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D:\Anniz 8.6.67\Anniz ปีงบ 2567\Risk MOPH 67\Q4Y67\"/>
    </mc:Choice>
  </mc:AlternateContent>
  <xr:revisionPtr revIDLastSave="0" documentId="13_ncr:1_{4034E583-A438-4DAD-A523-A140859867FB}" xr6:coauthVersionLast="47" xr6:coauthVersionMax="47" xr10:uidLastSave="{00000000-0000-0000-0000-000000000000}"/>
  <bookViews>
    <workbookView xWindow="-108" yWindow="-108" windowWidth="23256" windowHeight="13896" tabRatio="873" activeTab="4" xr2:uid="{00000000-000D-0000-FFFF-FFFF00000000}"/>
  </bookViews>
  <sheets>
    <sheet name="7 status" sheetId="4" r:id="rId1"/>
    <sheet name="7 efficient" sheetId="14" r:id="rId2"/>
    <sheet name="ReportSumary" sheetId="27" state="hidden" r:id="rId3"/>
    <sheet name="สรุป2" sheetId="24" state="hidden" r:id="rId4"/>
    <sheet name="Risk7_PlusY67" sheetId="20" r:id="rId5"/>
    <sheet name="Sheet1" sheetId="33" state="hidden" r:id="rId6"/>
    <sheet name="Sheet3" sheetId="29" state="hidden" r:id="rId7"/>
    <sheet name="AVGGroup" sheetId="21" r:id="rId8"/>
    <sheet name="Raw_DATA" sheetId="18" r:id="rId9"/>
    <sheet name="PivotReport" sheetId="26" state="hidden" r:id="rId10"/>
    <sheet name="PivotReportRisk" sheetId="31" state="hidden" r:id="rId11"/>
    <sheet name="ID" sheetId="13" state="hidden" r:id="rId12"/>
    <sheet name="Org2567" sheetId="32" r:id="rId13"/>
  </sheets>
  <externalReferences>
    <externalReference r:id="rId14"/>
    <externalReference r:id="rId15"/>
  </externalReferences>
  <definedNames>
    <definedName name="_" localSheetId="12">#REF!</definedName>
    <definedName name="_">#REF!</definedName>
    <definedName name="_xlnm._FilterDatabase" localSheetId="11" hidden="1">ID!$A$1:$P$907</definedName>
    <definedName name="_xlnm._FilterDatabase" localSheetId="12" hidden="1">'Org2567'!$A$3:$BN$910</definedName>
    <definedName name="_xlnm._FilterDatabase" localSheetId="8" hidden="1">Raw_DATA!$A$4:$AZ$906</definedName>
    <definedName name="_xlnm._FilterDatabase" localSheetId="2" hidden="1">ReportSumary!$A$2:$N$91</definedName>
    <definedName name="_xlnm._FilterDatabase" localSheetId="4" hidden="1">Risk7_PlusY67!$A$2:$BJ$907</definedName>
    <definedName name="_xlnm._FilterDatabase" localSheetId="5" hidden="1">Sheet1!$B$2:$D$25</definedName>
    <definedName name="_xlnm._FilterDatabase" localSheetId="3" hidden="1">สรุป2!$A$3:$T$92</definedName>
    <definedName name="_q06" localSheetId="12">#REF!</definedName>
    <definedName name="_q06">#REF!</definedName>
    <definedName name="OLE_LINK1" localSheetId="1">'7 efficient'!$B$8</definedName>
    <definedName name="_xlnm.Print_Area" localSheetId="12">'Org2567'!$B$1:$AC$909</definedName>
    <definedName name="_xlnm.Print_Titles" localSheetId="12">'Org2567'!$1:$3</definedName>
    <definedName name="q">#REF!</definedName>
    <definedName name="q_รหัสหลัก51">#REF!</definedName>
    <definedName name="q_สส">#REF!</definedName>
    <definedName name="q_สสจ51">#REF!</definedName>
    <definedName name="q_สสอ_51">#REF!</definedName>
    <definedName name="q_สสอ51">#REF!</definedName>
    <definedName name="q_สอ_51">#REF!</definedName>
    <definedName name="q00_เขต">#REF!</definedName>
    <definedName name="q01_">#REF!</definedName>
    <definedName name="q01_จังหวัด">#REF!</definedName>
    <definedName name="q01_รพสต9762">#REF!</definedName>
    <definedName name="q01_รหัสหลัก">#REF!</definedName>
    <definedName name="q01_สสจ">#REF!</definedName>
    <definedName name="q01_สสจ1">#REF!</definedName>
    <definedName name="q01_สำรวจข้อมูลพื้นฐาน_2557">#REF!</definedName>
    <definedName name="q02_">#REF!</definedName>
    <definedName name="q02_รพศ_รพท">[1]รพศ_รพท_รพช!$A$1:$V$836</definedName>
    <definedName name="q02_รพศ_รพท_รพช" localSheetId="12">#REF!</definedName>
    <definedName name="q02_รพศ_รพท_รพช">#REF!</definedName>
    <definedName name="q03_ทำเนียบเตียงใหม่" localSheetId="12">#REF!</definedName>
    <definedName name="q03_ทำเนียบเตียงใหม่">#REF!</definedName>
    <definedName name="q03_ทำเนียบเตียงใหม่1" localSheetId="12">#REF!</definedName>
    <definedName name="q03_ทำเนียบเตียงใหม่1">#REF!</definedName>
    <definedName name="q03_รพศ_รพท_รพช_52">#REF!</definedName>
    <definedName name="q03_สสอ">#REF!</definedName>
    <definedName name="q04_รพสต">#REF!</definedName>
    <definedName name="q05_">#REF!</definedName>
    <definedName name="q05_รพศ_รพท_รพช_มีอำเภอรับผิดชอบ">#REF!</definedName>
    <definedName name="q05_หน่วยงานย่อย">#REF!</definedName>
    <definedName name="q06_">#REF!</definedName>
    <definedName name="q06_รพ">#REF!</definedName>
    <definedName name="q07_">#REF!</definedName>
    <definedName name="q07_สสอ">#REF!</definedName>
    <definedName name="q07_สสอ1">#REF!</definedName>
    <definedName name="q08_">#REF!</definedName>
    <definedName name="q08_รพสตหน่วยงานย่อย">#REF!</definedName>
    <definedName name="q08_รพสตหน่วยงานย่อย1">#REF!</definedName>
    <definedName name="q09_">#REF!</definedName>
    <definedName name="q1_">#REF!</definedName>
    <definedName name="q1_รพ877">#REF!</definedName>
    <definedName name="q11_">#REF!</definedName>
    <definedName name="q11_สสจ_มีเขตรหัสพื้นที่">#REF!</definedName>
    <definedName name="q12_">#REF!</definedName>
    <definedName name="q12_รพศรพทรพช891">#REF!</definedName>
    <definedName name="q12_รพศรพทรพช8911">#REF!</definedName>
    <definedName name="q12_รพศรพทรพช896">#REF!</definedName>
    <definedName name="q12_สสจ_52">#REF!</definedName>
    <definedName name="q13_">#REF!</definedName>
    <definedName name="q14_">#REF!</definedName>
    <definedName name="q14_รพสต97631">#REF!</definedName>
    <definedName name="q16_">#REF!</definedName>
    <definedName name="q2_">#REF!</definedName>
    <definedName name="q2_รพ883">#REF!</definedName>
    <definedName name="q21_">#REF!</definedName>
    <definedName name="q91_ข้อมูลรายรพ_55_571">#REF!</definedName>
    <definedName name="Query1">#REF!</definedName>
    <definedName name="t01_รพศรพทรพช876">#REF!</definedName>
    <definedName name="t02_สสอ">#REF!</definedName>
    <definedName name="t03_รพสต9762">#REF!</definedName>
    <definedName name="t11_สสจ_ที่ไม่ตรงกับ_t12_สสจ">#REF!</definedName>
    <definedName name="t13_รพศ_รพท_รพช_ที่ไม่ตรงกับ_t14_รพศ_รพท_รพช">#REF!</definedName>
    <definedName name="t15_สสอ_ที่ไม่ตรงกับ_t16_สสอ">#REF!</definedName>
    <definedName name="t17_รพสตหน่วยงานย่อย_ที่ไม่ตรงกับ_t18_รพสตหน่วยงานย่อย">#REF!</definedName>
    <definedName name="t3_รพศรพทรพช883">[2]t3_รพศรพทรพช883!$A$1:$AH$884</definedName>
    <definedName name="จำนวนรพ_ตามSP" localSheetId="12">#REF!</definedName>
    <definedName name="จำนวนรพ_ตามSP">#REF!</definedName>
    <definedName name="จำนวนรพ_รายเขต" localSheetId="12">#REF!</definedName>
    <definedName name="จำนวนรพ_รายเขต">#REF!</definedName>
    <definedName name="ตัวแบ่งส่วนข้อมูล_OPM_outlier">#N/A</definedName>
    <definedName name="ตัวแบ่งส่วนข้อมูล_OPM_outlier2">#N/A</definedName>
    <definedName name="ตัวแบ่งส่วนข้อมูล_ROA_outlier">#N/A</definedName>
    <definedName name="ตัวแบ่งส่วนข้อมูล_ROA_outlier2">#N/A</definedName>
    <definedName name="ทำเนียบสถานบริการ" localSheetId="12">#REF!</definedName>
    <definedName name="ทำเนียบสถานบริการ">#REF!</definedName>
    <definedName name="ฟหก" localSheetId="12">#REF!</definedName>
    <definedName name="ฟหก">#REF!</definedName>
    <definedName name="รหัสหลัก50" localSheetId="12">#REF!</definedName>
    <definedName name="รหัสหลัก50">#REF!</definedName>
  </definedNames>
  <calcPr calcId="191029"/>
  <pivotCaches>
    <pivotCache cacheId="0" r:id="rId16"/>
    <pivotCache cacheId="1" r:id="rId17"/>
    <pivotCache cacheId="2" r:id="rId18"/>
    <pivotCache cacheId="3" r:id="rId19"/>
  </pivotCaches>
  <extLst>
    <ext xmlns:x14="http://schemas.microsoft.com/office/spreadsheetml/2009/9/main" uri="{BBE1A952-AA13-448e-AADC-164F8A28A991}">
      <x14:slicerCaches>
        <x14:slicerCache r:id="rId20"/>
        <x14:slicerCache r:id="rId21"/>
        <x14:slicerCache r:id="rId22"/>
        <x14:slicerCache r:id="rId2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896" i="20" l="1"/>
  <c r="BG903" i="20"/>
  <c r="BF901" i="20"/>
  <c r="AU901" i="20" s="1"/>
  <c r="D7" i="21"/>
  <c r="N5" i="18"/>
  <c r="O5" i="18"/>
  <c r="P5" i="18"/>
  <c r="Q5" i="18"/>
  <c r="R5" i="18"/>
  <c r="N6" i="18"/>
  <c r="O6" i="18"/>
  <c r="P6" i="18"/>
  <c r="Q6" i="18"/>
  <c r="R6" i="18"/>
  <c r="N7" i="18"/>
  <c r="O7" i="18"/>
  <c r="P7" i="18"/>
  <c r="Q7" i="18"/>
  <c r="R7" i="18"/>
  <c r="N8" i="18"/>
  <c r="O8" i="18"/>
  <c r="P8" i="18"/>
  <c r="Q8" i="18"/>
  <c r="R8" i="18"/>
  <c r="N9" i="18"/>
  <c r="O9" i="18"/>
  <c r="P9" i="18"/>
  <c r="Q9" i="18"/>
  <c r="R9" i="18"/>
  <c r="N10" i="18"/>
  <c r="O10" i="18"/>
  <c r="P10" i="18"/>
  <c r="Q10" i="18"/>
  <c r="R10" i="18"/>
  <c r="N11" i="18"/>
  <c r="O11" i="18"/>
  <c r="P11" i="18"/>
  <c r="Q11" i="18"/>
  <c r="R11" i="18"/>
  <c r="N12" i="18"/>
  <c r="O12" i="18"/>
  <c r="P12" i="18"/>
  <c r="Q12" i="18"/>
  <c r="R12" i="18"/>
  <c r="N13" i="18"/>
  <c r="O13" i="18"/>
  <c r="P13" i="18"/>
  <c r="Q13" i="18"/>
  <c r="R13" i="18"/>
  <c r="N14" i="18"/>
  <c r="O14" i="18"/>
  <c r="P14" i="18"/>
  <c r="Q14" i="18"/>
  <c r="R14" i="18"/>
  <c r="N15" i="18"/>
  <c r="O15" i="18"/>
  <c r="P15" i="18"/>
  <c r="Q15" i="18"/>
  <c r="R15" i="18"/>
  <c r="N16" i="18"/>
  <c r="O16" i="18"/>
  <c r="P16" i="18"/>
  <c r="Q16" i="18"/>
  <c r="R16" i="18"/>
  <c r="N17" i="18"/>
  <c r="O17" i="18"/>
  <c r="P17" i="18"/>
  <c r="Q17" i="18"/>
  <c r="R17" i="18"/>
  <c r="N18" i="18"/>
  <c r="O18" i="18"/>
  <c r="P18" i="18"/>
  <c r="Q18" i="18"/>
  <c r="R18" i="18"/>
  <c r="N19" i="18"/>
  <c r="O19" i="18"/>
  <c r="P19" i="18"/>
  <c r="Q19" i="18"/>
  <c r="R19" i="18"/>
  <c r="N20" i="18"/>
  <c r="O20" i="18"/>
  <c r="P20" i="18"/>
  <c r="Q20" i="18"/>
  <c r="R20" i="18"/>
  <c r="N21" i="18"/>
  <c r="O21" i="18"/>
  <c r="P21" i="18"/>
  <c r="Q21" i="18"/>
  <c r="R21" i="18"/>
  <c r="N22" i="18"/>
  <c r="O22" i="18"/>
  <c r="P22" i="18"/>
  <c r="Q22" i="18"/>
  <c r="R22" i="18"/>
  <c r="N23" i="18"/>
  <c r="O23" i="18"/>
  <c r="P23" i="18"/>
  <c r="Q23" i="18"/>
  <c r="R23" i="18"/>
  <c r="N24" i="18"/>
  <c r="O24" i="18"/>
  <c r="P24" i="18"/>
  <c r="Q24" i="18"/>
  <c r="R24" i="18"/>
  <c r="N25" i="18"/>
  <c r="O25" i="18"/>
  <c r="P25" i="18"/>
  <c r="Q25" i="18"/>
  <c r="R25" i="18"/>
  <c r="N26" i="18"/>
  <c r="O26" i="18"/>
  <c r="P26" i="18"/>
  <c r="Q26" i="18"/>
  <c r="R26" i="18"/>
  <c r="N27" i="18"/>
  <c r="O27" i="18"/>
  <c r="P27" i="18"/>
  <c r="Q27" i="18"/>
  <c r="R27" i="18"/>
  <c r="N28" i="18"/>
  <c r="O28" i="18"/>
  <c r="P28" i="18"/>
  <c r="Q28" i="18"/>
  <c r="R28" i="18"/>
  <c r="N29" i="18"/>
  <c r="O29" i="18"/>
  <c r="P29" i="18"/>
  <c r="Q29" i="18"/>
  <c r="R29" i="18"/>
  <c r="N30" i="18"/>
  <c r="O30" i="18"/>
  <c r="P30" i="18"/>
  <c r="Q30" i="18"/>
  <c r="R30" i="18"/>
  <c r="N31" i="18"/>
  <c r="O31" i="18"/>
  <c r="P31" i="18"/>
  <c r="Q31" i="18"/>
  <c r="R31" i="18"/>
  <c r="N32" i="18"/>
  <c r="O32" i="18"/>
  <c r="P32" i="18"/>
  <c r="Q32" i="18"/>
  <c r="R32" i="18"/>
  <c r="N33" i="18"/>
  <c r="O33" i="18"/>
  <c r="P33" i="18"/>
  <c r="Q33" i="18"/>
  <c r="R33" i="18"/>
  <c r="N34" i="18"/>
  <c r="O34" i="18"/>
  <c r="P34" i="18"/>
  <c r="Q34" i="18"/>
  <c r="R34" i="18"/>
  <c r="N35" i="18"/>
  <c r="O35" i="18"/>
  <c r="P35" i="18"/>
  <c r="Q35" i="18"/>
  <c r="R35" i="18"/>
  <c r="N36" i="18"/>
  <c r="O36" i="18"/>
  <c r="P36" i="18"/>
  <c r="Q36" i="18"/>
  <c r="R36" i="18"/>
  <c r="N37" i="18"/>
  <c r="O37" i="18"/>
  <c r="P37" i="18"/>
  <c r="Q37" i="18"/>
  <c r="R37" i="18"/>
  <c r="N38" i="18"/>
  <c r="O38" i="18"/>
  <c r="P38" i="18"/>
  <c r="Q38" i="18"/>
  <c r="R38" i="18"/>
  <c r="N39" i="18"/>
  <c r="O39" i="18"/>
  <c r="P39" i="18"/>
  <c r="Q39" i="18"/>
  <c r="R39" i="18"/>
  <c r="N40" i="18"/>
  <c r="O40" i="18"/>
  <c r="P40" i="18"/>
  <c r="Q40" i="18"/>
  <c r="R40" i="18"/>
  <c r="N41" i="18"/>
  <c r="O41" i="18"/>
  <c r="P41" i="18"/>
  <c r="Q41" i="18"/>
  <c r="R41" i="18"/>
  <c r="N42" i="18"/>
  <c r="O42" i="18"/>
  <c r="P42" i="18"/>
  <c r="Q42" i="18"/>
  <c r="R42" i="18"/>
  <c r="N43" i="18"/>
  <c r="O43" i="18"/>
  <c r="P43" i="18"/>
  <c r="Q43" i="18"/>
  <c r="R43" i="18"/>
  <c r="N44" i="18"/>
  <c r="O44" i="18"/>
  <c r="P44" i="18"/>
  <c r="Q44" i="18"/>
  <c r="R44" i="18"/>
  <c r="N45" i="18"/>
  <c r="O45" i="18"/>
  <c r="P45" i="18"/>
  <c r="Q45" i="18"/>
  <c r="R45" i="18"/>
  <c r="N46" i="18"/>
  <c r="O46" i="18"/>
  <c r="P46" i="18"/>
  <c r="Q46" i="18"/>
  <c r="R46" i="18"/>
  <c r="N47" i="18"/>
  <c r="O47" i="18"/>
  <c r="P47" i="18"/>
  <c r="Q47" i="18"/>
  <c r="R47" i="18"/>
  <c r="N48" i="18"/>
  <c r="O48" i="18"/>
  <c r="P48" i="18"/>
  <c r="Q48" i="18"/>
  <c r="R48" i="18"/>
  <c r="N49" i="18"/>
  <c r="O49" i="18"/>
  <c r="P49" i="18"/>
  <c r="Q49" i="18"/>
  <c r="R49" i="18"/>
  <c r="N50" i="18"/>
  <c r="O50" i="18"/>
  <c r="P50" i="18"/>
  <c r="Q50" i="18"/>
  <c r="R50" i="18"/>
  <c r="N51" i="18"/>
  <c r="O51" i="18"/>
  <c r="P51" i="18"/>
  <c r="Q51" i="18"/>
  <c r="R51" i="18"/>
  <c r="N52" i="18"/>
  <c r="O52" i="18"/>
  <c r="P52" i="18"/>
  <c r="Q52" i="18"/>
  <c r="R52" i="18"/>
  <c r="N53" i="18"/>
  <c r="O53" i="18"/>
  <c r="P53" i="18"/>
  <c r="Q53" i="18"/>
  <c r="R53" i="18"/>
  <c r="N54" i="18"/>
  <c r="O54" i="18"/>
  <c r="P54" i="18"/>
  <c r="Q54" i="18"/>
  <c r="R54" i="18"/>
  <c r="N55" i="18"/>
  <c r="O55" i="18"/>
  <c r="P55" i="18"/>
  <c r="Q55" i="18"/>
  <c r="R55" i="18"/>
  <c r="N56" i="18"/>
  <c r="O56" i="18"/>
  <c r="P56" i="18"/>
  <c r="Q56" i="18"/>
  <c r="R56" i="18"/>
  <c r="N57" i="18"/>
  <c r="O57" i="18"/>
  <c r="P57" i="18"/>
  <c r="Q57" i="18"/>
  <c r="R57" i="18"/>
  <c r="N58" i="18"/>
  <c r="O58" i="18"/>
  <c r="P58" i="18"/>
  <c r="Q58" i="18"/>
  <c r="R58" i="18"/>
  <c r="N59" i="18"/>
  <c r="O59" i="18"/>
  <c r="P59" i="18"/>
  <c r="Q59" i="18"/>
  <c r="R59" i="18"/>
  <c r="N60" i="18"/>
  <c r="O60" i="18"/>
  <c r="P60" i="18"/>
  <c r="Q60" i="18"/>
  <c r="R60" i="18"/>
  <c r="N61" i="18"/>
  <c r="O61" i="18"/>
  <c r="P61" i="18"/>
  <c r="Q61" i="18"/>
  <c r="R61" i="18"/>
  <c r="N62" i="18"/>
  <c r="O62" i="18"/>
  <c r="P62" i="18"/>
  <c r="Q62" i="18"/>
  <c r="R62" i="18"/>
  <c r="N63" i="18"/>
  <c r="O63" i="18"/>
  <c r="P63" i="18"/>
  <c r="Q63" i="18"/>
  <c r="R63" i="18"/>
  <c r="N64" i="18"/>
  <c r="O64" i="18"/>
  <c r="P64" i="18"/>
  <c r="Q64" i="18"/>
  <c r="R64" i="18"/>
  <c r="N65" i="18"/>
  <c r="O65" i="18"/>
  <c r="P65" i="18"/>
  <c r="Q65" i="18"/>
  <c r="R65" i="18"/>
  <c r="N66" i="18"/>
  <c r="O66" i="18"/>
  <c r="P66" i="18"/>
  <c r="Q66" i="18"/>
  <c r="R66" i="18"/>
  <c r="N67" i="18"/>
  <c r="O67" i="18"/>
  <c r="P67" i="18"/>
  <c r="Q67" i="18"/>
  <c r="R67" i="18"/>
  <c r="N68" i="18"/>
  <c r="O68" i="18"/>
  <c r="P68" i="18"/>
  <c r="Q68" i="18"/>
  <c r="R68" i="18"/>
  <c r="N69" i="18"/>
  <c r="O69" i="18"/>
  <c r="P69" i="18"/>
  <c r="Q69" i="18"/>
  <c r="R69" i="18"/>
  <c r="N70" i="18"/>
  <c r="O70" i="18"/>
  <c r="P70" i="18"/>
  <c r="Q70" i="18"/>
  <c r="R70" i="18"/>
  <c r="N71" i="18"/>
  <c r="O71" i="18"/>
  <c r="P71" i="18"/>
  <c r="Q71" i="18"/>
  <c r="R71" i="18"/>
  <c r="N72" i="18"/>
  <c r="O72" i="18"/>
  <c r="P72" i="18"/>
  <c r="Q72" i="18"/>
  <c r="R72" i="18"/>
  <c r="N73" i="18"/>
  <c r="O73" i="18"/>
  <c r="P73" i="18"/>
  <c r="Q73" i="18"/>
  <c r="R73" i="18"/>
  <c r="N74" i="18"/>
  <c r="O74" i="18"/>
  <c r="P74" i="18"/>
  <c r="Q74" i="18"/>
  <c r="R74" i="18"/>
  <c r="N75" i="18"/>
  <c r="O75" i="18"/>
  <c r="P75" i="18"/>
  <c r="Q75" i="18"/>
  <c r="R75" i="18"/>
  <c r="N76" i="18"/>
  <c r="O76" i="18"/>
  <c r="P76" i="18"/>
  <c r="Q76" i="18"/>
  <c r="R76" i="18"/>
  <c r="N77" i="18"/>
  <c r="O77" i="18"/>
  <c r="P77" i="18"/>
  <c r="Q77" i="18"/>
  <c r="R77" i="18"/>
  <c r="N78" i="18"/>
  <c r="O78" i="18"/>
  <c r="P78" i="18"/>
  <c r="Q78" i="18"/>
  <c r="R78" i="18"/>
  <c r="N79" i="18"/>
  <c r="O79" i="18"/>
  <c r="P79" i="18"/>
  <c r="Q79" i="18"/>
  <c r="R79" i="18"/>
  <c r="N80" i="18"/>
  <c r="O80" i="18"/>
  <c r="P80" i="18"/>
  <c r="Q80" i="18"/>
  <c r="R80" i="18"/>
  <c r="N81" i="18"/>
  <c r="O81" i="18"/>
  <c r="P81" i="18"/>
  <c r="Q81" i="18"/>
  <c r="R81" i="18"/>
  <c r="N82" i="18"/>
  <c r="O82" i="18"/>
  <c r="P82" i="18"/>
  <c r="Q82" i="18"/>
  <c r="R82" i="18"/>
  <c r="N83" i="18"/>
  <c r="O83" i="18"/>
  <c r="P83" i="18"/>
  <c r="Q83" i="18"/>
  <c r="R83" i="18"/>
  <c r="N84" i="18"/>
  <c r="O84" i="18"/>
  <c r="P84" i="18"/>
  <c r="Q84" i="18"/>
  <c r="R84" i="18"/>
  <c r="N85" i="18"/>
  <c r="O85" i="18"/>
  <c r="P85" i="18"/>
  <c r="Q85" i="18"/>
  <c r="R85" i="18"/>
  <c r="N86" i="18"/>
  <c r="O86" i="18"/>
  <c r="P86" i="18"/>
  <c r="Q86" i="18"/>
  <c r="R86" i="18"/>
  <c r="N87" i="18"/>
  <c r="O87" i="18"/>
  <c r="P87" i="18"/>
  <c r="Q87" i="18"/>
  <c r="R87" i="18"/>
  <c r="N88" i="18"/>
  <c r="O88" i="18"/>
  <c r="P88" i="18"/>
  <c r="Q88" i="18"/>
  <c r="R88" i="18"/>
  <c r="N89" i="18"/>
  <c r="O89" i="18"/>
  <c r="P89" i="18"/>
  <c r="Q89" i="18"/>
  <c r="R89" i="18"/>
  <c r="N90" i="18"/>
  <c r="O90" i="18"/>
  <c r="P90" i="18"/>
  <c r="Q90" i="18"/>
  <c r="R90" i="18"/>
  <c r="N91" i="18"/>
  <c r="O91" i="18"/>
  <c r="P91" i="18"/>
  <c r="Q91" i="18"/>
  <c r="R91" i="18"/>
  <c r="N92" i="18"/>
  <c r="O92" i="18"/>
  <c r="P92" i="18"/>
  <c r="Q92" i="18"/>
  <c r="R92" i="18"/>
  <c r="N93" i="18"/>
  <c r="O93" i="18"/>
  <c r="P93" i="18"/>
  <c r="Q93" i="18"/>
  <c r="R93" i="18"/>
  <c r="N94" i="18"/>
  <c r="O94" i="18"/>
  <c r="P94" i="18"/>
  <c r="Q94" i="18"/>
  <c r="R94" i="18"/>
  <c r="N95" i="18"/>
  <c r="O95" i="18"/>
  <c r="P95" i="18"/>
  <c r="Q95" i="18"/>
  <c r="R95" i="18"/>
  <c r="N96" i="18"/>
  <c r="O96" i="18"/>
  <c r="P96" i="18"/>
  <c r="Q96" i="18"/>
  <c r="R96" i="18"/>
  <c r="N97" i="18"/>
  <c r="O97" i="18"/>
  <c r="P97" i="18"/>
  <c r="Q97" i="18"/>
  <c r="R97" i="18"/>
  <c r="N98" i="18"/>
  <c r="O98" i="18"/>
  <c r="P98" i="18"/>
  <c r="Q98" i="18"/>
  <c r="R98" i="18"/>
  <c r="N99" i="18"/>
  <c r="O99" i="18"/>
  <c r="P99" i="18"/>
  <c r="Q99" i="18"/>
  <c r="R99" i="18"/>
  <c r="N100" i="18"/>
  <c r="O100" i="18"/>
  <c r="P100" i="18"/>
  <c r="Q100" i="18"/>
  <c r="R100" i="18"/>
  <c r="N101" i="18"/>
  <c r="O101" i="18"/>
  <c r="P101" i="18"/>
  <c r="Q101" i="18"/>
  <c r="R101" i="18"/>
  <c r="N102" i="18"/>
  <c r="O102" i="18"/>
  <c r="P102" i="18"/>
  <c r="Q102" i="18"/>
  <c r="R102" i="18"/>
  <c r="N103" i="18"/>
  <c r="O103" i="18"/>
  <c r="P103" i="18"/>
  <c r="Q103" i="18"/>
  <c r="R103" i="18"/>
  <c r="N104" i="18"/>
  <c r="O104" i="18"/>
  <c r="P104" i="18"/>
  <c r="Q104" i="18"/>
  <c r="R104" i="18"/>
  <c r="N105" i="18"/>
  <c r="O105" i="18"/>
  <c r="P105" i="18"/>
  <c r="Q105" i="18"/>
  <c r="R105" i="18"/>
  <c r="N106" i="18"/>
  <c r="O106" i="18"/>
  <c r="P106" i="18"/>
  <c r="Q106" i="18"/>
  <c r="R106" i="18"/>
  <c r="N107" i="18"/>
  <c r="O107" i="18"/>
  <c r="P107" i="18"/>
  <c r="Q107" i="18"/>
  <c r="R107" i="18"/>
  <c r="N108" i="18"/>
  <c r="O108" i="18"/>
  <c r="P108" i="18"/>
  <c r="Q108" i="18"/>
  <c r="R108" i="18"/>
  <c r="N109" i="18"/>
  <c r="O109" i="18"/>
  <c r="P109" i="18"/>
  <c r="Q109" i="18"/>
  <c r="R109" i="18"/>
  <c r="N110" i="18"/>
  <c r="O110" i="18"/>
  <c r="P110" i="18"/>
  <c r="Q110" i="18"/>
  <c r="R110" i="18"/>
  <c r="N111" i="18"/>
  <c r="O111" i="18"/>
  <c r="P111" i="18"/>
  <c r="Q111" i="18"/>
  <c r="R111" i="18"/>
  <c r="N112" i="18"/>
  <c r="O112" i="18"/>
  <c r="P112" i="18"/>
  <c r="Q112" i="18"/>
  <c r="R112" i="18"/>
  <c r="N113" i="18"/>
  <c r="O113" i="18"/>
  <c r="P113" i="18"/>
  <c r="Q113" i="18"/>
  <c r="R113" i="18"/>
  <c r="N114" i="18"/>
  <c r="O114" i="18"/>
  <c r="P114" i="18"/>
  <c r="Q114" i="18"/>
  <c r="R114" i="18"/>
  <c r="N115" i="18"/>
  <c r="O115" i="18"/>
  <c r="P115" i="18"/>
  <c r="Q115" i="18"/>
  <c r="R115" i="18"/>
  <c r="N116" i="18"/>
  <c r="O116" i="18"/>
  <c r="P116" i="18"/>
  <c r="Q116" i="18"/>
  <c r="R116" i="18"/>
  <c r="N117" i="18"/>
  <c r="O117" i="18"/>
  <c r="P117" i="18"/>
  <c r="Q117" i="18"/>
  <c r="R117" i="18"/>
  <c r="N118" i="18"/>
  <c r="O118" i="18"/>
  <c r="P118" i="18"/>
  <c r="Q118" i="18"/>
  <c r="R118" i="18"/>
  <c r="N119" i="18"/>
  <c r="O119" i="18"/>
  <c r="P119" i="18"/>
  <c r="Q119" i="18"/>
  <c r="R119" i="18"/>
  <c r="N120" i="18"/>
  <c r="O120" i="18"/>
  <c r="P120" i="18"/>
  <c r="Q120" i="18"/>
  <c r="R120" i="18"/>
  <c r="N121" i="18"/>
  <c r="O121" i="18"/>
  <c r="P121" i="18"/>
  <c r="Q121" i="18"/>
  <c r="R121" i="18"/>
  <c r="N122" i="18"/>
  <c r="O122" i="18"/>
  <c r="P122" i="18"/>
  <c r="Q122" i="18"/>
  <c r="R122" i="18"/>
  <c r="N123" i="18"/>
  <c r="O123" i="18"/>
  <c r="P123" i="18"/>
  <c r="Q123" i="18"/>
  <c r="R123" i="18"/>
  <c r="N124" i="18"/>
  <c r="O124" i="18"/>
  <c r="P124" i="18"/>
  <c r="Q124" i="18"/>
  <c r="R124" i="18"/>
  <c r="N125" i="18"/>
  <c r="O125" i="18"/>
  <c r="P125" i="18"/>
  <c r="Q125" i="18"/>
  <c r="R125" i="18"/>
  <c r="N126" i="18"/>
  <c r="O126" i="18"/>
  <c r="P126" i="18"/>
  <c r="Q126" i="18"/>
  <c r="R126" i="18"/>
  <c r="N127" i="18"/>
  <c r="O127" i="18"/>
  <c r="P127" i="18"/>
  <c r="Q127" i="18"/>
  <c r="R127" i="18"/>
  <c r="N128" i="18"/>
  <c r="O128" i="18"/>
  <c r="P128" i="18"/>
  <c r="Q128" i="18"/>
  <c r="R128" i="18"/>
  <c r="N129" i="18"/>
  <c r="O129" i="18"/>
  <c r="P129" i="18"/>
  <c r="Q129" i="18"/>
  <c r="R129" i="18"/>
  <c r="N130" i="18"/>
  <c r="O130" i="18"/>
  <c r="P130" i="18"/>
  <c r="Q130" i="18"/>
  <c r="R130" i="18"/>
  <c r="N131" i="18"/>
  <c r="O131" i="18"/>
  <c r="P131" i="18"/>
  <c r="Q131" i="18"/>
  <c r="R131" i="18"/>
  <c r="N132" i="18"/>
  <c r="O132" i="18"/>
  <c r="P132" i="18"/>
  <c r="Q132" i="18"/>
  <c r="R132" i="18"/>
  <c r="N133" i="18"/>
  <c r="O133" i="18"/>
  <c r="P133" i="18"/>
  <c r="Q133" i="18"/>
  <c r="R133" i="18"/>
  <c r="N134" i="18"/>
  <c r="O134" i="18"/>
  <c r="P134" i="18"/>
  <c r="Q134" i="18"/>
  <c r="R134" i="18"/>
  <c r="N135" i="18"/>
  <c r="O135" i="18"/>
  <c r="P135" i="18"/>
  <c r="Q135" i="18"/>
  <c r="R135" i="18"/>
  <c r="N136" i="18"/>
  <c r="O136" i="18"/>
  <c r="P136" i="18"/>
  <c r="Q136" i="18"/>
  <c r="R136" i="18"/>
  <c r="N137" i="18"/>
  <c r="O137" i="18"/>
  <c r="P137" i="18"/>
  <c r="Q137" i="18"/>
  <c r="R137" i="18"/>
  <c r="N138" i="18"/>
  <c r="O138" i="18"/>
  <c r="P138" i="18"/>
  <c r="Q138" i="18"/>
  <c r="R138" i="18"/>
  <c r="N139" i="18"/>
  <c r="O139" i="18"/>
  <c r="P139" i="18"/>
  <c r="Q139" i="18"/>
  <c r="R139" i="18"/>
  <c r="N140" i="18"/>
  <c r="O140" i="18"/>
  <c r="P140" i="18"/>
  <c r="Q140" i="18"/>
  <c r="R140" i="18"/>
  <c r="N141" i="18"/>
  <c r="O141" i="18"/>
  <c r="P141" i="18"/>
  <c r="Q141" i="18"/>
  <c r="R141" i="18"/>
  <c r="N142" i="18"/>
  <c r="O142" i="18"/>
  <c r="P142" i="18"/>
  <c r="Q142" i="18"/>
  <c r="R142" i="18"/>
  <c r="N143" i="18"/>
  <c r="O143" i="18"/>
  <c r="P143" i="18"/>
  <c r="Q143" i="18"/>
  <c r="R143" i="18"/>
  <c r="N144" i="18"/>
  <c r="O144" i="18"/>
  <c r="P144" i="18"/>
  <c r="Q144" i="18"/>
  <c r="R144" i="18"/>
  <c r="N145" i="18"/>
  <c r="O145" i="18"/>
  <c r="P145" i="18"/>
  <c r="Q145" i="18"/>
  <c r="R145" i="18"/>
  <c r="N146" i="18"/>
  <c r="O146" i="18"/>
  <c r="P146" i="18"/>
  <c r="Q146" i="18"/>
  <c r="R146" i="18"/>
  <c r="N147" i="18"/>
  <c r="O147" i="18"/>
  <c r="P147" i="18"/>
  <c r="Q147" i="18"/>
  <c r="R147" i="18"/>
  <c r="N148" i="18"/>
  <c r="O148" i="18"/>
  <c r="P148" i="18"/>
  <c r="Q148" i="18"/>
  <c r="R148" i="18"/>
  <c r="N149" i="18"/>
  <c r="O149" i="18"/>
  <c r="P149" i="18"/>
  <c r="Q149" i="18"/>
  <c r="R149" i="18"/>
  <c r="N150" i="18"/>
  <c r="O150" i="18"/>
  <c r="P150" i="18"/>
  <c r="Q150" i="18"/>
  <c r="R150" i="18"/>
  <c r="N151" i="18"/>
  <c r="O151" i="18"/>
  <c r="P151" i="18"/>
  <c r="Q151" i="18"/>
  <c r="R151" i="18"/>
  <c r="N152" i="18"/>
  <c r="O152" i="18"/>
  <c r="P152" i="18"/>
  <c r="Q152" i="18"/>
  <c r="R152" i="18"/>
  <c r="N153" i="18"/>
  <c r="O153" i="18"/>
  <c r="P153" i="18"/>
  <c r="Q153" i="18"/>
  <c r="R153" i="18"/>
  <c r="N154" i="18"/>
  <c r="O154" i="18"/>
  <c r="P154" i="18"/>
  <c r="Q154" i="18"/>
  <c r="R154" i="18"/>
  <c r="N155" i="18"/>
  <c r="O155" i="18"/>
  <c r="P155" i="18"/>
  <c r="Q155" i="18"/>
  <c r="R155" i="18"/>
  <c r="N156" i="18"/>
  <c r="O156" i="18"/>
  <c r="P156" i="18"/>
  <c r="Q156" i="18"/>
  <c r="R156" i="18"/>
  <c r="N157" i="18"/>
  <c r="O157" i="18"/>
  <c r="P157" i="18"/>
  <c r="Q157" i="18"/>
  <c r="R157" i="18"/>
  <c r="N158" i="18"/>
  <c r="O158" i="18"/>
  <c r="P158" i="18"/>
  <c r="Q158" i="18"/>
  <c r="R158" i="18"/>
  <c r="N159" i="18"/>
  <c r="O159" i="18"/>
  <c r="P159" i="18"/>
  <c r="Q159" i="18"/>
  <c r="R159" i="18"/>
  <c r="N160" i="18"/>
  <c r="O160" i="18"/>
  <c r="P160" i="18"/>
  <c r="Q160" i="18"/>
  <c r="R160" i="18"/>
  <c r="N161" i="18"/>
  <c r="O161" i="18"/>
  <c r="P161" i="18"/>
  <c r="Q161" i="18"/>
  <c r="R161" i="18"/>
  <c r="N162" i="18"/>
  <c r="O162" i="18"/>
  <c r="P162" i="18"/>
  <c r="Q162" i="18"/>
  <c r="R162" i="18"/>
  <c r="N163" i="18"/>
  <c r="O163" i="18"/>
  <c r="P163" i="18"/>
  <c r="Q163" i="18"/>
  <c r="R163" i="18"/>
  <c r="N164" i="18"/>
  <c r="O164" i="18"/>
  <c r="P164" i="18"/>
  <c r="Q164" i="18"/>
  <c r="R164" i="18"/>
  <c r="N165" i="18"/>
  <c r="O165" i="18"/>
  <c r="P165" i="18"/>
  <c r="Q165" i="18"/>
  <c r="R165" i="18"/>
  <c r="N166" i="18"/>
  <c r="O166" i="18"/>
  <c r="P166" i="18"/>
  <c r="Q166" i="18"/>
  <c r="R166" i="18"/>
  <c r="N167" i="18"/>
  <c r="O167" i="18"/>
  <c r="P167" i="18"/>
  <c r="Q167" i="18"/>
  <c r="R167" i="18"/>
  <c r="N168" i="18"/>
  <c r="O168" i="18"/>
  <c r="P168" i="18"/>
  <c r="Q168" i="18"/>
  <c r="R168" i="18"/>
  <c r="N169" i="18"/>
  <c r="O169" i="18"/>
  <c r="P169" i="18"/>
  <c r="Q169" i="18"/>
  <c r="R169" i="18"/>
  <c r="N170" i="18"/>
  <c r="O170" i="18"/>
  <c r="P170" i="18"/>
  <c r="Q170" i="18"/>
  <c r="R170" i="18"/>
  <c r="N171" i="18"/>
  <c r="O171" i="18"/>
  <c r="P171" i="18"/>
  <c r="Q171" i="18"/>
  <c r="R171" i="18"/>
  <c r="N172" i="18"/>
  <c r="O172" i="18"/>
  <c r="P172" i="18"/>
  <c r="Q172" i="18"/>
  <c r="R172" i="18"/>
  <c r="N173" i="18"/>
  <c r="O173" i="18"/>
  <c r="P173" i="18"/>
  <c r="Q173" i="18"/>
  <c r="R173" i="18"/>
  <c r="N174" i="18"/>
  <c r="O174" i="18"/>
  <c r="P174" i="18"/>
  <c r="Q174" i="18"/>
  <c r="R174" i="18"/>
  <c r="N175" i="18"/>
  <c r="O175" i="18"/>
  <c r="P175" i="18"/>
  <c r="Q175" i="18"/>
  <c r="R175" i="18"/>
  <c r="N176" i="18"/>
  <c r="O176" i="18"/>
  <c r="P176" i="18"/>
  <c r="Q176" i="18"/>
  <c r="R176" i="18"/>
  <c r="N177" i="18"/>
  <c r="O177" i="18"/>
  <c r="P177" i="18"/>
  <c r="Q177" i="18"/>
  <c r="R177" i="18"/>
  <c r="N178" i="18"/>
  <c r="O178" i="18"/>
  <c r="P178" i="18"/>
  <c r="Q178" i="18"/>
  <c r="R178" i="18"/>
  <c r="N179" i="18"/>
  <c r="O179" i="18"/>
  <c r="P179" i="18"/>
  <c r="Q179" i="18"/>
  <c r="R179" i="18"/>
  <c r="N180" i="18"/>
  <c r="O180" i="18"/>
  <c r="P180" i="18"/>
  <c r="Q180" i="18"/>
  <c r="R180" i="18"/>
  <c r="N181" i="18"/>
  <c r="O181" i="18"/>
  <c r="P181" i="18"/>
  <c r="Q181" i="18"/>
  <c r="R181" i="18"/>
  <c r="N182" i="18"/>
  <c r="O182" i="18"/>
  <c r="P182" i="18"/>
  <c r="Q182" i="18"/>
  <c r="R182" i="18"/>
  <c r="N183" i="18"/>
  <c r="O183" i="18"/>
  <c r="P183" i="18"/>
  <c r="Q183" i="18"/>
  <c r="R183" i="18"/>
  <c r="N184" i="18"/>
  <c r="O184" i="18"/>
  <c r="P184" i="18"/>
  <c r="Q184" i="18"/>
  <c r="R184" i="18"/>
  <c r="N185" i="18"/>
  <c r="O185" i="18"/>
  <c r="P185" i="18"/>
  <c r="Q185" i="18"/>
  <c r="R185" i="18"/>
  <c r="N186" i="18"/>
  <c r="O186" i="18"/>
  <c r="P186" i="18"/>
  <c r="Q186" i="18"/>
  <c r="R186" i="18"/>
  <c r="N187" i="18"/>
  <c r="O187" i="18"/>
  <c r="P187" i="18"/>
  <c r="Q187" i="18"/>
  <c r="R187" i="18"/>
  <c r="N188" i="18"/>
  <c r="O188" i="18"/>
  <c r="P188" i="18"/>
  <c r="Q188" i="18"/>
  <c r="R188" i="18"/>
  <c r="N189" i="18"/>
  <c r="O189" i="18"/>
  <c r="P189" i="18"/>
  <c r="Q189" i="18"/>
  <c r="R189" i="18"/>
  <c r="N190" i="18"/>
  <c r="O190" i="18"/>
  <c r="P190" i="18"/>
  <c r="Q190" i="18"/>
  <c r="R190" i="18"/>
  <c r="N191" i="18"/>
  <c r="O191" i="18"/>
  <c r="P191" i="18"/>
  <c r="Q191" i="18"/>
  <c r="R191" i="18"/>
  <c r="N192" i="18"/>
  <c r="O192" i="18"/>
  <c r="P192" i="18"/>
  <c r="Q192" i="18"/>
  <c r="R192" i="18"/>
  <c r="N193" i="18"/>
  <c r="O193" i="18"/>
  <c r="P193" i="18"/>
  <c r="Q193" i="18"/>
  <c r="R193" i="18"/>
  <c r="N194" i="18"/>
  <c r="O194" i="18"/>
  <c r="P194" i="18"/>
  <c r="Q194" i="18"/>
  <c r="R194" i="18"/>
  <c r="N195" i="18"/>
  <c r="O195" i="18"/>
  <c r="P195" i="18"/>
  <c r="Q195" i="18"/>
  <c r="R195" i="18"/>
  <c r="N196" i="18"/>
  <c r="O196" i="18"/>
  <c r="P196" i="18"/>
  <c r="Q196" i="18"/>
  <c r="R196" i="18"/>
  <c r="N197" i="18"/>
  <c r="O197" i="18"/>
  <c r="P197" i="18"/>
  <c r="Q197" i="18"/>
  <c r="R197" i="18"/>
  <c r="N198" i="18"/>
  <c r="O198" i="18"/>
  <c r="P198" i="18"/>
  <c r="Q198" i="18"/>
  <c r="R198" i="18"/>
  <c r="N199" i="18"/>
  <c r="O199" i="18"/>
  <c r="P199" i="18"/>
  <c r="Q199" i="18"/>
  <c r="R199" i="18"/>
  <c r="N200" i="18"/>
  <c r="O200" i="18"/>
  <c r="P200" i="18"/>
  <c r="Q200" i="18"/>
  <c r="R200" i="18"/>
  <c r="N201" i="18"/>
  <c r="O201" i="18"/>
  <c r="P201" i="18"/>
  <c r="Q201" i="18"/>
  <c r="R201" i="18"/>
  <c r="N202" i="18"/>
  <c r="O202" i="18"/>
  <c r="P202" i="18"/>
  <c r="Q202" i="18"/>
  <c r="R202" i="18"/>
  <c r="N203" i="18"/>
  <c r="O203" i="18"/>
  <c r="P203" i="18"/>
  <c r="Q203" i="18"/>
  <c r="R203" i="18"/>
  <c r="N204" i="18"/>
  <c r="O204" i="18"/>
  <c r="P204" i="18"/>
  <c r="Q204" i="18"/>
  <c r="R204" i="18"/>
  <c r="N205" i="18"/>
  <c r="O205" i="18"/>
  <c r="P205" i="18"/>
  <c r="Q205" i="18"/>
  <c r="R205" i="18"/>
  <c r="N206" i="18"/>
  <c r="O206" i="18"/>
  <c r="P206" i="18"/>
  <c r="Q206" i="18"/>
  <c r="R206" i="18"/>
  <c r="N207" i="18"/>
  <c r="O207" i="18"/>
  <c r="P207" i="18"/>
  <c r="Q207" i="18"/>
  <c r="R207" i="18"/>
  <c r="N208" i="18"/>
  <c r="O208" i="18"/>
  <c r="P208" i="18"/>
  <c r="Q208" i="18"/>
  <c r="R208" i="18"/>
  <c r="N209" i="18"/>
  <c r="O209" i="18"/>
  <c r="P209" i="18"/>
  <c r="Q209" i="18"/>
  <c r="R209" i="18"/>
  <c r="N210" i="18"/>
  <c r="O210" i="18"/>
  <c r="P210" i="18"/>
  <c r="Q210" i="18"/>
  <c r="R210" i="18"/>
  <c r="N211" i="18"/>
  <c r="O211" i="18"/>
  <c r="P211" i="18"/>
  <c r="Q211" i="18"/>
  <c r="R211" i="18"/>
  <c r="N212" i="18"/>
  <c r="O212" i="18"/>
  <c r="P212" i="18"/>
  <c r="Q212" i="18"/>
  <c r="R212" i="18"/>
  <c r="N213" i="18"/>
  <c r="O213" i="18"/>
  <c r="P213" i="18"/>
  <c r="Q213" i="18"/>
  <c r="R213" i="18"/>
  <c r="N214" i="18"/>
  <c r="O214" i="18"/>
  <c r="P214" i="18"/>
  <c r="Q214" i="18"/>
  <c r="R214" i="18"/>
  <c r="N215" i="18"/>
  <c r="O215" i="18"/>
  <c r="P215" i="18"/>
  <c r="Q215" i="18"/>
  <c r="R215" i="18"/>
  <c r="N216" i="18"/>
  <c r="O216" i="18"/>
  <c r="P216" i="18"/>
  <c r="Q216" i="18"/>
  <c r="R216" i="18"/>
  <c r="N217" i="18"/>
  <c r="O217" i="18"/>
  <c r="P217" i="18"/>
  <c r="Q217" i="18"/>
  <c r="R217" i="18"/>
  <c r="N218" i="18"/>
  <c r="O218" i="18"/>
  <c r="P218" i="18"/>
  <c r="Q218" i="18"/>
  <c r="R218" i="18"/>
  <c r="N219" i="18"/>
  <c r="O219" i="18"/>
  <c r="P219" i="18"/>
  <c r="Q219" i="18"/>
  <c r="R219" i="18"/>
  <c r="N220" i="18"/>
  <c r="O220" i="18"/>
  <c r="P220" i="18"/>
  <c r="Q220" i="18"/>
  <c r="R220" i="18"/>
  <c r="N221" i="18"/>
  <c r="O221" i="18"/>
  <c r="P221" i="18"/>
  <c r="Q221" i="18"/>
  <c r="R221" i="18"/>
  <c r="N222" i="18"/>
  <c r="O222" i="18"/>
  <c r="P222" i="18"/>
  <c r="Q222" i="18"/>
  <c r="R222" i="18"/>
  <c r="N223" i="18"/>
  <c r="O223" i="18"/>
  <c r="P223" i="18"/>
  <c r="Q223" i="18"/>
  <c r="R223" i="18"/>
  <c r="N224" i="18"/>
  <c r="O224" i="18"/>
  <c r="P224" i="18"/>
  <c r="Q224" i="18"/>
  <c r="R224" i="18"/>
  <c r="N225" i="18"/>
  <c r="O225" i="18"/>
  <c r="P225" i="18"/>
  <c r="Q225" i="18"/>
  <c r="R225" i="18"/>
  <c r="N226" i="18"/>
  <c r="O226" i="18"/>
  <c r="P226" i="18"/>
  <c r="Q226" i="18"/>
  <c r="R226" i="18"/>
  <c r="N227" i="18"/>
  <c r="O227" i="18"/>
  <c r="P227" i="18"/>
  <c r="Q227" i="18"/>
  <c r="R227" i="18"/>
  <c r="N228" i="18"/>
  <c r="O228" i="18"/>
  <c r="P228" i="18"/>
  <c r="Q228" i="18"/>
  <c r="R228" i="18"/>
  <c r="N229" i="18"/>
  <c r="O229" i="18"/>
  <c r="P229" i="18"/>
  <c r="Q229" i="18"/>
  <c r="R229" i="18"/>
  <c r="N230" i="18"/>
  <c r="O230" i="18"/>
  <c r="P230" i="18"/>
  <c r="Q230" i="18"/>
  <c r="R230" i="18"/>
  <c r="N231" i="18"/>
  <c r="O231" i="18"/>
  <c r="P231" i="18"/>
  <c r="Q231" i="18"/>
  <c r="R231" i="18"/>
  <c r="N232" i="18"/>
  <c r="O232" i="18"/>
  <c r="P232" i="18"/>
  <c r="Q232" i="18"/>
  <c r="R232" i="18"/>
  <c r="N233" i="18"/>
  <c r="O233" i="18"/>
  <c r="P233" i="18"/>
  <c r="Q233" i="18"/>
  <c r="R233" i="18"/>
  <c r="N234" i="18"/>
  <c r="O234" i="18"/>
  <c r="P234" i="18"/>
  <c r="Q234" i="18"/>
  <c r="R234" i="18"/>
  <c r="N235" i="18"/>
  <c r="O235" i="18"/>
  <c r="P235" i="18"/>
  <c r="Q235" i="18"/>
  <c r="R235" i="18"/>
  <c r="N236" i="18"/>
  <c r="O236" i="18"/>
  <c r="P236" i="18"/>
  <c r="Q236" i="18"/>
  <c r="R236" i="18"/>
  <c r="N237" i="18"/>
  <c r="O237" i="18"/>
  <c r="P237" i="18"/>
  <c r="Q237" i="18"/>
  <c r="R237" i="18"/>
  <c r="N238" i="18"/>
  <c r="O238" i="18"/>
  <c r="P238" i="18"/>
  <c r="Q238" i="18"/>
  <c r="R238" i="18"/>
  <c r="N239" i="18"/>
  <c r="O239" i="18"/>
  <c r="P239" i="18"/>
  <c r="Q239" i="18"/>
  <c r="R239" i="18"/>
  <c r="N240" i="18"/>
  <c r="O240" i="18"/>
  <c r="P240" i="18"/>
  <c r="Q240" i="18"/>
  <c r="R240" i="18"/>
  <c r="N241" i="18"/>
  <c r="O241" i="18"/>
  <c r="P241" i="18"/>
  <c r="Q241" i="18"/>
  <c r="R241" i="18"/>
  <c r="N242" i="18"/>
  <c r="O242" i="18"/>
  <c r="P242" i="18"/>
  <c r="Q242" i="18"/>
  <c r="R242" i="18"/>
  <c r="N243" i="18"/>
  <c r="O243" i="18"/>
  <c r="P243" i="18"/>
  <c r="Q243" i="18"/>
  <c r="R243" i="18"/>
  <c r="N244" i="18"/>
  <c r="O244" i="18"/>
  <c r="P244" i="18"/>
  <c r="Q244" i="18"/>
  <c r="R244" i="18"/>
  <c r="N245" i="18"/>
  <c r="O245" i="18"/>
  <c r="P245" i="18"/>
  <c r="Q245" i="18"/>
  <c r="R245" i="18"/>
  <c r="N246" i="18"/>
  <c r="O246" i="18"/>
  <c r="P246" i="18"/>
  <c r="Q246" i="18"/>
  <c r="R246" i="18"/>
  <c r="N247" i="18"/>
  <c r="O247" i="18"/>
  <c r="P247" i="18"/>
  <c r="Q247" i="18"/>
  <c r="R247" i="18"/>
  <c r="N248" i="18"/>
  <c r="O248" i="18"/>
  <c r="P248" i="18"/>
  <c r="Q248" i="18"/>
  <c r="R248" i="18"/>
  <c r="N249" i="18"/>
  <c r="O249" i="18"/>
  <c r="P249" i="18"/>
  <c r="Q249" i="18"/>
  <c r="R249" i="18"/>
  <c r="N250" i="18"/>
  <c r="O250" i="18"/>
  <c r="P250" i="18"/>
  <c r="Q250" i="18"/>
  <c r="R250" i="18"/>
  <c r="N251" i="18"/>
  <c r="O251" i="18"/>
  <c r="P251" i="18"/>
  <c r="Q251" i="18"/>
  <c r="R251" i="18"/>
  <c r="N252" i="18"/>
  <c r="O252" i="18"/>
  <c r="P252" i="18"/>
  <c r="Q252" i="18"/>
  <c r="R252" i="18"/>
  <c r="N253" i="18"/>
  <c r="O253" i="18"/>
  <c r="P253" i="18"/>
  <c r="Q253" i="18"/>
  <c r="R253" i="18"/>
  <c r="N254" i="18"/>
  <c r="O254" i="18"/>
  <c r="P254" i="18"/>
  <c r="Q254" i="18"/>
  <c r="R254" i="18"/>
  <c r="N255" i="18"/>
  <c r="O255" i="18"/>
  <c r="P255" i="18"/>
  <c r="Q255" i="18"/>
  <c r="R255" i="18"/>
  <c r="N256" i="18"/>
  <c r="O256" i="18"/>
  <c r="P256" i="18"/>
  <c r="Q256" i="18"/>
  <c r="R256" i="18"/>
  <c r="N257" i="18"/>
  <c r="O257" i="18"/>
  <c r="P257" i="18"/>
  <c r="Q257" i="18"/>
  <c r="R257" i="18"/>
  <c r="N258" i="18"/>
  <c r="O258" i="18"/>
  <c r="P258" i="18"/>
  <c r="Q258" i="18"/>
  <c r="R258" i="18"/>
  <c r="N259" i="18"/>
  <c r="O259" i="18"/>
  <c r="P259" i="18"/>
  <c r="Q259" i="18"/>
  <c r="R259" i="18"/>
  <c r="N260" i="18"/>
  <c r="O260" i="18"/>
  <c r="P260" i="18"/>
  <c r="Q260" i="18"/>
  <c r="R260" i="18"/>
  <c r="N261" i="18"/>
  <c r="O261" i="18"/>
  <c r="P261" i="18"/>
  <c r="Q261" i="18"/>
  <c r="R261" i="18"/>
  <c r="N262" i="18"/>
  <c r="O262" i="18"/>
  <c r="P262" i="18"/>
  <c r="Q262" i="18"/>
  <c r="R262" i="18"/>
  <c r="N263" i="18"/>
  <c r="O263" i="18"/>
  <c r="P263" i="18"/>
  <c r="Q263" i="18"/>
  <c r="R263" i="18"/>
  <c r="N264" i="18"/>
  <c r="O264" i="18"/>
  <c r="P264" i="18"/>
  <c r="Q264" i="18"/>
  <c r="R264" i="18"/>
  <c r="N265" i="18"/>
  <c r="O265" i="18"/>
  <c r="P265" i="18"/>
  <c r="Q265" i="18"/>
  <c r="R265" i="18"/>
  <c r="N266" i="18"/>
  <c r="O266" i="18"/>
  <c r="P266" i="18"/>
  <c r="Q266" i="18"/>
  <c r="R266" i="18"/>
  <c r="N267" i="18"/>
  <c r="O267" i="18"/>
  <c r="P267" i="18"/>
  <c r="Q267" i="18"/>
  <c r="R267" i="18"/>
  <c r="N268" i="18"/>
  <c r="O268" i="18"/>
  <c r="P268" i="18"/>
  <c r="Q268" i="18"/>
  <c r="R268" i="18"/>
  <c r="N269" i="18"/>
  <c r="O269" i="18"/>
  <c r="P269" i="18"/>
  <c r="Q269" i="18"/>
  <c r="R269" i="18"/>
  <c r="N270" i="18"/>
  <c r="O270" i="18"/>
  <c r="P270" i="18"/>
  <c r="Q270" i="18"/>
  <c r="R270" i="18"/>
  <c r="N271" i="18"/>
  <c r="O271" i="18"/>
  <c r="P271" i="18"/>
  <c r="Q271" i="18"/>
  <c r="R271" i="18"/>
  <c r="N272" i="18"/>
  <c r="O272" i="18"/>
  <c r="P272" i="18"/>
  <c r="Q272" i="18"/>
  <c r="R272" i="18"/>
  <c r="N273" i="18"/>
  <c r="O273" i="18"/>
  <c r="P273" i="18"/>
  <c r="Q273" i="18"/>
  <c r="R273" i="18"/>
  <c r="N274" i="18"/>
  <c r="O274" i="18"/>
  <c r="P274" i="18"/>
  <c r="Q274" i="18"/>
  <c r="R274" i="18"/>
  <c r="N275" i="18"/>
  <c r="O275" i="18"/>
  <c r="P275" i="18"/>
  <c r="Q275" i="18"/>
  <c r="R275" i="18"/>
  <c r="N276" i="18"/>
  <c r="O276" i="18"/>
  <c r="P276" i="18"/>
  <c r="Q276" i="18"/>
  <c r="R276" i="18"/>
  <c r="N277" i="18"/>
  <c r="O277" i="18"/>
  <c r="P277" i="18"/>
  <c r="Q277" i="18"/>
  <c r="R277" i="18"/>
  <c r="N278" i="18"/>
  <c r="O278" i="18"/>
  <c r="P278" i="18"/>
  <c r="Q278" i="18"/>
  <c r="R278" i="18"/>
  <c r="N279" i="18"/>
  <c r="O279" i="18"/>
  <c r="P279" i="18"/>
  <c r="Q279" i="18"/>
  <c r="R279" i="18"/>
  <c r="N280" i="18"/>
  <c r="O280" i="18"/>
  <c r="P280" i="18"/>
  <c r="Q280" i="18"/>
  <c r="R280" i="18"/>
  <c r="N281" i="18"/>
  <c r="O281" i="18"/>
  <c r="P281" i="18"/>
  <c r="Q281" i="18"/>
  <c r="R281" i="18"/>
  <c r="N282" i="18"/>
  <c r="O282" i="18"/>
  <c r="P282" i="18"/>
  <c r="Q282" i="18"/>
  <c r="R282" i="18"/>
  <c r="N283" i="18"/>
  <c r="O283" i="18"/>
  <c r="P283" i="18"/>
  <c r="Q283" i="18"/>
  <c r="R283" i="18"/>
  <c r="N284" i="18"/>
  <c r="O284" i="18"/>
  <c r="P284" i="18"/>
  <c r="Q284" i="18"/>
  <c r="R284" i="18"/>
  <c r="N285" i="18"/>
  <c r="O285" i="18"/>
  <c r="P285" i="18"/>
  <c r="Q285" i="18"/>
  <c r="R285" i="18"/>
  <c r="N286" i="18"/>
  <c r="O286" i="18"/>
  <c r="P286" i="18"/>
  <c r="Q286" i="18"/>
  <c r="R286" i="18"/>
  <c r="N287" i="18"/>
  <c r="O287" i="18"/>
  <c r="P287" i="18"/>
  <c r="Q287" i="18"/>
  <c r="R287" i="18"/>
  <c r="N288" i="18"/>
  <c r="O288" i="18"/>
  <c r="P288" i="18"/>
  <c r="Q288" i="18"/>
  <c r="R288" i="18"/>
  <c r="N289" i="18"/>
  <c r="O289" i="18"/>
  <c r="P289" i="18"/>
  <c r="Q289" i="18"/>
  <c r="R289" i="18"/>
  <c r="N290" i="18"/>
  <c r="O290" i="18"/>
  <c r="P290" i="18"/>
  <c r="Q290" i="18"/>
  <c r="R290" i="18"/>
  <c r="N291" i="18"/>
  <c r="O291" i="18"/>
  <c r="P291" i="18"/>
  <c r="Q291" i="18"/>
  <c r="R291" i="18"/>
  <c r="N292" i="18"/>
  <c r="O292" i="18"/>
  <c r="P292" i="18"/>
  <c r="Q292" i="18"/>
  <c r="R292" i="18"/>
  <c r="N293" i="18"/>
  <c r="O293" i="18"/>
  <c r="P293" i="18"/>
  <c r="Q293" i="18"/>
  <c r="R293" i="18"/>
  <c r="N294" i="18"/>
  <c r="O294" i="18"/>
  <c r="P294" i="18"/>
  <c r="Q294" i="18"/>
  <c r="R294" i="18"/>
  <c r="N295" i="18"/>
  <c r="O295" i="18"/>
  <c r="P295" i="18"/>
  <c r="Q295" i="18"/>
  <c r="R295" i="18"/>
  <c r="N296" i="18"/>
  <c r="O296" i="18"/>
  <c r="P296" i="18"/>
  <c r="Q296" i="18"/>
  <c r="R296" i="18"/>
  <c r="N297" i="18"/>
  <c r="O297" i="18"/>
  <c r="P297" i="18"/>
  <c r="Q297" i="18"/>
  <c r="R297" i="18"/>
  <c r="N298" i="18"/>
  <c r="O298" i="18"/>
  <c r="P298" i="18"/>
  <c r="Q298" i="18"/>
  <c r="R298" i="18"/>
  <c r="N299" i="18"/>
  <c r="O299" i="18"/>
  <c r="P299" i="18"/>
  <c r="Q299" i="18"/>
  <c r="R299" i="18"/>
  <c r="N300" i="18"/>
  <c r="O300" i="18"/>
  <c r="P300" i="18"/>
  <c r="Q300" i="18"/>
  <c r="R300" i="18"/>
  <c r="N301" i="18"/>
  <c r="O301" i="18"/>
  <c r="P301" i="18"/>
  <c r="Q301" i="18"/>
  <c r="R301" i="18"/>
  <c r="N302" i="18"/>
  <c r="O302" i="18"/>
  <c r="P302" i="18"/>
  <c r="Q302" i="18"/>
  <c r="R302" i="18"/>
  <c r="N303" i="18"/>
  <c r="O303" i="18"/>
  <c r="P303" i="18"/>
  <c r="Q303" i="18"/>
  <c r="R303" i="18"/>
  <c r="N304" i="18"/>
  <c r="O304" i="18"/>
  <c r="P304" i="18"/>
  <c r="Q304" i="18"/>
  <c r="R304" i="18"/>
  <c r="N305" i="18"/>
  <c r="O305" i="18"/>
  <c r="P305" i="18"/>
  <c r="Q305" i="18"/>
  <c r="R305" i="18"/>
  <c r="N306" i="18"/>
  <c r="O306" i="18"/>
  <c r="P306" i="18"/>
  <c r="Q306" i="18"/>
  <c r="R306" i="18"/>
  <c r="N307" i="18"/>
  <c r="O307" i="18"/>
  <c r="P307" i="18"/>
  <c r="Q307" i="18"/>
  <c r="R307" i="18"/>
  <c r="N308" i="18"/>
  <c r="O308" i="18"/>
  <c r="P308" i="18"/>
  <c r="Q308" i="18"/>
  <c r="R308" i="18"/>
  <c r="N309" i="18"/>
  <c r="O309" i="18"/>
  <c r="P309" i="18"/>
  <c r="Q309" i="18"/>
  <c r="R309" i="18"/>
  <c r="N310" i="18"/>
  <c r="O310" i="18"/>
  <c r="P310" i="18"/>
  <c r="Q310" i="18"/>
  <c r="R310" i="18"/>
  <c r="N311" i="18"/>
  <c r="O311" i="18"/>
  <c r="P311" i="18"/>
  <c r="Q311" i="18"/>
  <c r="R311" i="18"/>
  <c r="N312" i="18"/>
  <c r="O312" i="18"/>
  <c r="P312" i="18"/>
  <c r="Q312" i="18"/>
  <c r="R312" i="18"/>
  <c r="N313" i="18"/>
  <c r="O313" i="18"/>
  <c r="P313" i="18"/>
  <c r="Q313" i="18"/>
  <c r="R313" i="18"/>
  <c r="N314" i="18"/>
  <c r="O314" i="18"/>
  <c r="P314" i="18"/>
  <c r="Q314" i="18"/>
  <c r="R314" i="18"/>
  <c r="N315" i="18"/>
  <c r="O315" i="18"/>
  <c r="P315" i="18"/>
  <c r="Q315" i="18"/>
  <c r="R315" i="18"/>
  <c r="N316" i="18"/>
  <c r="O316" i="18"/>
  <c r="P316" i="18"/>
  <c r="Q316" i="18"/>
  <c r="R316" i="18"/>
  <c r="N317" i="18"/>
  <c r="O317" i="18"/>
  <c r="P317" i="18"/>
  <c r="Q317" i="18"/>
  <c r="R317" i="18"/>
  <c r="N318" i="18"/>
  <c r="O318" i="18"/>
  <c r="P318" i="18"/>
  <c r="Q318" i="18"/>
  <c r="R318" i="18"/>
  <c r="N319" i="18"/>
  <c r="O319" i="18"/>
  <c r="P319" i="18"/>
  <c r="Q319" i="18"/>
  <c r="R319" i="18"/>
  <c r="N320" i="18"/>
  <c r="O320" i="18"/>
  <c r="P320" i="18"/>
  <c r="Q320" i="18"/>
  <c r="R320" i="18"/>
  <c r="N321" i="18"/>
  <c r="O321" i="18"/>
  <c r="P321" i="18"/>
  <c r="Q321" i="18"/>
  <c r="R321" i="18"/>
  <c r="N322" i="18"/>
  <c r="O322" i="18"/>
  <c r="P322" i="18"/>
  <c r="Q322" i="18"/>
  <c r="R322" i="18"/>
  <c r="N323" i="18"/>
  <c r="O323" i="18"/>
  <c r="P323" i="18"/>
  <c r="Q323" i="18"/>
  <c r="R323" i="18"/>
  <c r="N324" i="18"/>
  <c r="O324" i="18"/>
  <c r="P324" i="18"/>
  <c r="Q324" i="18"/>
  <c r="R324" i="18"/>
  <c r="N325" i="18"/>
  <c r="O325" i="18"/>
  <c r="P325" i="18"/>
  <c r="Q325" i="18"/>
  <c r="R325" i="18"/>
  <c r="N326" i="18"/>
  <c r="O326" i="18"/>
  <c r="P326" i="18"/>
  <c r="Q326" i="18"/>
  <c r="R326" i="18"/>
  <c r="N327" i="18"/>
  <c r="O327" i="18"/>
  <c r="P327" i="18"/>
  <c r="Q327" i="18"/>
  <c r="R327" i="18"/>
  <c r="N328" i="18"/>
  <c r="O328" i="18"/>
  <c r="P328" i="18"/>
  <c r="Q328" i="18"/>
  <c r="R328" i="18"/>
  <c r="N329" i="18"/>
  <c r="O329" i="18"/>
  <c r="P329" i="18"/>
  <c r="Q329" i="18"/>
  <c r="R329" i="18"/>
  <c r="N330" i="18"/>
  <c r="O330" i="18"/>
  <c r="P330" i="18"/>
  <c r="Q330" i="18"/>
  <c r="R330" i="18"/>
  <c r="N331" i="18"/>
  <c r="O331" i="18"/>
  <c r="P331" i="18"/>
  <c r="Q331" i="18"/>
  <c r="R331" i="18"/>
  <c r="N332" i="18"/>
  <c r="O332" i="18"/>
  <c r="P332" i="18"/>
  <c r="Q332" i="18"/>
  <c r="R332" i="18"/>
  <c r="N333" i="18"/>
  <c r="O333" i="18"/>
  <c r="P333" i="18"/>
  <c r="Q333" i="18"/>
  <c r="R333" i="18"/>
  <c r="N334" i="18"/>
  <c r="O334" i="18"/>
  <c r="P334" i="18"/>
  <c r="Q334" i="18"/>
  <c r="R334" i="18"/>
  <c r="N335" i="18"/>
  <c r="O335" i="18"/>
  <c r="P335" i="18"/>
  <c r="Q335" i="18"/>
  <c r="R335" i="18"/>
  <c r="N336" i="18"/>
  <c r="O336" i="18"/>
  <c r="P336" i="18"/>
  <c r="Q336" i="18"/>
  <c r="R336" i="18"/>
  <c r="N337" i="18"/>
  <c r="O337" i="18"/>
  <c r="P337" i="18"/>
  <c r="Q337" i="18"/>
  <c r="R337" i="18"/>
  <c r="N338" i="18"/>
  <c r="O338" i="18"/>
  <c r="P338" i="18"/>
  <c r="Q338" i="18"/>
  <c r="R338" i="18"/>
  <c r="N339" i="18"/>
  <c r="O339" i="18"/>
  <c r="P339" i="18"/>
  <c r="Q339" i="18"/>
  <c r="R339" i="18"/>
  <c r="N340" i="18"/>
  <c r="O340" i="18"/>
  <c r="P340" i="18"/>
  <c r="Q340" i="18"/>
  <c r="R340" i="18"/>
  <c r="N341" i="18"/>
  <c r="O341" i="18"/>
  <c r="P341" i="18"/>
  <c r="Q341" i="18"/>
  <c r="R341" i="18"/>
  <c r="N342" i="18"/>
  <c r="O342" i="18"/>
  <c r="P342" i="18"/>
  <c r="Q342" i="18"/>
  <c r="R342" i="18"/>
  <c r="N343" i="18"/>
  <c r="O343" i="18"/>
  <c r="P343" i="18"/>
  <c r="Q343" i="18"/>
  <c r="R343" i="18"/>
  <c r="N344" i="18"/>
  <c r="O344" i="18"/>
  <c r="P344" i="18"/>
  <c r="Q344" i="18"/>
  <c r="R344" i="18"/>
  <c r="N345" i="18"/>
  <c r="O345" i="18"/>
  <c r="P345" i="18"/>
  <c r="Q345" i="18"/>
  <c r="R345" i="18"/>
  <c r="N346" i="18"/>
  <c r="O346" i="18"/>
  <c r="P346" i="18"/>
  <c r="Q346" i="18"/>
  <c r="R346" i="18"/>
  <c r="N347" i="18"/>
  <c r="O347" i="18"/>
  <c r="P347" i="18"/>
  <c r="Q347" i="18"/>
  <c r="R347" i="18"/>
  <c r="N348" i="18"/>
  <c r="O348" i="18"/>
  <c r="P348" i="18"/>
  <c r="Q348" i="18"/>
  <c r="R348" i="18"/>
  <c r="N349" i="18"/>
  <c r="O349" i="18"/>
  <c r="P349" i="18"/>
  <c r="Q349" i="18"/>
  <c r="R349" i="18"/>
  <c r="N350" i="18"/>
  <c r="O350" i="18"/>
  <c r="P350" i="18"/>
  <c r="Q350" i="18"/>
  <c r="R350" i="18"/>
  <c r="N351" i="18"/>
  <c r="O351" i="18"/>
  <c r="P351" i="18"/>
  <c r="Q351" i="18"/>
  <c r="R351" i="18"/>
  <c r="N352" i="18"/>
  <c r="O352" i="18"/>
  <c r="P352" i="18"/>
  <c r="Q352" i="18"/>
  <c r="R352" i="18"/>
  <c r="N353" i="18"/>
  <c r="O353" i="18"/>
  <c r="P353" i="18"/>
  <c r="Q353" i="18"/>
  <c r="R353" i="18"/>
  <c r="N354" i="18"/>
  <c r="O354" i="18"/>
  <c r="P354" i="18"/>
  <c r="Q354" i="18"/>
  <c r="R354" i="18"/>
  <c r="N355" i="18"/>
  <c r="O355" i="18"/>
  <c r="P355" i="18"/>
  <c r="Q355" i="18"/>
  <c r="R355" i="18"/>
  <c r="N356" i="18"/>
  <c r="O356" i="18"/>
  <c r="P356" i="18"/>
  <c r="Q356" i="18"/>
  <c r="R356" i="18"/>
  <c r="N357" i="18"/>
  <c r="O357" i="18"/>
  <c r="P357" i="18"/>
  <c r="Q357" i="18"/>
  <c r="R357" i="18"/>
  <c r="N358" i="18"/>
  <c r="O358" i="18"/>
  <c r="P358" i="18"/>
  <c r="Q358" i="18"/>
  <c r="R358" i="18"/>
  <c r="N359" i="18"/>
  <c r="O359" i="18"/>
  <c r="P359" i="18"/>
  <c r="Q359" i="18"/>
  <c r="R359" i="18"/>
  <c r="N360" i="18"/>
  <c r="O360" i="18"/>
  <c r="P360" i="18"/>
  <c r="Q360" i="18"/>
  <c r="R360" i="18"/>
  <c r="N361" i="18"/>
  <c r="O361" i="18"/>
  <c r="P361" i="18"/>
  <c r="Q361" i="18"/>
  <c r="R361" i="18"/>
  <c r="N362" i="18"/>
  <c r="O362" i="18"/>
  <c r="P362" i="18"/>
  <c r="Q362" i="18"/>
  <c r="R362" i="18"/>
  <c r="N363" i="18"/>
  <c r="O363" i="18"/>
  <c r="P363" i="18"/>
  <c r="Q363" i="18"/>
  <c r="R363" i="18"/>
  <c r="N364" i="18"/>
  <c r="O364" i="18"/>
  <c r="P364" i="18"/>
  <c r="Q364" i="18"/>
  <c r="R364" i="18"/>
  <c r="N365" i="18"/>
  <c r="O365" i="18"/>
  <c r="P365" i="18"/>
  <c r="Q365" i="18"/>
  <c r="R365" i="18"/>
  <c r="N366" i="18"/>
  <c r="O366" i="18"/>
  <c r="P366" i="18"/>
  <c r="Q366" i="18"/>
  <c r="R366" i="18"/>
  <c r="N367" i="18"/>
  <c r="O367" i="18"/>
  <c r="P367" i="18"/>
  <c r="Q367" i="18"/>
  <c r="R367" i="18"/>
  <c r="N368" i="18"/>
  <c r="O368" i="18"/>
  <c r="P368" i="18"/>
  <c r="Q368" i="18"/>
  <c r="R368" i="18"/>
  <c r="N369" i="18"/>
  <c r="O369" i="18"/>
  <c r="P369" i="18"/>
  <c r="Q369" i="18"/>
  <c r="R369" i="18"/>
  <c r="N370" i="18"/>
  <c r="O370" i="18"/>
  <c r="P370" i="18"/>
  <c r="Q370" i="18"/>
  <c r="R370" i="18"/>
  <c r="N371" i="18"/>
  <c r="O371" i="18"/>
  <c r="P371" i="18"/>
  <c r="Q371" i="18"/>
  <c r="R371" i="18"/>
  <c r="N372" i="18"/>
  <c r="O372" i="18"/>
  <c r="P372" i="18"/>
  <c r="Q372" i="18"/>
  <c r="R372" i="18"/>
  <c r="N373" i="18"/>
  <c r="O373" i="18"/>
  <c r="P373" i="18"/>
  <c r="Q373" i="18"/>
  <c r="R373" i="18"/>
  <c r="N374" i="18"/>
  <c r="O374" i="18"/>
  <c r="P374" i="18"/>
  <c r="Q374" i="18"/>
  <c r="R374" i="18"/>
  <c r="N375" i="18"/>
  <c r="O375" i="18"/>
  <c r="P375" i="18"/>
  <c r="Q375" i="18"/>
  <c r="R375" i="18"/>
  <c r="N376" i="18"/>
  <c r="O376" i="18"/>
  <c r="P376" i="18"/>
  <c r="Q376" i="18"/>
  <c r="R376" i="18"/>
  <c r="N377" i="18"/>
  <c r="O377" i="18"/>
  <c r="P377" i="18"/>
  <c r="Q377" i="18"/>
  <c r="R377" i="18"/>
  <c r="N378" i="18"/>
  <c r="O378" i="18"/>
  <c r="P378" i="18"/>
  <c r="Q378" i="18"/>
  <c r="R378" i="18"/>
  <c r="N379" i="18"/>
  <c r="O379" i="18"/>
  <c r="P379" i="18"/>
  <c r="Q379" i="18"/>
  <c r="R379" i="18"/>
  <c r="N380" i="18"/>
  <c r="O380" i="18"/>
  <c r="P380" i="18"/>
  <c r="Q380" i="18"/>
  <c r="R380" i="18"/>
  <c r="N381" i="18"/>
  <c r="O381" i="18"/>
  <c r="P381" i="18"/>
  <c r="Q381" i="18"/>
  <c r="R381" i="18"/>
  <c r="N382" i="18"/>
  <c r="O382" i="18"/>
  <c r="P382" i="18"/>
  <c r="Q382" i="18"/>
  <c r="R382" i="18"/>
  <c r="N383" i="18"/>
  <c r="O383" i="18"/>
  <c r="P383" i="18"/>
  <c r="Q383" i="18"/>
  <c r="R383" i="18"/>
  <c r="N384" i="18"/>
  <c r="O384" i="18"/>
  <c r="P384" i="18"/>
  <c r="Q384" i="18"/>
  <c r="R384" i="18"/>
  <c r="N385" i="18"/>
  <c r="O385" i="18"/>
  <c r="P385" i="18"/>
  <c r="Q385" i="18"/>
  <c r="R385" i="18"/>
  <c r="N386" i="18"/>
  <c r="O386" i="18"/>
  <c r="P386" i="18"/>
  <c r="Q386" i="18"/>
  <c r="R386" i="18"/>
  <c r="N387" i="18"/>
  <c r="O387" i="18"/>
  <c r="P387" i="18"/>
  <c r="Q387" i="18"/>
  <c r="R387" i="18"/>
  <c r="N388" i="18"/>
  <c r="O388" i="18"/>
  <c r="P388" i="18"/>
  <c r="Q388" i="18"/>
  <c r="R388" i="18"/>
  <c r="N389" i="18"/>
  <c r="O389" i="18"/>
  <c r="P389" i="18"/>
  <c r="Q389" i="18"/>
  <c r="R389" i="18"/>
  <c r="N390" i="18"/>
  <c r="O390" i="18"/>
  <c r="P390" i="18"/>
  <c r="Q390" i="18"/>
  <c r="R390" i="18"/>
  <c r="N391" i="18"/>
  <c r="O391" i="18"/>
  <c r="P391" i="18"/>
  <c r="Q391" i="18"/>
  <c r="R391" i="18"/>
  <c r="N392" i="18"/>
  <c r="O392" i="18"/>
  <c r="P392" i="18"/>
  <c r="Q392" i="18"/>
  <c r="R392" i="18"/>
  <c r="N393" i="18"/>
  <c r="O393" i="18"/>
  <c r="P393" i="18"/>
  <c r="Q393" i="18"/>
  <c r="R393" i="18"/>
  <c r="N394" i="18"/>
  <c r="O394" i="18"/>
  <c r="P394" i="18"/>
  <c r="Q394" i="18"/>
  <c r="R394" i="18"/>
  <c r="N395" i="18"/>
  <c r="O395" i="18"/>
  <c r="P395" i="18"/>
  <c r="Q395" i="18"/>
  <c r="R395" i="18"/>
  <c r="N396" i="18"/>
  <c r="O396" i="18"/>
  <c r="P396" i="18"/>
  <c r="Q396" i="18"/>
  <c r="R396" i="18"/>
  <c r="N397" i="18"/>
  <c r="O397" i="18"/>
  <c r="P397" i="18"/>
  <c r="Q397" i="18"/>
  <c r="R397" i="18"/>
  <c r="N398" i="18"/>
  <c r="O398" i="18"/>
  <c r="P398" i="18"/>
  <c r="Q398" i="18"/>
  <c r="R398" i="18"/>
  <c r="N399" i="18"/>
  <c r="O399" i="18"/>
  <c r="P399" i="18"/>
  <c r="Q399" i="18"/>
  <c r="R399" i="18"/>
  <c r="N400" i="18"/>
  <c r="O400" i="18"/>
  <c r="P400" i="18"/>
  <c r="Q400" i="18"/>
  <c r="R400" i="18"/>
  <c r="N401" i="18"/>
  <c r="O401" i="18"/>
  <c r="P401" i="18"/>
  <c r="Q401" i="18"/>
  <c r="R401" i="18"/>
  <c r="N402" i="18"/>
  <c r="O402" i="18"/>
  <c r="P402" i="18"/>
  <c r="Q402" i="18"/>
  <c r="R402" i="18"/>
  <c r="N403" i="18"/>
  <c r="O403" i="18"/>
  <c r="P403" i="18"/>
  <c r="Q403" i="18"/>
  <c r="R403" i="18"/>
  <c r="N404" i="18"/>
  <c r="O404" i="18"/>
  <c r="P404" i="18"/>
  <c r="Q404" i="18"/>
  <c r="R404" i="18"/>
  <c r="N405" i="18"/>
  <c r="O405" i="18"/>
  <c r="P405" i="18"/>
  <c r="Q405" i="18"/>
  <c r="R405" i="18"/>
  <c r="N406" i="18"/>
  <c r="O406" i="18"/>
  <c r="P406" i="18"/>
  <c r="Q406" i="18"/>
  <c r="R406" i="18"/>
  <c r="N407" i="18"/>
  <c r="O407" i="18"/>
  <c r="P407" i="18"/>
  <c r="Q407" i="18"/>
  <c r="R407" i="18"/>
  <c r="N408" i="18"/>
  <c r="O408" i="18"/>
  <c r="P408" i="18"/>
  <c r="Q408" i="18"/>
  <c r="R408" i="18"/>
  <c r="N409" i="18"/>
  <c r="O409" i="18"/>
  <c r="P409" i="18"/>
  <c r="Q409" i="18"/>
  <c r="R409" i="18"/>
  <c r="N410" i="18"/>
  <c r="O410" i="18"/>
  <c r="P410" i="18"/>
  <c r="Q410" i="18"/>
  <c r="R410" i="18"/>
  <c r="N411" i="18"/>
  <c r="O411" i="18"/>
  <c r="P411" i="18"/>
  <c r="Q411" i="18"/>
  <c r="R411" i="18"/>
  <c r="N412" i="18"/>
  <c r="O412" i="18"/>
  <c r="P412" i="18"/>
  <c r="Q412" i="18"/>
  <c r="R412" i="18"/>
  <c r="N413" i="18"/>
  <c r="O413" i="18"/>
  <c r="P413" i="18"/>
  <c r="Q413" i="18"/>
  <c r="R413" i="18"/>
  <c r="N414" i="18"/>
  <c r="O414" i="18"/>
  <c r="P414" i="18"/>
  <c r="Q414" i="18"/>
  <c r="R414" i="18"/>
  <c r="N415" i="18"/>
  <c r="O415" i="18"/>
  <c r="P415" i="18"/>
  <c r="Q415" i="18"/>
  <c r="R415" i="18"/>
  <c r="N416" i="18"/>
  <c r="O416" i="18"/>
  <c r="P416" i="18"/>
  <c r="Q416" i="18"/>
  <c r="R416" i="18"/>
  <c r="N417" i="18"/>
  <c r="O417" i="18"/>
  <c r="P417" i="18"/>
  <c r="Q417" i="18"/>
  <c r="R417" i="18"/>
  <c r="N418" i="18"/>
  <c r="O418" i="18"/>
  <c r="P418" i="18"/>
  <c r="Q418" i="18"/>
  <c r="R418" i="18"/>
  <c r="N419" i="18"/>
  <c r="O419" i="18"/>
  <c r="P419" i="18"/>
  <c r="Q419" i="18"/>
  <c r="R419" i="18"/>
  <c r="N420" i="18"/>
  <c r="O420" i="18"/>
  <c r="P420" i="18"/>
  <c r="Q420" i="18"/>
  <c r="R420" i="18"/>
  <c r="N421" i="18"/>
  <c r="O421" i="18"/>
  <c r="P421" i="18"/>
  <c r="Q421" i="18"/>
  <c r="R421" i="18"/>
  <c r="N422" i="18"/>
  <c r="O422" i="18"/>
  <c r="P422" i="18"/>
  <c r="Q422" i="18"/>
  <c r="R422" i="18"/>
  <c r="N423" i="18"/>
  <c r="O423" i="18"/>
  <c r="P423" i="18"/>
  <c r="Q423" i="18"/>
  <c r="R423" i="18"/>
  <c r="N424" i="18"/>
  <c r="O424" i="18"/>
  <c r="P424" i="18"/>
  <c r="Q424" i="18"/>
  <c r="R424" i="18"/>
  <c r="N425" i="18"/>
  <c r="O425" i="18"/>
  <c r="P425" i="18"/>
  <c r="Q425" i="18"/>
  <c r="R425" i="18"/>
  <c r="N426" i="18"/>
  <c r="O426" i="18"/>
  <c r="P426" i="18"/>
  <c r="Q426" i="18"/>
  <c r="R426" i="18"/>
  <c r="N427" i="18"/>
  <c r="O427" i="18"/>
  <c r="P427" i="18"/>
  <c r="Q427" i="18"/>
  <c r="R427" i="18"/>
  <c r="N428" i="18"/>
  <c r="O428" i="18"/>
  <c r="P428" i="18"/>
  <c r="Q428" i="18"/>
  <c r="R428" i="18"/>
  <c r="N429" i="18"/>
  <c r="O429" i="18"/>
  <c r="P429" i="18"/>
  <c r="Q429" i="18"/>
  <c r="R429" i="18"/>
  <c r="N430" i="18"/>
  <c r="O430" i="18"/>
  <c r="P430" i="18"/>
  <c r="Q430" i="18"/>
  <c r="R430" i="18"/>
  <c r="N431" i="18"/>
  <c r="O431" i="18"/>
  <c r="P431" i="18"/>
  <c r="Q431" i="18"/>
  <c r="R431" i="18"/>
  <c r="N432" i="18"/>
  <c r="O432" i="18"/>
  <c r="P432" i="18"/>
  <c r="Q432" i="18"/>
  <c r="R432" i="18"/>
  <c r="N433" i="18"/>
  <c r="O433" i="18"/>
  <c r="P433" i="18"/>
  <c r="Q433" i="18"/>
  <c r="R433" i="18"/>
  <c r="N434" i="18"/>
  <c r="O434" i="18"/>
  <c r="P434" i="18"/>
  <c r="Q434" i="18"/>
  <c r="R434" i="18"/>
  <c r="N435" i="18"/>
  <c r="O435" i="18"/>
  <c r="P435" i="18"/>
  <c r="Q435" i="18"/>
  <c r="R435" i="18"/>
  <c r="N436" i="18"/>
  <c r="O436" i="18"/>
  <c r="P436" i="18"/>
  <c r="Q436" i="18"/>
  <c r="R436" i="18"/>
  <c r="N437" i="18"/>
  <c r="O437" i="18"/>
  <c r="P437" i="18"/>
  <c r="Q437" i="18"/>
  <c r="R437" i="18"/>
  <c r="N438" i="18"/>
  <c r="O438" i="18"/>
  <c r="P438" i="18"/>
  <c r="Q438" i="18"/>
  <c r="R438" i="18"/>
  <c r="N439" i="18"/>
  <c r="O439" i="18"/>
  <c r="P439" i="18"/>
  <c r="Q439" i="18"/>
  <c r="R439" i="18"/>
  <c r="N440" i="18"/>
  <c r="O440" i="18"/>
  <c r="P440" i="18"/>
  <c r="Q440" i="18"/>
  <c r="R440" i="18"/>
  <c r="N441" i="18"/>
  <c r="O441" i="18"/>
  <c r="P441" i="18"/>
  <c r="Q441" i="18"/>
  <c r="R441" i="18"/>
  <c r="N442" i="18"/>
  <c r="O442" i="18"/>
  <c r="P442" i="18"/>
  <c r="Q442" i="18"/>
  <c r="R442" i="18"/>
  <c r="N443" i="18"/>
  <c r="O443" i="18"/>
  <c r="P443" i="18"/>
  <c r="Q443" i="18"/>
  <c r="R443" i="18"/>
  <c r="N444" i="18"/>
  <c r="O444" i="18"/>
  <c r="P444" i="18"/>
  <c r="Q444" i="18"/>
  <c r="R444" i="18"/>
  <c r="N445" i="18"/>
  <c r="O445" i="18"/>
  <c r="P445" i="18"/>
  <c r="Q445" i="18"/>
  <c r="R445" i="18"/>
  <c r="N446" i="18"/>
  <c r="O446" i="18"/>
  <c r="P446" i="18"/>
  <c r="Q446" i="18"/>
  <c r="R446" i="18"/>
  <c r="N447" i="18"/>
  <c r="O447" i="18"/>
  <c r="P447" i="18"/>
  <c r="Q447" i="18"/>
  <c r="R447" i="18"/>
  <c r="N448" i="18"/>
  <c r="O448" i="18"/>
  <c r="P448" i="18"/>
  <c r="Q448" i="18"/>
  <c r="R448" i="18"/>
  <c r="N449" i="18"/>
  <c r="O449" i="18"/>
  <c r="P449" i="18"/>
  <c r="Q449" i="18"/>
  <c r="R449" i="18"/>
  <c r="N450" i="18"/>
  <c r="O450" i="18"/>
  <c r="P450" i="18"/>
  <c r="Q450" i="18"/>
  <c r="R450" i="18"/>
  <c r="N451" i="18"/>
  <c r="O451" i="18"/>
  <c r="P451" i="18"/>
  <c r="Q451" i="18"/>
  <c r="R451" i="18"/>
  <c r="N452" i="18"/>
  <c r="O452" i="18"/>
  <c r="P452" i="18"/>
  <c r="Q452" i="18"/>
  <c r="R452" i="18"/>
  <c r="N453" i="18"/>
  <c r="O453" i="18"/>
  <c r="P453" i="18"/>
  <c r="Q453" i="18"/>
  <c r="R453" i="18"/>
  <c r="N454" i="18"/>
  <c r="O454" i="18"/>
  <c r="P454" i="18"/>
  <c r="Q454" i="18"/>
  <c r="R454" i="18"/>
  <c r="N455" i="18"/>
  <c r="O455" i="18"/>
  <c r="P455" i="18"/>
  <c r="Q455" i="18"/>
  <c r="R455" i="18"/>
  <c r="N456" i="18"/>
  <c r="O456" i="18"/>
  <c r="P456" i="18"/>
  <c r="Q456" i="18"/>
  <c r="R456" i="18"/>
  <c r="N457" i="18"/>
  <c r="O457" i="18"/>
  <c r="P457" i="18"/>
  <c r="Q457" i="18"/>
  <c r="R457" i="18"/>
  <c r="N458" i="18"/>
  <c r="O458" i="18"/>
  <c r="P458" i="18"/>
  <c r="Q458" i="18"/>
  <c r="R458" i="18"/>
  <c r="N459" i="18"/>
  <c r="O459" i="18"/>
  <c r="P459" i="18"/>
  <c r="Q459" i="18"/>
  <c r="R459" i="18"/>
  <c r="N460" i="18"/>
  <c r="O460" i="18"/>
  <c r="P460" i="18"/>
  <c r="Q460" i="18"/>
  <c r="R460" i="18"/>
  <c r="N461" i="18"/>
  <c r="O461" i="18"/>
  <c r="P461" i="18"/>
  <c r="Q461" i="18"/>
  <c r="R461" i="18"/>
  <c r="N462" i="18"/>
  <c r="O462" i="18"/>
  <c r="P462" i="18"/>
  <c r="Q462" i="18"/>
  <c r="R462" i="18"/>
  <c r="N463" i="18"/>
  <c r="O463" i="18"/>
  <c r="P463" i="18"/>
  <c r="Q463" i="18"/>
  <c r="R463" i="18"/>
  <c r="N464" i="18"/>
  <c r="O464" i="18"/>
  <c r="P464" i="18"/>
  <c r="Q464" i="18"/>
  <c r="R464" i="18"/>
  <c r="N465" i="18"/>
  <c r="O465" i="18"/>
  <c r="P465" i="18"/>
  <c r="Q465" i="18"/>
  <c r="R465" i="18"/>
  <c r="N466" i="18"/>
  <c r="O466" i="18"/>
  <c r="P466" i="18"/>
  <c r="Q466" i="18"/>
  <c r="R466" i="18"/>
  <c r="N467" i="18"/>
  <c r="O467" i="18"/>
  <c r="P467" i="18"/>
  <c r="Q467" i="18"/>
  <c r="R467" i="18"/>
  <c r="N468" i="18"/>
  <c r="O468" i="18"/>
  <c r="P468" i="18"/>
  <c r="Q468" i="18"/>
  <c r="R468" i="18"/>
  <c r="N469" i="18"/>
  <c r="O469" i="18"/>
  <c r="P469" i="18"/>
  <c r="Q469" i="18"/>
  <c r="R469" i="18"/>
  <c r="N470" i="18"/>
  <c r="O470" i="18"/>
  <c r="P470" i="18"/>
  <c r="Q470" i="18"/>
  <c r="R470" i="18"/>
  <c r="N471" i="18"/>
  <c r="O471" i="18"/>
  <c r="P471" i="18"/>
  <c r="Q471" i="18"/>
  <c r="R471" i="18"/>
  <c r="N472" i="18"/>
  <c r="O472" i="18"/>
  <c r="P472" i="18"/>
  <c r="Q472" i="18"/>
  <c r="R472" i="18"/>
  <c r="N473" i="18"/>
  <c r="O473" i="18"/>
  <c r="P473" i="18"/>
  <c r="Q473" i="18"/>
  <c r="R473" i="18"/>
  <c r="N474" i="18"/>
  <c r="O474" i="18"/>
  <c r="P474" i="18"/>
  <c r="Q474" i="18"/>
  <c r="R474" i="18"/>
  <c r="N475" i="18"/>
  <c r="O475" i="18"/>
  <c r="P475" i="18"/>
  <c r="Q475" i="18"/>
  <c r="R475" i="18"/>
  <c r="N476" i="18"/>
  <c r="O476" i="18"/>
  <c r="P476" i="18"/>
  <c r="Q476" i="18"/>
  <c r="R476" i="18"/>
  <c r="N477" i="18"/>
  <c r="O477" i="18"/>
  <c r="P477" i="18"/>
  <c r="Q477" i="18"/>
  <c r="R477" i="18"/>
  <c r="N478" i="18"/>
  <c r="O478" i="18"/>
  <c r="P478" i="18"/>
  <c r="Q478" i="18"/>
  <c r="R478" i="18"/>
  <c r="N479" i="18"/>
  <c r="O479" i="18"/>
  <c r="P479" i="18"/>
  <c r="Q479" i="18"/>
  <c r="R479" i="18"/>
  <c r="N480" i="18"/>
  <c r="O480" i="18"/>
  <c r="P480" i="18"/>
  <c r="Q480" i="18"/>
  <c r="R480" i="18"/>
  <c r="N481" i="18"/>
  <c r="O481" i="18"/>
  <c r="P481" i="18"/>
  <c r="Q481" i="18"/>
  <c r="R481" i="18"/>
  <c r="N482" i="18"/>
  <c r="O482" i="18"/>
  <c r="P482" i="18"/>
  <c r="Q482" i="18"/>
  <c r="R482" i="18"/>
  <c r="N483" i="18"/>
  <c r="O483" i="18"/>
  <c r="P483" i="18"/>
  <c r="Q483" i="18"/>
  <c r="R483" i="18"/>
  <c r="N484" i="18"/>
  <c r="O484" i="18"/>
  <c r="P484" i="18"/>
  <c r="Q484" i="18"/>
  <c r="R484" i="18"/>
  <c r="N485" i="18"/>
  <c r="O485" i="18"/>
  <c r="P485" i="18"/>
  <c r="Q485" i="18"/>
  <c r="R485" i="18"/>
  <c r="N486" i="18"/>
  <c r="O486" i="18"/>
  <c r="P486" i="18"/>
  <c r="Q486" i="18"/>
  <c r="R486" i="18"/>
  <c r="N487" i="18"/>
  <c r="O487" i="18"/>
  <c r="P487" i="18"/>
  <c r="Q487" i="18"/>
  <c r="R487" i="18"/>
  <c r="N488" i="18"/>
  <c r="O488" i="18"/>
  <c r="P488" i="18"/>
  <c r="Q488" i="18"/>
  <c r="R488" i="18"/>
  <c r="N489" i="18"/>
  <c r="O489" i="18"/>
  <c r="P489" i="18"/>
  <c r="Q489" i="18"/>
  <c r="R489" i="18"/>
  <c r="N490" i="18"/>
  <c r="O490" i="18"/>
  <c r="P490" i="18"/>
  <c r="Q490" i="18"/>
  <c r="R490" i="18"/>
  <c r="N491" i="18"/>
  <c r="O491" i="18"/>
  <c r="P491" i="18"/>
  <c r="Q491" i="18"/>
  <c r="R491" i="18"/>
  <c r="N492" i="18"/>
  <c r="O492" i="18"/>
  <c r="P492" i="18"/>
  <c r="Q492" i="18"/>
  <c r="R492" i="18"/>
  <c r="N493" i="18"/>
  <c r="O493" i="18"/>
  <c r="P493" i="18"/>
  <c r="Q493" i="18"/>
  <c r="R493" i="18"/>
  <c r="N494" i="18"/>
  <c r="O494" i="18"/>
  <c r="P494" i="18"/>
  <c r="Q494" i="18"/>
  <c r="R494" i="18"/>
  <c r="N495" i="18"/>
  <c r="O495" i="18"/>
  <c r="P495" i="18"/>
  <c r="Q495" i="18"/>
  <c r="R495" i="18"/>
  <c r="N496" i="18"/>
  <c r="O496" i="18"/>
  <c r="P496" i="18"/>
  <c r="Q496" i="18"/>
  <c r="R496" i="18"/>
  <c r="N497" i="18"/>
  <c r="O497" i="18"/>
  <c r="P497" i="18"/>
  <c r="Q497" i="18"/>
  <c r="R497" i="18"/>
  <c r="N498" i="18"/>
  <c r="O498" i="18"/>
  <c r="P498" i="18"/>
  <c r="Q498" i="18"/>
  <c r="R498" i="18"/>
  <c r="N499" i="18"/>
  <c r="O499" i="18"/>
  <c r="P499" i="18"/>
  <c r="Q499" i="18"/>
  <c r="R499" i="18"/>
  <c r="N500" i="18"/>
  <c r="O500" i="18"/>
  <c r="P500" i="18"/>
  <c r="Q500" i="18"/>
  <c r="R500" i="18"/>
  <c r="N501" i="18"/>
  <c r="O501" i="18"/>
  <c r="P501" i="18"/>
  <c r="Q501" i="18"/>
  <c r="R501" i="18"/>
  <c r="N502" i="18"/>
  <c r="O502" i="18"/>
  <c r="P502" i="18"/>
  <c r="Q502" i="18"/>
  <c r="R502" i="18"/>
  <c r="N503" i="18"/>
  <c r="O503" i="18"/>
  <c r="P503" i="18"/>
  <c r="Q503" i="18"/>
  <c r="R503" i="18"/>
  <c r="N504" i="18"/>
  <c r="O504" i="18"/>
  <c r="P504" i="18"/>
  <c r="Q504" i="18"/>
  <c r="R504" i="18"/>
  <c r="N505" i="18"/>
  <c r="O505" i="18"/>
  <c r="P505" i="18"/>
  <c r="Q505" i="18"/>
  <c r="R505" i="18"/>
  <c r="N506" i="18"/>
  <c r="O506" i="18"/>
  <c r="P506" i="18"/>
  <c r="Q506" i="18"/>
  <c r="R506" i="18"/>
  <c r="N507" i="18"/>
  <c r="O507" i="18"/>
  <c r="P507" i="18"/>
  <c r="Q507" i="18"/>
  <c r="R507" i="18"/>
  <c r="N508" i="18"/>
  <c r="O508" i="18"/>
  <c r="P508" i="18"/>
  <c r="Q508" i="18"/>
  <c r="R508" i="18"/>
  <c r="N509" i="18"/>
  <c r="O509" i="18"/>
  <c r="P509" i="18"/>
  <c r="Q509" i="18"/>
  <c r="R509" i="18"/>
  <c r="N510" i="18"/>
  <c r="O510" i="18"/>
  <c r="P510" i="18"/>
  <c r="Q510" i="18"/>
  <c r="R510" i="18"/>
  <c r="N511" i="18"/>
  <c r="O511" i="18"/>
  <c r="P511" i="18"/>
  <c r="Q511" i="18"/>
  <c r="R511" i="18"/>
  <c r="N512" i="18"/>
  <c r="O512" i="18"/>
  <c r="P512" i="18"/>
  <c r="Q512" i="18"/>
  <c r="R512" i="18"/>
  <c r="N513" i="18"/>
  <c r="O513" i="18"/>
  <c r="P513" i="18"/>
  <c r="Q513" i="18"/>
  <c r="R513" i="18"/>
  <c r="N514" i="18"/>
  <c r="O514" i="18"/>
  <c r="P514" i="18"/>
  <c r="Q514" i="18"/>
  <c r="R514" i="18"/>
  <c r="N515" i="18"/>
  <c r="O515" i="18"/>
  <c r="P515" i="18"/>
  <c r="Q515" i="18"/>
  <c r="R515" i="18"/>
  <c r="N516" i="18"/>
  <c r="O516" i="18"/>
  <c r="P516" i="18"/>
  <c r="Q516" i="18"/>
  <c r="R516" i="18"/>
  <c r="N517" i="18"/>
  <c r="O517" i="18"/>
  <c r="P517" i="18"/>
  <c r="Q517" i="18"/>
  <c r="R517" i="18"/>
  <c r="N518" i="18"/>
  <c r="O518" i="18"/>
  <c r="P518" i="18"/>
  <c r="Q518" i="18"/>
  <c r="R518" i="18"/>
  <c r="N519" i="18"/>
  <c r="O519" i="18"/>
  <c r="P519" i="18"/>
  <c r="Q519" i="18"/>
  <c r="R519" i="18"/>
  <c r="N520" i="18"/>
  <c r="O520" i="18"/>
  <c r="P520" i="18"/>
  <c r="Q520" i="18"/>
  <c r="R520" i="18"/>
  <c r="N521" i="18"/>
  <c r="O521" i="18"/>
  <c r="P521" i="18"/>
  <c r="Q521" i="18"/>
  <c r="R521" i="18"/>
  <c r="N522" i="18"/>
  <c r="O522" i="18"/>
  <c r="P522" i="18"/>
  <c r="Q522" i="18"/>
  <c r="R522" i="18"/>
  <c r="N523" i="18"/>
  <c r="O523" i="18"/>
  <c r="P523" i="18"/>
  <c r="Q523" i="18"/>
  <c r="R523" i="18"/>
  <c r="N524" i="18"/>
  <c r="O524" i="18"/>
  <c r="P524" i="18"/>
  <c r="Q524" i="18"/>
  <c r="R524" i="18"/>
  <c r="N525" i="18"/>
  <c r="O525" i="18"/>
  <c r="P525" i="18"/>
  <c r="Q525" i="18"/>
  <c r="R525" i="18"/>
  <c r="N526" i="18"/>
  <c r="O526" i="18"/>
  <c r="P526" i="18"/>
  <c r="Q526" i="18"/>
  <c r="R526" i="18"/>
  <c r="N527" i="18"/>
  <c r="O527" i="18"/>
  <c r="P527" i="18"/>
  <c r="Q527" i="18"/>
  <c r="R527" i="18"/>
  <c r="N528" i="18"/>
  <c r="O528" i="18"/>
  <c r="P528" i="18"/>
  <c r="Q528" i="18"/>
  <c r="R528" i="18"/>
  <c r="N529" i="18"/>
  <c r="O529" i="18"/>
  <c r="P529" i="18"/>
  <c r="Q529" i="18"/>
  <c r="R529" i="18"/>
  <c r="N530" i="18"/>
  <c r="O530" i="18"/>
  <c r="P530" i="18"/>
  <c r="Q530" i="18"/>
  <c r="R530" i="18"/>
  <c r="N531" i="18"/>
  <c r="O531" i="18"/>
  <c r="P531" i="18"/>
  <c r="Q531" i="18"/>
  <c r="R531" i="18"/>
  <c r="N532" i="18"/>
  <c r="O532" i="18"/>
  <c r="P532" i="18"/>
  <c r="Q532" i="18"/>
  <c r="R532" i="18"/>
  <c r="N533" i="18"/>
  <c r="O533" i="18"/>
  <c r="P533" i="18"/>
  <c r="Q533" i="18"/>
  <c r="R533" i="18"/>
  <c r="N534" i="18"/>
  <c r="O534" i="18"/>
  <c r="P534" i="18"/>
  <c r="Q534" i="18"/>
  <c r="R534" i="18"/>
  <c r="N535" i="18"/>
  <c r="O535" i="18"/>
  <c r="P535" i="18"/>
  <c r="Q535" i="18"/>
  <c r="R535" i="18"/>
  <c r="N536" i="18"/>
  <c r="O536" i="18"/>
  <c r="P536" i="18"/>
  <c r="Q536" i="18"/>
  <c r="R536" i="18"/>
  <c r="N537" i="18"/>
  <c r="O537" i="18"/>
  <c r="P537" i="18"/>
  <c r="Q537" i="18"/>
  <c r="R537" i="18"/>
  <c r="N538" i="18"/>
  <c r="O538" i="18"/>
  <c r="P538" i="18"/>
  <c r="Q538" i="18"/>
  <c r="R538" i="18"/>
  <c r="N539" i="18"/>
  <c r="O539" i="18"/>
  <c r="P539" i="18"/>
  <c r="Q539" i="18"/>
  <c r="R539" i="18"/>
  <c r="N540" i="18"/>
  <c r="O540" i="18"/>
  <c r="P540" i="18"/>
  <c r="Q540" i="18"/>
  <c r="R540" i="18"/>
  <c r="N541" i="18"/>
  <c r="O541" i="18"/>
  <c r="P541" i="18"/>
  <c r="Q541" i="18"/>
  <c r="R541" i="18"/>
  <c r="N542" i="18"/>
  <c r="O542" i="18"/>
  <c r="P542" i="18"/>
  <c r="Q542" i="18"/>
  <c r="R542" i="18"/>
  <c r="N543" i="18"/>
  <c r="O543" i="18"/>
  <c r="P543" i="18"/>
  <c r="Q543" i="18"/>
  <c r="R543" i="18"/>
  <c r="N544" i="18"/>
  <c r="O544" i="18"/>
  <c r="P544" i="18"/>
  <c r="Q544" i="18"/>
  <c r="R544" i="18"/>
  <c r="N545" i="18"/>
  <c r="O545" i="18"/>
  <c r="P545" i="18"/>
  <c r="Q545" i="18"/>
  <c r="R545" i="18"/>
  <c r="N546" i="18"/>
  <c r="O546" i="18"/>
  <c r="P546" i="18"/>
  <c r="Q546" i="18"/>
  <c r="R546" i="18"/>
  <c r="N547" i="18"/>
  <c r="O547" i="18"/>
  <c r="P547" i="18"/>
  <c r="Q547" i="18"/>
  <c r="R547" i="18"/>
  <c r="N548" i="18"/>
  <c r="O548" i="18"/>
  <c r="P548" i="18"/>
  <c r="Q548" i="18"/>
  <c r="R548" i="18"/>
  <c r="N549" i="18"/>
  <c r="O549" i="18"/>
  <c r="P549" i="18"/>
  <c r="Q549" i="18"/>
  <c r="R549" i="18"/>
  <c r="N550" i="18"/>
  <c r="O550" i="18"/>
  <c r="P550" i="18"/>
  <c r="Q550" i="18"/>
  <c r="R550" i="18"/>
  <c r="N551" i="18"/>
  <c r="O551" i="18"/>
  <c r="P551" i="18"/>
  <c r="Q551" i="18"/>
  <c r="R551" i="18"/>
  <c r="N552" i="18"/>
  <c r="O552" i="18"/>
  <c r="P552" i="18"/>
  <c r="Q552" i="18"/>
  <c r="R552" i="18"/>
  <c r="N553" i="18"/>
  <c r="O553" i="18"/>
  <c r="P553" i="18"/>
  <c r="Q553" i="18"/>
  <c r="R553" i="18"/>
  <c r="N554" i="18"/>
  <c r="O554" i="18"/>
  <c r="P554" i="18"/>
  <c r="Q554" i="18"/>
  <c r="R554" i="18"/>
  <c r="N555" i="18"/>
  <c r="O555" i="18"/>
  <c r="P555" i="18"/>
  <c r="Q555" i="18"/>
  <c r="R555" i="18"/>
  <c r="N556" i="18"/>
  <c r="O556" i="18"/>
  <c r="P556" i="18"/>
  <c r="Q556" i="18"/>
  <c r="R556" i="18"/>
  <c r="N557" i="18"/>
  <c r="O557" i="18"/>
  <c r="P557" i="18"/>
  <c r="Q557" i="18"/>
  <c r="R557" i="18"/>
  <c r="N558" i="18"/>
  <c r="O558" i="18"/>
  <c r="P558" i="18"/>
  <c r="Q558" i="18"/>
  <c r="R558" i="18"/>
  <c r="N559" i="18"/>
  <c r="O559" i="18"/>
  <c r="P559" i="18"/>
  <c r="Q559" i="18"/>
  <c r="R559" i="18"/>
  <c r="N560" i="18"/>
  <c r="O560" i="18"/>
  <c r="P560" i="18"/>
  <c r="Q560" i="18"/>
  <c r="R560" i="18"/>
  <c r="N561" i="18"/>
  <c r="O561" i="18"/>
  <c r="P561" i="18"/>
  <c r="Q561" i="18"/>
  <c r="R561" i="18"/>
  <c r="N562" i="18"/>
  <c r="O562" i="18"/>
  <c r="P562" i="18"/>
  <c r="Q562" i="18"/>
  <c r="R562" i="18"/>
  <c r="N563" i="18"/>
  <c r="O563" i="18"/>
  <c r="P563" i="18"/>
  <c r="Q563" i="18"/>
  <c r="R563" i="18"/>
  <c r="N564" i="18"/>
  <c r="O564" i="18"/>
  <c r="P564" i="18"/>
  <c r="Q564" i="18"/>
  <c r="R564" i="18"/>
  <c r="N565" i="18"/>
  <c r="O565" i="18"/>
  <c r="P565" i="18"/>
  <c r="Q565" i="18"/>
  <c r="R565" i="18"/>
  <c r="N566" i="18"/>
  <c r="O566" i="18"/>
  <c r="P566" i="18"/>
  <c r="Q566" i="18"/>
  <c r="R566" i="18"/>
  <c r="N567" i="18"/>
  <c r="O567" i="18"/>
  <c r="P567" i="18"/>
  <c r="Q567" i="18"/>
  <c r="R567" i="18"/>
  <c r="N568" i="18"/>
  <c r="O568" i="18"/>
  <c r="P568" i="18"/>
  <c r="Q568" i="18"/>
  <c r="R568" i="18"/>
  <c r="N569" i="18"/>
  <c r="O569" i="18"/>
  <c r="P569" i="18"/>
  <c r="Q569" i="18"/>
  <c r="R569" i="18"/>
  <c r="N570" i="18"/>
  <c r="O570" i="18"/>
  <c r="P570" i="18"/>
  <c r="Q570" i="18"/>
  <c r="R570" i="18"/>
  <c r="N571" i="18"/>
  <c r="O571" i="18"/>
  <c r="P571" i="18"/>
  <c r="Q571" i="18"/>
  <c r="R571" i="18"/>
  <c r="N572" i="18"/>
  <c r="O572" i="18"/>
  <c r="P572" i="18"/>
  <c r="Q572" i="18"/>
  <c r="R572" i="18"/>
  <c r="N573" i="18"/>
  <c r="O573" i="18"/>
  <c r="P573" i="18"/>
  <c r="Q573" i="18"/>
  <c r="R573" i="18"/>
  <c r="N574" i="18"/>
  <c r="O574" i="18"/>
  <c r="P574" i="18"/>
  <c r="Q574" i="18"/>
  <c r="R574" i="18"/>
  <c r="N575" i="18"/>
  <c r="O575" i="18"/>
  <c r="P575" i="18"/>
  <c r="Q575" i="18"/>
  <c r="R575" i="18"/>
  <c r="N576" i="18"/>
  <c r="O576" i="18"/>
  <c r="P576" i="18"/>
  <c r="Q576" i="18"/>
  <c r="R576" i="18"/>
  <c r="N577" i="18"/>
  <c r="O577" i="18"/>
  <c r="P577" i="18"/>
  <c r="Q577" i="18"/>
  <c r="R577" i="18"/>
  <c r="N578" i="18"/>
  <c r="O578" i="18"/>
  <c r="P578" i="18"/>
  <c r="Q578" i="18"/>
  <c r="R578" i="18"/>
  <c r="N579" i="18"/>
  <c r="O579" i="18"/>
  <c r="P579" i="18"/>
  <c r="Q579" i="18"/>
  <c r="R579" i="18"/>
  <c r="N580" i="18"/>
  <c r="O580" i="18"/>
  <c r="P580" i="18"/>
  <c r="Q580" i="18"/>
  <c r="R580" i="18"/>
  <c r="N581" i="18"/>
  <c r="O581" i="18"/>
  <c r="P581" i="18"/>
  <c r="Q581" i="18"/>
  <c r="R581" i="18"/>
  <c r="N582" i="18"/>
  <c r="O582" i="18"/>
  <c r="P582" i="18"/>
  <c r="Q582" i="18"/>
  <c r="R582" i="18"/>
  <c r="N583" i="18"/>
  <c r="O583" i="18"/>
  <c r="P583" i="18"/>
  <c r="Q583" i="18"/>
  <c r="R583" i="18"/>
  <c r="N584" i="18"/>
  <c r="O584" i="18"/>
  <c r="P584" i="18"/>
  <c r="Q584" i="18"/>
  <c r="R584" i="18"/>
  <c r="N585" i="18"/>
  <c r="O585" i="18"/>
  <c r="P585" i="18"/>
  <c r="Q585" i="18"/>
  <c r="R585" i="18"/>
  <c r="N586" i="18"/>
  <c r="O586" i="18"/>
  <c r="P586" i="18"/>
  <c r="Q586" i="18"/>
  <c r="R586" i="18"/>
  <c r="N587" i="18"/>
  <c r="O587" i="18"/>
  <c r="P587" i="18"/>
  <c r="Q587" i="18"/>
  <c r="R587" i="18"/>
  <c r="N588" i="18"/>
  <c r="O588" i="18"/>
  <c r="P588" i="18"/>
  <c r="Q588" i="18"/>
  <c r="R588" i="18"/>
  <c r="N589" i="18"/>
  <c r="O589" i="18"/>
  <c r="P589" i="18"/>
  <c r="Q589" i="18"/>
  <c r="R589" i="18"/>
  <c r="N590" i="18"/>
  <c r="O590" i="18"/>
  <c r="P590" i="18"/>
  <c r="Q590" i="18"/>
  <c r="R590" i="18"/>
  <c r="N591" i="18"/>
  <c r="O591" i="18"/>
  <c r="P591" i="18"/>
  <c r="Q591" i="18"/>
  <c r="R591" i="18"/>
  <c r="N592" i="18"/>
  <c r="O592" i="18"/>
  <c r="P592" i="18"/>
  <c r="Q592" i="18"/>
  <c r="R592" i="18"/>
  <c r="N593" i="18"/>
  <c r="O593" i="18"/>
  <c r="P593" i="18"/>
  <c r="Q593" i="18"/>
  <c r="R593" i="18"/>
  <c r="N594" i="18"/>
  <c r="O594" i="18"/>
  <c r="P594" i="18"/>
  <c r="Q594" i="18"/>
  <c r="R594" i="18"/>
  <c r="N595" i="18"/>
  <c r="O595" i="18"/>
  <c r="P595" i="18"/>
  <c r="Q595" i="18"/>
  <c r="R595" i="18"/>
  <c r="N596" i="18"/>
  <c r="O596" i="18"/>
  <c r="P596" i="18"/>
  <c r="Q596" i="18"/>
  <c r="R596" i="18"/>
  <c r="N597" i="18"/>
  <c r="O597" i="18"/>
  <c r="P597" i="18"/>
  <c r="Q597" i="18"/>
  <c r="R597" i="18"/>
  <c r="N598" i="18"/>
  <c r="O598" i="18"/>
  <c r="P598" i="18"/>
  <c r="Q598" i="18"/>
  <c r="R598" i="18"/>
  <c r="N599" i="18"/>
  <c r="O599" i="18"/>
  <c r="P599" i="18"/>
  <c r="Q599" i="18"/>
  <c r="R599" i="18"/>
  <c r="N600" i="18"/>
  <c r="O600" i="18"/>
  <c r="P600" i="18"/>
  <c r="Q600" i="18"/>
  <c r="R600" i="18"/>
  <c r="N601" i="18"/>
  <c r="O601" i="18"/>
  <c r="P601" i="18"/>
  <c r="Q601" i="18"/>
  <c r="R601" i="18"/>
  <c r="N602" i="18"/>
  <c r="O602" i="18"/>
  <c r="P602" i="18"/>
  <c r="Q602" i="18"/>
  <c r="R602" i="18"/>
  <c r="N603" i="18"/>
  <c r="O603" i="18"/>
  <c r="P603" i="18"/>
  <c r="Q603" i="18"/>
  <c r="R603" i="18"/>
  <c r="N604" i="18"/>
  <c r="O604" i="18"/>
  <c r="P604" i="18"/>
  <c r="Q604" i="18"/>
  <c r="R604" i="18"/>
  <c r="N605" i="18"/>
  <c r="O605" i="18"/>
  <c r="P605" i="18"/>
  <c r="Q605" i="18"/>
  <c r="R605" i="18"/>
  <c r="N606" i="18"/>
  <c r="O606" i="18"/>
  <c r="P606" i="18"/>
  <c r="Q606" i="18"/>
  <c r="R606" i="18"/>
  <c r="N607" i="18"/>
  <c r="O607" i="18"/>
  <c r="P607" i="18"/>
  <c r="Q607" i="18"/>
  <c r="R607" i="18"/>
  <c r="N608" i="18"/>
  <c r="O608" i="18"/>
  <c r="P608" i="18"/>
  <c r="Q608" i="18"/>
  <c r="R608" i="18"/>
  <c r="N609" i="18"/>
  <c r="O609" i="18"/>
  <c r="P609" i="18"/>
  <c r="Q609" i="18"/>
  <c r="R609" i="18"/>
  <c r="N610" i="18"/>
  <c r="O610" i="18"/>
  <c r="P610" i="18"/>
  <c r="Q610" i="18"/>
  <c r="R610" i="18"/>
  <c r="N611" i="18"/>
  <c r="O611" i="18"/>
  <c r="P611" i="18"/>
  <c r="Q611" i="18"/>
  <c r="R611" i="18"/>
  <c r="N612" i="18"/>
  <c r="O612" i="18"/>
  <c r="P612" i="18"/>
  <c r="Q612" i="18"/>
  <c r="R612" i="18"/>
  <c r="N613" i="18"/>
  <c r="O613" i="18"/>
  <c r="P613" i="18"/>
  <c r="Q613" i="18"/>
  <c r="R613" i="18"/>
  <c r="N614" i="18"/>
  <c r="O614" i="18"/>
  <c r="P614" i="18"/>
  <c r="Q614" i="18"/>
  <c r="R614" i="18"/>
  <c r="N615" i="18"/>
  <c r="O615" i="18"/>
  <c r="P615" i="18"/>
  <c r="Q615" i="18"/>
  <c r="R615" i="18"/>
  <c r="N616" i="18"/>
  <c r="O616" i="18"/>
  <c r="P616" i="18"/>
  <c r="Q616" i="18"/>
  <c r="R616" i="18"/>
  <c r="N617" i="18"/>
  <c r="O617" i="18"/>
  <c r="P617" i="18"/>
  <c r="Q617" i="18"/>
  <c r="R617" i="18"/>
  <c r="N618" i="18"/>
  <c r="O618" i="18"/>
  <c r="P618" i="18"/>
  <c r="Q618" i="18"/>
  <c r="R618" i="18"/>
  <c r="N619" i="18"/>
  <c r="O619" i="18"/>
  <c r="P619" i="18"/>
  <c r="Q619" i="18"/>
  <c r="R619" i="18"/>
  <c r="N620" i="18"/>
  <c r="O620" i="18"/>
  <c r="P620" i="18"/>
  <c r="Q620" i="18"/>
  <c r="R620" i="18"/>
  <c r="N621" i="18"/>
  <c r="O621" i="18"/>
  <c r="P621" i="18"/>
  <c r="Q621" i="18"/>
  <c r="R621" i="18"/>
  <c r="N622" i="18"/>
  <c r="O622" i="18"/>
  <c r="P622" i="18"/>
  <c r="Q622" i="18"/>
  <c r="R622" i="18"/>
  <c r="N623" i="18"/>
  <c r="O623" i="18"/>
  <c r="P623" i="18"/>
  <c r="Q623" i="18"/>
  <c r="R623" i="18"/>
  <c r="N624" i="18"/>
  <c r="O624" i="18"/>
  <c r="P624" i="18"/>
  <c r="Q624" i="18"/>
  <c r="R624" i="18"/>
  <c r="N625" i="18"/>
  <c r="O625" i="18"/>
  <c r="P625" i="18"/>
  <c r="Q625" i="18"/>
  <c r="R625" i="18"/>
  <c r="N626" i="18"/>
  <c r="O626" i="18"/>
  <c r="P626" i="18"/>
  <c r="Q626" i="18"/>
  <c r="R626" i="18"/>
  <c r="N627" i="18"/>
  <c r="O627" i="18"/>
  <c r="P627" i="18"/>
  <c r="Q627" i="18"/>
  <c r="R627" i="18"/>
  <c r="N628" i="18"/>
  <c r="O628" i="18"/>
  <c r="P628" i="18"/>
  <c r="Q628" i="18"/>
  <c r="R628" i="18"/>
  <c r="N629" i="18"/>
  <c r="O629" i="18"/>
  <c r="P629" i="18"/>
  <c r="Q629" i="18"/>
  <c r="R629" i="18"/>
  <c r="N630" i="18"/>
  <c r="O630" i="18"/>
  <c r="P630" i="18"/>
  <c r="Q630" i="18"/>
  <c r="R630" i="18"/>
  <c r="N631" i="18"/>
  <c r="O631" i="18"/>
  <c r="P631" i="18"/>
  <c r="Q631" i="18"/>
  <c r="R631" i="18"/>
  <c r="N632" i="18"/>
  <c r="O632" i="18"/>
  <c r="P632" i="18"/>
  <c r="Q632" i="18"/>
  <c r="R632" i="18"/>
  <c r="N633" i="18"/>
  <c r="O633" i="18"/>
  <c r="P633" i="18"/>
  <c r="Q633" i="18"/>
  <c r="R633" i="18"/>
  <c r="N634" i="18"/>
  <c r="O634" i="18"/>
  <c r="P634" i="18"/>
  <c r="Q634" i="18"/>
  <c r="R634" i="18"/>
  <c r="N635" i="18"/>
  <c r="O635" i="18"/>
  <c r="P635" i="18"/>
  <c r="Q635" i="18"/>
  <c r="R635" i="18"/>
  <c r="N636" i="18"/>
  <c r="O636" i="18"/>
  <c r="P636" i="18"/>
  <c r="Q636" i="18"/>
  <c r="R636" i="18"/>
  <c r="N637" i="18"/>
  <c r="O637" i="18"/>
  <c r="P637" i="18"/>
  <c r="Q637" i="18"/>
  <c r="R637" i="18"/>
  <c r="N638" i="18"/>
  <c r="O638" i="18"/>
  <c r="P638" i="18"/>
  <c r="Q638" i="18"/>
  <c r="R638" i="18"/>
  <c r="N639" i="18"/>
  <c r="O639" i="18"/>
  <c r="P639" i="18"/>
  <c r="Q639" i="18"/>
  <c r="R639" i="18"/>
  <c r="N640" i="18"/>
  <c r="O640" i="18"/>
  <c r="P640" i="18"/>
  <c r="Q640" i="18"/>
  <c r="R640" i="18"/>
  <c r="N641" i="18"/>
  <c r="O641" i="18"/>
  <c r="P641" i="18"/>
  <c r="Q641" i="18"/>
  <c r="R641" i="18"/>
  <c r="N642" i="18"/>
  <c r="O642" i="18"/>
  <c r="P642" i="18"/>
  <c r="Q642" i="18"/>
  <c r="R642" i="18"/>
  <c r="N643" i="18"/>
  <c r="O643" i="18"/>
  <c r="P643" i="18"/>
  <c r="Q643" i="18"/>
  <c r="R643" i="18"/>
  <c r="N644" i="18"/>
  <c r="O644" i="18"/>
  <c r="P644" i="18"/>
  <c r="Q644" i="18"/>
  <c r="R644" i="18"/>
  <c r="N645" i="18"/>
  <c r="O645" i="18"/>
  <c r="P645" i="18"/>
  <c r="Q645" i="18"/>
  <c r="R645" i="18"/>
  <c r="N646" i="18"/>
  <c r="O646" i="18"/>
  <c r="P646" i="18"/>
  <c r="Q646" i="18"/>
  <c r="R646" i="18"/>
  <c r="N647" i="18"/>
  <c r="O647" i="18"/>
  <c r="P647" i="18"/>
  <c r="Q647" i="18"/>
  <c r="R647" i="18"/>
  <c r="N648" i="18"/>
  <c r="O648" i="18"/>
  <c r="P648" i="18"/>
  <c r="Q648" i="18"/>
  <c r="R648" i="18"/>
  <c r="N649" i="18"/>
  <c r="O649" i="18"/>
  <c r="P649" i="18"/>
  <c r="Q649" i="18"/>
  <c r="R649" i="18"/>
  <c r="N650" i="18"/>
  <c r="O650" i="18"/>
  <c r="P650" i="18"/>
  <c r="Q650" i="18"/>
  <c r="R650" i="18"/>
  <c r="N651" i="18"/>
  <c r="O651" i="18"/>
  <c r="P651" i="18"/>
  <c r="Q651" i="18"/>
  <c r="R651" i="18"/>
  <c r="N652" i="18"/>
  <c r="O652" i="18"/>
  <c r="P652" i="18"/>
  <c r="Q652" i="18"/>
  <c r="R652" i="18"/>
  <c r="N653" i="18"/>
  <c r="O653" i="18"/>
  <c r="P653" i="18"/>
  <c r="Q653" i="18"/>
  <c r="R653" i="18"/>
  <c r="N654" i="18"/>
  <c r="O654" i="18"/>
  <c r="P654" i="18"/>
  <c r="Q654" i="18"/>
  <c r="R654" i="18"/>
  <c r="N655" i="18"/>
  <c r="O655" i="18"/>
  <c r="P655" i="18"/>
  <c r="Q655" i="18"/>
  <c r="R655" i="18"/>
  <c r="N656" i="18"/>
  <c r="O656" i="18"/>
  <c r="P656" i="18"/>
  <c r="Q656" i="18"/>
  <c r="R656" i="18"/>
  <c r="N657" i="18"/>
  <c r="O657" i="18"/>
  <c r="P657" i="18"/>
  <c r="Q657" i="18"/>
  <c r="R657" i="18"/>
  <c r="N658" i="18"/>
  <c r="O658" i="18"/>
  <c r="P658" i="18"/>
  <c r="Q658" i="18"/>
  <c r="R658" i="18"/>
  <c r="N659" i="18"/>
  <c r="O659" i="18"/>
  <c r="P659" i="18"/>
  <c r="Q659" i="18"/>
  <c r="R659" i="18"/>
  <c r="N660" i="18"/>
  <c r="O660" i="18"/>
  <c r="P660" i="18"/>
  <c r="Q660" i="18"/>
  <c r="R660" i="18"/>
  <c r="N661" i="18"/>
  <c r="O661" i="18"/>
  <c r="P661" i="18"/>
  <c r="Q661" i="18"/>
  <c r="R661" i="18"/>
  <c r="N662" i="18"/>
  <c r="O662" i="18"/>
  <c r="P662" i="18"/>
  <c r="Q662" i="18"/>
  <c r="R662" i="18"/>
  <c r="N663" i="18"/>
  <c r="O663" i="18"/>
  <c r="P663" i="18"/>
  <c r="Q663" i="18"/>
  <c r="R663" i="18"/>
  <c r="N664" i="18"/>
  <c r="O664" i="18"/>
  <c r="P664" i="18"/>
  <c r="Q664" i="18"/>
  <c r="R664" i="18"/>
  <c r="N665" i="18"/>
  <c r="O665" i="18"/>
  <c r="P665" i="18"/>
  <c r="Q665" i="18"/>
  <c r="R665" i="18"/>
  <c r="N666" i="18"/>
  <c r="O666" i="18"/>
  <c r="P666" i="18"/>
  <c r="Q666" i="18"/>
  <c r="R666" i="18"/>
  <c r="N667" i="18"/>
  <c r="O667" i="18"/>
  <c r="P667" i="18"/>
  <c r="Q667" i="18"/>
  <c r="R667" i="18"/>
  <c r="N668" i="18"/>
  <c r="O668" i="18"/>
  <c r="P668" i="18"/>
  <c r="Q668" i="18"/>
  <c r="R668" i="18"/>
  <c r="N669" i="18"/>
  <c r="O669" i="18"/>
  <c r="P669" i="18"/>
  <c r="Q669" i="18"/>
  <c r="R669" i="18"/>
  <c r="N670" i="18"/>
  <c r="O670" i="18"/>
  <c r="P670" i="18"/>
  <c r="Q670" i="18"/>
  <c r="R670" i="18"/>
  <c r="N671" i="18"/>
  <c r="O671" i="18"/>
  <c r="P671" i="18"/>
  <c r="Q671" i="18"/>
  <c r="R671" i="18"/>
  <c r="N672" i="18"/>
  <c r="O672" i="18"/>
  <c r="P672" i="18"/>
  <c r="Q672" i="18"/>
  <c r="R672" i="18"/>
  <c r="N673" i="18"/>
  <c r="O673" i="18"/>
  <c r="P673" i="18"/>
  <c r="Q673" i="18"/>
  <c r="R673" i="18"/>
  <c r="N674" i="18"/>
  <c r="O674" i="18"/>
  <c r="P674" i="18"/>
  <c r="Q674" i="18"/>
  <c r="R674" i="18"/>
  <c r="N675" i="18"/>
  <c r="O675" i="18"/>
  <c r="P675" i="18"/>
  <c r="Q675" i="18"/>
  <c r="R675" i="18"/>
  <c r="N676" i="18"/>
  <c r="O676" i="18"/>
  <c r="P676" i="18"/>
  <c r="Q676" i="18"/>
  <c r="R676" i="18"/>
  <c r="N677" i="18"/>
  <c r="O677" i="18"/>
  <c r="P677" i="18"/>
  <c r="Q677" i="18"/>
  <c r="R677" i="18"/>
  <c r="N678" i="18"/>
  <c r="O678" i="18"/>
  <c r="P678" i="18"/>
  <c r="Q678" i="18"/>
  <c r="R678" i="18"/>
  <c r="N679" i="18"/>
  <c r="O679" i="18"/>
  <c r="P679" i="18"/>
  <c r="Q679" i="18"/>
  <c r="R679" i="18"/>
  <c r="N680" i="18"/>
  <c r="O680" i="18"/>
  <c r="P680" i="18"/>
  <c r="Q680" i="18"/>
  <c r="R680" i="18"/>
  <c r="N681" i="18"/>
  <c r="O681" i="18"/>
  <c r="P681" i="18"/>
  <c r="Q681" i="18"/>
  <c r="R681" i="18"/>
  <c r="N682" i="18"/>
  <c r="O682" i="18"/>
  <c r="P682" i="18"/>
  <c r="Q682" i="18"/>
  <c r="R682" i="18"/>
  <c r="N683" i="18"/>
  <c r="O683" i="18"/>
  <c r="P683" i="18"/>
  <c r="Q683" i="18"/>
  <c r="R683" i="18"/>
  <c r="N684" i="18"/>
  <c r="O684" i="18"/>
  <c r="P684" i="18"/>
  <c r="Q684" i="18"/>
  <c r="R684" i="18"/>
  <c r="N685" i="18"/>
  <c r="O685" i="18"/>
  <c r="P685" i="18"/>
  <c r="Q685" i="18"/>
  <c r="R685" i="18"/>
  <c r="N686" i="18"/>
  <c r="O686" i="18"/>
  <c r="P686" i="18"/>
  <c r="Q686" i="18"/>
  <c r="R686" i="18"/>
  <c r="N687" i="18"/>
  <c r="O687" i="18"/>
  <c r="P687" i="18"/>
  <c r="Q687" i="18"/>
  <c r="R687" i="18"/>
  <c r="N688" i="18"/>
  <c r="O688" i="18"/>
  <c r="P688" i="18"/>
  <c r="Q688" i="18"/>
  <c r="R688" i="18"/>
  <c r="N689" i="18"/>
  <c r="O689" i="18"/>
  <c r="P689" i="18"/>
  <c r="Q689" i="18"/>
  <c r="R689" i="18"/>
  <c r="N690" i="18"/>
  <c r="O690" i="18"/>
  <c r="P690" i="18"/>
  <c r="Q690" i="18"/>
  <c r="R690" i="18"/>
  <c r="N691" i="18"/>
  <c r="O691" i="18"/>
  <c r="P691" i="18"/>
  <c r="Q691" i="18"/>
  <c r="R691" i="18"/>
  <c r="N692" i="18"/>
  <c r="O692" i="18"/>
  <c r="P692" i="18"/>
  <c r="Q692" i="18"/>
  <c r="R692" i="18"/>
  <c r="N693" i="18"/>
  <c r="O693" i="18"/>
  <c r="P693" i="18"/>
  <c r="Q693" i="18"/>
  <c r="R693" i="18"/>
  <c r="N694" i="18"/>
  <c r="O694" i="18"/>
  <c r="P694" i="18"/>
  <c r="Q694" i="18"/>
  <c r="R694" i="18"/>
  <c r="N695" i="18"/>
  <c r="O695" i="18"/>
  <c r="P695" i="18"/>
  <c r="Q695" i="18"/>
  <c r="R695" i="18"/>
  <c r="N696" i="18"/>
  <c r="O696" i="18"/>
  <c r="P696" i="18"/>
  <c r="Q696" i="18"/>
  <c r="R696" i="18"/>
  <c r="N697" i="18"/>
  <c r="O697" i="18"/>
  <c r="P697" i="18"/>
  <c r="Q697" i="18"/>
  <c r="R697" i="18"/>
  <c r="N698" i="18"/>
  <c r="O698" i="18"/>
  <c r="P698" i="18"/>
  <c r="Q698" i="18"/>
  <c r="R698" i="18"/>
  <c r="N699" i="18"/>
  <c r="O699" i="18"/>
  <c r="P699" i="18"/>
  <c r="Q699" i="18"/>
  <c r="R699" i="18"/>
  <c r="N700" i="18"/>
  <c r="O700" i="18"/>
  <c r="P700" i="18"/>
  <c r="Q700" i="18"/>
  <c r="R700" i="18"/>
  <c r="N701" i="18"/>
  <c r="O701" i="18"/>
  <c r="P701" i="18"/>
  <c r="Q701" i="18"/>
  <c r="R701" i="18"/>
  <c r="N702" i="18"/>
  <c r="O702" i="18"/>
  <c r="P702" i="18"/>
  <c r="Q702" i="18"/>
  <c r="R702" i="18"/>
  <c r="N703" i="18"/>
  <c r="O703" i="18"/>
  <c r="P703" i="18"/>
  <c r="Q703" i="18"/>
  <c r="R703" i="18"/>
  <c r="N704" i="18"/>
  <c r="O704" i="18"/>
  <c r="P704" i="18"/>
  <c r="Q704" i="18"/>
  <c r="R704" i="18"/>
  <c r="N705" i="18"/>
  <c r="O705" i="18"/>
  <c r="P705" i="18"/>
  <c r="Q705" i="18"/>
  <c r="R705" i="18"/>
  <c r="N706" i="18"/>
  <c r="O706" i="18"/>
  <c r="P706" i="18"/>
  <c r="Q706" i="18"/>
  <c r="R706" i="18"/>
  <c r="N707" i="18"/>
  <c r="O707" i="18"/>
  <c r="P707" i="18"/>
  <c r="Q707" i="18"/>
  <c r="R707" i="18"/>
  <c r="N708" i="18"/>
  <c r="O708" i="18"/>
  <c r="P708" i="18"/>
  <c r="Q708" i="18"/>
  <c r="R708" i="18"/>
  <c r="N709" i="18"/>
  <c r="O709" i="18"/>
  <c r="P709" i="18"/>
  <c r="Q709" i="18"/>
  <c r="R709" i="18"/>
  <c r="N710" i="18"/>
  <c r="O710" i="18"/>
  <c r="P710" i="18"/>
  <c r="Q710" i="18"/>
  <c r="R710" i="18"/>
  <c r="N711" i="18"/>
  <c r="O711" i="18"/>
  <c r="P711" i="18"/>
  <c r="Q711" i="18"/>
  <c r="R711" i="18"/>
  <c r="N712" i="18"/>
  <c r="O712" i="18"/>
  <c r="P712" i="18"/>
  <c r="Q712" i="18"/>
  <c r="R712" i="18"/>
  <c r="N713" i="18"/>
  <c r="O713" i="18"/>
  <c r="P713" i="18"/>
  <c r="Q713" i="18"/>
  <c r="R713" i="18"/>
  <c r="N714" i="18"/>
  <c r="O714" i="18"/>
  <c r="P714" i="18"/>
  <c r="Q714" i="18"/>
  <c r="R714" i="18"/>
  <c r="N715" i="18"/>
  <c r="O715" i="18"/>
  <c r="P715" i="18"/>
  <c r="Q715" i="18"/>
  <c r="R715" i="18"/>
  <c r="N716" i="18"/>
  <c r="O716" i="18"/>
  <c r="P716" i="18"/>
  <c r="Q716" i="18"/>
  <c r="R716" i="18"/>
  <c r="N717" i="18"/>
  <c r="O717" i="18"/>
  <c r="P717" i="18"/>
  <c r="Q717" i="18"/>
  <c r="R717" i="18"/>
  <c r="N718" i="18"/>
  <c r="O718" i="18"/>
  <c r="P718" i="18"/>
  <c r="Q718" i="18"/>
  <c r="R718" i="18"/>
  <c r="N719" i="18"/>
  <c r="O719" i="18"/>
  <c r="P719" i="18"/>
  <c r="Q719" i="18"/>
  <c r="R719" i="18"/>
  <c r="N720" i="18"/>
  <c r="O720" i="18"/>
  <c r="P720" i="18"/>
  <c r="Q720" i="18"/>
  <c r="R720" i="18"/>
  <c r="N721" i="18"/>
  <c r="O721" i="18"/>
  <c r="P721" i="18"/>
  <c r="Q721" i="18"/>
  <c r="R721" i="18"/>
  <c r="N722" i="18"/>
  <c r="O722" i="18"/>
  <c r="P722" i="18"/>
  <c r="Q722" i="18"/>
  <c r="R722" i="18"/>
  <c r="N723" i="18"/>
  <c r="O723" i="18"/>
  <c r="P723" i="18"/>
  <c r="Q723" i="18"/>
  <c r="R723" i="18"/>
  <c r="N724" i="18"/>
  <c r="O724" i="18"/>
  <c r="P724" i="18"/>
  <c r="Q724" i="18"/>
  <c r="R724" i="18"/>
  <c r="N725" i="18"/>
  <c r="O725" i="18"/>
  <c r="P725" i="18"/>
  <c r="Q725" i="18"/>
  <c r="R725" i="18"/>
  <c r="N726" i="18"/>
  <c r="O726" i="18"/>
  <c r="P726" i="18"/>
  <c r="Q726" i="18"/>
  <c r="R726" i="18"/>
  <c r="N727" i="18"/>
  <c r="O727" i="18"/>
  <c r="P727" i="18"/>
  <c r="Q727" i="18"/>
  <c r="R727" i="18"/>
  <c r="N728" i="18"/>
  <c r="O728" i="18"/>
  <c r="P728" i="18"/>
  <c r="Q728" i="18"/>
  <c r="R728" i="18"/>
  <c r="N729" i="18"/>
  <c r="O729" i="18"/>
  <c r="P729" i="18"/>
  <c r="Q729" i="18"/>
  <c r="R729" i="18"/>
  <c r="N730" i="18"/>
  <c r="O730" i="18"/>
  <c r="P730" i="18"/>
  <c r="Q730" i="18"/>
  <c r="R730" i="18"/>
  <c r="N731" i="18"/>
  <c r="O731" i="18"/>
  <c r="P731" i="18"/>
  <c r="Q731" i="18"/>
  <c r="R731" i="18"/>
  <c r="N732" i="18"/>
  <c r="O732" i="18"/>
  <c r="P732" i="18"/>
  <c r="Q732" i="18"/>
  <c r="R732" i="18"/>
  <c r="N733" i="18"/>
  <c r="O733" i="18"/>
  <c r="P733" i="18"/>
  <c r="Q733" i="18"/>
  <c r="R733" i="18"/>
  <c r="N734" i="18"/>
  <c r="O734" i="18"/>
  <c r="P734" i="18"/>
  <c r="Q734" i="18"/>
  <c r="R734" i="18"/>
  <c r="N735" i="18"/>
  <c r="O735" i="18"/>
  <c r="P735" i="18"/>
  <c r="Q735" i="18"/>
  <c r="R735" i="18"/>
  <c r="N736" i="18"/>
  <c r="O736" i="18"/>
  <c r="P736" i="18"/>
  <c r="Q736" i="18"/>
  <c r="R736" i="18"/>
  <c r="N737" i="18"/>
  <c r="O737" i="18"/>
  <c r="P737" i="18"/>
  <c r="Q737" i="18"/>
  <c r="R737" i="18"/>
  <c r="N738" i="18"/>
  <c r="O738" i="18"/>
  <c r="P738" i="18"/>
  <c r="Q738" i="18"/>
  <c r="R738" i="18"/>
  <c r="N739" i="18"/>
  <c r="O739" i="18"/>
  <c r="P739" i="18"/>
  <c r="Q739" i="18"/>
  <c r="R739" i="18"/>
  <c r="N740" i="18"/>
  <c r="O740" i="18"/>
  <c r="P740" i="18"/>
  <c r="Q740" i="18"/>
  <c r="R740" i="18"/>
  <c r="N741" i="18"/>
  <c r="O741" i="18"/>
  <c r="P741" i="18"/>
  <c r="Q741" i="18"/>
  <c r="R741" i="18"/>
  <c r="N742" i="18"/>
  <c r="O742" i="18"/>
  <c r="P742" i="18"/>
  <c r="Q742" i="18"/>
  <c r="R742" i="18"/>
  <c r="N743" i="18"/>
  <c r="O743" i="18"/>
  <c r="P743" i="18"/>
  <c r="Q743" i="18"/>
  <c r="R743" i="18"/>
  <c r="N744" i="18"/>
  <c r="O744" i="18"/>
  <c r="P744" i="18"/>
  <c r="Q744" i="18"/>
  <c r="R744" i="18"/>
  <c r="N745" i="18"/>
  <c r="O745" i="18"/>
  <c r="P745" i="18"/>
  <c r="Q745" i="18"/>
  <c r="R745" i="18"/>
  <c r="N746" i="18"/>
  <c r="O746" i="18"/>
  <c r="P746" i="18"/>
  <c r="Q746" i="18"/>
  <c r="R746" i="18"/>
  <c r="N747" i="18"/>
  <c r="O747" i="18"/>
  <c r="P747" i="18"/>
  <c r="Q747" i="18"/>
  <c r="R747" i="18"/>
  <c r="N748" i="18"/>
  <c r="O748" i="18"/>
  <c r="P748" i="18"/>
  <c r="Q748" i="18"/>
  <c r="R748" i="18"/>
  <c r="N749" i="18"/>
  <c r="O749" i="18"/>
  <c r="P749" i="18"/>
  <c r="Q749" i="18"/>
  <c r="R749" i="18"/>
  <c r="N750" i="18"/>
  <c r="O750" i="18"/>
  <c r="P750" i="18"/>
  <c r="Q750" i="18"/>
  <c r="R750" i="18"/>
  <c r="N751" i="18"/>
  <c r="O751" i="18"/>
  <c r="P751" i="18"/>
  <c r="Q751" i="18"/>
  <c r="R751" i="18"/>
  <c r="N752" i="18"/>
  <c r="O752" i="18"/>
  <c r="P752" i="18"/>
  <c r="Q752" i="18"/>
  <c r="R752" i="18"/>
  <c r="N753" i="18"/>
  <c r="O753" i="18"/>
  <c r="P753" i="18"/>
  <c r="Q753" i="18"/>
  <c r="R753" i="18"/>
  <c r="N754" i="18"/>
  <c r="O754" i="18"/>
  <c r="P754" i="18"/>
  <c r="Q754" i="18"/>
  <c r="R754" i="18"/>
  <c r="N755" i="18"/>
  <c r="O755" i="18"/>
  <c r="P755" i="18"/>
  <c r="Q755" i="18"/>
  <c r="R755" i="18"/>
  <c r="N756" i="18"/>
  <c r="O756" i="18"/>
  <c r="P756" i="18"/>
  <c r="Q756" i="18"/>
  <c r="R756" i="18"/>
  <c r="N757" i="18"/>
  <c r="O757" i="18"/>
  <c r="P757" i="18"/>
  <c r="Q757" i="18"/>
  <c r="R757" i="18"/>
  <c r="N758" i="18"/>
  <c r="O758" i="18"/>
  <c r="P758" i="18"/>
  <c r="Q758" i="18"/>
  <c r="R758" i="18"/>
  <c r="N759" i="18"/>
  <c r="O759" i="18"/>
  <c r="P759" i="18"/>
  <c r="Q759" i="18"/>
  <c r="R759" i="18"/>
  <c r="N760" i="18"/>
  <c r="O760" i="18"/>
  <c r="P760" i="18"/>
  <c r="Q760" i="18"/>
  <c r="R760" i="18"/>
  <c r="N761" i="18"/>
  <c r="O761" i="18"/>
  <c r="P761" i="18"/>
  <c r="Q761" i="18"/>
  <c r="R761" i="18"/>
  <c r="N762" i="18"/>
  <c r="O762" i="18"/>
  <c r="P762" i="18"/>
  <c r="Q762" i="18"/>
  <c r="R762" i="18"/>
  <c r="N763" i="18"/>
  <c r="O763" i="18"/>
  <c r="P763" i="18"/>
  <c r="Q763" i="18"/>
  <c r="R763" i="18"/>
  <c r="N764" i="18"/>
  <c r="O764" i="18"/>
  <c r="P764" i="18"/>
  <c r="Q764" i="18"/>
  <c r="R764" i="18"/>
  <c r="N765" i="18"/>
  <c r="O765" i="18"/>
  <c r="P765" i="18"/>
  <c r="Q765" i="18"/>
  <c r="R765" i="18"/>
  <c r="N766" i="18"/>
  <c r="O766" i="18"/>
  <c r="P766" i="18"/>
  <c r="Q766" i="18"/>
  <c r="R766" i="18"/>
  <c r="N767" i="18"/>
  <c r="O767" i="18"/>
  <c r="P767" i="18"/>
  <c r="Q767" i="18"/>
  <c r="R767" i="18"/>
  <c r="N768" i="18"/>
  <c r="O768" i="18"/>
  <c r="P768" i="18"/>
  <c r="Q768" i="18"/>
  <c r="R768" i="18"/>
  <c r="N769" i="18"/>
  <c r="O769" i="18"/>
  <c r="P769" i="18"/>
  <c r="Q769" i="18"/>
  <c r="R769" i="18"/>
  <c r="N770" i="18"/>
  <c r="O770" i="18"/>
  <c r="P770" i="18"/>
  <c r="Q770" i="18"/>
  <c r="R770" i="18"/>
  <c r="N771" i="18"/>
  <c r="O771" i="18"/>
  <c r="P771" i="18"/>
  <c r="Q771" i="18"/>
  <c r="R771" i="18"/>
  <c r="N772" i="18"/>
  <c r="O772" i="18"/>
  <c r="P772" i="18"/>
  <c r="Q772" i="18"/>
  <c r="R772" i="18"/>
  <c r="N773" i="18"/>
  <c r="O773" i="18"/>
  <c r="P773" i="18"/>
  <c r="Q773" i="18"/>
  <c r="R773" i="18"/>
  <c r="N774" i="18"/>
  <c r="O774" i="18"/>
  <c r="P774" i="18"/>
  <c r="Q774" i="18"/>
  <c r="R774" i="18"/>
  <c r="N775" i="18"/>
  <c r="O775" i="18"/>
  <c r="P775" i="18"/>
  <c r="Q775" i="18"/>
  <c r="R775" i="18"/>
  <c r="N776" i="18"/>
  <c r="O776" i="18"/>
  <c r="P776" i="18"/>
  <c r="Q776" i="18"/>
  <c r="R776" i="18"/>
  <c r="N777" i="18"/>
  <c r="O777" i="18"/>
  <c r="P777" i="18"/>
  <c r="Q777" i="18"/>
  <c r="R777" i="18"/>
  <c r="N778" i="18"/>
  <c r="O778" i="18"/>
  <c r="P778" i="18"/>
  <c r="Q778" i="18"/>
  <c r="R778" i="18"/>
  <c r="N779" i="18"/>
  <c r="O779" i="18"/>
  <c r="P779" i="18"/>
  <c r="Q779" i="18"/>
  <c r="R779" i="18"/>
  <c r="N780" i="18"/>
  <c r="O780" i="18"/>
  <c r="P780" i="18"/>
  <c r="Q780" i="18"/>
  <c r="R780" i="18"/>
  <c r="N781" i="18"/>
  <c r="O781" i="18"/>
  <c r="P781" i="18"/>
  <c r="Q781" i="18"/>
  <c r="R781" i="18"/>
  <c r="N782" i="18"/>
  <c r="O782" i="18"/>
  <c r="P782" i="18"/>
  <c r="Q782" i="18"/>
  <c r="R782" i="18"/>
  <c r="N783" i="18"/>
  <c r="O783" i="18"/>
  <c r="P783" i="18"/>
  <c r="Q783" i="18"/>
  <c r="R783" i="18"/>
  <c r="N784" i="18"/>
  <c r="O784" i="18"/>
  <c r="P784" i="18"/>
  <c r="Q784" i="18"/>
  <c r="R784" i="18"/>
  <c r="N785" i="18"/>
  <c r="O785" i="18"/>
  <c r="P785" i="18"/>
  <c r="Q785" i="18"/>
  <c r="R785" i="18"/>
  <c r="N786" i="18"/>
  <c r="O786" i="18"/>
  <c r="P786" i="18"/>
  <c r="Q786" i="18"/>
  <c r="R786" i="18"/>
  <c r="N787" i="18"/>
  <c r="O787" i="18"/>
  <c r="P787" i="18"/>
  <c r="Q787" i="18"/>
  <c r="R787" i="18"/>
  <c r="N788" i="18"/>
  <c r="O788" i="18"/>
  <c r="P788" i="18"/>
  <c r="Q788" i="18"/>
  <c r="R788" i="18"/>
  <c r="N789" i="18"/>
  <c r="O789" i="18"/>
  <c r="P789" i="18"/>
  <c r="Q789" i="18"/>
  <c r="R789" i="18"/>
  <c r="N790" i="18"/>
  <c r="O790" i="18"/>
  <c r="P790" i="18"/>
  <c r="Q790" i="18"/>
  <c r="R790" i="18"/>
  <c r="N791" i="18"/>
  <c r="O791" i="18"/>
  <c r="P791" i="18"/>
  <c r="Q791" i="18"/>
  <c r="R791" i="18"/>
  <c r="N792" i="18"/>
  <c r="O792" i="18"/>
  <c r="P792" i="18"/>
  <c r="Q792" i="18"/>
  <c r="R792" i="18"/>
  <c r="N793" i="18"/>
  <c r="O793" i="18"/>
  <c r="P793" i="18"/>
  <c r="Q793" i="18"/>
  <c r="R793" i="18"/>
  <c r="N794" i="18"/>
  <c r="O794" i="18"/>
  <c r="P794" i="18"/>
  <c r="Q794" i="18"/>
  <c r="R794" i="18"/>
  <c r="N795" i="18"/>
  <c r="O795" i="18"/>
  <c r="P795" i="18"/>
  <c r="Q795" i="18"/>
  <c r="R795" i="18"/>
  <c r="N796" i="18"/>
  <c r="O796" i="18"/>
  <c r="P796" i="18"/>
  <c r="Q796" i="18"/>
  <c r="R796" i="18"/>
  <c r="N797" i="18"/>
  <c r="O797" i="18"/>
  <c r="P797" i="18"/>
  <c r="Q797" i="18"/>
  <c r="R797" i="18"/>
  <c r="N798" i="18"/>
  <c r="O798" i="18"/>
  <c r="P798" i="18"/>
  <c r="Q798" i="18"/>
  <c r="R798" i="18"/>
  <c r="N799" i="18"/>
  <c r="O799" i="18"/>
  <c r="P799" i="18"/>
  <c r="Q799" i="18"/>
  <c r="R799" i="18"/>
  <c r="N800" i="18"/>
  <c r="O800" i="18"/>
  <c r="P800" i="18"/>
  <c r="Q800" i="18"/>
  <c r="R800" i="18"/>
  <c r="N801" i="18"/>
  <c r="O801" i="18"/>
  <c r="P801" i="18"/>
  <c r="Q801" i="18"/>
  <c r="R801" i="18"/>
  <c r="N802" i="18"/>
  <c r="O802" i="18"/>
  <c r="P802" i="18"/>
  <c r="Q802" i="18"/>
  <c r="R802" i="18"/>
  <c r="N803" i="18"/>
  <c r="O803" i="18"/>
  <c r="P803" i="18"/>
  <c r="Q803" i="18"/>
  <c r="R803" i="18"/>
  <c r="N804" i="18"/>
  <c r="O804" i="18"/>
  <c r="P804" i="18"/>
  <c r="Q804" i="18"/>
  <c r="R804" i="18"/>
  <c r="N805" i="18"/>
  <c r="O805" i="18"/>
  <c r="P805" i="18"/>
  <c r="Q805" i="18"/>
  <c r="R805" i="18"/>
  <c r="N806" i="18"/>
  <c r="O806" i="18"/>
  <c r="P806" i="18"/>
  <c r="Q806" i="18"/>
  <c r="R806" i="18"/>
  <c r="N807" i="18"/>
  <c r="O807" i="18"/>
  <c r="P807" i="18"/>
  <c r="Q807" i="18"/>
  <c r="R807" i="18"/>
  <c r="N808" i="18"/>
  <c r="O808" i="18"/>
  <c r="P808" i="18"/>
  <c r="Q808" i="18"/>
  <c r="R808" i="18"/>
  <c r="N809" i="18"/>
  <c r="O809" i="18"/>
  <c r="P809" i="18"/>
  <c r="Q809" i="18"/>
  <c r="R809" i="18"/>
  <c r="N810" i="18"/>
  <c r="O810" i="18"/>
  <c r="P810" i="18"/>
  <c r="Q810" i="18"/>
  <c r="R810" i="18"/>
  <c r="N811" i="18"/>
  <c r="O811" i="18"/>
  <c r="P811" i="18"/>
  <c r="Q811" i="18"/>
  <c r="R811" i="18"/>
  <c r="N812" i="18"/>
  <c r="O812" i="18"/>
  <c r="P812" i="18"/>
  <c r="Q812" i="18"/>
  <c r="R812" i="18"/>
  <c r="N813" i="18"/>
  <c r="O813" i="18"/>
  <c r="P813" i="18"/>
  <c r="Q813" i="18"/>
  <c r="R813" i="18"/>
  <c r="N814" i="18"/>
  <c r="O814" i="18"/>
  <c r="P814" i="18"/>
  <c r="Q814" i="18"/>
  <c r="R814" i="18"/>
  <c r="N815" i="18"/>
  <c r="O815" i="18"/>
  <c r="P815" i="18"/>
  <c r="Q815" i="18"/>
  <c r="R815" i="18"/>
  <c r="N816" i="18"/>
  <c r="O816" i="18"/>
  <c r="P816" i="18"/>
  <c r="Q816" i="18"/>
  <c r="R816" i="18"/>
  <c r="N817" i="18"/>
  <c r="O817" i="18"/>
  <c r="P817" i="18"/>
  <c r="Q817" i="18"/>
  <c r="R817" i="18"/>
  <c r="N818" i="18"/>
  <c r="O818" i="18"/>
  <c r="P818" i="18"/>
  <c r="Q818" i="18"/>
  <c r="R818" i="18"/>
  <c r="N819" i="18"/>
  <c r="O819" i="18"/>
  <c r="P819" i="18"/>
  <c r="Q819" i="18"/>
  <c r="R819" i="18"/>
  <c r="N820" i="18"/>
  <c r="O820" i="18"/>
  <c r="P820" i="18"/>
  <c r="Q820" i="18"/>
  <c r="R820" i="18"/>
  <c r="N821" i="18"/>
  <c r="O821" i="18"/>
  <c r="P821" i="18"/>
  <c r="Q821" i="18"/>
  <c r="R821" i="18"/>
  <c r="N822" i="18"/>
  <c r="O822" i="18"/>
  <c r="P822" i="18"/>
  <c r="Q822" i="18"/>
  <c r="R822" i="18"/>
  <c r="N823" i="18"/>
  <c r="O823" i="18"/>
  <c r="P823" i="18"/>
  <c r="Q823" i="18"/>
  <c r="R823" i="18"/>
  <c r="N824" i="18"/>
  <c r="O824" i="18"/>
  <c r="P824" i="18"/>
  <c r="Q824" i="18"/>
  <c r="R824" i="18"/>
  <c r="N825" i="18"/>
  <c r="O825" i="18"/>
  <c r="P825" i="18"/>
  <c r="Q825" i="18"/>
  <c r="R825" i="18"/>
  <c r="N826" i="18"/>
  <c r="O826" i="18"/>
  <c r="P826" i="18"/>
  <c r="Q826" i="18"/>
  <c r="R826" i="18"/>
  <c r="N827" i="18"/>
  <c r="O827" i="18"/>
  <c r="P827" i="18"/>
  <c r="Q827" i="18"/>
  <c r="R827" i="18"/>
  <c r="N828" i="18"/>
  <c r="O828" i="18"/>
  <c r="P828" i="18"/>
  <c r="Q828" i="18"/>
  <c r="R828" i="18"/>
  <c r="N829" i="18"/>
  <c r="O829" i="18"/>
  <c r="P829" i="18"/>
  <c r="Q829" i="18"/>
  <c r="R829" i="18"/>
  <c r="N830" i="18"/>
  <c r="O830" i="18"/>
  <c r="P830" i="18"/>
  <c r="Q830" i="18"/>
  <c r="R830" i="18"/>
  <c r="N831" i="18"/>
  <c r="O831" i="18"/>
  <c r="P831" i="18"/>
  <c r="Q831" i="18"/>
  <c r="R831" i="18"/>
  <c r="N832" i="18"/>
  <c r="O832" i="18"/>
  <c r="P832" i="18"/>
  <c r="Q832" i="18"/>
  <c r="R832" i="18"/>
  <c r="N833" i="18"/>
  <c r="O833" i="18"/>
  <c r="P833" i="18"/>
  <c r="Q833" i="18"/>
  <c r="R833" i="18"/>
  <c r="N834" i="18"/>
  <c r="O834" i="18"/>
  <c r="P834" i="18"/>
  <c r="Q834" i="18"/>
  <c r="R834" i="18"/>
  <c r="N835" i="18"/>
  <c r="O835" i="18"/>
  <c r="P835" i="18"/>
  <c r="Q835" i="18"/>
  <c r="R835" i="18"/>
  <c r="N836" i="18"/>
  <c r="O836" i="18"/>
  <c r="P836" i="18"/>
  <c r="Q836" i="18"/>
  <c r="R836" i="18"/>
  <c r="N837" i="18"/>
  <c r="O837" i="18"/>
  <c r="P837" i="18"/>
  <c r="Q837" i="18"/>
  <c r="R837" i="18"/>
  <c r="N838" i="18"/>
  <c r="O838" i="18"/>
  <c r="P838" i="18"/>
  <c r="Q838" i="18"/>
  <c r="R838" i="18"/>
  <c r="N839" i="18"/>
  <c r="O839" i="18"/>
  <c r="P839" i="18"/>
  <c r="Q839" i="18"/>
  <c r="R839" i="18"/>
  <c r="N840" i="18"/>
  <c r="O840" i="18"/>
  <c r="P840" i="18"/>
  <c r="Q840" i="18"/>
  <c r="R840" i="18"/>
  <c r="N841" i="18"/>
  <c r="O841" i="18"/>
  <c r="P841" i="18"/>
  <c r="Q841" i="18"/>
  <c r="R841" i="18"/>
  <c r="N842" i="18"/>
  <c r="O842" i="18"/>
  <c r="P842" i="18"/>
  <c r="Q842" i="18"/>
  <c r="R842" i="18"/>
  <c r="N843" i="18"/>
  <c r="O843" i="18"/>
  <c r="P843" i="18"/>
  <c r="Q843" i="18"/>
  <c r="R843" i="18"/>
  <c r="N844" i="18"/>
  <c r="O844" i="18"/>
  <c r="P844" i="18"/>
  <c r="Q844" i="18"/>
  <c r="R844" i="18"/>
  <c r="N845" i="18"/>
  <c r="O845" i="18"/>
  <c r="P845" i="18"/>
  <c r="Q845" i="18"/>
  <c r="R845" i="18"/>
  <c r="N846" i="18"/>
  <c r="O846" i="18"/>
  <c r="P846" i="18"/>
  <c r="Q846" i="18"/>
  <c r="R846" i="18"/>
  <c r="N847" i="18"/>
  <c r="O847" i="18"/>
  <c r="P847" i="18"/>
  <c r="Q847" i="18"/>
  <c r="R847" i="18"/>
  <c r="N848" i="18"/>
  <c r="O848" i="18"/>
  <c r="P848" i="18"/>
  <c r="Q848" i="18"/>
  <c r="R848" i="18"/>
  <c r="N849" i="18"/>
  <c r="O849" i="18"/>
  <c r="P849" i="18"/>
  <c r="Q849" i="18"/>
  <c r="R849" i="18"/>
  <c r="N850" i="18"/>
  <c r="O850" i="18"/>
  <c r="P850" i="18"/>
  <c r="Q850" i="18"/>
  <c r="R850" i="18"/>
  <c r="N851" i="18"/>
  <c r="O851" i="18"/>
  <c r="P851" i="18"/>
  <c r="Q851" i="18"/>
  <c r="R851" i="18"/>
  <c r="N852" i="18"/>
  <c r="O852" i="18"/>
  <c r="P852" i="18"/>
  <c r="Q852" i="18"/>
  <c r="R852" i="18"/>
  <c r="N853" i="18"/>
  <c r="O853" i="18"/>
  <c r="P853" i="18"/>
  <c r="Q853" i="18"/>
  <c r="R853" i="18"/>
  <c r="N854" i="18"/>
  <c r="O854" i="18"/>
  <c r="P854" i="18"/>
  <c r="Q854" i="18"/>
  <c r="R854" i="18"/>
  <c r="N855" i="18"/>
  <c r="O855" i="18"/>
  <c r="P855" i="18"/>
  <c r="Q855" i="18"/>
  <c r="R855" i="18"/>
  <c r="N856" i="18"/>
  <c r="O856" i="18"/>
  <c r="P856" i="18"/>
  <c r="Q856" i="18"/>
  <c r="R856" i="18"/>
  <c r="N857" i="18"/>
  <c r="O857" i="18"/>
  <c r="P857" i="18"/>
  <c r="Q857" i="18"/>
  <c r="R857" i="18"/>
  <c r="N858" i="18"/>
  <c r="O858" i="18"/>
  <c r="P858" i="18"/>
  <c r="Q858" i="18"/>
  <c r="R858" i="18"/>
  <c r="N859" i="18"/>
  <c r="O859" i="18"/>
  <c r="P859" i="18"/>
  <c r="Q859" i="18"/>
  <c r="R859" i="18"/>
  <c r="N860" i="18"/>
  <c r="O860" i="18"/>
  <c r="P860" i="18"/>
  <c r="Q860" i="18"/>
  <c r="R860" i="18"/>
  <c r="N861" i="18"/>
  <c r="O861" i="18"/>
  <c r="P861" i="18"/>
  <c r="Q861" i="18"/>
  <c r="R861" i="18"/>
  <c r="N862" i="18"/>
  <c r="O862" i="18"/>
  <c r="P862" i="18"/>
  <c r="Q862" i="18"/>
  <c r="R862" i="18"/>
  <c r="N863" i="18"/>
  <c r="O863" i="18"/>
  <c r="P863" i="18"/>
  <c r="Q863" i="18"/>
  <c r="R863" i="18"/>
  <c r="N864" i="18"/>
  <c r="O864" i="18"/>
  <c r="P864" i="18"/>
  <c r="Q864" i="18"/>
  <c r="R864" i="18"/>
  <c r="N865" i="18"/>
  <c r="O865" i="18"/>
  <c r="P865" i="18"/>
  <c r="Q865" i="18"/>
  <c r="R865" i="18"/>
  <c r="N866" i="18"/>
  <c r="O866" i="18"/>
  <c r="P866" i="18"/>
  <c r="Q866" i="18"/>
  <c r="R866" i="18"/>
  <c r="N867" i="18"/>
  <c r="O867" i="18"/>
  <c r="P867" i="18"/>
  <c r="Q867" i="18"/>
  <c r="R867" i="18"/>
  <c r="N868" i="18"/>
  <c r="O868" i="18"/>
  <c r="P868" i="18"/>
  <c r="Q868" i="18"/>
  <c r="R868" i="18"/>
  <c r="N869" i="18"/>
  <c r="O869" i="18"/>
  <c r="P869" i="18"/>
  <c r="Q869" i="18"/>
  <c r="R869" i="18"/>
  <c r="N870" i="18"/>
  <c r="O870" i="18"/>
  <c r="P870" i="18"/>
  <c r="Q870" i="18"/>
  <c r="R870" i="18"/>
  <c r="N871" i="18"/>
  <c r="O871" i="18"/>
  <c r="P871" i="18"/>
  <c r="Q871" i="18"/>
  <c r="R871" i="18"/>
  <c r="N872" i="18"/>
  <c r="O872" i="18"/>
  <c r="P872" i="18"/>
  <c r="Q872" i="18"/>
  <c r="R872" i="18"/>
  <c r="N873" i="18"/>
  <c r="O873" i="18"/>
  <c r="P873" i="18"/>
  <c r="Q873" i="18"/>
  <c r="R873" i="18"/>
  <c r="N874" i="18"/>
  <c r="O874" i="18"/>
  <c r="P874" i="18"/>
  <c r="Q874" i="18"/>
  <c r="R874" i="18"/>
  <c r="N875" i="18"/>
  <c r="O875" i="18"/>
  <c r="P875" i="18"/>
  <c r="Q875" i="18"/>
  <c r="R875" i="18"/>
  <c r="N876" i="18"/>
  <c r="O876" i="18"/>
  <c r="P876" i="18"/>
  <c r="Q876" i="18"/>
  <c r="R876" i="18"/>
  <c r="N877" i="18"/>
  <c r="O877" i="18"/>
  <c r="P877" i="18"/>
  <c r="Q877" i="18"/>
  <c r="R877" i="18"/>
  <c r="N878" i="18"/>
  <c r="O878" i="18"/>
  <c r="P878" i="18"/>
  <c r="Q878" i="18"/>
  <c r="R878" i="18"/>
  <c r="N879" i="18"/>
  <c r="O879" i="18"/>
  <c r="P879" i="18"/>
  <c r="Q879" i="18"/>
  <c r="R879" i="18"/>
  <c r="N880" i="18"/>
  <c r="O880" i="18"/>
  <c r="P880" i="18"/>
  <c r="Q880" i="18"/>
  <c r="R880" i="18"/>
  <c r="N881" i="18"/>
  <c r="O881" i="18"/>
  <c r="P881" i="18"/>
  <c r="Q881" i="18"/>
  <c r="R881" i="18"/>
  <c r="N882" i="18"/>
  <c r="O882" i="18"/>
  <c r="P882" i="18"/>
  <c r="Q882" i="18"/>
  <c r="R882" i="18"/>
  <c r="N883" i="18"/>
  <c r="O883" i="18"/>
  <c r="P883" i="18"/>
  <c r="Q883" i="18"/>
  <c r="R883" i="18"/>
  <c r="N884" i="18"/>
  <c r="O884" i="18"/>
  <c r="P884" i="18"/>
  <c r="Q884" i="18"/>
  <c r="R884" i="18"/>
  <c r="N885" i="18"/>
  <c r="O885" i="18"/>
  <c r="P885" i="18"/>
  <c r="Q885" i="18"/>
  <c r="R885" i="18"/>
  <c r="N886" i="18"/>
  <c r="O886" i="18"/>
  <c r="P886" i="18"/>
  <c r="Q886" i="18"/>
  <c r="R886" i="18"/>
  <c r="N887" i="18"/>
  <c r="O887" i="18"/>
  <c r="P887" i="18"/>
  <c r="Q887" i="18"/>
  <c r="R887" i="18"/>
  <c r="N888" i="18"/>
  <c r="O888" i="18"/>
  <c r="P888" i="18"/>
  <c r="Q888" i="18"/>
  <c r="R888" i="18"/>
  <c r="N889" i="18"/>
  <c r="O889" i="18"/>
  <c r="P889" i="18"/>
  <c r="Q889" i="18"/>
  <c r="R889" i="18"/>
  <c r="N890" i="18"/>
  <c r="O890" i="18"/>
  <c r="P890" i="18"/>
  <c r="Q890" i="18"/>
  <c r="R890" i="18"/>
  <c r="N891" i="18"/>
  <c r="O891" i="18"/>
  <c r="P891" i="18"/>
  <c r="Q891" i="18"/>
  <c r="R891" i="18"/>
  <c r="N892" i="18"/>
  <c r="O892" i="18"/>
  <c r="P892" i="18"/>
  <c r="Q892" i="18"/>
  <c r="R892" i="18"/>
  <c r="N893" i="18"/>
  <c r="O893" i="18"/>
  <c r="P893" i="18"/>
  <c r="Q893" i="18"/>
  <c r="R893" i="18"/>
  <c r="N894" i="18"/>
  <c r="O894" i="18"/>
  <c r="P894" i="18"/>
  <c r="Q894" i="18"/>
  <c r="R894" i="18"/>
  <c r="N895" i="18"/>
  <c r="O895" i="18"/>
  <c r="P895" i="18"/>
  <c r="Q895" i="18"/>
  <c r="R895" i="18"/>
  <c r="N896" i="18"/>
  <c r="O896" i="18"/>
  <c r="P896" i="18"/>
  <c r="Q896" i="18"/>
  <c r="R896" i="18"/>
  <c r="N897" i="18"/>
  <c r="O897" i="18"/>
  <c r="P897" i="18"/>
  <c r="Q897" i="18"/>
  <c r="R897" i="18"/>
  <c r="N898" i="18"/>
  <c r="O898" i="18"/>
  <c r="P898" i="18"/>
  <c r="Q898" i="18"/>
  <c r="R898" i="18"/>
  <c r="N899" i="18"/>
  <c r="O899" i="18"/>
  <c r="P899" i="18"/>
  <c r="Q899" i="18"/>
  <c r="R899" i="18"/>
  <c r="N900" i="18"/>
  <c r="O900" i="18"/>
  <c r="P900" i="18"/>
  <c r="Q900" i="18"/>
  <c r="R900" i="18"/>
  <c r="N901" i="18"/>
  <c r="O901" i="18"/>
  <c r="P901" i="18"/>
  <c r="Q901" i="18"/>
  <c r="R901" i="18"/>
  <c r="N902" i="18"/>
  <c r="O902" i="18"/>
  <c r="P902" i="18"/>
  <c r="Q902" i="18"/>
  <c r="R902" i="18"/>
  <c r="N903" i="18"/>
  <c r="O903" i="18"/>
  <c r="P903" i="18"/>
  <c r="Q903" i="18"/>
  <c r="R903" i="18"/>
  <c r="N904" i="18"/>
  <c r="O904" i="18"/>
  <c r="P904" i="18"/>
  <c r="Q904" i="18"/>
  <c r="R904" i="18"/>
  <c r="N905" i="18"/>
  <c r="O905" i="18"/>
  <c r="P905" i="18"/>
  <c r="Q905" i="18"/>
  <c r="R905" i="18"/>
  <c r="N906" i="18"/>
  <c r="O906" i="18"/>
  <c r="P906" i="18"/>
  <c r="Q906" i="18"/>
  <c r="R906" i="18"/>
  <c r="BA4" i="20"/>
  <c r="BC4" i="20"/>
  <c r="BA5" i="20"/>
  <c r="BC5" i="20"/>
  <c r="BA6" i="20"/>
  <c r="BC6" i="20"/>
  <c r="BA7" i="20"/>
  <c r="BC7" i="20"/>
  <c r="BA8" i="20"/>
  <c r="BC8" i="20"/>
  <c r="BA9" i="20"/>
  <c r="BC9" i="20"/>
  <c r="BA10" i="20"/>
  <c r="BC10" i="20"/>
  <c r="BA11" i="20"/>
  <c r="BC11" i="20"/>
  <c r="BA12" i="20"/>
  <c r="BC12" i="20"/>
  <c r="BA13" i="20"/>
  <c r="BC13" i="20"/>
  <c r="BA14" i="20"/>
  <c r="BC14" i="20"/>
  <c r="BA15" i="20"/>
  <c r="BC15" i="20"/>
  <c r="BA16" i="20"/>
  <c r="BC16" i="20"/>
  <c r="BA17" i="20"/>
  <c r="BC17" i="20"/>
  <c r="BA18" i="20"/>
  <c r="BC18" i="20"/>
  <c r="BA19" i="20"/>
  <c r="BC19" i="20"/>
  <c r="BA20" i="20"/>
  <c r="BC20" i="20"/>
  <c r="BA21" i="20"/>
  <c r="BC21" i="20"/>
  <c r="BA22" i="20"/>
  <c r="BC22" i="20"/>
  <c r="BA23" i="20"/>
  <c r="BC23" i="20"/>
  <c r="BA24" i="20"/>
  <c r="BC24" i="20"/>
  <c r="BA25" i="20"/>
  <c r="BC25" i="20"/>
  <c r="BA26" i="20"/>
  <c r="BC26" i="20"/>
  <c r="BA27" i="20"/>
  <c r="BC27" i="20"/>
  <c r="BA28" i="20"/>
  <c r="BC28" i="20"/>
  <c r="BA29" i="20"/>
  <c r="BC29" i="20"/>
  <c r="BA30" i="20"/>
  <c r="BC30" i="20"/>
  <c r="BA31" i="20"/>
  <c r="BC31" i="20"/>
  <c r="BA32" i="20"/>
  <c r="BC32" i="20"/>
  <c r="BA33" i="20"/>
  <c r="BC33" i="20"/>
  <c r="BA34" i="20"/>
  <c r="BC34" i="20"/>
  <c r="BA35" i="20"/>
  <c r="BC35" i="20"/>
  <c r="BA36" i="20"/>
  <c r="BC36" i="20"/>
  <c r="BA37" i="20"/>
  <c r="BC37" i="20"/>
  <c r="BA38" i="20"/>
  <c r="BC38" i="20"/>
  <c r="BA39" i="20"/>
  <c r="BC39" i="20"/>
  <c r="BA40" i="20"/>
  <c r="BC40" i="20"/>
  <c r="BA41" i="20"/>
  <c r="BC41" i="20"/>
  <c r="BA42" i="20"/>
  <c r="BC42" i="20"/>
  <c r="BA43" i="20"/>
  <c r="BC43" i="20"/>
  <c r="BA44" i="20"/>
  <c r="BC44" i="20"/>
  <c r="BA45" i="20"/>
  <c r="BC45" i="20"/>
  <c r="BA46" i="20"/>
  <c r="BC46" i="20"/>
  <c r="BA47" i="20"/>
  <c r="BC47" i="20"/>
  <c r="BA48" i="20"/>
  <c r="BC48" i="20"/>
  <c r="BA49" i="20"/>
  <c r="BC49" i="20"/>
  <c r="BA50" i="20"/>
  <c r="BC50" i="20"/>
  <c r="BA51" i="20"/>
  <c r="BC51" i="20"/>
  <c r="BA52" i="20"/>
  <c r="BC52" i="20"/>
  <c r="BA53" i="20"/>
  <c r="BC53" i="20"/>
  <c r="BA54" i="20"/>
  <c r="BC54" i="20"/>
  <c r="BA55" i="20"/>
  <c r="BC55" i="20"/>
  <c r="BA56" i="20"/>
  <c r="BC56" i="20"/>
  <c r="BA57" i="20"/>
  <c r="BC57" i="20"/>
  <c r="BA58" i="20"/>
  <c r="BC58" i="20"/>
  <c r="BA59" i="20"/>
  <c r="BC59" i="20"/>
  <c r="BA60" i="20"/>
  <c r="BC60" i="20"/>
  <c r="BA61" i="20"/>
  <c r="BC61" i="20"/>
  <c r="BA62" i="20"/>
  <c r="BC62" i="20"/>
  <c r="BA63" i="20"/>
  <c r="BC63" i="20"/>
  <c r="BA64" i="20"/>
  <c r="BC64" i="20"/>
  <c r="BA65" i="20"/>
  <c r="BC65" i="20"/>
  <c r="BA66" i="20"/>
  <c r="BC66" i="20"/>
  <c r="BA67" i="20"/>
  <c r="BC67" i="20"/>
  <c r="BA68" i="20"/>
  <c r="BC68" i="20"/>
  <c r="BA69" i="20"/>
  <c r="BC69" i="20"/>
  <c r="BA70" i="20"/>
  <c r="BC70" i="20"/>
  <c r="BA71" i="20"/>
  <c r="BC71" i="20"/>
  <c r="BA72" i="20"/>
  <c r="BC72" i="20"/>
  <c r="BA73" i="20"/>
  <c r="BC73" i="20"/>
  <c r="BA74" i="20"/>
  <c r="BC74" i="20"/>
  <c r="BA75" i="20"/>
  <c r="BC75" i="20"/>
  <c r="BA76" i="20"/>
  <c r="BC76" i="20"/>
  <c r="BA77" i="20"/>
  <c r="BC77" i="20"/>
  <c r="BA78" i="20"/>
  <c r="BC78" i="20"/>
  <c r="BA79" i="20"/>
  <c r="BC79" i="20"/>
  <c r="BA80" i="20"/>
  <c r="BC80" i="20"/>
  <c r="BA81" i="20"/>
  <c r="BC81" i="20"/>
  <c r="BA82" i="20"/>
  <c r="BC82" i="20"/>
  <c r="BA83" i="20"/>
  <c r="BC83" i="20"/>
  <c r="BA84" i="20"/>
  <c r="BC84" i="20"/>
  <c r="BA85" i="20"/>
  <c r="BC85" i="20"/>
  <c r="BA86" i="20"/>
  <c r="BC86" i="20"/>
  <c r="BA87" i="20"/>
  <c r="BC87" i="20"/>
  <c r="BA88" i="20"/>
  <c r="BC88" i="20"/>
  <c r="BA89" i="20"/>
  <c r="BC89" i="20"/>
  <c r="BA90" i="20"/>
  <c r="BC90" i="20"/>
  <c r="BA91" i="20"/>
  <c r="BC91" i="20"/>
  <c r="BA92" i="20"/>
  <c r="BC92" i="20"/>
  <c r="BA93" i="20"/>
  <c r="BC93" i="20"/>
  <c r="BA94" i="20"/>
  <c r="BC94" i="20"/>
  <c r="BA95" i="20"/>
  <c r="BC95" i="20"/>
  <c r="BA96" i="20"/>
  <c r="BC96" i="20"/>
  <c r="BA97" i="20"/>
  <c r="BC97" i="20"/>
  <c r="BA98" i="20"/>
  <c r="BC98" i="20"/>
  <c r="BA99" i="20"/>
  <c r="BC99" i="20"/>
  <c r="BA100" i="20"/>
  <c r="BC100" i="20"/>
  <c r="BA101" i="20"/>
  <c r="BC101" i="20"/>
  <c r="BA102" i="20"/>
  <c r="BC102" i="20"/>
  <c r="BA103" i="20"/>
  <c r="BC103" i="20"/>
  <c r="BA104" i="20"/>
  <c r="BC104" i="20"/>
  <c r="BA105" i="20"/>
  <c r="BC105" i="20"/>
  <c r="BA106" i="20"/>
  <c r="BC106" i="20"/>
  <c r="BA107" i="20"/>
  <c r="BC107" i="20"/>
  <c r="BA108" i="20"/>
  <c r="BC108" i="20"/>
  <c r="BA109" i="20"/>
  <c r="BC109" i="20"/>
  <c r="BA110" i="20"/>
  <c r="BC110" i="20"/>
  <c r="BA111" i="20"/>
  <c r="BC111" i="20"/>
  <c r="BA112" i="20"/>
  <c r="BC112" i="20"/>
  <c r="BA113" i="20"/>
  <c r="BC113" i="20"/>
  <c r="BA114" i="20"/>
  <c r="BC114" i="20"/>
  <c r="BA115" i="20"/>
  <c r="BC115" i="20"/>
  <c r="BA116" i="20"/>
  <c r="BC116" i="20"/>
  <c r="BA117" i="20"/>
  <c r="BC117" i="20"/>
  <c r="BA118" i="20"/>
  <c r="BC118" i="20"/>
  <c r="BA119" i="20"/>
  <c r="BC119" i="20"/>
  <c r="BA120" i="20"/>
  <c r="BC120" i="20"/>
  <c r="BA121" i="20"/>
  <c r="BC121" i="20"/>
  <c r="BA122" i="20"/>
  <c r="BC122" i="20"/>
  <c r="BA123" i="20"/>
  <c r="BC123" i="20"/>
  <c r="BA124" i="20"/>
  <c r="BC124" i="20"/>
  <c r="BA125" i="20"/>
  <c r="BC125" i="20"/>
  <c r="BA126" i="20"/>
  <c r="BC126" i="20"/>
  <c r="BA127" i="20"/>
  <c r="BC127" i="20"/>
  <c r="BA128" i="20"/>
  <c r="BC128" i="20"/>
  <c r="BA129" i="20"/>
  <c r="BC129" i="20"/>
  <c r="BA130" i="20"/>
  <c r="BC130" i="20"/>
  <c r="BA131" i="20"/>
  <c r="BC131" i="20"/>
  <c r="BA132" i="20"/>
  <c r="BC132" i="20"/>
  <c r="BA133" i="20"/>
  <c r="BC133" i="20"/>
  <c r="BA134" i="20"/>
  <c r="BC134" i="20"/>
  <c r="BA135" i="20"/>
  <c r="BC135" i="20"/>
  <c r="BA136" i="20"/>
  <c r="BC136" i="20"/>
  <c r="BA137" i="20"/>
  <c r="BC137" i="20"/>
  <c r="BA138" i="20"/>
  <c r="BC138" i="20"/>
  <c r="BA139" i="20"/>
  <c r="BC139" i="20"/>
  <c r="BA140" i="20"/>
  <c r="BC140" i="20"/>
  <c r="BA141" i="20"/>
  <c r="BC141" i="20"/>
  <c r="BA142" i="20"/>
  <c r="BC142" i="20"/>
  <c r="BA143" i="20"/>
  <c r="BC143" i="20"/>
  <c r="BA144" i="20"/>
  <c r="BC144" i="20"/>
  <c r="BA145" i="20"/>
  <c r="BC145" i="20"/>
  <c r="BA146" i="20"/>
  <c r="BC146" i="20"/>
  <c r="BA147" i="20"/>
  <c r="BC147" i="20"/>
  <c r="BA148" i="20"/>
  <c r="BC148" i="20"/>
  <c r="BA149" i="20"/>
  <c r="BC149" i="20"/>
  <c r="BA150" i="20"/>
  <c r="BC150" i="20"/>
  <c r="BA151" i="20"/>
  <c r="BC151" i="20"/>
  <c r="BA152" i="20"/>
  <c r="BC152" i="20"/>
  <c r="BA153" i="20"/>
  <c r="BC153" i="20"/>
  <c r="BA154" i="20"/>
  <c r="BC154" i="20"/>
  <c r="BA155" i="20"/>
  <c r="BC155" i="20"/>
  <c r="BA156" i="20"/>
  <c r="BC156" i="20"/>
  <c r="BA157" i="20"/>
  <c r="BC157" i="20"/>
  <c r="BA158" i="20"/>
  <c r="BC158" i="20"/>
  <c r="BA159" i="20"/>
  <c r="BC159" i="20"/>
  <c r="BA160" i="20"/>
  <c r="BC160" i="20"/>
  <c r="BA161" i="20"/>
  <c r="BC161" i="20"/>
  <c r="BA162" i="20"/>
  <c r="BC162" i="20"/>
  <c r="BA163" i="20"/>
  <c r="BC163" i="20"/>
  <c r="BA164" i="20"/>
  <c r="BC164" i="20"/>
  <c r="BA165" i="20"/>
  <c r="BC165" i="20"/>
  <c r="BA166" i="20"/>
  <c r="BC166" i="20"/>
  <c r="BA167" i="20"/>
  <c r="BC167" i="20"/>
  <c r="BA168" i="20"/>
  <c r="BC168" i="20"/>
  <c r="BA169" i="20"/>
  <c r="BC169" i="20"/>
  <c r="BA170" i="20"/>
  <c r="BC170" i="20"/>
  <c r="BA171" i="20"/>
  <c r="BC171" i="20"/>
  <c r="BA172" i="20"/>
  <c r="BC172" i="20"/>
  <c r="BA173" i="20"/>
  <c r="BC173" i="20"/>
  <c r="BA174" i="20"/>
  <c r="BC174" i="20"/>
  <c r="BA175" i="20"/>
  <c r="BC175" i="20"/>
  <c r="BA176" i="20"/>
  <c r="BC176" i="20"/>
  <c r="BA177" i="20"/>
  <c r="BC177" i="20"/>
  <c r="BA178" i="20"/>
  <c r="BC178" i="20"/>
  <c r="BA179" i="20"/>
  <c r="BC179" i="20"/>
  <c r="BA180" i="20"/>
  <c r="BC180" i="20"/>
  <c r="BA181" i="20"/>
  <c r="BC181" i="20"/>
  <c r="BA182" i="20"/>
  <c r="BC182" i="20"/>
  <c r="BA183" i="20"/>
  <c r="BC183" i="20"/>
  <c r="BA184" i="20"/>
  <c r="BC184" i="20"/>
  <c r="BA185" i="20"/>
  <c r="BC185" i="20"/>
  <c r="BA186" i="20"/>
  <c r="BC186" i="20"/>
  <c r="BA187" i="20"/>
  <c r="BC187" i="20"/>
  <c r="BA188" i="20"/>
  <c r="BC188" i="20"/>
  <c r="BA189" i="20"/>
  <c r="BC189" i="20"/>
  <c r="BA190" i="20"/>
  <c r="BC190" i="20"/>
  <c r="BA191" i="20"/>
  <c r="BC191" i="20"/>
  <c r="BA192" i="20"/>
  <c r="BC192" i="20"/>
  <c r="BA193" i="20"/>
  <c r="BC193" i="20"/>
  <c r="BA194" i="20"/>
  <c r="BC194" i="20"/>
  <c r="BA195" i="20"/>
  <c r="BC195" i="20"/>
  <c r="BA196" i="20"/>
  <c r="BC196" i="20"/>
  <c r="BA197" i="20"/>
  <c r="BC197" i="20"/>
  <c r="BA198" i="20"/>
  <c r="BC198" i="20"/>
  <c r="BA199" i="20"/>
  <c r="BC199" i="20"/>
  <c r="BA200" i="20"/>
  <c r="BC200" i="20"/>
  <c r="BA201" i="20"/>
  <c r="BC201" i="20"/>
  <c r="BA202" i="20"/>
  <c r="BC202" i="20"/>
  <c r="BA203" i="20"/>
  <c r="BC203" i="20"/>
  <c r="BA204" i="20"/>
  <c r="BC204" i="20"/>
  <c r="BA205" i="20"/>
  <c r="BC205" i="20"/>
  <c r="BA206" i="20"/>
  <c r="BC206" i="20"/>
  <c r="BA207" i="20"/>
  <c r="BC207" i="20"/>
  <c r="BA208" i="20"/>
  <c r="BC208" i="20"/>
  <c r="BA209" i="20"/>
  <c r="BC209" i="20"/>
  <c r="BA210" i="20"/>
  <c r="BC210" i="20"/>
  <c r="BA211" i="20"/>
  <c r="BC211" i="20"/>
  <c r="BA212" i="20"/>
  <c r="BC212" i="20"/>
  <c r="BA213" i="20"/>
  <c r="BC213" i="20"/>
  <c r="BA214" i="20"/>
  <c r="BC214" i="20"/>
  <c r="BA215" i="20"/>
  <c r="BC215" i="20"/>
  <c r="BA216" i="20"/>
  <c r="BC216" i="20"/>
  <c r="BA217" i="20"/>
  <c r="BC217" i="20"/>
  <c r="BA218" i="20"/>
  <c r="BC218" i="20"/>
  <c r="BA219" i="20"/>
  <c r="BC219" i="20"/>
  <c r="BA220" i="20"/>
  <c r="BC220" i="20"/>
  <c r="BA221" i="20"/>
  <c r="BC221" i="20"/>
  <c r="BA222" i="20"/>
  <c r="BC222" i="20"/>
  <c r="BA223" i="20"/>
  <c r="BC223" i="20"/>
  <c r="BA224" i="20"/>
  <c r="BC224" i="20"/>
  <c r="BA225" i="20"/>
  <c r="BC225" i="20"/>
  <c r="BA226" i="20"/>
  <c r="BC226" i="20"/>
  <c r="BA227" i="20"/>
  <c r="BC227" i="20"/>
  <c r="BA228" i="20"/>
  <c r="BC228" i="20"/>
  <c r="BA229" i="20"/>
  <c r="BC229" i="20"/>
  <c r="BA230" i="20"/>
  <c r="BC230" i="20"/>
  <c r="BA231" i="20"/>
  <c r="BC231" i="20"/>
  <c r="BA232" i="20"/>
  <c r="BC232" i="20"/>
  <c r="BA233" i="20"/>
  <c r="BC233" i="20"/>
  <c r="BA234" i="20"/>
  <c r="BC234" i="20"/>
  <c r="BA235" i="20"/>
  <c r="BC235" i="20"/>
  <c r="BA236" i="20"/>
  <c r="BC236" i="20"/>
  <c r="BA237" i="20"/>
  <c r="BC237" i="20"/>
  <c r="BA238" i="20"/>
  <c r="BC238" i="20"/>
  <c r="BA239" i="20"/>
  <c r="BC239" i="20"/>
  <c r="BA240" i="20"/>
  <c r="BC240" i="20"/>
  <c r="BA241" i="20"/>
  <c r="BC241" i="20"/>
  <c r="BA242" i="20"/>
  <c r="BC242" i="20"/>
  <c r="BA243" i="20"/>
  <c r="BC243" i="20"/>
  <c r="BA244" i="20"/>
  <c r="BC244" i="20"/>
  <c r="BA245" i="20"/>
  <c r="BC245" i="20"/>
  <c r="BA246" i="20"/>
  <c r="BC246" i="20"/>
  <c r="BA247" i="20"/>
  <c r="BC247" i="20"/>
  <c r="BA248" i="20"/>
  <c r="BC248" i="20"/>
  <c r="BA249" i="20"/>
  <c r="BC249" i="20"/>
  <c r="BA250" i="20"/>
  <c r="BC250" i="20"/>
  <c r="BA251" i="20"/>
  <c r="BC251" i="20"/>
  <c r="BA252" i="20"/>
  <c r="BC252" i="20"/>
  <c r="BA253" i="20"/>
  <c r="BC253" i="20"/>
  <c r="BA254" i="20"/>
  <c r="BC254" i="20"/>
  <c r="BA255" i="20"/>
  <c r="BC255" i="20"/>
  <c r="BA256" i="20"/>
  <c r="BC256" i="20"/>
  <c r="BA257" i="20"/>
  <c r="BC257" i="20"/>
  <c r="BA258" i="20"/>
  <c r="BC258" i="20"/>
  <c r="BA259" i="20"/>
  <c r="BC259" i="20"/>
  <c r="BA260" i="20"/>
  <c r="BC260" i="20"/>
  <c r="BA261" i="20"/>
  <c r="BC261" i="20"/>
  <c r="BA262" i="20"/>
  <c r="BC262" i="20"/>
  <c r="BA263" i="20"/>
  <c r="BC263" i="20"/>
  <c r="BA264" i="20"/>
  <c r="BC264" i="20"/>
  <c r="BA265" i="20"/>
  <c r="BC265" i="20"/>
  <c r="BA266" i="20"/>
  <c r="BC266" i="20"/>
  <c r="BA267" i="20"/>
  <c r="BC267" i="20"/>
  <c r="BA268" i="20"/>
  <c r="BC268" i="20"/>
  <c r="BA269" i="20"/>
  <c r="BC269" i="20"/>
  <c r="BA270" i="20"/>
  <c r="BC270" i="20"/>
  <c r="BA271" i="20"/>
  <c r="BC271" i="20"/>
  <c r="BA272" i="20"/>
  <c r="BC272" i="20"/>
  <c r="BA273" i="20"/>
  <c r="BC273" i="20"/>
  <c r="BA274" i="20"/>
  <c r="BC274" i="20"/>
  <c r="BA275" i="20"/>
  <c r="BC275" i="20"/>
  <c r="BA276" i="20"/>
  <c r="BC276" i="20"/>
  <c r="BA277" i="20"/>
  <c r="BC277" i="20"/>
  <c r="BA278" i="20"/>
  <c r="BC278" i="20"/>
  <c r="BA279" i="20"/>
  <c r="BC279" i="20"/>
  <c r="BA280" i="20"/>
  <c r="BC280" i="20"/>
  <c r="BA281" i="20"/>
  <c r="BC281" i="20"/>
  <c r="BA282" i="20"/>
  <c r="BC282" i="20"/>
  <c r="BA283" i="20"/>
  <c r="BC283" i="20"/>
  <c r="BA284" i="20"/>
  <c r="BC284" i="20"/>
  <c r="BA285" i="20"/>
  <c r="BC285" i="20"/>
  <c r="BA286" i="20"/>
  <c r="BC286" i="20"/>
  <c r="BA287" i="20"/>
  <c r="BC287" i="20"/>
  <c r="BA288" i="20"/>
  <c r="BC288" i="20"/>
  <c r="BA289" i="20"/>
  <c r="BC289" i="20"/>
  <c r="BA290" i="20"/>
  <c r="BC290" i="20"/>
  <c r="BA291" i="20"/>
  <c r="BC291" i="20"/>
  <c r="BA292" i="20"/>
  <c r="BC292" i="20"/>
  <c r="BA293" i="20"/>
  <c r="BC293" i="20"/>
  <c r="BA294" i="20"/>
  <c r="BC294" i="20"/>
  <c r="BA295" i="20"/>
  <c r="BC295" i="20"/>
  <c r="BA296" i="20"/>
  <c r="BC296" i="20"/>
  <c r="BA297" i="20"/>
  <c r="BC297" i="20"/>
  <c r="BA298" i="20"/>
  <c r="BC298" i="20"/>
  <c r="BA299" i="20"/>
  <c r="BC299" i="20"/>
  <c r="BA300" i="20"/>
  <c r="BC300" i="20"/>
  <c r="BA301" i="20"/>
  <c r="BC301" i="20"/>
  <c r="BA302" i="20"/>
  <c r="BC302" i="20"/>
  <c r="BA303" i="20"/>
  <c r="BC303" i="20"/>
  <c r="BA304" i="20"/>
  <c r="BC304" i="20"/>
  <c r="BA305" i="20"/>
  <c r="BC305" i="20"/>
  <c r="BA306" i="20"/>
  <c r="BC306" i="20"/>
  <c r="BA307" i="20"/>
  <c r="BC307" i="20"/>
  <c r="BA308" i="20"/>
  <c r="BC308" i="20"/>
  <c r="BA309" i="20"/>
  <c r="BC309" i="20"/>
  <c r="BA310" i="20"/>
  <c r="BC310" i="20"/>
  <c r="BA311" i="20"/>
  <c r="BC311" i="20"/>
  <c r="BA312" i="20"/>
  <c r="BC312" i="20"/>
  <c r="BA313" i="20"/>
  <c r="BC313" i="20"/>
  <c r="BA314" i="20"/>
  <c r="BC314" i="20"/>
  <c r="BA315" i="20"/>
  <c r="BC315" i="20"/>
  <c r="BA316" i="20"/>
  <c r="BC316" i="20"/>
  <c r="BA317" i="20"/>
  <c r="BC317" i="20"/>
  <c r="BA318" i="20"/>
  <c r="BC318" i="20"/>
  <c r="BA319" i="20"/>
  <c r="BC319" i="20"/>
  <c r="BA320" i="20"/>
  <c r="BC320" i="20"/>
  <c r="BA321" i="20"/>
  <c r="BC321" i="20"/>
  <c r="BA322" i="20"/>
  <c r="BC322" i="20"/>
  <c r="BA323" i="20"/>
  <c r="BC323" i="20"/>
  <c r="BA324" i="20"/>
  <c r="BC324" i="20"/>
  <c r="BA325" i="20"/>
  <c r="BC325" i="20"/>
  <c r="BA326" i="20"/>
  <c r="BC326" i="20"/>
  <c r="BA327" i="20"/>
  <c r="BC327" i="20"/>
  <c r="BA328" i="20"/>
  <c r="BC328" i="20"/>
  <c r="BA329" i="20"/>
  <c r="BC329" i="20"/>
  <c r="BA330" i="20"/>
  <c r="BC330" i="20"/>
  <c r="BA331" i="20"/>
  <c r="BC331" i="20"/>
  <c r="BA332" i="20"/>
  <c r="BC332" i="20"/>
  <c r="BA333" i="20"/>
  <c r="BC333" i="20"/>
  <c r="BA334" i="20"/>
  <c r="BC334" i="20"/>
  <c r="BA335" i="20"/>
  <c r="BC335" i="20"/>
  <c r="BA336" i="20"/>
  <c r="BC336" i="20"/>
  <c r="BA337" i="20"/>
  <c r="BC337" i="20"/>
  <c r="BA338" i="20"/>
  <c r="BC338" i="20"/>
  <c r="BA339" i="20"/>
  <c r="BC339" i="20"/>
  <c r="BA340" i="20"/>
  <c r="BC340" i="20"/>
  <c r="BA341" i="20"/>
  <c r="BC341" i="20"/>
  <c r="BA342" i="20"/>
  <c r="BC342" i="20"/>
  <c r="BA343" i="20"/>
  <c r="BC343" i="20"/>
  <c r="BA344" i="20"/>
  <c r="BC344" i="20"/>
  <c r="BA345" i="20"/>
  <c r="BC345" i="20"/>
  <c r="BA346" i="20"/>
  <c r="BC346" i="20"/>
  <c r="BA347" i="20"/>
  <c r="BC347" i="20"/>
  <c r="BA348" i="20"/>
  <c r="BC348" i="20"/>
  <c r="BA349" i="20"/>
  <c r="BC349" i="20"/>
  <c r="BA350" i="20"/>
  <c r="BC350" i="20"/>
  <c r="BA351" i="20"/>
  <c r="BC351" i="20"/>
  <c r="BA352" i="20"/>
  <c r="BC352" i="20"/>
  <c r="BA353" i="20"/>
  <c r="BC353" i="20"/>
  <c r="BA354" i="20"/>
  <c r="BC354" i="20"/>
  <c r="BA355" i="20"/>
  <c r="BC355" i="20"/>
  <c r="BA356" i="20"/>
  <c r="BC356" i="20"/>
  <c r="BA357" i="20"/>
  <c r="BC357" i="20"/>
  <c r="BA358" i="20"/>
  <c r="BC358" i="20"/>
  <c r="BA359" i="20"/>
  <c r="BC359" i="20"/>
  <c r="BA360" i="20"/>
  <c r="BC360" i="20"/>
  <c r="BA361" i="20"/>
  <c r="BC361" i="20"/>
  <c r="BA362" i="20"/>
  <c r="BC362" i="20"/>
  <c r="BA363" i="20"/>
  <c r="BC363" i="20"/>
  <c r="BA364" i="20"/>
  <c r="BC364" i="20"/>
  <c r="BA365" i="20"/>
  <c r="BC365" i="20"/>
  <c r="BA366" i="20"/>
  <c r="BC366" i="20"/>
  <c r="BA367" i="20"/>
  <c r="BC367" i="20"/>
  <c r="BA368" i="20"/>
  <c r="BC368" i="20"/>
  <c r="BA369" i="20"/>
  <c r="BC369" i="20"/>
  <c r="BA370" i="20"/>
  <c r="BC370" i="20"/>
  <c r="BA371" i="20"/>
  <c r="BC371" i="20"/>
  <c r="BA372" i="20"/>
  <c r="BC372" i="20"/>
  <c r="BA373" i="20"/>
  <c r="BC373" i="20"/>
  <c r="BA374" i="20"/>
  <c r="BC374" i="20"/>
  <c r="BA375" i="20"/>
  <c r="BC375" i="20"/>
  <c r="BA376" i="20"/>
  <c r="BC376" i="20"/>
  <c r="BA377" i="20"/>
  <c r="BC377" i="20"/>
  <c r="BA378" i="20"/>
  <c r="BC378" i="20"/>
  <c r="BA379" i="20"/>
  <c r="BC379" i="20"/>
  <c r="BA380" i="20"/>
  <c r="BC380" i="20"/>
  <c r="BA381" i="20"/>
  <c r="BC381" i="20"/>
  <c r="BA382" i="20"/>
  <c r="BC382" i="20"/>
  <c r="BA383" i="20"/>
  <c r="BC383" i="20"/>
  <c r="BA384" i="20"/>
  <c r="BC384" i="20"/>
  <c r="BA385" i="20"/>
  <c r="BC385" i="20"/>
  <c r="BA386" i="20"/>
  <c r="BC386" i="20"/>
  <c r="BA387" i="20"/>
  <c r="BC387" i="20"/>
  <c r="BA388" i="20"/>
  <c r="BC388" i="20"/>
  <c r="BA389" i="20"/>
  <c r="BC389" i="20"/>
  <c r="BA390" i="20"/>
  <c r="BC390" i="20"/>
  <c r="BA391" i="20"/>
  <c r="BC391" i="20"/>
  <c r="BA392" i="20"/>
  <c r="BC392" i="20"/>
  <c r="BA393" i="20"/>
  <c r="BC393" i="20"/>
  <c r="BA394" i="20"/>
  <c r="BC394" i="20"/>
  <c r="BA395" i="20"/>
  <c r="BC395" i="20"/>
  <c r="BA396" i="20"/>
  <c r="BC396" i="20"/>
  <c r="BA397" i="20"/>
  <c r="BC397" i="20"/>
  <c r="BA398" i="20"/>
  <c r="BC398" i="20"/>
  <c r="BA399" i="20"/>
  <c r="BC399" i="20"/>
  <c r="BA400" i="20"/>
  <c r="BC400" i="20"/>
  <c r="BA401" i="20"/>
  <c r="BC401" i="20"/>
  <c r="BA402" i="20"/>
  <c r="BC402" i="20"/>
  <c r="BA403" i="20"/>
  <c r="BC403" i="20"/>
  <c r="BA404" i="20"/>
  <c r="BC404" i="20"/>
  <c r="BA405" i="20"/>
  <c r="BC405" i="20"/>
  <c r="BA406" i="20"/>
  <c r="BC406" i="20"/>
  <c r="BA407" i="20"/>
  <c r="BC407" i="20"/>
  <c r="BA408" i="20"/>
  <c r="BC408" i="20"/>
  <c r="BA409" i="20"/>
  <c r="BC409" i="20"/>
  <c r="BA410" i="20"/>
  <c r="BC410" i="20"/>
  <c r="BA411" i="20"/>
  <c r="BC411" i="20"/>
  <c r="BA412" i="20"/>
  <c r="BC412" i="20"/>
  <c r="BA413" i="20"/>
  <c r="BC413" i="20"/>
  <c r="BA414" i="20"/>
  <c r="BC414" i="20"/>
  <c r="BA415" i="20"/>
  <c r="BC415" i="20"/>
  <c r="BA416" i="20"/>
  <c r="BC416" i="20"/>
  <c r="BA417" i="20"/>
  <c r="BC417" i="20"/>
  <c r="BA418" i="20"/>
  <c r="BC418" i="20"/>
  <c r="BA419" i="20"/>
  <c r="BC419" i="20"/>
  <c r="BA420" i="20"/>
  <c r="BC420" i="20"/>
  <c r="BA421" i="20"/>
  <c r="BC421" i="20"/>
  <c r="BA422" i="20"/>
  <c r="BC422" i="20"/>
  <c r="BA423" i="20"/>
  <c r="BC423" i="20"/>
  <c r="BA424" i="20"/>
  <c r="BC424" i="20"/>
  <c r="BA425" i="20"/>
  <c r="BC425" i="20"/>
  <c r="BA426" i="20"/>
  <c r="BC426" i="20"/>
  <c r="BA427" i="20"/>
  <c r="BC427" i="20"/>
  <c r="BA428" i="20"/>
  <c r="BC428" i="20"/>
  <c r="BA429" i="20"/>
  <c r="BC429" i="20"/>
  <c r="BA430" i="20"/>
  <c r="BC430" i="20"/>
  <c r="BA431" i="20"/>
  <c r="BC431" i="20"/>
  <c r="BA432" i="20"/>
  <c r="BC432" i="20"/>
  <c r="BA433" i="20"/>
  <c r="BC433" i="20"/>
  <c r="BA434" i="20"/>
  <c r="BC434" i="20"/>
  <c r="BA435" i="20"/>
  <c r="BC435" i="20"/>
  <c r="BA436" i="20"/>
  <c r="BC436" i="20"/>
  <c r="BA437" i="20"/>
  <c r="BC437" i="20"/>
  <c r="BA438" i="20"/>
  <c r="BC438" i="20"/>
  <c r="BA439" i="20"/>
  <c r="BC439" i="20"/>
  <c r="BA440" i="20"/>
  <c r="BC440" i="20"/>
  <c r="BA441" i="20"/>
  <c r="BC441" i="20"/>
  <c r="BA442" i="20"/>
  <c r="BC442" i="20"/>
  <c r="BA443" i="20"/>
  <c r="BC443" i="20"/>
  <c r="BA444" i="20"/>
  <c r="BC444" i="20"/>
  <c r="BA445" i="20"/>
  <c r="BC445" i="20"/>
  <c r="BA446" i="20"/>
  <c r="BC446" i="20"/>
  <c r="BA447" i="20"/>
  <c r="BC447" i="20"/>
  <c r="BA448" i="20"/>
  <c r="BC448" i="20"/>
  <c r="BA449" i="20"/>
  <c r="BC449" i="20"/>
  <c r="BA450" i="20"/>
  <c r="BC450" i="20"/>
  <c r="BA451" i="20"/>
  <c r="BC451" i="20"/>
  <c r="BA452" i="20"/>
  <c r="BC452" i="20"/>
  <c r="BA453" i="20"/>
  <c r="BC453" i="20"/>
  <c r="BA454" i="20"/>
  <c r="BC454" i="20"/>
  <c r="BA455" i="20"/>
  <c r="BC455" i="20"/>
  <c r="BA456" i="20"/>
  <c r="BC456" i="20"/>
  <c r="BA457" i="20"/>
  <c r="BC457" i="20"/>
  <c r="BA458" i="20"/>
  <c r="BC458" i="20"/>
  <c r="BA459" i="20"/>
  <c r="BC459" i="20"/>
  <c r="BA460" i="20"/>
  <c r="BC460" i="20"/>
  <c r="BA461" i="20"/>
  <c r="BC461" i="20"/>
  <c r="BA462" i="20"/>
  <c r="BC462" i="20"/>
  <c r="BA463" i="20"/>
  <c r="BC463" i="20"/>
  <c r="BA464" i="20"/>
  <c r="BC464" i="20"/>
  <c r="BA465" i="20"/>
  <c r="BC465" i="20"/>
  <c r="BA466" i="20"/>
  <c r="BC466" i="20"/>
  <c r="BA467" i="20"/>
  <c r="BC467" i="20"/>
  <c r="BA468" i="20"/>
  <c r="BC468" i="20"/>
  <c r="BA469" i="20"/>
  <c r="BC469" i="20"/>
  <c r="BA470" i="20"/>
  <c r="BC470" i="20"/>
  <c r="BA471" i="20"/>
  <c r="BC471" i="20"/>
  <c r="BA472" i="20"/>
  <c r="BC472" i="20"/>
  <c r="BA473" i="20"/>
  <c r="BC473" i="20"/>
  <c r="BA474" i="20"/>
  <c r="BC474" i="20"/>
  <c r="BA475" i="20"/>
  <c r="BC475" i="20"/>
  <c r="BA476" i="20"/>
  <c r="BC476" i="20"/>
  <c r="BA477" i="20"/>
  <c r="BC477" i="20"/>
  <c r="BA478" i="20"/>
  <c r="BC478" i="20"/>
  <c r="BA479" i="20"/>
  <c r="BC479" i="20"/>
  <c r="BA480" i="20"/>
  <c r="BC480" i="20"/>
  <c r="BA481" i="20"/>
  <c r="BC481" i="20"/>
  <c r="BA482" i="20"/>
  <c r="BC482" i="20"/>
  <c r="BA483" i="20"/>
  <c r="BC483" i="20"/>
  <c r="BA484" i="20"/>
  <c r="BC484" i="20"/>
  <c r="BA485" i="20"/>
  <c r="BC485" i="20"/>
  <c r="BA486" i="20"/>
  <c r="BC486" i="20"/>
  <c r="BA487" i="20"/>
  <c r="BC487" i="20"/>
  <c r="BA488" i="20"/>
  <c r="BC488" i="20"/>
  <c r="BA489" i="20"/>
  <c r="BC489" i="20"/>
  <c r="BA490" i="20"/>
  <c r="BC490" i="20"/>
  <c r="BA491" i="20"/>
  <c r="BC491" i="20"/>
  <c r="BA492" i="20"/>
  <c r="BC492" i="20"/>
  <c r="BA493" i="20"/>
  <c r="BC493" i="20"/>
  <c r="BA494" i="20"/>
  <c r="BC494" i="20"/>
  <c r="BA495" i="20"/>
  <c r="BC495" i="20"/>
  <c r="BA496" i="20"/>
  <c r="BC496" i="20"/>
  <c r="BA497" i="20"/>
  <c r="BC497" i="20"/>
  <c r="BA498" i="20"/>
  <c r="BC498" i="20"/>
  <c r="BA499" i="20"/>
  <c r="BC499" i="20"/>
  <c r="BA500" i="20"/>
  <c r="BC500" i="20"/>
  <c r="BA501" i="20"/>
  <c r="BC501" i="20"/>
  <c r="BA502" i="20"/>
  <c r="BC502" i="20"/>
  <c r="BA503" i="20"/>
  <c r="BC503" i="20"/>
  <c r="BA504" i="20"/>
  <c r="BC504" i="20"/>
  <c r="BA505" i="20"/>
  <c r="BC505" i="20"/>
  <c r="BA506" i="20"/>
  <c r="BC506" i="20"/>
  <c r="BA507" i="20"/>
  <c r="BC507" i="20"/>
  <c r="BA508" i="20"/>
  <c r="BC508" i="20"/>
  <c r="BA509" i="20"/>
  <c r="BC509" i="20"/>
  <c r="BA510" i="20"/>
  <c r="BC510" i="20"/>
  <c r="BA511" i="20"/>
  <c r="BC511" i="20"/>
  <c r="BA512" i="20"/>
  <c r="BC512" i="20"/>
  <c r="BA513" i="20"/>
  <c r="BC513" i="20"/>
  <c r="BA514" i="20"/>
  <c r="BC514" i="20"/>
  <c r="BA515" i="20"/>
  <c r="BC515" i="20"/>
  <c r="BA516" i="20"/>
  <c r="BC516" i="20"/>
  <c r="BA517" i="20"/>
  <c r="BC517" i="20"/>
  <c r="BA518" i="20"/>
  <c r="BC518" i="20"/>
  <c r="BA519" i="20"/>
  <c r="BC519" i="20"/>
  <c r="BA520" i="20"/>
  <c r="BC520" i="20"/>
  <c r="BA521" i="20"/>
  <c r="BC521" i="20"/>
  <c r="BA522" i="20"/>
  <c r="BC522" i="20"/>
  <c r="BA523" i="20"/>
  <c r="BC523" i="20"/>
  <c r="BA524" i="20"/>
  <c r="BC524" i="20"/>
  <c r="BA525" i="20"/>
  <c r="BC525" i="20"/>
  <c r="BA526" i="20"/>
  <c r="BC526" i="20"/>
  <c r="BA527" i="20"/>
  <c r="BC527" i="20"/>
  <c r="BA528" i="20"/>
  <c r="BC528" i="20"/>
  <c r="BA529" i="20"/>
  <c r="BC529" i="20"/>
  <c r="BA530" i="20"/>
  <c r="BC530" i="20"/>
  <c r="BA531" i="20"/>
  <c r="BC531" i="20"/>
  <c r="BA532" i="20"/>
  <c r="BC532" i="20"/>
  <c r="BA533" i="20"/>
  <c r="BC533" i="20"/>
  <c r="BA534" i="20"/>
  <c r="BC534" i="20"/>
  <c r="BA535" i="20"/>
  <c r="BC535" i="20"/>
  <c r="BA536" i="20"/>
  <c r="BC536" i="20"/>
  <c r="BA537" i="20"/>
  <c r="BC537" i="20"/>
  <c r="BA538" i="20"/>
  <c r="BC538" i="20"/>
  <c r="BA539" i="20"/>
  <c r="BC539" i="20"/>
  <c r="BA540" i="20"/>
  <c r="BC540" i="20"/>
  <c r="BA541" i="20"/>
  <c r="BC541" i="20"/>
  <c r="BA542" i="20"/>
  <c r="BC542" i="20"/>
  <c r="BA543" i="20"/>
  <c r="BC543" i="20"/>
  <c r="BA544" i="20"/>
  <c r="BC544" i="20"/>
  <c r="BA545" i="20"/>
  <c r="BC545" i="20"/>
  <c r="BA546" i="20"/>
  <c r="BC546" i="20"/>
  <c r="BA547" i="20"/>
  <c r="BC547" i="20"/>
  <c r="BA548" i="20"/>
  <c r="BC548" i="20"/>
  <c r="BA549" i="20"/>
  <c r="BC549" i="20"/>
  <c r="BA550" i="20"/>
  <c r="BC550" i="20"/>
  <c r="BA551" i="20"/>
  <c r="BC551" i="20"/>
  <c r="BA552" i="20"/>
  <c r="BC552" i="20"/>
  <c r="BA553" i="20"/>
  <c r="BC553" i="20"/>
  <c r="BA554" i="20"/>
  <c r="BC554" i="20"/>
  <c r="BA555" i="20"/>
  <c r="BC555" i="20"/>
  <c r="BA556" i="20"/>
  <c r="BC556" i="20"/>
  <c r="BA557" i="20"/>
  <c r="BC557" i="20"/>
  <c r="BA558" i="20"/>
  <c r="BC558" i="20"/>
  <c r="BA559" i="20"/>
  <c r="BC559" i="20"/>
  <c r="BA560" i="20"/>
  <c r="BC560" i="20"/>
  <c r="BA561" i="20"/>
  <c r="BC561" i="20"/>
  <c r="BA562" i="20"/>
  <c r="BC562" i="20"/>
  <c r="BA563" i="20"/>
  <c r="BC563" i="20"/>
  <c r="BA564" i="20"/>
  <c r="BC564" i="20"/>
  <c r="BA565" i="20"/>
  <c r="BC565" i="20"/>
  <c r="BA566" i="20"/>
  <c r="BC566" i="20"/>
  <c r="BA567" i="20"/>
  <c r="BC567" i="20"/>
  <c r="BA568" i="20"/>
  <c r="BC568" i="20"/>
  <c r="BA569" i="20"/>
  <c r="BC569" i="20"/>
  <c r="BA570" i="20"/>
  <c r="BC570" i="20"/>
  <c r="BA571" i="20"/>
  <c r="BC571" i="20"/>
  <c r="BA572" i="20"/>
  <c r="BC572" i="20"/>
  <c r="BA573" i="20"/>
  <c r="BC573" i="20"/>
  <c r="BA574" i="20"/>
  <c r="BC574" i="20"/>
  <c r="BA575" i="20"/>
  <c r="BC575" i="20"/>
  <c r="BA576" i="20"/>
  <c r="BC576" i="20"/>
  <c r="BA577" i="20"/>
  <c r="BC577" i="20"/>
  <c r="BA578" i="20"/>
  <c r="BC578" i="20"/>
  <c r="BA579" i="20"/>
  <c r="BC579" i="20"/>
  <c r="BA580" i="20"/>
  <c r="BC580" i="20"/>
  <c r="BA581" i="20"/>
  <c r="BC581" i="20"/>
  <c r="BA582" i="20"/>
  <c r="BC582" i="20"/>
  <c r="BA583" i="20"/>
  <c r="BC583" i="20"/>
  <c r="BA584" i="20"/>
  <c r="BC584" i="20"/>
  <c r="BA585" i="20"/>
  <c r="BC585" i="20"/>
  <c r="BA586" i="20"/>
  <c r="BC586" i="20"/>
  <c r="BA587" i="20"/>
  <c r="BC587" i="20"/>
  <c r="BA588" i="20"/>
  <c r="BC588" i="20"/>
  <c r="BA589" i="20"/>
  <c r="BC589" i="20"/>
  <c r="BA590" i="20"/>
  <c r="BC590" i="20"/>
  <c r="BA591" i="20"/>
  <c r="BC591" i="20"/>
  <c r="BA592" i="20"/>
  <c r="BC592" i="20"/>
  <c r="BA593" i="20"/>
  <c r="BC593" i="20"/>
  <c r="BA594" i="20"/>
  <c r="BC594" i="20"/>
  <c r="BA595" i="20"/>
  <c r="BC595" i="20"/>
  <c r="BA596" i="20"/>
  <c r="BC596" i="20"/>
  <c r="BA597" i="20"/>
  <c r="BC597" i="20"/>
  <c r="BA598" i="20"/>
  <c r="BC598" i="20"/>
  <c r="BA599" i="20"/>
  <c r="BC599" i="20"/>
  <c r="BA600" i="20"/>
  <c r="BC600" i="20"/>
  <c r="BA601" i="20"/>
  <c r="BC601" i="20"/>
  <c r="BA602" i="20"/>
  <c r="BC602" i="20"/>
  <c r="BA603" i="20"/>
  <c r="BC603" i="20"/>
  <c r="BA604" i="20"/>
  <c r="BC604" i="20"/>
  <c r="BA605" i="20"/>
  <c r="BC605" i="20"/>
  <c r="BA606" i="20"/>
  <c r="BC606" i="20"/>
  <c r="BA607" i="20"/>
  <c r="BC607" i="20"/>
  <c r="BA608" i="20"/>
  <c r="BC608" i="20"/>
  <c r="BA609" i="20"/>
  <c r="BC609" i="20"/>
  <c r="BA610" i="20"/>
  <c r="BC610" i="20"/>
  <c r="BA611" i="20"/>
  <c r="BC611" i="20"/>
  <c r="BA612" i="20"/>
  <c r="BC612" i="20"/>
  <c r="BA613" i="20"/>
  <c r="BC613" i="20"/>
  <c r="BA614" i="20"/>
  <c r="BC614" i="20"/>
  <c r="BA615" i="20"/>
  <c r="BC615" i="20"/>
  <c r="BA616" i="20"/>
  <c r="BC616" i="20"/>
  <c r="BA617" i="20"/>
  <c r="BC617" i="20"/>
  <c r="BA618" i="20"/>
  <c r="BC618" i="20"/>
  <c r="BA619" i="20"/>
  <c r="BC619" i="20"/>
  <c r="BA620" i="20"/>
  <c r="BC620" i="20"/>
  <c r="BA621" i="20"/>
  <c r="BC621" i="20"/>
  <c r="BA622" i="20"/>
  <c r="BC622" i="20"/>
  <c r="BA623" i="20"/>
  <c r="BC623" i="20"/>
  <c r="BA624" i="20"/>
  <c r="BC624" i="20"/>
  <c r="BA625" i="20"/>
  <c r="BC625" i="20"/>
  <c r="BA626" i="20"/>
  <c r="BC626" i="20"/>
  <c r="BA627" i="20"/>
  <c r="BC627" i="20"/>
  <c r="BA628" i="20"/>
  <c r="BC628" i="20"/>
  <c r="BA629" i="20"/>
  <c r="BC629" i="20"/>
  <c r="BA630" i="20"/>
  <c r="BC630" i="20"/>
  <c r="BA631" i="20"/>
  <c r="BC631" i="20"/>
  <c r="BA632" i="20"/>
  <c r="BC632" i="20"/>
  <c r="BA633" i="20"/>
  <c r="BC633" i="20"/>
  <c r="BA634" i="20"/>
  <c r="BC634" i="20"/>
  <c r="BA635" i="20"/>
  <c r="BC635" i="20"/>
  <c r="BA636" i="20"/>
  <c r="BC636" i="20"/>
  <c r="BA637" i="20"/>
  <c r="BC637" i="20"/>
  <c r="BA638" i="20"/>
  <c r="BC638" i="20"/>
  <c r="BA639" i="20"/>
  <c r="BC639" i="20"/>
  <c r="BA640" i="20"/>
  <c r="BC640" i="20"/>
  <c r="BA641" i="20"/>
  <c r="BC641" i="20"/>
  <c r="BA642" i="20"/>
  <c r="BC642" i="20"/>
  <c r="BA643" i="20"/>
  <c r="BC643" i="20"/>
  <c r="BA644" i="20"/>
  <c r="BC644" i="20"/>
  <c r="BA645" i="20"/>
  <c r="BC645" i="20"/>
  <c r="BA646" i="20"/>
  <c r="BC646" i="20"/>
  <c r="BA647" i="20"/>
  <c r="BC647" i="20"/>
  <c r="BA648" i="20"/>
  <c r="BC648" i="20"/>
  <c r="BA649" i="20"/>
  <c r="BC649" i="20"/>
  <c r="BA650" i="20"/>
  <c r="BC650" i="20"/>
  <c r="BA651" i="20"/>
  <c r="BC651" i="20"/>
  <c r="BA652" i="20"/>
  <c r="BC652" i="20"/>
  <c r="BA653" i="20"/>
  <c r="BC653" i="20"/>
  <c r="BA654" i="20"/>
  <c r="BC654" i="20"/>
  <c r="BA655" i="20"/>
  <c r="BC655" i="20"/>
  <c r="BA656" i="20"/>
  <c r="BC656" i="20"/>
  <c r="BA657" i="20"/>
  <c r="BC657" i="20"/>
  <c r="BA658" i="20"/>
  <c r="BC658" i="20"/>
  <c r="BA659" i="20"/>
  <c r="BC659" i="20"/>
  <c r="BA660" i="20"/>
  <c r="BC660" i="20"/>
  <c r="BA661" i="20"/>
  <c r="BC661" i="20"/>
  <c r="BA662" i="20"/>
  <c r="BC662" i="20"/>
  <c r="BA663" i="20"/>
  <c r="BC663" i="20"/>
  <c r="BA664" i="20"/>
  <c r="BC664" i="20"/>
  <c r="BA665" i="20"/>
  <c r="BC665" i="20"/>
  <c r="BA666" i="20"/>
  <c r="BC666" i="20"/>
  <c r="BA667" i="20"/>
  <c r="BC667" i="20"/>
  <c r="BA668" i="20"/>
  <c r="BC668" i="20"/>
  <c r="BA669" i="20"/>
  <c r="BC669" i="20"/>
  <c r="BA670" i="20"/>
  <c r="BC670" i="20"/>
  <c r="BA671" i="20"/>
  <c r="BC671" i="20"/>
  <c r="BA672" i="20"/>
  <c r="BC672" i="20"/>
  <c r="BA673" i="20"/>
  <c r="BC673" i="20"/>
  <c r="BA674" i="20"/>
  <c r="BC674" i="20"/>
  <c r="BA675" i="20"/>
  <c r="BC675" i="20"/>
  <c r="BA676" i="20"/>
  <c r="BC676" i="20"/>
  <c r="BA677" i="20"/>
  <c r="BC677" i="20"/>
  <c r="BA678" i="20"/>
  <c r="BC678" i="20"/>
  <c r="BA679" i="20"/>
  <c r="BC679" i="20"/>
  <c r="BA680" i="20"/>
  <c r="BC680" i="20"/>
  <c r="BA681" i="20"/>
  <c r="BC681" i="20"/>
  <c r="BA682" i="20"/>
  <c r="BC682" i="20"/>
  <c r="BA683" i="20"/>
  <c r="BC683" i="20"/>
  <c r="BA684" i="20"/>
  <c r="BC684" i="20"/>
  <c r="BA685" i="20"/>
  <c r="BC685" i="20"/>
  <c r="BA686" i="20"/>
  <c r="BC686" i="20"/>
  <c r="BA687" i="20"/>
  <c r="BC687" i="20"/>
  <c r="BA688" i="20"/>
  <c r="BC688" i="20"/>
  <c r="BA689" i="20"/>
  <c r="BC689" i="20"/>
  <c r="BA690" i="20"/>
  <c r="BC690" i="20"/>
  <c r="BA691" i="20"/>
  <c r="BC691" i="20"/>
  <c r="BA692" i="20"/>
  <c r="BC692" i="20"/>
  <c r="BA693" i="20"/>
  <c r="BC693" i="20"/>
  <c r="BA694" i="20"/>
  <c r="BC694" i="20"/>
  <c r="BA695" i="20"/>
  <c r="BC695" i="20"/>
  <c r="BA696" i="20"/>
  <c r="BC696" i="20"/>
  <c r="BA697" i="20"/>
  <c r="BC697" i="20"/>
  <c r="BA698" i="20"/>
  <c r="BC698" i="20"/>
  <c r="BA699" i="20"/>
  <c r="BC699" i="20"/>
  <c r="BA700" i="20"/>
  <c r="BC700" i="20"/>
  <c r="BA701" i="20"/>
  <c r="BC701" i="20"/>
  <c r="BA702" i="20"/>
  <c r="BC702" i="20"/>
  <c r="BA703" i="20"/>
  <c r="BC703" i="20"/>
  <c r="BA704" i="20"/>
  <c r="BC704" i="20"/>
  <c r="BA705" i="20"/>
  <c r="BC705" i="20"/>
  <c r="BA706" i="20"/>
  <c r="BC706" i="20"/>
  <c r="BA707" i="20"/>
  <c r="BC707" i="20"/>
  <c r="BA708" i="20"/>
  <c r="BC708" i="20"/>
  <c r="BA709" i="20"/>
  <c r="BC709" i="20"/>
  <c r="BA710" i="20"/>
  <c r="BC710" i="20"/>
  <c r="BA711" i="20"/>
  <c r="BC711" i="20"/>
  <c r="BA712" i="20"/>
  <c r="BC712" i="20"/>
  <c r="BA713" i="20"/>
  <c r="BC713" i="20"/>
  <c r="BA714" i="20"/>
  <c r="BC714" i="20"/>
  <c r="BA715" i="20"/>
  <c r="BC715" i="20"/>
  <c r="BA716" i="20"/>
  <c r="BC716" i="20"/>
  <c r="BA717" i="20"/>
  <c r="BC717" i="20"/>
  <c r="BA718" i="20"/>
  <c r="BC718" i="20"/>
  <c r="BA719" i="20"/>
  <c r="BC719" i="20"/>
  <c r="BA720" i="20"/>
  <c r="BC720" i="20"/>
  <c r="BA721" i="20"/>
  <c r="BC721" i="20"/>
  <c r="BA722" i="20"/>
  <c r="BC722" i="20"/>
  <c r="BA723" i="20"/>
  <c r="BC723" i="20"/>
  <c r="BA724" i="20"/>
  <c r="BC724" i="20"/>
  <c r="BA725" i="20"/>
  <c r="BC725" i="20"/>
  <c r="BA726" i="20"/>
  <c r="BC726" i="20"/>
  <c r="BA727" i="20"/>
  <c r="BC727" i="20"/>
  <c r="BA728" i="20"/>
  <c r="BC728" i="20"/>
  <c r="BA729" i="20"/>
  <c r="BC729" i="20"/>
  <c r="BA730" i="20"/>
  <c r="BC730" i="20"/>
  <c r="BA731" i="20"/>
  <c r="BC731" i="20"/>
  <c r="BA732" i="20"/>
  <c r="BC732" i="20"/>
  <c r="BA733" i="20"/>
  <c r="BC733" i="20"/>
  <c r="BA734" i="20"/>
  <c r="BC734" i="20"/>
  <c r="BA735" i="20"/>
  <c r="BC735" i="20"/>
  <c r="BA736" i="20"/>
  <c r="BC736" i="20"/>
  <c r="BA737" i="20"/>
  <c r="BC737" i="20"/>
  <c r="BA738" i="20"/>
  <c r="BC738" i="20"/>
  <c r="BA739" i="20"/>
  <c r="BC739" i="20"/>
  <c r="BA740" i="20"/>
  <c r="BC740" i="20"/>
  <c r="BA741" i="20"/>
  <c r="BC741" i="20"/>
  <c r="BA742" i="20"/>
  <c r="BC742" i="20"/>
  <c r="BA743" i="20"/>
  <c r="BC743" i="20"/>
  <c r="BA744" i="20"/>
  <c r="BC744" i="20"/>
  <c r="BA745" i="20"/>
  <c r="BC745" i="20"/>
  <c r="BA746" i="20"/>
  <c r="BC746" i="20"/>
  <c r="BA747" i="20"/>
  <c r="BC747" i="20"/>
  <c r="BA748" i="20"/>
  <c r="BC748" i="20"/>
  <c r="BA749" i="20"/>
  <c r="BC749" i="20"/>
  <c r="BA750" i="20"/>
  <c r="BC750" i="20"/>
  <c r="BA751" i="20"/>
  <c r="BC751" i="20"/>
  <c r="BA752" i="20"/>
  <c r="BC752" i="20"/>
  <c r="BA753" i="20"/>
  <c r="BC753" i="20"/>
  <c r="BA754" i="20"/>
  <c r="BC754" i="20"/>
  <c r="BA755" i="20"/>
  <c r="BC755" i="20"/>
  <c r="BA756" i="20"/>
  <c r="BC756" i="20"/>
  <c r="BA757" i="20"/>
  <c r="BC757" i="20"/>
  <c r="BA758" i="20"/>
  <c r="BC758" i="20"/>
  <c r="BA759" i="20"/>
  <c r="BC759" i="20"/>
  <c r="BA760" i="20"/>
  <c r="BC760" i="20"/>
  <c r="BA761" i="20"/>
  <c r="BC761" i="20"/>
  <c r="BA762" i="20"/>
  <c r="BC762" i="20"/>
  <c r="BA763" i="20"/>
  <c r="BC763" i="20"/>
  <c r="BA764" i="20"/>
  <c r="BC764" i="20"/>
  <c r="BA765" i="20"/>
  <c r="BC765" i="20"/>
  <c r="BA766" i="20"/>
  <c r="BC766" i="20"/>
  <c r="BA767" i="20"/>
  <c r="BC767" i="20"/>
  <c r="BA768" i="20"/>
  <c r="BC768" i="20"/>
  <c r="BA769" i="20"/>
  <c r="BC769" i="20"/>
  <c r="BA770" i="20"/>
  <c r="BC770" i="20"/>
  <c r="BA771" i="20"/>
  <c r="BC771" i="20"/>
  <c r="BA772" i="20"/>
  <c r="BC772" i="20"/>
  <c r="BA773" i="20"/>
  <c r="BC773" i="20"/>
  <c r="BA774" i="20"/>
  <c r="BC774" i="20"/>
  <c r="BA775" i="20"/>
  <c r="BC775" i="20"/>
  <c r="BA776" i="20"/>
  <c r="BC776" i="20"/>
  <c r="BA777" i="20"/>
  <c r="BC777" i="20"/>
  <c r="BA778" i="20"/>
  <c r="BC778" i="20"/>
  <c r="BA779" i="20"/>
  <c r="BC779" i="20"/>
  <c r="BA780" i="20"/>
  <c r="BC780" i="20"/>
  <c r="BA781" i="20"/>
  <c r="BC781" i="20"/>
  <c r="BA782" i="20"/>
  <c r="BC782" i="20"/>
  <c r="BA783" i="20"/>
  <c r="BC783" i="20"/>
  <c r="BA784" i="20"/>
  <c r="BC784" i="20"/>
  <c r="BA785" i="20"/>
  <c r="BC785" i="20"/>
  <c r="BA786" i="20"/>
  <c r="BC786" i="20"/>
  <c r="BA787" i="20"/>
  <c r="BC787" i="20"/>
  <c r="BA788" i="20"/>
  <c r="BC788" i="20"/>
  <c r="BA789" i="20"/>
  <c r="BC789" i="20"/>
  <c r="BA790" i="20"/>
  <c r="BC790" i="20"/>
  <c r="BA791" i="20"/>
  <c r="BC791" i="20"/>
  <c r="BA792" i="20"/>
  <c r="BC792" i="20"/>
  <c r="BA793" i="20"/>
  <c r="BC793" i="20"/>
  <c r="BA794" i="20"/>
  <c r="BC794" i="20"/>
  <c r="BA795" i="20"/>
  <c r="BC795" i="20"/>
  <c r="BA796" i="20"/>
  <c r="BC796" i="20"/>
  <c r="BA797" i="20"/>
  <c r="BC797" i="20"/>
  <c r="BA798" i="20"/>
  <c r="BC798" i="20"/>
  <c r="BA799" i="20"/>
  <c r="BC799" i="20"/>
  <c r="BA800" i="20"/>
  <c r="BC800" i="20"/>
  <c r="BA801" i="20"/>
  <c r="BC801" i="20"/>
  <c r="BA802" i="20"/>
  <c r="BC802" i="20"/>
  <c r="BA803" i="20"/>
  <c r="BC803" i="20"/>
  <c r="BA804" i="20"/>
  <c r="BC804" i="20"/>
  <c r="BA805" i="20"/>
  <c r="BC805" i="20"/>
  <c r="BA806" i="20"/>
  <c r="BC806" i="20"/>
  <c r="BA807" i="20"/>
  <c r="BC807" i="20"/>
  <c r="BA808" i="20"/>
  <c r="BC808" i="20"/>
  <c r="BA809" i="20"/>
  <c r="BC809" i="20"/>
  <c r="BA810" i="20"/>
  <c r="BC810" i="20"/>
  <c r="BA811" i="20"/>
  <c r="BC811" i="20"/>
  <c r="BA812" i="20"/>
  <c r="BC812" i="20"/>
  <c r="BA813" i="20"/>
  <c r="BC813" i="20"/>
  <c r="BA814" i="20"/>
  <c r="BC814" i="20"/>
  <c r="BA815" i="20"/>
  <c r="BC815" i="20"/>
  <c r="BA816" i="20"/>
  <c r="BC816" i="20"/>
  <c r="BA817" i="20"/>
  <c r="BC817" i="20"/>
  <c r="BA818" i="20"/>
  <c r="BC818" i="20"/>
  <c r="BA819" i="20"/>
  <c r="BC819" i="20"/>
  <c r="BA820" i="20"/>
  <c r="BC820" i="20"/>
  <c r="BA821" i="20"/>
  <c r="BC821" i="20"/>
  <c r="BA822" i="20"/>
  <c r="BC822" i="20"/>
  <c r="BA823" i="20"/>
  <c r="BC823" i="20"/>
  <c r="BA824" i="20"/>
  <c r="BC824" i="20"/>
  <c r="BA825" i="20"/>
  <c r="BC825" i="20"/>
  <c r="BA826" i="20"/>
  <c r="BC826" i="20"/>
  <c r="BA827" i="20"/>
  <c r="BC827" i="20"/>
  <c r="BA828" i="20"/>
  <c r="BC828" i="20"/>
  <c r="BA829" i="20"/>
  <c r="BC829" i="20"/>
  <c r="BA830" i="20"/>
  <c r="BC830" i="20"/>
  <c r="BA831" i="20"/>
  <c r="BC831" i="20"/>
  <c r="BA832" i="20"/>
  <c r="BC832" i="20"/>
  <c r="BA833" i="20"/>
  <c r="BC833" i="20"/>
  <c r="BA834" i="20"/>
  <c r="BC834" i="20"/>
  <c r="BA835" i="20"/>
  <c r="BC835" i="20"/>
  <c r="BA836" i="20"/>
  <c r="BC836" i="20"/>
  <c r="BA837" i="20"/>
  <c r="BC837" i="20"/>
  <c r="BA838" i="20"/>
  <c r="BC838" i="20"/>
  <c r="BA839" i="20"/>
  <c r="BC839" i="20"/>
  <c r="BA840" i="20"/>
  <c r="BC840" i="20"/>
  <c r="BA841" i="20"/>
  <c r="BC841" i="20"/>
  <c r="BA842" i="20"/>
  <c r="BC842" i="20"/>
  <c r="BA843" i="20"/>
  <c r="BC843" i="20"/>
  <c r="BA844" i="20"/>
  <c r="BC844" i="20"/>
  <c r="BA845" i="20"/>
  <c r="BC845" i="20"/>
  <c r="BA846" i="20"/>
  <c r="BC846" i="20"/>
  <c r="BA847" i="20"/>
  <c r="BC847" i="20"/>
  <c r="BA848" i="20"/>
  <c r="BC848" i="20"/>
  <c r="BA849" i="20"/>
  <c r="BC849" i="20"/>
  <c r="BA850" i="20"/>
  <c r="BC850" i="20"/>
  <c r="BA851" i="20"/>
  <c r="BC851" i="20"/>
  <c r="BA852" i="20"/>
  <c r="BC852" i="20"/>
  <c r="BA853" i="20"/>
  <c r="BC853" i="20"/>
  <c r="BA854" i="20"/>
  <c r="BC854" i="20"/>
  <c r="BA855" i="20"/>
  <c r="BC855" i="20"/>
  <c r="BA856" i="20"/>
  <c r="BC856" i="20"/>
  <c r="BA857" i="20"/>
  <c r="BC857" i="20"/>
  <c r="BA858" i="20"/>
  <c r="BC858" i="20"/>
  <c r="BA859" i="20"/>
  <c r="BC859" i="20"/>
  <c r="BA860" i="20"/>
  <c r="BC860" i="20"/>
  <c r="BA861" i="20"/>
  <c r="BC861" i="20"/>
  <c r="BA862" i="20"/>
  <c r="BC862" i="20"/>
  <c r="BA863" i="20"/>
  <c r="BC863" i="20"/>
  <c r="BA864" i="20"/>
  <c r="BC864" i="20"/>
  <c r="BA865" i="20"/>
  <c r="BC865" i="20"/>
  <c r="BA866" i="20"/>
  <c r="BC866" i="20"/>
  <c r="BA867" i="20"/>
  <c r="BC867" i="20"/>
  <c r="BA868" i="20"/>
  <c r="BC868" i="20"/>
  <c r="BA869" i="20"/>
  <c r="BC869" i="20"/>
  <c r="BA870" i="20"/>
  <c r="BC870" i="20"/>
  <c r="BA871" i="20"/>
  <c r="BC871" i="20"/>
  <c r="BA872" i="20"/>
  <c r="BC872" i="20"/>
  <c r="BA873" i="20"/>
  <c r="BC873" i="20"/>
  <c r="BA874" i="20"/>
  <c r="BC874" i="20"/>
  <c r="BA875" i="20"/>
  <c r="BC875" i="20"/>
  <c r="BA876" i="20"/>
  <c r="BC876" i="20"/>
  <c r="BA877" i="20"/>
  <c r="BC877" i="20"/>
  <c r="BA878" i="20"/>
  <c r="BC878" i="20"/>
  <c r="BA879" i="20"/>
  <c r="BC879" i="20"/>
  <c r="BA880" i="20"/>
  <c r="BC880" i="20"/>
  <c r="BA881" i="20"/>
  <c r="BC881" i="20"/>
  <c r="BA882" i="20"/>
  <c r="BC882" i="20"/>
  <c r="BA883" i="20"/>
  <c r="BC883" i="20"/>
  <c r="BA884" i="20"/>
  <c r="BC884" i="20"/>
  <c r="BA885" i="20"/>
  <c r="BC885" i="20"/>
  <c r="BA886" i="20"/>
  <c r="BC886" i="20"/>
  <c r="BA887" i="20"/>
  <c r="BC887" i="20"/>
  <c r="BA888" i="20"/>
  <c r="BC888" i="20"/>
  <c r="BA889" i="20"/>
  <c r="BC889" i="20"/>
  <c r="BA890" i="20"/>
  <c r="BC890" i="20"/>
  <c r="BA891" i="20"/>
  <c r="BC891" i="20"/>
  <c r="BA892" i="20"/>
  <c r="BC892" i="20"/>
  <c r="BA893" i="20"/>
  <c r="BC893" i="20"/>
  <c r="BA894" i="20"/>
  <c r="BC894" i="20"/>
  <c r="BA895" i="20"/>
  <c r="BC895" i="20"/>
  <c r="BA896" i="20"/>
  <c r="BC896" i="20"/>
  <c r="BA897" i="20"/>
  <c r="BC897" i="20"/>
  <c r="BA898" i="20"/>
  <c r="BC898" i="20"/>
  <c r="BA899" i="20"/>
  <c r="BC899" i="20"/>
  <c r="BA900" i="20"/>
  <c r="BC900" i="20"/>
  <c r="BA901" i="20"/>
  <c r="BC901" i="20"/>
  <c r="BA902" i="20"/>
  <c r="BC902" i="20"/>
  <c r="BA903" i="20"/>
  <c r="BC903" i="20"/>
  <c r="BA904" i="20"/>
  <c r="BC904" i="20"/>
  <c r="BA3" i="20"/>
  <c r="BJ4" i="20"/>
  <c r="BJ5" i="20"/>
  <c r="BJ6" i="20"/>
  <c r="BJ7" i="20"/>
  <c r="BJ8" i="20"/>
  <c r="BJ9" i="20"/>
  <c r="BJ10" i="20"/>
  <c r="BJ11" i="20"/>
  <c r="BJ12" i="20"/>
  <c r="BJ13" i="20"/>
  <c r="BJ14" i="20"/>
  <c r="BJ15" i="20"/>
  <c r="BJ16" i="20"/>
  <c r="BJ17" i="20"/>
  <c r="BJ18" i="20"/>
  <c r="BJ19" i="20"/>
  <c r="BJ20" i="20"/>
  <c r="BJ21" i="20"/>
  <c r="BJ22" i="20"/>
  <c r="BJ23" i="20"/>
  <c r="BJ24" i="20"/>
  <c r="BJ25" i="20"/>
  <c r="BJ26" i="20"/>
  <c r="BJ27" i="20"/>
  <c r="BJ28" i="20"/>
  <c r="BJ29" i="20"/>
  <c r="BJ30" i="20"/>
  <c r="BJ31" i="20"/>
  <c r="BJ32" i="20"/>
  <c r="BJ33" i="20"/>
  <c r="BJ34" i="20"/>
  <c r="BJ35" i="20"/>
  <c r="BJ36" i="20"/>
  <c r="BJ37" i="20"/>
  <c r="BJ38" i="20"/>
  <c r="BJ39" i="20"/>
  <c r="BJ40" i="20"/>
  <c r="BJ41" i="20"/>
  <c r="BJ42" i="20"/>
  <c r="BJ43" i="20"/>
  <c r="BJ44" i="20"/>
  <c r="BJ45" i="20"/>
  <c r="BJ46" i="20"/>
  <c r="BJ47" i="20"/>
  <c r="BJ48" i="20"/>
  <c r="BJ49" i="20"/>
  <c r="BJ50" i="20"/>
  <c r="BJ51" i="20"/>
  <c r="BJ52" i="20"/>
  <c r="BJ53" i="20"/>
  <c r="BJ54" i="20"/>
  <c r="BJ55" i="20"/>
  <c r="BJ56" i="20"/>
  <c r="BJ57" i="20"/>
  <c r="BJ58" i="20"/>
  <c r="BJ59" i="20"/>
  <c r="BJ60" i="20"/>
  <c r="BJ61" i="20"/>
  <c r="BJ62" i="20"/>
  <c r="BJ63" i="20"/>
  <c r="BJ64" i="20"/>
  <c r="BJ65" i="20"/>
  <c r="BJ66" i="20"/>
  <c r="BJ67" i="20"/>
  <c r="BJ68" i="20"/>
  <c r="BJ69" i="20"/>
  <c r="BJ70" i="20"/>
  <c r="BJ71" i="20"/>
  <c r="BJ72" i="20"/>
  <c r="BJ73" i="20"/>
  <c r="BJ74" i="20"/>
  <c r="BJ75" i="20"/>
  <c r="BJ76" i="20"/>
  <c r="BJ77" i="20"/>
  <c r="BJ78" i="20"/>
  <c r="BJ79" i="20"/>
  <c r="BJ80" i="20"/>
  <c r="BJ81" i="20"/>
  <c r="BJ82" i="20"/>
  <c r="BJ83" i="20"/>
  <c r="BJ84" i="20"/>
  <c r="BJ85" i="20"/>
  <c r="BJ86" i="20"/>
  <c r="BJ87" i="20"/>
  <c r="BJ88" i="20"/>
  <c r="BJ89" i="20"/>
  <c r="BJ90" i="20"/>
  <c r="BJ91" i="20"/>
  <c r="BJ92" i="20"/>
  <c r="BJ93" i="20"/>
  <c r="BJ94" i="20"/>
  <c r="BJ95" i="20"/>
  <c r="BJ96" i="20"/>
  <c r="BJ97" i="20"/>
  <c r="BJ98" i="20"/>
  <c r="BJ99" i="20"/>
  <c r="BJ100" i="20"/>
  <c r="BJ101" i="20"/>
  <c r="BJ102" i="20"/>
  <c r="BJ103" i="20"/>
  <c r="BJ104" i="20"/>
  <c r="BJ105" i="20"/>
  <c r="BJ106" i="20"/>
  <c r="BJ107" i="20"/>
  <c r="BJ108" i="20"/>
  <c r="BJ109" i="20"/>
  <c r="BJ110" i="20"/>
  <c r="BJ111" i="20"/>
  <c r="BJ112" i="20"/>
  <c r="BJ113" i="20"/>
  <c r="BJ114" i="20"/>
  <c r="BJ115" i="20"/>
  <c r="BJ116" i="20"/>
  <c r="BJ117" i="20"/>
  <c r="BJ118" i="20"/>
  <c r="BJ119" i="20"/>
  <c r="BJ120" i="20"/>
  <c r="BJ121" i="20"/>
  <c r="BJ122" i="20"/>
  <c r="BJ123" i="20"/>
  <c r="BJ124" i="20"/>
  <c r="BJ125" i="20"/>
  <c r="BJ126" i="20"/>
  <c r="BJ127" i="20"/>
  <c r="BJ128" i="20"/>
  <c r="BJ129" i="20"/>
  <c r="BJ130" i="20"/>
  <c r="BJ131" i="20"/>
  <c r="BJ132" i="20"/>
  <c r="BJ133" i="20"/>
  <c r="BJ134" i="20"/>
  <c r="BJ135" i="20"/>
  <c r="BJ136" i="20"/>
  <c r="BJ137" i="20"/>
  <c r="BJ138" i="20"/>
  <c r="BJ139" i="20"/>
  <c r="BJ140" i="20"/>
  <c r="BJ141" i="20"/>
  <c r="BJ142" i="20"/>
  <c r="BJ143" i="20"/>
  <c r="BJ144" i="20"/>
  <c r="BJ145" i="20"/>
  <c r="BJ146" i="20"/>
  <c r="BJ147" i="20"/>
  <c r="BJ148" i="20"/>
  <c r="BJ149" i="20"/>
  <c r="BJ150" i="20"/>
  <c r="BJ151" i="20"/>
  <c r="BJ152" i="20"/>
  <c r="BJ153" i="20"/>
  <c r="BJ154" i="20"/>
  <c r="BJ155" i="20"/>
  <c r="BJ156" i="20"/>
  <c r="BJ157" i="20"/>
  <c r="BJ158" i="20"/>
  <c r="BJ159" i="20"/>
  <c r="BJ160" i="20"/>
  <c r="BJ161" i="20"/>
  <c r="BJ162" i="20"/>
  <c r="BJ163" i="20"/>
  <c r="BJ164" i="20"/>
  <c r="BJ165" i="20"/>
  <c r="BJ166" i="20"/>
  <c r="BJ167" i="20"/>
  <c r="BJ168" i="20"/>
  <c r="BJ169" i="20"/>
  <c r="BJ170" i="20"/>
  <c r="BJ171" i="20"/>
  <c r="BJ172" i="20"/>
  <c r="BJ173" i="20"/>
  <c r="BJ174" i="20"/>
  <c r="BJ175" i="20"/>
  <c r="BJ176" i="20"/>
  <c r="BJ177" i="20"/>
  <c r="BJ178" i="20"/>
  <c r="BJ179" i="20"/>
  <c r="BJ180" i="20"/>
  <c r="BJ181" i="20"/>
  <c r="BJ182" i="20"/>
  <c r="BJ183" i="20"/>
  <c r="BJ184" i="20"/>
  <c r="BJ185" i="20"/>
  <c r="BJ186" i="20"/>
  <c r="BJ187" i="20"/>
  <c r="BJ188" i="20"/>
  <c r="BJ189" i="20"/>
  <c r="BJ190" i="20"/>
  <c r="BJ191" i="20"/>
  <c r="BJ192" i="20"/>
  <c r="BJ193" i="20"/>
  <c r="BJ194" i="20"/>
  <c r="BJ195" i="20"/>
  <c r="BJ196" i="20"/>
  <c r="BJ197" i="20"/>
  <c r="BJ198" i="20"/>
  <c r="BJ199" i="20"/>
  <c r="BJ200" i="20"/>
  <c r="BJ201" i="20"/>
  <c r="BJ202" i="20"/>
  <c r="BJ203" i="20"/>
  <c r="BJ204" i="20"/>
  <c r="BJ205" i="20"/>
  <c r="BJ206" i="20"/>
  <c r="BJ207" i="20"/>
  <c r="BJ208" i="20"/>
  <c r="BJ209" i="20"/>
  <c r="BJ210" i="20"/>
  <c r="BJ211" i="20"/>
  <c r="BJ212" i="20"/>
  <c r="BJ213" i="20"/>
  <c r="BJ214" i="20"/>
  <c r="BJ215" i="20"/>
  <c r="BJ216" i="20"/>
  <c r="BJ217" i="20"/>
  <c r="BJ218" i="20"/>
  <c r="BJ219" i="20"/>
  <c r="BJ220" i="20"/>
  <c r="BJ221" i="20"/>
  <c r="BJ222" i="20"/>
  <c r="BJ223" i="20"/>
  <c r="BJ224" i="20"/>
  <c r="BJ225" i="20"/>
  <c r="BJ226" i="20"/>
  <c r="BJ227" i="20"/>
  <c r="BJ228" i="20"/>
  <c r="BJ229" i="20"/>
  <c r="BJ230" i="20"/>
  <c r="BJ231" i="20"/>
  <c r="BJ232" i="20"/>
  <c r="BJ233" i="20"/>
  <c r="BJ234" i="20"/>
  <c r="BJ235" i="20"/>
  <c r="BJ236" i="20"/>
  <c r="BJ237" i="20"/>
  <c r="BJ238" i="20"/>
  <c r="BJ239" i="20"/>
  <c r="BJ240" i="20"/>
  <c r="BJ241" i="20"/>
  <c r="BJ242" i="20"/>
  <c r="BJ243" i="20"/>
  <c r="BJ244" i="20"/>
  <c r="BJ245" i="20"/>
  <c r="BJ246" i="20"/>
  <c r="BJ247" i="20"/>
  <c r="BJ248" i="20"/>
  <c r="BJ249" i="20"/>
  <c r="BJ250" i="20"/>
  <c r="BJ251" i="20"/>
  <c r="BJ252" i="20"/>
  <c r="BJ253" i="20"/>
  <c r="BJ254" i="20"/>
  <c r="BJ255" i="20"/>
  <c r="BJ256" i="20"/>
  <c r="BJ257" i="20"/>
  <c r="BJ258" i="20"/>
  <c r="BJ259" i="20"/>
  <c r="BJ260" i="20"/>
  <c r="BJ261" i="20"/>
  <c r="BJ262" i="20"/>
  <c r="BJ263" i="20"/>
  <c r="BJ264" i="20"/>
  <c r="BJ265" i="20"/>
  <c r="BJ266" i="20"/>
  <c r="BJ267" i="20"/>
  <c r="BJ268" i="20"/>
  <c r="BJ269" i="20"/>
  <c r="BJ270" i="20"/>
  <c r="BJ271" i="20"/>
  <c r="BJ272" i="20"/>
  <c r="BJ273" i="20"/>
  <c r="BJ274" i="20"/>
  <c r="BJ275" i="20"/>
  <c r="BJ276" i="20"/>
  <c r="BJ277" i="20"/>
  <c r="BJ278" i="20"/>
  <c r="BJ279" i="20"/>
  <c r="BJ280" i="20"/>
  <c r="BJ281" i="20"/>
  <c r="BJ282" i="20"/>
  <c r="BJ283" i="20"/>
  <c r="BJ284" i="20"/>
  <c r="BJ285" i="20"/>
  <c r="BJ286" i="20"/>
  <c r="BJ287" i="20"/>
  <c r="BJ288" i="20"/>
  <c r="BJ289" i="20"/>
  <c r="BJ290" i="20"/>
  <c r="BJ291" i="20"/>
  <c r="BJ292" i="20"/>
  <c r="BJ293" i="20"/>
  <c r="BJ294" i="20"/>
  <c r="BJ295" i="20"/>
  <c r="BJ296" i="20"/>
  <c r="BJ297" i="20"/>
  <c r="BJ298" i="20"/>
  <c r="BJ299" i="20"/>
  <c r="BJ300" i="20"/>
  <c r="BJ301" i="20"/>
  <c r="BJ302" i="20"/>
  <c r="BJ303" i="20"/>
  <c r="BJ304" i="20"/>
  <c r="BJ305" i="20"/>
  <c r="BJ306" i="20"/>
  <c r="BJ307" i="20"/>
  <c r="BJ308" i="20"/>
  <c r="BJ309" i="20"/>
  <c r="BJ310" i="20"/>
  <c r="BJ311" i="20"/>
  <c r="BJ312" i="20"/>
  <c r="BJ313" i="20"/>
  <c r="BJ314" i="20"/>
  <c r="BJ315" i="20"/>
  <c r="BJ316" i="20"/>
  <c r="BJ317" i="20"/>
  <c r="BJ318" i="20"/>
  <c r="BJ319" i="20"/>
  <c r="BJ320" i="20"/>
  <c r="BJ321" i="20"/>
  <c r="BJ322" i="20"/>
  <c r="BJ323" i="20"/>
  <c r="BJ324" i="20"/>
  <c r="BJ325" i="20"/>
  <c r="BJ326" i="20"/>
  <c r="BJ327" i="20"/>
  <c r="BJ328" i="20"/>
  <c r="BJ329" i="20"/>
  <c r="BJ330" i="20"/>
  <c r="BJ331" i="20"/>
  <c r="BJ332" i="20"/>
  <c r="BJ333" i="20"/>
  <c r="BJ334" i="20"/>
  <c r="BJ335" i="20"/>
  <c r="BJ336" i="20"/>
  <c r="BJ337" i="20"/>
  <c r="BJ338" i="20"/>
  <c r="BJ339" i="20"/>
  <c r="BJ340" i="20"/>
  <c r="BJ341" i="20"/>
  <c r="BJ342" i="20"/>
  <c r="BJ343" i="20"/>
  <c r="BJ344" i="20"/>
  <c r="BJ345" i="20"/>
  <c r="BJ346" i="20"/>
  <c r="BJ347" i="20"/>
  <c r="BJ348" i="20"/>
  <c r="BJ349" i="20"/>
  <c r="BJ350" i="20"/>
  <c r="BJ351" i="20"/>
  <c r="BJ352" i="20"/>
  <c r="BJ353" i="20"/>
  <c r="BJ354" i="20"/>
  <c r="BJ355" i="20"/>
  <c r="BJ356" i="20"/>
  <c r="BJ357" i="20"/>
  <c r="BJ358" i="20"/>
  <c r="BJ359" i="20"/>
  <c r="BJ360" i="20"/>
  <c r="BJ361" i="20"/>
  <c r="BJ362" i="20"/>
  <c r="BJ363" i="20"/>
  <c r="BJ364" i="20"/>
  <c r="BJ365" i="20"/>
  <c r="BJ366" i="20"/>
  <c r="BJ367" i="20"/>
  <c r="BJ368" i="20"/>
  <c r="BJ369" i="20"/>
  <c r="BJ370" i="20"/>
  <c r="BJ371" i="20"/>
  <c r="BJ372" i="20"/>
  <c r="BJ373" i="20"/>
  <c r="BJ374" i="20"/>
  <c r="BJ375" i="20"/>
  <c r="BJ376" i="20"/>
  <c r="BJ377" i="20"/>
  <c r="BJ378" i="20"/>
  <c r="BJ379" i="20"/>
  <c r="BJ380" i="20"/>
  <c r="BJ381" i="20"/>
  <c r="BJ382" i="20"/>
  <c r="BJ383" i="20"/>
  <c r="BJ384" i="20"/>
  <c r="BJ385" i="20"/>
  <c r="BJ386" i="20"/>
  <c r="BJ387" i="20"/>
  <c r="BJ388" i="20"/>
  <c r="BJ389" i="20"/>
  <c r="BJ390" i="20"/>
  <c r="BJ391" i="20"/>
  <c r="BJ392" i="20"/>
  <c r="BJ393" i="20"/>
  <c r="BJ394" i="20"/>
  <c r="BJ395" i="20"/>
  <c r="BJ396" i="20"/>
  <c r="BJ397" i="20"/>
  <c r="BJ398" i="20"/>
  <c r="BJ399" i="20"/>
  <c r="BJ400" i="20"/>
  <c r="BJ401" i="20"/>
  <c r="BJ402" i="20"/>
  <c r="BJ403" i="20"/>
  <c r="BJ404" i="20"/>
  <c r="BJ405" i="20"/>
  <c r="BJ406" i="20"/>
  <c r="BJ407" i="20"/>
  <c r="BJ408" i="20"/>
  <c r="BJ409" i="20"/>
  <c r="BJ410" i="20"/>
  <c r="BJ411" i="20"/>
  <c r="BJ412" i="20"/>
  <c r="BJ413" i="20"/>
  <c r="BJ414" i="20"/>
  <c r="BJ415" i="20"/>
  <c r="BJ416" i="20"/>
  <c r="BJ417" i="20"/>
  <c r="BJ418" i="20"/>
  <c r="BJ419" i="20"/>
  <c r="BJ420" i="20"/>
  <c r="BJ421" i="20"/>
  <c r="BJ422" i="20"/>
  <c r="BJ423" i="20"/>
  <c r="BJ424" i="20"/>
  <c r="BJ425" i="20"/>
  <c r="BJ426" i="20"/>
  <c r="BJ427" i="20"/>
  <c r="BJ428" i="20"/>
  <c r="BJ429" i="20"/>
  <c r="BJ430" i="20"/>
  <c r="BJ431" i="20"/>
  <c r="BJ432" i="20"/>
  <c r="BJ433" i="20"/>
  <c r="BJ434" i="20"/>
  <c r="BJ435" i="20"/>
  <c r="BJ436" i="20"/>
  <c r="BJ437" i="20"/>
  <c r="BJ438" i="20"/>
  <c r="BJ439" i="20"/>
  <c r="BJ440" i="20"/>
  <c r="BJ441" i="20"/>
  <c r="BJ442" i="20"/>
  <c r="BJ443" i="20"/>
  <c r="BJ444" i="20"/>
  <c r="BJ445" i="20"/>
  <c r="BJ446" i="20"/>
  <c r="BJ447" i="20"/>
  <c r="BJ448" i="20"/>
  <c r="BJ449" i="20"/>
  <c r="BJ450" i="20"/>
  <c r="BJ451" i="20"/>
  <c r="BJ452" i="20"/>
  <c r="BJ453" i="20"/>
  <c r="BJ454" i="20"/>
  <c r="BJ455" i="20"/>
  <c r="BJ456" i="20"/>
  <c r="BJ457" i="20"/>
  <c r="BJ458" i="20"/>
  <c r="BJ459" i="20"/>
  <c r="BJ460" i="20"/>
  <c r="BJ461" i="20"/>
  <c r="BJ462" i="20"/>
  <c r="BJ463" i="20"/>
  <c r="BJ464" i="20"/>
  <c r="BJ465" i="20"/>
  <c r="BJ466" i="20"/>
  <c r="BJ467" i="20"/>
  <c r="BJ468" i="20"/>
  <c r="BJ469" i="20"/>
  <c r="BJ470" i="20"/>
  <c r="BJ471" i="20"/>
  <c r="BJ472" i="20"/>
  <c r="BJ473" i="20"/>
  <c r="BJ474" i="20"/>
  <c r="BJ475" i="20"/>
  <c r="BJ476" i="20"/>
  <c r="BJ477" i="20"/>
  <c r="BJ478" i="20"/>
  <c r="BJ479" i="20"/>
  <c r="BJ480" i="20"/>
  <c r="BJ481" i="20"/>
  <c r="BJ482" i="20"/>
  <c r="BJ483" i="20"/>
  <c r="BJ484" i="20"/>
  <c r="BJ485" i="20"/>
  <c r="BJ486" i="20"/>
  <c r="BJ487" i="20"/>
  <c r="BJ488" i="20"/>
  <c r="BJ489" i="20"/>
  <c r="BJ490" i="20"/>
  <c r="BJ491" i="20"/>
  <c r="BJ492" i="20"/>
  <c r="BJ493" i="20"/>
  <c r="BJ494" i="20"/>
  <c r="BJ495" i="20"/>
  <c r="BJ496" i="20"/>
  <c r="BJ497" i="20"/>
  <c r="BJ498" i="20"/>
  <c r="BJ499" i="20"/>
  <c r="BJ500" i="20"/>
  <c r="BJ501" i="20"/>
  <c r="BJ502" i="20"/>
  <c r="BJ503" i="20"/>
  <c r="BJ504" i="20"/>
  <c r="BJ505" i="20"/>
  <c r="BJ506" i="20"/>
  <c r="BJ507" i="20"/>
  <c r="BJ508" i="20"/>
  <c r="BJ509" i="20"/>
  <c r="BJ510" i="20"/>
  <c r="BJ511" i="20"/>
  <c r="BJ512" i="20"/>
  <c r="BJ513" i="20"/>
  <c r="BJ514" i="20"/>
  <c r="BJ515" i="20"/>
  <c r="BJ516" i="20"/>
  <c r="BJ517" i="20"/>
  <c r="BJ518" i="20"/>
  <c r="BJ519" i="20"/>
  <c r="BJ520" i="20"/>
  <c r="BJ521" i="20"/>
  <c r="BJ522" i="20"/>
  <c r="BJ523" i="20"/>
  <c r="BJ524" i="20"/>
  <c r="BJ525" i="20"/>
  <c r="BJ526" i="20"/>
  <c r="BJ527" i="20"/>
  <c r="BJ528" i="20"/>
  <c r="BJ529" i="20"/>
  <c r="BJ530" i="20"/>
  <c r="BJ531" i="20"/>
  <c r="BJ532" i="20"/>
  <c r="BJ533" i="20"/>
  <c r="BJ534" i="20"/>
  <c r="BJ535" i="20"/>
  <c r="BJ536" i="20"/>
  <c r="BJ537" i="20"/>
  <c r="BJ538" i="20"/>
  <c r="BJ539" i="20"/>
  <c r="BJ540" i="20"/>
  <c r="BJ541" i="20"/>
  <c r="BJ542" i="20"/>
  <c r="BJ543" i="20"/>
  <c r="BJ544" i="20"/>
  <c r="BJ545" i="20"/>
  <c r="BJ546" i="20"/>
  <c r="BJ547" i="20"/>
  <c r="BJ548" i="20"/>
  <c r="BJ549" i="20"/>
  <c r="BJ550" i="20"/>
  <c r="BJ551" i="20"/>
  <c r="BJ552" i="20"/>
  <c r="BJ553" i="20"/>
  <c r="BJ554" i="20"/>
  <c r="BJ555" i="20"/>
  <c r="BJ556" i="20"/>
  <c r="BJ557" i="20"/>
  <c r="BJ558" i="20"/>
  <c r="BJ559" i="20"/>
  <c r="BJ560" i="20"/>
  <c r="BJ561" i="20"/>
  <c r="BJ562" i="20"/>
  <c r="BJ563" i="20"/>
  <c r="BJ564" i="20"/>
  <c r="BJ565" i="20"/>
  <c r="BJ566" i="20"/>
  <c r="BJ567" i="20"/>
  <c r="BJ568" i="20"/>
  <c r="BJ569" i="20"/>
  <c r="BJ570" i="20"/>
  <c r="BJ571" i="20"/>
  <c r="BJ572" i="20"/>
  <c r="BJ573" i="20"/>
  <c r="BJ574" i="20"/>
  <c r="BJ575" i="20"/>
  <c r="BJ576" i="20"/>
  <c r="BJ577" i="20"/>
  <c r="BJ578" i="20"/>
  <c r="BJ579" i="20"/>
  <c r="BJ580" i="20"/>
  <c r="BJ581" i="20"/>
  <c r="BJ582" i="20"/>
  <c r="BJ583" i="20"/>
  <c r="BJ584" i="20"/>
  <c r="BJ585" i="20"/>
  <c r="BJ586" i="20"/>
  <c r="BJ587" i="20"/>
  <c r="BJ588" i="20"/>
  <c r="BJ589" i="20"/>
  <c r="BJ590" i="20"/>
  <c r="BJ591" i="20"/>
  <c r="BJ592" i="20"/>
  <c r="BJ593" i="20"/>
  <c r="BJ594" i="20"/>
  <c r="BJ595" i="20"/>
  <c r="BJ596" i="20"/>
  <c r="BJ597" i="20"/>
  <c r="BJ598" i="20"/>
  <c r="BJ599" i="20"/>
  <c r="BJ600" i="20"/>
  <c r="BJ601" i="20"/>
  <c r="BJ602" i="20"/>
  <c r="BJ603" i="20"/>
  <c r="BJ604" i="20"/>
  <c r="BJ605" i="20"/>
  <c r="BJ606" i="20"/>
  <c r="BJ607" i="20"/>
  <c r="BJ608" i="20"/>
  <c r="BJ609" i="20"/>
  <c r="BJ610" i="20"/>
  <c r="BJ611" i="20"/>
  <c r="BJ612" i="20"/>
  <c r="BJ613" i="20"/>
  <c r="BJ614" i="20"/>
  <c r="BJ615" i="20"/>
  <c r="BJ616" i="20"/>
  <c r="BJ617" i="20"/>
  <c r="BJ618" i="20"/>
  <c r="BJ619" i="20"/>
  <c r="BJ620" i="20"/>
  <c r="BJ621" i="20"/>
  <c r="BJ622" i="20"/>
  <c r="BJ623" i="20"/>
  <c r="BJ624" i="20"/>
  <c r="BJ625" i="20"/>
  <c r="BJ626" i="20"/>
  <c r="BJ627" i="20"/>
  <c r="BJ628" i="20"/>
  <c r="BJ629" i="20"/>
  <c r="BJ630" i="20"/>
  <c r="BJ631" i="20"/>
  <c r="BJ632" i="20"/>
  <c r="BJ633" i="20"/>
  <c r="BJ634" i="20"/>
  <c r="BJ635" i="20"/>
  <c r="BJ636" i="20"/>
  <c r="BJ637" i="20"/>
  <c r="BJ638" i="20"/>
  <c r="BJ639" i="20"/>
  <c r="BJ640" i="20"/>
  <c r="BJ641" i="20"/>
  <c r="BJ642" i="20"/>
  <c r="BJ643" i="20"/>
  <c r="BJ644" i="20"/>
  <c r="BJ645" i="20"/>
  <c r="BJ646" i="20"/>
  <c r="BJ647" i="20"/>
  <c r="BJ648" i="20"/>
  <c r="BJ649" i="20"/>
  <c r="BJ650" i="20"/>
  <c r="BJ651" i="20"/>
  <c r="BJ652" i="20"/>
  <c r="BJ653" i="20"/>
  <c r="BJ654" i="20"/>
  <c r="BJ655" i="20"/>
  <c r="BJ656" i="20"/>
  <c r="BJ657" i="20"/>
  <c r="BJ658" i="20"/>
  <c r="BJ659" i="20"/>
  <c r="BJ660" i="20"/>
  <c r="BJ661" i="20"/>
  <c r="BJ662" i="20"/>
  <c r="BJ663" i="20"/>
  <c r="BJ664" i="20"/>
  <c r="BJ665" i="20"/>
  <c r="BJ666" i="20"/>
  <c r="BJ667" i="20"/>
  <c r="BJ668" i="20"/>
  <c r="BJ669" i="20"/>
  <c r="BJ670" i="20"/>
  <c r="BJ671" i="20"/>
  <c r="BJ672" i="20"/>
  <c r="BJ673" i="20"/>
  <c r="BJ674" i="20"/>
  <c r="BJ675" i="20"/>
  <c r="BJ676" i="20"/>
  <c r="BJ677" i="20"/>
  <c r="BJ678" i="20"/>
  <c r="BJ679" i="20"/>
  <c r="BJ680" i="20"/>
  <c r="BJ681" i="20"/>
  <c r="BJ682" i="20"/>
  <c r="BJ683" i="20"/>
  <c r="BJ684" i="20"/>
  <c r="BJ685" i="20"/>
  <c r="BJ686" i="20"/>
  <c r="BJ687" i="20"/>
  <c r="BJ688" i="20"/>
  <c r="BJ689" i="20"/>
  <c r="BJ690" i="20"/>
  <c r="BJ691" i="20"/>
  <c r="BJ692" i="20"/>
  <c r="BJ693" i="20"/>
  <c r="BJ694" i="20"/>
  <c r="BJ695" i="20"/>
  <c r="BJ696" i="20"/>
  <c r="BJ697" i="20"/>
  <c r="BJ698" i="20"/>
  <c r="BJ699" i="20"/>
  <c r="BJ700" i="20"/>
  <c r="BJ701" i="20"/>
  <c r="BJ702" i="20"/>
  <c r="BJ703" i="20"/>
  <c r="BJ704" i="20"/>
  <c r="BJ705" i="20"/>
  <c r="BJ706" i="20"/>
  <c r="BJ707" i="20"/>
  <c r="BJ708" i="20"/>
  <c r="BJ709" i="20"/>
  <c r="BJ710" i="20"/>
  <c r="BJ711" i="20"/>
  <c r="BJ712" i="20"/>
  <c r="BJ713" i="20"/>
  <c r="BJ714" i="20"/>
  <c r="BJ715" i="20"/>
  <c r="BJ716" i="20"/>
  <c r="BJ717" i="20"/>
  <c r="BJ718" i="20"/>
  <c r="BJ719" i="20"/>
  <c r="BJ720" i="20"/>
  <c r="BJ721" i="20"/>
  <c r="BJ722" i="20"/>
  <c r="BJ723" i="20"/>
  <c r="BJ724" i="20"/>
  <c r="BJ725" i="20"/>
  <c r="BJ726" i="20"/>
  <c r="BJ727" i="20"/>
  <c r="BJ728" i="20"/>
  <c r="BJ729" i="20"/>
  <c r="BJ730" i="20"/>
  <c r="BJ731" i="20"/>
  <c r="BJ732" i="20"/>
  <c r="BJ733" i="20"/>
  <c r="BJ734" i="20"/>
  <c r="BJ735" i="20"/>
  <c r="BJ736" i="20"/>
  <c r="BJ737" i="20"/>
  <c r="BJ738" i="20"/>
  <c r="BJ739" i="20"/>
  <c r="BJ740" i="20"/>
  <c r="BJ741" i="20"/>
  <c r="BJ742" i="20"/>
  <c r="BJ743" i="20"/>
  <c r="BJ744" i="20"/>
  <c r="BJ745" i="20"/>
  <c r="BJ746" i="20"/>
  <c r="BJ747" i="20"/>
  <c r="BJ748" i="20"/>
  <c r="BJ749" i="20"/>
  <c r="BJ750" i="20"/>
  <c r="BJ751" i="20"/>
  <c r="BJ752" i="20"/>
  <c r="BJ753" i="20"/>
  <c r="BJ754" i="20"/>
  <c r="BJ755" i="20"/>
  <c r="BJ756" i="20"/>
  <c r="BJ757" i="20"/>
  <c r="BJ758" i="20"/>
  <c r="BJ759" i="20"/>
  <c r="BJ760" i="20"/>
  <c r="BJ761" i="20"/>
  <c r="BJ762" i="20"/>
  <c r="BJ763" i="20"/>
  <c r="BJ764" i="20"/>
  <c r="BJ765" i="20"/>
  <c r="BJ766" i="20"/>
  <c r="BJ767" i="20"/>
  <c r="BJ768" i="20"/>
  <c r="BJ769" i="20"/>
  <c r="BJ770" i="20"/>
  <c r="BJ771" i="20"/>
  <c r="BJ772" i="20"/>
  <c r="BJ773" i="20"/>
  <c r="BJ774" i="20"/>
  <c r="BJ775" i="20"/>
  <c r="BJ776" i="20"/>
  <c r="BJ777" i="20"/>
  <c r="BJ778" i="20"/>
  <c r="BJ779" i="20"/>
  <c r="BJ780" i="20"/>
  <c r="BJ781" i="20"/>
  <c r="BJ782" i="20"/>
  <c r="BJ783" i="20"/>
  <c r="BJ784" i="20"/>
  <c r="BJ785" i="20"/>
  <c r="BJ786" i="20"/>
  <c r="BJ787" i="20"/>
  <c r="BJ788" i="20"/>
  <c r="BJ789" i="20"/>
  <c r="BJ790" i="20"/>
  <c r="BJ791" i="20"/>
  <c r="BJ792" i="20"/>
  <c r="BJ793" i="20"/>
  <c r="BJ794" i="20"/>
  <c r="BJ795" i="20"/>
  <c r="BJ796" i="20"/>
  <c r="BJ797" i="20"/>
  <c r="BJ798" i="20"/>
  <c r="BJ799" i="20"/>
  <c r="BJ800" i="20"/>
  <c r="BJ801" i="20"/>
  <c r="BJ802" i="20"/>
  <c r="BJ803" i="20"/>
  <c r="BJ804" i="20"/>
  <c r="BJ805" i="20"/>
  <c r="BJ806" i="20"/>
  <c r="BJ807" i="20"/>
  <c r="BJ808" i="20"/>
  <c r="BJ809" i="20"/>
  <c r="BJ810" i="20"/>
  <c r="BJ811" i="20"/>
  <c r="BJ812" i="20"/>
  <c r="BJ813" i="20"/>
  <c r="BJ814" i="20"/>
  <c r="BJ815" i="20"/>
  <c r="BJ816" i="20"/>
  <c r="BJ817" i="20"/>
  <c r="BJ818" i="20"/>
  <c r="BJ819" i="20"/>
  <c r="BJ820" i="20"/>
  <c r="BJ821" i="20"/>
  <c r="BJ822" i="20"/>
  <c r="BJ823" i="20"/>
  <c r="BJ824" i="20"/>
  <c r="BJ825" i="20"/>
  <c r="BJ826" i="20"/>
  <c r="BJ827" i="20"/>
  <c r="BJ828" i="20"/>
  <c r="BJ829" i="20"/>
  <c r="BJ830" i="20"/>
  <c r="BJ831" i="20"/>
  <c r="BJ832" i="20"/>
  <c r="BJ833" i="20"/>
  <c r="BJ834" i="20"/>
  <c r="BJ835" i="20"/>
  <c r="BJ836" i="20"/>
  <c r="BJ837" i="20"/>
  <c r="BJ838" i="20"/>
  <c r="BJ839" i="20"/>
  <c r="BJ840" i="20"/>
  <c r="BJ841" i="20"/>
  <c r="BJ842" i="20"/>
  <c r="BJ843" i="20"/>
  <c r="BJ844" i="20"/>
  <c r="BJ845" i="20"/>
  <c r="BJ846" i="20"/>
  <c r="BJ847" i="20"/>
  <c r="BJ848" i="20"/>
  <c r="BJ849" i="20"/>
  <c r="BJ850" i="20"/>
  <c r="BJ851" i="20"/>
  <c r="BJ852" i="20"/>
  <c r="BJ853" i="20"/>
  <c r="BJ854" i="20"/>
  <c r="BJ855" i="20"/>
  <c r="BJ856" i="20"/>
  <c r="BJ857" i="20"/>
  <c r="BJ858" i="20"/>
  <c r="BJ859" i="20"/>
  <c r="BJ860" i="20"/>
  <c r="BJ861" i="20"/>
  <c r="BJ862" i="20"/>
  <c r="BJ863" i="20"/>
  <c r="BJ864" i="20"/>
  <c r="BJ865" i="20"/>
  <c r="BJ866" i="20"/>
  <c r="BJ867" i="20"/>
  <c r="BJ868" i="20"/>
  <c r="BJ869" i="20"/>
  <c r="BJ870" i="20"/>
  <c r="BJ871" i="20"/>
  <c r="BJ872" i="20"/>
  <c r="BJ873" i="20"/>
  <c r="BJ874" i="20"/>
  <c r="BJ875" i="20"/>
  <c r="BJ876" i="20"/>
  <c r="BJ877" i="20"/>
  <c r="BJ878" i="20"/>
  <c r="BJ879" i="20"/>
  <c r="BJ880" i="20"/>
  <c r="BJ881" i="20"/>
  <c r="BJ882" i="20"/>
  <c r="BJ883" i="20"/>
  <c r="BJ884" i="20"/>
  <c r="BJ885" i="20"/>
  <c r="BJ886" i="20"/>
  <c r="BJ887" i="20"/>
  <c r="BJ888" i="20"/>
  <c r="BJ889" i="20"/>
  <c r="BJ890" i="20"/>
  <c r="BJ891" i="20"/>
  <c r="BJ892" i="20"/>
  <c r="BJ893" i="20"/>
  <c r="BJ894" i="20"/>
  <c r="BJ895" i="20"/>
  <c r="BJ897" i="20"/>
  <c r="BJ898" i="20"/>
  <c r="BJ899" i="20"/>
  <c r="BJ900" i="20"/>
  <c r="BJ901" i="20"/>
  <c r="BJ902" i="20"/>
  <c r="BJ903" i="20"/>
  <c r="BJ904" i="20"/>
  <c r="BJ3" i="20"/>
  <c r="BC3" i="20"/>
  <c r="AS921" i="20"/>
  <c r="AS919" i="20"/>
  <c r="M6" i="21"/>
  <c r="M7" i="21"/>
  <c r="M8" i="21"/>
  <c r="M9" i="21"/>
  <c r="M10" i="21"/>
  <c r="M11" i="21"/>
  <c r="M12" i="21"/>
  <c r="M13" i="21"/>
  <c r="M14" i="21"/>
  <c r="M15" i="21"/>
  <c r="M16" i="21"/>
  <c r="M17" i="21"/>
  <c r="M18" i="21"/>
  <c r="M19" i="21"/>
  <c r="M20" i="21"/>
  <c r="M21" i="21"/>
  <c r="M5" i="21"/>
  <c r="L10" i="21"/>
  <c r="H6" i="21"/>
  <c r="I6" i="21"/>
  <c r="J6" i="21"/>
  <c r="K6" i="21"/>
  <c r="H7" i="21"/>
  <c r="I7" i="21"/>
  <c r="J7" i="21"/>
  <c r="K7" i="21"/>
  <c r="H8" i="21"/>
  <c r="I8" i="21"/>
  <c r="J8" i="21"/>
  <c r="K8" i="21"/>
  <c r="H9" i="21"/>
  <c r="I9" i="21"/>
  <c r="J9" i="21"/>
  <c r="K9" i="21"/>
  <c r="H10" i="21"/>
  <c r="I10" i="21"/>
  <c r="J10" i="21"/>
  <c r="K10" i="21"/>
  <c r="H11" i="21"/>
  <c r="I11" i="21"/>
  <c r="J11" i="21"/>
  <c r="K11" i="21"/>
  <c r="H12" i="21"/>
  <c r="I12" i="21"/>
  <c r="J12" i="21"/>
  <c r="K12" i="21"/>
  <c r="H13" i="21"/>
  <c r="I13" i="21"/>
  <c r="J13" i="21"/>
  <c r="K13" i="21"/>
  <c r="H14" i="21"/>
  <c r="I14" i="21"/>
  <c r="J14" i="21"/>
  <c r="K14" i="21"/>
  <c r="H15" i="21"/>
  <c r="I15" i="21"/>
  <c r="J15" i="21"/>
  <c r="K15" i="21"/>
  <c r="H16" i="21"/>
  <c r="I16" i="21"/>
  <c r="J16" i="21"/>
  <c r="K16" i="21"/>
  <c r="H17" i="21"/>
  <c r="I17" i="21"/>
  <c r="J17" i="21"/>
  <c r="K17" i="21"/>
  <c r="H18" i="21"/>
  <c r="I18" i="21"/>
  <c r="J18" i="21"/>
  <c r="K18" i="21"/>
  <c r="H19" i="21"/>
  <c r="I19" i="21"/>
  <c r="J19" i="21"/>
  <c r="K19" i="21"/>
  <c r="H20" i="21"/>
  <c r="I20" i="21"/>
  <c r="J20" i="21"/>
  <c r="K20" i="21"/>
  <c r="H21" i="21"/>
  <c r="I21" i="21"/>
  <c r="J21" i="21"/>
  <c r="K21" i="21"/>
  <c r="K5" i="21"/>
  <c r="J5" i="21"/>
  <c r="I5" i="21"/>
  <c r="H5" i="21"/>
  <c r="D5" i="21"/>
  <c r="AS6" i="18"/>
  <c r="AT6" i="18"/>
  <c r="AS7" i="18"/>
  <c r="AT7" i="18"/>
  <c r="AS8" i="18"/>
  <c r="AT8" i="18"/>
  <c r="AS9" i="18"/>
  <c r="AT9" i="18"/>
  <c r="AS10" i="18"/>
  <c r="AT10" i="18"/>
  <c r="AS11" i="18"/>
  <c r="AT11" i="18"/>
  <c r="AS12" i="18"/>
  <c r="AT12" i="18"/>
  <c r="AS13" i="18"/>
  <c r="AT13" i="18"/>
  <c r="AS14" i="18"/>
  <c r="AT14" i="18"/>
  <c r="AS15" i="18"/>
  <c r="AT15" i="18"/>
  <c r="AS16" i="18"/>
  <c r="AT16" i="18"/>
  <c r="AS17" i="18"/>
  <c r="AT17" i="18"/>
  <c r="AS18" i="18"/>
  <c r="AT18" i="18"/>
  <c r="AS19" i="18"/>
  <c r="AT19" i="18"/>
  <c r="AS20" i="18"/>
  <c r="AT20" i="18"/>
  <c r="AS21" i="18"/>
  <c r="AT21" i="18"/>
  <c r="AS22" i="18"/>
  <c r="AT22" i="18"/>
  <c r="AS23" i="18"/>
  <c r="AT23" i="18"/>
  <c r="AS24" i="18"/>
  <c r="AT24" i="18"/>
  <c r="AS25" i="18"/>
  <c r="AT25" i="18"/>
  <c r="AS26" i="18"/>
  <c r="AT26" i="18"/>
  <c r="AS27" i="18"/>
  <c r="AT27" i="18"/>
  <c r="AS28" i="18"/>
  <c r="AT28" i="18"/>
  <c r="AS29" i="18"/>
  <c r="AT29" i="18"/>
  <c r="AS30" i="18"/>
  <c r="AT30" i="18"/>
  <c r="AS31" i="18"/>
  <c r="AT31" i="18"/>
  <c r="AS32" i="18"/>
  <c r="AT32" i="18"/>
  <c r="AS33" i="18"/>
  <c r="AT33" i="18"/>
  <c r="AS34" i="18"/>
  <c r="AT34" i="18"/>
  <c r="AS35" i="18"/>
  <c r="AT35" i="18"/>
  <c r="AS36" i="18"/>
  <c r="AT36" i="18"/>
  <c r="AS37" i="18"/>
  <c r="AT37" i="18"/>
  <c r="AS38" i="18"/>
  <c r="AT38" i="18"/>
  <c r="AS39" i="18"/>
  <c r="AT39" i="18"/>
  <c r="AS40" i="18"/>
  <c r="AT40" i="18"/>
  <c r="AS41" i="18"/>
  <c r="AT41" i="18"/>
  <c r="AS42" i="18"/>
  <c r="AT42" i="18"/>
  <c r="AS43" i="18"/>
  <c r="AT43" i="18"/>
  <c r="AS44" i="18"/>
  <c r="AT44" i="18"/>
  <c r="AS45" i="18"/>
  <c r="AT45" i="18"/>
  <c r="AS46" i="18"/>
  <c r="AT46" i="18"/>
  <c r="AS47" i="18"/>
  <c r="AT47" i="18"/>
  <c r="AS48" i="18"/>
  <c r="AT48" i="18"/>
  <c r="AS49" i="18"/>
  <c r="AT49" i="18"/>
  <c r="AS50" i="18"/>
  <c r="AT50" i="18"/>
  <c r="AS51" i="18"/>
  <c r="AT51" i="18"/>
  <c r="AS52" i="18"/>
  <c r="AT52" i="18"/>
  <c r="AS53" i="18"/>
  <c r="AT53" i="18"/>
  <c r="AS54" i="18"/>
  <c r="AT54" i="18"/>
  <c r="AS55" i="18"/>
  <c r="AT55" i="18"/>
  <c r="AS56" i="18"/>
  <c r="AT56" i="18"/>
  <c r="AS57" i="18"/>
  <c r="AT57" i="18"/>
  <c r="AS58" i="18"/>
  <c r="AT58" i="18"/>
  <c r="AS59" i="18"/>
  <c r="AT59" i="18"/>
  <c r="AS60" i="18"/>
  <c r="AT60" i="18"/>
  <c r="AS61" i="18"/>
  <c r="AT61" i="18"/>
  <c r="AS62" i="18"/>
  <c r="AT62" i="18"/>
  <c r="AS63" i="18"/>
  <c r="AT63" i="18"/>
  <c r="AS64" i="18"/>
  <c r="AT64" i="18"/>
  <c r="AS65" i="18"/>
  <c r="AT65" i="18"/>
  <c r="AS66" i="18"/>
  <c r="AT66" i="18"/>
  <c r="AS67" i="18"/>
  <c r="AT67" i="18"/>
  <c r="AS68" i="18"/>
  <c r="AT68" i="18"/>
  <c r="AS69" i="18"/>
  <c r="AT69" i="18"/>
  <c r="AS70" i="18"/>
  <c r="AT70" i="18"/>
  <c r="AS71" i="18"/>
  <c r="AT71" i="18"/>
  <c r="AS72" i="18"/>
  <c r="AT72" i="18"/>
  <c r="AS73" i="18"/>
  <c r="AT73" i="18"/>
  <c r="AS74" i="18"/>
  <c r="AT74" i="18"/>
  <c r="AS75" i="18"/>
  <c r="AT75" i="18"/>
  <c r="AS76" i="18"/>
  <c r="AT76" i="18"/>
  <c r="AS77" i="18"/>
  <c r="AT77" i="18"/>
  <c r="AS78" i="18"/>
  <c r="AT78" i="18"/>
  <c r="AS79" i="18"/>
  <c r="AT79" i="18"/>
  <c r="AS80" i="18"/>
  <c r="AT80" i="18"/>
  <c r="AS81" i="18"/>
  <c r="AT81" i="18"/>
  <c r="AS82" i="18"/>
  <c r="AT82" i="18"/>
  <c r="AS83" i="18"/>
  <c r="AT83" i="18"/>
  <c r="AS84" i="18"/>
  <c r="AT84" i="18"/>
  <c r="AS85" i="18"/>
  <c r="AT85" i="18"/>
  <c r="AS86" i="18"/>
  <c r="AT86" i="18"/>
  <c r="AS87" i="18"/>
  <c r="AT87" i="18"/>
  <c r="AS88" i="18"/>
  <c r="AT88" i="18"/>
  <c r="AS89" i="18"/>
  <c r="AT89" i="18"/>
  <c r="AS90" i="18"/>
  <c r="AT90" i="18"/>
  <c r="AS91" i="18"/>
  <c r="AT91" i="18"/>
  <c r="AS92" i="18"/>
  <c r="AT92" i="18"/>
  <c r="AS93" i="18"/>
  <c r="AT93" i="18"/>
  <c r="AS94" i="18"/>
  <c r="AT94" i="18"/>
  <c r="AS95" i="18"/>
  <c r="AT95" i="18"/>
  <c r="AS96" i="18"/>
  <c r="AT96" i="18"/>
  <c r="AS97" i="18"/>
  <c r="AT97" i="18"/>
  <c r="AS98" i="18"/>
  <c r="AT98" i="18"/>
  <c r="AS99" i="18"/>
  <c r="AT99" i="18"/>
  <c r="AS100" i="18"/>
  <c r="AT100" i="18"/>
  <c r="AS101" i="18"/>
  <c r="AT101" i="18"/>
  <c r="AS102" i="18"/>
  <c r="AT102" i="18"/>
  <c r="AS103" i="18"/>
  <c r="AT103" i="18"/>
  <c r="AS104" i="18"/>
  <c r="AT104" i="18"/>
  <c r="AS105" i="18"/>
  <c r="AT105" i="18"/>
  <c r="AS106" i="18"/>
  <c r="AT106" i="18"/>
  <c r="AS107" i="18"/>
  <c r="AT107" i="18"/>
  <c r="AS108" i="18"/>
  <c r="AT108" i="18"/>
  <c r="AS109" i="18"/>
  <c r="AT109" i="18"/>
  <c r="AS110" i="18"/>
  <c r="AT110" i="18"/>
  <c r="AS111" i="18"/>
  <c r="AT111" i="18"/>
  <c r="AS112" i="18"/>
  <c r="AT112" i="18"/>
  <c r="AS113" i="18"/>
  <c r="AT113" i="18"/>
  <c r="AS114" i="18"/>
  <c r="AT114" i="18"/>
  <c r="AS115" i="18"/>
  <c r="AT115" i="18"/>
  <c r="AS116" i="18"/>
  <c r="AT116" i="18"/>
  <c r="AS117" i="18"/>
  <c r="AT117" i="18"/>
  <c r="AS118" i="18"/>
  <c r="AT118" i="18"/>
  <c r="AS119" i="18"/>
  <c r="AT119" i="18"/>
  <c r="AS120" i="18"/>
  <c r="AT120" i="18"/>
  <c r="AS121" i="18"/>
  <c r="AT121" i="18"/>
  <c r="AS122" i="18"/>
  <c r="AT122" i="18"/>
  <c r="AS123" i="18"/>
  <c r="AT123" i="18"/>
  <c r="AS124" i="18"/>
  <c r="AT124" i="18"/>
  <c r="AS125" i="18"/>
  <c r="AT125" i="18"/>
  <c r="AS126" i="18"/>
  <c r="AT126" i="18"/>
  <c r="AS127" i="18"/>
  <c r="AT127" i="18"/>
  <c r="AS128" i="18"/>
  <c r="AT128" i="18"/>
  <c r="AS129" i="18"/>
  <c r="AT129" i="18"/>
  <c r="AS130" i="18"/>
  <c r="AT130" i="18"/>
  <c r="AS131" i="18"/>
  <c r="AT131" i="18"/>
  <c r="AS132" i="18"/>
  <c r="AT132" i="18"/>
  <c r="AS133" i="18"/>
  <c r="AT133" i="18"/>
  <c r="AS134" i="18"/>
  <c r="AT134" i="18"/>
  <c r="AS135" i="18"/>
  <c r="AT135" i="18"/>
  <c r="AS136" i="18"/>
  <c r="AT136" i="18"/>
  <c r="AS137" i="18"/>
  <c r="AT137" i="18"/>
  <c r="AS138" i="18"/>
  <c r="AT138" i="18"/>
  <c r="AS139" i="18"/>
  <c r="AT139" i="18"/>
  <c r="AS140" i="18"/>
  <c r="AT140" i="18"/>
  <c r="AS141" i="18"/>
  <c r="AT141" i="18"/>
  <c r="AS142" i="18"/>
  <c r="AT142" i="18"/>
  <c r="AS143" i="18"/>
  <c r="AT143" i="18"/>
  <c r="AS144" i="18"/>
  <c r="AT144" i="18"/>
  <c r="AS145" i="18"/>
  <c r="AT145" i="18"/>
  <c r="AS146" i="18"/>
  <c r="AT146" i="18"/>
  <c r="AS147" i="18"/>
  <c r="AT147" i="18"/>
  <c r="AS148" i="18"/>
  <c r="AT148" i="18"/>
  <c r="AS149" i="18"/>
  <c r="AT149" i="18"/>
  <c r="AS150" i="18"/>
  <c r="AT150" i="18"/>
  <c r="AS151" i="18"/>
  <c r="AT151" i="18"/>
  <c r="AS152" i="18"/>
  <c r="AT152" i="18"/>
  <c r="AS153" i="18"/>
  <c r="AT153" i="18"/>
  <c r="AS154" i="18"/>
  <c r="AT154" i="18"/>
  <c r="AS155" i="18"/>
  <c r="AT155" i="18"/>
  <c r="AS156" i="18"/>
  <c r="AT156" i="18"/>
  <c r="AS157" i="18"/>
  <c r="AT157" i="18"/>
  <c r="AS158" i="18"/>
  <c r="AT158" i="18"/>
  <c r="AS159" i="18"/>
  <c r="AT159" i="18"/>
  <c r="AS160" i="18"/>
  <c r="AT160" i="18"/>
  <c r="AS161" i="18"/>
  <c r="AT161" i="18"/>
  <c r="AS162" i="18"/>
  <c r="AT162" i="18"/>
  <c r="AS163" i="18"/>
  <c r="AT163" i="18"/>
  <c r="AS164" i="18"/>
  <c r="AT164" i="18"/>
  <c r="AS165" i="18"/>
  <c r="AT165" i="18"/>
  <c r="AS166" i="18"/>
  <c r="AT166" i="18"/>
  <c r="AS167" i="18"/>
  <c r="AT167" i="18"/>
  <c r="AS168" i="18"/>
  <c r="AT168" i="18"/>
  <c r="AS169" i="18"/>
  <c r="AT169" i="18"/>
  <c r="AS170" i="18"/>
  <c r="AT170" i="18"/>
  <c r="AS171" i="18"/>
  <c r="AT171" i="18"/>
  <c r="AS172" i="18"/>
  <c r="AT172" i="18"/>
  <c r="AS173" i="18"/>
  <c r="AT173" i="18"/>
  <c r="AS174" i="18"/>
  <c r="AT174" i="18"/>
  <c r="AS175" i="18"/>
  <c r="AT175" i="18"/>
  <c r="AS176" i="18"/>
  <c r="AT176" i="18"/>
  <c r="AS177" i="18"/>
  <c r="AT177" i="18"/>
  <c r="AS178" i="18"/>
  <c r="AT178" i="18"/>
  <c r="AS179" i="18"/>
  <c r="AT179" i="18"/>
  <c r="AS180" i="18"/>
  <c r="AT180" i="18"/>
  <c r="AS181" i="18"/>
  <c r="AT181" i="18"/>
  <c r="AS182" i="18"/>
  <c r="AT182" i="18"/>
  <c r="AS183" i="18"/>
  <c r="AT183" i="18"/>
  <c r="AS184" i="18"/>
  <c r="AT184" i="18"/>
  <c r="AS185" i="18"/>
  <c r="AT185" i="18"/>
  <c r="AS186" i="18"/>
  <c r="AT186" i="18"/>
  <c r="AS187" i="18"/>
  <c r="AT187" i="18"/>
  <c r="AS188" i="18"/>
  <c r="AT188" i="18"/>
  <c r="AS189" i="18"/>
  <c r="AT189" i="18"/>
  <c r="AS190" i="18"/>
  <c r="AT190" i="18"/>
  <c r="AS191" i="18"/>
  <c r="AT191" i="18"/>
  <c r="AS192" i="18"/>
  <c r="AT192" i="18"/>
  <c r="AS193" i="18"/>
  <c r="AT193" i="18"/>
  <c r="AS194" i="18"/>
  <c r="AT194" i="18"/>
  <c r="AS195" i="18"/>
  <c r="AT195" i="18"/>
  <c r="AS196" i="18"/>
  <c r="AT196" i="18"/>
  <c r="AS197" i="18"/>
  <c r="AT197" i="18"/>
  <c r="AS198" i="18"/>
  <c r="AT198" i="18"/>
  <c r="AS199" i="18"/>
  <c r="AT199" i="18"/>
  <c r="AS200" i="18"/>
  <c r="AT200" i="18"/>
  <c r="AS201" i="18"/>
  <c r="AT201" i="18"/>
  <c r="AS202" i="18"/>
  <c r="AT202" i="18"/>
  <c r="AS203" i="18"/>
  <c r="AT203" i="18"/>
  <c r="AS204" i="18"/>
  <c r="AT204" i="18"/>
  <c r="AS205" i="18"/>
  <c r="AT205" i="18"/>
  <c r="AS206" i="18"/>
  <c r="AT206" i="18"/>
  <c r="AS207" i="18"/>
  <c r="AT207" i="18"/>
  <c r="AS208" i="18"/>
  <c r="AT208" i="18"/>
  <c r="AS209" i="18"/>
  <c r="AT209" i="18"/>
  <c r="AS210" i="18"/>
  <c r="AT210" i="18"/>
  <c r="AS211" i="18"/>
  <c r="AT211" i="18"/>
  <c r="AS212" i="18"/>
  <c r="AT212" i="18"/>
  <c r="AS213" i="18"/>
  <c r="AT213" i="18"/>
  <c r="AS214" i="18"/>
  <c r="AT214" i="18"/>
  <c r="AS215" i="18"/>
  <c r="AT215" i="18"/>
  <c r="AS216" i="18"/>
  <c r="AT216" i="18"/>
  <c r="AS217" i="18"/>
  <c r="AT217" i="18"/>
  <c r="AS218" i="18"/>
  <c r="AT218" i="18"/>
  <c r="AS219" i="18"/>
  <c r="AT219" i="18"/>
  <c r="AS220" i="18"/>
  <c r="AT220" i="18"/>
  <c r="AS221" i="18"/>
  <c r="AT221" i="18"/>
  <c r="AS222" i="18"/>
  <c r="AT222" i="18"/>
  <c r="AS223" i="18"/>
  <c r="AT223" i="18"/>
  <c r="AS224" i="18"/>
  <c r="AT224" i="18"/>
  <c r="AS225" i="18"/>
  <c r="AT225" i="18"/>
  <c r="AS226" i="18"/>
  <c r="AT226" i="18"/>
  <c r="AS227" i="18"/>
  <c r="AT227" i="18"/>
  <c r="AS228" i="18"/>
  <c r="AT228" i="18"/>
  <c r="AS229" i="18"/>
  <c r="AT229" i="18"/>
  <c r="AS230" i="18"/>
  <c r="AT230" i="18"/>
  <c r="AS231" i="18"/>
  <c r="AT231" i="18"/>
  <c r="AS232" i="18"/>
  <c r="AT232" i="18"/>
  <c r="AS233" i="18"/>
  <c r="AT233" i="18"/>
  <c r="AS234" i="18"/>
  <c r="AT234" i="18"/>
  <c r="AS235" i="18"/>
  <c r="AT235" i="18"/>
  <c r="AS236" i="18"/>
  <c r="AT236" i="18"/>
  <c r="AS237" i="18"/>
  <c r="AT237" i="18"/>
  <c r="AS238" i="18"/>
  <c r="AT238" i="18"/>
  <c r="AS239" i="18"/>
  <c r="AT239" i="18"/>
  <c r="AS240" i="18"/>
  <c r="AT240" i="18"/>
  <c r="AS241" i="18"/>
  <c r="AT241" i="18"/>
  <c r="AS242" i="18"/>
  <c r="AT242" i="18"/>
  <c r="AS243" i="18"/>
  <c r="AT243" i="18"/>
  <c r="AS244" i="18"/>
  <c r="AT244" i="18"/>
  <c r="AS245" i="18"/>
  <c r="AT245" i="18"/>
  <c r="AS246" i="18"/>
  <c r="AT246" i="18"/>
  <c r="AS247" i="18"/>
  <c r="AT247" i="18"/>
  <c r="AS248" i="18"/>
  <c r="AT248" i="18"/>
  <c r="AS249" i="18"/>
  <c r="AT249" i="18"/>
  <c r="AS250" i="18"/>
  <c r="AT250" i="18"/>
  <c r="AS251" i="18"/>
  <c r="AT251" i="18"/>
  <c r="AS252" i="18"/>
  <c r="AT252" i="18"/>
  <c r="AS253" i="18"/>
  <c r="AT253" i="18"/>
  <c r="AS254" i="18"/>
  <c r="AT254" i="18"/>
  <c r="AS255" i="18"/>
  <c r="AT255" i="18"/>
  <c r="AS256" i="18"/>
  <c r="AT256" i="18"/>
  <c r="AS257" i="18"/>
  <c r="AT257" i="18"/>
  <c r="AS258" i="18"/>
  <c r="AT258" i="18"/>
  <c r="AS259" i="18"/>
  <c r="AT259" i="18"/>
  <c r="AS260" i="18"/>
  <c r="AT260" i="18"/>
  <c r="AS261" i="18"/>
  <c r="AT261" i="18"/>
  <c r="AS262" i="18"/>
  <c r="AT262" i="18"/>
  <c r="AS263" i="18"/>
  <c r="AT263" i="18"/>
  <c r="AS264" i="18"/>
  <c r="AT264" i="18"/>
  <c r="AS265" i="18"/>
  <c r="AT265" i="18"/>
  <c r="AS266" i="18"/>
  <c r="AT266" i="18"/>
  <c r="AS267" i="18"/>
  <c r="AT267" i="18"/>
  <c r="AS268" i="18"/>
  <c r="AT268" i="18"/>
  <c r="AS269" i="18"/>
  <c r="AT269" i="18"/>
  <c r="AS270" i="18"/>
  <c r="AT270" i="18"/>
  <c r="AS271" i="18"/>
  <c r="AT271" i="18"/>
  <c r="AS272" i="18"/>
  <c r="AT272" i="18"/>
  <c r="AS273" i="18"/>
  <c r="AT273" i="18"/>
  <c r="AS274" i="18"/>
  <c r="AT274" i="18"/>
  <c r="AS275" i="18"/>
  <c r="AT275" i="18"/>
  <c r="AS276" i="18"/>
  <c r="AT276" i="18"/>
  <c r="AS277" i="18"/>
  <c r="AT277" i="18"/>
  <c r="AS278" i="18"/>
  <c r="AT278" i="18"/>
  <c r="AS279" i="18"/>
  <c r="AT279" i="18"/>
  <c r="AS280" i="18"/>
  <c r="AT280" i="18"/>
  <c r="AS281" i="18"/>
  <c r="AT281" i="18"/>
  <c r="AS282" i="18"/>
  <c r="AT282" i="18"/>
  <c r="AS283" i="18"/>
  <c r="AT283" i="18"/>
  <c r="AS284" i="18"/>
  <c r="AT284" i="18"/>
  <c r="AS285" i="18"/>
  <c r="AT285" i="18"/>
  <c r="AS286" i="18"/>
  <c r="AT286" i="18"/>
  <c r="AS287" i="18"/>
  <c r="AT287" i="18"/>
  <c r="AS288" i="18"/>
  <c r="AT288" i="18"/>
  <c r="AS289" i="18"/>
  <c r="AT289" i="18"/>
  <c r="AS290" i="18"/>
  <c r="AT290" i="18"/>
  <c r="AS291" i="18"/>
  <c r="AT291" i="18"/>
  <c r="AS292" i="18"/>
  <c r="AT292" i="18"/>
  <c r="AS293" i="18"/>
  <c r="AT293" i="18"/>
  <c r="AS294" i="18"/>
  <c r="AT294" i="18"/>
  <c r="AS295" i="18"/>
  <c r="AT295" i="18"/>
  <c r="AS296" i="18"/>
  <c r="AT296" i="18"/>
  <c r="AS297" i="18"/>
  <c r="AT297" i="18"/>
  <c r="AS298" i="18"/>
  <c r="AT298" i="18"/>
  <c r="AS299" i="18"/>
  <c r="AT299" i="18"/>
  <c r="AS300" i="18"/>
  <c r="AT300" i="18"/>
  <c r="AS301" i="18"/>
  <c r="AT301" i="18"/>
  <c r="AS302" i="18"/>
  <c r="AT302" i="18"/>
  <c r="AS303" i="18"/>
  <c r="AT303" i="18"/>
  <c r="AS304" i="18"/>
  <c r="AT304" i="18"/>
  <c r="AS305" i="18"/>
  <c r="AT305" i="18"/>
  <c r="AS306" i="18"/>
  <c r="AT306" i="18"/>
  <c r="AS307" i="18"/>
  <c r="AT307" i="18"/>
  <c r="AS308" i="18"/>
  <c r="AT308" i="18"/>
  <c r="AS309" i="18"/>
  <c r="AT309" i="18"/>
  <c r="AS310" i="18"/>
  <c r="AT310" i="18"/>
  <c r="AS311" i="18"/>
  <c r="AT311" i="18"/>
  <c r="AS312" i="18"/>
  <c r="AT312" i="18"/>
  <c r="AS313" i="18"/>
  <c r="AT313" i="18"/>
  <c r="AS314" i="18"/>
  <c r="AT314" i="18"/>
  <c r="AS315" i="18"/>
  <c r="AT315" i="18"/>
  <c r="AS316" i="18"/>
  <c r="AT316" i="18"/>
  <c r="AS317" i="18"/>
  <c r="AT317" i="18"/>
  <c r="AS318" i="18"/>
  <c r="AT318" i="18"/>
  <c r="AS319" i="18"/>
  <c r="AT319" i="18"/>
  <c r="AS320" i="18"/>
  <c r="AT320" i="18"/>
  <c r="AS321" i="18"/>
  <c r="AT321" i="18"/>
  <c r="AS322" i="18"/>
  <c r="AT322" i="18"/>
  <c r="AS323" i="18"/>
  <c r="AT323" i="18"/>
  <c r="AS324" i="18"/>
  <c r="AT324" i="18"/>
  <c r="AS325" i="18"/>
  <c r="AT325" i="18"/>
  <c r="AS326" i="18"/>
  <c r="AT326" i="18"/>
  <c r="AS327" i="18"/>
  <c r="AT327" i="18"/>
  <c r="AS328" i="18"/>
  <c r="AT328" i="18"/>
  <c r="AS329" i="18"/>
  <c r="AT329" i="18"/>
  <c r="AS330" i="18"/>
  <c r="AT330" i="18"/>
  <c r="AS331" i="18"/>
  <c r="AT331" i="18"/>
  <c r="AS332" i="18"/>
  <c r="AT332" i="18"/>
  <c r="AS333" i="18"/>
  <c r="AT333" i="18"/>
  <c r="AS334" i="18"/>
  <c r="AT334" i="18"/>
  <c r="AS335" i="18"/>
  <c r="AT335" i="18"/>
  <c r="AS336" i="18"/>
  <c r="AT336" i="18"/>
  <c r="AS337" i="18"/>
  <c r="AT337" i="18"/>
  <c r="AS338" i="18"/>
  <c r="AT338" i="18"/>
  <c r="AS339" i="18"/>
  <c r="AT339" i="18"/>
  <c r="AS340" i="18"/>
  <c r="AT340" i="18"/>
  <c r="AS341" i="18"/>
  <c r="AT341" i="18"/>
  <c r="AS342" i="18"/>
  <c r="AT342" i="18"/>
  <c r="AS343" i="18"/>
  <c r="AT343" i="18"/>
  <c r="AS344" i="18"/>
  <c r="AT344" i="18"/>
  <c r="AS345" i="18"/>
  <c r="AT345" i="18"/>
  <c r="AS346" i="18"/>
  <c r="AT346" i="18"/>
  <c r="AS347" i="18"/>
  <c r="AT347" i="18"/>
  <c r="AS348" i="18"/>
  <c r="AT348" i="18"/>
  <c r="AS349" i="18"/>
  <c r="AT349" i="18"/>
  <c r="AS350" i="18"/>
  <c r="AT350" i="18"/>
  <c r="AS351" i="18"/>
  <c r="AT351" i="18"/>
  <c r="AS352" i="18"/>
  <c r="AT352" i="18"/>
  <c r="AS353" i="18"/>
  <c r="AT353" i="18"/>
  <c r="AS354" i="18"/>
  <c r="AT354" i="18"/>
  <c r="AS355" i="18"/>
  <c r="AT355" i="18"/>
  <c r="AS356" i="18"/>
  <c r="AT356" i="18"/>
  <c r="AS357" i="18"/>
  <c r="AT357" i="18"/>
  <c r="AS358" i="18"/>
  <c r="AT358" i="18"/>
  <c r="AS359" i="18"/>
  <c r="AT359" i="18"/>
  <c r="AS360" i="18"/>
  <c r="AT360" i="18"/>
  <c r="AS361" i="18"/>
  <c r="AT361" i="18"/>
  <c r="AS362" i="18"/>
  <c r="AT362" i="18"/>
  <c r="AS363" i="18"/>
  <c r="AT363" i="18"/>
  <c r="AS364" i="18"/>
  <c r="AT364" i="18"/>
  <c r="AS365" i="18"/>
  <c r="AT365" i="18"/>
  <c r="AS366" i="18"/>
  <c r="AT366" i="18"/>
  <c r="AS367" i="18"/>
  <c r="AT367" i="18"/>
  <c r="AS368" i="18"/>
  <c r="AT368" i="18"/>
  <c r="AS369" i="18"/>
  <c r="AT369" i="18"/>
  <c r="AS370" i="18"/>
  <c r="AT370" i="18"/>
  <c r="AS371" i="18"/>
  <c r="AT371" i="18"/>
  <c r="AS372" i="18"/>
  <c r="AT372" i="18"/>
  <c r="AS373" i="18"/>
  <c r="AT373" i="18"/>
  <c r="AS374" i="18"/>
  <c r="AT374" i="18"/>
  <c r="AS375" i="18"/>
  <c r="AT375" i="18"/>
  <c r="AS376" i="18"/>
  <c r="AT376" i="18"/>
  <c r="AS377" i="18"/>
  <c r="AT377" i="18"/>
  <c r="AS378" i="18"/>
  <c r="AT378" i="18"/>
  <c r="AS379" i="18"/>
  <c r="AT379" i="18"/>
  <c r="AS380" i="18"/>
  <c r="AT380" i="18"/>
  <c r="AS381" i="18"/>
  <c r="AT381" i="18"/>
  <c r="AS382" i="18"/>
  <c r="AT382" i="18"/>
  <c r="AS383" i="18"/>
  <c r="AT383" i="18"/>
  <c r="AS384" i="18"/>
  <c r="AT384" i="18"/>
  <c r="AS385" i="18"/>
  <c r="AT385" i="18"/>
  <c r="AS386" i="18"/>
  <c r="AT386" i="18"/>
  <c r="AS387" i="18"/>
  <c r="AT387" i="18"/>
  <c r="AS388" i="18"/>
  <c r="AT388" i="18"/>
  <c r="AS389" i="18"/>
  <c r="AT389" i="18"/>
  <c r="AS390" i="18"/>
  <c r="AT390" i="18"/>
  <c r="AS391" i="18"/>
  <c r="AT391" i="18"/>
  <c r="AS392" i="18"/>
  <c r="AT392" i="18"/>
  <c r="AS393" i="18"/>
  <c r="AT393" i="18"/>
  <c r="AS394" i="18"/>
  <c r="AT394" i="18"/>
  <c r="AS395" i="18"/>
  <c r="AT395" i="18"/>
  <c r="AS396" i="18"/>
  <c r="AT396" i="18"/>
  <c r="AS397" i="18"/>
  <c r="AT397" i="18"/>
  <c r="AS398" i="18"/>
  <c r="AT398" i="18"/>
  <c r="AS399" i="18"/>
  <c r="AT399" i="18"/>
  <c r="AS400" i="18"/>
  <c r="AT400" i="18"/>
  <c r="AS401" i="18"/>
  <c r="AT401" i="18"/>
  <c r="AS402" i="18"/>
  <c r="AT402" i="18"/>
  <c r="AS403" i="18"/>
  <c r="AT403" i="18"/>
  <c r="AS404" i="18"/>
  <c r="AT404" i="18"/>
  <c r="AS405" i="18"/>
  <c r="AT405" i="18"/>
  <c r="AS406" i="18"/>
  <c r="AT406" i="18"/>
  <c r="AS407" i="18"/>
  <c r="AT407" i="18"/>
  <c r="AS408" i="18"/>
  <c r="AT408" i="18"/>
  <c r="AS409" i="18"/>
  <c r="AT409" i="18"/>
  <c r="AS410" i="18"/>
  <c r="AT410" i="18"/>
  <c r="AS411" i="18"/>
  <c r="AT411" i="18"/>
  <c r="AS412" i="18"/>
  <c r="AT412" i="18"/>
  <c r="AS413" i="18"/>
  <c r="AT413" i="18"/>
  <c r="AS414" i="18"/>
  <c r="AT414" i="18"/>
  <c r="AS415" i="18"/>
  <c r="AT415" i="18"/>
  <c r="AS416" i="18"/>
  <c r="AT416" i="18"/>
  <c r="AS417" i="18"/>
  <c r="AT417" i="18"/>
  <c r="AS418" i="18"/>
  <c r="AT418" i="18"/>
  <c r="AS419" i="18"/>
  <c r="AT419" i="18"/>
  <c r="AS420" i="18"/>
  <c r="AT420" i="18"/>
  <c r="AS421" i="18"/>
  <c r="AT421" i="18"/>
  <c r="AS422" i="18"/>
  <c r="AT422" i="18"/>
  <c r="AS423" i="18"/>
  <c r="AT423" i="18"/>
  <c r="AS424" i="18"/>
  <c r="AT424" i="18"/>
  <c r="AS425" i="18"/>
  <c r="AT425" i="18"/>
  <c r="AS426" i="18"/>
  <c r="AT426" i="18"/>
  <c r="AS427" i="18"/>
  <c r="AT427" i="18"/>
  <c r="AS428" i="18"/>
  <c r="AT428" i="18"/>
  <c r="AS429" i="18"/>
  <c r="AT429" i="18"/>
  <c r="AS430" i="18"/>
  <c r="AT430" i="18"/>
  <c r="AS431" i="18"/>
  <c r="AT431" i="18"/>
  <c r="AS432" i="18"/>
  <c r="AT432" i="18"/>
  <c r="AS433" i="18"/>
  <c r="AT433" i="18"/>
  <c r="AS434" i="18"/>
  <c r="AT434" i="18"/>
  <c r="AS435" i="18"/>
  <c r="AT435" i="18"/>
  <c r="AS436" i="18"/>
  <c r="AT436" i="18"/>
  <c r="AS437" i="18"/>
  <c r="AT437" i="18"/>
  <c r="AS438" i="18"/>
  <c r="AT438" i="18"/>
  <c r="AS439" i="18"/>
  <c r="AT439" i="18"/>
  <c r="AS440" i="18"/>
  <c r="AT440" i="18"/>
  <c r="AS441" i="18"/>
  <c r="AT441" i="18"/>
  <c r="AS442" i="18"/>
  <c r="AT442" i="18"/>
  <c r="AS443" i="18"/>
  <c r="AT443" i="18"/>
  <c r="AS444" i="18"/>
  <c r="AT444" i="18"/>
  <c r="AS445" i="18"/>
  <c r="AT445" i="18"/>
  <c r="AS446" i="18"/>
  <c r="AT446" i="18"/>
  <c r="AS447" i="18"/>
  <c r="AT447" i="18"/>
  <c r="AS448" i="18"/>
  <c r="AT448" i="18"/>
  <c r="AS449" i="18"/>
  <c r="AT449" i="18"/>
  <c r="AS450" i="18"/>
  <c r="AT450" i="18"/>
  <c r="AS451" i="18"/>
  <c r="AT451" i="18"/>
  <c r="AS452" i="18"/>
  <c r="AT452" i="18"/>
  <c r="AS453" i="18"/>
  <c r="AT453" i="18"/>
  <c r="AS454" i="18"/>
  <c r="AT454" i="18"/>
  <c r="AS455" i="18"/>
  <c r="AT455" i="18"/>
  <c r="AS456" i="18"/>
  <c r="AT456" i="18"/>
  <c r="AS457" i="18"/>
  <c r="AT457" i="18"/>
  <c r="AS458" i="18"/>
  <c r="AT458" i="18"/>
  <c r="AS459" i="18"/>
  <c r="AT459" i="18"/>
  <c r="AS460" i="18"/>
  <c r="AT460" i="18"/>
  <c r="AS461" i="18"/>
  <c r="AT461" i="18"/>
  <c r="AS462" i="18"/>
  <c r="AT462" i="18"/>
  <c r="AS463" i="18"/>
  <c r="AT463" i="18"/>
  <c r="AS464" i="18"/>
  <c r="AT464" i="18"/>
  <c r="AS465" i="18"/>
  <c r="AT465" i="18"/>
  <c r="AS466" i="18"/>
  <c r="AT466" i="18"/>
  <c r="AS467" i="18"/>
  <c r="AT467" i="18"/>
  <c r="AS468" i="18"/>
  <c r="AT468" i="18"/>
  <c r="AS469" i="18"/>
  <c r="AT469" i="18"/>
  <c r="AS470" i="18"/>
  <c r="AT470" i="18"/>
  <c r="AS471" i="18"/>
  <c r="AT471" i="18"/>
  <c r="AS472" i="18"/>
  <c r="AT472" i="18"/>
  <c r="AS473" i="18"/>
  <c r="AT473" i="18"/>
  <c r="AS474" i="18"/>
  <c r="AT474" i="18"/>
  <c r="AS475" i="18"/>
  <c r="AT475" i="18"/>
  <c r="AS476" i="18"/>
  <c r="AT476" i="18"/>
  <c r="AS477" i="18"/>
  <c r="AT477" i="18"/>
  <c r="AS478" i="18"/>
  <c r="AT478" i="18"/>
  <c r="AS479" i="18"/>
  <c r="AT479" i="18"/>
  <c r="AS480" i="18"/>
  <c r="AT480" i="18"/>
  <c r="AS481" i="18"/>
  <c r="AT481" i="18"/>
  <c r="AS482" i="18"/>
  <c r="AT482" i="18"/>
  <c r="AS483" i="18"/>
  <c r="AT483" i="18"/>
  <c r="AS484" i="18"/>
  <c r="AT484" i="18"/>
  <c r="AS485" i="18"/>
  <c r="AT485" i="18"/>
  <c r="AS486" i="18"/>
  <c r="AT486" i="18"/>
  <c r="AS487" i="18"/>
  <c r="AT487" i="18"/>
  <c r="AS488" i="18"/>
  <c r="AT488" i="18"/>
  <c r="AS489" i="18"/>
  <c r="AT489" i="18"/>
  <c r="AS490" i="18"/>
  <c r="AT490" i="18"/>
  <c r="AS491" i="18"/>
  <c r="AT491" i="18"/>
  <c r="AS492" i="18"/>
  <c r="AT492" i="18"/>
  <c r="AS493" i="18"/>
  <c r="AT493" i="18"/>
  <c r="AS494" i="18"/>
  <c r="AT494" i="18"/>
  <c r="AS495" i="18"/>
  <c r="AT495" i="18"/>
  <c r="AS496" i="18"/>
  <c r="AT496" i="18"/>
  <c r="AS497" i="18"/>
  <c r="AT497" i="18"/>
  <c r="AS498" i="18"/>
  <c r="AT498" i="18"/>
  <c r="AS499" i="18"/>
  <c r="AT499" i="18"/>
  <c r="AS500" i="18"/>
  <c r="AT500" i="18"/>
  <c r="AS501" i="18"/>
  <c r="AT501" i="18"/>
  <c r="AS502" i="18"/>
  <c r="AT502" i="18"/>
  <c r="AS503" i="18"/>
  <c r="AT503" i="18"/>
  <c r="AS504" i="18"/>
  <c r="AT504" i="18"/>
  <c r="AS505" i="18"/>
  <c r="AT505" i="18"/>
  <c r="AS506" i="18"/>
  <c r="AT506" i="18"/>
  <c r="AS507" i="18"/>
  <c r="AT507" i="18"/>
  <c r="AS508" i="18"/>
  <c r="AT508" i="18"/>
  <c r="AS509" i="18"/>
  <c r="AT509" i="18"/>
  <c r="AS510" i="18"/>
  <c r="AT510" i="18"/>
  <c r="AS511" i="18"/>
  <c r="AT511" i="18"/>
  <c r="AS512" i="18"/>
  <c r="AT512" i="18"/>
  <c r="AS513" i="18"/>
  <c r="AT513" i="18"/>
  <c r="AS514" i="18"/>
  <c r="AT514" i="18"/>
  <c r="AS515" i="18"/>
  <c r="AT515" i="18"/>
  <c r="AS516" i="18"/>
  <c r="AT516" i="18"/>
  <c r="AS517" i="18"/>
  <c r="AT517" i="18"/>
  <c r="AS518" i="18"/>
  <c r="AT518" i="18"/>
  <c r="AS519" i="18"/>
  <c r="AT519" i="18"/>
  <c r="AS520" i="18"/>
  <c r="AT520" i="18"/>
  <c r="AS521" i="18"/>
  <c r="AT521" i="18"/>
  <c r="AS522" i="18"/>
  <c r="AT522" i="18"/>
  <c r="AS523" i="18"/>
  <c r="AT523" i="18"/>
  <c r="AS524" i="18"/>
  <c r="AT524" i="18"/>
  <c r="AS525" i="18"/>
  <c r="AT525" i="18"/>
  <c r="AS526" i="18"/>
  <c r="AT526" i="18"/>
  <c r="AS527" i="18"/>
  <c r="AT527" i="18"/>
  <c r="AS528" i="18"/>
  <c r="AT528" i="18"/>
  <c r="AS529" i="18"/>
  <c r="AT529" i="18"/>
  <c r="AS530" i="18"/>
  <c r="AT530" i="18"/>
  <c r="AS531" i="18"/>
  <c r="AT531" i="18"/>
  <c r="AS532" i="18"/>
  <c r="AT532" i="18"/>
  <c r="AS533" i="18"/>
  <c r="AT533" i="18"/>
  <c r="AS534" i="18"/>
  <c r="AT534" i="18"/>
  <c r="AS535" i="18"/>
  <c r="AT535" i="18"/>
  <c r="AS536" i="18"/>
  <c r="AT536" i="18"/>
  <c r="AS537" i="18"/>
  <c r="AT537" i="18"/>
  <c r="AS538" i="18"/>
  <c r="AT538" i="18"/>
  <c r="AS539" i="18"/>
  <c r="AT539" i="18"/>
  <c r="AS540" i="18"/>
  <c r="AT540" i="18"/>
  <c r="AS541" i="18"/>
  <c r="AT541" i="18"/>
  <c r="AS542" i="18"/>
  <c r="AT542" i="18"/>
  <c r="AS543" i="18"/>
  <c r="AT543" i="18"/>
  <c r="AS544" i="18"/>
  <c r="AT544" i="18"/>
  <c r="AS545" i="18"/>
  <c r="AT545" i="18"/>
  <c r="AS546" i="18"/>
  <c r="AT546" i="18"/>
  <c r="AS547" i="18"/>
  <c r="AT547" i="18"/>
  <c r="AS548" i="18"/>
  <c r="AT548" i="18"/>
  <c r="AS549" i="18"/>
  <c r="AT549" i="18"/>
  <c r="AS550" i="18"/>
  <c r="AT550" i="18"/>
  <c r="AS551" i="18"/>
  <c r="AT551" i="18"/>
  <c r="AS552" i="18"/>
  <c r="AT552" i="18"/>
  <c r="AS553" i="18"/>
  <c r="AT553" i="18"/>
  <c r="AS554" i="18"/>
  <c r="AT554" i="18"/>
  <c r="AS555" i="18"/>
  <c r="AT555" i="18"/>
  <c r="AS556" i="18"/>
  <c r="AT556" i="18"/>
  <c r="AS557" i="18"/>
  <c r="AT557" i="18"/>
  <c r="AS558" i="18"/>
  <c r="AT558" i="18"/>
  <c r="AS559" i="18"/>
  <c r="AT559" i="18"/>
  <c r="AS560" i="18"/>
  <c r="AT560" i="18"/>
  <c r="AS561" i="18"/>
  <c r="AT561" i="18"/>
  <c r="AS562" i="18"/>
  <c r="AT562" i="18"/>
  <c r="AS563" i="18"/>
  <c r="AT563" i="18"/>
  <c r="AS564" i="18"/>
  <c r="AT564" i="18"/>
  <c r="AS565" i="18"/>
  <c r="AT565" i="18"/>
  <c r="AS566" i="18"/>
  <c r="AT566" i="18"/>
  <c r="AS567" i="18"/>
  <c r="AT567" i="18"/>
  <c r="AS568" i="18"/>
  <c r="AT568" i="18"/>
  <c r="AS569" i="18"/>
  <c r="AT569" i="18"/>
  <c r="AS570" i="18"/>
  <c r="AT570" i="18"/>
  <c r="AS571" i="18"/>
  <c r="AT571" i="18"/>
  <c r="AS572" i="18"/>
  <c r="AT572" i="18"/>
  <c r="AS573" i="18"/>
  <c r="AT573" i="18"/>
  <c r="AS574" i="18"/>
  <c r="AT574" i="18"/>
  <c r="AS575" i="18"/>
  <c r="AT575" i="18"/>
  <c r="AS576" i="18"/>
  <c r="AT576" i="18"/>
  <c r="AS577" i="18"/>
  <c r="AT577" i="18"/>
  <c r="AS578" i="18"/>
  <c r="AT578" i="18"/>
  <c r="AS579" i="18"/>
  <c r="AT579" i="18"/>
  <c r="AS580" i="18"/>
  <c r="AT580" i="18"/>
  <c r="AS581" i="18"/>
  <c r="AT581" i="18"/>
  <c r="AS582" i="18"/>
  <c r="AT582" i="18"/>
  <c r="AS583" i="18"/>
  <c r="AT583" i="18"/>
  <c r="AS584" i="18"/>
  <c r="AT584" i="18"/>
  <c r="AS585" i="18"/>
  <c r="AT585" i="18"/>
  <c r="AS586" i="18"/>
  <c r="AT586" i="18"/>
  <c r="AS587" i="18"/>
  <c r="AT587" i="18"/>
  <c r="AS588" i="18"/>
  <c r="AT588" i="18"/>
  <c r="AS589" i="18"/>
  <c r="AT589" i="18"/>
  <c r="AS590" i="18"/>
  <c r="AT590" i="18"/>
  <c r="AS591" i="18"/>
  <c r="AT591" i="18"/>
  <c r="AS592" i="18"/>
  <c r="AT592" i="18"/>
  <c r="AS593" i="18"/>
  <c r="AT593" i="18"/>
  <c r="AS594" i="18"/>
  <c r="AT594" i="18"/>
  <c r="AS595" i="18"/>
  <c r="AT595" i="18"/>
  <c r="AS596" i="18"/>
  <c r="AT596" i="18"/>
  <c r="AS597" i="18"/>
  <c r="AT597" i="18"/>
  <c r="AS598" i="18"/>
  <c r="AT598" i="18"/>
  <c r="AS599" i="18"/>
  <c r="AT599" i="18"/>
  <c r="AS600" i="18"/>
  <c r="AT600" i="18"/>
  <c r="AS601" i="18"/>
  <c r="AT601" i="18"/>
  <c r="AS602" i="18"/>
  <c r="AT602" i="18"/>
  <c r="AS603" i="18"/>
  <c r="AT603" i="18"/>
  <c r="AS604" i="18"/>
  <c r="AT604" i="18"/>
  <c r="AS605" i="18"/>
  <c r="AT605" i="18"/>
  <c r="AS606" i="18"/>
  <c r="AT606" i="18"/>
  <c r="AS607" i="18"/>
  <c r="AT607" i="18"/>
  <c r="AS608" i="18"/>
  <c r="AT608" i="18"/>
  <c r="AS609" i="18"/>
  <c r="AT609" i="18"/>
  <c r="AS610" i="18"/>
  <c r="AT610" i="18"/>
  <c r="AS611" i="18"/>
  <c r="AT611" i="18"/>
  <c r="AS612" i="18"/>
  <c r="AT612" i="18"/>
  <c r="AS613" i="18"/>
  <c r="AT613" i="18"/>
  <c r="AS614" i="18"/>
  <c r="AT614" i="18"/>
  <c r="AS615" i="18"/>
  <c r="AT615" i="18"/>
  <c r="AS616" i="18"/>
  <c r="AT616" i="18"/>
  <c r="AS617" i="18"/>
  <c r="AT617" i="18"/>
  <c r="AS618" i="18"/>
  <c r="AT618" i="18"/>
  <c r="AS619" i="18"/>
  <c r="AT619" i="18"/>
  <c r="AS620" i="18"/>
  <c r="AT620" i="18"/>
  <c r="AS621" i="18"/>
  <c r="AT621" i="18"/>
  <c r="AS622" i="18"/>
  <c r="AT622" i="18"/>
  <c r="AS623" i="18"/>
  <c r="AT623" i="18"/>
  <c r="AS624" i="18"/>
  <c r="AT624" i="18"/>
  <c r="AS625" i="18"/>
  <c r="AT625" i="18"/>
  <c r="AS626" i="18"/>
  <c r="AT626" i="18"/>
  <c r="AS627" i="18"/>
  <c r="AT627" i="18"/>
  <c r="AS628" i="18"/>
  <c r="AT628" i="18"/>
  <c r="AS629" i="18"/>
  <c r="AT629" i="18"/>
  <c r="AS630" i="18"/>
  <c r="AT630" i="18"/>
  <c r="AS631" i="18"/>
  <c r="AT631" i="18"/>
  <c r="AS632" i="18"/>
  <c r="AT632" i="18"/>
  <c r="AS633" i="18"/>
  <c r="AT633" i="18"/>
  <c r="AS634" i="18"/>
  <c r="AT634" i="18"/>
  <c r="AS635" i="18"/>
  <c r="AT635" i="18"/>
  <c r="AS636" i="18"/>
  <c r="AT636" i="18"/>
  <c r="AS637" i="18"/>
  <c r="AT637" i="18"/>
  <c r="AS638" i="18"/>
  <c r="AT638" i="18"/>
  <c r="AS639" i="18"/>
  <c r="AT639" i="18"/>
  <c r="AS640" i="18"/>
  <c r="AT640" i="18"/>
  <c r="AS641" i="18"/>
  <c r="AT641" i="18"/>
  <c r="AS642" i="18"/>
  <c r="AT642" i="18"/>
  <c r="AS643" i="18"/>
  <c r="AT643" i="18"/>
  <c r="AS644" i="18"/>
  <c r="AT644" i="18"/>
  <c r="AS645" i="18"/>
  <c r="AT645" i="18"/>
  <c r="AS646" i="18"/>
  <c r="AT646" i="18"/>
  <c r="AS647" i="18"/>
  <c r="AT647" i="18"/>
  <c r="AS648" i="18"/>
  <c r="AT648" i="18"/>
  <c r="AS649" i="18"/>
  <c r="AT649" i="18"/>
  <c r="AS650" i="18"/>
  <c r="AT650" i="18"/>
  <c r="AS651" i="18"/>
  <c r="AT651" i="18"/>
  <c r="AS652" i="18"/>
  <c r="AT652" i="18"/>
  <c r="AS653" i="18"/>
  <c r="AT653" i="18"/>
  <c r="AS654" i="18"/>
  <c r="AT654" i="18"/>
  <c r="AS655" i="18"/>
  <c r="AT655" i="18"/>
  <c r="AS656" i="18"/>
  <c r="AT656" i="18"/>
  <c r="AS657" i="18"/>
  <c r="AT657" i="18"/>
  <c r="AS658" i="18"/>
  <c r="AT658" i="18"/>
  <c r="AS659" i="18"/>
  <c r="AT659" i="18"/>
  <c r="AS660" i="18"/>
  <c r="AT660" i="18"/>
  <c r="AS661" i="18"/>
  <c r="AT661" i="18"/>
  <c r="AS662" i="18"/>
  <c r="AT662" i="18"/>
  <c r="AS663" i="18"/>
  <c r="AT663" i="18"/>
  <c r="AS664" i="18"/>
  <c r="AT664" i="18"/>
  <c r="AS665" i="18"/>
  <c r="AT665" i="18"/>
  <c r="AS666" i="18"/>
  <c r="AT666" i="18"/>
  <c r="AS667" i="18"/>
  <c r="AT667" i="18"/>
  <c r="AS668" i="18"/>
  <c r="AT668" i="18"/>
  <c r="AS669" i="18"/>
  <c r="AT669" i="18"/>
  <c r="AS670" i="18"/>
  <c r="AT670" i="18"/>
  <c r="AS671" i="18"/>
  <c r="AT671" i="18"/>
  <c r="AS672" i="18"/>
  <c r="AT672" i="18"/>
  <c r="AS673" i="18"/>
  <c r="AT673" i="18"/>
  <c r="AS674" i="18"/>
  <c r="AT674" i="18"/>
  <c r="AS675" i="18"/>
  <c r="AT675" i="18"/>
  <c r="AS676" i="18"/>
  <c r="AT676" i="18"/>
  <c r="AS677" i="18"/>
  <c r="AT677" i="18"/>
  <c r="AS678" i="18"/>
  <c r="AT678" i="18"/>
  <c r="AS679" i="18"/>
  <c r="AT679" i="18"/>
  <c r="AS680" i="18"/>
  <c r="AT680" i="18"/>
  <c r="AS681" i="18"/>
  <c r="AT681" i="18"/>
  <c r="AS682" i="18"/>
  <c r="AT682" i="18"/>
  <c r="AS683" i="18"/>
  <c r="AT683" i="18"/>
  <c r="AS684" i="18"/>
  <c r="AT684" i="18"/>
  <c r="AS685" i="18"/>
  <c r="AT685" i="18"/>
  <c r="AS686" i="18"/>
  <c r="AT686" i="18"/>
  <c r="AS687" i="18"/>
  <c r="AT687" i="18"/>
  <c r="AS688" i="18"/>
  <c r="AT688" i="18"/>
  <c r="AS689" i="18"/>
  <c r="AT689" i="18"/>
  <c r="AS690" i="18"/>
  <c r="AT690" i="18"/>
  <c r="AS691" i="18"/>
  <c r="AT691" i="18"/>
  <c r="AS692" i="18"/>
  <c r="AT692" i="18"/>
  <c r="AS693" i="18"/>
  <c r="AT693" i="18"/>
  <c r="AS694" i="18"/>
  <c r="AT694" i="18"/>
  <c r="AS695" i="18"/>
  <c r="AT695" i="18"/>
  <c r="AS696" i="18"/>
  <c r="AT696" i="18"/>
  <c r="AS697" i="18"/>
  <c r="AT697" i="18"/>
  <c r="AS698" i="18"/>
  <c r="AT698" i="18"/>
  <c r="AS699" i="18"/>
  <c r="AT699" i="18"/>
  <c r="AS700" i="18"/>
  <c r="AT700" i="18"/>
  <c r="AS701" i="18"/>
  <c r="AT701" i="18"/>
  <c r="AS702" i="18"/>
  <c r="AT702" i="18"/>
  <c r="AS703" i="18"/>
  <c r="AT703" i="18"/>
  <c r="AS704" i="18"/>
  <c r="AT704" i="18"/>
  <c r="AS705" i="18"/>
  <c r="AT705" i="18"/>
  <c r="AS706" i="18"/>
  <c r="AT706" i="18"/>
  <c r="AS707" i="18"/>
  <c r="AT707" i="18"/>
  <c r="AS708" i="18"/>
  <c r="AT708" i="18"/>
  <c r="AS709" i="18"/>
  <c r="AT709" i="18"/>
  <c r="AS710" i="18"/>
  <c r="AT710" i="18"/>
  <c r="AS711" i="18"/>
  <c r="AT711" i="18"/>
  <c r="AS712" i="18"/>
  <c r="AT712" i="18"/>
  <c r="AS713" i="18"/>
  <c r="AT713" i="18"/>
  <c r="AS714" i="18"/>
  <c r="AT714" i="18"/>
  <c r="AS715" i="18"/>
  <c r="AT715" i="18"/>
  <c r="AS716" i="18"/>
  <c r="AT716" i="18"/>
  <c r="AS717" i="18"/>
  <c r="AT717" i="18"/>
  <c r="AS718" i="18"/>
  <c r="AT718" i="18"/>
  <c r="AS719" i="18"/>
  <c r="AT719" i="18"/>
  <c r="AS720" i="18"/>
  <c r="AT720" i="18"/>
  <c r="AS721" i="18"/>
  <c r="AT721" i="18"/>
  <c r="AS722" i="18"/>
  <c r="AT722" i="18"/>
  <c r="AS723" i="18"/>
  <c r="AT723" i="18"/>
  <c r="AS724" i="18"/>
  <c r="AT724" i="18"/>
  <c r="AS725" i="18"/>
  <c r="AT725" i="18"/>
  <c r="AS726" i="18"/>
  <c r="AT726" i="18"/>
  <c r="AS727" i="18"/>
  <c r="AT727" i="18"/>
  <c r="AS728" i="18"/>
  <c r="AT728" i="18"/>
  <c r="AS729" i="18"/>
  <c r="AT729" i="18"/>
  <c r="AS730" i="18"/>
  <c r="AT730" i="18"/>
  <c r="AS731" i="18"/>
  <c r="AT731" i="18"/>
  <c r="AS732" i="18"/>
  <c r="AT732" i="18"/>
  <c r="AS733" i="18"/>
  <c r="AT733" i="18"/>
  <c r="AS734" i="18"/>
  <c r="AT734" i="18"/>
  <c r="AS735" i="18"/>
  <c r="AT735" i="18"/>
  <c r="AS736" i="18"/>
  <c r="AT736" i="18"/>
  <c r="AS737" i="18"/>
  <c r="AT737" i="18"/>
  <c r="AS738" i="18"/>
  <c r="AT738" i="18"/>
  <c r="AS739" i="18"/>
  <c r="AT739" i="18"/>
  <c r="AS740" i="18"/>
  <c r="AT740" i="18"/>
  <c r="AS741" i="18"/>
  <c r="AT741" i="18"/>
  <c r="AS742" i="18"/>
  <c r="AT742" i="18"/>
  <c r="AS743" i="18"/>
  <c r="AT743" i="18"/>
  <c r="AS744" i="18"/>
  <c r="AT744" i="18"/>
  <c r="AS745" i="18"/>
  <c r="AT745" i="18"/>
  <c r="AS746" i="18"/>
  <c r="AT746" i="18"/>
  <c r="AS747" i="18"/>
  <c r="AT747" i="18"/>
  <c r="AS748" i="18"/>
  <c r="AT748" i="18"/>
  <c r="AS749" i="18"/>
  <c r="AT749" i="18"/>
  <c r="AS750" i="18"/>
  <c r="AT750" i="18"/>
  <c r="AS751" i="18"/>
  <c r="AT751" i="18"/>
  <c r="AS752" i="18"/>
  <c r="AT752" i="18"/>
  <c r="AS753" i="18"/>
  <c r="AT753" i="18"/>
  <c r="AS754" i="18"/>
  <c r="AT754" i="18"/>
  <c r="AS755" i="18"/>
  <c r="AT755" i="18"/>
  <c r="AS756" i="18"/>
  <c r="AT756" i="18"/>
  <c r="AS757" i="18"/>
  <c r="AT757" i="18"/>
  <c r="AS758" i="18"/>
  <c r="AT758" i="18"/>
  <c r="AS759" i="18"/>
  <c r="AT759" i="18"/>
  <c r="AS760" i="18"/>
  <c r="AT760" i="18"/>
  <c r="AS761" i="18"/>
  <c r="AT761" i="18"/>
  <c r="AS762" i="18"/>
  <c r="AT762" i="18"/>
  <c r="AS763" i="18"/>
  <c r="AT763" i="18"/>
  <c r="AS764" i="18"/>
  <c r="AT764" i="18"/>
  <c r="AS765" i="18"/>
  <c r="AT765" i="18"/>
  <c r="AS766" i="18"/>
  <c r="AT766" i="18"/>
  <c r="AS767" i="18"/>
  <c r="AT767" i="18"/>
  <c r="AS768" i="18"/>
  <c r="AT768" i="18"/>
  <c r="AS769" i="18"/>
  <c r="AT769" i="18"/>
  <c r="AS770" i="18"/>
  <c r="AT770" i="18"/>
  <c r="AS771" i="18"/>
  <c r="AT771" i="18"/>
  <c r="AS772" i="18"/>
  <c r="AT772" i="18"/>
  <c r="AS773" i="18"/>
  <c r="AT773" i="18"/>
  <c r="AS774" i="18"/>
  <c r="AT774" i="18"/>
  <c r="AS775" i="18"/>
  <c r="AT775" i="18"/>
  <c r="AS776" i="18"/>
  <c r="AT776" i="18"/>
  <c r="AS777" i="18"/>
  <c r="AT777" i="18"/>
  <c r="AS778" i="18"/>
  <c r="AT778" i="18"/>
  <c r="AS779" i="18"/>
  <c r="AT779" i="18"/>
  <c r="AS780" i="18"/>
  <c r="AT780" i="18"/>
  <c r="AS781" i="18"/>
  <c r="AT781" i="18"/>
  <c r="AS782" i="18"/>
  <c r="AT782" i="18"/>
  <c r="AS783" i="18"/>
  <c r="AT783" i="18"/>
  <c r="AS784" i="18"/>
  <c r="AT784" i="18"/>
  <c r="AS785" i="18"/>
  <c r="AT785" i="18"/>
  <c r="AS786" i="18"/>
  <c r="AT786" i="18"/>
  <c r="AS787" i="18"/>
  <c r="AT787" i="18"/>
  <c r="AS788" i="18"/>
  <c r="AT788" i="18"/>
  <c r="AS789" i="18"/>
  <c r="AT789" i="18"/>
  <c r="AS790" i="18"/>
  <c r="AT790" i="18"/>
  <c r="AS791" i="18"/>
  <c r="AT791" i="18"/>
  <c r="AS792" i="18"/>
  <c r="AT792" i="18"/>
  <c r="AS793" i="18"/>
  <c r="AT793" i="18"/>
  <c r="AS794" i="18"/>
  <c r="AT794" i="18"/>
  <c r="AS795" i="18"/>
  <c r="AT795" i="18"/>
  <c r="AS796" i="18"/>
  <c r="AT796" i="18"/>
  <c r="AS797" i="18"/>
  <c r="AT797" i="18"/>
  <c r="AS798" i="18"/>
  <c r="AT798" i="18"/>
  <c r="AS799" i="18"/>
  <c r="AT799" i="18"/>
  <c r="AS800" i="18"/>
  <c r="AT800" i="18"/>
  <c r="AS801" i="18"/>
  <c r="AT801" i="18"/>
  <c r="AS802" i="18"/>
  <c r="AT802" i="18"/>
  <c r="AS803" i="18"/>
  <c r="AT803" i="18"/>
  <c r="AS804" i="18"/>
  <c r="AT804" i="18"/>
  <c r="AS805" i="18"/>
  <c r="AT805" i="18"/>
  <c r="AS806" i="18"/>
  <c r="AT806" i="18"/>
  <c r="AS807" i="18"/>
  <c r="AT807" i="18"/>
  <c r="AS808" i="18"/>
  <c r="AT808" i="18"/>
  <c r="AS809" i="18"/>
  <c r="AT809" i="18"/>
  <c r="AS810" i="18"/>
  <c r="AT810" i="18"/>
  <c r="AS811" i="18"/>
  <c r="AT811" i="18"/>
  <c r="AS812" i="18"/>
  <c r="AT812" i="18"/>
  <c r="AS813" i="18"/>
  <c r="AT813" i="18"/>
  <c r="AS814" i="18"/>
  <c r="AT814" i="18"/>
  <c r="AS815" i="18"/>
  <c r="AT815" i="18"/>
  <c r="AS816" i="18"/>
  <c r="AT816" i="18"/>
  <c r="AS817" i="18"/>
  <c r="AT817" i="18"/>
  <c r="AS818" i="18"/>
  <c r="AT818" i="18"/>
  <c r="AS819" i="18"/>
  <c r="AT819" i="18"/>
  <c r="AS820" i="18"/>
  <c r="AT820" i="18"/>
  <c r="AS821" i="18"/>
  <c r="AT821" i="18"/>
  <c r="AS822" i="18"/>
  <c r="AT822" i="18"/>
  <c r="AS823" i="18"/>
  <c r="AT823" i="18"/>
  <c r="AS824" i="18"/>
  <c r="AT824" i="18"/>
  <c r="AS825" i="18"/>
  <c r="AT825" i="18"/>
  <c r="AS826" i="18"/>
  <c r="AT826" i="18"/>
  <c r="AS827" i="18"/>
  <c r="AT827" i="18"/>
  <c r="AS828" i="18"/>
  <c r="AT828" i="18"/>
  <c r="AS829" i="18"/>
  <c r="AT829" i="18"/>
  <c r="AS830" i="18"/>
  <c r="AT830" i="18"/>
  <c r="AS831" i="18"/>
  <c r="AT831" i="18"/>
  <c r="AS832" i="18"/>
  <c r="AT832" i="18"/>
  <c r="AS833" i="18"/>
  <c r="AT833" i="18"/>
  <c r="AS834" i="18"/>
  <c r="AT834" i="18"/>
  <c r="AS835" i="18"/>
  <c r="AT835" i="18"/>
  <c r="AS836" i="18"/>
  <c r="AT836" i="18"/>
  <c r="AS837" i="18"/>
  <c r="AT837" i="18"/>
  <c r="AS838" i="18"/>
  <c r="AT838" i="18"/>
  <c r="AS839" i="18"/>
  <c r="AT839" i="18"/>
  <c r="AS840" i="18"/>
  <c r="AT840" i="18"/>
  <c r="AS841" i="18"/>
  <c r="AT841" i="18"/>
  <c r="AS842" i="18"/>
  <c r="AT842" i="18"/>
  <c r="AS843" i="18"/>
  <c r="AT843" i="18"/>
  <c r="AS844" i="18"/>
  <c r="AT844" i="18"/>
  <c r="AS845" i="18"/>
  <c r="AT845" i="18"/>
  <c r="AS846" i="18"/>
  <c r="AT846" i="18"/>
  <c r="AS847" i="18"/>
  <c r="AT847" i="18"/>
  <c r="AS848" i="18"/>
  <c r="AT848" i="18"/>
  <c r="AS849" i="18"/>
  <c r="AT849" i="18"/>
  <c r="AS850" i="18"/>
  <c r="AT850" i="18"/>
  <c r="AS851" i="18"/>
  <c r="AT851" i="18"/>
  <c r="AS852" i="18"/>
  <c r="AT852" i="18"/>
  <c r="AS853" i="18"/>
  <c r="AT853" i="18"/>
  <c r="AS854" i="18"/>
  <c r="AT854" i="18"/>
  <c r="AS855" i="18"/>
  <c r="AT855" i="18"/>
  <c r="AS856" i="18"/>
  <c r="AT856" i="18"/>
  <c r="AS857" i="18"/>
  <c r="AT857" i="18"/>
  <c r="AS858" i="18"/>
  <c r="AT858" i="18"/>
  <c r="AS859" i="18"/>
  <c r="AT859" i="18"/>
  <c r="AS860" i="18"/>
  <c r="AT860" i="18"/>
  <c r="AS861" i="18"/>
  <c r="AT861" i="18"/>
  <c r="AS862" i="18"/>
  <c r="AT862" i="18"/>
  <c r="AS863" i="18"/>
  <c r="AT863" i="18"/>
  <c r="AS864" i="18"/>
  <c r="AT864" i="18"/>
  <c r="AS865" i="18"/>
  <c r="AT865" i="18"/>
  <c r="AS866" i="18"/>
  <c r="AT866" i="18"/>
  <c r="AS867" i="18"/>
  <c r="AT867" i="18"/>
  <c r="AS868" i="18"/>
  <c r="AT868" i="18"/>
  <c r="AS869" i="18"/>
  <c r="AT869" i="18"/>
  <c r="AS870" i="18"/>
  <c r="AT870" i="18"/>
  <c r="AS871" i="18"/>
  <c r="AT871" i="18"/>
  <c r="AS872" i="18"/>
  <c r="AT872" i="18"/>
  <c r="AS873" i="18"/>
  <c r="AT873" i="18"/>
  <c r="AS874" i="18"/>
  <c r="AT874" i="18"/>
  <c r="AS875" i="18"/>
  <c r="AT875" i="18"/>
  <c r="AS876" i="18"/>
  <c r="AT876" i="18"/>
  <c r="AS877" i="18"/>
  <c r="AT877" i="18"/>
  <c r="AS878" i="18"/>
  <c r="AT878" i="18"/>
  <c r="AS879" i="18"/>
  <c r="AT879" i="18"/>
  <c r="AS880" i="18"/>
  <c r="AT880" i="18"/>
  <c r="AS881" i="18"/>
  <c r="AT881" i="18"/>
  <c r="AS882" i="18"/>
  <c r="AT882" i="18"/>
  <c r="AS883" i="18"/>
  <c r="AT883" i="18"/>
  <c r="AS884" i="18"/>
  <c r="AT884" i="18"/>
  <c r="AS885" i="18"/>
  <c r="AT885" i="18"/>
  <c r="AS886" i="18"/>
  <c r="AT886" i="18"/>
  <c r="AS887" i="18"/>
  <c r="AT887" i="18"/>
  <c r="AS888" i="18"/>
  <c r="AT888" i="18"/>
  <c r="AS889" i="18"/>
  <c r="AT889" i="18"/>
  <c r="AS890" i="18"/>
  <c r="AT890" i="18"/>
  <c r="AS891" i="18"/>
  <c r="AT891" i="18"/>
  <c r="AS892" i="18"/>
  <c r="AT892" i="18"/>
  <c r="AS893" i="18"/>
  <c r="AT893" i="18"/>
  <c r="AS894" i="18"/>
  <c r="AT894" i="18"/>
  <c r="AS895" i="18"/>
  <c r="AT895" i="18"/>
  <c r="AS896" i="18"/>
  <c r="AT896" i="18"/>
  <c r="AS897" i="18"/>
  <c r="AT897" i="18"/>
  <c r="AS898" i="18"/>
  <c r="AT898" i="18"/>
  <c r="AS899" i="18"/>
  <c r="AT899" i="18"/>
  <c r="AS900" i="18"/>
  <c r="AT900" i="18"/>
  <c r="AS901" i="18"/>
  <c r="AT901" i="18"/>
  <c r="AS902" i="18"/>
  <c r="AT902" i="18"/>
  <c r="AS903" i="18"/>
  <c r="AT903" i="18"/>
  <c r="AS904" i="18"/>
  <c r="AT904" i="18"/>
  <c r="AS905" i="18"/>
  <c r="AT905" i="18"/>
  <c r="AS906" i="18"/>
  <c r="AT906" i="18"/>
  <c r="AS5" i="18"/>
  <c r="AT5" i="18"/>
  <c r="E6" i="32"/>
  <c r="E59" i="32"/>
  <c r="E107" i="32"/>
  <c r="BN6" i="32"/>
  <c r="BN13" i="32"/>
  <c r="E13" i="32" s="1"/>
  <c r="BN14" i="32"/>
  <c r="E14" i="32" s="1"/>
  <c r="BN25" i="32"/>
  <c r="E25" i="32" s="1"/>
  <c r="BN29" i="32"/>
  <c r="E29" i="32" s="1"/>
  <c r="BN36" i="32"/>
  <c r="E36" i="32" s="1"/>
  <c r="BN40" i="32"/>
  <c r="E40" i="32" s="1"/>
  <c r="BN50" i="32"/>
  <c r="E50" i="32" s="1"/>
  <c r="BN66" i="32"/>
  <c r="E66" i="32" s="1"/>
  <c r="BN77" i="32"/>
  <c r="E77" i="32" s="1"/>
  <c r="BN96" i="32"/>
  <c r="E96" i="32" s="1"/>
  <c r="BN114" i="32"/>
  <c r="E114" i="32" s="1"/>
  <c r="BN128" i="32"/>
  <c r="E128" i="32" s="1"/>
  <c r="BN156" i="32"/>
  <c r="E156" i="32" s="1"/>
  <c r="BN160" i="32"/>
  <c r="E160" i="32" s="1"/>
  <c r="BN174" i="32"/>
  <c r="E174" i="32" s="1"/>
  <c r="BN192" i="32"/>
  <c r="E192" i="32" s="1"/>
  <c r="BN199" i="32"/>
  <c r="E199" i="32" s="1"/>
  <c r="BN206" i="32"/>
  <c r="E206" i="32" s="1"/>
  <c r="BN207" i="32"/>
  <c r="E207" i="32" s="1"/>
  <c r="BN210" i="32"/>
  <c r="E210" i="32" s="1"/>
  <c r="BN217" i="32"/>
  <c r="E217" i="32" s="1"/>
  <c r="BN222" i="32"/>
  <c r="E222" i="32" s="1"/>
  <c r="BN242" i="32"/>
  <c r="E242" i="32" s="1"/>
  <c r="BN243" i="32"/>
  <c r="E243" i="32" s="1"/>
  <c r="BN245" i="32"/>
  <c r="E245" i="32" s="1"/>
  <c r="BN257" i="32"/>
  <c r="E257" i="32" s="1"/>
  <c r="BN258" i="32"/>
  <c r="E258" i="32" s="1"/>
  <c r="BN270" i="32"/>
  <c r="E270" i="32" s="1"/>
  <c r="BN276" i="32"/>
  <c r="E276" i="32" s="1"/>
  <c r="BN281" i="32"/>
  <c r="E281" i="32" s="1"/>
  <c r="BN282" i="32"/>
  <c r="E282" i="32" s="1"/>
  <c r="BN291" i="32"/>
  <c r="E291" i="32" s="1"/>
  <c r="BN294" i="32"/>
  <c r="E294" i="32" s="1"/>
  <c r="BN300" i="32"/>
  <c r="E300" i="32" s="1"/>
  <c r="BN301" i="32"/>
  <c r="E301" i="32" s="1"/>
  <c r="BN305" i="32"/>
  <c r="E305" i="32" s="1"/>
  <c r="BN306" i="32"/>
  <c r="E306" i="32" s="1"/>
  <c r="BN320" i="32"/>
  <c r="E320" i="32" s="1"/>
  <c r="BN324" i="32"/>
  <c r="E324" i="32" s="1"/>
  <c r="BN329" i="32"/>
  <c r="E329" i="32" s="1"/>
  <c r="BN330" i="32"/>
  <c r="E330" i="32" s="1"/>
  <c r="BN336" i="32"/>
  <c r="E336" i="32" s="1"/>
  <c r="BN337" i="32"/>
  <c r="E337" i="32" s="1"/>
  <c r="BN338" i="32"/>
  <c r="E338" i="32" s="1"/>
  <c r="BN339" i="32"/>
  <c r="E339" i="32" s="1"/>
  <c r="BN348" i="32"/>
  <c r="E348" i="32" s="1"/>
  <c r="BN352" i="32"/>
  <c r="E352" i="32" s="1"/>
  <c r="BN353" i="32"/>
  <c r="E353" i="32" s="1"/>
  <c r="BN354" i="32"/>
  <c r="E354" i="32" s="1"/>
  <c r="BN356" i="32"/>
  <c r="E356" i="32" s="1"/>
  <c r="BN360" i="32"/>
  <c r="E360" i="32" s="1"/>
  <c r="BN365" i="32"/>
  <c r="E365" i="32" s="1"/>
  <c r="BN366" i="32"/>
  <c r="E366" i="32" s="1"/>
  <c r="BN379" i="32"/>
  <c r="E379" i="32" s="1"/>
  <c r="BN384" i="32"/>
  <c r="E384" i="32" s="1"/>
  <c r="BN385" i="32"/>
  <c r="E385" i="32" s="1"/>
  <c r="BN386" i="32"/>
  <c r="E386" i="32" s="1"/>
  <c r="BN389" i="32"/>
  <c r="E389" i="32" s="1"/>
  <c r="BN396" i="32"/>
  <c r="E396" i="32" s="1"/>
  <c r="BN397" i="32"/>
  <c r="E397" i="32" s="1"/>
  <c r="BN399" i="32"/>
  <c r="E399" i="32" s="1"/>
  <c r="BN401" i="32"/>
  <c r="E401" i="32" s="1"/>
  <c r="BN402" i="32"/>
  <c r="E402" i="32" s="1"/>
  <c r="BN414" i="32"/>
  <c r="E414" i="32" s="1"/>
  <c r="BN415" i="32"/>
  <c r="E415" i="32" s="1"/>
  <c r="BN416" i="32"/>
  <c r="E416" i="32" s="1"/>
  <c r="BN420" i="32"/>
  <c r="E420" i="32" s="1"/>
  <c r="BN427" i="32"/>
  <c r="E427" i="32" s="1"/>
  <c r="BN432" i="32"/>
  <c r="E432" i="32" s="1"/>
  <c r="BN436" i="32"/>
  <c r="E436" i="32" s="1"/>
  <c r="BN440" i="32"/>
  <c r="E440" i="32" s="1"/>
  <c r="BN446" i="32"/>
  <c r="E446" i="32" s="1"/>
  <c r="BN447" i="32"/>
  <c r="E447" i="32" s="1"/>
  <c r="BN448" i="32"/>
  <c r="E448" i="32" s="1"/>
  <c r="BN449" i="32"/>
  <c r="E449" i="32" s="1"/>
  <c r="BN450" i="32"/>
  <c r="E450" i="32" s="1"/>
  <c r="BN463" i="32"/>
  <c r="E463" i="32" s="1"/>
  <c r="BN468" i="32"/>
  <c r="E468" i="32" s="1"/>
  <c r="BN476" i="32"/>
  <c r="E476" i="32" s="1"/>
  <c r="BN480" i="32"/>
  <c r="E480" i="32" s="1"/>
  <c r="BN481" i="32"/>
  <c r="E481" i="32" s="1"/>
  <c r="BN482" i="32"/>
  <c r="E482" i="32" s="1"/>
  <c r="BN483" i="32"/>
  <c r="E483" i="32" s="1"/>
  <c r="BN492" i="32"/>
  <c r="E492" i="32" s="1"/>
  <c r="BN494" i="32"/>
  <c r="E494" i="32" s="1"/>
  <c r="BN495" i="32"/>
  <c r="E495" i="32" s="1"/>
  <c r="BN497" i="32"/>
  <c r="E497" i="32" s="1"/>
  <c r="BN498" i="32"/>
  <c r="E498" i="32" s="1"/>
  <c r="BN505" i="32"/>
  <c r="E505" i="32" s="1"/>
  <c r="BN509" i="32"/>
  <c r="E509" i="32" s="1"/>
  <c r="BN510" i="32"/>
  <c r="E510" i="32" s="1"/>
  <c r="BN516" i="32"/>
  <c r="E516" i="32" s="1"/>
  <c r="BN523" i="32"/>
  <c r="E523" i="32" s="1"/>
  <c r="BN524" i="32"/>
  <c r="E524" i="32" s="1"/>
  <c r="BN528" i="32"/>
  <c r="E528" i="32" s="1"/>
  <c r="BN529" i="32"/>
  <c r="E529" i="32" s="1"/>
  <c r="BN530" i="32"/>
  <c r="E530" i="32" s="1"/>
  <c r="BN543" i="32"/>
  <c r="E543" i="32" s="1"/>
  <c r="BN544" i="32"/>
  <c r="E544" i="32" s="1"/>
  <c r="BN546" i="32"/>
  <c r="E546" i="32" s="1"/>
  <c r="BN553" i="32"/>
  <c r="E553" i="32" s="1"/>
  <c r="BN554" i="32"/>
  <c r="E554" i="32" s="1"/>
  <c r="BN555" i="32"/>
  <c r="E555" i="32" s="1"/>
  <c r="BN556" i="32"/>
  <c r="E556" i="32" s="1"/>
  <c r="BN557" i="32"/>
  <c r="E557" i="32" s="1"/>
  <c r="BN567" i="32"/>
  <c r="E567" i="32" s="1"/>
  <c r="BN569" i="32"/>
  <c r="E569" i="32" s="1"/>
  <c r="BN570" i="32"/>
  <c r="E570" i="32" s="1"/>
  <c r="BN571" i="32"/>
  <c r="E571" i="32" s="1"/>
  <c r="BN572" i="32"/>
  <c r="E572" i="32" s="1"/>
  <c r="BN578" i="32"/>
  <c r="E578" i="32" s="1"/>
  <c r="BN580" i="32"/>
  <c r="E580" i="32" s="1"/>
  <c r="BN583" i="32"/>
  <c r="E583" i="32" s="1"/>
  <c r="BN584" i="32"/>
  <c r="E584" i="32" s="1"/>
  <c r="BN585" i="32"/>
  <c r="E585" i="32" s="1"/>
  <c r="BN588" i="32"/>
  <c r="E588" i="32" s="1"/>
  <c r="BN593" i="32"/>
  <c r="E593" i="32" s="1"/>
  <c r="BN595" i="32"/>
  <c r="E595" i="32" s="1"/>
  <c r="BN597" i="32"/>
  <c r="E597" i="32" s="1"/>
  <c r="BN601" i="32"/>
  <c r="E601" i="32" s="1"/>
  <c r="BN603" i="32"/>
  <c r="E603" i="32" s="1"/>
  <c r="BN609" i="32"/>
  <c r="E609" i="32" s="1"/>
  <c r="BN613" i="32"/>
  <c r="E613" i="32" s="1"/>
  <c r="BN614" i="32"/>
  <c r="E614" i="32" s="1"/>
  <c r="BN615" i="32"/>
  <c r="E615" i="32" s="1"/>
  <c r="BN620" i="32"/>
  <c r="E620" i="32" s="1"/>
  <c r="BN626" i="32"/>
  <c r="E626" i="32" s="1"/>
  <c r="BN627" i="32"/>
  <c r="E627" i="32" s="1"/>
  <c r="BN629" i="32"/>
  <c r="E629" i="32" s="1"/>
  <c r="BN630" i="32"/>
  <c r="E630" i="32" s="1"/>
  <c r="BN637" i="32"/>
  <c r="E637" i="32" s="1"/>
  <c r="BN638" i="32"/>
  <c r="E638" i="32" s="1"/>
  <c r="BN640" i="32"/>
  <c r="E640" i="32" s="1"/>
  <c r="BN641" i="32"/>
  <c r="E641" i="32" s="1"/>
  <c r="BN644" i="32"/>
  <c r="E644" i="32" s="1"/>
  <c r="BN652" i="32"/>
  <c r="E652" i="32" s="1"/>
  <c r="BN653" i="32"/>
  <c r="E653" i="32" s="1"/>
  <c r="BN654" i="32"/>
  <c r="E654" i="32" s="1"/>
  <c r="BN655" i="32"/>
  <c r="E655" i="32" s="1"/>
  <c r="BN656" i="32"/>
  <c r="E656" i="32" s="1"/>
  <c r="BN657" i="32"/>
  <c r="E657" i="32" s="1"/>
  <c r="BN660" i="32"/>
  <c r="E660" i="32" s="1"/>
  <c r="BN666" i="32"/>
  <c r="E666" i="32" s="1"/>
  <c r="BN669" i="32"/>
  <c r="E669" i="32" s="1"/>
  <c r="BN673" i="32"/>
  <c r="E673" i="32" s="1"/>
  <c r="BN678" i="32"/>
  <c r="E678" i="32" s="1"/>
  <c r="BN684" i="32"/>
  <c r="E684" i="32" s="1"/>
  <c r="BN685" i="32"/>
  <c r="E685" i="32" s="1"/>
  <c r="BN686" i="32"/>
  <c r="E686" i="32" s="1"/>
  <c r="BN688" i="32"/>
  <c r="E688" i="32" s="1"/>
  <c r="BN698" i="32"/>
  <c r="E698" i="32" s="1"/>
  <c r="BN699" i="32"/>
  <c r="E699" i="32" s="1"/>
  <c r="BN700" i="32"/>
  <c r="E700" i="32" s="1"/>
  <c r="BN701" i="32"/>
  <c r="E701" i="32" s="1"/>
  <c r="BN702" i="32"/>
  <c r="E702" i="32" s="1"/>
  <c r="BN713" i="32"/>
  <c r="E713" i="32" s="1"/>
  <c r="BN714" i="32"/>
  <c r="E714" i="32" s="1"/>
  <c r="BN717" i="32"/>
  <c r="E717" i="32" s="1"/>
  <c r="BN728" i="32"/>
  <c r="E728" i="32" s="1"/>
  <c r="BN729" i="32"/>
  <c r="E729" i="32" s="1"/>
  <c r="BN732" i="32"/>
  <c r="E732" i="32" s="1"/>
  <c r="BN733" i="32"/>
  <c r="E733" i="32" s="1"/>
  <c r="BN737" i="32"/>
  <c r="E737" i="32" s="1"/>
  <c r="BN739" i="32"/>
  <c r="E739" i="32" s="1"/>
  <c r="BN740" i="32"/>
  <c r="E740" i="32" s="1"/>
  <c r="BN741" i="32"/>
  <c r="E741" i="32" s="1"/>
  <c r="BN744" i="32"/>
  <c r="E744" i="32" s="1"/>
  <c r="BN745" i="32"/>
  <c r="E745" i="32" s="1"/>
  <c r="BN746" i="32"/>
  <c r="E746" i="32" s="1"/>
  <c r="BN753" i="32"/>
  <c r="E753" i="32" s="1"/>
  <c r="BN754" i="32"/>
  <c r="E754" i="32" s="1"/>
  <c r="BN757" i="32"/>
  <c r="E757" i="32" s="1"/>
  <c r="BN761" i="32"/>
  <c r="E761" i="32" s="1"/>
  <c r="BN766" i="32"/>
  <c r="E766" i="32" s="1"/>
  <c r="BN768" i="32"/>
  <c r="E768" i="32" s="1"/>
  <c r="BN769" i="32"/>
  <c r="E769" i="32" s="1"/>
  <c r="BN771" i="32"/>
  <c r="E771" i="32" s="1"/>
  <c r="BN775" i="32"/>
  <c r="E775" i="32" s="1"/>
  <c r="BN782" i="32"/>
  <c r="E782" i="32" s="1"/>
  <c r="BN783" i="32"/>
  <c r="E783" i="32" s="1"/>
  <c r="BN785" i="32"/>
  <c r="E785" i="32" s="1"/>
  <c r="BN792" i="32"/>
  <c r="E792" i="32" s="1"/>
  <c r="BN793" i="32"/>
  <c r="E793" i="32" s="1"/>
  <c r="BN794" i="32"/>
  <c r="E794" i="32" s="1"/>
  <c r="BN795" i="32"/>
  <c r="E795" i="32" s="1"/>
  <c r="BN796" i="32"/>
  <c r="E796" i="32" s="1"/>
  <c r="BN804" i="32"/>
  <c r="E804" i="32" s="1"/>
  <c r="BN805" i="32"/>
  <c r="E805" i="32" s="1"/>
  <c r="BN806" i="32"/>
  <c r="E806" i="32" s="1"/>
  <c r="BN807" i="32"/>
  <c r="E807" i="32" s="1"/>
  <c r="BN808" i="32"/>
  <c r="E808" i="32" s="1"/>
  <c r="BN810" i="32"/>
  <c r="E810" i="32" s="1"/>
  <c r="BN811" i="32"/>
  <c r="E811" i="32" s="1"/>
  <c r="BN817" i="32"/>
  <c r="E817" i="32" s="1"/>
  <c r="BN821" i="32"/>
  <c r="E821" i="32" s="1"/>
  <c r="BN822" i="32"/>
  <c r="E822" i="32" s="1"/>
  <c r="BN823" i="32"/>
  <c r="E823" i="32" s="1"/>
  <c r="BN824" i="32"/>
  <c r="E824" i="32" s="1"/>
  <c r="BN831" i="32"/>
  <c r="E831" i="32" s="1"/>
  <c r="BN833" i="32"/>
  <c r="E833" i="32" s="1"/>
  <c r="BN841" i="32"/>
  <c r="E841" i="32" s="1"/>
  <c r="BN847" i="32"/>
  <c r="E847" i="32" s="1"/>
  <c r="BN848" i="32"/>
  <c r="E848" i="32" s="1"/>
  <c r="BN849" i="32"/>
  <c r="E849" i="32" s="1"/>
  <c r="BN850" i="32"/>
  <c r="E850" i="32" s="1"/>
  <c r="BN855" i="32"/>
  <c r="E855" i="32" s="1"/>
  <c r="BN861" i="32"/>
  <c r="E861" i="32" s="1"/>
  <c r="BN862" i="32"/>
  <c r="E862" i="32" s="1"/>
  <c r="BN864" i="32"/>
  <c r="E864" i="32" s="1"/>
  <c r="BN868" i="32"/>
  <c r="E868" i="32" s="1"/>
  <c r="BN871" i="32"/>
  <c r="E871" i="32" s="1"/>
  <c r="BN874" i="32"/>
  <c r="E874" i="32" s="1"/>
  <c r="BN876" i="32"/>
  <c r="E876" i="32" s="1"/>
  <c r="BN877" i="32"/>
  <c r="E877" i="32" s="1"/>
  <c r="BN889" i="32"/>
  <c r="E889" i="32" s="1"/>
  <c r="BN890" i="32"/>
  <c r="E890" i="32" s="1"/>
  <c r="BN896" i="32"/>
  <c r="E896" i="32" s="1"/>
  <c r="BN897" i="32"/>
  <c r="E897" i="32" s="1"/>
  <c r="BN898" i="32"/>
  <c r="E898" i="32" s="1"/>
  <c r="BN900" i="32"/>
  <c r="E900" i="32" s="1"/>
  <c r="BN901" i="32"/>
  <c r="E901" i="32" s="1"/>
  <c r="BN902" i="32"/>
  <c r="E902" i="32" s="1"/>
  <c r="BN903" i="32"/>
  <c r="E903" i="32" s="1"/>
  <c r="BN4" i="32"/>
  <c r="E4" i="32" s="1"/>
  <c r="M902" i="13"/>
  <c r="P904" i="13"/>
  <c r="D904" i="13"/>
  <c r="BN905" i="32" s="1"/>
  <c r="E905" i="32" s="1"/>
  <c r="D3" i="13"/>
  <c r="BN10" i="32" s="1"/>
  <c r="E10" i="32" s="1"/>
  <c r="D4" i="13"/>
  <c r="D5" i="13"/>
  <c r="BN8" i="32" s="1"/>
  <c r="E8" i="32" s="1"/>
  <c r="D6" i="13"/>
  <c r="BN19" i="32" s="1"/>
  <c r="E19" i="32" s="1"/>
  <c r="D7" i="13"/>
  <c r="BN9" i="32" s="1"/>
  <c r="E9" i="32" s="1"/>
  <c r="D8" i="13"/>
  <c r="BN5" i="32" s="1"/>
  <c r="E5" i="32" s="1"/>
  <c r="D9" i="13"/>
  <c r="BN16" i="32" s="1"/>
  <c r="E16" i="32" s="1"/>
  <c r="D10" i="13"/>
  <c r="BN11" i="32" s="1"/>
  <c r="E11" i="32" s="1"/>
  <c r="D11" i="13"/>
  <c r="D12" i="13"/>
  <c r="BN12" i="32" s="1"/>
  <c r="E12" i="32" s="1"/>
  <c r="D13" i="13"/>
  <c r="BN20" i="32" s="1"/>
  <c r="E20" i="32" s="1"/>
  <c r="D14" i="13"/>
  <c r="BN15" i="32" s="1"/>
  <c r="E15" i="32" s="1"/>
  <c r="D15" i="13"/>
  <c r="BN7" i="32" s="1"/>
  <c r="E7" i="32" s="1"/>
  <c r="D16" i="13"/>
  <c r="D17" i="13"/>
  <c r="BN17" i="32" s="1"/>
  <c r="E17" i="32" s="1"/>
  <c r="D18" i="13"/>
  <c r="BN18" i="32" s="1"/>
  <c r="E18" i="32" s="1"/>
  <c r="D19" i="13"/>
  <c r="BN21" i="32" s="1"/>
  <c r="E21" i="32" s="1"/>
  <c r="D20" i="13"/>
  <c r="BN23" i="32" s="1"/>
  <c r="E23" i="32" s="1"/>
  <c r="D21" i="13"/>
  <c r="BN24" i="32" s="1"/>
  <c r="E24" i="32" s="1"/>
  <c r="D22" i="13"/>
  <c r="BN30" i="32" s="1"/>
  <c r="E30" i="32" s="1"/>
  <c r="D23" i="13"/>
  <c r="BN35" i="32" s="1"/>
  <c r="E35" i="32" s="1"/>
  <c r="D24" i="13"/>
  <c r="BN33" i="32" s="1"/>
  <c r="E33" i="32" s="1"/>
  <c r="D25" i="13"/>
  <c r="BN26" i="32" s="1"/>
  <c r="E26" i="32" s="1"/>
  <c r="D26" i="13"/>
  <c r="D27" i="13"/>
  <c r="BN31" i="32" s="1"/>
  <c r="E31" i="32" s="1"/>
  <c r="D28" i="13"/>
  <c r="D29" i="13"/>
  <c r="BN39" i="32" s="1"/>
  <c r="E39" i="32" s="1"/>
  <c r="D30" i="13"/>
  <c r="BN42" i="32" s="1"/>
  <c r="E42" i="32" s="1"/>
  <c r="D31" i="13"/>
  <c r="BN38" i="32" s="1"/>
  <c r="E38" i="32" s="1"/>
  <c r="D32" i="13"/>
  <c r="BN27" i="32" s="1"/>
  <c r="E27" i="32" s="1"/>
  <c r="D33" i="13"/>
  <c r="BN45" i="32" s="1"/>
  <c r="E45" i="32" s="1"/>
  <c r="D34" i="13"/>
  <c r="D35" i="13"/>
  <c r="BN32" i="32" s="1"/>
  <c r="E32" i="32" s="1"/>
  <c r="D36" i="13"/>
  <c r="BN28" i="32" s="1"/>
  <c r="E28" i="32" s="1"/>
  <c r="D37" i="13"/>
  <c r="BN43" i="32" s="1"/>
  <c r="E43" i="32" s="1"/>
  <c r="D38" i="13"/>
  <c r="BN44" i="32" s="1"/>
  <c r="E44" i="32" s="1"/>
  <c r="D39" i="13"/>
  <c r="BN41" i="32" s="1"/>
  <c r="E41" i="32" s="1"/>
  <c r="D40" i="13"/>
  <c r="D41" i="13"/>
  <c r="BN34" i="32" s="1"/>
  <c r="E34" i="32" s="1"/>
  <c r="D42" i="13"/>
  <c r="BN37" i="32" s="1"/>
  <c r="E37" i="32" s="1"/>
  <c r="D43" i="13"/>
  <c r="BN22" i="32" s="1"/>
  <c r="E22" i="32" s="1"/>
  <c r="D44" i="13"/>
  <c r="BN46" i="32" s="1"/>
  <c r="E46" i="32" s="1"/>
  <c r="D45" i="13"/>
  <c r="BN47" i="32" s="1"/>
  <c r="E47" i="32" s="1"/>
  <c r="D46" i="13"/>
  <c r="BN59" i="32" s="1"/>
  <c r="D47" i="13"/>
  <c r="BN51" i="32" s="1"/>
  <c r="E51" i="32" s="1"/>
  <c r="D48" i="13"/>
  <c r="BN52" i="32" s="1"/>
  <c r="E52" i="32" s="1"/>
  <c r="D49" i="13"/>
  <c r="BN60" i="32" s="1"/>
  <c r="E60" i="32" s="1"/>
  <c r="D50" i="13"/>
  <c r="BN54" i="32" s="1"/>
  <c r="E54" i="32" s="1"/>
  <c r="D51" i="13"/>
  <c r="BN53" i="32" s="1"/>
  <c r="E53" i="32" s="1"/>
  <c r="D52" i="13"/>
  <c r="D53" i="13"/>
  <c r="BN55" i="32" s="1"/>
  <c r="E55" i="32" s="1"/>
  <c r="D54" i="13"/>
  <c r="BN57" i="32" s="1"/>
  <c r="E57" i="32" s="1"/>
  <c r="D55" i="13"/>
  <c r="BN49" i="32" s="1"/>
  <c r="E49" i="32" s="1"/>
  <c r="D56" i="13"/>
  <c r="BN61" i="32" s="1"/>
  <c r="E61" i="32" s="1"/>
  <c r="D57" i="13"/>
  <c r="BN48" i="32" s="1"/>
  <c r="E48" i="32" s="1"/>
  <c r="D58" i="13"/>
  <c r="BN58" i="32" s="1"/>
  <c r="E58" i="32" s="1"/>
  <c r="D59" i="13"/>
  <c r="BN56" i="32" s="1"/>
  <c r="E56" i="32" s="1"/>
  <c r="D60" i="13"/>
  <c r="BN62" i="32" s="1"/>
  <c r="E62" i="32" s="1"/>
  <c r="D61" i="13"/>
  <c r="BN63" i="32" s="1"/>
  <c r="E63" i="32" s="1"/>
  <c r="D62" i="13"/>
  <c r="BN64" i="32" s="1"/>
  <c r="E64" i="32" s="1"/>
  <c r="D63" i="13"/>
  <c r="BN65" i="32" s="1"/>
  <c r="E65" i="32" s="1"/>
  <c r="D64" i="13"/>
  <c r="D65" i="13"/>
  <c r="BN67" i="32" s="1"/>
  <c r="E67" i="32" s="1"/>
  <c r="D66" i="13"/>
  <c r="BN68" i="32" s="1"/>
  <c r="E68" i="32" s="1"/>
  <c r="D67" i="13"/>
  <c r="BN70" i="32" s="1"/>
  <c r="E70" i="32" s="1"/>
  <c r="D68" i="13"/>
  <c r="BN69" i="32" s="1"/>
  <c r="E69" i="32" s="1"/>
  <c r="D69" i="13"/>
  <c r="BN71" i="32" s="1"/>
  <c r="E71" i="32" s="1"/>
  <c r="D70" i="13"/>
  <c r="BN78" i="32" s="1"/>
  <c r="E78" i="32" s="1"/>
  <c r="D71" i="13"/>
  <c r="BN72" i="32" s="1"/>
  <c r="E72" i="32" s="1"/>
  <c r="D72" i="13"/>
  <c r="BN73" i="32" s="1"/>
  <c r="E73" i="32" s="1"/>
  <c r="D73" i="13"/>
  <c r="BN76" i="32" s="1"/>
  <c r="E76" i="32" s="1"/>
  <c r="D74" i="13"/>
  <c r="BN75" i="32" s="1"/>
  <c r="E75" i="32" s="1"/>
  <c r="D75" i="13"/>
  <c r="BN74" i="32" s="1"/>
  <c r="E74" i="32" s="1"/>
  <c r="D76" i="13"/>
  <c r="D77" i="13"/>
  <c r="BN79" i="32" s="1"/>
  <c r="E79" i="32" s="1"/>
  <c r="D78" i="13"/>
  <c r="BN82" i="32" s="1"/>
  <c r="E82" i="32" s="1"/>
  <c r="D79" i="13"/>
  <c r="BN81" i="32" s="1"/>
  <c r="E81" i="32" s="1"/>
  <c r="D80" i="13"/>
  <c r="BN80" i="32" s="1"/>
  <c r="E80" i="32" s="1"/>
  <c r="D81" i="13"/>
  <c r="BN85" i="32" s="1"/>
  <c r="E85" i="32" s="1"/>
  <c r="D82" i="13"/>
  <c r="BN83" i="32" s="1"/>
  <c r="E83" i="32" s="1"/>
  <c r="D83" i="13"/>
  <c r="BN84" i="32" s="1"/>
  <c r="E84" i="32" s="1"/>
  <c r="D84" i="13"/>
  <c r="BN86" i="32" s="1"/>
  <c r="E86" i="32" s="1"/>
  <c r="D85" i="13"/>
  <c r="BN88" i="32" s="1"/>
  <c r="E88" i="32" s="1"/>
  <c r="D86" i="13"/>
  <c r="BN93" i="32" s="1"/>
  <c r="E93" i="32" s="1"/>
  <c r="D87" i="13"/>
  <c r="BN90" i="32" s="1"/>
  <c r="E90" i="32" s="1"/>
  <c r="D88" i="13"/>
  <c r="BN91" i="32" s="1"/>
  <c r="E91" i="32" s="1"/>
  <c r="D89" i="13"/>
  <c r="BN98" i="32" s="1"/>
  <c r="E98" i="32" s="1"/>
  <c r="D90" i="13"/>
  <c r="BN95" i="32" s="1"/>
  <c r="E95" i="32" s="1"/>
  <c r="D91" i="13"/>
  <c r="BN94" i="32" s="1"/>
  <c r="E94" i="32" s="1"/>
  <c r="D92" i="13"/>
  <c r="BN87" i="32" s="1"/>
  <c r="E87" i="32" s="1"/>
  <c r="D93" i="13"/>
  <c r="BN92" i="32" s="1"/>
  <c r="E92" i="32" s="1"/>
  <c r="D94" i="13"/>
  <c r="D95" i="13"/>
  <c r="BN89" i="32" s="1"/>
  <c r="E89" i="32" s="1"/>
  <c r="D96" i="13"/>
  <c r="BN97" i="32" s="1"/>
  <c r="E97" i="32" s="1"/>
  <c r="D97" i="13"/>
  <c r="BN99" i="32" s="1"/>
  <c r="E99" i="32" s="1"/>
  <c r="D98" i="13"/>
  <c r="BN104" i="32" s="1"/>
  <c r="E104" i="32" s="1"/>
  <c r="D99" i="13"/>
  <c r="BN102" i="32" s="1"/>
  <c r="E102" i="32" s="1"/>
  <c r="D100" i="13"/>
  <c r="BN103" i="32" s="1"/>
  <c r="E103" i="32" s="1"/>
  <c r="D101" i="13"/>
  <c r="BN105" i="32" s="1"/>
  <c r="E105" i="32" s="1"/>
  <c r="D102" i="13"/>
  <c r="BN101" i="32" s="1"/>
  <c r="E101" i="32" s="1"/>
  <c r="D103" i="13"/>
  <c r="BN100" i="32" s="1"/>
  <c r="E100" i="32" s="1"/>
  <c r="D104" i="13"/>
  <c r="BN106" i="32" s="1"/>
  <c r="E106" i="32" s="1"/>
  <c r="D105" i="13"/>
  <c r="BN108" i="32" s="1"/>
  <c r="E108" i="32" s="1"/>
  <c r="D106" i="13"/>
  <c r="BN107" i="32" s="1"/>
  <c r="D107" i="13"/>
  <c r="BN112" i="32" s="1"/>
  <c r="E112" i="32" s="1"/>
  <c r="D108" i="13"/>
  <c r="BN113" i="32" s="1"/>
  <c r="E113" i="32" s="1"/>
  <c r="D109" i="13"/>
  <c r="BN111" i="32" s="1"/>
  <c r="E111" i="32" s="1"/>
  <c r="D110" i="13"/>
  <c r="D111" i="13"/>
  <c r="BN109" i="32" s="1"/>
  <c r="E109" i="32" s="1"/>
  <c r="D112" i="13"/>
  <c r="BN115" i="32" s="1"/>
  <c r="E115" i="32" s="1"/>
  <c r="D113" i="13"/>
  <c r="BN110" i="32" s="1"/>
  <c r="E110" i="32" s="1"/>
  <c r="D114" i="13"/>
  <c r="BN116" i="32" s="1"/>
  <c r="E116" i="32" s="1"/>
  <c r="D115" i="13"/>
  <c r="BN124" i="32" s="1"/>
  <c r="E124" i="32" s="1"/>
  <c r="D116" i="13"/>
  <c r="BN117" i="32" s="1"/>
  <c r="E117" i="32" s="1"/>
  <c r="D117" i="13"/>
  <c r="BN118" i="32" s="1"/>
  <c r="E118" i="32" s="1"/>
  <c r="D118" i="13"/>
  <c r="BN122" i="32" s="1"/>
  <c r="E122" i="32" s="1"/>
  <c r="D119" i="13"/>
  <c r="BN123" i="32" s="1"/>
  <c r="E123" i="32" s="1"/>
  <c r="D120" i="13"/>
  <c r="BN119" i="32" s="1"/>
  <c r="E119" i="32" s="1"/>
  <c r="D121" i="13"/>
  <c r="BN120" i="32" s="1"/>
  <c r="E120" i="32" s="1"/>
  <c r="D122" i="13"/>
  <c r="BN121" i="32" s="1"/>
  <c r="E121" i="32" s="1"/>
  <c r="D123" i="13"/>
  <c r="BN125" i="32" s="1"/>
  <c r="E125" i="32" s="1"/>
  <c r="D124" i="13"/>
  <c r="D125" i="13"/>
  <c r="BN127" i="32" s="1"/>
  <c r="E127" i="32" s="1"/>
  <c r="D126" i="13"/>
  <c r="BN130" i="32" s="1"/>
  <c r="E130" i="32" s="1"/>
  <c r="D127" i="13"/>
  <c r="BN131" i="32" s="1"/>
  <c r="E131" i="32" s="1"/>
  <c r="D128" i="13"/>
  <c r="BN135" i="32" s="1"/>
  <c r="E135" i="32" s="1"/>
  <c r="D129" i="13"/>
  <c r="BN134" i="32" s="1"/>
  <c r="E134" i="32" s="1"/>
  <c r="D130" i="13"/>
  <c r="BN126" i="32" s="1"/>
  <c r="E126" i="32" s="1"/>
  <c r="D131" i="13"/>
  <c r="BN133" i="32" s="1"/>
  <c r="E133" i="32" s="1"/>
  <c r="D132" i="13"/>
  <c r="BN129" i="32" s="1"/>
  <c r="E129" i="32" s="1"/>
  <c r="D133" i="13"/>
  <c r="BN132" i="32" s="1"/>
  <c r="E132" i="32" s="1"/>
  <c r="D134" i="13"/>
  <c r="BN136" i="32" s="1"/>
  <c r="E136" i="32" s="1"/>
  <c r="D135" i="13"/>
  <c r="BN137" i="32" s="1"/>
  <c r="E137" i="32" s="1"/>
  <c r="D136" i="13"/>
  <c r="BN142" i="32" s="1"/>
  <c r="E142" i="32" s="1"/>
  <c r="D137" i="13"/>
  <c r="BN141" i="32" s="1"/>
  <c r="E141" i="32" s="1"/>
  <c r="D138" i="13"/>
  <c r="BN140" i="32" s="1"/>
  <c r="E140" i="32" s="1"/>
  <c r="D139" i="13"/>
  <c r="BN139" i="32" s="1"/>
  <c r="E139" i="32" s="1"/>
  <c r="D140" i="13"/>
  <c r="BN144" i="32" s="1"/>
  <c r="E144" i="32" s="1"/>
  <c r="D141" i="13"/>
  <c r="BN138" i="32" s="1"/>
  <c r="E138" i="32" s="1"/>
  <c r="D142" i="13"/>
  <c r="BN143" i="32" s="1"/>
  <c r="E143" i="32" s="1"/>
  <c r="D143" i="13"/>
  <c r="BN145" i="32" s="1"/>
  <c r="E145" i="32" s="1"/>
  <c r="D144" i="13"/>
  <c r="BN148" i="32" s="1"/>
  <c r="E148" i="32" s="1"/>
  <c r="D145" i="13"/>
  <c r="BN151" i="32" s="1"/>
  <c r="E151" i="32" s="1"/>
  <c r="D146" i="13"/>
  <c r="BN152" i="32" s="1"/>
  <c r="E152" i="32" s="1"/>
  <c r="D147" i="13"/>
  <c r="BN146" i="32" s="1"/>
  <c r="E146" i="32" s="1"/>
  <c r="D148" i="13"/>
  <c r="BN153" i="32" s="1"/>
  <c r="E153" i="32" s="1"/>
  <c r="D149" i="13"/>
  <c r="BN147" i="32" s="1"/>
  <c r="E147" i="32" s="1"/>
  <c r="D150" i="13"/>
  <c r="BN150" i="32" s="1"/>
  <c r="E150" i="32" s="1"/>
  <c r="D151" i="13"/>
  <c r="BN149" i="32" s="1"/>
  <c r="E149" i="32" s="1"/>
  <c r="D152" i="13"/>
  <c r="BN154" i="32" s="1"/>
  <c r="E154" i="32" s="1"/>
  <c r="D153" i="13"/>
  <c r="BN158" i="32" s="1"/>
  <c r="E158" i="32" s="1"/>
  <c r="D154" i="13"/>
  <c r="BN159" i="32" s="1"/>
  <c r="E159" i="32" s="1"/>
  <c r="D155" i="13"/>
  <c r="BN157" i="32" s="1"/>
  <c r="E157" i="32" s="1"/>
  <c r="D156" i="13"/>
  <c r="BN162" i="32" s="1"/>
  <c r="E162" i="32" s="1"/>
  <c r="D157" i="13"/>
  <c r="D158" i="13"/>
  <c r="BN164" i="32" s="1"/>
  <c r="E164" i="32" s="1"/>
  <c r="D159" i="13"/>
  <c r="BN163" i="32" s="1"/>
  <c r="E163" i="32" s="1"/>
  <c r="D160" i="13"/>
  <c r="D161" i="13"/>
  <c r="BN161" i="32" s="1"/>
  <c r="E161" i="32" s="1"/>
  <c r="D162" i="13"/>
  <c r="BN165" i="32" s="1"/>
  <c r="E165" i="32" s="1"/>
  <c r="D163" i="13"/>
  <c r="BN155" i="32" s="1"/>
  <c r="E155" i="32" s="1"/>
  <c r="D164" i="13"/>
  <c r="BN166" i="32" s="1"/>
  <c r="E166" i="32" s="1"/>
  <c r="D165" i="13"/>
  <c r="BN170" i="32" s="1"/>
  <c r="E170" i="32" s="1"/>
  <c r="D166" i="13"/>
  <c r="BN167" i="32" s="1"/>
  <c r="E167" i="32" s="1"/>
  <c r="D167" i="13"/>
  <c r="BN168" i="32" s="1"/>
  <c r="E168" i="32" s="1"/>
  <c r="D168" i="13"/>
  <c r="BN169" i="32" s="1"/>
  <c r="E169" i="32" s="1"/>
  <c r="D169" i="13"/>
  <c r="BN171" i="32" s="1"/>
  <c r="E171" i="32" s="1"/>
  <c r="D170" i="13"/>
  <c r="BN173" i="32" s="1"/>
  <c r="E173" i="32" s="1"/>
  <c r="D171" i="13"/>
  <c r="BN172" i="32" s="1"/>
  <c r="E172" i="32" s="1"/>
  <c r="D172" i="13"/>
  <c r="D173" i="13"/>
  <c r="BN180" i="32" s="1"/>
  <c r="E180" i="32" s="1"/>
  <c r="D174" i="13"/>
  <c r="BN184" i="32" s="1"/>
  <c r="E184" i="32" s="1"/>
  <c r="D175" i="13"/>
  <c r="BN176" i="32" s="1"/>
  <c r="E176" i="32" s="1"/>
  <c r="D176" i="13"/>
  <c r="BN181" i="32" s="1"/>
  <c r="E181" i="32" s="1"/>
  <c r="D177" i="13"/>
  <c r="BN178" i="32" s="1"/>
  <c r="E178" i="32" s="1"/>
  <c r="D178" i="13"/>
  <c r="BN179" i="32" s="1"/>
  <c r="E179" i="32" s="1"/>
  <c r="D179" i="13"/>
  <c r="BN175" i="32" s="1"/>
  <c r="E175" i="32" s="1"/>
  <c r="D180" i="13"/>
  <c r="BN185" i="32" s="1"/>
  <c r="E185" i="32" s="1"/>
  <c r="D181" i="13"/>
  <c r="BN183" i="32" s="1"/>
  <c r="E183" i="32" s="1"/>
  <c r="D182" i="13"/>
  <c r="BN182" i="32" s="1"/>
  <c r="E182" i="32" s="1"/>
  <c r="D183" i="13"/>
  <c r="BN186" i="32" s="1"/>
  <c r="E186" i="32" s="1"/>
  <c r="D184" i="13"/>
  <c r="BN177" i="32" s="1"/>
  <c r="E177" i="32" s="1"/>
  <c r="D185" i="13"/>
  <c r="BN187" i="32" s="1"/>
  <c r="E187" i="32" s="1"/>
  <c r="D186" i="13"/>
  <c r="D187" i="13"/>
  <c r="BN188" i="32" s="1"/>
  <c r="E188" i="32" s="1"/>
  <c r="D188" i="13"/>
  <c r="BN191" i="32" s="1"/>
  <c r="E191" i="32" s="1"/>
  <c r="D189" i="13"/>
  <c r="BN195" i="32" s="1"/>
  <c r="E195" i="32" s="1"/>
  <c r="D190" i="13"/>
  <c r="D191" i="13"/>
  <c r="BN194" i="32" s="1"/>
  <c r="E194" i="32" s="1"/>
  <c r="D192" i="13"/>
  <c r="BN190" i="32" s="1"/>
  <c r="E190" i="32" s="1"/>
  <c r="D193" i="13"/>
  <c r="BN196" i="32" s="1"/>
  <c r="E196" i="32" s="1"/>
  <c r="D194" i="13"/>
  <c r="BN189" i="32" s="1"/>
  <c r="E189" i="32" s="1"/>
  <c r="D195" i="13"/>
  <c r="BN193" i="32" s="1"/>
  <c r="E193" i="32" s="1"/>
  <c r="D196" i="13"/>
  <c r="D197" i="13"/>
  <c r="BN198" i="32" s="1"/>
  <c r="E198" i="32" s="1"/>
  <c r="D198" i="13"/>
  <c r="BN197" i="32" s="1"/>
  <c r="E197" i="32" s="1"/>
  <c r="D199" i="13"/>
  <c r="BN200" i="32" s="1"/>
  <c r="E200" i="32" s="1"/>
  <c r="D200" i="13"/>
  <c r="BN201" i="32" s="1"/>
  <c r="E201" i="32" s="1"/>
  <c r="D201" i="13"/>
  <c r="BN205" i="32" s="1"/>
  <c r="E205" i="32" s="1"/>
  <c r="D202" i="13"/>
  <c r="BN203" i="32" s="1"/>
  <c r="E203" i="32" s="1"/>
  <c r="D203" i="13"/>
  <c r="D204" i="13"/>
  <c r="BN202" i="32" s="1"/>
  <c r="E202" i="32" s="1"/>
  <c r="D205" i="13"/>
  <c r="D206" i="13"/>
  <c r="BN204" i="32" s="1"/>
  <c r="E204" i="32" s="1"/>
  <c r="D207" i="13"/>
  <c r="BN208" i="32" s="1"/>
  <c r="E208" i="32" s="1"/>
  <c r="D208" i="13"/>
  <c r="D209" i="13"/>
  <c r="BN211" i="32" s="1"/>
  <c r="E211" i="32" s="1"/>
  <c r="D210" i="13"/>
  <c r="BN209" i="32" s="1"/>
  <c r="E209" i="32" s="1"/>
  <c r="D211" i="13"/>
  <c r="BN212" i="32" s="1"/>
  <c r="E212" i="32" s="1"/>
  <c r="D212" i="13"/>
  <c r="BN215" i="32" s="1"/>
  <c r="E215" i="32" s="1"/>
  <c r="D213" i="13"/>
  <c r="BN214" i="32" s="1"/>
  <c r="E214" i="32" s="1"/>
  <c r="D214" i="13"/>
  <c r="D215" i="13"/>
  <c r="BN216" i="32" s="1"/>
  <c r="E216" i="32" s="1"/>
  <c r="D216" i="13"/>
  <c r="BN213" i="32" s="1"/>
  <c r="E213" i="32" s="1"/>
  <c r="D217" i="13"/>
  <c r="BN218" i="32" s="1"/>
  <c r="E218" i="32" s="1"/>
  <c r="D218" i="13"/>
  <c r="BN219" i="32" s="1"/>
  <c r="E219" i="32" s="1"/>
  <c r="D219" i="13"/>
  <c r="BN220" i="32" s="1"/>
  <c r="E220" i="32" s="1"/>
  <c r="D220" i="13"/>
  <c r="D221" i="13"/>
  <c r="BN221" i="32" s="1"/>
  <c r="E221" i="32" s="1"/>
  <c r="D222" i="13"/>
  <c r="BN223" i="32" s="1"/>
  <c r="E223" i="32" s="1"/>
  <c r="D223" i="13"/>
  <c r="BN226" i="32" s="1"/>
  <c r="E226" i="32" s="1"/>
  <c r="D224" i="13"/>
  <c r="BN224" i="32" s="1"/>
  <c r="E224" i="32" s="1"/>
  <c r="D225" i="13"/>
  <c r="BN225" i="32" s="1"/>
  <c r="E225" i="32" s="1"/>
  <c r="D226" i="13"/>
  <c r="BN227" i="32" s="1"/>
  <c r="E227" i="32" s="1"/>
  <c r="D227" i="13"/>
  <c r="BN228" i="32" s="1"/>
  <c r="E228" i="32" s="1"/>
  <c r="D228" i="13"/>
  <c r="BN229" i="32" s="1"/>
  <c r="E229" i="32" s="1"/>
  <c r="D229" i="13"/>
  <c r="BN234" i="32" s="1"/>
  <c r="E234" i="32" s="1"/>
  <c r="D230" i="13"/>
  <c r="BN230" i="32" s="1"/>
  <c r="E230" i="32" s="1"/>
  <c r="D231" i="13"/>
  <c r="BN235" i="32" s="1"/>
  <c r="E235" i="32" s="1"/>
  <c r="D232" i="13"/>
  <c r="BN239" i="32" s="1"/>
  <c r="E239" i="32" s="1"/>
  <c r="D233" i="13"/>
  <c r="BN231" i="32" s="1"/>
  <c r="E231" i="32" s="1"/>
  <c r="D234" i="13"/>
  <c r="BN232" i="32" s="1"/>
  <c r="E232" i="32" s="1"/>
  <c r="D235" i="13"/>
  <c r="BN233" i="32" s="1"/>
  <c r="E233" i="32" s="1"/>
  <c r="D236" i="13"/>
  <c r="BN236" i="32" s="1"/>
  <c r="E236" i="32" s="1"/>
  <c r="D237" i="13"/>
  <c r="BN237" i="32" s="1"/>
  <c r="E237" i="32" s="1"/>
  <c r="D238" i="13"/>
  <c r="D239" i="13"/>
  <c r="BN238" i="32" s="1"/>
  <c r="E238" i="32" s="1"/>
  <c r="D240" i="13"/>
  <c r="BN241" i="32" s="1"/>
  <c r="E241" i="32" s="1"/>
  <c r="D241" i="13"/>
  <c r="BN240" i="32" s="1"/>
  <c r="E240" i="32" s="1"/>
  <c r="D242" i="13"/>
  <c r="D243" i="13"/>
  <c r="BN244" i="32" s="1"/>
  <c r="E244" i="32" s="1"/>
  <c r="D244" i="13"/>
  <c r="D245" i="13"/>
  <c r="BN247" i="32" s="1"/>
  <c r="E247" i="32" s="1"/>
  <c r="D246" i="13"/>
  <c r="BN248" i="32" s="1"/>
  <c r="E248" i="32" s="1"/>
  <c r="D247" i="13"/>
  <c r="BN246" i="32" s="1"/>
  <c r="E246" i="32" s="1"/>
  <c r="D248" i="13"/>
  <c r="BN252" i="32" s="1"/>
  <c r="E252" i="32" s="1"/>
  <c r="D249" i="13"/>
  <c r="BN249" i="32" s="1"/>
  <c r="E249" i="32" s="1"/>
  <c r="D250" i="13"/>
  <c r="BN250" i="32" s="1"/>
  <c r="E250" i="32" s="1"/>
  <c r="D251" i="13"/>
  <c r="BN253" i="32" s="1"/>
  <c r="E253" i="32" s="1"/>
  <c r="D252" i="13"/>
  <c r="BN251" i="32" s="1"/>
  <c r="E251" i="32" s="1"/>
  <c r="D253" i="13"/>
  <c r="BN254" i="32" s="1"/>
  <c r="E254" i="32" s="1"/>
  <c r="D254" i="13"/>
  <c r="BN255" i="32" s="1"/>
  <c r="E255" i="32" s="1"/>
  <c r="D255" i="13"/>
  <c r="BN256" i="32" s="1"/>
  <c r="E256" i="32" s="1"/>
  <c r="D256" i="13"/>
  <c r="D257" i="13"/>
  <c r="BN265" i="32" s="1"/>
  <c r="E265" i="32" s="1"/>
  <c r="D258" i="13"/>
  <c r="BN261" i="32" s="1"/>
  <c r="E261" i="32" s="1"/>
  <c r="D259" i="13"/>
  <c r="BN266" i="32" s="1"/>
  <c r="E266" i="32" s="1"/>
  <c r="D260" i="13"/>
  <c r="BN259" i="32" s="1"/>
  <c r="E259" i="32" s="1"/>
  <c r="D261" i="13"/>
  <c r="BN264" i="32" s="1"/>
  <c r="E264" i="32" s="1"/>
  <c r="D262" i="13"/>
  <c r="D263" i="13"/>
  <c r="BN260" i="32" s="1"/>
  <c r="E260" i="32" s="1"/>
  <c r="D264" i="13"/>
  <c r="BN262" i="32" s="1"/>
  <c r="E262" i="32" s="1"/>
  <c r="D265" i="13"/>
  <c r="BN263" i="32" s="1"/>
  <c r="E263" i="32" s="1"/>
  <c r="D266" i="13"/>
  <c r="BN267" i="32" s="1"/>
  <c r="E267" i="32" s="1"/>
  <c r="D267" i="13"/>
  <c r="BN268" i="32" s="1"/>
  <c r="E268" i="32" s="1"/>
  <c r="D268" i="13"/>
  <c r="D269" i="13"/>
  <c r="BN272" i="32" s="1"/>
  <c r="E272" i="32" s="1"/>
  <c r="D270" i="13"/>
  <c r="BN269" i="32" s="1"/>
  <c r="E269" i="32" s="1"/>
  <c r="D271" i="13"/>
  <c r="BN271" i="32" s="1"/>
  <c r="E271" i="32" s="1"/>
  <c r="D272" i="13"/>
  <c r="BN273" i="32" s="1"/>
  <c r="E273" i="32" s="1"/>
  <c r="D273" i="13"/>
  <c r="D274" i="13"/>
  <c r="BN278" i="32" s="1"/>
  <c r="E278" i="32" s="1"/>
  <c r="D275" i="13"/>
  <c r="BN274" i="32" s="1"/>
  <c r="E274" i="32" s="1"/>
  <c r="D276" i="13"/>
  <c r="BN275" i="32" s="1"/>
  <c r="E275" i="32" s="1"/>
  <c r="D277" i="13"/>
  <c r="BN277" i="32" s="1"/>
  <c r="E277" i="32" s="1"/>
  <c r="D278" i="13"/>
  <c r="BN279" i="32" s="1"/>
  <c r="E279" i="32" s="1"/>
  <c r="D279" i="13"/>
  <c r="BN280" i="32" s="1"/>
  <c r="E280" i="32" s="1"/>
  <c r="D280" i="13"/>
  <c r="D281" i="13"/>
  <c r="BN287" i="32" s="1"/>
  <c r="E287" i="32" s="1"/>
  <c r="D282" i="13"/>
  <c r="BN286" i="32" s="1"/>
  <c r="E286" i="32" s="1"/>
  <c r="D283" i="13"/>
  <c r="BN284" i="32" s="1"/>
  <c r="E284" i="32" s="1"/>
  <c r="D284" i="13"/>
  <c r="BN288" i="32" s="1"/>
  <c r="E288" i="32" s="1"/>
  <c r="D285" i="13"/>
  <c r="BN289" i="32" s="1"/>
  <c r="E289" i="32" s="1"/>
  <c r="D286" i="13"/>
  <c r="D287" i="13"/>
  <c r="BN285" i="32" s="1"/>
  <c r="E285" i="32" s="1"/>
  <c r="D288" i="13"/>
  <c r="D289" i="13"/>
  <c r="BN290" i="32" s="1"/>
  <c r="E290" i="32" s="1"/>
  <c r="D290" i="13"/>
  <c r="BN292" i="32" s="1"/>
  <c r="E292" i="32" s="1"/>
  <c r="D291" i="13"/>
  <c r="BN283" i="32" s="1"/>
  <c r="E283" i="32" s="1"/>
  <c r="D292" i="13"/>
  <c r="D293" i="13"/>
  <c r="BN293" i="32" s="1"/>
  <c r="E293" i="32" s="1"/>
  <c r="D294" i="13"/>
  <c r="BN295" i="32" s="1"/>
  <c r="E295" i="32" s="1"/>
  <c r="D295" i="13"/>
  <c r="BN296" i="32" s="1"/>
  <c r="E296" i="32" s="1"/>
  <c r="D296" i="13"/>
  <c r="BN297" i="32" s="1"/>
  <c r="E297" i="32" s="1"/>
  <c r="D297" i="13"/>
  <c r="BN302" i="32" s="1"/>
  <c r="E302" i="32" s="1"/>
  <c r="D298" i="13"/>
  <c r="D299" i="13"/>
  <c r="D300" i="13"/>
  <c r="BN298" i="32" s="1"/>
  <c r="E298" i="32" s="1"/>
  <c r="D301" i="13"/>
  <c r="BN303" i="32" s="1"/>
  <c r="E303" i="32" s="1"/>
  <c r="D302" i="13"/>
  <c r="BN304" i="32" s="1"/>
  <c r="E304" i="32" s="1"/>
  <c r="D303" i="13"/>
  <c r="BN299" i="32" s="1"/>
  <c r="E299" i="32" s="1"/>
  <c r="D304" i="13"/>
  <c r="D305" i="13"/>
  <c r="BN311" i="32" s="1"/>
  <c r="E311" i="32" s="1"/>
  <c r="D306" i="13"/>
  <c r="BN308" i="32" s="1"/>
  <c r="E308" i="32" s="1"/>
  <c r="D307" i="13"/>
  <c r="BN310" i="32" s="1"/>
  <c r="E310" i="32" s="1"/>
  <c r="D308" i="13"/>
  <c r="BN312" i="32" s="1"/>
  <c r="E312" i="32" s="1"/>
  <c r="D309" i="13"/>
  <c r="D310" i="13"/>
  <c r="BN307" i="32" s="1"/>
  <c r="E307" i="32" s="1"/>
  <c r="D311" i="13"/>
  <c r="BN309" i="32" s="1"/>
  <c r="E309" i="32" s="1"/>
  <c r="D312" i="13"/>
  <c r="BN313" i="32" s="1"/>
  <c r="E313" i="32" s="1"/>
  <c r="D313" i="13"/>
  <c r="BN316" i="32" s="1"/>
  <c r="E316" i="32" s="1"/>
  <c r="D314" i="13"/>
  <c r="BN317" i="32" s="1"/>
  <c r="E317" i="32" s="1"/>
  <c r="D315" i="13"/>
  <c r="BN314" i="32" s="1"/>
  <c r="E314" i="32" s="1"/>
  <c r="D316" i="13"/>
  <c r="D317" i="13"/>
  <c r="BN318" i="32" s="1"/>
  <c r="E318" i="32" s="1"/>
  <c r="D318" i="13"/>
  <c r="BN319" i="32" s="1"/>
  <c r="E319" i="32" s="1"/>
  <c r="D319" i="13"/>
  <c r="BN315" i="32" s="1"/>
  <c r="E315" i="32" s="1"/>
  <c r="D320" i="13"/>
  <c r="BN321" i="32" s="1"/>
  <c r="E321" i="32" s="1"/>
  <c r="D321" i="13"/>
  <c r="BN323" i="32" s="1"/>
  <c r="E323" i="32" s="1"/>
  <c r="D322" i="13"/>
  <c r="BN322" i="32" s="1"/>
  <c r="E322" i="32" s="1"/>
  <c r="D323" i="13"/>
  <c r="D324" i="13"/>
  <c r="D325" i="13"/>
  <c r="BN326" i="32" s="1"/>
  <c r="E326" i="32" s="1"/>
  <c r="D326" i="13"/>
  <c r="BN327" i="32" s="1"/>
  <c r="E327" i="32" s="1"/>
  <c r="D327" i="13"/>
  <c r="BN328" i="32" s="1"/>
  <c r="E328" i="32" s="1"/>
  <c r="D328" i="13"/>
  <c r="D329" i="13"/>
  <c r="BN325" i="32" s="1"/>
  <c r="E325" i="32" s="1"/>
  <c r="D330" i="13"/>
  <c r="BN331" i="32" s="1"/>
  <c r="E331" i="32" s="1"/>
  <c r="D331" i="13"/>
  <c r="BN332" i="32" s="1"/>
  <c r="E332" i="32" s="1"/>
  <c r="D332" i="13"/>
  <c r="BN333" i="32" s="1"/>
  <c r="E333" i="32" s="1"/>
  <c r="D333" i="13"/>
  <c r="BN334" i="32" s="1"/>
  <c r="E334" i="32" s="1"/>
  <c r="D334" i="13"/>
  <c r="BN335" i="32" s="1"/>
  <c r="E335" i="32" s="1"/>
  <c r="D335" i="13"/>
  <c r="D336" i="13"/>
  <c r="D337" i="13"/>
  <c r="D338" i="13"/>
  <c r="BN340" i="32" s="1"/>
  <c r="E340" i="32" s="1"/>
  <c r="D339" i="13"/>
  <c r="BN345" i="32" s="1"/>
  <c r="E345" i="32" s="1"/>
  <c r="D340" i="13"/>
  <c r="D341" i="13"/>
  <c r="BN342" i="32" s="1"/>
  <c r="E342" i="32" s="1"/>
  <c r="D342" i="13"/>
  <c r="BN344" i="32" s="1"/>
  <c r="E344" i="32" s="1"/>
  <c r="D343" i="13"/>
  <c r="BN343" i="32" s="1"/>
  <c r="E343" i="32" s="1"/>
  <c r="D344" i="13"/>
  <c r="BN341" i="32" s="1"/>
  <c r="E341" i="32" s="1"/>
  <c r="D345" i="13"/>
  <c r="BN346" i="32" s="1"/>
  <c r="E346" i="32" s="1"/>
  <c r="D346" i="13"/>
  <c r="BN347" i="32" s="1"/>
  <c r="E347" i="32" s="1"/>
  <c r="D347" i="13"/>
  <c r="D348" i="13"/>
  <c r="BN357" i="32" s="1"/>
  <c r="E357" i="32" s="1"/>
  <c r="D349" i="13"/>
  <c r="D350" i="13"/>
  <c r="D351" i="13"/>
  <c r="BN355" i="32" s="1"/>
  <c r="E355" i="32" s="1"/>
  <c r="D352" i="13"/>
  <c r="D353" i="13"/>
  <c r="BN358" i="32" s="1"/>
  <c r="E358" i="32" s="1"/>
  <c r="D354" i="13"/>
  <c r="BN350" i="32" s="1"/>
  <c r="E350" i="32" s="1"/>
  <c r="D355" i="13"/>
  <c r="BN349" i="32" s="1"/>
  <c r="E349" i="32" s="1"/>
  <c r="D356" i="13"/>
  <c r="BN351" i="32" s="1"/>
  <c r="E351" i="32" s="1"/>
  <c r="D357" i="13"/>
  <c r="D358" i="13"/>
  <c r="BN359" i="32" s="1"/>
  <c r="E359" i="32" s="1"/>
  <c r="D359" i="13"/>
  <c r="D360" i="13"/>
  <c r="D361" i="13"/>
  <c r="BN361" i="32" s="1"/>
  <c r="E361" i="32" s="1"/>
  <c r="D362" i="13"/>
  <c r="BN362" i="32" s="1"/>
  <c r="E362" i="32" s="1"/>
  <c r="D363" i="13"/>
  <c r="BN363" i="32" s="1"/>
  <c r="E363" i="32" s="1"/>
  <c r="D364" i="13"/>
  <c r="D365" i="13"/>
  <c r="BN364" i="32" s="1"/>
  <c r="E364" i="32" s="1"/>
  <c r="D366" i="13"/>
  <c r="BN367" i="32" s="1"/>
  <c r="E367" i="32" s="1"/>
  <c r="D367" i="13"/>
  <c r="BN368" i="32" s="1"/>
  <c r="E368" i="32" s="1"/>
  <c r="D368" i="13"/>
  <c r="BN369" i="32" s="1"/>
  <c r="E369" i="32" s="1"/>
  <c r="D369" i="13"/>
  <c r="BN370" i="32" s="1"/>
  <c r="E370" i="32" s="1"/>
  <c r="D370" i="13"/>
  <c r="BN373" i="32" s="1"/>
  <c r="E373" i="32" s="1"/>
  <c r="D371" i="13"/>
  <c r="BN376" i="32" s="1"/>
  <c r="E376" i="32" s="1"/>
  <c r="D372" i="13"/>
  <c r="BN371" i="32" s="1"/>
  <c r="E371" i="32" s="1"/>
  <c r="D373" i="13"/>
  <c r="BN377" i="32" s="1"/>
  <c r="E377" i="32" s="1"/>
  <c r="D374" i="13"/>
  <c r="BN380" i="32" s="1"/>
  <c r="E380" i="32" s="1"/>
  <c r="D375" i="13"/>
  <c r="BN375" i="32" s="1"/>
  <c r="E375" i="32" s="1"/>
  <c r="D376" i="13"/>
  <c r="D377" i="13"/>
  <c r="BN381" i="32" s="1"/>
  <c r="E381" i="32" s="1"/>
  <c r="D378" i="13"/>
  <c r="BN378" i="32" s="1"/>
  <c r="E378" i="32" s="1"/>
  <c r="D379" i="13"/>
  <c r="BN374" i="32" s="1"/>
  <c r="E374" i="32" s="1"/>
  <c r="D380" i="13"/>
  <c r="BN372" i="32" s="1"/>
  <c r="E372" i="32" s="1"/>
  <c r="D381" i="13"/>
  <c r="BN382" i="32" s="1"/>
  <c r="E382" i="32" s="1"/>
  <c r="D382" i="13"/>
  <c r="BN388" i="32" s="1"/>
  <c r="E388" i="32" s="1"/>
  <c r="D383" i="13"/>
  <c r="D384" i="13"/>
  <c r="BN383" i="32" s="1"/>
  <c r="E383" i="32" s="1"/>
  <c r="D385" i="13"/>
  <c r="D386" i="13"/>
  <c r="D387" i="13"/>
  <c r="BN387" i="32" s="1"/>
  <c r="E387" i="32" s="1"/>
  <c r="D388" i="13"/>
  <c r="D389" i="13"/>
  <c r="BN390" i="32" s="1"/>
  <c r="E390" i="32" s="1"/>
  <c r="D390" i="13"/>
  <c r="BN391" i="32" s="1"/>
  <c r="E391" i="32" s="1"/>
  <c r="D391" i="13"/>
  <c r="BN394" i="32" s="1"/>
  <c r="E394" i="32" s="1"/>
  <c r="D392" i="13"/>
  <c r="BN392" i="32" s="1"/>
  <c r="E392" i="32" s="1"/>
  <c r="D393" i="13"/>
  <c r="BN393" i="32" s="1"/>
  <c r="E393" i="32" s="1"/>
  <c r="D394" i="13"/>
  <c r="BN395" i="32" s="1"/>
  <c r="E395" i="32" s="1"/>
  <c r="D395" i="13"/>
  <c r="D396" i="13"/>
  <c r="D397" i="13"/>
  <c r="D398" i="13"/>
  <c r="D399" i="13"/>
  <c r="BN404" i="32" s="1"/>
  <c r="E404" i="32" s="1"/>
  <c r="D400" i="13"/>
  <c r="D401" i="13"/>
  <c r="BN398" i="32" s="1"/>
  <c r="E398" i="32" s="1"/>
  <c r="D402" i="13"/>
  <c r="BN403" i="32" s="1"/>
  <c r="E403" i="32" s="1"/>
  <c r="D403" i="13"/>
  <c r="BN400" i="32" s="1"/>
  <c r="E400" i="32" s="1"/>
  <c r="D404" i="13"/>
  <c r="BN405" i="32" s="1"/>
  <c r="E405" i="32" s="1"/>
  <c r="D405" i="13"/>
  <c r="BN407" i="32" s="1"/>
  <c r="E407" i="32" s="1"/>
  <c r="D406" i="13"/>
  <c r="BN408" i="32" s="1"/>
  <c r="E408" i="32" s="1"/>
  <c r="D407" i="13"/>
  <c r="BN406" i="32" s="1"/>
  <c r="E406" i="32" s="1"/>
  <c r="D408" i="13"/>
  <c r="BN409" i="32" s="1"/>
  <c r="E409" i="32" s="1"/>
  <c r="D409" i="13"/>
  <c r="BN410" i="32" s="1"/>
  <c r="E410" i="32" s="1"/>
  <c r="D410" i="13"/>
  <c r="BN411" i="32" s="1"/>
  <c r="E411" i="32" s="1"/>
  <c r="D411" i="13"/>
  <c r="D412" i="13"/>
  <c r="D413" i="13"/>
  <c r="BN417" i="32" s="1"/>
  <c r="E417" i="32" s="1"/>
  <c r="D414" i="13"/>
  <c r="BN412" i="32" s="1"/>
  <c r="E412" i="32" s="1"/>
  <c r="D415" i="13"/>
  <c r="BN419" i="32" s="1"/>
  <c r="E419" i="32" s="1"/>
  <c r="D416" i="13"/>
  <c r="BN413" i="32" s="1"/>
  <c r="E413" i="32" s="1"/>
  <c r="D417" i="13"/>
  <c r="BN418" i="32" s="1"/>
  <c r="E418" i="32" s="1"/>
  <c r="D418" i="13"/>
  <c r="D419" i="13"/>
  <c r="D420" i="13"/>
  <c r="BN422" i="32" s="1"/>
  <c r="E422" i="32" s="1"/>
  <c r="D421" i="13"/>
  <c r="BN425" i="32" s="1"/>
  <c r="E425" i="32" s="1"/>
  <c r="D422" i="13"/>
  <c r="BN431" i="32" s="1"/>
  <c r="E431" i="32" s="1"/>
  <c r="D423" i="13"/>
  <c r="BN433" i="32" s="1"/>
  <c r="E433" i="32" s="1"/>
  <c r="D424" i="13"/>
  <c r="BN430" i="32" s="1"/>
  <c r="E430" i="32" s="1"/>
  <c r="D425" i="13"/>
  <c r="BN424" i="32" s="1"/>
  <c r="E424" i="32" s="1"/>
  <c r="D426" i="13"/>
  <c r="BN428" i="32" s="1"/>
  <c r="E428" i="32" s="1"/>
  <c r="D427" i="13"/>
  <c r="BN429" i="32" s="1"/>
  <c r="E429" i="32" s="1"/>
  <c r="D428" i="13"/>
  <c r="BN434" i="32" s="1"/>
  <c r="E434" i="32" s="1"/>
  <c r="D429" i="13"/>
  <c r="BN421" i="32" s="1"/>
  <c r="E421" i="32" s="1"/>
  <c r="D430" i="13"/>
  <c r="BN423" i="32" s="1"/>
  <c r="E423" i="32" s="1"/>
  <c r="D431" i="13"/>
  <c r="D432" i="13"/>
  <c r="BN437" i="32" s="1"/>
  <c r="E437" i="32" s="1"/>
  <c r="D433" i="13"/>
  <c r="D434" i="13"/>
  <c r="BN426" i="32" s="1"/>
  <c r="E426" i="32" s="1"/>
  <c r="D435" i="13"/>
  <c r="BN435" i="32" s="1"/>
  <c r="E435" i="32" s="1"/>
  <c r="D436" i="13"/>
  <c r="D437" i="13"/>
  <c r="BN438" i="32" s="1"/>
  <c r="E438" i="32" s="1"/>
  <c r="D438" i="13"/>
  <c r="BN442" i="32" s="1"/>
  <c r="E442" i="32" s="1"/>
  <c r="D439" i="13"/>
  <c r="BN458" i="32" s="1"/>
  <c r="E458" i="32" s="1"/>
  <c r="D440" i="13"/>
  <c r="BN444" i="32" s="1"/>
  <c r="E444" i="32" s="1"/>
  <c r="D441" i="13"/>
  <c r="D442" i="13"/>
  <c r="D443" i="13"/>
  <c r="BN457" i="32" s="1"/>
  <c r="E457" i="32" s="1"/>
  <c r="D444" i="13"/>
  <c r="BN455" i="32" s="1"/>
  <c r="E455" i="32" s="1"/>
  <c r="D445" i="13"/>
  <c r="BN452" i="32" s="1"/>
  <c r="E452" i="32" s="1"/>
  <c r="D446" i="13"/>
  <c r="BN453" i="32" s="1"/>
  <c r="E453" i="32" s="1"/>
  <c r="D447" i="13"/>
  <c r="BN443" i="32" s="1"/>
  <c r="E443" i="32" s="1"/>
  <c r="D448" i="13"/>
  <c r="BN441" i="32" s="1"/>
  <c r="E441" i="32" s="1"/>
  <c r="D449" i="13"/>
  <c r="BN451" i="32" s="1"/>
  <c r="E451" i="32" s="1"/>
  <c r="D450" i="13"/>
  <c r="BN445" i="32" s="1"/>
  <c r="E445" i="32" s="1"/>
  <c r="D451" i="13"/>
  <c r="BN454" i="32" s="1"/>
  <c r="E454" i="32" s="1"/>
  <c r="D452" i="13"/>
  <c r="BN459" i="32" s="1"/>
  <c r="E459" i="32" s="1"/>
  <c r="D453" i="13"/>
  <c r="BN439" i="32" s="1"/>
  <c r="E439" i="32" s="1"/>
  <c r="D454" i="13"/>
  <c r="D455" i="13"/>
  <c r="D456" i="13"/>
  <c r="BN456" i="32" s="1"/>
  <c r="E456" i="32" s="1"/>
  <c r="D457" i="13"/>
  <c r="D458" i="13"/>
  <c r="D459" i="13"/>
  <c r="BN462" i="32" s="1"/>
  <c r="E462" i="32" s="1"/>
  <c r="D460" i="13"/>
  <c r="D461" i="13"/>
  <c r="BN461" i="32" s="1"/>
  <c r="E461" i="32" s="1"/>
  <c r="D462" i="13"/>
  <c r="BN460" i="32" s="1"/>
  <c r="E460" i="32" s="1"/>
  <c r="D463" i="13"/>
  <c r="BN464" i="32" s="1"/>
  <c r="E464" i="32" s="1"/>
  <c r="D464" i="13"/>
  <c r="BN466" i="32" s="1"/>
  <c r="E466" i="32" s="1"/>
  <c r="D465" i="13"/>
  <c r="BN469" i="32" s="1"/>
  <c r="E469" i="32" s="1"/>
  <c r="D466" i="13"/>
  <c r="BN471" i="32" s="1"/>
  <c r="E471" i="32" s="1"/>
  <c r="D467" i="13"/>
  <c r="BN472" i="32" s="1"/>
  <c r="E472" i="32" s="1"/>
  <c r="D468" i="13"/>
  <c r="D469" i="13"/>
  <c r="BN467" i="32" s="1"/>
  <c r="E467" i="32" s="1"/>
  <c r="D470" i="13"/>
  <c r="BN475" i="32" s="1"/>
  <c r="E475" i="32" s="1"/>
  <c r="D471" i="13"/>
  <c r="BN465" i="32" s="1"/>
  <c r="E465" i="32" s="1"/>
  <c r="D472" i="13"/>
  <c r="D473" i="13"/>
  <c r="BN470" i="32" s="1"/>
  <c r="E470" i="32" s="1"/>
  <c r="D474" i="13"/>
  <c r="BN473" i="32" s="1"/>
  <c r="E473" i="32" s="1"/>
  <c r="D475" i="13"/>
  <c r="BN474" i="32" s="1"/>
  <c r="E474" i="32" s="1"/>
  <c r="D476" i="13"/>
  <c r="BN477" i="32" s="1"/>
  <c r="E477" i="32" s="1"/>
  <c r="D477" i="13"/>
  <c r="BN478" i="32" s="1"/>
  <c r="E478" i="32" s="1"/>
  <c r="D478" i="13"/>
  <c r="D479" i="13"/>
  <c r="BN487" i="32" s="1"/>
  <c r="E487" i="32" s="1"/>
  <c r="D480" i="13"/>
  <c r="BN486" i="32" s="1"/>
  <c r="E486" i="32" s="1"/>
  <c r="D481" i="13"/>
  <c r="D482" i="13"/>
  <c r="D483" i="13"/>
  <c r="BN493" i="32" s="1"/>
  <c r="E493" i="32" s="1"/>
  <c r="D484" i="13"/>
  <c r="D485" i="13"/>
  <c r="BN479" i="32" s="1"/>
  <c r="E479" i="32" s="1"/>
  <c r="D486" i="13"/>
  <c r="BN484" i="32" s="1"/>
  <c r="E484" i="32" s="1"/>
  <c r="D487" i="13"/>
  <c r="BN489" i="32" s="1"/>
  <c r="E489" i="32" s="1"/>
  <c r="D488" i="13"/>
  <c r="BN491" i="32" s="1"/>
  <c r="E491" i="32" s="1"/>
  <c r="D489" i="13"/>
  <c r="BN488" i="32" s="1"/>
  <c r="E488" i="32" s="1"/>
  <c r="D490" i="13"/>
  <c r="D491" i="13"/>
  <c r="BN485" i="32" s="1"/>
  <c r="E485" i="32" s="1"/>
  <c r="D492" i="13"/>
  <c r="BN490" i="32" s="1"/>
  <c r="E490" i="32" s="1"/>
  <c r="D493" i="13"/>
  <c r="D494" i="13"/>
  <c r="D495" i="13"/>
  <c r="BN496" i="32" s="1"/>
  <c r="E496" i="32" s="1"/>
  <c r="D496" i="13"/>
  <c r="D497" i="13"/>
  <c r="BN504" i="32" s="1"/>
  <c r="E504" i="32" s="1"/>
  <c r="D498" i="13"/>
  <c r="BN507" i="32" s="1"/>
  <c r="E507" i="32" s="1"/>
  <c r="D499" i="13"/>
  <c r="BN499" i="32" s="1"/>
  <c r="E499" i="32" s="1"/>
  <c r="D500" i="13"/>
  <c r="BN503" i="32" s="1"/>
  <c r="E503" i="32" s="1"/>
  <c r="D501" i="13"/>
  <c r="BN501" i="32" s="1"/>
  <c r="E501" i="32" s="1"/>
  <c r="D502" i="13"/>
  <c r="D503" i="13"/>
  <c r="BN500" i="32" s="1"/>
  <c r="E500" i="32" s="1"/>
  <c r="D504" i="13"/>
  <c r="D505" i="13"/>
  <c r="BN506" i="32" s="1"/>
  <c r="E506" i="32" s="1"/>
  <c r="D506" i="13"/>
  <c r="BN502" i="32" s="1"/>
  <c r="E502" i="32" s="1"/>
  <c r="D507" i="13"/>
  <c r="BN508" i="32" s="1"/>
  <c r="E508" i="32" s="1"/>
  <c r="D508" i="13"/>
  <c r="D509" i="13"/>
  <c r="BN512" i="32" s="1"/>
  <c r="E512" i="32" s="1"/>
  <c r="D510" i="13"/>
  <c r="BN511" i="32" s="1"/>
  <c r="E511" i="32" s="1"/>
  <c r="D511" i="13"/>
  <c r="BN514" i="32" s="1"/>
  <c r="E514" i="32" s="1"/>
  <c r="D512" i="13"/>
  <c r="BN513" i="32" s="1"/>
  <c r="E513" i="32" s="1"/>
  <c r="D513" i="13"/>
  <c r="D514" i="13"/>
  <c r="BN515" i="32" s="1"/>
  <c r="E515" i="32" s="1"/>
  <c r="D515" i="13"/>
  <c r="D516" i="13"/>
  <c r="BN517" i="32" s="1"/>
  <c r="E517" i="32" s="1"/>
  <c r="D517" i="13"/>
  <c r="D518" i="13"/>
  <c r="D519" i="13"/>
  <c r="BN519" i="32" s="1"/>
  <c r="E519" i="32" s="1"/>
  <c r="D520" i="13"/>
  <c r="D521" i="13"/>
  <c r="BN518" i="32" s="1"/>
  <c r="E518" i="32" s="1"/>
  <c r="D522" i="13"/>
  <c r="BN520" i="32" s="1"/>
  <c r="E520" i="32" s="1"/>
  <c r="D523" i="13"/>
  <c r="BN527" i="32" s="1"/>
  <c r="E527" i="32" s="1"/>
  <c r="D524" i="13"/>
  <c r="BN525" i="32" s="1"/>
  <c r="E525" i="32" s="1"/>
  <c r="D525" i="13"/>
  <c r="BN522" i="32" s="1"/>
  <c r="E522" i="32" s="1"/>
  <c r="D526" i="13"/>
  <c r="BN526" i="32" s="1"/>
  <c r="E526" i="32" s="1"/>
  <c r="D527" i="13"/>
  <c r="D528" i="13"/>
  <c r="D529" i="13"/>
  <c r="BN521" i="32" s="1"/>
  <c r="E521" i="32" s="1"/>
  <c r="D530" i="13"/>
  <c r="BN531" i="32" s="1"/>
  <c r="E531" i="32" s="1"/>
  <c r="D531" i="13"/>
  <c r="BN547" i="32" s="1"/>
  <c r="E547" i="32" s="1"/>
  <c r="D532" i="13"/>
  <c r="BN538" i="32" s="1"/>
  <c r="E538" i="32" s="1"/>
  <c r="D533" i="13"/>
  <c r="BN535" i="32" s="1"/>
  <c r="E535" i="32" s="1"/>
  <c r="D534" i="13"/>
  <c r="BN534" i="32" s="1"/>
  <c r="E534" i="32" s="1"/>
  <c r="D535" i="13"/>
  <c r="BN540" i="32" s="1"/>
  <c r="E540" i="32" s="1"/>
  <c r="D536" i="13"/>
  <c r="BN541" i="32" s="1"/>
  <c r="E541" i="32" s="1"/>
  <c r="D537" i="13"/>
  <c r="BN533" i="32" s="1"/>
  <c r="E533" i="32" s="1"/>
  <c r="D538" i="13"/>
  <c r="BN532" i="32" s="1"/>
  <c r="E532" i="32" s="1"/>
  <c r="D539" i="13"/>
  <c r="BN539" i="32" s="1"/>
  <c r="E539" i="32" s="1"/>
  <c r="D540" i="13"/>
  <c r="D541" i="13"/>
  <c r="BN545" i="32" s="1"/>
  <c r="E545" i="32" s="1"/>
  <c r="D542" i="13"/>
  <c r="D543" i="13"/>
  <c r="BN548" i="32" s="1"/>
  <c r="E548" i="32" s="1"/>
  <c r="D544" i="13"/>
  <c r="D545" i="13"/>
  <c r="BN536" i="32" s="1"/>
  <c r="E536" i="32" s="1"/>
  <c r="D546" i="13"/>
  <c r="BN542" i="32" s="1"/>
  <c r="E542" i="32" s="1"/>
  <c r="D547" i="13"/>
  <c r="BN537" i="32" s="1"/>
  <c r="E537" i="32" s="1"/>
  <c r="D548" i="13"/>
  <c r="BN549" i="32" s="1"/>
  <c r="E549" i="32" s="1"/>
  <c r="D549" i="13"/>
  <c r="D550" i="13"/>
  <c r="BN550" i="32" s="1"/>
  <c r="E550" i="32" s="1"/>
  <c r="D551" i="13"/>
  <c r="D552" i="13"/>
  <c r="D553" i="13"/>
  <c r="BN551" i="32" s="1"/>
  <c r="E551" i="32" s="1"/>
  <c r="D554" i="13"/>
  <c r="D555" i="13"/>
  <c r="BN552" i="32" s="1"/>
  <c r="E552" i="32" s="1"/>
  <c r="D556" i="13"/>
  <c r="D557" i="13"/>
  <c r="BN558" i="32" s="1"/>
  <c r="E558" i="32" s="1"/>
  <c r="D558" i="13"/>
  <c r="BN561" i="32" s="1"/>
  <c r="E561" i="32" s="1"/>
  <c r="D559" i="13"/>
  <c r="BN559" i="32" s="1"/>
  <c r="E559" i="32" s="1"/>
  <c r="D560" i="13"/>
  <c r="BN562" i="32" s="1"/>
  <c r="E562" i="32" s="1"/>
  <c r="D561" i="13"/>
  <c r="BN563" i="32" s="1"/>
  <c r="E563" i="32" s="1"/>
  <c r="D562" i="13"/>
  <c r="BN560" i="32" s="1"/>
  <c r="E560" i="32" s="1"/>
  <c r="D563" i="13"/>
  <c r="BN564" i="32" s="1"/>
  <c r="E564" i="32" s="1"/>
  <c r="D564" i="13"/>
  <c r="D565" i="13"/>
  <c r="BN575" i="32" s="1"/>
  <c r="E575" i="32" s="1"/>
  <c r="D566" i="13"/>
  <c r="BN577" i="32" s="1"/>
  <c r="E577" i="32" s="1"/>
  <c r="D567" i="13"/>
  <c r="BN582" i="32" s="1"/>
  <c r="E582" i="32" s="1"/>
  <c r="D568" i="13"/>
  <c r="D569" i="13"/>
  <c r="BN565" i="32" s="1"/>
  <c r="E565" i="32" s="1"/>
  <c r="D570" i="13"/>
  <c r="BN574" i="32" s="1"/>
  <c r="E574" i="32" s="1"/>
  <c r="D571" i="13"/>
  <c r="BN566" i="32" s="1"/>
  <c r="E566" i="32" s="1"/>
  <c r="D572" i="13"/>
  <c r="D573" i="13"/>
  <c r="D574" i="13"/>
  <c r="D575" i="13"/>
  <c r="D576" i="13"/>
  <c r="BN576" i="32" s="1"/>
  <c r="E576" i="32" s="1"/>
  <c r="D577" i="13"/>
  <c r="D578" i="13"/>
  <c r="BN581" i="32" s="1"/>
  <c r="E581" i="32" s="1"/>
  <c r="D579" i="13"/>
  <c r="BN573" i="32" s="1"/>
  <c r="E573" i="32" s="1"/>
  <c r="D580" i="13"/>
  <c r="D581" i="13"/>
  <c r="BN579" i="32" s="1"/>
  <c r="E579" i="32" s="1"/>
  <c r="D582" i="13"/>
  <c r="D583" i="13"/>
  <c r="BN568" i="32" s="1"/>
  <c r="E568" i="32" s="1"/>
  <c r="D584" i="13"/>
  <c r="BN586" i="32" s="1"/>
  <c r="E586" i="32" s="1"/>
  <c r="D585" i="13"/>
  <c r="D586" i="13"/>
  <c r="D587" i="13"/>
  <c r="BN591" i="32" s="1"/>
  <c r="E591" i="32" s="1"/>
  <c r="D588" i="13"/>
  <c r="BN590" i="32" s="1"/>
  <c r="E590" i="32" s="1"/>
  <c r="D589" i="13"/>
  <c r="BN589" i="32" s="1"/>
  <c r="E589" i="32" s="1"/>
  <c r="D590" i="13"/>
  <c r="BN598" i="32" s="1"/>
  <c r="E598" i="32" s="1"/>
  <c r="D591" i="13"/>
  <c r="BN592" i="32" s="1"/>
  <c r="E592" i="32" s="1"/>
  <c r="D592" i="13"/>
  <c r="D593" i="13"/>
  <c r="BN594" i="32" s="1"/>
  <c r="E594" i="32" s="1"/>
  <c r="D594" i="13"/>
  <c r="BN600" i="32" s="1"/>
  <c r="E600" i="32" s="1"/>
  <c r="D595" i="13"/>
  <c r="BN587" i="32" s="1"/>
  <c r="E587" i="32" s="1"/>
  <c r="D596" i="13"/>
  <c r="BN596" i="32" s="1"/>
  <c r="E596" i="32" s="1"/>
  <c r="D597" i="13"/>
  <c r="BN599" i="32" s="1"/>
  <c r="E599" i="32" s="1"/>
  <c r="D598" i="13"/>
  <c r="D599" i="13"/>
  <c r="D600" i="13"/>
  <c r="D601" i="13"/>
  <c r="BN621" i="32" s="1"/>
  <c r="E621" i="32" s="1"/>
  <c r="D602" i="13"/>
  <c r="D603" i="13"/>
  <c r="BN612" i="32" s="1"/>
  <c r="E612" i="32" s="1"/>
  <c r="D604" i="13"/>
  <c r="D605" i="13"/>
  <c r="BN602" i="32" s="1"/>
  <c r="E602" i="32" s="1"/>
  <c r="D606" i="13"/>
  <c r="BN607" i="32" s="1"/>
  <c r="E607" i="32" s="1"/>
  <c r="D607" i="13"/>
  <c r="BN608" i="32" s="1"/>
  <c r="E608" i="32" s="1"/>
  <c r="D608" i="13"/>
  <c r="BN610" i="32" s="1"/>
  <c r="E610" i="32" s="1"/>
  <c r="D609" i="13"/>
  <c r="D610" i="13"/>
  <c r="D611" i="13"/>
  <c r="BN606" i="32" s="1"/>
  <c r="E606" i="32" s="1"/>
  <c r="D612" i="13"/>
  <c r="BN617" i="32" s="1"/>
  <c r="E617" i="32" s="1"/>
  <c r="D613" i="13"/>
  <c r="D614" i="13"/>
  <c r="D615" i="13"/>
  <c r="BN618" i="32" s="1"/>
  <c r="E618" i="32" s="1"/>
  <c r="D616" i="13"/>
  <c r="D617" i="13"/>
  <c r="BN622" i="32" s="1"/>
  <c r="E622" i="32" s="1"/>
  <c r="D618" i="13"/>
  <c r="BN616" i="32" s="1"/>
  <c r="E616" i="32" s="1"/>
  <c r="D619" i="13"/>
  <c r="BN623" i="32" s="1"/>
  <c r="E623" i="32" s="1"/>
  <c r="D620" i="13"/>
  <c r="BN619" i="32" s="1"/>
  <c r="E619" i="32" s="1"/>
  <c r="D621" i="13"/>
  <c r="BN611" i="32" s="1"/>
  <c r="E611" i="32" s="1"/>
  <c r="D622" i="13"/>
  <c r="BN604" i="32" s="1"/>
  <c r="E604" i="32" s="1"/>
  <c r="D623" i="13"/>
  <c r="D624" i="13"/>
  <c r="D625" i="13"/>
  <c r="BN624" i="32" s="1"/>
  <c r="E624" i="32" s="1"/>
  <c r="D626" i="13"/>
  <c r="BN605" i="32" s="1"/>
  <c r="E605" i="32" s="1"/>
  <c r="D627" i="13"/>
  <c r="BN628" i="32" s="1"/>
  <c r="E628" i="32" s="1"/>
  <c r="D628" i="13"/>
  <c r="D629" i="13"/>
  <c r="BN625" i="32" s="1"/>
  <c r="E625" i="32" s="1"/>
  <c r="D630" i="13"/>
  <c r="BN633" i="32" s="1"/>
  <c r="E633" i="32" s="1"/>
  <c r="D631" i="13"/>
  <c r="BN631" i="32" s="1"/>
  <c r="E631" i="32" s="1"/>
  <c r="D632" i="13"/>
  <c r="BN634" i="32" s="1"/>
  <c r="E634" i="32" s="1"/>
  <c r="D633" i="13"/>
  <c r="BN632" i="32" s="1"/>
  <c r="E632" i="32" s="1"/>
  <c r="D634" i="13"/>
  <c r="BN635" i="32" s="1"/>
  <c r="E635" i="32" s="1"/>
  <c r="D635" i="13"/>
  <c r="D636" i="13"/>
  <c r="D637" i="13"/>
  <c r="D638" i="13"/>
  <c r="D639" i="13"/>
  <c r="BN645" i="32" s="1"/>
  <c r="E645" i="32" s="1"/>
  <c r="D640" i="13"/>
  <c r="D641" i="13"/>
  <c r="BN636" i="32" s="1"/>
  <c r="E636" i="32" s="1"/>
  <c r="D642" i="13"/>
  <c r="BN642" i="32" s="1"/>
  <c r="E642" i="32" s="1"/>
  <c r="D643" i="13"/>
  <c r="BN643" i="32" s="1"/>
  <c r="E643" i="32" s="1"/>
  <c r="D644" i="13"/>
  <c r="BN639" i="32" s="1"/>
  <c r="E639" i="32" s="1"/>
  <c r="D645" i="13"/>
  <c r="D646" i="13"/>
  <c r="D647" i="13"/>
  <c r="D648" i="13"/>
  <c r="BN647" i="32" s="1"/>
  <c r="E647" i="32" s="1"/>
  <c r="D649" i="13"/>
  <c r="D650" i="13"/>
  <c r="BN651" i="32" s="1"/>
  <c r="E651" i="32" s="1"/>
  <c r="D651" i="13"/>
  <c r="D652" i="13"/>
  <c r="D653" i="13"/>
  <c r="BN646" i="32" s="1"/>
  <c r="E646" i="32" s="1"/>
  <c r="D654" i="13"/>
  <c r="BN649" i="32" s="1"/>
  <c r="E649" i="32" s="1"/>
  <c r="D655" i="13"/>
  <c r="BN648" i="32" s="1"/>
  <c r="E648" i="32" s="1"/>
  <c r="D656" i="13"/>
  <c r="BN650" i="32" s="1"/>
  <c r="E650" i="32" s="1"/>
  <c r="D657" i="13"/>
  <c r="BN658" i="32" s="1"/>
  <c r="E658" i="32" s="1"/>
  <c r="D658" i="13"/>
  <c r="BN662" i="32" s="1"/>
  <c r="E662" i="32" s="1"/>
  <c r="D659" i="13"/>
  <c r="D660" i="13"/>
  <c r="D661" i="13"/>
  <c r="BN664" i="32" s="1"/>
  <c r="E664" i="32" s="1"/>
  <c r="D662" i="13"/>
  <c r="BN667" i="32" s="1"/>
  <c r="E667" i="32" s="1"/>
  <c r="D663" i="13"/>
  <c r="BN663" i="32" s="1"/>
  <c r="E663" i="32" s="1"/>
  <c r="D664" i="13"/>
  <c r="BN659" i="32" s="1"/>
  <c r="E659" i="32" s="1"/>
  <c r="D665" i="13"/>
  <c r="BN668" i="32" s="1"/>
  <c r="E668" i="32" s="1"/>
  <c r="D666" i="13"/>
  <c r="BN672" i="32" s="1"/>
  <c r="E672" i="32" s="1"/>
  <c r="D667" i="13"/>
  <c r="BN661" i="32" s="1"/>
  <c r="E661" i="32" s="1"/>
  <c r="D668" i="13"/>
  <c r="BN674" i="32" s="1"/>
  <c r="E674" i="32" s="1"/>
  <c r="D669" i="13"/>
  <c r="BN670" i="32" s="1"/>
  <c r="E670" i="32" s="1"/>
  <c r="D670" i="13"/>
  <c r="BN671" i="32" s="1"/>
  <c r="E671" i="32" s="1"/>
  <c r="D671" i="13"/>
  <c r="D672" i="13"/>
  <c r="BN665" i="32" s="1"/>
  <c r="E665" i="32" s="1"/>
  <c r="D673" i="13"/>
  <c r="D674" i="13"/>
  <c r="BN675" i="32" s="1"/>
  <c r="E675" i="32" s="1"/>
  <c r="D675" i="13"/>
  <c r="BN679" i="32" s="1"/>
  <c r="E679" i="32" s="1"/>
  <c r="D676" i="13"/>
  <c r="D677" i="13"/>
  <c r="BN677" i="32" s="1"/>
  <c r="E677" i="32" s="1"/>
  <c r="D678" i="13"/>
  <c r="BN676" i="32" s="1"/>
  <c r="E676" i="32" s="1"/>
  <c r="D679" i="13"/>
  <c r="BN681" i="32" s="1"/>
  <c r="E681" i="32" s="1"/>
  <c r="D680" i="13"/>
  <c r="BN680" i="32" s="1"/>
  <c r="E680" i="32" s="1"/>
  <c r="D681" i="13"/>
  <c r="BN682" i="32" s="1"/>
  <c r="E682" i="32" s="1"/>
  <c r="D682" i="13"/>
  <c r="BN690" i="32" s="1"/>
  <c r="E690" i="32" s="1"/>
  <c r="D683" i="13"/>
  <c r="D684" i="13"/>
  <c r="D685" i="13"/>
  <c r="D686" i="13"/>
  <c r="BN683" i="32" s="1"/>
  <c r="E683" i="32" s="1"/>
  <c r="D687" i="13"/>
  <c r="BN689" i="32" s="1"/>
  <c r="E689" i="32" s="1"/>
  <c r="D688" i="13"/>
  <c r="D689" i="13"/>
  <c r="BN687" i="32" s="1"/>
  <c r="E687" i="32" s="1"/>
  <c r="D690" i="13"/>
  <c r="BN691" i="32" s="1"/>
  <c r="E691" i="32" s="1"/>
  <c r="D691" i="13"/>
  <c r="BN694" i="32" s="1"/>
  <c r="E694" i="32" s="1"/>
  <c r="D692" i="13"/>
  <c r="BN693" i="32" s="1"/>
  <c r="E693" i="32" s="1"/>
  <c r="D693" i="13"/>
  <c r="BN695" i="32" s="1"/>
  <c r="E695" i="32" s="1"/>
  <c r="D694" i="13"/>
  <c r="D695" i="13"/>
  <c r="D696" i="13"/>
  <c r="D697" i="13"/>
  <c r="BN704" i="32" s="1"/>
  <c r="E704" i="32" s="1"/>
  <c r="D698" i="13"/>
  <c r="BN706" i="32" s="1"/>
  <c r="E706" i="32" s="1"/>
  <c r="D699" i="13"/>
  <c r="BN703" i="32" s="1"/>
  <c r="E703" i="32" s="1"/>
  <c r="D700" i="13"/>
  <c r="D701" i="13"/>
  <c r="BN709" i="32" s="1"/>
  <c r="E709" i="32" s="1"/>
  <c r="D702" i="13"/>
  <c r="BN697" i="32" s="1"/>
  <c r="E697" i="32" s="1"/>
  <c r="D703" i="13"/>
  <c r="BN710" i="32" s="1"/>
  <c r="E710" i="32" s="1"/>
  <c r="D704" i="13"/>
  <c r="BN711" i="32" s="1"/>
  <c r="E711" i="32" s="1"/>
  <c r="D705" i="13"/>
  <c r="BN696" i="32" s="1"/>
  <c r="E696" i="32" s="1"/>
  <c r="D706" i="13"/>
  <c r="BN707" i="32" s="1"/>
  <c r="E707" i="32" s="1"/>
  <c r="D707" i="13"/>
  <c r="BN708" i="32" s="1"/>
  <c r="E708" i="32" s="1"/>
  <c r="D708" i="13"/>
  <c r="BN692" i="32" s="1"/>
  <c r="E692" i="32" s="1"/>
  <c r="D709" i="13"/>
  <c r="BN705" i="32" s="1"/>
  <c r="E705" i="32" s="1"/>
  <c r="D710" i="13"/>
  <c r="D711" i="13"/>
  <c r="BN712" i="32" s="1"/>
  <c r="E712" i="32" s="1"/>
  <c r="D712" i="13"/>
  <c r="D713" i="13"/>
  <c r="BN718" i="32" s="1"/>
  <c r="E718" i="32" s="1"/>
  <c r="D714" i="13"/>
  <c r="D715" i="13"/>
  <c r="BN715" i="32" s="1"/>
  <c r="E715" i="32" s="1"/>
  <c r="D716" i="13"/>
  <c r="BN716" i="32" s="1"/>
  <c r="E716" i="32" s="1"/>
  <c r="D717" i="13"/>
  <c r="BN719" i="32" s="1"/>
  <c r="E719" i="32" s="1"/>
  <c r="D718" i="13"/>
  <c r="D719" i="13"/>
  <c r="BN720" i="32" s="1"/>
  <c r="E720" i="32" s="1"/>
  <c r="D720" i="13"/>
  <c r="D721" i="13"/>
  <c r="D722" i="13"/>
  <c r="D723" i="13"/>
  <c r="BN731" i="32" s="1"/>
  <c r="E731" i="32" s="1"/>
  <c r="D724" i="13"/>
  <c r="D725" i="13"/>
  <c r="BN724" i="32" s="1"/>
  <c r="E724" i="32" s="1"/>
  <c r="D726" i="13"/>
  <c r="BN723" i="32" s="1"/>
  <c r="E723" i="32" s="1"/>
  <c r="D727" i="13"/>
  <c r="BN726" i="32" s="1"/>
  <c r="E726" i="32" s="1"/>
  <c r="D728" i="13"/>
  <c r="BN727" i="32" s="1"/>
  <c r="E727" i="32" s="1"/>
  <c r="D729" i="13"/>
  <c r="BN730" i="32" s="1"/>
  <c r="E730" i="32" s="1"/>
  <c r="D730" i="13"/>
  <c r="D731" i="13"/>
  <c r="BN722" i="32" s="1"/>
  <c r="E722" i="32" s="1"/>
  <c r="D732" i="13"/>
  <c r="BN736" i="32" s="1"/>
  <c r="E736" i="32" s="1"/>
  <c r="D733" i="13"/>
  <c r="D734" i="13"/>
  <c r="BN738" i="32" s="1"/>
  <c r="E738" i="32" s="1"/>
  <c r="D735" i="13"/>
  <c r="BN725" i="32" s="1"/>
  <c r="E725" i="32" s="1"/>
  <c r="D736" i="13"/>
  <c r="D737" i="13"/>
  <c r="BN742" i="32" s="1"/>
  <c r="E742" i="32" s="1"/>
  <c r="D738" i="13"/>
  <c r="BN734" i="32" s="1"/>
  <c r="E734" i="32" s="1"/>
  <c r="D739" i="13"/>
  <c r="BN721" i="32" s="1"/>
  <c r="E721" i="32" s="1"/>
  <c r="D740" i="13"/>
  <c r="BN743" i="32" s="1"/>
  <c r="E743" i="32" s="1"/>
  <c r="D741" i="13"/>
  <c r="BN735" i="32" s="1"/>
  <c r="E735" i="32" s="1"/>
  <c r="D742" i="13"/>
  <c r="D743" i="13"/>
  <c r="D744" i="13"/>
  <c r="D745" i="13"/>
  <c r="D746" i="13"/>
  <c r="BN747" i="32" s="1"/>
  <c r="E747" i="32" s="1"/>
  <c r="D747" i="13"/>
  <c r="BN751" i="32" s="1"/>
  <c r="E751" i="32" s="1"/>
  <c r="D748" i="13"/>
  <c r="D749" i="13"/>
  <c r="BN750" i="32" s="1"/>
  <c r="E750" i="32" s="1"/>
  <c r="D750" i="13"/>
  <c r="BN748" i="32" s="1"/>
  <c r="E748" i="32" s="1"/>
  <c r="D751" i="13"/>
  <c r="BN749" i="32" s="1"/>
  <c r="E749" i="32" s="1"/>
  <c r="D752" i="13"/>
  <c r="BN752" i="32" s="1"/>
  <c r="E752" i="32" s="1"/>
  <c r="D753" i="13"/>
  <c r="D754" i="13"/>
  <c r="BN755" i="32" s="1"/>
  <c r="E755" i="32" s="1"/>
  <c r="D755" i="13"/>
  <c r="BN760" i="32" s="1"/>
  <c r="E760" i="32" s="1"/>
  <c r="D756" i="13"/>
  <c r="D757" i="13"/>
  <c r="BN764" i="32" s="1"/>
  <c r="E764" i="32" s="1"/>
  <c r="D758" i="13"/>
  <c r="BN765" i="32" s="1"/>
  <c r="E765" i="32" s="1"/>
  <c r="D759" i="13"/>
  <c r="BN758" i="32" s="1"/>
  <c r="E758" i="32" s="1"/>
  <c r="D760" i="13"/>
  <c r="D761" i="13"/>
  <c r="BN763" i="32" s="1"/>
  <c r="E763" i="32" s="1"/>
  <c r="D762" i="13"/>
  <c r="BN759" i="32" s="1"/>
  <c r="E759" i="32" s="1"/>
  <c r="D763" i="13"/>
  <c r="BN762" i="32" s="1"/>
  <c r="E762" i="32" s="1"/>
  <c r="D764" i="13"/>
  <c r="BN756" i="32" s="1"/>
  <c r="E756" i="32" s="1"/>
  <c r="D765" i="13"/>
  <c r="D766" i="13"/>
  <c r="BN774" i="32" s="1"/>
  <c r="E774" i="32" s="1"/>
  <c r="D767" i="13"/>
  <c r="BN779" i="32" s="1"/>
  <c r="E779" i="32" s="1"/>
  <c r="D768" i="13"/>
  <c r="BN773" i="32" s="1"/>
  <c r="E773" i="32" s="1"/>
  <c r="D769" i="13"/>
  <c r="BN777" i="32" s="1"/>
  <c r="E777" i="32" s="1"/>
  <c r="D770" i="13"/>
  <c r="D771" i="13"/>
  <c r="BN772" i="32" s="1"/>
  <c r="E772" i="32" s="1"/>
  <c r="D772" i="13"/>
  <c r="D773" i="13"/>
  <c r="BN776" i="32" s="1"/>
  <c r="E776" i="32" s="1"/>
  <c r="D774" i="13"/>
  <c r="BN778" i="32" s="1"/>
  <c r="E778" i="32" s="1"/>
  <c r="D775" i="13"/>
  <c r="BN780" i="32" s="1"/>
  <c r="E780" i="32" s="1"/>
  <c r="D776" i="13"/>
  <c r="BN784" i="32" s="1"/>
  <c r="E784" i="32" s="1"/>
  <c r="D777" i="13"/>
  <c r="D778" i="13"/>
  <c r="D779" i="13"/>
  <c r="D780" i="13"/>
  <c r="BN767" i="32" s="1"/>
  <c r="E767" i="32" s="1"/>
  <c r="D781" i="13"/>
  <c r="BN788" i="32" s="1"/>
  <c r="E788" i="32" s="1"/>
  <c r="D782" i="13"/>
  <c r="BN786" i="32" s="1"/>
  <c r="E786" i="32" s="1"/>
  <c r="D783" i="13"/>
  <c r="BN770" i="32" s="1"/>
  <c r="E770" i="32" s="1"/>
  <c r="D784" i="13"/>
  <c r="D785" i="13"/>
  <c r="BN781" i="32" s="1"/>
  <c r="E781" i="32" s="1"/>
  <c r="D786" i="13"/>
  <c r="D787" i="13"/>
  <c r="BN787" i="32" s="1"/>
  <c r="E787" i="32" s="1"/>
  <c r="D788" i="13"/>
  <c r="BN789" i="32" s="1"/>
  <c r="E789" i="32" s="1"/>
  <c r="D789" i="13"/>
  <c r="BN790" i="32" s="1"/>
  <c r="E790" i="32" s="1"/>
  <c r="D790" i="13"/>
  <c r="D791" i="13"/>
  <c r="BN791" i="32" s="1"/>
  <c r="E791" i="32" s="1"/>
  <c r="D792" i="13"/>
  <c r="D793" i="13"/>
  <c r="D794" i="13"/>
  <c r="D795" i="13"/>
  <c r="BN797" i="32" s="1"/>
  <c r="E797" i="32" s="1"/>
  <c r="D796" i="13"/>
  <c r="D797" i="13"/>
  <c r="BN798" i="32" s="1"/>
  <c r="E798" i="32" s="1"/>
  <c r="D798" i="13"/>
  <c r="BN799" i="32" s="1"/>
  <c r="E799" i="32" s="1"/>
  <c r="D799" i="13"/>
  <c r="BN801" i="32" s="1"/>
  <c r="E801" i="32" s="1"/>
  <c r="D800" i="13"/>
  <c r="BN800" i="32" s="1"/>
  <c r="E800" i="32" s="1"/>
  <c r="D801" i="13"/>
  <c r="BN802" i="32" s="1"/>
  <c r="E802" i="32" s="1"/>
  <c r="D802" i="13"/>
  <c r="D803" i="13"/>
  <c r="D804" i="13"/>
  <c r="BN803" i="32" s="1"/>
  <c r="E803" i="32" s="1"/>
  <c r="D805" i="13"/>
  <c r="D806" i="13"/>
  <c r="D807" i="13"/>
  <c r="BN809" i="32" s="1"/>
  <c r="E809" i="32" s="1"/>
  <c r="D808" i="13"/>
  <c r="D809" i="13"/>
  <c r="BN813" i="32" s="1"/>
  <c r="E813" i="32" s="1"/>
  <c r="D810" i="13"/>
  <c r="BN827" i="32" s="1"/>
  <c r="E827" i="32" s="1"/>
  <c r="D811" i="13"/>
  <c r="BN819" i="32" s="1"/>
  <c r="E819" i="32" s="1"/>
  <c r="D812" i="13"/>
  <c r="BN825" i="32" s="1"/>
  <c r="E825" i="32" s="1"/>
  <c r="D813" i="13"/>
  <c r="BN812" i="32" s="1"/>
  <c r="E812" i="32" s="1"/>
  <c r="D814" i="13"/>
  <c r="D815" i="13"/>
  <c r="D816" i="13"/>
  <c r="D817" i="13"/>
  <c r="BN815" i="32" s="1"/>
  <c r="E815" i="32" s="1"/>
  <c r="D818" i="13"/>
  <c r="D819" i="13"/>
  <c r="D820" i="13"/>
  <c r="D821" i="13"/>
  <c r="BN818" i="32" s="1"/>
  <c r="E818" i="32" s="1"/>
  <c r="D822" i="13"/>
  <c r="BN814" i="32" s="1"/>
  <c r="E814" i="32" s="1"/>
  <c r="D823" i="13"/>
  <c r="BN816" i="32" s="1"/>
  <c r="E816" i="32" s="1"/>
  <c r="D824" i="13"/>
  <c r="BN820" i="32" s="1"/>
  <c r="E820" i="32" s="1"/>
  <c r="D825" i="13"/>
  <c r="BN826" i="32" s="1"/>
  <c r="E826" i="32" s="1"/>
  <c r="D826" i="13"/>
  <c r="D827" i="13"/>
  <c r="BN828" i="32" s="1"/>
  <c r="E828" i="32" s="1"/>
  <c r="D828" i="13"/>
  <c r="D829" i="13"/>
  <c r="BN829" i="32" s="1"/>
  <c r="E829" i="32" s="1"/>
  <c r="D830" i="13"/>
  <c r="BN830" i="32" s="1"/>
  <c r="E830" i="32" s="1"/>
  <c r="D831" i="13"/>
  <c r="BN835" i="32" s="1"/>
  <c r="E835" i="32" s="1"/>
  <c r="D832" i="13"/>
  <c r="D833" i="13"/>
  <c r="BN836" i="32" s="1"/>
  <c r="E836" i="32" s="1"/>
  <c r="D834" i="13"/>
  <c r="BN834" i="32" s="1"/>
  <c r="E834" i="32" s="1"/>
  <c r="D835" i="13"/>
  <c r="BN832" i="32" s="1"/>
  <c r="E832" i="32" s="1"/>
  <c r="D836" i="13"/>
  <c r="BN837" i="32" s="1"/>
  <c r="E837" i="32" s="1"/>
  <c r="D837" i="13"/>
  <c r="BN838" i="32" s="1"/>
  <c r="E838" i="32" s="1"/>
  <c r="D838" i="13"/>
  <c r="BN839" i="32" s="1"/>
  <c r="E839" i="32" s="1"/>
  <c r="D839" i="13"/>
  <c r="BN840" i="32" s="1"/>
  <c r="E840" i="32" s="1"/>
  <c r="D840" i="13"/>
  <c r="BN842" i="32" s="1"/>
  <c r="E842" i="32" s="1"/>
  <c r="D841" i="13"/>
  <c r="BN843" i="32" s="1"/>
  <c r="E843" i="32" s="1"/>
  <c r="D842" i="13"/>
  <c r="D843" i="13"/>
  <c r="D844" i="13"/>
  <c r="D845" i="13"/>
  <c r="D846" i="13"/>
  <c r="BN845" i="32" s="1"/>
  <c r="E845" i="32" s="1"/>
  <c r="D847" i="13"/>
  <c r="BN844" i="32" s="1"/>
  <c r="E844" i="32" s="1"/>
  <c r="D848" i="13"/>
  <c r="BN846" i="32" s="1"/>
  <c r="E846" i="32" s="1"/>
  <c r="D849" i="13"/>
  <c r="D850" i="13"/>
  <c r="BN851" i="32" s="1"/>
  <c r="E851" i="32" s="1"/>
  <c r="D851" i="13"/>
  <c r="D852" i="13"/>
  <c r="BN852" i="32" s="1"/>
  <c r="E852" i="32" s="1"/>
  <c r="D853" i="13"/>
  <c r="D854" i="13"/>
  <c r="BN856" i="32" s="1"/>
  <c r="E856" i="32" s="1"/>
  <c r="D855" i="13"/>
  <c r="BN854" i="32" s="1"/>
  <c r="E854" i="32" s="1"/>
  <c r="D856" i="13"/>
  <c r="D857" i="13"/>
  <c r="BN860" i="32" s="1"/>
  <c r="E860" i="32" s="1"/>
  <c r="D858" i="13"/>
  <c r="BN857" i="32" s="1"/>
  <c r="E857" i="32" s="1"/>
  <c r="D859" i="13"/>
  <c r="BN859" i="32" s="1"/>
  <c r="E859" i="32" s="1"/>
  <c r="D860" i="13"/>
  <c r="BN858" i="32" s="1"/>
  <c r="E858" i="32" s="1"/>
  <c r="D861" i="13"/>
  <c r="BN853" i="32" s="1"/>
  <c r="E853" i="32" s="1"/>
  <c r="D862" i="13"/>
  <c r="BN863" i="32" s="1"/>
  <c r="E863" i="32" s="1"/>
  <c r="D863" i="13"/>
  <c r="BN867" i="32" s="1"/>
  <c r="E867" i="32" s="1"/>
  <c r="D864" i="13"/>
  <c r="BN866" i="32" s="1"/>
  <c r="E866" i="32" s="1"/>
  <c r="D865" i="13"/>
  <c r="D866" i="13"/>
  <c r="BN865" i="32" s="1"/>
  <c r="E865" i="32" s="1"/>
  <c r="D867" i="13"/>
  <c r="D868" i="13"/>
  <c r="D869" i="13"/>
  <c r="BN870" i="32" s="1"/>
  <c r="E870" i="32" s="1"/>
  <c r="D870" i="13"/>
  <c r="BN872" i="32" s="1"/>
  <c r="E872" i="32" s="1"/>
  <c r="D871" i="13"/>
  <c r="BN869" i="32" s="1"/>
  <c r="E869" i="32" s="1"/>
  <c r="D872" i="13"/>
  <c r="BN873" i="32" s="1"/>
  <c r="E873" i="32" s="1"/>
  <c r="D873" i="13"/>
  <c r="D874" i="13"/>
  <c r="BN875" i="32" s="1"/>
  <c r="E875" i="32" s="1"/>
  <c r="D875" i="13"/>
  <c r="BN878" i="32" s="1"/>
  <c r="E878" i="32" s="1"/>
  <c r="D876" i="13"/>
  <c r="BN879" i="32" s="1"/>
  <c r="E879" i="32" s="1"/>
  <c r="D877" i="13"/>
  <c r="BN881" i="32" s="1"/>
  <c r="E881" i="32" s="1"/>
  <c r="D878" i="13"/>
  <c r="BN880" i="32" s="1"/>
  <c r="E880" i="32" s="1"/>
  <c r="D879" i="13"/>
  <c r="D880" i="13"/>
  <c r="D881" i="13"/>
  <c r="BN882" i="32" s="1"/>
  <c r="E882" i="32" s="1"/>
  <c r="D882" i="13"/>
  <c r="BN883" i="32" s="1"/>
  <c r="E883" i="32" s="1"/>
  <c r="D883" i="13"/>
  <c r="BN886" i="32" s="1"/>
  <c r="E886" i="32" s="1"/>
  <c r="D884" i="13"/>
  <c r="BN885" i="32" s="1"/>
  <c r="E885" i="32" s="1"/>
  <c r="D885" i="13"/>
  <c r="BN887" i="32" s="1"/>
  <c r="E887" i="32" s="1"/>
  <c r="D886" i="13"/>
  <c r="D887" i="13"/>
  <c r="BN892" i="32" s="1"/>
  <c r="E892" i="32" s="1"/>
  <c r="D888" i="13"/>
  <c r="D889" i="13"/>
  <c r="D890" i="13"/>
  <c r="BN894" i="32" s="1"/>
  <c r="E894" i="32" s="1"/>
  <c r="D891" i="13"/>
  <c r="BN893" i="32" s="1"/>
  <c r="E893" i="32" s="1"/>
  <c r="D892" i="13"/>
  <c r="D893" i="13"/>
  <c r="BN895" i="32" s="1"/>
  <c r="E895" i="32" s="1"/>
  <c r="D894" i="13"/>
  <c r="BN891" i="32" s="1"/>
  <c r="E891" i="32" s="1"/>
  <c r="D895" i="13"/>
  <c r="BN884" i="32" s="1"/>
  <c r="E884" i="32" s="1"/>
  <c r="D896" i="13"/>
  <c r="BN888" i="32" s="1"/>
  <c r="E888" i="32" s="1"/>
  <c r="D897" i="13"/>
  <c r="D898" i="13"/>
  <c r="BN899" i="32" s="1"/>
  <c r="E899" i="32" s="1"/>
  <c r="D899" i="13"/>
  <c r="D900" i="13"/>
  <c r="D901" i="13"/>
  <c r="D902" i="13"/>
  <c r="D903" i="13"/>
  <c r="BN904" i="32" s="1"/>
  <c r="E904" i="32" s="1"/>
  <c r="D2" i="13"/>
  <c r="G904" i="13"/>
  <c r="C904" i="13" s="1"/>
  <c r="J904" i="13"/>
  <c r="L904" i="13"/>
  <c r="M904" i="13"/>
  <c r="Q904" i="13"/>
  <c r="BB842" i="20" l="1"/>
  <c r="BB894" i="20"/>
  <c r="AR894" i="20" s="1"/>
  <c r="BB902" i="20"/>
  <c r="AR902" i="20" s="1"/>
  <c r="BB864" i="20"/>
  <c r="BB840" i="20"/>
  <c r="BB896" i="20"/>
  <c r="AR896" i="20" s="1"/>
  <c r="BD873" i="20"/>
  <c r="AS873" i="20" s="1"/>
  <c r="BD719" i="20"/>
  <c r="AS719" i="20" s="1"/>
  <c r="BD729" i="20"/>
  <c r="AS729" i="20" s="1"/>
  <c r="BD586" i="20"/>
  <c r="AS586" i="20" s="1"/>
  <c r="BD583" i="20"/>
  <c r="AS583" i="20" s="1"/>
  <c r="BB719" i="20"/>
  <c r="AR719" i="20" s="1"/>
  <c r="BB727" i="20"/>
  <c r="AR727" i="20" s="1"/>
  <c r="BB586" i="20"/>
  <c r="AR586" i="20" s="1"/>
  <c r="BB872" i="20"/>
  <c r="BB901" i="20"/>
  <c r="AR901" i="20" s="1"/>
  <c r="BB889" i="20"/>
  <c r="AR889" i="20" s="1"/>
  <c r="BB900" i="20"/>
  <c r="BB888" i="20"/>
  <c r="AR888" i="20" s="1"/>
  <c r="BB898" i="20"/>
  <c r="AR898" i="20" s="1"/>
  <c r="BB885" i="20"/>
  <c r="AR885" i="20" s="1"/>
  <c r="BB3" i="20"/>
  <c r="BD897" i="20"/>
  <c r="AS897" i="20" s="1"/>
  <c r="BB849" i="20"/>
  <c r="AR849" i="20" s="1"/>
  <c r="BB745" i="20"/>
  <c r="AR745" i="20" s="1"/>
  <c r="BB886" i="20"/>
  <c r="AR886" i="20" s="1"/>
  <c r="BB869" i="20"/>
  <c r="AR869" i="20" s="1"/>
  <c r="BB899" i="20"/>
  <c r="AR899" i="20" s="1"/>
  <c r="BB851" i="20"/>
  <c r="AR851" i="20" s="1"/>
  <c r="BB839" i="20"/>
  <c r="AR839" i="20" s="1"/>
  <c r="BB862" i="20"/>
  <c r="AR862" i="20" s="1"/>
  <c r="BD850" i="20"/>
  <c r="AS850" i="20" s="1"/>
  <c r="BB837" i="20"/>
  <c r="AR837" i="20" s="1"/>
  <c r="BB825" i="20"/>
  <c r="AR825" i="20" s="1"/>
  <c r="BB884" i="20"/>
  <c r="AR884" i="20" s="1"/>
  <c r="BD872" i="20"/>
  <c r="AS872" i="20" s="1"/>
  <c r="BB848" i="20"/>
  <c r="AR848" i="20" s="1"/>
  <c r="BB836" i="20"/>
  <c r="AR836" i="20" s="1"/>
  <c r="BB895" i="20"/>
  <c r="BB883" i="20"/>
  <c r="AR883" i="20" s="1"/>
  <c r="BB847" i="20"/>
  <c r="AR847" i="20" s="1"/>
  <c r="BB882" i="20"/>
  <c r="AR882" i="20" s="1"/>
  <c r="BD846" i="20"/>
  <c r="AS846" i="20" s="1"/>
  <c r="BB834" i="20"/>
  <c r="AR834" i="20" s="1"/>
  <c r="BB822" i="20"/>
  <c r="AR822" i="20" s="1"/>
  <c r="BB821" i="20"/>
  <c r="AR821" i="20" s="1"/>
  <c r="BB809" i="20"/>
  <c r="AR809" i="20" s="1"/>
  <c r="BD844" i="20"/>
  <c r="AS844" i="20" s="1"/>
  <c r="BD820" i="20"/>
  <c r="AS820" i="20" s="1"/>
  <c r="BB808" i="20"/>
  <c r="AR808" i="20" s="1"/>
  <c r="BB903" i="20"/>
  <c r="BB891" i="20"/>
  <c r="AR891" i="20" s="1"/>
  <c r="BB867" i="20"/>
  <c r="AR867" i="20" s="1"/>
  <c r="BB890" i="20"/>
  <c r="AR890" i="20" s="1"/>
  <c r="BB878" i="20"/>
  <c r="AR878" i="20" s="1"/>
  <c r="BB854" i="20"/>
  <c r="AR854" i="20" s="1"/>
  <c r="BB830" i="20"/>
  <c r="AR830" i="20" s="1"/>
  <c r="BB877" i="20"/>
  <c r="AR877" i="20" s="1"/>
  <c r="BB865" i="20"/>
  <c r="AR865" i="20" s="1"/>
  <c r="BB841" i="20"/>
  <c r="AR841" i="20" s="1"/>
  <c r="BB816" i="20"/>
  <c r="AR816" i="20" s="1"/>
  <c r="BD874" i="20"/>
  <c r="AS874" i="20" s="1"/>
  <c r="BB589" i="20"/>
  <c r="AR589" i="20" s="1"/>
  <c r="BB773" i="20"/>
  <c r="AR773" i="20" s="1"/>
  <c r="BD674" i="20"/>
  <c r="AS674" i="20" s="1"/>
  <c r="BD896" i="20"/>
  <c r="AS896" i="20" s="1"/>
  <c r="BD869" i="20"/>
  <c r="BD903" i="20"/>
  <c r="AS903" i="20" s="1"/>
  <c r="BB850" i="20"/>
  <c r="AR850" i="20" s="1"/>
  <c r="BD841" i="20"/>
  <c r="AS841" i="20" s="1"/>
  <c r="BB807" i="20"/>
  <c r="AR807" i="20" s="1"/>
  <c r="BD891" i="20"/>
  <c r="AS891" i="20" s="1"/>
  <c r="BD849" i="20"/>
  <c r="AS849" i="20" s="1"/>
  <c r="BB774" i="20"/>
  <c r="AR774" i="20" s="1"/>
  <c r="BD902" i="20"/>
  <c r="BD840" i="20"/>
  <c r="AS840" i="20" s="1"/>
  <c r="BD890" i="20"/>
  <c r="AS890" i="20" s="1"/>
  <c r="BD867" i="20"/>
  <c r="AS867" i="20" s="1"/>
  <c r="BD115" i="20"/>
  <c r="AS115" i="20" s="1"/>
  <c r="BD22" i="20"/>
  <c r="AS22" i="20" s="1"/>
  <c r="BD173" i="20"/>
  <c r="AS173" i="20" s="1"/>
  <c r="BD85" i="20"/>
  <c r="AS85" i="20" s="1"/>
  <c r="BD336" i="20"/>
  <c r="AS336" i="20" s="1"/>
  <c r="BD295" i="20"/>
  <c r="AS295" i="20" s="1"/>
  <c r="BD320" i="20"/>
  <c r="AS320" i="20" s="1"/>
  <c r="BD369" i="20"/>
  <c r="AS369" i="20" s="1"/>
  <c r="BD634" i="20"/>
  <c r="AS634" i="20" s="1"/>
  <c r="BD346" i="20"/>
  <c r="AS346" i="20" s="1"/>
  <c r="BD530" i="20"/>
  <c r="AS530" i="20" s="1"/>
  <c r="BD476" i="20"/>
  <c r="AS476" i="20" s="1"/>
  <c r="BD3" i="20"/>
  <c r="BD585" i="20"/>
  <c r="AS585" i="20" s="1"/>
  <c r="BD807" i="20"/>
  <c r="AS807" i="20" s="1"/>
  <c r="BD690" i="20"/>
  <c r="AS690" i="20" s="1"/>
  <c r="BD657" i="20"/>
  <c r="AS657" i="20" s="1"/>
  <c r="BD765" i="20"/>
  <c r="AS765" i="20" s="1"/>
  <c r="BD207" i="20"/>
  <c r="BD106" i="20"/>
  <c r="AS106" i="20" s="1"/>
  <c r="BD61" i="20"/>
  <c r="AS61" i="20" s="1"/>
  <c r="BD78" i="20"/>
  <c r="AS78" i="20" s="1"/>
  <c r="BD187" i="20"/>
  <c r="AS187" i="20" s="1"/>
  <c r="BD266" i="20"/>
  <c r="AS266" i="20" s="1"/>
  <c r="BD335" i="20"/>
  <c r="AS335" i="20" s="1"/>
  <c r="BD135" i="20"/>
  <c r="AS135" i="20" s="1"/>
  <c r="BD165" i="20"/>
  <c r="AS165" i="20" s="1"/>
  <c r="BD304" i="20"/>
  <c r="AS304" i="20" s="1"/>
  <c r="BD199" i="20"/>
  <c r="AS199" i="20" s="1"/>
  <c r="BD322" i="20"/>
  <c r="AS322" i="20" s="1"/>
  <c r="BD331" i="20"/>
  <c r="AS331" i="20" s="1"/>
  <c r="BD272" i="20"/>
  <c r="AS272" i="20" s="1"/>
  <c r="BD381" i="20"/>
  <c r="AS381" i="20" s="1"/>
  <c r="BD620" i="20"/>
  <c r="AS620" i="20" s="1"/>
  <c r="BD508" i="20"/>
  <c r="AS508" i="20" s="1"/>
  <c r="BD546" i="20"/>
  <c r="AS546" i="20" s="1"/>
  <c r="BD441" i="20"/>
  <c r="AS441" i="20" s="1"/>
  <c r="BD557" i="20"/>
  <c r="AS557" i="20" s="1"/>
  <c r="BD496" i="20"/>
  <c r="AS496" i="20" s="1"/>
  <c r="BD566" i="20"/>
  <c r="AS566" i="20" s="1"/>
  <c r="BD778" i="20"/>
  <c r="AS778" i="20" s="1"/>
  <c r="BD898" i="20"/>
  <c r="AS898" i="20" s="1"/>
  <c r="BD773" i="20"/>
  <c r="AS773" i="20" s="1"/>
  <c r="BD788" i="20"/>
  <c r="AS788" i="20" s="1"/>
  <c r="BD801" i="20"/>
  <c r="AS801" i="20" s="1"/>
  <c r="BD739" i="20"/>
  <c r="AS739" i="20" s="1"/>
  <c r="BD738" i="20"/>
  <c r="AS738" i="20" s="1"/>
  <c r="BD112" i="20"/>
  <c r="AS112" i="20" s="1"/>
  <c r="BD87" i="20"/>
  <c r="AS87" i="20" s="1"/>
  <c r="BD110" i="20"/>
  <c r="AS110" i="20" s="1"/>
  <c r="BD129" i="20"/>
  <c r="AS129" i="20" s="1"/>
  <c r="BD5" i="20"/>
  <c r="AS5" i="20" s="1"/>
  <c r="BD7" i="20"/>
  <c r="AS7" i="20" s="1"/>
  <c r="BD123" i="20"/>
  <c r="AS123" i="20" s="1"/>
  <c r="BD81" i="20"/>
  <c r="AS81" i="20" s="1"/>
  <c r="BD141" i="20"/>
  <c r="AS141" i="20" s="1"/>
  <c r="BD58" i="20"/>
  <c r="AS58" i="20" s="1"/>
  <c r="BD296" i="20"/>
  <c r="AS296" i="20" s="1"/>
  <c r="BD213" i="20"/>
  <c r="AS213" i="20" s="1"/>
  <c r="BD214" i="20"/>
  <c r="AS214" i="20" s="1"/>
  <c r="BD285" i="20"/>
  <c r="AS285" i="20" s="1"/>
  <c r="BD370" i="20"/>
  <c r="AS370" i="20" s="1"/>
  <c r="BD430" i="20"/>
  <c r="AS430" i="20" s="1"/>
  <c r="BD247" i="20"/>
  <c r="AS247" i="20" s="1"/>
  <c r="BD447" i="20"/>
  <c r="AS447" i="20" s="1"/>
  <c r="BD471" i="20"/>
  <c r="AS471" i="20" s="1"/>
  <c r="BD246" i="20"/>
  <c r="AS246" i="20" s="1"/>
  <c r="BD301" i="20"/>
  <c r="AS301" i="20" s="1"/>
  <c r="BD445" i="20"/>
  <c r="AS445" i="20" s="1"/>
  <c r="BD339" i="20"/>
  <c r="AS339" i="20" s="1"/>
  <c r="BD424" i="20"/>
  <c r="AS424" i="20" s="1"/>
  <c r="BD486" i="20"/>
  <c r="AS486" i="20" s="1"/>
  <c r="BD607" i="20"/>
  <c r="AS607" i="20" s="1"/>
  <c r="BD443" i="20"/>
  <c r="AS443" i="20" s="1"/>
  <c r="BD511" i="20"/>
  <c r="AS511" i="20" s="1"/>
  <c r="BD485" i="20"/>
  <c r="AS485" i="20" s="1"/>
  <c r="BD619" i="20"/>
  <c r="AS619" i="20" s="1"/>
  <c r="BD465" i="20"/>
  <c r="AS465" i="20" s="1"/>
  <c r="BD506" i="20"/>
  <c r="BD549" i="20"/>
  <c r="AS549" i="20" s="1"/>
  <c r="BD405" i="20"/>
  <c r="AS405" i="20" s="1"/>
  <c r="BD470" i="20"/>
  <c r="AS470" i="20" s="1"/>
  <c r="BD376" i="20"/>
  <c r="AS376" i="20" s="1"/>
  <c r="BD407" i="20"/>
  <c r="AS407" i="20" s="1"/>
  <c r="BD421" i="20"/>
  <c r="AS421" i="20" s="1"/>
  <c r="BD477" i="20"/>
  <c r="AS477" i="20" s="1"/>
  <c r="BD364" i="20"/>
  <c r="AS364" i="20" s="1"/>
  <c r="BD365" i="20"/>
  <c r="AS365" i="20" s="1"/>
  <c r="BD482" i="20"/>
  <c r="AS482" i="20" s="1"/>
  <c r="BD576" i="20"/>
  <c r="AS576" i="20" s="1"/>
  <c r="BD569" i="20"/>
  <c r="AS569" i="20" s="1"/>
  <c r="BD589" i="20"/>
  <c r="AS589" i="20" s="1"/>
  <c r="BD601" i="20"/>
  <c r="AS601" i="20" s="1"/>
  <c r="BD663" i="20"/>
  <c r="AS663" i="20" s="1"/>
  <c r="BD759" i="20"/>
  <c r="AS759" i="20" s="1"/>
  <c r="BD456" i="20"/>
  <c r="AS456" i="20" s="1"/>
  <c r="BD468" i="20"/>
  <c r="AS468" i="20" s="1"/>
  <c r="BD659" i="20"/>
  <c r="AS659" i="20" s="1"/>
  <c r="BD666" i="20"/>
  <c r="AS666" i="20" s="1"/>
  <c r="BD344" i="20"/>
  <c r="AS344" i="20" s="1"/>
  <c r="BD534" i="20"/>
  <c r="AS534" i="20" s="1"/>
  <c r="BD644" i="20"/>
  <c r="AS644" i="20" s="1"/>
  <c r="BD776" i="20"/>
  <c r="AS776" i="20" s="1"/>
  <c r="BD860" i="20"/>
  <c r="AS860" i="20" s="1"/>
  <c r="BD574" i="20"/>
  <c r="AS574" i="20" s="1"/>
  <c r="BD643" i="20"/>
  <c r="AS643" i="20" s="1"/>
  <c r="BD694" i="20"/>
  <c r="AS694" i="20" s="1"/>
  <c r="BD640" i="20"/>
  <c r="AS640" i="20" s="1"/>
  <c r="BD596" i="20"/>
  <c r="AS596" i="20" s="1"/>
  <c r="BD639" i="20"/>
  <c r="AS639" i="20" s="1"/>
  <c r="BD731" i="20"/>
  <c r="AS731" i="20" s="1"/>
  <c r="BD523" i="20"/>
  <c r="AS523" i="20" s="1"/>
  <c r="BD692" i="20"/>
  <c r="AS692" i="20" s="1"/>
  <c r="BD699" i="20"/>
  <c r="AS699" i="20" s="1"/>
  <c r="BD432" i="20"/>
  <c r="AS432" i="20" s="1"/>
  <c r="BD768" i="20"/>
  <c r="AS768" i="20" s="1"/>
  <c r="BD613" i="20"/>
  <c r="AS613" i="20" s="1"/>
  <c r="BD809" i="20"/>
  <c r="AS809" i="20" s="1"/>
  <c r="BD689" i="20"/>
  <c r="AS689" i="20" s="1"/>
  <c r="BD581" i="20"/>
  <c r="AS581" i="20" s="1"/>
  <c r="BD885" i="20"/>
  <c r="AS885" i="20" s="1"/>
  <c r="BD116" i="20"/>
  <c r="AS116" i="20" s="1"/>
  <c r="BD134" i="20"/>
  <c r="AS134" i="20" s="1"/>
  <c r="BD175" i="20"/>
  <c r="AS175" i="20" s="1"/>
  <c r="BD202" i="20"/>
  <c r="AS202" i="20" s="1"/>
  <c r="BD39" i="20"/>
  <c r="AS39" i="20" s="1"/>
  <c r="BD200" i="20"/>
  <c r="AS200" i="20" s="1"/>
  <c r="BD204" i="20"/>
  <c r="AS204" i="20" s="1"/>
  <c r="BD8" i="20"/>
  <c r="AS8" i="20" s="1"/>
  <c r="BD19" i="20"/>
  <c r="AS19" i="20" s="1"/>
  <c r="BD13" i="20"/>
  <c r="AS13" i="20" s="1"/>
  <c r="BD15" i="20"/>
  <c r="AS15" i="20" s="1"/>
  <c r="BD169" i="20"/>
  <c r="AS169" i="20" s="1"/>
  <c r="BD80" i="20"/>
  <c r="AS80" i="20" s="1"/>
  <c r="BD156" i="20"/>
  <c r="AS156" i="20" s="1"/>
  <c r="BD151" i="20"/>
  <c r="AS151" i="20" s="1"/>
  <c r="BD50" i="20"/>
  <c r="AS50" i="20" s="1"/>
  <c r="BD51" i="20"/>
  <c r="AS51" i="20" s="1"/>
  <c r="BD77" i="20"/>
  <c r="AS77" i="20" s="1"/>
  <c r="BD264" i="20"/>
  <c r="AS264" i="20" s="1"/>
  <c r="BD341" i="20"/>
  <c r="AS341" i="20" s="1"/>
  <c r="BD325" i="20"/>
  <c r="AS325" i="20" s="1"/>
  <c r="BD180" i="20"/>
  <c r="AS180" i="20" s="1"/>
  <c r="BD234" i="20"/>
  <c r="AS234" i="20" s="1"/>
  <c r="BD277" i="20"/>
  <c r="AS277" i="20" s="1"/>
  <c r="BD229" i="20"/>
  <c r="AS229" i="20" s="1"/>
  <c r="BD287" i="20"/>
  <c r="AS287" i="20" s="1"/>
  <c r="BD209" i="20"/>
  <c r="AS209" i="20" s="1"/>
  <c r="BD212" i="20"/>
  <c r="AS212" i="20" s="1"/>
  <c r="BD230" i="20"/>
  <c r="AS230" i="20" s="1"/>
  <c r="BD275" i="20"/>
  <c r="BD313" i="20"/>
  <c r="AS313" i="20" s="1"/>
  <c r="BD360" i="20"/>
  <c r="AS360" i="20" s="1"/>
  <c r="BD191" i="20"/>
  <c r="AS191" i="20" s="1"/>
  <c r="BD283" i="20"/>
  <c r="AS283" i="20" s="1"/>
  <c r="BD351" i="20"/>
  <c r="AS351" i="20" s="1"/>
  <c r="BD352" i="20"/>
  <c r="AS352" i="20" s="1"/>
  <c r="BD356" i="20"/>
  <c r="AS356" i="20" s="1"/>
  <c r="BD147" i="20"/>
  <c r="AS147" i="20" s="1"/>
  <c r="BD222" i="20"/>
  <c r="AS222" i="20" s="1"/>
  <c r="BD223" i="20"/>
  <c r="AS223" i="20" s="1"/>
  <c r="BD332" i="20"/>
  <c r="AS332" i="20" s="1"/>
  <c r="BD429" i="20"/>
  <c r="AS429" i="20" s="1"/>
  <c r="BD311" i="20"/>
  <c r="AS311" i="20" s="1"/>
  <c r="BD245" i="20"/>
  <c r="AS245" i="20" s="1"/>
  <c r="BD300" i="20"/>
  <c r="AS300" i="20" s="1"/>
  <c r="BD238" i="20"/>
  <c r="AS238" i="20" s="1"/>
  <c r="BD309" i="20"/>
  <c r="AS309" i="20" s="1"/>
  <c r="BD343" i="20"/>
  <c r="AS343" i="20" s="1"/>
  <c r="BD444" i="20"/>
  <c r="AS444" i="20" s="1"/>
  <c r="BD467" i="20"/>
  <c r="AS467" i="20" s="1"/>
  <c r="BD390" i="20"/>
  <c r="AS390" i="20" s="1"/>
  <c r="BD393" i="20"/>
  <c r="AS393" i="20" s="1"/>
  <c r="BD379" i="20"/>
  <c r="AS379" i="20" s="1"/>
  <c r="BD454" i="20"/>
  <c r="AS454" i="20" s="1"/>
  <c r="BD510" i="20"/>
  <c r="AS510" i="20" s="1"/>
  <c r="BD621" i="20"/>
  <c r="AS621" i="20" s="1"/>
  <c r="BD403" i="20"/>
  <c r="AS403" i="20" s="1"/>
  <c r="BD635" i="20"/>
  <c r="AS635" i="20" s="1"/>
  <c r="BD347" i="20"/>
  <c r="AS347" i="20" s="1"/>
  <c r="BD374" i="20"/>
  <c r="AS374" i="20" s="1"/>
  <c r="BD565" i="20"/>
  <c r="AS565" i="20" s="1"/>
  <c r="BD591" i="20"/>
  <c r="AS591" i="20" s="1"/>
  <c r="BD397" i="20"/>
  <c r="AS397" i="20" s="1"/>
  <c r="BD658" i="20"/>
  <c r="AS658" i="20" s="1"/>
  <c r="BD667" i="20"/>
  <c r="AS667" i="20" s="1"/>
  <c r="BD750" i="20"/>
  <c r="AS750" i="20" s="1"/>
  <c r="BD413" i="20"/>
  <c r="AS413" i="20" s="1"/>
  <c r="BD662" i="20"/>
  <c r="AS662" i="20" s="1"/>
  <c r="BD642" i="20"/>
  <c r="AS642" i="20" s="1"/>
  <c r="BD717" i="20"/>
  <c r="AS717" i="20" s="1"/>
  <c r="BD573" i="20"/>
  <c r="AS573" i="20" s="1"/>
  <c r="BD816" i="20"/>
  <c r="AS816" i="20" s="1"/>
  <c r="BD597" i="20"/>
  <c r="AS597" i="20" s="1"/>
  <c r="BD703" i="20"/>
  <c r="AS703" i="20" s="1"/>
  <c r="BD770" i="20"/>
  <c r="AS770" i="20" s="1"/>
  <c r="BD829" i="20"/>
  <c r="AS829" i="20" s="1"/>
  <c r="BD800" i="20"/>
  <c r="AS800" i="20" s="1"/>
  <c r="BD481" i="20"/>
  <c r="AS481" i="20" s="1"/>
  <c r="BD749" i="20"/>
  <c r="AS749" i="20" s="1"/>
  <c r="BD822" i="20"/>
  <c r="AS822" i="20" s="1"/>
  <c r="BD452" i="20"/>
  <c r="BD811" i="20"/>
  <c r="AS811" i="20" s="1"/>
  <c r="BD865" i="20"/>
  <c r="AS865" i="20" s="1"/>
  <c r="BD28" i="20"/>
  <c r="AS28" i="20" s="1"/>
  <c r="BD49" i="20"/>
  <c r="AS49" i="20" s="1"/>
  <c r="BD56" i="20"/>
  <c r="AS56" i="20" s="1"/>
  <c r="BD100" i="20"/>
  <c r="AS100" i="20" s="1"/>
  <c r="BD146" i="20"/>
  <c r="AS146" i="20" s="1"/>
  <c r="BD40" i="20"/>
  <c r="AS40" i="20" s="1"/>
  <c r="BD99" i="20"/>
  <c r="AS99" i="20" s="1"/>
  <c r="BD114" i="20"/>
  <c r="AS114" i="20" s="1"/>
  <c r="BD145" i="20"/>
  <c r="AS145" i="20" s="1"/>
  <c r="BD163" i="20"/>
  <c r="AS163" i="20" s="1"/>
  <c r="BD201" i="20"/>
  <c r="AS201" i="20" s="1"/>
  <c r="BD48" i="20"/>
  <c r="AS48" i="20" s="1"/>
  <c r="BD55" i="20"/>
  <c r="AS55" i="20" s="1"/>
  <c r="BD88" i="20"/>
  <c r="AS88" i="20" s="1"/>
  <c r="BD90" i="20"/>
  <c r="AS90" i="20" s="1"/>
  <c r="BD93" i="20"/>
  <c r="AS93" i="20" s="1"/>
  <c r="BD95" i="20"/>
  <c r="AS95" i="20" s="1"/>
  <c r="BD97" i="20"/>
  <c r="AS97" i="20" s="1"/>
  <c r="BD162" i="20"/>
  <c r="AS162" i="20" s="1"/>
  <c r="BD174" i="20"/>
  <c r="AS174" i="20" s="1"/>
  <c r="BD47" i="20"/>
  <c r="AS47" i="20" s="1"/>
  <c r="BD54" i="20"/>
  <c r="AS54" i="20" s="1"/>
  <c r="BD86" i="20"/>
  <c r="AS86" i="20" s="1"/>
  <c r="BD160" i="20"/>
  <c r="AS160" i="20" s="1"/>
  <c r="BD161" i="20"/>
  <c r="AS161" i="20" s="1"/>
  <c r="BD6" i="20"/>
  <c r="AS6" i="20" s="1"/>
  <c r="BD37" i="20"/>
  <c r="AS37" i="20" s="1"/>
  <c r="BD53" i="20"/>
  <c r="AS53" i="20" s="1"/>
  <c r="BD67" i="20"/>
  <c r="AS67" i="20" s="1"/>
  <c r="BD84" i="20"/>
  <c r="AS84" i="20" s="1"/>
  <c r="BD109" i="20"/>
  <c r="AS109" i="20" s="1"/>
  <c r="BD16" i="20"/>
  <c r="AS16" i="20" s="1"/>
  <c r="BD17" i="20"/>
  <c r="AS17" i="20" s="1"/>
  <c r="BD44" i="20"/>
  <c r="AS44" i="20" s="1"/>
  <c r="BD120" i="20"/>
  <c r="AS120" i="20" s="1"/>
  <c r="BD142" i="20"/>
  <c r="AS142" i="20" s="1"/>
  <c r="BD14" i="20"/>
  <c r="AS14" i="20" s="1"/>
  <c r="BD64" i="20"/>
  <c r="AS64" i="20" s="1"/>
  <c r="BD82" i="20"/>
  <c r="AS82" i="20" s="1"/>
  <c r="BD43" i="20"/>
  <c r="AS43" i="20" s="1"/>
  <c r="BD52" i="20"/>
  <c r="AS52" i="20" s="1"/>
  <c r="BD105" i="20"/>
  <c r="AS105" i="20" s="1"/>
  <c r="BD152" i="20"/>
  <c r="AS152" i="20" s="1"/>
  <c r="BD168" i="20"/>
  <c r="AS168" i="20" s="1"/>
  <c r="BD60" i="20"/>
  <c r="AS60" i="20" s="1"/>
  <c r="BD79" i="20"/>
  <c r="AS79" i="20" s="1"/>
  <c r="BD104" i="20"/>
  <c r="AS104" i="20" s="1"/>
  <c r="BD42" i="20"/>
  <c r="AS42" i="20" s="1"/>
  <c r="BD59" i="20"/>
  <c r="AS59" i="20" s="1"/>
  <c r="BD148" i="20"/>
  <c r="AS148" i="20" s="1"/>
  <c r="BD149" i="20"/>
  <c r="AS149" i="20" s="1"/>
  <c r="BD166" i="20"/>
  <c r="AS166" i="20" s="1"/>
  <c r="BD167" i="20"/>
  <c r="AS167" i="20" s="1"/>
  <c r="BD178" i="20"/>
  <c r="AS178" i="20" s="1"/>
  <c r="BD184" i="20"/>
  <c r="AS184" i="20" s="1"/>
  <c r="BD57" i="20"/>
  <c r="AS57" i="20" s="1"/>
  <c r="BD188" i="20"/>
  <c r="AS188" i="20" s="1"/>
  <c r="BD237" i="20"/>
  <c r="AS237" i="20" s="1"/>
  <c r="BD265" i="20"/>
  <c r="BD268" i="20"/>
  <c r="AS268" i="20" s="1"/>
  <c r="BD308" i="20"/>
  <c r="AS308" i="20" s="1"/>
  <c r="BD326" i="20"/>
  <c r="AS326" i="20" s="1"/>
  <c r="BD328" i="20"/>
  <c r="AS328" i="20" s="1"/>
  <c r="BD102" i="20"/>
  <c r="AS102" i="20" s="1"/>
  <c r="BD235" i="20"/>
  <c r="AS235" i="20" s="1"/>
  <c r="BD236" i="20"/>
  <c r="AS236" i="20" s="1"/>
  <c r="BD259" i="20"/>
  <c r="AS259" i="20" s="1"/>
  <c r="BD260" i="20"/>
  <c r="AS260" i="20" s="1"/>
  <c r="BD263" i="20"/>
  <c r="AS263" i="20" s="1"/>
  <c r="BD387" i="20"/>
  <c r="AS387" i="20" s="1"/>
  <c r="BD217" i="20"/>
  <c r="AS217" i="20" s="1"/>
  <c r="BD324" i="20"/>
  <c r="AS324" i="20" s="1"/>
  <c r="BD258" i="20"/>
  <c r="AS258" i="20" s="1"/>
  <c r="BD276" i="20"/>
  <c r="AS276" i="20" s="1"/>
  <c r="BD314" i="20"/>
  <c r="AS314" i="20" s="1"/>
  <c r="BD193" i="20"/>
  <c r="AS193" i="20" s="1"/>
  <c r="BD195" i="20"/>
  <c r="AS195" i="20" s="1"/>
  <c r="BD226" i="20"/>
  <c r="AS226" i="20" s="1"/>
  <c r="BD231" i="20"/>
  <c r="AS231" i="20" s="1"/>
  <c r="BD232" i="20"/>
  <c r="AS232" i="20" s="1"/>
  <c r="BD252" i="20"/>
  <c r="AS252" i="20" s="1"/>
  <c r="BD253" i="20"/>
  <c r="AS253" i="20" s="1"/>
  <c r="BD303" i="20"/>
  <c r="AS303" i="20" s="1"/>
  <c r="BD192" i="20"/>
  <c r="AS192" i="20" s="1"/>
  <c r="BD284" i="20"/>
  <c r="AS284" i="20" s="1"/>
  <c r="BD357" i="20"/>
  <c r="AS357" i="20" s="1"/>
  <c r="BD371" i="20"/>
  <c r="AS371" i="20" s="1"/>
  <c r="BD224" i="20"/>
  <c r="AS224" i="20" s="1"/>
  <c r="BD250" i="20"/>
  <c r="AS250" i="20" s="1"/>
  <c r="BD251" i="20"/>
  <c r="AS251" i="20" s="1"/>
  <c r="BD293" i="20"/>
  <c r="AS293" i="20" s="1"/>
  <c r="BD302" i="20"/>
  <c r="AS302" i="20" s="1"/>
  <c r="BD350" i="20"/>
  <c r="AS350" i="20" s="1"/>
  <c r="BD248" i="20"/>
  <c r="AS248" i="20" s="1"/>
  <c r="BD249" i="20"/>
  <c r="BD273" i="20"/>
  <c r="AS273" i="20" s="1"/>
  <c r="BD274" i="20"/>
  <c r="AS274" i="20" s="1"/>
  <c r="BD282" i="20"/>
  <c r="AS282" i="20" s="1"/>
  <c r="BD349" i="20"/>
  <c r="AS349" i="20" s="1"/>
  <c r="BD353" i="20"/>
  <c r="AS353" i="20" s="1"/>
  <c r="BD446" i="20"/>
  <c r="AS446" i="20" s="1"/>
  <c r="BD206" i="20"/>
  <c r="AS206" i="20" s="1"/>
  <c r="BD281" i="20"/>
  <c r="AS281" i="20" s="1"/>
  <c r="BD291" i="20"/>
  <c r="AS291" i="20" s="1"/>
  <c r="BD348" i="20"/>
  <c r="AS348" i="20" s="1"/>
  <c r="BD241" i="20"/>
  <c r="AS241" i="20" s="1"/>
  <c r="BD271" i="20"/>
  <c r="AS271" i="20" s="1"/>
  <c r="BD345" i="20"/>
  <c r="AS345" i="20" s="1"/>
  <c r="BD132" i="20"/>
  <c r="AS132" i="20" s="1"/>
  <c r="BD270" i="20"/>
  <c r="AS270" i="20" s="1"/>
  <c r="BD290" i="20"/>
  <c r="AS290" i="20" s="1"/>
  <c r="BD76" i="20"/>
  <c r="AS76" i="20" s="1"/>
  <c r="BD269" i="20"/>
  <c r="AS269" i="20" s="1"/>
  <c r="BD319" i="20"/>
  <c r="AS319" i="20" s="1"/>
  <c r="BD382" i="20"/>
  <c r="AS382" i="20" s="1"/>
  <c r="BD411" i="20"/>
  <c r="AS411" i="20" s="1"/>
  <c r="BD472" i="20"/>
  <c r="AS472" i="20" s="1"/>
  <c r="BD391" i="20"/>
  <c r="AS391" i="20" s="1"/>
  <c r="BD394" i="20"/>
  <c r="AS394" i="20" s="1"/>
  <c r="BD436" i="20"/>
  <c r="AS436" i="20" s="1"/>
  <c r="BD449" i="20"/>
  <c r="AS449" i="20" s="1"/>
  <c r="BD455" i="20"/>
  <c r="AS455" i="20" s="1"/>
  <c r="BD541" i="20"/>
  <c r="AS541" i="20" s="1"/>
  <c r="BD542" i="20"/>
  <c r="AS542" i="20" s="1"/>
  <c r="BD543" i="20"/>
  <c r="AS543" i="20" s="1"/>
  <c r="BD380" i="20"/>
  <c r="AS380" i="20" s="1"/>
  <c r="BD423" i="20"/>
  <c r="BD448" i="20"/>
  <c r="AS448" i="20" s="1"/>
  <c r="BD545" i="20"/>
  <c r="AS545" i="20" s="1"/>
  <c r="BD618" i="20"/>
  <c r="AS618" i="20" s="1"/>
  <c r="BD622" i="20"/>
  <c r="AS622" i="20" s="1"/>
  <c r="BD623" i="20"/>
  <c r="AS623" i="20" s="1"/>
  <c r="BD625" i="20"/>
  <c r="AS625" i="20" s="1"/>
  <c r="BD626" i="20"/>
  <c r="AS626" i="20" s="1"/>
  <c r="BD629" i="20"/>
  <c r="AS629" i="20" s="1"/>
  <c r="BD367" i="20"/>
  <c r="AS367" i="20" s="1"/>
  <c r="BD422" i="20"/>
  <c r="AS422" i="20" s="1"/>
  <c r="BD491" i="20"/>
  <c r="AS491" i="20" s="1"/>
  <c r="BD547" i="20"/>
  <c r="AS547" i="20" s="1"/>
  <c r="BD377" i="20"/>
  <c r="AS377" i="20" s="1"/>
  <c r="BD402" i="20"/>
  <c r="AS402" i="20" s="1"/>
  <c r="BD464" i="20"/>
  <c r="AS464" i="20" s="1"/>
  <c r="BD490" i="20"/>
  <c r="AS490" i="20" s="1"/>
  <c r="BD517" i="20"/>
  <c r="AS517" i="20" s="1"/>
  <c r="BD550" i="20"/>
  <c r="AS550" i="20" s="1"/>
  <c r="BD551" i="20"/>
  <c r="AS551" i="20" s="1"/>
  <c r="BD428" i="20"/>
  <c r="AS428" i="20" s="1"/>
  <c r="BD499" i="20"/>
  <c r="AS499" i="20" s="1"/>
  <c r="BD500" i="20"/>
  <c r="AS500" i="20" s="1"/>
  <c r="BD553" i="20"/>
  <c r="AS553" i="20" s="1"/>
  <c r="BD420" i="20"/>
  <c r="AS420" i="20" s="1"/>
  <c r="BD433" i="20"/>
  <c r="AS433" i="20" s="1"/>
  <c r="BD458" i="20"/>
  <c r="AS458" i="20" s="1"/>
  <c r="BD521" i="20"/>
  <c r="AS521" i="20" s="1"/>
  <c r="BD556" i="20"/>
  <c r="BD577" i="20"/>
  <c r="AS577" i="20" s="1"/>
  <c r="BD578" i="20"/>
  <c r="AS578" i="20" s="1"/>
  <c r="BD579" i="20"/>
  <c r="AS579" i="20" s="1"/>
  <c r="BD580" i="20"/>
  <c r="AS580" i="20" s="1"/>
  <c r="BD399" i="20"/>
  <c r="AS399" i="20" s="1"/>
  <c r="BD417" i="20"/>
  <c r="AS417" i="20" s="1"/>
  <c r="BD439" i="20"/>
  <c r="AS439" i="20" s="1"/>
  <c r="BD475" i="20"/>
  <c r="BD562" i="20"/>
  <c r="AS562" i="20" s="1"/>
  <c r="BD385" i="20"/>
  <c r="AS385" i="20" s="1"/>
  <c r="BD418" i="20"/>
  <c r="AS418" i="20" s="1"/>
  <c r="BD431" i="20"/>
  <c r="AS431" i="20" s="1"/>
  <c r="BD487" i="20"/>
  <c r="AS487" i="20" s="1"/>
  <c r="BD529" i="20"/>
  <c r="AS529" i="20" s="1"/>
  <c r="BD664" i="20"/>
  <c r="AS664" i="20" s="1"/>
  <c r="BD718" i="20"/>
  <c r="AS718" i="20" s="1"/>
  <c r="BD373" i="20"/>
  <c r="AS373" i="20" s="1"/>
  <c r="BD384" i="20"/>
  <c r="AS384" i="20" s="1"/>
  <c r="BD426" i="20"/>
  <c r="AS426" i="20" s="1"/>
  <c r="BD474" i="20"/>
  <c r="AS474" i="20" s="1"/>
  <c r="BD532" i="20"/>
  <c r="AS532" i="20" s="1"/>
  <c r="BD604" i="20"/>
  <c r="AS604" i="20" s="1"/>
  <c r="BD473" i="20"/>
  <c r="AS473" i="20" s="1"/>
  <c r="BD682" i="20"/>
  <c r="AS682" i="20" s="1"/>
  <c r="BD715" i="20"/>
  <c r="AS715" i="20" s="1"/>
  <c r="BD742" i="20"/>
  <c r="AS742" i="20" s="1"/>
  <c r="BD744" i="20"/>
  <c r="AS744" i="20" s="1"/>
  <c r="BD747" i="20"/>
  <c r="AS747" i="20" s="1"/>
  <c r="BD758" i="20"/>
  <c r="AS758" i="20" s="1"/>
  <c r="BD646" i="20"/>
  <c r="AS646" i="20" s="1"/>
  <c r="BD679" i="20"/>
  <c r="AS679" i="20" s="1"/>
  <c r="BD685" i="20"/>
  <c r="AS685" i="20" s="1"/>
  <c r="BD687" i="20"/>
  <c r="AS687" i="20" s="1"/>
  <c r="BD707" i="20"/>
  <c r="AS707" i="20" s="1"/>
  <c r="BD708" i="20"/>
  <c r="AS708" i="20" s="1"/>
  <c r="BD791" i="20"/>
  <c r="BD835" i="20"/>
  <c r="AS835" i="20" s="1"/>
  <c r="BD859" i="20"/>
  <c r="AS859" i="20" s="1"/>
  <c r="BD899" i="20"/>
  <c r="AS899" i="20" s="1"/>
  <c r="BD761" i="20"/>
  <c r="AS761" i="20" s="1"/>
  <c r="BD762" i="20"/>
  <c r="AS762" i="20" s="1"/>
  <c r="BD779" i="20"/>
  <c r="AS779" i="20" s="1"/>
  <c r="BD790" i="20"/>
  <c r="AS790" i="20" s="1"/>
  <c r="BD861" i="20"/>
  <c r="AS861" i="20" s="1"/>
  <c r="BD716" i="20"/>
  <c r="AS716" i="20" s="1"/>
  <c r="BD735" i="20"/>
  <c r="AS735" i="20" s="1"/>
  <c r="BD760" i="20"/>
  <c r="AS760" i="20" s="1"/>
  <c r="BD784" i="20"/>
  <c r="AS784" i="20" s="1"/>
  <c r="BD815" i="20"/>
  <c r="AS815" i="20" s="1"/>
  <c r="BD855" i="20"/>
  <c r="AS855" i="20" s="1"/>
  <c r="BD856" i="20"/>
  <c r="AS856" i="20" s="1"/>
  <c r="BD774" i="20"/>
  <c r="AS774" i="20" s="1"/>
  <c r="BD783" i="20"/>
  <c r="AS783" i="20" s="1"/>
  <c r="BD785" i="20"/>
  <c r="AS785" i="20" s="1"/>
  <c r="BD879" i="20"/>
  <c r="AS879" i="20" s="1"/>
  <c r="BD880" i="20"/>
  <c r="AS880" i="20" s="1"/>
  <c r="BD525" i="20"/>
  <c r="AS525" i="20" s="1"/>
  <c r="BD598" i="20"/>
  <c r="AS598" i="20" s="1"/>
  <c r="BD599" i="20"/>
  <c r="AS599" i="20" s="1"/>
  <c r="BD817" i="20"/>
  <c r="AS817" i="20" s="1"/>
  <c r="BD895" i="20"/>
  <c r="AS895" i="20" s="1"/>
  <c r="BD524" i="20"/>
  <c r="AS524" i="20" s="1"/>
  <c r="BD571" i="20"/>
  <c r="AS571" i="20" s="1"/>
  <c r="BD700" i="20"/>
  <c r="AS700" i="20" s="1"/>
  <c r="BD702" i="20"/>
  <c r="AS702" i="20" s="1"/>
  <c r="BD732" i="20"/>
  <c r="AS732" i="20" s="1"/>
  <c r="BD876" i="20"/>
  <c r="AS876" i="20" s="1"/>
  <c r="BD570" i="20"/>
  <c r="AS570" i="20" s="1"/>
  <c r="BD751" i="20"/>
  <c r="AS751" i="20" s="1"/>
  <c r="BD769" i="20"/>
  <c r="AS769" i="20" s="1"/>
  <c r="BD803" i="20"/>
  <c r="AS803" i="20" s="1"/>
  <c r="BD893" i="20"/>
  <c r="AS893" i="20" s="1"/>
  <c r="BD522" i="20"/>
  <c r="AS522" i="20" s="1"/>
  <c r="BD673" i="20"/>
  <c r="AS673" i="20" s="1"/>
  <c r="BD819" i="20"/>
  <c r="AS819" i="20" s="1"/>
  <c r="BD672" i="20"/>
  <c r="AS672" i="20" s="1"/>
  <c r="BD691" i="20"/>
  <c r="AS691" i="20" s="1"/>
  <c r="BD870" i="20"/>
  <c r="AS870" i="20" s="1"/>
  <c r="BD871" i="20"/>
  <c r="AS871" i="20" s="1"/>
  <c r="BD592" i="20"/>
  <c r="AS592" i="20" s="1"/>
  <c r="BD649" i="20"/>
  <c r="AS649" i="20" s="1"/>
  <c r="BD650" i="20"/>
  <c r="AS650" i="20" s="1"/>
  <c r="BD651" i="20"/>
  <c r="AS651" i="20" s="1"/>
  <c r="BD671" i="20"/>
  <c r="AS671" i="20" s="1"/>
  <c r="BD710" i="20"/>
  <c r="AS710" i="20" s="1"/>
  <c r="BD740" i="20"/>
  <c r="AS740" i="20" s="1"/>
  <c r="BD741" i="20"/>
  <c r="AS741" i="20" s="1"/>
  <c r="BD766" i="20"/>
  <c r="AS766" i="20" s="1"/>
  <c r="BD794" i="20"/>
  <c r="AS794" i="20" s="1"/>
  <c r="BD795" i="20"/>
  <c r="AS795" i="20" s="1"/>
  <c r="BD825" i="20"/>
  <c r="AS825" i="20" s="1"/>
  <c r="BD488" i="20"/>
  <c r="AS488" i="20" s="1"/>
  <c r="BD582" i="20"/>
  <c r="AS582" i="20" s="1"/>
  <c r="BD652" i="20"/>
  <c r="AS652" i="20" s="1"/>
  <c r="BD653" i="20"/>
  <c r="AS653" i="20" s="1"/>
  <c r="BD654" i="20"/>
  <c r="AS654" i="20" s="1"/>
  <c r="BD670" i="20"/>
  <c r="AS670" i="20" s="1"/>
  <c r="BD680" i="20"/>
  <c r="AS680" i="20" s="1"/>
  <c r="BD688" i="20"/>
  <c r="AS688" i="20" s="1"/>
  <c r="BD721" i="20"/>
  <c r="AS721" i="20" s="1"/>
  <c r="BD757" i="20"/>
  <c r="AS757" i="20" s="1"/>
  <c r="BD810" i="20"/>
  <c r="AS810" i="20" s="1"/>
  <c r="BD823" i="20"/>
  <c r="AS823" i="20" s="1"/>
  <c r="BD863" i="20"/>
  <c r="AS863" i="20" s="1"/>
  <c r="BD868" i="20"/>
  <c r="AS868" i="20" s="1"/>
  <c r="BD655" i="20"/>
  <c r="AS655" i="20" s="1"/>
  <c r="BD656" i="20"/>
  <c r="AS656" i="20" s="1"/>
  <c r="BD709" i="20"/>
  <c r="AS709" i="20" s="1"/>
  <c r="BD737" i="20"/>
  <c r="AS737" i="20" s="1"/>
  <c r="BD764" i="20"/>
  <c r="AS764" i="20" s="1"/>
  <c r="BD836" i="20"/>
  <c r="AS836" i="20" s="1"/>
  <c r="BD900" i="20"/>
  <c r="AS900" i="20" s="1"/>
  <c r="BD881" i="20"/>
  <c r="AS881" i="20" s="1"/>
  <c r="BD901" i="20"/>
  <c r="AS901" i="20" s="1"/>
  <c r="BD827" i="20"/>
  <c r="AS827" i="20" s="1"/>
  <c r="BB203" i="20"/>
  <c r="AR203" i="20" s="1"/>
  <c r="BB69" i="20"/>
  <c r="AR69" i="20" s="1"/>
  <c r="BB20" i="20"/>
  <c r="AR20" i="20" s="1"/>
  <c r="BB21" i="20"/>
  <c r="AR21" i="20" s="1"/>
  <c r="BB45" i="20"/>
  <c r="AR45" i="20" s="1"/>
  <c r="BB172" i="20"/>
  <c r="AR172" i="20" s="1"/>
  <c r="BB197" i="20"/>
  <c r="AR197" i="20" s="1"/>
  <c r="BB198" i="20"/>
  <c r="AR198" i="20" s="1"/>
  <c r="BB154" i="20"/>
  <c r="AR154" i="20" s="1"/>
  <c r="BB131" i="20"/>
  <c r="AR131" i="20" s="1"/>
  <c r="BB208" i="20"/>
  <c r="AR208" i="20" s="1"/>
  <c r="BB292" i="20"/>
  <c r="AR292" i="20" s="1"/>
  <c r="BB460" i="20"/>
  <c r="AR460" i="20" s="1"/>
  <c r="BB242" i="20"/>
  <c r="AR242" i="20" s="1"/>
  <c r="BB239" i="20"/>
  <c r="AR239" i="20" s="1"/>
  <c r="BB171" i="20"/>
  <c r="AR171" i="20" s="1"/>
  <c r="BB218" i="20"/>
  <c r="AR218" i="20" s="1"/>
  <c r="BB262" i="20"/>
  <c r="AR262" i="20" s="1"/>
  <c r="BB278" i="20"/>
  <c r="AR278" i="20" s="1"/>
  <c r="BB261" i="20"/>
  <c r="AR261" i="20" s="1"/>
  <c r="BB386" i="20"/>
  <c r="AR386" i="20" s="1"/>
  <c r="BB507" i="20"/>
  <c r="AR507" i="20" s="1"/>
  <c r="BB515" i="20"/>
  <c r="AR515" i="20" s="1"/>
  <c r="BB368" i="20"/>
  <c r="AR368" i="20" s="1"/>
  <c r="BB633" i="20"/>
  <c r="AR633" i="20" s="1"/>
  <c r="BB520" i="20"/>
  <c r="AR520" i="20" s="1"/>
  <c r="BB554" i="20"/>
  <c r="AR554" i="20" s="1"/>
  <c r="BB584" i="20"/>
  <c r="AR584" i="20" s="1"/>
  <c r="BB567" i="20"/>
  <c r="AR567" i="20" s="1"/>
  <c r="BB536" i="20"/>
  <c r="AR536" i="20" s="1"/>
  <c r="BB755" i="20"/>
  <c r="AR755" i="20" s="1"/>
  <c r="BB753" i="20"/>
  <c r="AR753" i="20" s="1"/>
  <c r="BB802" i="20"/>
  <c r="AR802" i="20" s="1"/>
  <c r="BB805" i="20"/>
  <c r="AR805" i="20" s="1"/>
  <c r="BB806" i="20"/>
  <c r="AR806" i="20" s="1"/>
  <c r="BB711" i="20"/>
  <c r="AR711" i="20" s="1"/>
  <c r="BB793" i="20"/>
  <c r="AR793" i="20" s="1"/>
  <c r="BD889" i="20"/>
  <c r="AS889" i="20" s="1"/>
  <c r="BD888" i="20"/>
  <c r="AS888" i="20" s="1"/>
  <c r="BD845" i="20"/>
  <c r="AS845" i="20" s="1"/>
  <c r="BD144" i="20"/>
  <c r="AS144" i="20" s="1"/>
  <c r="BD211" i="20"/>
  <c r="AS211" i="20" s="1"/>
  <c r="BD227" i="20"/>
  <c r="AS227" i="20" s="1"/>
  <c r="BD254" i="20"/>
  <c r="AS254" i="20" s="1"/>
  <c r="BD358" i="20"/>
  <c r="AS358" i="20" s="1"/>
  <c r="BD395" i="20"/>
  <c r="AS395" i="20" s="1"/>
  <c r="BD388" i="20"/>
  <c r="AS388" i="20" s="1"/>
  <c r="BD404" i="20"/>
  <c r="AS404" i="20" s="1"/>
  <c r="BD334" i="20"/>
  <c r="AS334" i="20" s="1"/>
  <c r="BD797" i="20"/>
  <c r="AS797" i="20" s="1"/>
  <c r="BD23" i="20"/>
  <c r="AS23" i="20" s="1"/>
  <c r="BD126" i="20"/>
  <c r="AS126" i="20" s="1"/>
  <c r="BD34" i="20"/>
  <c r="AS34" i="20" s="1"/>
  <c r="BD62" i="20"/>
  <c r="AS62" i="20" s="1"/>
  <c r="BD136" i="20"/>
  <c r="AS136" i="20" s="1"/>
  <c r="BD29" i="20"/>
  <c r="AS29" i="20" s="1"/>
  <c r="BD337" i="20"/>
  <c r="AS337" i="20" s="1"/>
  <c r="BD228" i="20"/>
  <c r="AS228" i="20" s="1"/>
  <c r="BD323" i="20"/>
  <c r="AS323" i="20" s="1"/>
  <c r="BD255" i="20"/>
  <c r="AS255" i="20" s="1"/>
  <c r="BD321" i="20"/>
  <c r="AS321" i="20" s="1"/>
  <c r="BD244" i="20"/>
  <c r="AS244" i="20" s="1"/>
  <c r="BD280" i="20"/>
  <c r="AS280" i="20" s="1"/>
  <c r="BD127" i="20"/>
  <c r="AS127" i="20" s="1"/>
  <c r="BD389" i="20"/>
  <c r="AS389" i="20" s="1"/>
  <c r="BD406" i="20"/>
  <c r="AS406" i="20" s="1"/>
  <c r="BD552" i="20"/>
  <c r="AS552" i="20" s="1"/>
  <c r="BD375" i="20"/>
  <c r="AS375" i="20" s="1"/>
  <c r="BD415" i="20"/>
  <c r="AS415" i="20" s="1"/>
  <c r="BD398" i="20"/>
  <c r="AS398" i="20" s="1"/>
  <c r="BD594" i="20"/>
  <c r="AS594" i="20" s="1"/>
  <c r="BD665" i="20"/>
  <c r="AS665" i="20" s="1"/>
  <c r="BD661" i="20"/>
  <c r="AS661" i="20" s="1"/>
  <c r="BD537" i="20"/>
  <c r="AS537" i="20" s="1"/>
  <c r="BD789" i="20"/>
  <c r="AS789" i="20" s="1"/>
  <c r="BD772" i="20"/>
  <c r="AS772" i="20" s="1"/>
  <c r="BD693" i="20"/>
  <c r="AS693" i="20" s="1"/>
  <c r="BD730" i="20"/>
  <c r="AS730" i="20" s="1"/>
  <c r="BD628" i="20"/>
  <c r="AS628" i="20" s="1"/>
  <c r="BD838" i="20"/>
  <c r="AS838" i="20" s="1"/>
  <c r="BD25" i="20"/>
  <c r="AS25" i="20" s="1"/>
  <c r="BD92" i="20"/>
  <c r="AS92" i="20" s="1"/>
  <c r="BD113" i="20"/>
  <c r="AS113" i="20" s="1"/>
  <c r="BD18" i="20"/>
  <c r="AS18" i="20" s="1"/>
  <c r="BD35" i="20"/>
  <c r="AS35" i="20" s="1"/>
  <c r="BD190" i="20"/>
  <c r="AS190" i="20" s="1"/>
  <c r="BD157" i="20"/>
  <c r="AS157" i="20" s="1"/>
  <c r="BD179" i="20"/>
  <c r="AS179" i="20" s="1"/>
  <c r="BD183" i="20"/>
  <c r="AS183" i="20" s="1"/>
  <c r="BD103" i="20"/>
  <c r="AS103" i="20" s="1"/>
  <c r="BD315" i="20"/>
  <c r="AS315" i="20" s="1"/>
  <c r="BD316" i="20"/>
  <c r="AS316" i="20" s="1"/>
  <c r="BD216" i="20"/>
  <c r="AS216" i="20" s="1"/>
  <c r="BD111" i="20"/>
  <c r="AS111" i="20" s="1"/>
  <c r="BD194" i="20"/>
  <c r="AS194" i="20" s="1"/>
  <c r="BD233" i="20"/>
  <c r="AS233" i="20" s="1"/>
  <c r="BD286" i="20"/>
  <c r="AS286" i="20" s="1"/>
  <c r="BD221" i="20"/>
  <c r="AS221" i="20" s="1"/>
  <c r="BD329" i="20"/>
  <c r="AS329" i="20" s="1"/>
  <c r="BD609" i="20"/>
  <c r="AS609" i="20" s="1"/>
  <c r="BD503" i="20"/>
  <c r="AS503" i="20" s="1"/>
  <c r="BD401" i="20"/>
  <c r="AS401" i="20" s="1"/>
  <c r="BD527" i="20"/>
  <c r="AS527" i="20" s="1"/>
  <c r="BD590" i="20"/>
  <c r="AS590" i="20" s="1"/>
  <c r="BD697" i="20"/>
  <c r="AS697" i="20" s="1"/>
  <c r="BD698" i="20"/>
  <c r="AS698" i="20" s="1"/>
  <c r="BD606" i="20"/>
  <c r="AS606" i="20" s="1"/>
  <c r="BD560" i="20"/>
  <c r="AS560" i="20" s="1"/>
  <c r="BD832" i="20"/>
  <c r="AS832" i="20" s="1"/>
  <c r="BD818" i="20"/>
  <c r="AS818" i="20" s="1"/>
  <c r="BD798" i="20"/>
  <c r="AS798" i="20" s="1"/>
  <c r="BD826" i="20"/>
  <c r="AS826" i="20" s="1"/>
  <c r="BD824" i="20"/>
  <c r="AS824" i="20" s="1"/>
  <c r="BD866" i="20"/>
  <c r="AS866" i="20" s="1"/>
  <c r="BD812" i="20"/>
  <c r="AS812" i="20" s="1"/>
  <c r="BD858" i="20"/>
  <c r="AS858" i="20" s="1"/>
  <c r="BD748" i="20"/>
  <c r="AS748" i="20" s="1"/>
  <c r="BD887" i="20"/>
  <c r="AS887" i="20" s="1"/>
  <c r="BD131" i="20"/>
  <c r="AS131" i="20" s="1"/>
  <c r="BD203" i="20"/>
  <c r="AS203" i="20" s="1"/>
  <c r="BD69" i="20"/>
  <c r="AS69" i="20" s="1"/>
  <c r="BD20" i="20"/>
  <c r="AS20" i="20" s="1"/>
  <c r="BD21" i="20"/>
  <c r="AS21" i="20" s="1"/>
  <c r="BD45" i="20"/>
  <c r="AS45" i="20" s="1"/>
  <c r="BD172" i="20"/>
  <c r="AS172" i="20" s="1"/>
  <c r="BD197" i="20"/>
  <c r="AS197" i="20" s="1"/>
  <c r="BD154" i="20"/>
  <c r="AS154" i="20" s="1"/>
  <c r="BD171" i="20"/>
  <c r="AS171" i="20" s="1"/>
  <c r="BD218" i="20"/>
  <c r="AS218" i="20" s="1"/>
  <c r="BD262" i="20"/>
  <c r="AS262" i="20" s="1"/>
  <c r="BD278" i="20"/>
  <c r="AS278" i="20" s="1"/>
  <c r="BD261" i="20"/>
  <c r="AS261" i="20" s="1"/>
  <c r="BD386" i="20"/>
  <c r="AS386" i="20" s="1"/>
  <c r="BD208" i="20"/>
  <c r="AS208" i="20" s="1"/>
  <c r="BD292" i="20"/>
  <c r="AS292" i="20" s="1"/>
  <c r="BD460" i="20"/>
  <c r="AS460" i="20" s="1"/>
  <c r="BD198" i="20"/>
  <c r="AS198" i="20" s="1"/>
  <c r="BD242" i="20"/>
  <c r="AS242" i="20" s="1"/>
  <c r="BD239" i="20"/>
  <c r="AS239" i="20" s="1"/>
  <c r="BD507" i="20"/>
  <c r="AS507" i="20" s="1"/>
  <c r="BD515" i="20"/>
  <c r="AS515" i="20" s="1"/>
  <c r="BD368" i="20"/>
  <c r="AS368" i="20" s="1"/>
  <c r="BD633" i="20"/>
  <c r="AS633" i="20" s="1"/>
  <c r="BD520" i="20"/>
  <c r="AS520" i="20" s="1"/>
  <c r="BD554" i="20"/>
  <c r="AS554" i="20" s="1"/>
  <c r="BD567" i="20"/>
  <c r="AS567" i="20" s="1"/>
  <c r="BD536" i="20"/>
  <c r="AS536" i="20" s="1"/>
  <c r="BD755" i="20"/>
  <c r="AS755" i="20" s="1"/>
  <c r="BD753" i="20"/>
  <c r="AS753" i="20" s="1"/>
  <c r="BD802" i="20"/>
  <c r="AS802" i="20" s="1"/>
  <c r="BD805" i="20"/>
  <c r="AS805" i="20" s="1"/>
  <c r="BD584" i="20"/>
  <c r="AS584" i="20" s="1"/>
  <c r="BD806" i="20"/>
  <c r="AS806" i="20" s="1"/>
  <c r="BD711" i="20"/>
  <c r="AS711" i="20" s="1"/>
  <c r="BD793" i="20"/>
  <c r="AS793" i="20" s="1"/>
  <c r="BB144" i="20"/>
  <c r="AR144" i="20" s="1"/>
  <c r="BB211" i="20"/>
  <c r="AR211" i="20" s="1"/>
  <c r="BB227" i="20"/>
  <c r="AR227" i="20" s="1"/>
  <c r="BB254" i="20"/>
  <c r="AR254" i="20" s="1"/>
  <c r="BB388" i="20"/>
  <c r="AR388" i="20" s="1"/>
  <c r="BB404" i="20"/>
  <c r="AR404" i="20" s="1"/>
  <c r="BB358" i="20"/>
  <c r="AR358" i="20" s="1"/>
  <c r="BB334" i="20"/>
  <c r="AR334" i="20" s="1"/>
  <c r="BB395" i="20"/>
  <c r="AR395" i="20" s="1"/>
  <c r="BB827" i="20"/>
  <c r="AR827" i="20" s="1"/>
  <c r="BB873" i="20"/>
  <c r="AR873" i="20" s="1"/>
  <c r="BB797" i="20"/>
  <c r="AR797" i="20" s="1"/>
  <c r="BB23" i="20"/>
  <c r="AR23" i="20" s="1"/>
  <c r="BB126" i="20"/>
  <c r="AR126" i="20" s="1"/>
  <c r="BB34" i="20"/>
  <c r="AR34" i="20" s="1"/>
  <c r="BB62" i="20"/>
  <c r="AR62" i="20" s="1"/>
  <c r="BB136" i="20"/>
  <c r="AR136" i="20" s="1"/>
  <c r="BB29" i="20"/>
  <c r="AR29" i="20" s="1"/>
  <c r="BB375" i="20"/>
  <c r="AR375" i="20" s="1"/>
  <c r="BB228" i="20"/>
  <c r="AR228" i="20" s="1"/>
  <c r="BB389" i="20"/>
  <c r="AR389" i="20" s="1"/>
  <c r="BB323" i="20"/>
  <c r="AR323" i="20" s="1"/>
  <c r="BB255" i="20"/>
  <c r="AR255" i="20" s="1"/>
  <c r="BB321" i="20"/>
  <c r="AR321" i="20" s="1"/>
  <c r="BB244" i="20"/>
  <c r="AR244" i="20" s="1"/>
  <c r="BB280" i="20"/>
  <c r="AR280" i="20" s="1"/>
  <c r="BB127" i="20"/>
  <c r="AR127" i="20" s="1"/>
  <c r="BB415" i="20"/>
  <c r="AR415" i="20" s="1"/>
  <c r="BB337" i="20"/>
  <c r="AR337" i="20" s="1"/>
  <c r="BB406" i="20"/>
  <c r="AR406" i="20" s="1"/>
  <c r="BB552" i="20"/>
  <c r="AR552" i="20" s="1"/>
  <c r="BB398" i="20"/>
  <c r="AR398" i="20" s="1"/>
  <c r="BB537" i="20"/>
  <c r="AR537" i="20" s="1"/>
  <c r="BB628" i="20"/>
  <c r="AR628" i="20" s="1"/>
  <c r="BB789" i="20"/>
  <c r="AR789" i="20" s="1"/>
  <c r="BB772" i="20"/>
  <c r="AR772" i="20" s="1"/>
  <c r="BB665" i="20"/>
  <c r="AR665" i="20" s="1"/>
  <c r="BB693" i="20"/>
  <c r="AR693" i="20" s="1"/>
  <c r="BB730" i="20"/>
  <c r="AR730" i="20" s="1"/>
  <c r="BB594" i="20"/>
  <c r="AR594" i="20" s="1"/>
  <c r="BB661" i="20"/>
  <c r="AR661" i="20" s="1"/>
  <c r="BB838" i="20"/>
  <c r="AR838" i="20" s="1"/>
  <c r="BB25" i="20"/>
  <c r="AR25" i="20" s="1"/>
  <c r="BB92" i="20"/>
  <c r="AR92" i="20" s="1"/>
  <c r="BB113" i="20"/>
  <c r="AR113" i="20" s="1"/>
  <c r="BB111" i="20"/>
  <c r="AR111" i="20" s="1"/>
  <c r="BB18" i="20"/>
  <c r="AR18" i="20" s="1"/>
  <c r="BB35" i="20"/>
  <c r="AR35" i="20" s="1"/>
  <c r="BB190" i="20"/>
  <c r="AR190" i="20" s="1"/>
  <c r="BB179" i="20"/>
  <c r="AR179" i="20" s="1"/>
  <c r="BB103" i="20"/>
  <c r="AR103" i="20" s="1"/>
  <c r="BB157" i="20"/>
  <c r="AR157" i="20" s="1"/>
  <c r="BB216" i="20"/>
  <c r="AR216" i="20" s="1"/>
  <c r="BB194" i="20"/>
  <c r="AR194" i="20" s="1"/>
  <c r="BB233" i="20"/>
  <c r="AR233" i="20" s="1"/>
  <c r="BB286" i="20"/>
  <c r="AR286" i="20" s="1"/>
  <c r="BB183" i="20"/>
  <c r="AR183" i="20" s="1"/>
  <c r="BB221" i="20"/>
  <c r="AR221" i="20" s="1"/>
  <c r="BB329" i="20"/>
  <c r="AR329" i="20" s="1"/>
  <c r="BB315" i="20"/>
  <c r="AR315" i="20" s="1"/>
  <c r="BB316" i="20"/>
  <c r="AR316" i="20" s="1"/>
  <c r="BB503" i="20"/>
  <c r="AR503" i="20" s="1"/>
  <c r="BB401" i="20"/>
  <c r="AR401" i="20" s="1"/>
  <c r="BB560" i="20"/>
  <c r="AR560" i="20" s="1"/>
  <c r="BB527" i="20"/>
  <c r="AR527" i="20" s="1"/>
  <c r="BB606" i="20"/>
  <c r="AR606" i="20" s="1"/>
  <c r="BB609" i="20"/>
  <c r="AR609" i="20" s="1"/>
  <c r="BB832" i="20"/>
  <c r="AR832" i="20" s="1"/>
  <c r="BB590" i="20"/>
  <c r="AR590" i="20" s="1"/>
  <c r="BB818" i="20"/>
  <c r="AR818" i="20" s="1"/>
  <c r="BB798" i="20"/>
  <c r="AR798" i="20" s="1"/>
  <c r="BB698" i="20"/>
  <c r="AR698" i="20" s="1"/>
  <c r="BB826" i="20"/>
  <c r="AR826" i="20" s="1"/>
  <c r="BB697" i="20"/>
  <c r="AR697" i="20" s="1"/>
  <c r="BB866" i="20"/>
  <c r="AR866" i="20" s="1"/>
  <c r="BB812" i="20"/>
  <c r="AR812" i="20" s="1"/>
  <c r="BB857" i="20"/>
  <c r="AR857" i="20" s="1"/>
  <c r="BB852" i="20"/>
  <c r="AR852" i="20" s="1"/>
  <c r="BB748" i="20"/>
  <c r="AR748" i="20" s="1"/>
  <c r="BB887" i="20"/>
  <c r="AR887" i="20" s="1"/>
  <c r="BB858" i="20"/>
  <c r="AR858" i="20" s="1"/>
  <c r="BD904" i="20"/>
  <c r="AS904" i="20" s="1"/>
  <c r="BD892" i="20"/>
  <c r="AS892" i="20" s="1"/>
  <c r="BD852" i="20"/>
  <c r="AS852" i="20" s="1"/>
  <c r="BD857" i="20"/>
  <c r="AS857" i="20" s="1"/>
  <c r="BB824" i="20"/>
  <c r="AR824" i="20" s="1"/>
  <c r="BD886" i="20"/>
  <c r="AS886" i="20" s="1"/>
  <c r="BD864" i="20"/>
  <c r="AS864" i="20" s="1"/>
  <c r="BB861" i="20"/>
  <c r="AR861" i="20" s="1"/>
  <c r="BB860" i="20"/>
  <c r="AR860" i="20" s="1"/>
  <c r="BD837" i="20"/>
  <c r="AS837" i="20" s="1"/>
  <c r="BB833" i="20"/>
  <c r="AR833" i="20" s="1"/>
  <c r="BB814" i="20"/>
  <c r="AR814" i="20" s="1"/>
  <c r="BD792" i="20"/>
  <c r="AS792" i="20" s="1"/>
  <c r="AS791" i="20"/>
  <c r="BB790" i="20"/>
  <c r="AR790" i="20" s="1"/>
  <c r="BB781" i="20"/>
  <c r="AR781" i="20" s="1"/>
  <c r="BB779" i="20"/>
  <c r="AR779" i="20" s="1"/>
  <c r="BB777" i="20"/>
  <c r="AR777" i="20" s="1"/>
  <c r="BB776" i="20"/>
  <c r="AR776" i="20" s="1"/>
  <c r="BD763" i="20"/>
  <c r="AS763" i="20" s="1"/>
  <c r="BB762" i="20"/>
  <c r="AR762" i="20" s="1"/>
  <c r="BB761" i="20"/>
  <c r="AR761" i="20" s="1"/>
  <c r="BB736" i="20"/>
  <c r="AR736" i="20" s="1"/>
  <c r="BD720" i="20"/>
  <c r="AS720" i="20" s="1"/>
  <c r="BB718" i="20"/>
  <c r="AR718" i="20" s="1"/>
  <c r="BD696" i="20"/>
  <c r="AS696" i="20" s="1"/>
  <c r="BD669" i="20"/>
  <c r="AS669" i="20" s="1"/>
  <c r="BB668" i="20"/>
  <c r="AR668" i="20" s="1"/>
  <c r="BB645" i="20"/>
  <c r="AR645" i="20" s="1"/>
  <c r="BB644" i="20"/>
  <c r="AR644" i="20" s="1"/>
  <c r="BB604" i="20"/>
  <c r="AR604" i="20" s="1"/>
  <c r="BB859" i="20"/>
  <c r="AR859" i="20" s="1"/>
  <c r="BD839" i="20"/>
  <c r="AS839" i="20" s="1"/>
  <c r="BB835" i="20"/>
  <c r="AR835" i="20" s="1"/>
  <c r="BB813" i="20"/>
  <c r="AR813" i="20" s="1"/>
  <c r="BB791" i="20"/>
  <c r="AR791" i="20" s="1"/>
  <c r="BB778" i="20"/>
  <c r="AR778" i="20" s="1"/>
  <c r="BB756" i="20"/>
  <c r="AR756" i="20" s="1"/>
  <c r="BD723" i="20"/>
  <c r="AS723" i="20" s="1"/>
  <c r="BD722" i="20"/>
  <c r="AS722" i="20" s="1"/>
  <c r="BB708" i="20"/>
  <c r="AR708" i="20" s="1"/>
  <c r="BB707" i="20"/>
  <c r="AR707" i="20" s="1"/>
  <c r="BB687" i="20"/>
  <c r="AR687" i="20" s="1"/>
  <c r="BB686" i="20"/>
  <c r="AR686" i="20" s="1"/>
  <c r="BB685" i="20"/>
  <c r="AR685" i="20" s="1"/>
  <c r="BB659" i="20"/>
  <c r="AR659" i="20" s="1"/>
  <c r="BB658" i="20"/>
  <c r="AR658" i="20" s="1"/>
  <c r="BD647" i="20"/>
  <c r="AS647" i="20" s="1"/>
  <c r="BB528" i="20"/>
  <c r="AR528" i="20" s="1"/>
  <c r="BB438" i="20"/>
  <c r="AR438" i="20" s="1"/>
  <c r="BB431" i="20"/>
  <c r="AR431" i="20" s="1"/>
  <c r="BD821" i="20"/>
  <c r="AS821" i="20" s="1"/>
  <c r="BD808" i="20"/>
  <c r="AS808" i="20" s="1"/>
  <c r="BB792" i="20"/>
  <c r="AR792" i="20" s="1"/>
  <c r="BB765" i="20"/>
  <c r="AR765" i="20" s="1"/>
  <c r="BB764" i="20"/>
  <c r="AR764" i="20" s="1"/>
  <c r="BB763" i="20"/>
  <c r="AR763" i="20" s="1"/>
  <c r="BD726" i="20"/>
  <c r="AS726" i="20" s="1"/>
  <c r="BD725" i="20"/>
  <c r="AS725" i="20" s="1"/>
  <c r="BD724" i="20"/>
  <c r="AS724" i="20" s="1"/>
  <c r="BB720" i="20"/>
  <c r="AR720" i="20" s="1"/>
  <c r="BB709" i="20"/>
  <c r="AR709" i="20" s="1"/>
  <c r="BB669" i="20"/>
  <c r="AR669" i="20" s="1"/>
  <c r="BB657" i="20"/>
  <c r="AR657" i="20" s="1"/>
  <c r="BB656" i="20"/>
  <c r="AR656" i="20" s="1"/>
  <c r="BB655" i="20"/>
  <c r="AR655" i="20" s="1"/>
  <c r="BD648" i="20"/>
  <c r="AS648" i="20" s="1"/>
  <c r="BB529" i="20"/>
  <c r="AR529" i="20" s="1"/>
  <c r="AS902" i="20"/>
  <c r="AR900" i="20"/>
  <c r="AS869" i="20"/>
  <c r="BB868" i="20"/>
  <c r="AR868" i="20" s="1"/>
  <c r="AR864" i="20"/>
  <c r="BB863" i="20"/>
  <c r="AR863" i="20" s="1"/>
  <c r="BD851" i="20"/>
  <c r="AS851" i="20" s="1"/>
  <c r="BD848" i="20"/>
  <c r="AS848" i="20" s="1"/>
  <c r="BD847" i="20"/>
  <c r="AS847" i="20" s="1"/>
  <c r="BD843" i="20"/>
  <c r="AS843" i="20" s="1"/>
  <c r="BD842" i="20"/>
  <c r="AS842" i="20" s="1"/>
  <c r="BB823" i="20"/>
  <c r="AR823" i="20" s="1"/>
  <c r="BB811" i="20"/>
  <c r="AR811" i="20" s="1"/>
  <c r="BB810" i="20"/>
  <c r="AR810" i="20" s="1"/>
  <c r="BB757" i="20"/>
  <c r="AR757" i="20" s="1"/>
  <c r="BD727" i="20"/>
  <c r="AS727" i="20" s="1"/>
  <c r="BB723" i="20"/>
  <c r="AR723" i="20" s="1"/>
  <c r="BB722" i="20"/>
  <c r="AR722" i="20" s="1"/>
  <c r="BB721" i="20"/>
  <c r="AR721" i="20" s="1"/>
  <c r="BB690" i="20"/>
  <c r="AR690" i="20" s="1"/>
  <c r="BB689" i="20"/>
  <c r="AR689" i="20" s="1"/>
  <c r="BB688" i="20"/>
  <c r="AR688" i="20" s="1"/>
  <c r="BB670" i="20"/>
  <c r="AR670" i="20" s="1"/>
  <c r="BB654" i="20"/>
  <c r="AR654" i="20" s="1"/>
  <c r="BB653" i="20"/>
  <c r="AR653" i="20" s="1"/>
  <c r="BB652" i="20"/>
  <c r="AR652" i="20" s="1"/>
  <c r="BD636" i="20"/>
  <c r="AS636" i="20" s="1"/>
  <c r="BD614" i="20"/>
  <c r="AS614" i="20" s="1"/>
  <c r="BB530" i="20"/>
  <c r="AR530" i="20" s="1"/>
  <c r="BD804" i="20"/>
  <c r="AS804" i="20" s="1"/>
  <c r="BD796" i="20"/>
  <c r="AS796" i="20" s="1"/>
  <c r="BB795" i="20"/>
  <c r="AR795" i="20" s="1"/>
  <c r="BB794" i="20"/>
  <c r="AR794" i="20" s="1"/>
  <c r="BD767" i="20"/>
  <c r="AS767" i="20" s="1"/>
  <c r="BB766" i="20"/>
  <c r="AR766" i="20" s="1"/>
  <c r="BB749" i="20"/>
  <c r="AR749" i="20" s="1"/>
  <c r="BB741" i="20"/>
  <c r="AR741" i="20" s="1"/>
  <c r="BB740" i="20"/>
  <c r="AR740" i="20" s="1"/>
  <c r="BB739" i="20"/>
  <c r="AR739" i="20" s="1"/>
  <c r="BD728" i="20"/>
  <c r="AS728" i="20" s="1"/>
  <c r="BB726" i="20"/>
  <c r="AR726" i="20" s="1"/>
  <c r="BB725" i="20"/>
  <c r="AR725" i="20" s="1"/>
  <c r="BB724" i="20"/>
  <c r="AR724" i="20" s="1"/>
  <c r="BD712" i="20"/>
  <c r="AS712" i="20" s="1"/>
  <c r="BB710" i="20"/>
  <c r="AR710" i="20" s="1"/>
  <c r="BB671" i="20"/>
  <c r="AR671" i="20" s="1"/>
  <c r="BB651" i="20"/>
  <c r="AR651" i="20" s="1"/>
  <c r="BB650" i="20"/>
  <c r="AR650" i="20" s="1"/>
  <c r="BB649" i="20"/>
  <c r="AR649" i="20" s="1"/>
  <c r="BD637" i="20"/>
  <c r="AS637" i="20" s="1"/>
  <c r="BD627" i="20"/>
  <c r="AS627" i="20" s="1"/>
  <c r="BB593" i="20"/>
  <c r="AR593" i="20" s="1"/>
  <c r="BB531" i="20"/>
  <c r="AR531" i="20" s="1"/>
  <c r="BD74" i="20"/>
  <c r="AS74" i="20" s="1"/>
  <c r="BD133" i="20"/>
  <c r="AS133" i="20" s="1"/>
  <c r="BD26" i="20"/>
  <c r="AS26" i="20" s="1"/>
  <c r="BD27" i="20"/>
  <c r="AS27" i="20" s="1"/>
  <c r="BD72" i="20"/>
  <c r="AS72" i="20" s="1"/>
  <c r="BD73" i="20"/>
  <c r="AS73" i="20" s="1"/>
  <c r="BD176" i="20"/>
  <c r="AS176" i="20" s="1"/>
  <c r="BD24" i="20"/>
  <c r="AS24" i="20" s="1"/>
  <c r="BD71" i="20"/>
  <c r="AS71" i="20" s="1"/>
  <c r="BD89" i="20"/>
  <c r="AS89" i="20" s="1"/>
  <c r="BD91" i="20"/>
  <c r="AS91" i="20" s="1"/>
  <c r="BD94" i="20"/>
  <c r="AS94" i="20" s="1"/>
  <c r="BD96" i="20"/>
  <c r="AS96" i="20" s="1"/>
  <c r="BD143" i="20"/>
  <c r="AS143" i="20" s="1"/>
  <c r="BD36" i="20"/>
  <c r="AS36" i="20" s="1"/>
  <c r="BD66" i="20"/>
  <c r="AS66" i="20" s="1"/>
  <c r="BD108" i="20"/>
  <c r="AS108" i="20" s="1"/>
  <c r="BD12" i="20"/>
  <c r="AS12" i="20" s="1"/>
  <c r="BD65" i="20"/>
  <c r="AS65" i="20" s="1"/>
  <c r="BD83" i="20"/>
  <c r="AS83" i="20" s="1"/>
  <c r="BD125" i="20"/>
  <c r="AS125" i="20" s="1"/>
  <c r="BD189" i="20"/>
  <c r="AS189" i="20" s="1"/>
  <c r="BD63" i="20"/>
  <c r="AS63" i="20" s="1"/>
  <c r="BD119" i="20"/>
  <c r="AS119" i="20" s="1"/>
  <c r="BD122" i="20"/>
  <c r="AS122" i="20" s="1"/>
  <c r="BD170" i="20"/>
  <c r="AS170" i="20" s="1"/>
  <c r="BD33" i="20"/>
  <c r="AS33" i="20" s="1"/>
  <c r="BD155" i="20"/>
  <c r="AS155" i="20" s="1"/>
  <c r="BD31" i="20"/>
  <c r="AS31" i="20" s="1"/>
  <c r="BD118" i="20"/>
  <c r="AS118" i="20" s="1"/>
  <c r="BD139" i="20"/>
  <c r="AS139" i="20" s="1"/>
  <c r="BD137" i="20"/>
  <c r="AS137" i="20" s="1"/>
  <c r="BD138" i="20"/>
  <c r="AS138" i="20" s="1"/>
  <c r="BD181" i="20"/>
  <c r="AS181" i="20" s="1"/>
  <c r="BD182" i="20"/>
  <c r="AS182" i="20" s="1"/>
  <c r="BD185" i="20"/>
  <c r="AS185" i="20" s="1"/>
  <c r="BD41" i="20"/>
  <c r="AS41" i="20" s="1"/>
  <c r="BD75" i="20"/>
  <c r="AS75" i="20" s="1"/>
  <c r="BD289" i="20"/>
  <c r="AS289" i="20" s="1"/>
  <c r="BD299" i="20"/>
  <c r="AS299" i="20" s="1"/>
  <c r="BD317" i="20"/>
  <c r="AS317" i="20" s="1"/>
  <c r="BD318" i="20"/>
  <c r="AS318" i="20" s="1"/>
  <c r="BD327" i="20"/>
  <c r="AS327" i="20" s="1"/>
  <c r="BD288" i="20"/>
  <c r="AS288" i="20" s="1"/>
  <c r="BD297" i="20"/>
  <c r="AS297" i="20" s="1"/>
  <c r="BD298" i="20"/>
  <c r="AS298" i="20" s="1"/>
  <c r="BD305" i="20"/>
  <c r="AS305" i="20" s="1"/>
  <c r="BD306" i="20"/>
  <c r="AS306" i="20" s="1"/>
  <c r="BD210" i="20"/>
  <c r="AS210" i="20" s="1"/>
  <c r="BD257" i="20"/>
  <c r="AS257" i="20" s="1"/>
  <c r="BD333" i="20"/>
  <c r="AS333" i="20" s="1"/>
  <c r="BD355" i="20"/>
  <c r="AS355" i="20" s="1"/>
  <c r="BD359" i="20"/>
  <c r="AS359" i="20" s="1"/>
  <c r="BD480" i="20"/>
  <c r="AS480" i="20" s="1"/>
  <c r="BD205" i="20"/>
  <c r="AS205" i="20" s="1"/>
  <c r="BD159" i="20"/>
  <c r="AS159" i="20" s="1"/>
  <c r="BD240" i="20"/>
  <c r="AS240" i="20" s="1"/>
  <c r="BD427" i="20"/>
  <c r="AS427" i="20" s="1"/>
  <c r="BD453" i="20"/>
  <c r="AS453" i="20" s="1"/>
  <c r="BD469" i="20"/>
  <c r="AS469" i="20" s="1"/>
  <c r="BD478" i="20"/>
  <c r="AS478" i="20" s="1"/>
  <c r="BD128" i="20"/>
  <c r="AS128" i="20" s="1"/>
  <c r="BD340" i="20"/>
  <c r="AS340" i="20" s="1"/>
  <c r="BD383" i="20"/>
  <c r="AS383" i="20" s="1"/>
  <c r="BD425" i="20"/>
  <c r="AS425" i="20" s="1"/>
  <c r="BD538" i="20"/>
  <c r="AS538" i="20" s="1"/>
  <c r="BD610" i="20"/>
  <c r="AS610" i="20" s="1"/>
  <c r="BD342" i="20"/>
  <c r="AS342" i="20" s="1"/>
  <c r="BD409" i="20"/>
  <c r="AS409" i="20" s="1"/>
  <c r="BD466" i="20"/>
  <c r="AS466" i="20" s="1"/>
  <c r="BD392" i="20"/>
  <c r="AS392" i="20" s="1"/>
  <c r="BD492" i="20"/>
  <c r="AS492" i="20" s="1"/>
  <c r="BD512" i="20"/>
  <c r="AS512" i="20" s="1"/>
  <c r="BD513" i="20"/>
  <c r="AS513" i="20" s="1"/>
  <c r="BD544" i="20"/>
  <c r="AS544" i="20" s="1"/>
  <c r="BD624" i="20"/>
  <c r="AS624" i="20" s="1"/>
  <c r="BD484" i="20"/>
  <c r="AS484" i="20" s="1"/>
  <c r="BD509" i="20"/>
  <c r="AS509" i="20" s="1"/>
  <c r="BD514" i="20"/>
  <c r="AS514" i="20" s="1"/>
  <c r="BD366" i="20"/>
  <c r="AS366" i="20" s="1"/>
  <c r="BD504" i="20"/>
  <c r="AS504" i="20" s="1"/>
  <c r="BD518" i="20"/>
  <c r="AS518" i="20" s="1"/>
  <c r="BD519" i="20"/>
  <c r="AS519" i="20" s="1"/>
  <c r="BD483" i="20"/>
  <c r="AS483" i="20" s="1"/>
  <c r="BD498" i="20"/>
  <c r="AS498" i="20" s="1"/>
  <c r="BD501" i="20"/>
  <c r="AS501" i="20" s="1"/>
  <c r="BD502" i="20"/>
  <c r="AS502" i="20" s="1"/>
  <c r="BD505" i="20"/>
  <c r="AS505" i="20" s="1"/>
  <c r="BD555" i="20"/>
  <c r="AS555" i="20" s="1"/>
  <c r="BD489" i="20"/>
  <c r="AS489" i="20" s="1"/>
  <c r="BD497" i="20"/>
  <c r="AS497" i="20" s="1"/>
  <c r="BD363" i="20"/>
  <c r="AS363" i="20" s="1"/>
  <c r="BD414" i="20"/>
  <c r="AS414" i="20" s="1"/>
  <c r="BD416" i="20"/>
  <c r="AS416" i="20" s="1"/>
  <c r="BD526" i="20"/>
  <c r="AS526" i="20" s="1"/>
  <c r="BD568" i="20"/>
  <c r="AS568" i="20" s="1"/>
  <c r="BD587" i="20"/>
  <c r="AS587" i="20" s="1"/>
  <c r="BD438" i="20"/>
  <c r="AS438" i="20" s="1"/>
  <c r="BD528" i="20"/>
  <c r="AS528" i="20" s="1"/>
  <c r="BD531" i="20"/>
  <c r="AS531" i="20" s="1"/>
  <c r="BD593" i="20"/>
  <c r="AS593" i="20" s="1"/>
  <c r="BD668" i="20"/>
  <c r="AS668" i="20" s="1"/>
  <c r="BD412" i="20"/>
  <c r="AS412" i="20" s="1"/>
  <c r="BD603" i="20"/>
  <c r="AS603" i="20" s="1"/>
  <c r="BD683" i="20"/>
  <c r="AS683" i="20" s="1"/>
  <c r="BD684" i="20"/>
  <c r="AS684" i="20" s="1"/>
  <c r="BD479" i="20"/>
  <c r="AS479" i="20" s="1"/>
  <c r="BD535" i="20"/>
  <c r="AS535" i="20" s="1"/>
  <c r="BD660" i="20"/>
  <c r="AS660" i="20" s="1"/>
  <c r="BD875" i="20"/>
  <c r="AS875" i="20" s="1"/>
  <c r="BB871" i="20"/>
  <c r="AR871" i="20" s="1"/>
  <c r="BB870" i="20"/>
  <c r="AR870" i="20" s="1"/>
  <c r="BD853" i="20"/>
  <c r="AS853" i="20" s="1"/>
  <c r="BB843" i="20"/>
  <c r="AR843" i="20" s="1"/>
  <c r="AR840" i="20"/>
  <c r="BD828" i="20"/>
  <c r="AS828" i="20" s="1"/>
  <c r="BD799" i="20"/>
  <c r="AS799" i="20" s="1"/>
  <c r="BB768" i="20"/>
  <c r="AR768" i="20" s="1"/>
  <c r="BB750" i="20"/>
  <c r="AR750" i="20" s="1"/>
  <c r="BD714" i="20"/>
  <c r="AS714" i="20" s="1"/>
  <c r="BD713" i="20"/>
  <c r="AS713" i="20" s="1"/>
  <c r="BB691" i="20"/>
  <c r="AR691" i="20" s="1"/>
  <c r="BB672" i="20"/>
  <c r="AR672" i="20" s="1"/>
  <c r="BB662" i="20"/>
  <c r="AR662" i="20" s="1"/>
  <c r="BD437" i="20"/>
  <c r="AS437" i="20" s="1"/>
  <c r="BD563" i="20"/>
  <c r="AS563" i="20" s="1"/>
  <c r="BD98" i="20"/>
  <c r="AS98" i="20" s="1"/>
  <c r="BD46" i="20"/>
  <c r="AS46" i="20" s="1"/>
  <c r="BD70" i="20"/>
  <c r="AS70" i="20" s="1"/>
  <c r="BD124" i="20"/>
  <c r="AS124" i="20" s="1"/>
  <c r="BD107" i="20"/>
  <c r="AS107" i="20" s="1"/>
  <c r="BD153" i="20"/>
  <c r="AS153" i="20" s="1"/>
  <c r="BD312" i="20"/>
  <c r="AS312" i="20" s="1"/>
  <c r="BD219" i="20"/>
  <c r="AS219" i="20" s="1"/>
  <c r="BD243" i="20"/>
  <c r="AS243" i="20" s="1"/>
  <c r="BD279" i="20"/>
  <c r="AS279" i="20" s="1"/>
  <c r="BD310" i="20"/>
  <c r="AS310" i="20" s="1"/>
  <c r="BD372" i="20"/>
  <c r="AS372" i="20" s="1"/>
  <c r="BD410" i="20"/>
  <c r="AS410" i="20" s="1"/>
  <c r="BD548" i="20"/>
  <c r="AS548" i="20" s="1"/>
  <c r="BD516" i="20"/>
  <c r="AS516" i="20" s="1"/>
  <c r="BD463" i="20"/>
  <c r="AS463" i="20" s="1"/>
  <c r="BD419" i="20"/>
  <c r="AS419" i="20" s="1"/>
  <c r="BD681" i="20"/>
  <c r="AS681" i="20" s="1"/>
  <c r="BD9" i="20"/>
  <c r="AS9" i="20" s="1"/>
  <c r="BD32" i="20"/>
  <c r="AS32" i="20" s="1"/>
  <c r="BD267" i="20"/>
  <c r="AS267" i="20" s="1"/>
  <c r="BD307" i="20"/>
  <c r="AS307" i="20" s="1"/>
  <c r="BD611" i="20"/>
  <c r="AS611" i="20" s="1"/>
  <c r="BD457" i="20"/>
  <c r="AS457" i="20" s="1"/>
  <c r="BD396" i="20"/>
  <c r="AS396" i="20" s="1"/>
  <c r="BD101" i="20"/>
  <c r="AS101" i="20" s="1"/>
  <c r="BD130" i="20"/>
  <c r="AS130" i="20" s="1"/>
  <c r="BD38" i="20"/>
  <c r="AS38" i="20" s="1"/>
  <c r="BD4" i="20"/>
  <c r="AS4" i="20" s="1"/>
  <c r="BD10" i="20"/>
  <c r="AS10" i="20" s="1"/>
  <c r="BD11" i="20"/>
  <c r="AS11" i="20" s="1"/>
  <c r="BD121" i="20"/>
  <c r="AS121" i="20" s="1"/>
  <c r="BD158" i="20"/>
  <c r="AS158" i="20" s="1"/>
  <c r="BD140" i="20"/>
  <c r="AS140" i="20" s="1"/>
  <c r="BD30" i="20"/>
  <c r="AS30" i="20" s="1"/>
  <c r="BD150" i="20"/>
  <c r="AS150" i="20" s="1"/>
  <c r="BD117" i="20"/>
  <c r="AS117" i="20" s="1"/>
  <c r="BD215" i="20"/>
  <c r="AS215" i="20" s="1"/>
  <c r="BD225" i="20"/>
  <c r="AS225" i="20" s="1"/>
  <c r="BD256" i="20"/>
  <c r="AS256" i="20" s="1"/>
  <c r="BD354" i="20"/>
  <c r="AS354" i="20" s="1"/>
  <c r="BD177" i="20"/>
  <c r="AS177" i="20" s="1"/>
  <c r="BD220" i="20"/>
  <c r="AS220" i="20" s="1"/>
  <c r="BD338" i="20"/>
  <c r="AS338" i="20" s="1"/>
  <c r="BD539" i="20"/>
  <c r="AS539" i="20" s="1"/>
  <c r="BD608" i="20"/>
  <c r="AS608" i="20" s="1"/>
  <c r="BD612" i="20"/>
  <c r="AS612" i="20" s="1"/>
  <c r="BD540" i="20"/>
  <c r="AS540" i="20" s="1"/>
  <c r="BD378" i="20"/>
  <c r="AS378" i="20" s="1"/>
  <c r="BD615" i="20"/>
  <c r="AS615" i="20" s="1"/>
  <c r="BD616" i="20"/>
  <c r="AS616" i="20" s="1"/>
  <c r="BD617" i="20"/>
  <c r="AS617" i="20" s="1"/>
  <c r="BD408" i="20"/>
  <c r="AS408" i="20" s="1"/>
  <c r="BD442" i="20"/>
  <c r="AS442" i="20" s="1"/>
  <c r="BD400" i="20"/>
  <c r="AS400" i="20" s="1"/>
  <c r="BD440" i="20"/>
  <c r="AS440" i="20" s="1"/>
  <c r="BD451" i="20"/>
  <c r="AS451" i="20" s="1"/>
  <c r="BD564" i="20"/>
  <c r="AS564" i="20" s="1"/>
  <c r="BD588" i="20"/>
  <c r="AS588" i="20" s="1"/>
  <c r="BD362" i="20"/>
  <c r="AS362" i="20" s="1"/>
  <c r="BD602" i="20"/>
  <c r="AS602" i="20" s="1"/>
  <c r="BD450" i="20"/>
  <c r="AS450" i="20" s="1"/>
  <c r="BD533" i="20"/>
  <c r="AS533" i="20" s="1"/>
  <c r="BD361" i="20"/>
  <c r="AS361" i="20" s="1"/>
  <c r="BD605" i="20"/>
  <c r="AS605" i="20" s="1"/>
  <c r="BD746" i="20"/>
  <c r="AS746" i="20" s="1"/>
  <c r="BD164" i="20"/>
  <c r="AS164" i="20" s="1"/>
  <c r="BD68" i="20"/>
  <c r="AS68" i="20" s="1"/>
  <c r="BD186" i="20"/>
  <c r="AS186" i="20" s="1"/>
  <c r="BD196" i="20"/>
  <c r="AS196" i="20" s="1"/>
  <c r="BD294" i="20"/>
  <c r="AS294" i="20" s="1"/>
  <c r="BD462" i="20"/>
  <c r="AS462" i="20" s="1"/>
  <c r="BD330" i="20"/>
  <c r="AS330" i="20" s="1"/>
  <c r="BD493" i="20"/>
  <c r="AS493" i="20" s="1"/>
  <c r="BD459" i="20"/>
  <c r="AS459" i="20" s="1"/>
  <c r="BD630" i="20"/>
  <c r="AS630" i="20" s="1"/>
  <c r="BD631" i="20"/>
  <c r="AS631" i="20" s="1"/>
  <c r="BD632" i="20"/>
  <c r="AS632" i="20" s="1"/>
  <c r="BD434" i="20"/>
  <c r="AS434" i="20" s="1"/>
  <c r="BD435" i="20"/>
  <c r="AS435" i="20" s="1"/>
  <c r="BD461" i="20"/>
  <c r="AS461" i="20" s="1"/>
  <c r="BD495" i="20"/>
  <c r="AS495" i="20" s="1"/>
  <c r="BD494" i="20"/>
  <c r="AS494" i="20" s="1"/>
  <c r="BD743" i="20"/>
  <c r="AS743" i="20" s="1"/>
  <c r="BB904" i="20"/>
  <c r="AR904" i="20" s="1"/>
  <c r="AR903" i="20"/>
  <c r="BD894" i="20"/>
  <c r="AS894" i="20" s="1"/>
  <c r="BD877" i="20"/>
  <c r="AS877" i="20" s="1"/>
  <c r="BB846" i="20"/>
  <c r="AR846" i="20" s="1"/>
  <c r="BB845" i="20"/>
  <c r="AR845" i="20" s="1"/>
  <c r="BB844" i="20"/>
  <c r="AR844" i="20" s="1"/>
  <c r="AR842" i="20"/>
  <c r="BB820" i="20"/>
  <c r="AR820" i="20" s="1"/>
  <c r="BB819" i="20"/>
  <c r="AR819" i="20" s="1"/>
  <c r="BB804" i="20"/>
  <c r="AR804" i="20" s="1"/>
  <c r="BB796" i="20"/>
  <c r="AR796" i="20" s="1"/>
  <c r="BD752" i="20"/>
  <c r="AS752" i="20" s="1"/>
  <c r="BB728" i="20"/>
  <c r="AR728" i="20" s="1"/>
  <c r="BD701" i="20"/>
  <c r="AS701" i="20" s="1"/>
  <c r="BB699" i="20"/>
  <c r="AR699" i="20" s="1"/>
  <c r="BD675" i="20"/>
  <c r="AS675" i="20" s="1"/>
  <c r="BB673" i="20"/>
  <c r="AR673" i="20" s="1"/>
  <c r="BD638" i="20"/>
  <c r="AS638" i="20" s="1"/>
  <c r="BD595" i="20"/>
  <c r="AS595" i="20" s="1"/>
  <c r="BB892" i="20"/>
  <c r="AR892" i="20" s="1"/>
  <c r="BB563" i="20"/>
  <c r="AR563" i="20" s="1"/>
  <c r="BB437" i="20"/>
  <c r="AR437" i="20" s="1"/>
  <c r="BB46" i="20"/>
  <c r="AR46" i="20" s="1"/>
  <c r="BB70" i="20"/>
  <c r="AR70" i="20" s="1"/>
  <c r="BB124" i="20"/>
  <c r="AR124" i="20" s="1"/>
  <c r="BB219" i="20"/>
  <c r="AR219" i="20" s="1"/>
  <c r="BB107" i="20"/>
  <c r="AR107" i="20" s="1"/>
  <c r="BB153" i="20"/>
  <c r="AR153" i="20" s="1"/>
  <c r="BB312" i="20"/>
  <c r="AR312" i="20" s="1"/>
  <c r="BB243" i="20"/>
  <c r="AR243" i="20" s="1"/>
  <c r="BB279" i="20"/>
  <c r="AR279" i="20" s="1"/>
  <c r="BB310" i="20"/>
  <c r="AR310" i="20" s="1"/>
  <c r="BB98" i="20"/>
  <c r="AR98" i="20" s="1"/>
  <c r="BB548" i="20"/>
  <c r="AR548" i="20" s="1"/>
  <c r="BB516" i="20"/>
  <c r="AR516" i="20" s="1"/>
  <c r="BB463" i="20"/>
  <c r="AR463" i="20" s="1"/>
  <c r="BB637" i="20"/>
  <c r="AR637" i="20" s="1"/>
  <c r="BB419" i="20"/>
  <c r="AR419" i="20" s="1"/>
  <c r="BB681" i="20"/>
  <c r="AR681" i="20" s="1"/>
  <c r="BB372" i="20"/>
  <c r="AR372" i="20" s="1"/>
  <c r="BB410" i="20"/>
  <c r="AR410" i="20" s="1"/>
  <c r="BB712" i="20"/>
  <c r="AR712" i="20" s="1"/>
  <c r="BB9" i="20"/>
  <c r="AR9" i="20" s="1"/>
  <c r="BB32" i="20"/>
  <c r="AR32" i="20" s="1"/>
  <c r="BB307" i="20"/>
  <c r="AR307" i="20" s="1"/>
  <c r="BB267" i="20"/>
  <c r="AR267" i="20" s="1"/>
  <c r="BB457" i="20"/>
  <c r="AR457" i="20" s="1"/>
  <c r="BB396" i="20"/>
  <c r="AR396" i="20" s="1"/>
  <c r="BB611" i="20"/>
  <c r="AR611" i="20" s="1"/>
  <c r="BB614" i="20"/>
  <c r="AR614" i="20" s="1"/>
  <c r="BB130" i="20"/>
  <c r="AR130" i="20" s="1"/>
  <c r="BB38" i="20"/>
  <c r="AR38" i="20" s="1"/>
  <c r="BB4" i="20"/>
  <c r="AR4" i="20" s="1"/>
  <c r="BB10" i="20"/>
  <c r="AR10" i="20" s="1"/>
  <c r="BB11" i="20"/>
  <c r="AR11" i="20" s="1"/>
  <c r="BB121" i="20"/>
  <c r="AR121" i="20" s="1"/>
  <c r="BB140" i="20"/>
  <c r="AR140" i="20" s="1"/>
  <c r="BB30" i="20"/>
  <c r="AR30" i="20" s="1"/>
  <c r="BB150" i="20"/>
  <c r="AR150" i="20" s="1"/>
  <c r="BB117" i="20"/>
  <c r="AR117" i="20" s="1"/>
  <c r="BB177" i="20"/>
  <c r="AR177" i="20" s="1"/>
  <c r="BB101" i="20"/>
  <c r="AR101" i="20" s="1"/>
  <c r="BB378" i="20"/>
  <c r="AR378" i="20" s="1"/>
  <c r="BB215" i="20"/>
  <c r="AR215" i="20" s="1"/>
  <c r="BB362" i="20"/>
  <c r="AR362" i="20" s="1"/>
  <c r="BB225" i="20"/>
  <c r="AR225" i="20" s="1"/>
  <c r="BB256" i="20"/>
  <c r="AR256" i="20" s="1"/>
  <c r="BB354" i="20"/>
  <c r="AR354" i="20" s="1"/>
  <c r="BB220" i="20"/>
  <c r="AR220" i="20" s="1"/>
  <c r="BB338" i="20"/>
  <c r="AR338" i="20" s="1"/>
  <c r="BB451" i="20"/>
  <c r="AR451" i="20" s="1"/>
  <c r="BB158" i="20"/>
  <c r="AR158" i="20" s="1"/>
  <c r="BB400" i="20"/>
  <c r="AR400" i="20" s="1"/>
  <c r="BB615" i="20"/>
  <c r="AR615" i="20" s="1"/>
  <c r="BB616" i="20"/>
  <c r="AR616" i="20" s="1"/>
  <c r="BB617" i="20"/>
  <c r="AR617" i="20" s="1"/>
  <c r="BB408" i="20"/>
  <c r="AR408" i="20" s="1"/>
  <c r="BB442" i="20"/>
  <c r="AR442" i="20" s="1"/>
  <c r="BB636" i="20"/>
  <c r="AR636" i="20" s="1"/>
  <c r="BB638" i="20"/>
  <c r="AR638" i="20" s="1"/>
  <c r="BB440" i="20"/>
  <c r="AR440" i="20" s="1"/>
  <c r="BB558" i="20"/>
  <c r="AR558" i="20" s="1"/>
  <c r="BB561" i="20"/>
  <c r="AR561" i="20" s="1"/>
  <c r="BB564" i="20"/>
  <c r="AR564" i="20" s="1"/>
  <c r="BB588" i="20"/>
  <c r="AR588" i="20" s="1"/>
  <c r="BB450" i="20"/>
  <c r="AR450" i="20" s="1"/>
  <c r="BB533" i="20"/>
  <c r="AR533" i="20" s="1"/>
  <c r="BB361" i="20"/>
  <c r="AR361" i="20" s="1"/>
  <c r="BB605" i="20"/>
  <c r="AR605" i="20" s="1"/>
  <c r="BB746" i="20"/>
  <c r="AR746" i="20" s="1"/>
  <c r="BB539" i="20"/>
  <c r="AR539" i="20" s="1"/>
  <c r="BB608" i="20"/>
  <c r="AR608" i="20" s="1"/>
  <c r="BB612" i="20"/>
  <c r="AR612" i="20" s="1"/>
  <c r="BB540" i="20"/>
  <c r="AR540" i="20" s="1"/>
  <c r="BB24" i="20"/>
  <c r="AR24" i="20" s="1"/>
  <c r="BB71" i="20"/>
  <c r="AR71" i="20" s="1"/>
  <c r="BB89" i="20"/>
  <c r="AR89" i="20" s="1"/>
  <c r="BB91" i="20"/>
  <c r="AR91" i="20" s="1"/>
  <c r="BB94" i="20"/>
  <c r="AR94" i="20" s="1"/>
  <c r="BB96" i="20"/>
  <c r="AR96" i="20" s="1"/>
  <c r="BB143" i="20"/>
  <c r="AR143" i="20" s="1"/>
  <c r="BB36" i="20"/>
  <c r="AR36" i="20" s="1"/>
  <c r="BB66" i="20"/>
  <c r="AR66" i="20" s="1"/>
  <c r="BB12" i="20"/>
  <c r="AR12" i="20" s="1"/>
  <c r="BB65" i="20"/>
  <c r="AR65" i="20" s="1"/>
  <c r="BB83" i="20"/>
  <c r="AR83" i="20" s="1"/>
  <c r="BB125" i="20"/>
  <c r="AR125" i="20" s="1"/>
  <c r="BB189" i="20"/>
  <c r="AR189" i="20" s="1"/>
  <c r="BB63" i="20"/>
  <c r="AR63" i="20" s="1"/>
  <c r="BB119" i="20"/>
  <c r="AR119" i="20" s="1"/>
  <c r="BB33" i="20"/>
  <c r="AR33" i="20" s="1"/>
  <c r="BB155" i="20"/>
  <c r="AR155" i="20" s="1"/>
  <c r="BB31" i="20"/>
  <c r="AR31" i="20" s="1"/>
  <c r="BB118" i="20"/>
  <c r="AR118" i="20" s="1"/>
  <c r="BB139" i="20"/>
  <c r="AR139" i="20" s="1"/>
  <c r="BB137" i="20"/>
  <c r="AR137" i="20" s="1"/>
  <c r="BB138" i="20"/>
  <c r="AR138" i="20" s="1"/>
  <c r="BB181" i="20"/>
  <c r="AR181" i="20" s="1"/>
  <c r="BB182" i="20"/>
  <c r="AR182" i="20" s="1"/>
  <c r="BB41" i="20"/>
  <c r="AR41" i="20" s="1"/>
  <c r="BB75" i="20"/>
  <c r="AR75" i="20" s="1"/>
  <c r="BB74" i="20"/>
  <c r="AR74" i="20" s="1"/>
  <c r="BB133" i="20"/>
  <c r="AR133" i="20" s="1"/>
  <c r="BB26" i="20"/>
  <c r="AR26" i="20" s="1"/>
  <c r="BB27" i="20"/>
  <c r="AR27" i="20" s="1"/>
  <c r="BB72" i="20"/>
  <c r="AR72" i="20" s="1"/>
  <c r="BB73" i="20"/>
  <c r="AR73" i="20" s="1"/>
  <c r="BB170" i="20"/>
  <c r="AR170" i="20" s="1"/>
  <c r="BB297" i="20"/>
  <c r="AR297" i="20" s="1"/>
  <c r="BB298" i="20"/>
  <c r="AR298" i="20" s="1"/>
  <c r="BB305" i="20"/>
  <c r="AR305" i="20" s="1"/>
  <c r="BB306" i="20"/>
  <c r="AR306" i="20" s="1"/>
  <c r="BB363" i="20"/>
  <c r="AR363" i="20" s="1"/>
  <c r="BB366" i="20"/>
  <c r="AR366" i="20" s="1"/>
  <c r="BB185" i="20"/>
  <c r="AR185" i="20" s="1"/>
  <c r="BB210" i="20"/>
  <c r="AR210" i="20" s="1"/>
  <c r="BB257" i="20"/>
  <c r="AR257" i="20" s="1"/>
  <c r="BB333" i="20"/>
  <c r="AR333" i="20" s="1"/>
  <c r="BB355" i="20"/>
  <c r="AR355" i="20" s="1"/>
  <c r="BB205" i="20"/>
  <c r="AR205" i="20" s="1"/>
  <c r="BB479" i="20"/>
  <c r="AR479" i="20" s="1"/>
  <c r="BB497" i="20"/>
  <c r="AR497" i="20" s="1"/>
  <c r="BB159" i="20"/>
  <c r="AR159" i="20" s="1"/>
  <c r="BB240" i="20"/>
  <c r="AR240" i="20" s="1"/>
  <c r="BB427" i="20"/>
  <c r="AR427" i="20" s="1"/>
  <c r="BB453" i="20"/>
  <c r="AR453" i="20" s="1"/>
  <c r="BB469" i="20"/>
  <c r="AR469" i="20" s="1"/>
  <c r="BB478" i="20"/>
  <c r="AR478" i="20" s="1"/>
  <c r="BB108" i="20"/>
  <c r="AR108" i="20" s="1"/>
  <c r="BB342" i="20"/>
  <c r="AR342" i="20" s="1"/>
  <c r="BB128" i="20"/>
  <c r="AR128" i="20" s="1"/>
  <c r="BB340" i="20"/>
  <c r="AR340" i="20" s="1"/>
  <c r="BB122" i="20"/>
  <c r="AR122" i="20" s="1"/>
  <c r="BB176" i="20"/>
  <c r="AR176" i="20" s="1"/>
  <c r="BB289" i="20"/>
  <c r="AR289" i="20" s="1"/>
  <c r="BB299" i="20"/>
  <c r="AR299" i="20" s="1"/>
  <c r="BB317" i="20"/>
  <c r="AR317" i="20" s="1"/>
  <c r="BB318" i="20"/>
  <c r="AR318" i="20" s="1"/>
  <c r="BB288" i="20"/>
  <c r="AR288" i="20" s="1"/>
  <c r="BB409" i="20"/>
  <c r="AR409" i="20" s="1"/>
  <c r="BB412" i="20"/>
  <c r="AR412" i="20" s="1"/>
  <c r="BB414" i="20"/>
  <c r="AR414" i="20" s="1"/>
  <c r="BB392" i="20"/>
  <c r="AR392" i="20" s="1"/>
  <c r="BB492" i="20"/>
  <c r="AR492" i="20" s="1"/>
  <c r="BB512" i="20"/>
  <c r="AR512" i="20" s="1"/>
  <c r="BB513" i="20"/>
  <c r="AR513" i="20" s="1"/>
  <c r="BB544" i="20"/>
  <c r="AR544" i="20" s="1"/>
  <c r="BB624" i="20"/>
  <c r="AR624" i="20" s="1"/>
  <c r="BB484" i="20"/>
  <c r="AR484" i="20" s="1"/>
  <c r="BB509" i="20"/>
  <c r="AR509" i="20" s="1"/>
  <c r="BB514" i="20"/>
  <c r="AR514" i="20" s="1"/>
  <c r="BB504" i="20"/>
  <c r="AR504" i="20" s="1"/>
  <c r="BB518" i="20"/>
  <c r="AR518" i="20" s="1"/>
  <c r="BB519" i="20"/>
  <c r="AR519" i="20" s="1"/>
  <c r="BB327" i="20"/>
  <c r="AR327" i="20" s="1"/>
  <c r="BB359" i="20"/>
  <c r="AR359" i="20" s="1"/>
  <c r="BB483" i="20"/>
  <c r="AR483" i="20" s="1"/>
  <c r="BB498" i="20"/>
  <c r="AR498" i="20" s="1"/>
  <c r="BB501" i="20"/>
  <c r="AR501" i="20" s="1"/>
  <c r="BB502" i="20"/>
  <c r="AR502" i="20" s="1"/>
  <c r="BB505" i="20"/>
  <c r="AR505" i="20" s="1"/>
  <c r="BB555" i="20"/>
  <c r="AR555" i="20" s="1"/>
  <c r="BB647" i="20"/>
  <c r="AR647" i="20" s="1"/>
  <c r="BB648" i="20"/>
  <c r="AR648" i="20" s="1"/>
  <c r="BB489" i="20"/>
  <c r="AR489" i="20" s="1"/>
  <c r="BB559" i="20"/>
  <c r="AR559" i="20" s="1"/>
  <c r="BB572" i="20"/>
  <c r="AR572" i="20" s="1"/>
  <c r="BB575" i="20"/>
  <c r="AR575" i="20" s="1"/>
  <c r="BB416" i="20"/>
  <c r="AR416" i="20" s="1"/>
  <c r="BB526" i="20"/>
  <c r="AR526" i="20" s="1"/>
  <c r="BB568" i="20"/>
  <c r="AR568" i="20" s="1"/>
  <c r="BB587" i="20"/>
  <c r="AR587" i="20" s="1"/>
  <c r="BB595" i="20"/>
  <c r="AR595" i="20" s="1"/>
  <c r="BB480" i="20"/>
  <c r="AR480" i="20" s="1"/>
  <c r="BB535" i="20"/>
  <c r="AR535" i="20" s="1"/>
  <c r="BB660" i="20"/>
  <c r="AR660" i="20" s="1"/>
  <c r="BB383" i="20"/>
  <c r="AR383" i="20" s="1"/>
  <c r="BB425" i="20"/>
  <c r="AR425" i="20" s="1"/>
  <c r="BB538" i="20"/>
  <c r="AR538" i="20" s="1"/>
  <c r="BB610" i="20"/>
  <c r="AR610" i="20" s="1"/>
  <c r="BB695" i="20"/>
  <c r="AR695" i="20" s="1"/>
  <c r="BB696" i="20"/>
  <c r="AR696" i="20" s="1"/>
  <c r="BB466" i="20"/>
  <c r="AR466" i="20" s="1"/>
  <c r="BB627" i="20"/>
  <c r="AR627" i="20" s="1"/>
  <c r="BB676" i="20"/>
  <c r="AR676" i="20" s="1"/>
  <c r="BB677" i="20"/>
  <c r="AR677" i="20" s="1"/>
  <c r="BB767" i="20"/>
  <c r="AR767" i="20" s="1"/>
  <c r="BB68" i="20"/>
  <c r="AR68" i="20" s="1"/>
  <c r="BB196" i="20"/>
  <c r="AR196" i="20" s="1"/>
  <c r="BB186" i="20"/>
  <c r="AR186" i="20" s="1"/>
  <c r="BB294" i="20"/>
  <c r="AR294" i="20" s="1"/>
  <c r="BB164" i="20"/>
  <c r="AR164" i="20" s="1"/>
  <c r="BB330" i="20"/>
  <c r="AR330" i="20" s="1"/>
  <c r="BB461" i="20"/>
  <c r="AR461" i="20" s="1"/>
  <c r="BB459" i="20"/>
  <c r="AR459" i="20" s="1"/>
  <c r="BB434" i="20"/>
  <c r="AR434" i="20" s="1"/>
  <c r="BB435" i="20"/>
  <c r="AR435" i="20" s="1"/>
  <c r="BB583" i="20"/>
  <c r="AR583" i="20" s="1"/>
  <c r="BB462" i="20"/>
  <c r="AR462" i="20" s="1"/>
  <c r="BB495" i="20"/>
  <c r="AR495" i="20" s="1"/>
  <c r="BB494" i="20"/>
  <c r="AR494" i="20" s="1"/>
  <c r="BB743" i="20"/>
  <c r="AR743" i="20" s="1"/>
  <c r="BB493" i="20"/>
  <c r="AR493" i="20" s="1"/>
  <c r="BB893" i="20"/>
  <c r="AR893" i="20" s="1"/>
  <c r="BD878" i="20"/>
  <c r="AS878" i="20" s="1"/>
  <c r="BB875" i="20"/>
  <c r="AR875" i="20" s="1"/>
  <c r="BB874" i="20"/>
  <c r="AR874" i="20" s="1"/>
  <c r="AR872" i="20"/>
  <c r="BD854" i="20"/>
  <c r="AS854" i="20" s="1"/>
  <c r="BB853" i="20"/>
  <c r="AR853" i="20" s="1"/>
  <c r="BD830" i="20"/>
  <c r="AS830" i="20" s="1"/>
  <c r="BB828" i="20"/>
  <c r="AR828" i="20" s="1"/>
  <c r="BB803" i="20"/>
  <c r="AR803" i="20" s="1"/>
  <c r="BB800" i="20"/>
  <c r="AR800" i="20" s="1"/>
  <c r="BB799" i="20"/>
  <c r="AR799" i="20" s="1"/>
  <c r="BD771" i="20"/>
  <c r="AS771" i="20" s="1"/>
  <c r="BB769" i="20"/>
  <c r="AR769" i="20" s="1"/>
  <c r="BB751" i="20"/>
  <c r="AR751" i="20" s="1"/>
  <c r="BD733" i="20"/>
  <c r="AS733" i="20" s="1"/>
  <c r="BB729" i="20"/>
  <c r="AR729" i="20" s="1"/>
  <c r="BB714" i="20"/>
  <c r="AR714" i="20" s="1"/>
  <c r="BB713" i="20"/>
  <c r="AR713" i="20" s="1"/>
  <c r="BB692" i="20"/>
  <c r="AR692" i="20" s="1"/>
  <c r="BB674" i="20"/>
  <c r="AR674" i="20" s="1"/>
  <c r="BB663" i="20"/>
  <c r="AR663" i="20" s="1"/>
  <c r="BB630" i="20"/>
  <c r="AR630" i="20" s="1"/>
  <c r="BD600" i="20"/>
  <c r="AS600" i="20" s="1"/>
  <c r="BD572" i="20"/>
  <c r="AS572" i="20" s="1"/>
  <c r="BD558" i="20"/>
  <c r="AS558" i="20" s="1"/>
  <c r="BB876" i="20"/>
  <c r="AR876" i="20" s="1"/>
  <c r="BD831" i="20"/>
  <c r="AS831" i="20" s="1"/>
  <c r="BB829" i="20"/>
  <c r="AR829" i="20" s="1"/>
  <c r="BB801" i="20"/>
  <c r="AR801" i="20" s="1"/>
  <c r="BD786" i="20"/>
  <c r="AS786" i="20" s="1"/>
  <c r="BB770" i="20"/>
  <c r="AR770" i="20" s="1"/>
  <c r="BB759" i="20"/>
  <c r="AR759" i="20" s="1"/>
  <c r="BD754" i="20"/>
  <c r="AS754" i="20" s="1"/>
  <c r="BB752" i="20"/>
  <c r="AR752" i="20" s="1"/>
  <c r="BD734" i="20"/>
  <c r="AS734" i="20" s="1"/>
  <c r="BB732" i="20"/>
  <c r="AR732" i="20" s="1"/>
  <c r="BB731" i="20"/>
  <c r="AR731" i="20" s="1"/>
  <c r="BD705" i="20"/>
  <c r="AS705" i="20" s="1"/>
  <c r="BD704" i="20"/>
  <c r="AS704" i="20" s="1"/>
  <c r="BB702" i="20"/>
  <c r="AR702" i="20" s="1"/>
  <c r="BB701" i="20"/>
  <c r="AR701" i="20" s="1"/>
  <c r="BB700" i="20"/>
  <c r="AR700" i="20" s="1"/>
  <c r="BD676" i="20"/>
  <c r="AS676" i="20" s="1"/>
  <c r="BB675" i="20"/>
  <c r="AR675" i="20" s="1"/>
  <c r="BB664" i="20"/>
  <c r="AR664" i="20" s="1"/>
  <c r="BB631" i="20"/>
  <c r="AR631" i="20" s="1"/>
  <c r="BD559" i="20"/>
  <c r="AS559" i="20" s="1"/>
  <c r="BB817" i="20"/>
  <c r="AR817" i="20" s="1"/>
  <c r="BD787" i="20"/>
  <c r="AS787" i="20" s="1"/>
  <c r="BD782" i="20"/>
  <c r="AS782" i="20" s="1"/>
  <c r="BD780" i="20"/>
  <c r="AS780" i="20" s="1"/>
  <c r="BD775" i="20"/>
  <c r="AS775" i="20" s="1"/>
  <c r="BB771" i="20"/>
  <c r="AR771" i="20" s="1"/>
  <c r="BB733" i="20"/>
  <c r="AR733" i="20" s="1"/>
  <c r="BD706" i="20"/>
  <c r="AS706" i="20" s="1"/>
  <c r="BB703" i="20"/>
  <c r="AR703" i="20" s="1"/>
  <c r="BB683" i="20"/>
  <c r="AR683" i="20" s="1"/>
  <c r="BD678" i="20"/>
  <c r="AS678" i="20" s="1"/>
  <c r="BD677" i="20"/>
  <c r="AS677" i="20" s="1"/>
  <c r="BB666" i="20"/>
  <c r="AR666" i="20" s="1"/>
  <c r="BD641" i="20"/>
  <c r="AS641" i="20" s="1"/>
  <c r="BB632" i="20"/>
  <c r="AR632" i="20" s="1"/>
  <c r="BB601" i="20"/>
  <c r="AR601" i="20" s="1"/>
  <c r="BB600" i="20"/>
  <c r="AR600" i="20" s="1"/>
  <c r="BB599" i="20"/>
  <c r="AR599" i="20" s="1"/>
  <c r="BB598" i="20"/>
  <c r="AR598" i="20" s="1"/>
  <c r="BB597" i="20"/>
  <c r="AR597" i="20" s="1"/>
  <c r="AS475" i="20"/>
  <c r="BB418" i="20"/>
  <c r="AR418" i="20" s="1"/>
  <c r="BD883" i="20"/>
  <c r="AS883" i="20" s="1"/>
  <c r="BD882" i="20"/>
  <c r="AS882" i="20" s="1"/>
  <c r="BB880" i="20"/>
  <c r="AR880" i="20" s="1"/>
  <c r="BB879" i="20"/>
  <c r="AR879" i="20" s="1"/>
  <c r="BD833" i="20"/>
  <c r="AS833" i="20" s="1"/>
  <c r="BB831" i="20"/>
  <c r="AR831" i="20" s="1"/>
  <c r="BD814" i="20"/>
  <c r="AS814" i="20" s="1"/>
  <c r="BB788" i="20"/>
  <c r="AR788" i="20" s="1"/>
  <c r="BB786" i="20"/>
  <c r="AR786" i="20" s="1"/>
  <c r="BB785" i="20"/>
  <c r="AR785" i="20" s="1"/>
  <c r="BB783" i="20"/>
  <c r="AR783" i="20" s="1"/>
  <c r="BD781" i="20"/>
  <c r="AS781" i="20" s="1"/>
  <c r="BD777" i="20"/>
  <c r="AS777" i="20" s="1"/>
  <c r="BB754" i="20"/>
  <c r="AR754" i="20" s="1"/>
  <c r="BD745" i="20"/>
  <c r="AS745" i="20" s="1"/>
  <c r="BD736" i="20"/>
  <c r="AS736" i="20" s="1"/>
  <c r="BB734" i="20"/>
  <c r="AR734" i="20" s="1"/>
  <c r="BB705" i="20"/>
  <c r="AR705" i="20" s="1"/>
  <c r="BB704" i="20"/>
  <c r="AR704" i="20" s="1"/>
  <c r="BB684" i="20"/>
  <c r="AR684" i="20" s="1"/>
  <c r="BD645" i="20"/>
  <c r="AS645" i="20" s="1"/>
  <c r="BB602" i="20"/>
  <c r="AR602" i="20" s="1"/>
  <c r="BD575" i="20"/>
  <c r="AS575" i="20" s="1"/>
  <c r="BD561" i="20"/>
  <c r="AS561" i="20" s="1"/>
  <c r="BB22" i="20"/>
  <c r="AR22" i="20" s="1"/>
  <c r="BB173" i="20"/>
  <c r="AR173" i="20" s="1"/>
  <c r="BB85" i="20"/>
  <c r="AR85" i="20" s="1"/>
  <c r="BB115" i="20"/>
  <c r="AR115" i="20" s="1"/>
  <c r="BB295" i="20"/>
  <c r="AR295" i="20" s="1"/>
  <c r="BB320" i="20"/>
  <c r="AR320" i="20" s="1"/>
  <c r="BB346" i="20"/>
  <c r="AR346" i="20" s="1"/>
  <c r="BB336" i="20"/>
  <c r="AR336" i="20" s="1"/>
  <c r="BB369" i="20"/>
  <c r="AR369" i="20" s="1"/>
  <c r="BB634" i="20"/>
  <c r="AR634" i="20" s="1"/>
  <c r="BB476" i="20"/>
  <c r="AR476" i="20" s="1"/>
  <c r="BB585" i="20"/>
  <c r="AR585" i="20" s="1"/>
  <c r="BB199" i="20"/>
  <c r="AR199" i="20" s="1"/>
  <c r="BB106" i="20"/>
  <c r="AR106" i="20" s="1"/>
  <c r="BB61" i="20"/>
  <c r="AR61" i="20" s="1"/>
  <c r="BB78" i="20"/>
  <c r="AR78" i="20" s="1"/>
  <c r="BB135" i="20"/>
  <c r="AR135" i="20" s="1"/>
  <c r="BB165" i="20"/>
  <c r="AR165" i="20" s="1"/>
  <c r="BB207" i="20"/>
  <c r="AR207" i="20" s="1"/>
  <c r="BB335" i="20"/>
  <c r="AR335" i="20" s="1"/>
  <c r="BB381" i="20"/>
  <c r="AR381" i="20" s="1"/>
  <c r="BB304" i="20"/>
  <c r="AR304" i="20" s="1"/>
  <c r="BB322" i="20"/>
  <c r="AR322" i="20" s="1"/>
  <c r="BB331" i="20"/>
  <c r="AR331" i="20" s="1"/>
  <c r="BB272" i="20"/>
  <c r="AR272" i="20" s="1"/>
  <c r="BB187" i="20"/>
  <c r="AR187" i="20" s="1"/>
  <c r="BB266" i="20"/>
  <c r="AR266" i="20" s="1"/>
  <c r="BB620" i="20"/>
  <c r="AR620" i="20" s="1"/>
  <c r="BB508" i="20"/>
  <c r="AR508" i="20" s="1"/>
  <c r="BB546" i="20"/>
  <c r="AR546" i="20" s="1"/>
  <c r="BB441" i="20"/>
  <c r="AR441" i="20" s="1"/>
  <c r="BB557" i="20"/>
  <c r="AR557" i="20" s="1"/>
  <c r="BB496" i="20"/>
  <c r="AR496" i="20" s="1"/>
  <c r="BB566" i="20"/>
  <c r="AR566" i="20" s="1"/>
  <c r="BB738" i="20"/>
  <c r="AR738" i="20" s="1"/>
  <c r="BB87" i="20"/>
  <c r="AR87" i="20" s="1"/>
  <c r="BB110" i="20"/>
  <c r="AR110" i="20" s="1"/>
  <c r="BB129" i="20"/>
  <c r="AR129" i="20" s="1"/>
  <c r="BB5" i="20"/>
  <c r="AR5" i="20" s="1"/>
  <c r="BB7" i="20"/>
  <c r="AR7" i="20" s="1"/>
  <c r="BB123" i="20"/>
  <c r="AR123" i="20" s="1"/>
  <c r="BB81" i="20"/>
  <c r="AR81" i="20" s="1"/>
  <c r="BB58" i="20"/>
  <c r="AR58" i="20" s="1"/>
  <c r="BB296" i="20"/>
  <c r="AR296" i="20" s="1"/>
  <c r="BB376" i="20"/>
  <c r="AR376" i="20" s="1"/>
  <c r="BB364" i="20"/>
  <c r="AR364" i="20" s="1"/>
  <c r="BB213" i="20"/>
  <c r="AR213" i="20" s="1"/>
  <c r="BB214" i="20"/>
  <c r="AR214" i="20" s="1"/>
  <c r="BB285" i="20"/>
  <c r="AR285" i="20" s="1"/>
  <c r="BB247" i="20"/>
  <c r="AR247" i="20" s="1"/>
  <c r="BB246" i="20"/>
  <c r="AR246" i="20" s="1"/>
  <c r="BB301" i="20"/>
  <c r="AR301" i="20" s="1"/>
  <c r="BB470" i="20"/>
  <c r="AR470" i="20" s="1"/>
  <c r="BB445" i="20"/>
  <c r="AR445" i="20" s="1"/>
  <c r="BB344" i="20"/>
  <c r="AR344" i="20" s="1"/>
  <c r="BB339" i="20"/>
  <c r="AR339" i="20" s="1"/>
  <c r="BB424" i="20"/>
  <c r="AR424" i="20" s="1"/>
  <c r="BB443" i="20"/>
  <c r="AR443" i="20" s="1"/>
  <c r="BB468" i="20"/>
  <c r="AR468" i="20" s="1"/>
  <c r="BB477" i="20"/>
  <c r="AR477" i="20" s="1"/>
  <c r="BB486" i="20"/>
  <c r="AR486" i="20" s="1"/>
  <c r="BB112" i="20"/>
  <c r="AR112" i="20" s="1"/>
  <c r="BB141" i="20"/>
  <c r="AR141" i="20" s="1"/>
  <c r="BB485" i="20"/>
  <c r="AR485" i="20" s="1"/>
  <c r="BB619" i="20"/>
  <c r="AR619" i="20" s="1"/>
  <c r="BB465" i="20"/>
  <c r="AR465" i="20" s="1"/>
  <c r="BB471" i="20"/>
  <c r="AR471" i="20" s="1"/>
  <c r="BB506" i="20"/>
  <c r="AR506" i="20" s="1"/>
  <c r="BB549" i="20"/>
  <c r="AR549" i="20" s="1"/>
  <c r="BB405" i="20"/>
  <c r="AR405" i="20" s="1"/>
  <c r="BB639" i="20"/>
  <c r="AR639" i="20" s="1"/>
  <c r="BB640" i="20"/>
  <c r="AR640" i="20" s="1"/>
  <c r="BB370" i="20"/>
  <c r="AR370" i="20" s="1"/>
  <c r="BB407" i="20"/>
  <c r="AR407" i="20" s="1"/>
  <c r="BB421" i="20"/>
  <c r="AR421" i="20" s="1"/>
  <c r="BB365" i="20"/>
  <c r="AR365" i="20" s="1"/>
  <c r="BB447" i="20"/>
  <c r="AR447" i="20" s="1"/>
  <c r="BB482" i="20"/>
  <c r="AR482" i="20" s="1"/>
  <c r="BB576" i="20"/>
  <c r="AR576" i="20" s="1"/>
  <c r="BB432" i="20"/>
  <c r="AR432" i="20" s="1"/>
  <c r="BB523" i="20"/>
  <c r="AR523" i="20" s="1"/>
  <c r="BB574" i="20"/>
  <c r="AR574" i="20" s="1"/>
  <c r="BB581" i="20"/>
  <c r="AR581" i="20" s="1"/>
  <c r="BB569" i="20"/>
  <c r="AR569" i="20" s="1"/>
  <c r="BB596" i="20"/>
  <c r="AR596" i="20" s="1"/>
  <c r="BB456" i="20"/>
  <c r="AR456" i="20" s="1"/>
  <c r="BB534" i="20"/>
  <c r="AR534" i="20" s="1"/>
  <c r="BB430" i="20"/>
  <c r="AR430" i="20" s="1"/>
  <c r="BB607" i="20"/>
  <c r="AR607" i="20" s="1"/>
  <c r="BB511" i="20"/>
  <c r="AR511" i="20" s="1"/>
  <c r="BB613" i="20"/>
  <c r="AR613" i="20" s="1"/>
  <c r="BB694" i="20"/>
  <c r="AR694" i="20" s="1"/>
  <c r="BB39" i="20"/>
  <c r="AR39" i="20" s="1"/>
  <c r="BB200" i="20"/>
  <c r="AR200" i="20" s="1"/>
  <c r="BB204" i="20"/>
  <c r="AR204" i="20" s="1"/>
  <c r="BB8" i="20"/>
  <c r="AR8" i="20" s="1"/>
  <c r="BB19" i="20"/>
  <c r="AR19" i="20" s="1"/>
  <c r="BB13" i="20"/>
  <c r="AR13" i="20" s="1"/>
  <c r="BB15" i="20"/>
  <c r="AR15" i="20" s="1"/>
  <c r="BB80" i="20"/>
  <c r="AR80" i="20" s="1"/>
  <c r="BB156" i="20"/>
  <c r="AR156" i="20" s="1"/>
  <c r="BB151" i="20"/>
  <c r="AR151" i="20" s="1"/>
  <c r="BB50" i="20"/>
  <c r="AR50" i="20" s="1"/>
  <c r="BB51" i="20"/>
  <c r="AR51" i="20" s="1"/>
  <c r="BB77" i="20"/>
  <c r="AR77" i="20" s="1"/>
  <c r="BB147" i="20"/>
  <c r="AR147" i="20" s="1"/>
  <c r="BB116" i="20"/>
  <c r="AR116" i="20" s="1"/>
  <c r="BB134" i="20"/>
  <c r="AR134" i="20" s="1"/>
  <c r="BB180" i="20"/>
  <c r="AR180" i="20" s="1"/>
  <c r="BB234" i="20"/>
  <c r="AR234" i="20" s="1"/>
  <c r="BB277" i="20"/>
  <c r="AR277" i="20" s="1"/>
  <c r="BB374" i="20"/>
  <c r="AR374" i="20" s="1"/>
  <c r="BB229" i="20"/>
  <c r="AR229" i="20" s="1"/>
  <c r="BB287" i="20"/>
  <c r="AR287" i="20" s="1"/>
  <c r="BB209" i="20"/>
  <c r="AR209" i="20" s="1"/>
  <c r="BB212" i="20"/>
  <c r="AR212" i="20" s="1"/>
  <c r="BB230" i="20"/>
  <c r="AR230" i="20" s="1"/>
  <c r="BB169" i="20"/>
  <c r="AR169" i="20" s="1"/>
  <c r="BB275" i="20"/>
  <c r="AR275" i="20" s="1"/>
  <c r="BB313" i="20"/>
  <c r="AR313" i="20" s="1"/>
  <c r="BB360" i="20"/>
  <c r="AR360" i="20" s="1"/>
  <c r="BB191" i="20"/>
  <c r="AR191" i="20" s="1"/>
  <c r="BB283" i="20"/>
  <c r="AR283" i="20" s="1"/>
  <c r="BB222" i="20"/>
  <c r="AR222" i="20" s="1"/>
  <c r="BB223" i="20"/>
  <c r="AR223" i="20" s="1"/>
  <c r="BB332" i="20"/>
  <c r="AR332" i="20" s="1"/>
  <c r="BB429" i="20"/>
  <c r="AR429" i="20" s="1"/>
  <c r="BB311" i="20"/>
  <c r="AR311" i="20" s="1"/>
  <c r="BB454" i="20"/>
  <c r="AR454" i="20" s="1"/>
  <c r="BB245" i="20"/>
  <c r="AR245" i="20" s="1"/>
  <c r="BB300" i="20"/>
  <c r="AR300" i="20" s="1"/>
  <c r="BB343" i="20"/>
  <c r="AR343" i="20" s="1"/>
  <c r="BB347" i="20"/>
  <c r="AR347" i="20" s="1"/>
  <c r="BB238" i="20"/>
  <c r="AR238" i="20" s="1"/>
  <c r="BB309" i="20"/>
  <c r="AR309" i="20" s="1"/>
  <c r="BB264" i="20"/>
  <c r="AR264" i="20" s="1"/>
  <c r="BB175" i="20"/>
  <c r="AR175" i="20" s="1"/>
  <c r="BB202" i="20"/>
  <c r="AR202" i="20" s="1"/>
  <c r="BB325" i="20"/>
  <c r="AR325" i="20" s="1"/>
  <c r="BB397" i="20"/>
  <c r="AR397" i="20" s="1"/>
  <c r="BB403" i="20"/>
  <c r="AR403" i="20" s="1"/>
  <c r="BB379" i="20"/>
  <c r="AR379" i="20" s="1"/>
  <c r="BB510" i="20"/>
  <c r="AR510" i="20" s="1"/>
  <c r="BB621" i="20"/>
  <c r="AR621" i="20" s="1"/>
  <c r="BB635" i="20"/>
  <c r="AR635" i="20" s="1"/>
  <c r="BB341" i="20"/>
  <c r="AR341" i="20" s="1"/>
  <c r="BB352" i="20"/>
  <c r="AR352" i="20" s="1"/>
  <c r="BB452" i="20"/>
  <c r="AR452" i="20" s="1"/>
  <c r="BB481" i="20"/>
  <c r="AR481" i="20" s="1"/>
  <c r="BB573" i="20"/>
  <c r="AR573" i="20" s="1"/>
  <c r="BB565" i="20"/>
  <c r="AR565" i="20" s="1"/>
  <c r="BB591" i="20"/>
  <c r="AR591" i="20" s="1"/>
  <c r="BB351" i="20"/>
  <c r="AR351" i="20" s="1"/>
  <c r="BB413" i="20"/>
  <c r="AR413" i="20" s="1"/>
  <c r="BB356" i="20"/>
  <c r="AR356" i="20" s="1"/>
  <c r="BB444" i="20"/>
  <c r="AR444" i="20" s="1"/>
  <c r="BB467" i="20"/>
  <c r="AR467" i="20" s="1"/>
  <c r="BB390" i="20"/>
  <c r="AR390" i="20" s="1"/>
  <c r="BB393" i="20"/>
  <c r="AR393" i="20" s="1"/>
  <c r="BB48" i="20"/>
  <c r="AR48" i="20" s="1"/>
  <c r="BB55" i="20"/>
  <c r="AR55" i="20" s="1"/>
  <c r="BB88" i="20"/>
  <c r="AR88" i="20" s="1"/>
  <c r="BB90" i="20"/>
  <c r="AR90" i="20" s="1"/>
  <c r="BB93" i="20"/>
  <c r="AR93" i="20" s="1"/>
  <c r="BB95" i="20"/>
  <c r="AR95" i="20" s="1"/>
  <c r="BB97" i="20"/>
  <c r="AR97" i="20" s="1"/>
  <c r="BB162" i="20"/>
  <c r="AR162" i="20" s="1"/>
  <c r="BB174" i="20"/>
  <c r="AR174" i="20" s="1"/>
  <c r="BB47" i="20"/>
  <c r="AR47" i="20" s="1"/>
  <c r="BB54" i="20"/>
  <c r="AR54" i="20" s="1"/>
  <c r="BB86" i="20"/>
  <c r="AR86" i="20" s="1"/>
  <c r="BB160" i="20"/>
  <c r="AR160" i="20" s="1"/>
  <c r="BB161" i="20"/>
  <c r="AR161" i="20" s="1"/>
  <c r="BB6" i="20"/>
  <c r="AR6" i="20" s="1"/>
  <c r="BB37" i="20"/>
  <c r="AR37" i="20" s="1"/>
  <c r="BB53" i="20"/>
  <c r="AR53" i="20" s="1"/>
  <c r="BB67" i="20"/>
  <c r="AR67" i="20" s="1"/>
  <c r="BB84" i="20"/>
  <c r="AR84" i="20" s="1"/>
  <c r="BB16" i="20"/>
  <c r="AR16" i="20" s="1"/>
  <c r="BB17" i="20"/>
  <c r="AR17" i="20" s="1"/>
  <c r="BB44" i="20"/>
  <c r="AR44" i="20" s="1"/>
  <c r="BB120" i="20"/>
  <c r="AR120" i="20" s="1"/>
  <c r="BB142" i="20"/>
  <c r="AR142" i="20" s="1"/>
  <c r="BB14" i="20"/>
  <c r="AR14" i="20" s="1"/>
  <c r="BB64" i="20"/>
  <c r="AR64" i="20" s="1"/>
  <c r="BB82" i="20"/>
  <c r="AR82" i="20" s="1"/>
  <c r="BB43" i="20"/>
  <c r="AR43" i="20" s="1"/>
  <c r="BB52" i="20"/>
  <c r="AR52" i="20" s="1"/>
  <c r="BB105" i="20"/>
  <c r="AR105" i="20" s="1"/>
  <c r="BB152" i="20"/>
  <c r="AR152" i="20" s="1"/>
  <c r="BB168" i="20"/>
  <c r="AR168" i="20" s="1"/>
  <c r="BB192" i="20"/>
  <c r="AR192" i="20" s="1"/>
  <c r="BB60" i="20"/>
  <c r="AR60" i="20" s="1"/>
  <c r="BB79" i="20"/>
  <c r="AR79" i="20" s="1"/>
  <c r="BB104" i="20"/>
  <c r="AR104" i="20" s="1"/>
  <c r="BB42" i="20"/>
  <c r="AR42" i="20" s="1"/>
  <c r="BB59" i="20"/>
  <c r="AR59" i="20" s="1"/>
  <c r="BB148" i="20"/>
  <c r="AR148" i="20" s="1"/>
  <c r="BB149" i="20"/>
  <c r="AR149" i="20" s="1"/>
  <c r="BB166" i="20"/>
  <c r="AR166" i="20" s="1"/>
  <c r="BB167" i="20"/>
  <c r="AR167" i="20" s="1"/>
  <c r="BB178" i="20"/>
  <c r="AR178" i="20" s="1"/>
  <c r="BB57" i="20"/>
  <c r="AR57" i="20" s="1"/>
  <c r="BB76" i="20"/>
  <c r="AR76" i="20" s="1"/>
  <c r="BB102" i="20"/>
  <c r="AR102" i="20" s="1"/>
  <c r="BB132" i="20"/>
  <c r="AR132" i="20" s="1"/>
  <c r="BB28" i="20"/>
  <c r="AR28" i="20" s="1"/>
  <c r="BB49" i="20"/>
  <c r="AR49" i="20" s="1"/>
  <c r="BB56" i="20"/>
  <c r="AR56" i="20" s="1"/>
  <c r="BB100" i="20"/>
  <c r="AR100" i="20" s="1"/>
  <c r="BB146" i="20"/>
  <c r="AR146" i="20" s="1"/>
  <c r="BB40" i="20"/>
  <c r="AR40" i="20" s="1"/>
  <c r="BB201" i="20"/>
  <c r="AR201" i="20" s="1"/>
  <c r="BB217" i="20"/>
  <c r="AR217" i="20" s="1"/>
  <c r="BB324" i="20"/>
  <c r="AR324" i="20" s="1"/>
  <c r="BB258" i="20"/>
  <c r="AR258" i="20" s="1"/>
  <c r="BB276" i="20"/>
  <c r="AR276" i="20" s="1"/>
  <c r="BB314" i="20"/>
  <c r="AR314" i="20" s="1"/>
  <c r="BB367" i="20"/>
  <c r="AR367" i="20" s="1"/>
  <c r="BB373" i="20"/>
  <c r="AR373" i="20" s="1"/>
  <c r="BB377" i="20"/>
  <c r="AR377" i="20" s="1"/>
  <c r="BB380" i="20"/>
  <c r="AR380" i="20" s="1"/>
  <c r="BB384" i="20"/>
  <c r="AR384" i="20" s="1"/>
  <c r="BB193" i="20"/>
  <c r="AR193" i="20" s="1"/>
  <c r="BB195" i="20"/>
  <c r="AR195" i="20" s="1"/>
  <c r="BB226" i="20"/>
  <c r="AR226" i="20" s="1"/>
  <c r="BB231" i="20"/>
  <c r="AR231" i="20" s="1"/>
  <c r="BB232" i="20"/>
  <c r="AR232" i="20" s="1"/>
  <c r="BB252" i="20"/>
  <c r="AR252" i="20" s="1"/>
  <c r="BB253" i="20"/>
  <c r="AR253" i="20" s="1"/>
  <c r="BB303" i="20"/>
  <c r="AR303" i="20" s="1"/>
  <c r="BB284" i="20"/>
  <c r="AR284" i="20" s="1"/>
  <c r="BB357" i="20"/>
  <c r="AR357" i="20" s="1"/>
  <c r="BB224" i="20"/>
  <c r="AR224" i="20" s="1"/>
  <c r="BB250" i="20"/>
  <c r="AR250" i="20" s="1"/>
  <c r="BB251" i="20"/>
  <c r="AR251" i="20" s="1"/>
  <c r="BB293" i="20"/>
  <c r="AR293" i="20" s="1"/>
  <c r="BB302" i="20"/>
  <c r="AR302" i="20" s="1"/>
  <c r="BB184" i="20"/>
  <c r="AR184" i="20" s="1"/>
  <c r="BB248" i="20"/>
  <c r="AR248" i="20" s="1"/>
  <c r="BB249" i="20"/>
  <c r="AR249" i="20" s="1"/>
  <c r="BB273" i="20"/>
  <c r="AR273" i="20" s="1"/>
  <c r="BB274" i="20"/>
  <c r="AR274" i="20" s="1"/>
  <c r="BB282" i="20"/>
  <c r="AR282" i="20" s="1"/>
  <c r="BB349" i="20"/>
  <c r="AR349" i="20" s="1"/>
  <c r="BB353" i="20"/>
  <c r="AR353" i="20" s="1"/>
  <c r="BB206" i="20"/>
  <c r="AR206" i="20" s="1"/>
  <c r="BB281" i="20"/>
  <c r="AR281" i="20" s="1"/>
  <c r="BB291" i="20"/>
  <c r="AR291" i="20" s="1"/>
  <c r="BB348" i="20"/>
  <c r="AR348" i="20" s="1"/>
  <c r="BB428" i="20"/>
  <c r="AR428" i="20" s="1"/>
  <c r="BB436" i="20"/>
  <c r="AR436" i="20" s="1"/>
  <c r="BB455" i="20"/>
  <c r="AR455" i="20" s="1"/>
  <c r="BB488" i="20"/>
  <c r="AR488" i="20" s="1"/>
  <c r="BB109" i="20"/>
  <c r="AR109" i="20" s="1"/>
  <c r="BB241" i="20"/>
  <c r="AR241" i="20" s="1"/>
  <c r="BB271" i="20"/>
  <c r="AR271" i="20" s="1"/>
  <c r="BB345" i="20"/>
  <c r="AR345" i="20" s="1"/>
  <c r="BB487" i="20"/>
  <c r="AR487" i="20" s="1"/>
  <c r="BB114" i="20"/>
  <c r="AR114" i="20" s="1"/>
  <c r="BB163" i="20"/>
  <c r="AR163" i="20" s="1"/>
  <c r="BB270" i="20"/>
  <c r="AR270" i="20" s="1"/>
  <c r="BB290" i="20"/>
  <c r="AR290" i="20" s="1"/>
  <c r="BB99" i="20"/>
  <c r="AR99" i="20" s="1"/>
  <c r="BB269" i="20"/>
  <c r="AR269" i="20" s="1"/>
  <c r="BB319" i="20"/>
  <c r="AR319" i="20" s="1"/>
  <c r="BB422" i="20"/>
  <c r="AR422" i="20" s="1"/>
  <c r="BB423" i="20"/>
  <c r="AR423" i="20" s="1"/>
  <c r="BB188" i="20"/>
  <c r="AR188" i="20" s="1"/>
  <c r="BB237" i="20"/>
  <c r="AR237" i="20" s="1"/>
  <c r="BB265" i="20"/>
  <c r="AR265" i="20" s="1"/>
  <c r="BB268" i="20"/>
  <c r="AR268" i="20" s="1"/>
  <c r="BB308" i="20"/>
  <c r="AR308" i="20" s="1"/>
  <c r="BB326" i="20"/>
  <c r="AR326" i="20" s="1"/>
  <c r="BB145" i="20"/>
  <c r="AR145" i="20" s="1"/>
  <c r="BB235" i="20"/>
  <c r="AR235" i="20" s="1"/>
  <c r="BB236" i="20"/>
  <c r="AR236" i="20" s="1"/>
  <c r="BB259" i="20"/>
  <c r="AR259" i="20" s="1"/>
  <c r="BB260" i="20"/>
  <c r="AR260" i="20" s="1"/>
  <c r="BB263" i="20"/>
  <c r="AR263" i="20" s="1"/>
  <c r="BB387" i="20"/>
  <c r="AR387" i="20" s="1"/>
  <c r="BB402" i="20"/>
  <c r="AR402" i="20" s="1"/>
  <c r="BB448" i="20"/>
  <c r="AR448" i="20" s="1"/>
  <c r="BB545" i="20"/>
  <c r="AR545" i="20" s="1"/>
  <c r="BB618" i="20"/>
  <c r="AR618" i="20" s="1"/>
  <c r="BB622" i="20"/>
  <c r="AR622" i="20" s="1"/>
  <c r="BB623" i="20"/>
  <c r="AR623" i="20" s="1"/>
  <c r="BB625" i="20"/>
  <c r="AR625" i="20" s="1"/>
  <c r="BB626" i="20"/>
  <c r="AR626" i="20" s="1"/>
  <c r="BB629" i="20"/>
  <c r="AR629" i="20" s="1"/>
  <c r="BB371" i="20"/>
  <c r="AR371" i="20" s="1"/>
  <c r="BB491" i="20"/>
  <c r="AR491" i="20" s="1"/>
  <c r="BB547" i="20"/>
  <c r="AR547" i="20" s="1"/>
  <c r="BB328" i="20"/>
  <c r="AR328" i="20" s="1"/>
  <c r="BB464" i="20"/>
  <c r="AR464" i="20" s="1"/>
  <c r="BB490" i="20"/>
  <c r="AR490" i="20" s="1"/>
  <c r="BB517" i="20"/>
  <c r="AR517" i="20" s="1"/>
  <c r="BB550" i="20"/>
  <c r="AR550" i="20" s="1"/>
  <c r="BB551" i="20"/>
  <c r="AR551" i="20" s="1"/>
  <c r="BB499" i="20"/>
  <c r="AR499" i="20" s="1"/>
  <c r="BB500" i="20"/>
  <c r="AR500" i="20" s="1"/>
  <c r="BB553" i="20"/>
  <c r="AR553" i="20" s="1"/>
  <c r="BB646" i="20"/>
  <c r="AR646" i="20" s="1"/>
  <c r="BB420" i="20"/>
  <c r="AR420" i="20" s="1"/>
  <c r="BB433" i="20"/>
  <c r="AR433" i="20" s="1"/>
  <c r="BB458" i="20"/>
  <c r="AR458" i="20" s="1"/>
  <c r="BB521" i="20"/>
  <c r="AR521" i="20" s="1"/>
  <c r="BB556" i="20"/>
  <c r="AR556" i="20" s="1"/>
  <c r="BB577" i="20"/>
  <c r="AR577" i="20" s="1"/>
  <c r="BB578" i="20"/>
  <c r="AR578" i="20" s="1"/>
  <c r="BB579" i="20"/>
  <c r="AR579" i="20" s="1"/>
  <c r="BB580" i="20"/>
  <c r="AR580" i="20" s="1"/>
  <c r="BB446" i="20"/>
  <c r="AR446" i="20" s="1"/>
  <c r="BB522" i="20"/>
  <c r="AR522" i="20" s="1"/>
  <c r="BB524" i="20"/>
  <c r="AR524" i="20" s="1"/>
  <c r="BB525" i="20"/>
  <c r="AR525" i="20" s="1"/>
  <c r="BB570" i="20"/>
  <c r="AR570" i="20" s="1"/>
  <c r="BB571" i="20"/>
  <c r="AR571" i="20" s="1"/>
  <c r="BB582" i="20"/>
  <c r="AR582" i="20" s="1"/>
  <c r="BB399" i="20"/>
  <c r="AR399" i="20" s="1"/>
  <c r="BB417" i="20"/>
  <c r="AR417" i="20" s="1"/>
  <c r="BB439" i="20"/>
  <c r="AR439" i="20" s="1"/>
  <c r="BB475" i="20"/>
  <c r="AR475" i="20" s="1"/>
  <c r="BB562" i="20"/>
  <c r="AR562" i="20" s="1"/>
  <c r="BB592" i="20"/>
  <c r="AR592" i="20" s="1"/>
  <c r="BB385" i="20"/>
  <c r="AR385" i="20" s="1"/>
  <c r="BB350" i="20"/>
  <c r="AR350" i="20" s="1"/>
  <c r="BB426" i="20"/>
  <c r="AR426" i="20" s="1"/>
  <c r="BB474" i="20"/>
  <c r="AR474" i="20" s="1"/>
  <c r="BB532" i="20"/>
  <c r="AR532" i="20" s="1"/>
  <c r="BB473" i="20"/>
  <c r="AR473" i="20" s="1"/>
  <c r="BB682" i="20"/>
  <c r="AR682" i="20" s="1"/>
  <c r="BB715" i="20"/>
  <c r="AR715" i="20" s="1"/>
  <c r="BB742" i="20"/>
  <c r="AR742" i="20" s="1"/>
  <c r="BB744" i="20"/>
  <c r="AR744" i="20" s="1"/>
  <c r="BB747" i="20"/>
  <c r="AR747" i="20" s="1"/>
  <c r="BB758" i="20"/>
  <c r="AR758" i="20" s="1"/>
  <c r="BB382" i="20"/>
  <c r="AR382" i="20" s="1"/>
  <c r="BB411" i="20"/>
  <c r="AR411" i="20" s="1"/>
  <c r="BB472" i="20"/>
  <c r="AR472" i="20" s="1"/>
  <c r="BB680" i="20"/>
  <c r="AR680" i="20" s="1"/>
  <c r="BB391" i="20"/>
  <c r="AR391" i="20" s="1"/>
  <c r="BB394" i="20"/>
  <c r="AR394" i="20" s="1"/>
  <c r="BB449" i="20"/>
  <c r="AR449" i="20" s="1"/>
  <c r="BB541" i="20"/>
  <c r="AR541" i="20" s="1"/>
  <c r="BB542" i="20"/>
  <c r="AR542" i="20" s="1"/>
  <c r="BB543" i="20"/>
  <c r="AR543" i="20" s="1"/>
  <c r="BB679" i="20"/>
  <c r="AR679" i="20" s="1"/>
  <c r="BB737" i="20"/>
  <c r="AR737" i="20" s="1"/>
  <c r="BB897" i="20"/>
  <c r="AR897" i="20" s="1"/>
  <c r="BD884" i="20"/>
  <c r="AS884" i="20" s="1"/>
  <c r="BB881" i="20"/>
  <c r="AR881" i="20" s="1"/>
  <c r="BD862" i="20"/>
  <c r="AS862" i="20" s="1"/>
  <c r="BB856" i="20"/>
  <c r="AR856" i="20" s="1"/>
  <c r="BB855" i="20"/>
  <c r="AR855" i="20" s="1"/>
  <c r="BD834" i="20"/>
  <c r="AS834" i="20" s="1"/>
  <c r="BB815" i="20"/>
  <c r="AR815" i="20" s="1"/>
  <c r="BD813" i="20"/>
  <c r="AS813" i="20" s="1"/>
  <c r="BB787" i="20"/>
  <c r="AR787" i="20" s="1"/>
  <c r="BB784" i="20"/>
  <c r="AR784" i="20" s="1"/>
  <c r="BB782" i="20"/>
  <c r="AR782" i="20" s="1"/>
  <c r="BB780" i="20"/>
  <c r="AR780" i="20" s="1"/>
  <c r="BB775" i="20"/>
  <c r="AR775" i="20" s="1"/>
  <c r="BB760" i="20"/>
  <c r="AR760" i="20" s="1"/>
  <c r="BD756" i="20"/>
  <c r="AS756" i="20" s="1"/>
  <c r="BB735" i="20"/>
  <c r="AR735" i="20" s="1"/>
  <c r="BB717" i="20"/>
  <c r="AR717" i="20" s="1"/>
  <c r="BB716" i="20"/>
  <c r="AR716" i="20" s="1"/>
  <c r="BB706" i="20"/>
  <c r="AR706" i="20" s="1"/>
  <c r="BD695" i="20"/>
  <c r="AS695" i="20" s="1"/>
  <c r="BD686" i="20"/>
  <c r="AS686" i="20" s="1"/>
  <c r="BB678" i="20"/>
  <c r="AR678" i="20" s="1"/>
  <c r="BB667" i="20"/>
  <c r="AR667" i="20" s="1"/>
  <c r="BB643" i="20"/>
  <c r="AR643" i="20" s="1"/>
  <c r="BB642" i="20"/>
  <c r="AR642" i="20" s="1"/>
  <c r="BB641" i="20"/>
  <c r="AR641" i="20" s="1"/>
  <c r="BB603" i="20"/>
  <c r="AR603" i="20" s="1"/>
  <c r="AS506" i="20"/>
  <c r="AS423" i="20"/>
  <c r="AS265" i="20"/>
  <c r="AS452" i="20"/>
  <c r="AS249" i="20"/>
  <c r="AS207" i="20"/>
  <c r="AS275" i="20"/>
  <c r="AR895" i="20"/>
  <c r="AS556" i="20"/>
  <c r="M22" i="21"/>
  <c r="K22" i="21"/>
  <c r="I22" i="21"/>
  <c r="AH898" i="18" a="1"/>
  <c r="AH898" i="18" s="1"/>
  <c r="AH886" i="18" a="1"/>
  <c r="AH886" i="18" s="1"/>
  <c r="AN862" i="18" a="1"/>
  <c r="AN862" i="18" s="1"/>
  <c r="AH901" i="18" a="1"/>
  <c r="AH901" i="18" s="1"/>
  <c r="AH904" i="18" a="1"/>
  <c r="AH904" i="18" s="1"/>
  <c r="AH880" i="18" a="1"/>
  <c r="AH880" i="18" s="1"/>
  <c r="AM903" i="18" a="1"/>
  <c r="AM903" i="18" s="1"/>
  <c r="AM885" i="18" a="1"/>
  <c r="AM885" i="18" s="1"/>
  <c r="AH867" i="18" a="1"/>
  <c r="AH867" i="18" s="1"/>
  <c r="AH536" i="18" a="1"/>
  <c r="AH536" i="18" s="1"/>
  <c r="AN891" i="18" a="1"/>
  <c r="AN891" i="18" s="1"/>
  <c r="AN902" i="18" a="1"/>
  <c r="AN902" i="18" s="1"/>
  <c r="AH896" i="18" a="1"/>
  <c r="AH896" i="18" s="1"/>
  <c r="AG890" i="18" a="1"/>
  <c r="AG890" i="18" s="1"/>
  <c r="AN884" i="18" a="1"/>
  <c r="AN884" i="18" s="1"/>
  <c r="AG872" i="18" a="1"/>
  <c r="AG872" i="18" s="1"/>
  <c r="AH895" i="18" a="1"/>
  <c r="AH895" i="18" s="1"/>
  <c r="AG865" i="18" a="1"/>
  <c r="AG865" i="18" s="1"/>
  <c r="AH906" i="18" a="1"/>
  <c r="AH906" i="18" s="1"/>
  <c r="AM900" i="18" a="1"/>
  <c r="AM900" i="18" s="1"/>
  <c r="AM894" i="18" a="1"/>
  <c r="AM894" i="18" s="1"/>
  <c r="AM876" i="18" a="1"/>
  <c r="AM876" i="18" s="1"/>
  <c r="AH889" i="18" a="1"/>
  <c r="AH889" i="18" s="1"/>
  <c r="AN905" i="18" a="1"/>
  <c r="AN905" i="18" s="1"/>
  <c r="AG899" i="18" a="1"/>
  <c r="AG899" i="18" s="1"/>
  <c r="AN893" i="18" a="1"/>
  <c r="AN893" i="18" s="1"/>
  <c r="AH887" i="18" a="1"/>
  <c r="AH887" i="18" s="1"/>
  <c r="AG881" i="18" a="1"/>
  <c r="AG881" i="18" s="1"/>
  <c r="AN869" i="18" a="1"/>
  <c r="AN869" i="18" s="1"/>
  <c r="AG889" i="18" a="1"/>
  <c r="AG889" i="18" s="1"/>
  <c r="AH905" i="18" a="1"/>
  <c r="AH905" i="18" s="1"/>
  <c r="AG903" i="18" a="1"/>
  <c r="AG903" i="18" s="1"/>
  <c r="AN900" i="18" a="1"/>
  <c r="AN900" i="18" s="1"/>
  <c r="AM898" i="18" a="1"/>
  <c r="AM898" i="18" s="1"/>
  <c r="AG894" i="18" a="1"/>
  <c r="AG894" i="18" s="1"/>
  <c r="AM889" i="18" a="1"/>
  <c r="AM889" i="18" s="1"/>
  <c r="AG885" i="18" a="1"/>
  <c r="AG885" i="18" s="1"/>
  <c r="AN882" i="18" a="1"/>
  <c r="AN882" i="18" s="1"/>
  <c r="AM880" i="18" a="1"/>
  <c r="AM880" i="18" s="1"/>
  <c r="AH878" i="18" a="1"/>
  <c r="AH878" i="18" s="1"/>
  <c r="AG876" i="18" a="1"/>
  <c r="AG876" i="18" s="1"/>
  <c r="AN873" i="18" a="1"/>
  <c r="AN873" i="18" s="1"/>
  <c r="AG869" i="18" a="1"/>
  <c r="AG869" i="18" s="1"/>
  <c r="AN866" i="18" a="1"/>
  <c r="AN866" i="18" s="1"/>
  <c r="AH862" i="18" a="1"/>
  <c r="AH862" i="18" s="1"/>
  <c r="AN857" i="18" a="1"/>
  <c r="AN857" i="18" s="1"/>
  <c r="AH853" i="18" a="1"/>
  <c r="AH853" i="18" s="1"/>
  <c r="AN848" i="18" a="1"/>
  <c r="AN848" i="18" s="1"/>
  <c r="AH844" i="18" a="1"/>
  <c r="AH844" i="18" s="1"/>
  <c r="AN841" i="18" a="1"/>
  <c r="AN841" i="18" s="1"/>
  <c r="AG837" i="18" a="1"/>
  <c r="AG837" i="18" s="1"/>
  <c r="AM834" i="18" a="1"/>
  <c r="AM834" i="18" s="1"/>
  <c r="AH832" i="18" a="1"/>
  <c r="AH832" i="18" s="1"/>
  <c r="AN826" i="18" a="1"/>
  <c r="AN826" i="18" s="1"/>
  <c r="AG824" i="18" a="1"/>
  <c r="AG824" i="18" s="1"/>
  <c r="AH821" i="18" a="1"/>
  <c r="AH821" i="18" s="1"/>
  <c r="AG819" i="18" a="1"/>
  <c r="AG819" i="18" s="1"/>
  <c r="AM816" i="18" a="1"/>
  <c r="AM816" i="18" s="1"/>
  <c r="AH814" i="18" a="1"/>
  <c r="AH814" i="18" s="1"/>
  <c r="AN811" i="18" a="1"/>
  <c r="AN811" i="18" s="1"/>
  <c r="AM809" i="18" a="1"/>
  <c r="AM809" i="18" s="1"/>
  <c r="AN804" i="18" a="1"/>
  <c r="AN804" i="18" s="1"/>
  <c r="AH802" i="18" a="1"/>
  <c r="AH802" i="18" s="1"/>
  <c r="AG800" i="18" a="1"/>
  <c r="AG800" i="18" s="1"/>
  <c r="AH797" i="18" a="1"/>
  <c r="AH797" i="18" s="1"/>
  <c r="AH794" i="18" a="1"/>
  <c r="AH794" i="18" s="1"/>
  <c r="AM791" i="18" a="1"/>
  <c r="AM791" i="18" s="1"/>
  <c r="AN788" i="18" a="1"/>
  <c r="AN788" i="18" s="1"/>
  <c r="AG785" i="18" a="1"/>
  <c r="AG785" i="18" s="1"/>
  <c r="AG781" i="18" a="1"/>
  <c r="AG781" i="18" s="1"/>
  <c r="AM738" i="18" a="1"/>
  <c r="AM738" i="18" s="1"/>
  <c r="AH711" i="18" a="1"/>
  <c r="AH711" i="18" s="1"/>
  <c r="AG685" i="18" a="1"/>
  <c r="AG685" i="18" s="1"/>
  <c r="AM658" i="18" a="1"/>
  <c r="AM658" i="18" s="1"/>
  <c r="AN624" i="18" a="1"/>
  <c r="AN624" i="18" s="1"/>
  <c r="AG905" i="18" a="1"/>
  <c r="AG905" i="18" s="1"/>
  <c r="AG896" i="18" a="1"/>
  <c r="AG896" i="18" s="1"/>
  <c r="AM891" i="18" a="1"/>
  <c r="AM891" i="18" s="1"/>
  <c r="AG887" i="18" a="1"/>
  <c r="AG887" i="18" s="1"/>
  <c r="AM882" i="18" a="1"/>
  <c r="AM882" i="18" s="1"/>
  <c r="AG878" i="18" a="1"/>
  <c r="AG878" i="18" s="1"/>
  <c r="AM873" i="18" a="1"/>
  <c r="AM873" i="18" s="1"/>
  <c r="AH871" i="18" a="1"/>
  <c r="AH871" i="18" s="1"/>
  <c r="AM866" i="18" a="1"/>
  <c r="AM866" i="18" s="1"/>
  <c r="AO866" i="18" s="1"/>
  <c r="AQ866" i="18" s="1"/>
  <c r="AH864" i="18" a="1"/>
  <c r="AH864" i="18" s="1"/>
  <c r="AG862" i="18" a="1"/>
  <c r="AG862" i="18" s="1"/>
  <c r="AI862" i="18" s="1"/>
  <c r="AK862" i="18" s="1"/>
  <c r="AN859" i="18" a="1"/>
  <c r="AN859" i="18" s="1"/>
  <c r="AM857" i="18" a="1"/>
  <c r="AM857" i="18" s="1"/>
  <c r="AO857" i="18" s="1"/>
  <c r="AQ857" i="18" s="1"/>
  <c r="AH855" i="18" a="1"/>
  <c r="AH855" i="18" s="1"/>
  <c r="AG853" i="18" a="1"/>
  <c r="AG853" i="18" s="1"/>
  <c r="AI853" i="18" s="1"/>
  <c r="AK853" i="18" s="1"/>
  <c r="AN850" i="18" a="1"/>
  <c r="AN850" i="18" s="1"/>
  <c r="AM848" i="18" a="1"/>
  <c r="AM848" i="18" s="1"/>
  <c r="AH846" i="18" a="1"/>
  <c r="AH846" i="18" s="1"/>
  <c r="AG844" i="18" a="1"/>
  <c r="AG844" i="18" s="1"/>
  <c r="AM841" i="18" a="1"/>
  <c r="AM841" i="18" s="1"/>
  <c r="AH839" i="18" a="1"/>
  <c r="AH839" i="18" s="1"/>
  <c r="AG832" i="18" a="1"/>
  <c r="AG832" i="18" s="1"/>
  <c r="AH829" i="18" a="1"/>
  <c r="AH829" i="18" s="1"/>
  <c r="AM826" i="18" a="1"/>
  <c r="AM826" i="18" s="1"/>
  <c r="AN823" i="18" a="1"/>
  <c r="AN823" i="18" s="1"/>
  <c r="AG821" i="18" a="1"/>
  <c r="AG821" i="18" s="1"/>
  <c r="AG814" i="18" a="1"/>
  <c r="AG814" i="18" s="1"/>
  <c r="AM811" i="18" a="1"/>
  <c r="AM811" i="18" s="1"/>
  <c r="AH809" i="18" a="1"/>
  <c r="AH809" i="18" s="1"/>
  <c r="AN806" i="18" a="1"/>
  <c r="AN806" i="18" s="1"/>
  <c r="AM804" i="18" a="1"/>
  <c r="AM804" i="18" s="1"/>
  <c r="AG802" i="18" a="1"/>
  <c r="AG802" i="18" s="1"/>
  <c r="AN799" i="18" a="1"/>
  <c r="AN799" i="18" s="1"/>
  <c r="AN796" i="18" a="1"/>
  <c r="AN796" i="18" s="1"/>
  <c r="AG794" i="18" a="1"/>
  <c r="AG794" i="18" s="1"/>
  <c r="AH791" i="18" a="1"/>
  <c r="AH791" i="18" s="1"/>
  <c r="AM788" i="18" a="1"/>
  <c r="AM788" i="18" s="1"/>
  <c r="AN784" i="18" a="1"/>
  <c r="AN784" i="18" s="1"/>
  <c r="AN780" i="18" a="1"/>
  <c r="AN780" i="18" s="1"/>
  <c r="AG774" i="18" a="1"/>
  <c r="AG774" i="18" s="1"/>
  <c r="AH763" i="18" a="1"/>
  <c r="AH763" i="18" s="1"/>
  <c r="AH736" i="18" a="1"/>
  <c r="AH736" i="18" s="1"/>
  <c r="AM682" i="18" a="1"/>
  <c r="AM682" i="18" s="1"/>
  <c r="AH656" i="18" a="1"/>
  <c r="AH656" i="18" s="1"/>
  <c r="AH618" i="18" a="1"/>
  <c r="AH618" i="18" s="1"/>
  <c r="AN875" i="18" a="1"/>
  <c r="AN875" i="18" s="1"/>
  <c r="AG871" i="18" a="1"/>
  <c r="AG871" i="18" s="1"/>
  <c r="AI871" i="18" s="1"/>
  <c r="AK871" i="18" s="1"/>
  <c r="AN868" i="18" a="1"/>
  <c r="AN868" i="18" s="1"/>
  <c r="AH866" i="18" a="1"/>
  <c r="AH866" i="18" s="1"/>
  <c r="AG864" i="18" a="1"/>
  <c r="AG864" i="18" s="1"/>
  <c r="AN861" i="18" a="1"/>
  <c r="AN861" i="18" s="1"/>
  <c r="AM859" i="18" a="1"/>
  <c r="AM859" i="18" s="1"/>
  <c r="AH857" i="18" a="1"/>
  <c r="AH857" i="18" s="1"/>
  <c r="AG855" i="18" a="1"/>
  <c r="AG855" i="18" s="1"/>
  <c r="AN852" i="18" a="1"/>
  <c r="AN852" i="18" s="1"/>
  <c r="AM850" i="18" a="1"/>
  <c r="AM850" i="18" s="1"/>
  <c r="AH848" i="18" a="1"/>
  <c r="AH848" i="18" s="1"/>
  <c r="AG846" i="18" a="1"/>
  <c r="AG846" i="18" s="1"/>
  <c r="AN843" i="18" a="1"/>
  <c r="AN843" i="18" s="1"/>
  <c r="AG839" i="18" a="1"/>
  <c r="AG839" i="18" s="1"/>
  <c r="AN836" i="18" a="1"/>
  <c r="AN836" i="18" s="1"/>
  <c r="AH834" i="18" a="1"/>
  <c r="AH834" i="18" s="1"/>
  <c r="AN831" i="18" a="1"/>
  <c r="AN831" i="18" s="1"/>
  <c r="AG829" i="18" a="1"/>
  <c r="AG829" i="18" s="1"/>
  <c r="AH826" i="18" a="1"/>
  <c r="AH826" i="18" s="1"/>
  <c r="AM823" i="18" a="1"/>
  <c r="AM823" i="18" s="1"/>
  <c r="AN820" i="18" a="1"/>
  <c r="AN820" i="18" s="1"/>
  <c r="AN818" i="18" a="1"/>
  <c r="AN818" i="18" s="1"/>
  <c r="AH816" i="18" a="1"/>
  <c r="AH816" i="18" s="1"/>
  <c r="AN813" i="18" a="1"/>
  <c r="AN813" i="18" s="1"/>
  <c r="AG809" i="18" a="1"/>
  <c r="AG809" i="18" s="1"/>
  <c r="AM806" i="18" a="1"/>
  <c r="AM806" i="18" s="1"/>
  <c r="AH804" i="18" a="1"/>
  <c r="AH804" i="18" s="1"/>
  <c r="AH799" i="18" a="1"/>
  <c r="AH799" i="18" s="1"/>
  <c r="AM796" i="18" a="1"/>
  <c r="AM796" i="18" s="1"/>
  <c r="AN793" i="18" a="1"/>
  <c r="AN793" i="18" s="1"/>
  <c r="AG791" i="18" a="1"/>
  <c r="AG791" i="18" s="1"/>
  <c r="AH784" i="18" a="1"/>
  <c r="AH784" i="18" s="1"/>
  <c r="AH780" i="18" a="1"/>
  <c r="AH780" i="18" s="1"/>
  <c r="AH773" i="18" a="1"/>
  <c r="AH773" i="18" s="1"/>
  <c r="AM761" i="18" a="1"/>
  <c r="AM761" i="18" s="1"/>
  <c r="AG734" i="18" a="1"/>
  <c r="AG734" i="18" s="1"/>
  <c r="AN706" i="18" a="1"/>
  <c r="AN706" i="18" s="1"/>
  <c r="AM680" i="18" a="1"/>
  <c r="AM680" i="18" s="1"/>
  <c r="AH654" i="18" a="1"/>
  <c r="AH654" i="18" s="1"/>
  <c r="AN904" i="18" a="1"/>
  <c r="AN904" i="18" s="1"/>
  <c r="AM902" i="18" a="1"/>
  <c r="AM902" i="18" s="1"/>
  <c r="AH900" i="18" a="1"/>
  <c r="AH900" i="18" s="1"/>
  <c r="AG898" i="18" a="1"/>
  <c r="AG898" i="18" s="1"/>
  <c r="AI898" i="18" s="1"/>
  <c r="AK898" i="18" s="1"/>
  <c r="AN895" i="18" a="1"/>
  <c r="AN895" i="18" s="1"/>
  <c r="AM893" i="18" a="1"/>
  <c r="AM893" i="18" s="1"/>
  <c r="AO893" i="18" s="1"/>
  <c r="AQ893" i="18" s="1"/>
  <c r="AH891" i="18" a="1"/>
  <c r="AH891" i="18" s="1"/>
  <c r="AI889" i="18"/>
  <c r="AK889" i="18" s="1"/>
  <c r="AN886" i="18" a="1"/>
  <c r="AN886" i="18" s="1"/>
  <c r="AM884" i="18" a="1"/>
  <c r="AM884" i="18" s="1"/>
  <c r="AH882" i="18" a="1"/>
  <c r="AH882" i="18" s="1"/>
  <c r="AG880" i="18" a="1"/>
  <c r="AG880" i="18" s="1"/>
  <c r="AI880" i="18" s="1"/>
  <c r="AK880" i="18" s="1"/>
  <c r="AN877" i="18" a="1"/>
  <c r="AN877" i="18" s="1"/>
  <c r="AM875" i="18" a="1"/>
  <c r="AM875" i="18" s="1"/>
  <c r="AO875" i="18" s="1"/>
  <c r="AQ875" i="18" s="1"/>
  <c r="AH873" i="18" a="1"/>
  <c r="AH873" i="18" s="1"/>
  <c r="AN870" i="18" a="1"/>
  <c r="AN870" i="18" s="1"/>
  <c r="AM868" i="18" a="1"/>
  <c r="AM868" i="18" s="1"/>
  <c r="AG866" i="18" a="1"/>
  <c r="AG866" i="18" s="1"/>
  <c r="AM861" i="18" a="1"/>
  <c r="AM861" i="18" s="1"/>
  <c r="AG857" i="18" a="1"/>
  <c r="AG857" i="18" s="1"/>
  <c r="AM852" i="18" a="1"/>
  <c r="AM852" i="18" s="1"/>
  <c r="AG848" i="18" a="1"/>
  <c r="AG848" i="18" s="1"/>
  <c r="AM843" i="18" a="1"/>
  <c r="AM843" i="18" s="1"/>
  <c r="AH841" i="18" a="1"/>
  <c r="AH841" i="18" s="1"/>
  <c r="AM836" i="18" a="1"/>
  <c r="AM836" i="18" s="1"/>
  <c r="AG834" i="18" a="1"/>
  <c r="AG834" i="18" s="1"/>
  <c r="AM831" i="18" a="1"/>
  <c r="AM831" i="18" s="1"/>
  <c r="AN828" i="18" a="1"/>
  <c r="AN828" i="18" s="1"/>
  <c r="AG826" i="18" a="1"/>
  <c r="AG826" i="18" s="1"/>
  <c r="AM820" i="18" a="1"/>
  <c r="AM820" i="18" s="1"/>
  <c r="AM818" i="18" a="1"/>
  <c r="AM818" i="18" s="1"/>
  <c r="AO818" i="18" s="1"/>
  <c r="AQ818" i="18" s="1"/>
  <c r="AG816" i="18" a="1"/>
  <c r="AG816" i="18" s="1"/>
  <c r="AM813" i="18" a="1"/>
  <c r="AM813" i="18" s="1"/>
  <c r="AH811" i="18" a="1"/>
  <c r="AH811" i="18" s="1"/>
  <c r="AN808" i="18" a="1"/>
  <c r="AN808" i="18" s="1"/>
  <c r="AG804" i="18" a="1"/>
  <c r="AG804" i="18" s="1"/>
  <c r="AN801" i="18" a="1"/>
  <c r="AN801" i="18" s="1"/>
  <c r="AG799" i="18" a="1"/>
  <c r="AG799" i="18" s="1"/>
  <c r="AM793" i="18" a="1"/>
  <c r="AM793" i="18" s="1"/>
  <c r="AG788" i="18" a="1"/>
  <c r="AG788" i="18" s="1"/>
  <c r="AN783" i="18" a="1"/>
  <c r="AN783" i="18" s="1"/>
  <c r="AH779" i="18" a="1"/>
  <c r="AH779" i="18" s="1"/>
  <c r="AG761" i="18" a="1"/>
  <c r="AG761" i="18" s="1"/>
  <c r="AH731" i="18" a="1"/>
  <c r="AH731" i="18" s="1"/>
  <c r="AG678" i="18" a="1"/>
  <c r="AG678" i="18" s="1"/>
  <c r="AH652" i="18" a="1"/>
  <c r="AH652" i="18" s="1"/>
  <c r="AH605" i="18" a="1"/>
  <c r="AH605" i="18" s="1"/>
  <c r="AG5" i="18" a="1"/>
  <c r="AG5" i="18" s="1"/>
  <c r="AN906" i="18" a="1"/>
  <c r="AN906" i="18" s="1"/>
  <c r="AM904" i="18" a="1"/>
  <c r="AM904" i="18" s="1"/>
  <c r="AH902" i="18" a="1"/>
  <c r="AH902" i="18" s="1"/>
  <c r="AG900" i="18" a="1"/>
  <c r="AG900" i="18" s="1"/>
  <c r="AN897" i="18" a="1"/>
  <c r="AN897" i="18" s="1"/>
  <c r="AM895" i="18" a="1"/>
  <c r="AM895" i="18" s="1"/>
  <c r="AH893" i="18" a="1"/>
  <c r="AH893" i="18" s="1"/>
  <c r="AG891" i="18" a="1"/>
  <c r="AG891" i="18" s="1"/>
  <c r="AN888" i="18" a="1"/>
  <c r="AN888" i="18" s="1"/>
  <c r="AM886" i="18" a="1"/>
  <c r="AM886" i="18" s="1"/>
  <c r="AH884" i="18" a="1"/>
  <c r="AH884" i="18" s="1"/>
  <c r="AG882" i="18" a="1"/>
  <c r="AG882" i="18" s="1"/>
  <c r="AN879" i="18" a="1"/>
  <c r="AN879" i="18" s="1"/>
  <c r="AM877" i="18" a="1"/>
  <c r="AM877" i="18" s="1"/>
  <c r="AH875" i="18" a="1"/>
  <c r="AH875" i="18" s="1"/>
  <c r="AG873" i="18" a="1"/>
  <c r="AG873" i="18" s="1"/>
  <c r="AM870" i="18" a="1"/>
  <c r="AM870" i="18" s="1"/>
  <c r="AG841" i="18" a="1"/>
  <c r="AG841" i="18" s="1"/>
  <c r="AN838" i="18" a="1"/>
  <c r="AN838" i="18" s="1"/>
  <c r="AH831" i="18" a="1"/>
  <c r="AH831" i="18" s="1"/>
  <c r="AM828" i="18" a="1"/>
  <c r="AM828" i="18" s="1"/>
  <c r="AN825" i="18" a="1"/>
  <c r="AN825" i="18" s="1"/>
  <c r="AH823" i="18" a="1"/>
  <c r="AH823" i="18" s="1"/>
  <c r="AH818" i="18" a="1"/>
  <c r="AH818" i="18" s="1"/>
  <c r="AH813" i="18" a="1"/>
  <c r="AH813" i="18" s="1"/>
  <c r="AG811" i="18" a="1"/>
  <c r="AG811" i="18" s="1"/>
  <c r="AM808" i="18" a="1"/>
  <c r="AM808" i="18" s="1"/>
  <c r="AH806" i="18" a="1"/>
  <c r="AH806" i="18" s="1"/>
  <c r="AN803" i="18" a="1"/>
  <c r="AN803" i="18" s="1"/>
  <c r="AM801" i="18" a="1"/>
  <c r="AM801" i="18" s="1"/>
  <c r="AN798" i="18" a="1"/>
  <c r="AN798" i="18" s="1"/>
  <c r="AH796" i="18" a="1"/>
  <c r="AH796" i="18" s="1"/>
  <c r="AH793" i="18" a="1"/>
  <c r="AH793" i="18" s="1"/>
  <c r="AN790" i="18" a="1"/>
  <c r="AN790" i="18" s="1"/>
  <c r="AN787" i="18" a="1"/>
  <c r="AN787" i="18" s="1"/>
  <c r="AM783" i="18" a="1"/>
  <c r="AM783" i="18" s="1"/>
  <c r="AG779" i="18" a="1"/>
  <c r="AG779" i="18" s="1"/>
  <c r="AG759" i="18" a="1"/>
  <c r="AG759" i="18" s="1"/>
  <c r="AH702" i="18" a="1"/>
  <c r="AH702" i="18" s="1"/>
  <c r="AG676" i="18" a="1"/>
  <c r="AG676" i="18" s="1"/>
  <c r="AN649" i="18" a="1"/>
  <c r="AN649" i="18" s="1"/>
  <c r="AG599" i="18" a="1"/>
  <c r="AG599" i="18" s="1"/>
  <c r="AH5" i="18" a="1"/>
  <c r="AH5" i="18" s="1"/>
  <c r="AM906" i="18" a="1"/>
  <c r="AM906" i="18" s="1"/>
  <c r="AG902" i="18" a="1"/>
  <c r="AG902" i="18" s="1"/>
  <c r="AM897" i="18" a="1"/>
  <c r="AM897" i="18" s="1"/>
  <c r="AG893" i="18" a="1"/>
  <c r="AG893" i="18" s="1"/>
  <c r="AM888" i="18" a="1"/>
  <c r="AM888" i="18" s="1"/>
  <c r="AG884" i="18" a="1"/>
  <c r="AG884" i="18" s="1"/>
  <c r="AM879" i="18" a="1"/>
  <c r="AM879" i="18" s="1"/>
  <c r="AG875" i="18" a="1"/>
  <c r="AG875" i="18" s="1"/>
  <c r="AH868" i="18" a="1"/>
  <c r="AH868" i="18" s="1"/>
  <c r="AN865" i="18" a="1"/>
  <c r="AN865" i="18" s="1"/>
  <c r="AN863" i="18" a="1"/>
  <c r="AN863" i="18" s="1"/>
  <c r="AH861" i="18" a="1"/>
  <c r="AH861" i="18" s="1"/>
  <c r="AH859" i="18" a="1"/>
  <c r="AH859" i="18" s="1"/>
  <c r="AN856" i="18" a="1"/>
  <c r="AN856" i="18" s="1"/>
  <c r="AN854" i="18" a="1"/>
  <c r="AN854" i="18" s="1"/>
  <c r="AH852" i="18" a="1"/>
  <c r="AH852" i="18" s="1"/>
  <c r="AH850" i="18" a="1"/>
  <c r="AH850" i="18" s="1"/>
  <c r="AN847" i="18" a="1"/>
  <c r="AN847" i="18" s="1"/>
  <c r="AN845" i="18" a="1"/>
  <c r="AN845" i="18" s="1"/>
  <c r="AH843" i="18" a="1"/>
  <c r="AH843" i="18" s="1"/>
  <c r="AN840" i="18" a="1"/>
  <c r="AN840" i="18" s="1"/>
  <c r="AM838" i="18" a="1"/>
  <c r="AM838" i="18" s="1"/>
  <c r="AH836" i="18" a="1"/>
  <c r="AH836" i="18" s="1"/>
  <c r="AN833" i="18" a="1"/>
  <c r="AN833" i="18" s="1"/>
  <c r="AG831" i="18" a="1"/>
  <c r="AG831" i="18" s="1"/>
  <c r="AH828" i="18" a="1"/>
  <c r="AH828" i="18" s="1"/>
  <c r="AM825" i="18" a="1"/>
  <c r="AM825" i="18" s="1"/>
  <c r="AG823" i="18" a="1"/>
  <c r="AG823" i="18" s="1"/>
  <c r="AG818" i="18" a="1"/>
  <c r="AG818" i="18" s="1"/>
  <c r="AN815" i="18" a="1"/>
  <c r="AN815" i="18" s="1"/>
  <c r="AG813" i="18" a="1"/>
  <c r="AG813" i="18" s="1"/>
  <c r="AN810" i="18" a="1"/>
  <c r="AN810" i="18" s="1"/>
  <c r="AH808" i="18" a="1"/>
  <c r="AH808" i="18" s="1"/>
  <c r="AG806" i="18" a="1"/>
  <c r="AG806" i="18" s="1"/>
  <c r="AM803" i="18" a="1"/>
  <c r="AM803" i="18" s="1"/>
  <c r="AH801" i="18" a="1"/>
  <c r="AH801" i="18" s="1"/>
  <c r="AM798" i="18" a="1"/>
  <c r="AM798" i="18" s="1"/>
  <c r="AG796" i="18" a="1"/>
  <c r="AG796" i="18" s="1"/>
  <c r="AG793" i="18" a="1"/>
  <c r="AG793" i="18" s="1"/>
  <c r="AH790" i="18" a="1"/>
  <c r="AH790" i="18" s="1"/>
  <c r="AM787" i="18" a="1"/>
  <c r="AM787" i="18" s="1"/>
  <c r="AN778" i="18" a="1"/>
  <c r="AN778" i="18" s="1"/>
  <c r="AN771" i="18" a="1"/>
  <c r="AN771" i="18" s="1"/>
  <c r="AN726" i="18" a="1"/>
  <c r="AN726" i="18" s="1"/>
  <c r="AM673" i="18" a="1"/>
  <c r="AM673" i="18" s="1"/>
  <c r="AN647" i="18" a="1"/>
  <c r="AN647" i="18" s="1"/>
  <c r="AN592" i="18" a="1"/>
  <c r="AN592" i="18" s="1"/>
  <c r="AN899" i="18" a="1"/>
  <c r="AN899" i="18" s="1"/>
  <c r="AN890" i="18" a="1"/>
  <c r="AN890" i="18" s="1"/>
  <c r="AN881" i="18" a="1"/>
  <c r="AN881" i="18" s="1"/>
  <c r="AH877" i="18" a="1"/>
  <c r="AH877" i="18" s="1"/>
  <c r="AN872" i="18" a="1"/>
  <c r="AN872" i="18" s="1"/>
  <c r="AH870" i="18" a="1"/>
  <c r="AH870" i="18" s="1"/>
  <c r="AG868" i="18" a="1"/>
  <c r="AG868" i="18" s="1"/>
  <c r="AM865" i="18" a="1"/>
  <c r="AM865" i="18" s="1"/>
  <c r="AM863" i="18" a="1"/>
  <c r="AM863" i="18" s="1"/>
  <c r="AG861" i="18" a="1"/>
  <c r="AG861" i="18" s="1"/>
  <c r="AG859" i="18" a="1"/>
  <c r="AG859" i="18" s="1"/>
  <c r="AM856" i="18" a="1"/>
  <c r="AM856" i="18" s="1"/>
  <c r="AM854" i="18" a="1"/>
  <c r="AM854" i="18" s="1"/>
  <c r="AG852" i="18" a="1"/>
  <c r="AG852" i="18" s="1"/>
  <c r="AG850" i="18" a="1"/>
  <c r="AG850" i="18" s="1"/>
  <c r="AM847" i="18" a="1"/>
  <c r="AM847" i="18" s="1"/>
  <c r="AM845" i="18" a="1"/>
  <c r="AM845" i="18" s="1"/>
  <c r="AG843" i="18" a="1"/>
  <c r="AG843" i="18" s="1"/>
  <c r="AM840" i="18" a="1"/>
  <c r="AM840" i="18" s="1"/>
  <c r="AH838" i="18" a="1"/>
  <c r="AH838" i="18" s="1"/>
  <c r="AG836" i="18" a="1"/>
  <c r="AG836" i="18" s="1"/>
  <c r="AM833" i="18" a="1"/>
  <c r="AM833" i="18" s="1"/>
  <c r="AN830" i="18" a="1"/>
  <c r="AN830" i="18" s="1"/>
  <c r="AG828" i="18" a="1"/>
  <c r="AG828" i="18" s="1"/>
  <c r="AH825" i="18" a="1"/>
  <c r="AH825" i="18" s="1"/>
  <c r="AN822" i="18" a="1"/>
  <c r="AN822" i="18" s="1"/>
  <c r="AH820" i="18" a="1"/>
  <c r="AH820" i="18" s="1"/>
  <c r="AM815" i="18" a="1"/>
  <c r="AM815" i="18" s="1"/>
  <c r="AM810" i="18" a="1"/>
  <c r="AM810" i="18" s="1"/>
  <c r="AG808" i="18" a="1"/>
  <c r="AG808" i="18" s="1"/>
  <c r="AN805" i="18" a="1"/>
  <c r="AN805" i="18" s="1"/>
  <c r="AH803" i="18" a="1"/>
  <c r="AH803" i="18" s="1"/>
  <c r="AG801" i="18" a="1"/>
  <c r="AG801" i="18" s="1"/>
  <c r="AN795" i="18" a="1"/>
  <c r="AN795" i="18" s="1"/>
  <c r="AG790" i="18" a="1"/>
  <c r="AG790" i="18" s="1"/>
  <c r="AG783" i="18" a="1"/>
  <c r="AG783" i="18" s="1"/>
  <c r="AH778" i="18" a="1"/>
  <c r="AH778" i="18" s="1"/>
  <c r="AG771" i="18" a="1"/>
  <c r="AG771" i="18" s="1"/>
  <c r="AG698" i="18" a="1"/>
  <c r="AG698" i="18" s="1"/>
  <c r="AG904" i="18" a="1"/>
  <c r="AG904" i="18" s="1"/>
  <c r="AI904" i="18" s="1"/>
  <c r="AK904" i="18" s="1"/>
  <c r="AN901" i="18" a="1"/>
  <c r="AN901" i="18" s="1"/>
  <c r="AM899" i="18" a="1"/>
  <c r="AM899" i="18" s="1"/>
  <c r="AH897" i="18" a="1"/>
  <c r="AH897" i="18" s="1"/>
  <c r="AG895" i="18" a="1"/>
  <c r="AG895" i="18" s="1"/>
  <c r="AN892" i="18" a="1"/>
  <c r="AN892" i="18" s="1"/>
  <c r="AM890" i="18" a="1"/>
  <c r="AM890" i="18" s="1"/>
  <c r="AH888" i="18" a="1"/>
  <c r="AH888" i="18" s="1"/>
  <c r="AG886" i="18" a="1"/>
  <c r="AG886" i="18" s="1"/>
  <c r="AI886" i="18" s="1"/>
  <c r="AK886" i="18" s="1"/>
  <c r="AN883" i="18" a="1"/>
  <c r="AN883" i="18" s="1"/>
  <c r="AM881" i="18" a="1"/>
  <c r="AM881" i="18" s="1"/>
  <c r="AH879" i="18" a="1"/>
  <c r="AH879" i="18" s="1"/>
  <c r="AG877" i="18" a="1"/>
  <c r="AG877" i="18" s="1"/>
  <c r="AI877" i="18" s="1"/>
  <c r="AK877" i="18" s="1"/>
  <c r="AN874" i="18" a="1"/>
  <c r="AN874" i="18" s="1"/>
  <c r="AM872" i="18" a="1"/>
  <c r="AM872" i="18" s="1"/>
  <c r="AG870" i="18" a="1"/>
  <c r="AG870" i="18" s="1"/>
  <c r="AN867" i="18" a="1"/>
  <c r="AN867" i="18" s="1"/>
  <c r="AH863" i="18" a="1"/>
  <c r="AH863" i="18" s="1"/>
  <c r="AN858" i="18" a="1"/>
  <c r="AN858" i="18" s="1"/>
  <c r="AH854" i="18" a="1"/>
  <c r="AH854" i="18" s="1"/>
  <c r="AN849" i="18" a="1"/>
  <c r="AN849" i="18" s="1"/>
  <c r="AH845" i="18" a="1"/>
  <c r="AH845" i="18" s="1"/>
  <c r="AG838" i="18" a="1"/>
  <c r="AG838" i="18" s="1"/>
  <c r="AN835" i="18" a="1"/>
  <c r="AN835" i="18" s="1"/>
  <c r="AH833" i="18" a="1"/>
  <c r="AH833" i="18" s="1"/>
  <c r="AM830" i="18" a="1"/>
  <c r="AM830" i="18" s="1"/>
  <c r="AG825" i="18" a="1"/>
  <c r="AG825" i="18" s="1"/>
  <c r="AM822" i="18" a="1"/>
  <c r="AM822" i="18" s="1"/>
  <c r="AG820" i="18" a="1"/>
  <c r="AG820" i="18" s="1"/>
  <c r="AN817" i="18" a="1"/>
  <c r="AN817" i="18" s="1"/>
  <c r="AH815" i="18" a="1"/>
  <c r="AH815" i="18" s="1"/>
  <c r="AN812" i="18" a="1"/>
  <c r="AN812" i="18" s="1"/>
  <c r="AH810" i="18" a="1"/>
  <c r="AH810" i="18" s="1"/>
  <c r="AN807" i="18" a="1"/>
  <c r="AN807" i="18" s="1"/>
  <c r="AM805" i="18" a="1"/>
  <c r="AM805" i="18" s="1"/>
  <c r="AG803" i="18" a="1"/>
  <c r="AG803" i="18" s="1"/>
  <c r="AH798" i="18" a="1"/>
  <c r="AH798" i="18" s="1"/>
  <c r="AM795" i="18" a="1"/>
  <c r="AM795" i="18" s="1"/>
  <c r="AN792" i="18" a="1"/>
  <c r="AN792" i="18" s="1"/>
  <c r="AG787" i="18" a="1"/>
  <c r="AG787" i="18" s="1"/>
  <c r="AN782" i="18" a="1"/>
  <c r="AN782" i="18" s="1"/>
  <c r="AN777" i="18" a="1"/>
  <c r="AN777" i="18" s="1"/>
  <c r="AM769" i="18" a="1"/>
  <c r="AM769" i="18" s="1"/>
  <c r="AM751" i="18" a="1"/>
  <c r="AM751" i="18" s="1"/>
  <c r="AH722" i="18" a="1"/>
  <c r="AH722" i="18" s="1"/>
  <c r="AH669" i="18" a="1"/>
  <c r="AH669" i="18" s="1"/>
  <c r="AG643" i="18" a="1"/>
  <c r="AG643" i="18" s="1"/>
  <c r="AG575" i="18" a="1"/>
  <c r="AG575" i="18" s="1"/>
  <c r="AG906" i="18" a="1"/>
  <c r="AG906" i="18" s="1"/>
  <c r="AN903" i="18" a="1"/>
  <c r="AN903" i="18" s="1"/>
  <c r="AM901" i="18" a="1"/>
  <c r="AM901" i="18" s="1"/>
  <c r="AH899" i="18" a="1"/>
  <c r="AH899" i="18" s="1"/>
  <c r="AG897" i="18" a="1"/>
  <c r="AG897" i="18" s="1"/>
  <c r="AN894" i="18" a="1"/>
  <c r="AN894" i="18" s="1"/>
  <c r="AM892" i="18" a="1"/>
  <c r="AM892" i="18" s="1"/>
  <c r="AH890" i="18" a="1"/>
  <c r="AH890" i="18" s="1"/>
  <c r="AG888" i="18" a="1"/>
  <c r="AG888" i="18" s="1"/>
  <c r="AN885" i="18" a="1"/>
  <c r="AN885" i="18" s="1"/>
  <c r="AM883" i="18" a="1"/>
  <c r="AM883" i="18" s="1"/>
  <c r="AH881" i="18" a="1"/>
  <c r="AH881" i="18" s="1"/>
  <c r="AG879" i="18" a="1"/>
  <c r="AG879" i="18" s="1"/>
  <c r="AN876" i="18" a="1"/>
  <c r="AN876" i="18" s="1"/>
  <c r="AM874" i="18" a="1"/>
  <c r="AM874" i="18" s="1"/>
  <c r="AH872" i="18" a="1"/>
  <c r="AH872" i="18" s="1"/>
  <c r="AM867" i="18" a="1"/>
  <c r="AM867" i="18" s="1"/>
  <c r="AH865" i="18" a="1"/>
  <c r="AH865" i="18" s="1"/>
  <c r="AG863" i="18" a="1"/>
  <c r="AG863" i="18" s="1"/>
  <c r="AN860" i="18" a="1"/>
  <c r="AN860" i="18" s="1"/>
  <c r="AM858" i="18" a="1"/>
  <c r="AM858" i="18" s="1"/>
  <c r="AH856" i="18" a="1"/>
  <c r="AH856" i="18" s="1"/>
  <c r="AG854" i="18" a="1"/>
  <c r="AG854" i="18" s="1"/>
  <c r="AN851" i="18" a="1"/>
  <c r="AN851" i="18" s="1"/>
  <c r="AM849" i="18" a="1"/>
  <c r="AM849" i="18" s="1"/>
  <c r="AH847" i="18" a="1"/>
  <c r="AH847" i="18" s="1"/>
  <c r="AG845" i="18" a="1"/>
  <c r="AG845" i="18" s="1"/>
  <c r="AN842" i="18" a="1"/>
  <c r="AN842" i="18" s="1"/>
  <c r="AH840" i="18" a="1"/>
  <c r="AH840" i="18" s="1"/>
  <c r="AN837" i="18" a="1"/>
  <c r="AN837" i="18" s="1"/>
  <c r="AM835" i="18" a="1"/>
  <c r="AM835" i="18" s="1"/>
  <c r="AG833" i="18" a="1"/>
  <c r="AG833" i="18" s="1"/>
  <c r="AH830" i="18" a="1"/>
  <c r="AH830" i="18" s="1"/>
  <c r="AN827" i="18" a="1"/>
  <c r="AN827" i="18" s="1"/>
  <c r="AH822" i="18" a="1"/>
  <c r="AH822" i="18" s="1"/>
  <c r="AM817" i="18" a="1"/>
  <c r="AM817" i="18" s="1"/>
  <c r="AG815" i="18" a="1"/>
  <c r="AG815" i="18" s="1"/>
  <c r="AM812" i="18" a="1"/>
  <c r="AM812" i="18" s="1"/>
  <c r="AG810" i="18" a="1"/>
  <c r="AG810" i="18" s="1"/>
  <c r="AM807" i="18" a="1"/>
  <c r="AM807" i="18" s="1"/>
  <c r="AG798" i="18" a="1"/>
  <c r="AG798" i="18" s="1"/>
  <c r="AM792" i="18" a="1"/>
  <c r="AM792" i="18" s="1"/>
  <c r="AM782" i="18" a="1"/>
  <c r="AM782" i="18" s="1"/>
  <c r="AN776" i="18" a="1"/>
  <c r="AN776" i="18" s="1"/>
  <c r="AH769" i="18" a="1"/>
  <c r="AH769" i="18" s="1"/>
  <c r="AN748" i="18" a="1"/>
  <c r="AN748" i="18" s="1"/>
  <c r="AG694" i="18" a="1"/>
  <c r="AG694" i="18" s="1"/>
  <c r="AN666" i="18" a="1"/>
  <c r="AN666" i="18" s="1"/>
  <c r="AN562" i="18" a="1"/>
  <c r="AN562" i="18" s="1"/>
  <c r="AM5" i="18" a="1"/>
  <c r="AM5" i="18" s="1"/>
  <c r="AM860" i="18" a="1"/>
  <c r="AM860" i="18" s="1"/>
  <c r="AH858" i="18" a="1"/>
  <c r="AH858" i="18" s="1"/>
  <c r="AG856" i="18" a="1"/>
  <c r="AG856" i="18" s="1"/>
  <c r="AN853" i="18" a="1"/>
  <c r="AN853" i="18" s="1"/>
  <c r="AM851" i="18" a="1"/>
  <c r="AM851" i="18" s="1"/>
  <c r="AH849" i="18" a="1"/>
  <c r="AH849" i="18" s="1"/>
  <c r="AG847" i="18" a="1"/>
  <c r="AG847" i="18" s="1"/>
  <c r="AN844" i="18" a="1"/>
  <c r="AN844" i="18" s="1"/>
  <c r="AM842" i="18" a="1"/>
  <c r="AM842" i="18" s="1"/>
  <c r="AG840" i="18" a="1"/>
  <c r="AG840" i="18" s="1"/>
  <c r="AM837" i="18" a="1"/>
  <c r="AM837" i="18" s="1"/>
  <c r="AH835" i="18" a="1"/>
  <c r="AH835" i="18" s="1"/>
  <c r="AN832" i="18" a="1"/>
  <c r="AN832" i="18" s="1"/>
  <c r="AG830" i="18" a="1"/>
  <c r="AG830" i="18" s="1"/>
  <c r="AM827" i="18" a="1"/>
  <c r="AM827" i="18" s="1"/>
  <c r="AN824" i="18" a="1"/>
  <c r="AN824" i="18" s="1"/>
  <c r="AG822" i="18" a="1"/>
  <c r="AG822" i="18" s="1"/>
  <c r="AN819" i="18" a="1"/>
  <c r="AN819" i="18" s="1"/>
  <c r="AH817" i="18" a="1"/>
  <c r="AH817" i="18" s="1"/>
  <c r="AN814" i="18" a="1"/>
  <c r="AN814" i="18" s="1"/>
  <c r="AH812" i="18" a="1"/>
  <c r="AH812" i="18" s="1"/>
  <c r="AN802" i="18" a="1"/>
  <c r="AN802" i="18" s="1"/>
  <c r="AN800" i="18" a="1"/>
  <c r="AN800" i="18" s="1"/>
  <c r="AH795" i="18" a="1"/>
  <c r="AH795" i="18" s="1"/>
  <c r="AM789" i="18" a="1"/>
  <c r="AM789" i="18" s="1"/>
  <c r="AH786" i="18" a="1"/>
  <c r="AH786" i="18" s="1"/>
  <c r="AG782" i="18" a="1"/>
  <c r="AG782" i="18" s="1"/>
  <c r="AH776" i="18" a="1"/>
  <c r="AH776" i="18" s="1"/>
  <c r="AM768" i="18" a="1"/>
  <c r="AM768" i="18" s="1"/>
  <c r="AH746" i="18" a="1"/>
  <c r="AH746" i="18" s="1"/>
  <c r="AN717" i="18" a="1"/>
  <c r="AN717" i="18" s="1"/>
  <c r="AM691" i="18" a="1"/>
  <c r="AM691" i="18" s="1"/>
  <c r="AM664" i="18" a="1"/>
  <c r="AM664" i="18" s="1"/>
  <c r="AN896" i="18" a="1"/>
  <c r="AN896" i="18" s="1"/>
  <c r="AH892" i="18" a="1"/>
  <c r="AH892" i="18" s="1"/>
  <c r="AN887" i="18" a="1"/>
  <c r="AN887" i="18" s="1"/>
  <c r="AH883" i="18" a="1"/>
  <c r="AH883" i="18" s="1"/>
  <c r="AN878" i="18" a="1"/>
  <c r="AN878" i="18" s="1"/>
  <c r="AH874" i="18" a="1"/>
  <c r="AH874" i="18" s="1"/>
  <c r="AN871" i="18" a="1"/>
  <c r="AN871" i="18" s="1"/>
  <c r="AM869" i="18" a="1"/>
  <c r="AM869" i="18" s="1"/>
  <c r="AG867" i="18" a="1"/>
  <c r="AG867" i="18" s="1"/>
  <c r="AN864" i="18" a="1"/>
  <c r="AN864" i="18" s="1"/>
  <c r="AM862" i="18" a="1"/>
  <c r="AM862" i="18" s="1"/>
  <c r="AH860" i="18" a="1"/>
  <c r="AH860" i="18" s="1"/>
  <c r="AG858" i="18" a="1"/>
  <c r="AG858" i="18" s="1"/>
  <c r="AN855" i="18" a="1"/>
  <c r="AN855" i="18" s="1"/>
  <c r="AM853" i="18" a="1"/>
  <c r="AM853" i="18" s="1"/>
  <c r="AH851" i="18" a="1"/>
  <c r="AH851" i="18" s="1"/>
  <c r="AG849" i="18" a="1"/>
  <c r="AG849" i="18" s="1"/>
  <c r="AN846" i="18" a="1"/>
  <c r="AN846" i="18" s="1"/>
  <c r="AM844" i="18" a="1"/>
  <c r="AM844" i="18" s="1"/>
  <c r="AH842" i="18" a="1"/>
  <c r="AH842" i="18" s="1"/>
  <c r="AN839" i="18" a="1"/>
  <c r="AN839" i="18" s="1"/>
  <c r="AG835" i="18" a="1"/>
  <c r="AG835" i="18" s="1"/>
  <c r="AM832" i="18" a="1"/>
  <c r="AM832" i="18" s="1"/>
  <c r="AN829" i="18" a="1"/>
  <c r="AN829" i="18" s="1"/>
  <c r="AH827" i="18" a="1"/>
  <c r="AH827" i="18" s="1"/>
  <c r="AM824" i="18" a="1"/>
  <c r="AM824" i="18" s="1"/>
  <c r="AN821" i="18" a="1"/>
  <c r="AN821" i="18" s="1"/>
  <c r="AM819" i="18" a="1"/>
  <c r="AM819" i="18" s="1"/>
  <c r="AG817" i="18" a="1"/>
  <c r="AG817" i="18" s="1"/>
  <c r="AM814" i="18" a="1"/>
  <c r="AM814" i="18" s="1"/>
  <c r="AG812" i="18" a="1"/>
  <c r="AG812" i="18" s="1"/>
  <c r="AH807" i="18" a="1"/>
  <c r="AH807" i="18" s="1"/>
  <c r="AH805" i="18" a="1"/>
  <c r="AH805" i="18" s="1"/>
  <c r="AM802" i="18" a="1"/>
  <c r="AM802" i="18" s="1"/>
  <c r="AM800" i="18" a="1"/>
  <c r="AM800" i="18" s="1"/>
  <c r="AN797" i="18" a="1"/>
  <c r="AN797" i="18" s="1"/>
  <c r="AG795" i="18" a="1"/>
  <c r="AG795" i="18" s="1"/>
  <c r="AH792" i="18" a="1"/>
  <c r="AH792" i="18" s="1"/>
  <c r="AH789" i="18" a="1"/>
  <c r="AH789" i="18" s="1"/>
  <c r="AG786" i="18" a="1"/>
  <c r="AG786" i="18" s="1"/>
  <c r="AM781" i="18" a="1"/>
  <c r="AM781" i="18" s="1"/>
  <c r="AM775" i="18" a="1"/>
  <c r="AM775" i="18" s="1"/>
  <c r="AM766" i="18" a="1"/>
  <c r="AM766" i="18" s="1"/>
  <c r="AG744" i="18" a="1"/>
  <c r="AG744" i="18" s="1"/>
  <c r="AM715" i="18" a="1"/>
  <c r="AM715" i="18" s="1"/>
  <c r="AM689" i="18" a="1"/>
  <c r="AM689" i="18" s="1"/>
  <c r="AH662" i="18" a="1"/>
  <c r="AH662" i="18" s="1"/>
  <c r="AG633" i="18" a="1"/>
  <c r="AG633" i="18" s="1"/>
  <c r="AG6" i="18" a="1"/>
  <c r="AG6" i="18" s="1"/>
  <c r="AM8" i="18" a="1"/>
  <c r="AM8" i="18" s="1"/>
  <c r="AG11" i="18" a="1"/>
  <c r="AG11" i="18" s="1"/>
  <c r="AG14" i="18" a="1"/>
  <c r="AG14" i="18" s="1"/>
  <c r="AM23" i="18" a="1"/>
  <c r="AM23" i="18" s="1"/>
  <c r="AN25" i="18" a="1"/>
  <c r="AN25" i="18" s="1"/>
  <c r="AH28" i="18" a="1"/>
  <c r="AH28" i="18" s="1"/>
  <c r="AM30" i="18" a="1"/>
  <c r="AM30" i="18" s="1"/>
  <c r="AH35" i="18" a="1"/>
  <c r="AH35" i="18" s="1"/>
  <c r="AN37" i="18" a="1"/>
  <c r="AN37" i="18" s="1"/>
  <c r="AH42" i="18" a="1"/>
  <c r="AH42" i="18" s="1"/>
  <c r="AN47" i="18" a="1"/>
  <c r="AN47" i="18" s="1"/>
  <c r="AH50" i="18" a="1"/>
  <c r="AH50" i="18" s="1"/>
  <c r="AG53" i="18" a="1"/>
  <c r="AG53" i="18" s="1"/>
  <c r="AN57" i="18" a="1"/>
  <c r="AN57" i="18" s="1"/>
  <c r="AH60" i="18" a="1"/>
  <c r="AH60" i="18" s="1"/>
  <c r="AG63" i="18" a="1"/>
  <c r="AG63" i="18" s="1"/>
  <c r="AM65" i="18" a="1"/>
  <c r="AM65" i="18" s="1"/>
  <c r="AH73" i="18" a="1"/>
  <c r="AH73" i="18" s="1"/>
  <c r="AH75" i="18" a="1"/>
  <c r="AH75" i="18" s="1"/>
  <c r="AH77" i="18" a="1"/>
  <c r="AH77" i="18" s="1"/>
  <c r="AN83" i="18" a="1"/>
  <c r="AN83" i="18" s="1"/>
  <c r="AG86" i="18" a="1"/>
  <c r="AG86" i="18" s="1"/>
  <c r="AG90" i="18" a="1"/>
  <c r="AG90" i="18" s="1"/>
  <c r="AN91" i="18" a="1"/>
  <c r="AN91" i="18" s="1"/>
  <c r="AM93" i="18" a="1"/>
  <c r="AM93" i="18" s="1"/>
  <c r="AG98" i="18" a="1"/>
  <c r="AG98" i="18" s="1"/>
  <c r="AG100" i="18" a="1"/>
  <c r="AG100" i="18" s="1"/>
  <c r="AH104" i="18" a="1"/>
  <c r="AH104" i="18" s="1"/>
  <c r="AH106" i="18" a="1"/>
  <c r="AH106" i="18" s="1"/>
  <c r="AM108" i="18" a="1"/>
  <c r="AM108" i="18" s="1"/>
  <c r="AN110" i="18" a="1"/>
  <c r="AN110" i="18" s="1"/>
  <c r="AG113" i="18" a="1"/>
  <c r="AG113" i="18" s="1"/>
  <c r="AN114" i="18" a="1"/>
  <c r="AN114" i="18" s="1"/>
  <c r="AG117" i="18" a="1"/>
  <c r="AG117" i="18" s="1"/>
  <c r="AN118" i="18" a="1"/>
  <c r="AN118" i="18" s="1"/>
  <c r="AH121" i="18" a="1"/>
  <c r="AH121" i="18" s="1"/>
  <c r="AM123" i="18" a="1"/>
  <c r="AM123" i="18" s="1"/>
  <c r="AM127" i="18" a="1"/>
  <c r="AM127" i="18" s="1"/>
  <c r="AG130" i="18" a="1"/>
  <c r="AG130" i="18" s="1"/>
  <c r="AN131" i="18" a="1"/>
  <c r="AN131" i="18" s="1"/>
  <c r="AN133" i="18" a="1"/>
  <c r="AN133" i="18" s="1"/>
  <c r="AM138" i="18" a="1"/>
  <c r="AM138" i="18" s="1"/>
  <c r="AM140" i="18" a="1"/>
  <c r="AM140" i="18" s="1"/>
  <c r="AH142" i="18" a="1"/>
  <c r="AH142" i="18" s="1"/>
  <c r="AM144" i="18" a="1"/>
  <c r="AM144" i="18" s="1"/>
  <c r="AN146" i="18" a="1"/>
  <c r="AN146" i="18" s="1"/>
  <c r="AM148" i="18" a="1"/>
  <c r="AM148" i="18" s="1"/>
  <c r="AG150" i="18" a="1"/>
  <c r="AG150" i="18" s="1"/>
  <c r="AG152" i="18" a="1"/>
  <c r="AG152" i="18" s="1"/>
  <c r="AH154" i="18" a="1"/>
  <c r="AH154" i="18" s="1"/>
  <c r="AH156" i="18" a="1"/>
  <c r="AH156" i="18" s="1"/>
  <c r="AM158" i="18" a="1"/>
  <c r="AM158" i="18" s="1"/>
  <c r="AM160" i="18" a="1"/>
  <c r="AM160" i="18" s="1"/>
  <c r="AH165" i="18" a="1"/>
  <c r="AH165" i="18" s="1"/>
  <c r="AN167" i="18" a="1"/>
  <c r="AN167" i="18" s="1"/>
  <c r="AM174" i="18" a="1"/>
  <c r="AM174" i="18" s="1"/>
  <c r="AG177" i="18" a="1"/>
  <c r="AG177" i="18" s="1"/>
  <c r="AG179" i="18" a="1"/>
  <c r="AG179" i="18" s="1"/>
  <c r="AH181" i="18" a="1"/>
  <c r="AH181" i="18" s="1"/>
  <c r="AH183" i="18" a="1"/>
  <c r="AH183" i="18" s="1"/>
  <c r="AN185" i="18" a="1"/>
  <c r="AN185" i="18" s="1"/>
  <c r="AH187" i="18" a="1"/>
  <c r="AH187" i="18" s="1"/>
  <c r="AH6" i="18" a="1"/>
  <c r="AH6" i="18" s="1"/>
  <c r="AN8" i="18" a="1"/>
  <c r="AN8" i="18" s="1"/>
  <c r="AH11" i="18" a="1"/>
  <c r="AH11" i="18" s="1"/>
  <c r="AN18" i="18" a="1"/>
  <c r="AN18" i="18" s="1"/>
  <c r="AG21" i="18" a="1"/>
  <c r="AG21" i="18" s="1"/>
  <c r="AN23" i="18" a="1"/>
  <c r="AN23" i="18" s="1"/>
  <c r="AG26" i="18" a="1"/>
  <c r="AG26" i="18" s="1"/>
  <c r="AN30" i="18" a="1"/>
  <c r="AN30" i="18" s="1"/>
  <c r="AG33" i="18" a="1"/>
  <c r="AG33" i="18" s="1"/>
  <c r="AM35" i="18" a="1"/>
  <c r="AM35" i="18" s="1"/>
  <c r="AG40" i="18" a="1"/>
  <c r="AG40" i="18" s="1"/>
  <c r="AM42" i="18" a="1"/>
  <c r="AM42" i="18" s="1"/>
  <c r="AG45" i="18" a="1"/>
  <c r="AG45" i="18" s="1"/>
  <c r="AG48" i="18" a="1"/>
  <c r="AG48" i="18" s="1"/>
  <c r="AM50" i="18" a="1"/>
  <c r="AM50" i="18" s="1"/>
  <c r="AH53" i="18" a="1"/>
  <c r="AH53" i="18" s="1"/>
  <c r="AM55" i="18" a="1"/>
  <c r="AM55" i="18" s="1"/>
  <c r="AM60" i="18" a="1"/>
  <c r="AM60" i="18" s="1"/>
  <c r="AH63" i="18" a="1"/>
  <c r="AH63" i="18" s="1"/>
  <c r="AN65" i="18" a="1"/>
  <c r="AN65" i="18" s="1"/>
  <c r="AM68" i="18" a="1"/>
  <c r="AM68" i="18" s="1"/>
  <c r="AG71" i="18" a="1"/>
  <c r="AG71" i="18" s="1"/>
  <c r="AM73" i="18" a="1"/>
  <c r="AM73" i="18" s="1"/>
  <c r="AM75" i="18" a="1"/>
  <c r="AM75" i="18" s="1"/>
  <c r="AM77" i="18" a="1"/>
  <c r="AM77" i="18" s="1"/>
  <c r="AN79" i="18" a="1"/>
  <c r="AN79" i="18" s="1"/>
  <c r="AG82" i="18" a="1"/>
  <c r="AG82" i="18" s="1"/>
  <c r="AG84" i="18" a="1"/>
  <c r="AG84" i="18" s="1"/>
  <c r="AG88" i="18" a="1"/>
  <c r="AG88" i="18" s="1"/>
  <c r="AH90" i="18" a="1"/>
  <c r="AH90" i="18" s="1"/>
  <c r="AG92" i="18" a="1"/>
  <c r="AG92" i="18" s="1"/>
  <c r="AN93" i="18" a="1"/>
  <c r="AN93" i="18" s="1"/>
  <c r="AN95" i="18" a="1"/>
  <c r="AN95" i="18" s="1"/>
  <c r="AG102" i="18" a="1"/>
  <c r="AG102" i="18" s="1"/>
  <c r="AN108" i="18" a="1"/>
  <c r="AN108" i="18" s="1"/>
  <c r="AG111" i="18" a="1"/>
  <c r="AG111" i="18" s="1"/>
  <c r="AH113" i="18" a="1"/>
  <c r="AH113" i="18" s="1"/>
  <c r="AN123" i="18" a="1"/>
  <c r="AN123" i="18" s="1"/>
  <c r="AM125" i="18" a="1"/>
  <c r="AM125" i="18" s="1"/>
  <c r="AN127" i="18" a="1"/>
  <c r="AN127" i="18" s="1"/>
  <c r="AG134" i="18" a="1"/>
  <c r="AG134" i="18" s="1"/>
  <c r="AH136" i="18" a="1"/>
  <c r="AH136" i="18" s="1"/>
  <c r="AN138" i="18" a="1"/>
  <c r="AN138" i="18" s="1"/>
  <c r="AN144" i="18" a="1"/>
  <c r="AN144" i="18" s="1"/>
  <c r="AH150" i="18" a="1"/>
  <c r="AH150" i="18" s="1"/>
  <c r="AH152" i="18" a="1"/>
  <c r="AH152" i="18" s="1"/>
  <c r="AN160" i="18" a="1"/>
  <c r="AN160" i="18" s="1"/>
  <c r="AG163" i="18" a="1"/>
  <c r="AG163" i="18" s="1"/>
  <c r="AM165" i="18" a="1"/>
  <c r="AM165" i="18" s="1"/>
  <c r="AG168" i="18" a="1"/>
  <c r="AG168" i="18" s="1"/>
  <c r="AG170" i="18" a="1"/>
  <c r="AG170" i="18" s="1"/>
  <c r="AH172" i="18" a="1"/>
  <c r="AH172" i="18" s="1"/>
  <c r="AN174" i="18" a="1"/>
  <c r="AN174" i="18" s="1"/>
  <c r="AH179" i="18" a="1"/>
  <c r="AH179" i="18" s="1"/>
  <c r="AM181" i="18" a="1"/>
  <c r="AM181" i="18" s="1"/>
  <c r="AM183" i="18" a="1"/>
  <c r="AM183" i="18" s="1"/>
  <c r="AH189" i="18" a="1"/>
  <c r="AH189" i="18" s="1"/>
  <c r="AH192" i="18" a="1"/>
  <c r="AH192" i="18" s="1"/>
  <c r="AM6" i="18" a="1"/>
  <c r="AM6" i="18" s="1"/>
  <c r="AG9" i="18" a="1"/>
  <c r="AG9" i="18" s="1"/>
  <c r="AM11" i="18" a="1"/>
  <c r="AM11" i="18" s="1"/>
  <c r="AH14" i="18" a="1"/>
  <c r="AH14" i="18" s="1"/>
  <c r="AG19" i="18" a="1"/>
  <c r="AG19" i="18" s="1"/>
  <c r="AH21" i="18" a="1"/>
  <c r="AH21" i="18" s="1"/>
  <c r="AH26" i="18" a="1"/>
  <c r="AH26" i="18" s="1"/>
  <c r="AM28" i="18" a="1"/>
  <c r="AM28" i="18" s="1"/>
  <c r="AH33" i="18" a="1"/>
  <c r="AH33" i="18" s="1"/>
  <c r="AN35" i="18" a="1"/>
  <c r="AN35" i="18" s="1"/>
  <c r="AG38" i="18" a="1"/>
  <c r="AG38" i="18" s="1"/>
  <c r="AH40" i="18" a="1"/>
  <c r="AH40" i="18" s="1"/>
  <c r="AN42" i="18" a="1"/>
  <c r="AN42" i="18" s="1"/>
  <c r="AH45" i="18" a="1"/>
  <c r="AH45" i="18" s="1"/>
  <c r="AH48" i="18" a="1"/>
  <c r="AH48" i="18" s="1"/>
  <c r="AN50" i="18" a="1"/>
  <c r="AN50" i="18" s="1"/>
  <c r="AM53" i="18" a="1"/>
  <c r="AM53" i="18" s="1"/>
  <c r="AN55" i="18" a="1"/>
  <c r="AN55" i="18" s="1"/>
  <c r="AG58" i="18" a="1"/>
  <c r="AG58" i="18" s="1"/>
  <c r="AN60" i="18" a="1"/>
  <c r="AN60" i="18" s="1"/>
  <c r="AO60" i="18" s="1"/>
  <c r="AG66" i="18" a="1"/>
  <c r="AG66" i="18" s="1"/>
  <c r="AN68" i="18" a="1"/>
  <c r="AN68" i="18" s="1"/>
  <c r="AH71" i="18" a="1"/>
  <c r="AH71" i="18" s="1"/>
  <c r="AN77" i="18" a="1"/>
  <c r="AN77" i="18" s="1"/>
  <c r="AG80" i="18" a="1"/>
  <c r="AG80" i="18" s="1"/>
  <c r="AH82" i="18" a="1"/>
  <c r="AH82" i="18" s="1"/>
  <c r="AH84" i="18" a="1"/>
  <c r="AH84" i="18" s="1"/>
  <c r="AH86" i="18" a="1"/>
  <c r="AH86" i="18" s="1"/>
  <c r="AH88" i="18" a="1"/>
  <c r="AH88" i="18" s="1"/>
  <c r="AG96" i="18" a="1"/>
  <c r="AG96" i="18" s="1"/>
  <c r="AH98" i="18" a="1"/>
  <c r="AH98" i="18" s="1"/>
  <c r="AH100" i="18" a="1"/>
  <c r="AH100" i="18" s="1"/>
  <c r="AM104" i="18" a="1"/>
  <c r="AM104" i="18" s="1"/>
  <c r="AM106" i="18" a="1"/>
  <c r="AM106" i="18" s="1"/>
  <c r="AM113" i="18" a="1"/>
  <c r="AM113" i="18" s="1"/>
  <c r="AG115" i="18" a="1"/>
  <c r="AG115" i="18" s="1"/>
  <c r="AH117" i="18" a="1"/>
  <c r="AH117" i="18" s="1"/>
  <c r="AG119" i="18" a="1"/>
  <c r="AG119" i="18" s="1"/>
  <c r="AM121" i="18" a="1"/>
  <c r="AM121" i="18" s="1"/>
  <c r="AG124" i="18" a="1"/>
  <c r="AG124" i="18" s="1"/>
  <c r="AG128" i="18" a="1"/>
  <c r="AG128" i="18" s="1"/>
  <c r="AH130" i="18" a="1"/>
  <c r="AH130" i="18" s="1"/>
  <c r="AI130" i="18" s="1"/>
  <c r="AK130" i="18" s="1"/>
  <c r="AG132" i="18" a="1"/>
  <c r="AG132" i="18" s="1"/>
  <c r="AH134" i="18" a="1"/>
  <c r="AH134" i="18" s="1"/>
  <c r="AM136" i="18" a="1"/>
  <c r="AM136" i="18" s="1"/>
  <c r="AG139" i="18" a="1"/>
  <c r="AG139" i="18" s="1"/>
  <c r="AN140" i="18" a="1"/>
  <c r="AN140" i="18" s="1"/>
  <c r="AO140" i="18" s="1"/>
  <c r="AQ140" i="18" s="1"/>
  <c r="AM142" i="18" a="1"/>
  <c r="AM142" i="18" s="1"/>
  <c r="AG147" i="18" a="1"/>
  <c r="AG147" i="18" s="1"/>
  <c r="AN148" i="18" a="1"/>
  <c r="AN148" i="18" s="1"/>
  <c r="AM154" i="18" a="1"/>
  <c r="AM154" i="18" s="1"/>
  <c r="AM156" i="18" a="1"/>
  <c r="AM156" i="18" s="1"/>
  <c r="AN158" i="18" a="1"/>
  <c r="AN158" i="18" s="1"/>
  <c r="AN165" i="18" a="1"/>
  <c r="AN165" i="18" s="1"/>
  <c r="AH170" i="18" a="1"/>
  <c r="AH170" i="18" s="1"/>
  <c r="AM172" i="18" a="1"/>
  <c r="AM172" i="18" s="1"/>
  <c r="AG175" i="18" a="1"/>
  <c r="AG175" i="18" s="1"/>
  <c r="AH177" i="18" a="1"/>
  <c r="AH177" i="18" s="1"/>
  <c r="AM179" i="18" a="1"/>
  <c r="AM179" i="18" s="1"/>
  <c r="AN181" i="18" a="1"/>
  <c r="AN181" i="18" s="1"/>
  <c r="AN183" i="18" a="1"/>
  <c r="AN183" i="18" s="1"/>
  <c r="AG186" i="18" a="1"/>
  <c r="AG186" i="18" s="1"/>
  <c r="AH9" i="18" a="1"/>
  <c r="AH9" i="18" s="1"/>
  <c r="AN11" i="18" a="1"/>
  <c r="AN11" i="18" s="1"/>
  <c r="AM14" i="18" a="1"/>
  <c r="AM14" i="18" s="1"/>
  <c r="AM16" i="18" a="1"/>
  <c r="AM16" i="18" s="1"/>
  <c r="AH19" i="18" a="1"/>
  <c r="AH19" i="18" s="1"/>
  <c r="AM21" i="18" a="1"/>
  <c r="AM21" i="18" s="1"/>
  <c r="AG24" i="18" a="1"/>
  <c r="AG24" i="18" s="1"/>
  <c r="AN28" i="18" a="1"/>
  <c r="AN28" i="18" s="1"/>
  <c r="AG31" i="18" a="1"/>
  <c r="AG31" i="18" s="1"/>
  <c r="AM33" i="18" a="1"/>
  <c r="AM33" i="18" s="1"/>
  <c r="AG36" i="18" a="1"/>
  <c r="AG36" i="18" s="1"/>
  <c r="AH38" i="18" a="1"/>
  <c r="AH38" i="18" s="1"/>
  <c r="AG43" i="18" a="1"/>
  <c r="AG43" i="18" s="1"/>
  <c r="AM45" i="18" a="1"/>
  <c r="AM45" i="18" s="1"/>
  <c r="AM48" i="18" a="1"/>
  <c r="AM48" i="18" s="1"/>
  <c r="AG51" i="18" a="1"/>
  <c r="AG51" i="18" s="1"/>
  <c r="AN53" i="18" a="1"/>
  <c r="AN53" i="18" s="1"/>
  <c r="AG56" i="18" a="1"/>
  <c r="AG56" i="18" s="1"/>
  <c r="AH58" i="18" a="1"/>
  <c r="AH58" i="18" s="1"/>
  <c r="AG61" i="18" a="1"/>
  <c r="AG61" i="18" s="1"/>
  <c r="AM63" i="18" a="1"/>
  <c r="AM63" i="18" s="1"/>
  <c r="AH66" i="18" a="1"/>
  <c r="AH66" i="18" s="1"/>
  <c r="AG69" i="18" a="1"/>
  <c r="AG69" i="18" s="1"/>
  <c r="AM71" i="18" a="1"/>
  <c r="AM71" i="18" s="1"/>
  <c r="AN73" i="18" a="1"/>
  <c r="AN73" i="18" s="1"/>
  <c r="AN75" i="18" a="1"/>
  <c r="AN75" i="18" s="1"/>
  <c r="AH80" i="18" a="1"/>
  <c r="AH80" i="18" s="1"/>
  <c r="AM84" i="18" a="1"/>
  <c r="AM84" i="18" s="1"/>
  <c r="AM88" i="18" a="1"/>
  <c r="AM88" i="18" s="1"/>
  <c r="AM90" i="18" a="1"/>
  <c r="AM90" i="18" s="1"/>
  <c r="AH92" i="18" a="1"/>
  <c r="AH92" i="18" s="1"/>
  <c r="AI92" i="18" s="1"/>
  <c r="AJ92" i="18" s="1"/>
  <c r="AG94" i="18" a="1"/>
  <c r="AG94" i="18" s="1"/>
  <c r="AH96" i="18" a="1"/>
  <c r="AH96" i="18" s="1"/>
  <c r="AM100" i="18" a="1"/>
  <c r="AM100" i="18" s="1"/>
  <c r="AH102" i="18" a="1"/>
  <c r="AH102" i="18" s="1"/>
  <c r="AN6" i="18" a="1"/>
  <c r="AN6" i="18" s="1"/>
  <c r="AM9" i="18" a="1"/>
  <c r="AM9" i="18" s="1"/>
  <c r="AG12" i="18" a="1"/>
  <c r="AG12" i="18" s="1"/>
  <c r="AN14" i="18" a="1"/>
  <c r="AN14" i="18" s="1"/>
  <c r="AO14" i="18" s="1"/>
  <c r="AQ14" i="18" s="1"/>
  <c r="AN16" i="18" a="1"/>
  <c r="AN16" i="18" s="1"/>
  <c r="AN21" i="18" a="1"/>
  <c r="AN21" i="18" s="1"/>
  <c r="AH24" i="18" a="1"/>
  <c r="AH24" i="18" s="1"/>
  <c r="AM26" i="18" a="1"/>
  <c r="AM26" i="18" s="1"/>
  <c r="AG29" i="18" a="1"/>
  <c r="AG29" i="18" s="1"/>
  <c r="AH31" i="18" a="1"/>
  <c r="AH31" i="18" s="1"/>
  <c r="AN33" i="18" a="1"/>
  <c r="AN33" i="18" s="1"/>
  <c r="AH36" i="18" a="1"/>
  <c r="AH36" i="18" s="1"/>
  <c r="AM40" i="18" a="1"/>
  <c r="AM40" i="18" s="1"/>
  <c r="AH43" i="18" a="1"/>
  <c r="AH43" i="18" s="1"/>
  <c r="AI43" i="18" s="1"/>
  <c r="AK43" i="18" s="1"/>
  <c r="AN45" i="18" a="1"/>
  <c r="AN45" i="18" s="1"/>
  <c r="AO45" i="18" s="1"/>
  <c r="AN48" i="18" a="1"/>
  <c r="AN48" i="18" s="1"/>
  <c r="AH51" i="18" a="1"/>
  <c r="AH51" i="18" s="1"/>
  <c r="AI51" i="18" s="1"/>
  <c r="AG54" i="18" a="1"/>
  <c r="AG54" i="18" s="1"/>
  <c r="AH56" i="18" a="1"/>
  <c r="AH56" i="18" s="1"/>
  <c r="AI56" i="18" s="1"/>
  <c r="AM58" i="18" a="1"/>
  <c r="AM58" i="18" s="1"/>
  <c r="AH61" i="18" a="1"/>
  <c r="AH61" i="18" s="1"/>
  <c r="AI61" i="18" s="1"/>
  <c r="AK61" i="18" s="1"/>
  <c r="AM66" i="18" a="1"/>
  <c r="AM66" i="18" s="1"/>
  <c r="AH69" i="18" a="1"/>
  <c r="AH69" i="18" s="1"/>
  <c r="AN71" i="18" a="1"/>
  <c r="AN71" i="18" s="1"/>
  <c r="AG74" i="18" a="1"/>
  <c r="AG74" i="18" s="1"/>
  <c r="AG78" i="18" a="1"/>
  <c r="AG78" i="18" s="1"/>
  <c r="AM80" i="18" a="1"/>
  <c r="AM80" i="18" s="1"/>
  <c r="AM82" i="18" a="1"/>
  <c r="AM82" i="18" s="1"/>
  <c r="AM86" i="18" a="1"/>
  <c r="AM86" i="18" s="1"/>
  <c r="AM96" i="18" a="1"/>
  <c r="AM96" i="18" s="1"/>
  <c r="AM98" i="18" a="1"/>
  <c r="AM98" i="18" s="1"/>
  <c r="AN100" i="18" a="1"/>
  <c r="AN100" i="18" s="1"/>
  <c r="AM102" i="18" a="1"/>
  <c r="AM102" i="18" s="1"/>
  <c r="AN104" i="18" a="1"/>
  <c r="AN104" i="18" s="1"/>
  <c r="AH109" i="18" a="1"/>
  <c r="AH109" i="18" s="1"/>
  <c r="AM111" i="18" a="1"/>
  <c r="AM111" i="18" s="1"/>
  <c r="AN113" i="18" a="1"/>
  <c r="AN113" i="18" s="1"/>
  <c r="AH115" i="18" a="1"/>
  <c r="AH115" i="18" s="1"/>
  <c r="AM119" i="18" a="1"/>
  <c r="AM119" i="18" s="1"/>
  <c r="AH124" i="18" a="1"/>
  <c r="AH124" i="18" s="1"/>
  <c r="AG126" i="18" a="1"/>
  <c r="AG126" i="18" s="1"/>
  <c r="AM128" i="18" a="1"/>
  <c r="AM128" i="18" s="1"/>
  <c r="AM130" i="18" a="1"/>
  <c r="AM130" i="18" s="1"/>
  <c r="AM134" i="18" a="1"/>
  <c r="AM134" i="18" s="1"/>
  <c r="AG137" i="18" a="1"/>
  <c r="AG137" i="18" s="1"/>
  <c r="AH139" i="18" a="1"/>
  <c r="AH139" i="18" s="1"/>
  <c r="AG141" i="18" a="1"/>
  <c r="AG141" i="18" s="1"/>
  <c r="AG143" i="18" a="1"/>
  <c r="AG143" i="18" s="1"/>
  <c r="AN150" i="18" a="1"/>
  <c r="AN150" i="18" s="1"/>
  <c r="AH12" i="18" a="1"/>
  <c r="AH12" i="18" s="1"/>
  <c r="AG17" i="18" a="1"/>
  <c r="AG17" i="18" s="1"/>
  <c r="AM19" i="18" a="1"/>
  <c r="AM19" i="18" s="1"/>
  <c r="AG22" i="18" a="1"/>
  <c r="AG22" i="18" s="1"/>
  <c r="AM24" i="18" a="1"/>
  <c r="AM24" i="18" s="1"/>
  <c r="AN26" i="18" a="1"/>
  <c r="AN26" i="18" s="1"/>
  <c r="AH29" i="18" a="1"/>
  <c r="AH29" i="18" s="1"/>
  <c r="AM31" i="18" a="1"/>
  <c r="AM31" i="18" s="1"/>
  <c r="AG34" i="18" a="1"/>
  <c r="AG34" i="18" s="1"/>
  <c r="AM36" i="18" a="1"/>
  <c r="AM36" i="18" s="1"/>
  <c r="AM38" i="18" a="1"/>
  <c r="AM38" i="18" s="1"/>
  <c r="AN40" i="18" a="1"/>
  <c r="AN40" i="18" s="1"/>
  <c r="AG46" i="18" a="1"/>
  <c r="AG46" i="18" s="1"/>
  <c r="AH54" i="18" a="1"/>
  <c r="AH54" i="18" s="1"/>
  <c r="AN58" i="18" a="1"/>
  <c r="AN58" i="18" s="1"/>
  <c r="AN63" i="18" a="1"/>
  <c r="AN63" i="18" s="1"/>
  <c r="AN66" i="18" a="1"/>
  <c r="AN66" i="18" s="1"/>
  <c r="AM69" i="18" a="1"/>
  <c r="AM69" i="18" s="1"/>
  <c r="AG72" i="18" a="1"/>
  <c r="AG72" i="18" s="1"/>
  <c r="AG76" i="18" a="1"/>
  <c r="AG76" i="18" s="1"/>
  <c r="AH78" i="18" a="1"/>
  <c r="AH78" i="18" s="1"/>
  <c r="AN80" i="18" a="1"/>
  <c r="AN80" i="18" s="1"/>
  <c r="AN84" i="18" a="1"/>
  <c r="AN84" i="18" s="1"/>
  <c r="AN86" i="18" a="1"/>
  <c r="AN86" i="18" s="1"/>
  <c r="AN88" i="18" a="1"/>
  <c r="AN88" i="18" s="1"/>
  <c r="AN90" i="18" a="1"/>
  <c r="AN90" i="18" s="1"/>
  <c r="AM92" i="18" a="1"/>
  <c r="AM92" i="18" s="1"/>
  <c r="AH94" i="18" a="1"/>
  <c r="AH94" i="18" s="1"/>
  <c r="AN96" i="18" a="1"/>
  <c r="AN96" i="18" s="1"/>
  <c r="AN98" i="18" a="1"/>
  <c r="AN98" i="18" s="1"/>
  <c r="AO98" i="18" s="1"/>
  <c r="AP98" i="18" s="1"/>
  <c r="AG101" i="18" a="1"/>
  <c r="AG101" i="18" s="1"/>
  <c r="AN102" i="18" a="1"/>
  <c r="AN102" i="18" s="1"/>
  <c r="AG105" i="18" a="1"/>
  <c r="AG105" i="18" s="1"/>
  <c r="AG107" i="18" a="1"/>
  <c r="AG107" i="18" s="1"/>
  <c r="AM109" i="18" a="1"/>
  <c r="AM109" i="18" s="1"/>
  <c r="AN111" i="18" a="1"/>
  <c r="AN111" i="18" s="1"/>
  <c r="AG114" i="18" a="1"/>
  <c r="AG114" i="18" s="1"/>
  <c r="AM115" i="18" a="1"/>
  <c r="AM115" i="18" s="1"/>
  <c r="AM117" i="18" a="1"/>
  <c r="AM117" i="18" s="1"/>
  <c r="AN119" i="18" a="1"/>
  <c r="AN119" i="18" s="1"/>
  <c r="AG122" i="18" a="1"/>
  <c r="AG122" i="18" s="1"/>
  <c r="AH126" i="18" a="1"/>
  <c r="AH126" i="18" s="1"/>
  <c r="AM132" i="18" a="1"/>
  <c r="AM132" i="18" s="1"/>
  <c r="AN134" i="18" a="1"/>
  <c r="AN134" i="18" s="1"/>
  <c r="AH137" i="18" a="1"/>
  <c r="AH137" i="18" s="1"/>
  <c r="AH141" i="18" a="1"/>
  <c r="AH141" i="18" s="1"/>
  <c r="AH143" i="18" a="1"/>
  <c r="AH143" i="18" s="1"/>
  <c r="AI143" i="18" s="1"/>
  <c r="AJ143" i="18" s="1"/>
  <c r="AH145" i="18" a="1"/>
  <c r="AH145" i="18" s="1"/>
  <c r="AM147" i="18" a="1"/>
  <c r="AM147" i="18" s="1"/>
  <c r="AG149" i="18" a="1"/>
  <c r="AG149" i="18" s="1"/>
  <c r="AG153" i="18" a="1"/>
  <c r="AG153" i="18" s="1"/>
  <c r="AH155" i="18" a="1"/>
  <c r="AH155" i="18" s="1"/>
  <c r="AH159" i="18" a="1"/>
  <c r="AH159" i="18" s="1"/>
  <c r="AM161" i="18" a="1"/>
  <c r="AM161" i="18" s="1"/>
  <c r="AN163" i="18" a="1"/>
  <c r="AN163" i="18" s="1"/>
  <c r="AH166" i="18" a="1"/>
  <c r="AH166" i="18" s="1"/>
  <c r="AN168" i="18" a="1"/>
  <c r="AN168" i="18" s="1"/>
  <c r="AH173" i="18" a="1"/>
  <c r="AH173" i="18" s="1"/>
  <c r="AM175" i="18" a="1"/>
  <c r="AM175" i="18" s="1"/>
  <c r="AG178" i="18" a="1"/>
  <c r="AG178" i="18" s="1"/>
  <c r="AG180" i="18" a="1"/>
  <c r="AG180" i="18" s="1"/>
  <c r="AH184" i="18" a="1"/>
  <c r="AH184" i="18" s="1"/>
  <c r="AG7" i="18" a="1"/>
  <c r="AG7" i="18" s="1"/>
  <c r="AN9" i="18" a="1"/>
  <c r="AN9" i="18" s="1"/>
  <c r="AM12" i="18" a="1"/>
  <c r="AM12" i="18" s="1"/>
  <c r="AG15" i="18" a="1"/>
  <c r="AG15" i="18" s="1"/>
  <c r="AH17" i="18" a="1"/>
  <c r="AH17" i="18" s="1"/>
  <c r="AN19" i="18" a="1"/>
  <c r="AN19" i="18" s="1"/>
  <c r="AH22" i="18" a="1"/>
  <c r="AH22" i="18" s="1"/>
  <c r="AN24" i="18" a="1"/>
  <c r="AN24" i="18" s="1"/>
  <c r="AG27" i="18" a="1"/>
  <c r="AG27" i="18" s="1"/>
  <c r="AM29" i="18" a="1"/>
  <c r="AM29" i="18" s="1"/>
  <c r="AN31" i="18" a="1"/>
  <c r="AN31" i="18" s="1"/>
  <c r="AH34" i="18" a="1"/>
  <c r="AH34" i="18" s="1"/>
  <c r="AN38" i="18" a="1"/>
  <c r="AN38" i="18" s="1"/>
  <c r="AG41" i="18" a="1"/>
  <c r="AG41" i="18" s="1"/>
  <c r="AM43" i="18" a="1"/>
  <c r="AM43" i="18" s="1"/>
  <c r="AH46" i="18" a="1"/>
  <c r="AH46" i="18" s="1"/>
  <c r="AG49" i="18" a="1"/>
  <c r="AG49" i="18" s="1"/>
  <c r="AM51" i="18" a="1"/>
  <c r="AM51" i="18" s="1"/>
  <c r="AM56" i="18" a="1"/>
  <c r="AM56" i="18" s="1"/>
  <c r="AM61" i="18" a="1"/>
  <c r="AM61" i="18" s="1"/>
  <c r="AG64" i="18" a="1"/>
  <c r="AG64" i="18" s="1"/>
  <c r="AG67" i="18" a="1"/>
  <c r="AG67" i="18" s="1"/>
  <c r="AN69" i="18" a="1"/>
  <c r="AN69" i="18" s="1"/>
  <c r="AH72" i="18" a="1"/>
  <c r="AH72" i="18" s="1"/>
  <c r="AH74" i="18" a="1"/>
  <c r="AH74" i="18" s="1"/>
  <c r="AM78" i="18" a="1"/>
  <c r="AM78" i="18" s="1"/>
  <c r="AG81" i="18" a="1"/>
  <c r="AG81" i="18" s="1"/>
  <c r="AN82" i="18" a="1"/>
  <c r="AN82" i="18" s="1"/>
  <c r="AG89" i="18" a="1"/>
  <c r="AG89" i="18" s="1"/>
  <c r="AN92" i="18" a="1"/>
  <c r="AN92" i="18" s="1"/>
  <c r="AM94" i="18" a="1"/>
  <c r="AM94" i="18" s="1"/>
  <c r="AG103" i="18" a="1"/>
  <c r="AG103" i="18" s="1"/>
  <c r="AH107" i="18" a="1"/>
  <c r="AH107" i="18" s="1"/>
  <c r="AG112" i="18" a="1"/>
  <c r="AG112" i="18" s="1"/>
  <c r="AN115" i="18" a="1"/>
  <c r="AN115" i="18" s="1"/>
  <c r="AN117" i="18" a="1"/>
  <c r="AN117" i="18" s="1"/>
  <c r="AG120" i="18" a="1"/>
  <c r="AG120" i="18" s="1"/>
  <c r="AH122" i="18" a="1"/>
  <c r="AH122" i="18" s="1"/>
  <c r="AM126" i="18" a="1"/>
  <c r="AM126" i="18" s="1"/>
  <c r="AN128" i="18" a="1"/>
  <c r="AN128" i="18" s="1"/>
  <c r="AN130" i="18" a="1"/>
  <c r="AN130" i="18" s="1"/>
  <c r="AN132" i="18" a="1"/>
  <c r="AN132" i="18" s="1"/>
  <c r="AG135" i="18" a="1"/>
  <c r="AG135" i="18" s="1"/>
  <c r="AM137" i="18" a="1"/>
  <c r="AM137" i="18" s="1"/>
  <c r="AM139" i="18" a="1"/>
  <c r="AM139" i="18" s="1"/>
  <c r="AM145" i="18" a="1"/>
  <c r="AM145" i="18" s="1"/>
  <c r="AN147" i="18" a="1"/>
  <c r="AN147" i="18" s="1"/>
  <c r="AH149" i="18" a="1"/>
  <c r="AH149" i="18" s="1"/>
  <c r="AG151" i="18" a="1"/>
  <c r="AG151" i="18" s="1"/>
  <c r="AH153" i="18" a="1"/>
  <c r="AH153" i="18" s="1"/>
  <c r="AI153" i="18" s="1"/>
  <c r="AM155" i="18" a="1"/>
  <c r="AM155" i="18" s="1"/>
  <c r="AH157" i="18" a="1"/>
  <c r="AH157" i="18" s="1"/>
  <c r="AM159" i="18" a="1"/>
  <c r="AM159" i="18" s="1"/>
  <c r="AN161" i="18" a="1"/>
  <c r="AN161" i="18" s="1"/>
  <c r="AG164" i="18" a="1"/>
  <c r="AG164" i="18" s="1"/>
  <c r="AM166" i="18" a="1"/>
  <c r="AM166" i="18" s="1"/>
  <c r="AG169" i="18" a="1"/>
  <c r="AG169" i="18" s="1"/>
  <c r="AG171" i="18" a="1"/>
  <c r="AG171" i="18" s="1"/>
  <c r="AN175" i="18" a="1"/>
  <c r="AN175" i="18" s="1"/>
  <c r="AH180" i="18" a="1"/>
  <c r="AH180" i="18" s="1"/>
  <c r="AM184" i="18" a="1"/>
  <c r="AM184" i="18" s="1"/>
  <c r="AH188" i="18" a="1"/>
  <c r="AH188" i="18" s="1"/>
  <c r="AH7" i="18" a="1"/>
  <c r="AH7" i="18" s="1"/>
  <c r="AG10" i="18" a="1"/>
  <c r="AG10" i="18" s="1"/>
  <c r="AN12" i="18" a="1"/>
  <c r="AN12" i="18" s="1"/>
  <c r="AH15" i="18" a="1"/>
  <c r="AH15" i="18" s="1"/>
  <c r="AM17" i="18" a="1"/>
  <c r="AM17" i="18" s="1"/>
  <c r="AG20" i="18" a="1"/>
  <c r="AG20" i="18" s="1"/>
  <c r="AM22" i="18" a="1"/>
  <c r="AM22" i="18" s="1"/>
  <c r="AG25" i="18" a="1"/>
  <c r="AG25" i="18" s="1"/>
  <c r="AH27" i="18" a="1"/>
  <c r="AH27" i="18" s="1"/>
  <c r="AN29" i="18" a="1"/>
  <c r="AN29" i="18" s="1"/>
  <c r="AG32" i="18" a="1"/>
  <c r="AG32" i="18" s="1"/>
  <c r="AN36" i="18" a="1"/>
  <c r="AN36" i="18" s="1"/>
  <c r="AN43" i="18" a="1"/>
  <c r="AN43" i="18" s="1"/>
  <c r="AM46" i="18" a="1"/>
  <c r="AM46" i="18" s="1"/>
  <c r="AH49" i="18" a="1"/>
  <c r="AH49" i="18" s="1"/>
  <c r="AN51" i="18" a="1"/>
  <c r="AN51" i="18" s="1"/>
  <c r="AO51" i="18" s="1"/>
  <c r="AM54" i="18" a="1"/>
  <c r="AM54" i="18" s="1"/>
  <c r="AN56" i="18" a="1"/>
  <c r="AN56" i="18" s="1"/>
  <c r="AG59" i="18" a="1"/>
  <c r="AG59" i="18" s="1"/>
  <c r="AN61" i="18" a="1"/>
  <c r="AN61" i="18" s="1"/>
  <c r="AH64" i="18" a="1"/>
  <c r="AH64" i="18" s="1"/>
  <c r="AH67" i="18" a="1"/>
  <c r="AH67" i="18" s="1"/>
  <c r="AG70" i="18" a="1"/>
  <c r="AG70" i="18" s="1"/>
  <c r="AM72" i="18" a="1"/>
  <c r="AM72" i="18" s="1"/>
  <c r="AH76" i="18" a="1"/>
  <c r="AH76" i="18" s="1"/>
  <c r="AN78" i="18" a="1"/>
  <c r="AN78" i="18" s="1"/>
  <c r="AH81" i="18" a="1"/>
  <c r="AH81" i="18" s="1"/>
  <c r="AG83" i="18" a="1"/>
  <c r="AG83" i="18" s="1"/>
  <c r="AG85" i="18" a="1"/>
  <c r="AG85" i="18" s="1"/>
  <c r="AN94" i="18" a="1"/>
  <c r="AN94" i="18" s="1"/>
  <c r="AG97" i="18" a="1"/>
  <c r="AG97" i="18" s="1"/>
  <c r="AG99" i="18" a="1"/>
  <c r="AG99" i="18" s="1"/>
  <c r="AH101" i="18" a="1"/>
  <c r="AH101" i="18" s="1"/>
  <c r="AH103" i="18" a="1"/>
  <c r="AH103" i="18" s="1"/>
  <c r="AH105" i="18" a="1"/>
  <c r="AH105" i="18" s="1"/>
  <c r="AM107" i="18" a="1"/>
  <c r="AM107" i="18" s="1"/>
  <c r="AN109" i="18" a="1"/>
  <c r="AN109" i="18" s="1"/>
  <c r="AH112" i="18" a="1"/>
  <c r="AH112" i="18" s="1"/>
  <c r="AH114" i="18" a="1"/>
  <c r="AH114" i="18" s="1"/>
  <c r="AM122" i="18" a="1"/>
  <c r="AM122" i="18" s="1"/>
  <c r="AM124" i="18" a="1"/>
  <c r="AM124" i="18" s="1"/>
  <c r="AN126" i="18" a="1"/>
  <c r="AN126" i="18" s="1"/>
  <c r="AG131" i="18" a="1"/>
  <c r="AG131" i="18" s="1"/>
  <c r="AH135" i="18" a="1"/>
  <c r="AH135" i="18" s="1"/>
  <c r="AM141" i="18" a="1"/>
  <c r="AM141" i="18" s="1"/>
  <c r="AM143" i="18" a="1"/>
  <c r="AM143" i="18" s="1"/>
  <c r="AN145" i="18" a="1"/>
  <c r="AN145" i="18" s="1"/>
  <c r="AG148" i="18" a="1"/>
  <c r="AG148" i="18" s="1"/>
  <c r="AM153" i="18" a="1"/>
  <c r="AM153" i="18" s="1"/>
  <c r="AN159" i="18" a="1"/>
  <c r="AN159" i="18" s="1"/>
  <c r="AH164" i="18" a="1"/>
  <c r="AH164" i="18" s="1"/>
  <c r="AN166" i="18" a="1"/>
  <c r="AN166" i="18" s="1"/>
  <c r="AH171" i="18" a="1"/>
  <c r="AH171" i="18" s="1"/>
  <c r="AM173" i="18" a="1"/>
  <c r="AM173" i="18" s="1"/>
  <c r="AG176" i="18" a="1"/>
  <c r="AG176" i="18" s="1"/>
  <c r="AH178" i="18" a="1"/>
  <c r="AH178" i="18" s="1"/>
  <c r="AI178" i="18" s="1"/>
  <c r="AM180" i="18" a="1"/>
  <c r="AM180" i="18" s="1"/>
  <c r="AM182" i="18" a="1"/>
  <c r="AM182" i="18" s="1"/>
  <c r="AN184" i="18" a="1"/>
  <c r="AN184" i="18" s="1"/>
  <c r="AM186" i="18" a="1"/>
  <c r="AM186" i="18" s="1"/>
  <c r="AN190" i="18" a="1"/>
  <c r="AN190" i="18" s="1"/>
  <c r="AM193" i="18" a="1"/>
  <c r="AM193" i="18" s="1"/>
  <c r="AN195" i="18" a="1"/>
  <c r="AN195" i="18" s="1"/>
  <c r="AM7" i="18" a="1"/>
  <c r="AM7" i="18" s="1"/>
  <c r="AH10" i="18" a="1"/>
  <c r="AH10" i="18" s="1"/>
  <c r="AG13" i="18" a="1"/>
  <c r="AG13" i="18" s="1"/>
  <c r="AM15" i="18" a="1"/>
  <c r="AM15" i="18" s="1"/>
  <c r="AN17" i="18" a="1"/>
  <c r="AN17" i="18" s="1"/>
  <c r="AH20" i="18" a="1"/>
  <c r="AH20" i="18" s="1"/>
  <c r="AN22" i="18" a="1"/>
  <c r="AN22" i="18" s="1"/>
  <c r="AH25" i="18" a="1"/>
  <c r="AH25" i="18" s="1"/>
  <c r="AM27" i="18" a="1"/>
  <c r="AM27" i="18" s="1"/>
  <c r="AG37" i="18" a="1"/>
  <c r="AG37" i="18" s="1"/>
  <c r="AG39" i="18" a="1"/>
  <c r="AG39" i="18" s="1"/>
  <c r="AH41" i="18" a="1"/>
  <c r="AH41" i="18" s="1"/>
  <c r="AG44" i="18" a="1"/>
  <c r="AG44" i="18" s="1"/>
  <c r="AN46" i="18" a="1"/>
  <c r="AN46" i="18" s="1"/>
  <c r="AM49" i="18" a="1"/>
  <c r="AM49" i="18" s="1"/>
  <c r="AG52" i="18" a="1"/>
  <c r="AG52" i="18" s="1"/>
  <c r="AG57" i="18" a="1"/>
  <c r="AG57" i="18" s="1"/>
  <c r="AH59" i="18" a="1"/>
  <c r="AH59" i="18" s="1"/>
  <c r="AG62" i="18" a="1"/>
  <c r="AG62" i="18" s="1"/>
  <c r="AM64" i="18" a="1"/>
  <c r="AM64" i="18" s="1"/>
  <c r="AM67" i="18" a="1"/>
  <c r="AM67" i="18" s="1"/>
  <c r="AH70" i="18" a="1"/>
  <c r="AH70" i="18" s="1"/>
  <c r="AM74" i="18" a="1"/>
  <c r="AM74" i="18" s="1"/>
  <c r="AM76" i="18" a="1"/>
  <c r="AM76" i="18" s="1"/>
  <c r="AG87" i="18" a="1"/>
  <c r="AG87" i="18" s="1"/>
  <c r="AH89" i="18" a="1"/>
  <c r="AH89" i="18" s="1"/>
  <c r="AG91" i="18" a="1"/>
  <c r="AG91" i="18" s="1"/>
  <c r="AG95" i="18" a="1"/>
  <c r="AG95" i="18" s="1"/>
  <c r="AH97" i="18" a="1"/>
  <c r="AH97" i="18" s="1"/>
  <c r="AH99" i="18" a="1"/>
  <c r="AH99" i="18" s="1"/>
  <c r="AM103" i="18" a="1"/>
  <c r="AM103" i="18" s="1"/>
  <c r="AM105" i="18" a="1"/>
  <c r="AM105" i="18" s="1"/>
  <c r="AN107" i="18" a="1"/>
  <c r="AN107" i="18" s="1"/>
  <c r="AM112" i="18" a="1"/>
  <c r="AM112" i="18" s="1"/>
  <c r="AG116" i="18" a="1"/>
  <c r="AG116" i="18" s="1"/>
  <c r="AG118" i="18" a="1"/>
  <c r="AG118" i="18" s="1"/>
  <c r="AH120" i="18" a="1"/>
  <c r="AH120" i="18" s="1"/>
  <c r="AN122" i="18" a="1"/>
  <c r="AN122" i="18" s="1"/>
  <c r="AG129" i="18" a="1"/>
  <c r="AG129" i="18" s="1"/>
  <c r="AH131" i="18" a="1"/>
  <c r="AH131" i="18" s="1"/>
  <c r="AG133" i="18" a="1"/>
  <c r="AG133" i="18" s="1"/>
  <c r="AM135" i="18" a="1"/>
  <c r="AM135" i="18" s="1"/>
  <c r="AN137" i="18" a="1"/>
  <c r="AN137" i="18" s="1"/>
  <c r="AN139" i="18" a="1"/>
  <c r="AN139" i="18" s="1"/>
  <c r="AN141" i="18" a="1"/>
  <c r="AN141" i="18" s="1"/>
  <c r="AN143" i="18" a="1"/>
  <c r="AN143" i="18" s="1"/>
  <c r="AG146" i="18" a="1"/>
  <c r="AG146" i="18" s="1"/>
  <c r="AM149" i="18" a="1"/>
  <c r="AM149" i="18" s="1"/>
  <c r="AH151" i="18" a="1"/>
  <c r="AH151" i="18" s="1"/>
  <c r="AI151" i="18" s="1"/>
  <c r="AN153" i="18" a="1"/>
  <c r="AN153" i="18" s="1"/>
  <c r="AN155" i="18" a="1"/>
  <c r="AN155" i="18" s="1"/>
  <c r="AM157" i="18" a="1"/>
  <c r="AM157" i="18" s="1"/>
  <c r="AG160" i="18" a="1"/>
  <c r="AG160" i="18" s="1"/>
  <c r="AG162" i="18" a="1"/>
  <c r="AG162" i="18" s="1"/>
  <c r="AG167" i="18" a="1"/>
  <c r="AG167" i="18" s="1"/>
  <c r="AH169" i="18" a="1"/>
  <c r="AH169" i="18" s="1"/>
  <c r="AM171" i="18" a="1"/>
  <c r="AM171" i="18" s="1"/>
  <c r="AH176" i="18" a="1"/>
  <c r="AH176" i="18" s="1"/>
  <c r="AN180" i="18" a="1"/>
  <c r="AN180" i="18" s="1"/>
  <c r="AG185" i="18" a="1"/>
  <c r="AG185" i="18" s="1"/>
  <c r="AN7" i="18" a="1"/>
  <c r="AN7" i="18" s="1"/>
  <c r="AO7" i="18" s="1"/>
  <c r="AH13" i="18" a="1"/>
  <c r="AH13" i="18" s="1"/>
  <c r="AN15" i="18" a="1"/>
  <c r="AN15" i="18" s="1"/>
  <c r="AG18" i="18" a="1"/>
  <c r="AG18" i="18" s="1"/>
  <c r="AM20" i="18" a="1"/>
  <c r="AM20" i="18" s="1"/>
  <c r="AG23" i="18" a="1"/>
  <c r="AG23" i="18" s="1"/>
  <c r="AH32" i="18" a="1"/>
  <c r="AH32" i="18" s="1"/>
  <c r="AM34" i="18" a="1"/>
  <c r="AM34" i="18" s="1"/>
  <c r="AH37" i="18" a="1"/>
  <c r="AH37" i="18" s="1"/>
  <c r="AH39" i="18" a="1"/>
  <c r="AH39" i="18" s="1"/>
  <c r="AM41" i="18" a="1"/>
  <c r="AM41" i="18" s="1"/>
  <c r="AH44" i="18" a="1"/>
  <c r="AH44" i="18" s="1"/>
  <c r="AG47" i="18" a="1"/>
  <c r="AG47" i="18" s="1"/>
  <c r="AN49" i="18" a="1"/>
  <c r="AN49" i="18" s="1"/>
  <c r="AH52" i="18" a="1"/>
  <c r="AH52" i="18" s="1"/>
  <c r="AN54" i="18" a="1"/>
  <c r="AN54" i="18" s="1"/>
  <c r="AH57" i="18" a="1"/>
  <c r="AH57" i="18" s="1"/>
  <c r="AM59" i="18" a="1"/>
  <c r="AM59" i="18" s="1"/>
  <c r="AH62" i="18" a="1"/>
  <c r="AH62" i="18" s="1"/>
  <c r="AI62" i="18" s="1"/>
  <c r="AN64" i="18" a="1"/>
  <c r="AN64" i="18" s="1"/>
  <c r="AO64" i="18" s="1"/>
  <c r="AQ64" i="18" s="1"/>
  <c r="AN67" i="18" a="1"/>
  <c r="AN67" i="18" s="1"/>
  <c r="AM70" i="18" a="1"/>
  <c r="AM70" i="18" s="1"/>
  <c r="AN72" i="18" a="1"/>
  <c r="AN72" i="18" s="1"/>
  <c r="AN74" i="18" a="1"/>
  <c r="AN74" i="18" s="1"/>
  <c r="AN76" i="18" a="1"/>
  <c r="AN76" i="18" s="1"/>
  <c r="AG79" i="18" a="1"/>
  <c r="AG79" i="18" s="1"/>
  <c r="AM81" i="18" a="1"/>
  <c r="AM81" i="18" s="1"/>
  <c r="AH83" i="18" a="1"/>
  <c r="AH83" i="18" s="1"/>
  <c r="AH85" i="18" a="1"/>
  <c r="AH85" i="18" s="1"/>
  <c r="AH87" i="18" a="1"/>
  <c r="AH87" i="18" s="1"/>
  <c r="AM89" i="18" a="1"/>
  <c r="AM89" i="18" s="1"/>
  <c r="AH91" i="18" a="1"/>
  <c r="AH91" i="18" s="1"/>
  <c r="AG93" i="18" a="1"/>
  <c r="AG93" i="18" s="1"/>
  <c r="AM99" i="18" a="1"/>
  <c r="AM99" i="18" s="1"/>
  <c r="AN103" i="18" a="1"/>
  <c r="AN103" i="18" s="1"/>
  <c r="AN105" i="18" a="1"/>
  <c r="AN105" i="18" s="1"/>
  <c r="AG108" i="18" a="1"/>
  <c r="AG108" i="18" s="1"/>
  <c r="AG110" i="18" a="1"/>
  <c r="AG110" i="18" s="1"/>
  <c r="AN112" i="18" a="1"/>
  <c r="AN112" i="18" s="1"/>
  <c r="AH116" i="18" a="1"/>
  <c r="AH116" i="18" s="1"/>
  <c r="AM120" i="18" a="1"/>
  <c r="AM120" i="18" s="1"/>
  <c r="AG123" i="18" a="1"/>
  <c r="AG123" i="18" s="1"/>
  <c r="AN124" i="18" a="1"/>
  <c r="AN124" i="18" s="1"/>
  <c r="AG127" i="18" a="1"/>
  <c r="AG127" i="18" s="1"/>
  <c r="AH129" i="18" a="1"/>
  <c r="AH129" i="18" s="1"/>
  <c r="AH133" i="18" a="1"/>
  <c r="AH133" i="18" s="1"/>
  <c r="AN135" i="18" a="1"/>
  <c r="AN135" i="18" s="1"/>
  <c r="AG140" i="18" a="1"/>
  <c r="AG140" i="18" s="1"/>
  <c r="AG144" i="18" a="1"/>
  <c r="AG144" i="18" s="1"/>
  <c r="AH146" i="18" a="1"/>
  <c r="AH146" i="18" s="1"/>
  <c r="AH148" i="18" a="1"/>
  <c r="AH148" i="18" s="1"/>
  <c r="AN157" i="18" a="1"/>
  <c r="AN157" i="18" s="1"/>
  <c r="AH162" i="18" a="1"/>
  <c r="AH162" i="18" s="1"/>
  <c r="AM164" i="18" a="1"/>
  <c r="AM164" i="18" s="1"/>
  <c r="AH167" i="18" a="1"/>
  <c r="AH167" i="18" s="1"/>
  <c r="AN171" i="18" a="1"/>
  <c r="AN171" i="18" s="1"/>
  <c r="AN173" i="18" a="1"/>
  <c r="AN173" i="18" s="1"/>
  <c r="AM176" i="18" a="1"/>
  <c r="AM176" i="18" s="1"/>
  <c r="AM178" i="18" a="1"/>
  <c r="AM178" i="18" s="1"/>
  <c r="AN182" i="18" a="1"/>
  <c r="AN182" i="18" s="1"/>
  <c r="AH185" i="18" a="1"/>
  <c r="AH185" i="18" s="1"/>
  <c r="AM188" i="18" a="1"/>
  <c r="AM188" i="18" s="1"/>
  <c r="AG8" i="18" a="1"/>
  <c r="AG8" i="18" s="1"/>
  <c r="AM10" i="18" a="1"/>
  <c r="AM10" i="18" s="1"/>
  <c r="AM13" i="18" a="1"/>
  <c r="AM13" i="18" s="1"/>
  <c r="AG16" i="18" a="1"/>
  <c r="AG16" i="18" s="1"/>
  <c r="AH18" i="18" a="1"/>
  <c r="AH18" i="18" s="1"/>
  <c r="AN20" i="18" a="1"/>
  <c r="AN20" i="18" s="1"/>
  <c r="AN27" i="18" a="1"/>
  <c r="AN27" i="18" s="1"/>
  <c r="AG30" i="18" a="1"/>
  <c r="AG30" i="18" s="1"/>
  <c r="AM32" i="18" a="1"/>
  <c r="AM32" i="18" s="1"/>
  <c r="AN34" i="18" a="1"/>
  <c r="AN34" i="18" s="1"/>
  <c r="AM39" i="18" a="1"/>
  <c r="AM39" i="18" s="1"/>
  <c r="AN41" i="18" a="1"/>
  <c r="AN41" i="18" s="1"/>
  <c r="AM44" i="18" a="1"/>
  <c r="AM44" i="18" s="1"/>
  <c r="AH47" i="18" a="1"/>
  <c r="AH47" i="18" s="1"/>
  <c r="AM52" i="18" a="1"/>
  <c r="AM52" i="18" s="1"/>
  <c r="AG55" i="18" a="1"/>
  <c r="AG55" i="18" s="1"/>
  <c r="AN59" i="18" a="1"/>
  <c r="AN59" i="18" s="1"/>
  <c r="AM62" i="18" a="1"/>
  <c r="AM62" i="18" s="1"/>
  <c r="AG65" i="18" a="1"/>
  <c r="AG65" i="18" s="1"/>
  <c r="AG68" i="18" a="1"/>
  <c r="AG68" i="18" s="1"/>
  <c r="AG73" i="18" a="1"/>
  <c r="AG73" i="18" s="1"/>
  <c r="AG77" i="18" a="1"/>
  <c r="AG77" i="18" s="1"/>
  <c r="AH79" i="18" a="1"/>
  <c r="AH79" i="18" s="1"/>
  <c r="AM85" i="18" a="1"/>
  <c r="AM85" i="18" s="1"/>
  <c r="AM87" i="18" a="1"/>
  <c r="AM87" i="18" s="1"/>
  <c r="AN89" i="18" a="1"/>
  <c r="AN89" i="18" s="1"/>
  <c r="AM91" i="18" a="1"/>
  <c r="AM91" i="18" s="1"/>
  <c r="AH95" i="18" a="1"/>
  <c r="AH95" i="18" s="1"/>
  <c r="AM97" i="18" a="1"/>
  <c r="AM97" i="18" s="1"/>
  <c r="AM101" i="18" a="1"/>
  <c r="AM101" i="18" s="1"/>
  <c r="AG106" i="18" a="1"/>
  <c r="AG106" i="18" s="1"/>
  <c r="AH110" i="18" a="1"/>
  <c r="AH110" i="18" s="1"/>
  <c r="AM116" i="18" a="1"/>
  <c r="AM116" i="18" s="1"/>
  <c r="AH118" i="18" a="1"/>
  <c r="AH118" i="18" s="1"/>
  <c r="AN120" i="18" a="1"/>
  <c r="AN120" i="18" s="1"/>
  <c r="AG125" i="18" a="1"/>
  <c r="AG125" i="18" s="1"/>
  <c r="AM129" i="18" a="1"/>
  <c r="AM129" i="18" s="1"/>
  <c r="AM131" i="18" a="1"/>
  <c r="AM131" i="18" s="1"/>
  <c r="AG138" i="18" a="1"/>
  <c r="AG138" i="18" s="1"/>
  <c r="AH140" i="18" a="1"/>
  <c r="AH140" i="18" s="1"/>
  <c r="AG142" i="18" a="1"/>
  <c r="AG142" i="18" s="1"/>
  <c r="AH144" i="18" a="1"/>
  <c r="AH144" i="18" s="1"/>
  <c r="AM146" i="18" a="1"/>
  <c r="AM146" i="18" s="1"/>
  <c r="AN149" i="18" a="1"/>
  <c r="AN149" i="18" s="1"/>
  <c r="AM151" i="18" a="1"/>
  <c r="AM151" i="18" s="1"/>
  <c r="AG154" i="18" a="1"/>
  <c r="AG154" i="18" s="1"/>
  <c r="AG156" i="18" a="1"/>
  <c r="AG156" i="18" s="1"/>
  <c r="AG158" i="18" a="1"/>
  <c r="AG158" i="18" s="1"/>
  <c r="AH160" i="18" a="1"/>
  <c r="AH160" i="18" s="1"/>
  <c r="AM162" i="18" a="1"/>
  <c r="AM162" i="18" s="1"/>
  <c r="AN164" i="18" a="1"/>
  <c r="AN164" i="18" s="1"/>
  <c r="AM167" i="18" a="1"/>
  <c r="AM167" i="18" s="1"/>
  <c r="AM169" i="18" a="1"/>
  <c r="AM169" i="18" s="1"/>
  <c r="AG174" i="18" a="1"/>
  <c r="AG174" i="18" s="1"/>
  <c r="AN178" i="18" a="1"/>
  <c r="AN178" i="18" s="1"/>
  <c r="AG181" i="18" a="1"/>
  <c r="AG181" i="18" s="1"/>
  <c r="AM185" i="18" a="1"/>
  <c r="AM185" i="18" s="1"/>
  <c r="AG187" i="18" a="1"/>
  <c r="AG187" i="18" s="1"/>
  <c r="AN188" i="18" a="1"/>
  <c r="AN188" i="18" s="1"/>
  <c r="AM191" i="18" a="1"/>
  <c r="AM191" i="18" s="1"/>
  <c r="AG194" i="18" a="1"/>
  <c r="AG194" i="18" s="1"/>
  <c r="AM196" i="18" a="1"/>
  <c r="AM196" i="18" s="1"/>
  <c r="AH8" i="18" a="1"/>
  <c r="AH8" i="18" s="1"/>
  <c r="AN10" i="18" a="1"/>
  <c r="AN10" i="18" s="1"/>
  <c r="AN13" i="18" a="1"/>
  <c r="AN13" i="18" s="1"/>
  <c r="AH16" i="18" a="1"/>
  <c r="AH16" i="18" s="1"/>
  <c r="AM18" i="18" a="1"/>
  <c r="AM18" i="18" s="1"/>
  <c r="AH23" i="18" a="1"/>
  <c r="AH23" i="18" s="1"/>
  <c r="AM25" i="18" a="1"/>
  <c r="AM25" i="18" s="1"/>
  <c r="AO25" i="18" s="1"/>
  <c r="AG28" i="18" a="1"/>
  <c r="AG28" i="18" s="1"/>
  <c r="AH30" i="18" a="1"/>
  <c r="AH30" i="18" s="1"/>
  <c r="AN32" i="18" a="1"/>
  <c r="AN32" i="18" s="1"/>
  <c r="AG35" i="18" a="1"/>
  <c r="AG35" i="18" s="1"/>
  <c r="AM37" i="18" a="1"/>
  <c r="AM37" i="18" s="1"/>
  <c r="AN39" i="18" a="1"/>
  <c r="AN39" i="18" s="1"/>
  <c r="AG42" i="18" a="1"/>
  <c r="AG42" i="18" s="1"/>
  <c r="AN44" i="18" a="1"/>
  <c r="AN44" i="18" s="1"/>
  <c r="AM47" i="18" a="1"/>
  <c r="AM47" i="18" s="1"/>
  <c r="AG50" i="18" a="1"/>
  <c r="AG50" i="18" s="1"/>
  <c r="AN52" i="18" a="1"/>
  <c r="AN52" i="18" s="1"/>
  <c r="AH55" i="18" a="1"/>
  <c r="AH55" i="18" s="1"/>
  <c r="AM57" i="18" a="1"/>
  <c r="AM57" i="18" s="1"/>
  <c r="AG60" i="18" a="1"/>
  <c r="AG60" i="18" s="1"/>
  <c r="AN62" i="18" a="1"/>
  <c r="AN62" i="18" s="1"/>
  <c r="AH65" i="18" a="1"/>
  <c r="AH65" i="18" s="1"/>
  <c r="AH68" i="18" a="1"/>
  <c r="AH68" i="18" s="1"/>
  <c r="AN70" i="18" a="1"/>
  <c r="AN70" i="18" s="1"/>
  <c r="AO70" i="18" s="1"/>
  <c r="AG75" i="18" a="1"/>
  <c r="AG75" i="18" s="1"/>
  <c r="AI75" i="18" s="1"/>
  <c r="AK75" i="18" s="1"/>
  <c r="AM79" i="18" a="1"/>
  <c r="AM79" i="18" s="1"/>
  <c r="AN81" i="18" a="1"/>
  <c r="AN81" i="18" s="1"/>
  <c r="AO81" i="18" s="1"/>
  <c r="AP81" i="18" s="1"/>
  <c r="AM83" i="18" a="1"/>
  <c r="AM83" i="18" s="1"/>
  <c r="AO83" i="18" s="1"/>
  <c r="AQ83" i="18" s="1"/>
  <c r="AN85" i="18" a="1"/>
  <c r="AN85" i="18" s="1"/>
  <c r="AN87" i="18" a="1"/>
  <c r="AN87" i="18" s="1"/>
  <c r="AH93" i="18" a="1"/>
  <c r="AH93" i="18" s="1"/>
  <c r="AM95" i="18" a="1"/>
  <c r="AM95" i="18" s="1"/>
  <c r="AN97" i="18" a="1"/>
  <c r="AN97" i="18" s="1"/>
  <c r="AN99" i="18" a="1"/>
  <c r="AN99" i="18" s="1"/>
  <c r="AN101" i="18" a="1"/>
  <c r="AN101" i="18" s="1"/>
  <c r="AG104" i="18" a="1"/>
  <c r="AG104" i="18" s="1"/>
  <c r="AH108" i="18" a="1"/>
  <c r="AH108" i="18" s="1"/>
  <c r="AM110" i="18" a="1"/>
  <c r="AM110" i="18" s="1"/>
  <c r="AM114" i="18" a="1"/>
  <c r="AM114" i="18" s="1"/>
  <c r="AN116" i="18" a="1"/>
  <c r="AN116" i="18" s="1"/>
  <c r="AM118" i="18" a="1"/>
  <c r="AM118" i="18" s="1"/>
  <c r="AH125" i="18" a="1"/>
  <c r="AH125" i="18" s="1"/>
  <c r="AH138" i="18" a="1"/>
  <c r="AH138" i="18" s="1"/>
  <c r="AG159" i="18" a="1"/>
  <c r="AG159" i="18" s="1"/>
  <c r="AH168" i="18" a="1"/>
  <c r="AH168" i="18" s="1"/>
  <c r="AM177" i="18" a="1"/>
  <c r="AM177" i="18" s="1"/>
  <c r="AM189" i="18" a="1"/>
  <c r="AM189" i="18" s="1"/>
  <c r="AG196" i="18" a="1"/>
  <c r="AG196" i="18" s="1"/>
  <c r="AN200" i="18" a="1"/>
  <c r="AN200" i="18" s="1"/>
  <c r="AH205" i="18" a="1"/>
  <c r="AH205" i="18" s="1"/>
  <c r="AN209" i="18" a="1"/>
  <c r="AN209" i="18" s="1"/>
  <c r="AH214" i="18" a="1"/>
  <c r="AH214" i="18" s="1"/>
  <c r="AN218" i="18" a="1"/>
  <c r="AN218" i="18" s="1"/>
  <c r="AG223" i="18" a="1"/>
  <c r="AG223" i="18" s="1"/>
  <c r="AH225" i="18" a="1"/>
  <c r="AH225" i="18" s="1"/>
  <c r="AH227" i="18" a="1"/>
  <c r="AH227" i="18" s="1"/>
  <c r="AN231" i="18" a="1"/>
  <c r="AN231" i="18" s="1"/>
  <c r="AH236" i="18" a="1"/>
  <c r="AH236" i="18" s="1"/>
  <c r="AN240" i="18" a="1"/>
  <c r="AN240" i="18" s="1"/>
  <c r="AG245" i="18" a="1"/>
  <c r="AG245" i="18" s="1"/>
  <c r="AM247" i="18" a="1"/>
  <c r="AM247" i="18" s="1"/>
  <c r="AM249" i="18" a="1"/>
  <c r="AM249" i="18" s="1"/>
  <c r="AG252" i="18" a="1"/>
  <c r="AG252" i="18" s="1"/>
  <c r="AG254" i="18" a="1"/>
  <c r="AG254" i="18" s="1"/>
  <c r="AH256" i="18" a="1"/>
  <c r="AH256" i="18" s="1"/>
  <c r="AG261" i="18" a="1"/>
  <c r="AG261" i="18" s="1"/>
  <c r="AN262" i="18" a="1"/>
  <c r="AN262" i="18" s="1"/>
  <c r="AN264" i="18" a="1"/>
  <c r="AN264" i="18" s="1"/>
  <c r="AG267" i="18" a="1"/>
  <c r="AG267" i="18" s="1"/>
  <c r="AM269" i="18" a="1"/>
  <c r="AM269" i="18" s="1"/>
  <c r="AG274" i="18" a="1"/>
  <c r="AG274" i="18" s="1"/>
  <c r="AM275" i="18" a="1"/>
  <c r="AM275" i="18" s="1"/>
  <c r="AN277" i="18" a="1"/>
  <c r="AN277" i="18" s="1"/>
  <c r="AG282" i="18" a="1"/>
  <c r="AG282" i="18" s="1"/>
  <c r="AN283" i="18" a="1"/>
  <c r="AN283" i="18" s="1"/>
  <c r="AH288" i="18" a="1"/>
  <c r="AH288" i="18" s="1"/>
  <c r="AN289" i="18" a="1"/>
  <c r="AN289" i="18" s="1"/>
  <c r="AH295" i="18" a="1"/>
  <c r="AH295" i="18" s="1"/>
  <c r="AM297" i="18" a="1"/>
  <c r="AM297" i="18" s="1"/>
  <c r="AN299" i="18" a="1"/>
  <c r="AN299" i="18" s="1"/>
  <c r="AM304" i="18" a="1"/>
  <c r="AM304" i="18" s="1"/>
  <c r="AG309" i="18" a="1"/>
  <c r="AG309" i="18" s="1"/>
  <c r="AM313" i="18" a="1"/>
  <c r="AM313" i="18" s="1"/>
  <c r="AM315" i="18" a="1"/>
  <c r="AM315" i="18" s="1"/>
  <c r="AN317" i="18" a="1"/>
  <c r="AN317" i="18" s="1"/>
  <c r="AN319" i="18" a="1"/>
  <c r="AN319" i="18" s="1"/>
  <c r="AG322" i="18" a="1"/>
  <c r="AG322" i="18" s="1"/>
  <c r="AM324" i="18" a="1"/>
  <c r="AM324" i="18" s="1"/>
  <c r="AH327" i="18" a="1"/>
  <c r="AH327" i="18" s="1"/>
  <c r="AG330" i="18" a="1"/>
  <c r="AG330" i="18" s="1"/>
  <c r="AH332" i="18" a="1"/>
  <c r="AH332" i="18" s="1"/>
  <c r="AN334" i="18" a="1"/>
  <c r="AN334" i="18" s="1"/>
  <c r="AN338" i="18" a="1"/>
  <c r="AN338" i="18" s="1"/>
  <c r="AH343" i="18" a="1"/>
  <c r="AH343" i="18" s="1"/>
  <c r="AM347" i="18" a="1"/>
  <c r="AM347" i="18" s="1"/>
  <c r="AG350" i="18" a="1"/>
  <c r="AG350" i="18" s="1"/>
  <c r="AG352" i="18" a="1"/>
  <c r="AG352" i="18" s="1"/>
  <c r="AN106" i="18" a="1"/>
  <c r="AN106" i="18" s="1"/>
  <c r="AN125" i="18" a="1"/>
  <c r="AN125" i="18" s="1"/>
  <c r="AM150" i="18" a="1"/>
  <c r="AM150" i="18" s="1"/>
  <c r="AM168" i="18" a="1"/>
  <c r="AM168" i="18" s="1"/>
  <c r="AN177" i="18" a="1"/>
  <c r="AN177" i="18" s="1"/>
  <c r="AH186" i="18" a="1"/>
  <c r="AH186" i="18" s="1"/>
  <c r="AN189" i="18" a="1"/>
  <c r="AN189" i="18" s="1"/>
  <c r="AH193" i="18" a="1"/>
  <c r="AH193" i="18" s="1"/>
  <c r="AH196" i="18" a="1"/>
  <c r="AH196" i="18" s="1"/>
  <c r="AM198" i="18" a="1"/>
  <c r="AM198" i="18" s="1"/>
  <c r="AG201" i="18" a="1"/>
  <c r="AG201" i="18" s="1"/>
  <c r="AG203" i="18" a="1"/>
  <c r="AG203" i="18" s="1"/>
  <c r="AM205" i="18" a="1"/>
  <c r="AM205" i="18" s="1"/>
  <c r="AM207" i="18" a="1"/>
  <c r="AM207" i="18" s="1"/>
  <c r="AG210" i="18" a="1"/>
  <c r="AG210" i="18" s="1"/>
  <c r="AG212" i="18" a="1"/>
  <c r="AG212" i="18" s="1"/>
  <c r="AM214" i="18" a="1"/>
  <c r="AM214" i="18" s="1"/>
  <c r="AM216" i="18" a="1"/>
  <c r="AM216" i="18" s="1"/>
  <c r="AG219" i="18" a="1"/>
  <c r="AG219" i="18" s="1"/>
  <c r="AG221" i="18" a="1"/>
  <c r="AG221" i="18" s="1"/>
  <c r="AH223" i="18" a="1"/>
  <c r="AH223" i="18" s="1"/>
  <c r="AM227" i="18" a="1"/>
  <c r="AM227" i="18" s="1"/>
  <c r="AN229" i="18" a="1"/>
  <c r="AN229" i="18" s="1"/>
  <c r="AG232" i="18" a="1"/>
  <c r="AG232" i="18" s="1"/>
  <c r="AH234" i="18" a="1"/>
  <c r="AH234" i="18" s="1"/>
  <c r="AM236" i="18" a="1"/>
  <c r="AM236" i="18" s="1"/>
  <c r="AN238" i="18" a="1"/>
  <c r="AN238" i="18" s="1"/>
  <c r="AG241" i="18" a="1"/>
  <c r="AG241" i="18" s="1"/>
  <c r="AH243" i="18" a="1"/>
  <c r="AH243" i="18" s="1"/>
  <c r="AH245" i="18" a="1"/>
  <c r="AH245" i="18" s="1"/>
  <c r="AN249" i="18" a="1"/>
  <c r="AN249" i="18" s="1"/>
  <c r="AH254" i="18" a="1"/>
  <c r="AH254" i="18" s="1"/>
  <c r="AM256" i="18" a="1"/>
  <c r="AM256" i="18" s="1"/>
  <c r="AM258" i="18" a="1"/>
  <c r="AM258" i="18" s="1"/>
  <c r="AG265" i="18" a="1"/>
  <c r="AG265" i="18" s="1"/>
  <c r="AH267" i="18" a="1"/>
  <c r="AH267" i="18" s="1"/>
  <c r="AN269" i="18" a="1"/>
  <c r="AN269" i="18" s="1"/>
  <c r="AG272" i="18" a="1"/>
  <c r="AG272" i="18" s="1"/>
  <c r="AN275" i="18" a="1"/>
  <c r="AN275" i="18" s="1"/>
  <c r="AG278" i="18" a="1"/>
  <c r="AG278" i="18" s="1"/>
  <c r="AH280" i="18" a="1"/>
  <c r="AH280" i="18" s="1"/>
  <c r="AG290" i="18" a="1"/>
  <c r="AG290" i="18" s="1"/>
  <c r="AN291" i="18" a="1"/>
  <c r="AN291" i="18" s="1"/>
  <c r="AM295" i="18" a="1"/>
  <c r="AM295" i="18" s="1"/>
  <c r="AG300" i="18" a="1"/>
  <c r="AG300" i="18" s="1"/>
  <c r="AH302" i="18" a="1"/>
  <c r="AH302" i="18" s="1"/>
  <c r="AN304" i="18" a="1"/>
  <c r="AN304" i="18" s="1"/>
  <c r="AN306" i="18" a="1"/>
  <c r="AN306" i="18" s="1"/>
  <c r="AH309" i="18" a="1"/>
  <c r="AH309" i="18" s="1"/>
  <c r="AH311" i="18" a="1"/>
  <c r="AH311" i="18" s="1"/>
  <c r="AN313" i="18" a="1"/>
  <c r="AN313" i="18" s="1"/>
  <c r="AG318" i="18" a="1"/>
  <c r="AG318" i="18" s="1"/>
  <c r="AN324" i="18" a="1"/>
  <c r="AN324" i="18" s="1"/>
  <c r="AM327" i="18" a="1"/>
  <c r="AM327" i="18" s="1"/>
  <c r="AH330" i="18" a="1"/>
  <c r="AH330" i="18" s="1"/>
  <c r="AG335" i="18" a="1"/>
  <c r="AG335" i="18" s="1"/>
  <c r="AN336" i="18" a="1"/>
  <c r="AN336" i="18" s="1"/>
  <c r="AG109" i="18" a="1"/>
  <c r="AG109" i="18" s="1"/>
  <c r="AH127" i="18" a="1"/>
  <c r="AH127" i="18" s="1"/>
  <c r="AN151" i="18" a="1"/>
  <c r="AN151" i="18" s="1"/>
  <c r="AN169" i="18" a="1"/>
  <c r="AN169" i="18" s="1"/>
  <c r="AG190" i="18" a="1"/>
  <c r="AG190" i="18" s="1"/>
  <c r="AN198" i="18" a="1"/>
  <c r="AN198" i="18" s="1"/>
  <c r="AH203" i="18" a="1"/>
  <c r="AH203" i="18" s="1"/>
  <c r="AN207" i="18" a="1"/>
  <c r="AN207" i="18" s="1"/>
  <c r="AH212" i="18" a="1"/>
  <c r="AH212" i="18" s="1"/>
  <c r="AN216" i="18" a="1"/>
  <c r="AN216" i="18" s="1"/>
  <c r="AH221" i="18" a="1"/>
  <c r="AH221" i="18" s="1"/>
  <c r="AM223" i="18" a="1"/>
  <c r="AM223" i="18" s="1"/>
  <c r="AM225" i="18" a="1"/>
  <c r="AM225" i="18" s="1"/>
  <c r="AN227" i="18" a="1"/>
  <c r="AN227" i="18" s="1"/>
  <c r="AH232" i="18" a="1"/>
  <c r="AH232" i="18" s="1"/>
  <c r="AN236" i="18" a="1"/>
  <c r="AN236" i="18" s="1"/>
  <c r="AH241" i="18" a="1"/>
  <c r="AH241" i="18" s="1"/>
  <c r="AM245" i="18" a="1"/>
  <c r="AM245" i="18" s="1"/>
  <c r="AN247" i="18" a="1"/>
  <c r="AN247" i="18" s="1"/>
  <c r="AG250" i="18" a="1"/>
  <c r="AG250" i="18" s="1"/>
  <c r="AH252" i="18" a="1"/>
  <c r="AH252" i="18" s="1"/>
  <c r="AM254" i="18" a="1"/>
  <c r="AM254" i="18" s="1"/>
  <c r="AN258" i="18" a="1"/>
  <c r="AN258" i="18" s="1"/>
  <c r="AH261" i="18" a="1"/>
  <c r="AH261" i="18" s="1"/>
  <c r="AG263" i="18" a="1"/>
  <c r="AG263" i="18" s="1"/>
  <c r="AH265" i="18" a="1"/>
  <c r="AH265" i="18" s="1"/>
  <c r="AM267" i="18" a="1"/>
  <c r="AM267" i="18" s="1"/>
  <c r="AG270" i="18" a="1"/>
  <c r="AG270" i="18" s="1"/>
  <c r="AH272" i="18" a="1"/>
  <c r="AH272" i="18" s="1"/>
  <c r="AH274" i="18" a="1"/>
  <c r="AH274" i="18" s="1"/>
  <c r="AI274" i="18" s="1"/>
  <c r="AH278" i="18" a="1"/>
  <c r="AH278" i="18" s="1"/>
  <c r="AM280" i="18" a="1"/>
  <c r="AM280" i="18" s="1"/>
  <c r="AH282" i="18" a="1"/>
  <c r="AH282" i="18" s="1"/>
  <c r="AG284" i="18" a="1"/>
  <c r="AG284" i="18" s="1"/>
  <c r="AG286" i="18" a="1"/>
  <c r="AG286" i="18" s="1"/>
  <c r="AM293" i="18" a="1"/>
  <c r="AM293" i="18" s="1"/>
  <c r="AN295" i="18" a="1"/>
  <c r="AN295" i="18" s="1"/>
  <c r="AN297" i="18" a="1"/>
  <c r="AN297" i="18" s="1"/>
  <c r="AH300" i="18" a="1"/>
  <c r="AH300" i="18" s="1"/>
  <c r="AM302" i="18" a="1"/>
  <c r="AM302" i="18" s="1"/>
  <c r="AG305" i="18" a="1"/>
  <c r="AG305" i="18" s="1"/>
  <c r="AG307" i="18" a="1"/>
  <c r="AG307" i="18" s="1"/>
  <c r="AM309" i="18" a="1"/>
  <c r="AM309" i="18" s="1"/>
  <c r="AM311" i="18" a="1"/>
  <c r="AM311" i="18" s="1"/>
  <c r="AG314" i="18" a="1"/>
  <c r="AG314" i="18" s="1"/>
  <c r="AN315" i="18" a="1"/>
  <c r="AN315" i="18" s="1"/>
  <c r="AH318" i="18" a="1"/>
  <c r="AH318" i="18" s="1"/>
  <c r="AG320" i="18" a="1"/>
  <c r="AG320" i="18" s="1"/>
  <c r="AH322" i="18" a="1"/>
  <c r="AH322" i="18" s="1"/>
  <c r="AG325" i="18" a="1"/>
  <c r="AG325" i="18" s="1"/>
  <c r="AN327" i="18" a="1"/>
  <c r="AN327" i="18" s="1"/>
  <c r="AM330" i="18" a="1"/>
  <c r="AM330" i="18" s="1"/>
  <c r="AM332" i="18" a="1"/>
  <c r="AM332" i="18" s="1"/>
  <c r="AH339" i="18" a="1"/>
  <c r="AH339" i="18" s="1"/>
  <c r="AN343" i="18" a="1"/>
  <c r="AN343" i="18" s="1"/>
  <c r="AG348" i="18" a="1"/>
  <c r="AG348" i="18" s="1"/>
  <c r="AH350" i="18" a="1"/>
  <c r="AH350" i="18" s="1"/>
  <c r="AM352" i="18" a="1"/>
  <c r="AM352" i="18" s="1"/>
  <c r="AH111" i="18" a="1"/>
  <c r="AH111" i="18" s="1"/>
  <c r="AH128" i="18" a="1"/>
  <c r="AH128" i="18" s="1"/>
  <c r="AM152" i="18" a="1"/>
  <c r="AM152" i="18" s="1"/>
  <c r="AG161" i="18" a="1"/>
  <c r="AG161" i="18" s="1"/>
  <c r="AM170" i="18" a="1"/>
  <c r="AM170" i="18" s="1"/>
  <c r="AN179" i="18" a="1"/>
  <c r="AN179" i="18" s="1"/>
  <c r="AN186" i="18" a="1"/>
  <c r="AN186" i="18" s="1"/>
  <c r="AH190" i="18" a="1"/>
  <c r="AH190" i="18" s="1"/>
  <c r="AN193" i="18" a="1"/>
  <c r="AN193" i="18" s="1"/>
  <c r="AN196" i="18" a="1"/>
  <c r="AN196" i="18" s="1"/>
  <c r="AG199" i="18" a="1"/>
  <c r="AG199" i="18" s="1"/>
  <c r="AH201" i="18" a="1"/>
  <c r="AH201" i="18" s="1"/>
  <c r="AM203" i="18" a="1"/>
  <c r="AM203" i="18" s="1"/>
  <c r="AN205" i="18" a="1"/>
  <c r="AN205" i="18" s="1"/>
  <c r="AG208" i="18" a="1"/>
  <c r="AG208" i="18" s="1"/>
  <c r="AH210" i="18" a="1"/>
  <c r="AH210" i="18" s="1"/>
  <c r="AM212" i="18" a="1"/>
  <c r="AM212" i="18" s="1"/>
  <c r="AN214" i="18" a="1"/>
  <c r="AN214" i="18" s="1"/>
  <c r="AG217" i="18" a="1"/>
  <c r="AG217" i="18" s="1"/>
  <c r="AH219" i="18" a="1"/>
  <c r="AH219" i="18" s="1"/>
  <c r="AM221" i="18" a="1"/>
  <c r="AM221" i="18" s="1"/>
  <c r="AN225" i="18" a="1"/>
  <c r="AN225" i="18" s="1"/>
  <c r="AG228" i="18" a="1"/>
  <c r="AG228" i="18" s="1"/>
  <c r="AG230" i="18" a="1"/>
  <c r="AG230" i="18" s="1"/>
  <c r="AM232" i="18" a="1"/>
  <c r="AM232" i="18" s="1"/>
  <c r="AM234" i="18" a="1"/>
  <c r="AM234" i="18" s="1"/>
  <c r="AG237" i="18" a="1"/>
  <c r="AG237" i="18" s="1"/>
  <c r="AG239" i="18" a="1"/>
  <c r="AG239" i="18" s="1"/>
  <c r="AM241" i="18" a="1"/>
  <c r="AM241" i="18" s="1"/>
  <c r="AM243" i="18" a="1"/>
  <c r="AM243" i="18" s="1"/>
  <c r="AN245" i="18" a="1"/>
  <c r="AN245" i="18" s="1"/>
  <c r="AH250" i="18" a="1"/>
  <c r="AH250" i="18" s="1"/>
  <c r="AN254" i="18" a="1"/>
  <c r="AN254" i="18" s="1"/>
  <c r="AN256" i="18" a="1"/>
  <c r="AN256" i="18" s="1"/>
  <c r="AG259" i="18" a="1"/>
  <c r="AG259" i="18" s="1"/>
  <c r="AH263" i="18" a="1"/>
  <c r="AH263" i="18" s="1"/>
  <c r="AM265" i="18" a="1"/>
  <c r="AM265" i="18" s="1"/>
  <c r="AN267" i="18" a="1"/>
  <c r="AN267" i="18" s="1"/>
  <c r="AH270" i="18" a="1"/>
  <c r="AH270" i="18" s="1"/>
  <c r="AM272" i="18" a="1"/>
  <c r="AM272" i="18" s="1"/>
  <c r="AG276" i="18" a="1"/>
  <c r="AG276" i="18" s="1"/>
  <c r="AM278" i="18" a="1"/>
  <c r="AM278" i="18" s="1"/>
  <c r="AH286" i="18" a="1"/>
  <c r="AH286" i="18" s="1"/>
  <c r="AM288" i="18" a="1"/>
  <c r="AM288" i="18" s="1"/>
  <c r="AH290" i="18" a="1"/>
  <c r="AH290" i="18" s="1"/>
  <c r="AG292" i="18" a="1"/>
  <c r="AG292" i="18" s="1"/>
  <c r="AG296" i="18" a="1"/>
  <c r="AG296" i="18" s="1"/>
  <c r="AG298" i="18" a="1"/>
  <c r="AG298" i="18" s="1"/>
  <c r="AM300" i="18" a="1"/>
  <c r="AM300" i="18" s="1"/>
  <c r="AN302" i="18" a="1"/>
  <c r="AN302" i="18" s="1"/>
  <c r="AH307" i="18" a="1"/>
  <c r="AH307" i="18" s="1"/>
  <c r="AN309" i="18" a="1"/>
  <c r="AN309" i="18" s="1"/>
  <c r="AN311" i="18" a="1"/>
  <c r="AN311" i="18" s="1"/>
  <c r="AG316" i="18" a="1"/>
  <c r="AG316" i="18" s="1"/>
  <c r="AM322" i="18" a="1"/>
  <c r="AM322" i="18" s="1"/>
  <c r="AH325" i="18" a="1"/>
  <c r="AH325" i="18" s="1"/>
  <c r="AG328" i="18" a="1"/>
  <c r="AG328" i="18" s="1"/>
  <c r="AN129" i="18" a="1"/>
  <c r="AN129" i="18" s="1"/>
  <c r="AN152" i="18" a="1"/>
  <c r="AN152" i="18" s="1"/>
  <c r="AH161" i="18" a="1"/>
  <c r="AH161" i="18" s="1"/>
  <c r="AN170" i="18" a="1"/>
  <c r="AN170" i="18" s="1"/>
  <c r="AM190" i="18" a="1"/>
  <c r="AM190" i="18" s="1"/>
  <c r="AH194" i="18" a="1"/>
  <c r="AH194" i="18" s="1"/>
  <c r="AH199" i="18" a="1"/>
  <c r="AH199" i="18" s="1"/>
  <c r="AN203" i="18" a="1"/>
  <c r="AN203" i="18" s="1"/>
  <c r="AH208" i="18" a="1"/>
  <c r="AH208" i="18" s="1"/>
  <c r="AN212" i="18" a="1"/>
  <c r="AN212" i="18" s="1"/>
  <c r="AH217" i="18" a="1"/>
  <c r="AH217" i="18" s="1"/>
  <c r="AN221" i="18" a="1"/>
  <c r="AN221" i="18" s="1"/>
  <c r="AN223" i="18" a="1"/>
  <c r="AN223" i="18" s="1"/>
  <c r="AH230" i="18" a="1"/>
  <c r="AH230" i="18" s="1"/>
  <c r="AN234" i="18" a="1"/>
  <c r="AN234" i="18" s="1"/>
  <c r="AH239" i="18" a="1"/>
  <c r="AH239" i="18" s="1"/>
  <c r="AN243" i="18" a="1"/>
  <c r="AN243" i="18" s="1"/>
  <c r="AG246" i="18" a="1"/>
  <c r="AG246" i="18" s="1"/>
  <c r="AG248" i="18" a="1"/>
  <c r="AG248" i="18" s="1"/>
  <c r="AM250" i="18" a="1"/>
  <c r="AM250" i="18" s="1"/>
  <c r="AM252" i="18" a="1"/>
  <c r="AM252" i="18" s="1"/>
  <c r="AG255" i="18" a="1"/>
  <c r="AG255" i="18" s="1"/>
  <c r="AH259" i="18" a="1"/>
  <c r="AH259" i="18" s="1"/>
  <c r="AM263" i="18" a="1"/>
  <c r="AM263" i="18" s="1"/>
  <c r="AM270" i="18" a="1"/>
  <c r="AM270" i="18" s="1"/>
  <c r="AM274" i="18" a="1"/>
  <c r="AM274" i="18" s="1"/>
  <c r="AH276" i="18" a="1"/>
  <c r="AH276" i="18" s="1"/>
  <c r="AN278" i="18" a="1"/>
  <c r="AN278" i="18" s="1"/>
  <c r="AN280" i="18" a="1"/>
  <c r="AN280" i="18" s="1"/>
  <c r="AM282" i="18" a="1"/>
  <c r="AM282" i="18" s="1"/>
  <c r="AH284" i="18" a="1"/>
  <c r="AH284" i="18" s="1"/>
  <c r="AM286" i="18" a="1"/>
  <c r="AM286" i="18" s="1"/>
  <c r="AN293" i="18" a="1"/>
  <c r="AN293" i="18" s="1"/>
  <c r="AH298" i="18" a="1"/>
  <c r="AH298" i="18" s="1"/>
  <c r="AN300" i="18" a="1"/>
  <c r="AN300" i="18" s="1"/>
  <c r="AG303" i="18" a="1"/>
  <c r="AG303" i="18" s="1"/>
  <c r="AH305" i="18" a="1"/>
  <c r="AH305" i="18" s="1"/>
  <c r="AG312" i="18" a="1"/>
  <c r="AG312" i="18" s="1"/>
  <c r="AH314" i="18" a="1"/>
  <c r="AH314" i="18" s="1"/>
  <c r="AH316" i="18" a="1"/>
  <c r="AH316" i="18" s="1"/>
  <c r="AN142" i="18" a="1"/>
  <c r="AN142" i="18" s="1"/>
  <c r="AN162" i="18" a="1"/>
  <c r="AN162" i="18" s="1"/>
  <c r="AG172" i="18" a="1"/>
  <c r="AG172" i="18" s="1"/>
  <c r="AG191" i="18" a="1"/>
  <c r="AG191" i="18" s="1"/>
  <c r="AM194" i="18" a="1"/>
  <c r="AM194" i="18" s="1"/>
  <c r="AG197" i="18" a="1"/>
  <c r="AG197" i="18" s="1"/>
  <c r="AM199" i="18" a="1"/>
  <c r="AM199" i="18" s="1"/>
  <c r="AM201" i="18" a="1"/>
  <c r="AM201" i="18" s="1"/>
  <c r="AG204" i="18" a="1"/>
  <c r="AG204" i="18" s="1"/>
  <c r="AG206" i="18" a="1"/>
  <c r="AG206" i="18" s="1"/>
  <c r="AM208" i="18" a="1"/>
  <c r="AM208" i="18" s="1"/>
  <c r="AM210" i="18" a="1"/>
  <c r="AM210" i="18" s="1"/>
  <c r="AG213" i="18" a="1"/>
  <c r="AG213" i="18" s="1"/>
  <c r="AG215" i="18" a="1"/>
  <c r="AG215" i="18" s="1"/>
  <c r="AM217" i="18" a="1"/>
  <c r="AM217" i="18" s="1"/>
  <c r="AM219" i="18" a="1"/>
  <c r="AM219" i="18" s="1"/>
  <c r="AG222" i="18" a="1"/>
  <c r="AG222" i="18" s="1"/>
  <c r="AG226" i="18" a="1"/>
  <c r="AG226" i="18" s="1"/>
  <c r="AH228" i="18" a="1"/>
  <c r="AH228" i="18" s="1"/>
  <c r="AM230" i="18" a="1"/>
  <c r="AM230" i="18" s="1"/>
  <c r="AN232" i="18" a="1"/>
  <c r="AN232" i="18" s="1"/>
  <c r="AG235" i="18" a="1"/>
  <c r="AG235" i="18" s="1"/>
  <c r="AH237" i="18" a="1"/>
  <c r="AH237" i="18" s="1"/>
  <c r="AM239" i="18" a="1"/>
  <c r="AM239" i="18" s="1"/>
  <c r="AN241" i="18" a="1"/>
  <c r="AN241" i="18" s="1"/>
  <c r="AH248" i="18" a="1"/>
  <c r="AH248" i="18" s="1"/>
  <c r="AN252" i="18" a="1"/>
  <c r="AN252" i="18" s="1"/>
  <c r="AG257" i="18" a="1"/>
  <c r="AG257" i="18" s="1"/>
  <c r="AM259" i="18" a="1"/>
  <c r="AM259" i="18" s="1"/>
  <c r="AM261" i="18" a="1"/>
  <c r="AM261" i="18" s="1"/>
  <c r="AN263" i="18" a="1"/>
  <c r="AN263" i="18" s="1"/>
  <c r="AN265" i="18" a="1"/>
  <c r="AN265" i="18" s="1"/>
  <c r="AG268" i="18" a="1"/>
  <c r="AG268" i="18" s="1"/>
  <c r="AN270" i="18" a="1"/>
  <c r="AN270" i="18" s="1"/>
  <c r="AN272" i="18" a="1"/>
  <c r="AN272" i="18" s="1"/>
  <c r="AG279" i="18" a="1"/>
  <c r="AG279" i="18" s="1"/>
  <c r="AM284" i="18" a="1"/>
  <c r="AM284" i="18" s="1"/>
  <c r="AN286" i="18" a="1"/>
  <c r="AN286" i="18" s="1"/>
  <c r="AN288" i="18" a="1"/>
  <c r="AN288" i="18" s="1"/>
  <c r="AM290" i="18" a="1"/>
  <c r="AM290" i="18" s="1"/>
  <c r="AH292" i="18" a="1"/>
  <c r="AH292" i="18" s="1"/>
  <c r="AG294" i="18" a="1"/>
  <c r="AG294" i="18" s="1"/>
  <c r="AH296" i="18" a="1"/>
  <c r="AH296" i="18" s="1"/>
  <c r="AH303" i="18" a="1"/>
  <c r="AH303" i="18" s="1"/>
  <c r="AI303" i="18" s="1"/>
  <c r="AJ303" i="18" s="1"/>
  <c r="AM305" i="18" a="1"/>
  <c r="AM305" i="18" s="1"/>
  <c r="AM307" i="18" a="1"/>
  <c r="AM307" i="18" s="1"/>
  <c r="AG310" i="18" a="1"/>
  <c r="AG310" i="18" s="1"/>
  <c r="AH312" i="18" a="1"/>
  <c r="AH312" i="18" s="1"/>
  <c r="AN318" i="18" a="1"/>
  <c r="AN318" i="18" s="1"/>
  <c r="AM320" i="18" a="1"/>
  <c r="AM320" i="18" s="1"/>
  <c r="AG323" i="18" a="1"/>
  <c r="AG323" i="18" s="1"/>
  <c r="AN325" i="18" a="1"/>
  <c r="AN325" i="18" s="1"/>
  <c r="AM328" i="18" a="1"/>
  <c r="AM328" i="18" s="1"/>
  <c r="AH333" i="18" a="1"/>
  <c r="AH333" i="18" s="1"/>
  <c r="AM337" i="18" a="1"/>
  <c r="AM337" i="18" s="1"/>
  <c r="AN339" i="18" a="1"/>
  <c r="AN339" i="18" s="1"/>
  <c r="AG342" i="18" a="1"/>
  <c r="AG342" i="18" s="1"/>
  <c r="AH344" i="18" a="1"/>
  <c r="AH344" i="18" s="1"/>
  <c r="AN154" i="18" a="1"/>
  <c r="AN154" i="18" s="1"/>
  <c r="AO154" i="18" s="1"/>
  <c r="AH163" i="18" a="1"/>
  <c r="AH163" i="18" s="1"/>
  <c r="AN172" i="18" a="1"/>
  <c r="AN172" i="18" s="1"/>
  <c r="AG182" i="18" a="1"/>
  <c r="AG182" i="18" s="1"/>
  <c r="AM187" i="18" a="1"/>
  <c r="AM187" i="18" s="1"/>
  <c r="AH191" i="18" a="1"/>
  <c r="AH191" i="18" s="1"/>
  <c r="AH197" i="18" a="1"/>
  <c r="AH197" i="18" s="1"/>
  <c r="AN201" i="18" a="1"/>
  <c r="AN201" i="18" s="1"/>
  <c r="AH206" i="18" a="1"/>
  <c r="AH206" i="18" s="1"/>
  <c r="AN210" i="18" a="1"/>
  <c r="AN210" i="18" s="1"/>
  <c r="AH215" i="18" a="1"/>
  <c r="AH215" i="18" s="1"/>
  <c r="AN219" i="18" a="1"/>
  <c r="AN219" i="18" s="1"/>
  <c r="AG224" i="18" a="1"/>
  <c r="AG224" i="18" s="1"/>
  <c r="AH226" i="18" a="1"/>
  <c r="AH226" i="18" s="1"/>
  <c r="AN230" i="18" a="1"/>
  <c r="AN230" i="18" s="1"/>
  <c r="AH235" i="18" a="1"/>
  <c r="AH235" i="18" s="1"/>
  <c r="AN239" i="18" a="1"/>
  <c r="AN239" i="18" s="1"/>
  <c r="AG244" i="18" a="1"/>
  <c r="AG244" i="18" s="1"/>
  <c r="AH119" i="18" a="1"/>
  <c r="AH119" i="18" s="1"/>
  <c r="AI119" i="18" s="1"/>
  <c r="AK119" i="18" s="1"/>
  <c r="AH132" i="18" a="1"/>
  <c r="AH132" i="18" s="1"/>
  <c r="AG145" i="18" a="1"/>
  <c r="AG145" i="18" s="1"/>
  <c r="AG155" i="18" a="1"/>
  <c r="AG155" i="18" s="1"/>
  <c r="AM163" i="18" a="1"/>
  <c r="AM163" i="18" s="1"/>
  <c r="AG173" i="18" a="1"/>
  <c r="AG173" i="18" s="1"/>
  <c r="AH182" i="18" a="1"/>
  <c r="AH182" i="18" s="1"/>
  <c r="AN187" i="18" a="1"/>
  <c r="AN187" i="18" s="1"/>
  <c r="AN191" i="18" a="1"/>
  <c r="AN191" i="18" s="1"/>
  <c r="AN194" i="18" a="1"/>
  <c r="AN194" i="18" s="1"/>
  <c r="AM197" i="18" a="1"/>
  <c r="AM197" i="18" s="1"/>
  <c r="AN199" i="18" a="1"/>
  <c r="AN199" i="18" s="1"/>
  <c r="AG202" i="18" a="1"/>
  <c r="AG202" i="18" s="1"/>
  <c r="AH204" i="18" a="1"/>
  <c r="AH204" i="18" s="1"/>
  <c r="AM206" i="18" a="1"/>
  <c r="AM206" i="18" s="1"/>
  <c r="AN208" i="18" a="1"/>
  <c r="AN208" i="18" s="1"/>
  <c r="AG211" i="18" a="1"/>
  <c r="AG211" i="18" s="1"/>
  <c r="AH213" i="18" a="1"/>
  <c r="AH213" i="18" s="1"/>
  <c r="AM215" i="18" a="1"/>
  <c r="AM215" i="18" s="1"/>
  <c r="AN217" i="18" a="1"/>
  <c r="AN217" i="18" s="1"/>
  <c r="AG220" i="18" a="1"/>
  <c r="AG220" i="18" s="1"/>
  <c r="AH222" i="18" a="1"/>
  <c r="AH222" i="18" s="1"/>
  <c r="AH224" i="18" a="1"/>
  <c r="AH224" i="18" s="1"/>
  <c r="AM226" i="18" a="1"/>
  <c r="AM226" i="18" s="1"/>
  <c r="AM228" i="18" a="1"/>
  <c r="AM228" i="18" s="1"/>
  <c r="AG231" i="18" a="1"/>
  <c r="AG231" i="18" s="1"/>
  <c r="AG233" i="18" a="1"/>
  <c r="AG233" i="18" s="1"/>
  <c r="AM235" i="18" a="1"/>
  <c r="AM235" i="18" s="1"/>
  <c r="AM237" i="18" a="1"/>
  <c r="AM237" i="18" s="1"/>
  <c r="AG240" i="18" a="1"/>
  <c r="AG240" i="18" s="1"/>
  <c r="AG242" i="18" a="1"/>
  <c r="AG242" i="18" s="1"/>
  <c r="AH244" i="18" a="1"/>
  <c r="AH244" i="18" s="1"/>
  <c r="AN248" i="18" a="1"/>
  <c r="AN248" i="18" s="1"/>
  <c r="AH253" i="18" a="1"/>
  <c r="AH253" i="18" s="1"/>
  <c r="AM257" i="18" a="1"/>
  <c r="AM257" i="18" s="1"/>
  <c r="AN259" i="18" a="1"/>
  <c r="AN259" i="18" s="1"/>
  <c r="AG262" i="18" a="1"/>
  <c r="AG262" i="18" s="1"/>
  <c r="AG266" i="18" a="1"/>
  <c r="AG266" i="18" s="1"/>
  <c r="AH268" i="18" a="1"/>
  <c r="AH268" i="18" s="1"/>
  <c r="AN276" i="18" a="1"/>
  <c r="AN276" i="18" s="1"/>
  <c r="AH279" i="18" a="1"/>
  <c r="AH279" i="18" s="1"/>
  <c r="AG281" i="18" a="1"/>
  <c r="AG281" i="18" s="1"/>
  <c r="AG285" i="18" a="1"/>
  <c r="AG285" i="18" s="1"/>
  <c r="AH287" i="18" a="1"/>
  <c r="AH287" i="18" s="1"/>
  <c r="AG289" i="18" a="1"/>
  <c r="AG289" i="18" s="1"/>
  <c r="AM292" i="18" a="1"/>
  <c r="AM292" i="18" s="1"/>
  <c r="AN298" i="18" a="1"/>
  <c r="AN298" i="18" s="1"/>
  <c r="AM303" i="18" a="1"/>
  <c r="AM303" i="18" s="1"/>
  <c r="AN305" i="18" a="1"/>
  <c r="AN305" i="18" s="1"/>
  <c r="AG308" i="18" a="1"/>
  <c r="AG308" i="18" s="1"/>
  <c r="AH310" i="18" a="1"/>
  <c r="AH310" i="18" s="1"/>
  <c r="AM312" i="18" a="1"/>
  <c r="AM312" i="18" s="1"/>
  <c r="AN316" i="18" a="1"/>
  <c r="AN316" i="18" s="1"/>
  <c r="AG319" i="18" a="1"/>
  <c r="AG319" i="18" s="1"/>
  <c r="AG321" i="18" a="1"/>
  <c r="AG321" i="18" s="1"/>
  <c r="AH323" i="18" a="1"/>
  <c r="AH323" i="18" s="1"/>
  <c r="AH326" i="18" a="1"/>
  <c r="AH326" i="18" s="1"/>
  <c r="AG329" i="18" a="1"/>
  <c r="AG329" i="18" s="1"/>
  <c r="AG121" i="18" a="1"/>
  <c r="AG121" i="18" s="1"/>
  <c r="AM133" i="18" a="1"/>
  <c r="AM133" i="18" s="1"/>
  <c r="AG165" i="18" a="1"/>
  <c r="AG165" i="18" s="1"/>
  <c r="AH174" i="18" a="1"/>
  <c r="AH174" i="18" s="1"/>
  <c r="AG183" i="18" a="1"/>
  <c r="AG183" i="18" s="1"/>
  <c r="AG188" i="18" a="1"/>
  <c r="AG188" i="18" s="1"/>
  <c r="AG192" i="18" a="1"/>
  <c r="AG192" i="18" s="1"/>
  <c r="AG195" i="18" a="1"/>
  <c r="AG195" i="18" s="1"/>
  <c r="AN197" i="18" a="1"/>
  <c r="AN197" i="18" s="1"/>
  <c r="AH202" i="18" a="1"/>
  <c r="AH202" i="18" s="1"/>
  <c r="AN206" i="18" a="1"/>
  <c r="AN206" i="18" s="1"/>
  <c r="AH211" i="18" a="1"/>
  <c r="AH211" i="18" s="1"/>
  <c r="AN215" i="18" a="1"/>
  <c r="AN215" i="18" s="1"/>
  <c r="AH220" i="18" a="1"/>
  <c r="AH220" i="18" s="1"/>
  <c r="AM224" i="18" a="1"/>
  <c r="AM224" i="18" s="1"/>
  <c r="AN228" i="18" a="1"/>
  <c r="AN228" i="18" s="1"/>
  <c r="AH233" i="18" a="1"/>
  <c r="AH233" i="18" s="1"/>
  <c r="AI233" i="18" s="1"/>
  <c r="AK233" i="18" s="1"/>
  <c r="AN237" i="18" a="1"/>
  <c r="AN237" i="18" s="1"/>
  <c r="AH242" i="18" a="1"/>
  <c r="AH242" i="18" s="1"/>
  <c r="AM244" i="18" a="1"/>
  <c r="AM244" i="18" s="1"/>
  <c r="AM246" i="18" a="1"/>
  <c r="AM246" i="18" s="1"/>
  <c r="AG249" i="18" a="1"/>
  <c r="AG249" i="18" s="1"/>
  <c r="AG251" i="18" a="1"/>
  <c r="AG251" i="18" s="1"/>
  <c r="AM253" i="18" a="1"/>
  <c r="AM253" i="18" s="1"/>
  <c r="AM255" i="18" a="1"/>
  <c r="AM255" i="18" s="1"/>
  <c r="AN257" i="18" a="1"/>
  <c r="AN257" i="18" s="1"/>
  <c r="AG260" i="18" a="1"/>
  <c r="AG260" i="18" s="1"/>
  <c r="AH264" i="18" a="1"/>
  <c r="AH264" i="18" s="1"/>
  <c r="AH266" i="18" a="1"/>
  <c r="AH266" i="18" s="1"/>
  <c r="AM268" i="18" a="1"/>
  <c r="AM268" i="18" s="1"/>
  <c r="AH271" i="18" a="1"/>
  <c r="AH271" i="18" s="1"/>
  <c r="AH273" i="18" a="1"/>
  <c r="AH273" i="18" s="1"/>
  <c r="AG275" i="18" a="1"/>
  <c r="AG275" i="18" s="1"/>
  <c r="AH281" i="18" a="1"/>
  <c r="AH281" i="18" s="1"/>
  <c r="AG283" i="18" a="1"/>
  <c r="AG283" i="18" s="1"/>
  <c r="AH285" i="18" a="1"/>
  <c r="AH285" i="18" s="1"/>
  <c r="AM287" i="18" a="1"/>
  <c r="AM287" i="18" s="1"/>
  <c r="AH289" i="18" a="1"/>
  <c r="AH289" i="18" s="1"/>
  <c r="AG291" i="18" a="1"/>
  <c r="AG291" i="18" s="1"/>
  <c r="AN292" i="18" a="1"/>
  <c r="AN292" i="18" s="1"/>
  <c r="AM294" i="18" a="1"/>
  <c r="AM294" i="18" s="1"/>
  <c r="AN296" i="18" a="1"/>
  <c r="AN296" i="18" s="1"/>
  <c r="AG299" i="18" a="1"/>
  <c r="AG299" i="18" s="1"/>
  <c r="AH301" i="18" a="1"/>
  <c r="AH301" i="18" s="1"/>
  <c r="AN303" i="18" a="1"/>
  <c r="AN303" i="18" s="1"/>
  <c r="AG306" i="18" a="1"/>
  <c r="AG306" i="18" s="1"/>
  <c r="AN312" i="18" a="1"/>
  <c r="AN312" i="18" s="1"/>
  <c r="AN121" i="18" a="1"/>
  <c r="AN121" i="18" s="1"/>
  <c r="AO121" i="18" s="1"/>
  <c r="AP121" i="18" s="1"/>
  <c r="AH147" i="18" a="1"/>
  <c r="AH147" i="18" s="1"/>
  <c r="AI147" i="18" s="1"/>
  <c r="AN156" i="18" a="1"/>
  <c r="AN156" i="18" s="1"/>
  <c r="AG166" i="18" a="1"/>
  <c r="AG166" i="18" s="1"/>
  <c r="AG184" i="18" a="1"/>
  <c r="AG184" i="18" s="1"/>
  <c r="AM192" i="18" a="1"/>
  <c r="AM192" i="18" s="1"/>
  <c r="AG198" i="18" a="1"/>
  <c r="AG198" i="18" s="1"/>
  <c r="AG200" i="18" a="1"/>
  <c r="AG200" i="18" s="1"/>
  <c r="AM202" i="18" a="1"/>
  <c r="AM202" i="18" s="1"/>
  <c r="AM204" i="18" a="1"/>
  <c r="AM204" i="18" s="1"/>
  <c r="AG207" i="18" a="1"/>
  <c r="AG207" i="18" s="1"/>
  <c r="AG209" i="18" a="1"/>
  <c r="AG209" i="18" s="1"/>
  <c r="AM211" i="18" a="1"/>
  <c r="AM211" i="18" s="1"/>
  <c r="AM213" i="18" a="1"/>
  <c r="AM213" i="18" s="1"/>
  <c r="AG216" i="18" a="1"/>
  <c r="AG216" i="18" s="1"/>
  <c r="AG218" i="18" a="1"/>
  <c r="AG218" i="18" s="1"/>
  <c r="AM220" i="18" a="1"/>
  <c r="AM220" i="18" s="1"/>
  <c r="AM222" i="18" a="1"/>
  <c r="AM222" i="18" s="1"/>
  <c r="AN224" i="18" a="1"/>
  <c r="AN224" i="18" s="1"/>
  <c r="AN226" i="18" a="1"/>
  <c r="AN226" i="18" s="1"/>
  <c r="AG229" i="18" a="1"/>
  <c r="AG229" i="18" s="1"/>
  <c r="AH231" i="18" a="1"/>
  <c r="AH231" i="18" s="1"/>
  <c r="AM233" i="18" a="1"/>
  <c r="AM233" i="18" s="1"/>
  <c r="AN235" i="18" a="1"/>
  <c r="AN235" i="18" s="1"/>
  <c r="AG238" i="18" a="1"/>
  <c r="AG238" i="18" s="1"/>
  <c r="AH240" i="18" a="1"/>
  <c r="AH240" i="18" s="1"/>
  <c r="AM242" i="18" a="1"/>
  <c r="AM242" i="18" s="1"/>
  <c r="AN246" i="18" a="1"/>
  <c r="AN246" i="18" s="1"/>
  <c r="AH251" i="18" a="1"/>
  <c r="AH251" i="18" s="1"/>
  <c r="AG258" i="18" a="1"/>
  <c r="AG258" i="18" s="1"/>
  <c r="AH260" i="18" a="1"/>
  <c r="AH260" i="18" s="1"/>
  <c r="AH262" i="18" a="1"/>
  <c r="AH262" i="18" s="1"/>
  <c r="AM266" i="18" a="1"/>
  <c r="AM266" i="18" s="1"/>
  <c r="AN268" i="18" a="1"/>
  <c r="AN268" i="18" s="1"/>
  <c r="AM271" i="18" a="1"/>
  <c r="AM271" i="18" s="1"/>
  <c r="AM273" i="18" a="1"/>
  <c r="AM273" i="18" s="1"/>
  <c r="AG277" i="18" a="1"/>
  <c r="AG277" i="18" s="1"/>
  <c r="AM279" i="18" a="1"/>
  <c r="AM279" i="18" s="1"/>
  <c r="AM281" i="18" a="1"/>
  <c r="AM281" i="18" s="1"/>
  <c r="AH283" i="18" a="1"/>
  <c r="AH283" i="18" s="1"/>
  <c r="AN287" i="18" a="1"/>
  <c r="AN287" i="18" s="1"/>
  <c r="AG293" i="18" a="1"/>
  <c r="AG293" i="18" s="1"/>
  <c r="AN294" i="18" a="1"/>
  <c r="AN294" i="18" s="1"/>
  <c r="AG297" i="18" a="1"/>
  <c r="AG297" i="18" s="1"/>
  <c r="AM301" i="18" a="1"/>
  <c r="AM301" i="18" s="1"/>
  <c r="AH306" i="18" a="1"/>
  <c r="AH306" i="18" s="1"/>
  <c r="AH123" i="18" a="1"/>
  <c r="AH123" i="18" s="1"/>
  <c r="AI123" i="18" s="1"/>
  <c r="AG136" i="18" a="1"/>
  <c r="AG136" i="18" s="1"/>
  <c r="AG157" i="18" a="1"/>
  <c r="AG157" i="18" s="1"/>
  <c r="AH175" i="18" a="1"/>
  <c r="AH175" i="18" s="1"/>
  <c r="AN192" i="18" a="1"/>
  <c r="AN192" i="18" s="1"/>
  <c r="AH195" i="18" a="1"/>
  <c r="AH195" i="18" s="1"/>
  <c r="AH200" i="18" a="1"/>
  <c r="AH200" i="18" s="1"/>
  <c r="AN204" i="18" a="1"/>
  <c r="AN204" i="18" s="1"/>
  <c r="AH209" i="18" a="1"/>
  <c r="AH209" i="18" s="1"/>
  <c r="AN213" i="18" a="1"/>
  <c r="AN213" i="18" s="1"/>
  <c r="AH218" i="18" a="1"/>
  <c r="AH218" i="18" s="1"/>
  <c r="AN222" i="18" a="1"/>
  <c r="AN222" i="18" s="1"/>
  <c r="AG225" i="18" a="1"/>
  <c r="AG225" i="18" s="1"/>
  <c r="AH229" i="18" a="1"/>
  <c r="AH229" i="18" s="1"/>
  <c r="AN233" i="18" a="1"/>
  <c r="AN233" i="18" s="1"/>
  <c r="AH238" i="18" a="1"/>
  <c r="AH238" i="18" s="1"/>
  <c r="AN242" i="18" a="1"/>
  <c r="AN242" i="18" s="1"/>
  <c r="AN244" i="18" a="1"/>
  <c r="AN244" i="18" s="1"/>
  <c r="AG247" i="18" a="1"/>
  <c r="AG247" i="18" s="1"/>
  <c r="AH249" i="18" a="1"/>
  <c r="AH249" i="18" s="1"/>
  <c r="AM251" i="18" a="1"/>
  <c r="AM251" i="18" s="1"/>
  <c r="AN253" i="18" a="1"/>
  <c r="AN253" i="18" s="1"/>
  <c r="AN255" i="18" a="1"/>
  <c r="AN255" i="18" s="1"/>
  <c r="AM260" i="18" a="1"/>
  <c r="AM260" i="18" s="1"/>
  <c r="AM262" i="18" a="1"/>
  <c r="AM262" i="18" s="1"/>
  <c r="AM264" i="18" a="1"/>
  <c r="AM264" i="18" s="1"/>
  <c r="AG269" i="18" a="1"/>
  <c r="AG269" i="18" s="1"/>
  <c r="AH275" i="18" a="1"/>
  <c r="AH275" i="18" s="1"/>
  <c r="AH277" i="18" a="1"/>
  <c r="AH277" i="18" s="1"/>
  <c r="AN279" i="18" a="1"/>
  <c r="AN279" i="18" s="1"/>
  <c r="AM283" i="18" a="1"/>
  <c r="AM283" i="18" s="1"/>
  <c r="AM285" i="18" a="1"/>
  <c r="AM285" i="18" s="1"/>
  <c r="AG288" i="18" a="1"/>
  <c r="AG288" i="18" s="1"/>
  <c r="AM289" i="18" a="1"/>
  <c r="AM289" i="18" s="1"/>
  <c r="AH291" i="18" a="1"/>
  <c r="AH291" i="18" s="1"/>
  <c r="AH297" i="18" a="1"/>
  <c r="AH297" i="18" s="1"/>
  <c r="AH299" i="18" a="1"/>
  <c r="AH299" i="18" s="1"/>
  <c r="AN301" i="18" a="1"/>
  <c r="AN301" i="18" s="1"/>
  <c r="AG304" i="18" a="1"/>
  <c r="AG304" i="18" s="1"/>
  <c r="AM308" i="18" a="1"/>
  <c r="AM308" i="18" s="1"/>
  <c r="AN310" i="18" a="1"/>
  <c r="AN310" i="18" s="1"/>
  <c r="AG313" i="18" a="1"/>
  <c r="AG313" i="18" s="1"/>
  <c r="AH315" i="18" a="1"/>
  <c r="AH315" i="18" s="1"/>
  <c r="AH317" i="18" a="1"/>
  <c r="AH317" i="18" s="1"/>
  <c r="AN321" i="18" a="1"/>
  <c r="AN321" i="18" s="1"/>
  <c r="AG324" i="18" a="1"/>
  <c r="AG324" i="18" s="1"/>
  <c r="AG327" i="18" a="1"/>
  <c r="AG327" i="18" s="1"/>
  <c r="AM329" i="18" a="1"/>
  <c r="AM329" i="18" s="1"/>
  <c r="AG332" i="18" a="1"/>
  <c r="AG332" i="18" s="1"/>
  <c r="AH334" i="18" a="1"/>
  <c r="AH334" i="18" s="1"/>
  <c r="AH336" i="18" a="1"/>
  <c r="AH336" i="18" s="1"/>
  <c r="AN340" i="18" a="1"/>
  <c r="AN340" i="18" s="1"/>
  <c r="AH345" i="18" a="1"/>
  <c r="AH345" i="18" s="1"/>
  <c r="AN136" i="18" a="1"/>
  <c r="AN136" i="18" s="1"/>
  <c r="AH158" i="18" a="1"/>
  <c r="AH158" i="18" s="1"/>
  <c r="AN176" i="18" a="1"/>
  <c r="AN176" i="18" s="1"/>
  <c r="AG189" i="18" a="1"/>
  <c r="AG189" i="18" s="1"/>
  <c r="AG193" i="18" a="1"/>
  <c r="AG193" i="18" s="1"/>
  <c r="AM195" i="18" a="1"/>
  <c r="AM195" i="18" s="1"/>
  <c r="AH198" i="18" a="1"/>
  <c r="AH198" i="18" s="1"/>
  <c r="AM200" i="18" a="1"/>
  <c r="AM200" i="18" s="1"/>
  <c r="AN202" i="18" a="1"/>
  <c r="AN202" i="18" s="1"/>
  <c r="AG205" i="18" a="1"/>
  <c r="AG205" i="18" s="1"/>
  <c r="AH207" i="18" a="1"/>
  <c r="AH207" i="18" s="1"/>
  <c r="AM209" i="18" a="1"/>
  <c r="AM209" i="18" s="1"/>
  <c r="AN211" i="18" a="1"/>
  <c r="AN211" i="18" s="1"/>
  <c r="AG214" i="18" a="1"/>
  <c r="AG214" i="18" s="1"/>
  <c r="AH216" i="18" a="1"/>
  <c r="AH216" i="18" s="1"/>
  <c r="AM218" i="18" a="1"/>
  <c r="AM218" i="18" s="1"/>
  <c r="AN220" i="18" a="1"/>
  <c r="AN220" i="18" s="1"/>
  <c r="AG227" i="18" a="1"/>
  <c r="AG227" i="18" s="1"/>
  <c r="AM229" i="18" a="1"/>
  <c r="AM229" i="18" s="1"/>
  <c r="AM231" i="18" a="1"/>
  <c r="AM231" i="18" s="1"/>
  <c r="AG234" i="18" a="1"/>
  <c r="AG234" i="18" s="1"/>
  <c r="AG236" i="18" a="1"/>
  <c r="AG236" i="18" s="1"/>
  <c r="AM238" i="18" a="1"/>
  <c r="AM238" i="18" s="1"/>
  <c r="AM240" i="18" a="1"/>
  <c r="AM240" i="18" s="1"/>
  <c r="AG243" i="18" a="1"/>
  <c r="AG243" i="18" s="1"/>
  <c r="AH247" i="18" a="1"/>
  <c r="AH247" i="18" s="1"/>
  <c r="AN251" i="18" a="1"/>
  <c r="AN251" i="18" s="1"/>
  <c r="AG256" i="18" a="1"/>
  <c r="AG256" i="18" s="1"/>
  <c r="AH258" i="18" a="1"/>
  <c r="AH258" i="18" s="1"/>
  <c r="AN260" i="18" a="1"/>
  <c r="AN260" i="18" s="1"/>
  <c r="AN266" i="18" a="1"/>
  <c r="AN266" i="18" s="1"/>
  <c r="AH269" i="18" a="1"/>
  <c r="AH269" i="18" s="1"/>
  <c r="AN271" i="18" a="1"/>
  <c r="AN271" i="18" s="1"/>
  <c r="AN273" i="18" a="1"/>
  <c r="AN273" i="18" s="1"/>
  <c r="AM277" i="18" a="1"/>
  <c r="AM277" i="18" s="1"/>
  <c r="AG280" i="18" a="1"/>
  <c r="AG280" i="18" s="1"/>
  <c r="AN281" i="18" a="1"/>
  <c r="AN281" i="18" s="1"/>
  <c r="AN285" i="18" a="1"/>
  <c r="AN285" i="18" s="1"/>
  <c r="AM291" i="18" a="1"/>
  <c r="AM291" i="18" s="1"/>
  <c r="AH246" i="18" a="1"/>
  <c r="AH246" i="18" s="1"/>
  <c r="AG273" i="18" a="1"/>
  <c r="AG273" i="18" s="1"/>
  <c r="AH294" i="18" a="1"/>
  <c r="AH294" i="18" s="1"/>
  <c r="AI294" i="18" s="1"/>
  <c r="AJ294" i="18" s="1"/>
  <c r="AN307" i="18" a="1"/>
  <c r="AN307" i="18" s="1"/>
  <c r="AH321" i="18" a="1"/>
  <c r="AH321" i="18" s="1"/>
  <c r="AN335" i="18" a="1"/>
  <c r="AN335" i="18" s="1"/>
  <c r="AN342" i="18" a="1"/>
  <c r="AN342" i="18" s="1"/>
  <c r="AH346" i="18" a="1"/>
  <c r="AH346" i="18" s="1"/>
  <c r="AN348" i="18" a="1"/>
  <c r="AN348" i="18" s="1"/>
  <c r="AM351" i="18" a="1"/>
  <c r="AM351" i="18" s="1"/>
  <c r="AH355" i="18" a="1"/>
  <c r="AH355" i="18" s="1"/>
  <c r="AG357" i="18" a="1"/>
  <c r="AG357" i="18" s="1"/>
  <c r="AN359" i="18" a="1"/>
  <c r="AN359" i="18" s="1"/>
  <c r="AN363" i="18" a="1"/>
  <c r="AN363" i="18" s="1"/>
  <c r="AG369" i="18" a="1"/>
  <c r="AG369" i="18" s="1"/>
  <c r="AG372" i="18" a="1"/>
  <c r="AG372" i="18" s="1"/>
  <c r="AG377" i="18" a="1"/>
  <c r="AG377" i="18" s="1"/>
  <c r="AM379" i="18" a="1"/>
  <c r="AM379" i="18" s="1"/>
  <c r="AH382" i="18" a="1"/>
  <c r="AH382" i="18" s="1"/>
  <c r="AH384" i="18" a="1"/>
  <c r="AH384" i="18" s="1"/>
  <c r="AG391" i="18" a="1"/>
  <c r="AG391" i="18" s="1"/>
  <c r="AG393" i="18" a="1"/>
  <c r="AG393" i="18" s="1"/>
  <c r="AM395" i="18" a="1"/>
  <c r="AM395" i="18" s="1"/>
  <c r="AH397" i="18" a="1"/>
  <c r="AH397" i="18" s="1"/>
  <c r="AH399" i="18" a="1"/>
  <c r="AH399" i="18" s="1"/>
  <c r="AM401" i="18" a="1"/>
  <c r="AM401" i="18" s="1"/>
  <c r="AN403" i="18" a="1"/>
  <c r="AN403" i="18" s="1"/>
  <c r="AG406" i="18" a="1"/>
  <c r="AG406" i="18" s="1"/>
  <c r="AN407" i="18" a="1"/>
  <c r="AN407" i="18" s="1"/>
  <c r="AN409" i="18" a="1"/>
  <c r="AN409" i="18" s="1"/>
  <c r="AM412" i="18" a="1"/>
  <c r="AM412" i="18" s="1"/>
  <c r="AN416" i="18" a="1"/>
  <c r="AN416" i="18" s="1"/>
  <c r="AH419" i="18" a="1"/>
  <c r="AH419" i="18" s="1"/>
  <c r="AN421" i="18" a="1"/>
  <c r="AN421" i="18" s="1"/>
  <c r="AG426" i="18" a="1"/>
  <c r="AG426" i="18" s="1"/>
  <c r="AH428" i="18" a="1"/>
  <c r="AH428" i="18" s="1"/>
  <c r="AG430" i="18" a="1"/>
  <c r="AG430" i="18" s="1"/>
  <c r="AM432" i="18" a="1"/>
  <c r="AM432" i="18" s="1"/>
  <c r="AM434" i="18" a="1"/>
  <c r="AM434" i="18" s="1"/>
  <c r="AN436" i="18" a="1"/>
  <c r="AN436" i="18" s="1"/>
  <c r="AH441" i="18" a="1"/>
  <c r="AH441" i="18" s="1"/>
  <c r="AN449" i="18" a="1"/>
  <c r="AN449" i="18" s="1"/>
  <c r="AN451" i="18" a="1"/>
  <c r="AN451" i="18" s="1"/>
  <c r="AG456" i="18" a="1"/>
  <c r="AG456" i="18" s="1"/>
  <c r="AH458" i="18" a="1"/>
  <c r="AH458" i="18" s="1"/>
  <c r="AN461" i="18" a="1"/>
  <c r="AN461" i="18" s="1"/>
  <c r="AN475" i="18" a="1"/>
  <c r="AN475" i="18" s="1"/>
  <c r="AM477" i="18" a="1"/>
  <c r="AM477" i="18" s="1"/>
  <c r="AH484" i="18" a="1"/>
  <c r="AH484" i="18" s="1"/>
  <c r="AH486" i="18" a="1"/>
  <c r="AH486" i="18" s="1"/>
  <c r="AH490" i="18" a="1"/>
  <c r="AH490" i="18" s="1"/>
  <c r="AH494" i="18" a="1"/>
  <c r="AH494" i="18" s="1"/>
  <c r="AM498" i="18" a="1"/>
  <c r="AM498" i="18" s="1"/>
  <c r="AM500" i="18" a="1"/>
  <c r="AM500" i="18" s="1"/>
  <c r="AH508" i="18" a="1"/>
  <c r="AH508" i="18" s="1"/>
  <c r="AN510" i="18" a="1"/>
  <c r="AN510" i="18" s="1"/>
  <c r="AH515" i="18" a="1"/>
  <c r="AH515" i="18" s="1"/>
  <c r="AN519" i="18" a="1"/>
  <c r="AN519" i="18" s="1"/>
  <c r="AN521" i="18" a="1"/>
  <c r="AN521" i="18" s="1"/>
  <c r="AM248" i="18" a="1"/>
  <c r="AM248" i="18" s="1"/>
  <c r="AN274" i="18" a="1"/>
  <c r="AN274" i="18" s="1"/>
  <c r="AO274" i="18" s="1"/>
  <c r="AG295" i="18" a="1"/>
  <c r="AG295" i="18" s="1"/>
  <c r="AH308" i="18" a="1"/>
  <c r="AH308" i="18" s="1"/>
  <c r="AM316" i="18" a="1"/>
  <c r="AM316" i="18" s="1"/>
  <c r="AM321" i="18" a="1"/>
  <c r="AM321" i="18" s="1"/>
  <c r="AH328" i="18" a="1"/>
  <c r="AH328" i="18" s="1"/>
  <c r="AN332" i="18" a="1"/>
  <c r="AN332" i="18" s="1"/>
  <c r="AG336" i="18" a="1"/>
  <c r="AG336" i="18" s="1"/>
  <c r="AG343" i="18" a="1"/>
  <c r="AG343" i="18" s="1"/>
  <c r="AN353" i="18" a="1"/>
  <c r="AN353" i="18" s="1"/>
  <c r="AM355" i="18" a="1"/>
  <c r="AM355" i="18" s="1"/>
  <c r="AM358" i="18" a="1"/>
  <c r="AM358" i="18" s="1"/>
  <c r="AG360" i="18" a="1"/>
  <c r="AG360" i="18" s="1"/>
  <c r="AM361" i="18" a="1"/>
  <c r="AM361" i="18" s="1"/>
  <c r="AG364" i="18" a="1"/>
  <c r="AG364" i="18" s="1"/>
  <c r="AH366" i="18" a="1"/>
  <c r="AH366" i="18" s="1"/>
  <c r="AH369" i="18" a="1"/>
  <c r="AH369" i="18" s="1"/>
  <c r="AH372" i="18" a="1"/>
  <c r="AH372" i="18" s="1"/>
  <c r="AG375" i="18" a="1"/>
  <c r="AG375" i="18" s="1"/>
  <c r="AH377" i="18" a="1"/>
  <c r="AH377" i="18" s="1"/>
  <c r="AN379" i="18" a="1"/>
  <c r="AN379" i="18" s="1"/>
  <c r="AM382" i="18" a="1"/>
  <c r="AM382" i="18" s="1"/>
  <c r="AM384" i="18" a="1"/>
  <c r="AM384" i="18" s="1"/>
  <c r="AN386" i="18" a="1"/>
  <c r="AN386" i="18" s="1"/>
  <c r="AG389" i="18" a="1"/>
  <c r="AG389" i="18" s="1"/>
  <c r="AM397" i="18" a="1"/>
  <c r="AM397" i="18" s="1"/>
  <c r="AM399" i="18" a="1"/>
  <c r="AM399" i="18" s="1"/>
  <c r="AG404" i="18" a="1"/>
  <c r="AG404" i="18" s="1"/>
  <c r="AG410" i="18" a="1"/>
  <c r="AG410" i="18" s="1"/>
  <c r="AN414" i="18" a="1"/>
  <c r="AN414" i="18" s="1"/>
  <c r="AG417" i="18" a="1"/>
  <c r="AG417" i="18" s="1"/>
  <c r="AM419" i="18" a="1"/>
  <c r="AM419" i="18" s="1"/>
  <c r="AG422" i="18" a="1"/>
  <c r="AG422" i="18" s="1"/>
  <c r="AH426" i="18" a="1"/>
  <c r="AH426" i="18" s="1"/>
  <c r="AH430" i="18" a="1"/>
  <c r="AH430" i="18" s="1"/>
  <c r="AN434" i="18" a="1"/>
  <c r="AN434" i="18" s="1"/>
  <c r="AG437" i="18" a="1"/>
  <c r="AG437" i="18" s="1"/>
  <c r="AG439" i="18" a="1"/>
  <c r="AG439" i="18" s="1"/>
  <c r="AM441" i="18" a="1"/>
  <c r="AM441" i="18" s="1"/>
  <c r="AH443" i="18" a="1"/>
  <c r="AH443" i="18" s="1"/>
  <c r="AM445" i="18" a="1"/>
  <c r="AM445" i="18" s="1"/>
  <c r="AN447" i="18" a="1"/>
  <c r="AN447" i="18" s="1"/>
  <c r="AN453" i="18" a="1"/>
  <c r="AN453" i="18" s="1"/>
  <c r="AH456" i="18" a="1"/>
  <c r="AH456" i="18" s="1"/>
  <c r="AG460" i="18" a="1"/>
  <c r="AG460" i="18" s="1"/>
  <c r="AH466" i="18" a="1"/>
  <c r="AH466" i="18" s="1"/>
  <c r="AM469" i="18" a="1"/>
  <c r="AM469" i="18" s="1"/>
  <c r="AM471" i="18" a="1"/>
  <c r="AM471" i="18" s="1"/>
  <c r="AG474" i="18" a="1"/>
  <c r="AG474" i="18" s="1"/>
  <c r="AM479" i="18" a="1"/>
  <c r="AM479" i="18" s="1"/>
  <c r="AN481" i="18" a="1"/>
  <c r="AN481" i="18" s="1"/>
  <c r="AM486" i="18" a="1"/>
  <c r="AM486" i="18" s="1"/>
  <c r="AH488" i="18" a="1"/>
  <c r="AH488" i="18" s="1"/>
  <c r="AM490" i="18" a="1"/>
  <c r="AM490" i="18" s="1"/>
  <c r="AM494" i="18" a="1"/>
  <c r="AM494" i="18" s="1"/>
  <c r="AH496" i="18" a="1"/>
  <c r="AH496" i="18" s="1"/>
  <c r="AN498" i="18" a="1"/>
  <c r="AN498" i="18" s="1"/>
  <c r="AN250" i="18" a="1"/>
  <c r="AN250" i="18" s="1"/>
  <c r="AM276" i="18" a="1"/>
  <c r="AM276" i="18" s="1"/>
  <c r="AM296" i="18" a="1"/>
  <c r="AM296" i="18" s="1"/>
  <c r="AN308" i="18" a="1"/>
  <c r="AN308" i="18" s="1"/>
  <c r="AG317" i="18" a="1"/>
  <c r="AG317" i="18" s="1"/>
  <c r="AN328" i="18" a="1"/>
  <c r="AN328" i="18" s="1"/>
  <c r="AG333" i="18" a="1"/>
  <c r="AG333" i="18" s="1"/>
  <c r="AM336" i="18" a="1"/>
  <c r="AM336" i="18" s="1"/>
  <c r="AG340" i="18" a="1"/>
  <c r="AG340" i="18" s="1"/>
  <c r="AM343" i="18" a="1"/>
  <c r="AM343" i="18" s="1"/>
  <c r="AM346" i="18" a="1"/>
  <c r="AM346" i="18" s="1"/>
  <c r="AG349" i="18" a="1"/>
  <c r="AG349" i="18" s="1"/>
  <c r="AN351" i="18" a="1"/>
  <c r="AN351" i="18" s="1"/>
  <c r="AO351" i="18" s="1"/>
  <c r="AP351" i="18" s="1"/>
  <c r="AG354" i="18" a="1"/>
  <c r="AG354" i="18" s="1"/>
  <c r="AH357" i="18" a="1"/>
  <c r="AH357" i="18" s="1"/>
  <c r="AN358" i="18" a="1"/>
  <c r="AN358" i="18" s="1"/>
  <c r="AN361" i="18" a="1"/>
  <c r="AN361" i="18" s="1"/>
  <c r="AH364" i="18" a="1"/>
  <c r="AH364" i="18" s="1"/>
  <c r="AM366" i="18" a="1"/>
  <c r="AM366" i="18" s="1"/>
  <c r="AM369" i="18" a="1"/>
  <c r="AM369" i="18" s="1"/>
  <c r="AM372" i="18" a="1"/>
  <c r="AM372" i="18" s="1"/>
  <c r="AG380" i="18" a="1"/>
  <c r="AG380" i="18" s="1"/>
  <c r="AN382" i="18" a="1"/>
  <c r="AN382" i="18" s="1"/>
  <c r="AN384" i="18" a="1"/>
  <c r="AN384" i="18" s="1"/>
  <c r="AH389" i="18" a="1"/>
  <c r="AH389" i="18" s="1"/>
  <c r="AH391" i="18" a="1"/>
  <c r="AH391" i="18" s="1"/>
  <c r="AH393" i="18" a="1"/>
  <c r="AH393" i="18" s="1"/>
  <c r="AN395" i="18" a="1"/>
  <c r="AN395" i="18" s="1"/>
  <c r="AN397" i="18" a="1"/>
  <c r="AN397" i="18" s="1"/>
  <c r="AN399" i="18" a="1"/>
  <c r="AN399" i="18" s="1"/>
  <c r="AN401" i="18" a="1"/>
  <c r="AN401" i="18" s="1"/>
  <c r="AH404" i="18" a="1"/>
  <c r="AH404" i="18" s="1"/>
  <c r="AH406" i="18" a="1"/>
  <c r="AH406" i="18" s="1"/>
  <c r="AG408" i="18" a="1"/>
  <c r="AG408" i="18" s="1"/>
  <c r="AH410" i="18" a="1"/>
  <c r="AH410" i="18" s="1"/>
  <c r="AN412" i="18" a="1"/>
  <c r="AN412" i="18" s="1"/>
  <c r="AG415" i="18" a="1"/>
  <c r="AG415" i="18" s="1"/>
  <c r="AH417" i="18" a="1"/>
  <c r="AH417" i="18" s="1"/>
  <c r="AN419" i="18" a="1"/>
  <c r="AN419" i="18" s="1"/>
  <c r="AG424" i="18" a="1"/>
  <c r="AG424" i="18" s="1"/>
  <c r="AM426" i="18" a="1"/>
  <c r="AM426" i="18" s="1"/>
  <c r="AM430" i="18" a="1"/>
  <c r="AM430" i="18" s="1"/>
  <c r="AN432" i="18" a="1"/>
  <c r="AN432" i="18" s="1"/>
  <c r="AH439" i="18" a="1"/>
  <c r="AH439" i="18" s="1"/>
  <c r="AN445" i="18" a="1"/>
  <c r="AN445" i="18" s="1"/>
  <c r="AG253" i="18" a="1"/>
  <c r="AG253" i="18" s="1"/>
  <c r="AN322" i="18" a="1"/>
  <c r="AN322" i="18" s="1"/>
  <c r="AO322" i="18" s="1"/>
  <c r="AM333" i="18" a="1"/>
  <c r="AM333" i="18" s="1"/>
  <c r="AG337" i="18" a="1"/>
  <c r="AG337" i="18" s="1"/>
  <c r="AH340" i="18" a="1"/>
  <c r="AH340" i="18" s="1"/>
  <c r="AG344" i="18" a="1"/>
  <c r="AG344" i="18" s="1"/>
  <c r="AN346" i="18" a="1"/>
  <c r="AN346" i="18" s="1"/>
  <c r="AH349" i="18" a="1"/>
  <c r="AH349" i="18" s="1"/>
  <c r="AN355" i="18" a="1"/>
  <c r="AN355" i="18" s="1"/>
  <c r="AH360" i="18" a="1"/>
  <c r="AH360" i="18" s="1"/>
  <c r="AN366" i="18" a="1"/>
  <c r="AN366" i="18" s="1"/>
  <c r="AN369" i="18" a="1"/>
  <c r="AN369" i="18" s="1"/>
  <c r="AN372" i="18" a="1"/>
  <c r="AN372" i="18" s="1"/>
  <c r="AH375" i="18" a="1"/>
  <c r="AH375" i="18" s="1"/>
  <c r="AM377" i="18" a="1"/>
  <c r="AM377" i="18" s="1"/>
  <c r="AH380" i="18" a="1"/>
  <c r="AH380" i="18" s="1"/>
  <c r="AG385" i="18" a="1"/>
  <c r="AG385" i="18" s="1"/>
  <c r="AG387" i="18" a="1"/>
  <c r="AG387" i="18" s="1"/>
  <c r="AM389" i="18" a="1"/>
  <c r="AM389" i="18" s="1"/>
  <c r="AM393" i="18" a="1"/>
  <c r="AM393" i="18" s="1"/>
  <c r="AG398" i="18" a="1"/>
  <c r="AG398" i="18" s="1"/>
  <c r="AG400" i="18" a="1"/>
  <c r="AG400" i="18" s="1"/>
  <c r="AG402" i="18" a="1"/>
  <c r="AG402" i="18" s="1"/>
  <c r="AM406" i="18" a="1"/>
  <c r="AM406" i="18" s="1"/>
  <c r="AM410" i="18" a="1"/>
  <c r="AM410" i="18" s="1"/>
  <c r="AG413" i="18" a="1"/>
  <c r="AG413" i="18" s="1"/>
  <c r="AM417" i="18" a="1"/>
  <c r="AM417" i="18" s="1"/>
  <c r="AG420" i="18" a="1"/>
  <c r="AG420" i="18" s="1"/>
  <c r="AH422" i="18" a="1"/>
  <c r="AH422" i="18" s="1"/>
  <c r="AH424" i="18" a="1"/>
  <c r="AH424" i="18" s="1"/>
  <c r="AM428" i="18" a="1"/>
  <c r="AM428" i="18" s="1"/>
  <c r="AN430" i="18" a="1"/>
  <c r="AN430" i="18" s="1"/>
  <c r="AG435" i="18" a="1"/>
  <c r="AG435" i="18" s="1"/>
  <c r="AH437" i="18" a="1"/>
  <c r="AH437" i="18" s="1"/>
  <c r="AM439" i="18" a="1"/>
  <c r="AM439" i="18" s="1"/>
  <c r="AN441" i="18" a="1"/>
  <c r="AN441" i="18" s="1"/>
  <c r="AM443" i="18" a="1"/>
  <c r="AM443" i="18" s="1"/>
  <c r="AG446" i="18" a="1"/>
  <c r="AG446" i="18" s="1"/>
  <c r="AH448" i="18" a="1"/>
  <c r="AH448" i="18" s="1"/>
  <c r="AH450" i="18" a="1"/>
  <c r="AH450" i="18" s="1"/>
  <c r="AG454" i="18" a="1"/>
  <c r="AG454" i="18" s="1"/>
  <c r="AN458" i="18" a="1"/>
  <c r="AN458" i="18" s="1"/>
  <c r="AM460" i="18" a="1"/>
  <c r="AM460" i="18" s="1"/>
  <c r="AH462" i="18" a="1"/>
  <c r="AH462" i="18" s="1"/>
  <c r="AH464" i="18" a="1"/>
  <c r="AH464" i="18" s="1"/>
  <c r="AH468" i="18" a="1"/>
  <c r="AH468" i="18" s="1"/>
  <c r="AG470" i="18" a="1"/>
  <c r="AG470" i="18" s="1"/>
  <c r="AG472" i="18" a="1"/>
  <c r="AG472" i="18" s="1"/>
  <c r="AH474" i="18" a="1"/>
  <c r="AH474" i="18" s="1"/>
  <c r="AG480" i="18" a="1"/>
  <c r="AG480" i="18" s="1"/>
  <c r="AH482" i="18" a="1"/>
  <c r="AH482" i="18" s="1"/>
  <c r="AN484" i="18" a="1"/>
  <c r="AN484" i="18" s="1"/>
  <c r="AM488" i="18" a="1"/>
  <c r="AM488" i="18" s="1"/>
  <c r="AG491" i="18" a="1"/>
  <c r="AG491" i="18" s="1"/>
  <c r="AN492" i="18" a="1"/>
  <c r="AN492" i="18" s="1"/>
  <c r="AN494" i="18" a="1"/>
  <c r="AN494" i="18" s="1"/>
  <c r="AM496" i="18" a="1"/>
  <c r="AM496" i="18" s="1"/>
  <c r="AG499" i="18" a="1"/>
  <c r="AG499" i="18" s="1"/>
  <c r="AH255" i="18" a="1"/>
  <c r="AH255" i="18" s="1"/>
  <c r="AM298" i="18" a="1"/>
  <c r="AM298" i="18" s="1"/>
  <c r="AM310" i="18" a="1"/>
  <c r="AM310" i="18" s="1"/>
  <c r="AM317" i="18" a="1"/>
  <c r="AM317" i="18" s="1"/>
  <c r="AH329" i="18" a="1"/>
  <c r="AH329" i="18" s="1"/>
  <c r="AH337" i="18" a="1"/>
  <c r="AH337" i="18" s="1"/>
  <c r="AM340" i="18" a="1"/>
  <c r="AM340" i="18" s="1"/>
  <c r="AG347" i="18" a="1"/>
  <c r="AG347" i="18" s="1"/>
  <c r="AM349" i="18" a="1"/>
  <c r="AM349" i="18" s="1"/>
  <c r="AH352" i="18" a="1"/>
  <c r="AH352" i="18" s="1"/>
  <c r="AH354" i="18" a="1"/>
  <c r="AH354" i="18" s="1"/>
  <c r="AM357" i="18" a="1"/>
  <c r="AM357" i="18" s="1"/>
  <c r="AG359" i="18" a="1"/>
  <c r="AG359" i="18" s="1"/>
  <c r="AG362" i="18" a="1"/>
  <c r="AG362" i="18" s="1"/>
  <c r="AM364" i="18" a="1"/>
  <c r="AM364" i="18" s="1"/>
  <c r="AG367" i="18" a="1"/>
  <c r="AG367" i="18" s="1"/>
  <c r="AG370" i="18" a="1"/>
  <c r="AG370" i="18" s="1"/>
  <c r="AG373" i="18" a="1"/>
  <c r="AG373" i="18" s="1"/>
  <c r="AM375" i="18" a="1"/>
  <c r="AM375" i="18" s="1"/>
  <c r="AN377" i="18" a="1"/>
  <c r="AN377" i="18" s="1"/>
  <c r="AM380" i="18" a="1"/>
  <c r="AM380" i="18" s="1"/>
  <c r="AG383" i="18" a="1"/>
  <c r="AG383" i="18" s="1"/>
  <c r="AH387" i="18" a="1"/>
  <c r="AH387" i="18" s="1"/>
  <c r="AM391" i="18" a="1"/>
  <c r="AM391" i="18" s="1"/>
  <c r="AN393" i="18" a="1"/>
  <c r="AN393" i="18" s="1"/>
  <c r="AH400" i="18" a="1"/>
  <c r="AH400" i="18" s="1"/>
  <c r="AH402" i="18" a="1"/>
  <c r="AH402" i="18" s="1"/>
  <c r="AM404" i="18" a="1"/>
  <c r="AM404" i="18" s="1"/>
  <c r="AN406" i="18" a="1"/>
  <c r="AN406" i="18" s="1"/>
  <c r="AH408" i="18" a="1"/>
  <c r="AH408" i="18" s="1"/>
  <c r="AN410" i="18" a="1"/>
  <c r="AN410" i="18" s="1"/>
  <c r="AH413" i="18" a="1"/>
  <c r="AH413" i="18" s="1"/>
  <c r="AH415" i="18" a="1"/>
  <c r="AH415" i="18" s="1"/>
  <c r="AH420" i="18" a="1"/>
  <c r="AH420" i="18" s="1"/>
  <c r="AM424" i="18" a="1"/>
  <c r="AM424" i="18" s="1"/>
  <c r="AN426" i="18" a="1"/>
  <c r="AN426" i="18" s="1"/>
  <c r="AN428" i="18" a="1"/>
  <c r="AN428" i="18" s="1"/>
  <c r="AG431" i="18" a="1"/>
  <c r="AG431" i="18" s="1"/>
  <c r="AG433" i="18" a="1"/>
  <c r="AG433" i="18" s="1"/>
  <c r="AH435" i="18" a="1"/>
  <c r="AH435" i="18" s="1"/>
  <c r="AN439" i="18" a="1"/>
  <c r="AN439" i="18" s="1"/>
  <c r="AN443" i="18" a="1"/>
  <c r="AN443" i="18" s="1"/>
  <c r="AH452" i="18" a="1"/>
  <c r="AH452" i="18" s="1"/>
  <c r="AH454" i="18" a="1"/>
  <c r="AH454" i="18" s="1"/>
  <c r="AN456" i="18" a="1"/>
  <c r="AN456" i="18" s="1"/>
  <c r="AM462" i="18" a="1"/>
  <c r="AM462" i="18" s="1"/>
  <c r="AH257" i="18" a="1"/>
  <c r="AH257" i="18" s="1"/>
  <c r="AN282" i="18" a="1"/>
  <c r="AN282" i="18" s="1"/>
  <c r="AM299" i="18" a="1"/>
  <c r="AM299" i="18" s="1"/>
  <c r="AG311" i="18" a="1"/>
  <c r="AG311" i="18" s="1"/>
  <c r="AM318" i="18" a="1"/>
  <c r="AM318" i="18" s="1"/>
  <c r="AO318" i="18" s="1"/>
  <c r="AM323" i="18" a="1"/>
  <c r="AM323" i="18" s="1"/>
  <c r="AN329" i="18" a="1"/>
  <c r="AN329" i="18" s="1"/>
  <c r="AN333" i="18" a="1"/>
  <c r="AN333" i="18" s="1"/>
  <c r="AN337" i="18" a="1"/>
  <c r="AN337" i="18" s="1"/>
  <c r="AO337" i="18" s="1"/>
  <c r="AG341" i="18" a="1"/>
  <c r="AG341" i="18" s="1"/>
  <c r="AN349" i="18" a="1"/>
  <c r="AN349" i="18" s="1"/>
  <c r="AN352" i="18" a="1"/>
  <c r="AN352" i="18" s="1"/>
  <c r="AG356" i="18" a="1"/>
  <c r="AG356" i="18" s="1"/>
  <c r="AM360" i="18" a="1"/>
  <c r="AM360" i="18" s="1"/>
  <c r="AH362" i="18" a="1"/>
  <c r="AH362" i="18" s="1"/>
  <c r="AN364" i="18" a="1"/>
  <c r="AN364" i="18" s="1"/>
  <c r="AH367" i="18" a="1"/>
  <c r="AH367" i="18" s="1"/>
  <c r="AH370" i="18" a="1"/>
  <c r="AH370" i="18" s="1"/>
  <c r="AH373" i="18" a="1"/>
  <c r="AH373" i="18" s="1"/>
  <c r="AN375" i="18" a="1"/>
  <c r="AN375" i="18" s="1"/>
  <c r="AG378" i="18" a="1"/>
  <c r="AG378" i="18" s="1"/>
  <c r="AN380" i="18" a="1"/>
  <c r="AN380" i="18" s="1"/>
  <c r="AH383" i="18" a="1"/>
  <c r="AH383" i="18" s="1"/>
  <c r="AH385" i="18" a="1"/>
  <c r="AH385" i="18" s="1"/>
  <c r="AM387" i="18" a="1"/>
  <c r="AM387" i="18" s="1"/>
  <c r="AN389" i="18" a="1"/>
  <c r="AN389" i="18" s="1"/>
  <c r="AG394" i="18" a="1"/>
  <c r="AG394" i="18" s="1"/>
  <c r="AG396" i="18" a="1"/>
  <c r="AG396" i="18" s="1"/>
  <c r="AH398" i="18" a="1"/>
  <c r="AH398" i="18" s="1"/>
  <c r="AM402" i="18" a="1"/>
  <c r="AM402" i="18" s="1"/>
  <c r="AN404" i="18" a="1"/>
  <c r="AN404" i="18" s="1"/>
  <c r="AG407" i="18" a="1"/>
  <c r="AG407" i="18" s="1"/>
  <c r="AM408" i="18" a="1"/>
  <c r="AM408" i="18" s="1"/>
  <c r="AG411" i="18" a="1"/>
  <c r="AG411" i="18" s="1"/>
  <c r="AM415" i="18" a="1"/>
  <c r="AM415" i="18" s="1"/>
  <c r="AN417" i="18" a="1"/>
  <c r="AN417" i="18" s="1"/>
  <c r="AM420" i="18" a="1"/>
  <c r="AM420" i="18" s="1"/>
  <c r="AM422" i="18" a="1"/>
  <c r="AM422" i="18" s="1"/>
  <c r="AN424" i="18" a="1"/>
  <c r="AN424" i="18" s="1"/>
  <c r="AG429" i="18" a="1"/>
  <c r="AG429" i="18" s="1"/>
  <c r="AH433" i="18" a="1"/>
  <c r="AH433" i="18" s="1"/>
  <c r="AM435" i="18" a="1"/>
  <c r="AM435" i="18" s="1"/>
  <c r="AM437" i="18" a="1"/>
  <c r="AM437" i="18" s="1"/>
  <c r="AG440" i="18" a="1"/>
  <c r="AG440" i="18" s="1"/>
  <c r="AG444" i="18" a="1"/>
  <c r="AG444" i="18" s="1"/>
  <c r="AH446" i="18" a="1"/>
  <c r="AH446" i="18" s="1"/>
  <c r="AM450" i="18" a="1"/>
  <c r="AM450" i="18" s="1"/>
  <c r="AG457" i="18" a="1"/>
  <c r="AG457" i="18" s="1"/>
  <c r="AN460" i="18" a="1"/>
  <c r="AN460" i="18" s="1"/>
  <c r="AN462" i="18" a="1"/>
  <c r="AN462" i="18" s="1"/>
  <c r="AN464" i="18" a="1"/>
  <c r="AN464" i="18" s="1"/>
  <c r="AM472" i="18" a="1"/>
  <c r="AM472" i="18" s="1"/>
  <c r="AM474" i="18" a="1"/>
  <c r="AM474" i="18" s="1"/>
  <c r="AM476" i="18" a="1"/>
  <c r="AM476" i="18" s="1"/>
  <c r="AG478" i="18" a="1"/>
  <c r="AG478" i="18" s="1"/>
  <c r="AM480" i="18" a="1"/>
  <c r="AM480" i="18" s="1"/>
  <c r="AN482" i="18" a="1"/>
  <c r="AN482" i="18" s="1"/>
  <c r="AG487" i="18" a="1"/>
  <c r="AG487" i="18" s="1"/>
  <c r="AH491" i="18" a="1"/>
  <c r="AH491" i="18" s="1"/>
  <c r="AG493" i="18" a="1"/>
  <c r="AG493" i="18" s="1"/>
  <c r="AN284" i="18" a="1"/>
  <c r="AN284" i="18" s="1"/>
  <c r="AG301" i="18" a="1"/>
  <c r="AG301" i="18" s="1"/>
  <c r="AN323" i="18" a="1"/>
  <c r="AN323" i="18" s="1"/>
  <c r="AG334" i="18" a="1"/>
  <c r="AG334" i="18" s="1"/>
  <c r="AG338" i="18" a="1"/>
  <c r="AG338" i="18" s="1"/>
  <c r="AH341" i="18" a="1"/>
  <c r="AH341" i="18" s="1"/>
  <c r="AM344" i="18" a="1"/>
  <c r="AM344" i="18" s="1"/>
  <c r="AH347" i="18" a="1"/>
  <c r="AH347" i="18" s="1"/>
  <c r="AG353" i="18" a="1"/>
  <c r="AG353" i="18" s="1"/>
  <c r="AM354" i="18" a="1"/>
  <c r="AM354" i="18" s="1"/>
  <c r="AN357" i="18" a="1"/>
  <c r="AN357" i="18" s="1"/>
  <c r="AH359" i="18" a="1"/>
  <c r="AH359" i="18" s="1"/>
  <c r="AM362" i="18" a="1"/>
  <c r="AM362" i="18" s="1"/>
  <c r="AG365" i="18" a="1"/>
  <c r="AG365" i="18" s="1"/>
  <c r="AM367" i="18" a="1"/>
  <c r="AM367" i="18" s="1"/>
  <c r="AM370" i="18" a="1"/>
  <c r="AM370" i="18" s="1"/>
  <c r="AM373" i="18" a="1"/>
  <c r="AM373" i="18" s="1"/>
  <c r="AH378" i="18" a="1"/>
  <c r="AH378" i="18" s="1"/>
  <c r="AG381" i="18" a="1"/>
  <c r="AG381" i="18" s="1"/>
  <c r="AM385" i="18" a="1"/>
  <c r="AM385" i="18" s="1"/>
  <c r="AN387" i="18" a="1"/>
  <c r="AN387" i="18" s="1"/>
  <c r="AN391" i="18" a="1"/>
  <c r="AN391" i="18" s="1"/>
  <c r="AH394" i="18" a="1"/>
  <c r="AH394" i="18" s="1"/>
  <c r="AM398" i="18" a="1"/>
  <c r="AM398" i="18" s="1"/>
  <c r="AM400" i="18" a="1"/>
  <c r="AM400" i="18" s="1"/>
  <c r="AG405" i="18" a="1"/>
  <c r="AG405" i="18" s="1"/>
  <c r="AN408" i="18" a="1"/>
  <c r="AN408" i="18" s="1"/>
  <c r="AH411" i="18" a="1"/>
  <c r="AH411" i="18" s="1"/>
  <c r="AM413" i="18" a="1"/>
  <c r="AM413" i="18" s="1"/>
  <c r="AN415" i="18" a="1"/>
  <c r="AN415" i="18" s="1"/>
  <c r="AN422" i="18" a="1"/>
  <c r="AN422" i="18" s="1"/>
  <c r="AG425" i="18" a="1"/>
  <c r="AG425" i="18" s="1"/>
  <c r="AG427" i="18" a="1"/>
  <c r="AG427" i="18" s="1"/>
  <c r="AH429" i="18" a="1"/>
  <c r="AH429" i="18" s="1"/>
  <c r="AH431" i="18" a="1"/>
  <c r="AH431" i="18" s="1"/>
  <c r="AM433" i="18" a="1"/>
  <c r="AM433" i="18" s="1"/>
  <c r="AN437" i="18" a="1"/>
  <c r="AN437" i="18" s="1"/>
  <c r="AG442" i="18" a="1"/>
  <c r="AG442" i="18" s="1"/>
  <c r="AH444" i="18" a="1"/>
  <c r="AH444" i="18" s="1"/>
  <c r="AM448" i="18" a="1"/>
  <c r="AM448" i="18" s="1"/>
  <c r="AM452" i="18" a="1"/>
  <c r="AM452" i="18" s="1"/>
  <c r="AM454" i="18" a="1"/>
  <c r="AM454" i="18" s="1"/>
  <c r="AG459" i="18" a="1"/>
  <c r="AG459" i="18" s="1"/>
  <c r="AG461" i="18" a="1"/>
  <c r="AG461" i="18" s="1"/>
  <c r="AG463" i="18" a="1"/>
  <c r="AG463" i="18" s="1"/>
  <c r="AG465" i="18" a="1"/>
  <c r="AG465" i="18" s="1"/>
  <c r="AG467" i="18" a="1"/>
  <c r="AG467" i="18" s="1"/>
  <c r="AN468" i="18" a="1"/>
  <c r="AN468" i="18" s="1"/>
  <c r="AN261" i="18" a="1"/>
  <c r="AN261" i="18" s="1"/>
  <c r="AO261" i="18" s="1"/>
  <c r="AQ261" i="18" s="1"/>
  <c r="AG287" i="18" a="1"/>
  <c r="AG287" i="18" s="1"/>
  <c r="AG302" i="18" a="1"/>
  <c r="AG302" i="18" s="1"/>
  <c r="AH324" i="18" a="1"/>
  <c r="AH324" i="18" s="1"/>
  <c r="AN330" i="18" a="1"/>
  <c r="AN330" i="18" s="1"/>
  <c r="AM334" i="18" a="1"/>
  <c r="AM334" i="18" s="1"/>
  <c r="AM341" i="18" a="1"/>
  <c r="AM341" i="18" s="1"/>
  <c r="AN344" i="18" a="1"/>
  <c r="AN344" i="18" s="1"/>
  <c r="AH356" i="18" a="1"/>
  <c r="AH356" i="18" s="1"/>
  <c r="AN360" i="18" a="1"/>
  <c r="AN360" i="18" s="1"/>
  <c r="AN362" i="18" a="1"/>
  <c r="AN362" i="18" s="1"/>
  <c r="AH365" i="18" a="1"/>
  <c r="AH365" i="18" s="1"/>
  <c r="AN367" i="18" a="1"/>
  <c r="AN367" i="18" s="1"/>
  <c r="AN370" i="18" a="1"/>
  <c r="AN370" i="18" s="1"/>
  <c r="AN373" i="18" a="1"/>
  <c r="AN373" i="18" s="1"/>
  <c r="AG376" i="18" a="1"/>
  <c r="AG376" i="18" s="1"/>
  <c r="AM378" i="18" a="1"/>
  <c r="AM378" i="18" s="1"/>
  <c r="AH381" i="18" a="1"/>
  <c r="AH381" i="18" s="1"/>
  <c r="AM383" i="18" a="1"/>
  <c r="AM383" i="18" s="1"/>
  <c r="AN385" i="18" a="1"/>
  <c r="AN385" i="18" s="1"/>
  <c r="AG388" i="18" a="1"/>
  <c r="AG388" i="18" s="1"/>
  <c r="AG390" i="18" a="1"/>
  <c r="AG390" i="18" s="1"/>
  <c r="AG392" i="18" a="1"/>
  <c r="AG392" i="18" s="1"/>
  <c r="AM394" i="18" a="1"/>
  <c r="AM394" i="18" s="1"/>
  <c r="AH396" i="18" a="1"/>
  <c r="AH396" i="18" s="1"/>
  <c r="AN402" i="18" a="1"/>
  <c r="AN402" i="18" s="1"/>
  <c r="AH407" i="18" a="1"/>
  <c r="AH407" i="18" s="1"/>
  <c r="AM411" i="18" a="1"/>
  <c r="AM411" i="18" s="1"/>
  <c r="AN413" i="18" a="1"/>
  <c r="AN413" i="18" s="1"/>
  <c r="AG416" i="18" a="1"/>
  <c r="AG416" i="18" s="1"/>
  <c r="AG418" i="18" a="1"/>
  <c r="AG418" i="18" s="1"/>
  <c r="AN420" i="18" a="1"/>
  <c r="AN420" i="18" s="1"/>
  <c r="AG423" i="18" a="1"/>
  <c r="AG423" i="18" s="1"/>
  <c r="AH427" i="18" a="1"/>
  <c r="AH427" i="18" s="1"/>
  <c r="AM429" i="18" a="1"/>
  <c r="AM429" i="18" s="1"/>
  <c r="AN433" i="18" a="1"/>
  <c r="AN433" i="18" s="1"/>
  <c r="AN435" i="18" a="1"/>
  <c r="AN435" i="18" s="1"/>
  <c r="AG438" i="18" a="1"/>
  <c r="AG438" i="18" s="1"/>
  <c r="AH440" i="18" a="1"/>
  <c r="AH440" i="18" s="1"/>
  <c r="AH442" i="18" a="1"/>
  <c r="AH442" i="18" s="1"/>
  <c r="AM444" i="18" a="1"/>
  <c r="AM444" i="18" s="1"/>
  <c r="AM446" i="18" a="1"/>
  <c r="AM446" i="18" s="1"/>
  <c r="AN448" i="18" a="1"/>
  <c r="AN448" i="18" s="1"/>
  <c r="AN450" i="18" a="1"/>
  <c r="AN450" i="18" s="1"/>
  <c r="AO450" i="18" s="1"/>
  <c r="AN452" i="18" a="1"/>
  <c r="AN452" i="18" s="1"/>
  <c r="AN454" i="18" a="1"/>
  <c r="AN454" i="18" s="1"/>
  <c r="AH457" i="18" a="1"/>
  <c r="AH457" i="18" s="1"/>
  <c r="AH463" i="18" a="1"/>
  <c r="AH463" i="18" s="1"/>
  <c r="AN472" i="18" a="1"/>
  <c r="AN472" i="18" s="1"/>
  <c r="AG475" i="18" a="1"/>
  <c r="AG475" i="18" s="1"/>
  <c r="AN476" i="18" a="1"/>
  <c r="AN476" i="18" s="1"/>
  <c r="AM478" i="18" a="1"/>
  <c r="AM478" i="18" s="1"/>
  <c r="AN480" i="18" a="1"/>
  <c r="AN480" i="18" s="1"/>
  <c r="AH483" i="18" a="1"/>
  <c r="AH483" i="18" s="1"/>
  <c r="AH487" i="18" a="1"/>
  <c r="AH487" i="18" s="1"/>
  <c r="AH489" i="18" a="1"/>
  <c r="AH489" i="18" s="1"/>
  <c r="AH493" i="18" a="1"/>
  <c r="AH493" i="18" s="1"/>
  <c r="AM497" i="18" a="1"/>
  <c r="AM497" i="18" s="1"/>
  <c r="AM499" i="18" a="1"/>
  <c r="AM499" i="18" s="1"/>
  <c r="AG264" i="18" a="1"/>
  <c r="AG264" i="18" s="1"/>
  <c r="AH313" i="18" a="1"/>
  <c r="AH313" i="18" s="1"/>
  <c r="AH319" i="18" a="1"/>
  <c r="AH319" i="18" s="1"/>
  <c r="AI319" i="18" s="1"/>
  <c r="AM325" i="18" a="1"/>
  <c r="AM325" i="18" s="1"/>
  <c r="AG331" i="18" a="1"/>
  <c r="AG331" i="18" s="1"/>
  <c r="AH335" i="18" a="1"/>
  <c r="AH335" i="18" s="1"/>
  <c r="AH338" i="18" a="1"/>
  <c r="AH338" i="18" s="1"/>
  <c r="AN341" i="18" a="1"/>
  <c r="AN341" i="18" s="1"/>
  <c r="AG345" i="18" a="1"/>
  <c r="AG345" i="18" s="1"/>
  <c r="AN347" i="18" a="1"/>
  <c r="AN347" i="18" s="1"/>
  <c r="AM350" i="18" a="1"/>
  <c r="AM350" i="18" s="1"/>
  <c r="AH353" i="18" a="1"/>
  <c r="AH353" i="18" s="1"/>
  <c r="AN354" i="18" a="1"/>
  <c r="AN354" i="18" s="1"/>
  <c r="AG363" i="18" a="1"/>
  <c r="AG363" i="18" s="1"/>
  <c r="AM365" i="18" a="1"/>
  <c r="AM365" i="18" s="1"/>
  <c r="AG368" i="18" a="1"/>
  <c r="AG368" i="18" s="1"/>
  <c r="AG371" i="18" a="1"/>
  <c r="AG371" i="18" s="1"/>
  <c r="AG374" i="18" a="1"/>
  <c r="AG374" i="18" s="1"/>
  <c r="AH376" i="18" a="1"/>
  <c r="AH376" i="18" s="1"/>
  <c r="AN378" i="18" a="1"/>
  <c r="AN378" i="18" s="1"/>
  <c r="AM381" i="18" a="1"/>
  <c r="AM381" i="18" s="1"/>
  <c r="AG386" i="18" a="1"/>
  <c r="AG386" i="18" s="1"/>
  <c r="AH390" i="18" a="1"/>
  <c r="AH390" i="18" s="1"/>
  <c r="AH392" i="18" a="1"/>
  <c r="AH392" i="18" s="1"/>
  <c r="AN394" i="18" a="1"/>
  <c r="AN394" i="18" s="1"/>
  <c r="AO394" i="18" s="1"/>
  <c r="AM396" i="18" a="1"/>
  <c r="AM396" i="18" s="1"/>
  <c r="AN398" i="18" a="1"/>
  <c r="AN398" i="18" s="1"/>
  <c r="AN400" i="18" a="1"/>
  <c r="AN400" i="18" s="1"/>
  <c r="AG403" i="18" a="1"/>
  <c r="AG403" i="18" s="1"/>
  <c r="AH405" i="18" a="1"/>
  <c r="AH405" i="18" s="1"/>
  <c r="AG409" i="18" a="1"/>
  <c r="AG409" i="18" s="1"/>
  <c r="AG414" i="18" a="1"/>
  <c r="AG414" i="18" s="1"/>
  <c r="AH418" i="18" a="1"/>
  <c r="AH418" i="18" s="1"/>
  <c r="AG421" i="18" a="1"/>
  <c r="AG421" i="18" s="1"/>
  <c r="AH423" i="18" a="1"/>
  <c r="AH423" i="18" s="1"/>
  <c r="AH425" i="18" a="1"/>
  <c r="AH425" i="18" s="1"/>
  <c r="AM427" i="18" a="1"/>
  <c r="AM427" i="18" s="1"/>
  <c r="AM431" i="18" a="1"/>
  <c r="AM431" i="18" s="1"/>
  <c r="AG434" i="18" a="1"/>
  <c r="AG434" i="18" s="1"/>
  <c r="AH438" i="18" a="1"/>
  <c r="AH438" i="18" s="1"/>
  <c r="AM442" i="18" a="1"/>
  <c r="AM442" i="18" s="1"/>
  <c r="AN444" i="18" a="1"/>
  <c r="AN444" i="18" s="1"/>
  <c r="AN446" i="18" a="1"/>
  <c r="AN446" i="18" s="1"/>
  <c r="AG449" i="18" a="1"/>
  <c r="AG449" i="18" s="1"/>
  <c r="AG453" i="18" a="1"/>
  <c r="AG453" i="18" s="1"/>
  <c r="AG455" i="18" a="1"/>
  <c r="AG455" i="18" s="1"/>
  <c r="AH459" i="18" a="1"/>
  <c r="AH459" i="18" s="1"/>
  <c r="AH461" i="18" a="1"/>
  <c r="AH461" i="18" s="1"/>
  <c r="AH465" i="18" a="1"/>
  <c r="AH465" i="18" s="1"/>
  <c r="AH467" i="18" a="1"/>
  <c r="AH467" i="18" s="1"/>
  <c r="AN470" i="18" a="1"/>
  <c r="AN470" i="18" s="1"/>
  <c r="AG473" i="18" a="1"/>
  <c r="AG473" i="18" s="1"/>
  <c r="AG477" i="18" a="1"/>
  <c r="AG477" i="18" s="1"/>
  <c r="AN478" i="18" a="1"/>
  <c r="AN478" i="18" s="1"/>
  <c r="AM483" i="18" a="1"/>
  <c r="AM483" i="18" s="1"/>
  <c r="AN314" i="18" a="1"/>
  <c r="AN314" i="18" s="1"/>
  <c r="AH320" i="18" a="1"/>
  <c r="AH320" i="18" s="1"/>
  <c r="AM326" i="18" a="1"/>
  <c r="AM326" i="18" s="1"/>
  <c r="AM331" i="18" a="1"/>
  <c r="AM331" i="18" s="1"/>
  <c r="AG339" i="18" a="1"/>
  <c r="AG339" i="18" s="1"/>
  <c r="AM342" i="18" a="1"/>
  <c r="AM342" i="18" s="1"/>
  <c r="AN345" i="18" a="1"/>
  <c r="AN345" i="18" s="1"/>
  <c r="AM348" i="18" a="1"/>
  <c r="AM348" i="18" s="1"/>
  <c r="AG351" i="18" a="1"/>
  <c r="AG351" i="18" s="1"/>
  <c r="AG355" i="18" a="1"/>
  <c r="AG355" i="18" s="1"/>
  <c r="AM359" i="18" a="1"/>
  <c r="AM359" i="18" s="1"/>
  <c r="AM368" i="18" a="1"/>
  <c r="AM368" i="18" s="1"/>
  <c r="AM371" i="18" a="1"/>
  <c r="AM371" i="18" s="1"/>
  <c r="AM374" i="18" a="1"/>
  <c r="AM374" i="18" s="1"/>
  <c r="AM376" i="18" a="1"/>
  <c r="AM376" i="18" s="1"/>
  <c r="AG379" i="18" a="1"/>
  <c r="AG379" i="18" s="1"/>
  <c r="AG382" i="18" a="1"/>
  <c r="AG382" i="18" s="1"/>
  <c r="AH386" i="18" a="1"/>
  <c r="AH386" i="18" s="1"/>
  <c r="AM388" i="18" a="1"/>
  <c r="AM388" i="18" s="1"/>
  <c r="AM390" i="18" a="1"/>
  <c r="AM390" i="18" s="1"/>
  <c r="AM392" i="18" a="1"/>
  <c r="AM392" i="18" s="1"/>
  <c r="AG395" i="18" a="1"/>
  <c r="AG395" i="18" s="1"/>
  <c r="AG397" i="18" a="1"/>
  <c r="AG397" i="18" s="1"/>
  <c r="AG399" i="18" a="1"/>
  <c r="AG399" i="18" s="1"/>
  <c r="AG401" i="18" a="1"/>
  <c r="AG401" i="18" s="1"/>
  <c r="AM403" i="18" a="1"/>
  <c r="AM403" i="18" s="1"/>
  <c r="AM407" i="18" a="1"/>
  <c r="AM407" i="18" s="1"/>
  <c r="AG412" i="18" a="1"/>
  <c r="AG412" i="18" s="1"/>
  <c r="AH414" i="18" a="1"/>
  <c r="AH414" i="18" s="1"/>
  <c r="AN418" i="18" a="1"/>
  <c r="AN418" i="18" s="1"/>
  <c r="AM421" i="18" a="1"/>
  <c r="AM421" i="18" s="1"/>
  <c r="AM425" i="18" a="1"/>
  <c r="AM425" i="18" s="1"/>
  <c r="AG428" i="18" a="1"/>
  <c r="AG428" i="18" s="1"/>
  <c r="AG432" i="18" a="1"/>
  <c r="AG432" i="18" s="1"/>
  <c r="AH434" i="18" a="1"/>
  <c r="AH434" i="18" s="1"/>
  <c r="AH436" i="18" a="1"/>
  <c r="AH436" i="18" s="1"/>
  <c r="AN440" i="18" a="1"/>
  <c r="AN440" i="18" s="1"/>
  <c r="AG445" i="18" a="1"/>
  <c r="AG445" i="18" s="1"/>
  <c r="AH447" i="18" a="1"/>
  <c r="AH447" i="18" s="1"/>
  <c r="AH451" i="18" a="1"/>
  <c r="AH451" i="18" s="1"/>
  <c r="AH453" i="18" a="1"/>
  <c r="AH453" i="18" s="1"/>
  <c r="AM455" i="18" a="1"/>
  <c r="AM455" i="18" s="1"/>
  <c r="AN457" i="18" a="1"/>
  <c r="AN457" i="18" s="1"/>
  <c r="AM459" i="18" a="1"/>
  <c r="AM459" i="18" s="1"/>
  <c r="AM461" i="18" a="1"/>
  <c r="AM461" i="18" s="1"/>
  <c r="AN465" i="18" a="1"/>
  <c r="AN465" i="18" s="1"/>
  <c r="AG471" i="18" a="1"/>
  <c r="AG471" i="18" s="1"/>
  <c r="AM473" i="18" a="1"/>
  <c r="AM473" i="18" s="1"/>
  <c r="AM475" i="18" a="1"/>
  <c r="AM475" i="18" s="1"/>
  <c r="AH477" i="18" a="1"/>
  <c r="AH477" i="18" s="1"/>
  <c r="AH479" i="18" a="1"/>
  <c r="AH479" i="18" s="1"/>
  <c r="AH481" i="18" a="1"/>
  <c r="AH481" i="18" s="1"/>
  <c r="AG484" i="18" a="1"/>
  <c r="AG484" i="18" s="1"/>
  <c r="AG486" i="18" a="1"/>
  <c r="AG486" i="18" s="1"/>
  <c r="AI486" i="18" s="1"/>
  <c r="AK486" i="18" s="1"/>
  <c r="AN487" i="18" a="1"/>
  <c r="AN487" i="18" s="1"/>
  <c r="AG490" i="18" a="1"/>
  <c r="AG490" i="18" s="1"/>
  <c r="AG492" i="18" a="1"/>
  <c r="AG492" i="18" s="1"/>
  <c r="AN493" i="18" a="1"/>
  <c r="AN493" i="18" s="1"/>
  <c r="AN495" i="18" a="1"/>
  <c r="AN495" i="18" s="1"/>
  <c r="AG498" i="18" a="1"/>
  <c r="AG498" i="18" s="1"/>
  <c r="AG271" i="18" a="1"/>
  <c r="AG271" i="18" s="1"/>
  <c r="AH293" i="18" a="1"/>
  <c r="AH293" i="18" s="1"/>
  <c r="AI293" i="18" s="1"/>
  <c r="AK293" i="18" s="1"/>
  <c r="AM306" i="18" a="1"/>
  <c r="AM306" i="18" s="1"/>
  <c r="AG315" i="18" a="1"/>
  <c r="AG315" i="18" s="1"/>
  <c r="AN320" i="18" a="1"/>
  <c r="AN320" i="18" s="1"/>
  <c r="AN326" i="18" a="1"/>
  <c r="AN326" i="18" s="1"/>
  <c r="AN331" i="18" a="1"/>
  <c r="AN331" i="18" s="1"/>
  <c r="AM335" i="18" a="1"/>
  <c r="AM335" i="18" s="1"/>
  <c r="AM339" i="18" a="1"/>
  <c r="AM339" i="18" s="1"/>
  <c r="AG346" i="18" a="1"/>
  <c r="AG346" i="18" s="1"/>
  <c r="AH351" i="18" a="1"/>
  <c r="AH351" i="18" s="1"/>
  <c r="AM353" i="18" a="1"/>
  <c r="AM353" i="18" s="1"/>
  <c r="AN356" i="18" a="1"/>
  <c r="AN356" i="18" s="1"/>
  <c r="AH358" i="18" a="1"/>
  <c r="AH358" i="18" s="1"/>
  <c r="AH361" i="18" a="1"/>
  <c r="AH361" i="18" s="1"/>
  <c r="AM363" i="18" a="1"/>
  <c r="AM363" i="18" s="1"/>
  <c r="AG366" i="18" a="1"/>
  <c r="AG366" i="18" s="1"/>
  <c r="AN368" i="18" a="1"/>
  <c r="AN368" i="18" s="1"/>
  <c r="AN371" i="18" a="1"/>
  <c r="AN371" i="18" s="1"/>
  <c r="AN374" i="18" a="1"/>
  <c r="AN374" i="18" s="1"/>
  <c r="AN376" i="18" a="1"/>
  <c r="AN376" i="18" s="1"/>
  <c r="AH379" i="18" a="1"/>
  <c r="AH379" i="18" s="1"/>
  <c r="AG384" i="18" a="1"/>
  <c r="AG384" i="18" s="1"/>
  <c r="AM386" i="18" a="1"/>
  <c r="AM386" i="18" s="1"/>
  <c r="AO386" i="18" s="1"/>
  <c r="AQ386" i="18" s="1"/>
  <c r="AN388" i="18" a="1"/>
  <c r="AN388" i="18" s="1"/>
  <c r="AN390" i="18" a="1"/>
  <c r="AN390" i="18" s="1"/>
  <c r="AN392" i="18" a="1"/>
  <c r="AN392" i="18" s="1"/>
  <c r="AH395" i="18" a="1"/>
  <c r="AH395" i="18" s="1"/>
  <c r="AH401" i="18" a="1"/>
  <c r="AH401" i="18" s="1"/>
  <c r="AN405" i="18" a="1"/>
  <c r="AN405" i="18" s="1"/>
  <c r="AM409" i="18" a="1"/>
  <c r="AM409" i="18" s="1"/>
  <c r="AH412" i="18" a="1"/>
  <c r="AH412" i="18" s="1"/>
  <c r="AM414" i="18" a="1"/>
  <c r="AM414" i="18" s="1"/>
  <c r="AM416" i="18" a="1"/>
  <c r="AM416" i="18" s="1"/>
  <c r="AG419" i="18" a="1"/>
  <c r="AG419" i="18" s="1"/>
  <c r="AN423" i="18" a="1"/>
  <c r="AN423" i="18" s="1"/>
  <c r="AN425" i="18" a="1"/>
  <c r="AN425" i="18" s="1"/>
  <c r="AH432" i="18" a="1"/>
  <c r="AH432" i="18" s="1"/>
  <c r="AM436" i="18" a="1"/>
  <c r="AM436" i="18" s="1"/>
  <c r="AN438" i="18" a="1"/>
  <c r="AN438" i="18" s="1"/>
  <c r="AG441" i="18" a="1"/>
  <c r="AG441" i="18" s="1"/>
  <c r="AG443" i="18" a="1"/>
  <c r="AG443" i="18" s="1"/>
  <c r="AH445" i="18" a="1"/>
  <c r="AH445" i="18" s="1"/>
  <c r="AM447" i="18" a="1"/>
  <c r="AM447" i="18" s="1"/>
  <c r="AM449" i="18" a="1"/>
  <c r="AM449" i="18" s="1"/>
  <c r="AM451" i="18" a="1"/>
  <c r="AM451" i="18" s="1"/>
  <c r="AM453" i="18" a="1"/>
  <c r="AM453" i="18" s="1"/>
  <c r="AO453" i="18" s="1"/>
  <c r="AQ453" i="18" s="1"/>
  <c r="AN455" i="18" a="1"/>
  <c r="AN455" i="18" s="1"/>
  <c r="AN350" i="18" a="1"/>
  <c r="AN350" i="18" s="1"/>
  <c r="AH403" i="18" a="1"/>
  <c r="AH403" i="18" s="1"/>
  <c r="AN429" i="18" a="1"/>
  <c r="AN429" i="18" s="1"/>
  <c r="AO429" i="18" s="1"/>
  <c r="AG451" i="18" a="1"/>
  <c r="AG451" i="18" s="1"/>
  <c r="AN467" i="18" a="1"/>
  <c r="AN467" i="18" s="1"/>
  <c r="AM482" i="18" a="1"/>
  <c r="AM482" i="18" s="1"/>
  <c r="AM491" i="18" a="1"/>
  <c r="AM491" i="18" s="1"/>
  <c r="AG495" i="18" a="1"/>
  <c r="AG495" i="18" s="1"/>
  <c r="AN505" i="18" a="1"/>
  <c r="AN505" i="18" s="1"/>
  <c r="AG508" i="18" a="1"/>
  <c r="AG508" i="18" s="1"/>
  <c r="AM510" i="18" a="1"/>
  <c r="AM510" i="18" s="1"/>
  <c r="AG513" i="18" a="1"/>
  <c r="AG513" i="18" s="1"/>
  <c r="AN515" i="18" a="1"/>
  <c r="AN515" i="18" s="1"/>
  <c r="AG518" i="18" a="1"/>
  <c r="AG518" i="18" s="1"/>
  <c r="AG523" i="18" a="1"/>
  <c r="AG523" i="18" s="1"/>
  <c r="AG525" i="18" a="1"/>
  <c r="AG525" i="18" s="1"/>
  <c r="AH527" i="18" a="1"/>
  <c r="AH527" i="18" s="1"/>
  <c r="AM529" i="18" a="1"/>
  <c r="AM529" i="18" s="1"/>
  <c r="AM533" i="18" a="1"/>
  <c r="AM533" i="18" s="1"/>
  <c r="AN535" i="18" a="1"/>
  <c r="AN535" i="18" s="1"/>
  <c r="AG538" i="18" a="1"/>
  <c r="AG538" i="18" s="1"/>
  <c r="AN539" i="18" a="1"/>
  <c r="AN539" i="18" s="1"/>
  <c r="AG542" i="18" a="1"/>
  <c r="AG542" i="18" s="1"/>
  <c r="AG544" i="18" a="1"/>
  <c r="AG544" i="18" s="1"/>
  <c r="AM546" i="18" a="1"/>
  <c r="AM546" i="18" s="1"/>
  <c r="AH548" i="18" a="1"/>
  <c r="AH548" i="18" s="1"/>
  <c r="AH552" i="18" a="1"/>
  <c r="AH552" i="18" s="1"/>
  <c r="AN554" i="18" a="1"/>
  <c r="AN554" i="18" s="1"/>
  <c r="AN556" i="18" a="1"/>
  <c r="AN556" i="18" s="1"/>
  <c r="AN558" i="18" a="1"/>
  <c r="AN558" i="18" s="1"/>
  <c r="AH565" i="18" a="1"/>
  <c r="AH565" i="18" s="1"/>
  <c r="AG567" i="18" a="1"/>
  <c r="AG567" i="18" s="1"/>
  <c r="AG571" i="18" a="1"/>
  <c r="AG571" i="18" s="1"/>
  <c r="AM573" i="18" a="1"/>
  <c r="AM573" i="18" s="1"/>
  <c r="AH575" i="18" a="1"/>
  <c r="AH575" i="18" s="1"/>
  <c r="AH579" i="18" a="1"/>
  <c r="AH579" i="18" s="1"/>
  <c r="AN581" i="18" a="1"/>
  <c r="AN581" i="18" s="1"/>
  <c r="AN583" i="18" a="1"/>
  <c r="AN583" i="18" s="1"/>
  <c r="AN585" i="18" a="1"/>
  <c r="AN585" i="18" s="1"/>
  <c r="AG590" i="18" a="1"/>
  <c r="AG590" i="18" s="1"/>
  <c r="AH592" i="18" a="1"/>
  <c r="AH592" i="18" s="1"/>
  <c r="AH594" i="18" a="1"/>
  <c r="AH594" i="18" s="1"/>
  <c r="AM596" i="18" a="1"/>
  <c r="AM596" i="18" s="1"/>
  <c r="AM600" i="18" a="1"/>
  <c r="AM600" i="18" s="1"/>
  <c r="AG607" i="18" a="1"/>
  <c r="AG607" i="18" s="1"/>
  <c r="AG611" i="18" a="1"/>
  <c r="AG611" i="18" s="1"/>
  <c r="AG613" i="18" a="1"/>
  <c r="AG613" i="18" s="1"/>
  <c r="AM615" i="18" a="1"/>
  <c r="AM615" i="18" s="1"/>
  <c r="AN617" i="18" a="1"/>
  <c r="AN617" i="18" s="1"/>
  <c r="AM619" i="18" a="1"/>
  <c r="AM619" i="18" s="1"/>
  <c r="AM621" i="18" a="1"/>
  <c r="AM621" i="18" s="1"/>
  <c r="AG624" i="18" a="1"/>
  <c r="AG624" i="18" s="1"/>
  <c r="AM626" i="18" a="1"/>
  <c r="AM626" i="18" s="1"/>
  <c r="AH630" i="18" a="1"/>
  <c r="AH630" i="18" s="1"/>
  <c r="AH632" i="18" a="1"/>
  <c r="AH632" i="18" s="1"/>
  <c r="AN290" i="18" a="1"/>
  <c r="AN290" i="18" s="1"/>
  <c r="AM405" i="18" a="1"/>
  <c r="AM405" i="18" s="1"/>
  <c r="AN431" i="18" a="1"/>
  <c r="AN431" i="18" s="1"/>
  <c r="AG452" i="18" a="1"/>
  <c r="AG452" i="18" s="1"/>
  <c r="AG468" i="18" a="1"/>
  <c r="AG468" i="18" s="1"/>
  <c r="AH473" i="18" a="1"/>
  <c r="AH473" i="18" s="1"/>
  <c r="AN477" i="18" a="1"/>
  <c r="AN477" i="18" s="1"/>
  <c r="AO477" i="18" s="1"/>
  <c r="AP477" i="18" s="1"/>
  <c r="AG483" i="18" a="1"/>
  <c r="AG483" i="18" s="1"/>
  <c r="AN491" i="18" a="1"/>
  <c r="AN491" i="18" s="1"/>
  <c r="AH495" i="18" a="1"/>
  <c r="AH495" i="18" s="1"/>
  <c r="AM501" i="18" a="1"/>
  <c r="AM501" i="18" s="1"/>
  <c r="AM503" i="18" a="1"/>
  <c r="AM503" i="18" s="1"/>
  <c r="AG506" i="18" a="1"/>
  <c r="AG506" i="18" s="1"/>
  <c r="AG511" i="18" a="1"/>
  <c r="AG511" i="18" s="1"/>
  <c r="AH513" i="18" a="1"/>
  <c r="AH513" i="18" s="1"/>
  <c r="AG516" i="18" a="1"/>
  <c r="AG516" i="18" s="1"/>
  <c r="AN520" i="18" a="1"/>
  <c r="AN520" i="18" s="1"/>
  <c r="AH523" i="18" a="1"/>
  <c r="AH523" i="18" s="1"/>
  <c r="AM527" i="18" a="1"/>
  <c r="AM527" i="18" s="1"/>
  <c r="AM531" i="18" a="1"/>
  <c r="AM531" i="18" s="1"/>
  <c r="AN533" i="18" a="1"/>
  <c r="AN533" i="18" s="1"/>
  <c r="AH538" i="18" a="1"/>
  <c r="AH538" i="18" s="1"/>
  <c r="AG540" i="18" a="1"/>
  <c r="AG540" i="18" s="1"/>
  <c r="AH544" i="18" a="1"/>
  <c r="AH544" i="18" s="1"/>
  <c r="AM550" i="18" a="1"/>
  <c r="AM550" i="18" s="1"/>
  <c r="AM552" i="18" a="1"/>
  <c r="AM552" i="18" s="1"/>
  <c r="AG555" i="18" a="1"/>
  <c r="AG555" i="18" s="1"/>
  <c r="AG559" i="18" a="1"/>
  <c r="AG559" i="18" s="1"/>
  <c r="AG563" i="18" a="1"/>
  <c r="AG563" i="18" s="1"/>
  <c r="AH567" i="18" a="1"/>
  <c r="AH567" i="18" s="1"/>
  <c r="AH569" i="18" a="1"/>
  <c r="AH569" i="18" s="1"/>
  <c r="AH571" i="18" a="1"/>
  <c r="AH571" i="18" s="1"/>
  <c r="AM577" i="18" a="1"/>
  <c r="AM577" i="18" s="1"/>
  <c r="AM579" i="18" a="1"/>
  <c r="AM579" i="18" s="1"/>
  <c r="AG582" i="18" a="1"/>
  <c r="AG582" i="18" s="1"/>
  <c r="AG586" i="18" a="1"/>
  <c r="AG586" i="18" s="1"/>
  <c r="AG588" i="18" a="1"/>
  <c r="AG588" i="18" s="1"/>
  <c r="AH590" i="18" a="1"/>
  <c r="AH590" i="18" s="1"/>
  <c r="AN596" i="18" a="1"/>
  <c r="AN596" i="18" s="1"/>
  <c r="AM598" i="18" a="1"/>
  <c r="AM598" i="18" s="1"/>
  <c r="AM602" i="18" a="1"/>
  <c r="AM602" i="18" s="1"/>
  <c r="AM604" i="18" a="1"/>
  <c r="AM604" i="18" s="1"/>
  <c r="AG609" i="18" a="1"/>
  <c r="AG609" i="18" s="1"/>
  <c r="AH611" i="18" a="1"/>
  <c r="AH611" i="18" s="1"/>
  <c r="AH613" i="18" a="1"/>
  <c r="AH613" i="18" s="1"/>
  <c r="AN615" i="18" a="1"/>
  <c r="AN615" i="18" s="1"/>
  <c r="AN619" i="18" a="1"/>
  <c r="AN619" i="18" s="1"/>
  <c r="AN621" i="18" a="1"/>
  <c r="AN621" i="18" s="1"/>
  <c r="AH624" i="18" a="1"/>
  <c r="AH624" i="18" s="1"/>
  <c r="AH628" i="18" a="1"/>
  <c r="AH628" i="18" s="1"/>
  <c r="AM632" i="18" a="1"/>
  <c r="AM632" i="18" s="1"/>
  <c r="AM643" i="18" a="1"/>
  <c r="AM643" i="18" s="1"/>
  <c r="AM645" i="18" a="1"/>
  <c r="AM645" i="18" s="1"/>
  <c r="AM647" i="18" a="1"/>
  <c r="AM647" i="18" s="1"/>
  <c r="AH649" i="18" a="1"/>
  <c r="AH649" i="18" s="1"/>
  <c r="AH304" i="18" a="1"/>
  <c r="AH304" i="18" s="1"/>
  <c r="AN381" i="18" a="1"/>
  <c r="AN381" i="18" s="1"/>
  <c r="AG462" i="18" a="1"/>
  <c r="AG462" i="18" s="1"/>
  <c r="AI462" i="18" s="1"/>
  <c r="AK462" i="18" s="1"/>
  <c r="AM468" i="18" a="1"/>
  <c r="AM468" i="18" s="1"/>
  <c r="AN473" i="18" a="1"/>
  <c r="AN473" i="18" s="1"/>
  <c r="AN483" i="18" a="1"/>
  <c r="AN483" i="18" s="1"/>
  <c r="AM487" i="18" a="1"/>
  <c r="AM487" i="18" s="1"/>
  <c r="AH499" i="18" a="1"/>
  <c r="AH499" i="18" s="1"/>
  <c r="AI499" i="18" s="1"/>
  <c r="AH506" i="18" a="1"/>
  <c r="AH506" i="18" s="1"/>
  <c r="AM508" i="18" a="1"/>
  <c r="AM508" i="18" s="1"/>
  <c r="AH511" i="18" a="1"/>
  <c r="AH511" i="18" s="1"/>
  <c r="AM513" i="18" a="1"/>
  <c r="AM513" i="18" s="1"/>
  <c r="AH518" i="18" a="1"/>
  <c r="AH518" i="18" s="1"/>
  <c r="AH525" i="18" a="1"/>
  <c r="AH525" i="18" s="1"/>
  <c r="AN527" i="18" a="1"/>
  <c r="AN527" i="18" s="1"/>
  <c r="AN529" i="18" a="1"/>
  <c r="AN529" i="18" s="1"/>
  <c r="AN531" i="18" a="1"/>
  <c r="AN531" i="18" s="1"/>
  <c r="AG536" i="18" a="1"/>
  <c r="AG536" i="18" s="1"/>
  <c r="AH540" i="18" a="1"/>
  <c r="AH540" i="18" s="1"/>
  <c r="AH542" i="18" a="1"/>
  <c r="AH542" i="18" s="1"/>
  <c r="AM544" i="18" a="1"/>
  <c r="AM544" i="18" s="1"/>
  <c r="AN546" i="18" a="1"/>
  <c r="AN546" i="18" s="1"/>
  <c r="AM548" i="18" a="1"/>
  <c r="AM548" i="18" s="1"/>
  <c r="AN550" i="18" a="1"/>
  <c r="AN550" i="18" s="1"/>
  <c r="AN552" i="18" a="1"/>
  <c r="AN552" i="18" s="1"/>
  <c r="AH559" i="18" a="1"/>
  <c r="AH559" i="18" s="1"/>
  <c r="AG561" i="18" a="1"/>
  <c r="AG561" i="18" s="1"/>
  <c r="AH563" i="18" a="1"/>
  <c r="AH563" i="18" s="1"/>
  <c r="AM565" i="18" a="1"/>
  <c r="AM565" i="18" s="1"/>
  <c r="AM569" i="18" a="1"/>
  <c r="AM569" i="18" s="1"/>
  <c r="AM571" i="18" a="1"/>
  <c r="AM571" i="18" s="1"/>
  <c r="AN573" i="18" a="1"/>
  <c r="AN573" i="18" s="1"/>
  <c r="AM575" i="18" a="1"/>
  <c r="AM575" i="18" s="1"/>
  <c r="AN577" i="18" a="1"/>
  <c r="AN577" i="18" s="1"/>
  <c r="AN579" i="18" a="1"/>
  <c r="AN579" i="18" s="1"/>
  <c r="AH586" i="18" a="1"/>
  <c r="AH586" i="18" s="1"/>
  <c r="AM590" i="18" a="1"/>
  <c r="AM590" i="18" s="1"/>
  <c r="AM592" i="18" a="1"/>
  <c r="AM592" i="18" s="1"/>
  <c r="AO592" i="18" s="1"/>
  <c r="AM594" i="18" a="1"/>
  <c r="AM594" i="18" s="1"/>
  <c r="AN598" i="18" a="1"/>
  <c r="AN598" i="18" s="1"/>
  <c r="AN600" i="18" a="1"/>
  <c r="AN600" i="18" s="1"/>
  <c r="AN602" i="18" a="1"/>
  <c r="AN602" i="18" s="1"/>
  <c r="AN604" i="18" a="1"/>
  <c r="AN604" i="18" s="1"/>
  <c r="AH607" i="18" a="1"/>
  <c r="AH607" i="18" s="1"/>
  <c r="AH609" i="18" a="1"/>
  <c r="AH609" i="18" s="1"/>
  <c r="AG616" i="18" a="1"/>
  <c r="AG616" i="18" s="1"/>
  <c r="AG620" i="18" a="1"/>
  <c r="AG620" i="18" s="1"/>
  <c r="AG622" i="18" a="1"/>
  <c r="AG622" i="18" s="1"/>
  <c r="AM624" i="18" a="1"/>
  <c r="AM624" i="18" s="1"/>
  <c r="AN626" i="18" a="1"/>
  <c r="AN626" i="18" s="1"/>
  <c r="AM628" i="18" a="1"/>
  <c r="AM628" i="18" s="1"/>
  <c r="AM630" i="18" a="1"/>
  <c r="AM630" i="18" s="1"/>
  <c r="AN632" i="18" a="1"/>
  <c r="AN632" i="18" s="1"/>
  <c r="AH635" i="18" a="1"/>
  <c r="AH635" i="18" s="1"/>
  <c r="AM314" i="18" a="1"/>
  <c r="AM314" i="18" s="1"/>
  <c r="AM356" i="18" a="1"/>
  <c r="AM356" i="18" s="1"/>
  <c r="AN383" i="18" a="1"/>
  <c r="AN383" i="18" s="1"/>
  <c r="AO383" i="18" s="1"/>
  <c r="AH409" i="18" a="1"/>
  <c r="AH409" i="18" s="1"/>
  <c r="AI409" i="18" s="1"/>
  <c r="AM319" i="18" a="1"/>
  <c r="AM319" i="18" s="1"/>
  <c r="AG358" i="18" a="1"/>
  <c r="AG358" i="18" s="1"/>
  <c r="AN411" i="18" a="1"/>
  <c r="AN411" i="18" s="1"/>
  <c r="AM438" i="18" a="1"/>
  <c r="AM438" i="18" s="1"/>
  <c r="AH455" i="18" a="1"/>
  <c r="AH455" i="18" s="1"/>
  <c r="AN463" i="18" a="1"/>
  <c r="AN463" i="18" s="1"/>
  <c r="AH469" i="18" a="1"/>
  <c r="AH469" i="18" s="1"/>
  <c r="AG479" i="18" a="1"/>
  <c r="AG479" i="18" s="1"/>
  <c r="AM484" i="18" a="1"/>
  <c r="AM484" i="18" s="1"/>
  <c r="AM492" i="18" a="1"/>
  <c r="AM492" i="18" s="1"/>
  <c r="AG496" i="18" a="1"/>
  <c r="AG496" i="18" s="1"/>
  <c r="AN499" i="18" a="1"/>
  <c r="AN499" i="18" s="1"/>
  <c r="AO499" i="18" s="1"/>
  <c r="AG504" i="18" a="1"/>
  <c r="AG504" i="18" s="1"/>
  <c r="AN506" i="18" a="1"/>
  <c r="AN506" i="18" s="1"/>
  <c r="AG509" i="18" a="1"/>
  <c r="AG509" i="18" s="1"/>
  <c r="AN513" i="18" a="1"/>
  <c r="AN513" i="18" s="1"/>
  <c r="AN518" i="18" a="1"/>
  <c r="AN518" i="18" s="1"/>
  <c r="AG521" i="18" a="1"/>
  <c r="AG521" i="18" s="1"/>
  <c r="AM523" i="18" a="1"/>
  <c r="AM523" i="18" s="1"/>
  <c r="AN525" i="18" a="1"/>
  <c r="AN525" i="18" s="1"/>
  <c r="AH532" i="18" a="1"/>
  <c r="AH532" i="18" s="1"/>
  <c r="AM536" i="18" a="1"/>
  <c r="AM536" i="18" s="1"/>
  <c r="AM540" i="18" a="1"/>
  <c r="AM540" i="18" s="1"/>
  <c r="AN542" i="18" a="1"/>
  <c r="AN542" i="18" s="1"/>
  <c r="AH547" i="18" a="1"/>
  <c r="AH547" i="18" s="1"/>
  <c r="AG549" i="18" a="1"/>
  <c r="AG549" i="18" s="1"/>
  <c r="AG553" i="18" a="1"/>
  <c r="AG553" i="18" s="1"/>
  <c r="AM555" i="18" a="1"/>
  <c r="AM555" i="18" s="1"/>
  <c r="AH557" i="18" a="1"/>
  <c r="AH557" i="18" s="1"/>
  <c r="AH561" i="18" a="1"/>
  <c r="AH561" i="18" s="1"/>
  <c r="AN563" i="18" a="1"/>
  <c r="AN563" i="18" s="1"/>
  <c r="AN565" i="18" a="1"/>
  <c r="AN565" i="18" s="1"/>
  <c r="AN567" i="18" a="1"/>
  <c r="AN567" i="18" s="1"/>
  <c r="AH574" i="18" a="1"/>
  <c r="AH574" i="18" s="1"/>
  <c r="AG576" i="18" a="1"/>
  <c r="AG576" i="18" s="1"/>
  <c r="AG580" i="18" a="1"/>
  <c r="AG580" i="18" s="1"/>
  <c r="AM582" i="18" a="1"/>
  <c r="AM582" i="18" s="1"/>
  <c r="AH584" i="18" a="1"/>
  <c r="AH584" i="18" s="1"/>
  <c r="AG326" i="18" a="1"/>
  <c r="AG326" i="18" s="1"/>
  <c r="AH388" i="18" a="1"/>
  <c r="AH388" i="18" s="1"/>
  <c r="AM440" i="18" a="1"/>
  <c r="AM440" i="18" s="1"/>
  <c r="AM456" i="18" a="1"/>
  <c r="AM456" i="18" s="1"/>
  <c r="AG464" i="18" a="1"/>
  <c r="AG464" i="18" s="1"/>
  <c r="AN469" i="18" a="1"/>
  <c r="AN469" i="18" s="1"/>
  <c r="AN474" i="18" a="1"/>
  <c r="AN474" i="18" s="1"/>
  <c r="AG485" i="18" a="1"/>
  <c r="AG485" i="18" s="1"/>
  <c r="AN488" i="18" a="1"/>
  <c r="AN488" i="18" s="1"/>
  <c r="AG500" i="18" a="1"/>
  <c r="AG500" i="18" s="1"/>
  <c r="AG502" i="18" a="1"/>
  <c r="AG502" i="18" s="1"/>
  <c r="AH504" i="18" a="1"/>
  <c r="AH504" i="18" s="1"/>
  <c r="AN511" i="18" a="1"/>
  <c r="AN511" i="18" s="1"/>
  <c r="AG514" i="18" a="1"/>
  <c r="AG514" i="18" s="1"/>
  <c r="AG519" i="18" a="1"/>
  <c r="AG519" i="18" s="1"/>
  <c r="AH521" i="18" a="1"/>
  <c r="AH521" i="18" s="1"/>
  <c r="AN523" i="18" a="1"/>
  <c r="AN523" i="18" s="1"/>
  <c r="AH528" i="18" a="1"/>
  <c r="AH528" i="18" s="1"/>
  <c r="AG530" i="18" a="1"/>
  <c r="AG530" i="18" s="1"/>
  <c r="AH534" i="18" a="1"/>
  <c r="AH534" i="18" s="1"/>
  <c r="AN536" i="18" a="1"/>
  <c r="AN536" i="18" s="1"/>
  <c r="AN538" i="18" a="1"/>
  <c r="AN538" i="18" s="1"/>
  <c r="AN540" i="18" a="1"/>
  <c r="AN540" i="18" s="1"/>
  <c r="AG545" i="18" a="1"/>
  <c r="AG545" i="18" s="1"/>
  <c r="AH549" i="18" a="1"/>
  <c r="AH549" i="18" s="1"/>
  <c r="AH551" i="18" a="1"/>
  <c r="AH551" i="18" s="1"/>
  <c r="AH553" i="18" a="1"/>
  <c r="AH553" i="18" s="1"/>
  <c r="AM559" i="18" a="1"/>
  <c r="AM559" i="18" s="1"/>
  <c r="AM561" i="18" a="1"/>
  <c r="AM561" i="18" s="1"/>
  <c r="AG564" i="18" a="1"/>
  <c r="AG564" i="18" s="1"/>
  <c r="AG568" i="18" a="1"/>
  <c r="AG568" i="18" s="1"/>
  <c r="AG572" i="18" a="1"/>
  <c r="AG572" i="18" s="1"/>
  <c r="AH576" i="18" a="1"/>
  <c r="AH576" i="18" s="1"/>
  <c r="AI576" i="18" s="1"/>
  <c r="AH578" i="18" a="1"/>
  <c r="AH578" i="18" s="1"/>
  <c r="AH580" i="18" a="1"/>
  <c r="AH580" i="18" s="1"/>
  <c r="AM586" i="18" a="1"/>
  <c r="AM586" i="18" s="1"/>
  <c r="AN588" i="18" a="1"/>
  <c r="AN588" i="18" s="1"/>
  <c r="AH595" i="18" a="1"/>
  <c r="AH595" i="18" s="1"/>
  <c r="AH599" i="18" a="1"/>
  <c r="AH599" i="18" s="1"/>
  <c r="AH603" i="18" a="1"/>
  <c r="AH603" i="18" s="1"/>
  <c r="AM605" i="18" a="1"/>
  <c r="AM605" i="18" s="1"/>
  <c r="AG608" i="18" a="1"/>
  <c r="AG608" i="18" s="1"/>
  <c r="AN609" i="18" a="1"/>
  <c r="AN609" i="18" s="1"/>
  <c r="AN611" i="18" a="1"/>
  <c r="AN611" i="18" s="1"/>
  <c r="AM616" i="18" a="1"/>
  <c r="AM616" i="18" s="1"/>
  <c r="AM618" i="18" a="1"/>
  <c r="AM618" i="18" s="1"/>
  <c r="AM620" i="18" a="1"/>
  <c r="AM620" i="18" s="1"/>
  <c r="AM622" i="18" a="1"/>
  <c r="AM622" i="18" s="1"/>
  <c r="AG627" i="18" a="1"/>
  <c r="AG627" i="18" s="1"/>
  <c r="AH629" i="18" a="1"/>
  <c r="AH629" i="18" s="1"/>
  <c r="AM633" i="18" a="1"/>
  <c r="AM633" i="18" s="1"/>
  <c r="AN635" i="18" a="1"/>
  <c r="AN635" i="18" s="1"/>
  <c r="AM637" i="18" a="1"/>
  <c r="AM637" i="18" s="1"/>
  <c r="AM639" i="18" a="1"/>
  <c r="AM639" i="18" s="1"/>
  <c r="AN641" i="18" a="1"/>
  <c r="AN641" i="18" s="1"/>
  <c r="AH644" i="18" a="1"/>
  <c r="AH644" i="18" s="1"/>
  <c r="AH331" i="18" a="1"/>
  <c r="AH331" i="18" s="1"/>
  <c r="AG361" i="18" a="1"/>
  <c r="AG361" i="18" s="1"/>
  <c r="AH416" i="18" a="1"/>
  <c r="AH416" i="18" s="1"/>
  <c r="AI416" i="18" s="1"/>
  <c r="AN442" i="18" a="1"/>
  <c r="AN442" i="18" s="1"/>
  <c r="AM457" i="18" a="1"/>
  <c r="AM457" i="18" s="1"/>
  <c r="AM464" i="18" a="1"/>
  <c r="AM464" i="18" s="1"/>
  <c r="AH470" i="18" a="1"/>
  <c r="AH470" i="18" s="1"/>
  <c r="AH475" i="18" a="1"/>
  <c r="AH475" i="18" s="1"/>
  <c r="AI475" i="18" s="1"/>
  <c r="AJ475" i="18" s="1"/>
  <c r="AN479" i="18" a="1"/>
  <c r="AN479" i="18" s="1"/>
  <c r="AH485" i="18" a="1"/>
  <c r="AH485" i="18" s="1"/>
  <c r="AG489" i="18" a="1"/>
  <c r="AG489" i="18" s="1"/>
  <c r="AN496" i="18" a="1"/>
  <c r="AN496" i="18" s="1"/>
  <c r="AH502" i="18" a="1"/>
  <c r="AH502" i="18" s="1"/>
  <c r="AM504" i="18" a="1"/>
  <c r="AM504" i="18" s="1"/>
  <c r="AG507" i="18" a="1"/>
  <c r="AG507" i="18" s="1"/>
  <c r="AH509" i="18" a="1"/>
  <c r="AH509" i="18" s="1"/>
  <c r="AH514" i="18" a="1"/>
  <c r="AH514" i="18" s="1"/>
  <c r="AM516" i="18" a="1"/>
  <c r="AM516" i="18" s="1"/>
  <c r="AH519" i="18" a="1"/>
  <c r="AH519" i="18" s="1"/>
  <c r="AI519" i="18" s="1"/>
  <c r="AG524" i="18" a="1"/>
  <c r="AG524" i="18" s="1"/>
  <c r="AG526" i="18" a="1"/>
  <c r="AG526" i="18" s="1"/>
  <c r="AM528" i="18" a="1"/>
  <c r="AM528" i="18" s="1"/>
  <c r="AH530" i="18" a="1"/>
  <c r="AH530" i="18" s="1"/>
  <c r="AM534" i="18" a="1"/>
  <c r="AM534" i="18" s="1"/>
  <c r="AG537" i="18" a="1"/>
  <c r="AG537" i="18" s="1"/>
  <c r="AG541" i="18" a="1"/>
  <c r="AG541" i="18" s="1"/>
  <c r="AG543" i="18" a="1"/>
  <c r="AG543" i="18" s="1"/>
  <c r="AH545" i="18" a="1"/>
  <c r="AH545" i="18" s="1"/>
  <c r="AM547" i="18" a="1"/>
  <c r="AM547" i="18" s="1"/>
  <c r="AM551" i="18" a="1"/>
  <c r="AM551" i="18" s="1"/>
  <c r="AM553" i="18" a="1"/>
  <c r="AM553" i="18" s="1"/>
  <c r="AN555" i="18" a="1"/>
  <c r="AN555" i="18" s="1"/>
  <c r="AM557" i="18" a="1"/>
  <c r="AM557" i="18" s="1"/>
  <c r="AN559" i="18" a="1"/>
  <c r="AN559" i="18" s="1"/>
  <c r="AN561" i="18" a="1"/>
  <c r="AN561" i="18" s="1"/>
  <c r="AH568" i="18" a="1"/>
  <c r="AH568" i="18" s="1"/>
  <c r="AG570" i="18" a="1"/>
  <c r="AG570" i="18" s="1"/>
  <c r="AH572" i="18" a="1"/>
  <c r="AH572" i="18" s="1"/>
  <c r="AM574" i="18" a="1"/>
  <c r="AM574" i="18" s="1"/>
  <c r="AM578" i="18" a="1"/>
  <c r="AM578" i="18" s="1"/>
  <c r="AM580" i="18" a="1"/>
  <c r="AM580" i="18" s="1"/>
  <c r="AN582" i="18" a="1"/>
  <c r="AN582" i="18" s="1"/>
  <c r="AM584" i="18" a="1"/>
  <c r="AM584" i="18" s="1"/>
  <c r="AH363" i="18" a="1"/>
  <c r="AH363" i="18" s="1"/>
  <c r="AM418" i="18" a="1"/>
  <c r="AM418" i="18" s="1"/>
  <c r="AG458" i="18" a="1"/>
  <c r="AG458" i="18" s="1"/>
  <c r="AM465" i="18" a="1"/>
  <c r="AM465" i="18" s="1"/>
  <c r="AM470" i="18" a="1"/>
  <c r="AM470" i="18" s="1"/>
  <c r="AO470" i="18" s="1"/>
  <c r="AH480" i="18" a="1"/>
  <c r="AH480" i="18" s="1"/>
  <c r="AM485" i="18" a="1"/>
  <c r="AM485" i="18" s="1"/>
  <c r="AM489" i="18" a="1"/>
  <c r="AM489" i="18" s="1"/>
  <c r="AG497" i="18" a="1"/>
  <c r="AG497" i="18" s="1"/>
  <c r="AH500" i="18" a="1"/>
  <c r="AH500" i="18" s="1"/>
  <c r="AN504" i="18" a="1"/>
  <c r="AN504" i="18" s="1"/>
  <c r="AH507" i="18" a="1"/>
  <c r="AH507" i="18" s="1"/>
  <c r="AM509" i="18" a="1"/>
  <c r="AM509" i="18" s="1"/>
  <c r="AM514" i="18" a="1"/>
  <c r="AM514" i="18" s="1"/>
  <c r="AN516" i="18" a="1"/>
  <c r="AN516" i="18" s="1"/>
  <c r="AM521" i="18" a="1"/>
  <c r="AM521" i="18" s="1"/>
  <c r="AH526" i="18" a="1"/>
  <c r="AH526" i="18" s="1"/>
  <c r="AM532" i="18" a="1"/>
  <c r="AM532" i="18" s="1"/>
  <c r="AN534" i="18" a="1"/>
  <c r="AN534" i="18" s="1"/>
  <c r="AH541" i="18" a="1"/>
  <c r="AH541" i="18" s="1"/>
  <c r="AM545" i="18" a="1"/>
  <c r="AM545" i="18" s="1"/>
  <c r="AM549" i="18" a="1"/>
  <c r="AM549" i="18" s="1"/>
  <c r="AN551" i="18" a="1"/>
  <c r="AN551" i="18" s="1"/>
  <c r="AN553" i="18" a="1"/>
  <c r="AN553" i="18" s="1"/>
  <c r="AG556" i="18" a="1"/>
  <c r="AG556" i="18" s="1"/>
  <c r="AN557" i="18" a="1"/>
  <c r="AN557" i="18" s="1"/>
  <c r="AG560" i="18" a="1"/>
  <c r="AG560" i="18" s="1"/>
  <c r="AH564" i="18" a="1"/>
  <c r="AH564" i="18" s="1"/>
  <c r="AG566" i="18" a="1"/>
  <c r="AG566" i="18" s="1"/>
  <c r="AM572" i="18" a="1"/>
  <c r="AM572" i="18" s="1"/>
  <c r="AM576" i="18" a="1"/>
  <c r="AM576" i="18" s="1"/>
  <c r="AN578" i="18" a="1"/>
  <c r="AN578" i="18" s="1"/>
  <c r="AN580" i="18" a="1"/>
  <c r="AN580" i="18" s="1"/>
  <c r="AG583" i="18" a="1"/>
  <c r="AG583" i="18" s="1"/>
  <c r="AN584" i="18" a="1"/>
  <c r="AN584" i="18" s="1"/>
  <c r="AG587" i="18" a="1"/>
  <c r="AG587" i="18" s="1"/>
  <c r="AG589" i="18" a="1"/>
  <c r="AG589" i="18" s="1"/>
  <c r="AH593" i="18" a="1"/>
  <c r="AH593" i="18" s="1"/>
  <c r="AM595" i="18" a="1"/>
  <c r="AM595" i="18" s="1"/>
  <c r="AN599" i="18" a="1"/>
  <c r="AN599" i="18" s="1"/>
  <c r="AM603" i="18" a="1"/>
  <c r="AM603" i="18" s="1"/>
  <c r="AN605" i="18" a="1"/>
  <c r="AN605" i="18" s="1"/>
  <c r="AH608" i="18" a="1"/>
  <c r="AH608" i="18" s="1"/>
  <c r="AG610" i="18" a="1"/>
  <c r="AG610" i="18" s="1"/>
  <c r="AG612" i="18" a="1"/>
  <c r="AG612" i="18" s="1"/>
  <c r="AH614" i="18" a="1"/>
  <c r="AH614" i="18" s="1"/>
  <c r="AG617" i="18" a="1"/>
  <c r="AG617" i="18" s="1"/>
  <c r="AN618" i="18" a="1"/>
  <c r="AN618" i="18" s="1"/>
  <c r="AN620" i="18" a="1"/>
  <c r="AN620" i="18" s="1"/>
  <c r="AM625" i="18" a="1"/>
  <c r="AM625" i="18" s="1"/>
  <c r="AM627" i="18" a="1"/>
  <c r="AM627" i="18" s="1"/>
  <c r="AM629" i="18" a="1"/>
  <c r="AM629" i="18" s="1"/>
  <c r="AG634" i="18" a="1"/>
  <c r="AG634" i="18" s="1"/>
  <c r="AG638" i="18" a="1"/>
  <c r="AG638" i="18" s="1"/>
  <c r="AG640" i="18" a="1"/>
  <c r="AG640" i="18" s="1"/>
  <c r="AM338" i="18" a="1"/>
  <c r="AM338" i="18" s="1"/>
  <c r="AN365" i="18" a="1"/>
  <c r="AN365" i="18" s="1"/>
  <c r="AO365" i="18" s="1"/>
  <c r="AH421" i="18" a="1"/>
  <c r="AH421" i="18" s="1"/>
  <c r="AG447" i="18" a="1"/>
  <c r="AG447" i="18" s="1"/>
  <c r="AM458" i="18" a="1"/>
  <c r="AM458" i="18" s="1"/>
  <c r="AG466" i="18" a="1"/>
  <c r="AG466" i="18" s="1"/>
  <c r="AG476" i="18" a="1"/>
  <c r="AG476" i="18" s="1"/>
  <c r="AN485" i="18" a="1"/>
  <c r="AN485" i="18" s="1"/>
  <c r="AN489" i="18" a="1"/>
  <c r="AN489" i="18" s="1"/>
  <c r="AM493" i="18" a="1"/>
  <c r="AM493" i="18" s="1"/>
  <c r="AH497" i="18" a="1"/>
  <c r="AH497" i="18" s="1"/>
  <c r="AM502" i="18" a="1"/>
  <c r="AM502" i="18" s="1"/>
  <c r="AG505" i="18" a="1"/>
  <c r="AG505" i="18" s="1"/>
  <c r="AN509" i="18" a="1"/>
  <c r="AN509" i="18" s="1"/>
  <c r="AG512" i="18" a="1"/>
  <c r="AG512" i="18" s="1"/>
  <c r="AN514" i="18" a="1"/>
  <c r="AN514" i="18" s="1"/>
  <c r="AG517" i="18" a="1"/>
  <c r="AG517" i="18" s="1"/>
  <c r="AM519" i="18" a="1"/>
  <c r="AM519" i="18" s="1"/>
  <c r="AG522" i="18" a="1"/>
  <c r="AG522" i="18" s="1"/>
  <c r="AH524" i="18" a="1"/>
  <c r="AH524" i="18" s="1"/>
  <c r="AM526" i="18" a="1"/>
  <c r="AM526" i="18" s="1"/>
  <c r="AN528" i="18" a="1"/>
  <c r="AN528" i="18" s="1"/>
  <c r="AM530" i="18" a="1"/>
  <c r="AM530" i="18" s="1"/>
  <c r="AN532" i="18" a="1"/>
  <c r="AN532" i="18" s="1"/>
  <c r="AH537" i="18" a="1"/>
  <c r="AH537" i="18" s="1"/>
  <c r="AG539" i="18" a="1"/>
  <c r="AG539" i="18" s="1"/>
  <c r="AH543" i="18" a="1"/>
  <c r="AH543" i="18" s="1"/>
  <c r="AN545" i="18" a="1"/>
  <c r="AN545" i="18" s="1"/>
  <c r="AN547" i="18" a="1"/>
  <c r="AN547" i="18" s="1"/>
  <c r="AN549" i="18" a="1"/>
  <c r="AN549" i="18" s="1"/>
  <c r="AH556" i="18" a="1"/>
  <c r="AH556" i="18" s="1"/>
  <c r="AG558" i="18" a="1"/>
  <c r="AG558" i="18" s="1"/>
  <c r="AG562" i="18" a="1"/>
  <c r="AG562" i="18" s="1"/>
  <c r="AM564" i="18" a="1"/>
  <c r="AM564" i="18" s="1"/>
  <c r="AH566" i="18" a="1"/>
  <c r="AH566" i="18" s="1"/>
  <c r="AH570" i="18" a="1"/>
  <c r="AH570" i="18" s="1"/>
  <c r="AN572" i="18" a="1"/>
  <c r="AN572" i="18" s="1"/>
  <c r="AN574" i="18" a="1"/>
  <c r="AN574" i="18" s="1"/>
  <c r="AN576" i="18" a="1"/>
  <c r="AN576" i="18" s="1"/>
  <c r="AH583" i="18" a="1"/>
  <c r="AH583" i="18" s="1"/>
  <c r="AG585" i="18" a="1"/>
  <c r="AG585" i="18" s="1"/>
  <c r="AH589" i="18" a="1"/>
  <c r="AH589" i="18" s="1"/>
  <c r="AM591" i="18" a="1"/>
  <c r="AM591" i="18" s="1"/>
  <c r="AN595" i="18" a="1"/>
  <c r="AN595" i="18" s="1"/>
  <c r="AM597" i="18" a="1"/>
  <c r="AM597" i="18" s="1"/>
  <c r="AG600" i="18" a="1"/>
  <c r="AG600" i="18" s="1"/>
  <c r="AN601" i="18" a="1"/>
  <c r="AN601" i="18" s="1"/>
  <c r="AG606" i="18" a="1"/>
  <c r="AG606" i="18" s="1"/>
  <c r="AM608" i="18" a="1"/>
  <c r="AM608" i="18" s="1"/>
  <c r="AH612" i="18" a="1"/>
  <c r="AH612" i="18" s="1"/>
  <c r="AM614" i="18" a="1"/>
  <c r="AM614" i="18" s="1"/>
  <c r="AG623" i="18" a="1"/>
  <c r="AG623" i="18" s="1"/>
  <c r="AN625" i="18" a="1"/>
  <c r="AN625" i="18" s="1"/>
  <c r="AM631" i="18" a="1"/>
  <c r="AM631" i="18" s="1"/>
  <c r="AG636" i="18" a="1"/>
  <c r="AG636" i="18" s="1"/>
  <c r="AH638" i="18" a="1"/>
  <c r="AH638" i="18" s="1"/>
  <c r="AM642" i="18" a="1"/>
  <c r="AM642" i="18" s="1"/>
  <c r="AN644" i="18" a="1"/>
  <c r="AN644" i="18" s="1"/>
  <c r="AH342" i="18" a="1"/>
  <c r="AH342" i="18" s="1"/>
  <c r="AH368" i="18" a="1"/>
  <c r="AH368" i="18" s="1"/>
  <c r="AN396" i="18" a="1"/>
  <c r="AN396" i="18" s="1"/>
  <c r="AM423" i="18" a="1"/>
  <c r="AM423" i="18" s="1"/>
  <c r="AG448" i="18" a="1"/>
  <c r="AG448" i="18" s="1"/>
  <c r="AM466" i="18" a="1"/>
  <c r="AM466" i="18" s="1"/>
  <c r="AH471" i="18" a="1"/>
  <c r="AH471" i="18" s="1"/>
  <c r="AI471" i="18" s="1"/>
  <c r="AK471" i="18" s="1"/>
  <c r="AH476" i="18" a="1"/>
  <c r="AH476" i="18" s="1"/>
  <c r="AG481" i="18" a="1"/>
  <c r="AG481" i="18" s="1"/>
  <c r="AG494" i="18" a="1"/>
  <c r="AG494" i="18" s="1"/>
  <c r="AN497" i="18" a="1"/>
  <c r="AN497" i="18" s="1"/>
  <c r="AN500" i="18" a="1"/>
  <c r="AN500" i="18" s="1"/>
  <c r="AO500" i="18" s="1"/>
  <c r="AN502" i="18" a="1"/>
  <c r="AN502" i="18" s="1"/>
  <c r="AH505" i="18" a="1"/>
  <c r="AH505" i="18" s="1"/>
  <c r="AM507" i="18" a="1"/>
  <c r="AM507" i="18" s="1"/>
  <c r="AG510" i="18" a="1"/>
  <c r="AG510" i="18" s="1"/>
  <c r="AH512" i="18" a="1"/>
  <c r="AH512" i="18" s="1"/>
  <c r="AH517" i="18" a="1"/>
  <c r="AH517" i="18" s="1"/>
  <c r="AG520" i="18" a="1"/>
  <c r="AG520" i="18" s="1"/>
  <c r="AH522" i="18" a="1"/>
  <c r="AH522" i="18" s="1"/>
  <c r="AM524" i="18" a="1"/>
  <c r="AM524" i="18" s="1"/>
  <c r="AN526" i="18" a="1"/>
  <c r="AN526" i="18" s="1"/>
  <c r="AG529" i="18" a="1"/>
  <c r="AG529" i="18" s="1"/>
  <c r="AN530" i="18" a="1"/>
  <c r="AN530" i="18" s="1"/>
  <c r="AG533" i="18" a="1"/>
  <c r="AG533" i="18" s="1"/>
  <c r="AG535" i="18" a="1"/>
  <c r="AG535" i="18" s="1"/>
  <c r="AM537" i="18" a="1"/>
  <c r="AM537" i="18" s="1"/>
  <c r="AH539" i="18" a="1"/>
  <c r="AH539" i="18" s="1"/>
  <c r="AM543" i="18" a="1"/>
  <c r="AM543" i="18" s="1"/>
  <c r="AG546" i="18" a="1"/>
  <c r="AG546" i="18" s="1"/>
  <c r="AG550" i="18" a="1"/>
  <c r="AG550" i="18" s="1"/>
  <c r="AG554" i="18" a="1"/>
  <c r="AG554" i="18" s="1"/>
  <c r="AH558" i="18" a="1"/>
  <c r="AH558" i="18" s="1"/>
  <c r="AH560" i="18" a="1"/>
  <c r="AH560" i="18" s="1"/>
  <c r="AH562" i="18" a="1"/>
  <c r="AH562" i="18" s="1"/>
  <c r="AM568" i="18" a="1"/>
  <c r="AM568" i="18" s="1"/>
  <c r="AM570" i="18" a="1"/>
  <c r="AM570" i="18" s="1"/>
  <c r="AG573" i="18" a="1"/>
  <c r="AG573" i="18" s="1"/>
  <c r="AG577" i="18" a="1"/>
  <c r="AG577" i="18" s="1"/>
  <c r="AG581" i="18" a="1"/>
  <c r="AG581" i="18" s="1"/>
  <c r="AH585" i="18" a="1"/>
  <c r="AH585" i="18" s="1"/>
  <c r="AH587" i="18" a="1"/>
  <c r="AH587" i="18" s="1"/>
  <c r="AM589" i="18" a="1"/>
  <c r="AM589" i="18" s="1"/>
  <c r="AM593" i="18" a="1"/>
  <c r="AM593" i="18" s="1"/>
  <c r="AG596" i="18" a="1"/>
  <c r="AG596" i="18" s="1"/>
  <c r="AN597" i="18" a="1"/>
  <c r="AN597" i="18" s="1"/>
  <c r="AN603" i="18" a="1"/>
  <c r="AN603" i="18" s="1"/>
  <c r="AH606" i="18" a="1"/>
  <c r="AH606" i="18" s="1"/>
  <c r="AH610" i="18" a="1"/>
  <c r="AH610" i="18" s="1"/>
  <c r="AN614" i="18" a="1"/>
  <c r="AN614" i="18" s="1"/>
  <c r="AH617" i="18" a="1"/>
  <c r="AH617" i="18" s="1"/>
  <c r="AG619" i="18" a="1"/>
  <c r="AG619" i="18" s="1"/>
  <c r="AG621" i="18" a="1"/>
  <c r="AG621" i="18" s="1"/>
  <c r="AH623" i="18" a="1"/>
  <c r="AH623" i="18" s="1"/>
  <c r="AM345" i="18" a="1"/>
  <c r="AM345" i="18" s="1"/>
  <c r="AH371" i="18" a="1"/>
  <c r="AH371" i="18" s="1"/>
  <c r="AH449" i="18" a="1"/>
  <c r="AH449" i="18" s="1"/>
  <c r="AN459" i="18" a="1"/>
  <c r="AN459" i="18" s="1"/>
  <c r="AN466" i="18" a="1"/>
  <c r="AN466" i="18" s="1"/>
  <c r="AN471" i="18" a="1"/>
  <c r="AN471" i="18" s="1"/>
  <c r="AM481" i="18" a="1"/>
  <c r="AM481" i="18" s="1"/>
  <c r="AN486" i="18" a="1"/>
  <c r="AN486" i="18" s="1"/>
  <c r="AN490" i="18" a="1"/>
  <c r="AN490" i="18" s="1"/>
  <c r="AO490" i="18" s="1"/>
  <c r="AG501" i="18" a="1"/>
  <c r="AG501" i="18" s="1"/>
  <c r="AG503" i="18" a="1"/>
  <c r="AG503" i="18" s="1"/>
  <c r="AN507" i="18" a="1"/>
  <c r="AN507" i="18" s="1"/>
  <c r="AH510" i="18" a="1"/>
  <c r="AH510" i="18" s="1"/>
  <c r="AM512" i="18" a="1"/>
  <c r="AM512" i="18" s="1"/>
  <c r="AG515" i="18" a="1"/>
  <c r="AG515" i="18" s="1"/>
  <c r="AM517" i="18" a="1"/>
  <c r="AM517" i="18" s="1"/>
  <c r="AH520" i="18" a="1"/>
  <c r="AH520" i="18" s="1"/>
  <c r="AM522" i="18" a="1"/>
  <c r="AM522" i="18" s="1"/>
  <c r="AN524" i="18" a="1"/>
  <c r="AN524" i="18" s="1"/>
  <c r="AH529" i="18" a="1"/>
  <c r="AH529" i="18" s="1"/>
  <c r="AG531" i="18" a="1"/>
  <c r="AG531" i="18" s="1"/>
  <c r="AH535" i="18" a="1"/>
  <c r="AH535" i="18" s="1"/>
  <c r="AM541" i="18" a="1"/>
  <c r="AM541" i="18" s="1"/>
  <c r="AN543" i="18" a="1"/>
  <c r="AN543" i="18" s="1"/>
  <c r="AH550" i="18" a="1"/>
  <c r="AH550" i="18" s="1"/>
  <c r="AI550" i="18" s="1"/>
  <c r="AG552" i="18" a="1"/>
  <c r="AG552" i="18" s="1"/>
  <c r="AH554" i="18" a="1"/>
  <c r="AH554" i="18" s="1"/>
  <c r="AM556" i="18" a="1"/>
  <c r="AM556" i="18" s="1"/>
  <c r="AM560" i="18" a="1"/>
  <c r="AM560" i="18" s="1"/>
  <c r="AM562" i="18" a="1"/>
  <c r="AM562" i="18" s="1"/>
  <c r="AN564" i="18" a="1"/>
  <c r="AN564" i="18" s="1"/>
  <c r="AM566" i="18" a="1"/>
  <c r="AM566" i="18" s="1"/>
  <c r="AN568" i="18" a="1"/>
  <c r="AN568" i="18" s="1"/>
  <c r="AN570" i="18" a="1"/>
  <c r="AN570" i="18" s="1"/>
  <c r="AH577" i="18" a="1"/>
  <c r="AH577" i="18" s="1"/>
  <c r="AG579" i="18" a="1"/>
  <c r="AG579" i="18" s="1"/>
  <c r="AH581" i="18" a="1"/>
  <c r="AH581" i="18" s="1"/>
  <c r="AM583" i="18" a="1"/>
  <c r="AM583" i="18" s="1"/>
  <c r="AM587" i="18" a="1"/>
  <c r="AM587" i="18" s="1"/>
  <c r="AN589" i="18" a="1"/>
  <c r="AN589" i="18" s="1"/>
  <c r="AN591" i="18" a="1"/>
  <c r="AN591" i="18" s="1"/>
  <c r="AN593" i="18" a="1"/>
  <c r="AN593" i="18" s="1"/>
  <c r="AG598" i="18" a="1"/>
  <c r="AG598" i="18" s="1"/>
  <c r="AH600" i="18" a="1"/>
  <c r="AH600" i="18" s="1"/>
  <c r="AG602" i="18" a="1"/>
  <c r="AG602" i="18" s="1"/>
  <c r="AG604" i="18" a="1"/>
  <c r="AG604" i="18" s="1"/>
  <c r="AM606" i="18" a="1"/>
  <c r="AM606" i="18" s="1"/>
  <c r="AN608" i="18" a="1"/>
  <c r="AN608" i="18" s="1"/>
  <c r="AM610" i="18" a="1"/>
  <c r="AM610" i="18" s="1"/>
  <c r="AM612" i="18" a="1"/>
  <c r="AM612" i="18" s="1"/>
  <c r="AG615" i="18" a="1"/>
  <c r="AG615" i="18" s="1"/>
  <c r="AM617" i="18" a="1"/>
  <c r="AM617" i="18" s="1"/>
  <c r="AH621" i="18" a="1"/>
  <c r="AH621" i="18" s="1"/>
  <c r="AH348" i="18" a="1"/>
  <c r="AH348" i="18" s="1"/>
  <c r="AI348" i="18" s="1"/>
  <c r="AH374" i="18" a="1"/>
  <c r="AH374" i="18" s="1"/>
  <c r="AI374" i="18" s="1"/>
  <c r="AK374" i="18" s="1"/>
  <c r="AN427" i="18" a="1"/>
  <c r="AN427" i="18" s="1"/>
  <c r="AG450" i="18" a="1"/>
  <c r="AG450" i="18" s="1"/>
  <c r="AH460" i="18" a="1"/>
  <c r="AH460" i="18" s="1"/>
  <c r="AI460" i="18" s="1"/>
  <c r="AM467" i="18" a="1"/>
  <c r="AM467" i="18" s="1"/>
  <c r="AH472" i="18" a="1"/>
  <c r="AH472" i="18" s="1"/>
  <c r="AG482" i="18" a="1"/>
  <c r="AG482" i="18" s="1"/>
  <c r="AH498" i="18" a="1"/>
  <c r="AH498" i="18" s="1"/>
  <c r="AI498" i="18" s="1"/>
  <c r="AJ498" i="18" s="1"/>
  <c r="AH501" i="18" a="1"/>
  <c r="AH501" i="18" s="1"/>
  <c r="AH503" i="18" a="1"/>
  <c r="AH503" i="18" s="1"/>
  <c r="AM505" i="18" a="1"/>
  <c r="AM505" i="18" s="1"/>
  <c r="AO505" i="18" s="1"/>
  <c r="AP505" i="18" s="1"/>
  <c r="AN512" i="18" a="1"/>
  <c r="AN512" i="18" s="1"/>
  <c r="AM515" i="18" a="1"/>
  <c r="AM515" i="18" s="1"/>
  <c r="AN517" i="18" a="1"/>
  <c r="AN517" i="18" s="1"/>
  <c r="AM520" i="18" a="1"/>
  <c r="AM520" i="18" s="1"/>
  <c r="AN522" i="18" a="1"/>
  <c r="AN522" i="18" s="1"/>
  <c r="AG527" i="18" a="1"/>
  <c r="AG527" i="18" s="1"/>
  <c r="AH531" i="18" a="1"/>
  <c r="AH531" i="18" s="1"/>
  <c r="AH533" i="18" a="1"/>
  <c r="AH533" i="18" s="1"/>
  <c r="AM535" i="18" a="1"/>
  <c r="AM535" i="18" s="1"/>
  <c r="AN537" i="18" a="1"/>
  <c r="AN537" i="18" s="1"/>
  <c r="AG436" i="18" a="1"/>
  <c r="AG436" i="18" s="1"/>
  <c r="AN503" i="18" a="1"/>
  <c r="AN503" i="18" s="1"/>
  <c r="AO503" i="18" s="1"/>
  <c r="AP503" i="18" s="1"/>
  <c r="AG532" i="18" a="1"/>
  <c r="AG532" i="18" s="1"/>
  <c r="AG548" i="18" a="1"/>
  <c r="AG548" i="18" s="1"/>
  <c r="AN560" i="18" a="1"/>
  <c r="AN560" i="18" s="1"/>
  <c r="AH573" i="18" a="1"/>
  <c r="AH573" i="18" s="1"/>
  <c r="AM585" i="18" a="1"/>
  <c r="AM585" i="18" s="1"/>
  <c r="AO585" i="18" s="1"/>
  <c r="AQ585" i="18" s="1"/>
  <c r="AG592" i="18" a="1"/>
  <c r="AG592" i="18" s="1"/>
  <c r="AH598" i="18" a="1"/>
  <c r="AH598" i="18" s="1"/>
  <c r="AH604" i="18" a="1"/>
  <c r="AH604" i="18" s="1"/>
  <c r="AN610" i="18" a="1"/>
  <c r="AN610" i="18" s="1"/>
  <c r="AM623" i="18" a="1"/>
  <c r="AM623" i="18" s="1"/>
  <c r="AH636" i="18" a="1"/>
  <c r="AH636" i="18" s="1"/>
  <c r="AG639" i="18" a="1"/>
  <c r="AG639" i="18" s="1"/>
  <c r="AH642" i="18" a="1"/>
  <c r="AH642" i="18" s="1"/>
  <c r="AG645" i="18" a="1"/>
  <c r="AG645" i="18" s="1"/>
  <c r="AG652" i="18" a="1"/>
  <c r="AG652" i="18" s="1"/>
  <c r="AG656" i="18" a="1"/>
  <c r="AG656" i="18" s="1"/>
  <c r="AH658" i="18" a="1"/>
  <c r="AH658" i="18" s="1"/>
  <c r="AN661" i="18" a="1"/>
  <c r="AN661" i="18" s="1"/>
  <c r="AH666" i="18" a="1"/>
  <c r="AH666" i="18" s="1"/>
  <c r="AN668" i="18" a="1"/>
  <c r="AN668" i="18" s="1"/>
  <c r="AH671" i="18" a="1"/>
  <c r="AH671" i="18" s="1"/>
  <c r="AH673" i="18" a="1"/>
  <c r="AH673" i="18" s="1"/>
  <c r="AM675" i="18" a="1"/>
  <c r="AM675" i="18" s="1"/>
  <c r="AN677" i="18" a="1"/>
  <c r="AN677" i="18" s="1"/>
  <c r="AG680" i="18" a="1"/>
  <c r="AG680" i="18" s="1"/>
  <c r="AH682" i="18" a="1"/>
  <c r="AH682" i="18" s="1"/>
  <c r="AM684" i="18" a="1"/>
  <c r="AM684" i="18" s="1"/>
  <c r="AN686" i="18" a="1"/>
  <c r="AN686" i="18" s="1"/>
  <c r="AG689" i="18" a="1"/>
  <c r="AG689" i="18" s="1"/>
  <c r="AH691" i="18" a="1"/>
  <c r="AH691" i="18" s="1"/>
  <c r="AM693" i="18" a="1"/>
  <c r="AM693" i="18" s="1"/>
  <c r="AM697" i="18" a="1"/>
  <c r="AM697" i="18" s="1"/>
  <c r="AN699" i="18" a="1"/>
  <c r="AN699" i="18" s="1"/>
  <c r="AH704" i="18" a="1"/>
  <c r="AH704" i="18" s="1"/>
  <c r="AN708" i="18" a="1"/>
  <c r="AN708" i="18" s="1"/>
  <c r="AG713" i="18" a="1"/>
  <c r="AG713" i="18" s="1"/>
  <c r="AH715" i="18" a="1"/>
  <c r="AH715" i="18" s="1"/>
  <c r="AN721" i="18" a="1"/>
  <c r="AN721" i="18" s="1"/>
  <c r="AH726" i="18" a="1"/>
  <c r="AH726" i="18" s="1"/>
  <c r="AN730" i="18" a="1"/>
  <c r="AN730" i="18" s="1"/>
  <c r="AM733" i="18" a="1"/>
  <c r="AM733" i="18" s="1"/>
  <c r="AG741" i="18" a="1"/>
  <c r="AG741" i="18" s="1"/>
  <c r="AM743" i="18" a="1"/>
  <c r="AM743" i="18" s="1"/>
  <c r="AH748" i="18" a="1"/>
  <c r="AH748" i="18" s="1"/>
  <c r="AH751" i="18" a="1"/>
  <c r="AH751" i="18" s="1"/>
  <c r="AN753" i="18" a="1"/>
  <c r="AN753" i="18" s="1"/>
  <c r="AG756" i="18" a="1"/>
  <c r="AG756" i="18" s="1"/>
  <c r="AM758" i="18" a="1"/>
  <c r="AM758" i="18" s="1"/>
  <c r="AH761" i="18" a="1"/>
  <c r="AH761" i="18" s="1"/>
  <c r="AI761" i="18" s="1"/>
  <c r="AK761" i="18" s="1"/>
  <c r="AM763" i="18" a="1"/>
  <c r="AM763" i="18" s="1"/>
  <c r="AG766" i="18" a="1"/>
  <c r="AG766" i="18" s="1"/>
  <c r="AN768" i="18" a="1"/>
  <c r="AN768" i="18" s="1"/>
  <c r="AH771" i="18" a="1"/>
  <c r="AH771" i="18" s="1"/>
  <c r="AI771" i="18" s="1"/>
  <c r="AJ771" i="18" s="1"/>
  <c r="AM773" i="18" a="1"/>
  <c r="AM773" i="18" s="1"/>
  <c r="AN775" i="18" a="1"/>
  <c r="AN775" i="18" s="1"/>
  <c r="AH783" i="18" a="1"/>
  <c r="AH783" i="18" s="1"/>
  <c r="AM785" i="18" a="1"/>
  <c r="AM785" i="18" s="1"/>
  <c r="AM506" i="18" a="1"/>
  <c r="AM506" i="18" s="1"/>
  <c r="AG534" i="18" a="1"/>
  <c r="AG534" i="18" s="1"/>
  <c r="AN548" i="18" a="1"/>
  <c r="AN548" i="18" s="1"/>
  <c r="AO548" i="18" s="1"/>
  <c r="AG574" i="18" a="1"/>
  <c r="AG574" i="18" s="1"/>
  <c r="AG605" i="18" a="1"/>
  <c r="AG605" i="18" s="1"/>
  <c r="AM611" i="18" a="1"/>
  <c r="AM611" i="18" s="1"/>
  <c r="AO611" i="18" s="1"/>
  <c r="AG618" i="18" a="1"/>
  <c r="AG618" i="18" s="1"/>
  <c r="AN623" i="18" a="1"/>
  <c r="AN623" i="18" s="1"/>
  <c r="AG628" i="18" a="1"/>
  <c r="AG628" i="18" s="1"/>
  <c r="AG632" i="18" a="1"/>
  <c r="AG632" i="18" s="1"/>
  <c r="AM636" i="18" a="1"/>
  <c r="AM636" i="18" s="1"/>
  <c r="AH639" i="18" a="1"/>
  <c r="AH639" i="18" s="1"/>
  <c r="AN642" i="18" a="1"/>
  <c r="AN642" i="18" s="1"/>
  <c r="AH645" i="18" a="1"/>
  <c r="AH645" i="18" s="1"/>
  <c r="AM649" i="18" a="1"/>
  <c r="AM649" i="18" s="1"/>
  <c r="AO649" i="18" s="1"/>
  <c r="AG654" i="18" a="1"/>
  <c r="AG654" i="18" s="1"/>
  <c r="AG660" i="18" a="1"/>
  <c r="AG660" i="18" s="1"/>
  <c r="AG662" i="18" a="1"/>
  <c r="AG662" i="18" s="1"/>
  <c r="AH664" i="18" a="1"/>
  <c r="AH664" i="18" s="1"/>
  <c r="AM666" i="18" a="1"/>
  <c r="AM666" i="18" s="1"/>
  <c r="AG669" i="18" a="1"/>
  <c r="AG669" i="18" s="1"/>
  <c r="AM671" i="18" a="1"/>
  <c r="AM671" i="18" s="1"/>
  <c r="AN675" i="18" a="1"/>
  <c r="AN675" i="18" s="1"/>
  <c r="AH680" i="18" a="1"/>
  <c r="AH680" i="18" s="1"/>
  <c r="AN684" i="18" a="1"/>
  <c r="AN684" i="18" s="1"/>
  <c r="AH689" i="18" a="1"/>
  <c r="AH689" i="18" s="1"/>
  <c r="AN693" i="18" a="1"/>
  <c r="AN693" i="18" s="1"/>
  <c r="AN695" i="18" a="1"/>
  <c r="AN695" i="18" s="1"/>
  <c r="AN697" i="18" a="1"/>
  <c r="AN697" i="18" s="1"/>
  <c r="AG700" i="18" a="1"/>
  <c r="AG700" i="18" s="1"/>
  <c r="AG702" i="18" a="1"/>
  <c r="AG702" i="18" s="1"/>
  <c r="AM704" i="18" a="1"/>
  <c r="AM704" i="18" s="1"/>
  <c r="AM706" i="18" a="1"/>
  <c r="AM706" i="18" s="1"/>
  <c r="AG709" i="18" a="1"/>
  <c r="AG709" i="18" s="1"/>
  <c r="AG711" i="18" a="1"/>
  <c r="AG711" i="18" s="1"/>
  <c r="AH713" i="18" a="1"/>
  <c r="AH713" i="18" s="1"/>
  <c r="AM717" i="18" a="1"/>
  <c r="AM717" i="18" s="1"/>
  <c r="AN719" i="18" a="1"/>
  <c r="AN719" i="18" s="1"/>
  <c r="AG722" i="18" a="1"/>
  <c r="AG722" i="18" s="1"/>
  <c r="AI722" i="18" s="1"/>
  <c r="AK722" i="18" s="1"/>
  <c r="AH724" i="18" a="1"/>
  <c r="AH724" i="18" s="1"/>
  <c r="AM726" i="18" a="1"/>
  <c r="AM726" i="18" s="1"/>
  <c r="AN728" i="18" a="1"/>
  <c r="AN728" i="18" s="1"/>
  <c r="AG731" i="18" a="1"/>
  <c r="AG731" i="18" s="1"/>
  <c r="AN733" i="18" a="1"/>
  <c r="AN733" i="18" s="1"/>
  <c r="AO733" i="18" s="1"/>
  <c r="AP733" i="18" s="1"/>
  <c r="AG736" i="18" a="1"/>
  <c r="AG736" i="18" s="1"/>
  <c r="AH741" i="18" a="1"/>
  <c r="AH741" i="18" s="1"/>
  <c r="AN743" i="18" a="1"/>
  <c r="AN743" i="18" s="1"/>
  <c r="AG746" i="18" a="1"/>
  <c r="AG746" i="18" s="1"/>
  <c r="AM748" i="18" a="1"/>
  <c r="AM748" i="18" s="1"/>
  <c r="AH756" i="18" a="1"/>
  <c r="AH756" i="18" s="1"/>
  <c r="AN758" i="18" a="1"/>
  <c r="AN758" i="18" s="1"/>
  <c r="AO758" i="18" s="1"/>
  <c r="AQ758" i="18" s="1"/>
  <c r="AN763" i="18" a="1"/>
  <c r="AN763" i="18" s="1"/>
  <c r="AH766" i="18" a="1"/>
  <c r="AH766" i="18" s="1"/>
  <c r="AG769" i="18" a="1"/>
  <c r="AG769" i="18" s="1"/>
  <c r="AM771" i="18" a="1"/>
  <c r="AM771" i="18" s="1"/>
  <c r="AN773" i="18" a="1"/>
  <c r="AN773" i="18" s="1"/>
  <c r="AG776" i="18" a="1"/>
  <c r="AG776" i="18" s="1"/>
  <c r="AM778" i="18" a="1"/>
  <c r="AM778" i="18" s="1"/>
  <c r="AN785" i="18" a="1"/>
  <c r="AN785" i="18" s="1"/>
  <c r="AH788" i="18" a="1"/>
  <c r="AH788" i="18" s="1"/>
  <c r="AI788" i="18" s="1"/>
  <c r="AK788" i="18" s="1"/>
  <c r="AM790" i="18" a="1"/>
  <c r="AM790" i="18" s="1"/>
  <c r="AM463" i="18" a="1"/>
  <c r="AM463" i="18" s="1"/>
  <c r="AG469" i="18" a="1"/>
  <c r="AG469" i="18" s="1"/>
  <c r="AM511" i="18" a="1"/>
  <c r="AM511" i="18" s="1"/>
  <c r="AM538" i="18" a="1"/>
  <c r="AM538" i="18" s="1"/>
  <c r="AG551" i="18" a="1"/>
  <c r="AG551" i="18" s="1"/>
  <c r="AM563" i="18" a="1"/>
  <c r="AM563" i="18" s="1"/>
  <c r="AN575" i="18" a="1"/>
  <c r="AN575" i="18" s="1"/>
  <c r="AO575" i="18" s="1"/>
  <c r="AP575" i="18" s="1"/>
  <c r="AN586" i="18" a="1"/>
  <c r="AN586" i="18" s="1"/>
  <c r="AG593" i="18" a="1"/>
  <c r="AG593" i="18" s="1"/>
  <c r="AM599" i="18" a="1"/>
  <c r="AM599" i="18" s="1"/>
  <c r="AG625" i="18" a="1"/>
  <c r="AG625" i="18" s="1"/>
  <c r="AG629" i="18" a="1"/>
  <c r="AG629" i="18" s="1"/>
  <c r="AH633" i="18" a="1"/>
  <c r="AH633" i="18" s="1"/>
  <c r="AN636" i="18" a="1"/>
  <c r="AN636" i="18" s="1"/>
  <c r="AN639" i="18" a="1"/>
  <c r="AN639" i="18" s="1"/>
  <c r="AN645" i="18" a="1"/>
  <c r="AN645" i="18" s="1"/>
  <c r="AG650" i="18" a="1"/>
  <c r="AG650" i="18" s="1"/>
  <c r="AM652" i="18" a="1"/>
  <c r="AM652" i="18" s="1"/>
  <c r="AM654" i="18" a="1"/>
  <c r="AM654" i="18" s="1"/>
  <c r="AM656" i="18" a="1"/>
  <c r="AM656" i="18" s="1"/>
  <c r="AN658" i="18" a="1"/>
  <c r="AN658" i="18" s="1"/>
  <c r="AH660" i="18" a="1"/>
  <c r="AH660" i="18" s="1"/>
  <c r="AM662" i="18" a="1"/>
  <c r="AM662" i="18" s="1"/>
  <c r="AN664" i="18" a="1"/>
  <c r="AN664" i="18" s="1"/>
  <c r="AG667" i="18" a="1"/>
  <c r="AG667" i="18" s="1"/>
  <c r="AM669" i="18" a="1"/>
  <c r="AM669" i="18" s="1"/>
  <c r="AN671" i="18" a="1"/>
  <c r="AN671" i="18" s="1"/>
  <c r="AN673" i="18" a="1"/>
  <c r="AN673" i="18" s="1"/>
  <c r="AO673" i="18" s="1"/>
  <c r="AH678" i="18" a="1"/>
  <c r="AH678" i="18" s="1"/>
  <c r="AN682" i="18" a="1"/>
  <c r="AN682" i="18" s="1"/>
  <c r="AO682" i="18" s="1"/>
  <c r="AH687" i="18" a="1"/>
  <c r="AH687" i="18" s="1"/>
  <c r="AN691" i="18" a="1"/>
  <c r="AN691" i="18" s="1"/>
  <c r="AO691" i="18" s="1"/>
  <c r="AH698" i="18" a="1"/>
  <c r="AH698" i="18" s="1"/>
  <c r="AH700" i="18" a="1"/>
  <c r="AH700" i="18" s="1"/>
  <c r="AM702" i="18" a="1"/>
  <c r="AM702" i="18" s="1"/>
  <c r="AN704" i="18" a="1"/>
  <c r="AN704" i="18" s="1"/>
  <c r="AG707" i="18" a="1"/>
  <c r="AG707" i="18" s="1"/>
  <c r="AH709" i="18" a="1"/>
  <c r="AH709" i="18" s="1"/>
  <c r="AM711" i="18" a="1"/>
  <c r="AM711" i="18" s="1"/>
  <c r="AN715" i="18" a="1"/>
  <c r="AN715" i="18" s="1"/>
  <c r="AG718" i="18" a="1"/>
  <c r="AG718" i="18" s="1"/>
  <c r="AG720" i="18" a="1"/>
  <c r="AG720" i="18" s="1"/>
  <c r="AM722" i="18" a="1"/>
  <c r="AM722" i="18" s="1"/>
  <c r="AM724" i="18" a="1"/>
  <c r="AM724" i="18" s="1"/>
  <c r="AG727" i="18" a="1"/>
  <c r="AG727" i="18" s="1"/>
  <c r="AG729" i="18" a="1"/>
  <c r="AG729" i="18" s="1"/>
  <c r="AM731" i="18" a="1"/>
  <c r="AM731" i="18" s="1"/>
  <c r="AH734" i="18" a="1"/>
  <c r="AH734" i="18" s="1"/>
  <c r="AI734" i="18" s="1"/>
  <c r="AK734" i="18" s="1"/>
  <c r="AM736" i="18" a="1"/>
  <c r="AM736" i="18" s="1"/>
  <c r="AN738" i="18" a="1"/>
  <c r="AN738" i="18" s="1"/>
  <c r="AO738" i="18" s="1"/>
  <c r="AN741" i="18" a="1"/>
  <c r="AN741" i="18" s="1"/>
  <c r="AH744" i="18" a="1"/>
  <c r="AH744" i="18" s="1"/>
  <c r="AI744" i="18" s="1"/>
  <c r="AM746" i="18" a="1"/>
  <c r="AM746" i="18" s="1"/>
  <c r="AG749" i="18" a="1"/>
  <c r="AG749" i="18" s="1"/>
  <c r="AN751" i="18" a="1"/>
  <c r="AN751" i="18" s="1"/>
  <c r="AO751" i="18" s="1"/>
  <c r="AP751" i="18" s="1"/>
  <c r="AG754" i="18" a="1"/>
  <c r="AG754" i="18" s="1"/>
  <c r="AH759" i="18" a="1"/>
  <c r="AH759" i="18" s="1"/>
  <c r="AI759" i="18" s="1"/>
  <c r="AK759" i="18" s="1"/>
  <c r="AN761" i="18" a="1"/>
  <c r="AN761" i="18" s="1"/>
  <c r="AG764" i="18" a="1"/>
  <c r="AG764" i="18" s="1"/>
  <c r="AN766" i="18" a="1"/>
  <c r="AN766" i="18" s="1"/>
  <c r="AH774" i="18" a="1"/>
  <c r="AH774" i="18" s="1"/>
  <c r="AM776" i="18" a="1"/>
  <c r="AM776" i="18" s="1"/>
  <c r="AM539" i="18" a="1"/>
  <c r="AM539" i="18" s="1"/>
  <c r="AG565" i="18" a="1"/>
  <c r="AG565" i="18" s="1"/>
  <c r="AN587" i="18" a="1"/>
  <c r="AN587" i="18" s="1"/>
  <c r="AG594" i="18" a="1"/>
  <c r="AG594" i="18" s="1"/>
  <c r="AN606" i="18" a="1"/>
  <c r="AN606" i="18" s="1"/>
  <c r="AN612" i="18" a="1"/>
  <c r="AN612" i="18" s="1"/>
  <c r="AH619" i="18" a="1"/>
  <c r="AH619" i="18" s="1"/>
  <c r="AH625" i="18" a="1"/>
  <c r="AH625" i="18" s="1"/>
  <c r="AN633" i="18" a="1"/>
  <c r="AN633" i="18" s="1"/>
  <c r="AG637" i="18" a="1"/>
  <c r="AG637" i="18" s="1"/>
  <c r="AH640" i="18" a="1"/>
  <c r="AH640" i="18" s="1"/>
  <c r="AI640" i="18" s="1"/>
  <c r="AH643" i="18" a="1"/>
  <c r="AH643" i="18" s="1"/>
  <c r="AI643" i="18" s="1"/>
  <c r="AG648" i="18" a="1"/>
  <c r="AG648" i="18" s="1"/>
  <c r="AH650" i="18" a="1"/>
  <c r="AH650" i="18" s="1"/>
  <c r="AN652" i="18" a="1"/>
  <c r="AN652" i="18" s="1"/>
  <c r="AN654" i="18" a="1"/>
  <c r="AN654" i="18" s="1"/>
  <c r="AN662" i="18" a="1"/>
  <c r="AN662" i="18" s="1"/>
  <c r="AN669" i="18" a="1"/>
  <c r="AN669" i="18" s="1"/>
  <c r="AG674" i="18" a="1"/>
  <c r="AG674" i="18" s="1"/>
  <c r="AH676" i="18" a="1"/>
  <c r="AH676" i="18" s="1"/>
  <c r="AM678" i="18" a="1"/>
  <c r="AM678" i="18" s="1"/>
  <c r="AN680" i="18" a="1"/>
  <c r="AN680" i="18" s="1"/>
  <c r="AO680" i="18" s="1"/>
  <c r="AP680" i="18" s="1"/>
  <c r="AG683" i="18" a="1"/>
  <c r="AG683" i="18" s="1"/>
  <c r="AH685" i="18" a="1"/>
  <c r="AH685" i="18" s="1"/>
  <c r="AI685" i="18" s="1"/>
  <c r="AJ685" i="18" s="1"/>
  <c r="AM687" i="18" a="1"/>
  <c r="AM687" i="18" s="1"/>
  <c r="AN689" i="18" a="1"/>
  <c r="AN689" i="18" s="1"/>
  <c r="AO689" i="18" s="1"/>
  <c r="AP689" i="18" s="1"/>
  <c r="AG692" i="18" a="1"/>
  <c r="AG692" i="18" s="1"/>
  <c r="AH694" i="18" a="1"/>
  <c r="AH694" i="18" s="1"/>
  <c r="AG696" i="18" a="1"/>
  <c r="AG696" i="18" s="1"/>
  <c r="AM698" i="18" a="1"/>
  <c r="AM698" i="18" s="1"/>
  <c r="AN702" i="18" a="1"/>
  <c r="AN702" i="18" s="1"/>
  <c r="AH707" i="18" a="1"/>
  <c r="AH707" i="18" s="1"/>
  <c r="AN711" i="18" a="1"/>
  <c r="AN711" i="18" s="1"/>
  <c r="AN713" i="18" a="1"/>
  <c r="AN713" i="18" s="1"/>
  <c r="AG716" i="18" a="1"/>
  <c r="AG716" i="18" s="1"/>
  <c r="AH720" i="18" a="1"/>
  <c r="AH720" i="18" s="1"/>
  <c r="AN724" i="18" a="1"/>
  <c r="AN724" i="18" s="1"/>
  <c r="AH729" i="18" a="1"/>
  <c r="AH729" i="18" s="1"/>
  <c r="AN731" i="18" a="1"/>
  <c r="AN731" i="18" s="1"/>
  <c r="AN736" i="18" a="1"/>
  <c r="AN736" i="18" s="1"/>
  <c r="AG739" i="18" a="1"/>
  <c r="AG739" i="18" s="1"/>
  <c r="AG742" i="18" a="1"/>
  <c r="AG742" i="18" s="1"/>
  <c r="AM744" i="18" a="1"/>
  <c r="AM744" i="18" s="1"/>
  <c r="AN746" i="18" a="1"/>
  <c r="AN746" i="18" s="1"/>
  <c r="AH749" i="18" a="1"/>
  <c r="AH749" i="18" s="1"/>
  <c r="AG752" i="18" a="1"/>
  <c r="AG752" i="18" s="1"/>
  <c r="AH754" i="18" a="1"/>
  <c r="AH754" i="18" s="1"/>
  <c r="AM756" i="18" a="1"/>
  <c r="AM756" i="18" s="1"/>
  <c r="AM759" i="18" a="1"/>
  <c r="AM759" i="18" s="1"/>
  <c r="AG762" i="18" a="1"/>
  <c r="AG762" i="18" s="1"/>
  <c r="AH764" i="18" a="1"/>
  <c r="AH764" i="18" s="1"/>
  <c r="AG767" i="18" a="1"/>
  <c r="AG767" i="18" s="1"/>
  <c r="AH478" i="18" a="1"/>
  <c r="AH478" i="18" s="1"/>
  <c r="AH516" i="18" a="1"/>
  <c r="AH516" i="18" s="1"/>
  <c r="AI516" i="18" s="1"/>
  <c r="AK516" i="18" s="1"/>
  <c r="AG578" i="18" a="1"/>
  <c r="AG578" i="18" s="1"/>
  <c r="AI578" i="18" s="1"/>
  <c r="AH588" i="18" a="1"/>
  <c r="AH588" i="18" s="1"/>
  <c r="AN594" i="18" a="1"/>
  <c r="AN594" i="18" s="1"/>
  <c r="AO594" i="18" s="1"/>
  <c r="AG601" i="18" a="1"/>
  <c r="AG601" i="18" s="1"/>
  <c r="AM607" i="18" a="1"/>
  <c r="AM607" i="18" s="1"/>
  <c r="AM613" i="18" a="1"/>
  <c r="AM613" i="18" s="1"/>
  <c r="AH620" i="18" a="1"/>
  <c r="AH620" i="18" s="1"/>
  <c r="AI620" i="18" s="1"/>
  <c r="AG626" i="18" a="1"/>
  <c r="AG626" i="18" s="1"/>
  <c r="AN629" i="18" a="1"/>
  <c r="AN629" i="18" s="1"/>
  <c r="AH634" i="18" a="1"/>
  <c r="AH634" i="18" s="1"/>
  <c r="AN643" i="18" a="1"/>
  <c r="AN643" i="18" s="1"/>
  <c r="AO643" i="18" s="1"/>
  <c r="AG646" i="18" a="1"/>
  <c r="AG646" i="18" s="1"/>
  <c r="AH648" i="18" a="1"/>
  <c r="AH648" i="18" s="1"/>
  <c r="AM650" i="18" a="1"/>
  <c r="AM650" i="18" s="1"/>
  <c r="AG653" i="18" a="1"/>
  <c r="AG653" i="18" s="1"/>
  <c r="AN656" i="18" a="1"/>
  <c r="AN656" i="18" s="1"/>
  <c r="AG659" i="18" a="1"/>
  <c r="AG659" i="18" s="1"/>
  <c r="AM660" i="18" a="1"/>
  <c r="AM660" i="18" s="1"/>
  <c r="AG665" i="18" a="1"/>
  <c r="AG665" i="18" s="1"/>
  <c r="AH667" i="18" a="1"/>
  <c r="AH667" i="18" s="1"/>
  <c r="AG670" i="18" a="1"/>
  <c r="AG670" i="18" s="1"/>
  <c r="AG672" i="18" a="1"/>
  <c r="AG672" i="18" s="1"/>
  <c r="AH674" i="18" a="1"/>
  <c r="AH674" i="18" s="1"/>
  <c r="AN678" i="18" a="1"/>
  <c r="AN678" i="18" s="1"/>
  <c r="AH683" i="18" a="1"/>
  <c r="AH683" i="18" s="1"/>
  <c r="AN687" i="18" a="1"/>
  <c r="AN687" i="18" s="1"/>
  <c r="AH692" i="18" a="1"/>
  <c r="AH692" i="18" s="1"/>
  <c r="AH696" i="18" a="1"/>
  <c r="AH696" i="18" s="1"/>
  <c r="AM700" i="18" a="1"/>
  <c r="AM700" i="18" s="1"/>
  <c r="AG703" i="18" a="1"/>
  <c r="AG703" i="18" s="1"/>
  <c r="AG705" i="18" a="1"/>
  <c r="AG705" i="18" s="1"/>
  <c r="AM707" i="18" a="1"/>
  <c r="AM707" i="18" s="1"/>
  <c r="AM709" i="18" a="1"/>
  <c r="AM709" i="18" s="1"/>
  <c r="AG712" i="18" a="1"/>
  <c r="AG712" i="18" s="1"/>
  <c r="AH716" i="18" a="1"/>
  <c r="AH716" i="18" s="1"/>
  <c r="AH718" i="18" a="1"/>
  <c r="AH718" i="18" s="1"/>
  <c r="AM720" i="18" a="1"/>
  <c r="AM720" i="18" s="1"/>
  <c r="AN722" i="18" a="1"/>
  <c r="AN722" i="18" s="1"/>
  <c r="AG725" i="18" a="1"/>
  <c r="AG725" i="18" s="1"/>
  <c r="AH727" i="18" a="1"/>
  <c r="AH727" i="18" s="1"/>
  <c r="AM729" i="18" a="1"/>
  <c r="AM729" i="18" s="1"/>
  <c r="AG732" i="18" a="1"/>
  <c r="AG732" i="18" s="1"/>
  <c r="AM734" i="18" a="1"/>
  <c r="AM734" i="18" s="1"/>
  <c r="AH739" i="18" a="1"/>
  <c r="AH739" i="18" s="1"/>
  <c r="AH742" i="18" a="1"/>
  <c r="AH742" i="18" s="1"/>
  <c r="AN744" i="18" a="1"/>
  <c r="AN744" i="18" s="1"/>
  <c r="AG747" i="18" a="1"/>
  <c r="AG747" i="18" s="1"/>
  <c r="AM749" i="18" a="1"/>
  <c r="AM749" i="18" s="1"/>
  <c r="AH752" i="18" a="1"/>
  <c r="AH752" i="18" s="1"/>
  <c r="AM754" i="18" a="1"/>
  <c r="AM754" i="18" s="1"/>
  <c r="AN756" i="18" a="1"/>
  <c r="AN756" i="18" s="1"/>
  <c r="AN759" i="18" a="1"/>
  <c r="AN759" i="18" s="1"/>
  <c r="AH762" i="18" a="1"/>
  <c r="AH762" i="18" s="1"/>
  <c r="AM764" i="18" a="1"/>
  <c r="AM764" i="18" s="1"/>
  <c r="AH767" i="18" a="1"/>
  <c r="AH767" i="18" s="1"/>
  <c r="AN769" i="18" a="1"/>
  <c r="AN769" i="18" s="1"/>
  <c r="AO769" i="18" s="1"/>
  <c r="AG772" i="18" a="1"/>
  <c r="AG772" i="18" s="1"/>
  <c r="AG777" i="18" a="1"/>
  <c r="AG777" i="18" s="1"/>
  <c r="AN781" i="18" a="1"/>
  <c r="AN781" i="18" s="1"/>
  <c r="AM786" i="18" a="1"/>
  <c r="AM786" i="18" s="1"/>
  <c r="AM518" i="18" a="1"/>
  <c r="AM518" i="18" s="1"/>
  <c r="AN541" i="18" a="1"/>
  <c r="AN541" i="18" s="1"/>
  <c r="AM554" i="18" a="1"/>
  <c r="AM554" i="18" s="1"/>
  <c r="AO554" i="18" s="1"/>
  <c r="AP554" i="18" s="1"/>
  <c r="AN566" i="18" a="1"/>
  <c r="AN566" i="18" s="1"/>
  <c r="AM588" i="18" a="1"/>
  <c r="AM588" i="18" s="1"/>
  <c r="AG595" i="18" a="1"/>
  <c r="AG595" i="18" s="1"/>
  <c r="AI595" i="18" s="1"/>
  <c r="AH601" i="18" a="1"/>
  <c r="AH601" i="18" s="1"/>
  <c r="AN607" i="18" a="1"/>
  <c r="AN607" i="18" s="1"/>
  <c r="AN613" i="18" a="1"/>
  <c r="AN613" i="18" s="1"/>
  <c r="AM634" i="18" a="1"/>
  <c r="AM634" i="18" s="1"/>
  <c r="AH637" i="18" a="1"/>
  <c r="AH637" i="18" s="1"/>
  <c r="AM640" i="18" a="1"/>
  <c r="AM640" i="18" s="1"/>
  <c r="AG644" i="18" a="1"/>
  <c r="AG644" i="18" s="1"/>
  <c r="AI644" i="18" s="1"/>
  <c r="AN650" i="18" a="1"/>
  <c r="AN650" i="18" s="1"/>
  <c r="AG655" i="18" a="1"/>
  <c r="AG655" i="18" s="1"/>
  <c r="AG657" i="18" a="1"/>
  <c r="AG657" i="18" s="1"/>
  <c r="AG663" i="18" a="1"/>
  <c r="AG663" i="18" s="1"/>
  <c r="AH665" i="18" a="1"/>
  <c r="AH665" i="18" s="1"/>
  <c r="AM667" i="18" a="1"/>
  <c r="AM667" i="18" s="1"/>
  <c r="AH672" i="18" a="1"/>
  <c r="AH672" i="18" s="1"/>
  <c r="AM674" i="18" a="1"/>
  <c r="AM674" i="18" s="1"/>
  <c r="AM676" i="18" a="1"/>
  <c r="AM676" i="18" s="1"/>
  <c r="AG679" i="18" a="1"/>
  <c r="AG679" i="18" s="1"/>
  <c r="AG681" i="18" a="1"/>
  <c r="AG681" i="18" s="1"/>
  <c r="AM683" i="18" a="1"/>
  <c r="AM683" i="18" s="1"/>
  <c r="AM685" i="18" a="1"/>
  <c r="AM685" i="18" s="1"/>
  <c r="AG688" i="18" a="1"/>
  <c r="AG688" i="18" s="1"/>
  <c r="AG690" i="18" a="1"/>
  <c r="AG690" i="18" s="1"/>
  <c r="AM692" i="18" a="1"/>
  <c r="AM692" i="18" s="1"/>
  <c r="AM694" i="18" a="1"/>
  <c r="AM694" i="18" s="1"/>
  <c r="AM696" i="18" a="1"/>
  <c r="AM696" i="18" s="1"/>
  <c r="AN698" i="18" a="1"/>
  <c r="AN698" i="18" s="1"/>
  <c r="AN700" i="18" a="1"/>
  <c r="AN700" i="18" s="1"/>
  <c r="AH705" i="18" a="1"/>
  <c r="AH705" i="18" s="1"/>
  <c r="AN709" i="18" a="1"/>
  <c r="AN709" i="18" s="1"/>
  <c r="AG714" i="18" a="1"/>
  <c r="AG714" i="18" s="1"/>
  <c r="AM716" i="18" a="1"/>
  <c r="AM716" i="18" s="1"/>
  <c r="AN720" i="18" a="1"/>
  <c r="AN720" i="18" s="1"/>
  <c r="AH725" i="18" a="1"/>
  <c r="AH725" i="18" s="1"/>
  <c r="AI725" i="18" s="1"/>
  <c r="AN729" i="18" a="1"/>
  <c r="AN729" i="18" s="1"/>
  <c r="AH732" i="18" a="1"/>
  <c r="AH732" i="18" s="1"/>
  <c r="AN734" i="18" a="1"/>
  <c r="AN734" i="18" s="1"/>
  <c r="AG737" i="18" a="1"/>
  <c r="AG737" i="18" s="1"/>
  <c r="AM739" i="18" a="1"/>
  <c r="AM739" i="18" s="1"/>
  <c r="AH747" i="18" a="1"/>
  <c r="AH747" i="18" s="1"/>
  <c r="AN749" i="18" a="1"/>
  <c r="AN749" i="18" s="1"/>
  <c r="AN754" i="18" a="1"/>
  <c r="AN754" i="18" s="1"/>
  <c r="AG757" i="18" a="1"/>
  <c r="AG757" i="18" s="1"/>
  <c r="AG760" i="18" a="1"/>
  <c r="AG760" i="18" s="1"/>
  <c r="AM762" i="18" a="1"/>
  <c r="AM762" i="18" s="1"/>
  <c r="AN764" i="18" a="1"/>
  <c r="AN764" i="18" s="1"/>
  <c r="AM767" i="18" a="1"/>
  <c r="AM767" i="18" s="1"/>
  <c r="AG770" i="18" a="1"/>
  <c r="AG770" i="18" s="1"/>
  <c r="AH772" i="18" a="1"/>
  <c r="AH772" i="18" s="1"/>
  <c r="AM774" i="18" a="1"/>
  <c r="AM774" i="18" s="1"/>
  <c r="AH777" i="18" a="1"/>
  <c r="AH777" i="18" s="1"/>
  <c r="AM779" i="18" a="1"/>
  <c r="AM779" i="18" s="1"/>
  <c r="AG784" i="18" a="1"/>
  <c r="AG784" i="18" s="1"/>
  <c r="AI784" i="18" s="1"/>
  <c r="AK784" i="18" s="1"/>
  <c r="AN786" i="18" a="1"/>
  <c r="AN786" i="18" s="1"/>
  <c r="AG488" i="18" a="1"/>
  <c r="AG488" i="18" s="1"/>
  <c r="AI488" i="18" s="1"/>
  <c r="AJ488" i="18" s="1"/>
  <c r="AM542" i="18" a="1"/>
  <c r="AM542" i="18" s="1"/>
  <c r="AH555" i="18" a="1"/>
  <c r="AH555" i="18" s="1"/>
  <c r="AM567" i="18" a="1"/>
  <c r="AM567" i="18" s="1"/>
  <c r="AO567" i="18" s="1"/>
  <c r="AQ567" i="18" s="1"/>
  <c r="AM601" i="18" a="1"/>
  <c r="AM601" i="18" s="1"/>
  <c r="AG614" i="18" a="1"/>
  <c r="AG614" i="18" s="1"/>
  <c r="AI614" i="18" s="1"/>
  <c r="AJ614" i="18" s="1"/>
  <c r="AH626" i="18" a="1"/>
  <c r="AH626" i="18" s="1"/>
  <c r="AG630" i="18" a="1"/>
  <c r="AG630" i="18" s="1"/>
  <c r="AI630" i="18" s="1"/>
  <c r="AK630" i="18" s="1"/>
  <c r="AN634" i="18" a="1"/>
  <c r="AN634" i="18" s="1"/>
  <c r="AN637" i="18" a="1"/>
  <c r="AN637" i="18" s="1"/>
  <c r="AO637" i="18" s="1"/>
  <c r="AQ637" i="18" s="1"/>
  <c r="AN640" i="18" a="1"/>
  <c r="AN640" i="18" s="1"/>
  <c r="AH646" i="18" a="1"/>
  <c r="AH646" i="18" s="1"/>
  <c r="AM648" i="18" a="1"/>
  <c r="AM648" i="18" s="1"/>
  <c r="AG651" i="18" a="1"/>
  <c r="AG651" i="18" s="1"/>
  <c r="AH653" i="18" a="1"/>
  <c r="AH653" i="18" s="1"/>
  <c r="AH657" i="18" a="1"/>
  <c r="AH657" i="18" s="1"/>
  <c r="AH659" i="18" a="1"/>
  <c r="AH659" i="18" s="1"/>
  <c r="AN660" i="18" a="1"/>
  <c r="AN660" i="18" s="1"/>
  <c r="AH663" i="18" a="1"/>
  <c r="AH663" i="18" s="1"/>
  <c r="AM665" i="18" a="1"/>
  <c r="AM665" i="18" s="1"/>
  <c r="AN667" i="18" a="1"/>
  <c r="AN667" i="18" s="1"/>
  <c r="AH670" i="18" a="1"/>
  <c r="AH670" i="18" s="1"/>
  <c r="AI670" i="18" s="1"/>
  <c r="AJ670" i="18" s="1"/>
  <c r="AN676" i="18" a="1"/>
  <c r="AN676" i="18" s="1"/>
  <c r="AH681" i="18" a="1"/>
  <c r="AH681" i="18" s="1"/>
  <c r="AN685" i="18" a="1"/>
  <c r="AN685" i="18" s="1"/>
  <c r="AO685" i="18" s="1"/>
  <c r="AQ685" i="18" s="1"/>
  <c r="AH690" i="18" a="1"/>
  <c r="AH690" i="18" s="1"/>
  <c r="AN694" i="18" a="1"/>
  <c r="AN694" i="18" s="1"/>
  <c r="AN696" i="18" a="1"/>
  <c r="AN696" i="18" s="1"/>
  <c r="AG701" i="18" a="1"/>
  <c r="AG701" i="18" s="1"/>
  <c r="AH703" i="18" a="1"/>
  <c r="AH703" i="18" s="1"/>
  <c r="AM705" i="18" a="1"/>
  <c r="AM705" i="18" s="1"/>
  <c r="AN707" i="18" a="1"/>
  <c r="AN707" i="18" s="1"/>
  <c r="AG710" i="18" a="1"/>
  <c r="AG710" i="18" s="1"/>
  <c r="AH712" i="18" a="1"/>
  <c r="AH712" i="18" s="1"/>
  <c r="AH714" i="18" a="1"/>
  <c r="AH714" i="18" s="1"/>
  <c r="AM718" i="18" a="1"/>
  <c r="AM718" i="18" s="1"/>
  <c r="AG721" i="18" a="1"/>
  <c r="AG721" i="18" s="1"/>
  <c r="AG723" i="18" a="1"/>
  <c r="AG723" i="18" s="1"/>
  <c r="AM725" i="18" a="1"/>
  <c r="AM725" i="18" s="1"/>
  <c r="AM727" i="18" a="1"/>
  <c r="AM727" i="18" s="1"/>
  <c r="AG730" i="18" a="1"/>
  <c r="AG730" i="18" s="1"/>
  <c r="AM732" i="18" a="1"/>
  <c r="AM732" i="18" s="1"/>
  <c r="AG735" i="18" a="1"/>
  <c r="AG735" i="18" s="1"/>
  <c r="AH737" i="18" a="1"/>
  <c r="AH737" i="18" s="1"/>
  <c r="AN739" i="18" a="1"/>
  <c r="AN739" i="18" s="1"/>
  <c r="AO739" i="18" s="1"/>
  <c r="AM742" i="18" a="1"/>
  <c r="AM742" i="18" s="1"/>
  <c r="AG750" i="18" a="1"/>
  <c r="AG750" i="18" s="1"/>
  <c r="AM752" i="18" a="1"/>
  <c r="AM752" i="18" s="1"/>
  <c r="AH757" i="18" a="1"/>
  <c r="AH757" i="18" s="1"/>
  <c r="AH760" i="18" a="1"/>
  <c r="AH760" i="18" s="1"/>
  <c r="AN762" i="18" a="1"/>
  <c r="AN762" i="18" s="1"/>
  <c r="AG765" i="18" a="1"/>
  <c r="AG765" i="18" s="1"/>
  <c r="AN767" i="18" a="1"/>
  <c r="AN767" i="18" s="1"/>
  <c r="AO767" i="18" s="1"/>
  <c r="AQ767" i="18" s="1"/>
  <c r="AH770" i="18" a="1"/>
  <c r="AH770" i="18" s="1"/>
  <c r="AI770" i="18" s="1"/>
  <c r="AK770" i="18" s="1"/>
  <c r="AM772" i="18" a="1"/>
  <c r="AM772" i="18" s="1"/>
  <c r="AN774" i="18" a="1"/>
  <c r="AN774" i="18" s="1"/>
  <c r="AO774" i="18" s="1"/>
  <c r="AN779" i="18" a="1"/>
  <c r="AN779" i="18" s="1"/>
  <c r="AH492" i="18" a="1"/>
  <c r="AH492" i="18" s="1"/>
  <c r="AG569" i="18" a="1"/>
  <c r="AG569" i="18" s="1"/>
  <c r="AI569" i="18" s="1"/>
  <c r="AK569" i="18" s="1"/>
  <c r="AM581" i="18" a="1"/>
  <c r="AM581" i="18" s="1"/>
  <c r="AO581" i="18" s="1"/>
  <c r="AQ581" i="18" s="1"/>
  <c r="AH596" i="18" a="1"/>
  <c r="AH596" i="18" s="1"/>
  <c r="AI596" i="18" s="1"/>
  <c r="AK596" i="18" s="1"/>
  <c r="AH602" i="18" a="1"/>
  <c r="AH602" i="18" s="1"/>
  <c r="AI602" i="18" s="1"/>
  <c r="AK602" i="18" s="1"/>
  <c r="AH615" i="18" a="1"/>
  <c r="AH615" i="18" s="1"/>
  <c r="AN630" i="18" a="1"/>
  <c r="AN630" i="18" s="1"/>
  <c r="AO630" i="18" s="1"/>
  <c r="AP630" i="18" s="1"/>
  <c r="AG635" i="18" a="1"/>
  <c r="AG635" i="18" s="1"/>
  <c r="AI635" i="18" s="1"/>
  <c r="AK635" i="18" s="1"/>
  <c r="AG641" i="18" a="1"/>
  <c r="AG641" i="18" s="1"/>
  <c r="AM644" i="18" a="1"/>
  <c r="AM644" i="18" s="1"/>
  <c r="AM646" i="18" a="1"/>
  <c r="AM646" i="18" s="1"/>
  <c r="AN648" i="18" a="1"/>
  <c r="AN648" i="18" s="1"/>
  <c r="AH651" i="18" a="1"/>
  <c r="AH651" i="18" s="1"/>
  <c r="AH655" i="18" a="1"/>
  <c r="AH655" i="18" s="1"/>
  <c r="AM657" i="18" a="1"/>
  <c r="AM657" i="18" s="1"/>
  <c r="AM659" i="18" a="1"/>
  <c r="AM659" i="18" s="1"/>
  <c r="AG661" i="18" a="1"/>
  <c r="AG661" i="18" s="1"/>
  <c r="AG668" i="18" a="1"/>
  <c r="AG668" i="18" s="1"/>
  <c r="AM672" i="18" a="1"/>
  <c r="AM672" i="18" s="1"/>
  <c r="AN674" i="18" a="1"/>
  <c r="AN674" i="18" s="1"/>
  <c r="AG677" i="18" a="1"/>
  <c r="AG677" i="18" s="1"/>
  <c r="AH679" i="18" a="1"/>
  <c r="AH679" i="18" s="1"/>
  <c r="AM681" i="18" a="1"/>
  <c r="AM681" i="18" s="1"/>
  <c r="AN683" i="18" a="1"/>
  <c r="AN683" i="18" s="1"/>
  <c r="AG686" i="18" a="1"/>
  <c r="AG686" i="18" s="1"/>
  <c r="AH688" i="18" a="1"/>
  <c r="AH688" i="18" s="1"/>
  <c r="AM690" i="18" a="1"/>
  <c r="AM690" i="18" s="1"/>
  <c r="AN692" i="18" a="1"/>
  <c r="AN692" i="18" s="1"/>
  <c r="AG697" i="18" a="1"/>
  <c r="AG697" i="18" s="1"/>
  <c r="AG699" i="18" a="1"/>
  <c r="AG699" i="18" s="1"/>
  <c r="AH701" i="18" a="1"/>
  <c r="AH701" i="18" s="1"/>
  <c r="AN705" i="18" a="1"/>
  <c r="AN705" i="18" s="1"/>
  <c r="AH710" i="18" a="1"/>
  <c r="AH710" i="18" s="1"/>
  <c r="AM714" i="18" a="1"/>
  <c r="AM714" i="18" s="1"/>
  <c r="AN716" i="18" a="1"/>
  <c r="AN716" i="18" s="1"/>
  <c r="AN718" i="18" a="1"/>
  <c r="AN718" i="18" s="1"/>
  <c r="AH723" i="18" a="1"/>
  <c r="AH723" i="18" s="1"/>
  <c r="AN727" i="18" a="1"/>
  <c r="AN727" i="18" s="1"/>
  <c r="AN732" i="18" a="1"/>
  <c r="AN732" i="18" s="1"/>
  <c r="AH735" i="18" a="1"/>
  <c r="AH735" i="18" s="1"/>
  <c r="AM737" i="18" a="1"/>
  <c r="AM737" i="18" s="1"/>
  <c r="AG740" i="18" a="1"/>
  <c r="AG740" i="18" s="1"/>
  <c r="AN742" i="18" a="1"/>
  <c r="AN742" i="18" s="1"/>
  <c r="AG745" i="18" a="1"/>
  <c r="AG745" i="18" s="1"/>
  <c r="AH750" i="18" a="1"/>
  <c r="AH750" i="18" s="1"/>
  <c r="AN752" i="18" a="1"/>
  <c r="AN752" i="18" s="1"/>
  <c r="AG755" i="18" a="1"/>
  <c r="AG755" i="18" s="1"/>
  <c r="AM757" i="18" a="1"/>
  <c r="AM757" i="18" s="1"/>
  <c r="AH765" i="18" a="1"/>
  <c r="AH765" i="18" s="1"/>
  <c r="AG768" i="18" a="1"/>
  <c r="AG768" i="18" s="1"/>
  <c r="AN772" i="18" a="1"/>
  <c r="AN772" i="18" s="1"/>
  <c r="AM777" i="18" a="1"/>
  <c r="AM777" i="18" s="1"/>
  <c r="AO777" i="18" s="1"/>
  <c r="AQ777" i="18" s="1"/>
  <c r="AG780" i="18" a="1"/>
  <c r="AG780" i="18" s="1"/>
  <c r="AH782" i="18" a="1"/>
  <c r="AH782" i="18" s="1"/>
  <c r="AM784" i="18" a="1"/>
  <c r="AM784" i="18" s="1"/>
  <c r="AO784" i="18" s="1"/>
  <c r="AQ784" i="18" s="1"/>
  <c r="AH787" i="18" a="1"/>
  <c r="AH787" i="18" s="1"/>
  <c r="AI787" i="18" s="1"/>
  <c r="AN789" i="18" a="1"/>
  <c r="AN789" i="18" s="1"/>
  <c r="AO789" i="18" s="1"/>
  <c r="AP789" i="18" s="1"/>
  <c r="AG792" i="18" a="1"/>
  <c r="AG792" i="18" s="1"/>
  <c r="AI792" i="18" s="1"/>
  <c r="AM794" i="18" a="1"/>
  <c r="AM794" i="18" s="1"/>
  <c r="AG797" i="18" a="1"/>
  <c r="AG797" i="18" s="1"/>
  <c r="AM799" i="18" a="1"/>
  <c r="AM799" i="18" s="1"/>
  <c r="AO799" i="18" s="1"/>
  <c r="AM495" i="18" a="1"/>
  <c r="AM495" i="18" s="1"/>
  <c r="AM525" i="18" a="1"/>
  <c r="AM525" i="18" s="1"/>
  <c r="AO525" i="18" s="1"/>
  <c r="AQ525" i="18" s="1"/>
  <c r="AN544" i="18" a="1"/>
  <c r="AN544" i="18" s="1"/>
  <c r="AO544" i="18" s="1"/>
  <c r="AP544" i="18" s="1"/>
  <c r="AG557" i="18" a="1"/>
  <c r="AG557" i="18" s="1"/>
  <c r="AI557" i="18" s="1"/>
  <c r="AJ557" i="18" s="1"/>
  <c r="AN569" i="18" a="1"/>
  <c r="AN569" i="18" s="1"/>
  <c r="AH582" i="18" a="1"/>
  <c r="AH582" i="18" s="1"/>
  <c r="AI582" i="18" s="1"/>
  <c r="AN590" i="18" a="1"/>
  <c r="AN590" i="18" s="1"/>
  <c r="AO590" i="18" s="1"/>
  <c r="AM609" i="18" a="1"/>
  <c r="AM609" i="18" s="1"/>
  <c r="AO609" i="18" s="1"/>
  <c r="AQ609" i="18" s="1"/>
  <c r="AH622" i="18" a="1"/>
  <c r="AH622" i="18" s="1"/>
  <c r="AI622" i="18" s="1"/>
  <c r="AJ622" i="18" s="1"/>
  <c r="AG631" i="18" a="1"/>
  <c r="AG631" i="18" s="1"/>
  <c r="AM635" i="18" a="1"/>
  <c r="AM635" i="18" s="1"/>
  <c r="AM638" i="18" a="1"/>
  <c r="AM638" i="18" s="1"/>
  <c r="AH641" i="18" a="1"/>
  <c r="AH641" i="18" s="1"/>
  <c r="AN646" i="18" a="1"/>
  <c r="AN646" i="18" s="1"/>
  <c r="AM651" i="18" a="1"/>
  <c r="AM651" i="18" s="1"/>
  <c r="AM653" i="18" a="1"/>
  <c r="AM653" i="18" s="1"/>
  <c r="AN657" i="18" a="1"/>
  <c r="AN657" i="18" s="1"/>
  <c r="AM663" i="18" a="1"/>
  <c r="AM663" i="18" s="1"/>
  <c r="AN665" i="18" a="1"/>
  <c r="AN665" i="18" s="1"/>
  <c r="AH668" i="18" a="1"/>
  <c r="AH668" i="18" s="1"/>
  <c r="AM670" i="18" a="1"/>
  <c r="AM670" i="18" s="1"/>
  <c r="AN672" i="18" a="1"/>
  <c r="AN672" i="18" s="1"/>
  <c r="AH677" i="18" a="1"/>
  <c r="AH677" i="18" s="1"/>
  <c r="AN681" i="18" a="1"/>
  <c r="AN681" i="18" s="1"/>
  <c r="AH686" i="18" a="1"/>
  <c r="AH686" i="18" s="1"/>
  <c r="AN690" i="18" a="1"/>
  <c r="AN690" i="18" s="1"/>
  <c r="AG695" i="18" a="1"/>
  <c r="AG695" i="18" s="1"/>
  <c r="AH699" i="18" a="1"/>
  <c r="AH699" i="18" s="1"/>
  <c r="AM701" i="18" a="1"/>
  <c r="AM701" i="18" s="1"/>
  <c r="AM703" i="18" a="1"/>
  <c r="AM703" i="18" s="1"/>
  <c r="AG706" i="18" a="1"/>
  <c r="AG706" i="18" s="1"/>
  <c r="AG708" i="18" a="1"/>
  <c r="AG708" i="18" s="1"/>
  <c r="AM710" i="18" a="1"/>
  <c r="AM710" i="18" s="1"/>
  <c r="AM712" i="18" a="1"/>
  <c r="AM712" i="18" s="1"/>
  <c r="AN714" i="18" a="1"/>
  <c r="AN714" i="18" s="1"/>
  <c r="AG719" i="18" a="1"/>
  <c r="AG719" i="18" s="1"/>
  <c r="AH721" i="18" a="1"/>
  <c r="AH721" i="18" s="1"/>
  <c r="AM723" i="18" a="1"/>
  <c r="AM723" i="18" s="1"/>
  <c r="AN725" i="18" a="1"/>
  <c r="AN725" i="18" s="1"/>
  <c r="AG728" i="18" a="1"/>
  <c r="AG728" i="18" s="1"/>
  <c r="AH730" i="18" a="1"/>
  <c r="AH730" i="18" s="1"/>
  <c r="AI730" i="18" s="1"/>
  <c r="AJ730" i="18" s="1"/>
  <c r="AG733" i="18" a="1"/>
  <c r="AG733" i="18" s="1"/>
  <c r="AM735" i="18" a="1"/>
  <c r="AM735" i="18" s="1"/>
  <c r="AN737" i="18" a="1"/>
  <c r="AN737" i="18" s="1"/>
  <c r="AH740" i="18" a="1"/>
  <c r="AH740" i="18" s="1"/>
  <c r="AG743" i="18" a="1"/>
  <c r="AG743" i="18" s="1"/>
  <c r="AH745" i="18" a="1"/>
  <c r="AH745" i="18" s="1"/>
  <c r="AM747" i="18" a="1"/>
  <c r="AM747" i="18" s="1"/>
  <c r="AM750" i="18" a="1"/>
  <c r="AM750" i="18" s="1"/>
  <c r="AG753" i="18" a="1"/>
  <c r="AG753" i="18" s="1"/>
  <c r="AH755" i="18" a="1"/>
  <c r="AH755" i="18" s="1"/>
  <c r="AN757" i="18" a="1"/>
  <c r="AN757" i="18" s="1"/>
  <c r="AM760" i="18" a="1"/>
  <c r="AM760" i="18" s="1"/>
  <c r="AM765" i="18" a="1"/>
  <c r="AM765" i="18" s="1"/>
  <c r="AH768" i="18" a="1"/>
  <c r="AH768" i="18" s="1"/>
  <c r="AM770" i="18" a="1"/>
  <c r="AM770" i="18" s="1"/>
  <c r="AG528" i="18" a="1"/>
  <c r="AG528" i="18" s="1"/>
  <c r="AI528" i="18" s="1"/>
  <c r="AJ528" i="18" s="1"/>
  <c r="AH546" i="18" a="1"/>
  <c r="AH546" i="18" s="1"/>
  <c r="AI546" i="18" s="1"/>
  <c r="AK546" i="18" s="1"/>
  <c r="AM558" i="18" a="1"/>
  <c r="AM558" i="18" s="1"/>
  <c r="AO558" i="18" s="1"/>
  <c r="AP558" i="18" s="1"/>
  <c r="AG591" i="18" a="1"/>
  <c r="AG591" i="18" s="1"/>
  <c r="AG597" i="18" a="1"/>
  <c r="AG597" i="18" s="1"/>
  <c r="AG603" i="18" a="1"/>
  <c r="AG603" i="18" s="1"/>
  <c r="AI603" i="18" s="1"/>
  <c r="AH616" i="18" a="1"/>
  <c r="AH616" i="18" s="1"/>
  <c r="AI616" i="18" s="1"/>
  <c r="AK616" i="18" s="1"/>
  <c r="AH627" i="18" a="1"/>
  <c r="AH627" i="18" s="1"/>
  <c r="AH631" i="18" a="1"/>
  <c r="AH631" i="18" s="1"/>
  <c r="AM641" i="18" a="1"/>
  <c r="AM641" i="18" s="1"/>
  <c r="AO641" i="18" s="1"/>
  <c r="AG647" i="18" a="1"/>
  <c r="AG647" i="18" s="1"/>
  <c r="AG649" i="18" a="1"/>
  <c r="AG649" i="18" s="1"/>
  <c r="AI649" i="18" s="1"/>
  <c r="AJ649" i="18" s="1"/>
  <c r="AN651" i="18" a="1"/>
  <c r="AN651" i="18" s="1"/>
  <c r="AM655" i="18" a="1"/>
  <c r="AM655" i="18" s="1"/>
  <c r="AG658" i="18" a="1"/>
  <c r="AG658" i="18" s="1"/>
  <c r="AN659" i="18" a="1"/>
  <c r="AN659" i="18" s="1"/>
  <c r="AH661" i="18" a="1"/>
  <c r="AH661" i="18" s="1"/>
  <c r="AN663" i="18" a="1"/>
  <c r="AN663" i="18" s="1"/>
  <c r="AM668" i="18" a="1"/>
  <c r="AM668" i="18" s="1"/>
  <c r="AO668" i="18" s="1"/>
  <c r="AN670" i="18" a="1"/>
  <c r="AN670" i="18" s="1"/>
  <c r="AG673" i="18" a="1"/>
  <c r="AG673" i="18" s="1"/>
  <c r="AI673" i="18" s="1"/>
  <c r="AK673" i="18" s="1"/>
  <c r="AG675" i="18" a="1"/>
  <c r="AG675" i="18" s="1"/>
  <c r="AM677" i="18" a="1"/>
  <c r="AM677" i="18" s="1"/>
  <c r="AM679" i="18" a="1"/>
  <c r="AM679" i="18" s="1"/>
  <c r="AG682" i="18" a="1"/>
  <c r="AG682" i="18" s="1"/>
  <c r="AI682" i="18" s="1"/>
  <c r="AG684" i="18" a="1"/>
  <c r="AG684" i="18" s="1"/>
  <c r="AM686" i="18" a="1"/>
  <c r="AM686" i="18" s="1"/>
  <c r="AM688" i="18" a="1"/>
  <c r="AM688" i="18" s="1"/>
  <c r="AG691" i="18" a="1"/>
  <c r="AG691" i="18" s="1"/>
  <c r="AG693" i="18" a="1"/>
  <c r="AG693" i="18" s="1"/>
  <c r="AH695" i="18" a="1"/>
  <c r="AH695" i="18" s="1"/>
  <c r="AI695" i="18" s="1"/>
  <c r="AJ695" i="18" s="1"/>
  <c r="AH697" i="18" a="1"/>
  <c r="AH697" i="18" s="1"/>
  <c r="AI697" i="18" s="1"/>
  <c r="AJ697" i="18" s="1"/>
  <c r="AN703" i="18" a="1"/>
  <c r="AN703" i="18" s="1"/>
  <c r="AH708" i="18" a="1"/>
  <c r="AH708" i="18" s="1"/>
  <c r="AN712" i="18" a="1"/>
  <c r="AN712" i="18" s="1"/>
  <c r="AG715" i="18" a="1"/>
  <c r="AG715" i="18" s="1"/>
  <c r="AI715" i="18" s="1"/>
  <c r="AJ715" i="18" s="1"/>
  <c r="AG717" i="18" a="1"/>
  <c r="AG717" i="18" s="1"/>
  <c r="AH719" i="18" a="1"/>
  <c r="AH719" i="18" s="1"/>
  <c r="AN723" i="18" a="1"/>
  <c r="AN723" i="18" s="1"/>
  <c r="AH728" i="18" a="1"/>
  <c r="AH728" i="18" s="1"/>
  <c r="AH733" i="18" a="1"/>
  <c r="AH733" i="18" s="1"/>
  <c r="AN735" i="18" a="1"/>
  <c r="AN735" i="18" s="1"/>
  <c r="AG738" i="18" a="1"/>
  <c r="AG738" i="18" s="1"/>
  <c r="AM740" i="18" a="1"/>
  <c r="AM740" i="18" s="1"/>
  <c r="AH743" i="18" a="1"/>
  <c r="AH743" i="18" s="1"/>
  <c r="AM745" i="18" a="1"/>
  <c r="AM745" i="18" s="1"/>
  <c r="AN747" i="18" a="1"/>
  <c r="AN747" i="18" s="1"/>
  <c r="AN750" i="18" a="1"/>
  <c r="AN750" i="18" s="1"/>
  <c r="AH753" i="18" a="1"/>
  <c r="AH753" i="18" s="1"/>
  <c r="AM755" i="18" a="1"/>
  <c r="AM755" i="18" s="1"/>
  <c r="AG758" i="18" a="1"/>
  <c r="AG758" i="18" s="1"/>
  <c r="AN760" i="18" a="1"/>
  <c r="AN760" i="18" s="1"/>
  <c r="AG763" i="18" a="1"/>
  <c r="AG763" i="18" s="1"/>
  <c r="AN765" i="18" a="1"/>
  <c r="AN765" i="18" s="1"/>
  <c r="AN770" i="18" a="1"/>
  <c r="AN770" i="18" s="1"/>
  <c r="AG773" i="18" a="1"/>
  <c r="AG773" i="18" s="1"/>
  <c r="AI773" i="18" s="1"/>
  <c r="AK773" i="18" s="1"/>
  <c r="AH775" i="18" a="1"/>
  <c r="AH775" i="18" s="1"/>
  <c r="AG778" i="18" a="1"/>
  <c r="AG778" i="18" s="1"/>
  <c r="AM780" i="18" a="1"/>
  <c r="AM780" i="18" s="1"/>
  <c r="AN501" i="18" a="1"/>
  <c r="AN501" i="18" s="1"/>
  <c r="AO501" i="18" s="1"/>
  <c r="AG547" i="18" a="1"/>
  <c r="AG547" i="18" s="1"/>
  <c r="AN571" i="18" a="1"/>
  <c r="AN571" i="18" s="1"/>
  <c r="AO571" i="18" s="1"/>
  <c r="AP571" i="18" s="1"/>
  <c r="AG584" i="18" a="1"/>
  <c r="AG584" i="18" s="1"/>
  <c r="AI584" i="18" s="1"/>
  <c r="AK584" i="18" s="1"/>
  <c r="AH591" i="18" a="1"/>
  <c r="AH591" i="18" s="1"/>
  <c r="AH597" i="18" a="1"/>
  <c r="AH597" i="18" s="1"/>
  <c r="AN616" i="18" a="1"/>
  <c r="AN616" i="18" s="1"/>
  <c r="AO616" i="18" s="1"/>
  <c r="AP616" i="18" s="1"/>
  <c r="AN622" i="18" a="1"/>
  <c r="AN622" i="18" s="1"/>
  <c r="AN627" i="18" a="1"/>
  <c r="AN627" i="18" s="1"/>
  <c r="AN631" i="18" a="1"/>
  <c r="AN631" i="18" s="1"/>
  <c r="AO631" i="18" s="1"/>
  <c r="AP631" i="18" s="1"/>
  <c r="AN638" i="18" a="1"/>
  <c r="AN638" i="18" s="1"/>
  <c r="AG642" i="18" a="1"/>
  <c r="AG642" i="18" s="1"/>
  <c r="AI642" i="18" s="1"/>
  <c r="AJ642" i="18" s="1"/>
  <c r="AH647" i="18" a="1"/>
  <c r="AH647" i="18" s="1"/>
  <c r="AN653" i="18" a="1"/>
  <c r="AN653" i="18" s="1"/>
  <c r="AN655" i="18" a="1"/>
  <c r="AN655" i="18" s="1"/>
  <c r="AO655" i="18" s="1"/>
  <c r="AQ655" i="18" s="1"/>
  <c r="AM661" i="18" a="1"/>
  <c r="AM661" i="18" s="1"/>
  <c r="AO661" i="18" s="1"/>
  <c r="AP661" i="18" s="1"/>
  <c r="AG664" i="18" a="1"/>
  <c r="AG664" i="18" s="1"/>
  <c r="AI664" i="18" s="1"/>
  <c r="AK664" i="18" s="1"/>
  <c r="AG666" i="18" a="1"/>
  <c r="AG666" i="18" s="1"/>
  <c r="AI666" i="18" s="1"/>
  <c r="AK666" i="18" s="1"/>
  <c r="AG671" i="18" a="1"/>
  <c r="AG671" i="18" s="1"/>
  <c r="AI671" i="18" s="1"/>
  <c r="AJ671" i="18" s="1"/>
  <c r="AH675" i="18" a="1"/>
  <c r="AH675" i="18" s="1"/>
  <c r="AN679" i="18" a="1"/>
  <c r="AN679" i="18" s="1"/>
  <c r="AH684" i="18" a="1"/>
  <c r="AH684" i="18" s="1"/>
  <c r="AN688" i="18" a="1"/>
  <c r="AN688" i="18" s="1"/>
  <c r="AH693" i="18" a="1"/>
  <c r="AH693" i="18" s="1"/>
  <c r="AM695" i="18" a="1"/>
  <c r="AM695" i="18" s="1"/>
  <c r="AM699" i="18" a="1"/>
  <c r="AM699" i="18" s="1"/>
  <c r="AO699" i="18" s="1"/>
  <c r="AN701" i="18" a="1"/>
  <c r="AN701" i="18" s="1"/>
  <c r="AG704" i="18" a="1"/>
  <c r="AG704" i="18" s="1"/>
  <c r="AI704" i="18" s="1"/>
  <c r="AJ704" i="18" s="1"/>
  <c r="AH706" i="18" a="1"/>
  <c r="AH706" i="18" s="1"/>
  <c r="AM708" i="18" a="1"/>
  <c r="AM708" i="18" s="1"/>
  <c r="AO708" i="18" s="1"/>
  <c r="AP708" i="18" s="1"/>
  <c r="AN710" i="18" a="1"/>
  <c r="AN710" i="18" s="1"/>
  <c r="AH717" i="18" a="1"/>
  <c r="AH717" i="18" s="1"/>
  <c r="AM719" i="18" a="1"/>
  <c r="AM719" i="18" s="1"/>
  <c r="AO719" i="18" s="1"/>
  <c r="AM721" i="18" a="1"/>
  <c r="AM721" i="18" s="1"/>
  <c r="AG724" i="18" a="1"/>
  <c r="AG724" i="18" s="1"/>
  <c r="AI724" i="18" s="1"/>
  <c r="AG726" i="18" a="1"/>
  <c r="AG726" i="18" s="1"/>
  <c r="AI726" i="18" s="1"/>
  <c r="AM728" i="18" a="1"/>
  <c r="AM728" i="18" s="1"/>
  <c r="AO728" i="18" s="1"/>
  <c r="AQ728" i="18" s="1"/>
  <c r="AM730" i="18" a="1"/>
  <c r="AM730" i="18" s="1"/>
  <c r="AH738" i="18" a="1"/>
  <c r="AH738" i="18" s="1"/>
  <c r="AN740" i="18" a="1"/>
  <c r="AN740" i="18" s="1"/>
  <c r="AN745" i="18" a="1"/>
  <c r="AN745" i="18" s="1"/>
  <c r="AG748" i="18" a="1"/>
  <c r="AG748" i="18" s="1"/>
  <c r="AI748" i="18" s="1"/>
  <c r="AK748" i="18" s="1"/>
  <c r="AG751" i="18" a="1"/>
  <c r="AG751" i="18" s="1"/>
  <c r="AM753" i="18" a="1"/>
  <c r="AM753" i="18" s="1"/>
  <c r="AN755" i="18" a="1"/>
  <c r="AN755" i="18" s="1"/>
  <c r="AH758" i="18" a="1"/>
  <c r="AH758" i="18" s="1"/>
  <c r="AN5" i="18" a="1"/>
  <c r="AN5" i="18" s="1"/>
  <c r="AM905" i="18" a="1"/>
  <c r="AM905" i="18" s="1"/>
  <c r="AO905" i="18" s="1"/>
  <c r="AQ905" i="18" s="1"/>
  <c r="AH903" i="18" a="1"/>
  <c r="AH903" i="18" s="1"/>
  <c r="AG901" i="18" a="1"/>
  <c r="AG901" i="18" s="1"/>
  <c r="AI901" i="18" s="1"/>
  <c r="AN898" i="18" a="1"/>
  <c r="AN898" i="18" s="1"/>
  <c r="AM896" i="18" a="1"/>
  <c r="AM896" i="18" s="1"/>
  <c r="AO896" i="18" s="1"/>
  <c r="AQ896" i="18" s="1"/>
  <c r="AH894" i="18" a="1"/>
  <c r="AH894" i="18" s="1"/>
  <c r="AG892" i="18" a="1"/>
  <c r="AG892" i="18" s="1"/>
  <c r="AI892" i="18" s="1"/>
  <c r="AK892" i="18" s="1"/>
  <c r="AN889" i="18" a="1"/>
  <c r="AN889" i="18" s="1"/>
  <c r="AM887" i="18" a="1"/>
  <c r="AM887" i="18" s="1"/>
  <c r="AO887" i="18" s="1"/>
  <c r="AQ887" i="18" s="1"/>
  <c r="AH885" i="18" a="1"/>
  <c r="AH885" i="18" s="1"/>
  <c r="AG883" i="18" a="1"/>
  <c r="AG883" i="18" s="1"/>
  <c r="AI883" i="18" s="1"/>
  <c r="AK883" i="18" s="1"/>
  <c r="AN880" i="18" a="1"/>
  <c r="AN880" i="18" s="1"/>
  <c r="AM878" i="18" a="1"/>
  <c r="AM878" i="18" s="1"/>
  <c r="AO878" i="18" s="1"/>
  <c r="AQ878" i="18" s="1"/>
  <c r="AH876" i="18" a="1"/>
  <c r="AH876" i="18" s="1"/>
  <c r="AG874" i="18" a="1"/>
  <c r="AG874" i="18" s="1"/>
  <c r="AI874" i="18" s="1"/>
  <c r="AK874" i="18" s="1"/>
  <c r="AM871" i="18" a="1"/>
  <c r="AM871" i="18" s="1"/>
  <c r="AO871" i="18" s="1"/>
  <c r="AQ871" i="18" s="1"/>
  <c r="AH869" i="18" a="1"/>
  <c r="AH869" i="18" s="1"/>
  <c r="AI869" i="18" s="1"/>
  <c r="AK869" i="18" s="1"/>
  <c r="AM864" i="18" a="1"/>
  <c r="AM864" i="18" s="1"/>
  <c r="AO864" i="18" s="1"/>
  <c r="AG860" i="18" a="1"/>
  <c r="AG860" i="18" s="1"/>
  <c r="AI860" i="18" s="1"/>
  <c r="AJ860" i="18" s="1"/>
  <c r="AM855" i="18" a="1"/>
  <c r="AM855" i="18" s="1"/>
  <c r="AO855" i="18" s="1"/>
  <c r="AQ855" i="18" s="1"/>
  <c r="AG851" i="18" a="1"/>
  <c r="AG851" i="18" s="1"/>
  <c r="AM846" i="18" a="1"/>
  <c r="AM846" i="18" s="1"/>
  <c r="AG842" i="18" a="1"/>
  <c r="AG842" i="18" s="1"/>
  <c r="AI842" i="18" s="1"/>
  <c r="AK842" i="18" s="1"/>
  <c r="AM839" i="18" a="1"/>
  <c r="AM839" i="18" s="1"/>
  <c r="AH837" i="18" a="1"/>
  <c r="AH837" i="18" s="1"/>
  <c r="AI837" i="18" s="1"/>
  <c r="AN834" i="18" a="1"/>
  <c r="AN834" i="18" s="1"/>
  <c r="AO834" i="18" s="1"/>
  <c r="AP834" i="18" s="1"/>
  <c r="AM829" i="18" a="1"/>
  <c r="AM829" i="18" s="1"/>
  <c r="AG827" i="18" a="1"/>
  <c r="AG827" i="18" s="1"/>
  <c r="AI827" i="18" s="1"/>
  <c r="AK827" i="18" s="1"/>
  <c r="AH824" i="18" a="1"/>
  <c r="AH824" i="18" s="1"/>
  <c r="AI824" i="18" s="1"/>
  <c r="AK824" i="18" s="1"/>
  <c r="AM821" i="18" a="1"/>
  <c r="AM821" i="18" s="1"/>
  <c r="AH819" i="18" a="1"/>
  <c r="AH819" i="18" s="1"/>
  <c r="AI819" i="18" s="1"/>
  <c r="AK819" i="18" s="1"/>
  <c r="AN816" i="18" a="1"/>
  <c r="AN816" i="18" s="1"/>
  <c r="AO816" i="18" s="1"/>
  <c r="AP816" i="18" s="1"/>
  <c r="AN809" i="18" a="1"/>
  <c r="AN809" i="18" s="1"/>
  <c r="AO809" i="18" s="1"/>
  <c r="AQ809" i="18" s="1"/>
  <c r="AG807" i="18" a="1"/>
  <c r="AG807" i="18" s="1"/>
  <c r="AG805" i="18" a="1"/>
  <c r="AG805" i="18" s="1"/>
  <c r="AH800" i="18" a="1"/>
  <c r="AH800" i="18" s="1"/>
  <c r="AM797" i="18" a="1"/>
  <c r="AM797" i="18" s="1"/>
  <c r="AN794" i="18" a="1"/>
  <c r="AN794" i="18" s="1"/>
  <c r="AN791" i="18" a="1"/>
  <c r="AN791" i="18" s="1"/>
  <c r="AG789" i="18" a="1"/>
  <c r="AG789" i="18" s="1"/>
  <c r="AH785" i="18" a="1"/>
  <c r="AH785" i="18" s="1"/>
  <c r="AI785" i="18" s="1"/>
  <c r="AH781" i="18" a="1"/>
  <c r="AH781" i="18" s="1"/>
  <c r="AG775" i="18" a="1"/>
  <c r="AG775" i="18" s="1"/>
  <c r="AM741" i="18" a="1"/>
  <c r="AM741" i="18" s="1"/>
  <c r="AM713" i="18" a="1"/>
  <c r="AM713" i="18" s="1"/>
  <c r="AO713" i="18" s="1"/>
  <c r="AG687" i="18" a="1"/>
  <c r="AG687" i="18" s="1"/>
  <c r="AI687" i="18" s="1"/>
  <c r="AK687" i="18" s="1"/>
  <c r="AN628" i="18" a="1"/>
  <c r="AN628" i="18" s="1"/>
  <c r="AO628" i="18" s="1"/>
  <c r="AQ628" i="18" s="1"/>
  <c r="AN508" i="18" a="1"/>
  <c r="AN508" i="18" s="1"/>
  <c r="AO508" i="18" s="1"/>
  <c r="AP508" i="18" s="1"/>
  <c r="AO906" i="18"/>
  <c r="AQ906" i="18" s="1"/>
  <c r="AI902" i="18"/>
  <c r="AK902" i="18" s="1"/>
  <c r="AO897" i="18"/>
  <c r="AP897" i="18" s="1"/>
  <c r="AI893" i="18"/>
  <c r="AK893" i="18" s="1"/>
  <c r="AO888" i="18"/>
  <c r="AQ888" i="18" s="1"/>
  <c r="AI884" i="18"/>
  <c r="AK884" i="18" s="1"/>
  <c r="AO879" i="18"/>
  <c r="AP879" i="18" s="1"/>
  <c r="AI875" i="18"/>
  <c r="AJ875" i="18" s="1"/>
  <c r="AO840" i="18"/>
  <c r="AQ840" i="18" s="1"/>
  <c r="AI838" i="18"/>
  <c r="AO867" i="18"/>
  <c r="AQ867" i="18" s="1"/>
  <c r="AI863" i="18"/>
  <c r="AO858" i="18"/>
  <c r="AI854" i="18"/>
  <c r="AO849" i="18"/>
  <c r="AI845" i="18"/>
  <c r="AK845" i="18" s="1"/>
  <c r="AI833" i="18"/>
  <c r="AJ833" i="18" s="1"/>
  <c r="AO903" i="18"/>
  <c r="AQ903" i="18" s="1"/>
  <c r="AI899" i="18"/>
  <c r="AK899" i="18" s="1"/>
  <c r="AO894" i="18"/>
  <c r="AI890" i="18"/>
  <c r="AJ890" i="18" s="1"/>
  <c r="AO885" i="18"/>
  <c r="AP885" i="18" s="1"/>
  <c r="AI881" i="18"/>
  <c r="AJ881" i="18" s="1"/>
  <c r="AO876" i="18"/>
  <c r="AP876" i="18" s="1"/>
  <c r="AI872" i="18"/>
  <c r="AO837" i="18"/>
  <c r="AP837" i="18" s="1"/>
  <c r="AI830" i="18"/>
  <c r="AJ830" i="18" s="1"/>
  <c r="AI905" i="18"/>
  <c r="AO900" i="18"/>
  <c r="AP900" i="18" s="1"/>
  <c r="AI896" i="18"/>
  <c r="AO891" i="18"/>
  <c r="AI887" i="18"/>
  <c r="AK887" i="18" s="1"/>
  <c r="AO882" i="18"/>
  <c r="AQ882" i="18" s="1"/>
  <c r="AI878" i="18"/>
  <c r="AK878" i="18" s="1"/>
  <c r="AO873" i="18"/>
  <c r="AQ873" i="18" s="1"/>
  <c r="AI866" i="18"/>
  <c r="AK866" i="18" s="1"/>
  <c r="AO861" i="18"/>
  <c r="AI857" i="18"/>
  <c r="AO852" i="18"/>
  <c r="AI848" i="18"/>
  <c r="AK848" i="18" s="1"/>
  <c r="AO843" i="18"/>
  <c r="AQ843" i="18" s="1"/>
  <c r="AO870" i="18"/>
  <c r="AI867" i="18"/>
  <c r="AJ867" i="18" s="1"/>
  <c r="AO862" i="18"/>
  <c r="AQ862" i="18" s="1"/>
  <c r="AI858" i="18"/>
  <c r="AK858" i="18" s="1"/>
  <c r="AO853" i="18"/>
  <c r="AP853" i="18" s="1"/>
  <c r="AI849" i="18"/>
  <c r="AO844" i="18"/>
  <c r="AP844" i="18" s="1"/>
  <c r="AI841" i="18"/>
  <c r="AI835" i="18"/>
  <c r="AK835" i="18" s="1"/>
  <c r="AO828" i="18"/>
  <c r="AO822" i="18"/>
  <c r="AO759" i="18"/>
  <c r="AO813" i="18"/>
  <c r="AQ813" i="18" s="1"/>
  <c r="AO804" i="18"/>
  <c r="AI776" i="18"/>
  <c r="AK776" i="18" s="1"/>
  <c r="AO766" i="18"/>
  <c r="AI764" i="18"/>
  <c r="AK764" i="18" s="1"/>
  <c r="AI836" i="18"/>
  <c r="AK836" i="18" s="1"/>
  <c r="AI809" i="18"/>
  <c r="AK809" i="18" s="1"/>
  <c r="AO761" i="18"/>
  <c r="AP761" i="18" s="1"/>
  <c r="AI804" i="18"/>
  <c r="AO775" i="18"/>
  <c r="AQ775" i="18" s="1"/>
  <c r="AO768" i="18"/>
  <c r="AQ768" i="18" s="1"/>
  <c r="AJ904" i="18"/>
  <c r="AL904" i="18" s="1"/>
  <c r="AJ886" i="18"/>
  <c r="AL886" i="18" s="1"/>
  <c r="AJ877" i="18"/>
  <c r="AL877" i="18" s="1"/>
  <c r="AO808" i="18"/>
  <c r="AQ808" i="18" s="1"/>
  <c r="AI799" i="18"/>
  <c r="AI746" i="18"/>
  <c r="AI731" i="18"/>
  <c r="AK731" i="18" s="1"/>
  <c r="AO803" i="18"/>
  <c r="AP818" i="18"/>
  <c r="AR818" i="18" s="1"/>
  <c r="AO814" i="18"/>
  <c r="AI808" i="18"/>
  <c r="AK808" i="18" s="1"/>
  <c r="AO798" i="18"/>
  <c r="AQ798" i="18" s="1"/>
  <c r="AI794" i="18"/>
  <c r="AK794" i="18" s="1"/>
  <c r="AI782" i="18"/>
  <c r="AK782" i="18" s="1"/>
  <c r="AI803" i="18"/>
  <c r="AJ880" i="18"/>
  <c r="AL880" i="18" s="1"/>
  <c r="AP875" i="18"/>
  <c r="AR875" i="18" s="1"/>
  <c r="AJ871" i="18"/>
  <c r="AL871" i="18" s="1"/>
  <c r="AP866" i="18"/>
  <c r="AR866" i="18" s="1"/>
  <c r="AJ862" i="18"/>
  <c r="AL862" i="18" s="1"/>
  <c r="AP857" i="18"/>
  <c r="AR857" i="18" s="1"/>
  <c r="AJ853" i="18"/>
  <c r="AL853" i="18" s="1"/>
  <c r="AO807" i="18"/>
  <c r="AQ807" i="18" s="1"/>
  <c r="AO793" i="18"/>
  <c r="AP793" i="18" s="1"/>
  <c r="AI791" i="18"/>
  <c r="AK791" i="18" s="1"/>
  <c r="AJ898" i="18"/>
  <c r="AL898" i="18" s="1"/>
  <c r="AJ889" i="18"/>
  <c r="AL889" i="18" s="1"/>
  <c r="AO869" i="18"/>
  <c r="AQ869" i="18" s="1"/>
  <c r="AI865" i="18"/>
  <c r="AK865" i="18" s="1"/>
  <c r="AO860" i="18"/>
  <c r="AQ860" i="18" s="1"/>
  <c r="AI856" i="18"/>
  <c r="AI814" i="18"/>
  <c r="AI812" i="18"/>
  <c r="AJ812" i="18" s="1"/>
  <c r="AO788" i="18"/>
  <c r="AQ788" i="18" s="1"/>
  <c r="AO795" i="18"/>
  <c r="AP893" i="18"/>
  <c r="AR893" i="18" s="1"/>
  <c r="AO815" i="18"/>
  <c r="AQ815" i="18" s="1"/>
  <c r="AI767" i="18"/>
  <c r="AI737" i="18"/>
  <c r="AK737" i="18" s="1"/>
  <c r="AO652" i="18"/>
  <c r="AP652" i="18" s="1"/>
  <c r="AO625" i="18"/>
  <c r="AO711" i="18"/>
  <c r="AP711" i="18" s="1"/>
  <c r="AQ682" i="18"/>
  <c r="AO676" i="18"/>
  <c r="AP676" i="18" s="1"/>
  <c r="AI662" i="18"/>
  <c r="AK662" i="18" s="1"/>
  <c r="AI650" i="18"/>
  <c r="AJ787" i="18"/>
  <c r="AI710" i="18"/>
  <c r="AJ710" i="18" s="1"/>
  <c r="AO726" i="18"/>
  <c r="AP726" i="18" s="1"/>
  <c r="AI718" i="18"/>
  <c r="AJ718" i="18" s="1"/>
  <c r="AI700" i="18"/>
  <c r="AJ700" i="18" s="1"/>
  <c r="AO684" i="18"/>
  <c r="AP684" i="18" s="1"/>
  <c r="AP682" i="18"/>
  <c r="AK744" i="18"/>
  <c r="AI707" i="18"/>
  <c r="AJ707" i="18" s="1"/>
  <c r="AO698" i="18"/>
  <c r="AP698" i="18" s="1"/>
  <c r="AI674" i="18"/>
  <c r="AJ788" i="18"/>
  <c r="AL788" i="18" s="1"/>
  <c r="AJ761" i="18"/>
  <c r="AL761" i="18" s="1"/>
  <c r="AJ734" i="18"/>
  <c r="AL734" i="18" s="1"/>
  <c r="AI678" i="18"/>
  <c r="AO667" i="18"/>
  <c r="AQ667" i="18" s="1"/>
  <c r="AO647" i="18"/>
  <c r="AP647" i="18" s="1"/>
  <c r="AQ769" i="18"/>
  <c r="AQ751" i="18"/>
  <c r="AQ733" i="18"/>
  <c r="AQ673" i="18"/>
  <c r="AQ774" i="18"/>
  <c r="AJ744" i="18"/>
  <c r="AO720" i="18"/>
  <c r="AI701" i="18"/>
  <c r="AJ701" i="18" s="1"/>
  <c r="AQ691" i="18"/>
  <c r="AO675" i="18"/>
  <c r="AP673" i="18"/>
  <c r="AI667" i="18"/>
  <c r="AP769" i="18"/>
  <c r="AO717" i="18"/>
  <c r="AP717" i="18" s="1"/>
  <c r="AI659" i="18"/>
  <c r="AK659" i="18" s="1"/>
  <c r="AO707" i="18"/>
  <c r="AI698" i="18"/>
  <c r="AO696" i="18"/>
  <c r="AP691" i="18"/>
  <c r="AI669" i="18"/>
  <c r="AJ669" i="18" s="1"/>
  <c r="AP774" i="18"/>
  <c r="AJ759" i="18"/>
  <c r="AL759" i="18" s="1"/>
  <c r="AO666" i="18"/>
  <c r="AO656" i="18"/>
  <c r="AO654" i="18"/>
  <c r="AQ654" i="18" s="1"/>
  <c r="AO650" i="18"/>
  <c r="AP650" i="18" s="1"/>
  <c r="AI694" i="18"/>
  <c r="AO687" i="18"/>
  <c r="AP687" i="18" s="1"/>
  <c r="AI676" i="18"/>
  <c r="AJ676" i="18" s="1"/>
  <c r="AI608" i="18"/>
  <c r="AK608" i="18" s="1"/>
  <c r="AO605" i="18"/>
  <c r="AO639" i="18"/>
  <c r="AO633" i="18"/>
  <c r="AQ633" i="18" s="1"/>
  <c r="AI629" i="18"/>
  <c r="AJ629" i="18" s="1"/>
  <c r="AI625" i="18"/>
  <c r="AJ625" i="18" s="1"/>
  <c r="AQ611" i="18"/>
  <c r="AO645" i="18"/>
  <c r="AQ645" i="18" s="1"/>
  <c r="AI633" i="18"/>
  <c r="AJ633" i="18" s="1"/>
  <c r="AI618" i="18"/>
  <c r="AJ618" i="18" s="1"/>
  <c r="AO607" i="18"/>
  <c r="AP607" i="18" s="1"/>
  <c r="AI605" i="18"/>
  <c r="AK605" i="18" s="1"/>
  <c r="AQ689" i="18"/>
  <c r="AR689" i="18" s="1"/>
  <c r="AQ680" i="18"/>
  <c r="AR680" i="18" s="1"/>
  <c r="AO658" i="18"/>
  <c r="AQ658" i="18" s="1"/>
  <c r="AI641" i="18"/>
  <c r="AK641" i="18" s="1"/>
  <c r="AO624" i="18"/>
  <c r="AQ624" i="18" s="1"/>
  <c r="AI645" i="18"/>
  <c r="AJ645" i="18" s="1"/>
  <c r="AO632" i="18"/>
  <c r="AJ620" i="18"/>
  <c r="AI613" i="18"/>
  <c r="AK613" i="18" s="1"/>
  <c r="AI611" i="18"/>
  <c r="AJ611" i="18" s="1"/>
  <c r="AI609" i="18"/>
  <c r="AI607" i="18"/>
  <c r="AO604" i="18"/>
  <c r="AQ604" i="18" s="1"/>
  <c r="AI628" i="18"/>
  <c r="AJ628" i="18" s="1"/>
  <c r="AI624" i="18"/>
  <c r="AO621" i="18"/>
  <c r="AQ621" i="18" s="1"/>
  <c r="AO619" i="18"/>
  <c r="AQ619" i="18" s="1"/>
  <c r="AO615" i="18"/>
  <c r="AP615" i="18" s="1"/>
  <c r="AI632" i="18"/>
  <c r="AJ632" i="18" s="1"/>
  <c r="AO634" i="18"/>
  <c r="AP634" i="18" s="1"/>
  <c r="AI619" i="18"/>
  <c r="AI615" i="18"/>
  <c r="AJ615" i="18" s="1"/>
  <c r="AO612" i="18"/>
  <c r="AP612" i="18" s="1"/>
  <c r="AO610" i="18"/>
  <c r="AQ610" i="18" s="1"/>
  <c r="AO606" i="18"/>
  <c r="AQ606" i="18" s="1"/>
  <c r="AO642" i="18"/>
  <c r="AQ642" i="18" s="1"/>
  <c r="AI636" i="18"/>
  <c r="AJ636" i="18" s="1"/>
  <c r="AI634" i="18"/>
  <c r="AK634" i="18" s="1"/>
  <c r="AI623" i="18"/>
  <c r="AI617" i="18"/>
  <c r="AK617" i="18" s="1"/>
  <c r="AO614" i="18"/>
  <c r="AP614" i="18" s="1"/>
  <c r="AI610" i="18"/>
  <c r="AJ610" i="18" s="1"/>
  <c r="AI606" i="18"/>
  <c r="AO597" i="18"/>
  <c r="AQ597" i="18" s="1"/>
  <c r="AO598" i="18"/>
  <c r="AQ598" i="18" s="1"/>
  <c r="AI580" i="18"/>
  <c r="AI570" i="18"/>
  <c r="AK570" i="18" s="1"/>
  <c r="AO564" i="18"/>
  <c r="AQ564" i="18" s="1"/>
  <c r="AO550" i="18"/>
  <c r="AQ550" i="18" s="1"/>
  <c r="AI537" i="18"/>
  <c r="AJ519" i="18"/>
  <c r="AO516" i="18"/>
  <c r="AQ516" i="18" s="1"/>
  <c r="AI510" i="18"/>
  <c r="AK510" i="18" s="1"/>
  <c r="AP611" i="18"/>
  <c r="AQ592" i="18"/>
  <c r="AO540" i="18"/>
  <c r="AO534" i="18"/>
  <c r="AQ534" i="18" s="1"/>
  <c r="AI527" i="18"/>
  <c r="AO518" i="18"/>
  <c r="AP518" i="18" s="1"/>
  <c r="AI512" i="18"/>
  <c r="AK512" i="18" s="1"/>
  <c r="AK640" i="18"/>
  <c r="AI594" i="18"/>
  <c r="AJ594" i="18" s="1"/>
  <c r="AI589" i="18"/>
  <c r="AO579" i="18"/>
  <c r="AQ579" i="18" s="1"/>
  <c r="AJ576" i="18"/>
  <c r="AI572" i="18"/>
  <c r="AJ572" i="18" s="1"/>
  <c r="AI566" i="18"/>
  <c r="AK566" i="18" s="1"/>
  <c r="AI562" i="18"/>
  <c r="AJ562" i="18" s="1"/>
  <c r="AI560" i="18"/>
  <c r="AJ560" i="18" s="1"/>
  <c r="AI552" i="18"/>
  <c r="AO546" i="18"/>
  <c r="AO532" i="18"/>
  <c r="AQ532" i="18" s="1"/>
  <c r="AO530" i="18"/>
  <c r="AI514" i="18"/>
  <c r="AK514" i="18" s="1"/>
  <c r="AP592" i="18"/>
  <c r="AO577" i="18"/>
  <c r="AQ577" i="18" s="1"/>
  <c r="AI564" i="18"/>
  <c r="AK564" i="18" s="1"/>
  <c r="AK550" i="18"/>
  <c r="AO536" i="18"/>
  <c r="AP536" i="18" s="1"/>
  <c r="AO526" i="18"/>
  <c r="AI518" i="18"/>
  <c r="AO509" i="18"/>
  <c r="AO595" i="18"/>
  <c r="AQ595" i="18" s="1"/>
  <c r="AO561" i="18"/>
  <c r="AQ561" i="18" s="1"/>
  <c r="AI554" i="18"/>
  <c r="AJ554" i="18" s="1"/>
  <c r="AI548" i="18"/>
  <c r="AK548" i="18" s="1"/>
  <c r="AI544" i="18"/>
  <c r="AJ544" i="18" s="1"/>
  <c r="AI542" i="18"/>
  <c r="AJ542" i="18" s="1"/>
  <c r="AI534" i="18"/>
  <c r="AO528" i="18"/>
  <c r="AQ528" i="18" s="1"/>
  <c r="AO513" i="18"/>
  <c r="AP513" i="18" s="1"/>
  <c r="AI598" i="18"/>
  <c r="AJ598" i="18" s="1"/>
  <c r="AI592" i="18"/>
  <c r="AK592" i="18" s="1"/>
  <c r="AI579" i="18"/>
  <c r="AK579" i="18" s="1"/>
  <c r="AO573" i="18"/>
  <c r="AO559" i="18"/>
  <c r="AP559" i="18" s="1"/>
  <c r="AO557" i="18"/>
  <c r="AI524" i="18"/>
  <c r="AK524" i="18" s="1"/>
  <c r="AI522" i="18"/>
  <c r="AK522" i="18" s="1"/>
  <c r="AI520" i="18"/>
  <c r="AO478" i="18"/>
  <c r="AJ630" i="18"/>
  <c r="AL630" i="18" s="1"/>
  <c r="AO593" i="18"/>
  <c r="AP593" i="18" s="1"/>
  <c r="AO563" i="18"/>
  <c r="AQ563" i="18" s="1"/>
  <c r="AO553" i="18"/>
  <c r="AQ553" i="18" s="1"/>
  <c r="AO549" i="18"/>
  <c r="AO543" i="18"/>
  <c r="AP543" i="18" s="1"/>
  <c r="AI536" i="18"/>
  <c r="AI530" i="18"/>
  <c r="AI526" i="18"/>
  <c r="AO517" i="18"/>
  <c r="AO515" i="18"/>
  <c r="AI485" i="18"/>
  <c r="AO586" i="18"/>
  <c r="AQ586" i="18" s="1"/>
  <c r="AI581" i="18"/>
  <c r="AJ581" i="18" s="1"/>
  <c r="AI575" i="18"/>
  <c r="AK575" i="18" s="1"/>
  <c r="AI571" i="18"/>
  <c r="AI561" i="18"/>
  <c r="AO555" i="18"/>
  <c r="AP555" i="18" s="1"/>
  <c r="AO541" i="18"/>
  <c r="AO539" i="18"/>
  <c r="AP539" i="18" s="1"/>
  <c r="AO521" i="18"/>
  <c r="AI513" i="18"/>
  <c r="AJ513" i="18" s="1"/>
  <c r="AI511" i="18"/>
  <c r="AO504" i="18"/>
  <c r="AQ504" i="18" s="1"/>
  <c r="AO502" i="18"/>
  <c r="AP502" i="18" s="1"/>
  <c r="AK620" i="18"/>
  <c r="AK595" i="18"/>
  <c r="AI588" i="18"/>
  <c r="AK588" i="18" s="1"/>
  <c r="AO584" i="18"/>
  <c r="AI573" i="18"/>
  <c r="AK573" i="18" s="1"/>
  <c r="AO545" i="18"/>
  <c r="AO531" i="18"/>
  <c r="AQ531" i="18" s="1"/>
  <c r="AO523" i="18"/>
  <c r="AI517" i="18"/>
  <c r="AJ517" i="18" s="1"/>
  <c r="AO496" i="18"/>
  <c r="AP496" i="18" s="1"/>
  <c r="AO603" i="18"/>
  <c r="AI590" i="18"/>
  <c r="AO580" i="18"/>
  <c r="AP580" i="18" s="1"/>
  <c r="AO576" i="18"/>
  <c r="AP576" i="18" s="1"/>
  <c r="AO570" i="18"/>
  <c r="AP570" i="18" s="1"/>
  <c r="AI563" i="18"/>
  <c r="AJ563" i="18" s="1"/>
  <c r="AI553" i="18"/>
  <c r="AJ553" i="18" s="1"/>
  <c r="AI551" i="18"/>
  <c r="AI543" i="18"/>
  <c r="AK543" i="18" s="1"/>
  <c r="AO537" i="18"/>
  <c r="AI515" i="18"/>
  <c r="AO512" i="18"/>
  <c r="AJ595" i="18"/>
  <c r="AO582" i="18"/>
  <c r="AO568" i="18"/>
  <c r="AQ568" i="18" s="1"/>
  <c r="AO566" i="18"/>
  <c r="AI555" i="18"/>
  <c r="AK555" i="18" s="1"/>
  <c r="AO527" i="18"/>
  <c r="AP527" i="18" s="1"/>
  <c r="AI508" i="18"/>
  <c r="AI506" i="18"/>
  <c r="AI504" i="18"/>
  <c r="AI593" i="18"/>
  <c r="AK593" i="18" s="1"/>
  <c r="AO589" i="18"/>
  <c r="AP589" i="18" s="1"/>
  <c r="AO572" i="18"/>
  <c r="AO562" i="18"/>
  <c r="AO552" i="18"/>
  <c r="AP552" i="18" s="1"/>
  <c r="AI545" i="18"/>
  <c r="AJ545" i="18" s="1"/>
  <c r="AI539" i="18"/>
  <c r="AJ539" i="18" s="1"/>
  <c r="AI535" i="18"/>
  <c r="AJ535" i="18" s="1"/>
  <c r="AI533" i="18"/>
  <c r="AK533" i="18" s="1"/>
  <c r="AI531" i="18"/>
  <c r="AI525" i="18"/>
  <c r="AJ525" i="18" s="1"/>
  <c r="AI521" i="18"/>
  <c r="AO514" i="18"/>
  <c r="AP514" i="18" s="1"/>
  <c r="AK576" i="18"/>
  <c r="AI445" i="18"/>
  <c r="AJ445" i="18" s="1"/>
  <c r="AI441" i="18"/>
  <c r="AK499" i="18"/>
  <c r="AO482" i="18"/>
  <c r="AI478" i="18"/>
  <c r="AJ478" i="18" s="1"/>
  <c r="AO476" i="18"/>
  <c r="AJ516" i="18"/>
  <c r="AL516" i="18" s="1"/>
  <c r="AO497" i="18"/>
  <c r="AP497" i="18" s="1"/>
  <c r="AI467" i="18"/>
  <c r="AI463" i="18"/>
  <c r="AK463" i="18" s="1"/>
  <c r="AI451" i="18"/>
  <c r="AK451" i="18" s="1"/>
  <c r="AI496" i="18"/>
  <c r="AI482" i="18"/>
  <c r="AJ482" i="18" s="1"/>
  <c r="AI476" i="18"/>
  <c r="AK476" i="18" s="1"/>
  <c r="AI489" i="18"/>
  <c r="AJ489" i="18" s="1"/>
  <c r="AO452" i="18"/>
  <c r="AO506" i="18"/>
  <c r="AO494" i="18"/>
  <c r="AP494" i="18" s="1"/>
  <c r="AI493" i="18"/>
  <c r="AJ493" i="18" s="1"/>
  <c r="AQ490" i="18"/>
  <c r="AO481" i="18"/>
  <c r="AQ481" i="18" s="1"/>
  <c r="AI472" i="18"/>
  <c r="AK472" i="18" s="1"/>
  <c r="AO464" i="18"/>
  <c r="AK519" i="18"/>
  <c r="AQ500" i="18"/>
  <c r="AQ499" i="18"/>
  <c r="AP490" i="18"/>
  <c r="AJ486" i="18"/>
  <c r="AL486" i="18" s="1"/>
  <c r="AI487" i="18"/>
  <c r="AO471" i="18"/>
  <c r="AQ471" i="18" s="1"/>
  <c r="AO488" i="18"/>
  <c r="AP488" i="18" s="1"/>
  <c r="AO485" i="18"/>
  <c r="AQ485" i="18" s="1"/>
  <c r="AI481" i="18"/>
  <c r="AI468" i="18"/>
  <c r="AP499" i="18"/>
  <c r="AI490" i="18"/>
  <c r="AO483" i="18"/>
  <c r="AP483" i="18" s="1"/>
  <c r="AP500" i="18"/>
  <c r="AK498" i="18"/>
  <c r="AL498" i="18" s="1"/>
  <c r="AI494" i="18"/>
  <c r="AO492" i="18"/>
  <c r="AI446" i="18"/>
  <c r="AK446" i="18" s="1"/>
  <c r="AI444" i="18"/>
  <c r="AO414" i="18"/>
  <c r="AI404" i="18"/>
  <c r="AK404" i="18" s="1"/>
  <c r="AO397" i="18"/>
  <c r="AO484" i="18"/>
  <c r="AP484" i="18" s="1"/>
  <c r="AI480" i="18"/>
  <c r="AP470" i="18"/>
  <c r="AI465" i="18"/>
  <c r="AQ477" i="18"/>
  <c r="AR477" i="18" s="1"/>
  <c r="AO474" i="18"/>
  <c r="AQ474" i="18" s="1"/>
  <c r="AQ470" i="18"/>
  <c r="AI457" i="18"/>
  <c r="AO443" i="18"/>
  <c r="AP443" i="18" s="1"/>
  <c r="AJ462" i="18"/>
  <c r="AL462" i="18" s="1"/>
  <c r="AI455" i="18"/>
  <c r="AO433" i="18"/>
  <c r="AQ433" i="18" s="1"/>
  <c r="AO447" i="18"/>
  <c r="AP447" i="18" s="1"/>
  <c r="AO461" i="18"/>
  <c r="AO454" i="18"/>
  <c r="AP454" i="18" s="1"/>
  <c r="AK475" i="18"/>
  <c r="AL475" i="18" s="1"/>
  <c r="AO456" i="18"/>
  <c r="AI454" i="18"/>
  <c r="AI449" i="18"/>
  <c r="AJ449" i="18" s="1"/>
  <c r="AI470" i="18"/>
  <c r="AO465" i="18"/>
  <c r="AQ465" i="18" s="1"/>
  <c r="AO459" i="18"/>
  <c r="AO438" i="18"/>
  <c r="AO462" i="18"/>
  <c r="AI458" i="18"/>
  <c r="AI456" i="18"/>
  <c r="AJ456" i="18" s="1"/>
  <c r="AO446" i="18"/>
  <c r="AI440" i="18"/>
  <c r="AK440" i="18" s="1"/>
  <c r="AO473" i="18"/>
  <c r="AP473" i="18" s="1"/>
  <c r="AO469" i="18"/>
  <c r="AQ469" i="18" s="1"/>
  <c r="AI442" i="18"/>
  <c r="AI453" i="18"/>
  <c r="AJ453" i="18" s="1"/>
  <c r="AI432" i="18"/>
  <c r="AJ432" i="18" s="1"/>
  <c r="AI419" i="18"/>
  <c r="AO416" i="18"/>
  <c r="AO409" i="18"/>
  <c r="AQ409" i="18" s="1"/>
  <c r="AI397" i="18"/>
  <c r="AO388" i="18"/>
  <c r="AQ388" i="18" s="1"/>
  <c r="AI382" i="18"/>
  <c r="AJ382" i="18" s="1"/>
  <c r="AO430" i="18"/>
  <c r="AP430" i="18" s="1"/>
  <c r="AO425" i="18"/>
  <c r="AP425" i="18" s="1"/>
  <c r="AI412" i="18"/>
  <c r="AO405" i="18"/>
  <c r="AP405" i="18" s="1"/>
  <c r="AI401" i="18"/>
  <c r="AK401" i="18" s="1"/>
  <c r="AO392" i="18"/>
  <c r="AI384" i="18"/>
  <c r="AJ384" i="18" s="1"/>
  <c r="AI379" i="18"/>
  <c r="AK379" i="18" s="1"/>
  <c r="AO368" i="18"/>
  <c r="AQ368" i="18" s="1"/>
  <c r="AI429" i="18"/>
  <c r="AO427" i="18"/>
  <c r="AO390" i="18"/>
  <c r="AO457" i="18"/>
  <c r="AQ457" i="18" s="1"/>
  <c r="AP453" i="18"/>
  <c r="AR453" i="18" s="1"/>
  <c r="AO439" i="18"/>
  <c r="AI437" i="18"/>
  <c r="AI421" i="18"/>
  <c r="AO411" i="18"/>
  <c r="AI403" i="18"/>
  <c r="AK403" i="18" s="1"/>
  <c r="AO396" i="18"/>
  <c r="AP396" i="18" s="1"/>
  <c r="AQ394" i="18"/>
  <c r="AP394" i="18"/>
  <c r="AI388" i="18"/>
  <c r="AO444" i="18"/>
  <c r="AO435" i="18"/>
  <c r="AP435" i="18" s="1"/>
  <c r="AI427" i="18"/>
  <c r="AJ427" i="18" s="1"/>
  <c r="AI418" i="18"/>
  <c r="AJ418" i="18" s="1"/>
  <c r="AJ416" i="18"/>
  <c r="AJ409" i="18"/>
  <c r="AP383" i="18"/>
  <c r="AQ450" i="18"/>
  <c r="AI434" i="18"/>
  <c r="AJ434" i="18" s="1"/>
  <c r="AO420" i="18"/>
  <c r="AP420" i="18" s="1"/>
  <c r="AO413" i="18"/>
  <c r="AO408" i="18"/>
  <c r="AO402" i="18"/>
  <c r="AP402" i="18" s="1"/>
  <c r="AO385" i="18"/>
  <c r="AI381" i="18"/>
  <c r="AJ381" i="18" s="1"/>
  <c r="AO432" i="18"/>
  <c r="AP432" i="18" s="1"/>
  <c r="AO422" i="18"/>
  <c r="AI394" i="18"/>
  <c r="AO391" i="18"/>
  <c r="AO387" i="18"/>
  <c r="AQ387" i="18" s="1"/>
  <c r="AI378" i="18"/>
  <c r="AO373" i="18"/>
  <c r="AO448" i="18"/>
  <c r="AQ448" i="18" s="1"/>
  <c r="AI438" i="18"/>
  <c r="AI431" i="18"/>
  <c r="AJ431" i="18" s="1"/>
  <c r="AO424" i="18"/>
  <c r="AP424" i="18" s="1"/>
  <c r="AO415" i="18"/>
  <c r="AO404" i="18"/>
  <c r="AP404" i="18" s="1"/>
  <c r="AI400" i="18"/>
  <c r="AI398" i="18"/>
  <c r="AJ398" i="18" s="1"/>
  <c r="AI385" i="18"/>
  <c r="AJ385" i="18" s="1"/>
  <c r="AO380" i="18"/>
  <c r="AI373" i="18"/>
  <c r="AK373" i="18" s="1"/>
  <c r="AI415" i="18"/>
  <c r="AO410" i="18"/>
  <c r="AQ410" i="18" s="1"/>
  <c r="AI402" i="18"/>
  <c r="AK402" i="18" s="1"/>
  <c r="AO377" i="18"/>
  <c r="AQ377" i="18" s="1"/>
  <c r="AO436" i="18"/>
  <c r="AQ436" i="18" s="1"/>
  <c r="AI424" i="18"/>
  <c r="AJ424" i="18" s="1"/>
  <c r="AI413" i="18"/>
  <c r="AO406" i="18"/>
  <c r="AI387" i="18"/>
  <c r="AK387" i="18" s="1"/>
  <c r="AI435" i="18"/>
  <c r="AJ435" i="18" s="1"/>
  <c r="AO419" i="18"/>
  <c r="AQ419" i="18" s="1"/>
  <c r="AI417" i="18"/>
  <c r="AK417" i="18" s="1"/>
  <c r="AI410" i="18"/>
  <c r="AI406" i="18"/>
  <c r="AK406" i="18" s="1"/>
  <c r="AO401" i="18"/>
  <c r="AO399" i="18"/>
  <c r="AP399" i="18" s="1"/>
  <c r="AI393" i="18"/>
  <c r="AI389" i="18"/>
  <c r="AK389" i="18" s="1"/>
  <c r="AI391" i="18"/>
  <c r="AQ365" i="18"/>
  <c r="AO426" i="18"/>
  <c r="AI420" i="18"/>
  <c r="AK420" i="18" s="1"/>
  <c r="AO417" i="18"/>
  <c r="AP417" i="18" s="1"/>
  <c r="AI411" i="18"/>
  <c r="AK411" i="18" s="1"/>
  <c r="AI390" i="18"/>
  <c r="AP386" i="18"/>
  <c r="AR386" i="18" s="1"/>
  <c r="AO379" i="18"/>
  <c r="AP379" i="18" s="1"/>
  <c r="AI372" i="18"/>
  <c r="AI367" i="18"/>
  <c r="AJ367" i="18" s="1"/>
  <c r="AP365" i="18"/>
  <c r="AI363" i="18"/>
  <c r="AO359" i="18"/>
  <c r="AQ359" i="18" s="1"/>
  <c r="AI365" i="18"/>
  <c r="AJ365" i="18" s="1"/>
  <c r="AQ429" i="18"/>
  <c r="AO393" i="18"/>
  <c r="AQ393" i="18" s="1"/>
  <c r="AK409" i="18"/>
  <c r="AO362" i="18"/>
  <c r="AP362" i="18" s="1"/>
  <c r="AO384" i="18"/>
  <c r="AP384" i="18" s="1"/>
  <c r="AQ383" i="18"/>
  <c r="AO381" i="18"/>
  <c r="AQ381" i="18" s="1"/>
  <c r="AO364" i="18"/>
  <c r="AI368" i="18"/>
  <c r="AI364" i="18"/>
  <c r="AK364" i="18" s="1"/>
  <c r="AI366" i="18"/>
  <c r="AK416" i="18"/>
  <c r="AJ374" i="18"/>
  <c r="AL374" i="18" s="1"/>
  <c r="AO369" i="18"/>
  <c r="AI376" i="18"/>
  <c r="AK376" i="18" s="1"/>
  <c r="AO361" i="18"/>
  <c r="AO358" i="18"/>
  <c r="AQ358" i="18" s="1"/>
  <c r="AO349" i="18"/>
  <c r="AO327" i="18"/>
  <c r="AI355" i="18"/>
  <c r="AI354" i="18"/>
  <c r="AI347" i="18"/>
  <c r="AI330" i="18"/>
  <c r="AO324" i="18"/>
  <c r="AI349" i="18"/>
  <c r="AK349" i="18" s="1"/>
  <c r="AI343" i="18"/>
  <c r="AK343" i="18" s="1"/>
  <c r="AO338" i="18"/>
  <c r="AO334" i="18"/>
  <c r="AI351" i="18"/>
  <c r="AJ351" i="18" s="1"/>
  <c r="AO329" i="18"/>
  <c r="AQ329" i="18" s="1"/>
  <c r="AI358" i="18"/>
  <c r="AK358" i="18" s="1"/>
  <c r="AO348" i="18"/>
  <c r="AP348" i="18" s="1"/>
  <c r="AI334" i="18"/>
  <c r="AI357" i="18"/>
  <c r="AJ357" i="18" s="1"/>
  <c r="AO353" i="18"/>
  <c r="AO352" i="18"/>
  <c r="AO350" i="18"/>
  <c r="AP350" i="18" s="1"/>
  <c r="AO344" i="18"/>
  <c r="AI329" i="18"/>
  <c r="AK329" i="18" s="1"/>
  <c r="AO326" i="18"/>
  <c r="AP326" i="18" s="1"/>
  <c r="AO323" i="18"/>
  <c r="AO321" i="18"/>
  <c r="AP321" i="18" s="1"/>
  <c r="AI360" i="18"/>
  <c r="AI340" i="18"/>
  <c r="AO335" i="18"/>
  <c r="AP335" i="18" s="1"/>
  <c r="AO333" i="18"/>
  <c r="AI321" i="18"/>
  <c r="AI352" i="18"/>
  <c r="AK352" i="18" s="1"/>
  <c r="AI331" i="18"/>
  <c r="AK331" i="18" s="1"/>
  <c r="AI326" i="18"/>
  <c r="AI323" i="18"/>
  <c r="AJ323" i="18" s="1"/>
  <c r="AI342" i="18"/>
  <c r="AJ342" i="18" s="1"/>
  <c r="AO320" i="18"/>
  <c r="AQ320" i="18" s="1"/>
  <c r="AQ318" i="18"/>
  <c r="AO356" i="18"/>
  <c r="AP356" i="18" s="1"/>
  <c r="AO355" i="18"/>
  <c r="AJ348" i="18"/>
  <c r="AP337" i="18"/>
  <c r="AO328" i="18"/>
  <c r="AO325" i="18"/>
  <c r="AO341" i="18"/>
  <c r="AQ341" i="18" s="1"/>
  <c r="AI337" i="18"/>
  <c r="AJ337" i="18" s="1"/>
  <c r="AI328" i="18"/>
  <c r="AJ328" i="18" s="1"/>
  <c r="AO347" i="18"/>
  <c r="AO332" i="18"/>
  <c r="AQ332" i="18" s="1"/>
  <c r="AI325" i="18"/>
  <c r="AJ325" i="18" s="1"/>
  <c r="AP322" i="18"/>
  <c r="AO339" i="18"/>
  <c r="AP339" i="18" s="1"/>
  <c r="AI333" i="18"/>
  <c r="AK333" i="18" s="1"/>
  <c r="AO330" i="18"/>
  <c r="AP330" i="18" s="1"/>
  <c r="AI324" i="18"/>
  <c r="AJ324" i="18" s="1"/>
  <c r="AI313" i="18"/>
  <c r="AJ313" i="18" s="1"/>
  <c r="AI311" i="18"/>
  <c r="AK311" i="18" s="1"/>
  <c r="AI307" i="18"/>
  <c r="AI300" i="18"/>
  <c r="AJ300" i="18" s="1"/>
  <c r="AO297" i="18"/>
  <c r="AQ297" i="18" s="1"/>
  <c r="AO295" i="18"/>
  <c r="AO316" i="18"/>
  <c r="AI309" i="18"/>
  <c r="AJ309" i="18" s="1"/>
  <c r="AO306" i="18"/>
  <c r="AO304" i="18"/>
  <c r="AI302" i="18"/>
  <c r="AQ351" i="18"/>
  <c r="AR351" i="18" s="1"/>
  <c r="AO314" i="18"/>
  <c r="AP314" i="18" s="1"/>
  <c r="AO312" i="18"/>
  <c r="AO299" i="18"/>
  <c r="AQ299" i="18" s="1"/>
  <c r="AI295" i="18"/>
  <c r="AK295" i="18" s="1"/>
  <c r="AO289" i="18"/>
  <c r="AO310" i="18"/>
  <c r="AQ310" i="18" s="1"/>
  <c r="AO308" i="18"/>
  <c r="AP308" i="18" s="1"/>
  <c r="AI304" i="18"/>
  <c r="AJ304" i="18" s="1"/>
  <c r="AQ337" i="18"/>
  <c r="AK319" i="18"/>
  <c r="AO301" i="18"/>
  <c r="AQ301" i="18" s="1"/>
  <c r="AI299" i="18"/>
  <c r="AK299" i="18" s="1"/>
  <c r="AI291" i="18"/>
  <c r="AJ319" i="18"/>
  <c r="AI312" i="18"/>
  <c r="AI308" i="18"/>
  <c r="AK308" i="18" s="1"/>
  <c r="AK348" i="18"/>
  <c r="AI301" i="18"/>
  <c r="AO296" i="18"/>
  <c r="AQ296" i="18" s="1"/>
  <c r="AO292" i="18"/>
  <c r="AO315" i="18"/>
  <c r="AP315" i="18" s="1"/>
  <c r="AO305" i="18"/>
  <c r="AO298" i="18"/>
  <c r="AP298" i="18" s="1"/>
  <c r="AQ322" i="18"/>
  <c r="AO307" i="18"/>
  <c r="AI317" i="18"/>
  <c r="AJ317" i="18" s="1"/>
  <c r="AI296" i="18"/>
  <c r="AJ296" i="18" s="1"/>
  <c r="AO286" i="18"/>
  <c r="AQ286" i="18" s="1"/>
  <c r="AO313" i="18"/>
  <c r="AQ313" i="18" s="1"/>
  <c r="AI305" i="18"/>
  <c r="AO293" i="18"/>
  <c r="AI284" i="18"/>
  <c r="AK284" i="18" s="1"/>
  <c r="AO319" i="18"/>
  <c r="AP319" i="18" s="1"/>
  <c r="AP318" i="18"/>
  <c r="AI315" i="18"/>
  <c r="AJ315" i="18" s="1"/>
  <c r="AO302" i="18"/>
  <c r="AP302" i="18" s="1"/>
  <c r="AI298" i="18"/>
  <c r="AK298" i="18" s="1"/>
  <c r="AI292" i="18"/>
  <c r="AO277" i="18"/>
  <c r="AI306" i="18"/>
  <c r="AI297" i="18"/>
  <c r="AJ297" i="18" s="1"/>
  <c r="AJ293" i="18"/>
  <c r="AL293" i="18" s="1"/>
  <c r="AO284" i="18"/>
  <c r="AQ284" i="18" s="1"/>
  <c r="AO273" i="18"/>
  <c r="AQ273" i="18" s="1"/>
  <c r="AI267" i="18"/>
  <c r="AK267" i="18" s="1"/>
  <c r="AI289" i="18"/>
  <c r="AK289" i="18" s="1"/>
  <c r="AI269" i="18"/>
  <c r="AJ269" i="18" s="1"/>
  <c r="AO276" i="18"/>
  <c r="AO268" i="18"/>
  <c r="AP268" i="18" s="1"/>
  <c r="AI266" i="18"/>
  <c r="AK266" i="18" s="1"/>
  <c r="AK303" i="18"/>
  <c r="AL303" i="18" s="1"/>
  <c r="AK294" i="18"/>
  <c r="AL294" i="18" s="1"/>
  <c r="AO290" i="18"/>
  <c r="AP290" i="18" s="1"/>
  <c r="AI285" i="18"/>
  <c r="AJ285" i="18" s="1"/>
  <c r="AI280" i="18"/>
  <c r="AI276" i="18"/>
  <c r="AJ276" i="18" s="1"/>
  <c r="AP274" i="18"/>
  <c r="AO259" i="18"/>
  <c r="AQ259" i="18" s="1"/>
  <c r="AO288" i="18"/>
  <c r="AI257" i="18"/>
  <c r="AK257" i="18" s="1"/>
  <c r="AO287" i="18"/>
  <c r="AQ287" i="18" s="1"/>
  <c r="AO283" i="18"/>
  <c r="AJ274" i="18"/>
  <c r="AK274" i="18"/>
  <c r="AO272" i="18"/>
  <c r="AP272" i="18" s="1"/>
  <c r="AO270" i="18"/>
  <c r="AP270" i="18" s="1"/>
  <c r="AI286" i="18"/>
  <c r="AK286" i="18" s="1"/>
  <c r="AI278" i="18"/>
  <c r="AO279" i="18"/>
  <c r="AP279" i="18" s="1"/>
  <c r="AI272" i="18"/>
  <c r="AK272" i="18" s="1"/>
  <c r="AI270" i="18"/>
  <c r="AJ270" i="18" s="1"/>
  <c r="AO260" i="18"/>
  <c r="AP260" i="18" s="1"/>
  <c r="AO256" i="18"/>
  <c r="AP256" i="18" s="1"/>
  <c r="AI253" i="18"/>
  <c r="AI249" i="18"/>
  <c r="AJ249" i="18" s="1"/>
  <c r="AO239" i="18"/>
  <c r="AP239" i="18" s="1"/>
  <c r="AI231" i="18"/>
  <c r="AI221" i="18"/>
  <c r="AO216" i="18"/>
  <c r="AI212" i="18"/>
  <c r="AJ212" i="18" s="1"/>
  <c r="AO207" i="18"/>
  <c r="AQ207" i="18" s="1"/>
  <c r="AI203" i="18"/>
  <c r="AO198" i="18"/>
  <c r="AQ198" i="18" s="1"/>
  <c r="AI194" i="18"/>
  <c r="AK194" i="18" s="1"/>
  <c r="AO247" i="18"/>
  <c r="AP247" i="18" s="1"/>
  <c r="AI238" i="18"/>
  <c r="AO224" i="18"/>
  <c r="AQ224" i="18" s="1"/>
  <c r="AQ274" i="18"/>
  <c r="AI259" i="18"/>
  <c r="AK259" i="18" s="1"/>
  <c r="AI246" i="18"/>
  <c r="AO236" i="18"/>
  <c r="AQ236" i="18" s="1"/>
  <c r="AO193" i="18"/>
  <c r="AQ193" i="18" s="1"/>
  <c r="AI191" i="18"/>
  <c r="AO262" i="18"/>
  <c r="AQ262" i="18" s="1"/>
  <c r="AP261" i="18"/>
  <c r="AR261" i="18" s="1"/>
  <c r="AI255" i="18"/>
  <c r="AO251" i="18"/>
  <c r="AP251" i="18" s="1"/>
  <c r="AO244" i="18"/>
  <c r="AQ244" i="18" s="1"/>
  <c r="AI235" i="18"/>
  <c r="AJ235" i="18" s="1"/>
  <c r="AO257" i="18"/>
  <c r="AQ257" i="18" s="1"/>
  <c r="AI243" i="18"/>
  <c r="AO233" i="18"/>
  <c r="AQ233" i="18" s="1"/>
  <c r="AI226" i="18"/>
  <c r="AI218" i="18"/>
  <c r="AK218" i="18" s="1"/>
  <c r="AO213" i="18"/>
  <c r="AP213" i="18" s="1"/>
  <c r="AI209" i="18"/>
  <c r="AO204" i="18"/>
  <c r="AI200" i="18"/>
  <c r="AJ200" i="18" s="1"/>
  <c r="AO195" i="18"/>
  <c r="AO190" i="18"/>
  <c r="AP190" i="18" s="1"/>
  <c r="AI250" i="18"/>
  <c r="AO241" i="18"/>
  <c r="AP241" i="18" s="1"/>
  <c r="AI232" i="18"/>
  <c r="AJ232" i="18" s="1"/>
  <c r="AO248" i="18"/>
  <c r="AP248" i="18" s="1"/>
  <c r="AI240" i="18"/>
  <c r="AO230" i="18"/>
  <c r="AP230" i="18" s="1"/>
  <c r="AI229" i="18"/>
  <c r="AJ229" i="18" s="1"/>
  <c r="AO227" i="18"/>
  <c r="AI195" i="18"/>
  <c r="AI256" i="18"/>
  <c r="AI247" i="18"/>
  <c r="AJ247" i="18" s="1"/>
  <c r="AO238" i="18"/>
  <c r="AP238" i="18" s="1"/>
  <c r="AO223" i="18"/>
  <c r="AQ223" i="18" s="1"/>
  <c r="AI190" i="18"/>
  <c r="AK190" i="18" s="1"/>
  <c r="AO187" i="18"/>
  <c r="AQ187" i="18" s="1"/>
  <c r="AO245" i="18"/>
  <c r="AP245" i="18" s="1"/>
  <c r="AI237" i="18"/>
  <c r="AK237" i="18" s="1"/>
  <c r="AI227" i="18"/>
  <c r="AJ227" i="18" s="1"/>
  <c r="AO219" i="18"/>
  <c r="AI215" i="18"/>
  <c r="AJ215" i="18" s="1"/>
  <c r="AO210" i="18"/>
  <c r="AI206" i="18"/>
  <c r="AK206" i="18" s="1"/>
  <c r="AO201" i="18"/>
  <c r="AQ201" i="18" s="1"/>
  <c r="AI197" i="18"/>
  <c r="AK197" i="18" s="1"/>
  <c r="AO192" i="18"/>
  <c r="AP192" i="18" s="1"/>
  <c r="AO189" i="18"/>
  <c r="AI262" i="18"/>
  <c r="AK262" i="18" s="1"/>
  <c r="AI244" i="18"/>
  <c r="AJ244" i="18" s="1"/>
  <c r="AO235" i="18"/>
  <c r="AP235" i="18" s="1"/>
  <c r="AJ233" i="18"/>
  <c r="AL233" i="18" s="1"/>
  <c r="AI225" i="18"/>
  <c r="AI265" i="18"/>
  <c r="AK265" i="18" s="1"/>
  <c r="AI258" i="18"/>
  <c r="AK258" i="18" s="1"/>
  <c r="AO255" i="18"/>
  <c r="AQ255" i="18" s="1"/>
  <c r="AO246" i="18"/>
  <c r="AQ246" i="18" s="1"/>
  <c r="AO242" i="18"/>
  <c r="AI234" i="18"/>
  <c r="AJ234" i="18" s="1"/>
  <c r="AI192" i="18"/>
  <c r="AI189" i="18"/>
  <c r="AK189" i="18" s="1"/>
  <c r="AO250" i="18"/>
  <c r="AP250" i="18" s="1"/>
  <c r="AI241" i="18"/>
  <c r="AK241" i="18" s="1"/>
  <c r="AO232" i="18"/>
  <c r="AP232" i="18" s="1"/>
  <c r="AO226" i="18"/>
  <c r="AI228" i="18"/>
  <c r="AJ228" i="18" s="1"/>
  <c r="AO221" i="18"/>
  <c r="AQ221" i="18" s="1"/>
  <c r="AI219" i="18"/>
  <c r="AO212" i="18"/>
  <c r="AI210" i="18"/>
  <c r="AJ210" i="18" s="1"/>
  <c r="AO203" i="18"/>
  <c r="AP203" i="18" s="1"/>
  <c r="AI201" i="18"/>
  <c r="AJ201" i="18" s="1"/>
  <c r="AO194" i="18"/>
  <c r="AP194" i="18" s="1"/>
  <c r="AO178" i="18"/>
  <c r="AP178" i="18" s="1"/>
  <c r="AO176" i="18"/>
  <c r="AI174" i="18"/>
  <c r="AJ174" i="18" s="1"/>
  <c r="AI158" i="18"/>
  <c r="AO164" i="18"/>
  <c r="AO173" i="18"/>
  <c r="AQ173" i="18" s="1"/>
  <c r="AI167" i="18"/>
  <c r="AK167" i="18" s="1"/>
  <c r="AI162" i="18"/>
  <c r="AO157" i="18"/>
  <c r="AQ157" i="18" s="1"/>
  <c r="AI184" i="18"/>
  <c r="AJ184" i="18" s="1"/>
  <c r="AI176" i="18"/>
  <c r="AK176" i="18" s="1"/>
  <c r="AI171" i="18"/>
  <c r="AJ171" i="18" s="1"/>
  <c r="AO166" i="18"/>
  <c r="AP166" i="18" s="1"/>
  <c r="AO159" i="18"/>
  <c r="AP159" i="18" s="1"/>
  <c r="AI180" i="18"/>
  <c r="AJ180" i="18" s="1"/>
  <c r="AO175" i="18"/>
  <c r="AO170" i="18"/>
  <c r="AO168" i="18"/>
  <c r="AP168" i="18" s="1"/>
  <c r="AI166" i="18"/>
  <c r="AK166" i="18" s="1"/>
  <c r="AO163" i="18"/>
  <c r="AI159" i="18"/>
  <c r="AI155" i="18"/>
  <c r="AJ155" i="18" s="1"/>
  <c r="AO183" i="18"/>
  <c r="AO179" i="18"/>
  <c r="AQ179" i="18" s="1"/>
  <c r="AO177" i="18"/>
  <c r="AP177" i="18" s="1"/>
  <c r="AI175" i="18"/>
  <c r="AI161" i="18"/>
  <c r="AK161" i="18" s="1"/>
  <c r="AO152" i="18"/>
  <c r="AQ152" i="18" s="1"/>
  <c r="AO181" i="18"/>
  <c r="AO172" i="18"/>
  <c r="AI168" i="18"/>
  <c r="AK168" i="18" s="1"/>
  <c r="AI163" i="18"/>
  <c r="AJ163" i="18" s="1"/>
  <c r="AO156" i="18"/>
  <c r="AI183" i="18"/>
  <c r="AK183" i="18" s="1"/>
  <c r="AI177" i="18"/>
  <c r="AK177" i="18" s="1"/>
  <c r="AI170" i="18"/>
  <c r="AK170" i="18" s="1"/>
  <c r="AO165" i="18"/>
  <c r="AP165" i="18" s="1"/>
  <c r="AO158" i="18"/>
  <c r="AP158" i="18" s="1"/>
  <c r="AP154" i="18"/>
  <c r="AI181" i="18"/>
  <c r="AI179" i="18"/>
  <c r="AK179" i="18" s="1"/>
  <c r="AO174" i="18"/>
  <c r="AP174" i="18" s="1"/>
  <c r="AI172" i="18"/>
  <c r="AK172" i="18" s="1"/>
  <c r="AO184" i="18"/>
  <c r="AQ184" i="18" s="1"/>
  <c r="AO169" i="18"/>
  <c r="AO167" i="18"/>
  <c r="AQ167" i="18" s="1"/>
  <c r="AI165" i="18"/>
  <c r="AJ165" i="18" s="1"/>
  <c r="AK178" i="18"/>
  <c r="AJ153" i="18"/>
  <c r="AI138" i="18"/>
  <c r="AK138" i="18" s="1"/>
  <c r="AO129" i="18"/>
  <c r="AI127" i="18"/>
  <c r="AK127" i="18" s="1"/>
  <c r="AO116" i="18"/>
  <c r="AQ116" i="18" s="1"/>
  <c r="AO180" i="18"/>
  <c r="AP180" i="18" s="1"/>
  <c r="AO171" i="18"/>
  <c r="AP171" i="18" s="1"/>
  <c r="AO162" i="18"/>
  <c r="AO151" i="18"/>
  <c r="AP151" i="18" s="1"/>
  <c r="AO147" i="18"/>
  <c r="AQ147" i="18" s="1"/>
  <c r="AO143" i="18"/>
  <c r="AI133" i="18"/>
  <c r="AK133" i="18" s="1"/>
  <c r="AO120" i="18"/>
  <c r="AP120" i="18" s="1"/>
  <c r="AI118" i="18"/>
  <c r="AK118" i="18" s="1"/>
  <c r="AI129" i="18"/>
  <c r="AJ129" i="18" s="1"/>
  <c r="AO124" i="18"/>
  <c r="AQ124" i="18" s="1"/>
  <c r="AK151" i="18"/>
  <c r="AO139" i="18"/>
  <c r="AP139" i="18" s="1"/>
  <c r="AI120" i="18"/>
  <c r="AJ120" i="18" s="1"/>
  <c r="AJ178" i="18"/>
  <c r="AK147" i="18"/>
  <c r="AI145" i="18"/>
  <c r="AK145" i="18" s="1"/>
  <c r="AI135" i="18"/>
  <c r="AK135" i="18" s="1"/>
  <c r="AQ154" i="18"/>
  <c r="AJ147" i="18"/>
  <c r="AO130" i="18"/>
  <c r="AI122" i="18"/>
  <c r="AJ151" i="18"/>
  <c r="AO149" i="18"/>
  <c r="AO146" i="18"/>
  <c r="AQ146" i="18" s="1"/>
  <c r="AI137" i="18"/>
  <c r="AJ137" i="18" s="1"/>
  <c r="AO134" i="18"/>
  <c r="AP134" i="18" s="1"/>
  <c r="AI126" i="18"/>
  <c r="AO119" i="18"/>
  <c r="AQ119" i="18" s="1"/>
  <c r="AO111" i="18"/>
  <c r="AQ111" i="18" s="1"/>
  <c r="AO142" i="18"/>
  <c r="AQ142" i="18" s="1"/>
  <c r="AI141" i="18"/>
  <c r="AI115" i="18"/>
  <c r="AK115" i="18" s="1"/>
  <c r="AI152" i="18"/>
  <c r="AO136" i="18"/>
  <c r="AI128" i="18"/>
  <c r="AO125" i="18"/>
  <c r="AI111" i="18"/>
  <c r="AJ111" i="18" s="1"/>
  <c r="AI157" i="18"/>
  <c r="AK157" i="18" s="1"/>
  <c r="AO150" i="18"/>
  <c r="AQ150" i="18" s="1"/>
  <c r="AI132" i="18"/>
  <c r="AK132" i="18" s="1"/>
  <c r="AJ119" i="18"/>
  <c r="AL119" i="18" s="1"/>
  <c r="AO138" i="18"/>
  <c r="AQ138" i="18" s="1"/>
  <c r="AI136" i="18"/>
  <c r="AO127" i="18"/>
  <c r="AQ127" i="18" s="1"/>
  <c r="AO123" i="18"/>
  <c r="AP123" i="18" s="1"/>
  <c r="AI156" i="18"/>
  <c r="AK156" i="18" s="1"/>
  <c r="AK153" i="18"/>
  <c r="AI149" i="18"/>
  <c r="AK149" i="18" s="1"/>
  <c r="AI146" i="18"/>
  <c r="AJ146" i="18" s="1"/>
  <c r="AO133" i="18"/>
  <c r="AP133" i="18" s="1"/>
  <c r="AI140" i="18"/>
  <c r="AJ140" i="18" s="1"/>
  <c r="AO137" i="18"/>
  <c r="AQ137" i="18" s="1"/>
  <c r="AI131" i="18"/>
  <c r="AK131" i="18" s="1"/>
  <c r="AO128" i="18"/>
  <c r="AQ128" i="18" s="1"/>
  <c r="AI110" i="18"/>
  <c r="AK110" i="18" s="1"/>
  <c r="AO104" i="18"/>
  <c r="AQ104" i="18" s="1"/>
  <c r="AO102" i="18"/>
  <c r="AO94" i="18"/>
  <c r="AQ94" i="18" s="1"/>
  <c r="AI91" i="18"/>
  <c r="AJ91" i="18" s="1"/>
  <c r="AI89" i="18"/>
  <c r="AK143" i="18"/>
  <c r="AL143" i="18" s="1"/>
  <c r="AI108" i="18"/>
  <c r="AJ108" i="18" s="1"/>
  <c r="AI102" i="18"/>
  <c r="AJ102" i="18" s="1"/>
  <c r="AO41" i="18"/>
  <c r="AQ41" i="18" s="1"/>
  <c r="AQ121" i="18"/>
  <c r="AR121" i="18" s="1"/>
  <c r="AO100" i="18"/>
  <c r="AP100" i="18" s="1"/>
  <c r="AO96" i="18"/>
  <c r="AQ96" i="18" s="1"/>
  <c r="AI59" i="18"/>
  <c r="AK59" i="18" s="1"/>
  <c r="AI100" i="18"/>
  <c r="AJ130" i="18"/>
  <c r="AL130" i="18" s="1"/>
  <c r="AO109" i="18"/>
  <c r="AO93" i="18"/>
  <c r="AQ93" i="18" s="1"/>
  <c r="AI86" i="18"/>
  <c r="AK123" i="18"/>
  <c r="AO95" i="18"/>
  <c r="AP140" i="18"/>
  <c r="AR140" i="18" s="1"/>
  <c r="AO113" i="18"/>
  <c r="AQ113" i="18" s="1"/>
  <c r="AI109" i="18"/>
  <c r="AJ109" i="18" s="1"/>
  <c r="AO107" i="18"/>
  <c r="AQ107" i="18" s="1"/>
  <c r="AO99" i="18"/>
  <c r="AQ99" i="18" s="1"/>
  <c r="AI112" i="18"/>
  <c r="AO103" i="18"/>
  <c r="AP103" i="18" s="1"/>
  <c r="AI107" i="18"/>
  <c r="AK107" i="18" s="1"/>
  <c r="AI105" i="18"/>
  <c r="AI95" i="18"/>
  <c r="AJ95" i="18" s="1"/>
  <c r="AI71" i="18"/>
  <c r="AK71" i="18" s="1"/>
  <c r="AI103" i="18"/>
  <c r="AI99" i="18"/>
  <c r="AO87" i="18"/>
  <c r="AP87" i="18" s="1"/>
  <c r="AO115" i="18"/>
  <c r="AP115" i="18" s="1"/>
  <c r="AI113" i="18"/>
  <c r="AJ113" i="18" s="1"/>
  <c r="AO106" i="18"/>
  <c r="AO75" i="18"/>
  <c r="AI74" i="18"/>
  <c r="AK74" i="18" s="1"/>
  <c r="AO91" i="18"/>
  <c r="AI87" i="18"/>
  <c r="AO84" i="18"/>
  <c r="AP84" i="18" s="1"/>
  <c r="AP83" i="18"/>
  <c r="AR83" i="18" s="1"/>
  <c r="AI79" i="18"/>
  <c r="AI77" i="18"/>
  <c r="AO19" i="18"/>
  <c r="AI15" i="18"/>
  <c r="AK15" i="18" s="1"/>
  <c r="AQ98" i="18"/>
  <c r="AR98" i="18" s="1"/>
  <c r="AK92" i="18"/>
  <c r="AL92" i="18" s="1"/>
  <c r="AI29" i="18"/>
  <c r="AK29" i="18" s="1"/>
  <c r="AI83" i="18"/>
  <c r="AJ83" i="18" s="1"/>
  <c r="AO73" i="18"/>
  <c r="AQ73" i="18" s="1"/>
  <c r="AJ61" i="18"/>
  <c r="AL61" i="18" s="1"/>
  <c r="AO85" i="18"/>
  <c r="AP85" i="18" s="1"/>
  <c r="AI68" i="18"/>
  <c r="AK68" i="18" s="1"/>
  <c r="AP45" i="18"/>
  <c r="AJ43" i="18"/>
  <c r="AL43" i="18" s="1"/>
  <c r="AI80" i="18"/>
  <c r="AK80" i="18" s="1"/>
  <c r="AO78" i="18"/>
  <c r="AQ78" i="18" s="1"/>
  <c r="AJ75" i="18"/>
  <c r="AL75" i="18" s="1"/>
  <c r="AI72" i="18"/>
  <c r="AJ72" i="18" s="1"/>
  <c r="AI70" i="18"/>
  <c r="AO67" i="18"/>
  <c r="AQ67" i="18" s="1"/>
  <c r="AI48" i="18"/>
  <c r="AO97" i="18"/>
  <c r="AQ97" i="18" s="1"/>
  <c r="AQ81" i="18"/>
  <c r="AR81" i="18" s="1"/>
  <c r="AI53" i="18"/>
  <c r="AK53" i="18" s="1"/>
  <c r="AI78" i="18"/>
  <c r="AJ78" i="18" s="1"/>
  <c r="AI76" i="18"/>
  <c r="AO69" i="18"/>
  <c r="AI50" i="18"/>
  <c r="AO88" i="18"/>
  <c r="AP88" i="18" s="1"/>
  <c r="AO82" i="18"/>
  <c r="AO79" i="18"/>
  <c r="AP79" i="18" s="1"/>
  <c r="AO77" i="18"/>
  <c r="AP77" i="18" s="1"/>
  <c r="AO74" i="18"/>
  <c r="AQ74" i="18" s="1"/>
  <c r="AI69" i="18"/>
  <c r="AJ69" i="18" s="1"/>
  <c r="AO66" i="18"/>
  <c r="AP66" i="18" s="1"/>
  <c r="AI64" i="18"/>
  <c r="AJ64" i="18" s="1"/>
  <c r="AO59" i="18"/>
  <c r="AQ59" i="18" s="1"/>
  <c r="AO54" i="18"/>
  <c r="AQ54" i="18" s="1"/>
  <c r="AQ70" i="18"/>
  <c r="AK56" i="18"/>
  <c r="AK51" i="18"/>
  <c r="AI36" i="18"/>
  <c r="AJ36" i="18" s="1"/>
  <c r="AO33" i="18"/>
  <c r="AQ33" i="18" s="1"/>
  <c r="AI24" i="18"/>
  <c r="AK24" i="18" s="1"/>
  <c r="AI17" i="18"/>
  <c r="AK17" i="18" s="1"/>
  <c r="AO12" i="18"/>
  <c r="AQ12" i="18" s="1"/>
  <c r="AJ56" i="18"/>
  <c r="AJ51" i="18"/>
  <c r="AO28" i="18"/>
  <c r="AP28" i="18" s="1"/>
  <c r="AK62" i="18"/>
  <c r="AO35" i="18"/>
  <c r="AI33" i="18"/>
  <c r="AO9" i="18"/>
  <c r="AQ9" i="18" s="1"/>
  <c r="AQ60" i="18"/>
  <c r="AP60" i="18"/>
  <c r="AQ45" i="18"/>
  <c r="AI35" i="18"/>
  <c r="AK35" i="18" s="1"/>
  <c r="AQ25" i="18"/>
  <c r="AO18" i="18"/>
  <c r="AI14" i="18"/>
  <c r="AJ62" i="18"/>
  <c r="AI23" i="18"/>
  <c r="AK23" i="18" s="1"/>
  <c r="AO27" i="18"/>
  <c r="AQ27" i="18" s="1"/>
  <c r="AP64" i="18"/>
  <c r="AR64" i="18" s="1"/>
  <c r="AI32" i="18"/>
  <c r="AK32" i="18" s="1"/>
  <c r="AI11" i="18"/>
  <c r="AK11" i="18" s="1"/>
  <c r="AO36" i="18"/>
  <c r="AQ51" i="18"/>
  <c r="AI20" i="18"/>
  <c r="AJ20" i="18" s="1"/>
  <c r="AO15" i="18"/>
  <c r="AP15" i="18" s="1"/>
  <c r="AO10" i="18"/>
  <c r="AP10" i="18" s="1"/>
  <c r="AP51" i="18"/>
  <c r="AO24" i="18"/>
  <c r="AP24" i="18" s="1"/>
  <c r="AI8" i="18"/>
  <c r="AJ8" i="18" s="1"/>
  <c r="AI7" i="18"/>
  <c r="AQ7" i="18"/>
  <c r="AP25" i="18"/>
  <c r="AP7" i="18"/>
  <c r="AI6" i="18"/>
  <c r="AK6" i="18" s="1"/>
  <c r="F904" i="13" a="1"/>
  <c r="F904" i="13" s="1"/>
  <c r="AP609" i="18" l="1"/>
  <c r="AI749" i="18"/>
  <c r="AI683" i="18"/>
  <c r="AJ683" i="18" s="1"/>
  <c r="AO92" i="18"/>
  <c r="AO220" i="18"/>
  <c r="AI19" i="18"/>
  <c r="AK19" i="18" s="1"/>
  <c r="AI721" i="18"/>
  <c r="AJ721" i="18" s="1"/>
  <c r="AI322" i="18"/>
  <c r="AO101" i="18"/>
  <c r="AO160" i="18"/>
  <c r="AI37" i="18"/>
  <c r="AK37" i="18" s="1"/>
  <c r="AI134" i="18"/>
  <c r="AO702" i="18"/>
  <c r="AI727" i="18"/>
  <c r="AK727" i="18" s="1"/>
  <c r="AI868" i="18"/>
  <c r="AI626" i="18"/>
  <c r="AK626" i="18" s="1"/>
  <c r="AJ845" i="18"/>
  <c r="AO665" i="18"/>
  <c r="AO626" i="18"/>
  <c r="AQ626" i="18" s="1"/>
  <c r="AI668" i="18"/>
  <c r="AJ668" i="18" s="1"/>
  <c r="AI703" i="18"/>
  <c r="AI198" i="18"/>
  <c r="AO357" i="18"/>
  <c r="AO208" i="18"/>
  <c r="AO254" i="18"/>
  <c r="AI98" i="18"/>
  <c r="AO360" i="18"/>
  <c r="AI310" i="18"/>
  <c r="AI94" i="18"/>
  <c r="AO55" i="18"/>
  <c r="AO725" i="18"/>
  <c r="AQ725" i="18" s="1"/>
  <c r="AO692" i="18"/>
  <c r="AI430" i="18"/>
  <c r="AI88" i="18"/>
  <c r="AO872" i="18"/>
  <c r="AO42" i="18"/>
  <c r="AO884" i="18"/>
  <c r="AO701" i="18"/>
  <c r="AP701" i="18" s="1"/>
  <c r="AI719" i="18"/>
  <c r="AJ719" i="18" s="1"/>
  <c r="AO112" i="18"/>
  <c r="AQ112" i="18" s="1"/>
  <c r="AP107" i="18"/>
  <c r="AI318" i="18"/>
  <c r="AI139" i="18"/>
  <c r="AI693" i="18"/>
  <c r="AI350" i="18"/>
  <c r="AJ770" i="18"/>
  <c r="AL770" i="18" s="1"/>
  <c r="AQ789" i="18"/>
  <c r="AO678" i="18"/>
  <c r="AP678" i="18" s="1"/>
  <c r="AO472" i="18"/>
  <c r="AO672" i="18"/>
  <c r="AQ672" i="18" s="1"/>
  <c r="AO756" i="18"/>
  <c r="AQ756" i="18" s="1"/>
  <c r="AO23" i="18"/>
  <c r="AQ23" i="18" s="1"/>
  <c r="AI395" i="18"/>
  <c r="AO755" i="18"/>
  <c r="AP755" i="18" s="1"/>
  <c r="AO770" i="18"/>
  <c r="AI755" i="18"/>
  <c r="AI585" i="18"/>
  <c r="AI895" i="18"/>
  <c r="AI655" i="18"/>
  <c r="AK655" i="18" s="1"/>
  <c r="AI677" i="18"/>
  <c r="AJ677" i="18" s="1"/>
  <c r="AI679" i="18"/>
  <c r="AI362" i="18"/>
  <c r="AO794" i="18"/>
  <c r="AQ794" i="18" s="1"/>
  <c r="AJ784" i="18"/>
  <c r="AL784" i="18" s="1"/>
  <c r="AO161" i="18"/>
  <c r="AI802" i="18"/>
  <c r="AJ802" i="18" s="1"/>
  <c r="AI768" i="18"/>
  <c r="AK768" i="18" s="1"/>
  <c r="AO674" i="18"/>
  <c r="AQ674" i="18" s="1"/>
  <c r="AO371" i="18"/>
  <c r="AI245" i="18"/>
  <c r="AI699" i="18"/>
  <c r="AK699" i="18" s="1"/>
  <c r="AO608" i="18"/>
  <c r="AQ608" i="18" s="1"/>
  <c r="AI459" i="18"/>
  <c r="AK459" i="18" s="1"/>
  <c r="AI216" i="18"/>
  <c r="AO141" i="18"/>
  <c r="AI25" i="18"/>
  <c r="AK25" i="18" s="1"/>
  <c r="AO145" i="18"/>
  <c r="AI67" i="18"/>
  <c r="AK67" i="18" s="1"/>
  <c r="AO29" i="18"/>
  <c r="AQ29" i="18" s="1"/>
  <c r="AI777" i="18"/>
  <c r="AI672" i="18"/>
  <c r="AI502" i="18"/>
  <c r="AK502" i="18" s="1"/>
  <c r="AI248" i="18"/>
  <c r="AO71" i="18"/>
  <c r="AI160" i="18"/>
  <c r="AI740" i="18"/>
  <c r="AJ740" i="18" s="1"/>
  <c r="AO21" i="18"/>
  <c r="AI204" i="18"/>
  <c r="AI34" i="18"/>
  <c r="AK34" i="18" s="1"/>
  <c r="AI686" i="18"/>
  <c r="AI353" i="18"/>
  <c r="AK353" i="18" s="1"/>
  <c r="AO679" i="18"/>
  <c r="AI741" i="18"/>
  <c r="AI583" i="18"/>
  <c r="AK583" i="18" s="1"/>
  <c r="AI423" i="18"/>
  <c r="AI268" i="18"/>
  <c r="AK268" i="18" s="1"/>
  <c r="AI217" i="18"/>
  <c r="AO214" i="18"/>
  <c r="AQ214" i="18" s="1"/>
  <c r="AO117" i="18"/>
  <c r="AJ809" i="18"/>
  <c r="AI523" i="18"/>
  <c r="AO311" i="18"/>
  <c r="AO899" i="18"/>
  <c r="AP739" i="18"/>
  <c r="AI211" i="18"/>
  <c r="AK668" i="18"/>
  <c r="AL668" i="18" s="1"/>
  <c r="AI261" i="18"/>
  <c r="AK261" i="18" s="1"/>
  <c r="AQ837" i="18"/>
  <c r="AR837" i="18" s="1"/>
  <c r="AI663" i="18"/>
  <c r="AJ663" i="18" s="1"/>
  <c r="AO32" i="18"/>
  <c r="AQ32" i="18" s="1"/>
  <c r="AO398" i="18"/>
  <c r="AI252" i="18"/>
  <c r="AO105" i="18"/>
  <c r="AQ544" i="18"/>
  <c r="AR544" i="18" s="1"/>
  <c r="AI680" i="18"/>
  <c r="AI55" i="18"/>
  <c r="AO135" i="18"/>
  <c r="AO547" i="18"/>
  <c r="AO646" i="18"/>
  <c r="AP646" i="18" s="1"/>
  <c r="AI646" i="18"/>
  <c r="AJ646" i="18" s="1"/>
  <c r="AI509" i="18"/>
  <c r="AI408" i="18"/>
  <c r="AI426" i="18"/>
  <c r="AI706" i="18"/>
  <c r="AJ706" i="18" s="1"/>
  <c r="AO681" i="18"/>
  <c r="AP681" i="18" s="1"/>
  <c r="AI712" i="18"/>
  <c r="AJ712" i="18" s="1"/>
  <c r="AO587" i="18"/>
  <c r="AI338" i="18"/>
  <c r="AI375" i="18"/>
  <c r="AI199" i="18"/>
  <c r="AO309" i="18"/>
  <c r="AQ739" i="18"/>
  <c r="AO267" i="18"/>
  <c r="AO651" i="18"/>
  <c r="AP651" i="18" s="1"/>
  <c r="AO734" i="18"/>
  <c r="AP734" i="18" s="1"/>
  <c r="AI665" i="18"/>
  <c r="AJ665" i="18" s="1"/>
  <c r="AI720" i="18"/>
  <c r="AJ720" i="18" s="1"/>
  <c r="AO489" i="18"/>
  <c r="AO376" i="18"/>
  <c r="AO750" i="18"/>
  <c r="AI653" i="18"/>
  <c r="AI383" i="18"/>
  <c r="AJ389" i="18"/>
  <c r="AL389" i="18" s="1"/>
  <c r="AI144" i="18"/>
  <c r="AK304" i="18"/>
  <c r="AQ631" i="18"/>
  <c r="AR631" i="18" s="1"/>
  <c r="AO710" i="18"/>
  <c r="AQ710" i="18" s="1"/>
  <c r="AO732" i="18"/>
  <c r="AQ732" i="18" s="1"/>
  <c r="AI716" i="18"/>
  <c r="AJ716" i="18" s="1"/>
  <c r="AO90" i="18"/>
  <c r="AP146" i="18"/>
  <c r="AI688" i="18"/>
  <c r="AI567" i="18"/>
  <c r="AQ79" i="18"/>
  <c r="AJ899" i="18"/>
  <c r="AO760" i="18"/>
  <c r="AQ760" i="18" s="1"/>
  <c r="AO747" i="18"/>
  <c r="AQ747" i="18" s="1"/>
  <c r="AO779" i="18"/>
  <c r="AQ779" i="18" s="1"/>
  <c r="AO700" i="18"/>
  <c r="AP700" i="18" s="1"/>
  <c r="AO731" i="18"/>
  <c r="AQ731" i="18" s="1"/>
  <c r="AO455" i="18"/>
  <c r="AI275" i="18"/>
  <c r="AO806" i="18"/>
  <c r="AP806" i="18" s="1"/>
  <c r="AI47" i="18"/>
  <c r="AI116" i="18"/>
  <c r="AJ308" i="18"/>
  <c r="AL308" i="18" s="1"/>
  <c r="AR365" i="18"/>
  <c r="AQ793" i="18"/>
  <c r="AR793" i="18" s="1"/>
  <c r="AO126" i="18"/>
  <c r="AI540" i="18"/>
  <c r="AI439" i="18"/>
  <c r="AO122" i="18"/>
  <c r="AO46" i="18"/>
  <c r="AI10" i="18"/>
  <c r="AK10" i="18" s="1"/>
  <c r="AO729" i="18"/>
  <c r="AP729" i="18" s="1"/>
  <c r="AI558" i="18"/>
  <c r="AO600" i="18"/>
  <c r="AI230" i="18"/>
  <c r="AI44" i="18"/>
  <c r="AQ799" i="18"/>
  <c r="AP799" i="18"/>
  <c r="AI637" i="18"/>
  <c r="AJ637" i="18" s="1"/>
  <c r="AO211" i="18"/>
  <c r="AO8" i="18"/>
  <c r="AQ8" i="18" s="1"/>
  <c r="AO378" i="18"/>
  <c r="AO412" i="18"/>
  <c r="AI277" i="18"/>
  <c r="AI97" i="18"/>
  <c r="AO830" i="18"/>
  <c r="AP830" i="18" s="1"/>
  <c r="AQ362" i="18"/>
  <c r="AR362" i="18" s="1"/>
  <c r="AP579" i="18"/>
  <c r="AK670" i="18"/>
  <c r="AL670" i="18" s="1"/>
  <c r="AJ748" i="18"/>
  <c r="AL748" i="18" s="1"/>
  <c r="AI601" i="18"/>
  <c r="AO431" i="18"/>
  <c r="AO202" i="18"/>
  <c r="AI223" i="18"/>
  <c r="AI196" i="18"/>
  <c r="AI66" i="18"/>
  <c r="AI40" i="18"/>
  <c r="AO752" i="18"/>
  <c r="AQ752" i="18" s="1"/>
  <c r="AI772" i="18"/>
  <c r="AJ772" i="18" s="1"/>
  <c r="AO591" i="18"/>
  <c r="AP591" i="18" s="1"/>
  <c r="AO487" i="18"/>
  <c r="AP487" i="18" s="1"/>
  <c r="AI281" i="18"/>
  <c r="AI202" i="18"/>
  <c r="AO217" i="18"/>
  <c r="AO278" i="18"/>
  <c r="AI239" i="18"/>
  <c r="AJ726" i="18"/>
  <c r="AJ167" i="18"/>
  <c r="AJ343" i="18"/>
  <c r="AK382" i="18"/>
  <c r="AP767" i="18"/>
  <c r="AR767" i="18" s="1"/>
  <c r="AO266" i="18"/>
  <c r="AO197" i="18"/>
  <c r="AI185" i="18"/>
  <c r="AO76" i="18"/>
  <c r="AO132" i="18"/>
  <c r="AO144" i="18"/>
  <c r="AO688" i="18"/>
  <c r="AP688" i="18" s="1"/>
  <c r="AI657" i="18"/>
  <c r="AO253" i="18"/>
  <c r="AJ768" i="18"/>
  <c r="AL768" i="18" s="1"/>
  <c r="AQ120" i="18"/>
  <c r="AI290" i="18"/>
  <c r="AI690" i="18"/>
  <c r="AJ690" i="18" s="1"/>
  <c r="AI752" i="18"/>
  <c r="AO533" i="18"/>
  <c r="AO491" i="18"/>
  <c r="AO434" i="18"/>
  <c r="AK787" i="18"/>
  <c r="AI500" i="18"/>
  <c r="AI356" i="18"/>
  <c r="AO20" i="18"/>
  <c r="AQ20" i="18" s="1"/>
  <c r="AI169" i="18"/>
  <c r="AO38" i="18"/>
  <c r="AO58" i="18"/>
  <c r="AI811" i="18"/>
  <c r="AP119" i="18"/>
  <c r="AR119" i="18" s="1"/>
  <c r="AQ279" i="18"/>
  <c r="AJ564" i="18"/>
  <c r="AL564" i="18" s="1"/>
  <c r="AK398" i="18"/>
  <c r="AL398" i="18" s="1"/>
  <c r="AQ676" i="18"/>
  <c r="AR676" i="18" s="1"/>
  <c r="AJ514" i="18"/>
  <c r="AQ684" i="18"/>
  <c r="AP633" i="18"/>
  <c r="AR633" i="18" s="1"/>
  <c r="AK629" i="18"/>
  <c r="AI728" i="18"/>
  <c r="AJ728" i="18" s="1"/>
  <c r="AI661" i="18"/>
  <c r="AJ661" i="18" s="1"/>
  <c r="AO716" i="18"/>
  <c r="AP716" i="18" s="1"/>
  <c r="AO683" i="18"/>
  <c r="AQ683" i="18" s="1"/>
  <c r="AP485" i="18"/>
  <c r="AQ134" i="18"/>
  <c r="AR134" i="18" s="1"/>
  <c r="AP246" i="18"/>
  <c r="AR246" i="18" s="1"/>
  <c r="AJ59" i="18"/>
  <c r="AL59" i="18" s="1"/>
  <c r="AQ589" i="18"/>
  <c r="AP550" i="18"/>
  <c r="AK625" i="18"/>
  <c r="AK269" i="18"/>
  <c r="AP67" i="18"/>
  <c r="AR67" i="18" s="1"/>
  <c r="AP867" i="18"/>
  <c r="AR867" i="18" s="1"/>
  <c r="AP642" i="18"/>
  <c r="AP903" i="18"/>
  <c r="AR903" i="18" s="1"/>
  <c r="AJ644" i="18"/>
  <c r="AK644" i="18"/>
  <c r="AO881" i="18"/>
  <c r="AP563" i="18"/>
  <c r="AR563" i="18" s="1"/>
  <c r="AP167" i="18"/>
  <c r="AJ893" i="18"/>
  <c r="AP128" i="18"/>
  <c r="AJ179" i="18"/>
  <c r="AL179" i="18" s="1"/>
  <c r="AJ329" i="18"/>
  <c r="AL329" i="18" s="1"/>
  <c r="AQ425" i="18"/>
  <c r="AR425" i="18" s="1"/>
  <c r="AJ878" i="18"/>
  <c r="AL878" i="18" s="1"/>
  <c r="AP207" i="18"/>
  <c r="AR207" i="18" s="1"/>
  <c r="AQ268" i="18"/>
  <c r="AP368" i="18"/>
  <c r="AR368" i="18" s="1"/>
  <c r="AQ430" i="18"/>
  <c r="AR430" i="18" s="1"/>
  <c r="AP598" i="18"/>
  <c r="AP297" i="18"/>
  <c r="AQ424" i="18"/>
  <c r="AJ190" i="18"/>
  <c r="AL190" i="18" s="1"/>
  <c r="AQ514" i="18"/>
  <c r="AR514" i="18" s="1"/>
  <c r="AQ518" i="18"/>
  <c r="AR518" i="18" s="1"/>
  <c r="AK875" i="18"/>
  <c r="AL875" i="18" s="1"/>
  <c r="AJ80" i="18"/>
  <c r="AL80" i="18" s="1"/>
  <c r="AP255" i="18"/>
  <c r="AR255" i="18" s="1"/>
  <c r="AJ655" i="18"/>
  <c r="AL655" i="18" s="1"/>
  <c r="AQ260" i="18"/>
  <c r="AQ435" i="18"/>
  <c r="AR435" i="18" s="1"/>
  <c r="AK488" i="18"/>
  <c r="AQ717" i="18"/>
  <c r="AJ808" i="18"/>
  <c r="AI906" i="18"/>
  <c r="AI793" i="18"/>
  <c r="AP481" i="18"/>
  <c r="AR481" i="18" s="1"/>
  <c r="AO714" i="18"/>
  <c r="AP714" i="18" s="1"/>
  <c r="AO705" i="18"/>
  <c r="AQ705" i="18" s="1"/>
  <c r="AI709" i="18"/>
  <c r="AJ709" i="18" s="1"/>
  <c r="AO669" i="18"/>
  <c r="AO693" i="18"/>
  <c r="AP693" i="18" s="1"/>
  <c r="AP758" i="18"/>
  <c r="AR758" i="18" s="1"/>
  <c r="AI713" i="18"/>
  <c r="AK64" i="18"/>
  <c r="AJ510" i="18"/>
  <c r="AP685" i="18"/>
  <c r="AR685" i="18" s="1"/>
  <c r="AQ87" i="18"/>
  <c r="AR87" i="18" s="1"/>
  <c r="AJ189" i="18"/>
  <c r="AL189" i="18" s="1"/>
  <c r="AK276" i="18"/>
  <c r="AP553" i="18"/>
  <c r="AR553" i="18" s="1"/>
  <c r="AR789" i="18"/>
  <c r="AK244" i="18"/>
  <c r="AQ247" i="18"/>
  <c r="AR247" i="18" s="1"/>
  <c r="AK351" i="18"/>
  <c r="AL351" i="18" s="1"/>
  <c r="AP332" i="18"/>
  <c r="AQ576" i="18"/>
  <c r="AJ569" i="18"/>
  <c r="AL569" i="18" s="1"/>
  <c r="AQ630" i="18"/>
  <c r="AR630" i="18" s="1"/>
  <c r="AK881" i="18"/>
  <c r="AL881" i="18" s="1"/>
  <c r="AI647" i="18"/>
  <c r="AK647" i="18" s="1"/>
  <c r="AI750" i="18"/>
  <c r="AI762" i="18"/>
  <c r="AI638" i="18"/>
  <c r="AO565" i="18"/>
  <c r="AO303" i="18"/>
  <c r="AI182" i="18"/>
  <c r="AK182" i="18" s="1"/>
  <c r="AJ791" i="18"/>
  <c r="AL791" i="18" s="1"/>
  <c r="AQ404" i="18"/>
  <c r="AL56" i="18"/>
  <c r="AP393" i="18"/>
  <c r="AR393" i="18" s="1"/>
  <c r="AP320" i="18"/>
  <c r="AR320" i="18" s="1"/>
  <c r="AR51" i="18"/>
  <c r="AQ634" i="18"/>
  <c r="AR634" i="18" s="1"/>
  <c r="AJ132" i="18"/>
  <c r="AL132" i="18" s="1"/>
  <c r="AP221" i="18"/>
  <c r="AQ315" i="18"/>
  <c r="AR315" i="18" s="1"/>
  <c r="AQ335" i="18"/>
  <c r="AR335" i="18" s="1"/>
  <c r="AJ573" i="18"/>
  <c r="AQ552" i="18"/>
  <c r="AP597" i="18"/>
  <c r="AR597" i="18" s="1"/>
  <c r="AK636" i="18"/>
  <c r="AL636" i="18" s="1"/>
  <c r="AK614" i="18"/>
  <c r="AK710" i="18"/>
  <c r="AL710" i="18" s="1"/>
  <c r="AI660" i="18"/>
  <c r="AK660" i="18" s="1"/>
  <c r="AO237" i="18"/>
  <c r="AJ331" i="18"/>
  <c r="AL331" i="18" s="1"/>
  <c r="AJ596" i="18"/>
  <c r="AL596" i="18" s="1"/>
  <c r="AI577" i="18"/>
  <c r="AK577" i="18" s="1"/>
  <c r="AR60" i="18"/>
  <c r="AJ257" i="18"/>
  <c r="AL257" i="18" s="1"/>
  <c r="AP377" i="18"/>
  <c r="AR377" i="18" s="1"/>
  <c r="AP504" i="18"/>
  <c r="AK560" i="18"/>
  <c r="AL560" i="18" s="1"/>
  <c r="AJ512" i="18"/>
  <c r="AL512" i="18" s="1"/>
  <c r="AQ688" i="18"/>
  <c r="AP784" i="18"/>
  <c r="AR784" i="18" s="1"/>
  <c r="AP840" i="18"/>
  <c r="AR840" i="18" s="1"/>
  <c r="AQ853" i="18"/>
  <c r="AR853" i="18" s="1"/>
  <c r="AO765" i="18"/>
  <c r="AP765" i="18" s="1"/>
  <c r="AO735" i="18"/>
  <c r="AQ735" i="18" s="1"/>
  <c r="AO663" i="18"/>
  <c r="AP663" i="18" s="1"/>
  <c r="AO723" i="18"/>
  <c r="AP723" i="18" s="1"/>
  <c r="AO657" i="18"/>
  <c r="AO786" i="18"/>
  <c r="AO709" i="18"/>
  <c r="AP709" i="18" s="1"/>
  <c r="AO662" i="18"/>
  <c r="AQ662" i="18" s="1"/>
  <c r="AO722" i="18"/>
  <c r="AQ722" i="18" s="1"/>
  <c r="AO704" i="18"/>
  <c r="AP704" i="18" s="1"/>
  <c r="AO623" i="18"/>
  <c r="AP623" i="18" s="1"/>
  <c r="AI658" i="18"/>
  <c r="AJ658" i="18" s="1"/>
  <c r="AO522" i="18"/>
  <c r="AQ522" i="18" s="1"/>
  <c r="AO574" i="18"/>
  <c r="AI586" i="18"/>
  <c r="AK586" i="18" s="1"/>
  <c r="AI208" i="18"/>
  <c r="AK682" i="18"/>
  <c r="AJ682" i="18"/>
  <c r="AP643" i="18"/>
  <c r="AQ643" i="18"/>
  <c r="AJ460" i="18"/>
  <c r="AK460" i="18"/>
  <c r="AK740" i="18"/>
  <c r="AP725" i="18"/>
  <c r="AR725" i="18" s="1"/>
  <c r="AO374" i="18"/>
  <c r="AO249" i="18"/>
  <c r="AO188" i="18"/>
  <c r="AO68" i="18"/>
  <c r="AQ68" i="18" s="1"/>
  <c r="AQ399" i="18"/>
  <c r="AQ503" i="18"/>
  <c r="AK679" i="18"/>
  <c r="AJ792" i="18"/>
  <c r="AP286" i="18"/>
  <c r="AQ298" i="18"/>
  <c r="AR298" i="18" s="1"/>
  <c r="AJ379" i="18"/>
  <c r="AL379" i="18" s="1"/>
  <c r="AK365" i="18"/>
  <c r="AL365" i="18" s="1"/>
  <c r="AQ379" i="18"/>
  <c r="AR379" i="18" s="1"/>
  <c r="AJ543" i="18"/>
  <c r="AL543" i="18" s="1"/>
  <c r="AK611" i="18"/>
  <c r="AQ539" i="18"/>
  <c r="AP528" i="18"/>
  <c r="AK622" i="18"/>
  <c r="AL622" i="18" s="1"/>
  <c r="AK649" i="18"/>
  <c r="AP768" i="18"/>
  <c r="AR768" i="18" s="1"/>
  <c r="AI282" i="18"/>
  <c r="AO182" i="18"/>
  <c r="AI164" i="18"/>
  <c r="AI242" i="18"/>
  <c r="AI279" i="18"/>
  <c r="AI125" i="18"/>
  <c r="AI90" i="18"/>
  <c r="AJ241" i="18"/>
  <c r="AP410" i="18"/>
  <c r="AR410" i="18" s="1"/>
  <c r="AJ401" i="18"/>
  <c r="AL401" i="18" s="1"/>
  <c r="AJ617" i="18"/>
  <c r="AL617" i="18" s="1"/>
  <c r="AQ816" i="18"/>
  <c r="AR816" i="18" s="1"/>
  <c r="AQ834" i="18"/>
  <c r="AR834" i="18" s="1"/>
  <c r="AJ24" i="18"/>
  <c r="AP104" i="18"/>
  <c r="AQ168" i="18"/>
  <c r="AR168" i="18" s="1"/>
  <c r="AQ166" i="18"/>
  <c r="AR166" i="18" s="1"/>
  <c r="AJ266" i="18"/>
  <c r="AL266" i="18" s="1"/>
  <c r="AQ308" i="18"/>
  <c r="AK337" i="18"/>
  <c r="AJ358" i="18"/>
  <c r="AL358" i="18" s="1"/>
  <c r="AJ446" i="18"/>
  <c r="AL446" i="18" s="1"/>
  <c r="AQ571" i="18"/>
  <c r="AR571" i="18" s="1"/>
  <c r="AQ497" i="18"/>
  <c r="AR497" i="18" s="1"/>
  <c r="AQ615" i="18"/>
  <c r="AR615" i="18" s="1"/>
  <c r="AJ666" i="18"/>
  <c r="AP882" i="18"/>
  <c r="AR882" i="18" s="1"/>
  <c r="AP906" i="18"/>
  <c r="AI495" i="18"/>
  <c r="AI425" i="18"/>
  <c r="AO265" i="18"/>
  <c r="AO890" i="18"/>
  <c r="AO848" i="18"/>
  <c r="AJ420" i="18"/>
  <c r="AL420" i="18" s="1"/>
  <c r="AP448" i="18"/>
  <c r="AR448" i="18" s="1"/>
  <c r="AO300" i="18"/>
  <c r="AO63" i="18"/>
  <c r="AP138" i="18"/>
  <c r="AL178" i="18"/>
  <c r="AK171" i="18"/>
  <c r="AQ192" i="18"/>
  <c r="AR192" i="18" s="1"/>
  <c r="AK247" i="18"/>
  <c r="AJ194" i="18"/>
  <c r="AL194" i="18" s="1"/>
  <c r="AQ302" i="18"/>
  <c r="AR302" i="18" s="1"/>
  <c r="AP387" i="18"/>
  <c r="AR387" i="18" s="1"/>
  <c r="AK427" i="18"/>
  <c r="AL427" i="18" s="1"/>
  <c r="AR499" i="18"/>
  <c r="AQ502" i="18"/>
  <c r="AR502" i="18" s="1"/>
  <c r="AK482" i="18"/>
  <c r="AL482" i="18" s="1"/>
  <c r="AQ591" i="18"/>
  <c r="AR591" i="18" s="1"/>
  <c r="AQ761" i="18"/>
  <c r="AR761" i="18" s="1"/>
  <c r="AP777" i="18"/>
  <c r="AR777" i="18" s="1"/>
  <c r="AJ887" i="18"/>
  <c r="AL887" i="18" s="1"/>
  <c r="AO47" i="18"/>
  <c r="AO902" i="18"/>
  <c r="AO690" i="18"/>
  <c r="AQ690" i="18" s="1"/>
  <c r="AO772" i="18"/>
  <c r="AQ772" i="18" s="1"/>
  <c r="AK72" i="18"/>
  <c r="AL72" i="18" s="1"/>
  <c r="AK163" i="18"/>
  <c r="AL163" i="18" s="1"/>
  <c r="AJ284" i="18"/>
  <c r="AK296" i="18"/>
  <c r="AL296" i="18" s="1"/>
  <c r="AJ476" i="18"/>
  <c r="AJ794" i="18"/>
  <c r="AL794" i="18" s="1"/>
  <c r="AP655" i="18"/>
  <c r="AR655" i="18" s="1"/>
  <c r="AK718" i="18"/>
  <c r="AI473" i="18"/>
  <c r="AI12" i="18"/>
  <c r="AP433" i="18"/>
  <c r="AR433" i="18" s="1"/>
  <c r="AO613" i="18"/>
  <c r="AO382" i="18"/>
  <c r="AI207" i="18"/>
  <c r="AO215" i="18"/>
  <c r="AI224" i="18"/>
  <c r="AO252" i="18"/>
  <c r="AI85" i="18"/>
  <c r="AI38" i="18"/>
  <c r="AK453" i="18"/>
  <c r="AK716" i="18"/>
  <c r="AL716" i="18" s="1"/>
  <c r="AP728" i="18"/>
  <c r="AR728" i="18" s="1"/>
  <c r="AK771" i="18"/>
  <c r="AL771" i="18" s="1"/>
  <c r="AL787" i="18"/>
  <c r="AP807" i="18"/>
  <c r="AR807" i="18" s="1"/>
  <c r="AJ166" i="18"/>
  <c r="AK315" i="18"/>
  <c r="AJ387" i="18"/>
  <c r="AL387" i="18" s="1"/>
  <c r="AK665" i="18"/>
  <c r="AK663" i="18"/>
  <c r="AL663" i="18" s="1"/>
  <c r="AP794" i="18"/>
  <c r="AR794" i="18" s="1"/>
  <c r="AK812" i="18"/>
  <c r="AL812" i="18" s="1"/>
  <c r="AJ836" i="18"/>
  <c r="AL836" i="18" s="1"/>
  <c r="AO718" i="18"/>
  <c r="AQ718" i="18" s="1"/>
  <c r="AI497" i="18"/>
  <c r="AO480" i="18"/>
  <c r="AQ480" i="18" s="1"/>
  <c r="AI222" i="18"/>
  <c r="AO89" i="18"/>
  <c r="AQ77" i="18"/>
  <c r="AR77" i="18" s="1"/>
  <c r="AK456" i="18"/>
  <c r="AP531" i="18"/>
  <c r="AQ651" i="18"/>
  <c r="AQ646" i="18"/>
  <c r="AR646" i="18" s="1"/>
  <c r="AK720" i="18"/>
  <c r="AJ662" i="18"/>
  <c r="AL662" i="18" s="1"/>
  <c r="AJ902" i="18"/>
  <c r="AL902" i="18" s="1"/>
  <c r="AO372" i="18"/>
  <c r="AP372" i="18" s="1"/>
  <c r="AO271" i="18"/>
  <c r="AO191" i="18"/>
  <c r="AO205" i="18"/>
  <c r="AQ205" i="18" s="1"/>
  <c r="AO80" i="18"/>
  <c r="AO757" i="18"/>
  <c r="AP757" i="18" s="1"/>
  <c r="AJ14" i="18"/>
  <c r="AK14" i="18"/>
  <c r="AP156" i="18"/>
  <c r="AQ156" i="18"/>
  <c r="AQ170" i="18"/>
  <c r="AP170" i="18"/>
  <c r="AJ301" i="18"/>
  <c r="AK301" i="18"/>
  <c r="AQ312" i="18"/>
  <c r="AP312" i="18"/>
  <c r="AQ369" i="18"/>
  <c r="AP369" i="18"/>
  <c r="AJ429" i="18"/>
  <c r="AK429" i="18"/>
  <c r="AQ452" i="18"/>
  <c r="AP452" i="18"/>
  <c r="AQ858" i="18"/>
  <c r="AP858" i="18"/>
  <c r="AP353" i="18"/>
  <c r="AQ353" i="18"/>
  <c r="AP894" i="18"/>
  <c r="AQ894" i="18"/>
  <c r="AP18" i="18"/>
  <c r="AQ18" i="18"/>
  <c r="AP152" i="18"/>
  <c r="AR152" i="18" s="1"/>
  <c r="AK175" i="18"/>
  <c r="AJ175" i="18"/>
  <c r="AP257" i="18"/>
  <c r="AJ349" i="18"/>
  <c r="AL349" i="18" s="1"/>
  <c r="AQ413" i="18"/>
  <c r="AP413" i="18"/>
  <c r="AQ414" i="18"/>
  <c r="AP414" i="18"/>
  <c r="AQ501" i="18"/>
  <c r="AP501" i="18"/>
  <c r="AQ540" i="18"/>
  <c r="AP540" i="18"/>
  <c r="AQ82" i="18"/>
  <c r="AP82" i="18"/>
  <c r="AK87" i="18"/>
  <c r="AJ87" i="18"/>
  <c r="AP130" i="18"/>
  <c r="AQ130" i="18"/>
  <c r="AQ176" i="18"/>
  <c r="AP176" i="18"/>
  <c r="AQ323" i="18"/>
  <c r="AP323" i="18"/>
  <c r="AK347" i="18"/>
  <c r="AJ347" i="18"/>
  <c r="AJ363" i="18"/>
  <c r="AK363" i="18"/>
  <c r="AK421" i="18"/>
  <c r="AJ421" i="18"/>
  <c r="AJ490" i="18"/>
  <c r="AK490" i="18"/>
  <c r="AP537" i="18"/>
  <c r="AQ537" i="18"/>
  <c r="AP530" i="18"/>
  <c r="AQ530" i="18"/>
  <c r="AJ537" i="18"/>
  <c r="AK537" i="18"/>
  <c r="AQ15" i="18"/>
  <c r="AR15" i="18" s="1"/>
  <c r="AP162" i="18"/>
  <c r="AQ162" i="18"/>
  <c r="AK181" i="18"/>
  <c r="AJ181" i="18"/>
  <c r="AP189" i="18"/>
  <c r="AQ189" i="18"/>
  <c r="AJ243" i="18"/>
  <c r="AK243" i="18"/>
  <c r="AJ437" i="18"/>
  <c r="AK437" i="18"/>
  <c r="AK468" i="18"/>
  <c r="AJ468" i="18"/>
  <c r="AK552" i="18"/>
  <c r="AJ552" i="18"/>
  <c r="AP625" i="18"/>
  <c r="AQ625" i="18"/>
  <c r="AJ48" i="18"/>
  <c r="AK48" i="18"/>
  <c r="AJ366" i="18"/>
  <c r="AK366" i="18"/>
  <c r="AJ33" i="18"/>
  <c r="AK33" i="18"/>
  <c r="AQ109" i="18"/>
  <c r="AP109" i="18"/>
  <c r="AR109" i="18" s="1"/>
  <c r="AQ125" i="18"/>
  <c r="AP125" i="18"/>
  <c r="AJ126" i="18"/>
  <c r="AK126" i="18"/>
  <c r="AP439" i="18"/>
  <c r="AQ439" i="18"/>
  <c r="AP692" i="18"/>
  <c r="AQ692" i="18"/>
  <c r="AQ738" i="18"/>
  <c r="AP738" i="18"/>
  <c r="AI800" i="18"/>
  <c r="AJ800" i="18" s="1"/>
  <c r="AQ35" i="18"/>
  <c r="AP35" i="18"/>
  <c r="AK50" i="18"/>
  <c r="AJ50" i="18"/>
  <c r="AK89" i="18"/>
  <c r="AJ89" i="18"/>
  <c r="AJ128" i="18"/>
  <c r="AK128" i="18"/>
  <c r="AP204" i="18"/>
  <c r="AQ204" i="18"/>
  <c r="AQ276" i="18"/>
  <c r="AP276" i="18"/>
  <c r="AK302" i="18"/>
  <c r="AJ302" i="18"/>
  <c r="AJ394" i="18"/>
  <c r="AK394" i="18"/>
  <c r="AK582" i="18"/>
  <c r="AJ582" i="18"/>
  <c r="AP605" i="18"/>
  <c r="AQ605" i="18"/>
  <c r="AJ699" i="18"/>
  <c r="AL699" i="18" s="1"/>
  <c r="AK803" i="18"/>
  <c r="AJ803" i="18"/>
  <c r="AK857" i="18"/>
  <c r="AJ857" i="18"/>
  <c r="AJ7" i="18"/>
  <c r="AK7" i="18"/>
  <c r="AQ19" i="18"/>
  <c r="AP19" i="18"/>
  <c r="AQ85" i="18"/>
  <c r="AR85" i="18" s="1"/>
  <c r="AJ136" i="18"/>
  <c r="AK136" i="18"/>
  <c r="AJ159" i="18"/>
  <c r="AK159" i="18"/>
  <c r="AQ216" i="18"/>
  <c r="AP216" i="18"/>
  <c r="AQ305" i="18"/>
  <c r="AP305" i="18"/>
  <c r="AQ306" i="18"/>
  <c r="AP306" i="18"/>
  <c r="AJ352" i="18"/>
  <c r="AL352" i="18" s="1"/>
  <c r="AP456" i="18"/>
  <c r="AQ456" i="18"/>
  <c r="AJ494" i="18"/>
  <c r="AK494" i="18"/>
  <c r="AJ804" i="18"/>
  <c r="AK804" i="18"/>
  <c r="AJ32" i="18"/>
  <c r="AL32" i="18" s="1"/>
  <c r="AP137" i="18"/>
  <c r="AR137" i="18" s="1"/>
  <c r="AP127" i="18"/>
  <c r="AR127" i="18" s="1"/>
  <c r="AP164" i="18"/>
  <c r="AQ164" i="18"/>
  <c r="AP388" i="18"/>
  <c r="AR388" i="18" s="1"/>
  <c r="AJ504" i="18"/>
  <c r="AK504" i="18"/>
  <c r="AK518" i="18"/>
  <c r="AJ518" i="18"/>
  <c r="AJ619" i="18"/>
  <c r="AK619" i="18"/>
  <c r="AP675" i="18"/>
  <c r="AQ675" i="18"/>
  <c r="AP649" i="18"/>
  <c r="AQ649" i="18"/>
  <c r="AK749" i="18"/>
  <c r="AJ749" i="18"/>
  <c r="AK849" i="18"/>
  <c r="AJ849" i="18"/>
  <c r="AP36" i="18"/>
  <c r="AQ36" i="18"/>
  <c r="AR36" i="18" s="1"/>
  <c r="AK100" i="18"/>
  <c r="AJ100" i="18"/>
  <c r="AQ163" i="18"/>
  <c r="AP163" i="18"/>
  <c r="AK458" i="18"/>
  <c r="AJ458" i="18"/>
  <c r="AJ455" i="18"/>
  <c r="AK455" i="18"/>
  <c r="AP590" i="18"/>
  <c r="AQ590" i="18"/>
  <c r="AP526" i="18"/>
  <c r="AQ526" i="18"/>
  <c r="AQ804" i="18"/>
  <c r="AP804" i="18"/>
  <c r="AK91" i="18"/>
  <c r="AL91" i="18" s="1"/>
  <c r="AP179" i="18"/>
  <c r="AR179" i="18" s="1"/>
  <c r="AP385" i="18"/>
  <c r="AQ385" i="18"/>
  <c r="AP462" i="18"/>
  <c r="AQ462" i="18"/>
  <c r="AP581" i="18"/>
  <c r="AR581" i="18" s="1"/>
  <c r="AP654" i="18"/>
  <c r="AP69" i="18"/>
  <c r="AQ69" i="18"/>
  <c r="AP392" i="18"/>
  <c r="AQ392" i="18"/>
  <c r="AQ492" i="18"/>
  <c r="AP492" i="18"/>
  <c r="AI627" i="18"/>
  <c r="AJ627" i="18" s="1"/>
  <c r="AP106" i="18"/>
  <c r="AQ106" i="18"/>
  <c r="AQ295" i="18"/>
  <c r="AP295" i="18"/>
  <c r="AP656" i="18"/>
  <c r="AQ656" i="18"/>
  <c r="AP696" i="18"/>
  <c r="AQ696" i="18"/>
  <c r="AJ827" i="18"/>
  <c r="AL827" i="18" s="1"/>
  <c r="AK785" i="18"/>
  <c r="AJ785" i="18"/>
  <c r="AI639" i="18"/>
  <c r="AO466" i="18"/>
  <c r="AQ466" i="18" s="1"/>
  <c r="AI254" i="18"/>
  <c r="AI96" i="18"/>
  <c r="AP532" i="18"/>
  <c r="AJ848" i="18"/>
  <c r="AL848" i="18" s="1"/>
  <c r="AO653" i="18"/>
  <c r="AQ653" i="18" s="1"/>
  <c r="AK20" i="18"/>
  <c r="AL20" i="18" s="1"/>
  <c r="AK111" i="18"/>
  <c r="AL111" i="18" s="1"/>
  <c r="AP116" i="18"/>
  <c r="AR116" i="18" s="1"/>
  <c r="AJ177" i="18"/>
  <c r="AL177" i="18" s="1"/>
  <c r="AK174" i="18"/>
  <c r="AQ238" i="18"/>
  <c r="AK229" i="18"/>
  <c r="AQ213" i="18"/>
  <c r="AR213" i="18" s="1"/>
  <c r="AQ239" i="18"/>
  <c r="AR239" i="18" s="1"/>
  <c r="AK300" i="18"/>
  <c r="AL300" i="18" s="1"/>
  <c r="AQ350" i="18"/>
  <c r="AR350" i="18" s="1"/>
  <c r="AK324" i="18"/>
  <c r="AL324" i="18" s="1"/>
  <c r="AQ319" i="18"/>
  <c r="AR319" i="18" s="1"/>
  <c r="AK435" i="18"/>
  <c r="AL435" i="18" s="1"/>
  <c r="AQ432" i="18"/>
  <c r="AR432" i="18" s="1"/>
  <c r="AR500" i="18"/>
  <c r="AQ488" i="18"/>
  <c r="AK545" i="18"/>
  <c r="AQ536" i="18"/>
  <c r="AJ776" i="18"/>
  <c r="AQ708" i="18"/>
  <c r="AR708" i="18" s="1"/>
  <c r="AK890" i="18"/>
  <c r="AL890" i="18" s="1"/>
  <c r="AI689" i="18"/>
  <c r="AO370" i="18"/>
  <c r="AL171" i="18"/>
  <c r="AJ258" i="18"/>
  <c r="AL258" i="18" s="1"/>
  <c r="AP586" i="18"/>
  <c r="AR586" i="18" s="1"/>
  <c r="AO712" i="18"/>
  <c r="AI556" i="18"/>
  <c r="AK556" i="18" s="1"/>
  <c r="AO331" i="18"/>
  <c r="AO367" i="18"/>
  <c r="AI213" i="18"/>
  <c r="AI93" i="18"/>
  <c r="AK93" i="18" s="1"/>
  <c r="AI41" i="18"/>
  <c r="AO354" i="18"/>
  <c r="AO72" i="18"/>
  <c r="AP124" i="18"/>
  <c r="AR124" i="18" s="1"/>
  <c r="AJ161" i="18"/>
  <c r="AL161" i="18" s="1"/>
  <c r="AP157" i="18"/>
  <c r="AR157" i="18" s="1"/>
  <c r="AP193" i="18"/>
  <c r="AR193" i="18" s="1"/>
  <c r="AJ440" i="18"/>
  <c r="AL440" i="18" s="1"/>
  <c r="AR774" i="18"/>
  <c r="AP775" i="18"/>
  <c r="AJ884" i="18"/>
  <c r="AL884" i="18" s="1"/>
  <c r="AI684" i="18"/>
  <c r="AK684" i="18" s="1"/>
  <c r="AI743" i="18"/>
  <c r="AK743" i="18" s="1"/>
  <c r="AI631" i="18"/>
  <c r="AK631" i="18" s="1"/>
  <c r="AO694" i="18"/>
  <c r="AO746" i="18"/>
  <c r="AO785" i="18"/>
  <c r="AO743" i="18"/>
  <c r="AO697" i="18"/>
  <c r="AI538" i="18"/>
  <c r="AI491" i="18"/>
  <c r="AO346" i="18"/>
  <c r="AO294" i="18"/>
  <c r="AI260" i="18"/>
  <c r="AI30" i="18"/>
  <c r="AP96" i="18"/>
  <c r="AR96" i="18" s="1"/>
  <c r="AP173" i="18"/>
  <c r="AR173" i="18" s="1"/>
  <c r="AJ138" i="18"/>
  <c r="AL138" i="18" s="1"/>
  <c r="AQ158" i="18"/>
  <c r="AR158" i="18" s="1"/>
  <c r="AK309" i="18"/>
  <c r="AL309" i="18" s="1"/>
  <c r="AK313" i="18"/>
  <c r="AK357" i="18"/>
  <c r="AL357" i="18" s="1"/>
  <c r="AR609" i="18"/>
  <c r="AQ543" i="18"/>
  <c r="AR543" i="18" s="1"/>
  <c r="AK544" i="18"/>
  <c r="AL544" i="18" s="1"/>
  <c r="AQ612" i="18"/>
  <c r="AR612" i="18" s="1"/>
  <c r="AK704" i="18"/>
  <c r="AL704" i="18" s="1"/>
  <c r="AK833" i="18"/>
  <c r="AL833" i="18" s="1"/>
  <c r="AI717" i="18"/>
  <c r="AK717" i="18" s="1"/>
  <c r="AI675" i="18"/>
  <c r="AI735" i="18"/>
  <c r="AI503" i="18"/>
  <c r="AJ503" i="18" s="1"/>
  <c r="AI549" i="18"/>
  <c r="AI251" i="18"/>
  <c r="AO228" i="18"/>
  <c r="AO269" i="18"/>
  <c r="AO44" i="18"/>
  <c r="AQ115" i="18"/>
  <c r="AR115" i="18" s="1"/>
  <c r="AJ53" i="18"/>
  <c r="AL53" i="18" s="1"/>
  <c r="AJ68" i="18"/>
  <c r="AL68" i="18" s="1"/>
  <c r="AP111" i="18"/>
  <c r="AR111" i="18" s="1"/>
  <c r="AP329" i="18"/>
  <c r="AR329" i="18" s="1"/>
  <c r="AJ364" i="18"/>
  <c r="AL364" i="18" s="1"/>
  <c r="AQ494" i="18"/>
  <c r="AR494" i="18" s="1"/>
  <c r="AP873" i="18"/>
  <c r="AO727" i="18"/>
  <c r="AI705" i="18"/>
  <c r="AO498" i="18"/>
  <c r="AI220" i="18"/>
  <c r="AO199" i="18"/>
  <c r="AI723" i="18"/>
  <c r="AK723" i="18" s="1"/>
  <c r="AI651" i="18"/>
  <c r="AI766" i="18"/>
  <c r="AI529" i="18"/>
  <c r="AK529" i="18" s="1"/>
  <c r="AI341" i="18"/>
  <c r="AO61" i="18"/>
  <c r="AL64" i="18"/>
  <c r="AQ194" i="18"/>
  <c r="AR194" i="18" s="1"/>
  <c r="AL319" i="18"/>
  <c r="AP808" i="18"/>
  <c r="AR808" i="18" s="1"/>
  <c r="AO741" i="18"/>
  <c r="AQ741" i="18" s="1"/>
  <c r="AO108" i="18"/>
  <c r="AO206" i="18"/>
  <c r="AI65" i="18"/>
  <c r="AQ864" i="18"/>
  <c r="AP864" i="18"/>
  <c r="AK901" i="18"/>
  <c r="AJ901" i="18"/>
  <c r="AP719" i="18"/>
  <c r="AQ719" i="18"/>
  <c r="AQ679" i="18"/>
  <c r="AP679" i="18"/>
  <c r="AJ168" i="18"/>
  <c r="AL168" i="18" s="1"/>
  <c r="AQ277" i="18"/>
  <c r="AP277" i="18"/>
  <c r="AJ442" i="18"/>
  <c r="AK442" i="18"/>
  <c r="AJ524" i="18"/>
  <c r="AL524" i="18" s="1"/>
  <c r="AI885" i="18"/>
  <c r="AJ885" i="18" s="1"/>
  <c r="AP198" i="18"/>
  <c r="AR198" i="18" s="1"/>
  <c r="AJ526" i="18"/>
  <c r="AK526" i="18"/>
  <c r="AJ606" i="18"/>
  <c r="AK606" i="18"/>
  <c r="AP702" i="18"/>
  <c r="AQ702" i="18"/>
  <c r="AJ746" i="18"/>
  <c r="AK746" i="18"/>
  <c r="AQ822" i="18"/>
  <c r="AP822" i="18"/>
  <c r="AP860" i="18"/>
  <c r="AR860" i="18" s="1"/>
  <c r="AQ136" i="18"/>
  <c r="AP136" i="18"/>
  <c r="AP181" i="18"/>
  <c r="AQ181" i="18"/>
  <c r="AJ206" i="18"/>
  <c r="AL206" i="18" s="1"/>
  <c r="AJ250" i="18"/>
  <c r="AK250" i="18"/>
  <c r="AK253" i="18"/>
  <c r="AJ253" i="18"/>
  <c r="AP233" i="18"/>
  <c r="AR233" i="18" s="1"/>
  <c r="AQ328" i="18"/>
  <c r="AP328" i="18"/>
  <c r="AP334" i="18"/>
  <c r="AQ334" i="18"/>
  <c r="AK496" i="18"/>
  <c r="AJ496" i="18"/>
  <c r="AK683" i="18"/>
  <c r="AL683" i="18" s="1"/>
  <c r="AQ616" i="18"/>
  <c r="AP666" i="18"/>
  <c r="AQ666" i="18"/>
  <c r="AI851" i="18"/>
  <c r="AK851" i="18" s="1"/>
  <c r="AQ876" i="18"/>
  <c r="AR876" i="18" s="1"/>
  <c r="AQ879" i="18"/>
  <c r="AR879" i="18" s="1"/>
  <c r="AQ88" i="18"/>
  <c r="AR88" i="18" s="1"/>
  <c r="AK76" i="18"/>
  <c r="AJ76" i="18"/>
  <c r="AJ105" i="18"/>
  <c r="AK105" i="18"/>
  <c r="AP142" i="18"/>
  <c r="AR142" i="18" s="1"/>
  <c r="AQ178" i="18"/>
  <c r="AR178" i="18" s="1"/>
  <c r="AK184" i="18"/>
  <c r="AL184" i="18" s="1"/>
  <c r="AP223" i="18"/>
  <c r="AR223" i="18" s="1"/>
  <c r="AQ219" i="18"/>
  <c r="AP219" i="18"/>
  <c r="AJ203" i="18"/>
  <c r="AK203" i="18"/>
  <c r="AP244" i="18"/>
  <c r="AR244" i="18" s="1"/>
  <c r="AJ292" i="18"/>
  <c r="AK292" i="18"/>
  <c r="AL292" i="18" s="1"/>
  <c r="AP289" i="18"/>
  <c r="AQ289" i="18"/>
  <c r="AQ330" i="18"/>
  <c r="AJ355" i="18"/>
  <c r="AK355" i="18"/>
  <c r="AK434" i="18"/>
  <c r="AL434" i="18" s="1"/>
  <c r="AK397" i="18"/>
  <c r="AJ397" i="18"/>
  <c r="AJ570" i="18"/>
  <c r="AL570" i="18" s="1"/>
  <c r="AK521" i="18"/>
  <c r="AJ521" i="18"/>
  <c r="AP566" i="18"/>
  <c r="AQ566" i="18"/>
  <c r="AJ536" i="18"/>
  <c r="AK536" i="18"/>
  <c r="AP557" i="18"/>
  <c r="AQ557" i="18"/>
  <c r="AP585" i="18"/>
  <c r="AR585" i="18" s="1"/>
  <c r="AJ578" i="18"/>
  <c r="AK578" i="18"/>
  <c r="AK607" i="18"/>
  <c r="AJ607" i="18"/>
  <c r="AP641" i="18"/>
  <c r="AQ641" i="18"/>
  <c r="AR733" i="18"/>
  <c r="AQ657" i="18"/>
  <c r="AP657" i="18"/>
  <c r="AP809" i="18"/>
  <c r="AR809" i="18" s="1"/>
  <c r="AQ849" i="18"/>
  <c r="AP849" i="18"/>
  <c r="AO846" i="18"/>
  <c r="AQ846" i="18" s="1"/>
  <c r="AP172" i="18"/>
  <c r="AQ172" i="18"/>
  <c r="AP212" i="18"/>
  <c r="AQ212" i="18"/>
  <c r="AK515" i="18"/>
  <c r="AJ515" i="18"/>
  <c r="AJ280" i="18"/>
  <c r="AK280" i="18"/>
  <c r="AJ267" i="18"/>
  <c r="AL267" i="18" s="1"/>
  <c r="AP304" i="18"/>
  <c r="AQ304" i="18"/>
  <c r="AJ415" i="18"/>
  <c r="AK415" i="18"/>
  <c r="AJ624" i="18"/>
  <c r="AK624" i="18"/>
  <c r="AQ665" i="18"/>
  <c r="AP665" i="18"/>
  <c r="AK799" i="18"/>
  <c r="AJ799" i="18"/>
  <c r="AJ858" i="18"/>
  <c r="AL858" i="18" s="1"/>
  <c r="AJ854" i="18"/>
  <c r="AK854" i="18"/>
  <c r="AI781" i="18"/>
  <c r="AJ781" i="18" s="1"/>
  <c r="AI894" i="18"/>
  <c r="AJ894" i="18" s="1"/>
  <c r="AP713" i="18"/>
  <c r="AQ713" i="18"/>
  <c r="AJ29" i="18"/>
  <c r="AL29" i="18" s="1"/>
  <c r="AK36" i="18"/>
  <c r="AL36" i="18" s="1"/>
  <c r="AJ86" i="18"/>
  <c r="AK86" i="18"/>
  <c r="AJ152" i="18"/>
  <c r="AK152" i="18"/>
  <c r="AJ580" i="18"/>
  <c r="AK580" i="18"/>
  <c r="AO821" i="18"/>
  <c r="AQ821" i="18" s="1"/>
  <c r="AP33" i="18"/>
  <c r="AR33" i="18" s="1"/>
  <c r="AK69" i="18"/>
  <c r="AL69" i="18" s="1"/>
  <c r="AK78" i="18"/>
  <c r="AJ74" i="18"/>
  <c r="AL74" i="18" s="1"/>
  <c r="AQ91" i="18"/>
  <c r="AP91" i="18"/>
  <c r="AJ172" i="18"/>
  <c r="AL172" i="18" s="1"/>
  <c r="AP183" i="18"/>
  <c r="AQ183" i="18"/>
  <c r="AP195" i="18"/>
  <c r="AQ195" i="18"/>
  <c r="AJ246" i="18"/>
  <c r="AK246" i="18"/>
  <c r="AQ272" i="18"/>
  <c r="AP344" i="18"/>
  <c r="AQ344" i="18"/>
  <c r="AQ402" i="18"/>
  <c r="AR402" i="18" s="1"/>
  <c r="AQ444" i="18"/>
  <c r="AP444" i="18"/>
  <c r="AQ405" i="18"/>
  <c r="AJ451" i="18"/>
  <c r="AL451" i="18" s="1"/>
  <c r="AP562" i="18"/>
  <c r="AQ562" i="18"/>
  <c r="AP567" i="18"/>
  <c r="AR567" i="18" s="1"/>
  <c r="AP720" i="18"/>
  <c r="AQ720" i="18"/>
  <c r="AP667" i="18"/>
  <c r="AK841" i="18"/>
  <c r="AJ841" i="18"/>
  <c r="AJ874" i="18"/>
  <c r="AL874" i="18" s="1"/>
  <c r="AK342" i="18"/>
  <c r="AL342" i="18" s="1"/>
  <c r="AP401" i="18"/>
  <c r="AQ401" i="18"/>
  <c r="AQ509" i="18"/>
  <c r="AP509" i="18"/>
  <c r="AK225" i="18"/>
  <c r="AJ225" i="18"/>
  <c r="AP301" i="18"/>
  <c r="AR301" i="18" s="1"/>
  <c r="AQ327" i="18"/>
  <c r="AP327" i="18"/>
  <c r="AJ609" i="18"/>
  <c r="AK609" i="18"/>
  <c r="AP707" i="18"/>
  <c r="AQ707" i="18"/>
  <c r="AQ24" i="18"/>
  <c r="AJ77" i="18"/>
  <c r="AK77" i="18"/>
  <c r="AJ238" i="18"/>
  <c r="AK238" i="18"/>
  <c r="AQ270" i="18"/>
  <c r="AP288" i="18"/>
  <c r="AQ288" i="18"/>
  <c r="AK285" i="18"/>
  <c r="AL285" i="18" s="1"/>
  <c r="AJ305" i="18"/>
  <c r="AK305" i="18"/>
  <c r="AP292" i="18"/>
  <c r="AQ292" i="18"/>
  <c r="AK372" i="18"/>
  <c r="AJ372" i="18"/>
  <c r="AK431" i="18"/>
  <c r="AL431" i="18" s="1"/>
  <c r="AJ388" i="18"/>
  <c r="AK388" i="18"/>
  <c r="AP416" i="18"/>
  <c r="AQ416" i="18"/>
  <c r="AP438" i="18"/>
  <c r="AQ438" i="18"/>
  <c r="AK489" i="18"/>
  <c r="AP568" i="18"/>
  <c r="AR568" i="18" s="1"/>
  <c r="AQ541" i="18"/>
  <c r="AP541" i="18"/>
  <c r="AQ546" i="18"/>
  <c r="AP546" i="18"/>
  <c r="AJ589" i="18"/>
  <c r="AL589" i="18" s="1"/>
  <c r="AK589" i="18"/>
  <c r="AJ527" i="18"/>
  <c r="AK527" i="18"/>
  <c r="AJ694" i="18"/>
  <c r="AK694" i="18"/>
  <c r="AL809" i="18"/>
  <c r="AK707" i="18"/>
  <c r="AL707" i="18" s="1"/>
  <c r="AJ764" i="18"/>
  <c r="AL764" i="18" s="1"/>
  <c r="AK814" i="18"/>
  <c r="AJ814" i="18"/>
  <c r="AQ870" i="18"/>
  <c r="AP870" i="18"/>
  <c r="AP891" i="18"/>
  <c r="AQ891" i="18"/>
  <c r="AK863" i="18"/>
  <c r="AJ863" i="18"/>
  <c r="AO791" i="18"/>
  <c r="AP791" i="18" s="1"/>
  <c r="AK79" i="18"/>
  <c r="AJ79" i="18"/>
  <c r="AJ195" i="18"/>
  <c r="AK195" i="18"/>
  <c r="AP355" i="18"/>
  <c r="AQ355" i="18"/>
  <c r="AJ340" i="18"/>
  <c r="AK340" i="18"/>
  <c r="AQ349" i="18"/>
  <c r="AP349" i="18"/>
  <c r="AP422" i="18"/>
  <c r="AQ422" i="18"/>
  <c r="AK412" i="18"/>
  <c r="AJ412" i="18"/>
  <c r="AK419" i="18"/>
  <c r="AJ419" i="18"/>
  <c r="AJ467" i="18"/>
  <c r="AK467" i="18"/>
  <c r="AQ687" i="18"/>
  <c r="AR687" i="18" s="1"/>
  <c r="AQ755" i="18"/>
  <c r="AR755" i="18" s="1"/>
  <c r="AQ814" i="18"/>
  <c r="AP814" i="18"/>
  <c r="AJ866" i="18"/>
  <c r="AK896" i="18"/>
  <c r="AJ896" i="18"/>
  <c r="AJ71" i="18"/>
  <c r="AL71" i="18" s="1"/>
  <c r="AK99" i="18"/>
  <c r="AJ99" i="18"/>
  <c r="AP143" i="18"/>
  <c r="AQ143" i="18"/>
  <c r="AK226" i="18"/>
  <c r="AJ226" i="18"/>
  <c r="AK221" i="18"/>
  <c r="AJ221" i="18"/>
  <c r="AP296" i="18"/>
  <c r="AR296" i="18" s="1"/>
  <c r="AP352" i="18"/>
  <c r="AQ352" i="18"/>
  <c r="AK432" i="18"/>
  <c r="AJ508" i="18"/>
  <c r="AK508" i="18"/>
  <c r="AQ549" i="18"/>
  <c r="AP549" i="18"/>
  <c r="AK534" i="18"/>
  <c r="AJ534" i="18"/>
  <c r="AJ643" i="18"/>
  <c r="AK643" i="18"/>
  <c r="AK618" i="18"/>
  <c r="AL618" i="18" s="1"/>
  <c r="AP674" i="18"/>
  <c r="AR674" i="18" s="1"/>
  <c r="AK767" i="18"/>
  <c r="AJ767" i="18"/>
  <c r="AQ795" i="18"/>
  <c r="AP795" i="18"/>
  <c r="AK867" i="18"/>
  <c r="AL867" i="18" s="1"/>
  <c r="AI758" i="18"/>
  <c r="AJ758" i="18" s="1"/>
  <c r="AJ122" i="18"/>
  <c r="AK122" i="18"/>
  <c r="AK209" i="18"/>
  <c r="AJ209" i="18"/>
  <c r="AQ770" i="18"/>
  <c r="AP770" i="18"/>
  <c r="AP210" i="18"/>
  <c r="AR210" i="18" s="1"/>
  <c r="AQ210" i="18"/>
  <c r="AK713" i="18"/>
  <c r="AJ713" i="18"/>
  <c r="AK872" i="18"/>
  <c r="AJ872" i="18"/>
  <c r="AK103" i="18"/>
  <c r="AJ103" i="18"/>
  <c r="AQ102" i="18"/>
  <c r="AP102" i="18"/>
  <c r="AP129" i="18"/>
  <c r="AQ129" i="18"/>
  <c r="AJ158" i="18"/>
  <c r="AL158" i="18" s="1"/>
  <c r="AK158" i="18"/>
  <c r="AK192" i="18"/>
  <c r="AJ192" i="18"/>
  <c r="AJ231" i="18"/>
  <c r="AK231" i="18"/>
  <c r="AP284" i="18"/>
  <c r="AR284" i="18" s="1"/>
  <c r="AQ321" i="18"/>
  <c r="AR321" i="18" s="1"/>
  <c r="AQ476" i="18"/>
  <c r="AP476" i="18"/>
  <c r="AK603" i="18"/>
  <c r="AJ603" i="18"/>
  <c r="AR642" i="18"/>
  <c r="AP699" i="18"/>
  <c r="AQ699" i="18"/>
  <c r="AK693" i="18"/>
  <c r="AJ693" i="18"/>
  <c r="AL693" i="18" s="1"/>
  <c r="AP888" i="18"/>
  <c r="AR888" i="18" s="1"/>
  <c r="AJ905" i="18"/>
  <c r="AK905" i="18"/>
  <c r="AK838" i="18"/>
  <c r="AJ838" i="18"/>
  <c r="AK837" i="18"/>
  <c r="AJ837" i="18"/>
  <c r="AQ84" i="18"/>
  <c r="AR84" i="18" s="1"/>
  <c r="AP75" i="18"/>
  <c r="AQ75" i="18"/>
  <c r="AJ107" i="18"/>
  <c r="AL107" i="18" s="1"/>
  <c r="AK112" i="18"/>
  <c r="AJ112" i="18"/>
  <c r="AP95" i="18"/>
  <c r="AQ95" i="18"/>
  <c r="AQ133" i="18"/>
  <c r="AR133" i="18" s="1"/>
  <c r="AK141" i="18"/>
  <c r="AJ141" i="18"/>
  <c r="AQ149" i="18"/>
  <c r="AP149" i="18"/>
  <c r="AP175" i="18"/>
  <c r="AQ175" i="18"/>
  <c r="AK210" i="18"/>
  <c r="AL210" i="18" s="1"/>
  <c r="AK232" i="18"/>
  <c r="AL232" i="18" s="1"/>
  <c r="AJ272" i="18"/>
  <c r="AL272" i="18" s="1"/>
  <c r="AQ324" i="18"/>
  <c r="AP324" i="18"/>
  <c r="AK393" i="18"/>
  <c r="AJ393" i="18"/>
  <c r="AK563" i="18"/>
  <c r="AP515" i="18"/>
  <c r="AQ515" i="18"/>
  <c r="AK542" i="18"/>
  <c r="AL542" i="18" s="1"/>
  <c r="AP669" i="18"/>
  <c r="AQ669" i="18"/>
  <c r="AJ724" i="18"/>
  <c r="AK724" i="18"/>
  <c r="AK678" i="18"/>
  <c r="AJ678" i="18"/>
  <c r="AJ725" i="18"/>
  <c r="AK725" i="18"/>
  <c r="AK856" i="18"/>
  <c r="AJ856" i="18"/>
  <c r="AJ824" i="18"/>
  <c r="AL824" i="18" s="1"/>
  <c r="AJ70" i="18"/>
  <c r="AK70" i="18"/>
  <c r="AP169" i="18"/>
  <c r="AQ169" i="18"/>
  <c r="AK330" i="18"/>
  <c r="AJ330" i="18"/>
  <c r="AP548" i="18"/>
  <c r="AQ548" i="18"/>
  <c r="AJ703" i="18"/>
  <c r="AK703" i="18"/>
  <c r="AK755" i="18"/>
  <c r="AJ755" i="18"/>
  <c r="AQ750" i="18"/>
  <c r="AP750" i="18"/>
  <c r="AP861" i="18"/>
  <c r="AQ861" i="18"/>
  <c r="AJ773" i="18"/>
  <c r="AO622" i="18"/>
  <c r="AP622" i="18" s="1"/>
  <c r="AP855" i="18"/>
  <c r="AR855" i="18" s="1"/>
  <c r="AK255" i="18"/>
  <c r="AJ255" i="18"/>
  <c r="AP333" i="18"/>
  <c r="AQ333" i="18"/>
  <c r="AJ334" i="18"/>
  <c r="AK334" i="18"/>
  <c r="AK441" i="18"/>
  <c r="AJ441" i="18"/>
  <c r="AQ512" i="18"/>
  <c r="AP512" i="18"/>
  <c r="AL614" i="18"/>
  <c r="AQ766" i="18"/>
  <c r="AP766" i="18"/>
  <c r="AP759" i="18"/>
  <c r="AQ759" i="18"/>
  <c r="AQ852" i="18"/>
  <c r="AP852" i="18"/>
  <c r="AI775" i="18"/>
  <c r="AK775" i="18" s="1"/>
  <c r="AO745" i="18"/>
  <c r="AP745" i="18" s="1"/>
  <c r="AR120" i="18"/>
  <c r="AJ162" i="18"/>
  <c r="AK162" i="18"/>
  <c r="AJ278" i="18"/>
  <c r="AK278" i="18"/>
  <c r="AQ283" i="18"/>
  <c r="AP283" i="18"/>
  <c r="AK457" i="18"/>
  <c r="AJ457" i="18"/>
  <c r="AK561" i="18"/>
  <c r="AJ561" i="18"/>
  <c r="AL649" i="18"/>
  <c r="AQ632" i="18"/>
  <c r="AP632" i="18"/>
  <c r="AR751" i="18"/>
  <c r="AK686" i="18"/>
  <c r="AJ686" i="18"/>
  <c r="AJ674" i="18"/>
  <c r="AK674" i="18"/>
  <c r="AQ803" i="18"/>
  <c r="AP803" i="18"/>
  <c r="AP862" i="18"/>
  <c r="AR862" i="18" s="1"/>
  <c r="AJ197" i="18"/>
  <c r="AL197" i="18" s="1"/>
  <c r="AQ361" i="18"/>
  <c r="AP361" i="18"/>
  <c r="AJ406" i="18"/>
  <c r="AL406" i="18" s="1"/>
  <c r="AP572" i="18"/>
  <c r="AQ572" i="18"/>
  <c r="AK539" i="18"/>
  <c r="AP478" i="18"/>
  <c r="AQ478" i="18"/>
  <c r="AJ667" i="18"/>
  <c r="AK667" i="18"/>
  <c r="AQ828" i="18"/>
  <c r="AP828" i="18"/>
  <c r="AL167" i="18"/>
  <c r="AP227" i="18"/>
  <c r="AQ227" i="18"/>
  <c r="AJ390" i="18"/>
  <c r="AK390" i="18"/>
  <c r="AJ391" i="18"/>
  <c r="AK391" i="18"/>
  <c r="AP391" i="18"/>
  <c r="AQ391" i="18"/>
  <c r="AQ482" i="18"/>
  <c r="AP482" i="18"/>
  <c r="AQ545" i="18"/>
  <c r="AP545" i="18"/>
  <c r="AR592" i="18"/>
  <c r="AJ623" i="18"/>
  <c r="AK623" i="18"/>
  <c r="AJ605" i="18"/>
  <c r="AL605" i="18" s="1"/>
  <c r="AQ639" i="18"/>
  <c r="AP639" i="18"/>
  <c r="AR691" i="18"/>
  <c r="AK650" i="18"/>
  <c r="AJ650" i="18"/>
  <c r="AQ668" i="18"/>
  <c r="AP668" i="18"/>
  <c r="AL893" i="18"/>
  <c r="AQ508" i="18"/>
  <c r="AR508" i="18" s="1"/>
  <c r="AO703" i="18"/>
  <c r="AP703" i="18" s="1"/>
  <c r="AK697" i="18"/>
  <c r="AL697" i="18" s="1"/>
  <c r="AK695" i="18"/>
  <c r="AL695" i="18" s="1"/>
  <c r="AO889" i="18"/>
  <c r="AP889" i="18" s="1"/>
  <c r="AI591" i="18"/>
  <c r="AJ591" i="18" s="1"/>
  <c r="AR167" i="18"/>
  <c r="AJ149" i="18"/>
  <c r="AL149" i="18" s="1"/>
  <c r="AR221" i="18"/>
  <c r="AR717" i="18"/>
  <c r="AJ819" i="18"/>
  <c r="AL819" i="18" s="1"/>
  <c r="AP869" i="18"/>
  <c r="AR869" i="18" s="1"/>
  <c r="AO898" i="18"/>
  <c r="AP898" i="18" s="1"/>
  <c r="AI738" i="18"/>
  <c r="AJ738" i="18" s="1"/>
  <c r="AI753" i="18"/>
  <c r="AJ753" i="18" s="1"/>
  <c r="AP9" i="18"/>
  <c r="AK140" i="18"/>
  <c r="AL140" i="18" s="1"/>
  <c r="AL276" i="18"/>
  <c r="AJ295" i="18"/>
  <c r="AL295" i="18" s="1"/>
  <c r="AR576" i="18"/>
  <c r="AJ731" i="18"/>
  <c r="AL731" i="18" s="1"/>
  <c r="AP732" i="18"/>
  <c r="AR684" i="18"/>
  <c r="AL315" i="18"/>
  <c r="AL304" i="18"/>
  <c r="AR322" i="18"/>
  <c r="AR424" i="18"/>
  <c r="AJ444" i="18"/>
  <c r="AK444" i="18"/>
  <c r="AR485" i="18"/>
  <c r="AR589" i="18"/>
  <c r="AJ590" i="18"/>
  <c r="AK590" i="18"/>
  <c r="AL590" i="18" s="1"/>
  <c r="AJ511" i="18"/>
  <c r="AK511" i="18"/>
  <c r="AR528" i="18"/>
  <c r="AL514" i="18"/>
  <c r="AR688" i="18"/>
  <c r="AO670" i="18"/>
  <c r="AP670" i="18" s="1"/>
  <c r="AJ411" i="18"/>
  <c r="AL411" i="18" s="1"/>
  <c r="AR470" i="18"/>
  <c r="AJ698" i="18"/>
  <c r="AK698" i="18"/>
  <c r="AQ786" i="18"/>
  <c r="AP786" i="18"/>
  <c r="AO880" i="18"/>
  <c r="AP880" i="18" s="1"/>
  <c r="AO659" i="18"/>
  <c r="AP659" i="18" s="1"/>
  <c r="AO638" i="18"/>
  <c r="AI492" i="18"/>
  <c r="AJ492" i="18" s="1"/>
  <c r="AI747" i="18"/>
  <c r="AJ747" i="18" s="1"/>
  <c r="AI742" i="18"/>
  <c r="AJ742" i="18" s="1"/>
  <c r="AK726" i="18"/>
  <c r="AL726" i="18" s="1"/>
  <c r="AO560" i="18"/>
  <c r="AQ560" i="18" s="1"/>
  <c r="AI600" i="18"/>
  <c r="AJ600" i="18" s="1"/>
  <c r="AO486" i="18"/>
  <c r="AP486" i="18" s="1"/>
  <c r="AJ640" i="18"/>
  <c r="AL640" i="18" s="1"/>
  <c r="AO618" i="18"/>
  <c r="AP618" i="18" s="1"/>
  <c r="AO538" i="18"/>
  <c r="AP538" i="18" s="1"/>
  <c r="AO542" i="18"/>
  <c r="AO520" i="18"/>
  <c r="AP520" i="18" s="1"/>
  <c r="AO423" i="18"/>
  <c r="AQ423" i="18" s="1"/>
  <c r="AI436" i="18"/>
  <c r="AI483" i="18"/>
  <c r="AI377" i="18"/>
  <c r="AJ377" i="18" s="1"/>
  <c r="AO510" i="18"/>
  <c r="AI346" i="18"/>
  <c r="AO340" i="18"/>
  <c r="AO229" i="18"/>
  <c r="AO39" i="18"/>
  <c r="AP39" i="18" s="1"/>
  <c r="AO52" i="18"/>
  <c r="AO13" i="18"/>
  <c r="AI57" i="18"/>
  <c r="AJ57" i="18" s="1"/>
  <c r="AP20" i="18"/>
  <c r="AR20" i="18" s="1"/>
  <c r="AJ25" i="18"/>
  <c r="AL25" i="18" s="1"/>
  <c r="AJ67" i="18"/>
  <c r="AL67" i="18" s="1"/>
  <c r="AP29" i="18"/>
  <c r="AR29" i="18" s="1"/>
  <c r="AO86" i="18"/>
  <c r="AP86" i="18" s="1"/>
  <c r="AO40" i="18"/>
  <c r="AO148" i="18"/>
  <c r="AP148" i="18" s="1"/>
  <c r="AI82" i="18"/>
  <c r="AJ82" i="18" s="1"/>
  <c r="AI9" i="18"/>
  <c r="AI187" i="18"/>
  <c r="AJ187" i="18" s="1"/>
  <c r="AI154" i="18"/>
  <c r="AO57" i="18"/>
  <c r="AP57" i="18" s="1"/>
  <c r="AI789" i="18"/>
  <c r="AK789" i="18" s="1"/>
  <c r="AI795" i="18"/>
  <c r="AI847" i="18"/>
  <c r="AO874" i="18"/>
  <c r="AP874" i="18" s="1"/>
  <c r="AO901" i="18"/>
  <c r="AP901" i="18" s="1"/>
  <c r="AI790" i="18"/>
  <c r="AI852" i="18"/>
  <c r="AJ852" i="18" s="1"/>
  <c r="AO787" i="18"/>
  <c r="AI823" i="18"/>
  <c r="AI882" i="18"/>
  <c r="AJ882" i="18" s="1"/>
  <c r="AO868" i="18"/>
  <c r="AP868" i="18" s="1"/>
  <c r="AO859" i="18"/>
  <c r="AP859" i="18" s="1"/>
  <c r="AK802" i="18"/>
  <c r="AL802" i="18" s="1"/>
  <c r="AO740" i="18"/>
  <c r="AQ740" i="18" s="1"/>
  <c r="AI745" i="18"/>
  <c r="AO648" i="18"/>
  <c r="AP648" i="18" s="1"/>
  <c r="AI729" i="18"/>
  <c r="AO721" i="18"/>
  <c r="AQ721" i="18" s="1"/>
  <c r="AO524" i="18"/>
  <c r="AQ524" i="18" s="1"/>
  <c r="AO601" i="18"/>
  <c r="AO495" i="18"/>
  <c r="AJ471" i="18"/>
  <c r="AL471" i="18" s="1"/>
  <c r="AI335" i="18"/>
  <c r="AJ335" i="18" s="1"/>
  <c r="AI433" i="18"/>
  <c r="AI380" i="18"/>
  <c r="AO451" i="18"/>
  <c r="AQ451" i="18" s="1"/>
  <c r="AO342" i="18"/>
  <c r="AI336" i="18"/>
  <c r="AI263" i="18"/>
  <c r="AJ263" i="18" s="1"/>
  <c r="AO258" i="18"/>
  <c r="AO240" i="18"/>
  <c r="AO196" i="18"/>
  <c r="AI18" i="18"/>
  <c r="AI52" i="18"/>
  <c r="AO22" i="18"/>
  <c r="AI27" i="18"/>
  <c r="AJ27" i="18" s="1"/>
  <c r="AI117" i="18"/>
  <c r="AJ117" i="18" s="1"/>
  <c r="AO6" i="18"/>
  <c r="AO185" i="18"/>
  <c r="AP185" i="18" s="1"/>
  <c r="AP8" i="18"/>
  <c r="AR8" i="18" s="1"/>
  <c r="AK792" i="18"/>
  <c r="AO800" i="18"/>
  <c r="AI798" i="18"/>
  <c r="AJ798" i="18" s="1"/>
  <c r="AO854" i="18"/>
  <c r="AO790" i="18"/>
  <c r="AP790" i="18" s="1"/>
  <c r="AO825" i="18"/>
  <c r="AI652" i="18"/>
  <c r="AO706" i="18"/>
  <c r="AI829" i="18"/>
  <c r="AO841" i="18"/>
  <c r="AO724" i="18"/>
  <c r="AI648" i="18"/>
  <c r="AO671" i="18"/>
  <c r="AO763" i="18"/>
  <c r="AP763" i="18" s="1"/>
  <c r="AO695" i="18"/>
  <c r="AQ695" i="18" s="1"/>
  <c r="AO644" i="18"/>
  <c r="AP644" i="18" s="1"/>
  <c r="AI568" i="18"/>
  <c r="AJ568" i="18" s="1"/>
  <c r="AI574" i="18"/>
  <c r="AO596" i="18"/>
  <c r="AP596" i="18" s="1"/>
  <c r="AO493" i="18"/>
  <c r="AI477" i="18"/>
  <c r="AK477" i="18" s="1"/>
  <c r="AI371" i="18"/>
  <c r="AI396" i="18"/>
  <c r="AO441" i="18"/>
  <c r="AP441" i="18" s="1"/>
  <c r="AO449" i="18"/>
  <c r="AQ449" i="18" s="1"/>
  <c r="AI283" i="18"/>
  <c r="AO280" i="18"/>
  <c r="AP280" i="18" s="1"/>
  <c r="AO243" i="18"/>
  <c r="AP243" i="18" s="1"/>
  <c r="AO234" i="18"/>
  <c r="AI320" i="18"/>
  <c r="AO336" i="18"/>
  <c r="AI236" i="18"/>
  <c r="AI148" i="18"/>
  <c r="AJ148" i="18" s="1"/>
  <c r="AI13" i="18"/>
  <c r="AJ13" i="18" s="1"/>
  <c r="AI173" i="18"/>
  <c r="AI150" i="18"/>
  <c r="AI121" i="18"/>
  <c r="AO802" i="18"/>
  <c r="AP802" i="18" s="1"/>
  <c r="AO851" i="18"/>
  <c r="AO835" i="18"/>
  <c r="AI879" i="18"/>
  <c r="AJ879" i="18" s="1"/>
  <c r="AI820" i="18"/>
  <c r="AI828" i="18"/>
  <c r="AO856" i="18"/>
  <c r="AP856" i="18" s="1"/>
  <c r="AO886" i="18"/>
  <c r="AP886" i="18" s="1"/>
  <c r="AO796" i="18"/>
  <c r="AI864" i="18"/>
  <c r="AJ864" i="18" s="1"/>
  <c r="AI844" i="18"/>
  <c r="AO660" i="18"/>
  <c r="AO677" i="18"/>
  <c r="AQ677" i="18" s="1"/>
  <c r="AO629" i="18"/>
  <c r="AO599" i="18"/>
  <c r="AQ599" i="18" s="1"/>
  <c r="AI532" i="18"/>
  <c r="AJ532" i="18" s="1"/>
  <c r="AO400" i="18"/>
  <c r="AQ400" i="18" s="1"/>
  <c r="AI407" i="18"/>
  <c r="AK407" i="18" s="1"/>
  <c r="AO445" i="18"/>
  <c r="AO407" i="18"/>
  <c r="AI287" i="18"/>
  <c r="AI193" i="18"/>
  <c r="AO231" i="18"/>
  <c r="AO49" i="18"/>
  <c r="AP49" i="18" s="1"/>
  <c r="AO17" i="18"/>
  <c r="AO56" i="18"/>
  <c r="AJ34" i="18"/>
  <c r="AL34" i="18" s="1"/>
  <c r="AI31" i="18"/>
  <c r="AO118" i="18"/>
  <c r="AO797" i="18"/>
  <c r="AQ797" i="18" s="1"/>
  <c r="AO829" i="18"/>
  <c r="AQ829" i="18" s="1"/>
  <c r="AI822" i="18"/>
  <c r="AI859" i="18"/>
  <c r="AI796" i="18"/>
  <c r="AJ796" i="18" s="1"/>
  <c r="AI831" i="18"/>
  <c r="AI816" i="18"/>
  <c r="AI839" i="18"/>
  <c r="AI711" i="18"/>
  <c r="AO811" i="18"/>
  <c r="AP811" i="18" s="1"/>
  <c r="AI876" i="18"/>
  <c r="AJ876" i="18" s="1"/>
  <c r="AI903" i="18"/>
  <c r="AJ903" i="18" s="1"/>
  <c r="AO737" i="18"/>
  <c r="AI708" i="18"/>
  <c r="AJ708" i="18" s="1"/>
  <c r="AI732" i="18"/>
  <c r="AI754" i="18"/>
  <c r="AI774" i="18"/>
  <c r="AJ774" i="18" s="1"/>
  <c r="AI756" i="18"/>
  <c r="AJ756" i="18" s="1"/>
  <c r="AK503" i="18"/>
  <c r="AL503" i="18" s="1"/>
  <c r="AO627" i="18"/>
  <c r="AP627" i="18" s="1"/>
  <c r="AO602" i="18"/>
  <c r="AQ602" i="18" s="1"/>
  <c r="AO535" i="18"/>
  <c r="AI405" i="18"/>
  <c r="AJ405" i="18" s="1"/>
  <c r="AO282" i="18"/>
  <c r="AP282" i="18" s="1"/>
  <c r="AJ499" i="18"/>
  <c r="AL499" i="18" s="1"/>
  <c r="AO366" i="18"/>
  <c r="AI443" i="18"/>
  <c r="AK443" i="18" s="1"/>
  <c r="AO222" i="18"/>
  <c r="AI314" i="18"/>
  <c r="AJ314" i="18" s="1"/>
  <c r="AO291" i="18"/>
  <c r="AO264" i="18"/>
  <c r="AO31" i="18"/>
  <c r="AO30" i="18"/>
  <c r="AP30" i="18" s="1"/>
  <c r="AI42" i="18"/>
  <c r="AO748" i="18"/>
  <c r="AO827" i="18"/>
  <c r="AO883" i="18"/>
  <c r="AP883" i="18" s="1"/>
  <c r="AI778" i="18"/>
  <c r="AJ778" i="18" s="1"/>
  <c r="AI825" i="18"/>
  <c r="AI801" i="18"/>
  <c r="AO833" i="18"/>
  <c r="AI861" i="18"/>
  <c r="AJ861" i="18" s="1"/>
  <c r="AI5" i="18"/>
  <c r="AJ5" i="18" s="1"/>
  <c r="AO838" i="18"/>
  <c r="AI891" i="18"/>
  <c r="AJ891" i="18" s="1"/>
  <c r="AI656" i="18"/>
  <c r="AO664" i="18"/>
  <c r="AP664" i="18" s="1"/>
  <c r="AO753" i="18"/>
  <c r="AQ753" i="18" s="1"/>
  <c r="AI501" i="18"/>
  <c r="AJ501" i="18" s="1"/>
  <c r="AI469" i="18"/>
  <c r="AI565" i="18"/>
  <c r="AO345" i="18"/>
  <c r="AI464" i="18"/>
  <c r="AO403" i="18"/>
  <c r="AQ403" i="18" s="1"/>
  <c r="AI369" i="18"/>
  <c r="AI273" i="18"/>
  <c r="AI344" i="18"/>
  <c r="AI186" i="18"/>
  <c r="AJ186" i="18" s="1"/>
  <c r="AI332" i="18"/>
  <c r="AI114" i="18"/>
  <c r="AK114" i="18" s="1"/>
  <c r="AI49" i="18"/>
  <c r="AO26" i="18"/>
  <c r="AI63" i="18"/>
  <c r="AJ63" i="18" s="1"/>
  <c r="AO114" i="18"/>
  <c r="AP114" i="18" s="1"/>
  <c r="AO37" i="18"/>
  <c r="AI817" i="18"/>
  <c r="AI769" i="18"/>
  <c r="AJ769" i="18" s="1"/>
  <c r="AI810" i="18"/>
  <c r="AO863" i="18"/>
  <c r="AI599" i="18"/>
  <c r="AI779" i="18"/>
  <c r="AI780" i="18"/>
  <c r="AO820" i="18"/>
  <c r="AO742" i="18"/>
  <c r="AI765" i="18"/>
  <c r="AO764" i="18"/>
  <c r="AI692" i="18"/>
  <c r="AI751" i="18"/>
  <c r="AK751" i="18" s="1"/>
  <c r="AJ556" i="18"/>
  <c r="AL556" i="18" s="1"/>
  <c r="AO635" i="18"/>
  <c r="AP635" i="18" s="1"/>
  <c r="AO463" i="18"/>
  <c r="AP463" i="18" s="1"/>
  <c r="AO529" i="18"/>
  <c r="AP529" i="18" s="1"/>
  <c r="AO418" i="18"/>
  <c r="AI386" i="18"/>
  <c r="AO468" i="18"/>
  <c r="AI359" i="18"/>
  <c r="AK359" i="18" s="1"/>
  <c r="AO479" i="18"/>
  <c r="AO363" i="18"/>
  <c r="AQ363" i="18" s="1"/>
  <c r="AI271" i="18"/>
  <c r="AO225" i="18"/>
  <c r="AP225" i="18" s="1"/>
  <c r="AP214" i="18"/>
  <c r="AR214" i="18" s="1"/>
  <c r="AJ261" i="18"/>
  <c r="AL261" i="18" s="1"/>
  <c r="AI39" i="18"/>
  <c r="AI142" i="18"/>
  <c r="AO715" i="18"/>
  <c r="AI805" i="18"/>
  <c r="AK805" i="18" s="1"/>
  <c r="AO839" i="18"/>
  <c r="AO819" i="18"/>
  <c r="AP819" i="18" s="1"/>
  <c r="AO776" i="18"/>
  <c r="AO812" i="18"/>
  <c r="AP812" i="18" s="1"/>
  <c r="AI888" i="18"/>
  <c r="AJ888" i="18" s="1"/>
  <c r="AQ830" i="18"/>
  <c r="AR830" i="18" s="1"/>
  <c r="AO865" i="18"/>
  <c r="AP865" i="18" s="1"/>
  <c r="AO783" i="18"/>
  <c r="AO895" i="18"/>
  <c r="AP895" i="18" s="1"/>
  <c r="AI736" i="18"/>
  <c r="AQ806" i="18"/>
  <c r="AR806" i="18" s="1"/>
  <c r="AI846" i="18"/>
  <c r="AJ846" i="18" s="1"/>
  <c r="AO569" i="18"/>
  <c r="AP569" i="18" s="1"/>
  <c r="AO762" i="18"/>
  <c r="AP762" i="18" s="1"/>
  <c r="AO636" i="18"/>
  <c r="AI783" i="18"/>
  <c r="AJ783" i="18" s="1"/>
  <c r="AJ550" i="18"/>
  <c r="AL550" i="18" s="1"/>
  <c r="AI587" i="18"/>
  <c r="AI507" i="18"/>
  <c r="AJ507" i="18" s="1"/>
  <c r="AP626" i="18"/>
  <c r="AR626" i="18" s="1"/>
  <c r="AO556" i="18"/>
  <c r="AO467" i="18"/>
  <c r="AI461" i="18"/>
  <c r="AJ461" i="18" s="1"/>
  <c r="AI392" i="18"/>
  <c r="AJ392" i="18" s="1"/>
  <c r="AP429" i="18"/>
  <c r="AR429" i="18" s="1"/>
  <c r="AP450" i="18"/>
  <c r="AR450" i="18" s="1"/>
  <c r="AO460" i="18"/>
  <c r="AO428" i="18"/>
  <c r="AO389" i="18"/>
  <c r="AO395" i="18"/>
  <c r="AQ395" i="18" s="1"/>
  <c r="AI474" i="18"/>
  <c r="AK474" i="18" s="1"/>
  <c r="AI484" i="18"/>
  <c r="AK484" i="18" s="1"/>
  <c r="AI399" i="18"/>
  <c r="AK399" i="18" s="1"/>
  <c r="AO343" i="18"/>
  <c r="AI327" i="18"/>
  <c r="AK327" i="18" s="1"/>
  <c r="AO218" i="18"/>
  <c r="AP70" i="18"/>
  <c r="AR70" i="18" s="1"/>
  <c r="AP112" i="18"/>
  <c r="AR112" i="18" s="1"/>
  <c r="AJ37" i="18"/>
  <c r="AL37" i="18" s="1"/>
  <c r="AO153" i="18"/>
  <c r="AO155" i="18"/>
  <c r="AI81" i="18"/>
  <c r="AJ81" i="18" s="1"/>
  <c r="AO43" i="18"/>
  <c r="AI58" i="18"/>
  <c r="AI26" i="18"/>
  <c r="AJ26" i="18" s="1"/>
  <c r="AI21" i="18"/>
  <c r="AJ21" i="18" s="1"/>
  <c r="AO110" i="18"/>
  <c r="AI807" i="18"/>
  <c r="AJ807" i="18" s="1"/>
  <c r="AI815" i="18"/>
  <c r="AI806" i="18"/>
  <c r="AJ806" i="18" s="1"/>
  <c r="AI826" i="18"/>
  <c r="AI763" i="18"/>
  <c r="AI821" i="18"/>
  <c r="AI760" i="18"/>
  <c r="AJ760" i="18" s="1"/>
  <c r="AO551" i="18"/>
  <c r="AP551" i="18" s="1"/>
  <c r="AI559" i="18"/>
  <c r="AJ559" i="18" s="1"/>
  <c r="AO458" i="18"/>
  <c r="AI428" i="18"/>
  <c r="AK428" i="18" s="1"/>
  <c r="AO263" i="18"/>
  <c r="AI339" i="18"/>
  <c r="AO275" i="18"/>
  <c r="AP275" i="18" s="1"/>
  <c r="AI288" i="18"/>
  <c r="AI214" i="18"/>
  <c r="AO186" i="18"/>
  <c r="AI188" i="18"/>
  <c r="AJ188" i="18" s="1"/>
  <c r="AI22" i="18"/>
  <c r="AO16" i="18"/>
  <c r="AP16" i="18" s="1"/>
  <c r="AI84" i="18"/>
  <c r="AI73" i="18"/>
  <c r="AI28" i="18"/>
  <c r="AK28" i="18" s="1"/>
  <c r="AO824" i="18"/>
  <c r="AO817" i="18"/>
  <c r="AO892" i="18"/>
  <c r="AP892" i="18" s="1"/>
  <c r="AO810" i="18"/>
  <c r="AI843" i="18"/>
  <c r="AJ843" i="18" s="1"/>
  <c r="AI702" i="18"/>
  <c r="AI873" i="18"/>
  <c r="AJ873" i="18" s="1"/>
  <c r="AI900" i="18"/>
  <c r="AJ900" i="18" s="1"/>
  <c r="AO850" i="18"/>
  <c r="AP850" i="18" s="1"/>
  <c r="AI757" i="18"/>
  <c r="AI691" i="18"/>
  <c r="AI621" i="18"/>
  <c r="AO588" i="18"/>
  <c r="AO511" i="18"/>
  <c r="AI361" i="18"/>
  <c r="AI479" i="18"/>
  <c r="AJ479" i="18" s="1"/>
  <c r="AI447" i="18"/>
  <c r="AJ353" i="18"/>
  <c r="AL353" i="18" s="1"/>
  <c r="AI452" i="18"/>
  <c r="AO475" i="18"/>
  <c r="AQ475" i="18" s="1"/>
  <c r="AO285" i="18"/>
  <c r="AP285" i="18" s="1"/>
  <c r="AI264" i="18"/>
  <c r="AO209" i="18"/>
  <c r="AI16" i="18"/>
  <c r="AK16" i="18" s="1"/>
  <c r="AO62" i="18"/>
  <c r="AO34" i="18"/>
  <c r="AP34" i="18" s="1"/>
  <c r="AI124" i="18"/>
  <c r="AJ124" i="18" s="1"/>
  <c r="AO48" i="18"/>
  <c r="AP48" i="18" s="1"/>
  <c r="AP14" i="18"/>
  <c r="AR14" i="18" s="1"/>
  <c r="AO53" i="18"/>
  <c r="AJ19" i="18"/>
  <c r="AL19" i="18" s="1"/>
  <c r="AO50" i="18"/>
  <c r="AI106" i="18"/>
  <c r="AO65" i="18"/>
  <c r="AI840" i="18"/>
  <c r="AO782" i="18"/>
  <c r="AO771" i="18"/>
  <c r="AP771" i="18" s="1"/>
  <c r="AO845" i="18"/>
  <c r="AO831" i="18"/>
  <c r="AO780" i="18"/>
  <c r="AO826" i="18"/>
  <c r="AI681" i="18"/>
  <c r="AO754" i="18"/>
  <c r="AP754" i="18" s="1"/>
  <c r="AJ679" i="18"/>
  <c r="AL679" i="18" s="1"/>
  <c r="AO781" i="18"/>
  <c r="AP781" i="18" s="1"/>
  <c r="AI739" i="18"/>
  <c r="AI696" i="18"/>
  <c r="AO773" i="18"/>
  <c r="AI604" i="18"/>
  <c r="AI612" i="18"/>
  <c r="AO442" i="18"/>
  <c r="AP442" i="18" s="1"/>
  <c r="AO583" i="18"/>
  <c r="AJ407" i="18"/>
  <c r="AO375" i="18"/>
  <c r="AI450" i="18"/>
  <c r="AI466" i="18"/>
  <c r="AO519" i="18"/>
  <c r="AO421" i="18"/>
  <c r="AI316" i="18"/>
  <c r="AP205" i="18"/>
  <c r="AR205" i="18" s="1"/>
  <c r="AI205" i="18"/>
  <c r="AI54" i="18"/>
  <c r="AO131" i="18"/>
  <c r="AI104" i="18"/>
  <c r="AP23" i="18"/>
  <c r="AR23" i="18" s="1"/>
  <c r="AI786" i="18"/>
  <c r="AO842" i="18"/>
  <c r="AI897" i="18"/>
  <c r="AJ897" i="18" s="1"/>
  <c r="AO805" i="18"/>
  <c r="AO778" i="18"/>
  <c r="AO847" i="18"/>
  <c r="AP847" i="18" s="1"/>
  <c r="AI813" i="18"/>
  <c r="AO801" i="18"/>
  <c r="AP801" i="18" s="1"/>
  <c r="AO877" i="18"/>
  <c r="AP877" i="18" s="1"/>
  <c r="AO904" i="18"/>
  <c r="AP904" i="18" s="1"/>
  <c r="AI834" i="18"/>
  <c r="AJ834" i="18" s="1"/>
  <c r="AI855" i="18"/>
  <c r="AJ855" i="18" s="1"/>
  <c r="AI797" i="18"/>
  <c r="AI832" i="18"/>
  <c r="AI597" i="18"/>
  <c r="AJ597" i="18" s="1"/>
  <c r="AI733" i="18"/>
  <c r="AJ733" i="18" s="1"/>
  <c r="AI714" i="18"/>
  <c r="AO640" i="18"/>
  <c r="AO749" i="18"/>
  <c r="AO744" i="18"/>
  <c r="AO736" i="18"/>
  <c r="AP736" i="18" s="1"/>
  <c r="AO730" i="18"/>
  <c r="AQ730" i="18" s="1"/>
  <c r="AO686" i="18"/>
  <c r="AQ686" i="18" s="1"/>
  <c r="AO507" i="18"/>
  <c r="AP608" i="18"/>
  <c r="AR608" i="18" s="1"/>
  <c r="AI505" i="18"/>
  <c r="AO578" i="18"/>
  <c r="AP578" i="18" s="1"/>
  <c r="AI541" i="18"/>
  <c r="AJ541" i="18" s="1"/>
  <c r="AO620" i="18"/>
  <c r="AP620" i="18" s="1"/>
  <c r="AI547" i="18"/>
  <c r="AK547" i="18" s="1"/>
  <c r="AO617" i="18"/>
  <c r="AQ617" i="18" s="1"/>
  <c r="AO440" i="18"/>
  <c r="AI414" i="18"/>
  <c r="AJ414" i="18" s="1"/>
  <c r="AJ459" i="18"/>
  <c r="AL459" i="18" s="1"/>
  <c r="AO437" i="18"/>
  <c r="AI370" i="18"/>
  <c r="AI448" i="18"/>
  <c r="AJ448" i="18" s="1"/>
  <c r="AI422" i="18"/>
  <c r="AI345" i="18"/>
  <c r="AO281" i="18"/>
  <c r="AO317" i="18"/>
  <c r="AO200" i="18"/>
  <c r="AJ123" i="18"/>
  <c r="AL123" i="18" s="1"/>
  <c r="AI101" i="18"/>
  <c r="AJ101" i="18" s="1"/>
  <c r="AI46" i="18"/>
  <c r="AO11" i="18"/>
  <c r="AI45" i="18"/>
  <c r="AI60" i="18"/>
  <c r="AO832" i="18"/>
  <c r="AO792" i="18"/>
  <c r="AI870" i="18"/>
  <c r="AJ870" i="18" s="1"/>
  <c r="AI850" i="18"/>
  <c r="AI818" i="18"/>
  <c r="AI654" i="18"/>
  <c r="AK654" i="18" s="1"/>
  <c r="AO836" i="18"/>
  <c r="AO823" i="18"/>
  <c r="AR25" i="18"/>
  <c r="AJ11" i="18"/>
  <c r="AL11" i="18" s="1"/>
  <c r="AJ35" i="18"/>
  <c r="AL35" i="18" s="1"/>
  <c r="AR79" i="18"/>
  <c r="AJ118" i="18"/>
  <c r="AL118" i="18" s="1"/>
  <c r="AK109" i="18"/>
  <c r="AL109" i="18" s="1"/>
  <c r="AQ103" i="18"/>
  <c r="AR103" i="18" s="1"/>
  <c r="AP41" i="18"/>
  <c r="AR41" i="18" s="1"/>
  <c r="AP94" i="18"/>
  <c r="AR94" i="18" s="1"/>
  <c r="AK113" i="18"/>
  <c r="AL113" i="18" s="1"/>
  <c r="AR138" i="18"/>
  <c r="AJ133" i="18"/>
  <c r="AL133" i="18" s="1"/>
  <c r="AP150" i="18"/>
  <c r="AR150" i="18" s="1"/>
  <c r="AQ171" i="18"/>
  <c r="AR171" i="18" s="1"/>
  <c r="AQ250" i="18"/>
  <c r="AR250" i="18" s="1"/>
  <c r="AP187" i="18"/>
  <c r="AR187" i="18" s="1"/>
  <c r="AQ245" i="18"/>
  <c r="AR245" i="18" s="1"/>
  <c r="AQ230" i="18"/>
  <c r="AR230" i="18" s="1"/>
  <c r="AJ259" i="18"/>
  <c r="AL259" i="18" s="1"/>
  <c r="AR270" i="18"/>
  <c r="AP310" i="18"/>
  <c r="AR310" i="18" s="1"/>
  <c r="AL337" i="18"/>
  <c r="AQ326" i="18"/>
  <c r="AR326" i="18" s="1"/>
  <c r="AP313" i="18"/>
  <c r="AR313" i="18" s="1"/>
  <c r="AK367" i="18"/>
  <c r="AL367" i="18" s="1"/>
  <c r="AP426" i="18"/>
  <c r="AQ426" i="18"/>
  <c r="AK424" i="18"/>
  <c r="AL424" i="18" s="1"/>
  <c r="AL415" i="18"/>
  <c r="AJ400" i="18"/>
  <c r="AK400" i="18"/>
  <c r="AL416" i="18"/>
  <c r="AQ390" i="18"/>
  <c r="AP390" i="18"/>
  <c r="AP409" i="18"/>
  <c r="AR409" i="18" s="1"/>
  <c r="AK384" i="18"/>
  <c r="AL384" i="18" s="1"/>
  <c r="AL432" i="18"/>
  <c r="AP436" i="18"/>
  <c r="AR436" i="18" s="1"/>
  <c r="AK470" i="18"/>
  <c r="AJ470" i="18"/>
  <c r="AP419" i="18"/>
  <c r="AR419" i="18" s="1"/>
  <c r="AP464" i="18"/>
  <c r="AQ464" i="18"/>
  <c r="AP474" i="18"/>
  <c r="AR474" i="18" s="1"/>
  <c r="AJ485" i="18"/>
  <c r="AK485" i="18"/>
  <c r="AQ10" i="18"/>
  <c r="AR10" i="18" s="1"/>
  <c r="AL51" i="18"/>
  <c r="AQ66" i="18"/>
  <c r="AR66" i="18" s="1"/>
  <c r="AJ115" i="18"/>
  <c r="AL115" i="18" s="1"/>
  <c r="AQ100" i="18"/>
  <c r="AR100" i="18" s="1"/>
  <c r="AQ139" i="18"/>
  <c r="AR139" i="18" s="1"/>
  <c r="AR143" i="18"/>
  <c r="AQ165" i="18"/>
  <c r="AR165" i="18" s="1"/>
  <c r="AQ159" i="18"/>
  <c r="AR159" i="18" s="1"/>
  <c r="AQ180" i="18"/>
  <c r="AR180" i="18" s="1"/>
  <c r="AK234" i="18"/>
  <c r="AL234" i="18" s="1"/>
  <c r="AQ251" i="18"/>
  <c r="AR251" i="18" s="1"/>
  <c r="AP224" i="18"/>
  <c r="AR224" i="18" s="1"/>
  <c r="AK270" i="18"/>
  <c r="AL270" i="18" s="1"/>
  <c r="AR272" i="18"/>
  <c r="AR257" i="18"/>
  <c r="AQ290" i="18"/>
  <c r="AR290" i="18" s="1"/>
  <c r="AP236" i="18"/>
  <c r="AR236" i="18" s="1"/>
  <c r="AJ312" i="18"/>
  <c r="AK312" i="18"/>
  <c r="AQ314" i="18"/>
  <c r="AR314" i="18" s="1"/>
  <c r="AP341" i="18"/>
  <c r="AR341" i="18" s="1"/>
  <c r="AJ373" i="18"/>
  <c r="AL373" i="18" s="1"/>
  <c r="AR399" i="18"/>
  <c r="AR404" i="18"/>
  <c r="AK418" i="18"/>
  <c r="AL418" i="18" s="1"/>
  <c r="AL50" i="18"/>
  <c r="AP78" i="18"/>
  <c r="AR78" i="18" s="1"/>
  <c r="AP113" i="18"/>
  <c r="AR113" i="18" s="1"/>
  <c r="AK102" i="18"/>
  <c r="AL102" i="18" s="1"/>
  <c r="AK146" i="18"/>
  <c r="AL146" i="18" s="1"/>
  <c r="AJ131" i="18"/>
  <c r="AL131" i="18" s="1"/>
  <c r="AP147" i="18"/>
  <c r="AR147" i="18" s="1"/>
  <c r="AQ174" i="18"/>
  <c r="AR174" i="18" s="1"/>
  <c r="AQ177" i="18"/>
  <c r="AR177" i="18" s="1"/>
  <c r="AP184" i="18"/>
  <c r="AR184" i="18" s="1"/>
  <c r="AQ235" i="18"/>
  <c r="AR235" i="18" s="1"/>
  <c r="AK215" i="18"/>
  <c r="AL215" i="18" s="1"/>
  <c r="AJ240" i="18"/>
  <c r="AK240" i="18"/>
  <c r="AQ190" i="18"/>
  <c r="AR190" i="18" s="1"/>
  <c r="AK212" i="18"/>
  <c r="AL212" i="18" s="1"/>
  <c r="AK249" i="18"/>
  <c r="AL249" i="18" s="1"/>
  <c r="AP259" i="18"/>
  <c r="AR259" i="18" s="1"/>
  <c r="AL241" i="18"/>
  <c r="AJ306" i="18"/>
  <c r="AK306" i="18"/>
  <c r="AQ347" i="18"/>
  <c r="AP347" i="18"/>
  <c r="AR337" i="18"/>
  <c r="AQ339" i="18"/>
  <c r="AR339" i="18" s="1"/>
  <c r="AR332" i="18"/>
  <c r="AK368" i="18"/>
  <c r="AJ368" i="18"/>
  <c r="AQ417" i="18"/>
  <c r="AR417" i="18" s="1"/>
  <c r="AP446" i="18"/>
  <c r="AQ446" i="18"/>
  <c r="AP465" i="18"/>
  <c r="AR465" i="18" s="1"/>
  <c r="AQ582" i="18"/>
  <c r="AP582" i="18"/>
  <c r="AR9" i="18"/>
  <c r="AP73" i="18"/>
  <c r="AR73" i="18" s="1"/>
  <c r="AR24" i="18"/>
  <c r="AJ219" i="18"/>
  <c r="AK219" i="18"/>
  <c r="AP242" i="18"/>
  <c r="AQ242" i="18"/>
  <c r="AP262" i="18"/>
  <c r="AR262" i="18" s="1"/>
  <c r="AL453" i="18"/>
  <c r="AJ127" i="18"/>
  <c r="AL127" i="18" s="1"/>
  <c r="AK165" i="18"/>
  <c r="AL165" i="18" s="1"/>
  <c r="AL162" i="18"/>
  <c r="AJ156" i="18"/>
  <c r="AL156" i="18" s="1"/>
  <c r="AQ248" i="18"/>
  <c r="AR248" i="18" s="1"/>
  <c r="AJ218" i="18"/>
  <c r="AL218" i="18" s="1"/>
  <c r="AL274" i="18"/>
  <c r="AJ265" i="18"/>
  <c r="AL265" i="18" s="1"/>
  <c r="AQ364" i="18"/>
  <c r="AP364" i="18"/>
  <c r="AP358" i="18"/>
  <c r="AR358" i="18" s="1"/>
  <c r="AR401" i="18"/>
  <c r="AQ415" i="18"/>
  <c r="AP415" i="18"/>
  <c r="AQ373" i="18"/>
  <c r="AP373" i="18"/>
  <c r="AR405" i="18"/>
  <c r="AK449" i="18"/>
  <c r="AL449" i="18" s="1"/>
  <c r="AQ447" i="18"/>
  <c r="AR447" i="18" s="1"/>
  <c r="AQ523" i="18"/>
  <c r="AP523" i="18"/>
  <c r="AP584" i="18"/>
  <c r="AQ584" i="18"/>
  <c r="AQ517" i="18"/>
  <c r="AP517" i="18"/>
  <c r="AJ6" i="18"/>
  <c r="AL6" i="18" s="1"/>
  <c r="AP27" i="18"/>
  <c r="AR27" i="18" s="1"/>
  <c r="AP12" i="18"/>
  <c r="AR12" i="18" s="1"/>
  <c r="AK83" i="18"/>
  <c r="AL83" i="18" s="1"/>
  <c r="AP97" i="18"/>
  <c r="AR97" i="18" s="1"/>
  <c r="AP93" i="18"/>
  <c r="AR93" i="18" s="1"/>
  <c r="AK108" i="18"/>
  <c r="AL108" i="18" s="1"/>
  <c r="AJ135" i="18"/>
  <c r="AL135" i="18" s="1"/>
  <c r="AJ110" i="18"/>
  <c r="AL110" i="18" s="1"/>
  <c r="AR176" i="18"/>
  <c r="AL153" i="18"/>
  <c r="AP226" i="18"/>
  <c r="AQ226" i="18"/>
  <c r="AP201" i="18"/>
  <c r="AR201" i="18" s="1"/>
  <c r="AJ262" i="18"/>
  <c r="AL262" i="18" s="1"/>
  <c r="AJ291" i="18"/>
  <c r="AK291" i="18"/>
  <c r="AK328" i="18"/>
  <c r="AL328" i="18" s="1"/>
  <c r="AQ338" i="18"/>
  <c r="AP338" i="18"/>
  <c r="AP380" i="18"/>
  <c r="AQ380" i="18"/>
  <c r="AK378" i="18"/>
  <c r="AJ378" i="18"/>
  <c r="AQ408" i="18"/>
  <c r="AP408" i="18"/>
  <c r="AL456" i="18"/>
  <c r="AQ397" i="18"/>
  <c r="AP397" i="18"/>
  <c r="AP471" i="18"/>
  <c r="AR471" i="18" s="1"/>
  <c r="AQ594" i="18"/>
  <c r="AP594" i="18"/>
  <c r="AP573" i="18"/>
  <c r="AQ573" i="18"/>
  <c r="AJ17" i="18"/>
  <c r="AL17" i="18" s="1"/>
  <c r="AP99" i="18"/>
  <c r="AR99" i="18" s="1"/>
  <c r="AP54" i="18"/>
  <c r="AR54" i="18" s="1"/>
  <c r="AK8" i="18"/>
  <c r="AL8" i="18" s="1"/>
  <c r="AQ151" i="18"/>
  <c r="AR151" i="18" s="1"/>
  <c r="AK137" i="18"/>
  <c r="AL137" i="18" s="1"/>
  <c r="AJ145" i="18"/>
  <c r="AL145" i="18" s="1"/>
  <c r="AJ157" i="18"/>
  <c r="AL157" i="18" s="1"/>
  <c r="AK201" i="18"/>
  <c r="AL201" i="18" s="1"/>
  <c r="AK227" i="18"/>
  <c r="AL227" i="18" s="1"/>
  <c r="AR238" i="18"/>
  <c r="AR279" i="18"/>
  <c r="AJ299" i="18"/>
  <c r="AL299" i="18" s="1"/>
  <c r="AP273" i="18"/>
  <c r="AR273" i="18" s="1"/>
  <c r="AJ289" i="18"/>
  <c r="AL289" i="18" s="1"/>
  <c r="AJ333" i="18"/>
  <c r="AL333" i="18" s="1"/>
  <c r="AJ321" i="18"/>
  <c r="AK321" i="18"/>
  <c r="AJ376" i="18"/>
  <c r="AL376" i="18" s="1"/>
  <c r="AJ410" i="18"/>
  <c r="AK410" i="18"/>
  <c r="AJ402" i="18"/>
  <c r="AL402" i="18" s="1"/>
  <c r="AK385" i="18"/>
  <c r="AL385" i="18" s="1"/>
  <c r="AQ396" i="18"/>
  <c r="AR396" i="18" s="1"/>
  <c r="AK454" i="18"/>
  <c r="AJ454" i="18"/>
  <c r="AQ443" i="18"/>
  <c r="AR443" i="18" s="1"/>
  <c r="AP457" i="18"/>
  <c r="AR457" i="18" s="1"/>
  <c r="AJ404" i="18"/>
  <c r="AL404" i="18" s="1"/>
  <c r="AP469" i="18"/>
  <c r="AR469" i="18" s="1"/>
  <c r="AJ472" i="18"/>
  <c r="AL472" i="18" s="1"/>
  <c r="AJ463" i="18"/>
  <c r="AL463" i="18" s="1"/>
  <c r="AQ484" i="18"/>
  <c r="AR484" i="18" s="1"/>
  <c r="AJ520" i="18"/>
  <c r="AK520" i="18"/>
  <c r="AJ23" i="18"/>
  <c r="AL23" i="18" s="1"/>
  <c r="AL62" i="18"/>
  <c r="AQ28" i="18"/>
  <c r="AR28" i="18" s="1"/>
  <c r="AP74" i="18"/>
  <c r="AR74" i="18" s="1"/>
  <c r="AK95" i="18"/>
  <c r="AL95" i="18" s="1"/>
  <c r="AL147" i="18"/>
  <c r="AK120" i="18"/>
  <c r="AL120" i="18" s="1"/>
  <c r="AK155" i="18"/>
  <c r="AL155" i="18" s="1"/>
  <c r="AK180" i="18"/>
  <c r="AL180" i="18" s="1"/>
  <c r="AJ176" i="18"/>
  <c r="AL176" i="18" s="1"/>
  <c r="AQ232" i="18"/>
  <c r="AR232" i="18" s="1"/>
  <c r="AQ203" i="18"/>
  <c r="AR203" i="18" s="1"/>
  <c r="AK200" i="18"/>
  <c r="AL200" i="18" s="1"/>
  <c r="AK235" i="18"/>
  <c r="AL235" i="18" s="1"/>
  <c r="AQ256" i="18"/>
  <c r="AR256" i="18" s="1"/>
  <c r="AR268" i="18"/>
  <c r="AL247" i="18"/>
  <c r="AK317" i="18"/>
  <c r="AL317" i="18" s="1"/>
  <c r="AJ311" i="18"/>
  <c r="AL311" i="18" s="1"/>
  <c r="AK307" i="18"/>
  <c r="AJ307" i="18"/>
  <c r="AK323" i="18"/>
  <c r="AL323" i="18" s="1"/>
  <c r="AJ360" i="18"/>
  <c r="AK360" i="18"/>
  <c r="AL343" i="18"/>
  <c r="AQ406" i="18"/>
  <c r="AP406" i="18"/>
  <c r="AP427" i="18"/>
  <c r="AQ427" i="18"/>
  <c r="AR438" i="18"/>
  <c r="AQ483" i="18"/>
  <c r="AR483" i="18" s="1"/>
  <c r="AK481" i="18"/>
  <c r="AJ481" i="18"/>
  <c r="AJ551" i="18"/>
  <c r="AK551" i="18"/>
  <c r="AR7" i="18"/>
  <c r="AJ15" i="18"/>
  <c r="AL15" i="18" s="1"/>
  <c r="AL78" i="18"/>
  <c r="AR128" i="18"/>
  <c r="AK129" i="18"/>
  <c r="AL129" i="18" s="1"/>
  <c r="AL166" i="18"/>
  <c r="AJ183" i="18"/>
  <c r="AL183" i="18" s="1"/>
  <c r="AL174" i="18"/>
  <c r="AQ241" i="18"/>
  <c r="AR241" i="18" s="1"/>
  <c r="AK228" i="18"/>
  <c r="AL228" i="18" s="1"/>
  <c r="AJ298" i="18"/>
  <c r="AL298" i="18" s="1"/>
  <c r="AR286" i="18"/>
  <c r="AK325" i="18"/>
  <c r="AL325" i="18" s="1"/>
  <c r="AQ356" i="18"/>
  <c r="AR356" i="18" s="1"/>
  <c r="AP359" i="18"/>
  <c r="AR359" i="18" s="1"/>
  <c r="AQ420" i="18"/>
  <c r="AR420" i="18" s="1"/>
  <c r="AP381" i="18"/>
  <c r="AR381" i="18" s="1"/>
  <c r="AP461" i="18"/>
  <c r="AQ461" i="18"/>
  <c r="AK465" i="18"/>
  <c r="AJ465" i="18"/>
  <c r="AQ473" i="18"/>
  <c r="AR473" i="18" s="1"/>
  <c r="AK531" i="18"/>
  <c r="AJ531" i="18"/>
  <c r="AK530" i="18"/>
  <c r="AJ530" i="18"/>
  <c r="AR104" i="18"/>
  <c r="AJ237" i="18"/>
  <c r="AL237" i="18" s="1"/>
  <c r="AL244" i="18"/>
  <c r="AR297" i="18"/>
  <c r="AP293" i="18"/>
  <c r="AQ293" i="18"/>
  <c r="AP287" i="18"/>
  <c r="AR287" i="18" s="1"/>
  <c r="AP316" i="18"/>
  <c r="AQ316" i="18"/>
  <c r="AJ326" i="18"/>
  <c r="AK326" i="18"/>
  <c r="AJ354" i="18"/>
  <c r="AK354" i="18"/>
  <c r="AR383" i="18"/>
  <c r="AP411" i="18"/>
  <c r="AQ411" i="18"/>
  <c r="AQ459" i="18"/>
  <c r="AP459" i="18"/>
  <c r="AL488" i="18"/>
  <c r="AQ506" i="18"/>
  <c r="AP506" i="18"/>
  <c r="AQ603" i="18"/>
  <c r="AP603" i="18"/>
  <c r="AP521" i="18"/>
  <c r="AQ521" i="18"/>
  <c r="AL24" i="18"/>
  <c r="AR107" i="18"/>
  <c r="AR146" i="18"/>
  <c r="AJ256" i="18"/>
  <c r="AK256" i="18"/>
  <c r="AL229" i="18"/>
  <c r="AK191" i="18"/>
  <c r="AJ191" i="18"/>
  <c r="AR260" i="18"/>
  <c r="AL255" i="18"/>
  <c r="AL284" i="18"/>
  <c r="AP299" i="18"/>
  <c r="AR299" i="18" s="1"/>
  <c r="AL313" i="18"/>
  <c r="AQ325" i="18"/>
  <c r="AP325" i="18"/>
  <c r="AQ348" i="18"/>
  <c r="AR348" i="18" s="1"/>
  <c r="AQ384" i="18"/>
  <c r="AR384" i="18" s="1"/>
  <c r="AK413" i="18"/>
  <c r="AJ413" i="18"/>
  <c r="AJ403" i="18"/>
  <c r="AL403" i="18" s="1"/>
  <c r="AL489" i="18"/>
  <c r="AJ506" i="18"/>
  <c r="AK506" i="18"/>
  <c r="AP59" i="18"/>
  <c r="AR59" i="18" s="1"/>
  <c r="AR45" i="18"/>
  <c r="AQ123" i="18"/>
  <c r="AR123" i="18" s="1"/>
  <c r="AL151" i="18"/>
  <c r="AJ170" i="18"/>
  <c r="AL170" i="18" s="1"/>
  <c r="AL269" i="18"/>
  <c r="AP307" i="18"/>
  <c r="AQ307" i="18"/>
  <c r="AR292" i="18"/>
  <c r="AR308" i="18"/>
  <c r="AJ286" i="18"/>
  <c r="AL286" i="18" s="1"/>
  <c r="AK381" i="18"/>
  <c r="AL381" i="18" s="1"/>
  <c r="AJ438" i="18"/>
  <c r="AK438" i="18"/>
  <c r="AL382" i="18"/>
  <c r="AJ480" i="18"/>
  <c r="AK480" i="18"/>
  <c r="AJ417" i="18"/>
  <c r="AL417" i="18" s="1"/>
  <c r="AR488" i="18"/>
  <c r="AJ487" i="18"/>
  <c r="AK487" i="18"/>
  <c r="AQ580" i="18"/>
  <c r="AR580" i="18" s="1"/>
  <c r="AL539" i="18"/>
  <c r="AJ571" i="18"/>
  <c r="AK571" i="18"/>
  <c r="AR274" i="18"/>
  <c r="AK297" i="18"/>
  <c r="AL297" i="18" s="1"/>
  <c r="AR330" i="18"/>
  <c r="AQ454" i="18"/>
  <c r="AR454" i="18" s="1"/>
  <c r="AR394" i="18"/>
  <c r="AJ579" i="18"/>
  <c r="AL579" i="18" s="1"/>
  <c r="AQ513" i="18"/>
  <c r="AR513" i="18" s="1"/>
  <c r="AJ546" i="18"/>
  <c r="AL546" i="18" s="1"/>
  <c r="AP525" i="18"/>
  <c r="AR525" i="18" s="1"/>
  <c r="AJ608" i="18"/>
  <c r="AL608" i="18" s="1"/>
  <c r="AJ575" i="18"/>
  <c r="AL575" i="18" s="1"/>
  <c r="AJ522" i="18"/>
  <c r="AL522" i="18" s="1"/>
  <c r="AP595" i="18"/>
  <c r="AR595" i="18" s="1"/>
  <c r="AP577" i="18"/>
  <c r="AR577" i="18" s="1"/>
  <c r="AJ602" i="18"/>
  <c r="AL602" i="18" s="1"/>
  <c r="AJ566" i="18"/>
  <c r="AL566" i="18" s="1"/>
  <c r="AQ505" i="18"/>
  <c r="AR505" i="18" s="1"/>
  <c r="AL519" i="18"/>
  <c r="AK610" i="18"/>
  <c r="AL610" i="18" s="1"/>
  <c r="AQ647" i="18"/>
  <c r="AR647" i="18" s="1"/>
  <c r="AJ613" i="18"/>
  <c r="AL613" i="18" s="1"/>
  <c r="AP604" i="18"/>
  <c r="AR604" i="18" s="1"/>
  <c r="AK628" i="18"/>
  <c r="AL628" i="18" s="1"/>
  <c r="AL620" i="18"/>
  <c r="AK633" i="18"/>
  <c r="AL633" i="18" s="1"/>
  <c r="AP637" i="18"/>
  <c r="AR637" i="18" s="1"/>
  <c r="AQ681" i="18"/>
  <c r="AR681" i="18" s="1"/>
  <c r="AJ673" i="18"/>
  <c r="AL673" i="18" s="1"/>
  <c r="AQ714" i="18"/>
  <c r="AR714" i="18" s="1"/>
  <c r="AP662" i="18"/>
  <c r="AR662" i="18" s="1"/>
  <c r="AJ659" i="18"/>
  <c r="AL659" i="18" s="1"/>
  <c r="AL665" i="18"/>
  <c r="AL744" i="18"/>
  <c r="AK715" i="18"/>
  <c r="AL715" i="18" s="1"/>
  <c r="AR682" i="18"/>
  <c r="AL718" i="18"/>
  <c r="AQ661" i="18"/>
  <c r="AR661" i="18" s="1"/>
  <c r="AQ701" i="18"/>
  <c r="AR701" i="18" s="1"/>
  <c r="AJ782" i="18"/>
  <c r="AL782" i="18" s="1"/>
  <c r="AJ869" i="18"/>
  <c r="AL869" i="18" s="1"/>
  <c r="AP813" i="18"/>
  <c r="AR813" i="18" s="1"/>
  <c r="AP843" i="18"/>
  <c r="AR843" i="18" s="1"/>
  <c r="AQ900" i="18"/>
  <c r="AR900" i="18" s="1"/>
  <c r="AQ844" i="18"/>
  <c r="AR844" i="18" s="1"/>
  <c r="AJ555" i="18"/>
  <c r="AL555" i="18" s="1"/>
  <c r="AQ527" i="18"/>
  <c r="AR527" i="18" s="1"/>
  <c r="AQ570" i="18"/>
  <c r="AR570" i="18" s="1"/>
  <c r="AQ496" i="18"/>
  <c r="AR496" i="18" s="1"/>
  <c r="AK513" i="18"/>
  <c r="AL513" i="18" s="1"/>
  <c r="AQ593" i="18"/>
  <c r="AR593" i="18" s="1"/>
  <c r="AQ559" i="18"/>
  <c r="AR559" i="18" s="1"/>
  <c r="AK598" i="18"/>
  <c r="AL598" i="18" s="1"/>
  <c r="AJ548" i="18"/>
  <c r="AL548" i="18" s="1"/>
  <c r="AR579" i="18"/>
  <c r="AR503" i="18"/>
  <c r="AK594" i="18"/>
  <c r="AL594" i="18" s="1"/>
  <c r="AJ533" i="18"/>
  <c r="AL533" i="18" s="1"/>
  <c r="AQ614" i="18"/>
  <c r="AR614" i="18" s="1"/>
  <c r="AR651" i="18"/>
  <c r="AL607" i="18"/>
  <c r="AR632" i="18"/>
  <c r="AK671" i="18"/>
  <c r="AL671" i="18" s="1"/>
  <c r="AQ650" i="18"/>
  <c r="AR650" i="18" s="1"/>
  <c r="AK669" i="18"/>
  <c r="AL669" i="18" s="1"/>
  <c r="AK701" i="18"/>
  <c r="AL701" i="18" s="1"/>
  <c r="AL808" i="18"/>
  <c r="AQ716" i="18"/>
  <c r="AR716" i="18" s="1"/>
  <c r="AQ726" i="18"/>
  <c r="AR726" i="18" s="1"/>
  <c r="AR668" i="18"/>
  <c r="AJ737" i="18"/>
  <c r="AL737" i="18" s="1"/>
  <c r="AJ722" i="18"/>
  <c r="AL722" i="18" s="1"/>
  <c r="AR873" i="18"/>
  <c r="AP905" i="18"/>
  <c r="AR905" i="18" s="1"/>
  <c r="AJ727" i="18"/>
  <c r="AL727" i="18" s="1"/>
  <c r="AP815" i="18"/>
  <c r="AR815" i="18" s="1"/>
  <c r="AK478" i="18"/>
  <c r="AL478" i="18" s="1"/>
  <c r="AK445" i="18"/>
  <c r="AL445" i="18" s="1"/>
  <c r="AK525" i="18"/>
  <c r="AL525" i="18" s="1"/>
  <c r="AQ555" i="18"/>
  <c r="AR555" i="18" s="1"/>
  <c r="AL510" i="18"/>
  <c r="AR550" i="18"/>
  <c r="AP606" i="18"/>
  <c r="AR606" i="18" s="1"/>
  <c r="AP619" i="18"/>
  <c r="AR619" i="18" s="1"/>
  <c r="AP624" i="18"/>
  <c r="AR624" i="18" s="1"/>
  <c r="AL666" i="18"/>
  <c r="AP705" i="18"/>
  <c r="AR705" i="18" s="1"/>
  <c r="AP798" i="18"/>
  <c r="AR798" i="18" s="1"/>
  <c r="AR906" i="18"/>
  <c r="AL573" i="18"/>
  <c r="AK581" i="18"/>
  <c r="AL581" i="18" s="1"/>
  <c r="AL526" i="18"/>
  <c r="AR532" i="18"/>
  <c r="AK572" i="18"/>
  <c r="AL572" i="18" s="1"/>
  <c r="AR598" i="18"/>
  <c r="AR552" i="18"/>
  <c r="AR611" i="18"/>
  <c r="AP610" i="18"/>
  <c r="AR610" i="18" s="1"/>
  <c r="AP621" i="18"/>
  <c r="AR621" i="18" s="1"/>
  <c r="AP628" i="18"/>
  <c r="AR628" i="18" s="1"/>
  <c r="AJ616" i="18"/>
  <c r="AL616" i="18" s="1"/>
  <c r="AK637" i="18"/>
  <c r="AL637" i="18" s="1"/>
  <c r="AJ634" i="18"/>
  <c r="AL634" i="18" s="1"/>
  <c r="AK730" i="18"/>
  <c r="AL730" i="18" s="1"/>
  <c r="AP896" i="18"/>
  <c r="AR896" i="18" s="1"/>
  <c r="AR318" i="18"/>
  <c r="AL476" i="18"/>
  <c r="AR504" i="18"/>
  <c r="AJ626" i="18"/>
  <c r="AL626" i="18" s="1"/>
  <c r="AK557" i="18"/>
  <c r="AL557" i="18" s="1"/>
  <c r="AP561" i="18"/>
  <c r="AR561" i="18" s="1"/>
  <c r="AK554" i="18"/>
  <c r="AL554" i="18" s="1"/>
  <c r="AP534" i="18"/>
  <c r="AR534" i="18" s="1"/>
  <c r="AQ575" i="18"/>
  <c r="AR575" i="18" s="1"/>
  <c r="AL576" i="18"/>
  <c r="AQ554" i="18"/>
  <c r="AR554" i="18" s="1"/>
  <c r="AK632" i="18"/>
  <c r="AL632" i="18" s="1"/>
  <c r="AR673" i="18"/>
  <c r="AQ711" i="18"/>
  <c r="AR711" i="18" s="1"/>
  <c r="AP871" i="18"/>
  <c r="AR871" i="18" s="1"/>
  <c r="AP878" i="18"/>
  <c r="AR878" i="18" s="1"/>
  <c r="AQ885" i="18"/>
  <c r="AR885" i="18" s="1"/>
  <c r="AR679" i="18"/>
  <c r="AL686" i="18"/>
  <c r="AR786" i="18"/>
  <c r="AR654" i="18"/>
  <c r="AJ883" i="18"/>
  <c r="AL883" i="18" s="1"/>
  <c r="AR154" i="18"/>
  <c r="AL409" i="18"/>
  <c r="AR490" i="18"/>
  <c r="AK493" i="18"/>
  <c r="AL493" i="18" s="1"/>
  <c r="AQ558" i="18"/>
  <c r="AR558" i="18" s="1"/>
  <c r="AK553" i="18"/>
  <c r="AL553" i="18" s="1"/>
  <c r="AJ588" i="18"/>
  <c r="AL588" i="18" s="1"/>
  <c r="AJ635" i="18"/>
  <c r="AL635" i="18" s="1"/>
  <c r="AK528" i="18"/>
  <c r="AL528" i="18" s="1"/>
  <c r="AQ607" i="18"/>
  <c r="AR607" i="18" s="1"/>
  <c r="AP645" i="18"/>
  <c r="AR645" i="18" s="1"/>
  <c r="AK685" i="18"/>
  <c r="AL685" i="18" s="1"/>
  <c r="AK700" i="18"/>
  <c r="AL700" i="18" s="1"/>
  <c r="AP658" i="18"/>
  <c r="AR658" i="18" s="1"/>
  <c r="AP788" i="18"/>
  <c r="AR788" i="18" s="1"/>
  <c r="AJ842" i="18"/>
  <c r="AL842" i="18" s="1"/>
  <c r="AJ835" i="18"/>
  <c r="AL835" i="18" s="1"/>
  <c r="AP887" i="18"/>
  <c r="AR887" i="18" s="1"/>
  <c r="AK860" i="18"/>
  <c r="AL860" i="18" s="1"/>
  <c r="AK830" i="18"/>
  <c r="AL830" i="18" s="1"/>
  <c r="AQ897" i="18"/>
  <c r="AR897" i="18" s="1"/>
  <c r="AL595" i="18"/>
  <c r="AJ584" i="18"/>
  <c r="AL584" i="18" s="1"/>
  <c r="AR616" i="18"/>
  <c r="AK642" i="18"/>
  <c r="AL642" i="18" s="1"/>
  <c r="AR667" i="18"/>
  <c r="AQ698" i="18"/>
  <c r="AR698" i="18" s="1"/>
  <c r="AQ652" i="18"/>
  <c r="AR652" i="18" s="1"/>
  <c r="AL720" i="18"/>
  <c r="AL845" i="18"/>
  <c r="AJ892" i="18"/>
  <c r="AL892" i="18" s="1"/>
  <c r="AK535" i="18"/>
  <c r="AL535" i="18" s="1"/>
  <c r="AJ593" i="18"/>
  <c r="AL593" i="18" s="1"/>
  <c r="AR531" i="18"/>
  <c r="AK517" i="18"/>
  <c r="AL517" i="18" s="1"/>
  <c r="AR536" i="18"/>
  <c r="AP564" i="18"/>
  <c r="AR564" i="18" s="1"/>
  <c r="AL545" i="18"/>
  <c r="AR732" i="18"/>
  <c r="AK676" i="18"/>
  <c r="AL676" i="18" s="1"/>
  <c r="AL899" i="18"/>
  <c r="AJ592" i="18"/>
  <c r="AL592" i="18" s="1"/>
  <c r="AJ641" i="18"/>
  <c r="AL641" i="18" s="1"/>
  <c r="AR713" i="18"/>
  <c r="AJ687" i="18"/>
  <c r="AL687" i="18" s="1"/>
  <c r="AK721" i="18"/>
  <c r="AL721" i="18" s="1"/>
  <c r="AL773" i="18"/>
  <c r="AL348" i="18"/>
  <c r="AR333" i="18"/>
  <c r="AL563" i="18"/>
  <c r="AR539" i="18"/>
  <c r="AK562" i="18"/>
  <c r="AL562" i="18" s="1"/>
  <c r="AP516" i="18"/>
  <c r="AR516" i="18" s="1"/>
  <c r="AK615" i="18"/>
  <c r="AL615" i="18" s="1"/>
  <c r="AK645" i="18"/>
  <c r="AL645" i="18" s="1"/>
  <c r="AL625" i="18"/>
  <c r="AR769" i="18"/>
  <c r="AK658" i="18"/>
  <c r="AL658" i="18" s="1"/>
  <c r="AJ664" i="18"/>
  <c r="AL664" i="18" s="1"/>
  <c r="AK728" i="18"/>
  <c r="AL728" i="18" s="1"/>
  <c r="AR775" i="18"/>
  <c r="AL611" i="18"/>
  <c r="AL629" i="18"/>
  <c r="AL776" i="18"/>
  <c r="AL682" i="18"/>
  <c r="AL866" i="18"/>
  <c r="AJ865" i="18"/>
  <c r="AL865" i="18" s="1"/>
  <c r="L7" i="21"/>
  <c r="L6" i="21"/>
  <c r="L8" i="21"/>
  <c r="L9" i="21"/>
  <c r="L11" i="21"/>
  <c r="L12" i="21"/>
  <c r="L13" i="21"/>
  <c r="L14" i="21"/>
  <c r="L15" i="21"/>
  <c r="L16" i="21"/>
  <c r="L17" i="21"/>
  <c r="L18" i="21"/>
  <c r="L19" i="21"/>
  <c r="L20" i="21"/>
  <c r="L21" i="21"/>
  <c r="L5" i="21"/>
  <c r="AL755" i="18" l="1"/>
  <c r="AL363" i="18"/>
  <c r="AR82" i="18"/>
  <c r="AR549" i="18"/>
  <c r="AL48" i="18"/>
  <c r="AR189" i="18"/>
  <c r="AL561" i="18"/>
  <c r="AP466" i="18"/>
  <c r="AR466" i="18" s="1"/>
  <c r="AR656" i="18"/>
  <c r="AR392" i="18"/>
  <c r="AL619" i="18"/>
  <c r="AL388" i="18"/>
  <c r="AL694" i="18"/>
  <c r="AL609" i="18"/>
  <c r="AR156" i="18"/>
  <c r="AL838" i="18"/>
  <c r="AL804" i="18"/>
  <c r="AL246" i="18"/>
  <c r="AR509" i="18"/>
  <c r="AL580" i="18"/>
  <c r="AP756" i="18"/>
  <c r="AR756" i="18" s="1"/>
  <c r="AK719" i="18"/>
  <c r="AL719" i="18" s="1"/>
  <c r="AJ182" i="18"/>
  <c r="AL182" i="18" s="1"/>
  <c r="AQ693" i="18"/>
  <c r="AP522" i="18"/>
  <c r="AR522" i="18" s="1"/>
  <c r="AP747" i="18"/>
  <c r="AR747" i="18" s="1"/>
  <c r="AP779" i="18"/>
  <c r="AR779" i="18" s="1"/>
  <c r="AP160" i="18"/>
  <c r="AQ160" i="18"/>
  <c r="AP672" i="18"/>
  <c r="AR672" i="18" s="1"/>
  <c r="AP101" i="18"/>
  <c r="AQ101" i="18"/>
  <c r="AK322" i="18"/>
  <c r="AJ322" i="18"/>
  <c r="AJ577" i="18"/>
  <c r="AL577" i="18" s="1"/>
  <c r="AP683" i="18"/>
  <c r="AQ678" i="18"/>
  <c r="AR678" i="18" s="1"/>
  <c r="AQ220" i="18"/>
  <c r="AP220" i="18"/>
  <c r="AP32" i="18"/>
  <c r="AR32" i="18" s="1"/>
  <c r="AQ92" i="18"/>
  <c r="AP92" i="18"/>
  <c r="AR289" i="18"/>
  <c r="AK868" i="18"/>
  <c r="AJ868" i="18"/>
  <c r="AK134" i="18"/>
  <c r="AJ134" i="18"/>
  <c r="AL355" i="18"/>
  <c r="AR799" i="18"/>
  <c r="AL460" i="18"/>
  <c r="AR288" i="18"/>
  <c r="AL226" i="18"/>
  <c r="AL421" i="18"/>
  <c r="AL87" i="18"/>
  <c r="AK198" i="18"/>
  <c r="AJ198" i="18"/>
  <c r="AL643" i="18"/>
  <c r="AR814" i="18"/>
  <c r="AJ88" i="18"/>
  <c r="AK88" i="18"/>
  <c r="AR422" i="18"/>
  <c r="AJ350" i="18"/>
  <c r="AK350" i="18"/>
  <c r="AK430" i="18"/>
  <c r="AJ430" i="18"/>
  <c r="AL678" i="18"/>
  <c r="AR102" i="18"/>
  <c r="AR605" i="18"/>
  <c r="AL128" i="18"/>
  <c r="AR414" i="18"/>
  <c r="AK139" i="18"/>
  <c r="AJ139" i="18"/>
  <c r="AR545" i="18"/>
  <c r="AR858" i="18"/>
  <c r="AK318" i="18"/>
  <c r="AJ318" i="18"/>
  <c r="AQ55" i="18"/>
  <c r="AP55" i="18"/>
  <c r="AK94" i="18"/>
  <c r="AJ94" i="18"/>
  <c r="AR675" i="18"/>
  <c r="AJ310" i="18"/>
  <c r="AK310" i="18"/>
  <c r="AR803" i="18"/>
  <c r="AL442" i="18"/>
  <c r="AP360" i="18"/>
  <c r="AQ360" i="18"/>
  <c r="AR804" i="18"/>
  <c r="AJ98" i="18"/>
  <c r="AK98" i="18"/>
  <c r="AL253" i="18"/>
  <c r="AQ884" i="18"/>
  <c r="AP884" i="18"/>
  <c r="AP254" i="18"/>
  <c r="AQ254" i="18"/>
  <c r="AR739" i="18"/>
  <c r="AP42" i="18"/>
  <c r="AQ42" i="18"/>
  <c r="AP208" i="18"/>
  <c r="AQ208" i="18"/>
  <c r="AL86" i="18"/>
  <c r="AQ872" i="18"/>
  <c r="AP872" i="18"/>
  <c r="AP357" i="18"/>
  <c r="AQ357" i="18"/>
  <c r="AP480" i="18"/>
  <c r="AR480" i="18" s="1"/>
  <c r="AJ529" i="18"/>
  <c r="AL529" i="18" s="1"/>
  <c r="AK585" i="18"/>
  <c r="AJ585" i="18"/>
  <c r="AL390" i="18"/>
  <c r="AL863" i="18"/>
  <c r="AR665" i="18"/>
  <c r="AR566" i="18"/>
  <c r="AP752" i="18"/>
  <c r="AR752" i="18" s="1"/>
  <c r="AJ268" i="18"/>
  <c r="AL268" i="18" s="1"/>
  <c r="AJ647" i="18"/>
  <c r="AL647" i="18" s="1"/>
  <c r="AJ502" i="18"/>
  <c r="AL502" i="18" s="1"/>
  <c r="AQ487" i="18"/>
  <c r="AR487" i="18" s="1"/>
  <c r="AK677" i="18"/>
  <c r="AK395" i="18"/>
  <c r="AJ395" i="18"/>
  <c r="AK895" i="18"/>
  <c r="AJ895" i="18"/>
  <c r="AJ583" i="18"/>
  <c r="AL583" i="18" s="1"/>
  <c r="AJ631" i="18"/>
  <c r="AL631" i="18" s="1"/>
  <c r="AK661" i="18"/>
  <c r="AK646" i="18"/>
  <c r="AL646" i="18" s="1"/>
  <c r="AK772" i="18"/>
  <c r="AL772" i="18" s="1"/>
  <c r="AP760" i="18"/>
  <c r="AR760" i="18" s="1"/>
  <c r="AL725" i="18"/>
  <c r="AR515" i="18"/>
  <c r="AL740" i="18"/>
  <c r="AK362" i="18"/>
  <c r="AJ362" i="18"/>
  <c r="AP472" i="18"/>
  <c r="AQ472" i="18"/>
  <c r="AL713" i="18"/>
  <c r="AR795" i="18"/>
  <c r="AL508" i="18"/>
  <c r="AR355" i="18"/>
  <c r="AL494" i="18"/>
  <c r="AL803" i="18"/>
  <c r="AR738" i="18"/>
  <c r="AL33" i="18"/>
  <c r="AP141" i="18"/>
  <c r="AQ141" i="18"/>
  <c r="AK160" i="18"/>
  <c r="AJ160" i="18"/>
  <c r="AK216" i="18"/>
  <c r="AJ216" i="18"/>
  <c r="AQ71" i="18"/>
  <c r="AP71" i="18"/>
  <c r="AK248" i="18"/>
  <c r="AJ248" i="18"/>
  <c r="AK672" i="18"/>
  <c r="AJ672" i="18"/>
  <c r="AK245" i="18"/>
  <c r="AJ245" i="18"/>
  <c r="AR164" i="18"/>
  <c r="AK777" i="18"/>
  <c r="AJ777" i="18"/>
  <c r="AQ371" i="18"/>
  <c r="AP371" i="18"/>
  <c r="AL857" i="18"/>
  <c r="AL394" i="18"/>
  <c r="AR125" i="18"/>
  <c r="AL552" i="18"/>
  <c r="AR162" i="18"/>
  <c r="AR344" i="18"/>
  <c r="AQ145" i="18"/>
  <c r="AP145" i="18"/>
  <c r="AQ161" i="18"/>
  <c r="AP161" i="18"/>
  <c r="AL624" i="18"/>
  <c r="AL302" i="18"/>
  <c r="AR35" i="18"/>
  <c r="AP710" i="18"/>
  <c r="AR710" i="18" s="1"/>
  <c r="AR548" i="18"/>
  <c r="AP423" i="18"/>
  <c r="AL792" i="18"/>
  <c r="AQ734" i="18"/>
  <c r="AR734" i="18" s="1"/>
  <c r="AJ204" i="18"/>
  <c r="AK204" i="18"/>
  <c r="AP21" i="18"/>
  <c r="AQ21" i="18"/>
  <c r="AQ311" i="18"/>
  <c r="AP311" i="18"/>
  <c r="AP105" i="18"/>
  <c r="AQ105" i="18"/>
  <c r="AJ523" i="18"/>
  <c r="AK523" i="18"/>
  <c r="AJ10" i="18"/>
  <c r="AL10" i="18" s="1"/>
  <c r="AJ743" i="18"/>
  <c r="AJ252" i="18"/>
  <c r="AK252" i="18"/>
  <c r="AP398" i="18"/>
  <c r="AQ398" i="18"/>
  <c r="AQ117" i="18"/>
  <c r="AP117" i="18"/>
  <c r="AK712" i="18"/>
  <c r="AL712" i="18" s="1"/>
  <c r="AR69" i="18"/>
  <c r="AK706" i="18"/>
  <c r="AL706" i="18" s="1"/>
  <c r="AK217" i="18"/>
  <c r="AJ217" i="18"/>
  <c r="AJ423" i="18"/>
  <c r="AK423" i="18"/>
  <c r="AJ211" i="18"/>
  <c r="AK211" i="18"/>
  <c r="AJ741" i="18"/>
  <c r="AK741" i="18"/>
  <c r="AQ899" i="18"/>
  <c r="AP899" i="18"/>
  <c r="AR643" i="18"/>
  <c r="AJ426" i="18"/>
  <c r="AK426" i="18"/>
  <c r="AK408" i="18"/>
  <c r="AJ408" i="18"/>
  <c r="AP267" i="18"/>
  <c r="AQ267" i="18"/>
  <c r="AJ509" i="18"/>
  <c r="AK509" i="18"/>
  <c r="AP309" i="18"/>
  <c r="AQ309" i="18"/>
  <c r="AJ199" i="18"/>
  <c r="AK199" i="18"/>
  <c r="AP547" i="18"/>
  <c r="AQ547" i="18"/>
  <c r="AJ375" i="18"/>
  <c r="AK375" i="18"/>
  <c r="AP135" i="18"/>
  <c r="AQ135" i="18"/>
  <c r="AK690" i="18"/>
  <c r="AL690" i="18" s="1"/>
  <c r="AK338" i="18"/>
  <c r="AJ338" i="18"/>
  <c r="AK55" i="18"/>
  <c r="AJ55" i="18"/>
  <c r="AQ765" i="18"/>
  <c r="AR765" i="18" s="1"/>
  <c r="AQ376" i="18"/>
  <c r="AP376" i="18"/>
  <c r="AQ587" i="18"/>
  <c r="AP587" i="18"/>
  <c r="AK680" i="18"/>
  <c r="AJ680" i="18"/>
  <c r="AR719" i="18"/>
  <c r="AQ704" i="18"/>
  <c r="AR704" i="18" s="1"/>
  <c r="AQ489" i="18"/>
  <c r="AP489" i="18"/>
  <c r="AK558" i="18"/>
  <c r="AJ558" i="18"/>
  <c r="AJ47" i="18"/>
  <c r="AK47" i="18"/>
  <c r="AJ688" i="18"/>
  <c r="AK688" i="18"/>
  <c r="AL506" i="18"/>
  <c r="AK275" i="18"/>
  <c r="AJ275" i="18"/>
  <c r="AP90" i="18"/>
  <c r="AQ90" i="18"/>
  <c r="AP46" i="18"/>
  <c r="AQ46" i="18"/>
  <c r="AQ455" i="18"/>
  <c r="AP455" i="18"/>
  <c r="AP475" i="18"/>
  <c r="AR475" i="18" s="1"/>
  <c r="AL7" i="18"/>
  <c r="AL126" i="18"/>
  <c r="AR625" i="18"/>
  <c r="AL181" i="18"/>
  <c r="AQ122" i="18"/>
  <c r="AP122" i="18"/>
  <c r="AP731" i="18"/>
  <c r="AR731" i="18" s="1"/>
  <c r="AK439" i="18"/>
  <c r="AJ439" i="18"/>
  <c r="AK540" i="18"/>
  <c r="AJ540" i="18"/>
  <c r="AP126" i="18"/>
  <c r="AQ126" i="18"/>
  <c r="AR526" i="18"/>
  <c r="AQ729" i="18"/>
  <c r="AR729" i="18" s="1"/>
  <c r="AQ700" i="18"/>
  <c r="AR700" i="18" s="1"/>
  <c r="AK144" i="18"/>
  <c r="AJ144" i="18"/>
  <c r="AK44" i="18"/>
  <c r="AJ44" i="18"/>
  <c r="AR183" i="18"/>
  <c r="AK230" i="18"/>
  <c r="AJ230" i="18"/>
  <c r="AJ383" i="18"/>
  <c r="AK383" i="18"/>
  <c r="AR295" i="18"/>
  <c r="AP600" i="18"/>
  <c r="AQ600" i="18"/>
  <c r="AJ116" i="18"/>
  <c r="AK116" i="18"/>
  <c r="AK567" i="18"/>
  <c r="AJ567" i="18"/>
  <c r="AK653" i="18"/>
  <c r="AJ653" i="18"/>
  <c r="AL667" i="18"/>
  <c r="AR894" i="18"/>
  <c r="AJ356" i="18"/>
  <c r="AK356" i="18"/>
  <c r="AP253" i="18"/>
  <c r="AQ253" i="18"/>
  <c r="AK40" i="18"/>
  <c r="AJ40" i="18"/>
  <c r="AJ500" i="18"/>
  <c r="AK500" i="18"/>
  <c r="AK657" i="18"/>
  <c r="AJ657" i="18"/>
  <c r="AK66" i="18"/>
  <c r="AJ66" i="18"/>
  <c r="AK196" i="18"/>
  <c r="AJ196" i="18"/>
  <c r="AK97" i="18"/>
  <c r="AJ97" i="18"/>
  <c r="AR334" i="18"/>
  <c r="AR492" i="18"/>
  <c r="AR649" i="18"/>
  <c r="AR306" i="18"/>
  <c r="AL490" i="18"/>
  <c r="AR413" i="18"/>
  <c r="AQ434" i="18"/>
  <c r="AP434" i="18"/>
  <c r="AP144" i="18"/>
  <c r="AQ144" i="18"/>
  <c r="AJ239" i="18"/>
  <c r="AK239" i="18"/>
  <c r="AJ223" i="18"/>
  <c r="AK223" i="18"/>
  <c r="AJ277" i="18"/>
  <c r="AK277" i="18"/>
  <c r="AR305" i="18"/>
  <c r="AQ491" i="18"/>
  <c r="AP491" i="18"/>
  <c r="AP132" i="18"/>
  <c r="AQ132" i="18"/>
  <c r="AP278" i="18"/>
  <c r="AQ278" i="18"/>
  <c r="AQ202" i="18"/>
  <c r="AP202" i="18"/>
  <c r="AP412" i="18"/>
  <c r="AQ412" i="18"/>
  <c r="AL536" i="18"/>
  <c r="AQ533" i="18"/>
  <c r="AP533" i="18"/>
  <c r="AQ76" i="18"/>
  <c r="AP76" i="18"/>
  <c r="AP217" i="18"/>
  <c r="AQ217" i="18"/>
  <c r="AQ431" i="18"/>
  <c r="AP431" i="18"/>
  <c r="AQ378" i="18"/>
  <c r="AP378" i="18"/>
  <c r="AK752" i="18"/>
  <c r="AJ752" i="18"/>
  <c r="AK185" i="18"/>
  <c r="AJ185" i="18"/>
  <c r="AJ202" i="18"/>
  <c r="AK202" i="18"/>
  <c r="AK601" i="18"/>
  <c r="AJ601" i="18"/>
  <c r="AK811" i="18"/>
  <c r="AJ811" i="18"/>
  <c r="AP197" i="18"/>
  <c r="AQ197" i="18"/>
  <c r="AJ281" i="18"/>
  <c r="AK281" i="18"/>
  <c r="AP211" i="18"/>
  <c r="AQ211" i="18"/>
  <c r="AQ58" i="18"/>
  <c r="AP58" i="18"/>
  <c r="AJ290" i="18"/>
  <c r="AK290" i="18"/>
  <c r="AP266" i="18"/>
  <c r="AQ266" i="18"/>
  <c r="AP38" i="18"/>
  <c r="AQ38" i="18"/>
  <c r="AR828" i="18"/>
  <c r="AK169" i="18"/>
  <c r="AJ169" i="18"/>
  <c r="L22" i="21"/>
  <c r="AL209" i="18"/>
  <c r="AL429" i="18"/>
  <c r="AL14" i="18"/>
  <c r="AL437" i="18"/>
  <c r="AL537" i="18"/>
  <c r="AL347" i="18"/>
  <c r="AR540" i="18"/>
  <c r="AR349" i="18"/>
  <c r="AR462" i="18"/>
  <c r="AL455" i="18"/>
  <c r="AL504" i="18"/>
  <c r="AR204" i="18"/>
  <c r="AL366" i="18"/>
  <c r="AL243" i="18"/>
  <c r="AL650" i="18"/>
  <c r="AL301" i="18"/>
  <c r="AL278" i="18"/>
  <c r="AL767" i="18"/>
  <c r="AL99" i="18"/>
  <c r="AL238" i="18"/>
  <c r="AP363" i="18"/>
  <c r="AR363" i="18" s="1"/>
  <c r="AL334" i="18"/>
  <c r="AR459" i="18"/>
  <c r="AQ372" i="18"/>
  <c r="AR372" i="18" s="1"/>
  <c r="AL330" i="18"/>
  <c r="AL393" i="18"/>
  <c r="AL141" i="18"/>
  <c r="AR163" i="18"/>
  <c r="AL419" i="18"/>
  <c r="AL195" i="18"/>
  <c r="AR546" i="18"/>
  <c r="AR696" i="18"/>
  <c r="AP599" i="18"/>
  <c r="AR599" i="18" s="1"/>
  <c r="AR766" i="18"/>
  <c r="AR750" i="18"/>
  <c r="AL70" i="18"/>
  <c r="AR669" i="18"/>
  <c r="AL112" i="18"/>
  <c r="AL103" i="18"/>
  <c r="AK709" i="18"/>
  <c r="AL709" i="18" s="1"/>
  <c r="AJ684" i="18"/>
  <c r="AL684" i="18" s="1"/>
  <c r="AL511" i="18"/>
  <c r="AL122" i="18"/>
  <c r="AQ709" i="18"/>
  <c r="AR709" i="18" s="1"/>
  <c r="AJ660" i="18"/>
  <c r="AL660" i="18" s="1"/>
  <c r="AL231" i="18"/>
  <c r="AL872" i="18"/>
  <c r="AP695" i="18"/>
  <c r="AR695" i="18" s="1"/>
  <c r="AQ901" i="18"/>
  <c r="AR901" i="18" s="1"/>
  <c r="AR852" i="18"/>
  <c r="AL496" i="18"/>
  <c r="AR181" i="18"/>
  <c r="AL606" i="18"/>
  <c r="AR541" i="18"/>
  <c r="AL77" i="18"/>
  <c r="AR106" i="18"/>
  <c r="AK793" i="18"/>
  <c r="AJ793" i="18"/>
  <c r="AJ717" i="18"/>
  <c r="AL717" i="18" s="1"/>
  <c r="AK906" i="18"/>
  <c r="AJ906" i="18"/>
  <c r="AK876" i="18"/>
  <c r="AR227" i="18"/>
  <c r="AR572" i="18"/>
  <c r="AP722" i="18"/>
  <c r="AR722" i="18" s="1"/>
  <c r="AK591" i="18"/>
  <c r="AL591" i="18" s="1"/>
  <c r="AR512" i="18"/>
  <c r="AL703" i="18"/>
  <c r="AP560" i="18"/>
  <c r="AR521" i="18"/>
  <c r="AK781" i="18"/>
  <c r="AL781" i="18" s="1"/>
  <c r="AJ586" i="18"/>
  <c r="AL586" i="18" s="1"/>
  <c r="AQ889" i="18"/>
  <c r="AR889" i="18" s="1"/>
  <c r="AL250" i="18"/>
  <c r="AQ881" i="18"/>
  <c r="AP881" i="18"/>
  <c r="AL378" i="18"/>
  <c r="AR523" i="18"/>
  <c r="AR590" i="18"/>
  <c r="AL661" i="18"/>
  <c r="AL518" i="18"/>
  <c r="AL159" i="18"/>
  <c r="AR276" i="18"/>
  <c r="AQ723" i="18"/>
  <c r="AR723" i="18" s="1"/>
  <c r="AR557" i="18"/>
  <c r="AL76" i="18"/>
  <c r="AL136" i="18"/>
  <c r="AL644" i="18"/>
  <c r="AL372" i="18"/>
  <c r="AQ663" i="18"/>
  <c r="AR663" i="18" s="1"/>
  <c r="AK769" i="18"/>
  <c r="AL769" i="18" s="1"/>
  <c r="AL221" i="18"/>
  <c r="AL412" i="18"/>
  <c r="AL79" i="18"/>
  <c r="AL799" i="18"/>
  <c r="AR530" i="18"/>
  <c r="AR323" i="18"/>
  <c r="AR501" i="18"/>
  <c r="AR18" i="18"/>
  <c r="AR369" i="18"/>
  <c r="AQ757" i="18"/>
  <c r="AR757" i="18" s="1"/>
  <c r="AJ114" i="18"/>
  <c r="AL114" i="18" s="1"/>
  <c r="AP68" i="18"/>
  <c r="AR68" i="18" s="1"/>
  <c r="AR175" i="18"/>
  <c r="AR75" i="18"/>
  <c r="AL534" i="18"/>
  <c r="AR385" i="18"/>
  <c r="AL458" i="18"/>
  <c r="AL749" i="18"/>
  <c r="AR456" i="18"/>
  <c r="AP395" i="18"/>
  <c r="AK532" i="18"/>
  <c r="AL532" i="18" s="1"/>
  <c r="AR283" i="18"/>
  <c r="AQ303" i="18"/>
  <c r="AP303" i="18"/>
  <c r="AL312" i="18"/>
  <c r="AP403" i="18"/>
  <c r="AR403" i="18" s="1"/>
  <c r="AQ551" i="18"/>
  <c r="AR551" i="18" s="1"/>
  <c r="AK708" i="18"/>
  <c r="AL708" i="18" s="1"/>
  <c r="AK263" i="18"/>
  <c r="AR639" i="18"/>
  <c r="AR391" i="18"/>
  <c r="AQ237" i="18"/>
  <c r="AP237" i="18"/>
  <c r="AQ565" i="18"/>
  <c r="AP565" i="18"/>
  <c r="AQ574" i="18"/>
  <c r="AP574" i="18"/>
  <c r="AJ638" i="18"/>
  <c r="AK638" i="18"/>
  <c r="AK492" i="18"/>
  <c r="AL492" i="18" s="1"/>
  <c r="AL391" i="18"/>
  <c r="AL527" i="18"/>
  <c r="AR416" i="18"/>
  <c r="AK894" i="18"/>
  <c r="AR822" i="18"/>
  <c r="AJ762" i="18"/>
  <c r="AK762" i="18"/>
  <c r="AK750" i="18"/>
  <c r="AJ750" i="18"/>
  <c r="AQ623" i="18"/>
  <c r="AR623" i="18" s="1"/>
  <c r="AK208" i="18"/>
  <c r="AJ208" i="18"/>
  <c r="AK541" i="18"/>
  <c r="AL541" i="18" s="1"/>
  <c r="AL152" i="18"/>
  <c r="AR849" i="18"/>
  <c r="AL397" i="18"/>
  <c r="AR277" i="18"/>
  <c r="AP735" i="18"/>
  <c r="AR735" i="18" s="1"/>
  <c r="AK188" i="18"/>
  <c r="AL188" i="18" s="1"/>
  <c r="AK186" i="18"/>
  <c r="AL186" i="18" s="1"/>
  <c r="AP524" i="18"/>
  <c r="AR524" i="18" s="1"/>
  <c r="AK314" i="18"/>
  <c r="AR864" i="18"/>
  <c r="AR19" i="18"/>
  <c r="AK473" i="18"/>
  <c r="AJ473" i="18"/>
  <c r="AQ848" i="18"/>
  <c r="AP848" i="18"/>
  <c r="AQ374" i="18"/>
  <c r="AP374" i="18"/>
  <c r="AQ249" i="18"/>
  <c r="AP249" i="18"/>
  <c r="AP80" i="18"/>
  <c r="AQ80" i="18"/>
  <c r="AJ38" i="18"/>
  <c r="AK38" i="18"/>
  <c r="AQ890" i="18"/>
  <c r="AP890" i="18"/>
  <c r="AL470" i="18"/>
  <c r="AJ93" i="18"/>
  <c r="AL93" i="18" s="1"/>
  <c r="AK501" i="18"/>
  <c r="AL501" i="18" s="1"/>
  <c r="AL623" i="18"/>
  <c r="AR759" i="18"/>
  <c r="AL837" i="18"/>
  <c r="AR693" i="18"/>
  <c r="AR439" i="18"/>
  <c r="AR537" i="18"/>
  <c r="AK85" i="18"/>
  <c r="AJ85" i="18"/>
  <c r="AQ902" i="18"/>
  <c r="AP902" i="18"/>
  <c r="AQ265" i="18"/>
  <c r="AP265" i="18"/>
  <c r="AQ191" i="18"/>
  <c r="AP191" i="18"/>
  <c r="AP252" i="18"/>
  <c r="AQ252" i="18"/>
  <c r="AP47" i="18"/>
  <c r="AQ47" i="18"/>
  <c r="AJ425" i="18"/>
  <c r="AK425" i="18"/>
  <c r="AJ12" i="18"/>
  <c r="AK12" i="18"/>
  <c r="AK27" i="18"/>
  <c r="AK597" i="18"/>
  <c r="AL597" i="18" s="1"/>
  <c r="AL100" i="18"/>
  <c r="AJ723" i="18"/>
  <c r="AL723" i="18" s="1"/>
  <c r="AP271" i="18"/>
  <c r="AQ271" i="18"/>
  <c r="AQ89" i="18"/>
  <c r="AP89" i="18"/>
  <c r="AK224" i="18"/>
  <c r="AJ224" i="18"/>
  <c r="AK495" i="18"/>
  <c r="AJ495" i="18"/>
  <c r="AJ90" i="18"/>
  <c r="AK90" i="18"/>
  <c r="AP718" i="18"/>
  <c r="AR718" i="18" s="1"/>
  <c r="AK760" i="18"/>
  <c r="AL760" i="18" s="1"/>
  <c r="AR216" i="18"/>
  <c r="AR170" i="18"/>
  <c r="AK222" i="18"/>
  <c r="AJ222" i="18"/>
  <c r="AQ215" i="18"/>
  <c r="AP215" i="18"/>
  <c r="AJ125" i="18"/>
  <c r="AK125" i="18"/>
  <c r="AP690" i="18"/>
  <c r="AR690" i="18" s="1"/>
  <c r="AJ443" i="18"/>
  <c r="AL443" i="18" s="1"/>
  <c r="AP400" i="18"/>
  <c r="AR400" i="18" s="1"/>
  <c r="AQ790" i="18"/>
  <c r="AR790" i="18" s="1"/>
  <c r="AK207" i="18"/>
  <c r="AJ207" i="18"/>
  <c r="AJ279" i="18"/>
  <c r="AK279" i="18"/>
  <c r="AJ16" i="18"/>
  <c r="AL16" i="18" s="1"/>
  <c r="AL457" i="18"/>
  <c r="AR195" i="18"/>
  <c r="AK497" i="18"/>
  <c r="AJ497" i="18"/>
  <c r="AQ382" i="18"/>
  <c r="AP382" i="18"/>
  <c r="AK242" i="18"/>
  <c r="AJ242" i="18"/>
  <c r="AR506" i="18"/>
  <c r="AR390" i="18"/>
  <c r="AQ812" i="18"/>
  <c r="AR812" i="18" s="1"/>
  <c r="AQ441" i="18"/>
  <c r="AR441" i="18" s="1"/>
  <c r="AP613" i="18"/>
  <c r="AQ613" i="18"/>
  <c r="AQ63" i="18"/>
  <c r="AP63" i="18"/>
  <c r="AJ164" i="18"/>
  <c r="AK164" i="18"/>
  <c r="AQ34" i="18"/>
  <c r="AR34" i="18" s="1"/>
  <c r="AP300" i="18"/>
  <c r="AQ300" i="18"/>
  <c r="AQ182" i="18"/>
  <c r="AP182" i="18"/>
  <c r="AK900" i="18"/>
  <c r="AL900" i="18" s="1"/>
  <c r="AQ635" i="18"/>
  <c r="AR635" i="18" s="1"/>
  <c r="AK861" i="18"/>
  <c r="AL861" i="18" s="1"/>
  <c r="AQ886" i="18"/>
  <c r="AK148" i="18"/>
  <c r="AR361" i="18"/>
  <c r="AL856" i="18"/>
  <c r="AL841" i="18"/>
  <c r="AK627" i="18"/>
  <c r="AL627" i="18" s="1"/>
  <c r="AK282" i="18"/>
  <c r="AJ282" i="18"/>
  <c r="AP188" i="18"/>
  <c r="AQ188" i="18"/>
  <c r="AP772" i="18"/>
  <c r="AR772" i="18" s="1"/>
  <c r="AQ185" i="18"/>
  <c r="AR185" i="18" s="1"/>
  <c r="AL743" i="18"/>
  <c r="AL896" i="18"/>
  <c r="AR328" i="18"/>
  <c r="AQ108" i="18"/>
  <c r="AP108" i="18"/>
  <c r="AP199" i="18"/>
  <c r="AQ199" i="18"/>
  <c r="AK549" i="18"/>
  <c r="AJ549" i="18"/>
  <c r="AQ697" i="18"/>
  <c r="AP697" i="18"/>
  <c r="AL582" i="18"/>
  <c r="AL89" i="18"/>
  <c r="AR312" i="18"/>
  <c r="AJ220" i="18"/>
  <c r="AK220" i="18"/>
  <c r="AQ743" i="18"/>
  <c r="AP743" i="18"/>
  <c r="AQ712" i="18"/>
  <c r="AP712" i="18"/>
  <c r="AK870" i="18"/>
  <c r="AL870" i="18" s="1"/>
  <c r="AK742" i="18"/>
  <c r="AL742" i="18" s="1"/>
  <c r="AP498" i="18"/>
  <c r="AQ498" i="18"/>
  <c r="AK735" i="18"/>
  <c r="AJ735" i="18"/>
  <c r="AQ785" i="18"/>
  <c r="AP785" i="18"/>
  <c r="AJ96" i="18"/>
  <c r="AK96" i="18"/>
  <c r="AR353" i="18"/>
  <c r="AL326" i="18"/>
  <c r="AL551" i="18"/>
  <c r="AK834" i="18"/>
  <c r="AL834" i="18" s="1"/>
  <c r="AL407" i="18"/>
  <c r="AQ781" i="18"/>
  <c r="AR781" i="18" s="1"/>
  <c r="AP677" i="18"/>
  <c r="AR677" i="18" s="1"/>
  <c r="AK778" i="18"/>
  <c r="AL778" i="18" s="1"/>
  <c r="AK756" i="18"/>
  <c r="AL756" i="18" s="1"/>
  <c r="AQ802" i="18"/>
  <c r="AR802" i="18" s="1"/>
  <c r="AQ243" i="18"/>
  <c r="AR243" i="18" s="1"/>
  <c r="AK57" i="18"/>
  <c r="AL57" i="18" s="1"/>
  <c r="AL674" i="18"/>
  <c r="AR666" i="18"/>
  <c r="AJ705" i="18"/>
  <c r="AK705" i="18"/>
  <c r="AJ675" i="18"/>
  <c r="AK675" i="18"/>
  <c r="AP746" i="18"/>
  <c r="AQ746" i="18"/>
  <c r="AK254" i="18"/>
  <c r="AJ254" i="18"/>
  <c r="AR130" i="18"/>
  <c r="AK414" i="18"/>
  <c r="AL414" i="18" s="1"/>
  <c r="AK568" i="18"/>
  <c r="AL568" i="18" s="1"/>
  <c r="AK852" i="18"/>
  <c r="AL852" i="18" s="1"/>
  <c r="AQ520" i="18"/>
  <c r="AR520" i="18" s="1"/>
  <c r="AR129" i="18"/>
  <c r="AP846" i="18"/>
  <c r="AR846" i="18" s="1"/>
  <c r="AQ727" i="18"/>
  <c r="AP727" i="18"/>
  <c r="AQ44" i="18"/>
  <c r="AP44" i="18"/>
  <c r="AQ694" i="18"/>
  <c r="AP694" i="18"/>
  <c r="AL485" i="18"/>
  <c r="AQ904" i="18"/>
  <c r="AR904" i="18" s="1"/>
  <c r="AQ285" i="18"/>
  <c r="AQ569" i="18"/>
  <c r="AR569" i="18" s="1"/>
  <c r="AQ225" i="18"/>
  <c r="AR225" i="18" s="1"/>
  <c r="AK774" i="18"/>
  <c r="AL774" i="18" s="1"/>
  <c r="AL724" i="18"/>
  <c r="AR476" i="18"/>
  <c r="AL225" i="18"/>
  <c r="AR91" i="18"/>
  <c r="AP269" i="18"/>
  <c r="AQ269" i="18"/>
  <c r="AP72" i="18"/>
  <c r="AQ72" i="18"/>
  <c r="AQ370" i="18"/>
  <c r="AP370" i="18"/>
  <c r="AK639" i="18"/>
  <c r="AJ639" i="18"/>
  <c r="AQ275" i="18"/>
  <c r="AR275" i="18" s="1"/>
  <c r="AJ474" i="18"/>
  <c r="AL474" i="18" s="1"/>
  <c r="AJ775" i="18"/>
  <c r="AL775" i="18" s="1"/>
  <c r="AR770" i="18"/>
  <c r="AJ851" i="18"/>
  <c r="AL851" i="18" s="1"/>
  <c r="AL901" i="18"/>
  <c r="AQ61" i="18"/>
  <c r="AP61" i="18"/>
  <c r="AP741" i="18"/>
  <c r="AR741" i="18" s="1"/>
  <c r="AK30" i="18"/>
  <c r="AJ30" i="18"/>
  <c r="AP354" i="18"/>
  <c r="AQ354" i="18"/>
  <c r="AJ689" i="18"/>
  <c r="AK689" i="18"/>
  <c r="AL785" i="18"/>
  <c r="AL849" i="18"/>
  <c r="AK800" i="18"/>
  <c r="AL800" i="18" s="1"/>
  <c r="AL468" i="18"/>
  <c r="AL175" i="18"/>
  <c r="AR452" i="18"/>
  <c r="AJ341" i="18"/>
  <c r="AK341" i="18"/>
  <c r="AJ260" i="18"/>
  <c r="AK260" i="18"/>
  <c r="AK41" i="18"/>
  <c r="AJ41" i="18"/>
  <c r="AK5" i="18"/>
  <c r="AL5" i="18" s="1"/>
  <c r="AQ282" i="18"/>
  <c r="AR282" i="18" s="1"/>
  <c r="AK796" i="18"/>
  <c r="AL796" i="18" s="1"/>
  <c r="AK335" i="18"/>
  <c r="AL335" i="18" s="1"/>
  <c r="AR720" i="18"/>
  <c r="AL746" i="18"/>
  <c r="AP294" i="18"/>
  <c r="AQ294" i="18"/>
  <c r="AK21" i="18"/>
  <c r="AL21" i="18" s="1"/>
  <c r="AK507" i="18"/>
  <c r="AL507" i="18" s="1"/>
  <c r="AK405" i="18"/>
  <c r="AL405" i="18" s="1"/>
  <c r="AQ874" i="18"/>
  <c r="AR874" i="18" s="1"/>
  <c r="AQ86" i="18"/>
  <c r="AQ880" i="18"/>
  <c r="AR880" i="18" s="1"/>
  <c r="AL444" i="18"/>
  <c r="AP653" i="18"/>
  <c r="AR653" i="18" s="1"/>
  <c r="AR352" i="18"/>
  <c r="AK766" i="18"/>
  <c r="AJ766" i="18"/>
  <c r="AQ346" i="18"/>
  <c r="AP346" i="18"/>
  <c r="AJ213" i="18"/>
  <c r="AK213" i="18"/>
  <c r="AK65" i="18"/>
  <c r="AJ65" i="18"/>
  <c r="AJ651" i="18"/>
  <c r="AK651" i="18"/>
  <c r="AQ228" i="18"/>
  <c r="AP228" i="18"/>
  <c r="AJ491" i="18"/>
  <c r="AK491" i="18"/>
  <c r="AP367" i="18"/>
  <c r="AQ367" i="18"/>
  <c r="AR603" i="18"/>
  <c r="AK479" i="18"/>
  <c r="AL479" i="18" s="1"/>
  <c r="AQ618" i="18"/>
  <c r="AR618" i="18" s="1"/>
  <c r="AQ895" i="18"/>
  <c r="AR895" i="18" s="1"/>
  <c r="AK879" i="18"/>
  <c r="AL879" i="18" s="1"/>
  <c r="AR149" i="18"/>
  <c r="AL192" i="18"/>
  <c r="AR870" i="18"/>
  <c r="AR136" i="18"/>
  <c r="AP206" i="18"/>
  <c r="AQ206" i="18"/>
  <c r="AK251" i="18"/>
  <c r="AJ251" i="18"/>
  <c r="AJ538" i="18"/>
  <c r="AK538" i="18"/>
  <c r="AP331" i="18"/>
  <c r="AQ331" i="18"/>
  <c r="AR692" i="18"/>
  <c r="AL307" i="18"/>
  <c r="AP836" i="18"/>
  <c r="AQ836" i="18"/>
  <c r="AK46" i="18"/>
  <c r="AJ46" i="18"/>
  <c r="AK448" i="18"/>
  <c r="AL448" i="18" s="1"/>
  <c r="AQ744" i="18"/>
  <c r="AP744" i="18"/>
  <c r="AP805" i="18"/>
  <c r="AQ805" i="18"/>
  <c r="AP421" i="18"/>
  <c r="AQ421" i="18"/>
  <c r="AP780" i="18"/>
  <c r="AQ780" i="18"/>
  <c r="AK621" i="18"/>
  <c r="AJ621" i="18"/>
  <c r="AQ810" i="18"/>
  <c r="AP810" i="18"/>
  <c r="AK806" i="18"/>
  <c r="AL806" i="18" s="1"/>
  <c r="AK461" i="18"/>
  <c r="AL461" i="18" s="1"/>
  <c r="AK783" i="18"/>
  <c r="AL783" i="18" s="1"/>
  <c r="AQ463" i="18"/>
  <c r="AR463" i="18" s="1"/>
  <c r="AJ469" i="18"/>
  <c r="AK469" i="18"/>
  <c r="AP748" i="18"/>
  <c r="AQ748" i="18"/>
  <c r="AQ366" i="18"/>
  <c r="AP366" i="18"/>
  <c r="AK150" i="18"/>
  <c r="AJ150" i="18"/>
  <c r="AQ724" i="18"/>
  <c r="AP724" i="18"/>
  <c r="AP800" i="18"/>
  <c r="AQ800" i="18"/>
  <c r="AQ196" i="18"/>
  <c r="AP196" i="18"/>
  <c r="AJ823" i="18"/>
  <c r="AK823" i="18"/>
  <c r="AQ57" i="18"/>
  <c r="AR57" i="18" s="1"/>
  <c r="AP340" i="18"/>
  <c r="AQ340" i="18"/>
  <c r="AQ542" i="18"/>
  <c r="AP542" i="18"/>
  <c r="AR324" i="18"/>
  <c r="AL603" i="18"/>
  <c r="AQ791" i="18"/>
  <c r="AR791" i="18" s="1"/>
  <c r="AR444" i="18"/>
  <c r="AJ805" i="18"/>
  <c r="AL805" i="18" s="1"/>
  <c r="AQ749" i="18"/>
  <c r="AP749" i="18"/>
  <c r="AQ519" i="18"/>
  <c r="AP519" i="18"/>
  <c r="AK604" i="18"/>
  <c r="AJ604" i="18"/>
  <c r="AP831" i="18"/>
  <c r="AQ831" i="18"/>
  <c r="AR395" i="18"/>
  <c r="AJ691" i="18"/>
  <c r="AK691" i="18"/>
  <c r="AQ155" i="18"/>
  <c r="AP155" i="18"/>
  <c r="AP839" i="18"/>
  <c r="AQ839" i="18"/>
  <c r="AJ271" i="18"/>
  <c r="AK271" i="18"/>
  <c r="AQ820" i="18"/>
  <c r="AP820" i="18"/>
  <c r="AJ344" i="18"/>
  <c r="AK344" i="18"/>
  <c r="AK42" i="18"/>
  <c r="AJ42" i="18"/>
  <c r="AQ118" i="18"/>
  <c r="AP118" i="18"/>
  <c r="AJ287" i="18"/>
  <c r="AK287" i="18"/>
  <c r="AJ173" i="18"/>
  <c r="AK173" i="18"/>
  <c r="AJ283" i="18"/>
  <c r="AK283" i="18"/>
  <c r="AJ574" i="18"/>
  <c r="AK574" i="18"/>
  <c r="AP240" i="18"/>
  <c r="AQ240" i="18"/>
  <c r="AP787" i="18"/>
  <c r="AQ787" i="18"/>
  <c r="AJ346" i="18"/>
  <c r="AK346" i="18"/>
  <c r="AJ547" i="18"/>
  <c r="AL547" i="18" s="1"/>
  <c r="AP740" i="18"/>
  <c r="AR740" i="18" s="1"/>
  <c r="AL410" i="18"/>
  <c r="AR380" i="18"/>
  <c r="AR242" i="18"/>
  <c r="AR426" i="18"/>
  <c r="AK370" i="18"/>
  <c r="AJ370" i="18"/>
  <c r="AQ578" i="18"/>
  <c r="AR578" i="18" s="1"/>
  <c r="AP640" i="18"/>
  <c r="AQ640" i="18"/>
  <c r="AK897" i="18"/>
  <c r="AL897" i="18" s="1"/>
  <c r="AJ466" i="18"/>
  <c r="AK466" i="18"/>
  <c r="AP773" i="18"/>
  <c r="AQ773" i="18"/>
  <c r="AQ845" i="18"/>
  <c r="AP845" i="18"/>
  <c r="AQ48" i="18"/>
  <c r="AR48" i="18" s="1"/>
  <c r="AK757" i="18"/>
  <c r="AJ757" i="18"/>
  <c r="AQ892" i="18"/>
  <c r="AR892" i="18" s="1"/>
  <c r="AQ186" i="18"/>
  <c r="AP186" i="18"/>
  <c r="AK559" i="18"/>
  <c r="AL559" i="18" s="1"/>
  <c r="AK815" i="18"/>
  <c r="AJ815" i="18"/>
  <c r="AP153" i="18"/>
  <c r="AQ153" i="18"/>
  <c r="AP636" i="18"/>
  <c r="AQ636" i="18"/>
  <c r="AQ783" i="18"/>
  <c r="AP783" i="18"/>
  <c r="AK780" i="18"/>
  <c r="AJ780" i="18"/>
  <c r="AK63" i="18"/>
  <c r="AL63" i="18" s="1"/>
  <c r="AK273" i="18"/>
  <c r="AJ273" i="18"/>
  <c r="AQ30" i="18"/>
  <c r="AR30" i="18" s="1"/>
  <c r="AQ811" i="18"/>
  <c r="AR811" i="18" s="1"/>
  <c r="AQ407" i="18"/>
  <c r="AP407" i="18"/>
  <c r="AQ629" i="18"/>
  <c r="AP629" i="18"/>
  <c r="AQ856" i="18"/>
  <c r="AR856" i="18" s="1"/>
  <c r="AP841" i="18"/>
  <c r="AQ841" i="18"/>
  <c r="AP258" i="18"/>
  <c r="AQ258" i="18"/>
  <c r="AJ745" i="18"/>
  <c r="AK745" i="18"/>
  <c r="AK154" i="18"/>
  <c r="AJ154" i="18"/>
  <c r="AQ510" i="18"/>
  <c r="AP510" i="18"/>
  <c r="AQ538" i="18"/>
  <c r="AR538" i="18" s="1"/>
  <c r="AK747" i="18"/>
  <c r="AL747" i="18" s="1"/>
  <c r="AK738" i="18"/>
  <c r="AL738" i="18" s="1"/>
  <c r="AP797" i="18"/>
  <c r="AR797" i="18" s="1"/>
  <c r="AR212" i="18"/>
  <c r="AK818" i="18"/>
  <c r="AJ818" i="18"/>
  <c r="AQ437" i="18"/>
  <c r="AP437" i="18"/>
  <c r="AJ714" i="18"/>
  <c r="AK714" i="18"/>
  <c r="AQ842" i="18"/>
  <c r="AP842" i="18"/>
  <c r="AK450" i="18"/>
  <c r="AJ450" i="18"/>
  <c r="AK696" i="18"/>
  <c r="AJ696" i="18"/>
  <c r="AJ452" i="18"/>
  <c r="AK452" i="18"/>
  <c r="AQ817" i="18"/>
  <c r="AP817" i="18"/>
  <c r="AJ484" i="18"/>
  <c r="AL484" i="18" s="1"/>
  <c r="AQ715" i="18"/>
  <c r="AP715" i="18"/>
  <c r="AQ479" i="18"/>
  <c r="AP479" i="18"/>
  <c r="AK779" i="18"/>
  <c r="AJ779" i="18"/>
  <c r="AQ26" i="18"/>
  <c r="AP26" i="18"/>
  <c r="AJ327" i="18"/>
  <c r="AL327" i="18" s="1"/>
  <c r="AK711" i="18"/>
  <c r="AJ711" i="18"/>
  <c r="AK31" i="18"/>
  <c r="AJ31" i="18"/>
  <c r="AP445" i="18"/>
  <c r="AQ445" i="18"/>
  <c r="AJ828" i="18"/>
  <c r="AK828" i="18"/>
  <c r="AK829" i="18"/>
  <c r="AJ829" i="18"/>
  <c r="AL263" i="18"/>
  <c r="AP495" i="18"/>
  <c r="AQ495" i="18"/>
  <c r="AP686" i="18"/>
  <c r="AR686" i="18" s="1"/>
  <c r="AQ627" i="18"/>
  <c r="AR627" i="18" s="1"/>
  <c r="AR95" i="18"/>
  <c r="AL905" i="18"/>
  <c r="AL305" i="18"/>
  <c r="AR641" i="18"/>
  <c r="AR702" i="18"/>
  <c r="AK850" i="18"/>
  <c r="AJ850" i="18"/>
  <c r="AK101" i="18"/>
  <c r="AL101" i="18" s="1"/>
  <c r="AK505" i="18"/>
  <c r="AJ505" i="18"/>
  <c r="AK786" i="18"/>
  <c r="AJ786" i="18"/>
  <c r="AQ375" i="18"/>
  <c r="AP375" i="18"/>
  <c r="AK739" i="18"/>
  <c r="AJ739" i="18"/>
  <c r="AQ771" i="18"/>
  <c r="AR771" i="18" s="1"/>
  <c r="AK124" i="18"/>
  <c r="AL124" i="18" s="1"/>
  <c r="AQ850" i="18"/>
  <c r="AR850" i="18" s="1"/>
  <c r="AQ824" i="18"/>
  <c r="AP824" i="18"/>
  <c r="AK214" i="18"/>
  <c r="AJ214" i="18"/>
  <c r="AK807" i="18"/>
  <c r="AL807" i="18" s="1"/>
  <c r="AQ467" i="18"/>
  <c r="AP467" i="18"/>
  <c r="AQ865" i="18"/>
  <c r="AR865" i="18" s="1"/>
  <c r="AK142" i="18"/>
  <c r="AJ142" i="18"/>
  <c r="AJ599" i="18"/>
  <c r="AK599" i="18"/>
  <c r="AK49" i="18"/>
  <c r="AJ49" i="18"/>
  <c r="AK369" i="18"/>
  <c r="AJ369" i="18"/>
  <c r="AP833" i="18"/>
  <c r="AQ833" i="18"/>
  <c r="AP31" i="18"/>
  <c r="AQ31" i="18"/>
  <c r="AJ754" i="18"/>
  <c r="AK754" i="18"/>
  <c r="AK839" i="18"/>
  <c r="AJ839" i="18"/>
  <c r="AJ359" i="18"/>
  <c r="AL359" i="18" s="1"/>
  <c r="AR560" i="18"/>
  <c r="AK820" i="18"/>
  <c r="AJ820" i="18"/>
  <c r="AL148" i="18"/>
  <c r="AQ706" i="18"/>
  <c r="AP706" i="18"/>
  <c r="AJ790" i="18"/>
  <c r="AK790" i="18"/>
  <c r="AK187" i="18"/>
  <c r="AL187" i="18" s="1"/>
  <c r="AK377" i="18"/>
  <c r="AL377" i="18" s="1"/>
  <c r="AL698" i="18"/>
  <c r="AJ751" i="18"/>
  <c r="AL751" i="18" s="1"/>
  <c r="AL854" i="18"/>
  <c r="AR304" i="18"/>
  <c r="AR172" i="18"/>
  <c r="AL571" i="18"/>
  <c r="AR338" i="18"/>
  <c r="AK733" i="18"/>
  <c r="AL733" i="18" s="1"/>
  <c r="AQ877" i="18"/>
  <c r="AR877" i="18" s="1"/>
  <c r="AQ782" i="18"/>
  <c r="AP782" i="18"/>
  <c r="AK447" i="18"/>
  <c r="AJ447" i="18"/>
  <c r="AJ288" i="18"/>
  <c r="AK288" i="18"/>
  <c r="AP110" i="18"/>
  <c r="AQ110" i="18"/>
  <c r="AP389" i="18"/>
  <c r="AQ389" i="18"/>
  <c r="AP556" i="18"/>
  <c r="AQ556" i="18"/>
  <c r="AQ762" i="18"/>
  <c r="AR762" i="18" s="1"/>
  <c r="AQ620" i="18"/>
  <c r="AQ863" i="18"/>
  <c r="AP863" i="18"/>
  <c r="AK81" i="18"/>
  <c r="AL81" i="18" s="1"/>
  <c r="AQ664" i="18"/>
  <c r="AR664" i="18" s="1"/>
  <c r="AJ801" i="18"/>
  <c r="AK801" i="18"/>
  <c r="AQ264" i="18"/>
  <c r="AP264" i="18"/>
  <c r="AQ535" i="18"/>
  <c r="AP535" i="18"/>
  <c r="AK732" i="18"/>
  <c r="AJ732" i="18"/>
  <c r="AK816" i="18"/>
  <c r="AJ816" i="18"/>
  <c r="AQ56" i="18"/>
  <c r="AP56" i="18"/>
  <c r="AJ236" i="18"/>
  <c r="AK236" i="18"/>
  <c r="AK396" i="18"/>
  <c r="AJ396" i="18"/>
  <c r="AQ644" i="18"/>
  <c r="AR644" i="18" s="1"/>
  <c r="AJ652" i="18"/>
  <c r="AK652" i="18"/>
  <c r="AQ6" i="18"/>
  <c r="AP6" i="18"/>
  <c r="AK336" i="18"/>
  <c r="AJ336" i="18"/>
  <c r="AP601" i="18"/>
  <c r="AQ601" i="18"/>
  <c r="AJ9" i="18"/>
  <c r="AK9" i="18"/>
  <c r="AK483" i="18"/>
  <c r="AJ483" i="18"/>
  <c r="AQ486" i="18"/>
  <c r="AR486" i="18" s="1"/>
  <c r="AQ898" i="18"/>
  <c r="AR898" i="18" s="1"/>
  <c r="AL677" i="18"/>
  <c r="AQ745" i="18"/>
  <c r="AR745" i="18" s="1"/>
  <c r="AR891" i="18"/>
  <c r="AL521" i="18"/>
  <c r="AQ440" i="18"/>
  <c r="AP440" i="18"/>
  <c r="AQ507" i="18"/>
  <c r="AP507" i="18"/>
  <c r="AQ801" i="18"/>
  <c r="AR801" i="18" s="1"/>
  <c r="AJ104" i="18"/>
  <c r="AK104" i="18"/>
  <c r="AK840" i="18"/>
  <c r="AJ840" i="18"/>
  <c r="AQ62" i="18"/>
  <c r="AP62" i="18"/>
  <c r="AK73" i="18"/>
  <c r="AJ73" i="18"/>
  <c r="AP218" i="18"/>
  <c r="AQ218" i="18"/>
  <c r="AP428" i="18"/>
  <c r="AQ428" i="18"/>
  <c r="AK39" i="18"/>
  <c r="AJ39" i="18"/>
  <c r="AP468" i="18"/>
  <c r="AQ468" i="18"/>
  <c r="AK810" i="18"/>
  <c r="AJ810" i="18"/>
  <c r="AJ464" i="18"/>
  <c r="AK464" i="18"/>
  <c r="AJ825" i="18"/>
  <c r="AK825" i="18"/>
  <c r="AP291" i="18"/>
  <c r="AQ291" i="18"/>
  <c r="AK831" i="18"/>
  <c r="AJ831" i="18"/>
  <c r="AQ17" i="18"/>
  <c r="AP17" i="18"/>
  <c r="AQ660" i="18"/>
  <c r="AP660" i="18"/>
  <c r="AQ336" i="18"/>
  <c r="AP336" i="18"/>
  <c r="AK371" i="18"/>
  <c r="AJ371" i="18"/>
  <c r="AJ654" i="18"/>
  <c r="AL654" i="18" s="1"/>
  <c r="AQ825" i="18"/>
  <c r="AP825" i="18"/>
  <c r="AP342" i="18"/>
  <c r="AQ342" i="18"/>
  <c r="AJ399" i="18"/>
  <c r="AL399" i="18" s="1"/>
  <c r="AP638" i="18"/>
  <c r="AQ638" i="18"/>
  <c r="AP721" i="18"/>
  <c r="AR721" i="18" s="1"/>
  <c r="AQ792" i="18"/>
  <c r="AP792" i="18"/>
  <c r="AQ200" i="18"/>
  <c r="AP200" i="18"/>
  <c r="AQ131" i="18"/>
  <c r="AP131" i="18"/>
  <c r="AQ65" i="18"/>
  <c r="AP65" i="18"/>
  <c r="AK84" i="18"/>
  <c r="AJ84" i="18"/>
  <c r="AK26" i="18"/>
  <c r="AL26" i="18" s="1"/>
  <c r="AP460" i="18"/>
  <c r="AQ460" i="18"/>
  <c r="AK888" i="18"/>
  <c r="AL888" i="18" s="1"/>
  <c r="AJ386" i="18"/>
  <c r="AK386" i="18"/>
  <c r="AQ737" i="18"/>
  <c r="AP737" i="18"/>
  <c r="AK13" i="18"/>
  <c r="AL13" i="18" s="1"/>
  <c r="AK844" i="18"/>
  <c r="AJ844" i="18"/>
  <c r="AP835" i="18"/>
  <c r="AQ835" i="18"/>
  <c r="AK320" i="18"/>
  <c r="AJ320" i="18"/>
  <c r="AJ477" i="18"/>
  <c r="AL477" i="18" s="1"/>
  <c r="AK117" i="18"/>
  <c r="AL117" i="18" s="1"/>
  <c r="AQ859" i="18"/>
  <c r="AR859" i="18" s="1"/>
  <c r="AK82" i="18"/>
  <c r="AL82" i="18" s="1"/>
  <c r="AQ13" i="18"/>
  <c r="AP13" i="18"/>
  <c r="AJ436" i="18"/>
  <c r="AK436" i="18"/>
  <c r="AK600" i="18"/>
  <c r="AL600" i="18" s="1"/>
  <c r="AQ659" i="18"/>
  <c r="AR659" i="18" s="1"/>
  <c r="AR482" i="18"/>
  <c r="AR478" i="18"/>
  <c r="AR861" i="18"/>
  <c r="AL280" i="18"/>
  <c r="AL578" i="18"/>
  <c r="AR584" i="18"/>
  <c r="AQ832" i="18"/>
  <c r="AP832" i="18"/>
  <c r="AP317" i="18"/>
  <c r="AQ317" i="18"/>
  <c r="AK832" i="18"/>
  <c r="AJ832" i="18"/>
  <c r="AJ813" i="18"/>
  <c r="AK813" i="18"/>
  <c r="AK54" i="18"/>
  <c r="AJ54" i="18"/>
  <c r="AQ583" i="18"/>
  <c r="AP583" i="18"/>
  <c r="AK106" i="18"/>
  <c r="AJ106" i="18"/>
  <c r="AK361" i="18"/>
  <c r="AJ361" i="18"/>
  <c r="AK873" i="18"/>
  <c r="AL873" i="18" s="1"/>
  <c r="AK339" i="18"/>
  <c r="AJ339" i="18"/>
  <c r="AP343" i="18"/>
  <c r="AQ343" i="18"/>
  <c r="AP418" i="18"/>
  <c r="AQ418" i="18"/>
  <c r="AJ692" i="18"/>
  <c r="AK692" i="18"/>
  <c r="AQ345" i="18"/>
  <c r="AP345" i="18"/>
  <c r="AJ656" i="18"/>
  <c r="AK656" i="18"/>
  <c r="AQ851" i="18"/>
  <c r="AP851" i="18"/>
  <c r="AQ234" i="18"/>
  <c r="AP234" i="18"/>
  <c r="AL27" i="18"/>
  <c r="AK380" i="18"/>
  <c r="AJ380" i="18"/>
  <c r="AQ52" i="18"/>
  <c r="AP52" i="18"/>
  <c r="AR423" i="18"/>
  <c r="AR699" i="18"/>
  <c r="AR707" i="18"/>
  <c r="AL487" i="18"/>
  <c r="AR573" i="18"/>
  <c r="AJ60" i="18"/>
  <c r="AK60" i="18"/>
  <c r="AQ281" i="18"/>
  <c r="AP281" i="18"/>
  <c r="AJ797" i="18"/>
  <c r="AK797" i="18"/>
  <c r="AJ205" i="18"/>
  <c r="AK205" i="18"/>
  <c r="AQ754" i="18"/>
  <c r="AR754" i="18" s="1"/>
  <c r="AQ50" i="18"/>
  <c r="AP50" i="18"/>
  <c r="AP209" i="18"/>
  <c r="AQ209" i="18"/>
  <c r="AQ511" i="18"/>
  <c r="AP511" i="18"/>
  <c r="AJ702" i="18"/>
  <c r="AK702" i="18"/>
  <c r="AP263" i="18"/>
  <c r="AQ263" i="18"/>
  <c r="AJ821" i="18"/>
  <c r="AK821" i="18"/>
  <c r="AK58" i="18"/>
  <c r="AJ58" i="18"/>
  <c r="AJ587" i="18"/>
  <c r="AK587" i="18"/>
  <c r="AK846" i="18"/>
  <c r="AL846" i="18" s="1"/>
  <c r="AQ764" i="18"/>
  <c r="AP764" i="18"/>
  <c r="AK817" i="18"/>
  <c r="AJ817" i="18"/>
  <c r="AJ28" i="18"/>
  <c r="AL28" i="18" s="1"/>
  <c r="AL314" i="18"/>
  <c r="AP617" i="18"/>
  <c r="AR617" i="18" s="1"/>
  <c r="AK859" i="18"/>
  <c r="AJ859" i="18"/>
  <c r="AQ49" i="18"/>
  <c r="AR49" i="18" s="1"/>
  <c r="AJ428" i="18"/>
  <c r="AL428" i="18" s="1"/>
  <c r="AK864" i="18"/>
  <c r="AL864" i="18" s="1"/>
  <c r="AQ493" i="18"/>
  <c r="AP493" i="18"/>
  <c r="AQ763" i="18"/>
  <c r="AR763" i="18" s="1"/>
  <c r="AQ854" i="18"/>
  <c r="AP854" i="18"/>
  <c r="AQ22" i="18"/>
  <c r="AP22" i="18"/>
  <c r="AQ868" i="18"/>
  <c r="AR868" i="18" s="1"/>
  <c r="AK847" i="18"/>
  <c r="AJ847" i="18"/>
  <c r="AQ148" i="18"/>
  <c r="AR148" i="18" s="1"/>
  <c r="AQ39" i="18"/>
  <c r="AR39" i="18" s="1"/>
  <c r="AQ703" i="18"/>
  <c r="AR703" i="18" s="1"/>
  <c r="AR169" i="18"/>
  <c r="AR683" i="18"/>
  <c r="AL340" i="18"/>
  <c r="AL814" i="18"/>
  <c r="AR562" i="18"/>
  <c r="AL203" i="18"/>
  <c r="AL105" i="18"/>
  <c r="AJ789" i="18"/>
  <c r="AL789" i="18" s="1"/>
  <c r="AL360" i="18"/>
  <c r="AR226" i="18"/>
  <c r="AJ45" i="18"/>
  <c r="AK45" i="18"/>
  <c r="AK345" i="18"/>
  <c r="AJ345" i="18"/>
  <c r="AQ847" i="18"/>
  <c r="AR847" i="18" s="1"/>
  <c r="AQ442" i="18"/>
  <c r="AR442" i="18" s="1"/>
  <c r="AK681" i="18"/>
  <c r="AJ681" i="18"/>
  <c r="AJ264" i="18"/>
  <c r="AK264" i="18"/>
  <c r="AQ588" i="18"/>
  <c r="AP588" i="18"/>
  <c r="AQ16" i="18"/>
  <c r="AR16" i="18" s="1"/>
  <c r="AK763" i="18"/>
  <c r="AJ763" i="18"/>
  <c r="AP43" i="18"/>
  <c r="AQ43" i="18"/>
  <c r="AQ776" i="18"/>
  <c r="AP776" i="18"/>
  <c r="AK765" i="18"/>
  <c r="AJ765" i="18"/>
  <c r="AP37" i="18"/>
  <c r="AQ37" i="18"/>
  <c r="AK332" i="18"/>
  <c r="AJ332" i="18"/>
  <c r="AK565" i="18"/>
  <c r="AJ565" i="18"/>
  <c r="AK891" i="18"/>
  <c r="AL891" i="18" s="1"/>
  <c r="AQ883" i="18"/>
  <c r="AR883" i="18" s="1"/>
  <c r="AQ222" i="18"/>
  <c r="AP222" i="18"/>
  <c r="AK903" i="18"/>
  <c r="AL903" i="18" s="1"/>
  <c r="AK822" i="18"/>
  <c r="AJ822" i="18"/>
  <c r="AP231" i="18"/>
  <c r="AQ231" i="18"/>
  <c r="AP449" i="18"/>
  <c r="AR449" i="18" s="1"/>
  <c r="AP796" i="18"/>
  <c r="AQ796" i="18"/>
  <c r="AP451" i="18"/>
  <c r="AR451" i="18" s="1"/>
  <c r="AP671" i="18"/>
  <c r="AQ671" i="18"/>
  <c r="AJ52" i="18"/>
  <c r="AK52" i="18"/>
  <c r="AK433" i="18"/>
  <c r="AJ433" i="18"/>
  <c r="AK729" i="18"/>
  <c r="AJ729" i="18"/>
  <c r="AK795" i="18"/>
  <c r="AJ795" i="18"/>
  <c r="AP40" i="18"/>
  <c r="AQ40" i="18"/>
  <c r="AP730" i="18"/>
  <c r="AR730" i="18" s="1"/>
  <c r="AL321" i="18"/>
  <c r="AR594" i="18"/>
  <c r="AQ823" i="18"/>
  <c r="AP823" i="18"/>
  <c r="AQ11" i="18"/>
  <c r="AP11" i="18"/>
  <c r="AK422" i="18"/>
  <c r="AJ422" i="18"/>
  <c r="AR620" i="18"/>
  <c r="AQ736" i="18"/>
  <c r="AR736" i="18" s="1"/>
  <c r="AK855" i="18"/>
  <c r="AL855" i="18" s="1"/>
  <c r="AP778" i="18"/>
  <c r="AQ778" i="18"/>
  <c r="AK316" i="18"/>
  <c r="AJ316" i="18"/>
  <c r="AK612" i="18"/>
  <c r="AJ612" i="18"/>
  <c r="AQ826" i="18"/>
  <c r="AP826" i="18"/>
  <c r="AQ53" i="18"/>
  <c r="AP53" i="18"/>
  <c r="AR285" i="18"/>
  <c r="AK843" i="18"/>
  <c r="AL843" i="18" s="1"/>
  <c r="AK22" i="18"/>
  <c r="AJ22" i="18"/>
  <c r="AP458" i="18"/>
  <c r="AQ458" i="18"/>
  <c r="AJ826" i="18"/>
  <c r="AK826" i="18"/>
  <c r="AK392" i="18"/>
  <c r="AL392" i="18" s="1"/>
  <c r="AK736" i="18"/>
  <c r="AJ736" i="18"/>
  <c r="AQ819" i="18"/>
  <c r="AR819" i="18" s="1"/>
  <c r="AQ529" i="18"/>
  <c r="AR529" i="18" s="1"/>
  <c r="AP742" i="18"/>
  <c r="AQ742" i="18"/>
  <c r="AQ114" i="18"/>
  <c r="AR114" i="18" s="1"/>
  <c r="AQ838" i="18"/>
  <c r="AP838" i="18"/>
  <c r="AQ827" i="18"/>
  <c r="AP827" i="18"/>
  <c r="AL876" i="18"/>
  <c r="AJ193" i="18"/>
  <c r="AK193" i="18"/>
  <c r="AR886" i="18"/>
  <c r="AJ121" i="18"/>
  <c r="AK121" i="18"/>
  <c r="AQ280" i="18"/>
  <c r="AR280" i="18" s="1"/>
  <c r="AQ596" i="18"/>
  <c r="AR596" i="18" s="1"/>
  <c r="AK648" i="18"/>
  <c r="AJ648" i="18"/>
  <c r="AK798" i="18"/>
  <c r="AL798" i="18" s="1"/>
  <c r="AK18" i="18"/>
  <c r="AJ18" i="18"/>
  <c r="AQ648" i="18"/>
  <c r="AR648" i="18" s="1"/>
  <c r="AK882" i="18"/>
  <c r="AL882" i="18" s="1"/>
  <c r="AR86" i="18"/>
  <c r="AP229" i="18"/>
  <c r="AQ229" i="18"/>
  <c r="AP602" i="18"/>
  <c r="AR602" i="18" s="1"/>
  <c r="AQ670" i="18"/>
  <c r="AR670" i="18" s="1"/>
  <c r="AK753" i="18"/>
  <c r="AL753" i="18" s="1"/>
  <c r="AL441" i="18"/>
  <c r="AQ622" i="18"/>
  <c r="AR622" i="18" s="1"/>
  <c r="AK758" i="18"/>
  <c r="AL758" i="18" s="1"/>
  <c r="AL467" i="18"/>
  <c r="AP829" i="18"/>
  <c r="AR829" i="18" s="1"/>
  <c r="AR327" i="18"/>
  <c r="AP821" i="18"/>
  <c r="AR821" i="18" s="1"/>
  <c r="AL894" i="18"/>
  <c r="AL515" i="18"/>
  <c r="AR657" i="18"/>
  <c r="AR219" i="18"/>
  <c r="AK885" i="18"/>
  <c r="AL885" i="18" s="1"/>
  <c r="AP753" i="18"/>
  <c r="AR753" i="18" s="1"/>
  <c r="AR325" i="18"/>
  <c r="AL191" i="18"/>
  <c r="AR373" i="18"/>
  <c r="AR582" i="18"/>
  <c r="AR408" i="18"/>
  <c r="AR347" i="18"/>
  <c r="AL531" i="18"/>
  <c r="AR406" i="18"/>
  <c r="AR415" i="18"/>
  <c r="AL256" i="18"/>
  <c r="AR446" i="18"/>
  <c r="AL306" i="18"/>
  <c r="AL480" i="18"/>
  <c r="AR411" i="18"/>
  <c r="AR316" i="18"/>
  <c r="AL465" i="18"/>
  <c r="AL481" i="18"/>
  <c r="AL291" i="18"/>
  <c r="AL240" i="18"/>
  <c r="AL400" i="18"/>
  <c r="AL413" i="18"/>
  <c r="AR364" i="18"/>
  <c r="AR397" i="18"/>
  <c r="AR307" i="18"/>
  <c r="AR293" i="18"/>
  <c r="AR461" i="18"/>
  <c r="AL454" i="18"/>
  <c r="AL368" i="18"/>
  <c r="AL438" i="18"/>
  <c r="AL354" i="18"/>
  <c r="AL520" i="18"/>
  <c r="AL530" i="18"/>
  <c r="AR427" i="18"/>
  <c r="AR517" i="18"/>
  <c r="AL219" i="18"/>
  <c r="AR464" i="18"/>
  <c r="D6" i="21"/>
  <c r="D8" i="21"/>
  <c r="D9" i="21"/>
  <c r="D10" i="21"/>
  <c r="D11" i="21"/>
  <c r="D12" i="21"/>
  <c r="D13" i="21"/>
  <c r="D14" i="21"/>
  <c r="D15" i="21"/>
  <c r="D16" i="21"/>
  <c r="D17" i="21"/>
  <c r="D18" i="21"/>
  <c r="D19" i="21"/>
  <c r="D20" i="21"/>
  <c r="D21" i="21"/>
  <c r="E6" i="21"/>
  <c r="E7" i="21"/>
  <c r="E8" i="21"/>
  <c r="E9" i="21"/>
  <c r="E10" i="21"/>
  <c r="E11" i="21"/>
  <c r="E12" i="21"/>
  <c r="E13" i="21"/>
  <c r="E14" i="21"/>
  <c r="E15" i="21"/>
  <c r="E16" i="21"/>
  <c r="E17" i="21"/>
  <c r="E18" i="21"/>
  <c r="E19" i="21"/>
  <c r="E20" i="21"/>
  <c r="E21" i="21"/>
  <c r="E5" i="21"/>
  <c r="F6" i="21"/>
  <c r="F7" i="21"/>
  <c r="F8" i="21"/>
  <c r="F9" i="21"/>
  <c r="F10" i="21"/>
  <c r="F11" i="21"/>
  <c r="F12" i="21"/>
  <c r="F13" i="21"/>
  <c r="F14" i="21"/>
  <c r="F15" i="21"/>
  <c r="F16" i="21"/>
  <c r="F17" i="21"/>
  <c r="F18" i="21"/>
  <c r="F19" i="21"/>
  <c r="F20" i="21"/>
  <c r="F21" i="21"/>
  <c r="F5" i="21"/>
  <c r="G6" i="21"/>
  <c r="G7" i="21"/>
  <c r="G8" i="21"/>
  <c r="G9" i="21"/>
  <c r="G10" i="21"/>
  <c r="G11" i="21"/>
  <c r="G12" i="21"/>
  <c r="G13" i="21"/>
  <c r="G14" i="21"/>
  <c r="G15" i="21"/>
  <c r="G16" i="21"/>
  <c r="G17" i="21"/>
  <c r="G18" i="21"/>
  <c r="G19" i="21"/>
  <c r="G20" i="21"/>
  <c r="G21" i="21"/>
  <c r="G5" i="21"/>
  <c r="BE21" i="20"/>
  <c r="BF21" i="20"/>
  <c r="AU21" i="20" s="1"/>
  <c r="BG21" i="20"/>
  <c r="AV21" i="20" s="1"/>
  <c r="BH21" i="20"/>
  <c r="AW21" i="20" s="1"/>
  <c r="BI21" i="20"/>
  <c r="AX21" i="20" s="1"/>
  <c r="BE22" i="20"/>
  <c r="BF22" i="20"/>
  <c r="AU22" i="20" s="1"/>
  <c r="BG22" i="20"/>
  <c r="AV22" i="20" s="1"/>
  <c r="BH22" i="20"/>
  <c r="AW22" i="20" s="1"/>
  <c r="BI22" i="20"/>
  <c r="AX22" i="20" s="1"/>
  <c r="BE23" i="20"/>
  <c r="BF23" i="20"/>
  <c r="AU23" i="20" s="1"/>
  <c r="BG23" i="20"/>
  <c r="AV23" i="20" s="1"/>
  <c r="BH23" i="20"/>
  <c r="AW23" i="20" s="1"/>
  <c r="BI23" i="20"/>
  <c r="AX23" i="20" s="1"/>
  <c r="BE24" i="20"/>
  <c r="BF24" i="20"/>
  <c r="AU24" i="20" s="1"/>
  <c r="BG24" i="20"/>
  <c r="AV24" i="20" s="1"/>
  <c r="BH24" i="20"/>
  <c r="AW24" i="20" s="1"/>
  <c r="BI24" i="20"/>
  <c r="AX24" i="20" s="1"/>
  <c r="BE25" i="20"/>
  <c r="BF25" i="20"/>
  <c r="AU25" i="20" s="1"/>
  <c r="BG25" i="20"/>
  <c r="AV25" i="20" s="1"/>
  <c r="BH25" i="20"/>
  <c r="AW25" i="20" s="1"/>
  <c r="BI25" i="20"/>
  <c r="AX25" i="20" s="1"/>
  <c r="BE26" i="20"/>
  <c r="BF26" i="20"/>
  <c r="AU26" i="20" s="1"/>
  <c r="BG26" i="20"/>
  <c r="AV26" i="20" s="1"/>
  <c r="BH26" i="20"/>
  <c r="AW26" i="20" s="1"/>
  <c r="BI26" i="20"/>
  <c r="AX26" i="20" s="1"/>
  <c r="BE27" i="20"/>
  <c r="BF27" i="20"/>
  <c r="AU27" i="20" s="1"/>
  <c r="BG27" i="20"/>
  <c r="AV27" i="20" s="1"/>
  <c r="BH27" i="20"/>
  <c r="AW27" i="20" s="1"/>
  <c r="BI27" i="20"/>
  <c r="AX27" i="20" s="1"/>
  <c r="BE28" i="20"/>
  <c r="BF28" i="20"/>
  <c r="AU28" i="20" s="1"/>
  <c r="BG28" i="20"/>
  <c r="AV28" i="20" s="1"/>
  <c r="BH28" i="20"/>
  <c r="AW28" i="20" s="1"/>
  <c r="BI28" i="20"/>
  <c r="AX28" i="20" s="1"/>
  <c r="BE29" i="20"/>
  <c r="BF29" i="20"/>
  <c r="AU29" i="20" s="1"/>
  <c r="BG29" i="20"/>
  <c r="AV29" i="20" s="1"/>
  <c r="BH29" i="20"/>
  <c r="AW29" i="20" s="1"/>
  <c r="BI29" i="20"/>
  <c r="AX29" i="20" s="1"/>
  <c r="BE30" i="20"/>
  <c r="BF30" i="20"/>
  <c r="AU30" i="20" s="1"/>
  <c r="BG30" i="20"/>
  <c r="AV30" i="20" s="1"/>
  <c r="BH30" i="20"/>
  <c r="AW30" i="20" s="1"/>
  <c r="BI30" i="20"/>
  <c r="AX30" i="20" s="1"/>
  <c r="BE31" i="20"/>
  <c r="BF31" i="20"/>
  <c r="AU31" i="20" s="1"/>
  <c r="BG31" i="20"/>
  <c r="AV31" i="20" s="1"/>
  <c r="BH31" i="20"/>
  <c r="AW31" i="20" s="1"/>
  <c r="BI31" i="20"/>
  <c r="AX31" i="20" s="1"/>
  <c r="BE32" i="20"/>
  <c r="BF32" i="20"/>
  <c r="AU32" i="20" s="1"/>
  <c r="BG32" i="20"/>
  <c r="AV32" i="20" s="1"/>
  <c r="BH32" i="20"/>
  <c r="AW32" i="20" s="1"/>
  <c r="BI32" i="20"/>
  <c r="AX32" i="20" s="1"/>
  <c r="BE33" i="20"/>
  <c r="BF33" i="20"/>
  <c r="AU33" i="20" s="1"/>
  <c r="BG33" i="20"/>
  <c r="AV33" i="20" s="1"/>
  <c r="BH33" i="20"/>
  <c r="AW33" i="20" s="1"/>
  <c r="BI33" i="20"/>
  <c r="AX33" i="20" s="1"/>
  <c r="BE34" i="20"/>
  <c r="BF34" i="20"/>
  <c r="AU34" i="20" s="1"/>
  <c r="BG34" i="20"/>
  <c r="AV34" i="20" s="1"/>
  <c r="BH34" i="20"/>
  <c r="AW34" i="20" s="1"/>
  <c r="BI34" i="20"/>
  <c r="AX34" i="20" s="1"/>
  <c r="BE35" i="20"/>
  <c r="BF35" i="20"/>
  <c r="AU35" i="20" s="1"/>
  <c r="BG35" i="20"/>
  <c r="AV35" i="20" s="1"/>
  <c r="BH35" i="20"/>
  <c r="AW35" i="20" s="1"/>
  <c r="BI35" i="20"/>
  <c r="AX35" i="20" s="1"/>
  <c r="BE36" i="20"/>
  <c r="BF36" i="20"/>
  <c r="AU36" i="20" s="1"/>
  <c r="BG36" i="20"/>
  <c r="AV36" i="20" s="1"/>
  <c r="BH36" i="20"/>
  <c r="AW36" i="20" s="1"/>
  <c r="BI36" i="20"/>
  <c r="AX36" i="20" s="1"/>
  <c r="BE37" i="20"/>
  <c r="BF37" i="20"/>
  <c r="AU37" i="20" s="1"/>
  <c r="BG37" i="20"/>
  <c r="AV37" i="20" s="1"/>
  <c r="BH37" i="20"/>
  <c r="AW37" i="20" s="1"/>
  <c r="BI37" i="20"/>
  <c r="AX37" i="20" s="1"/>
  <c r="BE38" i="20"/>
  <c r="BF38" i="20"/>
  <c r="AU38" i="20" s="1"/>
  <c r="BG38" i="20"/>
  <c r="AV38" i="20" s="1"/>
  <c r="BH38" i="20"/>
  <c r="AW38" i="20" s="1"/>
  <c r="BI38" i="20"/>
  <c r="AX38" i="20" s="1"/>
  <c r="BE39" i="20"/>
  <c r="BF39" i="20"/>
  <c r="AU39" i="20" s="1"/>
  <c r="BG39" i="20"/>
  <c r="AV39" i="20" s="1"/>
  <c r="BH39" i="20"/>
  <c r="AW39" i="20" s="1"/>
  <c r="BI39" i="20"/>
  <c r="AX39" i="20" s="1"/>
  <c r="BE40" i="20"/>
  <c r="BF40" i="20"/>
  <c r="AU40" i="20" s="1"/>
  <c r="BG40" i="20"/>
  <c r="AV40" i="20" s="1"/>
  <c r="BH40" i="20"/>
  <c r="AW40" i="20" s="1"/>
  <c r="BI40" i="20"/>
  <c r="AX40" i="20" s="1"/>
  <c r="BE41" i="20"/>
  <c r="BF41" i="20"/>
  <c r="AU41" i="20" s="1"/>
  <c r="BG41" i="20"/>
  <c r="AV41" i="20" s="1"/>
  <c r="BH41" i="20"/>
  <c r="AW41" i="20" s="1"/>
  <c r="BI41" i="20"/>
  <c r="AX41" i="20" s="1"/>
  <c r="BE42" i="20"/>
  <c r="BF42" i="20"/>
  <c r="AU42" i="20" s="1"/>
  <c r="BG42" i="20"/>
  <c r="AV42" i="20" s="1"/>
  <c r="BH42" i="20"/>
  <c r="AW42" i="20" s="1"/>
  <c r="BI42" i="20"/>
  <c r="AX42" i="20" s="1"/>
  <c r="BE43" i="20"/>
  <c r="BF43" i="20"/>
  <c r="AU43" i="20" s="1"/>
  <c r="BG43" i="20"/>
  <c r="AV43" i="20" s="1"/>
  <c r="BH43" i="20"/>
  <c r="AW43" i="20" s="1"/>
  <c r="BI43" i="20"/>
  <c r="AX43" i="20" s="1"/>
  <c r="BE44" i="20"/>
  <c r="BF44" i="20"/>
  <c r="AU44" i="20" s="1"/>
  <c r="BG44" i="20"/>
  <c r="AV44" i="20" s="1"/>
  <c r="BH44" i="20"/>
  <c r="AW44" i="20" s="1"/>
  <c r="BI44" i="20"/>
  <c r="AX44" i="20" s="1"/>
  <c r="BE45" i="20"/>
  <c r="BF45" i="20"/>
  <c r="AU45" i="20" s="1"/>
  <c r="BG45" i="20"/>
  <c r="AV45" i="20" s="1"/>
  <c r="BH45" i="20"/>
  <c r="AW45" i="20" s="1"/>
  <c r="BI45" i="20"/>
  <c r="AX45" i="20" s="1"/>
  <c r="BE46" i="20"/>
  <c r="BF46" i="20"/>
  <c r="AU46" i="20" s="1"/>
  <c r="BG46" i="20"/>
  <c r="AV46" i="20" s="1"/>
  <c r="BH46" i="20"/>
  <c r="AW46" i="20" s="1"/>
  <c r="BI46" i="20"/>
  <c r="AX46" i="20" s="1"/>
  <c r="BE47" i="20"/>
  <c r="BF47" i="20"/>
  <c r="AU47" i="20" s="1"/>
  <c r="BG47" i="20"/>
  <c r="AV47" i="20" s="1"/>
  <c r="BH47" i="20"/>
  <c r="AW47" i="20" s="1"/>
  <c r="BI47" i="20"/>
  <c r="AX47" i="20" s="1"/>
  <c r="BE48" i="20"/>
  <c r="BF48" i="20"/>
  <c r="AU48" i="20" s="1"/>
  <c r="BG48" i="20"/>
  <c r="AV48" i="20" s="1"/>
  <c r="BH48" i="20"/>
  <c r="AW48" i="20" s="1"/>
  <c r="BI48" i="20"/>
  <c r="AX48" i="20" s="1"/>
  <c r="BE49" i="20"/>
  <c r="BF49" i="20"/>
  <c r="AU49" i="20" s="1"/>
  <c r="BG49" i="20"/>
  <c r="AV49" i="20" s="1"/>
  <c r="BH49" i="20"/>
  <c r="AW49" i="20" s="1"/>
  <c r="BI49" i="20"/>
  <c r="AX49" i="20" s="1"/>
  <c r="BE50" i="20"/>
  <c r="BF50" i="20"/>
  <c r="AU50" i="20" s="1"/>
  <c r="BG50" i="20"/>
  <c r="AV50" i="20" s="1"/>
  <c r="BH50" i="20"/>
  <c r="AW50" i="20" s="1"/>
  <c r="BI50" i="20"/>
  <c r="AX50" i="20" s="1"/>
  <c r="BE51" i="20"/>
  <c r="BF51" i="20"/>
  <c r="AU51" i="20" s="1"/>
  <c r="BG51" i="20"/>
  <c r="AV51" i="20" s="1"/>
  <c r="BH51" i="20"/>
  <c r="AW51" i="20" s="1"/>
  <c r="BI51" i="20"/>
  <c r="AX51" i="20" s="1"/>
  <c r="BE52" i="20"/>
  <c r="BF52" i="20"/>
  <c r="AU52" i="20" s="1"/>
  <c r="BG52" i="20"/>
  <c r="AV52" i="20" s="1"/>
  <c r="BH52" i="20"/>
  <c r="AW52" i="20" s="1"/>
  <c r="BI52" i="20"/>
  <c r="AX52" i="20" s="1"/>
  <c r="BE53" i="20"/>
  <c r="BF53" i="20"/>
  <c r="AU53" i="20" s="1"/>
  <c r="BG53" i="20"/>
  <c r="AV53" i="20" s="1"/>
  <c r="BH53" i="20"/>
  <c r="AW53" i="20" s="1"/>
  <c r="BI53" i="20"/>
  <c r="AX53" i="20" s="1"/>
  <c r="BE54" i="20"/>
  <c r="BF54" i="20"/>
  <c r="AU54" i="20" s="1"/>
  <c r="BG54" i="20"/>
  <c r="AV54" i="20" s="1"/>
  <c r="BH54" i="20"/>
  <c r="AW54" i="20" s="1"/>
  <c r="BI54" i="20"/>
  <c r="AX54" i="20" s="1"/>
  <c r="BE55" i="20"/>
  <c r="BF55" i="20"/>
  <c r="AU55" i="20" s="1"/>
  <c r="BG55" i="20"/>
  <c r="AV55" i="20" s="1"/>
  <c r="BH55" i="20"/>
  <c r="AW55" i="20" s="1"/>
  <c r="BI55" i="20"/>
  <c r="AX55" i="20" s="1"/>
  <c r="BE56" i="20"/>
  <c r="BF56" i="20"/>
  <c r="AU56" i="20" s="1"/>
  <c r="BG56" i="20"/>
  <c r="AV56" i="20" s="1"/>
  <c r="BH56" i="20"/>
  <c r="AW56" i="20" s="1"/>
  <c r="BI56" i="20"/>
  <c r="AX56" i="20" s="1"/>
  <c r="BE57" i="20"/>
  <c r="BF57" i="20"/>
  <c r="AU57" i="20" s="1"/>
  <c r="BG57" i="20"/>
  <c r="AV57" i="20" s="1"/>
  <c r="BH57" i="20"/>
  <c r="AW57" i="20" s="1"/>
  <c r="BI57" i="20"/>
  <c r="AX57" i="20" s="1"/>
  <c r="BE58" i="20"/>
  <c r="BF58" i="20"/>
  <c r="AU58" i="20" s="1"/>
  <c r="BG58" i="20"/>
  <c r="AV58" i="20" s="1"/>
  <c r="BH58" i="20"/>
  <c r="AW58" i="20" s="1"/>
  <c r="BI58" i="20"/>
  <c r="AX58" i="20" s="1"/>
  <c r="BE59" i="20"/>
  <c r="BF59" i="20"/>
  <c r="AU59" i="20" s="1"/>
  <c r="BG59" i="20"/>
  <c r="AV59" i="20" s="1"/>
  <c r="BH59" i="20"/>
  <c r="AW59" i="20" s="1"/>
  <c r="BI59" i="20"/>
  <c r="AX59" i="20" s="1"/>
  <c r="BE60" i="20"/>
  <c r="BF60" i="20"/>
  <c r="AU60" i="20" s="1"/>
  <c r="BG60" i="20"/>
  <c r="AV60" i="20" s="1"/>
  <c r="BH60" i="20"/>
  <c r="AW60" i="20" s="1"/>
  <c r="BI60" i="20"/>
  <c r="AX60" i="20" s="1"/>
  <c r="BE61" i="20"/>
  <c r="BF61" i="20"/>
  <c r="AU61" i="20" s="1"/>
  <c r="BG61" i="20"/>
  <c r="AV61" i="20" s="1"/>
  <c r="BH61" i="20"/>
  <c r="AW61" i="20" s="1"/>
  <c r="BI61" i="20"/>
  <c r="AX61" i="20" s="1"/>
  <c r="BE62" i="20"/>
  <c r="BF62" i="20"/>
  <c r="AU62" i="20" s="1"/>
  <c r="BG62" i="20"/>
  <c r="AV62" i="20" s="1"/>
  <c r="BH62" i="20"/>
  <c r="AW62" i="20" s="1"/>
  <c r="BI62" i="20"/>
  <c r="AX62" i="20" s="1"/>
  <c r="BE63" i="20"/>
  <c r="BF63" i="20"/>
  <c r="AU63" i="20" s="1"/>
  <c r="BG63" i="20"/>
  <c r="AV63" i="20" s="1"/>
  <c r="BH63" i="20"/>
  <c r="AW63" i="20" s="1"/>
  <c r="BI63" i="20"/>
  <c r="AX63" i="20" s="1"/>
  <c r="BE64" i="20"/>
  <c r="BF64" i="20"/>
  <c r="AU64" i="20" s="1"/>
  <c r="BG64" i="20"/>
  <c r="AV64" i="20" s="1"/>
  <c r="BH64" i="20"/>
  <c r="AW64" i="20" s="1"/>
  <c r="BI64" i="20"/>
  <c r="AX64" i="20" s="1"/>
  <c r="BE65" i="20"/>
  <c r="BF65" i="20"/>
  <c r="AU65" i="20" s="1"/>
  <c r="BG65" i="20"/>
  <c r="AV65" i="20" s="1"/>
  <c r="BH65" i="20"/>
  <c r="AW65" i="20" s="1"/>
  <c r="BI65" i="20"/>
  <c r="AX65" i="20" s="1"/>
  <c r="BE66" i="20"/>
  <c r="BF66" i="20"/>
  <c r="AU66" i="20" s="1"/>
  <c r="BG66" i="20"/>
  <c r="AV66" i="20" s="1"/>
  <c r="BH66" i="20"/>
  <c r="AW66" i="20" s="1"/>
  <c r="BI66" i="20"/>
  <c r="AX66" i="20" s="1"/>
  <c r="BE67" i="20"/>
  <c r="BF67" i="20"/>
  <c r="AU67" i="20" s="1"/>
  <c r="BG67" i="20"/>
  <c r="AV67" i="20" s="1"/>
  <c r="BH67" i="20"/>
  <c r="AW67" i="20" s="1"/>
  <c r="BI67" i="20"/>
  <c r="AX67" i="20" s="1"/>
  <c r="BE68" i="20"/>
  <c r="BF68" i="20"/>
  <c r="AU68" i="20" s="1"/>
  <c r="BG68" i="20"/>
  <c r="AV68" i="20" s="1"/>
  <c r="BH68" i="20"/>
  <c r="AW68" i="20" s="1"/>
  <c r="BI68" i="20"/>
  <c r="AX68" i="20" s="1"/>
  <c r="BE69" i="20"/>
  <c r="BF69" i="20"/>
  <c r="AU69" i="20" s="1"/>
  <c r="BG69" i="20"/>
  <c r="AV69" i="20" s="1"/>
  <c r="BH69" i="20"/>
  <c r="AW69" i="20" s="1"/>
  <c r="BI69" i="20"/>
  <c r="AX69" i="20" s="1"/>
  <c r="BE70" i="20"/>
  <c r="BF70" i="20"/>
  <c r="AU70" i="20" s="1"/>
  <c r="BG70" i="20"/>
  <c r="AV70" i="20" s="1"/>
  <c r="BH70" i="20"/>
  <c r="AW70" i="20" s="1"/>
  <c r="BI70" i="20"/>
  <c r="AX70" i="20" s="1"/>
  <c r="BE71" i="20"/>
  <c r="BF71" i="20"/>
  <c r="AU71" i="20" s="1"/>
  <c r="BG71" i="20"/>
  <c r="AV71" i="20" s="1"/>
  <c r="BH71" i="20"/>
  <c r="AW71" i="20" s="1"/>
  <c r="BI71" i="20"/>
  <c r="AX71" i="20" s="1"/>
  <c r="BE72" i="20"/>
  <c r="BF72" i="20"/>
  <c r="AU72" i="20" s="1"/>
  <c r="BG72" i="20"/>
  <c r="AV72" i="20" s="1"/>
  <c r="BH72" i="20"/>
  <c r="AW72" i="20" s="1"/>
  <c r="BI72" i="20"/>
  <c r="AX72" i="20" s="1"/>
  <c r="BE73" i="20"/>
  <c r="BF73" i="20"/>
  <c r="AU73" i="20" s="1"/>
  <c r="BG73" i="20"/>
  <c r="AV73" i="20" s="1"/>
  <c r="BH73" i="20"/>
  <c r="AW73" i="20" s="1"/>
  <c r="BI73" i="20"/>
  <c r="AX73" i="20" s="1"/>
  <c r="BE74" i="20"/>
  <c r="BF74" i="20"/>
  <c r="AU74" i="20" s="1"/>
  <c r="BG74" i="20"/>
  <c r="AV74" i="20" s="1"/>
  <c r="BH74" i="20"/>
  <c r="AW74" i="20" s="1"/>
  <c r="BI74" i="20"/>
  <c r="AX74" i="20" s="1"/>
  <c r="BE75" i="20"/>
  <c r="BF75" i="20"/>
  <c r="AU75" i="20" s="1"/>
  <c r="BG75" i="20"/>
  <c r="AV75" i="20" s="1"/>
  <c r="BH75" i="20"/>
  <c r="AW75" i="20" s="1"/>
  <c r="BI75" i="20"/>
  <c r="AX75" i="20" s="1"/>
  <c r="BE76" i="20"/>
  <c r="BF76" i="20"/>
  <c r="AU76" i="20" s="1"/>
  <c r="BG76" i="20"/>
  <c r="AV76" i="20" s="1"/>
  <c r="BH76" i="20"/>
  <c r="AW76" i="20" s="1"/>
  <c r="BI76" i="20"/>
  <c r="AX76" i="20" s="1"/>
  <c r="BE77" i="20"/>
  <c r="BF77" i="20"/>
  <c r="AU77" i="20" s="1"/>
  <c r="BG77" i="20"/>
  <c r="AV77" i="20" s="1"/>
  <c r="BH77" i="20"/>
  <c r="AW77" i="20" s="1"/>
  <c r="BI77" i="20"/>
  <c r="AX77" i="20" s="1"/>
  <c r="BE78" i="20"/>
  <c r="BF78" i="20"/>
  <c r="AU78" i="20" s="1"/>
  <c r="BG78" i="20"/>
  <c r="AV78" i="20" s="1"/>
  <c r="BH78" i="20"/>
  <c r="AW78" i="20" s="1"/>
  <c r="BI78" i="20"/>
  <c r="AX78" i="20" s="1"/>
  <c r="BE79" i="20"/>
  <c r="BF79" i="20"/>
  <c r="AU79" i="20" s="1"/>
  <c r="BG79" i="20"/>
  <c r="AV79" i="20" s="1"/>
  <c r="BH79" i="20"/>
  <c r="AW79" i="20" s="1"/>
  <c r="BI79" i="20"/>
  <c r="AX79" i="20" s="1"/>
  <c r="BE80" i="20"/>
  <c r="BF80" i="20"/>
  <c r="AU80" i="20" s="1"/>
  <c r="BG80" i="20"/>
  <c r="AV80" i="20" s="1"/>
  <c r="BH80" i="20"/>
  <c r="AW80" i="20" s="1"/>
  <c r="BI80" i="20"/>
  <c r="AX80" i="20" s="1"/>
  <c r="BE81" i="20"/>
  <c r="BF81" i="20"/>
  <c r="AU81" i="20" s="1"/>
  <c r="BG81" i="20"/>
  <c r="AV81" i="20" s="1"/>
  <c r="BH81" i="20"/>
  <c r="AW81" i="20" s="1"/>
  <c r="BI81" i="20"/>
  <c r="AX81" i="20" s="1"/>
  <c r="BE82" i="20"/>
  <c r="BF82" i="20"/>
  <c r="AU82" i="20" s="1"/>
  <c r="BG82" i="20"/>
  <c r="AV82" i="20" s="1"/>
  <c r="BH82" i="20"/>
  <c r="AW82" i="20" s="1"/>
  <c r="BI82" i="20"/>
  <c r="AX82" i="20" s="1"/>
  <c r="BE83" i="20"/>
  <c r="BF83" i="20"/>
  <c r="AU83" i="20" s="1"/>
  <c r="BG83" i="20"/>
  <c r="AV83" i="20" s="1"/>
  <c r="BH83" i="20"/>
  <c r="AW83" i="20" s="1"/>
  <c r="BI83" i="20"/>
  <c r="AX83" i="20" s="1"/>
  <c r="BE84" i="20"/>
  <c r="BF84" i="20"/>
  <c r="AU84" i="20" s="1"/>
  <c r="BG84" i="20"/>
  <c r="AV84" i="20" s="1"/>
  <c r="BH84" i="20"/>
  <c r="AW84" i="20" s="1"/>
  <c r="BI84" i="20"/>
  <c r="AX84" i="20" s="1"/>
  <c r="BE85" i="20"/>
  <c r="BF85" i="20"/>
  <c r="AU85" i="20" s="1"/>
  <c r="BG85" i="20"/>
  <c r="AV85" i="20" s="1"/>
  <c r="BH85" i="20"/>
  <c r="AW85" i="20" s="1"/>
  <c r="BI85" i="20"/>
  <c r="AX85" i="20" s="1"/>
  <c r="BE86" i="20"/>
  <c r="BF86" i="20"/>
  <c r="AU86" i="20" s="1"/>
  <c r="BG86" i="20"/>
  <c r="AV86" i="20" s="1"/>
  <c r="BH86" i="20"/>
  <c r="AW86" i="20" s="1"/>
  <c r="BI86" i="20"/>
  <c r="AX86" i="20" s="1"/>
  <c r="BE87" i="20"/>
  <c r="BF87" i="20"/>
  <c r="AU87" i="20" s="1"/>
  <c r="BG87" i="20"/>
  <c r="AV87" i="20" s="1"/>
  <c r="BH87" i="20"/>
  <c r="AW87" i="20" s="1"/>
  <c r="BI87" i="20"/>
  <c r="AX87" i="20" s="1"/>
  <c r="BE88" i="20"/>
  <c r="BF88" i="20"/>
  <c r="AU88" i="20" s="1"/>
  <c r="BG88" i="20"/>
  <c r="AV88" i="20" s="1"/>
  <c r="BH88" i="20"/>
  <c r="AW88" i="20" s="1"/>
  <c r="BI88" i="20"/>
  <c r="AX88" i="20" s="1"/>
  <c r="BE89" i="20"/>
  <c r="BF89" i="20"/>
  <c r="AU89" i="20" s="1"/>
  <c r="BG89" i="20"/>
  <c r="AV89" i="20" s="1"/>
  <c r="BH89" i="20"/>
  <c r="AW89" i="20" s="1"/>
  <c r="BI89" i="20"/>
  <c r="AX89" i="20" s="1"/>
  <c r="BE90" i="20"/>
  <c r="BF90" i="20"/>
  <c r="AU90" i="20" s="1"/>
  <c r="BG90" i="20"/>
  <c r="AV90" i="20" s="1"/>
  <c r="BH90" i="20"/>
  <c r="AW90" i="20" s="1"/>
  <c r="BI90" i="20"/>
  <c r="AX90" i="20" s="1"/>
  <c r="BE91" i="20"/>
  <c r="BF91" i="20"/>
  <c r="AU91" i="20" s="1"/>
  <c r="BG91" i="20"/>
  <c r="AV91" i="20" s="1"/>
  <c r="BH91" i="20"/>
  <c r="AW91" i="20" s="1"/>
  <c r="BI91" i="20"/>
  <c r="AX91" i="20" s="1"/>
  <c r="BE92" i="20"/>
  <c r="BF92" i="20"/>
  <c r="AU92" i="20" s="1"/>
  <c r="BG92" i="20"/>
  <c r="AV92" i="20" s="1"/>
  <c r="BH92" i="20"/>
  <c r="AW92" i="20" s="1"/>
  <c r="BI92" i="20"/>
  <c r="AX92" i="20" s="1"/>
  <c r="BE93" i="20"/>
  <c r="BF93" i="20"/>
  <c r="AU93" i="20" s="1"/>
  <c r="BG93" i="20"/>
  <c r="AV93" i="20" s="1"/>
  <c r="BH93" i="20"/>
  <c r="AW93" i="20" s="1"/>
  <c r="BI93" i="20"/>
  <c r="AX93" i="20" s="1"/>
  <c r="BE94" i="20"/>
  <c r="BF94" i="20"/>
  <c r="AU94" i="20" s="1"/>
  <c r="BG94" i="20"/>
  <c r="AV94" i="20" s="1"/>
  <c r="BH94" i="20"/>
  <c r="AW94" i="20" s="1"/>
  <c r="BI94" i="20"/>
  <c r="AX94" i="20" s="1"/>
  <c r="BE95" i="20"/>
  <c r="BF95" i="20"/>
  <c r="AU95" i="20" s="1"/>
  <c r="BG95" i="20"/>
  <c r="AV95" i="20" s="1"/>
  <c r="BH95" i="20"/>
  <c r="AW95" i="20" s="1"/>
  <c r="BI95" i="20"/>
  <c r="AX95" i="20" s="1"/>
  <c r="BE96" i="20"/>
  <c r="BF96" i="20"/>
  <c r="AU96" i="20" s="1"/>
  <c r="BG96" i="20"/>
  <c r="AV96" i="20" s="1"/>
  <c r="BH96" i="20"/>
  <c r="AW96" i="20" s="1"/>
  <c r="BI96" i="20"/>
  <c r="AX96" i="20" s="1"/>
  <c r="BE97" i="20"/>
  <c r="BF97" i="20"/>
  <c r="AU97" i="20" s="1"/>
  <c r="BG97" i="20"/>
  <c r="AV97" i="20" s="1"/>
  <c r="BH97" i="20"/>
  <c r="AW97" i="20" s="1"/>
  <c r="BI97" i="20"/>
  <c r="AX97" i="20" s="1"/>
  <c r="BE98" i="20"/>
  <c r="BF98" i="20"/>
  <c r="AU98" i="20" s="1"/>
  <c r="BG98" i="20"/>
  <c r="AV98" i="20" s="1"/>
  <c r="BH98" i="20"/>
  <c r="AW98" i="20" s="1"/>
  <c r="BI98" i="20"/>
  <c r="AX98" i="20" s="1"/>
  <c r="BE99" i="20"/>
  <c r="BF99" i="20"/>
  <c r="AU99" i="20" s="1"/>
  <c r="BG99" i="20"/>
  <c r="AV99" i="20" s="1"/>
  <c r="BH99" i="20"/>
  <c r="AW99" i="20" s="1"/>
  <c r="BI99" i="20"/>
  <c r="AX99" i="20" s="1"/>
  <c r="BE100" i="20"/>
  <c r="BF100" i="20"/>
  <c r="AU100" i="20" s="1"/>
  <c r="BG100" i="20"/>
  <c r="AV100" i="20" s="1"/>
  <c r="BH100" i="20"/>
  <c r="AW100" i="20" s="1"/>
  <c r="BI100" i="20"/>
  <c r="AX100" i="20" s="1"/>
  <c r="BE101" i="20"/>
  <c r="BF101" i="20"/>
  <c r="AU101" i="20" s="1"/>
  <c r="BG101" i="20"/>
  <c r="AV101" i="20" s="1"/>
  <c r="BH101" i="20"/>
  <c r="AW101" i="20" s="1"/>
  <c r="BI101" i="20"/>
  <c r="AX101" i="20" s="1"/>
  <c r="BE102" i="20"/>
  <c r="BF102" i="20"/>
  <c r="AU102" i="20" s="1"/>
  <c r="BG102" i="20"/>
  <c r="AV102" i="20" s="1"/>
  <c r="BH102" i="20"/>
  <c r="AW102" i="20" s="1"/>
  <c r="BI102" i="20"/>
  <c r="AX102" i="20" s="1"/>
  <c r="BE103" i="20"/>
  <c r="BF103" i="20"/>
  <c r="AU103" i="20" s="1"/>
  <c r="BG103" i="20"/>
  <c r="AV103" i="20" s="1"/>
  <c r="BH103" i="20"/>
  <c r="AW103" i="20" s="1"/>
  <c r="BI103" i="20"/>
  <c r="AX103" i="20" s="1"/>
  <c r="BE104" i="20"/>
  <c r="BF104" i="20"/>
  <c r="AU104" i="20" s="1"/>
  <c r="BG104" i="20"/>
  <c r="AV104" i="20" s="1"/>
  <c r="BH104" i="20"/>
  <c r="AW104" i="20" s="1"/>
  <c r="BI104" i="20"/>
  <c r="AX104" i="20" s="1"/>
  <c r="BE105" i="20"/>
  <c r="BF105" i="20"/>
  <c r="AU105" i="20" s="1"/>
  <c r="BG105" i="20"/>
  <c r="AV105" i="20" s="1"/>
  <c r="BH105" i="20"/>
  <c r="AW105" i="20" s="1"/>
  <c r="BI105" i="20"/>
  <c r="AX105" i="20" s="1"/>
  <c r="BE106" i="20"/>
  <c r="BF106" i="20"/>
  <c r="AU106" i="20" s="1"/>
  <c r="BG106" i="20"/>
  <c r="AV106" i="20" s="1"/>
  <c r="BH106" i="20"/>
  <c r="AW106" i="20" s="1"/>
  <c r="BI106" i="20"/>
  <c r="AX106" i="20" s="1"/>
  <c r="BE107" i="20"/>
  <c r="BF107" i="20"/>
  <c r="AU107" i="20" s="1"/>
  <c r="BG107" i="20"/>
  <c r="AV107" i="20" s="1"/>
  <c r="BH107" i="20"/>
  <c r="AW107" i="20" s="1"/>
  <c r="BI107" i="20"/>
  <c r="AX107" i="20" s="1"/>
  <c r="BE108" i="20"/>
  <c r="BF108" i="20"/>
  <c r="AU108" i="20" s="1"/>
  <c r="BG108" i="20"/>
  <c r="AV108" i="20" s="1"/>
  <c r="BH108" i="20"/>
  <c r="AW108" i="20" s="1"/>
  <c r="BI108" i="20"/>
  <c r="AX108" i="20" s="1"/>
  <c r="BE109" i="20"/>
  <c r="BF109" i="20"/>
  <c r="AU109" i="20" s="1"/>
  <c r="BG109" i="20"/>
  <c r="AV109" i="20" s="1"/>
  <c r="BH109" i="20"/>
  <c r="AW109" i="20" s="1"/>
  <c r="BI109" i="20"/>
  <c r="AX109" i="20" s="1"/>
  <c r="BE110" i="20"/>
  <c r="BF110" i="20"/>
  <c r="AU110" i="20" s="1"/>
  <c r="BG110" i="20"/>
  <c r="AV110" i="20" s="1"/>
  <c r="BH110" i="20"/>
  <c r="AW110" i="20" s="1"/>
  <c r="BI110" i="20"/>
  <c r="AX110" i="20" s="1"/>
  <c r="BE111" i="20"/>
  <c r="BF111" i="20"/>
  <c r="AU111" i="20" s="1"/>
  <c r="BG111" i="20"/>
  <c r="AV111" i="20" s="1"/>
  <c r="BH111" i="20"/>
  <c r="AW111" i="20" s="1"/>
  <c r="BI111" i="20"/>
  <c r="AX111" i="20" s="1"/>
  <c r="BE112" i="20"/>
  <c r="BF112" i="20"/>
  <c r="AU112" i="20" s="1"/>
  <c r="BG112" i="20"/>
  <c r="AV112" i="20" s="1"/>
  <c r="BH112" i="20"/>
  <c r="AW112" i="20" s="1"/>
  <c r="BI112" i="20"/>
  <c r="AX112" i="20" s="1"/>
  <c r="BE113" i="20"/>
  <c r="BF113" i="20"/>
  <c r="AU113" i="20" s="1"/>
  <c r="BG113" i="20"/>
  <c r="AV113" i="20" s="1"/>
  <c r="BH113" i="20"/>
  <c r="AW113" i="20" s="1"/>
  <c r="BI113" i="20"/>
  <c r="AX113" i="20" s="1"/>
  <c r="BE114" i="20"/>
  <c r="BF114" i="20"/>
  <c r="AU114" i="20" s="1"/>
  <c r="BG114" i="20"/>
  <c r="AV114" i="20" s="1"/>
  <c r="BH114" i="20"/>
  <c r="AW114" i="20" s="1"/>
  <c r="BI114" i="20"/>
  <c r="AX114" i="20" s="1"/>
  <c r="BE115" i="20"/>
  <c r="BF115" i="20"/>
  <c r="AU115" i="20" s="1"/>
  <c r="BG115" i="20"/>
  <c r="AV115" i="20" s="1"/>
  <c r="BH115" i="20"/>
  <c r="AW115" i="20" s="1"/>
  <c r="BI115" i="20"/>
  <c r="AX115" i="20" s="1"/>
  <c r="BE116" i="20"/>
  <c r="BF116" i="20"/>
  <c r="AU116" i="20" s="1"/>
  <c r="BG116" i="20"/>
  <c r="AV116" i="20" s="1"/>
  <c r="BH116" i="20"/>
  <c r="AW116" i="20" s="1"/>
  <c r="BI116" i="20"/>
  <c r="AX116" i="20" s="1"/>
  <c r="BE117" i="20"/>
  <c r="BF117" i="20"/>
  <c r="AU117" i="20" s="1"/>
  <c r="BG117" i="20"/>
  <c r="AV117" i="20" s="1"/>
  <c r="BH117" i="20"/>
  <c r="AW117" i="20" s="1"/>
  <c r="BI117" i="20"/>
  <c r="AX117" i="20" s="1"/>
  <c r="BE118" i="20"/>
  <c r="BF118" i="20"/>
  <c r="AU118" i="20" s="1"/>
  <c r="BG118" i="20"/>
  <c r="AV118" i="20" s="1"/>
  <c r="BH118" i="20"/>
  <c r="AW118" i="20" s="1"/>
  <c r="BI118" i="20"/>
  <c r="AX118" i="20" s="1"/>
  <c r="BE119" i="20"/>
  <c r="BF119" i="20"/>
  <c r="AU119" i="20" s="1"/>
  <c r="BG119" i="20"/>
  <c r="AV119" i="20" s="1"/>
  <c r="BH119" i="20"/>
  <c r="AW119" i="20" s="1"/>
  <c r="BI119" i="20"/>
  <c r="AX119" i="20" s="1"/>
  <c r="BE120" i="20"/>
  <c r="BF120" i="20"/>
  <c r="AU120" i="20" s="1"/>
  <c r="BG120" i="20"/>
  <c r="AV120" i="20" s="1"/>
  <c r="BH120" i="20"/>
  <c r="AW120" i="20" s="1"/>
  <c r="BI120" i="20"/>
  <c r="AX120" i="20" s="1"/>
  <c r="BE121" i="20"/>
  <c r="BF121" i="20"/>
  <c r="AU121" i="20" s="1"/>
  <c r="BG121" i="20"/>
  <c r="AV121" i="20" s="1"/>
  <c r="BH121" i="20"/>
  <c r="AW121" i="20" s="1"/>
  <c r="BI121" i="20"/>
  <c r="AX121" i="20" s="1"/>
  <c r="BE122" i="20"/>
  <c r="BF122" i="20"/>
  <c r="AU122" i="20" s="1"/>
  <c r="BG122" i="20"/>
  <c r="AV122" i="20" s="1"/>
  <c r="BH122" i="20"/>
  <c r="AW122" i="20" s="1"/>
  <c r="BI122" i="20"/>
  <c r="AX122" i="20" s="1"/>
  <c r="BE123" i="20"/>
  <c r="BF123" i="20"/>
  <c r="AU123" i="20" s="1"/>
  <c r="BG123" i="20"/>
  <c r="AV123" i="20" s="1"/>
  <c r="BH123" i="20"/>
  <c r="AW123" i="20" s="1"/>
  <c r="BI123" i="20"/>
  <c r="AX123" i="20" s="1"/>
  <c r="BE124" i="20"/>
  <c r="BF124" i="20"/>
  <c r="AU124" i="20" s="1"/>
  <c r="BG124" i="20"/>
  <c r="AV124" i="20" s="1"/>
  <c r="BH124" i="20"/>
  <c r="AW124" i="20" s="1"/>
  <c r="BI124" i="20"/>
  <c r="AX124" i="20" s="1"/>
  <c r="BE125" i="20"/>
  <c r="BF125" i="20"/>
  <c r="AU125" i="20" s="1"/>
  <c r="BG125" i="20"/>
  <c r="AV125" i="20" s="1"/>
  <c r="BH125" i="20"/>
  <c r="AW125" i="20" s="1"/>
  <c r="BI125" i="20"/>
  <c r="AX125" i="20" s="1"/>
  <c r="BE126" i="20"/>
  <c r="BF126" i="20"/>
  <c r="AU126" i="20" s="1"/>
  <c r="BG126" i="20"/>
  <c r="AV126" i="20" s="1"/>
  <c r="BH126" i="20"/>
  <c r="AW126" i="20" s="1"/>
  <c r="BI126" i="20"/>
  <c r="AX126" i="20" s="1"/>
  <c r="BE127" i="20"/>
  <c r="BF127" i="20"/>
  <c r="AU127" i="20" s="1"/>
  <c r="BG127" i="20"/>
  <c r="AV127" i="20" s="1"/>
  <c r="BH127" i="20"/>
  <c r="AW127" i="20" s="1"/>
  <c r="BI127" i="20"/>
  <c r="AX127" i="20" s="1"/>
  <c r="BE128" i="20"/>
  <c r="BF128" i="20"/>
  <c r="AU128" i="20" s="1"/>
  <c r="BG128" i="20"/>
  <c r="AV128" i="20" s="1"/>
  <c r="BH128" i="20"/>
  <c r="AW128" i="20" s="1"/>
  <c r="BI128" i="20"/>
  <c r="AX128" i="20" s="1"/>
  <c r="BE129" i="20"/>
  <c r="BF129" i="20"/>
  <c r="AU129" i="20" s="1"/>
  <c r="BG129" i="20"/>
  <c r="AV129" i="20" s="1"/>
  <c r="BH129" i="20"/>
  <c r="AW129" i="20" s="1"/>
  <c r="BI129" i="20"/>
  <c r="AX129" i="20" s="1"/>
  <c r="BE130" i="20"/>
  <c r="BF130" i="20"/>
  <c r="AU130" i="20" s="1"/>
  <c r="BG130" i="20"/>
  <c r="AV130" i="20" s="1"/>
  <c r="BH130" i="20"/>
  <c r="AW130" i="20" s="1"/>
  <c r="BI130" i="20"/>
  <c r="AX130" i="20" s="1"/>
  <c r="BE131" i="20"/>
  <c r="BF131" i="20"/>
  <c r="AU131" i="20" s="1"/>
  <c r="BG131" i="20"/>
  <c r="AV131" i="20" s="1"/>
  <c r="BH131" i="20"/>
  <c r="AW131" i="20" s="1"/>
  <c r="BI131" i="20"/>
  <c r="AX131" i="20" s="1"/>
  <c r="BE132" i="20"/>
  <c r="BF132" i="20"/>
  <c r="AU132" i="20" s="1"/>
  <c r="BG132" i="20"/>
  <c r="AV132" i="20" s="1"/>
  <c r="BH132" i="20"/>
  <c r="AW132" i="20" s="1"/>
  <c r="BI132" i="20"/>
  <c r="AX132" i="20" s="1"/>
  <c r="BE133" i="20"/>
  <c r="BF133" i="20"/>
  <c r="AU133" i="20" s="1"/>
  <c r="BG133" i="20"/>
  <c r="AV133" i="20" s="1"/>
  <c r="BH133" i="20"/>
  <c r="AW133" i="20" s="1"/>
  <c r="BI133" i="20"/>
  <c r="AX133" i="20" s="1"/>
  <c r="BE134" i="20"/>
  <c r="BF134" i="20"/>
  <c r="AU134" i="20" s="1"/>
  <c r="BG134" i="20"/>
  <c r="AV134" i="20" s="1"/>
  <c r="BH134" i="20"/>
  <c r="AW134" i="20" s="1"/>
  <c r="BI134" i="20"/>
  <c r="AX134" i="20" s="1"/>
  <c r="BE135" i="20"/>
  <c r="BF135" i="20"/>
  <c r="AU135" i="20" s="1"/>
  <c r="BG135" i="20"/>
  <c r="AV135" i="20" s="1"/>
  <c r="BH135" i="20"/>
  <c r="AW135" i="20" s="1"/>
  <c r="BI135" i="20"/>
  <c r="AX135" i="20" s="1"/>
  <c r="BE136" i="20"/>
  <c r="BF136" i="20"/>
  <c r="AU136" i="20" s="1"/>
  <c r="BG136" i="20"/>
  <c r="AV136" i="20" s="1"/>
  <c r="BH136" i="20"/>
  <c r="AW136" i="20" s="1"/>
  <c r="BI136" i="20"/>
  <c r="AX136" i="20" s="1"/>
  <c r="BE137" i="20"/>
  <c r="BF137" i="20"/>
  <c r="AU137" i="20" s="1"/>
  <c r="BG137" i="20"/>
  <c r="AV137" i="20" s="1"/>
  <c r="BH137" i="20"/>
  <c r="AW137" i="20" s="1"/>
  <c r="BI137" i="20"/>
  <c r="AX137" i="20" s="1"/>
  <c r="BE138" i="20"/>
  <c r="BF138" i="20"/>
  <c r="AU138" i="20" s="1"/>
  <c r="BG138" i="20"/>
  <c r="AV138" i="20" s="1"/>
  <c r="BH138" i="20"/>
  <c r="AW138" i="20" s="1"/>
  <c r="BI138" i="20"/>
  <c r="AX138" i="20" s="1"/>
  <c r="BE139" i="20"/>
  <c r="BF139" i="20"/>
  <c r="AU139" i="20" s="1"/>
  <c r="BG139" i="20"/>
  <c r="AV139" i="20" s="1"/>
  <c r="BH139" i="20"/>
  <c r="AW139" i="20" s="1"/>
  <c r="BI139" i="20"/>
  <c r="AX139" i="20" s="1"/>
  <c r="BE140" i="20"/>
  <c r="BF140" i="20"/>
  <c r="AU140" i="20" s="1"/>
  <c r="BG140" i="20"/>
  <c r="AV140" i="20" s="1"/>
  <c r="BH140" i="20"/>
  <c r="AW140" i="20" s="1"/>
  <c r="BI140" i="20"/>
  <c r="AX140" i="20" s="1"/>
  <c r="BE141" i="20"/>
  <c r="BF141" i="20"/>
  <c r="AU141" i="20" s="1"/>
  <c r="BG141" i="20"/>
  <c r="AV141" i="20" s="1"/>
  <c r="BH141" i="20"/>
  <c r="AW141" i="20" s="1"/>
  <c r="BI141" i="20"/>
  <c r="AX141" i="20" s="1"/>
  <c r="BE142" i="20"/>
  <c r="BF142" i="20"/>
  <c r="AU142" i="20" s="1"/>
  <c r="BG142" i="20"/>
  <c r="AV142" i="20" s="1"/>
  <c r="BH142" i="20"/>
  <c r="AW142" i="20" s="1"/>
  <c r="BI142" i="20"/>
  <c r="AX142" i="20" s="1"/>
  <c r="BE143" i="20"/>
  <c r="BF143" i="20"/>
  <c r="AU143" i="20" s="1"/>
  <c r="BG143" i="20"/>
  <c r="AV143" i="20" s="1"/>
  <c r="BH143" i="20"/>
  <c r="AW143" i="20" s="1"/>
  <c r="BI143" i="20"/>
  <c r="AX143" i="20" s="1"/>
  <c r="BE144" i="20"/>
  <c r="BF144" i="20"/>
  <c r="AU144" i="20" s="1"/>
  <c r="BG144" i="20"/>
  <c r="AV144" i="20" s="1"/>
  <c r="BH144" i="20"/>
  <c r="AW144" i="20" s="1"/>
  <c r="BI144" i="20"/>
  <c r="AX144" i="20" s="1"/>
  <c r="BE145" i="20"/>
  <c r="BF145" i="20"/>
  <c r="AU145" i="20" s="1"/>
  <c r="BG145" i="20"/>
  <c r="AV145" i="20" s="1"/>
  <c r="BH145" i="20"/>
  <c r="AW145" i="20" s="1"/>
  <c r="BI145" i="20"/>
  <c r="AX145" i="20" s="1"/>
  <c r="BE146" i="20"/>
  <c r="BF146" i="20"/>
  <c r="AU146" i="20" s="1"/>
  <c r="BG146" i="20"/>
  <c r="AV146" i="20" s="1"/>
  <c r="BH146" i="20"/>
  <c r="AW146" i="20" s="1"/>
  <c r="BI146" i="20"/>
  <c r="AX146" i="20" s="1"/>
  <c r="BE147" i="20"/>
  <c r="BF147" i="20"/>
  <c r="AU147" i="20" s="1"/>
  <c r="BG147" i="20"/>
  <c r="AV147" i="20" s="1"/>
  <c r="BH147" i="20"/>
  <c r="AW147" i="20" s="1"/>
  <c r="BI147" i="20"/>
  <c r="AX147" i="20" s="1"/>
  <c r="BE148" i="20"/>
  <c r="BF148" i="20"/>
  <c r="AU148" i="20" s="1"/>
  <c r="BG148" i="20"/>
  <c r="AV148" i="20" s="1"/>
  <c r="BH148" i="20"/>
  <c r="AW148" i="20" s="1"/>
  <c r="BI148" i="20"/>
  <c r="AX148" i="20" s="1"/>
  <c r="BE149" i="20"/>
  <c r="BF149" i="20"/>
  <c r="AU149" i="20" s="1"/>
  <c r="BG149" i="20"/>
  <c r="AV149" i="20" s="1"/>
  <c r="BH149" i="20"/>
  <c r="AW149" i="20" s="1"/>
  <c r="BI149" i="20"/>
  <c r="AX149" i="20" s="1"/>
  <c r="BE150" i="20"/>
  <c r="BF150" i="20"/>
  <c r="AU150" i="20" s="1"/>
  <c r="BG150" i="20"/>
  <c r="AV150" i="20" s="1"/>
  <c r="BH150" i="20"/>
  <c r="AW150" i="20" s="1"/>
  <c r="BI150" i="20"/>
  <c r="AX150" i="20" s="1"/>
  <c r="BE151" i="20"/>
  <c r="BF151" i="20"/>
  <c r="AU151" i="20" s="1"/>
  <c r="BG151" i="20"/>
  <c r="AV151" i="20" s="1"/>
  <c r="BH151" i="20"/>
  <c r="AW151" i="20" s="1"/>
  <c r="BI151" i="20"/>
  <c r="AX151" i="20" s="1"/>
  <c r="BE152" i="20"/>
  <c r="BF152" i="20"/>
  <c r="AU152" i="20" s="1"/>
  <c r="BG152" i="20"/>
  <c r="AV152" i="20" s="1"/>
  <c r="BH152" i="20"/>
  <c r="AW152" i="20" s="1"/>
  <c r="BI152" i="20"/>
  <c r="AX152" i="20" s="1"/>
  <c r="BE153" i="20"/>
  <c r="BF153" i="20"/>
  <c r="AU153" i="20" s="1"/>
  <c r="BG153" i="20"/>
  <c r="AV153" i="20" s="1"/>
  <c r="BH153" i="20"/>
  <c r="AW153" i="20" s="1"/>
  <c r="BI153" i="20"/>
  <c r="AX153" i="20" s="1"/>
  <c r="BE154" i="20"/>
  <c r="BF154" i="20"/>
  <c r="AU154" i="20" s="1"/>
  <c r="BG154" i="20"/>
  <c r="AV154" i="20" s="1"/>
  <c r="BH154" i="20"/>
  <c r="AW154" i="20" s="1"/>
  <c r="BI154" i="20"/>
  <c r="AX154" i="20" s="1"/>
  <c r="BE155" i="20"/>
  <c r="BF155" i="20"/>
  <c r="AU155" i="20" s="1"/>
  <c r="BG155" i="20"/>
  <c r="AV155" i="20" s="1"/>
  <c r="BH155" i="20"/>
  <c r="AW155" i="20" s="1"/>
  <c r="BI155" i="20"/>
  <c r="AX155" i="20" s="1"/>
  <c r="BE156" i="20"/>
  <c r="BF156" i="20"/>
  <c r="AU156" i="20" s="1"/>
  <c r="BG156" i="20"/>
  <c r="AV156" i="20" s="1"/>
  <c r="BH156" i="20"/>
  <c r="AW156" i="20" s="1"/>
  <c r="BI156" i="20"/>
  <c r="AX156" i="20" s="1"/>
  <c r="BE157" i="20"/>
  <c r="BF157" i="20"/>
  <c r="AU157" i="20" s="1"/>
  <c r="BG157" i="20"/>
  <c r="AV157" i="20" s="1"/>
  <c r="BH157" i="20"/>
  <c r="AW157" i="20" s="1"/>
  <c r="BI157" i="20"/>
  <c r="AX157" i="20" s="1"/>
  <c r="BE158" i="20"/>
  <c r="BF158" i="20"/>
  <c r="AU158" i="20" s="1"/>
  <c r="BG158" i="20"/>
  <c r="AV158" i="20" s="1"/>
  <c r="BH158" i="20"/>
  <c r="AW158" i="20" s="1"/>
  <c r="BI158" i="20"/>
  <c r="AX158" i="20" s="1"/>
  <c r="BE159" i="20"/>
  <c r="BF159" i="20"/>
  <c r="AU159" i="20" s="1"/>
  <c r="BG159" i="20"/>
  <c r="AV159" i="20" s="1"/>
  <c r="BH159" i="20"/>
  <c r="AW159" i="20" s="1"/>
  <c r="BI159" i="20"/>
  <c r="AX159" i="20" s="1"/>
  <c r="BE160" i="20"/>
  <c r="BF160" i="20"/>
  <c r="AU160" i="20" s="1"/>
  <c r="BG160" i="20"/>
  <c r="AV160" i="20" s="1"/>
  <c r="BH160" i="20"/>
  <c r="AW160" i="20" s="1"/>
  <c r="BI160" i="20"/>
  <c r="AX160" i="20" s="1"/>
  <c r="BE161" i="20"/>
  <c r="BF161" i="20"/>
  <c r="AU161" i="20" s="1"/>
  <c r="BG161" i="20"/>
  <c r="AV161" i="20" s="1"/>
  <c r="BH161" i="20"/>
  <c r="AW161" i="20" s="1"/>
  <c r="BI161" i="20"/>
  <c r="AX161" i="20" s="1"/>
  <c r="BE162" i="20"/>
  <c r="BF162" i="20"/>
  <c r="AU162" i="20" s="1"/>
  <c r="BG162" i="20"/>
  <c r="AV162" i="20" s="1"/>
  <c r="BH162" i="20"/>
  <c r="AW162" i="20" s="1"/>
  <c r="BI162" i="20"/>
  <c r="AX162" i="20" s="1"/>
  <c r="BE163" i="20"/>
  <c r="BF163" i="20"/>
  <c r="AU163" i="20" s="1"/>
  <c r="BG163" i="20"/>
  <c r="AV163" i="20" s="1"/>
  <c r="BH163" i="20"/>
  <c r="AW163" i="20" s="1"/>
  <c r="BI163" i="20"/>
  <c r="AX163" i="20" s="1"/>
  <c r="BE164" i="20"/>
  <c r="BF164" i="20"/>
  <c r="AU164" i="20" s="1"/>
  <c r="BG164" i="20"/>
  <c r="AV164" i="20" s="1"/>
  <c r="BH164" i="20"/>
  <c r="AW164" i="20" s="1"/>
  <c r="BI164" i="20"/>
  <c r="AX164" i="20" s="1"/>
  <c r="BE165" i="20"/>
  <c r="BF165" i="20"/>
  <c r="AU165" i="20" s="1"/>
  <c r="BG165" i="20"/>
  <c r="AV165" i="20" s="1"/>
  <c r="BH165" i="20"/>
  <c r="AW165" i="20" s="1"/>
  <c r="BI165" i="20"/>
  <c r="AX165" i="20" s="1"/>
  <c r="BE166" i="20"/>
  <c r="BF166" i="20"/>
  <c r="AU166" i="20" s="1"/>
  <c r="BG166" i="20"/>
  <c r="AV166" i="20" s="1"/>
  <c r="BH166" i="20"/>
  <c r="AW166" i="20" s="1"/>
  <c r="BI166" i="20"/>
  <c r="AX166" i="20" s="1"/>
  <c r="BE167" i="20"/>
  <c r="BF167" i="20"/>
  <c r="AU167" i="20" s="1"/>
  <c r="BG167" i="20"/>
  <c r="AV167" i="20" s="1"/>
  <c r="BH167" i="20"/>
  <c r="AW167" i="20" s="1"/>
  <c r="BI167" i="20"/>
  <c r="AX167" i="20" s="1"/>
  <c r="BE168" i="20"/>
  <c r="BF168" i="20"/>
  <c r="AU168" i="20" s="1"/>
  <c r="BG168" i="20"/>
  <c r="AV168" i="20" s="1"/>
  <c r="BH168" i="20"/>
  <c r="AW168" i="20" s="1"/>
  <c r="BI168" i="20"/>
  <c r="AX168" i="20" s="1"/>
  <c r="BE169" i="20"/>
  <c r="BF169" i="20"/>
  <c r="AU169" i="20" s="1"/>
  <c r="BG169" i="20"/>
  <c r="AV169" i="20" s="1"/>
  <c r="BH169" i="20"/>
  <c r="AW169" i="20" s="1"/>
  <c r="BI169" i="20"/>
  <c r="AX169" i="20" s="1"/>
  <c r="BE170" i="20"/>
  <c r="BF170" i="20"/>
  <c r="AU170" i="20" s="1"/>
  <c r="BG170" i="20"/>
  <c r="AV170" i="20" s="1"/>
  <c r="BH170" i="20"/>
  <c r="AW170" i="20" s="1"/>
  <c r="BI170" i="20"/>
  <c r="AX170" i="20" s="1"/>
  <c r="BE171" i="20"/>
  <c r="BF171" i="20"/>
  <c r="AU171" i="20" s="1"/>
  <c r="BG171" i="20"/>
  <c r="AV171" i="20" s="1"/>
  <c r="BH171" i="20"/>
  <c r="AW171" i="20" s="1"/>
  <c r="BI171" i="20"/>
  <c r="AX171" i="20" s="1"/>
  <c r="BE172" i="20"/>
  <c r="BF172" i="20"/>
  <c r="AU172" i="20" s="1"/>
  <c r="BG172" i="20"/>
  <c r="AV172" i="20" s="1"/>
  <c r="BH172" i="20"/>
  <c r="AW172" i="20" s="1"/>
  <c r="BI172" i="20"/>
  <c r="AX172" i="20" s="1"/>
  <c r="BE173" i="20"/>
  <c r="BF173" i="20"/>
  <c r="AU173" i="20" s="1"/>
  <c r="BG173" i="20"/>
  <c r="AV173" i="20" s="1"/>
  <c r="BH173" i="20"/>
  <c r="AW173" i="20" s="1"/>
  <c r="BI173" i="20"/>
  <c r="AX173" i="20" s="1"/>
  <c r="BE174" i="20"/>
  <c r="BF174" i="20"/>
  <c r="AU174" i="20" s="1"/>
  <c r="BG174" i="20"/>
  <c r="AV174" i="20" s="1"/>
  <c r="BH174" i="20"/>
  <c r="AW174" i="20" s="1"/>
  <c r="BI174" i="20"/>
  <c r="AX174" i="20" s="1"/>
  <c r="BE175" i="20"/>
  <c r="BF175" i="20"/>
  <c r="AU175" i="20" s="1"/>
  <c r="BG175" i="20"/>
  <c r="AV175" i="20" s="1"/>
  <c r="BH175" i="20"/>
  <c r="AW175" i="20" s="1"/>
  <c r="BI175" i="20"/>
  <c r="AX175" i="20" s="1"/>
  <c r="BE176" i="20"/>
  <c r="BF176" i="20"/>
  <c r="AU176" i="20" s="1"/>
  <c r="BG176" i="20"/>
  <c r="AV176" i="20" s="1"/>
  <c r="BH176" i="20"/>
  <c r="AW176" i="20" s="1"/>
  <c r="BI176" i="20"/>
  <c r="AX176" i="20" s="1"/>
  <c r="BE177" i="20"/>
  <c r="BF177" i="20"/>
  <c r="AU177" i="20" s="1"/>
  <c r="BG177" i="20"/>
  <c r="AV177" i="20" s="1"/>
  <c r="BH177" i="20"/>
  <c r="AW177" i="20" s="1"/>
  <c r="BI177" i="20"/>
  <c r="AX177" i="20" s="1"/>
  <c r="BE178" i="20"/>
  <c r="BF178" i="20"/>
  <c r="AU178" i="20" s="1"/>
  <c r="BG178" i="20"/>
  <c r="AV178" i="20" s="1"/>
  <c r="BH178" i="20"/>
  <c r="AW178" i="20" s="1"/>
  <c r="BI178" i="20"/>
  <c r="AX178" i="20" s="1"/>
  <c r="BE179" i="20"/>
  <c r="BF179" i="20"/>
  <c r="AU179" i="20" s="1"/>
  <c r="BG179" i="20"/>
  <c r="AV179" i="20" s="1"/>
  <c r="BH179" i="20"/>
  <c r="AW179" i="20" s="1"/>
  <c r="BI179" i="20"/>
  <c r="AX179" i="20" s="1"/>
  <c r="BE180" i="20"/>
  <c r="BF180" i="20"/>
  <c r="AU180" i="20" s="1"/>
  <c r="BG180" i="20"/>
  <c r="AV180" i="20" s="1"/>
  <c r="BH180" i="20"/>
  <c r="AW180" i="20" s="1"/>
  <c r="BI180" i="20"/>
  <c r="AX180" i="20" s="1"/>
  <c r="BE181" i="20"/>
  <c r="BF181" i="20"/>
  <c r="AU181" i="20" s="1"/>
  <c r="BG181" i="20"/>
  <c r="AV181" i="20" s="1"/>
  <c r="BH181" i="20"/>
  <c r="AW181" i="20" s="1"/>
  <c r="BI181" i="20"/>
  <c r="AX181" i="20" s="1"/>
  <c r="BE182" i="20"/>
  <c r="BF182" i="20"/>
  <c r="AU182" i="20" s="1"/>
  <c r="BG182" i="20"/>
  <c r="AV182" i="20" s="1"/>
  <c r="BH182" i="20"/>
  <c r="AW182" i="20" s="1"/>
  <c r="BI182" i="20"/>
  <c r="AX182" i="20" s="1"/>
  <c r="BE183" i="20"/>
  <c r="BF183" i="20"/>
  <c r="AU183" i="20" s="1"/>
  <c r="BG183" i="20"/>
  <c r="AV183" i="20" s="1"/>
  <c r="BH183" i="20"/>
  <c r="AW183" i="20" s="1"/>
  <c r="BI183" i="20"/>
  <c r="AX183" i="20" s="1"/>
  <c r="BE184" i="20"/>
  <c r="BF184" i="20"/>
  <c r="AU184" i="20" s="1"/>
  <c r="BG184" i="20"/>
  <c r="AV184" i="20" s="1"/>
  <c r="BH184" i="20"/>
  <c r="AW184" i="20" s="1"/>
  <c r="BI184" i="20"/>
  <c r="AX184" i="20" s="1"/>
  <c r="BE185" i="20"/>
  <c r="BF185" i="20"/>
  <c r="AU185" i="20" s="1"/>
  <c r="BG185" i="20"/>
  <c r="AV185" i="20" s="1"/>
  <c r="BH185" i="20"/>
  <c r="AW185" i="20" s="1"/>
  <c r="BI185" i="20"/>
  <c r="AX185" i="20" s="1"/>
  <c r="BE186" i="20"/>
  <c r="BF186" i="20"/>
  <c r="AU186" i="20" s="1"/>
  <c r="BG186" i="20"/>
  <c r="AV186" i="20" s="1"/>
  <c r="BH186" i="20"/>
  <c r="AW186" i="20" s="1"/>
  <c r="BI186" i="20"/>
  <c r="AX186" i="20" s="1"/>
  <c r="BE187" i="20"/>
  <c r="BF187" i="20"/>
  <c r="AU187" i="20" s="1"/>
  <c r="BG187" i="20"/>
  <c r="AV187" i="20" s="1"/>
  <c r="BH187" i="20"/>
  <c r="AW187" i="20" s="1"/>
  <c r="BI187" i="20"/>
  <c r="AX187" i="20" s="1"/>
  <c r="BE188" i="20"/>
  <c r="BF188" i="20"/>
  <c r="AU188" i="20" s="1"/>
  <c r="BG188" i="20"/>
  <c r="AV188" i="20" s="1"/>
  <c r="BH188" i="20"/>
  <c r="AW188" i="20" s="1"/>
  <c r="BI188" i="20"/>
  <c r="AX188" i="20" s="1"/>
  <c r="BE189" i="20"/>
  <c r="BF189" i="20"/>
  <c r="AU189" i="20" s="1"/>
  <c r="BG189" i="20"/>
  <c r="AV189" i="20" s="1"/>
  <c r="BH189" i="20"/>
  <c r="AW189" i="20" s="1"/>
  <c r="BI189" i="20"/>
  <c r="AX189" i="20" s="1"/>
  <c r="BE190" i="20"/>
  <c r="BF190" i="20"/>
  <c r="AU190" i="20" s="1"/>
  <c r="BG190" i="20"/>
  <c r="AV190" i="20" s="1"/>
  <c r="BH190" i="20"/>
  <c r="AW190" i="20" s="1"/>
  <c r="BI190" i="20"/>
  <c r="AX190" i="20" s="1"/>
  <c r="BE191" i="20"/>
  <c r="BF191" i="20"/>
  <c r="AU191" i="20" s="1"/>
  <c r="BG191" i="20"/>
  <c r="AV191" i="20" s="1"/>
  <c r="BH191" i="20"/>
  <c r="AW191" i="20" s="1"/>
  <c r="BI191" i="20"/>
  <c r="AX191" i="20" s="1"/>
  <c r="BE192" i="20"/>
  <c r="BF192" i="20"/>
  <c r="AU192" i="20" s="1"/>
  <c r="BG192" i="20"/>
  <c r="AV192" i="20" s="1"/>
  <c r="BH192" i="20"/>
  <c r="AW192" i="20" s="1"/>
  <c r="BI192" i="20"/>
  <c r="AX192" i="20" s="1"/>
  <c r="BE193" i="20"/>
  <c r="BF193" i="20"/>
  <c r="AU193" i="20" s="1"/>
  <c r="BG193" i="20"/>
  <c r="AV193" i="20" s="1"/>
  <c r="BH193" i="20"/>
  <c r="AW193" i="20" s="1"/>
  <c r="BI193" i="20"/>
  <c r="AX193" i="20" s="1"/>
  <c r="BE194" i="20"/>
  <c r="BF194" i="20"/>
  <c r="AU194" i="20" s="1"/>
  <c r="BG194" i="20"/>
  <c r="AV194" i="20" s="1"/>
  <c r="BH194" i="20"/>
  <c r="AW194" i="20" s="1"/>
  <c r="BI194" i="20"/>
  <c r="AX194" i="20" s="1"/>
  <c r="BE195" i="20"/>
  <c r="BF195" i="20"/>
  <c r="AU195" i="20" s="1"/>
  <c r="BG195" i="20"/>
  <c r="AV195" i="20" s="1"/>
  <c r="BH195" i="20"/>
  <c r="AW195" i="20" s="1"/>
  <c r="BI195" i="20"/>
  <c r="AX195" i="20" s="1"/>
  <c r="BE196" i="20"/>
  <c r="BF196" i="20"/>
  <c r="AU196" i="20" s="1"/>
  <c r="BG196" i="20"/>
  <c r="AV196" i="20" s="1"/>
  <c r="BH196" i="20"/>
  <c r="AW196" i="20" s="1"/>
  <c r="BI196" i="20"/>
  <c r="AX196" i="20" s="1"/>
  <c r="BE197" i="20"/>
  <c r="BF197" i="20"/>
  <c r="AU197" i="20" s="1"/>
  <c r="BG197" i="20"/>
  <c r="AV197" i="20" s="1"/>
  <c r="BH197" i="20"/>
  <c r="AW197" i="20" s="1"/>
  <c r="BI197" i="20"/>
  <c r="AX197" i="20" s="1"/>
  <c r="BE198" i="20"/>
  <c r="BF198" i="20"/>
  <c r="AU198" i="20" s="1"/>
  <c r="BG198" i="20"/>
  <c r="AV198" i="20" s="1"/>
  <c r="BH198" i="20"/>
  <c r="AW198" i="20" s="1"/>
  <c r="BI198" i="20"/>
  <c r="AX198" i="20" s="1"/>
  <c r="BE199" i="20"/>
  <c r="BF199" i="20"/>
  <c r="AU199" i="20" s="1"/>
  <c r="BG199" i="20"/>
  <c r="AV199" i="20" s="1"/>
  <c r="BH199" i="20"/>
  <c r="AW199" i="20" s="1"/>
  <c r="BI199" i="20"/>
  <c r="AX199" i="20" s="1"/>
  <c r="BE200" i="20"/>
  <c r="BF200" i="20"/>
  <c r="AU200" i="20" s="1"/>
  <c r="BG200" i="20"/>
  <c r="AV200" i="20" s="1"/>
  <c r="BH200" i="20"/>
  <c r="AW200" i="20" s="1"/>
  <c r="BI200" i="20"/>
  <c r="AX200" i="20" s="1"/>
  <c r="BE201" i="20"/>
  <c r="BF201" i="20"/>
  <c r="AU201" i="20" s="1"/>
  <c r="BG201" i="20"/>
  <c r="AV201" i="20" s="1"/>
  <c r="BH201" i="20"/>
  <c r="AW201" i="20" s="1"/>
  <c r="BI201" i="20"/>
  <c r="AX201" i="20" s="1"/>
  <c r="BE202" i="20"/>
  <c r="BF202" i="20"/>
  <c r="AU202" i="20" s="1"/>
  <c r="BG202" i="20"/>
  <c r="AV202" i="20" s="1"/>
  <c r="BH202" i="20"/>
  <c r="AW202" i="20" s="1"/>
  <c r="BI202" i="20"/>
  <c r="AX202" i="20" s="1"/>
  <c r="BE203" i="20"/>
  <c r="BF203" i="20"/>
  <c r="AU203" i="20" s="1"/>
  <c r="BG203" i="20"/>
  <c r="AV203" i="20" s="1"/>
  <c r="BH203" i="20"/>
  <c r="AW203" i="20" s="1"/>
  <c r="BI203" i="20"/>
  <c r="AX203" i="20" s="1"/>
  <c r="BE204" i="20"/>
  <c r="BF204" i="20"/>
  <c r="AU204" i="20" s="1"/>
  <c r="BG204" i="20"/>
  <c r="AV204" i="20" s="1"/>
  <c r="BH204" i="20"/>
  <c r="AW204" i="20" s="1"/>
  <c r="BI204" i="20"/>
  <c r="AX204" i="20" s="1"/>
  <c r="BE205" i="20"/>
  <c r="BF205" i="20"/>
  <c r="AU205" i="20" s="1"/>
  <c r="BG205" i="20"/>
  <c r="AV205" i="20" s="1"/>
  <c r="BH205" i="20"/>
  <c r="AW205" i="20" s="1"/>
  <c r="BI205" i="20"/>
  <c r="AX205" i="20" s="1"/>
  <c r="BE206" i="20"/>
  <c r="BF206" i="20"/>
  <c r="AU206" i="20" s="1"/>
  <c r="BG206" i="20"/>
  <c r="AV206" i="20" s="1"/>
  <c r="BH206" i="20"/>
  <c r="AW206" i="20" s="1"/>
  <c r="BI206" i="20"/>
  <c r="AX206" i="20" s="1"/>
  <c r="BE207" i="20"/>
  <c r="BF207" i="20"/>
  <c r="AU207" i="20" s="1"/>
  <c r="BG207" i="20"/>
  <c r="AV207" i="20" s="1"/>
  <c r="BH207" i="20"/>
  <c r="AW207" i="20" s="1"/>
  <c r="BI207" i="20"/>
  <c r="AX207" i="20" s="1"/>
  <c r="BE208" i="20"/>
  <c r="BF208" i="20"/>
  <c r="AU208" i="20" s="1"/>
  <c r="BG208" i="20"/>
  <c r="AV208" i="20" s="1"/>
  <c r="BH208" i="20"/>
  <c r="AW208" i="20" s="1"/>
  <c r="BI208" i="20"/>
  <c r="AX208" i="20" s="1"/>
  <c r="BE209" i="20"/>
  <c r="BF209" i="20"/>
  <c r="AU209" i="20" s="1"/>
  <c r="BG209" i="20"/>
  <c r="AV209" i="20" s="1"/>
  <c r="BH209" i="20"/>
  <c r="AW209" i="20" s="1"/>
  <c r="BI209" i="20"/>
  <c r="AX209" i="20" s="1"/>
  <c r="BE210" i="20"/>
  <c r="BF210" i="20"/>
  <c r="AU210" i="20" s="1"/>
  <c r="BG210" i="20"/>
  <c r="AV210" i="20" s="1"/>
  <c r="BH210" i="20"/>
  <c r="AW210" i="20" s="1"/>
  <c r="BI210" i="20"/>
  <c r="AX210" i="20" s="1"/>
  <c r="BE211" i="20"/>
  <c r="BF211" i="20"/>
  <c r="AU211" i="20" s="1"/>
  <c r="BG211" i="20"/>
  <c r="AV211" i="20" s="1"/>
  <c r="BH211" i="20"/>
  <c r="AW211" i="20" s="1"/>
  <c r="BI211" i="20"/>
  <c r="AX211" i="20" s="1"/>
  <c r="BE212" i="20"/>
  <c r="BF212" i="20"/>
  <c r="AU212" i="20" s="1"/>
  <c r="BG212" i="20"/>
  <c r="AV212" i="20" s="1"/>
  <c r="BH212" i="20"/>
  <c r="AW212" i="20" s="1"/>
  <c r="BI212" i="20"/>
  <c r="AX212" i="20" s="1"/>
  <c r="BE213" i="20"/>
  <c r="BF213" i="20"/>
  <c r="AU213" i="20" s="1"/>
  <c r="BG213" i="20"/>
  <c r="AV213" i="20" s="1"/>
  <c r="BH213" i="20"/>
  <c r="AW213" i="20" s="1"/>
  <c r="BI213" i="20"/>
  <c r="AX213" i="20" s="1"/>
  <c r="BE214" i="20"/>
  <c r="BF214" i="20"/>
  <c r="AU214" i="20" s="1"/>
  <c r="BG214" i="20"/>
  <c r="AV214" i="20" s="1"/>
  <c r="BH214" i="20"/>
  <c r="AW214" i="20" s="1"/>
  <c r="BI214" i="20"/>
  <c r="AX214" i="20" s="1"/>
  <c r="BE215" i="20"/>
  <c r="BF215" i="20"/>
  <c r="AU215" i="20" s="1"/>
  <c r="BG215" i="20"/>
  <c r="AV215" i="20" s="1"/>
  <c r="BH215" i="20"/>
  <c r="AW215" i="20" s="1"/>
  <c r="BI215" i="20"/>
  <c r="AX215" i="20" s="1"/>
  <c r="BE216" i="20"/>
  <c r="BF216" i="20"/>
  <c r="AU216" i="20" s="1"/>
  <c r="BG216" i="20"/>
  <c r="AV216" i="20" s="1"/>
  <c r="BH216" i="20"/>
  <c r="AW216" i="20" s="1"/>
  <c r="BI216" i="20"/>
  <c r="AX216" i="20" s="1"/>
  <c r="BE217" i="20"/>
  <c r="BF217" i="20"/>
  <c r="AU217" i="20" s="1"/>
  <c r="BG217" i="20"/>
  <c r="AV217" i="20" s="1"/>
  <c r="BH217" i="20"/>
  <c r="AW217" i="20" s="1"/>
  <c r="BI217" i="20"/>
  <c r="AX217" i="20" s="1"/>
  <c r="BE218" i="20"/>
  <c r="BF218" i="20"/>
  <c r="AU218" i="20" s="1"/>
  <c r="BG218" i="20"/>
  <c r="AV218" i="20" s="1"/>
  <c r="BH218" i="20"/>
  <c r="AW218" i="20" s="1"/>
  <c r="BI218" i="20"/>
  <c r="AX218" i="20" s="1"/>
  <c r="BE219" i="20"/>
  <c r="BF219" i="20"/>
  <c r="AU219" i="20" s="1"/>
  <c r="BG219" i="20"/>
  <c r="AV219" i="20" s="1"/>
  <c r="BH219" i="20"/>
  <c r="AW219" i="20" s="1"/>
  <c r="BI219" i="20"/>
  <c r="AX219" i="20" s="1"/>
  <c r="BE220" i="20"/>
  <c r="BF220" i="20"/>
  <c r="AU220" i="20" s="1"/>
  <c r="BG220" i="20"/>
  <c r="AV220" i="20" s="1"/>
  <c r="BH220" i="20"/>
  <c r="AW220" i="20" s="1"/>
  <c r="BI220" i="20"/>
  <c r="AX220" i="20" s="1"/>
  <c r="BE221" i="20"/>
  <c r="BF221" i="20"/>
  <c r="AU221" i="20" s="1"/>
  <c r="BG221" i="20"/>
  <c r="AV221" i="20" s="1"/>
  <c r="BH221" i="20"/>
  <c r="AW221" i="20" s="1"/>
  <c r="BI221" i="20"/>
  <c r="AX221" i="20" s="1"/>
  <c r="BE222" i="20"/>
  <c r="BF222" i="20"/>
  <c r="AU222" i="20" s="1"/>
  <c r="BG222" i="20"/>
  <c r="AV222" i="20" s="1"/>
  <c r="BH222" i="20"/>
  <c r="AW222" i="20" s="1"/>
  <c r="BI222" i="20"/>
  <c r="AX222" i="20" s="1"/>
  <c r="BE223" i="20"/>
  <c r="BF223" i="20"/>
  <c r="AU223" i="20" s="1"/>
  <c r="BG223" i="20"/>
  <c r="AV223" i="20" s="1"/>
  <c r="BH223" i="20"/>
  <c r="AW223" i="20" s="1"/>
  <c r="BI223" i="20"/>
  <c r="AX223" i="20" s="1"/>
  <c r="BE224" i="20"/>
  <c r="BF224" i="20"/>
  <c r="AU224" i="20" s="1"/>
  <c r="BG224" i="20"/>
  <c r="AV224" i="20" s="1"/>
  <c r="BH224" i="20"/>
  <c r="AW224" i="20" s="1"/>
  <c r="BI224" i="20"/>
  <c r="AX224" i="20" s="1"/>
  <c r="BE225" i="20"/>
  <c r="BF225" i="20"/>
  <c r="AU225" i="20" s="1"/>
  <c r="BG225" i="20"/>
  <c r="AV225" i="20" s="1"/>
  <c r="BH225" i="20"/>
  <c r="AW225" i="20" s="1"/>
  <c r="BI225" i="20"/>
  <c r="AX225" i="20" s="1"/>
  <c r="BE226" i="20"/>
  <c r="BF226" i="20"/>
  <c r="AU226" i="20" s="1"/>
  <c r="BG226" i="20"/>
  <c r="AV226" i="20" s="1"/>
  <c r="BH226" i="20"/>
  <c r="AW226" i="20" s="1"/>
  <c r="BI226" i="20"/>
  <c r="AX226" i="20" s="1"/>
  <c r="BE227" i="20"/>
  <c r="BF227" i="20"/>
  <c r="AU227" i="20" s="1"/>
  <c r="BG227" i="20"/>
  <c r="AV227" i="20" s="1"/>
  <c r="BH227" i="20"/>
  <c r="AW227" i="20" s="1"/>
  <c r="BI227" i="20"/>
  <c r="AX227" i="20" s="1"/>
  <c r="BE228" i="20"/>
  <c r="BF228" i="20"/>
  <c r="AU228" i="20" s="1"/>
  <c r="BG228" i="20"/>
  <c r="AV228" i="20" s="1"/>
  <c r="BH228" i="20"/>
  <c r="AW228" i="20" s="1"/>
  <c r="BI228" i="20"/>
  <c r="AX228" i="20" s="1"/>
  <c r="BE229" i="20"/>
  <c r="BF229" i="20"/>
  <c r="AU229" i="20" s="1"/>
  <c r="BG229" i="20"/>
  <c r="AV229" i="20" s="1"/>
  <c r="BH229" i="20"/>
  <c r="AW229" i="20" s="1"/>
  <c r="BI229" i="20"/>
  <c r="AX229" i="20" s="1"/>
  <c r="BE230" i="20"/>
  <c r="BF230" i="20"/>
  <c r="AU230" i="20" s="1"/>
  <c r="BG230" i="20"/>
  <c r="AV230" i="20" s="1"/>
  <c r="BH230" i="20"/>
  <c r="AW230" i="20" s="1"/>
  <c r="BI230" i="20"/>
  <c r="AX230" i="20" s="1"/>
  <c r="BE231" i="20"/>
  <c r="BF231" i="20"/>
  <c r="AU231" i="20" s="1"/>
  <c r="BG231" i="20"/>
  <c r="AV231" i="20" s="1"/>
  <c r="BH231" i="20"/>
  <c r="AW231" i="20" s="1"/>
  <c r="BI231" i="20"/>
  <c r="AX231" i="20" s="1"/>
  <c r="BE232" i="20"/>
  <c r="BF232" i="20"/>
  <c r="AU232" i="20" s="1"/>
  <c r="BG232" i="20"/>
  <c r="AV232" i="20" s="1"/>
  <c r="BH232" i="20"/>
  <c r="AW232" i="20" s="1"/>
  <c r="BI232" i="20"/>
  <c r="AX232" i="20" s="1"/>
  <c r="BE233" i="20"/>
  <c r="BF233" i="20"/>
  <c r="AU233" i="20" s="1"/>
  <c r="BG233" i="20"/>
  <c r="AV233" i="20" s="1"/>
  <c r="BH233" i="20"/>
  <c r="AW233" i="20" s="1"/>
  <c r="BI233" i="20"/>
  <c r="AX233" i="20" s="1"/>
  <c r="BE234" i="20"/>
  <c r="BF234" i="20"/>
  <c r="AU234" i="20" s="1"/>
  <c r="BG234" i="20"/>
  <c r="AV234" i="20" s="1"/>
  <c r="BH234" i="20"/>
  <c r="AW234" i="20" s="1"/>
  <c r="BI234" i="20"/>
  <c r="AX234" i="20" s="1"/>
  <c r="BE235" i="20"/>
  <c r="BF235" i="20"/>
  <c r="AU235" i="20" s="1"/>
  <c r="BG235" i="20"/>
  <c r="AV235" i="20" s="1"/>
  <c r="BH235" i="20"/>
  <c r="AW235" i="20" s="1"/>
  <c r="BI235" i="20"/>
  <c r="AX235" i="20" s="1"/>
  <c r="BE236" i="20"/>
  <c r="BF236" i="20"/>
  <c r="AU236" i="20" s="1"/>
  <c r="BG236" i="20"/>
  <c r="AV236" i="20" s="1"/>
  <c r="BH236" i="20"/>
  <c r="AW236" i="20" s="1"/>
  <c r="BI236" i="20"/>
  <c r="AX236" i="20" s="1"/>
  <c r="BE237" i="20"/>
  <c r="BF237" i="20"/>
  <c r="AU237" i="20" s="1"/>
  <c r="BG237" i="20"/>
  <c r="AV237" i="20" s="1"/>
  <c r="BH237" i="20"/>
  <c r="AW237" i="20" s="1"/>
  <c r="BI237" i="20"/>
  <c r="AX237" i="20" s="1"/>
  <c r="BE238" i="20"/>
  <c r="BF238" i="20"/>
  <c r="AU238" i="20" s="1"/>
  <c r="BG238" i="20"/>
  <c r="AV238" i="20" s="1"/>
  <c r="BH238" i="20"/>
  <c r="AW238" i="20" s="1"/>
  <c r="BI238" i="20"/>
  <c r="AX238" i="20" s="1"/>
  <c r="BE239" i="20"/>
  <c r="BF239" i="20"/>
  <c r="AU239" i="20" s="1"/>
  <c r="BG239" i="20"/>
  <c r="AV239" i="20" s="1"/>
  <c r="BH239" i="20"/>
  <c r="AW239" i="20" s="1"/>
  <c r="BI239" i="20"/>
  <c r="AX239" i="20" s="1"/>
  <c r="BE240" i="20"/>
  <c r="BF240" i="20"/>
  <c r="AU240" i="20" s="1"/>
  <c r="BG240" i="20"/>
  <c r="AV240" i="20" s="1"/>
  <c r="BH240" i="20"/>
  <c r="AW240" i="20" s="1"/>
  <c r="BI240" i="20"/>
  <c r="AX240" i="20" s="1"/>
  <c r="BE241" i="20"/>
  <c r="BF241" i="20"/>
  <c r="AU241" i="20" s="1"/>
  <c r="BG241" i="20"/>
  <c r="AV241" i="20" s="1"/>
  <c r="BH241" i="20"/>
  <c r="AW241" i="20" s="1"/>
  <c r="BI241" i="20"/>
  <c r="AX241" i="20" s="1"/>
  <c r="BE242" i="20"/>
  <c r="BF242" i="20"/>
  <c r="AU242" i="20" s="1"/>
  <c r="BG242" i="20"/>
  <c r="AV242" i="20" s="1"/>
  <c r="BH242" i="20"/>
  <c r="AW242" i="20" s="1"/>
  <c r="BI242" i="20"/>
  <c r="AX242" i="20" s="1"/>
  <c r="BE243" i="20"/>
  <c r="BF243" i="20"/>
  <c r="AU243" i="20" s="1"/>
  <c r="BG243" i="20"/>
  <c r="AV243" i="20" s="1"/>
  <c r="BH243" i="20"/>
  <c r="AW243" i="20" s="1"/>
  <c r="BI243" i="20"/>
  <c r="AX243" i="20" s="1"/>
  <c r="BE244" i="20"/>
  <c r="BF244" i="20"/>
  <c r="AU244" i="20" s="1"/>
  <c r="BG244" i="20"/>
  <c r="AV244" i="20" s="1"/>
  <c r="BH244" i="20"/>
  <c r="AW244" i="20" s="1"/>
  <c r="BI244" i="20"/>
  <c r="AX244" i="20" s="1"/>
  <c r="BE245" i="20"/>
  <c r="BF245" i="20"/>
  <c r="AU245" i="20" s="1"/>
  <c r="BG245" i="20"/>
  <c r="AV245" i="20" s="1"/>
  <c r="BH245" i="20"/>
  <c r="AW245" i="20" s="1"/>
  <c r="BI245" i="20"/>
  <c r="AX245" i="20" s="1"/>
  <c r="BE246" i="20"/>
  <c r="BF246" i="20"/>
  <c r="AU246" i="20" s="1"/>
  <c r="BG246" i="20"/>
  <c r="AV246" i="20" s="1"/>
  <c r="BH246" i="20"/>
  <c r="AW246" i="20" s="1"/>
  <c r="BI246" i="20"/>
  <c r="AX246" i="20" s="1"/>
  <c r="BE247" i="20"/>
  <c r="BF247" i="20"/>
  <c r="AU247" i="20" s="1"/>
  <c r="BG247" i="20"/>
  <c r="AV247" i="20" s="1"/>
  <c r="BH247" i="20"/>
  <c r="AW247" i="20" s="1"/>
  <c r="BI247" i="20"/>
  <c r="AX247" i="20" s="1"/>
  <c r="BE248" i="20"/>
  <c r="BF248" i="20"/>
  <c r="AU248" i="20" s="1"/>
  <c r="BG248" i="20"/>
  <c r="AV248" i="20" s="1"/>
  <c r="BH248" i="20"/>
  <c r="AW248" i="20" s="1"/>
  <c r="BI248" i="20"/>
  <c r="AX248" i="20" s="1"/>
  <c r="BE249" i="20"/>
  <c r="BF249" i="20"/>
  <c r="AU249" i="20" s="1"/>
  <c r="BG249" i="20"/>
  <c r="AV249" i="20" s="1"/>
  <c r="BH249" i="20"/>
  <c r="AW249" i="20" s="1"/>
  <c r="BI249" i="20"/>
  <c r="AX249" i="20" s="1"/>
  <c r="BE250" i="20"/>
  <c r="BF250" i="20"/>
  <c r="AU250" i="20" s="1"/>
  <c r="BG250" i="20"/>
  <c r="AV250" i="20" s="1"/>
  <c r="BH250" i="20"/>
  <c r="AW250" i="20" s="1"/>
  <c r="BI250" i="20"/>
  <c r="AX250" i="20" s="1"/>
  <c r="BE251" i="20"/>
  <c r="BF251" i="20"/>
  <c r="AU251" i="20" s="1"/>
  <c r="BG251" i="20"/>
  <c r="AV251" i="20" s="1"/>
  <c r="BH251" i="20"/>
  <c r="AW251" i="20" s="1"/>
  <c r="BI251" i="20"/>
  <c r="AX251" i="20" s="1"/>
  <c r="BE252" i="20"/>
  <c r="BF252" i="20"/>
  <c r="AU252" i="20" s="1"/>
  <c r="BG252" i="20"/>
  <c r="AV252" i="20" s="1"/>
  <c r="BH252" i="20"/>
  <c r="AW252" i="20" s="1"/>
  <c r="BI252" i="20"/>
  <c r="AX252" i="20" s="1"/>
  <c r="BE253" i="20"/>
  <c r="BF253" i="20"/>
  <c r="AU253" i="20" s="1"/>
  <c r="BG253" i="20"/>
  <c r="AV253" i="20" s="1"/>
  <c r="BH253" i="20"/>
  <c r="AW253" i="20" s="1"/>
  <c r="BI253" i="20"/>
  <c r="AX253" i="20" s="1"/>
  <c r="BE254" i="20"/>
  <c r="BF254" i="20"/>
  <c r="AU254" i="20" s="1"/>
  <c r="BG254" i="20"/>
  <c r="AV254" i="20" s="1"/>
  <c r="BH254" i="20"/>
  <c r="AW254" i="20" s="1"/>
  <c r="BI254" i="20"/>
  <c r="AX254" i="20" s="1"/>
  <c r="BE255" i="20"/>
  <c r="BF255" i="20"/>
  <c r="AU255" i="20" s="1"/>
  <c r="BG255" i="20"/>
  <c r="AV255" i="20" s="1"/>
  <c r="BH255" i="20"/>
  <c r="AW255" i="20" s="1"/>
  <c r="BI255" i="20"/>
  <c r="AX255" i="20" s="1"/>
  <c r="BE256" i="20"/>
  <c r="BF256" i="20"/>
  <c r="AU256" i="20" s="1"/>
  <c r="BG256" i="20"/>
  <c r="AV256" i="20" s="1"/>
  <c r="BH256" i="20"/>
  <c r="AW256" i="20" s="1"/>
  <c r="BI256" i="20"/>
  <c r="AX256" i="20" s="1"/>
  <c r="BE257" i="20"/>
  <c r="BF257" i="20"/>
  <c r="AU257" i="20" s="1"/>
  <c r="BG257" i="20"/>
  <c r="AV257" i="20" s="1"/>
  <c r="BH257" i="20"/>
  <c r="AW257" i="20" s="1"/>
  <c r="BI257" i="20"/>
  <c r="AX257" i="20" s="1"/>
  <c r="BE258" i="20"/>
  <c r="BF258" i="20"/>
  <c r="AU258" i="20" s="1"/>
  <c r="BG258" i="20"/>
  <c r="AV258" i="20" s="1"/>
  <c r="BH258" i="20"/>
  <c r="AW258" i="20" s="1"/>
  <c r="BI258" i="20"/>
  <c r="AX258" i="20" s="1"/>
  <c r="BE259" i="20"/>
  <c r="BF259" i="20"/>
  <c r="AU259" i="20" s="1"/>
  <c r="BG259" i="20"/>
  <c r="AV259" i="20" s="1"/>
  <c r="BH259" i="20"/>
  <c r="AW259" i="20" s="1"/>
  <c r="BI259" i="20"/>
  <c r="AX259" i="20" s="1"/>
  <c r="BE260" i="20"/>
  <c r="BF260" i="20"/>
  <c r="AU260" i="20" s="1"/>
  <c r="BG260" i="20"/>
  <c r="AV260" i="20" s="1"/>
  <c r="BH260" i="20"/>
  <c r="AW260" i="20" s="1"/>
  <c r="BI260" i="20"/>
  <c r="AX260" i="20" s="1"/>
  <c r="BE261" i="20"/>
  <c r="BF261" i="20"/>
  <c r="AU261" i="20" s="1"/>
  <c r="BG261" i="20"/>
  <c r="AV261" i="20" s="1"/>
  <c r="BH261" i="20"/>
  <c r="AW261" i="20" s="1"/>
  <c r="BI261" i="20"/>
  <c r="AX261" i="20" s="1"/>
  <c r="BE262" i="20"/>
  <c r="BF262" i="20"/>
  <c r="AU262" i="20" s="1"/>
  <c r="BG262" i="20"/>
  <c r="AV262" i="20" s="1"/>
  <c r="BH262" i="20"/>
  <c r="AW262" i="20" s="1"/>
  <c r="BI262" i="20"/>
  <c r="AX262" i="20" s="1"/>
  <c r="BE263" i="20"/>
  <c r="BF263" i="20"/>
  <c r="AU263" i="20" s="1"/>
  <c r="BG263" i="20"/>
  <c r="AV263" i="20" s="1"/>
  <c r="BH263" i="20"/>
  <c r="AW263" i="20" s="1"/>
  <c r="BI263" i="20"/>
  <c r="AX263" i="20" s="1"/>
  <c r="BE264" i="20"/>
  <c r="BF264" i="20"/>
  <c r="AU264" i="20" s="1"/>
  <c r="BG264" i="20"/>
  <c r="AV264" i="20" s="1"/>
  <c r="BH264" i="20"/>
  <c r="AW264" i="20" s="1"/>
  <c r="BI264" i="20"/>
  <c r="AX264" i="20" s="1"/>
  <c r="BE265" i="20"/>
  <c r="BF265" i="20"/>
  <c r="AU265" i="20" s="1"/>
  <c r="BG265" i="20"/>
  <c r="AV265" i="20" s="1"/>
  <c r="BH265" i="20"/>
  <c r="AW265" i="20" s="1"/>
  <c r="BI265" i="20"/>
  <c r="AX265" i="20" s="1"/>
  <c r="BE266" i="20"/>
  <c r="BF266" i="20"/>
  <c r="AU266" i="20" s="1"/>
  <c r="BG266" i="20"/>
  <c r="AV266" i="20" s="1"/>
  <c r="BH266" i="20"/>
  <c r="AW266" i="20" s="1"/>
  <c r="BI266" i="20"/>
  <c r="AX266" i="20" s="1"/>
  <c r="BE267" i="20"/>
  <c r="BF267" i="20"/>
  <c r="AU267" i="20" s="1"/>
  <c r="BG267" i="20"/>
  <c r="AV267" i="20" s="1"/>
  <c r="BH267" i="20"/>
  <c r="AW267" i="20" s="1"/>
  <c r="BI267" i="20"/>
  <c r="AX267" i="20" s="1"/>
  <c r="BE268" i="20"/>
  <c r="BF268" i="20"/>
  <c r="AU268" i="20" s="1"/>
  <c r="BG268" i="20"/>
  <c r="AV268" i="20" s="1"/>
  <c r="BH268" i="20"/>
  <c r="AW268" i="20" s="1"/>
  <c r="BI268" i="20"/>
  <c r="AX268" i="20" s="1"/>
  <c r="BE269" i="20"/>
  <c r="BF269" i="20"/>
  <c r="AU269" i="20" s="1"/>
  <c r="BG269" i="20"/>
  <c r="AV269" i="20" s="1"/>
  <c r="BH269" i="20"/>
  <c r="AW269" i="20" s="1"/>
  <c r="BI269" i="20"/>
  <c r="AX269" i="20" s="1"/>
  <c r="BE270" i="20"/>
  <c r="BF270" i="20"/>
  <c r="AU270" i="20" s="1"/>
  <c r="BG270" i="20"/>
  <c r="AV270" i="20" s="1"/>
  <c r="BH270" i="20"/>
  <c r="AW270" i="20" s="1"/>
  <c r="BI270" i="20"/>
  <c r="AX270" i="20" s="1"/>
  <c r="BE271" i="20"/>
  <c r="BF271" i="20"/>
  <c r="AU271" i="20" s="1"/>
  <c r="BG271" i="20"/>
  <c r="AV271" i="20" s="1"/>
  <c r="BH271" i="20"/>
  <c r="AW271" i="20" s="1"/>
  <c r="BI271" i="20"/>
  <c r="AX271" i="20" s="1"/>
  <c r="BE272" i="20"/>
  <c r="BF272" i="20"/>
  <c r="AU272" i="20" s="1"/>
  <c r="BG272" i="20"/>
  <c r="AV272" i="20" s="1"/>
  <c r="BH272" i="20"/>
  <c r="AW272" i="20" s="1"/>
  <c r="BI272" i="20"/>
  <c r="AX272" i="20" s="1"/>
  <c r="BE273" i="20"/>
  <c r="BF273" i="20"/>
  <c r="AU273" i="20" s="1"/>
  <c r="BG273" i="20"/>
  <c r="AV273" i="20" s="1"/>
  <c r="BH273" i="20"/>
  <c r="AW273" i="20" s="1"/>
  <c r="BI273" i="20"/>
  <c r="AX273" i="20" s="1"/>
  <c r="BE274" i="20"/>
  <c r="BF274" i="20"/>
  <c r="AU274" i="20" s="1"/>
  <c r="BG274" i="20"/>
  <c r="AV274" i="20" s="1"/>
  <c r="BH274" i="20"/>
  <c r="AW274" i="20" s="1"/>
  <c r="BI274" i="20"/>
  <c r="AX274" i="20" s="1"/>
  <c r="BE275" i="20"/>
  <c r="BF275" i="20"/>
  <c r="AU275" i="20" s="1"/>
  <c r="BG275" i="20"/>
  <c r="AV275" i="20" s="1"/>
  <c r="BH275" i="20"/>
  <c r="AW275" i="20" s="1"/>
  <c r="BI275" i="20"/>
  <c r="AX275" i="20" s="1"/>
  <c r="BE276" i="20"/>
  <c r="BF276" i="20"/>
  <c r="AU276" i="20" s="1"/>
  <c r="BG276" i="20"/>
  <c r="AV276" i="20" s="1"/>
  <c r="BH276" i="20"/>
  <c r="AW276" i="20" s="1"/>
  <c r="BI276" i="20"/>
  <c r="AX276" i="20" s="1"/>
  <c r="BE277" i="20"/>
  <c r="BF277" i="20"/>
  <c r="AU277" i="20" s="1"/>
  <c r="BG277" i="20"/>
  <c r="AV277" i="20" s="1"/>
  <c r="BH277" i="20"/>
  <c r="AW277" i="20" s="1"/>
  <c r="BI277" i="20"/>
  <c r="AX277" i="20" s="1"/>
  <c r="BE278" i="20"/>
  <c r="BF278" i="20"/>
  <c r="AU278" i="20" s="1"/>
  <c r="BG278" i="20"/>
  <c r="AV278" i="20" s="1"/>
  <c r="BH278" i="20"/>
  <c r="AW278" i="20" s="1"/>
  <c r="BI278" i="20"/>
  <c r="AX278" i="20" s="1"/>
  <c r="BE279" i="20"/>
  <c r="BF279" i="20"/>
  <c r="AU279" i="20" s="1"/>
  <c r="BG279" i="20"/>
  <c r="AV279" i="20" s="1"/>
  <c r="BH279" i="20"/>
  <c r="AW279" i="20" s="1"/>
  <c r="BI279" i="20"/>
  <c r="AX279" i="20" s="1"/>
  <c r="BE280" i="20"/>
  <c r="BF280" i="20"/>
  <c r="AU280" i="20" s="1"/>
  <c r="BG280" i="20"/>
  <c r="AV280" i="20" s="1"/>
  <c r="BH280" i="20"/>
  <c r="AW280" i="20" s="1"/>
  <c r="BI280" i="20"/>
  <c r="AX280" i="20" s="1"/>
  <c r="BE281" i="20"/>
  <c r="BF281" i="20"/>
  <c r="AU281" i="20" s="1"/>
  <c r="BG281" i="20"/>
  <c r="AV281" i="20" s="1"/>
  <c r="BH281" i="20"/>
  <c r="AW281" i="20" s="1"/>
  <c r="BI281" i="20"/>
  <c r="AX281" i="20" s="1"/>
  <c r="BE282" i="20"/>
  <c r="BF282" i="20"/>
  <c r="AU282" i="20" s="1"/>
  <c r="BG282" i="20"/>
  <c r="AV282" i="20" s="1"/>
  <c r="BH282" i="20"/>
  <c r="AW282" i="20" s="1"/>
  <c r="BI282" i="20"/>
  <c r="AX282" i="20" s="1"/>
  <c r="BE283" i="20"/>
  <c r="BF283" i="20"/>
  <c r="AU283" i="20" s="1"/>
  <c r="BG283" i="20"/>
  <c r="AV283" i="20" s="1"/>
  <c r="BH283" i="20"/>
  <c r="AW283" i="20" s="1"/>
  <c r="BI283" i="20"/>
  <c r="AX283" i="20" s="1"/>
  <c r="BE284" i="20"/>
  <c r="BF284" i="20"/>
  <c r="AU284" i="20" s="1"/>
  <c r="BG284" i="20"/>
  <c r="AV284" i="20" s="1"/>
  <c r="BH284" i="20"/>
  <c r="AW284" i="20" s="1"/>
  <c r="BI284" i="20"/>
  <c r="AX284" i="20" s="1"/>
  <c r="BE285" i="20"/>
  <c r="BF285" i="20"/>
  <c r="AU285" i="20" s="1"/>
  <c r="BG285" i="20"/>
  <c r="AV285" i="20" s="1"/>
  <c r="BH285" i="20"/>
  <c r="AW285" i="20" s="1"/>
  <c r="BI285" i="20"/>
  <c r="AX285" i="20" s="1"/>
  <c r="BE286" i="20"/>
  <c r="BF286" i="20"/>
  <c r="AU286" i="20" s="1"/>
  <c r="BG286" i="20"/>
  <c r="AV286" i="20" s="1"/>
  <c r="BH286" i="20"/>
  <c r="AW286" i="20" s="1"/>
  <c r="BI286" i="20"/>
  <c r="AX286" i="20" s="1"/>
  <c r="BE287" i="20"/>
  <c r="BF287" i="20"/>
  <c r="AU287" i="20" s="1"/>
  <c r="BG287" i="20"/>
  <c r="AV287" i="20" s="1"/>
  <c r="BH287" i="20"/>
  <c r="AW287" i="20" s="1"/>
  <c r="BI287" i="20"/>
  <c r="AX287" i="20" s="1"/>
  <c r="BE288" i="20"/>
  <c r="BF288" i="20"/>
  <c r="AU288" i="20" s="1"/>
  <c r="BG288" i="20"/>
  <c r="AV288" i="20" s="1"/>
  <c r="BH288" i="20"/>
  <c r="AW288" i="20" s="1"/>
  <c r="BI288" i="20"/>
  <c r="AX288" i="20" s="1"/>
  <c r="BE289" i="20"/>
  <c r="BF289" i="20"/>
  <c r="AU289" i="20" s="1"/>
  <c r="BG289" i="20"/>
  <c r="AV289" i="20" s="1"/>
  <c r="BH289" i="20"/>
  <c r="AW289" i="20" s="1"/>
  <c r="BI289" i="20"/>
  <c r="AX289" i="20" s="1"/>
  <c r="BE290" i="20"/>
  <c r="BF290" i="20"/>
  <c r="AU290" i="20" s="1"/>
  <c r="BG290" i="20"/>
  <c r="AV290" i="20" s="1"/>
  <c r="BH290" i="20"/>
  <c r="AW290" i="20" s="1"/>
  <c r="BI290" i="20"/>
  <c r="AX290" i="20" s="1"/>
  <c r="BE291" i="20"/>
  <c r="BF291" i="20"/>
  <c r="AU291" i="20" s="1"/>
  <c r="BG291" i="20"/>
  <c r="AV291" i="20" s="1"/>
  <c r="BH291" i="20"/>
  <c r="AW291" i="20" s="1"/>
  <c r="BI291" i="20"/>
  <c r="AX291" i="20" s="1"/>
  <c r="BE292" i="20"/>
  <c r="BF292" i="20"/>
  <c r="AU292" i="20" s="1"/>
  <c r="BG292" i="20"/>
  <c r="AV292" i="20" s="1"/>
  <c r="BH292" i="20"/>
  <c r="AW292" i="20" s="1"/>
  <c r="BI292" i="20"/>
  <c r="AX292" i="20" s="1"/>
  <c r="BE293" i="20"/>
  <c r="BF293" i="20"/>
  <c r="AU293" i="20" s="1"/>
  <c r="BG293" i="20"/>
  <c r="AV293" i="20" s="1"/>
  <c r="BH293" i="20"/>
  <c r="AW293" i="20" s="1"/>
  <c r="BI293" i="20"/>
  <c r="AX293" i="20" s="1"/>
  <c r="BE294" i="20"/>
  <c r="BF294" i="20"/>
  <c r="AU294" i="20" s="1"/>
  <c r="BG294" i="20"/>
  <c r="AV294" i="20" s="1"/>
  <c r="BH294" i="20"/>
  <c r="AW294" i="20" s="1"/>
  <c r="BI294" i="20"/>
  <c r="AX294" i="20" s="1"/>
  <c r="BE295" i="20"/>
  <c r="BF295" i="20"/>
  <c r="AU295" i="20" s="1"/>
  <c r="BG295" i="20"/>
  <c r="AV295" i="20" s="1"/>
  <c r="BH295" i="20"/>
  <c r="AW295" i="20" s="1"/>
  <c r="BI295" i="20"/>
  <c r="AX295" i="20" s="1"/>
  <c r="BE296" i="20"/>
  <c r="BF296" i="20"/>
  <c r="AU296" i="20" s="1"/>
  <c r="BG296" i="20"/>
  <c r="AV296" i="20" s="1"/>
  <c r="BH296" i="20"/>
  <c r="AW296" i="20" s="1"/>
  <c r="BI296" i="20"/>
  <c r="AX296" i="20" s="1"/>
  <c r="BE297" i="20"/>
  <c r="BF297" i="20"/>
  <c r="AU297" i="20" s="1"/>
  <c r="BG297" i="20"/>
  <c r="AV297" i="20" s="1"/>
  <c r="BH297" i="20"/>
  <c r="AW297" i="20" s="1"/>
  <c r="BI297" i="20"/>
  <c r="AX297" i="20" s="1"/>
  <c r="BE298" i="20"/>
  <c r="BF298" i="20"/>
  <c r="AU298" i="20" s="1"/>
  <c r="BG298" i="20"/>
  <c r="AV298" i="20" s="1"/>
  <c r="BH298" i="20"/>
  <c r="AW298" i="20" s="1"/>
  <c r="BI298" i="20"/>
  <c r="AX298" i="20" s="1"/>
  <c r="BE299" i="20"/>
  <c r="BF299" i="20"/>
  <c r="AU299" i="20" s="1"/>
  <c r="BG299" i="20"/>
  <c r="AV299" i="20" s="1"/>
  <c r="BH299" i="20"/>
  <c r="AW299" i="20" s="1"/>
  <c r="BI299" i="20"/>
  <c r="AX299" i="20" s="1"/>
  <c r="BE300" i="20"/>
  <c r="BF300" i="20"/>
  <c r="AU300" i="20" s="1"/>
  <c r="BG300" i="20"/>
  <c r="AV300" i="20" s="1"/>
  <c r="BH300" i="20"/>
  <c r="AW300" i="20" s="1"/>
  <c r="BI300" i="20"/>
  <c r="AX300" i="20" s="1"/>
  <c r="BE301" i="20"/>
  <c r="BF301" i="20"/>
  <c r="AU301" i="20" s="1"/>
  <c r="BG301" i="20"/>
  <c r="AV301" i="20" s="1"/>
  <c r="BH301" i="20"/>
  <c r="AW301" i="20" s="1"/>
  <c r="BI301" i="20"/>
  <c r="AX301" i="20" s="1"/>
  <c r="BE302" i="20"/>
  <c r="BF302" i="20"/>
  <c r="AU302" i="20" s="1"/>
  <c r="BG302" i="20"/>
  <c r="AV302" i="20" s="1"/>
  <c r="BH302" i="20"/>
  <c r="AW302" i="20" s="1"/>
  <c r="BI302" i="20"/>
  <c r="AX302" i="20" s="1"/>
  <c r="BE303" i="20"/>
  <c r="BF303" i="20"/>
  <c r="AU303" i="20" s="1"/>
  <c r="BG303" i="20"/>
  <c r="AV303" i="20" s="1"/>
  <c r="BH303" i="20"/>
  <c r="AW303" i="20" s="1"/>
  <c r="BI303" i="20"/>
  <c r="AX303" i="20" s="1"/>
  <c r="BE304" i="20"/>
  <c r="BF304" i="20"/>
  <c r="AU304" i="20" s="1"/>
  <c r="BG304" i="20"/>
  <c r="AV304" i="20" s="1"/>
  <c r="BH304" i="20"/>
  <c r="AW304" i="20" s="1"/>
  <c r="BI304" i="20"/>
  <c r="AX304" i="20" s="1"/>
  <c r="BE305" i="20"/>
  <c r="BF305" i="20"/>
  <c r="AU305" i="20" s="1"/>
  <c r="BG305" i="20"/>
  <c r="AV305" i="20" s="1"/>
  <c r="BH305" i="20"/>
  <c r="AW305" i="20" s="1"/>
  <c r="BI305" i="20"/>
  <c r="AX305" i="20" s="1"/>
  <c r="BE306" i="20"/>
  <c r="BF306" i="20"/>
  <c r="AU306" i="20" s="1"/>
  <c r="BG306" i="20"/>
  <c r="AV306" i="20" s="1"/>
  <c r="BH306" i="20"/>
  <c r="AW306" i="20" s="1"/>
  <c r="BI306" i="20"/>
  <c r="AX306" i="20" s="1"/>
  <c r="BE307" i="20"/>
  <c r="BF307" i="20"/>
  <c r="AU307" i="20" s="1"/>
  <c r="BG307" i="20"/>
  <c r="AV307" i="20" s="1"/>
  <c r="BH307" i="20"/>
  <c r="AW307" i="20" s="1"/>
  <c r="BI307" i="20"/>
  <c r="AX307" i="20" s="1"/>
  <c r="BE308" i="20"/>
  <c r="BF308" i="20"/>
  <c r="AU308" i="20" s="1"/>
  <c r="BG308" i="20"/>
  <c r="AV308" i="20" s="1"/>
  <c r="BH308" i="20"/>
  <c r="AW308" i="20" s="1"/>
  <c r="BI308" i="20"/>
  <c r="AX308" i="20" s="1"/>
  <c r="BE309" i="20"/>
  <c r="BF309" i="20"/>
  <c r="AU309" i="20" s="1"/>
  <c r="BG309" i="20"/>
  <c r="AV309" i="20" s="1"/>
  <c r="BH309" i="20"/>
  <c r="AW309" i="20" s="1"/>
  <c r="BI309" i="20"/>
  <c r="AX309" i="20" s="1"/>
  <c r="BE310" i="20"/>
  <c r="BF310" i="20"/>
  <c r="AU310" i="20" s="1"/>
  <c r="BG310" i="20"/>
  <c r="AV310" i="20" s="1"/>
  <c r="BH310" i="20"/>
  <c r="AW310" i="20" s="1"/>
  <c r="BI310" i="20"/>
  <c r="AX310" i="20" s="1"/>
  <c r="BE311" i="20"/>
  <c r="BF311" i="20"/>
  <c r="AU311" i="20" s="1"/>
  <c r="BG311" i="20"/>
  <c r="AV311" i="20" s="1"/>
  <c r="BH311" i="20"/>
  <c r="AW311" i="20" s="1"/>
  <c r="BI311" i="20"/>
  <c r="AX311" i="20" s="1"/>
  <c r="BE312" i="20"/>
  <c r="BF312" i="20"/>
  <c r="AU312" i="20" s="1"/>
  <c r="BG312" i="20"/>
  <c r="AV312" i="20" s="1"/>
  <c r="BH312" i="20"/>
  <c r="AW312" i="20" s="1"/>
  <c r="BI312" i="20"/>
  <c r="AX312" i="20" s="1"/>
  <c r="BE313" i="20"/>
  <c r="BF313" i="20"/>
  <c r="AU313" i="20" s="1"/>
  <c r="BG313" i="20"/>
  <c r="AV313" i="20" s="1"/>
  <c r="BH313" i="20"/>
  <c r="AW313" i="20" s="1"/>
  <c r="BI313" i="20"/>
  <c r="AX313" i="20" s="1"/>
  <c r="BE314" i="20"/>
  <c r="BF314" i="20"/>
  <c r="AU314" i="20" s="1"/>
  <c r="BG314" i="20"/>
  <c r="AV314" i="20" s="1"/>
  <c r="BH314" i="20"/>
  <c r="AW314" i="20" s="1"/>
  <c r="BI314" i="20"/>
  <c r="AX314" i="20" s="1"/>
  <c r="BE315" i="20"/>
  <c r="BF315" i="20"/>
  <c r="AU315" i="20" s="1"/>
  <c r="BG315" i="20"/>
  <c r="AV315" i="20" s="1"/>
  <c r="BH315" i="20"/>
  <c r="AW315" i="20" s="1"/>
  <c r="BI315" i="20"/>
  <c r="AX315" i="20" s="1"/>
  <c r="BE316" i="20"/>
  <c r="BF316" i="20"/>
  <c r="AU316" i="20" s="1"/>
  <c r="BG316" i="20"/>
  <c r="AV316" i="20" s="1"/>
  <c r="BH316" i="20"/>
  <c r="AW316" i="20" s="1"/>
  <c r="BI316" i="20"/>
  <c r="AX316" i="20" s="1"/>
  <c r="BE317" i="20"/>
  <c r="BF317" i="20"/>
  <c r="AU317" i="20" s="1"/>
  <c r="BG317" i="20"/>
  <c r="AV317" i="20" s="1"/>
  <c r="BH317" i="20"/>
  <c r="AW317" i="20" s="1"/>
  <c r="BI317" i="20"/>
  <c r="AX317" i="20" s="1"/>
  <c r="BE318" i="20"/>
  <c r="BF318" i="20"/>
  <c r="AU318" i="20" s="1"/>
  <c r="BG318" i="20"/>
  <c r="AV318" i="20" s="1"/>
  <c r="BH318" i="20"/>
  <c r="AW318" i="20" s="1"/>
  <c r="BI318" i="20"/>
  <c r="AX318" i="20" s="1"/>
  <c r="BE319" i="20"/>
  <c r="BF319" i="20"/>
  <c r="AU319" i="20" s="1"/>
  <c r="BG319" i="20"/>
  <c r="AV319" i="20" s="1"/>
  <c r="BH319" i="20"/>
  <c r="AW319" i="20" s="1"/>
  <c r="BI319" i="20"/>
  <c r="AX319" i="20" s="1"/>
  <c r="BE320" i="20"/>
  <c r="BF320" i="20"/>
  <c r="AU320" i="20" s="1"/>
  <c r="BG320" i="20"/>
  <c r="AV320" i="20" s="1"/>
  <c r="BH320" i="20"/>
  <c r="AW320" i="20" s="1"/>
  <c r="BI320" i="20"/>
  <c r="AX320" i="20" s="1"/>
  <c r="BE321" i="20"/>
  <c r="BF321" i="20"/>
  <c r="AU321" i="20" s="1"/>
  <c r="BG321" i="20"/>
  <c r="AV321" i="20" s="1"/>
  <c r="BH321" i="20"/>
  <c r="AW321" i="20" s="1"/>
  <c r="BI321" i="20"/>
  <c r="AX321" i="20" s="1"/>
  <c r="BE322" i="20"/>
  <c r="BF322" i="20"/>
  <c r="AU322" i="20" s="1"/>
  <c r="BG322" i="20"/>
  <c r="AV322" i="20" s="1"/>
  <c r="BH322" i="20"/>
  <c r="AW322" i="20" s="1"/>
  <c r="BI322" i="20"/>
  <c r="AX322" i="20" s="1"/>
  <c r="BE323" i="20"/>
  <c r="BF323" i="20"/>
  <c r="AU323" i="20" s="1"/>
  <c r="BG323" i="20"/>
  <c r="AV323" i="20" s="1"/>
  <c r="BH323" i="20"/>
  <c r="AW323" i="20" s="1"/>
  <c r="BI323" i="20"/>
  <c r="AX323" i="20" s="1"/>
  <c r="BE324" i="20"/>
  <c r="BF324" i="20"/>
  <c r="AU324" i="20" s="1"/>
  <c r="BG324" i="20"/>
  <c r="AV324" i="20" s="1"/>
  <c r="BH324" i="20"/>
  <c r="AW324" i="20" s="1"/>
  <c r="BI324" i="20"/>
  <c r="AX324" i="20" s="1"/>
  <c r="BE325" i="20"/>
  <c r="BF325" i="20"/>
  <c r="AU325" i="20" s="1"/>
  <c r="BG325" i="20"/>
  <c r="AV325" i="20" s="1"/>
  <c r="BH325" i="20"/>
  <c r="AW325" i="20" s="1"/>
  <c r="BI325" i="20"/>
  <c r="AX325" i="20" s="1"/>
  <c r="BE326" i="20"/>
  <c r="BF326" i="20"/>
  <c r="AU326" i="20" s="1"/>
  <c r="BG326" i="20"/>
  <c r="AV326" i="20" s="1"/>
  <c r="BH326" i="20"/>
  <c r="AW326" i="20" s="1"/>
  <c r="BI326" i="20"/>
  <c r="AX326" i="20" s="1"/>
  <c r="BE327" i="20"/>
  <c r="BF327" i="20"/>
  <c r="AU327" i="20" s="1"/>
  <c r="BG327" i="20"/>
  <c r="AV327" i="20" s="1"/>
  <c r="BH327" i="20"/>
  <c r="AW327" i="20" s="1"/>
  <c r="BI327" i="20"/>
  <c r="AX327" i="20" s="1"/>
  <c r="BE328" i="20"/>
  <c r="BF328" i="20"/>
  <c r="AU328" i="20" s="1"/>
  <c r="BG328" i="20"/>
  <c r="AV328" i="20" s="1"/>
  <c r="BH328" i="20"/>
  <c r="AW328" i="20" s="1"/>
  <c r="BI328" i="20"/>
  <c r="AX328" i="20" s="1"/>
  <c r="BE329" i="20"/>
  <c r="BF329" i="20"/>
  <c r="AU329" i="20" s="1"/>
  <c r="BG329" i="20"/>
  <c r="AV329" i="20" s="1"/>
  <c r="BH329" i="20"/>
  <c r="AW329" i="20" s="1"/>
  <c r="BI329" i="20"/>
  <c r="AX329" i="20" s="1"/>
  <c r="BE330" i="20"/>
  <c r="BF330" i="20"/>
  <c r="AU330" i="20" s="1"/>
  <c r="BG330" i="20"/>
  <c r="AV330" i="20" s="1"/>
  <c r="BH330" i="20"/>
  <c r="AW330" i="20" s="1"/>
  <c r="BI330" i="20"/>
  <c r="AX330" i="20" s="1"/>
  <c r="BE331" i="20"/>
  <c r="BF331" i="20"/>
  <c r="AU331" i="20" s="1"/>
  <c r="BG331" i="20"/>
  <c r="AV331" i="20" s="1"/>
  <c r="BH331" i="20"/>
  <c r="AW331" i="20" s="1"/>
  <c r="BI331" i="20"/>
  <c r="AX331" i="20" s="1"/>
  <c r="BE332" i="20"/>
  <c r="BF332" i="20"/>
  <c r="AU332" i="20" s="1"/>
  <c r="BG332" i="20"/>
  <c r="AV332" i="20" s="1"/>
  <c r="BH332" i="20"/>
  <c r="AW332" i="20" s="1"/>
  <c r="BI332" i="20"/>
  <c r="AX332" i="20" s="1"/>
  <c r="BE333" i="20"/>
  <c r="BF333" i="20"/>
  <c r="AU333" i="20" s="1"/>
  <c r="BG333" i="20"/>
  <c r="AV333" i="20" s="1"/>
  <c r="BH333" i="20"/>
  <c r="AW333" i="20" s="1"/>
  <c r="BI333" i="20"/>
  <c r="AX333" i="20" s="1"/>
  <c r="BE334" i="20"/>
  <c r="BF334" i="20"/>
  <c r="AU334" i="20" s="1"/>
  <c r="BG334" i="20"/>
  <c r="AV334" i="20" s="1"/>
  <c r="BH334" i="20"/>
  <c r="AW334" i="20" s="1"/>
  <c r="BI334" i="20"/>
  <c r="AX334" i="20" s="1"/>
  <c r="BE335" i="20"/>
  <c r="BF335" i="20"/>
  <c r="AU335" i="20" s="1"/>
  <c r="BG335" i="20"/>
  <c r="AV335" i="20" s="1"/>
  <c r="BH335" i="20"/>
  <c r="AW335" i="20" s="1"/>
  <c r="BI335" i="20"/>
  <c r="AX335" i="20" s="1"/>
  <c r="BE336" i="20"/>
  <c r="BF336" i="20"/>
  <c r="AU336" i="20" s="1"/>
  <c r="BG336" i="20"/>
  <c r="AV336" i="20" s="1"/>
  <c r="BH336" i="20"/>
  <c r="AW336" i="20" s="1"/>
  <c r="BI336" i="20"/>
  <c r="AX336" i="20" s="1"/>
  <c r="BE337" i="20"/>
  <c r="BF337" i="20"/>
  <c r="AU337" i="20" s="1"/>
  <c r="BG337" i="20"/>
  <c r="AV337" i="20" s="1"/>
  <c r="BH337" i="20"/>
  <c r="AW337" i="20" s="1"/>
  <c r="BI337" i="20"/>
  <c r="AX337" i="20" s="1"/>
  <c r="BE338" i="20"/>
  <c r="BF338" i="20"/>
  <c r="AU338" i="20" s="1"/>
  <c r="BG338" i="20"/>
  <c r="AV338" i="20" s="1"/>
  <c r="BH338" i="20"/>
  <c r="AW338" i="20" s="1"/>
  <c r="BI338" i="20"/>
  <c r="AX338" i="20" s="1"/>
  <c r="BE339" i="20"/>
  <c r="BF339" i="20"/>
  <c r="AU339" i="20" s="1"/>
  <c r="BG339" i="20"/>
  <c r="AV339" i="20" s="1"/>
  <c r="BH339" i="20"/>
  <c r="AW339" i="20" s="1"/>
  <c r="BI339" i="20"/>
  <c r="AX339" i="20" s="1"/>
  <c r="BE340" i="20"/>
  <c r="BF340" i="20"/>
  <c r="AU340" i="20" s="1"/>
  <c r="BG340" i="20"/>
  <c r="AV340" i="20" s="1"/>
  <c r="BH340" i="20"/>
  <c r="AW340" i="20" s="1"/>
  <c r="BI340" i="20"/>
  <c r="AX340" i="20" s="1"/>
  <c r="BE341" i="20"/>
  <c r="BF341" i="20"/>
  <c r="AU341" i="20" s="1"/>
  <c r="BG341" i="20"/>
  <c r="AV341" i="20" s="1"/>
  <c r="BH341" i="20"/>
  <c r="AW341" i="20" s="1"/>
  <c r="BI341" i="20"/>
  <c r="AX341" i="20" s="1"/>
  <c r="BE342" i="20"/>
  <c r="BF342" i="20"/>
  <c r="AU342" i="20" s="1"/>
  <c r="BG342" i="20"/>
  <c r="AV342" i="20" s="1"/>
  <c r="BH342" i="20"/>
  <c r="AW342" i="20" s="1"/>
  <c r="BI342" i="20"/>
  <c r="AX342" i="20" s="1"/>
  <c r="BE343" i="20"/>
  <c r="BF343" i="20"/>
  <c r="AU343" i="20" s="1"/>
  <c r="BG343" i="20"/>
  <c r="AV343" i="20" s="1"/>
  <c r="BH343" i="20"/>
  <c r="AW343" i="20" s="1"/>
  <c r="BI343" i="20"/>
  <c r="AX343" i="20" s="1"/>
  <c r="BE344" i="20"/>
  <c r="BF344" i="20"/>
  <c r="AU344" i="20" s="1"/>
  <c r="BG344" i="20"/>
  <c r="AV344" i="20" s="1"/>
  <c r="BH344" i="20"/>
  <c r="AW344" i="20" s="1"/>
  <c r="BI344" i="20"/>
  <c r="AX344" i="20" s="1"/>
  <c r="BE345" i="20"/>
  <c r="BF345" i="20"/>
  <c r="AU345" i="20" s="1"/>
  <c r="BG345" i="20"/>
  <c r="AV345" i="20" s="1"/>
  <c r="BH345" i="20"/>
  <c r="AW345" i="20" s="1"/>
  <c r="BI345" i="20"/>
  <c r="AX345" i="20" s="1"/>
  <c r="BE346" i="20"/>
  <c r="BF346" i="20"/>
  <c r="AU346" i="20" s="1"/>
  <c r="BG346" i="20"/>
  <c r="AV346" i="20" s="1"/>
  <c r="BH346" i="20"/>
  <c r="AW346" i="20" s="1"/>
  <c r="BI346" i="20"/>
  <c r="AX346" i="20" s="1"/>
  <c r="BE347" i="20"/>
  <c r="BF347" i="20"/>
  <c r="AU347" i="20" s="1"/>
  <c r="BG347" i="20"/>
  <c r="AV347" i="20" s="1"/>
  <c r="BH347" i="20"/>
  <c r="AW347" i="20" s="1"/>
  <c r="BI347" i="20"/>
  <c r="AX347" i="20" s="1"/>
  <c r="BE348" i="20"/>
  <c r="BF348" i="20"/>
  <c r="AU348" i="20" s="1"/>
  <c r="BG348" i="20"/>
  <c r="AV348" i="20" s="1"/>
  <c r="BH348" i="20"/>
  <c r="AW348" i="20" s="1"/>
  <c r="BI348" i="20"/>
  <c r="AX348" i="20" s="1"/>
  <c r="BE349" i="20"/>
  <c r="BF349" i="20"/>
  <c r="AU349" i="20" s="1"/>
  <c r="BG349" i="20"/>
  <c r="AV349" i="20" s="1"/>
  <c r="BH349" i="20"/>
  <c r="AW349" i="20" s="1"/>
  <c r="BI349" i="20"/>
  <c r="AX349" i="20" s="1"/>
  <c r="BE350" i="20"/>
  <c r="BF350" i="20"/>
  <c r="AU350" i="20" s="1"/>
  <c r="BG350" i="20"/>
  <c r="AV350" i="20" s="1"/>
  <c r="BH350" i="20"/>
  <c r="AW350" i="20" s="1"/>
  <c r="BI350" i="20"/>
  <c r="AX350" i="20" s="1"/>
  <c r="BE351" i="20"/>
  <c r="BF351" i="20"/>
  <c r="AU351" i="20" s="1"/>
  <c r="BG351" i="20"/>
  <c r="AV351" i="20" s="1"/>
  <c r="BH351" i="20"/>
  <c r="AW351" i="20" s="1"/>
  <c r="BI351" i="20"/>
  <c r="AX351" i="20" s="1"/>
  <c r="BE352" i="20"/>
  <c r="BF352" i="20"/>
  <c r="AU352" i="20" s="1"/>
  <c r="BG352" i="20"/>
  <c r="AV352" i="20" s="1"/>
  <c r="BH352" i="20"/>
  <c r="AW352" i="20" s="1"/>
  <c r="BI352" i="20"/>
  <c r="AX352" i="20" s="1"/>
  <c r="BE353" i="20"/>
  <c r="BF353" i="20"/>
  <c r="AU353" i="20" s="1"/>
  <c r="BG353" i="20"/>
  <c r="AV353" i="20" s="1"/>
  <c r="BH353" i="20"/>
  <c r="AW353" i="20" s="1"/>
  <c r="BI353" i="20"/>
  <c r="AX353" i="20" s="1"/>
  <c r="BE354" i="20"/>
  <c r="BF354" i="20"/>
  <c r="AU354" i="20" s="1"/>
  <c r="BG354" i="20"/>
  <c r="AV354" i="20" s="1"/>
  <c r="BH354" i="20"/>
  <c r="AW354" i="20" s="1"/>
  <c r="BI354" i="20"/>
  <c r="AX354" i="20" s="1"/>
  <c r="BE355" i="20"/>
  <c r="BF355" i="20"/>
  <c r="AU355" i="20" s="1"/>
  <c r="BG355" i="20"/>
  <c r="AV355" i="20" s="1"/>
  <c r="BH355" i="20"/>
  <c r="AW355" i="20" s="1"/>
  <c r="BI355" i="20"/>
  <c r="AX355" i="20" s="1"/>
  <c r="BE356" i="20"/>
  <c r="BF356" i="20"/>
  <c r="AU356" i="20" s="1"/>
  <c r="BG356" i="20"/>
  <c r="AV356" i="20" s="1"/>
  <c r="BH356" i="20"/>
  <c r="AW356" i="20" s="1"/>
  <c r="BI356" i="20"/>
  <c r="AX356" i="20" s="1"/>
  <c r="BE357" i="20"/>
  <c r="BF357" i="20"/>
  <c r="AU357" i="20" s="1"/>
  <c r="BG357" i="20"/>
  <c r="AV357" i="20" s="1"/>
  <c r="BH357" i="20"/>
  <c r="AW357" i="20" s="1"/>
  <c r="BI357" i="20"/>
  <c r="AX357" i="20" s="1"/>
  <c r="BE358" i="20"/>
  <c r="BF358" i="20"/>
  <c r="AU358" i="20" s="1"/>
  <c r="BG358" i="20"/>
  <c r="AV358" i="20" s="1"/>
  <c r="BH358" i="20"/>
  <c r="AW358" i="20" s="1"/>
  <c r="BI358" i="20"/>
  <c r="AX358" i="20" s="1"/>
  <c r="BE359" i="20"/>
  <c r="BF359" i="20"/>
  <c r="AU359" i="20" s="1"/>
  <c r="BG359" i="20"/>
  <c r="AV359" i="20" s="1"/>
  <c r="BH359" i="20"/>
  <c r="AW359" i="20" s="1"/>
  <c r="BI359" i="20"/>
  <c r="AX359" i="20" s="1"/>
  <c r="BE360" i="20"/>
  <c r="BF360" i="20"/>
  <c r="AU360" i="20" s="1"/>
  <c r="BG360" i="20"/>
  <c r="AV360" i="20" s="1"/>
  <c r="BH360" i="20"/>
  <c r="AW360" i="20" s="1"/>
  <c r="BI360" i="20"/>
  <c r="AX360" i="20" s="1"/>
  <c r="BE361" i="20"/>
  <c r="BF361" i="20"/>
  <c r="AU361" i="20" s="1"/>
  <c r="BG361" i="20"/>
  <c r="AV361" i="20" s="1"/>
  <c r="BH361" i="20"/>
  <c r="AW361" i="20" s="1"/>
  <c r="BI361" i="20"/>
  <c r="AX361" i="20" s="1"/>
  <c r="BE362" i="20"/>
  <c r="BF362" i="20"/>
  <c r="AU362" i="20" s="1"/>
  <c r="BG362" i="20"/>
  <c r="AV362" i="20" s="1"/>
  <c r="BH362" i="20"/>
  <c r="AW362" i="20" s="1"/>
  <c r="BI362" i="20"/>
  <c r="AX362" i="20" s="1"/>
  <c r="BE363" i="20"/>
  <c r="BF363" i="20"/>
  <c r="AU363" i="20" s="1"/>
  <c r="BG363" i="20"/>
  <c r="AV363" i="20" s="1"/>
  <c r="BH363" i="20"/>
  <c r="AW363" i="20" s="1"/>
  <c r="BI363" i="20"/>
  <c r="AX363" i="20" s="1"/>
  <c r="BE364" i="20"/>
  <c r="BF364" i="20"/>
  <c r="AU364" i="20" s="1"/>
  <c r="BG364" i="20"/>
  <c r="AV364" i="20" s="1"/>
  <c r="BH364" i="20"/>
  <c r="AW364" i="20" s="1"/>
  <c r="BI364" i="20"/>
  <c r="AX364" i="20" s="1"/>
  <c r="BE365" i="20"/>
  <c r="BF365" i="20"/>
  <c r="AU365" i="20" s="1"/>
  <c r="BG365" i="20"/>
  <c r="AV365" i="20" s="1"/>
  <c r="BH365" i="20"/>
  <c r="AW365" i="20" s="1"/>
  <c r="BI365" i="20"/>
  <c r="AX365" i="20" s="1"/>
  <c r="BE366" i="20"/>
  <c r="BF366" i="20"/>
  <c r="AU366" i="20" s="1"/>
  <c r="BG366" i="20"/>
  <c r="AV366" i="20" s="1"/>
  <c r="BH366" i="20"/>
  <c r="AW366" i="20" s="1"/>
  <c r="BI366" i="20"/>
  <c r="AX366" i="20" s="1"/>
  <c r="BE367" i="20"/>
  <c r="BF367" i="20"/>
  <c r="AU367" i="20" s="1"/>
  <c r="BG367" i="20"/>
  <c r="AV367" i="20" s="1"/>
  <c r="BH367" i="20"/>
  <c r="AW367" i="20" s="1"/>
  <c r="BI367" i="20"/>
  <c r="AX367" i="20" s="1"/>
  <c r="BE368" i="20"/>
  <c r="BF368" i="20"/>
  <c r="AU368" i="20" s="1"/>
  <c r="BG368" i="20"/>
  <c r="AV368" i="20" s="1"/>
  <c r="BH368" i="20"/>
  <c r="AW368" i="20" s="1"/>
  <c r="BI368" i="20"/>
  <c r="AX368" i="20" s="1"/>
  <c r="BE369" i="20"/>
  <c r="BF369" i="20"/>
  <c r="AU369" i="20" s="1"/>
  <c r="BG369" i="20"/>
  <c r="AV369" i="20" s="1"/>
  <c r="BH369" i="20"/>
  <c r="AW369" i="20" s="1"/>
  <c r="BI369" i="20"/>
  <c r="AX369" i="20" s="1"/>
  <c r="BE370" i="20"/>
  <c r="BF370" i="20"/>
  <c r="AU370" i="20" s="1"/>
  <c r="BG370" i="20"/>
  <c r="AV370" i="20" s="1"/>
  <c r="BH370" i="20"/>
  <c r="AW370" i="20" s="1"/>
  <c r="BI370" i="20"/>
  <c r="AX370" i="20" s="1"/>
  <c r="BE371" i="20"/>
  <c r="BF371" i="20"/>
  <c r="AU371" i="20" s="1"/>
  <c r="BG371" i="20"/>
  <c r="AV371" i="20" s="1"/>
  <c r="BH371" i="20"/>
  <c r="AW371" i="20" s="1"/>
  <c r="BI371" i="20"/>
  <c r="AX371" i="20" s="1"/>
  <c r="BE372" i="20"/>
  <c r="BF372" i="20"/>
  <c r="AU372" i="20" s="1"/>
  <c r="BG372" i="20"/>
  <c r="AV372" i="20" s="1"/>
  <c r="BH372" i="20"/>
  <c r="AW372" i="20" s="1"/>
  <c r="BI372" i="20"/>
  <c r="AX372" i="20" s="1"/>
  <c r="BE373" i="20"/>
  <c r="BF373" i="20"/>
  <c r="AU373" i="20" s="1"/>
  <c r="BG373" i="20"/>
  <c r="AV373" i="20" s="1"/>
  <c r="BH373" i="20"/>
  <c r="AW373" i="20" s="1"/>
  <c r="BI373" i="20"/>
  <c r="AX373" i="20" s="1"/>
  <c r="BE374" i="20"/>
  <c r="BF374" i="20"/>
  <c r="AU374" i="20" s="1"/>
  <c r="BG374" i="20"/>
  <c r="AV374" i="20" s="1"/>
  <c r="BH374" i="20"/>
  <c r="AW374" i="20" s="1"/>
  <c r="BI374" i="20"/>
  <c r="AX374" i="20" s="1"/>
  <c r="BE375" i="20"/>
  <c r="BF375" i="20"/>
  <c r="AU375" i="20" s="1"/>
  <c r="BG375" i="20"/>
  <c r="AV375" i="20" s="1"/>
  <c r="BH375" i="20"/>
  <c r="AW375" i="20" s="1"/>
  <c r="BI375" i="20"/>
  <c r="AX375" i="20" s="1"/>
  <c r="BE376" i="20"/>
  <c r="BF376" i="20"/>
  <c r="AU376" i="20" s="1"/>
  <c r="BG376" i="20"/>
  <c r="AV376" i="20" s="1"/>
  <c r="BH376" i="20"/>
  <c r="AW376" i="20" s="1"/>
  <c r="BI376" i="20"/>
  <c r="AX376" i="20" s="1"/>
  <c r="BE377" i="20"/>
  <c r="BF377" i="20"/>
  <c r="AU377" i="20" s="1"/>
  <c r="BG377" i="20"/>
  <c r="AV377" i="20" s="1"/>
  <c r="BH377" i="20"/>
  <c r="AW377" i="20" s="1"/>
  <c r="BI377" i="20"/>
  <c r="AX377" i="20" s="1"/>
  <c r="BE378" i="20"/>
  <c r="BF378" i="20"/>
  <c r="AU378" i="20" s="1"/>
  <c r="BG378" i="20"/>
  <c r="AV378" i="20" s="1"/>
  <c r="BH378" i="20"/>
  <c r="AW378" i="20" s="1"/>
  <c r="BI378" i="20"/>
  <c r="AX378" i="20" s="1"/>
  <c r="BE379" i="20"/>
  <c r="BF379" i="20"/>
  <c r="AU379" i="20" s="1"/>
  <c r="BG379" i="20"/>
  <c r="AV379" i="20" s="1"/>
  <c r="BH379" i="20"/>
  <c r="AW379" i="20" s="1"/>
  <c r="BI379" i="20"/>
  <c r="AX379" i="20" s="1"/>
  <c r="BE380" i="20"/>
  <c r="BF380" i="20"/>
  <c r="AU380" i="20" s="1"/>
  <c r="BG380" i="20"/>
  <c r="AV380" i="20" s="1"/>
  <c r="BH380" i="20"/>
  <c r="AW380" i="20" s="1"/>
  <c r="BI380" i="20"/>
  <c r="AX380" i="20" s="1"/>
  <c r="BE381" i="20"/>
  <c r="BF381" i="20"/>
  <c r="AU381" i="20" s="1"/>
  <c r="BG381" i="20"/>
  <c r="AV381" i="20" s="1"/>
  <c r="BH381" i="20"/>
  <c r="AW381" i="20" s="1"/>
  <c r="BI381" i="20"/>
  <c r="AX381" i="20" s="1"/>
  <c r="BE382" i="20"/>
  <c r="BF382" i="20"/>
  <c r="AU382" i="20" s="1"/>
  <c r="BG382" i="20"/>
  <c r="AV382" i="20" s="1"/>
  <c r="BH382" i="20"/>
  <c r="AW382" i="20" s="1"/>
  <c r="BI382" i="20"/>
  <c r="AX382" i="20" s="1"/>
  <c r="BE383" i="20"/>
  <c r="BF383" i="20"/>
  <c r="AU383" i="20" s="1"/>
  <c r="BG383" i="20"/>
  <c r="AV383" i="20" s="1"/>
  <c r="BH383" i="20"/>
  <c r="AW383" i="20" s="1"/>
  <c r="BI383" i="20"/>
  <c r="AX383" i="20" s="1"/>
  <c r="BE384" i="20"/>
  <c r="BF384" i="20"/>
  <c r="AU384" i="20" s="1"/>
  <c r="BG384" i="20"/>
  <c r="AV384" i="20" s="1"/>
  <c r="BH384" i="20"/>
  <c r="AW384" i="20" s="1"/>
  <c r="BI384" i="20"/>
  <c r="AX384" i="20" s="1"/>
  <c r="BE385" i="20"/>
  <c r="BF385" i="20"/>
  <c r="AU385" i="20" s="1"/>
  <c r="BG385" i="20"/>
  <c r="AV385" i="20" s="1"/>
  <c r="BH385" i="20"/>
  <c r="AW385" i="20" s="1"/>
  <c r="BI385" i="20"/>
  <c r="AX385" i="20" s="1"/>
  <c r="BE386" i="20"/>
  <c r="BF386" i="20"/>
  <c r="AU386" i="20" s="1"/>
  <c r="BG386" i="20"/>
  <c r="AV386" i="20" s="1"/>
  <c r="BH386" i="20"/>
  <c r="AW386" i="20" s="1"/>
  <c r="BI386" i="20"/>
  <c r="AX386" i="20" s="1"/>
  <c r="BE387" i="20"/>
  <c r="BF387" i="20"/>
  <c r="AU387" i="20" s="1"/>
  <c r="BG387" i="20"/>
  <c r="AV387" i="20" s="1"/>
  <c r="BH387" i="20"/>
  <c r="AW387" i="20" s="1"/>
  <c r="BI387" i="20"/>
  <c r="AX387" i="20" s="1"/>
  <c r="BE388" i="20"/>
  <c r="BF388" i="20"/>
  <c r="AU388" i="20" s="1"/>
  <c r="BG388" i="20"/>
  <c r="AV388" i="20" s="1"/>
  <c r="BH388" i="20"/>
  <c r="AW388" i="20" s="1"/>
  <c r="BI388" i="20"/>
  <c r="AX388" i="20" s="1"/>
  <c r="BE389" i="20"/>
  <c r="BF389" i="20"/>
  <c r="AU389" i="20" s="1"/>
  <c r="BG389" i="20"/>
  <c r="AV389" i="20" s="1"/>
  <c r="BH389" i="20"/>
  <c r="AW389" i="20" s="1"/>
  <c r="BI389" i="20"/>
  <c r="AX389" i="20" s="1"/>
  <c r="BE390" i="20"/>
  <c r="BF390" i="20"/>
  <c r="AU390" i="20" s="1"/>
  <c r="BG390" i="20"/>
  <c r="AV390" i="20" s="1"/>
  <c r="BH390" i="20"/>
  <c r="AW390" i="20" s="1"/>
  <c r="BI390" i="20"/>
  <c r="AX390" i="20" s="1"/>
  <c r="BE391" i="20"/>
  <c r="BF391" i="20"/>
  <c r="AU391" i="20" s="1"/>
  <c r="BG391" i="20"/>
  <c r="AV391" i="20" s="1"/>
  <c r="BH391" i="20"/>
  <c r="AW391" i="20" s="1"/>
  <c r="BI391" i="20"/>
  <c r="AX391" i="20" s="1"/>
  <c r="BE392" i="20"/>
  <c r="BF392" i="20"/>
  <c r="AU392" i="20" s="1"/>
  <c r="BG392" i="20"/>
  <c r="AV392" i="20" s="1"/>
  <c r="BH392" i="20"/>
  <c r="AW392" i="20" s="1"/>
  <c r="BI392" i="20"/>
  <c r="AX392" i="20" s="1"/>
  <c r="BE393" i="20"/>
  <c r="BF393" i="20"/>
  <c r="AU393" i="20" s="1"/>
  <c r="BG393" i="20"/>
  <c r="AV393" i="20" s="1"/>
  <c r="BH393" i="20"/>
  <c r="AW393" i="20" s="1"/>
  <c r="BI393" i="20"/>
  <c r="AX393" i="20" s="1"/>
  <c r="BE394" i="20"/>
  <c r="BF394" i="20"/>
  <c r="AU394" i="20" s="1"/>
  <c r="BG394" i="20"/>
  <c r="AV394" i="20" s="1"/>
  <c r="BH394" i="20"/>
  <c r="AW394" i="20" s="1"/>
  <c r="BI394" i="20"/>
  <c r="AX394" i="20" s="1"/>
  <c r="BE395" i="20"/>
  <c r="BF395" i="20"/>
  <c r="AU395" i="20" s="1"/>
  <c r="BG395" i="20"/>
  <c r="AV395" i="20" s="1"/>
  <c r="BH395" i="20"/>
  <c r="AW395" i="20" s="1"/>
  <c r="BI395" i="20"/>
  <c r="AX395" i="20" s="1"/>
  <c r="BE396" i="20"/>
  <c r="BF396" i="20"/>
  <c r="AU396" i="20" s="1"/>
  <c r="BG396" i="20"/>
  <c r="AV396" i="20" s="1"/>
  <c r="BH396" i="20"/>
  <c r="AW396" i="20" s="1"/>
  <c r="BI396" i="20"/>
  <c r="AX396" i="20" s="1"/>
  <c r="BE397" i="20"/>
  <c r="BF397" i="20"/>
  <c r="AU397" i="20" s="1"/>
  <c r="BG397" i="20"/>
  <c r="AV397" i="20" s="1"/>
  <c r="BH397" i="20"/>
  <c r="AW397" i="20" s="1"/>
  <c r="BI397" i="20"/>
  <c r="AX397" i="20" s="1"/>
  <c r="BE398" i="20"/>
  <c r="BF398" i="20"/>
  <c r="AU398" i="20" s="1"/>
  <c r="BG398" i="20"/>
  <c r="AV398" i="20" s="1"/>
  <c r="BH398" i="20"/>
  <c r="AW398" i="20" s="1"/>
  <c r="BI398" i="20"/>
  <c r="AX398" i="20" s="1"/>
  <c r="BE399" i="20"/>
  <c r="BF399" i="20"/>
  <c r="AU399" i="20" s="1"/>
  <c r="BG399" i="20"/>
  <c r="AV399" i="20" s="1"/>
  <c r="BH399" i="20"/>
  <c r="AW399" i="20" s="1"/>
  <c r="BI399" i="20"/>
  <c r="AX399" i="20" s="1"/>
  <c r="BE400" i="20"/>
  <c r="BF400" i="20"/>
  <c r="AU400" i="20" s="1"/>
  <c r="BG400" i="20"/>
  <c r="AV400" i="20" s="1"/>
  <c r="BH400" i="20"/>
  <c r="AW400" i="20" s="1"/>
  <c r="BI400" i="20"/>
  <c r="AX400" i="20" s="1"/>
  <c r="BE401" i="20"/>
  <c r="BF401" i="20"/>
  <c r="AU401" i="20" s="1"/>
  <c r="BG401" i="20"/>
  <c r="AV401" i="20" s="1"/>
  <c r="BH401" i="20"/>
  <c r="AW401" i="20" s="1"/>
  <c r="BI401" i="20"/>
  <c r="AX401" i="20" s="1"/>
  <c r="BE402" i="20"/>
  <c r="BF402" i="20"/>
  <c r="AU402" i="20" s="1"/>
  <c r="BG402" i="20"/>
  <c r="AV402" i="20" s="1"/>
  <c r="BH402" i="20"/>
  <c r="AW402" i="20" s="1"/>
  <c r="BI402" i="20"/>
  <c r="AX402" i="20" s="1"/>
  <c r="BE403" i="20"/>
  <c r="BF403" i="20"/>
  <c r="AU403" i="20" s="1"/>
  <c r="BG403" i="20"/>
  <c r="AV403" i="20" s="1"/>
  <c r="BH403" i="20"/>
  <c r="AW403" i="20" s="1"/>
  <c r="BI403" i="20"/>
  <c r="AX403" i="20" s="1"/>
  <c r="BE404" i="20"/>
  <c r="BF404" i="20"/>
  <c r="AU404" i="20" s="1"/>
  <c r="BG404" i="20"/>
  <c r="AV404" i="20" s="1"/>
  <c r="BH404" i="20"/>
  <c r="AW404" i="20" s="1"/>
  <c r="BI404" i="20"/>
  <c r="AX404" i="20" s="1"/>
  <c r="BE405" i="20"/>
  <c r="BF405" i="20"/>
  <c r="AU405" i="20" s="1"/>
  <c r="BG405" i="20"/>
  <c r="AV405" i="20" s="1"/>
  <c r="BH405" i="20"/>
  <c r="AW405" i="20" s="1"/>
  <c r="BI405" i="20"/>
  <c r="AX405" i="20" s="1"/>
  <c r="BE406" i="20"/>
  <c r="BF406" i="20"/>
  <c r="AU406" i="20" s="1"/>
  <c r="BG406" i="20"/>
  <c r="AV406" i="20" s="1"/>
  <c r="BH406" i="20"/>
  <c r="AW406" i="20" s="1"/>
  <c r="BI406" i="20"/>
  <c r="AX406" i="20" s="1"/>
  <c r="BE407" i="20"/>
  <c r="BF407" i="20"/>
  <c r="AU407" i="20" s="1"/>
  <c r="BG407" i="20"/>
  <c r="AV407" i="20" s="1"/>
  <c r="BH407" i="20"/>
  <c r="AW407" i="20" s="1"/>
  <c r="BI407" i="20"/>
  <c r="AX407" i="20" s="1"/>
  <c r="BE408" i="20"/>
  <c r="BF408" i="20"/>
  <c r="AU408" i="20" s="1"/>
  <c r="BG408" i="20"/>
  <c r="AV408" i="20" s="1"/>
  <c r="BH408" i="20"/>
  <c r="AW408" i="20" s="1"/>
  <c r="BI408" i="20"/>
  <c r="AX408" i="20" s="1"/>
  <c r="BE409" i="20"/>
  <c r="BF409" i="20"/>
  <c r="AU409" i="20" s="1"/>
  <c r="BG409" i="20"/>
  <c r="AV409" i="20" s="1"/>
  <c r="BH409" i="20"/>
  <c r="AW409" i="20" s="1"/>
  <c r="BI409" i="20"/>
  <c r="AX409" i="20" s="1"/>
  <c r="BE410" i="20"/>
  <c r="BF410" i="20"/>
  <c r="AU410" i="20" s="1"/>
  <c r="BG410" i="20"/>
  <c r="AV410" i="20" s="1"/>
  <c r="BH410" i="20"/>
  <c r="AW410" i="20" s="1"/>
  <c r="BI410" i="20"/>
  <c r="AX410" i="20" s="1"/>
  <c r="BE411" i="20"/>
  <c r="BF411" i="20"/>
  <c r="AU411" i="20" s="1"/>
  <c r="BG411" i="20"/>
  <c r="AV411" i="20" s="1"/>
  <c r="BH411" i="20"/>
  <c r="AW411" i="20" s="1"/>
  <c r="BI411" i="20"/>
  <c r="AX411" i="20" s="1"/>
  <c r="BE412" i="20"/>
  <c r="BF412" i="20"/>
  <c r="AU412" i="20" s="1"/>
  <c r="BG412" i="20"/>
  <c r="AV412" i="20" s="1"/>
  <c r="BH412" i="20"/>
  <c r="AW412" i="20" s="1"/>
  <c r="BI412" i="20"/>
  <c r="AX412" i="20" s="1"/>
  <c r="BE413" i="20"/>
  <c r="BF413" i="20"/>
  <c r="AU413" i="20" s="1"/>
  <c r="BG413" i="20"/>
  <c r="AV413" i="20" s="1"/>
  <c r="BH413" i="20"/>
  <c r="AW413" i="20" s="1"/>
  <c r="BI413" i="20"/>
  <c r="AX413" i="20" s="1"/>
  <c r="BE414" i="20"/>
  <c r="BF414" i="20"/>
  <c r="AU414" i="20" s="1"/>
  <c r="BG414" i="20"/>
  <c r="AV414" i="20" s="1"/>
  <c r="BH414" i="20"/>
  <c r="AW414" i="20" s="1"/>
  <c r="BI414" i="20"/>
  <c r="AX414" i="20" s="1"/>
  <c r="BE415" i="20"/>
  <c r="BF415" i="20"/>
  <c r="AU415" i="20" s="1"/>
  <c r="BG415" i="20"/>
  <c r="AV415" i="20" s="1"/>
  <c r="BH415" i="20"/>
  <c r="AW415" i="20" s="1"/>
  <c r="BI415" i="20"/>
  <c r="AX415" i="20" s="1"/>
  <c r="BE416" i="20"/>
  <c r="BF416" i="20"/>
  <c r="AU416" i="20" s="1"/>
  <c r="BG416" i="20"/>
  <c r="AV416" i="20" s="1"/>
  <c r="BH416" i="20"/>
  <c r="AW416" i="20" s="1"/>
  <c r="BI416" i="20"/>
  <c r="AX416" i="20" s="1"/>
  <c r="BE417" i="20"/>
  <c r="BF417" i="20"/>
  <c r="AU417" i="20" s="1"/>
  <c r="BG417" i="20"/>
  <c r="AV417" i="20" s="1"/>
  <c r="BH417" i="20"/>
  <c r="AW417" i="20" s="1"/>
  <c r="BI417" i="20"/>
  <c r="AX417" i="20" s="1"/>
  <c r="BE418" i="20"/>
  <c r="BF418" i="20"/>
  <c r="AU418" i="20" s="1"/>
  <c r="BG418" i="20"/>
  <c r="AV418" i="20" s="1"/>
  <c r="BH418" i="20"/>
  <c r="AW418" i="20" s="1"/>
  <c r="BI418" i="20"/>
  <c r="AX418" i="20" s="1"/>
  <c r="BE419" i="20"/>
  <c r="BF419" i="20"/>
  <c r="AU419" i="20" s="1"/>
  <c r="BG419" i="20"/>
  <c r="AV419" i="20" s="1"/>
  <c r="BH419" i="20"/>
  <c r="AW419" i="20" s="1"/>
  <c r="BI419" i="20"/>
  <c r="AX419" i="20" s="1"/>
  <c r="BE420" i="20"/>
  <c r="BF420" i="20"/>
  <c r="AU420" i="20" s="1"/>
  <c r="BG420" i="20"/>
  <c r="AV420" i="20" s="1"/>
  <c r="BH420" i="20"/>
  <c r="AW420" i="20" s="1"/>
  <c r="BI420" i="20"/>
  <c r="AX420" i="20" s="1"/>
  <c r="BE421" i="20"/>
  <c r="BF421" i="20"/>
  <c r="AU421" i="20" s="1"/>
  <c r="BG421" i="20"/>
  <c r="AV421" i="20" s="1"/>
  <c r="BH421" i="20"/>
  <c r="AW421" i="20" s="1"/>
  <c r="BI421" i="20"/>
  <c r="AX421" i="20" s="1"/>
  <c r="BE422" i="20"/>
  <c r="BF422" i="20"/>
  <c r="AU422" i="20" s="1"/>
  <c r="BG422" i="20"/>
  <c r="AV422" i="20" s="1"/>
  <c r="BH422" i="20"/>
  <c r="AW422" i="20" s="1"/>
  <c r="BI422" i="20"/>
  <c r="AX422" i="20" s="1"/>
  <c r="BE423" i="20"/>
  <c r="BF423" i="20"/>
  <c r="AU423" i="20" s="1"/>
  <c r="BG423" i="20"/>
  <c r="AV423" i="20" s="1"/>
  <c r="BH423" i="20"/>
  <c r="AW423" i="20" s="1"/>
  <c r="BI423" i="20"/>
  <c r="AX423" i="20" s="1"/>
  <c r="BE424" i="20"/>
  <c r="BF424" i="20"/>
  <c r="AU424" i="20" s="1"/>
  <c r="BG424" i="20"/>
  <c r="AV424" i="20" s="1"/>
  <c r="BH424" i="20"/>
  <c r="AW424" i="20" s="1"/>
  <c r="BI424" i="20"/>
  <c r="AX424" i="20" s="1"/>
  <c r="BE425" i="20"/>
  <c r="BF425" i="20"/>
  <c r="AU425" i="20" s="1"/>
  <c r="BG425" i="20"/>
  <c r="AV425" i="20" s="1"/>
  <c r="BH425" i="20"/>
  <c r="AW425" i="20" s="1"/>
  <c r="BI425" i="20"/>
  <c r="AX425" i="20" s="1"/>
  <c r="BE426" i="20"/>
  <c r="BF426" i="20"/>
  <c r="AU426" i="20" s="1"/>
  <c r="BG426" i="20"/>
  <c r="AV426" i="20" s="1"/>
  <c r="BH426" i="20"/>
  <c r="AW426" i="20" s="1"/>
  <c r="BI426" i="20"/>
  <c r="AX426" i="20" s="1"/>
  <c r="BE427" i="20"/>
  <c r="BF427" i="20"/>
  <c r="AU427" i="20" s="1"/>
  <c r="BG427" i="20"/>
  <c r="AV427" i="20" s="1"/>
  <c r="BH427" i="20"/>
  <c r="AW427" i="20" s="1"/>
  <c r="BI427" i="20"/>
  <c r="AX427" i="20" s="1"/>
  <c r="BE428" i="20"/>
  <c r="BF428" i="20"/>
  <c r="AU428" i="20" s="1"/>
  <c r="BG428" i="20"/>
  <c r="AV428" i="20" s="1"/>
  <c r="BH428" i="20"/>
  <c r="AW428" i="20" s="1"/>
  <c r="BI428" i="20"/>
  <c r="AX428" i="20" s="1"/>
  <c r="BE429" i="20"/>
  <c r="BF429" i="20"/>
  <c r="AU429" i="20" s="1"/>
  <c r="BG429" i="20"/>
  <c r="AV429" i="20" s="1"/>
  <c r="BH429" i="20"/>
  <c r="AW429" i="20" s="1"/>
  <c r="BI429" i="20"/>
  <c r="AX429" i="20" s="1"/>
  <c r="BE430" i="20"/>
  <c r="BF430" i="20"/>
  <c r="AU430" i="20" s="1"/>
  <c r="BG430" i="20"/>
  <c r="AV430" i="20" s="1"/>
  <c r="BH430" i="20"/>
  <c r="AW430" i="20" s="1"/>
  <c r="BI430" i="20"/>
  <c r="AX430" i="20" s="1"/>
  <c r="BE431" i="20"/>
  <c r="BF431" i="20"/>
  <c r="AU431" i="20" s="1"/>
  <c r="BG431" i="20"/>
  <c r="AV431" i="20" s="1"/>
  <c r="BH431" i="20"/>
  <c r="AW431" i="20" s="1"/>
  <c r="BI431" i="20"/>
  <c r="AX431" i="20" s="1"/>
  <c r="BE432" i="20"/>
  <c r="BF432" i="20"/>
  <c r="AU432" i="20" s="1"/>
  <c r="BG432" i="20"/>
  <c r="AV432" i="20" s="1"/>
  <c r="BH432" i="20"/>
  <c r="AW432" i="20" s="1"/>
  <c r="BI432" i="20"/>
  <c r="AX432" i="20" s="1"/>
  <c r="BE433" i="20"/>
  <c r="BF433" i="20"/>
  <c r="AU433" i="20" s="1"/>
  <c r="BG433" i="20"/>
  <c r="AV433" i="20" s="1"/>
  <c r="BH433" i="20"/>
  <c r="AW433" i="20" s="1"/>
  <c r="BI433" i="20"/>
  <c r="AX433" i="20" s="1"/>
  <c r="BE434" i="20"/>
  <c r="BF434" i="20"/>
  <c r="AU434" i="20" s="1"/>
  <c r="BG434" i="20"/>
  <c r="AV434" i="20" s="1"/>
  <c r="BH434" i="20"/>
  <c r="AW434" i="20" s="1"/>
  <c r="BI434" i="20"/>
  <c r="AX434" i="20" s="1"/>
  <c r="BE435" i="20"/>
  <c r="BF435" i="20"/>
  <c r="AU435" i="20" s="1"/>
  <c r="BG435" i="20"/>
  <c r="AV435" i="20" s="1"/>
  <c r="BH435" i="20"/>
  <c r="AW435" i="20" s="1"/>
  <c r="BI435" i="20"/>
  <c r="AX435" i="20" s="1"/>
  <c r="BE436" i="20"/>
  <c r="BF436" i="20"/>
  <c r="AU436" i="20" s="1"/>
  <c r="BG436" i="20"/>
  <c r="AV436" i="20" s="1"/>
  <c r="BH436" i="20"/>
  <c r="AW436" i="20" s="1"/>
  <c r="BI436" i="20"/>
  <c r="AX436" i="20" s="1"/>
  <c r="BE437" i="20"/>
  <c r="BF437" i="20"/>
  <c r="AU437" i="20" s="1"/>
  <c r="BG437" i="20"/>
  <c r="AV437" i="20" s="1"/>
  <c r="BH437" i="20"/>
  <c r="AW437" i="20" s="1"/>
  <c r="BI437" i="20"/>
  <c r="AX437" i="20" s="1"/>
  <c r="BE438" i="20"/>
  <c r="BF438" i="20"/>
  <c r="AU438" i="20" s="1"/>
  <c r="BG438" i="20"/>
  <c r="AV438" i="20" s="1"/>
  <c r="BH438" i="20"/>
  <c r="AW438" i="20" s="1"/>
  <c r="BI438" i="20"/>
  <c r="AX438" i="20" s="1"/>
  <c r="BE439" i="20"/>
  <c r="BF439" i="20"/>
  <c r="AU439" i="20" s="1"/>
  <c r="BG439" i="20"/>
  <c r="AV439" i="20" s="1"/>
  <c r="BH439" i="20"/>
  <c r="AW439" i="20" s="1"/>
  <c r="BI439" i="20"/>
  <c r="AX439" i="20" s="1"/>
  <c r="BE440" i="20"/>
  <c r="BF440" i="20"/>
  <c r="AU440" i="20" s="1"/>
  <c r="BG440" i="20"/>
  <c r="AV440" i="20" s="1"/>
  <c r="BH440" i="20"/>
  <c r="AW440" i="20" s="1"/>
  <c r="BI440" i="20"/>
  <c r="AX440" i="20" s="1"/>
  <c r="BE441" i="20"/>
  <c r="BF441" i="20"/>
  <c r="AU441" i="20" s="1"/>
  <c r="BG441" i="20"/>
  <c r="AV441" i="20" s="1"/>
  <c r="BH441" i="20"/>
  <c r="AW441" i="20" s="1"/>
  <c r="BI441" i="20"/>
  <c r="AX441" i="20" s="1"/>
  <c r="BE442" i="20"/>
  <c r="BF442" i="20"/>
  <c r="AU442" i="20" s="1"/>
  <c r="BG442" i="20"/>
  <c r="AV442" i="20" s="1"/>
  <c r="BH442" i="20"/>
  <c r="AW442" i="20" s="1"/>
  <c r="BI442" i="20"/>
  <c r="AX442" i="20" s="1"/>
  <c r="BE443" i="20"/>
  <c r="BF443" i="20"/>
  <c r="AU443" i="20" s="1"/>
  <c r="BG443" i="20"/>
  <c r="AV443" i="20" s="1"/>
  <c r="BH443" i="20"/>
  <c r="AW443" i="20" s="1"/>
  <c r="BI443" i="20"/>
  <c r="AX443" i="20" s="1"/>
  <c r="BE444" i="20"/>
  <c r="BF444" i="20"/>
  <c r="AU444" i="20" s="1"/>
  <c r="BG444" i="20"/>
  <c r="AV444" i="20" s="1"/>
  <c r="BH444" i="20"/>
  <c r="AW444" i="20" s="1"/>
  <c r="BI444" i="20"/>
  <c r="AX444" i="20" s="1"/>
  <c r="BE445" i="20"/>
  <c r="BF445" i="20"/>
  <c r="AU445" i="20" s="1"/>
  <c r="BG445" i="20"/>
  <c r="AV445" i="20" s="1"/>
  <c r="BH445" i="20"/>
  <c r="AW445" i="20" s="1"/>
  <c r="BI445" i="20"/>
  <c r="AX445" i="20" s="1"/>
  <c r="BE446" i="20"/>
  <c r="BF446" i="20"/>
  <c r="AU446" i="20" s="1"/>
  <c r="BG446" i="20"/>
  <c r="AV446" i="20" s="1"/>
  <c r="BH446" i="20"/>
  <c r="AW446" i="20" s="1"/>
  <c r="BI446" i="20"/>
  <c r="AX446" i="20" s="1"/>
  <c r="BE447" i="20"/>
  <c r="BF447" i="20"/>
  <c r="AU447" i="20" s="1"/>
  <c r="BG447" i="20"/>
  <c r="AV447" i="20" s="1"/>
  <c r="BH447" i="20"/>
  <c r="AW447" i="20" s="1"/>
  <c r="BI447" i="20"/>
  <c r="AX447" i="20" s="1"/>
  <c r="BE448" i="20"/>
  <c r="BF448" i="20"/>
  <c r="AU448" i="20" s="1"/>
  <c r="BG448" i="20"/>
  <c r="AV448" i="20" s="1"/>
  <c r="BH448" i="20"/>
  <c r="AW448" i="20" s="1"/>
  <c r="BI448" i="20"/>
  <c r="AX448" i="20" s="1"/>
  <c r="BE449" i="20"/>
  <c r="BF449" i="20"/>
  <c r="AU449" i="20" s="1"/>
  <c r="BG449" i="20"/>
  <c r="AV449" i="20" s="1"/>
  <c r="BH449" i="20"/>
  <c r="AW449" i="20" s="1"/>
  <c r="BI449" i="20"/>
  <c r="AX449" i="20" s="1"/>
  <c r="BE450" i="20"/>
  <c r="BF450" i="20"/>
  <c r="AU450" i="20" s="1"/>
  <c r="BG450" i="20"/>
  <c r="AV450" i="20" s="1"/>
  <c r="BH450" i="20"/>
  <c r="AW450" i="20" s="1"/>
  <c r="BI450" i="20"/>
  <c r="AX450" i="20" s="1"/>
  <c r="BE451" i="20"/>
  <c r="BF451" i="20"/>
  <c r="AU451" i="20" s="1"/>
  <c r="BG451" i="20"/>
  <c r="AV451" i="20" s="1"/>
  <c r="BH451" i="20"/>
  <c r="AW451" i="20" s="1"/>
  <c r="BI451" i="20"/>
  <c r="AX451" i="20" s="1"/>
  <c r="BE452" i="20"/>
  <c r="BF452" i="20"/>
  <c r="AU452" i="20" s="1"/>
  <c r="BG452" i="20"/>
  <c r="AV452" i="20" s="1"/>
  <c r="BH452" i="20"/>
  <c r="AW452" i="20" s="1"/>
  <c r="BI452" i="20"/>
  <c r="AX452" i="20" s="1"/>
  <c r="BE453" i="20"/>
  <c r="BF453" i="20"/>
  <c r="AU453" i="20" s="1"/>
  <c r="BG453" i="20"/>
  <c r="AV453" i="20" s="1"/>
  <c r="BH453" i="20"/>
  <c r="AW453" i="20" s="1"/>
  <c r="BI453" i="20"/>
  <c r="AX453" i="20" s="1"/>
  <c r="BE454" i="20"/>
  <c r="BF454" i="20"/>
  <c r="AU454" i="20" s="1"/>
  <c r="BG454" i="20"/>
  <c r="AV454" i="20" s="1"/>
  <c r="BH454" i="20"/>
  <c r="AW454" i="20" s="1"/>
  <c r="BI454" i="20"/>
  <c r="AX454" i="20" s="1"/>
  <c r="BE455" i="20"/>
  <c r="BF455" i="20"/>
  <c r="AU455" i="20" s="1"/>
  <c r="BG455" i="20"/>
  <c r="AV455" i="20" s="1"/>
  <c r="BH455" i="20"/>
  <c r="AW455" i="20" s="1"/>
  <c r="BI455" i="20"/>
  <c r="AX455" i="20" s="1"/>
  <c r="BE456" i="20"/>
  <c r="BF456" i="20"/>
  <c r="AU456" i="20" s="1"/>
  <c r="BG456" i="20"/>
  <c r="AV456" i="20" s="1"/>
  <c r="BH456" i="20"/>
  <c r="AW456" i="20" s="1"/>
  <c r="BI456" i="20"/>
  <c r="AX456" i="20" s="1"/>
  <c r="BE457" i="20"/>
  <c r="BF457" i="20"/>
  <c r="AU457" i="20" s="1"/>
  <c r="BG457" i="20"/>
  <c r="AV457" i="20" s="1"/>
  <c r="BH457" i="20"/>
  <c r="AW457" i="20" s="1"/>
  <c r="BI457" i="20"/>
  <c r="AX457" i="20" s="1"/>
  <c r="BE458" i="20"/>
  <c r="BF458" i="20"/>
  <c r="AU458" i="20" s="1"/>
  <c r="BG458" i="20"/>
  <c r="AV458" i="20" s="1"/>
  <c r="BH458" i="20"/>
  <c r="AW458" i="20" s="1"/>
  <c r="BI458" i="20"/>
  <c r="AX458" i="20" s="1"/>
  <c r="BE459" i="20"/>
  <c r="BF459" i="20"/>
  <c r="AU459" i="20" s="1"/>
  <c r="BG459" i="20"/>
  <c r="AV459" i="20" s="1"/>
  <c r="BH459" i="20"/>
  <c r="AW459" i="20" s="1"/>
  <c r="BI459" i="20"/>
  <c r="AX459" i="20" s="1"/>
  <c r="BE460" i="20"/>
  <c r="BF460" i="20"/>
  <c r="AU460" i="20" s="1"/>
  <c r="BG460" i="20"/>
  <c r="AV460" i="20" s="1"/>
  <c r="BH460" i="20"/>
  <c r="AW460" i="20" s="1"/>
  <c r="BI460" i="20"/>
  <c r="AX460" i="20" s="1"/>
  <c r="BE461" i="20"/>
  <c r="BF461" i="20"/>
  <c r="AU461" i="20" s="1"/>
  <c r="BG461" i="20"/>
  <c r="AV461" i="20" s="1"/>
  <c r="BH461" i="20"/>
  <c r="AW461" i="20" s="1"/>
  <c r="BI461" i="20"/>
  <c r="AX461" i="20" s="1"/>
  <c r="BE462" i="20"/>
  <c r="BF462" i="20"/>
  <c r="AU462" i="20" s="1"/>
  <c r="BG462" i="20"/>
  <c r="AV462" i="20" s="1"/>
  <c r="BH462" i="20"/>
  <c r="AW462" i="20" s="1"/>
  <c r="BI462" i="20"/>
  <c r="AX462" i="20" s="1"/>
  <c r="BE463" i="20"/>
  <c r="BF463" i="20"/>
  <c r="AU463" i="20" s="1"/>
  <c r="BG463" i="20"/>
  <c r="AV463" i="20" s="1"/>
  <c r="BH463" i="20"/>
  <c r="AW463" i="20" s="1"/>
  <c r="BI463" i="20"/>
  <c r="AX463" i="20" s="1"/>
  <c r="BE464" i="20"/>
  <c r="BF464" i="20"/>
  <c r="AU464" i="20" s="1"/>
  <c r="BG464" i="20"/>
  <c r="AV464" i="20" s="1"/>
  <c r="BH464" i="20"/>
  <c r="AW464" i="20" s="1"/>
  <c r="BI464" i="20"/>
  <c r="AX464" i="20" s="1"/>
  <c r="BE465" i="20"/>
  <c r="BF465" i="20"/>
  <c r="AU465" i="20" s="1"/>
  <c r="BG465" i="20"/>
  <c r="AV465" i="20" s="1"/>
  <c r="BH465" i="20"/>
  <c r="AW465" i="20" s="1"/>
  <c r="BI465" i="20"/>
  <c r="AX465" i="20" s="1"/>
  <c r="BE466" i="20"/>
  <c r="BF466" i="20"/>
  <c r="AU466" i="20" s="1"/>
  <c r="BG466" i="20"/>
  <c r="AV466" i="20" s="1"/>
  <c r="BH466" i="20"/>
  <c r="AW466" i="20" s="1"/>
  <c r="BI466" i="20"/>
  <c r="AX466" i="20" s="1"/>
  <c r="BE467" i="20"/>
  <c r="BF467" i="20"/>
  <c r="AU467" i="20" s="1"/>
  <c r="BG467" i="20"/>
  <c r="AV467" i="20" s="1"/>
  <c r="BH467" i="20"/>
  <c r="AW467" i="20" s="1"/>
  <c r="BI467" i="20"/>
  <c r="AX467" i="20" s="1"/>
  <c r="BE468" i="20"/>
  <c r="BF468" i="20"/>
  <c r="AU468" i="20" s="1"/>
  <c r="BG468" i="20"/>
  <c r="AV468" i="20" s="1"/>
  <c r="BH468" i="20"/>
  <c r="AW468" i="20" s="1"/>
  <c r="BI468" i="20"/>
  <c r="AX468" i="20" s="1"/>
  <c r="BE469" i="20"/>
  <c r="BF469" i="20"/>
  <c r="AU469" i="20" s="1"/>
  <c r="BG469" i="20"/>
  <c r="AV469" i="20" s="1"/>
  <c r="BH469" i="20"/>
  <c r="AW469" i="20" s="1"/>
  <c r="BI469" i="20"/>
  <c r="AX469" i="20" s="1"/>
  <c r="BE470" i="20"/>
  <c r="BF470" i="20"/>
  <c r="AU470" i="20" s="1"/>
  <c r="BG470" i="20"/>
  <c r="AV470" i="20" s="1"/>
  <c r="BH470" i="20"/>
  <c r="AW470" i="20" s="1"/>
  <c r="BI470" i="20"/>
  <c r="AX470" i="20" s="1"/>
  <c r="BE471" i="20"/>
  <c r="BF471" i="20"/>
  <c r="AU471" i="20" s="1"/>
  <c r="BG471" i="20"/>
  <c r="AV471" i="20" s="1"/>
  <c r="BH471" i="20"/>
  <c r="AW471" i="20" s="1"/>
  <c r="BI471" i="20"/>
  <c r="AX471" i="20" s="1"/>
  <c r="BE472" i="20"/>
  <c r="BF472" i="20"/>
  <c r="AU472" i="20" s="1"/>
  <c r="BG472" i="20"/>
  <c r="AV472" i="20" s="1"/>
  <c r="BH472" i="20"/>
  <c r="AW472" i="20" s="1"/>
  <c r="BI472" i="20"/>
  <c r="AX472" i="20" s="1"/>
  <c r="BE473" i="20"/>
  <c r="BF473" i="20"/>
  <c r="AU473" i="20" s="1"/>
  <c r="BG473" i="20"/>
  <c r="AV473" i="20" s="1"/>
  <c r="BH473" i="20"/>
  <c r="AW473" i="20" s="1"/>
  <c r="BI473" i="20"/>
  <c r="AX473" i="20" s="1"/>
  <c r="BE474" i="20"/>
  <c r="BF474" i="20"/>
  <c r="AU474" i="20" s="1"/>
  <c r="BG474" i="20"/>
  <c r="AV474" i="20" s="1"/>
  <c r="BH474" i="20"/>
  <c r="AW474" i="20" s="1"/>
  <c r="BI474" i="20"/>
  <c r="AX474" i="20" s="1"/>
  <c r="BE475" i="20"/>
  <c r="BF475" i="20"/>
  <c r="AU475" i="20" s="1"/>
  <c r="BG475" i="20"/>
  <c r="AV475" i="20" s="1"/>
  <c r="BH475" i="20"/>
  <c r="AW475" i="20" s="1"/>
  <c r="BI475" i="20"/>
  <c r="AX475" i="20" s="1"/>
  <c r="BE476" i="20"/>
  <c r="BF476" i="20"/>
  <c r="AU476" i="20" s="1"/>
  <c r="BG476" i="20"/>
  <c r="AV476" i="20" s="1"/>
  <c r="BH476" i="20"/>
  <c r="AW476" i="20" s="1"/>
  <c r="BI476" i="20"/>
  <c r="AX476" i="20" s="1"/>
  <c r="BE477" i="20"/>
  <c r="BF477" i="20"/>
  <c r="AU477" i="20" s="1"/>
  <c r="BG477" i="20"/>
  <c r="AV477" i="20" s="1"/>
  <c r="BH477" i="20"/>
  <c r="AW477" i="20" s="1"/>
  <c r="BI477" i="20"/>
  <c r="AX477" i="20" s="1"/>
  <c r="BE478" i="20"/>
  <c r="BF478" i="20"/>
  <c r="AU478" i="20" s="1"/>
  <c r="BG478" i="20"/>
  <c r="AV478" i="20" s="1"/>
  <c r="BH478" i="20"/>
  <c r="AW478" i="20" s="1"/>
  <c r="BI478" i="20"/>
  <c r="AX478" i="20" s="1"/>
  <c r="BE479" i="20"/>
  <c r="BF479" i="20"/>
  <c r="AU479" i="20" s="1"/>
  <c r="BG479" i="20"/>
  <c r="AV479" i="20" s="1"/>
  <c r="BH479" i="20"/>
  <c r="AW479" i="20" s="1"/>
  <c r="BI479" i="20"/>
  <c r="AX479" i="20" s="1"/>
  <c r="BE480" i="20"/>
  <c r="BF480" i="20"/>
  <c r="AU480" i="20" s="1"/>
  <c r="BG480" i="20"/>
  <c r="AV480" i="20" s="1"/>
  <c r="BH480" i="20"/>
  <c r="AW480" i="20" s="1"/>
  <c r="BI480" i="20"/>
  <c r="AX480" i="20" s="1"/>
  <c r="BE481" i="20"/>
  <c r="BF481" i="20"/>
  <c r="AU481" i="20" s="1"/>
  <c r="BG481" i="20"/>
  <c r="AV481" i="20" s="1"/>
  <c r="BH481" i="20"/>
  <c r="AW481" i="20" s="1"/>
  <c r="BI481" i="20"/>
  <c r="AX481" i="20" s="1"/>
  <c r="BE482" i="20"/>
  <c r="BF482" i="20"/>
  <c r="AU482" i="20" s="1"/>
  <c r="BG482" i="20"/>
  <c r="AV482" i="20" s="1"/>
  <c r="BH482" i="20"/>
  <c r="AW482" i="20" s="1"/>
  <c r="BI482" i="20"/>
  <c r="AX482" i="20" s="1"/>
  <c r="BE483" i="20"/>
  <c r="BF483" i="20"/>
  <c r="AU483" i="20" s="1"/>
  <c r="BG483" i="20"/>
  <c r="AV483" i="20" s="1"/>
  <c r="BH483" i="20"/>
  <c r="AW483" i="20" s="1"/>
  <c r="BI483" i="20"/>
  <c r="AX483" i="20" s="1"/>
  <c r="BE484" i="20"/>
  <c r="BF484" i="20"/>
  <c r="AU484" i="20" s="1"/>
  <c r="BG484" i="20"/>
  <c r="AV484" i="20" s="1"/>
  <c r="BH484" i="20"/>
  <c r="AW484" i="20" s="1"/>
  <c r="BI484" i="20"/>
  <c r="AX484" i="20" s="1"/>
  <c r="BE485" i="20"/>
  <c r="BF485" i="20"/>
  <c r="AU485" i="20" s="1"/>
  <c r="BG485" i="20"/>
  <c r="AV485" i="20" s="1"/>
  <c r="BH485" i="20"/>
  <c r="AW485" i="20" s="1"/>
  <c r="BI485" i="20"/>
  <c r="AX485" i="20" s="1"/>
  <c r="BE486" i="20"/>
  <c r="BF486" i="20"/>
  <c r="AU486" i="20" s="1"/>
  <c r="BG486" i="20"/>
  <c r="AV486" i="20" s="1"/>
  <c r="BH486" i="20"/>
  <c r="AW486" i="20" s="1"/>
  <c r="BI486" i="20"/>
  <c r="AX486" i="20" s="1"/>
  <c r="BE487" i="20"/>
  <c r="BF487" i="20"/>
  <c r="AU487" i="20" s="1"/>
  <c r="BG487" i="20"/>
  <c r="AV487" i="20" s="1"/>
  <c r="BH487" i="20"/>
  <c r="AW487" i="20" s="1"/>
  <c r="BI487" i="20"/>
  <c r="AX487" i="20" s="1"/>
  <c r="BE488" i="20"/>
  <c r="BF488" i="20"/>
  <c r="AU488" i="20" s="1"/>
  <c r="BG488" i="20"/>
  <c r="AV488" i="20" s="1"/>
  <c r="BH488" i="20"/>
  <c r="AW488" i="20" s="1"/>
  <c r="BI488" i="20"/>
  <c r="AX488" i="20" s="1"/>
  <c r="BE489" i="20"/>
  <c r="BF489" i="20"/>
  <c r="AU489" i="20" s="1"/>
  <c r="BG489" i="20"/>
  <c r="AV489" i="20" s="1"/>
  <c r="BH489" i="20"/>
  <c r="AW489" i="20" s="1"/>
  <c r="BI489" i="20"/>
  <c r="AX489" i="20" s="1"/>
  <c r="BE490" i="20"/>
  <c r="BF490" i="20"/>
  <c r="AU490" i="20" s="1"/>
  <c r="BG490" i="20"/>
  <c r="AV490" i="20" s="1"/>
  <c r="BH490" i="20"/>
  <c r="AW490" i="20" s="1"/>
  <c r="BI490" i="20"/>
  <c r="AX490" i="20" s="1"/>
  <c r="BE491" i="20"/>
  <c r="BF491" i="20"/>
  <c r="AU491" i="20" s="1"/>
  <c r="BG491" i="20"/>
  <c r="AV491" i="20" s="1"/>
  <c r="BH491" i="20"/>
  <c r="AW491" i="20" s="1"/>
  <c r="BI491" i="20"/>
  <c r="AX491" i="20" s="1"/>
  <c r="BE492" i="20"/>
  <c r="BF492" i="20"/>
  <c r="AU492" i="20" s="1"/>
  <c r="BG492" i="20"/>
  <c r="AV492" i="20" s="1"/>
  <c r="BH492" i="20"/>
  <c r="AW492" i="20" s="1"/>
  <c r="BI492" i="20"/>
  <c r="AX492" i="20" s="1"/>
  <c r="BE493" i="20"/>
  <c r="BF493" i="20"/>
  <c r="AU493" i="20" s="1"/>
  <c r="BG493" i="20"/>
  <c r="AV493" i="20" s="1"/>
  <c r="BH493" i="20"/>
  <c r="AW493" i="20" s="1"/>
  <c r="BI493" i="20"/>
  <c r="AX493" i="20" s="1"/>
  <c r="BE494" i="20"/>
  <c r="BF494" i="20"/>
  <c r="AU494" i="20" s="1"/>
  <c r="BG494" i="20"/>
  <c r="AV494" i="20" s="1"/>
  <c r="BH494" i="20"/>
  <c r="AW494" i="20" s="1"/>
  <c r="BI494" i="20"/>
  <c r="AX494" i="20" s="1"/>
  <c r="BE495" i="20"/>
  <c r="BF495" i="20"/>
  <c r="AU495" i="20" s="1"/>
  <c r="BG495" i="20"/>
  <c r="AV495" i="20" s="1"/>
  <c r="BH495" i="20"/>
  <c r="AW495" i="20" s="1"/>
  <c r="BI495" i="20"/>
  <c r="AX495" i="20" s="1"/>
  <c r="BE496" i="20"/>
  <c r="BF496" i="20"/>
  <c r="AU496" i="20" s="1"/>
  <c r="BG496" i="20"/>
  <c r="AV496" i="20" s="1"/>
  <c r="BH496" i="20"/>
  <c r="AW496" i="20" s="1"/>
  <c r="BI496" i="20"/>
  <c r="AX496" i="20" s="1"/>
  <c r="BE497" i="20"/>
  <c r="BF497" i="20"/>
  <c r="AU497" i="20" s="1"/>
  <c r="BG497" i="20"/>
  <c r="AV497" i="20" s="1"/>
  <c r="BH497" i="20"/>
  <c r="AW497" i="20" s="1"/>
  <c r="BI497" i="20"/>
  <c r="AX497" i="20" s="1"/>
  <c r="BE498" i="20"/>
  <c r="BF498" i="20"/>
  <c r="AU498" i="20" s="1"/>
  <c r="BG498" i="20"/>
  <c r="AV498" i="20" s="1"/>
  <c r="BH498" i="20"/>
  <c r="AW498" i="20" s="1"/>
  <c r="BI498" i="20"/>
  <c r="AX498" i="20" s="1"/>
  <c r="BE499" i="20"/>
  <c r="BF499" i="20"/>
  <c r="AU499" i="20" s="1"/>
  <c r="BG499" i="20"/>
  <c r="AV499" i="20" s="1"/>
  <c r="BH499" i="20"/>
  <c r="AW499" i="20" s="1"/>
  <c r="BI499" i="20"/>
  <c r="AX499" i="20" s="1"/>
  <c r="BE500" i="20"/>
  <c r="BF500" i="20"/>
  <c r="AU500" i="20" s="1"/>
  <c r="BG500" i="20"/>
  <c r="AV500" i="20" s="1"/>
  <c r="BH500" i="20"/>
  <c r="AW500" i="20" s="1"/>
  <c r="BI500" i="20"/>
  <c r="AX500" i="20" s="1"/>
  <c r="BE501" i="20"/>
  <c r="BF501" i="20"/>
  <c r="AU501" i="20" s="1"/>
  <c r="BG501" i="20"/>
  <c r="AV501" i="20" s="1"/>
  <c r="BH501" i="20"/>
  <c r="AW501" i="20" s="1"/>
  <c r="BI501" i="20"/>
  <c r="AX501" i="20" s="1"/>
  <c r="BE502" i="20"/>
  <c r="BF502" i="20"/>
  <c r="AU502" i="20" s="1"/>
  <c r="BG502" i="20"/>
  <c r="AV502" i="20" s="1"/>
  <c r="BH502" i="20"/>
  <c r="AW502" i="20" s="1"/>
  <c r="BI502" i="20"/>
  <c r="AX502" i="20" s="1"/>
  <c r="BE503" i="20"/>
  <c r="BF503" i="20"/>
  <c r="AU503" i="20" s="1"/>
  <c r="BG503" i="20"/>
  <c r="AV503" i="20" s="1"/>
  <c r="BH503" i="20"/>
  <c r="AW503" i="20" s="1"/>
  <c r="BI503" i="20"/>
  <c r="AX503" i="20" s="1"/>
  <c r="BE504" i="20"/>
  <c r="BF504" i="20"/>
  <c r="AU504" i="20" s="1"/>
  <c r="BG504" i="20"/>
  <c r="AV504" i="20" s="1"/>
  <c r="BH504" i="20"/>
  <c r="AW504" i="20" s="1"/>
  <c r="BI504" i="20"/>
  <c r="AX504" i="20" s="1"/>
  <c r="BE505" i="20"/>
  <c r="BF505" i="20"/>
  <c r="AU505" i="20" s="1"/>
  <c r="BG505" i="20"/>
  <c r="AV505" i="20" s="1"/>
  <c r="BH505" i="20"/>
  <c r="AW505" i="20" s="1"/>
  <c r="BI505" i="20"/>
  <c r="AX505" i="20" s="1"/>
  <c r="BE506" i="20"/>
  <c r="BF506" i="20"/>
  <c r="AU506" i="20" s="1"/>
  <c r="BG506" i="20"/>
  <c r="AV506" i="20" s="1"/>
  <c r="BH506" i="20"/>
  <c r="AW506" i="20" s="1"/>
  <c r="BI506" i="20"/>
  <c r="AX506" i="20" s="1"/>
  <c r="BE507" i="20"/>
  <c r="BF507" i="20"/>
  <c r="AU507" i="20" s="1"/>
  <c r="BG507" i="20"/>
  <c r="AV507" i="20" s="1"/>
  <c r="BH507" i="20"/>
  <c r="AW507" i="20" s="1"/>
  <c r="BI507" i="20"/>
  <c r="AX507" i="20" s="1"/>
  <c r="BE508" i="20"/>
  <c r="BF508" i="20"/>
  <c r="AU508" i="20" s="1"/>
  <c r="BG508" i="20"/>
  <c r="AV508" i="20" s="1"/>
  <c r="BH508" i="20"/>
  <c r="AW508" i="20" s="1"/>
  <c r="BI508" i="20"/>
  <c r="AX508" i="20" s="1"/>
  <c r="BE509" i="20"/>
  <c r="BF509" i="20"/>
  <c r="AU509" i="20" s="1"/>
  <c r="BG509" i="20"/>
  <c r="AV509" i="20" s="1"/>
  <c r="BH509" i="20"/>
  <c r="AW509" i="20" s="1"/>
  <c r="BI509" i="20"/>
  <c r="AX509" i="20" s="1"/>
  <c r="BE510" i="20"/>
  <c r="BF510" i="20"/>
  <c r="AU510" i="20" s="1"/>
  <c r="BG510" i="20"/>
  <c r="AV510" i="20" s="1"/>
  <c r="BH510" i="20"/>
  <c r="AW510" i="20" s="1"/>
  <c r="BI510" i="20"/>
  <c r="AX510" i="20" s="1"/>
  <c r="BE511" i="20"/>
  <c r="BF511" i="20"/>
  <c r="AU511" i="20" s="1"/>
  <c r="BG511" i="20"/>
  <c r="AV511" i="20" s="1"/>
  <c r="BH511" i="20"/>
  <c r="AW511" i="20" s="1"/>
  <c r="BI511" i="20"/>
  <c r="AX511" i="20" s="1"/>
  <c r="BE512" i="20"/>
  <c r="BF512" i="20"/>
  <c r="AU512" i="20" s="1"/>
  <c r="BG512" i="20"/>
  <c r="AV512" i="20" s="1"/>
  <c r="BH512" i="20"/>
  <c r="AW512" i="20" s="1"/>
  <c r="BI512" i="20"/>
  <c r="AX512" i="20" s="1"/>
  <c r="BE513" i="20"/>
  <c r="BF513" i="20"/>
  <c r="AU513" i="20" s="1"/>
  <c r="BG513" i="20"/>
  <c r="AV513" i="20" s="1"/>
  <c r="BH513" i="20"/>
  <c r="AW513" i="20" s="1"/>
  <c r="BI513" i="20"/>
  <c r="AX513" i="20" s="1"/>
  <c r="BE514" i="20"/>
  <c r="BF514" i="20"/>
  <c r="AU514" i="20" s="1"/>
  <c r="BG514" i="20"/>
  <c r="AV514" i="20" s="1"/>
  <c r="BH514" i="20"/>
  <c r="AW514" i="20" s="1"/>
  <c r="BI514" i="20"/>
  <c r="AX514" i="20" s="1"/>
  <c r="BE515" i="20"/>
  <c r="BF515" i="20"/>
  <c r="AU515" i="20" s="1"/>
  <c r="BG515" i="20"/>
  <c r="AV515" i="20" s="1"/>
  <c r="BH515" i="20"/>
  <c r="AW515" i="20" s="1"/>
  <c r="BI515" i="20"/>
  <c r="AX515" i="20" s="1"/>
  <c r="BE516" i="20"/>
  <c r="BF516" i="20"/>
  <c r="AU516" i="20" s="1"/>
  <c r="BG516" i="20"/>
  <c r="AV516" i="20" s="1"/>
  <c r="BH516" i="20"/>
  <c r="AW516" i="20" s="1"/>
  <c r="BI516" i="20"/>
  <c r="AX516" i="20" s="1"/>
  <c r="BE517" i="20"/>
  <c r="BF517" i="20"/>
  <c r="AU517" i="20" s="1"/>
  <c r="BG517" i="20"/>
  <c r="AV517" i="20" s="1"/>
  <c r="BH517" i="20"/>
  <c r="AW517" i="20" s="1"/>
  <c r="BI517" i="20"/>
  <c r="AX517" i="20" s="1"/>
  <c r="BE518" i="20"/>
  <c r="BF518" i="20"/>
  <c r="AU518" i="20" s="1"/>
  <c r="BG518" i="20"/>
  <c r="AV518" i="20" s="1"/>
  <c r="BH518" i="20"/>
  <c r="AW518" i="20" s="1"/>
  <c r="BI518" i="20"/>
  <c r="AX518" i="20" s="1"/>
  <c r="BE519" i="20"/>
  <c r="BF519" i="20"/>
  <c r="AU519" i="20" s="1"/>
  <c r="BG519" i="20"/>
  <c r="AV519" i="20" s="1"/>
  <c r="BH519" i="20"/>
  <c r="AW519" i="20" s="1"/>
  <c r="BI519" i="20"/>
  <c r="AX519" i="20" s="1"/>
  <c r="BE520" i="20"/>
  <c r="BF520" i="20"/>
  <c r="AU520" i="20" s="1"/>
  <c r="BG520" i="20"/>
  <c r="AV520" i="20" s="1"/>
  <c r="BH520" i="20"/>
  <c r="AW520" i="20" s="1"/>
  <c r="BI520" i="20"/>
  <c r="AX520" i="20" s="1"/>
  <c r="BE521" i="20"/>
  <c r="BF521" i="20"/>
  <c r="AU521" i="20" s="1"/>
  <c r="BG521" i="20"/>
  <c r="AV521" i="20" s="1"/>
  <c r="BH521" i="20"/>
  <c r="AW521" i="20" s="1"/>
  <c r="BI521" i="20"/>
  <c r="AX521" i="20" s="1"/>
  <c r="BE522" i="20"/>
  <c r="BF522" i="20"/>
  <c r="AU522" i="20" s="1"/>
  <c r="BG522" i="20"/>
  <c r="AV522" i="20" s="1"/>
  <c r="BH522" i="20"/>
  <c r="AW522" i="20" s="1"/>
  <c r="BI522" i="20"/>
  <c r="AX522" i="20" s="1"/>
  <c r="BE523" i="20"/>
  <c r="BF523" i="20"/>
  <c r="AU523" i="20" s="1"/>
  <c r="BG523" i="20"/>
  <c r="AV523" i="20" s="1"/>
  <c r="BH523" i="20"/>
  <c r="AW523" i="20" s="1"/>
  <c r="BI523" i="20"/>
  <c r="AX523" i="20" s="1"/>
  <c r="BE524" i="20"/>
  <c r="BF524" i="20"/>
  <c r="AU524" i="20" s="1"/>
  <c r="BG524" i="20"/>
  <c r="AV524" i="20" s="1"/>
  <c r="BH524" i="20"/>
  <c r="AW524" i="20" s="1"/>
  <c r="BI524" i="20"/>
  <c r="AX524" i="20" s="1"/>
  <c r="BE525" i="20"/>
  <c r="BF525" i="20"/>
  <c r="AU525" i="20" s="1"/>
  <c r="BG525" i="20"/>
  <c r="AV525" i="20" s="1"/>
  <c r="BH525" i="20"/>
  <c r="AW525" i="20" s="1"/>
  <c r="BI525" i="20"/>
  <c r="AX525" i="20" s="1"/>
  <c r="BE526" i="20"/>
  <c r="BF526" i="20"/>
  <c r="AU526" i="20" s="1"/>
  <c r="BG526" i="20"/>
  <c r="AV526" i="20" s="1"/>
  <c r="BH526" i="20"/>
  <c r="AW526" i="20" s="1"/>
  <c r="BI526" i="20"/>
  <c r="AX526" i="20" s="1"/>
  <c r="BE527" i="20"/>
  <c r="BF527" i="20"/>
  <c r="AU527" i="20" s="1"/>
  <c r="BG527" i="20"/>
  <c r="AV527" i="20" s="1"/>
  <c r="BH527" i="20"/>
  <c r="AW527" i="20" s="1"/>
  <c r="BI527" i="20"/>
  <c r="AX527" i="20" s="1"/>
  <c r="BE528" i="20"/>
  <c r="BF528" i="20"/>
  <c r="AU528" i="20" s="1"/>
  <c r="BG528" i="20"/>
  <c r="AV528" i="20" s="1"/>
  <c r="BH528" i="20"/>
  <c r="AW528" i="20" s="1"/>
  <c r="BI528" i="20"/>
  <c r="AX528" i="20" s="1"/>
  <c r="BE529" i="20"/>
  <c r="BF529" i="20"/>
  <c r="AU529" i="20" s="1"/>
  <c r="BG529" i="20"/>
  <c r="AV529" i="20" s="1"/>
  <c r="BH529" i="20"/>
  <c r="AW529" i="20" s="1"/>
  <c r="BI529" i="20"/>
  <c r="AX529" i="20" s="1"/>
  <c r="BE530" i="20"/>
  <c r="BF530" i="20"/>
  <c r="AU530" i="20" s="1"/>
  <c r="BG530" i="20"/>
  <c r="AV530" i="20" s="1"/>
  <c r="BH530" i="20"/>
  <c r="AW530" i="20" s="1"/>
  <c r="BI530" i="20"/>
  <c r="AX530" i="20" s="1"/>
  <c r="BE531" i="20"/>
  <c r="BF531" i="20"/>
  <c r="AU531" i="20" s="1"/>
  <c r="BG531" i="20"/>
  <c r="AV531" i="20" s="1"/>
  <c r="BH531" i="20"/>
  <c r="AW531" i="20" s="1"/>
  <c r="BI531" i="20"/>
  <c r="AX531" i="20" s="1"/>
  <c r="BE532" i="20"/>
  <c r="BF532" i="20"/>
  <c r="AU532" i="20" s="1"/>
  <c r="BG532" i="20"/>
  <c r="AV532" i="20" s="1"/>
  <c r="BH532" i="20"/>
  <c r="AW532" i="20" s="1"/>
  <c r="BI532" i="20"/>
  <c r="AX532" i="20" s="1"/>
  <c r="BE533" i="20"/>
  <c r="BF533" i="20"/>
  <c r="AU533" i="20" s="1"/>
  <c r="BG533" i="20"/>
  <c r="AV533" i="20" s="1"/>
  <c r="BH533" i="20"/>
  <c r="AW533" i="20" s="1"/>
  <c r="BI533" i="20"/>
  <c r="AX533" i="20" s="1"/>
  <c r="BE534" i="20"/>
  <c r="BF534" i="20"/>
  <c r="AU534" i="20" s="1"/>
  <c r="BG534" i="20"/>
  <c r="AV534" i="20" s="1"/>
  <c r="BH534" i="20"/>
  <c r="AW534" i="20" s="1"/>
  <c r="BI534" i="20"/>
  <c r="AX534" i="20" s="1"/>
  <c r="BE535" i="20"/>
  <c r="BF535" i="20"/>
  <c r="AU535" i="20" s="1"/>
  <c r="BG535" i="20"/>
  <c r="AV535" i="20" s="1"/>
  <c r="BH535" i="20"/>
  <c r="AW535" i="20" s="1"/>
  <c r="BI535" i="20"/>
  <c r="AX535" i="20" s="1"/>
  <c r="BE536" i="20"/>
  <c r="BF536" i="20"/>
  <c r="AU536" i="20" s="1"/>
  <c r="BG536" i="20"/>
  <c r="AV536" i="20" s="1"/>
  <c r="BH536" i="20"/>
  <c r="AW536" i="20" s="1"/>
  <c r="BI536" i="20"/>
  <c r="AX536" i="20" s="1"/>
  <c r="BE537" i="20"/>
  <c r="BF537" i="20"/>
  <c r="AU537" i="20" s="1"/>
  <c r="BG537" i="20"/>
  <c r="AV537" i="20" s="1"/>
  <c r="BH537" i="20"/>
  <c r="AW537" i="20" s="1"/>
  <c r="BI537" i="20"/>
  <c r="AX537" i="20" s="1"/>
  <c r="BE538" i="20"/>
  <c r="BF538" i="20"/>
  <c r="AU538" i="20" s="1"/>
  <c r="BG538" i="20"/>
  <c r="AV538" i="20" s="1"/>
  <c r="BH538" i="20"/>
  <c r="AW538" i="20" s="1"/>
  <c r="BI538" i="20"/>
  <c r="AX538" i="20" s="1"/>
  <c r="BE539" i="20"/>
  <c r="BF539" i="20"/>
  <c r="AU539" i="20" s="1"/>
  <c r="BG539" i="20"/>
  <c r="AV539" i="20" s="1"/>
  <c r="BH539" i="20"/>
  <c r="AW539" i="20" s="1"/>
  <c r="BI539" i="20"/>
  <c r="AX539" i="20" s="1"/>
  <c r="BE540" i="20"/>
  <c r="BF540" i="20"/>
  <c r="AU540" i="20" s="1"/>
  <c r="BG540" i="20"/>
  <c r="AV540" i="20" s="1"/>
  <c r="BH540" i="20"/>
  <c r="AW540" i="20" s="1"/>
  <c r="BI540" i="20"/>
  <c r="AX540" i="20" s="1"/>
  <c r="BE541" i="20"/>
  <c r="BF541" i="20"/>
  <c r="AU541" i="20" s="1"/>
  <c r="BG541" i="20"/>
  <c r="AV541" i="20" s="1"/>
  <c r="BH541" i="20"/>
  <c r="AW541" i="20" s="1"/>
  <c r="BI541" i="20"/>
  <c r="AX541" i="20" s="1"/>
  <c r="BE542" i="20"/>
  <c r="BF542" i="20"/>
  <c r="AU542" i="20" s="1"/>
  <c r="BG542" i="20"/>
  <c r="AV542" i="20" s="1"/>
  <c r="BH542" i="20"/>
  <c r="AW542" i="20" s="1"/>
  <c r="BI542" i="20"/>
  <c r="AX542" i="20" s="1"/>
  <c r="BE543" i="20"/>
  <c r="BF543" i="20"/>
  <c r="AU543" i="20" s="1"/>
  <c r="BG543" i="20"/>
  <c r="AV543" i="20" s="1"/>
  <c r="BH543" i="20"/>
  <c r="AW543" i="20" s="1"/>
  <c r="BI543" i="20"/>
  <c r="AX543" i="20" s="1"/>
  <c r="BE544" i="20"/>
  <c r="BF544" i="20"/>
  <c r="AU544" i="20" s="1"/>
  <c r="BG544" i="20"/>
  <c r="AV544" i="20" s="1"/>
  <c r="BH544" i="20"/>
  <c r="AW544" i="20" s="1"/>
  <c r="BI544" i="20"/>
  <c r="AX544" i="20" s="1"/>
  <c r="BE545" i="20"/>
  <c r="BF545" i="20"/>
  <c r="AU545" i="20" s="1"/>
  <c r="BG545" i="20"/>
  <c r="AV545" i="20" s="1"/>
  <c r="BH545" i="20"/>
  <c r="AW545" i="20" s="1"/>
  <c r="BI545" i="20"/>
  <c r="AX545" i="20" s="1"/>
  <c r="BE546" i="20"/>
  <c r="BF546" i="20"/>
  <c r="AU546" i="20" s="1"/>
  <c r="BG546" i="20"/>
  <c r="AV546" i="20" s="1"/>
  <c r="BH546" i="20"/>
  <c r="AW546" i="20" s="1"/>
  <c r="BI546" i="20"/>
  <c r="AX546" i="20" s="1"/>
  <c r="BE547" i="20"/>
  <c r="BF547" i="20"/>
  <c r="AU547" i="20" s="1"/>
  <c r="BG547" i="20"/>
  <c r="AV547" i="20" s="1"/>
  <c r="BH547" i="20"/>
  <c r="AW547" i="20" s="1"/>
  <c r="BI547" i="20"/>
  <c r="AX547" i="20" s="1"/>
  <c r="BE548" i="20"/>
  <c r="BF548" i="20"/>
  <c r="AU548" i="20" s="1"/>
  <c r="BG548" i="20"/>
  <c r="AV548" i="20" s="1"/>
  <c r="BH548" i="20"/>
  <c r="AW548" i="20" s="1"/>
  <c r="BI548" i="20"/>
  <c r="AX548" i="20" s="1"/>
  <c r="BE549" i="20"/>
  <c r="BF549" i="20"/>
  <c r="AU549" i="20" s="1"/>
  <c r="BG549" i="20"/>
  <c r="AV549" i="20" s="1"/>
  <c r="BH549" i="20"/>
  <c r="AW549" i="20" s="1"/>
  <c r="BI549" i="20"/>
  <c r="AX549" i="20" s="1"/>
  <c r="BE550" i="20"/>
  <c r="BF550" i="20"/>
  <c r="AU550" i="20" s="1"/>
  <c r="BG550" i="20"/>
  <c r="AV550" i="20" s="1"/>
  <c r="BH550" i="20"/>
  <c r="AW550" i="20" s="1"/>
  <c r="BI550" i="20"/>
  <c r="AX550" i="20" s="1"/>
  <c r="BE551" i="20"/>
  <c r="BF551" i="20"/>
  <c r="AU551" i="20" s="1"/>
  <c r="BG551" i="20"/>
  <c r="AV551" i="20" s="1"/>
  <c r="BH551" i="20"/>
  <c r="AW551" i="20" s="1"/>
  <c r="BI551" i="20"/>
  <c r="AX551" i="20" s="1"/>
  <c r="BE552" i="20"/>
  <c r="BF552" i="20"/>
  <c r="AU552" i="20" s="1"/>
  <c r="BG552" i="20"/>
  <c r="AV552" i="20" s="1"/>
  <c r="BH552" i="20"/>
  <c r="AW552" i="20" s="1"/>
  <c r="BI552" i="20"/>
  <c r="AX552" i="20" s="1"/>
  <c r="BE553" i="20"/>
  <c r="BF553" i="20"/>
  <c r="AU553" i="20" s="1"/>
  <c r="BG553" i="20"/>
  <c r="AV553" i="20" s="1"/>
  <c r="BH553" i="20"/>
  <c r="AW553" i="20" s="1"/>
  <c r="BI553" i="20"/>
  <c r="AX553" i="20" s="1"/>
  <c r="BE554" i="20"/>
  <c r="BF554" i="20"/>
  <c r="AU554" i="20" s="1"/>
  <c r="BG554" i="20"/>
  <c r="AV554" i="20" s="1"/>
  <c r="BH554" i="20"/>
  <c r="AW554" i="20" s="1"/>
  <c r="BI554" i="20"/>
  <c r="AX554" i="20" s="1"/>
  <c r="BE555" i="20"/>
  <c r="BF555" i="20"/>
  <c r="AU555" i="20" s="1"/>
  <c r="BG555" i="20"/>
  <c r="AV555" i="20" s="1"/>
  <c r="BH555" i="20"/>
  <c r="AW555" i="20" s="1"/>
  <c r="BI555" i="20"/>
  <c r="AX555" i="20" s="1"/>
  <c r="BE556" i="20"/>
  <c r="BF556" i="20"/>
  <c r="AU556" i="20" s="1"/>
  <c r="BG556" i="20"/>
  <c r="AV556" i="20" s="1"/>
  <c r="BH556" i="20"/>
  <c r="AW556" i="20" s="1"/>
  <c r="BI556" i="20"/>
  <c r="AX556" i="20" s="1"/>
  <c r="BE557" i="20"/>
  <c r="BF557" i="20"/>
  <c r="AU557" i="20" s="1"/>
  <c r="BG557" i="20"/>
  <c r="AV557" i="20" s="1"/>
  <c r="BH557" i="20"/>
  <c r="AW557" i="20" s="1"/>
  <c r="BI557" i="20"/>
  <c r="AX557" i="20" s="1"/>
  <c r="BE558" i="20"/>
  <c r="BF558" i="20"/>
  <c r="AU558" i="20" s="1"/>
  <c r="BG558" i="20"/>
  <c r="AV558" i="20" s="1"/>
  <c r="BH558" i="20"/>
  <c r="AW558" i="20" s="1"/>
  <c r="BI558" i="20"/>
  <c r="AX558" i="20" s="1"/>
  <c r="BE559" i="20"/>
  <c r="BF559" i="20"/>
  <c r="AU559" i="20" s="1"/>
  <c r="BG559" i="20"/>
  <c r="AV559" i="20" s="1"/>
  <c r="BH559" i="20"/>
  <c r="AW559" i="20" s="1"/>
  <c r="BI559" i="20"/>
  <c r="AX559" i="20" s="1"/>
  <c r="BE560" i="20"/>
  <c r="BF560" i="20"/>
  <c r="AU560" i="20" s="1"/>
  <c r="BG560" i="20"/>
  <c r="AV560" i="20" s="1"/>
  <c r="BH560" i="20"/>
  <c r="AW560" i="20" s="1"/>
  <c r="BI560" i="20"/>
  <c r="AX560" i="20" s="1"/>
  <c r="BE561" i="20"/>
  <c r="BF561" i="20"/>
  <c r="AU561" i="20" s="1"/>
  <c r="BG561" i="20"/>
  <c r="AV561" i="20" s="1"/>
  <c r="BH561" i="20"/>
  <c r="AW561" i="20" s="1"/>
  <c r="BI561" i="20"/>
  <c r="AX561" i="20" s="1"/>
  <c r="BE562" i="20"/>
  <c r="BF562" i="20"/>
  <c r="AU562" i="20" s="1"/>
  <c r="BG562" i="20"/>
  <c r="AV562" i="20" s="1"/>
  <c r="BH562" i="20"/>
  <c r="AW562" i="20" s="1"/>
  <c r="BI562" i="20"/>
  <c r="AX562" i="20" s="1"/>
  <c r="BE563" i="20"/>
  <c r="BF563" i="20"/>
  <c r="AU563" i="20" s="1"/>
  <c r="BG563" i="20"/>
  <c r="AV563" i="20" s="1"/>
  <c r="BH563" i="20"/>
  <c r="AW563" i="20" s="1"/>
  <c r="BI563" i="20"/>
  <c r="AX563" i="20" s="1"/>
  <c r="BE564" i="20"/>
  <c r="BF564" i="20"/>
  <c r="AU564" i="20" s="1"/>
  <c r="BG564" i="20"/>
  <c r="AV564" i="20" s="1"/>
  <c r="BH564" i="20"/>
  <c r="AW564" i="20" s="1"/>
  <c r="BI564" i="20"/>
  <c r="AX564" i="20" s="1"/>
  <c r="BE565" i="20"/>
  <c r="BF565" i="20"/>
  <c r="AU565" i="20" s="1"/>
  <c r="BG565" i="20"/>
  <c r="AV565" i="20" s="1"/>
  <c r="BH565" i="20"/>
  <c r="AW565" i="20" s="1"/>
  <c r="BI565" i="20"/>
  <c r="AX565" i="20" s="1"/>
  <c r="BE566" i="20"/>
  <c r="BF566" i="20"/>
  <c r="AU566" i="20" s="1"/>
  <c r="BG566" i="20"/>
  <c r="AV566" i="20" s="1"/>
  <c r="BH566" i="20"/>
  <c r="AW566" i="20" s="1"/>
  <c r="BI566" i="20"/>
  <c r="AX566" i="20" s="1"/>
  <c r="BE567" i="20"/>
  <c r="BF567" i="20"/>
  <c r="AU567" i="20" s="1"/>
  <c r="BG567" i="20"/>
  <c r="AV567" i="20" s="1"/>
  <c r="BH567" i="20"/>
  <c r="AW567" i="20" s="1"/>
  <c r="BI567" i="20"/>
  <c r="AX567" i="20" s="1"/>
  <c r="BE568" i="20"/>
  <c r="BF568" i="20"/>
  <c r="AU568" i="20" s="1"/>
  <c r="BG568" i="20"/>
  <c r="AV568" i="20" s="1"/>
  <c r="BH568" i="20"/>
  <c r="AW568" i="20" s="1"/>
  <c r="BI568" i="20"/>
  <c r="AX568" i="20" s="1"/>
  <c r="BE569" i="20"/>
  <c r="BF569" i="20"/>
  <c r="AU569" i="20" s="1"/>
  <c r="BG569" i="20"/>
  <c r="AV569" i="20" s="1"/>
  <c r="BH569" i="20"/>
  <c r="AW569" i="20" s="1"/>
  <c r="BI569" i="20"/>
  <c r="AX569" i="20" s="1"/>
  <c r="BE570" i="20"/>
  <c r="BF570" i="20"/>
  <c r="AU570" i="20" s="1"/>
  <c r="BG570" i="20"/>
  <c r="AV570" i="20" s="1"/>
  <c r="BH570" i="20"/>
  <c r="AW570" i="20" s="1"/>
  <c r="BI570" i="20"/>
  <c r="AX570" i="20" s="1"/>
  <c r="BE571" i="20"/>
  <c r="BF571" i="20"/>
  <c r="AU571" i="20" s="1"/>
  <c r="BG571" i="20"/>
  <c r="AV571" i="20" s="1"/>
  <c r="BH571" i="20"/>
  <c r="AW571" i="20" s="1"/>
  <c r="BI571" i="20"/>
  <c r="AX571" i="20" s="1"/>
  <c r="BE572" i="20"/>
  <c r="BF572" i="20"/>
  <c r="AU572" i="20" s="1"/>
  <c r="BG572" i="20"/>
  <c r="AV572" i="20" s="1"/>
  <c r="BH572" i="20"/>
  <c r="AW572" i="20" s="1"/>
  <c r="BI572" i="20"/>
  <c r="AX572" i="20" s="1"/>
  <c r="BE573" i="20"/>
  <c r="BF573" i="20"/>
  <c r="AU573" i="20" s="1"/>
  <c r="BG573" i="20"/>
  <c r="AV573" i="20" s="1"/>
  <c r="BH573" i="20"/>
  <c r="AW573" i="20" s="1"/>
  <c r="BI573" i="20"/>
  <c r="AX573" i="20" s="1"/>
  <c r="BE574" i="20"/>
  <c r="BF574" i="20"/>
  <c r="AU574" i="20" s="1"/>
  <c r="BG574" i="20"/>
  <c r="AV574" i="20" s="1"/>
  <c r="BH574" i="20"/>
  <c r="AW574" i="20" s="1"/>
  <c r="BI574" i="20"/>
  <c r="AX574" i="20" s="1"/>
  <c r="BE575" i="20"/>
  <c r="BF575" i="20"/>
  <c r="AU575" i="20" s="1"/>
  <c r="BG575" i="20"/>
  <c r="AV575" i="20" s="1"/>
  <c r="BH575" i="20"/>
  <c r="AW575" i="20" s="1"/>
  <c r="BI575" i="20"/>
  <c r="AX575" i="20" s="1"/>
  <c r="BE576" i="20"/>
  <c r="BF576" i="20"/>
  <c r="AU576" i="20" s="1"/>
  <c r="BG576" i="20"/>
  <c r="AV576" i="20" s="1"/>
  <c r="BH576" i="20"/>
  <c r="AW576" i="20" s="1"/>
  <c r="BI576" i="20"/>
  <c r="AX576" i="20" s="1"/>
  <c r="BE577" i="20"/>
  <c r="BF577" i="20"/>
  <c r="AU577" i="20" s="1"/>
  <c r="BG577" i="20"/>
  <c r="AV577" i="20" s="1"/>
  <c r="BH577" i="20"/>
  <c r="AW577" i="20" s="1"/>
  <c r="BI577" i="20"/>
  <c r="AX577" i="20" s="1"/>
  <c r="BE578" i="20"/>
  <c r="BF578" i="20"/>
  <c r="AU578" i="20" s="1"/>
  <c r="BG578" i="20"/>
  <c r="AV578" i="20" s="1"/>
  <c r="BH578" i="20"/>
  <c r="AW578" i="20" s="1"/>
  <c r="BI578" i="20"/>
  <c r="AX578" i="20" s="1"/>
  <c r="BE579" i="20"/>
  <c r="BF579" i="20"/>
  <c r="AU579" i="20" s="1"/>
  <c r="BG579" i="20"/>
  <c r="AV579" i="20" s="1"/>
  <c r="BH579" i="20"/>
  <c r="AW579" i="20" s="1"/>
  <c r="BI579" i="20"/>
  <c r="AX579" i="20" s="1"/>
  <c r="BE580" i="20"/>
  <c r="BF580" i="20"/>
  <c r="AU580" i="20" s="1"/>
  <c r="BG580" i="20"/>
  <c r="AV580" i="20" s="1"/>
  <c r="BH580" i="20"/>
  <c r="AW580" i="20" s="1"/>
  <c r="BI580" i="20"/>
  <c r="AX580" i="20" s="1"/>
  <c r="BE581" i="20"/>
  <c r="BF581" i="20"/>
  <c r="AU581" i="20" s="1"/>
  <c r="BG581" i="20"/>
  <c r="AV581" i="20" s="1"/>
  <c r="BH581" i="20"/>
  <c r="AW581" i="20" s="1"/>
  <c r="BI581" i="20"/>
  <c r="AX581" i="20" s="1"/>
  <c r="BE582" i="20"/>
  <c r="BF582" i="20"/>
  <c r="AU582" i="20" s="1"/>
  <c r="BG582" i="20"/>
  <c r="AV582" i="20" s="1"/>
  <c r="BH582" i="20"/>
  <c r="AW582" i="20" s="1"/>
  <c r="BI582" i="20"/>
  <c r="AX582" i="20" s="1"/>
  <c r="BE583" i="20"/>
  <c r="BF583" i="20"/>
  <c r="AU583" i="20" s="1"/>
  <c r="BG583" i="20"/>
  <c r="AV583" i="20" s="1"/>
  <c r="BH583" i="20"/>
  <c r="AW583" i="20" s="1"/>
  <c r="BI583" i="20"/>
  <c r="AX583" i="20" s="1"/>
  <c r="BE584" i="20"/>
  <c r="BF584" i="20"/>
  <c r="AU584" i="20" s="1"/>
  <c r="BG584" i="20"/>
  <c r="AV584" i="20" s="1"/>
  <c r="BH584" i="20"/>
  <c r="AW584" i="20" s="1"/>
  <c r="BI584" i="20"/>
  <c r="AX584" i="20" s="1"/>
  <c r="BE585" i="20"/>
  <c r="BF585" i="20"/>
  <c r="AU585" i="20" s="1"/>
  <c r="BG585" i="20"/>
  <c r="AV585" i="20" s="1"/>
  <c r="BH585" i="20"/>
  <c r="AW585" i="20" s="1"/>
  <c r="BI585" i="20"/>
  <c r="AX585" i="20" s="1"/>
  <c r="BE586" i="20"/>
  <c r="BF586" i="20"/>
  <c r="AU586" i="20" s="1"/>
  <c r="BG586" i="20"/>
  <c r="AV586" i="20" s="1"/>
  <c r="BH586" i="20"/>
  <c r="AW586" i="20" s="1"/>
  <c r="BI586" i="20"/>
  <c r="AX586" i="20" s="1"/>
  <c r="BE587" i="20"/>
  <c r="BF587" i="20"/>
  <c r="AU587" i="20" s="1"/>
  <c r="BG587" i="20"/>
  <c r="AV587" i="20" s="1"/>
  <c r="BH587" i="20"/>
  <c r="AW587" i="20" s="1"/>
  <c r="BI587" i="20"/>
  <c r="AX587" i="20" s="1"/>
  <c r="BE588" i="20"/>
  <c r="BF588" i="20"/>
  <c r="AU588" i="20" s="1"/>
  <c r="BG588" i="20"/>
  <c r="AV588" i="20" s="1"/>
  <c r="BH588" i="20"/>
  <c r="AW588" i="20" s="1"/>
  <c r="BI588" i="20"/>
  <c r="AX588" i="20" s="1"/>
  <c r="BE589" i="20"/>
  <c r="BF589" i="20"/>
  <c r="AU589" i="20" s="1"/>
  <c r="BG589" i="20"/>
  <c r="AV589" i="20" s="1"/>
  <c r="BH589" i="20"/>
  <c r="AW589" i="20" s="1"/>
  <c r="BI589" i="20"/>
  <c r="AX589" i="20" s="1"/>
  <c r="BE590" i="20"/>
  <c r="BF590" i="20"/>
  <c r="AU590" i="20" s="1"/>
  <c r="BG590" i="20"/>
  <c r="AV590" i="20" s="1"/>
  <c r="BH590" i="20"/>
  <c r="AW590" i="20" s="1"/>
  <c r="BI590" i="20"/>
  <c r="AX590" i="20" s="1"/>
  <c r="BE591" i="20"/>
  <c r="BF591" i="20"/>
  <c r="AU591" i="20" s="1"/>
  <c r="BG591" i="20"/>
  <c r="AV591" i="20" s="1"/>
  <c r="BH591" i="20"/>
  <c r="AW591" i="20" s="1"/>
  <c r="BI591" i="20"/>
  <c r="AX591" i="20" s="1"/>
  <c r="BE592" i="20"/>
  <c r="BF592" i="20"/>
  <c r="AU592" i="20" s="1"/>
  <c r="BG592" i="20"/>
  <c r="AV592" i="20" s="1"/>
  <c r="BH592" i="20"/>
  <c r="AW592" i="20" s="1"/>
  <c r="BI592" i="20"/>
  <c r="AX592" i="20" s="1"/>
  <c r="BE593" i="20"/>
  <c r="BF593" i="20"/>
  <c r="AU593" i="20" s="1"/>
  <c r="BG593" i="20"/>
  <c r="AV593" i="20" s="1"/>
  <c r="BH593" i="20"/>
  <c r="AW593" i="20" s="1"/>
  <c r="BI593" i="20"/>
  <c r="AX593" i="20" s="1"/>
  <c r="BE594" i="20"/>
  <c r="BF594" i="20"/>
  <c r="AU594" i="20" s="1"/>
  <c r="BG594" i="20"/>
  <c r="AV594" i="20" s="1"/>
  <c r="BH594" i="20"/>
  <c r="AW594" i="20" s="1"/>
  <c r="BI594" i="20"/>
  <c r="AX594" i="20" s="1"/>
  <c r="BE595" i="20"/>
  <c r="BF595" i="20"/>
  <c r="AU595" i="20" s="1"/>
  <c r="BG595" i="20"/>
  <c r="AV595" i="20" s="1"/>
  <c r="BH595" i="20"/>
  <c r="AW595" i="20" s="1"/>
  <c r="BI595" i="20"/>
  <c r="AX595" i="20" s="1"/>
  <c r="BE596" i="20"/>
  <c r="BF596" i="20"/>
  <c r="AU596" i="20" s="1"/>
  <c r="BG596" i="20"/>
  <c r="AV596" i="20" s="1"/>
  <c r="BH596" i="20"/>
  <c r="AW596" i="20" s="1"/>
  <c r="BI596" i="20"/>
  <c r="AX596" i="20" s="1"/>
  <c r="BE597" i="20"/>
  <c r="BF597" i="20"/>
  <c r="AU597" i="20" s="1"/>
  <c r="BG597" i="20"/>
  <c r="AV597" i="20" s="1"/>
  <c r="BH597" i="20"/>
  <c r="AW597" i="20" s="1"/>
  <c r="BI597" i="20"/>
  <c r="AX597" i="20" s="1"/>
  <c r="BE598" i="20"/>
  <c r="BF598" i="20"/>
  <c r="AU598" i="20" s="1"/>
  <c r="BG598" i="20"/>
  <c r="AV598" i="20" s="1"/>
  <c r="BH598" i="20"/>
  <c r="AW598" i="20" s="1"/>
  <c r="BI598" i="20"/>
  <c r="AX598" i="20" s="1"/>
  <c r="BE599" i="20"/>
  <c r="BF599" i="20"/>
  <c r="AU599" i="20" s="1"/>
  <c r="BG599" i="20"/>
  <c r="AV599" i="20" s="1"/>
  <c r="BH599" i="20"/>
  <c r="AW599" i="20" s="1"/>
  <c r="BI599" i="20"/>
  <c r="AX599" i="20" s="1"/>
  <c r="BE600" i="20"/>
  <c r="BF600" i="20"/>
  <c r="AU600" i="20" s="1"/>
  <c r="BG600" i="20"/>
  <c r="AV600" i="20" s="1"/>
  <c r="BH600" i="20"/>
  <c r="AW600" i="20" s="1"/>
  <c r="BI600" i="20"/>
  <c r="AX600" i="20" s="1"/>
  <c r="BE601" i="20"/>
  <c r="BF601" i="20"/>
  <c r="AU601" i="20" s="1"/>
  <c r="BG601" i="20"/>
  <c r="AV601" i="20" s="1"/>
  <c r="BH601" i="20"/>
  <c r="AW601" i="20" s="1"/>
  <c r="BI601" i="20"/>
  <c r="AX601" i="20" s="1"/>
  <c r="BE602" i="20"/>
  <c r="BF602" i="20"/>
  <c r="AU602" i="20" s="1"/>
  <c r="BG602" i="20"/>
  <c r="AV602" i="20" s="1"/>
  <c r="BH602" i="20"/>
  <c r="AW602" i="20" s="1"/>
  <c r="BI602" i="20"/>
  <c r="AX602" i="20" s="1"/>
  <c r="BE603" i="20"/>
  <c r="BF603" i="20"/>
  <c r="AU603" i="20" s="1"/>
  <c r="BG603" i="20"/>
  <c r="AV603" i="20" s="1"/>
  <c r="BH603" i="20"/>
  <c r="AW603" i="20" s="1"/>
  <c r="BI603" i="20"/>
  <c r="AX603" i="20" s="1"/>
  <c r="BE604" i="20"/>
  <c r="BF604" i="20"/>
  <c r="AU604" i="20" s="1"/>
  <c r="BG604" i="20"/>
  <c r="AV604" i="20" s="1"/>
  <c r="BH604" i="20"/>
  <c r="AW604" i="20" s="1"/>
  <c r="BI604" i="20"/>
  <c r="AX604" i="20" s="1"/>
  <c r="BE605" i="20"/>
  <c r="BF605" i="20"/>
  <c r="AU605" i="20" s="1"/>
  <c r="BG605" i="20"/>
  <c r="AV605" i="20" s="1"/>
  <c r="BH605" i="20"/>
  <c r="AW605" i="20" s="1"/>
  <c r="BI605" i="20"/>
  <c r="AX605" i="20" s="1"/>
  <c r="BE606" i="20"/>
  <c r="BF606" i="20"/>
  <c r="AU606" i="20" s="1"/>
  <c r="BG606" i="20"/>
  <c r="AV606" i="20" s="1"/>
  <c r="BH606" i="20"/>
  <c r="AW606" i="20" s="1"/>
  <c r="BI606" i="20"/>
  <c r="AX606" i="20" s="1"/>
  <c r="BE607" i="20"/>
  <c r="BF607" i="20"/>
  <c r="AU607" i="20" s="1"/>
  <c r="BG607" i="20"/>
  <c r="AV607" i="20" s="1"/>
  <c r="BH607" i="20"/>
  <c r="AW607" i="20" s="1"/>
  <c r="BI607" i="20"/>
  <c r="AX607" i="20" s="1"/>
  <c r="BE608" i="20"/>
  <c r="BF608" i="20"/>
  <c r="AU608" i="20" s="1"/>
  <c r="BG608" i="20"/>
  <c r="AV608" i="20" s="1"/>
  <c r="BH608" i="20"/>
  <c r="AW608" i="20" s="1"/>
  <c r="BI608" i="20"/>
  <c r="AX608" i="20" s="1"/>
  <c r="BE609" i="20"/>
  <c r="BF609" i="20"/>
  <c r="AU609" i="20" s="1"/>
  <c r="BG609" i="20"/>
  <c r="AV609" i="20" s="1"/>
  <c r="BH609" i="20"/>
  <c r="AW609" i="20" s="1"/>
  <c r="BI609" i="20"/>
  <c r="AX609" i="20" s="1"/>
  <c r="BE610" i="20"/>
  <c r="BF610" i="20"/>
  <c r="AU610" i="20" s="1"/>
  <c r="BG610" i="20"/>
  <c r="AV610" i="20" s="1"/>
  <c r="BH610" i="20"/>
  <c r="AW610" i="20" s="1"/>
  <c r="BI610" i="20"/>
  <c r="AX610" i="20" s="1"/>
  <c r="BE611" i="20"/>
  <c r="BF611" i="20"/>
  <c r="AU611" i="20" s="1"/>
  <c r="BG611" i="20"/>
  <c r="AV611" i="20" s="1"/>
  <c r="BH611" i="20"/>
  <c r="AW611" i="20" s="1"/>
  <c r="BI611" i="20"/>
  <c r="AX611" i="20" s="1"/>
  <c r="BE612" i="20"/>
  <c r="BF612" i="20"/>
  <c r="AU612" i="20" s="1"/>
  <c r="BG612" i="20"/>
  <c r="AV612" i="20" s="1"/>
  <c r="BH612" i="20"/>
  <c r="AW612" i="20" s="1"/>
  <c r="BI612" i="20"/>
  <c r="AX612" i="20" s="1"/>
  <c r="BE613" i="20"/>
  <c r="BF613" i="20"/>
  <c r="AU613" i="20" s="1"/>
  <c r="BG613" i="20"/>
  <c r="AV613" i="20" s="1"/>
  <c r="BH613" i="20"/>
  <c r="AW613" i="20" s="1"/>
  <c r="BI613" i="20"/>
  <c r="AX613" i="20" s="1"/>
  <c r="BE614" i="20"/>
  <c r="BF614" i="20"/>
  <c r="AU614" i="20" s="1"/>
  <c r="BG614" i="20"/>
  <c r="AV614" i="20" s="1"/>
  <c r="BH614" i="20"/>
  <c r="AW614" i="20" s="1"/>
  <c r="BI614" i="20"/>
  <c r="AX614" i="20" s="1"/>
  <c r="BE615" i="20"/>
  <c r="BF615" i="20"/>
  <c r="AU615" i="20" s="1"/>
  <c r="BG615" i="20"/>
  <c r="AV615" i="20" s="1"/>
  <c r="BH615" i="20"/>
  <c r="AW615" i="20" s="1"/>
  <c r="BI615" i="20"/>
  <c r="AX615" i="20" s="1"/>
  <c r="BE616" i="20"/>
  <c r="BF616" i="20"/>
  <c r="AU616" i="20" s="1"/>
  <c r="BG616" i="20"/>
  <c r="AV616" i="20" s="1"/>
  <c r="BH616" i="20"/>
  <c r="AW616" i="20" s="1"/>
  <c r="BI616" i="20"/>
  <c r="AX616" i="20" s="1"/>
  <c r="BE617" i="20"/>
  <c r="BF617" i="20"/>
  <c r="AU617" i="20" s="1"/>
  <c r="BG617" i="20"/>
  <c r="AV617" i="20" s="1"/>
  <c r="BH617" i="20"/>
  <c r="AW617" i="20" s="1"/>
  <c r="BI617" i="20"/>
  <c r="AX617" i="20" s="1"/>
  <c r="BE618" i="20"/>
  <c r="BF618" i="20"/>
  <c r="AU618" i="20" s="1"/>
  <c r="BG618" i="20"/>
  <c r="AV618" i="20" s="1"/>
  <c r="BH618" i="20"/>
  <c r="AW618" i="20" s="1"/>
  <c r="BI618" i="20"/>
  <c r="AX618" i="20" s="1"/>
  <c r="BE619" i="20"/>
  <c r="BF619" i="20"/>
  <c r="AU619" i="20" s="1"/>
  <c r="BG619" i="20"/>
  <c r="AV619" i="20" s="1"/>
  <c r="BH619" i="20"/>
  <c r="AW619" i="20" s="1"/>
  <c r="BI619" i="20"/>
  <c r="AX619" i="20" s="1"/>
  <c r="BE620" i="20"/>
  <c r="BF620" i="20"/>
  <c r="AU620" i="20" s="1"/>
  <c r="BG620" i="20"/>
  <c r="AV620" i="20" s="1"/>
  <c r="BH620" i="20"/>
  <c r="AW620" i="20" s="1"/>
  <c r="BI620" i="20"/>
  <c r="AX620" i="20" s="1"/>
  <c r="BE621" i="20"/>
  <c r="BF621" i="20"/>
  <c r="AU621" i="20" s="1"/>
  <c r="BG621" i="20"/>
  <c r="AV621" i="20" s="1"/>
  <c r="BH621" i="20"/>
  <c r="AW621" i="20" s="1"/>
  <c r="BI621" i="20"/>
  <c r="AX621" i="20" s="1"/>
  <c r="BE622" i="20"/>
  <c r="BF622" i="20"/>
  <c r="AU622" i="20" s="1"/>
  <c r="BG622" i="20"/>
  <c r="AV622" i="20" s="1"/>
  <c r="BH622" i="20"/>
  <c r="AW622" i="20" s="1"/>
  <c r="BI622" i="20"/>
  <c r="AX622" i="20" s="1"/>
  <c r="BE623" i="20"/>
  <c r="BF623" i="20"/>
  <c r="AU623" i="20" s="1"/>
  <c r="BG623" i="20"/>
  <c r="AV623" i="20" s="1"/>
  <c r="BH623" i="20"/>
  <c r="AW623" i="20" s="1"/>
  <c r="BI623" i="20"/>
  <c r="AX623" i="20" s="1"/>
  <c r="BE624" i="20"/>
  <c r="BF624" i="20"/>
  <c r="AU624" i="20" s="1"/>
  <c r="BG624" i="20"/>
  <c r="AV624" i="20" s="1"/>
  <c r="BH624" i="20"/>
  <c r="AW624" i="20" s="1"/>
  <c r="BI624" i="20"/>
  <c r="AX624" i="20" s="1"/>
  <c r="BE625" i="20"/>
  <c r="BF625" i="20"/>
  <c r="AU625" i="20" s="1"/>
  <c r="BG625" i="20"/>
  <c r="AV625" i="20" s="1"/>
  <c r="BH625" i="20"/>
  <c r="AW625" i="20" s="1"/>
  <c r="BI625" i="20"/>
  <c r="AX625" i="20" s="1"/>
  <c r="BE626" i="20"/>
  <c r="BF626" i="20"/>
  <c r="AU626" i="20" s="1"/>
  <c r="BG626" i="20"/>
  <c r="AV626" i="20" s="1"/>
  <c r="BH626" i="20"/>
  <c r="AW626" i="20" s="1"/>
  <c r="BI626" i="20"/>
  <c r="AX626" i="20" s="1"/>
  <c r="BE627" i="20"/>
  <c r="BF627" i="20"/>
  <c r="AU627" i="20" s="1"/>
  <c r="BG627" i="20"/>
  <c r="AV627" i="20" s="1"/>
  <c r="BH627" i="20"/>
  <c r="AW627" i="20" s="1"/>
  <c r="BI627" i="20"/>
  <c r="AX627" i="20" s="1"/>
  <c r="BE628" i="20"/>
  <c r="BF628" i="20"/>
  <c r="AU628" i="20" s="1"/>
  <c r="BG628" i="20"/>
  <c r="AV628" i="20" s="1"/>
  <c r="BH628" i="20"/>
  <c r="AW628" i="20" s="1"/>
  <c r="BI628" i="20"/>
  <c r="AX628" i="20" s="1"/>
  <c r="BE629" i="20"/>
  <c r="BF629" i="20"/>
  <c r="AU629" i="20" s="1"/>
  <c r="BG629" i="20"/>
  <c r="AV629" i="20" s="1"/>
  <c r="BH629" i="20"/>
  <c r="AW629" i="20" s="1"/>
  <c r="BI629" i="20"/>
  <c r="AX629" i="20" s="1"/>
  <c r="BE630" i="20"/>
  <c r="BF630" i="20"/>
  <c r="AU630" i="20" s="1"/>
  <c r="BG630" i="20"/>
  <c r="AV630" i="20" s="1"/>
  <c r="BH630" i="20"/>
  <c r="AW630" i="20" s="1"/>
  <c r="BI630" i="20"/>
  <c r="AX630" i="20" s="1"/>
  <c r="BE631" i="20"/>
  <c r="BF631" i="20"/>
  <c r="AU631" i="20" s="1"/>
  <c r="BG631" i="20"/>
  <c r="AV631" i="20" s="1"/>
  <c r="BH631" i="20"/>
  <c r="AW631" i="20" s="1"/>
  <c r="BI631" i="20"/>
  <c r="AX631" i="20" s="1"/>
  <c r="BE632" i="20"/>
  <c r="BF632" i="20"/>
  <c r="AU632" i="20" s="1"/>
  <c r="BG632" i="20"/>
  <c r="AV632" i="20" s="1"/>
  <c r="BH632" i="20"/>
  <c r="AW632" i="20" s="1"/>
  <c r="BI632" i="20"/>
  <c r="AX632" i="20" s="1"/>
  <c r="BE633" i="20"/>
  <c r="BF633" i="20"/>
  <c r="AU633" i="20" s="1"/>
  <c r="BG633" i="20"/>
  <c r="AV633" i="20" s="1"/>
  <c r="BH633" i="20"/>
  <c r="AW633" i="20" s="1"/>
  <c r="BI633" i="20"/>
  <c r="AX633" i="20" s="1"/>
  <c r="BE634" i="20"/>
  <c r="BF634" i="20"/>
  <c r="AU634" i="20" s="1"/>
  <c r="BG634" i="20"/>
  <c r="AV634" i="20" s="1"/>
  <c r="BH634" i="20"/>
  <c r="AW634" i="20" s="1"/>
  <c r="BI634" i="20"/>
  <c r="AX634" i="20" s="1"/>
  <c r="BE635" i="20"/>
  <c r="BF635" i="20"/>
  <c r="AU635" i="20" s="1"/>
  <c r="BG635" i="20"/>
  <c r="AV635" i="20" s="1"/>
  <c r="BH635" i="20"/>
  <c r="AW635" i="20" s="1"/>
  <c r="BI635" i="20"/>
  <c r="AX635" i="20" s="1"/>
  <c r="BE636" i="20"/>
  <c r="BF636" i="20"/>
  <c r="AU636" i="20" s="1"/>
  <c r="BG636" i="20"/>
  <c r="AV636" i="20" s="1"/>
  <c r="BH636" i="20"/>
  <c r="AW636" i="20" s="1"/>
  <c r="BI636" i="20"/>
  <c r="AX636" i="20" s="1"/>
  <c r="BE637" i="20"/>
  <c r="BF637" i="20"/>
  <c r="AU637" i="20" s="1"/>
  <c r="BG637" i="20"/>
  <c r="AV637" i="20" s="1"/>
  <c r="BH637" i="20"/>
  <c r="AW637" i="20" s="1"/>
  <c r="BI637" i="20"/>
  <c r="AX637" i="20" s="1"/>
  <c r="BE638" i="20"/>
  <c r="BF638" i="20"/>
  <c r="AU638" i="20" s="1"/>
  <c r="BG638" i="20"/>
  <c r="AV638" i="20" s="1"/>
  <c r="BH638" i="20"/>
  <c r="AW638" i="20" s="1"/>
  <c r="BI638" i="20"/>
  <c r="AX638" i="20" s="1"/>
  <c r="BE639" i="20"/>
  <c r="BF639" i="20"/>
  <c r="AU639" i="20" s="1"/>
  <c r="BG639" i="20"/>
  <c r="AV639" i="20" s="1"/>
  <c r="BH639" i="20"/>
  <c r="AW639" i="20" s="1"/>
  <c r="BI639" i="20"/>
  <c r="AX639" i="20" s="1"/>
  <c r="BE640" i="20"/>
  <c r="BF640" i="20"/>
  <c r="AU640" i="20" s="1"/>
  <c r="BG640" i="20"/>
  <c r="AV640" i="20" s="1"/>
  <c r="BH640" i="20"/>
  <c r="AW640" i="20" s="1"/>
  <c r="BI640" i="20"/>
  <c r="AX640" i="20" s="1"/>
  <c r="BE641" i="20"/>
  <c r="BF641" i="20"/>
  <c r="AU641" i="20" s="1"/>
  <c r="BG641" i="20"/>
  <c r="AV641" i="20" s="1"/>
  <c r="BH641" i="20"/>
  <c r="AW641" i="20" s="1"/>
  <c r="BI641" i="20"/>
  <c r="AX641" i="20" s="1"/>
  <c r="BE642" i="20"/>
  <c r="BF642" i="20"/>
  <c r="AU642" i="20" s="1"/>
  <c r="BG642" i="20"/>
  <c r="AV642" i="20" s="1"/>
  <c r="BH642" i="20"/>
  <c r="AW642" i="20" s="1"/>
  <c r="BI642" i="20"/>
  <c r="AX642" i="20" s="1"/>
  <c r="BE643" i="20"/>
  <c r="BF643" i="20"/>
  <c r="AU643" i="20" s="1"/>
  <c r="BG643" i="20"/>
  <c r="AV643" i="20" s="1"/>
  <c r="BH643" i="20"/>
  <c r="AW643" i="20" s="1"/>
  <c r="BI643" i="20"/>
  <c r="AX643" i="20" s="1"/>
  <c r="BE644" i="20"/>
  <c r="BF644" i="20"/>
  <c r="AU644" i="20" s="1"/>
  <c r="BG644" i="20"/>
  <c r="AV644" i="20" s="1"/>
  <c r="BH644" i="20"/>
  <c r="AW644" i="20" s="1"/>
  <c r="BI644" i="20"/>
  <c r="AX644" i="20" s="1"/>
  <c r="BE645" i="20"/>
  <c r="BF645" i="20"/>
  <c r="AU645" i="20" s="1"/>
  <c r="BG645" i="20"/>
  <c r="AV645" i="20" s="1"/>
  <c r="BH645" i="20"/>
  <c r="AW645" i="20" s="1"/>
  <c r="BI645" i="20"/>
  <c r="AX645" i="20" s="1"/>
  <c r="BE646" i="20"/>
  <c r="BF646" i="20"/>
  <c r="AU646" i="20" s="1"/>
  <c r="BG646" i="20"/>
  <c r="AV646" i="20" s="1"/>
  <c r="BH646" i="20"/>
  <c r="AW646" i="20" s="1"/>
  <c r="BI646" i="20"/>
  <c r="AX646" i="20" s="1"/>
  <c r="BE647" i="20"/>
  <c r="BF647" i="20"/>
  <c r="AU647" i="20" s="1"/>
  <c r="BG647" i="20"/>
  <c r="AV647" i="20" s="1"/>
  <c r="BH647" i="20"/>
  <c r="AW647" i="20" s="1"/>
  <c r="BI647" i="20"/>
  <c r="AX647" i="20" s="1"/>
  <c r="BE648" i="20"/>
  <c r="BF648" i="20"/>
  <c r="AU648" i="20" s="1"/>
  <c r="BG648" i="20"/>
  <c r="AV648" i="20" s="1"/>
  <c r="BH648" i="20"/>
  <c r="AW648" i="20" s="1"/>
  <c r="BI648" i="20"/>
  <c r="AX648" i="20" s="1"/>
  <c r="BE649" i="20"/>
  <c r="BF649" i="20"/>
  <c r="AU649" i="20" s="1"/>
  <c r="BG649" i="20"/>
  <c r="AV649" i="20" s="1"/>
  <c r="BH649" i="20"/>
  <c r="AW649" i="20" s="1"/>
  <c r="BI649" i="20"/>
  <c r="AX649" i="20" s="1"/>
  <c r="BE650" i="20"/>
  <c r="BF650" i="20"/>
  <c r="AU650" i="20" s="1"/>
  <c r="BG650" i="20"/>
  <c r="AV650" i="20" s="1"/>
  <c r="BH650" i="20"/>
  <c r="AW650" i="20" s="1"/>
  <c r="BI650" i="20"/>
  <c r="AX650" i="20" s="1"/>
  <c r="BE651" i="20"/>
  <c r="BF651" i="20"/>
  <c r="AU651" i="20" s="1"/>
  <c r="BG651" i="20"/>
  <c r="AV651" i="20" s="1"/>
  <c r="BH651" i="20"/>
  <c r="AW651" i="20" s="1"/>
  <c r="BI651" i="20"/>
  <c r="AX651" i="20" s="1"/>
  <c r="BE652" i="20"/>
  <c r="BF652" i="20"/>
  <c r="AU652" i="20" s="1"/>
  <c r="BG652" i="20"/>
  <c r="AV652" i="20" s="1"/>
  <c r="BH652" i="20"/>
  <c r="AW652" i="20" s="1"/>
  <c r="BI652" i="20"/>
  <c r="AX652" i="20" s="1"/>
  <c r="BE653" i="20"/>
  <c r="BF653" i="20"/>
  <c r="AU653" i="20" s="1"/>
  <c r="BG653" i="20"/>
  <c r="AV653" i="20" s="1"/>
  <c r="BH653" i="20"/>
  <c r="AW653" i="20" s="1"/>
  <c r="BI653" i="20"/>
  <c r="AX653" i="20" s="1"/>
  <c r="BE654" i="20"/>
  <c r="BF654" i="20"/>
  <c r="AU654" i="20" s="1"/>
  <c r="BG654" i="20"/>
  <c r="AV654" i="20" s="1"/>
  <c r="BH654" i="20"/>
  <c r="AW654" i="20" s="1"/>
  <c r="BI654" i="20"/>
  <c r="AX654" i="20" s="1"/>
  <c r="BE655" i="20"/>
  <c r="BF655" i="20"/>
  <c r="AU655" i="20" s="1"/>
  <c r="BG655" i="20"/>
  <c r="AV655" i="20" s="1"/>
  <c r="BH655" i="20"/>
  <c r="AW655" i="20" s="1"/>
  <c r="BI655" i="20"/>
  <c r="AX655" i="20" s="1"/>
  <c r="BE656" i="20"/>
  <c r="BF656" i="20"/>
  <c r="AU656" i="20" s="1"/>
  <c r="BG656" i="20"/>
  <c r="AV656" i="20" s="1"/>
  <c r="BH656" i="20"/>
  <c r="AW656" i="20" s="1"/>
  <c r="BI656" i="20"/>
  <c r="AX656" i="20" s="1"/>
  <c r="BE657" i="20"/>
  <c r="BF657" i="20"/>
  <c r="AU657" i="20" s="1"/>
  <c r="BG657" i="20"/>
  <c r="AV657" i="20" s="1"/>
  <c r="BH657" i="20"/>
  <c r="AW657" i="20" s="1"/>
  <c r="BI657" i="20"/>
  <c r="AX657" i="20" s="1"/>
  <c r="BE658" i="20"/>
  <c r="BF658" i="20"/>
  <c r="AU658" i="20" s="1"/>
  <c r="BG658" i="20"/>
  <c r="AV658" i="20" s="1"/>
  <c r="BH658" i="20"/>
  <c r="AW658" i="20" s="1"/>
  <c r="BI658" i="20"/>
  <c r="AX658" i="20" s="1"/>
  <c r="BE659" i="20"/>
  <c r="BF659" i="20"/>
  <c r="AU659" i="20" s="1"/>
  <c r="BG659" i="20"/>
  <c r="AV659" i="20" s="1"/>
  <c r="BH659" i="20"/>
  <c r="AW659" i="20" s="1"/>
  <c r="BI659" i="20"/>
  <c r="AX659" i="20" s="1"/>
  <c r="BE660" i="20"/>
  <c r="BF660" i="20"/>
  <c r="AU660" i="20" s="1"/>
  <c r="BG660" i="20"/>
  <c r="AV660" i="20" s="1"/>
  <c r="BH660" i="20"/>
  <c r="AW660" i="20" s="1"/>
  <c r="BI660" i="20"/>
  <c r="AX660" i="20" s="1"/>
  <c r="BE661" i="20"/>
  <c r="BF661" i="20"/>
  <c r="AU661" i="20" s="1"/>
  <c r="BG661" i="20"/>
  <c r="AV661" i="20" s="1"/>
  <c r="BH661" i="20"/>
  <c r="AW661" i="20" s="1"/>
  <c r="BI661" i="20"/>
  <c r="AX661" i="20" s="1"/>
  <c r="BE662" i="20"/>
  <c r="BF662" i="20"/>
  <c r="AU662" i="20" s="1"/>
  <c r="BG662" i="20"/>
  <c r="AV662" i="20" s="1"/>
  <c r="BH662" i="20"/>
  <c r="AW662" i="20" s="1"/>
  <c r="BI662" i="20"/>
  <c r="AX662" i="20" s="1"/>
  <c r="BE663" i="20"/>
  <c r="BF663" i="20"/>
  <c r="AU663" i="20" s="1"/>
  <c r="BG663" i="20"/>
  <c r="AV663" i="20" s="1"/>
  <c r="BH663" i="20"/>
  <c r="AW663" i="20" s="1"/>
  <c r="BI663" i="20"/>
  <c r="AX663" i="20" s="1"/>
  <c r="BE664" i="20"/>
  <c r="BF664" i="20"/>
  <c r="AU664" i="20" s="1"/>
  <c r="BG664" i="20"/>
  <c r="AV664" i="20" s="1"/>
  <c r="BH664" i="20"/>
  <c r="AW664" i="20" s="1"/>
  <c r="BI664" i="20"/>
  <c r="AX664" i="20" s="1"/>
  <c r="BE665" i="20"/>
  <c r="BF665" i="20"/>
  <c r="AU665" i="20" s="1"/>
  <c r="BG665" i="20"/>
  <c r="AV665" i="20" s="1"/>
  <c r="BH665" i="20"/>
  <c r="AW665" i="20" s="1"/>
  <c r="BI665" i="20"/>
  <c r="AX665" i="20" s="1"/>
  <c r="BE666" i="20"/>
  <c r="BF666" i="20"/>
  <c r="AU666" i="20" s="1"/>
  <c r="BG666" i="20"/>
  <c r="AV666" i="20" s="1"/>
  <c r="BH666" i="20"/>
  <c r="AW666" i="20" s="1"/>
  <c r="BI666" i="20"/>
  <c r="AX666" i="20" s="1"/>
  <c r="BE667" i="20"/>
  <c r="BF667" i="20"/>
  <c r="AU667" i="20" s="1"/>
  <c r="BG667" i="20"/>
  <c r="AV667" i="20" s="1"/>
  <c r="BH667" i="20"/>
  <c r="AW667" i="20" s="1"/>
  <c r="BI667" i="20"/>
  <c r="AX667" i="20" s="1"/>
  <c r="BE668" i="20"/>
  <c r="BF668" i="20"/>
  <c r="AU668" i="20" s="1"/>
  <c r="BG668" i="20"/>
  <c r="AV668" i="20" s="1"/>
  <c r="BH668" i="20"/>
  <c r="AW668" i="20" s="1"/>
  <c r="BI668" i="20"/>
  <c r="AX668" i="20" s="1"/>
  <c r="BE669" i="20"/>
  <c r="BF669" i="20"/>
  <c r="AU669" i="20" s="1"/>
  <c r="BG669" i="20"/>
  <c r="AV669" i="20" s="1"/>
  <c r="BH669" i="20"/>
  <c r="AW669" i="20" s="1"/>
  <c r="BI669" i="20"/>
  <c r="AX669" i="20" s="1"/>
  <c r="BE670" i="20"/>
  <c r="BF670" i="20"/>
  <c r="AU670" i="20" s="1"/>
  <c r="BG670" i="20"/>
  <c r="AV670" i="20" s="1"/>
  <c r="BH670" i="20"/>
  <c r="AW670" i="20" s="1"/>
  <c r="BI670" i="20"/>
  <c r="AX670" i="20" s="1"/>
  <c r="BE671" i="20"/>
  <c r="BF671" i="20"/>
  <c r="AU671" i="20" s="1"/>
  <c r="BG671" i="20"/>
  <c r="AV671" i="20" s="1"/>
  <c r="BH671" i="20"/>
  <c r="AW671" i="20" s="1"/>
  <c r="BI671" i="20"/>
  <c r="AX671" i="20" s="1"/>
  <c r="BE672" i="20"/>
  <c r="BF672" i="20"/>
  <c r="AU672" i="20" s="1"/>
  <c r="BG672" i="20"/>
  <c r="AV672" i="20" s="1"/>
  <c r="BH672" i="20"/>
  <c r="AW672" i="20" s="1"/>
  <c r="BI672" i="20"/>
  <c r="AX672" i="20" s="1"/>
  <c r="BE673" i="20"/>
  <c r="BF673" i="20"/>
  <c r="AU673" i="20" s="1"/>
  <c r="BG673" i="20"/>
  <c r="AV673" i="20" s="1"/>
  <c r="BH673" i="20"/>
  <c r="AW673" i="20" s="1"/>
  <c r="BI673" i="20"/>
  <c r="AX673" i="20" s="1"/>
  <c r="BE674" i="20"/>
  <c r="BF674" i="20"/>
  <c r="AU674" i="20" s="1"/>
  <c r="BG674" i="20"/>
  <c r="AV674" i="20" s="1"/>
  <c r="BH674" i="20"/>
  <c r="AW674" i="20" s="1"/>
  <c r="BI674" i="20"/>
  <c r="AX674" i="20" s="1"/>
  <c r="BE675" i="20"/>
  <c r="BF675" i="20"/>
  <c r="AU675" i="20" s="1"/>
  <c r="BG675" i="20"/>
  <c r="AV675" i="20" s="1"/>
  <c r="BH675" i="20"/>
  <c r="AW675" i="20" s="1"/>
  <c r="BI675" i="20"/>
  <c r="AX675" i="20" s="1"/>
  <c r="BE676" i="20"/>
  <c r="BF676" i="20"/>
  <c r="AU676" i="20" s="1"/>
  <c r="BG676" i="20"/>
  <c r="AV676" i="20" s="1"/>
  <c r="BH676" i="20"/>
  <c r="AW676" i="20" s="1"/>
  <c r="BI676" i="20"/>
  <c r="AX676" i="20" s="1"/>
  <c r="BE677" i="20"/>
  <c r="BF677" i="20"/>
  <c r="AU677" i="20" s="1"/>
  <c r="BG677" i="20"/>
  <c r="AV677" i="20" s="1"/>
  <c r="BH677" i="20"/>
  <c r="AW677" i="20" s="1"/>
  <c r="BI677" i="20"/>
  <c r="AX677" i="20" s="1"/>
  <c r="BE678" i="20"/>
  <c r="BF678" i="20"/>
  <c r="AU678" i="20" s="1"/>
  <c r="BG678" i="20"/>
  <c r="AV678" i="20" s="1"/>
  <c r="BH678" i="20"/>
  <c r="AW678" i="20" s="1"/>
  <c r="BI678" i="20"/>
  <c r="AX678" i="20" s="1"/>
  <c r="BE679" i="20"/>
  <c r="BF679" i="20"/>
  <c r="AU679" i="20" s="1"/>
  <c r="BG679" i="20"/>
  <c r="AV679" i="20" s="1"/>
  <c r="BH679" i="20"/>
  <c r="AW679" i="20" s="1"/>
  <c r="BI679" i="20"/>
  <c r="AX679" i="20" s="1"/>
  <c r="BE680" i="20"/>
  <c r="BF680" i="20"/>
  <c r="AU680" i="20" s="1"/>
  <c r="BG680" i="20"/>
  <c r="AV680" i="20" s="1"/>
  <c r="BH680" i="20"/>
  <c r="AW680" i="20" s="1"/>
  <c r="BI680" i="20"/>
  <c r="AX680" i="20" s="1"/>
  <c r="BE681" i="20"/>
  <c r="BF681" i="20"/>
  <c r="AU681" i="20" s="1"/>
  <c r="BG681" i="20"/>
  <c r="AV681" i="20" s="1"/>
  <c r="BH681" i="20"/>
  <c r="AW681" i="20" s="1"/>
  <c r="BI681" i="20"/>
  <c r="AX681" i="20" s="1"/>
  <c r="BE682" i="20"/>
  <c r="BF682" i="20"/>
  <c r="AU682" i="20" s="1"/>
  <c r="BG682" i="20"/>
  <c r="AV682" i="20" s="1"/>
  <c r="BH682" i="20"/>
  <c r="AW682" i="20" s="1"/>
  <c r="BI682" i="20"/>
  <c r="AX682" i="20" s="1"/>
  <c r="BE683" i="20"/>
  <c r="BF683" i="20"/>
  <c r="AU683" i="20" s="1"/>
  <c r="BG683" i="20"/>
  <c r="AV683" i="20" s="1"/>
  <c r="BH683" i="20"/>
  <c r="AW683" i="20" s="1"/>
  <c r="BI683" i="20"/>
  <c r="AX683" i="20" s="1"/>
  <c r="BE684" i="20"/>
  <c r="BF684" i="20"/>
  <c r="AU684" i="20" s="1"/>
  <c r="BG684" i="20"/>
  <c r="AV684" i="20" s="1"/>
  <c r="BH684" i="20"/>
  <c r="AW684" i="20" s="1"/>
  <c r="BI684" i="20"/>
  <c r="AX684" i="20" s="1"/>
  <c r="BE685" i="20"/>
  <c r="BF685" i="20"/>
  <c r="AU685" i="20" s="1"/>
  <c r="BG685" i="20"/>
  <c r="AV685" i="20" s="1"/>
  <c r="BH685" i="20"/>
  <c r="AW685" i="20" s="1"/>
  <c r="BI685" i="20"/>
  <c r="AX685" i="20" s="1"/>
  <c r="BE686" i="20"/>
  <c r="BF686" i="20"/>
  <c r="AU686" i="20" s="1"/>
  <c r="BG686" i="20"/>
  <c r="AV686" i="20" s="1"/>
  <c r="BH686" i="20"/>
  <c r="AW686" i="20" s="1"/>
  <c r="BI686" i="20"/>
  <c r="AX686" i="20" s="1"/>
  <c r="BE687" i="20"/>
  <c r="BF687" i="20"/>
  <c r="AU687" i="20" s="1"/>
  <c r="BG687" i="20"/>
  <c r="AV687" i="20" s="1"/>
  <c r="BH687" i="20"/>
  <c r="AW687" i="20" s="1"/>
  <c r="BI687" i="20"/>
  <c r="AX687" i="20" s="1"/>
  <c r="BE688" i="20"/>
  <c r="BF688" i="20"/>
  <c r="AU688" i="20" s="1"/>
  <c r="BG688" i="20"/>
  <c r="AV688" i="20" s="1"/>
  <c r="BH688" i="20"/>
  <c r="AW688" i="20" s="1"/>
  <c r="BI688" i="20"/>
  <c r="AX688" i="20" s="1"/>
  <c r="BE689" i="20"/>
  <c r="BF689" i="20"/>
  <c r="AU689" i="20" s="1"/>
  <c r="BG689" i="20"/>
  <c r="AV689" i="20" s="1"/>
  <c r="BH689" i="20"/>
  <c r="AW689" i="20" s="1"/>
  <c r="BI689" i="20"/>
  <c r="AX689" i="20" s="1"/>
  <c r="BE690" i="20"/>
  <c r="BF690" i="20"/>
  <c r="AU690" i="20" s="1"/>
  <c r="BG690" i="20"/>
  <c r="AV690" i="20" s="1"/>
  <c r="BH690" i="20"/>
  <c r="AW690" i="20" s="1"/>
  <c r="BI690" i="20"/>
  <c r="AX690" i="20" s="1"/>
  <c r="BE691" i="20"/>
  <c r="BF691" i="20"/>
  <c r="AU691" i="20" s="1"/>
  <c r="BG691" i="20"/>
  <c r="AV691" i="20" s="1"/>
  <c r="BH691" i="20"/>
  <c r="AW691" i="20" s="1"/>
  <c r="BI691" i="20"/>
  <c r="AX691" i="20" s="1"/>
  <c r="BE692" i="20"/>
  <c r="BF692" i="20"/>
  <c r="AU692" i="20" s="1"/>
  <c r="BG692" i="20"/>
  <c r="AV692" i="20" s="1"/>
  <c r="BH692" i="20"/>
  <c r="AW692" i="20" s="1"/>
  <c r="BI692" i="20"/>
  <c r="AX692" i="20" s="1"/>
  <c r="BE693" i="20"/>
  <c r="BF693" i="20"/>
  <c r="AU693" i="20" s="1"/>
  <c r="BG693" i="20"/>
  <c r="AV693" i="20" s="1"/>
  <c r="BH693" i="20"/>
  <c r="AW693" i="20" s="1"/>
  <c r="BI693" i="20"/>
  <c r="AX693" i="20" s="1"/>
  <c r="BE694" i="20"/>
  <c r="BF694" i="20"/>
  <c r="AU694" i="20" s="1"/>
  <c r="BG694" i="20"/>
  <c r="AV694" i="20" s="1"/>
  <c r="BH694" i="20"/>
  <c r="AW694" i="20" s="1"/>
  <c r="BI694" i="20"/>
  <c r="AX694" i="20" s="1"/>
  <c r="BE695" i="20"/>
  <c r="BF695" i="20"/>
  <c r="AU695" i="20" s="1"/>
  <c r="BG695" i="20"/>
  <c r="AV695" i="20" s="1"/>
  <c r="BH695" i="20"/>
  <c r="AW695" i="20" s="1"/>
  <c r="BI695" i="20"/>
  <c r="AX695" i="20" s="1"/>
  <c r="BE696" i="20"/>
  <c r="BF696" i="20"/>
  <c r="AU696" i="20" s="1"/>
  <c r="BG696" i="20"/>
  <c r="AV696" i="20" s="1"/>
  <c r="BH696" i="20"/>
  <c r="AW696" i="20" s="1"/>
  <c r="BI696" i="20"/>
  <c r="AX696" i="20" s="1"/>
  <c r="BE697" i="20"/>
  <c r="BF697" i="20"/>
  <c r="AU697" i="20" s="1"/>
  <c r="BG697" i="20"/>
  <c r="AV697" i="20" s="1"/>
  <c r="BH697" i="20"/>
  <c r="AW697" i="20" s="1"/>
  <c r="BI697" i="20"/>
  <c r="AX697" i="20" s="1"/>
  <c r="BE698" i="20"/>
  <c r="BF698" i="20"/>
  <c r="AU698" i="20" s="1"/>
  <c r="BG698" i="20"/>
  <c r="AV698" i="20" s="1"/>
  <c r="BH698" i="20"/>
  <c r="AW698" i="20" s="1"/>
  <c r="BI698" i="20"/>
  <c r="AX698" i="20" s="1"/>
  <c r="BE699" i="20"/>
  <c r="BF699" i="20"/>
  <c r="AU699" i="20" s="1"/>
  <c r="BG699" i="20"/>
  <c r="AV699" i="20" s="1"/>
  <c r="BH699" i="20"/>
  <c r="AW699" i="20" s="1"/>
  <c r="BI699" i="20"/>
  <c r="AX699" i="20" s="1"/>
  <c r="BE700" i="20"/>
  <c r="BF700" i="20"/>
  <c r="AU700" i="20" s="1"/>
  <c r="BG700" i="20"/>
  <c r="AV700" i="20" s="1"/>
  <c r="BH700" i="20"/>
  <c r="AW700" i="20" s="1"/>
  <c r="BI700" i="20"/>
  <c r="AX700" i="20" s="1"/>
  <c r="BE701" i="20"/>
  <c r="BF701" i="20"/>
  <c r="AU701" i="20" s="1"/>
  <c r="BG701" i="20"/>
  <c r="AV701" i="20" s="1"/>
  <c r="BH701" i="20"/>
  <c r="AW701" i="20" s="1"/>
  <c r="BI701" i="20"/>
  <c r="AX701" i="20" s="1"/>
  <c r="BE702" i="20"/>
  <c r="BF702" i="20"/>
  <c r="AU702" i="20" s="1"/>
  <c r="BG702" i="20"/>
  <c r="AV702" i="20" s="1"/>
  <c r="BH702" i="20"/>
  <c r="AW702" i="20" s="1"/>
  <c r="BI702" i="20"/>
  <c r="AX702" i="20" s="1"/>
  <c r="BE703" i="20"/>
  <c r="BF703" i="20"/>
  <c r="AU703" i="20" s="1"/>
  <c r="BG703" i="20"/>
  <c r="AV703" i="20" s="1"/>
  <c r="BH703" i="20"/>
  <c r="AW703" i="20" s="1"/>
  <c r="BI703" i="20"/>
  <c r="AX703" i="20" s="1"/>
  <c r="BE704" i="20"/>
  <c r="BF704" i="20"/>
  <c r="AU704" i="20" s="1"/>
  <c r="BG704" i="20"/>
  <c r="AV704" i="20" s="1"/>
  <c r="BH704" i="20"/>
  <c r="AW704" i="20" s="1"/>
  <c r="BI704" i="20"/>
  <c r="AX704" i="20" s="1"/>
  <c r="BE705" i="20"/>
  <c r="BF705" i="20"/>
  <c r="AU705" i="20" s="1"/>
  <c r="BG705" i="20"/>
  <c r="AV705" i="20" s="1"/>
  <c r="BH705" i="20"/>
  <c r="AW705" i="20" s="1"/>
  <c r="BI705" i="20"/>
  <c r="AX705" i="20" s="1"/>
  <c r="BE706" i="20"/>
  <c r="BF706" i="20"/>
  <c r="AU706" i="20" s="1"/>
  <c r="BG706" i="20"/>
  <c r="AV706" i="20" s="1"/>
  <c r="BH706" i="20"/>
  <c r="AW706" i="20" s="1"/>
  <c r="BI706" i="20"/>
  <c r="AX706" i="20" s="1"/>
  <c r="BE707" i="20"/>
  <c r="BF707" i="20"/>
  <c r="AU707" i="20" s="1"/>
  <c r="BG707" i="20"/>
  <c r="AV707" i="20" s="1"/>
  <c r="BH707" i="20"/>
  <c r="AW707" i="20" s="1"/>
  <c r="BI707" i="20"/>
  <c r="AX707" i="20" s="1"/>
  <c r="BE708" i="20"/>
  <c r="BF708" i="20"/>
  <c r="AU708" i="20" s="1"/>
  <c r="BG708" i="20"/>
  <c r="AV708" i="20" s="1"/>
  <c r="BH708" i="20"/>
  <c r="AW708" i="20" s="1"/>
  <c r="BI708" i="20"/>
  <c r="AX708" i="20" s="1"/>
  <c r="BE709" i="20"/>
  <c r="BF709" i="20"/>
  <c r="AU709" i="20" s="1"/>
  <c r="BG709" i="20"/>
  <c r="AV709" i="20" s="1"/>
  <c r="BH709" i="20"/>
  <c r="AW709" i="20" s="1"/>
  <c r="BI709" i="20"/>
  <c r="AX709" i="20" s="1"/>
  <c r="BE710" i="20"/>
  <c r="BF710" i="20"/>
  <c r="AU710" i="20" s="1"/>
  <c r="BG710" i="20"/>
  <c r="AV710" i="20" s="1"/>
  <c r="BH710" i="20"/>
  <c r="AW710" i="20" s="1"/>
  <c r="BI710" i="20"/>
  <c r="AX710" i="20" s="1"/>
  <c r="BE711" i="20"/>
  <c r="BF711" i="20"/>
  <c r="AU711" i="20" s="1"/>
  <c r="BG711" i="20"/>
  <c r="AV711" i="20" s="1"/>
  <c r="BH711" i="20"/>
  <c r="AW711" i="20" s="1"/>
  <c r="BI711" i="20"/>
  <c r="AX711" i="20" s="1"/>
  <c r="BE712" i="20"/>
  <c r="BF712" i="20"/>
  <c r="AU712" i="20" s="1"/>
  <c r="BG712" i="20"/>
  <c r="AV712" i="20" s="1"/>
  <c r="BH712" i="20"/>
  <c r="AW712" i="20" s="1"/>
  <c r="BI712" i="20"/>
  <c r="AX712" i="20" s="1"/>
  <c r="BE713" i="20"/>
  <c r="BF713" i="20"/>
  <c r="AU713" i="20" s="1"/>
  <c r="BG713" i="20"/>
  <c r="AV713" i="20" s="1"/>
  <c r="BH713" i="20"/>
  <c r="AW713" i="20" s="1"/>
  <c r="BI713" i="20"/>
  <c r="AX713" i="20" s="1"/>
  <c r="BE714" i="20"/>
  <c r="BF714" i="20"/>
  <c r="AU714" i="20" s="1"/>
  <c r="BG714" i="20"/>
  <c r="AV714" i="20" s="1"/>
  <c r="BH714" i="20"/>
  <c r="AW714" i="20" s="1"/>
  <c r="BI714" i="20"/>
  <c r="AX714" i="20" s="1"/>
  <c r="BE715" i="20"/>
  <c r="BF715" i="20"/>
  <c r="AU715" i="20" s="1"/>
  <c r="BG715" i="20"/>
  <c r="AV715" i="20" s="1"/>
  <c r="BH715" i="20"/>
  <c r="AW715" i="20" s="1"/>
  <c r="BI715" i="20"/>
  <c r="AX715" i="20" s="1"/>
  <c r="BE716" i="20"/>
  <c r="BF716" i="20"/>
  <c r="AU716" i="20" s="1"/>
  <c r="BG716" i="20"/>
  <c r="AV716" i="20" s="1"/>
  <c r="BH716" i="20"/>
  <c r="AW716" i="20" s="1"/>
  <c r="BI716" i="20"/>
  <c r="AX716" i="20" s="1"/>
  <c r="BE717" i="20"/>
  <c r="BF717" i="20"/>
  <c r="AU717" i="20" s="1"/>
  <c r="BG717" i="20"/>
  <c r="AV717" i="20" s="1"/>
  <c r="BH717" i="20"/>
  <c r="AW717" i="20" s="1"/>
  <c r="BI717" i="20"/>
  <c r="AX717" i="20" s="1"/>
  <c r="BE718" i="20"/>
  <c r="BF718" i="20"/>
  <c r="AU718" i="20" s="1"/>
  <c r="BG718" i="20"/>
  <c r="AV718" i="20" s="1"/>
  <c r="BH718" i="20"/>
  <c r="AW718" i="20" s="1"/>
  <c r="BI718" i="20"/>
  <c r="AX718" i="20" s="1"/>
  <c r="BE719" i="20"/>
  <c r="BF719" i="20"/>
  <c r="AU719" i="20" s="1"/>
  <c r="BG719" i="20"/>
  <c r="AV719" i="20" s="1"/>
  <c r="BH719" i="20"/>
  <c r="AW719" i="20" s="1"/>
  <c r="BI719" i="20"/>
  <c r="AX719" i="20" s="1"/>
  <c r="BE720" i="20"/>
  <c r="BF720" i="20"/>
  <c r="AU720" i="20" s="1"/>
  <c r="BG720" i="20"/>
  <c r="AV720" i="20" s="1"/>
  <c r="BH720" i="20"/>
  <c r="AW720" i="20" s="1"/>
  <c r="BI720" i="20"/>
  <c r="AX720" i="20" s="1"/>
  <c r="BE721" i="20"/>
  <c r="BF721" i="20"/>
  <c r="AU721" i="20" s="1"/>
  <c r="BG721" i="20"/>
  <c r="AV721" i="20" s="1"/>
  <c r="BH721" i="20"/>
  <c r="AW721" i="20" s="1"/>
  <c r="BI721" i="20"/>
  <c r="AX721" i="20" s="1"/>
  <c r="BE722" i="20"/>
  <c r="BF722" i="20"/>
  <c r="AU722" i="20" s="1"/>
  <c r="BG722" i="20"/>
  <c r="AV722" i="20" s="1"/>
  <c r="BH722" i="20"/>
  <c r="AW722" i="20" s="1"/>
  <c r="BI722" i="20"/>
  <c r="AX722" i="20" s="1"/>
  <c r="BE723" i="20"/>
  <c r="BF723" i="20"/>
  <c r="AU723" i="20" s="1"/>
  <c r="BG723" i="20"/>
  <c r="AV723" i="20" s="1"/>
  <c r="BH723" i="20"/>
  <c r="AW723" i="20" s="1"/>
  <c r="BI723" i="20"/>
  <c r="AX723" i="20" s="1"/>
  <c r="BE724" i="20"/>
  <c r="BF724" i="20"/>
  <c r="AU724" i="20" s="1"/>
  <c r="BG724" i="20"/>
  <c r="AV724" i="20" s="1"/>
  <c r="BH724" i="20"/>
  <c r="AW724" i="20" s="1"/>
  <c r="BI724" i="20"/>
  <c r="AX724" i="20" s="1"/>
  <c r="BE725" i="20"/>
  <c r="BF725" i="20"/>
  <c r="AU725" i="20" s="1"/>
  <c r="BG725" i="20"/>
  <c r="AV725" i="20" s="1"/>
  <c r="BH725" i="20"/>
  <c r="AW725" i="20" s="1"/>
  <c r="BI725" i="20"/>
  <c r="AX725" i="20" s="1"/>
  <c r="BE726" i="20"/>
  <c r="BF726" i="20"/>
  <c r="AU726" i="20" s="1"/>
  <c r="BG726" i="20"/>
  <c r="AV726" i="20" s="1"/>
  <c r="BH726" i="20"/>
  <c r="AW726" i="20" s="1"/>
  <c r="BI726" i="20"/>
  <c r="AX726" i="20" s="1"/>
  <c r="BE727" i="20"/>
  <c r="BF727" i="20"/>
  <c r="AU727" i="20" s="1"/>
  <c r="BG727" i="20"/>
  <c r="AV727" i="20" s="1"/>
  <c r="BH727" i="20"/>
  <c r="AW727" i="20" s="1"/>
  <c r="BI727" i="20"/>
  <c r="AX727" i="20" s="1"/>
  <c r="BE728" i="20"/>
  <c r="BF728" i="20"/>
  <c r="AU728" i="20" s="1"/>
  <c r="BG728" i="20"/>
  <c r="AV728" i="20" s="1"/>
  <c r="BH728" i="20"/>
  <c r="AW728" i="20" s="1"/>
  <c r="BI728" i="20"/>
  <c r="AX728" i="20" s="1"/>
  <c r="BE729" i="20"/>
  <c r="BF729" i="20"/>
  <c r="AU729" i="20" s="1"/>
  <c r="BG729" i="20"/>
  <c r="AV729" i="20" s="1"/>
  <c r="BH729" i="20"/>
  <c r="AW729" i="20" s="1"/>
  <c r="BI729" i="20"/>
  <c r="AX729" i="20" s="1"/>
  <c r="BE730" i="20"/>
  <c r="BF730" i="20"/>
  <c r="AU730" i="20" s="1"/>
  <c r="BG730" i="20"/>
  <c r="AV730" i="20" s="1"/>
  <c r="BH730" i="20"/>
  <c r="AW730" i="20" s="1"/>
  <c r="BI730" i="20"/>
  <c r="AX730" i="20" s="1"/>
  <c r="BE731" i="20"/>
  <c r="BF731" i="20"/>
  <c r="AU731" i="20" s="1"/>
  <c r="BG731" i="20"/>
  <c r="AV731" i="20" s="1"/>
  <c r="BH731" i="20"/>
  <c r="AW731" i="20" s="1"/>
  <c r="BI731" i="20"/>
  <c r="AX731" i="20" s="1"/>
  <c r="BE732" i="20"/>
  <c r="BF732" i="20"/>
  <c r="AU732" i="20" s="1"/>
  <c r="BG732" i="20"/>
  <c r="AV732" i="20" s="1"/>
  <c r="BH732" i="20"/>
  <c r="AW732" i="20" s="1"/>
  <c r="BI732" i="20"/>
  <c r="AX732" i="20" s="1"/>
  <c r="BE733" i="20"/>
  <c r="BF733" i="20"/>
  <c r="AU733" i="20" s="1"/>
  <c r="BG733" i="20"/>
  <c r="AV733" i="20" s="1"/>
  <c r="BH733" i="20"/>
  <c r="AW733" i="20" s="1"/>
  <c r="BI733" i="20"/>
  <c r="AX733" i="20" s="1"/>
  <c r="BE734" i="20"/>
  <c r="BF734" i="20"/>
  <c r="AU734" i="20" s="1"/>
  <c r="BG734" i="20"/>
  <c r="AV734" i="20" s="1"/>
  <c r="BH734" i="20"/>
  <c r="AW734" i="20" s="1"/>
  <c r="BI734" i="20"/>
  <c r="AX734" i="20" s="1"/>
  <c r="BE735" i="20"/>
  <c r="BF735" i="20"/>
  <c r="AU735" i="20" s="1"/>
  <c r="BG735" i="20"/>
  <c r="AV735" i="20" s="1"/>
  <c r="BH735" i="20"/>
  <c r="AW735" i="20" s="1"/>
  <c r="BI735" i="20"/>
  <c r="AX735" i="20" s="1"/>
  <c r="BE736" i="20"/>
  <c r="BF736" i="20"/>
  <c r="AU736" i="20" s="1"/>
  <c r="BG736" i="20"/>
  <c r="AV736" i="20" s="1"/>
  <c r="BH736" i="20"/>
  <c r="AW736" i="20" s="1"/>
  <c r="BI736" i="20"/>
  <c r="AX736" i="20" s="1"/>
  <c r="BE737" i="20"/>
  <c r="BF737" i="20"/>
  <c r="AU737" i="20" s="1"/>
  <c r="BG737" i="20"/>
  <c r="AV737" i="20" s="1"/>
  <c r="BH737" i="20"/>
  <c r="AW737" i="20" s="1"/>
  <c r="BI737" i="20"/>
  <c r="AX737" i="20" s="1"/>
  <c r="BE738" i="20"/>
  <c r="BF738" i="20"/>
  <c r="AU738" i="20" s="1"/>
  <c r="BG738" i="20"/>
  <c r="AV738" i="20" s="1"/>
  <c r="BH738" i="20"/>
  <c r="AW738" i="20" s="1"/>
  <c r="BI738" i="20"/>
  <c r="AX738" i="20" s="1"/>
  <c r="BE739" i="20"/>
  <c r="BF739" i="20"/>
  <c r="AU739" i="20" s="1"/>
  <c r="BG739" i="20"/>
  <c r="AV739" i="20" s="1"/>
  <c r="BH739" i="20"/>
  <c r="AW739" i="20" s="1"/>
  <c r="BI739" i="20"/>
  <c r="AX739" i="20" s="1"/>
  <c r="BE740" i="20"/>
  <c r="BF740" i="20"/>
  <c r="AU740" i="20" s="1"/>
  <c r="BG740" i="20"/>
  <c r="AV740" i="20" s="1"/>
  <c r="BH740" i="20"/>
  <c r="AW740" i="20" s="1"/>
  <c r="BI740" i="20"/>
  <c r="AX740" i="20" s="1"/>
  <c r="BE741" i="20"/>
  <c r="BF741" i="20"/>
  <c r="AU741" i="20" s="1"/>
  <c r="BG741" i="20"/>
  <c r="AV741" i="20" s="1"/>
  <c r="BH741" i="20"/>
  <c r="AW741" i="20" s="1"/>
  <c r="BI741" i="20"/>
  <c r="AX741" i="20" s="1"/>
  <c r="BE742" i="20"/>
  <c r="BF742" i="20"/>
  <c r="AU742" i="20" s="1"/>
  <c r="BG742" i="20"/>
  <c r="AV742" i="20" s="1"/>
  <c r="BH742" i="20"/>
  <c r="AW742" i="20" s="1"/>
  <c r="BI742" i="20"/>
  <c r="AX742" i="20" s="1"/>
  <c r="BE743" i="20"/>
  <c r="BF743" i="20"/>
  <c r="AU743" i="20" s="1"/>
  <c r="BG743" i="20"/>
  <c r="AV743" i="20" s="1"/>
  <c r="BH743" i="20"/>
  <c r="AW743" i="20" s="1"/>
  <c r="BI743" i="20"/>
  <c r="AX743" i="20" s="1"/>
  <c r="BE744" i="20"/>
  <c r="BF744" i="20"/>
  <c r="AU744" i="20" s="1"/>
  <c r="BG744" i="20"/>
  <c r="AV744" i="20" s="1"/>
  <c r="BH744" i="20"/>
  <c r="AW744" i="20" s="1"/>
  <c r="BI744" i="20"/>
  <c r="AX744" i="20" s="1"/>
  <c r="BE745" i="20"/>
  <c r="BF745" i="20"/>
  <c r="AU745" i="20" s="1"/>
  <c r="BG745" i="20"/>
  <c r="AV745" i="20" s="1"/>
  <c r="BH745" i="20"/>
  <c r="AW745" i="20" s="1"/>
  <c r="BI745" i="20"/>
  <c r="AX745" i="20" s="1"/>
  <c r="BE746" i="20"/>
  <c r="BF746" i="20"/>
  <c r="AU746" i="20" s="1"/>
  <c r="BG746" i="20"/>
  <c r="AV746" i="20" s="1"/>
  <c r="BH746" i="20"/>
  <c r="AW746" i="20" s="1"/>
  <c r="BI746" i="20"/>
  <c r="AX746" i="20" s="1"/>
  <c r="BE747" i="20"/>
  <c r="BF747" i="20"/>
  <c r="AU747" i="20" s="1"/>
  <c r="BG747" i="20"/>
  <c r="AV747" i="20" s="1"/>
  <c r="BH747" i="20"/>
  <c r="AW747" i="20" s="1"/>
  <c r="BI747" i="20"/>
  <c r="AX747" i="20" s="1"/>
  <c r="BE748" i="20"/>
  <c r="BF748" i="20"/>
  <c r="AU748" i="20" s="1"/>
  <c r="BG748" i="20"/>
  <c r="AV748" i="20" s="1"/>
  <c r="BH748" i="20"/>
  <c r="AW748" i="20" s="1"/>
  <c r="BI748" i="20"/>
  <c r="AX748" i="20" s="1"/>
  <c r="BE749" i="20"/>
  <c r="BF749" i="20"/>
  <c r="AU749" i="20" s="1"/>
  <c r="BG749" i="20"/>
  <c r="AV749" i="20" s="1"/>
  <c r="BH749" i="20"/>
  <c r="AW749" i="20" s="1"/>
  <c r="BI749" i="20"/>
  <c r="AX749" i="20" s="1"/>
  <c r="BE750" i="20"/>
  <c r="BF750" i="20"/>
  <c r="AU750" i="20" s="1"/>
  <c r="BG750" i="20"/>
  <c r="AV750" i="20" s="1"/>
  <c r="BH750" i="20"/>
  <c r="AW750" i="20" s="1"/>
  <c r="BI750" i="20"/>
  <c r="AX750" i="20" s="1"/>
  <c r="BE751" i="20"/>
  <c r="BF751" i="20"/>
  <c r="AU751" i="20" s="1"/>
  <c r="BG751" i="20"/>
  <c r="AV751" i="20" s="1"/>
  <c r="BH751" i="20"/>
  <c r="AW751" i="20" s="1"/>
  <c r="BI751" i="20"/>
  <c r="AX751" i="20" s="1"/>
  <c r="BE752" i="20"/>
  <c r="BF752" i="20"/>
  <c r="AU752" i="20" s="1"/>
  <c r="BG752" i="20"/>
  <c r="AV752" i="20" s="1"/>
  <c r="BH752" i="20"/>
  <c r="AW752" i="20" s="1"/>
  <c r="BI752" i="20"/>
  <c r="AX752" i="20" s="1"/>
  <c r="BE753" i="20"/>
  <c r="BF753" i="20"/>
  <c r="AU753" i="20" s="1"/>
  <c r="BG753" i="20"/>
  <c r="AV753" i="20" s="1"/>
  <c r="BH753" i="20"/>
  <c r="AW753" i="20" s="1"/>
  <c r="BI753" i="20"/>
  <c r="AX753" i="20" s="1"/>
  <c r="BE754" i="20"/>
  <c r="BF754" i="20"/>
  <c r="AU754" i="20" s="1"/>
  <c r="BG754" i="20"/>
  <c r="AV754" i="20" s="1"/>
  <c r="BH754" i="20"/>
  <c r="AW754" i="20" s="1"/>
  <c r="BI754" i="20"/>
  <c r="AX754" i="20" s="1"/>
  <c r="BE755" i="20"/>
  <c r="BF755" i="20"/>
  <c r="AU755" i="20" s="1"/>
  <c r="BG755" i="20"/>
  <c r="AV755" i="20" s="1"/>
  <c r="BH755" i="20"/>
  <c r="AW755" i="20" s="1"/>
  <c r="BI755" i="20"/>
  <c r="AX755" i="20" s="1"/>
  <c r="BE756" i="20"/>
  <c r="BF756" i="20"/>
  <c r="AU756" i="20" s="1"/>
  <c r="BG756" i="20"/>
  <c r="AV756" i="20" s="1"/>
  <c r="BH756" i="20"/>
  <c r="AW756" i="20" s="1"/>
  <c r="BI756" i="20"/>
  <c r="AX756" i="20" s="1"/>
  <c r="BE757" i="20"/>
  <c r="BF757" i="20"/>
  <c r="AU757" i="20" s="1"/>
  <c r="BG757" i="20"/>
  <c r="AV757" i="20" s="1"/>
  <c r="BH757" i="20"/>
  <c r="AW757" i="20" s="1"/>
  <c r="BI757" i="20"/>
  <c r="AX757" i="20" s="1"/>
  <c r="BE758" i="20"/>
  <c r="BF758" i="20"/>
  <c r="AU758" i="20" s="1"/>
  <c r="BG758" i="20"/>
  <c r="AV758" i="20" s="1"/>
  <c r="BH758" i="20"/>
  <c r="AW758" i="20" s="1"/>
  <c r="BI758" i="20"/>
  <c r="AX758" i="20" s="1"/>
  <c r="BE759" i="20"/>
  <c r="BF759" i="20"/>
  <c r="AU759" i="20" s="1"/>
  <c r="BG759" i="20"/>
  <c r="AV759" i="20" s="1"/>
  <c r="BH759" i="20"/>
  <c r="AW759" i="20" s="1"/>
  <c r="BI759" i="20"/>
  <c r="AX759" i="20" s="1"/>
  <c r="BE760" i="20"/>
  <c r="BF760" i="20"/>
  <c r="AU760" i="20" s="1"/>
  <c r="BG760" i="20"/>
  <c r="AV760" i="20" s="1"/>
  <c r="BH760" i="20"/>
  <c r="AW760" i="20" s="1"/>
  <c r="BI760" i="20"/>
  <c r="AX760" i="20" s="1"/>
  <c r="BE761" i="20"/>
  <c r="BF761" i="20"/>
  <c r="AU761" i="20" s="1"/>
  <c r="BG761" i="20"/>
  <c r="AV761" i="20" s="1"/>
  <c r="BH761" i="20"/>
  <c r="AW761" i="20" s="1"/>
  <c r="BI761" i="20"/>
  <c r="AX761" i="20" s="1"/>
  <c r="BE762" i="20"/>
  <c r="BF762" i="20"/>
  <c r="AU762" i="20" s="1"/>
  <c r="BG762" i="20"/>
  <c r="AV762" i="20" s="1"/>
  <c r="BH762" i="20"/>
  <c r="AW762" i="20" s="1"/>
  <c r="BI762" i="20"/>
  <c r="AX762" i="20" s="1"/>
  <c r="BE763" i="20"/>
  <c r="BF763" i="20"/>
  <c r="AU763" i="20" s="1"/>
  <c r="BG763" i="20"/>
  <c r="AV763" i="20" s="1"/>
  <c r="BH763" i="20"/>
  <c r="AW763" i="20" s="1"/>
  <c r="BI763" i="20"/>
  <c r="AX763" i="20" s="1"/>
  <c r="BE764" i="20"/>
  <c r="BF764" i="20"/>
  <c r="AU764" i="20" s="1"/>
  <c r="BG764" i="20"/>
  <c r="AV764" i="20" s="1"/>
  <c r="BH764" i="20"/>
  <c r="AW764" i="20" s="1"/>
  <c r="BI764" i="20"/>
  <c r="AX764" i="20" s="1"/>
  <c r="BE765" i="20"/>
  <c r="BF765" i="20"/>
  <c r="AU765" i="20" s="1"/>
  <c r="BG765" i="20"/>
  <c r="AV765" i="20" s="1"/>
  <c r="BH765" i="20"/>
  <c r="AW765" i="20" s="1"/>
  <c r="BI765" i="20"/>
  <c r="AX765" i="20" s="1"/>
  <c r="BE766" i="20"/>
  <c r="BF766" i="20"/>
  <c r="AU766" i="20" s="1"/>
  <c r="BG766" i="20"/>
  <c r="AV766" i="20" s="1"/>
  <c r="BH766" i="20"/>
  <c r="AW766" i="20" s="1"/>
  <c r="BI766" i="20"/>
  <c r="AX766" i="20" s="1"/>
  <c r="BE767" i="20"/>
  <c r="BF767" i="20"/>
  <c r="AU767" i="20" s="1"/>
  <c r="BG767" i="20"/>
  <c r="AV767" i="20" s="1"/>
  <c r="BH767" i="20"/>
  <c r="AW767" i="20" s="1"/>
  <c r="BI767" i="20"/>
  <c r="AX767" i="20" s="1"/>
  <c r="BE768" i="20"/>
  <c r="BF768" i="20"/>
  <c r="AU768" i="20" s="1"/>
  <c r="BG768" i="20"/>
  <c r="AV768" i="20" s="1"/>
  <c r="BH768" i="20"/>
  <c r="AW768" i="20" s="1"/>
  <c r="BI768" i="20"/>
  <c r="AX768" i="20" s="1"/>
  <c r="BE769" i="20"/>
  <c r="BF769" i="20"/>
  <c r="AU769" i="20" s="1"/>
  <c r="BG769" i="20"/>
  <c r="AV769" i="20" s="1"/>
  <c r="BH769" i="20"/>
  <c r="AW769" i="20" s="1"/>
  <c r="BI769" i="20"/>
  <c r="AX769" i="20" s="1"/>
  <c r="BE770" i="20"/>
  <c r="BF770" i="20"/>
  <c r="AU770" i="20" s="1"/>
  <c r="BG770" i="20"/>
  <c r="AV770" i="20" s="1"/>
  <c r="BH770" i="20"/>
  <c r="AW770" i="20" s="1"/>
  <c r="BI770" i="20"/>
  <c r="AX770" i="20" s="1"/>
  <c r="BE771" i="20"/>
  <c r="BF771" i="20"/>
  <c r="AU771" i="20" s="1"/>
  <c r="BG771" i="20"/>
  <c r="AV771" i="20" s="1"/>
  <c r="BH771" i="20"/>
  <c r="AW771" i="20" s="1"/>
  <c r="BI771" i="20"/>
  <c r="AX771" i="20" s="1"/>
  <c r="BE772" i="20"/>
  <c r="BF772" i="20"/>
  <c r="AU772" i="20" s="1"/>
  <c r="BG772" i="20"/>
  <c r="AV772" i="20" s="1"/>
  <c r="BH772" i="20"/>
  <c r="AW772" i="20" s="1"/>
  <c r="BI772" i="20"/>
  <c r="AX772" i="20" s="1"/>
  <c r="BE773" i="20"/>
  <c r="BF773" i="20"/>
  <c r="AU773" i="20" s="1"/>
  <c r="BG773" i="20"/>
  <c r="AV773" i="20" s="1"/>
  <c r="BH773" i="20"/>
  <c r="AW773" i="20" s="1"/>
  <c r="BI773" i="20"/>
  <c r="AX773" i="20" s="1"/>
  <c r="BE774" i="20"/>
  <c r="BF774" i="20"/>
  <c r="AU774" i="20" s="1"/>
  <c r="BG774" i="20"/>
  <c r="AV774" i="20" s="1"/>
  <c r="BH774" i="20"/>
  <c r="AW774" i="20" s="1"/>
  <c r="BI774" i="20"/>
  <c r="AX774" i="20" s="1"/>
  <c r="BE775" i="20"/>
  <c r="BF775" i="20"/>
  <c r="AU775" i="20" s="1"/>
  <c r="BG775" i="20"/>
  <c r="AV775" i="20" s="1"/>
  <c r="BH775" i="20"/>
  <c r="AW775" i="20" s="1"/>
  <c r="BI775" i="20"/>
  <c r="AX775" i="20" s="1"/>
  <c r="BE776" i="20"/>
  <c r="BF776" i="20"/>
  <c r="AU776" i="20" s="1"/>
  <c r="BG776" i="20"/>
  <c r="AV776" i="20" s="1"/>
  <c r="BH776" i="20"/>
  <c r="AW776" i="20" s="1"/>
  <c r="BI776" i="20"/>
  <c r="AX776" i="20" s="1"/>
  <c r="BE777" i="20"/>
  <c r="BF777" i="20"/>
  <c r="AU777" i="20" s="1"/>
  <c r="BG777" i="20"/>
  <c r="AV777" i="20" s="1"/>
  <c r="BH777" i="20"/>
  <c r="AW777" i="20" s="1"/>
  <c r="BI777" i="20"/>
  <c r="AX777" i="20" s="1"/>
  <c r="BE778" i="20"/>
  <c r="BF778" i="20"/>
  <c r="AU778" i="20" s="1"/>
  <c r="BG778" i="20"/>
  <c r="AV778" i="20" s="1"/>
  <c r="BH778" i="20"/>
  <c r="AW778" i="20" s="1"/>
  <c r="BI778" i="20"/>
  <c r="AX778" i="20" s="1"/>
  <c r="BE779" i="20"/>
  <c r="BF779" i="20"/>
  <c r="AU779" i="20" s="1"/>
  <c r="BG779" i="20"/>
  <c r="AV779" i="20" s="1"/>
  <c r="BH779" i="20"/>
  <c r="AW779" i="20" s="1"/>
  <c r="BI779" i="20"/>
  <c r="AX779" i="20" s="1"/>
  <c r="BE780" i="20"/>
  <c r="BF780" i="20"/>
  <c r="AU780" i="20" s="1"/>
  <c r="BG780" i="20"/>
  <c r="AV780" i="20" s="1"/>
  <c r="BH780" i="20"/>
  <c r="AW780" i="20" s="1"/>
  <c r="BI780" i="20"/>
  <c r="AX780" i="20" s="1"/>
  <c r="BE781" i="20"/>
  <c r="BF781" i="20"/>
  <c r="AU781" i="20" s="1"/>
  <c r="BG781" i="20"/>
  <c r="AV781" i="20" s="1"/>
  <c r="BH781" i="20"/>
  <c r="AW781" i="20" s="1"/>
  <c r="BI781" i="20"/>
  <c r="AX781" i="20" s="1"/>
  <c r="BE782" i="20"/>
  <c r="BF782" i="20"/>
  <c r="AU782" i="20" s="1"/>
  <c r="BG782" i="20"/>
  <c r="AV782" i="20" s="1"/>
  <c r="BH782" i="20"/>
  <c r="AW782" i="20" s="1"/>
  <c r="BI782" i="20"/>
  <c r="AX782" i="20" s="1"/>
  <c r="BE783" i="20"/>
  <c r="BF783" i="20"/>
  <c r="AU783" i="20" s="1"/>
  <c r="BG783" i="20"/>
  <c r="AV783" i="20" s="1"/>
  <c r="BH783" i="20"/>
  <c r="AW783" i="20" s="1"/>
  <c r="BI783" i="20"/>
  <c r="AX783" i="20" s="1"/>
  <c r="BE784" i="20"/>
  <c r="BF784" i="20"/>
  <c r="AU784" i="20" s="1"/>
  <c r="BG784" i="20"/>
  <c r="AV784" i="20" s="1"/>
  <c r="BH784" i="20"/>
  <c r="AW784" i="20" s="1"/>
  <c r="BI784" i="20"/>
  <c r="AX784" i="20" s="1"/>
  <c r="BE785" i="20"/>
  <c r="BF785" i="20"/>
  <c r="AU785" i="20" s="1"/>
  <c r="BG785" i="20"/>
  <c r="AV785" i="20" s="1"/>
  <c r="BH785" i="20"/>
  <c r="AW785" i="20" s="1"/>
  <c r="BI785" i="20"/>
  <c r="AX785" i="20" s="1"/>
  <c r="BE786" i="20"/>
  <c r="BF786" i="20"/>
  <c r="AU786" i="20" s="1"/>
  <c r="BG786" i="20"/>
  <c r="AV786" i="20" s="1"/>
  <c r="BH786" i="20"/>
  <c r="AW786" i="20" s="1"/>
  <c r="BI786" i="20"/>
  <c r="AX786" i="20" s="1"/>
  <c r="BE787" i="20"/>
  <c r="BF787" i="20"/>
  <c r="AU787" i="20" s="1"/>
  <c r="BG787" i="20"/>
  <c r="AV787" i="20" s="1"/>
  <c r="BH787" i="20"/>
  <c r="AW787" i="20" s="1"/>
  <c r="BI787" i="20"/>
  <c r="AX787" i="20" s="1"/>
  <c r="BE788" i="20"/>
  <c r="BF788" i="20"/>
  <c r="AU788" i="20" s="1"/>
  <c r="BG788" i="20"/>
  <c r="AV788" i="20" s="1"/>
  <c r="BH788" i="20"/>
  <c r="AW788" i="20" s="1"/>
  <c r="BI788" i="20"/>
  <c r="AX788" i="20" s="1"/>
  <c r="BE789" i="20"/>
  <c r="BF789" i="20"/>
  <c r="AU789" i="20" s="1"/>
  <c r="BG789" i="20"/>
  <c r="AV789" i="20" s="1"/>
  <c r="BH789" i="20"/>
  <c r="AW789" i="20" s="1"/>
  <c r="BI789" i="20"/>
  <c r="AX789" i="20" s="1"/>
  <c r="BE790" i="20"/>
  <c r="BF790" i="20"/>
  <c r="AU790" i="20" s="1"/>
  <c r="BG790" i="20"/>
  <c r="AV790" i="20" s="1"/>
  <c r="BH790" i="20"/>
  <c r="AW790" i="20" s="1"/>
  <c r="BI790" i="20"/>
  <c r="AX790" i="20" s="1"/>
  <c r="BE791" i="20"/>
  <c r="BF791" i="20"/>
  <c r="AU791" i="20" s="1"/>
  <c r="BG791" i="20"/>
  <c r="AV791" i="20" s="1"/>
  <c r="BH791" i="20"/>
  <c r="AW791" i="20" s="1"/>
  <c r="BI791" i="20"/>
  <c r="AX791" i="20" s="1"/>
  <c r="BE792" i="20"/>
  <c r="BF792" i="20"/>
  <c r="AU792" i="20" s="1"/>
  <c r="BG792" i="20"/>
  <c r="AV792" i="20" s="1"/>
  <c r="BH792" i="20"/>
  <c r="AW792" i="20" s="1"/>
  <c r="BI792" i="20"/>
  <c r="AX792" i="20" s="1"/>
  <c r="BE793" i="20"/>
  <c r="BF793" i="20"/>
  <c r="AU793" i="20" s="1"/>
  <c r="BG793" i="20"/>
  <c r="AV793" i="20" s="1"/>
  <c r="BH793" i="20"/>
  <c r="AW793" i="20" s="1"/>
  <c r="BI793" i="20"/>
  <c r="AX793" i="20" s="1"/>
  <c r="BE794" i="20"/>
  <c r="BF794" i="20"/>
  <c r="AU794" i="20" s="1"/>
  <c r="BG794" i="20"/>
  <c r="AV794" i="20" s="1"/>
  <c r="BH794" i="20"/>
  <c r="AW794" i="20" s="1"/>
  <c r="BI794" i="20"/>
  <c r="AX794" i="20" s="1"/>
  <c r="BE795" i="20"/>
  <c r="BF795" i="20"/>
  <c r="AU795" i="20" s="1"/>
  <c r="BG795" i="20"/>
  <c r="AV795" i="20" s="1"/>
  <c r="BH795" i="20"/>
  <c r="AW795" i="20" s="1"/>
  <c r="BI795" i="20"/>
  <c r="AX795" i="20" s="1"/>
  <c r="BE796" i="20"/>
  <c r="BF796" i="20"/>
  <c r="AU796" i="20" s="1"/>
  <c r="BG796" i="20"/>
  <c r="AV796" i="20" s="1"/>
  <c r="BH796" i="20"/>
  <c r="AW796" i="20" s="1"/>
  <c r="BI796" i="20"/>
  <c r="AX796" i="20" s="1"/>
  <c r="BE797" i="20"/>
  <c r="BF797" i="20"/>
  <c r="AU797" i="20" s="1"/>
  <c r="BG797" i="20"/>
  <c r="AV797" i="20" s="1"/>
  <c r="BH797" i="20"/>
  <c r="AW797" i="20" s="1"/>
  <c r="BI797" i="20"/>
  <c r="AX797" i="20" s="1"/>
  <c r="BE798" i="20"/>
  <c r="BF798" i="20"/>
  <c r="AU798" i="20" s="1"/>
  <c r="BG798" i="20"/>
  <c r="AV798" i="20" s="1"/>
  <c r="BH798" i="20"/>
  <c r="AW798" i="20" s="1"/>
  <c r="BI798" i="20"/>
  <c r="AX798" i="20" s="1"/>
  <c r="BE799" i="20"/>
  <c r="BF799" i="20"/>
  <c r="AU799" i="20" s="1"/>
  <c r="BG799" i="20"/>
  <c r="AV799" i="20" s="1"/>
  <c r="BH799" i="20"/>
  <c r="AW799" i="20" s="1"/>
  <c r="BI799" i="20"/>
  <c r="AX799" i="20" s="1"/>
  <c r="BE800" i="20"/>
  <c r="BF800" i="20"/>
  <c r="AU800" i="20" s="1"/>
  <c r="BG800" i="20"/>
  <c r="AV800" i="20" s="1"/>
  <c r="BH800" i="20"/>
  <c r="AW800" i="20" s="1"/>
  <c r="BI800" i="20"/>
  <c r="AX800" i="20" s="1"/>
  <c r="BE801" i="20"/>
  <c r="BF801" i="20"/>
  <c r="AU801" i="20" s="1"/>
  <c r="BG801" i="20"/>
  <c r="AV801" i="20" s="1"/>
  <c r="BH801" i="20"/>
  <c r="AW801" i="20" s="1"/>
  <c r="BI801" i="20"/>
  <c r="AX801" i="20" s="1"/>
  <c r="BE802" i="20"/>
  <c r="BF802" i="20"/>
  <c r="AU802" i="20" s="1"/>
  <c r="BG802" i="20"/>
  <c r="AV802" i="20" s="1"/>
  <c r="BH802" i="20"/>
  <c r="AW802" i="20" s="1"/>
  <c r="BI802" i="20"/>
  <c r="AX802" i="20" s="1"/>
  <c r="BE803" i="20"/>
  <c r="BF803" i="20"/>
  <c r="AU803" i="20" s="1"/>
  <c r="BG803" i="20"/>
  <c r="AV803" i="20" s="1"/>
  <c r="BH803" i="20"/>
  <c r="AW803" i="20" s="1"/>
  <c r="BI803" i="20"/>
  <c r="AX803" i="20" s="1"/>
  <c r="BE804" i="20"/>
  <c r="BF804" i="20"/>
  <c r="AU804" i="20" s="1"/>
  <c r="BG804" i="20"/>
  <c r="AV804" i="20" s="1"/>
  <c r="BH804" i="20"/>
  <c r="AW804" i="20" s="1"/>
  <c r="BI804" i="20"/>
  <c r="AX804" i="20" s="1"/>
  <c r="BE805" i="20"/>
  <c r="BF805" i="20"/>
  <c r="AU805" i="20" s="1"/>
  <c r="BG805" i="20"/>
  <c r="AV805" i="20" s="1"/>
  <c r="BH805" i="20"/>
  <c r="AW805" i="20" s="1"/>
  <c r="BI805" i="20"/>
  <c r="AX805" i="20" s="1"/>
  <c r="BE806" i="20"/>
  <c r="BF806" i="20"/>
  <c r="AU806" i="20" s="1"/>
  <c r="BG806" i="20"/>
  <c r="AV806" i="20" s="1"/>
  <c r="BH806" i="20"/>
  <c r="AW806" i="20" s="1"/>
  <c r="BI806" i="20"/>
  <c r="AX806" i="20" s="1"/>
  <c r="BE807" i="20"/>
  <c r="BF807" i="20"/>
  <c r="AU807" i="20" s="1"/>
  <c r="BG807" i="20"/>
  <c r="AV807" i="20" s="1"/>
  <c r="BH807" i="20"/>
  <c r="AW807" i="20" s="1"/>
  <c r="BI807" i="20"/>
  <c r="AX807" i="20" s="1"/>
  <c r="BE808" i="20"/>
  <c r="BF808" i="20"/>
  <c r="AU808" i="20" s="1"/>
  <c r="BG808" i="20"/>
  <c r="AV808" i="20" s="1"/>
  <c r="BH808" i="20"/>
  <c r="AW808" i="20" s="1"/>
  <c r="BI808" i="20"/>
  <c r="AX808" i="20" s="1"/>
  <c r="BE809" i="20"/>
  <c r="BF809" i="20"/>
  <c r="AU809" i="20" s="1"/>
  <c r="BG809" i="20"/>
  <c r="AV809" i="20" s="1"/>
  <c r="BH809" i="20"/>
  <c r="AW809" i="20" s="1"/>
  <c r="BI809" i="20"/>
  <c r="AX809" i="20" s="1"/>
  <c r="BE810" i="20"/>
  <c r="BF810" i="20"/>
  <c r="AU810" i="20" s="1"/>
  <c r="BG810" i="20"/>
  <c r="AV810" i="20" s="1"/>
  <c r="BH810" i="20"/>
  <c r="AW810" i="20" s="1"/>
  <c r="BI810" i="20"/>
  <c r="AX810" i="20" s="1"/>
  <c r="BE811" i="20"/>
  <c r="BF811" i="20"/>
  <c r="AU811" i="20" s="1"/>
  <c r="BG811" i="20"/>
  <c r="AV811" i="20" s="1"/>
  <c r="BH811" i="20"/>
  <c r="AW811" i="20" s="1"/>
  <c r="BI811" i="20"/>
  <c r="AX811" i="20" s="1"/>
  <c r="BE812" i="20"/>
  <c r="BF812" i="20"/>
  <c r="AU812" i="20" s="1"/>
  <c r="BG812" i="20"/>
  <c r="AV812" i="20" s="1"/>
  <c r="BH812" i="20"/>
  <c r="AW812" i="20" s="1"/>
  <c r="BI812" i="20"/>
  <c r="AX812" i="20" s="1"/>
  <c r="BE813" i="20"/>
  <c r="BF813" i="20"/>
  <c r="AU813" i="20" s="1"/>
  <c r="BG813" i="20"/>
  <c r="AV813" i="20" s="1"/>
  <c r="BH813" i="20"/>
  <c r="AW813" i="20" s="1"/>
  <c r="BI813" i="20"/>
  <c r="AX813" i="20" s="1"/>
  <c r="BE814" i="20"/>
  <c r="BF814" i="20"/>
  <c r="AU814" i="20" s="1"/>
  <c r="BG814" i="20"/>
  <c r="AV814" i="20" s="1"/>
  <c r="BH814" i="20"/>
  <c r="AW814" i="20" s="1"/>
  <c r="BI814" i="20"/>
  <c r="AX814" i="20" s="1"/>
  <c r="BE815" i="20"/>
  <c r="BF815" i="20"/>
  <c r="AU815" i="20" s="1"/>
  <c r="BG815" i="20"/>
  <c r="AV815" i="20" s="1"/>
  <c r="BH815" i="20"/>
  <c r="AW815" i="20" s="1"/>
  <c r="BI815" i="20"/>
  <c r="AX815" i="20" s="1"/>
  <c r="BE816" i="20"/>
  <c r="BF816" i="20"/>
  <c r="AU816" i="20" s="1"/>
  <c r="BG816" i="20"/>
  <c r="AV816" i="20" s="1"/>
  <c r="BH816" i="20"/>
  <c r="AW816" i="20" s="1"/>
  <c r="BI816" i="20"/>
  <c r="AX816" i="20" s="1"/>
  <c r="BE817" i="20"/>
  <c r="BF817" i="20"/>
  <c r="AU817" i="20" s="1"/>
  <c r="BG817" i="20"/>
  <c r="AV817" i="20" s="1"/>
  <c r="BH817" i="20"/>
  <c r="AW817" i="20" s="1"/>
  <c r="BI817" i="20"/>
  <c r="AX817" i="20" s="1"/>
  <c r="BE818" i="20"/>
  <c r="BF818" i="20"/>
  <c r="AU818" i="20" s="1"/>
  <c r="BG818" i="20"/>
  <c r="AV818" i="20" s="1"/>
  <c r="BH818" i="20"/>
  <c r="AW818" i="20" s="1"/>
  <c r="BI818" i="20"/>
  <c r="AX818" i="20" s="1"/>
  <c r="BE819" i="20"/>
  <c r="BF819" i="20"/>
  <c r="AU819" i="20" s="1"/>
  <c r="BG819" i="20"/>
  <c r="AV819" i="20" s="1"/>
  <c r="BH819" i="20"/>
  <c r="AW819" i="20" s="1"/>
  <c r="BI819" i="20"/>
  <c r="AX819" i="20" s="1"/>
  <c r="BE820" i="20"/>
  <c r="BF820" i="20"/>
  <c r="AU820" i="20" s="1"/>
  <c r="BG820" i="20"/>
  <c r="AV820" i="20" s="1"/>
  <c r="BH820" i="20"/>
  <c r="AW820" i="20" s="1"/>
  <c r="BI820" i="20"/>
  <c r="AX820" i="20" s="1"/>
  <c r="BE821" i="20"/>
  <c r="BF821" i="20"/>
  <c r="AU821" i="20" s="1"/>
  <c r="BG821" i="20"/>
  <c r="AV821" i="20" s="1"/>
  <c r="BH821" i="20"/>
  <c r="AW821" i="20" s="1"/>
  <c r="BI821" i="20"/>
  <c r="AX821" i="20" s="1"/>
  <c r="BE822" i="20"/>
  <c r="BF822" i="20"/>
  <c r="AU822" i="20" s="1"/>
  <c r="BG822" i="20"/>
  <c r="AV822" i="20" s="1"/>
  <c r="BH822" i="20"/>
  <c r="AW822" i="20" s="1"/>
  <c r="BI822" i="20"/>
  <c r="AX822" i="20" s="1"/>
  <c r="BE823" i="20"/>
  <c r="BF823" i="20"/>
  <c r="AU823" i="20" s="1"/>
  <c r="BG823" i="20"/>
  <c r="AV823" i="20" s="1"/>
  <c r="BH823" i="20"/>
  <c r="AW823" i="20" s="1"/>
  <c r="BI823" i="20"/>
  <c r="AX823" i="20" s="1"/>
  <c r="BE824" i="20"/>
  <c r="BF824" i="20"/>
  <c r="AU824" i="20" s="1"/>
  <c r="BG824" i="20"/>
  <c r="AV824" i="20" s="1"/>
  <c r="BH824" i="20"/>
  <c r="AW824" i="20" s="1"/>
  <c r="BI824" i="20"/>
  <c r="AX824" i="20" s="1"/>
  <c r="BE825" i="20"/>
  <c r="BF825" i="20"/>
  <c r="AU825" i="20" s="1"/>
  <c r="BG825" i="20"/>
  <c r="AV825" i="20" s="1"/>
  <c r="BH825" i="20"/>
  <c r="AW825" i="20" s="1"/>
  <c r="BI825" i="20"/>
  <c r="AX825" i="20" s="1"/>
  <c r="BE826" i="20"/>
  <c r="BF826" i="20"/>
  <c r="AU826" i="20" s="1"/>
  <c r="BG826" i="20"/>
  <c r="AV826" i="20" s="1"/>
  <c r="BH826" i="20"/>
  <c r="AW826" i="20" s="1"/>
  <c r="BI826" i="20"/>
  <c r="AX826" i="20" s="1"/>
  <c r="BE827" i="20"/>
  <c r="BF827" i="20"/>
  <c r="AU827" i="20" s="1"/>
  <c r="BG827" i="20"/>
  <c r="AV827" i="20" s="1"/>
  <c r="BH827" i="20"/>
  <c r="AW827" i="20" s="1"/>
  <c r="BI827" i="20"/>
  <c r="AX827" i="20" s="1"/>
  <c r="BE828" i="20"/>
  <c r="BF828" i="20"/>
  <c r="AU828" i="20" s="1"/>
  <c r="BG828" i="20"/>
  <c r="AV828" i="20" s="1"/>
  <c r="BH828" i="20"/>
  <c r="AW828" i="20" s="1"/>
  <c r="BI828" i="20"/>
  <c r="AX828" i="20" s="1"/>
  <c r="BE829" i="20"/>
  <c r="BF829" i="20"/>
  <c r="AU829" i="20" s="1"/>
  <c r="BG829" i="20"/>
  <c r="AV829" i="20" s="1"/>
  <c r="BH829" i="20"/>
  <c r="AW829" i="20" s="1"/>
  <c r="BI829" i="20"/>
  <c r="AX829" i="20" s="1"/>
  <c r="BE830" i="20"/>
  <c r="BF830" i="20"/>
  <c r="AU830" i="20" s="1"/>
  <c r="BG830" i="20"/>
  <c r="AV830" i="20" s="1"/>
  <c r="BH830" i="20"/>
  <c r="AW830" i="20" s="1"/>
  <c r="BI830" i="20"/>
  <c r="AX830" i="20" s="1"/>
  <c r="BE831" i="20"/>
  <c r="BF831" i="20"/>
  <c r="AU831" i="20" s="1"/>
  <c r="BG831" i="20"/>
  <c r="AV831" i="20" s="1"/>
  <c r="BH831" i="20"/>
  <c r="AW831" i="20" s="1"/>
  <c r="BI831" i="20"/>
  <c r="AX831" i="20" s="1"/>
  <c r="BE832" i="20"/>
  <c r="BF832" i="20"/>
  <c r="AU832" i="20" s="1"/>
  <c r="BG832" i="20"/>
  <c r="AV832" i="20" s="1"/>
  <c r="BH832" i="20"/>
  <c r="AW832" i="20" s="1"/>
  <c r="BI832" i="20"/>
  <c r="AX832" i="20" s="1"/>
  <c r="BE833" i="20"/>
  <c r="BF833" i="20"/>
  <c r="AU833" i="20" s="1"/>
  <c r="BG833" i="20"/>
  <c r="AV833" i="20" s="1"/>
  <c r="BH833" i="20"/>
  <c r="AW833" i="20" s="1"/>
  <c r="BI833" i="20"/>
  <c r="AX833" i="20" s="1"/>
  <c r="BE834" i="20"/>
  <c r="BF834" i="20"/>
  <c r="AU834" i="20" s="1"/>
  <c r="BG834" i="20"/>
  <c r="AV834" i="20" s="1"/>
  <c r="BH834" i="20"/>
  <c r="AW834" i="20" s="1"/>
  <c r="BI834" i="20"/>
  <c r="AX834" i="20" s="1"/>
  <c r="BE835" i="20"/>
  <c r="BF835" i="20"/>
  <c r="AU835" i="20" s="1"/>
  <c r="BG835" i="20"/>
  <c r="AV835" i="20" s="1"/>
  <c r="BH835" i="20"/>
  <c r="AW835" i="20" s="1"/>
  <c r="BI835" i="20"/>
  <c r="AX835" i="20" s="1"/>
  <c r="BE836" i="20"/>
  <c r="BF836" i="20"/>
  <c r="AU836" i="20" s="1"/>
  <c r="BG836" i="20"/>
  <c r="AV836" i="20" s="1"/>
  <c r="BH836" i="20"/>
  <c r="AW836" i="20" s="1"/>
  <c r="BI836" i="20"/>
  <c r="AX836" i="20" s="1"/>
  <c r="BE837" i="20"/>
  <c r="BF837" i="20"/>
  <c r="AU837" i="20" s="1"/>
  <c r="BG837" i="20"/>
  <c r="AV837" i="20" s="1"/>
  <c r="BH837" i="20"/>
  <c r="AW837" i="20" s="1"/>
  <c r="BI837" i="20"/>
  <c r="AX837" i="20" s="1"/>
  <c r="BE838" i="20"/>
  <c r="BF838" i="20"/>
  <c r="AU838" i="20" s="1"/>
  <c r="BG838" i="20"/>
  <c r="AV838" i="20" s="1"/>
  <c r="BH838" i="20"/>
  <c r="AW838" i="20" s="1"/>
  <c r="BI838" i="20"/>
  <c r="AX838" i="20" s="1"/>
  <c r="BE839" i="20"/>
  <c r="BF839" i="20"/>
  <c r="AU839" i="20" s="1"/>
  <c r="BG839" i="20"/>
  <c r="AV839" i="20" s="1"/>
  <c r="BH839" i="20"/>
  <c r="AW839" i="20" s="1"/>
  <c r="BI839" i="20"/>
  <c r="AX839" i="20" s="1"/>
  <c r="BE840" i="20"/>
  <c r="BF840" i="20"/>
  <c r="AU840" i="20" s="1"/>
  <c r="BG840" i="20"/>
  <c r="AV840" i="20" s="1"/>
  <c r="BH840" i="20"/>
  <c r="AW840" i="20" s="1"/>
  <c r="BI840" i="20"/>
  <c r="AX840" i="20" s="1"/>
  <c r="BE841" i="20"/>
  <c r="BF841" i="20"/>
  <c r="AU841" i="20" s="1"/>
  <c r="BG841" i="20"/>
  <c r="AV841" i="20" s="1"/>
  <c r="BH841" i="20"/>
  <c r="AW841" i="20" s="1"/>
  <c r="BI841" i="20"/>
  <c r="AX841" i="20" s="1"/>
  <c r="BE842" i="20"/>
  <c r="BF842" i="20"/>
  <c r="AU842" i="20" s="1"/>
  <c r="BG842" i="20"/>
  <c r="AV842" i="20" s="1"/>
  <c r="BH842" i="20"/>
  <c r="AW842" i="20" s="1"/>
  <c r="BI842" i="20"/>
  <c r="AX842" i="20" s="1"/>
  <c r="BE843" i="20"/>
  <c r="BF843" i="20"/>
  <c r="AU843" i="20" s="1"/>
  <c r="BG843" i="20"/>
  <c r="AV843" i="20" s="1"/>
  <c r="BH843" i="20"/>
  <c r="AW843" i="20" s="1"/>
  <c r="BI843" i="20"/>
  <c r="AX843" i="20" s="1"/>
  <c r="BE844" i="20"/>
  <c r="BF844" i="20"/>
  <c r="AU844" i="20" s="1"/>
  <c r="BG844" i="20"/>
  <c r="AV844" i="20" s="1"/>
  <c r="BH844" i="20"/>
  <c r="AW844" i="20" s="1"/>
  <c r="BI844" i="20"/>
  <c r="AX844" i="20" s="1"/>
  <c r="BE845" i="20"/>
  <c r="BF845" i="20"/>
  <c r="AU845" i="20" s="1"/>
  <c r="BG845" i="20"/>
  <c r="AV845" i="20" s="1"/>
  <c r="BH845" i="20"/>
  <c r="AW845" i="20" s="1"/>
  <c r="BI845" i="20"/>
  <c r="AX845" i="20" s="1"/>
  <c r="BE846" i="20"/>
  <c r="BF846" i="20"/>
  <c r="AU846" i="20" s="1"/>
  <c r="BG846" i="20"/>
  <c r="AV846" i="20" s="1"/>
  <c r="BH846" i="20"/>
  <c r="AW846" i="20" s="1"/>
  <c r="BI846" i="20"/>
  <c r="AX846" i="20" s="1"/>
  <c r="BE847" i="20"/>
  <c r="BF847" i="20"/>
  <c r="AU847" i="20" s="1"/>
  <c r="BG847" i="20"/>
  <c r="AV847" i="20" s="1"/>
  <c r="BH847" i="20"/>
  <c r="AW847" i="20" s="1"/>
  <c r="BI847" i="20"/>
  <c r="AX847" i="20" s="1"/>
  <c r="BE848" i="20"/>
  <c r="BF848" i="20"/>
  <c r="AU848" i="20" s="1"/>
  <c r="BG848" i="20"/>
  <c r="AV848" i="20" s="1"/>
  <c r="BH848" i="20"/>
  <c r="AW848" i="20" s="1"/>
  <c r="BI848" i="20"/>
  <c r="AX848" i="20" s="1"/>
  <c r="BE849" i="20"/>
  <c r="BF849" i="20"/>
  <c r="AU849" i="20" s="1"/>
  <c r="BG849" i="20"/>
  <c r="AV849" i="20" s="1"/>
  <c r="BH849" i="20"/>
  <c r="AW849" i="20" s="1"/>
  <c r="BI849" i="20"/>
  <c r="AX849" i="20" s="1"/>
  <c r="BE850" i="20"/>
  <c r="BF850" i="20"/>
  <c r="AU850" i="20" s="1"/>
  <c r="BG850" i="20"/>
  <c r="AV850" i="20" s="1"/>
  <c r="BH850" i="20"/>
  <c r="AW850" i="20" s="1"/>
  <c r="BI850" i="20"/>
  <c r="AX850" i="20" s="1"/>
  <c r="BE851" i="20"/>
  <c r="BF851" i="20"/>
  <c r="AU851" i="20" s="1"/>
  <c r="BG851" i="20"/>
  <c r="AV851" i="20" s="1"/>
  <c r="BH851" i="20"/>
  <c r="AW851" i="20" s="1"/>
  <c r="BI851" i="20"/>
  <c r="AX851" i="20" s="1"/>
  <c r="BE852" i="20"/>
  <c r="BF852" i="20"/>
  <c r="AU852" i="20" s="1"/>
  <c r="BG852" i="20"/>
  <c r="AV852" i="20" s="1"/>
  <c r="BH852" i="20"/>
  <c r="AW852" i="20" s="1"/>
  <c r="BI852" i="20"/>
  <c r="AX852" i="20" s="1"/>
  <c r="BE853" i="20"/>
  <c r="BF853" i="20"/>
  <c r="AU853" i="20" s="1"/>
  <c r="BG853" i="20"/>
  <c r="AV853" i="20" s="1"/>
  <c r="BH853" i="20"/>
  <c r="AW853" i="20" s="1"/>
  <c r="BI853" i="20"/>
  <c r="AX853" i="20" s="1"/>
  <c r="BE854" i="20"/>
  <c r="BF854" i="20"/>
  <c r="AU854" i="20" s="1"/>
  <c r="BG854" i="20"/>
  <c r="AV854" i="20" s="1"/>
  <c r="BH854" i="20"/>
  <c r="AW854" i="20" s="1"/>
  <c r="BI854" i="20"/>
  <c r="AX854" i="20" s="1"/>
  <c r="BE855" i="20"/>
  <c r="BF855" i="20"/>
  <c r="AU855" i="20" s="1"/>
  <c r="BG855" i="20"/>
  <c r="AV855" i="20" s="1"/>
  <c r="BH855" i="20"/>
  <c r="AW855" i="20" s="1"/>
  <c r="BI855" i="20"/>
  <c r="AX855" i="20" s="1"/>
  <c r="BE856" i="20"/>
  <c r="BF856" i="20"/>
  <c r="AU856" i="20" s="1"/>
  <c r="BG856" i="20"/>
  <c r="AV856" i="20" s="1"/>
  <c r="BH856" i="20"/>
  <c r="AW856" i="20" s="1"/>
  <c r="BI856" i="20"/>
  <c r="AX856" i="20" s="1"/>
  <c r="BE857" i="20"/>
  <c r="BF857" i="20"/>
  <c r="AU857" i="20" s="1"/>
  <c r="BG857" i="20"/>
  <c r="AV857" i="20" s="1"/>
  <c r="BH857" i="20"/>
  <c r="AW857" i="20" s="1"/>
  <c r="BI857" i="20"/>
  <c r="AX857" i="20" s="1"/>
  <c r="BE858" i="20"/>
  <c r="BF858" i="20"/>
  <c r="AU858" i="20" s="1"/>
  <c r="BG858" i="20"/>
  <c r="AV858" i="20" s="1"/>
  <c r="BH858" i="20"/>
  <c r="AW858" i="20" s="1"/>
  <c r="BI858" i="20"/>
  <c r="AX858" i="20" s="1"/>
  <c r="BE859" i="20"/>
  <c r="BF859" i="20"/>
  <c r="AU859" i="20" s="1"/>
  <c r="BG859" i="20"/>
  <c r="AV859" i="20" s="1"/>
  <c r="BH859" i="20"/>
  <c r="AW859" i="20" s="1"/>
  <c r="BI859" i="20"/>
  <c r="AX859" i="20" s="1"/>
  <c r="BE860" i="20"/>
  <c r="BF860" i="20"/>
  <c r="AU860" i="20" s="1"/>
  <c r="BG860" i="20"/>
  <c r="AV860" i="20" s="1"/>
  <c r="BH860" i="20"/>
  <c r="AW860" i="20" s="1"/>
  <c r="BI860" i="20"/>
  <c r="AX860" i="20" s="1"/>
  <c r="BE861" i="20"/>
  <c r="BF861" i="20"/>
  <c r="AU861" i="20" s="1"/>
  <c r="BG861" i="20"/>
  <c r="AV861" i="20" s="1"/>
  <c r="BH861" i="20"/>
  <c r="AW861" i="20" s="1"/>
  <c r="BI861" i="20"/>
  <c r="AX861" i="20" s="1"/>
  <c r="BE862" i="20"/>
  <c r="BF862" i="20"/>
  <c r="AU862" i="20" s="1"/>
  <c r="BG862" i="20"/>
  <c r="AV862" i="20" s="1"/>
  <c r="BH862" i="20"/>
  <c r="AW862" i="20" s="1"/>
  <c r="BI862" i="20"/>
  <c r="AX862" i="20" s="1"/>
  <c r="BE863" i="20"/>
  <c r="BF863" i="20"/>
  <c r="AU863" i="20" s="1"/>
  <c r="BG863" i="20"/>
  <c r="AV863" i="20" s="1"/>
  <c r="BH863" i="20"/>
  <c r="AW863" i="20" s="1"/>
  <c r="BI863" i="20"/>
  <c r="AX863" i="20" s="1"/>
  <c r="BE864" i="20"/>
  <c r="BF864" i="20"/>
  <c r="AU864" i="20" s="1"/>
  <c r="BG864" i="20"/>
  <c r="AV864" i="20" s="1"/>
  <c r="BH864" i="20"/>
  <c r="AW864" i="20" s="1"/>
  <c r="BI864" i="20"/>
  <c r="AX864" i="20" s="1"/>
  <c r="BE865" i="20"/>
  <c r="BF865" i="20"/>
  <c r="AU865" i="20" s="1"/>
  <c r="BG865" i="20"/>
  <c r="AV865" i="20" s="1"/>
  <c r="BH865" i="20"/>
  <c r="AW865" i="20" s="1"/>
  <c r="BI865" i="20"/>
  <c r="AX865" i="20" s="1"/>
  <c r="BE866" i="20"/>
  <c r="BF866" i="20"/>
  <c r="AU866" i="20" s="1"/>
  <c r="BG866" i="20"/>
  <c r="AV866" i="20" s="1"/>
  <c r="BH866" i="20"/>
  <c r="AW866" i="20" s="1"/>
  <c r="BI866" i="20"/>
  <c r="AX866" i="20" s="1"/>
  <c r="BE867" i="20"/>
  <c r="BF867" i="20"/>
  <c r="AU867" i="20" s="1"/>
  <c r="BG867" i="20"/>
  <c r="AV867" i="20" s="1"/>
  <c r="BH867" i="20"/>
  <c r="AW867" i="20" s="1"/>
  <c r="BI867" i="20"/>
  <c r="AX867" i="20" s="1"/>
  <c r="BE868" i="20"/>
  <c r="BF868" i="20"/>
  <c r="AU868" i="20" s="1"/>
  <c r="BG868" i="20"/>
  <c r="AV868" i="20" s="1"/>
  <c r="BH868" i="20"/>
  <c r="AW868" i="20" s="1"/>
  <c r="BI868" i="20"/>
  <c r="AX868" i="20" s="1"/>
  <c r="BE869" i="20"/>
  <c r="BF869" i="20"/>
  <c r="AU869" i="20" s="1"/>
  <c r="BG869" i="20"/>
  <c r="AV869" i="20" s="1"/>
  <c r="BH869" i="20"/>
  <c r="AW869" i="20" s="1"/>
  <c r="BI869" i="20"/>
  <c r="AX869" i="20" s="1"/>
  <c r="BE870" i="20"/>
  <c r="BF870" i="20"/>
  <c r="AU870" i="20" s="1"/>
  <c r="BG870" i="20"/>
  <c r="AV870" i="20" s="1"/>
  <c r="BH870" i="20"/>
  <c r="AW870" i="20" s="1"/>
  <c r="BI870" i="20"/>
  <c r="AX870" i="20" s="1"/>
  <c r="BE871" i="20"/>
  <c r="BF871" i="20"/>
  <c r="AU871" i="20" s="1"/>
  <c r="BG871" i="20"/>
  <c r="AV871" i="20" s="1"/>
  <c r="BH871" i="20"/>
  <c r="AW871" i="20" s="1"/>
  <c r="BI871" i="20"/>
  <c r="AX871" i="20" s="1"/>
  <c r="BE872" i="20"/>
  <c r="BF872" i="20"/>
  <c r="AU872" i="20" s="1"/>
  <c r="BG872" i="20"/>
  <c r="AV872" i="20" s="1"/>
  <c r="BH872" i="20"/>
  <c r="AW872" i="20" s="1"/>
  <c r="BI872" i="20"/>
  <c r="AX872" i="20" s="1"/>
  <c r="BE873" i="20"/>
  <c r="BF873" i="20"/>
  <c r="AU873" i="20" s="1"/>
  <c r="BG873" i="20"/>
  <c r="AV873" i="20" s="1"/>
  <c r="BH873" i="20"/>
  <c r="AW873" i="20" s="1"/>
  <c r="BI873" i="20"/>
  <c r="AX873" i="20" s="1"/>
  <c r="BE874" i="20"/>
  <c r="BF874" i="20"/>
  <c r="AU874" i="20" s="1"/>
  <c r="BG874" i="20"/>
  <c r="AV874" i="20" s="1"/>
  <c r="BH874" i="20"/>
  <c r="AW874" i="20" s="1"/>
  <c r="BI874" i="20"/>
  <c r="AX874" i="20" s="1"/>
  <c r="BE875" i="20"/>
  <c r="BF875" i="20"/>
  <c r="AU875" i="20" s="1"/>
  <c r="BG875" i="20"/>
  <c r="AV875" i="20" s="1"/>
  <c r="BH875" i="20"/>
  <c r="AW875" i="20" s="1"/>
  <c r="BI875" i="20"/>
  <c r="AX875" i="20" s="1"/>
  <c r="BE876" i="20"/>
  <c r="BF876" i="20"/>
  <c r="AU876" i="20" s="1"/>
  <c r="BG876" i="20"/>
  <c r="AV876" i="20" s="1"/>
  <c r="BH876" i="20"/>
  <c r="AW876" i="20" s="1"/>
  <c r="BI876" i="20"/>
  <c r="AX876" i="20" s="1"/>
  <c r="BE877" i="20"/>
  <c r="BF877" i="20"/>
  <c r="AU877" i="20" s="1"/>
  <c r="BG877" i="20"/>
  <c r="AV877" i="20" s="1"/>
  <c r="BH877" i="20"/>
  <c r="AW877" i="20" s="1"/>
  <c r="BI877" i="20"/>
  <c r="AX877" i="20" s="1"/>
  <c r="BE878" i="20"/>
  <c r="BF878" i="20"/>
  <c r="AU878" i="20" s="1"/>
  <c r="BG878" i="20"/>
  <c r="AV878" i="20" s="1"/>
  <c r="BH878" i="20"/>
  <c r="AW878" i="20" s="1"/>
  <c r="BI878" i="20"/>
  <c r="AX878" i="20" s="1"/>
  <c r="BE879" i="20"/>
  <c r="BF879" i="20"/>
  <c r="AU879" i="20" s="1"/>
  <c r="BG879" i="20"/>
  <c r="AV879" i="20" s="1"/>
  <c r="BH879" i="20"/>
  <c r="AW879" i="20" s="1"/>
  <c r="BI879" i="20"/>
  <c r="AX879" i="20" s="1"/>
  <c r="BE880" i="20"/>
  <c r="BF880" i="20"/>
  <c r="AU880" i="20" s="1"/>
  <c r="BG880" i="20"/>
  <c r="AV880" i="20" s="1"/>
  <c r="BH880" i="20"/>
  <c r="AW880" i="20" s="1"/>
  <c r="BI880" i="20"/>
  <c r="AX880" i="20" s="1"/>
  <c r="BE881" i="20"/>
  <c r="BF881" i="20"/>
  <c r="AU881" i="20" s="1"/>
  <c r="BG881" i="20"/>
  <c r="AV881" i="20" s="1"/>
  <c r="BH881" i="20"/>
  <c r="AW881" i="20" s="1"/>
  <c r="BI881" i="20"/>
  <c r="AX881" i="20" s="1"/>
  <c r="BE882" i="20"/>
  <c r="BF882" i="20"/>
  <c r="AU882" i="20" s="1"/>
  <c r="BG882" i="20"/>
  <c r="AV882" i="20" s="1"/>
  <c r="BH882" i="20"/>
  <c r="AW882" i="20" s="1"/>
  <c r="BI882" i="20"/>
  <c r="AX882" i="20" s="1"/>
  <c r="BE883" i="20"/>
  <c r="BF883" i="20"/>
  <c r="AU883" i="20" s="1"/>
  <c r="BG883" i="20"/>
  <c r="AV883" i="20" s="1"/>
  <c r="BH883" i="20"/>
  <c r="AW883" i="20" s="1"/>
  <c r="BI883" i="20"/>
  <c r="AX883" i="20" s="1"/>
  <c r="BE884" i="20"/>
  <c r="BF884" i="20"/>
  <c r="AU884" i="20" s="1"/>
  <c r="BG884" i="20"/>
  <c r="AV884" i="20" s="1"/>
  <c r="BH884" i="20"/>
  <c r="AW884" i="20" s="1"/>
  <c r="BI884" i="20"/>
  <c r="AX884" i="20" s="1"/>
  <c r="BE885" i="20"/>
  <c r="BF885" i="20"/>
  <c r="AU885" i="20" s="1"/>
  <c r="BG885" i="20"/>
  <c r="AV885" i="20" s="1"/>
  <c r="BH885" i="20"/>
  <c r="AW885" i="20" s="1"/>
  <c r="BI885" i="20"/>
  <c r="AX885" i="20" s="1"/>
  <c r="BE886" i="20"/>
  <c r="BF886" i="20"/>
  <c r="AU886" i="20" s="1"/>
  <c r="BG886" i="20"/>
  <c r="AV886" i="20" s="1"/>
  <c r="BH886" i="20"/>
  <c r="AW886" i="20" s="1"/>
  <c r="BI886" i="20"/>
  <c r="AX886" i="20" s="1"/>
  <c r="BE887" i="20"/>
  <c r="BF887" i="20"/>
  <c r="AU887" i="20" s="1"/>
  <c r="BG887" i="20"/>
  <c r="AV887" i="20" s="1"/>
  <c r="BH887" i="20"/>
  <c r="AW887" i="20" s="1"/>
  <c r="BI887" i="20"/>
  <c r="AX887" i="20" s="1"/>
  <c r="BE888" i="20"/>
  <c r="BF888" i="20"/>
  <c r="AU888" i="20" s="1"/>
  <c r="BG888" i="20"/>
  <c r="AV888" i="20" s="1"/>
  <c r="BH888" i="20"/>
  <c r="AW888" i="20" s="1"/>
  <c r="BI888" i="20"/>
  <c r="AX888" i="20" s="1"/>
  <c r="BE889" i="20"/>
  <c r="BF889" i="20"/>
  <c r="AU889" i="20" s="1"/>
  <c r="BG889" i="20"/>
  <c r="AV889" i="20" s="1"/>
  <c r="BH889" i="20"/>
  <c r="AW889" i="20" s="1"/>
  <c r="BI889" i="20"/>
  <c r="AX889" i="20" s="1"/>
  <c r="BE890" i="20"/>
  <c r="BF890" i="20"/>
  <c r="AU890" i="20" s="1"/>
  <c r="BG890" i="20"/>
  <c r="AV890" i="20" s="1"/>
  <c r="BH890" i="20"/>
  <c r="AW890" i="20" s="1"/>
  <c r="BI890" i="20"/>
  <c r="AX890" i="20" s="1"/>
  <c r="BE891" i="20"/>
  <c r="BF891" i="20"/>
  <c r="AU891" i="20" s="1"/>
  <c r="BG891" i="20"/>
  <c r="AV891" i="20" s="1"/>
  <c r="BH891" i="20"/>
  <c r="AW891" i="20" s="1"/>
  <c r="BI891" i="20"/>
  <c r="AX891" i="20" s="1"/>
  <c r="BE892" i="20"/>
  <c r="BF892" i="20"/>
  <c r="AU892" i="20" s="1"/>
  <c r="BG892" i="20"/>
  <c r="AV892" i="20" s="1"/>
  <c r="BH892" i="20"/>
  <c r="AW892" i="20" s="1"/>
  <c r="BI892" i="20"/>
  <c r="AX892" i="20" s="1"/>
  <c r="BE893" i="20"/>
  <c r="BF893" i="20"/>
  <c r="AU893" i="20" s="1"/>
  <c r="BG893" i="20"/>
  <c r="AV893" i="20" s="1"/>
  <c r="BH893" i="20"/>
  <c r="AW893" i="20" s="1"/>
  <c r="BI893" i="20"/>
  <c r="AX893" i="20" s="1"/>
  <c r="BE894" i="20"/>
  <c r="BF894" i="20"/>
  <c r="AU894" i="20" s="1"/>
  <c r="BG894" i="20"/>
  <c r="AV894" i="20" s="1"/>
  <c r="BH894" i="20"/>
  <c r="AW894" i="20" s="1"/>
  <c r="BI894" i="20"/>
  <c r="AX894" i="20" s="1"/>
  <c r="BE895" i="20"/>
  <c r="BF895" i="20"/>
  <c r="AU895" i="20" s="1"/>
  <c r="BG895" i="20"/>
  <c r="AV895" i="20" s="1"/>
  <c r="BH895" i="20"/>
  <c r="AW895" i="20" s="1"/>
  <c r="BI895" i="20"/>
  <c r="AX895" i="20" s="1"/>
  <c r="BE896" i="20"/>
  <c r="BF896" i="20"/>
  <c r="AU896" i="20" s="1"/>
  <c r="BG896" i="20"/>
  <c r="AV896" i="20" s="1"/>
  <c r="BH896" i="20"/>
  <c r="AW896" i="20" s="1"/>
  <c r="BI896" i="20"/>
  <c r="AX896" i="20" s="1"/>
  <c r="BE897" i="20"/>
  <c r="BF897" i="20"/>
  <c r="AU897" i="20" s="1"/>
  <c r="BG897" i="20"/>
  <c r="AV897" i="20" s="1"/>
  <c r="BH897" i="20"/>
  <c r="AW897" i="20" s="1"/>
  <c r="BI897" i="20"/>
  <c r="AX897" i="20" s="1"/>
  <c r="BE898" i="20"/>
  <c r="BF898" i="20"/>
  <c r="AU898" i="20" s="1"/>
  <c r="BG898" i="20"/>
  <c r="AV898" i="20" s="1"/>
  <c r="BH898" i="20"/>
  <c r="AW898" i="20" s="1"/>
  <c r="BI898" i="20"/>
  <c r="AX898" i="20" s="1"/>
  <c r="BE899" i="20"/>
  <c r="BF899" i="20"/>
  <c r="AU899" i="20" s="1"/>
  <c r="BG899" i="20"/>
  <c r="AV899" i="20" s="1"/>
  <c r="BH899" i="20"/>
  <c r="AW899" i="20" s="1"/>
  <c r="BI899" i="20"/>
  <c r="AX899" i="20" s="1"/>
  <c r="BE900" i="20"/>
  <c r="BF900" i="20"/>
  <c r="AU900" i="20" s="1"/>
  <c r="BG900" i="20"/>
  <c r="AV900" i="20" s="1"/>
  <c r="BH900" i="20"/>
  <c r="AW900" i="20" s="1"/>
  <c r="BI900" i="20"/>
  <c r="AX900" i="20" s="1"/>
  <c r="BE901" i="20"/>
  <c r="BG901" i="20"/>
  <c r="AV901" i="20" s="1"/>
  <c r="BH901" i="20"/>
  <c r="AW901" i="20" s="1"/>
  <c r="BI901" i="20"/>
  <c r="AX901" i="20" s="1"/>
  <c r="BE902" i="20"/>
  <c r="BF902" i="20"/>
  <c r="AU902" i="20" s="1"/>
  <c r="BG902" i="20"/>
  <c r="AV902" i="20" s="1"/>
  <c r="BH902" i="20"/>
  <c r="AW902" i="20" s="1"/>
  <c r="BI902" i="20"/>
  <c r="AX902" i="20" s="1"/>
  <c r="BE903" i="20"/>
  <c r="BF903" i="20"/>
  <c r="AU903" i="20" s="1"/>
  <c r="AV903" i="20"/>
  <c r="BH903" i="20"/>
  <c r="AW903" i="20" s="1"/>
  <c r="BI903" i="20"/>
  <c r="AX903" i="20" s="1"/>
  <c r="BE904" i="20"/>
  <c r="BF904" i="20"/>
  <c r="AU904" i="20" s="1"/>
  <c r="BG904" i="20"/>
  <c r="AV904" i="20" s="1"/>
  <c r="BH904" i="20"/>
  <c r="AW904" i="20" s="1"/>
  <c r="BI904" i="20"/>
  <c r="AX904" i="20" s="1"/>
  <c r="BE4" i="20"/>
  <c r="BF4" i="20"/>
  <c r="AU4" i="20" s="1"/>
  <c r="BG4" i="20"/>
  <c r="AV4" i="20" s="1"/>
  <c r="BH4" i="20"/>
  <c r="AW4" i="20" s="1"/>
  <c r="BI4" i="20"/>
  <c r="AX4" i="20" s="1"/>
  <c r="BE5" i="20"/>
  <c r="BF5" i="20"/>
  <c r="AU5" i="20" s="1"/>
  <c r="BG5" i="20"/>
  <c r="AV5" i="20" s="1"/>
  <c r="BH5" i="20"/>
  <c r="AW5" i="20" s="1"/>
  <c r="BI5" i="20"/>
  <c r="AX5" i="20" s="1"/>
  <c r="BE6" i="20"/>
  <c r="BF6" i="20"/>
  <c r="AU6" i="20" s="1"/>
  <c r="BG6" i="20"/>
  <c r="AV6" i="20" s="1"/>
  <c r="BH6" i="20"/>
  <c r="AW6" i="20" s="1"/>
  <c r="BI6" i="20"/>
  <c r="AX6" i="20" s="1"/>
  <c r="BE7" i="20"/>
  <c r="BF7" i="20"/>
  <c r="AU7" i="20" s="1"/>
  <c r="BG7" i="20"/>
  <c r="AV7" i="20" s="1"/>
  <c r="BH7" i="20"/>
  <c r="AW7" i="20" s="1"/>
  <c r="BI7" i="20"/>
  <c r="AX7" i="20" s="1"/>
  <c r="BE8" i="20"/>
  <c r="BF8" i="20"/>
  <c r="AU8" i="20" s="1"/>
  <c r="BG8" i="20"/>
  <c r="AV8" i="20" s="1"/>
  <c r="BH8" i="20"/>
  <c r="AW8" i="20" s="1"/>
  <c r="BI8" i="20"/>
  <c r="AX8" i="20" s="1"/>
  <c r="BE9" i="20"/>
  <c r="BF9" i="20"/>
  <c r="AU9" i="20" s="1"/>
  <c r="BG9" i="20"/>
  <c r="AV9" i="20" s="1"/>
  <c r="BH9" i="20"/>
  <c r="AW9" i="20" s="1"/>
  <c r="BI9" i="20"/>
  <c r="AX9" i="20" s="1"/>
  <c r="BE10" i="20"/>
  <c r="BF10" i="20"/>
  <c r="AU10" i="20" s="1"/>
  <c r="BG10" i="20"/>
  <c r="AV10" i="20" s="1"/>
  <c r="BH10" i="20"/>
  <c r="AW10" i="20" s="1"/>
  <c r="BI10" i="20"/>
  <c r="AX10" i="20" s="1"/>
  <c r="BE11" i="20"/>
  <c r="BF11" i="20"/>
  <c r="AU11" i="20" s="1"/>
  <c r="BG11" i="20"/>
  <c r="AV11" i="20" s="1"/>
  <c r="BH11" i="20"/>
  <c r="AW11" i="20" s="1"/>
  <c r="BI11" i="20"/>
  <c r="AX11" i="20" s="1"/>
  <c r="BE12" i="20"/>
  <c r="BF12" i="20"/>
  <c r="AU12" i="20" s="1"/>
  <c r="BG12" i="20"/>
  <c r="AV12" i="20" s="1"/>
  <c r="BH12" i="20"/>
  <c r="AW12" i="20" s="1"/>
  <c r="BI12" i="20"/>
  <c r="AX12" i="20" s="1"/>
  <c r="BE13" i="20"/>
  <c r="BF13" i="20"/>
  <c r="AU13" i="20" s="1"/>
  <c r="BG13" i="20"/>
  <c r="AV13" i="20" s="1"/>
  <c r="BH13" i="20"/>
  <c r="AW13" i="20" s="1"/>
  <c r="BI13" i="20"/>
  <c r="AX13" i="20" s="1"/>
  <c r="BE14" i="20"/>
  <c r="BF14" i="20"/>
  <c r="AU14" i="20" s="1"/>
  <c r="BG14" i="20"/>
  <c r="AV14" i="20" s="1"/>
  <c r="BH14" i="20"/>
  <c r="AW14" i="20" s="1"/>
  <c r="BI14" i="20"/>
  <c r="AX14" i="20" s="1"/>
  <c r="BE15" i="20"/>
  <c r="BF15" i="20"/>
  <c r="AU15" i="20" s="1"/>
  <c r="BG15" i="20"/>
  <c r="AV15" i="20" s="1"/>
  <c r="BH15" i="20"/>
  <c r="AW15" i="20" s="1"/>
  <c r="BI15" i="20"/>
  <c r="AX15" i="20" s="1"/>
  <c r="BE16" i="20"/>
  <c r="BF16" i="20"/>
  <c r="AU16" i="20" s="1"/>
  <c r="BG16" i="20"/>
  <c r="AV16" i="20" s="1"/>
  <c r="BH16" i="20"/>
  <c r="AW16" i="20" s="1"/>
  <c r="BI16" i="20"/>
  <c r="AX16" i="20" s="1"/>
  <c r="BE17" i="20"/>
  <c r="BF17" i="20"/>
  <c r="AU17" i="20" s="1"/>
  <c r="BG17" i="20"/>
  <c r="AV17" i="20" s="1"/>
  <c r="BH17" i="20"/>
  <c r="AW17" i="20" s="1"/>
  <c r="BI17" i="20"/>
  <c r="AX17" i="20" s="1"/>
  <c r="BE18" i="20"/>
  <c r="BF18" i="20"/>
  <c r="AU18" i="20" s="1"/>
  <c r="BG18" i="20"/>
  <c r="AV18" i="20" s="1"/>
  <c r="BH18" i="20"/>
  <c r="AW18" i="20" s="1"/>
  <c r="BI18" i="20"/>
  <c r="AX18" i="20" s="1"/>
  <c r="BE19" i="20"/>
  <c r="BF19" i="20"/>
  <c r="AU19" i="20" s="1"/>
  <c r="BG19" i="20"/>
  <c r="AV19" i="20" s="1"/>
  <c r="BH19" i="20"/>
  <c r="AW19" i="20" s="1"/>
  <c r="BI19" i="20"/>
  <c r="AX19" i="20" s="1"/>
  <c r="BE20" i="20"/>
  <c r="BF20" i="20"/>
  <c r="AU20" i="20" s="1"/>
  <c r="BG20" i="20"/>
  <c r="AV20" i="20" s="1"/>
  <c r="BH20" i="20"/>
  <c r="AW20" i="20" s="1"/>
  <c r="BI20" i="20"/>
  <c r="AX20" i="20" s="1"/>
  <c r="BI3" i="20"/>
  <c r="AX3" i="20" s="1"/>
  <c r="BH3" i="20"/>
  <c r="AW3" i="20" s="1"/>
  <c r="BG3" i="20"/>
  <c r="AV3" i="20" s="1"/>
  <c r="BF3" i="20"/>
  <c r="AU3" i="20" s="1"/>
  <c r="BE3" i="20"/>
  <c r="AL134" i="18" l="1"/>
  <c r="AR220" i="18"/>
  <c r="AL430" i="18"/>
  <c r="AL322" i="18"/>
  <c r="AR101" i="18"/>
  <c r="AR92" i="18"/>
  <c r="AR160" i="18"/>
  <c r="AR357" i="18"/>
  <c r="AR884" i="18"/>
  <c r="AL868" i="18"/>
  <c r="AR90" i="18"/>
  <c r="AL338" i="18"/>
  <c r="AL395" i="18"/>
  <c r="AL585" i="18"/>
  <c r="AR42" i="18"/>
  <c r="AR371" i="18"/>
  <c r="AR872" i="18"/>
  <c r="AL94" i="18"/>
  <c r="AL198" i="18"/>
  <c r="AL139" i="18"/>
  <c r="AL88" i="18"/>
  <c r="AL310" i="18"/>
  <c r="AR472" i="18"/>
  <c r="AR208" i="18"/>
  <c r="AR360" i="18"/>
  <c r="AL350" i="18"/>
  <c r="AR105" i="18"/>
  <c r="AL248" i="18"/>
  <c r="AL216" i="18"/>
  <c r="AL98" i="18"/>
  <c r="AR55" i="18"/>
  <c r="AL318" i="18"/>
  <c r="AL245" i="18"/>
  <c r="AR141" i="18"/>
  <c r="AL362" i="18"/>
  <c r="AR254" i="18"/>
  <c r="AR71" i="18"/>
  <c r="AR145" i="18"/>
  <c r="AL895" i="18"/>
  <c r="AL230" i="18"/>
  <c r="AL55" i="18"/>
  <c r="AL160" i="18"/>
  <c r="AL906" i="18"/>
  <c r="AR376" i="18"/>
  <c r="AL426" i="18"/>
  <c r="AL523" i="18"/>
  <c r="AL672" i="18"/>
  <c r="AR398" i="18"/>
  <c r="AR161" i="18"/>
  <c r="AL777" i="18"/>
  <c r="AL204" i="18"/>
  <c r="AL601" i="18"/>
  <c r="AR217" i="18"/>
  <c r="AR144" i="18"/>
  <c r="AL196" i="18"/>
  <c r="AL356" i="18"/>
  <c r="AR587" i="18"/>
  <c r="AL375" i="18"/>
  <c r="AL408" i="18"/>
  <c r="AR489" i="18"/>
  <c r="AR117" i="18"/>
  <c r="AR311" i="18"/>
  <c r="AR21" i="18"/>
  <c r="AR266" i="18"/>
  <c r="AL811" i="18"/>
  <c r="AR431" i="18"/>
  <c r="AL97" i="18"/>
  <c r="AR253" i="18"/>
  <c r="AL680" i="18"/>
  <c r="AR135" i="18"/>
  <c r="AL211" i="18"/>
  <c r="AL252" i="18"/>
  <c r="AL423" i="18"/>
  <c r="AL217" i="18"/>
  <c r="AL540" i="18"/>
  <c r="AR455" i="18"/>
  <c r="AL199" i="18"/>
  <c r="AR899" i="18"/>
  <c r="AR303" i="18"/>
  <c r="AR38" i="18"/>
  <c r="AR378" i="18"/>
  <c r="AL40" i="18"/>
  <c r="AL144" i="18"/>
  <c r="AR122" i="18"/>
  <c r="AL741" i="18"/>
  <c r="AR46" i="18"/>
  <c r="AL370" i="18"/>
  <c r="AR412" i="18"/>
  <c r="AR309" i="18"/>
  <c r="AR202" i="18"/>
  <c r="AL275" i="18"/>
  <c r="AL509" i="18"/>
  <c r="AR267" i="18"/>
  <c r="AL383" i="18"/>
  <c r="AR126" i="18"/>
  <c r="AR547" i="18"/>
  <c r="AL185" i="18"/>
  <c r="AR533" i="18"/>
  <c r="AL657" i="18"/>
  <c r="AL653" i="18"/>
  <c r="AL558" i="18"/>
  <c r="AL752" i="18"/>
  <c r="AL567" i="18"/>
  <c r="AL44" i="18"/>
  <c r="AL116" i="18"/>
  <c r="AR851" i="18"/>
  <c r="AR724" i="18"/>
  <c r="AL90" i="18"/>
  <c r="AR265" i="18"/>
  <c r="AR237" i="18"/>
  <c r="AR881" i="18"/>
  <c r="AR278" i="18"/>
  <c r="AR600" i="18"/>
  <c r="AL688" i="18"/>
  <c r="AR58" i="18"/>
  <c r="AR76" i="18"/>
  <c r="AR434" i="18"/>
  <c r="AL66" i="18"/>
  <c r="AL47" i="18"/>
  <c r="AV907" i="20"/>
  <c r="AL439" i="18"/>
  <c r="AL169" i="18"/>
  <c r="AR211" i="18"/>
  <c r="AU907" i="20"/>
  <c r="AL281" i="18"/>
  <c r="AL277" i="18"/>
  <c r="AL500" i="18"/>
  <c r="AW907" i="20"/>
  <c r="AX907" i="20"/>
  <c r="AL65" i="18"/>
  <c r="AR197" i="18"/>
  <c r="AL223" i="18"/>
  <c r="AL239" i="18"/>
  <c r="AR222" i="18"/>
  <c r="AR776" i="18"/>
  <c r="AL290" i="18"/>
  <c r="AR132" i="18"/>
  <c r="AL202" i="18"/>
  <c r="AR491" i="18"/>
  <c r="AL831" i="18"/>
  <c r="AL829" i="18"/>
  <c r="AL696" i="18"/>
  <c r="AL42" i="18"/>
  <c r="AL651" i="18"/>
  <c r="AR61" i="18"/>
  <c r="AL207" i="18"/>
  <c r="AR574" i="18"/>
  <c r="AL736" i="18"/>
  <c r="AL422" i="18"/>
  <c r="AL332" i="18"/>
  <c r="AR186" i="18"/>
  <c r="AL795" i="18"/>
  <c r="AR826" i="18"/>
  <c r="AR191" i="18"/>
  <c r="AR535" i="18"/>
  <c r="AL495" i="18"/>
  <c r="AR902" i="18"/>
  <c r="AL425" i="18"/>
  <c r="AR370" i="18"/>
  <c r="AL549" i="18"/>
  <c r="AR182" i="18"/>
  <c r="AL279" i="18"/>
  <c r="AL222" i="18"/>
  <c r="AR89" i="18"/>
  <c r="AL793" i="18"/>
  <c r="AL22" i="18"/>
  <c r="AL54" i="18"/>
  <c r="AL818" i="18"/>
  <c r="AR749" i="18"/>
  <c r="AR342" i="18"/>
  <c r="AL739" i="18"/>
  <c r="AL779" i="18"/>
  <c r="AL208" i="18"/>
  <c r="AR773" i="18"/>
  <c r="AR712" i="18"/>
  <c r="AR37" i="18"/>
  <c r="AR832" i="18"/>
  <c r="AR13" i="18"/>
  <c r="AR782" i="18"/>
  <c r="AL369" i="18"/>
  <c r="AL780" i="18"/>
  <c r="AL604" i="18"/>
  <c r="AR542" i="18"/>
  <c r="AL73" i="18"/>
  <c r="AL396" i="18"/>
  <c r="AL711" i="18"/>
  <c r="AR817" i="18"/>
  <c r="AR437" i="18"/>
  <c r="AL251" i="18"/>
  <c r="AR697" i="18"/>
  <c r="AL587" i="18"/>
  <c r="AL638" i="18"/>
  <c r="AR50" i="18"/>
  <c r="AL150" i="18"/>
  <c r="AR199" i="18"/>
  <c r="AR252" i="18"/>
  <c r="AL750" i="18"/>
  <c r="AL763" i="18"/>
  <c r="AR26" i="18"/>
  <c r="AR407" i="18"/>
  <c r="AL762" i="18"/>
  <c r="AR565" i="18"/>
  <c r="AR746" i="18"/>
  <c r="AL648" i="18"/>
  <c r="AR827" i="18"/>
  <c r="AL260" i="18"/>
  <c r="AR764" i="18"/>
  <c r="AR200" i="18"/>
  <c r="AR6" i="18"/>
  <c r="AR467" i="18"/>
  <c r="AR836" i="18"/>
  <c r="AL675" i="18"/>
  <c r="AR498" i="18"/>
  <c r="AR613" i="18"/>
  <c r="AR890" i="18"/>
  <c r="AL473" i="18"/>
  <c r="AR234" i="18"/>
  <c r="AR825" i="18"/>
  <c r="AL336" i="18"/>
  <c r="AR294" i="18"/>
  <c r="AL30" i="18"/>
  <c r="AL639" i="18"/>
  <c r="AR63" i="18"/>
  <c r="AL497" i="18"/>
  <c r="AR848" i="18"/>
  <c r="AL452" i="18"/>
  <c r="AL125" i="18"/>
  <c r="AL12" i="18"/>
  <c r="AR215" i="18"/>
  <c r="AL224" i="18"/>
  <c r="AL85" i="18"/>
  <c r="AL271" i="18"/>
  <c r="AR838" i="18"/>
  <c r="AL612" i="18"/>
  <c r="AL205" i="18"/>
  <c r="AR336" i="18"/>
  <c r="AR218" i="18"/>
  <c r="AL745" i="18"/>
  <c r="AR188" i="18"/>
  <c r="AL38" i="18"/>
  <c r="AR440" i="18"/>
  <c r="AL820" i="18"/>
  <c r="AL786" i="18"/>
  <c r="AR694" i="18"/>
  <c r="AL282" i="18"/>
  <c r="AR47" i="18"/>
  <c r="AL765" i="18"/>
  <c r="AL361" i="18"/>
  <c r="AL621" i="18"/>
  <c r="AL213" i="18"/>
  <c r="AR271" i="18"/>
  <c r="AR80" i="18"/>
  <c r="AL681" i="18"/>
  <c r="AL380" i="18"/>
  <c r="AL505" i="18"/>
  <c r="AR842" i="18"/>
  <c r="AR153" i="18"/>
  <c r="AL46" i="18"/>
  <c r="AR346" i="18"/>
  <c r="AL41" i="18"/>
  <c r="AR44" i="18"/>
  <c r="AL254" i="18"/>
  <c r="AR785" i="18"/>
  <c r="AR108" i="18"/>
  <c r="AR300" i="18"/>
  <c r="AL242" i="18"/>
  <c r="AR249" i="18"/>
  <c r="AL692" i="18"/>
  <c r="AR468" i="18"/>
  <c r="AL164" i="18"/>
  <c r="AR382" i="18"/>
  <c r="AR374" i="18"/>
  <c r="AR375" i="18"/>
  <c r="AR155" i="18"/>
  <c r="AL96" i="18"/>
  <c r="AR743" i="18"/>
  <c r="AR269" i="18"/>
  <c r="AL466" i="18"/>
  <c r="AR367" i="18"/>
  <c r="AL464" i="18"/>
  <c r="AL344" i="18"/>
  <c r="AL823" i="18"/>
  <c r="AR206" i="18"/>
  <c r="AL689" i="18"/>
  <c r="AL220" i="18"/>
  <c r="AL18" i="18"/>
  <c r="AR671" i="18"/>
  <c r="AR281" i="18"/>
  <c r="AL106" i="18"/>
  <c r="AL386" i="18"/>
  <c r="AR65" i="18"/>
  <c r="AL810" i="18"/>
  <c r="AR820" i="18"/>
  <c r="AR196" i="18"/>
  <c r="AL491" i="18"/>
  <c r="AL766" i="18"/>
  <c r="AR354" i="18"/>
  <c r="AR727" i="18"/>
  <c r="AL735" i="18"/>
  <c r="AR22" i="18"/>
  <c r="AL859" i="18"/>
  <c r="AR62" i="18"/>
  <c r="AR264" i="18"/>
  <c r="AL49" i="18"/>
  <c r="AR479" i="18"/>
  <c r="AR228" i="18"/>
  <c r="AR43" i="18"/>
  <c r="AL341" i="18"/>
  <c r="AR796" i="18"/>
  <c r="AL801" i="18"/>
  <c r="AR110" i="18"/>
  <c r="AL790" i="18"/>
  <c r="AR831" i="18"/>
  <c r="AR460" i="18"/>
  <c r="AR787" i="18"/>
  <c r="AR839" i="18"/>
  <c r="AR331" i="18"/>
  <c r="AL705" i="18"/>
  <c r="AL729" i="18"/>
  <c r="AL45" i="18"/>
  <c r="AR493" i="18"/>
  <c r="AR458" i="18"/>
  <c r="AL316" i="18"/>
  <c r="AL817" i="18"/>
  <c r="AL339" i="18"/>
  <c r="AR737" i="18"/>
  <c r="AR792" i="18"/>
  <c r="AL371" i="18"/>
  <c r="AL816" i="18"/>
  <c r="AR863" i="18"/>
  <c r="AR240" i="18"/>
  <c r="AR519" i="18"/>
  <c r="AL538" i="18"/>
  <c r="AR72" i="18"/>
  <c r="AR366" i="18"/>
  <c r="AR810" i="18"/>
  <c r="AL826" i="18"/>
  <c r="AR823" i="18"/>
  <c r="AL565" i="18"/>
  <c r="AL847" i="18"/>
  <c r="AR263" i="18"/>
  <c r="AL320" i="18"/>
  <c r="AR638" i="18"/>
  <c r="AR291" i="18"/>
  <c r="AL104" i="18"/>
  <c r="AR56" i="18"/>
  <c r="AL288" i="18"/>
  <c r="AL839" i="18"/>
  <c r="AR824" i="18"/>
  <c r="AL828" i="18"/>
  <c r="AL154" i="18"/>
  <c r="AR629" i="18"/>
  <c r="AL574" i="18"/>
  <c r="AR229" i="18"/>
  <c r="AL121" i="18"/>
  <c r="AR317" i="18"/>
  <c r="AL436" i="18"/>
  <c r="AL825" i="18"/>
  <c r="AR428" i="18"/>
  <c r="AL599" i="18"/>
  <c r="AR445" i="18"/>
  <c r="AR748" i="18"/>
  <c r="AL702" i="18"/>
  <c r="AR418" i="18"/>
  <c r="AR835" i="18"/>
  <c r="AR131" i="18"/>
  <c r="AR660" i="18"/>
  <c r="AR507" i="18"/>
  <c r="AL483" i="18"/>
  <c r="AL652" i="18"/>
  <c r="AL447" i="18"/>
  <c r="AR706" i="18"/>
  <c r="AL754" i="18"/>
  <c r="AL142" i="18"/>
  <c r="AL31" i="18"/>
  <c r="AR715" i="18"/>
  <c r="AR783" i="18"/>
  <c r="AL283" i="18"/>
  <c r="AR742" i="18"/>
  <c r="AR778" i="18"/>
  <c r="AL433" i="18"/>
  <c r="AR231" i="18"/>
  <c r="AR511" i="18"/>
  <c r="AL797" i="18"/>
  <c r="AR583" i="18"/>
  <c r="AL844" i="18"/>
  <c r="AL732" i="18"/>
  <c r="AL850" i="18"/>
  <c r="AL450" i="18"/>
  <c r="AL757" i="18"/>
  <c r="AR640" i="18"/>
  <c r="AL173" i="18"/>
  <c r="AR800" i="18"/>
  <c r="AL469" i="18"/>
  <c r="AR780" i="18"/>
  <c r="AL193" i="18"/>
  <c r="AL822" i="18"/>
  <c r="AL345" i="18"/>
  <c r="AR854" i="18"/>
  <c r="AR52" i="18"/>
  <c r="AR343" i="18"/>
  <c r="AR17" i="18"/>
  <c r="AR31" i="18"/>
  <c r="AR258" i="18"/>
  <c r="AR636" i="18"/>
  <c r="AL346" i="18"/>
  <c r="AR421" i="18"/>
  <c r="AR53" i="18"/>
  <c r="AL52" i="18"/>
  <c r="AR588" i="18"/>
  <c r="AL58" i="18"/>
  <c r="AR209" i="18"/>
  <c r="AL9" i="18"/>
  <c r="AR556" i="18"/>
  <c r="AR495" i="18"/>
  <c r="AL691" i="18"/>
  <c r="AR833" i="18"/>
  <c r="AR841" i="18"/>
  <c r="AR845" i="18"/>
  <c r="AL287" i="18"/>
  <c r="AR340" i="18"/>
  <c r="AR805" i="18"/>
  <c r="AL60" i="18"/>
  <c r="AL656" i="18"/>
  <c r="AL813" i="18"/>
  <c r="AL236" i="18"/>
  <c r="AR389" i="18"/>
  <c r="AL714" i="18"/>
  <c r="AR11" i="18"/>
  <c r="AR40" i="18"/>
  <c r="AL264" i="18"/>
  <c r="AL821" i="18"/>
  <c r="AR345" i="18"/>
  <c r="AL832" i="18"/>
  <c r="AL84" i="18"/>
  <c r="AL39" i="18"/>
  <c r="AL840" i="18"/>
  <c r="AR601" i="18"/>
  <c r="AL214" i="18"/>
  <c r="AR510" i="18"/>
  <c r="AL273" i="18"/>
  <c r="AL815" i="18"/>
  <c r="AR118" i="18"/>
  <c r="AR744" i="18"/>
  <c r="E22" i="21"/>
  <c r="G22" i="21"/>
  <c r="Q2" i="13" l="1"/>
  <c r="Q3" i="13"/>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Q586" i="13"/>
  <c r="Q587" i="13"/>
  <c r="Q588" i="13"/>
  <c r="Q589" i="13"/>
  <c r="Q590" i="13"/>
  <c r="Q591" i="13"/>
  <c r="Q592" i="13"/>
  <c r="Q593" i="13"/>
  <c r="Q594" i="13"/>
  <c r="Q595" i="13"/>
  <c r="Q596" i="13"/>
  <c r="Q597" i="13"/>
  <c r="Q598" i="13"/>
  <c r="Q599" i="13"/>
  <c r="Q600" i="13"/>
  <c r="Q601" i="13"/>
  <c r="Q602" i="13"/>
  <c r="Q603" i="13"/>
  <c r="Q604" i="13"/>
  <c r="Q605" i="13"/>
  <c r="Q606" i="13"/>
  <c r="Q607" i="13"/>
  <c r="Q608" i="13"/>
  <c r="Q609" i="13"/>
  <c r="Q610" i="13"/>
  <c r="Q611" i="13"/>
  <c r="Q612" i="13"/>
  <c r="Q613" i="13"/>
  <c r="Q614" i="13"/>
  <c r="Q615" i="13"/>
  <c r="Q616" i="13"/>
  <c r="Q617" i="13"/>
  <c r="Q618" i="13"/>
  <c r="Q619" i="13"/>
  <c r="Q620" i="13"/>
  <c r="Q621" i="13"/>
  <c r="Q622" i="13"/>
  <c r="Q623" i="13"/>
  <c r="Q624" i="13"/>
  <c r="Q625" i="13"/>
  <c r="Q626" i="13"/>
  <c r="Q627" i="13"/>
  <c r="Q628" i="13"/>
  <c r="Q629" i="13"/>
  <c r="Q630" i="13"/>
  <c r="Q631" i="13"/>
  <c r="Q632" i="13"/>
  <c r="Q633" i="13"/>
  <c r="Q634" i="13"/>
  <c r="Q635" i="13"/>
  <c r="Q636" i="13"/>
  <c r="Q637" i="13"/>
  <c r="Q638" i="13"/>
  <c r="Q639" i="13"/>
  <c r="Q640" i="13"/>
  <c r="Q641" i="13"/>
  <c r="Q642" i="13"/>
  <c r="Q643" i="13"/>
  <c r="Q644" i="13"/>
  <c r="Q645" i="13"/>
  <c r="Q646" i="13"/>
  <c r="Q647" i="13"/>
  <c r="Q648" i="13"/>
  <c r="Q649" i="13"/>
  <c r="Q650" i="13"/>
  <c r="Q651" i="13"/>
  <c r="Q652" i="13"/>
  <c r="Q653" i="13"/>
  <c r="Q654" i="13"/>
  <c r="Q655" i="13"/>
  <c r="Q656" i="13"/>
  <c r="Q657" i="13"/>
  <c r="Q658" i="13"/>
  <c r="Q659" i="13"/>
  <c r="Q660" i="13"/>
  <c r="Q661" i="13"/>
  <c r="Q662" i="13"/>
  <c r="Q663" i="13"/>
  <c r="Q664" i="13"/>
  <c r="Q665" i="13"/>
  <c r="Q666" i="13"/>
  <c r="Q667" i="13"/>
  <c r="Q668" i="13"/>
  <c r="Q669"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693" i="13"/>
  <c r="Q694" i="13"/>
  <c r="Q695" i="13"/>
  <c r="Q696" i="13"/>
  <c r="Q697" i="13"/>
  <c r="Q698" i="13"/>
  <c r="Q699" i="13"/>
  <c r="Q700" i="13"/>
  <c r="Q701" i="13"/>
  <c r="Q702" i="13"/>
  <c r="Q703" i="13"/>
  <c r="Q704" i="13"/>
  <c r="Q705" i="13"/>
  <c r="Q706" i="13"/>
  <c r="Q707" i="13"/>
  <c r="Q708" i="13"/>
  <c r="Q709" i="13"/>
  <c r="Q710" i="13"/>
  <c r="Q711" i="13"/>
  <c r="Q712" i="13"/>
  <c r="Q713" i="13"/>
  <c r="Q714" i="13"/>
  <c r="Q715" i="13"/>
  <c r="Q716" i="13"/>
  <c r="Q717" i="13"/>
  <c r="Q718" i="13"/>
  <c r="Q719" i="13"/>
  <c r="Q720" i="13"/>
  <c r="Q721" i="13"/>
  <c r="Q722" i="13"/>
  <c r="Q723" i="13"/>
  <c r="Q724" i="13"/>
  <c r="Q725" i="13"/>
  <c r="Q726" i="13"/>
  <c r="Q727" i="13"/>
  <c r="Q728" i="13"/>
  <c r="Q729" i="13"/>
  <c r="Q730" i="13"/>
  <c r="Q731" i="13"/>
  <c r="Q732" i="13"/>
  <c r="Q733" i="13"/>
  <c r="Q734" i="13"/>
  <c r="Q735" i="13"/>
  <c r="Q736" i="13"/>
  <c r="Q737" i="13"/>
  <c r="Q738" i="13"/>
  <c r="Q739" i="13"/>
  <c r="Q740" i="13"/>
  <c r="Q741" i="13"/>
  <c r="Q742" i="13"/>
  <c r="Q743" i="13"/>
  <c r="Q744" i="13"/>
  <c r="Q745" i="13"/>
  <c r="Q746" i="13"/>
  <c r="Q747" i="13"/>
  <c r="Q748"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775" i="13"/>
  <c r="Q776" i="13"/>
  <c r="Q777" i="13"/>
  <c r="Q778" i="13"/>
  <c r="Q779" i="13"/>
  <c r="Q780" i="13"/>
  <c r="Q781" i="13"/>
  <c r="Q782" i="13"/>
  <c r="Q783" i="13"/>
  <c r="Q784" i="13"/>
  <c r="Q785" i="13"/>
  <c r="Q786" i="13"/>
  <c r="Q787" i="13"/>
  <c r="Q788" i="13"/>
  <c r="Q789" i="13"/>
  <c r="Q790" i="13"/>
  <c r="Q791" i="13"/>
  <c r="Q792" i="13"/>
  <c r="Q793" i="13"/>
  <c r="Q794" i="13"/>
  <c r="Q795" i="13"/>
  <c r="Q796" i="13"/>
  <c r="Q797" i="13"/>
  <c r="Q798" i="13"/>
  <c r="Q799" i="13"/>
  <c r="Q800" i="13"/>
  <c r="Q801" i="13"/>
  <c r="Q802" i="13"/>
  <c r="Q803" i="13"/>
  <c r="Q804" i="13"/>
  <c r="Q805" i="13"/>
  <c r="Q806" i="13"/>
  <c r="Q807" i="13"/>
  <c r="Q808" i="13"/>
  <c r="Q809" i="13"/>
  <c r="Q810" i="13"/>
  <c r="Q811" i="13"/>
  <c r="Q812" i="13"/>
  <c r="Q813" i="13"/>
  <c r="Q814" i="13"/>
  <c r="Q815" i="13"/>
  <c r="Q816" i="13"/>
  <c r="Q817" i="13"/>
  <c r="Q818" i="13"/>
  <c r="Q819" i="13"/>
  <c r="Q820" i="13"/>
  <c r="Q821" i="13"/>
  <c r="Q822" i="13"/>
  <c r="Q823" i="13"/>
  <c r="Q824" i="13"/>
  <c r="Q825" i="13"/>
  <c r="Q826" i="13"/>
  <c r="Q827" i="13"/>
  <c r="Q828" i="13"/>
  <c r="Q829" i="13"/>
  <c r="Q830" i="13"/>
  <c r="Q831" i="13"/>
  <c r="Q832" i="13"/>
  <c r="Q833" i="13"/>
  <c r="Q834" i="13"/>
  <c r="Q835" i="13"/>
  <c r="Q836" i="13"/>
  <c r="Q837" i="13"/>
  <c r="Q838"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898" i="13"/>
  <c r="Q899" i="13"/>
  <c r="Q900" i="13"/>
  <c r="Q901" i="13"/>
  <c r="Q902" i="13"/>
  <c r="Q903" i="13"/>
  <c r="P2" i="13"/>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902" i="13"/>
  <c r="P903" i="13"/>
  <c r="M2" i="13"/>
  <c r="D5" i="18" s="1"/>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D901" i="18" s="1"/>
  <c r="M903" i="13"/>
  <c r="L2" i="13"/>
  <c r="L3"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J2" i="13"/>
  <c r="J3" i="13"/>
  <c r="J4" i="13"/>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G2" i="13"/>
  <c r="F2" i="13" s="1" a="1"/>
  <c r="F2" i="13" s="1"/>
  <c r="G3" i="13"/>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C894" i="13" s="1"/>
  <c r="G895" i="13"/>
  <c r="G896" i="13"/>
  <c r="G897" i="13"/>
  <c r="G898" i="13"/>
  <c r="G899" i="13"/>
  <c r="G900" i="13"/>
  <c r="G901" i="13"/>
  <c r="G902" i="13"/>
  <c r="G903" i="13"/>
  <c r="B3" i="20"/>
  <c r="AE883" i="18"/>
  <c r="AE905" i="18" l="1"/>
  <c r="AF905" i="18"/>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3" i="20"/>
  <c r="B902" i="20" l="1"/>
  <c r="C902" i="20"/>
  <c r="I902" i="20"/>
  <c r="J902" i="20"/>
  <c r="K902" i="20"/>
  <c r="AT902" i="20" s="1"/>
  <c r="AY902" i="20" s="1"/>
  <c r="L902" i="20"/>
  <c r="M902" i="20"/>
  <c r="S902" i="20"/>
  <c r="T902" i="20"/>
  <c r="AF902" i="20"/>
  <c r="AH902" i="20"/>
  <c r="AQ902" i="20" s="1"/>
  <c r="AJ902" i="20"/>
  <c r="AK902" i="20"/>
  <c r="X902" i="20" s="1"/>
  <c r="AL902" i="20"/>
  <c r="Y902" i="20" s="1"/>
  <c r="AM902" i="20"/>
  <c r="Z902" i="20" s="1"/>
  <c r="AN902" i="20"/>
  <c r="AA902" i="20" s="1"/>
  <c r="B903" i="20"/>
  <c r="C903" i="20"/>
  <c r="I903" i="20"/>
  <c r="J903" i="20"/>
  <c r="K903" i="20"/>
  <c r="AT903" i="20" s="1"/>
  <c r="AY903" i="20" s="1"/>
  <c r="L903" i="20"/>
  <c r="M903" i="20"/>
  <c r="S903" i="20"/>
  <c r="T903" i="20"/>
  <c r="AF903" i="20"/>
  <c r="AH903" i="20"/>
  <c r="AQ903" i="20" s="1"/>
  <c r="AJ903" i="20"/>
  <c r="AK903" i="20"/>
  <c r="X903" i="20" s="1"/>
  <c r="AL903" i="20"/>
  <c r="Y903" i="20" s="1"/>
  <c r="AM903" i="20"/>
  <c r="Z903" i="20" s="1"/>
  <c r="AN903" i="20"/>
  <c r="AA903" i="20" s="1"/>
  <c r="B904" i="20"/>
  <c r="C904" i="20"/>
  <c r="I904" i="20"/>
  <c r="J904" i="20"/>
  <c r="K904" i="20"/>
  <c r="AT904" i="20" s="1"/>
  <c r="AY904" i="20" s="1"/>
  <c r="L904" i="20"/>
  <c r="M904" i="20"/>
  <c r="S904" i="20"/>
  <c r="T904" i="20"/>
  <c r="AF904" i="20"/>
  <c r="AH904" i="20"/>
  <c r="AJ904" i="20"/>
  <c r="AK904" i="20"/>
  <c r="X904" i="20" s="1"/>
  <c r="AL904" i="20"/>
  <c r="Y904" i="20" s="1"/>
  <c r="AM904" i="20"/>
  <c r="Z904" i="20" s="1"/>
  <c r="AN904" i="20"/>
  <c r="AA904" i="20" s="1"/>
  <c r="C903" i="13"/>
  <c r="C5" i="18"/>
  <c r="H639" i="20"/>
  <c r="H902" i="20"/>
  <c r="C905" i="18"/>
  <c r="H904" i="20"/>
  <c r="D905" i="18"/>
  <c r="G902" i="20"/>
  <c r="G903" i="20"/>
  <c r="G904" i="20"/>
  <c r="F902" i="20"/>
  <c r="F903" i="20"/>
  <c r="F904" i="20"/>
  <c r="H903" i="20" l="1"/>
  <c r="O903" i="20"/>
  <c r="W903" i="20"/>
  <c r="W904" i="20"/>
  <c r="N904" i="20"/>
  <c r="O902" i="20"/>
  <c r="AQ904" i="20"/>
  <c r="P903" i="20"/>
  <c r="W902" i="20"/>
  <c r="O904" i="20"/>
  <c r="N903" i="20"/>
  <c r="N902" i="20"/>
  <c r="Q904" i="20"/>
  <c r="P904" i="20"/>
  <c r="Q903" i="20"/>
  <c r="Q902" i="20"/>
  <c r="P902" i="20"/>
  <c r="F903" i="13" a="1"/>
  <c r="F903" i="13" s="1"/>
  <c r="R903" i="20" l="1"/>
  <c r="AZ903" i="20" s="1"/>
  <c r="R904" i="20"/>
  <c r="AZ904" i="20" s="1"/>
  <c r="R902" i="20"/>
  <c r="AZ902" i="20" s="1"/>
  <c r="F5" i="13" a="1"/>
  <c r="F5" i="13" s="1"/>
  <c r="C2" i="13"/>
  <c r="F30" i="13" l="1" a="1"/>
  <c r="F30" i="13" s="1"/>
  <c r="C30" i="13"/>
  <c r="AE7" i="18"/>
  <c r="V921" i="20"/>
  <c r="AF904" i="18" l="1"/>
  <c r="AE5" i="18"/>
  <c r="V919" i="20" l="1"/>
  <c r="AF495" i="18"/>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F301" i="18"/>
  <c r="AF302" i="18"/>
  <c r="AF303" i="18"/>
  <c r="AF304" i="18"/>
  <c r="AF305" i="18"/>
  <c r="AF306" i="18"/>
  <c r="AF307" i="18"/>
  <c r="AF308" i="18"/>
  <c r="AF309" i="18"/>
  <c r="AF310" i="18"/>
  <c r="AF311" i="18"/>
  <c r="AF312" i="18"/>
  <c r="AF313" i="18"/>
  <c r="AF314" i="18"/>
  <c r="AF315" i="18"/>
  <c r="AF316" i="18"/>
  <c r="AF317" i="18"/>
  <c r="AF318" i="18"/>
  <c r="AF319" i="18"/>
  <c r="AF320" i="18"/>
  <c r="AF321" i="18"/>
  <c r="AF322" i="18"/>
  <c r="AF323" i="18"/>
  <c r="AF324" i="18"/>
  <c r="AF325" i="18"/>
  <c r="AF326" i="18"/>
  <c r="AF327" i="18"/>
  <c r="AF328" i="18"/>
  <c r="AF329" i="18"/>
  <c r="AF330" i="18"/>
  <c r="AF331" i="18"/>
  <c r="AF332" i="18"/>
  <c r="AF333" i="18"/>
  <c r="AF334" i="18"/>
  <c r="AF335" i="18"/>
  <c r="AF336" i="18"/>
  <c r="AF337" i="18"/>
  <c r="AF338" i="18"/>
  <c r="AF339" i="18"/>
  <c r="AF340" i="18"/>
  <c r="AF341" i="18"/>
  <c r="AF342" i="18"/>
  <c r="AF343" i="18"/>
  <c r="AF344" i="18"/>
  <c r="AF345" i="18"/>
  <c r="AF346" i="18"/>
  <c r="AF347" i="18"/>
  <c r="AF348" i="18"/>
  <c r="AF349" i="18"/>
  <c r="AF350" i="18"/>
  <c r="AF351" i="18"/>
  <c r="AF352" i="18"/>
  <c r="AF353" i="18"/>
  <c r="AF354" i="18"/>
  <c r="AF355" i="18"/>
  <c r="AF356" i="18"/>
  <c r="AF357" i="18"/>
  <c r="AF358" i="18"/>
  <c r="AF359" i="18"/>
  <c r="AF360" i="18"/>
  <c r="AF361" i="18"/>
  <c r="AF362" i="18"/>
  <c r="AF363" i="18"/>
  <c r="AF364" i="18"/>
  <c r="AF365" i="18"/>
  <c r="AF366" i="18"/>
  <c r="AF367" i="18"/>
  <c r="AF368" i="18"/>
  <c r="AF369" i="18"/>
  <c r="AF370" i="18"/>
  <c r="AF371" i="18"/>
  <c r="AF372" i="18"/>
  <c r="AF373" i="18"/>
  <c r="AF374" i="18"/>
  <c r="AF375" i="18"/>
  <c r="AF376" i="18"/>
  <c r="AF377" i="18"/>
  <c r="AF378" i="18"/>
  <c r="AF379" i="18"/>
  <c r="AF380" i="18"/>
  <c r="AF381" i="18"/>
  <c r="AF382" i="18"/>
  <c r="AF383" i="18"/>
  <c r="AF384" i="18"/>
  <c r="AF385" i="18"/>
  <c r="AF386" i="18"/>
  <c r="AF387" i="18"/>
  <c r="AF388" i="18"/>
  <c r="AF389" i="18"/>
  <c r="AF390" i="18"/>
  <c r="AF391" i="18"/>
  <c r="AF392" i="18"/>
  <c r="AF393" i="18"/>
  <c r="AF394" i="18"/>
  <c r="AF395" i="18"/>
  <c r="AF396" i="18"/>
  <c r="AF397" i="18"/>
  <c r="AF398" i="18"/>
  <c r="AF399" i="18"/>
  <c r="AF400" i="18"/>
  <c r="AF401" i="18"/>
  <c r="AF402" i="18"/>
  <c r="AF403" i="18"/>
  <c r="AF404" i="18"/>
  <c r="AF405" i="18"/>
  <c r="AF406" i="18"/>
  <c r="AF407" i="18"/>
  <c r="AF408" i="18"/>
  <c r="AF409" i="18"/>
  <c r="AF410" i="18"/>
  <c r="AF411" i="18"/>
  <c r="AF412" i="18"/>
  <c r="AF413" i="18"/>
  <c r="AF414" i="18"/>
  <c r="AF415" i="18"/>
  <c r="AF416" i="18"/>
  <c r="AF417" i="18"/>
  <c r="AF418" i="18"/>
  <c r="AF419" i="18"/>
  <c r="AF420" i="18"/>
  <c r="AF421" i="18"/>
  <c r="AF422" i="18"/>
  <c r="AF423" i="18"/>
  <c r="AF424" i="18"/>
  <c r="AF425" i="18"/>
  <c r="AF426" i="18"/>
  <c r="AF427" i="18"/>
  <c r="AF428" i="18"/>
  <c r="AF429" i="18"/>
  <c r="AF430" i="18"/>
  <c r="AF431" i="18"/>
  <c r="AF432" i="18"/>
  <c r="AF433" i="18"/>
  <c r="AF434" i="18"/>
  <c r="AF435" i="18"/>
  <c r="AF436" i="18"/>
  <c r="AF437" i="18"/>
  <c r="AF438" i="18"/>
  <c r="AF439" i="18"/>
  <c r="AF440" i="18"/>
  <c r="AF441" i="18"/>
  <c r="AF442" i="18"/>
  <c r="AF443" i="18"/>
  <c r="AF444" i="18"/>
  <c r="AF445" i="18"/>
  <c r="AF446" i="18"/>
  <c r="AF447" i="18"/>
  <c r="AF448" i="18"/>
  <c r="AF449" i="18"/>
  <c r="AF450" i="18"/>
  <c r="AF451" i="18"/>
  <c r="AF452" i="18"/>
  <c r="AF453" i="18"/>
  <c r="AF454" i="18"/>
  <c r="AF455" i="18"/>
  <c r="AF456" i="18"/>
  <c r="AF457" i="18"/>
  <c r="AF458" i="18"/>
  <c r="AF459" i="18"/>
  <c r="AF460" i="18"/>
  <c r="AF461" i="18"/>
  <c r="AF462" i="18"/>
  <c r="AF463" i="18"/>
  <c r="AF464" i="18"/>
  <c r="AF465" i="18"/>
  <c r="AF466" i="18"/>
  <c r="AF467" i="18"/>
  <c r="AF468" i="18"/>
  <c r="AF469" i="18"/>
  <c r="AF470" i="18"/>
  <c r="AF471" i="18"/>
  <c r="AF472" i="18"/>
  <c r="AF473" i="18"/>
  <c r="AF474" i="18"/>
  <c r="AF475" i="18"/>
  <c r="AF476" i="18"/>
  <c r="AF477" i="18"/>
  <c r="AF478" i="18"/>
  <c r="AF479" i="18"/>
  <c r="AF480" i="18"/>
  <c r="AF481" i="18"/>
  <c r="AF482" i="18"/>
  <c r="AF483" i="18"/>
  <c r="AF484" i="18"/>
  <c r="AF485" i="18"/>
  <c r="AF486" i="18"/>
  <c r="AF487" i="18"/>
  <c r="AF488" i="18"/>
  <c r="AF489" i="18"/>
  <c r="AF490" i="18"/>
  <c r="AF491" i="18"/>
  <c r="AF492" i="18"/>
  <c r="AF493" i="18"/>
  <c r="AF494" i="18"/>
  <c r="AF496" i="18"/>
  <c r="AF497" i="18"/>
  <c r="AF498" i="18"/>
  <c r="AF499" i="18"/>
  <c r="AF500" i="18"/>
  <c r="AF501" i="18"/>
  <c r="AF502" i="18"/>
  <c r="AF503" i="18"/>
  <c r="AF504" i="18"/>
  <c r="AF505" i="18"/>
  <c r="AF506" i="18"/>
  <c r="AF507" i="18"/>
  <c r="AF508" i="18"/>
  <c r="AF509" i="18"/>
  <c r="AF510" i="18"/>
  <c r="AF511" i="18"/>
  <c r="AF512" i="18"/>
  <c r="AF513" i="18"/>
  <c r="AF514" i="18"/>
  <c r="AF515" i="18"/>
  <c r="AF516" i="18"/>
  <c r="AF517" i="18"/>
  <c r="AF518" i="18"/>
  <c r="AF519" i="18"/>
  <c r="AF520" i="18"/>
  <c r="AF521" i="18"/>
  <c r="AF522" i="18"/>
  <c r="AF523" i="18"/>
  <c r="AF524" i="18"/>
  <c r="AF525" i="18"/>
  <c r="AF526" i="18"/>
  <c r="AF527" i="18"/>
  <c r="AF528" i="18"/>
  <c r="AF529" i="18"/>
  <c r="AF530" i="18"/>
  <c r="AF531" i="18"/>
  <c r="AF532" i="18"/>
  <c r="AF533" i="18"/>
  <c r="AF534" i="18"/>
  <c r="AF535" i="18"/>
  <c r="AF536" i="18"/>
  <c r="AF537" i="18"/>
  <c r="AF538" i="18"/>
  <c r="AF539" i="18"/>
  <c r="AF540" i="18"/>
  <c r="AF541" i="18"/>
  <c r="AF542" i="18"/>
  <c r="AF543" i="18"/>
  <c r="AF544" i="18"/>
  <c r="AF545" i="18"/>
  <c r="AF546" i="18"/>
  <c r="AF547" i="18"/>
  <c r="AF548" i="18"/>
  <c r="AF549" i="18"/>
  <c r="AF550" i="18"/>
  <c r="AF551" i="18"/>
  <c r="AF552" i="18"/>
  <c r="AF553" i="18"/>
  <c r="AF554" i="18"/>
  <c r="AF555" i="18"/>
  <c r="AF556" i="18"/>
  <c r="AF557" i="18"/>
  <c r="AF558" i="18"/>
  <c r="AF559" i="18"/>
  <c r="AF560" i="18"/>
  <c r="AF561" i="18"/>
  <c r="AF562" i="18"/>
  <c r="AF563" i="18"/>
  <c r="AF564" i="18"/>
  <c r="AF565" i="18"/>
  <c r="AF566" i="18"/>
  <c r="AF567" i="18"/>
  <c r="AF568" i="18"/>
  <c r="AF569" i="18"/>
  <c r="AF570" i="18"/>
  <c r="AF571" i="18"/>
  <c r="AF572" i="18"/>
  <c r="AF573" i="18"/>
  <c r="AF574" i="18"/>
  <c r="AF575" i="18"/>
  <c r="AF576" i="18"/>
  <c r="AF577" i="18"/>
  <c r="AF578" i="18"/>
  <c r="AF579" i="18"/>
  <c r="AF580" i="18"/>
  <c r="AF581" i="18"/>
  <c r="AF582" i="18"/>
  <c r="AF583" i="18"/>
  <c r="AF584" i="18"/>
  <c r="AF585" i="18"/>
  <c r="AF586" i="18"/>
  <c r="AF587" i="18"/>
  <c r="AF588" i="18"/>
  <c r="AF589" i="18"/>
  <c r="AF590" i="18"/>
  <c r="AF591" i="18"/>
  <c r="AF592" i="18"/>
  <c r="AF593" i="18"/>
  <c r="AF594" i="18"/>
  <c r="AF595" i="18"/>
  <c r="AF596" i="18"/>
  <c r="AF597" i="18"/>
  <c r="AF598" i="18"/>
  <c r="AF599" i="18"/>
  <c r="AF600" i="18"/>
  <c r="AF601" i="18"/>
  <c r="AF602" i="18"/>
  <c r="AF603" i="18"/>
  <c r="AF604" i="18"/>
  <c r="AF605" i="18"/>
  <c r="AF606" i="18"/>
  <c r="AF607" i="18"/>
  <c r="AF608" i="18"/>
  <c r="AF609" i="18"/>
  <c r="AF610" i="18"/>
  <c r="AF611" i="18"/>
  <c r="AF612" i="18"/>
  <c r="AF613" i="18"/>
  <c r="AF614" i="18"/>
  <c r="AF615" i="18"/>
  <c r="AF616" i="18"/>
  <c r="AF617" i="18"/>
  <c r="AF618" i="18"/>
  <c r="AF619" i="18"/>
  <c r="AF620" i="18"/>
  <c r="AF621" i="18"/>
  <c r="AF622" i="18"/>
  <c r="AF623" i="18"/>
  <c r="AF624" i="18"/>
  <c r="AF625" i="18"/>
  <c r="AF626" i="18"/>
  <c r="AF627" i="18"/>
  <c r="AF628" i="18"/>
  <c r="AF629" i="18"/>
  <c r="AF630" i="18"/>
  <c r="AF631" i="18"/>
  <c r="AF632" i="18"/>
  <c r="AF633" i="18"/>
  <c r="AF634" i="18"/>
  <c r="AF635" i="18"/>
  <c r="AF636" i="18"/>
  <c r="AF637" i="18"/>
  <c r="AF638" i="18"/>
  <c r="AF639" i="18"/>
  <c r="AF640" i="18"/>
  <c r="AF641" i="18"/>
  <c r="AF642" i="18"/>
  <c r="AF643" i="18"/>
  <c r="AF644" i="18"/>
  <c r="AF645" i="18"/>
  <c r="AF646" i="18"/>
  <c r="AF647" i="18"/>
  <c r="AF648" i="18"/>
  <c r="AF649" i="18"/>
  <c r="AF650" i="18"/>
  <c r="AF651" i="18"/>
  <c r="AF652" i="18"/>
  <c r="AF653" i="18"/>
  <c r="AF654" i="18"/>
  <c r="AF655" i="18"/>
  <c r="AF656" i="18"/>
  <c r="AF657" i="18"/>
  <c r="AF658" i="18"/>
  <c r="AF659" i="18"/>
  <c r="AF660" i="18"/>
  <c r="AF661" i="18"/>
  <c r="AF662" i="18"/>
  <c r="AF663" i="18"/>
  <c r="AF664" i="18"/>
  <c r="AF665" i="18"/>
  <c r="AF666" i="18"/>
  <c r="AF667" i="18"/>
  <c r="AF668" i="18"/>
  <c r="AF669" i="18"/>
  <c r="AF670" i="18"/>
  <c r="AF671" i="18"/>
  <c r="AF672" i="18"/>
  <c r="AF673" i="18"/>
  <c r="AF674" i="18"/>
  <c r="AF675" i="18"/>
  <c r="AF676" i="18"/>
  <c r="AF677" i="18"/>
  <c r="AF678" i="18"/>
  <c r="AF679" i="18"/>
  <c r="AF680" i="18"/>
  <c r="AF681" i="18"/>
  <c r="AF682" i="18"/>
  <c r="AF683" i="18"/>
  <c r="AF684" i="18"/>
  <c r="AF685" i="18"/>
  <c r="AF686" i="18"/>
  <c r="AF687" i="18"/>
  <c r="AF688" i="18"/>
  <c r="AF689" i="18"/>
  <c r="AF690" i="18"/>
  <c r="AF691" i="18"/>
  <c r="AF692" i="18"/>
  <c r="AF693" i="18"/>
  <c r="AF694" i="18"/>
  <c r="AF695" i="18"/>
  <c r="AF696" i="18"/>
  <c r="AF697" i="18"/>
  <c r="AF698" i="18"/>
  <c r="AF699" i="18"/>
  <c r="AF700" i="18"/>
  <c r="AF701" i="18"/>
  <c r="AF702" i="18"/>
  <c r="AF703" i="18"/>
  <c r="AF704" i="18"/>
  <c r="AF705" i="18"/>
  <c r="AF706" i="18"/>
  <c r="AF707" i="18"/>
  <c r="AF708" i="18"/>
  <c r="AF709" i="18"/>
  <c r="AF710" i="18"/>
  <c r="AF711" i="18"/>
  <c r="AF712" i="18"/>
  <c r="AF713" i="18"/>
  <c r="AF714" i="18"/>
  <c r="AF715" i="18"/>
  <c r="AF716" i="18"/>
  <c r="AF717" i="18"/>
  <c r="AF718" i="18"/>
  <c r="AF719" i="18"/>
  <c r="AF720" i="18"/>
  <c r="AF721" i="18"/>
  <c r="AF722" i="18"/>
  <c r="AF723" i="18"/>
  <c r="AF724" i="18"/>
  <c r="AF725" i="18"/>
  <c r="AF726" i="18"/>
  <c r="AF727" i="18"/>
  <c r="AF728" i="18"/>
  <c r="AF729" i="18"/>
  <c r="AF730" i="18"/>
  <c r="AF731" i="18"/>
  <c r="AF732" i="18"/>
  <c r="AF733" i="18"/>
  <c r="AF734" i="18"/>
  <c r="AF735" i="18"/>
  <c r="AF736" i="18"/>
  <c r="AF737" i="18"/>
  <c r="AF738" i="18"/>
  <c r="AF739" i="18"/>
  <c r="AF740" i="18"/>
  <c r="AF741" i="18"/>
  <c r="AF742" i="18"/>
  <c r="AF743" i="18"/>
  <c r="AF744" i="18"/>
  <c r="AF745" i="18"/>
  <c r="AF746" i="18"/>
  <c r="AF747" i="18"/>
  <c r="AF748" i="18"/>
  <c r="AF749" i="18"/>
  <c r="AF750" i="18"/>
  <c r="AF751" i="18"/>
  <c r="AF752" i="18"/>
  <c r="AF753" i="18"/>
  <c r="AF754" i="18"/>
  <c r="AF755" i="18"/>
  <c r="AF756" i="18"/>
  <c r="AF757" i="18"/>
  <c r="AF758" i="18"/>
  <c r="AF759" i="18"/>
  <c r="AF760" i="18"/>
  <c r="AF761" i="18"/>
  <c r="AF762" i="18"/>
  <c r="AF763" i="18"/>
  <c r="AF764" i="18"/>
  <c r="AF765" i="18"/>
  <c r="AF766" i="18"/>
  <c r="AF767" i="18"/>
  <c r="AF768" i="18"/>
  <c r="AF769" i="18"/>
  <c r="AF770" i="18"/>
  <c r="AF771" i="18"/>
  <c r="AF772" i="18"/>
  <c r="AF773" i="18"/>
  <c r="AF774" i="18"/>
  <c r="AF775" i="18"/>
  <c r="AF776" i="18"/>
  <c r="AF777" i="18"/>
  <c r="AF778" i="18"/>
  <c r="AF779" i="18"/>
  <c r="AF780" i="18"/>
  <c r="AF781" i="18"/>
  <c r="AF782" i="18"/>
  <c r="AF783" i="18"/>
  <c r="AF784" i="18"/>
  <c r="AF785" i="18"/>
  <c r="AF786" i="18"/>
  <c r="AF787" i="18"/>
  <c r="AF788" i="18"/>
  <c r="AF789" i="18"/>
  <c r="AF790" i="18"/>
  <c r="AF791" i="18"/>
  <c r="AF792" i="18"/>
  <c r="AF793" i="18"/>
  <c r="AF794" i="18"/>
  <c r="AF795" i="18"/>
  <c r="AF796" i="18"/>
  <c r="AF797" i="18"/>
  <c r="AF798" i="18"/>
  <c r="AF799" i="18"/>
  <c r="AF800" i="18"/>
  <c r="AF801" i="18"/>
  <c r="AF802" i="18"/>
  <c r="AF803" i="18"/>
  <c r="AF804" i="18"/>
  <c r="AF805" i="18"/>
  <c r="AF806" i="18"/>
  <c r="AF807" i="18"/>
  <c r="AF808" i="18"/>
  <c r="AF809" i="18"/>
  <c r="AF810" i="18"/>
  <c r="AF811" i="18"/>
  <c r="AF812" i="18"/>
  <c r="AF813" i="18"/>
  <c r="AF814" i="18"/>
  <c r="AF815" i="18"/>
  <c r="AF816" i="18"/>
  <c r="AF817" i="18"/>
  <c r="AF818" i="18"/>
  <c r="AF819" i="18"/>
  <c r="AF820" i="18"/>
  <c r="AF821" i="18"/>
  <c r="AF822" i="18"/>
  <c r="AF823" i="18"/>
  <c r="AF824" i="18"/>
  <c r="AF825" i="18"/>
  <c r="AF826" i="18"/>
  <c r="AF827" i="18"/>
  <c r="AF828" i="18"/>
  <c r="AF829" i="18"/>
  <c r="AF830" i="18"/>
  <c r="AF831" i="18"/>
  <c r="AF832" i="18"/>
  <c r="AF833" i="18"/>
  <c r="AF834" i="18"/>
  <c r="AF835" i="18"/>
  <c r="AF836" i="18"/>
  <c r="AF837" i="18"/>
  <c r="AF838" i="18"/>
  <c r="AF839" i="18"/>
  <c r="AF840" i="18"/>
  <c r="AF841" i="18"/>
  <c r="AF842" i="18"/>
  <c r="AF843" i="18"/>
  <c r="AF844" i="18"/>
  <c r="AF845" i="18"/>
  <c r="AF846" i="18"/>
  <c r="AF847" i="18"/>
  <c r="AF848" i="18"/>
  <c r="AF849" i="18"/>
  <c r="AF850" i="18"/>
  <c r="AF851" i="18"/>
  <c r="AF852" i="18"/>
  <c r="AF853" i="18"/>
  <c r="AF854" i="18"/>
  <c r="AF855" i="18"/>
  <c r="AF856" i="18"/>
  <c r="AF857" i="18"/>
  <c r="AF858" i="18"/>
  <c r="AF859" i="18"/>
  <c r="AF860" i="18"/>
  <c r="AF861" i="18"/>
  <c r="AF862" i="18"/>
  <c r="AF863" i="18"/>
  <c r="AF864" i="18"/>
  <c r="AF865" i="18"/>
  <c r="AF866" i="18"/>
  <c r="AF867" i="18"/>
  <c r="AF868" i="18"/>
  <c r="AF869" i="18"/>
  <c r="AF870" i="18"/>
  <c r="AF871" i="18"/>
  <c r="AF872" i="18"/>
  <c r="AF873" i="18"/>
  <c r="AF874" i="18"/>
  <c r="AF875" i="18"/>
  <c r="AF876" i="18"/>
  <c r="AF877" i="18"/>
  <c r="AF878" i="18"/>
  <c r="AF879" i="18"/>
  <c r="AF880" i="18"/>
  <c r="AF881" i="18"/>
  <c r="AF882" i="18"/>
  <c r="AF883" i="18"/>
  <c r="AF884" i="18"/>
  <c r="AF885" i="18"/>
  <c r="AF886" i="18"/>
  <c r="AF887" i="18"/>
  <c r="AF888" i="18"/>
  <c r="AF889" i="18"/>
  <c r="AF890" i="18"/>
  <c r="AF891" i="18"/>
  <c r="AF892" i="18"/>
  <c r="AF893" i="18"/>
  <c r="AF894" i="18"/>
  <c r="AF895" i="18"/>
  <c r="AF896" i="18"/>
  <c r="AF897" i="18"/>
  <c r="AF898" i="18"/>
  <c r="AF899" i="18"/>
  <c r="AF900" i="18"/>
  <c r="AF901" i="18"/>
  <c r="AF902" i="18"/>
  <c r="AF903" i="18"/>
  <c r="AF906" i="18"/>
  <c r="AF5" i="18"/>
  <c r="AE6" i="18" l="1"/>
  <c r="AE8" i="18"/>
  <c r="AE9" i="18"/>
  <c r="AE10" i="18"/>
  <c r="AE11" i="18"/>
  <c r="AE12" i="18"/>
  <c r="AE13" i="18"/>
  <c r="AE14" i="18"/>
  <c r="AE15" i="18"/>
  <c r="AE16" i="18"/>
  <c r="AE17" i="18"/>
  <c r="AE18" i="18"/>
  <c r="AE19"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1" i="18"/>
  <c r="AE92" i="18"/>
  <c r="AE93" i="18"/>
  <c r="AE94" i="18"/>
  <c r="AE95" i="18"/>
  <c r="AE96" i="18"/>
  <c r="AE97" i="18"/>
  <c r="AE98" i="18"/>
  <c r="AE99" i="18"/>
  <c r="AE100" i="18"/>
  <c r="AE101" i="18"/>
  <c r="AE102" i="18"/>
  <c r="AE103" i="18"/>
  <c r="AE104" i="18"/>
  <c r="AE105" i="18"/>
  <c r="AE106" i="18"/>
  <c r="AE107" i="18"/>
  <c r="AE108" i="18"/>
  <c r="AE109" i="18"/>
  <c r="AE110" i="18"/>
  <c r="AE111" i="18"/>
  <c r="AE112" i="18"/>
  <c r="AE113" i="18"/>
  <c r="AE114" i="18"/>
  <c r="AE115" i="18"/>
  <c r="AE116" i="18"/>
  <c r="AE117" i="18"/>
  <c r="AE118" i="18"/>
  <c r="AE119" i="18"/>
  <c r="AE120" i="18"/>
  <c r="AE121" i="18"/>
  <c r="AE122" i="18"/>
  <c r="AE123" i="18"/>
  <c r="AE124" i="18"/>
  <c r="AE125" i="18"/>
  <c r="AE126" i="18"/>
  <c r="AE127" i="18"/>
  <c r="AE128" i="18"/>
  <c r="AE129" i="18"/>
  <c r="AE130" i="18"/>
  <c r="AE131" i="18"/>
  <c r="AE132" i="18"/>
  <c r="AE133" i="18"/>
  <c r="AE134" i="18"/>
  <c r="AE135" i="18"/>
  <c r="AE136" i="18"/>
  <c r="AE137" i="18"/>
  <c r="AE138" i="18"/>
  <c r="AE139" i="18"/>
  <c r="AE140" i="18"/>
  <c r="AE141" i="18"/>
  <c r="AE142" i="18"/>
  <c r="AE143" i="18"/>
  <c r="AE144" i="18"/>
  <c r="AE145" i="18"/>
  <c r="AE146" i="18"/>
  <c r="AE147" i="18"/>
  <c r="AE148" i="18"/>
  <c r="AE149" i="18"/>
  <c r="AE150" i="18"/>
  <c r="AE151" i="18"/>
  <c r="AE152" i="18"/>
  <c r="AE153" i="18"/>
  <c r="AE154" i="18"/>
  <c r="AE155" i="18"/>
  <c r="AE156" i="18"/>
  <c r="AE157" i="18"/>
  <c r="AE158" i="18"/>
  <c r="AE159" i="18"/>
  <c r="AE160" i="18"/>
  <c r="AE161" i="18"/>
  <c r="AE162" i="18"/>
  <c r="AE163" i="18"/>
  <c r="AE164" i="18"/>
  <c r="AE165" i="18"/>
  <c r="AE166" i="18"/>
  <c r="AE167" i="18"/>
  <c r="AE168" i="18"/>
  <c r="AE169" i="18"/>
  <c r="AE170" i="18"/>
  <c r="AE171" i="18"/>
  <c r="AE172" i="18"/>
  <c r="AE173" i="18"/>
  <c r="AE174" i="18"/>
  <c r="AE175" i="18"/>
  <c r="AE176" i="18"/>
  <c r="AE177" i="18"/>
  <c r="AE178" i="18"/>
  <c r="AE179" i="18"/>
  <c r="AE180" i="18"/>
  <c r="AE181" i="18"/>
  <c r="AE182" i="18"/>
  <c r="AE183" i="18"/>
  <c r="AE184" i="18"/>
  <c r="AE185" i="18"/>
  <c r="AE186" i="18"/>
  <c r="AE187" i="18"/>
  <c r="AE188" i="18"/>
  <c r="AE189" i="18"/>
  <c r="AE190" i="18"/>
  <c r="AE191" i="18"/>
  <c r="AE192" i="18"/>
  <c r="AE193" i="18"/>
  <c r="AE194" i="18"/>
  <c r="AE195" i="18"/>
  <c r="AE196" i="18"/>
  <c r="AE197" i="18"/>
  <c r="AE198" i="18"/>
  <c r="AE199" i="18"/>
  <c r="AE200" i="18"/>
  <c r="AE201" i="18"/>
  <c r="AE202" i="18"/>
  <c r="AE203" i="18"/>
  <c r="AE204" i="18"/>
  <c r="AE205" i="18"/>
  <c r="AE206" i="18"/>
  <c r="AE207" i="18"/>
  <c r="AE208" i="18"/>
  <c r="AE209" i="18"/>
  <c r="AE210" i="18"/>
  <c r="AE211" i="18"/>
  <c r="AE212" i="18"/>
  <c r="AE213" i="18"/>
  <c r="AE214" i="18"/>
  <c r="AE215" i="18"/>
  <c r="AE216" i="18"/>
  <c r="AE217" i="18"/>
  <c r="AE218" i="18"/>
  <c r="AE219" i="18"/>
  <c r="AE220" i="18"/>
  <c r="AE221" i="18"/>
  <c r="AE222" i="18"/>
  <c r="AE223" i="18"/>
  <c r="AE224" i="18"/>
  <c r="AE225" i="18"/>
  <c r="AE226" i="18"/>
  <c r="AE227" i="18"/>
  <c r="AE228" i="18"/>
  <c r="AE229" i="18"/>
  <c r="AE230" i="18"/>
  <c r="AE231" i="18"/>
  <c r="AE232" i="18"/>
  <c r="AE233" i="18"/>
  <c r="AE234" i="18"/>
  <c r="AE235" i="18"/>
  <c r="AE236" i="18"/>
  <c r="AE237" i="18"/>
  <c r="AE238" i="18"/>
  <c r="AE239" i="18"/>
  <c r="AE240" i="18"/>
  <c r="AE241" i="18"/>
  <c r="AE242" i="18"/>
  <c r="AE243" i="18"/>
  <c r="AE244" i="18"/>
  <c r="AE245" i="18"/>
  <c r="AE246" i="18"/>
  <c r="AE247" i="18"/>
  <c r="AE248" i="18"/>
  <c r="AE249" i="18"/>
  <c r="AE250" i="18"/>
  <c r="AE251" i="18"/>
  <c r="AE252" i="18"/>
  <c r="AE253" i="18"/>
  <c r="AE254" i="18"/>
  <c r="AE255" i="18"/>
  <c r="AE256" i="18"/>
  <c r="AE257" i="18"/>
  <c r="AE258" i="18"/>
  <c r="AE259" i="18"/>
  <c r="AE260" i="18"/>
  <c r="AE261" i="18"/>
  <c r="AE262" i="18"/>
  <c r="AE263" i="18"/>
  <c r="AE264" i="18"/>
  <c r="AE265" i="18"/>
  <c r="AE266" i="18"/>
  <c r="AE267" i="18"/>
  <c r="AE268" i="18"/>
  <c r="AE269" i="18"/>
  <c r="AE270" i="18"/>
  <c r="AE271" i="18"/>
  <c r="AE272" i="18"/>
  <c r="AE273" i="18"/>
  <c r="AE274" i="18"/>
  <c r="AE275" i="18"/>
  <c r="AE276" i="18"/>
  <c r="AE277" i="18"/>
  <c r="AE278" i="18"/>
  <c r="AE279" i="18"/>
  <c r="AE280" i="18"/>
  <c r="AE281" i="18"/>
  <c r="AE282" i="18"/>
  <c r="AE283" i="18"/>
  <c r="AE284" i="18"/>
  <c r="AE285" i="18"/>
  <c r="AE286" i="18"/>
  <c r="AE287" i="18"/>
  <c r="AE288" i="18"/>
  <c r="AE289" i="18"/>
  <c r="AE290" i="18"/>
  <c r="AE291" i="18"/>
  <c r="AE292" i="18"/>
  <c r="AE293" i="18"/>
  <c r="AE294" i="18"/>
  <c r="AE295" i="18"/>
  <c r="AE296" i="18"/>
  <c r="AE297" i="18"/>
  <c r="AE298" i="18"/>
  <c r="AE299" i="18"/>
  <c r="AE300" i="18"/>
  <c r="AE301" i="18"/>
  <c r="AE302" i="18"/>
  <c r="AE303" i="18"/>
  <c r="AE304" i="18"/>
  <c r="AE305" i="18"/>
  <c r="AE306" i="18"/>
  <c r="AE307" i="18"/>
  <c r="AE308" i="18"/>
  <c r="AE309" i="18"/>
  <c r="AE310" i="18"/>
  <c r="AE311" i="18"/>
  <c r="AE312" i="18"/>
  <c r="AE313" i="18"/>
  <c r="AE314" i="18"/>
  <c r="AE315" i="18"/>
  <c r="AE316" i="18"/>
  <c r="AE317" i="18"/>
  <c r="AE318" i="18"/>
  <c r="AE319" i="18"/>
  <c r="AE320" i="18"/>
  <c r="AE321" i="18"/>
  <c r="AE322" i="18"/>
  <c r="AE323" i="18"/>
  <c r="AE324" i="18"/>
  <c r="AE325" i="18"/>
  <c r="AE326" i="18"/>
  <c r="AE327" i="18"/>
  <c r="AE328" i="18"/>
  <c r="AE329" i="18"/>
  <c r="AE330" i="18"/>
  <c r="AE331" i="18"/>
  <c r="AE332" i="18"/>
  <c r="AE333" i="18"/>
  <c r="AE334" i="18"/>
  <c r="AE335" i="18"/>
  <c r="AE336" i="18"/>
  <c r="AE337" i="18"/>
  <c r="AE338" i="18"/>
  <c r="AE339" i="18"/>
  <c r="AE340" i="18"/>
  <c r="AE341" i="18"/>
  <c r="AE342" i="18"/>
  <c r="AE343" i="18"/>
  <c r="AE344" i="18"/>
  <c r="AE345" i="18"/>
  <c r="AE346" i="18"/>
  <c r="AE347" i="18"/>
  <c r="AE348" i="18"/>
  <c r="AE349" i="18"/>
  <c r="AE350" i="18"/>
  <c r="AE351" i="18"/>
  <c r="AE352" i="18"/>
  <c r="AE353" i="18"/>
  <c r="AE354" i="18"/>
  <c r="AE355" i="18"/>
  <c r="AE356" i="18"/>
  <c r="AE357" i="18"/>
  <c r="AE358" i="18"/>
  <c r="AE359" i="18"/>
  <c r="AE360" i="18"/>
  <c r="AE361" i="18"/>
  <c r="AE362" i="18"/>
  <c r="AE363" i="18"/>
  <c r="AE364" i="18"/>
  <c r="AE365" i="18"/>
  <c r="AE366" i="18"/>
  <c r="AE367" i="18"/>
  <c r="AE368" i="18"/>
  <c r="AE369" i="18"/>
  <c r="AE370" i="18"/>
  <c r="AE371" i="18"/>
  <c r="AE372" i="18"/>
  <c r="AE373" i="18"/>
  <c r="AE374" i="18"/>
  <c r="AE375" i="18"/>
  <c r="AE376" i="18"/>
  <c r="AE377" i="18"/>
  <c r="AE378" i="18"/>
  <c r="AE379" i="18"/>
  <c r="AE380" i="18"/>
  <c r="AE381" i="18"/>
  <c r="AE382" i="18"/>
  <c r="AE383" i="18"/>
  <c r="AE384" i="18"/>
  <c r="AE385" i="18"/>
  <c r="AE386" i="18"/>
  <c r="AE387" i="18"/>
  <c r="AE388" i="18"/>
  <c r="AE389" i="18"/>
  <c r="AE390" i="18"/>
  <c r="AE391" i="18"/>
  <c r="AE392" i="18"/>
  <c r="AE393" i="18"/>
  <c r="AE394" i="18"/>
  <c r="AE395" i="18"/>
  <c r="AE396" i="18"/>
  <c r="AE397" i="18"/>
  <c r="AE398" i="18"/>
  <c r="AE399" i="18"/>
  <c r="AE400" i="18"/>
  <c r="AE401" i="18"/>
  <c r="AE402" i="18"/>
  <c r="AE403" i="18"/>
  <c r="AE404" i="18"/>
  <c r="AE405" i="18"/>
  <c r="AE406" i="18"/>
  <c r="AE407" i="18"/>
  <c r="AE408" i="18"/>
  <c r="AE409" i="18"/>
  <c r="AE410" i="18"/>
  <c r="AE411" i="18"/>
  <c r="AE412" i="18"/>
  <c r="AE413" i="18"/>
  <c r="AE414" i="18"/>
  <c r="AE415" i="18"/>
  <c r="AE416" i="18"/>
  <c r="AE417" i="18"/>
  <c r="AE418" i="18"/>
  <c r="AE419" i="18"/>
  <c r="AE420" i="18"/>
  <c r="AE421" i="18"/>
  <c r="AE422" i="18"/>
  <c r="AE423" i="18"/>
  <c r="AE424" i="18"/>
  <c r="AE425" i="18"/>
  <c r="AE426" i="18"/>
  <c r="AE427" i="18"/>
  <c r="AE428" i="18"/>
  <c r="AE429" i="18"/>
  <c r="AE430" i="18"/>
  <c r="AE431" i="18"/>
  <c r="AE432" i="18"/>
  <c r="AE433" i="18"/>
  <c r="AE434" i="18"/>
  <c r="AE435" i="18"/>
  <c r="AE436" i="18"/>
  <c r="AE437" i="18"/>
  <c r="AE438" i="18"/>
  <c r="AE439" i="18"/>
  <c r="AE440" i="18"/>
  <c r="AE441" i="18"/>
  <c r="AE442" i="18"/>
  <c r="AE443" i="18"/>
  <c r="AE444" i="18"/>
  <c r="AE445" i="18"/>
  <c r="AE446" i="18"/>
  <c r="AE447" i="18"/>
  <c r="AE448" i="18"/>
  <c r="AE449" i="18"/>
  <c r="AE450" i="18"/>
  <c r="AE451" i="18"/>
  <c r="AE452" i="18"/>
  <c r="AE453" i="18"/>
  <c r="AE454" i="18"/>
  <c r="AE455" i="18"/>
  <c r="AE456" i="18"/>
  <c r="AE457" i="18"/>
  <c r="AE458" i="18"/>
  <c r="AE459" i="18"/>
  <c r="AE460" i="18"/>
  <c r="AE461" i="18"/>
  <c r="AE462" i="18"/>
  <c r="AE463" i="18"/>
  <c r="AE464" i="18"/>
  <c r="AE465" i="18"/>
  <c r="AE466" i="18"/>
  <c r="AE467" i="18"/>
  <c r="AE468" i="18"/>
  <c r="AE469" i="18"/>
  <c r="AE470" i="18"/>
  <c r="AE471" i="18"/>
  <c r="AE472" i="18"/>
  <c r="AE473" i="18"/>
  <c r="AE474" i="18"/>
  <c r="AE475" i="18"/>
  <c r="AE476" i="18"/>
  <c r="AE477" i="18"/>
  <c r="AE478" i="18"/>
  <c r="AE479" i="18"/>
  <c r="AE480" i="18"/>
  <c r="AE481" i="18"/>
  <c r="AE482" i="18"/>
  <c r="AE483" i="18"/>
  <c r="AE484" i="18"/>
  <c r="AE485" i="18"/>
  <c r="AE486" i="18"/>
  <c r="AE487" i="18"/>
  <c r="AE488" i="18"/>
  <c r="AE489" i="18"/>
  <c r="AE490" i="18"/>
  <c r="AE491" i="18"/>
  <c r="AE492" i="18"/>
  <c r="AE493" i="18"/>
  <c r="AE494" i="18"/>
  <c r="AE495" i="18"/>
  <c r="AE496" i="18"/>
  <c r="AE497" i="18"/>
  <c r="AE498" i="18"/>
  <c r="AE499" i="18"/>
  <c r="AE500" i="18"/>
  <c r="AE501" i="18"/>
  <c r="AE502" i="18"/>
  <c r="AE503" i="18"/>
  <c r="AE504" i="18"/>
  <c r="AE505" i="18"/>
  <c r="AE506" i="18"/>
  <c r="AE507" i="18"/>
  <c r="AE508" i="18"/>
  <c r="AE509" i="18"/>
  <c r="AE510" i="18"/>
  <c r="AE511" i="18"/>
  <c r="AE512" i="18"/>
  <c r="AE513" i="18"/>
  <c r="AE514" i="18"/>
  <c r="AE515" i="18"/>
  <c r="AE516" i="18"/>
  <c r="AE517" i="18"/>
  <c r="AE518" i="18"/>
  <c r="AE519" i="18"/>
  <c r="AE520" i="18"/>
  <c r="AE521" i="18"/>
  <c r="AE522" i="18"/>
  <c r="AE523" i="18"/>
  <c r="AE524" i="18"/>
  <c r="AE525" i="18"/>
  <c r="AE526" i="18"/>
  <c r="AE527" i="18"/>
  <c r="AE528" i="18"/>
  <c r="AE529" i="18"/>
  <c r="AE530" i="18"/>
  <c r="AE531" i="18"/>
  <c r="AE532" i="18"/>
  <c r="AE533" i="18"/>
  <c r="AE534" i="18"/>
  <c r="AE535" i="18"/>
  <c r="AE536" i="18"/>
  <c r="AE537" i="18"/>
  <c r="AE538" i="18"/>
  <c r="AE539" i="18"/>
  <c r="AE540" i="18"/>
  <c r="AE541" i="18"/>
  <c r="AE542" i="18"/>
  <c r="AE543" i="18"/>
  <c r="AE544" i="18"/>
  <c r="AE545" i="18"/>
  <c r="AE546" i="18"/>
  <c r="AE547" i="18"/>
  <c r="AE548" i="18"/>
  <c r="AE549" i="18"/>
  <c r="AE550" i="18"/>
  <c r="AE551" i="18"/>
  <c r="AE552" i="18"/>
  <c r="AE553" i="18"/>
  <c r="AE554" i="18"/>
  <c r="AE555" i="18"/>
  <c r="AE556" i="18"/>
  <c r="AE557" i="18"/>
  <c r="AE558" i="18"/>
  <c r="AE559" i="18"/>
  <c r="AE560" i="18"/>
  <c r="AE561" i="18"/>
  <c r="AE562" i="18"/>
  <c r="AE563" i="18"/>
  <c r="AE564" i="18"/>
  <c r="AE565" i="18"/>
  <c r="AE566" i="18"/>
  <c r="AE567" i="18"/>
  <c r="AE568" i="18"/>
  <c r="AE569" i="18"/>
  <c r="AE570" i="18"/>
  <c r="AE571" i="18"/>
  <c r="AE572" i="18"/>
  <c r="AE573" i="18"/>
  <c r="AE574" i="18"/>
  <c r="AE575" i="18"/>
  <c r="AE576" i="18"/>
  <c r="AE577" i="18"/>
  <c r="AE578" i="18"/>
  <c r="AE579" i="18"/>
  <c r="AE580" i="18"/>
  <c r="AE581" i="18"/>
  <c r="AE582" i="18"/>
  <c r="AE583" i="18"/>
  <c r="AE584" i="18"/>
  <c r="AE585" i="18"/>
  <c r="AE586" i="18"/>
  <c r="AE587" i="18"/>
  <c r="AE588" i="18"/>
  <c r="AE589" i="18"/>
  <c r="AE590" i="18"/>
  <c r="AE591" i="18"/>
  <c r="AE592" i="18"/>
  <c r="AE593" i="18"/>
  <c r="AE594" i="18"/>
  <c r="AE595" i="18"/>
  <c r="AE596" i="18"/>
  <c r="AE597" i="18"/>
  <c r="AE598" i="18"/>
  <c r="AE599" i="18"/>
  <c r="AE600" i="18"/>
  <c r="AE601" i="18"/>
  <c r="AE602" i="18"/>
  <c r="AE603" i="18"/>
  <c r="AE604" i="18"/>
  <c r="AE605" i="18"/>
  <c r="AE606" i="18"/>
  <c r="AE607" i="18"/>
  <c r="AE608" i="18"/>
  <c r="AE609" i="18"/>
  <c r="AE610" i="18"/>
  <c r="AE611" i="18"/>
  <c r="AE612" i="18"/>
  <c r="AE613" i="18"/>
  <c r="AE614" i="18"/>
  <c r="AE615" i="18"/>
  <c r="AE616" i="18"/>
  <c r="AE617" i="18"/>
  <c r="AE618" i="18"/>
  <c r="AE619" i="18"/>
  <c r="AE620" i="18"/>
  <c r="AE621" i="18"/>
  <c r="AE622" i="18"/>
  <c r="AE623" i="18"/>
  <c r="AE624" i="18"/>
  <c r="AE625" i="18"/>
  <c r="AE626" i="18"/>
  <c r="AE627" i="18"/>
  <c r="AE628" i="18"/>
  <c r="AE629" i="18"/>
  <c r="AE630" i="18"/>
  <c r="AE631" i="18"/>
  <c r="AE632" i="18"/>
  <c r="AE633" i="18"/>
  <c r="AE634" i="18"/>
  <c r="AE635" i="18"/>
  <c r="AE636" i="18"/>
  <c r="AE637" i="18"/>
  <c r="AE638" i="18"/>
  <c r="AE639" i="18"/>
  <c r="AE640" i="18"/>
  <c r="AE641" i="18"/>
  <c r="AE642" i="18"/>
  <c r="AE643" i="18"/>
  <c r="AE644" i="18"/>
  <c r="AE645" i="18"/>
  <c r="AE646" i="18"/>
  <c r="AE647" i="18"/>
  <c r="AE648" i="18"/>
  <c r="AE649" i="18"/>
  <c r="AE650" i="18"/>
  <c r="AE651" i="18"/>
  <c r="AE652" i="18"/>
  <c r="AE653" i="18"/>
  <c r="AE654" i="18"/>
  <c r="AE655" i="18"/>
  <c r="AE656" i="18"/>
  <c r="AE657" i="18"/>
  <c r="AE658" i="18"/>
  <c r="AE659" i="18"/>
  <c r="AE660" i="18"/>
  <c r="AE661" i="18"/>
  <c r="AE662" i="18"/>
  <c r="AE663" i="18"/>
  <c r="AE664" i="18"/>
  <c r="AE665" i="18"/>
  <c r="AE666" i="18"/>
  <c r="AE667" i="18"/>
  <c r="AE668" i="18"/>
  <c r="AE669" i="18"/>
  <c r="AE670" i="18"/>
  <c r="AE671" i="18"/>
  <c r="AE672" i="18"/>
  <c r="AE673" i="18"/>
  <c r="AE674" i="18"/>
  <c r="AE675" i="18"/>
  <c r="AE676" i="18"/>
  <c r="AE677" i="18"/>
  <c r="AE678" i="18"/>
  <c r="AE679" i="18"/>
  <c r="AE680" i="18"/>
  <c r="AE681" i="18"/>
  <c r="AE682" i="18"/>
  <c r="AE683" i="18"/>
  <c r="AE684" i="18"/>
  <c r="AE685" i="18"/>
  <c r="AE686" i="18"/>
  <c r="AE687" i="18"/>
  <c r="AE688" i="18"/>
  <c r="AE689" i="18"/>
  <c r="AE690" i="18"/>
  <c r="AE691" i="18"/>
  <c r="AE692" i="18"/>
  <c r="AE693" i="18"/>
  <c r="AE694" i="18"/>
  <c r="AE695" i="18"/>
  <c r="AE696" i="18"/>
  <c r="AE697" i="18"/>
  <c r="AE698" i="18"/>
  <c r="AE699" i="18"/>
  <c r="AE700" i="18"/>
  <c r="AE701" i="18"/>
  <c r="AE702" i="18"/>
  <c r="AE703" i="18"/>
  <c r="AE704" i="18"/>
  <c r="AE705" i="18"/>
  <c r="AE706" i="18"/>
  <c r="AE707" i="18"/>
  <c r="AE708" i="18"/>
  <c r="AE709" i="18"/>
  <c r="AE710" i="18"/>
  <c r="AE711" i="18"/>
  <c r="AE712" i="18"/>
  <c r="AE713" i="18"/>
  <c r="AE714" i="18"/>
  <c r="AE715" i="18"/>
  <c r="AE716" i="18"/>
  <c r="AE717" i="18"/>
  <c r="AE718" i="18"/>
  <c r="AE719" i="18"/>
  <c r="AE720" i="18"/>
  <c r="AE721" i="18"/>
  <c r="AE722" i="18"/>
  <c r="AE723" i="18"/>
  <c r="AE724" i="18"/>
  <c r="AE725" i="18"/>
  <c r="AE726" i="18"/>
  <c r="AE727" i="18"/>
  <c r="AE728" i="18"/>
  <c r="AE729" i="18"/>
  <c r="AE730" i="18"/>
  <c r="AE731" i="18"/>
  <c r="AE732" i="18"/>
  <c r="AE733" i="18"/>
  <c r="AE734" i="18"/>
  <c r="AE735" i="18"/>
  <c r="AE736" i="18"/>
  <c r="AE737" i="18"/>
  <c r="AE738" i="18"/>
  <c r="AE739" i="18"/>
  <c r="AE740" i="18"/>
  <c r="AE741" i="18"/>
  <c r="AE742" i="18"/>
  <c r="AE743" i="18"/>
  <c r="AE744" i="18"/>
  <c r="AE745" i="18"/>
  <c r="AE746" i="18"/>
  <c r="AE747" i="18"/>
  <c r="AE748" i="18"/>
  <c r="AE749" i="18"/>
  <c r="AE750" i="18"/>
  <c r="AE751" i="18"/>
  <c r="AE752" i="18"/>
  <c r="AE753" i="18"/>
  <c r="AE754" i="18"/>
  <c r="AE755" i="18"/>
  <c r="AE756" i="18"/>
  <c r="AE757" i="18"/>
  <c r="AE758" i="18"/>
  <c r="AE759" i="18"/>
  <c r="AE760" i="18"/>
  <c r="AE761" i="18"/>
  <c r="AE762" i="18"/>
  <c r="AE763" i="18"/>
  <c r="AE764" i="18"/>
  <c r="AE765" i="18"/>
  <c r="AE766" i="18"/>
  <c r="AE767" i="18"/>
  <c r="AE768" i="18"/>
  <c r="AE769" i="18"/>
  <c r="AE770" i="18"/>
  <c r="AE771" i="18"/>
  <c r="AE772" i="18"/>
  <c r="AE773" i="18"/>
  <c r="AE774" i="18"/>
  <c r="AE775" i="18"/>
  <c r="AE776" i="18"/>
  <c r="AE777" i="18"/>
  <c r="AE778" i="18"/>
  <c r="AE779" i="18"/>
  <c r="AE780" i="18"/>
  <c r="AE781" i="18"/>
  <c r="AE782" i="18"/>
  <c r="AE783" i="18"/>
  <c r="AE784" i="18"/>
  <c r="AE785" i="18"/>
  <c r="AE786" i="18"/>
  <c r="AE787" i="18"/>
  <c r="AE788" i="18"/>
  <c r="AE789" i="18"/>
  <c r="AE790" i="18"/>
  <c r="AE791" i="18"/>
  <c r="AE792" i="18"/>
  <c r="AE793" i="18"/>
  <c r="AE794" i="18"/>
  <c r="AE795" i="18"/>
  <c r="AE796" i="18"/>
  <c r="AE797" i="18"/>
  <c r="AE798" i="18"/>
  <c r="AE799" i="18"/>
  <c r="AE800" i="18"/>
  <c r="AE801" i="18"/>
  <c r="AE802" i="18"/>
  <c r="AE803" i="18"/>
  <c r="AE804" i="18"/>
  <c r="AE805" i="18"/>
  <c r="AE806" i="18"/>
  <c r="AE807" i="18"/>
  <c r="AE808" i="18"/>
  <c r="AE809" i="18"/>
  <c r="AE810" i="18"/>
  <c r="AE811" i="18"/>
  <c r="AE812" i="18"/>
  <c r="AE813" i="18"/>
  <c r="AE814" i="18"/>
  <c r="AE815" i="18"/>
  <c r="AE816" i="18"/>
  <c r="AE817" i="18"/>
  <c r="AE818" i="18"/>
  <c r="AE819" i="18"/>
  <c r="AE820" i="18"/>
  <c r="AE821" i="18"/>
  <c r="AE822" i="18"/>
  <c r="AE823" i="18"/>
  <c r="AE824" i="18"/>
  <c r="AE825" i="18"/>
  <c r="AE826" i="18"/>
  <c r="AE827" i="18"/>
  <c r="AE828" i="18"/>
  <c r="AE829" i="18"/>
  <c r="AE830" i="18"/>
  <c r="AE831" i="18"/>
  <c r="AE832" i="18"/>
  <c r="AE833" i="18"/>
  <c r="AE834" i="18"/>
  <c r="AE835" i="18"/>
  <c r="AE836" i="18"/>
  <c r="AE837" i="18"/>
  <c r="AE838" i="18"/>
  <c r="AE839" i="18"/>
  <c r="AE840" i="18"/>
  <c r="AE841" i="18"/>
  <c r="AE842" i="18"/>
  <c r="AE843" i="18"/>
  <c r="AE844" i="18"/>
  <c r="AE845" i="18"/>
  <c r="AE846" i="18"/>
  <c r="AE847" i="18"/>
  <c r="AE848" i="18"/>
  <c r="AE849" i="18"/>
  <c r="AE850" i="18"/>
  <c r="AE851" i="18"/>
  <c r="AE852" i="18"/>
  <c r="AE853" i="18"/>
  <c r="AE854" i="18"/>
  <c r="AE855" i="18"/>
  <c r="AE856" i="18"/>
  <c r="AE857" i="18"/>
  <c r="AE858" i="18"/>
  <c r="AE859" i="18"/>
  <c r="AE860" i="18"/>
  <c r="AE861" i="18"/>
  <c r="AE862" i="18"/>
  <c r="AE863" i="18"/>
  <c r="AE864" i="18"/>
  <c r="AE865" i="18"/>
  <c r="AE866" i="18"/>
  <c r="AE867" i="18"/>
  <c r="AE868" i="18"/>
  <c r="AE869" i="18"/>
  <c r="AE870" i="18"/>
  <c r="AE871" i="18"/>
  <c r="AE872" i="18"/>
  <c r="AE873" i="18"/>
  <c r="AE874" i="18"/>
  <c r="AE875" i="18"/>
  <c r="AE876" i="18"/>
  <c r="AE877" i="18"/>
  <c r="AE878" i="18"/>
  <c r="AE879" i="18"/>
  <c r="AE880" i="18"/>
  <c r="AE881" i="18"/>
  <c r="AE882" i="18"/>
  <c r="AE884" i="18"/>
  <c r="AE885" i="18"/>
  <c r="AE886" i="18"/>
  <c r="AE887" i="18"/>
  <c r="AE888" i="18"/>
  <c r="AE889" i="18"/>
  <c r="AE890" i="18"/>
  <c r="AE891" i="18"/>
  <c r="AE892" i="18"/>
  <c r="AE893" i="18"/>
  <c r="AE894" i="18"/>
  <c r="AE895" i="18"/>
  <c r="AE896" i="18"/>
  <c r="AE897" i="18"/>
  <c r="AE898" i="18"/>
  <c r="AE899" i="18"/>
  <c r="AE900" i="18"/>
  <c r="AE901" i="18"/>
  <c r="AE902" i="18"/>
  <c r="AE903" i="18"/>
  <c r="AE904" i="18"/>
  <c r="AE906" i="18"/>
  <c r="AH21" i="20"/>
  <c r="AQ21" i="20" l="1"/>
  <c r="AI904" i="20"/>
  <c r="V904" i="20" s="1"/>
  <c r="AI903" i="20"/>
  <c r="V903" i="20" s="1"/>
  <c r="AI902" i="20"/>
  <c r="V902" i="20" s="1"/>
  <c r="AG904" i="20"/>
  <c r="AG903" i="20"/>
  <c r="AG902" i="20"/>
  <c r="U902" i="20" l="1"/>
  <c r="AB902" i="20" s="1"/>
  <c r="U904" i="20"/>
  <c r="AB904" i="20" s="1"/>
  <c r="AP904" i="20" s="1"/>
  <c r="U903" i="20"/>
  <c r="AB903" i="20" s="1"/>
  <c r="AC903" i="20" l="1"/>
  <c r="AP903" i="20"/>
  <c r="AC904" i="20"/>
  <c r="AC902" i="20"/>
  <c r="AP902" i="20"/>
  <c r="B4" i="20"/>
  <c r="C4" i="20"/>
  <c r="B5" i="20"/>
  <c r="C5" i="20"/>
  <c r="B6" i="20"/>
  <c r="C6" i="20"/>
  <c r="B7" i="20"/>
  <c r="C7" i="20"/>
  <c r="B8" i="20"/>
  <c r="C8" i="20"/>
  <c r="B9" i="20"/>
  <c r="C9" i="20"/>
  <c r="B10" i="20"/>
  <c r="C10" i="20"/>
  <c r="B11" i="20"/>
  <c r="C11" i="20"/>
  <c r="B12" i="20"/>
  <c r="C12" i="20"/>
  <c r="B13" i="20"/>
  <c r="C13" i="20"/>
  <c r="B14" i="20"/>
  <c r="C14" i="20"/>
  <c r="B15" i="20"/>
  <c r="C15" i="20"/>
  <c r="B16" i="20"/>
  <c r="C16" i="20"/>
  <c r="B17" i="20"/>
  <c r="C17" i="20"/>
  <c r="B18" i="20"/>
  <c r="C18" i="20"/>
  <c r="B19" i="20"/>
  <c r="C19" i="20"/>
  <c r="B20" i="20"/>
  <c r="C20" i="20"/>
  <c r="B21" i="20"/>
  <c r="C21" i="20"/>
  <c r="B22" i="20"/>
  <c r="C22" i="20"/>
  <c r="B23" i="20"/>
  <c r="C23" i="20"/>
  <c r="B24" i="20"/>
  <c r="C24" i="20"/>
  <c r="B25" i="20"/>
  <c r="C25" i="20"/>
  <c r="B26" i="20"/>
  <c r="C26" i="20"/>
  <c r="B27" i="20"/>
  <c r="C27" i="20"/>
  <c r="B28" i="20"/>
  <c r="C28" i="20"/>
  <c r="B29" i="20"/>
  <c r="C29" i="20"/>
  <c r="B30" i="20"/>
  <c r="C30" i="20"/>
  <c r="B31" i="20"/>
  <c r="C31" i="20"/>
  <c r="B32" i="20"/>
  <c r="C32" i="20"/>
  <c r="B33" i="20"/>
  <c r="C33" i="20"/>
  <c r="B34" i="20"/>
  <c r="C34" i="20"/>
  <c r="B35" i="20"/>
  <c r="C35" i="20"/>
  <c r="B36" i="20"/>
  <c r="C36" i="20"/>
  <c r="B37" i="20"/>
  <c r="C37" i="20"/>
  <c r="B38" i="20"/>
  <c r="C38" i="20"/>
  <c r="B39" i="20"/>
  <c r="C39" i="20"/>
  <c r="B40" i="20"/>
  <c r="C40" i="20"/>
  <c r="B41" i="20"/>
  <c r="C41" i="20"/>
  <c r="B42" i="20"/>
  <c r="C42" i="20"/>
  <c r="B43" i="20"/>
  <c r="C43" i="20"/>
  <c r="B44" i="20"/>
  <c r="C44" i="20"/>
  <c r="B45" i="20"/>
  <c r="C45" i="20"/>
  <c r="B46" i="20"/>
  <c r="C46" i="20"/>
  <c r="B47" i="20"/>
  <c r="C47" i="20"/>
  <c r="B48" i="20"/>
  <c r="C48" i="20"/>
  <c r="B49" i="20"/>
  <c r="C49" i="20"/>
  <c r="B50" i="20"/>
  <c r="C50" i="20"/>
  <c r="B51" i="20"/>
  <c r="C51" i="20"/>
  <c r="B52" i="20"/>
  <c r="C52" i="20"/>
  <c r="B53" i="20"/>
  <c r="C53" i="20"/>
  <c r="B54" i="20"/>
  <c r="C54" i="20"/>
  <c r="B55" i="20"/>
  <c r="C55" i="20"/>
  <c r="B56" i="20"/>
  <c r="C56" i="20"/>
  <c r="B57" i="20"/>
  <c r="C57" i="20"/>
  <c r="B58" i="20"/>
  <c r="C58" i="20"/>
  <c r="B59" i="20"/>
  <c r="C59" i="20"/>
  <c r="B60" i="20"/>
  <c r="C60" i="20"/>
  <c r="B61" i="20"/>
  <c r="C61" i="20"/>
  <c r="B62" i="20"/>
  <c r="C62" i="20"/>
  <c r="B63" i="20"/>
  <c r="C63" i="20"/>
  <c r="B64" i="20"/>
  <c r="C64" i="20"/>
  <c r="B65" i="20"/>
  <c r="C65" i="20"/>
  <c r="B66" i="20"/>
  <c r="C66" i="20"/>
  <c r="B67" i="20"/>
  <c r="C67" i="20"/>
  <c r="B68" i="20"/>
  <c r="C68" i="20"/>
  <c r="B69" i="20"/>
  <c r="C69" i="20"/>
  <c r="B70" i="20"/>
  <c r="C70" i="20"/>
  <c r="B71" i="20"/>
  <c r="C71" i="20"/>
  <c r="B72" i="20"/>
  <c r="C72" i="20"/>
  <c r="B73" i="20"/>
  <c r="C73" i="20"/>
  <c r="B74" i="20"/>
  <c r="C74" i="20"/>
  <c r="B75" i="20"/>
  <c r="C75" i="20"/>
  <c r="B76" i="20"/>
  <c r="C76" i="20"/>
  <c r="B77" i="20"/>
  <c r="C77" i="20"/>
  <c r="B78" i="20"/>
  <c r="C78" i="20"/>
  <c r="B79" i="20"/>
  <c r="C79" i="20"/>
  <c r="B80" i="20"/>
  <c r="C80" i="20"/>
  <c r="B81" i="20"/>
  <c r="C81" i="20"/>
  <c r="B82" i="20"/>
  <c r="C82" i="20"/>
  <c r="B83" i="20"/>
  <c r="C83" i="20"/>
  <c r="B84" i="20"/>
  <c r="C84" i="20"/>
  <c r="B85" i="20"/>
  <c r="C85" i="20"/>
  <c r="B86" i="20"/>
  <c r="C86" i="20"/>
  <c r="B87" i="20"/>
  <c r="C87" i="20"/>
  <c r="B88" i="20"/>
  <c r="C88" i="20"/>
  <c r="B89" i="20"/>
  <c r="C89" i="20"/>
  <c r="B90" i="20"/>
  <c r="C90" i="20"/>
  <c r="B91" i="20"/>
  <c r="C91" i="20"/>
  <c r="B92" i="20"/>
  <c r="C92" i="20"/>
  <c r="B93" i="20"/>
  <c r="C93" i="20"/>
  <c r="B94" i="20"/>
  <c r="C94" i="20"/>
  <c r="B95" i="20"/>
  <c r="C95" i="20"/>
  <c r="B96" i="20"/>
  <c r="C96" i="20"/>
  <c r="B97" i="20"/>
  <c r="C97" i="20"/>
  <c r="B98" i="20"/>
  <c r="C98" i="20"/>
  <c r="B99" i="20"/>
  <c r="C99" i="20"/>
  <c r="B100" i="20"/>
  <c r="C100" i="20"/>
  <c r="B101" i="20"/>
  <c r="C101" i="20"/>
  <c r="B102" i="20"/>
  <c r="C102" i="20"/>
  <c r="B103" i="20"/>
  <c r="C103"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C3" i="20"/>
  <c r="S4" i="20"/>
  <c r="T4" i="20"/>
  <c r="S5" i="20"/>
  <c r="T5" i="20"/>
  <c r="S6" i="20"/>
  <c r="T6" i="20"/>
  <c r="S7" i="20"/>
  <c r="T7" i="20"/>
  <c r="S8" i="20"/>
  <c r="T8" i="20"/>
  <c r="S9" i="20"/>
  <c r="T9" i="20"/>
  <c r="S10" i="20"/>
  <c r="T10" i="20"/>
  <c r="S11" i="20"/>
  <c r="T11" i="20"/>
  <c r="S12" i="20"/>
  <c r="T12" i="20"/>
  <c r="S13" i="20"/>
  <c r="T13" i="20"/>
  <c r="S14" i="20"/>
  <c r="T14" i="20"/>
  <c r="S15" i="20"/>
  <c r="T15" i="20"/>
  <c r="S16" i="20"/>
  <c r="T16" i="20"/>
  <c r="S17" i="20"/>
  <c r="T17" i="20"/>
  <c r="S18" i="20"/>
  <c r="T18" i="20"/>
  <c r="S19" i="20"/>
  <c r="T19" i="20"/>
  <c r="S20" i="20"/>
  <c r="T20" i="20"/>
  <c r="S21" i="20"/>
  <c r="T21" i="20"/>
  <c r="S22" i="20"/>
  <c r="T22" i="20"/>
  <c r="S23" i="20"/>
  <c r="T23" i="20"/>
  <c r="S24" i="20"/>
  <c r="T24" i="20"/>
  <c r="S25" i="20"/>
  <c r="T25" i="20"/>
  <c r="S26" i="20"/>
  <c r="T26" i="20"/>
  <c r="S27" i="20"/>
  <c r="T27" i="20"/>
  <c r="S28" i="20"/>
  <c r="T28" i="20"/>
  <c r="S29" i="20"/>
  <c r="T29" i="20"/>
  <c r="S30" i="20"/>
  <c r="T30" i="20"/>
  <c r="S31" i="20"/>
  <c r="T31" i="20"/>
  <c r="S32" i="20"/>
  <c r="T32" i="20"/>
  <c r="S33" i="20"/>
  <c r="T33" i="20"/>
  <c r="S34" i="20"/>
  <c r="T34" i="20"/>
  <c r="S35" i="20"/>
  <c r="T35" i="20"/>
  <c r="S36" i="20"/>
  <c r="T36" i="20"/>
  <c r="S37" i="20"/>
  <c r="T37" i="20"/>
  <c r="S38" i="20"/>
  <c r="T38" i="20"/>
  <c r="S39" i="20"/>
  <c r="T39" i="20"/>
  <c r="S40" i="20"/>
  <c r="T40" i="20"/>
  <c r="S41" i="20"/>
  <c r="T41" i="20"/>
  <c r="S42" i="20"/>
  <c r="T42" i="20"/>
  <c r="S43" i="20"/>
  <c r="T43" i="20"/>
  <c r="S44" i="20"/>
  <c r="T44" i="20"/>
  <c r="S45" i="20"/>
  <c r="T45" i="20"/>
  <c r="S46" i="20"/>
  <c r="T46" i="20"/>
  <c r="S47" i="20"/>
  <c r="T47" i="20"/>
  <c r="S48" i="20"/>
  <c r="T48" i="20"/>
  <c r="S49" i="20"/>
  <c r="T49" i="20"/>
  <c r="S50" i="20"/>
  <c r="T50" i="20"/>
  <c r="S51" i="20"/>
  <c r="T51" i="20"/>
  <c r="S52" i="20"/>
  <c r="T52" i="20"/>
  <c r="S53" i="20"/>
  <c r="T53" i="20"/>
  <c r="S54" i="20"/>
  <c r="T54" i="20"/>
  <c r="S55" i="20"/>
  <c r="T55" i="20"/>
  <c r="S56" i="20"/>
  <c r="T56" i="20"/>
  <c r="S57" i="20"/>
  <c r="T57" i="20"/>
  <c r="S58" i="20"/>
  <c r="T58" i="20"/>
  <c r="S59" i="20"/>
  <c r="T59" i="20"/>
  <c r="S60" i="20"/>
  <c r="T60" i="20"/>
  <c r="S61" i="20"/>
  <c r="T61" i="20"/>
  <c r="S62" i="20"/>
  <c r="T62" i="20"/>
  <c r="S63" i="20"/>
  <c r="T63" i="20"/>
  <c r="S64" i="20"/>
  <c r="T64" i="20"/>
  <c r="S65" i="20"/>
  <c r="T65" i="20"/>
  <c r="S66" i="20"/>
  <c r="T66" i="20"/>
  <c r="S67" i="20"/>
  <c r="T67" i="20"/>
  <c r="S68" i="20"/>
  <c r="T68" i="20"/>
  <c r="S69" i="20"/>
  <c r="T69" i="20"/>
  <c r="S70" i="20"/>
  <c r="T70" i="20"/>
  <c r="S71" i="20"/>
  <c r="T71" i="20"/>
  <c r="S72" i="20"/>
  <c r="T72" i="20"/>
  <c r="S73" i="20"/>
  <c r="T73" i="20"/>
  <c r="S74" i="20"/>
  <c r="T74" i="20"/>
  <c r="S75" i="20"/>
  <c r="T75" i="20"/>
  <c r="S76" i="20"/>
  <c r="T76" i="20"/>
  <c r="S77" i="20"/>
  <c r="T77" i="20"/>
  <c r="S78" i="20"/>
  <c r="T78" i="20"/>
  <c r="S79" i="20"/>
  <c r="T79" i="20"/>
  <c r="S80" i="20"/>
  <c r="T80" i="20"/>
  <c r="S81" i="20"/>
  <c r="T81" i="20"/>
  <c r="S82" i="20"/>
  <c r="T82" i="20"/>
  <c r="S83" i="20"/>
  <c r="T83" i="20"/>
  <c r="S84" i="20"/>
  <c r="T84" i="20"/>
  <c r="S85" i="20"/>
  <c r="T85" i="20"/>
  <c r="S86" i="20"/>
  <c r="T86" i="20"/>
  <c r="S87" i="20"/>
  <c r="T87" i="20"/>
  <c r="S88" i="20"/>
  <c r="T88" i="20"/>
  <c r="S89" i="20"/>
  <c r="T89" i="20"/>
  <c r="S90" i="20"/>
  <c r="T90" i="20"/>
  <c r="S91" i="20"/>
  <c r="T91" i="20"/>
  <c r="S92" i="20"/>
  <c r="T92" i="20"/>
  <c r="S93" i="20"/>
  <c r="T93" i="20"/>
  <c r="S94" i="20"/>
  <c r="T94" i="20"/>
  <c r="S95" i="20"/>
  <c r="T95" i="20"/>
  <c r="S96" i="20"/>
  <c r="T96" i="20"/>
  <c r="S97" i="20"/>
  <c r="T97" i="20"/>
  <c r="S98" i="20"/>
  <c r="T98" i="20"/>
  <c r="S99" i="20"/>
  <c r="T99" i="20"/>
  <c r="S100" i="20"/>
  <c r="T100" i="20"/>
  <c r="S101" i="20"/>
  <c r="T101" i="20"/>
  <c r="S102" i="20"/>
  <c r="T102" i="20"/>
  <c r="S103" i="20"/>
  <c r="T103" i="20"/>
  <c r="S104" i="20"/>
  <c r="T104" i="20"/>
  <c r="S105" i="20"/>
  <c r="T105" i="20"/>
  <c r="S106" i="20"/>
  <c r="T106" i="20"/>
  <c r="S107" i="20"/>
  <c r="T107" i="20"/>
  <c r="S108" i="20"/>
  <c r="T108" i="20"/>
  <c r="S109" i="20"/>
  <c r="T109" i="20"/>
  <c r="S110" i="20"/>
  <c r="T110" i="20"/>
  <c r="S111" i="20"/>
  <c r="T111" i="20"/>
  <c r="S112" i="20"/>
  <c r="T112" i="20"/>
  <c r="S113" i="20"/>
  <c r="T113" i="20"/>
  <c r="S114" i="20"/>
  <c r="T114" i="20"/>
  <c r="S115" i="20"/>
  <c r="T115" i="20"/>
  <c r="S116" i="20"/>
  <c r="T116" i="20"/>
  <c r="S117" i="20"/>
  <c r="T117" i="20"/>
  <c r="S118" i="20"/>
  <c r="T118" i="20"/>
  <c r="S119" i="20"/>
  <c r="T119" i="20"/>
  <c r="S120" i="20"/>
  <c r="T120" i="20"/>
  <c r="S121" i="20"/>
  <c r="T121" i="20"/>
  <c r="S122" i="20"/>
  <c r="T122" i="20"/>
  <c r="S123" i="20"/>
  <c r="T123" i="20"/>
  <c r="S124" i="20"/>
  <c r="T124" i="20"/>
  <c r="S125" i="20"/>
  <c r="T125" i="20"/>
  <c r="S126" i="20"/>
  <c r="T126" i="20"/>
  <c r="S127" i="20"/>
  <c r="T127" i="20"/>
  <c r="S128" i="20"/>
  <c r="T128" i="20"/>
  <c r="S129" i="20"/>
  <c r="T129" i="20"/>
  <c r="S130" i="20"/>
  <c r="T130" i="20"/>
  <c r="S131" i="20"/>
  <c r="T131" i="20"/>
  <c r="S132" i="20"/>
  <c r="T132" i="20"/>
  <c r="S133" i="20"/>
  <c r="T133" i="20"/>
  <c r="S134" i="20"/>
  <c r="T134" i="20"/>
  <c r="S135" i="20"/>
  <c r="T135" i="20"/>
  <c r="S136" i="20"/>
  <c r="T136" i="20"/>
  <c r="S137" i="20"/>
  <c r="T137" i="20"/>
  <c r="S138" i="20"/>
  <c r="T138" i="20"/>
  <c r="S139" i="20"/>
  <c r="T139" i="20"/>
  <c r="S140" i="20"/>
  <c r="T140" i="20"/>
  <c r="S141" i="20"/>
  <c r="T141" i="20"/>
  <c r="S142" i="20"/>
  <c r="T142" i="20"/>
  <c r="S143" i="20"/>
  <c r="T143" i="20"/>
  <c r="S144" i="20"/>
  <c r="T144" i="20"/>
  <c r="S145" i="20"/>
  <c r="T145" i="20"/>
  <c r="S146" i="20"/>
  <c r="T146" i="20"/>
  <c r="S147" i="20"/>
  <c r="T147" i="20"/>
  <c r="S148" i="20"/>
  <c r="T148" i="20"/>
  <c r="S149" i="20"/>
  <c r="T149" i="20"/>
  <c r="S150" i="20"/>
  <c r="T150" i="20"/>
  <c r="S151" i="20"/>
  <c r="T151" i="20"/>
  <c r="S152" i="20"/>
  <c r="T152" i="20"/>
  <c r="S153" i="20"/>
  <c r="T153" i="20"/>
  <c r="S154" i="20"/>
  <c r="T154" i="20"/>
  <c r="S155" i="20"/>
  <c r="T155" i="20"/>
  <c r="S156" i="20"/>
  <c r="T156" i="20"/>
  <c r="S157" i="20"/>
  <c r="T157" i="20"/>
  <c r="S158" i="20"/>
  <c r="T158" i="20"/>
  <c r="S159" i="20"/>
  <c r="T159" i="20"/>
  <c r="S160" i="20"/>
  <c r="T160" i="20"/>
  <c r="S161" i="20"/>
  <c r="T161" i="20"/>
  <c r="S162" i="20"/>
  <c r="T162" i="20"/>
  <c r="S163" i="20"/>
  <c r="T163" i="20"/>
  <c r="S164" i="20"/>
  <c r="T164" i="20"/>
  <c r="S165" i="20"/>
  <c r="T165" i="20"/>
  <c r="S166" i="20"/>
  <c r="T166" i="20"/>
  <c r="S167" i="20"/>
  <c r="T167" i="20"/>
  <c r="S168" i="20"/>
  <c r="T168" i="20"/>
  <c r="S169" i="20"/>
  <c r="T169" i="20"/>
  <c r="S170" i="20"/>
  <c r="T170" i="20"/>
  <c r="S171" i="20"/>
  <c r="T171" i="20"/>
  <c r="S172" i="20"/>
  <c r="T172" i="20"/>
  <c r="S173" i="20"/>
  <c r="T173" i="20"/>
  <c r="S174" i="20"/>
  <c r="T174" i="20"/>
  <c r="S175" i="20"/>
  <c r="T175" i="20"/>
  <c r="S176" i="20"/>
  <c r="T176" i="20"/>
  <c r="S177" i="20"/>
  <c r="T177" i="20"/>
  <c r="S178" i="20"/>
  <c r="T178" i="20"/>
  <c r="S179" i="20"/>
  <c r="T179" i="20"/>
  <c r="S180" i="20"/>
  <c r="T180" i="20"/>
  <c r="S181" i="20"/>
  <c r="T181" i="20"/>
  <c r="S182" i="20"/>
  <c r="T182" i="20"/>
  <c r="S183" i="20"/>
  <c r="T183" i="20"/>
  <c r="S184" i="20"/>
  <c r="T184" i="20"/>
  <c r="S185" i="20"/>
  <c r="T185" i="20"/>
  <c r="S186" i="20"/>
  <c r="T186" i="20"/>
  <c r="S187" i="20"/>
  <c r="T187" i="20"/>
  <c r="S188" i="20"/>
  <c r="T188" i="20"/>
  <c r="S189" i="20"/>
  <c r="T189" i="20"/>
  <c r="S190" i="20"/>
  <c r="T190" i="20"/>
  <c r="S191" i="20"/>
  <c r="T191" i="20"/>
  <c r="S192" i="20"/>
  <c r="T192" i="20"/>
  <c r="S193" i="20"/>
  <c r="T193" i="20"/>
  <c r="S194" i="20"/>
  <c r="T194" i="20"/>
  <c r="S195" i="20"/>
  <c r="T195" i="20"/>
  <c r="S196" i="20"/>
  <c r="T196" i="20"/>
  <c r="S197" i="20"/>
  <c r="T197" i="20"/>
  <c r="S198" i="20"/>
  <c r="T198" i="20"/>
  <c r="S199" i="20"/>
  <c r="T199" i="20"/>
  <c r="S200" i="20"/>
  <c r="T200" i="20"/>
  <c r="S201" i="20"/>
  <c r="T201" i="20"/>
  <c r="S202" i="20"/>
  <c r="T202" i="20"/>
  <c r="S203" i="20"/>
  <c r="T203" i="20"/>
  <c r="S204" i="20"/>
  <c r="T204" i="20"/>
  <c r="S205" i="20"/>
  <c r="T205" i="20"/>
  <c r="S206" i="20"/>
  <c r="T206" i="20"/>
  <c r="S207" i="20"/>
  <c r="T207" i="20"/>
  <c r="S208" i="20"/>
  <c r="T208" i="20"/>
  <c r="S209" i="20"/>
  <c r="T209" i="20"/>
  <c r="S210" i="20"/>
  <c r="T210" i="20"/>
  <c r="S211" i="20"/>
  <c r="T211" i="20"/>
  <c r="S212" i="20"/>
  <c r="T212" i="20"/>
  <c r="S213" i="20"/>
  <c r="T213" i="20"/>
  <c r="S214" i="20"/>
  <c r="T214" i="20"/>
  <c r="S215" i="20"/>
  <c r="T215" i="20"/>
  <c r="S216" i="20"/>
  <c r="T216" i="20"/>
  <c r="S217" i="20"/>
  <c r="T217" i="20"/>
  <c r="S218" i="20"/>
  <c r="T218" i="20"/>
  <c r="S219" i="20"/>
  <c r="T219" i="20"/>
  <c r="S220" i="20"/>
  <c r="T220" i="20"/>
  <c r="S221" i="20"/>
  <c r="T221" i="20"/>
  <c r="S222" i="20"/>
  <c r="T222" i="20"/>
  <c r="S223" i="20"/>
  <c r="T223" i="20"/>
  <c r="S224" i="20"/>
  <c r="T224" i="20"/>
  <c r="S225" i="20"/>
  <c r="T225" i="20"/>
  <c r="S226" i="20"/>
  <c r="T226" i="20"/>
  <c r="S227" i="20"/>
  <c r="T227" i="20"/>
  <c r="S228" i="20"/>
  <c r="T228" i="20"/>
  <c r="S229" i="20"/>
  <c r="T229" i="20"/>
  <c r="S230" i="20"/>
  <c r="T230" i="20"/>
  <c r="S231" i="20"/>
  <c r="T231" i="20"/>
  <c r="S232" i="20"/>
  <c r="T232" i="20"/>
  <c r="S233" i="20"/>
  <c r="T233" i="20"/>
  <c r="S234" i="20"/>
  <c r="T234" i="20"/>
  <c r="S235" i="20"/>
  <c r="T235" i="20"/>
  <c r="S236" i="20"/>
  <c r="T236" i="20"/>
  <c r="S237" i="20"/>
  <c r="T237" i="20"/>
  <c r="S238" i="20"/>
  <c r="T238" i="20"/>
  <c r="S239" i="20"/>
  <c r="T239" i="20"/>
  <c r="S240" i="20"/>
  <c r="T240" i="20"/>
  <c r="S241" i="20"/>
  <c r="T241" i="20"/>
  <c r="S242" i="20"/>
  <c r="T242" i="20"/>
  <c r="S243" i="20"/>
  <c r="T243" i="20"/>
  <c r="S244" i="20"/>
  <c r="T244" i="20"/>
  <c r="S245" i="20"/>
  <c r="T245" i="20"/>
  <c r="S246" i="20"/>
  <c r="T246" i="20"/>
  <c r="S247" i="20"/>
  <c r="T247" i="20"/>
  <c r="S248" i="20"/>
  <c r="T248" i="20"/>
  <c r="S249" i="20"/>
  <c r="T249" i="20"/>
  <c r="S250" i="20"/>
  <c r="T250" i="20"/>
  <c r="S251" i="20"/>
  <c r="T251" i="20"/>
  <c r="S252" i="20"/>
  <c r="T252" i="20"/>
  <c r="S253" i="20"/>
  <c r="T253" i="20"/>
  <c r="S254" i="20"/>
  <c r="T254" i="20"/>
  <c r="S255" i="20"/>
  <c r="T255" i="20"/>
  <c r="S256" i="20"/>
  <c r="T256" i="20"/>
  <c r="S257" i="20"/>
  <c r="T257" i="20"/>
  <c r="S258" i="20"/>
  <c r="T258" i="20"/>
  <c r="S259" i="20"/>
  <c r="T259" i="20"/>
  <c r="S260" i="20"/>
  <c r="T260" i="20"/>
  <c r="S261" i="20"/>
  <c r="T261" i="20"/>
  <c r="S262" i="20"/>
  <c r="T262" i="20"/>
  <c r="S263" i="20"/>
  <c r="T263" i="20"/>
  <c r="S264" i="20"/>
  <c r="T264" i="20"/>
  <c r="S265" i="20"/>
  <c r="T265" i="20"/>
  <c r="S266" i="20"/>
  <c r="T266" i="20"/>
  <c r="S267" i="20"/>
  <c r="T267" i="20"/>
  <c r="S268" i="20"/>
  <c r="T268" i="20"/>
  <c r="S269" i="20"/>
  <c r="T269" i="20"/>
  <c r="S270" i="20"/>
  <c r="T270" i="20"/>
  <c r="S271" i="20"/>
  <c r="T271" i="20"/>
  <c r="S272" i="20"/>
  <c r="T272" i="20"/>
  <c r="S273" i="20"/>
  <c r="T273" i="20"/>
  <c r="S274" i="20"/>
  <c r="T274" i="20"/>
  <c r="S275" i="20"/>
  <c r="T275" i="20"/>
  <c r="S276" i="20"/>
  <c r="T276" i="20"/>
  <c r="S277" i="20"/>
  <c r="T277" i="20"/>
  <c r="S278" i="20"/>
  <c r="T278" i="20"/>
  <c r="S279" i="20"/>
  <c r="T279" i="20"/>
  <c r="S280" i="20"/>
  <c r="T280" i="20"/>
  <c r="S281" i="20"/>
  <c r="T281" i="20"/>
  <c r="S282" i="20"/>
  <c r="T282" i="20"/>
  <c r="S283" i="20"/>
  <c r="T283" i="20"/>
  <c r="S284" i="20"/>
  <c r="T284" i="20"/>
  <c r="S285" i="20"/>
  <c r="T285" i="20"/>
  <c r="S286" i="20"/>
  <c r="T286" i="20"/>
  <c r="S287" i="20"/>
  <c r="T287" i="20"/>
  <c r="S288" i="20"/>
  <c r="T288" i="20"/>
  <c r="S289" i="20"/>
  <c r="T289" i="20"/>
  <c r="S290" i="20"/>
  <c r="T290" i="20"/>
  <c r="S291" i="20"/>
  <c r="T291" i="20"/>
  <c r="S292" i="20"/>
  <c r="T292" i="20"/>
  <c r="S293" i="20"/>
  <c r="T293" i="20"/>
  <c r="S294" i="20"/>
  <c r="T294" i="20"/>
  <c r="S295" i="20"/>
  <c r="T295" i="20"/>
  <c r="S296" i="20"/>
  <c r="T296" i="20"/>
  <c r="S297" i="20"/>
  <c r="T297" i="20"/>
  <c r="S298" i="20"/>
  <c r="T298" i="20"/>
  <c r="S299" i="20"/>
  <c r="T299" i="20"/>
  <c r="S300" i="20"/>
  <c r="T300" i="20"/>
  <c r="S301" i="20"/>
  <c r="T301" i="20"/>
  <c r="S302" i="20"/>
  <c r="T302" i="20"/>
  <c r="S303" i="20"/>
  <c r="T303" i="20"/>
  <c r="S304" i="20"/>
  <c r="T304" i="20"/>
  <c r="S305" i="20"/>
  <c r="T305" i="20"/>
  <c r="S306" i="20"/>
  <c r="T306" i="20"/>
  <c r="S307" i="20"/>
  <c r="T307" i="20"/>
  <c r="S308" i="20"/>
  <c r="T308" i="20"/>
  <c r="S309" i="20"/>
  <c r="T309" i="20"/>
  <c r="S310" i="20"/>
  <c r="T310" i="20"/>
  <c r="S311" i="20"/>
  <c r="T311" i="20"/>
  <c r="S312" i="20"/>
  <c r="T312" i="20"/>
  <c r="S313" i="20"/>
  <c r="T313" i="20"/>
  <c r="S314" i="20"/>
  <c r="T314" i="20"/>
  <c r="S315" i="20"/>
  <c r="T315" i="20"/>
  <c r="S316" i="20"/>
  <c r="T316" i="20"/>
  <c r="S317" i="20"/>
  <c r="T317" i="20"/>
  <c r="S318" i="20"/>
  <c r="T318" i="20"/>
  <c r="S319" i="20"/>
  <c r="T319" i="20"/>
  <c r="S320" i="20"/>
  <c r="T320" i="20"/>
  <c r="S321" i="20"/>
  <c r="T321" i="20"/>
  <c r="S322" i="20"/>
  <c r="T322" i="20"/>
  <c r="S323" i="20"/>
  <c r="T323" i="20"/>
  <c r="S324" i="20"/>
  <c r="T324" i="20"/>
  <c r="S325" i="20"/>
  <c r="T325" i="20"/>
  <c r="S326" i="20"/>
  <c r="T326" i="20"/>
  <c r="S327" i="20"/>
  <c r="T327" i="20"/>
  <c r="S328" i="20"/>
  <c r="T328" i="20"/>
  <c r="S329" i="20"/>
  <c r="T329" i="20"/>
  <c r="S330" i="20"/>
  <c r="T330" i="20"/>
  <c r="S331" i="20"/>
  <c r="T331" i="20"/>
  <c r="S332" i="20"/>
  <c r="T332" i="20"/>
  <c r="S333" i="20"/>
  <c r="T333" i="20"/>
  <c r="S334" i="20"/>
  <c r="T334" i="20"/>
  <c r="S335" i="20"/>
  <c r="T335" i="20"/>
  <c r="S336" i="20"/>
  <c r="T336" i="20"/>
  <c r="S337" i="20"/>
  <c r="T337" i="20"/>
  <c r="S338" i="20"/>
  <c r="T338" i="20"/>
  <c r="S339" i="20"/>
  <c r="T339" i="20"/>
  <c r="S340" i="20"/>
  <c r="T340" i="20"/>
  <c r="S341" i="20"/>
  <c r="T341" i="20"/>
  <c r="S342" i="20"/>
  <c r="T342" i="20"/>
  <c r="S343" i="20"/>
  <c r="T343" i="20"/>
  <c r="S344" i="20"/>
  <c r="T344" i="20"/>
  <c r="S345" i="20"/>
  <c r="T345" i="20"/>
  <c r="S346" i="20"/>
  <c r="T346" i="20"/>
  <c r="S347" i="20"/>
  <c r="T347" i="20"/>
  <c r="S348" i="20"/>
  <c r="T348" i="20"/>
  <c r="S349" i="20"/>
  <c r="T349" i="20"/>
  <c r="S350" i="20"/>
  <c r="T350" i="20"/>
  <c r="S351" i="20"/>
  <c r="T351" i="20"/>
  <c r="S352" i="20"/>
  <c r="T352" i="20"/>
  <c r="S353" i="20"/>
  <c r="T353" i="20"/>
  <c r="S354" i="20"/>
  <c r="T354" i="20"/>
  <c r="S355" i="20"/>
  <c r="T355" i="20"/>
  <c r="S356" i="20"/>
  <c r="T356" i="20"/>
  <c r="S357" i="20"/>
  <c r="T357" i="20"/>
  <c r="S358" i="20"/>
  <c r="T358" i="20"/>
  <c r="S359" i="20"/>
  <c r="T359" i="20"/>
  <c r="S360" i="20"/>
  <c r="T360" i="20"/>
  <c r="S361" i="20"/>
  <c r="T361" i="20"/>
  <c r="S362" i="20"/>
  <c r="T362" i="20"/>
  <c r="S363" i="20"/>
  <c r="T363" i="20"/>
  <c r="S364" i="20"/>
  <c r="T364" i="20"/>
  <c r="S365" i="20"/>
  <c r="T365" i="20"/>
  <c r="S366" i="20"/>
  <c r="T366" i="20"/>
  <c r="S367" i="20"/>
  <c r="T367" i="20"/>
  <c r="S368" i="20"/>
  <c r="T368" i="20"/>
  <c r="S369" i="20"/>
  <c r="T369" i="20"/>
  <c r="S370" i="20"/>
  <c r="T370" i="20"/>
  <c r="S371" i="20"/>
  <c r="T371" i="20"/>
  <c r="S372" i="20"/>
  <c r="T372" i="20"/>
  <c r="S373" i="20"/>
  <c r="T373" i="20"/>
  <c r="S374" i="20"/>
  <c r="T374" i="20"/>
  <c r="S375" i="20"/>
  <c r="T375" i="20"/>
  <c r="S376" i="20"/>
  <c r="T376" i="20"/>
  <c r="S377" i="20"/>
  <c r="T377" i="20"/>
  <c r="S378" i="20"/>
  <c r="T378" i="20"/>
  <c r="S379" i="20"/>
  <c r="T379" i="20"/>
  <c r="S380" i="20"/>
  <c r="T380" i="20"/>
  <c r="S381" i="20"/>
  <c r="T381" i="20"/>
  <c r="S382" i="20"/>
  <c r="T382" i="20"/>
  <c r="S383" i="20"/>
  <c r="T383" i="20"/>
  <c r="S384" i="20"/>
  <c r="T384" i="20"/>
  <c r="S385" i="20"/>
  <c r="T385" i="20"/>
  <c r="S386" i="20"/>
  <c r="T386" i="20"/>
  <c r="S387" i="20"/>
  <c r="T387" i="20"/>
  <c r="S388" i="20"/>
  <c r="T388" i="20"/>
  <c r="S389" i="20"/>
  <c r="T389" i="20"/>
  <c r="S390" i="20"/>
  <c r="T390" i="20"/>
  <c r="S391" i="20"/>
  <c r="T391" i="20"/>
  <c r="S392" i="20"/>
  <c r="T392" i="20"/>
  <c r="S393" i="20"/>
  <c r="T393" i="20"/>
  <c r="S394" i="20"/>
  <c r="T394" i="20"/>
  <c r="S395" i="20"/>
  <c r="T395" i="20"/>
  <c r="S396" i="20"/>
  <c r="T396" i="20"/>
  <c r="S397" i="20"/>
  <c r="T397" i="20"/>
  <c r="S398" i="20"/>
  <c r="T398" i="20"/>
  <c r="S399" i="20"/>
  <c r="T399" i="20"/>
  <c r="S400" i="20"/>
  <c r="T400" i="20"/>
  <c r="S401" i="20"/>
  <c r="T401" i="20"/>
  <c r="S402" i="20"/>
  <c r="T402" i="20"/>
  <c r="S403" i="20"/>
  <c r="T403" i="20"/>
  <c r="S404" i="20"/>
  <c r="T404" i="20"/>
  <c r="S405" i="20"/>
  <c r="T405" i="20"/>
  <c r="S406" i="20"/>
  <c r="T406" i="20"/>
  <c r="S407" i="20"/>
  <c r="T407" i="20"/>
  <c r="S408" i="20"/>
  <c r="T408" i="20"/>
  <c r="S409" i="20"/>
  <c r="T409" i="20"/>
  <c r="S410" i="20"/>
  <c r="T410" i="20"/>
  <c r="S411" i="20"/>
  <c r="T411" i="20"/>
  <c r="S412" i="20"/>
  <c r="T412" i="20"/>
  <c r="S413" i="20"/>
  <c r="T413" i="20"/>
  <c r="S414" i="20"/>
  <c r="T414" i="20"/>
  <c r="S415" i="20"/>
  <c r="T415" i="20"/>
  <c r="S416" i="20"/>
  <c r="T416" i="20"/>
  <c r="S417" i="20"/>
  <c r="T417" i="20"/>
  <c r="S418" i="20"/>
  <c r="T418" i="20"/>
  <c r="S419" i="20"/>
  <c r="T419" i="20"/>
  <c r="S420" i="20"/>
  <c r="T420" i="20"/>
  <c r="S421" i="20"/>
  <c r="T421" i="20"/>
  <c r="S422" i="20"/>
  <c r="T422" i="20"/>
  <c r="S423" i="20"/>
  <c r="T423" i="20"/>
  <c r="S424" i="20"/>
  <c r="T424" i="20"/>
  <c r="S425" i="20"/>
  <c r="T425" i="20"/>
  <c r="S426" i="20"/>
  <c r="T426" i="20"/>
  <c r="S427" i="20"/>
  <c r="T427" i="20"/>
  <c r="S428" i="20"/>
  <c r="T428" i="20"/>
  <c r="S429" i="20"/>
  <c r="T429" i="20"/>
  <c r="S430" i="20"/>
  <c r="T430" i="20"/>
  <c r="S431" i="20"/>
  <c r="T431" i="20"/>
  <c r="S432" i="20"/>
  <c r="T432" i="20"/>
  <c r="S433" i="20"/>
  <c r="T433" i="20"/>
  <c r="S434" i="20"/>
  <c r="T434" i="20"/>
  <c r="S435" i="20"/>
  <c r="T435" i="20"/>
  <c r="S436" i="20"/>
  <c r="T436" i="20"/>
  <c r="S437" i="20"/>
  <c r="T437" i="20"/>
  <c r="S438" i="20"/>
  <c r="T438" i="20"/>
  <c r="S439" i="20"/>
  <c r="T439" i="20"/>
  <c r="S440" i="20"/>
  <c r="T440" i="20"/>
  <c r="S441" i="20"/>
  <c r="T441" i="20"/>
  <c r="S442" i="20"/>
  <c r="T442" i="20"/>
  <c r="S443" i="20"/>
  <c r="T443" i="20"/>
  <c r="S444" i="20"/>
  <c r="T444" i="20"/>
  <c r="S445" i="20"/>
  <c r="T445" i="20"/>
  <c r="S446" i="20"/>
  <c r="T446" i="20"/>
  <c r="S447" i="20"/>
  <c r="T447" i="20"/>
  <c r="S448" i="20"/>
  <c r="T448" i="20"/>
  <c r="S449" i="20"/>
  <c r="T449" i="20"/>
  <c r="S450" i="20"/>
  <c r="T450" i="20"/>
  <c r="S451" i="20"/>
  <c r="T451" i="20"/>
  <c r="S452" i="20"/>
  <c r="T452" i="20"/>
  <c r="S453" i="20"/>
  <c r="T453" i="20"/>
  <c r="S454" i="20"/>
  <c r="T454" i="20"/>
  <c r="S455" i="20"/>
  <c r="T455" i="20"/>
  <c r="S456" i="20"/>
  <c r="T456" i="20"/>
  <c r="S457" i="20"/>
  <c r="T457" i="20"/>
  <c r="S458" i="20"/>
  <c r="T458" i="20"/>
  <c r="S459" i="20"/>
  <c r="T459" i="20"/>
  <c r="S460" i="20"/>
  <c r="T460" i="20"/>
  <c r="S461" i="20"/>
  <c r="T461" i="20"/>
  <c r="S462" i="20"/>
  <c r="T462" i="20"/>
  <c r="S463" i="20"/>
  <c r="T463" i="20"/>
  <c r="S464" i="20"/>
  <c r="T464" i="20"/>
  <c r="S465" i="20"/>
  <c r="T465" i="20"/>
  <c r="S466" i="20"/>
  <c r="T466" i="20"/>
  <c r="S467" i="20"/>
  <c r="T467" i="20"/>
  <c r="S468" i="20"/>
  <c r="T468" i="20"/>
  <c r="S469" i="20"/>
  <c r="T469" i="20"/>
  <c r="S470" i="20"/>
  <c r="T470" i="20"/>
  <c r="S471" i="20"/>
  <c r="T471" i="20"/>
  <c r="S472" i="20"/>
  <c r="T472" i="20"/>
  <c r="S473" i="20"/>
  <c r="T473" i="20"/>
  <c r="S474" i="20"/>
  <c r="T474" i="20"/>
  <c r="S475" i="20"/>
  <c r="T475" i="20"/>
  <c r="S476" i="20"/>
  <c r="T476" i="20"/>
  <c r="S477" i="20"/>
  <c r="T477" i="20"/>
  <c r="S478" i="20"/>
  <c r="T478" i="20"/>
  <c r="S479" i="20"/>
  <c r="T479" i="20"/>
  <c r="S480" i="20"/>
  <c r="T480" i="20"/>
  <c r="S481" i="20"/>
  <c r="T481" i="20"/>
  <c r="S482" i="20"/>
  <c r="T482" i="20"/>
  <c r="S483" i="20"/>
  <c r="T483" i="20"/>
  <c r="S484" i="20"/>
  <c r="T484" i="20"/>
  <c r="S485" i="20"/>
  <c r="T485" i="20"/>
  <c r="S486" i="20"/>
  <c r="T486" i="20"/>
  <c r="S487" i="20"/>
  <c r="T487" i="20"/>
  <c r="S488" i="20"/>
  <c r="T488" i="20"/>
  <c r="S489" i="20"/>
  <c r="T489" i="20"/>
  <c r="S490" i="20"/>
  <c r="T490" i="20"/>
  <c r="S491" i="20"/>
  <c r="T491" i="20"/>
  <c r="S492" i="20"/>
  <c r="T492" i="20"/>
  <c r="S493" i="20"/>
  <c r="T493" i="20"/>
  <c r="S494" i="20"/>
  <c r="T494" i="20"/>
  <c r="S495" i="20"/>
  <c r="T495" i="20"/>
  <c r="S496" i="20"/>
  <c r="T496" i="20"/>
  <c r="S497" i="20"/>
  <c r="T497" i="20"/>
  <c r="S498" i="20"/>
  <c r="T498" i="20"/>
  <c r="S499" i="20"/>
  <c r="T499" i="20"/>
  <c r="S500" i="20"/>
  <c r="T500" i="20"/>
  <c r="S501" i="20"/>
  <c r="T501" i="20"/>
  <c r="S502" i="20"/>
  <c r="T502" i="20"/>
  <c r="S503" i="20"/>
  <c r="T503" i="20"/>
  <c r="S504" i="20"/>
  <c r="T504" i="20"/>
  <c r="S505" i="20"/>
  <c r="T505" i="20"/>
  <c r="S506" i="20"/>
  <c r="T506" i="20"/>
  <c r="S507" i="20"/>
  <c r="T507" i="20"/>
  <c r="S508" i="20"/>
  <c r="T508" i="20"/>
  <c r="S509" i="20"/>
  <c r="T509" i="20"/>
  <c r="S510" i="20"/>
  <c r="T510" i="20"/>
  <c r="S511" i="20"/>
  <c r="T511" i="20"/>
  <c r="S512" i="20"/>
  <c r="T512" i="20"/>
  <c r="S513" i="20"/>
  <c r="T513" i="20"/>
  <c r="S514" i="20"/>
  <c r="T514" i="20"/>
  <c r="S515" i="20"/>
  <c r="T515" i="20"/>
  <c r="S516" i="20"/>
  <c r="T516" i="20"/>
  <c r="S517" i="20"/>
  <c r="T517" i="20"/>
  <c r="S518" i="20"/>
  <c r="T518" i="20"/>
  <c r="S519" i="20"/>
  <c r="T519" i="20"/>
  <c r="S520" i="20"/>
  <c r="T520" i="20"/>
  <c r="S521" i="20"/>
  <c r="T521" i="20"/>
  <c r="S522" i="20"/>
  <c r="T522" i="20"/>
  <c r="S523" i="20"/>
  <c r="T523" i="20"/>
  <c r="S524" i="20"/>
  <c r="T524" i="20"/>
  <c r="S525" i="20"/>
  <c r="T525" i="20"/>
  <c r="S526" i="20"/>
  <c r="T526" i="20"/>
  <c r="S527" i="20"/>
  <c r="T527" i="20"/>
  <c r="S528" i="20"/>
  <c r="T528" i="20"/>
  <c r="S529" i="20"/>
  <c r="T529" i="20"/>
  <c r="S530" i="20"/>
  <c r="T530" i="20"/>
  <c r="S531" i="20"/>
  <c r="T531" i="20"/>
  <c r="S532" i="20"/>
  <c r="T532" i="20"/>
  <c r="S533" i="20"/>
  <c r="T533" i="20"/>
  <c r="S534" i="20"/>
  <c r="T534" i="20"/>
  <c r="S535" i="20"/>
  <c r="T535" i="20"/>
  <c r="S536" i="20"/>
  <c r="T536" i="20"/>
  <c r="S537" i="20"/>
  <c r="T537" i="20"/>
  <c r="S538" i="20"/>
  <c r="T538" i="20"/>
  <c r="S539" i="20"/>
  <c r="T539" i="20"/>
  <c r="S540" i="20"/>
  <c r="T540" i="20"/>
  <c r="S541" i="20"/>
  <c r="T541" i="20"/>
  <c r="S542" i="20"/>
  <c r="T542" i="20"/>
  <c r="S543" i="20"/>
  <c r="T543" i="20"/>
  <c r="S544" i="20"/>
  <c r="T544" i="20"/>
  <c r="S545" i="20"/>
  <c r="T545" i="20"/>
  <c r="S546" i="20"/>
  <c r="T546" i="20"/>
  <c r="S547" i="20"/>
  <c r="T547" i="20"/>
  <c r="S548" i="20"/>
  <c r="T548" i="20"/>
  <c r="S549" i="20"/>
  <c r="T549" i="20"/>
  <c r="S550" i="20"/>
  <c r="T550" i="20"/>
  <c r="S551" i="20"/>
  <c r="T551" i="20"/>
  <c r="S552" i="20"/>
  <c r="T552" i="20"/>
  <c r="S553" i="20"/>
  <c r="T553" i="20"/>
  <c r="S554" i="20"/>
  <c r="T554" i="20"/>
  <c r="S555" i="20"/>
  <c r="T555" i="20"/>
  <c r="S556" i="20"/>
  <c r="T556" i="20"/>
  <c r="S557" i="20"/>
  <c r="T557" i="20"/>
  <c r="S558" i="20"/>
  <c r="T558" i="20"/>
  <c r="S559" i="20"/>
  <c r="T559" i="20"/>
  <c r="S560" i="20"/>
  <c r="T560" i="20"/>
  <c r="S561" i="20"/>
  <c r="T561" i="20"/>
  <c r="S562" i="20"/>
  <c r="T562" i="20"/>
  <c r="S563" i="20"/>
  <c r="T563" i="20"/>
  <c r="S564" i="20"/>
  <c r="T564" i="20"/>
  <c r="S565" i="20"/>
  <c r="T565" i="20"/>
  <c r="S566" i="20"/>
  <c r="T566" i="20"/>
  <c r="S567" i="20"/>
  <c r="T567" i="20"/>
  <c r="S568" i="20"/>
  <c r="T568" i="20"/>
  <c r="S569" i="20"/>
  <c r="T569" i="20"/>
  <c r="S570" i="20"/>
  <c r="T570" i="20"/>
  <c r="S571" i="20"/>
  <c r="T571" i="20"/>
  <c r="S572" i="20"/>
  <c r="T572" i="20"/>
  <c r="S573" i="20"/>
  <c r="T573" i="20"/>
  <c r="S574" i="20"/>
  <c r="T574" i="20"/>
  <c r="S575" i="20"/>
  <c r="T575" i="20"/>
  <c r="S576" i="20"/>
  <c r="T576" i="20"/>
  <c r="S577" i="20"/>
  <c r="T577" i="20"/>
  <c r="S578" i="20"/>
  <c r="T578" i="20"/>
  <c r="S579" i="20"/>
  <c r="T579" i="20"/>
  <c r="S580" i="20"/>
  <c r="T580" i="20"/>
  <c r="S581" i="20"/>
  <c r="T581" i="20"/>
  <c r="S582" i="20"/>
  <c r="T582" i="20"/>
  <c r="S583" i="20"/>
  <c r="T583" i="20"/>
  <c r="S584" i="20"/>
  <c r="T584" i="20"/>
  <c r="S585" i="20"/>
  <c r="T585" i="20"/>
  <c r="S586" i="20"/>
  <c r="T586" i="20"/>
  <c r="S587" i="20"/>
  <c r="T587" i="20"/>
  <c r="S588" i="20"/>
  <c r="T588" i="20"/>
  <c r="S589" i="20"/>
  <c r="T589" i="20"/>
  <c r="S590" i="20"/>
  <c r="T590" i="20"/>
  <c r="S591" i="20"/>
  <c r="T591" i="20"/>
  <c r="S592" i="20"/>
  <c r="T592" i="20"/>
  <c r="S593" i="20"/>
  <c r="T593" i="20"/>
  <c r="S594" i="20"/>
  <c r="T594" i="20"/>
  <c r="S595" i="20"/>
  <c r="T595" i="20"/>
  <c r="S596" i="20"/>
  <c r="T596" i="20"/>
  <c r="S597" i="20"/>
  <c r="T597" i="20"/>
  <c r="S598" i="20"/>
  <c r="T598" i="20"/>
  <c r="S599" i="20"/>
  <c r="T599" i="20"/>
  <c r="S600" i="20"/>
  <c r="T600" i="20"/>
  <c r="S601" i="20"/>
  <c r="T601" i="20"/>
  <c r="S602" i="20"/>
  <c r="T602" i="20"/>
  <c r="S603" i="20"/>
  <c r="T603" i="20"/>
  <c r="S604" i="20"/>
  <c r="T604" i="20"/>
  <c r="S605" i="20"/>
  <c r="T605" i="20"/>
  <c r="S606" i="20"/>
  <c r="T606" i="20"/>
  <c r="S607" i="20"/>
  <c r="T607" i="20"/>
  <c r="S608" i="20"/>
  <c r="T608" i="20"/>
  <c r="S609" i="20"/>
  <c r="T609" i="20"/>
  <c r="S610" i="20"/>
  <c r="T610" i="20"/>
  <c r="S611" i="20"/>
  <c r="T611" i="20"/>
  <c r="S612" i="20"/>
  <c r="T612" i="20"/>
  <c r="S613" i="20"/>
  <c r="T613" i="20"/>
  <c r="S614" i="20"/>
  <c r="T614" i="20"/>
  <c r="S615" i="20"/>
  <c r="T615" i="20"/>
  <c r="S616" i="20"/>
  <c r="T616" i="20"/>
  <c r="S617" i="20"/>
  <c r="T617" i="20"/>
  <c r="S618" i="20"/>
  <c r="T618" i="20"/>
  <c r="S619" i="20"/>
  <c r="T619" i="20"/>
  <c r="S620" i="20"/>
  <c r="T620" i="20"/>
  <c r="S621" i="20"/>
  <c r="T621" i="20"/>
  <c r="S622" i="20"/>
  <c r="T622" i="20"/>
  <c r="S623" i="20"/>
  <c r="T623" i="20"/>
  <c r="S624" i="20"/>
  <c r="T624" i="20"/>
  <c r="S625" i="20"/>
  <c r="T625" i="20"/>
  <c r="S626" i="20"/>
  <c r="T626" i="20"/>
  <c r="S627" i="20"/>
  <c r="T627" i="20"/>
  <c r="S628" i="20"/>
  <c r="T628" i="20"/>
  <c r="S629" i="20"/>
  <c r="T629" i="20"/>
  <c r="S630" i="20"/>
  <c r="T630" i="20"/>
  <c r="S631" i="20"/>
  <c r="T631" i="20"/>
  <c r="S632" i="20"/>
  <c r="T632" i="20"/>
  <c r="S633" i="20"/>
  <c r="T633" i="20"/>
  <c r="S634" i="20"/>
  <c r="T634" i="20"/>
  <c r="S635" i="20"/>
  <c r="T635" i="20"/>
  <c r="S636" i="20"/>
  <c r="T636" i="20"/>
  <c r="S637" i="20"/>
  <c r="T637" i="20"/>
  <c r="S638" i="20"/>
  <c r="T638" i="20"/>
  <c r="S639" i="20"/>
  <c r="T639" i="20"/>
  <c r="S640" i="20"/>
  <c r="T640" i="20"/>
  <c r="S641" i="20"/>
  <c r="T641" i="20"/>
  <c r="S642" i="20"/>
  <c r="T642" i="20"/>
  <c r="S643" i="20"/>
  <c r="T643" i="20"/>
  <c r="S644" i="20"/>
  <c r="T644" i="20"/>
  <c r="S645" i="20"/>
  <c r="T645" i="20"/>
  <c r="S646" i="20"/>
  <c r="T646" i="20"/>
  <c r="S647" i="20"/>
  <c r="T647" i="20"/>
  <c r="S648" i="20"/>
  <c r="T648" i="20"/>
  <c r="S649" i="20"/>
  <c r="T649" i="20"/>
  <c r="S650" i="20"/>
  <c r="T650" i="20"/>
  <c r="S651" i="20"/>
  <c r="T651" i="20"/>
  <c r="S652" i="20"/>
  <c r="T652" i="20"/>
  <c r="S653" i="20"/>
  <c r="T653" i="20"/>
  <c r="S654" i="20"/>
  <c r="T654" i="20"/>
  <c r="S655" i="20"/>
  <c r="T655" i="20"/>
  <c r="S656" i="20"/>
  <c r="T656" i="20"/>
  <c r="S657" i="20"/>
  <c r="T657" i="20"/>
  <c r="S658" i="20"/>
  <c r="T658" i="20"/>
  <c r="S659" i="20"/>
  <c r="T659" i="20"/>
  <c r="S660" i="20"/>
  <c r="T660" i="20"/>
  <c r="S661" i="20"/>
  <c r="T661" i="20"/>
  <c r="S662" i="20"/>
  <c r="T662" i="20"/>
  <c r="S663" i="20"/>
  <c r="T663" i="20"/>
  <c r="S664" i="20"/>
  <c r="T664" i="20"/>
  <c r="S665" i="20"/>
  <c r="T665" i="20"/>
  <c r="S666" i="20"/>
  <c r="T666" i="20"/>
  <c r="S667" i="20"/>
  <c r="T667" i="20"/>
  <c r="S668" i="20"/>
  <c r="T668" i="20"/>
  <c r="S669" i="20"/>
  <c r="T669" i="20"/>
  <c r="S670" i="20"/>
  <c r="T670" i="20"/>
  <c r="S671" i="20"/>
  <c r="T671" i="20"/>
  <c r="S672" i="20"/>
  <c r="T672" i="20"/>
  <c r="S673" i="20"/>
  <c r="T673" i="20"/>
  <c r="S674" i="20"/>
  <c r="T674" i="20"/>
  <c r="S675" i="20"/>
  <c r="T675" i="20"/>
  <c r="S676" i="20"/>
  <c r="T676" i="20"/>
  <c r="S677" i="20"/>
  <c r="T677" i="20"/>
  <c r="S678" i="20"/>
  <c r="T678" i="20"/>
  <c r="S679" i="20"/>
  <c r="T679" i="20"/>
  <c r="S680" i="20"/>
  <c r="T680" i="20"/>
  <c r="S681" i="20"/>
  <c r="T681" i="20"/>
  <c r="S682" i="20"/>
  <c r="T682" i="20"/>
  <c r="S683" i="20"/>
  <c r="T683" i="20"/>
  <c r="S684" i="20"/>
  <c r="T684" i="20"/>
  <c r="S685" i="20"/>
  <c r="T685" i="20"/>
  <c r="S686" i="20"/>
  <c r="T686" i="20"/>
  <c r="S687" i="20"/>
  <c r="T687" i="20"/>
  <c r="S688" i="20"/>
  <c r="T688" i="20"/>
  <c r="S689" i="20"/>
  <c r="T689" i="20"/>
  <c r="S690" i="20"/>
  <c r="T690" i="20"/>
  <c r="S691" i="20"/>
  <c r="T691" i="20"/>
  <c r="S692" i="20"/>
  <c r="T692" i="20"/>
  <c r="S693" i="20"/>
  <c r="T693" i="20"/>
  <c r="S694" i="20"/>
  <c r="T694" i="20"/>
  <c r="S695" i="20"/>
  <c r="T695" i="20"/>
  <c r="S696" i="20"/>
  <c r="T696" i="20"/>
  <c r="S697" i="20"/>
  <c r="T697" i="20"/>
  <c r="S698" i="20"/>
  <c r="T698" i="20"/>
  <c r="S699" i="20"/>
  <c r="T699" i="20"/>
  <c r="S700" i="20"/>
  <c r="T700" i="20"/>
  <c r="S701" i="20"/>
  <c r="T701" i="20"/>
  <c r="S702" i="20"/>
  <c r="T702" i="20"/>
  <c r="S703" i="20"/>
  <c r="T703" i="20"/>
  <c r="S704" i="20"/>
  <c r="T704" i="20"/>
  <c r="S705" i="20"/>
  <c r="T705" i="20"/>
  <c r="S706" i="20"/>
  <c r="T706" i="20"/>
  <c r="S707" i="20"/>
  <c r="T707" i="20"/>
  <c r="S708" i="20"/>
  <c r="T708" i="20"/>
  <c r="S709" i="20"/>
  <c r="T709" i="20"/>
  <c r="S710" i="20"/>
  <c r="T710" i="20"/>
  <c r="S711" i="20"/>
  <c r="T711" i="20"/>
  <c r="S712" i="20"/>
  <c r="T712" i="20"/>
  <c r="S713" i="20"/>
  <c r="T713" i="20"/>
  <c r="S714" i="20"/>
  <c r="T714" i="20"/>
  <c r="S715" i="20"/>
  <c r="T715" i="20"/>
  <c r="S716" i="20"/>
  <c r="T716" i="20"/>
  <c r="S717" i="20"/>
  <c r="T717" i="20"/>
  <c r="S718" i="20"/>
  <c r="T718" i="20"/>
  <c r="S719" i="20"/>
  <c r="T719" i="20"/>
  <c r="S720" i="20"/>
  <c r="T720" i="20"/>
  <c r="S721" i="20"/>
  <c r="T721" i="20"/>
  <c r="S722" i="20"/>
  <c r="T722" i="20"/>
  <c r="S723" i="20"/>
  <c r="T723" i="20"/>
  <c r="S724" i="20"/>
  <c r="T724" i="20"/>
  <c r="S725" i="20"/>
  <c r="T725" i="20"/>
  <c r="S726" i="20"/>
  <c r="T726" i="20"/>
  <c r="S727" i="20"/>
  <c r="T727" i="20"/>
  <c r="S728" i="20"/>
  <c r="T728" i="20"/>
  <c r="S729" i="20"/>
  <c r="T729" i="20"/>
  <c r="S730" i="20"/>
  <c r="T730" i="20"/>
  <c r="S731" i="20"/>
  <c r="T731" i="20"/>
  <c r="S732" i="20"/>
  <c r="T732" i="20"/>
  <c r="S733" i="20"/>
  <c r="T733" i="20"/>
  <c r="S734" i="20"/>
  <c r="T734" i="20"/>
  <c r="S735" i="20"/>
  <c r="T735" i="20"/>
  <c r="S736" i="20"/>
  <c r="T736" i="20"/>
  <c r="S737" i="20"/>
  <c r="T737" i="20"/>
  <c r="S738" i="20"/>
  <c r="T738" i="20"/>
  <c r="S739" i="20"/>
  <c r="T739" i="20"/>
  <c r="S740" i="20"/>
  <c r="T740" i="20"/>
  <c r="S741" i="20"/>
  <c r="T741" i="20"/>
  <c r="S742" i="20"/>
  <c r="T742" i="20"/>
  <c r="S743" i="20"/>
  <c r="T743" i="20"/>
  <c r="S744" i="20"/>
  <c r="T744" i="20"/>
  <c r="S745" i="20"/>
  <c r="T745" i="20"/>
  <c r="S746" i="20"/>
  <c r="T746" i="20"/>
  <c r="S747" i="20"/>
  <c r="T747" i="20"/>
  <c r="S748" i="20"/>
  <c r="T748" i="20"/>
  <c r="S749" i="20"/>
  <c r="T749" i="20"/>
  <c r="S750" i="20"/>
  <c r="T750" i="20"/>
  <c r="S751" i="20"/>
  <c r="T751" i="20"/>
  <c r="S752" i="20"/>
  <c r="T752" i="20"/>
  <c r="S753" i="20"/>
  <c r="T753" i="20"/>
  <c r="S754" i="20"/>
  <c r="T754" i="20"/>
  <c r="S755" i="20"/>
  <c r="T755" i="20"/>
  <c r="S756" i="20"/>
  <c r="T756" i="20"/>
  <c r="S757" i="20"/>
  <c r="T757" i="20"/>
  <c r="S758" i="20"/>
  <c r="T758" i="20"/>
  <c r="S759" i="20"/>
  <c r="T759" i="20"/>
  <c r="S760" i="20"/>
  <c r="T760" i="20"/>
  <c r="S761" i="20"/>
  <c r="T761" i="20"/>
  <c r="S762" i="20"/>
  <c r="T762" i="20"/>
  <c r="S763" i="20"/>
  <c r="T763" i="20"/>
  <c r="S764" i="20"/>
  <c r="T764" i="20"/>
  <c r="S765" i="20"/>
  <c r="T765" i="20"/>
  <c r="S766" i="20"/>
  <c r="T766" i="20"/>
  <c r="S767" i="20"/>
  <c r="T767" i="20"/>
  <c r="S768" i="20"/>
  <c r="T768" i="20"/>
  <c r="S769" i="20"/>
  <c r="T769" i="20"/>
  <c r="S770" i="20"/>
  <c r="T770" i="20"/>
  <c r="S771" i="20"/>
  <c r="T771" i="20"/>
  <c r="S772" i="20"/>
  <c r="T772" i="20"/>
  <c r="S773" i="20"/>
  <c r="T773" i="20"/>
  <c r="S774" i="20"/>
  <c r="T774" i="20"/>
  <c r="S775" i="20"/>
  <c r="T775" i="20"/>
  <c r="S776" i="20"/>
  <c r="T776" i="20"/>
  <c r="S777" i="20"/>
  <c r="T777" i="20"/>
  <c r="S778" i="20"/>
  <c r="T778" i="20"/>
  <c r="S779" i="20"/>
  <c r="T779" i="20"/>
  <c r="S780" i="20"/>
  <c r="T780" i="20"/>
  <c r="S781" i="20"/>
  <c r="T781" i="20"/>
  <c r="S782" i="20"/>
  <c r="T782" i="20"/>
  <c r="S783" i="20"/>
  <c r="T783" i="20"/>
  <c r="S784" i="20"/>
  <c r="T784" i="20"/>
  <c r="S785" i="20"/>
  <c r="T785" i="20"/>
  <c r="S786" i="20"/>
  <c r="T786" i="20"/>
  <c r="S787" i="20"/>
  <c r="T787" i="20"/>
  <c r="S788" i="20"/>
  <c r="T788" i="20"/>
  <c r="S789" i="20"/>
  <c r="T789" i="20"/>
  <c r="S790" i="20"/>
  <c r="T790" i="20"/>
  <c r="S791" i="20"/>
  <c r="T791" i="20"/>
  <c r="S792" i="20"/>
  <c r="T792" i="20"/>
  <c r="S793" i="20"/>
  <c r="T793" i="20"/>
  <c r="S794" i="20"/>
  <c r="T794" i="20"/>
  <c r="S795" i="20"/>
  <c r="T795" i="20"/>
  <c r="S796" i="20"/>
  <c r="T796" i="20"/>
  <c r="S797" i="20"/>
  <c r="T797" i="20"/>
  <c r="S798" i="20"/>
  <c r="T798" i="20"/>
  <c r="S799" i="20"/>
  <c r="T799" i="20"/>
  <c r="S800" i="20"/>
  <c r="T800" i="20"/>
  <c r="S801" i="20"/>
  <c r="T801" i="20"/>
  <c r="S802" i="20"/>
  <c r="T802" i="20"/>
  <c r="S803" i="20"/>
  <c r="T803" i="20"/>
  <c r="S804" i="20"/>
  <c r="T804" i="20"/>
  <c r="S805" i="20"/>
  <c r="T805" i="20"/>
  <c r="S806" i="20"/>
  <c r="T806" i="20"/>
  <c r="S807" i="20"/>
  <c r="T807" i="20"/>
  <c r="S808" i="20"/>
  <c r="T808" i="20"/>
  <c r="S809" i="20"/>
  <c r="T809" i="20"/>
  <c r="S810" i="20"/>
  <c r="T810" i="20"/>
  <c r="S811" i="20"/>
  <c r="T811" i="20"/>
  <c r="S812" i="20"/>
  <c r="T812" i="20"/>
  <c r="S813" i="20"/>
  <c r="T813" i="20"/>
  <c r="S814" i="20"/>
  <c r="T814" i="20"/>
  <c r="S815" i="20"/>
  <c r="T815" i="20"/>
  <c r="S816" i="20"/>
  <c r="T816" i="20"/>
  <c r="S817" i="20"/>
  <c r="T817" i="20"/>
  <c r="S818" i="20"/>
  <c r="T818" i="20"/>
  <c r="S819" i="20"/>
  <c r="T819" i="20"/>
  <c r="S820" i="20"/>
  <c r="T820" i="20"/>
  <c r="S821" i="20"/>
  <c r="T821" i="20"/>
  <c r="S822" i="20"/>
  <c r="T822" i="20"/>
  <c r="S823" i="20"/>
  <c r="T823" i="20"/>
  <c r="S824" i="20"/>
  <c r="T824" i="20"/>
  <c r="S825" i="20"/>
  <c r="T825" i="20"/>
  <c r="S826" i="20"/>
  <c r="T826" i="20"/>
  <c r="S827" i="20"/>
  <c r="T827" i="20"/>
  <c r="S828" i="20"/>
  <c r="T828" i="20"/>
  <c r="S829" i="20"/>
  <c r="T829" i="20"/>
  <c r="S830" i="20"/>
  <c r="T830" i="20"/>
  <c r="S831" i="20"/>
  <c r="T831" i="20"/>
  <c r="S832" i="20"/>
  <c r="T832" i="20"/>
  <c r="S833" i="20"/>
  <c r="T833" i="20"/>
  <c r="S834" i="20"/>
  <c r="T834" i="20"/>
  <c r="S835" i="20"/>
  <c r="T835" i="20"/>
  <c r="S836" i="20"/>
  <c r="T836" i="20"/>
  <c r="S837" i="20"/>
  <c r="T837" i="20"/>
  <c r="S838" i="20"/>
  <c r="T838" i="20"/>
  <c r="S839" i="20"/>
  <c r="T839" i="20"/>
  <c r="S840" i="20"/>
  <c r="T840" i="20"/>
  <c r="S841" i="20"/>
  <c r="T841" i="20"/>
  <c r="S842" i="20"/>
  <c r="T842" i="20"/>
  <c r="S843" i="20"/>
  <c r="T843" i="20"/>
  <c r="S844" i="20"/>
  <c r="T844" i="20"/>
  <c r="S845" i="20"/>
  <c r="T845" i="20"/>
  <c r="S846" i="20"/>
  <c r="T846" i="20"/>
  <c r="S847" i="20"/>
  <c r="T847" i="20"/>
  <c r="S848" i="20"/>
  <c r="T848" i="20"/>
  <c r="S849" i="20"/>
  <c r="T849" i="20"/>
  <c r="S850" i="20"/>
  <c r="T850" i="20"/>
  <c r="S851" i="20"/>
  <c r="T851" i="20"/>
  <c r="S852" i="20"/>
  <c r="T852" i="20"/>
  <c r="S853" i="20"/>
  <c r="T853" i="20"/>
  <c r="S854" i="20"/>
  <c r="T854" i="20"/>
  <c r="S855" i="20"/>
  <c r="T855" i="20"/>
  <c r="S856" i="20"/>
  <c r="T856" i="20"/>
  <c r="S857" i="20"/>
  <c r="T857" i="20"/>
  <c r="S858" i="20"/>
  <c r="T858" i="20"/>
  <c r="S859" i="20"/>
  <c r="T859" i="20"/>
  <c r="S860" i="20"/>
  <c r="T860" i="20"/>
  <c r="S861" i="20"/>
  <c r="T861" i="20"/>
  <c r="S862" i="20"/>
  <c r="T862" i="20"/>
  <c r="S863" i="20"/>
  <c r="T863" i="20"/>
  <c r="S864" i="20"/>
  <c r="T864" i="20"/>
  <c r="S865" i="20"/>
  <c r="T865" i="20"/>
  <c r="S866" i="20"/>
  <c r="T866" i="20"/>
  <c r="S867" i="20"/>
  <c r="T867" i="20"/>
  <c r="S868" i="20"/>
  <c r="T868" i="20"/>
  <c r="S869" i="20"/>
  <c r="T869" i="20"/>
  <c r="S870" i="20"/>
  <c r="T870" i="20"/>
  <c r="S871" i="20"/>
  <c r="T871" i="20"/>
  <c r="S872" i="20"/>
  <c r="T872" i="20"/>
  <c r="S873" i="20"/>
  <c r="T873" i="20"/>
  <c r="S874" i="20"/>
  <c r="T874" i="20"/>
  <c r="S875" i="20"/>
  <c r="T875" i="20"/>
  <c r="S876" i="20"/>
  <c r="T876" i="20"/>
  <c r="S877" i="20"/>
  <c r="T877" i="20"/>
  <c r="S878" i="20"/>
  <c r="T878" i="20"/>
  <c r="S879" i="20"/>
  <c r="T879" i="20"/>
  <c r="S880" i="20"/>
  <c r="T880" i="20"/>
  <c r="S881" i="20"/>
  <c r="T881" i="20"/>
  <c r="S882" i="20"/>
  <c r="T882" i="20"/>
  <c r="S883" i="20"/>
  <c r="T883" i="20"/>
  <c r="S884" i="20"/>
  <c r="T884" i="20"/>
  <c r="S885" i="20"/>
  <c r="T885" i="20"/>
  <c r="S886" i="20"/>
  <c r="T886" i="20"/>
  <c r="S887" i="20"/>
  <c r="T887" i="20"/>
  <c r="S888" i="20"/>
  <c r="T888" i="20"/>
  <c r="S889" i="20"/>
  <c r="T889" i="20"/>
  <c r="S890" i="20"/>
  <c r="T890" i="20"/>
  <c r="S891" i="20"/>
  <c r="T891" i="20"/>
  <c r="S892" i="20"/>
  <c r="T892" i="20"/>
  <c r="S893" i="20"/>
  <c r="T893" i="20"/>
  <c r="S894" i="20"/>
  <c r="T894" i="20"/>
  <c r="S895" i="20"/>
  <c r="T895" i="20"/>
  <c r="S896" i="20"/>
  <c r="T896" i="20"/>
  <c r="S897" i="20"/>
  <c r="T897" i="20"/>
  <c r="S898" i="20"/>
  <c r="T898" i="20"/>
  <c r="S899" i="20"/>
  <c r="T899" i="20"/>
  <c r="S900" i="20"/>
  <c r="T900" i="20"/>
  <c r="S901" i="20"/>
  <c r="T901" i="20"/>
  <c r="I4" i="20"/>
  <c r="J4" i="20"/>
  <c r="K4" i="20"/>
  <c r="AT4" i="20" s="1"/>
  <c r="AY4" i="20" s="1"/>
  <c r="L4" i="20"/>
  <c r="M4" i="20"/>
  <c r="I5" i="20"/>
  <c r="J5" i="20"/>
  <c r="K5" i="20"/>
  <c r="AT5" i="20" s="1"/>
  <c r="AY5" i="20" s="1"/>
  <c r="L5" i="20"/>
  <c r="M5" i="20"/>
  <c r="I6" i="20"/>
  <c r="J6" i="20"/>
  <c r="K6" i="20"/>
  <c r="AT6" i="20" s="1"/>
  <c r="AY6" i="20" s="1"/>
  <c r="L6" i="20"/>
  <c r="M6" i="20"/>
  <c r="I7" i="20"/>
  <c r="J7" i="20"/>
  <c r="K7" i="20"/>
  <c r="AT7" i="20" s="1"/>
  <c r="AY7" i="20" s="1"/>
  <c r="L7" i="20"/>
  <c r="M7" i="20"/>
  <c r="I8" i="20"/>
  <c r="J8" i="20"/>
  <c r="K8" i="20"/>
  <c r="AT8" i="20" s="1"/>
  <c r="AY8" i="20" s="1"/>
  <c r="L8" i="20"/>
  <c r="M8" i="20"/>
  <c r="I9" i="20"/>
  <c r="J9" i="20"/>
  <c r="K9" i="20"/>
  <c r="AT9" i="20" s="1"/>
  <c r="AY9" i="20" s="1"/>
  <c r="L9" i="20"/>
  <c r="M9" i="20"/>
  <c r="I10" i="20"/>
  <c r="J10" i="20"/>
  <c r="K10" i="20"/>
  <c r="AT10" i="20" s="1"/>
  <c r="AY10" i="20" s="1"/>
  <c r="L10" i="20"/>
  <c r="M10" i="20"/>
  <c r="I11" i="20"/>
  <c r="J11" i="20"/>
  <c r="K11" i="20"/>
  <c r="AT11" i="20" s="1"/>
  <c r="AY11" i="20" s="1"/>
  <c r="L11" i="20"/>
  <c r="M11" i="20"/>
  <c r="I12" i="20"/>
  <c r="J12" i="20"/>
  <c r="K12" i="20"/>
  <c r="AT12" i="20" s="1"/>
  <c r="AY12" i="20" s="1"/>
  <c r="L12" i="20"/>
  <c r="M12" i="20"/>
  <c r="I13" i="20"/>
  <c r="J13" i="20"/>
  <c r="K13" i="20"/>
  <c r="AT13" i="20" s="1"/>
  <c r="AY13" i="20" s="1"/>
  <c r="L13" i="20"/>
  <c r="M13" i="20"/>
  <c r="I14" i="20"/>
  <c r="J14" i="20"/>
  <c r="K14" i="20"/>
  <c r="AT14" i="20" s="1"/>
  <c r="AY14" i="20" s="1"/>
  <c r="L14" i="20"/>
  <c r="M14" i="20"/>
  <c r="I15" i="20"/>
  <c r="J15" i="20"/>
  <c r="K15" i="20"/>
  <c r="AT15" i="20" s="1"/>
  <c r="AY15" i="20" s="1"/>
  <c r="L15" i="20"/>
  <c r="M15" i="20"/>
  <c r="I16" i="20"/>
  <c r="J16" i="20"/>
  <c r="K16" i="20"/>
  <c r="AT16" i="20" s="1"/>
  <c r="AY16" i="20" s="1"/>
  <c r="L16" i="20"/>
  <c r="M16" i="20"/>
  <c r="I17" i="20"/>
  <c r="J17" i="20"/>
  <c r="K17" i="20"/>
  <c r="AT17" i="20" s="1"/>
  <c r="AY17" i="20" s="1"/>
  <c r="L17" i="20"/>
  <c r="M17" i="20"/>
  <c r="I18" i="20"/>
  <c r="J18" i="20"/>
  <c r="K18" i="20"/>
  <c r="AT18" i="20" s="1"/>
  <c r="AY18" i="20" s="1"/>
  <c r="L18" i="20"/>
  <c r="M18" i="20"/>
  <c r="I19" i="20"/>
  <c r="J19" i="20"/>
  <c r="K19" i="20"/>
  <c r="AT19" i="20" s="1"/>
  <c r="AY19" i="20" s="1"/>
  <c r="L19" i="20"/>
  <c r="M19" i="20"/>
  <c r="I20" i="20"/>
  <c r="J20" i="20"/>
  <c r="K20" i="20"/>
  <c r="AT20" i="20" s="1"/>
  <c r="AY20" i="20" s="1"/>
  <c r="L20" i="20"/>
  <c r="M20" i="20"/>
  <c r="I21" i="20"/>
  <c r="J21" i="20"/>
  <c r="K21" i="20"/>
  <c r="AT21" i="20" s="1"/>
  <c r="AY21" i="20" s="1"/>
  <c r="L21" i="20"/>
  <c r="M21" i="20"/>
  <c r="I22" i="20"/>
  <c r="J22" i="20"/>
  <c r="K22" i="20"/>
  <c r="AT22" i="20" s="1"/>
  <c r="AY22" i="20" s="1"/>
  <c r="L22" i="20"/>
  <c r="M22" i="20"/>
  <c r="I23" i="20"/>
  <c r="J23" i="20"/>
  <c r="K23" i="20"/>
  <c r="AT23" i="20" s="1"/>
  <c r="AY23" i="20" s="1"/>
  <c r="L23" i="20"/>
  <c r="M23" i="20"/>
  <c r="I24" i="20"/>
  <c r="J24" i="20"/>
  <c r="K24" i="20"/>
  <c r="AT24" i="20" s="1"/>
  <c r="AY24" i="20" s="1"/>
  <c r="L24" i="20"/>
  <c r="M24" i="20"/>
  <c r="I25" i="20"/>
  <c r="J25" i="20"/>
  <c r="K25" i="20"/>
  <c r="AT25" i="20" s="1"/>
  <c r="AY25" i="20" s="1"/>
  <c r="L25" i="20"/>
  <c r="M25" i="20"/>
  <c r="I26" i="20"/>
  <c r="J26" i="20"/>
  <c r="K26" i="20"/>
  <c r="AT26" i="20" s="1"/>
  <c r="AY26" i="20" s="1"/>
  <c r="L26" i="20"/>
  <c r="M26" i="20"/>
  <c r="I27" i="20"/>
  <c r="J27" i="20"/>
  <c r="K27" i="20"/>
  <c r="AT27" i="20" s="1"/>
  <c r="AY27" i="20" s="1"/>
  <c r="L27" i="20"/>
  <c r="M27" i="20"/>
  <c r="I28" i="20"/>
  <c r="J28" i="20"/>
  <c r="K28" i="20"/>
  <c r="AT28" i="20" s="1"/>
  <c r="AY28" i="20" s="1"/>
  <c r="L28" i="20"/>
  <c r="M28" i="20"/>
  <c r="I29" i="20"/>
  <c r="J29" i="20"/>
  <c r="K29" i="20"/>
  <c r="AT29" i="20" s="1"/>
  <c r="AY29" i="20" s="1"/>
  <c r="L29" i="20"/>
  <c r="M29" i="20"/>
  <c r="I30" i="20"/>
  <c r="J30" i="20"/>
  <c r="K30" i="20"/>
  <c r="AT30" i="20" s="1"/>
  <c r="AY30" i="20" s="1"/>
  <c r="L30" i="20"/>
  <c r="M30" i="20"/>
  <c r="I31" i="20"/>
  <c r="J31" i="20"/>
  <c r="K31" i="20"/>
  <c r="AT31" i="20" s="1"/>
  <c r="AY31" i="20" s="1"/>
  <c r="L31" i="20"/>
  <c r="M31" i="20"/>
  <c r="I32" i="20"/>
  <c r="J32" i="20"/>
  <c r="K32" i="20"/>
  <c r="AT32" i="20" s="1"/>
  <c r="AY32" i="20" s="1"/>
  <c r="L32" i="20"/>
  <c r="M32" i="20"/>
  <c r="I33" i="20"/>
  <c r="J33" i="20"/>
  <c r="K33" i="20"/>
  <c r="AT33" i="20" s="1"/>
  <c r="AY33" i="20" s="1"/>
  <c r="L33" i="20"/>
  <c r="M33" i="20"/>
  <c r="I34" i="20"/>
  <c r="J34" i="20"/>
  <c r="K34" i="20"/>
  <c r="AT34" i="20" s="1"/>
  <c r="AY34" i="20" s="1"/>
  <c r="L34" i="20"/>
  <c r="M34" i="20"/>
  <c r="I35" i="20"/>
  <c r="J35" i="20"/>
  <c r="K35" i="20"/>
  <c r="AT35" i="20" s="1"/>
  <c r="AY35" i="20" s="1"/>
  <c r="L35" i="20"/>
  <c r="M35" i="20"/>
  <c r="I36" i="20"/>
  <c r="J36" i="20"/>
  <c r="K36" i="20"/>
  <c r="AT36" i="20" s="1"/>
  <c r="AY36" i="20" s="1"/>
  <c r="L36" i="20"/>
  <c r="M36" i="20"/>
  <c r="I37" i="20"/>
  <c r="J37" i="20"/>
  <c r="K37" i="20"/>
  <c r="AT37" i="20" s="1"/>
  <c r="AY37" i="20" s="1"/>
  <c r="L37" i="20"/>
  <c r="M37" i="20"/>
  <c r="I38" i="20"/>
  <c r="J38" i="20"/>
  <c r="K38" i="20"/>
  <c r="AT38" i="20" s="1"/>
  <c r="AY38" i="20" s="1"/>
  <c r="L38" i="20"/>
  <c r="M38" i="20"/>
  <c r="I39" i="20"/>
  <c r="J39" i="20"/>
  <c r="K39" i="20"/>
  <c r="AT39" i="20" s="1"/>
  <c r="AY39" i="20" s="1"/>
  <c r="L39" i="20"/>
  <c r="M39" i="20"/>
  <c r="I40" i="20"/>
  <c r="J40" i="20"/>
  <c r="K40" i="20"/>
  <c r="AT40" i="20" s="1"/>
  <c r="AY40" i="20" s="1"/>
  <c r="L40" i="20"/>
  <c r="M40" i="20"/>
  <c r="I41" i="20"/>
  <c r="J41" i="20"/>
  <c r="K41" i="20"/>
  <c r="AT41" i="20" s="1"/>
  <c r="AY41" i="20" s="1"/>
  <c r="L41" i="20"/>
  <c r="M41" i="20"/>
  <c r="I42" i="20"/>
  <c r="J42" i="20"/>
  <c r="K42" i="20"/>
  <c r="AT42" i="20" s="1"/>
  <c r="AY42" i="20" s="1"/>
  <c r="L42" i="20"/>
  <c r="M42" i="20"/>
  <c r="I43" i="20"/>
  <c r="J43" i="20"/>
  <c r="K43" i="20"/>
  <c r="AT43" i="20" s="1"/>
  <c r="AY43" i="20" s="1"/>
  <c r="L43" i="20"/>
  <c r="M43" i="20"/>
  <c r="I44" i="20"/>
  <c r="J44" i="20"/>
  <c r="K44" i="20"/>
  <c r="AT44" i="20" s="1"/>
  <c r="AY44" i="20" s="1"/>
  <c r="L44" i="20"/>
  <c r="M44" i="20"/>
  <c r="I45" i="20"/>
  <c r="J45" i="20"/>
  <c r="K45" i="20"/>
  <c r="AT45" i="20" s="1"/>
  <c r="AY45" i="20" s="1"/>
  <c r="L45" i="20"/>
  <c r="M45" i="20"/>
  <c r="I46" i="20"/>
  <c r="J46" i="20"/>
  <c r="K46" i="20"/>
  <c r="AT46" i="20" s="1"/>
  <c r="AY46" i="20" s="1"/>
  <c r="L46" i="20"/>
  <c r="M46" i="20"/>
  <c r="I47" i="20"/>
  <c r="J47" i="20"/>
  <c r="K47" i="20"/>
  <c r="AT47" i="20" s="1"/>
  <c r="AY47" i="20" s="1"/>
  <c r="L47" i="20"/>
  <c r="M47" i="20"/>
  <c r="I48" i="20"/>
  <c r="J48" i="20"/>
  <c r="K48" i="20"/>
  <c r="AT48" i="20" s="1"/>
  <c r="AY48" i="20" s="1"/>
  <c r="L48" i="20"/>
  <c r="M48" i="20"/>
  <c r="I49" i="20"/>
  <c r="J49" i="20"/>
  <c r="K49" i="20"/>
  <c r="AT49" i="20" s="1"/>
  <c r="AY49" i="20" s="1"/>
  <c r="L49" i="20"/>
  <c r="M49" i="20"/>
  <c r="I50" i="20"/>
  <c r="J50" i="20"/>
  <c r="K50" i="20"/>
  <c r="AT50" i="20" s="1"/>
  <c r="AY50" i="20" s="1"/>
  <c r="L50" i="20"/>
  <c r="M50" i="20"/>
  <c r="I51" i="20"/>
  <c r="J51" i="20"/>
  <c r="K51" i="20"/>
  <c r="AT51" i="20" s="1"/>
  <c r="AY51" i="20" s="1"/>
  <c r="L51" i="20"/>
  <c r="M51" i="20"/>
  <c r="I52" i="20"/>
  <c r="J52" i="20"/>
  <c r="K52" i="20"/>
  <c r="AT52" i="20" s="1"/>
  <c r="AY52" i="20" s="1"/>
  <c r="L52" i="20"/>
  <c r="M52" i="20"/>
  <c r="I53" i="20"/>
  <c r="J53" i="20"/>
  <c r="K53" i="20"/>
  <c r="AT53" i="20" s="1"/>
  <c r="AY53" i="20" s="1"/>
  <c r="L53" i="20"/>
  <c r="M53" i="20"/>
  <c r="I54" i="20"/>
  <c r="J54" i="20"/>
  <c r="K54" i="20"/>
  <c r="AT54" i="20" s="1"/>
  <c r="AY54" i="20" s="1"/>
  <c r="L54" i="20"/>
  <c r="M54" i="20"/>
  <c r="I55" i="20"/>
  <c r="J55" i="20"/>
  <c r="K55" i="20"/>
  <c r="AT55" i="20" s="1"/>
  <c r="AY55" i="20" s="1"/>
  <c r="L55" i="20"/>
  <c r="M55" i="20"/>
  <c r="I56" i="20"/>
  <c r="J56" i="20"/>
  <c r="K56" i="20"/>
  <c r="AT56" i="20" s="1"/>
  <c r="AY56" i="20" s="1"/>
  <c r="L56" i="20"/>
  <c r="M56" i="20"/>
  <c r="I57" i="20"/>
  <c r="J57" i="20"/>
  <c r="K57" i="20"/>
  <c r="AT57" i="20" s="1"/>
  <c r="AY57" i="20" s="1"/>
  <c r="L57" i="20"/>
  <c r="M57" i="20"/>
  <c r="I58" i="20"/>
  <c r="J58" i="20"/>
  <c r="K58" i="20"/>
  <c r="AT58" i="20" s="1"/>
  <c r="AY58" i="20" s="1"/>
  <c r="L58" i="20"/>
  <c r="M58" i="20"/>
  <c r="I59" i="20"/>
  <c r="J59" i="20"/>
  <c r="K59" i="20"/>
  <c r="AT59" i="20" s="1"/>
  <c r="AY59" i="20" s="1"/>
  <c r="L59" i="20"/>
  <c r="M59" i="20"/>
  <c r="I60" i="20"/>
  <c r="J60" i="20"/>
  <c r="K60" i="20"/>
  <c r="AT60" i="20" s="1"/>
  <c r="AY60" i="20" s="1"/>
  <c r="L60" i="20"/>
  <c r="M60" i="20"/>
  <c r="I61" i="20"/>
  <c r="J61" i="20"/>
  <c r="K61" i="20"/>
  <c r="AT61" i="20" s="1"/>
  <c r="AY61" i="20" s="1"/>
  <c r="L61" i="20"/>
  <c r="M61" i="20"/>
  <c r="I62" i="20"/>
  <c r="J62" i="20"/>
  <c r="K62" i="20"/>
  <c r="AT62" i="20" s="1"/>
  <c r="AY62" i="20" s="1"/>
  <c r="L62" i="20"/>
  <c r="M62" i="20"/>
  <c r="I63" i="20"/>
  <c r="J63" i="20"/>
  <c r="K63" i="20"/>
  <c r="AT63" i="20" s="1"/>
  <c r="AY63" i="20" s="1"/>
  <c r="L63" i="20"/>
  <c r="M63" i="20"/>
  <c r="I64" i="20"/>
  <c r="J64" i="20"/>
  <c r="K64" i="20"/>
  <c r="AT64" i="20" s="1"/>
  <c r="AY64" i="20" s="1"/>
  <c r="L64" i="20"/>
  <c r="M64" i="20"/>
  <c r="I65" i="20"/>
  <c r="J65" i="20"/>
  <c r="K65" i="20"/>
  <c r="AT65" i="20" s="1"/>
  <c r="AY65" i="20" s="1"/>
  <c r="L65" i="20"/>
  <c r="M65" i="20"/>
  <c r="I66" i="20"/>
  <c r="J66" i="20"/>
  <c r="K66" i="20"/>
  <c r="AT66" i="20" s="1"/>
  <c r="AY66" i="20" s="1"/>
  <c r="L66" i="20"/>
  <c r="M66" i="20"/>
  <c r="I67" i="20"/>
  <c r="J67" i="20"/>
  <c r="K67" i="20"/>
  <c r="AT67" i="20" s="1"/>
  <c r="AY67" i="20" s="1"/>
  <c r="L67" i="20"/>
  <c r="M67" i="20"/>
  <c r="I68" i="20"/>
  <c r="J68" i="20"/>
  <c r="K68" i="20"/>
  <c r="AT68" i="20" s="1"/>
  <c r="AY68" i="20" s="1"/>
  <c r="L68" i="20"/>
  <c r="M68" i="20"/>
  <c r="I69" i="20"/>
  <c r="J69" i="20"/>
  <c r="K69" i="20"/>
  <c r="AT69" i="20" s="1"/>
  <c r="AY69" i="20" s="1"/>
  <c r="L69" i="20"/>
  <c r="M69" i="20"/>
  <c r="I70" i="20"/>
  <c r="J70" i="20"/>
  <c r="K70" i="20"/>
  <c r="AT70" i="20" s="1"/>
  <c r="AY70" i="20" s="1"/>
  <c r="L70" i="20"/>
  <c r="M70" i="20"/>
  <c r="I71" i="20"/>
  <c r="J71" i="20"/>
  <c r="K71" i="20"/>
  <c r="AT71" i="20" s="1"/>
  <c r="AY71" i="20" s="1"/>
  <c r="L71" i="20"/>
  <c r="M71" i="20"/>
  <c r="I72" i="20"/>
  <c r="J72" i="20"/>
  <c r="K72" i="20"/>
  <c r="AT72" i="20" s="1"/>
  <c r="AY72" i="20" s="1"/>
  <c r="L72" i="20"/>
  <c r="M72" i="20"/>
  <c r="I73" i="20"/>
  <c r="J73" i="20"/>
  <c r="K73" i="20"/>
  <c r="AT73" i="20" s="1"/>
  <c r="AY73" i="20" s="1"/>
  <c r="L73" i="20"/>
  <c r="M73" i="20"/>
  <c r="I74" i="20"/>
  <c r="J74" i="20"/>
  <c r="K74" i="20"/>
  <c r="AT74" i="20" s="1"/>
  <c r="AY74" i="20" s="1"/>
  <c r="L74" i="20"/>
  <c r="M74" i="20"/>
  <c r="I75" i="20"/>
  <c r="J75" i="20"/>
  <c r="K75" i="20"/>
  <c r="AT75" i="20" s="1"/>
  <c r="AY75" i="20" s="1"/>
  <c r="L75" i="20"/>
  <c r="M75" i="20"/>
  <c r="I76" i="20"/>
  <c r="J76" i="20"/>
  <c r="K76" i="20"/>
  <c r="AT76" i="20" s="1"/>
  <c r="AY76" i="20" s="1"/>
  <c r="L76" i="20"/>
  <c r="M76" i="20"/>
  <c r="I77" i="20"/>
  <c r="J77" i="20"/>
  <c r="K77" i="20"/>
  <c r="AT77" i="20" s="1"/>
  <c r="AY77" i="20" s="1"/>
  <c r="L77" i="20"/>
  <c r="M77" i="20"/>
  <c r="I78" i="20"/>
  <c r="J78" i="20"/>
  <c r="K78" i="20"/>
  <c r="AT78" i="20" s="1"/>
  <c r="AY78" i="20" s="1"/>
  <c r="L78" i="20"/>
  <c r="M78" i="20"/>
  <c r="I79" i="20"/>
  <c r="J79" i="20"/>
  <c r="K79" i="20"/>
  <c r="AT79" i="20" s="1"/>
  <c r="AY79" i="20" s="1"/>
  <c r="L79" i="20"/>
  <c r="M79" i="20"/>
  <c r="I80" i="20"/>
  <c r="J80" i="20"/>
  <c r="K80" i="20"/>
  <c r="AT80" i="20" s="1"/>
  <c r="AY80" i="20" s="1"/>
  <c r="L80" i="20"/>
  <c r="M80" i="20"/>
  <c r="I81" i="20"/>
  <c r="J81" i="20"/>
  <c r="K81" i="20"/>
  <c r="AT81" i="20" s="1"/>
  <c r="AY81" i="20" s="1"/>
  <c r="L81" i="20"/>
  <c r="M81" i="20"/>
  <c r="I82" i="20"/>
  <c r="J82" i="20"/>
  <c r="K82" i="20"/>
  <c r="AT82" i="20" s="1"/>
  <c r="AY82" i="20" s="1"/>
  <c r="L82" i="20"/>
  <c r="M82" i="20"/>
  <c r="I83" i="20"/>
  <c r="J83" i="20"/>
  <c r="K83" i="20"/>
  <c r="AT83" i="20" s="1"/>
  <c r="AY83" i="20" s="1"/>
  <c r="L83" i="20"/>
  <c r="M83" i="20"/>
  <c r="I84" i="20"/>
  <c r="J84" i="20"/>
  <c r="K84" i="20"/>
  <c r="AT84" i="20" s="1"/>
  <c r="AY84" i="20" s="1"/>
  <c r="L84" i="20"/>
  <c r="M84" i="20"/>
  <c r="I85" i="20"/>
  <c r="J85" i="20"/>
  <c r="K85" i="20"/>
  <c r="AT85" i="20" s="1"/>
  <c r="AY85" i="20" s="1"/>
  <c r="L85" i="20"/>
  <c r="M85" i="20"/>
  <c r="I86" i="20"/>
  <c r="J86" i="20"/>
  <c r="K86" i="20"/>
  <c r="AT86" i="20" s="1"/>
  <c r="AY86" i="20" s="1"/>
  <c r="L86" i="20"/>
  <c r="M86" i="20"/>
  <c r="I87" i="20"/>
  <c r="J87" i="20"/>
  <c r="K87" i="20"/>
  <c r="AT87" i="20" s="1"/>
  <c r="AY87" i="20" s="1"/>
  <c r="L87" i="20"/>
  <c r="M87" i="20"/>
  <c r="I88" i="20"/>
  <c r="J88" i="20"/>
  <c r="K88" i="20"/>
  <c r="AT88" i="20" s="1"/>
  <c r="AY88" i="20" s="1"/>
  <c r="L88" i="20"/>
  <c r="M88" i="20"/>
  <c r="I89" i="20"/>
  <c r="J89" i="20"/>
  <c r="K89" i="20"/>
  <c r="AT89" i="20" s="1"/>
  <c r="AY89" i="20" s="1"/>
  <c r="L89" i="20"/>
  <c r="M89" i="20"/>
  <c r="I90" i="20"/>
  <c r="J90" i="20"/>
  <c r="K90" i="20"/>
  <c r="AT90" i="20" s="1"/>
  <c r="AY90" i="20" s="1"/>
  <c r="L90" i="20"/>
  <c r="M90" i="20"/>
  <c r="I91" i="20"/>
  <c r="J91" i="20"/>
  <c r="K91" i="20"/>
  <c r="AT91" i="20" s="1"/>
  <c r="AY91" i="20" s="1"/>
  <c r="L91" i="20"/>
  <c r="M91" i="20"/>
  <c r="I92" i="20"/>
  <c r="J92" i="20"/>
  <c r="K92" i="20"/>
  <c r="AT92" i="20" s="1"/>
  <c r="AY92" i="20" s="1"/>
  <c r="L92" i="20"/>
  <c r="M92" i="20"/>
  <c r="I93" i="20"/>
  <c r="J93" i="20"/>
  <c r="K93" i="20"/>
  <c r="AT93" i="20" s="1"/>
  <c r="AY93" i="20" s="1"/>
  <c r="L93" i="20"/>
  <c r="M93" i="20"/>
  <c r="I94" i="20"/>
  <c r="J94" i="20"/>
  <c r="K94" i="20"/>
  <c r="AT94" i="20" s="1"/>
  <c r="AY94" i="20" s="1"/>
  <c r="L94" i="20"/>
  <c r="M94" i="20"/>
  <c r="I95" i="20"/>
  <c r="J95" i="20"/>
  <c r="K95" i="20"/>
  <c r="AT95" i="20" s="1"/>
  <c r="AY95" i="20" s="1"/>
  <c r="L95" i="20"/>
  <c r="M95" i="20"/>
  <c r="I96" i="20"/>
  <c r="J96" i="20"/>
  <c r="K96" i="20"/>
  <c r="AT96" i="20" s="1"/>
  <c r="AY96" i="20" s="1"/>
  <c r="L96" i="20"/>
  <c r="M96" i="20"/>
  <c r="I97" i="20"/>
  <c r="J97" i="20"/>
  <c r="K97" i="20"/>
  <c r="AT97" i="20" s="1"/>
  <c r="AY97" i="20" s="1"/>
  <c r="L97" i="20"/>
  <c r="M97" i="20"/>
  <c r="I98" i="20"/>
  <c r="J98" i="20"/>
  <c r="K98" i="20"/>
  <c r="AT98" i="20" s="1"/>
  <c r="AY98" i="20" s="1"/>
  <c r="L98" i="20"/>
  <c r="M98" i="20"/>
  <c r="I99" i="20"/>
  <c r="J99" i="20"/>
  <c r="K99" i="20"/>
  <c r="AT99" i="20" s="1"/>
  <c r="AY99" i="20" s="1"/>
  <c r="L99" i="20"/>
  <c r="M99" i="20"/>
  <c r="I100" i="20"/>
  <c r="J100" i="20"/>
  <c r="K100" i="20"/>
  <c r="AT100" i="20" s="1"/>
  <c r="AY100" i="20" s="1"/>
  <c r="L100" i="20"/>
  <c r="M100" i="20"/>
  <c r="I101" i="20"/>
  <c r="J101" i="20"/>
  <c r="K101" i="20"/>
  <c r="AT101" i="20" s="1"/>
  <c r="AY101" i="20" s="1"/>
  <c r="L101" i="20"/>
  <c r="M101" i="20"/>
  <c r="I102" i="20"/>
  <c r="J102" i="20"/>
  <c r="K102" i="20"/>
  <c r="AT102" i="20" s="1"/>
  <c r="AY102" i="20" s="1"/>
  <c r="L102" i="20"/>
  <c r="M102" i="20"/>
  <c r="I103" i="20"/>
  <c r="J103" i="20"/>
  <c r="K103" i="20"/>
  <c r="AT103" i="20" s="1"/>
  <c r="AY103" i="20" s="1"/>
  <c r="L103" i="20"/>
  <c r="M103" i="20"/>
  <c r="I104" i="20"/>
  <c r="J104" i="20"/>
  <c r="K104" i="20"/>
  <c r="AT104" i="20" s="1"/>
  <c r="AY104" i="20" s="1"/>
  <c r="L104" i="20"/>
  <c r="M104" i="20"/>
  <c r="I105" i="20"/>
  <c r="J105" i="20"/>
  <c r="K105" i="20"/>
  <c r="AT105" i="20" s="1"/>
  <c r="AY105" i="20" s="1"/>
  <c r="L105" i="20"/>
  <c r="M105" i="20"/>
  <c r="I106" i="20"/>
  <c r="J106" i="20"/>
  <c r="K106" i="20"/>
  <c r="AT106" i="20" s="1"/>
  <c r="AY106" i="20" s="1"/>
  <c r="L106" i="20"/>
  <c r="M106" i="20"/>
  <c r="I107" i="20"/>
  <c r="J107" i="20"/>
  <c r="K107" i="20"/>
  <c r="AT107" i="20" s="1"/>
  <c r="AY107" i="20" s="1"/>
  <c r="L107" i="20"/>
  <c r="M107" i="20"/>
  <c r="I108" i="20"/>
  <c r="J108" i="20"/>
  <c r="K108" i="20"/>
  <c r="AT108" i="20" s="1"/>
  <c r="AY108" i="20" s="1"/>
  <c r="L108" i="20"/>
  <c r="M108" i="20"/>
  <c r="I109" i="20"/>
  <c r="J109" i="20"/>
  <c r="K109" i="20"/>
  <c r="AT109" i="20" s="1"/>
  <c r="AY109" i="20" s="1"/>
  <c r="L109" i="20"/>
  <c r="M109" i="20"/>
  <c r="I110" i="20"/>
  <c r="J110" i="20"/>
  <c r="K110" i="20"/>
  <c r="AT110" i="20" s="1"/>
  <c r="AY110" i="20" s="1"/>
  <c r="L110" i="20"/>
  <c r="M110" i="20"/>
  <c r="I111" i="20"/>
  <c r="J111" i="20"/>
  <c r="K111" i="20"/>
  <c r="AT111" i="20" s="1"/>
  <c r="AY111" i="20" s="1"/>
  <c r="L111" i="20"/>
  <c r="M111" i="20"/>
  <c r="I112" i="20"/>
  <c r="J112" i="20"/>
  <c r="K112" i="20"/>
  <c r="AT112" i="20" s="1"/>
  <c r="AY112" i="20" s="1"/>
  <c r="L112" i="20"/>
  <c r="M112" i="20"/>
  <c r="I113" i="20"/>
  <c r="J113" i="20"/>
  <c r="K113" i="20"/>
  <c r="AT113" i="20" s="1"/>
  <c r="AY113" i="20" s="1"/>
  <c r="L113" i="20"/>
  <c r="M113" i="20"/>
  <c r="I114" i="20"/>
  <c r="J114" i="20"/>
  <c r="K114" i="20"/>
  <c r="AT114" i="20" s="1"/>
  <c r="AY114" i="20" s="1"/>
  <c r="L114" i="20"/>
  <c r="M114" i="20"/>
  <c r="I115" i="20"/>
  <c r="J115" i="20"/>
  <c r="K115" i="20"/>
  <c r="AT115" i="20" s="1"/>
  <c r="AY115" i="20" s="1"/>
  <c r="L115" i="20"/>
  <c r="M115" i="20"/>
  <c r="I116" i="20"/>
  <c r="J116" i="20"/>
  <c r="K116" i="20"/>
  <c r="AT116" i="20" s="1"/>
  <c r="AY116" i="20" s="1"/>
  <c r="L116" i="20"/>
  <c r="M116" i="20"/>
  <c r="I117" i="20"/>
  <c r="J117" i="20"/>
  <c r="K117" i="20"/>
  <c r="AT117" i="20" s="1"/>
  <c r="AY117" i="20" s="1"/>
  <c r="L117" i="20"/>
  <c r="M117" i="20"/>
  <c r="I118" i="20"/>
  <c r="J118" i="20"/>
  <c r="K118" i="20"/>
  <c r="AT118" i="20" s="1"/>
  <c r="AY118" i="20" s="1"/>
  <c r="L118" i="20"/>
  <c r="M118" i="20"/>
  <c r="I119" i="20"/>
  <c r="J119" i="20"/>
  <c r="K119" i="20"/>
  <c r="AT119" i="20" s="1"/>
  <c r="AY119" i="20" s="1"/>
  <c r="L119" i="20"/>
  <c r="M119" i="20"/>
  <c r="I120" i="20"/>
  <c r="J120" i="20"/>
  <c r="K120" i="20"/>
  <c r="AT120" i="20" s="1"/>
  <c r="AY120" i="20" s="1"/>
  <c r="L120" i="20"/>
  <c r="M120" i="20"/>
  <c r="I121" i="20"/>
  <c r="J121" i="20"/>
  <c r="K121" i="20"/>
  <c r="AT121" i="20" s="1"/>
  <c r="AY121" i="20" s="1"/>
  <c r="L121" i="20"/>
  <c r="M121" i="20"/>
  <c r="I122" i="20"/>
  <c r="J122" i="20"/>
  <c r="K122" i="20"/>
  <c r="AT122" i="20" s="1"/>
  <c r="AY122" i="20" s="1"/>
  <c r="L122" i="20"/>
  <c r="M122" i="20"/>
  <c r="I123" i="20"/>
  <c r="J123" i="20"/>
  <c r="K123" i="20"/>
  <c r="AT123" i="20" s="1"/>
  <c r="AY123" i="20" s="1"/>
  <c r="L123" i="20"/>
  <c r="M123" i="20"/>
  <c r="I124" i="20"/>
  <c r="J124" i="20"/>
  <c r="K124" i="20"/>
  <c r="AT124" i="20" s="1"/>
  <c r="AY124" i="20" s="1"/>
  <c r="L124" i="20"/>
  <c r="M124" i="20"/>
  <c r="I125" i="20"/>
  <c r="J125" i="20"/>
  <c r="K125" i="20"/>
  <c r="AT125" i="20" s="1"/>
  <c r="AY125" i="20" s="1"/>
  <c r="L125" i="20"/>
  <c r="M125" i="20"/>
  <c r="I126" i="20"/>
  <c r="J126" i="20"/>
  <c r="K126" i="20"/>
  <c r="AT126" i="20" s="1"/>
  <c r="AY126" i="20" s="1"/>
  <c r="L126" i="20"/>
  <c r="M126" i="20"/>
  <c r="I127" i="20"/>
  <c r="J127" i="20"/>
  <c r="K127" i="20"/>
  <c r="AT127" i="20" s="1"/>
  <c r="AY127" i="20" s="1"/>
  <c r="L127" i="20"/>
  <c r="M127" i="20"/>
  <c r="I128" i="20"/>
  <c r="J128" i="20"/>
  <c r="K128" i="20"/>
  <c r="AT128" i="20" s="1"/>
  <c r="AY128" i="20" s="1"/>
  <c r="L128" i="20"/>
  <c r="M128" i="20"/>
  <c r="I129" i="20"/>
  <c r="J129" i="20"/>
  <c r="K129" i="20"/>
  <c r="AT129" i="20" s="1"/>
  <c r="AY129" i="20" s="1"/>
  <c r="L129" i="20"/>
  <c r="M129" i="20"/>
  <c r="I130" i="20"/>
  <c r="J130" i="20"/>
  <c r="K130" i="20"/>
  <c r="AT130" i="20" s="1"/>
  <c r="AY130" i="20" s="1"/>
  <c r="L130" i="20"/>
  <c r="M130" i="20"/>
  <c r="I131" i="20"/>
  <c r="J131" i="20"/>
  <c r="K131" i="20"/>
  <c r="AT131" i="20" s="1"/>
  <c r="AY131" i="20" s="1"/>
  <c r="L131" i="20"/>
  <c r="M131" i="20"/>
  <c r="I132" i="20"/>
  <c r="J132" i="20"/>
  <c r="K132" i="20"/>
  <c r="AT132" i="20" s="1"/>
  <c r="AY132" i="20" s="1"/>
  <c r="L132" i="20"/>
  <c r="M132" i="20"/>
  <c r="I133" i="20"/>
  <c r="J133" i="20"/>
  <c r="K133" i="20"/>
  <c r="AT133" i="20" s="1"/>
  <c r="AY133" i="20" s="1"/>
  <c r="L133" i="20"/>
  <c r="M133" i="20"/>
  <c r="I134" i="20"/>
  <c r="J134" i="20"/>
  <c r="K134" i="20"/>
  <c r="AT134" i="20" s="1"/>
  <c r="AY134" i="20" s="1"/>
  <c r="L134" i="20"/>
  <c r="M134" i="20"/>
  <c r="I135" i="20"/>
  <c r="J135" i="20"/>
  <c r="K135" i="20"/>
  <c r="AT135" i="20" s="1"/>
  <c r="AY135" i="20" s="1"/>
  <c r="L135" i="20"/>
  <c r="M135" i="20"/>
  <c r="I136" i="20"/>
  <c r="J136" i="20"/>
  <c r="K136" i="20"/>
  <c r="AT136" i="20" s="1"/>
  <c r="AY136" i="20" s="1"/>
  <c r="L136" i="20"/>
  <c r="M136" i="20"/>
  <c r="I137" i="20"/>
  <c r="J137" i="20"/>
  <c r="K137" i="20"/>
  <c r="AT137" i="20" s="1"/>
  <c r="AY137" i="20" s="1"/>
  <c r="L137" i="20"/>
  <c r="M137" i="20"/>
  <c r="I138" i="20"/>
  <c r="J138" i="20"/>
  <c r="K138" i="20"/>
  <c r="AT138" i="20" s="1"/>
  <c r="AY138" i="20" s="1"/>
  <c r="L138" i="20"/>
  <c r="M138" i="20"/>
  <c r="I139" i="20"/>
  <c r="J139" i="20"/>
  <c r="K139" i="20"/>
  <c r="AT139" i="20" s="1"/>
  <c r="AY139" i="20" s="1"/>
  <c r="L139" i="20"/>
  <c r="M139" i="20"/>
  <c r="I140" i="20"/>
  <c r="J140" i="20"/>
  <c r="K140" i="20"/>
  <c r="AT140" i="20" s="1"/>
  <c r="AY140" i="20" s="1"/>
  <c r="L140" i="20"/>
  <c r="M140" i="20"/>
  <c r="I141" i="20"/>
  <c r="J141" i="20"/>
  <c r="K141" i="20"/>
  <c r="AT141" i="20" s="1"/>
  <c r="AY141" i="20" s="1"/>
  <c r="L141" i="20"/>
  <c r="M141" i="20"/>
  <c r="I142" i="20"/>
  <c r="J142" i="20"/>
  <c r="K142" i="20"/>
  <c r="AT142" i="20" s="1"/>
  <c r="AY142" i="20" s="1"/>
  <c r="L142" i="20"/>
  <c r="M142" i="20"/>
  <c r="I143" i="20"/>
  <c r="J143" i="20"/>
  <c r="K143" i="20"/>
  <c r="AT143" i="20" s="1"/>
  <c r="AY143" i="20" s="1"/>
  <c r="L143" i="20"/>
  <c r="M143" i="20"/>
  <c r="I144" i="20"/>
  <c r="J144" i="20"/>
  <c r="K144" i="20"/>
  <c r="AT144" i="20" s="1"/>
  <c r="AY144" i="20" s="1"/>
  <c r="L144" i="20"/>
  <c r="M144" i="20"/>
  <c r="I145" i="20"/>
  <c r="J145" i="20"/>
  <c r="K145" i="20"/>
  <c r="AT145" i="20" s="1"/>
  <c r="AY145" i="20" s="1"/>
  <c r="L145" i="20"/>
  <c r="M145" i="20"/>
  <c r="I146" i="20"/>
  <c r="J146" i="20"/>
  <c r="K146" i="20"/>
  <c r="AT146" i="20" s="1"/>
  <c r="AY146" i="20" s="1"/>
  <c r="L146" i="20"/>
  <c r="M146" i="20"/>
  <c r="I147" i="20"/>
  <c r="J147" i="20"/>
  <c r="K147" i="20"/>
  <c r="AT147" i="20" s="1"/>
  <c r="AY147" i="20" s="1"/>
  <c r="L147" i="20"/>
  <c r="M147" i="20"/>
  <c r="I148" i="20"/>
  <c r="J148" i="20"/>
  <c r="K148" i="20"/>
  <c r="AT148" i="20" s="1"/>
  <c r="AY148" i="20" s="1"/>
  <c r="L148" i="20"/>
  <c r="M148" i="20"/>
  <c r="I149" i="20"/>
  <c r="J149" i="20"/>
  <c r="K149" i="20"/>
  <c r="AT149" i="20" s="1"/>
  <c r="AY149" i="20" s="1"/>
  <c r="L149" i="20"/>
  <c r="M149" i="20"/>
  <c r="I150" i="20"/>
  <c r="J150" i="20"/>
  <c r="K150" i="20"/>
  <c r="AT150" i="20" s="1"/>
  <c r="AY150" i="20" s="1"/>
  <c r="L150" i="20"/>
  <c r="M150" i="20"/>
  <c r="I151" i="20"/>
  <c r="J151" i="20"/>
  <c r="K151" i="20"/>
  <c r="AT151" i="20" s="1"/>
  <c r="AY151" i="20" s="1"/>
  <c r="L151" i="20"/>
  <c r="M151" i="20"/>
  <c r="I152" i="20"/>
  <c r="J152" i="20"/>
  <c r="K152" i="20"/>
  <c r="AT152" i="20" s="1"/>
  <c r="AY152" i="20" s="1"/>
  <c r="L152" i="20"/>
  <c r="M152" i="20"/>
  <c r="I153" i="20"/>
  <c r="J153" i="20"/>
  <c r="K153" i="20"/>
  <c r="AT153" i="20" s="1"/>
  <c r="AY153" i="20" s="1"/>
  <c r="L153" i="20"/>
  <c r="M153" i="20"/>
  <c r="I154" i="20"/>
  <c r="J154" i="20"/>
  <c r="K154" i="20"/>
  <c r="AT154" i="20" s="1"/>
  <c r="AY154" i="20" s="1"/>
  <c r="L154" i="20"/>
  <c r="M154" i="20"/>
  <c r="I155" i="20"/>
  <c r="J155" i="20"/>
  <c r="K155" i="20"/>
  <c r="AT155" i="20" s="1"/>
  <c r="AY155" i="20" s="1"/>
  <c r="L155" i="20"/>
  <c r="M155" i="20"/>
  <c r="I156" i="20"/>
  <c r="J156" i="20"/>
  <c r="K156" i="20"/>
  <c r="AT156" i="20" s="1"/>
  <c r="AY156" i="20" s="1"/>
  <c r="L156" i="20"/>
  <c r="M156" i="20"/>
  <c r="I157" i="20"/>
  <c r="J157" i="20"/>
  <c r="K157" i="20"/>
  <c r="AT157" i="20" s="1"/>
  <c r="AY157" i="20" s="1"/>
  <c r="L157" i="20"/>
  <c r="M157" i="20"/>
  <c r="I158" i="20"/>
  <c r="J158" i="20"/>
  <c r="K158" i="20"/>
  <c r="AT158" i="20" s="1"/>
  <c r="AY158" i="20" s="1"/>
  <c r="L158" i="20"/>
  <c r="M158" i="20"/>
  <c r="I159" i="20"/>
  <c r="J159" i="20"/>
  <c r="K159" i="20"/>
  <c r="AT159" i="20" s="1"/>
  <c r="AY159" i="20" s="1"/>
  <c r="L159" i="20"/>
  <c r="M159" i="20"/>
  <c r="I160" i="20"/>
  <c r="J160" i="20"/>
  <c r="K160" i="20"/>
  <c r="AT160" i="20" s="1"/>
  <c r="AY160" i="20" s="1"/>
  <c r="L160" i="20"/>
  <c r="M160" i="20"/>
  <c r="I161" i="20"/>
  <c r="J161" i="20"/>
  <c r="K161" i="20"/>
  <c r="AT161" i="20" s="1"/>
  <c r="AY161" i="20" s="1"/>
  <c r="L161" i="20"/>
  <c r="M161" i="20"/>
  <c r="I162" i="20"/>
  <c r="J162" i="20"/>
  <c r="K162" i="20"/>
  <c r="AT162" i="20" s="1"/>
  <c r="AY162" i="20" s="1"/>
  <c r="L162" i="20"/>
  <c r="M162" i="20"/>
  <c r="I163" i="20"/>
  <c r="J163" i="20"/>
  <c r="K163" i="20"/>
  <c r="AT163" i="20" s="1"/>
  <c r="AY163" i="20" s="1"/>
  <c r="L163" i="20"/>
  <c r="M163" i="20"/>
  <c r="I164" i="20"/>
  <c r="J164" i="20"/>
  <c r="K164" i="20"/>
  <c r="AT164" i="20" s="1"/>
  <c r="AY164" i="20" s="1"/>
  <c r="L164" i="20"/>
  <c r="M164" i="20"/>
  <c r="I165" i="20"/>
  <c r="J165" i="20"/>
  <c r="K165" i="20"/>
  <c r="AT165" i="20" s="1"/>
  <c r="AY165" i="20" s="1"/>
  <c r="L165" i="20"/>
  <c r="M165" i="20"/>
  <c r="I166" i="20"/>
  <c r="J166" i="20"/>
  <c r="K166" i="20"/>
  <c r="AT166" i="20" s="1"/>
  <c r="AY166" i="20" s="1"/>
  <c r="L166" i="20"/>
  <c r="M166" i="20"/>
  <c r="I167" i="20"/>
  <c r="J167" i="20"/>
  <c r="K167" i="20"/>
  <c r="AT167" i="20" s="1"/>
  <c r="AY167" i="20" s="1"/>
  <c r="L167" i="20"/>
  <c r="M167" i="20"/>
  <c r="I168" i="20"/>
  <c r="J168" i="20"/>
  <c r="K168" i="20"/>
  <c r="AT168" i="20" s="1"/>
  <c r="AY168" i="20" s="1"/>
  <c r="L168" i="20"/>
  <c r="M168" i="20"/>
  <c r="I169" i="20"/>
  <c r="J169" i="20"/>
  <c r="K169" i="20"/>
  <c r="AT169" i="20" s="1"/>
  <c r="AY169" i="20" s="1"/>
  <c r="L169" i="20"/>
  <c r="M169" i="20"/>
  <c r="I170" i="20"/>
  <c r="J170" i="20"/>
  <c r="K170" i="20"/>
  <c r="AT170" i="20" s="1"/>
  <c r="AY170" i="20" s="1"/>
  <c r="L170" i="20"/>
  <c r="M170" i="20"/>
  <c r="I171" i="20"/>
  <c r="J171" i="20"/>
  <c r="K171" i="20"/>
  <c r="AT171" i="20" s="1"/>
  <c r="AY171" i="20" s="1"/>
  <c r="L171" i="20"/>
  <c r="M171" i="20"/>
  <c r="I172" i="20"/>
  <c r="J172" i="20"/>
  <c r="K172" i="20"/>
  <c r="AT172" i="20" s="1"/>
  <c r="AY172" i="20" s="1"/>
  <c r="L172" i="20"/>
  <c r="M172" i="20"/>
  <c r="I173" i="20"/>
  <c r="J173" i="20"/>
  <c r="K173" i="20"/>
  <c r="AT173" i="20" s="1"/>
  <c r="AY173" i="20" s="1"/>
  <c r="L173" i="20"/>
  <c r="M173" i="20"/>
  <c r="I174" i="20"/>
  <c r="J174" i="20"/>
  <c r="K174" i="20"/>
  <c r="AT174" i="20" s="1"/>
  <c r="AY174" i="20" s="1"/>
  <c r="L174" i="20"/>
  <c r="M174" i="20"/>
  <c r="I175" i="20"/>
  <c r="J175" i="20"/>
  <c r="K175" i="20"/>
  <c r="AT175" i="20" s="1"/>
  <c r="AY175" i="20" s="1"/>
  <c r="L175" i="20"/>
  <c r="M175" i="20"/>
  <c r="I176" i="20"/>
  <c r="J176" i="20"/>
  <c r="K176" i="20"/>
  <c r="AT176" i="20" s="1"/>
  <c r="AY176" i="20" s="1"/>
  <c r="L176" i="20"/>
  <c r="M176" i="20"/>
  <c r="I177" i="20"/>
  <c r="J177" i="20"/>
  <c r="K177" i="20"/>
  <c r="AT177" i="20" s="1"/>
  <c r="AY177" i="20" s="1"/>
  <c r="L177" i="20"/>
  <c r="M177" i="20"/>
  <c r="I178" i="20"/>
  <c r="J178" i="20"/>
  <c r="K178" i="20"/>
  <c r="AT178" i="20" s="1"/>
  <c r="AY178" i="20" s="1"/>
  <c r="L178" i="20"/>
  <c r="M178" i="20"/>
  <c r="I179" i="20"/>
  <c r="J179" i="20"/>
  <c r="K179" i="20"/>
  <c r="AT179" i="20" s="1"/>
  <c r="AY179" i="20" s="1"/>
  <c r="L179" i="20"/>
  <c r="M179" i="20"/>
  <c r="I180" i="20"/>
  <c r="J180" i="20"/>
  <c r="K180" i="20"/>
  <c r="AT180" i="20" s="1"/>
  <c r="AY180" i="20" s="1"/>
  <c r="L180" i="20"/>
  <c r="M180" i="20"/>
  <c r="I181" i="20"/>
  <c r="J181" i="20"/>
  <c r="K181" i="20"/>
  <c r="AT181" i="20" s="1"/>
  <c r="AY181" i="20" s="1"/>
  <c r="L181" i="20"/>
  <c r="M181" i="20"/>
  <c r="I182" i="20"/>
  <c r="J182" i="20"/>
  <c r="K182" i="20"/>
  <c r="AT182" i="20" s="1"/>
  <c r="AY182" i="20" s="1"/>
  <c r="L182" i="20"/>
  <c r="M182" i="20"/>
  <c r="I183" i="20"/>
  <c r="J183" i="20"/>
  <c r="K183" i="20"/>
  <c r="AT183" i="20" s="1"/>
  <c r="AY183" i="20" s="1"/>
  <c r="L183" i="20"/>
  <c r="M183" i="20"/>
  <c r="I184" i="20"/>
  <c r="J184" i="20"/>
  <c r="K184" i="20"/>
  <c r="AT184" i="20" s="1"/>
  <c r="AY184" i="20" s="1"/>
  <c r="L184" i="20"/>
  <c r="M184" i="20"/>
  <c r="I185" i="20"/>
  <c r="J185" i="20"/>
  <c r="K185" i="20"/>
  <c r="AT185" i="20" s="1"/>
  <c r="AY185" i="20" s="1"/>
  <c r="L185" i="20"/>
  <c r="M185" i="20"/>
  <c r="I186" i="20"/>
  <c r="J186" i="20"/>
  <c r="K186" i="20"/>
  <c r="AT186" i="20" s="1"/>
  <c r="AY186" i="20" s="1"/>
  <c r="L186" i="20"/>
  <c r="M186" i="20"/>
  <c r="I187" i="20"/>
  <c r="J187" i="20"/>
  <c r="K187" i="20"/>
  <c r="AT187" i="20" s="1"/>
  <c r="AY187" i="20" s="1"/>
  <c r="L187" i="20"/>
  <c r="M187" i="20"/>
  <c r="I188" i="20"/>
  <c r="J188" i="20"/>
  <c r="K188" i="20"/>
  <c r="AT188" i="20" s="1"/>
  <c r="AY188" i="20" s="1"/>
  <c r="L188" i="20"/>
  <c r="M188" i="20"/>
  <c r="I189" i="20"/>
  <c r="J189" i="20"/>
  <c r="K189" i="20"/>
  <c r="AT189" i="20" s="1"/>
  <c r="AY189" i="20" s="1"/>
  <c r="L189" i="20"/>
  <c r="M189" i="20"/>
  <c r="I190" i="20"/>
  <c r="J190" i="20"/>
  <c r="K190" i="20"/>
  <c r="AT190" i="20" s="1"/>
  <c r="AY190" i="20" s="1"/>
  <c r="L190" i="20"/>
  <c r="M190" i="20"/>
  <c r="I191" i="20"/>
  <c r="J191" i="20"/>
  <c r="K191" i="20"/>
  <c r="AT191" i="20" s="1"/>
  <c r="AY191" i="20" s="1"/>
  <c r="L191" i="20"/>
  <c r="M191" i="20"/>
  <c r="I192" i="20"/>
  <c r="J192" i="20"/>
  <c r="K192" i="20"/>
  <c r="AT192" i="20" s="1"/>
  <c r="AY192" i="20" s="1"/>
  <c r="L192" i="20"/>
  <c r="M192" i="20"/>
  <c r="I193" i="20"/>
  <c r="J193" i="20"/>
  <c r="K193" i="20"/>
  <c r="AT193" i="20" s="1"/>
  <c r="AY193" i="20" s="1"/>
  <c r="L193" i="20"/>
  <c r="M193" i="20"/>
  <c r="I194" i="20"/>
  <c r="J194" i="20"/>
  <c r="K194" i="20"/>
  <c r="AT194" i="20" s="1"/>
  <c r="AY194" i="20" s="1"/>
  <c r="L194" i="20"/>
  <c r="M194" i="20"/>
  <c r="I195" i="20"/>
  <c r="J195" i="20"/>
  <c r="K195" i="20"/>
  <c r="AT195" i="20" s="1"/>
  <c r="AY195" i="20" s="1"/>
  <c r="L195" i="20"/>
  <c r="M195" i="20"/>
  <c r="I196" i="20"/>
  <c r="J196" i="20"/>
  <c r="K196" i="20"/>
  <c r="AT196" i="20" s="1"/>
  <c r="AY196" i="20" s="1"/>
  <c r="L196" i="20"/>
  <c r="M196" i="20"/>
  <c r="I197" i="20"/>
  <c r="J197" i="20"/>
  <c r="K197" i="20"/>
  <c r="AT197" i="20" s="1"/>
  <c r="AY197" i="20" s="1"/>
  <c r="L197" i="20"/>
  <c r="M197" i="20"/>
  <c r="I198" i="20"/>
  <c r="J198" i="20"/>
  <c r="K198" i="20"/>
  <c r="AT198" i="20" s="1"/>
  <c r="AY198" i="20" s="1"/>
  <c r="L198" i="20"/>
  <c r="M198" i="20"/>
  <c r="I199" i="20"/>
  <c r="J199" i="20"/>
  <c r="K199" i="20"/>
  <c r="AT199" i="20" s="1"/>
  <c r="AY199" i="20" s="1"/>
  <c r="L199" i="20"/>
  <c r="M199" i="20"/>
  <c r="I200" i="20"/>
  <c r="J200" i="20"/>
  <c r="K200" i="20"/>
  <c r="AT200" i="20" s="1"/>
  <c r="AY200" i="20" s="1"/>
  <c r="L200" i="20"/>
  <c r="M200" i="20"/>
  <c r="I201" i="20"/>
  <c r="J201" i="20"/>
  <c r="K201" i="20"/>
  <c r="AT201" i="20" s="1"/>
  <c r="AY201" i="20" s="1"/>
  <c r="L201" i="20"/>
  <c r="M201" i="20"/>
  <c r="I202" i="20"/>
  <c r="J202" i="20"/>
  <c r="K202" i="20"/>
  <c r="AT202" i="20" s="1"/>
  <c r="AY202" i="20" s="1"/>
  <c r="L202" i="20"/>
  <c r="M202" i="20"/>
  <c r="I203" i="20"/>
  <c r="J203" i="20"/>
  <c r="K203" i="20"/>
  <c r="AT203" i="20" s="1"/>
  <c r="AY203" i="20" s="1"/>
  <c r="L203" i="20"/>
  <c r="M203" i="20"/>
  <c r="I204" i="20"/>
  <c r="J204" i="20"/>
  <c r="K204" i="20"/>
  <c r="AT204" i="20" s="1"/>
  <c r="AY204" i="20" s="1"/>
  <c r="L204" i="20"/>
  <c r="M204" i="20"/>
  <c r="I205" i="20"/>
  <c r="J205" i="20"/>
  <c r="K205" i="20"/>
  <c r="AT205" i="20" s="1"/>
  <c r="AY205" i="20" s="1"/>
  <c r="L205" i="20"/>
  <c r="M205" i="20"/>
  <c r="I206" i="20"/>
  <c r="J206" i="20"/>
  <c r="K206" i="20"/>
  <c r="AT206" i="20" s="1"/>
  <c r="AY206" i="20" s="1"/>
  <c r="L206" i="20"/>
  <c r="M206" i="20"/>
  <c r="I207" i="20"/>
  <c r="J207" i="20"/>
  <c r="K207" i="20"/>
  <c r="AT207" i="20" s="1"/>
  <c r="AY207" i="20" s="1"/>
  <c r="L207" i="20"/>
  <c r="M207" i="20"/>
  <c r="I208" i="20"/>
  <c r="J208" i="20"/>
  <c r="K208" i="20"/>
  <c r="AT208" i="20" s="1"/>
  <c r="AY208" i="20" s="1"/>
  <c r="L208" i="20"/>
  <c r="M208" i="20"/>
  <c r="I209" i="20"/>
  <c r="J209" i="20"/>
  <c r="K209" i="20"/>
  <c r="AT209" i="20" s="1"/>
  <c r="AY209" i="20" s="1"/>
  <c r="L209" i="20"/>
  <c r="M209" i="20"/>
  <c r="I210" i="20"/>
  <c r="J210" i="20"/>
  <c r="K210" i="20"/>
  <c r="AT210" i="20" s="1"/>
  <c r="AY210" i="20" s="1"/>
  <c r="L210" i="20"/>
  <c r="M210" i="20"/>
  <c r="I211" i="20"/>
  <c r="J211" i="20"/>
  <c r="K211" i="20"/>
  <c r="AT211" i="20" s="1"/>
  <c r="AY211" i="20" s="1"/>
  <c r="L211" i="20"/>
  <c r="M211" i="20"/>
  <c r="I212" i="20"/>
  <c r="J212" i="20"/>
  <c r="K212" i="20"/>
  <c r="AT212" i="20" s="1"/>
  <c r="AY212" i="20" s="1"/>
  <c r="L212" i="20"/>
  <c r="M212" i="20"/>
  <c r="I213" i="20"/>
  <c r="J213" i="20"/>
  <c r="K213" i="20"/>
  <c r="AT213" i="20" s="1"/>
  <c r="AY213" i="20" s="1"/>
  <c r="L213" i="20"/>
  <c r="M213" i="20"/>
  <c r="I214" i="20"/>
  <c r="J214" i="20"/>
  <c r="K214" i="20"/>
  <c r="AT214" i="20" s="1"/>
  <c r="AY214" i="20" s="1"/>
  <c r="L214" i="20"/>
  <c r="M214" i="20"/>
  <c r="I215" i="20"/>
  <c r="J215" i="20"/>
  <c r="K215" i="20"/>
  <c r="AT215" i="20" s="1"/>
  <c r="AY215" i="20" s="1"/>
  <c r="L215" i="20"/>
  <c r="M215" i="20"/>
  <c r="I216" i="20"/>
  <c r="J216" i="20"/>
  <c r="K216" i="20"/>
  <c r="AT216" i="20" s="1"/>
  <c r="AY216" i="20" s="1"/>
  <c r="L216" i="20"/>
  <c r="M216" i="20"/>
  <c r="I217" i="20"/>
  <c r="J217" i="20"/>
  <c r="K217" i="20"/>
  <c r="AT217" i="20" s="1"/>
  <c r="AY217" i="20" s="1"/>
  <c r="L217" i="20"/>
  <c r="M217" i="20"/>
  <c r="I218" i="20"/>
  <c r="J218" i="20"/>
  <c r="K218" i="20"/>
  <c r="AT218" i="20" s="1"/>
  <c r="AY218" i="20" s="1"/>
  <c r="L218" i="20"/>
  <c r="M218" i="20"/>
  <c r="I219" i="20"/>
  <c r="J219" i="20"/>
  <c r="K219" i="20"/>
  <c r="AT219" i="20" s="1"/>
  <c r="AY219" i="20" s="1"/>
  <c r="L219" i="20"/>
  <c r="M219" i="20"/>
  <c r="I220" i="20"/>
  <c r="J220" i="20"/>
  <c r="K220" i="20"/>
  <c r="AT220" i="20" s="1"/>
  <c r="AY220" i="20" s="1"/>
  <c r="L220" i="20"/>
  <c r="M220" i="20"/>
  <c r="I221" i="20"/>
  <c r="J221" i="20"/>
  <c r="K221" i="20"/>
  <c r="AT221" i="20" s="1"/>
  <c r="AY221" i="20" s="1"/>
  <c r="L221" i="20"/>
  <c r="M221" i="20"/>
  <c r="I222" i="20"/>
  <c r="J222" i="20"/>
  <c r="K222" i="20"/>
  <c r="AT222" i="20" s="1"/>
  <c r="AY222" i="20" s="1"/>
  <c r="L222" i="20"/>
  <c r="M222" i="20"/>
  <c r="I223" i="20"/>
  <c r="J223" i="20"/>
  <c r="K223" i="20"/>
  <c r="AT223" i="20" s="1"/>
  <c r="AY223" i="20" s="1"/>
  <c r="L223" i="20"/>
  <c r="M223" i="20"/>
  <c r="I224" i="20"/>
  <c r="J224" i="20"/>
  <c r="K224" i="20"/>
  <c r="AT224" i="20" s="1"/>
  <c r="AY224" i="20" s="1"/>
  <c r="L224" i="20"/>
  <c r="M224" i="20"/>
  <c r="I225" i="20"/>
  <c r="J225" i="20"/>
  <c r="K225" i="20"/>
  <c r="AT225" i="20" s="1"/>
  <c r="AY225" i="20" s="1"/>
  <c r="L225" i="20"/>
  <c r="M225" i="20"/>
  <c r="I226" i="20"/>
  <c r="J226" i="20"/>
  <c r="K226" i="20"/>
  <c r="AT226" i="20" s="1"/>
  <c r="AY226" i="20" s="1"/>
  <c r="L226" i="20"/>
  <c r="M226" i="20"/>
  <c r="I227" i="20"/>
  <c r="J227" i="20"/>
  <c r="K227" i="20"/>
  <c r="AT227" i="20" s="1"/>
  <c r="AY227" i="20" s="1"/>
  <c r="L227" i="20"/>
  <c r="M227" i="20"/>
  <c r="I228" i="20"/>
  <c r="J228" i="20"/>
  <c r="K228" i="20"/>
  <c r="AT228" i="20" s="1"/>
  <c r="AY228" i="20" s="1"/>
  <c r="L228" i="20"/>
  <c r="M228" i="20"/>
  <c r="I229" i="20"/>
  <c r="J229" i="20"/>
  <c r="K229" i="20"/>
  <c r="AT229" i="20" s="1"/>
  <c r="AY229" i="20" s="1"/>
  <c r="L229" i="20"/>
  <c r="M229" i="20"/>
  <c r="I230" i="20"/>
  <c r="J230" i="20"/>
  <c r="K230" i="20"/>
  <c r="AT230" i="20" s="1"/>
  <c r="AY230" i="20" s="1"/>
  <c r="L230" i="20"/>
  <c r="M230" i="20"/>
  <c r="I231" i="20"/>
  <c r="J231" i="20"/>
  <c r="K231" i="20"/>
  <c r="AT231" i="20" s="1"/>
  <c r="AY231" i="20" s="1"/>
  <c r="L231" i="20"/>
  <c r="M231" i="20"/>
  <c r="I232" i="20"/>
  <c r="J232" i="20"/>
  <c r="K232" i="20"/>
  <c r="AT232" i="20" s="1"/>
  <c r="AY232" i="20" s="1"/>
  <c r="L232" i="20"/>
  <c r="M232" i="20"/>
  <c r="I233" i="20"/>
  <c r="J233" i="20"/>
  <c r="K233" i="20"/>
  <c r="AT233" i="20" s="1"/>
  <c r="AY233" i="20" s="1"/>
  <c r="L233" i="20"/>
  <c r="M233" i="20"/>
  <c r="I234" i="20"/>
  <c r="J234" i="20"/>
  <c r="K234" i="20"/>
  <c r="AT234" i="20" s="1"/>
  <c r="AY234" i="20" s="1"/>
  <c r="L234" i="20"/>
  <c r="M234" i="20"/>
  <c r="I235" i="20"/>
  <c r="J235" i="20"/>
  <c r="K235" i="20"/>
  <c r="AT235" i="20" s="1"/>
  <c r="AY235" i="20" s="1"/>
  <c r="L235" i="20"/>
  <c r="M235" i="20"/>
  <c r="I236" i="20"/>
  <c r="J236" i="20"/>
  <c r="K236" i="20"/>
  <c r="AT236" i="20" s="1"/>
  <c r="AY236" i="20" s="1"/>
  <c r="L236" i="20"/>
  <c r="M236" i="20"/>
  <c r="I237" i="20"/>
  <c r="J237" i="20"/>
  <c r="K237" i="20"/>
  <c r="AT237" i="20" s="1"/>
  <c r="AY237" i="20" s="1"/>
  <c r="L237" i="20"/>
  <c r="M237" i="20"/>
  <c r="I238" i="20"/>
  <c r="J238" i="20"/>
  <c r="K238" i="20"/>
  <c r="AT238" i="20" s="1"/>
  <c r="AY238" i="20" s="1"/>
  <c r="L238" i="20"/>
  <c r="M238" i="20"/>
  <c r="I239" i="20"/>
  <c r="J239" i="20"/>
  <c r="K239" i="20"/>
  <c r="AT239" i="20" s="1"/>
  <c r="AY239" i="20" s="1"/>
  <c r="L239" i="20"/>
  <c r="M239" i="20"/>
  <c r="I240" i="20"/>
  <c r="J240" i="20"/>
  <c r="K240" i="20"/>
  <c r="AT240" i="20" s="1"/>
  <c r="AY240" i="20" s="1"/>
  <c r="L240" i="20"/>
  <c r="M240" i="20"/>
  <c r="I241" i="20"/>
  <c r="J241" i="20"/>
  <c r="K241" i="20"/>
  <c r="AT241" i="20" s="1"/>
  <c r="AY241" i="20" s="1"/>
  <c r="L241" i="20"/>
  <c r="M241" i="20"/>
  <c r="I242" i="20"/>
  <c r="J242" i="20"/>
  <c r="K242" i="20"/>
  <c r="AT242" i="20" s="1"/>
  <c r="AY242" i="20" s="1"/>
  <c r="L242" i="20"/>
  <c r="M242" i="20"/>
  <c r="I243" i="20"/>
  <c r="J243" i="20"/>
  <c r="K243" i="20"/>
  <c r="AT243" i="20" s="1"/>
  <c r="AY243" i="20" s="1"/>
  <c r="L243" i="20"/>
  <c r="M243" i="20"/>
  <c r="I244" i="20"/>
  <c r="J244" i="20"/>
  <c r="K244" i="20"/>
  <c r="AT244" i="20" s="1"/>
  <c r="AY244" i="20" s="1"/>
  <c r="L244" i="20"/>
  <c r="M244" i="20"/>
  <c r="I245" i="20"/>
  <c r="J245" i="20"/>
  <c r="K245" i="20"/>
  <c r="AT245" i="20" s="1"/>
  <c r="AY245" i="20" s="1"/>
  <c r="L245" i="20"/>
  <c r="M245" i="20"/>
  <c r="I246" i="20"/>
  <c r="J246" i="20"/>
  <c r="K246" i="20"/>
  <c r="AT246" i="20" s="1"/>
  <c r="AY246" i="20" s="1"/>
  <c r="L246" i="20"/>
  <c r="M246" i="20"/>
  <c r="I247" i="20"/>
  <c r="J247" i="20"/>
  <c r="K247" i="20"/>
  <c r="AT247" i="20" s="1"/>
  <c r="AY247" i="20" s="1"/>
  <c r="L247" i="20"/>
  <c r="M247" i="20"/>
  <c r="I248" i="20"/>
  <c r="J248" i="20"/>
  <c r="K248" i="20"/>
  <c r="AT248" i="20" s="1"/>
  <c r="AY248" i="20" s="1"/>
  <c r="L248" i="20"/>
  <c r="M248" i="20"/>
  <c r="I249" i="20"/>
  <c r="J249" i="20"/>
  <c r="K249" i="20"/>
  <c r="AT249" i="20" s="1"/>
  <c r="AY249" i="20" s="1"/>
  <c r="L249" i="20"/>
  <c r="M249" i="20"/>
  <c r="I250" i="20"/>
  <c r="J250" i="20"/>
  <c r="K250" i="20"/>
  <c r="AT250" i="20" s="1"/>
  <c r="AY250" i="20" s="1"/>
  <c r="L250" i="20"/>
  <c r="M250" i="20"/>
  <c r="I251" i="20"/>
  <c r="J251" i="20"/>
  <c r="K251" i="20"/>
  <c r="AT251" i="20" s="1"/>
  <c r="AY251" i="20" s="1"/>
  <c r="L251" i="20"/>
  <c r="M251" i="20"/>
  <c r="I252" i="20"/>
  <c r="J252" i="20"/>
  <c r="K252" i="20"/>
  <c r="AT252" i="20" s="1"/>
  <c r="AY252" i="20" s="1"/>
  <c r="L252" i="20"/>
  <c r="M252" i="20"/>
  <c r="I253" i="20"/>
  <c r="J253" i="20"/>
  <c r="K253" i="20"/>
  <c r="AT253" i="20" s="1"/>
  <c r="AY253" i="20" s="1"/>
  <c r="L253" i="20"/>
  <c r="M253" i="20"/>
  <c r="I254" i="20"/>
  <c r="J254" i="20"/>
  <c r="K254" i="20"/>
  <c r="AT254" i="20" s="1"/>
  <c r="AY254" i="20" s="1"/>
  <c r="L254" i="20"/>
  <c r="M254" i="20"/>
  <c r="I255" i="20"/>
  <c r="J255" i="20"/>
  <c r="K255" i="20"/>
  <c r="AT255" i="20" s="1"/>
  <c r="AY255" i="20" s="1"/>
  <c r="L255" i="20"/>
  <c r="M255" i="20"/>
  <c r="I256" i="20"/>
  <c r="J256" i="20"/>
  <c r="K256" i="20"/>
  <c r="AT256" i="20" s="1"/>
  <c r="AY256" i="20" s="1"/>
  <c r="L256" i="20"/>
  <c r="M256" i="20"/>
  <c r="I257" i="20"/>
  <c r="J257" i="20"/>
  <c r="K257" i="20"/>
  <c r="AT257" i="20" s="1"/>
  <c r="AY257" i="20" s="1"/>
  <c r="L257" i="20"/>
  <c r="M257" i="20"/>
  <c r="I258" i="20"/>
  <c r="J258" i="20"/>
  <c r="K258" i="20"/>
  <c r="AT258" i="20" s="1"/>
  <c r="AY258" i="20" s="1"/>
  <c r="L258" i="20"/>
  <c r="M258" i="20"/>
  <c r="I259" i="20"/>
  <c r="J259" i="20"/>
  <c r="K259" i="20"/>
  <c r="AT259" i="20" s="1"/>
  <c r="AY259" i="20" s="1"/>
  <c r="L259" i="20"/>
  <c r="M259" i="20"/>
  <c r="I260" i="20"/>
  <c r="J260" i="20"/>
  <c r="K260" i="20"/>
  <c r="AT260" i="20" s="1"/>
  <c r="AY260" i="20" s="1"/>
  <c r="L260" i="20"/>
  <c r="M260" i="20"/>
  <c r="I261" i="20"/>
  <c r="J261" i="20"/>
  <c r="K261" i="20"/>
  <c r="AT261" i="20" s="1"/>
  <c r="AY261" i="20" s="1"/>
  <c r="L261" i="20"/>
  <c r="M261" i="20"/>
  <c r="I262" i="20"/>
  <c r="J262" i="20"/>
  <c r="K262" i="20"/>
  <c r="AT262" i="20" s="1"/>
  <c r="AY262" i="20" s="1"/>
  <c r="L262" i="20"/>
  <c r="M262" i="20"/>
  <c r="I263" i="20"/>
  <c r="J263" i="20"/>
  <c r="K263" i="20"/>
  <c r="AT263" i="20" s="1"/>
  <c r="AY263" i="20" s="1"/>
  <c r="L263" i="20"/>
  <c r="M263" i="20"/>
  <c r="I264" i="20"/>
  <c r="J264" i="20"/>
  <c r="K264" i="20"/>
  <c r="AT264" i="20" s="1"/>
  <c r="AY264" i="20" s="1"/>
  <c r="L264" i="20"/>
  <c r="M264" i="20"/>
  <c r="I265" i="20"/>
  <c r="J265" i="20"/>
  <c r="K265" i="20"/>
  <c r="AT265" i="20" s="1"/>
  <c r="AY265" i="20" s="1"/>
  <c r="L265" i="20"/>
  <c r="M265" i="20"/>
  <c r="I266" i="20"/>
  <c r="J266" i="20"/>
  <c r="K266" i="20"/>
  <c r="AT266" i="20" s="1"/>
  <c r="AY266" i="20" s="1"/>
  <c r="L266" i="20"/>
  <c r="M266" i="20"/>
  <c r="I267" i="20"/>
  <c r="J267" i="20"/>
  <c r="K267" i="20"/>
  <c r="AT267" i="20" s="1"/>
  <c r="AY267" i="20" s="1"/>
  <c r="L267" i="20"/>
  <c r="M267" i="20"/>
  <c r="I268" i="20"/>
  <c r="J268" i="20"/>
  <c r="K268" i="20"/>
  <c r="AT268" i="20" s="1"/>
  <c r="AY268" i="20" s="1"/>
  <c r="L268" i="20"/>
  <c r="M268" i="20"/>
  <c r="I269" i="20"/>
  <c r="J269" i="20"/>
  <c r="K269" i="20"/>
  <c r="AT269" i="20" s="1"/>
  <c r="AY269" i="20" s="1"/>
  <c r="L269" i="20"/>
  <c r="M269" i="20"/>
  <c r="I270" i="20"/>
  <c r="J270" i="20"/>
  <c r="K270" i="20"/>
  <c r="AT270" i="20" s="1"/>
  <c r="AY270" i="20" s="1"/>
  <c r="L270" i="20"/>
  <c r="M270" i="20"/>
  <c r="I271" i="20"/>
  <c r="J271" i="20"/>
  <c r="K271" i="20"/>
  <c r="AT271" i="20" s="1"/>
  <c r="AY271" i="20" s="1"/>
  <c r="L271" i="20"/>
  <c r="M271" i="20"/>
  <c r="I272" i="20"/>
  <c r="J272" i="20"/>
  <c r="K272" i="20"/>
  <c r="AT272" i="20" s="1"/>
  <c r="AY272" i="20" s="1"/>
  <c r="L272" i="20"/>
  <c r="M272" i="20"/>
  <c r="I273" i="20"/>
  <c r="J273" i="20"/>
  <c r="K273" i="20"/>
  <c r="AT273" i="20" s="1"/>
  <c r="AY273" i="20" s="1"/>
  <c r="L273" i="20"/>
  <c r="M273" i="20"/>
  <c r="I274" i="20"/>
  <c r="J274" i="20"/>
  <c r="K274" i="20"/>
  <c r="AT274" i="20" s="1"/>
  <c r="AY274" i="20" s="1"/>
  <c r="L274" i="20"/>
  <c r="M274" i="20"/>
  <c r="I275" i="20"/>
  <c r="J275" i="20"/>
  <c r="K275" i="20"/>
  <c r="AT275" i="20" s="1"/>
  <c r="AY275" i="20" s="1"/>
  <c r="L275" i="20"/>
  <c r="M275" i="20"/>
  <c r="I276" i="20"/>
  <c r="J276" i="20"/>
  <c r="K276" i="20"/>
  <c r="AT276" i="20" s="1"/>
  <c r="AY276" i="20" s="1"/>
  <c r="L276" i="20"/>
  <c r="M276" i="20"/>
  <c r="I277" i="20"/>
  <c r="J277" i="20"/>
  <c r="K277" i="20"/>
  <c r="AT277" i="20" s="1"/>
  <c r="AY277" i="20" s="1"/>
  <c r="L277" i="20"/>
  <c r="M277" i="20"/>
  <c r="I278" i="20"/>
  <c r="J278" i="20"/>
  <c r="K278" i="20"/>
  <c r="AT278" i="20" s="1"/>
  <c r="AY278" i="20" s="1"/>
  <c r="L278" i="20"/>
  <c r="M278" i="20"/>
  <c r="I279" i="20"/>
  <c r="J279" i="20"/>
  <c r="K279" i="20"/>
  <c r="AT279" i="20" s="1"/>
  <c r="AY279" i="20" s="1"/>
  <c r="L279" i="20"/>
  <c r="M279" i="20"/>
  <c r="I280" i="20"/>
  <c r="J280" i="20"/>
  <c r="K280" i="20"/>
  <c r="AT280" i="20" s="1"/>
  <c r="AY280" i="20" s="1"/>
  <c r="L280" i="20"/>
  <c r="M280" i="20"/>
  <c r="I281" i="20"/>
  <c r="J281" i="20"/>
  <c r="K281" i="20"/>
  <c r="AT281" i="20" s="1"/>
  <c r="AY281" i="20" s="1"/>
  <c r="L281" i="20"/>
  <c r="M281" i="20"/>
  <c r="I282" i="20"/>
  <c r="J282" i="20"/>
  <c r="K282" i="20"/>
  <c r="AT282" i="20" s="1"/>
  <c r="AY282" i="20" s="1"/>
  <c r="L282" i="20"/>
  <c r="M282" i="20"/>
  <c r="I283" i="20"/>
  <c r="J283" i="20"/>
  <c r="K283" i="20"/>
  <c r="AT283" i="20" s="1"/>
  <c r="AY283" i="20" s="1"/>
  <c r="L283" i="20"/>
  <c r="M283" i="20"/>
  <c r="I284" i="20"/>
  <c r="J284" i="20"/>
  <c r="K284" i="20"/>
  <c r="AT284" i="20" s="1"/>
  <c r="AY284" i="20" s="1"/>
  <c r="L284" i="20"/>
  <c r="M284" i="20"/>
  <c r="I285" i="20"/>
  <c r="J285" i="20"/>
  <c r="K285" i="20"/>
  <c r="AT285" i="20" s="1"/>
  <c r="AY285" i="20" s="1"/>
  <c r="L285" i="20"/>
  <c r="M285" i="20"/>
  <c r="I286" i="20"/>
  <c r="J286" i="20"/>
  <c r="K286" i="20"/>
  <c r="AT286" i="20" s="1"/>
  <c r="AY286" i="20" s="1"/>
  <c r="L286" i="20"/>
  <c r="M286" i="20"/>
  <c r="I287" i="20"/>
  <c r="J287" i="20"/>
  <c r="K287" i="20"/>
  <c r="AT287" i="20" s="1"/>
  <c r="AY287" i="20" s="1"/>
  <c r="L287" i="20"/>
  <c r="M287" i="20"/>
  <c r="I288" i="20"/>
  <c r="J288" i="20"/>
  <c r="K288" i="20"/>
  <c r="AT288" i="20" s="1"/>
  <c r="AY288" i="20" s="1"/>
  <c r="L288" i="20"/>
  <c r="M288" i="20"/>
  <c r="I289" i="20"/>
  <c r="J289" i="20"/>
  <c r="K289" i="20"/>
  <c r="AT289" i="20" s="1"/>
  <c r="AY289" i="20" s="1"/>
  <c r="L289" i="20"/>
  <c r="M289" i="20"/>
  <c r="I290" i="20"/>
  <c r="J290" i="20"/>
  <c r="K290" i="20"/>
  <c r="AT290" i="20" s="1"/>
  <c r="AY290" i="20" s="1"/>
  <c r="L290" i="20"/>
  <c r="M290" i="20"/>
  <c r="I291" i="20"/>
  <c r="J291" i="20"/>
  <c r="K291" i="20"/>
  <c r="AT291" i="20" s="1"/>
  <c r="AY291" i="20" s="1"/>
  <c r="L291" i="20"/>
  <c r="M291" i="20"/>
  <c r="I292" i="20"/>
  <c r="J292" i="20"/>
  <c r="K292" i="20"/>
  <c r="AT292" i="20" s="1"/>
  <c r="AY292" i="20" s="1"/>
  <c r="L292" i="20"/>
  <c r="M292" i="20"/>
  <c r="I293" i="20"/>
  <c r="J293" i="20"/>
  <c r="K293" i="20"/>
  <c r="AT293" i="20" s="1"/>
  <c r="AY293" i="20" s="1"/>
  <c r="L293" i="20"/>
  <c r="M293" i="20"/>
  <c r="I294" i="20"/>
  <c r="J294" i="20"/>
  <c r="K294" i="20"/>
  <c r="AT294" i="20" s="1"/>
  <c r="AY294" i="20" s="1"/>
  <c r="L294" i="20"/>
  <c r="M294" i="20"/>
  <c r="I295" i="20"/>
  <c r="J295" i="20"/>
  <c r="K295" i="20"/>
  <c r="AT295" i="20" s="1"/>
  <c r="AY295" i="20" s="1"/>
  <c r="L295" i="20"/>
  <c r="M295" i="20"/>
  <c r="I296" i="20"/>
  <c r="J296" i="20"/>
  <c r="K296" i="20"/>
  <c r="AT296" i="20" s="1"/>
  <c r="AY296" i="20" s="1"/>
  <c r="L296" i="20"/>
  <c r="M296" i="20"/>
  <c r="I297" i="20"/>
  <c r="J297" i="20"/>
  <c r="K297" i="20"/>
  <c r="AT297" i="20" s="1"/>
  <c r="AY297" i="20" s="1"/>
  <c r="L297" i="20"/>
  <c r="M297" i="20"/>
  <c r="I298" i="20"/>
  <c r="J298" i="20"/>
  <c r="K298" i="20"/>
  <c r="AT298" i="20" s="1"/>
  <c r="AY298" i="20" s="1"/>
  <c r="L298" i="20"/>
  <c r="M298" i="20"/>
  <c r="I299" i="20"/>
  <c r="J299" i="20"/>
  <c r="K299" i="20"/>
  <c r="AT299" i="20" s="1"/>
  <c r="AY299" i="20" s="1"/>
  <c r="L299" i="20"/>
  <c r="M299" i="20"/>
  <c r="I300" i="20"/>
  <c r="J300" i="20"/>
  <c r="K300" i="20"/>
  <c r="AT300" i="20" s="1"/>
  <c r="AY300" i="20" s="1"/>
  <c r="L300" i="20"/>
  <c r="M300" i="20"/>
  <c r="I301" i="20"/>
  <c r="J301" i="20"/>
  <c r="K301" i="20"/>
  <c r="AT301" i="20" s="1"/>
  <c r="AY301" i="20" s="1"/>
  <c r="L301" i="20"/>
  <c r="M301" i="20"/>
  <c r="I302" i="20"/>
  <c r="J302" i="20"/>
  <c r="K302" i="20"/>
  <c r="AT302" i="20" s="1"/>
  <c r="AY302" i="20" s="1"/>
  <c r="L302" i="20"/>
  <c r="M302" i="20"/>
  <c r="I303" i="20"/>
  <c r="J303" i="20"/>
  <c r="K303" i="20"/>
  <c r="AT303" i="20" s="1"/>
  <c r="AY303" i="20" s="1"/>
  <c r="L303" i="20"/>
  <c r="M303" i="20"/>
  <c r="I304" i="20"/>
  <c r="J304" i="20"/>
  <c r="K304" i="20"/>
  <c r="AT304" i="20" s="1"/>
  <c r="AY304" i="20" s="1"/>
  <c r="L304" i="20"/>
  <c r="M304" i="20"/>
  <c r="I305" i="20"/>
  <c r="J305" i="20"/>
  <c r="K305" i="20"/>
  <c r="AT305" i="20" s="1"/>
  <c r="AY305" i="20" s="1"/>
  <c r="L305" i="20"/>
  <c r="M305" i="20"/>
  <c r="I306" i="20"/>
  <c r="J306" i="20"/>
  <c r="K306" i="20"/>
  <c r="AT306" i="20" s="1"/>
  <c r="AY306" i="20" s="1"/>
  <c r="L306" i="20"/>
  <c r="M306" i="20"/>
  <c r="I307" i="20"/>
  <c r="J307" i="20"/>
  <c r="K307" i="20"/>
  <c r="AT307" i="20" s="1"/>
  <c r="AY307" i="20" s="1"/>
  <c r="L307" i="20"/>
  <c r="M307" i="20"/>
  <c r="I308" i="20"/>
  <c r="J308" i="20"/>
  <c r="K308" i="20"/>
  <c r="AT308" i="20" s="1"/>
  <c r="AY308" i="20" s="1"/>
  <c r="L308" i="20"/>
  <c r="M308" i="20"/>
  <c r="I309" i="20"/>
  <c r="J309" i="20"/>
  <c r="K309" i="20"/>
  <c r="AT309" i="20" s="1"/>
  <c r="AY309" i="20" s="1"/>
  <c r="L309" i="20"/>
  <c r="M309" i="20"/>
  <c r="I310" i="20"/>
  <c r="J310" i="20"/>
  <c r="K310" i="20"/>
  <c r="AT310" i="20" s="1"/>
  <c r="AY310" i="20" s="1"/>
  <c r="L310" i="20"/>
  <c r="M310" i="20"/>
  <c r="I311" i="20"/>
  <c r="J311" i="20"/>
  <c r="K311" i="20"/>
  <c r="AT311" i="20" s="1"/>
  <c r="AY311" i="20" s="1"/>
  <c r="L311" i="20"/>
  <c r="M311" i="20"/>
  <c r="I312" i="20"/>
  <c r="J312" i="20"/>
  <c r="K312" i="20"/>
  <c r="AT312" i="20" s="1"/>
  <c r="AY312" i="20" s="1"/>
  <c r="L312" i="20"/>
  <c r="M312" i="20"/>
  <c r="I313" i="20"/>
  <c r="J313" i="20"/>
  <c r="K313" i="20"/>
  <c r="AT313" i="20" s="1"/>
  <c r="AY313" i="20" s="1"/>
  <c r="L313" i="20"/>
  <c r="M313" i="20"/>
  <c r="I314" i="20"/>
  <c r="J314" i="20"/>
  <c r="K314" i="20"/>
  <c r="AT314" i="20" s="1"/>
  <c r="AY314" i="20" s="1"/>
  <c r="L314" i="20"/>
  <c r="M314" i="20"/>
  <c r="I315" i="20"/>
  <c r="J315" i="20"/>
  <c r="K315" i="20"/>
  <c r="AT315" i="20" s="1"/>
  <c r="AY315" i="20" s="1"/>
  <c r="L315" i="20"/>
  <c r="M315" i="20"/>
  <c r="I316" i="20"/>
  <c r="J316" i="20"/>
  <c r="K316" i="20"/>
  <c r="AT316" i="20" s="1"/>
  <c r="AY316" i="20" s="1"/>
  <c r="L316" i="20"/>
  <c r="M316" i="20"/>
  <c r="I317" i="20"/>
  <c r="J317" i="20"/>
  <c r="K317" i="20"/>
  <c r="AT317" i="20" s="1"/>
  <c r="AY317" i="20" s="1"/>
  <c r="L317" i="20"/>
  <c r="M317" i="20"/>
  <c r="I318" i="20"/>
  <c r="J318" i="20"/>
  <c r="K318" i="20"/>
  <c r="AT318" i="20" s="1"/>
  <c r="AY318" i="20" s="1"/>
  <c r="L318" i="20"/>
  <c r="M318" i="20"/>
  <c r="I319" i="20"/>
  <c r="J319" i="20"/>
  <c r="K319" i="20"/>
  <c r="AT319" i="20" s="1"/>
  <c r="AY319" i="20" s="1"/>
  <c r="L319" i="20"/>
  <c r="M319" i="20"/>
  <c r="I320" i="20"/>
  <c r="J320" i="20"/>
  <c r="K320" i="20"/>
  <c r="AT320" i="20" s="1"/>
  <c r="AY320" i="20" s="1"/>
  <c r="L320" i="20"/>
  <c r="M320" i="20"/>
  <c r="I321" i="20"/>
  <c r="J321" i="20"/>
  <c r="K321" i="20"/>
  <c r="AT321" i="20" s="1"/>
  <c r="AY321" i="20" s="1"/>
  <c r="L321" i="20"/>
  <c r="M321" i="20"/>
  <c r="I322" i="20"/>
  <c r="J322" i="20"/>
  <c r="K322" i="20"/>
  <c r="AT322" i="20" s="1"/>
  <c r="AY322" i="20" s="1"/>
  <c r="L322" i="20"/>
  <c r="M322" i="20"/>
  <c r="I323" i="20"/>
  <c r="J323" i="20"/>
  <c r="K323" i="20"/>
  <c r="AT323" i="20" s="1"/>
  <c r="AY323" i="20" s="1"/>
  <c r="L323" i="20"/>
  <c r="M323" i="20"/>
  <c r="I324" i="20"/>
  <c r="J324" i="20"/>
  <c r="K324" i="20"/>
  <c r="AT324" i="20" s="1"/>
  <c r="AY324" i="20" s="1"/>
  <c r="L324" i="20"/>
  <c r="M324" i="20"/>
  <c r="I325" i="20"/>
  <c r="J325" i="20"/>
  <c r="K325" i="20"/>
  <c r="AT325" i="20" s="1"/>
  <c r="AY325" i="20" s="1"/>
  <c r="L325" i="20"/>
  <c r="M325" i="20"/>
  <c r="I326" i="20"/>
  <c r="J326" i="20"/>
  <c r="K326" i="20"/>
  <c r="AT326" i="20" s="1"/>
  <c r="AY326" i="20" s="1"/>
  <c r="L326" i="20"/>
  <c r="M326" i="20"/>
  <c r="I327" i="20"/>
  <c r="J327" i="20"/>
  <c r="K327" i="20"/>
  <c r="AT327" i="20" s="1"/>
  <c r="AY327" i="20" s="1"/>
  <c r="L327" i="20"/>
  <c r="M327" i="20"/>
  <c r="I328" i="20"/>
  <c r="J328" i="20"/>
  <c r="K328" i="20"/>
  <c r="AT328" i="20" s="1"/>
  <c r="AY328" i="20" s="1"/>
  <c r="L328" i="20"/>
  <c r="M328" i="20"/>
  <c r="I329" i="20"/>
  <c r="J329" i="20"/>
  <c r="K329" i="20"/>
  <c r="AT329" i="20" s="1"/>
  <c r="AY329" i="20" s="1"/>
  <c r="L329" i="20"/>
  <c r="M329" i="20"/>
  <c r="I330" i="20"/>
  <c r="J330" i="20"/>
  <c r="K330" i="20"/>
  <c r="AT330" i="20" s="1"/>
  <c r="AY330" i="20" s="1"/>
  <c r="L330" i="20"/>
  <c r="M330" i="20"/>
  <c r="I331" i="20"/>
  <c r="J331" i="20"/>
  <c r="K331" i="20"/>
  <c r="AT331" i="20" s="1"/>
  <c r="AY331" i="20" s="1"/>
  <c r="L331" i="20"/>
  <c r="M331" i="20"/>
  <c r="I332" i="20"/>
  <c r="J332" i="20"/>
  <c r="K332" i="20"/>
  <c r="AT332" i="20" s="1"/>
  <c r="AY332" i="20" s="1"/>
  <c r="L332" i="20"/>
  <c r="M332" i="20"/>
  <c r="I333" i="20"/>
  <c r="J333" i="20"/>
  <c r="K333" i="20"/>
  <c r="AT333" i="20" s="1"/>
  <c r="AY333" i="20" s="1"/>
  <c r="L333" i="20"/>
  <c r="M333" i="20"/>
  <c r="I334" i="20"/>
  <c r="J334" i="20"/>
  <c r="K334" i="20"/>
  <c r="AT334" i="20" s="1"/>
  <c r="AY334" i="20" s="1"/>
  <c r="L334" i="20"/>
  <c r="M334" i="20"/>
  <c r="I335" i="20"/>
  <c r="J335" i="20"/>
  <c r="K335" i="20"/>
  <c r="AT335" i="20" s="1"/>
  <c r="AY335" i="20" s="1"/>
  <c r="L335" i="20"/>
  <c r="M335" i="20"/>
  <c r="I336" i="20"/>
  <c r="J336" i="20"/>
  <c r="K336" i="20"/>
  <c r="AT336" i="20" s="1"/>
  <c r="AY336" i="20" s="1"/>
  <c r="L336" i="20"/>
  <c r="M336" i="20"/>
  <c r="I337" i="20"/>
  <c r="J337" i="20"/>
  <c r="K337" i="20"/>
  <c r="AT337" i="20" s="1"/>
  <c r="AY337" i="20" s="1"/>
  <c r="L337" i="20"/>
  <c r="M337" i="20"/>
  <c r="I338" i="20"/>
  <c r="J338" i="20"/>
  <c r="K338" i="20"/>
  <c r="AT338" i="20" s="1"/>
  <c r="AY338" i="20" s="1"/>
  <c r="L338" i="20"/>
  <c r="M338" i="20"/>
  <c r="I339" i="20"/>
  <c r="J339" i="20"/>
  <c r="K339" i="20"/>
  <c r="AT339" i="20" s="1"/>
  <c r="AY339" i="20" s="1"/>
  <c r="L339" i="20"/>
  <c r="M339" i="20"/>
  <c r="I340" i="20"/>
  <c r="J340" i="20"/>
  <c r="K340" i="20"/>
  <c r="AT340" i="20" s="1"/>
  <c r="AY340" i="20" s="1"/>
  <c r="L340" i="20"/>
  <c r="M340" i="20"/>
  <c r="I341" i="20"/>
  <c r="J341" i="20"/>
  <c r="K341" i="20"/>
  <c r="AT341" i="20" s="1"/>
  <c r="AY341" i="20" s="1"/>
  <c r="L341" i="20"/>
  <c r="M341" i="20"/>
  <c r="I342" i="20"/>
  <c r="J342" i="20"/>
  <c r="K342" i="20"/>
  <c r="AT342" i="20" s="1"/>
  <c r="AY342" i="20" s="1"/>
  <c r="L342" i="20"/>
  <c r="M342" i="20"/>
  <c r="I343" i="20"/>
  <c r="J343" i="20"/>
  <c r="K343" i="20"/>
  <c r="AT343" i="20" s="1"/>
  <c r="AY343" i="20" s="1"/>
  <c r="L343" i="20"/>
  <c r="M343" i="20"/>
  <c r="I344" i="20"/>
  <c r="J344" i="20"/>
  <c r="K344" i="20"/>
  <c r="AT344" i="20" s="1"/>
  <c r="AY344" i="20" s="1"/>
  <c r="L344" i="20"/>
  <c r="M344" i="20"/>
  <c r="I345" i="20"/>
  <c r="J345" i="20"/>
  <c r="K345" i="20"/>
  <c r="AT345" i="20" s="1"/>
  <c r="AY345" i="20" s="1"/>
  <c r="L345" i="20"/>
  <c r="M345" i="20"/>
  <c r="I346" i="20"/>
  <c r="J346" i="20"/>
  <c r="K346" i="20"/>
  <c r="AT346" i="20" s="1"/>
  <c r="AY346" i="20" s="1"/>
  <c r="L346" i="20"/>
  <c r="M346" i="20"/>
  <c r="I347" i="20"/>
  <c r="J347" i="20"/>
  <c r="K347" i="20"/>
  <c r="AT347" i="20" s="1"/>
  <c r="AY347" i="20" s="1"/>
  <c r="L347" i="20"/>
  <c r="M347" i="20"/>
  <c r="I348" i="20"/>
  <c r="J348" i="20"/>
  <c r="K348" i="20"/>
  <c r="AT348" i="20" s="1"/>
  <c r="AY348" i="20" s="1"/>
  <c r="L348" i="20"/>
  <c r="M348" i="20"/>
  <c r="I349" i="20"/>
  <c r="J349" i="20"/>
  <c r="K349" i="20"/>
  <c r="AT349" i="20" s="1"/>
  <c r="AY349" i="20" s="1"/>
  <c r="L349" i="20"/>
  <c r="M349" i="20"/>
  <c r="I350" i="20"/>
  <c r="J350" i="20"/>
  <c r="K350" i="20"/>
  <c r="AT350" i="20" s="1"/>
  <c r="AY350" i="20" s="1"/>
  <c r="L350" i="20"/>
  <c r="M350" i="20"/>
  <c r="I351" i="20"/>
  <c r="J351" i="20"/>
  <c r="K351" i="20"/>
  <c r="AT351" i="20" s="1"/>
  <c r="AY351" i="20" s="1"/>
  <c r="L351" i="20"/>
  <c r="M351" i="20"/>
  <c r="I352" i="20"/>
  <c r="J352" i="20"/>
  <c r="K352" i="20"/>
  <c r="AT352" i="20" s="1"/>
  <c r="AY352" i="20" s="1"/>
  <c r="L352" i="20"/>
  <c r="M352" i="20"/>
  <c r="I353" i="20"/>
  <c r="J353" i="20"/>
  <c r="K353" i="20"/>
  <c r="AT353" i="20" s="1"/>
  <c r="AY353" i="20" s="1"/>
  <c r="L353" i="20"/>
  <c r="M353" i="20"/>
  <c r="I354" i="20"/>
  <c r="J354" i="20"/>
  <c r="K354" i="20"/>
  <c r="AT354" i="20" s="1"/>
  <c r="AY354" i="20" s="1"/>
  <c r="L354" i="20"/>
  <c r="M354" i="20"/>
  <c r="I355" i="20"/>
  <c r="J355" i="20"/>
  <c r="K355" i="20"/>
  <c r="AT355" i="20" s="1"/>
  <c r="AY355" i="20" s="1"/>
  <c r="L355" i="20"/>
  <c r="M355" i="20"/>
  <c r="I356" i="20"/>
  <c r="J356" i="20"/>
  <c r="K356" i="20"/>
  <c r="AT356" i="20" s="1"/>
  <c r="AY356" i="20" s="1"/>
  <c r="L356" i="20"/>
  <c r="M356" i="20"/>
  <c r="I357" i="20"/>
  <c r="J357" i="20"/>
  <c r="K357" i="20"/>
  <c r="AT357" i="20" s="1"/>
  <c r="AY357" i="20" s="1"/>
  <c r="L357" i="20"/>
  <c r="M357" i="20"/>
  <c r="I358" i="20"/>
  <c r="J358" i="20"/>
  <c r="K358" i="20"/>
  <c r="AT358" i="20" s="1"/>
  <c r="AY358" i="20" s="1"/>
  <c r="L358" i="20"/>
  <c r="M358" i="20"/>
  <c r="I359" i="20"/>
  <c r="J359" i="20"/>
  <c r="K359" i="20"/>
  <c r="AT359" i="20" s="1"/>
  <c r="AY359" i="20" s="1"/>
  <c r="L359" i="20"/>
  <c r="M359" i="20"/>
  <c r="I360" i="20"/>
  <c r="J360" i="20"/>
  <c r="K360" i="20"/>
  <c r="AT360" i="20" s="1"/>
  <c r="AY360" i="20" s="1"/>
  <c r="L360" i="20"/>
  <c r="M360" i="20"/>
  <c r="I361" i="20"/>
  <c r="J361" i="20"/>
  <c r="K361" i="20"/>
  <c r="AT361" i="20" s="1"/>
  <c r="AY361" i="20" s="1"/>
  <c r="L361" i="20"/>
  <c r="M361" i="20"/>
  <c r="I362" i="20"/>
  <c r="J362" i="20"/>
  <c r="K362" i="20"/>
  <c r="AT362" i="20" s="1"/>
  <c r="AY362" i="20" s="1"/>
  <c r="L362" i="20"/>
  <c r="M362" i="20"/>
  <c r="I363" i="20"/>
  <c r="J363" i="20"/>
  <c r="K363" i="20"/>
  <c r="AT363" i="20" s="1"/>
  <c r="AY363" i="20" s="1"/>
  <c r="L363" i="20"/>
  <c r="M363" i="20"/>
  <c r="I364" i="20"/>
  <c r="J364" i="20"/>
  <c r="K364" i="20"/>
  <c r="AT364" i="20" s="1"/>
  <c r="AY364" i="20" s="1"/>
  <c r="L364" i="20"/>
  <c r="M364" i="20"/>
  <c r="I365" i="20"/>
  <c r="J365" i="20"/>
  <c r="K365" i="20"/>
  <c r="AT365" i="20" s="1"/>
  <c r="AY365" i="20" s="1"/>
  <c r="L365" i="20"/>
  <c r="M365" i="20"/>
  <c r="I366" i="20"/>
  <c r="J366" i="20"/>
  <c r="K366" i="20"/>
  <c r="AT366" i="20" s="1"/>
  <c r="AY366" i="20" s="1"/>
  <c r="L366" i="20"/>
  <c r="M366" i="20"/>
  <c r="I367" i="20"/>
  <c r="J367" i="20"/>
  <c r="K367" i="20"/>
  <c r="AT367" i="20" s="1"/>
  <c r="AY367" i="20" s="1"/>
  <c r="L367" i="20"/>
  <c r="M367" i="20"/>
  <c r="I368" i="20"/>
  <c r="J368" i="20"/>
  <c r="K368" i="20"/>
  <c r="AT368" i="20" s="1"/>
  <c r="AY368" i="20" s="1"/>
  <c r="L368" i="20"/>
  <c r="M368" i="20"/>
  <c r="I369" i="20"/>
  <c r="J369" i="20"/>
  <c r="K369" i="20"/>
  <c r="AT369" i="20" s="1"/>
  <c r="AY369" i="20" s="1"/>
  <c r="L369" i="20"/>
  <c r="M369" i="20"/>
  <c r="I370" i="20"/>
  <c r="J370" i="20"/>
  <c r="K370" i="20"/>
  <c r="AT370" i="20" s="1"/>
  <c r="AY370" i="20" s="1"/>
  <c r="L370" i="20"/>
  <c r="M370" i="20"/>
  <c r="I371" i="20"/>
  <c r="J371" i="20"/>
  <c r="K371" i="20"/>
  <c r="AT371" i="20" s="1"/>
  <c r="AY371" i="20" s="1"/>
  <c r="L371" i="20"/>
  <c r="M371" i="20"/>
  <c r="I372" i="20"/>
  <c r="J372" i="20"/>
  <c r="K372" i="20"/>
  <c r="AT372" i="20" s="1"/>
  <c r="AY372" i="20" s="1"/>
  <c r="L372" i="20"/>
  <c r="M372" i="20"/>
  <c r="I373" i="20"/>
  <c r="J373" i="20"/>
  <c r="K373" i="20"/>
  <c r="AT373" i="20" s="1"/>
  <c r="AY373" i="20" s="1"/>
  <c r="L373" i="20"/>
  <c r="M373" i="20"/>
  <c r="I374" i="20"/>
  <c r="J374" i="20"/>
  <c r="K374" i="20"/>
  <c r="AT374" i="20" s="1"/>
  <c r="AY374" i="20" s="1"/>
  <c r="L374" i="20"/>
  <c r="M374" i="20"/>
  <c r="I375" i="20"/>
  <c r="J375" i="20"/>
  <c r="K375" i="20"/>
  <c r="AT375" i="20" s="1"/>
  <c r="AY375" i="20" s="1"/>
  <c r="L375" i="20"/>
  <c r="M375" i="20"/>
  <c r="I376" i="20"/>
  <c r="J376" i="20"/>
  <c r="K376" i="20"/>
  <c r="AT376" i="20" s="1"/>
  <c r="AY376" i="20" s="1"/>
  <c r="L376" i="20"/>
  <c r="M376" i="20"/>
  <c r="I377" i="20"/>
  <c r="J377" i="20"/>
  <c r="K377" i="20"/>
  <c r="AT377" i="20" s="1"/>
  <c r="AY377" i="20" s="1"/>
  <c r="L377" i="20"/>
  <c r="M377" i="20"/>
  <c r="I378" i="20"/>
  <c r="J378" i="20"/>
  <c r="K378" i="20"/>
  <c r="AT378" i="20" s="1"/>
  <c r="AY378" i="20" s="1"/>
  <c r="L378" i="20"/>
  <c r="M378" i="20"/>
  <c r="I379" i="20"/>
  <c r="J379" i="20"/>
  <c r="K379" i="20"/>
  <c r="AT379" i="20" s="1"/>
  <c r="AY379" i="20" s="1"/>
  <c r="L379" i="20"/>
  <c r="M379" i="20"/>
  <c r="I380" i="20"/>
  <c r="J380" i="20"/>
  <c r="K380" i="20"/>
  <c r="AT380" i="20" s="1"/>
  <c r="AY380" i="20" s="1"/>
  <c r="L380" i="20"/>
  <c r="M380" i="20"/>
  <c r="I381" i="20"/>
  <c r="J381" i="20"/>
  <c r="K381" i="20"/>
  <c r="AT381" i="20" s="1"/>
  <c r="AY381" i="20" s="1"/>
  <c r="L381" i="20"/>
  <c r="M381" i="20"/>
  <c r="I382" i="20"/>
  <c r="J382" i="20"/>
  <c r="K382" i="20"/>
  <c r="AT382" i="20" s="1"/>
  <c r="AY382" i="20" s="1"/>
  <c r="L382" i="20"/>
  <c r="M382" i="20"/>
  <c r="I383" i="20"/>
  <c r="J383" i="20"/>
  <c r="K383" i="20"/>
  <c r="AT383" i="20" s="1"/>
  <c r="AY383" i="20" s="1"/>
  <c r="L383" i="20"/>
  <c r="M383" i="20"/>
  <c r="I384" i="20"/>
  <c r="J384" i="20"/>
  <c r="K384" i="20"/>
  <c r="AT384" i="20" s="1"/>
  <c r="AY384" i="20" s="1"/>
  <c r="L384" i="20"/>
  <c r="M384" i="20"/>
  <c r="I385" i="20"/>
  <c r="J385" i="20"/>
  <c r="K385" i="20"/>
  <c r="AT385" i="20" s="1"/>
  <c r="AY385" i="20" s="1"/>
  <c r="L385" i="20"/>
  <c r="M385" i="20"/>
  <c r="I386" i="20"/>
  <c r="J386" i="20"/>
  <c r="K386" i="20"/>
  <c r="AT386" i="20" s="1"/>
  <c r="AY386" i="20" s="1"/>
  <c r="L386" i="20"/>
  <c r="M386" i="20"/>
  <c r="I387" i="20"/>
  <c r="J387" i="20"/>
  <c r="K387" i="20"/>
  <c r="AT387" i="20" s="1"/>
  <c r="AY387" i="20" s="1"/>
  <c r="L387" i="20"/>
  <c r="M387" i="20"/>
  <c r="I388" i="20"/>
  <c r="J388" i="20"/>
  <c r="K388" i="20"/>
  <c r="AT388" i="20" s="1"/>
  <c r="AY388" i="20" s="1"/>
  <c r="L388" i="20"/>
  <c r="M388" i="20"/>
  <c r="I389" i="20"/>
  <c r="J389" i="20"/>
  <c r="K389" i="20"/>
  <c r="AT389" i="20" s="1"/>
  <c r="AY389" i="20" s="1"/>
  <c r="L389" i="20"/>
  <c r="M389" i="20"/>
  <c r="I390" i="20"/>
  <c r="J390" i="20"/>
  <c r="K390" i="20"/>
  <c r="AT390" i="20" s="1"/>
  <c r="AY390" i="20" s="1"/>
  <c r="L390" i="20"/>
  <c r="M390" i="20"/>
  <c r="I391" i="20"/>
  <c r="J391" i="20"/>
  <c r="K391" i="20"/>
  <c r="AT391" i="20" s="1"/>
  <c r="AY391" i="20" s="1"/>
  <c r="L391" i="20"/>
  <c r="M391" i="20"/>
  <c r="I392" i="20"/>
  <c r="J392" i="20"/>
  <c r="K392" i="20"/>
  <c r="AT392" i="20" s="1"/>
  <c r="AY392" i="20" s="1"/>
  <c r="L392" i="20"/>
  <c r="M392" i="20"/>
  <c r="I393" i="20"/>
  <c r="J393" i="20"/>
  <c r="K393" i="20"/>
  <c r="AT393" i="20" s="1"/>
  <c r="AY393" i="20" s="1"/>
  <c r="L393" i="20"/>
  <c r="M393" i="20"/>
  <c r="I394" i="20"/>
  <c r="J394" i="20"/>
  <c r="K394" i="20"/>
  <c r="AT394" i="20" s="1"/>
  <c r="AY394" i="20" s="1"/>
  <c r="L394" i="20"/>
  <c r="M394" i="20"/>
  <c r="I395" i="20"/>
  <c r="J395" i="20"/>
  <c r="K395" i="20"/>
  <c r="AT395" i="20" s="1"/>
  <c r="AY395" i="20" s="1"/>
  <c r="L395" i="20"/>
  <c r="M395" i="20"/>
  <c r="I396" i="20"/>
  <c r="J396" i="20"/>
  <c r="K396" i="20"/>
  <c r="AT396" i="20" s="1"/>
  <c r="AY396" i="20" s="1"/>
  <c r="L396" i="20"/>
  <c r="M396" i="20"/>
  <c r="I397" i="20"/>
  <c r="J397" i="20"/>
  <c r="K397" i="20"/>
  <c r="AT397" i="20" s="1"/>
  <c r="AY397" i="20" s="1"/>
  <c r="L397" i="20"/>
  <c r="M397" i="20"/>
  <c r="I398" i="20"/>
  <c r="J398" i="20"/>
  <c r="K398" i="20"/>
  <c r="AT398" i="20" s="1"/>
  <c r="AY398" i="20" s="1"/>
  <c r="L398" i="20"/>
  <c r="M398" i="20"/>
  <c r="I399" i="20"/>
  <c r="J399" i="20"/>
  <c r="K399" i="20"/>
  <c r="AT399" i="20" s="1"/>
  <c r="AY399" i="20" s="1"/>
  <c r="L399" i="20"/>
  <c r="M399" i="20"/>
  <c r="I400" i="20"/>
  <c r="J400" i="20"/>
  <c r="K400" i="20"/>
  <c r="AT400" i="20" s="1"/>
  <c r="AY400" i="20" s="1"/>
  <c r="L400" i="20"/>
  <c r="M400" i="20"/>
  <c r="I401" i="20"/>
  <c r="J401" i="20"/>
  <c r="K401" i="20"/>
  <c r="AT401" i="20" s="1"/>
  <c r="AY401" i="20" s="1"/>
  <c r="L401" i="20"/>
  <c r="M401" i="20"/>
  <c r="I402" i="20"/>
  <c r="J402" i="20"/>
  <c r="K402" i="20"/>
  <c r="AT402" i="20" s="1"/>
  <c r="AY402" i="20" s="1"/>
  <c r="L402" i="20"/>
  <c r="M402" i="20"/>
  <c r="I403" i="20"/>
  <c r="J403" i="20"/>
  <c r="K403" i="20"/>
  <c r="AT403" i="20" s="1"/>
  <c r="AY403" i="20" s="1"/>
  <c r="L403" i="20"/>
  <c r="M403" i="20"/>
  <c r="I404" i="20"/>
  <c r="J404" i="20"/>
  <c r="K404" i="20"/>
  <c r="AT404" i="20" s="1"/>
  <c r="AY404" i="20" s="1"/>
  <c r="L404" i="20"/>
  <c r="M404" i="20"/>
  <c r="I405" i="20"/>
  <c r="J405" i="20"/>
  <c r="K405" i="20"/>
  <c r="AT405" i="20" s="1"/>
  <c r="AY405" i="20" s="1"/>
  <c r="L405" i="20"/>
  <c r="M405" i="20"/>
  <c r="I406" i="20"/>
  <c r="J406" i="20"/>
  <c r="K406" i="20"/>
  <c r="AT406" i="20" s="1"/>
  <c r="AY406" i="20" s="1"/>
  <c r="L406" i="20"/>
  <c r="M406" i="20"/>
  <c r="I407" i="20"/>
  <c r="J407" i="20"/>
  <c r="K407" i="20"/>
  <c r="AT407" i="20" s="1"/>
  <c r="AY407" i="20" s="1"/>
  <c r="L407" i="20"/>
  <c r="M407" i="20"/>
  <c r="I408" i="20"/>
  <c r="J408" i="20"/>
  <c r="K408" i="20"/>
  <c r="AT408" i="20" s="1"/>
  <c r="AY408" i="20" s="1"/>
  <c r="L408" i="20"/>
  <c r="M408" i="20"/>
  <c r="I409" i="20"/>
  <c r="J409" i="20"/>
  <c r="K409" i="20"/>
  <c r="AT409" i="20" s="1"/>
  <c r="AY409" i="20" s="1"/>
  <c r="L409" i="20"/>
  <c r="M409" i="20"/>
  <c r="I410" i="20"/>
  <c r="J410" i="20"/>
  <c r="K410" i="20"/>
  <c r="AT410" i="20" s="1"/>
  <c r="AY410" i="20" s="1"/>
  <c r="L410" i="20"/>
  <c r="M410" i="20"/>
  <c r="I411" i="20"/>
  <c r="J411" i="20"/>
  <c r="K411" i="20"/>
  <c r="AT411" i="20" s="1"/>
  <c r="AY411" i="20" s="1"/>
  <c r="L411" i="20"/>
  <c r="M411" i="20"/>
  <c r="I412" i="20"/>
  <c r="J412" i="20"/>
  <c r="K412" i="20"/>
  <c r="AT412" i="20" s="1"/>
  <c r="AY412" i="20" s="1"/>
  <c r="L412" i="20"/>
  <c r="M412" i="20"/>
  <c r="I413" i="20"/>
  <c r="J413" i="20"/>
  <c r="K413" i="20"/>
  <c r="AT413" i="20" s="1"/>
  <c r="AY413" i="20" s="1"/>
  <c r="L413" i="20"/>
  <c r="M413" i="20"/>
  <c r="I414" i="20"/>
  <c r="J414" i="20"/>
  <c r="K414" i="20"/>
  <c r="AT414" i="20" s="1"/>
  <c r="AY414" i="20" s="1"/>
  <c r="L414" i="20"/>
  <c r="M414" i="20"/>
  <c r="I415" i="20"/>
  <c r="J415" i="20"/>
  <c r="K415" i="20"/>
  <c r="AT415" i="20" s="1"/>
  <c r="AY415" i="20" s="1"/>
  <c r="L415" i="20"/>
  <c r="M415" i="20"/>
  <c r="I416" i="20"/>
  <c r="J416" i="20"/>
  <c r="K416" i="20"/>
  <c r="AT416" i="20" s="1"/>
  <c r="AY416" i="20" s="1"/>
  <c r="L416" i="20"/>
  <c r="M416" i="20"/>
  <c r="I417" i="20"/>
  <c r="J417" i="20"/>
  <c r="K417" i="20"/>
  <c r="AT417" i="20" s="1"/>
  <c r="AY417" i="20" s="1"/>
  <c r="L417" i="20"/>
  <c r="M417" i="20"/>
  <c r="I418" i="20"/>
  <c r="J418" i="20"/>
  <c r="K418" i="20"/>
  <c r="AT418" i="20" s="1"/>
  <c r="AY418" i="20" s="1"/>
  <c r="L418" i="20"/>
  <c r="M418" i="20"/>
  <c r="I419" i="20"/>
  <c r="J419" i="20"/>
  <c r="K419" i="20"/>
  <c r="AT419" i="20" s="1"/>
  <c r="AY419" i="20" s="1"/>
  <c r="L419" i="20"/>
  <c r="M419" i="20"/>
  <c r="I420" i="20"/>
  <c r="J420" i="20"/>
  <c r="K420" i="20"/>
  <c r="AT420" i="20" s="1"/>
  <c r="AY420" i="20" s="1"/>
  <c r="L420" i="20"/>
  <c r="M420" i="20"/>
  <c r="I421" i="20"/>
  <c r="J421" i="20"/>
  <c r="K421" i="20"/>
  <c r="AT421" i="20" s="1"/>
  <c r="AY421" i="20" s="1"/>
  <c r="L421" i="20"/>
  <c r="M421" i="20"/>
  <c r="I422" i="20"/>
  <c r="J422" i="20"/>
  <c r="K422" i="20"/>
  <c r="AT422" i="20" s="1"/>
  <c r="AY422" i="20" s="1"/>
  <c r="L422" i="20"/>
  <c r="M422" i="20"/>
  <c r="I423" i="20"/>
  <c r="J423" i="20"/>
  <c r="K423" i="20"/>
  <c r="AT423" i="20" s="1"/>
  <c r="AY423" i="20" s="1"/>
  <c r="L423" i="20"/>
  <c r="M423" i="20"/>
  <c r="I424" i="20"/>
  <c r="J424" i="20"/>
  <c r="K424" i="20"/>
  <c r="AT424" i="20" s="1"/>
  <c r="AY424" i="20" s="1"/>
  <c r="L424" i="20"/>
  <c r="M424" i="20"/>
  <c r="I425" i="20"/>
  <c r="J425" i="20"/>
  <c r="K425" i="20"/>
  <c r="AT425" i="20" s="1"/>
  <c r="AY425" i="20" s="1"/>
  <c r="L425" i="20"/>
  <c r="M425" i="20"/>
  <c r="I426" i="20"/>
  <c r="J426" i="20"/>
  <c r="K426" i="20"/>
  <c r="AT426" i="20" s="1"/>
  <c r="AY426" i="20" s="1"/>
  <c r="L426" i="20"/>
  <c r="M426" i="20"/>
  <c r="I427" i="20"/>
  <c r="J427" i="20"/>
  <c r="K427" i="20"/>
  <c r="AT427" i="20" s="1"/>
  <c r="AY427" i="20" s="1"/>
  <c r="L427" i="20"/>
  <c r="M427" i="20"/>
  <c r="I428" i="20"/>
  <c r="J428" i="20"/>
  <c r="K428" i="20"/>
  <c r="AT428" i="20" s="1"/>
  <c r="AY428" i="20" s="1"/>
  <c r="L428" i="20"/>
  <c r="M428" i="20"/>
  <c r="I429" i="20"/>
  <c r="J429" i="20"/>
  <c r="K429" i="20"/>
  <c r="AT429" i="20" s="1"/>
  <c r="AY429" i="20" s="1"/>
  <c r="L429" i="20"/>
  <c r="M429" i="20"/>
  <c r="I430" i="20"/>
  <c r="J430" i="20"/>
  <c r="K430" i="20"/>
  <c r="AT430" i="20" s="1"/>
  <c r="AY430" i="20" s="1"/>
  <c r="L430" i="20"/>
  <c r="M430" i="20"/>
  <c r="I431" i="20"/>
  <c r="J431" i="20"/>
  <c r="K431" i="20"/>
  <c r="AT431" i="20" s="1"/>
  <c r="AY431" i="20" s="1"/>
  <c r="L431" i="20"/>
  <c r="M431" i="20"/>
  <c r="I432" i="20"/>
  <c r="J432" i="20"/>
  <c r="K432" i="20"/>
  <c r="AT432" i="20" s="1"/>
  <c r="AY432" i="20" s="1"/>
  <c r="L432" i="20"/>
  <c r="M432" i="20"/>
  <c r="I433" i="20"/>
  <c r="J433" i="20"/>
  <c r="K433" i="20"/>
  <c r="AT433" i="20" s="1"/>
  <c r="AY433" i="20" s="1"/>
  <c r="L433" i="20"/>
  <c r="M433" i="20"/>
  <c r="I434" i="20"/>
  <c r="J434" i="20"/>
  <c r="K434" i="20"/>
  <c r="AT434" i="20" s="1"/>
  <c r="AY434" i="20" s="1"/>
  <c r="L434" i="20"/>
  <c r="M434" i="20"/>
  <c r="I435" i="20"/>
  <c r="J435" i="20"/>
  <c r="K435" i="20"/>
  <c r="AT435" i="20" s="1"/>
  <c r="AY435" i="20" s="1"/>
  <c r="L435" i="20"/>
  <c r="M435" i="20"/>
  <c r="I436" i="20"/>
  <c r="J436" i="20"/>
  <c r="K436" i="20"/>
  <c r="AT436" i="20" s="1"/>
  <c r="AY436" i="20" s="1"/>
  <c r="L436" i="20"/>
  <c r="M436" i="20"/>
  <c r="I437" i="20"/>
  <c r="J437" i="20"/>
  <c r="K437" i="20"/>
  <c r="AT437" i="20" s="1"/>
  <c r="AY437" i="20" s="1"/>
  <c r="L437" i="20"/>
  <c r="M437" i="20"/>
  <c r="I438" i="20"/>
  <c r="J438" i="20"/>
  <c r="K438" i="20"/>
  <c r="AT438" i="20" s="1"/>
  <c r="AY438" i="20" s="1"/>
  <c r="L438" i="20"/>
  <c r="M438" i="20"/>
  <c r="I439" i="20"/>
  <c r="J439" i="20"/>
  <c r="K439" i="20"/>
  <c r="AT439" i="20" s="1"/>
  <c r="AY439" i="20" s="1"/>
  <c r="L439" i="20"/>
  <c r="M439" i="20"/>
  <c r="I440" i="20"/>
  <c r="J440" i="20"/>
  <c r="K440" i="20"/>
  <c r="AT440" i="20" s="1"/>
  <c r="AY440" i="20" s="1"/>
  <c r="L440" i="20"/>
  <c r="M440" i="20"/>
  <c r="I441" i="20"/>
  <c r="J441" i="20"/>
  <c r="K441" i="20"/>
  <c r="AT441" i="20" s="1"/>
  <c r="AY441" i="20" s="1"/>
  <c r="L441" i="20"/>
  <c r="M441" i="20"/>
  <c r="I442" i="20"/>
  <c r="J442" i="20"/>
  <c r="K442" i="20"/>
  <c r="AT442" i="20" s="1"/>
  <c r="AY442" i="20" s="1"/>
  <c r="L442" i="20"/>
  <c r="M442" i="20"/>
  <c r="I443" i="20"/>
  <c r="J443" i="20"/>
  <c r="K443" i="20"/>
  <c r="AT443" i="20" s="1"/>
  <c r="AY443" i="20" s="1"/>
  <c r="L443" i="20"/>
  <c r="M443" i="20"/>
  <c r="I444" i="20"/>
  <c r="J444" i="20"/>
  <c r="K444" i="20"/>
  <c r="AT444" i="20" s="1"/>
  <c r="AY444" i="20" s="1"/>
  <c r="L444" i="20"/>
  <c r="M444" i="20"/>
  <c r="I445" i="20"/>
  <c r="J445" i="20"/>
  <c r="K445" i="20"/>
  <c r="AT445" i="20" s="1"/>
  <c r="AY445" i="20" s="1"/>
  <c r="L445" i="20"/>
  <c r="M445" i="20"/>
  <c r="I446" i="20"/>
  <c r="J446" i="20"/>
  <c r="K446" i="20"/>
  <c r="AT446" i="20" s="1"/>
  <c r="AY446" i="20" s="1"/>
  <c r="L446" i="20"/>
  <c r="M446" i="20"/>
  <c r="I447" i="20"/>
  <c r="J447" i="20"/>
  <c r="K447" i="20"/>
  <c r="AT447" i="20" s="1"/>
  <c r="AY447" i="20" s="1"/>
  <c r="L447" i="20"/>
  <c r="M447" i="20"/>
  <c r="I448" i="20"/>
  <c r="J448" i="20"/>
  <c r="K448" i="20"/>
  <c r="AT448" i="20" s="1"/>
  <c r="AY448" i="20" s="1"/>
  <c r="L448" i="20"/>
  <c r="M448" i="20"/>
  <c r="I449" i="20"/>
  <c r="J449" i="20"/>
  <c r="K449" i="20"/>
  <c r="AT449" i="20" s="1"/>
  <c r="AY449" i="20" s="1"/>
  <c r="L449" i="20"/>
  <c r="M449" i="20"/>
  <c r="I450" i="20"/>
  <c r="J450" i="20"/>
  <c r="K450" i="20"/>
  <c r="AT450" i="20" s="1"/>
  <c r="AY450" i="20" s="1"/>
  <c r="L450" i="20"/>
  <c r="M450" i="20"/>
  <c r="I451" i="20"/>
  <c r="J451" i="20"/>
  <c r="K451" i="20"/>
  <c r="AT451" i="20" s="1"/>
  <c r="AY451" i="20" s="1"/>
  <c r="L451" i="20"/>
  <c r="M451" i="20"/>
  <c r="I452" i="20"/>
  <c r="J452" i="20"/>
  <c r="K452" i="20"/>
  <c r="AT452" i="20" s="1"/>
  <c r="AY452" i="20" s="1"/>
  <c r="L452" i="20"/>
  <c r="M452" i="20"/>
  <c r="I453" i="20"/>
  <c r="J453" i="20"/>
  <c r="K453" i="20"/>
  <c r="AT453" i="20" s="1"/>
  <c r="AY453" i="20" s="1"/>
  <c r="L453" i="20"/>
  <c r="M453" i="20"/>
  <c r="I454" i="20"/>
  <c r="J454" i="20"/>
  <c r="K454" i="20"/>
  <c r="AT454" i="20" s="1"/>
  <c r="AY454" i="20" s="1"/>
  <c r="L454" i="20"/>
  <c r="M454" i="20"/>
  <c r="I455" i="20"/>
  <c r="J455" i="20"/>
  <c r="K455" i="20"/>
  <c r="AT455" i="20" s="1"/>
  <c r="AY455" i="20" s="1"/>
  <c r="L455" i="20"/>
  <c r="M455" i="20"/>
  <c r="I456" i="20"/>
  <c r="J456" i="20"/>
  <c r="K456" i="20"/>
  <c r="AT456" i="20" s="1"/>
  <c r="AY456" i="20" s="1"/>
  <c r="L456" i="20"/>
  <c r="M456" i="20"/>
  <c r="I457" i="20"/>
  <c r="J457" i="20"/>
  <c r="K457" i="20"/>
  <c r="AT457" i="20" s="1"/>
  <c r="AY457" i="20" s="1"/>
  <c r="L457" i="20"/>
  <c r="M457" i="20"/>
  <c r="I458" i="20"/>
  <c r="J458" i="20"/>
  <c r="K458" i="20"/>
  <c r="AT458" i="20" s="1"/>
  <c r="AY458" i="20" s="1"/>
  <c r="L458" i="20"/>
  <c r="M458" i="20"/>
  <c r="I459" i="20"/>
  <c r="J459" i="20"/>
  <c r="K459" i="20"/>
  <c r="AT459" i="20" s="1"/>
  <c r="AY459" i="20" s="1"/>
  <c r="L459" i="20"/>
  <c r="M459" i="20"/>
  <c r="I460" i="20"/>
  <c r="J460" i="20"/>
  <c r="K460" i="20"/>
  <c r="AT460" i="20" s="1"/>
  <c r="AY460" i="20" s="1"/>
  <c r="L460" i="20"/>
  <c r="M460" i="20"/>
  <c r="I461" i="20"/>
  <c r="J461" i="20"/>
  <c r="K461" i="20"/>
  <c r="AT461" i="20" s="1"/>
  <c r="AY461" i="20" s="1"/>
  <c r="L461" i="20"/>
  <c r="M461" i="20"/>
  <c r="I462" i="20"/>
  <c r="J462" i="20"/>
  <c r="K462" i="20"/>
  <c r="AT462" i="20" s="1"/>
  <c r="AY462" i="20" s="1"/>
  <c r="L462" i="20"/>
  <c r="M462" i="20"/>
  <c r="I463" i="20"/>
  <c r="J463" i="20"/>
  <c r="K463" i="20"/>
  <c r="AT463" i="20" s="1"/>
  <c r="AY463" i="20" s="1"/>
  <c r="L463" i="20"/>
  <c r="M463" i="20"/>
  <c r="I464" i="20"/>
  <c r="J464" i="20"/>
  <c r="K464" i="20"/>
  <c r="AT464" i="20" s="1"/>
  <c r="AY464" i="20" s="1"/>
  <c r="L464" i="20"/>
  <c r="M464" i="20"/>
  <c r="I465" i="20"/>
  <c r="J465" i="20"/>
  <c r="K465" i="20"/>
  <c r="AT465" i="20" s="1"/>
  <c r="AY465" i="20" s="1"/>
  <c r="L465" i="20"/>
  <c r="M465" i="20"/>
  <c r="I466" i="20"/>
  <c r="J466" i="20"/>
  <c r="K466" i="20"/>
  <c r="AT466" i="20" s="1"/>
  <c r="AY466" i="20" s="1"/>
  <c r="L466" i="20"/>
  <c r="M466" i="20"/>
  <c r="I467" i="20"/>
  <c r="J467" i="20"/>
  <c r="K467" i="20"/>
  <c r="AT467" i="20" s="1"/>
  <c r="AY467" i="20" s="1"/>
  <c r="L467" i="20"/>
  <c r="M467" i="20"/>
  <c r="I468" i="20"/>
  <c r="J468" i="20"/>
  <c r="K468" i="20"/>
  <c r="AT468" i="20" s="1"/>
  <c r="AY468" i="20" s="1"/>
  <c r="L468" i="20"/>
  <c r="M468" i="20"/>
  <c r="I469" i="20"/>
  <c r="J469" i="20"/>
  <c r="K469" i="20"/>
  <c r="AT469" i="20" s="1"/>
  <c r="AY469" i="20" s="1"/>
  <c r="L469" i="20"/>
  <c r="M469" i="20"/>
  <c r="I470" i="20"/>
  <c r="J470" i="20"/>
  <c r="K470" i="20"/>
  <c r="AT470" i="20" s="1"/>
  <c r="AY470" i="20" s="1"/>
  <c r="L470" i="20"/>
  <c r="M470" i="20"/>
  <c r="I471" i="20"/>
  <c r="J471" i="20"/>
  <c r="K471" i="20"/>
  <c r="AT471" i="20" s="1"/>
  <c r="AY471" i="20" s="1"/>
  <c r="L471" i="20"/>
  <c r="M471" i="20"/>
  <c r="I472" i="20"/>
  <c r="J472" i="20"/>
  <c r="K472" i="20"/>
  <c r="AT472" i="20" s="1"/>
  <c r="AY472" i="20" s="1"/>
  <c r="L472" i="20"/>
  <c r="M472" i="20"/>
  <c r="I473" i="20"/>
  <c r="J473" i="20"/>
  <c r="K473" i="20"/>
  <c r="AT473" i="20" s="1"/>
  <c r="AY473" i="20" s="1"/>
  <c r="L473" i="20"/>
  <c r="M473" i="20"/>
  <c r="I474" i="20"/>
  <c r="J474" i="20"/>
  <c r="K474" i="20"/>
  <c r="AT474" i="20" s="1"/>
  <c r="AY474" i="20" s="1"/>
  <c r="L474" i="20"/>
  <c r="M474" i="20"/>
  <c r="I475" i="20"/>
  <c r="J475" i="20"/>
  <c r="K475" i="20"/>
  <c r="AT475" i="20" s="1"/>
  <c r="AY475" i="20" s="1"/>
  <c r="L475" i="20"/>
  <c r="M475" i="20"/>
  <c r="I476" i="20"/>
  <c r="J476" i="20"/>
  <c r="K476" i="20"/>
  <c r="AT476" i="20" s="1"/>
  <c r="AY476" i="20" s="1"/>
  <c r="L476" i="20"/>
  <c r="M476" i="20"/>
  <c r="I477" i="20"/>
  <c r="J477" i="20"/>
  <c r="K477" i="20"/>
  <c r="AT477" i="20" s="1"/>
  <c r="AY477" i="20" s="1"/>
  <c r="L477" i="20"/>
  <c r="M477" i="20"/>
  <c r="I478" i="20"/>
  <c r="J478" i="20"/>
  <c r="K478" i="20"/>
  <c r="AT478" i="20" s="1"/>
  <c r="AY478" i="20" s="1"/>
  <c r="L478" i="20"/>
  <c r="M478" i="20"/>
  <c r="I479" i="20"/>
  <c r="J479" i="20"/>
  <c r="K479" i="20"/>
  <c r="AT479" i="20" s="1"/>
  <c r="AY479" i="20" s="1"/>
  <c r="L479" i="20"/>
  <c r="M479" i="20"/>
  <c r="I480" i="20"/>
  <c r="J480" i="20"/>
  <c r="K480" i="20"/>
  <c r="AT480" i="20" s="1"/>
  <c r="AY480" i="20" s="1"/>
  <c r="L480" i="20"/>
  <c r="M480" i="20"/>
  <c r="I481" i="20"/>
  <c r="J481" i="20"/>
  <c r="K481" i="20"/>
  <c r="AT481" i="20" s="1"/>
  <c r="AY481" i="20" s="1"/>
  <c r="L481" i="20"/>
  <c r="M481" i="20"/>
  <c r="I482" i="20"/>
  <c r="J482" i="20"/>
  <c r="K482" i="20"/>
  <c r="AT482" i="20" s="1"/>
  <c r="AY482" i="20" s="1"/>
  <c r="L482" i="20"/>
  <c r="M482" i="20"/>
  <c r="I483" i="20"/>
  <c r="J483" i="20"/>
  <c r="K483" i="20"/>
  <c r="AT483" i="20" s="1"/>
  <c r="AY483" i="20" s="1"/>
  <c r="L483" i="20"/>
  <c r="M483" i="20"/>
  <c r="I484" i="20"/>
  <c r="J484" i="20"/>
  <c r="K484" i="20"/>
  <c r="AT484" i="20" s="1"/>
  <c r="AY484" i="20" s="1"/>
  <c r="L484" i="20"/>
  <c r="M484" i="20"/>
  <c r="I485" i="20"/>
  <c r="J485" i="20"/>
  <c r="K485" i="20"/>
  <c r="AT485" i="20" s="1"/>
  <c r="AY485" i="20" s="1"/>
  <c r="L485" i="20"/>
  <c r="M485" i="20"/>
  <c r="I486" i="20"/>
  <c r="J486" i="20"/>
  <c r="K486" i="20"/>
  <c r="AT486" i="20" s="1"/>
  <c r="AY486" i="20" s="1"/>
  <c r="L486" i="20"/>
  <c r="M486" i="20"/>
  <c r="I487" i="20"/>
  <c r="J487" i="20"/>
  <c r="K487" i="20"/>
  <c r="AT487" i="20" s="1"/>
  <c r="AY487" i="20" s="1"/>
  <c r="L487" i="20"/>
  <c r="M487" i="20"/>
  <c r="I488" i="20"/>
  <c r="J488" i="20"/>
  <c r="K488" i="20"/>
  <c r="AT488" i="20" s="1"/>
  <c r="AY488" i="20" s="1"/>
  <c r="L488" i="20"/>
  <c r="M488" i="20"/>
  <c r="I489" i="20"/>
  <c r="J489" i="20"/>
  <c r="K489" i="20"/>
  <c r="AT489" i="20" s="1"/>
  <c r="AY489" i="20" s="1"/>
  <c r="L489" i="20"/>
  <c r="M489" i="20"/>
  <c r="I490" i="20"/>
  <c r="J490" i="20"/>
  <c r="K490" i="20"/>
  <c r="AT490" i="20" s="1"/>
  <c r="AY490" i="20" s="1"/>
  <c r="L490" i="20"/>
  <c r="M490" i="20"/>
  <c r="I491" i="20"/>
  <c r="J491" i="20"/>
  <c r="K491" i="20"/>
  <c r="AT491" i="20" s="1"/>
  <c r="AY491" i="20" s="1"/>
  <c r="L491" i="20"/>
  <c r="M491" i="20"/>
  <c r="I492" i="20"/>
  <c r="J492" i="20"/>
  <c r="K492" i="20"/>
  <c r="AT492" i="20" s="1"/>
  <c r="AY492" i="20" s="1"/>
  <c r="L492" i="20"/>
  <c r="M492" i="20"/>
  <c r="I493" i="20"/>
  <c r="J493" i="20"/>
  <c r="K493" i="20"/>
  <c r="AT493" i="20" s="1"/>
  <c r="AY493" i="20" s="1"/>
  <c r="L493" i="20"/>
  <c r="M493" i="20"/>
  <c r="I494" i="20"/>
  <c r="J494" i="20"/>
  <c r="K494" i="20"/>
  <c r="AT494" i="20" s="1"/>
  <c r="AY494" i="20" s="1"/>
  <c r="L494" i="20"/>
  <c r="M494" i="20"/>
  <c r="I495" i="20"/>
  <c r="J495" i="20"/>
  <c r="K495" i="20"/>
  <c r="AT495" i="20" s="1"/>
  <c r="AY495" i="20" s="1"/>
  <c r="L495" i="20"/>
  <c r="M495" i="20"/>
  <c r="I496" i="20"/>
  <c r="J496" i="20"/>
  <c r="K496" i="20"/>
  <c r="AT496" i="20" s="1"/>
  <c r="AY496" i="20" s="1"/>
  <c r="L496" i="20"/>
  <c r="M496" i="20"/>
  <c r="I497" i="20"/>
  <c r="J497" i="20"/>
  <c r="K497" i="20"/>
  <c r="AT497" i="20" s="1"/>
  <c r="AY497" i="20" s="1"/>
  <c r="L497" i="20"/>
  <c r="M497" i="20"/>
  <c r="I498" i="20"/>
  <c r="J498" i="20"/>
  <c r="K498" i="20"/>
  <c r="AT498" i="20" s="1"/>
  <c r="AY498" i="20" s="1"/>
  <c r="L498" i="20"/>
  <c r="M498" i="20"/>
  <c r="I499" i="20"/>
  <c r="J499" i="20"/>
  <c r="K499" i="20"/>
  <c r="AT499" i="20" s="1"/>
  <c r="AY499" i="20" s="1"/>
  <c r="L499" i="20"/>
  <c r="M499" i="20"/>
  <c r="I500" i="20"/>
  <c r="J500" i="20"/>
  <c r="K500" i="20"/>
  <c r="AT500" i="20" s="1"/>
  <c r="AY500" i="20" s="1"/>
  <c r="L500" i="20"/>
  <c r="M500" i="20"/>
  <c r="I501" i="20"/>
  <c r="J501" i="20"/>
  <c r="K501" i="20"/>
  <c r="AT501" i="20" s="1"/>
  <c r="AY501" i="20" s="1"/>
  <c r="L501" i="20"/>
  <c r="M501" i="20"/>
  <c r="I502" i="20"/>
  <c r="J502" i="20"/>
  <c r="K502" i="20"/>
  <c r="AT502" i="20" s="1"/>
  <c r="AY502" i="20" s="1"/>
  <c r="L502" i="20"/>
  <c r="M502" i="20"/>
  <c r="I503" i="20"/>
  <c r="J503" i="20"/>
  <c r="K503" i="20"/>
  <c r="AT503" i="20" s="1"/>
  <c r="AY503" i="20" s="1"/>
  <c r="L503" i="20"/>
  <c r="M503" i="20"/>
  <c r="I504" i="20"/>
  <c r="J504" i="20"/>
  <c r="K504" i="20"/>
  <c r="AT504" i="20" s="1"/>
  <c r="AY504" i="20" s="1"/>
  <c r="L504" i="20"/>
  <c r="M504" i="20"/>
  <c r="I505" i="20"/>
  <c r="J505" i="20"/>
  <c r="K505" i="20"/>
  <c r="AT505" i="20" s="1"/>
  <c r="AY505" i="20" s="1"/>
  <c r="L505" i="20"/>
  <c r="M505" i="20"/>
  <c r="I506" i="20"/>
  <c r="J506" i="20"/>
  <c r="K506" i="20"/>
  <c r="AT506" i="20" s="1"/>
  <c r="AY506" i="20" s="1"/>
  <c r="L506" i="20"/>
  <c r="M506" i="20"/>
  <c r="I507" i="20"/>
  <c r="J507" i="20"/>
  <c r="K507" i="20"/>
  <c r="AT507" i="20" s="1"/>
  <c r="AY507" i="20" s="1"/>
  <c r="L507" i="20"/>
  <c r="M507" i="20"/>
  <c r="I508" i="20"/>
  <c r="J508" i="20"/>
  <c r="K508" i="20"/>
  <c r="AT508" i="20" s="1"/>
  <c r="AY508" i="20" s="1"/>
  <c r="L508" i="20"/>
  <c r="M508" i="20"/>
  <c r="I509" i="20"/>
  <c r="J509" i="20"/>
  <c r="K509" i="20"/>
  <c r="AT509" i="20" s="1"/>
  <c r="AY509" i="20" s="1"/>
  <c r="L509" i="20"/>
  <c r="M509" i="20"/>
  <c r="I510" i="20"/>
  <c r="J510" i="20"/>
  <c r="K510" i="20"/>
  <c r="AT510" i="20" s="1"/>
  <c r="AY510" i="20" s="1"/>
  <c r="L510" i="20"/>
  <c r="M510" i="20"/>
  <c r="I511" i="20"/>
  <c r="J511" i="20"/>
  <c r="K511" i="20"/>
  <c r="AT511" i="20" s="1"/>
  <c r="AY511" i="20" s="1"/>
  <c r="L511" i="20"/>
  <c r="M511" i="20"/>
  <c r="I512" i="20"/>
  <c r="J512" i="20"/>
  <c r="K512" i="20"/>
  <c r="AT512" i="20" s="1"/>
  <c r="AY512" i="20" s="1"/>
  <c r="L512" i="20"/>
  <c r="M512" i="20"/>
  <c r="I513" i="20"/>
  <c r="J513" i="20"/>
  <c r="K513" i="20"/>
  <c r="AT513" i="20" s="1"/>
  <c r="AY513" i="20" s="1"/>
  <c r="L513" i="20"/>
  <c r="M513" i="20"/>
  <c r="I514" i="20"/>
  <c r="J514" i="20"/>
  <c r="K514" i="20"/>
  <c r="AT514" i="20" s="1"/>
  <c r="AY514" i="20" s="1"/>
  <c r="L514" i="20"/>
  <c r="M514" i="20"/>
  <c r="I515" i="20"/>
  <c r="J515" i="20"/>
  <c r="K515" i="20"/>
  <c r="AT515" i="20" s="1"/>
  <c r="AY515" i="20" s="1"/>
  <c r="L515" i="20"/>
  <c r="M515" i="20"/>
  <c r="I516" i="20"/>
  <c r="J516" i="20"/>
  <c r="K516" i="20"/>
  <c r="AT516" i="20" s="1"/>
  <c r="AY516" i="20" s="1"/>
  <c r="L516" i="20"/>
  <c r="M516" i="20"/>
  <c r="I517" i="20"/>
  <c r="J517" i="20"/>
  <c r="K517" i="20"/>
  <c r="AT517" i="20" s="1"/>
  <c r="AY517" i="20" s="1"/>
  <c r="L517" i="20"/>
  <c r="M517" i="20"/>
  <c r="I518" i="20"/>
  <c r="J518" i="20"/>
  <c r="K518" i="20"/>
  <c r="AT518" i="20" s="1"/>
  <c r="AY518" i="20" s="1"/>
  <c r="L518" i="20"/>
  <c r="M518" i="20"/>
  <c r="I519" i="20"/>
  <c r="J519" i="20"/>
  <c r="K519" i="20"/>
  <c r="AT519" i="20" s="1"/>
  <c r="AY519" i="20" s="1"/>
  <c r="L519" i="20"/>
  <c r="M519" i="20"/>
  <c r="I520" i="20"/>
  <c r="J520" i="20"/>
  <c r="K520" i="20"/>
  <c r="AT520" i="20" s="1"/>
  <c r="AY520" i="20" s="1"/>
  <c r="L520" i="20"/>
  <c r="M520" i="20"/>
  <c r="I521" i="20"/>
  <c r="J521" i="20"/>
  <c r="K521" i="20"/>
  <c r="AT521" i="20" s="1"/>
  <c r="AY521" i="20" s="1"/>
  <c r="L521" i="20"/>
  <c r="M521" i="20"/>
  <c r="I522" i="20"/>
  <c r="J522" i="20"/>
  <c r="K522" i="20"/>
  <c r="AT522" i="20" s="1"/>
  <c r="AY522" i="20" s="1"/>
  <c r="L522" i="20"/>
  <c r="M522" i="20"/>
  <c r="I523" i="20"/>
  <c r="J523" i="20"/>
  <c r="K523" i="20"/>
  <c r="AT523" i="20" s="1"/>
  <c r="AY523" i="20" s="1"/>
  <c r="L523" i="20"/>
  <c r="M523" i="20"/>
  <c r="I524" i="20"/>
  <c r="J524" i="20"/>
  <c r="K524" i="20"/>
  <c r="AT524" i="20" s="1"/>
  <c r="AY524" i="20" s="1"/>
  <c r="L524" i="20"/>
  <c r="M524" i="20"/>
  <c r="I525" i="20"/>
  <c r="J525" i="20"/>
  <c r="K525" i="20"/>
  <c r="AT525" i="20" s="1"/>
  <c r="AY525" i="20" s="1"/>
  <c r="L525" i="20"/>
  <c r="M525" i="20"/>
  <c r="I526" i="20"/>
  <c r="J526" i="20"/>
  <c r="K526" i="20"/>
  <c r="AT526" i="20" s="1"/>
  <c r="AY526" i="20" s="1"/>
  <c r="L526" i="20"/>
  <c r="M526" i="20"/>
  <c r="I527" i="20"/>
  <c r="J527" i="20"/>
  <c r="K527" i="20"/>
  <c r="AT527" i="20" s="1"/>
  <c r="AY527" i="20" s="1"/>
  <c r="L527" i="20"/>
  <c r="M527" i="20"/>
  <c r="I528" i="20"/>
  <c r="J528" i="20"/>
  <c r="K528" i="20"/>
  <c r="AT528" i="20" s="1"/>
  <c r="AY528" i="20" s="1"/>
  <c r="L528" i="20"/>
  <c r="M528" i="20"/>
  <c r="I529" i="20"/>
  <c r="J529" i="20"/>
  <c r="K529" i="20"/>
  <c r="AT529" i="20" s="1"/>
  <c r="AY529" i="20" s="1"/>
  <c r="L529" i="20"/>
  <c r="M529" i="20"/>
  <c r="I530" i="20"/>
  <c r="J530" i="20"/>
  <c r="K530" i="20"/>
  <c r="AT530" i="20" s="1"/>
  <c r="AY530" i="20" s="1"/>
  <c r="L530" i="20"/>
  <c r="M530" i="20"/>
  <c r="I531" i="20"/>
  <c r="J531" i="20"/>
  <c r="K531" i="20"/>
  <c r="AT531" i="20" s="1"/>
  <c r="AY531" i="20" s="1"/>
  <c r="L531" i="20"/>
  <c r="M531" i="20"/>
  <c r="I532" i="20"/>
  <c r="J532" i="20"/>
  <c r="K532" i="20"/>
  <c r="AT532" i="20" s="1"/>
  <c r="AY532" i="20" s="1"/>
  <c r="L532" i="20"/>
  <c r="M532" i="20"/>
  <c r="I533" i="20"/>
  <c r="J533" i="20"/>
  <c r="K533" i="20"/>
  <c r="AT533" i="20" s="1"/>
  <c r="AY533" i="20" s="1"/>
  <c r="L533" i="20"/>
  <c r="M533" i="20"/>
  <c r="I534" i="20"/>
  <c r="J534" i="20"/>
  <c r="K534" i="20"/>
  <c r="AT534" i="20" s="1"/>
  <c r="AY534" i="20" s="1"/>
  <c r="L534" i="20"/>
  <c r="M534" i="20"/>
  <c r="I535" i="20"/>
  <c r="J535" i="20"/>
  <c r="K535" i="20"/>
  <c r="AT535" i="20" s="1"/>
  <c r="AY535" i="20" s="1"/>
  <c r="L535" i="20"/>
  <c r="M535" i="20"/>
  <c r="I536" i="20"/>
  <c r="J536" i="20"/>
  <c r="K536" i="20"/>
  <c r="AT536" i="20" s="1"/>
  <c r="AY536" i="20" s="1"/>
  <c r="L536" i="20"/>
  <c r="M536" i="20"/>
  <c r="I537" i="20"/>
  <c r="J537" i="20"/>
  <c r="K537" i="20"/>
  <c r="AT537" i="20" s="1"/>
  <c r="AY537" i="20" s="1"/>
  <c r="L537" i="20"/>
  <c r="M537" i="20"/>
  <c r="I538" i="20"/>
  <c r="J538" i="20"/>
  <c r="K538" i="20"/>
  <c r="AT538" i="20" s="1"/>
  <c r="AY538" i="20" s="1"/>
  <c r="L538" i="20"/>
  <c r="M538" i="20"/>
  <c r="I539" i="20"/>
  <c r="J539" i="20"/>
  <c r="K539" i="20"/>
  <c r="AT539" i="20" s="1"/>
  <c r="AY539" i="20" s="1"/>
  <c r="L539" i="20"/>
  <c r="M539" i="20"/>
  <c r="I540" i="20"/>
  <c r="J540" i="20"/>
  <c r="K540" i="20"/>
  <c r="AT540" i="20" s="1"/>
  <c r="AY540" i="20" s="1"/>
  <c r="L540" i="20"/>
  <c r="M540" i="20"/>
  <c r="I541" i="20"/>
  <c r="J541" i="20"/>
  <c r="K541" i="20"/>
  <c r="AT541" i="20" s="1"/>
  <c r="AY541" i="20" s="1"/>
  <c r="L541" i="20"/>
  <c r="M541" i="20"/>
  <c r="I542" i="20"/>
  <c r="J542" i="20"/>
  <c r="K542" i="20"/>
  <c r="AT542" i="20" s="1"/>
  <c r="AY542" i="20" s="1"/>
  <c r="L542" i="20"/>
  <c r="M542" i="20"/>
  <c r="I543" i="20"/>
  <c r="J543" i="20"/>
  <c r="K543" i="20"/>
  <c r="AT543" i="20" s="1"/>
  <c r="AY543" i="20" s="1"/>
  <c r="L543" i="20"/>
  <c r="M543" i="20"/>
  <c r="I544" i="20"/>
  <c r="J544" i="20"/>
  <c r="K544" i="20"/>
  <c r="AT544" i="20" s="1"/>
  <c r="AY544" i="20" s="1"/>
  <c r="L544" i="20"/>
  <c r="M544" i="20"/>
  <c r="I545" i="20"/>
  <c r="J545" i="20"/>
  <c r="K545" i="20"/>
  <c r="AT545" i="20" s="1"/>
  <c r="AY545" i="20" s="1"/>
  <c r="L545" i="20"/>
  <c r="M545" i="20"/>
  <c r="I546" i="20"/>
  <c r="J546" i="20"/>
  <c r="K546" i="20"/>
  <c r="AT546" i="20" s="1"/>
  <c r="AY546" i="20" s="1"/>
  <c r="L546" i="20"/>
  <c r="M546" i="20"/>
  <c r="I547" i="20"/>
  <c r="J547" i="20"/>
  <c r="K547" i="20"/>
  <c r="AT547" i="20" s="1"/>
  <c r="AY547" i="20" s="1"/>
  <c r="L547" i="20"/>
  <c r="M547" i="20"/>
  <c r="I548" i="20"/>
  <c r="J548" i="20"/>
  <c r="K548" i="20"/>
  <c r="AT548" i="20" s="1"/>
  <c r="AY548" i="20" s="1"/>
  <c r="L548" i="20"/>
  <c r="M548" i="20"/>
  <c r="I549" i="20"/>
  <c r="J549" i="20"/>
  <c r="K549" i="20"/>
  <c r="AT549" i="20" s="1"/>
  <c r="AY549" i="20" s="1"/>
  <c r="L549" i="20"/>
  <c r="M549" i="20"/>
  <c r="I550" i="20"/>
  <c r="J550" i="20"/>
  <c r="K550" i="20"/>
  <c r="AT550" i="20" s="1"/>
  <c r="AY550" i="20" s="1"/>
  <c r="L550" i="20"/>
  <c r="M550" i="20"/>
  <c r="I551" i="20"/>
  <c r="J551" i="20"/>
  <c r="K551" i="20"/>
  <c r="AT551" i="20" s="1"/>
  <c r="AY551" i="20" s="1"/>
  <c r="L551" i="20"/>
  <c r="M551" i="20"/>
  <c r="I552" i="20"/>
  <c r="J552" i="20"/>
  <c r="K552" i="20"/>
  <c r="AT552" i="20" s="1"/>
  <c r="AY552" i="20" s="1"/>
  <c r="L552" i="20"/>
  <c r="M552" i="20"/>
  <c r="I553" i="20"/>
  <c r="J553" i="20"/>
  <c r="K553" i="20"/>
  <c r="AT553" i="20" s="1"/>
  <c r="AY553" i="20" s="1"/>
  <c r="L553" i="20"/>
  <c r="M553" i="20"/>
  <c r="I554" i="20"/>
  <c r="J554" i="20"/>
  <c r="K554" i="20"/>
  <c r="AT554" i="20" s="1"/>
  <c r="AY554" i="20" s="1"/>
  <c r="L554" i="20"/>
  <c r="M554" i="20"/>
  <c r="I555" i="20"/>
  <c r="J555" i="20"/>
  <c r="K555" i="20"/>
  <c r="AT555" i="20" s="1"/>
  <c r="AY555" i="20" s="1"/>
  <c r="L555" i="20"/>
  <c r="M555" i="20"/>
  <c r="I556" i="20"/>
  <c r="J556" i="20"/>
  <c r="K556" i="20"/>
  <c r="AT556" i="20" s="1"/>
  <c r="AY556" i="20" s="1"/>
  <c r="L556" i="20"/>
  <c r="M556" i="20"/>
  <c r="I557" i="20"/>
  <c r="J557" i="20"/>
  <c r="K557" i="20"/>
  <c r="AT557" i="20" s="1"/>
  <c r="AY557" i="20" s="1"/>
  <c r="L557" i="20"/>
  <c r="M557" i="20"/>
  <c r="I558" i="20"/>
  <c r="J558" i="20"/>
  <c r="K558" i="20"/>
  <c r="AT558" i="20" s="1"/>
  <c r="AY558" i="20" s="1"/>
  <c r="L558" i="20"/>
  <c r="M558" i="20"/>
  <c r="I559" i="20"/>
  <c r="J559" i="20"/>
  <c r="K559" i="20"/>
  <c r="AT559" i="20" s="1"/>
  <c r="AY559" i="20" s="1"/>
  <c r="L559" i="20"/>
  <c r="M559" i="20"/>
  <c r="I560" i="20"/>
  <c r="J560" i="20"/>
  <c r="K560" i="20"/>
  <c r="AT560" i="20" s="1"/>
  <c r="AY560" i="20" s="1"/>
  <c r="L560" i="20"/>
  <c r="M560" i="20"/>
  <c r="I561" i="20"/>
  <c r="J561" i="20"/>
  <c r="K561" i="20"/>
  <c r="AT561" i="20" s="1"/>
  <c r="AY561" i="20" s="1"/>
  <c r="L561" i="20"/>
  <c r="M561" i="20"/>
  <c r="I562" i="20"/>
  <c r="J562" i="20"/>
  <c r="K562" i="20"/>
  <c r="AT562" i="20" s="1"/>
  <c r="AY562" i="20" s="1"/>
  <c r="L562" i="20"/>
  <c r="M562" i="20"/>
  <c r="I563" i="20"/>
  <c r="J563" i="20"/>
  <c r="K563" i="20"/>
  <c r="AT563" i="20" s="1"/>
  <c r="AY563" i="20" s="1"/>
  <c r="L563" i="20"/>
  <c r="M563" i="20"/>
  <c r="I564" i="20"/>
  <c r="J564" i="20"/>
  <c r="K564" i="20"/>
  <c r="AT564" i="20" s="1"/>
  <c r="AY564" i="20" s="1"/>
  <c r="L564" i="20"/>
  <c r="M564" i="20"/>
  <c r="I565" i="20"/>
  <c r="J565" i="20"/>
  <c r="K565" i="20"/>
  <c r="AT565" i="20" s="1"/>
  <c r="AY565" i="20" s="1"/>
  <c r="L565" i="20"/>
  <c r="M565" i="20"/>
  <c r="I566" i="20"/>
  <c r="J566" i="20"/>
  <c r="K566" i="20"/>
  <c r="AT566" i="20" s="1"/>
  <c r="AY566" i="20" s="1"/>
  <c r="L566" i="20"/>
  <c r="M566" i="20"/>
  <c r="I567" i="20"/>
  <c r="J567" i="20"/>
  <c r="K567" i="20"/>
  <c r="AT567" i="20" s="1"/>
  <c r="AY567" i="20" s="1"/>
  <c r="L567" i="20"/>
  <c r="M567" i="20"/>
  <c r="I568" i="20"/>
  <c r="J568" i="20"/>
  <c r="K568" i="20"/>
  <c r="AT568" i="20" s="1"/>
  <c r="AY568" i="20" s="1"/>
  <c r="L568" i="20"/>
  <c r="M568" i="20"/>
  <c r="I569" i="20"/>
  <c r="J569" i="20"/>
  <c r="K569" i="20"/>
  <c r="AT569" i="20" s="1"/>
  <c r="AY569" i="20" s="1"/>
  <c r="L569" i="20"/>
  <c r="M569" i="20"/>
  <c r="I570" i="20"/>
  <c r="J570" i="20"/>
  <c r="K570" i="20"/>
  <c r="AT570" i="20" s="1"/>
  <c r="AY570" i="20" s="1"/>
  <c r="L570" i="20"/>
  <c r="M570" i="20"/>
  <c r="I571" i="20"/>
  <c r="J571" i="20"/>
  <c r="K571" i="20"/>
  <c r="AT571" i="20" s="1"/>
  <c r="AY571" i="20" s="1"/>
  <c r="L571" i="20"/>
  <c r="M571" i="20"/>
  <c r="I572" i="20"/>
  <c r="J572" i="20"/>
  <c r="K572" i="20"/>
  <c r="AT572" i="20" s="1"/>
  <c r="AY572" i="20" s="1"/>
  <c r="L572" i="20"/>
  <c r="M572" i="20"/>
  <c r="I573" i="20"/>
  <c r="J573" i="20"/>
  <c r="K573" i="20"/>
  <c r="AT573" i="20" s="1"/>
  <c r="AY573" i="20" s="1"/>
  <c r="L573" i="20"/>
  <c r="M573" i="20"/>
  <c r="I574" i="20"/>
  <c r="J574" i="20"/>
  <c r="K574" i="20"/>
  <c r="AT574" i="20" s="1"/>
  <c r="AY574" i="20" s="1"/>
  <c r="L574" i="20"/>
  <c r="M574" i="20"/>
  <c r="I575" i="20"/>
  <c r="J575" i="20"/>
  <c r="K575" i="20"/>
  <c r="AT575" i="20" s="1"/>
  <c r="AY575" i="20" s="1"/>
  <c r="L575" i="20"/>
  <c r="M575" i="20"/>
  <c r="I576" i="20"/>
  <c r="J576" i="20"/>
  <c r="K576" i="20"/>
  <c r="AT576" i="20" s="1"/>
  <c r="AY576" i="20" s="1"/>
  <c r="L576" i="20"/>
  <c r="M576" i="20"/>
  <c r="I577" i="20"/>
  <c r="J577" i="20"/>
  <c r="K577" i="20"/>
  <c r="AT577" i="20" s="1"/>
  <c r="AY577" i="20" s="1"/>
  <c r="L577" i="20"/>
  <c r="M577" i="20"/>
  <c r="I578" i="20"/>
  <c r="J578" i="20"/>
  <c r="K578" i="20"/>
  <c r="AT578" i="20" s="1"/>
  <c r="AY578" i="20" s="1"/>
  <c r="L578" i="20"/>
  <c r="M578" i="20"/>
  <c r="I579" i="20"/>
  <c r="J579" i="20"/>
  <c r="K579" i="20"/>
  <c r="AT579" i="20" s="1"/>
  <c r="AY579" i="20" s="1"/>
  <c r="L579" i="20"/>
  <c r="M579" i="20"/>
  <c r="I580" i="20"/>
  <c r="J580" i="20"/>
  <c r="K580" i="20"/>
  <c r="AT580" i="20" s="1"/>
  <c r="AY580" i="20" s="1"/>
  <c r="L580" i="20"/>
  <c r="M580" i="20"/>
  <c r="I581" i="20"/>
  <c r="J581" i="20"/>
  <c r="K581" i="20"/>
  <c r="AT581" i="20" s="1"/>
  <c r="AY581" i="20" s="1"/>
  <c r="L581" i="20"/>
  <c r="M581" i="20"/>
  <c r="I582" i="20"/>
  <c r="J582" i="20"/>
  <c r="K582" i="20"/>
  <c r="AT582" i="20" s="1"/>
  <c r="AY582" i="20" s="1"/>
  <c r="L582" i="20"/>
  <c r="M582" i="20"/>
  <c r="I583" i="20"/>
  <c r="J583" i="20"/>
  <c r="K583" i="20"/>
  <c r="AT583" i="20" s="1"/>
  <c r="AY583" i="20" s="1"/>
  <c r="L583" i="20"/>
  <c r="M583" i="20"/>
  <c r="I584" i="20"/>
  <c r="J584" i="20"/>
  <c r="K584" i="20"/>
  <c r="AT584" i="20" s="1"/>
  <c r="AY584" i="20" s="1"/>
  <c r="L584" i="20"/>
  <c r="M584" i="20"/>
  <c r="I585" i="20"/>
  <c r="J585" i="20"/>
  <c r="K585" i="20"/>
  <c r="AT585" i="20" s="1"/>
  <c r="AY585" i="20" s="1"/>
  <c r="L585" i="20"/>
  <c r="M585" i="20"/>
  <c r="I586" i="20"/>
  <c r="J586" i="20"/>
  <c r="K586" i="20"/>
  <c r="AT586" i="20" s="1"/>
  <c r="AY586" i="20" s="1"/>
  <c r="L586" i="20"/>
  <c r="M586" i="20"/>
  <c r="I587" i="20"/>
  <c r="J587" i="20"/>
  <c r="K587" i="20"/>
  <c r="AT587" i="20" s="1"/>
  <c r="AY587" i="20" s="1"/>
  <c r="L587" i="20"/>
  <c r="M587" i="20"/>
  <c r="I588" i="20"/>
  <c r="J588" i="20"/>
  <c r="K588" i="20"/>
  <c r="AT588" i="20" s="1"/>
  <c r="AY588" i="20" s="1"/>
  <c r="L588" i="20"/>
  <c r="M588" i="20"/>
  <c r="I589" i="20"/>
  <c r="J589" i="20"/>
  <c r="K589" i="20"/>
  <c r="AT589" i="20" s="1"/>
  <c r="AY589" i="20" s="1"/>
  <c r="L589" i="20"/>
  <c r="M589" i="20"/>
  <c r="I590" i="20"/>
  <c r="J590" i="20"/>
  <c r="K590" i="20"/>
  <c r="AT590" i="20" s="1"/>
  <c r="AY590" i="20" s="1"/>
  <c r="L590" i="20"/>
  <c r="M590" i="20"/>
  <c r="I591" i="20"/>
  <c r="J591" i="20"/>
  <c r="K591" i="20"/>
  <c r="AT591" i="20" s="1"/>
  <c r="AY591" i="20" s="1"/>
  <c r="L591" i="20"/>
  <c r="M591" i="20"/>
  <c r="I592" i="20"/>
  <c r="J592" i="20"/>
  <c r="K592" i="20"/>
  <c r="AT592" i="20" s="1"/>
  <c r="AY592" i="20" s="1"/>
  <c r="L592" i="20"/>
  <c r="M592" i="20"/>
  <c r="I593" i="20"/>
  <c r="J593" i="20"/>
  <c r="K593" i="20"/>
  <c r="AT593" i="20" s="1"/>
  <c r="AY593" i="20" s="1"/>
  <c r="L593" i="20"/>
  <c r="M593" i="20"/>
  <c r="I594" i="20"/>
  <c r="J594" i="20"/>
  <c r="K594" i="20"/>
  <c r="AT594" i="20" s="1"/>
  <c r="AY594" i="20" s="1"/>
  <c r="L594" i="20"/>
  <c r="M594" i="20"/>
  <c r="I595" i="20"/>
  <c r="J595" i="20"/>
  <c r="K595" i="20"/>
  <c r="AT595" i="20" s="1"/>
  <c r="AY595" i="20" s="1"/>
  <c r="L595" i="20"/>
  <c r="M595" i="20"/>
  <c r="I596" i="20"/>
  <c r="J596" i="20"/>
  <c r="K596" i="20"/>
  <c r="AT596" i="20" s="1"/>
  <c r="AY596" i="20" s="1"/>
  <c r="L596" i="20"/>
  <c r="M596" i="20"/>
  <c r="I597" i="20"/>
  <c r="J597" i="20"/>
  <c r="K597" i="20"/>
  <c r="AT597" i="20" s="1"/>
  <c r="AY597" i="20" s="1"/>
  <c r="L597" i="20"/>
  <c r="M597" i="20"/>
  <c r="I598" i="20"/>
  <c r="J598" i="20"/>
  <c r="K598" i="20"/>
  <c r="AT598" i="20" s="1"/>
  <c r="AY598" i="20" s="1"/>
  <c r="L598" i="20"/>
  <c r="M598" i="20"/>
  <c r="I599" i="20"/>
  <c r="J599" i="20"/>
  <c r="K599" i="20"/>
  <c r="AT599" i="20" s="1"/>
  <c r="AY599" i="20" s="1"/>
  <c r="L599" i="20"/>
  <c r="M599" i="20"/>
  <c r="I600" i="20"/>
  <c r="J600" i="20"/>
  <c r="K600" i="20"/>
  <c r="AT600" i="20" s="1"/>
  <c r="AY600" i="20" s="1"/>
  <c r="L600" i="20"/>
  <c r="M600" i="20"/>
  <c r="I601" i="20"/>
  <c r="J601" i="20"/>
  <c r="K601" i="20"/>
  <c r="AT601" i="20" s="1"/>
  <c r="AY601" i="20" s="1"/>
  <c r="L601" i="20"/>
  <c r="M601" i="20"/>
  <c r="I602" i="20"/>
  <c r="J602" i="20"/>
  <c r="K602" i="20"/>
  <c r="AT602" i="20" s="1"/>
  <c r="AY602" i="20" s="1"/>
  <c r="L602" i="20"/>
  <c r="M602" i="20"/>
  <c r="I603" i="20"/>
  <c r="J603" i="20"/>
  <c r="K603" i="20"/>
  <c r="AT603" i="20" s="1"/>
  <c r="AY603" i="20" s="1"/>
  <c r="L603" i="20"/>
  <c r="M603" i="20"/>
  <c r="I604" i="20"/>
  <c r="J604" i="20"/>
  <c r="K604" i="20"/>
  <c r="AT604" i="20" s="1"/>
  <c r="AY604" i="20" s="1"/>
  <c r="L604" i="20"/>
  <c r="M604" i="20"/>
  <c r="I605" i="20"/>
  <c r="J605" i="20"/>
  <c r="K605" i="20"/>
  <c r="AT605" i="20" s="1"/>
  <c r="AY605" i="20" s="1"/>
  <c r="L605" i="20"/>
  <c r="M605" i="20"/>
  <c r="I606" i="20"/>
  <c r="J606" i="20"/>
  <c r="K606" i="20"/>
  <c r="AT606" i="20" s="1"/>
  <c r="AY606" i="20" s="1"/>
  <c r="L606" i="20"/>
  <c r="M606" i="20"/>
  <c r="I607" i="20"/>
  <c r="J607" i="20"/>
  <c r="K607" i="20"/>
  <c r="AT607" i="20" s="1"/>
  <c r="AY607" i="20" s="1"/>
  <c r="L607" i="20"/>
  <c r="M607" i="20"/>
  <c r="I608" i="20"/>
  <c r="J608" i="20"/>
  <c r="K608" i="20"/>
  <c r="AT608" i="20" s="1"/>
  <c r="AY608" i="20" s="1"/>
  <c r="L608" i="20"/>
  <c r="M608" i="20"/>
  <c r="I609" i="20"/>
  <c r="J609" i="20"/>
  <c r="K609" i="20"/>
  <c r="AT609" i="20" s="1"/>
  <c r="AY609" i="20" s="1"/>
  <c r="L609" i="20"/>
  <c r="M609" i="20"/>
  <c r="I610" i="20"/>
  <c r="J610" i="20"/>
  <c r="K610" i="20"/>
  <c r="AT610" i="20" s="1"/>
  <c r="AY610" i="20" s="1"/>
  <c r="L610" i="20"/>
  <c r="M610" i="20"/>
  <c r="I611" i="20"/>
  <c r="J611" i="20"/>
  <c r="K611" i="20"/>
  <c r="AT611" i="20" s="1"/>
  <c r="AY611" i="20" s="1"/>
  <c r="L611" i="20"/>
  <c r="M611" i="20"/>
  <c r="I612" i="20"/>
  <c r="J612" i="20"/>
  <c r="K612" i="20"/>
  <c r="AT612" i="20" s="1"/>
  <c r="AY612" i="20" s="1"/>
  <c r="L612" i="20"/>
  <c r="M612" i="20"/>
  <c r="I613" i="20"/>
  <c r="J613" i="20"/>
  <c r="K613" i="20"/>
  <c r="AT613" i="20" s="1"/>
  <c r="AY613" i="20" s="1"/>
  <c r="L613" i="20"/>
  <c r="M613" i="20"/>
  <c r="I614" i="20"/>
  <c r="J614" i="20"/>
  <c r="K614" i="20"/>
  <c r="AT614" i="20" s="1"/>
  <c r="AY614" i="20" s="1"/>
  <c r="L614" i="20"/>
  <c r="M614" i="20"/>
  <c r="I615" i="20"/>
  <c r="J615" i="20"/>
  <c r="K615" i="20"/>
  <c r="AT615" i="20" s="1"/>
  <c r="AY615" i="20" s="1"/>
  <c r="L615" i="20"/>
  <c r="M615" i="20"/>
  <c r="I616" i="20"/>
  <c r="J616" i="20"/>
  <c r="K616" i="20"/>
  <c r="AT616" i="20" s="1"/>
  <c r="AY616" i="20" s="1"/>
  <c r="L616" i="20"/>
  <c r="M616" i="20"/>
  <c r="I617" i="20"/>
  <c r="J617" i="20"/>
  <c r="K617" i="20"/>
  <c r="AT617" i="20" s="1"/>
  <c r="AY617" i="20" s="1"/>
  <c r="L617" i="20"/>
  <c r="M617" i="20"/>
  <c r="I618" i="20"/>
  <c r="J618" i="20"/>
  <c r="K618" i="20"/>
  <c r="AT618" i="20" s="1"/>
  <c r="AY618" i="20" s="1"/>
  <c r="L618" i="20"/>
  <c r="M618" i="20"/>
  <c r="I619" i="20"/>
  <c r="J619" i="20"/>
  <c r="K619" i="20"/>
  <c r="AT619" i="20" s="1"/>
  <c r="AY619" i="20" s="1"/>
  <c r="L619" i="20"/>
  <c r="M619" i="20"/>
  <c r="I620" i="20"/>
  <c r="J620" i="20"/>
  <c r="K620" i="20"/>
  <c r="AT620" i="20" s="1"/>
  <c r="AY620" i="20" s="1"/>
  <c r="L620" i="20"/>
  <c r="M620" i="20"/>
  <c r="I621" i="20"/>
  <c r="J621" i="20"/>
  <c r="K621" i="20"/>
  <c r="AT621" i="20" s="1"/>
  <c r="AY621" i="20" s="1"/>
  <c r="L621" i="20"/>
  <c r="M621" i="20"/>
  <c r="I622" i="20"/>
  <c r="J622" i="20"/>
  <c r="K622" i="20"/>
  <c r="AT622" i="20" s="1"/>
  <c r="AY622" i="20" s="1"/>
  <c r="L622" i="20"/>
  <c r="M622" i="20"/>
  <c r="I623" i="20"/>
  <c r="J623" i="20"/>
  <c r="K623" i="20"/>
  <c r="AT623" i="20" s="1"/>
  <c r="AY623" i="20" s="1"/>
  <c r="L623" i="20"/>
  <c r="M623" i="20"/>
  <c r="I624" i="20"/>
  <c r="J624" i="20"/>
  <c r="K624" i="20"/>
  <c r="AT624" i="20" s="1"/>
  <c r="AY624" i="20" s="1"/>
  <c r="L624" i="20"/>
  <c r="M624" i="20"/>
  <c r="I625" i="20"/>
  <c r="J625" i="20"/>
  <c r="K625" i="20"/>
  <c r="AT625" i="20" s="1"/>
  <c r="AY625" i="20" s="1"/>
  <c r="L625" i="20"/>
  <c r="M625" i="20"/>
  <c r="I626" i="20"/>
  <c r="J626" i="20"/>
  <c r="K626" i="20"/>
  <c r="AT626" i="20" s="1"/>
  <c r="AY626" i="20" s="1"/>
  <c r="L626" i="20"/>
  <c r="M626" i="20"/>
  <c r="I627" i="20"/>
  <c r="J627" i="20"/>
  <c r="K627" i="20"/>
  <c r="AT627" i="20" s="1"/>
  <c r="AY627" i="20" s="1"/>
  <c r="L627" i="20"/>
  <c r="M627" i="20"/>
  <c r="I628" i="20"/>
  <c r="J628" i="20"/>
  <c r="K628" i="20"/>
  <c r="AT628" i="20" s="1"/>
  <c r="AY628" i="20" s="1"/>
  <c r="L628" i="20"/>
  <c r="M628" i="20"/>
  <c r="I629" i="20"/>
  <c r="J629" i="20"/>
  <c r="K629" i="20"/>
  <c r="AT629" i="20" s="1"/>
  <c r="AY629" i="20" s="1"/>
  <c r="L629" i="20"/>
  <c r="M629" i="20"/>
  <c r="I630" i="20"/>
  <c r="J630" i="20"/>
  <c r="K630" i="20"/>
  <c r="AT630" i="20" s="1"/>
  <c r="AY630" i="20" s="1"/>
  <c r="L630" i="20"/>
  <c r="M630" i="20"/>
  <c r="I631" i="20"/>
  <c r="J631" i="20"/>
  <c r="K631" i="20"/>
  <c r="AT631" i="20" s="1"/>
  <c r="AY631" i="20" s="1"/>
  <c r="L631" i="20"/>
  <c r="M631" i="20"/>
  <c r="I632" i="20"/>
  <c r="J632" i="20"/>
  <c r="K632" i="20"/>
  <c r="AT632" i="20" s="1"/>
  <c r="AY632" i="20" s="1"/>
  <c r="L632" i="20"/>
  <c r="M632" i="20"/>
  <c r="I633" i="20"/>
  <c r="J633" i="20"/>
  <c r="K633" i="20"/>
  <c r="AT633" i="20" s="1"/>
  <c r="AY633" i="20" s="1"/>
  <c r="L633" i="20"/>
  <c r="M633" i="20"/>
  <c r="I634" i="20"/>
  <c r="J634" i="20"/>
  <c r="K634" i="20"/>
  <c r="AT634" i="20" s="1"/>
  <c r="AY634" i="20" s="1"/>
  <c r="L634" i="20"/>
  <c r="M634" i="20"/>
  <c r="I635" i="20"/>
  <c r="J635" i="20"/>
  <c r="K635" i="20"/>
  <c r="AT635" i="20" s="1"/>
  <c r="AY635" i="20" s="1"/>
  <c r="L635" i="20"/>
  <c r="M635" i="20"/>
  <c r="I636" i="20"/>
  <c r="J636" i="20"/>
  <c r="K636" i="20"/>
  <c r="AT636" i="20" s="1"/>
  <c r="AY636" i="20" s="1"/>
  <c r="L636" i="20"/>
  <c r="M636" i="20"/>
  <c r="I637" i="20"/>
  <c r="J637" i="20"/>
  <c r="K637" i="20"/>
  <c r="AT637" i="20" s="1"/>
  <c r="AY637" i="20" s="1"/>
  <c r="L637" i="20"/>
  <c r="M637" i="20"/>
  <c r="I638" i="20"/>
  <c r="J638" i="20"/>
  <c r="K638" i="20"/>
  <c r="AT638" i="20" s="1"/>
  <c r="AY638" i="20" s="1"/>
  <c r="L638" i="20"/>
  <c r="M638" i="20"/>
  <c r="I639" i="20"/>
  <c r="J639" i="20"/>
  <c r="K639" i="20"/>
  <c r="AT639" i="20" s="1"/>
  <c r="AY639" i="20" s="1"/>
  <c r="L639" i="20"/>
  <c r="M639" i="20"/>
  <c r="I640" i="20"/>
  <c r="J640" i="20"/>
  <c r="K640" i="20"/>
  <c r="AT640" i="20" s="1"/>
  <c r="AY640" i="20" s="1"/>
  <c r="L640" i="20"/>
  <c r="M640" i="20"/>
  <c r="I641" i="20"/>
  <c r="J641" i="20"/>
  <c r="K641" i="20"/>
  <c r="AT641" i="20" s="1"/>
  <c r="AY641" i="20" s="1"/>
  <c r="L641" i="20"/>
  <c r="M641" i="20"/>
  <c r="I642" i="20"/>
  <c r="J642" i="20"/>
  <c r="K642" i="20"/>
  <c r="AT642" i="20" s="1"/>
  <c r="AY642" i="20" s="1"/>
  <c r="L642" i="20"/>
  <c r="M642" i="20"/>
  <c r="I643" i="20"/>
  <c r="J643" i="20"/>
  <c r="K643" i="20"/>
  <c r="AT643" i="20" s="1"/>
  <c r="AY643" i="20" s="1"/>
  <c r="L643" i="20"/>
  <c r="M643" i="20"/>
  <c r="I644" i="20"/>
  <c r="J644" i="20"/>
  <c r="K644" i="20"/>
  <c r="AT644" i="20" s="1"/>
  <c r="AY644" i="20" s="1"/>
  <c r="L644" i="20"/>
  <c r="M644" i="20"/>
  <c r="I645" i="20"/>
  <c r="J645" i="20"/>
  <c r="K645" i="20"/>
  <c r="AT645" i="20" s="1"/>
  <c r="AY645" i="20" s="1"/>
  <c r="L645" i="20"/>
  <c r="M645" i="20"/>
  <c r="I646" i="20"/>
  <c r="J646" i="20"/>
  <c r="K646" i="20"/>
  <c r="AT646" i="20" s="1"/>
  <c r="AY646" i="20" s="1"/>
  <c r="L646" i="20"/>
  <c r="M646" i="20"/>
  <c r="I647" i="20"/>
  <c r="J647" i="20"/>
  <c r="K647" i="20"/>
  <c r="AT647" i="20" s="1"/>
  <c r="AY647" i="20" s="1"/>
  <c r="L647" i="20"/>
  <c r="M647" i="20"/>
  <c r="I648" i="20"/>
  <c r="J648" i="20"/>
  <c r="K648" i="20"/>
  <c r="AT648" i="20" s="1"/>
  <c r="AY648" i="20" s="1"/>
  <c r="L648" i="20"/>
  <c r="M648" i="20"/>
  <c r="I649" i="20"/>
  <c r="J649" i="20"/>
  <c r="K649" i="20"/>
  <c r="AT649" i="20" s="1"/>
  <c r="AY649" i="20" s="1"/>
  <c r="L649" i="20"/>
  <c r="M649" i="20"/>
  <c r="I650" i="20"/>
  <c r="J650" i="20"/>
  <c r="K650" i="20"/>
  <c r="AT650" i="20" s="1"/>
  <c r="AY650" i="20" s="1"/>
  <c r="L650" i="20"/>
  <c r="M650" i="20"/>
  <c r="I651" i="20"/>
  <c r="J651" i="20"/>
  <c r="K651" i="20"/>
  <c r="AT651" i="20" s="1"/>
  <c r="AY651" i="20" s="1"/>
  <c r="L651" i="20"/>
  <c r="M651" i="20"/>
  <c r="I652" i="20"/>
  <c r="J652" i="20"/>
  <c r="K652" i="20"/>
  <c r="AT652" i="20" s="1"/>
  <c r="AY652" i="20" s="1"/>
  <c r="L652" i="20"/>
  <c r="M652" i="20"/>
  <c r="I653" i="20"/>
  <c r="J653" i="20"/>
  <c r="K653" i="20"/>
  <c r="AT653" i="20" s="1"/>
  <c r="AY653" i="20" s="1"/>
  <c r="L653" i="20"/>
  <c r="M653" i="20"/>
  <c r="I654" i="20"/>
  <c r="J654" i="20"/>
  <c r="K654" i="20"/>
  <c r="AT654" i="20" s="1"/>
  <c r="AY654" i="20" s="1"/>
  <c r="L654" i="20"/>
  <c r="M654" i="20"/>
  <c r="I655" i="20"/>
  <c r="J655" i="20"/>
  <c r="K655" i="20"/>
  <c r="AT655" i="20" s="1"/>
  <c r="AY655" i="20" s="1"/>
  <c r="L655" i="20"/>
  <c r="M655" i="20"/>
  <c r="I656" i="20"/>
  <c r="J656" i="20"/>
  <c r="K656" i="20"/>
  <c r="AT656" i="20" s="1"/>
  <c r="AY656" i="20" s="1"/>
  <c r="L656" i="20"/>
  <c r="M656" i="20"/>
  <c r="I657" i="20"/>
  <c r="J657" i="20"/>
  <c r="K657" i="20"/>
  <c r="AT657" i="20" s="1"/>
  <c r="AY657" i="20" s="1"/>
  <c r="L657" i="20"/>
  <c r="M657" i="20"/>
  <c r="I658" i="20"/>
  <c r="J658" i="20"/>
  <c r="K658" i="20"/>
  <c r="AT658" i="20" s="1"/>
  <c r="AY658" i="20" s="1"/>
  <c r="L658" i="20"/>
  <c r="M658" i="20"/>
  <c r="I659" i="20"/>
  <c r="J659" i="20"/>
  <c r="K659" i="20"/>
  <c r="AT659" i="20" s="1"/>
  <c r="AY659" i="20" s="1"/>
  <c r="L659" i="20"/>
  <c r="M659" i="20"/>
  <c r="I660" i="20"/>
  <c r="J660" i="20"/>
  <c r="K660" i="20"/>
  <c r="AT660" i="20" s="1"/>
  <c r="AY660" i="20" s="1"/>
  <c r="L660" i="20"/>
  <c r="M660" i="20"/>
  <c r="I661" i="20"/>
  <c r="J661" i="20"/>
  <c r="K661" i="20"/>
  <c r="AT661" i="20" s="1"/>
  <c r="AY661" i="20" s="1"/>
  <c r="L661" i="20"/>
  <c r="M661" i="20"/>
  <c r="I662" i="20"/>
  <c r="J662" i="20"/>
  <c r="K662" i="20"/>
  <c r="AT662" i="20" s="1"/>
  <c r="AY662" i="20" s="1"/>
  <c r="L662" i="20"/>
  <c r="M662" i="20"/>
  <c r="I663" i="20"/>
  <c r="J663" i="20"/>
  <c r="K663" i="20"/>
  <c r="AT663" i="20" s="1"/>
  <c r="AY663" i="20" s="1"/>
  <c r="L663" i="20"/>
  <c r="M663" i="20"/>
  <c r="I664" i="20"/>
  <c r="J664" i="20"/>
  <c r="K664" i="20"/>
  <c r="AT664" i="20" s="1"/>
  <c r="AY664" i="20" s="1"/>
  <c r="L664" i="20"/>
  <c r="M664" i="20"/>
  <c r="I665" i="20"/>
  <c r="J665" i="20"/>
  <c r="K665" i="20"/>
  <c r="AT665" i="20" s="1"/>
  <c r="AY665" i="20" s="1"/>
  <c r="L665" i="20"/>
  <c r="M665" i="20"/>
  <c r="I666" i="20"/>
  <c r="J666" i="20"/>
  <c r="K666" i="20"/>
  <c r="AT666" i="20" s="1"/>
  <c r="AY666" i="20" s="1"/>
  <c r="L666" i="20"/>
  <c r="M666" i="20"/>
  <c r="I667" i="20"/>
  <c r="J667" i="20"/>
  <c r="K667" i="20"/>
  <c r="AT667" i="20" s="1"/>
  <c r="AY667" i="20" s="1"/>
  <c r="L667" i="20"/>
  <c r="M667" i="20"/>
  <c r="I668" i="20"/>
  <c r="J668" i="20"/>
  <c r="K668" i="20"/>
  <c r="AT668" i="20" s="1"/>
  <c r="AY668" i="20" s="1"/>
  <c r="L668" i="20"/>
  <c r="M668" i="20"/>
  <c r="I669" i="20"/>
  <c r="J669" i="20"/>
  <c r="K669" i="20"/>
  <c r="AT669" i="20" s="1"/>
  <c r="AY669" i="20" s="1"/>
  <c r="L669" i="20"/>
  <c r="M669" i="20"/>
  <c r="I670" i="20"/>
  <c r="J670" i="20"/>
  <c r="K670" i="20"/>
  <c r="AT670" i="20" s="1"/>
  <c r="AY670" i="20" s="1"/>
  <c r="L670" i="20"/>
  <c r="M670" i="20"/>
  <c r="I671" i="20"/>
  <c r="J671" i="20"/>
  <c r="K671" i="20"/>
  <c r="AT671" i="20" s="1"/>
  <c r="AY671" i="20" s="1"/>
  <c r="L671" i="20"/>
  <c r="M671" i="20"/>
  <c r="I672" i="20"/>
  <c r="J672" i="20"/>
  <c r="K672" i="20"/>
  <c r="AT672" i="20" s="1"/>
  <c r="AY672" i="20" s="1"/>
  <c r="L672" i="20"/>
  <c r="M672" i="20"/>
  <c r="I673" i="20"/>
  <c r="J673" i="20"/>
  <c r="K673" i="20"/>
  <c r="AT673" i="20" s="1"/>
  <c r="AY673" i="20" s="1"/>
  <c r="L673" i="20"/>
  <c r="M673" i="20"/>
  <c r="I674" i="20"/>
  <c r="J674" i="20"/>
  <c r="K674" i="20"/>
  <c r="AT674" i="20" s="1"/>
  <c r="AY674" i="20" s="1"/>
  <c r="L674" i="20"/>
  <c r="M674" i="20"/>
  <c r="I675" i="20"/>
  <c r="J675" i="20"/>
  <c r="K675" i="20"/>
  <c r="AT675" i="20" s="1"/>
  <c r="AY675" i="20" s="1"/>
  <c r="L675" i="20"/>
  <c r="M675" i="20"/>
  <c r="I676" i="20"/>
  <c r="J676" i="20"/>
  <c r="K676" i="20"/>
  <c r="AT676" i="20" s="1"/>
  <c r="AY676" i="20" s="1"/>
  <c r="L676" i="20"/>
  <c r="M676" i="20"/>
  <c r="I677" i="20"/>
  <c r="J677" i="20"/>
  <c r="K677" i="20"/>
  <c r="AT677" i="20" s="1"/>
  <c r="AY677" i="20" s="1"/>
  <c r="L677" i="20"/>
  <c r="M677" i="20"/>
  <c r="I678" i="20"/>
  <c r="J678" i="20"/>
  <c r="K678" i="20"/>
  <c r="AT678" i="20" s="1"/>
  <c r="AY678" i="20" s="1"/>
  <c r="L678" i="20"/>
  <c r="M678" i="20"/>
  <c r="I679" i="20"/>
  <c r="J679" i="20"/>
  <c r="K679" i="20"/>
  <c r="AT679" i="20" s="1"/>
  <c r="AY679" i="20" s="1"/>
  <c r="L679" i="20"/>
  <c r="M679" i="20"/>
  <c r="I680" i="20"/>
  <c r="J680" i="20"/>
  <c r="K680" i="20"/>
  <c r="AT680" i="20" s="1"/>
  <c r="AY680" i="20" s="1"/>
  <c r="L680" i="20"/>
  <c r="M680" i="20"/>
  <c r="I681" i="20"/>
  <c r="J681" i="20"/>
  <c r="K681" i="20"/>
  <c r="AT681" i="20" s="1"/>
  <c r="AY681" i="20" s="1"/>
  <c r="L681" i="20"/>
  <c r="M681" i="20"/>
  <c r="I682" i="20"/>
  <c r="J682" i="20"/>
  <c r="K682" i="20"/>
  <c r="AT682" i="20" s="1"/>
  <c r="AY682" i="20" s="1"/>
  <c r="L682" i="20"/>
  <c r="M682" i="20"/>
  <c r="I683" i="20"/>
  <c r="J683" i="20"/>
  <c r="K683" i="20"/>
  <c r="AT683" i="20" s="1"/>
  <c r="AY683" i="20" s="1"/>
  <c r="L683" i="20"/>
  <c r="M683" i="20"/>
  <c r="I684" i="20"/>
  <c r="J684" i="20"/>
  <c r="K684" i="20"/>
  <c r="AT684" i="20" s="1"/>
  <c r="AY684" i="20" s="1"/>
  <c r="L684" i="20"/>
  <c r="M684" i="20"/>
  <c r="I685" i="20"/>
  <c r="J685" i="20"/>
  <c r="K685" i="20"/>
  <c r="AT685" i="20" s="1"/>
  <c r="AY685" i="20" s="1"/>
  <c r="L685" i="20"/>
  <c r="M685" i="20"/>
  <c r="I686" i="20"/>
  <c r="J686" i="20"/>
  <c r="K686" i="20"/>
  <c r="AT686" i="20" s="1"/>
  <c r="AY686" i="20" s="1"/>
  <c r="L686" i="20"/>
  <c r="M686" i="20"/>
  <c r="I687" i="20"/>
  <c r="J687" i="20"/>
  <c r="K687" i="20"/>
  <c r="AT687" i="20" s="1"/>
  <c r="AY687" i="20" s="1"/>
  <c r="L687" i="20"/>
  <c r="M687" i="20"/>
  <c r="I688" i="20"/>
  <c r="J688" i="20"/>
  <c r="K688" i="20"/>
  <c r="AT688" i="20" s="1"/>
  <c r="AY688" i="20" s="1"/>
  <c r="L688" i="20"/>
  <c r="M688" i="20"/>
  <c r="I689" i="20"/>
  <c r="J689" i="20"/>
  <c r="K689" i="20"/>
  <c r="AT689" i="20" s="1"/>
  <c r="AY689" i="20" s="1"/>
  <c r="L689" i="20"/>
  <c r="M689" i="20"/>
  <c r="I690" i="20"/>
  <c r="J690" i="20"/>
  <c r="K690" i="20"/>
  <c r="AT690" i="20" s="1"/>
  <c r="AY690" i="20" s="1"/>
  <c r="L690" i="20"/>
  <c r="M690" i="20"/>
  <c r="I691" i="20"/>
  <c r="J691" i="20"/>
  <c r="K691" i="20"/>
  <c r="AT691" i="20" s="1"/>
  <c r="AY691" i="20" s="1"/>
  <c r="L691" i="20"/>
  <c r="M691" i="20"/>
  <c r="I692" i="20"/>
  <c r="J692" i="20"/>
  <c r="K692" i="20"/>
  <c r="AT692" i="20" s="1"/>
  <c r="AY692" i="20" s="1"/>
  <c r="L692" i="20"/>
  <c r="M692" i="20"/>
  <c r="I693" i="20"/>
  <c r="J693" i="20"/>
  <c r="K693" i="20"/>
  <c r="AT693" i="20" s="1"/>
  <c r="AY693" i="20" s="1"/>
  <c r="L693" i="20"/>
  <c r="M693" i="20"/>
  <c r="I694" i="20"/>
  <c r="J694" i="20"/>
  <c r="K694" i="20"/>
  <c r="AT694" i="20" s="1"/>
  <c r="AY694" i="20" s="1"/>
  <c r="L694" i="20"/>
  <c r="M694" i="20"/>
  <c r="I695" i="20"/>
  <c r="J695" i="20"/>
  <c r="K695" i="20"/>
  <c r="AT695" i="20" s="1"/>
  <c r="AY695" i="20" s="1"/>
  <c r="L695" i="20"/>
  <c r="M695" i="20"/>
  <c r="I696" i="20"/>
  <c r="J696" i="20"/>
  <c r="K696" i="20"/>
  <c r="AT696" i="20" s="1"/>
  <c r="AY696" i="20" s="1"/>
  <c r="L696" i="20"/>
  <c r="M696" i="20"/>
  <c r="I697" i="20"/>
  <c r="J697" i="20"/>
  <c r="K697" i="20"/>
  <c r="AT697" i="20" s="1"/>
  <c r="AY697" i="20" s="1"/>
  <c r="L697" i="20"/>
  <c r="M697" i="20"/>
  <c r="I698" i="20"/>
  <c r="J698" i="20"/>
  <c r="K698" i="20"/>
  <c r="AT698" i="20" s="1"/>
  <c r="AY698" i="20" s="1"/>
  <c r="L698" i="20"/>
  <c r="M698" i="20"/>
  <c r="I699" i="20"/>
  <c r="J699" i="20"/>
  <c r="K699" i="20"/>
  <c r="AT699" i="20" s="1"/>
  <c r="AY699" i="20" s="1"/>
  <c r="L699" i="20"/>
  <c r="M699" i="20"/>
  <c r="I700" i="20"/>
  <c r="J700" i="20"/>
  <c r="K700" i="20"/>
  <c r="AT700" i="20" s="1"/>
  <c r="AY700" i="20" s="1"/>
  <c r="L700" i="20"/>
  <c r="M700" i="20"/>
  <c r="I701" i="20"/>
  <c r="J701" i="20"/>
  <c r="K701" i="20"/>
  <c r="AT701" i="20" s="1"/>
  <c r="AY701" i="20" s="1"/>
  <c r="L701" i="20"/>
  <c r="M701" i="20"/>
  <c r="I702" i="20"/>
  <c r="J702" i="20"/>
  <c r="K702" i="20"/>
  <c r="AT702" i="20" s="1"/>
  <c r="AY702" i="20" s="1"/>
  <c r="L702" i="20"/>
  <c r="M702" i="20"/>
  <c r="I703" i="20"/>
  <c r="J703" i="20"/>
  <c r="K703" i="20"/>
  <c r="AT703" i="20" s="1"/>
  <c r="AY703" i="20" s="1"/>
  <c r="L703" i="20"/>
  <c r="M703" i="20"/>
  <c r="I704" i="20"/>
  <c r="J704" i="20"/>
  <c r="K704" i="20"/>
  <c r="AT704" i="20" s="1"/>
  <c r="AY704" i="20" s="1"/>
  <c r="L704" i="20"/>
  <c r="M704" i="20"/>
  <c r="I705" i="20"/>
  <c r="J705" i="20"/>
  <c r="K705" i="20"/>
  <c r="AT705" i="20" s="1"/>
  <c r="AY705" i="20" s="1"/>
  <c r="L705" i="20"/>
  <c r="M705" i="20"/>
  <c r="I706" i="20"/>
  <c r="J706" i="20"/>
  <c r="K706" i="20"/>
  <c r="AT706" i="20" s="1"/>
  <c r="AY706" i="20" s="1"/>
  <c r="L706" i="20"/>
  <c r="M706" i="20"/>
  <c r="I707" i="20"/>
  <c r="J707" i="20"/>
  <c r="K707" i="20"/>
  <c r="AT707" i="20" s="1"/>
  <c r="AY707" i="20" s="1"/>
  <c r="L707" i="20"/>
  <c r="M707" i="20"/>
  <c r="I708" i="20"/>
  <c r="J708" i="20"/>
  <c r="K708" i="20"/>
  <c r="AT708" i="20" s="1"/>
  <c r="AY708" i="20" s="1"/>
  <c r="L708" i="20"/>
  <c r="M708" i="20"/>
  <c r="I709" i="20"/>
  <c r="J709" i="20"/>
  <c r="K709" i="20"/>
  <c r="AT709" i="20" s="1"/>
  <c r="AY709" i="20" s="1"/>
  <c r="L709" i="20"/>
  <c r="M709" i="20"/>
  <c r="I710" i="20"/>
  <c r="J710" i="20"/>
  <c r="K710" i="20"/>
  <c r="AT710" i="20" s="1"/>
  <c r="AY710" i="20" s="1"/>
  <c r="L710" i="20"/>
  <c r="M710" i="20"/>
  <c r="I711" i="20"/>
  <c r="J711" i="20"/>
  <c r="K711" i="20"/>
  <c r="AT711" i="20" s="1"/>
  <c r="AY711" i="20" s="1"/>
  <c r="L711" i="20"/>
  <c r="M711" i="20"/>
  <c r="I712" i="20"/>
  <c r="J712" i="20"/>
  <c r="K712" i="20"/>
  <c r="AT712" i="20" s="1"/>
  <c r="AY712" i="20" s="1"/>
  <c r="L712" i="20"/>
  <c r="M712" i="20"/>
  <c r="I713" i="20"/>
  <c r="J713" i="20"/>
  <c r="K713" i="20"/>
  <c r="AT713" i="20" s="1"/>
  <c r="AY713" i="20" s="1"/>
  <c r="L713" i="20"/>
  <c r="M713" i="20"/>
  <c r="I714" i="20"/>
  <c r="J714" i="20"/>
  <c r="K714" i="20"/>
  <c r="AT714" i="20" s="1"/>
  <c r="AY714" i="20" s="1"/>
  <c r="L714" i="20"/>
  <c r="M714" i="20"/>
  <c r="I715" i="20"/>
  <c r="J715" i="20"/>
  <c r="K715" i="20"/>
  <c r="AT715" i="20" s="1"/>
  <c r="AY715" i="20" s="1"/>
  <c r="L715" i="20"/>
  <c r="M715" i="20"/>
  <c r="I716" i="20"/>
  <c r="J716" i="20"/>
  <c r="K716" i="20"/>
  <c r="AT716" i="20" s="1"/>
  <c r="AY716" i="20" s="1"/>
  <c r="L716" i="20"/>
  <c r="M716" i="20"/>
  <c r="I717" i="20"/>
  <c r="J717" i="20"/>
  <c r="K717" i="20"/>
  <c r="AT717" i="20" s="1"/>
  <c r="AY717" i="20" s="1"/>
  <c r="L717" i="20"/>
  <c r="M717" i="20"/>
  <c r="I718" i="20"/>
  <c r="J718" i="20"/>
  <c r="K718" i="20"/>
  <c r="AT718" i="20" s="1"/>
  <c r="AY718" i="20" s="1"/>
  <c r="L718" i="20"/>
  <c r="M718" i="20"/>
  <c r="I719" i="20"/>
  <c r="J719" i="20"/>
  <c r="K719" i="20"/>
  <c r="AT719" i="20" s="1"/>
  <c r="AY719" i="20" s="1"/>
  <c r="L719" i="20"/>
  <c r="M719" i="20"/>
  <c r="I720" i="20"/>
  <c r="J720" i="20"/>
  <c r="K720" i="20"/>
  <c r="AT720" i="20" s="1"/>
  <c r="AY720" i="20" s="1"/>
  <c r="L720" i="20"/>
  <c r="M720" i="20"/>
  <c r="I721" i="20"/>
  <c r="J721" i="20"/>
  <c r="K721" i="20"/>
  <c r="AT721" i="20" s="1"/>
  <c r="AY721" i="20" s="1"/>
  <c r="L721" i="20"/>
  <c r="M721" i="20"/>
  <c r="I722" i="20"/>
  <c r="J722" i="20"/>
  <c r="K722" i="20"/>
  <c r="AT722" i="20" s="1"/>
  <c r="AY722" i="20" s="1"/>
  <c r="L722" i="20"/>
  <c r="M722" i="20"/>
  <c r="I723" i="20"/>
  <c r="J723" i="20"/>
  <c r="K723" i="20"/>
  <c r="AT723" i="20" s="1"/>
  <c r="AY723" i="20" s="1"/>
  <c r="L723" i="20"/>
  <c r="M723" i="20"/>
  <c r="I724" i="20"/>
  <c r="J724" i="20"/>
  <c r="K724" i="20"/>
  <c r="AT724" i="20" s="1"/>
  <c r="AY724" i="20" s="1"/>
  <c r="L724" i="20"/>
  <c r="M724" i="20"/>
  <c r="I725" i="20"/>
  <c r="J725" i="20"/>
  <c r="K725" i="20"/>
  <c r="AT725" i="20" s="1"/>
  <c r="AY725" i="20" s="1"/>
  <c r="L725" i="20"/>
  <c r="M725" i="20"/>
  <c r="I726" i="20"/>
  <c r="J726" i="20"/>
  <c r="K726" i="20"/>
  <c r="AT726" i="20" s="1"/>
  <c r="AY726" i="20" s="1"/>
  <c r="L726" i="20"/>
  <c r="M726" i="20"/>
  <c r="I727" i="20"/>
  <c r="J727" i="20"/>
  <c r="K727" i="20"/>
  <c r="AT727" i="20" s="1"/>
  <c r="AY727" i="20" s="1"/>
  <c r="L727" i="20"/>
  <c r="M727" i="20"/>
  <c r="I728" i="20"/>
  <c r="J728" i="20"/>
  <c r="K728" i="20"/>
  <c r="AT728" i="20" s="1"/>
  <c r="AY728" i="20" s="1"/>
  <c r="L728" i="20"/>
  <c r="M728" i="20"/>
  <c r="I729" i="20"/>
  <c r="J729" i="20"/>
  <c r="K729" i="20"/>
  <c r="AT729" i="20" s="1"/>
  <c r="AY729" i="20" s="1"/>
  <c r="L729" i="20"/>
  <c r="M729" i="20"/>
  <c r="I730" i="20"/>
  <c r="J730" i="20"/>
  <c r="K730" i="20"/>
  <c r="AT730" i="20" s="1"/>
  <c r="AY730" i="20" s="1"/>
  <c r="L730" i="20"/>
  <c r="M730" i="20"/>
  <c r="I731" i="20"/>
  <c r="J731" i="20"/>
  <c r="K731" i="20"/>
  <c r="AT731" i="20" s="1"/>
  <c r="AY731" i="20" s="1"/>
  <c r="L731" i="20"/>
  <c r="M731" i="20"/>
  <c r="I732" i="20"/>
  <c r="J732" i="20"/>
  <c r="K732" i="20"/>
  <c r="AT732" i="20" s="1"/>
  <c r="AY732" i="20" s="1"/>
  <c r="L732" i="20"/>
  <c r="M732" i="20"/>
  <c r="I733" i="20"/>
  <c r="J733" i="20"/>
  <c r="K733" i="20"/>
  <c r="AT733" i="20" s="1"/>
  <c r="AY733" i="20" s="1"/>
  <c r="L733" i="20"/>
  <c r="M733" i="20"/>
  <c r="I734" i="20"/>
  <c r="J734" i="20"/>
  <c r="K734" i="20"/>
  <c r="AT734" i="20" s="1"/>
  <c r="AY734" i="20" s="1"/>
  <c r="L734" i="20"/>
  <c r="M734" i="20"/>
  <c r="I735" i="20"/>
  <c r="J735" i="20"/>
  <c r="K735" i="20"/>
  <c r="AT735" i="20" s="1"/>
  <c r="AY735" i="20" s="1"/>
  <c r="L735" i="20"/>
  <c r="M735" i="20"/>
  <c r="I736" i="20"/>
  <c r="J736" i="20"/>
  <c r="K736" i="20"/>
  <c r="AT736" i="20" s="1"/>
  <c r="AY736" i="20" s="1"/>
  <c r="L736" i="20"/>
  <c r="M736" i="20"/>
  <c r="I737" i="20"/>
  <c r="J737" i="20"/>
  <c r="K737" i="20"/>
  <c r="AT737" i="20" s="1"/>
  <c r="AY737" i="20" s="1"/>
  <c r="L737" i="20"/>
  <c r="M737" i="20"/>
  <c r="I738" i="20"/>
  <c r="J738" i="20"/>
  <c r="K738" i="20"/>
  <c r="AT738" i="20" s="1"/>
  <c r="AY738" i="20" s="1"/>
  <c r="L738" i="20"/>
  <c r="M738" i="20"/>
  <c r="I739" i="20"/>
  <c r="J739" i="20"/>
  <c r="K739" i="20"/>
  <c r="AT739" i="20" s="1"/>
  <c r="AY739" i="20" s="1"/>
  <c r="L739" i="20"/>
  <c r="M739" i="20"/>
  <c r="I740" i="20"/>
  <c r="J740" i="20"/>
  <c r="K740" i="20"/>
  <c r="AT740" i="20" s="1"/>
  <c r="AY740" i="20" s="1"/>
  <c r="L740" i="20"/>
  <c r="M740" i="20"/>
  <c r="I741" i="20"/>
  <c r="J741" i="20"/>
  <c r="K741" i="20"/>
  <c r="AT741" i="20" s="1"/>
  <c r="AY741" i="20" s="1"/>
  <c r="L741" i="20"/>
  <c r="M741" i="20"/>
  <c r="I742" i="20"/>
  <c r="J742" i="20"/>
  <c r="K742" i="20"/>
  <c r="AT742" i="20" s="1"/>
  <c r="AY742" i="20" s="1"/>
  <c r="L742" i="20"/>
  <c r="M742" i="20"/>
  <c r="I743" i="20"/>
  <c r="J743" i="20"/>
  <c r="K743" i="20"/>
  <c r="AT743" i="20" s="1"/>
  <c r="AY743" i="20" s="1"/>
  <c r="L743" i="20"/>
  <c r="M743" i="20"/>
  <c r="I744" i="20"/>
  <c r="J744" i="20"/>
  <c r="K744" i="20"/>
  <c r="AT744" i="20" s="1"/>
  <c r="AY744" i="20" s="1"/>
  <c r="L744" i="20"/>
  <c r="M744" i="20"/>
  <c r="I745" i="20"/>
  <c r="J745" i="20"/>
  <c r="K745" i="20"/>
  <c r="AT745" i="20" s="1"/>
  <c r="AY745" i="20" s="1"/>
  <c r="L745" i="20"/>
  <c r="M745" i="20"/>
  <c r="I746" i="20"/>
  <c r="J746" i="20"/>
  <c r="K746" i="20"/>
  <c r="AT746" i="20" s="1"/>
  <c r="AY746" i="20" s="1"/>
  <c r="L746" i="20"/>
  <c r="M746" i="20"/>
  <c r="I747" i="20"/>
  <c r="J747" i="20"/>
  <c r="K747" i="20"/>
  <c r="AT747" i="20" s="1"/>
  <c r="AY747" i="20" s="1"/>
  <c r="L747" i="20"/>
  <c r="M747" i="20"/>
  <c r="I748" i="20"/>
  <c r="J748" i="20"/>
  <c r="K748" i="20"/>
  <c r="AT748" i="20" s="1"/>
  <c r="AY748" i="20" s="1"/>
  <c r="L748" i="20"/>
  <c r="M748" i="20"/>
  <c r="I749" i="20"/>
  <c r="J749" i="20"/>
  <c r="K749" i="20"/>
  <c r="AT749" i="20" s="1"/>
  <c r="AY749" i="20" s="1"/>
  <c r="L749" i="20"/>
  <c r="M749" i="20"/>
  <c r="I750" i="20"/>
  <c r="J750" i="20"/>
  <c r="K750" i="20"/>
  <c r="AT750" i="20" s="1"/>
  <c r="AY750" i="20" s="1"/>
  <c r="L750" i="20"/>
  <c r="M750" i="20"/>
  <c r="I751" i="20"/>
  <c r="J751" i="20"/>
  <c r="K751" i="20"/>
  <c r="AT751" i="20" s="1"/>
  <c r="AY751" i="20" s="1"/>
  <c r="L751" i="20"/>
  <c r="M751" i="20"/>
  <c r="I752" i="20"/>
  <c r="J752" i="20"/>
  <c r="K752" i="20"/>
  <c r="AT752" i="20" s="1"/>
  <c r="AY752" i="20" s="1"/>
  <c r="L752" i="20"/>
  <c r="M752" i="20"/>
  <c r="I753" i="20"/>
  <c r="J753" i="20"/>
  <c r="K753" i="20"/>
  <c r="AT753" i="20" s="1"/>
  <c r="AY753" i="20" s="1"/>
  <c r="L753" i="20"/>
  <c r="M753" i="20"/>
  <c r="I754" i="20"/>
  <c r="J754" i="20"/>
  <c r="K754" i="20"/>
  <c r="AT754" i="20" s="1"/>
  <c r="AY754" i="20" s="1"/>
  <c r="L754" i="20"/>
  <c r="M754" i="20"/>
  <c r="I755" i="20"/>
  <c r="J755" i="20"/>
  <c r="K755" i="20"/>
  <c r="AT755" i="20" s="1"/>
  <c r="AY755" i="20" s="1"/>
  <c r="L755" i="20"/>
  <c r="M755" i="20"/>
  <c r="I756" i="20"/>
  <c r="J756" i="20"/>
  <c r="K756" i="20"/>
  <c r="AT756" i="20" s="1"/>
  <c r="AY756" i="20" s="1"/>
  <c r="L756" i="20"/>
  <c r="M756" i="20"/>
  <c r="I757" i="20"/>
  <c r="J757" i="20"/>
  <c r="K757" i="20"/>
  <c r="AT757" i="20" s="1"/>
  <c r="AY757" i="20" s="1"/>
  <c r="L757" i="20"/>
  <c r="M757" i="20"/>
  <c r="I758" i="20"/>
  <c r="J758" i="20"/>
  <c r="K758" i="20"/>
  <c r="AT758" i="20" s="1"/>
  <c r="AY758" i="20" s="1"/>
  <c r="L758" i="20"/>
  <c r="M758" i="20"/>
  <c r="I759" i="20"/>
  <c r="J759" i="20"/>
  <c r="K759" i="20"/>
  <c r="AT759" i="20" s="1"/>
  <c r="AY759" i="20" s="1"/>
  <c r="L759" i="20"/>
  <c r="M759" i="20"/>
  <c r="I760" i="20"/>
  <c r="J760" i="20"/>
  <c r="K760" i="20"/>
  <c r="AT760" i="20" s="1"/>
  <c r="AY760" i="20" s="1"/>
  <c r="L760" i="20"/>
  <c r="M760" i="20"/>
  <c r="I761" i="20"/>
  <c r="J761" i="20"/>
  <c r="K761" i="20"/>
  <c r="AT761" i="20" s="1"/>
  <c r="AY761" i="20" s="1"/>
  <c r="L761" i="20"/>
  <c r="M761" i="20"/>
  <c r="I762" i="20"/>
  <c r="J762" i="20"/>
  <c r="K762" i="20"/>
  <c r="AT762" i="20" s="1"/>
  <c r="AY762" i="20" s="1"/>
  <c r="L762" i="20"/>
  <c r="M762" i="20"/>
  <c r="I763" i="20"/>
  <c r="J763" i="20"/>
  <c r="K763" i="20"/>
  <c r="AT763" i="20" s="1"/>
  <c r="AY763" i="20" s="1"/>
  <c r="L763" i="20"/>
  <c r="M763" i="20"/>
  <c r="I764" i="20"/>
  <c r="J764" i="20"/>
  <c r="K764" i="20"/>
  <c r="AT764" i="20" s="1"/>
  <c r="AY764" i="20" s="1"/>
  <c r="L764" i="20"/>
  <c r="M764" i="20"/>
  <c r="I765" i="20"/>
  <c r="J765" i="20"/>
  <c r="K765" i="20"/>
  <c r="AT765" i="20" s="1"/>
  <c r="AY765" i="20" s="1"/>
  <c r="L765" i="20"/>
  <c r="M765" i="20"/>
  <c r="I766" i="20"/>
  <c r="J766" i="20"/>
  <c r="K766" i="20"/>
  <c r="AT766" i="20" s="1"/>
  <c r="AY766" i="20" s="1"/>
  <c r="L766" i="20"/>
  <c r="M766" i="20"/>
  <c r="I767" i="20"/>
  <c r="J767" i="20"/>
  <c r="K767" i="20"/>
  <c r="AT767" i="20" s="1"/>
  <c r="AY767" i="20" s="1"/>
  <c r="L767" i="20"/>
  <c r="M767" i="20"/>
  <c r="I768" i="20"/>
  <c r="J768" i="20"/>
  <c r="K768" i="20"/>
  <c r="AT768" i="20" s="1"/>
  <c r="AY768" i="20" s="1"/>
  <c r="L768" i="20"/>
  <c r="M768" i="20"/>
  <c r="I769" i="20"/>
  <c r="J769" i="20"/>
  <c r="K769" i="20"/>
  <c r="AT769" i="20" s="1"/>
  <c r="AY769" i="20" s="1"/>
  <c r="L769" i="20"/>
  <c r="M769" i="20"/>
  <c r="I770" i="20"/>
  <c r="J770" i="20"/>
  <c r="K770" i="20"/>
  <c r="AT770" i="20" s="1"/>
  <c r="AY770" i="20" s="1"/>
  <c r="L770" i="20"/>
  <c r="M770" i="20"/>
  <c r="I771" i="20"/>
  <c r="J771" i="20"/>
  <c r="K771" i="20"/>
  <c r="AT771" i="20" s="1"/>
  <c r="AY771" i="20" s="1"/>
  <c r="L771" i="20"/>
  <c r="M771" i="20"/>
  <c r="I772" i="20"/>
  <c r="J772" i="20"/>
  <c r="K772" i="20"/>
  <c r="AT772" i="20" s="1"/>
  <c r="AY772" i="20" s="1"/>
  <c r="L772" i="20"/>
  <c r="M772" i="20"/>
  <c r="I773" i="20"/>
  <c r="J773" i="20"/>
  <c r="K773" i="20"/>
  <c r="AT773" i="20" s="1"/>
  <c r="AY773" i="20" s="1"/>
  <c r="L773" i="20"/>
  <c r="M773" i="20"/>
  <c r="I774" i="20"/>
  <c r="J774" i="20"/>
  <c r="K774" i="20"/>
  <c r="AT774" i="20" s="1"/>
  <c r="AY774" i="20" s="1"/>
  <c r="L774" i="20"/>
  <c r="M774" i="20"/>
  <c r="I775" i="20"/>
  <c r="J775" i="20"/>
  <c r="K775" i="20"/>
  <c r="AT775" i="20" s="1"/>
  <c r="AY775" i="20" s="1"/>
  <c r="L775" i="20"/>
  <c r="M775" i="20"/>
  <c r="I776" i="20"/>
  <c r="J776" i="20"/>
  <c r="K776" i="20"/>
  <c r="AT776" i="20" s="1"/>
  <c r="AY776" i="20" s="1"/>
  <c r="L776" i="20"/>
  <c r="M776" i="20"/>
  <c r="I777" i="20"/>
  <c r="J777" i="20"/>
  <c r="K777" i="20"/>
  <c r="AT777" i="20" s="1"/>
  <c r="AY777" i="20" s="1"/>
  <c r="L777" i="20"/>
  <c r="M777" i="20"/>
  <c r="I778" i="20"/>
  <c r="J778" i="20"/>
  <c r="K778" i="20"/>
  <c r="AT778" i="20" s="1"/>
  <c r="AY778" i="20" s="1"/>
  <c r="L778" i="20"/>
  <c r="M778" i="20"/>
  <c r="I779" i="20"/>
  <c r="J779" i="20"/>
  <c r="K779" i="20"/>
  <c r="AT779" i="20" s="1"/>
  <c r="AY779" i="20" s="1"/>
  <c r="L779" i="20"/>
  <c r="M779" i="20"/>
  <c r="I780" i="20"/>
  <c r="J780" i="20"/>
  <c r="K780" i="20"/>
  <c r="AT780" i="20" s="1"/>
  <c r="AY780" i="20" s="1"/>
  <c r="L780" i="20"/>
  <c r="M780" i="20"/>
  <c r="I781" i="20"/>
  <c r="J781" i="20"/>
  <c r="K781" i="20"/>
  <c r="AT781" i="20" s="1"/>
  <c r="AY781" i="20" s="1"/>
  <c r="L781" i="20"/>
  <c r="M781" i="20"/>
  <c r="I782" i="20"/>
  <c r="J782" i="20"/>
  <c r="K782" i="20"/>
  <c r="AT782" i="20" s="1"/>
  <c r="AY782" i="20" s="1"/>
  <c r="L782" i="20"/>
  <c r="M782" i="20"/>
  <c r="I783" i="20"/>
  <c r="J783" i="20"/>
  <c r="K783" i="20"/>
  <c r="AT783" i="20" s="1"/>
  <c r="AY783" i="20" s="1"/>
  <c r="L783" i="20"/>
  <c r="M783" i="20"/>
  <c r="I784" i="20"/>
  <c r="J784" i="20"/>
  <c r="K784" i="20"/>
  <c r="AT784" i="20" s="1"/>
  <c r="AY784" i="20" s="1"/>
  <c r="L784" i="20"/>
  <c r="M784" i="20"/>
  <c r="I785" i="20"/>
  <c r="J785" i="20"/>
  <c r="K785" i="20"/>
  <c r="AT785" i="20" s="1"/>
  <c r="AY785" i="20" s="1"/>
  <c r="L785" i="20"/>
  <c r="M785" i="20"/>
  <c r="I786" i="20"/>
  <c r="J786" i="20"/>
  <c r="K786" i="20"/>
  <c r="AT786" i="20" s="1"/>
  <c r="AY786" i="20" s="1"/>
  <c r="L786" i="20"/>
  <c r="M786" i="20"/>
  <c r="I787" i="20"/>
  <c r="J787" i="20"/>
  <c r="K787" i="20"/>
  <c r="AT787" i="20" s="1"/>
  <c r="AY787" i="20" s="1"/>
  <c r="L787" i="20"/>
  <c r="M787" i="20"/>
  <c r="I788" i="20"/>
  <c r="J788" i="20"/>
  <c r="K788" i="20"/>
  <c r="AT788" i="20" s="1"/>
  <c r="AY788" i="20" s="1"/>
  <c r="L788" i="20"/>
  <c r="M788" i="20"/>
  <c r="I789" i="20"/>
  <c r="J789" i="20"/>
  <c r="K789" i="20"/>
  <c r="AT789" i="20" s="1"/>
  <c r="AY789" i="20" s="1"/>
  <c r="L789" i="20"/>
  <c r="M789" i="20"/>
  <c r="I790" i="20"/>
  <c r="J790" i="20"/>
  <c r="K790" i="20"/>
  <c r="AT790" i="20" s="1"/>
  <c r="AY790" i="20" s="1"/>
  <c r="L790" i="20"/>
  <c r="M790" i="20"/>
  <c r="I791" i="20"/>
  <c r="J791" i="20"/>
  <c r="K791" i="20"/>
  <c r="AT791" i="20" s="1"/>
  <c r="AY791" i="20" s="1"/>
  <c r="L791" i="20"/>
  <c r="M791" i="20"/>
  <c r="I792" i="20"/>
  <c r="J792" i="20"/>
  <c r="K792" i="20"/>
  <c r="AT792" i="20" s="1"/>
  <c r="AY792" i="20" s="1"/>
  <c r="L792" i="20"/>
  <c r="M792" i="20"/>
  <c r="I793" i="20"/>
  <c r="J793" i="20"/>
  <c r="K793" i="20"/>
  <c r="AT793" i="20" s="1"/>
  <c r="AY793" i="20" s="1"/>
  <c r="L793" i="20"/>
  <c r="M793" i="20"/>
  <c r="I794" i="20"/>
  <c r="J794" i="20"/>
  <c r="K794" i="20"/>
  <c r="AT794" i="20" s="1"/>
  <c r="AY794" i="20" s="1"/>
  <c r="L794" i="20"/>
  <c r="M794" i="20"/>
  <c r="I795" i="20"/>
  <c r="J795" i="20"/>
  <c r="K795" i="20"/>
  <c r="AT795" i="20" s="1"/>
  <c r="AY795" i="20" s="1"/>
  <c r="L795" i="20"/>
  <c r="M795" i="20"/>
  <c r="I796" i="20"/>
  <c r="J796" i="20"/>
  <c r="K796" i="20"/>
  <c r="AT796" i="20" s="1"/>
  <c r="AY796" i="20" s="1"/>
  <c r="L796" i="20"/>
  <c r="M796" i="20"/>
  <c r="I797" i="20"/>
  <c r="J797" i="20"/>
  <c r="K797" i="20"/>
  <c r="AT797" i="20" s="1"/>
  <c r="AY797" i="20" s="1"/>
  <c r="L797" i="20"/>
  <c r="M797" i="20"/>
  <c r="I798" i="20"/>
  <c r="J798" i="20"/>
  <c r="K798" i="20"/>
  <c r="AT798" i="20" s="1"/>
  <c r="AY798" i="20" s="1"/>
  <c r="L798" i="20"/>
  <c r="M798" i="20"/>
  <c r="I799" i="20"/>
  <c r="J799" i="20"/>
  <c r="K799" i="20"/>
  <c r="AT799" i="20" s="1"/>
  <c r="AY799" i="20" s="1"/>
  <c r="L799" i="20"/>
  <c r="M799" i="20"/>
  <c r="I800" i="20"/>
  <c r="J800" i="20"/>
  <c r="K800" i="20"/>
  <c r="AT800" i="20" s="1"/>
  <c r="AY800" i="20" s="1"/>
  <c r="L800" i="20"/>
  <c r="M800" i="20"/>
  <c r="I801" i="20"/>
  <c r="J801" i="20"/>
  <c r="K801" i="20"/>
  <c r="AT801" i="20" s="1"/>
  <c r="AY801" i="20" s="1"/>
  <c r="L801" i="20"/>
  <c r="M801" i="20"/>
  <c r="I802" i="20"/>
  <c r="J802" i="20"/>
  <c r="K802" i="20"/>
  <c r="AT802" i="20" s="1"/>
  <c r="AY802" i="20" s="1"/>
  <c r="L802" i="20"/>
  <c r="M802" i="20"/>
  <c r="I803" i="20"/>
  <c r="J803" i="20"/>
  <c r="K803" i="20"/>
  <c r="AT803" i="20" s="1"/>
  <c r="AY803" i="20" s="1"/>
  <c r="L803" i="20"/>
  <c r="M803" i="20"/>
  <c r="I804" i="20"/>
  <c r="J804" i="20"/>
  <c r="K804" i="20"/>
  <c r="AT804" i="20" s="1"/>
  <c r="AY804" i="20" s="1"/>
  <c r="L804" i="20"/>
  <c r="M804" i="20"/>
  <c r="I805" i="20"/>
  <c r="J805" i="20"/>
  <c r="K805" i="20"/>
  <c r="AT805" i="20" s="1"/>
  <c r="AY805" i="20" s="1"/>
  <c r="L805" i="20"/>
  <c r="M805" i="20"/>
  <c r="I806" i="20"/>
  <c r="J806" i="20"/>
  <c r="K806" i="20"/>
  <c r="AT806" i="20" s="1"/>
  <c r="AY806" i="20" s="1"/>
  <c r="L806" i="20"/>
  <c r="M806" i="20"/>
  <c r="I807" i="20"/>
  <c r="J807" i="20"/>
  <c r="K807" i="20"/>
  <c r="AT807" i="20" s="1"/>
  <c r="AY807" i="20" s="1"/>
  <c r="L807" i="20"/>
  <c r="M807" i="20"/>
  <c r="I808" i="20"/>
  <c r="J808" i="20"/>
  <c r="K808" i="20"/>
  <c r="AT808" i="20" s="1"/>
  <c r="AY808" i="20" s="1"/>
  <c r="L808" i="20"/>
  <c r="M808" i="20"/>
  <c r="I809" i="20"/>
  <c r="J809" i="20"/>
  <c r="K809" i="20"/>
  <c r="AT809" i="20" s="1"/>
  <c r="AY809" i="20" s="1"/>
  <c r="L809" i="20"/>
  <c r="M809" i="20"/>
  <c r="I810" i="20"/>
  <c r="J810" i="20"/>
  <c r="K810" i="20"/>
  <c r="AT810" i="20" s="1"/>
  <c r="AY810" i="20" s="1"/>
  <c r="L810" i="20"/>
  <c r="M810" i="20"/>
  <c r="I811" i="20"/>
  <c r="J811" i="20"/>
  <c r="K811" i="20"/>
  <c r="AT811" i="20" s="1"/>
  <c r="AY811" i="20" s="1"/>
  <c r="L811" i="20"/>
  <c r="M811" i="20"/>
  <c r="I812" i="20"/>
  <c r="J812" i="20"/>
  <c r="K812" i="20"/>
  <c r="AT812" i="20" s="1"/>
  <c r="AY812" i="20" s="1"/>
  <c r="L812" i="20"/>
  <c r="M812" i="20"/>
  <c r="I813" i="20"/>
  <c r="J813" i="20"/>
  <c r="K813" i="20"/>
  <c r="AT813" i="20" s="1"/>
  <c r="AY813" i="20" s="1"/>
  <c r="L813" i="20"/>
  <c r="M813" i="20"/>
  <c r="I814" i="20"/>
  <c r="J814" i="20"/>
  <c r="K814" i="20"/>
  <c r="AT814" i="20" s="1"/>
  <c r="AY814" i="20" s="1"/>
  <c r="L814" i="20"/>
  <c r="M814" i="20"/>
  <c r="I815" i="20"/>
  <c r="J815" i="20"/>
  <c r="K815" i="20"/>
  <c r="AT815" i="20" s="1"/>
  <c r="AY815" i="20" s="1"/>
  <c r="L815" i="20"/>
  <c r="M815" i="20"/>
  <c r="I816" i="20"/>
  <c r="J816" i="20"/>
  <c r="K816" i="20"/>
  <c r="AT816" i="20" s="1"/>
  <c r="AY816" i="20" s="1"/>
  <c r="L816" i="20"/>
  <c r="M816" i="20"/>
  <c r="I817" i="20"/>
  <c r="J817" i="20"/>
  <c r="K817" i="20"/>
  <c r="AT817" i="20" s="1"/>
  <c r="AY817" i="20" s="1"/>
  <c r="L817" i="20"/>
  <c r="M817" i="20"/>
  <c r="I818" i="20"/>
  <c r="J818" i="20"/>
  <c r="K818" i="20"/>
  <c r="AT818" i="20" s="1"/>
  <c r="AY818" i="20" s="1"/>
  <c r="L818" i="20"/>
  <c r="M818" i="20"/>
  <c r="I819" i="20"/>
  <c r="J819" i="20"/>
  <c r="K819" i="20"/>
  <c r="AT819" i="20" s="1"/>
  <c r="AY819" i="20" s="1"/>
  <c r="L819" i="20"/>
  <c r="M819" i="20"/>
  <c r="I820" i="20"/>
  <c r="J820" i="20"/>
  <c r="K820" i="20"/>
  <c r="AT820" i="20" s="1"/>
  <c r="AY820" i="20" s="1"/>
  <c r="L820" i="20"/>
  <c r="M820" i="20"/>
  <c r="I821" i="20"/>
  <c r="J821" i="20"/>
  <c r="K821" i="20"/>
  <c r="AT821" i="20" s="1"/>
  <c r="AY821" i="20" s="1"/>
  <c r="L821" i="20"/>
  <c r="M821" i="20"/>
  <c r="I822" i="20"/>
  <c r="J822" i="20"/>
  <c r="K822" i="20"/>
  <c r="AT822" i="20" s="1"/>
  <c r="AY822" i="20" s="1"/>
  <c r="L822" i="20"/>
  <c r="M822" i="20"/>
  <c r="I823" i="20"/>
  <c r="J823" i="20"/>
  <c r="K823" i="20"/>
  <c r="AT823" i="20" s="1"/>
  <c r="AY823" i="20" s="1"/>
  <c r="L823" i="20"/>
  <c r="M823" i="20"/>
  <c r="I824" i="20"/>
  <c r="J824" i="20"/>
  <c r="K824" i="20"/>
  <c r="AT824" i="20" s="1"/>
  <c r="AY824" i="20" s="1"/>
  <c r="L824" i="20"/>
  <c r="M824" i="20"/>
  <c r="I825" i="20"/>
  <c r="J825" i="20"/>
  <c r="K825" i="20"/>
  <c r="AT825" i="20" s="1"/>
  <c r="AY825" i="20" s="1"/>
  <c r="L825" i="20"/>
  <c r="M825" i="20"/>
  <c r="I826" i="20"/>
  <c r="J826" i="20"/>
  <c r="K826" i="20"/>
  <c r="AT826" i="20" s="1"/>
  <c r="AY826" i="20" s="1"/>
  <c r="L826" i="20"/>
  <c r="M826" i="20"/>
  <c r="I827" i="20"/>
  <c r="J827" i="20"/>
  <c r="K827" i="20"/>
  <c r="AT827" i="20" s="1"/>
  <c r="AY827" i="20" s="1"/>
  <c r="L827" i="20"/>
  <c r="M827" i="20"/>
  <c r="I828" i="20"/>
  <c r="J828" i="20"/>
  <c r="K828" i="20"/>
  <c r="AT828" i="20" s="1"/>
  <c r="AY828" i="20" s="1"/>
  <c r="L828" i="20"/>
  <c r="M828" i="20"/>
  <c r="I829" i="20"/>
  <c r="J829" i="20"/>
  <c r="K829" i="20"/>
  <c r="AT829" i="20" s="1"/>
  <c r="AY829" i="20" s="1"/>
  <c r="L829" i="20"/>
  <c r="M829" i="20"/>
  <c r="I830" i="20"/>
  <c r="J830" i="20"/>
  <c r="K830" i="20"/>
  <c r="AT830" i="20" s="1"/>
  <c r="AY830" i="20" s="1"/>
  <c r="L830" i="20"/>
  <c r="M830" i="20"/>
  <c r="I831" i="20"/>
  <c r="J831" i="20"/>
  <c r="K831" i="20"/>
  <c r="AT831" i="20" s="1"/>
  <c r="AY831" i="20" s="1"/>
  <c r="L831" i="20"/>
  <c r="M831" i="20"/>
  <c r="I832" i="20"/>
  <c r="J832" i="20"/>
  <c r="K832" i="20"/>
  <c r="AT832" i="20" s="1"/>
  <c r="AY832" i="20" s="1"/>
  <c r="L832" i="20"/>
  <c r="M832" i="20"/>
  <c r="I833" i="20"/>
  <c r="J833" i="20"/>
  <c r="K833" i="20"/>
  <c r="AT833" i="20" s="1"/>
  <c r="AY833" i="20" s="1"/>
  <c r="L833" i="20"/>
  <c r="M833" i="20"/>
  <c r="I834" i="20"/>
  <c r="J834" i="20"/>
  <c r="K834" i="20"/>
  <c r="AT834" i="20" s="1"/>
  <c r="AY834" i="20" s="1"/>
  <c r="L834" i="20"/>
  <c r="M834" i="20"/>
  <c r="I835" i="20"/>
  <c r="J835" i="20"/>
  <c r="K835" i="20"/>
  <c r="AT835" i="20" s="1"/>
  <c r="AY835" i="20" s="1"/>
  <c r="L835" i="20"/>
  <c r="M835" i="20"/>
  <c r="I836" i="20"/>
  <c r="J836" i="20"/>
  <c r="K836" i="20"/>
  <c r="AT836" i="20" s="1"/>
  <c r="AY836" i="20" s="1"/>
  <c r="L836" i="20"/>
  <c r="M836" i="20"/>
  <c r="I837" i="20"/>
  <c r="J837" i="20"/>
  <c r="K837" i="20"/>
  <c r="AT837" i="20" s="1"/>
  <c r="AY837" i="20" s="1"/>
  <c r="L837" i="20"/>
  <c r="M837" i="20"/>
  <c r="I838" i="20"/>
  <c r="J838" i="20"/>
  <c r="K838" i="20"/>
  <c r="AT838" i="20" s="1"/>
  <c r="AY838" i="20" s="1"/>
  <c r="L838" i="20"/>
  <c r="M838" i="20"/>
  <c r="I839" i="20"/>
  <c r="J839" i="20"/>
  <c r="K839" i="20"/>
  <c r="AT839" i="20" s="1"/>
  <c r="AY839" i="20" s="1"/>
  <c r="L839" i="20"/>
  <c r="M839" i="20"/>
  <c r="I840" i="20"/>
  <c r="J840" i="20"/>
  <c r="K840" i="20"/>
  <c r="AT840" i="20" s="1"/>
  <c r="AY840" i="20" s="1"/>
  <c r="L840" i="20"/>
  <c r="M840" i="20"/>
  <c r="I841" i="20"/>
  <c r="J841" i="20"/>
  <c r="K841" i="20"/>
  <c r="AT841" i="20" s="1"/>
  <c r="AY841" i="20" s="1"/>
  <c r="L841" i="20"/>
  <c r="M841" i="20"/>
  <c r="I842" i="20"/>
  <c r="J842" i="20"/>
  <c r="K842" i="20"/>
  <c r="AT842" i="20" s="1"/>
  <c r="AY842" i="20" s="1"/>
  <c r="L842" i="20"/>
  <c r="M842" i="20"/>
  <c r="I843" i="20"/>
  <c r="J843" i="20"/>
  <c r="K843" i="20"/>
  <c r="AT843" i="20" s="1"/>
  <c r="AY843" i="20" s="1"/>
  <c r="L843" i="20"/>
  <c r="M843" i="20"/>
  <c r="I844" i="20"/>
  <c r="J844" i="20"/>
  <c r="K844" i="20"/>
  <c r="AT844" i="20" s="1"/>
  <c r="AY844" i="20" s="1"/>
  <c r="L844" i="20"/>
  <c r="M844" i="20"/>
  <c r="I845" i="20"/>
  <c r="J845" i="20"/>
  <c r="K845" i="20"/>
  <c r="AT845" i="20" s="1"/>
  <c r="AY845" i="20" s="1"/>
  <c r="L845" i="20"/>
  <c r="M845" i="20"/>
  <c r="I846" i="20"/>
  <c r="J846" i="20"/>
  <c r="K846" i="20"/>
  <c r="AT846" i="20" s="1"/>
  <c r="AY846" i="20" s="1"/>
  <c r="L846" i="20"/>
  <c r="M846" i="20"/>
  <c r="I847" i="20"/>
  <c r="J847" i="20"/>
  <c r="K847" i="20"/>
  <c r="AT847" i="20" s="1"/>
  <c r="AY847" i="20" s="1"/>
  <c r="L847" i="20"/>
  <c r="M847" i="20"/>
  <c r="I848" i="20"/>
  <c r="J848" i="20"/>
  <c r="K848" i="20"/>
  <c r="AT848" i="20" s="1"/>
  <c r="AY848" i="20" s="1"/>
  <c r="L848" i="20"/>
  <c r="M848" i="20"/>
  <c r="I849" i="20"/>
  <c r="J849" i="20"/>
  <c r="K849" i="20"/>
  <c r="AT849" i="20" s="1"/>
  <c r="AY849" i="20" s="1"/>
  <c r="L849" i="20"/>
  <c r="M849" i="20"/>
  <c r="I850" i="20"/>
  <c r="J850" i="20"/>
  <c r="K850" i="20"/>
  <c r="AT850" i="20" s="1"/>
  <c r="AY850" i="20" s="1"/>
  <c r="L850" i="20"/>
  <c r="M850" i="20"/>
  <c r="I851" i="20"/>
  <c r="J851" i="20"/>
  <c r="K851" i="20"/>
  <c r="AT851" i="20" s="1"/>
  <c r="AY851" i="20" s="1"/>
  <c r="L851" i="20"/>
  <c r="M851" i="20"/>
  <c r="I852" i="20"/>
  <c r="J852" i="20"/>
  <c r="K852" i="20"/>
  <c r="AT852" i="20" s="1"/>
  <c r="AY852" i="20" s="1"/>
  <c r="L852" i="20"/>
  <c r="M852" i="20"/>
  <c r="I853" i="20"/>
  <c r="J853" i="20"/>
  <c r="K853" i="20"/>
  <c r="AT853" i="20" s="1"/>
  <c r="AY853" i="20" s="1"/>
  <c r="L853" i="20"/>
  <c r="M853" i="20"/>
  <c r="I854" i="20"/>
  <c r="J854" i="20"/>
  <c r="K854" i="20"/>
  <c r="AT854" i="20" s="1"/>
  <c r="AY854" i="20" s="1"/>
  <c r="L854" i="20"/>
  <c r="M854" i="20"/>
  <c r="I855" i="20"/>
  <c r="J855" i="20"/>
  <c r="K855" i="20"/>
  <c r="AT855" i="20" s="1"/>
  <c r="AY855" i="20" s="1"/>
  <c r="L855" i="20"/>
  <c r="M855" i="20"/>
  <c r="I856" i="20"/>
  <c r="J856" i="20"/>
  <c r="K856" i="20"/>
  <c r="AT856" i="20" s="1"/>
  <c r="AY856" i="20" s="1"/>
  <c r="L856" i="20"/>
  <c r="M856" i="20"/>
  <c r="I857" i="20"/>
  <c r="J857" i="20"/>
  <c r="K857" i="20"/>
  <c r="AT857" i="20" s="1"/>
  <c r="AY857" i="20" s="1"/>
  <c r="L857" i="20"/>
  <c r="M857" i="20"/>
  <c r="I858" i="20"/>
  <c r="J858" i="20"/>
  <c r="K858" i="20"/>
  <c r="AT858" i="20" s="1"/>
  <c r="AY858" i="20" s="1"/>
  <c r="L858" i="20"/>
  <c r="M858" i="20"/>
  <c r="I859" i="20"/>
  <c r="J859" i="20"/>
  <c r="K859" i="20"/>
  <c r="AT859" i="20" s="1"/>
  <c r="AY859" i="20" s="1"/>
  <c r="L859" i="20"/>
  <c r="M859" i="20"/>
  <c r="I860" i="20"/>
  <c r="J860" i="20"/>
  <c r="K860" i="20"/>
  <c r="AT860" i="20" s="1"/>
  <c r="AY860" i="20" s="1"/>
  <c r="L860" i="20"/>
  <c r="M860" i="20"/>
  <c r="I861" i="20"/>
  <c r="J861" i="20"/>
  <c r="K861" i="20"/>
  <c r="AT861" i="20" s="1"/>
  <c r="AY861" i="20" s="1"/>
  <c r="L861" i="20"/>
  <c r="M861" i="20"/>
  <c r="I862" i="20"/>
  <c r="J862" i="20"/>
  <c r="K862" i="20"/>
  <c r="AT862" i="20" s="1"/>
  <c r="AY862" i="20" s="1"/>
  <c r="L862" i="20"/>
  <c r="M862" i="20"/>
  <c r="I863" i="20"/>
  <c r="J863" i="20"/>
  <c r="K863" i="20"/>
  <c r="AT863" i="20" s="1"/>
  <c r="AY863" i="20" s="1"/>
  <c r="L863" i="20"/>
  <c r="M863" i="20"/>
  <c r="I864" i="20"/>
  <c r="J864" i="20"/>
  <c r="K864" i="20"/>
  <c r="AT864" i="20" s="1"/>
  <c r="AY864" i="20" s="1"/>
  <c r="L864" i="20"/>
  <c r="M864" i="20"/>
  <c r="I865" i="20"/>
  <c r="J865" i="20"/>
  <c r="K865" i="20"/>
  <c r="AT865" i="20" s="1"/>
  <c r="AY865" i="20" s="1"/>
  <c r="L865" i="20"/>
  <c r="M865" i="20"/>
  <c r="I866" i="20"/>
  <c r="J866" i="20"/>
  <c r="K866" i="20"/>
  <c r="AT866" i="20" s="1"/>
  <c r="AY866" i="20" s="1"/>
  <c r="L866" i="20"/>
  <c r="M866" i="20"/>
  <c r="I867" i="20"/>
  <c r="J867" i="20"/>
  <c r="K867" i="20"/>
  <c r="AT867" i="20" s="1"/>
  <c r="AY867" i="20" s="1"/>
  <c r="L867" i="20"/>
  <c r="M867" i="20"/>
  <c r="I868" i="20"/>
  <c r="J868" i="20"/>
  <c r="K868" i="20"/>
  <c r="AT868" i="20" s="1"/>
  <c r="AY868" i="20" s="1"/>
  <c r="L868" i="20"/>
  <c r="M868" i="20"/>
  <c r="I869" i="20"/>
  <c r="J869" i="20"/>
  <c r="K869" i="20"/>
  <c r="AT869" i="20" s="1"/>
  <c r="AY869" i="20" s="1"/>
  <c r="L869" i="20"/>
  <c r="M869" i="20"/>
  <c r="I870" i="20"/>
  <c r="J870" i="20"/>
  <c r="K870" i="20"/>
  <c r="AT870" i="20" s="1"/>
  <c r="AY870" i="20" s="1"/>
  <c r="L870" i="20"/>
  <c r="M870" i="20"/>
  <c r="I871" i="20"/>
  <c r="J871" i="20"/>
  <c r="K871" i="20"/>
  <c r="AT871" i="20" s="1"/>
  <c r="AY871" i="20" s="1"/>
  <c r="L871" i="20"/>
  <c r="M871" i="20"/>
  <c r="I872" i="20"/>
  <c r="J872" i="20"/>
  <c r="K872" i="20"/>
  <c r="AT872" i="20" s="1"/>
  <c r="AY872" i="20" s="1"/>
  <c r="L872" i="20"/>
  <c r="M872" i="20"/>
  <c r="I873" i="20"/>
  <c r="J873" i="20"/>
  <c r="K873" i="20"/>
  <c r="AT873" i="20" s="1"/>
  <c r="AY873" i="20" s="1"/>
  <c r="L873" i="20"/>
  <c r="M873" i="20"/>
  <c r="I874" i="20"/>
  <c r="J874" i="20"/>
  <c r="K874" i="20"/>
  <c r="AT874" i="20" s="1"/>
  <c r="AY874" i="20" s="1"/>
  <c r="L874" i="20"/>
  <c r="M874" i="20"/>
  <c r="I875" i="20"/>
  <c r="J875" i="20"/>
  <c r="K875" i="20"/>
  <c r="AT875" i="20" s="1"/>
  <c r="AY875" i="20" s="1"/>
  <c r="L875" i="20"/>
  <c r="M875" i="20"/>
  <c r="I876" i="20"/>
  <c r="J876" i="20"/>
  <c r="K876" i="20"/>
  <c r="AT876" i="20" s="1"/>
  <c r="AY876" i="20" s="1"/>
  <c r="L876" i="20"/>
  <c r="M876" i="20"/>
  <c r="I877" i="20"/>
  <c r="J877" i="20"/>
  <c r="K877" i="20"/>
  <c r="AT877" i="20" s="1"/>
  <c r="AY877" i="20" s="1"/>
  <c r="L877" i="20"/>
  <c r="M877" i="20"/>
  <c r="I878" i="20"/>
  <c r="J878" i="20"/>
  <c r="K878" i="20"/>
  <c r="AT878" i="20" s="1"/>
  <c r="AY878" i="20" s="1"/>
  <c r="L878" i="20"/>
  <c r="M878" i="20"/>
  <c r="I879" i="20"/>
  <c r="J879" i="20"/>
  <c r="K879" i="20"/>
  <c r="AT879" i="20" s="1"/>
  <c r="AY879" i="20" s="1"/>
  <c r="L879" i="20"/>
  <c r="M879" i="20"/>
  <c r="I880" i="20"/>
  <c r="J880" i="20"/>
  <c r="K880" i="20"/>
  <c r="AT880" i="20" s="1"/>
  <c r="AY880" i="20" s="1"/>
  <c r="L880" i="20"/>
  <c r="M880" i="20"/>
  <c r="I881" i="20"/>
  <c r="J881" i="20"/>
  <c r="K881" i="20"/>
  <c r="AT881" i="20" s="1"/>
  <c r="AY881" i="20" s="1"/>
  <c r="L881" i="20"/>
  <c r="M881" i="20"/>
  <c r="I882" i="20"/>
  <c r="J882" i="20"/>
  <c r="K882" i="20"/>
  <c r="AT882" i="20" s="1"/>
  <c r="AY882" i="20" s="1"/>
  <c r="L882" i="20"/>
  <c r="M882" i="20"/>
  <c r="I883" i="20"/>
  <c r="J883" i="20"/>
  <c r="K883" i="20"/>
  <c r="AT883" i="20" s="1"/>
  <c r="AY883" i="20" s="1"/>
  <c r="L883" i="20"/>
  <c r="M883" i="20"/>
  <c r="I884" i="20"/>
  <c r="J884" i="20"/>
  <c r="K884" i="20"/>
  <c r="AT884" i="20" s="1"/>
  <c r="AY884" i="20" s="1"/>
  <c r="L884" i="20"/>
  <c r="M884" i="20"/>
  <c r="I885" i="20"/>
  <c r="J885" i="20"/>
  <c r="K885" i="20"/>
  <c r="AT885" i="20" s="1"/>
  <c r="AY885" i="20" s="1"/>
  <c r="L885" i="20"/>
  <c r="M885" i="20"/>
  <c r="I886" i="20"/>
  <c r="J886" i="20"/>
  <c r="K886" i="20"/>
  <c r="AT886" i="20" s="1"/>
  <c r="AY886" i="20" s="1"/>
  <c r="L886" i="20"/>
  <c r="M886" i="20"/>
  <c r="I887" i="20"/>
  <c r="J887" i="20"/>
  <c r="K887" i="20"/>
  <c r="AT887" i="20" s="1"/>
  <c r="AY887" i="20" s="1"/>
  <c r="L887" i="20"/>
  <c r="M887" i="20"/>
  <c r="I888" i="20"/>
  <c r="J888" i="20"/>
  <c r="K888" i="20"/>
  <c r="AT888" i="20" s="1"/>
  <c r="AY888" i="20" s="1"/>
  <c r="L888" i="20"/>
  <c r="M888" i="20"/>
  <c r="I889" i="20"/>
  <c r="J889" i="20"/>
  <c r="K889" i="20"/>
  <c r="AT889" i="20" s="1"/>
  <c r="AY889" i="20" s="1"/>
  <c r="L889" i="20"/>
  <c r="M889" i="20"/>
  <c r="I890" i="20"/>
  <c r="J890" i="20"/>
  <c r="K890" i="20"/>
  <c r="AT890" i="20" s="1"/>
  <c r="AY890" i="20" s="1"/>
  <c r="L890" i="20"/>
  <c r="M890" i="20"/>
  <c r="I891" i="20"/>
  <c r="J891" i="20"/>
  <c r="K891" i="20"/>
  <c r="AT891" i="20" s="1"/>
  <c r="AY891" i="20" s="1"/>
  <c r="L891" i="20"/>
  <c r="M891" i="20"/>
  <c r="I892" i="20"/>
  <c r="J892" i="20"/>
  <c r="K892" i="20"/>
  <c r="AT892" i="20" s="1"/>
  <c r="AY892" i="20" s="1"/>
  <c r="L892" i="20"/>
  <c r="M892" i="20"/>
  <c r="I893" i="20"/>
  <c r="J893" i="20"/>
  <c r="K893" i="20"/>
  <c r="AT893" i="20" s="1"/>
  <c r="AY893" i="20" s="1"/>
  <c r="L893" i="20"/>
  <c r="M893" i="20"/>
  <c r="I894" i="20"/>
  <c r="J894" i="20"/>
  <c r="K894" i="20"/>
  <c r="AT894" i="20" s="1"/>
  <c r="AY894" i="20" s="1"/>
  <c r="L894" i="20"/>
  <c r="M894" i="20"/>
  <c r="I895" i="20"/>
  <c r="J895" i="20"/>
  <c r="K895" i="20"/>
  <c r="AT895" i="20" s="1"/>
  <c r="AY895" i="20" s="1"/>
  <c r="L895" i="20"/>
  <c r="M895" i="20"/>
  <c r="I896" i="20"/>
  <c r="J896" i="20"/>
  <c r="K896" i="20"/>
  <c r="AT896" i="20" s="1"/>
  <c r="AY896" i="20" s="1"/>
  <c r="L896" i="20"/>
  <c r="M896" i="20"/>
  <c r="I897" i="20"/>
  <c r="J897" i="20"/>
  <c r="K897" i="20"/>
  <c r="AT897" i="20" s="1"/>
  <c r="AY897" i="20" s="1"/>
  <c r="L897" i="20"/>
  <c r="M897" i="20"/>
  <c r="I898" i="20"/>
  <c r="J898" i="20"/>
  <c r="K898" i="20"/>
  <c r="AT898" i="20" s="1"/>
  <c r="AY898" i="20" s="1"/>
  <c r="L898" i="20"/>
  <c r="M898" i="20"/>
  <c r="I899" i="20"/>
  <c r="J899" i="20"/>
  <c r="K899" i="20"/>
  <c r="AT899" i="20" s="1"/>
  <c r="AY899" i="20" s="1"/>
  <c r="L899" i="20"/>
  <c r="M899" i="20"/>
  <c r="I900" i="20"/>
  <c r="J900" i="20"/>
  <c r="K900" i="20"/>
  <c r="AT900" i="20" s="1"/>
  <c r="AY900" i="20" s="1"/>
  <c r="L900" i="20"/>
  <c r="M900" i="20"/>
  <c r="I901" i="20"/>
  <c r="J901" i="20"/>
  <c r="K901" i="20"/>
  <c r="AT901" i="20" s="1"/>
  <c r="AY901" i="20" s="1"/>
  <c r="L901" i="20"/>
  <c r="M901" i="20"/>
  <c r="T3" i="20"/>
  <c r="S3" i="20"/>
  <c r="M3" i="20"/>
  <c r="L3" i="20"/>
  <c r="K3" i="20"/>
  <c r="J3" i="20"/>
  <c r="I3" i="20"/>
  <c r="AF3" i="20"/>
  <c r="H21" i="20"/>
  <c r="H584" i="20"/>
  <c r="H227" i="20"/>
  <c r="H254" i="20"/>
  <c r="H369" i="20"/>
  <c r="H395" i="20"/>
  <c r="H346" i="20"/>
  <c r="H388" i="20"/>
  <c r="H600" i="20"/>
  <c r="H633" i="20"/>
  <c r="H656" i="20"/>
  <c r="H718" i="20"/>
  <c r="H437" i="20"/>
  <c r="H563" i="20"/>
  <c r="H85" i="20"/>
  <c r="H144" i="20"/>
  <c r="H173" i="20"/>
  <c r="H115" i="20"/>
  <c r="H320" i="20"/>
  <c r="H336" i="20"/>
  <c r="H295" i="20"/>
  <c r="H764" i="20"/>
  <c r="H806" i="20"/>
  <c r="H880" i="20"/>
  <c r="H826" i="20"/>
  <c r="H872" i="20"/>
  <c r="H404" i="20"/>
  <c r="H211" i="20"/>
  <c r="H219" i="20"/>
  <c r="H228" i="20"/>
  <c r="H272" i="20"/>
  <c r="H243" i="20"/>
  <c r="H244" i="20"/>
  <c r="H266" i="20"/>
  <c r="H267" i="20"/>
  <c r="H165" i="20"/>
  <c r="H255" i="20"/>
  <c r="H381" i="20"/>
  <c r="H358" i="20"/>
  <c r="H207" i="20"/>
  <c r="H410" i="20"/>
  <c r="H689" i="20"/>
  <c r="H680" i="20"/>
  <c r="H585" i="20"/>
  <c r="H711" i="20"/>
  <c r="H557" i="20"/>
  <c r="H516" i="20"/>
  <c r="H548" i="20"/>
  <c r="H463" i="20"/>
  <c r="H476" i="20"/>
  <c r="H419" i="20"/>
  <c r="H530" i="20"/>
  <c r="H496" i="20"/>
  <c r="H673" i="20"/>
  <c r="H22" i="20"/>
  <c r="H98" i="20"/>
  <c r="H70" i="20"/>
  <c r="H46" i="20"/>
  <c r="H61" i="20"/>
  <c r="H62" i="20"/>
  <c r="H78" i="20"/>
  <c r="H199" i="20"/>
  <c r="H153" i="20"/>
  <c r="H106" i="20"/>
  <c r="H107" i="20"/>
  <c r="H135" i="20"/>
  <c r="H136" i="20"/>
  <c r="H187" i="20"/>
  <c r="H124" i="20"/>
  <c r="H321" i="20"/>
  <c r="H322" i="20"/>
  <c r="H323" i="20"/>
  <c r="H279" i="20"/>
  <c r="H280" i="20"/>
  <c r="H337" i="20"/>
  <c r="H334" i="20"/>
  <c r="H331" i="20"/>
  <c r="H312" i="20"/>
  <c r="H304" i="20"/>
  <c r="H744" i="20"/>
  <c r="H787" i="20"/>
  <c r="H788" i="20"/>
  <c r="H796" i="20"/>
  <c r="H807" i="20"/>
  <c r="H800" i="20"/>
  <c r="H753" i="20"/>
  <c r="H881" i="20"/>
  <c r="H897" i="20"/>
  <c r="H861" i="20"/>
  <c r="H849" i="20"/>
  <c r="H873" i="20"/>
  <c r="H836" i="20"/>
  <c r="H837" i="20"/>
  <c r="H405" i="20"/>
  <c r="H406" i="20"/>
  <c r="H407" i="20"/>
  <c r="H408" i="20"/>
  <c r="H212" i="20"/>
  <c r="H213" i="20"/>
  <c r="H214" i="20"/>
  <c r="H215" i="20"/>
  <c r="H216" i="20"/>
  <c r="H220" i="20"/>
  <c r="H221" i="20"/>
  <c r="H222" i="20"/>
  <c r="H223" i="20"/>
  <c r="H224" i="20"/>
  <c r="H225" i="20"/>
  <c r="H226" i="20"/>
  <c r="H229" i="20"/>
  <c r="H230" i="20"/>
  <c r="H231" i="20"/>
  <c r="H232" i="20"/>
  <c r="H233" i="20"/>
  <c r="H234" i="20"/>
  <c r="H235" i="20"/>
  <c r="H236" i="20"/>
  <c r="H237" i="20"/>
  <c r="H238" i="20"/>
  <c r="H239" i="20"/>
  <c r="H240" i="20"/>
  <c r="H241" i="20"/>
  <c r="H242" i="20"/>
  <c r="H273" i="20"/>
  <c r="H274" i="20"/>
  <c r="H275" i="20"/>
  <c r="H276" i="20"/>
  <c r="H277" i="20"/>
  <c r="H278" i="20"/>
  <c r="H245" i="20"/>
  <c r="H246" i="20"/>
  <c r="H247" i="20"/>
  <c r="H248" i="20"/>
  <c r="H249" i="20"/>
  <c r="H250" i="20"/>
  <c r="H251" i="20"/>
  <c r="H252" i="20"/>
  <c r="H253" i="20"/>
  <c r="H268" i="20"/>
  <c r="H269" i="20"/>
  <c r="H270" i="20"/>
  <c r="H271" i="20"/>
  <c r="H166" i="20"/>
  <c r="H167" i="20"/>
  <c r="H168" i="20"/>
  <c r="H169" i="20"/>
  <c r="H170" i="20"/>
  <c r="H256" i="20"/>
  <c r="H257" i="20"/>
  <c r="H258" i="20"/>
  <c r="H259" i="20"/>
  <c r="H260" i="20"/>
  <c r="H261" i="20"/>
  <c r="H262" i="20"/>
  <c r="H263" i="20"/>
  <c r="H264" i="20"/>
  <c r="H265" i="20"/>
  <c r="H370" i="20"/>
  <c r="H371" i="20"/>
  <c r="H372" i="20"/>
  <c r="H373" i="20"/>
  <c r="H374" i="20"/>
  <c r="H375" i="20"/>
  <c r="H376" i="20"/>
  <c r="H377" i="20"/>
  <c r="H378" i="20"/>
  <c r="H379" i="20"/>
  <c r="H396" i="20"/>
  <c r="H397" i="20"/>
  <c r="H398" i="20"/>
  <c r="H399" i="20"/>
  <c r="H400" i="20"/>
  <c r="H401" i="20"/>
  <c r="H359" i="20"/>
  <c r="H347" i="20"/>
  <c r="H348" i="20"/>
  <c r="H349" i="20"/>
  <c r="H350" i="20"/>
  <c r="H351" i="20"/>
  <c r="H352" i="20"/>
  <c r="H353" i="20"/>
  <c r="H354" i="20"/>
  <c r="H355" i="20"/>
  <c r="H356" i="20"/>
  <c r="H357" i="20"/>
  <c r="H382" i="20"/>
  <c r="H383" i="20"/>
  <c r="H384" i="20"/>
  <c r="H385" i="20"/>
  <c r="H386" i="20"/>
  <c r="H360" i="20"/>
  <c r="H361" i="20"/>
  <c r="H362" i="20"/>
  <c r="H363" i="20"/>
  <c r="H364" i="20"/>
  <c r="H365" i="20"/>
  <c r="H366" i="20"/>
  <c r="H389" i="20"/>
  <c r="H390" i="20"/>
  <c r="H391" i="20"/>
  <c r="H392" i="20"/>
  <c r="H393" i="20"/>
  <c r="H394" i="20"/>
  <c r="H208" i="20"/>
  <c r="H209" i="20"/>
  <c r="H210" i="20"/>
  <c r="H411" i="20"/>
  <c r="H412" i="20"/>
  <c r="H413" i="20"/>
  <c r="H414" i="20"/>
  <c r="H415"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34" i="20"/>
  <c r="H635" i="20"/>
  <c r="H636" i="20"/>
  <c r="H637" i="20"/>
  <c r="H638" i="20"/>
  <c r="H640" i="20"/>
  <c r="H641" i="20"/>
  <c r="H642" i="20"/>
  <c r="H643" i="20"/>
  <c r="H644" i="20"/>
  <c r="H645" i="20"/>
  <c r="H646" i="20"/>
  <c r="H647" i="20"/>
  <c r="H648" i="20"/>
  <c r="H649" i="20"/>
  <c r="H650" i="20"/>
  <c r="H651" i="20"/>
  <c r="H652" i="20"/>
  <c r="H657" i="20"/>
  <c r="H658" i="20"/>
  <c r="H659" i="20"/>
  <c r="H660" i="20"/>
  <c r="H661" i="20"/>
  <c r="H662" i="20"/>
  <c r="H663" i="20"/>
  <c r="H664" i="20"/>
  <c r="H665" i="20"/>
  <c r="H666" i="20"/>
  <c r="H667" i="20"/>
  <c r="H668" i="20"/>
  <c r="H690" i="20"/>
  <c r="H691" i="20"/>
  <c r="H692" i="20"/>
  <c r="H693" i="20"/>
  <c r="H694" i="20"/>
  <c r="H695" i="20"/>
  <c r="H696" i="20"/>
  <c r="H697" i="20"/>
  <c r="H698" i="20"/>
  <c r="H699" i="20"/>
  <c r="H700" i="20"/>
  <c r="H701" i="20"/>
  <c r="H702" i="20"/>
  <c r="H703" i="20"/>
  <c r="H704" i="20"/>
  <c r="H705" i="20"/>
  <c r="H706" i="20"/>
  <c r="H719" i="20"/>
  <c r="H720" i="20"/>
  <c r="H721" i="20"/>
  <c r="H722" i="20"/>
  <c r="H723" i="20"/>
  <c r="H724" i="20"/>
  <c r="H725" i="20"/>
  <c r="H726" i="20"/>
  <c r="H727" i="20"/>
  <c r="H728" i="20"/>
  <c r="H729" i="20"/>
  <c r="H730" i="20"/>
  <c r="H731" i="20"/>
  <c r="H732" i="20"/>
  <c r="H733" i="20"/>
  <c r="H734" i="20"/>
  <c r="H735" i="20"/>
  <c r="H736" i="20"/>
  <c r="H681" i="20"/>
  <c r="H682" i="20"/>
  <c r="H683" i="20"/>
  <c r="H684" i="20"/>
  <c r="H685" i="20"/>
  <c r="H686" i="20"/>
  <c r="H687" i="20"/>
  <c r="H586" i="20"/>
  <c r="H587" i="20"/>
  <c r="H588" i="20"/>
  <c r="H589" i="20"/>
  <c r="H590" i="20"/>
  <c r="H591" i="20"/>
  <c r="H592" i="20"/>
  <c r="H593" i="20"/>
  <c r="H594" i="20"/>
  <c r="H595" i="20"/>
  <c r="H596" i="20"/>
  <c r="H597" i="20"/>
  <c r="H598" i="20"/>
  <c r="H599" i="20"/>
  <c r="H712" i="20"/>
  <c r="H713" i="20"/>
  <c r="H714" i="20"/>
  <c r="H715" i="20"/>
  <c r="H716" i="20"/>
  <c r="H717" i="20"/>
  <c r="H558" i="20"/>
  <c r="H559" i="20"/>
  <c r="H560" i="20"/>
  <c r="H561" i="20"/>
  <c r="H438" i="20"/>
  <c r="H439" i="20"/>
  <c r="H440" i="20"/>
  <c r="H441" i="20"/>
  <c r="H442" i="20"/>
  <c r="H443" i="20"/>
  <c r="H444" i="20"/>
  <c r="H445" i="20"/>
  <c r="H446" i="20"/>
  <c r="H447" i="20"/>
  <c r="H448" i="20"/>
  <c r="H449" i="20"/>
  <c r="H450" i="20"/>
  <c r="H451" i="20"/>
  <c r="H452" i="20"/>
  <c r="H453" i="20"/>
  <c r="H454" i="20"/>
  <c r="H455" i="20"/>
  <c r="H564" i="20"/>
  <c r="H565" i="20"/>
  <c r="H566" i="20"/>
  <c r="H567" i="20"/>
  <c r="H568" i="20"/>
  <c r="H569" i="20"/>
  <c r="H570" i="20"/>
  <c r="H571" i="20"/>
  <c r="H572" i="20"/>
  <c r="H573" i="20"/>
  <c r="H574" i="20"/>
  <c r="H575" i="20"/>
  <c r="H576" i="20"/>
  <c r="H577" i="20"/>
  <c r="H578" i="20"/>
  <c r="H579" i="20"/>
  <c r="H580" i="20"/>
  <c r="H517" i="20"/>
  <c r="H518" i="20"/>
  <c r="H519" i="20"/>
  <c r="H520" i="20"/>
  <c r="H521" i="20"/>
  <c r="H522" i="20"/>
  <c r="H523" i="20"/>
  <c r="H524" i="20"/>
  <c r="H525" i="20"/>
  <c r="H526" i="20"/>
  <c r="H508" i="20"/>
  <c r="H509" i="20"/>
  <c r="H549" i="20"/>
  <c r="H510" i="20"/>
  <c r="H550" i="20"/>
  <c r="H551" i="20"/>
  <c r="H511" i="20"/>
  <c r="H512" i="20"/>
  <c r="H513" i="20"/>
  <c r="H514" i="20"/>
  <c r="H515" i="20"/>
  <c r="H464" i="20"/>
  <c r="H465" i="20"/>
  <c r="H466" i="20"/>
  <c r="H467" i="20"/>
  <c r="H468" i="20"/>
  <c r="H469" i="20"/>
  <c r="H470" i="20"/>
  <c r="H471" i="20"/>
  <c r="H472" i="20"/>
  <c r="H473" i="20"/>
  <c r="H477" i="20"/>
  <c r="H478" i="20"/>
  <c r="H479" i="20"/>
  <c r="H480" i="20"/>
  <c r="H481" i="20"/>
  <c r="H482" i="20"/>
  <c r="H483" i="20"/>
  <c r="H484" i="20"/>
  <c r="H485" i="20"/>
  <c r="H486" i="20"/>
  <c r="H487" i="20"/>
  <c r="H488" i="20"/>
  <c r="H489" i="20"/>
  <c r="H490" i="20"/>
  <c r="H491" i="20"/>
  <c r="H492" i="20"/>
  <c r="H420" i="20"/>
  <c r="H421" i="20"/>
  <c r="H422" i="20"/>
  <c r="H423" i="20"/>
  <c r="H424" i="20"/>
  <c r="H425" i="20"/>
  <c r="H426" i="20"/>
  <c r="H427" i="20"/>
  <c r="H428" i="20"/>
  <c r="H429" i="20"/>
  <c r="H430" i="20"/>
  <c r="H431" i="20"/>
  <c r="H531" i="20"/>
  <c r="H532" i="20"/>
  <c r="H533" i="20"/>
  <c r="H534" i="20"/>
  <c r="H535" i="20"/>
  <c r="H536" i="20"/>
  <c r="H537" i="20"/>
  <c r="H538" i="20"/>
  <c r="H539" i="20"/>
  <c r="H540" i="20"/>
  <c r="H541" i="20"/>
  <c r="H542" i="20"/>
  <c r="H543" i="20"/>
  <c r="H544" i="20"/>
  <c r="H545" i="20"/>
  <c r="H497" i="20"/>
  <c r="H498" i="20"/>
  <c r="H499" i="20"/>
  <c r="H500" i="20"/>
  <c r="H501" i="20"/>
  <c r="H502" i="20"/>
  <c r="H503" i="20"/>
  <c r="H504" i="20"/>
  <c r="H505" i="20"/>
  <c r="H674" i="20"/>
  <c r="H675" i="20"/>
  <c r="H676" i="20"/>
  <c r="H677" i="20"/>
  <c r="H678" i="20"/>
  <c r="H679" i="20"/>
  <c r="H23" i="20"/>
  <c r="H24" i="20"/>
  <c r="H25" i="20"/>
  <c r="H26" i="20"/>
  <c r="H27" i="20"/>
  <c r="H28" i="20"/>
  <c r="H29" i="20"/>
  <c r="H30" i="20"/>
  <c r="H31" i="20"/>
  <c r="H32" i="20"/>
  <c r="H33" i="20"/>
  <c r="H34" i="20"/>
  <c r="H35" i="20"/>
  <c r="H36" i="20"/>
  <c r="H37" i="20"/>
  <c r="H38" i="20"/>
  <c r="H39" i="20"/>
  <c r="H40" i="20"/>
  <c r="H41" i="20"/>
  <c r="H42" i="20"/>
  <c r="H43" i="20"/>
  <c r="H99" i="20"/>
  <c r="H100" i="20"/>
  <c r="H101" i="20"/>
  <c r="H102" i="20"/>
  <c r="H103" i="20"/>
  <c r="H104" i="20"/>
  <c r="H86" i="20"/>
  <c r="H87" i="20"/>
  <c r="H88" i="20"/>
  <c r="H89" i="20"/>
  <c r="H90" i="20"/>
  <c r="H91" i="20"/>
  <c r="H92" i="20"/>
  <c r="H93" i="20"/>
  <c r="H94" i="20"/>
  <c r="H95" i="20"/>
  <c r="H96" i="20"/>
  <c r="H97" i="20"/>
  <c r="H145" i="20"/>
  <c r="H146" i="20"/>
  <c r="H147" i="20"/>
  <c r="H148" i="20"/>
  <c r="H149" i="20"/>
  <c r="H150" i="20"/>
  <c r="H151" i="20"/>
  <c r="H152" i="20"/>
  <c r="H71" i="20"/>
  <c r="H72" i="20"/>
  <c r="H73" i="20"/>
  <c r="H74" i="20"/>
  <c r="H75" i="20"/>
  <c r="H76" i="20"/>
  <c r="H47" i="20"/>
  <c r="H48" i="20"/>
  <c r="H49" i="20"/>
  <c r="H50" i="20"/>
  <c r="H51" i="20"/>
  <c r="H52" i="20"/>
  <c r="H53" i="20"/>
  <c r="H54" i="20"/>
  <c r="H55" i="20"/>
  <c r="H56" i="20"/>
  <c r="H57" i="20"/>
  <c r="H63" i="20"/>
  <c r="H64" i="20"/>
  <c r="H65" i="20"/>
  <c r="H66" i="20"/>
  <c r="H67" i="20"/>
  <c r="H4" i="20"/>
  <c r="H5" i="20"/>
  <c r="H6" i="20"/>
  <c r="H8" i="20"/>
  <c r="H9" i="20"/>
  <c r="H10" i="20"/>
  <c r="H11" i="20"/>
  <c r="H12" i="20"/>
  <c r="H13" i="20"/>
  <c r="H14" i="20"/>
  <c r="H15" i="20"/>
  <c r="H16" i="20"/>
  <c r="H17" i="20"/>
  <c r="H79" i="20"/>
  <c r="H80" i="20"/>
  <c r="H81" i="20"/>
  <c r="H82" i="20"/>
  <c r="H83" i="20"/>
  <c r="H84" i="20"/>
  <c r="H174" i="20"/>
  <c r="H175" i="20"/>
  <c r="H176" i="20"/>
  <c r="H177" i="20"/>
  <c r="H178" i="20"/>
  <c r="H179" i="20"/>
  <c r="H180" i="20"/>
  <c r="H181" i="20"/>
  <c r="H182" i="20"/>
  <c r="H183" i="20"/>
  <c r="H184" i="20"/>
  <c r="H185" i="20"/>
  <c r="H200" i="20"/>
  <c r="H201" i="20"/>
  <c r="H202" i="20"/>
  <c r="H203" i="20"/>
  <c r="H204" i="20"/>
  <c r="H205" i="20"/>
  <c r="H206" i="20"/>
  <c r="H154" i="20"/>
  <c r="H155" i="20"/>
  <c r="H156" i="20"/>
  <c r="H157" i="20"/>
  <c r="H158" i="20"/>
  <c r="H159" i="20"/>
  <c r="H160" i="20"/>
  <c r="H161" i="20"/>
  <c r="H162" i="20"/>
  <c r="H108" i="20"/>
  <c r="H109" i="20"/>
  <c r="H110" i="20"/>
  <c r="H111" i="20"/>
  <c r="H112" i="20"/>
  <c r="H113" i="20"/>
  <c r="H137" i="20"/>
  <c r="H138" i="20"/>
  <c r="H139" i="20"/>
  <c r="H140" i="20"/>
  <c r="H141" i="20"/>
  <c r="H142" i="20"/>
  <c r="H143" i="20"/>
  <c r="H116" i="20"/>
  <c r="H117" i="20"/>
  <c r="H118" i="20"/>
  <c r="H119" i="20"/>
  <c r="H120" i="20"/>
  <c r="H121" i="20"/>
  <c r="H122" i="20"/>
  <c r="H188" i="20"/>
  <c r="H189" i="20"/>
  <c r="H190" i="20"/>
  <c r="H191" i="20"/>
  <c r="H192" i="20"/>
  <c r="H193" i="20"/>
  <c r="H125" i="20"/>
  <c r="H126" i="20"/>
  <c r="H127" i="20"/>
  <c r="H128" i="20"/>
  <c r="H129" i="20"/>
  <c r="H130" i="20"/>
  <c r="H131" i="20"/>
  <c r="H132" i="20"/>
  <c r="H133" i="20"/>
  <c r="H324" i="20"/>
  <c r="H325" i="20"/>
  <c r="H326" i="20"/>
  <c r="H327" i="20"/>
  <c r="H328" i="20"/>
  <c r="H281" i="20"/>
  <c r="H282" i="20"/>
  <c r="H283" i="20"/>
  <c r="H284" i="20"/>
  <c r="H285" i="20"/>
  <c r="H286" i="20"/>
  <c r="H287" i="20"/>
  <c r="H288" i="20"/>
  <c r="H289" i="20"/>
  <c r="H290" i="20"/>
  <c r="H291" i="20"/>
  <c r="H338" i="20"/>
  <c r="H339" i="20"/>
  <c r="H340" i="20"/>
  <c r="H341" i="20"/>
  <c r="H342" i="20"/>
  <c r="H343" i="20"/>
  <c r="H344" i="20"/>
  <c r="H345" i="20"/>
  <c r="H296" i="20"/>
  <c r="H297" i="20"/>
  <c r="H298" i="20"/>
  <c r="H299" i="20"/>
  <c r="H300" i="20"/>
  <c r="H301" i="20"/>
  <c r="H302" i="20"/>
  <c r="H335" i="20"/>
  <c r="H332" i="20"/>
  <c r="H333" i="20"/>
  <c r="H313" i="20"/>
  <c r="H314" i="20"/>
  <c r="H315" i="20"/>
  <c r="H316" i="20"/>
  <c r="H317" i="20"/>
  <c r="H318" i="20"/>
  <c r="H319" i="20"/>
  <c r="H305" i="20"/>
  <c r="H306" i="20"/>
  <c r="H307" i="20"/>
  <c r="H308" i="20"/>
  <c r="H309" i="20"/>
  <c r="H310" i="20"/>
  <c r="H311" i="20"/>
  <c r="H765" i="20"/>
  <c r="H801" i="20"/>
  <c r="H766" i="20"/>
  <c r="H767" i="20"/>
  <c r="H768" i="20"/>
  <c r="H769" i="20"/>
  <c r="H770" i="20"/>
  <c r="H771" i="20"/>
  <c r="H772" i="20"/>
  <c r="H773" i="20"/>
  <c r="H774" i="20"/>
  <c r="H775" i="20"/>
  <c r="H776" i="20"/>
  <c r="H777" i="20"/>
  <c r="H778" i="20"/>
  <c r="H779" i="20"/>
  <c r="H780" i="20"/>
  <c r="H781" i="20"/>
  <c r="H745" i="20"/>
  <c r="H746" i="20"/>
  <c r="H747" i="20"/>
  <c r="H748" i="20"/>
  <c r="H749" i="20"/>
  <c r="H750" i="20"/>
  <c r="H751" i="20"/>
  <c r="H789" i="20"/>
  <c r="H790" i="20"/>
  <c r="H791" i="20"/>
  <c r="H792" i="20"/>
  <c r="H793" i="20"/>
  <c r="H794" i="20"/>
  <c r="H795" i="20"/>
  <c r="H797" i="20"/>
  <c r="H798" i="20"/>
  <c r="H808" i="20"/>
  <c r="H809" i="20"/>
  <c r="H810" i="20"/>
  <c r="H811" i="20"/>
  <c r="H812" i="20"/>
  <c r="H813" i="20"/>
  <c r="H814" i="20"/>
  <c r="H815" i="20"/>
  <c r="H816" i="20"/>
  <c r="H817" i="20"/>
  <c r="H818" i="20"/>
  <c r="H819" i="20"/>
  <c r="H820" i="20"/>
  <c r="H821" i="20"/>
  <c r="H822" i="20"/>
  <c r="H802" i="20"/>
  <c r="H803" i="20"/>
  <c r="H804" i="20"/>
  <c r="H754" i="20"/>
  <c r="H755" i="20"/>
  <c r="H756" i="20"/>
  <c r="H757" i="20"/>
  <c r="H758" i="20"/>
  <c r="H759" i="20"/>
  <c r="H760" i="20"/>
  <c r="H761" i="20"/>
  <c r="H762" i="20"/>
  <c r="H763" i="20"/>
  <c r="H882" i="20"/>
  <c r="H883" i="20"/>
  <c r="H884" i="20"/>
  <c r="H885" i="20"/>
  <c r="H886" i="20"/>
  <c r="H887" i="20"/>
  <c r="H888" i="20"/>
  <c r="H889" i="20"/>
  <c r="H890" i="20"/>
  <c r="H891" i="20"/>
  <c r="H892" i="20"/>
  <c r="H893" i="20"/>
  <c r="H894" i="20"/>
  <c r="H895" i="20"/>
  <c r="H896" i="20"/>
  <c r="H898" i="20"/>
  <c r="H899" i="20"/>
  <c r="H900" i="20"/>
  <c r="H827" i="20"/>
  <c r="H828" i="20"/>
  <c r="H829" i="20"/>
  <c r="H830" i="20"/>
  <c r="H831" i="20"/>
  <c r="H832" i="20"/>
  <c r="H833" i="20"/>
  <c r="H862" i="20"/>
  <c r="H863" i="20"/>
  <c r="H864" i="20"/>
  <c r="H865" i="20"/>
  <c r="H866" i="20"/>
  <c r="H867" i="20"/>
  <c r="H868" i="20"/>
  <c r="H869" i="20"/>
  <c r="H870" i="20"/>
  <c r="H850" i="20"/>
  <c r="H851" i="20"/>
  <c r="H852" i="20"/>
  <c r="H853" i="20"/>
  <c r="H854" i="20"/>
  <c r="H855" i="20"/>
  <c r="H856" i="20"/>
  <c r="H857" i="20"/>
  <c r="H858" i="20"/>
  <c r="H874" i="20"/>
  <c r="H875" i="20"/>
  <c r="H876" i="20"/>
  <c r="H838" i="20"/>
  <c r="H839" i="20"/>
  <c r="H840" i="20"/>
  <c r="H841" i="20"/>
  <c r="H842" i="20"/>
  <c r="H843" i="20"/>
  <c r="H844" i="20"/>
  <c r="H845" i="20"/>
  <c r="H737" i="20"/>
  <c r="H688" i="20"/>
  <c r="H456" i="20"/>
  <c r="H581" i="20"/>
  <c r="H527" i="20"/>
  <c r="H552" i="20"/>
  <c r="H432" i="20"/>
  <c r="H546" i="20"/>
  <c r="H506" i="20"/>
  <c r="H77" i="20"/>
  <c r="H58" i="20"/>
  <c r="H18" i="20"/>
  <c r="H123" i="20"/>
  <c r="H194" i="20"/>
  <c r="H134" i="20"/>
  <c r="H329" i="20"/>
  <c r="H823" i="20"/>
  <c r="H859" i="20"/>
  <c r="H877" i="20"/>
  <c r="H860" i="20"/>
  <c r="H625" i="20"/>
  <c r="H626" i="20"/>
  <c r="H653" i="20"/>
  <c r="H59" i="20"/>
  <c r="H195" i="20"/>
  <c r="H44" i="20"/>
  <c r="H824" i="20"/>
  <c r="H782" i="20"/>
  <c r="H457" i="20"/>
  <c r="H367" i="20"/>
  <c r="H878" i="20"/>
  <c r="H387" i="20"/>
  <c r="H416" i="20"/>
  <c r="H846" i="20"/>
  <c r="H303" i="20"/>
  <c r="H458" i="20"/>
  <c r="H528" i="20"/>
  <c r="H163" i="20"/>
  <c r="H292" i="20"/>
  <c r="H825" i="20"/>
  <c r="H834" i="20"/>
  <c r="H847" i="20"/>
  <c r="H19" i="20"/>
  <c r="H547" i="20"/>
  <c r="H553" i="20"/>
  <c r="H293" i="20"/>
  <c r="H738" i="20"/>
  <c r="H669" i="20"/>
  <c r="H627" i="20"/>
  <c r="H402" i="20"/>
  <c r="H707" i="20"/>
  <c r="H562" i="20"/>
  <c r="H654" i="20"/>
  <c r="H45" i="20"/>
  <c r="H848" i="20"/>
  <c r="H628" i="20"/>
  <c r="H403" i="20"/>
  <c r="H739" i="20"/>
  <c r="H871" i="20"/>
  <c r="H879" i="20"/>
  <c r="H629" i="20"/>
  <c r="H474" i="20"/>
  <c r="H740" i="20"/>
  <c r="H105" i="20"/>
  <c r="H60" i="20"/>
  <c r="H582" i="20"/>
  <c r="H583" i="20"/>
  <c r="H114" i="20"/>
  <c r="H630" i="20"/>
  <c r="H631" i="20"/>
  <c r="H632" i="20"/>
  <c r="H670" i="20"/>
  <c r="H671" i="20"/>
  <c r="H672" i="20"/>
  <c r="H741" i="20"/>
  <c r="H742" i="20"/>
  <c r="H171" i="20"/>
  <c r="H172" i="20"/>
  <c r="H743" i="20"/>
  <c r="H196" i="20"/>
  <c r="H197" i="20"/>
  <c r="H198" i="20"/>
  <c r="H493" i="20"/>
  <c r="H494" i="20"/>
  <c r="H495" i="20"/>
  <c r="H380" i="20"/>
  <c r="H164" i="20"/>
  <c r="H708" i="20"/>
  <c r="H709" i="20"/>
  <c r="H710" i="20"/>
  <c r="H433" i="20"/>
  <c r="H655" i="20"/>
  <c r="H554" i="20"/>
  <c r="H409" i="20"/>
  <c r="H434" i="20"/>
  <c r="H435" i="20"/>
  <c r="H436" i="20"/>
  <c r="H555" i="20"/>
  <c r="H556" i="20"/>
  <c r="H835" i="20"/>
  <c r="H20" i="20"/>
  <c r="H475" i="20"/>
  <c r="H417" i="20"/>
  <c r="H418" i="20"/>
  <c r="H330" i="20"/>
  <c r="H529" i="20"/>
  <c r="H217" i="20"/>
  <c r="H368" i="20"/>
  <c r="H783" i="20"/>
  <c r="H784" i="20"/>
  <c r="H785" i="20"/>
  <c r="H786" i="20"/>
  <c r="H68" i="20"/>
  <c r="H69" i="20"/>
  <c r="H186" i="20"/>
  <c r="H507" i="20"/>
  <c r="H799" i="20"/>
  <c r="H294" i="20"/>
  <c r="H459" i="20"/>
  <c r="H460" i="20"/>
  <c r="H461" i="20"/>
  <c r="H462" i="20"/>
  <c r="H752" i="20"/>
  <c r="H805" i="20"/>
  <c r="H218" i="20"/>
  <c r="D895" i="18"/>
  <c r="D906" i="18"/>
  <c r="G584" i="20"/>
  <c r="G227" i="20"/>
  <c r="G254" i="20"/>
  <c r="G369" i="20"/>
  <c r="G395" i="20"/>
  <c r="G346" i="20"/>
  <c r="G388" i="20"/>
  <c r="G600" i="20"/>
  <c r="G633" i="20"/>
  <c r="G656" i="20"/>
  <c r="G718" i="20"/>
  <c r="G437" i="20"/>
  <c r="G563" i="20"/>
  <c r="G85" i="20"/>
  <c r="G144" i="20"/>
  <c r="G3" i="20"/>
  <c r="G173" i="20"/>
  <c r="G115" i="20"/>
  <c r="G320" i="20"/>
  <c r="G336" i="20"/>
  <c r="G295" i="20"/>
  <c r="G764" i="20"/>
  <c r="G806" i="20"/>
  <c r="G880" i="20"/>
  <c r="G826" i="20"/>
  <c r="G872" i="20"/>
  <c r="G404" i="20"/>
  <c r="G211" i="20"/>
  <c r="G219" i="20"/>
  <c r="G228" i="20"/>
  <c r="G272" i="20"/>
  <c r="G243" i="20"/>
  <c r="G244" i="20"/>
  <c r="G266" i="20"/>
  <c r="G267" i="20"/>
  <c r="G165" i="20"/>
  <c r="G255" i="20"/>
  <c r="G381" i="20"/>
  <c r="G358" i="20"/>
  <c r="G207" i="20"/>
  <c r="G410" i="20"/>
  <c r="G689" i="20"/>
  <c r="G680" i="20"/>
  <c r="G585" i="20"/>
  <c r="G711" i="20"/>
  <c r="G557" i="20"/>
  <c r="G516" i="20"/>
  <c r="G548" i="20"/>
  <c r="G463" i="20"/>
  <c r="G476" i="20"/>
  <c r="G419" i="20"/>
  <c r="G530" i="20"/>
  <c r="G496" i="20"/>
  <c r="G673" i="20"/>
  <c r="G22" i="20"/>
  <c r="G98" i="20"/>
  <c r="G70" i="20"/>
  <c r="G46" i="20"/>
  <c r="G61" i="20"/>
  <c r="G62" i="20"/>
  <c r="G78" i="20"/>
  <c r="G199" i="20"/>
  <c r="G153" i="20"/>
  <c r="G106" i="20"/>
  <c r="G107" i="20"/>
  <c r="G135" i="20"/>
  <c r="G136" i="20"/>
  <c r="G187" i="20"/>
  <c r="G124" i="20"/>
  <c r="G321" i="20"/>
  <c r="G322" i="20"/>
  <c r="G323" i="20"/>
  <c r="G279" i="20"/>
  <c r="G280" i="20"/>
  <c r="G337" i="20"/>
  <c r="G334" i="20"/>
  <c r="G331" i="20"/>
  <c r="G312" i="20"/>
  <c r="G304" i="20"/>
  <c r="G744" i="20"/>
  <c r="G787" i="20"/>
  <c r="G788" i="20"/>
  <c r="G796" i="20"/>
  <c r="G807" i="20"/>
  <c r="G800" i="20"/>
  <c r="G753" i="20"/>
  <c r="G881" i="20"/>
  <c r="G897" i="20"/>
  <c r="G861" i="20"/>
  <c r="G849" i="20"/>
  <c r="G873" i="20"/>
  <c r="G836" i="20"/>
  <c r="G837" i="20"/>
  <c r="G405" i="20"/>
  <c r="G406" i="20"/>
  <c r="G407" i="20"/>
  <c r="G408" i="20"/>
  <c r="G212" i="20"/>
  <c r="G213" i="20"/>
  <c r="G214" i="20"/>
  <c r="G215" i="20"/>
  <c r="G216" i="20"/>
  <c r="G220" i="20"/>
  <c r="G221" i="20"/>
  <c r="G222" i="20"/>
  <c r="G223" i="20"/>
  <c r="G224" i="20"/>
  <c r="G225" i="20"/>
  <c r="G226" i="20"/>
  <c r="G229" i="20"/>
  <c r="G230" i="20"/>
  <c r="G231" i="20"/>
  <c r="G232" i="20"/>
  <c r="G233" i="20"/>
  <c r="G234" i="20"/>
  <c r="G235" i="20"/>
  <c r="G236" i="20"/>
  <c r="G237" i="20"/>
  <c r="G238" i="20"/>
  <c r="G239" i="20"/>
  <c r="G240" i="20"/>
  <c r="G241" i="20"/>
  <c r="G242" i="20"/>
  <c r="G273" i="20"/>
  <c r="G274" i="20"/>
  <c r="G275" i="20"/>
  <c r="G276" i="20"/>
  <c r="G277" i="20"/>
  <c r="G278" i="20"/>
  <c r="G245" i="20"/>
  <c r="G246" i="20"/>
  <c r="G247" i="20"/>
  <c r="G248" i="20"/>
  <c r="G249" i="20"/>
  <c r="G250" i="20"/>
  <c r="G251" i="20"/>
  <c r="G252" i="20"/>
  <c r="G253" i="20"/>
  <c r="G268" i="20"/>
  <c r="G269" i="20"/>
  <c r="G270" i="20"/>
  <c r="G271" i="20"/>
  <c r="G166" i="20"/>
  <c r="G167" i="20"/>
  <c r="G168" i="20"/>
  <c r="G169" i="20"/>
  <c r="G170" i="20"/>
  <c r="G256" i="20"/>
  <c r="G257" i="20"/>
  <c r="G258" i="20"/>
  <c r="G259" i="20"/>
  <c r="G260" i="20"/>
  <c r="G261" i="20"/>
  <c r="G262" i="20"/>
  <c r="G263" i="20"/>
  <c r="G264" i="20"/>
  <c r="G265" i="20"/>
  <c r="G370" i="20"/>
  <c r="G371" i="20"/>
  <c r="G372" i="20"/>
  <c r="G373" i="20"/>
  <c r="G374" i="20"/>
  <c r="G375" i="20"/>
  <c r="G376" i="20"/>
  <c r="G377" i="20"/>
  <c r="G378" i="20"/>
  <c r="G379" i="20"/>
  <c r="G396" i="20"/>
  <c r="G397" i="20"/>
  <c r="G398" i="20"/>
  <c r="G399" i="20"/>
  <c r="G400" i="20"/>
  <c r="G401" i="20"/>
  <c r="G359" i="20"/>
  <c r="G347" i="20"/>
  <c r="G348" i="20"/>
  <c r="G349" i="20"/>
  <c r="G350" i="20"/>
  <c r="G351" i="20"/>
  <c r="G352" i="20"/>
  <c r="G353" i="20"/>
  <c r="G354" i="20"/>
  <c r="G355" i="20"/>
  <c r="G356" i="20"/>
  <c r="G357" i="20"/>
  <c r="G382" i="20"/>
  <c r="G383" i="20"/>
  <c r="G384" i="20"/>
  <c r="G385" i="20"/>
  <c r="G386" i="20"/>
  <c r="G360" i="20"/>
  <c r="G361" i="20"/>
  <c r="G362" i="20"/>
  <c r="G363" i="20"/>
  <c r="G364" i="20"/>
  <c r="G365" i="20"/>
  <c r="G366" i="20"/>
  <c r="G389" i="20"/>
  <c r="G390" i="20"/>
  <c r="G391" i="20"/>
  <c r="G392" i="20"/>
  <c r="G393" i="20"/>
  <c r="G394" i="20"/>
  <c r="G208" i="20"/>
  <c r="G209" i="20"/>
  <c r="G210" i="20"/>
  <c r="G411" i="20"/>
  <c r="G412" i="20"/>
  <c r="G413" i="20"/>
  <c r="G414" i="20"/>
  <c r="G415"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34" i="20"/>
  <c r="G635" i="20"/>
  <c r="G636" i="20"/>
  <c r="G637" i="20"/>
  <c r="G638" i="20"/>
  <c r="G639" i="20"/>
  <c r="G640" i="20"/>
  <c r="G641" i="20"/>
  <c r="G642" i="20"/>
  <c r="G643" i="20"/>
  <c r="G644" i="20"/>
  <c r="G645" i="20"/>
  <c r="G646" i="20"/>
  <c r="G647" i="20"/>
  <c r="G648" i="20"/>
  <c r="G649" i="20"/>
  <c r="G650" i="20"/>
  <c r="G651" i="20"/>
  <c r="G652" i="20"/>
  <c r="G657" i="20"/>
  <c r="G658" i="20"/>
  <c r="G659" i="20"/>
  <c r="G660" i="20"/>
  <c r="G661" i="20"/>
  <c r="G662" i="20"/>
  <c r="G663" i="20"/>
  <c r="G664" i="20"/>
  <c r="G665" i="20"/>
  <c r="G666" i="20"/>
  <c r="G667" i="20"/>
  <c r="G668" i="20"/>
  <c r="G690" i="20"/>
  <c r="G691" i="20"/>
  <c r="G692" i="20"/>
  <c r="G693" i="20"/>
  <c r="G694" i="20"/>
  <c r="G695" i="20"/>
  <c r="G696" i="20"/>
  <c r="G697" i="20"/>
  <c r="G698" i="20"/>
  <c r="G699" i="20"/>
  <c r="G700" i="20"/>
  <c r="G701" i="20"/>
  <c r="G702" i="20"/>
  <c r="G703" i="20"/>
  <c r="G704" i="20"/>
  <c r="G705" i="20"/>
  <c r="G706" i="20"/>
  <c r="G719" i="20"/>
  <c r="G720" i="20"/>
  <c r="G721" i="20"/>
  <c r="G722" i="20"/>
  <c r="G723" i="20"/>
  <c r="G724" i="20"/>
  <c r="G725" i="20"/>
  <c r="G726" i="20"/>
  <c r="G727" i="20"/>
  <c r="G728" i="20"/>
  <c r="G729" i="20"/>
  <c r="G730" i="20"/>
  <c r="G731" i="20"/>
  <c r="G732" i="20"/>
  <c r="G733" i="20"/>
  <c r="G734" i="20"/>
  <c r="G735" i="20"/>
  <c r="G736" i="20"/>
  <c r="G681" i="20"/>
  <c r="G682" i="20"/>
  <c r="G683" i="20"/>
  <c r="G684" i="20"/>
  <c r="G685" i="20"/>
  <c r="G686" i="20"/>
  <c r="G687" i="20"/>
  <c r="G586" i="20"/>
  <c r="G587" i="20"/>
  <c r="G588" i="20"/>
  <c r="G589" i="20"/>
  <c r="G590" i="20"/>
  <c r="G591" i="20"/>
  <c r="G592" i="20"/>
  <c r="G593" i="20"/>
  <c r="G594" i="20"/>
  <c r="G595" i="20"/>
  <c r="G596" i="20"/>
  <c r="G597" i="20"/>
  <c r="G598" i="20"/>
  <c r="G599" i="20"/>
  <c r="G712" i="20"/>
  <c r="G713" i="20"/>
  <c r="G714" i="20"/>
  <c r="G715" i="20"/>
  <c r="G716" i="20"/>
  <c r="G717" i="20"/>
  <c r="G558" i="20"/>
  <c r="G559" i="20"/>
  <c r="G560" i="20"/>
  <c r="G561" i="20"/>
  <c r="G438" i="20"/>
  <c r="G439" i="20"/>
  <c r="G440" i="20"/>
  <c r="G441" i="20"/>
  <c r="G442" i="20"/>
  <c r="G443" i="20"/>
  <c r="G444" i="20"/>
  <c r="G445" i="20"/>
  <c r="G446" i="20"/>
  <c r="G447" i="20"/>
  <c r="G448" i="20"/>
  <c r="G449" i="20"/>
  <c r="G450" i="20"/>
  <c r="G451" i="20"/>
  <c r="G452" i="20"/>
  <c r="G453" i="20"/>
  <c r="G454" i="20"/>
  <c r="G455" i="20"/>
  <c r="G564" i="20"/>
  <c r="G565" i="20"/>
  <c r="G566" i="20"/>
  <c r="G567" i="20"/>
  <c r="G568" i="20"/>
  <c r="G569" i="20"/>
  <c r="G570" i="20"/>
  <c r="G571" i="20"/>
  <c r="G572" i="20"/>
  <c r="G573" i="20"/>
  <c r="G574" i="20"/>
  <c r="G575" i="20"/>
  <c r="G576" i="20"/>
  <c r="G577" i="20"/>
  <c r="G578" i="20"/>
  <c r="G579" i="20"/>
  <c r="G580" i="20"/>
  <c r="G517" i="20"/>
  <c r="G518" i="20"/>
  <c r="G519" i="20"/>
  <c r="G520" i="20"/>
  <c r="G521" i="20"/>
  <c r="G522" i="20"/>
  <c r="G523" i="20"/>
  <c r="G524" i="20"/>
  <c r="G525" i="20"/>
  <c r="G526" i="20"/>
  <c r="G508" i="20"/>
  <c r="G509" i="20"/>
  <c r="G549" i="20"/>
  <c r="G510" i="20"/>
  <c r="G550" i="20"/>
  <c r="G551" i="20"/>
  <c r="G511" i="20"/>
  <c r="G512" i="20"/>
  <c r="G513" i="20"/>
  <c r="G514" i="20"/>
  <c r="G515" i="20"/>
  <c r="G464" i="20"/>
  <c r="G465" i="20"/>
  <c r="G466" i="20"/>
  <c r="G467" i="20"/>
  <c r="G468" i="20"/>
  <c r="G469" i="20"/>
  <c r="G470" i="20"/>
  <c r="G471" i="20"/>
  <c r="G472" i="20"/>
  <c r="G473" i="20"/>
  <c r="G477" i="20"/>
  <c r="G478" i="20"/>
  <c r="G479" i="20"/>
  <c r="G480" i="20"/>
  <c r="G481" i="20"/>
  <c r="G482" i="20"/>
  <c r="G483" i="20"/>
  <c r="G484" i="20"/>
  <c r="G485" i="20"/>
  <c r="G486" i="20"/>
  <c r="G487" i="20"/>
  <c r="G488" i="20"/>
  <c r="G489" i="20"/>
  <c r="G490" i="20"/>
  <c r="G491" i="20"/>
  <c r="G492" i="20"/>
  <c r="G420" i="20"/>
  <c r="G421" i="20"/>
  <c r="G422" i="20"/>
  <c r="G423" i="20"/>
  <c r="G424" i="20"/>
  <c r="G425" i="20"/>
  <c r="G426" i="20"/>
  <c r="G427" i="20"/>
  <c r="G428" i="20"/>
  <c r="G429" i="20"/>
  <c r="G430" i="20"/>
  <c r="G431" i="20"/>
  <c r="G531" i="20"/>
  <c r="G532" i="20"/>
  <c r="G533" i="20"/>
  <c r="G534" i="20"/>
  <c r="G535" i="20"/>
  <c r="G536" i="20"/>
  <c r="G537" i="20"/>
  <c r="G538" i="20"/>
  <c r="G539" i="20"/>
  <c r="G540" i="20"/>
  <c r="G541" i="20"/>
  <c r="G542" i="20"/>
  <c r="G543" i="20"/>
  <c r="G544" i="20"/>
  <c r="G545" i="20"/>
  <c r="G497" i="20"/>
  <c r="G498" i="20"/>
  <c r="G499" i="20"/>
  <c r="G500" i="20"/>
  <c r="G501" i="20"/>
  <c r="G502" i="20"/>
  <c r="G503" i="20"/>
  <c r="G504" i="20"/>
  <c r="G505" i="20"/>
  <c r="G674" i="20"/>
  <c r="G675" i="20"/>
  <c r="G676" i="20"/>
  <c r="G677" i="20"/>
  <c r="G678" i="20"/>
  <c r="G679" i="20"/>
  <c r="G23" i="20"/>
  <c r="G24" i="20"/>
  <c r="G25" i="20"/>
  <c r="G26" i="20"/>
  <c r="G27" i="20"/>
  <c r="G28" i="20"/>
  <c r="G29" i="20"/>
  <c r="G30" i="20"/>
  <c r="G31" i="20"/>
  <c r="G32" i="20"/>
  <c r="G33" i="20"/>
  <c r="G34" i="20"/>
  <c r="G35" i="20"/>
  <c r="G36" i="20"/>
  <c r="G37" i="20"/>
  <c r="G38" i="20"/>
  <c r="G39" i="20"/>
  <c r="G40" i="20"/>
  <c r="G41" i="20"/>
  <c r="G42" i="20"/>
  <c r="G43" i="20"/>
  <c r="G99" i="20"/>
  <c r="G100" i="20"/>
  <c r="G101" i="20"/>
  <c r="G102" i="20"/>
  <c r="G103" i="20"/>
  <c r="G104" i="20"/>
  <c r="G86" i="20"/>
  <c r="G87" i="20"/>
  <c r="G88" i="20"/>
  <c r="G89" i="20"/>
  <c r="G90" i="20"/>
  <c r="G91" i="20"/>
  <c r="G92" i="20"/>
  <c r="G93" i="20"/>
  <c r="G94" i="20"/>
  <c r="G95" i="20"/>
  <c r="G96" i="20"/>
  <c r="G97" i="20"/>
  <c r="G145" i="20"/>
  <c r="G146" i="20"/>
  <c r="G147" i="20"/>
  <c r="G148" i="20"/>
  <c r="G149" i="20"/>
  <c r="G150" i="20"/>
  <c r="G151" i="20"/>
  <c r="G152" i="20"/>
  <c r="G71" i="20"/>
  <c r="G72" i="20"/>
  <c r="G73" i="20"/>
  <c r="G74" i="20"/>
  <c r="G75" i="20"/>
  <c r="G76" i="20"/>
  <c r="G47" i="20"/>
  <c r="G48" i="20"/>
  <c r="G49" i="20"/>
  <c r="G50" i="20"/>
  <c r="G51" i="20"/>
  <c r="G52" i="20"/>
  <c r="G53" i="20"/>
  <c r="G54" i="20"/>
  <c r="G55" i="20"/>
  <c r="G56" i="20"/>
  <c r="G57" i="20"/>
  <c r="G63" i="20"/>
  <c r="G64" i="20"/>
  <c r="G65" i="20"/>
  <c r="G66" i="20"/>
  <c r="G67" i="20"/>
  <c r="G4" i="20"/>
  <c r="G5" i="20"/>
  <c r="G6" i="20"/>
  <c r="G7" i="20"/>
  <c r="G8" i="20"/>
  <c r="G9" i="20"/>
  <c r="G10" i="20"/>
  <c r="G11" i="20"/>
  <c r="G12" i="20"/>
  <c r="G13" i="20"/>
  <c r="G14" i="20"/>
  <c r="G15" i="20"/>
  <c r="G16" i="20"/>
  <c r="G17" i="20"/>
  <c r="G79" i="20"/>
  <c r="G80" i="20"/>
  <c r="G81" i="20"/>
  <c r="G82" i="20"/>
  <c r="G83" i="20"/>
  <c r="G84" i="20"/>
  <c r="G174" i="20"/>
  <c r="G175" i="20"/>
  <c r="G176" i="20"/>
  <c r="G177" i="20"/>
  <c r="G178" i="20"/>
  <c r="G179" i="20"/>
  <c r="G180" i="20"/>
  <c r="G181" i="20"/>
  <c r="G182" i="20"/>
  <c r="G183" i="20"/>
  <c r="G184" i="20"/>
  <c r="G185" i="20"/>
  <c r="G200" i="20"/>
  <c r="G201" i="20"/>
  <c r="G202" i="20"/>
  <c r="G203" i="20"/>
  <c r="G204" i="20"/>
  <c r="G205" i="20"/>
  <c r="G206" i="20"/>
  <c r="G154" i="20"/>
  <c r="G155" i="20"/>
  <c r="G156" i="20"/>
  <c r="G157" i="20"/>
  <c r="G158" i="20"/>
  <c r="G159" i="20"/>
  <c r="G160" i="20"/>
  <c r="G161" i="20"/>
  <c r="G162" i="20"/>
  <c r="G108" i="20"/>
  <c r="G109" i="20"/>
  <c r="G110" i="20"/>
  <c r="G111" i="20"/>
  <c r="G112" i="20"/>
  <c r="G113" i="20"/>
  <c r="G137" i="20"/>
  <c r="G138" i="20"/>
  <c r="G139" i="20"/>
  <c r="G140" i="20"/>
  <c r="G141" i="20"/>
  <c r="G142" i="20"/>
  <c r="G143" i="20"/>
  <c r="G116" i="20"/>
  <c r="G117" i="20"/>
  <c r="G118" i="20"/>
  <c r="G119" i="20"/>
  <c r="G120" i="20"/>
  <c r="G121" i="20"/>
  <c r="G122" i="20"/>
  <c r="G188" i="20"/>
  <c r="G189" i="20"/>
  <c r="G190" i="20"/>
  <c r="G191" i="20"/>
  <c r="G192" i="20"/>
  <c r="G193" i="20"/>
  <c r="G125" i="20"/>
  <c r="G126" i="20"/>
  <c r="G127" i="20"/>
  <c r="G128" i="20"/>
  <c r="G129" i="20"/>
  <c r="G130" i="20"/>
  <c r="G131" i="20"/>
  <c r="G132" i="20"/>
  <c r="G133" i="20"/>
  <c r="G324" i="20"/>
  <c r="G325" i="20"/>
  <c r="G326" i="20"/>
  <c r="G327" i="20"/>
  <c r="G328" i="20"/>
  <c r="G281" i="20"/>
  <c r="G282" i="20"/>
  <c r="G283" i="20"/>
  <c r="G284" i="20"/>
  <c r="G285" i="20"/>
  <c r="G286" i="20"/>
  <c r="G287" i="20"/>
  <c r="G288" i="20"/>
  <c r="G289" i="20"/>
  <c r="G290" i="20"/>
  <c r="G291" i="20"/>
  <c r="G338" i="20"/>
  <c r="G339" i="20"/>
  <c r="G340" i="20"/>
  <c r="G341" i="20"/>
  <c r="G342" i="20"/>
  <c r="G343" i="20"/>
  <c r="G344" i="20"/>
  <c r="G345" i="20"/>
  <c r="G296" i="20"/>
  <c r="G297" i="20"/>
  <c r="G298" i="20"/>
  <c r="G299" i="20"/>
  <c r="G300" i="20"/>
  <c r="G301" i="20"/>
  <c r="G302" i="20"/>
  <c r="G335" i="20"/>
  <c r="G332" i="20"/>
  <c r="G333" i="20"/>
  <c r="G313" i="20"/>
  <c r="G314" i="20"/>
  <c r="G315" i="20"/>
  <c r="G316" i="20"/>
  <c r="G317" i="20"/>
  <c r="G318" i="20"/>
  <c r="G319" i="20"/>
  <c r="G305" i="20"/>
  <c r="G306" i="20"/>
  <c r="G307" i="20"/>
  <c r="G308" i="20"/>
  <c r="G309" i="20"/>
  <c r="G310" i="20"/>
  <c r="G311" i="20"/>
  <c r="G765" i="20"/>
  <c r="G801" i="20"/>
  <c r="G766" i="20"/>
  <c r="G767" i="20"/>
  <c r="G768" i="20"/>
  <c r="G769" i="20"/>
  <c r="G770" i="20"/>
  <c r="G771" i="20"/>
  <c r="G772" i="20"/>
  <c r="G773" i="20"/>
  <c r="G774" i="20"/>
  <c r="G775" i="20"/>
  <c r="G776" i="20"/>
  <c r="G777" i="20"/>
  <c r="G778" i="20"/>
  <c r="G779" i="20"/>
  <c r="G780" i="20"/>
  <c r="G781" i="20"/>
  <c r="G745" i="20"/>
  <c r="G746" i="20"/>
  <c r="G747" i="20"/>
  <c r="G748" i="20"/>
  <c r="G749" i="20"/>
  <c r="G750" i="20"/>
  <c r="G751" i="20"/>
  <c r="G789" i="20"/>
  <c r="G790" i="20"/>
  <c r="G791" i="20"/>
  <c r="G792" i="20"/>
  <c r="G793" i="20"/>
  <c r="G794" i="20"/>
  <c r="G795" i="20"/>
  <c r="G797" i="20"/>
  <c r="G798" i="20"/>
  <c r="G808" i="20"/>
  <c r="G809" i="20"/>
  <c r="G810" i="20"/>
  <c r="G811" i="20"/>
  <c r="G812" i="20"/>
  <c r="G813" i="20"/>
  <c r="G814" i="20"/>
  <c r="G815" i="20"/>
  <c r="G816" i="20"/>
  <c r="G817" i="20"/>
  <c r="G818" i="20"/>
  <c r="G819" i="20"/>
  <c r="G820" i="20"/>
  <c r="G821" i="20"/>
  <c r="G822" i="20"/>
  <c r="G802" i="20"/>
  <c r="G803" i="20"/>
  <c r="G804" i="20"/>
  <c r="G754" i="20"/>
  <c r="G755" i="20"/>
  <c r="G756" i="20"/>
  <c r="G757" i="20"/>
  <c r="G758" i="20"/>
  <c r="G759" i="20"/>
  <c r="G760" i="20"/>
  <c r="G761" i="20"/>
  <c r="G762" i="20"/>
  <c r="G763" i="20"/>
  <c r="G882" i="20"/>
  <c r="G883" i="20"/>
  <c r="G884" i="20"/>
  <c r="G885" i="20"/>
  <c r="G886" i="20"/>
  <c r="G887" i="20"/>
  <c r="G888" i="20"/>
  <c r="G889" i="20"/>
  <c r="G890" i="20"/>
  <c r="G891" i="20"/>
  <c r="G892" i="20"/>
  <c r="G893" i="20"/>
  <c r="G894" i="20"/>
  <c r="G895" i="20"/>
  <c r="G896" i="20"/>
  <c r="G898" i="20"/>
  <c r="G899" i="20"/>
  <c r="G900" i="20"/>
  <c r="G901" i="20"/>
  <c r="G827" i="20"/>
  <c r="G828" i="20"/>
  <c r="G829" i="20"/>
  <c r="G830" i="20"/>
  <c r="G831" i="20"/>
  <c r="G832" i="20"/>
  <c r="G833" i="20"/>
  <c r="G862" i="20"/>
  <c r="G863" i="20"/>
  <c r="G864" i="20"/>
  <c r="G865" i="20"/>
  <c r="G866" i="20"/>
  <c r="G867" i="20"/>
  <c r="G868" i="20"/>
  <c r="G869" i="20"/>
  <c r="G870" i="20"/>
  <c r="G850" i="20"/>
  <c r="G851" i="20"/>
  <c r="G852" i="20"/>
  <c r="G853" i="20"/>
  <c r="G854" i="20"/>
  <c r="G855" i="20"/>
  <c r="G856" i="20"/>
  <c r="G857" i="20"/>
  <c r="G858" i="20"/>
  <c r="G874" i="20"/>
  <c r="G875" i="20"/>
  <c r="G876" i="20"/>
  <c r="G838" i="20"/>
  <c r="G839" i="20"/>
  <c r="G840" i="20"/>
  <c r="G841" i="20"/>
  <c r="G842" i="20"/>
  <c r="G843" i="20"/>
  <c r="G844" i="20"/>
  <c r="G845" i="20"/>
  <c r="G737" i="20"/>
  <c r="G688" i="20"/>
  <c r="G456" i="20"/>
  <c r="G581" i="20"/>
  <c r="G527" i="20"/>
  <c r="G552" i="20"/>
  <c r="G432" i="20"/>
  <c r="G546" i="20"/>
  <c r="G506" i="20"/>
  <c r="G77" i="20"/>
  <c r="G58" i="20"/>
  <c r="G18" i="20"/>
  <c r="G123" i="20"/>
  <c r="G194" i="20"/>
  <c r="G134" i="20"/>
  <c r="G329" i="20"/>
  <c r="G823" i="20"/>
  <c r="G859" i="20"/>
  <c r="G877" i="20"/>
  <c r="G860" i="20"/>
  <c r="G625" i="20"/>
  <c r="G626" i="20"/>
  <c r="G653" i="20"/>
  <c r="G59" i="20"/>
  <c r="G195" i="20"/>
  <c r="G44" i="20"/>
  <c r="G824" i="20"/>
  <c r="G782" i="20"/>
  <c r="G457" i="20"/>
  <c r="G367" i="20"/>
  <c r="G878" i="20"/>
  <c r="G387" i="20"/>
  <c r="G416" i="20"/>
  <c r="G846" i="20"/>
  <c r="G303" i="20"/>
  <c r="G458" i="20"/>
  <c r="G528" i="20"/>
  <c r="G163" i="20"/>
  <c r="G292" i="20"/>
  <c r="G825" i="20"/>
  <c r="G834" i="20"/>
  <c r="G847" i="20"/>
  <c r="G19" i="20"/>
  <c r="G547" i="20"/>
  <c r="G553" i="20"/>
  <c r="G293" i="20"/>
  <c r="G738" i="20"/>
  <c r="G669" i="20"/>
  <c r="G627" i="20"/>
  <c r="G402" i="20"/>
  <c r="G707" i="20"/>
  <c r="G562" i="20"/>
  <c r="G654" i="20"/>
  <c r="G45" i="20"/>
  <c r="G848" i="20"/>
  <c r="G628" i="20"/>
  <c r="G403" i="20"/>
  <c r="G739" i="20"/>
  <c r="G871" i="20"/>
  <c r="G879" i="20"/>
  <c r="G629" i="20"/>
  <c r="G474" i="20"/>
  <c r="G740" i="20"/>
  <c r="G105" i="20"/>
  <c r="G60" i="20"/>
  <c r="G582" i="20"/>
  <c r="G583" i="20"/>
  <c r="G114" i="20"/>
  <c r="G630" i="20"/>
  <c r="G631" i="20"/>
  <c r="G632" i="20"/>
  <c r="G670" i="20"/>
  <c r="G671" i="20"/>
  <c r="G672" i="20"/>
  <c r="G741" i="20"/>
  <c r="G742" i="20"/>
  <c r="G171" i="20"/>
  <c r="G172" i="20"/>
  <c r="G743" i="20"/>
  <c r="G196" i="20"/>
  <c r="G197" i="20"/>
  <c r="G198" i="20"/>
  <c r="G493" i="20"/>
  <c r="G494" i="20"/>
  <c r="G495" i="20"/>
  <c r="G380" i="20"/>
  <c r="G164" i="20"/>
  <c r="G708" i="20"/>
  <c r="G709" i="20"/>
  <c r="G710" i="20"/>
  <c r="G433" i="20"/>
  <c r="G655" i="20"/>
  <c r="G554" i="20"/>
  <c r="G409" i="20"/>
  <c r="G434" i="20"/>
  <c r="G435" i="20"/>
  <c r="G436" i="20"/>
  <c r="G555" i="20"/>
  <c r="G556" i="20"/>
  <c r="G835" i="20"/>
  <c r="G20" i="20"/>
  <c r="G475" i="20"/>
  <c r="G417" i="20"/>
  <c r="G418" i="20"/>
  <c r="G330" i="20"/>
  <c r="G529" i="20"/>
  <c r="G217" i="20"/>
  <c r="G368" i="20"/>
  <c r="G783" i="20"/>
  <c r="G784" i="20"/>
  <c r="G785" i="20"/>
  <c r="G786" i="20"/>
  <c r="G68" i="20"/>
  <c r="G69" i="20"/>
  <c r="G186" i="20"/>
  <c r="G507" i="20"/>
  <c r="G799" i="20"/>
  <c r="G294" i="20"/>
  <c r="G459" i="20"/>
  <c r="G460" i="20"/>
  <c r="G461" i="20"/>
  <c r="G462" i="20"/>
  <c r="G752" i="20"/>
  <c r="G805" i="20"/>
  <c r="G218" i="20"/>
  <c r="G21" i="20"/>
  <c r="F219" i="20"/>
  <c r="AJ243" i="20"/>
  <c r="AF6" i="20"/>
  <c r="AT3" i="20" l="1"/>
  <c r="T906" i="20"/>
  <c r="F654" i="20"/>
  <c r="F828" i="13" a="1"/>
  <c r="F828" i="13" s="1"/>
  <c r="C828" i="13"/>
  <c r="F790" i="20"/>
  <c r="F684" i="13" a="1"/>
  <c r="F684" i="13" s="1"/>
  <c r="C684" i="13"/>
  <c r="F5" i="20"/>
  <c r="F528" i="13" a="1"/>
  <c r="F528" i="13" s="1"/>
  <c r="C528" i="13"/>
  <c r="F551" i="20"/>
  <c r="F384" i="13" a="1"/>
  <c r="F384" i="13" s="1"/>
  <c r="C384" i="13"/>
  <c r="F368" i="20"/>
  <c r="F884" i="13" a="1"/>
  <c r="F884" i="13" s="1"/>
  <c r="C884" i="13"/>
  <c r="F858" i="20"/>
  <c r="F764" i="13" a="1"/>
  <c r="F764" i="13" s="1"/>
  <c r="C764" i="13"/>
  <c r="F313" i="20"/>
  <c r="F644" i="13" a="1"/>
  <c r="F644" i="13" s="1"/>
  <c r="C644" i="13"/>
  <c r="F65" i="20"/>
  <c r="F524" i="13" a="1"/>
  <c r="F524" i="13" s="1"/>
  <c r="C524" i="13"/>
  <c r="F531" i="20"/>
  <c r="F428" i="13" a="1"/>
  <c r="F428" i="13" s="1"/>
  <c r="C428" i="13"/>
  <c r="F596" i="20"/>
  <c r="F320" i="13" a="1"/>
  <c r="F320" i="13" s="1"/>
  <c r="C320" i="13"/>
  <c r="F624" i="20"/>
  <c r="F236" i="13" a="1"/>
  <c r="F236" i="13" s="1"/>
  <c r="C236" i="13"/>
  <c r="F383" i="20"/>
  <c r="F188" i="13" a="1"/>
  <c r="F188" i="13" s="1"/>
  <c r="C188" i="13"/>
  <c r="F220" i="20"/>
  <c r="F104" i="13" a="1"/>
  <c r="F104" i="13" s="1"/>
  <c r="C104" i="13"/>
  <c r="F870" i="13" a="1"/>
  <c r="F870" i="13" s="1"/>
  <c r="C870" i="13"/>
  <c r="E904" i="20" s="1"/>
  <c r="F738" i="20"/>
  <c r="F822" i="13" a="1"/>
  <c r="F822" i="13" s="1"/>
  <c r="C822" i="13"/>
  <c r="F865" i="20"/>
  <c r="F750" i="13" a="1"/>
  <c r="F750" i="13" s="1"/>
  <c r="C750" i="13"/>
  <c r="F747" i="20"/>
  <c r="F678" i="13" a="1"/>
  <c r="F678" i="13" s="1"/>
  <c r="C678" i="13"/>
  <c r="F130" i="20"/>
  <c r="F606" i="13" a="1"/>
  <c r="F606" i="13" s="1"/>
  <c r="C606" i="13"/>
  <c r="F76" i="20"/>
  <c r="F510" i="13" a="1"/>
  <c r="F510" i="13" s="1"/>
  <c r="C510" i="13"/>
  <c r="F504" i="20"/>
  <c r="F450" i="13" a="1"/>
  <c r="F450" i="13" s="1"/>
  <c r="C450" i="13"/>
  <c r="F578" i="20"/>
  <c r="C366" i="13"/>
  <c r="F366" i="13" a="1"/>
  <c r="F366" i="13" s="1"/>
  <c r="F728" i="20"/>
  <c r="F294" i="13" a="1"/>
  <c r="F294" i="13" s="1"/>
  <c r="C294" i="13"/>
  <c r="F622" i="20"/>
  <c r="F234" i="13" a="1"/>
  <c r="F234" i="13" s="1"/>
  <c r="C234" i="13"/>
  <c r="F401" i="20"/>
  <c r="F174" i="13" a="1"/>
  <c r="F174" i="13" s="1"/>
  <c r="C174" i="13"/>
  <c r="F232" i="20"/>
  <c r="F114" i="13" a="1"/>
  <c r="F114" i="13" s="1"/>
  <c r="C114" i="13"/>
  <c r="F496" i="20"/>
  <c r="F54" i="13" a="1"/>
  <c r="F54" i="13" s="1"/>
  <c r="C54" i="13"/>
  <c r="F900" i="20"/>
  <c r="F737" i="13" a="1"/>
  <c r="F737" i="13" s="1"/>
  <c r="C737" i="13"/>
  <c r="F771" i="20"/>
  <c r="F665" i="13" a="1"/>
  <c r="F665" i="13" s="1"/>
  <c r="C665" i="13"/>
  <c r="F184" i="20"/>
  <c r="F557" i="13" a="1"/>
  <c r="F557" i="13" s="1"/>
  <c r="C557" i="13"/>
  <c r="F75" i="20"/>
  <c r="F509" i="13" a="1"/>
  <c r="F509" i="13" s="1"/>
  <c r="C509" i="13"/>
  <c r="F26" i="20"/>
  <c r="F461" i="13" a="1"/>
  <c r="F461" i="13" s="1"/>
  <c r="C461" i="13"/>
  <c r="F515" i="20"/>
  <c r="F389" i="13" a="1"/>
  <c r="F389" i="13" s="1"/>
  <c r="C389" i="13"/>
  <c r="F717" i="20"/>
  <c r="F329" i="13" a="1"/>
  <c r="F329" i="13" s="1"/>
  <c r="C329" i="13"/>
  <c r="F703" i="20"/>
  <c r="F281" i="13" a="1"/>
  <c r="F281" i="13" s="1"/>
  <c r="C281" i="13"/>
  <c r="F897" i="20"/>
  <c r="F89" i="13" a="1"/>
  <c r="F89" i="13" s="1"/>
  <c r="C89" i="13"/>
  <c r="F3" i="20"/>
  <c r="F17" i="13" a="1"/>
  <c r="F17" i="13" s="1"/>
  <c r="C17" i="13"/>
  <c r="E3" i="20" s="1"/>
  <c r="F186" i="20"/>
  <c r="F891" i="13" a="1"/>
  <c r="F891" i="13" s="1"/>
  <c r="C891" i="13"/>
  <c r="F196" i="20"/>
  <c r="F855" i="13" a="1"/>
  <c r="F855" i="13" s="1"/>
  <c r="C855" i="13"/>
  <c r="F387" i="20"/>
  <c r="F807" i="13" a="1"/>
  <c r="F807" i="13" s="1"/>
  <c r="C807" i="13"/>
  <c r="F885" i="20"/>
  <c r="F723" i="13" a="1"/>
  <c r="F723" i="13" s="1"/>
  <c r="C723" i="13"/>
  <c r="F781" i="20"/>
  <c r="F675" i="13" a="1"/>
  <c r="F675" i="13" s="1"/>
  <c r="C675" i="13"/>
  <c r="F769" i="20"/>
  <c r="F663" i="13" a="1"/>
  <c r="F663" i="13" s="1"/>
  <c r="C663" i="13"/>
  <c r="F339" i="20"/>
  <c r="F627" i="13" a="1"/>
  <c r="F627" i="13" s="1"/>
  <c r="C627" i="13"/>
  <c r="F127" i="20"/>
  <c r="F603" i="13" a="1"/>
  <c r="F603" i="13" s="1"/>
  <c r="C603" i="13"/>
  <c r="F155" i="20"/>
  <c r="F567" i="13" a="1"/>
  <c r="F567" i="13" s="1"/>
  <c r="C567" i="13"/>
  <c r="F81" i="20"/>
  <c r="F543" i="13" a="1"/>
  <c r="F543" i="13" s="1"/>
  <c r="C543" i="13"/>
  <c r="F73" i="20"/>
  <c r="F507" i="13" a="1"/>
  <c r="F507" i="13" s="1"/>
  <c r="C507" i="13"/>
  <c r="F36" i="20"/>
  <c r="F471" i="13" a="1"/>
  <c r="F471" i="13" s="1"/>
  <c r="C471" i="13"/>
  <c r="F501" i="20"/>
  <c r="F447" i="13" a="1"/>
  <c r="F447" i="13" s="1"/>
  <c r="C447" i="13"/>
  <c r="F488" i="20"/>
  <c r="F411" i="13" a="1"/>
  <c r="F411" i="13" s="1"/>
  <c r="C411" i="13"/>
  <c r="F523" i="20"/>
  <c r="F375" i="13" a="1"/>
  <c r="F375" i="13" s="1"/>
  <c r="C375" i="13"/>
  <c r="F443" i="20"/>
  <c r="F339" i="13" a="1"/>
  <c r="F339" i="13" s="1"/>
  <c r="C339" i="13"/>
  <c r="F681" i="20"/>
  <c r="F303" i="13" a="1"/>
  <c r="F303" i="13" s="1"/>
  <c r="C303" i="13"/>
  <c r="F668" i="20"/>
  <c r="F267" i="13" a="1"/>
  <c r="F267" i="13" s="1"/>
  <c r="C267" i="13"/>
  <c r="F619" i="20"/>
  <c r="F231" i="13" a="1"/>
  <c r="F231" i="13" s="1"/>
  <c r="C231" i="13"/>
  <c r="F363" i="20"/>
  <c r="F195" i="13" a="1"/>
  <c r="F195" i="13" s="1"/>
  <c r="C195" i="13"/>
  <c r="F370" i="20"/>
  <c r="F159" i="13" a="1"/>
  <c r="F159" i="13" s="1"/>
  <c r="C159" i="13"/>
  <c r="F241" i="20"/>
  <c r="F123" i="13" a="1"/>
  <c r="F123" i="13" s="1"/>
  <c r="C123" i="13"/>
  <c r="F753" i="20"/>
  <c r="F87" i="13" a="1"/>
  <c r="F87" i="13" s="1"/>
  <c r="C87" i="13"/>
  <c r="F476" i="20"/>
  <c r="F51" i="13" a="1"/>
  <c r="F51" i="13" s="1"/>
  <c r="C51" i="13"/>
  <c r="F85" i="20"/>
  <c r="F15" i="13" a="1"/>
  <c r="F15" i="13" s="1"/>
  <c r="C15" i="13"/>
  <c r="F709" i="20"/>
  <c r="F864" i="13" a="1"/>
  <c r="F864" i="13" s="1"/>
  <c r="C864" i="13"/>
  <c r="F894" i="20"/>
  <c r="F732" i="13" a="1"/>
  <c r="F732" i="13" s="1"/>
  <c r="C732" i="13"/>
  <c r="F116" i="20"/>
  <c r="F588" i="13" a="1"/>
  <c r="F588" i="13" s="1"/>
  <c r="C588" i="13"/>
  <c r="F678" i="20"/>
  <c r="F456" i="13" a="1"/>
  <c r="F456" i="13" s="1"/>
  <c r="C456" i="13"/>
  <c r="F440" i="20"/>
  <c r="F336" i="13" a="1"/>
  <c r="F336" i="13" s="1"/>
  <c r="C336" i="13"/>
  <c r="F671" i="20"/>
  <c r="F848" i="13" a="1"/>
  <c r="F848" i="13" s="1"/>
  <c r="C848" i="13"/>
  <c r="F867" i="20"/>
  <c r="F752" i="13" a="1"/>
  <c r="F752" i="13" s="1"/>
  <c r="C752" i="13"/>
  <c r="F774" i="20"/>
  <c r="F668" i="13" a="1"/>
  <c r="F668" i="13" s="1"/>
  <c r="C668" i="13"/>
  <c r="F160" i="20"/>
  <c r="F572" i="13" a="1"/>
  <c r="F572" i="13" s="1"/>
  <c r="C572" i="13"/>
  <c r="F674" i="20"/>
  <c r="F452" i="13" a="1"/>
  <c r="F452" i="13" s="1"/>
  <c r="C452" i="13"/>
  <c r="F580" i="20"/>
  <c r="F368" i="13" a="1"/>
  <c r="F368" i="13" s="1"/>
  <c r="C368" i="13"/>
  <c r="F694" i="20"/>
  <c r="F272" i="13" a="1"/>
  <c r="F272" i="13" s="1"/>
  <c r="C272" i="13"/>
  <c r="F375" i="20"/>
  <c r="F164" i="13" a="1"/>
  <c r="F164" i="13" s="1"/>
  <c r="C164" i="13"/>
  <c r="F304" i="20"/>
  <c r="F80" i="13" a="1"/>
  <c r="F80" i="13" s="1"/>
  <c r="C80" i="13"/>
  <c r="F22" i="20"/>
  <c r="F56" i="13" a="1"/>
  <c r="F56" i="13" s="1"/>
  <c r="C56" i="13"/>
  <c r="F529" i="20"/>
  <c r="F882" i="13" a="1"/>
  <c r="F882" i="13" s="1"/>
  <c r="C882" i="13"/>
  <c r="F493" i="20"/>
  <c r="F858" i="13" a="1"/>
  <c r="F858" i="13" s="1"/>
  <c r="C858" i="13"/>
  <c r="F653" i="20"/>
  <c r="F798" i="13" a="1"/>
  <c r="F798" i="13" s="1"/>
  <c r="C798" i="13"/>
  <c r="F844" i="20"/>
  <c r="F774" i="13" a="1"/>
  <c r="F774" i="13" s="1"/>
  <c r="C774" i="13"/>
  <c r="F758" i="20"/>
  <c r="C714" i="13"/>
  <c r="F714" i="13" a="1"/>
  <c r="F714" i="13" s="1"/>
  <c r="F332" i="20"/>
  <c r="C642" i="13"/>
  <c r="F642" i="13" a="1"/>
  <c r="F642" i="13" s="1"/>
  <c r="F84" i="20"/>
  <c r="F546" i="13" a="1"/>
  <c r="F546" i="13" s="1"/>
  <c r="C546" i="13"/>
  <c r="F39" i="20"/>
  <c r="F474" i="13" a="1"/>
  <c r="F474" i="13" s="1"/>
  <c r="C474" i="13"/>
  <c r="F479" i="20"/>
  <c r="F402" i="13" a="1"/>
  <c r="F402" i="13" s="1"/>
  <c r="C402" i="13"/>
  <c r="F684" i="20"/>
  <c r="C306" i="13"/>
  <c r="F306" i="13" a="1"/>
  <c r="F306" i="13" s="1"/>
  <c r="F610" i="20"/>
  <c r="F222" i="13" a="1"/>
  <c r="F222" i="13" s="1"/>
  <c r="C222" i="13"/>
  <c r="F257" i="20"/>
  <c r="F150" i="13" a="1"/>
  <c r="F150" i="13" s="1"/>
  <c r="C150" i="13"/>
  <c r="F274" i="20"/>
  <c r="F126" i="13" a="1"/>
  <c r="F126" i="13" s="1"/>
  <c r="C126" i="13"/>
  <c r="F107" i="20"/>
  <c r="F66" i="13" a="1"/>
  <c r="F66" i="13" s="1"/>
  <c r="C66" i="13"/>
  <c r="F173" i="20"/>
  <c r="F18" i="13" a="1"/>
  <c r="F18" i="13" s="1"/>
  <c r="C18" i="13"/>
  <c r="F198" i="20"/>
  <c r="F857" i="13" a="1"/>
  <c r="F857" i="13" s="1"/>
  <c r="C857" i="13"/>
  <c r="F846" i="20"/>
  <c r="F809" i="13" a="1"/>
  <c r="F809" i="13" s="1"/>
  <c r="C809" i="13"/>
  <c r="F77" i="20"/>
  <c r="F785" i="13" a="1"/>
  <c r="F785" i="13" s="1"/>
  <c r="C785" i="13"/>
  <c r="F864" i="20"/>
  <c r="F749" i="13" a="1"/>
  <c r="F749" i="13" s="1"/>
  <c r="C749" i="13"/>
  <c r="F757" i="20"/>
  <c r="F713" i="13" a="1"/>
  <c r="F713" i="13" s="1"/>
  <c r="C713" i="13"/>
  <c r="F307" i="20"/>
  <c r="F653" i="13" a="1"/>
  <c r="F653" i="13" s="1"/>
  <c r="C653" i="13"/>
  <c r="F129" i="20"/>
  <c r="F605" i="13" a="1"/>
  <c r="F605" i="13" s="1"/>
  <c r="C605" i="13"/>
  <c r="F83" i="20"/>
  <c r="F545" i="13" a="1"/>
  <c r="F545" i="13" s="1"/>
  <c r="C545" i="13"/>
  <c r="F86" i="20"/>
  <c r="F485" i="13" a="1"/>
  <c r="F485" i="13" s="1"/>
  <c r="C485" i="13"/>
  <c r="F429" i="20"/>
  <c r="F425" i="13" a="1"/>
  <c r="F425" i="13" s="1"/>
  <c r="C425" i="13"/>
  <c r="F525" i="20"/>
  <c r="F377" i="13" a="1"/>
  <c r="F377" i="13" s="1"/>
  <c r="C377" i="13"/>
  <c r="F593" i="20"/>
  <c r="F317" i="13" a="1"/>
  <c r="F317" i="13" s="1"/>
  <c r="C317" i="13"/>
  <c r="F658" i="20"/>
  <c r="F257" i="13" a="1"/>
  <c r="F257" i="13" s="1"/>
  <c r="C257" i="13"/>
  <c r="F412" i="20"/>
  <c r="F209" i="13" a="1"/>
  <c r="F209" i="13" s="1"/>
  <c r="C209" i="13"/>
  <c r="F400" i="20"/>
  <c r="F173" i="13" a="1"/>
  <c r="F173" i="13" s="1"/>
  <c r="C173" i="13"/>
  <c r="F251" i="20"/>
  <c r="F137" i="13" a="1"/>
  <c r="F137" i="13" s="1"/>
  <c r="C137" i="13"/>
  <c r="F214" i="20"/>
  <c r="F101" i="13" a="1"/>
  <c r="F101" i="13" s="1"/>
  <c r="C101" i="13"/>
  <c r="F530" i="20"/>
  <c r="F53" i="13" a="1"/>
  <c r="F53" i="13" s="1"/>
  <c r="C53" i="13"/>
  <c r="F655" i="20"/>
  <c r="F867" i="13" a="1"/>
  <c r="F867" i="13" s="1"/>
  <c r="C867" i="13"/>
  <c r="F628" i="20"/>
  <c r="F831" i="13" a="1"/>
  <c r="F831" i="13" s="1"/>
  <c r="C831" i="13"/>
  <c r="F860" i="20"/>
  <c r="F795" i="13" a="1"/>
  <c r="F795" i="13" s="1"/>
  <c r="C795" i="13"/>
  <c r="F841" i="20"/>
  <c r="F771" i="13" a="1"/>
  <c r="F771" i="13" s="1"/>
  <c r="C771" i="13"/>
  <c r="F898" i="20"/>
  <c r="F735" i="13" a="1"/>
  <c r="F735" i="13" s="1"/>
  <c r="C735" i="13"/>
  <c r="F815" i="20"/>
  <c r="F699" i="13" a="1"/>
  <c r="F699" i="13" s="1"/>
  <c r="C699" i="13"/>
  <c r="F301" i="20"/>
  <c r="F639" i="13" a="1"/>
  <c r="F639" i="13" s="1"/>
  <c r="C639" i="13"/>
  <c r="F119" i="20"/>
  <c r="F591" i="13" a="1"/>
  <c r="F591" i="13" s="1"/>
  <c r="C591" i="13"/>
  <c r="F8" i="20"/>
  <c r="F531" i="13" a="1"/>
  <c r="F531" i="13" s="1"/>
  <c r="C531" i="13"/>
  <c r="F103" i="20"/>
  <c r="F483" i="13" a="1"/>
  <c r="F483" i="13" s="1"/>
  <c r="C483" i="13"/>
  <c r="F538" i="20"/>
  <c r="F435" i="13" a="1"/>
  <c r="F435" i="13" s="1"/>
  <c r="C435" i="13"/>
  <c r="F473" i="20"/>
  <c r="F399" i="13" a="1"/>
  <c r="F399" i="13" s="1"/>
  <c r="C399" i="13"/>
  <c r="F575" i="20"/>
  <c r="F363" i="13" a="1"/>
  <c r="F363" i="13" s="1"/>
  <c r="C363" i="13"/>
  <c r="F715" i="20"/>
  <c r="F327" i="13" a="1"/>
  <c r="F327" i="13" s="1"/>
  <c r="C327" i="13"/>
  <c r="F725" i="20"/>
  <c r="F291" i="13" a="1"/>
  <c r="F291" i="13" s="1"/>
  <c r="C291" i="13"/>
  <c r="F652" i="20"/>
  <c r="F255" i="13" a="1"/>
  <c r="F255" i="13" s="1"/>
  <c r="C255" i="13"/>
  <c r="F607" i="20"/>
  <c r="F219" i="13" a="1"/>
  <c r="F219" i="13" s="1"/>
  <c r="C219" i="13"/>
  <c r="F354" i="20"/>
  <c r="F183" i="13" a="1"/>
  <c r="F183" i="13" s="1"/>
  <c r="C183" i="13"/>
  <c r="F169" i="20"/>
  <c r="F147" i="13" a="1"/>
  <c r="F147" i="13" s="1"/>
  <c r="C147" i="13"/>
  <c r="F229" i="20"/>
  <c r="F111" i="13" a="1"/>
  <c r="F111" i="13" s="1"/>
  <c r="C111" i="13"/>
  <c r="F280" i="20"/>
  <c r="F75" i="13" a="1"/>
  <c r="F75" i="13" s="1"/>
  <c r="C75" i="13"/>
  <c r="F381" i="20"/>
  <c r="F39" i="13" a="1"/>
  <c r="F39" i="13" s="1"/>
  <c r="C39" i="13"/>
  <c r="F69" i="20"/>
  <c r="F890" i="13" a="1"/>
  <c r="F890" i="13" s="1"/>
  <c r="C890" i="13"/>
  <c r="F433" i="20"/>
  <c r="F866" i="13" a="1"/>
  <c r="F866" i="13" s="1"/>
  <c r="C866" i="13"/>
  <c r="E433" i="20" s="1"/>
  <c r="F583" i="20"/>
  <c r="F842" i="13" a="1"/>
  <c r="F842" i="13" s="1"/>
  <c r="C842" i="13"/>
  <c r="F19" i="20"/>
  <c r="F818" i="13" a="1"/>
  <c r="F818" i="13" s="1"/>
  <c r="C818" i="13"/>
  <c r="F877" i="20"/>
  <c r="F794" i="13" a="1"/>
  <c r="F794" i="13" s="1"/>
  <c r="C794" i="13"/>
  <c r="F840" i="20"/>
  <c r="F770" i="13" a="1"/>
  <c r="F770" i="13" s="1"/>
  <c r="C770" i="13"/>
  <c r="F852" i="20"/>
  <c r="F758" i="13" a="1"/>
  <c r="F758" i="13" s="1"/>
  <c r="C758" i="13"/>
  <c r="F833" i="20"/>
  <c r="F746" i="13" a="1"/>
  <c r="F746" i="13" s="1"/>
  <c r="C746" i="13"/>
  <c r="F884" i="20"/>
  <c r="F722" i="13" a="1"/>
  <c r="F722" i="13" s="1"/>
  <c r="C722" i="13"/>
  <c r="F814" i="20"/>
  <c r="F698" i="13" a="1"/>
  <c r="F698" i="13" s="1"/>
  <c r="C698" i="13"/>
  <c r="F768" i="20"/>
  <c r="F662" i="13" a="1"/>
  <c r="F662" i="13" s="1"/>
  <c r="C662" i="13"/>
  <c r="F319" i="20"/>
  <c r="F650" i="13" a="1"/>
  <c r="F650" i="13" s="1"/>
  <c r="C650" i="13"/>
  <c r="F338" i="20"/>
  <c r="F626" i="13" a="1"/>
  <c r="F626" i="13" s="1"/>
  <c r="C626" i="13"/>
  <c r="F126" i="20"/>
  <c r="F602" i="13" a="1"/>
  <c r="F602" i="13" s="1"/>
  <c r="C602" i="13"/>
  <c r="F111" i="20"/>
  <c r="F578" i="13" a="1"/>
  <c r="F578" i="13" s="1"/>
  <c r="C578" i="13"/>
  <c r="F181" i="20"/>
  <c r="F554" i="13" a="1"/>
  <c r="F554" i="13" s="1"/>
  <c r="C554" i="13"/>
  <c r="F7" i="20"/>
  <c r="F530" i="13" a="1"/>
  <c r="F530" i="13" s="1"/>
  <c r="C530" i="13"/>
  <c r="F72" i="20"/>
  <c r="F506" i="13" a="1"/>
  <c r="F506" i="13" s="1"/>
  <c r="C506" i="13"/>
  <c r="F35" i="20"/>
  <c r="F470" i="13" a="1"/>
  <c r="F470" i="13" s="1"/>
  <c r="C470" i="13"/>
  <c r="F500" i="20"/>
  <c r="F446" i="13" a="1"/>
  <c r="F446" i="13" s="1"/>
  <c r="C446" i="13"/>
  <c r="F537" i="20"/>
  <c r="F434" i="13" a="1"/>
  <c r="F434" i="13" s="1"/>
  <c r="C434" i="13"/>
  <c r="F487" i="20"/>
  <c r="F410" i="13" a="1"/>
  <c r="F410" i="13" s="1"/>
  <c r="C410" i="13"/>
  <c r="F522" i="20"/>
  <c r="F374" i="13" a="1"/>
  <c r="F374" i="13" s="1"/>
  <c r="C374" i="13"/>
  <c r="F454" i="20"/>
  <c r="F350" i="13" a="1"/>
  <c r="F350" i="13" s="1"/>
  <c r="C350" i="13"/>
  <c r="F714" i="20"/>
  <c r="F326" i="13" a="1"/>
  <c r="F326" i="13" s="1"/>
  <c r="C326" i="13"/>
  <c r="F736" i="20"/>
  <c r="F302" i="13" a="1"/>
  <c r="F302" i="13" s="1"/>
  <c r="C302" i="13"/>
  <c r="F700" i="20"/>
  <c r="F278" i="13" a="1"/>
  <c r="F278" i="13" s="1"/>
  <c r="C278" i="13"/>
  <c r="F667" i="20"/>
  <c r="F266" i="13" a="1"/>
  <c r="F266" i="13" s="1"/>
  <c r="C266" i="13"/>
  <c r="F618" i="20"/>
  <c r="F230" i="13" a="1"/>
  <c r="F230" i="13" s="1"/>
  <c r="C230" i="13"/>
  <c r="F209" i="20"/>
  <c r="F206" i="13" a="1"/>
  <c r="F206" i="13" s="1"/>
  <c r="C206" i="13"/>
  <c r="F353" i="20"/>
  <c r="F182" i="13" a="1"/>
  <c r="F182" i="13" s="1"/>
  <c r="C182" i="13"/>
  <c r="F265" i="20"/>
  <c r="F158" i="13" a="1"/>
  <c r="F158" i="13" s="1"/>
  <c r="C158" i="13"/>
  <c r="F248" i="20"/>
  <c r="F134" i="13" a="1"/>
  <c r="F134" i="13" s="1"/>
  <c r="C134" i="13"/>
  <c r="F226" i="20"/>
  <c r="F110" i="13" a="1"/>
  <c r="F110" i="13" s="1"/>
  <c r="C110" i="13"/>
  <c r="F800" i="20"/>
  <c r="F86" i="13" a="1"/>
  <c r="F86" i="13" s="1"/>
  <c r="C86" i="13"/>
  <c r="F78" i="20"/>
  <c r="F62" i="13" a="1"/>
  <c r="F62" i="13" s="1"/>
  <c r="C62" i="13"/>
  <c r="F255" i="20"/>
  <c r="F38" i="13" a="1"/>
  <c r="F38" i="13" s="1"/>
  <c r="C38" i="13"/>
  <c r="E255" i="20" s="1"/>
  <c r="F563" i="20"/>
  <c r="F14" i="13" a="1"/>
  <c r="F14" i="13" s="1"/>
  <c r="C14" i="13"/>
  <c r="F584" i="20"/>
  <c r="F171" i="20"/>
  <c r="F852" i="13" a="1"/>
  <c r="F852" i="13" s="1"/>
  <c r="C852" i="13"/>
  <c r="F812" i="20"/>
  <c r="F696" i="13" a="1"/>
  <c r="F696" i="13" s="1"/>
  <c r="C696" i="13"/>
  <c r="F179" i="20"/>
  <c r="F552" i="13" a="1"/>
  <c r="F552" i="13" s="1"/>
  <c r="C552" i="13"/>
  <c r="F520" i="20"/>
  <c r="F372" i="13" a="1"/>
  <c r="F372" i="13" s="1"/>
  <c r="C372" i="13"/>
  <c r="F435" i="20"/>
  <c r="F872" i="13" a="1"/>
  <c r="F872" i="13" s="1"/>
  <c r="C872" i="13"/>
  <c r="F737" i="20"/>
  <c r="F776" i="13" a="1"/>
  <c r="F776" i="13" s="1"/>
  <c r="C776" i="13"/>
  <c r="F808" i="20"/>
  <c r="F692" i="13" a="1"/>
  <c r="F692" i="13" s="1"/>
  <c r="C692" i="13"/>
  <c r="F189" i="20"/>
  <c r="F596" i="13" a="1"/>
  <c r="F596" i="13" s="1"/>
  <c r="C596" i="13"/>
  <c r="F48" i="20"/>
  <c r="F512" i="13" a="1"/>
  <c r="F512" i="13" s="1"/>
  <c r="C512" i="13"/>
  <c r="F543" i="20"/>
  <c r="F440" i="13" a="1"/>
  <c r="F440" i="13" s="1"/>
  <c r="C440" i="13"/>
  <c r="F448" i="20"/>
  <c r="C344" i="13"/>
  <c r="F344" i="13" a="1"/>
  <c r="F344" i="13" s="1"/>
  <c r="F661" i="20"/>
  <c r="F260" i="13" a="1"/>
  <c r="F260" i="13" s="1"/>
  <c r="C260" i="13"/>
  <c r="F347" i="20"/>
  <c r="F176" i="13" a="1"/>
  <c r="F176" i="13" s="1"/>
  <c r="C176" i="13"/>
  <c r="F873" i="20"/>
  <c r="F92" i="13" a="1"/>
  <c r="F92" i="13" s="1"/>
  <c r="C92" i="13"/>
  <c r="F320" i="20"/>
  <c r="F20" i="13" a="1"/>
  <c r="F20" i="13" s="1"/>
  <c r="C20" i="13"/>
  <c r="E320" i="20" s="1"/>
  <c r="F294" i="20"/>
  <c r="F894" i="13" a="1"/>
  <c r="F894" i="13" s="1"/>
  <c r="F632" i="20"/>
  <c r="F846" i="13" a="1"/>
  <c r="F846" i="13" s="1"/>
  <c r="C846" i="13"/>
  <c r="F303" i="20"/>
  <c r="F810" i="13" a="1"/>
  <c r="F810" i="13" s="1"/>
  <c r="C810" i="13"/>
  <c r="F856" i="20"/>
  <c r="F762" i="13" a="1"/>
  <c r="F762" i="13" s="1"/>
  <c r="C762" i="13"/>
  <c r="F797" i="20"/>
  <c r="F690" i="13" a="1"/>
  <c r="F690" i="13" s="1"/>
  <c r="C690" i="13"/>
  <c r="F342" i="20"/>
  <c r="F630" i="13" a="1"/>
  <c r="F630" i="13" s="1"/>
  <c r="C630" i="13"/>
  <c r="F185" i="20"/>
  <c r="F558" i="13" a="1"/>
  <c r="F558" i="13" s="1"/>
  <c r="C558" i="13"/>
  <c r="E185" i="20" s="1"/>
  <c r="F87" i="20"/>
  <c r="F486" i="13" a="1"/>
  <c r="F486" i="13" s="1"/>
  <c r="C486" i="13"/>
  <c r="F491" i="20"/>
  <c r="F414" i="13" a="1"/>
  <c r="F414" i="13" s="1"/>
  <c r="C414" i="13"/>
  <c r="F566" i="20"/>
  <c r="C354" i="13"/>
  <c r="F354" i="13" a="1"/>
  <c r="F354" i="13" s="1"/>
  <c r="F704" i="20"/>
  <c r="C282" i="13"/>
  <c r="F282" i="13" a="1"/>
  <c r="F282" i="13" s="1"/>
  <c r="F413" i="20"/>
  <c r="F210" i="13" a="1"/>
  <c r="F210" i="13" s="1"/>
  <c r="C210" i="13"/>
  <c r="F861" i="20"/>
  <c r="F90" i="13" a="1"/>
  <c r="F90" i="13" s="1"/>
  <c r="C90" i="13"/>
  <c r="F395" i="20"/>
  <c r="F6" i="13" a="1"/>
  <c r="F6" i="13" s="1"/>
  <c r="C6" i="13"/>
  <c r="F330" i="20"/>
  <c r="F881" i="13" a="1"/>
  <c r="F881" i="13" s="1"/>
  <c r="C881" i="13"/>
  <c r="F631" i="20"/>
  <c r="F845" i="13" a="1"/>
  <c r="F845" i="13" s="1"/>
  <c r="C845" i="13"/>
  <c r="F626" i="20"/>
  <c r="F797" i="13" a="1"/>
  <c r="F797" i="13" s="1"/>
  <c r="C797" i="13"/>
  <c r="F843" i="20"/>
  <c r="F773" i="13" a="1"/>
  <c r="F773" i="13" s="1"/>
  <c r="C773" i="13"/>
  <c r="F817" i="20"/>
  <c r="F701" i="13" a="1"/>
  <c r="F701" i="13" s="1"/>
  <c r="C701" i="13"/>
  <c r="F335" i="20"/>
  <c r="F641" i="13" a="1"/>
  <c r="F641" i="13" s="1"/>
  <c r="C641" i="13"/>
  <c r="F137" i="20"/>
  <c r="F581" i="13" a="1"/>
  <c r="F581" i="13" s="1"/>
  <c r="C581" i="13"/>
  <c r="F57" i="20"/>
  <c r="F521" i="13" a="1"/>
  <c r="F521" i="13" s="1"/>
  <c r="C521" i="13"/>
  <c r="F503" i="20"/>
  <c r="F449" i="13" a="1"/>
  <c r="F449" i="13" s="1"/>
  <c r="C449" i="13"/>
  <c r="F490" i="20"/>
  <c r="F413" i="13" a="1"/>
  <c r="F413" i="13" s="1"/>
  <c r="C413" i="13"/>
  <c r="F577" i="20"/>
  <c r="F365" i="13" a="1"/>
  <c r="F365" i="13" s="1"/>
  <c r="C365" i="13"/>
  <c r="F727" i="20"/>
  <c r="C293" i="13"/>
  <c r="F293" i="13" a="1"/>
  <c r="F293" i="13" s="1"/>
  <c r="F621" i="20"/>
  <c r="F233" i="13" a="1"/>
  <c r="F233" i="13" s="1"/>
  <c r="C233" i="13"/>
  <c r="F356" i="20"/>
  <c r="F185" i="13" a="1"/>
  <c r="F185" i="13" s="1"/>
  <c r="C185" i="13"/>
  <c r="F256" i="20"/>
  <c r="F149" i="13" a="1"/>
  <c r="F149" i="13" s="1"/>
  <c r="C149" i="13"/>
  <c r="F273" i="20"/>
  <c r="F125" i="13" a="1"/>
  <c r="F125" i="13" s="1"/>
  <c r="C125" i="13"/>
  <c r="F334" i="20"/>
  <c r="F77" i="13" a="1"/>
  <c r="F77" i="13" s="1"/>
  <c r="C77" i="13"/>
  <c r="F207" i="20"/>
  <c r="F41" i="13" a="1"/>
  <c r="F41" i="13" s="1"/>
  <c r="C41" i="13"/>
  <c r="F369" i="20"/>
  <c r="C5" i="13"/>
  <c r="F417" i="20"/>
  <c r="F879" i="13" a="1"/>
  <c r="F879" i="13" s="1"/>
  <c r="C879" i="13"/>
  <c r="F114" i="20"/>
  <c r="F843" i="13" a="1"/>
  <c r="F843" i="13" s="1"/>
  <c r="C843" i="13"/>
  <c r="F547" i="20"/>
  <c r="F819" i="13" a="1"/>
  <c r="F819" i="13" s="1"/>
  <c r="C819" i="13"/>
  <c r="E547" i="20" s="1"/>
  <c r="F546" i="20"/>
  <c r="F783" i="13" a="1"/>
  <c r="F783" i="13" s="1"/>
  <c r="C783" i="13"/>
  <c r="F853" i="20"/>
  <c r="F759" i="13" a="1"/>
  <c r="F759" i="13" s="1"/>
  <c r="C759" i="13"/>
  <c r="F862" i="20"/>
  <c r="F747" i="13" a="1"/>
  <c r="F747" i="13" s="1"/>
  <c r="C747" i="13"/>
  <c r="F755" i="20"/>
  <c r="F711" i="13" a="1"/>
  <c r="F711" i="13" s="1"/>
  <c r="C711" i="13"/>
  <c r="F793" i="20"/>
  <c r="F687" i="13" a="1"/>
  <c r="F687" i="13" s="1"/>
  <c r="C687" i="13"/>
  <c r="F305" i="20"/>
  <c r="F651" i="13" a="1"/>
  <c r="F651" i="13" s="1"/>
  <c r="C651" i="13"/>
  <c r="F281" i="20"/>
  <c r="F615" i="13" a="1"/>
  <c r="F615" i="13" s="1"/>
  <c r="C615" i="13"/>
  <c r="F112" i="20"/>
  <c r="F579" i="13" a="1"/>
  <c r="F579" i="13" s="1"/>
  <c r="C579" i="13"/>
  <c r="F182" i="20"/>
  <c r="F555" i="13" a="1"/>
  <c r="F555" i="13" s="1"/>
  <c r="C555" i="13"/>
  <c r="F55" i="20"/>
  <c r="F519" i="13" a="1"/>
  <c r="F519" i="13" s="1"/>
  <c r="C519" i="13"/>
  <c r="F96" i="20"/>
  <c r="F495" i="13" a="1"/>
  <c r="F495" i="13" s="1"/>
  <c r="C495" i="13"/>
  <c r="F24" i="20"/>
  <c r="F459" i="13" a="1"/>
  <c r="F459" i="13" s="1"/>
  <c r="C459" i="13"/>
  <c r="F427" i="20"/>
  <c r="F423" i="13" a="1"/>
  <c r="F423" i="13" s="1"/>
  <c r="C423" i="13"/>
  <c r="F513" i="20"/>
  <c r="F387" i="13" a="1"/>
  <c r="F387" i="13" s="1"/>
  <c r="C387" i="13"/>
  <c r="F455" i="20"/>
  <c r="F351" i="13" a="1"/>
  <c r="F351" i="13" s="1"/>
  <c r="C351" i="13"/>
  <c r="E455" i="20" s="1"/>
  <c r="F591" i="20"/>
  <c r="F315" i="13" a="1"/>
  <c r="F315" i="13" s="1"/>
  <c r="C315" i="13"/>
  <c r="E591" i="20" s="1"/>
  <c r="F701" i="20"/>
  <c r="F279" i="13" a="1"/>
  <c r="F279" i="13" s="1"/>
  <c r="C279" i="13"/>
  <c r="F640" i="20"/>
  <c r="F243" i="13" a="1"/>
  <c r="F243" i="13" s="1"/>
  <c r="C243" i="13"/>
  <c r="F210" i="20"/>
  <c r="F207" i="13" a="1"/>
  <c r="F207" i="13" s="1"/>
  <c r="C207" i="13"/>
  <c r="E210" i="20" s="1"/>
  <c r="F398" i="20"/>
  <c r="F171" i="13" a="1"/>
  <c r="F171" i="13" s="1"/>
  <c r="C171" i="13"/>
  <c r="F249" i="20"/>
  <c r="F135" i="13" a="1"/>
  <c r="F135" i="13" s="1"/>
  <c r="C135" i="13"/>
  <c r="F212" i="20"/>
  <c r="F99" i="13" a="1"/>
  <c r="F99" i="13" s="1"/>
  <c r="C99" i="13"/>
  <c r="F199" i="20"/>
  <c r="F63" i="13" a="1"/>
  <c r="F63" i="13" s="1"/>
  <c r="C63" i="13"/>
  <c r="F872" i="20"/>
  <c r="F27" i="13" a="1"/>
  <c r="F27" i="13" s="1"/>
  <c r="C27" i="13"/>
  <c r="F227" i="20"/>
  <c r="F3" i="13" a="1"/>
  <c r="F3" i="13" s="1"/>
  <c r="C3" i="13"/>
  <c r="F21" i="20"/>
  <c r="F902" i="13" a="1"/>
  <c r="F902" i="13" s="1"/>
  <c r="C902" i="13"/>
  <c r="F475" i="20"/>
  <c r="F878" i="13" a="1"/>
  <c r="F878" i="13" s="1"/>
  <c r="C878" i="13"/>
  <c r="F743" i="20"/>
  <c r="F854" i="13" a="1"/>
  <c r="F854" i="13" s="1"/>
  <c r="C854" i="13"/>
  <c r="F848" i="20"/>
  <c r="F830" i="13" a="1"/>
  <c r="F830" i="13" s="1"/>
  <c r="C830" i="13"/>
  <c r="F878" i="20"/>
  <c r="F806" i="13" a="1"/>
  <c r="F806" i="13" s="1"/>
  <c r="C806" i="13"/>
  <c r="F432" i="20"/>
  <c r="F782" i="13" a="1"/>
  <c r="F782" i="13" s="1"/>
  <c r="C782" i="13"/>
  <c r="F896" i="20"/>
  <c r="F734" i="13" a="1"/>
  <c r="F734" i="13" s="1"/>
  <c r="C734" i="13"/>
  <c r="F754" i="20"/>
  <c r="F710" i="13" a="1"/>
  <c r="F710" i="13" s="1"/>
  <c r="C710" i="13"/>
  <c r="F792" i="20"/>
  <c r="F686" i="13" a="1"/>
  <c r="F686" i="13" s="1"/>
  <c r="C686" i="13"/>
  <c r="F780" i="20"/>
  <c r="F674" i="13" a="1"/>
  <c r="F674" i="13" s="1"/>
  <c r="C674" i="13"/>
  <c r="F300" i="20"/>
  <c r="F638" i="13" a="1"/>
  <c r="F638" i="13" s="1"/>
  <c r="C638" i="13"/>
  <c r="F328" i="20"/>
  <c r="F614" i="13" a="1"/>
  <c r="F614" i="13" s="1"/>
  <c r="C614" i="13"/>
  <c r="F118" i="20"/>
  <c r="C590" i="13"/>
  <c r="F590" i="13" a="1"/>
  <c r="F590" i="13" s="1"/>
  <c r="F154" i="20"/>
  <c r="F566" i="13" a="1"/>
  <c r="F566" i="13" s="1"/>
  <c r="C566" i="13"/>
  <c r="F80" i="20"/>
  <c r="F542" i="13" a="1"/>
  <c r="F542" i="13" s="1"/>
  <c r="C542" i="13"/>
  <c r="F54" i="20"/>
  <c r="F518" i="13" a="1"/>
  <c r="F518" i="13" s="1"/>
  <c r="C518" i="13"/>
  <c r="E54" i="20" s="1"/>
  <c r="F95" i="20"/>
  <c r="F494" i="13" a="1"/>
  <c r="F494" i="13" s="1"/>
  <c r="C494" i="13"/>
  <c r="F102" i="20"/>
  <c r="F482" i="13" a="1"/>
  <c r="F482" i="13" s="1"/>
  <c r="C482" i="13"/>
  <c r="F23" i="20"/>
  <c r="F458" i="13" a="1"/>
  <c r="F458" i="13" s="1"/>
  <c r="C458" i="13"/>
  <c r="F426" i="20"/>
  <c r="C422" i="13"/>
  <c r="F422" i="13" a="1"/>
  <c r="F422" i="13" s="1"/>
  <c r="F472" i="20"/>
  <c r="F398" i="13" a="1"/>
  <c r="F398" i="13" s="1"/>
  <c r="C398" i="13"/>
  <c r="F512" i="20"/>
  <c r="F386" i="13" a="1"/>
  <c r="F386" i="13" s="1"/>
  <c r="C386" i="13"/>
  <c r="F574" i="20"/>
  <c r="F362" i="13" a="1"/>
  <c r="F362" i="13" s="1"/>
  <c r="C362" i="13"/>
  <c r="F442" i="20"/>
  <c r="F338" i="13" a="1"/>
  <c r="F338" i="13" s="1"/>
  <c r="C338" i="13"/>
  <c r="E442" i="20" s="1"/>
  <c r="F590" i="20"/>
  <c r="F314" i="13" a="1"/>
  <c r="F314" i="13" s="1"/>
  <c r="C314" i="13"/>
  <c r="F724" i="20"/>
  <c r="F290" i="13" a="1"/>
  <c r="F290" i="13" s="1"/>
  <c r="C290" i="13"/>
  <c r="F651" i="20"/>
  <c r="F254" i="13" a="1"/>
  <c r="F254" i="13" s="1"/>
  <c r="C254" i="13"/>
  <c r="F639" i="20"/>
  <c r="F242" i="13" a="1"/>
  <c r="F242" i="13" s="1"/>
  <c r="C242" i="13"/>
  <c r="F606" i="20"/>
  <c r="F218" i="13" a="1"/>
  <c r="F218" i="13" s="1"/>
  <c r="C218" i="13"/>
  <c r="E606" i="20" s="1"/>
  <c r="F362" i="20"/>
  <c r="F194" i="13" a="1"/>
  <c r="F194" i="13" s="1"/>
  <c r="C194" i="13"/>
  <c r="E362" i="20" s="1"/>
  <c r="F397" i="20"/>
  <c r="F170" i="13" a="1"/>
  <c r="F170" i="13" s="1"/>
  <c r="C170" i="13"/>
  <c r="F168" i="20"/>
  <c r="F146" i="13" a="1"/>
  <c r="F146" i="13" s="1"/>
  <c r="C146" i="13"/>
  <c r="F240" i="20"/>
  <c r="F122" i="13" a="1"/>
  <c r="F122" i="13" s="1"/>
  <c r="C122" i="13"/>
  <c r="F408" i="20"/>
  <c r="F98" i="13" a="1"/>
  <c r="F98" i="13" s="1"/>
  <c r="C98" i="13"/>
  <c r="F279" i="20"/>
  <c r="F74" i="13" a="1"/>
  <c r="F74" i="13" s="1"/>
  <c r="C74" i="13"/>
  <c r="F463" i="20"/>
  <c r="F50" i="13" a="1"/>
  <c r="F50" i="13" s="1"/>
  <c r="C50" i="13"/>
  <c r="F826" i="20"/>
  <c r="F26" i="13" a="1"/>
  <c r="F26" i="13" s="1"/>
  <c r="C26" i="13"/>
  <c r="F218" i="20"/>
  <c r="F901" i="13" a="1"/>
  <c r="F901" i="13" s="1"/>
  <c r="C901" i="13"/>
  <c r="F68" i="20"/>
  <c r="F889" i="13" a="1"/>
  <c r="F889" i="13" s="1"/>
  <c r="C889" i="13"/>
  <c r="F20" i="20"/>
  <c r="F877" i="13" a="1"/>
  <c r="F877" i="13" s="1"/>
  <c r="C877" i="13"/>
  <c r="F710" i="20"/>
  <c r="F865" i="13" a="1"/>
  <c r="F865" i="13" s="1"/>
  <c r="C865" i="13"/>
  <c r="F172" i="20"/>
  <c r="F853" i="13" a="1"/>
  <c r="F853" i="13" s="1"/>
  <c r="C853" i="13"/>
  <c r="F582" i="20"/>
  <c r="F841" i="13" a="1"/>
  <c r="F841" i="13" s="1"/>
  <c r="C841" i="13"/>
  <c r="E582" i="20" s="1"/>
  <c r="F45" i="20"/>
  <c r="F829" i="13" a="1"/>
  <c r="F829" i="13" s="1"/>
  <c r="C829" i="13"/>
  <c r="F847" i="20"/>
  <c r="F817" i="13" a="1"/>
  <c r="F817" i="13" s="1"/>
  <c r="C817" i="13"/>
  <c r="E847" i="20" s="1"/>
  <c r="F367" i="20"/>
  <c r="F805" i="13" a="1"/>
  <c r="F805" i="13" s="1"/>
  <c r="C805" i="13"/>
  <c r="F859" i="20"/>
  <c r="F793" i="13" a="1"/>
  <c r="F793" i="13" s="1"/>
  <c r="C793" i="13"/>
  <c r="F552" i="20"/>
  <c r="F781" i="13" a="1"/>
  <c r="F781" i="13" s="1"/>
  <c r="C781" i="13"/>
  <c r="F839" i="20"/>
  <c r="F769" i="13" a="1"/>
  <c r="F769" i="13" s="1"/>
  <c r="C769" i="13"/>
  <c r="F851" i="20"/>
  <c r="F757" i="13" a="1"/>
  <c r="F757" i="13" s="1"/>
  <c r="C757" i="13"/>
  <c r="F832" i="20"/>
  <c r="F745" i="13" a="1"/>
  <c r="F745" i="13" s="1"/>
  <c r="C745" i="13"/>
  <c r="F895" i="20"/>
  <c r="F733" i="13" a="1"/>
  <c r="F733" i="13" s="1"/>
  <c r="C733" i="13"/>
  <c r="F883" i="20"/>
  <c r="F721" i="13" a="1"/>
  <c r="F721" i="13" s="1"/>
  <c r="C721" i="13"/>
  <c r="F804" i="20"/>
  <c r="F709" i="13" a="1"/>
  <c r="F709" i="13" s="1"/>
  <c r="C709" i="13"/>
  <c r="F813" i="20"/>
  <c r="F697" i="13" a="1"/>
  <c r="F697" i="13" s="1"/>
  <c r="C697" i="13"/>
  <c r="F791" i="20"/>
  <c r="F685" i="13" a="1"/>
  <c r="F685" i="13" s="1"/>
  <c r="C685" i="13"/>
  <c r="F779" i="20"/>
  <c r="F673" i="13" a="1"/>
  <c r="F673" i="13" s="1"/>
  <c r="C673" i="13"/>
  <c r="F767" i="20"/>
  <c r="F661" i="13" a="1"/>
  <c r="F661" i="13" s="1"/>
  <c r="C661" i="13"/>
  <c r="F318" i="20"/>
  <c r="F649" i="13" a="1"/>
  <c r="F649" i="13" s="1"/>
  <c r="C649" i="13"/>
  <c r="F299" i="20"/>
  <c r="F637" i="13" a="1"/>
  <c r="F637" i="13" s="1"/>
  <c r="C637" i="13"/>
  <c r="F291" i="20"/>
  <c r="F625" i="13" a="1"/>
  <c r="F625" i="13" s="1"/>
  <c r="C625" i="13"/>
  <c r="F327" i="20"/>
  <c r="F613" i="13" a="1"/>
  <c r="F613" i="13" s="1"/>
  <c r="C613" i="13"/>
  <c r="E327" i="20" s="1"/>
  <c r="F125" i="20"/>
  <c r="F601" i="13" a="1"/>
  <c r="F601" i="13" s="1"/>
  <c r="C601" i="13"/>
  <c r="F117" i="20"/>
  <c r="F589" i="13" a="1"/>
  <c r="F589" i="13" s="1"/>
  <c r="C589" i="13"/>
  <c r="F110" i="20"/>
  <c r="F577" i="13" a="1"/>
  <c r="F577" i="13" s="1"/>
  <c r="C577" i="13"/>
  <c r="F206" i="20"/>
  <c r="F565" i="13" a="1"/>
  <c r="F565" i="13" s="1"/>
  <c r="C565" i="13"/>
  <c r="F180" i="20"/>
  <c r="F553" i="13" a="1"/>
  <c r="F553" i="13" s="1"/>
  <c r="C553" i="13"/>
  <c r="F79" i="20"/>
  <c r="F541" i="13" a="1"/>
  <c r="F541" i="13" s="1"/>
  <c r="C541" i="13"/>
  <c r="E79" i="20" s="1"/>
  <c r="F6" i="20"/>
  <c r="F529" i="13" a="1"/>
  <c r="F529" i="13" s="1"/>
  <c r="C529" i="13"/>
  <c r="E6" i="20" s="1"/>
  <c r="F53" i="20"/>
  <c r="F517" i="13" a="1"/>
  <c r="F517" i="13" s="1"/>
  <c r="C517" i="13"/>
  <c r="F71" i="20"/>
  <c r="C505" i="13"/>
  <c r="F505" i="13" a="1"/>
  <c r="F505" i="13" s="1"/>
  <c r="F94" i="20"/>
  <c r="F493" i="13" a="1"/>
  <c r="F493" i="13" s="1"/>
  <c r="C493" i="13"/>
  <c r="F101" i="20"/>
  <c r="F481" i="13" a="1"/>
  <c r="F481" i="13" s="1"/>
  <c r="C481" i="13"/>
  <c r="E101" i="20" s="1"/>
  <c r="F34" i="20"/>
  <c r="F469" i="13" a="1"/>
  <c r="F469" i="13" s="1"/>
  <c r="C469" i="13"/>
  <c r="F679" i="20"/>
  <c r="F457" i="13" a="1"/>
  <c r="F457" i="13" s="1"/>
  <c r="C457" i="13"/>
  <c r="F499" i="20"/>
  <c r="F445" i="13" a="1"/>
  <c r="F445" i="13" s="1"/>
  <c r="C445" i="13"/>
  <c r="F536" i="20"/>
  <c r="F433" i="13" a="1"/>
  <c r="F433" i="13" s="1"/>
  <c r="C433" i="13"/>
  <c r="F425" i="20"/>
  <c r="C421" i="13"/>
  <c r="F421" i="13" a="1"/>
  <c r="F421" i="13" s="1"/>
  <c r="F486" i="20"/>
  <c r="F409" i="13" a="1"/>
  <c r="F409" i="13" s="1"/>
  <c r="C409" i="13"/>
  <c r="F471" i="20"/>
  <c r="F397" i="13" a="1"/>
  <c r="F397" i="13" s="1"/>
  <c r="C397" i="13"/>
  <c r="F511" i="20"/>
  <c r="F385" i="13" a="1"/>
  <c r="F385" i="13" s="1"/>
  <c r="C385" i="13"/>
  <c r="E511" i="20" s="1"/>
  <c r="F521" i="20"/>
  <c r="F373" i="13" a="1"/>
  <c r="F373" i="13" s="1"/>
  <c r="C373" i="13"/>
  <c r="F573" i="20"/>
  <c r="F361" i="13" a="1"/>
  <c r="F361" i="13" s="1"/>
  <c r="C361" i="13"/>
  <c r="F786" i="20"/>
  <c r="F888" i="13" a="1"/>
  <c r="F888" i="13" s="1"/>
  <c r="C888" i="13"/>
  <c r="F838" i="20"/>
  <c r="C768" i="13"/>
  <c r="F768" i="13" a="1"/>
  <c r="F768" i="13" s="1"/>
  <c r="F766" i="20"/>
  <c r="F660" i="13" a="1"/>
  <c r="F660" i="13" s="1"/>
  <c r="C660" i="13"/>
  <c r="F93" i="20"/>
  <c r="C492" i="13"/>
  <c r="F492" i="13" a="1"/>
  <c r="F492" i="13" s="1"/>
  <c r="F572" i="20"/>
  <c r="F360" i="13" a="1"/>
  <c r="F360" i="13" s="1"/>
  <c r="C360" i="13"/>
  <c r="F649" i="20"/>
  <c r="F252" i="13" a="1"/>
  <c r="F252" i="13" s="1"/>
  <c r="C252" i="13"/>
  <c r="F394" i="20"/>
  <c r="F204" i="13" a="1"/>
  <c r="F204" i="13" s="1"/>
  <c r="C204" i="13"/>
  <c r="F379" i="20"/>
  <c r="F168" i="13" a="1"/>
  <c r="F168" i="13" s="1"/>
  <c r="C168" i="13"/>
  <c r="E379" i="20" s="1"/>
  <c r="F457" i="20"/>
  <c r="F804" i="13" a="1"/>
  <c r="F804" i="13" s="1"/>
  <c r="C804" i="13"/>
  <c r="F317" i="20"/>
  <c r="F648" i="13" a="1"/>
  <c r="F648" i="13" s="1"/>
  <c r="C648" i="13"/>
  <c r="E317" i="20" s="1"/>
  <c r="F109" i="20"/>
  <c r="F576" i="13" a="1"/>
  <c r="F576" i="13" s="1"/>
  <c r="C576" i="13"/>
  <c r="F498" i="20"/>
  <c r="F444" i="13" a="1"/>
  <c r="F444" i="13" s="1"/>
  <c r="C444" i="13"/>
  <c r="F722" i="20"/>
  <c r="C288" i="13"/>
  <c r="F288" i="13" a="1"/>
  <c r="F288" i="13" s="1"/>
  <c r="F637" i="20"/>
  <c r="F240" i="13" a="1"/>
  <c r="F240" i="13" s="1"/>
  <c r="C240" i="13"/>
  <c r="F360" i="20"/>
  <c r="F192" i="13" a="1"/>
  <c r="F192" i="13" s="1"/>
  <c r="C192" i="13"/>
  <c r="F166" i="20"/>
  <c r="F144" i="13" a="1"/>
  <c r="F144" i="13" s="1"/>
  <c r="C144" i="13"/>
  <c r="F238" i="20"/>
  <c r="F120" i="13" a="1"/>
  <c r="F120" i="13" s="1"/>
  <c r="C120" i="13"/>
  <c r="F406" i="20"/>
  <c r="F96" i="13" a="1"/>
  <c r="F96" i="13" s="1"/>
  <c r="C96" i="13"/>
  <c r="F322" i="20"/>
  <c r="F72" i="13" a="1"/>
  <c r="F72" i="13" s="1"/>
  <c r="C72" i="13"/>
  <c r="F516" i="20"/>
  <c r="F48" i="13" a="1"/>
  <c r="F48" i="13" s="1"/>
  <c r="C48" i="13"/>
  <c r="F806" i="20"/>
  <c r="F24" i="13" a="1"/>
  <c r="F24" i="13" s="1"/>
  <c r="C24" i="13"/>
  <c r="F752" i="20"/>
  <c r="F899" i="13" a="1"/>
  <c r="F899" i="13" s="1"/>
  <c r="C899" i="13"/>
  <c r="F785" i="20"/>
  <c r="F887" i="13" a="1"/>
  <c r="F887" i="13" s="1"/>
  <c r="C887" i="13"/>
  <c r="F556" i="20"/>
  <c r="F875" i="13" a="1"/>
  <c r="F875" i="13" s="1"/>
  <c r="C875" i="13"/>
  <c r="F708" i="20"/>
  <c r="F863" i="13" a="1"/>
  <c r="F863" i="13" s="1"/>
  <c r="C863" i="13"/>
  <c r="F742" i="20"/>
  <c r="F851" i="13" a="1"/>
  <c r="F851" i="13" s="1"/>
  <c r="C851" i="13"/>
  <c r="F105" i="20"/>
  <c r="F839" i="13" a="1"/>
  <c r="F839" i="13" s="1"/>
  <c r="C839" i="13"/>
  <c r="E105" i="20" s="1"/>
  <c r="F562" i="20"/>
  <c r="F827" i="13" a="1"/>
  <c r="F827" i="13" s="1"/>
  <c r="C827" i="13"/>
  <c r="F825" i="20"/>
  <c r="F815" i="13" a="1"/>
  <c r="F815" i="13" s="1"/>
  <c r="C815" i="13"/>
  <c r="F782" i="20"/>
  <c r="F803" i="13" a="1"/>
  <c r="F803" i="13" s="1"/>
  <c r="C803" i="13"/>
  <c r="F329" i="20"/>
  <c r="F791" i="13" a="1"/>
  <c r="F791" i="13" s="1"/>
  <c r="C791" i="13"/>
  <c r="F581" i="20"/>
  <c r="F779" i="13" a="1"/>
  <c r="F779" i="13" s="1"/>
  <c r="C779" i="13"/>
  <c r="E581" i="20" s="1"/>
  <c r="F876" i="20"/>
  <c r="F767" i="13" a="1"/>
  <c r="F767" i="13" s="1"/>
  <c r="C767" i="13"/>
  <c r="F870" i="20"/>
  <c r="F755" i="13" a="1"/>
  <c r="F755" i="13" s="1"/>
  <c r="C755" i="13"/>
  <c r="F830" i="20"/>
  <c r="F743" i="13" a="1"/>
  <c r="F743" i="13" s="1"/>
  <c r="C743" i="13"/>
  <c r="F893" i="20"/>
  <c r="F731" i="13" a="1"/>
  <c r="F731" i="13" s="1"/>
  <c r="C731" i="13"/>
  <c r="F763" i="20"/>
  <c r="F719" i="13" a="1"/>
  <c r="F719" i="13" s="1"/>
  <c r="C719" i="13"/>
  <c r="F802" i="20"/>
  <c r="F707" i="13" a="1"/>
  <c r="F707" i="13" s="1"/>
  <c r="C707" i="13"/>
  <c r="F811" i="20"/>
  <c r="F695" i="13" a="1"/>
  <c r="F695" i="13" s="1"/>
  <c r="C695" i="13"/>
  <c r="F789" i="20"/>
  <c r="F683" i="13" a="1"/>
  <c r="F683" i="13" s="1"/>
  <c r="C683" i="13"/>
  <c r="F777" i="20"/>
  <c r="F671" i="13" a="1"/>
  <c r="F671" i="13" s="1"/>
  <c r="C671" i="13"/>
  <c r="F801" i="20"/>
  <c r="F659" i="13" a="1"/>
  <c r="F659" i="13" s="1"/>
  <c r="C659" i="13"/>
  <c r="F316" i="20"/>
  <c r="F647" i="13" a="1"/>
  <c r="F647" i="13" s="1"/>
  <c r="C647" i="13"/>
  <c r="E316" i="20" s="1"/>
  <c r="F297" i="20"/>
  <c r="F635" i="13" a="1"/>
  <c r="F635" i="13" s="1"/>
  <c r="C635" i="13"/>
  <c r="F289" i="20"/>
  <c r="F623" i="13" a="1"/>
  <c r="F623" i="13" s="1"/>
  <c r="C623" i="13"/>
  <c r="F325" i="20"/>
  <c r="F611" i="13" a="1"/>
  <c r="F611" i="13" s="1"/>
  <c r="C611" i="13"/>
  <c r="F192" i="20"/>
  <c r="F599" i="13" a="1"/>
  <c r="F599" i="13" s="1"/>
  <c r="C599" i="13"/>
  <c r="F143" i="20"/>
  <c r="F587" i="13" a="1"/>
  <c r="F587" i="13" s="1"/>
  <c r="C587" i="13"/>
  <c r="F108" i="20"/>
  <c r="F575" i="13" a="1"/>
  <c r="F575" i="13" s="1"/>
  <c r="C575" i="13"/>
  <c r="E108" i="20" s="1"/>
  <c r="F204" i="20"/>
  <c r="F563" i="13" a="1"/>
  <c r="F563" i="13" s="1"/>
  <c r="C563" i="13"/>
  <c r="F178" i="20"/>
  <c r="F551" i="13" a="1"/>
  <c r="F551" i="13" s="1"/>
  <c r="C551" i="13"/>
  <c r="F16" i="20"/>
  <c r="F539" i="13" a="1"/>
  <c r="F539" i="13" s="1"/>
  <c r="C539" i="13"/>
  <c r="F4" i="20"/>
  <c r="F527" i="13" a="1"/>
  <c r="F527" i="13" s="1"/>
  <c r="C527" i="13"/>
  <c r="F51" i="20"/>
  <c r="F515" i="13" a="1"/>
  <c r="F515" i="13" s="1"/>
  <c r="C515" i="13"/>
  <c r="F151" i="20"/>
  <c r="F503" i="13" a="1"/>
  <c r="F503" i="13" s="1"/>
  <c r="C503" i="13"/>
  <c r="E151" i="20" s="1"/>
  <c r="F92" i="20"/>
  <c r="F491" i="13" a="1"/>
  <c r="F491" i="13" s="1"/>
  <c r="C491" i="13"/>
  <c r="E92" i="20" s="1"/>
  <c r="F99" i="20"/>
  <c r="F479" i="13" a="1"/>
  <c r="F479" i="13" s="1"/>
  <c r="C479" i="13"/>
  <c r="F32" i="20"/>
  <c r="F467" i="13" a="1"/>
  <c r="F467" i="13" s="1"/>
  <c r="C467" i="13"/>
  <c r="F677" i="20"/>
  <c r="F455" i="13" a="1"/>
  <c r="F455" i="13" s="1"/>
  <c r="C455" i="13"/>
  <c r="F497" i="20"/>
  <c r="F443" i="13" a="1"/>
  <c r="F443" i="13" s="1"/>
  <c r="C443" i="13"/>
  <c r="F534" i="20"/>
  <c r="C431" i="13"/>
  <c r="F431" i="13" a="1"/>
  <c r="F431" i="13" s="1"/>
  <c r="F423" i="20"/>
  <c r="C419" i="13"/>
  <c r="E423" i="20" s="1"/>
  <c r="F419" i="13" a="1"/>
  <c r="F419" i="13" s="1"/>
  <c r="F484" i="20"/>
  <c r="C407" i="13"/>
  <c r="F407" i="13" a="1"/>
  <c r="F407" i="13" s="1"/>
  <c r="F469" i="20"/>
  <c r="F395" i="13" a="1"/>
  <c r="F395" i="13" s="1"/>
  <c r="C395" i="13"/>
  <c r="F550" i="20"/>
  <c r="F383" i="13" a="1"/>
  <c r="F383" i="13" s="1"/>
  <c r="C383" i="13"/>
  <c r="F519" i="20"/>
  <c r="F371" i="13" a="1"/>
  <c r="F371" i="13" s="1"/>
  <c r="C371" i="13"/>
  <c r="F571" i="20"/>
  <c r="F359" i="13" a="1"/>
  <c r="F359" i="13" s="1"/>
  <c r="C359" i="13"/>
  <c r="F451" i="20"/>
  <c r="F347" i="13" a="1"/>
  <c r="F347" i="13" s="1"/>
  <c r="C347" i="13"/>
  <c r="F439" i="20"/>
  <c r="F335" i="13" a="1"/>
  <c r="F335" i="13" s="1"/>
  <c r="C335" i="13"/>
  <c r="F599" i="20"/>
  <c r="F323" i="13" a="1"/>
  <c r="F323" i="13" s="1"/>
  <c r="C323" i="13"/>
  <c r="F587" i="20"/>
  <c r="C311" i="13"/>
  <c r="F311" i="13" a="1"/>
  <c r="F311" i="13" s="1"/>
  <c r="F733" i="20"/>
  <c r="F299" i="13" a="1"/>
  <c r="F299" i="13" s="1"/>
  <c r="C299" i="13"/>
  <c r="F721" i="20"/>
  <c r="C287" i="13"/>
  <c r="F287" i="13" a="1"/>
  <c r="F287" i="13" s="1"/>
  <c r="F697" i="20"/>
  <c r="F275" i="13" a="1"/>
  <c r="F275" i="13" s="1"/>
  <c r="C275" i="13"/>
  <c r="F664" i="20"/>
  <c r="F263" i="13" a="1"/>
  <c r="F263" i="13" s="1"/>
  <c r="C263" i="13"/>
  <c r="F648" i="20"/>
  <c r="F251" i="13" a="1"/>
  <c r="F251" i="13" s="1"/>
  <c r="C251" i="13"/>
  <c r="F636" i="20"/>
  <c r="F239" i="13" a="1"/>
  <c r="F239" i="13" s="1"/>
  <c r="C239" i="13"/>
  <c r="F615" i="20"/>
  <c r="F227" i="13" a="1"/>
  <c r="F227" i="13" s="1"/>
  <c r="C227" i="13"/>
  <c r="F603" i="20"/>
  <c r="F215" i="13" a="1"/>
  <c r="F215" i="13" s="1"/>
  <c r="C215" i="13"/>
  <c r="F393" i="20"/>
  <c r="F203" i="13" a="1"/>
  <c r="F203" i="13" s="1"/>
  <c r="C203" i="13"/>
  <c r="F386" i="20"/>
  <c r="F191" i="13" a="1"/>
  <c r="F191" i="13" s="1"/>
  <c r="C191" i="13"/>
  <c r="E386" i="20" s="1"/>
  <c r="F350" i="20"/>
  <c r="F179" i="13" a="1"/>
  <c r="F179" i="13" s="1"/>
  <c r="C179" i="13"/>
  <c r="F378" i="20"/>
  <c r="F167" i="13" a="1"/>
  <c r="F167" i="13" s="1"/>
  <c r="C167" i="13"/>
  <c r="F262" i="20"/>
  <c r="F155" i="13" a="1"/>
  <c r="F155" i="13" s="1"/>
  <c r="C155" i="13"/>
  <c r="F271" i="20"/>
  <c r="F143" i="13" a="1"/>
  <c r="F143" i="13" s="1"/>
  <c r="C143" i="13"/>
  <c r="F245" i="20"/>
  <c r="F131" i="13" a="1"/>
  <c r="F131" i="13" s="1"/>
  <c r="C131" i="13"/>
  <c r="F237" i="20"/>
  <c r="F119" i="13" a="1"/>
  <c r="F119" i="13" s="1"/>
  <c r="C119" i="13"/>
  <c r="F223" i="20"/>
  <c r="F107" i="13" a="1"/>
  <c r="F107" i="13" s="1"/>
  <c r="C107" i="13"/>
  <c r="F405" i="20"/>
  <c r="F95" i="13" a="1"/>
  <c r="F95" i="13" s="1"/>
  <c r="C95" i="13"/>
  <c r="F788" i="20"/>
  <c r="F83" i="13" a="1"/>
  <c r="F83" i="13" s="1"/>
  <c r="C83" i="13"/>
  <c r="F321" i="20"/>
  <c r="F71" i="13" a="1"/>
  <c r="F71" i="13" s="1"/>
  <c r="C71" i="13"/>
  <c r="F46" i="20"/>
  <c r="F59" i="13" a="1"/>
  <c r="F59" i="13" s="1"/>
  <c r="C59" i="13"/>
  <c r="F557" i="20"/>
  <c r="F47" i="13" a="1"/>
  <c r="F47" i="13" s="1"/>
  <c r="C47" i="13"/>
  <c r="E557" i="20" s="1"/>
  <c r="F266" i="20"/>
  <c r="F35" i="13" a="1"/>
  <c r="F35" i="13" s="1"/>
  <c r="C35" i="13"/>
  <c r="E266" i="20" s="1"/>
  <c r="F764" i="20"/>
  <c r="F23" i="13" a="1"/>
  <c r="F23" i="13" s="1"/>
  <c r="C23" i="13"/>
  <c r="E764" i="20" s="1"/>
  <c r="F656" i="20"/>
  <c r="F11" i="13" a="1"/>
  <c r="F11" i="13" s="1"/>
  <c r="C11" i="13"/>
  <c r="F527" i="20"/>
  <c r="F780" i="13" a="1"/>
  <c r="F780" i="13" s="1"/>
  <c r="C780" i="13"/>
  <c r="E527" i="20" s="1"/>
  <c r="F298" i="20"/>
  <c r="F636" i="13" a="1"/>
  <c r="F636" i="13" s="1"/>
  <c r="C636" i="13"/>
  <c r="E298" i="20" s="1"/>
  <c r="F100" i="20"/>
  <c r="F480" i="13" a="1"/>
  <c r="F480" i="13" s="1"/>
  <c r="C480" i="13"/>
  <c r="F485" i="20"/>
  <c r="C408" i="13"/>
  <c r="F408" i="13" a="1"/>
  <c r="F408" i="13" s="1"/>
  <c r="F698" i="20"/>
  <c r="F276" i="13" a="1"/>
  <c r="F276" i="13" s="1"/>
  <c r="C276" i="13"/>
  <c r="F604" i="20"/>
  <c r="F216" i="13" a="1"/>
  <c r="F216" i="13" s="1"/>
  <c r="C216" i="13"/>
  <c r="F263" i="20"/>
  <c r="F156" i="13" a="1"/>
  <c r="F156" i="13" s="1"/>
  <c r="C156" i="13"/>
  <c r="F246" i="20"/>
  <c r="F132" i="13" a="1"/>
  <c r="F132" i="13" s="1"/>
  <c r="C132" i="13"/>
  <c r="F224" i="20"/>
  <c r="F108" i="13" a="1"/>
  <c r="F108" i="13" s="1"/>
  <c r="C108" i="13"/>
  <c r="F796" i="20"/>
  <c r="F84" i="13" a="1"/>
  <c r="F84" i="13" s="1"/>
  <c r="C84" i="13"/>
  <c r="F61" i="20"/>
  <c r="F60" i="13" a="1"/>
  <c r="F60" i="13" s="1"/>
  <c r="C60" i="13"/>
  <c r="E61" i="20" s="1"/>
  <c r="F267" i="20"/>
  <c r="F36" i="13" a="1"/>
  <c r="F36" i="13" s="1"/>
  <c r="C36" i="13"/>
  <c r="E267" i="20" s="1"/>
  <c r="F718" i="20"/>
  <c r="F12" i="13" a="1"/>
  <c r="F12" i="13" s="1"/>
  <c r="C12" i="13"/>
  <c r="F462" i="20"/>
  <c r="F898" i="13" a="1"/>
  <c r="F898" i="13" s="1"/>
  <c r="C898" i="13"/>
  <c r="F555" i="20"/>
  <c r="F874" i="13" a="1"/>
  <c r="F874" i="13" s="1"/>
  <c r="C874" i="13"/>
  <c r="E555" i="20" s="1"/>
  <c r="F741" i="20"/>
  <c r="F850" i="13" a="1"/>
  <c r="F850" i="13" s="1"/>
  <c r="C850" i="13"/>
  <c r="F707" i="20"/>
  <c r="F826" i="13" a="1"/>
  <c r="F826" i="13" s="1"/>
  <c r="C826" i="13"/>
  <c r="F824" i="20"/>
  <c r="C802" i="13"/>
  <c r="F802" i="13" a="1"/>
  <c r="F802" i="13" s="1"/>
  <c r="F456" i="20"/>
  <c r="F778" i="13" a="1"/>
  <c r="F778" i="13" s="1"/>
  <c r="C778" i="13"/>
  <c r="F869" i="20"/>
  <c r="F754" i="13" a="1"/>
  <c r="F754" i="13" s="1"/>
  <c r="C754" i="13"/>
  <c r="F892" i="20"/>
  <c r="F730" i="13" a="1"/>
  <c r="F730" i="13" s="1"/>
  <c r="C730" i="13"/>
  <c r="F822" i="20"/>
  <c r="F706" i="13" a="1"/>
  <c r="F706" i="13" s="1"/>
  <c r="C706" i="13"/>
  <c r="F751" i="20"/>
  <c r="F682" i="13" a="1"/>
  <c r="F682" i="13" s="1"/>
  <c r="C682" i="13"/>
  <c r="F765" i="20"/>
  <c r="F658" i="13" a="1"/>
  <c r="F658" i="13" s="1"/>
  <c r="C658" i="13"/>
  <c r="F296" i="20"/>
  <c r="F634" i="13" a="1"/>
  <c r="F634" i="13" s="1"/>
  <c r="C634" i="13"/>
  <c r="F324" i="20"/>
  <c r="F610" i="13" a="1"/>
  <c r="F610" i="13" s="1"/>
  <c r="C610" i="13"/>
  <c r="E324" i="20" s="1"/>
  <c r="F162" i="20"/>
  <c r="F574" i="13" a="1"/>
  <c r="F574" i="13" s="1"/>
  <c r="C574" i="13"/>
  <c r="E162" i="20" s="1"/>
  <c r="F177" i="20"/>
  <c r="F550" i="13" a="1"/>
  <c r="F550" i="13" s="1"/>
  <c r="C550" i="13"/>
  <c r="F67" i="20"/>
  <c r="F526" i="13" a="1"/>
  <c r="F526" i="13" s="1"/>
  <c r="C526" i="13"/>
  <c r="E67" i="20" s="1"/>
  <c r="F150" i="20"/>
  <c r="F502" i="13" a="1"/>
  <c r="F502" i="13" s="1"/>
  <c r="C502" i="13"/>
  <c r="F43" i="20"/>
  <c r="F478" i="13" a="1"/>
  <c r="F478" i="13" s="1"/>
  <c r="C478" i="13"/>
  <c r="F676" i="20"/>
  <c r="F454" i="13" a="1"/>
  <c r="F454" i="13" s="1"/>
  <c r="C454" i="13"/>
  <c r="F533" i="20"/>
  <c r="C430" i="13"/>
  <c r="F430" i="13" a="1"/>
  <c r="F430" i="13" s="1"/>
  <c r="F483" i="20"/>
  <c r="C406" i="13"/>
  <c r="F406" i="13" a="1"/>
  <c r="F406" i="13" s="1"/>
  <c r="F510" i="20"/>
  <c r="C382" i="13"/>
  <c r="E510" i="20" s="1"/>
  <c r="F382" i="13" a="1"/>
  <c r="F382" i="13" s="1"/>
  <c r="F570" i="20"/>
  <c r="F358" i="13" a="1"/>
  <c r="F358" i="13" s="1"/>
  <c r="C358" i="13"/>
  <c r="F438" i="20"/>
  <c r="F334" i="13" a="1"/>
  <c r="F334" i="13" s="1"/>
  <c r="C334" i="13"/>
  <c r="F586" i="20"/>
  <c r="C310" i="13"/>
  <c r="F310" i="13" a="1"/>
  <c r="F310" i="13" s="1"/>
  <c r="F720" i="20"/>
  <c r="C286" i="13"/>
  <c r="F286" i="13" a="1"/>
  <c r="F286" i="13" s="1"/>
  <c r="F663" i="20"/>
  <c r="F262" i="13" a="1"/>
  <c r="F262" i="13" s="1"/>
  <c r="C262" i="13"/>
  <c r="F635" i="20"/>
  <c r="F238" i="13" a="1"/>
  <c r="F238" i="13" s="1"/>
  <c r="C238" i="13"/>
  <c r="F602" i="20"/>
  <c r="F214" i="13" a="1"/>
  <c r="F214" i="13" s="1"/>
  <c r="C214" i="13"/>
  <c r="F385" i="20"/>
  <c r="F190" i="13" a="1"/>
  <c r="F190" i="13" s="1"/>
  <c r="C190" i="13"/>
  <c r="E385" i="20" s="1"/>
  <c r="F377" i="20"/>
  <c r="F166" i="13" a="1"/>
  <c r="F166" i="13" s="1"/>
  <c r="C166" i="13"/>
  <c r="F270" i="20"/>
  <c r="F142" i="13" a="1"/>
  <c r="F142" i="13" s="1"/>
  <c r="C142" i="13"/>
  <c r="F787" i="20"/>
  <c r="F82" i="13" a="1"/>
  <c r="F82" i="13" s="1"/>
  <c r="C82" i="13"/>
  <c r="E787" i="20" s="1"/>
  <c r="F70" i="20"/>
  <c r="F58" i="13" a="1"/>
  <c r="F58" i="13" s="1"/>
  <c r="C58" i="13"/>
  <c r="F244" i="20"/>
  <c r="F34" i="13" a="1"/>
  <c r="F34" i="13" s="1"/>
  <c r="C34" i="13"/>
  <c r="F834" i="20"/>
  <c r="F816" i="13" a="1"/>
  <c r="F816" i="13" s="1"/>
  <c r="C816" i="13"/>
  <c r="E834" i="20" s="1"/>
  <c r="F778" i="20"/>
  <c r="F672" i="13" a="1"/>
  <c r="F672" i="13" s="1"/>
  <c r="C672" i="13"/>
  <c r="E778" i="20" s="1"/>
  <c r="F52" i="20"/>
  <c r="F516" i="13" a="1"/>
  <c r="F516" i="13" s="1"/>
  <c r="C516" i="13"/>
  <c r="F470" i="20"/>
  <c r="C396" i="13"/>
  <c r="F396" i="13" a="1"/>
  <c r="F396" i="13" s="1"/>
  <c r="F665" i="20"/>
  <c r="F264" i="13" a="1"/>
  <c r="F264" i="13" s="1"/>
  <c r="C264" i="13"/>
  <c r="F616" i="20"/>
  <c r="F228" i="13" a="1"/>
  <c r="F228" i="13" s="1"/>
  <c r="C228" i="13"/>
  <c r="F351" i="20"/>
  <c r="F180" i="13" a="1"/>
  <c r="F180" i="13" s="1"/>
  <c r="C180" i="13"/>
  <c r="F784" i="20"/>
  <c r="F886" i="13" a="1"/>
  <c r="F886" i="13" s="1"/>
  <c r="C886" i="13"/>
  <c r="F164" i="20"/>
  <c r="F862" i="13" a="1"/>
  <c r="F862" i="13" s="1"/>
  <c r="C862" i="13"/>
  <c r="F740" i="20"/>
  <c r="F838" i="13" a="1"/>
  <c r="F838" i="13" s="1"/>
  <c r="C838" i="13"/>
  <c r="F292" i="20"/>
  <c r="F814" i="13" a="1"/>
  <c r="F814" i="13" s="1"/>
  <c r="C814" i="13"/>
  <c r="E292" i="20" s="1"/>
  <c r="F134" i="20"/>
  <c r="F790" i="13" a="1"/>
  <c r="F790" i="13" s="1"/>
  <c r="C790" i="13"/>
  <c r="F875" i="20"/>
  <c r="F766" i="13" a="1"/>
  <c r="F766" i="13" s="1"/>
  <c r="C766" i="13"/>
  <c r="F829" i="20"/>
  <c r="F742" i="13" a="1"/>
  <c r="F742" i="13" s="1"/>
  <c r="C742" i="13"/>
  <c r="F762" i="20"/>
  <c r="F718" i="13" a="1"/>
  <c r="F718" i="13" s="1"/>
  <c r="C718" i="13"/>
  <c r="F810" i="20"/>
  <c r="F694" i="13" a="1"/>
  <c r="F694" i="13" s="1"/>
  <c r="C694" i="13"/>
  <c r="F776" i="20"/>
  <c r="F670" i="13" a="1"/>
  <c r="F670" i="13" s="1"/>
  <c r="C670" i="13"/>
  <c r="F315" i="20"/>
  <c r="F646" i="13" a="1"/>
  <c r="F646" i="13" s="1"/>
  <c r="C646" i="13"/>
  <c r="F288" i="20"/>
  <c r="F622" i="13" a="1"/>
  <c r="F622" i="13" s="1"/>
  <c r="C622" i="13"/>
  <c r="F191" i="20"/>
  <c r="F598" i="13" a="1"/>
  <c r="F598" i="13" s="1"/>
  <c r="C598" i="13"/>
  <c r="F142" i="20"/>
  <c r="F586" i="13" a="1"/>
  <c r="F586" i="13" s="1"/>
  <c r="C586" i="13"/>
  <c r="E142" i="20" s="1"/>
  <c r="F203" i="20"/>
  <c r="F562" i="13" a="1"/>
  <c r="F562" i="13" s="1"/>
  <c r="C562" i="13"/>
  <c r="E203" i="20" s="1"/>
  <c r="F15" i="20"/>
  <c r="C538" i="13"/>
  <c r="F538" i="13" a="1"/>
  <c r="F538" i="13" s="1"/>
  <c r="F50" i="20"/>
  <c r="F514" i="13" a="1"/>
  <c r="F514" i="13" s="1"/>
  <c r="C514" i="13"/>
  <c r="F91" i="20"/>
  <c r="F490" i="13" a="1"/>
  <c r="F490" i="13" s="1"/>
  <c r="C490" i="13"/>
  <c r="F31" i="20"/>
  <c r="F466" i="13" a="1"/>
  <c r="F466" i="13" s="1"/>
  <c r="C466" i="13"/>
  <c r="E31" i="20" s="1"/>
  <c r="F545" i="20"/>
  <c r="F442" i="13" a="1"/>
  <c r="F442" i="13" s="1"/>
  <c r="C442" i="13"/>
  <c r="F422" i="20"/>
  <c r="F418" i="13" a="1"/>
  <c r="F418" i="13" s="1"/>
  <c r="C418" i="13"/>
  <c r="F468" i="20"/>
  <c r="F394" i="13" a="1"/>
  <c r="F394" i="13" s="1"/>
  <c r="C394" i="13"/>
  <c r="F518" i="20"/>
  <c r="F370" i="13" a="1"/>
  <c r="F370" i="13" s="1"/>
  <c r="C370" i="13"/>
  <c r="E518" i="20" s="1"/>
  <c r="F450" i="20"/>
  <c r="F346" i="13" a="1"/>
  <c r="F346" i="13" s="1"/>
  <c r="C346" i="13"/>
  <c r="E450" i="20" s="1"/>
  <c r="F598" i="20"/>
  <c r="F322" i="13" a="1"/>
  <c r="F322" i="13" s="1"/>
  <c r="C322" i="13"/>
  <c r="F732" i="20"/>
  <c r="F298" i="13" a="1"/>
  <c r="F298" i="13" s="1"/>
  <c r="C298" i="13"/>
  <c r="F696" i="20"/>
  <c r="F274" i="13" a="1"/>
  <c r="F274" i="13" s="1"/>
  <c r="C274" i="13"/>
  <c r="F647" i="20"/>
  <c r="F250" i="13" a="1"/>
  <c r="F250" i="13" s="1"/>
  <c r="C250" i="13"/>
  <c r="F614" i="20"/>
  <c r="F226" i="13" a="1"/>
  <c r="F226" i="13" s="1"/>
  <c r="C226" i="13"/>
  <c r="F392" i="20"/>
  <c r="F202" i="13" a="1"/>
  <c r="F202" i="13" s="1"/>
  <c r="C202" i="13"/>
  <c r="F349" i="20"/>
  <c r="F178" i="13" a="1"/>
  <c r="F178" i="13" s="1"/>
  <c r="C178" i="13"/>
  <c r="E349" i="20" s="1"/>
  <c r="F261" i="20"/>
  <c r="F154" i="13" a="1"/>
  <c r="F154" i="13" s="1"/>
  <c r="C154" i="13"/>
  <c r="E261" i="20" s="1"/>
  <c r="F278" i="20"/>
  <c r="F130" i="13" a="1"/>
  <c r="F130" i="13" s="1"/>
  <c r="C130" i="13"/>
  <c r="E278" i="20" s="1"/>
  <c r="F236" i="20"/>
  <c r="F118" i="13" a="1"/>
  <c r="F118" i="13" s="1"/>
  <c r="C118" i="13"/>
  <c r="F222" i="20"/>
  <c r="F106" i="13" a="1"/>
  <c r="F106" i="13" s="1"/>
  <c r="C106" i="13"/>
  <c r="E222" i="20" s="1"/>
  <c r="F837" i="20"/>
  <c r="F94" i="13" a="1"/>
  <c r="F94" i="13" s="1"/>
  <c r="C94" i="13"/>
  <c r="F124" i="20"/>
  <c r="F70" i="13" a="1"/>
  <c r="F70" i="13" s="1"/>
  <c r="C70" i="13"/>
  <c r="E124" i="20" s="1"/>
  <c r="F711" i="20"/>
  <c r="F46" i="13" a="1"/>
  <c r="F46" i="13" s="1"/>
  <c r="C46" i="13"/>
  <c r="F295" i="20"/>
  <c r="F22" i="13" a="1"/>
  <c r="F22" i="13" s="1"/>
  <c r="C22" i="13"/>
  <c r="F633" i="20"/>
  <c r="F10" i="13" a="1"/>
  <c r="F10" i="13" s="1"/>
  <c r="C10" i="13"/>
  <c r="F461" i="20"/>
  <c r="F897" i="13" a="1"/>
  <c r="F897" i="13" s="1"/>
  <c r="C897" i="13"/>
  <c r="E461" i="20" s="1"/>
  <c r="F783" i="20"/>
  <c r="F885" i="13" a="1"/>
  <c r="F885" i="13" s="1"/>
  <c r="C885" i="13"/>
  <c r="F436" i="20"/>
  <c r="F873" i="13" a="1"/>
  <c r="F873" i="13" s="1"/>
  <c r="C873" i="13"/>
  <c r="F380" i="20"/>
  <c r="F861" i="13" a="1"/>
  <c r="F861" i="13" s="1"/>
  <c r="C861" i="13"/>
  <c r="E380" i="20" s="1"/>
  <c r="F672" i="20"/>
  <c r="F849" i="13" a="1"/>
  <c r="F849" i="13" s="1"/>
  <c r="C849" i="13"/>
  <c r="E672" i="20" s="1"/>
  <c r="F474" i="20"/>
  <c r="F837" i="13" a="1"/>
  <c r="F837" i="13" s="1"/>
  <c r="C837" i="13"/>
  <c r="E474" i="20" s="1"/>
  <c r="F402" i="20"/>
  <c r="F825" i="13" a="1"/>
  <c r="F825" i="13" s="1"/>
  <c r="C825" i="13"/>
  <c r="E402" i="20" s="1"/>
  <c r="F163" i="20"/>
  <c r="F813" i="13" a="1"/>
  <c r="F813" i="13" s="1"/>
  <c r="C813" i="13"/>
  <c r="E163" i="20" s="1"/>
  <c r="F44" i="20"/>
  <c r="F801" i="13" a="1"/>
  <c r="F801" i="13" s="1"/>
  <c r="C801" i="13"/>
  <c r="F194" i="20"/>
  <c r="F789" i="13" a="1"/>
  <c r="F789" i="13" s="1"/>
  <c r="C789" i="13"/>
  <c r="F688" i="20"/>
  <c r="F777" i="13" a="1"/>
  <c r="F777" i="13" s="1"/>
  <c r="C777" i="13"/>
  <c r="F874" i="20"/>
  <c r="F765" i="13" a="1"/>
  <c r="F765" i="13" s="1"/>
  <c r="C765" i="13"/>
  <c r="E874" i="20" s="1"/>
  <c r="F868" i="20"/>
  <c r="F753" i="13" a="1"/>
  <c r="F753" i="13" s="1"/>
  <c r="C753" i="13"/>
  <c r="F828" i="20"/>
  <c r="F741" i="13" a="1"/>
  <c r="F741" i="13" s="1"/>
  <c r="C741" i="13"/>
  <c r="F891" i="20"/>
  <c r="F729" i="13" a="1"/>
  <c r="F729" i="13" s="1"/>
  <c r="C729" i="13"/>
  <c r="F761" i="20"/>
  <c r="F717" i="13" a="1"/>
  <c r="F717" i="13" s="1"/>
  <c r="C717" i="13"/>
  <c r="F821" i="20"/>
  <c r="F705" i="13" a="1"/>
  <c r="F705" i="13" s="1"/>
  <c r="C705" i="13"/>
  <c r="F809" i="20"/>
  <c r="F693" i="13" a="1"/>
  <c r="F693" i="13" s="1"/>
  <c r="C693" i="13"/>
  <c r="F750" i="20"/>
  <c r="F681" i="13" a="1"/>
  <c r="F681" i="13" s="1"/>
  <c r="C681" i="13"/>
  <c r="F775" i="20"/>
  <c r="F669" i="13" a="1"/>
  <c r="F669" i="13" s="1"/>
  <c r="C669" i="13"/>
  <c r="E775" i="20" s="1"/>
  <c r="F311" i="20"/>
  <c r="F657" i="13" a="1"/>
  <c r="F657" i="13" s="1"/>
  <c r="C657" i="13"/>
  <c r="F314" i="20"/>
  <c r="F645" i="13" a="1"/>
  <c r="F645" i="13" s="1"/>
  <c r="C645" i="13"/>
  <c r="F345" i="20"/>
  <c r="F633" i="13" a="1"/>
  <c r="F633" i="13" s="1"/>
  <c r="C633" i="13"/>
  <c r="F287" i="20"/>
  <c r="F621" i="13" a="1"/>
  <c r="F621" i="13" s="1"/>
  <c r="C621" i="13"/>
  <c r="F133" i="20"/>
  <c r="C609" i="13"/>
  <c r="F609" i="13" a="1"/>
  <c r="F609" i="13" s="1"/>
  <c r="F190" i="20"/>
  <c r="F597" i="13" a="1"/>
  <c r="F597" i="13" s="1"/>
  <c r="C597" i="13"/>
  <c r="E190" i="20" s="1"/>
  <c r="F141" i="20"/>
  <c r="F585" i="13" a="1"/>
  <c r="F585" i="13" s="1"/>
  <c r="C585" i="13"/>
  <c r="F161" i="20"/>
  <c r="F573" i="13" a="1"/>
  <c r="F573" i="13" s="1"/>
  <c r="C573" i="13"/>
  <c r="E161" i="20" s="1"/>
  <c r="F202" i="20"/>
  <c r="F561" i="13" a="1"/>
  <c r="F561" i="13" s="1"/>
  <c r="C561" i="13"/>
  <c r="F176" i="20"/>
  <c r="F549" i="13" a="1"/>
  <c r="F549" i="13" s="1"/>
  <c r="C549" i="13"/>
  <c r="F14" i="20"/>
  <c r="F537" i="13" a="1"/>
  <c r="F537" i="13" s="1"/>
  <c r="C537" i="13"/>
  <c r="E14" i="20" s="1"/>
  <c r="F66" i="20"/>
  <c r="F525" i="13" a="1"/>
  <c r="F525" i="13" s="1"/>
  <c r="C525" i="13"/>
  <c r="F49" i="20"/>
  <c r="F513" i="13" a="1"/>
  <c r="F513" i="13" s="1"/>
  <c r="C513" i="13"/>
  <c r="F149" i="20"/>
  <c r="F501" i="13" a="1"/>
  <c r="F501" i="13" s="1"/>
  <c r="C501" i="13"/>
  <c r="F90" i="20"/>
  <c r="F489" i="13" a="1"/>
  <c r="F489" i="13" s="1"/>
  <c r="C489" i="13"/>
  <c r="F42" i="20"/>
  <c r="C477" i="13"/>
  <c r="F477" i="13" a="1"/>
  <c r="F477" i="13" s="1"/>
  <c r="F30" i="20"/>
  <c r="F465" i="13" a="1"/>
  <c r="F465" i="13" s="1"/>
  <c r="C465" i="13"/>
  <c r="E30" i="20" s="1"/>
  <c r="F675" i="20"/>
  <c r="F453" i="13" a="1"/>
  <c r="F453" i="13" s="1"/>
  <c r="C453" i="13"/>
  <c r="E675" i="20" s="1"/>
  <c r="F544" i="20"/>
  <c r="F441" i="13" a="1"/>
  <c r="F441" i="13" s="1"/>
  <c r="C441" i="13"/>
  <c r="E544" i="20" s="1"/>
  <c r="F532" i="20"/>
  <c r="F429" i="13" a="1"/>
  <c r="F429" i="13" s="1"/>
  <c r="C429" i="13"/>
  <c r="F421" i="20"/>
  <c r="F417" i="13" a="1"/>
  <c r="F417" i="13" s="1"/>
  <c r="C417" i="13"/>
  <c r="F482" i="20"/>
  <c r="F405" i="13" a="1"/>
  <c r="F405" i="13" s="1"/>
  <c r="C405" i="13"/>
  <c r="E482" i="20" s="1"/>
  <c r="F467" i="20"/>
  <c r="F393" i="13" a="1"/>
  <c r="F393" i="13" s="1"/>
  <c r="C393" i="13"/>
  <c r="F549" i="20"/>
  <c r="F381" i="13" a="1"/>
  <c r="F381" i="13" s="1"/>
  <c r="C381" i="13"/>
  <c r="E549" i="20" s="1"/>
  <c r="F517" i="20"/>
  <c r="F369" i="13" a="1"/>
  <c r="F369" i="13" s="1"/>
  <c r="C369" i="13"/>
  <c r="E517" i="20" s="1"/>
  <c r="F569" i="20"/>
  <c r="F357" i="13" a="1"/>
  <c r="F357" i="13" s="1"/>
  <c r="C357" i="13"/>
  <c r="F449" i="20"/>
  <c r="F345" i="13" a="1"/>
  <c r="F345" i="13" s="1"/>
  <c r="C345" i="13"/>
  <c r="E449" i="20" s="1"/>
  <c r="F561" i="20"/>
  <c r="F333" i="13" a="1"/>
  <c r="F333" i="13" s="1"/>
  <c r="C333" i="13"/>
  <c r="F597" i="20"/>
  <c r="F321" i="13" a="1"/>
  <c r="F321" i="13" s="1"/>
  <c r="C321" i="13"/>
  <c r="F687" i="20"/>
  <c r="F309" i="13" a="1"/>
  <c r="F309" i="13" s="1"/>
  <c r="C309" i="13"/>
  <c r="F731" i="20"/>
  <c r="F297" i="13" a="1"/>
  <c r="F297" i="13" s="1"/>
  <c r="C297" i="13"/>
  <c r="F719" i="20"/>
  <c r="F285" i="13" a="1"/>
  <c r="F285" i="13" s="1"/>
  <c r="C285" i="13"/>
  <c r="E719" i="20" s="1"/>
  <c r="F695" i="20"/>
  <c r="F273" i="13" a="1"/>
  <c r="F273" i="13" s="1"/>
  <c r="C273" i="13"/>
  <c r="E695" i="20" s="1"/>
  <c r="F662" i="20"/>
  <c r="F261" i="13" a="1"/>
  <c r="F261" i="13" s="1"/>
  <c r="C261" i="13"/>
  <c r="E662" i="20" s="1"/>
  <c r="F646" i="20"/>
  <c r="F249" i="13" a="1"/>
  <c r="F249" i="13" s="1"/>
  <c r="C249" i="13"/>
  <c r="F634" i="20"/>
  <c r="F237" i="13" a="1"/>
  <c r="F237" i="13" s="1"/>
  <c r="C237" i="13"/>
  <c r="E634" i="20" s="1"/>
  <c r="F613" i="20"/>
  <c r="F225" i="13" a="1"/>
  <c r="F225" i="13" s="1"/>
  <c r="C225" i="13"/>
  <c r="F601" i="20"/>
  <c r="F213" i="13" a="1"/>
  <c r="F213" i="13" s="1"/>
  <c r="C213" i="13"/>
  <c r="E601" i="20" s="1"/>
  <c r="F391" i="20"/>
  <c r="F201" i="13" a="1"/>
  <c r="F201" i="13" s="1"/>
  <c r="C201" i="13"/>
  <c r="F384" i="20"/>
  <c r="F189" i="13" a="1"/>
  <c r="F189" i="13" s="1"/>
  <c r="C189" i="13"/>
  <c r="E384" i="20" s="1"/>
  <c r="F348" i="20"/>
  <c r="F177" i="13" a="1"/>
  <c r="F177" i="13" s="1"/>
  <c r="C177" i="13"/>
  <c r="F376" i="20"/>
  <c r="F165" i="13" a="1"/>
  <c r="F165" i="13" s="1"/>
  <c r="C165" i="13"/>
  <c r="E376" i="20" s="1"/>
  <c r="F260" i="20"/>
  <c r="F153" i="13" a="1"/>
  <c r="F153" i="13" s="1"/>
  <c r="C153" i="13"/>
  <c r="F269" i="20"/>
  <c r="F141" i="13" a="1"/>
  <c r="F141" i="13" s="1"/>
  <c r="C141" i="13"/>
  <c r="F277" i="20"/>
  <c r="F129" i="13" a="1"/>
  <c r="F129" i="13" s="1"/>
  <c r="C129" i="13"/>
  <c r="F235" i="20"/>
  <c r="F117" i="13" a="1"/>
  <c r="F117" i="13" s="1"/>
  <c r="C117" i="13"/>
  <c r="E235" i="20" s="1"/>
  <c r="F221" i="20"/>
  <c r="F105" i="13" a="1"/>
  <c r="F105" i="13" s="1"/>
  <c r="C105" i="13"/>
  <c r="F836" i="20"/>
  <c r="F93" i="13" a="1"/>
  <c r="F93" i="13" s="1"/>
  <c r="C93" i="13"/>
  <c r="F744" i="20"/>
  <c r="F81" i="13" a="1"/>
  <c r="F81" i="13" s="1"/>
  <c r="C81" i="13"/>
  <c r="E744" i="20" s="1"/>
  <c r="F187" i="20"/>
  <c r="F69" i="13" a="1"/>
  <c r="F69" i="13" s="1"/>
  <c r="C69" i="13"/>
  <c r="F98" i="20"/>
  <c r="F57" i="13" a="1"/>
  <c r="F57" i="13" s="1"/>
  <c r="C57" i="13"/>
  <c r="F585" i="20"/>
  <c r="F45" i="13" a="1"/>
  <c r="F45" i="13" s="1"/>
  <c r="C45" i="13"/>
  <c r="F243" i="20"/>
  <c r="F33" i="13" a="1"/>
  <c r="F33" i="13" s="1"/>
  <c r="C33" i="13"/>
  <c r="E243" i="20" s="1"/>
  <c r="F336" i="20"/>
  <c r="F21" i="13" a="1"/>
  <c r="F21" i="13" s="1"/>
  <c r="C21" i="13"/>
  <c r="E336" i="20" s="1"/>
  <c r="F600" i="20"/>
  <c r="F9" i="13" a="1"/>
  <c r="F9" i="13" s="1"/>
  <c r="C9" i="13"/>
  <c r="F805" i="20"/>
  <c r="F900" i="13" a="1"/>
  <c r="F900" i="13" s="1"/>
  <c r="C900" i="13"/>
  <c r="E805" i="20" s="1"/>
  <c r="F823" i="20"/>
  <c r="F792" i="13" a="1"/>
  <c r="F792" i="13" s="1"/>
  <c r="C792" i="13"/>
  <c r="F290" i="20"/>
  <c r="F624" i="13" a="1"/>
  <c r="F624" i="13" s="1"/>
  <c r="C624" i="13"/>
  <c r="F152" i="20"/>
  <c r="C504" i="13"/>
  <c r="F504" i="13" a="1"/>
  <c r="F504" i="13" s="1"/>
  <c r="F452" i="20"/>
  <c r="F348" i="13" a="1"/>
  <c r="F348" i="13" s="1"/>
  <c r="C348" i="13"/>
  <c r="E452" i="20" s="1"/>
  <c r="F495" i="20"/>
  <c r="F860" i="13" a="1"/>
  <c r="F860" i="13" s="1"/>
  <c r="C860" i="13"/>
  <c r="E495" i="20" s="1"/>
  <c r="F890" i="20"/>
  <c r="F728" i="13" a="1"/>
  <c r="F728" i="13" s="1"/>
  <c r="C728" i="13"/>
  <c r="F286" i="20"/>
  <c r="F620" i="13" a="1"/>
  <c r="F620" i="13" s="1"/>
  <c r="C620" i="13"/>
  <c r="E286" i="20" s="1"/>
  <c r="F13" i="20"/>
  <c r="F536" i="13" a="1"/>
  <c r="F536" i="13" s="1"/>
  <c r="C536" i="13"/>
  <c r="E13" i="20" s="1"/>
  <c r="F89" i="20"/>
  <c r="F488" i="13" a="1"/>
  <c r="F488" i="13" s="1"/>
  <c r="C488" i="13"/>
  <c r="E89" i="20" s="1"/>
  <c r="F509" i="20"/>
  <c r="F380" i="13" a="1"/>
  <c r="F380" i="13" s="1"/>
  <c r="C380" i="13"/>
  <c r="F686" i="20"/>
  <c r="F308" i="13" a="1"/>
  <c r="F308" i="13" s="1"/>
  <c r="C308" i="13"/>
  <c r="F882" i="20"/>
  <c r="F720" i="13" a="1"/>
  <c r="F720" i="13" s="1"/>
  <c r="C720" i="13"/>
  <c r="F17" i="20"/>
  <c r="F540" i="13" a="1"/>
  <c r="F540" i="13" s="1"/>
  <c r="C540" i="13"/>
  <c r="E17" i="20" s="1"/>
  <c r="F734" i="20"/>
  <c r="F300" i="13" a="1"/>
  <c r="F300" i="13" s="1"/>
  <c r="C300" i="13"/>
  <c r="E734" i="20" s="1"/>
  <c r="F629" i="20"/>
  <c r="F836" i="13" a="1"/>
  <c r="F836" i="13" s="1"/>
  <c r="C836" i="13"/>
  <c r="E629" i="20" s="1"/>
  <c r="F827" i="20"/>
  <c r="F740" i="13" a="1"/>
  <c r="F740" i="13" s="1"/>
  <c r="C740" i="13"/>
  <c r="F344" i="20"/>
  <c r="F632" i="13" a="1"/>
  <c r="F632" i="13" s="1"/>
  <c r="C632" i="13"/>
  <c r="F175" i="20"/>
  <c r="F548" i="13" a="1"/>
  <c r="F548" i="13" s="1"/>
  <c r="C548" i="13"/>
  <c r="F420" i="20"/>
  <c r="F416" i="13" a="1"/>
  <c r="F416" i="13" s="1"/>
  <c r="C416" i="13"/>
  <c r="F568" i="20"/>
  <c r="F356" i="13" a="1"/>
  <c r="F356" i="13" s="1"/>
  <c r="C356" i="13"/>
  <c r="E568" i="20" s="1"/>
  <c r="F645" i="20"/>
  <c r="F248" i="13" a="1"/>
  <c r="F248" i="13" s="1"/>
  <c r="C248" i="13"/>
  <c r="F259" i="20"/>
  <c r="F152" i="13" a="1"/>
  <c r="F152" i="13" s="1"/>
  <c r="C152" i="13"/>
  <c r="E259" i="20" s="1"/>
  <c r="F234" i="20"/>
  <c r="F116" i="13" a="1"/>
  <c r="F116" i="13" s="1"/>
  <c r="C116" i="13"/>
  <c r="E234" i="20" s="1"/>
  <c r="F272" i="20"/>
  <c r="F32" i="13" a="1"/>
  <c r="F32" i="13" s="1"/>
  <c r="C32" i="13"/>
  <c r="E272" i="20" s="1"/>
  <c r="F459" i="20"/>
  <c r="F895" i="13" a="1"/>
  <c r="F895" i="13" s="1"/>
  <c r="C895" i="13"/>
  <c r="F217" i="20"/>
  <c r="F883" i="13" a="1"/>
  <c r="F883" i="13" s="1"/>
  <c r="C883" i="13"/>
  <c r="F434" i="20"/>
  <c r="F871" i="13" a="1"/>
  <c r="F871" i="13" s="1"/>
  <c r="C871" i="13"/>
  <c r="F494" i="20"/>
  <c r="F859" i="13" a="1"/>
  <c r="F859" i="13" s="1"/>
  <c r="C859" i="13"/>
  <c r="E494" i="20" s="1"/>
  <c r="F670" i="20"/>
  <c r="F847" i="13" a="1"/>
  <c r="F847" i="13" s="1"/>
  <c r="C847" i="13"/>
  <c r="F879" i="20"/>
  <c r="F835" i="13" a="1"/>
  <c r="F835" i="13" s="1"/>
  <c r="C835" i="13"/>
  <c r="F669" i="20"/>
  <c r="F823" i="13" a="1"/>
  <c r="F823" i="13" s="1"/>
  <c r="C823" i="13"/>
  <c r="F458" i="20"/>
  <c r="F811" i="13" a="1"/>
  <c r="F811" i="13" s="1"/>
  <c r="C811" i="13"/>
  <c r="E458" i="20" s="1"/>
  <c r="F59" i="20"/>
  <c r="F799" i="13" a="1"/>
  <c r="F799" i="13" s="1"/>
  <c r="C799" i="13"/>
  <c r="F18" i="20"/>
  <c r="F787" i="13" a="1"/>
  <c r="F787" i="13" s="1"/>
  <c r="C787" i="13"/>
  <c r="E18" i="20" s="1"/>
  <c r="F845" i="20"/>
  <c r="F775" i="13" a="1"/>
  <c r="F775" i="13" s="1"/>
  <c r="C775" i="13"/>
  <c r="E845" i="20" s="1"/>
  <c r="F857" i="20"/>
  <c r="F763" i="13" a="1"/>
  <c r="F763" i="13" s="1"/>
  <c r="C763" i="13"/>
  <c r="F866" i="20"/>
  <c r="F751" i="13" a="1"/>
  <c r="F751" i="13" s="1"/>
  <c r="C751" i="13"/>
  <c r="E866" i="20" s="1"/>
  <c r="F739" i="13" a="1"/>
  <c r="F739" i="13" s="1"/>
  <c r="C739" i="13"/>
  <c r="E903" i="20" s="1"/>
  <c r="F889" i="20"/>
  <c r="F727" i="13" a="1"/>
  <c r="F727" i="13" s="1"/>
  <c r="C727" i="13"/>
  <c r="F759" i="20"/>
  <c r="F715" i="13" a="1"/>
  <c r="F715" i="13" s="1"/>
  <c r="C715" i="13"/>
  <c r="F819" i="20"/>
  <c r="F703" i="13" a="1"/>
  <c r="F703" i="13" s="1"/>
  <c r="C703" i="13"/>
  <c r="F798" i="20"/>
  <c r="F691" i="13" a="1"/>
  <c r="F691" i="13" s="1"/>
  <c r="C691" i="13"/>
  <c r="E798" i="20" s="1"/>
  <c r="F748" i="20"/>
  <c r="F679" i="13" a="1"/>
  <c r="F679" i="13" s="1"/>
  <c r="C679" i="13"/>
  <c r="F773" i="20"/>
  <c r="F667" i="13" a="1"/>
  <c r="F667" i="13" s="1"/>
  <c r="C667" i="13"/>
  <c r="F309" i="20"/>
  <c r="F655" i="13" a="1"/>
  <c r="F655" i="13" s="1"/>
  <c r="C655" i="13"/>
  <c r="F333" i="20"/>
  <c r="F643" i="13" a="1"/>
  <c r="F643" i="13" s="1"/>
  <c r="C643" i="13"/>
  <c r="F343" i="20"/>
  <c r="F631" i="13" a="1"/>
  <c r="F631" i="13" s="1"/>
  <c r="C631" i="13"/>
  <c r="F285" i="20"/>
  <c r="F619" i="13" a="1"/>
  <c r="F619" i="13" s="1"/>
  <c r="C619" i="13"/>
  <c r="E285" i="20" s="1"/>
  <c r="F131" i="20"/>
  <c r="F607" i="13" a="1"/>
  <c r="F607" i="13" s="1"/>
  <c r="C607" i="13"/>
  <c r="F188" i="20"/>
  <c r="F595" i="13" a="1"/>
  <c r="F595" i="13" s="1"/>
  <c r="C595" i="13"/>
  <c r="F139" i="20"/>
  <c r="F583" i="13" a="1"/>
  <c r="F583" i="13" s="1"/>
  <c r="C583" i="13"/>
  <c r="F159" i="20"/>
  <c r="C571" i="13"/>
  <c r="F571" i="13" a="1"/>
  <c r="F571" i="13" s="1"/>
  <c r="F200" i="20"/>
  <c r="F559" i="13" a="1"/>
  <c r="F559" i="13" s="1"/>
  <c r="C559" i="13"/>
  <c r="F174" i="20"/>
  <c r="F547" i="13" a="1"/>
  <c r="F547" i="13" s="1"/>
  <c r="C547" i="13"/>
  <c r="F12" i="20"/>
  <c r="F535" i="13" a="1"/>
  <c r="F535" i="13" s="1"/>
  <c r="C535" i="13"/>
  <c r="F64" i="20"/>
  <c r="F523" i="13" a="1"/>
  <c r="F523" i="13" s="1"/>
  <c r="C523" i="13"/>
  <c r="E64" i="20" s="1"/>
  <c r="F47" i="20"/>
  <c r="F511" i="13" a="1"/>
  <c r="F511" i="13" s="1"/>
  <c r="C511" i="13"/>
  <c r="F147" i="20"/>
  <c r="F499" i="13" a="1"/>
  <c r="F499" i="13" s="1"/>
  <c r="C499" i="13"/>
  <c r="F88" i="20"/>
  <c r="F487" i="13" a="1"/>
  <c r="F487" i="13" s="1"/>
  <c r="C487" i="13"/>
  <c r="F40" i="20"/>
  <c r="F475" i="13" a="1"/>
  <c r="F475" i="13" s="1"/>
  <c r="C475" i="13"/>
  <c r="E40" i="20" s="1"/>
  <c r="F28" i="20"/>
  <c r="F463" i="13" a="1"/>
  <c r="F463" i="13" s="1"/>
  <c r="C463" i="13"/>
  <c r="F505" i="20"/>
  <c r="F451" i="13" a="1"/>
  <c r="F451" i="13" s="1"/>
  <c r="C451" i="13"/>
  <c r="F542" i="20"/>
  <c r="F439" i="13" a="1"/>
  <c r="F439" i="13" s="1"/>
  <c r="C439" i="13"/>
  <c r="F431" i="20"/>
  <c r="F427" i="13" a="1"/>
  <c r="F427" i="13" s="1"/>
  <c r="C427" i="13"/>
  <c r="F492" i="20"/>
  <c r="C415" i="13"/>
  <c r="E492" i="20" s="1"/>
  <c r="F415" i="13" a="1"/>
  <c r="F415" i="13" s="1"/>
  <c r="F480" i="20"/>
  <c r="F403" i="13" a="1"/>
  <c r="F403" i="13" s="1"/>
  <c r="C403" i="13"/>
  <c r="F465" i="20"/>
  <c r="F391" i="13" a="1"/>
  <c r="F391" i="13" s="1"/>
  <c r="C391" i="13"/>
  <c r="F508" i="20"/>
  <c r="F379" i="13" a="1"/>
  <c r="F379" i="13" s="1"/>
  <c r="C379" i="13"/>
  <c r="F579" i="20"/>
  <c r="C367" i="13"/>
  <c r="F367" i="13" a="1"/>
  <c r="F367" i="13" s="1"/>
  <c r="F567" i="20"/>
  <c r="C355" i="13"/>
  <c r="F355" i="13" a="1"/>
  <c r="F355" i="13" s="1"/>
  <c r="F447" i="20"/>
  <c r="F343" i="13" a="1"/>
  <c r="F343" i="13" s="1"/>
  <c r="C343" i="13"/>
  <c r="F559" i="20"/>
  <c r="C331" i="13"/>
  <c r="F331" i="13" a="1"/>
  <c r="F331" i="13" s="1"/>
  <c r="F595" i="20"/>
  <c r="F319" i="13" a="1"/>
  <c r="F319" i="13" s="1"/>
  <c r="C319" i="13"/>
  <c r="E595" i="20" s="1"/>
  <c r="F685" i="20"/>
  <c r="F307" i="13" a="1"/>
  <c r="F307" i="13" s="1"/>
  <c r="C307" i="13"/>
  <c r="F729" i="20"/>
  <c r="F295" i="13" a="1"/>
  <c r="F295" i="13" s="1"/>
  <c r="C295" i="13"/>
  <c r="F705" i="20"/>
  <c r="F283" i="13" a="1"/>
  <c r="F283" i="13" s="1"/>
  <c r="C283" i="13"/>
  <c r="F693" i="20"/>
  <c r="F271" i="13" a="1"/>
  <c r="F271" i="13" s="1"/>
  <c r="C271" i="13"/>
  <c r="F660" i="20"/>
  <c r="F259" i="13" a="1"/>
  <c r="F259" i="13" s="1"/>
  <c r="C259" i="13"/>
  <c r="F644" i="20"/>
  <c r="F247" i="13" a="1"/>
  <c r="F247" i="13" s="1"/>
  <c r="C247" i="13"/>
  <c r="F623" i="20"/>
  <c r="F235" i="13" a="1"/>
  <c r="F235" i="13" s="1"/>
  <c r="C235" i="13"/>
  <c r="F611" i="20"/>
  <c r="F223" i="13" a="1"/>
  <c r="F223" i="13" s="1"/>
  <c r="C223" i="13"/>
  <c r="E611" i="20" s="1"/>
  <c r="F414" i="20"/>
  <c r="F211" i="13" a="1"/>
  <c r="F211" i="13" s="1"/>
  <c r="C211" i="13"/>
  <c r="F389" i="20"/>
  <c r="F199" i="13" a="1"/>
  <c r="F199" i="13" s="1"/>
  <c r="C199" i="13"/>
  <c r="E389" i="20" s="1"/>
  <c r="F382" i="20"/>
  <c r="F187" i="13" a="1"/>
  <c r="F187" i="13" s="1"/>
  <c r="C187" i="13"/>
  <c r="E382" i="20" s="1"/>
  <c r="F359" i="20"/>
  <c r="F175" i="13" a="1"/>
  <c r="F175" i="13" s="1"/>
  <c r="C175" i="13"/>
  <c r="F374" i="20"/>
  <c r="F163" i="13" a="1"/>
  <c r="F163" i="13" s="1"/>
  <c r="C163" i="13"/>
  <c r="E374" i="20" s="1"/>
  <c r="F258" i="20"/>
  <c r="F151" i="13" a="1"/>
  <c r="F151" i="13" s="1"/>
  <c r="C151" i="13"/>
  <c r="E258" i="20" s="1"/>
  <c r="F253" i="20"/>
  <c r="F139" i="13" a="1"/>
  <c r="F139" i="13" s="1"/>
  <c r="C139" i="13"/>
  <c r="F275" i="20"/>
  <c r="F127" i="13" a="1"/>
  <c r="F127" i="13" s="1"/>
  <c r="C127" i="13"/>
  <c r="F233" i="20"/>
  <c r="F115" i="13" a="1"/>
  <c r="F115" i="13" s="1"/>
  <c r="C115" i="13"/>
  <c r="F216" i="20"/>
  <c r="F103" i="13" a="1"/>
  <c r="F103" i="13" s="1"/>
  <c r="C103" i="13"/>
  <c r="F849" i="20"/>
  <c r="F91" i="13" a="1"/>
  <c r="F91" i="13" s="1"/>
  <c r="C91" i="13"/>
  <c r="F312" i="20"/>
  <c r="F79" i="13" a="1"/>
  <c r="F79" i="13" s="1"/>
  <c r="C79" i="13"/>
  <c r="F135" i="20"/>
  <c r="F67" i="13" a="1"/>
  <c r="F67" i="13" s="1"/>
  <c r="C67" i="13"/>
  <c r="F673" i="20"/>
  <c r="F55" i="13" a="1"/>
  <c r="F55" i="13" s="1"/>
  <c r="C55" i="13"/>
  <c r="F689" i="20"/>
  <c r="F43" i="13" a="1"/>
  <c r="F43" i="13" s="1"/>
  <c r="C43" i="13"/>
  <c r="F228" i="20"/>
  <c r="F31" i="13" a="1"/>
  <c r="F31" i="13" s="1"/>
  <c r="C31" i="13"/>
  <c r="F115" i="20"/>
  <c r="F19" i="13" a="1"/>
  <c r="F19" i="13" s="1"/>
  <c r="C19" i="13"/>
  <c r="E115" i="20" s="1"/>
  <c r="F346" i="20"/>
  <c r="F7" i="13" a="1"/>
  <c r="F7" i="13" s="1"/>
  <c r="C7" i="13"/>
  <c r="F850" i="20"/>
  <c r="F756" i="13" a="1"/>
  <c r="F756" i="13" s="1"/>
  <c r="C756" i="13"/>
  <c r="F326" i="20"/>
  <c r="F612" i="13" a="1"/>
  <c r="F612" i="13" s="1"/>
  <c r="C612" i="13"/>
  <c r="E326" i="20" s="1"/>
  <c r="F33" i="20"/>
  <c r="F468" i="13" a="1"/>
  <c r="F468" i="13" s="1"/>
  <c r="C468" i="13"/>
  <c r="E33" i="20" s="1"/>
  <c r="F588" i="20"/>
  <c r="C312" i="13"/>
  <c r="F312" i="13" a="1"/>
  <c r="F312" i="13" s="1"/>
  <c r="F627" i="20"/>
  <c r="F824" i="13" a="1"/>
  <c r="F824" i="13" s="1"/>
  <c r="C824" i="13"/>
  <c r="E627" i="20" s="1"/>
  <c r="F760" i="20"/>
  <c r="F716" i="13" a="1"/>
  <c r="F716" i="13" s="1"/>
  <c r="C716" i="13"/>
  <c r="F132" i="20"/>
  <c r="F608" i="13" a="1"/>
  <c r="F608" i="13" s="1"/>
  <c r="C608" i="13"/>
  <c r="F41" i="20"/>
  <c r="F476" i="13" a="1"/>
  <c r="F476" i="13" s="1"/>
  <c r="C476" i="13"/>
  <c r="E41" i="20" s="1"/>
  <c r="F466" i="20"/>
  <c r="F392" i="13" a="1"/>
  <c r="F392" i="13" s="1"/>
  <c r="C392" i="13"/>
  <c r="E466" i="20" s="1"/>
  <c r="F706" i="20"/>
  <c r="F284" i="13" a="1"/>
  <c r="F284" i="13" s="1"/>
  <c r="C284" i="13"/>
  <c r="F390" i="20"/>
  <c r="F200" i="13" a="1"/>
  <c r="F200" i="13" s="1"/>
  <c r="C200" i="13"/>
  <c r="F276" i="20"/>
  <c r="F128" i="13" a="1"/>
  <c r="F128" i="13" s="1"/>
  <c r="C128" i="13"/>
  <c r="F680" i="20"/>
  <c r="F44" i="13" a="1"/>
  <c r="F44" i="13" s="1"/>
  <c r="C44" i="13"/>
  <c r="F888" i="20"/>
  <c r="F726" i="13" a="1"/>
  <c r="F726" i="13" s="1"/>
  <c r="C726" i="13"/>
  <c r="F308" i="20"/>
  <c r="F654" i="13" a="1"/>
  <c r="F654" i="13" s="1"/>
  <c r="C654" i="13"/>
  <c r="E308" i="20" s="1"/>
  <c r="F158" i="20"/>
  <c r="F570" i="13" a="1"/>
  <c r="F570" i="13" s="1"/>
  <c r="C570" i="13"/>
  <c r="F146" i="20"/>
  <c r="F498" i="13" a="1"/>
  <c r="F498" i="13" s="1"/>
  <c r="C498" i="13"/>
  <c r="E146" i="20" s="1"/>
  <c r="F430" i="20"/>
  <c r="F426" i="13" a="1"/>
  <c r="F426" i="13" s="1"/>
  <c r="C426" i="13"/>
  <c r="E430" i="20" s="1"/>
  <c r="F446" i="20"/>
  <c r="F342" i="13" a="1"/>
  <c r="F342" i="13" s="1"/>
  <c r="C342" i="13"/>
  <c r="F692" i="20"/>
  <c r="C270" i="13"/>
  <c r="E692" i="20" s="1"/>
  <c r="F270" i="13" a="1"/>
  <c r="F270" i="13" s="1"/>
  <c r="F357" i="20"/>
  <c r="F186" i="13" a="1"/>
  <c r="F186" i="13" s="1"/>
  <c r="C186" i="13"/>
  <c r="F215" i="20"/>
  <c r="F102" i="13" a="1"/>
  <c r="F102" i="13" s="1"/>
  <c r="C102" i="13"/>
  <c r="E215" i="20" s="1"/>
  <c r="F60" i="20"/>
  <c r="F840" i="13" a="1"/>
  <c r="F840" i="13" s="1"/>
  <c r="C840" i="13"/>
  <c r="F803" i="20"/>
  <c r="F708" i="13" a="1"/>
  <c r="F708" i="13" s="1"/>
  <c r="C708" i="13"/>
  <c r="F205" i="20"/>
  <c r="F564" i="13" a="1"/>
  <c r="F564" i="13" s="1"/>
  <c r="C564" i="13"/>
  <c r="F424" i="20"/>
  <c r="C420" i="13"/>
  <c r="E424" i="20" s="1"/>
  <c r="F420" i="13" a="1"/>
  <c r="F420" i="13" s="1"/>
  <c r="F460" i="20"/>
  <c r="F896" i="13" a="1"/>
  <c r="F896" i="13" s="1"/>
  <c r="C896" i="13"/>
  <c r="E460" i="20" s="1"/>
  <c r="F195" i="20"/>
  <c r="F800" i="13" a="1"/>
  <c r="F800" i="13" s="1"/>
  <c r="C800" i="13"/>
  <c r="F820" i="20"/>
  <c r="F704" i="13" a="1"/>
  <c r="F704" i="13" s="1"/>
  <c r="C704" i="13"/>
  <c r="F310" i="20"/>
  <c r="F656" i="13" a="1"/>
  <c r="F656" i="13" s="1"/>
  <c r="C656" i="13"/>
  <c r="F201" i="20"/>
  <c r="F560" i="13" a="1"/>
  <c r="F560" i="13" s="1"/>
  <c r="C560" i="13"/>
  <c r="E201" i="20" s="1"/>
  <c r="F148" i="20"/>
  <c r="F500" i="13" a="1"/>
  <c r="F500" i="13" s="1"/>
  <c r="C500" i="13"/>
  <c r="E148" i="20" s="1"/>
  <c r="F481" i="20"/>
  <c r="F404" i="13" a="1"/>
  <c r="F404" i="13" s="1"/>
  <c r="C404" i="13"/>
  <c r="E481" i="20" s="1"/>
  <c r="F730" i="20"/>
  <c r="F296" i="13" a="1"/>
  <c r="F296" i="13" s="1"/>
  <c r="C296" i="13"/>
  <c r="E730" i="20" s="1"/>
  <c r="F415" i="20"/>
  <c r="F212" i="13" a="1"/>
  <c r="F212" i="13" s="1"/>
  <c r="C212" i="13"/>
  <c r="E415" i="20" s="1"/>
  <c r="F901" i="20"/>
  <c r="F738" i="13" a="1"/>
  <c r="F738" i="13" s="1"/>
  <c r="C738" i="13"/>
  <c r="F772" i="20"/>
  <c r="F666" i="13" a="1"/>
  <c r="F666" i="13" s="1"/>
  <c r="C666" i="13"/>
  <c r="E772" i="20" s="1"/>
  <c r="F122" i="20"/>
  <c r="F594" i="13" a="1"/>
  <c r="F594" i="13" s="1"/>
  <c r="C594" i="13"/>
  <c r="E122" i="20" s="1"/>
  <c r="F11" i="20"/>
  <c r="F534" i="13" a="1"/>
  <c r="F534" i="13" s="1"/>
  <c r="C534" i="13"/>
  <c r="F27" i="20"/>
  <c r="F462" i="13" a="1"/>
  <c r="F462" i="13" s="1"/>
  <c r="C462" i="13"/>
  <c r="F464" i="20"/>
  <c r="F390" i="13" a="1"/>
  <c r="F390" i="13" s="1"/>
  <c r="C390" i="13"/>
  <c r="F594" i="20"/>
  <c r="F318" i="13" a="1"/>
  <c r="F318" i="13" s="1"/>
  <c r="C318" i="13"/>
  <c r="F643" i="20"/>
  <c r="F246" i="13" a="1"/>
  <c r="F246" i="13" s="1"/>
  <c r="C246" i="13"/>
  <c r="F373" i="20"/>
  <c r="F162" i="13" a="1"/>
  <c r="F162" i="13" s="1"/>
  <c r="C162" i="13"/>
  <c r="F409" i="20"/>
  <c r="F869" i="13" a="1"/>
  <c r="F869" i="13" s="1"/>
  <c r="C869" i="13"/>
  <c r="F293" i="20"/>
  <c r="F821" i="13" a="1"/>
  <c r="F821" i="13" s="1"/>
  <c r="C821" i="13"/>
  <c r="F887" i="20"/>
  <c r="F725" i="13" a="1"/>
  <c r="F725" i="13" s="1"/>
  <c r="C725" i="13"/>
  <c r="F746" i="20"/>
  <c r="F677" i="13" a="1"/>
  <c r="F677" i="13" s="1"/>
  <c r="C677" i="13"/>
  <c r="F341" i="20"/>
  <c r="F629" i="13" a="1"/>
  <c r="F629" i="13" s="1"/>
  <c r="C629" i="13"/>
  <c r="F121" i="20"/>
  <c r="F593" i="13" a="1"/>
  <c r="F593" i="13" s="1"/>
  <c r="C593" i="13"/>
  <c r="E121" i="20" s="1"/>
  <c r="F10" i="20"/>
  <c r="F533" i="13" a="1"/>
  <c r="F533" i="13" s="1"/>
  <c r="C533" i="13"/>
  <c r="F38" i="20"/>
  <c r="F473" i="13" a="1"/>
  <c r="F473" i="13" s="1"/>
  <c r="C473" i="13"/>
  <c r="F478" i="20"/>
  <c r="F401" i="13" a="1"/>
  <c r="F401" i="13" s="1"/>
  <c r="C401" i="13"/>
  <c r="F565" i="20"/>
  <c r="F353" i="13" a="1"/>
  <c r="F353" i="13" s="1"/>
  <c r="C353" i="13"/>
  <c r="F683" i="20"/>
  <c r="F305" i="13" a="1"/>
  <c r="F305" i="13" s="1"/>
  <c r="C305" i="13"/>
  <c r="F642" i="20"/>
  <c r="F245" i="13" a="1"/>
  <c r="F245" i="13" s="1"/>
  <c r="C245" i="13"/>
  <c r="F365" i="20"/>
  <c r="F197" i="13" a="1"/>
  <c r="F197" i="13" s="1"/>
  <c r="C197" i="13"/>
  <c r="E365" i="20" s="1"/>
  <c r="F372" i="20"/>
  <c r="F161" i="13" a="1"/>
  <c r="F161" i="13" s="1"/>
  <c r="C161" i="13"/>
  <c r="F231" i="20"/>
  <c r="F113" i="13" a="1"/>
  <c r="F113" i="13" s="1"/>
  <c r="C113" i="13"/>
  <c r="E231" i="20" s="1"/>
  <c r="F106" i="20"/>
  <c r="F65" i="13" a="1"/>
  <c r="F65" i="13" s="1"/>
  <c r="C65" i="13"/>
  <c r="F211" i="20"/>
  <c r="F29" i="13" a="1"/>
  <c r="F29" i="13" s="1"/>
  <c r="C29" i="13"/>
  <c r="E211" i="20" s="1"/>
  <c r="F835" i="20"/>
  <c r="F876" i="13" a="1"/>
  <c r="F876" i="13" s="1"/>
  <c r="C876" i="13"/>
  <c r="F831" i="20"/>
  <c r="F744" i="13" a="1"/>
  <c r="F744" i="13" s="1"/>
  <c r="C744" i="13"/>
  <c r="F193" i="20"/>
  <c r="F600" i="13" a="1"/>
  <c r="F600" i="13" s="1"/>
  <c r="C600" i="13"/>
  <c r="E193" i="20" s="1"/>
  <c r="F535" i="20"/>
  <c r="C432" i="13"/>
  <c r="E535" i="20" s="1"/>
  <c r="F432" i="13" a="1"/>
  <c r="F432" i="13" s="1"/>
  <c r="F712" i="20"/>
  <c r="F324" i="13" a="1"/>
  <c r="F324" i="13" s="1"/>
  <c r="C324" i="13"/>
  <c r="F528" i="20"/>
  <c r="F812" i="13" a="1"/>
  <c r="F812" i="13" s="1"/>
  <c r="C812" i="13"/>
  <c r="E528" i="20" s="1"/>
  <c r="F123" i="20"/>
  <c r="F788" i="13" a="1"/>
  <c r="F788" i="13" s="1"/>
  <c r="C788" i="13"/>
  <c r="E123" i="20" s="1"/>
  <c r="F749" i="20"/>
  <c r="F680" i="13" a="1"/>
  <c r="F680" i="13" s="1"/>
  <c r="C680" i="13"/>
  <c r="F140" i="20"/>
  <c r="F584" i="13" a="1"/>
  <c r="F584" i="13" s="1"/>
  <c r="C584" i="13"/>
  <c r="E140" i="20" s="1"/>
  <c r="F29" i="20"/>
  <c r="F464" i="13" a="1"/>
  <c r="F464" i="13" s="1"/>
  <c r="C464" i="13"/>
  <c r="F560" i="20"/>
  <c r="F332" i="13" a="1"/>
  <c r="F332" i="13" s="1"/>
  <c r="C332" i="13"/>
  <c r="E560" i="20" s="1"/>
  <c r="F612" i="20"/>
  <c r="F224" i="13" a="1"/>
  <c r="F224" i="13" s="1"/>
  <c r="C224" i="13"/>
  <c r="E612" i="20" s="1"/>
  <c r="F268" i="20"/>
  <c r="F140" i="13" a="1"/>
  <c r="F140" i="13" s="1"/>
  <c r="C140" i="13"/>
  <c r="F136" i="20"/>
  <c r="F68" i="13" a="1"/>
  <c r="F68" i="13" s="1"/>
  <c r="C68" i="13"/>
  <c r="E136" i="20" s="1"/>
  <c r="F388" i="20"/>
  <c r="F8" i="13" a="1"/>
  <c r="F8" i="13" s="1"/>
  <c r="C8" i="13"/>
  <c r="F871" i="20"/>
  <c r="F834" i="13" a="1"/>
  <c r="F834" i="13" s="1"/>
  <c r="C834" i="13"/>
  <c r="F58" i="20"/>
  <c r="F786" i="13" a="1"/>
  <c r="F786" i="13" s="1"/>
  <c r="C786" i="13"/>
  <c r="E58" i="20" s="1"/>
  <c r="F818" i="20"/>
  <c r="F702" i="13" a="1"/>
  <c r="F702" i="13" s="1"/>
  <c r="C702" i="13"/>
  <c r="F284" i="20"/>
  <c r="F618" i="13" a="1"/>
  <c r="F618" i="13" s="1"/>
  <c r="C618" i="13"/>
  <c r="E284" i="20" s="1"/>
  <c r="F138" i="20"/>
  <c r="F582" i="13" a="1"/>
  <c r="F582" i="13" s="1"/>
  <c r="C582" i="13"/>
  <c r="E138" i="20" s="1"/>
  <c r="F63" i="20"/>
  <c r="F522" i="13" a="1"/>
  <c r="F522" i="13" s="1"/>
  <c r="C522" i="13"/>
  <c r="E63" i="20" s="1"/>
  <c r="F541" i="20"/>
  <c r="F438" i="13" a="1"/>
  <c r="F438" i="13" s="1"/>
  <c r="C438" i="13"/>
  <c r="E541" i="20" s="1"/>
  <c r="F526" i="20"/>
  <c r="C378" i="13"/>
  <c r="E526" i="20" s="1"/>
  <c r="F378" i="13" a="1"/>
  <c r="F378" i="13" s="1"/>
  <c r="F558" i="20"/>
  <c r="C330" i="13"/>
  <c r="F330" i="13" a="1"/>
  <c r="F330" i="13" s="1"/>
  <c r="F659" i="20"/>
  <c r="F258" i="13" a="1"/>
  <c r="F258" i="13" s="1"/>
  <c r="C258" i="13"/>
  <c r="E659" i="20" s="1"/>
  <c r="F366" i="20"/>
  <c r="F198" i="13" a="1"/>
  <c r="F198" i="13" s="1"/>
  <c r="C198" i="13"/>
  <c r="E366" i="20" s="1"/>
  <c r="F252" i="20"/>
  <c r="F138" i="13" a="1"/>
  <c r="F138" i="13" s="1"/>
  <c r="C138" i="13"/>
  <c r="F331" i="20"/>
  <c r="F78" i="13" a="1"/>
  <c r="F78" i="13" s="1"/>
  <c r="C78" i="13"/>
  <c r="F410" i="20"/>
  <c r="F42" i="13" a="1"/>
  <c r="F42" i="13" s="1"/>
  <c r="C42" i="13"/>
  <c r="E410" i="20" s="1"/>
  <c r="F799" i="20"/>
  <c r="F893" i="13" a="1"/>
  <c r="F893" i="13" s="1"/>
  <c r="C893" i="13"/>
  <c r="F739" i="20"/>
  <c r="F833" i="13" a="1"/>
  <c r="F833" i="13" s="1"/>
  <c r="C833" i="13"/>
  <c r="F855" i="20"/>
  <c r="F761" i="13" a="1"/>
  <c r="F761" i="13" s="1"/>
  <c r="C761" i="13"/>
  <c r="F795" i="20"/>
  <c r="F689" i="13" a="1"/>
  <c r="F689" i="13" s="1"/>
  <c r="C689" i="13"/>
  <c r="F283" i="20"/>
  <c r="F617" i="13" a="1"/>
  <c r="F617" i="13" s="1"/>
  <c r="C617" i="13"/>
  <c r="F157" i="20"/>
  <c r="F569" i="13" a="1"/>
  <c r="F569" i="13" s="1"/>
  <c r="C569" i="13"/>
  <c r="F145" i="20"/>
  <c r="F497" i="13" a="1"/>
  <c r="F497" i="13" s="1"/>
  <c r="C497" i="13"/>
  <c r="F540" i="20"/>
  <c r="F437" i="13" a="1"/>
  <c r="F437" i="13" s="1"/>
  <c r="C437" i="13"/>
  <c r="E540" i="20" s="1"/>
  <c r="F445" i="20"/>
  <c r="F341" i="13" a="1"/>
  <c r="F341" i="13" s="1"/>
  <c r="C341" i="13"/>
  <c r="F691" i="20"/>
  <c r="F269" i="13" a="1"/>
  <c r="F269" i="13" s="1"/>
  <c r="C269" i="13"/>
  <c r="F609" i="20"/>
  <c r="F221" i="13" a="1"/>
  <c r="F221" i="13" s="1"/>
  <c r="C221" i="13"/>
  <c r="E609" i="20" s="1"/>
  <c r="F507" i="20"/>
  <c r="F892" i="13" a="1"/>
  <c r="F892" i="13" s="1"/>
  <c r="C892" i="13"/>
  <c r="E507" i="20" s="1"/>
  <c r="F418" i="20"/>
  <c r="F880" i="13" a="1"/>
  <c r="F880" i="13" s="1"/>
  <c r="C880" i="13"/>
  <c r="F554" i="20"/>
  <c r="F868" i="13" a="1"/>
  <c r="F868" i="13" s="1"/>
  <c r="C868" i="13"/>
  <c r="F197" i="20"/>
  <c r="F856" i="13" a="1"/>
  <c r="F856" i="13" s="1"/>
  <c r="C856" i="13"/>
  <c r="E197" i="20" s="1"/>
  <c r="F630" i="20"/>
  <c r="F844" i="13" a="1"/>
  <c r="F844" i="13" s="1"/>
  <c r="C844" i="13"/>
  <c r="F403" i="20"/>
  <c r="F832" i="13" a="1"/>
  <c r="F832" i="13" s="1"/>
  <c r="C832" i="13"/>
  <c r="E403" i="20" s="1"/>
  <c r="F553" i="20"/>
  <c r="F820" i="13" a="1"/>
  <c r="F820" i="13" s="1"/>
  <c r="C820" i="13"/>
  <c r="E553" i="20" s="1"/>
  <c r="F416" i="20"/>
  <c r="F808" i="13" a="1"/>
  <c r="F808" i="13" s="1"/>
  <c r="C808" i="13"/>
  <c r="E416" i="20" s="1"/>
  <c r="F625" i="20"/>
  <c r="F796" i="13" a="1"/>
  <c r="F796" i="13" s="1"/>
  <c r="C796" i="13"/>
  <c r="F506" i="20"/>
  <c r="F784" i="13" a="1"/>
  <c r="F784" i="13" s="1"/>
  <c r="C784" i="13"/>
  <c r="F842" i="20"/>
  <c r="F772" i="13" a="1"/>
  <c r="F772" i="13" s="1"/>
  <c r="C772" i="13"/>
  <c r="E842" i="20" s="1"/>
  <c r="F854" i="20"/>
  <c r="F760" i="13" a="1"/>
  <c r="F760" i="13" s="1"/>
  <c r="C760" i="13"/>
  <c r="F863" i="20"/>
  <c r="F748" i="13" a="1"/>
  <c r="F748" i="13" s="1"/>
  <c r="C748" i="13"/>
  <c r="E863" i="20" s="1"/>
  <c r="F899" i="20"/>
  <c r="F736" i="13" a="1"/>
  <c r="F736" i="13" s="1"/>
  <c r="C736" i="13"/>
  <c r="F886" i="20"/>
  <c r="F724" i="13" a="1"/>
  <c r="F724" i="13" s="1"/>
  <c r="C724" i="13"/>
  <c r="E886" i="20" s="1"/>
  <c r="F756" i="20"/>
  <c r="F712" i="13" a="1"/>
  <c r="F712" i="13" s="1"/>
  <c r="C712" i="13"/>
  <c r="E756" i="20" s="1"/>
  <c r="F816" i="20"/>
  <c r="F700" i="13" a="1"/>
  <c r="F700" i="13" s="1"/>
  <c r="C700" i="13"/>
  <c r="E816" i="20" s="1"/>
  <c r="F794" i="20"/>
  <c r="F688" i="13" a="1"/>
  <c r="F688" i="13" s="1"/>
  <c r="C688" i="13"/>
  <c r="F745" i="20"/>
  <c r="F676" i="13" a="1"/>
  <c r="F676" i="13" s="1"/>
  <c r="C676" i="13"/>
  <c r="F770" i="20"/>
  <c r="F664" i="13" a="1"/>
  <c r="F664" i="13" s="1"/>
  <c r="C664" i="13"/>
  <c r="F306" i="20"/>
  <c r="F652" i="13" a="1"/>
  <c r="F652" i="13" s="1"/>
  <c r="C652" i="13"/>
  <c r="E306" i="20" s="1"/>
  <c r="F302" i="20"/>
  <c r="F640" i="13" a="1"/>
  <c r="F640" i="13" s="1"/>
  <c r="C640" i="13"/>
  <c r="F340" i="20"/>
  <c r="F628" i="13" a="1"/>
  <c r="F628" i="13" s="1"/>
  <c r="C628" i="13"/>
  <c r="E340" i="20" s="1"/>
  <c r="F282" i="20"/>
  <c r="F616" i="13" a="1"/>
  <c r="F616" i="13" s="1"/>
  <c r="C616" i="13"/>
  <c r="F128" i="20"/>
  <c r="F604" i="13" a="1"/>
  <c r="F604" i="13" s="1"/>
  <c r="C604" i="13"/>
  <c r="E128" i="20" s="1"/>
  <c r="F120" i="20"/>
  <c r="F592" i="13" a="1"/>
  <c r="F592" i="13" s="1"/>
  <c r="C592" i="13"/>
  <c r="E120" i="20" s="1"/>
  <c r="F113" i="20"/>
  <c r="F580" i="13" a="1"/>
  <c r="F580" i="13" s="1"/>
  <c r="C580" i="13"/>
  <c r="E113" i="20" s="1"/>
  <c r="F156" i="20"/>
  <c r="F568" i="13" a="1"/>
  <c r="F568" i="13" s="1"/>
  <c r="C568" i="13"/>
  <c r="F183" i="20"/>
  <c r="F556" i="13" a="1"/>
  <c r="F556" i="13" s="1"/>
  <c r="C556" i="13"/>
  <c r="E183" i="20" s="1"/>
  <c r="F82" i="20"/>
  <c r="F544" i="13" a="1"/>
  <c r="F544" i="13" s="1"/>
  <c r="C544" i="13"/>
  <c r="E82" i="20" s="1"/>
  <c r="F9" i="20"/>
  <c r="F532" i="13" a="1"/>
  <c r="F532" i="13" s="1"/>
  <c r="C532" i="13"/>
  <c r="E9" i="20" s="1"/>
  <c r="F56" i="20"/>
  <c r="F520" i="13" a="1"/>
  <c r="F520" i="13" s="1"/>
  <c r="C520" i="13"/>
  <c r="E56" i="20" s="1"/>
  <c r="F74" i="20"/>
  <c r="F508" i="13" a="1"/>
  <c r="F508" i="13" s="1"/>
  <c r="C508" i="13"/>
  <c r="E74" i="20" s="1"/>
  <c r="F97" i="20"/>
  <c r="F496" i="13" a="1"/>
  <c r="F496" i="13" s="1"/>
  <c r="C496" i="13"/>
  <c r="E97" i="20" s="1"/>
  <c r="F104" i="20"/>
  <c r="F484" i="13" a="1"/>
  <c r="F484" i="13" s="1"/>
  <c r="C484" i="13"/>
  <c r="F37" i="20"/>
  <c r="F472" i="13" a="1"/>
  <c r="F472" i="13" s="1"/>
  <c r="C472" i="13"/>
  <c r="F25" i="20"/>
  <c r="F460" i="13" a="1"/>
  <c r="F460" i="13" s="1"/>
  <c r="C460" i="13"/>
  <c r="F502" i="20"/>
  <c r="F448" i="13" a="1"/>
  <c r="F448" i="13" s="1"/>
  <c r="C448" i="13"/>
  <c r="F539" i="20"/>
  <c r="F436" i="13" a="1"/>
  <c r="F436" i="13" s="1"/>
  <c r="C436" i="13"/>
  <c r="E539" i="20" s="1"/>
  <c r="F428" i="20"/>
  <c r="F424" i="13" a="1"/>
  <c r="F424" i="13" s="1"/>
  <c r="C424" i="13"/>
  <c r="E428" i="20" s="1"/>
  <c r="F489" i="20"/>
  <c r="F412" i="13" a="1"/>
  <c r="F412" i="13" s="1"/>
  <c r="C412" i="13"/>
  <c r="E489" i="20" s="1"/>
  <c r="F477" i="20"/>
  <c r="F400" i="13" a="1"/>
  <c r="F400" i="13" s="1"/>
  <c r="C400" i="13"/>
  <c r="E477" i="20" s="1"/>
  <c r="F514" i="20"/>
  <c r="F388" i="13" a="1"/>
  <c r="F388" i="13" s="1"/>
  <c r="C388" i="13"/>
  <c r="E514" i="20" s="1"/>
  <c r="F524" i="20"/>
  <c r="F376" i="13" a="1"/>
  <c r="F376" i="13" s="1"/>
  <c r="C376" i="13"/>
  <c r="E524" i="20" s="1"/>
  <c r="F576" i="20"/>
  <c r="F364" i="13" a="1"/>
  <c r="F364" i="13" s="1"/>
  <c r="C364" i="13"/>
  <c r="E576" i="20" s="1"/>
  <c r="F564" i="20"/>
  <c r="F352" i="13" a="1"/>
  <c r="F352" i="13" s="1"/>
  <c r="C352" i="13"/>
  <c r="F444" i="20"/>
  <c r="F340" i="13" a="1"/>
  <c r="F340" i="13" s="1"/>
  <c r="C340" i="13"/>
  <c r="E444" i="20" s="1"/>
  <c r="F716" i="20"/>
  <c r="F328" i="13" a="1"/>
  <c r="F328" i="13" s="1"/>
  <c r="C328" i="13"/>
  <c r="E716" i="20" s="1"/>
  <c r="F592" i="20"/>
  <c r="F316" i="13" a="1"/>
  <c r="F316" i="13" s="1"/>
  <c r="C316" i="13"/>
  <c r="E592" i="20" s="1"/>
  <c r="F682" i="20"/>
  <c r="F304" i="13" a="1"/>
  <c r="F304" i="13" s="1"/>
  <c r="C304" i="13"/>
  <c r="E682" i="20" s="1"/>
  <c r="F726" i="20"/>
  <c r="F292" i="13" a="1"/>
  <c r="F292" i="13" s="1"/>
  <c r="C292" i="13"/>
  <c r="E726" i="20" s="1"/>
  <c r="F702" i="20"/>
  <c r="F280" i="13" a="1"/>
  <c r="F280" i="13" s="1"/>
  <c r="C280" i="13"/>
  <c r="F690" i="20"/>
  <c r="F268" i="13" a="1"/>
  <c r="F268" i="13" s="1"/>
  <c r="C268" i="13"/>
  <c r="E690" i="20" s="1"/>
  <c r="F657" i="20"/>
  <c r="F256" i="13" a="1"/>
  <c r="F256" i="13" s="1"/>
  <c r="C256" i="13"/>
  <c r="F641" i="20"/>
  <c r="F244" i="13" a="1"/>
  <c r="F244" i="13" s="1"/>
  <c r="C244" i="13"/>
  <c r="F620" i="20"/>
  <c r="F232" i="13" a="1"/>
  <c r="F232" i="13" s="1"/>
  <c r="C232" i="13"/>
  <c r="E620" i="20" s="1"/>
  <c r="F608" i="20"/>
  <c r="F220" i="13" a="1"/>
  <c r="F220" i="13" s="1"/>
  <c r="C220" i="13"/>
  <c r="E608" i="20" s="1"/>
  <c r="F411" i="20"/>
  <c r="F208" i="13" a="1"/>
  <c r="F208" i="13" s="1"/>
  <c r="C208" i="13"/>
  <c r="E411" i="20" s="1"/>
  <c r="F364" i="20"/>
  <c r="F196" i="13" a="1"/>
  <c r="F196" i="13" s="1"/>
  <c r="C196" i="13"/>
  <c r="E364" i="20" s="1"/>
  <c r="F355" i="20"/>
  <c r="F184" i="13" a="1"/>
  <c r="F184" i="13" s="1"/>
  <c r="C184" i="13"/>
  <c r="F399" i="20"/>
  <c r="F172" i="13" a="1"/>
  <c r="F172" i="13" s="1"/>
  <c r="C172" i="13"/>
  <c r="E399" i="20" s="1"/>
  <c r="F371" i="20"/>
  <c r="F160" i="13" a="1"/>
  <c r="F160" i="13" s="1"/>
  <c r="C160" i="13"/>
  <c r="F170" i="20"/>
  <c r="F148" i="13" a="1"/>
  <c r="F148" i="13" s="1"/>
  <c r="C148" i="13"/>
  <c r="F250" i="20"/>
  <c r="F136" i="13" a="1"/>
  <c r="F136" i="13" s="1"/>
  <c r="C136" i="13"/>
  <c r="E250" i="20" s="1"/>
  <c r="F242" i="20"/>
  <c r="F124" i="13" a="1"/>
  <c r="F124" i="13" s="1"/>
  <c r="C124" i="13"/>
  <c r="E242" i="20" s="1"/>
  <c r="F230" i="20"/>
  <c r="F112" i="13" a="1"/>
  <c r="F112" i="13" s="1"/>
  <c r="C112" i="13"/>
  <c r="E230" i="20" s="1"/>
  <c r="F213" i="20"/>
  <c r="F100" i="13" a="1"/>
  <c r="F100" i="13" s="1"/>
  <c r="C100" i="13"/>
  <c r="E213" i="20" s="1"/>
  <c r="F881" i="20"/>
  <c r="F88" i="13" a="1"/>
  <c r="F88" i="13" s="1"/>
  <c r="C88" i="13"/>
  <c r="F337" i="20"/>
  <c r="F76" i="13" a="1"/>
  <c r="F76" i="13" s="1"/>
  <c r="C76" i="13"/>
  <c r="F153" i="20"/>
  <c r="F64" i="13" a="1"/>
  <c r="F64" i="13" s="1"/>
  <c r="C64" i="13"/>
  <c r="F419" i="20"/>
  <c r="F52" i="13" a="1"/>
  <c r="F52" i="13" s="1"/>
  <c r="C52" i="13"/>
  <c r="E419" i="20" s="1"/>
  <c r="F358" i="20"/>
  <c r="F40" i="13" a="1"/>
  <c r="F40" i="13" s="1"/>
  <c r="C40" i="13"/>
  <c r="E358" i="20" s="1"/>
  <c r="F404" i="20"/>
  <c r="F28" i="13" a="1"/>
  <c r="F28" i="13" s="1"/>
  <c r="C28" i="13"/>
  <c r="F144" i="20"/>
  <c r="F16" i="13" a="1"/>
  <c r="F16" i="13" s="1"/>
  <c r="C16" i="13"/>
  <c r="E144" i="20" s="1"/>
  <c r="F254" i="20"/>
  <c r="F4" i="13" a="1"/>
  <c r="F4" i="13" s="1"/>
  <c r="C4" i="13"/>
  <c r="E254" i="20" s="1"/>
  <c r="F453" i="20"/>
  <c r="F349" i="13" a="1"/>
  <c r="F349" i="13" s="1"/>
  <c r="C349" i="13"/>
  <c r="E453" i="20" s="1"/>
  <c r="F441" i="20"/>
  <c r="F337" i="13" a="1"/>
  <c r="F337" i="13" s="1"/>
  <c r="C337" i="13"/>
  <c r="E441" i="20" s="1"/>
  <c r="F713" i="20"/>
  <c r="F325" i="13" a="1"/>
  <c r="F325" i="13" s="1"/>
  <c r="C325" i="13"/>
  <c r="F589" i="20"/>
  <c r="F313" i="13" a="1"/>
  <c r="F313" i="13" s="1"/>
  <c r="C313" i="13"/>
  <c r="F735" i="20"/>
  <c r="F301" i="13" a="1"/>
  <c r="F301" i="13" s="1"/>
  <c r="C301" i="13"/>
  <c r="F723" i="20"/>
  <c r="C289" i="13"/>
  <c r="E723" i="20" s="1"/>
  <c r="F289" i="13" a="1"/>
  <c r="F289" i="13" s="1"/>
  <c r="F699" i="20"/>
  <c r="F277" i="13" a="1"/>
  <c r="F277" i="13" s="1"/>
  <c r="C277" i="13"/>
  <c r="F666" i="20"/>
  <c r="F265" i="13" a="1"/>
  <c r="F265" i="13" s="1"/>
  <c r="C265" i="13"/>
  <c r="E666" i="20" s="1"/>
  <c r="F650" i="20"/>
  <c r="F253" i="13" a="1"/>
  <c r="F253" i="13" s="1"/>
  <c r="C253" i="13"/>
  <c r="F638" i="20"/>
  <c r="F241" i="13" a="1"/>
  <c r="F241" i="13" s="1"/>
  <c r="C241" i="13"/>
  <c r="F617" i="20"/>
  <c r="F229" i="13" a="1"/>
  <c r="F229" i="13" s="1"/>
  <c r="C229" i="13"/>
  <c r="E617" i="20" s="1"/>
  <c r="F605" i="20"/>
  <c r="F217" i="13" a="1"/>
  <c r="F217" i="13" s="1"/>
  <c r="C217" i="13"/>
  <c r="E605" i="20" s="1"/>
  <c r="F208" i="20"/>
  <c r="F205" i="13" a="1"/>
  <c r="F205" i="13" s="1"/>
  <c r="C205" i="13"/>
  <c r="E208" i="20" s="1"/>
  <c r="F361" i="20"/>
  <c r="F193" i="13" a="1"/>
  <c r="F193" i="13" s="1"/>
  <c r="C193" i="13"/>
  <c r="E361" i="20" s="1"/>
  <c r="F352" i="20"/>
  <c r="F181" i="13" a="1"/>
  <c r="F181" i="13" s="1"/>
  <c r="C181" i="13"/>
  <c r="E352" i="20" s="1"/>
  <c r="F396" i="20"/>
  <c r="F169" i="13" a="1"/>
  <c r="F169" i="13" s="1"/>
  <c r="C169" i="13"/>
  <c r="E396" i="20" s="1"/>
  <c r="F264" i="20"/>
  <c r="F157" i="13" a="1"/>
  <c r="F157" i="13" s="1"/>
  <c r="C157" i="13"/>
  <c r="F167" i="20"/>
  <c r="F145" i="13" a="1"/>
  <c r="F145" i="13" s="1"/>
  <c r="C145" i="13"/>
  <c r="E167" i="20" s="1"/>
  <c r="F247" i="20"/>
  <c r="F133" i="13" a="1"/>
  <c r="F133" i="13" s="1"/>
  <c r="C133" i="13"/>
  <c r="E247" i="20" s="1"/>
  <c r="F239" i="20"/>
  <c r="F121" i="13" a="1"/>
  <c r="F121" i="13" s="1"/>
  <c r="C121" i="13"/>
  <c r="F225" i="20"/>
  <c r="F109" i="13" a="1"/>
  <c r="F109" i="13" s="1"/>
  <c r="C109" i="13"/>
  <c r="F407" i="20"/>
  <c r="F97" i="13" a="1"/>
  <c r="F97" i="13" s="1"/>
  <c r="C97" i="13"/>
  <c r="E407" i="20" s="1"/>
  <c r="F807" i="20"/>
  <c r="F85" i="13" a="1"/>
  <c r="F85" i="13" s="1"/>
  <c r="C85" i="13"/>
  <c r="E807" i="20" s="1"/>
  <c r="F323" i="20"/>
  <c r="F73" i="13" a="1"/>
  <c r="F73" i="13" s="1"/>
  <c r="C73" i="13"/>
  <c r="E323" i="20" s="1"/>
  <c r="F62" i="20"/>
  <c r="F61" i="13" a="1"/>
  <c r="F61" i="13" s="1"/>
  <c r="C61" i="13"/>
  <c r="E62" i="20" s="1"/>
  <c r="F548" i="20"/>
  <c r="F49" i="13" a="1"/>
  <c r="F49" i="13" s="1"/>
  <c r="C49" i="13"/>
  <c r="E548" i="20" s="1"/>
  <c r="F165" i="20"/>
  <c r="F37" i="13" a="1"/>
  <c r="F37" i="13" s="1"/>
  <c r="C37" i="13"/>
  <c r="E165" i="20" s="1"/>
  <c r="F880" i="20"/>
  <c r="F25" i="13" a="1"/>
  <c r="F25" i="13" s="1"/>
  <c r="C25" i="13"/>
  <c r="E880" i="20" s="1"/>
  <c r="F437" i="20"/>
  <c r="F13" i="13" a="1"/>
  <c r="F13" i="13" s="1"/>
  <c r="C13" i="13"/>
  <c r="L906" i="20"/>
  <c r="H3" i="20"/>
  <c r="H7" i="20"/>
  <c r="C9" i="18"/>
  <c r="AG738" i="20"/>
  <c r="AI738" i="20"/>
  <c r="AI865" i="20"/>
  <c r="AG865" i="20"/>
  <c r="AI284" i="20"/>
  <c r="AG284" i="20"/>
  <c r="AI11" i="20"/>
  <c r="AG11" i="20"/>
  <c r="AI541" i="20"/>
  <c r="AG541" i="20"/>
  <c r="AI558" i="20"/>
  <c r="AG558" i="20"/>
  <c r="AI643" i="20"/>
  <c r="AG643" i="20"/>
  <c r="AI366" i="20"/>
  <c r="AG366" i="20"/>
  <c r="AI257" i="20"/>
  <c r="AG257" i="20"/>
  <c r="AI274" i="20"/>
  <c r="AG274" i="20"/>
  <c r="AI861" i="20"/>
  <c r="AG861" i="20"/>
  <c r="AI496" i="20"/>
  <c r="AG496" i="20"/>
  <c r="AI799" i="20"/>
  <c r="AG799" i="20"/>
  <c r="AI198" i="20"/>
  <c r="AG198" i="20"/>
  <c r="AI293" i="20"/>
  <c r="AG293" i="20"/>
  <c r="AI626" i="20"/>
  <c r="AG626" i="20"/>
  <c r="AI864" i="20"/>
  <c r="AG864" i="20"/>
  <c r="AI757" i="20"/>
  <c r="AG757" i="20"/>
  <c r="AI746" i="20"/>
  <c r="AG746" i="20"/>
  <c r="AI335" i="20"/>
  <c r="AG335" i="20"/>
  <c r="AI129" i="20"/>
  <c r="AG129" i="20"/>
  <c r="AI157" i="20"/>
  <c r="AG157" i="20"/>
  <c r="AI10" i="20"/>
  <c r="AG10" i="20"/>
  <c r="AI145" i="20"/>
  <c r="AG145" i="20"/>
  <c r="AG26" i="20"/>
  <c r="AI26" i="20"/>
  <c r="AI540" i="20"/>
  <c r="AG540" i="20"/>
  <c r="AI478" i="20"/>
  <c r="AG478" i="20"/>
  <c r="AI577" i="20"/>
  <c r="AG577" i="20"/>
  <c r="AI717" i="20"/>
  <c r="AG717" i="20"/>
  <c r="AG703" i="20"/>
  <c r="AI703" i="20"/>
  <c r="AI642" i="20"/>
  <c r="AG642" i="20"/>
  <c r="AI365" i="20"/>
  <c r="AG365" i="20"/>
  <c r="AG507" i="20"/>
  <c r="AI507" i="20"/>
  <c r="AI418" i="20"/>
  <c r="AG418" i="20"/>
  <c r="AG554" i="20"/>
  <c r="AI554" i="20"/>
  <c r="AI197" i="20"/>
  <c r="AG197" i="20"/>
  <c r="AI630" i="20"/>
  <c r="AG630" i="20"/>
  <c r="AI403" i="20"/>
  <c r="AG403" i="20"/>
  <c r="AI553" i="20"/>
  <c r="AG553" i="20"/>
  <c r="AI416" i="20"/>
  <c r="AG416" i="20"/>
  <c r="AI625" i="20"/>
  <c r="AG625" i="20"/>
  <c r="AI506" i="20"/>
  <c r="AG506" i="20"/>
  <c r="AI842" i="20"/>
  <c r="AG842" i="20"/>
  <c r="AI854" i="20"/>
  <c r="AG854" i="20"/>
  <c r="AI863" i="20"/>
  <c r="AG863" i="20"/>
  <c r="AI899" i="20"/>
  <c r="AG899" i="20"/>
  <c r="AI886" i="20"/>
  <c r="AG886" i="20"/>
  <c r="AI756" i="20"/>
  <c r="AG756" i="20"/>
  <c r="AI816" i="20"/>
  <c r="AG816" i="20"/>
  <c r="AI794" i="20"/>
  <c r="AG794" i="20"/>
  <c r="AI745" i="20"/>
  <c r="AG745" i="20"/>
  <c r="AI770" i="20"/>
  <c r="AG770" i="20"/>
  <c r="AI306" i="20"/>
  <c r="AG306" i="20"/>
  <c r="AI302" i="20"/>
  <c r="AG302" i="20"/>
  <c r="AI340" i="20"/>
  <c r="AG340" i="20"/>
  <c r="AI282" i="20"/>
  <c r="AG282" i="20"/>
  <c r="AG128" i="20"/>
  <c r="AI128" i="20"/>
  <c r="AI120" i="20"/>
  <c r="AG120" i="20"/>
  <c r="AI113" i="20"/>
  <c r="AG113" i="20"/>
  <c r="AI156" i="20"/>
  <c r="AG156" i="20"/>
  <c r="AI183" i="20"/>
  <c r="AG183" i="20"/>
  <c r="AI82" i="20"/>
  <c r="AG82" i="20"/>
  <c r="AI9" i="20"/>
  <c r="AG9" i="20"/>
  <c r="AI56" i="20"/>
  <c r="AG56" i="20"/>
  <c r="AI74" i="20"/>
  <c r="AG74" i="20"/>
  <c r="AI97" i="20"/>
  <c r="AG97" i="20"/>
  <c r="AI104" i="20"/>
  <c r="AG104" i="20"/>
  <c r="AI37" i="20"/>
  <c r="AG37" i="20"/>
  <c r="AI25" i="20"/>
  <c r="AG25" i="20"/>
  <c r="AI502" i="20"/>
  <c r="AG502" i="20"/>
  <c r="AI539" i="20"/>
  <c r="AG539" i="20"/>
  <c r="AI428" i="20"/>
  <c r="AG428" i="20"/>
  <c r="AI489" i="20"/>
  <c r="AG489" i="20"/>
  <c r="AI477" i="20"/>
  <c r="AG477" i="20"/>
  <c r="AI514" i="20"/>
  <c r="AG514" i="20"/>
  <c r="AG524" i="20"/>
  <c r="AI524" i="20"/>
  <c r="AI576" i="20"/>
  <c r="AG576" i="20"/>
  <c r="AI564" i="20"/>
  <c r="AG564" i="20"/>
  <c r="AG444" i="20"/>
  <c r="AI444" i="20"/>
  <c r="AI716" i="20"/>
  <c r="AG716" i="20"/>
  <c r="AI592" i="20"/>
  <c r="AG592" i="20"/>
  <c r="AI682" i="20"/>
  <c r="AG682" i="20"/>
  <c r="AI726" i="20"/>
  <c r="AG726" i="20"/>
  <c r="AI702" i="20"/>
  <c r="AG702" i="20"/>
  <c r="AG690" i="20"/>
  <c r="AI690" i="20"/>
  <c r="AI657" i="20"/>
  <c r="AG657" i="20"/>
  <c r="AI641" i="20"/>
  <c r="AG641" i="20"/>
  <c r="AI620" i="20"/>
  <c r="AG620" i="20"/>
  <c r="AI608" i="20"/>
  <c r="AG608" i="20"/>
  <c r="AI411" i="20"/>
  <c r="AG411" i="20"/>
  <c r="AI364" i="20"/>
  <c r="AG364" i="20"/>
  <c r="AG355" i="20"/>
  <c r="AI355" i="20"/>
  <c r="AI399" i="20"/>
  <c r="AG399" i="20"/>
  <c r="AI371" i="20"/>
  <c r="AG371" i="20"/>
  <c r="AI170" i="20"/>
  <c r="AG170" i="20"/>
  <c r="AI250" i="20"/>
  <c r="AG250" i="20"/>
  <c r="AI242" i="20"/>
  <c r="AG242" i="20"/>
  <c r="AI230" i="20"/>
  <c r="AG230" i="20"/>
  <c r="AI213" i="20"/>
  <c r="AG213" i="20"/>
  <c r="AI881" i="20"/>
  <c r="AG881" i="20"/>
  <c r="AI337" i="20"/>
  <c r="AG337" i="20"/>
  <c r="AI153" i="20"/>
  <c r="AG153" i="20"/>
  <c r="AI419" i="20"/>
  <c r="AG419" i="20"/>
  <c r="AI358" i="20"/>
  <c r="AG358" i="20"/>
  <c r="AI404" i="20"/>
  <c r="AG404" i="20"/>
  <c r="AI144" i="20"/>
  <c r="AG144" i="20"/>
  <c r="AI254" i="20"/>
  <c r="AG254" i="20"/>
  <c r="AI294" i="20"/>
  <c r="AG294" i="20"/>
  <c r="AI844" i="20"/>
  <c r="AG844" i="20"/>
  <c r="AI342" i="20"/>
  <c r="AG342" i="20"/>
  <c r="AI63" i="20"/>
  <c r="AG63" i="20"/>
  <c r="AI464" i="20"/>
  <c r="AG464" i="20"/>
  <c r="AI704" i="20"/>
  <c r="AG704" i="20"/>
  <c r="AI413" i="20"/>
  <c r="AG413" i="20"/>
  <c r="AI373" i="20"/>
  <c r="AG373" i="20"/>
  <c r="AI232" i="20"/>
  <c r="AG232" i="20"/>
  <c r="AI331" i="20"/>
  <c r="AG331" i="20"/>
  <c r="AI330" i="20"/>
  <c r="AG330" i="20"/>
  <c r="AI739" i="20"/>
  <c r="AG739" i="20"/>
  <c r="AI77" i="20"/>
  <c r="AG77" i="20"/>
  <c r="AI900" i="20"/>
  <c r="AG900" i="20"/>
  <c r="AI817" i="20"/>
  <c r="AG817" i="20"/>
  <c r="AI771" i="20"/>
  <c r="AG771" i="20"/>
  <c r="AI341" i="20"/>
  <c r="AG341" i="20"/>
  <c r="AI121" i="20"/>
  <c r="AG121" i="20"/>
  <c r="AI83" i="20"/>
  <c r="AG83" i="20"/>
  <c r="AI75" i="20"/>
  <c r="AG75" i="20"/>
  <c r="AI38" i="20"/>
  <c r="AG38" i="20"/>
  <c r="AI429" i="20"/>
  <c r="AG429" i="20"/>
  <c r="AI515" i="20"/>
  <c r="AG515" i="20"/>
  <c r="AI565" i="20"/>
  <c r="AG565" i="20"/>
  <c r="AI727" i="20"/>
  <c r="AG727" i="20"/>
  <c r="AI621" i="20"/>
  <c r="AG621" i="20"/>
  <c r="AI356" i="20"/>
  <c r="AG356" i="20"/>
  <c r="AI256" i="20"/>
  <c r="AG256" i="20"/>
  <c r="AI897" i="20"/>
  <c r="AG897" i="20"/>
  <c r="AI530" i="20"/>
  <c r="AG530" i="20"/>
  <c r="AI211" i="20"/>
  <c r="AG211" i="20"/>
  <c r="AI186" i="20"/>
  <c r="AG186" i="20"/>
  <c r="AI196" i="20"/>
  <c r="AG196" i="20"/>
  <c r="AI547" i="20"/>
  <c r="AG547" i="20"/>
  <c r="AG546" i="20"/>
  <c r="AI546" i="20"/>
  <c r="AI885" i="20"/>
  <c r="AG885" i="20"/>
  <c r="AG815" i="20"/>
  <c r="AI815" i="20"/>
  <c r="AI769" i="20"/>
  <c r="AG769" i="20"/>
  <c r="AI281" i="20"/>
  <c r="AG281" i="20"/>
  <c r="AI112" i="20"/>
  <c r="AG112" i="20"/>
  <c r="AG8" i="20"/>
  <c r="AI8" i="20"/>
  <c r="AI96" i="20"/>
  <c r="AG96" i="20"/>
  <c r="AI501" i="20"/>
  <c r="AG501" i="20"/>
  <c r="AI513" i="20"/>
  <c r="AG513" i="20"/>
  <c r="AI455" i="20"/>
  <c r="AG455" i="20"/>
  <c r="AI591" i="20"/>
  <c r="AG591" i="20"/>
  <c r="AI668" i="20"/>
  <c r="AG668" i="20"/>
  <c r="AI619" i="20"/>
  <c r="AG619" i="20"/>
  <c r="AI363" i="20"/>
  <c r="AG363" i="20"/>
  <c r="AI398" i="20"/>
  <c r="AG398" i="20"/>
  <c r="AI241" i="20"/>
  <c r="AG241" i="20"/>
  <c r="AI753" i="20"/>
  <c r="AG753" i="20"/>
  <c r="AI199" i="20"/>
  <c r="AG199" i="20"/>
  <c r="AI381" i="20"/>
  <c r="AG381" i="20"/>
  <c r="AI85" i="20"/>
  <c r="AG85" i="20"/>
  <c r="AI493" i="20"/>
  <c r="AG493" i="20"/>
  <c r="AI856" i="20"/>
  <c r="AG856" i="20"/>
  <c r="AI308" i="20"/>
  <c r="AG308" i="20"/>
  <c r="AI84" i="20"/>
  <c r="AG84" i="20"/>
  <c r="AI504" i="20"/>
  <c r="AG504" i="20"/>
  <c r="AI566" i="20"/>
  <c r="AG566" i="20"/>
  <c r="AI692" i="20"/>
  <c r="AG692" i="20"/>
  <c r="AG622" i="20"/>
  <c r="AI622" i="20"/>
  <c r="AG357" i="20"/>
  <c r="AI357" i="20"/>
  <c r="AI252" i="20"/>
  <c r="AG252" i="20"/>
  <c r="AI215" i="20"/>
  <c r="AG215" i="20"/>
  <c r="AI107" i="20"/>
  <c r="AG107" i="20"/>
  <c r="AI219" i="20"/>
  <c r="AG219" i="20"/>
  <c r="AI173" i="20"/>
  <c r="AG173" i="20"/>
  <c r="AI395" i="20"/>
  <c r="AG395" i="20"/>
  <c r="AI409" i="20"/>
  <c r="AG409" i="20"/>
  <c r="AI631" i="20"/>
  <c r="AG631" i="20"/>
  <c r="AG846" i="20"/>
  <c r="AI846" i="20"/>
  <c r="AI843" i="20"/>
  <c r="AG843" i="20"/>
  <c r="AI855" i="20"/>
  <c r="AG855" i="20"/>
  <c r="AI887" i="20"/>
  <c r="AG887" i="20"/>
  <c r="AI795" i="20"/>
  <c r="AG795" i="20"/>
  <c r="AI307" i="20"/>
  <c r="AG307" i="20"/>
  <c r="AI283" i="20"/>
  <c r="AG283" i="20"/>
  <c r="AI137" i="20"/>
  <c r="AG137" i="20"/>
  <c r="AI184" i="20"/>
  <c r="AG184" i="20"/>
  <c r="AI57" i="20"/>
  <c r="AG57" i="20"/>
  <c r="AI86" i="20"/>
  <c r="AG86" i="20"/>
  <c r="AI503" i="20"/>
  <c r="AG503" i="20"/>
  <c r="AI490" i="20"/>
  <c r="AG490" i="20"/>
  <c r="AI525" i="20"/>
  <c r="AG525" i="20"/>
  <c r="AI445" i="20"/>
  <c r="AG445" i="20"/>
  <c r="AI593" i="20"/>
  <c r="AG593" i="20"/>
  <c r="AI658" i="20"/>
  <c r="AG658" i="20"/>
  <c r="AI412" i="20"/>
  <c r="AG412" i="20"/>
  <c r="AI372" i="20"/>
  <c r="AG372" i="20"/>
  <c r="AI273" i="20"/>
  <c r="AG273" i="20"/>
  <c r="AI231" i="20"/>
  <c r="AG231" i="20"/>
  <c r="AI334" i="20"/>
  <c r="AG334" i="20"/>
  <c r="AI207" i="20"/>
  <c r="AG207" i="20"/>
  <c r="AG369" i="20"/>
  <c r="AI369" i="20"/>
  <c r="AI655" i="20"/>
  <c r="AG655" i="20"/>
  <c r="AI628" i="20"/>
  <c r="AG628" i="20"/>
  <c r="AI860" i="20"/>
  <c r="AG860" i="20"/>
  <c r="AI853" i="20"/>
  <c r="AG853" i="20"/>
  <c r="AI898" i="20"/>
  <c r="AG898" i="20"/>
  <c r="AI793" i="20"/>
  <c r="AG793" i="20"/>
  <c r="AI305" i="20"/>
  <c r="AG305" i="20"/>
  <c r="AI339" i="20"/>
  <c r="AG339" i="20"/>
  <c r="AI119" i="20"/>
  <c r="AG119" i="20"/>
  <c r="AI182" i="20"/>
  <c r="AG182" i="20"/>
  <c r="AI73" i="20"/>
  <c r="AG73" i="20"/>
  <c r="AI36" i="20"/>
  <c r="AG36" i="20"/>
  <c r="AI538" i="20"/>
  <c r="AG538" i="20"/>
  <c r="AI488" i="20"/>
  <c r="AG488" i="20"/>
  <c r="AI523" i="20"/>
  <c r="AG523" i="20"/>
  <c r="AI443" i="20"/>
  <c r="AG443" i="20"/>
  <c r="AI681" i="20"/>
  <c r="AG681" i="20"/>
  <c r="AI701" i="20"/>
  <c r="AG701" i="20"/>
  <c r="AI640" i="20"/>
  <c r="AG640" i="20"/>
  <c r="AG210" i="20"/>
  <c r="AI210" i="20"/>
  <c r="AI370" i="20"/>
  <c r="AG370" i="20"/>
  <c r="AI249" i="20"/>
  <c r="AG249" i="20"/>
  <c r="AI212" i="20"/>
  <c r="AG212" i="20"/>
  <c r="AI69" i="20"/>
  <c r="AG69" i="20"/>
  <c r="AI475" i="20"/>
  <c r="AG475" i="20"/>
  <c r="AI433" i="20"/>
  <c r="AG433" i="20"/>
  <c r="AI743" i="20"/>
  <c r="AG743" i="20"/>
  <c r="AI583" i="20"/>
  <c r="AG583" i="20"/>
  <c r="AG848" i="20"/>
  <c r="AI848" i="20"/>
  <c r="AI19" i="20"/>
  <c r="AG19" i="20"/>
  <c r="AI878" i="20"/>
  <c r="AG878" i="20"/>
  <c r="AI877" i="20"/>
  <c r="AG877" i="20"/>
  <c r="AI432" i="20"/>
  <c r="AG432" i="20"/>
  <c r="AI840" i="20"/>
  <c r="AG840" i="20"/>
  <c r="AI852" i="20"/>
  <c r="AG852" i="20"/>
  <c r="AI833" i="20"/>
  <c r="AG833" i="20"/>
  <c r="AI896" i="20"/>
  <c r="AG896" i="20"/>
  <c r="AG884" i="20"/>
  <c r="AI884" i="20"/>
  <c r="AG754" i="20"/>
  <c r="AI754" i="20"/>
  <c r="AI814" i="20"/>
  <c r="AG814" i="20"/>
  <c r="AI792" i="20"/>
  <c r="AG792" i="20"/>
  <c r="AI780" i="20"/>
  <c r="AG780" i="20"/>
  <c r="AG768" i="20"/>
  <c r="AI768" i="20"/>
  <c r="AI319" i="20"/>
  <c r="AG319" i="20"/>
  <c r="AI300" i="20"/>
  <c r="AG300" i="20"/>
  <c r="AG338" i="20"/>
  <c r="AI338" i="20"/>
  <c r="AI328" i="20"/>
  <c r="AG328" i="20"/>
  <c r="AI126" i="20"/>
  <c r="AG126" i="20"/>
  <c r="AI118" i="20"/>
  <c r="AG118" i="20"/>
  <c r="AI111" i="20"/>
  <c r="AG111" i="20"/>
  <c r="AI154" i="20"/>
  <c r="AG154" i="20"/>
  <c r="AG181" i="20"/>
  <c r="AI181" i="20"/>
  <c r="AI80" i="20"/>
  <c r="AG80" i="20"/>
  <c r="AI54" i="20"/>
  <c r="AG54" i="20"/>
  <c r="AI72" i="20"/>
  <c r="AG72" i="20"/>
  <c r="AI95" i="20"/>
  <c r="AG95" i="20"/>
  <c r="AI102" i="20"/>
  <c r="AG102" i="20"/>
  <c r="AI35" i="20"/>
  <c r="AG35" i="20"/>
  <c r="AI23" i="20"/>
  <c r="AG23" i="20"/>
  <c r="AG500" i="20"/>
  <c r="AI500" i="20"/>
  <c r="AI537" i="20"/>
  <c r="AG537" i="20"/>
  <c r="AI426" i="20"/>
  <c r="AG426" i="20"/>
  <c r="AI487" i="20"/>
  <c r="AG487" i="20"/>
  <c r="AI472" i="20"/>
  <c r="AG472" i="20"/>
  <c r="AI512" i="20"/>
  <c r="AG512" i="20"/>
  <c r="AI522" i="20"/>
  <c r="AG522" i="20"/>
  <c r="AI574" i="20"/>
  <c r="AG574" i="20"/>
  <c r="AI454" i="20"/>
  <c r="AG454" i="20"/>
  <c r="AI442" i="20"/>
  <c r="AG442" i="20"/>
  <c r="AI714" i="20"/>
  <c r="AG714" i="20"/>
  <c r="AI590" i="20"/>
  <c r="AG590" i="20"/>
  <c r="AI736" i="20"/>
  <c r="AG736" i="20"/>
  <c r="AI724" i="20"/>
  <c r="AG724" i="20"/>
  <c r="AI700" i="20"/>
  <c r="AG700" i="20"/>
  <c r="AI667" i="20"/>
  <c r="AG667" i="20"/>
  <c r="AI651" i="20"/>
  <c r="AG651" i="20"/>
  <c r="AI639" i="20"/>
  <c r="AG639" i="20"/>
  <c r="AI618" i="20"/>
  <c r="AG618" i="20"/>
  <c r="AI606" i="20"/>
  <c r="AG606" i="20"/>
  <c r="AI209" i="20"/>
  <c r="AG209" i="20"/>
  <c r="AI362" i="20"/>
  <c r="AG362" i="20"/>
  <c r="AI353" i="20"/>
  <c r="AG353" i="20"/>
  <c r="AI397" i="20"/>
  <c r="AG397" i="20"/>
  <c r="AI265" i="20"/>
  <c r="AG265" i="20"/>
  <c r="AI168" i="20"/>
  <c r="AG168" i="20"/>
  <c r="AI248" i="20"/>
  <c r="AG248" i="20"/>
  <c r="AI240" i="20"/>
  <c r="AG240" i="20"/>
  <c r="AI226" i="20"/>
  <c r="AG226" i="20"/>
  <c r="AI408" i="20"/>
  <c r="AG408" i="20"/>
  <c r="AI800" i="20"/>
  <c r="AG800" i="20"/>
  <c r="AI279" i="20"/>
  <c r="AG279" i="20"/>
  <c r="AI78" i="20"/>
  <c r="AG78" i="20"/>
  <c r="AI463" i="20"/>
  <c r="AG463" i="20"/>
  <c r="AI255" i="20"/>
  <c r="AG255" i="20"/>
  <c r="AI826" i="20"/>
  <c r="AG826" i="20"/>
  <c r="AI563" i="20"/>
  <c r="AG563" i="20"/>
  <c r="AG584" i="20"/>
  <c r="AI584" i="20"/>
  <c r="AI683" i="20"/>
  <c r="AG683" i="20"/>
  <c r="AI691" i="20"/>
  <c r="AG691" i="20"/>
  <c r="AI609" i="20"/>
  <c r="AG609" i="20"/>
  <c r="AI400" i="20"/>
  <c r="AG400" i="20"/>
  <c r="AG251" i="20"/>
  <c r="AI251" i="20"/>
  <c r="AI214" i="20"/>
  <c r="AG214" i="20"/>
  <c r="AG106" i="20"/>
  <c r="AI106" i="20"/>
  <c r="AI417" i="20"/>
  <c r="AG417" i="20"/>
  <c r="AI114" i="20"/>
  <c r="AG114" i="20"/>
  <c r="AI387" i="20"/>
  <c r="AG387" i="20"/>
  <c r="AI841" i="20"/>
  <c r="AG841" i="20"/>
  <c r="AI862" i="20"/>
  <c r="AG862" i="20"/>
  <c r="AG755" i="20"/>
  <c r="AI755" i="20"/>
  <c r="AI781" i="20"/>
  <c r="AG781" i="20"/>
  <c r="AG301" i="20"/>
  <c r="AI301" i="20"/>
  <c r="AI127" i="20"/>
  <c r="AG127" i="20"/>
  <c r="AI155" i="20"/>
  <c r="AG155" i="20"/>
  <c r="AI81" i="20"/>
  <c r="AG81" i="20"/>
  <c r="AG55" i="20"/>
  <c r="AI55" i="20"/>
  <c r="AI103" i="20"/>
  <c r="AG103" i="20"/>
  <c r="AI24" i="20"/>
  <c r="AG24" i="20"/>
  <c r="AI427" i="20"/>
  <c r="AG427" i="20"/>
  <c r="AI473" i="20"/>
  <c r="AG473" i="20"/>
  <c r="AI575" i="20"/>
  <c r="AG575" i="20"/>
  <c r="AI715" i="20"/>
  <c r="AG715" i="20"/>
  <c r="AI725" i="20"/>
  <c r="AG725" i="20"/>
  <c r="AI652" i="20"/>
  <c r="AG652" i="20"/>
  <c r="AI607" i="20"/>
  <c r="AG607" i="20"/>
  <c r="AI354" i="20"/>
  <c r="AG354" i="20"/>
  <c r="AI169" i="20"/>
  <c r="AG169" i="20"/>
  <c r="AI229" i="20"/>
  <c r="AG229" i="20"/>
  <c r="AI280" i="20"/>
  <c r="AG280" i="20"/>
  <c r="AI476" i="20"/>
  <c r="AG476" i="20"/>
  <c r="AI872" i="20"/>
  <c r="AG872" i="20"/>
  <c r="AI227" i="20"/>
  <c r="AG227" i="20"/>
  <c r="AI218" i="20"/>
  <c r="AG218" i="20"/>
  <c r="AG68" i="20"/>
  <c r="AI68" i="20"/>
  <c r="AI20" i="20"/>
  <c r="AG20" i="20"/>
  <c r="AI710" i="20"/>
  <c r="AG710" i="20"/>
  <c r="AG172" i="20"/>
  <c r="AI172" i="20"/>
  <c r="AI582" i="20"/>
  <c r="AG582" i="20"/>
  <c r="AI45" i="20"/>
  <c r="AG45" i="20"/>
  <c r="AI847" i="20"/>
  <c r="AG847" i="20"/>
  <c r="AI367" i="20"/>
  <c r="AG367" i="20"/>
  <c r="AI859" i="20"/>
  <c r="AG859" i="20"/>
  <c r="AI552" i="20"/>
  <c r="AG552" i="20"/>
  <c r="AI839" i="20"/>
  <c r="AG839" i="20"/>
  <c r="AI851" i="20"/>
  <c r="AG851" i="20"/>
  <c r="AI832" i="20"/>
  <c r="AG832" i="20"/>
  <c r="AI895" i="20"/>
  <c r="AG895" i="20"/>
  <c r="AI883" i="20"/>
  <c r="AG883" i="20"/>
  <c r="AI804" i="20"/>
  <c r="AG804" i="20"/>
  <c r="AI813" i="20"/>
  <c r="AG813" i="20"/>
  <c r="AI791" i="20"/>
  <c r="AG791" i="20"/>
  <c r="AI779" i="20"/>
  <c r="AG779" i="20"/>
  <c r="AI767" i="20"/>
  <c r="AG767" i="20"/>
  <c r="AI318" i="20"/>
  <c r="AG318" i="20"/>
  <c r="AI299" i="20"/>
  <c r="AG299" i="20"/>
  <c r="AI291" i="20"/>
  <c r="AG291" i="20"/>
  <c r="AI327" i="20"/>
  <c r="AG327" i="20"/>
  <c r="AG125" i="20"/>
  <c r="AI125" i="20"/>
  <c r="AI117" i="20"/>
  <c r="AG117" i="20"/>
  <c r="AI110" i="20"/>
  <c r="AG110" i="20"/>
  <c r="AG206" i="20"/>
  <c r="AI206" i="20"/>
  <c r="AI180" i="20"/>
  <c r="AG180" i="20"/>
  <c r="AI79" i="20"/>
  <c r="AG79" i="20"/>
  <c r="AI6" i="20"/>
  <c r="AG6" i="20"/>
  <c r="AI53" i="20"/>
  <c r="AG53" i="20"/>
  <c r="AI71" i="20"/>
  <c r="AG71" i="20"/>
  <c r="AI94" i="20"/>
  <c r="AG94" i="20"/>
  <c r="AI101" i="20"/>
  <c r="AG101" i="20"/>
  <c r="AI34" i="20"/>
  <c r="AG34" i="20"/>
  <c r="AI679" i="20"/>
  <c r="AG679" i="20"/>
  <c r="AI499" i="20"/>
  <c r="AG499" i="20"/>
  <c r="AG536" i="20"/>
  <c r="AI536" i="20"/>
  <c r="AI425" i="20"/>
  <c r="AG425" i="20"/>
  <c r="AI486" i="20"/>
  <c r="AG486" i="20"/>
  <c r="AI471" i="20"/>
  <c r="AG471" i="20"/>
  <c r="AI511" i="20"/>
  <c r="AG511" i="20"/>
  <c r="AI521" i="20"/>
  <c r="AG521" i="20"/>
  <c r="AI573" i="20"/>
  <c r="AG573" i="20"/>
  <c r="AI453" i="20"/>
  <c r="AG453" i="20"/>
  <c r="AI441" i="20"/>
  <c r="AG441" i="20"/>
  <c r="AI713" i="20"/>
  <c r="AG713" i="20"/>
  <c r="AI589" i="20"/>
  <c r="AG589" i="20"/>
  <c r="AI735" i="20"/>
  <c r="AG735" i="20"/>
  <c r="AI723" i="20"/>
  <c r="AG723" i="20"/>
  <c r="AI699" i="20"/>
  <c r="AG699" i="20"/>
  <c r="AI666" i="20"/>
  <c r="AG666" i="20"/>
  <c r="AI650" i="20"/>
  <c r="AG650" i="20"/>
  <c r="AI638" i="20"/>
  <c r="AG638" i="20"/>
  <c r="AI617" i="20"/>
  <c r="AG617" i="20"/>
  <c r="AI605" i="20"/>
  <c r="AG605" i="20"/>
  <c r="AI208" i="20"/>
  <c r="AG208" i="20"/>
  <c r="AI361" i="20"/>
  <c r="AG361" i="20"/>
  <c r="AI352" i="20"/>
  <c r="AG352" i="20"/>
  <c r="AI396" i="20"/>
  <c r="AG396" i="20"/>
  <c r="AG264" i="20"/>
  <c r="AI264" i="20"/>
  <c r="AI167" i="20"/>
  <c r="AG167" i="20"/>
  <c r="AI247" i="20"/>
  <c r="AG247" i="20"/>
  <c r="AI239" i="20"/>
  <c r="AG239" i="20"/>
  <c r="AI225" i="20"/>
  <c r="AG225" i="20"/>
  <c r="AI407" i="20"/>
  <c r="AG407" i="20"/>
  <c r="AI807" i="20"/>
  <c r="AG807" i="20"/>
  <c r="AI323" i="20"/>
  <c r="AG323" i="20"/>
  <c r="AI62" i="20"/>
  <c r="AG62" i="20"/>
  <c r="AI548" i="20"/>
  <c r="AG548" i="20"/>
  <c r="AI165" i="20"/>
  <c r="AG165" i="20"/>
  <c r="AI880" i="20"/>
  <c r="AG880" i="20"/>
  <c r="AI437" i="20"/>
  <c r="AG437" i="20"/>
  <c r="AI21" i="20"/>
  <c r="V21" i="20" s="1"/>
  <c r="AG21" i="20"/>
  <c r="AI797" i="20"/>
  <c r="AG797" i="20"/>
  <c r="AG786" i="20"/>
  <c r="AI786" i="20"/>
  <c r="AI834" i="20"/>
  <c r="AG834" i="20"/>
  <c r="AI882" i="20"/>
  <c r="AG882" i="20"/>
  <c r="AI326" i="20"/>
  <c r="AG326" i="20"/>
  <c r="AI179" i="20"/>
  <c r="AG179" i="20"/>
  <c r="AI33" i="20"/>
  <c r="AG33" i="20"/>
  <c r="AI485" i="20"/>
  <c r="AG485" i="20"/>
  <c r="AI440" i="20"/>
  <c r="AG440" i="20"/>
  <c r="AI665" i="20"/>
  <c r="AG665" i="20"/>
  <c r="AI632" i="20"/>
  <c r="AG632" i="20"/>
  <c r="AI758" i="20"/>
  <c r="AG758" i="20"/>
  <c r="AI158" i="20"/>
  <c r="AG158" i="20"/>
  <c r="AI39" i="20"/>
  <c r="AG39" i="20"/>
  <c r="AI526" i="20"/>
  <c r="AG526" i="20"/>
  <c r="AG728" i="20"/>
  <c r="AI728" i="20"/>
  <c r="AI610" i="20"/>
  <c r="AG610" i="20"/>
  <c r="AI401" i="20"/>
  <c r="AG401" i="20"/>
  <c r="AI410" i="20"/>
  <c r="AG410" i="20"/>
  <c r="AI835" i="20"/>
  <c r="AG835" i="20"/>
  <c r="AI654" i="20"/>
  <c r="AG654" i="20"/>
  <c r="AI850" i="20"/>
  <c r="AG850" i="20"/>
  <c r="AI803" i="20"/>
  <c r="AG803" i="20"/>
  <c r="AG766" i="20"/>
  <c r="AI766" i="20"/>
  <c r="AI193" i="20"/>
  <c r="AG193" i="20"/>
  <c r="AG205" i="20"/>
  <c r="AI205" i="20"/>
  <c r="AI52" i="20"/>
  <c r="AG52" i="20"/>
  <c r="AI93" i="20"/>
  <c r="AG93" i="20"/>
  <c r="AI535" i="20"/>
  <c r="AG535" i="20"/>
  <c r="AI551" i="20"/>
  <c r="AG551" i="20"/>
  <c r="AI452" i="20"/>
  <c r="AG452" i="20"/>
  <c r="AI734" i="20"/>
  <c r="AG734" i="20"/>
  <c r="AI637" i="20"/>
  <c r="AG637" i="20"/>
  <c r="AI394" i="20"/>
  <c r="AG394" i="20"/>
  <c r="AI379" i="20"/>
  <c r="AG379" i="20"/>
  <c r="AI246" i="20"/>
  <c r="AG246" i="20"/>
  <c r="AI406" i="20"/>
  <c r="AG406" i="20"/>
  <c r="AI322" i="20"/>
  <c r="AG322" i="20"/>
  <c r="AI516" i="20"/>
  <c r="AG516" i="20"/>
  <c r="AI267" i="20"/>
  <c r="AG267" i="20"/>
  <c r="AI806" i="20"/>
  <c r="AG806" i="20"/>
  <c r="AI785" i="20"/>
  <c r="AG785" i="20"/>
  <c r="AI742" i="20"/>
  <c r="AG742" i="20"/>
  <c r="AI825" i="20"/>
  <c r="AG825" i="20"/>
  <c r="AI782" i="20"/>
  <c r="AG782" i="20"/>
  <c r="AI581" i="20"/>
  <c r="AG581" i="20"/>
  <c r="AI870" i="20"/>
  <c r="AG870" i="20"/>
  <c r="AI763" i="20"/>
  <c r="AG763" i="20"/>
  <c r="AI802" i="20"/>
  <c r="AG802" i="20"/>
  <c r="AI777" i="20"/>
  <c r="AG777" i="20"/>
  <c r="AI801" i="20"/>
  <c r="AG801" i="20"/>
  <c r="AI289" i="20"/>
  <c r="AG289" i="20"/>
  <c r="AI143" i="20"/>
  <c r="AG143" i="20"/>
  <c r="AI178" i="20"/>
  <c r="AG178" i="20"/>
  <c r="AI51" i="20"/>
  <c r="AG51" i="20"/>
  <c r="AI32" i="20"/>
  <c r="AG32" i="20"/>
  <c r="AI497" i="20"/>
  <c r="AG497" i="20"/>
  <c r="AI484" i="20"/>
  <c r="AG484" i="20"/>
  <c r="AI519" i="20"/>
  <c r="AG519" i="20"/>
  <c r="AI439" i="20"/>
  <c r="AG439" i="20"/>
  <c r="AI733" i="20"/>
  <c r="AG733" i="20"/>
  <c r="AI664" i="20"/>
  <c r="AG664" i="20"/>
  <c r="AI615" i="20"/>
  <c r="AG615" i="20"/>
  <c r="AG386" i="20"/>
  <c r="AI386" i="20"/>
  <c r="AI378" i="20"/>
  <c r="AG378" i="20"/>
  <c r="AI245" i="20"/>
  <c r="AG245" i="20"/>
  <c r="AI223" i="20"/>
  <c r="AG223" i="20"/>
  <c r="AI788" i="20"/>
  <c r="AG788" i="20"/>
  <c r="AI46" i="20"/>
  <c r="AG46" i="20"/>
  <c r="AI266" i="20"/>
  <c r="AG266" i="20"/>
  <c r="AI764" i="20"/>
  <c r="AG764" i="20"/>
  <c r="AI656" i="20"/>
  <c r="AG656" i="20"/>
  <c r="AI303" i="20"/>
  <c r="AG303" i="20"/>
  <c r="AI818" i="20"/>
  <c r="AG818" i="20"/>
  <c r="AI130" i="20"/>
  <c r="AG130" i="20"/>
  <c r="AG76" i="20"/>
  <c r="AI76" i="20"/>
  <c r="AG479" i="20"/>
  <c r="AI479" i="20"/>
  <c r="AI594" i="20"/>
  <c r="AG594" i="20"/>
  <c r="AI718" i="20"/>
  <c r="AG718" i="20"/>
  <c r="AI297" i="20"/>
  <c r="AG297" i="20"/>
  <c r="AI192" i="20"/>
  <c r="AG192" i="20"/>
  <c r="AI204" i="20"/>
  <c r="AG204" i="20"/>
  <c r="AI4" i="20"/>
  <c r="AG4" i="20"/>
  <c r="AI92" i="20"/>
  <c r="AG92" i="20"/>
  <c r="AI677" i="20"/>
  <c r="AG677" i="20"/>
  <c r="AI423" i="20"/>
  <c r="AG423" i="20"/>
  <c r="AI550" i="20"/>
  <c r="AG550" i="20"/>
  <c r="AI451" i="20"/>
  <c r="AG451" i="20"/>
  <c r="AI587" i="20"/>
  <c r="AG587" i="20"/>
  <c r="AI697" i="20"/>
  <c r="AG697" i="20"/>
  <c r="AI636" i="20"/>
  <c r="AG636" i="20"/>
  <c r="AI393" i="20"/>
  <c r="AG393" i="20"/>
  <c r="AI262" i="20"/>
  <c r="AG262" i="20"/>
  <c r="AI462" i="20"/>
  <c r="AG462" i="20"/>
  <c r="AI784" i="20"/>
  <c r="AG784" i="20"/>
  <c r="AI555" i="20"/>
  <c r="AG555" i="20"/>
  <c r="AG164" i="20"/>
  <c r="AI164" i="20"/>
  <c r="AI741" i="20"/>
  <c r="AG741" i="20"/>
  <c r="AI740" i="20"/>
  <c r="AG740" i="20"/>
  <c r="AI707" i="20"/>
  <c r="AG707" i="20"/>
  <c r="AI292" i="20"/>
  <c r="AG292" i="20"/>
  <c r="AI824" i="20"/>
  <c r="AG824" i="20"/>
  <c r="AI134" i="20"/>
  <c r="AG134" i="20"/>
  <c r="AI456" i="20"/>
  <c r="AG456" i="20"/>
  <c r="AG875" i="20"/>
  <c r="AI875" i="20"/>
  <c r="AI869" i="20"/>
  <c r="AG869" i="20"/>
  <c r="AI829" i="20"/>
  <c r="AG829" i="20"/>
  <c r="AI892" i="20"/>
  <c r="AG892" i="20"/>
  <c r="AI762" i="20"/>
  <c r="AG762" i="20"/>
  <c r="AI822" i="20"/>
  <c r="AG822" i="20"/>
  <c r="AI810" i="20"/>
  <c r="AG810" i="20"/>
  <c r="AI751" i="20"/>
  <c r="AG751" i="20"/>
  <c r="AG776" i="20"/>
  <c r="AI776" i="20"/>
  <c r="AI765" i="20"/>
  <c r="AG765" i="20"/>
  <c r="AG315" i="20"/>
  <c r="AI315" i="20"/>
  <c r="AI296" i="20"/>
  <c r="AG296" i="20"/>
  <c r="AI288" i="20"/>
  <c r="AG288" i="20"/>
  <c r="AI324" i="20"/>
  <c r="AG324" i="20"/>
  <c r="AI191" i="20"/>
  <c r="AG191" i="20"/>
  <c r="AG142" i="20"/>
  <c r="AI142" i="20"/>
  <c r="AG162" i="20"/>
  <c r="AI162" i="20"/>
  <c r="AG203" i="20"/>
  <c r="AI203" i="20"/>
  <c r="AI177" i="20"/>
  <c r="AG177" i="20"/>
  <c r="AI15" i="20"/>
  <c r="AG15" i="20"/>
  <c r="AG67" i="20"/>
  <c r="AI67" i="20"/>
  <c r="AI50" i="20"/>
  <c r="AG50" i="20"/>
  <c r="AG150" i="20"/>
  <c r="AI150" i="20"/>
  <c r="AI91" i="20"/>
  <c r="AG91" i="20"/>
  <c r="AI43" i="20"/>
  <c r="AG43" i="20"/>
  <c r="AI31" i="20"/>
  <c r="AG31" i="20"/>
  <c r="AI676" i="20"/>
  <c r="AG676" i="20"/>
  <c r="AG545" i="20"/>
  <c r="AI545" i="20"/>
  <c r="AG533" i="20"/>
  <c r="AI533" i="20"/>
  <c r="AI422" i="20"/>
  <c r="AG422" i="20"/>
  <c r="AI483" i="20"/>
  <c r="AG483" i="20"/>
  <c r="AI468" i="20"/>
  <c r="AG468" i="20"/>
  <c r="AI510" i="20"/>
  <c r="AG510" i="20"/>
  <c r="AI518" i="20"/>
  <c r="AG518" i="20"/>
  <c r="AI570" i="20"/>
  <c r="AG570" i="20"/>
  <c r="AI450" i="20"/>
  <c r="AG450" i="20"/>
  <c r="AI438" i="20"/>
  <c r="AG438" i="20"/>
  <c r="AI598" i="20"/>
  <c r="AG598" i="20"/>
  <c r="AI586" i="20"/>
  <c r="AG586" i="20"/>
  <c r="AI732" i="20"/>
  <c r="AG732" i="20"/>
  <c r="AI720" i="20"/>
  <c r="AG720" i="20"/>
  <c r="AI696" i="20"/>
  <c r="AG696" i="20"/>
  <c r="AI663" i="20"/>
  <c r="AG663" i="20"/>
  <c r="AI647" i="20"/>
  <c r="AG647" i="20"/>
  <c r="AG635" i="20"/>
  <c r="AI635" i="20"/>
  <c r="AI614" i="20"/>
  <c r="AG614" i="20"/>
  <c r="AI602" i="20"/>
  <c r="AG602" i="20"/>
  <c r="AI392" i="20"/>
  <c r="AG392" i="20"/>
  <c r="AI385" i="20"/>
  <c r="AG385" i="20"/>
  <c r="AI349" i="20"/>
  <c r="AG349" i="20"/>
  <c r="AI377" i="20"/>
  <c r="AG377" i="20"/>
  <c r="AI261" i="20"/>
  <c r="AG261" i="20"/>
  <c r="AI270" i="20"/>
  <c r="AG270" i="20"/>
  <c r="AI278" i="20"/>
  <c r="AG278" i="20"/>
  <c r="AI236" i="20"/>
  <c r="AG236" i="20"/>
  <c r="AI222" i="20"/>
  <c r="AG222" i="20"/>
  <c r="AI837" i="20"/>
  <c r="AG837" i="20"/>
  <c r="AI787" i="20"/>
  <c r="AG787" i="20"/>
  <c r="AI124" i="20"/>
  <c r="AG124" i="20"/>
  <c r="AI70" i="20"/>
  <c r="AG70" i="20"/>
  <c r="AI711" i="20"/>
  <c r="AG711" i="20"/>
  <c r="AI244" i="20"/>
  <c r="AG244" i="20"/>
  <c r="AI295" i="20"/>
  <c r="AG295" i="20"/>
  <c r="AG633" i="20"/>
  <c r="AI633" i="20"/>
  <c r="AI653" i="20"/>
  <c r="AG653" i="20"/>
  <c r="AG747" i="20"/>
  <c r="AI747" i="20"/>
  <c r="AI122" i="20"/>
  <c r="AG122" i="20"/>
  <c r="AG146" i="20"/>
  <c r="AI146" i="20"/>
  <c r="AI430" i="20"/>
  <c r="AG430" i="20"/>
  <c r="AI446" i="20"/>
  <c r="AG446" i="20"/>
  <c r="AI659" i="20"/>
  <c r="AG659" i="20"/>
  <c r="AI805" i="20"/>
  <c r="AG805" i="20"/>
  <c r="AI60" i="20"/>
  <c r="AG60" i="20"/>
  <c r="AI527" i="20"/>
  <c r="AG527" i="20"/>
  <c r="AI831" i="20"/>
  <c r="AG831" i="20"/>
  <c r="AI812" i="20"/>
  <c r="AG812" i="20"/>
  <c r="AI290" i="20"/>
  <c r="AG290" i="20"/>
  <c r="AG116" i="20"/>
  <c r="AI116" i="20"/>
  <c r="AI17" i="20"/>
  <c r="AG17" i="20"/>
  <c r="AG152" i="20"/>
  <c r="AI152" i="20"/>
  <c r="AI498" i="20"/>
  <c r="AG498" i="20"/>
  <c r="AI470" i="20"/>
  <c r="AG470" i="20"/>
  <c r="AI572" i="20"/>
  <c r="AG572" i="20"/>
  <c r="AG588" i="20"/>
  <c r="AI588" i="20"/>
  <c r="AI698" i="20"/>
  <c r="AG698" i="20"/>
  <c r="AI616" i="20"/>
  <c r="AG616" i="20"/>
  <c r="AI351" i="20"/>
  <c r="AG351" i="20"/>
  <c r="AG166" i="20"/>
  <c r="AI166" i="20"/>
  <c r="AI224" i="20"/>
  <c r="AG224" i="20"/>
  <c r="AI461" i="20"/>
  <c r="AG461" i="20"/>
  <c r="AI436" i="20"/>
  <c r="AG436" i="20"/>
  <c r="AI380" i="20"/>
  <c r="AG380" i="20"/>
  <c r="AI672" i="20"/>
  <c r="AG672" i="20"/>
  <c r="AI474" i="20"/>
  <c r="AG474" i="20"/>
  <c r="AI402" i="20"/>
  <c r="AG402" i="20"/>
  <c r="AI163" i="20"/>
  <c r="AG163" i="20"/>
  <c r="AI44" i="20"/>
  <c r="AG44" i="20"/>
  <c r="AI194" i="20"/>
  <c r="AG194" i="20"/>
  <c r="AI688" i="20"/>
  <c r="AG688" i="20"/>
  <c r="AI874" i="20"/>
  <c r="AG874" i="20"/>
  <c r="AI868" i="20"/>
  <c r="AG868" i="20"/>
  <c r="AG828" i="20"/>
  <c r="AI828" i="20"/>
  <c r="AI891" i="20"/>
  <c r="AG891" i="20"/>
  <c r="AI761" i="20"/>
  <c r="AG761" i="20"/>
  <c r="AI821" i="20"/>
  <c r="AG821" i="20"/>
  <c r="AI809" i="20"/>
  <c r="AG809" i="20"/>
  <c r="AI750" i="20"/>
  <c r="AG750" i="20"/>
  <c r="AI775" i="20"/>
  <c r="AG775" i="20"/>
  <c r="AI311" i="20"/>
  <c r="AG311" i="20"/>
  <c r="AI314" i="20"/>
  <c r="AG314" i="20"/>
  <c r="AG345" i="20"/>
  <c r="AI345" i="20"/>
  <c r="AI287" i="20"/>
  <c r="AG287" i="20"/>
  <c r="AI133" i="20"/>
  <c r="AG133" i="20"/>
  <c r="AI190" i="20"/>
  <c r="AG190" i="20"/>
  <c r="AI141" i="20"/>
  <c r="AG141" i="20"/>
  <c r="AI161" i="20"/>
  <c r="AG161" i="20"/>
  <c r="AI202" i="20"/>
  <c r="AG202" i="20"/>
  <c r="AI176" i="20"/>
  <c r="AG176" i="20"/>
  <c r="AI14" i="20"/>
  <c r="AG14" i="20"/>
  <c r="AI66" i="20"/>
  <c r="AG66" i="20"/>
  <c r="AI49" i="20"/>
  <c r="AG49" i="20"/>
  <c r="AI149" i="20"/>
  <c r="AG149" i="20"/>
  <c r="AI90" i="20"/>
  <c r="AG90" i="20"/>
  <c r="AI42" i="20"/>
  <c r="AG42" i="20"/>
  <c r="AI30" i="20"/>
  <c r="AG30" i="20"/>
  <c r="AI675" i="20"/>
  <c r="AG675" i="20"/>
  <c r="AG544" i="20"/>
  <c r="AI544" i="20"/>
  <c r="AI532" i="20"/>
  <c r="AG532" i="20"/>
  <c r="AI421" i="20"/>
  <c r="AG421" i="20"/>
  <c r="AI482" i="20"/>
  <c r="AG482" i="20"/>
  <c r="AI467" i="20"/>
  <c r="AG467" i="20"/>
  <c r="AI549" i="20"/>
  <c r="AG549" i="20"/>
  <c r="AI517" i="20"/>
  <c r="AG517" i="20"/>
  <c r="AI569" i="20"/>
  <c r="AG569" i="20"/>
  <c r="AI449" i="20"/>
  <c r="AG449" i="20"/>
  <c r="AG561" i="20"/>
  <c r="AI561" i="20"/>
  <c r="AI597" i="20"/>
  <c r="AG597" i="20"/>
  <c r="AI687" i="20"/>
  <c r="AG687" i="20"/>
  <c r="AI731" i="20"/>
  <c r="AG731" i="20"/>
  <c r="AI719" i="20"/>
  <c r="AG719" i="20"/>
  <c r="AI695" i="20"/>
  <c r="AG695" i="20"/>
  <c r="AI662" i="20"/>
  <c r="AG662" i="20"/>
  <c r="AI646" i="20"/>
  <c r="AG646" i="20"/>
  <c r="AI634" i="20"/>
  <c r="AG634" i="20"/>
  <c r="AI613" i="20"/>
  <c r="AG613" i="20"/>
  <c r="AI601" i="20"/>
  <c r="AG601" i="20"/>
  <c r="AI391" i="20"/>
  <c r="AG391" i="20"/>
  <c r="AG384" i="20"/>
  <c r="AI384" i="20"/>
  <c r="AI348" i="20"/>
  <c r="AG348" i="20"/>
  <c r="AI376" i="20"/>
  <c r="AG376" i="20"/>
  <c r="AI260" i="20"/>
  <c r="AG260" i="20"/>
  <c r="AI269" i="20"/>
  <c r="AG269" i="20"/>
  <c r="AI277" i="20"/>
  <c r="AG277" i="20"/>
  <c r="AI235" i="20"/>
  <c r="AG235" i="20"/>
  <c r="AI221" i="20"/>
  <c r="AG221" i="20"/>
  <c r="AG836" i="20"/>
  <c r="AI836" i="20"/>
  <c r="AI744" i="20"/>
  <c r="AG744" i="20"/>
  <c r="AI187" i="20"/>
  <c r="AG187" i="20"/>
  <c r="AI98" i="20"/>
  <c r="AG98" i="20"/>
  <c r="AI585" i="20"/>
  <c r="AG585" i="20"/>
  <c r="AI243" i="20"/>
  <c r="AG243" i="20"/>
  <c r="AI336" i="20"/>
  <c r="AG336" i="20"/>
  <c r="AI600" i="20"/>
  <c r="AG600" i="20"/>
  <c r="AI529" i="20"/>
  <c r="AG529" i="20"/>
  <c r="AI58" i="20"/>
  <c r="AG58" i="20"/>
  <c r="AI772" i="20"/>
  <c r="AG772" i="20"/>
  <c r="AI138" i="20"/>
  <c r="AG138" i="20"/>
  <c r="AG87" i="20"/>
  <c r="AI87" i="20"/>
  <c r="AI491" i="20"/>
  <c r="AG491" i="20"/>
  <c r="AI684" i="20"/>
  <c r="AG684" i="20"/>
  <c r="AI709" i="20"/>
  <c r="AG709" i="20"/>
  <c r="AI823" i="20"/>
  <c r="AG823" i="20"/>
  <c r="AI894" i="20"/>
  <c r="AG894" i="20"/>
  <c r="AI778" i="20"/>
  <c r="AG778" i="20"/>
  <c r="AI298" i="20"/>
  <c r="AG298" i="20"/>
  <c r="AI109" i="20"/>
  <c r="AG109" i="20"/>
  <c r="AI5" i="20"/>
  <c r="AG5" i="20"/>
  <c r="AI100" i="20"/>
  <c r="AG100" i="20"/>
  <c r="AI424" i="20"/>
  <c r="AG424" i="20"/>
  <c r="AI520" i="20"/>
  <c r="AG520" i="20"/>
  <c r="AI712" i="20"/>
  <c r="AG712" i="20"/>
  <c r="AI722" i="20"/>
  <c r="AG722" i="20"/>
  <c r="AI649" i="20"/>
  <c r="AG649" i="20"/>
  <c r="AI604" i="20"/>
  <c r="AG604" i="20"/>
  <c r="AI360" i="20"/>
  <c r="AG360" i="20"/>
  <c r="AI263" i="20"/>
  <c r="AG263" i="20"/>
  <c r="AI238" i="20"/>
  <c r="AG238" i="20"/>
  <c r="AI796" i="20"/>
  <c r="AG796" i="20"/>
  <c r="AI61" i="20"/>
  <c r="AG61" i="20"/>
  <c r="AG752" i="20"/>
  <c r="AI752" i="20"/>
  <c r="AI556" i="20"/>
  <c r="AG556" i="20"/>
  <c r="AI708" i="20"/>
  <c r="AG708" i="20"/>
  <c r="AI105" i="20"/>
  <c r="AG105" i="20"/>
  <c r="AI562" i="20"/>
  <c r="AG562" i="20"/>
  <c r="AI329" i="20"/>
  <c r="AG329" i="20"/>
  <c r="AI876" i="20"/>
  <c r="AG876" i="20"/>
  <c r="AI830" i="20"/>
  <c r="AG830" i="20"/>
  <c r="AI893" i="20"/>
  <c r="AG893" i="20"/>
  <c r="AI811" i="20"/>
  <c r="AG811" i="20"/>
  <c r="AI789" i="20"/>
  <c r="AG789" i="20"/>
  <c r="AI316" i="20"/>
  <c r="AG316" i="20"/>
  <c r="AI325" i="20"/>
  <c r="AG325" i="20"/>
  <c r="AI108" i="20"/>
  <c r="AG108" i="20"/>
  <c r="AI16" i="20"/>
  <c r="AG16" i="20"/>
  <c r="AI151" i="20"/>
  <c r="AG151" i="20"/>
  <c r="AG99" i="20"/>
  <c r="AI99" i="20"/>
  <c r="AI534" i="20"/>
  <c r="AG534" i="20"/>
  <c r="AI469" i="20"/>
  <c r="AG469" i="20"/>
  <c r="AI571" i="20"/>
  <c r="AG571" i="20"/>
  <c r="AI599" i="20"/>
  <c r="AG599" i="20"/>
  <c r="AI721" i="20"/>
  <c r="AG721" i="20"/>
  <c r="AI648" i="20"/>
  <c r="AG648" i="20"/>
  <c r="AI603" i="20"/>
  <c r="AG603" i="20"/>
  <c r="AI350" i="20"/>
  <c r="AG350" i="20"/>
  <c r="AI271" i="20"/>
  <c r="AG271" i="20"/>
  <c r="AI237" i="20"/>
  <c r="AG237" i="20"/>
  <c r="AI405" i="20"/>
  <c r="AG405" i="20"/>
  <c r="AI321" i="20"/>
  <c r="AG321" i="20"/>
  <c r="AI557" i="20"/>
  <c r="AG557" i="20"/>
  <c r="AI783" i="20"/>
  <c r="AG783" i="20"/>
  <c r="AI460" i="20"/>
  <c r="AG460" i="20"/>
  <c r="AG368" i="20"/>
  <c r="AI368" i="20"/>
  <c r="AG435" i="20"/>
  <c r="AI435" i="20"/>
  <c r="AI495" i="20"/>
  <c r="AG495" i="20"/>
  <c r="AI671" i="20"/>
  <c r="AG671" i="20"/>
  <c r="AG629" i="20"/>
  <c r="AI629" i="20"/>
  <c r="AI627" i="20"/>
  <c r="AG627" i="20"/>
  <c r="AI528" i="20"/>
  <c r="AG528" i="20"/>
  <c r="AI195" i="20"/>
  <c r="AG195" i="20"/>
  <c r="AI123" i="20"/>
  <c r="AG123" i="20"/>
  <c r="AI737" i="20"/>
  <c r="AG737" i="20"/>
  <c r="AI858" i="20"/>
  <c r="AG858" i="20"/>
  <c r="AI867" i="20"/>
  <c r="AG867" i="20"/>
  <c r="AI827" i="20"/>
  <c r="AG827" i="20"/>
  <c r="AI890" i="20"/>
  <c r="AG890" i="20"/>
  <c r="AI760" i="20"/>
  <c r="AG760" i="20"/>
  <c r="AI820" i="20"/>
  <c r="AG820" i="20"/>
  <c r="AI808" i="20"/>
  <c r="AG808" i="20"/>
  <c r="AI749" i="20"/>
  <c r="AG749" i="20"/>
  <c r="AI774" i="20"/>
  <c r="AG774" i="20"/>
  <c r="AG310" i="20"/>
  <c r="AI310" i="20"/>
  <c r="AI313" i="20"/>
  <c r="AG313" i="20"/>
  <c r="AI344" i="20"/>
  <c r="AG344" i="20"/>
  <c r="AI286" i="20"/>
  <c r="AG286" i="20"/>
  <c r="AI132" i="20"/>
  <c r="AG132" i="20"/>
  <c r="AI189" i="20"/>
  <c r="AG189" i="20"/>
  <c r="AI140" i="20"/>
  <c r="AG140" i="20"/>
  <c r="AI160" i="20"/>
  <c r="AG160" i="20"/>
  <c r="AI201" i="20"/>
  <c r="AG201" i="20"/>
  <c r="AI175" i="20"/>
  <c r="AG175" i="20"/>
  <c r="AI13" i="20"/>
  <c r="AG13" i="20"/>
  <c r="AI65" i="20"/>
  <c r="AG65" i="20"/>
  <c r="AI48" i="20"/>
  <c r="AG48" i="20"/>
  <c r="AI148" i="20"/>
  <c r="AG148" i="20"/>
  <c r="AG89" i="20"/>
  <c r="AI89" i="20"/>
  <c r="AI41" i="20"/>
  <c r="AG41" i="20"/>
  <c r="AI29" i="20"/>
  <c r="AG29" i="20"/>
  <c r="AI674" i="20"/>
  <c r="AG674" i="20"/>
  <c r="AI543" i="20"/>
  <c r="AG543" i="20"/>
  <c r="AI531" i="20"/>
  <c r="AG531" i="20"/>
  <c r="AI420" i="20"/>
  <c r="AG420" i="20"/>
  <c r="AI481" i="20"/>
  <c r="AG481" i="20"/>
  <c r="AI466" i="20"/>
  <c r="AG466" i="20"/>
  <c r="AG509" i="20"/>
  <c r="AI509" i="20"/>
  <c r="AI580" i="20"/>
  <c r="AG580" i="20"/>
  <c r="AG568" i="20"/>
  <c r="AI568" i="20"/>
  <c r="AI448" i="20"/>
  <c r="AG448" i="20"/>
  <c r="AI560" i="20"/>
  <c r="AG560" i="20"/>
  <c r="AI596" i="20"/>
  <c r="AG596" i="20"/>
  <c r="AI686" i="20"/>
  <c r="AG686" i="20"/>
  <c r="AI730" i="20"/>
  <c r="AG730" i="20"/>
  <c r="AG706" i="20"/>
  <c r="AI706" i="20"/>
  <c r="AI694" i="20"/>
  <c r="AG694" i="20"/>
  <c r="AI661" i="20"/>
  <c r="AG661" i="20"/>
  <c r="AI645" i="20"/>
  <c r="AG645" i="20"/>
  <c r="AI624" i="20"/>
  <c r="AG624" i="20"/>
  <c r="AI612" i="20"/>
  <c r="AG612" i="20"/>
  <c r="AI415" i="20"/>
  <c r="AG415" i="20"/>
  <c r="AI390" i="20"/>
  <c r="AG390" i="20"/>
  <c r="AI383" i="20"/>
  <c r="AG383" i="20"/>
  <c r="AI347" i="20"/>
  <c r="AG347" i="20"/>
  <c r="AI375" i="20"/>
  <c r="AG375" i="20"/>
  <c r="AI259" i="20"/>
  <c r="AG259" i="20"/>
  <c r="AI268" i="20"/>
  <c r="AG268" i="20"/>
  <c r="AI276" i="20"/>
  <c r="AG276" i="20"/>
  <c r="AI234" i="20"/>
  <c r="AG234" i="20"/>
  <c r="AI220" i="20"/>
  <c r="AG220" i="20"/>
  <c r="AI873" i="20"/>
  <c r="AG873" i="20"/>
  <c r="AI304" i="20"/>
  <c r="AG304" i="20"/>
  <c r="AI136" i="20"/>
  <c r="AG136" i="20"/>
  <c r="AI22" i="20"/>
  <c r="AG22" i="20"/>
  <c r="AI680" i="20"/>
  <c r="AG680" i="20"/>
  <c r="AI272" i="20"/>
  <c r="AG272" i="20"/>
  <c r="AI320" i="20"/>
  <c r="AG320" i="20"/>
  <c r="AI388" i="20"/>
  <c r="AG388" i="20"/>
  <c r="AI871" i="20"/>
  <c r="AG871" i="20"/>
  <c r="AI888" i="20"/>
  <c r="AG888" i="20"/>
  <c r="AI332" i="20"/>
  <c r="AG332" i="20"/>
  <c r="AI185" i="20"/>
  <c r="AG185" i="20"/>
  <c r="AI27" i="20"/>
  <c r="AG27" i="20"/>
  <c r="AI578" i="20"/>
  <c r="AG578" i="20"/>
  <c r="AG171" i="20"/>
  <c r="AI171" i="20"/>
  <c r="AI457" i="20"/>
  <c r="AG457" i="20"/>
  <c r="AI838" i="20"/>
  <c r="AG838" i="20"/>
  <c r="AI790" i="20"/>
  <c r="AG790" i="20"/>
  <c r="AI317" i="20"/>
  <c r="AG317" i="20"/>
  <c r="AG678" i="20"/>
  <c r="AI678" i="20"/>
  <c r="AI459" i="20"/>
  <c r="AG459" i="20"/>
  <c r="AI217" i="20"/>
  <c r="AG217" i="20"/>
  <c r="AI434" i="20"/>
  <c r="AG434" i="20"/>
  <c r="AG494" i="20"/>
  <c r="AI494" i="20"/>
  <c r="AI670" i="20"/>
  <c r="AG670" i="20"/>
  <c r="AI879" i="20"/>
  <c r="AG879" i="20"/>
  <c r="AI669" i="20"/>
  <c r="AG669" i="20"/>
  <c r="AI458" i="20"/>
  <c r="AG458" i="20"/>
  <c r="AI59" i="20"/>
  <c r="AG59" i="20"/>
  <c r="AI18" i="20"/>
  <c r="AG18" i="20"/>
  <c r="AI845" i="20"/>
  <c r="AG845" i="20"/>
  <c r="AI857" i="20"/>
  <c r="AG857" i="20"/>
  <c r="AI866" i="20"/>
  <c r="AG866" i="20"/>
  <c r="AG889" i="20"/>
  <c r="AI889" i="20"/>
  <c r="AI759" i="20"/>
  <c r="AG759" i="20"/>
  <c r="AI819" i="20"/>
  <c r="AG819" i="20"/>
  <c r="AI798" i="20"/>
  <c r="AG798" i="20"/>
  <c r="AI748" i="20"/>
  <c r="AG748" i="20"/>
  <c r="AI773" i="20"/>
  <c r="AG773" i="20"/>
  <c r="AI309" i="20"/>
  <c r="AG309" i="20"/>
  <c r="AI333" i="20"/>
  <c r="AG333" i="20"/>
  <c r="AI343" i="20"/>
  <c r="AG343" i="20"/>
  <c r="AI285" i="20"/>
  <c r="AG285" i="20"/>
  <c r="AG131" i="20"/>
  <c r="AI131" i="20"/>
  <c r="AG188" i="20"/>
  <c r="AI188" i="20"/>
  <c r="AI139" i="20"/>
  <c r="AG139" i="20"/>
  <c r="AI159" i="20"/>
  <c r="AG159" i="20"/>
  <c r="AI200" i="20"/>
  <c r="AG200" i="20"/>
  <c r="AG174" i="20"/>
  <c r="AI174" i="20"/>
  <c r="AI12" i="20"/>
  <c r="AG12" i="20"/>
  <c r="AG64" i="20"/>
  <c r="AI64" i="20"/>
  <c r="AI47" i="20"/>
  <c r="AG47" i="20"/>
  <c r="AI147" i="20"/>
  <c r="AG147" i="20"/>
  <c r="AI88" i="20"/>
  <c r="AG88" i="20"/>
  <c r="AI40" i="20"/>
  <c r="AG40" i="20"/>
  <c r="AI28" i="20"/>
  <c r="AG28" i="20"/>
  <c r="AI505" i="20"/>
  <c r="AG505" i="20"/>
  <c r="AI542" i="20"/>
  <c r="AG542" i="20"/>
  <c r="AI431" i="20"/>
  <c r="AG431" i="20"/>
  <c r="AI492" i="20"/>
  <c r="AG492" i="20"/>
  <c r="AI480" i="20"/>
  <c r="AG480" i="20"/>
  <c r="AI465" i="20"/>
  <c r="AG465" i="20"/>
  <c r="AI508" i="20"/>
  <c r="AG508" i="20"/>
  <c r="AI579" i="20"/>
  <c r="AG579" i="20"/>
  <c r="AG567" i="20"/>
  <c r="AI567" i="20"/>
  <c r="AI447" i="20"/>
  <c r="AG447" i="20"/>
  <c r="AI559" i="20"/>
  <c r="AG559" i="20"/>
  <c r="AI595" i="20"/>
  <c r="AG595" i="20"/>
  <c r="AI685" i="20"/>
  <c r="AG685" i="20"/>
  <c r="AI729" i="20"/>
  <c r="AG729" i="20"/>
  <c r="AI705" i="20"/>
  <c r="AG705" i="20"/>
  <c r="AI693" i="20"/>
  <c r="AG693" i="20"/>
  <c r="AG660" i="20"/>
  <c r="AI660" i="20"/>
  <c r="AI644" i="20"/>
  <c r="AG644" i="20"/>
  <c r="AI623" i="20"/>
  <c r="AG623" i="20"/>
  <c r="AG611" i="20"/>
  <c r="AI611" i="20"/>
  <c r="AI414" i="20"/>
  <c r="AG414" i="20"/>
  <c r="AI389" i="20"/>
  <c r="AG389" i="20"/>
  <c r="AI382" i="20"/>
  <c r="AG382" i="20"/>
  <c r="AI359" i="20"/>
  <c r="AG359" i="20"/>
  <c r="AI374" i="20"/>
  <c r="AG374" i="20"/>
  <c r="AI258" i="20"/>
  <c r="AG258" i="20"/>
  <c r="AI253" i="20"/>
  <c r="AG253" i="20"/>
  <c r="AI275" i="20"/>
  <c r="AG275" i="20"/>
  <c r="AI233" i="20"/>
  <c r="AG233" i="20"/>
  <c r="AI216" i="20"/>
  <c r="AG216" i="20"/>
  <c r="AI849" i="20"/>
  <c r="AG849" i="20"/>
  <c r="AI312" i="20"/>
  <c r="AG312" i="20"/>
  <c r="AI135" i="20"/>
  <c r="AG135" i="20"/>
  <c r="AI673" i="20"/>
  <c r="AG673" i="20"/>
  <c r="AI689" i="20"/>
  <c r="AG689" i="20"/>
  <c r="AI228" i="20"/>
  <c r="AG228" i="20"/>
  <c r="AI115" i="20"/>
  <c r="AG115" i="20"/>
  <c r="AI346" i="20"/>
  <c r="AG346" i="20"/>
  <c r="C906" i="18"/>
  <c r="C903" i="18"/>
  <c r="H901" i="20"/>
  <c r="M906" i="20"/>
  <c r="S906" i="20"/>
  <c r="AF901" i="20"/>
  <c r="AH901" i="20"/>
  <c r="AJ901" i="20"/>
  <c r="AK901" i="20"/>
  <c r="X901" i="20" s="1"/>
  <c r="AL901" i="20"/>
  <c r="Y901" i="20" s="1"/>
  <c r="AM901" i="20"/>
  <c r="Z901" i="20" s="1"/>
  <c r="AN901" i="20"/>
  <c r="AA901" i="20" s="1"/>
  <c r="E277" i="20" l="1"/>
  <c r="E404" i="20"/>
  <c r="E218" i="20"/>
  <c r="E506" i="20"/>
  <c r="E283" i="20"/>
  <c r="E373" i="20"/>
  <c r="AI7" i="20"/>
  <c r="AI3" i="20"/>
  <c r="AS3" i="20"/>
  <c r="AR3" i="20"/>
  <c r="AG3" i="20"/>
  <c r="E7" i="20"/>
  <c r="E580" i="20"/>
  <c r="E597" i="20"/>
  <c r="E712" i="20"/>
  <c r="E310" i="20"/>
  <c r="E309" i="20"/>
  <c r="E532" i="20"/>
  <c r="E483" i="20"/>
  <c r="E202" i="20"/>
  <c r="E50" i="20"/>
  <c r="E191" i="20"/>
  <c r="E451" i="20"/>
  <c r="E556" i="20"/>
  <c r="E279" i="20"/>
  <c r="E237" i="20"/>
  <c r="E53" i="20"/>
  <c r="E432" i="20"/>
  <c r="E129" i="20"/>
  <c r="E625" i="20"/>
  <c r="E594" i="20"/>
  <c r="E228" i="20"/>
  <c r="E47" i="20"/>
  <c r="E133" i="20"/>
  <c r="E470" i="20"/>
  <c r="E485" i="20"/>
  <c r="E71" i="20"/>
  <c r="E372" i="20"/>
  <c r="E706" i="20"/>
  <c r="E275" i="20"/>
  <c r="E579" i="20"/>
  <c r="E409" i="20"/>
  <c r="E431" i="20"/>
  <c r="E759" i="20"/>
  <c r="E156" i="20"/>
  <c r="E205" i="20"/>
  <c r="E850" i="20"/>
  <c r="E623" i="20"/>
  <c r="E559" i="20"/>
  <c r="E157" i="20"/>
  <c r="E106" i="20"/>
  <c r="E38" i="20"/>
  <c r="E158" i="20"/>
  <c r="E216" i="20"/>
  <c r="E542" i="20"/>
  <c r="E252" i="20"/>
  <c r="E27" i="20"/>
  <c r="E346" i="20"/>
  <c r="E729" i="20"/>
  <c r="E88" i="20"/>
  <c r="E588" i="20"/>
  <c r="E294" i="20"/>
  <c r="E471" i="20"/>
  <c r="E546" i="20"/>
  <c r="E445" i="20"/>
  <c r="E10" i="20"/>
  <c r="E11" i="20"/>
  <c r="E446" i="20"/>
  <c r="E132" i="20"/>
  <c r="E147" i="20"/>
  <c r="E174" i="20"/>
  <c r="E188" i="20"/>
  <c r="E669" i="20"/>
  <c r="E153" i="20"/>
  <c r="E371" i="20"/>
  <c r="E657" i="20"/>
  <c r="E794" i="20"/>
  <c r="E29" i="20"/>
  <c r="E179" i="20"/>
  <c r="E459" i="20"/>
  <c r="E422" i="20"/>
  <c r="E180" i="20"/>
  <c r="E248" i="20"/>
  <c r="E618" i="20"/>
  <c r="E537" i="20"/>
  <c r="E338" i="20"/>
  <c r="E69" i="20"/>
  <c r="E169" i="20"/>
  <c r="E538" i="20"/>
  <c r="E301" i="20"/>
  <c r="E214" i="20"/>
  <c r="E86" i="20"/>
  <c r="E198" i="20"/>
  <c r="E257" i="20"/>
  <c r="E22" i="20"/>
  <c r="E116" i="20"/>
  <c r="E476" i="20"/>
  <c r="E363" i="20"/>
  <c r="E443" i="20"/>
  <c r="E515" i="20"/>
  <c r="E401" i="20"/>
  <c r="E337" i="20"/>
  <c r="E25" i="20"/>
  <c r="E630" i="20"/>
  <c r="E268" i="20"/>
  <c r="E835" i="20"/>
  <c r="E565" i="20"/>
  <c r="E293" i="20"/>
  <c r="E760" i="20"/>
  <c r="E312" i="20"/>
  <c r="E28" i="20"/>
  <c r="E200" i="20"/>
  <c r="E131" i="20"/>
  <c r="E93" i="20"/>
  <c r="E857" i="20"/>
  <c r="E561" i="20"/>
  <c r="E456" i="20"/>
  <c r="E360" i="20"/>
  <c r="E172" i="20"/>
  <c r="E512" i="20"/>
  <c r="E78" i="20"/>
  <c r="E420" i="20"/>
  <c r="E391" i="20"/>
  <c r="E467" i="20"/>
  <c r="E509" i="20"/>
  <c r="E290" i="20"/>
  <c r="E187" i="20"/>
  <c r="E405" i="20"/>
  <c r="E439" i="20"/>
  <c r="E550" i="20"/>
  <c r="E572" i="20"/>
  <c r="E94" i="20"/>
  <c r="E307" i="20"/>
  <c r="E564" i="20"/>
  <c r="E502" i="20"/>
  <c r="E799" i="20"/>
  <c r="E567" i="20"/>
  <c r="E504" i="20"/>
  <c r="E127" i="20"/>
  <c r="E334" i="20"/>
  <c r="E621" i="20"/>
  <c r="E503" i="20"/>
  <c r="E330" i="20"/>
  <c r="E303" i="20"/>
  <c r="E543" i="20"/>
  <c r="E36" i="20"/>
  <c r="E585" i="20"/>
  <c r="E269" i="20"/>
  <c r="E66" i="20"/>
  <c r="E287" i="20"/>
  <c r="E633" i="20"/>
  <c r="E545" i="20"/>
  <c r="E288" i="20"/>
  <c r="E351" i="20"/>
  <c r="E52" i="20"/>
  <c r="E70" i="20"/>
  <c r="E43" i="20"/>
  <c r="E263" i="20"/>
  <c r="E100" i="20"/>
  <c r="E321" i="20"/>
  <c r="E378" i="20"/>
  <c r="E603" i="20"/>
  <c r="E571" i="20"/>
  <c r="E178" i="20"/>
  <c r="E192" i="20"/>
  <c r="E329" i="20"/>
  <c r="E322" i="20"/>
  <c r="E109" i="20"/>
  <c r="E394" i="20"/>
  <c r="E521" i="20"/>
  <c r="E34" i="20"/>
  <c r="E206" i="20"/>
  <c r="E367" i="20"/>
  <c r="E408" i="20"/>
  <c r="E102" i="20"/>
  <c r="E154" i="20"/>
  <c r="E475" i="20"/>
  <c r="E199" i="20"/>
  <c r="E96" i="20"/>
  <c r="E281" i="20"/>
  <c r="E114" i="20"/>
  <c r="E704" i="20"/>
  <c r="E624" i="20"/>
  <c r="E313" i="20"/>
  <c r="E5" i="20"/>
  <c r="E437" i="20"/>
  <c r="E225" i="20"/>
  <c r="E264" i="20"/>
  <c r="E355" i="20"/>
  <c r="E37" i="20"/>
  <c r="E282" i="20"/>
  <c r="E770" i="20"/>
  <c r="E145" i="20"/>
  <c r="E331" i="20"/>
  <c r="E478" i="20"/>
  <c r="E341" i="20"/>
  <c r="E464" i="20"/>
  <c r="E357" i="20"/>
  <c r="E253" i="20"/>
  <c r="E508" i="20"/>
  <c r="E42" i="20"/>
  <c r="E15" i="20"/>
  <c r="E587" i="20"/>
  <c r="E484" i="20"/>
  <c r="E425" i="20"/>
  <c r="E265" i="20"/>
  <c r="E454" i="20"/>
  <c r="E500" i="20"/>
  <c r="E181" i="20"/>
  <c r="E319" i="20"/>
  <c r="E19" i="20"/>
  <c r="E381" i="20"/>
  <c r="E354" i="20"/>
  <c r="E103" i="20"/>
  <c r="E628" i="20"/>
  <c r="E251" i="20"/>
  <c r="E593" i="20"/>
  <c r="E83" i="20"/>
  <c r="E173" i="20"/>
  <c r="E610" i="20"/>
  <c r="E84" i="20"/>
  <c r="E304" i="20"/>
  <c r="E619" i="20"/>
  <c r="E523" i="20"/>
  <c r="E73" i="20"/>
  <c r="E339" i="20"/>
  <c r="E387" i="20"/>
  <c r="E26" i="20"/>
  <c r="E622" i="20"/>
  <c r="E76" i="20"/>
  <c r="E558" i="20"/>
  <c r="E159" i="20"/>
  <c r="E273" i="20"/>
  <c r="E57" i="20"/>
  <c r="E395" i="20"/>
  <c r="E342" i="20"/>
  <c r="E632" i="20"/>
  <c r="E347" i="20"/>
  <c r="E48" i="20"/>
  <c r="E435" i="20"/>
  <c r="E171" i="20"/>
  <c r="E434" i="20"/>
  <c r="E600" i="20"/>
  <c r="E98" i="20"/>
  <c r="E221" i="20"/>
  <c r="E260" i="20"/>
  <c r="E90" i="20"/>
  <c r="E141" i="20"/>
  <c r="E345" i="20"/>
  <c r="E436" i="20"/>
  <c r="E295" i="20"/>
  <c r="E315" i="20"/>
  <c r="E616" i="20"/>
  <c r="E602" i="20"/>
  <c r="E150" i="20"/>
  <c r="E462" i="20"/>
  <c r="E604" i="20"/>
  <c r="E245" i="20"/>
  <c r="E350" i="20"/>
  <c r="E615" i="20"/>
  <c r="E599" i="20"/>
  <c r="E519" i="20"/>
  <c r="E32" i="20"/>
  <c r="E51" i="20"/>
  <c r="E204" i="20"/>
  <c r="E325" i="20"/>
  <c r="E801" i="20"/>
  <c r="E782" i="20"/>
  <c r="E406" i="20"/>
  <c r="E536" i="20"/>
  <c r="E110" i="20"/>
  <c r="E291" i="20"/>
  <c r="E710" i="20"/>
  <c r="E240" i="20"/>
  <c r="E590" i="20"/>
  <c r="E472" i="20"/>
  <c r="E95" i="20"/>
  <c r="E878" i="20"/>
  <c r="E21" i="20"/>
  <c r="E212" i="20"/>
  <c r="E513" i="20"/>
  <c r="E55" i="20"/>
  <c r="E305" i="20"/>
  <c r="E417" i="20"/>
  <c r="E566" i="20"/>
  <c r="E596" i="20"/>
  <c r="E239" i="20"/>
  <c r="E589" i="20"/>
  <c r="E170" i="20"/>
  <c r="E104" i="20"/>
  <c r="E554" i="20"/>
  <c r="E739" i="20"/>
  <c r="E388" i="20"/>
  <c r="E195" i="20"/>
  <c r="E276" i="20"/>
  <c r="E447" i="20"/>
  <c r="E465" i="20"/>
  <c r="E12" i="20"/>
  <c r="E139" i="20"/>
  <c r="E343" i="20"/>
  <c r="E748" i="20"/>
  <c r="E152" i="20"/>
  <c r="E586" i="20"/>
  <c r="E118" i="20"/>
  <c r="E353" i="20"/>
  <c r="E522" i="20"/>
  <c r="E35" i="20"/>
  <c r="E111" i="20"/>
  <c r="E583" i="20"/>
  <c r="E280" i="20"/>
  <c r="E607" i="20"/>
  <c r="E219" i="20"/>
  <c r="E575" i="20"/>
  <c r="E8" i="20"/>
  <c r="E898" i="20"/>
  <c r="E655" i="20"/>
  <c r="E400" i="20"/>
  <c r="E525" i="20"/>
  <c r="E77" i="20"/>
  <c r="E107" i="20"/>
  <c r="E493" i="20"/>
  <c r="E375" i="20"/>
  <c r="E160" i="20"/>
  <c r="E440" i="20"/>
  <c r="E241" i="20"/>
  <c r="E488" i="20"/>
  <c r="E81" i="20"/>
  <c r="E196" i="20"/>
  <c r="E75" i="20"/>
  <c r="E496" i="20"/>
  <c r="E130" i="20"/>
  <c r="E256" i="20"/>
  <c r="E577" i="20"/>
  <c r="E137" i="20"/>
  <c r="E626" i="20"/>
  <c r="E491" i="20"/>
  <c r="E189" i="20"/>
  <c r="E520" i="20"/>
  <c r="E584" i="20"/>
  <c r="E332" i="20"/>
  <c r="E217" i="20"/>
  <c r="E175" i="20"/>
  <c r="E569" i="20"/>
  <c r="E149" i="20"/>
  <c r="E176" i="20"/>
  <c r="E314" i="20"/>
  <c r="E809" i="20"/>
  <c r="E194" i="20"/>
  <c r="E236" i="20"/>
  <c r="E392" i="20"/>
  <c r="E468" i="20"/>
  <c r="E91" i="20"/>
  <c r="E164" i="20"/>
  <c r="E270" i="20"/>
  <c r="E438" i="20"/>
  <c r="E296" i="20"/>
  <c r="E718" i="20"/>
  <c r="E224" i="20"/>
  <c r="E271" i="20"/>
  <c r="E99" i="20"/>
  <c r="E4" i="20"/>
  <c r="E289" i="20"/>
  <c r="E238" i="20"/>
  <c r="E457" i="20"/>
  <c r="E499" i="20"/>
  <c r="E117" i="20"/>
  <c r="E299" i="20"/>
  <c r="E791" i="20"/>
  <c r="E895" i="20"/>
  <c r="E552" i="20"/>
  <c r="E45" i="20"/>
  <c r="E20" i="20"/>
  <c r="E463" i="20"/>
  <c r="E168" i="20"/>
  <c r="E328" i="20"/>
  <c r="E754" i="20"/>
  <c r="E227" i="20"/>
  <c r="E249" i="20"/>
  <c r="E427" i="20"/>
  <c r="E182" i="20"/>
  <c r="E369" i="20"/>
  <c r="E220" i="20"/>
  <c r="E531" i="20"/>
  <c r="E368" i="20"/>
  <c r="E359" i="20"/>
  <c r="E39" i="20"/>
  <c r="E302" i="20"/>
  <c r="E418" i="20"/>
  <c r="E818" i="20"/>
  <c r="E60" i="20"/>
  <c r="E390" i="20"/>
  <c r="E135" i="20"/>
  <c r="E233" i="20"/>
  <c r="E414" i="20"/>
  <c r="E685" i="20"/>
  <c r="E480" i="20"/>
  <c r="E505" i="20"/>
  <c r="E333" i="20"/>
  <c r="E533" i="20"/>
  <c r="E534" i="20"/>
  <c r="E426" i="20"/>
  <c r="E563" i="20"/>
  <c r="E226" i="20"/>
  <c r="E209" i="20"/>
  <c r="E487" i="20"/>
  <c r="E72" i="20"/>
  <c r="E126" i="20"/>
  <c r="E229" i="20"/>
  <c r="E473" i="20"/>
  <c r="E119" i="20"/>
  <c r="E530" i="20"/>
  <c r="E412" i="20"/>
  <c r="E429" i="20"/>
  <c r="E274" i="20"/>
  <c r="E479" i="20"/>
  <c r="E529" i="20"/>
  <c r="E85" i="20"/>
  <c r="E370" i="20"/>
  <c r="E501" i="20"/>
  <c r="E155" i="20"/>
  <c r="E186" i="20"/>
  <c r="E184" i="20"/>
  <c r="E232" i="20"/>
  <c r="E207" i="20"/>
  <c r="E356" i="20"/>
  <c r="E490" i="20"/>
  <c r="E335" i="20"/>
  <c r="E631" i="20"/>
  <c r="E413" i="20"/>
  <c r="E87" i="20"/>
  <c r="E578" i="20"/>
  <c r="E59" i="20"/>
  <c r="E344" i="20"/>
  <c r="E348" i="20"/>
  <c r="E613" i="20"/>
  <c r="E421" i="20"/>
  <c r="E49" i="20"/>
  <c r="E311" i="20"/>
  <c r="E868" i="20"/>
  <c r="E44" i="20"/>
  <c r="E614" i="20"/>
  <c r="E598" i="20"/>
  <c r="E134" i="20"/>
  <c r="E244" i="20"/>
  <c r="E377" i="20"/>
  <c r="E570" i="20"/>
  <c r="E177" i="20"/>
  <c r="E246" i="20"/>
  <c r="E46" i="20"/>
  <c r="E223" i="20"/>
  <c r="E262" i="20"/>
  <c r="E393" i="20"/>
  <c r="E469" i="20"/>
  <c r="E497" i="20"/>
  <c r="E16" i="20"/>
  <c r="E143" i="20"/>
  <c r="E297" i="20"/>
  <c r="E562" i="20"/>
  <c r="E516" i="20"/>
  <c r="E166" i="20"/>
  <c r="E498" i="20"/>
  <c r="E573" i="20"/>
  <c r="E486" i="20"/>
  <c r="E679" i="20"/>
  <c r="E125" i="20"/>
  <c r="E318" i="20"/>
  <c r="E859" i="20"/>
  <c r="E68" i="20"/>
  <c r="E397" i="20"/>
  <c r="E574" i="20"/>
  <c r="E23" i="20"/>
  <c r="E80" i="20"/>
  <c r="E300" i="20"/>
  <c r="E398" i="20"/>
  <c r="E24" i="20"/>
  <c r="E112" i="20"/>
  <c r="E448" i="20"/>
  <c r="E383" i="20"/>
  <c r="E65" i="20"/>
  <c r="E551" i="20"/>
  <c r="E745" i="20"/>
  <c r="E673" i="20"/>
  <c r="E873" i="20"/>
  <c r="E737" i="20"/>
  <c r="E735" i="20"/>
  <c r="E702" i="20"/>
  <c r="E749" i="20"/>
  <c r="E820" i="20"/>
  <c r="E680" i="20"/>
  <c r="E849" i="20"/>
  <c r="E705" i="20"/>
  <c r="E665" i="20"/>
  <c r="E890" i="20"/>
  <c r="E699" i="20"/>
  <c r="E713" i="20"/>
  <c r="E899" i="20"/>
  <c r="E831" i="20"/>
  <c r="E656" i="20"/>
  <c r="E645" i="20"/>
  <c r="E686" i="20"/>
  <c r="E731" i="20"/>
  <c r="E765" i="20"/>
  <c r="E861" i="20"/>
  <c r="E813" i="20"/>
  <c r="E827" i="20"/>
  <c r="E650" i="20"/>
  <c r="E854" i="20"/>
  <c r="E871" i="20"/>
  <c r="E689" i="20"/>
  <c r="E641" i="20"/>
  <c r="E803" i="20"/>
  <c r="E879" i="20"/>
  <c r="E783" i="20"/>
  <c r="E711" i="20"/>
  <c r="E698" i="20"/>
  <c r="E823" i="20"/>
  <c r="E638" i="20"/>
  <c r="E817" i="20"/>
  <c r="E812" i="20"/>
  <c r="E714" i="20"/>
  <c r="E884" i="20"/>
  <c r="E877" i="20"/>
  <c r="E725" i="20"/>
  <c r="E860" i="20"/>
  <c r="E658" i="20"/>
  <c r="E757" i="20"/>
  <c r="E844" i="20"/>
  <c r="E867" i="20"/>
  <c r="E885" i="20"/>
  <c r="E771" i="20"/>
  <c r="E865" i="20"/>
  <c r="E882" i="20"/>
  <c r="E836" i="20"/>
  <c r="E761" i="20"/>
  <c r="E837" i="20"/>
  <c r="E647" i="20"/>
  <c r="E762" i="20"/>
  <c r="E751" i="20"/>
  <c r="E664" i="20"/>
  <c r="E677" i="20"/>
  <c r="E811" i="20"/>
  <c r="E830" i="20"/>
  <c r="E785" i="20"/>
  <c r="E766" i="20"/>
  <c r="E767" i="20"/>
  <c r="E804" i="20"/>
  <c r="E851" i="20"/>
  <c r="E724" i="20"/>
  <c r="E780" i="20"/>
  <c r="E862" i="20"/>
  <c r="E881" i="20"/>
  <c r="E855" i="20"/>
  <c r="E773" i="20"/>
  <c r="E720" i="20"/>
  <c r="E843" i="20"/>
  <c r="E667" i="20"/>
  <c r="E833" i="20"/>
  <c r="E715" i="20"/>
  <c r="E815" i="20"/>
  <c r="E864" i="20"/>
  <c r="E653" i="20"/>
  <c r="E674" i="20"/>
  <c r="E671" i="20"/>
  <c r="E894" i="20"/>
  <c r="E753" i="20"/>
  <c r="E897" i="20"/>
  <c r="E900" i="20"/>
  <c r="E738" i="20"/>
  <c r="E646" i="20"/>
  <c r="E750" i="20"/>
  <c r="E891" i="20"/>
  <c r="E688" i="20"/>
  <c r="E696" i="20"/>
  <c r="E829" i="20"/>
  <c r="E740" i="20"/>
  <c r="E822" i="20"/>
  <c r="E796" i="20"/>
  <c r="E788" i="20"/>
  <c r="E697" i="20"/>
  <c r="E802" i="20"/>
  <c r="E870" i="20"/>
  <c r="E742" i="20"/>
  <c r="E752" i="20"/>
  <c r="E637" i="20"/>
  <c r="E649" i="20"/>
  <c r="E779" i="20"/>
  <c r="E883" i="20"/>
  <c r="E839" i="20"/>
  <c r="E826" i="20"/>
  <c r="E792" i="20"/>
  <c r="E640" i="20"/>
  <c r="E853" i="20"/>
  <c r="E727" i="20"/>
  <c r="E691" i="20"/>
  <c r="E642" i="20"/>
  <c r="E746" i="20"/>
  <c r="E901" i="20"/>
  <c r="E902" i="20"/>
  <c r="E644" i="20"/>
  <c r="E889" i="20"/>
  <c r="E824" i="20"/>
  <c r="E838" i="20"/>
  <c r="E858" i="20"/>
  <c r="E790" i="20"/>
  <c r="E797" i="20"/>
  <c r="E661" i="20"/>
  <c r="E800" i="20"/>
  <c r="E700" i="20"/>
  <c r="E768" i="20"/>
  <c r="E852" i="20"/>
  <c r="E709" i="20"/>
  <c r="E668" i="20"/>
  <c r="E769" i="20"/>
  <c r="E703" i="20"/>
  <c r="E728" i="20"/>
  <c r="E687" i="20"/>
  <c r="E828" i="20"/>
  <c r="E732" i="20"/>
  <c r="E776" i="20"/>
  <c r="E875" i="20"/>
  <c r="E635" i="20"/>
  <c r="E892" i="20"/>
  <c r="E707" i="20"/>
  <c r="E636" i="20"/>
  <c r="E777" i="20"/>
  <c r="E763" i="20"/>
  <c r="E876" i="20"/>
  <c r="E825" i="20"/>
  <c r="E708" i="20"/>
  <c r="E806" i="20"/>
  <c r="E786" i="20"/>
  <c r="E639" i="20"/>
  <c r="E848" i="20"/>
  <c r="E701" i="20"/>
  <c r="E793" i="20"/>
  <c r="E684" i="20"/>
  <c r="E683" i="20"/>
  <c r="E887" i="20"/>
  <c r="E643" i="20"/>
  <c r="E660" i="20"/>
  <c r="E721" i="20"/>
  <c r="E722" i="20"/>
  <c r="E654" i="20"/>
  <c r="E856" i="20"/>
  <c r="E808" i="20"/>
  <c r="E736" i="20"/>
  <c r="E814" i="20"/>
  <c r="E840" i="20"/>
  <c r="E652" i="20"/>
  <c r="E841" i="20"/>
  <c r="E846" i="20"/>
  <c r="E694" i="20"/>
  <c r="E774" i="20"/>
  <c r="E678" i="20"/>
  <c r="E681" i="20"/>
  <c r="E781" i="20"/>
  <c r="E717" i="20"/>
  <c r="E747" i="20"/>
  <c r="E670" i="20"/>
  <c r="E821" i="20"/>
  <c r="E810" i="20"/>
  <c r="E784" i="20"/>
  <c r="E663" i="20"/>
  <c r="E676" i="20"/>
  <c r="E869" i="20"/>
  <c r="E741" i="20"/>
  <c r="E648" i="20"/>
  <c r="E733" i="20"/>
  <c r="E789" i="20"/>
  <c r="E893" i="20"/>
  <c r="E832" i="20"/>
  <c r="E651" i="20"/>
  <c r="E896" i="20"/>
  <c r="E743" i="20"/>
  <c r="E872" i="20"/>
  <c r="E755" i="20"/>
  <c r="E758" i="20"/>
  <c r="E795" i="20"/>
  <c r="E888" i="20"/>
  <c r="E693" i="20"/>
  <c r="E819" i="20"/>
  <c r="AG7" i="20"/>
  <c r="AQ901" i="20"/>
  <c r="AI901" i="20"/>
  <c r="V901" i="20" s="1"/>
  <c r="AG901" i="20"/>
  <c r="W901" i="20"/>
  <c r="C902" i="18"/>
  <c r="C904" i="18"/>
  <c r="D902" i="18"/>
  <c r="D903" i="18"/>
  <c r="D904" i="18"/>
  <c r="AT907" i="20" l="1"/>
  <c r="AY3" i="20"/>
  <c r="AR907" i="20"/>
  <c r="AS907" i="20"/>
  <c r="P901" i="20"/>
  <c r="O901" i="20"/>
  <c r="N901" i="20"/>
  <c r="Q901" i="20"/>
  <c r="C1" i="20"/>
  <c r="AF899" i="20"/>
  <c r="AH899" i="20"/>
  <c r="V899" i="20" s="1"/>
  <c r="AJ899" i="20"/>
  <c r="AK899" i="20"/>
  <c r="X899" i="20" s="1"/>
  <c r="AL899" i="20"/>
  <c r="Y899" i="20" s="1"/>
  <c r="AM899" i="20"/>
  <c r="Z899" i="20" s="1"/>
  <c r="AN899" i="20"/>
  <c r="AA899" i="20" s="1"/>
  <c r="AF900" i="20"/>
  <c r="AH900" i="20"/>
  <c r="V900" i="20" s="1"/>
  <c r="AJ900" i="20"/>
  <c r="AK900" i="20"/>
  <c r="X900" i="20" s="1"/>
  <c r="AL900" i="20"/>
  <c r="Y900" i="20" s="1"/>
  <c r="AM900" i="20"/>
  <c r="Z900" i="20" s="1"/>
  <c r="AN900" i="20"/>
  <c r="AA900" i="20" s="1"/>
  <c r="AF4" i="20"/>
  <c r="AH4" i="20"/>
  <c r="V4" i="20" s="1"/>
  <c r="AJ4" i="20"/>
  <c r="AK4" i="20"/>
  <c r="X4" i="20" s="1"/>
  <c r="AL4" i="20"/>
  <c r="Y4" i="20" s="1"/>
  <c r="AM4" i="20"/>
  <c r="Z4" i="20" s="1"/>
  <c r="AN4" i="20"/>
  <c r="AA4" i="20" s="1"/>
  <c r="AF5" i="20"/>
  <c r="AH5" i="20"/>
  <c r="V5" i="20" s="1"/>
  <c r="AJ5" i="20"/>
  <c r="AK5" i="20"/>
  <c r="X5" i="20" s="1"/>
  <c r="AL5" i="20"/>
  <c r="Y5" i="20" s="1"/>
  <c r="AM5" i="20"/>
  <c r="Z5" i="20" s="1"/>
  <c r="AN5" i="20"/>
  <c r="AA5" i="20" s="1"/>
  <c r="AH6" i="20"/>
  <c r="V6" i="20" s="1"/>
  <c r="AJ6" i="20"/>
  <c r="W6" i="20" s="1"/>
  <c r="AK6" i="20"/>
  <c r="X6" i="20" s="1"/>
  <c r="AL6" i="20"/>
  <c r="Y6" i="20" s="1"/>
  <c r="AM6" i="20"/>
  <c r="Z6" i="20" s="1"/>
  <c r="AN6" i="20"/>
  <c r="AA6" i="20" s="1"/>
  <c r="AF7" i="20"/>
  <c r="AH7" i="20"/>
  <c r="V7" i="20" s="1"/>
  <c r="AJ7" i="20"/>
  <c r="AK7" i="20"/>
  <c r="X7" i="20" s="1"/>
  <c r="AL7" i="20"/>
  <c r="Y7" i="20" s="1"/>
  <c r="AM7" i="20"/>
  <c r="Z7" i="20" s="1"/>
  <c r="AN7" i="20"/>
  <c r="AA7" i="20" s="1"/>
  <c r="AF8" i="20"/>
  <c r="AH8" i="20"/>
  <c r="V8" i="20" s="1"/>
  <c r="AJ8" i="20"/>
  <c r="AK8" i="20"/>
  <c r="X8" i="20" s="1"/>
  <c r="AL8" i="20"/>
  <c r="Y8" i="20" s="1"/>
  <c r="AM8" i="20"/>
  <c r="Z8" i="20" s="1"/>
  <c r="AN8" i="20"/>
  <c r="AA8" i="20" s="1"/>
  <c r="AF9" i="20"/>
  <c r="AH9" i="20"/>
  <c r="V9" i="20" s="1"/>
  <c r="AJ9" i="20"/>
  <c r="AK9" i="20"/>
  <c r="X9" i="20" s="1"/>
  <c r="AL9" i="20"/>
  <c r="Y9" i="20" s="1"/>
  <c r="AM9" i="20"/>
  <c r="Z9" i="20" s="1"/>
  <c r="AN9" i="20"/>
  <c r="AA9" i="20" s="1"/>
  <c r="AF10" i="20"/>
  <c r="AH10" i="20"/>
  <c r="V10" i="20" s="1"/>
  <c r="AJ10" i="20"/>
  <c r="AK10" i="20"/>
  <c r="X10" i="20" s="1"/>
  <c r="AL10" i="20"/>
  <c r="Y10" i="20" s="1"/>
  <c r="AM10" i="20"/>
  <c r="Z10" i="20" s="1"/>
  <c r="AN10" i="20"/>
  <c r="AA10" i="20" s="1"/>
  <c r="AF11" i="20"/>
  <c r="AH11" i="20"/>
  <c r="V11" i="20" s="1"/>
  <c r="AJ11" i="20"/>
  <c r="AK11" i="20"/>
  <c r="X11" i="20" s="1"/>
  <c r="AL11" i="20"/>
  <c r="Y11" i="20" s="1"/>
  <c r="AM11" i="20"/>
  <c r="Z11" i="20" s="1"/>
  <c r="AN11" i="20"/>
  <c r="AA11" i="20" s="1"/>
  <c r="AF12" i="20"/>
  <c r="AH12" i="20"/>
  <c r="V12" i="20" s="1"/>
  <c r="AJ12" i="20"/>
  <c r="AK12" i="20"/>
  <c r="X12" i="20" s="1"/>
  <c r="AL12" i="20"/>
  <c r="Y12" i="20" s="1"/>
  <c r="AM12" i="20"/>
  <c r="Z12" i="20" s="1"/>
  <c r="AN12" i="20"/>
  <c r="AA12" i="20" s="1"/>
  <c r="AF13" i="20"/>
  <c r="AH13" i="20"/>
  <c r="V13" i="20" s="1"/>
  <c r="AJ13" i="20"/>
  <c r="AK13" i="20"/>
  <c r="X13" i="20" s="1"/>
  <c r="AL13" i="20"/>
  <c r="Y13" i="20" s="1"/>
  <c r="AM13" i="20"/>
  <c r="Z13" i="20" s="1"/>
  <c r="AN13" i="20"/>
  <c r="AA13" i="20" s="1"/>
  <c r="AF14" i="20"/>
  <c r="AH14" i="20"/>
  <c r="V14" i="20" s="1"/>
  <c r="AJ14" i="20"/>
  <c r="AK14" i="20"/>
  <c r="X14" i="20" s="1"/>
  <c r="AL14" i="20"/>
  <c r="Y14" i="20" s="1"/>
  <c r="AM14" i="20"/>
  <c r="Z14" i="20" s="1"/>
  <c r="AN14" i="20"/>
  <c r="AA14" i="20" s="1"/>
  <c r="AF15" i="20"/>
  <c r="AH15" i="20"/>
  <c r="V15" i="20" s="1"/>
  <c r="AJ15" i="20"/>
  <c r="AK15" i="20"/>
  <c r="X15" i="20" s="1"/>
  <c r="AL15" i="20"/>
  <c r="Y15" i="20" s="1"/>
  <c r="AM15" i="20"/>
  <c r="Z15" i="20" s="1"/>
  <c r="AN15" i="20"/>
  <c r="AA15" i="20" s="1"/>
  <c r="AF16" i="20"/>
  <c r="AH16" i="20"/>
  <c r="V16" i="20" s="1"/>
  <c r="AJ16" i="20"/>
  <c r="AK16" i="20"/>
  <c r="X16" i="20" s="1"/>
  <c r="AL16" i="20"/>
  <c r="Y16" i="20" s="1"/>
  <c r="AM16" i="20"/>
  <c r="Z16" i="20" s="1"/>
  <c r="AN16" i="20"/>
  <c r="AA16" i="20" s="1"/>
  <c r="AF17" i="20"/>
  <c r="AH17" i="20"/>
  <c r="V17" i="20" s="1"/>
  <c r="AJ17" i="20"/>
  <c r="AK17" i="20"/>
  <c r="X17" i="20" s="1"/>
  <c r="AL17" i="20"/>
  <c r="Y17" i="20" s="1"/>
  <c r="AM17" i="20"/>
  <c r="Z17" i="20" s="1"/>
  <c r="AN17" i="20"/>
  <c r="AA17" i="20" s="1"/>
  <c r="AF18" i="20"/>
  <c r="AH18" i="20"/>
  <c r="V18" i="20" s="1"/>
  <c r="AJ18" i="20"/>
  <c r="AK18" i="20"/>
  <c r="X18" i="20" s="1"/>
  <c r="AL18" i="20"/>
  <c r="Y18" i="20" s="1"/>
  <c r="AM18" i="20"/>
  <c r="Z18" i="20" s="1"/>
  <c r="AN18" i="20"/>
  <c r="AA18" i="20" s="1"/>
  <c r="AF19" i="20"/>
  <c r="AH19" i="20"/>
  <c r="V19" i="20" s="1"/>
  <c r="AJ19" i="20"/>
  <c r="AK19" i="20"/>
  <c r="X19" i="20" s="1"/>
  <c r="AL19" i="20"/>
  <c r="Y19" i="20" s="1"/>
  <c r="AM19" i="20"/>
  <c r="Z19" i="20" s="1"/>
  <c r="AN19" i="20"/>
  <c r="AA19" i="20" s="1"/>
  <c r="AF20" i="20"/>
  <c r="AH20" i="20"/>
  <c r="V20" i="20" s="1"/>
  <c r="AJ20" i="20"/>
  <c r="AK20" i="20"/>
  <c r="X20" i="20" s="1"/>
  <c r="AL20" i="20"/>
  <c r="Y20" i="20" s="1"/>
  <c r="AM20" i="20"/>
  <c r="Z20" i="20" s="1"/>
  <c r="AN20" i="20"/>
  <c r="AA20" i="20" s="1"/>
  <c r="AF21" i="20"/>
  <c r="AJ21" i="20"/>
  <c r="AK21" i="20"/>
  <c r="X21" i="20" s="1"/>
  <c r="AL21" i="20"/>
  <c r="Y21" i="20" s="1"/>
  <c r="AM21" i="20"/>
  <c r="Z21" i="20" s="1"/>
  <c r="AN21" i="20"/>
  <c r="AA21" i="20" s="1"/>
  <c r="AF22" i="20"/>
  <c r="AH22" i="20"/>
  <c r="V22" i="20" s="1"/>
  <c r="AJ22" i="20"/>
  <c r="AK22" i="20"/>
  <c r="X22" i="20" s="1"/>
  <c r="AL22" i="20"/>
  <c r="Y22" i="20" s="1"/>
  <c r="AM22" i="20"/>
  <c r="Z22" i="20" s="1"/>
  <c r="AN22" i="20"/>
  <c r="AA22" i="20" s="1"/>
  <c r="AF23" i="20"/>
  <c r="AH23" i="20"/>
  <c r="V23" i="20" s="1"/>
  <c r="AJ23" i="20"/>
  <c r="AK23" i="20"/>
  <c r="X23" i="20" s="1"/>
  <c r="AL23" i="20"/>
  <c r="Y23" i="20" s="1"/>
  <c r="AM23" i="20"/>
  <c r="Z23" i="20" s="1"/>
  <c r="AN23" i="20"/>
  <c r="AA23" i="20" s="1"/>
  <c r="AF24" i="20"/>
  <c r="AH24" i="20"/>
  <c r="V24" i="20" s="1"/>
  <c r="AJ24" i="20"/>
  <c r="AK24" i="20"/>
  <c r="X24" i="20" s="1"/>
  <c r="AL24" i="20"/>
  <c r="Y24" i="20" s="1"/>
  <c r="AM24" i="20"/>
  <c r="Z24" i="20" s="1"/>
  <c r="AN24" i="20"/>
  <c r="AA24" i="20" s="1"/>
  <c r="AF25" i="20"/>
  <c r="AH25" i="20"/>
  <c r="V25" i="20" s="1"/>
  <c r="AJ25" i="20"/>
  <c r="AK25" i="20"/>
  <c r="X25" i="20" s="1"/>
  <c r="AL25" i="20"/>
  <c r="Y25" i="20" s="1"/>
  <c r="AM25" i="20"/>
  <c r="Z25" i="20" s="1"/>
  <c r="AN25" i="20"/>
  <c r="AA25" i="20" s="1"/>
  <c r="AF26" i="20"/>
  <c r="AH26" i="20"/>
  <c r="V26" i="20" s="1"/>
  <c r="AJ26" i="20"/>
  <c r="AK26" i="20"/>
  <c r="X26" i="20" s="1"/>
  <c r="AL26" i="20"/>
  <c r="Y26" i="20" s="1"/>
  <c r="AM26" i="20"/>
  <c r="Z26" i="20" s="1"/>
  <c r="AN26" i="20"/>
  <c r="AA26" i="20" s="1"/>
  <c r="AF27" i="20"/>
  <c r="AH27" i="20"/>
  <c r="V27" i="20" s="1"/>
  <c r="AJ27" i="20"/>
  <c r="AK27" i="20"/>
  <c r="X27" i="20" s="1"/>
  <c r="AL27" i="20"/>
  <c r="Y27" i="20" s="1"/>
  <c r="AM27" i="20"/>
  <c r="Z27" i="20" s="1"/>
  <c r="AN27" i="20"/>
  <c r="AA27" i="20" s="1"/>
  <c r="AF28" i="20"/>
  <c r="AH28" i="20"/>
  <c r="V28" i="20" s="1"/>
  <c r="AJ28" i="20"/>
  <c r="AK28" i="20"/>
  <c r="X28" i="20" s="1"/>
  <c r="AL28" i="20"/>
  <c r="Y28" i="20" s="1"/>
  <c r="AM28" i="20"/>
  <c r="Z28" i="20" s="1"/>
  <c r="AN28" i="20"/>
  <c r="AA28" i="20" s="1"/>
  <c r="AF29" i="20"/>
  <c r="AH29" i="20"/>
  <c r="V29" i="20" s="1"/>
  <c r="AJ29" i="20"/>
  <c r="AK29" i="20"/>
  <c r="X29" i="20" s="1"/>
  <c r="AL29" i="20"/>
  <c r="Y29" i="20" s="1"/>
  <c r="AM29" i="20"/>
  <c r="Z29" i="20" s="1"/>
  <c r="AN29" i="20"/>
  <c r="AA29" i="20" s="1"/>
  <c r="AF30" i="20"/>
  <c r="AH30" i="20"/>
  <c r="V30" i="20" s="1"/>
  <c r="AJ30" i="20"/>
  <c r="AK30" i="20"/>
  <c r="X30" i="20" s="1"/>
  <c r="AL30" i="20"/>
  <c r="Y30" i="20" s="1"/>
  <c r="AM30" i="20"/>
  <c r="Z30" i="20" s="1"/>
  <c r="AN30" i="20"/>
  <c r="AA30" i="20" s="1"/>
  <c r="AF31" i="20"/>
  <c r="AH31" i="20"/>
  <c r="V31" i="20" s="1"/>
  <c r="AJ31" i="20"/>
  <c r="AK31" i="20"/>
  <c r="X31" i="20" s="1"/>
  <c r="AL31" i="20"/>
  <c r="Y31" i="20" s="1"/>
  <c r="AM31" i="20"/>
  <c r="Z31" i="20" s="1"/>
  <c r="AN31" i="20"/>
  <c r="AA31" i="20" s="1"/>
  <c r="AF32" i="20"/>
  <c r="AH32" i="20"/>
  <c r="V32" i="20" s="1"/>
  <c r="AJ32" i="20"/>
  <c r="AK32" i="20"/>
  <c r="X32" i="20" s="1"/>
  <c r="AL32" i="20"/>
  <c r="Y32" i="20" s="1"/>
  <c r="AM32" i="20"/>
  <c r="Z32" i="20" s="1"/>
  <c r="AN32" i="20"/>
  <c r="AA32" i="20" s="1"/>
  <c r="AF33" i="20"/>
  <c r="AH33" i="20"/>
  <c r="V33" i="20" s="1"/>
  <c r="AJ33" i="20"/>
  <c r="AK33" i="20"/>
  <c r="X33" i="20" s="1"/>
  <c r="AL33" i="20"/>
  <c r="Y33" i="20" s="1"/>
  <c r="AM33" i="20"/>
  <c r="Z33" i="20" s="1"/>
  <c r="AN33" i="20"/>
  <c r="AA33" i="20" s="1"/>
  <c r="AF34" i="20"/>
  <c r="AH34" i="20"/>
  <c r="V34" i="20" s="1"/>
  <c r="AJ34" i="20"/>
  <c r="AK34" i="20"/>
  <c r="X34" i="20" s="1"/>
  <c r="AL34" i="20"/>
  <c r="Y34" i="20" s="1"/>
  <c r="AM34" i="20"/>
  <c r="Z34" i="20" s="1"/>
  <c r="AN34" i="20"/>
  <c r="AA34" i="20" s="1"/>
  <c r="AF35" i="20"/>
  <c r="AH35" i="20"/>
  <c r="V35" i="20" s="1"/>
  <c r="AJ35" i="20"/>
  <c r="AK35" i="20"/>
  <c r="X35" i="20" s="1"/>
  <c r="AL35" i="20"/>
  <c r="Y35" i="20" s="1"/>
  <c r="AM35" i="20"/>
  <c r="Z35" i="20" s="1"/>
  <c r="AN35" i="20"/>
  <c r="AA35" i="20" s="1"/>
  <c r="AF36" i="20"/>
  <c r="AH36" i="20"/>
  <c r="V36" i="20" s="1"/>
  <c r="AJ36" i="20"/>
  <c r="AK36" i="20"/>
  <c r="X36" i="20" s="1"/>
  <c r="AL36" i="20"/>
  <c r="Y36" i="20" s="1"/>
  <c r="AM36" i="20"/>
  <c r="Z36" i="20" s="1"/>
  <c r="AN36" i="20"/>
  <c r="AA36" i="20" s="1"/>
  <c r="AF37" i="20"/>
  <c r="AH37" i="20"/>
  <c r="V37" i="20" s="1"/>
  <c r="AJ37" i="20"/>
  <c r="AK37" i="20"/>
  <c r="X37" i="20" s="1"/>
  <c r="AL37" i="20"/>
  <c r="Y37" i="20" s="1"/>
  <c r="AM37" i="20"/>
  <c r="Z37" i="20" s="1"/>
  <c r="AN37" i="20"/>
  <c r="AA37" i="20" s="1"/>
  <c r="AF38" i="20"/>
  <c r="AH38" i="20"/>
  <c r="V38" i="20" s="1"/>
  <c r="AJ38" i="20"/>
  <c r="AK38" i="20"/>
  <c r="X38" i="20" s="1"/>
  <c r="AL38" i="20"/>
  <c r="Y38" i="20" s="1"/>
  <c r="AM38" i="20"/>
  <c r="Z38" i="20" s="1"/>
  <c r="AN38" i="20"/>
  <c r="AA38" i="20" s="1"/>
  <c r="AF39" i="20"/>
  <c r="AH39" i="20"/>
  <c r="V39" i="20" s="1"/>
  <c r="AJ39" i="20"/>
  <c r="AK39" i="20"/>
  <c r="X39" i="20" s="1"/>
  <c r="AL39" i="20"/>
  <c r="Y39" i="20" s="1"/>
  <c r="AM39" i="20"/>
  <c r="Z39" i="20" s="1"/>
  <c r="AN39" i="20"/>
  <c r="AA39" i="20" s="1"/>
  <c r="AF40" i="20"/>
  <c r="AH40" i="20"/>
  <c r="V40" i="20" s="1"/>
  <c r="AJ40" i="20"/>
  <c r="AK40" i="20"/>
  <c r="X40" i="20" s="1"/>
  <c r="AL40" i="20"/>
  <c r="Y40" i="20" s="1"/>
  <c r="AM40" i="20"/>
  <c r="Z40" i="20" s="1"/>
  <c r="AN40" i="20"/>
  <c r="AA40" i="20" s="1"/>
  <c r="AF41" i="20"/>
  <c r="AH41" i="20"/>
  <c r="V41" i="20" s="1"/>
  <c r="AJ41" i="20"/>
  <c r="AK41" i="20"/>
  <c r="X41" i="20" s="1"/>
  <c r="AL41" i="20"/>
  <c r="Y41" i="20" s="1"/>
  <c r="AM41" i="20"/>
  <c r="Z41" i="20" s="1"/>
  <c r="AN41" i="20"/>
  <c r="AA41" i="20" s="1"/>
  <c r="AF42" i="20"/>
  <c r="AH42" i="20"/>
  <c r="V42" i="20" s="1"/>
  <c r="AJ42" i="20"/>
  <c r="AK42" i="20"/>
  <c r="X42" i="20" s="1"/>
  <c r="AL42" i="20"/>
  <c r="Y42" i="20" s="1"/>
  <c r="AM42" i="20"/>
  <c r="Z42" i="20" s="1"/>
  <c r="AN42" i="20"/>
  <c r="AA42" i="20" s="1"/>
  <c r="AF43" i="20"/>
  <c r="AH43" i="20"/>
  <c r="V43" i="20" s="1"/>
  <c r="AJ43" i="20"/>
  <c r="AK43" i="20"/>
  <c r="X43" i="20" s="1"/>
  <c r="AL43" i="20"/>
  <c r="Y43" i="20" s="1"/>
  <c r="AM43" i="20"/>
  <c r="Z43" i="20" s="1"/>
  <c r="AN43" i="20"/>
  <c r="AA43" i="20" s="1"/>
  <c r="AF44" i="20"/>
  <c r="AH44" i="20"/>
  <c r="V44" i="20" s="1"/>
  <c r="AJ44" i="20"/>
  <c r="AK44" i="20"/>
  <c r="X44" i="20" s="1"/>
  <c r="AL44" i="20"/>
  <c r="Y44" i="20" s="1"/>
  <c r="AM44" i="20"/>
  <c r="Z44" i="20" s="1"/>
  <c r="AN44" i="20"/>
  <c r="AA44" i="20" s="1"/>
  <c r="AF45" i="20"/>
  <c r="AH45" i="20"/>
  <c r="V45" i="20" s="1"/>
  <c r="AJ45" i="20"/>
  <c r="AK45" i="20"/>
  <c r="X45" i="20" s="1"/>
  <c r="AL45" i="20"/>
  <c r="Y45" i="20" s="1"/>
  <c r="AM45" i="20"/>
  <c r="Z45" i="20" s="1"/>
  <c r="AN45" i="20"/>
  <c r="AA45" i="20" s="1"/>
  <c r="AF46" i="20"/>
  <c r="AH46" i="20"/>
  <c r="V46" i="20" s="1"/>
  <c r="AJ46" i="20"/>
  <c r="AK46" i="20"/>
  <c r="X46" i="20" s="1"/>
  <c r="AL46" i="20"/>
  <c r="Y46" i="20" s="1"/>
  <c r="AM46" i="20"/>
  <c r="Z46" i="20" s="1"/>
  <c r="AN46" i="20"/>
  <c r="AA46" i="20" s="1"/>
  <c r="AF47" i="20"/>
  <c r="AH47" i="20"/>
  <c r="V47" i="20" s="1"/>
  <c r="AJ47" i="20"/>
  <c r="AK47" i="20"/>
  <c r="X47" i="20" s="1"/>
  <c r="AL47" i="20"/>
  <c r="Y47" i="20" s="1"/>
  <c r="AM47" i="20"/>
  <c r="Z47" i="20" s="1"/>
  <c r="AN47" i="20"/>
  <c r="AA47" i="20" s="1"/>
  <c r="AF48" i="20"/>
  <c r="AH48" i="20"/>
  <c r="V48" i="20" s="1"/>
  <c r="AJ48" i="20"/>
  <c r="AK48" i="20"/>
  <c r="X48" i="20" s="1"/>
  <c r="AL48" i="20"/>
  <c r="Y48" i="20" s="1"/>
  <c r="AM48" i="20"/>
  <c r="Z48" i="20" s="1"/>
  <c r="AN48" i="20"/>
  <c r="AA48" i="20" s="1"/>
  <c r="AF49" i="20"/>
  <c r="AH49" i="20"/>
  <c r="V49" i="20" s="1"/>
  <c r="AJ49" i="20"/>
  <c r="AK49" i="20"/>
  <c r="X49" i="20" s="1"/>
  <c r="AL49" i="20"/>
  <c r="Y49" i="20" s="1"/>
  <c r="AM49" i="20"/>
  <c r="Z49" i="20" s="1"/>
  <c r="AN49" i="20"/>
  <c r="AA49" i="20" s="1"/>
  <c r="AF50" i="20"/>
  <c r="AH50" i="20"/>
  <c r="V50" i="20" s="1"/>
  <c r="AJ50" i="20"/>
  <c r="AK50" i="20"/>
  <c r="X50" i="20" s="1"/>
  <c r="AL50" i="20"/>
  <c r="Y50" i="20" s="1"/>
  <c r="AM50" i="20"/>
  <c r="Z50" i="20" s="1"/>
  <c r="AN50" i="20"/>
  <c r="AA50" i="20" s="1"/>
  <c r="AF51" i="20"/>
  <c r="AH51" i="20"/>
  <c r="V51" i="20" s="1"/>
  <c r="AJ51" i="20"/>
  <c r="AK51" i="20"/>
  <c r="X51" i="20" s="1"/>
  <c r="AL51" i="20"/>
  <c r="Y51" i="20" s="1"/>
  <c r="AM51" i="20"/>
  <c r="Z51" i="20" s="1"/>
  <c r="AN51" i="20"/>
  <c r="AA51" i="20" s="1"/>
  <c r="AF52" i="20"/>
  <c r="AH52" i="20"/>
  <c r="V52" i="20" s="1"/>
  <c r="AJ52" i="20"/>
  <c r="AK52" i="20"/>
  <c r="X52" i="20" s="1"/>
  <c r="AL52" i="20"/>
  <c r="Y52" i="20" s="1"/>
  <c r="AM52" i="20"/>
  <c r="Z52" i="20" s="1"/>
  <c r="AN52" i="20"/>
  <c r="AA52" i="20" s="1"/>
  <c r="AF53" i="20"/>
  <c r="AH53" i="20"/>
  <c r="V53" i="20" s="1"/>
  <c r="AJ53" i="20"/>
  <c r="AK53" i="20"/>
  <c r="X53" i="20" s="1"/>
  <c r="AL53" i="20"/>
  <c r="Y53" i="20" s="1"/>
  <c r="AM53" i="20"/>
  <c r="Z53" i="20" s="1"/>
  <c r="AN53" i="20"/>
  <c r="AA53" i="20" s="1"/>
  <c r="AF54" i="20"/>
  <c r="AH54" i="20"/>
  <c r="V54" i="20" s="1"/>
  <c r="AJ54" i="20"/>
  <c r="AK54" i="20"/>
  <c r="X54" i="20" s="1"/>
  <c r="AL54" i="20"/>
  <c r="Y54" i="20" s="1"/>
  <c r="AM54" i="20"/>
  <c r="Z54" i="20" s="1"/>
  <c r="AN54" i="20"/>
  <c r="AA54" i="20" s="1"/>
  <c r="AF55" i="20"/>
  <c r="AH55" i="20"/>
  <c r="V55" i="20" s="1"/>
  <c r="AJ55" i="20"/>
  <c r="AK55" i="20"/>
  <c r="X55" i="20" s="1"/>
  <c r="AL55" i="20"/>
  <c r="Y55" i="20" s="1"/>
  <c r="AM55" i="20"/>
  <c r="Z55" i="20" s="1"/>
  <c r="AN55" i="20"/>
  <c r="AA55" i="20" s="1"/>
  <c r="AF56" i="20"/>
  <c r="AH56" i="20"/>
  <c r="V56" i="20" s="1"/>
  <c r="AJ56" i="20"/>
  <c r="AK56" i="20"/>
  <c r="X56" i="20" s="1"/>
  <c r="AL56" i="20"/>
  <c r="Y56" i="20" s="1"/>
  <c r="AM56" i="20"/>
  <c r="Z56" i="20" s="1"/>
  <c r="AN56" i="20"/>
  <c r="AA56" i="20" s="1"/>
  <c r="AF57" i="20"/>
  <c r="AH57" i="20"/>
  <c r="V57" i="20" s="1"/>
  <c r="AJ57" i="20"/>
  <c r="AK57" i="20"/>
  <c r="X57" i="20" s="1"/>
  <c r="AL57" i="20"/>
  <c r="Y57" i="20" s="1"/>
  <c r="AM57" i="20"/>
  <c r="Z57" i="20" s="1"/>
  <c r="AN57" i="20"/>
  <c r="AA57" i="20" s="1"/>
  <c r="AF58" i="20"/>
  <c r="AH58" i="20"/>
  <c r="V58" i="20" s="1"/>
  <c r="AJ58" i="20"/>
  <c r="AK58" i="20"/>
  <c r="X58" i="20" s="1"/>
  <c r="AL58" i="20"/>
  <c r="Y58" i="20" s="1"/>
  <c r="AM58" i="20"/>
  <c r="Z58" i="20" s="1"/>
  <c r="AN58" i="20"/>
  <c r="AA58" i="20" s="1"/>
  <c r="AF59" i="20"/>
  <c r="AH59" i="20"/>
  <c r="V59" i="20" s="1"/>
  <c r="AJ59" i="20"/>
  <c r="AK59" i="20"/>
  <c r="X59" i="20" s="1"/>
  <c r="AL59" i="20"/>
  <c r="Y59" i="20" s="1"/>
  <c r="AM59" i="20"/>
  <c r="Z59" i="20" s="1"/>
  <c r="AN59" i="20"/>
  <c r="AA59" i="20" s="1"/>
  <c r="AF60" i="20"/>
  <c r="AH60" i="20"/>
  <c r="V60" i="20" s="1"/>
  <c r="AJ60" i="20"/>
  <c r="AK60" i="20"/>
  <c r="X60" i="20" s="1"/>
  <c r="AL60" i="20"/>
  <c r="Y60" i="20" s="1"/>
  <c r="AM60" i="20"/>
  <c r="Z60" i="20" s="1"/>
  <c r="AN60" i="20"/>
  <c r="AA60" i="20" s="1"/>
  <c r="AF61" i="20"/>
  <c r="AH61" i="20"/>
  <c r="V61" i="20" s="1"/>
  <c r="AJ61" i="20"/>
  <c r="AK61" i="20"/>
  <c r="X61" i="20" s="1"/>
  <c r="AL61" i="20"/>
  <c r="Y61" i="20" s="1"/>
  <c r="AM61" i="20"/>
  <c r="Z61" i="20" s="1"/>
  <c r="AN61" i="20"/>
  <c r="AA61" i="20" s="1"/>
  <c r="AF62" i="20"/>
  <c r="AH62" i="20"/>
  <c r="V62" i="20" s="1"/>
  <c r="AJ62" i="20"/>
  <c r="AK62" i="20"/>
  <c r="X62" i="20" s="1"/>
  <c r="AL62" i="20"/>
  <c r="Y62" i="20" s="1"/>
  <c r="AM62" i="20"/>
  <c r="Z62" i="20" s="1"/>
  <c r="AN62" i="20"/>
  <c r="AA62" i="20" s="1"/>
  <c r="AF63" i="20"/>
  <c r="AH63" i="20"/>
  <c r="V63" i="20" s="1"/>
  <c r="AJ63" i="20"/>
  <c r="AK63" i="20"/>
  <c r="X63" i="20" s="1"/>
  <c r="AL63" i="20"/>
  <c r="Y63" i="20" s="1"/>
  <c r="AM63" i="20"/>
  <c r="Z63" i="20" s="1"/>
  <c r="AN63" i="20"/>
  <c r="AA63" i="20" s="1"/>
  <c r="AF64" i="20"/>
  <c r="AH64" i="20"/>
  <c r="V64" i="20" s="1"/>
  <c r="AJ64" i="20"/>
  <c r="AK64" i="20"/>
  <c r="X64" i="20" s="1"/>
  <c r="AL64" i="20"/>
  <c r="Y64" i="20" s="1"/>
  <c r="AM64" i="20"/>
  <c r="Z64" i="20" s="1"/>
  <c r="AN64" i="20"/>
  <c r="AA64" i="20" s="1"/>
  <c r="AF65" i="20"/>
  <c r="AH65" i="20"/>
  <c r="V65" i="20" s="1"/>
  <c r="AJ65" i="20"/>
  <c r="AK65" i="20"/>
  <c r="X65" i="20" s="1"/>
  <c r="AL65" i="20"/>
  <c r="Y65" i="20" s="1"/>
  <c r="AM65" i="20"/>
  <c r="Z65" i="20" s="1"/>
  <c r="AN65" i="20"/>
  <c r="AA65" i="20" s="1"/>
  <c r="AF66" i="20"/>
  <c r="AH66" i="20"/>
  <c r="V66" i="20" s="1"/>
  <c r="AJ66" i="20"/>
  <c r="AK66" i="20"/>
  <c r="X66" i="20" s="1"/>
  <c r="AL66" i="20"/>
  <c r="Y66" i="20" s="1"/>
  <c r="AM66" i="20"/>
  <c r="Z66" i="20" s="1"/>
  <c r="AN66" i="20"/>
  <c r="AA66" i="20" s="1"/>
  <c r="AF67" i="20"/>
  <c r="AH67" i="20"/>
  <c r="V67" i="20" s="1"/>
  <c r="AJ67" i="20"/>
  <c r="AK67" i="20"/>
  <c r="X67" i="20" s="1"/>
  <c r="AL67" i="20"/>
  <c r="Y67" i="20" s="1"/>
  <c r="AM67" i="20"/>
  <c r="Z67" i="20" s="1"/>
  <c r="AN67" i="20"/>
  <c r="AA67" i="20" s="1"/>
  <c r="AF68" i="20"/>
  <c r="AH68" i="20"/>
  <c r="V68" i="20" s="1"/>
  <c r="AJ68" i="20"/>
  <c r="AK68" i="20"/>
  <c r="X68" i="20" s="1"/>
  <c r="AL68" i="20"/>
  <c r="Y68" i="20" s="1"/>
  <c r="AM68" i="20"/>
  <c r="Z68" i="20" s="1"/>
  <c r="AN68" i="20"/>
  <c r="AA68" i="20" s="1"/>
  <c r="AF69" i="20"/>
  <c r="AH69" i="20"/>
  <c r="V69" i="20" s="1"/>
  <c r="AJ69" i="20"/>
  <c r="AK69" i="20"/>
  <c r="X69" i="20" s="1"/>
  <c r="AL69" i="20"/>
  <c r="Y69" i="20" s="1"/>
  <c r="AM69" i="20"/>
  <c r="Z69" i="20" s="1"/>
  <c r="AN69" i="20"/>
  <c r="AA69" i="20" s="1"/>
  <c r="AF70" i="20"/>
  <c r="AH70" i="20"/>
  <c r="V70" i="20" s="1"/>
  <c r="AJ70" i="20"/>
  <c r="AK70" i="20"/>
  <c r="X70" i="20" s="1"/>
  <c r="AL70" i="20"/>
  <c r="Y70" i="20" s="1"/>
  <c r="AM70" i="20"/>
  <c r="Z70" i="20" s="1"/>
  <c r="AN70" i="20"/>
  <c r="AA70" i="20" s="1"/>
  <c r="AF71" i="20"/>
  <c r="AH71" i="20"/>
  <c r="V71" i="20" s="1"/>
  <c r="AJ71" i="20"/>
  <c r="AK71" i="20"/>
  <c r="X71" i="20" s="1"/>
  <c r="AL71" i="20"/>
  <c r="Y71" i="20" s="1"/>
  <c r="AM71" i="20"/>
  <c r="Z71" i="20" s="1"/>
  <c r="AN71" i="20"/>
  <c r="AA71" i="20" s="1"/>
  <c r="AF72" i="20"/>
  <c r="AH72" i="20"/>
  <c r="V72" i="20" s="1"/>
  <c r="AJ72" i="20"/>
  <c r="AK72" i="20"/>
  <c r="X72" i="20" s="1"/>
  <c r="AL72" i="20"/>
  <c r="Y72" i="20" s="1"/>
  <c r="AM72" i="20"/>
  <c r="Z72" i="20" s="1"/>
  <c r="AN72" i="20"/>
  <c r="AA72" i="20" s="1"/>
  <c r="AF73" i="20"/>
  <c r="AH73" i="20"/>
  <c r="V73" i="20" s="1"/>
  <c r="AJ73" i="20"/>
  <c r="AK73" i="20"/>
  <c r="X73" i="20" s="1"/>
  <c r="AL73" i="20"/>
  <c r="Y73" i="20" s="1"/>
  <c r="AM73" i="20"/>
  <c r="Z73" i="20" s="1"/>
  <c r="AN73" i="20"/>
  <c r="AA73" i="20" s="1"/>
  <c r="AF74" i="20"/>
  <c r="AH74" i="20"/>
  <c r="V74" i="20" s="1"/>
  <c r="AJ74" i="20"/>
  <c r="AK74" i="20"/>
  <c r="X74" i="20" s="1"/>
  <c r="AL74" i="20"/>
  <c r="Y74" i="20" s="1"/>
  <c r="AM74" i="20"/>
  <c r="Z74" i="20" s="1"/>
  <c r="AN74" i="20"/>
  <c r="AA74" i="20" s="1"/>
  <c r="AF75" i="20"/>
  <c r="AH75" i="20"/>
  <c r="V75" i="20" s="1"/>
  <c r="AJ75" i="20"/>
  <c r="AK75" i="20"/>
  <c r="X75" i="20" s="1"/>
  <c r="AL75" i="20"/>
  <c r="Y75" i="20" s="1"/>
  <c r="AM75" i="20"/>
  <c r="Z75" i="20" s="1"/>
  <c r="AN75" i="20"/>
  <c r="AA75" i="20" s="1"/>
  <c r="AF76" i="20"/>
  <c r="AH76" i="20"/>
  <c r="V76" i="20" s="1"/>
  <c r="AJ76" i="20"/>
  <c r="AK76" i="20"/>
  <c r="X76" i="20" s="1"/>
  <c r="AL76" i="20"/>
  <c r="Y76" i="20" s="1"/>
  <c r="AM76" i="20"/>
  <c r="Z76" i="20" s="1"/>
  <c r="AN76" i="20"/>
  <c r="AA76" i="20" s="1"/>
  <c r="AF77" i="20"/>
  <c r="AH77" i="20"/>
  <c r="V77" i="20" s="1"/>
  <c r="AJ77" i="20"/>
  <c r="AK77" i="20"/>
  <c r="X77" i="20" s="1"/>
  <c r="AL77" i="20"/>
  <c r="Y77" i="20" s="1"/>
  <c r="AM77" i="20"/>
  <c r="Z77" i="20" s="1"/>
  <c r="AN77" i="20"/>
  <c r="AA77" i="20" s="1"/>
  <c r="AF78" i="20"/>
  <c r="AH78" i="20"/>
  <c r="V78" i="20" s="1"/>
  <c r="AJ78" i="20"/>
  <c r="AK78" i="20"/>
  <c r="X78" i="20" s="1"/>
  <c r="AL78" i="20"/>
  <c r="Y78" i="20" s="1"/>
  <c r="AM78" i="20"/>
  <c r="Z78" i="20" s="1"/>
  <c r="AN78" i="20"/>
  <c r="AA78" i="20" s="1"/>
  <c r="AF79" i="20"/>
  <c r="AH79" i="20"/>
  <c r="V79" i="20" s="1"/>
  <c r="AJ79" i="20"/>
  <c r="AK79" i="20"/>
  <c r="X79" i="20" s="1"/>
  <c r="AL79" i="20"/>
  <c r="Y79" i="20" s="1"/>
  <c r="AM79" i="20"/>
  <c r="Z79" i="20" s="1"/>
  <c r="AN79" i="20"/>
  <c r="AA79" i="20" s="1"/>
  <c r="AF80" i="20"/>
  <c r="AH80" i="20"/>
  <c r="V80" i="20" s="1"/>
  <c r="AJ80" i="20"/>
  <c r="AK80" i="20"/>
  <c r="X80" i="20" s="1"/>
  <c r="AL80" i="20"/>
  <c r="Y80" i="20" s="1"/>
  <c r="AM80" i="20"/>
  <c r="Z80" i="20" s="1"/>
  <c r="AN80" i="20"/>
  <c r="AA80" i="20" s="1"/>
  <c r="AF81" i="20"/>
  <c r="AH81" i="20"/>
  <c r="V81" i="20" s="1"/>
  <c r="AJ81" i="20"/>
  <c r="AK81" i="20"/>
  <c r="X81" i="20" s="1"/>
  <c r="AL81" i="20"/>
  <c r="Y81" i="20" s="1"/>
  <c r="AM81" i="20"/>
  <c r="Z81" i="20" s="1"/>
  <c r="AN81" i="20"/>
  <c r="AA81" i="20" s="1"/>
  <c r="AF82" i="20"/>
  <c r="AH82" i="20"/>
  <c r="V82" i="20" s="1"/>
  <c r="AJ82" i="20"/>
  <c r="AK82" i="20"/>
  <c r="X82" i="20" s="1"/>
  <c r="AL82" i="20"/>
  <c r="Y82" i="20" s="1"/>
  <c r="AM82" i="20"/>
  <c r="Z82" i="20" s="1"/>
  <c r="AN82" i="20"/>
  <c r="AA82" i="20" s="1"/>
  <c r="AF83" i="20"/>
  <c r="AH83" i="20"/>
  <c r="V83" i="20" s="1"/>
  <c r="AJ83" i="20"/>
  <c r="AK83" i="20"/>
  <c r="X83" i="20" s="1"/>
  <c r="AL83" i="20"/>
  <c r="Y83" i="20" s="1"/>
  <c r="AM83" i="20"/>
  <c r="Z83" i="20" s="1"/>
  <c r="AN83" i="20"/>
  <c r="AA83" i="20" s="1"/>
  <c r="AF84" i="20"/>
  <c r="AH84" i="20"/>
  <c r="V84" i="20" s="1"/>
  <c r="AJ84" i="20"/>
  <c r="AK84" i="20"/>
  <c r="X84" i="20" s="1"/>
  <c r="AL84" i="20"/>
  <c r="Y84" i="20" s="1"/>
  <c r="AM84" i="20"/>
  <c r="Z84" i="20" s="1"/>
  <c r="AN84" i="20"/>
  <c r="AA84" i="20" s="1"/>
  <c r="AF85" i="20"/>
  <c r="AH85" i="20"/>
  <c r="V85" i="20" s="1"/>
  <c r="AJ85" i="20"/>
  <c r="AK85" i="20"/>
  <c r="X85" i="20" s="1"/>
  <c r="AL85" i="20"/>
  <c r="Y85" i="20" s="1"/>
  <c r="AM85" i="20"/>
  <c r="Z85" i="20" s="1"/>
  <c r="AN85" i="20"/>
  <c r="AA85" i="20" s="1"/>
  <c r="AF86" i="20"/>
  <c r="AH86" i="20"/>
  <c r="V86" i="20" s="1"/>
  <c r="AJ86" i="20"/>
  <c r="AK86" i="20"/>
  <c r="X86" i="20" s="1"/>
  <c r="AL86" i="20"/>
  <c r="Y86" i="20" s="1"/>
  <c r="AM86" i="20"/>
  <c r="Z86" i="20" s="1"/>
  <c r="AN86" i="20"/>
  <c r="AA86" i="20" s="1"/>
  <c r="AF87" i="20"/>
  <c r="AH87" i="20"/>
  <c r="V87" i="20" s="1"/>
  <c r="AJ87" i="20"/>
  <c r="AK87" i="20"/>
  <c r="X87" i="20" s="1"/>
  <c r="AL87" i="20"/>
  <c r="Y87" i="20" s="1"/>
  <c r="AM87" i="20"/>
  <c r="Z87" i="20" s="1"/>
  <c r="AN87" i="20"/>
  <c r="AA87" i="20" s="1"/>
  <c r="AF88" i="20"/>
  <c r="AH88" i="20"/>
  <c r="V88" i="20" s="1"/>
  <c r="AJ88" i="20"/>
  <c r="AK88" i="20"/>
  <c r="X88" i="20" s="1"/>
  <c r="AL88" i="20"/>
  <c r="Y88" i="20" s="1"/>
  <c r="AM88" i="20"/>
  <c r="Z88" i="20" s="1"/>
  <c r="AN88" i="20"/>
  <c r="AA88" i="20" s="1"/>
  <c r="AF89" i="20"/>
  <c r="AH89" i="20"/>
  <c r="V89" i="20" s="1"/>
  <c r="AJ89" i="20"/>
  <c r="AK89" i="20"/>
  <c r="X89" i="20" s="1"/>
  <c r="AL89" i="20"/>
  <c r="Y89" i="20" s="1"/>
  <c r="AM89" i="20"/>
  <c r="Z89" i="20" s="1"/>
  <c r="AN89" i="20"/>
  <c r="AA89" i="20" s="1"/>
  <c r="AF90" i="20"/>
  <c r="AH90" i="20"/>
  <c r="V90" i="20" s="1"/>
  <c r="AJ90" i="20"/>
  <c r="AK90" i="20"/>
  <c r="X90" i="20" s="1"/>
  <c r="AL90" i="20"/>
  <c r="Y90" i="20" s="1"/>
  <c r="AM90" i="20"/>
  <c r="Z90" i="20" s="1"/>
  <c r="AN90" i="20"/>
  <c r="AA90" i="20" s="1"/>
  <c r="AF91" i="20"/>
  <c r="AH91" i="20"/>
  <c r="V91" i="20" s="1"/>
  <c r="AJ91" i="20"/>
  <c r="AK91" i="20"/>
  <c r="X91" i="20" s="1"/>
  <c r="AL91" i="20"/>
  <c r="Y91" i="20" s="1"/>
  <c r="AM91" i="20"/>
  <c r="Z91" i="20" s="1"/>
  <c r="AN91" i="20"/>
  <c r="AA91" i="20" s="1"/>
  <c r="AF92" i="20"/>
  <c r="AH92" i="20"/>
  <c r="V92" i="20" s="1"/>
  <c r="AJ92" i="20"/>
  <c r="AK92" i="20"/>
  <c r="X92" i="20" s="1"/>
  <c r="AL92" i="20"/>
  <c r="Y92" i="20" s="1"/>
  <c r="AM92" i="20"/>
  <c r="Z92" i="20" s="1"/>
  <c r="AN92" i="20"/>
  <c r="AA92" i="20" s="1"/>
  <c r="AF93" i="20"/>
  <c r="AH93" i="20"/>
  <c r="V93" i="20" s="1"/>
  <c r="AJ93" i="20"/>
  <c r="AK93" i="20"/>
  <c r="X93" i="20" s="1"/>
  <c r="AL93" i="20"/>
  <c r="Y93" i="20" s="1"/>
  <c r="AM93" i="20"/>
  <c r="Z93" i="20" s="1"/>
  <c r="AN93" i="20"/>
  <c r="AA93" i="20" s="1"/>
  <c r="AF94" i="20"/>
  <c r="AH94" i="20"/>
  <c r="V94" i="20" s="1"/>
  <c r="AJ94" i="20"/>
  <c r="AK94" i="20"/>
  <c r="X94" i="20" s="1"/>
  <c r="AL94" i="20"/>
  <c r="Y94" i="20" s="1"/>
  <c r="AM94" i="20"/>
  <c r="Z94" i="20" s="1"/>
  <c r="AN94" i="20"/>
  <c r="AA94" i="20" s="1"/>
  <c r="AF95" i="20"/>
  <c r="AH95" i="20"/>
  <c r="V95" i="20" s="1"/>
  <c r="AJ95" i="20"/>
  <c r="AK95" i="20"/>
  <c r="X95" i="20" s="1"/>
  <c r="AL95" i="20"/>
  <c r="Y95" i="20" s="1"/>
  <c r="AM95" i="20"/>
  <c r="Z95" i="20" s="1"/>
  <c r="AN95" i="20"/>
  <c r="AA95" i="20" s="1"/>
  <c r="AF96" i="20"/>
  <c r="AH96" i="20"/>
  <c r="V96" i="20" s="1"/>
  <c r="AJ96" i="20"/>
  <c r="AK96" i="20"/>
  <c r="X96" i="20" s="1"/>
  <c r="AL96" i="20"/>
  <c r="Y96" i="20" s="1"/>
  <c r="AM96" i="20"/>
  <c r="Z96" i="20" s="1"/>
  <c r="AN96" i="20"/>
  <c r="AA96" i="20" s="1"/>
  <c r="AF97" i="20"/>
  <c r="AH97" i="20"/>
  <c r="V97" i="20" s="1"/>
  <c r="AJ97" i="20"/>
  <c r="AK97" i="20"/>
  <c r="X97" i="20" s="1"/>
  <c r="AL97" i="20"/>
  <c r="Y97" i="20" s="1"/>
  <c r="AM97" i="20"/>
  <c r="Z97" i="20" s="1"/>
  <c r="AN97" i="20"/>
  <c r="AA97" i="20" s="1"/>
  <c r="AF98" i="20"/>
  <c r="AH98" i="20"/>
  <c r="V98" i="20" s="1"/>
  <c r="AJ98" i="20"/>
  <c r="AK98" i="20"/>
  <c r="X98" i="20" s="1"/>
  <c r="AL98" i="20"/>
  <c r="Y98" i="20" s="1"/>
  <c r="AM98" i="20"/>
  <c r="Z98" i="20" s="1"/>
  <c r="AN98" i="20"/>
  <c r="AA98" i="20" s="1"/>
  <c r="AF99" i="20"/>
  <c r="AH99" i="20"/>
  <c r="V99" i="20" s="1"/>
  <c r="AJ99" i="20"/>
  <c r="AK99" i="20"/>
  <c r="X99" i="20" s="1"/>
  <c r="AL99" i="20"/>
  <c r="Y99" i="20" s="1"/>
  <c r="AM99" i="20"/>
  <c r="Z99" i="20" s="1"/>
  <c r="AN99" i="20"/>
  <c r="AA99" i="20" s="1"/>
  <c r="AF100" i="20"/>
  <c r="AH100" i="20"/>
  <c r="V100" i="20" s="1"/>
  <c r="AJ100" i="20"/>
  <c r="AK100" i="20"/>
  <c r="X100" i="20" s="1"/>
  <c r="AL100" i="20"/>
  <c r="Y100" i="20" s="1"/>
  <c r="AM100" i="20"/>
  <c r="Z100" i="20" s="1"/>
  <c r="AN100" i="20"/>
  <c r="AA100" i="20" s="1"/>
  <c r="AF101" i="20"/>
  <c r="AH101" i="20"/>
  <c r="V101" i="20" s="1"/>
  <c r="AJ101" i="20"/>
  <c r="AK101" i="20"/>
  <c r="X101" i="20" s="1"/>
  <c r="AL101" i="20"/>
  <c r="Y101" i="20" s="1"/>
  <c r="AM101" i="20"/>
  <c r="Z101" i="20" s="1"/>
  <c r="AN101" i="20"/>
  <c r="AA101" i="20" s="1"/>
  <c r="AF102" i="20"/>
  <c r="AH102" i="20"/>
  <c r="V102" i="20" s="1"/>
  <c r="AJ102" i="20"/>
  <c r="AK102" i="20"/>
  <c r="X102" i="20" s="1"/>
  <c r="AL102" i="20"/>
  <c r="Y102" i="20" s="1"/>
  <c r="AM102" i="20"/>
  <c r="Z102" i="20" s="1"/>
  <c r="AN102" i="20"/>
  <c r="AA102" i="20" s="1"/>
  <c r="AF103" i="20"/>
  <c r="AH103" i="20"/>
  <c r="V103" i="20" s="1"/>
  <c r="AJ103" i="20"/>
  <c r="AK103" i="20"/>
  <c r="X103" i="20" s="1"/>
  <c r="AL103" i="20"/>
  <c r="Y103" i="20" s="1"/>
  <c r="AM103" i="20"/>
  <c r="Z103" i="20" s="1"/>
  <c r="AN103" i="20"/>
  <c r="AA103" i="20" s="1"/>
  <c r="AF104" i="20"/>
  <c r="AH104" i="20"/>
  <c r="V104" i="20" s="1"/>
  <c r="AJ104" i="20"/>
  <c r="AK104" i="20"/>
  <c r="X104" i="20" s="1"/>
  <c r="AL104" i="20"/>
  <c r="Y104" i="20" s="1"/>
  <c r="AM104" i="20"/>
  <c r="Z104" i="20" s="1"/>
  <c r="AN104" i="20"/>
  <c r="AA104" i="20" s="1"/>
  <c r="AF105" i="20"/>
  <c r="AH105" i="20"/>
  <c r="V105" i="20" s="1"/>
  <c r="AJ105" i="20"/>
  <c r="AK105" i="20"/>
  <c r="X105" i="20" s="1"/>
  <c r="AL105" i="20"/>
  <c r="Y105" i="20" s="1"/>
  <c r="AM105" i="20"/>
  <c r="Z105" i="20" s="1"/>
  <c r="AN105" i="20"/>
  <c r="AA105" i="20" s="1"/>
  <c r="AF106" i="20"/>
  <c r="AH106" i="20"/>
  <c r="V106" i="20" s="1"/>
  <c r="AJ106" i="20"/>
  <c r="AK106" i="20"/>
  <c r="X106" i="20" s="1"/>
  <c r="AL106" i="20"/>
  <c r="Y106" i="20" s="1"/>
  <c r="AM106" i="20"/>
  <c r="Z106" i="20" s="1"/>
  <c r="AN106" i="20"/>
  <c r="AA106" i="20" s="1"/>
  <c r="AF107" i="20"/>
  <c r="AH107" i="20"/>
  <c r="V107" i="20" s="1"/>
  <c r="AJ107" i="20"/>
  <c r="AK107" i="20"/>
  <c r="X107" i="20" s="1"/>
  <c r="AL107" i="20"/>
  <c r="Y107" i="20" s="1"/>
  <c r="AM107" i="20"/>
  <c r="Z107" i="20" s="1"/>
  <c r="AN107" i="20"/>
  <c r="AA107" i="20" s="1"/>
  <c r="AF108" i="20"/>
  <c r="AH108" i="20"/>
  <c r="V108" i="20" s="1"/>
  <c r="AJ108" i="20"/>
  <c r="AK108" i="20"/>
  <c r="X108" i="20" s="1"/>
  <c r="AL108" i="20"/>
  <c r="Y108" i="20" s="1"/>
  <c r="AM108" i="20"/>
  <c r="Z108" i="20" s="1"/>
  <c r="AN108" i="20"/>
  <c r="AA108" i="20" s="1"/>
  <c r="AF109" i="20"/>
  <c r="AH109" i="20"/>
  <c r="V109" i="20" s="1"/>
  <c r="AJ109" i="20"/>
  <c r="AK109" i="20"/>
  <c r="X109" i="20" s="1"/>
  <c r="AL109" i="20"/>
  <c r="Y109" i="20" s="1"/>
  <c r="AM109" i="20"/>
  <c r="Z109" i="20" s="1"/>
  <c r="AN109" i="20"/>
  <c r="AA109" i="20" s="1"/>
  <c r="AF110" i="20"/>
  <c r="AH110" i="20"/>
  <c r="V110" i="20" s="1"/>
  <c r="AJ110" i="20"/>
  <c r="AK110" i="20"/>
  <c r="X110" i="20" s="1"/>
  <c r="AL110" i="20"/>
  <c r="Y110" i="20" s="1"/>
  <c r="AM110" i="20"/>
  <c r="Z110" i="20" s="1"/>
  <c r="AN110" i="20"/>
  <c r="AA110" i="20" s="1"/>
  <c r="AF111" i="20"/>
  <c r="AH111" i="20"/>
  <c r="V111" i="20" s="1"/>
  <c r="AJ111" i="20"/>
  <c r="AK111" i="20"/>
  <c r="X111" i="20" s="1"/>
  <c r="AL111" i="20"/>
  <c r="Y111" i="20" s="1"/>
  <c r="AM111" i="20"/>
  <c r="Z111" i="20" s="1"/>
  <c r="AN111" i="20"/>
  <c r="AA111" i="20" s="1"/>
  <c r="AF112" i="20"/>
  <c r="AH112" i="20"/>
  <c r="V112" i="20" s="1"/>
  <c r="AJ112" i="20"/>
  <c r="AK112" i="20"/>
  <c r="X112" i="20" s="1"/>
  <c r="AL112" i="20"/>
  <c r="Y112" i="20" s="1"/>
  <c r="AM112" i="20"/>
  <c r="Z112" i="20" s="1"/>
  <c r="AN112" i="20"/>
  <c r="AA112" i="20" s="1"/>
  <c r="AF113" i="20"/>
  <c r="AH113" i="20"/>
  <c r="V113" i="20" s="1"/>
  <c r="AJ113" i="20"/>
  <c r="AK113" i="20"/>
  <c r="X113" i="20" s="1"/>
  <c r="AL113" i="20"/>
  <c r="Y113" i="20" s="1"/>
  <c r="AM113" i="20"/>
  <c r="Z113" i="20" s="1"/>
  <c r="AN113" i="20"/>
  <c r="AA113" i="20" s="1"/>
  <c r="AF114" i="20"/>
  <c r="AH114" i="20"/>
  <c r="V114" i="20" s="1"/>
  <c r="AJ114" i="20"/>
  <c r="AK114" i="20"/>
  <c r="X114" i="20" s="1"/>
  <c r="AL114" i="20"/>
  <c r="Y114" i="20" s="1"/>
  <c r="AM114" i="20"/>
  <c r="Z114" i="20" s="1"/>
  <c r="AN114" i="20"/>
  <c r="AA114" i="20" s="1"/>
  <c r="AF115" i="20"/>
  <c r="AH115" i="20"/>
  <c r="V115" i="20" s="1"/>
  <c r="AJ115" i="20"/>
  <c r="AK115" i="20"/>
  <c r="X115" i="20" s="1"/>
  <c r="AL115" i="20"/>
  <c r="Y115" i="20" s="1"/>
  <c r="AM115" i="20"/>
  <c r="Z115" i="20" s="1"/>
  <c r="AN115" i="20"/>
  <c r="AA115" i="20" s="1"/>
  <c r="AF116" i="20"/>
  <c r="AH116" i="20"/>
  <c r="V116" i="20" s="1"/>
  <c r="AJ116" i="20"/>
  <c r="AK116" i="20"/>
  <c r="X116" i="20" s="1"/>
  <c r="AL116" i="20"/>
  <c r="Y116" i="20" s="1"/>
  <c r="AM116" i="20"/>
  <c r="Z116" i="20" s="1"/>
  <c r="AN116" i="20"/>
  <c r="AA116" i="20" s="1"/>
  <c r="AF117" i="20"/>
  <c r="AH117" i="20"/>
  <c r="V117" i="20" s="1"/>
  <c r="AJ117" i="20"/>
  <c r="AK117" i="20"/>
  <c r="X117" i="20" s="1"/>
  <c r="AL117" i="20"/>
  <c r="Y117" i="20" s="1"/>
  <c r="AM117" i="20"/>
  <c r="Z117" i="20" s="1"/>
  <c r="AN117" i="20"/>
  <c r="AA117" i="20" s="1"/>
  <c r="AF118" i="20"/>
  <c r="AH118" i="20"/>
  <c r="V118" i="20" s="1"/>
  <c r="AJ118" i="20"/>
  <c r="AK118" i="20"/>
  <c r="X118" i="20" s="1"/>
  <c r="AL118" i="20"/>
  <c r="Y118" i="20" s="1"/>
  <c r="AM118" i="20"/>
  <c r="Z118" i="20" s="1"/>
  <c r="AN118" i="20"/>
  <c r="AA118" i="20" s="1"/>
  <c r="AF119" i="20"/>
  <c r="AH119" i="20"/>
  <c r="V119" i="20" s="1"/>
  <c r="AJ119" i="20"/>
  <c r="AK119" i="20"/>
  <c r="X119" i="20" s="1"/>
  <c r="AL119" i="20"/>
  <c r="Y119" i="20" s="1"/>
  <c r="AM119" i="20"/>
  <c r="Z119" i="20" s="1"/>
  <c r="AN119" i="20"/>
  <c r="AA119" i="20" s="1"/>
  <c r="AF120" i="20"/>
  <c r="AH120" i="20"/>
  <c r="V120" i="20" s="1"/>
  <c r="AJ120" i="20"/>
  <c r="AK120" i="20"/>
  <c r="X120" i="20" s="1"/>
  <c r="AL120" i="20"/>
  <c r="Y120" i="20" s="1"/>
  <c r="AM120" i="20"/>
  <c r="Z120" i="20" s="1"/>
  <c r="AN120" i="20"/>
  <c r="AA120" i="20" s="1"/>
  <c r="AF121" i="20"/>
  <c r="AH121" i="20"/>
  <c r="V121" i="20" s="1"/>
  <c r="AJ121" i="20"/>
  <c r="AK121" i="20"/>
  <c r="X121" i="20" s="1"/>
  <c r="AL121" i="20"/>
  <c r="Y121" i="20" s="1"/>
  <c r="AM121" i="20"/>
  <c r="Z121" i="20" s="1"/>
  <c r="AN121" i="20"/>
  <c r="AA121" i="20" s="1"/>
  <c r="AF122" i="20"/>
  <c r="AH122" i="20"/>
  <c r="V122" i="20" s="1"/>
  <c r="AJ122" i="20"/>
  <c r="AK122" i="20"/>
  <c r="X122" i="20" s="1"/>
  <c r="AL122" i="20"/>
  <c r="Y122" i="20" s="1"/>
  <c r="AM122" i="20"/>
  <c r="Z122" i="20" s="1"/>
  <c r="AN122" i="20"/>
  <c r="AA122" i="20" s="1"/>
  <c r="AF123" i="20"/>
  <c r="AH123" i="20"/>
  <c r="V123" i="20" s="1"/>
  <c r="AJ123" i="20"/>
  <c r="AK123" i="20"/>
  <c r="X123" i="20" s="1"/>
  <c r="AL123" i="20"/>
  <c r="Y123" i="20" s="1"/>
  <c r="AM123" i="20"/>
  <c r="Z123" i="20" s="1"/>
  <c r="AN123" i="20"/>
  <c r="AA123" i="20" s="1"/>
  <c r="AF124" i="20"/>
  <c r="AH124" i="20"/>
  <c r="V124" i="20" s="1"/>
  <c r="AJ124" i="20"/>
  <c r="AK124" i="20"/>
  <c r="X124" i="20" s="1"/>
  <c r="AL124" i="20"/>
  <c r="Y124" i="20" s="1"/>
  <c r="AM124" i="20"/>
  <c r="Z124" i="20" s="1"/>
  <c r="AN124" i="20"/>
  <c r="AA124" i="20" s="1"/>
  <c r="AF125" i="20"/>
  <c r="AH125" i="20"/>
  <c r="V125" i="20" s="1"/>
  <c r="AJ125" i="20"/>
  <c r="AK125" i="20"/>
  <c r="X125" i="20" s="1"/>
  <c r="AL125" i="20"/>
  <c r="Y125" i="20" s="1"/>
  <c r="AM125" i="20"/>
  <c r="Z125" i="20" s="1"/>
  <c r="AN125" i="20"/>
  <c r="AA125" i="20" s="1"/>
  <c r="AF126" i="20"/>
  <c r="AH126" i="20"/>
  <c r="V126" i="20" s="1"/>
  <c r="AJ126" i="20"/>
  <c r="AK126" i="20"/>
  <c r="X126" i="20" s="1"/>
  <c r="AL126" i="20"/>
  <c r="Y126" i="20" s="1"/>
  <c r="AM126" i="20"/>
  <c r="Z126" i="20" s="1"/>
  <c r="AN126" i="20"/>
  <c r="AA126" i="20" s="1"/>
  <c r="AF127" i="20"/>
  <c r="AH127" i="20"/>
  <c r="V127" i="20" s="1"/>
  <c r="AJ127" i="20"/>
  <c r="AK127" i="20"/>
  <c r="X127" i="20" s="1"/>
  <c r="AL127" i="20"/>
  <c r="Y127" i="20" s="1"/>
  <c r="AM127" i="20"/>
  <c r="Z127" i="20" s="1"/>
  <c r="AN127" i="20"/>
  <c r="AA127" i="20" s="1"/>
  <c r="AF128" i="20"/>
  <c r="AH128" i="20"/>
  <c r="V128" i="20" s="1"/>
  <c r="AJ128" i="20"/>
  <c r="AK128" i="20"/>
  <c r="X128" i="20" s="1"/>
  <c r="AL128" i="20"/>
  <c r="Y128" i="20" s="1"/>
  <c r="AM128" i="20"/>
  <c r="Z128" i="20" s="1"/>
  <c r="AN128" i="20"/>
  <c r="AA128" i="20" s="1"/>
  <c r="AF129" i="20"/>
  <c r="AH129" i="20"/>
  <c r="V129" i="20" s="1"/>
  <c r="AJ129" i="20"/>
  <c r="AK129" i="20"/>
  <c r="X129" i="20" s="1"/>
  <c r="AL129" i="20"/>
  <c r="Y129" i="20" s="1"/>
  <c r="AM129" i="20"/>
  <c r="Z129" i="20" s="1"/>
  <c r="AN129" i="20"/>
  <c r="AA129" i="20" s="1"/>
  <c r="AF130" i="20"/>
  <c r="AH130" i="20"/>
  <c r="V130" i="20" s="1"/>
  <c r="AJ130" i="20"/>
  <c r="AK130" i="20"/>
  <c r="X130" i="20" s="1"/>
  <c r="AL130" i="20"/>
  <c r="Y130" i="20" s="1"/>
  <c r="AM130" i="20"/>
  <c r="Z130" i="20" s="1"/>
  <c r="AN130" i="20"/>
  <c r="AA130" i="20" s="1"/>
  <c r="AF131" i="20"/>
  <c r="AH131" i="20"/>
  <c r="V131" i="20" s="1"/>
  <c r="AJ131" i="20"/>
  <c r="AK131" i="20"/>
  <c r="X131" i="20" s="1"/>
  <c r="AL131" i="20"/>
  <c r="Y131" i="20" s="1"/>
  <c r="AM131" i="20"/>
  <c r="Z131" i="20" s="1"/>
  <c r="AN131" i="20"/>
  <c r="AA131" i="20" s="1"/>
  <c r="AF132" i="20"/>
  <c r="AH132" i="20"/>
  <c r="V132" i="20" s="1"/>
  <c r="AJ132" i="20"/>
  <c r="AK132" i="20"/>
  <c r="X132" i="20" s="1"/>
  <c r="AL132" i="20"/>
  <c r="Y132" i="20" s="1"/>
  <c r="AM132" i="20"/>
  <c r="Z132" i="20" s="1"/>
  <c r="AN132" i="20"/>
  <c r="AA132" i="20" s="1"/>
  <c r="AF133" i="20"/>
  <c r="AH133" i="20"/>
  <c r="V133" i="20" s="1"/>
  <c r="AJ133" i="20"/>
  <c r="AK133" i="20"/>
  <c r="X133" i="20" s="1"/>
  <c r="AL133" i="20"/>
  <c r="Y133" i="20" s="1"/>
  <c r="AM133" i="20"/>
  <c r="Z133" i="20" s="1"/>
  <c r="AN133" i="20"/>
  <c r="AA133" i="20" s="1"/>
  <c r="AF134" i="20"/>
  <c r="AH134" i="20"/>
  <c r="V134" i="20" s="1"/>
  <c r="AJ134" i="20"/>
  <c r="AK134" i="20"/>
  <c r="X134" i="20" s="1"/>
  <c r="AL134" i="20"/>
  <c r="Y134" i="20" s="1"/>
  <c r="AM134" i="20"/>
  <c r="Z134" i="20" s="1"/>
  <c r="AN134" i="20"/>
  <c r="AA134" i="20" s="1"/>
  <c r="AF135" i="20"/>
  <c r="AH135" i="20"/>
  <c r="V135" i="20" s="1"/>
  <c r="AJ135" i="20"/>
  <c r="AK135" i="20"/>
  <c r="X135" i="20" s="1"/>
  <c r="AL135" i="20"/>
  <c r="Y135" i="20" s="1"/>
  <c r="AM135" i="20"/>
  <c r="Z135" i="20" s="1"/>
  <c r="AN135" i="20"/>
  <c r="AA135" i="20" s="1"/>
  <c r="AF136" i="20"/>
  <c r="AH136" i="20"/>
  <c r="V136" i="20" s="1"/>
  <c r="AJ136" i="20"/>
  <c r="AK136" i="20"/>
  <c r="X136" i="20" s="1"/>
  <c r="AL136" i="20"/>
  <c r="Y136" i="20" s="1"/>
  <c r="AM136" i="20"/>
  <c r="Z136" i="20" s="1"/>
  <c r="AN136" i="20"/>
  <c r="AA136" i="20" s="1"/>
  <c r="AF137" i="20"/>
  <c r="AH137" i="20"/>
  <c r="V137" i="20" s="1"/>
  <c r="AJ137" i="20"/>
  <c r="AK137" i="20"/>
  <c r="X137" i="20" s="1"/>
  <c r="AL137" i="20"/>
  <c r="Y137" i="20" s="1"/>
  <c r="AM137" i="20"/>
  <c r="Z137" i="20" s="1"/>
  <c r="AN137" i="20"/>
  <c r="AA137" i="20" s="1"/>
  <c r="AF138" i="20"/>
  <c r="AH138" i="20"/>
  <c r="V138" i="20" s="1"/>
  <c r="AJ138" i="20"/>
  <c r="AK138" i="20"/>
  <c r="X138" i="20" s="1"/>
  <c r="AL138" i="20"/>
  <c r="Y138" i="20" s="1"/>
  <c r="AM138" i="20"/>
  <c r="Z138" i="20" s="1"/>
  <c r="AN138" i="20"/>
  <c r="AA138" i="20" s="1"/>
  <c r="AF139" i="20"/>
  <c r="AH139" i="20"/>
  <c r="V139" i="20" s="1"/>
  <c r="AJ139" i="20"/>
  <c r="AK139" i="20"/>
  <c r="X139" i="20" s="1"/>
  <c r="AL139" i="20"/>
  <c r="Y139" i="20" s="1"/>
  <c r="AM139" i="20"/>
  <c r="Z139" i="20" s="1"/>
  <c r="AN139" i="20"/>
  <c r="AA139" i="20" s="1"/>
  <c r="AF140" i="20"/>
  <c r="AH140" i="20"/>
  <c r="V140" i="20" s="1"/>
  <c r="AJ140" i="20"/>
  <c r="AK140" i="20"/>
  <c r="X140" i="20" s="1"/>
  <c r="AL140" i="20"/>
  <c r="Y140" i="20" s="1"/>
  <c r="AM140" i="20"/>
  <c r="Z140" i="20" s="1"/>
  <c r="AN140" i="20"/>
  <c r="AA140" i="20" s="1"/>
  <c r="AF141" i="20"/>
  <c r="AH141" i="20"/>
  <c r="V141" i="20" s="1"/>
  <c r="AJ141" i="20"/>
  <c r="AK141" i="20"/>
  <c r="X141" i="20" s="1"/>
  <c r="AL141" i="20"/>
  <c r="Y141" i="20" s="1"/>
  <c r="AM141" i="20"/>
  <c r="Z141" i="20" s="1"/>
  <c r="AN141" i="20"/>
  <c r="AA141" i="20" s="1"/>
  <c r="AF142" i="20"/>
  <c r="AH142" i="20"/>
  <c r="V142" i="20" s="1"/>
  <c r="AJ142" i="20"/>
  <c r="AK142" i="20"/>
  <c r="X142" i="20" s="1"/>
  <c r="AL142" i="20"/>
  <c r="Y142" i="20" s="1"/>
  <c r="AM142" i="20"/>
  <c r="Z142" i="20" s="1"/>
  <c r="AN142" i="20"/>
  <c r="AA142" i="20" s="1"/>
  <c r="AF143" i="20"/>
  <c r="AH143" i="20"/>
  <c r="V143" i="20" s="1"/>
  <c r="AJ143" i="20"/>
  <c r="AK143" i="20"/>
  <c r="X143" i="20" s="1"/>
  <c r="AL143" i="20"/>
  <c r="Y143" i="20" s="1"/>
  <c r="AM143" i="20"/>
  <c r="Z143" i="20" s="1"/>
  <c r="AN143" i="20"/>
  <c r="AA143" i="20" s="1"/>
  <c r="AF144" i="20"/>
  <c r="AH144" i="20"/>
  <c r="V144" i="20" s="1"/>
  <c r="AJ144" i="20"/>
  <c r="AK144" i="20"/>
  <c r="X144" i="20" s="1"/>
  <c r="AL144" i="20"/>
  <c r="Y144" i="20" s="1"/>
  <c r="AM144" i="20"/>
  <c r="Z144" i="20" s="1"/>
  <c r="AN144" i="20"/>
  <c r="AA144" i="20" s="1"/>
  <c r="AF145" i="20"/>
  <c r="AH145" i="20"/>
  <c r="V145" i="20" s="1"/>
  <c r="AJ145" i="20"/>
  <c r="AK145" i="20"/>
  <c r="X145" i="20" s="1"/>
  <c r="AL145" i="20"/>
  <c r="Y145" i="20" s="1"/>
  <c r="AM145" i="20"/>
  <c r="Z145" i="20" s="1"/>
  <c r="AN145" i="20"/>
  <c r="AA145" i="20" s="1"/>
  <c r="AF146" i="20"/>
  <c r="AH146" i="20"/>
  <c r="V146" i="20" s="1"/>
  <c r="AJ146" i="20"/>
  <c r="AK146" i="20"/>
  <c r="X146" i="20" s="1"/>
  <c r="AL146" i="20"/>
  <c r="Y146" i="20" s="1"/>
  <c r="AM146" i="20"/>
  <c r="Z146" i="20" s="1"/>
  <c r="AN146" i="20"/>
  <c r="AA146" i="20" s="1"/>
  <c r="AF147" i="20"/>
  <c r="AH147" i="20"/>
  <c r="V147" i="20" s="1"/>
  <c r="AJ147" i="20"/>
  <c r="AK147" i="20"/>
  <c r="X147" i="20" s="1"/>
  <c r="AL147" i="20"/>
  <c r="Y147" i="20" s="1"/>
  <c r="AM147" i="20"/>
  <c r="Z147" i="20" s="1"/>
  <c r="AN147" i="20"/>
  <c r="AA147" i="20" s="1"/>
  <c r="AF148" i="20"/>
  <c r="AH148" i="20"/>
  <c r="V148" i="20" s="1"/>
  <c r="AJ148" i="20"/>
  <c r="AK148" i="20"/>
  <c r="X148" i="20" s="1"/>
  <c r="AL148" i="20"/>
  <c r="Y148" i="20" s="1"/>
  <c r="AM148" i="20"/>
  <c r="Z148" i="20" s="1"/>
  <c r="AN148" i="20"/>
  <c r="AA148" i="20" s="1"/>
  <c r="AF149" i="20"/>
  <c r="AH149" i="20"/>
  <c r="V149" i="20" s="1"/>
  <c r="AJ149" i="20"/>
  <c r="AK149" i="20"/>
  <c r="X149" i="20" s="1"/>
  <c r="AL149" i="20"/>
  <c r="Y149" i="20" s="1"/>
  <c r="AM149" i="20"/>
  <c r="Z149" i="20" s="1"/>
  <c r="AN149" i="20"/>
  <c r="AA149" i="20" s="1"/>
  <c r="AF150" i="20"/>
  <c r="AH150" i="20"/>
  <c r="V150" i="20" s="1"/>
  <c r="AJ150" i="20"/>
  <c r="AK150" i="20"/>
  <c r="X150" i="20" s="1"/>
  <c r="AL150" i="20"/>
  <c r="Y150" i="20" s="1"/>
  <c r="AM150" i="20"/>
  <c r="Z150" i="20" s="1"/>
  <c r="AN150" i="20"/>
  <c r="AA150" i="20" s="1"/>
  <c r="AF151" i="20"/>
  <c r="AH151" i="20"/>
  <c r="V151" i="20" s="1"/>
  <c r="AJ151" i="20"/>
  <c r="AK151" i="20"/>
  <c r="X151" i="20" s="1"/>
  <c r="AL151" i="20"/>
  <c r="Y151" i="20" s="1"/>
  <c r="AM151" i="20"/>
  <c r="Z151" i="20" s="1"/>
  <c r="AN151" i="20"/>
  <c r="AA151" i="20" s="1"/>
  <c r="AF152" i="20"/>
  <c r="AH152" i="20"/>
  <c r="V152" i="20" s="1"/>
  <c r="AJ152" i="20"/>
  <c r="AK152" i="20"/>
  <c r="X152" i="20" s="1"/>
  <c r="AL152" i="20"/>
  <c r="Y152" i="20" s="1"/>
  <c r="AM152" i="20"/>
  <c r="Z152" i="20" s="1"/>
  <c r="AN152" i="20"/>
  <c r="AA152" i="20" s="1"/>
  <c r="AF153" i="20"/>
  <c r="AH153" i="20"/>
  <c r="V153" i="20" s="1"/>
  <c r="AJ153" i="20"/>
  <c r="AK153" i="20"/>
  <c r="X153" i="20" s="1"/>
  <c r="AL153" i="20"/>
  <c r="Y153" i="20" s="1"/>
  <c r="AM153" i="20"/>
  <c r="Z153" i="20" s="1"/>
  <c r="AN153" i="20"/>
  <c r="AA153" i="20" s="1"/>
  <c r="AF154" i="20"/>
  <c r="AH154" i="20"/>
  <c r="V154" i="20" s="1"/>
  <c r="AJ154" i="20"/>
  <c r="AK154" i="20"/>
  <c r="X154" i="20" s="1"/>
  <c r="AL154" i="20"/>
  <c r="Y154" i="20" s="1"/>
  <c r="AM154" i="20"/>
  <c r="Z154" i="20" s="1"/>
  <c r="AN154" i="20"/>
  <c r="AA154" i="20" s="1"/>
  <c r="AF155" i="20"/>
  <c r="AH155" i="20"/>
  <c r="V155" i="20" s="1"/>
  <c r="AJ155" i="20"/>
  <c r="AK155" i="20"/>
  <c r="X155" i="20" s="1"/>
  <c r="AL155" i="20"/>
  <c r="Y155" i="20" s="1"/>
  <c r="AM155" i="20"/>
  <c r="Z155" i="20" s="1"/>
  <c r="AN155" i="20"/>
  <c r="AA155" i="20" s="1"/>
  <c r="AF156" i="20"/>
  <c r="AH156" i="20"/>
  <c r="V156" i="20" s="1"/>
  <c r="AJ156" i="20"/>
  <c r="AK156" i="20"/>
  <c r="X156" i="20" s="1"/>
  <c r="AL156" i="20"/>
  <c r="Y156" i="20" s="1"/>
  <c r="AM156" i="20"/>
  <c r="Z156" i="20" s="1"/>
  <c r="AN156" i="20"/>
  <c r="AA156" i="20" s="1"/>
  <c r="AF157" i="20"/>
  <c r="AH157" i="20"/>
  <c r="V157" i="20" s="1"/>
  <c r="AJ157" i="20"/>
  <c r="AK157" i="20"/>
  <c r="X157" i="20" s="1"/>
  <c r="AL157" i="20"/>
  <c r="Y157" i="20" s="1"/>
  <c r="AM157" i="20"/>
  <c r="Z157" i="20" s="1"/>
  <c r="AN157" i="20"/>
  <c r="AA157" i="20" s="1"/>
  <c r="AF158" i="20"/>
  <c r="AH158" i="20"/>
  <c r="V158" i="20" s="1"/>
  <c r="AJ158" i="20"/>
  <c r="AK158" i="20"/>
  <c r="X158" i="20" s="1"/>
  <c r="AL158" i="20"/>
  <c r="Y158" i="20" s="1"/>
  <c r="AM158" i="20"/>
  <c r="Z158" i="20" s="1"/>
  <c r="AN158" i="20"/>
  <c r="AA158" i="20" s="1"/>
  <c r="AF159" i="20"/>
  <c r="AH159" i="20"/>
  <c r="V159" i="20" s="1"/>
  <c r="AJ159" i="20"/>
  <c r="AK159" i="20"/>
  <c r="X159" i="20" s="1"/>
  <c r="AL159" i="20"/>
  <c r="Y159" i="20" s="1"/>
  <c r="AM159" i="20"/>
  <c r="Z159" i="20" s="1"/>
  <c r="AN159" i="20"/>
  <c r="AA159" i="20" s="1"/>
  <c r="AF160" i="20"/>
  <c r="AH160" i="20"/>
  <c r="V160" i="20" s="1"/>
  <c r="AJ160" i="20"/>
  <c r="AK160" i="20"/>
  <c r="X160" i="20" s="1"/>
  <c r="AL160" i="20"/>
  <c r="Y160" i="20" s="1"/>
  <c r="AM160" i="20"/>
  <c r="Z160" i="20" s="1"/>
  <c r="AN160" i="20"/>
  <c r="AA160" i="20" s="1"/>
  <c r="AF161" i="20"/>
  <c r="AH161" i="20"/>
  <c r="V161" i="20" s="1"/>
  <c r="AJ161" i="20"/>
  <c r="AK161" i="20"/>
  <c r="X161" i="20" s="1"/>
  <c r="AL161" i="20"/>
  <c r="Y161" i="20" s="1"/>
  <c r="AM161" i="20"/>
  <c r="Z161" i="20" s="1"/>
  <c r="AN161" i="20"/>
  <c r="AA161" i="20" s="1"/>
  <c r="AF162" i="20"/>
  <c r="AH162" i="20"/>
  <c r="V162" i="20" s="1"/>
  <c r="AJ162" i="20"/>
  <c r="AK162" i="20"/>
  <c r="X162" i="20" s="1"/>
  <c r="AL162" i="20"/>
  <c r="Y162" i="20" s="1"/>
  <c r="AM162" i="20"/>
  <c r="Z162" i="20" s="1"/>
  <c r="AN162" i="20"/>
  <c r="AA162" i="20" s="1"/>
  <c r="AF163" i="20"/>
  <c r="AH163" i="20"/>
  <c r="V163" i="20" s="1"/>
  <c r="AJ163" i="20"/>
  <c r="AK163" i="20"/>
  <c r="X163" i="20" s="1"/>
  <c r="AL163" i="20"/>
  <c r="Y163" i="20" s="1"/>
  <c r="AM163" i="20"/>
  <c r="Z163" i="20" s="1"/>
  <c r="AN163" i="20"/>
  <c r="AA163" i="20" s="1"/>
  <c r="AF164" i="20"/>
  <c r="AH164" i="20"/>
  <c r="V164" i="20" s="1"/>
  <c r="AJ164" i="20"/>
  <c r="AK164" i="20"/>
  <c r="X164" i="20" s="1"/>
  <c r="AL164" i="20"/>
  <c r="Y164" i="20" s="1"/>
  <c r="AM164" i="20"/>
  <c r="Z164" i="20" s="1"/>
  <c r="AN164" i="20"/>
  <c r="AA164" i="20" s="1"/>
  <c r="AF165" i="20"/>
  <c r="AH165" i="20"/>
  <c r="V165" i="20" s="1"/>
  <c r="AJ165" i="20"/>
  <c r="AK165" i="20"/>
  <c r="X165" i="20" s="1"/>
  <c r="AL165" i="20"/>
  <c r="Y165" i="20" s="1"/>
  <c r="AM165" i="20"/>
  <c r="Z165" i="20" s="1"/>
  <c r="AN165" i="20"/>
  <c r="AA165" i="20" s="1"/>
  <c r="AF166" i="20"/>
  <c r="AH166" i="20"/>
  <c r="V166" i="20" s="1"/>
  <c r="AJ166" i="20"/>
  <c r="AK166" i="20"/>
  <c r="X166" i="20" s="1"/>
  <c r="AL166" i="20"/>
  <c r="Y166" i="20" s="1"/>
  <c r="AM166" i="20"/>
  <c r="Z166" i="20" s="1"/>
  <c r="AN166" i="20"/>
  <c r="AA166" i="20" s="1"/>
  <c r="AF167" i="20"/>
  <c r="AH167" i="20"/>
  <c r="V167" i="20" s="1"/>
  <c r="AJ167" i="20"/>
  <c r="AK167" i="20"/>
  <c r="X167" i="20" s="1"/>
  <c r="AL167" i="20"/>
  <c r="Y167" i="20" s="1"/>
  <c r="AM167" i="20"/>
  <c r="Z167" i="20" s="1"/>
  <c r="AN167" i="20"/>
  <c r="AA167" i="20" s="1"/>
  <c r="AF168" i="20"/>
  <c r="AH168" i="20"/>
  <c r="V168" i="20" s="1"/>
  <c r="AJ168" i="20"/>
  <c r="AK168" i="20"/>
  <c r="X168" i="20" s="1"/>
  <c r="AL168" i="20"/>
  <c r="Y168" i="20" s="1"/>
  <c r="AM168" i="20"/>
  <c r="Z168" i="20" s="1"/>
  <c r="AN168" i="20"/>
  <c r="AA168" i="20" s="1"/>
  <c r="AF169" i="20"/>
  <c r="AH169" i="20"/>
  <c r="V169" i="20" s="1"/>
  <c r="AJ169" i="20"/>
  <c r="AK169" i="20"/>
  <c r="X169" i="20" s="1"/>
  <c r="AL169" i="20"/>
  <c r="Y169" i="20" s="1"/>
  <c r="AM169" i="20"/>
  <c r="Z169" i="20" s="1"/>
  <c r="AN169" i="20"/>
  <c r="AA169" i="20" s="1"/>
  <c r="AF170" i="20"/>
  <c r="AH170" i="20"/>
  <c r="V170" i="20" s="1"/>
  <c r="AJ170" i="20"/>
  <c r="AK170" i="20"/>
  <c r="X170" i="20" s="1"/>
  <c r="AL170" i="20"/>
  <c r="Y170" i="20" s="1"/>
  <c r="AM170" i="20"/>
  <c r="Z170" i="20" s="1"/>
  <c r="AN170" i="20"/>
  <c r="AA170" i="20" s="1"/>
  <c r="AF171" i="20"/>
  <c r="AH171" i="20"/>
  <c r="V171" i="20" s="1"/>
  <c r="AJ171" i="20"/>
  <c r="AK171" i="20"/>
  <c r="X171" i="20" s="1"/>
  <c r="AL171" i="20"/>
  <c r="Y171" i="20" s="1"/>
  <c r="AM171" i="20"/>
  <c r="Z171" i="20" s="1"/>
  <c r="AN171" i="20"/>
  <c r="AA171" i="20" s="1"/>
  <c r="AF172" i="20"/>
  <c r="AH172" i="20"/>
  <c r="V172" i="20" s="1"/>
  <c r="AJ172" i="20"/>
  <c r="AK172" i="20"/>
  <c r="X172" i="20" s="1"/>
  <c r="AL172" i="20"/>
  <c r="Y172" i="20" s="1"/>
  <c r="AM172" i="20"/>
  <c r="Z172" i="20" s="1"/>
  <c r="AN172" i="20"/>
  <c r="AA172" i="20" s="1"/>
  <c r="AF173" i="20"/>
  <c r="AH173" i="20"/>
  <c r="V173" i="20" s="1"/>
  <c r="AJ173" i="20"/>
  <c r="AK173" i="20"/>
  <c r="X173" i="20" s="1"/>
  <c r="AL173" i="20"/>
  <c r="Y173" i="20" s="1"/>
  <c r="AM173" i="20"/>
  <c r="Z173" i="20" s="1"/>
  <c r="AN173" i="20"/>
  <c r="AA173" i="20" s="1"/>
  <c r="AF174" i="20"/>
  <c r="AH174" i="20"/>
  <c r="V174" i="20" s="1"/>
  <c r="AJ174" i="20"/>
  <c r="AK174" i="20"/>
  <c r="X174" i="20" s="1"/>
  <c r="AL174" i="20"/>
  <c r="Y174" i="20" s="1"/>
  <c r="AM174" i="20"/>
  <c r="Z174" i="20" s="1"/>
  <c r="AN174" i="20"/>
  <c r="AA174" i="20" s="1"/>
  <c r="AF175" i="20"/>
  <c r="AH175" i="20"/>
  <c r="V175" i="20" s="1"/>
  <c r="AJ175" i="20"/>
  <c r="AK175" i="20"/>
  <c r="X175" i="20" s="1"/>
  <c r="AL175" i="20"/>
  <c r="Y175" i="20" s="1"/>
  <c r="AM175" i="20"/>
  <c r="Z175" i="20" s="1"/>
  <c r="AN175" i="20"/>
  <c r="AA175" i="20" s="1"/>
  <c r="AF176" i="20"/>
  <c r="AH176" i="20"/>
  <c r="V176" i="20" s="1"/>
  <c r="AJ176" i="20"/>
  <c r="AK176" i="20"/>
  <c r="X176" i="20" s="1"/>
  <c r="AL176" i="20"/>
  <c r="Y176" i="20" s="1"/>
  <c r="AM176" i="20"/>
  <c r="Z176" i="20" s="1"/>
  <c r="AN176" i="20"/>
  <c r="AA176" i="20" s="1"/>
  <c r="AF177" i="20"/>
  <c r="AH177" i="20"/>
  <c r="V177" i="20" s="1"/>
  <c r="AJ177" i="20"/>
  <c r="AK177" i="20"/>
  <c r="X177" i="20" s="1"/>
  <c r="AL177" i="20"/>
  <c r="Y177" i="20" s="1"/>
  <c r="AM177" i="20"/>
  <c r="Z177" i="20" s="1"/>
  <c r="AN177" i="20"/>
  <c r="AA177" i="20" s="1"/>
  <c r="AF178" i="20"/>
  <c r="AH178" i="20"/>
  <c r="V178" i="20" s="1"/>
  <c r="AJ178" i="20"/>
  <c r="AK178" i="20"/>
  <c r="X178" i="20" s="1"/>
  <c r="AL178" i="20"/>
  <c r="Y178" i="20" s="1"/>
  <c r="AM178" i="20"/>
  <c r="Z178" i="20" s="1"/>
  <c r="AN178" i="20"/>
  <c r="AA178" i="20" s="1"/>
  <c r="AF179" i="20"/>
  <c r="AH179" i="20"/>
  <c r="V179" i="20" s="1"/>
  <c r="AJ179" i="20"/>
  <c r="AK179" i="20"/>
  <c r="X179" i="20" s="1"/>
  <c r="AL179" i="20"/>
  <c r="Y179" i="20" s="1"/>
  <c r="AM179" i="20"/>
  <c r="Z179" i="20" s="1"/>
  <c r="AN179" i="20"/>
  <c r="AA179" i="20" s="1"/>
  <c r="AF180" i="20"/>
  <c r="AH180" i="20"/>
  <c r="V180" i="20" s="1"/>
  <c r="AJ180" i="20"/>
  <c r="AK180" i="20"/>
  <c r="X180" i="20" s="1"/>
  <c r="AL180" i="20"/>
  <c r="Y180" i="20" s="1"/>
  <c r="AM180" i="20"/>
  <c r="Z180" i="20" s="1"/>
  <c r="AN180" i="20"/>
  <c r="AA180" i="20" s="1"/>
  <c r="AF181" i="20"/>
  <c r="AH181" i="20"/>
  <c r="V181" i="20" s="1"/>
  <c r="AJ181" i="20"/>
  <c r="AK181" i="20"/>
  <c r="X181" i="20" s="1"/>
  <c r="AL181" i="20"/>
  <c r="Y181" i="20" s="1"/>
  <c r="AM181" i="20"/>
  <c r="Z181" i="20" s="1"/>
  <c r="AN181" i="20"/>
  <c r="AA181" i="20" s="1"/>
  <c r="AF182" i="20"/>
  <c r="AH182" i="20"/>
  <c r="V182" i="20" s="1"/>
  <c r="AJ182" i="20"/>
  <c r="AK182" i="20"/>
  <c r="X182" i="20" s="1"/>
  <c r="AL182" i="20"/>
  <c r="Y182" i="20" s="1"/>
  <c r="AM182" i="20"/>
  <c r="Z182" i="20" s="1"/>
  <c r="AN182" i="20"/>
  <c r="AA182" i="20" s="1"/>
  <c r="AF183" i="20"/>
  <c r="AH183" i="20"/>
  <c r="V183" i="20" s="1"/>
  <c r="AJ183" i="20"/>
  <c r="AK183" i="20"/>
  <c r="X183" i="20" s="1"/>
  <c r="AL183" i="20"/>
  <c r="Y183" i="20" s="1"/>
  <c r="AM183" i="20"/>
  <c r="Z183" i="20" s="1"/>
  <c r="AN183" i="20"/>
  <c r="AA183" i="20" s="1"/>
  <c r="AF184" i="20"/>
  <c r="AH184" i="20"/>
  <c r="V184" i="20" s="1"/>
  <c r="AJ184" i="20"/>
  <c r="AK184" i="20"/>
  <c r="X184" i="20" s="1"/>
  <c r="AL184" i="20"/>
  <c r="Y184" i="20" s="1"/>
  <c r="AM184" i="20"/>
  <c r="Z184" i="20" s="1"/>
  <c r="AN184" i="20"/>
  <c r="AA184" i="20" s="1"/>
  <c r="AF185" i="20"/>
  <c r="AH185" i="20"/>
  <c r="V185" i="20" s="1"/>
  <c r="AJ185" i="20"/>
  <c r="AK185" i="20"/>
  <c r="X185" i="20" s="1"/>
  <c r="AL185" i="20"/>
  <c r="Y185" i="20" s="1"/>
  <c r="AM185" i="20"/>
  <c r="Z185" i="20" s="1"/>
  <c r="AN185" i="20"/>
  <c r="AA185" i="20" s="1"/>
  <c r="AF186" i="20"/>
  <c r="AH186" i="20"/>
  <c r="V186" i="20" s="1"/>
  <c r="AJ186" i="20"/>
  <c r="AK186" i="20"/>
  <c r="X186" i="20" s="1"/>
  <c r="AL186" i="20"/>
  <c r="Y186" i="20" s="1"/>
  <c r="AM186" i="20"/>
  <c r="Z186" i="20" s="1"/>
  <c r="AN186" i="20"/>
  <c r="AA186" i="20" s="1"/>
  <c r="AF187" i="20"/>
  <c r="AH187" i="20"/>
  <c r="V187" i="20" s="1"/>
  <c r="AJ187" i="20"/>
  <c r="AK187" i="20"/>
  <c r="X187" i="20" s="1"/>
  <c r="AL187" i="20"/>
  <c r="Y187" i="20" s="1"/>
  <c r="AM187" i="20"/>
  <c r="Z187" i="20" s="1"/>
  <c r="AN187" i="20"/>
  <c r="AA187" i="20" s="1"/>
  <c r="AF188" i="20"/>
  <c r="AH188" i="20"/>
  <c r="V188" i="20" s="1"/>
  <c r="AJ188" i="20"/>
  <c r="AK188" i="20"/>
  <c r="X188" i="20" s="1"/>
  <c r="AL188" i="20"/>
  <c r="Y188" i="20" s="1"/>
  <c r="AM188" i="20"/>
  <c r="Z188" i="20" s="1"/>
  <c r="AN188" i="20"/>
  <c r="AA188" i="20" s="1"/>
  <c r="AF189" i="20"/>
  <c r="AH189" i="20"/>
  <c r="V189" i="20" s="1"/>
  <c r="AJ189" i="20"/>
  <c r="AK189" i="20"/>
  <c r="X189" i="20" s="1"/>
  <c r="AL189" i="20"/>
  <c r="Y189" i="20" s="1"/>
  <c r="AM189" i="20"/>
  <c r="Z189" i="20" s="1"/>
  <c r="AN189" i="20"/>
  <c r="AA189" i="20" s="1"/>
  <c r="AF190" i="20"/>
  <c r="AH190" i="20"/>
  <c r="V190" i="20" s="1"/>
  <c r="AJ190" i="20"/>
  <c r="AK190" i="20"/>
  <c r="X190" i="20" s="1"/>
  <c r="AL190" i="20"/>
  <c r="Y190" i="20" s="1"/>
  <c r="AM190" i="20"/>
  <c r="Z190" i="20" s="1"/>
  <c r="AN190" i="20"/>
  <c r="AA190" i="20" s="1"/>
  <c r="AF191" i="20"/>
  <c r="AH191" i="20"/>
  <c r="V191" i="20" s="1"/>
  <c r="AJ191" i="20"/>
  <c r="AK191" i="20"/>
  <c r="X191" i="20" s="1"/>
  <c r="AL191" i="20"/>
  <c r="Y191" i="20" s="1"/>
  <c r="AM191" i="20"/>
  <c r="Z191" i="20" s="1"/>
  <c r="AN191" i="20"/>
  <c r="AA191" i="20" s="1"/>
  <c r="AF192" i="20"/>
  <c r="AH192" i="20"/>
  <c r="V192" i="20" s="1"/>
  <c r="AJ192" i="20"/>
  <c r="AK192" i="20"/>
  <c r="X192" i="20" s="1"/>
  <c r="AL192" i="20"/>
  <c r="Y192" i="20" s="1"/>
  <c r="AM192" i="20"/>
  <c r="Z192" i="20" s="1"/>
  <c r="AN192" i="20"/>
  <c r="AA192" i="20" s="1"/>
  <c r="AF193" i="20"/>
  <c r="AH193" i="20"/>
  <c r="V193" i="20" s="1"/>
  <c r="AJ193" i="20"/>
  <c r="AK193" i="20"/>
  <c r="X193" i="20" s="1"/>
  <c r="AL193" i="20"/>
  <c r="Y193" i="20" s="1"/>
  <c r="AM193" i="20"/>
  <c r="Z193" i="20" s="1"/>
  <c r="AN193" i="20"/>
  <c r="AA193" i="20" s="1"/>
  <c r="AF194" i="20"/>
  <c r="AH194" i="20"/>
  <c r="V194" i="20" s="1"/>
  <c r="AJ194" i="20"/>
  <c r="AK194" i="20"/>
  <c r="X194" i="20" s="1"/>
  <c r="AL194" i="20"/>
  <c r="Y194" i="20" s="1"/>
  <c r="AM194" i="20"/>
  <c r="Z194" i="20" s="1"/>
  <c r="AN194" i="20"/>
  <c r="AA194" i="20" s="1"/>
  <c r="AF195" i="20"/>
  <c r="AH195" i="20"/>
  <c r="V195" i="20" s="1"/>
  <c r="AJ195" i="20"/>
  <c r="AK195" i="20"/>
  <c r="X195" i="20" s="1"/>
  <c r="AL195" i="20"/>
  <c r="Y195" i="20" s="1"/>
  <c r="AM195" i="20"/>
  <c r="Z195" i="20" s="1"/>
  <c r="AN195" i="20"/>
  <c r="AA195" i="20" s="1"/>
  <c r="AF196" i="20"/>
  <c r="AH196" i="20"/>
  <c r="V196" i="20" s="1"/>
  <c r="AJ196" i="20"/>
  <c r="AK196" i="20"/>
  <c r="X196" i="20" s="1"/>
  <c r="AL196" i="20"/>
  <c r="Y196" i="20" s="1"/>
  <c r="AM196" i="20"/>
  <c r="Z196" i="20" s="1"/>
  <c r="AN196" i="20"/>
  <c r="AA196" i="20" s="1"/>
  <c r="AF197" i="20"/>
  <c r="AH197" i="20"/>
  <c r="V197" i="20" s="1"/>
  <c r="AJ197" i="20"/>
  <c r="AK197" i="20"/>
  <c r="X197" i="20" s="1"/>
  <c r="AL197" i="20"/>
  <c r="Y197" i="20" s="1"/>
  <c r="AM197" i="20"/>
  <c r="Z197" i="20" s="1"/>
  <c r="AN197" i="20"/>
  <c r="AA197" i="20" s="1"/>
  <c r="AF198" i="20"/>
  <c r="AH198" i="20"/>
  <c r="V198" i="20" s="1"/>
  <c r="AJ198" i="20"/>
  <c r="AK198" i="20"/>
  <c r="X198" i="20" s="1"/>
  <c r="AL198" i="20"/>
  <c r="Y198" i="20" s="1"/>
  <c r="AM198" i="20"/>
  <c r="Z198" i="20" s="1"/>
  <c r="AN198" i="20"/>
  <c r="AA198" i="20" s="1"/>
  <c r="AF199" i="20"/>
  <c r="AH199" i="20"/>
  <c r="V199" i="20" s="1"/>
  <c r="AJ199" i="20"/>
  <c r="AK199" i="20"/>
  <c r="X199" i="20" s="1"/>
  <c r="AL199" i="20"/>
  <c r="Y199" i="20" s="1"/>
  <c r="AM199" i="20"/>
  <c r="Z199" i="20" s="1"/>
  <c r="AN199" i="20"/>
  <c r="AA199" i="20" s="1"/>
  <c r="AF200" i="20"/>
  <c r="AH200" i="20"/>
  <c r="V200" i="20" s="1"/>
  <c r="AJ200" i="20"/>
  <c r="AK200" i="20"/>
  <c r="X200" i="20" s="1"/>
  <c r="AL200" i="20"/>
  <c r="Y200" i="20" s="1"/>
  <c r="AM200" i="20"/>
  <c r="Z200" i="20" s="1"/>
  <c r="AN200" i="20"/>
  <c r="AA200" i="20" s="1"/>
  <c r="AF201" i="20"/>
  <c r="AH201" i="20"/>
  <c r="V201" i="20" s="1"/>
  <c r="AJ201" i="20"/>
  <c r="AK201" i="20"/>
  <c r="X201" i="20" s="1"/>
  <c r="AL201" i="20"/>
  <c r="Y201" i="20" s="1"/>
  <c r="AM201" i="20"/>
  <c r="Z201" i="20" s="1"/>
  <c r="AN201" i="20"/>
  <c r="AA201" i="20" s="1"/>
  <c r="AF202" i="20"/>
  <c r="AH202" i="20"/>
  <c r="V202" i="20" s="1"/>
  <c r="AJ202" i="20"/>
  <c r="AK202" i="20"/>
  <c r="X202" i="20" s="1"/>
  <c r="AL202" i="20"/>
  <c r="Y202" i="20" s="1"/>
  <c r="AM202" i="20"/>
  <c r="Z202" i="20" s="1"/>
  <c r="AN202" i="20"/>
  <c r="AA202" i="20" s="1"/>
  <c r="AF203" i="20"/>
  <c r="AH203" i="20"/>
  <c r="V203" i="20" s="1"/>
  <c r="AJ203" i="20"/>
  <c r="AK203" i="20"/>
  <c r="X203" i="20" s="1"/>
  <c r="AL203" i="20"/>
  <c r="Y203" i="20" s="1"/>
  <c r="AM203" i="20"/>
  <c r="Z203" i="20" s="1"/>
  <c r="AN203" i="20"/>
  <c r="AA203" i="20" s="1"/>
  <c r="AF204" i="20"/>
  <c r="AH204" i="20"/>
  <c r="V204" i="20" s="1"/>
  <c r="AJ204" i="20"/>
  <c r="AK204" i="20"/>
  <c r="X204" i="20" s="1"/>
  <c r="AL204" i="20"/>
  <c r="Y204" i="20" s="1"/>
  <c r="AM204" i="20"/>
  <c r="Z204" i="20" s="1"/>
  <c r="AN204" i="20"/>
  <c r="AA204" i="20" s="1"/>
  <c r="AF205" i="20"/>
  <c r="AH205" i="20"/>
  <c r="V205" i="20" s="1"/>
  <c r="AJ205" i="20"/>
  <c r="AK205" i="20"/>
  <c r="X205" i="20" s="1"/>
  <c r="AL205" i="20"/>
  <c r="Y205" i="20" s="1"/>
  <c r="AM205" i="20"/>
  <c r="Z205" i="20" s="1"/>
  <c r="AN205" i="20"/>
  <c r="AA205" i="20" s="1"/>
  <c r="AF206" i="20"/>
  <c r="AH206" i="20"/>
  <c r="V206" i="20" s="1"/>
  <c r="AJ206" i="20"/>
  <c r="AK206" i="20"/>
  <c r="X206" i="20" s="1"/>
  <c r="AL206" i="20"/>
  <c r="Y206" i="20" s="1"/>
  <c r="AM206" i="20"/>
  <c r="Z206" i="20" s="1"/>
  <c r="AN206" i="20"/>
  <c r="AA206" i="20" s="1"/>
  <c r="AF207" i="20"/>
  <c r="AH207" i="20"/>
  <c r="V207" i="20" s="1"/>
  <c r="AJ207" i="20"/>
  <c r="AK207" i="20"/>
  <c r="X207" i="20" s="1"/>
  <c r="AL207" i="20"/>
  <c r="Y207" i="20" s="1"/>
  <c r="AM207" i="20"/>
  <c r="Z207" i="20" s="1"/>
  <c r="AN207" i="20"/>
  <c r="AA207" i="20" s="1"/>
  <c r="AF208" i="20"/>
  <c r="AH208" i="20"/>
  <c r="V208" i="20" s="1"/>
  <c r="AJ208" i="20"/>
  <c r="AK208" i="20"/>
  <c r="X208" i="20" s="1"/>
  <c r="AL208" i="20"/>
  <c r="Y208" i="20" s="1"/>
  <c r="AM208" i="20"/>
  <c r="Z208" i="20" s="1"/>
  <c r="AN208" i="20"/>
  <c r="AA208" i="20" s="1"/>
  <c r="AF209" i="20"/>
  <c r="AH209" i="20"/>
  <c r="V209" i="20" s="1"/>
  <c r="AJ209" i="20"/>
  <c r="AK209" i="20"/>
  <c r="X209" i="20" s="1"/>
  <c r="AL209" i="20"/>
  <c r="Y209" i="20" s="1"/>
  <c r="AM209" i="20"/>
  <c r="Z209" i="20" s="1"/>
  <c r="AN209" i="20"/>
  <c r="AA209" i="20" s="1"/>
  <c r="AF210" i="20"/>
  <c r="AH210" i="20"/>
  <c r="V210" i="20" s="1"/>
  <c r="AJ210" i="20"/>
  <c r="AK210" i="20"/>
  <c r="X210" i="20" s="1"/>
  <c r="AL210" i="20"/>
  <c r="Y210" i="20" s="1"/>
  <c r="AM210" i="20"/>
  <c r="Z210" i="20" s="1"/>
  <c r="AN210" i="20"/>
  <c r="AA210" i="20" s="1"/>
  <c r="AF211" i="20"/>
  <c r="AH211" i="20"/>
  <c r="V211" i="20" s="1"/>
  <c r="AJ211" i="20"/>
  <c r="AK211" i="20"/>
  <c r="X211" i="20" s="1"/>
  <c r="AL211" i="20"/>
  <c r="Y211" i="20" s="1"/>
  <c r="AM211" i="20"/>
  <c r="Z211" i="20" s="1"/>
  <c r="AN211" i="20"/>
  <c r="AA211" i="20" s="1"/>
  <c r="AF212" i="20"/>
  <c r="AH212" i="20"/>
  <c r="V212" i="20" s="1"/>
  <c r="AJ212" i="20"/>
  <c r="AK212" i="20"/>
  <c r="X212" i="20" s="1"/>
  <c r="AL212" i="20"/>
  <c r="Y212" i="20" s="1"/>
  <c r="AM212" i="20"/>
  <c r="Z212" i="20" s="1"/>
  <c r="AN212" i="20"/>
  <c r="AA212" i="20" s="1"/>
  <c r="AF213" i="20"/>
  <c r="AH213" i="20"/>
  <c r="V213" i="20" s="1"/>
  <c r="AJ213" i="20"/>
  <c r="AK213" i="20"/>
  <c r="X213" i="20" s="1"/>
  <c r="AL213" i="20"/>
  <c r="Y213" i="20" s="1"/>
  <c r="AM213" i="20"/>
  <c r="Z213" i="20" s="1"/>
  <c r="AN213" i="20"/>
  <c r="AA213" i="20" s="1"/>
  <c r="AF214" i="20"/>
  <c r="AH214" i="20"/>
  <c r="V214" i="20" s="1"/>
  <c r="AJ214" i="20"/>
  <c r="AK214" i="20"/>
  <c r="X214" i="20" s="1"/>
  <c r="AL214" i="20"/>
  <c r="Y214" i="20" s="1"/>
  <c r="AM214" i="20"/>
  <c r="Z214" i="20" s="1"/>
  <c r="AN214" i="20"/>
  <c r="AA214" i="20" s="1"/>
  <c r="AF215" i="20"/>
  <c r="AH215" i="20"/>
  <c r="V215" i="20" s="1"/>
  <c r="AJ215" i="20"/>
  <c r="AK215" i="20"/>
  <c r="X215" i="20" s="1"/>
  <c r="AL215" i="20"/>
  <c r="Y215" i="20" s="1"/>
  <c r="AM215" i="20"/>
  <c r="Z215" i="20" s="1"/>
  <c r="AN215" i="20"/>
  <c r="AA215" i="20" s="1"/>
  <c r="AF216" i="20"/>
  <c r="AH216" i="20"/>
  <c r="V216" i="20" s="1"/>
  <c r="AJ216" i="20"/>
  <c r="AK216" i="20"/>
  <c r="X216" i="20" s="1"/>
  <c r="AL216" i="20"/>
  <c r="Y216" i="20" s="1"/>
  <c r="AM216" i="20"/>
  <c r="Z216" i="20" s="1"/>
  <c r="AN216" i="20"/>
  <c r="AA216" i="20" s="1"/>
  <c r="AF217" i="20"/>
  <c r="AH217" i="20"/>
  <c r="V217" i="20" s="1"/>
  <c r="AJ217" i="20"/>
  <c r="AK217" i="20"/>
  <c r="X217" i="20" s="1"/>
  <c r="AL217" i="20"/>
  <c r="Y217" i="20" s="1"/>
  <c r="AM217" i="20"/>
  <c r="Z217" i="20" s="1"/>
  <c r="AN217" i="20"/>
  <c r="AA217" i="20" s="1"/>
  <c r="AF218" i="20"/>
  <c r="AH218" i="20"/>
  <c r="V218" i="20" s="1"/>
  <c r="AJ218" i="20"/>
  <c r="AK218" i="20"/>
  <c r="X218" i="20" s="1"/>
  <c r="AL218" i="20"/>
  <c r="Y218" i="20" s="1"/>
  <c r="AM218" i="20"/>
  <c r="Z218" i="20" s="1"/>
  <c r="AN218" i="20"/>
  <c r="AA218" i="20" s="1"/>
  <c r="AF219" i="20"/>
  <c r="AH219" i="20"/>
  <c r="V219" i="20" s="1"/>
  <c r="AJ219" i="20"/>
  <c r="W219" i="20" s="1"/>
  <c r="AK219" i="20"/>
  <c r="X219" i="20" s="1"/>
  <c r="AL219" i="20"/>
  <c r="Y219" i="20" s="1"/>
  <c r="AM219" i="20"/>
  <c r="Z219" i="20" s="1"/>
  <c r="AN219" i="20"/>
  <c r="AA219" i="20" s="1"/>
  <c r="AF220" i="20"/>
  <c r="AH220" i="20"/>
  <c r="V220" i="20" s="1"/>
  <c r="AJ220" i="20"/>
  <c r="AK220" i="20"/>
  <c r="X220" i="20" s="1"/>
  <c r="AL220" i="20"/>
  <c r="Y220" i="20" s="1"/>
  <c r="AM220" i="20"/>
  <c r="Z220" i="20" s="1"/>
  <c r="AN220" i="20"/>
  <c r="AA220" i="20" s="1"/>
  <c r="AF221" i="20"/>
  <c r="AH221" i="20"/>
  <c r="V221" i="20" s="1"/>
  <c r="AJ221" i="20"/>
  <c r="AK221" i="20"/>
  <c r="X221" i="20" s="1"/>
  <c r="AL221" i="20"/>
  <c r="Y221" i="20" s="1"/>
  <c r="AM221" i="20"/>
  <c r="Z221" i="20" s="1"/>
  <c r="AN221" i="20"/>
  <c r="AA221" i="20" s="1"/>
  <c r="AF222" i="20"/>
  <c r="AH222" i="20"/>
  <c r="V222" i="20" s="1"/>
  <c r="AJ222" i="20"/>
  <c r="AK222" i="20"/>
  <c r="X222" i="20" s="1"/>
  <c r="AL222" i="20"/>
  <c r="Y222" i="20" s="1"/>
  <c r="AM222" i="20"/>
  <c r="Z222" i="20" s="1"/>
  <c r="AN222" i="20"/>
  <c r="AA222" i="20" s="1"/>
  <c r="AF223" i="20"/>
  <c r="AH223" i="20"/>
  <c r="V223" i="20" s="1"/>
  <c r="AJ223" i="20"/>
  <c r="AK223" i="20"/>
  <c r="X223" i="20" s="1"/>
  <c r="AL223" i="20"/>
  <c r="Y223" i="20" s="1"/>
  <c r="AM223" i="20"/>
  <c r="Z223" i="20" s="1"/>
  <c r="AN223" i="20"/>
  <c r="AA223" i="20" s="1"/>
  <c r="AF224" i="20"/>
  <c r="AH224" i="20"/>
  <c r="V224" i="20" s="1"/>
  <c r="AJ224" i="20"/>
  <c r="AK224" i="20"/>
  <c r="X224" i="20" s="1"/>
  <c r="AL224" i="20"/>
  <c r="Y224" i="20" s="1"/>
  <c r="AM224" i="20"/>
  <c r="Z224" i="20" s="1"/>
  <c r="AN224" i="20"/>
  <c r="AA224" i="20" s="1"/>
  <c r="AF225" i="20"/>
  <c r="AH225" i="20"/>
  <c r="V225" i="20" s="1"/>
  <c r="AJ225" i="20"/>
  <c r="AK225" i="20"/>
  <c r="X225" i="20" s="1"/>
  <c r="AL225" i="20"/>
  <c r="Y225" i="20" s="1"/>
  <c r="AM225" i="20"/>
  <c r="Z225" i="20" s="1"/>
  <c r="AN225" i="20"/>
  <c r="AA225" i="20" s="1"/>
  <c r="AF226" i="20"/>
  <c r="AH226" i="20"/>
  <c r="V226" i="20" s="1"/>
  <c r="AJ226" i="20"/>
  <c r="AK226" i="20"/>
  <c r="X226" i="20" s="1"/>
  <c r="AL226" i="20"/>
  <c r="Y226" i="20" s="1"/>
  <c r="AM226" i="20"/>
  <c r="Z226" i="20" s="1"/>
  <c r="AN226" i="20"/>
  <c r="AA226" i="20" s="1"/>
  <c r="AF227" i="20"/>
  <c r="AH227" i="20"/>
  <c r="V227" i="20" s="1"/>
  <c r="AJ227" i="20"/>
  <c r="AK227" i="20"/>
  <c r="X227" i="20" s="1"/>
  <c r="AL227" i="20"/>
  <c r="Y227" i="20" s="1"/>
  <c r="AM227" i="20"/>
  <c r="Z227" i="20" s="1"/>
  <c r="AN227" i="20"/>
  <c r="AA227" i="20" s="1"/>
  <c r="AF228" i="20"/>
  <c r="AH228" i="20"/>
  <c r="V228" i="20" s="1"/>
  <c r="AJ228" i="20"/>
  <c r="AK228" i="20"/>
  <c r="X228" i="20" s="1"/>
  <c r="AL228" i="20"/>
  <c r="Y228" i="20" s="1"/>
  <c r="AM228" i="20"/>
  <c r="Z228" i="20" s="1"/>
  <c r="AN228" i="20"/>
  <c r="AA228" i="20" s="1"/>
  <c r="AF229" i="20"/>
  <c r="AH229" i="20"/>
  <c r="V229" i="20" s="1"/>
  <c r="AJ229" i="20"/>
  <c r="AK229" i="20"/>
  <c r="X229" i="20" s="1"/>
  <c r="AL229" i="20"/>
  <c r="Y229" i="20" s="1"/>
  <c r="AM229" i="20"/>
  <c r="Z229" i="20" s="1"/>
  <c r="AN229" i="20"/>
  <c r="AA229" i="20" s="1"/>
  <c r="AF230" i="20"/>
  <c r="AH230" i="20"/>
  <c r="V230" i="20" s="1"/>
  <c r="AJ230" i="20"/>
  <c r="AK230" i="20"/>
  <c r="X230" i="20" s="1"/>
  <c r="AL230" i="20"/>
  <c r="Y230" i="20" s="1"/>
  <c r="AM230" i="20"/>
  <c r="Z230" i="20" s="1"/>
  <c r="AN230" i="20"/>
  <c r="AA230" i="20" s="1"/>
  <c r="AF231" i="20"/>
  <c r="AH231" i="20"/>
  <c r="V231" i="20" s="1"/>
  <c r="AJ231" i="20"/>
  <c r="AK231" i="20"/>
  <c r="X231" i="20" s="1"/>
  <c r="AL231" i="20"/>
  <c r="Y231" i="20" s="1"/>
  <c r="AM231" i="20"/>
  <c r="Z231" i="20" s="1"/>
  <c r="AN231" i="20"/>
  <c r="AA231" i="20" s="1"/>
  <c r="AF232" i="20"/>
  <c r="AH232" i="20"/>
  <c r="V232" i="20" s="1"/>
  <c r="AJ232" i="20"/>
  <c r="AK232" i="20"/>
  <c r="X232" i="20" s="1"/>
  <c r="AL232" i="20"/>
  <c r="Y232" i="20" s="1"/>
  <c r="AM232" i="20"/>
  <c r="Z232" i="20" s="1"/>
  <c r="AN232" i="20"/>
  <c r="AA232" i="20" s="1"/>
  <c r="AF233" i="20"/>
  <c r="AH233" i="20"/>
  <c r="V233" i="20" s="1"/>
  <c r="AJ233" i="20"/>
  <c r="AK233" i="20"/>
  <c r="X233" i="20" s="1"/>
  <c r="AL233" i="20"/>
  <c r="Y233" i="20" s="1"/>
  <c r="AM233" i="20"/>
  <c r="Z233" i="20" s="1"/>
  <c r="AN233" i="20"/>
  <c r="AA233" i="20" s="1"/>
  <c r="AF234" i="20"/>
  <c r="AH234" i="20"/>
  <c r="V234" i="20" s="1"/>
  <c r="AJ234" i="20"/>
  <c r="AK234" i="20"/>
  <c r="X234" i="20" s="1"/>
  <c r="AL234" i="20"/>
  <c r="Y234" i="20" s="1"/>
  <c r="AM234" i="20"/>
  <c r="Z234" i="20" s="1"/>
  <c r="AN234" i="20"/>
  <c r="AA234" i="20" s="1"/>
  <c r="AF235" i="20"/>
  <c r="AH235" i="20"/>
  <c r="V235" i="20" s="1"/>
  <c r="AJ235" i="20"/>
  <c r="AK235" i="20"/>
  <c r="X235" i="20" s="1"/>
  <c r="AL235" i="20"/>
  <c r="Y235" i="20" s="1"/>
  <c r="AM235" i="20"/>
  <c r="Z235" i="20" s="1"/>
  <c r="AN235" i="20"/>
  <c r="AA235" i="20" s="1"/>
  <c r="AF236" i="20"/>
  <c r="AH236" i="20"/>
  <c r="V236" i="20" s="1"/>
  <c r="AJ236" i="20"/>
  <c r="AK236" i="20"/>
  <c r="X236" i="20" s="1"/>
  <c r="AL236" i="20"/>
  <c r="Y236" i="20" s="1"/>
  <c r="AM236" i="20"/>
  <c r="Z236" i="20" s="1"/>
  <c r="AN236" i="20"/>
  <c r="AA236" i="20" s="1"/>
  <c r="AF237" i="20"/>
  <c r="AH237" i="20"/>
  <c r="V237" i="20" s="1"/>
  <c r="AJ237" i="20"/>
  <c r="AK237" i="20"/>
  <c r="X237" i="20" s="1"/>
  <c r="AL237" i="20"/>
  <c r="Y237" i="20" s="1"/>
  <c r="AM237" i="20"/>
  <c r="Z237" i="20" s="1"/>
  <c r="AN237" i="20"/>
  <c r="AA237" i="20" s="1"/>
  <c r="AF238" i="20"/>
  <c r="AH238" i="20"/>
  <c r="V238" i="20" s="1"/>
  <c r="AJ238" i="20"/>
  <c r="AK238" i="20"/>
  <c r="X238" i="20" s="1"/>
  <c r="AL238" i="20"/>
  <c r="Y238" i="20" s="1"/>
  <c r="AM238" i="20"/>
  <c r="Z238" i="20" s="1"/>
  <c r="AN238" i="20"/>
  <c r="AA238" i="20" s="1"/>
  <c r="AF239" i="20"/>
  <c r="AH239" i="20"/>
  <c r="V239" i="20" s="1"/>
  <c r="AJ239" i="20"/>
  <c r="AK239" i="20"/>
  <c r="X239" i="20" s="1"/>
  <c r="AL239" i="20"/>
  <c r="Y239" i="20" s="1"/>
  <c r="AM239" i="20"/>
  <c r="Z239" i="20" s="1"/>
  <c r="AN239" i="20"/>
  <c r="AA239" i="20" s="1"/>
  <c r="AF240" i="20"/>
  <c r="AH240" i="20"/>
  <c r="V240" i="20" s="1"/>
  <c r="AJ240" i="20"/>
  <c r="AK240" i="20"/>
  <c r="X240" i="20" s="1"/>
  <c r="AL240" i="20"/>
  <c r="Y240" i="20" s="1"/>
  <c r="AM240" i="20"/>
  <c r="Z240" i="20" s="1"/>
  <c r="AN240" i="20"/>
  <c r="AA240" i="20" s="1"/>
  <c r="AF241" i="20"/>
  <c r="AH241" i="20"/>
  <c r="V241" i="20" s="1"/>
  <c r="AJ241" i="20"/>
  <c r="AK241" i="20"/>
  <c r="X241" i="20" s="1"/>
  <c r="AL241" i="20"/>
  <c r="Y241" i="20" s="1"/>
  <c r="AM241" i="20"/>
  <c r="Z241" i="20" s="1"/>
  <c r="AN241" i="20"/>
  <c r="AA241" i="20" s="1"/>
  <c r="AF242" i="20"/>
  <c r="AH242" i="20"/>
  <c r="V242" i="20" s="1"/>
  <c r="AJ242" i="20"/>
  <c r="AK242" i="20"/>
  <c r="X242" i="20" s="1"/>
  <c r="AL242" i="20"/>
  <c r="Y242" i="20" s="1"/>
  <c r="AM242" i="20"/>
  <c r="Z242" i="20" s="1"/>
  <c r="AN242" i="20"/>
  <c r="AA242" i="20" s="1"/>
  <c r="AF243" i="20"/>
  <c r="AH243" i="20"/>
  <c r="V243" i="20" s="1"/>
  <c r="AK243" i="20"/>
  <c r="X243" i="20" s="1"/>
  <c r="AL243" i="20"/>
  <c r="Y243" i="20" s="1"/>
  <c r="AM243" i="20"/>
  <c r="Z243" i="20" s="1"/>
  <c r="AN243" i="20"/>
  <c r="AA243" i="20" s="1"/>
  <c r="AF244" i="20"/>
  <c r="AH244" i="20"/>
  <c r="V244" i="20" s="1"/>
  <c r="AJ244" i="20"/>
  <c r="AK244" i="20"/>
  <c r="X244" i="20" s="1"/>
  <c r="AL244" i="20"/>
  <c r="Y244" i="20" s="1"/>
  <c r="AM244" i="20"/>
  <c r="Z244" i="20" s="1"/>
  <c r="AN244" i="20"/>
  <c r="AA244" i="20" s="1"/>
  <c r="AF245" i="20"/>
  <c r="AH245" i="20"/>
  <c r="V245" i="20" s="1"/>
  <c r="AJ245" i="20"/>
  <c r="AK245" i="20"/>
  <c r="X245" i="20" s="1"/>
  <c r="AL245" i="20"/>
  <c r="Y245" i="20" s="1"/>
  <c r="AM245" i="20"/>
  <c r="Z245" i="20" s="1"/>
  <c r="AN245" i="20"/>
  <c r="AA245" i="20" s="1"/>
  <c r="AF246" i="20"/>
  <c r="AH246" i="20"/>
  <c r="V246" i="20" s="1"/>
  <c r="AJ246" i="20"/>
  <c r="AK246" i="20"/>
  <c r="X246" i="20" s="1"/>
  <c r="AL246" i="20"/>
  <c r="Y246" i="20" s="1"/>
  <c r="AM246" i="20"/>
  <c r="Z246" i="20" s="1"/>
  <c r="AN246" i="20"/>
  <c r="AA246" i="20" s="1"/>
  <c r="AF247" i="20"/>
  <c r="AH247" i="20"/>
  <c r="V247" i="20" s="1"/>
  <c r="AJ247" i="20"/>
  <c r="AK247" i="20"/>
  <c r="X247" i="20" s="1"/>
  <c r="AL247" i="20"/>
  <c r="Y247" i="20" s="1"/>
  <c r="AM247" i="20"/>
  <c r="Z247" i="20" s="1"/>
  <c r="AN247" i="20"/>
  <c r="AA247" i="20" s="1"/>
  <c r="AF248" i="20"/>
  <c r="AH248" i="20"/>
  <c r="V248" i="20" s="1"/>
  <c r="AJ248" i="20"/>
  <c r="AK248" i="20"/>
  <c r="X248" i="20" s="1"/>
  <c r="AL248" i="20"/>
  <c r="Y248" i="20" s="1"/>
  <c r="AM248" i="20"/>
  <c r="Z248" i="20" s="1"/>
  <c r="AN248" i="20"/>
  <c r="AA248" i="20" s="1"/>
  <c r="AF249" i="20"/>
  <c r="AH249" i="20"/>
  <c r="V249" i="20" s="1"/>
  <c r="AJ249" i="20"/>
  <c r="AK249" i="20"/>
  <c r="X249" i="20" s="1"/>
  <c r="AL249" i="20"/>
  <c r="Y249" i="20" s="1"/>
  <c r="AM249" i="20"/>
  <c r="Z249" i="20" s="1"/>
  <c r="AN249" i="20"/>
  <c r="AA249" i="20" s="1"/>
  <c r="AF250" i="20"/>
  <c r="AH250" i="20"/>
  <c r="V250" i="20" s="1"/>
  <c r="AJ250" i="20"/>
  <c r="AK250" i="20"/>
  <c r="X250" i="20" s="1"/>
  <c r="AL250" i="20"/>
  <c r="Y250" i="20" s="1"/>
  <c r="AM250" i="20"/>
  <c r="Z250" i="20" s="1"/>
  <c r="AN250" i="20"/>
  <c r="AA250" i="20" s="1"/>
  <c r="AF251" i="20"/>
  <c r="AH251" i="20"/>
  <c r="V251" i="20" s="1"/>
  <c r="AJ251" i="20"/>
  <c r="AK251" i="20"/>
  <c r="X251" i="20" s="1"/>
  <c r="AL251" i="20"/>
  <c r="Y251" i="20" s="1"/>
  <c r="AM251" i="20"/>
  <c r="Z251" i="20" s="1"/>
  <c r="AN251" i="20"/>
  <c r="AA251" i="20" s="1"/>
  <c r="AF252" i="20"/>
  <c r="AH252" i="20"/>
  <c r="V252" i="20" s="1"/>
  <c r="AJ252" i="20"/>
  <c r="AK252" i="20"/>
  <c r="X252" i="20" s="1"/>
  <c r="AL252" i="20"/>
  <c r="Y252" i="20" s="1"/>
  <c r="AM252" i="20"/>
  <c r="Z252" i="20" s="1"/>
  <c r="AN252" i="20"/>
  <c r="AA252" i="20" s="1"/>
  <c r="AF253" i="20"/>
  <c r="AH253" i="20"/>
  <c r="V253" i="20" s="1"/>
  <c r="AJ253" i="20"/>
  <c r="AK253" i="20"/>
  <c r="X253" i="20" s="1"/>
  <c r="AL253" i="20"/>
  <c r="Y253" i="20" s="1"/>
  <c r="AM253" i="20"/>
  <c r="Z253" i="20" s="1"/>
  <c r="AN253" i="20"/>
  <c r="AA253" i="20" s="1"/>
  <c r="AF254" i="20"/>
  <c r="AH254" i="20"/>
  <c r="V254" i="20" s="1"/>
  <c r="AJ254" i="20"/>
  <c r="AK254" i="20"/>
  <c r="X254" i="20" s="1"/>
  <c r="AL254" i="20"/>
  <c r="Y254" i="20" s="1"/>
  <c r="AM254" i="20"/>
  <c r="Z254" i="20" s="1"/>
  <c r="AN254" i="20"/>
  <c r="AA254" i="20" s="1"/>
  <c r="AF255" i="20"/>
  <c r="AH255" i="20"/>
  <c r="V255" i="20" s="1"/>
  <c r="AJ255" i="20"/>
  <c r="AK255" i="20"/>
  <c r="X255" i="20" s="1"/>
  <c r="AL255" i="20"/>
  <c r="Y255" i="20" s="1"/>
  <c r="AM255" i="20"/>
  <c r="Z255" i="20" s="1"/>
  <c r="AN255" i="20"/>
  <c r="AA255" i="20" s="1"/>
  <c r="AF256" i="20"/>
  <c r="AH256" i="20"/>
  <c r="V256" i="20" s="1"/>
  <c r="AJ256" i="20"/>
  <c r="AK256" i="20"/>
  <c r="X256" i="20" s="1"/>
  <c r="AL256" i="20"/>
  <c r="Y256" i="20" s="1"/>
  <c r="AM256" i="20"/>
  <c r="Z256" i="20" s="1"/>
  <c r="AN256" i="20"/>
  <c r="AA256" i="20" s="1"/>
  <c r="AF257" i="20"/>
  <c r="AH257" i="20"/>
  <c r="V257" i="20" s="1"/>
  <c r="AJ257" i="20"/>
  <c r="AK257" i="20"/>
  <c r="X257" i="20" s="1"/>
  <c r="AL257" i="20"/>
  <c r="Y257" i="20" s="1"/>
  <c r="AM257" i="20"/>
  <c r="Z257" i="20" s="1"/>
  <c r="AN257" i="20"/>
  <c r="AA257" i="20" s="1"/>
  <c r="AF258" i="20"/>
  <c r="AH258" i="20"/>
  <c r="V258" i="20" s="1"/>
  <c r="AJ258" i="20"/>
  <c r="AK258" i="20"/>
  <c r="X258" i="20" s="1"/>
  <c r="AL258" i="20"/>
  <c r="Y258" i="20" s="1"/>
  <c r="AM258" i="20"/>
  <c r="Z258" i="20" s="1"/>
  <c r="AN258" i="20"/>
  <c r="AA258" i="20" s="1"/>
  <c r="AF259" i="20"/>
  <c r="AH259" i="20"/>
  <c r="V259" i="20" s="1"/>
  <c r="AJ259" i="20"/>
  <c r="AK259" i="20"/>
  <c r="X259" i="20" s="1"/>
  <c r="AL259" i="20"/>
  <c r="Y259" i="20" s="1"/>
  <c r="AM259" i="20"/>
  <c r="Z259" i="20" s="1"/>
  <c r="AN259" i="20"/>
  <c r="AA259" i="20" s="1"/>
  <c r="AF260" i="20"/>
  <c r="AH260" i="20"/>
  <c r="V260" i="20" s="1"/>
  <c r="AJ260" i="20"/>
  <c r="AK260" i="20"/>
  <c r="X260" i="20" s="1"/>
  <c r="AL260" i="20"/>
  <c r="Y260" i="20" s="1"/>
  <c r="AM260" i="20"/>
  <c r="Z260" i="20" s="1"/>
  <c r="AN260" i="20"/>
  <c r="AA260" i="20" s="1"/>
  <c r="AF261" i="20"/>
  <c r="AH261" i="20"/>
  <c r="V261" i="20" s="1"/>
  <c r="AJ261" i="20"/>
  <c r="AK261" i="20"/>
  <c r="X261" i="20" s="1"/>
  <c r="AL261" i="20"/>
  <c r="Y261" i="20" s="1"/>
  <c r="AM261" i="20"/>
  <c r="Z261" i="20" s="1"/>
  <c r="AN261" i="20"/>
  <c r="AA261" i="20" s="1"/>
  <c r="AF262" i="20"/>
  <c r="AH262" i="20"/>
  <c r="V262" i="20" s="1"/>
  <c r="AJ262" i="20"/>
  <c r="AK262" i="20"/>
  <c r="X262" i="20" s="1"/>
  <c r="AL262" i="20"/>
  <c r="Y262" i="20" s="1"/>
  <c r="AM262" i="20"/>
  <c r="Z262" i="20" s="1"/>
  <c r="AN262" i="20"/>
  <c r="AA262" i="20" s="1"/>
  <c r="AF263" i="20"/>
  <c r="AH263" i="20"/>
  <c r="V263" i="20" s="1"/>
  <c r="AJ263" i="20"/>
  <c r="AK263" i="20"/>
  <c r="X263" i="20" s="1"/>
  <c r="AL263" i="20"/>
  <c r="Y263" i="20" s="1"/>
  <c r="AM263" i="20"/>
  <c r="Z263" i="20" s="1"/>
  <c r="AN263" i="20"/>
  <c r="AA263" i="20" s="1"/>
  <c r="AF264" i="20"/>
  <c r="AH264" i="20"/>
  <c r="V264" i="20" s="1"/>
  <c r="AJ264" i="20"/>
  <c r="AK264" i="20"/>
  <c r="X264" i="20" s="1"/>
  <c r="AL264" i="20"/>
  <c r="Y264" i="20" s="1"/>
  <c r="AM264" i="20"/>
  <c r="Z264" i="20" s="1"/>
  <c r="AN264" i="20"/>
  <c r="AA264" i="20" s="1"/>
  <c r="AF265" i="20"/>
  <c r="AH265" i="20"/>
  <c r="V265" i="20" s="1"/>
  <c r="AJ265" i="20"/>
  <c r="AK265" i="20"/>
  <c r="X265" i="20" s="1"/>
  <c r="AL265" i="20"/>
  <c r="Y265" i="20" s="1"/>
  <c r="AM265" i="20"/>
  <c r="Z265" i="20" s="1"/>
  <c r="AN265" i="20"/>
  <c r="AA265" i="20" s="1"/>
  <c r="AF266" i="20"/>
  <c r="AH266" i="20"/>
  <c r="V266" i="20" s="1"/>
  <c r="AJ266" i="20"/>
  <c r="AK266" i="20"/>
  <c r="X266" i="20" s="1"/>
  <c r="AL266" i="20"/>
  <c r="Y266" i="20" s="1"/>
  <c r="AM266" i="20"/>
  <c r="Z266" i="20" s="1"/>
  <c r="AN266" i="20"/>
  <c r="AA266" i="20" s="1"/>
  <c r="AF267" i="20"/>
  <c r="AH267" i="20"/>
  <c r="V267" i="20" s="1"/>
  <c r="AJ267" i="20"/>
  <c r="AK267" i="20"/>
  <c r="X267" i="20" s="1"/>
  <c r="AL267" i="20"/>
  <c r="Y267" i="20" s="1"/>
  <c r="AM267" i="20"/>
  <c r="Z267" i="20" s="1"/>
  <c r="AN267" i="20"/>
  <c r="AA267" i="20" s="1"/>
  <c r="AF268" i="20"/>
  <c r="AH268" i="20"/>
  <c r="V268" i="20" s="1"/>
  <c r="AJ268" i="20"/>
  <c r="AK268" i="20"/>
  <c r="X268" i="20" s="1"/>
  <c r="AL268" i="20"/>
  <c r="Y268" i="20" s="1"/>
  <c r="AM268" i="20"/>
  <c r="Z268" i="20" s="1"/>
  <c r="AN268" i="20"/>
  <c r="AA268" i="20" s="1"/>
  <c r="AF269" i="20"/>
  <c r="AH269" i="20"/>
  <c r="V269" i="20" s="1"/>
  <c r="AJ269" i="20"/>
  <c r="AK269" i="20"/>
  <c r="X269" i="20" s="1"/>
  <c r="AL269" i="20"/>
  <c r="Y269" i="20" s="1"/>
  <c r="AM269" i="20"/>
  <c r="Z269" i="20" s="1"/>
  <c r="AN269" i="20"/>
  <c r="AA269" i="20" s="1"/>
  <c r="AF270" i="20"/>
  <c r="AH270" i="20"/>
  <c r="V270" i="20" s="1"/>
  <c r="AJ270" i="20"/>
  <c r="AK270" i="20"/>
  <c r="X270" i="20" s="1"/>
  <c r="AL270" i="20"/>
  <c r="Y270" i="20" s="1"/>
  <c r="AM270" i="20"/>
  <c r="Z270" i="20" s="1"/>
  <c r="AN270" i="20"/>
  <c r="AA270" i="20" s="1"/>
  <c r="AF271" i="20"/>
  <c r="AH271" i="20"/>
  <c r="V271" i="20" s="1"/>
  <c r="AJ271" i="20"/>
  <c r="AK271" i="20"/>
  <c r="X271" i="20" s="1"/>
  <c r="AL271" i="20"/>
  <c r="Y271" i="20" s="1"/>
  <c r="AM271" i="20"/>
  <c r="Z271" i="20" s="1"/>
  <c r="AN271" i="20"/>
  <c r="AA271" i="20" s="1"/>
  <c r="AF272" i="20"/>
  <c r="AH272" i="20"/>
  <c r="V272" i="20" s="1"/>
  <c r="AJ272" i="20"/>
  <c r="AK272" i="20"/>
  <c r="X272" i="20" s="1"/>
  <c r="AL272" i="20"/>
  <c r="Y272" i="20" s="1"/>
  <c r="AM272" i="20"/>
  <c r="Z272" i="20" s="1"/>
  <c r="AN272" i="20"/>
  <c r="AA272" i="20" s="1"/>
  <c r="AF273" i="20"/>
  <c r="AH273" i="20"/>
  <c r="V273" i="20" s="1"/>
  <c r="AJ273" i="20"/>
  <c r="AK273" i="20"/>
  <c r="X273" i="20" s="1"/>
  <c r="AL273" i="20"/>
  <c r="Y273" i="20" s="1"/>
  <c r="AM273" i="20"/>
  <c r="Z273" i="20" s="1"/>
  <c r="AN273" i="20"/>
  <c r="AA273" i="20" s="1"/>
  <c r="AF274" i="20"/>
  <c r="AH274" i="20"/>
  <c r="V274" i="20" s="1"/>
  <c r="AJ274" i="20"/>
  <c r="AK274" i="20"/>
  <c r="X274" i="20" s="1"/>
  <c r="AL274" i="20"/>
  <c r="Y274" i="20" s="1"/>
  <c r="AM274" i="20"/>
  <c r="Z274" i="20" s="1"/>
  <c r="AN274" i="20"/>
  <c r="AA274" i="20" s="1"/>
  <c r="AF275" i="20"/>
  <c r="AH275" i="20"/>
  <c r="V275" i="20" s="1"/>
  <c r="AJ275" i="20"/>
  <c r="AK275" i="20"/>
  <c r="X275" i="20" s="1"/>
  <c r="AL275" i="20"/>
  <c r="Y275" i="20" s="1"/>
  <c r="AM275" i="20"/>
  <c r="Z275" i="20" s="1"/>
  <c r="AN275" i="20"/>
  <c r="AA275" i="20" s="1"/>
  <c r="AF276" i="20"/>
  <c r="AH276" i="20"/>
  <c r="V276" i="20" s="1"/>
  <c r="AJ276" i="20"/>
  <c r="AK276" i="20"/>
  <c r="X276" i="20" s="1"/>
  <c r="AL276" i="20"/>
  <c r="Y276" i="20" s="1"/>
  <c r="AM276" i="20"/>
  <c r="Z276" i="20" s="1"/>
  <c r="AN276" i="20"/>
  <c r="AA276" i="20" s="1"/>
  <c r="AF277" i="20"/>
  <c r="AH277" i="20"/>
  <c r="V277" i="20" s="1"/>
  <c r="AJ277" i="20"/>
  <c r="AK277" i="20"/>
  <c r="X277" i="20" s="1"/>
  <c r="AL277" i="20"/>
  <c r="Y277" i="20" s="1"/>
  <c r="AM277" i="20"/>
  <c r="Z277" i="20" s="1"/>
  <c r="AN277" i="20"/>
  <c r="AA277" i="20" s="1"/>
  <c r="AF278" i="20"/>
  <c r="AH278" i="20"/>
  <c r="V278" i="20" s="1"/>
  <c r="AJ278" i="20"/>
  <c r="AK278" i="20"/>
  <c r="X278" i="20" s="1"/>
  <c r="AL278" i="20"/>
  <c r="Y278" i="20" s="1"/>
  <c r="AM278" i="20"/>
  <c r="Z278" i="20" s="1"/>
  <c r="AN278" i="20"/>
  <c r="AA278" i="20" s="1"/>
  <c r="AF279" i="20"/>
  <c r="AH279" i="20"/>
  <c r="V279" i="20" s="1"/>
  <c r="AJ279" i="20"/>
  <c r="AK279" i="20"/>
  <c r="X279" i="20" s="1"/>
  <c r="AL279" i="20"/>
  <c r="Y279" i="20" s="1"/>
  <c r="AM279" i="20"/>
  <c r="Z279" i="20" s="1"/>
  <c r="AN279" i="20"/>
  <c r="AA279" i="20" s="1"/>
  <c r="AF280" i="20"/>
  <c r="AH280" i="20"/>
  <c r="V280" i="20" s="1"/>
  <c r="AJ280" i="20"/>
  <c r="AK280" i="20"/>
  <c r="X280" i="20" s="1"/>
  <c r="AL280" i="20"/>
  <c r="Y280" i="20" s="1"/>
  <c r="AM280" i="20"/>
  <c r="Z280" i="20" s="1"/>
  <c r="AN280" i="20"/>
  <c r="AA280" i="20" s="1"/>
  <c r="AF281" i="20"/>
  <c r="AH281" i="20"/>
  <c r="V281" i="20" s="1"/>
  <c r="AJ281" i="20"/>
  <c r="AK281" i="20"/>
  <c r="X281" i="20" s="1"/>
  <c r="AL281" i="20"/>
  <c r="Y281" i="20" s="1"/>
  <c r="AM281" i="20"/>
  <c r="Z281" i="20" s="1"/>
  <c r="AN281" i="20"/>
  <c r="AA281" i="20" s="1"/>
  <c r="AF282" i="20"/>
  <c r="AH282" i="20"/>
  <c r="V282" i="20" s="1"/>
  <c r="AJ282" i="20"/>
  <c r="AK282" i="20"/>
  <c r="X282" i="20" s="1"/>
  <c r="AL282" i="20"/>
  <c r="Y282" i="20" s="1"/>
  <c r="AM282" i="20"/>
  <c r="Z282" i="20" s="1"/>
  <c r="AN282" i="20"/>
  <c r="AA282" i="20" s="1"/>
  <c r="AF283" i="20"/>
  <c r="AH283" i="20"/>
  <c r="V283" i="20" s="1"/>
  <c r="AJ283" i="20"/>
  <c r="AK283" i="20"/>
  <c r="X283" i="20" s="1"/>
  <c r="AL283" i="20"/>
  <c r="Y283" i="20" s="1"/>
  <c r="AM283" i="20"/>
  <c r="Z283" i="20" s="1"/>
  <c r="AN283" i="20"/>
  <c r="AA283" i="20" s="1"/>
  <c r="AF284" i="20"/>
  <c r="AH284" i="20"/>
  <c r="V284" i="20" s="1"/>
  <c r="AJ284" i="20"/>
  <c r="AK284" i="20"/>
  <c r="X284" i="20" s="1"/>
  <c r="AL284" i="20"/>
  <c r="Y284" i="20" s="1"/>
  <c r="AM284" i="20"/>
  <c r="Z284" i="20" s="1"/>
  <c r="AN284" i="20"/>
  <c r="AA284" i="20" s="1"/>
  <c r="AF285" i="20"/>
  <c r="AH285" i="20"/>
  <c r="V285" i="20" s="1"/>
  <c r="AJ285" i="20"/>
  <c r="AK285" i="20"/>
  <c r="X285" i="20" s="1"/>
  <c r="AL285" i="20"/>
  <c r="Y285" i="20" s="1"/>
  <c r="AM285" i="20"/>
  <c r="Z285" i="20" s="1"/>
  <c r="AN285" i="20"/>
  <c r="AA285" i="20" s="1"/>
  <c r="AF286" i="20"/>
  <c r="AH286" i="20"/>
  <c r="V286" i="20" s="1"/>
  <c r="AJ286" i="20"/>
  <c r="AK286" i="20"/>
  <c r="X286" i="20" s="1"/>
  <c r="AL286" i="20"/>
  <c r="Y286" i="20" s="1"/>
  <c r="AM286" i="20"/>
  <c r="Z286" i="20" s="1"/>
  <c r="AN286" i="20"/>
  <c r="AA286" i="20" s="1"/>
  <c r="AF287" i="20"/>
  <c r="AH287" i="20"/>
  <c r="V287" i="20" s="1"/>
  <c r="AJ287" i="20"/>
  <c r="AK287" i="20"/>
  <c r="X287" i="20" s="1"/>
  <c r="AL287" i="20"/>
  <c r="Y287" i="20" s="1"/>
  <c r="AM287" i="20"/>
  <c r="Z287" i="20" s="1"/>
  <c r="AN287" i="20"/>
  <c r="AA287" i="20" s="1"/>
  <c r="AF288" i="20"/>
  <c r="AH288" i="20"/>
  <c r="V288" i="20" s="1"/>
  <c r="AJ288" i="20"/>
  <c r="AK288" i="20"/>
  <c r="X288" i="20" s="1"/>
  <c r="AL288" i="20"/>
  <c r="Y288" i="20" s="1"/>
  <c r="AM288" i="20"/>
  <c r="Z288" i="20" s="1"/>
  <c r="AN288" i="20"/>
  <c r="AA288" i="20" s="1"/>
  <c r="AF289" i="20"/>
  <c r="AH289" i="20"/>
  <c r="V289" i="20" s="1"/>
  <c r="AJ289" i="20"/>
  <c r="AK289" i="20"/>
  <c r="X289" i="20" s="1"/>
  <c r="AL289" i="20"/>
  <c r="Y289" i="20" s="1"/>
  <c r="AM289" i="20"/>
  <c r="Z289" i="20" s="1"/>
  <c r="AN289" i="20"/>
  <c r="AA289" i="20" s="1"/>
  <c r="AF290" i="20"/>
  <c r="AH290" i="20"/>
  <c r="V290" i="20" s="1"/>
  <c r="AJ290" i="20"/>
  <c r="AK290" i="20"/>
  <c r="X290" i="20" s="1"/>
  <c r="AL290" i="20"/>
  <c r="Y290" i="20" s="1"/>
  <c r="AM290" i="20"/>
  <c r="Z290" i="20" s="1"/>
  <c r="AN290" i="20"/>
  <c r="AA290" i="20" s="1"/>
  <c r="AF291" i="20"/>
  <c r="AH291" i="20"/>
  <c r="V291" i="20" s="1"/>
  <c r="AJ291" i="20"/>
  <c r="AK291" i="20"/>
  <c r="X291" i="20" s="1"/>
  <c r="AL291" i="20"/>
  <c r="Y291" i="20" s="1"/>
  <c r="AM291" i="20"/>
  <c r="Z291" i="20" s="1"/>
  <c r="AN291" i="20"/>
  <c r="AA291" i="20" s="1"/>
  <c r="AF292" i="20"/>
  <c r="AH292" i="20"/>
  <c r="V292" i="20" s="1"/>
  <c r="AJ292" i="20"/>
  <c r="AK292" i="20"/>
  <c r="X292" i="20" s="1"/>
  <c r="AL292" i="20"/>
  <c r="Y292" i="20" s="1"/>
  <c r="AM292" i="20"/>
  <c r="Z292" i="20" s="1"/>
  <c r="AN292" i="20"/>
  <c r="AA292" i="20" s="1"/>
  <c r="AF293" i="20"/>
  <c r="AH293" i="20"/>
  <c r="V293" i="20" s="1"/>
  <c r="AJ293" i="20"/>
  <c r="AK293" i="20"/>
  <c r="X293" i="20" s="1"/>
  <c r="AL293" i="20"/>
  <c r="Y293" i="20" s="1"/>
  <c r="AM293" i="20"/>
  <c r="Z293" i="20" s="1"/>
  <c r="AN293" i="20"/>
  <c r="AA293" i="20" s="1"/>
  <c r="AF294" i="20"/>
  <c r="AH294" i="20"/>
  <c r="V294" i="20" s="1"/>
  <c r="AJ294" i="20"/>
  <c r="AK294" i="20"/>
  <c r="X294" i="20" s="1"/>
  <c r="AL294" i="20"/>
  <c r="Y294" i="20" s="1"/>
  <c r="AM294" i="20"/>
  <c r="Z294" i="20" s="1"/>
  <c r="AN294" i="20"/>
  <c r="AA294" i="20" s="1"/>
  <c r="AF295" i="20"/>
  <c r="AH295" i="20"/>
  <c r="V295" i="20" s="1"/>
  <c r="AJ295" i="20"/>
  <c r="AK295" i="20"/>
  <c r="X295" i="20" s="1"/>
  <c r="AL295" i="20"/>
  <c r="Y295" i="20" s="1"/>
  <c r="AM295" i="20"/>
  <c r="Z295" i="20" s="1"/>
  <c r="AN295" i="20"/>
  <c r="AA295" i="20" s="1"/>
  <c r="AF296" i="20"/>
  <c r="AH296" i="20"/>
  <c r="V296" i="20" s="1"/>
  <c r="AJ296" i="20"/>
  <c r="AK296" i="20"/>
  <c r="X296" i="20" s="1"/>
  <c r="AL296" i="20"/>
  <c r="Y296" i="20" s="1"/>
  <c r="AM296" i="20"/>
  <c r="Z296" i="20" s="1"/>
  <c r="AN296" i="20"/>
  <c r="AA296" i="20" s="1"/>
  <c r="AF297" i="20"/>
  <c r="AH297" i="20"/>
  <c r="V297" i="20" s="1"/>
  <c r="AJ297" i="20"/>
  <c r="AK297" i="20"/>
  <c r="X297" i="20" s="1"/>
  <c r="AL297" i="20"/>
  <c r="Y297" i="20" s="1"/>
  <c r="AM297" i="20"/>
  <c r="Z297" i="20" s="1"/>
  <c r="AN297" i="20"/>
  <c r="AA297" i="20" s="1"/>
  <c r="AF298" i="20"/>
  <c r="AH298" i="20"/>
  <c r="V298" i="20" s="1"/>
  <c r="AJ298" i="20"/>
  <c r="AK298" i="20"/>
  <c r="X298" i="20" s="1"/>
  <c r="AL298" i="20"/>
  <c r="Y298" i="20" s="1"/>
  <c r="AM298" i="20"/>
  <c r="Z298" i="20" s="1"/>
  <c r="AN298" i="20"/>
  <c r="AA298" i="20" s="1"/>
  <c r="AF299" i="20"/>
  <c r="AH299" i="20"/>
  <c r="V299" i="20" s="1"/>
  <c r="AJ299" i="20"/>
  <c r="AK299" i="20"/>
  <c r="X299" i="20" s="1"/>
  <c r="AL299" i="20"/>
  <c r="Y299" i="20" s="1"/>
  <c r="AM299" i="20"/>
  <c r="Z299" i="20" s="1"/>
  <c r="AN299" i="20"/>
  <c r="AA299" i="20" s="1"/>
  <c r="AF300" i="20"/>
  <c r="AH300" i="20"/>
  <c r="V300" i="20" s="1"/>
  <c r="AJ300" i="20"/>
  <c r="AK300" i="20"/>
  <c r="X300" i="20" s="1"/>
  <c r="AL300" i="20"/>
  <c r="Y300" i="20" s="1"/>
  <c r="AM300" i="20"/>
  <c r="Z300" i="20" s="1"/>
  <c r="AN300" i="20"/>
  <c r="AA300" i="20" s="1"/>
  <c r="AF301" i="20"/>
  <c r="AH301" i="20"/>
  <c r="V301" i="20" s="1"/>
  <c r="AJ301" i="20"/>
  <c r="AK301" i="20"/>
  <c r="X301" i="20" s="1"/>
  <c r="AL301" i="20"/>
  <c r="Y301" i="20" s="1"/>
  <c r="AM301" i="20"/>
  <c r="Z301" i="20" s="1"/>
  <c r="AN301" i="20"/>
  <c r="AA301" i="20" s="1"/>
  <c r="AF302" i="20"/>
  <c r="AH302" i="20"/>
  <c r="V302" i="20" s="1"/>
  <c r="AJ302" i="20"/>
  <c r="AK302" i="20"/>
  <c r="X302" i="20" s="1"/>
  <c r="AL302" i="20"/>
  <c r="Y302" i="20" s="1"/>
  <c r="AM302" i="20"/>
  <c r="Z302" i="20" s="1"/>
  <c r="AN302" i="20"/>
  <c r="AA302" i="20" s="1"/>
  <c r="AF303" i="20"/>
  <c r="AH303" i="20"/>
  <c r="V303" i="20" s="1"/>
  <c r="AJ303" i="20"/>
  <c r="AK303" i="20"/>
  <c r="X303" i="20" s="1"/>
  <c r="AL303" i="20"/>
  <c r="Y303" i="20" s="1"/>
  <c r="AM303" i="20"/>
  <c r="Z303" i="20" s="1"/>
  <c r="AN303" i="20"/>
  <c r="AA303" i="20" s="1"/>
  <c r="AF304" i="20"/>
  <c r="AH304" i="20"/>
  <c r="V304" i="20" s="1"/>
  <c r="AJ304" i="20"/>
  <c r="AK304" i="20"/>
  <c r="X304" i="20" s="1"/>
  <c r="AL304" i="20"/>
  <c r="Y304" i="20" s="1"/>
  <c r="AM304" i="20"/>
  <c r="Z304" i="20" s="1"/>
  <c r="AN304" i="20"/>
  <c r="AA304" i="20" s="1"/>
  <c r="AF305" i="20"/>
  <c r="AH305" i="20"/>
  <c r="V305" i="20" s="1"/>
  <c r="AJ305" i="20"/>
  <c r="AK305" i="20"/>
  <c r="X305" i="20" s="1"/>
  <c r="AL305" i="20"/>
  <c r="Y305" i="20" s="1"/>
  <c r="AM305" i="20"/>
  <c r="Z305" i="20" s="1"/>
  <c r="AN305" i="20"/>
  <c r="AA305" i="20" s="1"/>
  <c r="AF306" i="20"/>
  <c r="AH306" i="20"/>
  <c r="V306" i="20" s="1"/>
  <c r="AJ306" i="20"/>
  <c r="AK306" i="20"/>
  <c r="X306" i="20" s="1"/>
  <c r="AL306" i="20"/>
  <c r="Y306" i="20" s="1"/>
  <c r="AM306" i="20"/>
  <c r="Z306" i="20" s="1"/>
  <c r="AN306" i="20"/>
  <c r="AA306" i="20" s="1"/>
  <c r="AF307" i="20"/>
  <c r="AH307" i="20"/>
  <c r="V307" i="20" s="1"/>
  <c r="AJ307" i="20"/>
  <c r="AK307" i="20"/>
  <c r="X307" i="20" s="1"/>
  <c r="AL307" i="20"/>
  <c r="Y307" i="20" s="1"/>
  <c r="AM307" i="20"/>
  <c r="Z307" i="20" s="1"/>
  <c r="AN307" i="20"/>
  <c r="AA307" i="20" s="1"/>
  <c r="AF308" i="20"/>
  <c r="AH308" i="20"/>
  <c r="V308" i="20" s="1"/>
  <c r="AJ308" i="20"/>
  <c r="AK308" i="20"/>
  <c r="X308" i="20" s="1"/>
  <c r="AL308" i="20"/>
  <c r="Y308" i="20" s="1"/>
  <c r="AM308" i="20"/>
  <c r="Z308" i="20" s="1"/>
  <c r="AN308" i="20"/>
  <c r="AA308" i="20" s="1"/>
  <c r="AF309" i="20"/>
  <c r="AH309" i="20"/>
  <c r="V309" i="20" s="1"/>
  <c r="AJ309" i="20"/>
  <c r="AK309" i="20"/>
  <c r="X309" i="20" s="1"/>
  <c r="AL309" i="20"/>
  <c r="Y309" i="20" s="1"/>
  <c r="AM309" i="20"/>
  <c r="Z309" i="20" s="1"/>
  <c r="AN309" i="20"/>
  <c r="AA309" i="20" s="1"/>
  <c r="AF310" i="20"/>
  <c r="AH310" i="20"/>
  <c r="V310" i="20" s="1"/>
  <c r="AJ310" i="20"/>
  <c r="AK310" i="20"/>
  <c r="X310" i="20" s="1"/>
  <c r="AL310" i="20"/>
  <c r="Y310" i="20" s="1"/>
  <c r="AM310" i="20"/>
  <c r="Z310" i="20" s="1"/>
  <c r="AN310" i="20"/>
  <c r="AA310" i="20" s="1"/>
  <c r="AF311" i="20"/>
  <c r="AH311" i="20"/>
  <c r="V311" i="20" s="1"/>
  <c r="AJ311" i="20"/>
  <c r="AK311" i="20"/>
  <c r="X311" i="20" s="1"/>
  <c r="AL311" i="20"/>
  <c r="Y311" i="20" s="1"/>
  <c r="AM311" i="20"/>
  <c r="Z311" i="20" s="1"/>
  <c r="AN311" i="20"/>
  <c r="AA311" i="20" s="1"/>
  <c r="AF312" i="20"/>
  <c r="AH312" i="20"/>
  <c r="V312" i="20" s="1"/>
  <c r="AJ312" i="20"/>
  <c r="AK312" i="20"/>
  <c r="X312" i="20" s="1"/>
  <c r="AL312" i="20"/>
  <c r="Y312" i="20" s="1"/>
  <c r="AM312" i="20"/>
  <c r="Z312" i="20" s="1"/>
  <c r="AN312" i="20"/>
  <c r="AA312" i="20" s="1"/>
  <c r="AF313" i="20"/>
  <c r="AH313" i="20"/>
  <c r="V313" i="20" s="1"/>
  <c r="AJ313" i="20"/>
  <c r="AK313" i="20"/>
  <c r="X313" i="20" s="1"/>
  <c r="AL313" i="20"/>
  <c r="Y313" i="20" s="1"/>
  <c r="AM313" i="20"/>
  <c r="Z313" i="20" s="1"/>
  <c r="AN313" i="20"/>
  <c r="AA313" i="20" s="1"/>
  <c r="AF314" i="20"/>
  <c r="AH314" i="20"/>
  <c r="V314" i="20" s="1"/>
  <c r="AJ314" i="20"/>
  <c r="AK314" i="20"/>
  <c r="X314" i="20" s="1"/>
  <c r="AL314" i="20"/>
  <c r="Y314" i="20" s="1"/>
  <c r="AM314" i="20"/>
  <c r="Z314" i="20" s="1"/>
  <c r="AN314" i="20"/>
  <c r="AA314" i="20" s="1"/>
  <c r="AF315" i="20"/>
  <c r="AH315" i="20"/>
  <c r="V315" i="20" s="1"/>
  <c r="AJ315" i="20"/>
  <c r="AK315" i="20"/>
  <c r="X315" i="20" s="1"/>
  <c r="AL315" i="20"/>
  <c r="Y315" i="20" s="1"/>
  <c r="AM315" i="20"/>
  <c r="Z315" i="20" s="1"/>
  <c r="AN315" i="20"/>
  <c r="AA315" i="20" s="1"/>
  <c r="AF316" i="20"/>
  <c r="AH316" i="20"/>
  <c r="V316" i="20" s="1"/>
  <c r="AJ316" i="20"/>
  <c r="AK316" i="20"/>
  <c r="X316" i="20" s="1"/>
  <c r="AL316" i="20"/>
  <c r="Y316" i="20" s="1"/>
  <c r="AM316" i="20"/>
  <c r="Z316" i="20" s="1"/>
  <c r="AN316" i="20"/>
  <c r="AA316" i="20" s="1"/>
  <c r="AF317" i="20"/>
  <c r="AH317" i="20"/>
  <c r="V317" i="20" s="1"/>
  <c r="AJ317" i="20"/>
  <c r="AK317" i="20"/>
  <c r="X317" i="20" s="1"/>
  <c r="AL317" i="20"/>
  <c r="Y317" i="20" s="1"/>
  <c r="AM317" i="20"/>
  <c r="Z317" i="20" s="1"/>
  <c r="AN317" i="20"/>
  <c r="AA317" i="20" s="1"/>
  <c r="AF318" i="20"/>
  <c r="AH318" i="20"/>
  <c r="V318" i="20" s="1"/>
  <c r="AJ318" i="20"/>
  <c r="AK318" i="20"/>
  <c r="X318" i="20" s="1"/>
  <c r="AL318" i="20"/>
  <c r="Y318" i="20" s="1"/>
  <c r="AM318" i="20"/>
  <c r="Z318" i="20" s="1"/>
  <c r="AN318" i="20"/>
  <c r="AA318" i="20" s="1"/>
  <c r="AF319" i="20"/>
  <c r="AH319" i="20"/>
  <c r="V319" i="20" s="1"/>
  <c r="AJ319" i="20"/>
  <c r="AK319" i="20"/>
  <c r="X319" i="20" s="1"/>
  <c r="AL319" i="20"/>
  <c r="Y319" i="20" s="1"/>
  <c r="AM319" i="20"/>
  <c r="Z319" i="20" s="1"/>
  <c r="AN319" i="20"/>
  <c r="AA319" i="20" s="1"/>
  <c r="AF320" i="20"/>
  <c r="AH320" i="20"/>
  <c r="V320" i="20" s="1"/>
  <c r="AJ320" i="20"/>
  <c r="AK320" i="20"/>
  <c r="X320" i="20" s="1"/>
  <c r="AL320" i="20"/>
  <c r="Y320" i="20" s="1"/>
  <c r="AM320" i="20"/>
  <c r="Z320" i="20" s="1"/>
  <c r="AN320" i="20"/>
  <c r="AA320" i="20" s="1"/>
  <c r="AF321" i="20"/>
  <c r="AH321" i="20"/>
  <c r="V321" i="20" s="1"/>
  <c r="AJ321" i="20"/>
  <c r="AK321" i="20"/>
  <c r="X321" i="20" s="1"/>
  <c r="AL321" i="20"/>
  <c r="Y321" i="20" s="1"/>
  <c r="AM321" i="20"/>
  <c r="Z321" i="20" s="1"/>
  <c r="AN321" i="20"/>
  <c r="AA321" i="20" s="1"/>
  <c r="AF322" i="20"/>
  <c r="AH322" i="20"/>
  <c r="V322" i="20" s="1"/>
  <c r="AJ322" i="20"/>
  <c r="AK322" i="20"/>
  <c r="X322" i="20" s="1"/>
  <c r="AL322" i="20"/>
  <c r="Y322" i="20" s="1"/>
  <c r="AM322" i="20"/>
  <c r="Z322" i="20" s="1"/>
  <c r="AN322" i="20"/>
  <c r="AA322" i="20" s="1"/>
  <c r="AF323" i="20"/>
  <c r="AH323" i="20"/>
  <c r="V323" i="20" s="1"/>
  <c r="AJ323" i="20"/>
  <c r="AK323" i="20"/>
  <c r="X323" i="20" s="1"/>
  <c r="AL323" i="20"/>
  <c r="Y323" i="20" s="1"/>
  <c r="AM323" i="20"/>
  <c r="Z323" i="20" s="1"/>
  <c r="AN323" i="20"/>
  <c r="AA323" i="20" s="1"/>
  <c r="AF324" i="20"/>
  <c r="AH324" i="20"/>
  <c r="V324" i="20" s="1"/>
  <c r="AJ324" i="20"/>
  <c r="AK324" i="20"/>
  <c r="X324" i="20" s="1"/>
  <c r="AL324" i="20"/>
  <c r="Y324" i="20" s="1"/>
  <c r="AM324" i="20"/>
  <c r="Z324" i="20" s="1"/>
  <c r="AN324" i="20"/>
  <c r="AA324" i="20" s="1"/>
  <c r="AF325" i="20"/>
  <c r="AH325" i="20"/>
  <c r="V325" i="20" s="1"/>
  <c r="AJ325" i="20"/>
  <c r="AK325" i="20"/>
  <c r="X325" i="20" s="1"/>
  <c r="AL325" i="20"/>
  <c r="Y325" i="20" s="1"/>
  <c r="AM325" i="20"/>
  <c r="Z325" i="20" s="1"/>
  <c r="AN325" i="20"/>
  <c r="AA325" i="20" s="1"/>
  <c r="AF326" i="20"/>
  <c r="AH326" i="20"/>
  <c r="V326" i="20" s="1"/>
  <c r="AJ326" i="20"/>
  <c r="AK326" i="20"/>
  <c r="X326" i="20" s="1"/>
  <c r="AL326" i="20"/>
  <c r="Y326" i="20" s="1"/>
  <c r="AM326" i="20"/>
  <c r="Z326" i="20" s="1"/>
  <c r="AN326" i="20"/>
  <c r="AA326" i="20" s="1"/>
  <c r="AF327" i="20"/>
  <c r="AH327" i="20"/>
  <c r="V327" i="20" s="1"/>
  <c r="AJ327" i="20"/>
  <c r="AK327" i="20"/>
  <c r="X327" i="20" s="1"/>
  <c r="AL327" i="20"/>
  <c r="Y327" i="20" s="1"/>
  <c r="AM327" i="20"/>
  <c r="Z327" i="20" s="1"/>
  <c r="AN327" i="20"/>
  <c r="AA327" i="20" s="1"/>
  <c r="AF328" i="20"/>
  <c r="AH328" i="20"/>
  <c r="V328" i="20" s="1"/>
  <c r="AJ328" i="20"/>
  <c r="AK328" i="20"/>
  <c r="X328" i="20" s="1"/>
  <c r="AL328" i="20"/>
  <c r="Y328" i="20" s="1"/>
  <c r="AM328" i="20"/>
  <c r="Z328" i="20" s="1"/>
  <c r="AN328" i="20"/>
  <c r="AA328" i="20" s="1"/>
  <c r="AF329" i="20"/>
  <c r="AH329" i="20"/>
  <c r="V329" i="20" s="1"/>
  <c r="AJ329" i="20"/>
  <c r="AK329" i="20"/>
  <c r="X329" i="20" s="1"/>
  <c r="AL329" i="20"/>
  <c r="Y329" i="20" s="1"/>
  <c r="AM329" i="20"/>
  <c r="Z329" i="20" s="1"/>
  <c r="AN329" i="20"/>
  <c r="AA329" i="20" s="1"/>
  <c r="AF330" i="20"/>
  <c r="AH330" i="20"/>
  <c r="V330" i="20" s="1"/>
  <c r="AJ330" i="20"/>
  <c r="AK330" i="20"/>
  <c r="X330" i="20" s="1"/>
  <c r="AL330" i="20"/>
  <c r="Y330" i="20" s="1"/>
  <c r="AM330" i="20"/>
  <c r="Z330" i="20" s="1"/>
  <c r="AN330" i="20"/>
  <c r="AA330" i="20" s="1"/>
  <c r="AF331" i="20"/>
  <c r="AH331" i="20"/>
  <c r="V331" i="20" s="1"/>
  <c r="AJ331" i="20"/>
  <c r="AK331" i="20"/>
  <c r="X331" i="20" s="1"/>
  <c r="AL331" i="20"/>
  <c r="Y331" i="20" s="1"/>
  <c r="AM331" i="20"/>
  <c r="Z331" i="20" s="1"/>
  <c r="AN331" i="20"/>
  <c r="AA331" i="20" s="1"/>
  <c r="AF332" i="20"/>
  <c r="AH332" i="20"/>
  <c r="V332" i="20" s="1"/>
  <c r="AJ332" i="20"/>
  <c r="AK332" i="20"/>
  <c r="X332" i="20" s="1"/>
  <c r="AL332" i="20"/>
  <c r="Y332" i="20" s="1"/>
  <c r="AM332" i="20"/>
  <c r="Z332" i="20" s="1"/>
  <c r="AN332" i="20"/>
  <c r="AA332" i="20" s="1"/>
  <c r="AF333" i="20"/>
  <c r="AH333" i="20"/>
  <c r="V333" i="20" s="1"/>
  <c r="AJ333" i="20"/>
  <c r="AK333" i="20"/>
  <c r="X333" i="20" s="1"/>
  <c r="AL333" i="20"/>
  <c r="Y333" i="20" s="1"/>
  <c r="AM333" i="20"/>
  <c r="Z333" i="20" s="1"/>
  <c r="AN333" i="20"/>
  <c r="AA333" i="20" s="1"/>
  <c r="AF334" i="20"/>
  <c r="AH334" i="20"/>
  <c r="V334" i="20" s="1"/>
  <c r="AJ334" i="20"/>
  <c r="AK334" i="20"/>
  <c r="X334" i="20" s="1"/>
  <c r="AL334" i="20"/>
  <c r="Y334" i="20" s="1"/>
  <c r="AM334" i="20"/>
  <c r="Z334" i="20" s="1"/>
  <c r="AN334" i="20"/>
  <c r="AA334" i="20" s="1"/>
  <c r="AF335" i="20"/>
  <c r="AH335" i="20"/>
  <c r="V335" i="20" s="1"/>
  <c r="AJ335" i="20"/>
  <c r="AK335" i="20"/>
  <c r="X335" i="20" s="1"/>
  <c r="AL335" i="20"/>
  <c r="Y335" i="20" s="1"/>
  <c r="AM335" i="20"/>
  <c r="Z335" i="20" s="1"/>
  <c r="AN335" i="20"/>
  <c r="AA335" i="20" s="1"/>
  <c r="AF336" i="20"/>
  <c r="AH336" i="20"/>
  <c r="V336" i="20" s="1"/>
  <c r="AJ336" i="20"/>
  <c r="AK336" i="20"/>
  <c r="X336" i="20" s="1"/>
  <c r="AL336" i="20"/>
  <c r="Y336" i="20" s="1"/>
  <c r="AM336" i="20"/>
  <c r="Z336" i="20" s="1"/>
  <c r="AN336" i="20"/>
  <c r="AA336" i="20" s="1"/>
  <c r="AF337" i="20"/>
  <c r="AH337" i="20"/>
  <c r="V337" i="20" s="1"/>
  <c r="AJ337" i="20"/>
  <c r="AK337" i="20"/>
  <c r="X337" i="20" s="1"/>
  <c r="AL337" i="20"/>
  <c r="Y337" i="20" s="1"/>
  <c r="AM337" i="20"/>
  <c r="Z337" i="20" s="1"/>
  <c r="AN337" i="20"/>
  <c r="AA337" i="20" s="1"/>
  <c r="AF338" i="20"/>
  <c r="AH338" i="20"/>
  <c r="V338" i="20" s="1"/>
  <c r="AJ338" i="20"/>
  <c r="AK338" i="20"/>
  <c r="X338" i="20" s="1"/>
  <c r="AL338" i="20"/>
  <c r="Y338" i="20" s="1"/>
  <c r="AM338" i="20"/>
  <c r="Z338" i="20" s="1"/>
  <c r="AN338" i="20"/>
  <c r="AA338" i="20" s="1"/>
  <c r="AF339" i="20"/>
  <c r="AH339" i="20"/>
  <c r="V339" i="20" s="1"/>
  <c r="AJ339" i="20"/>
  <c r="AK339" i="20"/>
  <c r="X339" i="20" s="1"/>
  <c r="AL339" i="20"/>
  <c r="Y339" i="20" s="1"/>
  <c r="AM339" i="20"/>
  <c r="Z339" i="20" s="1"/>
  <c r="AN339" i="20"/>
  <c r="AA339" i="20" s="1"/>
  <c r="AF340" i="20"/>
  <c r="AH340" i="20"/>
  <c r="V340" i="20" s="1"/>
  <c r="AJ340" i="20"/>
  <c r="AK340" i="20"/>
  <c r="X340" i="20" s="1"/>
  <c r="AL340" i="20"/>
  <c r="Y340" i="20" s="1"/>
  <c r="AM340" i="20"/>
  <c r="Z340" i="20" s="1"/>
  <c r="AN340" i="20"/>
  <c r="AA340" i="20" s="1"/>
  <c r="AF341" i="20"/>
  <c r="AH341" i="20"/>
  <c r="V341" i="20" s="1"/>
  <c r="AJ341" i="20"/>
  <c r="AK341" i="20"/>
  <c r="X341" i="20" s="1"/>
  <c r="AL341" i="20"/>
  <c r="Y341" i="20" s="1"/>
  <c r="AM341" i="20"/>
  <c r="Z341" i="20" s="1"/>
  <c r="AN341" i="20"/>
  <c r="AA341" i="20" s="1"/>
  <c r="AF342" i="20"/>
  <c r="AH342" i="20"/>
  <c r="V342" i="20" s="1"/>
  <c r="AJ342" i="20"/>
  <c r="AK342" i="20"/>
  <c r="X342" i="20" s="1"/>
  <c r="AL342" i="20"/>
  <c r="Y342" i="20" s="1"/>
  <c r="AM342" i="20"/>
  <c r="Z342" i="20" s="1"/>
  <c r="AN342" i="20"/>
  <c r="AA342" i="20" s="1"/>
  <c r="AF343" i="20"/>
  <c r="AH343" i="20"/>
  <c r="V343" i="20" s="1"/>
  <c r="AJ343" i="20"/>
  <c r="AK343" i="20"/>
  <c r="X343" i="20" s="1"/>
  <c r="AL343" i="20"/>
  <c r="Y343" i="20" s="1"/>
  <c r="AM343" i="20"/>
  <c r="Z343" i="20" s="1"/>
  <c r="AN343" i="20"/>
  <c r="AA343" i="20" s="1"/>
  <c r="AF344" i="20"/>
  <c r="AH344" i="20"/>
  <c r="V344" i="20" s="1"/>
  <c r="AJ344" i="20"/>
  <c r="AK344" i="20"/>
  <c r="X344" i="20" s="1"/>
  <c r="AL344" i="20"/>
  <c r="Y344" i="20" s="1"/>
  <c r="AM344" i="20"/>
  <c r="Z344" i="20" s="1"/>
  <c r="AN344" i="20"/>
  <c r="AA344" i="20" s="1"/>
  <c r="AF345" i="20"/>
  <c r="AH345" i="20"/>
  <c r="V345" i="20" s="1"/>
  <c r="AJ345" i="20"/>
  <c r="AK345" i="20"/>
  <c r="X345" i="20" s="1"/>
  <c r="AL345" i="20"/>
  <c r="Y345" i="20" s="1"/>
  <c r="AM345" i="20"/>
  <c r="Z345" i="20" s="1"/>
  <c r="AN345" i="20"/>
  <c r="AA345" i="20" s="1"/>
  <c r="AF346" i="20"/>
  <c r="AH346" i="20"/>
  <c r="V346" i="20" s="1"/>
  <c r="AJ346" i="20"/>
  <c r="AK346" i="20"/>
  <c r="X346" i="20" s="1"/>
  <c r="AL346" i="20"/>
  <c r="Y346" i="20" s="1"/>
  <c r="AM346" i="20"/>
  <c r="Z346" i="20" s="1"/>
  <c r="AN346" i="20"/>
  <c r="AA346" i="20" s="1"/>
  <c r="AF347" i="20"/>
  <c r="AH347" i="20"/>
  <c r="V347" i="20" s="1"/>
  <c r="AJ347" i="20"/>
  <c r="AK347" i="20"/>
  <c r="X347" i="20" s="1"/>
  <c r="AL347" i="20"/>
  <c r="Y347" i="20" s="1"/>
  <c r="AM347" i="20"/>
  <c r="Z347" i="20" s="1"/>
  <c r="AN347" i="20"/>
  <c r="AA347" i="20" s="1"/>
  <c r="AF348" i="20"/>
  <c r="AH348" i="20"/>
  <c r="V348" i="20" s="1"/>
  <c r="AJ348" i="20"/>
  <c r="AK348" i="20"/>
  <c r="X348" i="20" s="1"/>
  <c r="AL348" i="20"/>
  <c r="Y348" i="20" s="1"/>
  <c r="AM348" i="20"/>
  <c r="Z348" i="20" s="1"/>
  <c r="AN348" i="20"/>
  <c r="AA348" i="20" s="1"/>
  <c r="AF349" i="20"/>
  <c r="AH349" i="20"/>
  <c r="V349" i="20" s="1"/>
  <c r="AJ349" i="20"/>
  <c r="AK349" i="20"/>
  <c r="X349" i="20" s="1"/>
  <c r="AL349" i="20"/>
  <c r="Y349" i="20" s="1"/>
  <c r="AM349" i="20"/>
  <c r="Z349" i="20" s="1"/>
  <c r="AN349" i="20"/>
  <c r="AA349" i="20" s="1"/>
  <c r="AF350" i="20"/>
  <c r="AH350" i="20"/>
  <c r="V350" i="20" s="1"/>
  <c r="AJ350" i="20"/>
  <c r="AK350" i="20"/>
  <c r="X350" i="20" s="1"/>
  <c r="AL350" i="20"/>
  <c r="Y350" i="20" s="1"/>
  <c r="AM350" i="20"/>
  <c r="Z350" i="20" s="1"/>
  <c r="AN350" i="20"/>
  <c r="AA350" i="20" s="1"/>
  <c r="AF351" i="20"/>
  <c r="AH351" i="20"/>
  <c r="V351" i="20" s="1"/>
  <c r="AJ351" i="20"/>
  <c r="AK351" i="20"/>
  <c r="X351" i="20" s="1"/>
  <c r="AL351" i="20"/>
  <c r="Y351" i="20" s="1"/>
  <c r="AM351" i="20"/>
  <c r="Z351" i="20" s="1"/>
  <c r="AN351" i="20"/>
  <c r="AA351" i="20" s="1"/>
  <c r="AF352" i="20"/>
  <c r="AH352" i="20"/>
  <c r="V352" i="20" s="1"/>
  <c r="AJ352" i="20"/>
  <c r="AK352" i="20"/>
  <c r="X352" i="20" s="1"/>
  <c r="AL352" i="20"/>
  <c r="Y352" i="20" s="1"/>
  <c r="AM352" i="20"/>
  <c r="Z352" i="20" s="1"/>
  <c r="AN352" i="20"/>
  <c r="AA352" i="20" s="1"/>
  <c r="AF353" i="20"/>
  <c r="AH353" i="20"/>
  <c r="V353" i="20" s="1"/>
  <c r="AJ353" i="20"/>
  <c r="AK353" i="20"/>
  <c r="X353" i="20" s="1"/>
  <c r="AL353" i="20"/>
  <c r="Y353" i="20" s="1"/>
  <c r="AM353" i="20"/>
  <c r="Z353" i="20" s="1"/>
  <c r="AN353" i="20"/>
  <c r="AA353" i="20" s="1"/>
  <c r="AF354" i="20"/>
  <c r="AH354" i="20"/>
  <c r="V354" i="20" s="1"/>
  <c r="AJ354" i="20"/>
  <c r="AK354" i="20"/>
  <c r="X354" i="20" s="1"/>
  <c r="AL354" i="20"/>
  <c r="Y354" i="20" s="1"/>
  <c r="AM354" i="20"/>
  <c r="Z354" i="20" s="1"/>
  <c r="AN354" i="20"/>
  <c r="AA354" i="20" s="1"/>
  <c r="AF355" i="20"/>
  <c r="AH355" i="20"/>
  <c r="V355" i="20" s="1"/>
  <c r="AJ355" i="20"/>
  <c r="AK355" i="20"/>
  <c r="X355" i="20" s="1"/>
  <c r="AL355" i="20"/>
  <c r="Y355" i="20" s="1"/>
  <c r="AM355" i="20"/>
  <c r="Z355" i="20" s="1"/>
  <c r="AN355" i="20"/>
  <c r="AA355" i="20" s="1"/>
  <c r="AF356" i="20"/>
  <c r="AH356" i="20"/>
  <c r="V356" i="20" s="1"/>
  <c r="AJ356" i="20"/>
  <c r="AK356" i="20"/>
  <c r="X356" i="20" s="1"/>
  <c r="AL356" i="20"/>
  <c r="Y356" i="20" s="1"/>
  <c r="AM356" i="20"/>
  <c r="Z356" i="20" s="1"/>
  <c r="AN356" i="20"/>
  <c r="AA356" i="20" s="1"/>
  <c r="AF357" i="20"/>
  <c r="AH357" i="20"/>
  <c r="V357" i="20" s="1"/>
  <c r="AJ357" i="20"/>
  <c r="AK357" i="20"/>
  <c r="X357" i="20" s="1"/>
  <c r="AL357" i="20"/>
  <c r="Y357" i="20" s="1"/>
  <c r="AM357" i="20"/>
  <c r="Z357" i="20" s="1"/>
  <c r="AN357" i="20"/>
  <c r="AA357" i="20" s="1"/>
  <c r="AF358" i="20"/>
  <c r="AH358" i="20"/>
  <c r="V358" i="20" s="1"/>
  <c r="AJ358" i="20"/>
  <c r="AK358" i="20"/>
  <c r="X358" i="20" s="1"/>
  <c r="AL358" i="20"/>
  <c r="Y358" i="20" s="1"/>
  <c r="AM358" i="20"/>
  <c r="Z358" i="20" s="1"/>
  <c r="AN358" i="20"/>
  <c r="AA358" i="20" s="1"/>
  <c r="AF359" i="20"/>
  <c r="AH359" i="20"/>
  <c r="V359" i="20" s="1"/>
  <c r="AJ359" i="20"/>
  <c r="AK359" i="20"/>
  <c r="X359" i="20" s="1"/>
  <c r="AL359" i="20"/>
  <c r="Y359" i="20" s="1"/>
  <c r="AM359" i="20"/>
  <c r="Z359" i="20" s="1"/>
  <c r="AN359" i="20"/>
  <c r="AA359" i="20" s="1"/>
  <c r="AF360" i="20"/>
  <c r="AH360" i="20"/>
  <c r="V360" i="20" s="1"/>
  <c r="AJ360" i="20"/>
  <c r="AK360" i="20"/>
  <c r="X360" i="20" s="1"/>
  <c r="AL360" i="20"/>
  <c r="Y360" i="20" s="1"/>
  <c r="AM360" i="20"/>
  <c r="Z360" i="20" s="1"/>
  <c r="AN360" i="20"/>
  <c r="AA360" i="20" s="1"/>
  <c r="AF361" i="20"/>
  <c r="AH361" i="20"/>
  <c r="V361" i="20" s="1"/>
  <c r="AJ361" i="20"/>
  <c r="AK361" i="20"/>
  <c r="X361" i="20" s="1"/>
  <c r="AL361" i="20"/>
  <c r="Y361" i="20" s="1"/>
  <c r="AM361" i="20"/>
  <c r="Z361" i="20" s="1"/>
  <c r="AN361" i="20"/>
  <c r="AA361" i="20" s="1"/>
  <c r="AF362" i="20"/>
  <c r="AH362" i="20"/>
  <c r="V362" i="20" s="1"/>
  <c r="AJ362" i="20"/>
  <c r="AK362" i="20"/>
  <c r="X362" i="20" s="1"/>
  <c r="AL362" i="20"/>
  <c r="Y362" i="20" s="1"/>
  <c r="AM362" i="20"/>
  <c r="Z362" i="20" s="1"/>
  <c r="AN362" i="20"/>
  <c r="AA362" i="20" s="1"/>
  <c r="AF363" i="20"/>
  <c r="AH363" i="20"/>
  <c r="V363" i="20" s="1"/>
  <c r="AJ363" i="20"/>
  <c r="AK363" i="20"/>
  <c r="X363" i="20" s="1"/>
  <c r="AL363" i="20"/>
  <c r="Y363" i="20" s="1"/>
  <c r="AM363" i="20"/>
  <c r="Z363" i="20" s="1"/>
  <c r="AN363" i="20"/>
  <c r="AA363" i="20" s="1"/>
  <c r="AF364" i="20"/>
  <c r="AH364" i="20"/>
  <c r="V364" i="20" s="1"/>
  <c r="AJ364" i="20"/>
  <c r="AK364" i="20"/>
  <c r="X364" i="20" s="1"/>
  <c r="AL364" i="20"/>
  <c r="Y364" i="20" s="1"/>
  <c r="AM364" i="20"/>
  <c r="Z364" i="20" s="1"/>
  <c r="AN364" i="20"/>
  <c r="AA364" i="20" s="1"/>
  <c r="AF365" i="20"/>
  <c r="AH365" i="20"/>
  <c r="V365" i="20" s="1"/>
  <c r="AJ365" i="20"/>
  <c r="AK365" i="20"/>
  <c r="X365" i="20" s="1"/>
  <c r="AL365" i="20"/>
  <c r="Y365" i="20" s="1"/>
  <c r="AM365" i="20"/>
  <c r="Z365" i="20" s="1"/>
  <c r="AN365" i="20"/>
  <c r="AA365" i="20" s="1"/>
  <c r="AF366" i="20"/>
  <c r="AH366" i="20"/>
  <c r="V366" i="20" s="1"/>
  <c r="AJ366" i="20"/>
  <c r="AK366" i="20"/>
  <c r="X366" i="20" s="1"/>
  <c r="AL366" i="20"/>
  <c r="Y366" i="20" s="1"/>
  <c r="AM366" i="20"/>
  <c r="Z366" i="20" s="1"/>
  <c r="AN366" i="20"/>
  <c r="AA366" i="20" s="1"/>
  <c r="AF367" i="20"/>
  <c r="AH367" i="20"/>
  <c r="V367" i="20" s="1"/>
  <c r="AJ367" i="20"/>
  <c r="AK367" i="20"/>
  <c r="X367" i="20" s="1"/>
  <c r="AL367" i="20"/>
  <c r="Y367" i="20" s="1"/>
  <c r="AM367" i="20"/>
  <c r="Z367" i="20" s="1"/>
  <c r="AN367" i="20"/>
  <c r="AA367" i="20" s="1"/>
  <c r="AF368" i="20"/>
  <c r="AH368" i="20"/>
  <c r="V368" i="20" s="1"/>
  <c r="AJ368" i="20"/>
  <c r="AK368" i="20"/>
  <c r="X368" i="20" s="1"/>
  <c r="AL368" i="20"/>
  <c r="Y368" i="20" s="1"/>
  <c r="AM368" i="20"/>
  <c r="Z368" i="20" s="1"/>
  <c r="AN368" i="20"/>
  <c r="AA368" i="20" s="1"/>
  <c r="AF369" i="20"/>
  <c r="AH369" i="20"/>
  <c r="V369" i="20" s="1"/>
  <c r="AJ369" i="20"/>
  <c r="AK369" i="20"/>
  <c r="X369" i="20" s="1"/>
  <c r="AL369" i="20"/>
  <c r="Y369" i="20" s="1"/>
  <c r="AM369" i="20"/>
  <c r="Z369" i="20" s="1"/>
  <c r="AN369" i="20"/>
  <c r="AA369" i="20" s="1"/>
  <c r="AF370" i="20"/>
  <c r="AH370" i="20"/>
  <c r="V370" i="20" s="1"/>
  <c r="AJ370" i="20"/>
  <c r="AK370" i="20"/>
  <c r="X370" i="20" s="1"/>
  <c r="AL370" i="20"/>
  <c r="Y370" i="20" s="1"/>
  <c r="AM370" i="20"/>
  <c r="Z370" i="20" s="1"/>
  <c r="AN370" i="20"/>
  <c r="AA370" i="20" s="1"/>
  <c r="AF371" i="20"/>
  <c r="AH371" i="20"/>
  <c r="V371" i="20" s="1"/>
  <c r="AJ371" i="20"/>
  <c r="AK371" i="20"/>
  <c r="X371" i="20" s="1"/>
  <c r="AL371" i="20"/>
  <c r="Y371" i="20" s="1"/>
  <c r="AM371" i="20"/>
  <c r="Z371" i="20" s="1"/>
  <c r="AN371" i="20"/>
  <c r="AA371" i="20" s="1"/>
  <c r="AF372" i="20"/>
  <c r="AH372" i="20"/>
  <c r="V372" i="20" s="1"/>
  <c r="AJ372" i="20"/>
  <c r="AK372" i="20"/>
  <c r="X372" i="20" s="1"/>
  <c r="AL372" i="20"/>
  <c r="Y372" i="20" s="1"/>
  <c r="AM372" i="20"/>
  <c r="Z372" i="20" s="1"/>
  <c r="AN372" i="20"/>
  <c r="AA372" i="20" s="1"/>
  <c r="AF373" i="20"/>
  <c r="AH373" i="20"/>
  <c r="V373" i="20" s="1"/>
  <c r="AJ373" i="20"/>
  <c r="AK373" i="20"/>
  <c r="X373" i="20" s="1"/>
  <c r="AL373" i="20"/>
  <c r="Y373" i="20" s="1"/>
  <c r="AM373" i="20"/>
  <c r="Z373" i="20" s="1"/>
  <c r="AN373" i="20"/>
  <c r="AA373" i="20" s="1"/>
  <c r="AF374" i="20"/>
  <c r="AH374" i="20"/>
  <c r="V374" i="20" s="1"/>
  <c r="AJ374" i="20"/>
  <c r="AK374" i="20"/>
  <c r="X374" i="20" s="1"/>
  <c r="AL374" i="20"/>
  <c r="Y374" i="20" s="1"/>
  <c r="AM374" i="20"/>
  <c r="Z374" i="20" s="1"/>
  <c r="AN374" i="20"/>
  <c r="AA374" i="20" s="1"/>
  <c r="AF375" i="20"/>
  <c r="AH375" i="20"/>
  <c r="V375" i="20" s="1"/>
  <c r="AJ375" i="20"/>
  <c r="AK375" i="20"/>
  <c r="X375" i="20" s="1"/>
  <c r="AL375" i="20"/>
  <c r="Y375" i="20" s="1"/>
  <c r="AM375" i="20"/>
  <c r="Z375" i="20" s="1"/>
  <c r="AN375" i="20"/>
  <c r="AA375" i="20" s="1"/>
  <c r="AF376" i="20"/>
  <c r="AH376" i="20"/>
  <c r="V376" i="20" s="1"/>
  <c r="AJ376" i="20"/>
  <c r="AK376" i="20"/>
  <c r="X376" i="20" s="1"/>
  <c r="AL376" i="20"/>
  <c r="Y376" i="20" s="1"/>
  <c r="AM376" i="20"/>
  <c r="Z376" i="20" s="1"/>
  <c r="AN376" i="20"/>
  <c r="AA376" i="20" s="1"/>
  <c r="AF377" i="20"/>
  <c r="AH377" i="20"/>
  <c r="V377" i="20" s="1"/>
  <c r="AJ377" i="20"/>
  <c r="AK377" i="20"/>
  <c r="X377" i="20" s="1"/>
  <c r="AL377" i="20"/>
  <c r="Y377" i="20" s="1"/>
  <c r="AM377" i="20"/>
  <c r="Z377" i="20" s="1"/>
  <c r="AN377" i="20"/>
  <c r="AA377" i="20" s="1"/>
  <c r="AF378" i="20"/>
  <c r="AH378" i="20"/>
  <c r="V378" i="20" s="1"/>
  <c r="AJ378" i="20"/>
  <c r="AK378" i="20"/>
  <c r="X378" i="20" s="1"/>
  <c r="AL378" i="20"/>
  <c r="Y378" i="20" s="1"/>
  <c r="AM378" i="20"/>
  <c r="Z378" i="20" s="1"/>
  <c r="AN378" i="20"/>
  <c r="AA378" i="20" s="1"/>
  <c r="AF379" i="20"/>
  <c r="AH379" i="20"/>
  <c r="V379" i="20" s="1"/>
  <c r="AJ379" i="20"/>
  <c r="AK379" i="20"/>
  <c r="X379" i="20" s="1"/>
  <c r="AL379" i="20"/>
  <c r="Y379" i="20" s="1"/>
  <c r="AM379" i="20"/>
  <c r="Z379" i="20" s="1"/>
  <c r="AN379" i="20"/>
  <c r="AA379" i="20" s="1"/>
  <c r="AF380" i="20"/>
  <c r="AH380" i="20"/>
  <c r="V380" i="20" s="1"/>
  <c r="AJ380" i="20"/>
  <c r="AK380" i="20"/>
  <c r="X380" i="20" s="1"/>
  <c r="AL380" i="20"/>
  <c r="Y380" i="20" s="1"/>
  <c r="AM380" i="20"/>
  <c r="Z380" i="20" s="1"/>
  <c r="AN380" i="20"/>
  <c r="AA380" i="20" s="1"/>
  <c r="AF381" i="20"/>
  <c r="AH381" i="20"/>
  <c r="V381" i="20" s="1"/>
  <c r="AJ381" i="20"/>
  <c r="AK381" i="20"/>
  <c r="X381" i="20" s="1"/>
  <c r="AL381" i="20"/>
  <c r="Y381" i="20" s="1"/>
  <c r="AM381" i="20"/>
  <c r="Z381" i="20" s="1"/>
  <c r="AN381" i="20"/>
  <c r="AA381" i="20" s="1"/>
  <c r="AF382" i="20"/>
  <c r="AH382" i="20"/>
  <c r="V382" i="20" s="1"/>
  <c r="AJ382" i="20"/>
  <c r="AK382" i="20"/>
  <c r="X382" i="20" s="1"/>
  <c r="AL382" i="20"/>
  <c r="Y382" i="20" s="1"/>
  <c r="AM382" i="20"/>
  <c r="Z382" i="20" s="1"/>
  <c r="AN382" i="20"/>
  <c r="AA382" i="20" s="1"/>
  <c r="AF383" i="20"/>
  <c r="AH383" i="20"/>
  <c r="V383" i="20" s="1"/>
  <c r="AJ383" i="20"/>
  <c r="AK383" i="20"/>
  <c r="X383" i="20" s="1"/>
  <c r="AL383" i="20"/>
  <c r="Y383" i="20" s="1"/>
  <c r="AM383" i="20"/>
  <c r="Z383" i="20" s="1"/>
  <c r="AN383" i="20"/>
  <c r="AA383" i="20" s="1"/>
  <c r="AF384" i="20"/>
  <c r="AH384" i="20"/>
  <c r="V384" i="20" s="1"/>
  <c r="AJ384" i="20"/>
  <c r="AK384" i="20"/>
  <c r="X384" i="20" s="1"/>
  <c r="AL384" i="20"/>
  <c r="Y384" i="20" s="1"/>
  <c r="AM384" i="20"/>
  <c r="Z384" i="20" s="1"/>
  <c r="AN384" i="20"/>
  <c r="AA384" i="20" s="1"/>
  <c r="AF385" i="20"/>
  <c r="AH385" i="20"/>
  <c r="V385" i="20" s="1"/>
  <c r="AJ385" i="20"/>
  <c r="AK385" i="20"/>
  <c r="X385" i="20" s="1"/>
  <c r="AL385" i="20"/>
  <c r="Y385" i="20" s="1"/>
  <c r="AM385" i="20"/>
  <c r="Z385" i="20" s="1"/>
  <c r="AN385" i="20"/>
  <c r="AA385" i="20" s="1"/>
  <c r="AF386" i="20"/>
  <c r="AH386" i="20"/>
  <c r="V386" i="20" s="1"/>
  <c r="AJ386" i="20"/>
  <c r="AK386" i="20"/>
  <c r="X386" i="20" s="1"/>
  <c r="AL386" i="20"/>
  <c r="Y386" i="20" s="1"/>
  <c r="AM386" i="20"/>
  <c r="Z386" i="20" s="1"/>
  <c r="AN386" i="20"/>
  <c r="AA386" i="20" s="1"/>
  <c r="AF387" i="20"/>
  <c r="AH387" i="20"/>
  <c r="V387" i="20" s="1"/>
  <c r="AJ387" i="20"/>
  <c r="AK387" i="20"/>
  <c r="X387" i="20" s="1"/>
  <c r="AL387" i="20"/>
  <c r="Y387" i="20" s="1"/>
  <c r="AM387" i="20"/>
  <c r="Z387" i="20" s="1"/>
  <c r="AN387" i="20"/>
  <c r="AA387" i="20" s="1"/>
  <c r="AF388" i="20"/>
  <c r="AH388" i="20"/>
  <c r="V388" i="20" s="1"/>
  <c r="AJ388" i="20"/>
  <c r="AK388" i="20"/>
  <c r="X388" i="20" s="1"/>
  <c r="AL388" i="20"/>
  <c r="Y388" i="20" s="1"/>
  <c r="AM388" i="20"/>
  <c r="Z388" i="20" s="1"/>
  <c r="AN388" i="20"/>
  <c r="AA388" i="20" s="1"/>
  <c r="AF389" i="20"/>
  <c r="AH389" i="20"/>
  <c r="V389" i="20" s="1"/>
  <c r="AJ389" i="20"/>
  <c r="AK389" i="20"/>
  <c r="X389" i="20" s="1"/>
  <c r="AL389" i="20"/>
  <c r="Y389" i="20" s="1"/>
  <c r="AM389" i="20"/>
  <c r="Z389" i="20" s="1"/>
  <c r="AN389" i="20"/>
  <c r="AA389" i="20" s="1"/>
  <c r="AF390" i="20"/>
  <c r="AH390" i="20"/>
  <c r="V390" i="20" s="1"/>
  <c r="AJ390" i="20"/>
  <c r="AK390" i="20"/>
  <c r="X390" i="20" s="1"/>
  <c r="AL390" i="20"/>
  <c r="Y390" i="20" s="1"/>
  <c r="AM390" i="20"/>
  <c r="Z390" i="20" s="1"/>
  <c r="AN390" i="20"/>
  <c r="AA390" i="20" s="1"/>
  <c r="AF391" i="20"/>
  <c r="AH391" i="20"/>
  <c r="V391" i="20" s="1"/>
  <c r="AJ391" i="20"/>
  <c r="AK391" i="20"/>
  <c r="X391" i="20" s="1"/>
  <c r="AL391" i="20"/>
  <c r="Y391" i="20" s="1"/>
  <c r="AM391" i="20"/>
  <c r="Z391" i="20" s="1"/>
  <c r="AN391" i="20"/>
  <c r="AA391" i="20" s="1"/>
  <c r="AF392" i="20"/>
  <c r="AH392" i="20"/>
  <c r="V392" i="20" s="1"/>
  <c r="AJ392" i="20"/>
  <c r="AK392" i="20"/>
  <c r="X392" i="20" s="1"/>
  <c r="AL392" i="20"/>
  <c r="Y392" i="20" s="1"/>
  <c r="AM392" i="20"/>
  <c r="Z392" i="20" s="1"/>
  <c r="AN392" i="20"/>
  <c r="AA392" i="20" s="1"/>
  <c r="AF393" i="20"/>
  <c r="AH393" i="20"/>
  <c r="V393" i="20" s="1"/>
  <c r="AJ393" i="20"/>
  <c r="AK393" i="20"/>
  <c r="X393" i="20" s="1"/>
  <c r="AL393" i="20"/>
  <c r="Y393" i="20" s="1"/>
  <c r="AM393" i="20"/>
  <c r="Z393" i="20" s="1"/>
  <c r="AN393" i="20"/>
  <c r="AA393" i="20" s="1"/>
  <c r="AF394" i="20"/>
  <c r="AH394" i="20"/>
  <c r="V394" i="20" s="1"/>
  <c r="AJ394" i="20"/>
  <c r="AK394" i="20"/>
  <c r="X394" i="20" s="1"/>
  <c r="AL394" i="20"/>
  <c r="Y394" i="20" s="1"/>
  <c r="AM394" i="20"/>
  <c r="Z394" i="20" s="1"/>
  <c r="AN394" i="20"/>
  <c r="AA394" i="20" s="1"/>
  <c r="AF395" i="20"/>
  <c r="AH395" i="20"/>
  <c r="V395" i="20" s="1"/>
  <c r="AJ395" i="20"/>
  <c r="AK395" i="20"/>
  <c r="X395" i="20" s="1"/>
  <c r="AL395" i="20"/>
  <c r="Y395" i="20" s="1"/>
  <c r="AM395" i="20"/>
  <c r="Z395" i="20" s="1"/>
  <c r="AN395" i="20"/>
  <c r="AA395" i="20" s="1"/>
  <c r="AF396" i="20"/>
  <c r="AH396" i="20"/>
  <c r="V396" i="20" s="1"/>
  <c r="AJ396" i="20"/>
  <c r="AK396" i="20"/>
  <c r="X396" i="20" s="1"/>
  <c r="AL396" i="20"/>
  <c r="Y396" i="20" s="1"/>
  <c r="AM396" i="20"/>
  <c r="Z396" i="20" s="1"/>
  <c r="AN396" i="20"/>
  <c r="AA396" i="20" s="1"/>
  <c r="AF397" i="20"/>
  <c r="AH397" i="20"/>
  <c r="V397" i="20" s="1"/>
  <c r="AJ397" i="20"/>
  <c r="AK397" i="20"/>
  <c r="X397" i="20" s="1"/>
  <c r="AL397" i="20"/>
  <c r="Y397" i="20" s="1"/>
  <c r="AM397" i="20"/>
  <c r="Z397" i="20" s="1"/>
  <c r="AN397" i="20"/>
  <c r="AA397" i="20" s="1"/>
  <c r="AF398" i="20"/>
  <c r="AH398" i="20"/>
  <c r="V398" i="20" s="1"/>
  <c r="AJ398" i="20"/>
  <c r="AK398" i="20"/>
  <c r="X398" i="20" s="1"/>
  <c r="AL398" i="20"/>
  <c r="Y398" i="20" s="1"/>
  <c r="AM398" i="20"/>
  <c r="Z398" i="20" s="1"/>
  <c r="AN398" i="20"/>
  <c r="AA398" i="20" s="1"/>
  <c r="AF399" i="20"/>
  <c r="AH399" i="20"/>
  <c r="V399" i="20" s="1"/>
  <c r="AJ399" i="20"/>
  <c r="AK399" i="20"/>
  <c r="X399" i="20" s="1"/>
  <c r="AL399" i="20"/>
  <c r="Y399" i="20" s="1"/>
  <c r="AM399" i="20"/>
  <c r="Z399" i="20" s="1"/>
  <c r="AN399" i="20"/>
  <c r="AA399" i="20" s="1"/>
  <c r="AF400" i="20"/>
  <c r="AH400" i="20"/>
  <c r="V400" i="20" s="1"/>
  <c r="AJ400" i="20"/>
  <c r="AK400" i="20"/>
  <c r="X400" i="20" s="1"/>
  <c r="AL400" i="20"/>
  <c r="Y400" i="20" s="1"/>
  <c r="AM400" i="20"/>
  <c r="Z400" i="20" s="1"/>
  <c r="AN400" i="20"/>
  <c r="AA400" i="20" s="1"/>
  <c r="AF401" i="20"/>
  <c r="AH401" i="20"/>
  <c r="V401" i="20" s="1"/>
  <c r="AJ401" i="20"/>
  <c r="AK401" i="20"/>
  <c r="X401" i="20" s="1"/>
  <c r="AL401" i="20"/>
  <c r="Y401" i="20" s="1"/>
  <c r="AM401" i="20"/>
  <c r="Z401" i="20" s="1"/>
  <c r="AN401" i="20"/>
  <c r="AA401" i="20" s="1"/>
  <c r="AF402" i="20"/>
  <c r="AH402" i="20"/>
  <c r="V402" i="20" s="1"/>
  <c r="AJ402" i="20"/>
  <c r="AK402" i="20"/>
  <c r="X402" i="20" s="1"/>
  <c r="AL402" i="20"/>
  <c r="Y402" i="20" s="1"/>
  <c r="AM402" i="20"/>
  <c r="Z402" i="20" s="1"/>
  <c r="AN402" i="20"/>
  <c r="AA402" i="20" s="1"/>
  <c r="AF403" i="20"/>
  <c r="AH403" i="20"/>
  <c r="V403" i="20" s="1"/>
  <c r="AJ403" i="20"/>
  <c r="AK403" i="20"/>
  <c r="X403" i="20" s="1"/>
  <c r="AL403" i="20"/>
  <c r="Y403" i="20" s="1"/>
  <c r="AM403" i="20"/>
  <c r="Z403" i="20" s="1"/>
  <c r="AN403" i="20"/>
  <c r="AA403" i="20" s="1"/>
  <c r="AF404" i="20"/>
  <c r="AH404" i="20"/>
  <c r="V404" i="20" s="1"/>
  <c r="AJ404" i="20"/>
  <c r="AK404" i="20"/>
  <c r="X404" i="20" s="1"/>
  <c r="AL404" i="20"/>
  <c r="Y404" i="20" s="1"/>
  <c r="AM404" i="20"/>
  <c r="Z404" i="20" s="1"/>
  <c r="AN404" i="20"/>
  <c r="AA404" i="20" s="1"/>
  <c r="AF405" i="20"/>
  <c r="AH405" i="20"/>
  <c r="V405" i="20" s="1"/>
  <c r="AJ405" i="20"/>
  <c r="AK405" i="20"/>
  <c r="X405" i="20" s="1"/>
  <c r="AL405" i="20"/>
  <c r="Y405" i="20" s="1"/>
  <c r="AM405" i="20"/>
  <c r="AN405" i="20"/>
  <c r="AA405" i="20" s="1"/>
  <c r="AF406" i="20"/>
  <c r="AH406" i="20"/>
  <c r="V406" i="20" s="1"/>
  <c r="AJ406" i="20"/>
  <c r="AK406" i="20"/>
  <c r="X406" i="20" s="1"/>
  <c r="AL406" i="20"/>
  <c r="Y406" i="20" s="1"/>
  <c r="AM406" i="20"/>
  <c r="Z406" i="20" s="1"/>
  <c r="AN406" i="20"/>
  <c r="AA406" i="20" s="1"/>
  <c r="AF407" i="20"/>
  <c r="AH407" i="20"/>
  <c r="V407" i="20" s="1"/>
  <c r="AJ407" i="20"/>
  <c r="AK407" i="20"/>
  <c r="X407" i="20" s="1"/>
  <c r="AL407" i="20"/>
  <c r="Y407" i="20" s="1"/>
  <c r="AM407" i="20"/>
  <c r="Z407" i="20" s="1"/>
  <c r="AN407" i="20"/>
  <c r="AA407" i="20" s="1"/>
  <c r="AF408" i="20"/>
  <c r="AH408" i="20"/>
  <c r="V408" i="20" s="1"/>
  <c r="AJ408" i="20"/>
  <c r="AK408" i="20"/>
  <c r="X408" i="20" s="1"/>
  <c r="AL408" i="20"/>
  <c r="Y408" i="20" s="1"/>
  <c r="AM408" i="20"/>
  <c r="Z408" i="20" s="1"/>
  <c r="AN408" i="20"/>
  <c r="AA408" i="20" s="1"/>
  <c r="AF409" i="20"/>
  <c r="AH409" i="20"/>
  <c r="V409" i="20" s="1"/>
  <c r="AJ409" i="20"/>
  <c r="AK409" i="20"/>
  <c r="X409" i="20" s="1"/>
  <c r="AL409" i="20"/>
  <c r="Y409" i="20" s="1"/>
  <c r="AM409" i="20"/>
  <c r="Z409" i="20" s="1"/>
  <c r="AN409" i="20"/>
  <c r="AA409" i="20" s="1"/>
  <c r="AF410" i="20"/>
  <c r="AH410" i="20"/>
  <c r="V410" i="20" s="1"/>
  <c r="AJ410" i="20"/>
  <c r="AK410" i="20"/>
  <c r="X410" i="20" s="1"/>
  <c r="AL410" i="20"/>
  <c r="Y410" i="20" s="1"/>
  <c r="AM410" i="20"/>
  <c r="Z410" i="20" s="1"/>
  <c r="AN410" i="20"/>
  <c r="AA410" i="20" s="1"/>
  <c r="AF411" i="20"/>
  <c r="AH411" i="20"/>
  <c r="V411" i="20" s="1"/>
  <c r="AJ411" i="20"/>
  <c r="AK411" i="20"/>
  <c r="X411" i="20" s="1"/>
  <c r="AL411" i="20"/>
  <c r="Y411" i="20" s="1"/>
  <c r="AM411" i="20"/>
  <c r="Z411" i="20" s="1"/>
  <c r="AN411" i="20"/>
  <c r="AA411" i="20" s="1"/>
  <c r="AF412" i="20"/>
  <c r="AH412" i="20"/>
  <c r="V412" i="20" s="1"/>
  <c r="AJ412" i="20"/>
  <c r="AK412" i="20"/>
  <c r="X412" i="20" s="1"/>
  <c r="AL412" i="20"/>
  <c r="Y412" i="20" s="1"/>
  <c r="AM412" i="20"/>
  <c r="Z412" i="20" s="1"/>
  <c r="AN412" i="20"/>
  <c r="AA412" i="20" s="1"/>
  <c r="AF413" i="20"/>
  <c r="AH413" i="20"/>
  <c r="V413" i="20" s="1"/>
  <c r="AJ413" i="20"/>
  <c r="AK413" i="20"/>
  <c r="X413" i="20" s="1"/>
  <c r="AL413" i="20"/>
  <c r="Y413" i="20" s="1"/>
  <c r="AM413" i="20"/>
  <c r="Z413" i="20" s="1"/>
  <c r="AN413" i="20"/>
  <c r="AA413" i="20" s="1"/>
  <c r="AF414" i="20"/>
  <c r="AH414" i="20"/>
  <c r="V414" i="20" s="1"/>
  <c r="AJ414" i="20"/>
  <c r="AK414" i="20"/>
  <c r="X414" i="20" s="1"/>
  <c r="AL414" i="20"/>
  <c r="Y414" i="20" s="1"/>
  <c r="AM414" i="20"/>
  <c r="Z414" i="20" s="1"/>
  <c r="AN414" i="20"/>
  <c r="AA414" i="20" s="1"/>
  <c r="AF415" i="20"/>
  <c r="AH415" i="20"/>
  <c r="V415" i="20" s="1"/>
  <c r="AJ415" i="20"/>
  <c r="AK415" i="20"/>
  <c r="X415" i="20" s="1"/>
  <c r="AL415" i="20"/>
  <c r="Y415" i="20" s="1"/>
  <c r="AM415" i="20"/>
  <c r="Z415" i="20" s="1"/>
  <c r="AN415" i="20"/>
  <c r="AA415" i="20" s="1"/>
  <c r="AF416" i="20"/>
  <c r="AH416" i="20"/>
  <c r="V416" i="20" s="1"/>
  <c r="AJ416" i="20"/>
  <c r="AK416" i="20"/>
  <c r="X416" i="20" s="1"/>
  <c r="AL416" i="20"/>
  <c r="Y416" i="20" s="1"/>
  <c r="AM416" i="20"/>
  <c r="Z416" i="20" s="1"/>
  <c r="AN416" i="20"/>
  <c r="AA416" i="20" s="1"/>
  <c r="AF417" i="20"/>
  <c r="AH417" i="20"/>
  <c r="V417" i="20" s="1"/>
  <c r="AJ417" i="20"/>
  <c r="AK417" i="20"/>
  <c r="X417" i="20" s="1"/>
  <c r="AL417" i="20"/>
  <c r="Y417" i="20" s="1"/>
  <c r="AM417" i="20"/>
  <c r="Z417" i="20" s="1"/>
  <c r="AN417" i="20"/>
  <c r="AA417" i="20" s="1"/>
  <c r="AF418" i="20"/>
  <c r="AH418" i="20"/>
  <c r="V418" i="20" s="1"/>
  <c r="AJ418" i="20"/>
  <c r="AK418" i="20"/>
  <c r="X418" i="20" s="1"/>
  <c r="AL418" i="20"/>
  <c r="Y418" i="20" s="1"/>
  <c r="AM418" i="20"/>
  <c r="Z418" i="20" s="1"/>
  <c r="AN418" i="20"/>
  <c r="AA418" i="20" s="1"/>
  <c r="AF419" i="20"/>
  <c r="AH419" i="20"/>
  <c r="V419" i="20" s="1"/>
  <c r="AJ419" i="20"/>
  <c r="AK419" i="20"/>
  <c r="X419" i="20" s="1"/>
  <c r="AL419" i="20"/>
  <c r="Y419" i="20" s="1"/>
  <c r="AM419" i="20"/>
  <c r="Z419" i="20" s="1"/>
  <c r="AN419" i="20"/>
  <c r="AA419" i="20" s="1"/>
  <c r="AF420" i="20"/>
  <c r="AH420" i="20"/>
  <c r="V420" i="20" s="1"/>
  <c r="AJ420" i="20"/>
  <c r="AK420" i="20"/>
  <c r="X420" i="20" s="1"/>
  <c r="AL420" i="20"/>
  <c r="Y420" i="20" s="1"/>
  <c r="AM420" i="20"/>
  <c r="Z420" i="20" s="1"/>
  <c r="AN420" i="20"/>
  <c r="AA420" i="20" s="1"/>
  <c r="AF421" i="20"/>
  <c r="AH421" i="20"/>
  <c r="V421" i="20" s="1"/>
  <c r="AJ421" i="20"/>
  <c r="AK421" i="20"/>
  <c r="X421" i="20" s="1"/>
  <c r="AL421" i="20"/>
  <c r="Y421" i="20" s="1"/>
  <c r="AM421" i="20"/>
  <c r="Z421" i="20" s="1"/>
  <c r="AN421" i="20"/>
  <c r="AA421" i="20" s="1"/>
  <c r="AF422" i="20"/>
  <c r="AH422" i="20"/>
  <c r="V422" i="20" s="1"/>
  <c r="AJ422" i="20"/>
  <c r="AK422" i="20"/>
  <c r="X422" i="20" s="1"/>
  <c r="AL422" i="20"/>
  <c r="Y422" i="20" s="1"/>
  <c r="AM422" i="20"/>
  <c r="Z422" i="20" s="1"/>
  <c r="AN422" i="20"/>
  <c r="AA422" i="20" s="1"/>
  <c r="AF423" i="20"/>
  <c r="AH423" i="20"/>
  <c r="V423" i="20" s="1"/>
  <c r="AJ423" i="20"/>
  <c r="AK423" i="20"/>
  <c r="X423" i="20" s="1"/>
  <c r="AL423" i="20"/>
  <c r="Y423" i="20" s="1"/>
  <c r="AM423" i="20"/>
  <c r="Z423" i="20" s="1"/>
  <c r="AN423" i="20"/>
  <c r="AA423" i="20" s="1"/>
  <c r="AF424" i="20"/>
  <c r="AH424" i="20"/>
  <c r="V424" i="20" s="1"/>
  <c r="AJ424" i="20"/>
  <c r="AK424" i="20"/>
  <c r="X424" i="20" s="1"/>
  <c r="AL424" i="20"/>
  <c r="Y424" i="20" s="1"/>
  <c r="AM424" i="20"/>
  <c r="Z424" i="20" s="1"/>
  <c r="AN424" i="20"/>
  <c r="AA424" i="20" s="1"/>
  <c r="AF425" i="20"/>
  <c r="AH425" i="20"/>
  <c r="V425" i="20" s="1"/>
  <c r="AJ425" i="20"/>
  <c r="AK425" i="20"/>
  <c r="X425" i="20" s="1"/>
  <c r="AL425" i="20"/>
  <c r="Y425" i="20" s="1"/>
  <c r="AM425" i="20"/>
  <c r="Z425" i="20" s="1"/>
  <c r="AN425" i="20"/>
  <c r="AA425" i="20" s="1"/>
  <c r="AF426" i="20"/>
  <c r="AH426" i="20"/>
  <c r="V426" i="20" s="1"/>
  <c r="AJ426" i="20"/>
  <c r="AK426" i="20"/>
  <c r="X426" i="20" s="1"/>
  <c r="AL426" i="20"/>
  <c r="Y426" i="20" s="1"/>
  <c r="AM426" i="20"/>
  <c r="Z426" i="20" s="1"/>
  <c r="AN426" i="20"/>
  <c r="AA426" i="20" s="1"/>
  <c r="AF427" i="20"/>
  <c r="AH427" i="20"/>
  <c r="V427" i="20" s="1"/>
  <c r="AJ427" i="20"/>
  <c r="AK427" i="20"/>
  <c r="X427" i="20" s="1"/>
  <c r="AL427" i="20"/>
  <c r="Y427" i="20" s="1"/>
  <c r="AM427" i="20"/>
  <c r="Z427" i="20" s="1"/>
  <c r="AN427" i="20"/>
  <c r="AA427" i="20" s="1"/>
  <c r="AF428" i="20"/>
  <c r="AH428" i="20"/>
  <c r="V428" i="20" s="1"/>
  <c r="AJ428" i="20"/>
  <c r="AK428" i="20"/>
  <c r="X428" i="20" s="1"/>
  <c r="AL428" i="20"/>
  <c r="Y428" i="20" s="1"/>
  <c r="AM428" i="20"/>
  <c r="Z428" i="20" s="1"/>
  <c r="AN428" i="20"/>
  <c r="AA428" i="20" s="1"/>
  <c r="AF429" i="20"/>
  <c r="AH429" i="20"/>
  <c r="V429" i="20" s="1"/>
  <c r="AJ429" i="20"/>
  <c r="AK429" i="20"/>
  <c r="X429" i="20" s="1"/>
  <c r="AL429" i="20"/>
  <c r="Y429" i="20" s="1"/>
  <c r="AM429" i="20"/>
  <c r="Z429" i="20" s="1"/>
  <c r="AN429" i="20"/>
  <c r="AA429" i="20" s="1"/>
  <c r="AF430" i="20"/>
  <c r="AH430" i="20"/>
  <c r="V430" i="20" s="1"/>
  <c r="AJ430" i="20"/>
  <c r="AK430" i="20"/>
  <c r="X430" i="20" s="1"/>
  <c r="AL430" i="20"/>
  <c r="Y430" i="20" s="1"/>
  <c r="AM430" i="20"/>
  <c r="Z430" i="20" s="1"/>
  <c r="AN430" i="20"/>
  <c r="AA430" i="20" s="1"/>
  <c r="AF431" i="20"/>
  <c r="AH431" i="20"/>
  <c r="V431" i="20" s="1"/>
  <c r="AJ431" i="20"/>
  <c r="AK431" i="20"/>
  <c r="X431" i="20" s="1"/>
  <c r="AL431" i="20"/>
  <c r="Y431" i="20" s="1"/>
  <c r="AM431" i="20"/>
  <c r="Z431" i="20" s="1"/>
  <c r="AN431" i="20"/>
  <c r="AA431" i="20" s="1"/>
  <c r="AF432" i="20"/>
  <c r="AH432" i="20"/>
  <c r="V432" i="20" s="1"/>
  <c r="AJ432" i="20"/>
  <c r="AK432" i="20"/>
  <c r="X432" i="20" s="1"/>
  <c r="AL432" i="20"/>
  <c r="Y432" i="20" s="1"/>
  <c r="AM432" i="20"/>
  <c r="Z432" i="20" s="1"/>
  <c r="AN432" i="20"/>
  <c r="AA432" i="20" s="1"/>
  <c r="AF433" i="20"/>
  <c r="AH433" i="20"/>
  <c r="V433" i="20" s="1"/>
  <c r="AJ433" i="20"/>
  <c r="AK433" i="20"/>
  <c r="X433" i="20" s="1"/>
  <c r="AL433" i="20"/>
  <c r="Y433" i="20" s="1"/>
  <c r="AM433" i="20"/>
  <c r="Z433" i="20" s="1"/>
  <c r="AN433" i="20"/>
  <c r="AA433" i="20" s="1"/>
  <c r="AF434" i="20"/>
  <c r="AH434" i="20"/>
  <c r="V434" i="20" s="1"/>
  <c r="AJ434" i="20"/>
  <c r="AK434" i="20"/>
  <c r="X434" i="20" s="1"/>
  <c r="AL434" i="20"/>
  <c r="Y434" i="20" s="1"/>
  <c r="AM434" i="20"/>
  <c r="Z434" i="20" s="1"/>
  <c r="AN434" i="20"/>
  <c r="AA434" i="20" s="1"/>
  <c r="AF435" i="20"/>
  <c r="AH435" i="20"/>
  <c r="V435" i="20" s="1"/>
  <c r="AJ435" i="20"/>
  <c r="AK435" i="20"/>
  <c r="X435" i="20" s="1"/>
  <c r="AL435" i="20"/>
  <c r="Y435" i="20" s="1"/>
  <c r="AM435" i="20"/>
  <c r="Z435" i="20" s="1"/>
  <c r="AN435" i="20"/>
  <c r="AA435" i="20" s="1"/>
  <c r="AF436" i="20"/>
  <c r="AH436" i="20"/>
  <c r="V436" i="20" s="1"/>
  <c r="AJ436" i="20"/>
  <c r="AK436" i="20"/>
  <c r="X436" i="20" s="1"/>
  <c r="AL436" i="20"/>
  <c r="Y436" i="20" s="1"/>
  <c r="AM436" i="20"/>
  <c r="Z436" i="20" s="1"/>
  <c r="AN436" i="20"/>
  <c r="AA436" i="20" s="1"/>
  <c r="AF437" i="20"/>
  <c r="AH437" i="20"/>
  <c r="V437" i="20" s="1"/>
  <c r="AJ437" i="20"/>
  <c r="AK437" i="20"/>
  <c r="X437" i="20" s="1"/>
  <c r="AL437" i="20"/>
  <c r="Y437" i="20" s="1"/>
  <c r="AM437" i="20"/>
  <c r="Z437" i="20" s="1"/>
  <c r="AN437" i="20"/>
  <c r="AA437" i="20" s="1"/>
  <c r="AF438" i="20"/>
  <c r="AH438" i="20"/>
  <c r="V438" i="20" s="1"/>
  <c r="AJ438" i="20"/>
  <c r="AK438" i="20"/>
  <c r="X438" i="20" s="1"/>
  <c r="AL438" i="20"/>
  <c r="Y438" i="20" s="1"/>
  <c r="AM438" i="20"/>
  <c r="Z438" i="20" s="1"/>
  <c r="AN438" i="20"/>
  <c r="AA438" i="20" s="1"/>
  <c r="AF439" i="20"/>
  <c r="AH439" i="20"/>
  <c r="V439" i="20" s="1"/>
  <c r="AJ439" i="20"/>
  <c r="AK439" i="20"/>
  <c r="X439" i="20" s="1"/>
  <c r="AL439" i="20"/>
  <c r="Y439" i="20" s="1"/>
  <c r="AM439" i="20"/>
  <c r="Z439" i="20" s="1"/>
  <c r="AN439" i="20"/>
  <c r="AA439" i="20" s="1"/>
  <c r="AF440" i="20"/>
  <c r="AH440" i="20"/>
  <c r="V440" i="20" s="1"/>
  <c r="AJ440" i="20"/>
  <c r="AK440" i="20"/>
  <c r="X440" i="20" s="1"/>
  <c r="AL440" i="20"/>
  <c r="Y440" i="20" s="1"/>
  <c r="AM440" i="20"/>
  <c r="Z440" i="20" s="1"/>
  <c r="AN440" i="20"/>
  <c r="AA440" i="20" s="1"/>
  <c r="AF441" i="20"/>
  <c r="AH441" i="20"/>
  <c r="V441" i="20" s="1"/>
  <c r="AJ441" i="20"/>
  <c r="AK441" i="20"/>
  <c r="X441" i="20" s="1"/>
  <c r="AL441" i="20"/>
  <c r="Y441" i="20" s="1"/>
  <c r="AM441" i="20"/>
  <c r="Z441" i="20" s="1"/>
  <c r="AN441" i="20"/>
  <c r="AA441" i="20" s="1"/>
  <c r="AF442" i="20"/>
  <c r="AH442" i="20"/>
  <c r="V442" i="20" s="1"/>
  <c r="AJ442" i="20"/>
  <c r="AK442" i="20"/>
  <c r="X442" i="20" s="1"/>
  <c r="AL442" i="20"/>
  <c r="Y442" i="20" s="1"/>
  <c r="AM442" i="20"/>
  <c r="Z442" i="20" s="1"/>
  <c r="AN442" i="20"/>
  <c r="AA442" i="20" s="1"/>
  <c r="AF443" i="20"/>
  <c r="AH443" i="20"/>
  <c r="V443" i="20" s="1"/>
  <c r="AJ443" i="20"/>
  <c r="AK443" i="20"/>
  <c r="X443" i="20" s="1"/>
  <c r="AL443" i="20"/>
  <c r="Y443" i="20" s="1"/>
  <c r="AM443" i="20"/>
  <c r="Z443" i="20" s="1"/>
  <c r="AN443" i="20"/>
  <c r="AA443" i="20" s="1"/>
  <c r="AF444" i="20"/>
  <c r="AH444" i="20"/>
  <c r="V444" i="20" s="1"/>
  <c r="AJ444" i="20"/>
  <c r="AK444" i="20"/>
  <c r="X444" i="20" s="1"/>
  <c r="AL444" i="20"/>
  <c r="Y444" i="20" s="1"/>
  <c r="AM444" i="20"/>
  <c r="Z444" i="20" s="1"/>
  <c r="AN444" i="20"/>
  <c r="AA444" i="20" s="1"/>
  <c r="AF445" i="20"/>
  <c r="AH445" i="20"/>
  <c r="V445" i="20" s="1"/>
  <c r="AJ445" i="20"/>
  <c r="AK445" i="20"/>
  <c r="X445" i="20" s="1"/>
  <c r="AL445" i="20"/>
  <c r="Y445" i="20" s="1"/>
  <c r="AM445" i="20"/>
  <c r="Z445" i="20" s="1"/>
  <c r="AN445" i="20"/>
  <c r="AA445" i="20" s="1"/>
  <c r="AF446" i="20"/>
  <c r="AH446" i="20"/>
  <c r="V446" i="20" s="1"/>
  <c r="AJ446" i="20"/>
  <c r="AK446" i="20"/>
  <c r="X446" i="20" s="1"/>
  <c r="AL446" i="20"/>
  <c r="Y446" i="20" s="1"/>
  <c r="AM446" i="20"/>
  <c r="Z446" i="20" s="1"/>
  <c r="AN446" i="20"/>
  <c r="AA446" i="20" s="1"/>
  <c r="AF447" i="20"/>
  <c r="AH447" i="20"/>
  <c r="V447" i="20" s="1"/>
  <c r="AJ447" i="20"/>
  <c r="AK447" i="20"/>
  <c r="X447" i="20" s="1"/>
  <c r="AL447" i="20"/>
  <c r="Y447" i="20" s="1"/>
  <c r="AM447" i="20"/>
  <c r="Z447" i="20" s="1"/>
  <c r="AN447" i="20"/>
  <c r="AA447" i="20" s="1"/>
  <c r="AF448" i="20"/>
  <c r="AH448" i="20"/>
  <c r="V448" i="20" s="1"/>
  <c r="AJ448" i="20"/>
  <c r="AK448" i="20"/>
  <c r="X448" i="20" s="1"/>
  <c r="AL448" i="20"/>
  <c r="Y448" i="20" s="1"/>
  <c r="AM448" i="20"/>
  <c r="Z448" i="20" s="1"/>
  <c r="AN448" i="20"/>
  <c r="AA448" i="20" s="1"/>
  <c r="AF449" i="20"/>
  <c r="AH449" i="20"/>
  <c r="V449" i="20" s="1"/>
  <c r="AJ449" i="20"/>
  <c r="AK449" i="20"/>
  <c r="X449" i="20" s="1"/>
  <c r="AL449" i="20"/>
  <c r="Y449" i="20" s="1"/>
  <c r="AM449" i="20"/>
  <c r="Z449" i="20" s="1"/>
  <c r="AN449" i="20"/>
  <c r="AA449" i="20" s="1"/>
  <c r="AF450" i="20"/>
  <c r="AH450" i="20"/>
  <c r="V450" i="20" s="1"/>
  <c r="AJ450" i="20"/>
  <c r="AK450" i="20"/>
  <c r="X450" i="20" s="1"/>
  <c r="AL450" i="20"/>
  <c r="Y450" i="20" s="1"/>
  <c r="AM450" i="20"/>
  <c r="Z450" i="20" s="1"/>
  <c r="AN450" i="20"/>
  <c r="AA450" i="20" s="1"/>
  <c r="AF451" i="20"/>
  <c r="AH451" i="20"/>
  <c r="V451" i="20" s="1"/>
  <c r="AJ451" i="20"/>
  <c r="AK451" i="20"/>
  <c r="X451" i="20" s="1"/>
  <c r="AL451" i="20"/>
  <c r="Y451" i="20" s="1"/>
  <c r="AM451" i="20"/>
  <c r="Z451" i="20" s="1"/>
  <c r="AN451" i="20"/>
  <c r="AA451" i="20" s="1"/>
  <c r="AF452" i="20"/>
  <c r="AH452" i="20"/>
  <c r="V452" i="20" s="1"/>
  <c r="AJ452" i="20"/>
  <c r="AK452" i="20"/>
  <c r="X452" i="20" s="1"/>
  <c r="AL452" i="20"/>
  <c r="Y452" i="20" s="1"/>
  <c r="AM452" i="20"/>
  <c r="Z452" i="20" s="1"/>
  <c r="AN452" i="20"/>
  <c r="AA452" i="20" s="1"/>
  <c r="AF453" i="20"/>
  <c r="AH453" i="20"/>
  <c r="V453" i="20" s="1"/>
  <c r="AJ453" i="20"/>
  <c r="AK453" i="20"/>
  <c r="X453" i="20" s="1"/>
  <c r="AL453" i="20"/>
  <c r="Y453" i="20" s="1"/>
  <c r="AM453" i="20"/>
  <c r="Z453" i="20" s="1"/>
  <c r="AN453" i="20"/>
  <c r="AA453" i="20" s="1"/>
  <c r="AF454" i="20"/>
  <c r="AH454" i="20"/>
  <c r="V454" i="20" s="1"/>
  <c r="AJ454" i="20"/>
  <c r="AK454" i="20"/>
  <c r="X454" i="20" s="1"/>
  <c r="AL454" i="20"/>
  <c r="Y454" i="20" s="1"/>
  <c r="AM454" i="20"/>
  <c r="Z454" i="20" s="1"/>
  <c r="AN454" i="20"/>
  <c r="AA454" i="20" s="1"/>
  <c r="AF455" i="20"/>
  <c r="AH455" i="20"/>
  <c r="V455" i="20" s="1"/>
  <c r="AJ455" i="20"/>
  <c r="AK455" i="20"/>
  <c r="X455" i="20" s="1"/>
  <c r="AL455" i="20"/>
  <c r="Y455" i="20" s="1"/>
  <c r="AM455" i="20"/>
  <c r="Z455" i="20" s="1"/>
  <c r="AN455" i="20"/>
  <c r="AA455" i="20" s="1"/>
  <c r="AF456" i="20"/>
  <c r="AH456" i="20"/>
  <c r="V456" i="20" s="1"/>
  <c r="AJ456" i="20"/>
  <c r="AK456" i="20"/>
  <c r="X456" i="20" s="1"/>
  <c r="AL456" i="20"/>
  <c r="Y456" i="20" s="1"/>
  <c r="AM456" i="20"/>
  <c r="Z456" i="20" s="1"/>
  <c r="AN456" i="20"/>
  <c r="AA456" i="20" s="1"/>
  <c r="AF457" i="20"/>
  <c r="AH457" i="20"/>
  <c r="V457" i="20" s="1"/>
  <c r="AJ457" i="20"/>
  <c r="AK457" i="20"/>
  <c r="X457" i="20" s="1"/>
  <c r="AL457" i="20"/>
  <c r="Y457" i="20" s="1"/>
  <c r="AM457" i="20"/>
  <c r="Z457" i="20" s="1"/>
  <c r="AN457" i="20"/>
  <c r="AA457" i="20" s="1"/>
  <c r="AF458" i="20"/>
  <c r="AH458" i="20"/>
  <c r="V458" i="20" s="1"/>
  <c r="AJ458" i="20"/>
  <c r="AK458" i="20"/>
  <c r="X458" i="20" s="1"/>
  <c r="AL458" i="20"/>
  <c r="Y458" i="20" s="1"/>
  <c r="AM458" i="20"/>
  <c r="Z458" i="20" s="1"/>
  <c r="AN458" i="20"/>
  <c r="AA458" i="20" s="1"/>
  <c r="AF459" i="20"/>
  <c r="AH459" i="20"/>
  <c r="V459" i="20" s="1"/>
  <c r="AJ459" i="20"/>
  <c r="AK459" i="20"/>
  <c r="X459" i="20" s="1"/>
  <c r="AL459" i="20"/>
  <c r="Y459" i="20" s="1"/>
  <c r="AM459" i="20"/>
  <c r="Z459" i="20" s="1"/>
  <c r="AN459" i="20"/>
  <c r="AA459" i="20" s="1"/>
  <c r="AF460" i="20"/>
  <c r="AH460" i="20"/>
  <c r="V460" i="20" s="1"/>
  <c r="AJ460" i="20"/>
  <c r="AK460" i="20"/>
  <c r="X460" i="20" s="1"/>
  <c r="AL460" i="20"/>
  <c r="Y460" i="20" s="1"/>
  <c r="AM460" i="20"/>
  <c r="Z460" i="20" s="1"/>
  <c r="AN460" i="20"/>
  <c r="AA460" i="20" s="1"/>
  <c r="AF461" i="20"/>
  <c r="AH461" i="20"/>
  <c r="V461" i="20" s="1"/>
  <c r="AJ461" i="20"/>
  <c r="AK461" i="20"/>
  <c r="X461" i="20" s="1"/>
  <c r="AL461" i="20"/>
  <c r="Y461" i="20" s="1"/>
  <c r="AM461" i="20"/>
  <c r="Z461" i="20" s="1"/>
  <c r="AN461" i="20"/>
  <c r="AA461" i="20" s="1"/>
  <c r="AF462" i="20"/>
  <c r="AH462" i="20"/>
  <c r="V462" i="20" s="1"/>
  <c r="AJ462" i="20"/>
  <c r="AK462" i="20"/>
  <c r="X462" i="20" s="1"/>
  <c r="AL462" i="20"/>
  <c r="Y462" i="20" s="1"/>
  <c r="AM462" i="20"/>
  <c r="Z462" i="20" s="1"/>
  <c r="AN462" i="20"/>
  <c r="AA462" i="20" s="1"/>
  <c r="AF463" i="20"/>
  <c r="AH463" i="20"/>
  <c r="V463" i="20" s="1"/>
  <c r="AJ463" i="20"/>
  <c r="AK463" i="20"/>
  <c r="X463" i="20" s="1"/>
  <c r="AL463" i="20"/>
  <c r="Y463" i="20" s="1"/>
  <c r="AM463" i="20"/>
  <c r="Z463" i="20" s="1"/>
  <c r="AN463" i="20"/>
  <c r="AA463" i="20" s="1"/>
  <c r="AF464" i="20"/>
  <c r="AH464" i="20"/>
  <c r="V464" i="20" s="1"/>
  <c r="AJ464" i="20"/>
  <c r="AK464" i="20"/>
  <c r="X464" i="20" s="1"/>
  <c r="AL464" i="20"/>
  <c r="Y464" i="20" s="1"/>
  <c r="AM464" i="20"/>
  <c r="Z464" i="20" s="1"/>
  <c r="AN464" i="20"/>
  <c r="AA464" i="20" s="1"/>
  <c r="AF465" i="20"/>
  <c r="AH465" i="20"/>
  <c r="V465" i="20" s="1"/>
  <c r="AJ465" i="20"/>
  <c r="AK465" i="20"/>
  <c r="X465" i="20" s="1"/>
  <c r="AL465" i="20"/>
  <c r="Y465" i="20" s="1"/>
  <c r="AM465" i="20"/>
  <c r="Z465" i="20" s="1"/>
  <c r="AN465" i="20"/>
  <c r="AA465" i="20" s="1"/>
  <c r="AF466" i="20"/>
  <c r="AH466" i="20"/>
  <c r="V466" i="20" s="1"/>
  <c r="AJ466" i="20"/>
  <c r="AK466" i="20"/>
  <c r="X466" i="20" s="1"/>
  <c r="AL466" i="20"/>
  <c r="Y466" i="20" s="1"/>
  <c r="AM466" i="20"/>
  <c r="Z466" i="20" s="1"/>
  <c r="AN466" i="20"/>
  <c r="AA466" i="20" s="1"/>
  <c r="AF467" i="20"/>
  <c r="AH467" i="20"/>
  <c r="V467" i="20" s="1"/>
  <c r="AJ467" i="20"/>
  <c r="AK467" i="20"/>
  <c r="X467" i="20" s="1"/>
  <c r="AL467" i="20"/>
  <c r="Y467" i="20" s="1"/>
  <c r="AM467" i="20"/>
  <c r="Z467" i="20" s="1"/>
  <c r="AN467" i="20"/>
  <c r="AA467" i="20" s="1"/>
  <c r="AF468" i="20"/>
  <c r="AH468" i="20"/>
  <c r="V468" i="20" s="1"/>
  <c r="AJ468" i="20"/>
  <c r="AK468" i="20"/>
  <c r="X468" i="20" s="1"/>
  <c r="AL468" i="20"/>
  <c r="Y468" i="20" s="1"/>
  <c r="AM468" i="20"/>
  <c r="Z468" i="20" s="1"/>
  <c r="AN468" i="20"/>
  <c r="AA468" i="20" s="1"/>
  <c r="AF469" i="20"/>
  <c r="AH469" i="20"/>
  <c r="V469" i="20" s="1"/>
  <c r="AJ469" i="20"/>
  <c r="AK469" i="20"/>
  <c r="X469" i="20" s="1"/>
  <c r="AL469" i="20"/>
  <c r="Y469" i="20" s="1"/>
  <c r="AM469" i="20"/>
  <c r="Z469" i="20" s="1"/>
  <c r="AN469" i="20"/>
  <c r="AA469" i="20" s="1"/>
  <c r="AF470" i="20"/>
  <c r="AH470" i="20"/>
  <c r="V470" i="20" s="1"/>
  <c r="AJ470" i="20"/>
  <c r="AK470" i="20"/>
  <c r="X470" i="20" s="1"/>
  <c r="AL470" i="20"/>
  <c r="Y470" i="20" s="1"/>
  <c r="AM470" i="20"/>
  <c r="Z470" i="20" s="1"/>
  <c r="AN470" i="20"/>
  <c r="AA470" i="20" s="1"/>
  <c r="AF471" i="20"/>
  <c r="AH471" i="20"/>
  <c r="V471" i="20" s="1"/>
  <c r="AJ471" i="20"/>
  <c r="AK471" i="20"/>
  <c r="X471" i="20" s="1"/>
  <c r="AL471" i="20"/>
  <c r="Y471" i="20" s="1"/>
  <c r="AM471" i="20"/>
  <c r="Z471" i="20" s="1"/>
  <c r="AN471" i="20"/>
  <c r="AA471" i="20" s="1"/>
  <c r="AF472" i="20"/>
  <c r="AH472" i="20"/>
  <c r="V472" i="20" s="1"/>
  <c r="AJ472" i="20"/>
  <c r="AK472" i="20"/>
  <c r="X472" i="20" s="1"/>
  <c r="AL472" i="20"/>
  <c r="Y472" i="20" s="1"/>
  <c r="AM472" i="20"/>
  <c r="Z472" i="20" s="1"/>
  <c r="AN472" i="20"/>
  <c r="AA472" i="20" s="1"/>
  <c r="AF473" i="20"/>
  <c r="AH473" i="20"/>
  <c r="V473" i="20" s="1"/>
  <c r="AJ473" i="20"/>
  <c r="AK473" i="20"/>
  <c r="X473" i="20" s="1"/>
  <c r="AL473" i="20"/>
  <c r="Y473" i="20" s="1"/>
  <c r="AM473" i="20"/>
  <c r="Z473" i="20" s="1"/>
  <c r="AN473" i="20"/>
  <c r="AA473" i="20" s="1"/>
  <c r="AF474" i="20"/>
  <c r="AH474" i="20"/>
  <c r="V474" i="20" s="1"/>
  <c r="AJ474" i="20"/>
  <c r="AK474" i="20"/>
  <c r="X474" i="20" s="1"/>
  <c r="AL474" i="20"/>
  <c r="Y474" i="20" s="1"/>
  <c r="AM474" i="20"/>
  <c r="Z474" i="20" s="1"/>
  <c r="AN474" i="20"/>
  <c r="AA474" i="20" s="1"/>
  <c r="AF475" i="20"/>
  <c r="AH475" i="20"/>
  <c r="V475" i="20" s="1"/>
  <c r="AJ475" i="20"/>
  <c r="AK475" i="20"/>
  <c r="X475" i="20" s="1"/>
  <c r="AL475" i="20"/>
  <c r="Y475" i="20" s="1"/>
  <c r="AM475" i="20"/>
  <c r="Z475" i="20" s="1"/>
  <c r="AN475" i="20"/>
  <c r="AA475" i="20" s="1"/>
  <c r="AF476" i="20"/>
  <c r="AH476" i="20"/>
  <c r="V476" i="20" s="1"/>
  <c r="AJ476" i="20"/>
  <c r="AK476" i="20"/>
  <c r="X476" i="20" s="1"/>
  <c r="AL476" i="20"/>
  <c r="Y476" i="20" s="1"/>
  <c r="AM476" i="20"/>
  <c r="Z476" i="20" s="1"/>
  <c r="AN476" i="20"/>
  <c r="AA476" i="20" s="1"/>
  <c r="AF477" i="20"/>
  <c r="AH477" i="20"/>
  <c r="V477" i="20" s="1"/>
  <c r="AJ477" i="20"/>
  <c r="AK477" i="20"/>
  <c r="X477" i="20" s="1"/>
  <c r="AL477" i="20"/>
  <c r="Y477" i="20" s="1"/>
  <c r="AM477" i="20"/>
  <c r="Z477" i="20" s="1"/>
  <c r="AN477" i="20"/>
  <c r="AA477" i="20" s="1"/>
  <c r="AF478" i="20"/>
  <c r="AH478" i="20"/>
  <c r="V478" i="20" s="1"/>
  <c r="AJ478" i="20"/>
  <c r="AK478" i="20"/>
  <c r="X478" i="20" s="1"/>
  <c r="AL478" i="20"/>
  <c r="Y478" i="20" s="1"/>
  <c r="AM478" i="20"/>
  <c r="Z478" i="20" s="1"/>
  <c r="AN478" i="20"/>
  <c r="AA478" i="20" s="1"/>
  <c r="AF479" i="20"/>
  <c r="AH479" i="20"/>
  <c r="V479" i="20" s="1"/>
  <c r="AJ479" i="20"/>
  <c r="AK479" i="20"/>
  <c r="X479" i="20" s="1"/>
  <c r="AL479" i="20"/>
  <c r="Y479" i="20" s="1"/>
  <c r="AM479" i="20"/>
  <c r="Z479" i="20" s="1"/>
  <c r="AN479" i="20"/>
  <c r="AA479" i="20" s="1"/>
  <c r="AF480" i="20"/>
  <c r="AH480" i="20"/>
  <c r="V480" i="20" s="1"/>
  <c r="AJ480" i="20"/>
  <c r="AK480" i="20"/>
  <c r="X480" i="20" s="1"/>
  <c r="AL480" i="20"/>
  <c r="Y480" i="20" s="1"/>
  <c r="AM480" i="20"/>
  <c r="Z480" i="20" s="1"/>
  <c r="AN480" i="20"/>
  <c r="AA480" i="20" s="1"/>
  <c r="AF481" i="20"/>
  <c r="AH481" i="20"/>
  <c r="V481" i="20" s="1"/>
  <c r="AJ481" i="20"/>
  <c r="AK481" i="20"/>
  <c r="X481" i="20" s="1"/>
  <c r="AL481" i="20"/>
  <c r="Y481" i="20" s="1"/>
  <c r="AM481" i="20"/>
  <c r="Z481" i="20" s="1"/>
  <c r="AN481" i="20"/>
  <c r="AA481" i="20" s="1"/>
  <c r="AF482" i="20"/>
  <c r="AH482" i="20"/>
  <c r="V482" i="20" s="1"/>
  <c r="AJ482" i="20"/>
  <c r="AK482" i="20"/>
  <c r="X482" i="20" s="1"/>
  <c r="AL482" i="20"/>
  <c r="Y482" i="20" s="1"/>
  <c r="AM482" i="20"/>
  <c r="Z482" i="20" s="1"/>
  <c r="AN482" i="20"/>
  <c r="AA482" i="20" s="1"/>
  <c r="AF483" i="20"/>
  <c r="AH483" i="20"/>
  <c r="V483" i="20" s="1"/>
  <c r="AJ483" i="20"/>
  <c r="AK483" i="20"/>
  <c r="X483" i="20" s="1"/>
  <c r="AL483" i="20"/>
  <c r="Y483" i="20" s="1"/>
  <c r="AM483" i="20"/>
  <c r="Z483" i="20" s="1"/>
  <c r="AN483" i="20"/>
  <c r="AA483" i="20" s="1"/>
  <c r="AF484" i="20"/>
  <c r="AH484" i="20"/>
  <c r="V484" i="20" s="1"/>
  <c r="AJ484" i="20"/>
  <c r="AK484" i="20"/>
  <c r="X484" i="20" s="1"/>
  <c r="AL484" i="20"/>
  <c r="Y484" i="20" s="1"/>
  <c r="AM484" i="20"/>
  <c r="Z484" i="20" s="1"/>
  <c r="AN484" i="20"/>
  <c r="AA484" i="20" s="1"/>
  <c r="AF485" i="20"/>
  <c r="AH485" i="20"/>
  <c r="V485" i="20" s="1"/>
  <c r="AJ485" i="20"/>
  <c r="AK485" i="20"/>
  <c r="X485" i="20" s="1"/>
  <c r="AL485" i="20"/>
  <c r="Y485" i="20" s="1"/>
  <c r="AM485" i="20"/>
  <c r="Z485" i="20" s="1"/>
  <c r="AN485" i="20"/>
  <c r="AA485" i="20" s="1"/>
  <c r="AF486" i="20"/>
  <c r="AH486" i="20"/>
  <c r="V486" i="20" s="1"/>
  <c r="AJ486" i="20"/>
  <c r="AK486" i="20"/>
  <c r="X486" i="20" s="1"/>
  <c r="AL486" i="20"/>
  <c r="Y486" i="20" s="1"/>
  <c r="AM486" i="20"/>
  <c r="Z486" i="20" s="1"/>
  <c r="AN486" i="20"/>
  <c r="AA486" i="20" s="1"/>
  <c r="AF487" i="20"/>
  <c r="AH487" i="20"/>
  <c r="V487" i="20" s="1"/>
  <c r="AJ487" i="20"/>
  <c r="AK487" i="20"/>
  <c r="X487" i="20" s="1"/>
  <c r="AL487" i="20"/>
  <c r="Y487" i="20" s="1"/>
  <c r="AM487" i="20"/>
  <c r="Z487" i="20" s="1"/>
  <c r="AN487" i="20"/>
  <c r="AA487" i="20" s="1"/>
  <c r="AF488" i="20"/>
  <c r="AH488" i="20"/>
  <c r="V488" i="20" s="1"/>
  <c r="AJ488" i="20"/>
  <c r="AK488" i="20"/>
  <c r="X488" i="20" s="1"/>
  <c r="AL488" i="20"/>
  <c r="Y488" i="20" s="1"/>
  <c r="AM488" i="20"/>
  <c r="Z488" i="20" s="1"/>
  <c r="AN488" i="20"/>
  <c r="AA488" i="20" s="1"/>
  <c r="AF489" i="20"/>
  <c r="AH489" i="20"/>
  <c r="V489" i="20" s="1"/>
  <c r="AJ489" i="20"/>
  <c r="AK489" i="20"/>
  <c r="X489" i="20" s="1"/>
  <c r="AL489" i="20"/>
  <c r="Y489" i="20" s="1"/>
  <c r="AM489" i="20"/>
  <c r="Z489" i="20" s="1"/>
  <c r="AN489" i="20"/>
  <c r="AA489" i="20" s="1"/>
  <c r="AF490" i="20"/>
  <c r="AH490" i="20"/>
  <c r="V490" i="20" s="1"/>
  <c r="AJ490" i="20"/>
  <c r="AK490" i="20"/>
  <c r="X490" i="20" s="1"/>
  <c r="AL490" i="20"/>
  <c r="Y490" i="20" s="1"/>
  <c r="AM490" i="20"/>
  <c r="Z490" i="20" s="1"/>
  <c r="AN490" i="20"/>
  <c r="AA490" i="20" s="1"/>
  <c r="AF491" i="20"/>
  <c r="AH491" i="20"/>
  <c r="V491" i="20" s="1"/>
  <c r="AJ491" i="20"/>
  <c r="AK491" i="20"/>
  <c r="X491" i="20" s="1"/>
  <c r="AL491" i="20"/>
  <c r="Y491" i="20" s="1"/>
  <c r="AM491" i="20"/>
  <c r="Z491" i="20" s="1"/>
  <c r="AN491" i="20"/>
  <c r="AA491" i="20" s="1"/>
  <c r="AF492" i="20"/>
  <c r="AH492" i="20"/>
  <c r="V492" i="20" s="1"/>
  <c r="AJ492" i="20"/>
  <c r="AK492" i="20"/>
  <c r="X492" i="20" s="1"/>
  <c r="AL492" i="20"/>
  <c r="Y492" i="20" s="1"/>
  <c r="AM492" i="20"/>
  <c r="Z492" i="20" s="1"/>
  <c r="AN492" i="20"/>
  <c r="AA492" i="20" s="1"/>
  <c r="AF493" i="20"/>
  <c r="AH493" i="20"/>
  <c r="V493" i="20" s="1"/>
  <c r="AJ493" i="20"/>
  <c r="AK493" i="20"/>
  <c r="X493" i="20" s="1"/>
  <c r="AL493" i="20"/>
  <c r="Y493" i="20" s="1"/>
  <c r="AM493" i="20"/>
  <c r="Z493" i="20" s="1"/>
  <c r="AN493" i="20"/>
  <c r="AA493" i="20" s="1"/>
  <c r="AF494" i="20"/>
  <c r="AH494" i="20"/>
  <c r="V494" i="20" s="1"/>
  <c r="AJ494" i="20"/>
  <c r="AK494" i="20"/>
  <c r="X494" i="20" s="1"/>
  <c r="AL494" i="20"/>
  <c r="Y494" i="20" s="1"/>
  <c r="AM494" i="20"/>
  <c r="Z494" i="20" s="1"/>
  <c r="AN494" i="20"/>
  <c r="AA494" i="20" s="1"/>
  <c r="AF495" i="20"/>
  <c r="AH495" i="20"/>
  <c r="V495" i="20" s="1"/>
  <c r="AJ495" i="20"/>
  <c r="AK495" i="20"/>
  <c r="X495" i="20" s="1"/>
  <c r="AL495" i="20"/>
  <c r="Y495" i="20" s="1"/>
  <c r="AM495" i="20"/>
  <c r="Z495" i="20" s="1"/>
  <c r="AN495" i="20"/>
  <c r="AA495" i="20" s="1"/>
  <c r="AF496" i="20"/>
  <c r="AH496" i="20"/>
  <c r="V496" i="20" s="1"/>
  <c r="AJ496" i="20"/>
  <c r="AK496" i="20"/>
  <c r="X496" i="20" s="1"/>
  <c r="AL496" i="20"/>
  <c r="Y496" i="20" s="1"/>
  <c r="AM496" i="20"/>
  <c r="Z496" i="20" s="1"/>
  <c r="AN496" i="20"/>
  <c r="AA496" i="20" s="1"/>
  <c r="AF497" i="20"/>
  <c r="AH497" i="20"/>
  <c r="V497" i="20" s="1"/>
  <c r="AJ497" i="20"/>
  <c r="AK497" i="20"/>
  <c r="X497" i="20" s="1"/>
  <c r="AL497" i="20"/>
  <c r="Y497" i="20" s="1"/>
  <c r="AM497" i="20"/>
  <c r="Z497" i="20" s="1"/>
  <c r="AN497" i="20"/>
  <c r="AA497" i="20" s="1"/>
  <c r="AF498" i="20"/>
  <c r="AH498" i="20"/>
  <c r="V498" i="20" s="1"/>
  <c r="AJ498" i="20"/>
  <c r="AK498" i="20"/>
  <c r="X498" i="20" s="1"/>
  <c r="AL498" i="20"/>
  <c r="Y498" i="20" s="1"/>
  <c r="AM498" i="20"/>
  <c r="Z498" i="20" s="1"/>
  <c r="AN498" i="20"/>
  <c r="AA498" i="20" s="1"/>
  <c r="AF499" i="20"/>
  <c r="AH499" i="20"/>
  <c r="V499" i="20" s="1"/>
  <c r="AJ499" i="20"/>
  <c r="AK499" i="20"/>
  <c r="X499" i="20" s="1"/>
  <c r="AL499" i="20"/>
  <c r="Y499" i="20" s="1"/>
  <c r="AM499" i="20"/>
  <c r="Z499" i="20" s="1"/>
  <c r="AN499" i="20"/>
  <c r="AA499" i="20" s="1"/>
  <c r="AF500" i="20"/>
  <c r="AH500" i="20"/>
  <c r="V500" i="20" s="1"/>
  <c r="AJ500" i="20"/>
  <c r="AK500" i="20"/>
  <c r="X500" i="20" s="1"/>
  <c r="AL500" i="20"/>
  <c r="Y500" i="20" s="1"/>
  <c r="AM500" i="20"/>
  <c r="Z500" i="20" s="1"/>
  <c r="AN500" i="20"/>
  <c r="AA500" i="20" s="1"/>
  <c r="AF501" i="20"/>
  <c r="AH501" i="20"/>
  <c r="V501" i="20" s="1"/>
  <c r="AJ501" i="20"/>
  <c r="AK501" i="20"/>
  <c r="X501" i="20" s="1"/>
  <c r="AL501" i="20"/>
  <c r="Y501" i="20" s="1"/>
  <c r="AM501" i="20"/>
  <c r="Z501" i="20" s="1"/>
  <c r="AN501" i="20"/>
  <c r="AA501" i="20" s="1"/>
  <c r="AF502" i="20"/>
  <c r="AH502" i="20"/>
  <c r="V502" i="20" s="1"/>
  <c r="AJ502" i="20"/>
  <c r="AK502" i="20"/>
  <c r="X502" i="20" s="1"/>
  <c r="AL502" i="20"/>
  <c r="Y502" i="20" s="1"/>
  <c r="AM502" i="20"/>
  <c r="Z502" i="20" s="1"/>
  <c r="AN502" i="20"/>
  <c r="AA502" i="20" s="1"/>
  <c r="AF503" i="20"/>
  <c r="AH503" i="20"/>
  <c r="V503" i="20" s="1"/>
  <c r="AJ503" i="20"/>
  <c r="AK503" i="20"/>
  <c r="X503" i="20" s="1"/>
  <c r="AL503" i="20"/>
  <c r="Y503" i="20" s="1"/>
  <c r="AM503" i="20"/>
  <c r="Z503" i="20" s="1"/>
  <c r="AN503" i="20"/>
  <c r="AA503" i="20" s="1"/>
  <c r="AF504" i="20"/>
  <c r="AH504" i="20"/>
  <c r="V504" i="20" s="1"/>
  <c r="AJ504" i="20"/>
  <c r="AK504" i="20"/>
  <c r="X504" i="20" s="1"/>
  <c r="AL504" i="20"/>
  <c r="Y504" i="20" s="1"/>
  <c r="AM504" i="20"/>
  <c r="Z504" i="20" s="1"/>
  <c r="AN504" i="20"/>
  <c r="AA504" i="20" s="1"/>
  <c r="AF505" i="20"/>
  <c r="AH505" i="20"/>
  <c r="V505" i="20" s="1"/>
  <c r="AJ505" i="20"/>
  <c r="AK505" i="20"/>
  <c r="X505" i="20" s="1"/>
  <c r="AL505" i="20"/>
  <c r="Y505" i="20" s="1"/>
  <c r="AM505" i="20"/>
  <c r="Z505" i="20" s="1"/>
  <c r="AN505" i="20"/>
  <c r="AA505" i="20" s="1"/>
  <c r="AF506" i="20"/>
  <c r="AH506" i="20"/>
  <c r="V506" i="20" s="1"/>
  <c r="AJ506" i="20"/>
  <c r="AK506" i="20"/>
  <c r="X506" i="20" s="1"/>
  <c r="AL506" i="20"/>
  <c r="Y506" i="20" s="1"/>
  <c r="AM506" i="20"/>
  <c r="Z506" i="20" s="1"/>
  <c r="AN506" i="20"/>
  <c r="AA506" i="20" s="1"/>
  <c r="AF507" i="20"/>
  <c r="AH507" i="20"/>
  <c r="V507" i="20" s="1"/>
  <c r="AJ507" i="20"/>
  <c r="AK507" i="20"/>
  <c r="X507" i="20" s="1"/>
  <c r="AL507" i="20"/>
  <c r="Y507" i="20" s="1"/>
  <c r="AM507" i="20"/>
  <c r="Z507" i="20" s="1"/>
  <c r="AN507" i="20"/>
  <c r="AA507" i="20" s="1"/>
  <c r="AF508" i="20"/>
  <c r="AH508" i="20"/>
  <c r="V508" i="20" s="1"/>
  <c r="AJ508" i="20"/>
  <c r="AK508" i="20"/>
  <c r="X508" i="20" s="1"/>
  <c r="AL508" i="20"/>
  <c r="Y508" i="20" s="1"/>
  <c r="AM508" i="20"/>
  <c r="Z508" i="20" s="1"/>
  <c r="AN508" i="20"/>
  <c r="AA508" i="20" s="1"/>
  <c r="AF509" i="20"/>
  <c r="AH509" i="20"/>
  <c r="V509" i="20" s="1"/>
  <c r="AJ509" i="20"/>
  <c r="AK509" i="20"/>
  <c r="X509" i="20" s="1"/>
  <c r="AL509" i="20"/>
  <c r="Y509" i="20" s="1"/>
  <c r="AM509" i="20"/>
  <c r="Z509" i="20" s="1"/>
  <c r="AN509" i="20"/>
  <c r="AA509" i="20" s="1"/>
  <c r="AF510" i="20"/>
  <c r="AH510" i="20"/>
  <c r="V510" i="20" s="1"/>
  <c r="AJ510" i="20"/>
  <c r="AK510" i="20"/>
  <c r="X510" i="20" s="1"/>
  <c r="AL510" i="20"/>
  <c r="Y510" i="20" s="1"/>
  <c r="AM510" i="20"/>
  <c r="Z510" i="20" s="1"/>
  <c r="AN510" i="20"/>
  <c r="AA510" i="20" s="1"/>
  <c r="AF511" i="20"/>
  <c r="AH511" i="20"/>
  <c r="V511" i="20" s="1"/>
  <c r="AJ511" i="20"/>
  <c r="AK511" i="20"/>
  <c r="X511" i="20" s="1"/>
  <c r="AL511" i="20"/>
  <c r="Y511" i="20" s="1"/>
  <c r="AM511" i="20"/>
  <c r="Z511" i="20" s="1"/>
  <c r="AN511" i="20"/>
  <c r="AA511" i="20" s="1"/>
  <c r="AF512" i="20"/>
  <c r="AH512" i="20"/>
  <c r="V512" i="20" s="1"/>
  <c r="AJ512" i="20"/>
  <c r="AK512" i="20"/>
  <c r="X512" i="20" s="1"/>
  <c r="AL512" i="20"/>
  <c r="Y512" i="20" s="1"/>
  <c r="AM512" i="20"/>
  <c r="Z512" i="20" s="1"/>
  <c r="AN512" i="20"/>
  <c r="AA512" i="20" s="1"/>
  <c r="AF513" i="20"/>
  <c r="AH513" i="20"/>
  <c r="V513" i="20" s="1"/>
  <c r="AJ513" i="20"/>
  <c r="AK513" i="20"/>
  <c r="X513" i="20" s="1"/>
  <c r="AL513" i="20"/>
  <c r="Y513" i="20" s="1"/>
  <c r="AM513" i="20"/>
  <c r="Z513" i="20" s="1"/>
  <c r="AN513" i="20"/>
  <c r="AA513" i="20" s="1"/>
  <c r="AF514" i="20"/>
  <c r="AH514" i="20"/>
  <c r="V514" i="20" s="1"/>
  <c r="AJ514" i="20"/>
  <c r="AK514" i="20"/>
  <c r="X514" i="20" s="1"/>
  <c r="AL514" i="20"/>
  <c r="Y514" i="20" s="1"/>
  <c r="AM514" i="20"/>
  <c r="Z514" i="20" s="1"/>
  <c r="AN514" i="20"/>
  <c r="AA514" i="20" s="1"/>
  <c r="AF515" i="20"/>
  <c r="AH515" i="20"/>
  <c r="V515" i="20" s="1"/>
  <c r="AJ515" i="20"/>
  <c r="AK515" i="20"/>
  <c r="X515" i="20" s="1"/>
  <c r="AL515" i="20"/>
  <c r="Y515" i="20" s="1"/>
  <c r="AM515" i="20"/>
  <c r="Z515" i="20" s="1"/>
  <c r="AN515" i="20"/>
  <c r="AA515" i="20" s="1"/>
  <c r="AF516" i="20"/>
  <c r="AH516" i="20"/>
  <c r="V516" i="20" s="1"/>
  <c r="AJ516" i="20"/>
  <c r="AK516" i="20"/>
  <c r="X516" i="20" s="1"/>
  <c r="AL516" i="20"/>
  <c r="Y516" i="20" s="1"/>
  <c r="AM516" i="20"/>
  <c r="Z516" i="20" s="1"/>
  <c r="AN516" i="20"/>
  <c r="AA516" i="20" s="1"/>
  <c r="AF517" i="20"/>
  <c r="AH517" i="20"/>
  <c r="V517" i="20" s="1"/>
  <c r="AJ517" i="20"/>
  <c r="AK517" i="20"/>
  <c r="X517" i="20" s="1"/>
  <c r="AL517" i="20"/>
  <c r="Y517" i="20" s="1"/>
  <c r="AM517" i="20"/>
  <c r="Z517" i="20" s="1"/>
  <c r="AN517" i="20"/>
  <c r="AA517" i="20" s="1"/>
  <c r="AF518" i="20"/>
  <c r="AH518" i="20"/>
  <c r="V518" i="20" s="1"/>
  <c r="AJ518" i="20"/>
  <c r="AK518" i="20"/>
  <c r="X518" i="20" s="1"/>
  <c r="AL518" i="20"/>
  <c r="Y518" i="20" s="1"/>
  <c r="AM518" i="20"/>
  <c r="Z518" i="20" s="1"/>
  <c r="AN518" i="20"/>
  <c r="AA518" i="20" s="1"/>
  <c r="AF519" i="20"/>
  <c r="AH519" i="20"/>
  <c r="V519" i="20" s="1"/>
  <c r="AJ519" i="20"/>
  <c r="AK519" i="20"/>
  <c r="X519" i="20" s="1"/>
  <c r="AL519" i="20"/>
  <c r="Y519" i="20" s="1"/>
  <c r="AM519" i="20"/>
  <c r="Z519" i="20" s="1"/>
  <c r="AN519" i="20"/>
  <c r="AA519" i="20" s="1"/>
  <c r="AF520" i="20"/>
  <c r="AH520" i="20"/>
  <c r="V520" i="20" s="1"/>
  <c r="AJ520" i="20"/>
  <c r="AK520" i="20"/>
  <c r="X520" i="20" s="1"/>
  <c r="AL520" i="20"/>
  <c r="Y520" i="20" s="1"/>
  <c r="AM520" i="20"/>
  <c r="Z520" i="20" s="1"/>
  <c r="AN520" i="20"/>
  <c r="AA520" i="20" s="1"/>
  <c r="AF521" i="20"/>
  <c r="AH521" i="20"/>
  <c r="V521" i="20" s="1"/>
  <c r="AJ521" i="20"/>
  <c r="AK521" i="20"/>
  <c r="X521" i="20" s="1"/>
  <c r="AL521" i="20"/>
  <c r="Y521" i="20" s="1"/>
  <c r="AM521" i="20"/>
  <c r="Z521" i="20" s="1"/>
  <c r="AN521" i="20"/>
  <c r="AA521" i="20" s="1"/>
  <c r="AF522" i="20"/>
  <c r="AH522" i="20"/>
  <c r="V522" i="20" s="1"/>
  <c r="AJ522" i="20"/>
  <c r="AK522" i="20"/>
  <c r="X522" i="20" s="1"/>
  <c r="AL522" i="20"/>
  <c r="Y522" i="20" s="1"/>
  <c r="AM522" i="20"/>
  <c r="Z522" i="20" s="1"/>
  <c r="AN522" i="20"/>
  <c r="AA522" i="20" s="1"/>
  <c r="AF523" i="20"/>
  <c r="AH523" i="20"/>
  <c r="V523" i="20" s="1"/>
  <c r="AJ523" i="20"/>
  <c r="AK523" i="20"/>
  <c r="X523" i="20" s="1"/>
  <c r="AL523" i="20"/>
  <c r="Y523" i="20" s="1"/>
  <c r="AM523" i="20"/>
  <c r="Z523" i="20" s="1"/>
  <c r="AN523" i="20"/>
  <c r="AA523" i="20" s="1"/>
  <c r="AF524" i="20"/>
  <c r="AH524" i="20"/>
  <c r="V524" i="20" s="1"/>
  <c r="AJ524" i="20"/>
  <c r="AK524" i="20"/>
  <c r="X524" i="20" s="1"/>
  <c r="AL524" i="20"/>
  <c r="Y524" i="20" s="1"/>
  <c r="AM524" i="20"/>
  <c r="Z524" i="20" s="1"/>
  <c r="AN524" i="20"/>
  <c r="AA524" i="20" s="1"/>
  <c r="AF525" i="20"/>
  <c r="AH525" i="20"/>
  <c r="V525" i="20" s="1"/>
  <c r="AJ525" i="20"/>
  <c r="AK525" i="20"/>
  <c r="X525" i="20" s="1"/>
  <c r="AL525" i="20"/>
  <c r="Y525" i="20" s="1"/>
  <c r="AM525" i="20"/>
  <c r="Z525" i="20" s="1"/>
  <c r="AN525" i="20"/>
  <c r="AA525" i="20" s="1"/>
  <c r="AF526" i="20"/>
  <c r="AH526" i="20"/>
  <c r="V526" i="20" s="1"/>
  <c r="AJ526" i="20"/>
  <c r="AK526" i="20"/>
  <c r="X526" i="20" s="1"/>
  <c r="AL526" i="20"/>
  <c r="Y526" i="20" s="1"/>
  <c r="AM526" i="20"/>
  <c r="Z526" i="20" s="1"/>
  <c r="AN526" i="20"/>
  <c r="AA526" i="20" s="1"/>
  <c r="AF527" i="20"/>
  <c r="AH527" i="20"/>
  <c r="V527" i="20" s="1"/>
  <c r="AJ527" i="20"/>
  <c r="AK527" i="20"/>
  <c r="X527" i="20" s="1"/>
  <c r="AL527" i="20"/>
  <c r="Y527" i="20" s="1"/>
  <c r="AM527" i="20"/>
  <c r="Z527" i="20" s="1"/>
  <c r="AN527" i="20"/>
  <c r="AA527" i="20" s="1"/>
  <c r="AF528" i="20"/>
  <c r="AH528" i="20"/>
  <c r="V528" i="20" s="1"/>
  <c r="AJ528" i="20"/>
  <c r="AK528" i="20"/>
  <c r="X528" i="20" s="1"/>
  <c r="AL528" i="20"/>
  <c r="Y528" i="20" s="1"/>
  <c r="AM528" i="20"/>
  <c r="Z528" i="20" s="1"/>
  <c r="AN528" i="20"/>
  <c r="AA528" i="20" s="1"/>
  <c r="AF529" i="20"/>
  <c r="AH529" i="20"/>
  <c r="V529" i="20" s="1"/>
  <c r="AJ529" i="20"/>
  <c r="AK529" i="20"/>
  <c r="X529" i="20" s="1"/>
  <c r="AL529" i="20"/>
  <c r="Y529" i="20" s="1"/>
  <c r="AM529" i="20"/>
  <c r="Z529" i="20" s="1"/>
  <c r="AN529" i="20"/>
  <c r="AA529" i="20" s="1"/>
  <c r="AF530" i="20"/>
  <c r="AH530" i="20"/>
  <c r="V530" i="20" s="1"/>
  <c r="AJ530" i="20"/>
  <c r="AK530" i="20"/>
  <c r="X530" i="20" s="1"/>
  <c r="AL530" i="20"/>
  <c r="Y530" i="20" s="1"/>
  <c r="AM530" i="20"/>
  <c r="Z530" i="20" s="1"/>
  <c r="AN530" i="20"/>
  <c r="AA530" i="20" s="1"/>
  <c r="AF531" i="20"/>
  <c r="AH531" i="20"/>
  <c r="V531" i="20" s="1"/>
  <c r="AJ531" i="20"/>
  <c r="AK531" i="20"/>
  <c r="X531" i="20" s="1"/>
  <c r="AL531" i="20"/>
  <c r="Y531" i="20" s="1"/>
  <c r="AM531" i="20"/>
  <c r="Z531" i="20" s="1"/>
  <c r="AN531" i="20"/>
  <c r="AA531" i="20" s="1"/>
  <c r="AF532" i="20"/>
  <c r="AH532" i="20"/>
  <c r="V532" i="20" s="1"/>
  <c r="AJ532" i="20"/>
  <c r="AK532" i="20"/>
  <c r="X532" i="20" s="1"/>
  <c r="AL532" i="20"/>
  <c r="Y532" i="20" s="1"/>
  <c r="AM532" i="20"/>
  <c r="Z532" i="20" s="1"/>
  <c r="AN532" i="20"/>
  <c r="AA532" i="20" s="1"/>
  <c r="AF533" i="20"/>
  <c r="AH533" i="20"/>
  <c r="V533" i="20" s="1"/>
  <c r="AJ533" i="20"/>
  <c r="AK533" i="20"/>
  <c r="X533" i="20" s="1"/>
  <c r="AL533" i="20"/>
  <c r="Y533" i="20" s="1"/>
  <c r="AM533" i="20"/>
  <c r="Z533" i="20" s="1"/>
  <c r="AN533" i="20"/>
  <c r="AA533" i="20" s="1"/>
  <c r="AF534" i="20"/>
  <c r="AH534" i="20"/>
  <c r="V534" i="20" s="1"/>
  <c r="AJ534" i="20"/>
  <c r="AK534" i="20"/>
  <c r="X534" i="20" s="1"/>
  <c r="AL534" i="20"/>
  <c r="Y534" i="20" s="1"/>
  <c r="AM534" i="20"/>
  <c r="Z534" i="20" s="1"/>
  <c r="AN534" i="20"/>
  <c r="AA534" i="20" s="1"/>
  <c r="AF535" i="20"/>
  <c r="AH535" i="20"/>
  <c r="V535" i="20" s="1"/>
  <c r="AJ535" i="20"/>
  <c r="AK535" i="20"/>
  <c r="X535" i="20" s="1"/>
  <c r="AL535" i="20"/>
  <c r="Y535" i="20" s="1"/>
  <c r="AM535" i="20"/>
  <c r="Z535" i="20" s="1"/>
  <c r="AN535" i="20"/>
  <c r="AA535" i="20" s="1"/>
  <c r="AF536" i="20"/>
  <c r="AH536" i="20"/>
  <c r="V536" i="20" s="1"/>
  <c r="AJ536" i="20"/>
  <c r="AK536" i="20"/>
  <c r="X536" i="20" s="1"/>
  <c r="AL536" i="20"/>
  <c r="Y536" i="20" s="1"/>
  <c r="AM536" i="20"/>
  <c r="Z536" i="20" s="1"/>
  <c r="AN536" i="20"/>
  <c r="AA536" i="20" s="1"/>
  <c r="AF537" i="20"/>
  <c r="AH537" i="20"/>
  <c r="V537" i="20" s="1"/>
  <c r="AJ537" i="20"/>
  <c r="AK537" i="20"/>
  <c r="X537" i="20" s="1"/>
  <c r="AL537" i="20"/>
  <c r="Y537" i="20" s="1"/>
  <c r="AM537" i="20"/>
  <c r="Z537" i="20" s="1"/>
  <c r="AN537" i="20"/>
  <c r="AA537" i="20" s="1"/>
  <c r="AF538" i="20"/>
  <c r="AH538" i="20"/>
  <c r="V538" i="20" s="1"/>
  <c r="AJ538" i="20"/>
  <c r="AK538" i="20"/>
  <c r="X538" i="20" s="1"/>
  <c r="AL538" i="20"/>
  <c r="Y538" i="20" s="1"/>
  <c r="AM538" i="20"/>
  <c r="Z538" i="20" s="1"/>
  <c r="AN538" i="20"/>
  <c r="AA538" i="20" s="1"/>
  <c r="AF539" i="20"/>
  <c r="AH539" i="20"/>
  <c r="V539" i="20" s="1"/>
  <c r="AJ539" i="20"/>
  <c r="AK539" i="20"/>
  <c r="X539" i="20" s="1"/>
  <c r="AL539" i="20"/>
  <c r="Y539" i="20" s="1"/>
  <c r="AM539" i="20"/>
  <c r="Z539" i="20" s="1"/>
  <c r="AN539" i="20"/>
  <c r="AA539" i="20" s="1"/>
  <c r="AF540" i="20"/>
  <c r="AH540" i="20"/>
  <c r="V540" i="20" s="1"/>
  <c r="AJ540" i="20"/>
  <c r="AK540" i="20"/>
  <c r="X540" i="20" s="1"/>
  <c r="AL540" i="20"/>
  <c r="Y540" i="20" s="1"/>
  <c r="AM540" i="20"/>
  <c r="Z540" i="20" s="1"/>
  <c r="AN540" i="20"/>
  <c r="AA540" i="20" s="1"/>
  <c r="AF541" i="20"/>
  <c r="AH541" i="20"/>
  <c r="V541" i="20" s="1"/>
  <c r="AJ541" i="20"/>
  <c r="AK541" i="20"/>
  <c r="X541" i="20" s="1"/>
  <c r="AL541" i="20"/>
  <c r="Y541" i="20" s="1"/>
  <c r="AM541" i="20"/>
  <c r="Z541" i="20" s="1"/>
  <c r="AN541" i="20"/>
  <c r="AA541" i="20" s="1"/>
  <c r="AF542" i="20"/>
  <c r="AH542" i="20"/>
  <c r="V542" i="20" s="1"/>
  <c r="AJ542" i="20"/>
  <c r="AK542" i="20"/>
  <c r="X542" i="20" s="1"/>
  <c r="AL542" i="20"/>
  <c r="Y542" i="20" s="1"/>
  <c r="AM542" i="20"/>
  <c r="Z542" i="20" s="1"/>
  <c r="AN542" i="20"/>
  <c r="AA542" i="20" s="1"/>
  <c r="AF543" i="20"/>
  <c r="AH543" i="20"/>
  <c r="V543" i="20" s="1"/>
  <c r="AJ543" i="20"/>
  <c r="AK543" i="20"/>
  <c r="X543" i="20" s="1"/>
  <c r="AL543" i="20"/>
  <c r="Y543" i="20" s="1"/>
  <c r="AM543" i="20"/>
  <c r="Z543" i="20" s="1"/>
  <c r="AN543" i="20"/>
  <c r="AA543" i="20" s="1"/>
  <c r="AF544" i="20"/>
  <c r="AH544" i="20"/>
  <c r="V544" i="20" s="1"/>
  <c r="AJ544" i="20"/>
  <c r="AK544" i="20"/>
  <c r="X544" i="20" s="1"/>
  <c r="AL544" i="20"/>
  <c r="Y544" i="20" s="1"/>
  <c r="AM544" i="20"/>
  <c r="Z544" i="20" s="1"/>
  <c r="AN544" i="20"/>
  <c r="AA544" i="20" s="1"/>
  <c r="AF545" i="20"/>
  <c r="AH545" i="20"/>
  <c r="V545" i="20" s="1"/>
  <c r="AJ545" i="20"/>
  <c r="AK545" i="20"/>
  <c r="X545" i="20" s="1"/>
  <c r="AL545" i="20"/>
  <c r="Y545" i="20" s="1"/>
  <c r="AM545" i="20"/>
  <c r="Z545" i="20" s="1"/>
  <c r="AN545" i="20"/>
  <c r="AA545" i="20" s="1"/>
  <c r="AF546" i="20"/>
  <c r="AH546" i="20"/>
  <c r="V546" i="20" s="1"/>
  <c r="AJ546" i="20"/>
  <c r="AK546" i="20"/>
  <c r="X546" i="20" s="1"/>
  <c r="AL546" i="20"/>
  <c r="Y546" i="20" s="1"/>
  <c r="AM546" i="20"/>
  <c r="Z546" i="20" s="1"/>
  <c r="AN546" i="20"/>
  <c r="AA546" i="20" s="1"/>
  <c r="AF547" i="20"/>
  <c r="AH547" i="20"/>
  <c r="V547" i="20" s="1"/>
  <c r="AJ547" i="20"/>
  <c r="AK547" i="20"/>
  <c r="X547" i="20" s="1"/>
  <c r="AL547" i="20"/>
  <c r="Y547" i="20" s="1"/>
  <c r="AM547" i="20"/>
  <c r="Z547" i="20" s="1"/>
  <c r="AN547" i="20"/>
  <c r="AA547" i="20" s="1"/>
  <c r="AF548" i="20"/>
  <c r="AH548" i="20"/>
  <c r="V548" i="20" s="1"/>
  <c r="AJ548" i="20"/>
  <c r="AK548" i="20"/>
  <c r="X548" i="20" s="1"/>
  <c r="AL548" i="20"/>
  <c r="Y548" i="20" s="1"/>
  <c r="AM548" i="20"/>
  <c r="Z548" i="20" s="1"/>
  <c r="AN548" i="20"/>
  <c r="AA548" i="20" s="1"/>
  <c r="AF549" i="20"/>
  <c r="AH549" i="20"/>
  <c r="V549" i="20" s="1"/>
  <c r="AJ549" i="20"/>
  <c r="AK549" i="20"/>
  <c r="X549" i="20" s="1"/>
  <c r="AL549" i="20"/>
  <c r="Y549" i="20" s="1"/>
  <c r="AM549" i="20"/>
  <c r="Z549" i="20" s="1"/>
  <c r="AN549" i="20"/>
  <c r="AA549" i="20" s="1"/>
  <c r="AF550" i="20"/>
  <c r="AH550" i="20"/>
  <c r="V550" i="20" s="1"/>
  <c r="AJ550" i="20"/>
  <c r="AK550" i="20"/>
  <c r="X550" i="20" s="1"/>
  <c r="AL550" i="20"/>
  <c r="Y550" i="20" s="1"/>
  <c r="AM550" i="20"/>
  <c r="Z550" i="20" s="1"/>
  <c r="AN550" i="20"/>
  <c r="AA550" i="20" s="1"/>
  <c r="AF551" i="20"/>
  <c r="AH551" i="20"/>
  <c r="V551" i="20" s="1"/>
  <c r="AJ551" i="20"/>
  <c r="AK551" i="20"/>
  <c r="X551" i="20" s="1"/>
  <c r="AL551" i="20"/>
  <c r="Y551" i="20" s="1"/>
  <c r="AM551" i="20"/>
  <c r="Z551" i="20" s="1"/>
  <c r="AN551" i="20"/>
  <c r="AA551" i="20" s="1"/>
  <c r="AF552" i="20"/>
  <c r="AH552" i="20"/>
  <c r="V552" i="20" s="1"/>
  <c r="AJ552" i="20"/>
  <c r="AK552" i="20"/>
  <c r="X552" i="20" s="1"/>
  <c r="AL552" i="20"/>
  <c r="Y552" i="20" s="1"/>
  <c r="AM552" i="20"/>
  <c r="Z552" i="20" s="1"/>
  <c r="AN552" i="20"/>
  <c r="AA552" i="20" s="1"/>
  <c r="AF553" i="20"/>
  <c r="AH553" i="20"/>
  <c r="V553" i="20" s="1"/>
  <c r="AJ553" i="20"/>
  <c r="AK553" i="20"/>
  <c r="X553" i="20" s="1"/>
  <c r="AL553" i="20"/>
  <c r="Y553" i="20" s="1"/>
  <c r="AM553" i="20"/>
  <c r="Z553" i="20" s="1"/>
  <c r="AN553" i="20"/>
  <c r="AA553" i="20" s="1"/>
  <c r="AF554" i="20"/>
  <c r="AH554" i="20"/>
  <c r="V554" i="20" s="1"/>
  <c r="AJ554" i="20"/>
  <c r="AK554" i="20"/>
  <c r="X554" i="20" s="1"/>
  <c r="AL554" i="20"/>
  <c r="Y554" i="20" s="1"/>
  <c r="AM554" i="20"/>
  <c r="Z554" i="20" s="1"/>
  <c r="AN554" i="20"/>
  <c r="AA554" i="20" s="1"/>
  <c r="AF555" i="20"/>
  <c r="AH555" i="20"/>
  <c r="V555" i="20" s="1"/>
  <c r="AJ555" i="20"/>
  <c r="AK555" i="20"/>
  <c r="X555" i="20" s="1"/>
  <c r="AL555" i="20"/>
  <c r="Y555" i="20" s="1"/>
  <c r="AM555" i="20"/>
  <c r="Z555" i="20" s="1"/>
  <c r="AN555" i="20"/>
  <c r="AA555" i="20" s="1"/>
  <c r="AF556" i="20"/>
  <c r="AH556" i="20"/>
  <c r="V556" i="20" s="1"/>
  <c r="AJ556" i="20"/>
  <c r="AK556" i="20"/>
  <c r="X556" i="20" s="1"/>
  <c r="AL556" i="20"/>
  <c r="Y556" i="20" s="1"/>
  <c r="AM556" i="20"/>
  <c r="Z556" i="20" s="1"/>
  <c r="AN556" i="20"/>
  <c r="AA556" i="20" s="1"/>
  <c r="AF557" i="20"/>
  <c r="AH557" i="20"/>
  <c r="V557" i="20" s="1"/>
  <c r="AJ557" i="20"/>
  <c r="AK557" i="20"/>
  <c r="X557" i="20" s="1"/>
  <c r="AL557" i="20"/>
  <c r="Y557" i="20" s="1"/>
  <c r="AM557" i="20"/>
  <c r="Z557" i="20" s="1"/>
  <c r="AN557" i="20"/>
  <c r="AA557" i="20" s="1"/>
  <c r="AF558" i="20"/>
  <c r="AH558" i="20"/>
  <c r="V558" i="20" s="1"/>
  <c r="AJ558" i="20"/>
  <c r="AK558" i="20"/>
  <c r="X558" i="20" s="1"/>
  <c r="AL558" i="20"/>
  <c r="Y558" i="20" s="1"/>
  <c r="AM558" i="20"/>
  <c r="Z558" i="20" s="1"/>
  <c r="AN558" i="20"/>
  <c r="AA558" i="20" s="1"/>
  <c r="AF559" i="20"/>
  <c r="AH559" i="20"/>
  <c r="V559" i="20" s="1"/>
  <c r="AJ559" i="20"/>
  <c r="AK559" i="20"/>
  <c r="X559" i="20" s="1"/>
  <c r="AL559" i="20"/>
  <c r="Y559" i="20" s="1"/>
  <c r="AM559" i="20"/>
  <c r="Z559" i="20" s="1"/>
  <c r="AN559" i="20"/>
  <c r="AA559" i="20" s="1"/>
  <c r="AF560" i="20"/>
  <c r="AH560" i="20"/>
  <c r="V560" i="20" s="1"/>
  <c r="AJ560" i="20"/>
  <c r="AK560" i="20"/>
  <c r="X560" i="20" s="1"/>
  <c r="AL560" i="20"/>
  <c r="Y560" i="20" s="1"/>
  <c r="AM560" i="20"/>
  <c r="Z560" i="20" s="1"/>
  <c r="AN560" i="20"/>
  <c r="AA560" i="20" s="1"/>
  <c r="AF561" i="20"/>
  <c r="AH561" i="20"/>
  <c r="V561" i="20" s="1"/>
  <c r="AJ561" i="20"/>
  <c r="AK561" i="20"/>
  <c r="X561" i="20" s="1"/>
  <c r="AL561" i="20"/>
  <c r="Y561" i="20" s="1"/>
  <c r="AM561" i="20"/>
  <c r="Z561" i="20" s="1"/>
  <c r="AN561" i="20"/>
  <c r="AA561" i="20" s="1"/>
  <c r="AF562" i="20"/>
  <c r="AH562" i="20"/>
  <c r="V562" i="20" s="1"/>
  <c r="AJ562" i="20"/>
  <c r="AK562" i="20"/>
  <c r="X562" i="20" s="1"/>
  <c r="AL562" i="20"/>
  <c r="Y562" i="20" s="1"/>
  <c r="AM562" i="20"/>
  <c r="Z562" i="20" s="1"/>
  <c r="AN562" i="20"/>
  <c r="AA562" i="20" s="1"/>
  <c r="AF563" i="20"/>
  <c r="AH563" i="20"/>
  <c r="V563" i="20" s="1"/>
  <c r="AJ563" i="20"/>
  <c r="AK563" i="20"/>
  <c r="X563" i="20" s="1"/>
  <c r="AL563" i="20"/>
  <c r="Y563" i="20" s="1"/>
  <c r="AM563" i="20"/>
  <c r="Z563" i="20" s="1"/>
  <c r="AN563" i="20"/>
  <c r="AA563" i="20" s="1"/>
  <c r="AF564" i="20"/>
  <c r="AH564" i="20"/>
  <c r="V564" i="20" s="1"/>
  <c r="AJ564" i="20"/>
  <c r="AK564" i="20"/>
  <c r="X564" i="20" s="1"/>
  <c r="AL564" i="20"/>
  <c r="Y564" i="20" s="1"/>
  <c r="AM564" i="20"/>
  <c r="Z564" i="20" s="1"/>
  <c r="AN564" i="20"/>
  <c r="AA564" i="20" s="1"/>
  <c r="AF565" i="20"/>
  <c r="AH565" i="20"/>
  <c r="V565" i="20" s="1"/>
  <c r="AJ565" i="20"/>
  <c r="AK565" i="20"/>
  <c r="X565" i="20" s="1"/>
  <c r="AL565" i="20"/>
  <c r="Y565" i="20" s="1"/>
  <c r="AM565" i="20"/>
  <c r="Z565" i="20" s="1"/>
  <c r="AN565" i="20"/>
  <c r="AA565" i="20" s="1"/>
  <c r="AF566" i="20"/>
  <c r="AH566" i="20"/>
  <c r="V566" i="20" s="1"/>
  <c r="AJ566" i="20"/>
  <c r="AK566" i="20"/>
  <c r="X566" i="20" s="1"/>
  <c r="AL566" i="20"/>
  <c r="Y566" i="20" s="1"/>
  <c r="AM566" i="20"/>
  <c r="Z566" i="20" s="1"/>
  <c r="AN566" i="20"/>
  <c r="AA566" i="20" s="1"/>
  <c r="AF567" i="20"/>
  <c r="AH567" i="20"/>
  <c r="V567" i="20" s="1"/>
  <c r="AJ567" i="20"/>
  <c r="AK567" i="20"/>
  <c r="X567" i="20" s="1"/>
  <c r="AL567" i="20"/>
  <c r="Y567" i="20" s="1"/>
  <c r="AM567" i="20"/>
  <c r="Z567" i="20" s="1"/>
  <c r="AN567" i="20"/>
  <c r="AA567" i="20" s="1"/>
  <c r="AF568" i="20"/>
  <c r="AH568" i="20"/>
  <c r="V568" i="20" s="1"/>
  <c r="AJ568" i="20"/>
  <c r="AK568" i="20"/>
  <c r="X568" i="20" s="1"/>
  <c r="AL568" i="20"/>
  <c r="Y568" i="20" s="1"/>
  <c r="AM568" i="20"/>
  <c r="Z568" i="20" s="1"/>
  <c r="AN568" i="20"/>
  <c r="AA568" i="20" s="1"/>
  <c r="AF569" i="20"/>
  <c r="AH569" i="20"/>
  <c r="V569" i="20" s="1"/>
  <c r="AJ569" i="20"/>
  <c r="AK569" i="20"/>
  <c r="X569" i="20" s="1"/>
  <c r="AL569" i="20"/>
  <c r="Y569" i="20" s="1"/>
  <c r="AM569" i="20"/>
  <c r="Z569" i="20" s="1"/>
  <c r="AN569" i="20"/>
  <c r="AA569" i="20" s="1"/>
  <c r="AF570" i="20"/>
  <c r="AH570" i="20"/>
  <c r="V570" i="20" s="1"/>
  <c r="AJ570" i="20"/>
  <c r="AK570" i="20"/>
  <c r="X570" i="20" s="1"/>
  <c r="AL570" i="20"/>
  <c r="Y570" i="20" s="1"/>
  <c r="AM570" i="20"/>
  <c r="Z570" i="20" s="1"/>
  <c r="AN570" i="20"/>
  <c r="AA570" i="20" s="1"/>
  <c r="AF571" i="20"/>
  <c r="AH571" i="20"/>
  <c r="V571" i="20" s="1"/>
  <c r="AJ571" i="20"/>
  <c r="AK571" i="20"/>
  <c r="X571" i="20" s="1"/>
  <c r="AL571" i="20"/>
  <c r="Y571" i="20" s="1"/>
  <c r="AM571" i="20"/>
  <c r="Z571" i="20" s="1"/>
  <c r="AN571" i="20"/>
  <c r="AA571" i="20" s="1"/>
  <c r="AF572" i="20"/>
  <c r="AH572" i="20"/>
  <c r="V572" i="20" s="1"/>
  <c r="AJ572" i="20"/>
  <c r="AK572" i="20"/>
  <c r="X572" i="20" s="1"/>
  <c r="AL572" i="20"/>
  <c r="Y572" i="20" s="1"/>
  <c r="AM572" i="20"/>
  <c r="Z572" i="20" s="1"/>
  <c r="AN572" i="20"/>
  <c r="AA572" i="20" s="1"/>
  <c r="AF573" i="20"/>
  <c r="AH573" i="20"/>
  <c r="V573" i="20" s="1"/>
  <c r="AJ573" i="20"/>
  <c r="AK573" i="20"/>
  <c r="X573" i="20" s="1"/>
  <c r="AL573" i="20"/>
  <c r="Y573" i="20" s="1"/>
  <c r="AM573" i="20"/>
  <c r="Z573" i="20" s="1"/>
  <c r="AN573" i="20"/>
  <c r="AA573" i="20" s="1"/>
  <c r="AF574" i="20"/>
  <c r="AH574" i="20"/>
  <c r="V574" i="20" s="1"/>
  <c r="AJ574" i="20"/>
  <c r="AK574" i="20"/>
  <c r="X574" i="20" s="1"/>
  <c r="AL574" i="20"/>
  <c r="Y574" i="20" s="1"/>
  <c r="AM574" i="20"/>
  <c r="Z574" i="20" s="1"/>
  <c r="AN574" i="20"/>
  <c r="AA574" i="20" s="1"/>
  <c r="AF575" i="20"/>
  <c r="AH575" i="20"/>
  <c r="V575" i="20" s="1"/>
  <c r="AJ575" i="20"/>
  <c r="AK575" i="20"/>
  <c r="X575" i="20" s="1"/>
  <c r="AL575" i="20"/>
  <c r="Y575" i="20" s="1"/>
  <c r="AM575" i="20"/>
  <c r="Z575" i="20" s="1"/>
  <c r="AN575" i="20"/>
  <c r="AA575" i="20" s="1"/>
  <c r="AF576" i="20"/>
  <c r="AH576" i="20"/>
  <c r="V576" i="20" s="1"/>
  <c r="AJ576" i="20"/>
  <c r="AK576" i="20"/>
  <c r="X576" i="20" s="1"/>
  <c r="AL576" i="20"/>
  <c r="Y576" i="20" s="1"/>
  <c r="AM576" i="20"/>
  <c r="Z576" i="20" s="1"/>
  <c r="AN576" i="20"/>
  <c r="AA576" i="20" s="1"/>
  <c r="AF577" i="20"/>
  <c r="AH577" i="20"/>
  <c r="V577" i="20" s="1"/>
  <c r="AJ577" i="20"/>
  <c r="AK577" i="20"/>
  <c r="X577" i="20" s="1"/>
  <c r="AL577" i="20"/>
  <c r="Y577" i="20" s="1"/>
  <c r="AM577" i="20"/>
  <c r="Z577" i="20" s="1"/>
  <c r="AN577" i="20"/>
  <c r="AA577" i="20" s="1"/>
  <c r="AF578" i="20"/>
  <c r="AH578" i="20"/>
  <c r="V578" i="20" s="1"/>
  <c r="AJ578" i="20"/>
  <c r="AK578" i="20"/>
  <c r="X578" i="20" s="1"/>
  <c r="AL578" i="20"/>
  <c r="Y578" i="20" s="1"/>
  <c r="AM578" i="20"/>
  <c r="Z578" i="20" s="1"/>
  <c r="AN578" i="20"/>
  <c r="AA578" i="20" s="1"/>
  <c r="AF579" i="20"/>
  <c r="AH579" i="20"/>
  <c r="V579" i="20" s="1"/>
  <c r="AJ579" i="20"/>
  <c r="AK579" i="20"/>
  <c r="X579" i="20" s="1"/>
  <c r="AL579" i="20"/>
  <c r="Y579" i="20" s="1"/>
  <c r="AM579" i="20"/>
  <c r="Z579" i="20" s="1"/>
  <c r="AN579" i="20"/>
  <c r="AA579" i="20" s="1"/>
  <c r="AF580" i="20"/>
  <c r="AH580" i="20"/>
  <c r="V580" i="20" s="1"/>
  <c r="AJ580" i="20"/>
  <c r="AK580" i="20"/>
  <c r="X580" i="20" s="1"/>
  <c r="AL580" i="20"/>
  <c r="Y580" i="20" s="1"/>
  <c r="AM580" i="20"/>
  <c r="Z580" i="20" s="1"/>
  <c r="AN580" i="20"/>
  <c r="AA580" i="20" s="1"/>
  <c r="AF581" i="20"/>
  <c r="AH581" i="20"/>
  <c r="V581" i="20" s="1"/>
  <c r="AJ581" i="20"/>
  <c r="AK581" i="20"/>
  <c r="X581" i="20" s="1"/>
  <c r="AL581" i="20"/>
  <c r="Y581" i="20" s="1"/>
  <c r="AM581" i="20"/>
  <c r="Z581" i="20" s="1"/>
  <c r="AN581" i="20"/>
  <c r="AA581" i="20" s="1"/>
  <c r="AF582" i="20"/>
  <c r="AH582" i="20"/>
  <c r="V582" i="20" s="1"/>
  <c r="AJ582" i="20"/>
  <c r="AK582" i="20"/>
  <c r="X582" i="20" s="1"/>
  <c r="AL582" i="20"/>
  <c r="Y582" i="20" s="1"/>
  <c r="AM582" i="20"/>
  <c r="Z582" i="20" s="1"/>
  <c r="AN582" i="20"/>
  <c r="AA582" i="20" s="1"/>
  <c r="AF583" i="20"/>
  <c r="AH583" i="20"/>
  <c r="V583" i="20" s="1"/>
  <c r="AJ583" i="20"/>
  <c r="AK583" i="20"/>
  <c r="X583" i="20" s="1"/>
  <c r="AL583" i="20"/>
  <c r="Y583" i="20" s="1"/>
  <c r="AM583" i="20"/>
  <c r="Z583" i="20" s="1"/>
  <c r="AN583" i="20"/>
  <c r="AA583" i="20" s="1"/>
  <c r="AF584" i="20"/>
  <c r="AH584" i="20"/>
  <c r="V584" i="20" s="1"/>
  <c r="AJ584" i="20"/>
  <c r="AK584" i="20"/>
  <c r="X584" i="20" s="1"/>
  <c r="AL584" i="20"/>
  <c r="Y584" i="20" s="1"/>
  <c r="AM584" i="20"/>
  <c r="Z584" i="20" s="1"/>
  <c r="AN584" i="20"/>
  <c r="AA584" i="20" s="1"/>
  <c r="AF585" i="20"/>
  <c r="AH585" i="20"/>
  <c r="V585" i="20" s="1"/>
  <c r="AJ585" i="20"/>
  <c r="AK585" i="20"/>
  <c r="X585" i="20" s="1"/>
  <c r="AL585" i="20"/>
  <c r="Y585" i="20" s="1"/>
  <c r="AM585" i="20"/>
  <c r="Z585" i="20" s="1"/>
  <c r="AN585" i="20"/>
  <c r="AA585" i="20" s="1"/>
  <c r="AF586" i="20"/>
  <c r="AH586" i="20"/>
  <c r="V586" i="20" s="1"/>
  <c r="AJ586" i="20"/>
  <c r="AK586" i="20"/>
  <c r="X586" i="20" s="1"/>
  <c r="AL586" i="20"/>
  <c r="Y586" i="20" s="1"/>
  <c r="AM586" i="20"/>
  <c r="Z586" i="20" s="1"/>
  <c r="AN586" i="20"/>
  <c r="AA586" i="20" s="1"/>
  <c r="AF587" i="20"/>
  <c r="AH587" i="20"/>
  <c r="V587" i="20" s="1"/>
  <c r="AJ587" i="20"/>
  <c r="AK587" i="20"/>
  <c r="X587" i="20" s="1"/>
  <c r="AL587" i="20"/>
  <c r="Y587" i="20" s="1"/>
  <c r="AM587" i="20"/>
  <c r="Z587" i="20" s="1"/>
  <c r="AN587" i="20"/>
  <c r="AA587" i="20" s="1"/>
  <c r="AF588" i="20"/>
  <c r="AH588" i="20"/>
  <c r="V588" i="20" s="1"/>
  <c r="AJ588" i="20"/>
  <c r="AK588" i="20"/>
  <c r="X588" i="20" s="1"/>
  <c r="AL588" i="20"/>
  <c r="Y588" i="20" s="1"/>
  <c r="AM588" i="20"/>
  <c r="Z588" i="20" s="1"/>
  <c r="AN588" i="20"/>
  <c r="AA588" i="20" s="1"/>
  <c r="AF589" i="20"/>
  <c r="AH589" i="20"/>
  <c r="V589" i="20" s="1"/>
  <c r="AJ589" i="20"/>
  <c r="AK589" i="20"/>
  <c r="X589" i="20" s="1"/>
  <c r="AL589" i="20"/>
  <c r="Y589" i="20" s="1"/>
  <c r="AM589" i="20"/>
  <c r="Z589" i="20" s="1"/>
  <c r="AN589" i="20"/>
  <c r="AA589" i="20" s="1"/>
  <c r="AF590" i="20"/>
  <c r="AH590" i="20"/>
  <c r="V590" i="20" s="1"/>
  <c r="AJ590" i="20"/>
  <c r="AK590" i="20"/>
  <c r="X590" i="20" s="1"/>
  <c r="AL590" i="20"/>
  <c r="Y590" i="20" s="1"/>
  <c r="AM590" i="20"/>
  <c r="Z590" i="20" s="1"/>
  <c r="AN590" i="20"/>
  <c r="AA590" i="20" s="1"/>
  <c r="AF591" i="20"/>
  <c r="AH591" i="20"/>
  <c r="V591" i="20" s="1"/>
  <c r="AJ591" i="20"/>
  <c r="AK591" i="20"/>
  <c r="X591" i="20" s="1"/>
  <c r="AL591" i="20"/>
  <c r="Y591" i="20" s="1"/>
  <c r="AM591" i="20"/>
  <c r="Z591" i="20" s="1"/>
  <c r="AN591" i="20"/>
  <c r="AA591" i="20" s="1"/>
  <c r="AF592" i="20"/>
  <c r="AH592" i="20"/>
  <c r="V592" i="20" s="1"/>
  <c r="AJ592" i="20"/>
  <c r="AK592" i="20"/>
  <c r="X592" i="20" s="1"/>
  <c r="AL592" i="20"/>
  <c r="Y592" i="20" s="1"/>
  <c r="AM592" i="20"/>
  <c r="Z592" i="20" s="1"/>
  <c r="AN592" i="20"/>
  <c r="AA592" i="20" s="1"/>
  <c r="AF593" i="20"/>
  <c r="AH593" i="20"/>
  <c r="V593" i="20" s="1"/>
  <c r="AJ593" i="20"/>
  <c r="AK593" i="20"/>
  <c r="X593" i="20" s="1"/>
  <c r="AL593" i="20"/>
  <c r="Y593" i="20" s="1"/>
  <c r="AM593" i="20"/>
  <c r="Z593" i="20" s="1"/>
  <c r="AN593" i="20"/>
  <c r="AA593" i="20" s="1"/>
  <c r="AF594" i="20"/>
  <c r="AH594" i="20"/>
  <c r="V594" i="20" s="1"/>
  <c r="AJ594" i="20"/>
  <c r="AK594" i="20"/>
  <c r="X594" i="20" s="1"/>
  <c r="AL594" i="20"/>
  <c r="Y594" i="20" s="1"/>
  <c r="AM594" i="20"/>
  <c r="Z594" i="20" s="1"/>
  <c r="AN594" i="20"/>
  <c r="AA594" i="20" s="1"/>
  <c r="AF595" i="20"/>
  <c r="AH595" i="20"/>
  <c r="V595" i="20" s="1"/>
  <c r="AJ595" i="20"/>
  <c r="AK595" i="20"/>
  <c r="X595" i="20" s="1"/>
  <c r="AL595" i="20"/>
  <c r="Y595" i="20" s="1"/>
  <c r="AM595" i="20"/>
  <c r="Z595" i="20" s="1"/>
  <c r="AN595" i="20"/>
  <c r="AA595" i="20" s="1"/>
  <c r="AF596" i="20"/>
  <c r="AH596" i="20"/>
  <c r="V596" i="20" s="1"/>
  <c r="AJ596" i="20"/>
  <c r="AK596" i="20"/>
  <c r="X596" i="20" s="1"/>
  <c r="AL596" i="20"/>
  <c r="Y596" i="20" s="1"/>
  <c r="AM596" i="20"/>
  <c r="Z596" i="20" s="1"/>
  <c r="AN596" i="20"/>
  <c r="AA596" i="20" s="1"/>
  <c r="AF597" i="20"/>
  <c r="AH597" i="20"/>
  <c r="V597" i="20" s="1"/>
  <c r="AJ597" i="20"/>
  <c r="AK597" i="20"/>
  <c r="X597" i="20" s="1"/>
  <c r="AL597" i="20"/>
  <c r="Y597" i="20" s="1"/>
  <c r="AM597" i="20"/>
  <c r="Z597" i="20" s="1"/>
  <c r="AN597" i="20"/>
  <c r="AA597" i="20" s="1"/>
  <c r="AF598" i="20"/>
  <c r="AH598" i="20"/>
  <c r="V598" i="20" s="1"/>
  <c r="AJ598" i="20"/>
  <c r="AK598" i="20"/>
  <c r="X598" i="20" s="1"/>
  <c r="AL598" i="20"/>
  <c r="Y598" i="20" s="1"/>
  <c r="AM598" i="20"/>
  <c r="Z598" i="20" s="1"/>
  <c r="AN598" i="20"/>
  <c r="AA598" i="20" s="1"/>
  <c r="AF599" i="20"/>
  <c r="AH599" i="20"/>
  <c r="V599" i="20" s="1"/>
  <c r="AJ599" i="20"/>
  <c r="AK599" i="20"/>
  <c r="X599" i="20" s="1"/>
  <c r="AL599" i="20"/>
  <c r="Y599" i="20" s="1"/>
  <c r="AM599" i="20"/>
  <c r="Z599" i="20" s="1"/>
  <c r="AN599" i="20"/>
  <c r="AA599" i="20" s="1"/>
  <c r="AF600" i="20"/>
  <c r="AH600" i="20"/>
  <c r="V600" i="20" s="1"/>
  <c r="AJ600" i="20"/>
  <c r="AK600" i="20"/>
  <c r="X600" i="20" s="1"/>
  <c r="AL600" i="20"/>
  <c r="Y600" i="20" s="1"/>
  <c r="AM600" i="20"/>
  <c r="Z600" i="20" s="1"/>
  <c r="AN600" i="20"/>
  <c r="AA600" i="20" s="1"/>
  <c r="AF601" i="20"/>
  <c r="AH601" i="20"/>
  <c r="V601" i="20" s="1"/>
  <c r="AJ601" i="20"/>
  <c r="AK601" i="20"/>
  <c r="X601" i="20" s="1"/>
  <c r="AL601" i="20"/>
  <c r="Y601" i="20" s="1"/>
  <c r="AM601" i="20"/>
  <c r="Z601" i="20" s="1"/>
  <c r="AN601" i="20"/>
  <c r="AA601" i="20" s="1"/>
  <c r="AF602" i="20"/>
  <c r="AH602" i="20"/>
  <c r="V602" i="20" s="1"/>
  <c r="AJ602" i="20"/>
  <c r="AK602" i="20"/>
  <c r="X602" i="20" s="1"/>
  <c r="AL602" i="20"/>
  <c r="Y602" i="20" s="1"/>
  <c r="AM602" i="20"/>
  <c r="Z602" i="20" s="1"/>
  <c r="AN602" i="20"/>
  <c r="AA602" i="20" s="1"/>
  <c r="AF603" i="20"/>
  <c r="AH603" i="20"/>
  <c r="V603" i="20" s="1"/>
  <c r="AJ603" i="20"/>
  <c r="AK603" i="20"/>
  <c r="X603" i="20" s="1"/>
  <c r="AL603" i="20"/>
  <c r="Y603" i="20" s="1"/>
  <c r="AM603" i="20"/>
  <c r="Z603" i="20" s="1"/>
  <c r="AN603" i="20"/>
  <c r="AA603" i="20" s="1"/>
  <c r="AF604" i="20"/>
  <c r="AH604" i="20"/>
  <c r="V604" i="20" s="1"/>
  <c r="AJ604" i="20"/>
  <c r="AK604" i="20"/>
  <c r="X604" i="20" s="1"/>
  <c r="AL604" i="20"/>
  <c r="Y604" i="20" s="1"/>
  <c r="AM604" i="20"/>
  <c r="Z604" i="20" s="1"/>
  <c r="AN604" i="20"/>
  <c r="AA604" i="20" s="1"/>
  <c r="AF605" i="20"/>
  <c r="AH605" i="20"/>
  <c r="V605" i="20" s="1"/>
  <c r="AJ605" i="20"/>
  <c r="AK605" i="20"/>
  <c r="X605" i="20" s="1"/>
  <c r="AL605" i="20"/>
  <c r="Y605" i="20" s="1"/>
  <c r="AM605" i="20"/>
  <c r="Z605" i="20" s="1"/>
  <c r="AN605" i="20"/>
  <c r="AA605" i="20" s="1"/>
  <c r="AF606" i="20"/>
  <c r="AH606" i="20"/>
  <c r="V606" i="20" s="1"/>
  <c r="AJ606" i="20"/>
  <c r="AK606" i="20"/>
  <c r="X606" i="20" s="1"/>
  <c r="AL606" i="20"/>
  <c r="Y606" i="20" s="1"/>
  <c r="AM606" i="20"/>
  <c r="Z606" i="20" s="1"/>
  <c r="AN606" i="20"/>
  <c r="AA606" i="20" s="1"/>
  <c r="AF607" i="20"/>
  <c r="AH607" i="20"/>
  <c r="V607" i="20" s="1"/>
  <c r="AJ607" i="20"/>
  <c r="AK607" i="20"/>
  <c r="X607" i="20" s="1"/>
  <c r="AL607" i="20"/>
  <c r="Y607" i="20" s="1"/>
  <c r="AM607" i="20"/>
  <c r="Z607" i="20" s="1"/>
  <c r="AN607" i="20"/>
  <c r="AA607" i="20" s="1"/>
  <c r="AF608" i="20"/>
  <c r="AH608" i="20"/>
  <c r="V608" i="20" s="1"/>
  <c r="AJ608" i="20"/>
  <c r="AK608" i="20"/>
  <c r="X608" i="20" s="1"/>
  <c r="AL608" i="20"/>
  <c r="Y608" i="20" s="1"/>
  <c r="AM608" i="20"/>
  <c r="Z608" i="20" s="1"/>
  <c r="AN608" i="20"/>
  <c r="AA608" i="20" s="1"/>
  <c r="AF609" i="20"/>
  <c r="AH609" i="20"/>
  <c r="V609" i="20" s="1"/>
  <c r="AJ609" i="20"/>
  <c r="AK609" i="20"/>
  <c r="X609" i="20" s="1"/>
  <c r="AL609" i="20"/>
  <c r="Y609" i="20" s="1"/>
  <c r="AM609" i="20"/>
  <c r="Z609" i="20" s="1"/>
  <c r="AN609" i="20"/>
  <c r="AA609" i="20" s="1"/>
  <c r="AF610" i="20"/>
  <c r="AH610" i="20"/>
  <c r="V610" i="20" s="1"/>
  <c r="AJ610" i="20"/>
  <c r="AK610" i="20"/>
  <c r="X610" i="20" s="1"/>
  <c r="AL610" i="20"/>
  <c r="Y610" i="20" s="1"/>
  <c r="AM610" i="20"/>
  <c r="Z610" i="20" s="1"/>
  <c r="AN610" i="20"/>
  <c r="AA610" i="20" s="1"/>
  <c r="AF611" i="20"/>
  <c r="AH611" i="20"/>
  <c r="V611" i="20" s="1"/>
  <c r="AJ611" i="20"/>
  <c r="AK611" i="20"/>
  <c r="X611" i="20" s="1"/>
  <c r="AL611" i="20"/>
  <c r="Y611" i="20" s="1"/>
  <c r="AM611" i="20"/>
  <c r="Z611" i="20" s="1"/>
  <c r="AN611" i="20"/>
  <c r="AA611" i="20" s="1"/>
  <c r="AF612" i="20"/>
  <c r="AH612" i="20"/>
  <c r="V612" i="20" s="1"/>
  <c r="AJ612" i="20"/>
  <c r="AK612" i="20"/>
  <c r="X612" i="20" s="1"/>
  <c r="AL612" i="20"/>
  <c r="Y612" i="20" s="1"/>
  <c r="AM612" i="20"/>
  <c r="Z612" i="20" s="1"/>
  <c r="AN612" i="20"/>
  <c r="AA612" i="20" s="1"/>
  <c r="AF613" i="20"/>
  <c r="AH613" i="20"/>
  <c r="V613" i="20" s="1"/>
  <c r="AJ613" i="20"/>
  <c r="AK613" i="20"/>
  <c r="X613" i="20" s="1"/>
  <c r="AL613" i="20"/>
  <c r="Y613" i="20" s="1"/>
  <c r="AM613" i="20"/>
  <c r="Z613" i="20" s="1"/>
  <c r="AN613" i="20"/>
  <c r="AA613" i="20" s="1"/>
  <c r="AF614" i="20"/>
  <c r="AH614" i="20"/>
  <c r="V614" i="20" s="1"/>
  <c r="AJ614" i="20"/>
  <c r="AK614" i="20"/>
  <c r="X614" i="20" s="1"/>
  <c r="AL614" i="20"/>
  <c r="Y614" i="20" s="1"/>
  <c r="AM614" i="20"/>
  <c r="Z614" i="20" s="1"/>
  <c r="AN614" i="20"/>
  <c r="AA614" i="20" s="1"/>
  <c r="AF615" i="20"/>
  <c r="AH615" i="20"/>
  <c r="V615" i="20" s="1"/>
  <c r="AJ615" i="20"/>
  <c r="AK615" i="20"/>
  <c r="X615" i="20" s="1"/>
  <c r="AL615" i="20"/>
  <c r="Y615" i="20" s="1"/>
  <c r="AM615" i="20"/>
  <c r="Z615" i="20" s="1"/>
  <c r="AN615" i="20"/>
  <c r="AA615" i="20" s="1"/>
  <c r="AF616" i="20"/>
  <c r="AH616" i="20"/>
  <c r="V616" i="20" s="1"/>
  <c r="AJ616" i="20"/>
  <c r="AK616" i="20"/>
  <c r="X616" i="20" s="1"/>
  <c r="AL616" i="20"/>
  <c r="Y616" i="20" s="1"/>
  <c r="AM616" i="20"/>
  <c r="Z616" i="20" s="1"/>
  <c r="AN616" i="20"/>
  <c r="AA616" i="20" s="1"/>
  <c r="AF617" i="20"/>
  <c r="AH617" i="20"/>
  <c r="V617" i="20" s="1"/>
  <c r="AJ617" i="20"/>
  <c r="AK617" i="20"/>
  <c r="X617" i="20" s="1"/>
  <c r="AL617" i="20"/>
  <c r="Y617" i="20" s="1"/>
  <c r="AM617" i="20"/>
  <c r="Z617" i="20" s="1"/>
  <c r="AN617" i="20"/>
  <c r="AA617" i="20" s="1"/>
  <c r="AF618" i="20"/>
  <c r="AH618" i="20"/>
  <c r="V618" i="20" s="1"/>
  <c r="AJ618" i="20"/>
  <c r="AK618" i="20"/>
  <c r="X618" i="20" s="1"/>
  <c r="AL618" i="20"/>
  <c r="Y618" i="20" s="1"/>
  <c r="AM618" i="20"/>
  <c r="Z618" i="20" s="1"/>
  <c r="AN618" i="20"/>
  <c r="AA618" i="20" s="1"/>
  <c r="AF619" i="20"/>
  <c r="AH619" i="20"/>
  <c r="V619" i="20" s="1"/>
  <c r="AJ619" i="20"/>
  <c r="AK619" i="20"/>
  <c r="X619" i="20" s="1"/>
  <c r="AL619" i="20"/>
  <c r="Y619" i="20" s="1"/>
  <c r="AM619" i="20"/>
  <c r="Z619" i="20" s="1"/>
  <c r="AN619" i="20"/>
  <c r="AA619" i="20" s="1"/>
  <c r="AF620" i="20"/>
  <c r="AH620" i="20"/>
  <c r="V620" i="20" s="1"/>
  <c r="AJ620" i="20"/>
  <c r="AK620" i="20"/>
  <c r="X620" i="20" s="1"/>
  <c r="AL620" i="20"/>
  <c r="Y620" i="20" s="1"/>
  <c r="AM620" i="20"/>
  <c r="Z620" i="20" s="1"/>
  <c r="AN620" i="20"/>
  <c r="AA620" i="20" s="1"/>
  <c r="AF621" i="20"/>
  <c r="AH621" i="20"/>
  <c r="V621" i="20" s="1"/>
  <c r="AJ621" i="20"/>
  <c r="AK621" i="20"/>
  <c r="X621" i="20" s="1"/>
  <c r="AL621" i="20"/>
  <c r="Y621" i="20" s="1"/>
  <c r="AM621" i="20"/>
  <c r="Z621" i="20" s="1"/>
  <c r="AN621" i="20"/>
  <c r="AA621" i="20" s="1"/>
  <c r="AF622" i="20"/>
  <c r="AH622" i="20"/>
  <c r="V622" i="20" s="1"/>
  <c r="AJ622" i="20"/>
  <c r="AK622" i="20"/>
  <c r="X622" i="20" s="1"/>
  <c r="AL622" i="20"/>
  <c r="Y622" i="20" s="1"/>
  <c r="AM622" i="20"/>
  <c r="Z622" i="20" s="1"/>
  <c r="AN622" i="20"/>
  <c r="AA622" i="20" s="1"/>
  <c r="AF623" i="20"/>
  <c r="AH623" i="20"/>
  <c r="V623" i="20" s="1"/>
  <c r="AJ623" i="20"/>
  <c r="AK623" i="20"/>
  <c r="X623" i="20" s="1"/>
  <c r="AL623" i="20"/>
  <c r="Y623" i="20" s="1"/>
  <c r="AM623" i="20"/>
  <c r="Z623" i="20" s="1"/>
  <c r="AN623" i="20"/>
  <c r="AA623" i="20" s="1"/>
  <c r="AF624" i="20"/>
  <c r="AH624" i="20"/>
  <c r="V624" i="20" s="1"/>
  <c r="AJ624" i="20"/>
  <c r="AK624" i="20"/>
  <c r="X624" i="20" s="1"/>
  <c r="AL624" i="20"/>
  <c r="Y624" i="20" s="1"/>
  <c r="AM624" i="20"/>
  <c r="Z624" i="20" s="1"/>
  <c r="AN624" i="20"/>
  <c r="AA624" i="20" s="1"/>
  <c r="AF625" i="20"/>
  <c r="AH625" i="20"/>
  <c r="V625" i="20" s="1"/>
  <c r="AJ625" i="20"/>
  <c r="AK625" i="20"/>
  <c r="X625" i="20" s="1"/>
  <c r="AL625" i="20"/>
  <c r="Y625" i="20" s="1"/>
  <c r="AM625" i="20"/>
  <c r="Z625" i="20" s="1"/>
  <c r="AN625" i="20"/>
  <c r="AA625" i="20" s="1"/>
  <c r="AF626" i="20"/>
  <c r="AH626" i="20"/>
  <c r="V626" i="20" s="1"/>
  <c r="AJ626" i="20"/>
  <c r="AK626" i="20"/>
  <c r="X626" i="20" s="1"/>
  <c r="AL626" i="20"/>
  <c r="Y626" i="20" s="1"/>
  <c r="AM626" i="20"/>
  <c r="Z626" i="20" s="1"/>
  <c r="AN626" i="20"/>
  <c r="AA626" i="20" s="1"/>
  <c r="AF627" i="20"/>
  <c r="AH627" i="20"/>
  <c r="V627" i="20" s="1"/>
  <c r="AJ627" i="20"/>
  <c r="AK627" i="20"/>
  <c r="X627" i="20" s="1"/>
  <c r="AL627" i="20"/>
  <c r="Y627" i="20" s="1"/>
  <c r="AM627" i="20"/>
  <c r="Z627" i="20" s="1"/>
  <c r="AN627" i="20"/>
  <c r="AA627" i="20" s="1"/>
  <c r="AF628" i="20"/>
  <c r="AH628" i="20"/>
  <c r="V628" i="20" s="1"/>
  <c r="AJ628" i="20"/>
  <c r="AK628" i="20"/>
  <c r="X628" i="20" s="1"/>
  <c r="AL628" i="20"/>
  <c r="Y628" i="20" s="1"/>
  <c r="AM628" i="20"/>
  <c r="Z628" i="20" s="1"/>
  <c r="AN628" i="20"/>
  <c r="AA628" i="20" s="1"/>
  <c r="AF629" i="20"/>
  <c r="AH629" i="20"/>
  <c r="V629" i="20" s="1"/>
  <c r="AJ629" i="20"/>
  <c r="AK629" i="20"/>
  <c r="X629" i="20" s="1"/>
  <c r="AL629" i="20"/>
  <c r="Y629" i="20" s="1"/>
  <c r="AM629" i="20"/>
  <c r="Z629" i="20" s="1"/>
  <c r="AN629" i="20"/>
  <c r="AA629" i="20" s="1"/>
  <c r="AF630" i="20"/>
  <c r="AH630" i="20"/>
  <c r="V630" i="20" s="1"/>
  <c r="AJ630" i="20"/>
  <c r="AK630" i="20"/>
  <c r="X630" i="20" s="1"/>
  <c r="AL630" i="20"/>
  <c r="Y630" i="20" s="1"/>
  <c r="AM630" i="20"/>
  <c r="Z630" i="20" s="1"/>
  <c r="AN630" i="20"/>
  <c r="AA630" i="20" s="1"/>
  <c r="AF631" i="20"/>
  <c r="AH631" i="20"/>
  <c r="V631" i="20" s="1"/>
  <c r="AJ631" i="20"/>
  <c r="AK631" i="20"/>
  <c r="X631" i="20" s="1"/>
  <c r="AL631" i="20"/>
  <c r="Y631" i="20" s="1"/>
  <c r="AM631" i="20"/>
  <c r="Z631" i="20" s="1"/>
  <c r="AN631" i="20"/>
  <c r="AA631" i="20" s="1"/>
  <c r="AF632" i="20"/>
  <c r="AH632" i="20"/>
  <c r="V632" i="20" s="1"/>
  <c r="AJ632" i="20"/>
  <c r="AK632" i="20"/>
  <c r="X632" i="20" s="1"/>
  <c r="AL632" i="20"/>
  <c r="Y632" i="20" s="1"/>
  <c r="AM632" i="20"/>
  <c r="Z632" i="20" s="1"/>
  <c r="AN632" i="20"/>
  <c r="AA632" i="20" s="1"/>
  <c r="AF633" i="20"/>
  <c r="AH633" i="20"/>
  <c r="V633" i="20" s="1"/>
  <c r="AJ633" i="20"/>
  <c r="AK633" i="20"/>
  <c r="X633" i="20" s="1"/>
  <c r="AL633" i="20"/>
  <c r="Y633" i="20" s="1"/>
  <c r="AM633" i="20"/>
  <c r="Z633" i="20" s="1"/>
  <c r="AN633" i="20"/>
  <c r="AA633" i="20" s="1"/>
  <c r="AF634" i="20"/>
  <c r="AH634" i="20"/>
  <c r="V634" i="20" s="1"/>
  <c r="AJ634" i="20"/>
  <c r="AK634" i="20"/>
  <c r="X634" i="20" s="1"/>
  <c r="AL634" i="20"/>
  <c r="Y634" i="20" s="1"/>
  <c r="AM634" i="20"/>
  <c r="Z634" i="20" s="1"/>
  <c r="AN634" i="20"/>
  <c r="AA634" i="20" s="1"/>
  <c r="AF635" i="20"/>
  <c r="AH635" i="20"/>
  <c r="V635" i="20" s="1"/>
  <c r="AJ635" i="20"/>
  <c r="AK635" i="20"/>
  <c r="X635" i="20" s="1"/>
  <c r="AL635" i="20"/>
  <c r="Y635" i="20" s="1"/>
  <c r="AM635" i="20"/>
  <c r="Z635" i="20" s="1"/>
  <c r="AN635" i="20"/>
  <c r="AA635" i="20" s="1"/>
  <c r="AF636" i="20"/>
  <c r="AH636" i="20"/>
  <c r="V636" i="20" s="1"/>
  <c r="AJ636" i="20"/>
  <c r="AK636" i="20"/>
  <c r="X636" i="20" s="1"/>
  <c r="AL636" i="20"/>
  <c r="Y636" i="20" s="1"/>
  <c r="AM636" i="20"/>
  <c r="Z636" i="20" s="1"/>
  <c r="AN636" i="20"/>
  <c r="AA636" i="20" s="1"/>
  <c r="AF637" i="20"/>
  <c r="AH637" i="20"/>
  <c r="V637" i="20" s="1"/>
  <c r="AJ637" i="20"/>
  <c r="AK637" i="20"/>
  <c r="X637" i="20" s="1"/>
  <c r="AL637" i="20"/>
  <c r="Y637" i="20" s="1"/>
  <c r="AM637" i="20"/>
  <c r="Z637" i="20" s="1"/>
  <c r="AN637" i="20"/>
  <c r="AA637" i="20" s="1"/>
  <c r="AF638" i="20"/>
  <c r="AH638" i="20"/>
  <c r="V638" i="20" s="1"/>
  <c r="AJ638" i="20"/>
  <c r="AK638" i="20"/>
  <c r="X638" i="20" s="1"/>
  <c r="AL638" i="20"/>
  <c r="Y638" i="20" s="1"/>
  <c r="AM638" i="20"/>
  <c r="Z638" i="20" s="1"/>
  <c r="AN638" i="20"/>
  <c r="AA638" i="20" s="1"/>
  <c r="AF639" i="20"/>
  <c r="AH639" i="20"/>
  <c r="V639" i="20" s="1"/>
  <c r="AJ639" i="20"/>
  <c r="AK639" i="20"/>
  <c r="X639" i="20" s="1"/>
  <c r="AL639" i="20"/>
  <c r="Y639" i="20" s="1"/>
  <c r="AM639" i="20"/>
  <c r="Z639" i="20" s="1"/>
  <c r="AN639" i="20"/>
  <c r="AF640" i="20"/>
  <c r="AH640" i="20"/>
  <c r="V640" i="20" s="1"/>
  <c r="AJ640" i="20"/>
  <c r="AK640" i="20"/>
  <c r="X640" i="20" s="1"/>
  <c r="AL640" i="20"/>
  <c r="Y640" i="20" s="1"/>
  <c r="AM640" i="20"/>
  <c r="Z640" i="20" s="1"/>
  <c r="AN640" i="20"/>
  <c r="AA640" i="20" s="1"/>
  <c r="AF641" i="20"/>
  <c r="AH641" i="20"/>
  <c r="V641" i="20" s="1"/>
  <c r="AJ641" i="20"/>
  <c r="AK641" i="20"/>
  <c r="X641" i="20" s="1"/>
  <c r="AL641" i="20"/>
  <c r="Y641" i="20" s="1"/>
  <c r="AM641" i="20"/>
  <c r="Z641" i="20" s="1"/>
  <c r="AN641" i="20"/>
  <c r="AA641" i="20" s="1"/>
  <c r="AF642" i="20"/>
  <c r="AH642" i="20"/>
  <c r="V642" i="20" s="1"/>
  <c r="AJ642" i="20"/>
  <c r="AK642" i="20"/>
  <c r="X642" i="20" s="1"/>
  <c r="AL642" i="20"/>
  <c r="Y642" i="20" s="1"/>
  <c r="AM642" i="20"/>
  <c r="Z642" i="20" s="1"/>
  <c r="AN642" i="20"/>
  <c r="AA642" i="20" s="1"/>
  <c r="AF643" i="20"/>
  <c r="AH643" i="20"/>
  <c r="V643" i="20" s="1"/>
  <c r="AJ643" i="20"/>
  <c r="AK643" i="20"/>
  <c r="X643" i="20" s="1"/>
  <c r="AL643" i="20"/>
  <c r="Y643" i="20" s="1"/>
  <c r="AM643" i="20"/>
  <c r="Z643" i="20" s="1"/>
  <c r="AN643" i="20"/>
  <c r="AA643" i="20" s="1"/>
  <c r="AF644" i="20"/>
  <c r="AH644" i="20"/>
  <c r="V644" i="20" s="1"/>
  <c r="AJ644" i="20"/>
  <c r="AK644" i="20"/>
  <c r="X644" i="20" s="1"/>
  <c r="AL644" i="20"/>
  <c r="Y644" i="20" s="1"/>
  <c r="AM644" i="20"/>
  <c r="Z644" i="20" s="1"/>
  <c r="AN644" i="20"/>
  <c r="AA644" i="20" s="1"/>
  <c r="AF645" i="20"/>
  <c r="AH645" i="20"/>
  <c r="V645" i="20" s="1"/>
  <c r="AJ645" i="20"/>
  <c r="AK645" i="20"/>
  <c r="X645" i="20" s="1"/>
  <c r="AL645" i="20"/>
  <c r="Y645" i="20" s="1"/>
  <c r="AM645" i="20"/>
  <c r="Z645" i="20" s="1"/>
  <c r="AN645" i="20"/>
  <c r="AA645" i="20" s="1"/>
  <c r="AF646" i="20"/>
  <c r="AH646" i="20"/>
  <c r="V646" i="20" s="1"/>
  <c r="AJ646" i="20"/>
  <c r="AK646" i="20"/>
  <c r="X646" i="20" s="1"/>
  <c r="AL646" i="20"/>
  <c r="Y646" i="20" s="1"/>
  <c r="AM646" i="20"/>
  <c r="Z646" i="20" s="1"/>
  <c r="AN646" i="20"/>
  <c r="AA646" i="20" s="1"/>
  <c r="AF647" i="20"/>
  <c r="AH647" i="20"/>
  <c r="V647" i="20" s="1"/>
  <c r="AJ647" i="20"/>
  <c r="AK647" i="20"/>
  <c r="X647" i="20" s="1"/>
  <c r="AL647" i="20"/>
  <c r="Y647" i="20" s="1"/>
  <c r="AM647" i="20"/>
  <c r="Z647" i="20" s="1"/>
  <c r="AN647" i="20"/>
  <c r="AA647" i="20" s="1"/>
  <c r="AF648" i="20"/>
  <c r="AH648" i="20"/>
  <c r="V648" i="20" s="1"/>
  <c r="AJ648" i="20"/>
  <c r="AK648" i="20"/>
  <c r="X648" i="20" s="1"/>
  <c r="AL648" i="20"/>
  <c r="Y648" i="20" s="1"/>
  <c r="AM648" i="20"/>
  <c r="Z648" i="20" s="1"/>
  <c r="AN648" i="20"/>
  <c r="AA648" i="20" s="1"/>
  <c r="AF649" i="20"/>
  <c r="AH649" i="20"/>
  <c r="V649" i="20" s="1"/>
  <c r="AJ649" i="20"/>
  <c r="AK649" i="20"/>
  <c r="X649" i="20" s="1"/>
  <c r="AL649" i="20"/>
  <c r="Y649" i="20" s="1"/>
  <c r="AM649" i="20"/>
  <c r="Z649" i="20" s="1"/>
  <c r="AN649" i="20"/>
  <c r="AA649" i="20" s="1"/>
  <c r="AF650" i="20"/>
  <c r="AH650" i="20"/>
  <c r="V650" i="20" s="1"/>
  <c r="AJ650" i="20"/>
  <c r="AK650" i="20"/>
  <c r="X650" i="20" s="1"/>
  <c r="AL650" i="20"/>
  <c r="Y650" i="20" s="1"/>
  <c r="AM650" i="20"/>
  <c r="Z650" i="20" s="1"/>
  <c r="AN650" i="20"/>
  <c r="AA650" i="20" s="1"/>
  <c r="AF651" i="20"/>
  <c r="AH651" i="20"/>
  <c r="V651" i="20" s="1"/>
  <c r="AJ651" i="20"/>
  <c r="AK651" i="20"/>
  <c r="X651" i="20" s="1"/>
  <c r="AL651" i="20"/>
  <c r="Y651" i="20" s="1"/>
  <c r="AM651" i="20"/>
  <c r="Z651" i="20" s="1"/>
  <c r="AN651" i="20"/>
  <c r="AA651" i="20" s="1"/>
  <c r="AF652" i="20"/>
  <c r="AH652" i="20"/>
  <c r="V652" i="20" s="1"/>
  <c r="AJ652" i="20"/>
  <c r="AK652" i="20"/>
  <c r="X652" i="20" s="1"/>
  <c r="AL652" i="20"/>
  <c r="Y652" i="20" s="1"/>
  <c r="AM652" i="20"/>
  <c r="Z652" i="20" s="1"/>
  <c r="AN652" i="20"/>
  <c r="AA652" i="20" s="1"/>
  <c r="AF653" i="20"/>
  <c r="AH653" i="20"/>
  <c r="V653" i="20" s="1"/>
  <c r="AJ653" i="20"/>
  <c r="AK653" i="20"/>
  <c r="X653" i="20" s="1"/>
  <c r="AL653" i="20"/>
  <c r="Y653" i="20" s="1"/>
  <c r="AM653" i="20"/>
  <c r="Z653" i="20" s="1"/>
  <c r="AN653" i="20"/>
  <c r="AA653" i="20" s="1"/>
  <c r="AF654" i="20"/>
  <c r="AH654" i="20"/>
  <c r="V654" i="20" s="1"/>
  <c r="AJ654" i="20"/>
  <c r="AK654" i="20"/>
  <c r="X654" i="20" s="1"/>
  <c r="AL654" i="20"/>
  <c r="Y654" i="20" s="1"/>
  <c r="AM654" i="20"/>
  <c r="Z654" i="20" s="1"/>
  <c r="AN654" i="20"/>
  <c r="AA654" i="20" s="1"/>
  <c r="AF655" i="20"/>
  <c r="AH655" i="20"/>
  <c r="V655" i="20" s="1"/>
  <c r="AJ655" i="20"/>
  <c r="AK655" i="20"/>
  <c r="X655" i="20" s="1"/>
  <c r="AL655" i="20"/>
  <c r="Y655" i="20" s="1"/>
  <c r="AM655" i="20"/>
  <c r="Z655" i="20" s="1"/>
  <c r="AN655" i="20"/>
  <c r="AA655" i="20" s="1"/>
  <c r="AF656" i="20"/>
  <c r="AH656" i="20"/>
  <c r="V656" i="20" s="1"/>
  <c r="AJ656" i="20"/>
  <c r="AK656" i="20"/>
  <c r="X656" i="20" s="1"/>
  <c r="AL656" i="20"/>
  <c r="Y656" i="20" s="1"/>
  <c r="AM656" i="20"/>
  <c r="Z656" i="20" s="1"/>
  <c r="AN656" i="20"/>
  <c r="AA656" i="20" s="1"/>
  <c r="AF657" i="20"/>
  <c r="AH657" i="20"/>
  <c r="V657" i="20" s="1"/>
  <c r="AJ657" i="20"/>
  <c r="AK657" i="20"/>
  <c r="X657" i="20" s="1"/>
  <c r="AL657" i="20"/>
  <c r="Y657" i="20" s="1"/>
  <c r="AM657" i="20"/>
  <c r="Z657" i="20" s="1"/>
  <c r="AN657" i="20"/>
  <c r="AA657" i="20" s="1"/>
  <c r="AF658" i="20"/>
  <c r="AH658" i="20"/>
  <c r="V658" i="20" s="1"/>
  <c r="AJ658" i="20"/>
  <c r="AK658" i="20"/>
  <c r="X658" i="20" s="1"/>
  <c r="AL658" i="20"/>
  <c r="Y658" i="20" s="1"/>
  <c r="AM658" i="20"/>
  <c r="Z658" i="20" s="1"/>
  <c r="AN658" i="20"/>
  <c r="AA658" i="20" s="1"/>
  <c r="AF659" i="20"/>
  <c r="AH659" i="20"/>
  <c r="V659" i="20" s="1"/>
  <c r="AJ659" i="20"/>
  <c r="AK659" i="20"/>
  <c r="X659" i="20" s="1"/>
  <c r="AL659" i="20"/>
  <c r="Y659" i="20" s="1"/>
  <c r="AM659" i="20"/>
  <c r="Z659" i="20" s="1"/>
  <c r="AN659" i="20"/>
  <c r="AA659" i="20" s="1"/>
  <c r="AF660" i="20"/>
  <c r="AH660" i="20"/>
  <c r="V660" i="20" s="1"/>
  <c r="AJ660" i="20"/>
  <c r="AK660" i="20"/>
  <c r="X660" i="20" s="1"/>
  <c r="AL660" i="20"/>
  <c r="Y660" i="20" s="1"/>
  <c r="AM660" i="20"/>
  <c r="Z660" i="20" s="1"/>
  <c r="AN660" i="20"/>
  <c r="AA660" i="20" s="1"/>
  <c r="AF661" i="20"/>
  <c r="AH661" i="20"/>
  <c r="V661" i="20" s="1"/>
  <c r="AJ661" i="20"/>
  <c r="AK661" i="20"/>
  <c r="X661" i="20" s="1"/>
  <c r="AL661" i="20"/>
  <c r="Y661" i="20" s="1"/>
  <c r="AM661" i="20"/>
  <c r="Z661" i="20" s="1"/>
  <c r="AN661" i="20"/>
  <c r="AA661" i="20" s="1"/>
  <c r="AF662" i="20"/>
  <c r="AH662" i="20"/>
  <c r="V662" i="20" s="1"/>
  <c r="AJ662" i="20"/>
  <c r="AK662" i="20"/>
  <c r="X662" i="20" s="1"/>
  <c r="AL662" i="20"/>
  <c r="Y662" i="20" s="1"/>
  <c r="AM662" i="20"/>
  <c r="Z662" i="20" s="1"/>
  <c r="AN662" i="20"/>
  <c r="AA662" i="20" s="1"/>
  <c r="AF663" i="20"/>
  <c r="AH663" i="20"/>
  <c r="V663" i="20" s="1"/>
  <c r="AJ663" i="20"/>
  <c r="AK663" i="20"/>
  <c r="X663" i="20" s="1"/>
  <c r="AL663" i="20"/>
  <c r="Y663" i="20" s="1"/>
  <c r="AM663" i="20"/>
  <c r="Z663" i="20" s="1"/>
  <c r="AN663" i="20"/>
  <c r="AA663" i="20" s="1"/>
  <c r="AF664" i="20"/>
  <c r="AH664" i="20"/>
  <c r="V664" i="20" s="1"/>
  <c r="AJ664" i="20"/>
  <c r="AK664" i="20"/>
  <c r="X664" i="20" s="1"/>
  <c r="AL664" i="20"/>
  <c r="Y664" i="20" s="1"/>
  <c r="AM664" i="20"/>
  <c r="Z664" i="20" s="1"/>
  <c r="AN664" i="20"/>
  <c r="AA664" i="20" s="1"/>
  <c r="AF665" i="20"/>
  <c r="AH665" i="20"/>
  <c r="V665" i="20" s="1"/>
  <c r="AJ665" i="20"/>
  <c r="AK665" i="20"/>
  <c r="X665" i="20" s="1"/>
  <c r="AL665" i="20"/>
  <c r="Y665" i="20" s="1"/>
  <c r="AM665" i="20"/>
  <c r="Z665" i="20" s="1"/>
  <c r="AN665" i="20"/>
  <c r="AA665" i="20" s="1"/>
  <c r="AF666" i="20"/>
  <c r="AH666" i="20"/>
  <c r="V666" i="20" s="1"/>
  <c r="AJ666" i="20"/>
  <c r="AK666" i="20"/>
  <c r="X666" i="20" s="1"/>
  <c r="AL666" i="20"/>
  <c r="Y666" i="20" s="1"/>
  <c r="AM666" i="20"/>
  <c r="Z666" i="20" s="1"/>
  <c r="AN666" i="20"/>
  <c r="AA666" i="20" s="1"/>
  <c r="AF667" i="20"/>
  <c r="AH667" i="20"/>
  <c r="AJ667" i="20"/>
  <c r="AK667" i="20"/>
  <c r="X667" i="20" s="1"/>
  <c r="AL667" i="20"/>
  <c r="Y667" i="20" s="1"/>
  <c r="AM667" i="20"/>
  <c r="Z667" i="20" s="1"/>
  <c r="AN667" i="20"/>
  <c r="AA667" i="20" s="1"/>
  <c r="AF668" i="20"/>
  <c r="AH668" i="20"/>
  <c r="V668" i="20" s="1"/>
  <c r="AJ668" i="20"/>
  <c r="AK668" i="20"/>
  <c r="X668" i="20" s="1"/>
  <c r="AL668" i="20"/>
  <c r="Y668" i="20" s="1"/>
  <c r="AM668" i="20"/>
  <c r="Z668" i="20" s="1"/>
  <c r="AN668" i="20"/>
  <c r="AA668" i="20" s="1"/>
  <c r="AF669" i="20"/>
  <c r="AH669" i="20"/>
  <c r="V669" i="20" s="1"/>
  <c r="AJ669" i="20"/>
  <c r="AK669" i="20"/>
  <c r="X669" i="20" s="1"/>
  <c r="AL669" i="20"/>
  <c r="Y669" i="20" s="1"/>
  <c r="AM669" i="20"/>
  <c r="Z669" i="20" s="1"/>
  <c r="AN669" i="20"/>
  <c r="AA669" i="20" s="1"/>
  <c r="AF670" i="20"/>
  <c r="AH670" i="20"/>
  <c r="V670" i="20" s="1"/>
  <c r="AJ670" i="20"/>
  <c r="AK670" i="20"/>
  <c r="X670" i="20" s="1"/>
  <c r="AL670" i="20"/>
  <c r="Y670" i="20" s="1"/>
  <c r="AM670" i="20"/>
  <c r="Z670" i="20" s="1"/>
  <c r="AN670" i="20"/>
  <c r="AA670" i="20" s="1"/>
  <c r="AF671" i="20"/>
  <c r="AH671" i="20"/>
  <c r="V671" i="20" s="1"/>
  <c r="AJ671" i="20"/>
  <c r="AK671" i="20"/>
  <c r="X671" i="20" s="1"/>
  <c r="AL671" i="20"/>
  <c r="Y671" i="20" s="1"/>
  <c r="AM671" i="20"/>
  <c r="Z671" i="20" s="1"/>
  <c r="AN671" i="20"/>
  <c r="AA671" i="20" s="1"/>
  <c r="AF672" i="20"/>
  <c r="AH672" i="20"/>
  <c r="V672" i="20" s="1"/>
  <c r="AJ672" i="20"/>
  <c r="AK672" i="20"/>
  <c r="X672" i="20" s="1"/>
  <c r="AL672" i="20"/>
  <c r="Y672" i="20" s="1"/>
  <c r="AM672" i="20"/>
  <c r="Z672" i="20" s="1"/>
  <c r="AN672" i="20"/>
  <c r="AA672" i="20" s="1"/>
  <c r="AF673" i="20"/>
  <c r="AH673" i="20"/>
  <c r="V673" i="20" s="1"/>
  <c r="AJ673" i="20"/>
  <c r="AK673" i="20"/>
  <c r="X673" i="20" s="1"/>
  <c r="AL673" i="20"/>
  <c r="Y673" i="20" s="1"/>
  <c r="AM673" i="20"/>
  <c r="Z673" i="20" s="1"/>
  <c r="AN673" i="20"/>
  <c r="AA673" i="20" s="1"/>
  <c r="AF674" i="20"/>
  <c r="AH674" i="20"/>
  <c r="V674" i="20" s="1"/>
  <c r="AJ674" i="20"/>
  <c r="AK674" i="20"/>
  <c r="X674" i="20" s="1"/>
  <c r="AL674" i="20"/>
  <c r="Y674" i="20" s="1"/>
  <c r="AM674" i="20"/>
  <c r="Z674" i="20" s="1"/>
  <c r="AN674" i="20"/>
  <c r="AA674" i="20" s="1"/>
  <c r="AF675" i="20"/>
  <c r="AH675" i="20"/>
  <c r="V675" i="20" s="1"/>
  <c r="AJ675" i="20"/>
  <c r="AK675" i="20"/>
  <c r="X675" i="20" s="1"/>
  <c r="AL675" i="20"/>
  <c r="Y675" i="20" s="1"/>
  <c r="AM675" i="20"/>
  <c r="Z675" i="20" s="1"/>
  <c r="AN675" i="20"/>
  <c r="AA675" i="20" s="1"/>
  <c r="AF676" i="20"/>
  <c r="AH676" i="20"/>
  <c r="V676" i="20" s="1"/>
  <c r="AJ676" i="20"/>
  <c r="AK676" i="20"/>
  <c r="X676" i="20" s="1"/>
  <c r="AL676" i="20"/>
  <c r="Y676" i="20" s="1"/>
  <c r="AM676" i="20"/>
  <c r="Z676" i="20" s="1"/>
  <c r="AN676" i="20"/>
  <c r="AA676" i="20" s="1"/>
  <c r="AF677" i="20"/>
  <c r="AH677" i="20"/>
  <c r="V677" i="20" s="1"/>
  <c r="AJ677" i="20"/>
  <c r="AK677" i="20"/>
  <c r="X677" i="20" s="1"/>
  <c r="AL677" i="20"/>
  <c r="Y677" i="20" s="1"/>
  <c r="AM677" i="20"/>
  <c r="Z677" i="20" s="1"/>
  <c r="AN677" i="20"/>
  <c r="AA677" i="20" s="1"/>
  <c r="AF678" i="20"/>
  <c r="AH678" i="20"/>
  <c r="V678" i="20" s="1"/>
  <c r="AJ678" i="20"/>
  <c r="AK678" i="20"/>
  <c r="X678" i="20" s="1"/>
  <c r="AL678" i="20"/>
  <c r="Y678" i="20" s="1"/>
  <c r="AM678" i="20"/>
  <c r="Z678" i="20" s="1"/>
  <c r="AN678" i="20"/>
  <c r="AA678" i="20" s="1"/>
  <c r="AF679" i="20"/>
  <c r="AH679" i="20"/>
  <c r="V679" i="20" s="1"/>
  <c r="AJ679" i="20"/>
  <c r="AK679" i="20"/>
  <c r="X679" i="20" s="1"/>
  <c r="AL679" i="20"/>
  <c r="Y679" i="20" s="1"/>
  <c r="AM679" i="20"/>
  <c r="Z679" i="20" s="1"/>
  <c r="AN679" i="20"/>
  <c r="AA679" i="20" s="1"/>
  <c r="AF680" i="20"/>
  <c r="AH680" i="20"/>
  <c r="V680" i="20" s="1"/>
  <c r="AJ680" i="20"/>
  <c r="AK680" i="20"/>
  <c r="X680" i="20" s="1"/>
  <c r="AL680" i="20"/>
  <c r="Y680" i="20" s="1"/>
  <c r="AM680" i="20"/>
  <c r="Z680" i="20" s="1"/>
  <c r="AN680" i="20"/>
  <c r="AA680" i="20" s="1"/>
  <c r="AF681" i="20"/>
  <c r="AH681" i="20"/>
  <c r="V681" i="20" s="1"/>
  <c r="AJ681" i="20"/>
  <c r="AK681" i="20"/>
  <c r="X681" i="20" s="1"/>
  <c r="AL681" i="20"/>
  <c r="Y681" i="20" s="1"/>
  <c r="AM681" i="20"/>
  <c r="Z681" i="20" s="1"/>
  <c r="AN681" i="20"/>
  <c r="AA681" i="20" s="1"/>
  <c r="AF682" i="20"/>
  <c r="AH682" i="20"/>
  <c r="V682" i="20" s="1"/>
  <c r="AJ682" i="20"/>
  <c r="AK682" i="20"/>
  <c r="X682" i="20" s="1"/>
  <c r="AL682" i="20"/>
  <c r="Y682" i="20" s="1"/>
  <c r="AM682" i="20"/>
  <c r="Z682" i="20" s="1"/>
  <c r="AN682" i="20"/>
  <c r="AA682" i="20" s="1"/>
  <c r="AF683" i="20"/>
  <c r="AH683" i="20"/>
  <c r="V683" i="20" s="1"/>
  <c r="AJ683" i="20"/>
  <c r="AK683" i="20"/>
  <c r="X683" i="20" s="1"/>
  <c r="AL683" i="20"/>
  <c r="Y683" i="20" s="1"/>
  <c r="AM683" i="20"/>
  <c r="Z683" i="20" s="1"/>
  <c r="AN683" i="20"/>
  <c r="AA683" i="20" s="1"/>
  <c r="AF684" i="20"/>
  <c r="AH684" i="20"/>
  <c r="V684" i="20" s="1"/>
  <c r="AJ684" i="20"/>
  <c r="AK684" i="20"/>
  <c r="X684" i="20" s="1"/>
  <c r="AL684" i="20"/>
  <c r="Y684" i="20" s="1"/>
  <c r="AM684" i="20"/>
  <c r="Z684" i="20" s="1"/>
  <c r="AN684" i="20"/>
  <c r="AA684" i="20" s="1"/>
  <c r="AF685" i="20"/>
  <c r="AH685" i="20"/>
  <c r="V685" i="20" s="1"/>
  <c r="AJ685" i="20"/>
  <c r="AK685" i="20"/>
  <c r="X685" i="20" s="1"/>
  <c r="AL685" i="20"/>
  <c r="Y685" i="20" s="1"/>
  <c r="AM685" i="20"/>
  <c r="Z685" i="20" s="1"/>
  <c r="AN685" i="20"/>
  <c r="AA685" i="20" s="1"/>
  <c r="AF686" i="20"/>
  <c r="AH686" i="20"/>
  <c r="V686" i="20" s="1"/>
  <c r="AJ686" i="20"/>
  <c r="AK686" i="20"/>
  <c r="X686" i="20" s="1"/>
  <c r="AL686" i="20"/>
  <c r="Y686" i="20" s="1"/>
  <c r="AM686" i="20"/>
  <c r="Z686" i="20" s="1"/>
  <c r="AN686" i="20"/>
  <c r="AA686" i="20" s="1"/>
  <c r="AF687" i="20"/>
  <c r="AH687" i="20"/>
  <c r="V687" i="20" s="1"/>
  <c r="AJ687" i="20"/>
  <c r="AK687" i="20"/>
  <c r="X687" i="20" s="1"/>
  <c r="AL687" i="20"/>
  <c r="Y687" i="20" s="1"/>
  <c r="AM687" i="20"/>
  <c r="Z687" i="20" s="1"/>
  <c r="AN687" i="20"/>
  <c r="AA687" i="20" s="1"/>
  <c r="AF688" i="20"/>
  <c r="AH688" i="20"/>
  <c r="V688" i="20" s="1"/>
  <c r="AJ688" i="20"/>
  <c r="AK688" i="20"/>
  <c r="X688" i="20" s="1"/>
  <c r="AL688" i="20"/>
  <c r="Y688" i="20" s="1"/>
  <c r="AM688" i="20"/>
  <c r="Z688" i="20" s="1"/>
  <c r="AN688" i="20"/>
  <c r="AA688" i="20" s="1"/>
  <c r="AF689" i="20"/>
  <c r="AH689" i="20"/>
  <c r="V689" i="20" s="1"/>
  <c r="AJ689" i="20"/>
  <c r="AK689" i="20"/>
  <c r="X689" i="20" s="1"/>
  <c r="AL689" i="20"/>
  <c r="Y689" i="20" s="1"/>
  <c r="AM689" i="20"/>
  <c r="Z689" i="20" s="1"/>
  <c r="AN689" i="20"/>
  <c r="AA689" i="20" s="1"/>
  <c r="AF690" i="20"/>
  <c r="AH690" i="20"/>
  <c r="V690" i="20" s="1"/>
  <c r="AJ690" i="20"/>
  <c r="AK690" i="20"/>
  <c r="X690" i="20" s="1"/>
  <c r="AL690" i="20"/>
  <c r="Y690" i="20" s="1"/>
  <c r="AM690" i="20"/>
  <c r="Z690" i="20" s="1"/>
  <c r="AN690" i="20"/>
  <c r="AA690" i="20" s="1"/>
  <c r="AF691" i="20"/>
  <c r="AH691" i="20"/>
  <c r="V691" i="20" s="1"/>
  <c r="AJ691" i="20"/>
  <c r="AK691" i="20"/>
  <c r="X691" i="20" s="1"/>
  <c r="AL691" i="20"/>
  <c r="Y691" i="20" s="1"/>
  <c r="AM691" i="20"/>
  <c r="Z691" i="20" s="1"/>
  <c r="AN691" i="20"/>
  <c r="AA691" i="20" s="1"/>
  <c r="AF692" i="20"/>
  <c r="AH692" i="20"/>
  <c r="V692" i="20" s="1"/>
  <c r="AJ692" i="20"/>
  <c r="AK692" i="20"/>
  <c r="X692" i="20" s="1"/>
  <c r="AL692" i="20"/>
  <c r="Y692" i="20" s="1"/>
  <c r="AM692" i="20"/>
  <c r="Z692" i="20" s="1"/>
  <c r="AN692" i="20"/>
  <c r="AA692" i="20" s="1"/>
  <c r="AF693" i="20"/>
  <c r="AH693" i="20"/>
  <c r="V693" i="20" s="1"/>
  <c r="AJ693" i="20"/>
  <c r="AK693" i="20"/>
  <c r="X693" i="20" s="1"/>
  <c r="AL693" i="20"/>
  <c r="Y693" i="20" s="1"/>
  <c r="AM693" i="20"/>
  <c r="Z693" i="20" s="1"/>
  <c r="AN693" i="20"/>
  <c r="AA693" i="20" s="1"/>
  <c r="AF694" i="20"/>
  <c r="AH694" i="20"/>
  <c r="V694" i="20" s="1"/>
  <c r="AJ694" i="20"/>
  <c r="AK694" i="20"/>
  <c r="X694" i="20" s="1"/>
  <c r="AL694" i="20"/>
  <c r="Y694" i="20" s="1"/>
  <c r="AM694" i="20"/>
  <c r="Z694" i="20" s="1"/>
  <c r="AN694" i="20"/>
  <c r="AA694" i="20" s="1"/>
  <c r="AF695" i="20"/>
  <c r="AH695" i="20"/>
  <c r="V695" i="20" s="1"/>
  <c r="AJ695" i="20"/>
  <c r="AK695" i="20"/>
  <c r="X695" i="20" s="1"/>
  <c r="AL695" i="20"/>
  <c r="Y695" i="20" s="1"/>
  <c r="AM695" i="20"/>
  <c r="Z695" i="20" s="1"/>
  <c r="AN695" i="20"/>
  <c r="AA695" i="20" s="1"/>
  <c r="AF696" i="20"/>
  <c r="AH696" i="20"/>
  <c r="V696" i="20" s="1"/>
  <c r="AJ696" i="20"/>
  <c r="AK696" i="20"/>
  <c r="X696" i="20" s="1"/>
  <c r="AL696" i="20"/>
  <c r="Y696" i="20" s="1"/>
  <c r="AM696" i="20"/>
  <c r="Z696" i="20" s="1"/>
  <c r="AN696" i="20"/>
  <c r="AA696" i="20" s="1"/>
  <c r="AF697" i="20"/>
  <c r="AH697" i="20"/>
  <c r="V697" i="20" s="1"/>
  <c r="AJ697" i="20"/>
  <c r="AK697" i="20"/>
  <c r="X697" i="20" s="1"/>
  <c r="AL697" i="20"/>
  <c r="Y697" i="20" s="1"/>
  <c r="AM697" i="20"/>
  <c r="Z697" i="20" s="1"/>
  <c r="AN697" i="20"/>
  <c r="AA697" i="20" s="1"/>
  <c r="AF698" i="20"/>
  <c r="AH698" i="20"/>
  <c r="V698" i="20" s="1"/>
  <c r="AJ698" i="20"/>
  <c r="AK698" i="20"/>
  <c r="X698" i="20" s="1"/>
  <c r="AL698" i="20"/>
  <c r="Y698" i="20" s="1"/>
  <c r="AM698" i="20"/>
  <c r="Z698" i="20" s="1"/>
  <c r="AN698" i="20"/>
  <c r="AA698" i="20" s="1"/>
  <c r="AF699" i="20"/>
  <c r="AH699" i="20"/>
  <c r="V699" i="20" s="1"/>
  <c r="AJ699" i="20"/>
  <c r="AK699" i="20"/>
  <c r="X699" i="20" s="1"/>
  <c r="AL699" i="20"/>
  <c r="Y699" i="20" s="1"/>
  <c r="AM699" i="20"/>
  <c r="Z699" i="20" s="1"/>
  <c r="AN699" i="20"/>
  <c r="AA699" i="20" s="1"/>
  <c r="AF700" i="20"/>
  <c r="AH700" i="20"/>
  <c r="V700" i="20" s="1"/>
  <c r="AJ700" i="20"/>
  <c r="AK700" i="20"/>
  <c r="X700" i="20" s="1"/>
  <c r="AL700" i="20"/>
  <c r="Y700" i="20" s="1"/>
  <c r="AM700" i="20"/>
  <c r="Z700" i="20" s="1"/>
  <c r="AN700" i="20"/>
  <c r="AA700" i="20" s="1"/>
  <c r="AF701" i="20"/>
  <c r="AH701" i="20"/>
  <c r="V701" i="20" s="1"/>
  <c r="AJ701" i="20"/>
  <c r="AK701" i="20"/>
  <c r="X701" i="20" s="1"/>
  <c r="AL701" i="20"/>
  <c r="Y701" i="20" s="1"/>
  <c r="AM701" i="20"/>
  <c r="Z701" i="20" s="1"/>
  <c r="AN701" i="20"/>
  <c r="AA701" i="20" s="1"/>
  <c r="AF702" i="20"/>
  <c r="AH702" i="20"/>
  <c r="V702" i="20" s="1"/>
  <c r="AJ702" i="20"/>
  <c r="AK702" i="20"/>
  <c r="X702" i="20" s="1"/>
  <c r="AL702" i="20"/>
  <c r="Y702" i="20" s="1"/>
  <c r="AM702" i="20"/>
  <c r="Z702" i="20" s="1"/>
  <c r="AN702" i="20"/>
  <c r="AA702" i="20" s="1"/>
  <c r="AF703" i="20"/>
  <c r="AH703" i="20"/>
  <c r="V703" i="20" s="1"/>
  <c r="AJ703" i="20"/>
  <c r="AK703" i="20"/>
  <c r="X703" i="20" s="1"/>
  <c r="AL703" i="20"/>
  <c r="Y703" i="20" s="1"/>
  <c r="AM703" i="20"/>
  <c r="Z703" i="20" s="1"/>
  <c r="AN703" i="20"/>
  <c r="AA703" i="20" s="1"/>
  <c r="AF704" i="20"/>
  <c r="AH704" i="20"/>
  <c r="V704" i="20" s="1"/>
  <c r="AJ704" i="20"/>
  <c r="AK704" i="20"/>
  <c r="X704" i="20" s="1"/>
  <c r="AL704" i="20"/>
  <c r="Y704" i="20" s="1"/>
  <c r="AM704" i="20"/>
  <c r="Z704" i="20" s="1"/>
  <c r="AN704" i="20"/>
  <c r="AA704" i="20" s="1"/>
  <c r="AF705" i="20"/>
  <c r="AH705" i="20"/>
  <c r="V705" i="20" s="1"/>
  <c r="AJ705" i="20"/>
  <c r="AK705" i="20"/>
  <c r="X705" i="20" s="1"/>
  <c r="AL705" i="20"/>
  <c r="Y705" i="20" s="1"/>
  <c r="AM705" i="20"/>
  <c r="Z705" i="20" s="1"/>
  <c r="AN705" i="20"/>
  <c r="AA705" i="20" s="1"/>
  <c r="AF706" i="20"/>
  <c r="AH706" i="20"/>
  <c r="V706" i="20" s="1"/>
  <c r="AJ706" i="20"/>
  <c r="AK706" i="20"/>
  <c r="X706" i="20" s="1"/>
  <c r="AL706" i="20"/>
  <c r="Y706" i="20" s="1"/>
  <c r="AM706" i="20"/>
  <c r="Z706" i="20" s="1"/>
  <c r="AN706" i="20"/>
  <c r="AA706" i="20" s="1"/>
  <c r="AF707" i="20"/>
  <c r="AH707" i="20"/>
  <c r="V707" i="20" s="1"/>
  <c r="AJ707" i="20"/>
  <c r="AK707" i="20"/>
  <c r="X707" i="20" s="1"/>
  <c r="AL707" i="20"/>
  <c r="Y707" i="20" s="1"/>
  <c r="AM707" i="20"/>
  <c r="Z707" i="20" s="1"/>
  <c r="AN707" i="20"/>
  <c r="AA707" i="20" s="1"/>
  <c r="AF708" i="20"/>
  <c r="AH708" i="20"/>
  <c r="V708" i="20" s="1"/>
  <c r="AJ708" i="20"/>
  <c r="AK708" i="20"/>
  <c r="X708" i="20" s="1"/>
  <c r="AL708" i="20"/>
  <c r="Y708" i="20" s="1"/>
  <c r="AM708" i="20"/>
  <c r="Z708" i="20" s="1"/>
  <c r="AN708" i="20"/>
  <c r="AA708" i="20" s="1"/>
  <c r="AF709" i="20"/>
  <c r="AH709" i="20"/>
  <c r="V709" i="20" s="1"/>
  <c r="AJ709" i="20"/>
  <c r="AK709" i="20"/>
  <c r="X709" i="20" s="1"/>
  <c r="AL709" i="20"/>
  <c r="Y709" i="20" s="1"/>
  <c r="AM709" i="20"/>
  <c r="Z709" i="20" s="1"/>
  <c r="AN709" i="20"/>
  <c r="AA709" i="20" s="1"/>
  <c r="AF710" i="20"/>
  <c r="AH710" i="20"/>
  <c r="V710" i="20" s="1"/>
  <c r="AJ710" i="20"/>
  <c r="AK710" i="20"/>
  <c r="X710" i="20" s="1"/>
  <c r="AL710" i="20"/>
  <c r="Y710" i="20" s="1"/>
  <c r="AM710" i="20"/>
  <c r="Z710" i="20" s="1"/>
  <c r="AN710" i="20"/>
  <c r="AA710" i="20" s="1"/>
  <c r="AF711" i="20"/>
  <c r="AH711" i="20"/>
  <c r="V711" i="20" s="1"/>
  <c r="AJ711" i="20"/>
  <c r="AK711" i="20"/>
  <c r="X711" i="20" s="1"/>
  <c r="AL711" i="20"/>
  <c r="Y711" i="20" s="1"/>
  <c r="AM711" i="20"/>
  <c r="Z711" i="20" s="1"/>
  <c r="AN711" i="20"/>
  <c r="AA711" i="20" s="1"/>
  <c r="AF712" i="20"/>
  <c r="AH712" i="20"/>
  <c r="V712" i="20" s="1"/>
  <c r="AJ712" i="20"/>
  <c r="AK712" i="20"/>
  <c r="X712" i="20" s="1"/>
  <c r="AL712" i="20"/>
  <c r="Y712" i="20" s="1"/>
  <c r="AM712" i="20"/>
  <c r="Z712" i="20" s="1"/>
  <c r="AN712" i="20"/>
  <c r="AA712" i="20" s="1"/>
  <c r="AF713" i="20"/>
  <c r="AH713" i="20"/>
  <c r="V713" i="20" s="1"/>
  <c r="AJ713" i="20"/>
  <c r="AK713" i="20"/>
  <c r="X713" i="20" s="1"/>
  <c r="AL713" i="20"/>
  <c r="Y713" i="20" s="1"/>
  <c r="AM713" i="20"/>
  <c r="Z713" i="20" s="1"/>
  <c r="AN713" i="20"/>
  <c r="AA713" i="20" s="1"/>
  <c r="AF714" i="20"/>
  <c r="AH714" i="20"/>
  <c r="V714" i="20" s="1"/>
  <c r="AJ714" i="20"/>
  <c r="AK714" i="20"/>
  <c r="X714" i="20" s="1"/>
  <c r="AL714" i="20"/>
  <c r="Y714" i="20" s="1"/>
  <c r="AM714" i="20"/>
  <c r="Z714" i="20" s="1"/>
  <c r="AN714" i="20"/>
  <c r="AA714" i="20" s="1"/>
  <c r="AF715" i="20"/>
  <c r="AH715" i="20"/>
  <c r="V715" i="20" s="1"/>
  <c r="AJ715" i="20"/>
  <c r="AK715" i="20"/>
  <c r="X715" i="20" s="1"/>
  <c r="AL715" i="20"/>
  <c r="Y715" i="20" s="1"/>
  <c r="AM715" i="20"/>
  <c r="Z715" i="20" s="1"/>
  <c r="AN715" i="20"/>
  <c r="AA715" i="20" s="1"/>
  <c r="AF716" i="20"/>
  <c r="AH716" i="20"/>
  <c r="V716" i="20" s="1"/>
  <c r="AJ716" i="20"/>
  <c r="AK716" i="20"/>
  <c r="X716" i="20" s="1"/>
  <c r="AL716" i="20"/>
  <c r="Y716" i="20" s="1"/>
  <c r="AM716" i="20"/>
  <c r="Z716" i="20" s="1"/>
  <c r="AN716" i="20"/>
  <c r="AA716" i="20" s="1"/>
  <c r="AF717" i="20"/>
  <c r="AH717" i="20"/>
  <c r="V717" i="20" s="1"/>
  <c r="AJ717" i="20"/>
  <c r="AK717" i="20"/>
  <c r="X717" i="20" s="1"/>
  <c r="AL717" i="20"/>
  <c r="Y717" i="20" s="1"/>
  <c r="AM717" i="20"/>
  <c r="Z717" i="20" s="1"/>
  <c r="AN717" i="20"/>
  <c r="AA717" i="20" s="1"/>
  <c r="AF718" i="20"/>
  <c r="AH718" i="20"/>
  <c r="V718" i="20" s="1"/>
  <c r="AJ718" i="20"/>
  <c r="AK718" i="20"/>
  <c r="X718" i="20" s="1"/>
  <c r="AL718" i="20"/>
  <c r="Y718" i="20" s="1"/>
  <c r="AM718" i="20"/>
  <c r="Z718" i="20" s="1"/>
  <c r="AN718" i="20"/>
  <c r="AA718" i="20" s="1"/>
  <c r="AF719" i="20"/>
  <c r="AH719" i="20"/>
  <c r="V719" i="20" s="1"/>
  <c r="AJ719" i="20"/>
  <c r="AK719" i="20"/>
  <c r="X719" i="20" s="1"/>
  <c r="AL719" i="20"/>
  <c r="Y719" i="20" s="1"/>
  <c r="AM719" i="20"/>
  <c r="Z719" i="20" s="1"/>
  <c r="AN719" i="20"/>
  <c r="AA719" i="20" s="1"/>
  <c r="AF720" i="20"/>
  <c r="AH720" i="20"/>
  <c r="V720" i="20" s="1"/>
  <c r="AJ720" i="20"/>
  <c r="AK720" i="20"/>
  <c r="X720" i="20" s="1"/>
  <c r="AL720" i="20"/>
  <c r="Y720" i="20" s="1"/>
  <c r="AM720" i="20"/>
  <c r="Z720" i="20" s="1"/>
  <c r="AN720" i="20"/>
  <c r="AA720" i="20" s="1"/>
  <c r="AF721" i="20"/>
  <c r="AH721" i="20"/>
  <c r="V721" i="20" s="1"/>
  <c r="AJ721" i="20"/>
  <c r="AK721" i="20"/>
  <c r="X721" i="20" s="1"/>
  <c r="AL721" i="20"/>
  <c r="Y721" i="20" s="1"/>
  <c r="AM721" i="20"/>
  <c r="Z721" i="20" s="1"/>
  <c r="AN721" i="20"/>
  <c r="AA721" i="20" s="1"/>
  <c r="AF722" i="20"/>
  <c r="AH722" i="20"/>
  <c r="V722" i="20" s="1"/>
  <c r="AJ722" i="20"/>
  <c r="AK722" i="20"/>
  <c r="X722" i="20" s="1"/>
  <c r="AL722" i="20"/>
  <c r="Y722" i="20" s="1"/>
  <c r="AM722" i="20"/>
  <c r="Z722" i="20" s="1"/>
  <c r="AN722" i="20"/>
  <c r="AA722" i="20" s="1"/>
  <c r="AF723" i="20"/>
  <c r="AH723" i="20"/>
  <c r="V723" i="20" s="1"/>
  <c r="AJ723" i="20"/>
  <c r="AK723" i="20"/>
  <c r="X723" i="20" s="1"/>
  <c r="AL723" i="20"/>
  <c r="Y723" i="20" s="1"/>
  <c r="AM723" i="20"/>
  <c r="Z723" i="20" s="1"/>
  <c r="AN723" i="20"/>
  <c r="AA723" i="20" s="1"/>
  <c r="AF724" i="20"/>
  <c r="AH724" i="20"/>
  <c r="V724" i="20" s="1"/>
  <c r="AJ724" i="20"/>
  <c r="AK724" i="20"/>
  <c r="X724" i="20" s="1"/>
  <c r="AL724" i="20"/>
  <c r="Y724" i="20" s="1"/>
  <c r="AM724" i="20"/>
  <c r="Z724" i="20" s="1"/>
  <c r="AN724" i="20"/>
  <c r="AA724" i="20" s="1"/>
  <c r="AF725" i="20"/>
  <c r="AH725" i="20"/>
  <c r="V725" i="20" s="1"/>
  <c r="AJ725" i="20"/>
  <c r="AK725" i="20"/>
  <c r="X725" i="20" s="1"/>
  <c r="AL725" i="20"/>
  <c r="Y725" i="20" s="1"/>
  <c r="AM725" i="20"/>
  <c r="Z725" i="20" s="1"/>
  <c r="AN725" i="20"/>
  <c r="AA725" i="20" s="1"/>
  <c r="AF726" i="20"/>
  <c r="AH726" i="20"/>
  <c r="V726" i="20" s="1"/>
  <c r="AJ726" i="20"/>
  <c r="AK726" i="20"/>
  <c r="X726" i="20" s="1"/>
  <c r="AL726" i="20"/>
  <c r="Y726" i="20" s="1"/>
  <c r="AM726" i="20"/>
  <c r="Z726" i="20" s="1"/>
  <c r="AN726" i="20"/>
  <c r="AA726" i="20" s="1"/>
  <c r="AF727" i="20"/>
  <c r="AH727" i="20"/>
  <c r="V727" i="20" s="1"/>
  <c r="AJ727" i="20"/>
  <c r="AK727" i="20"/>
  <c r="X727" i="20" s="1"/>
  <c r="AL727" i="20"/>
  <c r="Y727" i="20" s="1"/>
  <c r="AM727" i="20"/>
  <c r="Z727" i="20" s="1"/>
  <c r="AN727" i="20"/>
  <c r="AA727" i="20" s="1"/>
  <c r="AF728" i="20"/>
  <c r="AH728" i="20"/>
  <c r="V728" i="20" s="1"/>
  <c r="AJ728" i="20"/>
  <c r="AK728" i="20"/>
  <c r="X728" i="20" s="1"/>
  <c r="AL728" i="20"/>
  <c r="Y728" i="20" s="1"/>
  <c r="AM728" i="20"/>
  <c r="Z728" i="20" s="1"/>
  <c r="AN728" i="20"/>
  <c r="AA728" i="20" s="1"/>
  <c r="AF729" i="20"/>
  <c r="AH729" i="20"/>
  <c r="V729" i="20" s="1"/>
  <c r="AJ729" i="20"/>
  <c r="AK729" i="20"/>
  <c r="X729" i="20" s="1"/>
  <c r="AL729" i="20"/>
  <c r="Y729" i="20" s="1"/>
  <c r="AM729" i="20"/>
  <c r="Z729" i="20" s="1"/>
  <c r="AN729" i="20"/>
  <c r="AA729" i="20" s="1"/>
  <c r="AF730" i="20"/>
  <c r="AH730" i="20"/>
  <c r="V730" i="20" s="1"/>
  <c r="AJ730" i="20"/>
  <c r="AK730" i="20"/>
  <c r="X730" i="20" s="1"/>
  <c r="AL730" i="20"/>
  <c r="Y730" i="20" s="1"/>
  <c r="AM730" i="20"/>
  <c r="Z730" i="20" s="1"/>
  <c r="AN730" i="20"/>
  <c r="AA730" i="20" s="1"/>
  <c r="AF731" i="20"/>
  <c r="AH731" i="20"/>
  <c r="V731" i="20" s="1"/>
  <c r="AJ731" i="20"/>
  <c r="AK731" i="20"/>
  <c r="X731" i="20" s="1"/>
  <c r="AL731" i="20"/>
  <c r="Y731" i="20" s="1"/>
  <c r="AM731" i="20"/>
  <c r="Z731" i="20" s="1"/>
  <c r="AN731" i="20"/>
  <c r="AA731" i="20" s="1"/>
  <c r="AF732" i="20"/>
  <c r="AH732" i="20"/>
  <c r="V732" i="20" s="1"/>
  <c r="AJ732" i="20"/>
  <c r="AK732" i="20"/>
  <c r="X732" i="20" s="1"/>
  <c r="AL732" i="20"/>
  <c r="Y732" i="20" s="1"/>
  <c r="AM732" i="20"/>
  <c r="Z732" i="20" s="1"/>
  <c r="AN732" i="20"/>
  <c r="AA732" i="20" s="1"/>
  <c r="AF733" i="20"/>
  <c r="AH733" i="20"/>
  <c r="V733" i="20" s="1"/>
  <c r="AJ733" i="20"/>
  <c r="AK733" i="20"/>
  <c r="X733" i="20" s="1"/>
  <c r="AL733" i="20"/>
  <c r="Y733" i="20" s="1"/>
  <c r="AM733" i="20"/>
  <c r="Z733" i="20" s="1"/>
  <c r="AN733" i="20"/>
  <c r="AA733" i="20" s="1"/>
  <c r="AF734" i="20"/>
  <c r="AH734" i="20"/>
  <c r="V734" i="20" s="1"/>
  <c r="AJ734" i="20"/>
  <c r="AK734" i="20"/>
  <c r="X734" i="20" s="1"/>
  <c r="AL734" i="20"/>
  <c r="Y734" i="20" s="1"/>
  <c r="AM734" i="20"/>
  <c r="Z734" i="20" s="1"/>
  <c r="AN734" i="20"/>
  <c r="AA734" i="20" s="1"/>
  <c r="AF735" i="20"/>
  <c r="AH735" i="20"/>
  <c r="V735" i="20" s="1"/>
  <c r="AJ735" i="20"/>
  <c r="AK735" i="20"/>
  <c r="X735" i="20" s="1"/>
  <c r="AL735" i="20"/>
  <c r="Y735" i="20" s="1"/>
  <c r="AM735" i="20"/>
  <c r="Z735" i="20" s="1"/>
  <c r="AN735" i="20"/>
  <c r="AA735" i="20" s="1"/>
  <c r="AF736" i="20"/>
  <c r="AH736" i="20"/>
  <c r="V736" i="20" s="1"/>
  <c r="AJ736" i="20"/>
  <c r="AK736" i="20"/>
  <c r="X736" i="20" s="1"/>
  <c r="AL736" i="20"/>
  <c r="Y736" i="20" s="1"/>
  <c r="AM736" i="20"/>
  <c r="Z736" i="20" s="1"/>
  <c r="AN736" i="20"/>
  <c r="AA736" i="20" s="1"/>
  <c r="AF737" i="20"/>
  <c r="AH737" i="20"/>
  <c r="V737" i="20" s="1"/>
  <c r="AJ737" i="20"/>
  <c r="AK737" i="20"/>
  <c r="X737" i="20" s="1"/>
  <c r="AL737" i="20"/>
  <c r="Y737" i="20" s="1"/>
  <c r="AM737" i="20"/>
  <c r="Z737" i="20" s="1"/>
  <c r="AN737" i="20"/>
  <c r="AA737" i="20" s="1"/>
  <c r="AF738" i="20"/>
  <c r="AH738" i="20"/>
  <c r="V738" i="20" s="1"/>
  <c r="AJ738" i="20"/>
  <c r="AK738" i="20"/>
  <c r="X738" i="20" s="1"/>
  <c r="AL738" i="20"/>
  <c r="Y738" i="20" s="1"/>
  <c r="AM738" i="20"/>
  <c r="Z738" i="20" s="1"/>
  <c r="AN738" i="20"/>
  <c r="AA738" i="20" s="1"/>
  <c r="AF739" i="20"/>
  <c r="AH739" i="20"/>
  <c r="V739" i="20" s="1"/>
  <c r="AJ739" i="20"/>
  <c r="AK739" i="20"/>
  <c r="X739" i="20" s="1"/>
  <c r="AL739" i="20"/>
  <c r="Y739" i="20" s="1"/>
  <c r="AM739" i="20"/>
  <c r="Z739" i="20" s="1"/>
  <c r="AN739" i="20"/>
  <c r="AA739" i="20" s="1"/>
  <c r="AF740" i="20"/>
  <c r="AH740" i="20"/>
  <c r="V740" i="20" s="1"/>
  <c r="AJ740" i="20"/>
  <c r="AK740" i="20"/>
  <c r="X740" i="20" s="1"/>
  <c r="AL740" i="20"/>
  <c r="Y740" i="20" s="1"/>
  <c r="AM740" i="20"/>
  <c r="Z740" i="20" s="1"/>
  <c r="AN740" i="20"/>
  <c r="AA740" i="20" s="1"/>
  <c r="AF741" i="20"/>
  <c r="AH741" i="20"/>
  <c r="V741" i="20" s="1"/>
  <c r="AJ741" i="20"/>
  <c r="AK741" i="20"/>
  <c r="X741" i="20" s="1"/>
  <c r="AL741" i="20"/>
  <c r="Y741" i="20" s="1"/>
  <c r="AM741" i="20"/>
  <c r="Z741" i="20" s="1"/>
  <c r="AN741" i="20"/>
  <c r="AA741" i="20" s="1"/>
  <c r="AF742" i="20"/>
  <c r="AH742" i="20"/>
  <c r="V742" i="20" s="1"/>
  <c r="AJ742" i="20"/>
  <c r="AK742" i="20"/>
  <c r="X742" i="20" s="1"/>
  <c r="AL742" i="20"/>
  <c r="Y742" i="20" s="1"/>
  <c r="AM742" i="20"/>
  <c r="Z742" i="20" s="1"/>
  <c r="AN742" i="20"/>
  <c r="AA742" i="20" s="1"/>
  <c r="AF743" i="20"/>
  <c r="AH743" i="20"/>
  <c r="V743" i="20" s="1"/>
  <c r="AJ743" i="20"/>
  <c r="AK743" i="20"/>
  <c r="X743" i="20" s="1"/>
  <c r="AL743" i="20"/>
  <c r="Y743" i="20" s="1"/>
  <c r="AM743" i="20"/>
  <c r="Z743" i="20" s="1"/>
  <c r="AN743" i="20"/>
  <c r="AA743" i="20" s="1"/>
  <c r="AF744" i="20"/>
  <c r="AH744" i="20"/>
  <c r="V744" i="20" s="1"/>
  <c r="AJ744" i="20"/>
  <c r="AK744" i="20"/>
  <c r="X744" i="20" s="1"/>
  <c r="AL744" i="20"/>
  <c r="Y744" i="20" s="1"/>
  <c r="AM744" i="20"/>
  <c r="Z744" i="20" s="1"/>
  <c r="AN744" i="20"/>
  <c r="AA744" i="20" s="1"/>
  <c r="AF745" i="20"/>
  <c r="AH745" i="20"/>
  <c r="V745" i="20" s="1"/>
  <c r="AJ745" i="20"/>
  <c r="AK745" i="20"/>
  <c r="X745" i="20" s="1"/>
  <c r="AL745" i="20"/>
  <c r="Y745" i="20" s="1"/>
  <c r="AM745" i="20"/>
  <c r="Z745" i="20" s="1"/>
  <c r="AN745" i="20"/>
  <c r="AA745" i="20" s="1"/>
  <c r="AF746" i="20"/>
  <c r="AH746" i="20"/>
  <c r="V746" i="20" s="1"/>
  <c r="AJ746" i="20"/>
  <c r="AK746" i="20"/>
  <c r="X746" i="20" s="1"/>
  <c r="AL746" i="20"/>
  <c r="Y746" i="20" s="1"/>
  <c r="AM746" i="20"/>
  <c r="Z746" i="20" s="1"/>
  <c r="AN746" i="20"/>
  <c r="AA746" i="20" s="1"/>
  <c r="AF747" i="20"/>
  <c r="AH747" i="20"/>
  <c r="V747" i="20" s="1"/>
  <c r="AJ747" i="20"/>
  <c r="AK747" i="20"/>
  <c r="X747" i="20" s="1"/>
  <c r="AL747" i="20"/>
  <c r="Y747" i="20" s="1"/>
  <c r="AM747" i="20"/>
  <c r="Z747" i="20" s="1"/>
  <c r="AN747" i="20"/>
  <c r="AA747" i="20" s="1"/>
  <c r="AF748" i="20"/>
  <c r="AH748" i="20"/>
  <c r="V748" i="20" s="1"/>
  <c r="AJ748" i="20"/>
  <c r="AK748" i="20"/>
  <c r="X748" i="20" s="1"/>
  <c r="AL748" i="20"/>
  <c r="Y748" i="20" s="1"/>
  <c r="AM748" i="20"/>
  <c r="Z748" i="20" s="1"/>
  <c r="AN748" i="20"/>
  <c r="AA748" i="20" s="1"/>
  <c r="AF749" i="20"/>
  <c r="AH749" i="20"/>
  <c r="V749" i="20" s="1"/>
  <c r="AJ749" i="20"/>
  <c r="AK749" i="20"/>
  <c r="X749" i="20" s="1"/>
  <c r="AL749" i="20"/>
  <c r="Y749" i="20" s="1"/>
  <c r="AM749" i="20"/>
  <c r="Z749" i="20" s="1"/>
  <c r="AN749" i="20"/>
  <c r="AA749" i="20" s="1"/>
  <c r="AF750" i="20"/>
  <c r="AH750" i="20"/>
  <c r="V750" i="20" s="1"/>
  <c r="AJ750" i="20"/>
  <c r="AK750" i="20"/>
  <c r="X750" i="20" s="1"/>
  <c r="AL750" i="20"/>
  <c r="Y750" i="20" s="1"/>
  <c r="AM750" i="20"/>
  <c r="Z750" i="20" s="1"/>
  <c r="AN750" i="20"/>
  <c r="AA750" i="20" s="1"/>
  <c r="AF751" i="20"/>
  <c r="AH751" i="20"/>
  <c r="V751" i="20" s="1"/>
  <c r="AJ751" i="20"/>
  <c r="AK751" i="20"/>
  <c r="X751" i="20" s="1"/>
  <c r="AL751" i="20"/>
  <c r="Y751" i="20" s="1"/>
  <c r="AM751" i="20"/>
  <c r="Z751" i="20" s="1"/>
  <c r="AN751" i="20"/>
  <c r="AA751" i="20" s="1"/>
  <c r="AF752" i="20"/>
  <c r="AH752" i="20"/>
  <c r="V752" i="20" s="1"/>
  <c r="AJ752" i="20"/>
  <c r="AK752" i="20"/>
  <c r="X752" i="20" s="1"/>
  <c r="AL752" i="20"/>
  <c r="Y752" i="20" s="1"/>
  <c r="AM752" i="20"/>
  <c r="Z752" i="20" s="1"/>
  <c r="AN752" i="20"/>
  <c r="AA752" i="20" s="1"/>
  <c r="AF753" i="20"/>
  <c r="AH753" i="20"/>
  <c r="V753" i="20" s="1"/>
  <c r="AJ753" i="20"/>
  <c r="AK753" i="20"/>
  <c r="X753" i="20" s="1"/>
  <c r="AL753" i="20"/>
  <c r="Y753" i="20" s="1"/>
  <c r="AM753" i="20"/>
  <c r="Z753" i="20" s="1"/>
  <c r="AN753" i="20"/>
  <c r="AA753" i="20" s="1"/>
  <c r="AF754" i="20"/>
  <c r="AH754" i="20"/>
  <c r="V754" i="20" s="1"/>
  <c r="AJ754" i="20"/>
  <c r="AK754" i="20"/>
  <c r="X754" i="20" s="1"/>
  <c r="AL754" i="20"/>
  <c r="Y754" i="20" s="1"/>
  <c r="AM754" i="20"/>
  <c r="Z754" i="20" s="1"/>
  <c r="AN754" i="20"/>
  <c r="AA754" i="20" s="1"/>
  <c r="AF755" i="20"/>
  <c r="AH755" i="20"/>
  <c r="V755" i="20" s="1"/>
  <c r="AJ755" i="20"/>
  <c r="AK755" i="20"/>
  <c r="X755" i="20" s="1"/>
  <c r="AL755" i="20"/>
  <c r="Y755" i="20" s="1"/>
  <c r="AM755" i="20"/>
  <c r="Z755" i="20" s="1"/>
  <c r="AN755" i="20"/>
  <c r="AA755" i="20" s="1"/>
  <c r="AF756" i="20"/>
  <c r="AH756" i="20"/>
  <c r="V756" i="20" s="1"/>
  <c r="AJ756" i="20"/>
  <c r="AK756" i="20"/>
  <c r="X756" i="20" s="1"/>
  <c r="AL756" i="20"/>
  <c r="Y756" i="20" s="1"/>
  <c r="AM756" i="20"/>
  <c r="Z756" i="20" s="1"/>
  <c r="AN756" i="20"/>
  <c r="AA756" i="20" s="1"/>
  <c r="AF757" i="20"/>
  <c r="AH757" i="20"/>
  <c r="V757" i="20" s="1"/>
  <c r="AJ757" i="20"/>
  <c r="AK757" i="20"/>
  <c r="X757" i="20" s="1"/>
  <c r="AL757" i="20"/>
  <c r="Y757" i="20" s="1"/>
  <c r="AM757" i="20"/>
  <c r="Z757" i="20" s="1"/>
  <c r="AN757" i="20"/>
  <c r="AA757" i="20" s="1"/>
  <c r="AF758" i="20"/>
  <c r="AH758" i="20"/>
  <c r="V758" i="20" s="1"/>
  <c r="AJ758" i="20"/>
  <c r="AK758" i="20"/>
  <c r="X758" i="20" s="1"/>
  <c r="AL758" i="20"/>
  <c r="Y758" i="20" s="1"/>
  <c r="AM758" i="20"/>
  <c r="Z758" i="20" s="1"/>
  <c r="AN758" i="20"/>
  <c r="AA758" i="20" s="1"/>
  <c r="AF759" i="20"/>
  <c r="AH759" i="20"/>
  <c r="V759" i="20" s="1"/>
  <c r="AJ759" i="20"/>
  <c r="AK759" i="20"/>
  <c r="X759" i="20" s="1"/>
  <c r="AL759" i="20"/>
  <c r="Y759" i="20" s="1"/>
  <c r="AM759" i="20"/>
  <c r="Z759" i="20" s="1"/>
  <c r="AN759" i="20"/>
  <c r="AA759" i="20" s="1"/>
  <c r="AF760" i="20"/>
  <c r="AH760" i="20"/>
  <c r="V760" i="20" s="1"/>
  <c r="AJ760" i="20"/>
  <c r="AK760" i="20"/>
  <c r="X760" i="20" s="1"/>
  <c r="AL760" i="20"/>
  <c r="Y760" i="20" s="1"/>
  <c r="AM760" i="20"/>
  <c r="Z760" i="20" s="1"/>
  <c r="AN760" i="20"/>
  <c r="AA760" i="20" s="1"/>
  <c r="AF761" i="20"/>
  <c r="AH761" i="20"/>
  <c r="V761" i="20" s="1"/>
  <c r="AJ761" i="20"/>
  <c r="AK761" i="20"/>
  <c r="X761" i="20" s="1"/>
  <c r="AL761" i="20"/>
  <c r="Y761" i="20" s="1"/>
  <c r="AM761" i="20"/>
  <c r="Z761" i="20" s="1"/>
  <c r="AN761" i="20"/>
  <c r="AA761" i="20" s="1"/>
  <c r="AF762" i="20"/>
  <c r="AH762" i="20"/>
  <c r="V762" i="20" s="1"/>
  <c r="AJ762" i="20"/>
  <c r="AK762" i="20"/>
  <c r="X762" i="20" s="1"/>
  <c r="AL762" i="20"/>
  <c r="Y762" i="20" s="1"/>
  <c r="AM762" i="20"/>
  <c r="Z762" i="20" s="1"/>
  <c r="AN762" i="20"/>
  <c r="AA762" i="20" s="1"/>
  <c r="AF763" i="20"/>
  <c r="AH763" i="20"/>
  <c r="V763" i="20" s="1"/>
  <c r="AJ763" i="20"/>
  <c r="AK763" i="20"/>
  <c r="X763" i="20" s="1"/>
  <c r="AL763" i="20"/>
  <c r="Y763" i="20" s="1"/>
  <c r="AM763" i="20"/>
  <c r="Z763" i="20" s="1"/>
  <c r="AN763" i="20"/>
  <c r="AA763" i="20" s="1"/>
  <c r="AF764" i="20"/>
  <c r="AH764" i="20"/>
  <c r="V764" i="20" s="1"/>
  <c r="AJ764" i="20"/>
  <c r="AK764" i="20"/>
  <c r="X764" i="20" s="1"/>
  <c r="AL764" i="20"/>
  <c r="Y764" i="20" s="1"/>
  <c r="AM764" i="20"/>
  <c r="Z764" i="20" s="1"/>
  <c r="AN764" i="20"/>
  <c r="AA764" i="20" s="1"/>
  <c r="AF765" i="20"/>
  <c r="AH765" i="20"/>
  <c r="V765" i="20" s="1"/>
  <c r="AJ765" i="20"/>
  <c r="AK765" i="20"/>
  <c r="X765" i="20" s="1"/>
  <c r="AL765" i="20"/>
  <c r="Y765" i="20" s="1"/>
  <c r="AM765" i="20"/>
  <c r="Z765" i="20" s="1"/>
  <c r="AN765" i="20"/>
  <c r="AA765" i="20" s="1"/>
  <c r="AF766" i="20"/>
  <c r="AH766" i="20"/>
  <c r="V766" i="20" s="1"/>
  <c r="AJ766" i="20"/>
  <c r="AK766" i="20"/>
  <c r="X766" i="20" s="1"/>
  <c r="AL766" i="20"/>
  <c r="Y766" i="20" s="1"/>
  <c r="AM766" i="20"/>
  <c r="Z766" i="20" s="1"/>
  <c r="AN766" i="20"/>
  <c r="AA766" i="20" s="1"/>
  <c r="AF767" i="20"/>
  <c r="AH767" i="20"/>
  <c r="V767" i="20" s="1"/>
  <c r="AJ767" i="20"/>
  <c r="AK767" i="20"/>
  <c r="X767" i="20" s="1"/>
  <c r="AL767" i="20"/>
  <c r="Y767" i="20" s="1"/>
  <c r="AM767" i="20"/>
  <c r="Z767" i="20" s="1"/>
  <c r="AN767" i="20"/>
  <c r="AA767" i="20" s="1"/>
  <c r="AF768" i="20"/>
  <c r="AH768" i="20"/>
  <c r="V768" i="20" s="1"/>
  <c r="AJ768" i="20"/>
  <c r="AK768" i="20"/>
  <c r="X768" i="20" s="1"/>
  <c r="AL768" i="20"/>
  <c r="Y768" i="20" s="1"/>
  <c r="AM768" i="20"/>
  <c r="Z768" i="20" s="1"/>
  <c r="AN768" i="20"/>
  <c r="AA768" i="20" s="1"/>
  <c r="AF769" i="20"/>
  <c r="AH769" i="20"/>
  <c r="V769" i="20" s="1"/>
  <c r="AJ769" i="20"/>
  <c r="AK769" i="20"/>
  <c r="X769" i="20" s="1"/>
  <c r="AL769" i="20"/>
  <c r="Y769" i="20" s="1"/>
  <c r="AM769" i="20"/>
  <c r="Z769" i="20" s="1"/>
  <c r="AN769" i="20"/>
  <c r="AA769" i="20" s="1"/>
  <c r="AF770" i="20"/>
  <c r="AH770" i="20"/>
  <c r="V770" i="20" s="1"/>
  <c r="AJ770" i="20"/>
  <c r="AK770" i="20"/>
  <c r="X770" i="20" s="1"/>
  <c r="AL770" i="20"/>
  <c r="Y770" i="20" s="1"/>
  <c r="AM770" i="20"/>
  <c r="Z770" i="20" s="1"/>
  <c r="AN770" i="20"/>
  <c r="AA770" i="20" s="1"/>
  <c r="AF771" i="20"/>
  <c r="AH771" i="20"/>
  <c r="V771" i="20" s="1"/>
  <c r="AJ771" i="20"/>
  <c r="AK771" i="20"/>
  <c r="X771" i="20" s="1"/>
  <c r="AL771" i="20"/>
  <c r="Y771" i="20" s="1"/>
  <c r="AM771" i="20"/>
  <c r="Z771" i="20" s="1"/>
  <c r="AN771" i="20"/>
  <c r="AA771" i="20" s="1"/>
  <c r="AF772" i="20"/>
  <c r="AH772" i="20"/>
  <c r="V772" i="20" s="1"/>
  <c r="AJ772" i="20"/>
  <c r="AK772" i="20"/>
  <c r="X772" i="20" s="1"/>
  <c r="AL772" i="20"/>
  <c r="Y772" i="20" s="1"/>
  <c r="AM772" i="20"/>
  <c r="Z772" i="20" s="1"/>
  <c r="AN772" i="20"/>
  <c r="AA772" i="20" s="1"/>
  <c r="AF773" i="20"/>
  <c r="AH773" i="20"/>
  <c r="V773" i="20" s="1"/>
  <c r="AJ773" i="20"/>
  <c r="AK773" i="20"/>
  <c r="X773" i="20" s="1"/>
  <c r="AL773" i="20"/>
  <c r="Y773" i="20" s="1"/>
  <c r="AM773" i="20"/>
  <c r="Z773" i="20" s="1"/>
  <c r="AN773" i="20"/>
  <c r="AA773" i="20" s="1"/>
  <c r="AF774" i="20"/>
  <c r="AH774" i="20"/>
  <c r="V774" i="20" s="1"/>
  <c r="AJ774" i="20"/>
  <c r="AK774" i="20"/>
  <c r="X774" i="20" s="1"/>
  <c r="AL774" i="20"/>
  <c r="Y774" i="20" s="1"/>
  <c r="AM774" i="20"/>
  <c r="Z774" i="20" s="1"/>
  <c r="AN774" i="20"/>
  <c r="AA774" i="20" s="1"/>
  <c r="AF775" i="20"/>
  <c r="AH775" i="20"/>
  <c r="V775" i="20" s="1"/>
  <c r="AJ775" i="20"/>
  <c r="AK775" i="20"/>
  <c r="X775" i="20" s="1"/>
  <c r="AL775" i="20"/>
  <c r="Y775" i="20" s="1"/>
  <c r="AM775" i="20"/>
  <c r="Z775" i="20" s="1"/>
  <c r="AN775" i="20"/>
  <c r="AA775" i="20" s="1"/>
  <c r="AF776" i="20"/>
  <c r="AH776" i="20"/>
  <c r="V776" i="20" s="1"/>
  <c r="AJ776" i="20"/>
  <c r="AK776" i="20"/>
  <c r="X776" i="20" s="1"/>
  <c r="AL776" i="20"/>
  <c r="Y776" i="20" s="1"/>
  <c r="AM776" i="20"/>
  <c r="Z776" i="20" s="1"/>
  <c r="AN776" i="20"/>
  <c r="AA776" i="20" s="1"/>
  <c r="AF777" i="20"/>
  <c r="AH777" i="20"/>
  <c r="V777" i="20" s="1"/>
  <c r="AJ777" i="20"/>
  <c r="AK777" i="20"/>
  <c r="X777" i="20" s="1"/>
  <c r="AL777" i="20"/>
  <c r="Y777" i="20" s="1"/>
  <c r="AM777" i="20"/>
  <c r="Z777" i="20" s="1"/>
  <c r="AN777" i="20"/>
  <c r="AA777" i="20" s="1"/>
  <c r="AF778" i="20"/>
  <c r="AH778" i="20"/>
  <c r="V778" i="20" s="1"/>
  <c r="AJ778" i="20"/>
  <c r="AK778" i="20"/>
  <c r="X778" i="20" s="1"/>
  <c r="AL778" i="20"/>
  <c r="Y778" i="20" s="1"/>
  <c r="AM778" i="20"/>
  <c r="Z778" i="20" s="1"/>
  <c r="AN778" i="20"/>
  <c r="AA778" i="20" s="1"/>
  <c r="AF779" i="20"/>
  <c r="AH779" i="20"/>
  <c r="V779" i="20" s="1"/>
  <c r="AJ779" i="20"/>
  <c r="AK779" i="20"/>
  <c r="X779" i="20" s="1"/>
  <c r="AL779" i="20"/>
  <c r="Y779" i="20" s="1"/>
  <c r="AM779" i="20"/>
  <c r="Z779" i="20" s="1"/>
  <c r="AN779" i="20"/>
  <c r="AA779" i="20" s="1"/>
  <c r="AF780" i="20"/>
  <c r="AH780" i="20"/>
  <c r="V780" i="20" s="1"/>
  <c r="AJ780" i="20"/>
  <c r="AK780" i="20"/>
  <c r="X780" i="20" s="1"/>
  <c r="AL780" i="20"/>
  <c r="Y780" i="20" s="1"/>
  <c r="AM780" i="20"/>
  <c r="Z780" i="20" s="1"/>
  <c r="AN780" i="20"/>
  <c r="AA780" i="20" s="1"/>
  <c r="AF781" i="20"/>
  <c r="AH781" i="20"/>
  <c r="V781" i="20" s="1"/>
  <c r="AJ781" i="20"/>
  <c r="AK781" i="20"/>
  <c r="X781" i="20" s="1"/>
  <c r="AL781" i="20"/>
  <c r="Y781" i="20" s="1"/>
  <c r="AM781" i="20"/>
  <c r="Z781" i="20" s="1"/>
  <c r="AN781" i="20"/>
  <c r="AA781" i="20" s="1"/>
  <c r="AF782" i="20"/>
  <c r="AH782" i="20"/>
  <c r="V782" i="20" s="1"/>
  <c r="AJ782" i="20"/>
  <c r="AK782" i="20"/>
  <c r="X782" i="20" s="1"/>
  <c r="AL782" i="20"/>
  <c r="Y782" i="20" s="1"/>
  <c r="AM782" i="20"/>
  <c r="Z782" i="20" s="1"/>
  <c r="AN782" i="20"/>
  <c r="AA782" i="20" s="1"/>
  <c r="AF783" i="20"/>
  <c r="AH783" i="20"/>
  <c r="V783" i="20" s="1"/>
  <c r="AJ783" i="20"/>
  <c r="AK783" i="20"/>
  <c r="X783" i="20" s="1"/>
  <c r="AL783" i="20"/>
  <c r="Y783" i="20" s="1"/>
  <c r="AM783" i="20"/>
  <c r="Z783" i="20" s="1"/>
  <c r="AN783" i="20"/>
  <c r="AA783" i="20" s="1"/>
  <c r="AF784" i="20"/>
  <c r="AH784" i="20"/>
  <c r="V784" i="20" s="1"/>
  <c r="AJ784" i="20"/>
  <c r="AK784" i="20"/>
  <c r="X784" i="20" s="1"/>
  <c r="AL784" i="20"/>
  <c r="Y784" i="20" s="1"/>
  <c r="AM784" i="20"/>
  <c r="Z784" i="20" s="1"/>
  <c r="AN784" i="20"/>
  <c r="AA784" i="20" s="1"/>
  <c r="AF785" i="20"/>
  <c r="AH785" i="20"/>
  <c r="V785" i="20" s="1"/>
  <c r="AJ785" i="20"/>
  <c r="AK785" i="20"/>
  <c r="X785" i="20" s="1"/>
  <c r="AL785" i="20"/>
  <c r="Y785" i="20" s="1"/>
  <c r="AM785" i="20"/>
  <c r="Z785" i="20" s="1"/>
  <c r="AN785" i="20"/>
  <c r="AA785" i="20" s="1"/>
  <c r="AF786" i="20"/>
  <c r="AH786" i="20"/>
  <c r="V786" i="20" s="1"/>
  <c r="AJ786" i="20"/>
  <c r="AK786" i="20"/>
  <c r="X786" i="20" s="1"/>
  <c r="AL786" i="20"/>
  <c r="Y786" i="20" s="1"/>
  <c r="AM786" i="20"/>
  <c r="Z786" i="20" s="1"/>
  <c r="AN786" i="20"/>
  <c r="AA786" i="20" s="1"/>
  <c r="AF787" i="20"/>
  <c r="AH787" i="20"/>
  <c r="V787" i="20" s="1"/>
  <c r="AJ787" i="20"/>
  <c r="AK787" i="20"/>
  <c r="X787" i="20" s="1"/>
  <c r="AL787" i="20"/>
  <c r="Y787" i="20" s="1"/>
  <c r="AM787" i="20"/>
  <c r="Z787" i="20" s="1"/>
  <c r="AN787" i="20"/>
  <c r="AA787" i="20" s="1"/>
  <c r="AF788" i="20"/>
  <c r="AH788" i="20"/>
  <c r="V788" i="20" s="1"/>
  <c r="AJ788" i="20"/>
  <c r="AK788" i="20"/>
  <c r="X788" i="20" s="1"/>
  <c r="AL788" i="20"/>
  <c r="Y788" i="20" s="1"/>
  <c r="AM788" i="20"/>
  <c r="Z788" i="20" s="1"/>
  <c r="AN788" i="20"/>
  <c r="AA788" i="20" s="1"/>
  <c r="AF789" i="20"/>
  <c r="AH789" i="20"/>
  <c r="V789" i="20" s="1"/>
  <c r="AJ789" i="20"/>
  <c r="AK789" i="20"/>
  <c r="X789" i="20" s="1"/>
  <c r="AL789" i="20"/>
  <c r="Y789" i="20" s="1"/>
  <c r="AM789" i="20"/>
  <c r="Z789" i="20" s="1"/>
  <c r="AN789" i="20"/>
  <c r="AA789" i="20" s="1"/>
  <c r="AF790" i="20"/>
  <c r="AH790" i="20"/>
  <c r="V790" i="20" s="1"/>
  <c r="AJ790" i="20"/>
  <c r="AK790" i="20"/>
  <c r="X790" i="20" s="1"/>
  <c r="AL790" i="20"/>
  <c r="Y790" i="20" s="1"/>
  <c r="AM790" i="20"/>
  <c r="Z790" i="20" s="1"/>
  <c r="AN790" i="20"/>
  <c r="AA790" i="20" s="1"/>
  <c r="AF791" i="20"/>
  <c r="AH791" i="20"/>
  <c r="V791" i="20" s="1"/>
  <c r="AJ791" i="20"/>
  <c r="AK791" i="20"/>
  <c r="X791" i="20" s="1"/>
  <c r="AL791" i="20"/>
  <c r="Y791" i="20" s="1"/>
  <c r="AM791" i="20"/>
  <c r="Z791" i="20" s="1"/>
  <c r="AN791" i="20"/>
  <c r="AA791" i="20" s="1"/>
  <c r="AF792" i="20"/>
  <c r="AH792" i="20"/>
  <c r="V792" i="20" s="1"/>
  <c r="AJ792" i="20"/>
  <c r="AK792" i="20"/>
  <c r="X792" i="20" s="1"/>
  <c r="AL792" i="20"/>
  <c r="Y792" i="20" s="1"/>
  <c r="AM792" i="20"/>
  <c r="Z792" i="20" s="1"/>
  <c r="AN792" i="20"/>
  <c r="AA792" i="20" s="1"/>
  <c r="AF793" i="20"/>
  <c r="AH793" i="20"/>
  <c r="V793" i="20" s="1"/>
  <c r="AJ793" i="20"/>
  <c r="AK793" i="20"/>
  <c r="X793" i="20" s="1"/>
  <c r="AL793" i="20"/>
  <c r="Y793" i="20" s="1"/>
  <c r="AM793" i="20"/>
  <c r="Z793" i="20" s="1"/>
  <c r="AN793" i="20"/>
  <c r="AA793" i="20" s="1"/>
  <c r="AF794" i="20"/>
  <c r="AH794" i="20"/>
  <c r="V794" i="20" s="1"/>
  <c r="AJ794" i="20"/>
  <c r="AK794" i="20"/>
  <c r="X794" i="20" s="1"/>
  <c r="AL794" i="20"/>
  <c r="Y794" i="20" s="1"/>
  <c r="AM794" i="20"/>
  <c r="Z794" i="20" s="1"/>
  <c r="AN794" i="20"/>
  <c r="AA794" i="20" s="1"/>
  <c r="AF795" i="20"/>
  <c r="AH795" i="20"/>
  <c r="V795" i="20" s="1"/>
  <c r="AJ795" i="20"/>
  <c r="AK795" i="20"/>
  <c r="X795" i="20" s="1"/>
  <c r="AL795" i="20"/>
  <c r="Y795" i="20" s="1"/>
  <c r="AM795" i="20"/>
  <c r="Z795" i="20" s="1"/>
  <c r="AN795" i="20"/>
  <c r="AA795" i="20" s="1"/>
  <c r="AF796" i="20"/>
  <c r="AH796" i="20"/>
  <c r="V796" i="20" s="1"/>
  <c r="AJ796" i="20"/>
  <c r="AK796" i="20"/>
  <c r="X796" i="20" s="1"/>
  <c r="AL796" i="20"/>
  <c r="Y796" i="20" s="1"/>
  <c r="AM796" i="20"/>
  <c r="Z796" i="20" s="1"/>
  <c r="AN796" i="20"/>
  <c r="AA796" i="20" s="1"/>
  <c r="AF797" i="20"/>
  <c r="AH797" i="20"/>
  <c r="V797" i="20" s="1"/>
  <c r="AJ797" i="20"/>
  <c r="AK797" i="20"/>
  <c r="X797" i="20" s="1"/>
  <c r="AL797" i="20"/>
  <c r="Y797" i="20" s="1"/>
  <c r="AM797" i="20"/>
  <c r="Z797" i="20" s="1"/>
  <c r="AN797" i="20"/>
  <c r="AA797" i="20" s="1"/>
  <c r="AF798" i="20"/>
  <c r="AH798" i="20"/>
  <c r="V798" i="20" s="1"/>
  <c r="AJ798" i="20"/>
  <c r="AK798" i="20"/>
  <c r="X798" i="20" s="1"/>
  <c r="AL798" i="20"/>
  <c r="Y798" i="20" s="1"/>
  <c r="AM798" i="20"/>
  <c r="Z798" i="20" s="1"/>
  <c r="AN798" i="20"/>
  <c r="AA798" i="20" s="1"/>
  <c r="AF799" i="20"/>
  <c r="AH799" i="20"/>
  <c r="V799" i="20" s="1"/>
  <c r="AJ799" i="20"/>
  <c r="AK799" i="20"/>
  <c r="X799" i="20" s="1"/>
  <c r="AL799" i="20"/>
  <c r="Y799" i="20" s="1"/>
  <c r="AM799" i="20"/>
  <c r="Z799" i="20" s="1"/>
  <c r="AN799" i="20"/>
  <c r="AA799" i="20" s="1"/>
  <c r="AF800" i="20"/>
  <c r="AH800" i="20"/>
  <c r="V800" i="20" s="1"/>
  <c r="AJ800" i="20"/>
  <c r="AK800" i="20"/>
  <c r="X800" i="20" s="1"/>
  <c r="AL800" i="20"/>
  <c r="Y800" i="20" s="1"/>
  <c r="AM800" i="20"/>
  <c r="Z800" i="20" s="1"/>
  <c r="AN800" i="20"/>
  <c r="AA800" i="20" s="1"/>
  <c r="AF801" i="20"/>
  <c r="AH801" i="20"/>
  <c r="V801" i="20" s="1"/>
  <c r="AJ801" i="20"/>
  <c r="AK801" i="20"/>
  <c r="X801" i="20" s="1"/>
  <c r="AL801" i="20"/>
  <c r="Y801" i="20" s="1"/>
  <c r="AM801" i="20"/>
  <c r="Z801" i="20" s="1"/>
  <c r="AN801" i="20"/>
  <c r="AA801" i="20" s="1"/>
  <c r="AF802" i="20"/>
  <c r="AH802" i="20"/>
  <c r="V802" i="20" s="1"/>
  <c r="AJ802" i="20"/>
  <c r="AK802" i="20"/>
  <c r="X802" i="20" s="1"/>
  <c r="AL802" i="20"/>
  <c r="Y802" i="20" s="1"/>
  <c r="AM802" i="20"/>
  <c r="Z802" i="20" s="1"/>
  <c r="AN802" i="20"/>
  <c r="AA802" i="20" s="1"/>
  <c r="AF803" i="20"/>
  <c r="AH803" i="20"/>
  <c r="V803" i="20" s="1"/>
  <c r="AJ803" i="20"/>
  <c r="AK803" i="20"/>
  <c r="X803" i="20" s="1"/>
  <c r="AL803" i="20"/>
  <c r="Y803" i="20" s="1"/>
  <c r="AM803" i="20"/>
  <c r="Z803" i="20" s="1"/>
  <c r="AN803" i="20"/>
  <c r="AA803" i="20" s="1"/>
  <c r="AF804" i="20"/>
  <c r="AH804" i="20"/>
  <c r="V804" i="20" s="1"/>
  <c r="AJ804" i="20"/>
  <c r="AK804" i="20"/>
  <c r="X804" i="20" s="1"/>
  <c r="AL804" i="20"/>
  <c r="Y804" i="20" s="1"/>
  <c r="AM804" i="20"/>
  <c r="Z804" i="20" s="1"/>
  <c r="AN804" i="20"/>
  <c r="AA804" i="20" s="1"/>
  <c r="AF805" i="20"/>
  <c r="AH805" i="20"/>
  <c r="V805" i="20" s="1"/>
  <c r="AJ805" i="20"/>
  <c r="AK805" i="20"/>
  <c r="X805" i="20" s="1"/>
  <c r="AL805" i="20"/>
  <c r="Y805" i="20" s="1"/>
  <c r="AM805" i="20"/>
  <c r="Z805" i="20" s="1"/>
  <c r="AN805" i="20"/>
  <c r="AA805" i="20" s="1"/>
  <c r="AF806" i="20"/>
  <c r="AH806" i="20"/>
  <c r="V806" i="20" s="1"/>
  <c r="AJ806" i="20"/>
  <c r="AK806" i="20"/>
  <c r="X806" i="20" s="1"/>
  <c r="AL806" i="20"/>
  <c r="Y806" i="20" s="1"/>
  <c r="AM806" i="20"/>
  <c r="Z806" i="20" s="1"/>
  <c r="AN806" i="20"/>
  <c r="AA806" i="20" s="1"/>
  <c r="AF807" i="20"/>
  <c r="AH807" i="20"/>
  <c r="V807" i="20" s="1"/>
  <c r="AJ807" i="20"/>
  <c r="AK807" i="20"/>
  <c r="X807" i="20" s="1"/>
  <c r="AL807" i="20"/>
  <c r="Y807" i="20" s="1"/>
  <c r="AM807" i="20"/>
  <c r="Z807" i="20" s="1"/>
  <c r="AN807" i="20"/>
  <c r="AA807" i="20" s="1"/>
  <c r="AF808" i="20"/>
  <c r="AH808" i="20"/>
  <c r="V808" i="20" s="1"/>
  <c r="AJ808" i="20"/>
  <c r="AK808" i="20"/>
  <c r="X808" i="20" s="1"/>
  <c r="AL808" i="20"/>
  <c r="Y808" i="20" s="1"/>
  <c r="AM808" i="20"/>
  <c r="Z808" i="20" s="1"/>
  <c r="AN808" i="20"/>
  <c r="AA808" i="20" s="1"/>
  <c r="AF809" i="20"/>
  <c r="AH809" i="20"/>
  <c r="V809" i="20" s="1"/>
  <c r="AJ809" i="20"/>
  <c r="AK809" i="20"/>
  <c r="X809" i="20" s="1"/>
  <c r="AL809" i="20"/>
  <c r="Y809" i="20" s="1"/>
  <c r="AM809" i="20"/>
  <c r="Z809" i="20" s="1"/>
  <c r="AN809" i="20"/>
  <c r="AA809" i="20" s="1"/>
  <c r="AF810" i="20"/>
  <c r="AH810" i="20"/>
  <c r="V810" i="20" s="1"/>
  <c r="AJ810" i="20"/>
  <c r="AK810" i="20"/>
  <c r="X810" i="20" s="1"/>
  <c r="AL810" i="20"/>
  <c r="Y810" i="20" s="1"/>
  <c r="AM810" i="20"/>
  <c r="Z810" i="20" s="1"/>
  <c r="AN810" i="20"/>
  <c r="AA810" i="20" s="1"/>
  <c r="AF811" i="20"/>
  <c r="AH811" i="20"/>
  <c r="V811" i="20" s="1"/>
  <c r="AJ811" i="20"/>
  <c r="AK811" i="20"/>
  <c r="X811" i="20" s="1"/>
  <c r="AL811" i="20"/>
  <c r="Y811" i="20" s="1"/>
  <c r="AM811" i="20"/>
  <c r="Z811" i="20" s="1"/>
  <c r="AN811" i="20"/>
  <c r="AA811" i="20" s="1"/>
  <c r="AF812" i="20"/>
  <c r="AH812" i="20"/>
  <c r="V812" i="20" s="1"/>
  <c r="AJ812" i="20"/>
  <c r="AK812" i="20"/>
  <c r="X812" i="20" s="1"/>
  <c r="AL812" i="20"/>
  <c r="Y812" i="20" s="1"/>
  <c r="AM812" i="20"/>
  <c r="Z812" i="20" s="1"/>
  <c r="AN812" i="20"/>
  <c r="AA812" i="20" s="1"/>
  <c r="AF813" i="20"/>
  <c r="AH813" i="20"/>
  <c r="V813" i="20" s="1"/>
  <c r="AJ813" i="20"/>
  <c r="AK813" i="20"/>
  <c r="X813" i="20" s="1"/>
  <c r="AL813" i="20"/>
  <c r="Y813" i="20" s="1"/>
  <c r="AM813" i="20"/>
  <c r="Z813" i="20" s="1"/>
  <c r="AN813" i="20"/>
  <c r="AA813" i="20" s="1"/>
  <c r="AF814" i="20"/>
  <c r="AH814" i="20"/>
  <c r="V814" i="20" s="1"/>
  <c r="AJ814" i="20"/>
  <c r="AK814" i="20"/>
  <c r="X814" i="20" s="1"/>
  <c r="AL814" i="20"/>
  <c r="Y814" i="20" s="1"/>
  <c r="AM814" i="20"/>
  <c r="Z814" i="20" s="1"/>
  <c r="AN814" i="20"/>
  <c r="AA814" i="20" s="1"/>
  <c r="AF815" i="20"/>
  <c r="AH815" i="20"/>
  <c r="V815" i="20" s="1"/>
  <c r="AJ815" i="20"/>
  <c r="AK815" i="20"/>
  <c r="X815" i="20" s="1"/>
  <c r="AL815" i="20"/>
  <c r="Y815" i="20" s="1"/>
  <c r="AM815" i="20"/>
  <c r="Z815" i="20" s="1"/>
  <c r="AN815" i="20"/>
  <c r="AA815" i="20" s="1"/>
  <c r="AF816" i="20"/>
  <c r="AH816" i="20"/>
  <c r="V816" i="20" s="1"/>
  <c r="AJ816" i="20"/>
  <c r="AK816" i="20"/>
  <c r="X816" i="20" s="1"/>
  <c r="AL816" i="20"/>
  <c r="Y816" i="20" s="1"/>
  <c r="AM816" i="20"/>
  <c r="Z816" i="20" s="1"/>
  <c r="AN816" i="20"/>
  <c r="AA816" i="20" s="1"/>
  <c r="AF817" i="20"/>
  <c r="AH817" i="20"/>
  <c r="V817" i="20" s="1"/>
  <c r="AJ817" i="20"/>
  <c r="AK817" i="20"/>
  <c r="X817" i="20" s="1"/>
  <c r="AL817" i="20"/>
  <c r="Y817" i="20" s="1"/>
  <c r="AM817" i="20"/>
  <c r="Z817" i="20" s="1"/>
  <c r="AN817" i="20"/>
  <c r="AA817" i="20" s="1"/>
  <c r="AF818" i="20"/>
  <c r="AH818" i="20"/>
  <c r="V818" i="20" s="1"/>
  <c r="AJ818" i="20"/>
  <c r="AK818" i="20"/>
  <c r="X818" i="20" s="1"/>
  <c r="AL818" i="20"/>
  <c r="Y818" i="20" s="1"/>
  <c r="AM818" i="20"/>
  <c r="Z818" i="20" s="1"/>
  <c r="AN818" i="20"/>
  <c r="AA818" i="20" s="1"/>
  <c r="AF819" i="20"/>
  <c r="AH819" i="20"/>
  <c r="V819" i="20" s="1"/>
  <c r="AJ819" i="20"/>
  <c r="AK819" i="20"/>
  <c r="X819" i="20" s="1"/>
  <c r="AL819" i="20"/>
  <c r="Y819" i="20" s="1"/>
  <c r="AM819" i="20"/>
  <c r="Z819" i="20" s="1"/>
  <c r="AN819" i="20"/>
  <c r="AA819" i="20" s="1"/>
  <c r="AF820" i="20"/>
  <c r="AH820" i="20"/>
  <c r="V820" i="20" s="1"/>
  <c r="AJ820" i="20"/>
  <c r="AK820" i="20"/>
  <c r="X820" i="20" s="1"/>
  <c r="AL820" i="20"/>
  <c r="Y820" i="20" s="1"/>
  <c r="AM820" i="20"/>
  <c r="Z820" i="20" s="1"/>
  <c r="AN820" i="20"/>
  <c r="AA820" i="20" s="1"/>
  <c r="AF821" i="20"/>
  <c r="AH821" i="20"/>
  <c r="V821" i="20" s="1"/>
  <c r="AJ821" i="20"/>
  <c r="AK821" i="20"/>
  <c r="X821" i="20" s="1"/>
  <c r="AL821" i="20"/>
  <c r="Y821" i="20" s="1"/>
  <c r="AM821" i="20"/>
  <c r="Z821" i="20" s="1"/>
  <c r="AN821" i="20"/>
  <c r="AA821" i="20" s="1"/>
  <c r="AF822" i="20"/>
  <c r="AH822" i="20"/>
  <c r="V822" i="20" s="1"/>
  <c r="AJ822" i="20"/>
  <c r="AK822" i="20"/>
  <c r="X822" i="20" s="1"/>
  <c r="AL822" i="20"/>
  <c r="Y822" i="20" s="1"/>
  <c r="AM822" i="20"/>
  <c r="Z822" i="20" s="1"/>
  <c r="AN822" i="20"/>
  <c r="AA822" i="20" s="1"/>
  <c r="AF823" i="20"/>
  <c r="AH823" i="20"/>
  <c r="V823" i="20" s="1"/>
  <c r="AJ823" i="20"/>
  <c r="AK823" i="20"/>
  <c r="X823" i="20" s="1"/>
  <c r="AL823" i="20"/>
  <c r="Y823" i="20" s="1"/>
  <c r="AM823" i="20"/>
  <c r="Z823" i="20" s="1"/>
  <c r="AN823" i="20"/>
  <c r="AA823" i="20" s="1"/>
  <c r="AF824" i="20"/>
  <c r="AH824" i="20"/>
  <c r="V824" i="20" s="1"/>
  <c r="AJ824" i="20"/>
  <c r="AK824" i="20"/>
  <c r="X824" i="20" s="1"/>
  <c r="AL824" i="20"/>
  <c r="Y824" i="20" s="1"/>
  <c r="AM824" i="20"/>
  <c r="Z824" i="20" s="1"/>
  <c r="AN824" i="20"/>
  <c r="AA824" i="20" s="1"/>
  <c r="AF825" i="20"/>
  <c r="AH825" i="20"/>
  <c r="V825" i="20" s="1"/>
  <c r="AJ825" i="20"/>
  <c r="AK825" i="20"/>
  <c r="X825" i="20" s="1"/>
  <c r="AL825" i="20"/>
  <c r="Y825" i="20" s="1"/>
  <c r="AM825" i="20"/>
  <c r="Z825" i="20" s="1"/>
  <c r="AN825" i="20"/>
  <c r="AA825" i="20" s="1"/>
  <c r="AF826" i="20"/>
  <c r="AH826" i="20"/>
  <c r="V826" i="20" s="1"/>
  <c r="AJ826" i="20"/>
  <c r="AK826" i="20"/>
  <c r="X826" i="20" s="1"/>
  <c r="AL826" i="20"/>
  <c r="Y826" i="20" s="1"/>
  <c r="AM826" i="20"/>
  <c r="Z826" i="20" s="1"/>
  <c r="AN826" i="20"/>
  <c r="AA826" i="20" s="1"/>
  <c r="AF827" i="20"/>
  <c r="AH827" i="20"/>
  <c r="V827" i="20" s="1"/>
  <c r="AJ827" i="20"/>
  <c r="AK827" i="20"/>
  <c r="X827" i="20" s="1"/>
  <c r="AL827" i="20"/>
  <c r="Y827" i="20" s="1"/>
  <c r="AM827" i="20"/>
  <c r="Z827" i="20" s="1"/>
  <c r="AN827" i="20"/>
  <c r="AA827" i="20" s="1"/>
  <c r="AF828" i="20"/>
  <c r="AH828" i="20"/>
  <c r="V828" i="20" s="1"/>
  <c r="AJ828" i="20"/>
  <c r="AK828" i="20"/>
  <c r="X828" i="20" s="1"/>
  <c r="AL828" i="20"/>
  <c r="Y828" i="20" s="1"/>
  <c r="AM828" i="20"/>
  <c r="Z828" i="20" s="1"/>
  <c r="AN828" i="20"/>
  <c r="AA828" i="20" s="1"/>
  <c r="AF829" i="20"/>
  <c r="AH829" i="20"/>
  <c r="V829" i="20" s="1"/>
  <c r="AJ829" i="20"/>
  <c r="AK829" i="20"/>
  <c r="X829" i="20" s="1"/>
  <c r="AL829" i="20"/>
  <c r="Y829" i="20" s="1"/>
  <c r="AM829" i="20"/>
  <c r="Z829" i="20" s="1"/>
  <c r="AN829" i="20"/>
  <c r="AA829" i="20" s="1"/>
  <c r="AF830" i="20"/>
  <c r="AH830" i="20"/>
  <c r="V830" i="20" s="1"/>
  <c r="AJ830" i="20"/>
  <c r="AK830" i="20"/>
  <c r="X830" i="20" s="1"/>
  <c r="AL830" i="20"/>
  <c r="Y830" i="20" s="1"/>
  <c r="AM830" i="20"/>
  <c r="Z830" i="20" s="1"/>
  <c r="AN830" i="20"/>
  <c r="AA830" i="20" s="1"/>
  <c r="AF831" i="20"/>
  <c r="AH831" i="20"/>
  <c r="V831" i="20" s="1"/>
  <c r="AJ831" i="20"/>
  <c r="AK831" i="20"/>
  <c r="X831" i="20" s="1"/>
  <c r="AL831" i="20"/>
  <c r="Y831" i="20" s="1"/>
  <c r="AM831" i="20"/>
  <c r="Z831" i="20" s="1"/>
  <c r="AN831" i="20"/>
  <c r="AA831" i="20" s="1"/>
  <c r="AF832" i="20"/>
  <c r="AH832" i="20"/>
  <c r="V832" i="20" s="1"/>
  <c r="AJ832" i="20"/>
  <c r="AK832" i="20"/>
  <c r="X832" i="20" s="1"/>
  <c r="AL832" i="20"/>
  <c r="Y832" i="20" s="1"/>
  <c r="AM832" i="20"/>
  <c r="Z832" i="20" s="1"/>
  <c r="AN832" i="20"/>
  <c r="AA832" i="20" s="1"/>
  <c r="AF833" i="20"/>
  <c r="AH833" i="20"/>
  <c r="V833" i="20" s="1"/>
  <c r="AJ833" i="20"/>
  <c r="AK833" i="20"/>
  <c r="X833" i="20" s="1"/>
  <c r="AL833" i="20"/>
  <c r="Y833" i="20" s="1"/>
  <c r="AM833" i="20"/>
  <c r="Z833" i="20" s="1"/>
  <c r="AN833" i="20"/>
  <c r="AA833" i="20" s="1"/>
  <c r="AF834" i="20"/>
  <c r="AH834" i="20"/>
  <c r="V834" i="20" s="1"/>
  <c r="AJ834" i="20"/>
  <c r="AK834" i="20"/>
  <c r="X834" i="20" s="1"/>
  <c r="AL834" i="20"/>
  <c r="Y834" i="20" s="1"/>
  <c r="AM834" i="20"/>
  <c r="Z834" i="20" s="1"/>
  <c r="AN834" i="20"/>
  <c r="AA834" i="20" s="1"/>
  <c r="AF835" i="20"/>
  <c r="AH835" i="20"/>
  <c r="V835" i="20" s="1"/>
  <c r="AJ835" i="20"/>
  <c r="AK835" i="20"/>
  <c r="X835" i="20" s="1"/>
  <c r="AL835" i="20"/>
  <c r="Y835" i="20" s="1"/>
  <c r="AM835" i="20"/>
  <c r="Z835" i="20" s="1"/>
  <c r="AN835" i="20"/>
  <c r="AA835" i="20" s="1"/>
  <c r="AF836" i="20"/>
  <c r="AH836" i="20"/>
  <c r="V836" i="20" s="1"/>
  <c r="AJ836" i="20"/>
  <c r="AK836" i="20"/>
  <c r="X836" i="20" s="1"/>
  <c r="AL836" i="20"/>
  <c r="Y836" i="20" s="1"/>
  <c r="AM836" i="20"/>
  <c r="Z836" i="20" s="1"/>
  <c r="AN836" i="20"/>
  <c r="AA836" i="20" s="1"/>
  <c r="AF837" i="20"/>
  <c r="AH837" i="20"/>
  <c r="V837" i="20" s="1"/>
  <c r="AJ837" i="20"/>
  <c r="AK837" i="20"/>
  <c r="X837" i="20" s="1"/>
  <c r="AL837" i="20"/>
  <c r="Y837" i="20" s="1"/>
  <c r="AM837" i="20"/>
  <c r="Z837" i="20" s="1"/>
  <c r="AN837" i="20"/>
  <c r="AA837" i="20" s="1"/>
  <c r="AF838" i="20"/>
  <c r="AH838" i="20"/>
  <c r="V838" i="20" s="1"/>
  <c r="AJ838" i="20"/>
  <c r="AK838" i="20"/>
  <c r="X838" i="20" s="1"/>
  <c r="AL838" i="20"/>
  <c r="Y838" i="20" s="1"/>
  <c r="AM838" i="20"/>
  <c r="Z838" i="20" s="1"/>
  <c r="AN838" i="20"/>
  <c r="AA838" i="20" s="1"/>
  <c r="AF839" i="20"/>
  <c r="AH839" i="20"/>
  <c r="V839" i="20" s="1"/>
  <c r="AJ839" i="20"/>
  <c r="AK839" i="20"/>
  <c r="X839" i="20" s="1"/>
  <c r="AL839" i="20"/>
  <c r="Y839" i="20" s="1"/>
  <c r="AM839" i="20"/>
  <c r="Z839" i="20" s="1"/>
  <c r="AN839" i="20"/>
  <c r="AA839" i="20" s="1"/>
  <c r="AF840" i="20"/>
  <c r="AH840" i="20"/>
  <c r="V840" i="20" s="1"/>
  <c r="AJ840" i="20"/>
  <c r="AK840" i="20"/>
  <c r="X840" i="20" s="1"/>
  <c r="AL840" i="20"/>
  <c r="Y840" i="20" s="1"/>
  <c r="AM840" i="20"/>
  <c r="Z840" i="20" s="1"/>
  <c r="AN840" i="20"/>
  <c r="AA840" i="20" s="1"/>
  <c r="AF841" i="20"/>
  <c r="AH841" i="20"/>
  <c r="V841" i="20" s="1"/>
  <c r="AJ841" i="20"/>
  <c r="AK841" i="20"/>
  <c r="X841" i="20" s="1"/>
  <c r="AL841" i="20"/>
  <c r="Y841" i="20" s="1"/>
  <c r="AM841" i="20"/>
  <c r="Z841" i="20" s="1"/>
  <c r="AN841" i="20"/>
  <c r="AA841" i="20" s="1"/>
  <c r="AF842" i="20"/>
  <c r="AH842" i="20"/>
  <c r="V842" i="20" s="1"/>
  <c r="AJ842" i="20"/>
  <c r="AK842" i="20"/>
  <c r="X842" i="20" s="1"/>
  <c r="AL842" i="20"/>
  <c r="Y842" i="20" s="1"/>
  <c r="AM842" i="20"/>
  <c r="Z842" i="20" s="1"/>
  <c r="AN842" i="20"/>
  <c r="AA842" i="20" s="1"/>
  <c r="AF843" i="20"/>
  <c r="AH843" i="20"/>
  <c r="V843" i="20" s="1"/>
  <c r="AJ843" i="20"/>
  <c r="AK843" i="20"/>
  <c r="X843" i="20" s="1"/>
  <c r="AL843" i="20"/>
  <c r="Y843" i="20" s="1"/>
  <c r="AM843" i="20"/>
  <c r="Z843" i="20" s="1"/>
  <c r="AN843" i="20"/>
  <c r="AA843" i="20" s="1"/>
  <c r="AF844" i="20"/>
  <c r="AH844" i="20"/>
  <c r="V844" i="20" s="1"/>
  <c r="AJ844" i="20"/>
  <c r="AK844" i="20"/>
  <c r="X844" i="20" s="1"/>
  <c r="AL844" i="20"/>
  <c r="Y844" i="20" s="1"/>
  <c r="AM844" i="20"/>
  <c r="Z844" i="20" s="1"/>
  <c r="AN844" i="20"/>
  <c r="AA844" i="20" s="1"/>
  <c r="AF845" i="20"/>
  <c r="AH845" i="20"/>
  <c r="V845" i="20" s="1"/>
  <c r="AJ845" i="20"/>
  <c r="AK845" i="20"/>
  <c r="X845" i="20" s="1"/>
  <c r="AL845" i="20"/>
  <c r="Y845" i="20" s="1"/>
  <c r="AM845" i="20"/>
  <c r="Z845" i="20" s="1"/>
  <c r="AN845" i="20"/>
  <c r="AA845" i="20" s="1"/>
  <c r="AF846" i="20"/>
  <c r="AH846" i="20"/>
  <c r="V846" i="20" s="1"/>
  <c r="AJ846" i="20"/>
  <c r="AK846" i="20"/>
  <c r="X846" i="20" s="1"/>
  <c r="AL846" i="20"/>
  <c r="Y846" i="20" s="1"/>
  <c r="AM846" i="20"/>
  <c r="Z846" i="20" s="1"/>
  <c r="AN846" i="20"/>
  <c r="AA846" i="20" s="1"/>
  <c r="AF847" i="20"/>
  <c r="AH847" i="20"/>
  <c r="V847" i="20" s="1"/>
  <c r="AJ847" i="20"/>
  <c r="AK847" i="20"/>
  <c r="X847" i="20" s="1"/>
  <c r="AL847" i="20"/>
  <c r="Y847" i="20" s="1"/>
  <c r="AM847" i="20"/>
  <c r="Z847" i="20" s="1"/>
  <c r="AN847" i="20"/>
  <c r="AA847" i="20" s="1"/>
  <c r="AF848" i="20"/>
  <c r="AH848" i="20"/>
  <c r="V848" i="20" s="1"/>
  <c r="AJ848" i="20"/>
  <c r="AK848" i="20"/>
  <c r="X848" i="20" s="1"/>
  <c r="AL848" i="20"/>
  <c r="Y848" i="20" s="1"/>
  <c r="AM848" i="20"/>
  <c r="Z848" i="20" s="1"/>
  <c r="AN848" i="20"/>
  <c r="AA848" i="20" s="1"/>
  <c r="AF849" i="20"/>
  <c r="AH849" i="20"/>
  <c r="V849" i="20" s="1"/>
  <c r="AJ849" i="20"/>
  <c r="AK849" i="20"/>
  <c r="X849" i="20" s="1"/>
  <c r="AL849" i="20"/>
  <c r="Y849" i="20" s="1"/>
  <c r="AM849" i="20"/>
  <c r="Z849" i="20" s="1"/>
  <c r="AN849" i="20"/>
  <c r="AA849" i="20" s="1"/>
  <c r="AF850" i="20"/>
  <c r="AH850" i="20"/>
  <c r="V850" i="20" s="1"/>
  <c r="AJ850" i="20"/>
  <c r="AK850" i="20"/>
  <c r="X850" i="20" s="1"/>
  <c r="AL850" i="20"/>
  <c r="Y850" i="20" s="1"/>
  <c r="AM850" i="20"/>
  <c r="Z850" i="20" s="1"/>
  <c r="AN850" i="20"/>
  <c r="AA850" i="20" s="1"/>
  <c r="AF851" i="20"/>
  <c r="AH851" i="20"/>
  <c r="V851" i="20" s="1"/>
  <c r="AJ851" i="20"/>
  <c r="AK851" i="20"/>
  <c r="X851" i="20" s="1"/>
  <c r="AL851" i="20"/>
  <c r="Y851" i="20" s="1"/>
  <c r="AM851" i="20"/>
  <c r="Z851" i="20" s="1"/>
  <c r="AN851" i="20"/>
  <c r="AA851" i="20" s="1"/>
  <c r="AF852" i="20"/>
  <c r="AH852" i="20"/>
  <c r="V852" i="20" s="1"/>
  <c r="AJ852" i="20"/>
  <c r="AK852" i="20"/>
  <c r="X852" i="20" s="1"/>
  <c r="AL852" i="20"/>
  <c r="Y852" i="20" s="1"/>
  <c r="AM852" i="20"/>
  <c r="Z852" i="20" s="1"/>
  <c r="AN852" i="20"/>
  <c r="AA852" i="20" s="1"/>
  <c r="AF853" i="20"/>
  <c r="AH853" i="20"/>
  <c r="V853" i="20" s="1"/>
  <c r="AJ853" i="20"/>
  <c r="AK853" i="20"/>
  <c r="X853" i="20" s="1"/>
  <c r="AL853" i="20"/>
  <c r="Y853" i="20" s="1"/>
  <c r="AM853" i="20"/>
  <c r="Z853" i="20" s="1"/>
  <c r="AN853" i="20"/>
  <c r="AA853" i="20" s="1"/>
  <c r="AF854" i="20"/>
  <c r="AH854" i="20"/>
  <c r="V854" i="20" s="1"/>
  <c r="AJ854" i="20"/>
  <c r="AK854" i="20"/>
  <c r="X854" i="20" s="1"/>
  <c r="AL854" i="20"/>
  <c r="Y854" i="20" s="1"/>
  <c r="AM854" i="20"/>
  <c r="Z854" i="20" s="1"/>
  <c r="AN854" i="20"/>
  <c r="AA854" i="20" s="1"/>
  <c r="AF855" i="20"/>
  <c r="AH855" i="20"/>
  <c r="V855" i="20" s="1"/>
  <c r="AJ855" i="20"/>
  <c r="AK855" i="20"/>
  <c r="X855" i="20" s="1"/>
  <c r="AL855" i="20"/>
  <c r="Y855" i="20" s="1"/>
  <c r="AM855" i="20"/>
  <c r="Z855" i="20" s="1"/>
  <c r="AN855" i="20"/>
  <c r="AA855" i="20" s="1"/>
  <c r="AF856" i="20"/>
  <c r="AH856" i="20"/>
  <c r="V856" i="20" s="1"/>
  <c r="AJ856" i="20"/>
  <c r="AK856" i="20"/>
  <c r="X856" i="20" s="1"/>
  <c r="AL856" i="20"/>
  <c r="Y856" i="20" s="1"/>
  <c r="AM856" i="20"/>
  <c r="Z856" i="20" s="1"/>
  <c r="AN856" i="20"/>
  <c r="AA856" i="20" s="1"/>
  <c r="AF857" i="20"/>
  <c r="AH857" i="20"/>
  <c r="V857" i="20" s="1"/>
  <c r="AJ857" i="20"/>
  <c r="AK857" i="20"/>
  <c r="X857" i="20" s="1"/>
  <c r="AL857" i="20"/>
  <c r="Y857" i="20" s="1"/>
  <c r="AM857" i="20"/>
  <c r="Z857" i="20" s="1"/>
  <c r="AN857" i="20"/>
  <c r="AA857" i="20" s="1"/>
  <c r="AF858" i="20"/>
  <c r="AH858" i="20"/>
  <c r="V858" i="20" s="1"/>
  <c r="AJ858" i="20"/>
  <c r="AK858" i="20"/>
  <c r="X858" i="20" s="1"/>
  <c r="AL858" i="20"/>
  <c r="Y858" i="20" s="1"/>
  <c r="AM858" i="20"/>
  <c r="Z858" i="20" s="1"/>
  <c r="AN858" i="20"/>
  <c r="AA858" i="20" s="1"/>
  <c r="AF859" i="20"/>
  <c r="AH859" i="20"/>
  <c r="V859" i="20" s="1"/>
  <c r="AJ859" i="20"/>
  <c r="AK859" i="20"/>
  <c r="X859" i="20" s="1"/>
  <c r="AL859" i="20"/>
  <c r="Y859" i="20" s="1"/>
  <c r="AM859" i="20"/>
  <c r="Z859" i="20" s="1"/>
  <c r="AN859" i="20"/>
  <c r="AA859" i="20" s="1"/>
  <c r="AF860" i="20"/>
  <c r="AH860" i="20"/>
  <c r="V860" i="20" s="1"/>
  <c r="AJ860" i="20"/>
  <c r="AK860" i="20"/>
  <c r="X860" i="20" s="1"/>
  <c r="AL860" i="20"/>
  <c r="Y860" i="20" s="1"/>
  <c r="AM860" i="20"/>
  <c r="Z860" i="20" s="1"/>
  <c r="AN860" i="20"/>
  <c r="AA860" i="20" s="1"/>
  <c r="AF861" i="20"/>
  <c r="AH861" i="20"/>
  <c r="V861" i="20" s="1"/>
  <c r="AJ861" i="20"/>
  <c r="AK861" i="20"/>
  <c r="X861" i="20" s="1"/>
  <c r="AL861" i="20"/>
  <c r="Y861" i="20" s="1"/>
  <c r="AM861" i="20"/>
  <c r="Z861" i="20" s="1"/>
  <c r="AN861" i="20"/>
  <c r="AA861" i="20" s="1"/>
  <c r="AF862" i="20"/>
  <c r="AH862" i="20"/>
  <c r="V862" i="20" s="1"/>
  <c r="AJ862" i="20"/>
  <c r="AK862" i="20"/>
  <c r="X862" i="20" s="1"/>
  <c r="AL862" i="20"/>
  <c r="Y862" i="20" s="1"/>
  <c r="AM862" i="20"/>
  <c r="Z862" i="20" s="1"/>
  <c r="AN862" i="20"/>
  <c r="AA862" i="20" s="1"/>
  <c r="AF863" i="20"/>
  <c r="AH863" i="20"/>
  <c r="V863" i="20" s="1"/>
  <c r="AJ863" i="20"/>
  <c r="AK863" i="20"/>
  <c r="X863" i="20" s="1"/>
  <c r="AL863" i="20"/>
  <c r="Y863" i="20" s="1"/>
  <c r="AM863" i="20"/>
  <c r="Z863" i="20" s="1"/>
  <c r="AN863" i="20"/>
  <c r="AA863" i="20" s="1"/>
  <c r="AF864" i="20"/>
  <c r="AH864" i="20"/>
  <c r="V864" i="20" s="1"/>
  <c r="AJ864" i="20"/>
  <c r="AK864" i="20"/>
  <c r="X864" i="20" s="1"/>
  <c r="AL864" i="20"/>
  <c r="Y864" i="20" s="1"/>
  <c r="AM864" i="20"/>
  <c r="Z864" i="20" s="1"/>
  <c r="AN864" i="20"/>
  <c r="AA864" i="20" s="1"/>
  <c r="AF865" i="20"/>
  <c r="AH865" i="20"/>
  <c r="V865" i="20" s="1"/>
  <c r="AJ865" i="20"/>
  <c r="AK865" i="20"/>
  <c r="X865" i="20" s="1"/>
  <c r="AL865" i="20"/>
  <c r="Y865" i="20" s="1"/>
  <c r="AM865" i="20"/>
  <c r="Z865" i="20" s="1"/>
  <c r="AN865" i="20"/>
  <c r="AA865" i="20" s="1"/>
  <c r="AF866" i="20"/>
  <c r="AH866" i="20"/>
  <c r="V866" i="20" s="1"/>
  <c r="AJ866" i="20"/>
  <c r="AK866" i="20"/>
  <c r="X866" i="20" s="1"/>
  <c r="AL866" i="20"/>
  <c r="Y866" i="20" s="1"/>
  <c r="AM866" i="20"/>
  <c r="Z866" i="20" s="1"/>
  <c r="AN866" i="20"/>
  <c r="AA866" i="20" s="1"/>
  <c r="AF867" i="20"/>
  <c r="AH867" i="20"/>
  <c r="V867" i="20" s="1"/>
  <c r="AJ867" i="20"/>
  <c r="AK867" i="20"/>
  <c r="X867" i="20" s="1"/>
  <c r="AL867" i="20"/>
  <c r="Y867" i="20" s="1"/>
  <c r="AM867" i="20"/>
  <c r="Z867" i="20" s="1"/>
  <c r="AN867" i="20"/>
  <c r="AA867" i="20" s="1"/>
  <c r="AF868" i="20"/>
  <c r="AH868" i="20"/>
  <c r="V868" i="20" s="1"/>
  <c r="AJ868" i="20"/>
  <c r="AK868" i="20"/>
  <c r="X868" i="20" s="1"/>
  <c r="AL868" i="20"/>
  <c r="Y868" i="20" s="1"/>
  <c r="AM868" i="20"/>
  <c r="Z868" i="20" s="1"/>
  <c r="AN868" i="20"/>
  <c r="AA868" i="20" s="1"/>
  <c r="AF869" i="20"/>
  <c r="AH869" i="20"/>
  <c r="V869" i="20" s="1"/>
  <c r="AJ869" i="20"/>
  <c r="AK869" i="20"/>
  <c r="X869" i="20" s="1"/>
  <c r="AL869" i="20"/>
  <c r="Y869" i="20" s="1"/>
  <c r="AM869" i="20"/>
  <c r="Z869" i="20" s="1"/>
  <c r="AN869" i="20"/>
  <c r="AA869" i="20" s="1"/>
  <c r="AF870" i="20"/>
  <c r="AH870" i="20"/>
  <c r="V870" i="20" s="1"/>
  <c r="AJ870" i="20"/>
  <c r="AK870" i="20"/>
  <c r="X870" i="20" s="1"/>
  <c r="AL870" i="20"/>
  <c r="Y870" i="20" s="1"/>
  <c r="AM870" i="20"/>
  <c r="Z870" i="20" s="1"/>
  <c r="AN870" i="20"/>
  <c r="AA870" i="20" s="1"/>
  <c r="AF871" i="20"/>
  <c r="AH871" i="20"/>
  <c r="V871" i="20" s="1"/>
  <c r="AJ871" i="20"/>
  <c r="AK871" i="20"/>
  <c r="X871" i="20" s="1"/>
  <c r="AL871" i="20"/>
  <c r="Y871" i="20" s="1"/>
  <c r="AM871" i="20"/>
  <c r="Z871" i="20" s="1"/>
  <c r="AN871" i="20"/>
  <c r="AA871" i="20" s="1"/>
  <c r="AF872" i="20"/>
  <c r="AH872" i="20"/>
  <c r="V872" i="20" s="1"/>
  <c r="AJ872" i="20"/>
  <c r="AK872" i="20"/>
  <c r="X872" i="20" s="1"/>
  <c r="AL872" i="20"/>
  <c r="Y872" i="20" s="1"/>
  <c r="AM872" i="20"/>
  <c r="Z872" i="20" s="1"/>
  <c r="AN872" i="20"/>
  <c r="AA872" i="20" s="1"/>
  <c r="AF873" i="20"/>
  <c r="AH873" i="20"/>
  <c r="V873" i="20" s="1"/>
  <c r="AJ873" i="20"/>
  <c r="AK873" i="20"/>
  <c r="X873" i="20" s="1"/>
  <c r="AL873" i="20"/>
  <c r="Y873" i="20" s="1"/>
  <c r="AM873" i="20"/>
  <c r="Z873" i="20" s="1"/>
  <c r="AN873" i="20"/>
  <c r="AA873" i="20" s="1"/>
  <c r="AF874" i="20"/>
  <c r="AH874" i="20"/>
  <c r="AJ874" i="20"/>
  <c r="AK874" i="20"/>
  <c r="X874" i="20" s="1"/>
  <c r="AL874" i="20"/>
  <c r="Y874" i="20" s="1"/>
  <c r="AM874" i="20"/>
  <c r="Z874" i="20" s="1"/>
  <c r="AN874" i="20"/>
  <c r="AA874" i="20" s="1"/>
  <c r="AF875" i="20"/>
  <c r="AH875" i="20"/>
  <c r="V875" i="20" s="1"/>
  <c r="AJ875" i="20"/>
  <c r="AK875" i="20"/>
  <c r="X875" i="20" s="1"/>
  <c r="AL875" i="20"/>
  <c r="Y875" i="20" s="1"/>
  <c r="AM875" i="20"/>
  <c r="Z875" i="20" s="1"/>
  <c r="AN875" i="20"/>
  <c r="AA875" i="20" s="1"/>
  <c r="AF876" i="20"/>
  <c r="AH876" i="20"/>
  <c r="V876" i="20" s="1"/>
  <c r="AJ876" i="20"/>
  <c r="AK876" i="20"/>
  <c r="X876" i="20" s="1"/>
  <c r="AL876" i="20"/>
  <c r="Y876" i="20" s="1"/>
  <c r="AM876" i="20"/>
  <c r="Z876" i="20" s="1"/>
  <c r="AN876" i="20"/>
  <c r="AA876" i="20" s="1"/>
  <c r="AF877" i="20"/>
  <c r="AH877" i="20"/>
  <c r="V877" i="20" s="1"/>
  <c r="AJ877" i="20"/>
  <c r="AK877" i="20"/>
  <c r="X877" i="20" s="1"/>
  <c r="AL877" i="20"/>
  <c r="Y877" i="20" s="1"/>
  <c r="AM877" i="20"/>
  <c r="Z877" i="20" s="1"/>
  <c r="AN877" i="20"/>
  <c r="AA877" i="20" s="1"/>
  <c r="AF878" i="20"/>
  <c r="AH878" i="20"/>
  <c r="V878" i="20" s="1"/>
  <c r="AJ878" i="20"/>
  <c r="AK878" i="20"/>
  <c r="X878" i="20" s="1"/>
  <c r="AL878" i="20"/>
  <c r="Y878" i="20" s="1"/>
  <c r="AM878" i="20"/>
  <c r="Z878" i="20" s="1"/>
  <c r="AN878" i="20"/>
  <c r="AA878" i="20" s="1"/>
  <c r="AF879" i="20"/>
  <c r="AH879" i="20"/>
  <c r="V879" i="20" s="1"/>
  <c r="AJ879" i="20"/>
  <c r="AK879" i="20"/>
  <c r="X879" i="20" s="1"/>
  <c r="AL879" i="20"/>
  <c r="Y879" i="20" s="1"/>
  <c r="AM879" i="20"/>
  <c r="Z879" i="20" s="1"/>
  <c r="AN879" i="20"/>
  <c r="AA879" i="20" s="1"/>
  <c r="AF880" i="20"/>
  <c r="AH880" i="20"/>
  <c r="V880" i="20" s="1"/>
  <c r="AJ880" i="20"/>
  <c r="AK880" i="20"/>
  <c r="X880" i="20" s="1"/>
  <c r="AL880" i="20"/>
  <c r="Y880" i="20" s="1"/>
  <c r="AM880" i="20"/>
  <c r="Z880" i="20" s="1"/>
  <c r="AN880" i="20"/>
  <c r="AA880" i="20" s="1"/>
  <c r="AF881" i="20"/>
  <c r="AH881" i="20"/>
  <c r="V881" i="20" s="1"/>
  <c r="AJ881" i="20"/>
  <c r="AK881" i="20"/>
  <c r="X881" i="20" s="1"/>
  <c r="AL881" i="20"/>
  <c r="Y881" i="20" s="1"/>
  <c r="AM881" i="20"/>
  <c r="Z881" i="20" s="1"/>
  <c r="AN881" i="20"/>
  <c r="AA881" i="20" s="1"/>
  <c r="AF882" i="20"/>
  <c r="AH882" i="20"/>
  <c r="V882" i="20" s="1"/>
  <c r="AJ882" i="20"/>
  <c r="AK882" i="20"/>
  <c r="X882" i="20" s="1"/>
  <c r="AL882" i="20"/>
  <c r="Y882" i="20" s="1"/>
  <c r="AM882" i="20"/>
  <c r="Z882" i="20" s="1"/>
  <c r="AN882" i="20"/>
  <c r="AA882" i="20" s="1"/>
  <c r="AF883" i="20"/>
  <c r="AH883" i="20"/>
  <c r="V883" i="20" s="1"/>
  <c r="AJ883" i="20"/>
  <c r="AK883" i="20"/>
  <c r="X883" i="20" s="1"/>
  <c r="AL883" i="20"/>
  <c r="Y883" i="20" s="1"/>
  <c r="AM883" i="20"/>
  <c r="Z883" i="20" s="1"/>
  <c r="AN883" i="20"/>
  <c r="AA883" i="20" s="1"/>
  <c r="AF884" i="20"/>
  <c r="AH884" i="20"/>
  <c r="V884" i="20" s="1"/>
  <c r="AJ884" i="20"/>
  <c r="AK884" i="20"/>
  <c r="X884" i="20" s="1"/>
  <c r="AL884" i="20"/>
  <c r="Y884" i="20" s="1"/>
  <c r="AM884" i="20"/>
  <c r="Z884" i="20" s="1"/>
  <c r="AN884" i="20"/>
  <c r="AA884" i="20" s="1"/>
  <c r="AF885" i="20"/>
  <c r="AH885" i="20"/>
  <c r="V885" i="20" s="1"/>
  <c r="AJ885" i="20"/>
  <c r="AK885" i="20"/>
  <c r="X885" i="20" s="1"/>
  <c r="AL885" i="20"/>
  <c r="Y885" i="20" s="1"/>
  <c r="AM885" i="20"/>
  <c r="Z885" i="20" s="1"/>
  <c r="AN885" i="20"/>
  <c r="AA885" i="20" s="1"/>
  <c r="AF886" i="20"/>
  <c r="AH886" i="20"/>
  <c r="V886" i="20" s="1"/>
  <c r="AJ886" i="20"/>
  <c r="AK886" i="20"/>
  <c r="X886" i="20" s="1"/>
  <c r="AL886" i="20"/>
  <c r="Y886" i="20" s="1"/>
  <c r="AM886" i="20"/>
  <c r="Z886" i="20" s="1"/>
  <c r="AN886" i="20"/>
  <c r="AA886" i="20" s="1"/>
  <c r="AF887" i="20"/>
  <c r="AH887" i="20"/>
  <c r="V887" i="20" s="1"/>
  <c r="AJ887" i="20"/>
  <c r="AK887" i="20"/>
  <c r="X887" i="20" s="1"/>
  <c r="AL887" i="20"/>
  <c r="Y887" i="20" s="1"/>
  <c r="AM887" i="20"/>
  <c r="Z887" i="20" s="1"/>
  <c r="AN887" i="20"/>
  <c r="AA887" i="20" s="1"/>
  <c r="AF888" i="20"/>
  <c r="AH888" i="20"/>
  <c r="V888" i="20" s="1"/>
  <c r="AJ888" i="20"/>
  <c r="AK888" i="20"/>
  <c r="X888" i="20" s="1"/>
  <c r="AL888" i="20"/>
  <c r="Y888" i="20" s="1"/>
  <c r="AM888" i="20"/>
  <c r="Z888" i="20" s="1"/>
  <c r="AN888" i="20"/>
  <c r="AA888" i="20" s="1"/>
  <c r="AF889" i="20"/>
  <c r="AH889" i="20"/>
  <c r="V889" i="20" s="1"/>
  <c r="AJ889" i="20"/>
  <c r="AK889" i="20"/>
  <c r="X889" i="20" s="1"/>
  <c r="AL889" i="20"/>
  <c r="Y889" i="20" s="1"/>
  <c r="AM889" i="20"/>
  <c r="Z889" i="20" s="1"/>
  <c r="AN889" i="20"/>
  <c r="AA889" i="20" s="1"/>
  <c r="AF890" i="20"/>
  <c r="AH890" i="20"/>
  <c r="V890" i="20" s="1"/>
  <c r="AJ890" i="20"/>
  <c r="AK890" i="20"/>
  <c r="X890" i="20" s="1"/>
  <c r="AL890" i="20"/>
  <c r="Y890" i="20" s="1"/>
  <c r="AM890" i="20"/>
  <c r="Z890" i="20" s="1"/>
  <c r="AN890" i="20"/>
  <c r="AA890" i="20" s="1"/>
  <c r="AF891" i="20"/>
  <c r="AH891" i="20"/>
  <c r="V891" i="20" s="1"/>
  <c r="AJ891" i="20"/>
  <c r="AK891" i="20"/>
  <c r="X891" i="20" s="1"/>
  <c r="AL891" i="20"/>
  <c r="Y891" i="20" s="1"/>
  <c r="AM891" i="20"/>
  <c r="Z891" i="20" s="1"/>
  <c r="AN891" i="20"/>
  <c r="AA891" i="20" s="1"/>
  <c r="AF892" i="20"/>
  <c r="AH892" i="20"/>
  <c r="V892" i="20" s="1"/>
  <c r="AJ892" i="20"/>
  <c r="AK892" i="20"/>
  <c r="X892" i="20" s="1"/>
  <c r="AL892" i="20"/>
  <c r="Y892" i="20" s="1"/>
  <c r="AM892" i="20"/>
  <c r="Z892" i="20" s="1"/>
  <c r="AN892" i="20"/>
  <c r="AA892" i="20" s="1"/>
  <c r="AF893" i="20"/>
  <c r="AH893" i="20"/>
  <c r="V893" i="20" s="1"/>
  <c r="AJ893" i="20"/>
  <c r="AK893" i="20"/>
  <c r="X893" i="20" s="1"/>
  <c r="AL893" i="20"/>
  <c r="Y893" i="20" s="1"/>
  <c r="AM893" i="20"/>
  <c r="Z893" i="20" s="1"/>
  <c r="AN893" i="20"/>
  <c r="AA893" i="20" s="1"/>
  <c r="AF894" i="20"/>
  <c r="AH894" i="20"/>
  <c r="V894" i="20" s="1"/>
  <c r="AJ894" i="20"/>
  <c r="AK894" i="20"/>
  <c r="X894" i="20" s="1"/>
  <c r="AL894" i="20"/>
  <c r="Y894" i="20" s="1"/>
  <c r="AM894" i="20"/>
  <c r="Z894" i="20" s="1"/>
  <c r="AN894" i="20"/>
  <c r="AA894" i="20" s="1"/>
  <c r="AF895" i="20"/>
  <c r="AH895" i="20"/>
  <c r="V895" i="20" s="1"/>
  <c r="AJ895" i="20"/>
  <c r="AK895" i="20"/>
  <c r="X895" i="20" s="1"/>
  <c r="AL895" i="20"/>
  <c r="Y895" i="20" s="1"/>
  <c r="AM895" i="20"/>
  <c r="Z895" i="20" s="1"/>
  <c r="AN895" i="20"/>
  <c r="AA895" i="20" s="1"/>
  <c r="AF896" i="20"/>
  <c r="AH896" i="20"/>
  <c r="V896" i="20" s="1"/>
  <c r="AJ896" i="20"/>
  <c r="AK896" i="20"/>
  <c r="X896" i="20" s="1"/>
  <c r="AL896" i="20"/>
  <c r="Y896" i="20" s="1"/>
  <c r="AM896" i="20"/>
  <c r="Z896" i="20" s="1"/>
  <c r="AN896" i="20"/>
  <c r="AA896" i="20" s="1"/>
  <c r="AF897" i="20"/>
  <c r="AH897" i="20"/>
  <c r="AJ897" i="20"/>
  <c r="AK897" i="20"/>
  <c r="X897" i="20" s="1"/>
  <c r="AL897" i="20"/>
  <c r="Y897" i="20" s="1"/>
  <c r="AM897" i="20"/>
  <c r="Z897" i="20" s="1"/>
  <c r="AN897" i="20"/>
  <c r="AA897" i="20" s="1"/>
  <c r="AF898" i="20"/>
  <c r="AH898" i="20"/>
  <c r="V898" i="20" s="1"/>
  <c r="AJ898" i="20"/>
  <c r="AK898" i="20"/>
  <c r="X898" i="20" s="1"/>
  <c r="AL898" i="20"/>
  <c r="Y898" i="20" s="1"/>
  <c r="AM898" i="20"/>
  <c r="Z898" i="20" s="1"/>
  <c r="AN898" i="20"/>
  <c r="AA898" i="20" s="1"/>
  <c r="AK3" i="20"/>
  <c r="X3" i="20" s="1"/>
  <c r="AL3" i="20"/>
  <c r="Y3" i="20" s="1"/>
  <c r="AM3" i="20"/>
  <c r="Z3" i="20" s="1"/>
  <c r="AN3" i="20"/>
  <c r="AA3" i="20" s="1"/>
  <c r="AJ3" i="20"/>
  <c r="W3" i="20" s="1"/>
  <c r="AH3" i="20"/>
  <c r="AQ3" i="20" s="1"/>
  <c r="D7" i="27"/>
  <c r="H6" i="27"/>
  <c r="D5" i="27"/>
  <c r="I5" i="27"/>
  <c r="K9" i="27"/>
  <c r="E7" i="27"/>
  <c r="F8" i="27"/>
  <c r="K6" i="27"/>
  <c r="H10" i="27"/>
  <c r="G8" i="27"/>
  <c r="F6" i="27"/>
  <c r="J8" i="27"/>
  <c r="F10" i="27"/>
  <c r="F5" i="27"/>
  <c r="E10" i="27"/>
  <c r="F3" i="27"/>
  <c r="G7" i="27"/>
  <c r="J4" i="27"/>
  <c r="K3" i="27"/>
  <c r="G5" i="27"/>
  <c r="D10" i="27"/>
  <c r="D9" i="27"/>
  <c r="G6" i="27"/>
  <c r="F4" i="27"/>
  <c r="E4" i="27"/>
  <c r="J5" i="27"/>
  <c r="D3" i="27"/>
  <c r="I6" i="27"/>
  <c r="I10" i="27"/>
  <c r="K7" i="27"/>
  <c r="D6" i="27"/>
  <c r="J3" i="27"/>
  <c r="K8" i="27"/>
  <c r="E8" i="27"/>
  <c r="G3" i="27"/>
  <c r="F7" i="27"/>
  <c r="J7" i="27"/>
  <c r="I3" i="27"/>
  <c r="K4" i="27"/>
  <c r="J6" i="27"/>
  <c r="I7" i="27"/>
  <c r="J10" i="27"/>
  <c r="H9" i="27"/>
  <c r="I9" i="27"/>
  <c r="I8" i="27"/>
  <c r="G9" i="27"/>
  <c r="E6" i="27"/>
  <c r="G10" i="27"/>
  <c r="E9" i="27"/>
  <c r="H5" i="27"/>
  <c r="I4" i="27"/>
  <c r="H8" i="27"/>
  <c r="E5" i="27"/>
  <c r="H7" i="27"/>
  <c r="D12" i="27"/>
  <c r="G4" i="27"/>
  <c r="D8" i="27"/>
  <c r="H3" i="27"/>
  <c r="K10" i="27"/>
  <c r="E3" i="27"/>
  <c r="H4" i="27"/>
  <c r="K5" i="27"/>
  <c r="J9" i="27"/>
  <c r="D4" i="27"/>
  <c r="F9" i="27"/>
  <c r="AA907" i="20" l="1"/>
  <c r="AA639" i="20"/>
  <c r="V667" i="20"/>
  <c r="AQ667" i="20"/>
  <c r="V897" i="20"/>
  <c r="AQ897" i="20"/>
  <c r="V3" i="20"/>
  <c r="V874" i="20"/>
  <c r="AQ874" i="20"/>
  <c r="Z907" i="20"/>
  <c r="AQ131" i="20"/>
  <c r="AQ119" i="20"/>
  <c r="AQ107" i="20"/>
  <c r="AQ95" i="20"/>
  <c r="AQ83" i="20"/>
  <c r="AQ71" i="20"/>
  <c r="AQ59" i="20"/>
  <c r="AQ47" i="20"/>
  <c r="AQ35" i="20"/>
  <c r="AQ23" i="20"/>
  <c r="AQ16" i="20"/>
  <c r="AQ834" i="20"/>
  <c r="AQ822" i="20"/>
  <c r="AQ750" i="20"/>
  <c r="AQ714" i="20"/>
  <c r="AQ630" i="20"/>
  <c r="AQ510" i="20"/>
  <c r="AQ402" i="20"/>
  <c r="AQ306" i="20"/>
  <c r="AQ294" i="20"/>
  <c r="AQ282" i="20"/>
  <c r="AQ246" i="20"/>
  <c r="AQ215" i="20"/>
  <c r="AQ467" i="20"/>
  <c r="AQ455" i="20"/>
  <c r="AQ443" i="20"/>
  <c r="AQ431" i="20"/>
  <c r="AQ419" i="20"/>
  <c r="AQ407" i="20"/>
  <c r="AQ395" i="20"/>
  <c r="AQ383" i="20"/>
  <c r="AQ371" i="20"/>
  <c r="AQ359" i="20"/>
  <c r="AQ347" i="20"/>
  <c r="AQ335" i="20"/>
  <c r="AQ323" i="20"/>
  <c r="AQ311" i="20"/>
  <c r="AQ299" i="20"/>
  <c r="AQ287" i="20"/>
  <c r="AQ275" i="20"/>
  <c r="AQ263" i="20"/>
  <c r="AQ251" i="20"/>
  <c r="AQ232" i="20"/>
  <c r="AQ220" i="20"/>
  <c r="AQ208" i="20"/>
  <c r="AQ196" i="20"/>
  <c r="AQ184" i="20"/>
  <c r="AQ172" i="20"/>
  <c r="AQ160" i="20"/>
  <c r="AQ148" i="20"/>
  <c r="AQ136" i="20"/>
  <c r="AQ124" i="20"/>
  <c r="AQ112" i="20"/>
  <c r="AQ100" i="20"/>
  <c r="AQ88" i="20"/>
  <c r="AQ76" i="20"/>
  <c r="AQ64" i="20"/>
  <c r="AQ52" i="20"/>
  <c r="AQ40" i="20"/>
  <c r="AQ28" i="20"/>
  <c r="AQ9" i="20"/>
  <c r="AQ899" i="20"/>
  <c r="AQ894" i="20"/>
  <c r="AQ870" i="20"/>
  <c r="AQ738" i="20"/>
  <c r="AQ654" i="20"/>
  <c r="AQ618" i="20"/>
  <c r="AQ546" i="20"/>
  <c r="AQ438" i="20"/>
  <c r="AQ378" i="20"/>
  <c r="AQ791" i="20"/>
  <c r="AQ731" i="20"/>
  <c r="AQ599" i="20"/>
  <c r="AQ563" i="20"/>
  <c r="AQ724" i="20"/>
  <c r="AQ712" i="20"/>
  <c r="AQ700" i="20"/>
  <c r="AQ688" i="20"/>
  <c r="AQ676" i="20"/>
  <c r="AQ664" i="20"/>
  <c r="AQ652" i="20"/>
  <c r="AQ640" i="20"/>
  <c r="AQ628" i="20"/>
  <c r="AQ616" i="20"/>
  <c r="AQ604" i="20"/>
  <c r="AQ592" i="20"/>
  <c r="AQ580" i="20"/>
  <c r="AQ568" i="20"/>
  <c r="AQ556" i="20"/>
  <c r="AQ544" i="20"/>
  <c r="AQ532" i="20"/>
  <c r="AQ520" i="20"/>
  <c r="AQ508" i="20"/>
  <c r="AQ496" i="20"/>
  <c r="AQ484" i="20"/>
  <c r="AQ472" i="20"/>
  <c r="AQ460" i="20"/>
  <c r="AQ448" i="20"/>
  <c r="AQ436" i="20"/>
  <c r="AQ424" i="20"/>
  <c r="AQ412" i="20"/>
  <c r="AQ400" i="20"/>
  <c r="AQ388" i="20"/>
  <c r="AQ376" i="20"/>
  <c r="AQ364" i="20"/>
  <c r="AQ352" i="20"/>
  <c r="AQ340" i="20"/>
  <c r="AQ328" i="20"/>
  <c r="AQ316" i="20"/>
  <c r="AQ304" i="20"/>
  <c r="AQ292" i="20"/>
  <c r="AQ280" i="20"/>
  <c r="AQ268" i="20"/>
  <c r="AQ256" i="20"/>
  <c r="AQ244" i="20"/>
  <c r="AQ237" i="20"/>
  <c r="AQ225" i="20"/>
  <c r="AQ213" i="20"/>
  <c r="AQ201" i="20"/>
  <c r="AQ189" i="20"/>
  <c r="AQ177" i="20"/>
  <c r="AQ165" i="20"/>
  <c r="AQ153" i="20"/>
  <c r="AQ141" i="20"/>
  <c r="AQ129" i="20"/>
  <c r="AQ117" i="20"/>
  <c r="AQ105" i="20"/>
  <c r="AQ93" i="20"/>
  <c r="AQ81" i="20"/>
  <c r="AQ69" i="20"/>
  <c r="AQ57" i="20"/>
  <c r="AQ45" i="20"/>
  <c r="AQ33" i="20"/>
  <c r="AQ14" i="20"/>
  <c r="AQ810" i="20"/>
  <c r="AQ774" i="20"/>
  <c r="AQ486" i="20"/>
  <c r="AQ390" i="20"/>
  <c r="AQ270" i="20"/>
  <c r="AQ227" i="20"/>
  <c r="AQ851" i="20"/>
  <c r="AQ743" i="20"/>
  <c r="AQ647" i="20"/>
  <c r="X907" i="20"/>
  <c r="AQ856" i="20"/>
  <c r="AQ844" i="20"/>
  <c r="AQ832" i="20"/>
  <c r="AQ772" i="20"/>
  <c r="AQ873" i="20"/>
  <c r="AQ861" i="20"/>
  <c r="AQ849" i="20"/>
  <c r="AQ837" i="20"/>
  <c r="AQ825" i="20"/>
  <c r="AQ813" i="20"/>
  <c r="AQ801" i="20"/>
  <c r="AQ789" i="20"/>
  <c r="AQ777" i="20"/>
  <c r="AQ765" i="20"/>
  <c r="AQ753" i="20"/>
  <c r="AQ741" i="20"/>
  <c r="AQ729" i="20"/>
  <c r="AQ717" i="20"/>
  <c r="AQ705" i="20"/>
  <c r="AQ693" i="20"/>
  <c r="AQ681" i="20"/>
  <c r="AQ669" i="20"/>
  <c r="AQ657" i="20"/>
  <c r="AQ645" i="20"/>
  <c r="AQ633" i="20"/>
  <c r="AQ621" i="20"/>
  <c r="AQ609" i="20"/>
  <c r="AQ597" i="20"/>
  <c r="AQ585" i="20"/>
  <c r="AQ573" i="20"/>
  <c r="AQ561" i="20"/>
  <c r="AQ549" i="20"/>
  <c r="AQ537" i="20"/>
  <c r="AQ525" i="20"/>
  <c r="AQ513" i="20"/>
  <c r="AQ501" i="20"/>
  <c r="AQ489" i="20"/>
  <c r="AQ477" i="20"/>
  <c r="AQ465" i="20"/>
  <c r="AQ453" i="20"/>
  <c r="AQ441" i="20"/>
  <c r="AQ429" i="20"/>
  <c r="AQ417" i="20"/>
  <c r="AQ405" i="20"/>
  <c r="AQ393" i="20"/>
  <c r="AQ381" i="20"/>
  <c r="AQ369" i="20"/>
  <c r="AQ357" i="20"/>
  <c r="AQ345" i="20"/>
  <c r="AQ333" i="20"/>
  <c r="AQ321" i="20"/>
  <c r="AQ309" i="20"/>
  <c r="AQ297" i="20"/>
  <c r="AQ285" i="20"/>
  <c r="AQ273" i="20"/>
  <c r="AQ261" i="20"/>
  <c r="AQ249" i="20"/>
  <c r="AQ242" i="20"/>
  <c r="AQ230" i="20"/>
  <c r="AQ218" i="20"/>
  <c r="AQ206" i="20"/>
  <c r="AQ194" i="20"/>
  <c r="AQ182" i="20"/>
  <c r="AQ170" i="20"/>
  <c r="AQ158" i="20"/>
  <c r="AQ146" i="20"/>
  <c r="AQ134" i="20"/>
  <c r="AQ122" i="20"/>
  <c r="AQ110" i="20"/>
  <c r="AQ98" i="20"/>
  <c r="AQ86" i="20"/>
  <c r="AQ74" i="20"/>
  <c r="AQ62" i="20"/>
  <c r="AQ50" i="20"/>
  <c r="AQ38" i="20"/>
  <c r="AQ26" i="20"/>
  <c r="AQ19" i="20"/>
  <c r="AQ7" i="20"/>
  <c r="AQ702" i="20"/>
  <c r="AQ570" i="20"/>
  <c r="AQ450" i="20"/>
  <c r="AQ414" i="20"/>
  <c r="AQ330" i="20"/>
  <c r="AQ318" i="20"/>
  <c r="AQ203" i="20"/>
  <c r="AQ887" i="20"/>
  <c r="AQ839" i="20"/>
  <c r="AQ779" i="20"/>
  <c r="AQ695" i="20"/>
  <c r="AQ671" i="20"/>
  <c r="AQ659" i="20"/>
  <c r="AQ635" i="20"/>
  <c r="AQ551" i="20"/>
  <c r="AQ539" i="20"/>
  <c r="AQ515" i="20"/>
  <c r="AQ491" i="20"/>
  <c r="AQ820" i="20"/>
  <c r="AQ796" i="20"/>
  <c r="AQ784" i="20"/>
  <c r="AQ748" i="20"/>
  <c r="AQ890" i="20"/>
  <c r="AQ878" i="20"/>
  <c r="AQ866" i="20"/>
  <c r="AQ854" i="20"/>
  <c r="AQ842" i="20"/>
  <c r="AQ830" i="20"/>
  <c r="AQ818" i="20"/>
  <c r="AQ806" i="20"/>
  <c r="AQ794" i="20"/>
  <c r="AQ782" i="20"/>
  <c r="AQ770" i="20"/>
  <c r="AQ758" i="20"/>
  <c r="AQ746" i="20"/>
  <c r="AQ734" i="20"/>
  <c r="AQ722" i="20"/>
  <c r="AQ710" i="20"/>
  <c r="AQ698" i="20"/>
  <c r="AQ686" i="20"/>
  <c r="AQ674" i="20"/>
  <c r="AQ662" i="20"/>
  <c r="AQ650" i="20"/>
  <c r="AQ638" i="20"/>
  <c r="AQ626" i="20"/>
  <c r="AQ614" i="20"/>
  <c r="AQ602" i="20"/>
  <c r="AQ590" i="20"/>
  <c r="AQ578" i="20"/>
  <c r="AQ566" i="20"/>
  <c r="AQ554" i="20"/>
  <c r="AQ542" i="20"/>
  <c r="AQ530" i="20"/>
  <c r="AQ518" i="20"/>
  <c r="AQ506" i="20"/>
  <c r="AQ494" i="20"/>
  <c r="AQ482" i="20"/>
  <c r="AQ470" i="20"/>
  <c r="AQ458" i="20"/>
  <c r="AQ446" i="20"/>
  <c r="AQ434" i="20"/>
  <c r="AQ422" i="20"/>
  <c r="AQ410" i="20"/>
  <c r="AQ398" i="20"/>
  <c r="AQ386" i="20"/>
  <c r="AQ374" i="20"/>
  <c r="AQ362" i="20"/>
  <c r="AQ350" i="20"/>
  <c r="AQ338" i="20"/>
  <c r="AQ326" i="20"/>
  <c r="AQ314" i="20"/>
  <c r="AQ302" i="20"/>
  <c r="AQ290" i="20"/>
  <c r="AQ278" i="20"/>
  <c r="AQ266" i="20"/>
  <c r="AQ254" i="20"/>
  <c r="AQ235" i="20"/>
  <c r="AQ223" i="20"/>
  <c r="AQ211" i="20"/>
  <c r="AQ199" i="20"/>
  <c r="AQ187" i="20"/>
  <c r="AQ175" i="20"/>
  <c r="AQ163" i="20"/>
  <c r="AQ151" i="20"/>
  <c r="AQ139" i="20"/>
  <c r="AQ127" i="20"/>
  <c r="AQ115" i="20"/>
  <c r="AQ103" i="20"/>
  <c r="AQ91" i="20"/>
  <c r="AQ79" i="20"/>
  <c r="AQ67" i="20"/>
  <c r="AQ55" i="20"/>
  <c r="AQ43" i="20"/>
  <c r="AQ31" i="20"/>
  <c r="AQ12" i="20"/>
  <c r="AQ5" i="20"/>
  <c r="AQ594" i="20"/>
  <c r="AQ366" i="20"/>
  <c r="AQ342" i="20"/>
  <c r="AQ167" i="20"/>
  <c r="AQ155" i="20"/>
  <c r="AQ827" i="20"/>
  <c r="AQ683" i="20"/>
  <c r="AQ623" i="20"/>
  <c r="AQ611" i="20"/>
  <c r="AQ808" i="20"/>
  <c r="AQ760" i="20"/>
  <c r="AQ736" i="20"/>
  <c r="AQ885" i="20"/>
  <c r="AQ895" i="20"/>
  <c r="AQ883" i="20"/>
  <c r="AQ871" i="20"/>
  <c r="AQ859" i="20"/>
  <c r="AQ847" i="20"/>
  <c r="AQ835" i="20"/>
  <c r="AQ823" i="20"/>
  <c r="AQ811" i="20"/>
  <c r="AQ799" i="20"/>
  <c r="AQ787" i="20"/>
  <c r="AQ775" i="20"/>
  <c r="AQ763" i="20"/>
  <c r="AQ751" i="20"/>
  <c r="AQ739" i="20"/>
  <c r="AQ727" i="20"/>
  <c r="AQ715" i="20"/>
  <c r="AQ703" i="20"/>
  <c r="AQ691" i="20"/>
  <c r="AQ679" i="20"/>
  <c r="AQ655" i="20"/>
  <c r="AQ643" i="20"/>
  <c r="AQ631" i="20"/>
  <c r="AQ619" i="20"/>
  <c r="AQ607" i="20"/>
  <c r="AQ595" i="20"/>
  <c r="AQ583" i="20"/>
  <c r="AQ571" i="20"/>
  <c r="AQ559" i="20"/>
  <c r="AQ547" i="20"/>
  <c r="AQ535" i="20"/>
  <c r="AQ523" i="20"/>
  <c r="AQ511" i="20"/>
  <c r="AQ499" i="20"/>
  <c r="AQ487" i="20"/>
  <c r="AQ475" i="20"/>
  <c r="AQ463" i="20"/>
  <c r="AQ451" i="20"/>
  <c r="AQ439" i="20"/>
  <c r="AQ427" i="20"/>
  <c r="AQ415" i="20"/>
  <c r="AQ403" i="20"/>
  <c r="AQ391" i="20"/>
  <c r="AQ379" i="20"/>
  <c r="AQ367" i="20"/>
  <c r="AQ355" i="20"/>
  <c r="AQ343" i="20"/>
  <c r="AQ331" i="20"/>
  <c r="AQ319" i="20"/>
  <c r="AQ307" i="20"/>
  <c r="AQ295" i="20"/>
  <c r="AQ283" i="20"/>
  <c r="AQ271" i="20"/>
  <c r="AQ259" i="20"/>
  <c r="AQ247" i="20"/>
  <c r="AQ240" i="20"/>
  <c r="AQ228" i="20"/>
  <c r="AQ216" i="20"/>
  <c r="AQ204" i="20"/>
  <c r="AQ192" i="20"/>
  <c r="AQ180" i="20"/>
  <c r="AQ168" i="20"/>
  <c r="AQ156" i="20"/>
  <c r="AQ144" i="20"/>
  <c r="AQ132" i="20"/>
  <c r="AQ120" i="20"/>
  <c r="AQ108" i="20"/>
  <c r="AQ96" i="20"/>
  <c r="AQ84" i="20"/>
  <c r="AQ72" i="20"/>
  <c r="AQ60" i="20"/>
  <c r="AQ48" i="20"/>
  <c r="AQ36" i="20"/>
  <c r="AQ24" i="20"/>
  <c r="AQ17" i="20"/>
  <c r="AQ798" i="20"/>
  <c r="AQ558" i="20"/>
  <c r="AQ522" i="20"/>
  <c r="AQ354" i="20"/>
  <c r="AQ239" i="20"/>
  <c r="Y907" i="20"/>
  <c r="AQ767" i="20"/>
  <c r="AQ479" i="20"/>
  <c r="AQ868" i="20"/>
  <c r="AQ888" i="20"/>
  <c r="AQ876" i="20"/>
  <c r="AQ864" i="20"/>
  <c r="AQ852" i="20"/>
  <c r="AQ840" i="20"/>
  <c r="AQ828" i="20"/>
  <c r="AQ816" i="20"/>
  <c r="AQ804" i="20"/>
  <c r="AQ792" i="20"/>
  <c r="AQ780" i="20"/>
  <c r="AQ768" i="20"/>
  <c r="AQ756" i="20"/>
  <c r="AQ744" i="20"/>
  <c r="AQ732" i="20"/>
  <c r="AQ720" i="20"/>
  <c r="AQ708" i="20"/>
  <c r="AQ696" i="20"/>
  <c r="AQ684" i="20"/>
  <c r="AQ672" i="20"/>
  <c r="AQ660" i="20"/>
  <c r="AQ648" i="20"/>
  <c r="AQ636" i="20"/>
  <c r="AQ624" i="20"/>
  <c r="AQ612" i="20"/>
  <c r="AQ600" i="20"/>
  <c r="AQ588" i="20"/>
  <c r="AQ576" i="20"/>
  <c r="AQ564" i="20"/>
  <c r="AQ552" i="20"/>
  <c r="AQ540" i="20"/>
  <c r="AQ528" i="20"/>
  <c r="AQ516" i="20"/>
  <c r="AQ504" i="20"/>
  <c r="AQ492" i="20"/>
  <c r="AQ480" i="20"/>
  <c r="AQ468" i="20"/>
  <c r="AQ456" i="20"/>
  <c r="AQ444" i="20"/>
  <c r="AQ432" i="20"/>
  <c r="AQ420" i="20"/>
  <c r="AQ408" i="20"/>
  <c r="AQ396" i="20"/>
  <c r="AQ384" i="20"/>
  <c r="AQ372" i="20"/>
  <c r="AQ360" i="20"/>
  <c r="AQ348" i="20"/>
  <c r="AQ336" i="20"/>
  <c r="AQ324" i="20"/>
  <c r="AQ312" i="20"/>
  <c r="AQ300" i="20"/>
  <c r="AQ288" i="20"/>
  <c r="AQ276" i="20"/>
  <c r="AQ264" i="20"/>
  <c r="AQ252" i="20"/>
  <c r="AQ233" i="20"/>
  <c r="AQ221" i="20"/>
  <c r="AQ209" i="20"/>
  <c r="AQ197" i="20"/>
  <c r="AQ185" i="20"/>
  <c r="AQ173" i="20"/>
  <c r="AQ161" i="20"/>
  <c r="AQ149" i="20"/>
  <c r="AQ137" i="20"/>
  <c r="AQ125" i="20"/>
  <c r="AQ113" i="20"/>
  <c r="AQ101" i="20"/>
  <c r="AQ89" i="20"/>
  <c r="AQ77" i="20"/>
  <c r="AQ65" i="20"/>
  <c r="AQ53" i="20"/>
  <c r="AQ41" i="20"/>
  <c r="AQ29" i="20"/>
  <c r="AQ10" i="20"/>
  <c r="AQ900" i="20"/>
  <c r="AQ666" i="20"/>
  <c r="AQ179" i="20"/>
  <c r="AQ143" i="20"/>
  <c r="AQ875" i="20"/>
  <c r="AQ527" i="20"/>
  <c r="AQ893" i="20"/>
  <c r="AQ881" i="20"/>
  <c r="AQ869" i="20"/>
  <c r="AQ857" i="20"/>
  <c r="AQ845" i="20"/>
  <c r="AQ833" i="20"/>
  <c r="AQ821" i="20"/>
  <c r="AQ809" i="20"/>
  <c r="AQ797" i="20"/>
  <c r="AQ785" i="20"/>
  <c r="AQ773" i="20"/>
  <c r="AQ761" i="20"/>
  <c r="AQ749" i="20"/>
  <c r="AQ737" i="20"/>
  <c r="AQ725" i="20"/>
  <c r="AQ713" i="20"/>
  <c r="AQ701" i="20"/>
  <c r="AQ689" i="20"/>
  <c r="AQ677" i="20"/>
  <c r="AQ665" i="20"/>
  <c r="AQ653" i="20"/>
  <c r="AQ641" i="20"/>
  <c r="AQ629" i="20"/>
  <c r="AQ617" i="20"/>
  <c r="AQ605" i="20"/>
  <c r="AQ593" i="20"/>
  <c r="AQ581" i="20"/>
  <c r="AQ569" i="20"/>
  <c r="AQ557" i="20"/>
  <c r="AQ545" i="20"/>
  <c r="AQ533" i="20"/>
  <c r="AQ521" i="20"/>
  <c r="AQ509" i="20"/>
  <c r="AQ497" i="20"/>
  <c r="AQ485" i="20"/>
  <c r="AQ473" i="20"/>
  <c r="AQ461" i="20"/>
  <c r="AQ449" i="20"/>
  <c r="AQ437" i="20"/>
  <c r="AQ425" i="20"/>
  <c r="AQ413" i="20"/>
  <c r="AQ401" i="20"/>
  <c r="AQ389" i="20"/>
  <c r="AQ377" i="20"/>
  <c r="AQ365" i="20"/>
  <c r="AQ353" i="20"/>
  <c r="AQ341" i="20"/>
  <c r="AQ329" i="20"/>
  <c r="AQ317" i="20"/>
  <c r="AQ305" i="20"/>
  <c r="AQ293" i="20"/>
  <c r="AQ281" i="20"/>
  <c r="AQ269" i="20"/>
  <c r="AQ257" i="20"/>
  <c r="AQ245" i="20"/>
  <c r="AQ238" i="20"/>
  <c r="AQ226" i="20"/>
  <c r="AQ214" i="20"/>
  <c r="AQ202" i="20"/>
  <c r="AQ190" i="20"/>
  <c r="AQ178" i="20"/>
  <c r="AQ166" i="20"/>
  <c r="AQ154" i="20"/>
  <c r="AQ142" i="20"/>
  <c r="AQ130" i="20"/>
  <c r="AQ118" i="20"/>
  <c r="AQ106" i="20"/>
  <c r="AQ94" i="20"/>
  <c r="AQ82" i="20"/>
  <c r="AQ70" i="20"/>
  <c r="AQ58" i="20"/>
  <c r="AQ46" i="20"/>
  <c r="AQ34" i="20"/>
  <c r="AQ22" i="20"/>
  <c r="AQ15" i="20"/>
  <c r="AQ786" i="20"/>
  <c r="AQ678" i="20"/>
  <c r="AQ534" i="20"/>
  <c r="AQ474" i="20"/>
  <c r="AQ462" i="20"/>
  <c r="AQ755" i="20"/>
  <c r="AQ503" i="20"/>
  <c r="AQ898" i="20"/>
  <c r="AQ850" i="20"/>
  <c r="AQ838" i="20"/>
  <c r="AQ826" i="20"/>
  <c r="AQ814" i="20"/>
  <c r="AQ802" i="20"/>
  <c r="AQ790" i="20"/>
  <c r="AQ778" i="20"/>
  <c r="AQ766" i="20"/>
  <c r="AQ754" i="20"/>
  <c r="AQ742" i="20"/>
  <c r="AQ730" i="20"/>
  <c r="AQ718" i="20"/>
  <c r="AQ706" i="20"/>
  <c r="AQ694" i="20"/>
  <c r="AQ682" i="20"/>
  <c r="AQ670" i="20"/>
  <c r="AQ658" i="20"/>
  <c r="AQ646" i="20"/>
  <c r="AQ634" i="20"/>
  <c r="AQ622" i="20"/>
  <c r="AQ610" i="20"/>
  <c r="AQ598" i="20"/>
  <c r="AQ586" i="20"/>
  <c r="AQ574" i="20"/>
  <c r="AQ562" i="20"/>
  <c r="AQ550" i="20"/>
  <c r="AQ538" i="20"/>
  <c r="AQ526" i="20"/>
  <c r="AQ514" i="20"/>
  <c r="AQ502" i="20"/>
  <c r="AQ490" i="20"/>
  <c r="AQ478" i="20"/>
  <c r="AQ466" i="20"/>
  <c r="AQ454" i="20"/>
  <c r="AQ442" i="20"/>
  <c r="AQ430" i="20"/>
  <c r="AQ418" i="20"/>
  <c r="AQ406" i="20"/>
  <c r="AQ394" i="20"/>
  <c r="AQ382" i="20"/>
  <c r="AQ370" i="20"/>
  <c r="AQ358" i="20"/>
  <c r="AQ346" i="20"/>
  <c r="AQ334" i="20"/>
  <c r="AQ322" i="20"/>
  <c r="AQ310" i="20"/>
  <c r="AQ298" i="20"/>
  <c r="AQ286" i="20"/>
  <c r="AQ274" i="20"/>
  <c r="AQ262" i="20"/>
  <c r="AQ250" i="20"/>
  <c r="AQ243" i="20"/>
  <c r="AQ231" i="20"/>
  <c r="AQ219" i="20"/>
  <c r="AQ207" i="20"/>
  <c r="AQ195" i="20"/>
  <c r="AQ183" i="20"/>
  <c r="AQ171" i="20"/>
  <c r="AQ159" i="20"/>
  <c r="AQ147" i="20"/>
  <c r="AQ135" i="20"/>
  <c r="AQ123" i="20"/>
  <c r="AQ111" i="20"/>
  <c r="AQ99" i="20"/>
  <c r="AQ87" i="20"/>
  <c r="AQ75" i="20"/>
  <c r="AQ63" i="20"/>
  <c r="AQ51" i="20"/>
  <c r="AQ39" i="20"/>
  <c r="AQ27" i="20"/>
  <c r="AQ20" i="20"/>
  <c r="AQ8" i="20"/>
  <c r="AQ606" i="20"/>
  <c r="AQ498" i="20"/>
  <c r="AQ258" i="20"/>
  <c r="AQ191" i="20"/>
  <c r="AQ863" i="20"/>
  <c r="AQ815" i="20"/>
  <c r="AQ803" i="20"/>
  <c r="AQ719" i="20"/>
  <c r="AQ707" i="20"/>
  <c r="AQ587" i="20"/>
  <c r="AQ575" i="20"/>
  <c r="AQ892" i="20"/>
  <c r="AQ880" i="20"/>
  <c r="AQ886" i="20"/>
  <c r="AQ862" i="20"/>
  <c r="AQ891" i="20"/>
  <c r="AQ879" i="20"/>
  <c r="AQ867" i="20"/>
  <c r="AQ855" i="20"/>
  <c r="AQ843" i="20"/>
  <c r="AQ831" i="20"/>
  <c r="AQ819" i="20"/>
  <c r="AQ807" i="20"/>
  <c r="AQ795" i="20"/>
  <c r="AQ783" i="20"/>
  <c r="AQ771" i="20"/>
  <c r="AQ759" i="20"/>
  <c r="AQ747" i="20"/>
  <c r="AQ735" i="20"/>
  <c r="AQ723" i="20"/>
  <c r="AQ711" i="20"/>
  <c r="AQ699" i="20"/>
  <c r="AQ687" i="20"/>
  <c r="AQ675" i="20"/>
  <c r="AQ663" i="20"/>
  <c r="AQ651" i="20"/>
  <c r="AQ639" i="20"/>
  <c r="AQ627" i="20"/>
  <c r="AQ615" i="20"/>
  <c r="AQ603" i="20"/>
  <c r="AQ591" i="20"/>
  <c r="AQ579" i="20"/>
  <c r="AQ567" i="20"/>
  <c r="AQ555" i="20"/>
  <c r="AQ543" i="20"/>
  <c r="AQ531" i="20"/>
  <c r="AQ519" i="20"/>
  <c r="AQ507" i="20"/>
  <c r="AQ495" i="20"/>
  <c r="AQ483" i="20"/>
  <c r="AQ471" i="20"/>
  <c r="AQ459" i="20"/>
  <c r="AQ447" i="20"/>
  <c r="AQ435" i="20"/>
  <c r="AQ423" i="20"/>
  <c r="AQ411" i="20"/>
  <c r="AQ399" i="20"/>
  <c r="AQ387" i="20"/>
  <c r="AQ375" i="20"/>
  <c r="AQ363" i="20"/>
  <c r="AQ351" i="20"/>
  <c r="AQ339" i="20"/>
  <c r="AQ327" i="20"/>
  <c r="AQ315" i="20"/>
  <c r="AQ303" i="20"/>
  <c r="AQ291" i="20"/>
  <c r="AQ279" i="20"/>
  <c r="AQ267" i="20"/>
  <c r="AQ255" i="20"/>
  <c r="AQ236" i="20"/>
  <c r="AQ224" i="20"/>
  <c r="AQ212" i="20"/>
  <c r="AQ200" i="20"/>
  <c r="AQ188" i="20"/>
  <c r="AQ176" i="20"/>
  <c r="AQ164" i="20"/>
  <c r="AQ152" i="20"/>
  <c r="AQ140" i="20"/>
  <c r="AQ128" i="20"/>
  <c r="AQ116" i="20"/>
  <c r="AQ104" i="20"/>
  <c r="AQ92" i="20"/>
  <c r="AQ80" i="20"/>
  <c r="AQ68" i="20"/>
  <c r="AQ56" i="20"/>
  <c r="AQ44" i="20"/>
  <c r="AQ32" i="20"/>
  <c r="AQ13" i="20"/>
  <c r="AQ858" i="20"/>
  <c r="AQ762" i="20"/>
  <c r="AQ726" i="20"/>
  <c r="AQ582" i="20"/>
  <c r="AQ426" i="20"/>
  <c r="AQ884" i="20"/>
  <c r="AQ860" i="20"/>
  <c r="AQ836" i="20"/>
  <c r="AQ824" i="20"/>
  <c r="AQ800" i="20"/>
  <c r="AQ788" i="20"/>
  <c r="AQ764" i="20"/>
  <c r="AQ752" i="20"/>
  <c r="AQ704" i="20"/>
  <c r="AQ680" i="20"/>
  <c r="AQ668" i="20"/>
  <c r="AQ656" i="20"/>
  <c r="AQ632" i="20"/>
  <c r="AQ596" i="20"/>
  <c r="AQ584" i="20"/>
  <c r="AQ560" i="20"/>
  <c r="AQ548" i="20"/>
  <c r="AQ536" i="20"/>
  <c r="AQ524" i="20"/>
  <c r="AQ512" i="20"/>
  <c r="AQ500" i="20"/>
  <c r="AQ488" i="20"/>
  <c r="AQ476" i="20"/>
  <c r="AQ464" i="20"/>
  <c r="AQ452" i="20"/>
  <c r="AQ440" i="20"/>
  <c r="AQ428" i="20"/>
  <c r="AQ416" i="20"/>
  <c r="AQ404" i="20"/>
  <c r="AQ392" i="20"/>
  <c r="AQ380" i="20"/>
  <c r="AQ368" i="20"/>
  <c r="AQ356" i="20"/>
  <c r="AQ344" i="20"/>
  <c r="AQ332" i="20"/>
  <c r="AQ320" i="20"/>
  <c r="AQ308" i="20"/>
  <c r="AQ296" i="20"/>
  <c r="AQ284" i="20"/>
  <c r="AQ272" i="20"/>
  <c r="AQ260" i="20"/>
  <c r="AQ248" i="20"/>
  <c r="AQ241" i="20"/>
  <c r="AQ229" i="20"/>
  <c r="AQ217" i="20"/>
  <c r="AQ205" i="20"/>
  <c r="AQ193" i="20"/>
  <c r="AQ181" i="20"/>
  <c r="AQ169" i="20"/>
  <c r="AQ157" i="20"/>
  <c r="AQ145" i="20"/>
  <c r="AQ133" i="20"/>
  <c r="AQ121" i="20"/>
  <c r="AQ109" i="20"/>
  <c r="AQ97" i="20"/>
  <c r="AQ85" i="20"/>
  <c r="AQ73" i="20"/>
  <c r="AQ61" i="20"/>
  <c r="AQ49" i="20"/>
  <c r="AQ37" i="20"/>
  <c r="AQ25" i="20"/>
  <c r="AQ18" i="20"/>
  <c r="AQ6" i="20"/>
  <c r="AQ882" i="20"/>
  <c r="AQ846" i="20"/>
  <c r="AQ690" i="20"/>
  <c r="AQ642" i="20"/>
  <c r="AQ896" i="20"/>
  <c r="AQ872" i="20"/>
  <c r="AQ848" i="20"/>
  <c r="AQ812" i="20"/>
  <c r="AQ776" i="20"/>
  <c r="AQ740" i="20"/>
  <c r="AQ728" i="20"/>
  <c r="AQ716" i="20"/>
  <c r="AQ692" i="20"/>
  <c r="AQ644" i="20"/>
  <c r="AQ620" i="20"/>
  <c r="AQ608" i="20"/>
  <c r="AQ572" i="20"/>
  <c r="AQ889" i="20"/>
  <c r="AQ877" i="20"/>
  <c r="AQ865" i="20"/>
  <c r="AQ853" i="20"/>
  <c r="AQ841" i="20"/>
  <c r="AQ829" i="20"/>
  <c r="AQ817" i="20"/>
  <c r="AQ805" i="20"/>
  <c r="AQ793" i="20"/>
  <c r="AQ781" i="20"/>
  <c r="AQ769" i="20"/>
  <c r="AQ757" i="20"/>
  <c r="AQ745" i="20"/>
  <c r="AQ733" i="20"/>
  <c r="AQ721" i="20"/>
  <c r="AQ709" i="20"/>
  <c r="AQ697" i="20"/>
  <c r="AQ685" i="20"/>
  <c r="AQ673" i="20"/>
  <c r="AQ661" i="20"/>
  <c r="AQ649" i="20"/>
  <c r="AQ637" i="20"/>
  <c r="AQ625" i="20"/>
  <c r="AQ613" i="20"/>
  <c r="AQ601" i="20"/>
  <c r="AQ589" i="20"/>
  <c r="AQ577" i="20"/>
  <c r="AQ565" i="20"/>
  <c r="AQ553" i="20"/>
  <c r="AQ541" i="20"/>
  <c r="AQ529" i="20"/>
  <c r="AQ517" i="20"/>
  <c r="AQ505" i="20"/>
  <c r="AQ493" i="20"/>
  <c r="AQ481" i="20"/>
  <c r="AQ469" i="20"/>
  <c r="AQ457" i="20"/>
  <c r="AQ445" i="20"/>
  <c r="AQ433" i="20"/>
  <c r="AQ421" i="20"/>
  <c r="AQ409" i="20"/>
  <c r="AQ397" i="20"/>
  <c r="AQ385" i="20"/>
  <c r="AQ373" i="20"/>
  <c r="AQ361" i="20"/>
  <c r="AQ349" i="20"/>
  <c r="AQ337" i="20"/>
  <c r="AQ325" i="20"/>
  <c r="AQ313" i="20"/>
  <c r="AQ301" i="20"/>
  <c r="AQ289" i="20"/>
  <c r="AQ277" i="20"/>
  <c r="AQ265" i="20"/>
  <c r="AQ253" i="20"/>
  <c r="AQ234" i="20"/>
  <c r="AQ222" i="20"/>
  <c r="AQ210" i="20"/>
  <c r="AQ198" i="20"/>
  <c r="AQ186" i="20"/>
  <c r="AQ174" i="20"/>
  <c r="AQ162" i="20"/>
  <c r="AQ150" i="20"/>
  <c r="AQ138" i="20"/>
  <c r="AQ126" i="20"/>
  <c r="AQ114" i="20"/>
  <c r="AQ102" i="20"/>
  <c r="AQ90" i="20"/>
  <c r="AQ78" i="20"/>
  <c r="AQ66" i="20"/>
  <c r="AQ54" i="20"/>
  <c r="AQ42" i="20"/>
  <c r="AQ30" i="20"/>
  <c r="AQ11" i="20"/>
  <c r="AQ4" i="20"/>
  <c r="U901" i="20"/>
  <c r="R901" i="20"/>
  <c r="AZ901" i="20" s="1"/>
  <c r="C406" i="18"/>
  <c r="C224" i="18"/>
  <c r="C238" i="18"/>
  <c r="C246" i="18"/>
  <c r="C263" i="18"/>
  <c r="C379" i="18"/>
  <c r="C351" i="18"/>
  <c r="C360" i="18"/>
  <c r="C394" i="18"/>
  <c r="C604" i="18"/>
  <c r="C616" i="18"/>
  <c r="C637" i="18"/>
  <c r="C649" i="18"/>
  <c r="C665" i="18"/>
  <c r="C698" i="18"/>
  <c r="C712" i="18"/>
  <c r="C452" i="18"/>
  <c r="C572" i="18"/>
  <c r="C520" i="18"/>
  <c r="C551" i="18"/>
  <c r="C470" i="18"/>
  <c r="C424" i="18"/>
  <c r="C535" i="18"/>
  <c r="C678" i="18"/>
  <c r="C34" i="18"/>
  <c r="C101" i="18"/>
  <c r="C94" i="18"/>
  <c r="C153" i="18"/>
  <c r="C53" i="18"/>
  <c r="C7" i="18"/>
  <c r="C19" i="18"/>
  <c r="C180" i="18"/>
  <c r="C206" i="18"/>
  <c r="C110" i="18"/>
  <c r="C117" i="18"/>
  <c r="C194" i="18"/>
  <c r="C326" i="18"/>
  <c r="C290" i="18"/>
  <c r="C766" i="18"/>
  <c r="C790" i="18"/>
  <c r="C811" i="18"/>
  <c r="C803" i="18"/>
  <c r="C881" i="18"/>
  <c r="C893" i="18"/>
  <c r="C830" i="18"/>
  <c r="C849" i="18"/>
  <c r="C837" i="18"/>
  <c r="C527" i="18"/>
  <c r="C822" i="18"/>
  <c r="C782" i="18"/>
  <c r="C457" i="18"/>
  <c r="C833" i="18"/>
  <c r="C654" i="18"/>
  <c r="C61" i="18"/>
  <c r="C742" i="18"/>
  <c r="C172" i="18"/>
  <c r="C709" i="18"/>
  <c r="C834" i="18"/>
  <c r="C786" i="18"/>
  <c r="C718" i="18"/>
  <c r="C516" i="18"/>
  <c r="C62" i="18"/>
  <c r="C322" i="18"/>
  <c r="C796" i="18"/>
  <c r="C386" i="18"/>
  <c r="C615" i="18"/>
  <c r="C648" i="18"/>
  <c r="C697" i="18"/>
  <c r="C519" i="18"/>
  <c r="C469" i="18"/>
  <c r="C534" i="18"/>
  <c r="C33" i="18"/>
  <c r="C100" i="18"/>
  <c r="C93" i="18"/>
  <c r="C18" i="18"/>
  <c r="C205" i="18"/>
  <c r="C193" i="18"/>
  <c r="C297" i="18"/>
  <c r="C316" i="18"/>
  <c r="C801" i="18"/>
  <c r="C892" i="18"/>
  <c r="C829" i="18"/>
  <c r="C869" i="18"/>
  <c r="C875" i="18"/>
  <c r="C329" i="18"/>
  <c r="D388" i="18"/>
  <c r="D437" i="18"/>
  <c r="D320" i="18"/>
  <c r="D166" i="18"/>
  <c r="D516" i="18"/>
  <c r="D62" i="18"/>
  <c r="D63" i="18"/>
  <c r="D137" i="18"/>
  <c r="D322" i="18"/>
  <c r="D323" i="18"/>
  <c r="D405" i="18"/>
  <c r="D406" i="18"/>
  <c r="D407" i="18"/>
  <c r="D220" i="18"/>
  <c r="D223" i="18"/>
  <c r="D225" i="18"/>
  <c r="D234" i="18"/>
  <c r="D238" i="18"/>
  <c r="D239" i="18"/>
  <c r="D276" i="18"/>
  <c r="D246" i="18"/>
  <c r="D247" i="18"/>
  <c r="D268" i="18"/>
  <c r="D271" i="18"/>
  <c r="D167" i="18"/>
  <c r="D168" i="18"/>
  <c r="D259" i="18"/>
  <c r="D262" i="18"/>
  <c r="D263" i="18"/>
  <c r="D264" i="18"/>
  <c r="D375" i="18"/>
  <c r="D379" i="18"/>
  <c r="D396" i="18"/>
  <c r="D347" i="18"/>
  <c r="D351" i="18"/>
  <c r="D352" i="18"/>
  <c r="D383" i="18"/>
  <c r="D360" i="18"/>
  <c r="D390" i="18"/>
  <c r="D394" i="18"/>
  <c r="D209" i="18"/>
  <c r="D415" i="18"/>
  <c r="D603" i="18"/>
  <c r="D604" i="18"/>
  <c r="D605" i="18"/>
  <c r="D617" i="18"/>
  <c r="D624" i="18"/>
  <c r="D637" i="18"/>
  <c r="D649" i="18"/>
  <c r="D661" i="18"/>
  <c r="D665" i="18"/>
  <c r="D666" i="18"/>
  <c r="D694" i="18"/>
  <c r="D698" i="18"/>
  <c r="D699" i="18"/>
  <c r="D722" i="18"/>
  <c r="D723" i="18"/>
  <c r="D730" i="18"/>
  <c r="D735" i="18"/>
  <c r="D588" i="18"/>
  <c r="D589" i="18"/>
  <c r="D596" i="18"/>
  <c r="D599" i="18"/>
  <c r="D712" i="18"/>
  <c r="D713" i="18"/>
  <c r="D439" i="18"/>
  <c r="D440" i="18"/>
  <c r="D441" i="18"/>
  <c r="D448" i="18"/>
  <c r="D451" i="18"/>
  <c r="D452" i="18"/>
  <c r="D453" i="18"/>
  <c r="D568" i="18"/>
  <c r="D571" i="18"/>
  <c r="D573" i="18"/>
  <c r="D520" i="18"/>
  <c r="D521" i="18"/>
  <c r="D509" i="18"/>
  <c r="D550" i="18"/>
  <c r="D551" i="18"/>
  <c r="D511" i="18"/>
  <c r="D469" i="18"/>
  <c r="D470" i="18"/>
  <c r="D471" i="18"/>
  <c r="D481" i="18"/>
  <c r="D485" i="18"/>
  <c r="D486" i="18"/>
  <c r="D420" i="18"/>
  <c r="D424" i="18"/>
  <c r="D425" i="18"/>
  <c r="D531" i="18"/>
  <c r="D535" i="18"/>
  <c r="D543" i="18"/>
  <c r="D499" i="18"/>
  <c r="D674" i="18"/>
  <c r="D679" i="18"/>
  <c r="D30" i="18"/>
  <c r="D33" i="18"/>
  <c r="D34" i="18"/>
  <c r="D35" i="18"/>
  <c r="D36" i="18"/>
  <c r="D42" i="18"/>
  <c r="D100" i="18"/>
  <c r="D101" i="18"/>
  <c r="D102" i="18"/>
  <c r="D90" i="18"/>
  <c r="D93" i="18"/>
  <c r="D94" i="18"/>
  <c r="D95" i="18"/>
  <c r="D149" i="18"/>
  <c r="D153" i="18"/>
  <c r="D49" i="18"/>
  <c r="D53" i="18"/>
  <c r="D54" i="18"/>
  <c r="D66" i="18"/>
  <c r="D6" i="18"/>
  <c r="D7" i="18"/>
  <c r="D8" i="18"/>
  <c r="D9" i="18"/>
  <c r="D18" i="18"/>
  <c r="D19" i="18"/>
  <c r="D80" i="18"/>
  <c r="D176" i="18"/>
  <c r="D179" i="18"/>
  <c r="D180" i="18"/>
  <c r="D181" i="18"/>
  <c r="D202" i="18"/>
  <c r="D206" i="18"/>
  <c r="D207" i="18"/>
  <c r="D109" i="18"/>
  <c r="D110" i="18"/>
  <c r="D111" i="18"/>
  <c r="D141" i="18"/>
  <c r="D144" i="18"/>
  <c r="D117" i="18"/>
  <c r="D118" i="18"/>
  <c r="D193" i="18"/>
  <c r="D194" i="18"/>
  <c r="D133" i="18"/>
  <c r="D326" i="18"/>
  <c r="D327" i="18"/>
  <c r="D286" i="18"/>
  <c r="D289" i="18"/>
  <c r="D290" i="18"/>
  <c r="D291" i="18"/>
  <c r="D297" i="18"/>
  <c r="D298" i="18"/>
  <c r="D299" i="18"/>
  <c r="D313" i="18"/>
  <c r="D317" i="18"/>
  <c r="D318" i="18"/>
  <c r="D310" i="18"/>
  <c r="D801" i="18"/>
  <c r="D766" i="18"/>
  <c r="D767" i="18"/>
  <c r="D774" i="18"/>
  <c r="D777" i="18"/>
  <c r="D778" i="18"/>
  <c r="D779" i="18"/>
  <c r="D749" i="18"/>
  <c r="D790" i="18"/>
  <c r="D791" i="18"/>
  <c r="D807" i="18"/>
  <c r="D811" i="18"/>
  <c r="D819" i="18"/>
  <c r="D803" i="18"/>
  <c r="D804" i="18"/>
  <c r="D760" i="18"/>
  <c r="D763" i="18"/>
  <c r="D881" i="18"/>
  <c r="D882" i="18"/>
  <c r="D889" i="18"/>
  <c r="D893" i="18"/>
  <c r="D894" i="18"/>
  <c r="D826" i="18"/>
  <c r="D829" i="18"/>
  <c r="D830" i="18"/>
  <c r="D831" i="18"/>
  <c r="D866" i="18"/>
  <c r="D869" i="18"/>
  <c r="D849" i="18"/>
  <c r="D857" i="18"/>
  <c r="D875" i="18"/>
  <c r="D837" i="18"/>
  <c r="D838" i="18"/>
  <c r="D737" i="18"/>
  <c r="D527" i="18"/>
  <c r="D552" i="18"/>
  <c r="D124" i="18"/>
  <c r="D329" i="18"/>
  <c r="D822" i="18"/>
  <c r="D858" i="18"/>
  <c r="D196" i="18"/>
  <c r="D457" i="18"/>
  <c r="D367" i="18"/>
  <c r="D846" i="18"/>
  <c r="D21" i="18"/>
  <c r="D562" i="18"/>
  <c r="D654" i="18"/>
  <c r="D46" i="18"/>
  <c r="D629" i="18"/>
  <c r="D61" i="18"/>
  <c r="D582" i="18"/>
  <c r="D671" i="18"/>
  <c r="D172" i="18"/>
  <c r="D173" i="18"/>
  <c r="D495" i="18"/>
  <c r="D708" i="18"/>
  <c r="D709" i="18"/>
  <c r="D435" i="18"/>
  <c r="D556" i="18"/>
  <c r="D834" i="18"/>
  <c r="D22" i="18"/>
  <c r="D368" i="18"/>
  <c r="D785" i="18"/>
  <c r="D786" i="18"/>
  <c r="D69" i="18"/>
  <c r="D460" i="18"/>
  <c r="D879" i="18"/>
  <c r="D361" i="18"/>
  <c r="D24" i="18"/>
  <c r="D72" i="18"/>
  <c r="D12" i="18"/>
  <c r="D126" i="18"/>
  <c r="D850" i="18"/>
  <c r="W899" i="20"/>
  <c r="W900" i="20"/>
  <c r="W4" i="20"/>
  <c r="W5"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20" i="20"/>
  <c r="W221" i="20"/>
  <c r="W222" i="20"/>
  <c r="W223" i="20"/>
  <c r="W224" i="20"/>
  <c r="W225" i="20"/>
  <c r="W226" i="20"/>
  <c r="W227" i="20"/>
  <c r="W228" i="20"/>
  <c r="W229" i="20"/>
  <c r="W230" i="20"/>
  <c r="W231" i="20"/>
  <c r="W232" i="20"/>
  <c r="W233" i="20"/>
  <c r="W234" i="20"/>
  <c r="W235" i="20"/>
  <c r="W236" i="20"/>
  <c r="W237" i="20"/>
  <c r="W238" i="20"/>
  <c r="W239" i="20"/>
  <c r="W240" i="20"/>
  <c r="W241" i="20"/>
  <c r="W242" i="20"/>
  <c r="W243" i="20"/>
  <c r="W244" i="20"/>
  <c r="W245" i="20"/>
  <c r="W246" i="20"/>
  <c r="W247" i="20"/>
  <c r="W248" i="20"/>
  <c r="W249" i="20"/>
  <c r="W250" i="20"/>
  <c r="W251" i="20"/>
  <c r="W252" i="20"/>
  <c r="W253" i="20"/>
  <c r="W254" i="20"/>
  <c r="W255" i="20"/>
  <c r="W256" i="20"/>
  <c r="W257" i="20"/>
  <c r="W258" i="20"/>
  <c r="W259" i="20"/>
  <c r="W260" i="20"/>
  <c r="W261" i="20"/>
  <c r="W262" i="20"/>
  <c r="W263" i="20"/>
  <c r="W264" i="20"/>
  <c r="W265" i="20"/>
  <c r="W266" i="20"/>
  <c r="W267" i="20"/>
  <c r="W268" i="20"/>
  <c r="W269" i="20"/>
  <c r="W270" i="20"/>
  <c r="W271" i="20"/>
  <c r="W272" i="20"/>
  <c r="W273" i="20"/>
  <c r="W274" i="20"/>
  <c r="W275" i="20"/>
  <c r="W276" i="20"/>
  <c r="W277" i="20"/>
  <c r="W278" i="20"/>
  <c r="W279" i="20"/>
  <c r="W280" i="20"/>
  <c r="W281" i="20"/>
  <c r="W282" i="20"/>
  <c r="W283" i="20"/>
  <c r="W284" i="20"/>
  <c r="W285" i="20"/>
  <c r="W286" i="20"/>
  <c r="W287" i="20"/>
  <c r="W288" i="20"/>
  <c r="W289" i="20"/>
  <c r="W290" i="20"/>
  <c r="W291" i="20"/>
  <c r="W292" i="20"/>
  <c r="W293" i="20"/>
  <c r="W294" i="20"/>
  <c r="W295" i="20"/>
  <c r="W296" i="20"/>
  <c r="W297" i="20"/>
  <c r="W298" i="20"/>
  <c r="W299" i="20"/>
  <c r="W300" i="20"/>
  <c r="W301" i="20"/>
  <c r="W302" i="20"/>
  <c r="W303" i="20"/>
  <c r="W304" i="20"/>
  <c r="W305" i="20"/>
  <c r="W306" i="20"/>
  <c r="W307" i="20"/>
  <c r="W308" i="20"/>
  <c r="W309" i="20"/>
  <c r="W310" i="20"/>
  <c r="W311" i="20"/>
  <c r="W312" i="20"/>
  <c r="W313" i="20"/>
  <c r="W314" i="20"/>
  <c r="W315" i="20"/>
  <c r="W316" i="20"/>
  <c r="W317" i="20"/>
  <c r="W318" i="20"/>
  <c r="W319" i="20"/>
  <c r="W320" i="20"/>
  <c r="W321" i="20"/>
  <c r="W322" i="20"/>
  <c r="W323" i="20"/>
  <c r="W324" i="20"/>
  <c r="W325" i="20"/>
  <c r="W326" i="20"/>
  <c r="W327" i="20"/>
  <c r="W328" i="20"/>
  <c r="W329" i="20"/>
  <c r="W330" i="20"/>
  <c r="W331" i="20"/>
  <c r="W332" i="20"/>
  <c r="W333" i="20"/>
  <c r="W334" i="20"/>
  <c r="W335" i="20"/>
  <c r="W336" i="20"/>
  <c r="W337" i="20"/>
  <c r="W338" i="20"/>
  <c r="W339" i="20"/>
  <c r="W340" i="20"/>
  <c r="W341" i="20"/>
  <c r="W342" i="20"/>
  <c r="W343" i="20"/>
  <c r="W344" i="20"/>
  <c r="W345" i="20"/>
  <c r="W346" i="20"/>
  <c r="W347" i="20"/>
  <c r="W348" i="20"/>
  <c r="W349" i="20"/>
  <c r="W350" i="20"/>
  <c r="W351" i="20"/>
  <c r="W352" i="20"/>
  <c r="W353" i="20"/>
  <c r="W354" i="20"/>
  <c r="W355" i="20"/>
  <c r="W356" i="20"/>
  <c r="W357" i="20"/>
  <c r="W358" i="20"/>
  <c r="W359" i="20"/>
  <c r="W360" i="20"/>
  <c r="W361" i="20"/>
  <c r="W362" i="20"/>
  <c r="W363" i="20"/>
  <c r="W364" i="20"/>
  <c r="W365" i="20"/>
  <c r="W366" i="20"/>
  <c r="W367" i="20"/>
  <c r="W368" i="20"/>
  <c r="W369" i="20"/>
  <c r="W370" i="20"/>
  <c r="W371" i="20"/>
  <c r="W372" i="20"/>
  <c r="W373" i="20"/>
  <c r="W374" i="20"/>
  <c r="W375" i="20"/>
  <c r="W376" i="20"/>
  <c r="W377" i="20"/>
  <c r="W378" i="20"/>
  <c r="W379" i="20"/>
  <c r="W380" i="20"/>
  <c r="W381" i="20"/>
  <c r="W382" i="20"/>
  <c r="W383" i="20"/>
  <c r="W384" i="20"/>
  <c r="W385" i="20"/>
  <c r="W386" i="20"/>
  <c r="W387" i="20"/>
  <c r="W388" i="20"/>
  <c r="W389" i="20"/>
  <c r="W390" i="20"/>
  <c r="W391" i="20"/>
  <c r="W392" i="20"/>
  <c r="W393" i="20"/>
  <c r="W394" i="20"/>
  <c r="W395" i="20"/>
  <c r="W396" i="20"/>
  <c r="W397" i="20"/>
  <c r="W398" i="20"/>
  <c r="W399" i="20"/>
  <c r="W400" i="20"/>
  <c r="W401" i="20"/>
  <c r="W402" i="20"/>
  <c r="W403" i="20"/>
  <c r="W404" i="20"/>
  <c r="W405" i="20"/>
  <c r="W406" i="20"/>
  <c r="W407" i="20"/>
  <c r="W408" i="20"/>
  <c r="W409" i="20"/>
  <c r="W410" i="20"/>
  <c r="W411" i="20"/>
  <c r="W412" i="20"/>
  <c r="W413" i="20"/>
  <c r="W414" i="20"/>
  <c r="W415" i="20"/>
  <c r="W416" i="20"/>
  <c r="W417" i="20"/>
  <c r="W418" i="20"/>
  <c r="W419" i="20"/>
  <c r="W420" i="20"/>
  <c r="W421" i="20"/>
  <c r="W422" i="20"/>
  <c r="W423" i="20"/>
  <c r="W424" i="20"/>
  <c r="W425" i="20"/>
  <c r="W426" i="20"/>
  <c r="W427" i="20"/>
  <c r="W428" i="20"/>
  <c r="W429" i="20"/>
  <c r="W430" i="20"/>
  <c r="W431" i="20"/>
  <c r="W432" i="20"/>
  <c r="W433" i="20"/>
  <c r="W434" i="20"/>
  <c r="W435" i="20"/>
  <c r="W436" i="20"/>
  <c r="W437" i="20"/>
  <c r="W438" i="20"/>
  <c r="W439" i="20"/>
  <c r="W440" i="20"/>
  <c r="W441" i="20"/>
  <c r="W442" i="20"/>
  <c r="W443" i="20"/>
  <c r="W444" i="20"/>
  <c r="W445" i="20"/>
  <c r="W446" i="20"/>
  <c r="W447" i="20"/>
  <c r="W448" i="20"/>
  <c r="W449" i="20"/>
  <c r="W450" i="20"/>
  <c r="W451" i="20"/>
  <c r="W452" i="20"/>
  <c r="W453" i="20"/>
  <c r="W454" i="20"/>
  <c r="W455" i="20"/>
  <c r="W456" i="20"/>
  <c r="W457" i="20"/>
  <c r="W458" i="20"/>
  <c r="W459" i="20"/>
  <c r="W460" i="20"/>
  <c r="W461" i="20"/>
  <c r="W462" i="20"/>
  <c r="W463" i="20"/>
  <c r="W464" i="20"/>
  <c r="W465" i="20"/>
  <c r="W466" i="20"/>
  <c r="W467" i="20"/>
  <c r="W468" i="20"/>
  <c r="W469" i="20"/>
  <c r="W470" i="20"/>
  <c r="W471" i="20"/>
  <c r="W472" i="20"/>
  <c r="W473" i="20"/>
  <c r="W474" i="20"/>
  <c r="W475" i="20"/>
  <c r="W476" i="20"/>
  <c r="W477" i="20"/>
  <c r="W478" i="20"/>
  <c r="W479" i="20"/>
  <c r="W480" i="20"/>
  <c r="W481" i="20"/>
  <c r="W482" i="20"/>
  <c r="W483" i="20"/>
  <c r="W484" i="20"/>
  <c r="W485" i="20"/>
  <c r="W486" i="20"/>
  <c r="W487" i="20"/>
  <c r="W488" i="20"/>
  <c r="W489" i="20"/>
  <c r="W490" i="20"/>
  <c r="W491" i="20"/>
  <c r="W492" i="20"/>
  <c r="W493" i="20"/>
  <c r="W494" i="20"/>
  <c r="W495" i="20"/>
  <c r="W496" i="20"/>
  <c r="W497" i="20"/>
  <c r="W498" i="20"/>
  <c r="W499" i="20"/>
  <c r="W500" i="20"/>
  <c r="W501" i="20"/>
  <c r="W502" i="20"/>
  <c r="W503" i="20"/>
  <c r="W504" i="20"/>
  <c r="W505" i="20"/>
  <c r="W506" i="20"/>
  <c r="W507" i="20"/>
  <c r="W508" i="20"/>
  <c r="W509" i="20"/>
  <c r="W510" i="20"/>
  <c r="W511" i="20"/>
  <c r="W512" i="20"/>
  <c r="W513" i="20"/>
  <c r="W514" i="20"/>
  <c r="W515" i="20"/>
  <c r="W516" i="20"/>
  <c r="W517" i="20"/>
  <c r="W518" i="20"/>
  <c r="W519" i="20"/>
  <c r="W520" i="20"/>
  <c r="W521" i="20"/>
  <c r="W522" i="20"/>
  <c r="W523" i="20"/>
  <c r="W524" i="20"/>
  <c r="W525" i="20"/>
  <c r="W526" i="20"/>
  <c r="W527" i="20"/>
  <c r="W528" i="20"/>
  <c r="W529" i="20"/>
  <c r="W530" i="20"/>
  <c r="W531" i="20"/>
  <c r="W532" i="20"/>
  <c r="W533" i="20"/>
  <c r="W534" i="20"/>
  <c r="W535" i="20"/>
  <c r="W536" i="20"/>
  <c r="W537" i="20"/>
  <c r="W538" i="20"/>
  <c r="W539" i="20"/>
  <c r="W540" i="20"/>
  <c r="W541" i="20"/>
  <c r="W542" i="20"/>
  <c r="W543" i="20"/>
  <c r="W544" i="20"/>
  <c r="W545" i="20"/>
  <c r="W546" i="20"/>
  <c r="W547" i="20"/>
  <c r="W548" i="20"/>
  <c r="W549" i="20"/>
  <c r="W550" i="20"/>
  <c r="W551" i="20"/>
  <c r="W552" i="20"/>
  <c r="W553" i="20"/>
  <c r="W554" i="20"/>
  <c r="W555" i="20"/>
  <c r="W556" i="20"/>
  <c r="W557" i="20"/>
  <c r="W558" i="20"/>
  <c r="W559" i="20"/>
  <c r="W560" i="20"/>
  <c r="W561" i="20"/>
  <c r="W562" i="20"/>
  <c r="W563" i="20"/>
  <c r="W564" i="20"/>
  <c r="W565" i="20"/>
  <c r="W566" i="20"/>
  <c r="W567" i="20"/>
  <c r="W568" i="20"/>
  <c r="W569" i="20"/>
  <c r="W570" i="20"/>
  <c r="W571" i="20"/>
  <c r="W572" i="20"/>
  <c r="W573" i="20"/>
  <c r="W574" i="20"/>
  <c r="W575" i="20"/>
  <c r="W576" i="20"/>
  <c r="W577" i="20"/>
  <c r="W578" i="20"/>
  <c r="W579" i="20"/>
  <c r="W580" i="20"/>
  <c r="W581" i="20"/>
  <c r="W582" i="20"/>
  <c r="W583" i="20"/>
  <c r="W584" i="20"/>
  <c r="W585" i="20"/>
  <c r="W586" i="20"/>
  <c r="W587" i="20"/>
  <c r="W588" i="20"/>
  <c r="W589" i="20"/>
  <c r="W590" i="20"/>
  <c r="W591" i="20"/>
  <c r="W592" i="20"/>
  <c r="W593" i="20"/>
  <c r="W594" i="20"/>
  <c r="W595" i="20"/>
  <c r="W596" i="20"/>
  <c r="W597" i="20"/>
  <c r="W598" i="20"/>
  <c r="W599" i="20"/>
  <c r="W600" i="20"/>
  <c r="W601" i="20"/>
  <c r="W602" i="20"/>
  <c r="W603" i="20"/>
  <c r="W604" i="20"/>
  <c r="W605" i="20"/>
  <c r="W606" i="20"/>
  <c r="W607" i="20"/>
  <c r="W608" i="20"/>
  <c r="W609" i="20"/>
  <c r="W610" i="20"/>
  <c r="W611" i="20"/>
  <c r="W612" i="20"/>
  <c r="W613" i="20"/>
  <c r="W614" i="20"/>
  <c r="W615" i="20"/>
  <c r="W616" i="20"/>
  <c r="W617" i="20"/>
  <c r="W618" i="20"/>
  <c r="W619" i="20"/>
  <c r="W620" i="20"/>
  <c r="W621" i="20"/>
  <c r="W622" i="20"/>
  <c r="W623" i="20"/>
  <c r="W624" i="20"/>
  <c r="W625" i="20"/>
  <c r="W626" i="20"/>
  <c r="W627" i="20"/>
  <c r="W628" i="20"/>
  <c r="W629" i="20"/>
  <c r="W630" i="20"/>
  <c r="W631" i="20"/>
  <c r="W632" i="20"/>
  <c r="W633" i="20"/>
  <c r="W634" i="20"/>
  <c r="W635" i="20"/>
  <c r="W636" i="20"/>
  <c r="W637" i="20"/>
  <c r="W638" i="20"/>
  <c r="W639" i="20"/>
  <c r="W640" i="20"/>
  <c r="W641" i="20"/>
  <c r="W642" i="20"/>
  <c r="W643" i="20"/>
  <c r="W644" i="20"/>
  <c r="W645" i="20"/>
  <c r="W646" i="20"/>
  <c r="W647" i="20"/>
  <c r="W648" i="20"/>
  <c r="W649" i="20"/>
  <c r="W650" i="20"/>
  <c r="W651" i="20"/>
  <c r="W652" i="20"/>
  <c r="W653" i="20"/>
  <c r="W654" i="20"/>
  <c r="W655" i="20"/>
  <c r="W656" i="20"/>
  <c r="W657" i="20"/>
  <c r="W658" i="20"/>
  <c r="W659" i="20"/>
  <c r="W660" i="20"/>
  <c r="W661" i="20"/>
  <c r="W662" i="20"/>
  <c r="W663" i="20"/>
  <c r="W664" i="20"/>
  <c r="W665" i="20"/>
  <c r="W666" i="20"/>
  <c r="W667" i="20"/>
  <c r="W668" i="20"/>
  <c r="W669" i="20"/>
  <c r="W670" i="20"/>
  <c r="W671" i="20"/>
  <c r="W672" i="20"/>
  <c r="W673" i="20"/>
  <c r="W674" i="20"/>
  <c r="W675" i="20"/>
  <c r="W676" i="20"/>
  <c r="W677" i="20"/>
  <c r="W678" i="20"/>
  <c r="W679" i="20"/>
  <c r="W680" i="20"/>
  <c r="W681" i="20"/>
  <c r="W682" i="20"/>
  <c r="W683" i="20"/>
  <c r="W684" i="20"/>
  <c r="W685" i="20"/>
  <c r="W686" i="20"/>
  <c r="W687" i="20"/>
  <c r="W688" i="20"/>
  <c r="W689" i="20"/>
  <c r="W690" i="20"/>
  <c r="W691" i="20"/>
  <c r="W692" i="20"/>
  <c r="W693" i="20"/>
  <c r="W694" i="20"/>
  <c r="W695" i="20"/>
  <c r="W696" i="20"/>
  <c r="W697" i="20"/>
  <c r="W698" i="20"/>
  <c r="W699" i="20"/>
  <c r="W700" i="20"/>
  <c r="W701" i="20"/>
  <c r="W702" i="20"/>
  <c r="W703" i="20"/>
  <c r="W704" i="20"/>
  <c r="W705" i="20"/>
  <c r="W706" i="20"/>
  <c r="W707" i="20"/>
  <c r="W708" i="20"/>
  <c r="W709" i="20"/>
  <c r="W710" i="20"/>
  <c r="W711" i="20"/>
  <c r="W712" i="20"/>
  <c r="W713" i="20"/>
  <c r="W714" i="20"/>
  <c r="W715" i="20"/>
  <c r="W716" i="20"/>
  <c r="W717" i="20"/>
  <c r="W718" i="20"/>
  <c r="W719" i="20"/>
  <c r="W720" i="20"/>
  <c r="W721" i="20"/>
  <c r="W722" i="20"/>
  <c r="W723" i="20"/>
  <c r="W724" i="20"/>
  <c r="W725" i="20"/>
  <c r="W726" i="20"/>
  <c r="W727" i="20"/>
  <c r="W728" i="20"/>
  <c r="W729" i="20"/>
  <c r="W730" i="20"/>
  <c r="W731" i="20"/>
  <c r="W732" i="20"/>
  <c r="W733" i="20"/>
  <c r="W734" i="20"/>
  <c r="W735" i="20"/>
  <c r="W736" i="20"/>
  <c r="W737" i="20"/>
  <c r="W738" i="20"/>
  <c r="W739" i="20"/>
  <c r="W740" i="20"/>
  <c r="W741" i="20"/>
  <c r="W742" i="20"/>
  <c r="W743" i="20"/>
  <c r="W744" i="20"/>
  <c r="W745" i="20"/>
  <c r="W746" i="20"/>
  <c r="W747" i="20"/>
  <c r="W748" i="20"/>
  <c r="W749" i="20"/>
  <c r="W750" i="20"/>
  <c r="W751" i="20"/>
  <c r="W752" i="20"/>
  <c r="W753" i="20"/>
  <c r="W754" i="20"/>
  <c r="W755" i="20"/>
  <c r="W756" i="20"/>
  <c r="W757" i="20"/>
  <c r="W758" i="20"/>
  <c r="W759" i="20"/>
  <c r="W760" i="20"/>
  <c r="W761" i="20"/>
  <c r="W762" i="20"/>
  <c r="W763" i="20"/>
  <c r="W764" i="20"/>
  <c r="W765" i="20"/>
  <c r="W766" i="20"/>
  <c r="W767" i="20"/>
  <c r="W768" i="20"/>
  <c r="W769" i="20"/>
  <c r="W770" i="20"/>
  <c r="W771" i="20"/>
  <c r="W772" i="20"/>
  <c r="W773" i="20"/>
  <c r="W774" i="20"/>
  <c r="W775" i="20"/>
  <c r="W776" i="20"/>
  <c r="W777" i="20"/>
  <c r="W778" i="20"/>
  <c r="W779" i="20"/>
  <c r="W780" i="20"/>
  <c r="W781" i="20"/>
  <c r="W782" i="20"/>
  <c r="W783" i="20"/>
  <c r="W784" i="20"/>
  <c r="W785" i="20"/>
  <c r="W786" i="20"/>
  <c r="W787" i="20"/>
  <c r="W788" i="20"/>
  <c r="W789" i="20"/>
  <c r="W790" i="20"/>
  <c r="W791" i="20"/>
  <c r="W792" i="20"/>
  <c r="W793" i="20"/>
  <c r="W794" i="20"/>
  <c r="W795" i="20"/>
  <c r="W796" i="20"/>
  <c r="W797" i="20"/>
  <c r="W798" i="20"/>
  <c r="W799" i="20"/>
  <c r="W800" i="20"/>
  <c r="W801" i="20"/>
  <c r="W802" i="20"/>
  <c r="W803" i="20"/>
  <c r="W804" i="20"/>
  <c r="W805" i="20"/>
  <c r="W806" i="20"/>
  <c r="W807" i="20"/>
  <c r="W808" i="20"/>
  <c r="W809" i="20"/>
  <c r="W810" i="20"/>
  <c r="W811" i="20"/>
  <c r="W812" i="20"/>
  <c r="W813" i="20"/>
  <c r="W814" i="20"/>
  <c r="W815" i="20"/>
  <c r="W816" i="20"/>
  <c r="W817" i="20"/>
  <c r="W818" i="20"/>
  <c r="W819" i="20"/>
  <c r="W820" i="20"/>
  <c r="W821" i="20"/>
  <c r="W822" i="20"/>
  <c r="W823" i="20"/>
  <c r="W824" i="20"/>
  <c r="W825" i="20"/>
  <c r="W826" i="20"/>
  <c r="W827" i="20"/>
  <c r="W828" i="20"/>
  <c r="W829" i="20"/>
  <c r="W830" i="20"/>
  <c r="W831" i="20"/>
  <c r="W832" i="20"/>
  <c r="W833" i="20"/>
  <c r="W834" i="20"/>
  <c r="W835" i="20"/>
  <c r="W836" i="20"/>
  <c r="W837" i="20"/>
  <c r="W838" i="20"/>
  <c r="W839" i="20"/>
  <c r="W840" i="20"/>
  <c r="W841" i="20"/>
  <c r="W842" i="20"/>
  <c r="W843" i="20"/>
  <c r="W844" i="20"/>
  <c r="W845" i="20"/>
  <c r="W846" i="20"/>
  <c r="W847" i="20"/>
  <c r="W848" i="20"/>
  <c r="W849" i="20"/>
  <c r="W850" i="20"/>
  <c r="W851" i="20"/>
  <c r="W852" i="20"/>
  <c r="W853" i="20"/>
  <c r="W854" i="20"/>
  <c r="W855" i="20"/>
  <c r="W856" i="20"/>
  <c r="W857" i="20"/>
  <c r="W858" i="20"/>
  <c r="W859" i="20"/>
  <c r="W860" i="20"/>
  <c r="W861" i="20"/>
  <c r="W862" i="20"/>
  <c r="W863" i="20"/>
  <c r="W864" i="20"/>
  <c r="W865" i="20"/>
  <c r="W866" i="20"/>
  <c r="W867" i="20"/>
  <c r="W868" i="20"/>
  <c r="W869" i="20"/>
  <c r="W870" i="20"/>
  <c r="W871" i="20"/>
  <c r="W872" i="20"/>
  <c r="W873" i="20"/>
  <c r="W874" i="20"/>
  <c r="W875" i="20"/>
  <c r="W876" i="20"/>
  <c r="W877" i="20"/>
  <c r="W878" i="20"/>
  <c r="W879" i="20"/>
  <c r="W880" i="20"/>
  <c r="W881" i="20"/>
  <c r="W882" i="20"/>
  <c r="W883" i="20"/>
  <c r="W884" i="20"/>
  <c r="W885" i="20"/>
  <c r="W886" i="20"/>
  <c r="W887" i="20"/>
  <c r="W888" i="20"/>
  <c r="W889" i="20"/>
  <c r="W890" i="20"/>
  <c r="W891" i="20"/>
  <c r="W892" i="20"/>
  <c r="W893" i="20"/>
  <c r="W894" i="20"/>
  <c r="W895" i="20"/>
  <c r="W896" i="20"/>
  <c r="W897" i="20"/>
  <c r="W898" i="20"/>
  <c r="C901" i="18"/>
  <c r="C6" i="18"/>
  <c r="C8" i="18"/>
  <c r="C10" i="18"/>
  <c r="D10" i="18"/>
  <c r="C11" i="18"/>
  <c r="D11" i="18"/>
  <c r="C12" i="18"/>
  <c r="C13" i="18"/>
  <c r="D13" i="18"/>
  <c r="C14" i="18"/>
  <c r="D14" i="18"/>
  <c r="C15" i="18"/>
  <c r="D15" i="18"/>
  <c r="C16" i="18"/>
  <c r="D16" i="18"/>
  <c r="C17" i="18"/>
  <c r="D17" i="18"/>
  <c r="C20" i="18"/>
  <c r="D20" i="18"/>
  <c r="C21" i="18"/>
  <c r="C22" i="18"/>
  <c r="C23" i="18"/>
  <c r="D23" i="18"/>
  <c r="C24" i="18"/>
  <c r="C25" i="18"/>
  <c r="D25" i="18"/>
  <c r="C26" i="18"/>
  <c r="D26" i="18"/>
  <c r="C27" i="18"/>
  <c r="D27" i="18"/>
  <c r="C28" i="18"/>
  <c r="D28" i="18"/>
  <c r="C29" i="18"/>
  <c r="D29" i="18"/>
  <c r="C30" i="18"/>
  <c r="C31" i="18"/>
  <c r="D31" i="18"/>
  <c r="C32" i="18"/>
  <c r="D32" i="18"/>
  <c r="C35" i="18"/>
  <c r="C36" i="18"/>
  <c r="C37" i="18"/>
  <c r="D37" i="18"/>
  <c r="C38" i="18"/>
  <c r="D38" i="18"/>
  <c r="C39" i="18"/>
  <c r="D39" i="18"/>
  <c r="C40" i="18"/>
  <c r="D40" i="18"/>
  <c r="C41" i="18"/>
  <c r="D41" i="18"/>
  <c r="C42" i="18"/>
  <c r="C43" i="18"/>
  <c r="D43" i="18"/>
  <c r="C44" i="18"/>
  <c r="D44" i="18"/>
  <c r="C45" i="18"/>
  <c r="D45" i="18"/>
  <c r="C46" i="18"/>
  <c r="C47" i="18"/>
  <c r="D47" i="18"/>
  <c r="C48" i="18"/>
  <c r="D48" i="18"/>
  <c r="C49" i="18"/>
  <c r="C50" i="18"/>
  <c r="D50" i="18"/>
  <c r="C51" i="18"/>
  <c r="D51" i="18"/>
  <c r="C52" i="18"/>
  <c r="D52" i="18"/>
  <c r="C54" i="18"/>
  <c r="C55" i="18"/>
  <c r="D55" i="18"/>
  <c r="C56" i="18"/>
  <c r="D56" i="18"/>
  <c r="C57" i="18"/>
  <c r="D57" i="18"/>
  <c r="C58" i="18"/>
  <c r="D58" i="18"/>
  <c r="C59" i="18"/>
  <c r="D59" i="18"/>
  <c r="C60" i="18"/>
  <c r="D60" i="18"/>
  <c r="C63" i="18"/>
  <c r="C64" i="18"/>
  <c r="D64" i="18"/>
  <c r="C65" i="18"/>
  <c r="D65" i="18"/>
  <c r="C66" i="18"/>
  <c r="C67" i="18"/>
  <c r="D67" i="18"/>
  <c r="C68" i="18"/>
  <c r="D68" i="18"/>
  <c r="C69" i="18"/>
  <c r="C70" i="18"/>
  <c r="D70" i="18"/>
  <c r="C71" i="18"/>
  <c r="D71" i="18"/>
  <c r="C72" i="18"/>
  <c r="C73" i="18"/>
  <c r="D73" i="18"/>
  <c r="C74" i="18"/>
  <c r="D74" i="18"/>
  <c r="C75" i="18"/>
  <c r="D75" i="18"/>
  <c r="C76" i="18"/>
  <c r="D76" i="18"/>
  <c r="C77" i="18"/>
  <c r="D77" i="18"/>
  <c r="C78" i="18"/>
  <c r="D78" i="18"/>
  <c r="C79" i="18"/>
  <c r="D79" i="18"/>
  <c r="C80" i="18"/>
  <c r="C81" i="18"/>
  <c r="D81" i="18"/>
  <c r="C82" i="18"/>
  <c r="D82" i="18"/>
  <c r="C83" i="18"/>
  <c r="D83" i="18"/>
  <c r="C84" i="18"/>
  <c r="D84" i="18"/>
  <c r="C85" i="18"/>
  <c r="D85" i="18"/>
  <c r="C86" i="18"/>
  <c r="D86" i="18"/>
  <c r="C87" i="18"/>
  <c r="D87" i="18"/>
  <c r="C88" i="18"/>
  <c r="D88" i="18"/>
  <c r="C89" i="18"/>
  <c r="D89" i="18"/>
  <c r="C90" i="18"/>
  <c r="C91" i="18"/>
  <c r="D91" i="18"/>
  <c r="C92" i="18"/>
  <c r="D92" i="18"/>
  <c r="C95" i="18"/>
  <c r="C96" i="18"/>
  <c r="D96" i="18"/>
  <c r="C97" i="18"/>
  <c r="D97" i="18"/>
  <c r="C98" i="18"/>
  <c r="D98" i="18"/>
  <c r="C99" i="18"/>
  <c r="D99" i="18"/>
  <c r="C102" i="18"/>
  <c r="C103" i="18"/>
  <c r="D103" i="18"/>
  <c r="C104" i="18"/>
  <c r="D104" i="18"/>
  <c r="C105" i="18"/>
  <c r="D105" i="18"/>
  <c r="C106" i="18"/>
  <c r="D106" i="18"/>
  <c r="C107" i="18"/>
  <c r="D107" i="18"/>
  <c r="C108" i="18"/>
  <c r="D108" i="18"/>
  <c r="C109" i="18"/>
  <c r="C111" i="18"/>
  <c r="C112" i="18"/>
  <c r="D112" i="18"/>
  <c r="C113" i="18"/>
  <c r="D113" i="18"/>
  <c r="C114" i="18"/>
  <c r="D114" i="18"/>
  <c r="C115" i="18"/>
  <c r="D115" i="18"/>
  <c r="C116" i="18"/>
  <c r="D116" i="18"/>
  <c r="C118" i="18"/>
  <c r="C119" i="18"/>
  <c r="D119" i="18"/>
  <c r="C120" i="18"/>
  <c r="D120" i="18"/>
  <c r="C121" i="18"/>
  <c r="D121" i="18"/>
  <c r="C122" i="18"/>
  <c r="D122" i="18"/>
  <c r="C123" i="18"/>
  <c r="D123" i="18"/>
  <c r="C124" i="18"/>
  <c r="C125" i="18"/>
  <c r="D125" i="18"/>
  <c r="C126" i="18"/>
  <c r="C127" i="18"/>
  <c r="D127" i="18"/>
  <c r="C128" i="18"/>
  <c r="D128" i="18"/>
  <c r="C129" i="18"/>
  <c r="D129" i="18"/>
  <c r="C130" i="18"/>
  <c r="D130" i="18"/>
  <c r="C131" i="18"/>
  <c r="D131" i="18"/>
  <c r="C132" i="18"/>
  <c r="D132" i="18"/>
  <c r="C133" i="18"/>
  <c r="C134" i="18"/>
  <c r="D134" i="18"/>
  <c r="C135" i="18"/>
  <c r="D135" i="18"/>
  <c r="C136" i="18"/>
  <c r="D136" i="18"/>
  <c r="C137" i="18"/>
  <c r="C138" i="18"/>
  <c r="D138" i="18"/>
  <c r="C139" i="18"/>
  <c r="D139" i="18"/>
  <c r="C140" i="18"/>
  <c r="D140" i="18"/>
  <c r="C141" i="18"/>
  <c r="C142" i="18"/>
  <c r="D142" i="18"/>
  <c r="C143" i="18"/>
  <c r="D143" i="18"/>
  <c r="C144" i="18"/>
  <c r="C145" i="18"/>
  <c r="D145" i="18"/>
  <c r="C146" i="18"/>
  <c r="D146" i="18"/>
  <c r="C147" i="18"/>
  <c r="D147" i="18"/>
  <c r="C148" i="18"/>
  <c r="D148" i="18"/>
  <c r="C149" i="18"/>
  <c r="C150" i="18"/>
  <c r="D150" i="18"/>
  <c r="C151" i="18"/>
  <c r="D151" i="18"/>
  <c r="C152" i="18"/>
  <c r="D152" i="18"/>
  <c r="C154" i="18"/>
  <c r="D154" i="18"/>
  <c r="C155" i="18"/>
  <c r="D155" i="18"/>
  <c r="C156" i="18"/>
  <c r="D156" i="18"/>
  <c r="C157" i="18"/>
  <c r="D157" i="18"/>
  <c r="C158" i="18"/>
  <c r="D158" i="18"/>
  <c r="C159" i="18"/>
  <c r="D159" i="18"/>
  <c r="C160" i="18"/>
  <c r="D160" i="18"/>
  <c r="C161" i="18"/>
  <c r="D161" i="18"/>
  <c r="C162" i="18"/>
  <c r="D162" i="18"/>
  <c r="C163" i="18"/>
  <c r="D163" i="18"/>
  <c r="C164" i="18"/>
  <c r="D164" i="18"/>
  <c r="C165" i="18"/>
  <c r="D165" i="18"/>
  <c r="C166" i="18"/>
  <c r="C168" i="18"/>
  <c r="C169" i="18"/>
  <c r="D169" i="18"/>
  <c r="C170" i="18"/>
  <c r="D170" i="18"/>
  <c r="C171" i="18"/>
  <c r="D171" i="18"/>
  <c r="C173" i="18"/>
  <c r="C174" i="18"/>
  <c r="D174" i="18"/>
  <c r="C175" i="18"/>
  <c r="D175" i="18"/>
  <c r="C176" i="18"/>
  <c r="C177" i="18"/>
  <c r="D177" i="18"/>
  <c r="C178" i="18"/>
  <c r="D178" i="18"/>
  <c r="C179" i="18"/>
  <c r="C181" i="18"/>
  <c r="C182" i="18"/>
  <c r="D182" i="18"/>
  <c r="C183" i="18"/>
  <c r="D183" i="18"/>
  <c r="C184" i="18"/>
  <c r="D184" i="18"/>
  <c r="C185" i="18"/>
  <c r="D185" i="18"/>
  <c r="C186" i="18"/>
  <c r="D186" i="18"/>
  <c r="C187" i="18"/>
  <c r="D187" i="18"/>
  <c r="C188" i="18"/>
  <c r="D188" i="18"/>
  <c r="C189" i="18"/>
  <c r="D189" i="18"/>
  <c r="C190" i="18"/>
  <c r="D190" i="18"/>
  <c r="C191" i="18"/>
  <c r="D191" i="18"/>
  <c r="C192" i="18"/>
  <c r="D192" i="18"/>
  <c r="C195" i="18"/>
  <c r="D195" i="18"/>
  <c r="C196" i="18"/>
  <c r="C197" i="18"/>
  <c r="D197" i="18"/>
  <c r="C198" i="18"/>
  <c r="D198" i="18"/>
  <c r="C199" i="18"/>
  <c r="D199" i="18"/>
  <c r="C200" i="18"/>
  <c r="D200" i="18"/>
  <c r="C201" i="18"/>
  <c r="D201" i="18"/>
  <c r="C202" i="18"/>
  <c r="C203" i="18"/>
  <c r="D203" i="18"/>
  <c r="C204" i="18"/>
  <c r="D204" i="18"/>
  <c r="D205" i="18"/>
  <c r="C207" i="18"/>
  <c r="C208" i="18"/>
  <c r="D208" i="18"/>
  <c r="C209" i="18"/>
  <c r="C210" i="18"/>
  <c r="D210" i="18"/>
  <c r="C211" i="18"/>
  <c r="D211" i="18"/>
  <c r="C212" i="18"/>
  <c r="D212" i="18"/>
  <c r="C213" i="18"/>
  <c r="D213" i="18"/>
  <c r="C214" i="18"/>
  <c r="D214" i="18"/>
  <c r="C215" i="18"/>
  <c r="D215" i="18"/>
  <c r="C216" i="18"/>
  <c r="D216" i="18"/>
  <c r="C217" i="18"/>
  <c r="D217" i="18"/>
  <c r="C218" i="18"/>
  <c r="D218" i="18"/>
  <c r="C219" i="18"/>
  <c r="D219" i="18"/>
  <c r="C220" i="18"/>
  <c r="C221" i="18"/>
  <c r="D221" i="18"/>
  <c r="C222" i="18"/>
  <c r="D222" i="18"/>
  <c r="C223" i="18"/>
  <c r="D224" i="18"/>
  <c r="C225" i="18"/>
  <c r="C226" i="18"/>
  <c r="D226" i="18"/>
  <c r="C227" i="18"/>
  <c r="D227" i="18"/>
  <c r="C228" i="18"/>
  <c r="D228" i="18"/>
  <c r="C229" i="18"/>
  <c r="D229" i="18"/>
  <c r="C230" i="18"/>
  <c r="D230" i="18"/>
  <c r="C231" i="18"/>
  <c r="D231" i="18"/>
  <c r="C232" i="18"/>
  <c r="D232" i="18"/>
  <c r="C233" i="18"/>
  <c r="D233" i="18"/>
  <c r="C234" i="18"/>
  <c r="C235" i="18"/>
  <c r="D235" i="18"/>
  <c r="C236" i="18"/>
  <c r="D236" i="18"/>
  <c r="C237" i="18"/>
  <c r="D237" i="18"/>
  <c r="C239" i="18"/>
  <c r="C240" i="18"/>
  <c r="D240" i="18"/>
  <c r="C241" i="18"/>
  <c r="D241" i="18"/>
  <c r="C242" i="18"/>
  <c r="D242" i="18"/>
  <c r="C243" i="18"/>
  <c r="D243" i="18"/>
  <c r="C244" i="18"/>
  <c r="D244" i="18"/>
  <c r="C245" i="18"/>
  <c r="D245" i="18"/>
  <c r="C247" i="18"/>
  <c r="C248" i="18"/>
  <c r="D248" i="18"/>
  <c r="C249" i="18"/>
  <c r="D249" i="18"/>
  <c r="C250" i="18"/>
  <c r="D250" i="18"/>
  <c r="C251" i="18"/>
  <c r="D251" i="18"/>
  <c r="C252" i="18"/>
  <c r="D252" i="18"/>
  <c r="C253" i="18"/>
  <c r="D253" i="18"/>
  <c r="C254" i="18"/>
  <c r="D254" i="18"/>
  <c r="C255" i="18"/>
  <c r="D255" i="18"/>
  <c r="C256" i="18"/>
  <c r="D256" i="18"/>
  <c r="C257" i="18"/>
  <c r="D257" i="18"/>
  <c r="C258" i="18"/>
  <c r="D258" i="18"/>
  <c r="C259" i="18"/>
  <c r="C260" i="18"/>
  <c r="D260" i="18"/>
  <c r="C261" i="18"/>
  <c r="D261" i="18"/>
  <c r="C262" i="18"/>
  <c r="C264" i="18"/>
  <c r="C265" i="18"/>
  <c r="D265" i="18"/>
  <c r="C266" i="18"/>
  <c r="D266" i="18"/>
  <c r="C267" i="18"/>
  <c r="D267" i="18"/>
  <c r="C268" i="18"/>
  <c r="C269" i="18"/>
  <c r="D269" i="18"/>
  <c r="C270" i="18"/>
  <c r="D270" i="18"/>
  <c r="C271" i="18"/>
  <c r="C272" i="18"/>
  <c r="D272" i="18"/>
  <c r="C273" i="18"/>
  <c r="D273" i="18"/>
  <c r="C274" i="18"/>
  <c r="D274" i="18"/>
  <c r="C275" i="18"/>
  <c r="D275" i="18"/>
  <c r="C276" i="18"/>
  <c r="C277" i="18"/>
  <c r="D277" i="18"/>
  <c r="C278" i="18"/>
  <c r="D278" i="18"/>
  <c r="C279" i="18"/>
  <c r="D279" i="18"/>
  <c r="C280" i="18"/>
  <c r="D280" i="18"/>
  <c r="C281" i="18"/>
  <c r="D281" i="18"/>
  <c r="C282" i="18"/>
  <c r="D282" i="18"/>
  <c r="C283" i="18"/>
  <c r="D283" i="18"/>
  <c r="C284" i="18"/>
  <c r="D284" i="18"/>
  <c r="C285" i="18"/>
  <c r="D285" i="18"/>
  <c r="C286" i="18"/>
  <c r="C287" i="18"/>
  <c r="D287" i="18"/>
  <c r="C288" i="18"/>
  <c r="D288" i="18"/>
  <c r="C289" i="18"/>
  <c r="C291" i="18"/>
  <c r="C292" i="18"/>
  <c r="D292" i="18"/>
  <c r="C293" i="18"/>
  <c r="D293" i="18"/>
  <c r="C294" i="18"/>
  <c r="D294" i="18"/>
  <c r="C295" i="18"/>
  <c r="D295" i="18"/>
  <c r="C296" i="18"/>
  <c r="D296" i="18"/>
  <c r="C298" i="18"/>
  <c r="C299" i="18"/>
  <c r="C300" i="18"/>
  <c r="D300" i="18"/>
  <c r="C301" i="18"/>
  <c r="D301" i="18"/>
  <c r="C302" i="18"/>
  <c r="D302" i="18"/>
  <c r="C303" i="18"/>
  <c r="D303" i="18"/>
  <c r="C304" i="18"/>
  <c r="D304" i="18"/>
  <c r="C305" i="18"/>
  <c r="D305" i="18"/>
  <c r="C306" i="18"/>
  <c r="D306" i="18"/>
  <c r="C307" i="18"/>
  <c r="D307" i="18"/>
  <c r="C308" i="18"/>
  <c r="D308" i="18"/>
  <c r="C309" i="18"/>
  <c r="D309" i="18"/>
  <c r="C310" i="18"/>
  <c r="C311" i="18"/>
  <c r="D311" i="18"/>
  <c r="C312" i="18"/>
  <c r="D312" i="18"/>
  <c r="C313" i="18"/>
  <c r="C314" i="18"/>
  <c r="D314" i="18"/>
  <c r="C315" i="18"/>
  <c r="D315" i="18"/>
  <c r="D316" i="18"/>
  <c r="C317" i="18"/>
  <c r="C318" i="18"/>
  <c r="C319" i="18"/>
  <c r="D319" i="18"/>
  <c r="C320" i="18"/>
  <c r="C321" i="18"/>
  <c r="D321" i="18"/>
  <c r="C323" i="18"/>
  <c r="C324" i="18"/>
  <c r="D324" i="18"/>
  <c r="C325" i="18"/>
  <c r="D325" i="18"/>
  <c r="C327" i="18"/>
  <c r="C328" i="18"/>
  <c r="D328" i="18"/>
  <c r="C330" i="18"/>
  <c r="D330" i="18"/>
  <c r="C331" i="18"/>
  <c r="D331" i="18"/>
  <c r="C332" i="18"/>
  <c r="D332" i="18"/>
  <c r="C333" i="18"/>
  <c r="D333" i="18"/>
  <c r="C334" i="18"/>
  <c r="D334" i="18"/>
  <c r="C335" i="18"/>
  <c r="D335" i="18"/>
  <c r="C336" i="18"/>
  <c r="D336" i="18"/>
  <c r="C337" i="18"/>
  <c r="D337" i="18"/>
  <c r="C338" i="18"/>
  <c r="D338" i="18"/>
  <c r="C339" i="18"/>
  <c r="D339" i="18"/>
  <c r="C340" i="18"/>
  <c r="D340" i="18"/>
  <c r="C341" i="18"/>
  <c r="D341" i="18"/>
  <c r="C342" i="18"/>
  <c r="D342" i="18"/>
  <c r="C343" i="18"/>
  <c r="D343" i="18"/>
  <c r="C344" i="18"/>
  <c r="D344" i="18"/>
  <c r="C345" i="18"/>
  <c r="D345" i="18"/>
  <c r="C346" i="18"/>
  <c r="D346" i="18"/>
  <c r="C347" i="18"/>
  <c r="C348" i="18"/>
  <c r="D348" i="18"/>
  <c r="C349" i="18"/>
  <c r="D349" i="18"/>
  <c r="C350" i="18"/>
  <c r="D350" i="18"/>
  <c r="C352" i="18"/>
  <c r="C353" i="18"/>
  <c r="D353" i="18"/>
  <c r="C354" i="18"/>
  <c r="D354" i="18"/>
  <c r="C355" i="18"/>
  <c r="D355" i="18"/>
  <c r="C356" i="18"/>
  <c r="D356" i="18"/>
  <c r="C357" i="18"/>
  <c r="D357" i="18"/>
  <c r="C358" i="18"/>
  <c r="D358" i="18"/>
  <c r="C359" i="18"/>
  <c r="D359" i="18"/>
  <c r="C361" i="18"/>
  <c r="C362" i="18"/>
  <c r="D362" i="18"/>
  <c r="C363" i="18"/>
  <c r="D363" i="18"/>
  <c r="C364" i="18"/>
  <c r="D364" i="18"/>
  <c r="C365" i="18"/>
  <c r="D365" i="18"/>
  <c r="C366" i="18"/>
  <c r="D366" i="18"/>
  <c r="C367" i="18"/>
  <c r="C368" i="18"/>
  <c r="C369" i="18"/>
  <c r="D369" i="18"/>
  <c r="C370" i="18"/>
  <c r="D370" i="18"/>
  <c r="C371" i="18"/>
  <c r="D371" i="18"/>
  <c r="C372" i="18"/>
  <c r="D372" i="18"/>
  <c r="C373" i="18"/>
  <c r="D373" i="18"/>
  <c r="C374" i="18"/>
  <c r="D374" i="18"/>
  <c r="C375" i="18"/>
  <c r="C376" i="18"/>
  <c r="D376" i="18"/>
  <c r="C377" i="18"/>
  <c r="D377" i="18"/>
  <c r="C378" i="18"/>
  <c r="D378" i="18"/>
  <c r="C380" i="18"/>
  <c r="D380" i="18"/>
  <c r="C381" i="18"/>
  <c r="D381" i="18"/>
  <c r="C382" i="18"/>
  <c r="D382" i="18"/>
  <c r="C383" i="18"/>
  <c r="C384" i="18"/>
  <c r="D384" i="18"/>
  <c r="C385" i="18"/>
  <c r="D385" i="18"/>
  <c r="D386" i="18"/>
  <c r="C387" i="18"/>
  <c r="D387" i="18"/>
  <c r="C388" i="18"/>
  <c r="C389" i="18"/>
  <c r="D389" i="18"/>
  <c r="C390" i="18"/>
  <c r="C391" i="18"/>
  <c r="D391" i="18"/>
  <c r="C392" i="18"/>
  <c r="D392" i="18"/>
  <c r="C393" i="18"/>
  <c r="D393" i="18"/>
  <c r="C395" i="18"/>
  <c r="D395" i="18"/>
  <c r="C396" i="18"/>
  <c r="C397" i="18"/>
  <c r="D397" i="18"/>
  <c r="C398" i="18"/>
  <c r="D398" i="18"/>
  <c r="C399" i="18"/>
  <c r="D399" i="18"/>
  <c r="C400" i="18"/>
  <c r="D400" i="18"/>
  <c r="C401" i="18"/>
  <c r="D401" i="18"/>
  <c r="C402" i="18"/>
  <c r="D402" i="18"/>
  <c r="C403" i="18"/>
  <c r="D403" i="18"/>
  <c r="C404" i="18"/>
  <c r="D404" i="18"/>
  <c r="C405" i="18"/>
  <c r="C407" i="18"/>
  <c r="C408" i="18"/>
  <c r="D408" i="18"/>
  <c r="C409" i="18"/>
  <c r="D409" i="18"/>
  <c r="C410" i="18"/>
  <c r="D410" i="18"/>
  <c r="C411" i="18"/>
  <c r="D411" i="18"/>
  <c r="C412" i="18"/>
  <c r="D412" i="18"/>
  <c r="C413" i="18"/>
  <c r="D413" i="18"/>
  <c r="C414" i="18"/>
  <c r="D414" i="18"/>
  <c r="C415" i="18"/>
  <c r="C416" i="18"/>
  <c r="D416" i="18"/>
  <c r="C417" i="18"/>
  <c r="D417" i="18"/>
  <c r="C418" i="18"/>
  <c r="D418" i="18"/>
  <c r="C419" i="18"/>
  <c r="D419" i="18"/>
  <c r="C420" i="18"/>
  <c r="C421" i="18"/>
  <c r="D421" i="18"/>
  <c r="C422" i="18"/>
  <c r="D422" i="18"/>
  <c r="C423" i="18"/>
  <c r="D423" i="18"/>
  <c r="C425" i="18"/>
  <c r="C426" i="18"/>
  <c r="D426" i="18"/>
  <c r="C427" i="18"/>
  <c r="D427" i="18"/>
  <c r="C428" i="18"/>
  <c r="D428" i="18"/>
  <c r="C429" i="18"/>
  <c r="D429" i="18"/>
  <c r="C430" i="18"/>
  <c r="D430" i="18"/>
  <c r="C431" i="18"/>
  <c r="D431" i="18"/>
  <c r="C432" i="18"/>
  <c r="D432" i="18"/>
  <c r="C433" i="18"/>
  <c r="D433" i="18"/>
  <c r="C434" i="18"/>
  <c r="D434" i="18"/>
  <c r="C435" i="18"/>
  <c r="C436" i="18"/>
  <c r="D436" i="18"/>
  <c r="C437" i="18"/>
  <c r="C438" i="18"/>
  <c r="D438" i="18"/>
  <c r="C439" i="18"/>
  <c r="C440" i="18"/>
  <c r="C441" i="18"/>
  <c r="C442" i="18"/>
  <c r="D442" i="18"/>
  <c r="C443" i="18"/>
  <c r="D443" i="18"/>
  <c r="C444" i="18"/>
  <c r="D444" i="18"/>
  <c r="C445" i="18"/>
  <c r="D445" i="18"/>
  <c r="C446" i="18"/>
  <c r="D446" i="18"/>
  <c r="C447" i="18"/>
  <c r="D447" i="18"/>
  <c r="C448" i="18"/>
  <c r="C449" i="18"/>
  <c r="D449" i="18"/>
  <c r="C450" i="18"/>
  <c r="D450" i="18"/>
  <c r="C451" i="18"/>
  <c r="C453" i="18"/>
  <c r="C454" i="18"/>
  <c r="D454" i="18"/>
  <c r="C455" i="18"/>
  <c r="D455" i="18"/>
  <c r="C456" i="18"/>
  <c r="D456" i="18"/>
  <c r="C458" i="18"/>
  <c r="D458" i="18"/>
  <c r="C459" i="18"/>
  <c r="D459" i="18"/>
  <c r="C460" i="18"/>
  <c r="C461" i="18"/>
  <c r="D461" i="18"/>
  <c r="C462" i="18"/>
  <c r="D462" i="18"/>
  <c r="C463" i="18"/>
  <c r="D463" i="18"/>
  <c r="C464" i="18"/>
  <c r="D464" i="18"/>
  <c r="C465" i="18"/>
  <c r="D465" i="18"/>
  <c r="C466" i="18"/>
  <c r="D466" i="18"/>
  <c r="C467" i="18"/>
  <c r="D467" i="18"/>
  <c r="C468" i="18"/>
  <c r="D468" i="18"/>
  <c r="C471" i="18"/>
  <c r="C472" i="18"/>
  <c r="D472" i="18"/>
  <c r="C473" i="18"/>
  <c r="D473" i="18"/>
  <c r="C474" i="18"/>
  <c r="D474" i="18"/>
  <c r="C475" i="18"/>
  <c r="D475" i="18"/>
  <c r="C476" i="18"/>
  <c r="D476" i="18"/>
  <c r="C477" i="18"/>
  <c r="D477" i="18"/>
  <c r="C478" i="18"/>
  <c r="D478" i="18"/>
  <c r="C479" i="18"/>
  <c r="D479" i="18"/>
  <c r="C480" i="18"/>
  <c r="D480" i="18"/>
  <c r="C481" i="18"/>
  <c r="C482" i="18"/>
  <c r="D482" i="18"/>
  <c r="C483" i="18"/>
  <c r="D483" i="18"/>
  <c r="C484" i="18"/>
  <c r="D484" i="18"/>
  <c r="C485" i="18"/>
  <c r="C486" i="18"/>
  <c r="C487" i="18"/>
  <c r="D487" i="18"/>
  <c r="C488" i="18"/>
  <c r="D488" i="18"/>
  <c r="C489" i="18"/>
  <c r="D489" i="18"/>
  <c r="C490" i="18"/>
  <c r="D490" i="18"/>
  <c r="C491" i="18"/>
  <c r="D491" i="18"/>
  <c r="C492" i="18"/>
  <c r="D492" i="18"/>
  <c r="C493" i="18"/>
  <c r="D493" i="18"/>
  <c r="C494" i="18"/>
  <c r="D494" i="18"/>
  <c r="C495" i="18"/>
  <c r="C496" i="18"/>
  <c r="D496" i="18"/>
  <c r="C497" i="18"/>
  <c r="D497" i="18"/>
  <c r="C498" i="18"/>
  <c r="D498" i="18"/>
  <c r="C499" i="18"/>
  <c r="C500" i="18"/>
  <c r="D500" i="18"/>
  <c r="C501" i="18"/>
  <c r="D501" i="18"/>
  <c r="C502" i="18"/>
  <c r="D502" i="18"/>
  <c r="C503" i="18"/>
  <c r="D503" i="18"/>
  <c r="C504" i="18"/>
  <c r="D504" i="18"/>
  <c r="C505" i="18"/>
  <c r="D505" i="18"/>
  <c r="C506" i="18"/>
  <c r="D506" i="18"/>
  <c r="C507" i="18"/>
  <c r="D507" i="18"/>
  <c r="C508" i="18"/>
  <c r="D508" i="18"/>
  <c r="C509" i="18"/>
  <c r="C510" i="18"/>
  <c r="D510" i="18"/>
  <c r="C511" i="18"/>
  <c r="C512" i="18"/>
  <c r="D512" i="18"/>
  <c r="C513" i="18"/>
  <c r="D513" i="18"/>
  <c r="C514" i="18"/>
  <c r="D514" i="18"/>
  <c r="C515" i="18"/>
  <c r="D515" i="18"/>
  <c r="C517" i="18"/>
  <c r="D517" i="18"/>
  <c r="C518" i="18"/>
  <c r="D518" i="18"/>
  <c r="D519" i="18"/>
  <c r="C521" i="18"/>
  <c r="C522" i="18"/>
  <c r="D522" i="18"/>
  <c r="C523" i="18"/>
  <c r="D523" i="18"/>
  <c r="C524" i="18"/>
  <c r="D524" i="18"/>
  <c r="C525" i="18"/>
  <c r="D525" i="18"/>
  <c r="C526" i="18"/>
  <c r="D526" i="18"/>
  <c r="C528" i="18"/>
  <c r="D528" i="18"/>
  <c r="C529" i="18"/>
  <c r="D529" i="18"/>
  <c r="C530" i="18"/>
  <c r="D530" i="18"/>
  <c r="C531" i="18"/>
  <c r="C532" i="18"/>
  <c r="D532" i="18"/>
  <c r="C533" i="18"/>
  <c r="D533" i="18"/>
  <c r="D534" i="18"/>
  <c r="C536" i="18"/>
  <c r="D536" i="18"/>
  <c r="C537" i="18"/>
  <c r="D537" i="18"/>
  <c r="C538" i="18"/>
  <c r="D538" i="18"/>
  <c r="C539" i="18"/>
  <c r="D539" i="18"/>
  <c r="C540" i="18"/>
  <c r="D540" i="18"/>
  <c r="C541" i="18"/>
  <c r="D541" i="18"/>
  <c r="C542" i="18"/>
  <c r="D542" i="18"/>
  <c r="C543" i="18"/>
  <c r="C544" i="18"/>
  <c r="D544" i="18"/>
  <c r="C545" i="18"/>
  <c r="D545" i="18"/>
  <c r="C546" i="18"/>
  <c r="D546" i="18"/>
  <c r="C547" i="18"/>
  <c r="D547" i="18"/>
  <c r="C548" i="18"/>
  <c r="D548" i="18"/>
  <c r="C549" i="18"/>
  <c r="D549" i="18"/>
  <c r="C550" i="18"/>
  <c r="C552" i="18"/>
  <c r="C553" i="18"/>
  <c r="D553" i="18"/>
  <c r="C554" i="18"/>
  <c r="D554" i="18"/>
  <c r="C555" i="18"/>
  <c r="D555" i="18"/>
  <c r="C556" i="18"/>
  <c r="C557" i="18"/>
  <c r="D557" i="18"/>
  <c r="C558" i="18"/>
  <c r="D558" i="18"/>
  <c r="C559" i="18"/>
  <c r="D559" i="18"/>
  <c r="C560" i="18"/>
  <c r="D560" i="18"/>
  <c r="C561" i="18"/>
  <c r="D561" i="18"/>
  <c r="C562" i="18"/>
  <c r="C563" i="18"/>
  <c r="D563" i="18"/>
  <c r="C564" i="18"/>
  <c r="D564" i="18"/>
  <c r="C565" i="18"/>
  <c r="D565" i="18"/>
  <c r="C566" i="18"/>
  <c r="D566" i="18"/>
  <c r="C567" i="18"/>
  <c r="D567" i="18"/>
  <c r="C568" i="18"/>
  <c r="C569" i="18"/>
  <c r="D569" i="18"/>
  <c r="C570" i="18"/>
  <c r="D570" i="18"/>
  <c r="C571" i="18"/>
  <c r="D572" i="18"/>
  <c r="C573" i="18"/>
  <c r="C574" i="18"/>
  <c r="D574" i="18"/>
  <c r="C575" i="18"/>
  <c r="D575" i="18"/>
  <c r="C576" i="18"/>
  <c r="D576" i="18"/>
  <c r="C577" i="18"/>
  <c r="D577" i="18"/>
  <c r="C578" i="18"/>
  <c r="D578" i="18"/>
  <c r="C579" i="18"/>
  <c r="D579" i="18"/>
  <c r="C580" i="18"/>
  <c r="D580" i="18"/>
  <c r="C581" i="18"/>
  <c r="D581" i="18"/>
  <c r="C582" i="18"/>
  <c r="C583" i="18"/>
  <c r="D583" i="18"/>
  <c r="C584" i="18"/>
  <c r="D584" i="18"/>
  <c r="C585" i="18"/>
  <c r="D585" i="18"/>
  <c r="C586" i="18"/>
  <c r="D586" i="18"/>
  <c r="C587" i="18"/>
  <c r="D587" i="18"/>
  <c r="C588" i="18"/>
  <c r="C589" i="18"/>
  <c r="C590" i="18"/>
  <c r="D590" i="18"/>
  <c r="C591" i="18"/>
  <c r="D591" i="18"/>
  <c r="C592" i="18"/>
  <c r="D592" i="18"/>
  <c r="C593" i="18"/>
  <c r="D593" i="18"/>
  <c r="C594" i="18"/>
  <c r="D594" i="18"/>
  <c r="C595" i="18"/>
  <c r="D595" i="18"/>
  <c r="C596" i="18"/>
  <c r="C597" i="18"/>
  <c r="D597" i="18"/>
  <c r="C598" i="18"/>
  <c r="D598" i="18"/>
  <c r="C599" i="18"/>
  <c r="C600" i="18"/>
  <c r="D600" i="18"/>
  <c r="C601" i="18"/>
  <c r="D601" i="18"/>
  <c r="C602" i="18"/>
  <c r="D602" i="18"/>
  <c r="C603" i="18"/>
  <c r="C605" i="18"/>
  <c r="C606" i="18"/>
  <c r="D606" i="18"/>
  <c r="C607" i="18"/>
  <c r="D607" i="18"/>
  <c r="C608" i="18"/>
  <c r="D608" i="18"/>
  <c r="C609" i="18"/>
  <c r="D609" i="18"/>
  <c r="C610" i="18"/>
  <c r="D610" i="18"/>
  <c r="C611" i="18"/>
  <c r="D611" i="18"/>
  <c r="C612" i="18"/>
  <c r="D612" i="18"/>
  <c r="C613" i="18"/>
  <c r="D613" i="18"/>
  <c r="C614" i="18"/>
  <c r="D614" i="18"/>
  <c r="D615" i="18"/>
  <c r="D616" i="18"/>
  <c r="C617" i="18"/>
  <c r="C618" i="18"/>
  <c r="D618" i="18"/>
  <c r="C619" i="18"/>
  <c r="D619" i="18"/>
  <c r="C620" i="18"/>
  <c r="D620" i="18"/>
  <c r="C621" i="18"/>
  <c r="D621" i="18"/>
  <c r="C622" i="18"/>
  <c r="D622" i="18"/>
  <c r="C623" i="18"/>
  <c r="D623" i="18"/>
  <c r="C624" i="18"/>
  <c r="C625" i="18"/>
  <c r="D625" i="18"/>
  <c r="C626" i="18"/>
  <c r="D626" i="18"/>
  <c r="C627" i="18"/>
  <c r="D627" i="18"/>
  <c r="C628" i="18"/>
  <c r="D628" i="18"/>
  <c r="C629" i="18"/>
  <c r="C630" i="18"/>
  <c r="D630" i="18"/>
  <c r="C631" i="18"/>
  <c r="D631" i="18"/>
  <c r="C632" i="18"/>
  <c r="D632" i="18"/>
  <c r="C633" i="18"/>
  <c r="D633" i="18"/>
  <c r="C634" i="18"/>
  <c r="D634" i="18"/>
  <c r="C635" i="18"/>
  <c r="D635" i="18"/>
  <c r="C636" i="18"/>
  <c r="D636" i="18"/>
  <c r="C638" i="18"/>
  <c r="D638" i="18"/>
  <c r="C639" i="18"/>
  <c r="D639" i="18"/>
  <c r="C640" i="18"/>
  <c r="D640" i="18"/>
  <c r="C641" i="18"/>
  <c r="D641" i="18"/>
  <c r="C642" i="18"/>
  <c r="D642" i="18"/>
  <c r="C643" i="18"/>
  <c r="D643" i="18"/>
  <c r="C644" i="18"/>
  <c r="D644" i="18"/>
  <c r="C645" i="18"/>
  <c r="D645" i="18"/>
  <c r="C646" i="18"/>
  <c r="D646" i="18"/>
  <c r="C647" i="18"/>
  <c r="D647" i="18"/>
  <c r="D648" i="18"/>
  <c r="C650" i="18"/>
  <c r="D650" i="18"/>
  <c r="C651" i="18"/>
  <c r="D651" i="18"/>
  <c r="C652" i="18"/>
  <c r="D652" i="18"/>
  <c r="C653" i="18"/>
  <c r="D653" i="18"/>
  <c r="C655" i="18"/>
  <c r="D655" i="18"/>
  <c r="C656" i="18"/>
  <c r="D656" i="18"/>
  <c r="C657" i="18"/>
  <c r="D657" i="18"/>
  <c r="C658" i="18"/>
  <c r="D658" i="18"/>
  <c r="C659" i="18"/>
  <c r="D659" i="18"/>
  <c r="C660" i="18"/>
  <c r="D660" i="18"/>
  <c r="C661" i="18"/>
  <c r="C662" i="18"/>
  <c r="D662" i="18"/>
  <c r="C663" i="18"/>
  <c r="D663" i="18"/>
  <c r="C664" i="18"/>
  <c r="D664" i="18"/>
  <c r="C666" i="18"/>
  <c r="C667" i="18"/>
  <c r="D667" i="18"/>
  <c r="C668" i="18"/>
  <c r="D668" i="18"/>
  <c r="C669" i="18"/>
  <c r="D669" i="18"/>
  <c r="C670" i="18"/>
  <c r="D670" i="18"/>
  <c r="C671" i="18"/>
  <c r="C672" i="18"/>
  <c r="D672" i="18"/>
  <c r="C673" i="18"/>
  <c r="D673" i="18"/>
  <c r="C674" i="18"/>
  <c r="C675" i="18"/>
  <c r="D675" i="18"/>
  <c r="C676" i="18"/>
  <c r="D676" i="18"/>
  <c r="C677" i="18"/>
  <c r="D677" i="18"/>
  <c r="D678" i="18"/>
  <c r="C679" i="18"/>
  <c r="C680" i="18"/>
  <c r="D680" i="18"/>
  <c r="C681" i="18"/>
  <c r="D681" i="18"/>
  <c r="C682" i="18"/>
  <c r="D682" i="18"/>
  <c r="C683" i="18"/>
  <c r="D683" i="18"/>
  <c r="C684" i="18"/>
  <c r="D684" i="18"/>
  <c r="C685" i="18"/>
  <c r="D685" i="18"/>
  <c r="C686" i="18"/>
  <c r="D686" i="18"/>
  <c r="C687" i="18"/>
  <c r="D687" i="18"/>
  <c r="C688" i="18"/>
  <c r="D688" i="18"/>
  <c r="C689" i="18"/>
  <c r="D689" i="18"/>
  <c r="C690" i="18"/>
  <c r="D690" i="18"/>
  <c r="C691" i="18"/>
  <c r="D691" i="18"/>
  <c r="C692" i="18"/>
  <c r="D692" i="18"/>
  <c r="C693" i="18"/>
  <c r="D693" i="18"/>
  <c r="C694" i="18"/>
  <c r="C695" i="18"/>
  <c r="D695" i="18"/>
  <c r="C696" i="18"/>
  <c r="D696" i="18"/>
  <c r="D697" i="18"/>
  <c r="C699" i="18"/>
  <c r="C700" i="18"/>
  <c r="D700" i="18"/>
  <c r="C701" i="18"/>
  <c r="D701" i="18"/>
  <c r="C702" i="18"/>
  <c r="D702" i="18"/>
  <c r="C703" i="18"/>
  <c r="D703" i="18"/>
  <c r="C704" i="18"/>
  <c r="D704" i="18"/>
  <c r="C705" i="18"/>
  <c r="D705" i="18"/>
  <c r="C706" i="18"/>
  <c r="D706" i="18"/>
  <c r="C707" i="18"/>
  <c r="D707" i="18"/>
  <c r="C708" i="18"/>
  <c r="C710" i="18"/>
  <c r="D710" i="18"/>
  <c r="C711" i="18"/>
  <c r="D711" i="18"/>
  <c r="C713" i="18"/>
  <c r="C714" i="18"/>
  <c r="D714" i="18"/>
  <c r="C715" i="18"/>
  <c r="D715" i="18"/>
  <c r="C716" i="18"/>
  <c r="D716" i="18"/>
  <c r="C717" i="18"/>
  <c r="D717" i="18"/>
  <c r="D718" i="18"/>
  <c r="C719" i="18"/>
  <c r="D719" i="18"/>
  <c r="C720" i="18"/>
  <c r="D720" i="18"/>
  <c r="C721" i="18"/>
  <c r="D721" i="18"/>
  <c r="C722" i="18"/>
  <c r="C723" i="18"/>
  <c r="C724" i="18"/>
  <c r="D724" i="18"/>
  <c r="C725" i="18"/>
  <c r="D725" i="18"/>
  <c r="C726" i="18"/>
  <c r="D726" i="18"/>
  <c r="C727" i="18"/>
  <c r="D727" i="18"/>
  <c r="C728" i="18"/>
  <c r="D728" i="18"/>
  <c r="C729" i="18"/>
  <c r="D729" i="18"/>
  <c r="C730" i="18"/>
  <c r="C731" i="18"/>
  <c r="D731" i="18"/>
  <c r="C732" i="18"/>
  <c r="D732" i="18"/>
  <c r="C733" i="18"/>
  <c r="D733" i="18"/>
  <c r="C734" i="18"/>
  <c r="D734" i="18"/>
  <c r="C735" i="18"/>
  <c r="C736" i="18"/>
  <c r="D736" i="18"/>
  <c r="C737" i="18"/>
  <c r="C738" i="18"/>
  <c r="D738" i="18"/>
  <c r="C739" i="18"/>
  <c r="D739" i="18"/>
  <c r="C740" i="18"/>
  <c r="D740" i="18"/>
  <c r="C741" i="18"/>
  <c r="D741" i="18"/>
  <c r="D742" i="18"/>
  <c r="C743" i="18"/>
  <c r="D743" i="18"/>
  <c r="C744" i="18"/>
  <c r="D744" i="18"/>
  <c r="C745" i="18"/>
  <c r="D745" i="18"/>
  <c r="C746" i="18"/>
  <c r="D746" i="18"/>
  <c r="C747" i="18"/>
  <c r="D747" i="18"/>
  <c r="C748" i="18"/>
  <c r="D748" i="18"/>
  <c r="C749" i="18"/>
  <c r="C750" i="18"/>
  <c r="D750" i="18"/>
  <c r="C751" i="18"/>
  <c r="D751" i="18"/>
  <c r="C752" i="18"/>
  <c r="D752" i="18"/>
  <c r="C753" i="18"/>
  <c r="D753" i="18"/>
  <c r="C754" i="18"/>
  <c r="D754" i="18"/>
  <c r="C755" i="18"/>
  <c r="D755" i="18"/>
  <c r="C756" i="18"/>
  <c r="D756" i="18"/>
  <c r="C757" i="18"/>
  <c r="D757" i="18"/>
  <c r="C758" i="18"/>
  <c r="D758" i="18"/>
  <c r="C759" i="18"/>
  <c r="D759" i="18"/>
  <c r="C760" i="18"/>
  <c r="C761" i="18"/>
  <c r="D761" i="18"/>
  <c r="C762" i="18"/>
  <c r="D762" i="18"/>
  <c r="C763" i="18"/>
  <c r="C764" i="18"/>
  <c r="D764" i="18"/>
  <c r="C765" i="18"/>
  <c r="D765" i="18"/>
  <c r="C767" i="18"/>
  <c r="C768" i="18"/>
  <c r="D768" i="18"/>
  <c r="C769" i="18"/>
  <c r="D769" i="18"/>
  <c r="C770" i="18"/>
  <c r="D770" i="18"/>
  <c r="C771" i="18"/>
  <c r="D771" i="18"/>
  <c r="C772" i="18"/>
  <c r="D772" i="18"/>
  <c r="C773" i="18"/>
  <c r="D773" i="18"/>
  <c r="C774" i="18"/>
  <c r="C775" i="18"/>
  <c r="D775" i="18"/>
  <c r="C776" i="18"/>
  <c r="D776" i="18"/>
  <c r="C777" i="18"/>
  <c r="C778" i="18"/>
  <c r="C779" i="18"/>
  <c r="C780" i="18"/>
  <c r="D780" i="18"/>
  <c r="C781" i="18"/>
  <c r="D781" i="18"/>
  <c r="D782" i="18"/>
  <c r="C783" i="18"/>
  <c r="D783" i="18"/>
  <c r="C784" i="18"/>
  <c r="D784" i="18"/>
  <c r="C785" i="18"/>
  <c r="C787" i="18"/>
  <c r="D787" i="18"/>
  <c r="C788" i="18"/>
  <c r="D788" i="18"/>
  <c r="C789" i="18"/>
  <c r="D789" i="18"/>
  <c r="C791" i="18"/>
  <c r="C792" i="18"/>
  <c r="D792" i="18"/>
  <c r="C793" i="18"/>
  <c r="D793" i="18"/>
  <c r="C794" i="18"/>
  <c r="D794" i="18"/>
  <c r="C795" i="18"/>
  <c r="D795" i="18"/>
  <c r="D796" i="18"/>
  <c r="C797" i="18"/>
  <c r="D797" i="18"/>
  <c r="C798" i="18"/>
  <c r="D798" i="18"/>
  <c r="C799" i="18"/>
  <c r="D799" i="18"/>
  <c r="C800" i="18"/>
  <c r="D800" i="18"/>
  <c r="C802" i="18"/>
  <c r="D802" i="18"/>
  <c r="C804" i="18"/>
  <c r="C805" i="18"/>
  <c r="D805" i="18"/>
  <c r="C806" i="18"/>
  <c r="D806" i="18"/>
  <c r="C807" i="18"/>
  <c r="C808" i="18"/>
  <c r="D808" i="18"/>
  <c r="C809" i="18"/>
  <c r="D809" i="18"/>
  <c r="C810" i="18"/>
  <c r="D810" i="18"/>
  <c r="C812" i="18"/>
  <c r="D812" i="18"/>
  <c r="C813" i="18"/>
  <c r="D813" i="18"/>
  <c r="C814" i="18"/>
  <c r="D814" i="18"/>
  <c r="C815" i="18"/>
  <c r="D815" i="18"/>
  <c r="C816" i="18"/>
  <c r="D816" i="18"/>
  <c r="C817" i="18"/>
  <c r="D817" i="18"/>
  <c r="C818" i="18"/>
  <c r="D818" i="18"/>
  <c r="C819" i="18"/>
  <c r="C820" i="18"/>
  <c r="D820" i="18"/>
  <c r="C821" i="18"/>
  <c r="D821" i="18"/>
  <c r="C823" i="18"/>
  <c r="D823" i="18"/>
  <c r="C824" i="18"/>
  <c r="D824" i="18"/>
  <c r="C825" i="18"/>
  <c r="D825" i="18"/>
  <c r="C826" i="18"/>
  <c r="C827" i="18"/>
  <c r="D827" i="18"/>
  <c r="C828" i="18"/>
  <c r="D828" i="18"/>
  <c r="C831" i="18"/>
  <c r="C832" i="18"/>
  <c r="D832" i="18"/>
  <c r="D833" i="18"/>
  <c r="C835" i="18"/>
  <c r="D835" i="18"/>
  <c r="C836" i="18"/>
  <c r="D836" i="18"/>
  <c r="C838" i="18"/>
  <c r="C839" i="18"/>
  <c r="D839" i="18"/>
  <c r="C840" i="18"/>
  <c r="D840" i="18"/>
  <c r="C841" i="18"/>
  <c r="D841" i="18"/>
  <c r="C842" i="18"/>
  <c r="D842" i="18"/>
  <c r="C843" i="18"/>
  <c r="D843" i="18"/>
  <c r="C844" i="18"/>
  <c r="D844" i="18"/>
  <c r="C845" i="18"/>
  <c r="D845" i="18"/>
  <c r="C846" i="18"/>
  <c r="C847" i="18"/>
  <c r="D847" i="18"/>
  <c r="C848" i="18"/>
  <c r="D848" i="18"/>
  <c r="C850" i="18"/>
  <c r="C851" i="18"/>
  <c r="D851" i="18"/>
  <c r="C852" i="18"/>
  <c r="D852" i="18"/>
  <c r="C853" i="18"/>
  <c r="D853" i="18"/>
  <c r="C854" i="18"/>
  <c r="D854" i="18"/>
  <c r="C855" i="18"/>
  <c r="D855" i="18"/>
  <c r="C856" i="18"/>
  <c r="D856" i="18"/>
  <c r="C857" i="18"/>
  <c r="C858" i="18"/>
  <c r="C859" i="18"/>
  <c r="D859" i="18"/>
  <c r="C860" i="18"/>
  <c r="D860" i="18"/>
  <c r="C861" i="18"/>
  <c r="D861" i="18"/>
  <c r="C862" i="18"/>
  <c r="D862" i="18"/>
  <c r="C863" i="18"/>
  <c r="D863" i="18"/>
  <c r="C864" i="18"/>
  <c r="D864" i="18"/>
  <c r="C865" i="18"/>
  <c r="D865" i="18"/>
  <c r="C866" i="18"/>
  <c r="C867" i="18"/>
  <c r="D867" i="18"/>
  <c r="C868" i="18"/>
  <c r="D868" i="18"/>
  <c r="C870" i="18"/>
  <c r="D870" i="18"/>
  <c r="C871" i="18"/>
  <c r="D871" i="18"/>
  <c r="C872" i="18"/>
  <c r="D872" i="18"/>
  <c r="C873" i="18"/>
  <c r="D873" i="18"/>
  <c r="C874" i="18"/>
  <c r="D874" i="18"/>
  <c r="C876" i="18"/>
  <c r="D876" i="18"/>
  <c r="C877" i="18"/>
  <c r="D877" i="18"/>
  <c r="C878" i="18"/>
  <c r="D878" i="18"/>
  <c r="C879" i="18"/>
  <c r="C880" i="18"/>
  <c r="D880" i="18"/>
  <c r="C882" i="18"/>
  <c r="C883" i="18"/>
  <c r="D883" i="18"/>
  <c r="C884" i="18"/>
  <c r="D884" i="18"/>
  <c r="C885" i="18"/>
  <c r="D885" i="18"/>
  <c r="C886" i="18"/>
  <c r="D886" i="18"/>
  <c r="C887" i="18"/>
  <c r="D887" i="18"/>
  <c r="C888" i="18"/>
  <c r="D888" i="18"/>
  <c r="C889" i="18"/>
  <c r="C890" i="18"/>
  <c r="D890" i="18"/>
  <c r="C891" i="18"/>
  <c r="D891" i="18"/>
  <c r="D892" i="18"/>
  <c r="C894" i="18"/>
  <c r="C895" i="18"/>
  <c r="C896" i="18"/>
  <c r="D896" i="18"/>
  <c r="C897" i="18"/>
  <c r="D897" i="18"/>
  <c r="C898" i="18"/>
  <c r="D898" i="18"/>
  <c r="C899" i="18"/>
  <c r="D899" i="18"/>
  <c r="C900" i="18"/>
  <c r="D900" i="18"/>
  <c r="S732" i="18" l="1" a="1"/>
  <c r="S732" i="18" s="1"/>
  <c r="Y732" i="18" a="1"/>
  <c r="Y732" i="18" s="1"/>
  <c r="Z732" i="18" a="1"/>
  <c r="Z732" i="18" s="1"/>
  <c r="AA732" i="18" s="1"/>
  <c r="AC732" i="18" s="1"/>
  <c r="T732" i="18" a="1"/>
  <c r="T732" i="18" s="1"/>
  <c r="S872" i="18" a="1"/>
  <c r="S872" i="18" s="1"/>
  <c r="T872" i="18" a="1"/>
  <c r="T872" i="18" s="1"/>
  <c r="Z872" i="18" a="1"/>
  <c r="Z872" i="18" s="1"/>
  <c r="Y872" i="18" a="1"/>
  <c r="Y872" i="18" s="1"/>
  <c r="Z812" i="18" a="1"/>
  <c r="Z812" i="18" s="1"/>
  <c r="S812" i="18" a="1"/>
  <c r="S812" i="18" s="1"/>
  <c r="Y812" i="18" a="1"/>
  <c r="Y812" i="18" s="1"/>
  <c r="T812" i="18" a="1"/>
  <c r="T812" i="18" s="1"/>
  <c r="T682" i="18" a="1"/>
  <c r="T682" i="18" s="1"/>
  <c r="Y682" i="18" a="1"/>
  <c r="Y682" i="18" s="1"/>
  <c r="S682" i="18" a="1"/>
  <c r="S682" i="18" s="1"/>
  <c r="Z682" i="18" a="1"/>
  <c r="Z682" i="18" s="1"/>
  <c r="Y570" i="18" a="1"/>
  <c r="Y570" i="18" s="1"/>
  <c r="S570" i="18" a="1"/>
  <c r="S570" i="18" s="1"/>
  <c r="Z570" i="18" a="1"/>
  <c r="Z570" i="18" s="1"/>
  <c r="T570" i="18" a="1"/>
  <c r="T570" i="18" s="1"/>
  <c r="Z492" i="18" a="1"/>
  <c r="Z492" i="18" s="1"/>
  <c r="Y492" i="18" a="1"/>
  <c r="Y492" i="18" s="1"/>
  <c r="S492" i="18" a="1"/>
  <c r="S492" i="18" s="1"/>
  <c r="T492" i="18" a="1"/>
  <c r="T492" i="18" s="1"/>
  <c r="T348" i="18" a="1"/>
  <c r="T348" i="18" s="1"/>
  <c r="Z348" i="18" a="1"/>
  <c r="Z348" i="18" s="1"/>
  <c r="S348" i="18" a="1"/>
  <c r="S348" i="18" s="1"/>
  <c r="Y348" i="18" a="1"/>
  <c r="Y348" i="18" s="1"/>
  <c r="Z282" i="18" a="1"/>
  <c r="Z282" i="18" s="1"/>
  <c r="T282" i="18" a="1"/>
  <c r="T282" i="18" s="1"/>
  <c r="Y282" i="18" a="1"/>
  <c r="Y282" i="18" s="1"/>
  <c r="S282" i="18" a="1"/>
  <c r="S282" i="18" s="1"/>
  <c r="Y159" i="18" a="1"/>
  <c r="Y159" i="18" s="1"/>
  <c r="Z159" i="18" a="1"/>
  <c r="Z159" i="18" s="1"/>
  <c r="S159" i="18" a="1"/>
  <c r="S159" i="18" s="1"/>
  <c r="T159" i="18" a="1"/>
  <c r="T159" i="18" s="1"/>
  <c r="Y92" i="18" a="1"/>
  <c r="Y92" i="18" s="1"/>
  <c r="T92" i="18" a="1"/>
  <c r="T92" i="18" s="1"/>
  <c r="S92" i="18" a="1"/>
  <c r="S92" i="18" s="1"/>
  <c r="Z92" i="18" a="1"/>
  <c r="Z92" i="18" s="1"/>
  <c r="Z17" i="18" a="1"/>
  <c r="Z17" i="18" s="1"/>
  <c r="Y17" i="18" a="1"/>
  <c r="Y17" i="18" s="1"/>
  <c r="S17" i="18" a="1"/>
  <c r="S17" i="18" s="1"/>
  <c r="T17" i="18" a="1"/>
  <c r="T17" i="18" s="1"/>
  <c r="Z766" i="18" a="1"/>
  <c r="Z766" i="18" s="1"/>
  <c r="Y766" i="18" a="1"/>
  <c r="Y766" i="18" s="1"/>
  <c r="S766" i="18" a="1"/>
  <c r="S766" i="18" s="1"/>
  <c r="T766" i="18" a="1"/>
  <c r="T766" i="18" s="1"/>
  <c r="Y864" i="18" a="1"/>
  <c r="Y864" i="18" s="1"/>
  <c r="Z864" i="18" a="1"/>
  <c r="Z864" i="18" s="1"/>
  <c r="S864" i="18" a="1"/>
  <c r="S864" i="18" s="1"/>
  <c r="T864" i="18" a="1"/>
  <c r="T864" i="18" s="1"/>
  <c r="Y795" i="18" a="1"/>
  <c r="Y795" i="18" s="1"/>
  <c r="S795" i="18" a="1"/>
  <c r="S795" i="18" s="1"/>
  <c r="Z795" i="18" a="1"/>
  <c r="Z795" i="18" s="1"/>
  <c r="T795" i="18" a="1"/>
  <c r="T795" i="18" s="1"/>
  <c r="T731" i="18" a="1"/>
  <c r="T731" i="18" s="1"/>
  <c r="S731" i="18" a="1"/>
  <c r="S731" i="18" s="1"/>
  <c r="Z731" i="18" a="1"/>
  <c r="Z731" i="18" s="1"/>
  <c r="Y731" i="18" a="1"/>
  <c r="Y731" i="18" s="1"/>
  <c r="S427" i="18" a="1"/>
  <c r="S427" i="18" s="1"/>
  <c r="Z427" i="18" a="1"/>
  <c r="Z427" i="18" s="1"/>
  <c r="Y427" i="18" a="1"/>
  <c r="Y427" i="18" s="1"/>
  <c r="T427" i="18" a="1"/>
  <c r="T427" i="18" s="1"/>
  <c r="Z260" i="18" a="1"/>
  <c r="Z260" i="18" s="1"/>
  <c r="S260" i="18" a="1"/>
  <c r="S260" i="18" s="1"/>
  <c r="Y260" i="18" a="1"/>
  <c r="Y260" i="18" s="1"/>
  <c r="T260" i="18" a="1"/>
  <c r="T260" i="18" s="1"/>
  <c r="S868" i="18" a="1"/>
  <c r="S868" i="18" s="1"/>
  <c r="T868" i="18" a="1"/>
  <c r="T868" i="18" s="1"/>
  <c r="Z868" i="18" a="1"/>
  <c r="Z868" i="18" s="1"/>
  <c r="Y868" i="18" a="1"/>
  <c r="Y868" i="18" s="1"/>
  <c r="Z847" i="18" a="1"/>
  <c r="Z847" i="18" s="1"/>
  <c r="Y847" i="18" a="1"/>
  <c r="Y847" i="18" s="1"/>
  <c r="T847" i="18" a="1"/>
  <c r="T847" i="18" s="1"/>
  <c r="S847" i="18" a="1"/>
  <c r="S847" i="18" s="1"/>
  <c r="Z808" i="18" a="1"/>
  <c r="Z808" i="18" s="1"/>
  <c r="S808" i="18" a="1"/>
  <c r="S808" i="18" s="1"/>
  <c r="Y808" i="18" a="1"/>
  <c r="Y808" i="18" s="1"/>
  <c r="T808" i="18" a="1"/>
  <c r="T808" i="18" s="1"/>
  <c r="Y761" i="18" a="1"/>
  <c r="Y761" i="18" s="1"/>
  <c r="S761" i="18" a="1"/>
  <c r="S761" i="18" s="1"/>
  <c r="T761" i="18" a="1"/>
  <c r="T761" i="18" s="1"/>
  <c r="Z761" i="18" a="1"/>
  <c r="Z761" i="18" s="1"/>
  <c r="S748" i="18" a="1"/>
  <c r="S748" i="18" s="1"/>
  <c r="T748" i="18" a="1"/>
  <c r="T748" i="18" s="1"/>
  <c r="Y748" i="18" a="1"/>
  <c r="Y748" i="18" s="1"/>
  <c r="Z748" i="18" a="1"/>
  <c r="Z748" i="18" s="1"/>
  <c r="S742" i="18" a="1"/>
  <c r="S742" i="18" s="1"/>
  <c r="Y742" i="18" a="1"/>
  <c r="Y742" i="18" s="1"/>
  <c r="Z742" i="18" a="1"/>
  <c r="Z742" i="18" s="1"/>
  <c r="T742" i="18" a="1"/>
  <c r="T742" i="18" s="1"/>
  <c r="S728" i="18" a="1"/>
  <c r="S728" i="18" s="1"/>
  <c r="Z728" i="18" a="1"/>
  <c r="Z728" i="18" s="1"/>
  <c r="T728" i="18" a="1"/>
  <c r="T728" i="18" s="1"/>
  <c r="Y728" i="18" a="1"/>
  <c r="Y728" i="18" s="1"/>
  <c r="S721" i="18" a="1"/>
  <c r="S721" i="18" s="1"/>
  <c r="T721" i="18" a="1"/>
  <c r="T721" i="18" s="1"/>
  <c r="Y721" i="18" a="1"/>
  <c r="Y721" i="18" s="1"/>
  <c r="Z721" i="18" a="1"/>
  <c r="Z721" i="18" s="1"/>
  <c r="T691" i="18" a="1"/>
  <c r="T691" i="18" s="1"/>
  <c r="Y691" i="18" a="1"/>
  <c r="Y691" i="18" s="1"/>
  <c r="S691" i="18" a="1"/>
  <c r="S691" i="18" s="1"/>
  <c r="Z691" i="18" a="1"/>
  <c r="Z691" i="18" s="1"/>
  <c r="T685" i="18" a="1"/>
  <c r="T685" i="18" s="1"/>
  <c r="Y685" i="18" a="1"/>
  <c r="Y685" i="18" s="1"/>
  <c r="S685" i="18" a="1"/>
  <c r="S685" i="18" s="1"/>
  <c r="Z685" i="18" a="1"/>
  <c r="Z685" i="18" s="1"/>
  <c r="S657" i="18" a="1"/>
  <c r="S657" i="18" s="1"/>
  <c r="T657" i="18" a="1"/>
  <c r="T657" i="18" s="1"/>
  <c r="Y657" i="18" a="1"/>
  <c r="Y657" i="18" s="1"/>
  <c r="Z657" i="18" a="1"/>
  <c r="Z657" i="18" s="1"/>
  <c r="T650" i="18" a="1"/>
  <c r="T650" i="18" s="1"/>
  <c r="S650" i="18" a="1"/>
  <c r="S650" i="18" s="1"/>
  <c r="Y650" i="18" a="1"/>
  <c r="Y650" i="18" s="1"/>
  <c r="Z650" i="18" a="1"/>
  <c r="Z650" i="18" s="1"/>
  <c r="S616" i="18" a="1"/>
  <c r="S616" i="18" s="1"/>
  <c r="T616" i="18" a="1"/>
  <c r="T616" i="18" s="1"/>
  <c r="Z616" i="18" a="1"/>
  <c r="Z616" i="18" s="1"/>
  <c r="Y616" i="18" a="1"/>
  <c r="Y616" i="18" s="1"/>
  <c r="T609" i="18" a="1"/>
  <c r="T609" i="18" s="1"/>
  <c r="Z609" i="18" a="1"/>
  <c r="Z609" i="18" s="1"/>
  <c r="Y609" i="18" a="1"/>
  <c r="Y609" i="18" s="1"/>
  <c r="S609" i="18" a="1"/>
  <c r="S609" i="18" s="1"/>
  <c r="S601" i="18" a="1"/>
  <c r="S601" i="18" s="1"/>
  <c r="Y601" i="18" a="1"/>
  <c r="Y601" i="18" s="1"/>
  <c r="T601" i="18" a="1"/>
  <c r="T601" i="18" s="1"/>
  <c r="Z601" i="18" a="1"/>
  <c r="Z601" i="18" s="1"/>
  <c r="T594" i="18" a="1"/>
  <c r="T594" i="18" s="1"/>
  <c r="Y594" i="18" a="1"/>
  <c r="Y594" i="18" s="1"/>
  <c r="S594" i="18" a="1"/>
  <c r="S594" i="18" s="1"/>
  <c r="Z594" i="18" a="1"/>
  <c r="Z594" i="18" s="1"/>
  <c r="T587" i="18" a="1"/>
  <c r="T587" i="18" s="1"/>
  <c r="S587" i="18" a="1"/>
  <c r="S587" i="18" s="1"/>
  <c r="Y587" i="18" a="1"/>
  <c r="Y587" i="18" s="1"/>
  <c r="Z587" i="18" a="1"/>
  <c r="Z587" i="18" s="1"/>
  <c r="S560" i="18" a="1"/>
  <c r="S560" i="18" s="1"/>
  <c r="T560" i="18" a="1"/>
  <c r="T560" i="18" s="1"/>
  <c r="Y560" i="18" a="1"/>
  <c r="Y560" i="18" s="1"/>
  <c r="Z560" i="18" a="1"/>
  <c r="Z560" i="18" s="1"/>
  <c r="Y539" i="18" a="1"/>
  <c r="Y539" i="18" s="1"/>
  <c r="T539" i="18" a="1"/>
  <c r="T539" i="18" s="1"/>
  <c r="S539" i="18" a="1"/>
  <c r="S539" i="18" s="1"/>
  <c r="Z539" i="18" a="1"/>
  <c r="Z539" i="18" s="1"/>
  <c r="T524" i="18" a="1"/>
  <c r="T524" i="18" s="1"/>
  <c r="Y524" i="18" a="1"/>
  <c r="Y524" i="18" s="1"/>
  <c r="S524" i="18" a="1"/>
  <c r="S524" i="18" s="1"/>
  <c r="Z524" i="18" a="1"/>
  <c r="Z524" i="18" s="1"/>
  <c r="Y515" i="18" a="1"/>
  <c r="Y515" i="18" s="1"/>
  <c r="T515" i="18" a="1"/>
  <c r="T515" i="18" s="1"/>
  <c r="S515" i="18" a="1"/>
  <c r="S515" i="18" s="1"/>
  <c r="Z515" i="18" a="1"/>
  <c r="Z515" i="18" s="1"/>
  <c r="Z508" i="18" a="1"/>
  <c r="Z508" i="18" s="1"/>
  <c r="S508" i="18" a="1"/>
  <c r="S508" i="18" s="1"/>
  <c r="T508" i="18" a="1"/>
  <c r="T508" i="18" s="1"/>
  <c r="Y508" i="18" a="1"/>
  <c r="Y508" i="18" s="1"/>
  <c r="T502" i="18" a="1"/>
  <c r="T502" i="18" s="1"/>
  <c r="Y502" i="18" a="1"/>
  <c r="Y502" i="18" s="1"/>
  <c r="Z502" i="18" a="1"/>
  <c r="Z502" i="18" s="1"/>
  <c r="S502" i="18" a="1"/>
  <c r="S502" i="18" s="1"/>
  <c r="Z489" i="18" a="1"/>
  <c r="Z489" i="18" s="1"/>
  <c r="Y489" i="18" a="1"/>
  <c r="Y489" i="18" s="1"/>
  <c r="S489" i="18" a="1"/>
  <c r="S489" i="18" s="1"/>
  <c r="T489" i="18" a="1"/>
  <c r="T489" i="18" s="1"/>
  <c r="T482" i="18" a="1"/>
  <c r="T482" i="18" s="1"/>
  <c r="Z482" i="18" a="1"/>
  <c r="Z482" i="18" s="1"/>
  <c r="S482" i="18" a="1"/>
  <c r="S482" i="18" s="1"/>
  <c r="Y482" i="18" a="1"/>
  <c r="Y482" i="18" s="1"/>
  <c r="S467" i="18" a="1"/>
  <c r="S467" i="18" s="1"/>
  <c r="T467" i="18" a="1"/>
  <c r="T467" i="18" s="1"/>
  <c r="Z467" i="18" a="1"/>
  <c r="Z467" i="18" s="1"/>
  <c r="Y467" i="18" a="1"/>
  <c r="Y467" i="18" s="1"/>
  <c r="S461" i="18" a="1"/>
  <c r="S461" i="18" s="1"/>
  <c r="T461" i="18" a="1"/>
  <c r="T461" i="18" s="1"/>
  <c r="Z461" i="18" a="1"/>
  <c r="Z461" i="18" s="1"/>
  <c r="Y461" i="18" a="1"/>
  <c r="Y461" i="18" s="1"/>
  <c r="T445" i="18" a="1"/>
  <c r="T445" i="18" s="1"/>
  <c r="Z445" i="18" a="1"/>
  <c r="Z445" i="18" s="1"/>
  <c r="S445" i="18" a="1"/>
  <c r="S445" i="18" s="1"/>
  <c r="Y445" i="18" a="1"/>
  <c r="Y445" i="18" s="1"/>
  <c r="T423" i="18" a="1"/>
  <c r="T423" i="18" s="1"/>
  <c r="Y423" i="18" a="1"/>
  <c r="Y423" i="18" s="1"/>
  <c r="S423" i="18" a="1"/>
  <c r="S423" i="18" s="1"/>
  <c r="Z423" i="18" a="1"/>
  <c r="Z423" i="18" s="1"/>
  <c r="S410" i="18" a="1"/>
  <c r="S410" i="18" s="1"/>
  <c r="Y410" i="18" a="1"/>
  <c r="Y410" i="18" s="1"/>
  <c r="Z410" i="18" a="1"/>
  <c r="Z410" i="18" s="1"/>
  <c r="T410" i="18" a="1"/>
  <c r="T410" i="18" s="1"/>
  <c r="S402" i="18" a="1"/>
  <c r="S402" i="18" s="1"/>
  <c r="T402" i="18" a="1"/>
  <c r="T402" i="18" s="1"/>
  <c r="Z402" i="18" a="1"/>
  <c r="Z402" i="18" s="1"/>
  <c r="Y402" i="18" a="1"/>
  <c r="Y402" i="18" s="1"/>
  <c r="S373" i="18" a="1"/>
  <c r="S373" i="18" s="1"/>
  <c r="Z373" i="18" a="1"/>
  <c r="Z373" i="18" s="1"/>
  <c r="T373" i="18" a="1"/>
  <c r="T373" i="18" s="1"/>
  <c r="Y373" i="18" a="1"/>
  <c r="Y373" i="18" s="1"/>
  <c r="T366" i="18" a="1"/>
  <c r="T366" i="18" s="1"/>
  <c r="S366" i="18" a="1"/>
  <c r="S366" i="18" s="1"/>
  <c r="Y366" i="18" a="1"/>
  <c r="Y366" i="18" s="1"/>
  <c r="Z366" i="18" a="1"/>
  <c r="Z366" i="18" s="1"/>
  <c r="Y324" i="18" a="1"/>
  <c r="Y324" i="18" s="1"/>
  <c r="T324" i="18" a="1"/>
  <c r="T324" i="18" s="1"/>
  <c r="Z324" i="18" a="1"/>
  <c r="Z324" i="18" s="1"/>
  <c r="S324" i="18" a="1"/>
  <c r="S324" i="18" s="1"/>
  <c r="Y285" i="18" a="1"/>
  <c r="Y285" i="18" s="1"/>
  <c r="T285" i="18" a="1"/>
  <c r="T285" i="18" s="1"/>
  <c r="S285" i="18" a="1"/>
  <c r="S285" i="18" s="1"/>
  <c r="Z285" i="18" a="1"/>
  <c r="Z285" i="18" s="1"/>
  <c r="S279" i="18" a="1"/>
  <c r="S279" i="18" s="1"/>
  <c r="Z279" i="18" a="1"/>
  <c r="Z279" i="18" s="1"/>
  <c r="Y279" i="18" a="1"/>
  <c r="Y279" i="18" s="1"/>
  <c r="T279" i="18" a="1"/>
  <c r="T279" i="18" s="1"/>
  <c r="S257" i="18" a="1"/>
  <c r="S257" i="18" s="1"/>
  <c r="Y257" i="18" a="1"/>
  <c r="Y257" i="18" s="1"/>
  <c r="Z257" i="18" a="1"/>
  <c r="Z257" i="18" s="1"/>
  <c r="T257" i="18" a="1"/>
  <c r="T257" i="18" s="1"/>
  <c r="S251" i="18" a="1"/>
  <c r="S251" i="18" s="1"/>
  <c r="T251" i="18" a="1"/>
  <c r="T251" i="18" s="1"/>
  <c r="Y251" i="18" a="1"/>
  <c r="Y251" i="18" s="1"/>
  <c r="Z251" i="18" a="1"/>
  <c r="Z251" i="18" s="1"/>
  <c r="Z236" i="18" a="1"/>
  <c r="Z236" i="18" s="1"/>
  <c r="T236" i="18" a="1"/>
  <c r="T236" i="18" s="1"/>
  <c r="Y236" i="18" a="1"/>
  <c r="Y236" i="18" s="1"/>
  <c r="S236" i="18" a="1"/>
  <c r="S236" i="18" s="1"/>
  <c r="T222" i="18" a="1"/>
  <c r="T222" i="18" s="1"/>
  <c r="Z222" i="18" a="1"/>
  <c r="Z222" i="18" s="1"/>
  <c r="Y222" i="18" a="1"/>
  <c r="Y222" i="18" s="1"/>
  <c r="S222" i="18" a="1"/>
  <c r="S222" i="18" s="1"/>
  <c r="Y192" i="18" a="1"/>
  <c r="Y192" i="18" s="1"/>
  <c r="T192" i="18" a="1"/>
  <c r="T192" i="18" s="1"/>
  <c r="Z192" i="18" a="1"/>
  <c r="Z192" i="18" s="1"/>
  <c r="S192" i="18" a="1"/>
  <c r="S192" i="18" s="1"/>
  <c r="Y186" i="18" a="1"/>
  <c r="Y186" i="18" s="1"/>
  <c r="Z186" i="18" a="1"/>
  <c r="Z186" i="18" s="1"/>
  <c r="T186" i="18" a="1"/>
  <c r="T186" i="18" s="1"/>
  <c r="S186" i="18" a="1"/>
  <c r="S186" i="18" s="1"/>
  <c r="S178" i="18" a="1"/>
  <c r="S178" i="18" s="1"/>
  <c r="T178" i="18" a="1"/>
  <c r="T178" i="18" s="1"/>
  <c r="Z178" i="18" a="1"/>
  <c r="Z178" i="18" s="1"/>
  <c r="Y178" i="18" a="1"/>
  <c r="Y178" i="18" s="1"/>
  <c r="Z170" i="18" a="1"/>
  <c r="Z170" i="18" s="1"/>
  <c r="T170" i="18" a="1"/>
  <c r="T170" i="18" s="1"/>
  <c r="S170" i="18" a="1"/>
  <c r="S170" i="18" s="1"/>
  <c r="Y170" i="18" a="1"/>
  <c r="Y170" i="18" s="1"/>
  <c r="T162" i="18" a="1"/>
  <c r="T162" i="18" s="1"/>
  <c r="Y162" i="18" a="1"/>
  <c r="Y162" i="18" s="1"/>
  <c r="S162" i="18" a="1"/>
  <c r="S162" i="18" s="1"/>
  <c r="Z162" i="18" a="1"/>
  <c r="Z162" i="18" s="1"/>
  <c r="T156" i="18" a="1"/>
  <c r="T156" i="18" s="1"/>
  <c r="S156" i="18" a="1"/>
  <c r="S156" i="18" s="1"/>
  <c r="Y156" i="18" a="1"/>
  <c r="Y156" i="18" s="1"/>
  <c r="Z156" i="18" a="1"/>
  <c r="Z156" i="18" s="1"/>
  <c r="Y142" i="18" a="1"/>
  <c r="Y142" i="18" s="1"/>
  <c r="S142" i="18" a="1"/>
  <c r="S142" i="18" s="1"/>
  <c r="T142" i="18" a="1"/>
  <c r="T142" i="18" s="1"/>
  <c r="Z142" i="18" a="1"/>
  <c r="Z142" i="18" s="1"/>
  <c r="S135" i="18" a="1"/>
  <c r="S135" i="18" s="1"/>
  <c r="Z135" i="18" a="1"/>
  <c r="Z135" i="18" s="1"/>
  <c r="T135" i="18" a="1"/>
  <c r="T135" i="18" s="1"/>
  <c r="Y135" i="18" a="1"/>
  <c r="Y135" i="18" s="1"/>
  <c r="Y114" i="18" a="1"/>
  <c r="Y114" i="18" s="1"/>
  <c r="T114" i="18" a="1"/>
  <c r="T114" i="18" s="1"/>
  <c r="S114" i="18" a="1"/>
  <c r="S114" i="18" s="1"/>
  <c r="Z114" i="18" a="1"/>
  <c r="Z114" i="18" s="1"/>
  <c r="T106" i="18" a="1"/>
  <c r="T106" i="18" s="1"/>
  <c r="Y106" i="18" a="1"/>
  <c r="Y106" i="18" s="1"/>
  <c r="Z106" i="18" a="1"/>
  <c r="Z106" i="18" s="1"/>
  <c r="S106" i="18" a="1"/>
  <c r="S106" i="18" s="1"/>
  <c r="S76" i="18" a="1"/>
  <c r="S76" i="18" s="1"/>
  <c r="Z76" i="18" a="1"/>
  <c r="Z76" i="18" s="1"/>
  <c r="T76" i="18" a="1"/>
  <c r="T76" i="18" s="1"/>
  <c r="Y76" i="18" a="1"/>
  <c r="Y76" i="18" s="1"/>
  <c r="Z60" i="18" a="1"/>
  <c r="Z60" i="18" s="1"/>
  <c r="Y60" i="18" a="1"/>
  <c r="Y60" i="18" s="1"/>
  <c r="T60" i="18" a="1"/>
  <c r="T60" i="18" s="1"/>
  <c r="S60" i="18" a="1"/>
  <c r="S60" i="18" s="1"/>
  <c r="T39" i="18" a="1"/>
  <c r="T39" i="18" s="1"/>
  <c r="Z39" i="18" a="1"/>
  <c r="Z39" i="18" s="1"/>
  <c r="S39" i="18" a="1"/>
  <c r="S39" i="18" s="1"/>
  <c r="Y39" i="18" a="1"/>
  <c r="Y39" i="18" s="1"/>
  <c r="T23" i="18" a="1"/>
  <c r="T23" i="18" s="1"/>
  <c r="S23" i="18" a="1"/>
  <c r="S23" i="18" s="1"/>
  <c r="Y23" i="18" a="1"/>
  <c r="Y23" i="18" s="1"/>
  <c r="Z23" i="18" a="1"/>
  <c r="Z23" i="18" s="1"/>
  <c r="T14" i="18" a="1"/>
  <c r="T14" i="18" s="1"/>
  <c r="Y14" i="18" a="1"/>
  <c r="Y14" i="18" s="1"/>
  <c r="Z14" i="18" a="1"/>
  <c r="Z14" i="18" s="1"/>
  <c r="S14" i="18" a="1"/>
  <c r="S14" i="18" s="1"/>
  <c r="Y361" i="18" a="1"/>
  <c r="Y361" i="18" s="1"/>
  <c r="T361" i="18" a="1"/>
  <c r="T361" i="18" s="1"/>
  <c r="Z361" i="18" a="1"/>
  <c r="Z361" i="18" s="1"/>
  <c r="S361" i="18" a="1"/>
  <c r="S361" i="18" s="1"/>
  <c r="S708" i="18" a="1"/>
  <c r="S708" i="18" s="1"/>
  <c r="Z708" i="18" a="1"/>
  <c r="Z708" i="18" s="1"/>
  <c r="Y708" i="18" a="1"/>
  <c r="Y708" i="18" s="1"/>
  <c r="T708" i="18" a="1"/>
  <c r="T708" i="18" s="1"/>
  <c r="T846" i="18" a="1"/>
  <c r="T846" i="18" s="1"/>
  <c r="Y846" i="18" a="1"/>
  <c r="Y846" i="18" s="1"/>
  <c r="Z846" i="18" a="1"/>
  <c r="Z846" i="18" s="1"/>
  <c r="S846" i="18" a="1"/>
  <c r="S846" i="18" s="1"/>
  <c r="S837" i="18" a="1"/>
  <c r="S837" i="18" s="1"/>
  <c r="Z837" i="18" a="1"/>
  <c r="Z837" i="18" s="1"/>
  <c r="T837" i="18" a="1"/>
  <c r="T837" i="18" s="1"/>
  <c r="Y837" i="18" a="1"/>
  <c r="Y837" i="18" s="1"/>
  <c r="S889" i="18" a="1"/>
  <c r="S889" i="18" s="1"/>
  <c r="T889" i="18" a="1"/>
  <c r="T889" i="18" s="1"/>
  <c r="Z889" i="18" a="1"/>
  <c r="Z889" i="18" s="1"/>
  <c r="Y889" i="18" a="1"/>
  <c r="Y889" i="18" s="1"/>
  <c r="T749" i="18" a="1"/>
  <c r="T749" i="18" s="1"/>
  <c r="Z749" i="18" a="1"/>
  <c r="Z749" i="18" s="1"/>
  <c r="S749" i="18" a="1"/>
  <c r="S749" i="18" s="1"/>
  <c r="Y749" i="18" a="1"/>
  <c r="Y749" i="18" s="1"/>
  <c r="Y299" i="18" a="1"/>
  <c r="Y299" i="18" s="1"/>
  <c r="Z299" i="18" a="1"/>
  <c r="Z299" i="18" s="1"/>
  <c r="S299" i="18" a="1"/>
  <c r="S299" i="18" s="1"/>
  <c r="T299" i="18" a="1"/>
  <c r="T299" i="18" s="1"/>
  <c r="T118" i="18" a="1"/>
  <c r="T118" i="18" s="1"/>
  <c r="Z118" i="18" a="1"/>
  <c r="Z118" i="18" s="1"/>
  <c r="S118" i="18" a="1"/>
  <c r="S118" i="18" s="1"/>
  <c r="Y118" i="18" a="1"/>
  <c r="Y118" i="18" s="1"/>
  <c r="S179" i="18" a="1"/>
  <c r="S179" i="18" s="1"/>
  <c r="T179" i="18" a="1"/>
  <c r="T179" i="18" s="1"/>
  <c r="Z179" i="18" a="1"/>
  <c r="Z179" i="18" s="1"/>
  <c r="Y179" i="18" a="1"/>
  <c r="Y179" i="18" s="1"/>
  <c r="T49" i="18" a="1"/>
  <c r="T49" i="18" s="1"/>
  <c r="Z49" i="18" a="1"/>
  <c r="Z49" i="18" s="1"/>
  <c r="Y49" i="18" a="1"/>
  <c r="Y49" i="18" s="1"/>
  <c r="S49" i="18" a="1"/>
  <c r="S49" i="18" s="1"/>
  <c r="Y35" i="18" a="1"/>
  <c r="Y35" i="18" s="1"/>
  <c r="Z35" i="18" a="1"/>
  <c r="Z35" i="18" s="1"/>
  <c r="T35" i="18" a="1"/>
  <c r="T35" i="18" s="1"/>
  <c r="S35" i="18" a="1"/>
  <c r="S35" i="18" s="1"/>
  <c r="Y420" i="18" a="1"/>
  <c r="Y420" i="18" s="1"/>
  <c r="S420" i="18" a="1"/>
  <c r="S420" i="18" s="1"/>
  <c r="Z420" i="18" a="1"/>
  <c r="Z420" i="18" s="1"/>
  <c r="T420" i="18" a="1"/>
  <c r="T420" i="18" s="1"/>
  <c r="Z520" i="18" a="1"/>
  <c r="Z520" i="18" s="1"/>
  <c r="S520" i="18" a="1"/>
  <c r="S520" i="18" s="1"/>
  <c r="Y520" i="18" a="1"/>
  <c r="Y520" i="18" s="1"/>
  <c r="T520" i="18" a="1"/>
  <c r="T520" i="18" s="1"/>
  <c r="Z712" i="18" a="1"/>
  <c r="Z712" i="18" s="1"/>
  <c r="Y712" i="18" a="1"/>
  <c r="Y712" i="18" s="1"/>
  <c r="S712" i="18" a="1"/>
  <c r="S712" i="18" s="1"/>
  <c r="T712" i="18" a="1"/>
  <c r="T712" i="18" s="1"/>
  <c r="S666" i="18" a="1"/>
  <c r="S666" i="18" s="1"/>
  <c r="T666" i="18" a="1"/>
  <c r="T666" i="18" s="1"/>
  <c r="Y666" i="18" a="1"/>
  <c r="Y666" i="18" s="1"/>
  <c r="Z666" i="18" a="1"/>
  <c r="Z666" i="18" s="1"/>
  <c r="T394" i="18" a="1"/>
  <c r="T394" i="18" s="1"/>
  <c r="Y394" i="18" a="1"/>
  <c r="Y394" i="18" s="1"/>
  <c r="Z394" i="18" a="1"/>
  <c r="Z394" i="18" s="1"/>
  <c r="S394" i="18" a="1"/>
  <c r="S394" i="18" s="1"/>
  <c r="Z262" i="18" a="1"/>
  <c r="Z262" i="18" s="1"/>
  <c r="Y262" i="18" a="1"/>
  <c r="Y262" i="18" s="1"/>
  <c r="S262" i="18" a="1"/>
  <c r="S262" i="18" s="1"/>
  <c r="T262" i="18" a="1"/>
  <c r="T262" i="18" s="1"/>
  <c r="Z225" i="18" a="1"/>
  <c r="Z225" i="18" s="1"/>
  <c r="S225" i="18" a="1"/>
  <c r="S225" i="18" s="1"/>
  <c r="Y225" i="18" a="1"/>
  <c r="Y225" i="18" s="1"/>
  <c r="T225" i="18" a="1"/>
  <c r="T225" i="18" s="1"/>
  <c r="Y166" i="18" a="1"/>
  <c r="Y166" i="18" s="1"/>
  <c r="Z166" i="18" a="1"/>
  <c r="Z166" i="18" s="1"/>
  <c r="T166" i="18" a="1"/>
  <c r="T166" i="18" s="1"/>
  <c r="S166" i="18" a="1"/>
  <c r="S166" i="18" s="1"/>
  <c r="Y852" i="18" a="1"/>
  <c r="Y852" i="18" s="1"/>
  <c r="Z852" i="18" a="1"/>
  <c r="Z852" i="18" s="1"/>
  <c r="S852" i="18" a="1"/>
  <c r="S852" i="18" s="1"/>
  <c r="T852" i="18" a="1"/>
  <c r="T852" i="18" s="1"/>
  <c r="T695" i="18" a="1"/>
  <c r="T695" i="18" s="1"/>
  <c r="Z695" i="18" a="1"/>
  <c r="Z695" i="18" s="1"/>
  <c r="Y695" i="18" a="1"/>
  <c r="Y695" i="18" s="1"/>
  <c r="S695" i="18" a="1"/>
  <c r="S695" i="18" s="1"/>
  <c r="S772" i="18" a="1"/>
  <c r="S772" i="18" s="1"/>
  <c r="T772" i="18" a="1"/>
  <c r="T772" i="18" s="1"/>
  <c r="Y772" i="18" a="1"/>
  <c r="Y772" i="18" s="1"/>
  <c r="Z772" i="18" a="1"/>
  <c r="Z772" i="18" s="1"/>
  <c r="T710" i="18" a="1"/>
  <c r="T710" i="18" s="1"/>
  <c r="Y710" i="18" a="1"/>
  <c r="Y710" i="18" s="1"/>
  <c r="Z710" i="18" a="1"/>
  <c r="Z710" i="18" s="1"/>
  <c r="S710" i="18" a="1"/>
  <c r="S710" i="18" s="1"/>
  <c r="S584" i="18" a="1"/>
  <c r="S584" i="18" s="1"/>
  <c r="T584" i="18" a="1"/>
  <c r="T584" i="18" s="1"/>
  <c r="Y584" i="18" a="1"/>
  <c r="Y584" i="18" s="1"/>
  <c r="Z584" i="18" a="1"/>
  <c r="Z584" i="18" s="1"/>
  <c r="T189" i="18" a="1"/>
  <c r="T189" i="18" s="1"/>
  <c r="Y189" i="18" a="1"/>
  <c r="Y189" i="18" s="1"/>
  <c r="S189" i="18" a="1"/>
  <c r="S189" i="18" s="1"/>
  <c r="Z189" i="18" a="1"/>
  <c r="Z189" i="18" s="1"/>
  <c r="Z73" i="18" a="1"/>
  <c r="Z73" i="18" s="1"/>
  <c r="Y73" i="18" a="1"/>
  <c r="Y73" i="18" s="1"/>
  <c r="T73" i="18" a="1"/>
  <c r="T73" i="18" s="1"/>
  <c r="S73" i="18" a="1"/>
  <c r="S73" i="18" s="1"/>
  <c r="T825" i="18" a="1"/>
  <c r="T825" i="18" s="1"/>
  <c r="S825" i="18" a="1"/>
  <c r="S825" i="18" s="1"/>
  <c r="Y825" i="18" a="1"/>
  <c r="Y825" i="18" s="1"/>
  <c r="Z825" i="18" a="1"/>
  <c r="Z825" i="18" s="1"/>
  <c r="S757" i="18" a="1"/>
  <c r="S757" i="18" s="1"/>
  <c r="Y757" i="18" a="1"/>
  <c r="Y757" i="18" s="1"/>
  <c r="Z757" i="18" a="1"/>
  <c r="Z757" i="18" s="1"/>
  <c r="T757" i="18" a="1"/>
  <c r="T757" i="18" s="1"/>
  <c r="Z702" i="18" a="1"/>
  <c r="Z702" i="18" s="1"/>
  <c r="T702" i="18" a="1"/>
  <c r="T702" i="18" s="1"/>
  <c r="Y702" i="18" a="1"/>
  <c r="Y702" i="18" s="1"/>
  <c r="S702" i="18" a="1"/>
  <c r="S702" i="18" s="1"/>
  <c r="Z639" i="18" a="1"/>
  <c r="Z639" i="18" s="1"/>
  <c r="T639" i="18" a="1"/>
  <c r="T639" i="18" s="1"/>
  <c r="Y639" i="18" a="1"/>
  <c r="Y639" i="18" s="1"/>
  <c r="S639" i="18" a="1"/>
  <c r="S639" i="18" s="1"/>
  <c r="T355" i="18" a="1"/>
  <c r="T355" i="18" s="1"/>
  <c r="S355" i="18" a="1"/>
  <c r="S355" i="18" s="1"/>
  <c r="Y355" i="18" a="1"/>
  <c r="Y355" i="18" s="1"/>
  <c r="Z355" i="18" a="1"/>
  <c r="Z355" i="18" s="1"/>
  <c r="T815" i="18" a="1"/>
  <c r="T815" i="18" s="1"/>
  <c r="Y815" i="18" a="1"/>
  <c r="Y815" i="18" s="1"/>
  <c r="Z815" i="18" a="1"/>
  <c r="Z815" i="18" s="1"/>
  <c r="S815" i="18" a="1"/>
  <c r="S815" i="18" s="1"/>
  <c r="S890" i="18" a="1"/>
  <c r="S890" i="18" s="1"/>
  <c r="Y890" i="18" a="1"/>
  <c r="Y890" i="18" s="1"/>
  <c r="Z890" i="18" a="1"/>
  <c r="Z890" i="18" s="1"/>
  <c r="T890" i="18" a="1"/>
  <c r="T890" i="18" s="1"/>
  <c r="S861" i="18" a="1"/>
  <c r="S861" i="18" s="1"/>
  <c r="T861" i="18" a="1"/>
  <c r="T861" i="18" s="1"/>
  <c r="Y861" i="18" a="1"/>
  <c r="Y861" i="18" s="1"/>
  <c r="Z861" i="18" a="1"/>
  <c r="Z861" i="18" s="1"/>
  <c r="Y854" i="18" a="1"/>
  <c r="Y854" i="18" s="1"/>
  <c r="Z854" i="18" a="1"/>
  <c r="Z854" i="18" s="1"/>
  <c r="S854" i="18" a="1"/>
  <c r="S854" i="18" s="1"/>
  <c r="T854" i="18" a="1"/>
  <c r="T854" i="18" s="1"/>
  <c r="T840" i="18" a="1"/>
  <c r="T840" i="18" s="1"/>
  <c r="Y840" i="18" a="1"/>
  <c r="Y840" i="18" s="1"/>
  <c r="Z840" i="18" a="1"/>
  <c r="Z840" i="18" s="1"/>
  <c r="S840" i="18" a="1"/>
  <c r="S840" i="18" s="1"/>
  <c r="S821" i="18" a="1"/>
  <c r="S821" i="18" s="1"/>
  <c r="Y821" i="18" a="1"/>
  <c r="Y821" i="18" s="1"/>
  <c r="Z821" i="18" a="1"/>
  <c r="Z821" i="18" s="1"/>
  <c r="T821" i="18" a="1"/>
  <c r="T821" i="18" s="1"/>
  <c r="T792" i="18" a="1"/>
  <c r="T792" i="18" s="1"/>
  <c r="S792" i="18" a="1"/>
  <c r="S792" i="18" s="1"/>
  <c r="Z792" i="18" a="1"/>
  <c r="Z792" i="18" s="1"/>
  <c r="Y792" i="18" a="1"/>
  <c r="Y792" i="18" s="1"/>
  <c r="Y783" i="18" a="1"/>
  <c r="Y783" i="18" s="1"/>
  <c r="Z783" i="18" a="1"/>
  <c r="Z783" i="18" s="1"/>
  <c r="S783" i="18" a="1"/>
  <c r="S783" i="18" s="1"/>
  <c r="T783" i="18" a="1"/>
  <c r="T783" i="18" s="1"/>
  <c r="T775" i="18" a="1"/>
  <c r="T775" i="18" s="1"/>
  <c r="Y775" i="18" a="1"/>
  <c r="Y775" i="18" s="1"/>
  <c r="S775" i="18" a="1"/>
  <c r="S775" i="18" s="1"/>
  <c r="Z775" i="18" a="1"/>
  <c r="Z775" i="18" s="1"/>
  <c r="Y754" i="18" a="1"/>
  <c r="Y754" i="18" s="1"/>
  <c r="S754" i="18" a="1"/>
  <c r="S754" i="18" s="1"/>
  <c r="T754" i="18" a="1"/>
  <c r="T754" i="18" s="1"/>
  <c r="Z754" i="18" a="1"/>
  <c r="Z754" i="18" s="1"/>
  <c r="S741" i="18" a="1"/>
  <c r="S741" i="18" s="1"/>
  <c r="Z741" i="18" a="1"/>
  <c r="Z741" i="18" s="1"/>
  <c r="T741" i="18" a="1"/>
  <c r="T741" i="18" s="1"/>
  <c r="Y741" i="18" a="1"/>
  <c r="Y741" i="18" s="1"/>
  <c r="T734" i="18" a="1"/>
  <c r="T734" i="18" s="1"/>
  <c r="Y734" i="18" a="1"/>
  <c r="Y734" i="18" s="1"/>
  <c r="Z734" i="18" a="1"/>
  <c r="Z734" i="18" s="1"/>
  <c r="S734" i="18" a="1"/>
  <c r="S734" i="18" s="1"/>
  <c r="S714" i="18" a="1"/>
  <c r="S714" i="18" s="1"/>
  <c r="Y714" i="18" a="1"/>
  <c r="Y714" i="18" s="1"/>
  <c r="T714" i="18" a="1"/>
  <c r="T714" i="18" s="1"/>
  <c r="Z714" i="18" a="1"/>
  <c r="Z714" i="18" s="1"/>
  <c r="S705" i="18" a="1"/>
  <c r="S705" i="18" s="1"/>
  <c r="Y705" i="18" a="1"/>
  <c r="Y705" i="18" s="1"/>
  <c r="Z705" i="18" a="1"/>
  <c r="Z705" i="18" s="1"/>
  <c r="T705" i="18" a="1"/>
  <c r="T705" i="18" s="1"/>
  <c r="S678" i="18" a="1"/>
  <c r="S678" i="18" s="1"/>
  <c r="Z678" i="18" a="1"/>
  <c r="Z678" i="18" s="1"/>
  <c r="T678" i="18" a="1"/>
  <c r="T678" i="18" s="1"/>
  <c r="Y678" i="18" a="1"/>
  <c r="Y678" i="18" s="1"/>
  <c r="T663" i="18" a="1"/>
  <c r="T663" i="18" s="1"/>
  <c r="Z663" i="18" a="1"/>
  <c r="Z663" i="18" s="1"/>
  <c r="S663" i="18" a="1"/>
  <c r="S663" i="18" s="1"/>
  <c r="Y663" i="18" a="1"/>
  <c r="Y663" i="18" s="1"/>
  <c r="T642" i="18" a="1"/>
  <c r="T642" i="18" s="1"/>
  <c r="Y642" i="18" a="1"/>
  <c r="Y642" i="18" s="1"/>
  <c r="Z642" i="18" a="1"/>
  <c r="Z642" i="18" s="1"/>
  <c r="S642" i="18" a="1"/>
  <c r="S642" i="18" s="1"/>
  <c r="S635" i="18" a="1"/>
  <c r="S635" i="18" s="1"/>
  <c r="T635" i="18" a="1"/>
  <c r="T635" i="18" s="1"/>
  <c r="Y635" i="18" a="1"/>
  <c r="Y635" i="18" s="1"/>
  <c r="Z635" i="18" a="1"/>
  <c r="Z635" i="18" s="1"/>
  <c r="S622" i="18" a="1"/>
  <c r="S622" i="18" s="1"/>
  <c r="T622" i="18" a="1"/>
  <c r="T622" i="18" s="1"/>
  <c r="Z622" i="18" a="1"/>
  <c r="Z622" i="18" s="1"/>
  <c r="Y622" i="18" a="1"/>
  <c r="Y622" i="18" s="1"/>
  <c r="Y615" i="18" a="1"/>
  <c r="Y615" i="18" s="1"/>
  <c r="T615" i="18" a="1"/>
  <c r="T615" i="18" s="1"/>
  <c r="S615" i="18" a="1"/>
  <c r="S615" i="18" s="1"/>
  <c r="Z615" i="18" a="1"/>
  <c r="Z615" i="18" s="1"/>
  <c r="Y580" i="18" a="1"/>
  <c r="Y580" i="18" s="1"/>
  <c r="T580" i="18" a="1"/>
  <c r="T580" i="18" s="1"/>
  <c r="S580" i="18" a="1"/>
  <c r="S580" i="18" s="1"/>
  <c r="Z580" i="18" a="1"/>
  <c r="Z580" i="18" s="1"/>
  <c r="Y574" i="18" a="1"/>
  <c r="Y574" i="18" s="1"/>
  <c r="S574" i="18" a="1"/>
  <c r="S574" i="18" s="1"/>
  <c r="Z574" i="18" a="1"/>
  <c r="Z574" i="18" s="1"/>
  <c r="T574" i="18" a="1"/>
  <c r="T574" i="18" s="1"/>
  <c r="Z566" i="18" a="1"/>
  <c r="Z566" i="18" s="1"/>
  <c r="Y566" i="18" a="1"/>
  <c r="Y566" i="18" s="1"/>
  <c r="S566" i="18" a="1"/>
  <c r="S566" i="18" s="1"/>
  <c r="T566" i="18" a="1"/>
  <c r="T566" i="18" s="1"/>
  <c r="S553" i="18" a="1"/>
  <c r="S553" i="18" s="1"/>
  <c r="Z553" i="18" a="1"/>
  <c r="Z553" i="18" s="1"/>
  <c r="Y553" i="18" a="1"/>
  <c r="Y553" i="18" s="1"/>
  <c r="T553" i="18" a="1"/>
  <c r="T553" i="18" s="1"/>
  <c r="T545" i="18" a="1"/>
  <c r="T545" i="18" s="1"/>
  <c r="Z545" i="18" a="1"/>
  <c r="Z545" i="18" s="1"/>
  <c r="Y545" i="18" a="1"/>
  <c r="Y545" i="18" s="1"/>
  <c r="S545" i="18" a="1"/>
  <c r="S545" i="18" s="1"/>
  <c r="T475" i="18" a="1"/>
  <c r="T475" i="18" s="1"/>
  <c r="S475" i="18" a="1"/>
  <c r="S475" i="18" s="1"/>
  <c r="Y475" i="18" a="1"/>
  <c r="Y475" i="18" s="1"/>
  <c r="Z475" i="18" a="1"/>
  <c r="Z475" i="18" s="1"/>
  <c r="T430" i="18" a="1"/>
  <c r="T430" i="18" s="1"/>
  <c r="Y430" i="18" a="1"/>
  <c r="Y430" i="18" s="1"/>
  <c r="S430" i="18" a="1"/>
  <c r="S430" i="18" s="1"/>
  <c r="Z430" i="18" a="1"/>
  <c r="Z430" i="18" s="1"/>
  <c r="Z416" i="18" a="1"/>
  <c r="Z416" i="18" s="1"/>
  <c r="S416" i="18" a="1"/>
  <c r="S416" i="18" s="1"/>
  <c r="Y416" i="18" a="1"/>
  <c r="Y416" i="18" s="1"/>
  <c r="T416" i="18" a="1"/>
  <c r="T416" i="18" s="1"/>
  <c r="T395" i="18" a="1"/>
  <c r="T395" i="18" s="1"/>
  <c r="Y395" i="18" a="1"/>
  <c r="Y395" i="18" s="1"/>
  <c r="Z395" i="18" a="1"/>
  <c r="Z395" i="18" s="1"/>
  <c r="S395" i="18" a="1"/>
  <c r="S395" i="18" s="1"/>
  <c r="Y387" i="18" a="1"/>
  <c r="Y387" i="18" s="1"/>
  <c r="T387" i="18" a="1"/>
  <c r="T387" i="18" s="1"/>
  <c r="S387" i="18" a="1"/>
  <c r="S387" i="18" s="1"/>
  <c r="Z387" i="18" a="1"/>
  <c r="Z387" i="18" s="1"/>
  <c r="Y380" i="18" a="1"/>
  <c r="Y380" i="18" s="1"/>
  <c r="S380" i="18" a="1"/>
  <c r="S380" i="18" s="1"/>
  <c r="Z380" i="18" a="1"/>
  <c r="Z380" i="18" s="1"/>
  <c r="T380" i="18" a="1"/>
  <c r="T380" i="18" s="1"/>
  <c r="T358" i="18" a="1"/>
  <c r="T358" i="18" s="1"/>
  <c r="Z358" i="18" a="1"/>
  <c r="Z358" i="18" s="1"/>
  <c r="Y358" i="18" a="1"/>
  <c r="Y358" i="18" s="1"/>
  <c r="S358" i="18" a="1"/>
  <c r="S358" i="18" s="1"/>
  <c r="Y344" i="18" a="1"/>
  <c r="Y344" i="18" s="1"/>
  <c r="T344" i="18" a="1"/>
  <c r="T344" i="18" s="1"/>
  <c r="S344" i="18" a="1"/>
  <c r="S344" i="18" s="1"/>
  <c r="Z344" i="18" a="1"/>
  <c r="Z344" i="18" s="1"/>
  <c r="T338" i="18" a="1"/>
  <c r="T338" i="18" s="1"/>
  <c r="S338" i="18" a="1"/>
  <c r="S338" i="18" s="1"/>
  <c r="Y338" i="18" a="1"/>
  <c r="Y338" i="18" s="1"/>
  <c r="Z338" i="18" a="1"/>
  <c r="Z338" i="18" s="1"/>
  <c r="S332" i="18" a="1"/>
  <c r="S332" i="18" s="1"/>
  <c r="Y332" i="18" a="1"/>
  <c r="Y332" i="18" s="1"/>
  <c r="Z332" i="18" a="1"/>
  <c r="Z332" i="18" s="1"/>
  <c r="T332" i="18" a="1"/>
  <c r="T332" i="18" s="1"/>
  <c r="Z314" i="18" a="1"/>
  <c r="Z314" i="18" s="1"/>
  <c r="Y314" i="18" a="1"/>
  <c r="Y314" i="18" s="1"/>
  <c r="S314" i="18" a="1"/>
  <c r="S314" i="18" s="1"/>
  <c r="T314" i="18" a="1"/>
  <c r="T314" i="18" s="1"/>
  <c r="Y307" i="18" a="1"/>
  <c r="Y307" i="18" s="1"/>
  <c r="Z307" i="18" a="1"/>
  <c r="Z307" i="18" s="1"/>
  <c r="S307" i="18" a="1"/>
  <c r="S307" i="18" s="1"/>
  <c r="T307" i="18" a="1"/>
  <c r="T307" i="18" s="1"/>
  <c r="S301" i="18" a="1"/>
  <c r="S301" i="18" s="1"/>
  <c r="Y301" i="18" a="1"/>
  <c r="Y301" i="18" s="1"/>
  <c r="Z301" i="18" a="1"/>
  <c r="Z301" i="18" s="1"/>
  <c r="T301" i="18" a="1"/>
  <c r="T301" i="18" s="1"/>
  <c r="Z293" i="18" a="1"/>
  <c r="Z293" i="18" s="1"/>
  <c r="T293" i="18" a="1"/>
  <c r="T293" i="18" s="1"/>
  <c r="Y293" i="18" a="1"/>
  <c r="Y293" i="18" s="1"/>
  <c r="S293" i="18" a="1"/>
  <c r="S293" i="18" s="1"/>
  <c r="T272" i="18" a="1"/>
  <c r="T272" i="18" s="1"/>
  <c r="S272" i="18" a="1"/>
  <c r="S272" i="18" s="1"/>
  <c r="Z272" i="18" a="1"/>
  <c r="Z272" i="18" s="1"/>
  <c r="Y272" i="18" a="1"/>
  <c r="Y272" i="18" s="1"/>
  <c r="T265" i="18" a="1"/>
  <c r="T265" i="18" s="1"/>
  <c r="Y265" i="18" a="1"/>
  <c r="Y265" i="18" s="1"/>
  <c r="S265" i="18" a="1"/>
  <c r="S265" i="18" s="1"/>
  <c r="Z265" i="18" a="1"/>
  <c r="Z265" i="18" s="1"/>
  <c r="T243" i="18" a="1"/>
  <c r="T243" i="18" s="1"/>
  <c r="Y243" i="18" a="1"/>
  <c r="Y243" i="18" s="1"/>
  <c r="S243" i="18" a="1"/>
  <c r="S243" i="18" s="1"/>
  <c r="Z243" i="18" a="1"/>
  <c r="Z243" i="18" s="1"/>
  <c r="T229" i="18" a="1"/>
  <c r="T229" i="18" s="1"/>
  <c r="Y229" i="18" a="1"/>
  <c r="Y229" i="18" s="1"/>
  <c r="Z229" i="18" a="1"/>
  <c r="Z229" i="18" s="1"/>
  <c r="S229" i="18" a="1"/>
  <c r="S229" i="18" s="1"/>
  <c r="Z215" i="18" a="1"/>
  <c r="Z215" i="18" s="1"/>
  <c r="Y215" i="18" a="1"/>
  <c r="Y215" i="18" s="1"/>
  <c r="S215" i="18" a="1"/>
  <c r="S215" i="18" s="1"/>
  <c r="T215" i="18" a="1"/>
  <c r="T215" i="18" s="1"/>
  <c r="S200" i="18" a="1"/>
  <c r="S200" i="18" s="1"/>
  <c r="Y200" i="18" a="1"/>
  <c r="Y200" i="18" s="1"/>
  <c r="T200" i="18" a="1"/>
  <c r="T200" i="18" s="1"/>
  <c r="Z200" i="18" a="1"/>
  <c r="Z200" i="18" s="1"/>
  <c r="Z148" i="18" a="1"/>
  <c r="Z148" i="18" s="1"/>
  <c r="T148" i="18" a="1"/>
  <c r="T148" i="18" s="1"/>
  <c r="Y148" i="18" a="1"/>
  <c r="Y148" i="18" s="1"/>
  <c r="S148" i="18" a="1"/>
  <c r="S148" i="18" s="1"/>
  <c r="Z128" i="18" a="1"/>
  <c r="Z128" i="18" s="1"/>
  <c r="S128" i="18" a="1"/>
  <c r="S128" i="18" s="1"/>
  <c r="T128" i="18" a="1"/>
  <c r="T128" i="18" s="1"/>
  <c r="Y128" i="18" a="1"/>
  <c r="Y128" i="18" s="1"/>
  <c r="T121" i="18" a="1"/>
  <c r="T121" i="18" s="1"/>
  <c r="Z121" i="18" a="1"/>
  <c r="Z121" i="18" s="1"/>
  <c r="S121" i="18" a="1"/>
  <c r="S121" i="18" s="1"/>
  <c r="Y121" i="18" a="1"/>
  <c r="Y121" i="18" s="1"/>
  <c r="S97" i="18" a="1"/>
  <c r="S97" i="18" s="1"/>
  <c r="T97" i="18" a="1"/>
  <c r="T97" i="18" s="1"/>
  <c r="Y97" i="18" a="1"/>
  <c r="Y97" i="18" s="1"/>
  <c r="Z97" i="18" a="1"/>
  <c r="Z97" i="18" s="1"/>
  <c r="T88" i="18" a="1"/>
  <c r="T88" i="18" s="1"/>
  <c r="S88" i="18" a="1"/>
  <c r="S88" i="18" s="1"/>
  <c r="Y88" i="18" a="1"/>
  <c r="Y88" i="18" s="1"/>
  <c r="Z88" i="18" a="1"/>
  <c r="Z88" i="18" s="1"/>
  <c r="T82" i="18" a="1"/>
  <c r="T82" i="18" s="1"/>
  <c r="Z82" i="18" a="1"/>
  <c r="Z82" i="18" s="1"/>
  <c r="S82" i="18" a="1"/>
  <c r="S82" i="18" s="1"/>
  <c r="Y82" i="18" a="1"/>
  <c r="Y82" i="18" s="1"/>
  <c r="S52" i="18" a="1"/>
  <c r="S52" i="18" s="1"/>
  <c r="Y52" i="18" a="1"/>
  <c r="Y52" i="18" s="1"/>
  <c r="Z52" i="18" a="1"/>
  <c r="Z52" i="18" s="1"/>
  <c r="T52" i="18" a="1"/>
  <c r="T52" i="18" s="1"/>
  <c r="Y45" i="18" a="1"/>
  <c r="Y45" i="18" s="1"/>
  <c r="Z45" i="18" a="1"/>
  <c r="Z45" i="18" s="1"/>
  <c r="T45" i="18" a="1"/>
  <c r="T45" i="18" s="1"/>
  <c r="S45" i="18" a="1"/>
  <c r="S45" i="18" s="1"/>
  <c r="S29" i="18" a="1"/>
  <c r="S29" i="18" s="1"/>
  <c r="T29" i="18" a="1"/>
  <c r="T29" i="18" s="1"/>
  <c r="Z29" i="18" a="1"/>
  <c r="Z29" i="18" s="1"/>
  <c r="Y29" i="18" a="1"/>
  <c r="Y29" i="18" s="1"/>
  <c r="S879" i="18" a="1"/>
  <c r="S879" i="18" s="1"/>
  <c r="T879" i="18" a="1"/>
  <c r="T879" i="18" s="1"/>
  <c r="Z879" i="18" a="1"/>
  <c r="Z879" i="18" s="1"/>
  <c r="Y879" i="18" a="1"/>
  <c r="Y879" i="18" s="1"/>
  <c r="Z495" i="18" a="1"/>
  <c r="Z495" i="18" s="1"/>
  <c r="Y495" i="18" a="1"/>
  <c r="Y495" i="18" s="1"/>
  <c r="T495" i="18" a="1"/>
  <c r="T495" i="18" s="1"/>
  <c r="S495" i="18" a="1"/>
  <c r="S495" i="18" s="1"/>
  <c r="Z367" i="18" a="1"/>
  <c r="Z367" i="18" s="1"/>
  <c r="S367" i="18" a="1"/>
  <c r="S367" i="18" s="1"/>
  <c r="Y367" i="18" a="1"/>
  <c r="Y367" i="18" s="1"/>
  <c r="T367" i="18" a="1"/>
  <c r="T367" i="18" s="1"/>
  <c r="S875" i="18" a="1"/>
  <c r="S875" i="18" s="1"/>
  <c r="Y875" i="18" a="1"/>
  <c r="Y875" i="18" s="1"/>
  <c r="T875" i="18" a="1"/>
  <c r="T875" i="18" s="1"/>
  <c r="Z875" i="18" a="1"/>
  <c r="Z875" i="18" s="1"/>
  <c r="Y882" i="18" a="1"/>
  <c r="Y882" i="18" s="1"/>
  <c r="T882" i="18" a="1"/>
  <c r="T882" i="18" s="1"/>
  <c r="Z882" i="18" a="1"/>
  <c r="Z882" i="18" s="1"/>
  <c r="S882" i="18" a="1"/>
  <c r="S882" i="18" s="1"/>
  <c r="Y779" i="18" a="1"/>
  <c r="Y779" i="18" s="1"/>
  <c r="T779" i="18" a="1"/>
  <c r="T779" i="18" s="1"/>
  <c r="S779" i="18" a="1"/>
  <c r="S779" i="18" s="1"/>
  <c r="Z779" i="18" a="1"/>
  <c r="Z779" i="18" s="1"/>
  <c r="S298" i="18" a="1"/>
  <c r="S298" i="18" s="1"/>
  <c r="Y298" i="18" a="1"/>
  <c r="Y298" i="18" s="1"/>
  <c r="Z298" i="18" a="1"/>
  <c r="Z298" i="18" s="1"/>
  <c r="T298" i="18" a="1"/>
  <c r="T298" i="18" s="1"/>
  <c r="Z117" i="18" a="1"/>
  <c r="Z117" i="18" s="1"/>
  <c r="S117" i="18" a="1"/>
  <c r="S117" i="18" s="1"/>
  <c r="T117" i="18" a="1"/>
  <c r="T117" i="18" s="1"/>
  <c r="Y117" i="18" a="1"/>
  <c r="Y117" i="18" s="1"/>
  <c r="Y176" i="18" a="1"/>
  <c r="Y176" i="18" s="1"/>
  <c r="Z176" i="18" a="1"/>
  <c r="Z176" i="18" s="1"/>
  <c r="T176" i="18" a="1"/>
  <c r="T176" i="18" s="1"/>
  <c r="S176" i="18" a="1"/>
  <c r="S176" i="18" s="1"/>
  <c r="S153" i="18" a="1"/>
  <c r="S153" i="18" s="1"/>
  <c r="Y153" i="18" a="1"/>
  <c r="Y153" i="18" s="1"/>
  <c r="Z153" i="18" a="1"/>
  <c r="Z153" i="18" s="1"/>
  <c r="T153" i="18" a="1"/>
  <c r="T153" i="18" s="1"/>
  <c r="Y34" i="18" a="1"/>
  <c r="Y34" i="18" s="1"/>
  <c r="T34" i="18" a="1"/>
  <c r="T34" i="18" s="1"/>
  <c r="Z34" i="18" a="1"/>
  <c r="Z34" i="18" s="1"/>
  <c r="S34" i="18" a="1"/>
  <c r="S34" i="18" s="1"/>
  <c r="T486" i="18" a="1"/>
  <c r="T486" i="18" s="1"/>
  <c r="Z486" i="18" a="1"/>
  <c r="Z486" i="18" s="1"/>
  <c r="S486" i="18" a="1"/>
  <c r="S486" i="18" s="1"/>
  <c r="Y486" i="18" a="1"/>
  <c r="Y486" i="18" s="1"/>
  <c r="S573" i="18" a="1"/>
  <c r="S573" i="18" s="1"/>
  <c r="Z573" i="18" a="1"/>
  <c r="Z573" i="18" s="1"/>
  <c r="T573" i="18" a="1"/>
  <c r="T573" i="18" s="1"/>
  <c r="Y573" i="18" a="1"/>
  <c r="Y573" i="18" s="1"/>
  <c r="Y599" i="18" a="1"/>
  <c r="Y599" i="18" s="1"/>
  <c r="Z599" i="18" a="1"/>
  <c r="Z599" i="18" s="1"/>
  <c r="S599" i="18" a="1"/>
  <c r="S599" i="18" s="1"/>
  <c r="T599" i="18" a="1"/>
  <c r="T599" i="18" s="1"/>
  <c r="S665" i="18" a="1"/>
  <c r="S665" i="18" s="1"/>
  <c r="Y665" i="18" a="1"/>
  <c r="Y665" i="18" s="1"/>
  <c r="Z665" i="18" a="1"/>
  <c r="Z665" i="18" s="1"/>
  <c r="T665" i="18" a="1"/>
  <c r="T665" i="18" s="1"/>
  <c r="Z390" i="18" a="1"/>
  <c r="Z390" i="18" s="1"/>
  <c r="S390" i="18" a="1"/>
  <c r="S390" i="18" s="1"/>
  <c r="T390" i="18" a="1"/>
  <c r="T390" i="18" s="1"/>
  <c r="Y390" i="18" a="1"/>
  <c r="Y390" i="18" s="1"/>
  <c r="S259" i="18" a="1"/>
  <c r="S259" i="18" s="1"/>
  <c r="T259" i="18" a="1"/>
  <c r="T259" i="18" s="1"/>
  <c r="Z259" i="18" a="1"/>
  <c r="Z259" i="18" s="1"/>
  <c r="Y259" i="18" a="1"/>
  <c r="Y259" i="18" s="1"/>
  <c r="Y223" i="18" a="1"/>
  <c r="Y223" i="18" s="1"/>
  <c r="S223" i="18" a="1"/>
  <c r="S223" i="18" s="1"/>
  <c r="T223" i="18" a="1"/>
  <c r="T223" i="18" s="1"/>
  <c r="Z223" i="18" a="1"/>
  <c r="Z223" i="18" s="1"/>
  <c r="T320" i="18" a="1"/>
  <c r="T320" i="18" s="1"/>
  <c r="S320" i="18" a="1"/>
  <c r="S320" i="18" s="1"/>
  <c r="Z320" i="18" a="1"/>
  <c r="Z320" i="18" s="1"/>
  <c r="Y320" i="18" a="1"/>
  <c r="Y320" i="18" s="1"/>
  <c r="S765" i="18" a="1"/>
  <c r="S765" i="18" s="1"/>
  <c r="T765" i="18" a="1"/>
  <c r="T765" i="18" s="1"/>
  <c r="Y765" i="18" a="1"/>
  <c r="Y765" i="18" s="1"/>
  <c r="Z765" i="18" a="1"/>
  <c r="Z765" i="18" s="1"/>
  <c r="Y675" i="18" a="1"/>
  <c r="Y675" i="18" s="1"/>
  <c r="S675" i="18" a="1"/>
  <c r="S675" i="18" s="1"/>
  <c r="T675" i="18" a="1"/>
  <c r="T675" i="18" s="1"/>
  <c r="Z675" i="18" a="1"/>
  <c r="Z675" i="18" s="1"/>
  <c r="S606" i="18" a="1"/>
  <c r="S606" i="18" s="1"/>
  <c r="Z606" i="18" a="1"/>
  <c r="Z606" i="18" s="1"/>
  <c r="T606" i="18" a="1"/>
  <c r="T606" i="18" s="1"/>
  <c r="Y606" i="18" a="1"/>
  <c r="Y606" i="18" s="1"/>
  <c r="T536" i="18" a="1"/>
  <c r="T536" i="18" s="1"/>
  <c r="Y536" i="18" a="1"/>
  <c r="Y536" i="18" s="1"/>
  <c r="Z536" i="18" a="1"/>
  <c r="Z536" i="18" s="1"/>
  <c r="S536" i="18" a="1"/>
  <c r="S536" i="18" s="1"/>
  <c r="S464" i="18" a="1"/>
  <c r="S464" i="18" s="1"/>
  <c r="Z464" i="18" a="1"/>
  <c r="Z464" i="18" s="1"/>
  <c r="Y464" i="18" a="1"/>
  <c r="Y464" i="18" s="1"/>
  <c r="T464" i="18" a="1"/>
  <c r="T464" i="18" s="1"/>
  <c r="Z413" i="18" a="1"/>
  <c r="Z413" i="18" s="1"/>
  <c r="S413" i="18" a="1"/>
  <c r="S413" i="18" s="1"/>
  <c r="Y413" i="18" a="1"/>
  <c r="Y413" i="18" s="1"/>
  <c r="T413" i="18" a="1"/>
  <c r="T413" i="18" s="1"/>
  <c r="Y79" i="18" a="1"/>
  <c r="Y79" i="18" s="1"/>
  <c r="T79" i="18" a="1"/>
  <c r="T79" i="18" s="1"/>
  <c r="S79" i="18" a="1"/>
  <c r="S79" i="18" s="1"/>
  <c r="Z79" i="18" a="1"/>
  <c r="Z79" i="18" s="1"/>
  <c r="S90" i="18" a="1"/>
  <c r="S90" i="18" s="1"/>
  <c r="Z90" i="18" a="1"/>
  <c r="Z90" i="18" s="1"/>
  <c r="Y90" i="18" a="1"/>
  <c r="Y90" i="18" s="1"/>
  <c r="T90" i="18" a="1"/>
  <c r="T90" i="18" s="1"/>
  <c r="S843" i="18" a="1"/>
  <c r="S843" i="18" s="1"/>
  <c r="T843" i="18" a="1"/>
  <c r="T843" i="18" s="1"/>
  <c r="Y843" i="18" a="1"/>
  <c r="Y843" i="18" s="1"/>
  <c r="Z843" i="18" a="1"/>
  <c r="Z843" i="18" s="1"/>
  <c r="S563" i="18" a="1"/>
  <c r="S563" i="18" s="1"/>
  <c r="Y563" i="18" a="1"/>
  <c r="Y563" i="18" s="1"/>
  <c r="T563" i="18" a="1"/>
  <c r="T563" i="18" s="1"/>
  <c r="Z563" i="18" a="1"/>
  <c r="Z563" i="18" s="1"/>
  <c r="T498" i="18" a="1"/>
  <c r="T498" i="18" s="1"/>
  <c r="S498" i="18" a="1"/>
  <c r="S498" i="18" s="1"/>
  <c r="Z498" i="18" a="1"/>
  <c r="Z498" i="18" s="1"/>
  <c r="Y498" i="18" a="1"/>
  <c r="Y498" i="18" s="1"/>
  <c r="Y433" i="18" a="1"/>
  <c r="Y433" i="18" s="1"/>
  <c r="S433" i="18" a="1"/>
  <c r="S433" i="18" s="1"/>
  <c r="Z433" i="18" a="1"/>
  <c r="Z433" i="18" s="1"/>
  <c r="T433" i="18" a="1"/>
  <c r="T433" i="18" s="1"/>
  <c r="T275" i="18" a="1"/>
  <c r="T275" i="18" s="1"/>
  <c r="S275" i="18" a="1"/>
  <c r="S275" i="18" s="1"/>
  <c r="Y275" i="18" a="1"/>
  <c r="Y275" i="18" s="1"/>
  <c r="Z275" i="18" a="1"/>
  <c r="Z275" i="18" s="1"/>
  <c r="T886" i="18" a="1"/>
  <c r="T886" i="18" s="1"/>
  <c r="Y886" i="18" a="1"/>
  <c r="Y886" i="18" s="1"/>
  <c r="S886" i="18" a="1"/>
  <c r="S886" i="18" s="1"/>
  <c r="Z886" i="18" a="1"/>
  <c r="Z886" i="18" s="1"/>
  <c r="Z876" i="18" a="1"/>
  <c r="Z876" i="18" s="1"/>
  <c r="Y876" i="18" a="1"/>
  <c r="Y876" i="18" s="1"/>
  <c r="S876" i="18" a="1"/>
  <c r="S876" i="18" s="1"/>
  <c r="T876" i="18" a="1"/>
  <c r="T876" i="18" s="1"/>
  <c r="S799" i="18" a="1"/>
  <c r="S799" i="18" s="1"/>
  <c r="Y799" i="18" a="1"/>
  <c r="Y799" i="18" s="1"/>
  <c r="T799" i="18" a="1"/>
  <c r="T799" i="18" s="1"/>
  <c r="Z799" i="18" a="1"/>
  <c r="Z799" i="18" s="1"/>
  <c r="S769" i="18" a="1"/>
  <c r="S769" i="18" s="1"/>
  <c r="Y769" i="18" a="1"/>
  <c r="Y769" i="18" s="1"/>
  <c r="Z769" i="18" a="1"/>
  <c r="Z769" i="18" s="1"/>
  <c r="T769" i="18" a="1"/>
  <c r="T769" i="18" s="1"/>
  <c r="T883" i="18" a="1"/>
  <c r="T883" i="18" s="1"/>
  <c r="S883" i="18" a="1"/>
  <c r="S883" i="18" s="1"/>
  <c r="Y883" i="18" a="1"/>
  <c r="Y883" i="18" s="1"/>
  <c r="Z883" i="18" a="1"/>
  <c r="Z883" i="18" s="1"/>
  <c r="T867" i="18" a="1"/>
  <c r="T867" i="18" s="1"/>
  <c r="Y867" i="18" a="1"/>
  <c r="Y867" i="18" s="1"/>
  <c r="Z867" i="18" a="1"/>
  <c r="Z867" i="18" s="1"/>
  <c r="S867" i="18" a="1"/>
  <c r="S867" i="18" s="1"/>
  <c r="T814" i="18" a="1"/>
  <c r="T814" i="18" s="1"/>
  <c r="S814" i="18" a="1"/>
  <c r="S814" i="18" s="1"/>
  <c r="Y814" i="18" a="1"/>
  <c r="Y814" i="18" s="1"/>
  <c r="Z814" i="18" a="1"/>
  <c r="Z814" i="18" s="1"/>
  <c r="Y798" i="18" a="1"/>
  <c r="Y798" i="18" s="1"/>
  <c r="T798" i="18" a="1"/>
  <c r="T798" i="18" s="1"/>
  <c r="Z798" i="18" a="1"/>
  <c r="Z798" i="18" s="1"/>
  <c r="S798" i="18" a="1"/>
  <c r="S798" i="18" s="1"/>
  <c r="Y768" i="18" a="1"/>
  <c r="Y768" i="18" s="1"/>
  <c r="S768" i="18" a="1"/>
  <c r="S768" i="18" s="1"/>
  <c r="Z768" i="18" a="1"/>
  <c r="Z768" i="18" s="1"/>
  <c r="T768" i="18" a="1"/>
  <c r="T768" i="18" s="1"/>
  <c r="Z747" i="18" a="1"/>
  <c r="Z747" i="18" s="1"/>
  <c r="T747" i="18" a="1"/>
  <c r="T747" i="18" s="1"/>
  <c r="Y747" i="18" a="1"/>
  <c r="Y747" i="18" s="1"/>
  <c r="S747" i="18" a="1"/>
  <c r="S747" i="18" s="1"/>
  <c r="Z727" i="18" a="1"/>
  <c r="Z727" i="18" s="1"/>
  <c r="Y727" i="18" a="1"/>
  <c r="Y727" i="18" s="1"/>
  <c r="S727" i="18" a="1"/>
  <c r="S727" i="18" s="1"/>
  <c r="T727" i="18" a="1"/>
  <c r="T727" i="18" s="1"/>
  <c r="S684" i="18" a="1"/>
  <c r="S684" i="18" s="1"/>
  <c r="Z684" i="18" a="1"/>
  <c r="Z684" i="18" s="1"/>
  <c r="T684" i="18" a="1"/>
  <c r="T684" i="18" s="1"/>
  <c r="Y684" i="18" a="1"/>
  <c r="Y684" i="18" s="1"/>
  <c r="Y600" i="18" a="1"/>
  <c r="Y600" i="18" s="1"/>
  <c r="Z600" i="18" a="1"/>
  <c r="Z600" i="18" s="1"/>
  <c r="T600" i="18" a="1"/>
  <c r="T600" i="18" s="1"/>
  <c r="S600" i="18" a="1"/>
  <c r="S600" i="18" s="1"/>
  <c r="T530" i="18" a="1"/>
  <c r="T530" i="18" s="1"/>
  <c r="Y530" i="18" a="1"/>
  <c r="Y530" i="18" s="1"/>
  <c r="Z530" i="18" a="1"/>
  <c r="Z530" i="18" s="1"/>
  <c r="S530" i="18" a="1"/>
  <c r="S530" i="18" s="1"/>
  <c r="Z507" i="18" a="1"/>
  <c r="Z507" i="18" s="1"/>
  <c r="S507" i="18" a="1"/>
  <c r="S507" i="18" s="1"/>
  <c r="Y507" i="18" a="1"/>
  <c r="Y507" i="18" s="1"/>
  <c r="T507" i="18" a="1"/>
  <c r="T507" i="18" s="1"/>
  <c r="T436" i="18" a="1"/>
  <c r="T436" i="18" s="1"/>
  <c r="S436" i="18" a="1"/>
  <c r="S436" i="18" s="1"/>
  <c r="Z436" i="18" a="1"/>
  <c r="Z436" i="18" s="1"/>
  <c r="Y436" i="18" a="1"/>
  <c r="Y436" i="18" s="1"/>
  <c r="Z409" i="18" a="1"/>
  <c r="Z409" i="18" s="1"/>
  <c r="Y409" i="18" a="1"/>
  <c r="Y409" i="18" s="1"/>
  <c r="S409" i="18" a="1"/>
  <c r="S409" i="18" s="1"/>
  <c r="T409" i="18" a="1"/>
  <c r="T409" i="18" s="1"/>
  <c r="T365" i="18" a="1"/>
  <c r="T365" i="18" s="1"/>
  <c r="Z365" i="18" a="1"/>
  <c r="Z365" i="18" s="1"/>
  <c r="S365" i="18" a="1"/>
  <c r="S365" i="18" s="1"/>
  <c r="Y365" i="18" a="1"/>
  <c r="Y365" i="18" s="1"/>
  <c r="Z284" i="18" a="1"/>
  <c r="Z284" i="18" s="1"/>
  <c r="T284" i="18" a="1"/>
  <c r="T284" i="18" s="1"/>
  <c r="Y284" i="18" a="1"/>
  <c r="Y284" i="18" s="1"/>
  <c r="S284" i="18" a="1"/>
  <c r="S284" i="18" s="1"/>
  <c r="Y278" i="18" a="1"/>
  <c r="Y278" i="18" s="1"/>
  <c r="Z278" i="18" a="1"/>
  <c r="Z278" i="18" s="1"/>
  <c r="T278" i="18" a="1"/>
  <c r="T278" i="18" s="1"/>
  <c r="S278" i="18" a="1"/>
  <c r="S278" i="18" s="1"/>
  <c r="Z256" i="18" a="1"/>
  <c r="Z256" i="18" s="1"/>
  <c r="Y256" i="18" a="1"/>
  <c r="Y256" i="18" s="1"/>
  <c r="S256" i="18" a="1"/>
  <c r="S256" i="18" s="1"/>
  <c r="T256" i="18" a="1"/>
  <c r="T256" i="18" s="1"/>
  <c r="T250" i="18" a="1"/>
  <c r="T250" i="18" s="1"/>
  <c r="Z250" i="18" a="1"/>
  <c r="Z250" i="18" s="1"/>
  <c r="S250" i="18" a="1"/>
  <c r="S250" i="18" s="1"/>
  <c r="Y250" i="18" a="1"/>
  <c r="Y250" i="18" s="1"/>
  <c r="S235" i="18" a="1"/>
  <c r="S235" i="18" s="1"/>
  <c r="T235" i="18" a="1"/>
  <c r="T235" i="18" s="1"/>
  <c r="Y235" i="18" a="1"/>
  <c r="Y235" i="18" s="1"/>
  <c r="Z235" i="18" a="1"/>
  <c r="Z235" i="18" s="1"/>
  <c r="Z221" i="18" a="1"/>
  <c r="Z221" i="18" s="1"/>
  <c r="Y221" i="18" a="1"/>
  <c r="Y221" i="18" s="1"/>
  <c r="T221" i="18" a="1"/>
  <c r="T221" i="18" s="1"/>
  <c r="S221" i="18" a="1"/>
  <c r="S221" i="18" s="1"/>
  <c r="Z208" i="18" a="1"/>
  <c r="Z208" i="18" s="1"/>
  <c r="Y208" i="18" a="1"/>
  <c r="Y208" i="18" s="1"/>
  <c r="T208" i="18" a="1"/>
  <c r="T208" i="18" s="1"/>
  <c r="S208" i="18" a="1"/>
  <c r="S208" i="18" s="1"/>
  <c r="T191" i="18" a="1"/>
  <c r="T191" i="18" s="1"/>
  <c r="S191" i="18" a="1"/>
  <c r="S191" i="18" s="1"/>
  <c r="Y191" i="18" a="1"/>
  <c r="Y191" i="18" s="1"/>
  <c r="Z191" i="18" a="1"/>
  <c r="Z191" i="18" s="1"/>
  <c r="S185" i="18" a="1"/>
  <c r="S185" i="18" s="1"/>
  <c r="Z185" i="18" a="1"/>
  <c r="Z185" i="18" s="1"/>
  <c r="T185" i="18" a="1"/>
  <c r="T185" i="18" s="1"/>
  <c r="Y185" i="18" a="1"/>
  <c r="Y185" i="18" s="1"/>
  <c r="Y177" i="18" a="1"/>
  <c r="Y177" i="18" s="1"/>
  <c r="Z177" i="18" a="1"/>
  <c r="Z177" i="18" s="1"/>
  <c r="S177" i="18" a="1"/>
  <c r="S177" i="18" s="1"/>
  <c r="T177" i="18" a="1"/>
  <c r="T177" i="18" s="1"/>
  <c r="S169" i="18" a="1"/>
  <c r="S169" i="18" s="1"/>
  <c r="Y169" i="18" a="1"/>
  <c r="Y169" i="18" s="1"/>
  <c r="Z169" i="18" a="1"/>
  <c r="Z169" i="18" s="1"/>
  <c r="T169" i="18" a="1"/>
  <c r="T169" i="18" s="1"/>
  <c r="Z161" i="18" a="1"/>
  <c r="Z161" i="18" s="1"/>
  <c r="Y161" i="18" a="1"/>
  <c r="Y161" i="18" s="1"/>
  <c r="T161" i="18" a="1"/>
  <c r="T161" i="18" s="1"/>
  <c r="S161" i="18" a="1"/>
  <c r="S161" i="18" s="1"/>
  <c r="Z155" i="18" a="1"/>
  <c r="Z155" i="18" s="1"/>
  <c r="Y155" i="18" a="1"/>
  <c r="Y155" i="18" s="1"/>
  <c r="S155" i="18" a="1"/>
  <c r="S155" i="18" s="1"/>
  <c r="T155" i="18" a="1"/>
  <c r="T155" i="18" s="1"/>
  <c r="T134" i="18" a="1"/>
  <c r="T134" i="18" s="1"/>
  <c r="Y134" i="18" a="1"/>
  <c r="Y134" i="18" s="1"/>
  <c r="Z134" i="18" a="1"/>
  <c r="Z134" i="18" s="1"/>
  <c r="S134" i="18" a="1"/>
  <c r="S134" i="18" s="1"/>
  <c r="Y113" i="18" a="1"/>
  <c r="Y113" i="18" s="1"/>
  <c r="T113" i="18" a="1"/>
  <c r="T113" i="18" s="1"/>
  <c r="Z113" i="18" a="1"/>
  <c r="Z113" i="18" s="1"/>
  <c r="S113" i="18" a="1"/>
  <c r="S113" i="18" s="1"/>
  <c r="Y105" i="18" a="1"/>
  <c r="Y105" i="18" s="1"/>
  <c r="T105" i="18" a="1"/>
  <c r="T105" i="18" s="1"/>
  <c r="Z105" i="18" a="1"/>
  <c r="Z105" i="18" s="1"/>
  <c r="S105" i="18" a="1"/>
  <c r="S105" i="18" s="1"/>
  <c r="Y75" i="18" a="1"/>
  <c r="Y75" i="18" s="1"/>
  <c r="T75" i="18" a="1"/>
  <c r="T75" i="18" s="1"/>
  <c r="S75" i="18" a="1"/>
  <c r="S75" i="18" s="1"/>
  <c r="Z75" i="18" a="1"/>
  <c r="Z75" i="18" s="1"/>
  <c r="S68" i="18" a="1"/>
  <c r="S68" i="18" s="1"/>
  <c r="Z68" i="18" a="1"/>
  <c r="Z68" i="18" s="1"/>
  <c r="Y68" i="18" a="1"/>
  <c r="Y68" i="18" s="1"/>
  <c r="T68" i="18" a="1"/>
  <c r="T68" i="18" s="1"/>
  <c r="Z59" i="18" a="1"/>
  <c r="Z59" i="18" s="1"/>
  <c r="S59" i="18" a="1"/>
  <c r="S59" i="18" s="1"/>
  <c r="T59" i="18" a="1"/>
  <c r="T59" i="18" s="1"/>
  <c r="Y59" i="18" a="1"/>
  <c r="Y59" i="18" s="1"/>
  <c r="S38" i="18" a="1"/>
  <c r="S38" i="18" s="1"/>
  <c r="T38" i="18" a="1"/>
  <c r="T38" i="18" s="1"/>
  <c r="Y38" i="18" a="1"/>
  <c r="Y38" i="18" s="1"/>
  <c r="Z38" i="18" a="1"/>
  <c r="Z38" i="18" s="1"/>
  <c r="S13" i="18" a="1"/>
  <c r="S13" i="18" s="1"/>
  <c r="T13" i="18" a="1"/>
  <c r="T13" i="18" s="1"/>
  <c r="Y13" i="18" a="1"/>
  <c r="Y13" i="18" s="1"/>
  <c r="Z13" i="18" a="1"/>
  <c r="Z13" i="18" s="1"/>
  <c r="S460" i="18" a="1"/>
  <c r="S460" i="18" s="1"/>
  <c r="Z460" i="18" a="1"/>
  <c r="Z460" i="18" s="1"/>
  <c r="Y460" i="18" a="1"/>
  <c r="Y460" i="18" s="1"/>
  <c r="T460" i="18" a="1"/>
  <c r="T460" i="18" s="1"/>
  <c r="Y173" i="18" a="1"/>
  <c r="Y173" i="18" s="1"/>
  <c r="T173" i="18" a="1"/>
  <c r="T173" i="18" s="1"/>
  <c r="Z173" i="18" a="1"/>
  <c r="Z173" i="18" s="1"/>
  <c r="S173" i="18" a="1"/>
  <c r="S173" i="18" s="1"/>
  <c r="T457" i="18" a="1"/>
  <c r="T457" i="18" s="1"/>
  <c r="Z457" i="18" a="1"/>
  <c r="Z457" i="18" s="1"/>
  <c r="Y457" i="18" a="1"/>
  <c r="Y457" i="18" s="1"/>
  <c r="S457" i="18" a="1"/>
  <c r="S457" i="18" s="1"/>
  <c r="Y857" i="18" a="1"/>
  <c r="Y857" i="18" s="1"/>
  <c r="Z857" i="18" a="1"/>
  <c r="Z857" i="18" s="1"/>
  <c r="S857" i="18" a="1"/>
  <c r="S857" i="18" s="1"/>
  <c r="T857" i="18" a="1"/>
  <c r="T857" i="18" s="1"/>
  <c r="T881" i="18" a="1"/>
  <c r="T881" i="18" s="1"/>
  <c r="Z881" i="18" a="1"/>
  <c r="Z881" i="18" s="1"/>
  <c r="Y881" i="18" a="1"/>
  <c r="Y881" i="18" s="1"/>
  <c r="S881" i="18" a="1"/>
  <c r="S881" i="18" s="1"/>
  <c r="T778" i="18" a="1"/>
  <c r="T778" i="18" s="1"/>
  <c r="S778" i="18" a="1"/>
  <c r="S778" i="18" s="1"/>
  <c r="Y778" i="18" a="1"/>
  <c r="Y778" i="18" s="1"/>
  <c r="Z778" i="18" a="1"/>
  <c r="Z778" i="18" s="1"/>
  <c r="Z297" i="18" a="1"/>
  <c r="Z297" i="18" s="1"/>
  <c r="Y297" i="18" a="1"/>
  <c r="Y297" i="18" s="1"/>
  <c r="T297" i="18" a="1"/>
  <c r="T297" i="18" s="1"/>
  <c r="S297" i="18" a="1"/>
  <c r="S297" i="18" s="1"/>
  <c r="T144" i="18" a="1"/>
  <c r="T144" i="18" s="1"/>
  <c r="S144" i="18" a="1"/>
  <c r="S144" i="18" s="1"/>
  <c r="Y144" i="18" a="1"/>
  <c r="Y144" i="18" s="1"/>
  <c r="Z144" i="18" a="1"/>
  <c r="Z144" i="18" s="1"/>
  <c r="S80" i="18" a="1"/>
  <c r="S80" i="18" s="1"/>
  <c r="T80" i="18" a="1"/>
  <c r="T80" i="18" s="1"/>
  <c r="Y80" i="18" a="1"/>
  <c r="Y80" i="18" s="1"/>
  <c r="Z80" i="18" a="1"/>
  <c r="Z80" i="18" s="1"/>
  <c r="Z149" i="18" a="1"/>
  <c r="Z149" i="18" s="1"/>
  <c r="Y149" i="18" a="1"/>
  <c r="Y149" i="18" s="1"/>
  <c r="T149" i="18" a="1"/>
  <c r="T149" i="18" s="1"/>
  <c r="S149" i="18" a="1"/>
  <c r="S149" i="18" s="1"/>
  <c r="Y33" i="18" a="1"/>
  <c r="Y33" i="18" s="1"/>
  <c r="Z33" i="18" a="1"/>
  <c r="Z33" i="18" s="1"/>
  <c r="T33" i="18" a="1"/>
  <c r="T33" i="18" s="1"/>
  <c r="S33" i="18" a="1"/>
  <c r="S33" i="18" s="1"/>
  <c r="S485" i="18" a="1"/>
  <c r="S485" i="18" s="1"/>
  <c r="Y485" i="18" a="1"/>
  <c r="Y485" i="18" s="1"/>
  <c r="Z485" i="18" a="1"/>
  <c r="Z485" i="18" s="1"/>
  <c r="T485" i="18" a="1"/>
  <c r="T485" i="18" s="1"/>
  <c r="Y571" i="18" a="1"/>
  <c r="Y571" i="18" s="1"/>
  <c r="Z571" i="18" a="1"/>
  <c r="Z571" i="18" s="1"/>
  <c r="T571" i="18" a="1"/>
  <c r="T571" i="18" s="1"/>
  <c r="S571" i="18" a="1"/>
  <c r="S571" i="18" s="1"/>
  <c r="S596" i="18" a="1"/>
  <c r="S596" i="18" s="1"/>
  <c r="Z596" i="18" a="1"/>
  <c r="Z596" i="18" s="1"/>
  <c r="T596" i="18" a="1"/>
  <c r="T596" i="18" s="1"/>
  <c r="Y596" i="18" a="1"/>
  <c r="Y596" i="18" s="1"/>
  <c r="Z661" i="18" a="1"/>
  <c r="Z661" i="18" s="1"/>
  <c r="T661" i="18" a="1"/>
  <c r="T661" i="18" s="1"/>
  <c r="Y661" i="18" a="1"/>
  <c r="Y661" i="18" s="1"/>
  <c r="S661" i="18" a="1"/>
  <c r="S661" i="18" s="1"/>
  <c r="S360" i="18" a="1"/>
  <c r="S360" i="18" s="1"/>
  <c r="Y360" i="18" a="1"/>
  <c r="Y360" i="18" s="1"/>
  <c r="Z360" i="18" a="1"/>
  <c r="Z360" i="18" s="1"/>
  <c r="T360" i="18" a="1"/>
  <c r="T360" i="18" s="1"/>
  <c r="Y168" i="18" a="1"/>
  <c r="Y168" i="18" s="1"/>
  <c r="T168" i="18" a="1"/>
  <c r="T168" i="18" s="1"/>
  <c r="S168" i="18" a="1"/>
  <c r="S168" i="18" s="1"/>
  <c r="Z168" i="18" a="1"/>
  <c r="Z168" i="18" s="1"/>
  <c r="T220" i="18" a="1"/>
  <c r="T220" i="18" s="1"/>
  <c r="Y220" i="18" a="1"/>
  <c r="Y220" i="18" s="1"/>
  <c r="Z220" i="18" a="1"/>
  <c r="Z220" i="18" s="1"/>
  <c r="S220" i="18" a="1"/>
  <c r="S220" i="18" s="1"/>
  <c r="T437" i="18" a="1"/>
  <c r="T437" i="18" s="1"/>
  <c r="Z437" i="18" a="1"/>
  <c r="Z437" i="18" s="1"/>
  <c r="S437" i="18" a="1"/>
  <c r="S437" i="18" s="1"/>
  <c r="Y437" i="18" a="1"/>
  <c r="Y437" i="18" s="1"/>
  <c r="Z828" i="18" a="1"/>
  <c r="Z828" i="18" s="1"/>
  <c r="Y828" i="18" a="1"/>
  <c r="Y828" i="18" s="1"/>
  <c r="T828" i="18" a="1"/>
  <c r="T828" i="18" s="1"/>
  <c r="S828" i="18" a="1"/>
  <c r="S828" i="18" s="1"/>
  <c r="Y697" i="18" a="1"/>
  <c r="Y697" i="18" s="1"/>
  <c r="Z697" i="18" a="1"/>
  <c r="Z697" i="18" s="1"/>
  <c r="S697" i="18" a="1"/>
  <c r="S697" i="18" s="1"/>
  <c r="T697" i="18" a="1"/>
  <c r="T697" i="18" s="1"/>
  <c r="T677" i="18" a="1"/>
  <c r="T677" i="18" s="1"/>
  <c r="Y677" i="18" a="1"/>
  <c r="Y677" i="18" s="1"/>
  <c r="Z677" i="18" a="1"/>
  <c r="Z677" i="18" s="1"/>
  <c r="S677" i="18" a="1"/>
  <c r="S677" i="18" s="1"/>
  <c r="S648" i="18" a="1"/>
  <c r="S648" i="18" s="1"/>
  <c r="T648" i="18" a="1"/>
  <c r="T648" i="18" s="1"/>
  <c r="Z648" i="18" a="1"/>
  <c r="Z648" i="18" s="1"/>
  <c r="Y648" i="18" a="1"/>
  <c r="Y648" i="18" s="1"/>
  <c r="S628" i="18" a="1"/>
  <c r="S628" i="18" s="1"/>
  <c r="Y628" i="18" a="1"/>
  <c r="Y628" i="18" s="1"/>
  <c r="Z628" i="18" a="1"/>
  <c r="Z628" i="18" s="1"/>
  <c r="T628" i="18" a="1"/>
  <c r="T628" i="18" s="1"/>
  <c r="Y608" i="18" a="1"/>
  <c r="Y608" i="18" s="1"/>
  <c r="T608" i="18" a="1"/>
  <c r="T608" i="18" s="1"/>
  <c r="Z608" i="18" a="1"/>
  <c r="Z608" i="18" s="1"/>
  <c r="S608" i="18" a="1"/>
  <c r="S608" i="18" s="1"/>
  <c r="S586" i="18" a="1"/>
  <c r="S586" i="18" s="1"/>
  <c r="Z586" i="18" a="1"/>
  <c r="Z586" i="18" s="1"/>
  <c r="T586" i="18" a="1"/>
  <c r="T586" i="18" s="1"/>
  <c r="Y586" i="18" a="1"/>
  <c r="Y586" i="18" s="1"/>
  <c r="Y559" i="18" a="1"/>
  <c r="Y559" i="18" s="1"/>
  <c r="S559" i="18" a="1"/>
  <c r="S559" i="18" s="1"/>
  <c r="Z559" i="18" a="1"/>
  <c r="Z559" i="18" s="1"/>
  <c r="T559" i="18" a="1"/>
  <c r="T559" i="18" s="1"/>
  <c r="Z538" i="18" a="1"/>
  <c r="Z538" i="18" s="1"/>
  <c r="T538" i="18" a="1"/>
  <c r="T538" i="18" s="1"/>
  <c r="Y538" i="18" a="1"/>
  <c r="Y538" i="18" s="1"/>
  <c r="S538" i="18" a="1"/>
  <c r="S538" i="18" s="1"/>
  <c r="T523" i="18" a="1"/>
  <c r="T523" i="18" s="1"/>
  <c r="Y523" i="18" a="1"/>
  <c r="Y523" i="18" s="1"/>
  <c r="Z523" i="18" a="1"/>
  <c r="Z523" i="18" s="1"/>
  <c r="S523" i="18" a="1"/>
  <c r="S523" i="18" s="1"/>
  <c r="T501" i="18" a="1"/>
  <c r="T501" i="18" s="1"/>
  <c r="S501" i="18" a="1"/>
  <c r="S501" i="18" s="1"/>
  <c r="Y501" i="18" a="1"/>
  <c r="Y501" i="18" s="1"/>
  <c r="Z501" i="18" a="1"/>
  <c r="Z501" i="18" s="1"/>
  <c r="Y488" i="18" a="1"/>
  <c r="Y488" i="18" s="1"/>
  <c r="S488" i="18" a="1"/>
  <c r="S488" i="18" s="1"/>
  <c r="T488" i="18" a="1"/>
  <c r="T488" i="18" s="1"/>
  <c r="Z488" i="18" a="1"/>
  <c r="Z488" i="18" s="1"/>
  <c r="S466" i="18" a="1"/>
  <c r="S466" i="18" s="1"/>
  <c r="Y466" i="18" a="1"/>
  <c r="Y466" i="18" s="1"/>
  <c r="T466" i="18" a="1"/>
  <c r="T466" i="18" s="1"/>
  <c r="Z466" i="18" a="1"/>
  <c r="Z466" i="18" s="1"/>
  <c r="S444" i="18" a="1"/>
  <c r="S444" i="18" s="1"/>
  <c r="Y444" i="18" a="1"/>
  <c r="Y444" i="18" s="1"/>
  <c r="T444" i="18" a="1"/>
  <c r="T444" i="18" s="1"/>
  <c r="Z444" i="18" a="1"/>
  <c r="Z444" i="18" s="1"/>
  <c r="Z422" i="18" a="1"/>
  <c r="Z422" i="18" s="1"/>
  <c r="S422" i="18" a="1"/>
  <c r="S422" i="18" s="1"/>
  <c r="T422" i="18" a="1"/>
  <c r="T422" i="18" s="1"/>
  <c r="Y422" i="18" a="1"/>
  <c r="Y422" i="18" s="1"/>
  <c r="Z401" i="18" a="1"/>
  <c r="Z401" i="18" s="1"/>
  <c r="S401" i="18" a="1"/>
  <c r="S401" i="18" s="1"/>
  <c r="Y401" i="18" a="1"/>
  <c r="Y401" i="18" s="1"/>
  <c r="T401" i="18" a="1"/>
  <c r="T401" i="18" s="1"/>
  <c r="Y853" i="18" a="1"/>
  <c r="Y853" i="18" s="1"/>
  <c r="S853" i="18" a="1"/>
  <c r="S853" i="18" s="1"/>
  <c r="Z853" i="18" a="1"/>
  <c r="Z853" i="18" s="1"/>
  <c r="T853" i="18" a="1"/>
  <c r="T853" i="18" s="1"/>
  <c r="Y845" i="18" a="1"/>
  <c r="Y845" i="18" s="1"/>
  <c r="Z845" i="18" a="1"/>
  <c r="Z845" i="18" s="1"/>
  <c r="S845" i="18" a="1"/>
  <c r="S845" i="18" s="1"/>
  <c r="T845" i="18" a="1"/>
  <c r="T845" i="18" s="1"/>
  <c r="S839" i="18" a="1"/>
  <c r="S839" i="18" s="1"/>
  <c r="Y839" i="18" a="1"/>
  <c r="Y839" i="18" s="1"/>
  <c r="T839" i="18" a="1"/>
  <c r="T839" i="18" s="1"/>
  <c r="Z839" i="18" a="1"/>
  <c r="Z839" i="18" s="1"/>
  <c r="T820" i="18" a="1"/>
  <c r="T820" i="18" s="1"/>
  <c r="Y820" i="18" a="1"/>
  <c r="Y820" i="18" s="1"/>
  <c r="S820" i="18" a="1"/>
  <c r="S820" i="18" s="1"/>
  <c r="Z820" i="18" a="1"/>
  <c r="Z820" i="18" s="1"/>
  <c r="Y806" i="18" a="1"/>
  <c r="Y806" i="18" s="1"/>
  <c r="Z806" i="18" a="1"/>
  <c r="Z806" i="18" s="1"/>
  <c r="S806" i="18" a="1"/>
  <c r="S806" i="18" s="1"/>
  <c r="T806" i="18" a="1"/>
  <c r="T806" i="18" s="1"/>
  <c r="Z782" i="18" a="1"/>
  <c r="Z782" i="18" s="1"/>
  <c r="Y782" i="18" a="1"/>
  <c r="Y782" i="18" s="1"/>
  <c r="S782" i="18" a="1"/>
  <c r="S782" i="18" s="1"/>
  <c r="T782" i="18" a="1"/>
  <c r="T782" i="18" s="1"/>
  <c r="Z759" i="18" a="1"/>
  <c r="Z759" i="18" s="1"/>
  <c r="T759" i="18" a="1"/>
  <c r="T759" i="18" s="1"/>
  <c r="Y759" i="18" a="1"/>
  <c r="Y759" i="18" s="1"/>
  <c r="S759" i="18" a="1"/>
  <c r="S759" i="18" s="1"/>
  <c r="S753" i="18" a="1"/>
  <c r="S753" i="18" s="1"/>
  <c r="Y753" i="18" a="1"/>
  <c r="Y753" i="18" s="1"/>
  <c r="T753" i="18" a="1"/>
  <c r="T753" i="18" s="1"/>
  <c r="Z753" i="18" a="1"/>
  <c r="Z753" i="18" s="1"/>
  <c r="S740" i="18" a="1"/>
  <c r="S740" i="18" s="1"/>
  <c r="T740" i="18" a="1"/>
  <c r="T740" i="18" s="1"/>
  <c r="Z740" i="18" a="1"/>
  <c r="Z740" i="18" s="1"/>
  <c r="Y740" i="18" a="1"/>
  <c r="Y740" i="18" s="1"/>
  <c r="Y733" i="18" a="1"/>
  <c r="Y733" i="18" s="1"/>
  <c r="S733" i="18" a="1"/>
  <c r="S733" i="18" s="1"/>
  <c r="Z733" i="18" a="1"/>
  <c r="Z733" i="18" s="1"/>
  <c r="T733" i="18" a="1"/>
  <c r="T733" i="18" s="1"/>
  <c r="Z704" i="18" a="1"/>
  <c r="Z704" i="18" s="1"/>
  <c r="T704" i="18" a="1"/>
  <c r="T704" i="18" s="1"/>
  <c r="S704" i="18" a="1"/>
  <c r="S704" i="18" s="1"/>
  <c r="Y704" i="18" a="1"/>
  <c r="Y704" i="18" s="1"/>
  <c r="T696" i="18" a="1"/>
  <c r="T696" i="18" s="1"/>
  <c r="S696" i="18" a="1"/>
  <c r="S696" i="18" s="1"/>
  <c r="Y696" i="18" a="1"/>
  <c r="Y696" i="18" s="1"/>
  <c r="Z696" i="18" a="1"/>
  <c r="Z696" i="18" s="1"/>
  <c r="S662" i="18" a="1"/>
  <c r="S662" i="18" s="1"/>
  <c r="T662" i="18" a="1"/>
  <c r="T662" i="18" s="1"/>
  <c r="Z662" i="18" a="1"/>
  <c r="Z662" i="18" s="1"/>
  <c r="Y662" i="18" a="1"/>
  <c r="Y662" i="18" s="1"/>
  <c r="Z647" i="18" a="1"/>
  <c r="Z647" i="18" s="1"/>
  <c r="T647" i="18" a="1"/>
  <c r="T647" i="18" s="1"/>
  <c r="S647" i="18" a="1"/>
  <c r="S647" i="18" s="1"/>
  <c r="Y647" i="18" a="1"/>
  <c r="Y647" i="18" s="1"/>
  <c r="S641" i="18" a="1"/>
  <c r="S641" i="18" s="1"/>
  <c r="T641" i="18" a="1"/>
  <c r="T641" i="18" s="1"/>
  <c r="Y641" i="18" a="1"/>
  <c r="Y641" i="18" s="1"/>
  <c r="Z641" i="18" a="1"/>
  <c r="Z641" i="18" s="1"/>
  <c r="Z634" i="18" a="1"/>
  <c r="Z634" i="18" s="1"/>
  <c r="T634" i="18" a="1"/>
  <c r="T634" i="18" s="1"/>
  <c r="S634" i="18" a="1"/>
  <c r="S634" i="18" s="1"/>
  <c r="Y634" i="18" a="1"/>
  <c r="Y634" i="18" s="1"/>
  <c r="T621" i="18" a="1"/>
  <c r="T621" i="18" s="1"/>
  <c r="Y621" i="18" a="1"/>
  <c r="Y621" i="18" s="1"/>
  <c r="Z621" i="18" a="1"/>
  <c r="Z621" i="18" s="1"/>
  <c r="S621" i="18" a="1"/>
  <c r="S621" i="18" s="1"/>
  <c r="T579" i="18" a="1"/>
  <c r="T579" i="18" s="1"/>
  <c r="Z579" i="18" a="1"/>
  <c r="Z579" i="18" s="1"/>
  <c r="Y579" i="18" a="1"/>
  <c r="Y579" i="18" s="1"/>
  <c r="S579" i="18" a="1"/>
  <c r="S579" i="18" s="1"/>
  <c r="Z565" i="18" a="1"/>
  <c r="Z565" i="18" s="1"/>
  <c r="T565" i="18" a="1"/>
  <c r="T565" i="18" s="1"/>
  <c r="S565" i="18" a="1"/>
  <c r="S565" i="18" s="1"/>
  <c r="Y565" i="18" a="1"/>
  <c r="Y565" i="18" s="1"/>
  <c r="Y544" i="18" a="1"/>
  <c r="Y544" i="18" s="1"/>
  <c r="T544" i="18" a="1"/>
  <c r="T544" i="18" s="1"/>
  <c r="Z544" i="18" a="1"/>
  <c r="Z544" i="18" s="1"/>
  <c r="S544" i="18" a="1"/>
  <c r="S544" i="18" s="1"/>
  <c r="Y480" i="18" a="1"/>
  <c r="Y480" i="18" s="1"/>
  <c r="T480" i="18" a="1"/>
  <c r="T480" i="18" s="1"/>
  <c r="Z480" i="18" a="1"/>
  <c r="Z480" i="18" s="1"/>
  <c r="S480" i="18" a="1"/>
  <c r="S480" i="18" s="1"/>
  <c r="Z474" i="18" a="1"/>
  <c r="Z474" i="18" s="1"/>
  <c r="T474" i="18" a="1"/>
  <c r="T474" i="18" s="1"/>
  <c r="S474" i="18" a="1"/>
  <c r="S474" i="18" s="1"/>
  <c r="Y474" i="18" a="1"/>
  <c r="Y474" i="18" s="1"/>
  <c r="Z459" i="18" a="1"/>
  <c r="Z459" i="18" s="1"/>
  <c r="T459" i="18" a="1"/>
  <c r="T459" i="18" s="1"/>
  <c r="Y459" i="18" a="1"/>
  <c r="Y459" i="18" s="1"/>
  <c r="S459" i="18" a="1"/>
  <c r="S459" i="18" s="1"/>
  <c r="S450" i="18" a="1"/>
  <c r="S450" i="18" s="1"/>
  <c r="Z450" i="18" a="1"/>
  <c r="Z450" i="18" s="1"/>
  <c r="T450" i="18" a="1"/>
  <c r="T450" i="18" s="1"/>
  <c r="Y450" i="18" a="1"/>
  <c r="Y450" i="18" s="1"/>
  <c r="S429" i="18" a="1"/>
  <c r="S429" i="18" s="1"/>
  <c r="T429" i="18" a="1"/>
  <c r="T429" i="18" s="1"/>
  <c r="Y429" i="18" a="1"/>
  <c r="Y429" i="18" s="1"/>
  <c r="Z429" i="18" a="1"/>
  <c r="Z429" i="18" s="1"/>
  <c r="T393" i="18" a="1"/>
  <c r="T393" i="18" s="1"/>
  <c r="Y393" i="18" a="1"/>
  <c r="Y393" i="18" s="1"/>
  <c r="Z393" i="18" a="1"/>
  <c r="Z393" i="18" s="1"/>
  <c r="S393" i="18" a="1"/>
  <c r="S393" i="18" s="1"/>
  <c r="Z386" i="18" a="1"/>
  <c r="Z386" i="18" s="1"/>
  <c r="Y386" i="18" a="1"/>
  <c r="Y386" i="18" s="1"/>
  <c r="S386" i="18" a="1"/>
  <c r="S386" i="18" s="1"/>
  <c r="T386" i="18" a="1"/>
  <c r="T386" i="18" s="1"/>
  <c r="Y378" i="18" a="1"/>
  <c r="Y378" i="18" s="1"/>
  <c r="T378" i="18" a="1"/>
  <c r="T378" i="18" s="1"/>
  <c r="S378" i="18" a="1"/>
  <c r="S378" i="18" s="1"/>
  <c r="Z378" i="18" a="1"/>
  <c r="Z378" i="18" s="1"/>
  <c r="S357" i="18" a="1"/>
  <c r="S357" i="18" s="1"/>
  <c r="Y357" i="18" a="1"/>
  <c r="Y357" i="18" s="1"/>
  <c r="Z357" i="18" a="1"/>
  <c r="Z357" i="18" s="1"/>
  <c r="T357" i="18" a="1"/>
  <c r="T357" i="18" s="1"/>
  <c r="Z343" i="18" a="1"/>
  <c r="Z343" i="18" s="1"/>
  <c r="T343" i="18" a="1"/>
  <c r="T343" i="18" s="1"/>
  <c r="S343" i="18" a="1"/>
  <c r="S343" i="18" s="1"/>
  <c r="Y343" i="18" a="1"/>
  <c r="Y343" i="18" s="1"/>
  <c r="T337" i="18" a="1"/>
  <c r="T337" i="18" s="1"/>
  <c r="Y337" i="18" a="1"/>
  <c r="Y337" i="18" s="1"/>
  <c r="Z337" i="18" a="1"/>
  <c r="Z337" i="18" s="1"/>
  <c r="S337" i="18" a="1"/>
  <c r="S337" i="18" s="1"/>
  <c r="Y331" i="18" a="1"/>
  <c r="Y331" i="18" s="1"/>
  <c r="Z331" i="18" a="1"/>
  <c r="Z331" i="18" s="1"/>
  <c r="T331" i="18" a="1"/>
  <c r="T331" i="18" s="1"/>
  <c r="S331" i="18" a="1"/>
  <c r="S331" i="18" s="1"/>
  <c r="Y321" i="18" a="1"/>
  <c r="Y321" i="18" s="1"/>
  <c r="Z321" i="18" a="1"/>
  <c r="Z321" i="18" s="1"/>
  <c r="S321" i="18" a="1"/>
  <c r="S321" i="18" s="1"/>
  <c r="T321" i="18" a="1"/>
  <c r="T321" i="18" s="1"/>
  <c r="Z306" i="18" a="1"/>
  <c r="Z306" i="18" s="1"/>
  <c r="T306" i="18" a="1"/>
  <c r="T306" i="18" s="1"/>
  <c r="Y306" i="18" a="1"/>
  <c r="Y306" i="18" s="1"/>
  <c r="S306" i="18" a="1"/>
  <c r="S306" i="18" s="1"/>
  <c r="T300" i="18" a="1"/>
  <c r="T300" i="18" s="1"/>
  <c r="S300" i="18" a="1"/>
  <c r="S300" i="18" s="1"/>
  <c r="Z300" i="18" a="1"/>
  <c r="Z300" i="18" s="1"/>
  <c r="Y300" i="18" a="1"/>
  <c r="Y300" i="18" s="1"/>
  <c r="T292" i="18" a="1"/>
  <c r="T292" i="18" s="1"/>
  <c r="Y292" i="18" a="1"/>
  <c r="Y292" i="18" s="1"/>
  <c r="S292" i="18" a="1"/>
  <c r="S292" i="18" s="1"/>
  <c r="Z292" i="18" a="1"/>
  <c r="Z292" i="18" s="1"/>
  <c r="Z242" i="18" a="1"/>
  <c r="Z242" i="18" s="1"/>
  <c r="S242" i="18" a="1"/>
  <c r="S242" i="18" s="1"/>
  <c r="T242" i="18" a="1"/>
  <c r="T242" i="18" s="1"/>
  <c r="Y242" i="18" a="1"/>
  <c r="Y242" i="18" s="1"/>
  <c r="S228" i="18" a="1"/>
  <c r="S228" i="18" s="1"/>
  <c r="T228" i="18" a="1"/>
  <c r="T228" i="18" s="1"/>
  <c r="Z228" i="18" a="1"/>
  <c r="Z228" i="18" s="1"/>
  <c r="Y228" i="18" a="1"/>
  <c r="Y228" i="18" s="1"/>
  <c r="Y214" i="18" a="1"/>
  <c r="Y214" i="18" s="1"/>
  <c r="Z214" i="18" a="1"/>
  <c r="Z214" i="18" s="1"/>
  <c r="T214" i="18" a="1"/>
  <c r="T214" i="18" s="1"/>
  <c r="S214" i="18" a="1"/>
  <c r="S214" i="18" s="1"/>
  <c r="Z199" i="18" a="1"/>
  <c r="Z199" i="18" s="1"/>
  <c r="Y199" i="18" a="1"/>
  <c r="Y199" i="18" s="1"/>
  <c r="S199" i="18" a="1"/>
  <c r="S199" i="18" s="1"/>
  <c r="T199" i="18" a="1"/>
  <c r="T199" i="18" s="1"/>
  <c r="S147" i="18" a="1"/>
  <c r="S147" i="18" s="1"/>
  <c r="Z147" i="18" a="1"/>
  <c r="Z147" i="18" s="1"/>
  <c r="T147" i="18" a="1"/>
  <c r="T147" i="18" s="1"/>
  <c r="Y147" i="18" a="1"/>
  <c r="Y147" i="18" s="1"/>
  <c r="Y140" i="18" a="1"/>
  <c r="Y140" i="18" s="1"/>
  <c r="S140" i="18" a="1"/>
  <c r="S140" i="18" s="1"/>
  <c r="T140" i="18" a="1"/>
  <c r="T140" i="18" s="1"/>
  <c r="Z140" i="18" a="1"/>
  <c r="Z140" i="18" s="1"/>
  <c r="Y127" i="18" a="1"/>
  <c r="Y127" i="18" s="1"/>
  <c r="Z127" i="18" a="1"/>
  <c r="Z127" i="18" s="1"/>
  <c r="S127" i="18" a="1"/>
  <c r="S127" i="18" s="1"/>
  <c r="T127" i="18" a="1"/>
  <c r="T127" i="18" s="1"/>
  <c r="S120" i="18" a="1"/>
  <c r="S120" i="18" s="1"/>
  <c r="Y120" i="18" a="1"/>
  <c r="Y120" i="18" s="1"/>
  <c r="Z120" i="18" a="1"/>
  <c r="Z120" i="18" s="1"/>
  <c r="T120" i="18" a="1"/>
  <c r="T120" i="18" s="1"/>
  <c r="T96" i="18" a="1"/>
  <c r="T96" i="18" s="1"/>
  <c r="Z96" i="18" a="1"/>
  <c r="Z96" i="18" s="1"/>
  <c r="S96" i="18" a="1"/>
  <c r="S96" i="18" s="1"/>
  <c r="Y96" i="18" a="1"/>
  <c r="Y96" i="18" s="1"/>
  <c r="T87" i="18" a="1"/>
  <c r="T87" i="18" s="1"/>
  <c r="S87" i="18" a="1"/>
  <c r="S87" i="18" s="1"/>
  <c r="Z87" i="18" a="1"/>
  <c r="Z87" i="18" s="1"/>
  <c r="Y87" i="18" a="1"/>
  <c r="Y87" i="18" s="1"/>
  <c r="Z81" i="18" a="1"/>
  <c r="Z81" i="18" s="1"/>
  <c r="S81" i="18" a="1"/>
  <c r="S81" i="18" s="1"/>
  <c r="T81" i="18" a="1"/>
  <c r="T81" i="18" s="1"/>
  <c r="Y81" i="18" a="1"/>
  <c r="Y81" i="18" s="1"/>
  <c r="S51" i="18" a="1"/>
  <c r="S51" i="18" s="1"/>
  <c r="T51" i="18" a="1"/>
  <c r="T51" i="18" s="1"/>
  <c r="Y51" i="18" a="1"/>
  <c r="Y51" i="18" s="1"/>
  <c r="Z51" i="18" a="1"/>
  <c r="Z51" i="18" s="1"/>
  <c r="Z44" i="18" a="1"/>
  <c r="Z44" i="18" s="1"/>
  <c r="T44" i="18" a="1"/>
  <c r="T44" i="18" s="1"/>
  <c r="Y44" i="18" a="1"/>
  <c r="Y44" i="18" s="1"/>
  <c r="S44" i="18" a="1"/>
  <c r="S44" i="18" s="1"/>
  <c r="Z28" i="18" a="1"/>
  <c r="Z28" i="18" s="1"/>
  <c r="Y28" i="18" a="1"/>
  <c r="Y28" i="18" s="1"/>
  <c r="T28" i="18" a="1"/>
  <c r="T28" i="18" s="1"/>
  <c r="S28" i="18" a="1"/>
  <c r="S28" i="18" s="1"/>
  <c r="T69" i="18" a="1"/>
  <c r="T69" i="18" s="1"/>
  <c r="S69" i="18" a="1"/>
  <c r="S69" i="18" s="1"/>
  <c r="Y69" i="18" a="1"/>
  <c r="Y69" i="18" s="1"/>
  <c r="Z69" i="18" a="1"/>
  <c r="Z69" i="18" s="1"/>
  <c r="Y172" i="18" a="1"/>
  <c r="Y172" i="18" s="1"/>
  <c r="Z172" i="18" a="1"/>
  <c r="Z172" i="18" s="1"/>
  <c r="T172" i="18" a="1"/>
  <c r="T172" i="18" s="1"/>
  <c r="S172" i="18" a="1"/>
  <c r="S172" i="18" s="1"/>
  <c r="Z196" i="18" a="1"/>
  <c r="Z196" i="18" s="1"/>
  <c r="T196" i="18" a="1"/>
  <c r="T196" i="18" s="1"/>
  <c r="S196" i="18" a="1"/>
  <c r="S196" i="18" s="1"/>
  <c r="Y196" i="18" a="1"/>
  <c r="Y196" i="18" s="1"/>
  <c r="S849" i="18" a="1"/>
  <c r="S849" i="18" s="1"/>
  <c r="Z849" i="18" a="1"/>
  <c r="Z849" i="18" s="1"/>
  <c r="Y849" i="18" a="1"/>
  <c r="Y849" i="18" s="1"/>
  <c r="T849" i="18" a="1"/>
  <c r="T849" i="18" s="1"/>
  <c r="T763" i="18" a="1"/>
  <c r="T763" i="18" s="1"/>
  <c r="S763" i="18" a="1"/>
  <c r="S763" i="18" s="1"/>
  <c r="Z763" i="18" a="1"/>
  <c r="Z763" i="18" s="1"/>
  <c r="Y763" i="18" a="1"/>
  <c r="Y763" i="18" s="1"/>
  <c r="S777" i="18" a="1"/>
  <c r="S777" i="18" s="1"/>
  <c r="Z777" i="18" a="1"/>
  <c r="Z777" i="18" s="1"/>
  <c r="T777" i="18" a="1"/>
  <c r="T777" i="18" s="1"/>
  <c r="Y777" i="18" a="1"/>
  <c r="Y777" i="18" s="1"/>
  <c r="Z291" i="18" a="1"/>
  <c r="Z291" i="18" s="1"/>
  <c r="Y291" i="18" a="1"/>
  <c r="Y291" i="18" s="1"/>
  <c r="S291" i="18" a="1"/>
  <c r="S291" i="18" s="1"/>
  <c r="T291" i="18" a="1"/>
  <c r="T291" i="18" s="1"/>
  <c r="S141" i="18" a="1"/>
  <c r="S141" i="18" s="1"/>
  <c r="T141" i="18" a="1"/>
  <c r="T141" i="18" s="1"/>
  <c r="Z141" i="18" a="1"/>
  <c r="Z141" i="18" s="1"/>
  <c r="Y141" i="18" a="1"/>
  <c r="Y141" i="18" s="1"/>
  <c r="T19" i="18" a="1"/>
  <c r="T19" i="18" s="1"/>
  <c r="Y19" i="18" a="1"/>
  <c r="Y19" i="18" s="1"/>
  <c r="Z19" i="18" a="1"/>
  <c r="Z19" i="18" s="1"/>
  <c r="S19" i="18" a="1"/>
  <c r="S19" i="18" s="1"/>
  <c r="S95" i="18" a="1"/>
  <c r="S95" i="18" s="1"/>
  <c r="T95" i="18" a="1"/>
  <c r="T95" i="18" s="1"/>
  <c r="Z95" i="18" a="1"/>
  <c r="Z95" i="18" s="1"/>
  <c r="Y95" i="18" a="1"/>
  <c r="Y95" i="18" s="1"/>
  <c r="Z30" i="18" a="1"/>
  <c r="Z30" i="18" s="1"/>
  <c r="Y30" i="18" a="1"/>
  <c r="Y30" i="18" s="1"/>
  <c r="S30" i="18" a="1"/>
  <c r="S30" i="18" s="1"/>
  <c r="T30" i="18" a="1"/>
  <c r="T30" i="18" s="1"/>
  <c r="Y481" i="18" a="1"/>
  <c r="Y481" i="18" s="1"/>
  <c r="T481" i="18" a="1"/>
  <c r="T481" i="18" s="1"/>
  <c r="Z481" i="18" a="1"/>
  <c r="Z481" i="18" s="1"/>
  <c r="S481" i="18" a="1"/>
  <c r="S481" i="18" s="1"/>
  <c r="Z568" i="18" a="1"/>
  <c r="Z568" i="18" s="1"/>
  <c r="T568" i="18" a="1"/>
  <c r="T568" i="18" s="1"/>
  <c r="S568" i="18" a="1"/>
  <c r="S568" i="18" s="1"/>
  <c r="Y568" i="18" a="1"/>
  <c r="Y568" i="18" s="1"/>
  <c r="S589" i="18" a="1"/>
  <c r="S589" i="18" s="1"/>
  <c r="T589" i="18" a="1"/>
  <c r="T589" i="18" s="1"/>
  <c r="Y589" i="18" a="1"/>
  <c r="Y589" i="18" s="1"/>
  <c r="Z589" i="18" a="1"/>
  <c r="Z589" i="18" s="1"/>
  <c r="Z649" i="18" a="1"/>
  <c r="Z649" i="18" s="1"/>
  <c r="T649" i="18" a="1"/>
  <c r="T649" i="18" s="1"/>
  <c r="Y649" i="18" a="1"/>
  <c r="Y649" i="18" s="1"/>
  <c r="S649" i="18" a="1"/>
  <c r="S649" i="18" s="1"/>
  <c r="Y383" i="18" a="1"/>
  <c r="Y383" i="18" s="1"/>
  <c r="S383" i="18" a="1"/>
  <c r="S383" i="18" s="1"/>
  <c r="T383" i="18" a="1"/>
  <c r="T383" i="18" s="1"/>
  <c r="Z383" i="18" a="1"/>
  <c r="Z383" i="18" s="1"/>
  <c r="Y167" i="18" a="1"/>
  <c r="Y167" i="18" s="1"/>
  <c r="Z167" i="18" a="1"/>
  <c r="Z167" i="18" s="1"/>
  <c r="S167" i="18" a="1"/>
  <c r="S167" i="18" s="1"/>
  <c r="T167" i="18" a="1"/>
  <c r="T167" i="18" s="1"/>
  <c r="Z407" i="18" a="1"/>
  <c r="Z407" i="18" s="1"/>
  <c r="Y407" i="18" a="1"/>
  <c r="Y407" i="18" s="1"/>
  <c r="S407" i="18" a="1"/>
  <c r="S407" i="18" s="1"/>
  <c r="T407" i="18" a="1"/>
  <c r="T407" i="18" s="1"/>
  <c r="S388" i="18" a="1"/>
  <c r="S388" i="18" s="1"/>
  <c r="T388" i="18" a="1"/>
  <c r="T388" i="18" s="1"/>
  <c r="Y388" i="18" a="1"/>
  <c r="Y388" i="18" s="1"/>
  <c r="Z388" i="18" a="1"/>
  <c r="Z388" i="18" s="1"/>
  <c r="Y805" i="18" a="1"/>
  <c r="Y805" i="18" s="1"/>
  <c r="T805" i="18" a="1"/>
  <c r="T805" i="18" s="1"/>
  <c r="Z805" i="18" a="1"/>
  <c r="Z805" i="18" s="1"/>
  <c r="S805" i="18" a="1"/>
  <c r="S805" i="18" s="1"/>
  <c r="S818" i="18" a="1"/>
  <c r="S818" i="18" s="1"/>
  <c r="T818" i="18" a="1"/>
  <c r="T818" i="18" s="1"/>
  <c r="Y818" i="18" a="1"/>
  <c r="Y818" i="18" s="1"/>
  <c r="Z818" i="18" a="1"/>
  <c r="Z818" i="18" s="1"/>
  <c r="T688" i="18" a="1"/>
  <c r="T688" i="18" s="1"/>
  <c r="Y688" i="18" a="1"/>
  <c r="Y688" i="18" s="1"/>
  <c r="S688" i="18" a="1"/>
  <c r="S688" i="18" s="1"/>
  <c r="Z688" i="18" a="1"/>
  <c r="Z688" i="18" s="1"/>
  <c r="S505" i="18" a="1"/>
  <c r="S505" i="18" s="1"/>
  <c r="T505" i="18" a="1"/>
  <c r="T505" i="18" s="1"/>
  <c r="Y505" i="18" a="1"/>
  <c r="Y505" i="18" s="1"/>
  <c r="Z505" i="18" a="1"/>
  <c r="Z505" i="18" s="1"/>
  <c r="T363" i="18" a="1"/>
  <c r="T363" i="18" s="1"/>
  <c r="Y363" i="18" a="1"/>
  <c r="Y363" i="18" s="1"/>
  <c r="Z363" i="18" a="1"/>
  <c r="Z363" i="18" s="1"/>
  <c r="S363" i="18" a="1"/>
  <c r="S363" i="18" s="1"/>
  <c r="Z165" i="18" a="1"/>
  <c r="Z165" i="18" s="1"/>
  <c r="S165" i="18" a="1"/>
  <c r="S165" i="18" s="1"/>
  <c r="T165" i="18" a="1"/>
  <c r="T165" i="18" s="1"/>
  <c r="Y165" i="18" a="1"/>
  <c r="Y165" i="18" s="1"/>
  <c r="S57" i="18" a="1"/>
  <c r="S57" i="18" s="1"/>
  <c r="T57" i="18" a="1"/>
  <c r="T57" i="18" s="1"/>
  <c r="Z57" i="18" a="1"/>
  <c r="Z57" i="18" s="1"/>
  <c r="Y57" i="18" a="1"/>
  <c r="Y57" i="18" s="1"/>
  <c r="Y286" i="18" a="1"/>
  <c r="Y286" i="18" s="1"/>
  <c r="Z286" i="18" a="1"/>
  <c r="Z286" i="18" s="1"/>
  <c r="T286" i="18" a="1"/>
  <c r="T286" i="18" s="1"/>
  <c r="S286" i="18" a="1"/>
  <c r="S286" i="18" s="1"/>
  <c r="Z751" i="18" a="1"/>
  <c r="Z751" i="18" s="1"/>
  <c r="Y751" i="18" a="1"/>
  <c r="Y751" i="18" s="1"/>
  <c r="T751" i="18" a="1"/>
  <c r="T751" i="18" s="1"/>
  <c r="S751" i="18" a="1"/>
  <c r="S751" i="18" s="1"/>
  <c r="S645" i="18" a="1"/>
  <c r="S645" i="18" s="1"/>
  <c r="T645" i="18" a="1"/>
  <c r="T645" i="18" s="1"/>
  <c r="Z645" i="18" a="1"/>
  <c r="Z645" i="18" s="1"/>
  <c r="Y645" i="18" a="1"/>
  <c r="Y645" i="18" s="1"/>
  <c r="S577" i="18" a="1"/>
  <c r="S577" i="18" s="1"/>
  <c r="Y577" i="18" a="1"/>
  <c r="Y577" i="18" s="1"/>
  <c r="T577" i="18" a="1"/>
  <c r="T577" i="18" s="1"/>
  <c r="Z577" i="18" a="1"/>
  <c r="Z577" i="18" s="1"/>
  <c r="Y328" i="18" a="1"/>
  <c r="Y328" i="18" s="1"/>
  <c r="Z328" i="18" a="1"/>
  <c r="Z328" i="18" s="1"/>
  <c r="T328" i="18" a="1"/>
  <c r="T328" i="18" s="1"/>
  <c r="S328" i="18" a="1"/>
  <c r="S328" i="18" s="1"/>
  <c r="T899" i="18" a="1"/>
  <c r="T899" i="18" s="1"/>
  <c r="S899" i="18" a="1"/>
  <c r="S899" i="18" s="1"/>
  <c r="Y899" i="18" a="1"/>
  <c r="Y899" i="18" s="1"/>
  <c r="Z899" i="18" a="1"/>
  <c r="Z899" i="18" s="1"/>
  <c r="S884" i="18" a="1"/>
  <c r="S884" i="18" s="1"/>
  <c r="Y884" i="18" a="1"/>
  <c r="Y884" i="18" s="1"/>
  <c r="T884" i="18" a="1"/>
  <c r="T884" i="18" s="1"/>
  <c r="Z884" i="18" a="1"/>
  <c r="Z884" i="18" s="1"/>
  <c r="S898" i="18" a="1"/>
  <c r="S898" i="18" s="1"/>
  <c r="T898" i="18" a="1"/>
  <c r="T898" i="18" s="1"/>
  <c r="Z898" i="18" a="1"/>
  <c r="Z898" i="18" s="1"/>
  <c r="Y898" i="18" a="1"/>
  <c r="Y898" i="18" s="1"/>
  <c r="T874" i="18" a="1"/>
  <c r="T874" i="18" s="1"/>
  <c r="S874" i="18" a="1"/>
  <c r="S874" i="18" s="1"/>
  <c r="Z874" i="18" a="1"/>
  <c r="Z874" i="18" s="1"/>
  <c r="Y874" i="18" a="1"/>
  <c r="Y874" i="18" s="1"/>
  <c r="Y720" i="18" a="1"/>
  <c r="Y720" i="18" s="1"/>
  <c r="T720" i="18" a="1"/>
  <c r="T720" i="18" s="1"/>
  <c r="S720" i="18" a="1"/>
  <c r="S720" i="18" s="1"/>
  <c r="Z720" i="18" a="1"/>
  <c r="Z720" i="18" s="1"/>
  <c r="T690" i="18" a="1"/>
  <c r="T690" i="18" s="1"/>
  <c r="Y690" i="18" a="1"/>
  <c r="Y690" i="18" s="1"/>
  <c r="S690" i="18" a="1"/>
  <c r="S690" i="18" s="1"/>
  <c r="Z690" i="18" a="1"/>
  <c r="Z690" i="18" s="1"/>
  <c r="T670" i="18" a="1"/>
  <c r="T670" i="18" s="1"/>
  <c r="Y670" i="18" a="1"/>
  <c r="Y670" i="18" s="1"/>
  <c r="Z670" i="18" a="1"/>
  <c r="Z670" i="18" s="1"/>
  <c r="S670" i="18" a="1"/>
  <c r="S670" i="18" s="1"/>
  <c r="S656" i="18" a="1"/>
  <c r="S656" i="18" s="1"/>
  <c r="Y656" i="18" a="1"/>
  <c r="Y656" i="18" s="1"/>
  <c r="T656" i="18" a="1"/>
  <c r="T656" i="18" s="1"/>
  <c r="Z656" i="18" a="1"/>
  <c r="Z656" i="18" s="1"/>
  <c r="Y614" i="18" a="1"/>
  <c r="Y614" i="18" s="1"/>
  <c r="Z614" i="18" a="1"/>
  <c r="Z614" i="18" s="1"/>
  <c r="T614" i="18" a="1"/>
  <c r="T614" i="18" s="1"/>
  <c r="S614" i="18" a="1"/>
  <c r="S614" i="18" s="1"/>
  <c r="T593" i="18" a="1"/>
  <c r="T593" i="18" s="1"/>
  <c r="Y593" i="18" a="1"/>
  <c r="Y593" i="18" s="1"/>
  <c r="S593" i="18" a="1"/>
  <c r="S593" i="18" s="1"/>
  <c r="Z593" i="18" a="1"/>
  <c r="Z593" i="18" s="1"/>
  <c r="T514" i="18" a="1"/>
  <c r="T514" i="18" s="1"/>
  <c r="S514" i="18" a="1"/>
  <c r="S514" i="18" s="1"/>
  <c r="Y514" i="18" a="1"/>
  <c r="Y514" i="18" s="1"/>
  <c r="Z514" i="18" a="1"/>
  <c r="Z514" i="18" s="1"/>
  <c r="Y494" i="18" a="1"/>
  <c r="Y494" i="18" s="1"/>
  <c r="T494" i="18" a="1"/>
  <c r="T494" i="18" s="1"/>
  <c r="S494" i="18" a="1"/>
  <c r="S494" i="18" s="1"/>
  <c r="Z494" i="18" a="1"/>
  <c r="Z494" i="18" s="1"/>
  <c r="Z372" i="18" a="1"/>
  <c r="Z372" i="18" s="1"/>
  <c r="S372" i="18" a="1"/>
  <c r="S372" i="18" s="1"/>
  <c r="T372" i="18" a="1"/>
  <c r="T372" i="18" s="1"/>
  <c r="Y372" i="18" a="1"/>
  <c r="Y372" i="18" s="1"/>
  <c r="Y350" i="18" a="1"/>
  <c r="Y350" i="18" s="1"/>
  <c r="S350" i="18" a="1"/>
  <c r="S350" i="18" s="1"/>
  <c r="T350" i="18" a="1"/>
  <c r="T350" i="18" s="1"/>
  <c r="Z350" i="18" a="1"/>
  <c r="Z350" i="18" s="1"/>
  <c r="S860" i="18" a="1"/>
  <c r="S860" i="18" s="1"/>
  <c r="T860" i="18" a="1"/>
  <c r="T860" i="18" s="1"/>
  <c r="Y860" i="18" a="1"/>
  <c r="Y860" i="18" s="1"/>
  <c r="Z860" i="18" a="1"/>
  <c r="Z860" i="18" s="1"/>
  <c r="S897" i="18" a="1"/>
  <c r="S897" i="18" s="1"/>
  <c r="Z897" i="18" a="1"/>
  <c r="Z897" i="18" s="1"/>
  <c r="Y897" i="18" a="1"/>
  <c r="Y897" i="18" s="1"/>
  <c r="T897" i="18" a="1"/>
  <c r="T897" i="18" s="1"/>
  <c r="S888" i="18" a="1"/>
  <c r="S888" i="18" s="1"/>
  <c r="Z888" i="18" a="1"/>
  <c r="Z888" i="18" s="1"/>
  <c r="Y888" i="18" a="1"/>
  <c r="Y888" i="18" s="1"/>
  <c r="T888" i="18" a="1"/>
  <c r="T888" i="18" s="1"/>
  <c r="T873" i="18" a="1"/>
  <c r="T873" i="18" s="1"/>
  <c r="Y873" i="18" a="1"/>
  <c r="Y873" i="18" s="1"/>
  <c r="Z873" i="18" a="1"/>
  <c r="Z873" i="18" s="1"/>
  <c r="S873" i="18" a="1"/>
  <c r="S873" i="18" s="1"/>
  <c r="T827" i="18" a="1"/>
  <c r="T827" i="18" s="1"/>
  <c r="Y827" i="18" a="1"/>
  <c r="Y827" i="18" s="1"/>
  <c r="Z827" i="18" a="1"/>
  <c r="Z827" i="18" s="1"/>
  <c r="S827" i="18" a="1"/>
  <c r="S827" i="18" s="1"/>
  <c r="Z813" i="18" a="1"/>
  <c r="Z813" i="18" s="1"/>
  <c r="T813" i="18" a="1"/>
  <c r="T813" i="18" s="1"/>
  <c r="Y813" i="18" a="1"/>
  <c r="Y813" i="18" s="1"/>
  <c r="S813" i="18" a="1"/>
  <c r="S813" i="18" s="1"/>
  <c r="S797" i="18" a="1"/>
  <c r="S797" i="18" s="1"/>
  <c r="T797" i="18" a="1"/>
  <c r="T797" i="18" s="1"/>
  <c r="Z797" i="18" a="1"/>
  <c r="Z797" i="18" s="1"/>
  <c r="Y797" i="18" a="1"/>
  <c r="Y797" i="18" s="1"/>
  <c r="S789" i="18" a="1"/>
  <c r="S789" i="18" s="1"/>
  <c r="Y789" i="18" a="1"/>
  <c r="Y789" i="18" s="1"/>
  <c r="Z789" i="18" a="1"/>
  <c r="Z789" i="18" s="1"/>
  <c r="T789" i="18" a="1"/>
  <c r="T789" i="18" s="1"/>
  <c r="Z781" i="18" a="1"/>
  <c r="Z781" i="18" s="1"/>
  <c r="S781" i="18" a="1"/>
  <c r="S781" i="18" s="1"/>
  <c r="T781" i="18" a="1"/>
  <c r="T781" i="18" s="1"/>
  <c r="Y781" i="18" a="1"/>
  <c r="Y781" i="18" s="1"/>
  <c r="T773" i="18" a="1"/>
  <c r="T773" i="18" s="1"/>
  <c r="Y773" i="18" a="1"/>
  <c r="Y773" i="18" s="1"/>
  <c r="S773" i="18" a="1"/>
  <c r="S773" i="18" s="1"/>
  <c r="Z773" i="18" a="1"/>
  <c r="Z773" i="18" s="1"/>
  <c r="Z746" i="18" a="1"/>
  <c r="Z746" i="18" s="1"/>
  <c r="Y746" i="18" a="1"/>
  <c r="Y746" i="18" s="1"/>
  <c r="S746" i="18" a="1"/>
  <c r="S746" i="18" s="1"/>
  <c r="T746" i="18" a="1"/>
  <c r="T746" i="18" s="1"/>
  <c r="Z726" i="18" a="1"/>
  <c r="Z726" i="18" s="1"/>
  <c r="T726" i="18" a="1"/>
  <c r="T726" i="18" s="1"/>
  <c r="S726" i="18" a="1"/>
  <c r="S726" i="18" s="1"/>
  <c r="Y726" i="18" a="1"/>
  <c r="Y726" i="18" s="1"/>
  <c r="Z719" i="18" a="1"/>
  <c r="Z719" i="18" s="1"/>
  <c r="S719" i="18" a="1"/>
  <c r="S719" i="18" s="1"/>
  <c r="T719" i="18" a="1"/>
  <c r="T719" i="18" s="1"/>
  <c r="Y719" i="18" a="1"/>
  <c r="Y719" i="18" s="1"/>
  <c r="T711" i="18" a="1"/>
  <c r="T711" i="18" s="1"/>
  <c r="Y711" i="18" a="1"/>
  <c r="Y711" i="18" s="1"/>
  <c r="Z711" i="18" a="1"/>
  <c r="Z711" i="18" s="1"/>
  <c r="S711" i="18" a="1"/>
  <c r="S711" i="18" s="1"/>
  <c r="S689" i="18" a="1"/>
  <c r="S689" i="18" s="1"/>
  <c r="T689" i="18" a="1"/>
  <c r="T689" i="18" s="1"/>
  <c r="Y689" i="18" a="1"/>
  <c r="Y689" i="18" s="1"/>
  <c r="Z689" i="18" a="1"/>
  <c r="Z689" i="18" s="1"/>
  <c r="S683" i="18" a="1"/>
  <c r="S683" i="18" s="1"/>
  <c r="T683" i="18" a="1"/>
  <c r="T683" i="18" s="1"/>
  <c r="Y683" i="18" a="1"/>
  <c r="Y683" i="18" s="1"/>
  <c r="Z683" i="18" a="1"/>
  <c r="Z683" i="18" s="1"/>
  <c r="Y676" i="18" a="1"/>
  <c r="Y676" i="18" s="1"/>
  <c r="T676" i="18" a="1"/>
  <c r="T676" i="18" s="1"/>
  <c r="S676" i="18" a="1"/>
  <c r="S676" i="18" s="1"/>
  <c r="Z676" i="18" a="1"/>
  <c r="Z676" i="18" s="1"/>
  <c r="Z669" i="18" a="1"/>
  <c r="Z669" i="18" s="1"/>
  <c r="S669" i="18" a="1"/>
  <c r="S669" i="18" s="1"/>
  <c r="Y669" i="18" a="1"/>
  <c r="Y669" i="18" s="1"/>
  <c r="T669" i="18" a="1"/>
  <c r="T669" i="18" s="1"/>
  <c r="S655" i="18" a="1"/>
  <c r="S655" i="18" s="1"/>
  <c r="Z655" i="18" a="1"/>
  <c r="Z655" i="18" s="1"/>
  <c r="T655" i="18" a="1"/>
  <c r="T655" i="18" s="1"/>
  <c r="Y655" i="18" a="1"/>
  <c r="Y655" i="18" s="1"/>
  <c r="Y627" i="18" a="1"/>
  <c r="Y627" i="18" s="1"/>
  <c r="Z627" i="18" a="1"/>
  <c r="Z627" i="18" s="1"/>
  <c r="S627" i="18" a="1"/>
  <c r="S627" i="18" s="1"/>
  <c r="T627" i="18" a="1"/>
  <c r="T627" i="18" s="1"/>
  <c r="T613" i="18" a="1"/>
  <c r="T613" i="18" s="1"/>
  <c r="Z613" i="18" a="1"/>
  <c r="Z613" i="18" s="1"/>
  <c r="S613" i="18" a="1"/>
  <c r="S613" i="18" s="1"/>
  <c r="Y613" i="18" a="1"/>
  <c r="Y613" i="18" s="1"/>
  <c r="S607" i="18" a="1"/>
  <c r="S607" i="18" s="1"/>
  <c r="Y607" i="18" a="1"/>
  <c r="Y607" i="18" s="1"/>
  <c r="T607" i="18" a="1"/>
  <c r="T607" i="18" s="1"/>
  <c r="Z607" i="18" a="1"/>
  <c r="Z607" i="18" s="1"/>
  <c r="S592" i="18" a="1"/>
  <c r="S592" i="18" s="1"/>
  <c r="Z592" i="18" a="1"/>
  <c r="Z592" i="18" s="1"/>
  <c r="Y592" i="18" a="1"/>
  <c r="Y592" i="18" s="1"/>
  <c r="T592" i="18" a="1"/>
  <c r="T592" i="18" s="1"/>
  <c r="Z585" i="18" a="1"/>
  <c r="Z585" i="18" s="1"/>
  <c r="T585" i="18" a="1"/>
  <c r="T585" i="18" s="1"/>
  <c r="S585" i="18" a="1"/>
  <c r="S585" i="18" s="1"/>
  <c r="Y585" i="18" a="1"/>
  <c r="Y585" i="18" s="1"/>
  <c r="Z572" i="18" a="1"/>
  <c r="Z572" i="18" s="1"/>
  <c r="T572" i="18" a="1"/>
  <c r="T572" i="18" s="1"/>
  <c r="Y572" i="18" a="1"/>
  <c r="Y572" i="18" s="1"/>
  <c r="S572" i="18" a="1"/>
  <c r="S572" i="18" s="1"/>
  <c r="S558" i="18" a="1"/>
  <c r="S558" i="18" s="1"/>
  <c r="T558" i="18" a="1"/>
  <c r="T558" i="18" s="1"/>
  <c r="Y558" i="18" a="1"/>
  <c r="Y558" i="18" s="1"/>
  <c r="Z558" i="18" a="1"/>
  <c r="Z558" i="18" s="1"/>
  <c r="T537" i="18" a="1"/>
  <c r="T537" i="18" s="1"/>
  <c r="S537" i="18" a="1"/>
  <c r="S537" i="18" s="1"/>
  <c r="Y537" i="18" a="1"/>
  <c r="Y537" i="18" s="1"/>
  <c r="Z537" i="18" a="1"/>
  <c r="Z537" i="18" s="1"/>
  <c r="T529" i="18" a="1"/>
  <c r="T529" i="18" s="1"/>
  <c r="S529" i="18" a="1"/>
  <c r="S529" i="18" s="1"/>
  <c r="Z529" i="18" a="1"/>
  <c r="Z529" i="18" s="1"/>
  <c r="Y529" i="18" a="1"/>
  <c r="Y529" i="18" s="1"/>
  <c r="Z522" i="18" a="1"/>
  <c r="Z522" i="18" s="1"/>
  <c r="T522" i="18" a="1"/>
  <c r="T522" i="18" s="1"/>
  <c r="S522" i="18" a="1"/>
  <c r="S522" i="18" s="1"/>
  <c r="Y522" i="18" a="1"/>
  <c r="Y522" i="18" s="1"/>
  <c r="S513" i="18" a="1"/>
  <c r="S513" i="18" s="1"/>
  <c r="T513" i="18" a="1"/>
  <c r="T513" i="18" s="1"/>
  <c r="Z513" i="18" a="1"/>
  <c r="Z513" i="18" s="1"/>
  <c r="Y513" i="18" a="1"/>
  <c r="Y513" i="18" s="1"/>
  <c r="S506" i="18" a="1"/>
  <c r="S506" i="18" s="1"/>
  <c r="Z506" i="18" a="1"/>
  <c r="Z506" i="18" s="1"/>
  <c r="Y506" i="18" a="1"/>
  <c r="Y506" i="18" s="1"/>
  <c r="T506" i="18" a="1"/>
  <c r="T506" i="18" s="1"/>
  <c r="Y500" i="18" a="1"/>
  <c r="Y500" i="18" s="1"/>
  <c r="S500" i="18" a="1"/>
  <c r="S500" i="18" s="1"/>
  <c r="T500" i="18" a="1"/>
  <c r="T500" i="18" s="1"/>
  <c r="Z500" i="18" a="1"/>
  <c r="Z500" i="18" s="1"/>
  <c r="Y493" i="18" a="1"/>
  <c r="Y493" i="18" s="1"/>
  <c r="Z493" i="18" a="1"/>
  <c r="Z493" i="18" s="1"/>
  <c r="S493" i="18" a="1"/>
  <c r="S493" i="18" s="1"/>
  <c r="T493" i="18" a="1"/>
  <c r="T493" i="18" s="1"/>
  <c r="Z487" i="18" a="1"/>
  <c r="Z487" i="18" s="1"/>
  <c r="S487" i="18" a="1"/>
  <c r="S487" i="18" s="1"/>
  <c r="Y487" i="18" a="1"/>
  <c r="Y487" i="18" s="1"/>
  <c r="T487" i="18" a="1"/>
  <c r="T487" i="18" s="1"/>
  <c r="S465" i="18" a="1"/>
  <c r="S465" i="18" s="1"/>
  <c r="T465" i="18" a="1"/>
  <c r="T465" i="18" s="1"/>
  <c r="Y465" i="18" a="1"/>
  <c r="Y465" i="18" s="1"/>
  <c r="Z465" i="18" a="1"/>
  <c r="Z465" i="18" s="1"/>
  <c r="T443" i="18" a="1"/>
  <c r="T443" i="18" s="1"/>
  <c r="S443" i="18" a="1"/>
  <c r="S443" i="18" s="1"/>
  <c r="Z443" i="18" a="1"/>
  <c r="Z443" i="18" s="1"/>
  <c r="Y443" i="18" a="1"/>
  <c r="Y443" i="18" s="1"/>
  <c r="Y421" i="18" a="1"/>
  <c r="Y421" i="18" s="1"/>
  <c r="T421" i="18" a="1"/>
  <c r="T421" i="18" s="1"/>
  <c r="S421" i="18" a="1"/>
  <c r="S421" i="18" s="1"/>
  <c r="Z421" i="18" a="1"/>
  <c r="Z421" i="18" s="1"/>
  <c r="Y414" i="18" a="1"/>
  <c r="Y414" i="18" s="1"/>
  <c r="T414" i="18" a="1"/>
  <c r="T414" i="18" s="1"/>
  <c r="S414" i="18" a="1"/>
  <c r="S414" i="18" s="1"/>
  <c r="Z414" i="18" a="1"/>
  <c r="Z414" i="18" s="1"/>
  <c r="Z408" i="18" a="1"/>
  <c r="Z408" i="18" s="1"/>
  <c r="S408" i="18" a="1"/>
  <c r="S408" i="18" s="1"/>
  <c r="T408" i="18" a="1"/>
  <c r="T408" i="18" s="1"/>
  <c r="Y408" i="18" a="1"/>
  <c r="Y408" i="18" s="1"/>
  <c r="T400" i="18" a="1"/>
  <c r="T400" i="18" s="1"/>
  <c r="Z400" i="18" a="1"/>
  <c r="Z400" i="18" s="1"/>
  <c r="S400" i="18" a="1"/>
  <c r="S400" i="18" s="1"/>
  <c r="Y400" i="18" a="1"/>
  <c r="Y400" i="18" s="1"/>
  <c r="Y385" i="18" a="1"/>
  <c r="Y385" i="18" s="1"/>
  <c r="Z385" i="18" a="1"/>
  <c r="Z385" i="18" s="1"/>
  <c r="T385" i="18" a="1"/>
  <c r="T385" i="18" s="1"/>
  <c r="S385" i="18" a="1"/>
  <c r="S385" i="18" s="1"/>
  <c r="Y371" i="18" a="1"/>
  <c r="Y371" i="18" s="1"/>
  <c r="S371" i="18" a="1"/>
  <c r="S371" i="18" s="1"/>
  <c r="T371" i="18" a="1"/>
  <c r="T371" i="18" s="1"/>
  <c r="Z371" i="18" a="1"/>
  <c r="Z371" i="18" s="1"/>
  <c r="S364" i="18" a="1"/>
  <c r="S364" i="18" s="1"/>
  <c r="Y364" i="18" a="1"/>
  <c r="Y364" i="18" s="1"/>
  <c r="T364" i="18" a="1"/>
  <c r="T364" i="18" s="1"/>
  <c r="Z364" i="18" a="1"/>
  <c r="Z364" i="18" s="1"/>
  <c r="T349" i="18" a="1"/>
  <c r="T349" i="18" s="1"/>
  <c r="S349" i="18" a="1"/>
  <c r="S349" i="18" s="1"/>
  <c r="Y349" i="18" a="1"/>
  <c r="Y349" i="18" s="1"/>
  <c r="Z349" i="18" a="1"/>
  <c r="Z349" i="18" s="1"/>
  <c r="Z312" i="18" a="1"/>
  <c r="Z312" i="18" s="1"/>
  <c r="S312" i="18" a="1"/>
  <c r="S312" i="18" s="1"/>
  <c r="Y312" i="18" a="1"/>
  <c r="Y312" i="18" s="1"/>
  <c r="T312" i="18" a="1"/>
  <c r="T312" i="18" s="1"/>
  <c r="S283" i="18" a="1"/>
  <c r="S283" i="18" s="1"/>
  <c r="T283" i="18" a="1"/>
  <c r="T283" i="18" s="1"/>
  <c r="Y283" i="18" a="1"/>
  <c r="Y283" i="18" s="1"/>
  <c r="Z283" i="18" a="1"/>
  <c r="Z283" i="18" s="1"/>
  <c r="S277" i="18" a="1"/>
  <c r="S277" i="18" s="1"/>
  <c r="T277" i="18" a="1"/>
  <c r="T277" i="18" s="1"/>
  <c r="Y277" i="18" a="1"/>
  <c r="Y277" i="18" s="1"/>
  <c r="Z277" i="18" a="1"/>
  <c r="Z277" i="18" s="1"/>
  <c r="S270" i="18" a="1"/>
  <c r="S270" i="18" s="1"/>
  <c r="T270" i="18" a="1"/>
  <c r="T270" i="18" s="1"/>
  <c r="Y270" i="18" a="1"/>
  <c r="Y270" i="18" s="1"/>
  <c r="Z270" i="18" a="1"/>
  <c r="Z270" i="18" s="1"/>
  <c r="S255" i="18" a="1"/>
  <c r="S255" i="18" s="1"/>
  <c r="T255" i="18" a="1"/>
  <c r="T255" i="18" s="1"/>
  <c r="Z255" i="18" a="1"/>
  <c r="Z255" i="18" s="1"/>
  <c r="Y255" i="18" a="1"/>
  <c r="Y255" i="18" s="1"/>
  <c r="S249" i="18" a="1"/>
  <c r="S249" i="18" s="1"/>
  <c r="Y249" i="18" a="1"/>
  <c r="Y249" i="18" s="1"/>
  <c r="Z249" i="18" a="1"/>
  <c r="Z249" i="18" s="1"/>
  <c r="T249" i="18" a="1"/>
  <c r="T249" i="18" s="1"/>
  <c r="S190" i="18" a="1"/>
  <c r="S190" i="18" s="1"/>
  <c r="Y190" i="18" a="1"/>
  <c r="Y190" i="18" s="1"/>
  <c r="T190" i="18" a="1"/>
  <c r="T190" i="18" s="1"/>
  <c r="Z190" i="18" a="1"/>
  <c r="Z190" i="18" s="1"/>
  <c r="Z184" i="18" a="1"/>
  <c r="Z184" i="18" s="1"/>
  <c r="T184" i="18" a="1"/>
  <c r="T184" i="18" s="1"/>
  <c r="Y184" i="18" a="1"/>
  <c r="Y184" i="18" s="1"/>
  <c r="S184" i="18" a="1"/>
  <c r="S184" i="18" s="1"/>
  <c r="T160" i="18" a="1"/>
  <c r="T160" i="18" s="1"/>
  <c r="Y160" i="18" a="1"/>
  <c r="Y160" i="18" s="1"/>
  <c r="Z160" i="18" a="1"/>
  <c r="Z160" i="18" s="1"/>
  <c r="S160" i="18" a="1"/>
  <c r="S160" i="18" s="1"/>
  <c r="S154" i="18" a="1"/>
  <c r="S154" i="18" s="1"/>
  <c r="Y154" i="18" a="1"/>
  <c r="Y154" i="18" s="1"/>
  <c r="Z154" i="18" a="1"/>
  <c r="Z154" i="18" s="1"/>
  <c r="T154" i="18" a="1"/>
  <c r="T154" i="18" s="1"/>
  <c r="S112" i="18" a="1"/>
  <c r="S112" i="18" s="1"/>
  <c r="Z112" i="18" a="1"/>
  <c r="Z112" i="18" s="1"/>
  <c r="T112" i="18" a="1"/>
  <c r="T112" i="18" s="1"/>
  <c r="Y112" i="18" a="1"/>
  <c r="Y112" i="18" s="1"/>
  <c r="Z104" i="18" a="1"/>
  <c r="Z104" i="18" s="1"/>
  <c r="T104" i="18" a="1"/>
  <c r="T104" i="18" s="1"/>
  <c r="Y104" i="18" a="1"/>
  <c r="Y104" i="18" s="1"/>
  <c r="S104" i="18" a="1"/>
  <c r="S104" i="18" s="1"/>
  <c r="Y74" i="18" a="1"/>
  <c r="Y74" i="18" s="1"/>
  <c r="T74" i="18" a="1"/>
  <c r="T74" i="18" s="1"/>
  <c r="S74" i="18" a="1"/>
  <c r="S74" i="18" s="1"/>
  <c r="Z74" i="18" a="1"/>
  <c r="Z74" i="18" s="1"/>
  <c r="Z67" i="18" a="1"/>
  <c r="Z67" i="18" s="1"/>
  <c r="S67" i="18" a="1"/>
  <c r="S67" i="18" s="1"/>
  <c r="T67" i="18" a="1"/>
  <c r="T67" i="18" s="1"/>
  <c r="Y67" i="18" a="1"/>
  <c r="Y67" i="18" s="1"/>
  <c r="T58" i="18" a="1"/>
  <c r="T58" i="18" s="1"/>
  <c r="S58" i="18" a="1"/>
  <c r="S58" i="18" s="1"/>
  <c r="Z58" i="18" a="1"/>
  <c r="Z58" i="18" s="1"/>
  <c r="Y58" i="18" a="1"/>
  <c r="Y58" i="18" s="1"/>
  <c r="S37" i="18" a="1"/>
  <c r="S37" i="18" s="1"/>
  <c r="Z37" i="18" a="1"/>
  <c r="Z37" i="18" s="1"/>
  <c r="Y37" i="18" a="1"/>
  <c r="Y37" i="18" s="1"/>
  <c r="T37" i="18" a="1"/>
  <c r="T37" i="18" s="1"/>
  <c r="Z20" i="18" a="1"/>
  <c r="Z20" i="18" s="1"/>
  <c r="T20" i="18" a="1"/>
  <c r="T20" i="18" s="1"/>
  <c r="S20" i="18" a="1"/>
  <c r="S20" i="18" s="1"/>
  <c r="Y20" i="18" a="1"/>
  <c r="Y20" i="18" s="1"/>
  <c r="S786" i="18" a="1"/>
  <c r="S786" i="18" s="1"/>
  <c r="Z786" i="18" a="1"/>
  <c r="Z786" i="18" s="1"/>
  <c r="Y786" i="18" a="1"/>
  <c r="Y786" i="18" s="1"/>
  <c r="T786" i="18" a="1"/>
  <c r="T786" i="18" s="1"/>
  <c r="Y671" i="18" a="1"/>
  <c r="Y671" i="18" s="1"/>
  <c r="S671" i="18" a="1"/>
  <c r="S671" i="18" s="1"/>
  <c r="T671" i="18" a="1"/>
  <c r="T671" i="18" s="1"/>
  <c r="Z671" i="18" a="1"/>
  <c r="Z671" i="18" s="1"/>
  <c r="T858" i="18" a="1"/>
  <c r="T858" i="18" s="1"/>
  <c r="Y858" i="18" a="1"/>
  <c r="Y858" i="18" s="1"/>
  <c r="S858" i="18" a="1"/>
  <c r="S858" i="18" s="1"/>
  <c r="Z858" i="18" a="1"/>
  <c r="Z858" i="18" s="1"/>
  <c r="Y869" i="18" a="1"/>
  <c r="Y869" i="18" s="1"/>
  <c r="Z869" i="18" a="1"/>
  <c r="Z869" i="18" s="1"/>
  <c r="T869" i="18" a="1"/>
  <c r="T869" i="18" s="1"/>
  <c r="S869" i="18" a="1"/>
  <c r="S869" i="18" s="1"/>
  <c r="T760" i="18" a="1"/>
  <c r="T760" i="18" s="1"/>
  <c r="Y760" i="18" a="1"/>
  <c r="Y760" i="18" s="1"/>
  <c r="Z760" i="18" a="1"/>
  <c r="Z760" i="18" s="1"/>
  <c r="S760" i="18" a="1"/>
  <c r="S760" i="18" s="1"/>
  <c r="Y774" i="18" a="1"/>
  <c r="Y774" i="18" s="1"/>
  <c r="T774" i="18" a="1"/>
  <c r="T774" i="18" s="1"/>
  <c r="Z774" i="18" a="1"/>
  <c r="Z774" i="18" s="1"/>
  <c r="S774" i="18" a="1"/>
  <c r="S774" i="18" s="1"/>
  <c r="Y290" i="18" a="1"/>
  <c r="Y290" i="18" s="1"/>
  <c r="Z290" i="18" a="1"/>
  <c r="Z290" i="18" s="1"/>
  <c r="S290" i="18" a="1"/>
  <c r="S290" i="18" s="1"/>
  <c r="T290" i="18" a="1"/>
  <c r="T290" i="18" s="1"/>
  <c r="Y111" i="18" a="1"/>
  <c r="Y111" i="18" s="1"/>
  <c r="T111" i="18" a="1"/>
  <c r="T111" i="18" s="1"/>
  <c r="Z111" i="18" a="1"/>
  <c r="Z111" i="18" s="1"/>
  <c r="S111" i="18" a="1"/>
  <c r="S111" i="18" s="1"/>
  <c r="T18" i="18" a="1"/>
  <c r="T18" i="18" s="1"/>
  <c r="Y18" i="18" a="1"/>
  <c r="Y18" i="18" s="1"/>
  <c r="S18" i="18" a="1"/>
  <c r="S18" i="18" s="1"/>
  <c r="Z18" i="18" a="1"/>
  <c r="Z18" i="18" s="1"/>
  <c r="S94" i="18" a="1"/>
  <c r="S94" i="18" s="1"/>
  <c r="Y94" i="18" a="1"/>
  <c r="Y94" i="18" s="1"/>
  <c r="T94" i="18" a="1"/>
  <c r="T94" i="18" s="1"/>
  <c r="Z94" i="18" a="1"/>
  <c r="Z94" i="18" s="1"/>
  <c r="S679" i="18" a="1"/>
  <c r="S679" i="18" s="1"/>
  <c r="Z679" i="18" a="1"/>
  <c r="Z679" i="18" s="1"/>
  <c r="T679" i="18" a="1"/>
  <c r="T679" i="18" s="1"/>
  <c r="Y679" i="18" a="1"/>
  <c r="Y679" i="18" s="1"/>
  <c r="T471" i="18" a="1"/>
  <c r="T471" i="18" s="1"/>
  <c r="S471" i="18" a="1"/>
  <c r="S471" i="18" s="1"/>
  <c r="Z471" i="18" a="1"/>
  <c r="Z471" i="18" s="1"/>
  <c r="Y471" i="18" a="1"/>
  <c r="Y471" i="18" s="1"/>
  <c r="T453" i="18" a="1"/>
  <c r="T453" i="18" s="1"/>
  <c r="Z453" i="18" a="1"/>
  <c r="Z453" i="18" s="1"/>
  <c r="S453" i="18" a="1"/>
  <c r="S453" i="18" s="1"/>
  <c r="Y453" i="18" a="1"/>
  <c r="Y453" i="18" s="1"/>
  <c r="T588" i="18" a="1"/>
  <c r="T588" i="18" s="1"/>
  <c r="S588" i="18" a="1"/>
  <c r="S588" i="18" s="1"/>
  <c r="Y588" i="18" a="1"/>
  <c r="Y588" i="18" s="1"/>
  <c r="Z588" i="18" a="1"/>
  <c r="Z588" i="18" s="1"/>
  <c r="S637" i="18" a="1"/>
  <c r="S637" i="18" s="1"/>
  <c r="T637" i="18" a="1"/>
  <c r="T637" i="18" s="1"/>
  <c r="Y637" i="18" a="1"/>
  <c r="Y637" i="18" s="1"/>
  <c r="Z637" i="18" a="1"/>
  <c r="Z637" i="18" s="1"/>
  <c r="S352" i="18" a="1"/>
  <c r="S352" i="18" s="1"/>
  <c r="T352" i="18" a="1"/>
  <c r="T352" i="18" s="1"/>
  <c r="Y352" i="18" a="1"/>
  <c r="Y352" i="18" s="1"/>
  <c r="Z352" i="18" a="1"/>
  <c r="Z352" i="18" s="1"/>
  <c r="Y271" i="18" a="1"/>
  <c r="Y271" i="18" s="1"/>
  <c r="Z271" i="18" a="1"/>
  <c r="Z271" i="18" s="1"/>
  <c r="T271" i="18" a="1"/>
  <c r="T271" i="18" s="1"/>
  <c r="S271" i="18" a="1"/>
  <c r="S271" i="18" s="1"/>
  <c r="Z406" i="18" a="1"/>
  <c r="Z406" i="18" s="1"/>
  <c r="S406" i="18" a="1"/>
  <c r="S406" i="18" s="1"/>
  <c r="T406" i="18" a="1"/>
  <c r="T406" i="18" s="1"/>
  <c r="Y406" i="18" a="1"/>
  <c r="Y406" i="18" s="1"/>
  <c r="Z739" i="18" a="1"/>
  <c r="Z739" i="18" s="1"/>
  <c r="Y739" i="18" a="1"/>
  <c r="Y739" i="18" s="1"/>
  <c r="S739" i="18" a="1"/>
  <c r="S739" i="18" s="1"/>
  <c r="T739" i="18" a="1"/>
  <c r="T739" i="18" s="1"/>
  <c r="S633" i="18" a="1"/>
  <c r="S633" i="18" s="1"/>
  <c r="T633" i="18" a="1"/>
  <c r="T633" i="18" s="1"/>
  <c r="Z633" i="18" a="1"/>
  <c r="Z633" i="18" s="1"/>
  <c r="Y633" i="18" a="1"/>
  <c r="Y633" i="18" s="1"/>
  <c r="Y620" i="18" a="1"/>
  <c r="Y620" i="18" s="1"/>
  <c r="S620" i="18" a="1"/>
  <c r="S620" i="18" s="1"/>
  <c r="T620" i="18" a="1"/>
  <c r="T620" i="18" s="1"/>
  <c r="Z620" i="18" a="1"/>
  <c r="Z620" i="18" s="1"/>
  <c r="T598" i="18" a="1"/>
  <c r="T598" i="18" s="1"/>
  <c r="Y598" i="18" a="1"/>
  <c r="Y598" i="18" s="1"/>
  <c r="S598" i="18" a="1"/>
  <c r="S598" i="18" s="1"/>
  <c r="Z598" i="18" a="1"/>
  <c r="Z598" i="18" s="1"/>
  <c r="S578" i="18" a="1"/>
  <c r="S578" i="18" s="1"/>
  <c r="Z578" i="18" a="1"/>
  <c r="Z578" i="18" s="1"/>
  <c r="T578" i="18" a="1"/>
  <c r="T578" i="18" s="1"/>
  <c r="Y578" i="18" a="1"/>
  <c r="Y578" i="18" s="1"/>
  <c r="Z564" i="18" a="1"/>
  <c r="Z564" i="18" s="1"/>
  <c r="Y564" i="18" a="1"/>
  <c r="Y564" i="18" s="1"/>
  <c r="S564" i="18" a="1"/>
  <c r="S564" i="18" s="1"/>
  <c r="T564" i="18" a="1"/>
  <c r="T564" i="18" s="1"/>
  <c r="T549" i="18" a="1"/>
  <c r="T549" i="18" s="1"/>
  <c r="Y549" i="18" a="1"/>
  <c r="Y549" i="18" s="1"/>
  <c r="S549" i="18" a="1"/>
  <c r="S549" i="18" s="1"/>
  <c r="Z549" i="18" a="1"/>
  <c r="Z549" i="18" s="1"/>
  <c r="Y479" i="18" a="1"/>
  <c r="Y479" i="18" s="1"/>
  <c r="T479" i="18" a="1"/>
  <c r="T479" i="18" s="1"/>
  <c r="S479" i="18" a="1"/>
  <c r="S479" i="18" s="1"/>
  <c r="Z479" i="18" a="1"/>
  <c r="Z479" i="18" s="1"/>
  <c r="Y473" i="18" a="1"/>
  <c r="Y473" i="18" s="1"/>
  <c r="T473" i="18" a="1"/>
  <c r="T473" i="18" s="1"/>
  <c r="S473" i="18" a="1"/>
  <c r="S473" i="18" s="1"/>
  <c r="Z473" i="18" a="1"/>
  <c r="Z473" i="18" s="1"/>
  <c r="Y458" i="18" a="1"/>
  <c r="Y458" i="18" s="1"/>
  <c r="Z458" i="18" a="1"/>
  <c r="Z458" i="18" s="1"/>
  <c r="S458" i="18" a="1"/>
  <c r="S458" i="18" s="1"/>
  <c r="T458" i="18" a="1"/>
  <c r="T458" i="18" s="1"/>
  <c r="Y449" i="18" a="1"/>
  <c r="Y449" i="18" s="1"/>
  <c r="S449" i="18" a="1"/>
  <c r="S449" i="18" s="1"/>
  <c r="Z449" i="18" a="1"/>
  <c r="Z449" i="18" s="1"/>
  <c r="T449" i="18" a="1"/>
  <c r="T449" i="18" s="1"/>
  <c r="T434" i="18" a="1"/>
  <c r="T434" i="18" s="1"/>
  <c r="S434" i="18" a="1"/>
  <c r="S434" i="18" s="1"/>
  <c r="Z434" i="18" a="1"/>
  <c r="Z434" i="18" s="1"/>
  <c r="Y434" i="18" a="1"/>
  <c r="Y434" i="18" s="1"/>
  <c r="S428" i="18" a="1"/>
  <c r="S428" i="18" s="1"/>
  <c r="Y428" i="18" a="1"/>
  <c r="Y428" i="18" s="1"/>
  <c r="Z428" i="18" a="1"/>
  <c r="Z428" i="18" s="1"/>
  <c r="T428" i="18" a="1"/>
  <c r="T428" i="18" s="1"/>
  <c r="S392" i="18" a="1"/>
  <c r="S392" i="18" s="1"/>
  <c r="T392" i="18" a="1"/>
  <c r="T392" i="18" s="1"/>
  <c r="Z392" i="18" a="1"/>
  <c r="Z392" i="18" s="1"/>
  <c r="Y392" i="18" a="1"/>
  <c r="Y392" i="18" s="1"/>
  <c r="Y377" i="18" a="1"/>
  <c r="Y377" i="18" s="1"/>
  <c r="Z377" i="18" a="1"/>
  <c r="Z377" i="18" s="1"/>
  <c r="S377" i="18" a="1"/>
  <c r="S377" i="18" s="1"/>
  <c r="T377" i="18" a="1"/>
  <c r="T377" i="18" s="1"/>
  <c r="S356" i="18" a="1"/>
  <c r="S356" i="18" s="1"/>
  <c r="Y356" i="18" a="1"/>
  <c r="Y356" i="18" s="1"/>
  <c r="T356" i="18" a="1"/>
  <c r="T356" i="18" s="1"/>
  <c r="Z356" i="18" a="1"/>
  <c r="Z356" i="18" s="1"/>
  <c r="Y342" i="18" a="1"/>
  <c r="Y342" i="18" s="1"/>
  <c r="Z342" i="18" a="1"/>
  <c r="Z342" i="18" s="1"/>
  <c r="S342" i="18" a="1"/>
  <c r="S342" i="18" s="1"/>
  <c r="T342" i="18" a="1"/>
  <c r="T342" i="18" s="1"/>
  <c r="S336" i="18" a="1"/>
  <c r="S336" i="18" s="1"/>
  <c r="Y336" i="18" a="1"/>
  <c r="Y336" i="18" s="1"/>
  <c r="T336" i="18" a="1"/>
  <c r="T336" i="18" s="1"/>
  <c r="Z336" i="18" a="1"/>
  <c r="Z336" i="18" s="1"/>
  <c r="T330" i="18" a="1"/>
  <c r="T330" i="18" s="1"/>
  <c r="S330" i="18" a="1"/>
  <c r="S330" i="18" s="1"/>
  <c r="Y330" i="18" a="1"/>
  <c r="Y330" i="18" s="1"/>
  <c r="Z330" i="18" a="1"/>
  <c r="Z330" i="18" s="1"/>
  <c r="S305" i="18" a="1"/>
  <c r="S305" i="18" s="1"/>
  <c r="Y305" i="18" a="1"/>
  <c r="Y305" i="18" s="1"/>
  <c r="T305" i="18" a="1"/>
  <c r="T305" i="18" s="1"/>
  <c r="Z305" i="18" a="1"/>
  <c r="Z305" i="18" s="1"/>
  <c r="S261" i="18" a="1"/>
  <c r="S261" i="18" s="1"/>
  <c r="T261" i="18" a="1"/>
  <c r="T261" i="18" s="1"/>
  <c r="Y261" i="18" a="1"/>
  <c r="Y261" i="18" s="1"/>
  <c r="Z261" i="18" a="1"/>
  <c r="Z261" i="18" s="1"/>
  <c r="S241" i="18" a="1"/>
  <c r="S241" i="18" s="1"/>
  <c r="T241" i="18" a="1"/>
  <c r="T241" i="18" s="1"/>
  <c r="Y241" i="18" a="1"/>
  <c r="Y241" i="18" s="1"/>
  <c r="Z241" i="18" a="1"/>
  <c r="Z241" i="18" s="1"/>
  <c r="Y233" i="18" a="1"/>
  <c r="Y233" i="18" s="1"/>
  <c r="Z233" i="18" a="1"/>
  <c r="Z233" i="18" s="1"/>
  <c r="S233" i="18" a="1"/>
  <c r="S233" i="18" s="1"/>
  <c r="T233" i="18" a="1"/>
  <c r="T233" i="18" s="1"/>
  <c r="T227" i="18" a="1"/>
  <c r="T227" i="18" s="1"/>
  <c r="Z227" i="18" a="1"/>
  <c r="Z227" i="18" s="1"/>
  <c r="Y227" i="18" a="1"/>
  <c r="Y227" i="18" s="1"/>
  <c r="S227" i="18" a="1"/>
  <c r="S227" i="18" s="1"/>
  <c r="Y219" i="18" a="1"/>
  <c r="Y219" i="18" s="1"/>
  <c r="S219" i="18" a="1"/>
  <c r="S219" i="18" s="1"/>
  <c r="T219" i="18" a="1"/>
  <c r="T219" i="18" s="1"/>
  <c r="Z219" i="18" a="1"/>
  <c r="Z219" i="18" s="1"/>
  <c r="Y213" i="18" a="1"/>
  <c r="Y213" i="18" s="1"/>
  <c r="Z213" i="18" a="1"/>
  <c r="Z213" i="18" s="1"/>
  <c r="T213" i="18" a="1"/>
  <c r="T213" i="18" s="1"/>
  <c r="S213" i="18" a="1"/>
  <c r="S213" i="18" s="1"/>
  <c r="T205" i="18" a="1"/>
  <c r="T205" i="18" s="1"/>
  <c r="Y205" i="18" a="1"/>
  <c r="Y205" i="18" s="1"/>
  <c r="S205" i="18" a="1"/>
  <c r="S205" i="18" s="1"/>
  <c r="Z205" i="18" a="1"/>
  <c r="Z205" i="18" s="1"/>
  <c r="Y198" i="18" a="1"/>
  <c r="Y198" i="18" s="1"/>
  <c r="S198" i="18" a="1"/>
  <c r="S198" i="18" s="1"/>
  <c r="T198" i="18" a="1"/>
  <c r="T198" i="18" s="1"/>
  <c r="Z198" i="18" a="1"/>
  <c r="Z198" i="18" s="1"/>
  <c r="Z175" i="18" a="1"/>
  <c r="Z175" i="18" s="1"/>
  <c r="T175" i="18" a="1"/>
  <c r="T175" i="18" s="1"/>
  <c r="Y175" i="18" a="1"/>
  <c r="Y175" i="18" s="1"/>
  <c r="S175" i="18" a="1"/>
  <c r="S175" i="18" s="1"/>
  <c r="T146" i="18" a="1"/>
  <c r="T146" i="18" s="1"/>
  <c r="S146" i="18" a="1"/>
  <c r="S146" i="18" s="1"/>
  <c r="Y146" i="18" a="1"/>
  <c r="Y146" i="18" s="1"/>
  <c r="Z146" i="18" a="1"/>
  <c r="Z146" i="18" s="1"/>
  <c r="T139" i="18" a="1"/>
  <c r="T139" i="18" s="1"/>
  <c r="S139" i="18" a="1"/>
  <c r="S139" i="18" s="1"/>
  <c r="Y139" i="18" a="1"/>
  <c r="Y139" i="18" s="1"/>
  <c r="Z139" i="18" a="1"/>
  <c r="Z139" i="18" s="1"/>
  <c r="S132" i="18" a="1"/>
  <c r="S132" i="18" s="1"/>
  <c r="T132" i="18" a="1"/>
  <c r="T132" i="18" s="1"/>
  <c r="Y132" i="18" a="1"/>
  <c r="Y132" i="18" s="1"/>
  <c r="Z132" i="18" a="1"/>
  <c r="Z132" i="18" s="1"/>
  <c r="Y119" i="18" a="1"/>
  <c r="Y119" i="18" s="1"/>
  <c r="S119" i="18" a="1"/>
  <c r="S119" i="18" s="1"/>
  <c r="T119" i="18" a="1"/>
  <c r="T119" i="18" s="1"/>
  <c r="Z119" i="18" a="1"/>
  <c r="Z119" i="18" s="1"/>
  <c r="T86" i="18" a="1"/>
  <c r="T86" i="18" s="1"/>
  <c r="S86" i="18" a="1"/>
  <c r="S86" i="18" s="1"/>
  <c r="Y86" i="18" a="1"/>
  <c r="Y86" i="18" s="1"/>
  <c r="Z86" i="18" a="1"/>
  <c r="Z86" i="18" s="1"/>
  <c r="S50" i="18" a="1"/>
  <c r="S50" i="18" s="1"/>
  <c r="Z50" i="18" a="1"/>
  <c r="Z50" i="18" s="1"/>
  <c r="T50" i="18" a="1"/>
  <c r="T50" i="18" s="1"/>
  <c r="Y50" i="18" a="1"/>
  <c r="Y50" i="18" s="1"/>
  <c r="Z43" i="18" a="1"/>
  <c r="Z43" i="18" s="1"/>
  <c r="S43" i="18" a="1"/>
  <c r="S43" i="18" s="1"/>
  <c r="T43" i="18" a="1"/>
  <c r="T43" i="18" s="1"/>
  <c r="Y43" i="18" a="1"/>
  <c r="Y43" i="18" s="1"/>
  <c r="Y27" i="18" a="1"/>
  <c r="Y27" i="18" s="1"/>
  <c r="Z27" i="18" a="1"/>
  <c r="Z27" i="18" s="1"/>
  <c r="T27" i="18" a="1"/>
  <c r="T27" i="18" s="1"/>
  <c r="S27" i="18" a="1"/>
  <c r="S27" i="18" s="1"/>
  <c r="Z11" i="18" a="1"/>
  <c r="Z11" i="18" s="1"/>
  <c r="S11" i="18" a="1"/>
  <c r="S11" i="18" s="1"/>
  <c r="T11" i="18" a="1"/>
  <c r="T11" i="18" s="1"/>
  <c r="Y11" i="18" a="1"/>
  <c r="Y11" i="18" s="1"/>
  <c r="Z785" i="18" a="1"/>
  <c r="Z785" i="18" s="1"/>
  <c r="Y785" i="18" a="1"/>
  <c r="Y785" i="18" s="1"/>
  <c r="T785" i="18" a="1"/>
  <c r="T785" i="18" s="1"/>
  <c r="S785" i="18" a="1"/>
  <c r="S785" i="18" s="1"/>
  <c r="Z582" i="18" a="1"/>
  <c r="Z582" i="18" s="1"/>
  <c r="Y582" i="18" a="1"/>
  <c r="Y582" i="18" s="1"/>
  <c r="T582" i="18" a="1"/>
  <c r="T582" i="18" s="1"/>
  <c r="S582" i="18" a="1"/>
  <c r="S582" i="18" s="1"/>
  <c r="Y822" i="18" a="1"/>
  <c r="Y822" i="18" s="1"/>
  <c r="S822" i="18" a="1"/>
  <c r="S822" i="18" s="1"/>
  <c r="Z822" i="18" a="1"/>
  <c r="Z822" i="18" s="1"/>
  <c r="T822" i="18" a="1"/>
  <c r="T822" i="18" s="1"/>
  <c r="T866" i="18" a="1"/>
  <c r="T866" i="18" s="1"/>
  <c r="Z866" i="18" a="1"/>
  <c r="Z866" i="18" s="1"/>
  <c r="S866" i="18" a="1"/>
  <c r="S866" i="18" s="1"/>
  <c r="Y866" i="18" a="1"/>
  <c r="Y866" i="18" s="1"/>
  <c r="T804" i="18" a="1"/>
  <c r="T804" i="18" s="1"/>
  <c r="Y804" i="18" a="1"/>
  <c r="Y804" i="18" s="1"/>
  <c r="S804" i="18" a="1"/>
  <c r="S804" i="18" s="1"/>
  <c r="Z804" i="18" a="1"/>
  <c r="Z804" i="18" s="1"/>
  <c r="T767" i="18" a="1"/>
  <c r="T767" i="18" s="1"/>
  <c r="Y767" i="18" a="1"/>
  <c r="Y767" i="18" s="1"/>
  <c r="Z767" i="18" a="1"/>
  <c r="Z767" i="18" s="1"/>
  <c r="S767" i="18" a="1"/>
  <c r="S767" i="18" s="1"/>
  <c r="Y289" i="18" a="1"/>
  <c r="Y289" i="18" s="1"/>
  <c r="Z289" i="18" a="1"/>
  <c r="Z289" i="18" s="1"/>
  <c r="S289" i="18" a="1"/>
  <c r="S289" i="18" s="1"/>
  <c r="T289" i="18" a="1"/>
  <c r="T289" i="18" s="1"/>
  <c r="T110" i="18" a="1"/>
  <c r="T110" i="18" s="1"/>
  <c r="Y110" i="18" a="1"/>
  <c r="Y110" i="18" s="1"/>
  <c r="Z110" i="18" a="1"/>
  <c r="Z110" i="18" s="1"/>
  <c r="S110" i="18" a="1"/>
  <c r="S110" i="18" s="1"/>
  <c r="Y9" i="18" a="1"/>
  <c r="Y9" i="18" s="1"/>
  <c r="Z9" i="18" a="1"/>
  <c r="Z9" i="18" s="1"/>
  <c r="S9" i="18" a="1"/>
  <c r="S9" i="18" s="1"/>
  <c r="T9" i="18" a="1"/>
  <c r="T9" i="18" s="1"/>
  <c r="S93" i="18" a="1"/>
  <c r="S93" i="18" s="1"/>
  <c r="T93" i="18" a="1"/>
  <c r="T93" i="18" s="1"/>
  <c r="Z93" i="18" a="1"/>
  <c r="Z93" i="18" s="1"/>
  <c r="Y93" i="18" a="1"/>
  <c r="Y93" i="18" s="1"/>
  <c r="Z674" i="18" a="1"/>
  <c r="Z674" i="18" s="1"/>
  <c r="T674" i="18" a="1"/>
  <c r="T674" i="18" s="1"/>
  <c r="Y674" i="18" a="1"/>
  <c r="Y674" i="18" s="1"/>
  <c r="S674" i="18" a="1"/>
  <c r="S674" i="18" s="1"/>
  <c r="T470" i="18" a="1"/>
  <c r="T470" i="18" s="1"/>
  <c r="Z470" i="18" a="1"/>
  <c r="Z470" i="18" s="1"/>
  <c r="S470" i="18" a="1"/>
  <c r="S470" i="18" s="1"/>
  <c r="Y470" i="18" a="1"/>
  <c r="Y470" i="18" s="1"/>
  <c r="S452" i="18" a="1"/>
  <c r="S452" i="18" s="1"/>
  <c r="Z452" i="18" a="1"/>
  <c r="Z452" i="18" s="1"/>
  <c r="T452" i="18" a="1"/>
  <c r="T452" i="18" s="1"/>
  <c r="Y452" i="18" a="1"/>
  <c r="Y452" i="18" s="1"/>
  <c r="Y735" i="18" a="1"/>
  <c r="Y735" i="18" s="1"/>
  <c r="Z735" i="18" a="1"/>
  <c r="Z735" i="18" s="1"/>
  <c r="T735" i="18" a="1"/>
  <c r="T735" i="18" s="1"/>
  <c r="S735" i="18" a="1"/>
  <c r="S735" i="18" s="1"/>
  <c r="Z624" i="18" a="1"/>
  <c r="Z624" i="18" s="1"/>
  <c r="Y624" i="18" a="1"/>
  <c r="Y624" i="18" s="1"/>
  <c r="S624" i="18" a="1"/>
  <c r="S624" i="18" s="1"/>
  <c r="T624" i="18" a="1"/>
  <c r="T624" i="18" s="1"/>
  <c r="Y351" i="18" a="1"/>
  <c r="Y351" i="18" s="1"/>
  <c r="S351" i="18" a="1"/>
  <c r="S351" i="18" s="1"/>
  <c r="T351" i="18" a="1"/>
  <c r="T351" i="18" s="1"/>
  <c r="Z351" i="18" a="1"/>
  <c r="Z351" i="18" s="1"/>
  <c r="S268" i="18" a="1"/>
  <c r="S268" i="18" s="1"/>
  <c r="T268" i="18" a="1"/>
  <c r="T268" i="18" s="1"/>
  <c r="Z268" i="18" a="1"/>
  <c r="Z268" i="18" s="1"/>
  <c r="Y268" i="18" a="1"/>
  <c r="Y268" i="18" s="1"/>
  <c r="T405" i="18" a="1"/>
  <c r="T405" i="18" s="1"/>
  <c r="S405" i="18" a="1"/>
  <c r="S405" i="18" s="1"/>
  <c r="Z405" i="18" a="1"/>
  <c r="Z405" i="18" s="1"/>
  <c r="Y405" i="18" a="1"/>
  <c r="Y405" i="18" s="1"/>
  <c r="Y469" i="18" a="1"/>
  <c r="Y469" i="18" s="1"/>
  <c r="Z469" i="18" a="1"/>
  <c r="Z469" i="18" s="1"/>
  <c r="T469" i="18" a="1"/>
  <c r="T469" i="18" s="1"/>
  <c r="S469" i="18" a="1"/>
  <c r="S469" i="18" s="1"/>
  <c r="S451" i="18" a="1"/>
  <c r="S451" i="18" s="1"/>
  <c r="Y451" i="18" a="1"/>
  <c r="Y451" i="18" s="1"/>
  <c r="Z451" i="18" a="1"/>
  <c r="Z451" i="18" s="1"/>
  <c r="T451" i="18" a="1"/>
  <c r="T451" i="18" s="1"/>
  <c r="Z730" i="18" a="1"/>
  <c r="Z730" i="18" s="1"/>
  <c r="Y730" i="18" a="1"/>
  <c r="Y730" i="18" s="1"/>
  <c r="S730" i="18" a="1"/>
  <c r="S730" i="18" s="1"/>
  <c r="T730" i="18" a="1"/>
  <c r="T730" i="18" s="1"/>
  <c r="Z617" i="18" a="1"/>
  <c r="Z617" i="18" s="1"/>
  <c r="T617" i="18" a="1"/>
  <c r="T617" i="18" s="1"/>
  <c r="Y617" i="18" a="1"/>
  <c r="Y617" i="18" s="1"/>
  <c r="S617" i="18" a="1"/>
  <c r="S617" i="18" s="1"/>
  <c r="Z347" i="18" a="1"/>
  <c r="Z347" i="18" s="1"/>
  <c r="S347" i="18" a="1"/>
  <c r="S347" i="18" s="1"/>
  <c r="Y347" i="18" a="1"/>
  <c r="Y347" i="18" s="1"/>
  <c r="T347" i="18" a="1"/>
  <c r="T347" i="18" s="1"/>
  <c r="Z247" i="18" a="1"/>
  <c r="Z247" i="18" s="1"/>
  <c r="S247" i="18" a="1"/>
  <c r="S247" i="18" s="1"/>
  <c r="Y247" i="18" a="1"/>
  <c r="Y247" i="18" s="1"/>
  <c r="T247" i="18" a="1"/>
  <c r="T247" i="18" s="1"/>
  <c r="Y323" i="18" a="1"/>
  <c r="Y323" i="18" s="1"/>
  <c r="T323" i="18" a="1"/>
  <c r="T323" i="18" s="1"/>
  <c r="S323" i="18" a="1"/>
  <c r="S323" i="18" s="1"/>
  <c r="Z323" i="18" a="1"/>
  <c r="Z323" i="18" s="1"/>
  <c r="S859" i="18" a="1"/>
  <c r="S859" i="18" s="1"/>
  <c r="T859" i="18" a="1"/>
  <c r="T859" i="18" s="1"/>
  <c r="Y859" i="18" a="1"/>
  <c r="Y859" i="18" s="1"/>
  <c r="Z859" i="18" a="1"/>
  <c r="Z859" i="18" s="1"/>
  <c r="S703" i="18" a="1"/>
  <c r="S703" i="18" s="1"/>
  <c r="Y703" i="18" a="1"/>
  <c r="Y703" i="18" s="1"/>
  <c r="T703" i="18" a="1"/>
  <c r="T703" i="18" s="1"/>
  <c r="Z703" i="18" a="1"/>
  <c r="Z703" i="18" s="1"/>
  <c r="Z896" i="18" a="1"/>
  <c r="Z896" i="18" s="1"/>
  <c r="Y896" i="18" a="1"/>
  <c r="Y896" i="18" s="1"/>
  <c r="T896" i="18" a="1"/>
  <c r="T896" i="18" s="1"/>
  <c r="S896" i="18" a="1"/>
  <c r="S896" i="18" s="1"/>
  <c r="T626" i="18" a="1"/>
  <c r="T626" i="18" s="1"/>
  <c r="Y626" i="18" a="1"/>
  <c r="Y626" i="18" s="1"/>
  <c r="S626" i="18" a="1"/>
  <c r="S626" i="18" s="1"/>
  <c r="Z626" i="18" a="1"/>
  <c r="Z626" i="18" s="1"/>
  <c r="T557" i="18" a="1"/>
  <c r="T557" i="18" s="1"/>
  <c r="Y557" i="18" a="1"/>
  <c r="Y557" i="18" s="1"/>
  <c r="S557" i="18" a="1"/>
  <c r="S557" i="18" s="1"/>
  <c r="Z557" i="18" a="1"/>
  <c r="Z557" i="18" s="1"/>
  <c r="Y442" i="18" a="1"/>
  <c r="Y442" i="18" s="1"/>
  <c r="S442" i="18" a="1"/>
  <c r="S442" i="18" s="1"/>
  <c r="Z442" i="18" a="1"/>
  <c r="Z442" i="18" s="1"/>
  <c r="T442" i="18" a="1"/>
  <c r="T442" i="18" s="1"/>
  <c r="Y319" i="18" a="1"/>
  <c r="Y319" i="18" s="1"/>
  <c r="S319" i="18" a="1"/>
  <c r="S319" i="18" s="1"/>
  <c r="T319" i="18" a="1"/>
  <c r="T319" i="18" s="1"/>
  <c r="Z319" i="18" a="1"/>
  <c r="Z319" i="18" s="1"/>
  <c r="T183" i="18" a="1"/>
  <c r="T183" i="18" s="1"/>
  <c r="Y183" i="18" a="1"/>
  <c r="Y183" i="18" s="1"/>
  <c r="Z183" i="18" a="1"/>
  <c r="Z183" i="18" s="1"/>
  <c r="S183" i="18" a="1"/>
  <c r="S183" i="18" s="1"/>
  <c r="T368" i="18" a="1"/>
  <c r="T368" i="18" s="1"/>
  <c r="Y368" i="18" a="1"/>
  <c r="Y368" i="18" s="1"/>
  <c r="S368" i="18" a="1"/>
  <c r="S368" i="18" s="1"/>
  <c r="Z368" i="18" a="1"/>
  <c r="Z368" i="18" s="1"/>
  <c r="Y109" i="18" a="1"/>
  <c r="Y109" i="18" s="1"/>
  <c r="S109" i="18" a="1"/>
  <c r="S109" i="18" s="1"/>
  <c r="T109" i="18" a="1"/>
  <c r="T109" i="18" s="1"/>
  <c r="Z109" i="18" a="1"/>
  <c r="Z109" i="18" s="1"/>
  <c r="Z717" i="18" a="1"/>
  <c r="Z717" i="18" s="1"/>
  <c r="T717" i="18" a="1"/>
  <c r="T717" i="18" s="1"/>
  <c r="Y717" i="18" a="1"/>
  <c r="Y717" i="18" s="1"/>
  <c r="S717" i="18" a="1"/>
  <c r="S717" i="18" s="1"/>
  <c r="Z597" i="18" a="1"/>
  <c r="Z597" i="18" s="1"/>
  <c r="T597" i="18" a="1"/>
  <c r="T597" i="18" s="1"/>
  <c r="Y597" i="18" a="1"/>
  <c r="Y597" i="18" s="1"/>
  <c r="S597" i="18" a="1"/>
  <c r="S597" i="18" s="1"/>
  <c r="Y478" i="18" a="1"/>
  <c r="Y478" i="18" s="1"/>
  <c r="Z478" i="18" a="1"/>
  <c r="Z478" i="18" s="1"/>
  <c r="T478" i="18" a="1"/>
  <c r="T478" i="18" s="1"/>
  <c r="S478" i="18" a="1"/>
  <c r="S478" i="18" s="1"/>
  <c r="S341" i="18" a="1"/>
  <c r="S341" i="18" s="1"/>
  <c r="Z341" i="18" a="1"/>
  <c r="Z341" i="18" s="1"/>
  <c r="Y341" i="18" a="1"/>
  <c r="Y341" i="18" s="1"/>
  <c r="T341" i="18" a="1"/>
  <c r="T341" i="18" s="1"/>
  <c r="S288" i="18" a="1"/>
  <c r="S288" i="18" s="1"/>
  <c r="Y288" i="18" a="1"/>
  <c r="Y288" i="18" s="1"/>
  <c r="Z288" i="18" a="1"/>
  <c r="Z288" i="18" s="1"/>
  <c r="T288" i="18" a="1"/>
  <c r="T288" i="18" s="1"/>
  <c r="Z226" i="18" a="1"/>
  <c r="Z226" i="18" s="1"/>
  <c r="Y226" i="18" a="1"/>
  <c r="Y226" i="18" s="1"/>
  <c r="T226" i="18" a="1"/>
  <c r="T226" i="18" s="1"/>
  <c r="S226" i="18" a="1"/>
  <c r="S226" i="18" s="1"/>
  <c r="T218" i="18" a="1"/>
  <c r="T218" i="18" s="1"/>
  <c r="Z218" i="18" a="1"/>
  <c r="Z218" i="18" s="1"/>
  <c r="Y218" i="18" a="1"/>
  <c r="Y218" i="18" s="1"/>
  <c r="S218" i="18" a="1"/>
  <c r="S218" i="18" s="1"/>
  <c r="Y212" i="18" a="1"/>
  <c r="Y212" i="18" s="1"/>
  <c r="T212" i="18" a="1"/>
  <c r="T212" i="18" s="1"/>
  <c r="S212" i="18" a="1"/>
  <c r="S212" i="18" s="1"/>
  <c r="Z212" i="18" a="1"/>
  <c r="Z212" i="18" s="1"/>
  <c r="T197" i="18" a="1"/>
  <c r="T197" i="18" s="1"/>
  <c r="S197" i="18" a="1"/>
  <c r="S197" i="18" s="1"/>
  <c r="Z197" i="18" a="1"/>
  <c r="Z197" i="18" s="1"/>
  <c r="Y197" i="18" a="1"/>
  <c r="Y197" i="18" s="1"/>
  <c r="Y174" i="18" a="1"/>
  <c r="Y174" i="18" s="1"/>
  <c r="Z174" i="18" a="1"/>
  <c r="Z174" i="18" s="1"/>
  <c r="S174" i="18" a="1"/>
  <c r="S174" i="18" s="1"/>
  <c r="T174" i="18" a="1"/>
  <c r="T174" i="18" s="1"/>
  <c r="Z145" i="18" a="1"/>
  <c r="Z145" i="18" s="1"/>
  <c r="Y145" i="18" a="1"/>
  <c r="Y145" i="18" s="1"/>
  <c r="S145" i="18" a="1"/>
  <c r="S145" i="18" s="1"/>
  <c r="T145" i="18" a="1"/>
  <c r="T145" i="18" s="1"/>
  <c r="Z138" i="18" a="1"/>
  <c r="Z138" i="18" s="1"/>
  <c r="S138" i="18" a="1"/>
  <c r="S138" i="18" s="1"/>
  <c r="Y138" i="18" a="1"/>
  <c r="Y138" i="18" s="1"/>
  <c r="T138" i="18" a="1"/>
  <c r="T138" i="18" s="1"/>
  <c r="S131" i="18" a="1"/>
  <c r="S131" i="18" s="1"/>
  <c r="T131" i="18" a="1"/>
  <c r="T131" i="18" s="1"/>
  <c r="Y131" i="18" a="1"/>
  <c r="Y131" i="18" s="1"/>
  <c r="Z131" i="18" a="1"/>
  <c r="Z131" i="18" s="1"/>
  <c r="S85" i="18" a="1"/>
  <c r="S85" i="18" s="1"/>
  <c r="T85" i="18" a="1"/>
  <c r="T85" i="18" s="1"/>
  <c r="Z85" i="18" a="1"/>
  <c r="Z85" i="18" s="1"/>
  <c r="Y85" i="18" a="1"/>
  <c r="Y85" i="18" s="1"/>
  <c r="S65" i="18" a="1"/>
  <c r="S65" i="18" s="1"/>
  <c r="Z65" i="18" a="1"/>
  <c r="Z65" i="18" s="1"/>
  <c r="Y65" i="18" a="1"/>
  <c r="Y65" i="18" s="1"/>
  <c r="T65" i="18" a="1"/>
  <c r="T65" i="18" s="1"/>
  <c r="Y26" i="18" a="1"/>
  <c r="Y26" i="18" s="1"/>
  <c r="Z26" i="18" a="1"/>
  <c r="Z26" i="18" s="1"/>
  <c r="S26" i="18" a="1"/>
  <c r="S26" i="18" s="1"/>
  <c r="T26" i="18" a="1"/>
  <c r="T26" i="18" s="1"/>
  <c r="Y10" i="18" a="1"/>
  <c r="Y10" i="18" s="1"/>
  <c r="Z10" i="18" a="1"/>
  <c r="Z10" i="18" s="1"/>
  <c r="T10" i="18" a="1"/>
  <c r="T10" i="18" s="1"/>
  <c r="S10" i="18" a="1"/>
  <c r="S10" i="18" s="1"/>
  <c r="T850" i="18" a="1"/>
  <c r="T850" i="18" s="1"/>
  <c r="S850" i="18" a="1"/>
  <c r="S850" i="18" s="1"/>
  <c r="Y850" i="18" a="1"/>
  <c r="Y850" i="18" s="1"/>
  <c r="Z850" i="18" a="1"/>
  <c r="Z850" i="18" s="1"/>
  <c r="Z22" i="18" a="1"/>
  <c r="Z22" i="18" s="1"/>
  <c r="Y22" i="18" a="1"/>
  <c r="Y22" i="18" s="1"/>
  <c r="S22" i="18" a="1"/>
  <c r="S22" i="18" s="1"/>
  <c r="T22" i="18" a="1"/>
  <c r="T22" i="18" s="1"/>
  <c r="Z629" i="18" a="1"/>
  <c r="Z629" i="18" s="1"/>
  <c r="T629" i="18" a="1"/>
  <c r="T629" i="18" s="1"/>
  <c r="Y629" i="18" a="1"/>
  <c r="Y629" i="18" s="1"/>
  <c r="S629" i="18" a="1"/>
  <c r="S629" i="18" s="1"/>
  <c r="Y124" i="18" a="1"/>
  <c r="Y124" i="18" s="1"/>
  <c r="S124" i="18" a="1"/>
  <c r="S124" i="18" s="1"/>
  <c r="T124" i="18" a="1"/>
  <c r="T124" i="18" s="1"/>
  <c r="Z124" i="18" a="1"/>
  <c r="Z124" i="18" s="1"/>
  <c r="S830" i="18" a="1"/>
  <c r="S830" i="18" s="1"/>
  <c r="Z830" i="18" a="1"/>
  <c r="Z830" i="18" s="1"/>
  <c r="T830" i="18" a="1"/>
  <c r="T830" i="18" s="1"/>
  <c r="Y830" i="18" a="1"/>
  <c r="Y830" i="18" s="1"/>
  <c r="S819" i="18" a="1"/>
  <c r="S819" i="18" s="1"/>
  <c r="Z819" i="18" a="1"/>
  <c r="Z819" i="18" s="1"/>
  <c r="Y819" i="18" a="1"/>
  <c r="Y819" i="18" s="1"/>
  <c r="T819" i="18" a="1"/>
  <c r="T819" i="18" s="1"/>
  <c r="S801" i="18" a="1"/>
  <c r="S801" i="18" s="1"/>
  <c r="T801" i="18" a="1"/>
  <c r="T801" i="18" s="1"/>
  <c r="Y801" i="18" a="1"/>
  <c r="Y801" i="18" s="1"/>
  <c r="Z801" i="18" a="1"/>
  <c r="Z801" i="18" s="1"/>
  <c r="Z327" i="18" a="1"/>
  <c r="Z327" i="18" s="1"/>
  <c r="Y327" i="18" a="1"/>
  <c r="Y327" i="18" s="1"/>
  <c r="T327" i="18" a="1"/>
  <c r="T327" i="18" s="1"/>
  <c r="S327" i="18" a="1"/>
  <c r="S327" i="18" s="1"/>
  <c r="S207" i="18" a="1"/>
  <c r="S207" i="18" s="1"/>
  <c r="T207" i="18" a="1"/>
  <c r="T207" i="18" s="1"/>
  <c r="Y207" i="18" a="1"/>
  <c r="Y207" i="18" s="1"/>
  <c r="Z207" i="18" a="1"/>
  <c r="Z207" i="18" s="1"/>
  <c r="Z7" i="18" a="1"/>
  <c r="Z7" i="18" s="1"/>
  <c r="Y7" i="18" a="1"/>
  <c r="Y7" i="18" s="1"/>
  <c r="S7" i="18" a="1"/>
  <c r="S7" i="18" s="1"/>
  <c r="T7" i="18" a="1"/>
  <c r="T7" i="18" s="1"/>
  <c r="Z102" i="18" a="1"/>
  <c r="Z102" i="18" s="1"/>
  <c r="T102" i="18" a="1"/>
  <c r="T102" i="18" s="1"/>
  <c r="Y102" i="18" a="1"/>
  <c r="Y102" i="18" s="1"/>
  <c r="S102" i="18" a="1"/>
  <c r="S102" i="18" s="1"/>
  <c r="T543" i="18" a="1"/>
  <c r="T543" i="18" s="1"/>
  <c r="Z543" i="18" a="1"/>
  <c r="Z543" i="18" s="1"/>
  <c r="S543" i="18" a="1"/>
  <c r="S543" i="18" s="1"/>
  <c r="Y543" i="18" a="1"/>
  <c r="Y543" i="18" s="1"/>
  <c r="T511" i="18" a="1"/>
  <c r="T511" i="18" s="1"/>
  <c r="S511" i="18" a="1"/>
  <c r="S511" i="18" s="1"/>
  <c r="Z511" i="18" a="1"/>
  <c r="Z511" i="18" s="1"/>
  <c r="Y511" i="18" a="1"/>
  <c r="Y511" i="18" s="1"/>
  <c r="Y448" i="18" a="1"/>
  <c r="Y448" i="18" s="1"/>
  <c r="T448" i="18" a="1"/>
  <c r="T448" i="18" s="1"/>
  <c r="Z448" i="18" a="1"/>
  <c r="Z448" i="18" s="1"/>
  <c r="S448" i="18" a="1"/>
  <c r="S448" i="18" s="1"/>
  <c r="S723" i="18" a="1"/>
  <c r="S723" i="18" s="1"/>
  <c r="Y723" i="18" a="1"/>
  <c r="Y723" i="18" s="1"/>
  <c r="T723" i="18" a="1"/>
  <c r="T723" i="18" s="1"/>
  <c r="Z723" i="18" a="1"/>
  <c r="Z723" i="18" s="1"/>
  <c r="Y605" i="18" a="1"/>
  <c r="Y605" i="18" s="1"/>
  <c r="S605" i="18" a="1"/>
  <c r="S605" i="18" s="1"/>
  <c r="Z605" i="18" a="1"/>
  <c r="Z605" i="18" s="1"/>
  <c r="T605" i="18" a="1"/>
  <c r="T605" i="18" s="1"/>
  <c r="T396" i="18" a="1"/>
  <c r="T396" i="18" s="1"/>
  <c r="Y396" i="18" a="1"/>
  <c r="Y396" i="18" s="1"/>
  <c r="S396" i="18" a="1"/>
  <c r="S396" i="18" s="1"/>
  <c r="Z396" i="18" a="1"/>
  <c r="Z396" i="18" s="1"/>
  <c r="T246" i="18" a="1"/>
  <c r="T246" i="18" s="1"/>
  <c r="S246" i="18" a="1"/>
  <c r="S246" i="18" s="1"/>
  <c r="Y246" i="18" a="1"/>
  <c r="Y246" i="18" s="1"/>
  <c r="Z246" i="18" a="1"/>
  <c r="Z246" i="18" s="1"/>
  <c r="S322" i="18" a="1"/>
  <c r="S322" i="18" s="1"/>
  <c r="Z322" i="18" a="1"/>
  <c r="Z322" i="18" s="1"/>
  <c r="T322" i="18" a="1"/>
  <c r="T322" i="18" s="1"/>
  <c r="Y322" i="18" a="1"/>
  <c r="Y322" i="18" s="1"/>
  <c r="T844" i="18" a="1"/>
  <c r="T844" i="18" s="1"/>
  <c r="Z844" i="18" a="1"/>
  <c r="Z844" i="18" s="1"/>
  <c r="Y844" i="18" a="1"/>
  <c r="Y844" i="18" s="1"/>
  <c r="S844" i="18" a="1"/>
  <c r="S844" i="18" s="1"/>
  <c r="Y758" i="18" a="1"/>
  <c r="Y758" i="18" s="1"/>
  <c r="T758" i="18" a="1"/>
  <c r="T758" i="18" s="1"/>
  <c r="S758" i="18" a="1"/>
  <c r="S758" i="18" s="1"/>
  <c r="Z758" i="18" a="1"/>
  <c r="Z758" i="18" s="1"/>
  <c r="S887" i="18" a="1"/>
  <c r="S887" i="18" s="1"/>
  <c r="T887" i="18" a="1"/>
  <c r="T887" i="18" s="1"/>
  <c r="Z887" i="18" a="1"/>
  <c r="Z887" i="18" s="1"/>
  <c r="Y887" i="18" a="1"/>
  <c r="Y887" i="18" s="1"/>
  <c r="T780" i="18" a="1"/>
  <c r="T780" i="18" s="1"/>
  <c r="Y780" i="18" a="1"/>
  <c r="Y780" i="18" s="1"/>
  <c r="S780" i="18" a="1"/>
  <c r="S780" i="18" s="1"/>
  <c r="Z780" i="18" a="1"/>
  <c r="Z780" i="18" s="1"/>
  <c r="Y718" i="18" a="1"/>
  <c r="Y718" i="18" s="1"/>
  <c r="T718" i="18" a="1"/>
  <c r="T718" i="18" s="1"/>
  <c r="S718" i="18" a="1"/>
  <c r="S718" i="18" s="1"/>
  <c r="Z718" i="18" a="1"/>
  <c r="Z718" i="18" s="1"/>
  <c r="T668" i="18" a="1"/>
  <c r="T668" i="18" s="1"/>
  <c r="Z668" i="18" a="1"/>
  <c r="Z668" i="18" s="1"/>
  <c r="Y668" i="18" a="1"/>
  <c r="Y668" i="18" s="1"/>
  <c r="S668" i="18" a="1"/>
  <c r="S668" i="18" s="1"/>
  <c r="Z542" i="18" a="1"/>
  <c r="Z542" i="18" s="1"/>
  <c r="Y542" i="18" a="1"/>
  <c r="Y542" i="18" s="1"/>
  <c r="S542" i="18" a="1"/>
  <c r="S542" i="18" s="1"/>
  <c r="T542" i="18" a="1"/>
  <c r="T542" i="18" s="1"/>
  <c r="S399" i="18" a="1"/>
  <c r="S399" i="18" s="1"/>
  <c r="Y399" i="18" a="1"/>
  <c r="Y399" i="18" s="1"/>
  <c r="T399" i="18" a="1"/>
  <c r="T399" i="18" s="1"/>
  <c r="Z399" i="18" a="1"/>
  <c r="Z399" i="18" s="1"/>
  <c r="Z269" i="18" a="1"/>
  <c r="Z269" i="18" s="1"/>
  <c r="Y269" i="18" a="1"/>
  <c r="Y269" i="18" s="1"/>
  <c r="S269" i="18" a="1"/>
  <c r="S269" i="18" s="1"/>
  <c r="T269" i="18" a="1"/>
  <c r="T269" i="18" s="1"/>
  <c r="S152" i="18" a="1"/>
  <c r="S152" i="18" s="1"/>
  <c r="Y152" i="18" a="1"/>
  <c r="Y152" i="18" s="1"/>
  <c r="Z152" i="18" a="1"/>
  <c r="Z152" i="18" s="1"/>
  <c r="T152" i="18" a="1"/>
  <c r="T152" i="18" s="1"/>
  <c r="T103" i="18" a="1"/>
  <c r="T103" i="18" s="1"/>
  <c r="Y103" i="18" a="1"/>
  <c r="Y103" i="18" s="1"/>
  <c r="Z103" i="18" a="1"/>
  <c r="Z103" i="18" s="1"/>
  <c r="S103" i="18" a="1"/>
  <c r="S103" i="18" s="1"/>
  <c r="Z329" i="18" a="1"/>
  <c r="Z329" i="18" s="1"/>
  <c r="Y329" i="18" a="1"/>
  <c r="Y329" i="18" s="1"/>
  <c r="T329" i="18" a="1"/>
  <c r="T329" i="18" s="1"/>
  <c r="S329" i="18" a="1"/>
  <c r="S329" i="18" s="1"/>
  <c r="S8" i="18" a="1"/>
  <c r="S8" i="18" s="1"/>
  <c r="Z8" i="18" a="1"/>
  <c r="Z8" i="18" s="1"/>
  <c r="T8" i="18" a="1"/>
  <c r="T8" i="18" s="1"/>
  <c r="Y8" i="18" a="1"/>
  <c r="Y8" i="18" s="1"/>
  <c r="Y851" i="18" a="1"/>
  <c r="Y851" i="18" s="1"/>
  <c r="S851" i="18" a="1"/>
  <c r="S851" i="18" s="1"/>
  <c r="Z851" i="18" a="1"/>
  <c r="Z851" i="18" s="1"/>
  <c r="T851" i="18" a="1"/>
  <c r="T851" i="18" s="1"/>
  <c r="Z619" i="18" a="1"/>
  <c r="Z619" i="18" s="1"/>
  <c r="S619" i="18" a="1"/>
  <c r="S619" i="18" s="1"/>
  <c r="Y619" i="18" a="1"/>
  <c r="Y619" i="18" s="1"/>
  <c r="T619" i="18" a="1"/>
  <c r="T619" i="18" s="1"/>
  <c r="Y548" i="18" a="1"/>
  <c r="Y548" i="18" s="1"/>
  <c r="Z548" i="18" a="1"/>
  <c r="Z548" i="18" s="1"/>
  <c r="T548" i="18" a="1"/>
  <c r="T548" i="18" s="1"/>
  <c r="S548" i="18" a="1"/>
  <c r="S548" i="18" s="1"/>
  <c r="T472" i="18" a="1"/>
  <c r="T472" i="18" s="1"/>
  <c r="Z472" i="18" a="1"/>
  <c r="Z472" i="18" s="1"/>
  <c r="S472" i="18" a="1"/>
  <c r="S472" i="18" s="1"/>
  <c r="Y472" i="18" a="1"/>
  <c r="Y472" i="18" s="1"/>
  <c r="Z335" i="18" a="1"/>
  <c r="Z335" i="18" s="1"/>
  <c r="T335" i="18" a="1"/>
  <c r="T335" i="18" s="1"/>
  <c r="S335" i="18" a="1"/>
  <c r="S335" i="18" s="1"/>
  <c r="Y335" i="18" a="1"/>
  <c r="Y335" i="18" s="1"/>
  <c r="S296" i="18" a="1"/>
  <c r="S296" i="18" s="1"/>
  <c r="T296" i="18" a="1"/>
  <c r="T296" i="18" s="1"/>
  <c r="Z296" i="18" a="1"/>
  <c r="Z296" i="18" s="1"/>
  <c r="Y296" i="18" a="1"/>
  <c r="Y296" i="18" s="1"/>
  <c r="S232" i="18" a="1"/>
  <c r="S232" i="18" s="1"/>
  <c r="Y232" i="18" a="1"/>
  <c r="Y232" i="18" s="1"/>
  <c r="T232" i="18" a="1"/>
  <c r="T232" i="18" s="1"/>
  <c r="Z232" i="18" a="1"/>
  <c r="Z232" i="18" s="1"/>
  <c r="Y810" i="18" a="1"/>
  <c r="Y810" i="18" s="1"/>
  <c r="Z810" i="18" a="1"/>
  <c r="Z810" i="18" s="1"/>
  <c r="S810" i="18" a="1"/>
  <c r="S810" i="18" s="1"/>
  <c r="T810" i="18" a="1"/>
  <c r="T810" i="18" s="1"/>
  <c r="Y724" i="18" a="1"/>
  <c r="Y724" i="18" s="1"/>
  <c r="T724" i="18" a="1"/>
  <c r="T724" i="18" s="1"/>
  <c r="S724" i="18" a="1"/>
  <c r="S724" i="18" s="1"/>
  <c r="Z724" i="18" a="1"/>
  <c r="Z724" i="18" s="1"/>
  <c r="S693" i="18" a="1"/>
  <c r="S693" i="18" s="1"/>
  <c r="Z693" i="18" a="1"/>
  <c r="Z693" i="18" s="1"/>
  <c r="Y693" i="18" a="1"/>
  <c r="Y693" i="18" s="1"/>
  <c r="T693" i="18" a="1"/>
  <c r="T693" i="18" s="1"/>
  <c r="S667" i="18" a="1"/>
  <c r="S667" i="18" s="1"/>
  <c r="Z667" i="18" a="1"/>
  <c r="Z667" i="18" s="1"/>
  <c r="Y667" i="18" a="1"/>
  <c r="Y667" i="18" s="1"/>
  <c r="T667" i="18" a="1"/>
  <c r="T667" i="18" s="1"/>
  <c r="T611" i="18" a="1"/>
  <c r="T611" i="18" s="1"/>
  <c r="S611" i="18" a="1"/>
  <c r="S611" i="18" s="1"/>
  <c r="Z611" i="18" a="1"/>
  <c r="Z611" i="18" s="1"/>
  <c r="Y611" i="18" a="1"/>
  <c r="Y611" i="18" s="1"/>
  <c r="S526" i="18" a="1"/>
  <c r="S526" i="18" s="1"/>
  <c r="T526" i="18" a="1"/>
  <c r="T526" i="18" s="1"/>
  <c r="Z526" i="18" a="1"/>
  <c r="Z526" i="18" s="1"/>
  <c r="Y526" i="18" a="1"/>
  <c r="Y526" i="18" s="1"/>
  <c r="T404" i="18" a="1"/>
  <c r="T404" i="18" s="1"/>
  <c r="Y404" i="18" a="1"/>
  <c r="Y404" i="18" s="1"/>
  <c r="Z404" i="18" a="1"/>
  <c r="Z404" i="18" s="1"/>
  <c r="S404" i="18" a="1"/>
  <c r="S404" i="18" s="1"/>
  <c r="S253" i="18" a="1"/>
  <c r="S253" i="18" s="1"/>
  <c r="Y253" i="18" a="1"/>
  <c r="Y253" i="18" s="1"/>
  <c r="Z253" i="18" a="1"/>
  <c r="Z253" i="18" s="1"/>
  <c r="T253" i="18" a="1"/>
  <c r="T253" i="18" s="1"/>
  <c r="Y182" i="18" a="1"/>
  <c r="Y182" i="18" s="1"/>
  <c r="T182" i="18" a="1"/>
  <c r="T182" i="18" s="1"/>
  <c r="Z182" i="18" a="1"/>
  <c r="Z182" i="18" s="1"/>
  <c r="S182" i="18" a="1"/>
  <c r="S182" i="18" s="1"/>
  <c r="S151" i="18" a="1"/>
  <c r="S151" i="18" s="1"/>
  <c r="Z151" i="18" a="1"/>
  <c r="Z151" i="18" s="1"/>
  <c r="T151" i="18" a="1"/>
  <c r="T151" i="18" s="1"/>
  <c r="Y151" i="18" a="1"/>
  <c r="Y151" i="18" s="1"/>
  <c r="Y91" i="18" a="1"/>
  <c r="Y91" i="18" s="1"/>
  <c r="S91" i="18" a="1"/>
  <c r="S91" i="18" s="1"/>
  <c r="Z91" i="18" a="1"/>
  <c r="Z91" i="18" s="1"/>
  <c r="T91" i="18" a="1"/>
  <c r="T91" i="18" s="1"/>
  <c r="T48" i="18" a="1"/>
  <c r="T48" i="18" s="1"/>
  <c r="Y48" i="18" a="1"/>
  <c r="Y48" i="18" s="1"/>
  <c r="Z48" i="18" a="1"/>
  <c r="Z48" i="18" s="1"/>
  <c r="S48" i="18" a="1"/>
  <c r="S48" i="18" s="1"/>
  <c r="Y16" i="18" a="1"/>
  <c r="Y16" i="18" s="1"/>
  <c r="Z16" i="18" a="1"/>
  <c r="Z16" i="18" s="1"/>
  <c r="S16" i="18" a="1"/>
  <c r="S16" i="18" s="1"/>
  <c r="T16" i="18" a="1"/>
  <c r="T16" i="18" s="1"/>
  <c r="S552" i="18" a="1"/>
  <c r="S552" i="18" s="1"/>
  <c r="T552" i="18" a="1"/>
  <c r="T552" i="18" s="1"/>
  <c r="Z552" i="18" a="1"/>
  <c r="Z552" i="18" s="1"/>
  <c r="Y552" i="18" a="1"/>
  <c r="Y552" i="18" s="1"/>
  <c r="Y310" i="18" a="1"/>
  <c r="Y310" i="18" s="1"/>
  <c r="Z310" i="18" a="1"/>
  <c r="Z310" i="18" s="1"/>
  <c r="S310" i="18" a="1"/>
  <c r="S310" i="18" s="1"/>
  <c r="T310" i="18" a="1"/>
  <c r="T310" i="18" s="1"/>
  <c r="S326" i="18" a="1"/>
  <c r="S326" i="18" s="1"/>
  <c r="T326" i="18" a="1"/>
  <c r="T326" i="18" s="1"/>
  <c r="Y326" i="18" a="1"/>
  <c r="Y326" i="18" s="1"/>
  <c r="Z326" i="18" a="1"/>
  <c r="Z326" i="18" s="1"/>
  <c r="S6" i="18" a="1"/>
  <c r="S6" i="18" s="1"/>
  <c r="T6" i="18" a="1"/>
  <c r="T6" i="18" s="1"/>
  <c r="Y6" i="18" a="1"/>
  <c r="Y6" i="18" s="1"/>
  <c r="Z6" i="18" a="1"/>
  <c r="Z6" i="18" s="1"/>
  <c r="Z901" i="18" a="1"/>
  <c r="Z901" i="18" s="1"/>
  <c r="Y901" i="18" a="1"/>
  <c r="Y901" i="18" s="1"/>
  <c r="T901" i="18" a="1"/>
  <c r="T901" i="18" s="1"/>
  <c r="S901" i="18" a="1"/>
  <c r="S901" i="18" s="1"/>
  <c r="Z905" i="18" a="1"/>
  <c r="Z905" i="18" s="1"/>
  <c r="S905" i="18" a="1"/>
  <c r="S905" i="18" s="1"/>
  <c r="Y905" i="18" a="1"/>
  <c r="Y905" i="18" s="1"/>
  <c r="T905" i="18" a="1"/>
  <c r="T905" i="18" s="1"/>
  <c r="T895" i="18" a="1"/>
  <c r="T895" i="18" s="1"/>
  <c r="Y895" i="18" a="1"/>
  <c r="Y895" i="18" s="1"/>
  <c r="S895" i="18" a="1"/>
  <c r="S895" i="18" s="1"/>
  <c r="Z895" i="18" a="1"/>
  <c r="Z895" i="18" s="1"/>
  <c r="Z906" i="18" a="1"/>
  <c r="Z906" i="18" s="1"/>
  <c r="S906" i="18" a="1"/>
  <c r="S906" i="18" s="1"/>
  <c r="Y906" i="18" a="1"/>
  <c r="Y906" i="18" s="1"/>
  <c r="T906" i="18" a="1"/>
  <c r="T906" i="18" s="1"/>
  <c r="T902" i="18" a="1"/>
  <c r="T902" i="18" s="1"/>
  <c r="Z902" i="18" a="1"/>
  <c r="Z902" i="18" s="1"/>
  <c r="S902" i="18" a="1"/>
  <c r="S902" i="18" s="1"/>
  <c r="Y902" i="18" a="1"/>
  <c r="Y902" i="18" s="1"/>
  <c r="Z904" i="18" a="1"/>
  <c r="Z904" i="18" s="1"/>
  <c r="S904" i="18" a="1"/>
  <c r="S904" i="18" s="1"/>
  <c r="T904" i="18" a="1"/>
  <c r="T904" i="18" s="1"/>
  <c r="Y904" i="18" a="1"/>
  <c r="Y904" i="18" s="1"/>
  <c r="Y903" i="18" a="1"/>
  <c r="Y903" i="18" s="1"/>
  <c r="S903" i="18" a="1"/>
  <c r="S903" i="18" s="1"/>
  <c r="Z903" i="18" a="1"/>
  <c r="Z903" i="18" s="1"/>
  <c r="T903" i="18" a="1"/>
  <c r="T903" i="18" s="1"/>
  <c r="T551" i="18" a="1"/>
  <c r="T551" i="18" s="1"/>
  <c r="Z551" i="18" a="1"/>
  <c r="Z551" i="18" s="1"/>
  <c r="S551" i="18" a="1"/>
  <c r="S551" i="18" s="1"/>
  <c r="Y551" i="18" a="1"/>
  <c r="Y551" i="18" s="1"/>
  <c r="S441" i="18" a="1"/>
  <c r="S441" i="18" s="1"/>
  <c r="Z441" i="18" a="1"/>
  <c r="Z441" i="18" s="1"/>
  <c r="Y441" i="18" a="1"/>
  <c r="Y441" i="18" s="1"/>
  <c r="T441" i="18" a="1"/>
  <c r="T441" i="18" s="1"/>
  <c r="Y722" i="18" a="1"/>
  <c r="Y722" i="18" s="1"/>
  <c r="Z722" i="18" a="1"/>
  <c r="Z722" i="18" s="1"/>
  <c r="T722" i="18" a="1"/>
  <c r="T722" i="18" s="1"/>
  <c r="S722" i="18" a="1"/>
  <c r="S722" i="18" s="1"/>
  <c r="Y604" i="18" a="1"/>
  <c r="Y604" i="18" s="1"/>
  <c r="S604" i="18" a="1"/>
  <c r="S604" i="18" s="1"/>
  <c r="Z604" i="18" a="1"/>
  <c r="Z604" i="18" s="1"/>
  <c r="T604" i="18" a="1"/>
  <c r="T604" i="18" s="1"/>
  <c r="T379" i="18" a="1"/>
  <c r="T379" i="18" s="1"/>
  <c r="S379" i="18" a="1"/>
  <c r="S379" i="18" s="1"/>
  <c r="Z379" i="18" a="1"/>
  <c r="Z379" i="18" s="1"/>
  <c r="Y379" i="18" a="1"/>
  <c r="Y379" i="18" s="1"/>
  <c r="Z276" i="18" a="1"/>
  <c r="Z276" i="18" s="1"/>
  <c r="S276" i="18" a="1"/>
  <c r="S276" i="18" s="1"/>
  <c r="T276" i="18" a="1"/>
  <c r="T276" i="18" s="1"/>
  <c r="Y276" i="18" a="1"/>
  <c r="Y276" i="18" s="1"/>
  <c r="Z137" i="18" a="1"/>
  <c r="Z137" i="18" s="1"/>
  <c r="S137" i="18" a="1"/>
  <c r="S137" i="18" s="1"/>
  <c r="T137" i="18" a="1"/>
  <c r="T137" i="18" s="1"/>
  <c r="Y137" i="18" a="1"/>
  <c r="Y137" i="18" s="1"/>
  <c r="S865" i="18" a="1"/>
  <c r="S865" i="18" s="1"/>
  <c r="T865" i="18" a="1"/>
  <c r="T865" i="18" s="1"/>
  <c r="Y865" i="18" a="1"/>
  <c r="Y865" i="18" s="1"/>
  <c r="Z865" i="18" a="1"/>
  <c r="Z865" i="18" s="1"/>
  <c r="S640" i="18" a="1"/>
  <c r="S640" i="18" s="1"/>
  <c r="T640" i="18" a="1"/>
  <c r="T640" i="18" s="1"/>
  <c r="Y640" i="18" a="1"/>
  <c r="Y640" i="18" s="1"/>
  <c r="Z640" i="18" a="1"/>
  <c r="Z640" i="18" s="1"/>
  <c r="S836" i="18" a="1"/>
  <c r="S836" i="18" s="1"/>
  <c r="Y836" i="18" a="1"/>
  <c r="Y836" i="18" s="1"/>
  <c r="Z836" i="18" a="1"/>
  <c r="Z836" i="18" s="1"/>
  <c r="T836" i="18" a="1"/>
  <c r="T836" i="18" s="1"/>
  <c r="S612" i="18" a="1"/>
  <c r="S612" i="18" s="1"/>
  <c r="T612" i="18" a="1"/>
  <c r="T612" i="18" s="1"/>
  <c r="Z612" i="18" a="1"/>
  <c r="Z612" i="18" s="1"/>
  <c r="Y612" i="18" a="1"/>
  <c r="Y612" i="18" s="1"/>
  <c r="Y370" i="18" a="1"/>
  <c r="Y370" i="18" s="1"/>
  <c r="T370" i="18" a="1"/>
  <c r="T370" i="18" s="1"/>
  <c r="S370" i="18" a="1"/>
  <c r="S370" i="18" s="1"/>
  <c r="Z370" i="18" a="1"/>
  <c r="Z370" i="18" s="1"/>
  <c r="S248" i="18" a="1"/>
  <c r="S248" i="18" s="1"/>
  <c r="Z248" i="18" a="1"/>
  <c r="Z248" i="18" s="1"/>
  <c r="T248" i="18" a="1"/>
  <c r="T248" i="18" s="1"/>
  <c r="Y248" i="18" a="1"/>
  <c r="Y248" i="18" s="1"/>
  <c r="T125" i="18" a="1"/>
  <c r="T125" i="18" s="1"/>
  <c r="Z125" i="18" a="1"/>
  <c r="Z125" i="18" s="1"/>
  <c r="Y125" i="18" a="1"/>
  <c r="Y125" i="18" s="1"/>
  <c r="S125" i="18" a="1"/>
  <c r="S125" i="18" s="1"/>
  <c r="T61" i="18" a="1"/>
  <c r="T61" i="18" s="1"/>
  <c r="Y61" i="18" a="1"/>
  <c r="Y61" i="18" s="1"/>
  <c r="Z61" i="18" a="1"/>
  <c r="Z61" i="18" s="1"/>
  <c r="S61" i="18" a="1"/>
  <c r="S61" i="18" s="1"/>
  <c r="S499" i="18" a="1"/>
  <c r="S499" i="18" s="1"/>
  <c r="T499" i="18" a="1"/>
  <c r="T499" i="18" s="1"/>
  <c r="Y499" i="18" a="1"/>
  <c r="Y499" i="18" s="1"/>
  <c r="Z499" i="18" a="1"/>
  <c r="Z499" i="18" s="1"/>
  <c r="S764" i="18" a="1"/>
  <c r="S764" i="18" s="1"/>
  <c r="T764" i="18" a="1"/>
  <c r="T764" i="18" s="1"/>
  <c r="Y764" i="18" a="1"/>
  <c r="Y764" i="18" s="1"/>
  <c r="Z764" i="18" a="1"/>
  <c r="Z764" i="18" s="1"/>
  <c r="S632" i="18" a="1"/>
  <c r="S632" i="18" s="1"/>
  <c r="Y632" i="18" a="1"/>
  <c r="Y632" i="18" s="1"/>
  <c r="Z632" i="18" a="1"/>
  <c r="Z632" i="18" s="1"/>
  <c r="T632" i="18" a="1"/>
  <c r="T632" i="18" s="1"/>
  <c r="S391" i="18" a="1"/>
  <c r="S391" i="18" s="1"/>
  <c r="Z391" i="18" a="1"/>
  <c r="Z391" i="18" s="1"/>
  <c r="Y391" i="18" a="1"/>
  <c r="Y391" i="18" s="1"/>
  <c r="T391" i="18" a="1"/>
  <c r="T391" i="18" s="1"/>
  <c r="T304" i="18" a="1"/>
  <c r="T304" i="18" s="1"/>
  <c r="Y304" i="18" a="1"/>
  <c r="Y304" i="18" s="1"/>
  <c r="Z304" i="18" a="1"/>
  <c r="Z304" i="18" s="1"/>
  <c r="S304" i="18" a="1"/>
  <c r="S304" i="18" s="1"/>
  <c r="Y687" i="18" a="1"/>
  <c r="Y687" i="18" s="1"/>
  <c r="S687" i="18" a="1"/>
  <c r="S687" i="18" s="1"/>
  <c r="Z687" i="18" a="1"/>
  <c r="Z687" i="18" s="1"/>
  <c r="T687" i="18" a="1"/>
  <c r="T687" i="18" s="1"/>
  <c r="S659" i="18" a="1"/>
  <c r="S659" i="18" s="1"/>
  <c r="T659" i="18" a="1"/>
  <c r="T659" i="18" s="1"/>
  <c r="Y659" i="18" a="1"/>
  <c r="Y659" i="18" s="1"/>
  <c r="Z659" i="18" a="1"/>
  <c r="Z659" i="18" s="1"/>
  <c r="T625" i="18" a="1"/>
  <c r="T625" i="18" s="1"/>
  <c r="Y625" i="18" a="1"/>
  <c r="Y625" i="18" s="1"/>
  <c r="S625" i="18" a="1"/>
  <c r="S625" i="18" s="1"/>
  <c r="Z625" i="18" a="1"/>
  <c r="Z625" i="18" s="1"/>
  <c r="Z569" i="18" a="1"/>
  <c r="Z569" i="18" s="1"/>
  <c r="T569" i="18" a="1"/>
  <c r="T569" i="18" s="1"/>
  <c r="S569" i="18" a="1"/>
  <c r="S569" i="18" s="1"/>
  <c r="Y569" i="18" a="1"/>
  <c r="Y569" i="18" s="1"/>
  <c r="Y541" i="18" a="1"/>
  <c r="Y541" i="18" s="1"/>
  <c r="T541" i="18" a="1"/>
  <c r="T541" i="18" s="1"/>
  <c r="S541" i="18" a="1"/>
  <c r="S541" i="18" s="1"/>
  <c r="Z541" i="18" a="1"/>
  <c r="Z541" i="18" s="1"/>
  <c r="Y484" i="18" a="1"/>
  <c r="Y484" i="18" s="1"/>
  <c r="T484" i="18" a="1"/>
  <c r="T484" i="18" s="1"/>
  <c r="Z484" i="18" a="1"/>
  <c r="Z484" i="18" s="1"/>
  <c r="S484" i="18" a="1"/>
  <c r="S484" i="18" s="1"/>
  <c r="Z447" i="18" a="1"/>
  <c r="Z447" i="18" s="1"/>
  <c r="Y447" i="18" a="1"/>
  <c r="Y447" i="18" s="1"/>
  <c r="T447" i="18" a="1"/>
  <c r="T447" i="18" s="1"/>
  <c r="S447" i="18" a="1"/>
  <c r="S447" i="18" s="1"/>
  <c r="Z203" i="18" a="1"/>
  <c r="Z203" i="18" s="1"/>
  <c r="Y203" i="18" a="1"/>
  <c r="Y203" i="18" s="1"/>
  <c r="T203" i="18" a="1"/>
  <c r="T203" i="18" s="1"/>
  <c r="S203" i="18" a="1"/>
  <c r="S203" i="18" s="1"/>
  <c r="S108" i="18" a="1"/>
  <c r="S108" i="18" s="1"/>
  <c r="T108" i="18" a="1"/>
  <c r="T108" i="18" s="1"/>
  <c r="Y108" i="18" a="1"/>
  <c r="Y108" i="18" s="1"/>
  <c r="Z108" i="18" a="1"/>
  <c r="Z108" i="18" s="1"/>
  <c r="S78" i="18" a="1"/>
  <c r="S78" i="18" s="1"/>
  <c r="T78" i="18" a="1"/>
  <c r="T78" i="18" s="1"/>
  <c r="Y78" i="18" a="1"/>
  <c r="Y78" i="18" s="1"/>
  <c r="Z78" i="18" a="1"/>
  <c r="Z78" i="18" s="1"/>
  <c r="S56" i="18" a="1"/>
  <c r="S56" i="18" s="1"/>
  <c r="T56" i="18" a="1"/>
  <c r="T56" i="18" s="1"/>
  <c r="Y56" i="18" a="1"/>
  <c r="Y56" i="18" s="1"/>
  <c r="Z56" i="18" a="1"/>
  <c r="Z56" i="18" s="1"/>
  <c r="S126" i="18" a="1"/>
  <c r="S126" i="18" s="1"/>
  <c r="T126" i="18" a="1"/>
  <c r="T126" i="18" s="1"/>
  <c r="Z126" i="18" a="1"/>
  <c r="Z126" i="18" s="1"/>
  <c r="Y126" i="18" a="1"/>
  <c r="Y126" i="18" s="1"/>
  <c r="Z206" i="18" a="1"/>
  <c r="Z206" i="18" s="1"/>
  <c r="T206" i="18" a="1"/>
  <c r="T206" i="18" s="1"/>
  <c r="Y206" i="18" a="1"/>
  <c r="Y206" i="18" s="1"/>
  <c r="S206" i="18" a="1"/>
  <c r="S206" i="18" s="1"/>
  <c r="Y824" i="18" a="1"/>
  <c r="Y824" i="18" s="1"/>
  <c r="T824" i="18" a="1"/>
  <c r="T824" i="18" s="1"/>
  <c r="S824" i="18" a="1"/>
  <c r="S824" i="18" s="1"/>
  <c r="Z824" i="18" a="1"/>
  <c r="Z824" i="18" s="1"/>
  <c r="Z750" i="18" a="1"/>
  <c r="Z750" i="18" s="1"/>
  <c r="T750" i="18" a="1"/>
  <c r="T750" i="18" s="1"/>
  <c r="Y750" i="18" a="1"/>
  <c r="Y750" i="18" s="1"/>
  <c r="S750" i="18" a="1"/>
  <c r="S750" i="18" s="1"/>
  <c r="S707" i="18" a="1"/>
  <c r="S707" i="18" s="1"/>
  <c r="Z707" i="18" a="1"/>
  <c r="Z707" i="18" s="1"/>
  <c r="T707" i="18" a="1"/>
  <c r="T707" i="18" s="1"/>
  <c r="Y707" i="18" a="1"/>
  <c r="Y707" i="18" s="1"/>
  <c r="Z673" i="18" a="1"/>
  <c r="Z673" i="18" s="1"/>
  <c r="T673" i="18" a="1"/>
  <c r="T673" i="18" s="1"/>
  <c r="S673" i="18" a="1"/>
  <c r="S673" i="18" s="1"/>
  <c r="Y673" i="18" a="1"/>
  <c r="Y673" i="18" s="1"/>
  <c r="Y631" i="18" a="1"/>
  <c r="Y631" i="18" s="1"/>
  <c r="S631" i="18" a="1"/>
  <c r="S631" i="18" s="1"/>
  <c r="T631" i="18" a="1"/>
  <c r="T631" i="18" s="1"/>
  <c r="Z631" i="18" a="1"/>
  <c r="Z631" i="18" s="1"/>
  <c r="S555" i="18" a="1"/>
  <c r="S555" i="18" s="1"/>
  <c r="T555" i="18" a="1"/>
  <c r="T555" i="18" s="1"/>
  <c r="Y555" i="18" a="1"/>
  <c r="Y555" i="18" s="1"/>
  <c r="Z555" i="18" a="1"/>
  <c r="Z555" i="18" s="1"/>
  <c r="Z533" i="18" a="1"/>
  <c r="Z533" i="18" s="1"/>
  <c r="S533" i="18" a="1"/>
  <c r="S533" i="18" s="1"/>
  <c r="Y533" i="18" a="1"/>
  <c r="Y533" i="18" s="1"/>
  <c r="T533" i="18" a="1"/>
  <c r="T533" i="18" s="1"/>
  <c r="T510" i="18" a="1"/>
  <c r="T510" i="18" s="1"/>
  <c r="Z510" i="18" a="1"/>
  <c r="Z510" i="18" s="1"/>
  <c r="Y510" i="18" a="1"/>
  <c r="Y510" i="18" s="1"/>
  <c r="S510" i="18" a="1"/>
  <c r="S510" i="18" s="1"/>
  <c r="Y432" i="18" a="1"/>
  <c r="Y432" i="18" s="1"/>
  <c r="Z432" i="18" a="1"/>
  <c r="Z432" i="18" s="1"/>
  <c r="T432" i="18" a="1"/>
  <c r="T432" i="18" s="1"/>
  <c r="S432" i="18" a="1"/>
  <c r="S432" i="18" s="1"/>
  <c r="S100" i="18" a="1"/>
  <c r="S100" i="18" s="1"/>
  <c r="Y100" i="18" a="1"/>
  <c r="Y100" i="18" s="1"/>
  <c r="Z100" i="18" a="1"/>
  <c r="Z100" i="18" s="1"/>
  <c r="T100" i="18" a="1"/>
  <c r="T100" i="18" s="1"/>
  <c r="T531" i="18" a="1"/>
  <c r="T531" i="18" s="1"/>
  <c r="Y531" i="18" a="1"/>
  <c r="Y531" i="18" s="1"/>
  <c r="S531" i="18" a="1"/>
  <c r="S531" i="18" s="1"/>
  <c r="Z531" i="18" a="1"/>
  <c r="Z531" i="18" s="1"/>
  <c r="S550" i="18" a="1"/>
  <c r="S550" i="18" s="1"/>
  <c r="T550" i="18" a="1"/>
  <c r="T550" i="18" s="1"/>
  <c r="Y550" i="18" a="1"/>
  <c r="Y550" i="18" s="1"/>
  <c r="Z550" i="18" a="1"/>
  <c r="Z550" i="18" s="1"/>
  <c r="T440" i="18" a="1"/>
  <c r="T440" i="18" s="1"/>
  <c r="Z440" i="18" a="1"/>
  <c r="Z440" i="18" s="1"/>
  <c r="Y440" i="18" a="1"/>
  <c r="Y440" i="18" s="1"/>
  <c r="S440" i="18" a="1"/>
  <c r="S440" i="18" s="1"/>
  <c r="Y699" i="18" a="1"/>
  <c r="Y699" i="18" s="1"/>
  <c r="T699" i="18" a="1"/>
  <c r="T699" i="18" s="1"/>
  <c r="S699" i="18" a="1"/>
  <c r="S699" i="18" s="1"/>
  <c r="Z699" i="18" a="1"/>
  <c r="Z699" i="18" s="1"/>
  <c r="Y603" i="18" a="1"/>
  <c r="Y603" i="18" s="1"/>
  <c r="Z603" i="18" a="1"/>
  <c r="Z603" i="18" s="1"/>
  <c r="S603" i="18" a="1"/>
  <c r="S603" i="18" s="1"/>
  <c r="T603" i="18" a="1"/>
  <c r="T603" i="18" s="1"/>
  <c r="Y375" i="18" a="1"/>
  <c r="Y375" i="18" s="1"/>
  <c r="S375" i="18" a="1"/>
  <c r="S375" i="18" s="1"/>
  <c r="Z375" i="18" a="1"/>
  <c r="Z375" i="18" s="1"/>
  <c r="T375" i="18" a="1"/>
  <c r="T375" i="18" s="1"/>
  <c r="S239" i="18" a="1"/>
  <c r="S239" i="18" s="1"/>
  <c r="T239" i="18" a="1"/>
  <c r="T239" i="18" s="1"/>
  <c r="Y239" i="18" a="1"/>
  <c r="Y239" i="18" s="1"/>
  <c r="Z239" i="18" a="1"/>
  <c r="Z239" i="18" s="1"/>
  <c r="Y63" i="18" a="1"/>
  <c r="Y63" i="18" s="1"/>
  <c r="T63" i="18" a="1"/>
  <c r="T63" i="18" s="1"/>
  <c r="S63" i="18" a="1"/>
  <c r="S63" i="18" s="1"/>
  <c r="Z63" i="18" a="1"/>
  <c r="Z63" i="18" s="1"/>
  <c r="Z880" i="18" a="1"/>
  <c r="Z880" i="18" s="1"/>
  <c r="S880" i="18" a="1"/>
  <c r="S880" i="18" s="1"/>
  <c r="T880" i="18" a="1"/>
  <c r="T880" i="18" s="1"/>
  <c r="Y880" i="18" a="1"/>
  <c r="Y880" i="18" s="1"/>
  <c r="Y752" i="18" a="1"/>
  <c r="Y752" i="18" s="1"/>
  <c r="T752" i="18" a="1"/>
  <c r="T752" i="18" s="1"/>
  <c r="Z752" i="18" a="1"/>
  <c r="Z752" i="18" s="1"/>
  <c r="S752" i="18" a="1"/>
  <c r="S752" i="18" s="1"/>
  <c r="T796" i="18" a="1"/>
  <c r="T796" i="18" s="1"/>
  <c r="S796" i="18" a="1"/>
  <c r="S796" i="18" s="1"/>
  <c r="Z796" i="18" a="1"/>
  <c r="Z796" i="18" s="1"/>
  <c r="Y796" i="18" a="1"/>
  <c r="Y796" i="18" s="1"/>
  <c r="Y745" i="18" a="1"/>
  <c r="Y745" i="18" s="1"/>
  <c r="Z745" i="18" a="1"/>
  <c r="Z745" i="18" s="1"/>
  <c r="S745" i="18" a="1"/>
  <c r="S745" i="18" s="1"/>
  <c r="T745" i="18" a="1"/>
  <c r="T745" i="18" s="1"/>
  <c r="Z660" i="18" a="1"/>
  <c r="Z660" i="18" s="1"/>
  <c r="S660" i="18" a="1"/>
  <c r="S660" i="18" s="1"/>
  <c r="T660" i="18" a="1"/>
  <c r="T660" i="18" s="1"/>
  <c r="Y660" i="18" a="1"/>
  <c r="Y660" i="18" s="1"/>
  <c r="T591" i="18" a="1"/>
  <c r="T591" i="18" s="1"/>
  <c r="Y591" i="18" a="1"/>
  <c r="Y591" i="18" s="1"/>
  <c r="S591" i="18" a="1"/>
  <c r="S591" i="18" s="1"/>
  <c r="Z591" i="18" a="1"/>
  <c r="Z591" i="18" s="1"/>
  <c r="S528" i="18" a="1"/>
  <c r="S528" i="18" s="1"/>
  <c r="T528" i="18" a="1"/>
  <c r="T528" i="18" s="1"/>
  <c r="Y528" i="18" a="1"/>
  <c r="Y528" i="18" s="1"/>
  <c r="Z528" i="18" a="1"/>
  <c r="Z528" i="18" s="1"/>
  <c r="Y204" i="18" a="1"/>
  <c r="Y204" i="18" s="1"/>
  <c r="Z204" i="18" a="1"/>
  <c r="Z204" i="18" s="1"/>
  <c r="T204" i="18" a="1"/>
  <c r="T204" i="18" s="1"/>
  <c r="S204" i="18" a="1"/>
  <c r="S204" i="18" s="1"/>
  <c r="S803" i="18" a="1"/>
  <c r="S803" i="18" s="1"/>
  <c r="T803" i="18" a="1"/>
  <c r="T803" i="18" s="1"/>
  <c r="Z803" i="18" a="1"/>
  <c r="Z803" i="18" s="1"/>
  <c r="Y803" i="18" a="1"/>
  <c r="Y803" i="18" s="1"/>
  <c r="S419" i="18" a="1"/>
  <c r="S419" i="18" s="1"/>
  <c r="Z419" i="18" a="1"/>
  <c r="Z419" i="18" s="1"/>
  <c r="T419" i="18" a="1"/>
  <c r="T419" i="18" s="1"/>
  <c r="Y419" i="18" a="1"/>
  <c r="Y419" i="18" s="1"/>
  <c r="Y878" i="18" a="1"/>
  <c r="Y878" i="18" s="1"/>
  <c r="Z878" i="18" a="1"/>
  <c r="Z878" i="18" s="1"/>
  <c r="T878" i="18" a="1"/>
  <c r="T878" i="18" s="1"/>
  <c r="S878" i="18" a="1"/>
  <c r="S878" i="18" s="1"/>
  <c r="Y817" i="18" a="1"/>
  <c r="Y817" i="18" s="1"/>
  <c r="Z817" i="18" a="1"/>
  <c r="Z817" i="18" s="1"/>
  <c r="S817" i="18" a="1"/>
  <c r="S817" i="18" s="1"/>
  <c r="T817" i="18" a="1"/>
  <c r="T817" i="18" s="1"/>
  <c r="Y787" i="18" a="1"/>
  <c r="Y787" i="18" s="1"/>
  <c r="Z787" i="18" a="1"/>
  <c r="Z787" i="18" s="1"/>
  <c r="T787" i="18" a="1"/>
  <c r="T787" i="18" s="1"/>
  <c r="S787" i="18" a="1"/>
  <c r="S787" i="18" s="1"/>
  <c r="Z590" i="18" a="1"/>
  <c r="Z590" i="18" s="1"/>
  <c r="Y590" i="18" a="1"/>
  <c r="Y590" i="18" s="1"/>
  <c r="T590" i="18" a="1"/>
  <c r="T590" i="18" s="1"/>
  <c r="S590" i="18" a="1"/>
  <c r="S590" i="18" s="1"/>
  <c r="Z534" i="18" a="1"/>
  <c r="Z534" i="18" s="1"/>
  <c r="T534" i="18" a="1"/>
  <c r="T534" i="18" s="1"/>
  <c r="S534" i="18" a="1"/>
  <c r="S534" i="18" s="1"/>
  <c r="Y534" i="18" a="1"/>
  <c r="Y534" i="18" s="1"/>
  <c r="S504" i="18" a="1"/>
  <c r="S504" i="18" s="1"/>
  <c r="Y504" i="18" a="1"/>
  <c r="Y504" i="18" s="1"/>
  <c r="Z504" i="18" a="1"/>
  <c r="Z504" i="18" s="1"/>
  <c r="T504" i="18" a="1"/>
  <c r="T504" i="18" s="1"/>
  <c r="S369" i="18" a="1"/>
  <c r="S369" i="18" s="1"/>
  <c r="Y369" i="18" a="1"/>
  <c r="Y369" i="18" s="1"/>
  <c r="T369" i="18" a="1"/>
  <c r="T369" i="18" s="1"/>
  <c r="Z369" i="18" a="1"/>
  <c r="Z369" i="18" s="1"/>
  <c r="S281" i="18" a="1"/>
  <c r="S281" i="18" s="1"/>
  <c r="Z281" i="18" a="1"/>
  <c r="Z281" i="18" s="1"/>
  <c r="Y281" i="18" a="1"/>
  <c r="Y281" i="18" s="1"/>
  <c r="T281" i="18" a="1"/>
  <c r="T281" i="18" s="1"/>
  <c r="Y164" i="18" a="1"/>
  <c r="Y164" i="18" s="1"/>
  <c r="T164" i="18" a="1"/>
  <c r="T164" i="18" s="1"/>
  <c r="S164" i="18" a="1"/>
  <c r="S164" i="18" s="1"/>
  <c r="Z164" i="18" a="1"/>
  <c r="Z164" i="18" s="1"/>
  <c r="S116" i="18" a="1"/>
  <c r="S116" i="18" s="1"/>
  <c r="Y116" i="18" a="1"/>
  <c r="Y116" i="18" s="1"/>
  <c r="T116" i="18" a="1"/>
  <c r="T116" i="18" s="1"/>
  <c r="Z116" i="18" a="1"/>
  <c r="Z116" i="18" s="1"/>
  <c r="Y32" i="18" a="1"/>
  <c r="Y32" i="18" s="1"/>
  <c r="Z32" i="18" a="1"/>
  <c r="Z32" i="18" s="1"/>
  <c r="S32" i="18" a="1"/>
  <c r="S32" i="18" s="1"/>
  <c r="T32" i="18" a="1"/>
  <c r="T32" i="18" s="1"/>
  <c r="S834" i="18" a="1"/>
  <c r="S834" i="18" s="1"/>
  <c r="Z834" i="18" a="1"/>
  <c r="Z834" i="18" s="1"/>
  <c r="Y834" i="18" a="1"/>
  <c r="Y834" i="18" s="1"/>
  <c r="T834" i="18" a="1"/>
  <c r="T834" i="18" s="1"/>
  <c r="S829" i="18" a="1"/>
  <c r="S829" i="18" s="1"/>
  <c r="T829" i="18" a="1"/>
  <c r="T829" i="18" s="1"/>
  <c r="Y829" i="18" a="1"/>
  <c r="Y829" i="18" s="1"/>
  <c r="Z829" i="18" a="1"/>
  <c r="Z829" i="18" s="1"/>
  <c r="T535" i="18" a="1"/>
  <c r="T535" i="18" s="1"/>
  <c r="Z535" i="18" a="1"/>
  <c r="Z535" i="18" s="1"/>
  <c r="S535" i="18" a="1"/>
  <c r="S535" i="18" s="1"/>
  <c r="Y535" i="18" a="1"/>
  <c r="Y535" i="18" s="1"/>
  <c r="T863" i="18" a="1"/>
  <c r="T863" i="18" s="1"/>
  <c r="Z863" i="18" a="1"/>
  <c r="Z863" i="18" s="1"/>
  <c r="Y863" i="18" a="1"/>
  <c r="Y863" i="18" s="1"/>
  <c r="S863" i="18" a="1"/>
  <c r="S863" i="18" s="1"/>
  <c r="Z756" i="18" a="1"/>
  <c r="Z756" i="18" s="1"/>
  <c r="T756" i="18" a="1"/>
  <c r="T756" i="18" s="1"/>
  <c r="Y756" i="18" a="1"/>
  <c r="Y756" i="18" s="1"/>
  <c r="S756" i="18" a="1"/>
  <c r="S756" i="18" s="1"/>
  <c r="Z716" i="18" a="1"/>
  <c r="Z716" i="18" s="1"/>
  <c r="Y716" i="18" a="1"/>
  <c r="Y716" i="18" s="1"/>
  <c r="T716" i="18" a="1"/>
  <c r="T716" i="18" s="1"/>
  <c r="S716" i="18" a="1"/>
  <c r="S716" i="18" s="1"/>
  <c r="Z644" i="18" a="1"/>
  <c r="Z644" i="18" s="1"/>
  <c r="T644" i="18" a="1"/>
  <c r="T644" i="18" s="1"/>
  <c r="Y644" i="18" a="1"/>
  <c r="Y644" i="18" s="1"/>
  <c r="S644" i="18" a="1"/>
  <c r="S644" i="18" s="1"/>
  <c r="Y497" i="18" a="1"/>
  <c r="Y497" i="18" s="1"/>
  <c r="S497" i="18" a="1"/>
  <c r="S497" i="18" s="1"/>
  <c r="Z497" i="18" a="1"/>
  <c r="Z497" i="18" s="1"/>
  <c r="T497" i="18" a="1"/>
  <c r="T497" i="18" s="1"/>
  <c r="Z455" i="18" a="1"/>
  <c r="Z455" i="18" s="1"/>
  <c r="S455" i="18" a="1"/>
  <c r="S455" i="18" s="1"/>
  <c r="Y455" i="18" a="1"/>
  <c r="Y455" i="18" s="1"/>
  <c r="T455" i="18" a="1"/>
  <c r="T455" i="18" s="1"/>
  <c r="T418" i="18" a="1"/>
  <c r="T418" i="18" s="1"/>
  <c r="Z418" i="18" a="1"/>
  <c r="Z418" i="18" s="1"/>
  <c r="S418" i="18" a="1"/>
  <c r="S418" i="18" s="1"/>
  <c r="Y418" i="18" a="1"/>
  <c r="Y418" i="18" s="1"/>
  <c r="Z346" i="18" a="1"/>
  <c r="Z346" i="18" s="1"/>
  <c r="S346" i="18" a="1"/>
  <c r="S346" i="18" s="1"/>
  <c r="Y346" i="18" a="1"/>
  <c r="Y346" i="18" s="1"/>
  <c r="T346" i="18" a="1"/>
  <c r="T346" i="18" s="1"/>
  <c r="S334" i="18" a="1"/>
  <c r="S334" i="18" s="1"/>
  <c r="Y334" i="18" a="1"/>
  <c r="Y334" i="18" s="1"/>
  <c r="T334" i="18" a="1"/>
  <c r="T334" i="18" s="1"/>
  <c r="Z334" i="18" a="1"/>
  <c r="Z334" i="18" s="1"/>
  <c r="T303" i="18" a="1"/>
  <c r="T303" i="18" s="1"/>
  <c r="Y303" i="18" a="1"/>
  <c r="Y303" i="18" s="1"/>
  <c r="S303" i="18" a="1"/>
  <c r="S303" i="18" s="1"/>
  <c r="Z303" i="18" a="1"/>
  <c r="Z303" i="18" s="1"/>
  <c r="Y287" i="18" a="1"/>
  <c r="Y287" i="18" s="1"/>
  <c r="T287" i="18" a="1"/>
  <c r="T287" i="18" s="1"/>
  <c r="Z287" i="18" a="1"/>
  <c r="Z287" i="18" s="1"/>
  <c r="S287" i="18" a="1"/>
  <c r="S287" i="18" s="1"/>
  <c r="Z274" i="18" a="1"/>
  <c r="Z274" i="18" s="1"/>
  <c r="S274" i="18" a="1"/>
  <c r="S274" i="18" s="1"/>
  <c r="T274" i="18" a="1"/>
  <c r="T274" i="18" s="1"/>
  <c r="Y274" i="18" a="1"/>
  <c r="Y274" i="18" s="1"/>
  <c r="S245" i="18" a="1"/>
  <c r="S245" i="18" s="1"/>
  <c r="Z245" i="18" a="1"/>
  <c r="Z245" i="18" s="1"/>
  <c r="Y245" i="18" a="1"/>
  <c r="Y245" i="18" s="1"/>
  <c r="T245" i="18" a="1"/>
  <c r="T245" i="18" s="1"/>
  <c r="S231" i="18" a="1"/>
  <c r="S231" i="18" s="1"/>
  <c r="T231" i="18" a="1"/>
  <c r="T231" i="18" s="1"/>
  <c r="Y231" i="18" a="1"/>
  <c r="Y231" i="18" s="1"/>
  <c r="Z231" i="18" a="1"/>
  <c r="Z231" i="18" s="1"/>
  <c r="Y217" i="18" a="1"/>
  <c r="Y217" i="18" s="1"/>
  <c r="T217" i="18" a="1"/>
  <c r="T217" i="18" s="1"/>
  <c r="S217" i="18" a="1"/>
  <c r="S217" i="18" s="1"/>
  <c r="Z217" i="18" a="1"/>
  <c r="Z217" i="18" s="1"/>
  <c r="Y123" i="18" a="1"/>
  <c r="Y123" i="18" s="1"/>
  <c r="S123" i="18" a="1"/>
  <c r="S123" i="18" s="1"/>
  <c r="Z123" i="18" a="1"/>
  <c r="Z123" i="18" s="1"/>
  <c r="T123" i="18" a="1"/>
  <c r="T123" i="18" s="1"/>
  <c r="S64" i="18" a="1"/>
  <c r="S64" i="18" s="1"/>
  <c r="T64" i="18" a="1"/>
  <c r="T64" i="18" s="1"/>
  <c r="Y64" i="18" a="1"/>
  <c r="Y64" i="18" s="1"/>
  <c r="Z64" i="18" a="1"/>
  <c r="Z64" i="18" s="1"/>
  <c r="Z25" i="18" a="1"/>
  <c r="Z25" i="18" s="1"/>
  <c r="T25" i="18" a="1"/>
  <c r="T25" i="18" s="1"/>
  <c r="Y25" i="18" a="1"/>
  <c r="Y25" i="18" s="1"/>
  <c r="S25" i="18" a="1"/>
  <c r="S25" i="18" s="1"/>
  <c r="T527" i="18" a="1"/>
  <c r="T527" i="18" s="1"/>
  <c r="Y527" i="18" a="1"/>
  <c r="Y527" i="18" s="1"/>
  <c r="S527" i="18" a="1"/>
  <c r="S527" i="18" s="1"/>
  <c r="Z527" i="18" a="1"/>
  <c r="Z527" i="18" s="1"/>
  <c r="Y807" i="18" a="1"/>
  <c r="Y807" i="18" s="1"/>
  <c r="Z807" i="18" a="1"/>
  <c r="Z807" i="18" s="1"/>
  <c r="T807" i="18" a="1"/>
  <c r="T807" i="18" s="1"/>
  <c r="S807" i="18" a="1"/>
  <c r="S807" i="18" s="1"/>
  <c r="T202" i="18" a="1"/>
  <c r="T202" i="18" s="1"/>
  <c r="S202" i="18" a="1"/>
  <c r="S202" i="18" s="1"/>
  <c r="Y202" i="18" a="1"/>
  <c r="Y202" i="18" s="1"/>
  <c r="Z202" i="18" a="1"/>
  <c r="Z202" i="18" s="1"/>
  <c r="S900" i="18" a="1"/>
  <c r="S900" i="18" s="1"/>
  <c r="Y900" i="18" a="1"/>
  <c r="Y900" i="18" s="1"/>
  <c r="T900" i="18" a="1"/>
  <c r="T900" i="18" s="1"/>
  <c r="Z900" i="18" a="1"/>
  <c r="Z900" i="18" s="1"/>
  <c r="Y800" i="18" a="1"/>
  <c r="Y800" i="18" s="1"/>
  <c r="T800" i="18" a="1"/>
  <c r="T800" i="18" s="1"/>
  <c r="Z800" i="18" a="1"/>
  <c r="Z800" i="18" s="1"/>
  <c r="S800" i="18" a="1"/>
  <c r="S800" i="18" s="1"/>
  <c r="Y770" i="18" a="1"/>
  <c r="Y770" i="18" s="1"/>
  <c r="Z770" i="18" a="1"/>
  <c r="Z770" i="18" s="1"/>
  <c r="S770" i="18" a="1"/>
  <c r="S770" i="18" s="1"/>
  <c r="T770" i="18" a="1"/>
  <c r="T770" i="18" s="1"/>
  <c r="Z762" i="18" a="1"/>
  <c r="Z762" i="18" s="1"/>
  <c r="Y762" i="18" a="1"/>
  <c r="Y762" i="18" s="1"/>
  <c r="S762" i="18" a="1"/>
  <c r="S762" i="18" s="1"/>
  <c r="T762" i="18" a="1"/>
  <c r="T762" i="18" s="1"/>
  <c r="Y743" i="18" a="1"/>
  <c r="Y743" i="18" s="1"/>
  <c r="T743" i="18" a="1"/>
  <c r="T743" i="18" s="1"/>
  <c r="S743" i="18" a="1"/>
  <c r="S743" i="18" s="1"/>
  <c r="Z743" i="18" a="1"/>
  <c r="Z743" i="18" s="1"/>
  <c r="S736" i="18" a="1"/>
  <c r="S736" i="18" s="1"/>
  <c r="Y736" i="18" a="1"/>
  <c r="Y736" i="18" s="1"/>
  <c r="Z736" i="18" a="1"/>
  <c r="Z736" i="18" s="1"/>
  <c r="T736" i="18" a="1"/>
  <c r="T736" i="18" s="1"/>
  <c r="S729" i="18" a="1"/>
  <c r="S729" i="18" s="1"/>
  <c r="Y729" i="18" a="1"/>
  <c r="Y729" i="18" s="1"/>
  <c r="T729" i="18" a="1"/>
  <c r="T729" i="18" s="1"/>
  <c r="Z729" i="18" a="1"/>
  <c r="Z729" i="18" s="1"/>
  <c r="Z692" i="18" a="1"/>
  <c r="Z692" i="18" s="1"/>
  <c r="S692" i="18" a="1"/>
  <c r="S692" i="18" s="1"/>
  <c r="T692" i="18" a="1"/>
  <c r="T692" i="18" s="1"/>
  <c r="Y692" i="18" a="1"/>
  <c r="Y692" i="18" s="1"/>
  <c r="S686" i="18" a="1"/>
  <c r="S686" i="18" s="1"/>
  <c r="T686" i="18" a="1"/>
  <c r="T686" i="18" s="1"/>
  <c r="Y686" i="18" a="1"/>
  <c r="Y686" i="18" s="1"/>
  <c r="Z686" i="18" a="1"/>
  <c r="Z686" i="18" s="1"/>
  <c r="S680" i="18" a="1"/>
  <c r="S680" i="18" s="1"/>
  <c r="T680" i="18" a="1"/>
  <c r="T680" i="18" s="1"/>
  <c r="Y680" i="18" a="1"/>
  <c r="Y680" i="18" s="1"/>
  <c r="Z680" i="18" a="1"/>
  <c r="Z680" i="18" s="1"/>
  <c r="Z658" i="18" a="1"/>
  <c r="Z658" i="18" s="1"/>
  <c r="S658" i="18" a="1"/>
  <c r="S658" i="18" s="1"/>
  <c r="T658" i="18" a="1"/>
  <c r="T658" i="18" s="1"/>
  <c r="Y658" i="18" a="1"/>
  <c r="Y658" i="18" s="1"/>
  <c r="T651" i="18" a="1"/>
  <c r="T651" i="18" s="1"/>
  <c r="Y651" i="18" a="1"/>
  <c r="Y651" i="18" s="1"/>
  <c r="Z651" i="18" a="1"/>
  <c r="Z651" i="18" s="1"/>
  <c r="S651" i="18" a="1"/>
  <c r="S651" i="18" s="1"/>
  <c r="S610" i="18" a="1"/>
  <c r="S610" i="18" s="1"/>
  <c r="Z610" i="18" a="1"/>
  <c r="Z610" i="18" s="1"/>
  <c r="T610" i="18" a="1"/>
  <c r="T610" i="18" s="1"/>
  <c r="Y610" i="18" a="1"/>
  <c r="Y610" i="18" s="1"/>
  <c r="S602" i="18" a="1"/>
  <c r="S602" i="18" s="1"/>
  <c r="Y602" i="18" a="1"/>
  <c r="Y602" i="18" s="1"/>
  <c r="T602" i="18" a="1"/>
  <c r="T602" i="18" s="1"/>
  <c r="Z602" i="18" a="1"/>
  <c r="Z602" i="18" s="1"/>
  <c r="S595" i="18" a="1"/>
  <c r="S595" i="18" s="1"/>
  <c r="Z595" i="18" a="1"/>
  <c r="Z595" i="18" s="1"/>
  <c r="T595" i="18" a="1"/>
  <c r="T595" i="18" s="1"/>
  <c r="Y595" i="18" a="1"/>
  <c r="Y595" i="18" s="1"/>
  <c r="Z561" i="18" a="1"/>
  <c r="Z561" i="18" s="1"/>
  <c r="Y561" i="18" a="1"/>
  <c r="Y561" i="18" s="1"/>
  <c r="S561" i="18" a="1"/>
  <c r="S561" i="18" s="1"/>
  <c r="T561" i="18" a="1"/>
  <c r="T561" i="18" s="1"/>
  <c r="Y540" i="18" a="1"/>
  <c r="Y540" i="18" s="1"/>
  <c r="S540" i="18" a="1"/>
  <c r="S540" i="18" s="1"/>
  <c r="Z540" i="18" a="1"/>
  <c r="Z540" i="18" s="1"/>
  <c r="T540" i="18" a="1"/>
  <c r="T540" i="18" s="1"/>
  <c r="Z525" i="18" a="1"/>
  <c r="Z525" i="18" s="1"/>
  <c r="T525" i="18" a="1"/>
  <c r="T525" i="18" s="1"/>
  <c r="Y525" i="18" a="1"/>
  <c r="Y525" i="18" s="1"/>
  <c r="S525" i="18" a="1"/>
  <c r="S525" i="18" s="1"/>
  <c r="Y517" i="18" a="1"/>
  <c r="Y517" i="18" s="1"/>
  <c r="Z517" i="18" a="1"/>
  <c r="Z517" i="18" s="1"/>
  <c r="S517" i="18" a="1"/>
  <c r="S517" i="18" s="1"/>
  <c r="T517" i="18" a="1"/>
  <c r="T517" i="18" s="1"/>
  <c r="Z503" i="18" a="1"/>
  <c r="Z503" i="18" s="1"/>
  <c r="T503" i="18" a="1"/>
  <c r="T503" i="18" s="1"/>
  <c r="Y503" i="18" a="1"/>
  <c r="Y503" i="18" s="1"/>
  <c r="S503" i="18" a="1"/>
  <c r="S503" i="18" s="1"/>
  <c r="Z490" i="18" a="1"/>
  <c r="Z490" i="18" s="1"/>
  <c r="T490" i="18" a="1"/>
  <c r="T490" i="18" s="1"/>
  <c r="S490" i="18" a="1"/>
  <c r="S490" i="18" s="1"/>
  <c r="Y490" i="18" a="1"/>
  <c r="Y490" i="18" s="1"/>
  <c r="Y483" i="18" a="1"/>
  <c r="Y483" i="18" s="1"/>
  <c r="Z483" i="18" a="1"/>
  <c r="Z483" i="18" s="1"/>
  <c r="T483" i="18" a="1"/>
  <c r="T483" i="18" s="1"/>
  <c r="S483" i="18" a="1"/>
  <c r="S483" i="18" s="1"/>
  <c r="Y468" i="18" a="1"/>
  <c r="Y468" i="18" s="1"/>
  <c r="S468" i="18" a="1"/>
  <c r="S468" i="18" s="1"/>
  <c r="T468" i="18" a="1"/>
  <c r="T468" i="18" s="1"/>
  <c r="Z468" i="18" a="1"/>
  <c r="Z468" i="18" s="1"/>
  <c r="S462" i="18" a="1"/>
  <c r="S462" i="18" s="1"/>
  <c r="Z462" i="18" a="1"/>
  <c r="Z462" i="18" s="1"/>
  <c r="Y462" i="18" a="1"/>
  <c r="Y462" i="18" s="1"/>
  <c r="T462" i="18" a="1"/>
  <c r="T462" i="18" s="1"/>
  <c r="Y446" i="18" a="1"/>
  <c r="Y446" i="18" s="1"/>
  <c r="Z446" i="18" a="1"/>
  <c r="Z446" i="18" s="1"/>
  <c r="S446" i="18" a="1"/>
  <c r="S446" i="18" s="1"/>
  <c r="T446" i="18" a="1"/>
  <c r="T446" i="18" s="1"/>
  <c r="Y411" i="18" a="1"/>
  <c r="Y411" i="18" s="1"/>
  <c r="S411" i="18" a="1"/>
  <c r="S411" i="18" s="1"/>
  <c r="Z411" i="18" a="1"/>
  <c r="Z411" i="18" s="1"/>
  <c r="T411" i="18" a="1"/>
  <c r="T411" i="18" s="1"/>
  <c r="S403" i="18" a="1"/>
  <c r="S403" i="18" s="1"/>
  <c r="Y403" i="18" a="1"/>
  <c r="Y403" i="18" s="1"/>
  <c r="Z403" i="18" a="1"/>
  <c r="Z403" i="18" s="1"/>
  <c r="T403" i="18" a="1"/>
  <c r="T403" i="18" s="1"/>
  <c r="Z397" i="18" a="1"/>
  <c r="Z397" i="18" s="1"/>
  <c r="T397" i="18" a="1"/>
  <c r="T397" i="18" s="1"/>
  <c r="Y397" i="18" a="1"/>
  <c r="Y397" i="18" s="1"/>
  <c r="S397" i="18" a="1"/>
  <c r="S397" i="18" s="1"/>
  <c r="Z389" i="18" a="1"/>
  <c r="Z389" i="18" s="1"/>
  <c r="Y389" i="18" a="1"/>
  <c r="Y389" i="18" s="1"/>
  <c r="T389" i="18" a="1"/>
  <c r="T389" i="18" s="1"/>
  <c r="S389" i="18" a="1"/>
  <c r="S389" i="18" s="1"/>
  <c r="S374" i="18" a="1"/>
  <c r="S374" i="18" s="1"/>
  <c r="Y374" i="18" a="1"/>
  <c r="Y374" i="18" s="1"/>
  <c r="T374" i="18" a="1"/>
  <c r="T374" i="18" s="1"/>
  <c r="Z374" i="18" a="1"/>
  <c r="Z374" i="18" s="1"/>
  <c r="Z325" i="18" a="1"/>
  <c r="Z325" i="18" s="1"/>
  <c r="Y325" i="18" a="1"/>
  <c r="Y325" i="18" s="1"/>
  <c r="T325" i="18" a="1"/>
  <c r="T325" i="18" s="1"/>
  <c r="S325" i="18" a="1"/>
  <c r="S325" i="18" s="1"/>
  <c r="T316" i="18" a="1"/>
  <c r="T316" i="18" s="1"/>
  <c r="S316" i="18" a="1"/>
  <c r="S316" i="18" s="1"/>
  <c r="Y316" i="18" a="1"/>
  <c r="Y316" i="18" s="1"/>
  <c r="Z316" i="18" a="1"/>
  <c r="Z316" i="18" s="1"/>
  <c r="Z280" i="18" a="1"/>
  <c r="Z280" i="18" s="1"/>
  <c r="S280" i="18" a="1"/>
  <c r="S280" i="18" s="1"/>
  <c r="T280" i="18" a="1"/>
  <c r="T280" i="18" s="1"/>
  <c r="Y280" i="18" a="1"/>
  <c r="Y280" i="18" s="1"/>
  <c r="Z258" i="18" a="1"/>
  <c r="Z258" i="18" s="1"/>
  <c r="Y258" i="18" a="1"/>
  <c r="Y258" i="18" s="1"/>
  <c r="S258" i="18" a="1"/>
  <c r="S258" i="18" s="1"/>
  <c r="T258" i="18" a="1"/>
  <c r="T258" i="18" s="1"/>
  <c r="T252" i="18" a="1"/>
  <c r="T252" i="18" s="1"/>
  <c r="Y252" i="18" a="1"/>
  <c r="Y252" i="18" s="1"/>
  <c r="S252" i="18" a="1"/>
  <c r="S252" i="18" s="1"/>
  <c r="Z252" i="18" a="1"/>
  <c r="Z252" i="18" s="1"/>
  <c r="S237" i="18" a="1"/>
  <c r="S237" i="18" s="1"/>
  <c r="Y237" i="18" a="1"/>
  <c r="Y237" i="18" s="1"/>
  <c r="T237" i="18" a="1"/>
  <c r="T237" i="18" s="1"/>
  <c r="Z237" i="18" a="1"/>
  <c r="Z237" i="18" s="1"/>
  <c r="Z224" i="18" a="1"/>
  <c r="Z224" i="18" s="1"/>
  <c r="T224" i="18" a="1"/>
  <c r="T224" i="18" s="1"/>
  <c r="S224" i="18" a="1"/>
  <c r="S224" i="18" s="1"/>
  <c r="Y224" i="18" a="1"/>
  <c r="Y224" i="18" s="1"/>
  <c r="T195" i="18" a="1"/>
  <c r="T195" i="18" s="1"/>
  <c r="S195" i="18" a="1"/>
  <c r="S195" i="18" s="1"/>
  <c r="Y195" i="18" a="1"/>
  <c r="Y195" i="18" s="1"/>
  <c r="Z195" i="18" a="1"/>
  <c r="Z195" i="18" s="1"/>
  <c r="Z187" i="18" a="1"/>
  <c r="Z187" i="18" s="1"/>
  <c r="S187" i="18" a="1"/>
  <c r="S187" i="18" s="1"/>
  <c r="T187" i="18" a="1"/>
  <c r="T187" i="18" s="1"/>
  <c r="Y187" i="18" a="1"/>
  <c r="Y187" i="18" s="1"/>
  <c r="S171" i="18" a="1"/>
  <c r="S171" i="18" s="1"/>
  <c r="Y171" i="18" a="1"/>
  <c r="Y171" i="18" s="1"/>
  <c r="T171" i="18" a="1"/>
  <c r="T171" i="18" s="1"/>
  <c r="Z171" i="18" a="1"/>
  <c r="Z171" i="18" s="1"/>
  <c r="Z163" i="18" a="1"/>
  <c r="Z163" i="18" s="1"/>
  <c r="Y163" i="18" a="1"/>
  <c r="Y163" i="18" s="1"/>
  <c r="T163" i="18" a="1"/>
  <c r="T163" i="18" s="1"/>
  <c r="S163" i="18" a="1"/>
  <c r="S163" i="18" s="1"/>
  <c r="T157" i="18" a="1"/>
  <c r="T157" i="18" s="1"/>
  <c r="Z157" i="18" a="1"/>
  <c r="Z157" i="18" s="1"/>
  <c r="S157" i="18" a="1"/>
  <c r="S157" i="18" s="1"/>
  <c r="Y157" i="18" a="1"/>
  <c r="Y157" i="18" s="1"/>
  <c r="S150" i="18" a="1"/>
  <c r="S150" i="18" s="1"/>
  <c r="Z150" i="18" a="1"/>
  <c r="Z150" i="18" s="1"/>
  <c r="T150" i="18" a="1"/>
  <c r="T150" i="18" s="1"/>
  <c r="Y150" i="18" a="1"/>
  <c r="Y150" i="18" s="1"/>
  <c r="Z143" i="18" a="1"/>
  <c r="Z143" i="18" s="1"/>
  <c r="T143" i="18" a="1"/>
  <c r="T143" i="18" s="1"/>
  <c r="S143" i="18" a="1"/>
  <c r="S143" i="18" s="1"/>
  <c r="Y143" i="18" a="1"/>
  <c r="Y143" i="18" s="1"/>
  <c r="S136" i="18" a="1"/>
  <c r="S136" i="18" s="1"/>
  <c r="T136" i="18" a="1"/>
  <c r="T136" i="18" s="1"/>
  <c r="Z136" i="18" a="1"/>
  <c r="Z136" i="18" s="1"/>
  <c r="Y136" i="18" a="1"/>
  <c r="Y136" i="18" s="1"/>
  <c r="Y115" i="18" a="1"/>
  <c r="Y115" i="18" s="1"/>
  <c r="Z115" i="18" a="1"/>
  <c r="Z115" i="18" s="1"/>
  <c r="T115" i="18" a="1"/>
  <c r="T115" i="18" s="1"/>
  <c r="S115" i="18" a="1"/>
  <c r="S115" i="18" s="1"/>
  <c r="Z107" i="18" a="1"/>
  <c r="Z107" i="18" s="1"/>
  <c r="Y107" i="18" a="1"/>
  <c r="Y107" i="18" s="1"/>
  <c r="S107" i="18" a="1"/>
  <c r="S107" i="18" s="1"/>
  <c r="T107" i="18" a="1"/>
  <c r="T107" i="18" s="1"/>
  <c r="T77" i="18" a="1"/>
  <c r="T77" i="18" s="1"/>
  <c r="S77" i="18" a="1"/>
  <c r="S77" i="18" s="1"/>
  <c r="Z77" i="18" a="1"/>
  <c r="Z77" i="18" s="1"/>
  <c r="Y77" i="18" a="1"/>
  <c r="Y77" i="18" s="1"/>
  <c r="T55" i="18" a="1"/>
  <c r="T55" i="18" s="1"/>
  <c r="S55" i="18" a="1"/>
  <c r="S55" i="18" s="1"/>
  <c r="Z55" i="18" a="1"/>
  <c r="Z55" i="18" s="1"/>
  <c r="Y55" i="18" a="1"/>
  <c r="Y55" i="18" s="1"/>
  <c r="T47" i="18" a="1"/>
  <c r="T47" i="18" s="1"/>
  <c r="Z47" i="18" a="1"/>
  <c r="Z47" i="18" s="1"/>
  <c r="S47" i="18" a="1"/>
  <c r="S47" i="18" s="1"/>
  <c r="Y47" i="18" a="1"/>
  <c r="Y47" i="18" s="1"/>
  <c r="T40" i="18" a="1"/>
  <c r="T40" i="18" s="1"/>
  <c r="Y40" i="18" a="1"/>
  <c r="Y40" i="18" s="1"/>
  <c r="S40" i="18" a="1"/>
  <c r="S40" i="18" s="1"/>
  <c r="Z40" i="18" a="1"/>
  <c r="Z40" i="18" s="1"/>
  <c r="S31" i="18" a="1"/>
  <c r="S31" i="18" s="1"/>
  <c r="T31" i="18" a="1"/>
  <c r="T31" i="18" s="1"/>
  <c r="Y31" i="18" a="1"/>
  <c r="Y31" i="18" s="1"/>
  <c r="Z31" i="18" a="1"/>
  <c r="Z31" i="18" s="1"/>
  <c r="S15" i="18" a="1"/>
  <c r="S15" i="18" s="1"/>
  <c r="Y15" i="18" a="1"/>
  <c r="Y15" i="18" s="1"/>
  <c r="Z15" i="18" a="1"/>
  <c r="Z15" i="18" s="1"/>
  <c r="T15" i="18" a="1"/>
  <c r="T15" i="18" s="1"/>
  <c r="S72" i="18" a="1"/>
  <c r="S72" i="18" s="1"/>
  <c r="T72" i="18" a="1"/>
  <c r="T72" i="18" s="1"/>
  <c r="Y72" i="18" a="1"/>
  <c r="Y72" i="18" s="1"/>
  <c r="Z72" i="18" a="1"/>
  <c r="Z72" i="18" s="1"/>
  <c r="T435" i="18" a="1"/>
  <c r="T435" i="18" s="1"/>
  <c r="Z435" i="18" a="1"/>
  <c r="Z435" i="18" s="1"/>
  <c r="S435" i="18" a="1"/>
  <c r="S435" i="18" s="1"/>
  <c r="Y435" i="18" a="1"/>
  <c r="Y435" i="18" s="1"/>
  <c r="Y562" i="18" a="1"/>
  <c r="Y562" i="18" s="1"/>
  <c r="T562" i="18" a="1"/>
  <c r="T562" i="18" s="1"/>
  <c r="Z562" i="18" a="1"/>
  <c r="Z562" i="18" s="1"/>
  <c r="S562" i="18" a="1"/>
  <c r="S562" i="18" s="1"/>
  <c r="Y737" i="18" a="1"/>
  <c r="Y737" i="18" s="1"/>
  <c r="S737" i="18" a="1"/>
  <c r="S737" i="18" s="1"/>
  <c r="T737" i="18" a="1"/>
  <c r="T737" i="18" s="1"/>
  <c r="Z737" i="18" a="1"/>
  <c r="Z737" i="18" s="1"/>
  <c r="T894" i="18" a="1"/>
  <c r="T894" i="18" s="1"/>
  <c r="S894" i="18" a="1"/>
  <c r="S894" i="18" s="1"/>
  <c r="Y894" i="18" a="1"/>
  <c r="Y894" i="18" s="1"/>
  <c r="Z894" i="18" a="1"/>
  <c r="Z894" i="18" s="1"/>
  <c r="Z791" i="18" a="1"/>
  <c r="Z791" i="18" s="1"/>
  <c r="Y791" i="18" a="1"/>
  <c r="Y791" i="18" s="1"/>
  <c r="S791" i="18" a="1"/>
  <c r="S791" i="18" s="1"/>
  <c r="T791" i="18" a="1"/>
  <c r="T791" i="18" s="1"/>
  <c r="Z317" i="18" a="1"/>
  <c r="Z317" i="18" s="1"/>
  <c r="T317" i="18" a="1"/>
  <c r="T317" i="18" s="1"/>
  <c r="S317" i="18" a="1"/>
  <c r="S317" i="18" s="1"/>
  <c r="Y317" i="18" a="1"/>
  <c r="Y317" i="18" s="1"/>
  <c r="Y194" i="18" a="1"/>
  <c r="Y194" i="18" s="1"/>
  <c r="S194" i="18" a="1"/>
  <c r="S194" i="18" s="1"/>
  <c r="T194" i="18" a="1"/>
  <c r="T194" i="18" s="1"/>
  <c r="Z194" i="18" a="1"/>
  <c r="Z194" i="18" s="1"/>
  <c r="Y181" i="18" a="1"/>
  <c r="Y181" i="18" s="1"/>
  <c r="T181" i="18" a="1"/>
  <c r="T181" i="18" s="1"/>
  <c r="Z181" i="18" a="1"/>
  <c r="Z181" i="18" s="1"/>
  <c r="S181" i="18" a="1"/>
  <c r="S181" i="18" s="1"/>
  <c r="Z54" i="18" a="1"/>
  <c r="Z54" i="18" s="1"/>
  <c r="S54" i="18" a="1"/>
  <c r="S54" i="18" s="1"/>
  <c r="T54" i="18" a="1"/>
  <c r="T54" i="18" s="1"/>
  <c r="Y54" i="18" a="1"/>
  <c r="Y54" i="18" s="1"/>
  <c r="S42" i="18" a="1"/>
  <c r="S42" i="18" s="1"/>
  <c r="Z42" i="18" a="1"/>
  <c r="Z42" i="18" s="1"/>
  <c r="Y42" i="18" a="1"/>
  <c r="Y42" i="18" s="1"/>
  <c r="T42" i="18" a="1"/>
  <c r="T42" i="18" s="1"/>
  <c r="Z425" i="18" a="1"/>
  <c r="Z425" i="18" s="1"/>
  <c r="Y425" i="18" a="1"/>
  <c r="Y425" i="18" s="1"/>
  <c r="S425" i="18" a="1"/>
  <c r="S425" i="18" s="1"/>
  <c r="T425" i="18" a="1"/>
  <c r="T425" i="18" s="1"/>
  <c r="S509" i="18" a="1"/>
  <c r="S509" i="18" s="1"/>
  <c r="Z509" i="18" a="1"/>
  <c r="Z509" i="18" s="1"/>
  <c r="Y509" i="18" a="1"/>
  <c r="Y509" i="18" s="1"/>
  <c r="T509" i="18" a="1"/>
  <c r="T509" i="18" s="1"/>
  <c r="Z439" i="18" a="1"/>
  <c r="Z439" i="18" s="1"/>
  <c r="T439" i="18" a="1"/>
  <c r="T439" i="18" s="1"/>
  <c r="Y439" i="18" a="1"/>
  <c r="Y439" i="18" s="1"/>
  <c r="S439" i="18" a="1"/>
  <c r="S439" i="18" s="1"/>
  <c r="T698" i="18" a="1"/>
  <c r="T698" i="18" s="1"/>
  <c r="Z698" i="18" a="1"/>
  <c r="Z698" i="18" s="1"/>
  <c r="Y698" i="18" a="1"/>
  <c r="Y698" i="18" s="1"/>
  <c r="S698" i="18" a="1"/>
  <c r="S698" i="18" s="1"/>
  <c r="T415" i="18" a="1"/>
  <c r="T415" i="18" s="1"/>
  <c r="Y415" i="18" a="1"/>
  <c r="Y415" i="18" s="1"/>
  <c r="Z415" i="18" a="1"/>
  <c r="Z415" i="18" s="1"/>
  <c r="S415" i="18" a="1"/>
  <c r="S415" i="18" s="1"/>
  <c r="S264" i="18" a="1"/>
  <c r="S264" i="18" s="1"/>
  <c r="T264" i="18" a="1"/>
  <c r="T264" i="18" s="1"/>
  <c r="Y264" i="18" a="1"/>
  <c r="Y264" i="18" s="1"/>
  <c r="Z264" i="18" a="1"/>
  <c r="Z264" i="18" s="1"/>
  <c r="Y238" i="18" a="1"/>
  <c r="Y238" i="18" s="1"/>
  <c r="Z238" i="18" a="1"/>
  <c r="Z238" i="18" s="1"/>
  <c r="T238" i="18" a="1"/>
  <c r="T238" i="18" s="1"/>
  <c r="S238" i="18" a="1"/>
  <c r="S238" i="18" s="1"/>
  <c r="T62" i="18" a="1"/>
  <c r="T62" i="18" s="1"/>
  <c r="Z62" i="18" a="1"/>
  <c r="Z62" i="18" s="1"/>
  <c r="S62" i="18" a="1"/>
  <c r="S62" i="18" s="1"/>
  <c r="Y62" i="18" a="1"/>
  <c r="Y62" i="18" s="1"/>
  <c r="Z646" i="18" a="1"/>
  <c r="Z646" i="18" s="1"/>
  <c r="T646" i="18" a="1"/>
  <c r="T646" i="18" s="1"/>
  <c r="Y646" i="18" a="1"/>
  <c r="Y646" i="18" s="1"/>
  <c r="S646" i="18" a="1"/>
  <c r="S646" i="18" s="1"/>
  <c r="T788" i="18" a="1"/>
  <c r="T788" i="18" s="1"/>
  <c r="Z788" i="18" a="1"/>
  <c r="Z788" i="18" s="1"/>
  <c r="S788" i="18" a="1"/>
  <c r="S788" i="18" s="1"/>
  <c r="Y788" i="18" a="1"/>
  <c r="Y788" i="18" s="1"/>
  <c r="Z725" i="18" a="1"/>
  <c r="Z725" i="18" s="1"/>
  <c r="S725" i="18" a="1"/>
  <c r="S725" i="18" s="1"/>
  <c r="T725" i="18" a="1"/>
  <c r="T725" i="18" s="1"/>
  <c r="Y725" i="18" a="1"/>
  <c r="Y725" i="18" s="1"/>
  <c r="Z653" i="18" a="1"/>
  <c r="Z653" i="18" s="1"/>
  <c r="T653" i="18" a="1"/>
  <c r="T653" i="18" s="1"/>
  <c r="S653" i="18" a="1"/>
  <c r="S653" i="18" s="1"/>
  <c r="Y653" i="18" a="1"/>
  <c r="Y653" i="18" s="1"/>
  <c r="T512" i="18" a="1"/>
  <c r="T512" i="18" s="1"/>
  <c r="S512" i="18" a="1"/>
  <c r="S512" i="18" s="1"/>
  <c r="Y512" i="18" a="1"/>
  <c r="Y512" i="18" s="1"/>
  <c r="Z512" i="18" a="1"/>
  <c r="Z512" i="18" s="1"/>
  <c r="Z384" i="18" a="1"/>
  <c r="Z384" i="18" s="1"/>
  <c r="Y384" i="18" a="1"/>
  <c r="Y384" i="18" s="1"/>
  <c r="T384" i="18" a="1"/>
  <c r="T384" i="18" s="1"/>
  <c r="S384" i="18" a="1"/>
  <c r="S384" i="18" s="1"/>
  <c r="T311" i="18" a="1"/>
  <c r="T311" i="18" s="1"/>
  <c r="Y311" i="18" a="1"/>
  <c r="Y311" i="18" s="1"/>
  <c r="S311" i="18" a="1"/>
  <c r="S311" i="18" s="1"/>
  <c r="Z311" i="18" a="1"/>
  <c r="Z311" i="18" s="1"/>
  <c r="S254" i="18" a="1"/>
  <c r="S254" i="18" s="1"/>
  <c r="T254" i="18" a="1"/>
  <c r="T254" i="18" s="1"/>
  <c r="Y254" i="18" a="1"/>
  <c r="Y254" i="18" s="1"/>
  <c r="Z254" i="18" a="1"/>
  <c r="Z254" i="18" s="1"/>
  <c r="S831" i="18" a="1"/>
  <c r="S831" i="18" s="1"/>
  <c r="T831" i="18" a="1"/>
  <c r="T831" i="18" s="1"/>
  <c r="Z831" i="18" a="1"/>
  <c r="Z831" i="18" s="1"/>
  <c r="Y831" i="18" a="1"/>
  <c r="Y831" i="18" s="1"/>
  <c r="Y738" i="18" a="1"/>
  <c r="Y738" i="18" s="1"/>
  <c r="Z738" i="18" a="1"/>
  <c r="Z738" i="18" s="1"/>
  <c r="S738" i="18" a="1"/>
  <c r="S738" i="18" s="1"/>
  <c r="T738" i="18" a="1"/>
  <c r="T738" i="18" s="1"/>
  <c r="Y519" i="18" a="1"/>
  <c r="Y519" i="18" s="1"/>
  <c r="Z519" i="18" a="1"/>
  <c r="Z519" i="18" s="1"/>
  <c r="S519" i="18" a="1"/>
  <c r="S519" i="18" s="1"/>
  <c r="T519" i="18" a="1"/>
  <c r="T519" i="18" s="1"/>
  <c r="S456" i="18" a="1"/>
  <c r="S456" i="18" s="1"/>
  <c r="Z456" i="18" a="1"/>
  <c r="Z456" i="18" s="1"/>
  <c r="T456" i="18" a="1"/>
  <c r="T456" i="18" s="1"/>
  <c r="Y456" i="18" a="1"/>
  <c r="Y456" i="18" s="1"/>
  <c r="T376" i="18" a="1"/>
  <c r="T376" i="18" s="1"/>
  <c r="Z376" i="18" a="1"/>
  <c r="Z376" i="18" s="1"/>
  <c r="S376" i="18" a="1"/>
  <c r="S376" i="18" s="1"/>
  <c r="Y376" i="18" a="1"/>
  <c r="Y376" i="18" s="1"/>
  <c r="Y240" i="18" a="1"/>
  <c r="Y240" i="18" s="1"/>
  <c r="Z240" i="18" a="1"/>
  <c r="Z240" i="18" s="1"/>
  <c r="T240" i="18" a="1"/>
  <c r="T240" i="18" s="1"/>
  <c r="S240" i="18" a="1"/>
  <c r="S240" i="18" s="1"/>
  <c r="T871" i="18" a="1"/>
  <c r="T871" i="18" s="1"/>
  <c r="Z871" i="18" a="1"/>
  <c r="Z871" i="18" s="1"/>
  <c r="S871" i="18" a="1"/>
  <c r="S871" i="18" s="1"/>
  <c r="Y871" i="18" a="1"/>
  <c r="Y871" i="18" s="1"/>
  <c r="T835" i="18" a="1"/>
  <c r="T835" i="18" s="1"/>
  <c r="S835" i="18" a="1"/>
  <c r="S835" i="18" s="1"/>
  <c r="Y835" i="18" a="1"/>
  <c r="Y835" i="18" s="1"/>
  <c r="Z835" i="18" a="1"/>
  <c r="Z835" i="18" s="1"/>
  <c r="Z802" i="18" a="1"/>
  <c r="Z802" i="18" s="1"/>
  <c r="T802" i="18" a="1"/>
  <c r="T802" i="18" s="1"/>
  <c r="Y802" i="18" a="1"/>
  <c r="Y802" i="18" s="1"/>
  <c r="S802" i="18" a="1"/>
  <c r="S802" i="18" s="1"/>
  <c r="S771" i="18" a="1"/>
  <c r="S771" i="18" s="1"/>
  <c r="Y771" i="18" a="1"/>
  <c r="Y771" i="18" s="1"/>
  <c r="Z771" i="18" a="1"/>
  <c r="Z771" i="18" s="1"/>
  <c r="T771" i="18" a="1"/>
  <c r="T771" i="18" s="1"/>
  <c r="Z744" i="18" a="1"/>
  <c r="Z744" i="18" s="1"/>
  <c r="Y744" i="18" a="1"/>
  <c r="Y744" i="18" s="1"/>
  <c r="T744" i="18" a="1"/>
  <c r="T744" i="18" s="1"/>
  <c r="S744" i="18" a="1"/>
  <c r="S744" i="18" s="1"/>
  <c r="S681" i="18" a="1"/>
  <c r="S681" i="18" s="1"/>
  <c r="Z681" i="18" a="1"/>
  <c r="Z681" i="18" s="1"/>
  <c r="T681" i="18" a="1"/>
  <c r="T681" i="18" s="1"/>
  <c r="Y681" i="18" a="1"/>
  <c r="Y681" i="18" s="1"/>
  <c r="S652" i="18" a="1"/>
  <c r="S652" i="18" s="1"/>
  <c r="T652" i="18" a="1"/>
  <c r="T652" i="18" s="1"/>
  <c r="Y652" i="18" a="1"/>
  <c r="Y652" i="18" s="1"/>
  <c r="Z652" i="18" a="1"/>
  <c r="Z652" i="18" s="1"/>
  <c r="T583" i="18" a="1"/>
  <c r="T583" i="18" s="1"/>
  <c r="Y583" i="18" a="1"/>
  <c r="Y583" i="18" s="1"/>
  <c r="Z583" i="18" a="1"/>
  <c r="Z583" i="18" s="1"/>
  <c r="S583" i="18" a="1"/>
  <c r="S583" i="18" s="1"/>
  <c r="S518" i="18" a="1"/>
  <c r="S518" i="18" s="1"/>
  <c r="Z518" i="18" a="1"/>
  <c r="Z518" i="18" s="1"/>
  <c r="Y518" i="18" a="1"/>
  <c r="Y518" i="18" s="1"/>
  <c r="T518" i="18" a="1"/>
  <c r="T518" i="18" s="1"/>
  <c r="Z491" i="18" a="1"/>
  <c r="Z491" i="18" s="1"/>
  <c r="T491" i="18" a="1"/>
  <c r="T491" i="18" s="1"/>
  <c r="Y491" i="18" a="1"/>
  <c r="Y491" i="18" s="1"/>
  <c r="S491" i="18" a="1"/>
  <c r="S491" i="18" s="1"/>
  <c r="S463" i="18" a="1"/>
  <c r="S463" i="18" s="1"/>
  <c r="Z463" i="18" a="1"/>
  <c r="Z463" i="18" s="1"/>
  <c r="T463" i="18" a="1"/>
  <c r="T463" i="18" s="1"/>
  <c r="Y463" i="18" a="1"/>
  <c r="Y463" i="18" s="1"/>
  <c r="S412" i="18" a="1"/>
  <c r="S412" i="18" s="1"/>
  <c r="Y412" i="18" a="1"/>
  <c r="Y412" i="18" s="1"/>
  <c r="Z412" i="18" a="1"/>
  <c r="Z412" i="18" s="1"/>
  <c r="T412" i="18" a="1"/>
  <c r="T412" i="18" s="1"/>
  <c r="Z398" i="18" a="1"/>
  <c r="Z398" i="18" s="1"/>
  <c r="Y398" i="18" a="1"/>
  <c r="Y398" i="18" s="1"/>
  <c r="T398" i="18" a="1"/>
  <c r="T398" i="18" s="1"/>
  <c r="S398" i="18" a="1"/>
  <c r="S398" i="18" s="1"/>
  <c r="S362" i="18" a="1"/>
  <c r="S362" i="18" s="1"/>
  <c r="Y362" i="18" a="1"/>
  <c r="Y362" i="18" s="1"/>
  <c r="Z362" i="18" a="1"/>
  <c r="Z362" i="18" s="1"/>
  <c r="T362" i="18" a="1"/>
  <c r="T362" i="18" s="1"/>
  <c r="S188" i="18" a="1"/>
  <c r="S188" i="18" s="1"/>
  <c r="Z188" i="18" a="1"/>
  <c r="Z188" i="18" s="1"/>
  <c r="T188" i="18" a="1"/>
  <c r="T188" i="18" s="1"/>
  <c r="Y188" i="18" a="1"/>
  <c r="Y188" i="18" s="1"/>
  <c r="Z158" i="18" a="1"/>
  <c r="Z158" i="18" s="1"/>
  <c r="Y158" i="18" a="1"/>
  <c r="Y158" i="18" s="1"/>
  <c r="T158" i="18" a="1"/>
  <c r="T158" i="18" s="1"/>
  <c r="S158" i="18" a="1"/>
  <c r="S158" i="18" s="1"/>
  <c r="Z41" i="18" a="1"/>
  <c r="Z41" i="18" s="1"/>
  <c r="S41" i="18" a="1"/>
  <c r="S41" i="18" s="1"/>
  <c r="T41" i="18" a="1"/>
  <c r="T41" i="18" s="1"/>
  <c r="Y41" i="18" a="1"/>
  <c r="Y41" i="18" s="1"/>
  <c r="T46" i="18" a="1"/>
  <c r="T46" i="18" s="1"/>
  <c r="Y46" i="18" a="1"/>
  <c r="Y46" i="18" s="1"/>
  <c r="Z46" i="18" a="1"/>
  <c r="Z46" i="18" s="1"/>
  <c r="S46" i="18" a="1"/>
  <c r="S46" i="18" s="1"/>
  <c r="Z811" i="18" a="1"/>
  <c r="Z811" i="18" s="1"/>
  <c r="Y811" i="18" a="1"/>
  <c r="Y811" i="18" s="1"/>
  <c r="S811" i="18" a="1"/>
  <c r="S811" i="18" s="1"/>
  <c r="T811" i="18" a="1"/>
  <c r="T811" i="18" s="1"/>
  <c r="Z101" i="18" a="1"/>
  <c r="Z101" i="18" s="1"/>
  <c r="S101" i="18" a="1"/>
  <c r="S101" i="18" s="1"/>
  <c r="Y101" i="18" a="1"/>
  <c r="Y101" i="18" s="1"/>
  <c r="T101" i="18" a="1"/>
  <c r="T101" i="18" s="1"/>
  <c r="Y856" i="18" a="1"/>
  <c r="Y856" i="18" s="1"/>
  <c r="Z856" i="18" a="1"/>
  <c r="Z856" i="18" s="1"/>
  <c r="S856" i="18" a="1"/>
  <c r="S856" i="18" s="1"/>
  <c r="T856" i="18" a="1"/>
  <c r="T856" i="18" s="1"/>
  <c r="Z842" i="18" a="1"/>
  <c r="Z842" i="18" s="1"/>
  <c r="Y842" i="18" a="1"/>
  <c r="Y842" i="18" s="1"/>
  <c r="T842" i="18" a="1"/>
  <c r="T842" i="18" s="1"/>
  <c r="S842" i="18" a="1"/>
  <c r="S842" i="18" s="1"/>
  <c r="T794" i="18" a="1"/>
  <c r="T794" i="18" s="1"/>
  <c r="S794" i="18" a="1"/>
  <c r="S794" i="18" s="1"/>
  <c r="Z794" i="18" a="1"/>
  <c r="Z794" i="18" s="1"/>
  <c r="Y794" i="18" a="1"/>
  <c r="Y794" i="18" s="1"/>
  <c r="T701" i="18" a="1"/>
  <c r="T701" i="18" s="1"/>
  <c r="Z701" i="18" a="1"/>
  <c r="Z701" i="18" s="1"/>
  <c r="Y701" i="18" a="1"/>
  <c r="Y701" i="18" s="1"/>
  <c r="S701" i="18" a="1"/>
  <c r="S701" i="18" s="1"/>
  <c r="Y638" i="18" a="1"/>
  <c r="Y638" i="18" s="1"/>
  <c r="T638" i="18" a="1"/>
  <c r="T638" i="18" s="1"/>
  <c r="S638" i="18" a="1"/>
  <c r="S638" i="18" s="1"/>
  <c r="Z638" i="18" a="1"/>
  <c r="Z638" i="18" s="1"/>
  <c r="S618" i="18" a="1"/>
  <c r="S618" i="18" s="1"/>
  <c r="Z618" i="18" a="1"/>
  <c r="Z618" i="18" s="1"/>
  <c r="T618" i="18" a="1"/>
  <c r="T618" i="18" s="1"/>
  <c r="Y618" i="18" a="1"/>
  <c r="Y618" i="18" s="1"/>
  <c r="Z576" i="18" a="1"/>
  <c r="Z576" i="18" s="1"/>
  <c r="T576" i="18" a="1"/>
  <c r="T576" i="18" s="1"/>
  <c r="S576" i="18" a="1"/>
  <c r="S576" i="18" s="1"/>
  <c r="Y576" i="18" a="1"/>
  <c r="Y576" i="18" s="1"/>
  <c r="T547" i="18" a="1"/>
  <c r="T547" i="18" s="1"/>
  <c r="Z547" i="18" a="1"/>
  <c r="Z547" i="18" s="1"/>
  <c r="Y547" i="18" a="1"/>
  <c r="Y547" i="18" s="1"/>
  <c r="S547" i="18" a="1"/>
  <c r="S547" i="18" s="1"/>
  <c r="S477" i="18" a="1"/>
  <c r="S477" i="18" s="1"/>
  <c r="Z477" i="18" a="1"/>
  <c r="Z477" i="18" s="1"/>
  <c r="T477" i="18" a="1"/>
  <c r="T477" i="18" s="1"/>
  <c r="Y477" i="18" a="1"/>
  <c r="Y477" i="18" s="1"/>
  <c r="S426" i="18" a="1"/>
  <c r="S426" i="18" s="1"/>
  <c r="Y426" i="18" a="1"/>
  <c r="Y426" i="18" s="1"/>
  <c r="T426" i="18" a="1"/>
  <c r="T426" i="18" s="1"/>
  <c r="Z426" i="18" a="1"/>
  <c r="Z426" i="18" s="1"/>
  <c r="Y382" i="18" a="1"/>
  <c r="Y382" i="18" s="1"/>
  <c r="Z382" i="18" a="1"/>
  <c r="Z382" i="18" s="1"/>
  <c r="T382" i="18" a="1"/>
  <c r="T382" i="18" s="1"/>
  <c r="S382" i="18" a="1"/>
  <c r="S382" i="18" s="1"/>
  <c r="T354" i="18" a="1"/>
  <c r="T354" i="18" s="1"/>
  <c r="Y354" i="18" a="1"/>
  <c r="Y354" i="18" s="1"/>
  <c r="Z354" i="18" a="1"/>
  <c r="Z354" i="18" s="1"/>
  <c r="S354" i="18" a="1"/>
  <c r="S354" i="18" s="1"/>
  <c r="T340" i="18" a="1"/>
  <c r="T340" i="18" s="1"/>
  <c r="Z340" i="18" a="1"/>
  <c r="Z340" i="18" s="1"/>
  <c r="S340" i="18" a="1"/>
  <c r="S340" i="18" s="1"/>
  <c r="Y340" i="18" a="1"/>
  <c r="Y340" i="18" s="1"/>
  <c r="T309" i="18" a="1"/>
  <c r="T309" i="18" s="1"/>
  <c r="S309" i="18" a="1"/>
  <c r="S309" i="18" s="1"/>
  <c r="Y309" i="18" a="1"/>
  <c r="Y309" i="18" s="1"/>
  <c r="Z309" i="18" a="1"/>
  <c r="Z309" i="18" s="1"/>
  <c r="Z295" i="18" a="1"/>
  <c r="Z295" i="18" s="1"/>
  <c r="S295" i="18" a="1"/>
  <c r="S295" i="18" s="1"/>
  <c r="T295" i="18" a="1"/>
  <c r="T295" i="18" s="1"/>
  <c r="Y295" i="18" a="1"/>
  <c r="Y295" i="18" s="1"/>
  <c r="Z267" i="18" a="1"/>
  <c r="Z267" i="18" s="1"/>
  <c r="Y267" i="18" a="1"/>
  <c r="Y267" i="18" s="1"/>
  <c r="S267" i="18" a="1"/>
  <c r="S267" i="18" s="1"/>
  <c r="T267" i="18" a="1"/>
  <c r="T267" i="18" s="1"/>
  <c r="Y211" i="18" a="1"/>
  <c r="Y211" i="18" s="1"/>
  <c r="T211" i="18" a="1"/>
  <c r="T211" i="18" s="1"/>
  <c r="S211" i="18" a="1"/>
  <c r="S211" i="18" s="1"/>
  <c r="Z211" i="18" a="1"/>
  <c r="Z211" i="18" s="1"/>
  <c r="Z130" i="18" a="1"/>
  <c r="Z130" i="18" s="1"/>
  <c r="S130" i="18" a="1"/>
  <c r="S130" i="18" s="1"/>
  <c r="T130" i="18" a="1"/>
  <c r="T130" i="18" s="1"/>
  <c r="Y130" i="18" a="1"/>
  <c r="Y130" i="18" s="1"/>
  <c r="Y99" i="18" a="1"/>
  <c r="Y99" i="18" s="1"/>
  <c r="Z99" i="18" a="1"/>
  <c r="Z99" i="18" s="1"/>
  <c r="T99" i="18" a="1"/>
  <c r="T99" i="18" s="1"/>
  <c r="S99" i="18" a="1"/>
  <c r="S99" i="18" s="1"/>
  <c r="S84" i="18" a="1"/>
  <c r="S84" i="18" s="1"/>
  <c r="Y84" i="18" a="1"/>
  <c r="Y84" i="18" s="1"/>
  <c r="Z84" i="18" a="1"/>
  <c r="Z84" i="18" s="1"/>
  <c r="T84" i="18" a="1"/>
  <c r="T84" i="18" s="1"/>
  <c r="Z71" i="18" a="1"/>
  <c r="Z71" i="18" s="1"/>
  <c r="Y71" i="18" a="1"/>
  <c r="Y71" i="18" s="1"/>
  <c r="T71" i="18" a="1"/>
  <c r="T71" i="18" s="1"/>
  <c r="S71" i="18" a="1"/>
  <c r="S71" i="18" s="1"/>
  <c r="Y12" i="18" a="1"/>
  <c r="Y12" i="18" s="1"/>
  <c r="S12" i="18" a="1"/>
  <c r="S12" i="18" s="1"/>
  <c r="T12" i="18" a="1"/>
  <c r="T12" i="18" s="1"/>
  <c r="Z12" i="18" a="1"/>
  <c r="Z12" i="18" s="1"/>
  <c r="S556" i="18" a="1"/>
  <c r="S556" i="18" s="1"/>
  <c r="T556" i="18" a="1"/>
  <c r="T556" i="18" s="1"/>
  <c r="Z556" i="18" a="1"/>
  <c r="Z556" i="18" s="1"/>
  <c r="Y556" i="18" a="1"/>
  <c r="Y556" i="18" s="1"/>
  <c r="Z654" i="18" a="1"/>
  <c r="Z654" i="18" s="1"/>
  <c r="S654" i="18" a="1"/>
  <c r="S654" i="18" s="1"/>
  <c r="T654" i="18" a="1"/>
  <c r="T654" i="18" s="1"/>
  <c r="Y654" i="18" a="1"/>
  <c r="Y654" i="18" s="1"/>
  <c r="S826" i="18" a="1"/>
  <c r="S826" i="18" s="1"/>
  <c r="Z826" i="18" a="1"/>
  <c r="Z826" i="18" s="1"/>
  <c r="T826" i="18" a="1"/>
  <c r="T826" i="18" s="1"/>
  <c r="Y826" i="18" a="1"/>
  <c r="Y826" i="18" s="1"/>
  <c r="S318" i="18" a="1"/>
  <c r="S318" i="18" s="1"/>
  <c r="T318" i="18" a="1"/>
  <c r="T318" i="18" s="1"/>
  <c r="Y318" i="18" a="1"/>
  <c r="Y318" i="18" s="1"/>
  <c r="Z318" i="18" a="1"/>
  <c r="Z318" i="18" s="1"/>
  <c r="T133" i="18" a="1"/>
  <c r="T133" i="18" s="1"/>
  <c r="Z133" i="18" a="1"/>
  <c r="Z133" i="18" s="1"/>
  <c r="S133" i="18" a="1"/>
  <c r="S133" i="18" s="1"/>
  <c r="Y133" i="18" a="1"/>
  <c r="Y133" i="18" s="1"/>
  <c r="T66" i="18" a="1"/>
  <c r="T66" i="18" s="1"/>
  <c r="S66" i="18" a="1"/>
  <c r="S66" i="18" s="1"/>
  <c r="Y66" i="18" a="1"/>
  <c r="Y66" i="18" s="1"/>
  <c r="Z66" i="18" a="1"/>
  <c r="Z66" i="18" s="1"/>
  <c r="S892" i="18" a="1"/>
  <c r="S892" i="18" s="1"/>
  <c r="Y892" i="18" a="1"/>
  <c r="Y892" i="18" s="1"/>
  <c r="Z892" i="18" a="1"/>
  <c r="Z892" i="18" s="1"/>
  <c r="T892" i="18" a="1"/>
  <c r="T892" i="18" s="1"/>
  <c r="T885" i="18" a="1"/>
  <c r="T885" i="18" s="1"/>
  <c r="Z885" i="18" a="1"/>
  <c r="Z885" i="18" s="1"/>
  <c r="S885" i="18" a="1"/>
  <c r="S885" i="18" s="1"/>
  <c r="Y885" i="18" a="1"/>
  <c r="Y885" i="18" s="1"/>
  <c r="Z877" i="18" a="1"/>
  <c r="Z877" i="18" s="1"/>
  <c r="Y877" i="18" a="1"/>
  <c r="Y877" i="18" s="1"/>
  <c r="S877" i="18" a="1"/>
  <c r="S877" i="18" s="1"/>
  <c r="T877" i="18" a="1"/>
  <c r="T877" i="18" s="1"/>
  <c r="S870" i="18" a="1"/>
  <c r="S870" i="18" s="1"/>
  <c r="Z870" i="18" a="1"/>
  <c r="Z870" i="18" s="1"/>
  <c r="T870" i="18" a="1"/>
  <c r="T870" i="18" s="1"/>
  <c r="Y870" i="18" a="1"/>
  <c r="Y870" i="18" s="1"/>
  <c r="T848" i="18" a="1"/>
  <c r="T848" i="18" s="1"/>
  <c r="Y848" i="18" a="1"/>
  <c r="Y848" i="18" s="1"/>
  <c r="S848" i="18" a="1"/>
  <c r="S848" i="18" s="1"/>
  <c r="Z848" i="18" a="1"/>
  <c r="Z848" i="18" s="1"/>
  <c r="Y833" i="18" a="1"/>
  <c r="Y833" i="18" s="1"/>
  <c r="Z833" i="18" a="1"/>
  <c r="Z833" i="18" s="1"/>
  <c r="T833" i="18" a="1"/>
  <c r="T833" i="18" s="1"/>
  <c r="S833" i="18" a="1"/>
  <c r="S833" i="18" s="1"/>
  <c r="Y816" i="18" a="1"/>
  <c r="Y816" i="18" s="1"/>
  <c r="T816" i="18" a="1"/>
  <c r="T816" i="18" s="1"/>
  <c r="Z816" i="18" a="1"/>
  <c r="Z816" i="18" s="1"/>
  <c r="S816" i="18" a="1"/>
  <c r="S816" i="18" s="1"/>
  <c r="Z809" i="18" a="1"/>
  <c r="Z809" i="18" s="1"/>
  <c r="S809" i="18" a="1"/>
  <c r="S809" i="18" s="1"/>
  <c r="T809" i="18" a="1"/>
  <c r="T809" i="18" s="1"/>
  <c r="Y809" i="18" a="1"/>
  <c r="Y809" i="18" s="1"/>
  <c r="Z891" i="18" a="1"/>
  <c r="Z891" i="18" s="1"/>
  <c r="Y891" i="18" a="1"/>
  <c r="Y891" i="18" s="1"/>
  <c r="T891" i="18" a="1"/>
  <c r="T891" i="18" s="1"/>
  <c r="S891" i="18" a="1"/>
  <c r="S891" i="18" s="1"/>
  <c r="T862" i="18" a="1"/>
  <c r="T862" i="18" s="1"/>
  <c r="S862" i="18" a="1"/>
  <c r="S862" i="18" s="1"/>
  <c r="Y862" i="18" a="1"/>
  <c r="Y862" i="18" s="1"/>
  <c r="Z862" i="18" a="1"/>
  <c r="Z862" i="18" s="1"/>
  <c r="Z855" i="18" a="1"/>
  <c r="Z855" i="18" s="1"/>
  <c r="S855" i="18" a="1"/>
  <c r="S855" i="18" s="1"/>
  <c r="T855" i="18" a="1"/>
  <c r="T855" i="18" s="1"/>
  <c r="Y855" i="18" a="1"/>
  <c r="Y855" i="18" s="1"/>
  <c r="Z841" i="18" a="1"/>
  <c r="Z841" i="18" s="1"/>
  <c r="Y841" i="18" a="1"/>
  <c r="Y841" i="18" s="1"/>
  <c r="T841" i="18" a="1"/>
  <c r="T841" i="18" s="1"/>
  <c r="S841" i="18" a="1"/>
  <c r="S841" i="18" s="1"/>
  <c r="Z832" i="18" a="1"/>
  <c r="Z832" i="18" s="1"/>
  <c r="Y832" i="18" a="1"/>
  <c r="Y832" i="18" s="1"/>
  <c r="S832" i="18" a="1"/>
  <c r="S832" i="18" s="1"/>
  <c r="T832" i="18" a="1"/>
  <c r="T832" i="18" s="1"/>
  <c r="Z823" i="18" a="1"/>
  <c r="Z823" i="18" s="1"/>
  <c r="S823" i="18" a="1"/>
  <c r="S823" i="18" s="1"/>
  <c r="T823" i="18" a="1"/>
  <c r="T823" i="18" s="1"/>
  <c r="Y823" i="18" a="1"/>
  <c r="Y823" i="18" s="1"/>
  <c r="Z793" i="18" a="1"/>
  <c r="Z793" i="18" s="1"/>
  <c r="T793" i="18" a="1"/>
  <c r="T793" i="18" s="1"/>
  <c r="Y793" i="18" a="1"/>
  <c r="Y793" i="18" s="1"/>
  <c r="S793" i="18" a="1"/>
  <c r="S793" i="18" s="1"/>
  <c r="Z784" i="18" a="1"/>
  <c r="Z784" i="18" s="1"/>
  <c r="T784" i="18" a="1"/>
  <c r="T784" i="18" s="1"/>
  <c r="Y784" i="18" a="1"/>
  <c r="Y784" i="18" s="1"/>
  <c r="S784" i="18" a="1"/>
  <c r="S784" i="18" s="1"/>
  <c r="Z776" i="18" a="1"/>
  <c r="Z776" i="18" s="1"/>
  <c r="Y776" i="18" a="1"/>
  <c r="Y776" i="18" s="1"/>
  <c r="S776" i="18" a="1"/>
  <c r="S776" i="18" s="1"/>
  <c r="T776" i="18" a="1"/>
  <c r="T776" i="18" s="1"/>
  <c r="T755" i="18" a="1"/>
  <c r="T755" i="18" s="1"/>
  <c r="Z755" i="18" a="1"/>
  <c r="Z755" i="18" s="1"/>
  <c r="S755" i="18" a="1"/>
  <c r="S755" i="18" s="1"/>
  <c r="Y755" i="18" a="1"/>
  <c r="Y755" i="18" s="1"/>
  <c r="Y715" i="18" a="1"/>
  <c r="Y715" i="18" s="1"/>
  <c r="S715" i="18" a="1"/>
  <c r="S715" i="18" s="1"/>
  <c r="Z715" i="18" a="1"/>
  <c r="Z715" i="18" s="1"/>
  <c r="T715" i="18" a="1"/>
  <c r="T715" i="18" s="1"/>
  <c r="T706" i="18" a="1"/>
  <c r="T706" i="18" s="1"/>
  <c r="Z706" i="18" a="1"/>
  <c r="Z706" i="18" s="1"/>
  <c r="S706" i="18" a="1"/>
  <c r="S706" i="18" s="1"/>
  <c r="Y706" i="18" a="1"/>
  <c r="Y706" i="18" s="1"/>
  <c r="Y700" i="18" a="1"/>
  <c r="Y700" i="18" s="1"/>
  <c r="Z700" i="18" a="1"/>
  <c r="Z700" i="18" s="1"/>
  <c r="S700" i="18" a="1"/>
  <c r="S700" i="18" s="1"/>
  <c r="T700" i="18" a="1"/>
  <c r="T700" i="18" s="1"/>
  <c r="T672" i="18" a="1"/>
  <c r="T672" i="18" s="1"/>
  <c r="Y672" i="18" a="1"/>
  <c r="Y672" i="18" s="1"/>
  <c r="Z672" i="18" a="1"/>
  <c r="Z672" i="18" s="1"/>
  <c r="S672" i="18" a="1"/>
  <c r="S672" i="18" s="1"/>
  <c r="Z664" i="18" a="1"/>
  <c r="Z664" i="18" s="1"/>
  <c r="T664" i="18" a="1"/>
  <c r="T664" i="18" s="1"/>
  <c r="Y664" i="18" a="1"/>
  <c r="Y664" i="18" s="1"/>
  <c r="S664" i="18" a="1"/>
  <c r="S664" i="18" s="1"/>
  <c r="S643" i="18" a="1"/>
  <c r="S643" i="18" s="1"/>
  <c r="T643" i="18" a="1"/>
  <c r="T643" i="18" s="1"/>
  <c r="Y643" i="18" a="1"/>
  <c r="Y643" i="18" s="1"/>
  <c r="Z643" i="18" a="1"/>
  <c r="Z643" i="18" s="1"/>
  <c r="T636" i="18" a="1"/>
  <c r="T636" i="18" s="1"/>
  <c r="Z636" i="18" a="1"/>
  <c r="Z636" i="18" s="1"/>
  <c r="S636" i="18" a="1"/>
  <c r="S636" i="18" s="1"/>
  <c r="Y636" i="18" a="1"/>
  <c r="Y636" i="18" s="1"/>
  <c r="T630" i="18" a="1"/>
  <c r="T630" i="18" s="1"/>
  <c r="Y630" i="18" a="1"/>
  <c r="Y630" i="18" s="1"/>
  <c r="Z630" i="18" a="1"/>
  <c r="Z630" i="18" s="1"/>
  <c r="S630" i="18" a="1"/>
  <c r="S630" i="18" s="1"/>
  <c r="S623" i="18" a="1"/>
  <c r="S623" i="18" s="1"/>
  <c r="Z623" i="18" a="1"/>
  <c r="Z623" i="18" s="1"/>
  <c r="T623" i="18" a="1"/>
  <c r="T623" i="18" s="1"/>
  <c r="Y623" i="18" a="1"/>
  <c r="Y623" i="18" s="1"/>
  <c r="T581" i="18" a="1"/>
  <c r="T581" i="18" s="1"/>
  <c r="S581" i="18" a="1"/>
  <c r="S581" i="18" s="1"/>
  <c r="Z581" i="18" a="1"/>
  <c r="Z581" i="18" s="1"/>
  <c r="Y581" i="18" a="1"/>
  <c r="Y581" i="18" s="1"/>
  <c r="S575" i="18" a="1"/>
  <c r="S575" i="18" s="1"/>
  <c r="T575" i="18" a="1"/>
  <c r="T575" i="18" s="1"/>
  <c r="Z575" i="18" a="1"/>
  <c r="Z575" i="18" s="1"/>
  <c r="Y575" i="18" a="1"/>
  <c r="Y575" i="18" s="1"/>
  <c r="Z567" i="18" a="1"/>
  <c r="Z567" i="18" s="1"/>
  <c r="T567" i="18" a="1"/>
  <c r="T567" i="18" s="1"/>
  <c r="Y567" i="18" a="1"/>
  <c r="Y567" i="18" s="1"/>
  <c r="S567" i="18" a="1"/>
  <c r="S567" i="18" s="1"/>
  <c r="T554" i="18" a="1"/>
  <c r="T554" i="18" s="1"/>
  <c r="Z554" i="18" a="1"/>
  <c r="Z554" i="18" s="1"/>
  <c r="S554" i="18" a="1"/>
  <c r="S554" i="18" s="1"/>
  <c r="Y554" i="18" a="1"/>
  <c r="Y554" i="18" s="1"/>
  <c r="S546" i="18" a="1"/>
  <c r="S546" i="18" s="1"/>
  <c r="Y546" i="18" a="1"/>
  <c r="Y546" i="18" s="1"/>
  <c r="Z546" i="18" a="1"/>
  <c r="Z546" i="18" s="1"/>
  <c r="T546" i="18" a="1"/>
  <c r="T546" i="18" s="1"/>
  <c r="Z532" i="18" a="1"/>
  <c r="Z532" i="18" s="1"/>
  <c r="Y532" i="18" a="1"/>
  <c r="Y532" i="18" s="1"/>
  <c r="T532" i="18" a="1"/>
  <c r="T532" i="18" s="1"/>
  <c r="S532" i="18" a="1"/>
  <c r="S532" i="18" s="1"/>
  <c r="T496" i="18" a="1"/>
  <c r="T496" i="18" s="1"/>
  <c r="S496" i="18" a="1"/>
  <c r="S496" i="18" s="1"/>
  <c r="Z496" i="18" a="1"/>
  <c r="Z496" i="18" s="1"/>
  <c r="Y496" i="18" a="1"/>
  <c r="Y496" i="18" s="1"/>
  <c r="Z476" i="18" a="1"/>
  <c r="Z476" i="18" s="1"/>
  <c r="T476" i="18" a="1"/>
  <c r="T476" i="18" s="1"/>
  <c r="Y476" i="18" a="1"/>
  <c r="Y476" i="18" s="1"/>
  <c r="S476" i="18" a="1"/>
  <c r="S476" i="18" s="1"/>
  <c r="Z454" i="18" a="1"/>
  <c r="Z454" i="18" s="1"/>
  <c r="Y454" i="18" a="1"/>
  <c r="Y454" i="18" s="1"/>
  <c r="S454" i="18" a="1"/>
  <c r="S454" i="18" s="1"/>
  <c r="T454" i="18" a="1"/>
  <c r="T454" i="18" s="1"/>
  <c r="Z438" i="18" a="1"/>
  <c r="Z438" i="18" s="1"/>
  <c r="Y438" i="18" a="1"/>
  <c r="Y438" i="18" s="1"/>
  <c r="S438" i="18" a="1"/>
  <c r="S438" i="18" s="1"/>
  <c r="T438" i="18" a="1"/>
  <c r="T438" i="18" s="1"/>
  <c r="T431" i="18" a="1"/>
  <c r="T431" i="18" s="1"/>
  <c r="Z431" i="18" a="1"/>
  <c r="Z431" i="18" s="1"/>
  <c r="Y431" i="18" a="1"/>
  <c r="Y431" i="18" s="1"/>
  <c r="S431" i="18" a="1"/>
  <c r="S431" i="18" s="1"/>
  <c r="Z417" i="18" a="1"/>
  <c r="Z417" i="18" s="1"/>
  <c r="Y417" i="18" a="1"/>
  <c r="Y417" i="18" s="1"/>
  <c r="S417" i="18" a="1"/>
  <c r="S417" i="18" s="1"/>
  <c r="T417" i="18" a="1"/>
  <c r="T417" i="18" s="1"/>
  <c r="T381" i="18" a="1"/>
  <c r="T381" i="18" s="1"/>
  <c r="S381" i="18" a="1"/>
  <c r="S381" i="18" s="1"/>
  <c r="Y381" i="18" a="1"/>
  <c r="Y381" i="18" s="1"/>
  <c r="Z381" i="18" a="1"/>
  <c r="Z381" i="18" s="1"/>
  <c r="T359" i="18" a="1"/>
  <c r="T359" i="18" s="1"/>
  <c r="Z359" i="18" a="1"/>
  <c r="Z359" i="18" s="1"/>
  <c r="Y359" i="18" a="1"/>
  <c r="Y359" i="18" s="1"/>
  <c r="S359" i="18" a="1"/>
  <c r="S359" i="18" s="1"/>
  <c r="S353" i="18" a="1"/>
  <c r="S353" i="18" s="1"/>
  <c r="Z353" i="18" a="1"/>
  <c r="Z353" i="18" s="1"/>
  <c r="Y353" i="18" a="1"/>
  <c r="Y353" i="18" s="1"/>
  <c r="T353" i="18" a="1"/>
  <c r="T353" i="18" s="1"/>
  <c r="Z345" i="18" a="1"/>
  <c r="Z345" i="18" s="1"/>
  <c r="T345" i="18" a="1"/>
  <c r="T345" i="18" s="1"/>
  <c r="Y345" i="18" a="1"/>
  <c r="Y345" i="18" s="1"/>
  <c r="S345" i="18" a="1"/>
  <c r="S345" i="18" s="1"/>
  <c r="S339" i="18" a="1"/>
  <c r="S339" i="18" s="1"/>
  <c r="T339" i="18" a="1"/>
  <c r="T339" i="18" s="1"/>
  <c r="Z339" i="18" a="1"/>
  <c r="Z339" i="18" s="1"/>
  <c r="Y339" i="18" a="1"/>
  <c r="Y339" i="18" s="1"/>
  <c r="Y333" i="18" a="1"/>
  <c r="Y333" i="18" s="1"/>
  <c r="S333" i="18" a="1"/>
  <c r="S333" i="18" s="1"/>
  <c r="T333" i="18" a="1"/>
  <c r="T333" i="18" s="1"/>
  <c r="Z333" i="18" a="1"/>
  <c r="Z333" i="18" s="1"/>
  <c r="Z315" i="18" a="1"/>
  <c r="Z315" i="18" s="1"/>
  <c r="S315" i="18" a="1"/>
  <c r="S315" i="18" s="1"/>
  <c r="T315" i="18" a="1"/>
  <c r="T315" i="18" s="1"/>
  <c r="Y315" i="18" a="1"/>
  <c r="Y315" i="18" s="1"/>
  <c r="S308" i="18" a="1"/>
  <c r="S308" i="18" s="1"/>
  <c r="T308" i="18" a="1"/>
  <c r="T308" i="18" s="1"/>
  <c r="Y308" i="18" a="1"/>
  <c r="Y308" i="18" s="1"/>
  <c r="Z308" i="18" a="1"/>
  <c r="Z308" i="18" s="1"/>
  <c r="T302" i="18" a="1"/>
  <c r="T302" i="18" s="1"/>
  <c r="Z302" i="18" a="1"/>
  <c r="Z302" i="18" s="1"/>
  <c r="Y302" i="18" a="1"/>
  <c r="Y302" i="18" s="1"/>
  <c r="S302" i="18" a="1"/>
  <c r="S302" i="18" s="1"/>
  <c r="S294" i="18" a="1"/>
  <c r="S294" i="18" s="1"/>
  <c r="T294" i="18" a="1"/>
  <c r="T294" i="18" s="1"/>
  <c r="Y294" i="18" a="1"/>
  <c r="Y294" i="18" s="1"/>
  <c r="Z294" i="18" a="1"/>
  <c r="Z294" i="18" s="1"/>
  <c r="Y273" i="18" a="1"/>
  <c r="Y273" i="18" s="1"/>
  <c r="Z273" i="18" a="1"/>
  <c r="Z273" i="18" s="1"/>
  <c r="S273" i="18" a="1"/>
  <c r="S273" i="18" s="1"/>
  <c r="T273" i="18" a="1"/>
  <c r="T273" i="18" s="1"/>
  <c r="S266" i="18" a="1"/>
  <c r="S266" i="18" s="1"/>
  <c r="Y266" i="18" a="1"/>
  <c r="Y266" i="18" s="1"/>
  <c r="T266" i="18" a="1"/>
  <c r="T266" i="18" s="1"/>
  <c r="Z266" i="18" a="1"/>
  <c r="Z266" i="18" s="1"/>
  <c r="S244" i="18" a="1"/>
  <c r="S244" i="18" s="1"/>
  <c r="Z244" i="18" a="1"/>
  <c r="Z244" i="18" s="1"/>
  <c r="T244" i="18" a="1"/>
  <c r="T244" i="18" s="1"/>
  <c r="Y244" i="18" a="1"/>
  <c r="Y244" i="18" s="1"/>
  <c r="S230" i="18" a="1"/>
  <c r="S230" i="18" s="1"/>
  <c r="Y230" i="18" a="1"/>
  <c r="Y230" i="18" s="1"/>
  <c r="Z230" i="18" a="1"/>
  <c r="Z230" i="18" s="1"/>
  <c r="T230" i="18" a="1"/>
  <c r="T230" i="18" s="1"/>
  <c r="Z216" i="18" a="1"/>
  <c r="Z216" i="18" s="1"/>
  <c r="S216" i="18" a="1"/>
  <c r="S216" i="18" s="1"/>
  <c r="Y216" i="18" a="1"/>
  <c r="Y216" i="18" s="1"/>
  <c r="T216" i="18" a="1"/>
  <c r="T216" i="18" s="1"/>
  <c r="S210" i="18" a="1"/>
  <c r="S210" i="18" s="1"/>
  <c r="Y210" i="18" a="1"/>
  <c r="Y210" i="18" s="1"/>
  <c r="Z210" i="18" a="1"/>
  <c r="Z210" i="18" s="1"/>
  <c r="T210" i="18" a="1"/>
  <c r="T210" i="18" s="1"/>
  <c r="Z201" i="18" a="1"/>
  <c r="Z201" i="18" s="1"/>
  <c r="S201" i="18" a="1"/>
  <c r="S201" i="18" s="1"/>
  <c r="T201" i="18" a="1"/>
  <c r="T201" i="18" s="1"/>
  <c r="Y201" i="18" a="1"/>
  <c r="Y201" i="18" s="1"/>
  <c r="S129" i="18" a="1"/>
  <c r="S129" i="18" s="1"/>
  <c r="Y129" i="18" a="1"/>
  <c r="Y129" i="18" s="1"/>
  <c r="Z129" i="18" a="1"/>
  <c r="Z129" i="18" s="1"/>
  <c r="T129" i="18" a="1"/>
  <c r="T129" i="18" s="1"/>
  <c r="S122" i="18" a="1"/>
  <c r="S122" i="18" s="1"/>
  <c r="Z122" i="18" a="1"/>
  <c r="Z122" i="18" s="1"/>
  <c r="T122" i="18" a="1"/>
  <c r="T122" i="18" s="1"/>
  <c r="Y122" i="18" a="1"/>
  <c r="Y122" i="18" s="1"/>
  <c r="Y98" i="18" a="1"/>
  <c r="Y98" i="18" s="1"/>
  <c r="S98" i="18" a="1"/>
  <c r="S98" i="18" s="1"/>
  <c r="T98" i="18" a="1"/>
  <c r="T98" i="18" s="1"/>
  <c r="Z98" i="18" a="1"/>
  <c r="Z98" i="18" s="1"/>
  <c r="S89" i="18" a="1"/>
  <c r="S89" i="18" s="1"/>
  <c r="Y89" i="18" a="1"/>
  <c r="Y89" i="18" s="1"/>
  <c r="Z89" i="18" a="1"/>
  <c r="Z89" i="18" s="1"/>
  <c r="T89" i="18" a="1"/>
  <c r="T89" i="18" s="1"/>
  <c r="T83" i="18" a="1"/>
  <c r="T83" i="18" s="1"/>
  <c r="Y83" i="18" a="1"/>
  <c r="Y83" i="18" s="1"/>
  <c r="Z83" i="18" a="1"/>
  <c r="Z83" i="18" s="1"/>
  <c r="S83" i="18" a="1"/>
  <c r="S83" i="18" s="1"/>
  <c r="Z70" i="18" a="1"/>
  <c r="Z70" i="18" s="1"/>
  <c r="S70" i="18" a="1"/>
  <c r="S70" i="18" s="1"/>
  <c r="T70" i="18" a="1"/>
  <c r="T70" i="18" s="1"/>
  <c r="Y70" i="18" a="1"/>
  <c r="Y70" i="18" s="1"/>
  <c r="S24" i="18" a="1"/>
  <c r="S24" i="18" s="1"/>
  <c r="T24" i="18" a="1"/>
  <c r="T24" i="18" s="1"/>
  <c r="Y24" i="18" a="1"/>
  <c r="Y24" i="18" s="1"/>
  <c r="Z24" i="18" a="1"/>
  <c r="Z24" i="18" s="1"/>
  <c r="Z709" i="18" a="1"/>
  <c r="Z709" i="18" s="1"/>
  <c r="T709" i="18" a="1"/>
  <c r="T709" i="18" s="1"/>
  <c r="Y709" i="18" a="1"/>
  <c r="Y709" i="18" s="1"/>
  <c r="S709" i="18" a="1"/>
  <c r="S709" i="18" s="1"/>
  <c r="Y21" i="18" a="1"/>
  <c r="Y21" i="18" s="1"/>
  <c r="Z21" i="18" a="1"/>
  <c r="Z21" i="18" s="1"/>
  <c r="S21" i="18" a="1"/>
  <c r="S21" i="18" s="1"/>
  <c r="T21" i="18" a="1"/>
  <c r="T21" i="18" s="1"/>
  <c r="T838" i="18" a="1"/>
  <c r="T838" i="18" s="1"/>
  <c r="Z838" i="18" a="1"/>
  <c r="Z838" i="18" s="1"/>
  <c r="Y838" i="18" a="1"/>
  <c r="Y838" i="18" s="1"/>
  <c r="S838" i="18" a="1"/>
  <c r="S838" i="18" s="1"/>
  <c r="S893" i="18" a="1"/>
  <c r="S893" i="18" s="1"/>
  <c r="Y893" i="18" a="1"/>
  <c r="Y893" i="18" s="1"/>
  <c r="Z893" i="18" a="1"/>
  <c r="Z893" i="18" s="1"/>
  <c r="T893" i="18" a="1"/>
  <c r="T893" i="18" s="1"/>
  <c r="Y790" i="18" a="1"/>
  <c r="Y790" i="18" s="1"/>
  <c r="T790" i="18" a="1"/>
  <c r="T790" i="18" s="1"/>
  <c r="Z790" i="18" a="1"/>
  <c r="Z790" i="18" s="1"/>
  <c r="S790" i="18" a="1"/>
  <c r="S790" i="18" s="1"/>
  <c r="S313" i="18" a="1"/>
  <c r="S313" i="18" s="1"/>
  <c r="Z313" i="18" a="1"/>
  <c r="Z313" i="18" s="1"/>
  <c r="Y313" i="18" a="1"/>
  <c r="Y313" i="18" s="1"/>
  <c r="T313" i="18" a="1"/>
  <c r="T313" i="18" s="1"/>
  <c r="Y193" i="18" a="1"/>
  <c r="Y193" i="18" s="1"/>
  <c r="Z193" i="18" a="1"/>
  <c r="Z193" i="18" s="1"/>
  <c r="S193" i="18" a="1"/>
  <c r="S193" i="18" s="1"/>
  <c r="T193" i="18" a="1"/>
  <c r="T193" i="18" s="1"/>
  <c r="Y180" i="18" a="1"/>
  <c r="Y180" i="18" s="1"/>
  <c r="S180" i="18" a="1"/>
  <c r="S180" i="18" s="1"/>
  <c r="Z180" i="18" a="1"/>
  <c r="Z180" i="18" s="1"/>
  <c r="T180" i="18" a="1"/>
  <c r="T180" i="18" s="1"/>
  <c r="Y53" i="18" a="1"/>
  <c r="Y53" i="18" s="1"/>
  <c r="Z53" i="18" a="1"/>
  <c r="Z53" i="18" s="1"/>
  <c r="T53" i="18" a="1"/>
  <c r="T53" i="18" s="1"/>
  <c r="S53" i="18" a="1"/>
  <c r="S53" i="18" s="1"/>
  <c r="S36" i="18" a="1"/>
  <c r="S36" i="18" s="1"/>
  <c r="T36" i="18" a="1"/>
  <c r="T36" i="18" s="1"/>
  <c r="Y36" i="18" a="1"/>
  <c r="Y36" i="18" s="1"/>
  <c r="Z36" i="18" a="1"/>
  <c r="Z36" i="18" s="1"/>
  <c r="S424" i="18" a="1"/>
  <c r="S424" i="18" s="1"/>
  <c r="T424" i="18" a="1"/>
  <c r="T424" i="18" s="1"/>
  <c r="Y424" i="18" a="1"/>
  <c r="Y424" i="18" s="1"/>
  <c r="Z424" i="18" a="1"/>
  <c r="Z424" i="18" s="1"/>
  <c r="Y521" i="18" a="1"/>
  <c r="Y521" i="18" s="1"/>
  <c r="S521" i="18" a="1"/>
  <c r="S521" i="18" s="1"/>
  <c r="Z521" i="18" a="1"/>
  <c r="Z521" i="18" s="1"/>
  <c r="T521" i="18" a="1"/>
  <c r="T521" i="18" s="1"/>
  <c r="Y713" i="18" a="1"/>
  <c r="Y713" i="18" s="1"/>
  <c r="T713" i="18" a="1"/>
  <c r="T713" i="18" s="1"/>
  <c r="Z713" i="18" a="1"/>
  <c r="Z713" i="18" s="1"/>
  <c r="S713" i="18" a="1"/>
  <c r="S713" i="18" s="1"/>
  <c r="Y694" i="18" a="1"/>
  <c r="Y694" i="18" s="1"/>
  <c r="Z694" i="18" a="1"/>
  <c r="Z694" i="18" s="1"/>
  <c r="T694" i="18" a="1"/>
  <c r="T694" i="18" s="1"/>
  <c r="S694" i="18" a="1"/>
  <c r="S694" i="18" s="1"/>
  <c r="Z209" i="18" a="1"/>
  <c r="Z209" i="18" s="1"/>
  <c r="T209" i="18" a="1"/>
  <c r="T209" i="18" s="1"/>
  <c r="Y209" i="18" a="1"/>
  <c r="Y209" i="18" s="1"/>
  <c r="S209" i="18" a="1"/>
  <c r="S209" i="18" s="1"/>
  <c r="S263" i="18" a="1"/>
  <c r="S263" i="18" s="1"/>
  <c r="T263" i="18" a="1"/>
  <c r="T263" i="18" s="1"/>
  <c r="Y263" i="18" a="1"/>
  <c r="Y263" i="18" s="1"/>
  <c r="Z263" i="18" a="1"/>
  <c r="Z263" i="18" s="1"/>
  <c r="Y234" i="18" a="1"/>
  <c r="Y234" i="18" s="1"/>
  <c r="Z234" i="18" a="1"/>
  <c r="Z234" i="18" s="1"/>
  <c r="S234" i="18" a="1"/>
  <c r="S234" i="18" s="1"/>
  <c r="T234" i="18" a="1"/>
  <c r="T234" i="18" s="1"/>
  <c r="T516" i="18" a="1"/>
  <c r="T516" i="18" s="1"/>
  <c r="Y516" i="18" a="1"/>
  <c r="Y516" i="18" s="1"/>
  <c r="S516" i="18" a="1"/>
  <c r="S516" i="18" s="1"/>
  <c r="Z516" i="18" a="1"/>
  <c r="Z516" i="18" s="1"/>
  <c r="S5" i="18" a="1"/>
  <c r="S5" i="18" s="1"/>
  <c r="W907" i="20"/>
  <c r="Z5" i="18" a="1"/>
  <c r="Z5" i="18" s="1"/>
  <c r="Y5" i="18" a="1"/>
  <c r="Y5" i="18" s="1"/>
  <c r="T5" i="18" a="1"/>
  <c r="T5" i="18" s="1"/>
  <c r="AB901" i="20"/>
  <c r="U93" i="20"/>
  <c r="U33" i="20"/>
  <c r="U898" i="20"/>
  <c r="U886" i="20"/>
  <c r="U874" i="20"/>
  <c r="U862" i="20"/>
  <c r="U850" i="20"/>
  <c r="U838" i="20"/>
  <c r="U826" i="20"/>
  <c r="U819" i="20"/>
  <c r="U807" i="20"/>
  <c r="U795" i="20"/>
  <c r="U783" i="20"/>
  <c r="U771" i="20"/>
  <c r="U759" i="20"/>
  <c r="U747" i="20"/>
  <c r="U735" i="20"/>
  <c r="U723" i="20"/>
  <c r="U711" i="20"/>
  <c r="U699" i="20"/>
  <c r="U687" i="20"/>
  <c r="U675" i="20"/>
  <c r="U651" i="20"/>
  <c r="U639" i="20"/>
  <c r="U627" i="20"/>
  <c r="U615" i="20"/>
  <c r="U603" i="20"/>
  <c r="U591" i="20"/>
  <c r="U567" i="20"/>
  <c r="U555" i="20"/>
  <c r="U543" i="20"/>
  <c r="U531" i="20"/>
  <c r="U519" i="20"/>
  <c r="U507" i="20"/>
  <c r="U471" i="20"/>
  <c r="U459" i="20"/>
  <c r="U447" i="20"/>
  <c r="U435" i="20"/>
  <c r="U423" i="20"/>
  <c r="U411" i="20"/>
  <c r="U399" i="20"/>
  <c r="U387" i="20"/>
  <c r="U375" i="20"/>
  <c r="U363" i="20"/>
  <c r="U351" i="20"/>
  <c r="U339" i="20"/>
  <c r="U303" i="20"/>
  <c r="U291" i="20"/>
  <c r="U279" i="20"/>
  <c r="U267" i="20"/>
  <c r="U255" i="20"/>
  <c r="U243" i="20"/>
  <c r="U231" i="20"/>
  <c r="U219" i="20"/>
  <c r="U207" i="20"/>
  <c r="U195" i="20"/>
  <c r="U183" i="20"/>
  <c r="U171" i="20"/>
  <c r="U159" i="20"/>
  <c r="U147" i="20"/>
  <c r="U135" i="20"/>
  <c r="U123" i="20"/>
  <c r="U111" i="20"/>
  <c r="U87" i="20"/>
  <c r="U75" i="20"/>
  <c r="U63" i="20"/>
  <c r="U15" i="20"/>
  <c r="U658" i="20"/>
  <c r="U562" i="20"/>
  <c r="U538" i="20"/>
  <c r="U526" i="20"/>
  <c r="U478" i="20"/>
  <c r="U430" i="20"/>
  <c r="U406" i="20"/>
  <c r="U370" i="20"/>
  <c r="U322" i="20"/>
  <c r="U106" i="20"/>
  <c r="U82" i="20"/>
  <c r="U70" i="20"/>
  <c r="U58" i="20"/>
  <c r="U46" i="20"/>
  <c r="U34" i="20"/>
  <c r="U888" i="20"/>
  <c r="U876" i="20"/>
  <c r="U864" i="20"/>
  <c r="U852" i="20"/>
  <c r="U840" i="20"/>
  <c r="U797" i="20"/>
  <c r="U785" i="20"/>
  <c r="U773" i="20"/>
  <c r="U761" i="20"/>
  <c r="U749" i="20"/>
  <c r="U737" i="20"/>
  <c r="U725" i="20"/>
  <c r="U713" i="20"/>
  <c r="U701" i="20"/>
  <c r="U689" i="20"/>
  <c r="U677" i="20"/>
  <c r="U665" i="20"/>
  <c r="U653" i="20"/>
  <c r="U641" i="20"/>
  <c r="U629" i="20"/>
  <c r="U617" i="20"/>
  <c r="U605" i="20"/>
  <c r="U593" i="20"/>
  <c r="U581" i="20"/>
  <c r="U569" i="20"/>
  <c r="U557" i="20"/>
  <c r="U545" i="20"/>
  <c r="U521" i="20"/>
  <c r="U509" i="20"/>
  <c r="U497" i="20"/>
  <c r="U485" i="20"/>
  <c r="U473" i="20"/>
  <c r="U461" i="20"/>
  <c r="U425" i="20"/>
  <c r="U413" i="20"/>
  <c r="U401" i="20"/>
  <c r="U389" i="20"/>
  <c r="U365" i="20"/>
  <c r="U353" i="20"/>
  <c r="U341" i="20"/>
  <c r="U329" i="20"/>
  <c r="U317" i="20"/>
  <c r="U305" i="20"/>
  <c r="U293" i="20"/>
  <c r="U281" i="20"/>
  <c r="U269" i="20"/>
  <c r="U257" i="20"/>
  <c r="U245" i="20"/>
  <c r="U233" i="20"/>
  <c r="U221" i="20"/>
  <c r="U209" i="20"/>
  <c r="U197" i="20"/>
  <c r="U185" i="20"/>
  <c r="U173" i="20"/>
  <c r="U161" i="20"/>
  <c r="U149" i="20"/>
  <c r="U137" i="20"/>
  <c r="U125" i="20"/>
  <c r="U113" i="20"/>
  <c r="U101" i="20"/>
  <c r="U89" i="20"/>
  <c r="U77" i="20"/>
  <c r="U65" i="20"/>
  <c r="U53" i="20"/>
  <c r="U41" i="20"/>
  <c r="U29" i="20"/>
  <c r="U833" i="20"/>
  <c r="U821" i="20"/>
  <c r="U766" i="20"/>
  <c r="U622" i="20"/>
  <c r="U610" i="20"/>
  <c r="U550" i="20"/>
  <c r="U502" i="20"/>
  <c r="U490" i="20"/>
  <c r="U382" i="20"/>
  <c r="U346" i="20"/>
  <c r="U334" i="20"/>
  <c r="U250" i="20"/>
  <c r="U238" i="20"/>
  <c r="U202" i="20"/>
  <c r="U190" i="20"/>
  <c r="U130" i="20"/>
  <c r="U871" i="20"/>
  <c r="U859" i="20"/>
  <c r="U823" i="20"/>
  <c r="U768" i="20"/>
  <c r="U756" i="20"/>
  <c r="U708" i="20"/>
  <c r="U684" i="20"/>
  <c r="U672" i="20"/>
  <c r="U660" i="20"/>
  <c r="U588" i="20"/>
  <c r="U576" i="20"/>
  <c r="U564" i="20"/>
  <c r="U552" i="20"/>
  <c r="U540" i="20"/>
  <c r="U528" i="20"/>
  <c r="U516" i="20"/>
  <c r="U504" i="20"/>
  <c r="U492" i="20"/>
  <c r="U480" i="20"/>
  <c r="U456" i="20"/>
  <c r="U444" i="20"/>
  <c r="U432" i="20"/>
  <c r="U420" i="20"/>
  <c r="U408" i="20"/>
  <c r="U396" i="20"/>
  <c r="U372" i="20"/>
  <c r="U360" i="20"/>
  <c r="U348" i="20"/>
  <c r="U336" i="20"/>
  <c r="U312" i="20"/>
  <c r="U300" i="20"/>
  <c r="U276" i="20"/>
  <c r="U264" i="20"/>
  <c r="U252" i="20"/>
  <c r="U240" i="20"/>
  <c r="U228" i="20"/>
  <c r="U216" i="20"/>
  <c r="U204" i="20"/>
  <c r="U180" i="20"/>
  <c r="U168" i="20"/>
  <c r="U156" i="20"/>
  <c r="U144" i="20"/>
  <c r="U132" i="20"/>
  <c r="U120" i="20"/>
  <c r="U96" i="20"/>
  <c r="U84" i="20"/>
  <c r="U72" i="20"/>
  <c r="U48" i="20"/>
  <c r="U12" i="20"/>
  <c r="U857" i="20"/>
  <c r="U754" i="20"/>
  <c r="U574" i="20"/>
  <c r="U466" i="20"/>
  <c r="U454" i="20"/>
  <c r="U298" i="20"/>
  <c r="U226" i="20"/>
  <c r="U214" i="20"/>
  <c r="U166" i="20"/>
  <c r="U94" i="20"/>
  <c r="U883" i="20"/>
  <c r="U804" i="20"/>
  <c r="U792" i="20"/>
  <c r="U744" i="20"/>
  <c r="U636" i="20"/>
  <c r="U624" i="20"/>
  <c r="U612" i="20"/>
  <c r="U878" i="20"/>
  <c r="U866" i="20"/>
  <c r="U854" i="20"/>
  <c r="U842" i="20"/>
  <c r="U830" i="20"/>
  <c r="U811" i="20"/>
  <c r="U763" i="20"/>
  <c r="U751" i="20"/>
  <c r="U739" i="20"/>
  <c r="U727" i="20"/>
  <c r="U715" i="20"/>
  <c r="U703" i="20"/>
  <c r="U691" i="20"/>
  <c r="U679" i="20"/>
  <c r="U667" i="20"/>
  <c r="U655" i="20"/>
  <c r="U643" i="20"/>
  <c r="U631" i="20"/>
  <c r="U619" i="20"/>
  <c r="U607" i="20"/>
  <c r="U595" i="20"/>
  <c r="U583" i="20"/>
  <c r="U571" i="20"/>
  <c r="U559" i="20"/>
  <c r="U547" i="20"/>
  <c r="U535" i="20"/>
  <c r="U523" i="20"/>
  <c r="U511" i="20"/>
  <c r="U499" i="20"/>
  <c r="U487" i="20"/>
  <c r="U475" i="20"/>
  <c r="U463" i="20"/>
  <c r="U451" i="20"/>
  <c r="U439" i="20"/>
  <c r="U427" i="20"/>
  <c r="U415" i="20"/>
  <c r="U403" i="20"/>
  <c r="U379" i="20"/>
  <c r="U367" i="20"/>
  <c r="U355" i="20"/>
  <c r="U343" i="20"/>
  <c r="U331" i="20"/>
  <c r="U319" i="20"/>
  <c r="U307" i="20"/>
  <c r="U283" i="20"/>
  <c r="U271" i="20"/>
  <c r="U259" i="20"/>
  <c r="U247" i="20"/>
  <c r="U235" i="20"/>
  <c r="U223" i="20"/>
  <c r="U211" i="20"/>
  <c r="U199" i="20"/>
  <c r="U187" i="20"/>
  <c r="U175" i="20"/>
  <c r="U163" i="20"/>
  <c r="U139" i="20"/>
  <c r="U127" i="20"/>
  <c r="U103" i="20"/>
  <c r="U79" i="20"/>
  <c r="U67" i="20"/>
  <c r="U55" i="20"/>
  <c r="U43" i="20"/>
  <c r="U19" i="20"/>
  <c r="U7" i="20"/>
  <c r="U900" i="20"/>
  <c r="U869" i="20"/>
  <c r="U790" i="20"/>
  <c r="U730" i="20"/>
  <c r="U694" i="20"/>
  <c r="U670" i="20"/>
  <c r="U598" i="20"/>
  <c r="U442" i="20"/>
  <c r="U418" i="20"/>
  <c r="U394" i="20"/>
  <c r="U310" i="20"/>
  <c r="U286" i="20"/>
  <c r="U274" i="20"/>
  <c r="U262" i="20"/>
  <c r="U178" i="20"/>
  <c r="U154" i="20"/>
  <c r="U118" i="20"/>
  <c r="U895" i="20"/>
  <c r="U816" i="20"/>
  <c r="U648" i="20"/>
  <c r="U600" i="20"/>
  <c r="U897" i="20"/>
  <c r="U885" i="20"/>
  <c r="U861" i="20"/>
  <c r="U849" i="20"/>
  <c r="U837" i="20"/>
  <c r="U825" i="20"/>
  <c r="U818" i="20"/>
  <c r="U806" i="20"/>
  <c r="U782" i="20"/>
  <c r="U770" i="20"/>
  <c r="U758" i="20"/>
  <c r="U746" i="20"/>
  <c r="U734" i="20"/>
  <c r="U722" i="20"/>
  <c r="U698" i="20"/>
  <c r="U686" i="20"/>
  <c r="U674" i="20"/>
  <c r="U650" i="20"/>
  <c r="U638" i="20"/>
  <c r="U626" i="20"/>
  <c r="U590" i="20"/>
  <c r="U578" i="20"/>
  <c r="U566" i="20"/>
  <c r="U542" i="20"/>
  <c r="U530" i="20"/>
  <c r="U506" i="20"/>
  <c r="U494" i="20"/>
  <c r="U470" i="20"/>
  <c r="U458" i="20"/>
  <c r="U446" i="20"/>
  <c r="U434" i="20"/>
  <c r="U410" i="20"/>
  <c r="U398" i="20"/>
  <c r="U386" i="20"/>
  <c r="U374" i="20"/>
  <c r="U362" i="20"/>
  <c r="U350" i="20"/>
  <c r="U338" i="20"/>
  <c r="U326" i="20"/>
  <c r="U302" i="20"/>
  <c r="U290" i="20"/>
  <c r="U278" i="20"/>
  <c r="U266" i="20"/>
  <c r="U254" i="20"/>
  <c r="U242" i="20"/>
  <c r="U230" i="20"/>
  <c r="U218" i="20"/>
  <c r="U206" i="20"/>
  <c r="U194" i="20"/>
  <c r="U182" i="20"/>
  <c r="U158" i="20"/>
  <c r="U146" i="20"/>
  <c r="U134" i="20"/>
  <c r="U122" i="20"/>
  <c r="U110" i="20"/>
  <c r="U86" i="20"/>
  <c r="U74" i="20"/>
  <c r="U62" i="20"/>
  <c r="U50" i="20"/>
  <c r="U38" i="20"/>
  <c r="U26" i="20"/>
  <c r="U14" i="20"/>
  <c r="U881" i="20"/>
  <c r="U706" i="20"/>
  <c r="U813" i="20"/>
  <c r="U741" i="20"/>
  <c r="U717" i="20"/>
  <c r="U681" i="20"/>
  <c r="U573" i="20"/>
  <c r="U513" i="20"/>
  <c r="U381" i="20"/>
  <c r="U369" i="20"/>
  <c r="U357" i="20"/>
  <c r="U345" i="20"/>
  <c r="U333" i="20"/>
  <c r="U249" i="20"/>
  <c r="U237" i="20"/>
  <c r="U129" i="20"/>
  <c r="U81" i="20"/>
  <c r="U69" i="20"/>
  <c r="U57" i="20"/>
  <c r="U45" i="20"/>
  <c r="U21" i="20"/>
  <c r="U887" i="20"/>
  <c r="U875" i="20"/>
  <c r="U863" i="20"/>
  <c r="U851" i="20"/>
  <c r="U839" i="20"/>
  <c r="U796" i="20"/>
  <c r="U772" i="20"/>
  <c r="U760" i="20"/>
  <c r="U748" i="20"/>
  <c r="U736" i="20"/>
  <c r="U724" i="20"/>
  <c r="U712" i="20"/>
  <c r="U700" i="20"/>
  <c r="U688" i="20"/>
  <c r="U664" i="20"/>
  <c r="U640" i="20"/>
  <c r="U628" i="20"/>
  <c r="U616" i="20"/>
  <c r="U604" i="20"/>
  <c r="U592" i="20"/>
  <c r="U580" i="20"/>
  <c r="U568" i="20"/>
  <c r="U556" i="20"/>
  <c r="U544" i="20"/>
  <c r="U532" i="20"/>
  <c r="U520" i="20"/>
  <c r="U508" i="20"/>
  <c r="U484" i="20"/>
  <c r="U472" i="20"/>
  <c r="U460" i="20"/>
  <c r="U448" i="20"/>
  <c r="U436" i="20"/>
  <c r="U424" i="20"/>
  <c r="U412" i="20"/>
  <c r="U400" i="20"/>
  <c r="U388" i="20"/>
  <c r="U376" i="20"/>
  <c r="U364" i="20"/>
  <c r="U352" i="20"/>
  <c r="U340" i="20"/>
  <c r="U328" i="20"/>
  <c r="U316" i="20"/>
  <c r="U304" i="20"/>
  <c r="U292" i="20"/>
  <c r="U280" i="20"/>
  <c r="U268" i="20"/>
  <c r="U256" i="20"/>
  <c r="U232" i="20"/>
  <c r="U220" i="20"/>
  <c r="U208" i="20"/>
  <c r="U196" i="20"/>
  <c r="U184" i="20"/>
  <c r="U172" i="20"/>
  <c r="U160" i="20"/>
  <c r="U148" i="20"/>
  <c r="U136" i="20"/>
  <c r="U124" i="20"/>
  <c r="U112" i="20"/>
  <c r="U100" i="20"/>
  <c r="U88" i="20"/>
  <c r="U76" i="20"/>
  <c r="U64" i="20"/>
  <c r="U52" i="20"/>
  <c r="U40" i="20"/>
  <c r="U28" i="20"/>
  <c r="U868" i="20"/>
  <c r="U856" i="20"/>
  <c r="U789" i="20"/>
  <c r="U777" i="20"/>
  <c r="U765" i="20"/>
  <c r="U753" i="20"/>
  <c r="U705" i="20"/>
  <c r="U693" i="20"/>
  <c r="U633" i="20"/>
  <c r="U621" i="20"/>
  <c r="U561" i="20"/>
  <c r="U501" i="20"/>
  <c r="U465" i="20"/>
  <c r="U453" i="20"/>
  <c r="U441" i="20"/>
  <c r="U429" i="20"/>
  <c r="U417" i="20"/>
  <c r="U405" i="20"/>
  <c r="U393" i="20"/>
  <c r="U297" i="20"/>
  <c r="U285" i="20"/>
  <c r="U273" i="20"/>
  <c r="U141" i="20"/>
  <c r="U117" i="20"/>
  <c r="U105" i="20"/>
  <c r="U894" i="20"/>
  <c r="U882" i="20"/>
  <c r="U870" i="20"/>
  <c r="U858" i="20"/>
  <c r="U846" i="20"/>
  <c r="U834" i="20"/>
  <c r="U815" i="20"/>
  <c r="U791" i="20"/>
  <c r="U779" i="20"/>
  <c r="U767" i="20"/>
  <c r="U755" i="20"/>
  <c r="U743" i="20"/>
  <c r="U731" i="20"/>
  <c r="U719" i="20"/>
  <c r="U683" i="20"/>
  <c r="U671" i="20"/>
  <c r="U659" i="20"/>
  <c r="U623" i="20"/>
  <c r="U611" i="20"/>
  <c r="U599" i="20"/>
  <c r="U587" i="20"/>
  <c r="U575" i="20"/>
  <c r="U563" i="20"/>
  <c r="U551" i="20"/>
  <c r="U539" i="20"/>
  <c r="U527" i="20"/>
  <c r="U515" i="20"/>
  <c r="U503" i="20"/>
  <c r="U491" i="20"/>
  <c r="U479" i="20"/>
  <c r="U467" i="20"/>
  <c r="U443" i="20"/>
  <c r="U431" i="20"/>
  <c r="U419" i="20"/>
  <c r="U407" i="20"/>
  <c r="U395" i="20"/>
  <c r="U383" i="20"/>
  <c r="U371" i="20"/>
  <c r="U359" i="20"/>
  <c r="U347" i="20"/>
  <c r="U335" i="20"/>
  <c r="U323" i="20"/>
  <c r="U311" i="20"/>
  <c r="U299" i="20"/>
  <c r="U287" i="20"/>
  <c r="U275" i="20"/>
  <c r="U263" i="20"/>
  <c r="U251" i="20"/>
  <c r="U239" i="20"/>
  <c r="U227" i="20"/>
  <c r="U215" i="20"/>
  <c r="U179" i="20"/>
  <c r="U167" i="20"/>
  <c r="U155" i="20"/>
  <c r="U143" i="20"/>
  <c r="U131" i="20"/>
  <c r="U119" i="20"/>
  <c r="U107" i="20"/>
  <c r="U95" i="20"/>
  <c r="U83" i="20"/>
  <c r="U71" i="20"/>
  <c r="U47" i="20"/>
  <c r="U35" i="20"/>
  <c r="U23" i="20"/>
  <c r="U11" i="20"/>
  <c r="U845" i="20"/>
  <c r="U814" i="20"/>
  <c r="U778" i="20"/>
  <c r="U892" i="20"/>
  <c r="U880" i="20"/>
  <c r="U844" i="20"/>
  <c r="U729" i="20"/>
  <c r="U669" i="20"/>
  <c r="U657" i="20"/>
  <c r="U645" i="20"/>
  <c r="U609" i="20"/>
  <c r="U537" i="20"/>
  <c r="U489" i="20"/>
  <c r="U477" i="20"/>
  <c r="U321" i="20"/>
  <c r="U309" i="20"/>
  <c r="U225" i="20"/>
  <c r="U213" i="20"/>
  <c r="U201" i="20"/>
  <c r="U189" i="20"/>
  <c r="U165" i="20"/>
  <c r="U153" i="20"/>
  <c r="U889" i="20"/>
  <c r="U877" i="20"/>
  <c r="U865" i="20"/>
  <c r="U853" i="20"/>
  <c r="U841" i="20"/>
  <c r="U829" i="20"/>
  <c r="U810" i="20"/>
  <c r="U798" i="20"/>
  <c r="U786" i="20"/>
  <c r="U774" i="20"/>
  <c r="U762" i="20"/>
  <c r="U738" i="20"/>
  <c r="U726" i="20"/>
  <c r="U714" i="20"/>
  <c r="U702" i="20"/>
  <c r="U690" i="20"/>
  <c r="U678" i="20"/>
  <c r="U666" i="20"/>
  <c r="U654" i="20"/>
  <c r="U642" i="20"/>
  <c r="U630" i="20"/>
  <c r="U618" i="20"/>
  <c r="U606" i="20"/>
  <c r="U594" i="20"/>
  <c r="U582" i="20"/>
  <c r="U558" i="20"/>
  <c r="U546" i="20"/>
  <c r="U534" i="20"/>
  <c r="U522" i="20"/>
  <c r="U510" i="20"/>
  <c r="U498" i="20"/>
  <c r="U486" i="20"/>
  <c r="U474" i="20"/>
  <c r="U462" i="20"/>
  <c r="U426" i="20"/>
  <c r="U414" i="20"/>
  <c r="U402" i="20"/>
  <c r="U390" i="20"/>
  <c r="U378" i="20"/>
  <c r="U366" i="20"/>
  <c r="U354" i="20"/>
  <c r="U342" i="20"/>
  <c r="U330" i="20"/>
  <c r="U318" i="20"/>
  <c r="U306" i="20"/>
  <c r="U294" i="20"/>
  <c r="U282" i="20"/>
  <c r="U270" i="20"/>
  <c r="U258" i="20"/>
  <c r="U246" i="20"/>
  <c r="U234" i="20"/>
  <c r="U210" i="20"/>
  <c r="U198" i="20"/>
  <c r="U186" i="20"/>
  <c r="U174" i="20"/>
  <c r="U162" i="20"/>
  <c r="U138" i="20"/>
  <c r="U126" i="20"/>
  <c r="U114" i="20"/>
  <c r="U102" i="20"/>
  <c r="U90" i="20"/>
  <c r="U78" i="20"/>
  <c r="U66" i="20"/>
  <c r="U54" i="20"/>
  <c r="U42" i="20"/>
  <c r="U30" i="20"/>
  <c r="U18" i="20"/>
  <c r="U802" i="20"/>
  <c r="U742" i="20"/>
  <c r="U718" i="20"/>
  <c r="U872" i="20"/>
  <c r="U836" i="20"/>
  <c r="U824" i="20"/>
  <c r="U817" i="20"/>
  <c r="U769" i="20"/>
  <c r="U709" i="20"/>
  <c r="U685" i="20"/>
  <c r="U637" i="20"/>
  <c r="U613" i="20"/>
  <c r="U589" i="20"/>
  <c r="U553" i="20"/>
  <c r="U505" i="20"/>
  <c r="U481" i="20"/>
  <c r="U457" i="20"/>
  <c r="U445" i="20"/>
  <c r="U433" i="20"/>
  <c r="U409" i="20"/>
  <c r="U397" i="20"/>
  <c r="U385" i="20"/>
  <c r="U373" i="20"/>
  <c r="U361" i="20"/>
  <c r="U337" i="20"/>
  <c r="U325" i="20"/>
  <c r="U313" i="20"/>
  <c r="U301" i="20"/>
  <c r="U289" i="20"/>
  <c r="U277" i="20"/>
  <c r="U253" i="20"/>
  <c r="U241" i="20"/>
  <c r="U229" i="20"/>
  <c r="U217" i="20"/>
  <c r="U205" i="20"/>
  <c r="U193" i="20"/>
  <c r="U181" i="20"/>
  <c r="U169" i="20"/>
  <c r="U157" i="20"/>
  <c r="U145" i="20"/>
  <c r="U133" i="20"/>
  <c r="U121" i="20"/>
  <c r="U109" i="20"/>
  <c r="U97" i="20"/>
  <c r="U85" i="20"/>
  <c r="U73" i="20"/>
  <c r="U61" i="20"/>
  <c r="U49" i="20"/>
  <c r="U37" i="20"/>
  <c r="U25" i="20"/>
  <c r="U13" i="20"/>
  <c r="U893" i="20"/>
  <c r="U682" i="20"/>
  <c r="U896" i="20"/>
  <c r="U884" i="20"/>
  <c r="U860" i="20"/>
  <c r="U848" i="20"/>
  <c r="U805" i="20"/>
  <c r="U793" i="20"/>
  <c r="U781" i="20"/>
  <c r="U757" i="20"/>
  <c r="U745" i="20"/>
  <c r="U733" i="20"/>
  <c r="U721" i="20"/>
  <c r="U697" i="20"/>
  <c r="U673" i="20"/>
  <c r="U661" i="20"/>
  <c r="U649" i="20"/>
  <c r="U625" i="20"/>
  <c r="U601" i="20"/>
  <c r="U577" i="20"/>
  <c r="U565" i="20"/>
  <c r="U541" i="20"/>
  <c r="U529" i="20"/>
  <c r="U493" i="20"/>
  <c r="U469" i="20"/>
  <c r="U855" i="20"/>
  <c r="U843" i="20"/>
  <c r="U812" i="20"/>
  <c r="U752" i="20"/>
  <c r="U740" i="20"/>
  <c r="U728" i="20"/>
  <c r="U716" i="20"/>
  <c r="U704" i="20"/>
  <c r="U692" i="20"/>
  <c r="U680" i="20"/>
  <c r="U668" i="20"/>
  <c r="U656" i="20"/>
  <c r="U644" i="20"/>
  <c r="U632" i="20"/>
  <c r="U620" i="20"/>
  <c r="U608" i="20"/>
  <c r="U596" i="20"/>
  <c r="U584" i="20"/>
  <c r="U572" i="20"/>
  <c r="U536" i="20"/>
  <c r="U524" i="20"/>
  <c r="U512" i="20"/>
  <c r="U500" i="20"/>
  <c r="U488" i="20"/>
  <c r="U476" i="20"/>
  <c r="U464" i="20"/>
  <c r="U452" i="20"/>
  <c r="U440" i="20"/>
  <c r="U428" i="20"/>
  <c r="U416" i="20"/>
  <c r="U380" i="20"/>
  <c r="U368" i="20"/>
  <c r="U356" i="20"/>
  <c r="U344" i="20"/>
  <c r="U332" i="20"/>
  <c r="U308" i="20"/>
  <c r="U284" i="20"/>
  <c r="U272" i="20"/>
  <c r="U260" i="20"/>
  <c r="U248" i="20"/>
  <c r="U224" i="20"/>
  <c r="U212" i="20"/>
  <c r="U200" i="20"/>
  <c r="U188" i="20"/>
  <c r="U176" i="20"/>
  <c r="U164" i="20"/>
  <c r="U152" i="20"/>
  <c r="U140" i="20"/>
  <c r="U128" i="20"/>
  <c r="U116" i="20"/>
  <c r="U80" i="20"/>
  <c r="U68" i="20"/>
  <c r="U56" i="20"/>
  <c r="U8" i="20"/>
  <c r="O900" i="20"/>
  <c r="P899" i="20"/>
  <c r="C167" i="18"/>
  <c r="O899" i="20"/>
  <c r="N899" i="20"/>
  <c r="P900" i="20"/>
  <c r="N900" i="20"/>
  <c r="Q900" i="20"/>
  <c r="Q899" i="20"/>
  <c r="AA566" i="18" l="1"/>
  <c r="AC566" i="18" s="1"/>
  <c r="U260" i="18"/>
  <c r="W260" i="18" s="1"/>
  <c r="U17" i="18"/>
  <c r="W17" i="18" s="1"/>
  <c r="AA570" i="18"/>
  <c r="AC570" i="18" s="1"/>
  <c r="AA299" i="18"/>
  <c r="AC299" i="18" s="1"/>
  <c r="AA333" i="18"/>
  <c r="AC333" i="18" s="1"/>
  <c r="U510" i="18"/>
  <c r="V510" i="18" s="1"/>
  <c r="U253" i="18"/>
  <c r="W253" i="18" s="1"/>
  <c r="AA479" i="18"/>
  <c r="AC479" i="18" s="1"/>
  <c r="U888" i="18"/>
  <c r="W888" i="18" s="1"/>
  <c r="AA675" i="18"/>
  <c r="AC675" i="18" s="1"/>
  <c r="AA521" i="18"/>
  <c r="AC521" i="18" s="1"/>
  <c r="U635" i="18"/>
  <c r="W635" i="18" s="1"/>
  <c r="U721" i="18"/>
  <c r="W721" i="18" s="1"/>
  <c r="U307" i="18"/>
  <c r="W307" i="18" s="1"/>
  <c r="U854" i="18"/>
  <c r="W854" i="18" s="1"/>
  <c r="U570" i="18"/>
  <c r="W570" i="18" s="1"/>
  <c r="AA89" i="18"/>
  <c r="AC89" i="18" s="1"/>
  <c r="AA484" i="18"/>
  <c r="AC484" i="18" s="1"/>
  <c r="U678" i="18"/>
  <c r="W678" i="18" s="1"/>
  <c r="U623" i="18"/>
  <c r="W623" i="18" s="1"/>
  <c r="U188" i="18"/>
  <c r="W188" i="18" s="1"/>
  <c r="AA562" i="18"/>
  <c r="AC562" i="18" s="1"/>
  <c r="U369" i="18"/>
  <c r="W369" i="18" s="1"/>
  <c r="AA105" i="18"/>
  <c r="AC105" i="18" s="1"/>
  <c r="U200" i="18"/>
  <c r="W200" i="18" s="1"/>
  <c r="U812" i="18"/>
  <c r="W812" i="18" s="1"/>
  <c r="U489" i="18"/>
  <c r="W489" i="18" s="1"/>
  <c r="AA560" i="18"/>
  <c r="AC560" i="18" s="1"/>
  <c r="AA828" i="18"/>
  <c r="AC828" i="18" s="1"/>
  <c r="U191" i="18"/>
  <c r="W191" i="18" s="1"/>
  <c r="AA876" i="18"/>
  <c r="AC876" i="18" s="1"/>
  <c r="AA424" i="18"/>
  <c r="AC424" i="18" s="1"/>
  <c r="U420" i="18"/>
  <c r="W420" i="18" s="1"/>
  <c r="AA114" i="18"/>
  <c r="AC114" i="18" s="1"/>
  <c r="AA848" i="18"/>
  <c r="AC848" i="18" s="1"/>
  <c r="AA171" i="18"/>
  <c r="AC171" i="18" s="1"/>
  <c r="AA900" i="18"/>
  <c r="AC900" i="18" s="1"/>
  <c r="U604" i="18"/>
  <c r="W604" i="18" s="1"/>
  <c r="U905" i="18"/>
  <c r="W905" i="18" s="1"/>
  <c r="U605" i="18"/>
  <c r="W605" i="18" s="1"/>
  <c r="AA563" i="18"/>
  <c r="AC563" i="18" s="1"/>
  <c r="AA685" i="18"/>
  <c r="AC685" i="18" s="1"/>
  <c r="U685" i="18"/>
  <c r="W685" i="18" s="1"/>
  <c r="U279" i="18"/>
  <c r="W279" i="18" s="1"/>
  <c r="U8" i="18"/>
  <c r="W8" i="18" s="1"/>
  <c r="U830" i="18"/>
  <c r="W830" i="18" s="1"/>
  <c r="U50" i="18"/>
  <c r="W50" i="18" s="1"/>
  <c r="U305" i="18"/>
  <c r="W305" i="18" s="1"/>
  <c r="U884" i="18"/>
  <c r="W884" i="18" s="1"/>
  <c r="U577" i="18"/>
  <c r="W577" i="18" s="1"/>
  <c r="U147" i="18"/>
  <c r="W147" i="18" s="1"/>
  <c r="U21" i="18"/>
  <c r="W21" i="18" s="1"/>
  <c r="AA801" i="18"/>
  <c r="AC801" i="18" s="1"/>
  <c r="AA859" i="18"/>
  <c r="AC859" i="18" s="1"/>
  <c r="U458" i="18"/>
  <c r="W458" i="18" s="1"/>
  <c r="U290" i="18"/>
  <c r="W290" i="18" s="1"/>
  <c r="AA465" i="18"/>
  <c r="AC465" i="18" s="1"/>
  <c r="U167" i="18"/>
  <c r="W167" i="18" s="1"/>
  <c r="U199" i="18"/>
  <c r="W199" i="18" s="1"/>
  <c r="AA584" i="18"/>
  <c r="AC584" i="18" s="1"/>
  <c r="U159" i="18"/>
  <c r="W159" i="18" s="1"/>
  <c r="U848" i="18"/>
  <c r="W848" i="18" s="1"/>
  <c r="AA646" i="18"/>
  <c r="AC646" i="18" s="1"/>
  <c r="AA439" i="18"/>
  <c r="AC439" i="18" s="1"/>
  <c r="U551" i="18"/>
  <c r="W551" i="18" s="1"/>
  <c r="U902" i="18"/>
  <c r="W902" i="18" s="1"/>
  <c r="AA619" i="18"/>
  <c r="AC619" i="18" s="1"/>
  <c r="AA347" i="18"/>
  <c r="AC347" i="18" s="1"/>
  <c r="U453" i="18"/>
  <c r="W453" i="18" s="1"/>
  <c r="U365" i="18"/>
  <c r="W365" i="18" s="1"/>
  <c r="AA507" i="18"/>
  <c r="AC507" i="18" s="1"/>
  <c r="AA225" i="18"/>
  <c r="AC225" i="18" s="1"/>
  <c r="AA381" i="18"/>
  <c r="AC381" i="18" s="1"/>
  <c r="AA318" i="18"/>
  <c r="AC318" i="18" s="1"/>
  <c r="U811" i="18"/>
  <c r="W811" i="18" s="1"/>
  <c r="AA202" i="18"/>
  <c r="AC202" i="18" s="1"/>
  <c r="U603" i="18"/>
  <c r="W603" i="18" s="1"/>
  <c r="AA555" i="18"/>
  <c r="AC555" i="18" s="1"/>
  <c r="AA78" i="18"/>
  <c r="AC78" i="18" s="1"/>
  <c r="AA640" i="18"/>
  <c r="AC640" i="18" s="1"/>
  <c r="AA246" i="18"/>
  <c r="AC246" i="18" s="1"/>
  <c r="AA261" i="18"/>
  <c r="AC261" i="18" s="1"/>
  <c r="U564" i="18"/>
  <c r="W564" i="18" s="1"/>
  <c r="AA860" i="18"/>
  <c r="AC860" i="18" s="1"/>
  <c r="AA690" i="18"/>
  <c r="AC690" i="18" s="1"/>
  <c r="AA688" i="18"/>
  <c r="AC688" i="18" s="1"/>
  <c r="AA51" i="18"/>
  <c r="AC51" i="18" s="1"/>
  <c r="U386" i="18"/>
  <c r="W386" i="18" s="1"/>
  <c r="U401" i="18"/>
  <c r="W401" i="18" s="1"/>
  <c r="AA338" i="18"/>
  <c r="AC338" i="18" s="1"/>
  <c r="AA714" i="18"/>
  <c r="AC714" i="18" s="1"/>
  <c r="AA162" i="18"/>
  <c r="AC162" i="18" s="1"/>
  <c r="AA547" i="18"/>
  <c r="AC547" i="18" s="1"/>
  <c r="AA462" i="18"/>
  <c r="AC462" i="18" s="1"/>
  <c r="U217" i="18"/>
  <c r="W217" i="18" s="1"/>
  <c r="U370" i="18"/>
  <c r="W370" i="18" s="1"/>
  <c r="AA819" i="18"/>
  <c r="AC819" i="18" s="1"/>
  <c r="AA227" i="18"/>
  <c r="AC227" i="18" s="1"/>
  <c r="U473" i="18"/>
  <c r="W473" i="18" s="1"/>
  <c r="AA849" i="18"/>
  <c r="AC849" i="18" s="1"/>
  <c r="AA25" i="18"/>
  <c r="AC25" i="18" s="1"/>
  <c r="AA455" i="18"/>
  <c r="AC455" i="18" s="1"/>
  <c r="AA906" i="18"/>
  <c r="AC906" i="18" s="1"/>
  <c r="U452" i="18"/>
  <c r="V452" i="18" s="1"/>
  <c r="AA184" i="18"/>
  <c r="AC184" i="18" s="1"/>
  <c r="AA572" i="18"/>
  <c r="AC572" i="18" s="1"/>
  <c r="U690" i="18"/>
  <c r="W690" i="18" s="1"/>
  <c r="AA751" i="18"/>
  <c r="AC751" i="18" s="1"/>
  <c r="U69" i="18"/>
  <c r="W69" i="18" s="1"/>
  <c r="U96" i="18"/>
  <c r="W96" i="18" s="1"/>
  <c r="U320" i="18"/>
  <c r="W320" i="18" s="1"/>
  <c r="U23" i="18"/>
  <c r="W23" i="18" s="1"/>
  <c r="AA808" i="18"/>
  <c r="AC808" i="18" s="1"/>
  <c r="U53" i="18"/>
  <c r="W53" i="18" s="1"/>
  <c r="U891" i="18"/>
  <c r="W891" i="18" s="1"/>
  <c r="U833" i="18"/>
  <c r="W833" i="18" s="1"/>
  <c r="U238" i="18"/>
  <c r="W238" i="18" s="1"/>
  <c r="U163" i="18"/>
  <c r="W163" i="18" s="1"/>
  <c r="AA611" i="18"/>
  <c r="AC611" i="18" s="1"/>
  <c r="U643" i="18"/>
  <c r="W643" i="18" s="1"/>
  <c r="AA833" i="18"/>
  <c r="AC833" i="18" s="1"/>
  <c r="AA807" i="18"/>
  <c r="AC807" i="18" s="1"/>
  <c r="AA878" i="18"/>
  <c r="AC878" i="18" s="1"/>
  <c r="U239" i="18"/>
  <c r="W239" i="18" s="1"/>
  <c r="U764" i="18"/>
  <c r="W764" i="18" s="1"/>
  <c r="U865" i="18"/>
  <c r="W865" i="18" s="1"/>
  <c r="U379" i="18"/>
  <c r="V379" i="18" s="1"/>
  <c r="U6" i="18"/>
  <c r="W6" i="18" s="1"/>
  <c r="U552" i="18"/>
  <c r="W552" i="18" s="1"/>
  <c r="U296" i="18"/>
  <c r="W296" i="18" s="1"/>
  <c r="AA548" i="18"/>
  <c r="AC548" i="18" s="1"/>
  <c r="U131" i="18"/>
  <c r="W131" i="18" s="1"/>
  <c r="AA9" i="18"/>
  <c r="AC9" i="18" s="1"/>
  <c r="U132" i="18"/>
  <c r="W132" i="18" s="1"/>
  <c r="AA342" i="18"/>
  <c r="AC342" i="18" s="1"/>
  <c r="U818" i="18"/>
  <c r="W818" i="18" s="1"/>
  <c r="U228" i="18"/>
  <c r="W228" i="18" s="1"/>
  <c r="U273" i="18"/>
  <c r="W273" i="18" s="1"/>
  <c r="AA264" i="18"/>
  <c r="AC264" i="18" s="1"/>
  <c r="AA894" i="18"/>
  <c r="AC894" i="18" s="1"/>
  <c r="AA680" i="18"/>
  <c r="AC680" i="18" s="1"/>
  <c r="AA528" i="18"/>
  <c r="AC528" i="18" s="1"/>
  <c r="U100" i="18"/>
  <c r="W100" i="18" s="1"/>
  <c r="AA824" i="18"/>
  <c r="AC824" i="18" s="1"/>
  <c r="AA541" i="18"/>
  <c r="AC541" i="18" s="1"/>
  <c r="AA326" i="18"/>
  <c r="AC326" i="18" s="1"/>
  <c r="U667" i="18"/>
  <c r="W667" i="18" s="1"/>
  <c r="U810" i="18"/>
  <c r="W810" i="18" s="1"/>
  <c r="U65" i="18"/>
  <c r="W65" i="18" s="1"/>
  <c r="AA198" i="18"/>
  <c r="AC198" i="18" s="1"/>
  <c r="U428" i="18"/>
  <c r="W428" i="18" s="1"/>
  <c r="U592" i="18"/>
  <c r="W592" i="18" s="1"/>
  <c r="U789" i="18"/>
  <c r="W789" i="18" s="1"/>
  <c r="U68" i="18"/>
  <c r="W68" i="18" s="1"/>
  <c r="U890" i="18"/>
  <c r="W890" i="18" s="1"/>
  <c r="AA273" i="18"/>
  <c r="AC273" i="18" s="1"/>
  <c r="U680" i="18"/>
  <c r="W680" i="18" s="1"/>
  <c r="AA863" i="18"/>
  <c r="AC863" i="18" s="1"/>
  <c r="AA745" i="18"/>
  <c r="AC745" i="18" s="1"/>
  <c r="U824" i="18"/>
  <c r="W824" i="18" s="1"/>
  <c r="U499" i="18"/>
  <c r="W499" i="18" s="1"/>
  <c r="AA810" i="18"/>
  <c r="AC810" i="18" s="1"/>
  <c r="AA668" i="18"/>
  <c r="AC668" i="18" s="1"/>
  <c r="U887" i="18"/>
  <c r="W887" i="18" s="1"/>
  <c r="U801" i="18"/>
  <c r="W801" i="18" s="1"/>
  <c r="AA478" i="18"/>
  <c r="AC478" i="18" s="1"/>
  <c r="AA27" i="18"/>
  <c r="AC27" i="18" s="1"/>
  <c r="U352" i="18"/>
  <c r="W352" i="18" s="1"/>
  <c r="AA869" i="18"/>
  <c r="AC869" i="18" s="1"/>
  <c r="U277" i="18"/>
  <c r="W277" i="18" s="1"/>
  <c r="AA385" i="18"/>
  <c r="AC385" i="18" s="1"/>
  <c r="U558" i="18"/>
  <c r="W558" i="18" s="1"/>
  <c r="U676" i="18"/>
  <c r="W676" i="18" s="1"/>
  <c r="AA897" i="18"/>
  <c r="AC897" i="18" s="1"/>
  <c r="U589" i="18"/>
  <c r="W589" i="18" s="1"/>
  <c r="AA172" i="18"/>
  <c r="AC172" i="18" s="1"/>
  <c r="U634" i="18"/>
  <c r="W634" i="18" s="1"/>
  <c r="AA697" i="18"/>
  <c r="AC697" i="18" s="1"/>
  <c r="AA457" i="18"/>
  <c r="AC457" i="18" s="1"/>
  <c r="AA599" i="18"/>
  <c r="AC599" i="18" s="1"/>
  <c r="AA45" i="18"/>
  <c r="AC45" i="18" s="1"/>
  <c r="AA193" i="18"/>
  <c r="AC193" i="18" s="1"/>
  <c r="AA636" i="18"/>
  <c r="AC636" i="18" s="1"/>
  <c r="U784" i="18"/>
  <c r="W784" i="18" s="1"/>
  <c r="U652" i="18"/>
  <c r="W652" i="18" s="1"/>
  <c r="AA456" i="18"/>
  <c r="AC456" i="18" s="1"/>
  <c r="AA62" i="18"/>
  <c r="AC62" i="18" s="1"/>
  <c r="AA770" i="18"/>
  <c r="AC770" i="18" s="1"/>
  <c r="AA817" i="18"/>
  <c r="AC817" i="18" s="1"/>
  <c r="AA432" i="18"/>
  <c r="AC432" i="18" s="1"/>
  <c r="U78" i="18"/>
  <c r="W78" i="18" s="1"/>
  <c r="AA722" i="18"/>
  <c r="AC722" i="18" s="1"/>
  <c r="U182" i="18"/>
  <c r="W182" i="18" s="1"/>
  <c r="U184" i="18"/>
  <c r="W184" i="18" s="1"/>
  <c r="AA490" i="18"/>
  <c r="AC490" i="18" s="1"/>
  <c r="U227" i="18"/>
  <c r="W227" i="18" s="1"/>
  <c r="AA20" i="18"/>
  <c r="AC20" i="18" s="1"/>
  <c r="AA719" i="18"/>
  <c r="AC719" i="18" s="1"/>
  <c r="U579" i="18"/>
  <c r="W579" i="18" s="1"/>
  <c r="U523" i="18"/>
  <c r="W523" i="18" s="1"/>
  <c r="U881" i="18"/>
  <c r="U155" i="18"/>
  <c r="W155" i="18" s="1"/>
  <c r="U314" i="18"/>
  <c r="W314" i="18" s="1"/>
  <c r="AA861" i="18"/>
  <c r="AC861" i="18" s="1"/>
  <c r="AA721" i="18"/>
  <c r="AC721" i="18" s="1"/>
  <c r="AA748" i="18"/>
  <c r="AC748" i="18" s="1"/>
  <c r="AA623" i="18"/>
  <c r="AC623" i="18" s="1"/>
  <c r="U576" i="18"/>
  <c r="W576" i="18" s="1"/>
  <c r="AA188" i="18"/>
  <c r="AC188" i="18" s="1"/>
  <c r="AA788" i="18"/>
  <c r="AC788" i="18" s="1"/>
  <c r="U181" i="18"/>
  <c r="W181" i="18" s="1"/>
  <c r="U800" i="18"/>
  <c r="W800" i="18" s="1"/>
  <c r="U287" i="18"/>
  <c r="U750" i="18"/>
  <c r="W750" i="18" s="1"/>
  <c r="AA830" i="18"/>
  <c r="AC830" i="18" s="1"/>
  <c r="U479" i="18"/>
  <c r="W479" i="18" s="1"/>
  <c r="AA578" i="18"/>
  <c r="AC578" i="18" s="1"/>
  <c r="AA679" i="18"/>
  <c r="AC679" i="18" s="1"/>
  <c r="U74" i="18"/>
  <c r="W74" i="18" s="1"/>
  <c r="AA613" i="18"/>
  <c r="AC613" i="18" s="1"/>
  <c r="U726" i="18"/>
  <c r="W726" i="18" s="1"/>
  <c r="AA888" i="18"/>
  <c r="AC888" i="18" s="1"/>
  <c r="U459" i="18"/>
  <c r="W459" i="18" s="1"/>
  <c r="U284" i="18"/>
  <c r="W284" i="18" s="1"/>
  <c r="U747" i="18"/>
  <c r="AA90" i="18"/>
  <c r="AC90" i="18" s="1"/>
  <c r="AA464" i="18"/>
  <c r="AC464" i="18" s="1"/>
  <c r="U779" i="18"/>
  <c r="W779" i="18" s="1"/>
  <c r="AA121" i="18"/>
  <c r="AC121" i="18" s="1"/>
  <c r="AA553" i="18"/>
  <c r="AC553" i="18" s="1"/>
  <c r="U580" i="18"/>
  <c r="W580" i="18" s="1"/>
  <c r="AA678" i="18"/>
  <c r="AC678" i="18" s="1"/>
  <c r="AA49" i="18"/>
  <c r="AC49" i="18" s="1"/>
  <c r="AA837" i="18"/>
  <c r="AC837" i="18" s="1"/>
  <c r="U361" i="18"/>
  <c r="W361" i="18" s="1"/>
  <c r="AA39" i="18"/>
  <c r="AC39" i="18" s="1"/>
  <c r="U92" i="18"/>
  <c r="AA835" i="18"/>
  <c r="AB835" i="18" s="1"/>
  <c r="U738" i="18"/>
  <c r="W738" i="18" s="1"/>
  <c r="AA311" i="18"/>
  <c r="AC311" i="18" s="1"/>
  <c r="U42" i="18"/>
  <c r="W42" i="18" s="1"/>
  <c r="AA194" i="18"/>
  <c r="AC194" i="18" s="1"/>
  <c r="AA31" i="18"/>
  <c r="AC31" i="18" s="1"/>
  <c r="U258" i="18"/>
  <c r="U446" i="18"/>
  <c r="V446" i="18" s="1"/>
  <c r="U517" i="18"/>
  <c r="W517" i="18" s="1"/>
  <c r="U561" i="18"/>
  <c r="V561" i="18" s="1"/>
  <c r="U180" i="18"/>
  <c r="V180" i="18" s="1"/>
  <c r="U694" i="18"/>
  <c r="W694" i="18" s="1"/>
  <c r="AA180" i="18"/>
  <c r="AA790" i="18"/>
  <c r="AC790" i="18" s="1"/>
  <c r="V21" i="18"/>
  <c r="X21" i="18" s="1"/>
  <c r="U70" i="18"/>
  <c r="V70" i="18" s="1"/>
  <c r="U98" i="18"/>
  <c r="W98" i="18" s="1"/>
  <c r="U201" i="18"/>
  <c r="W201" i="18" s="1"/>
  <c r="AA230" i="18"/>
  <c r="AC230" i="18" s="1"/>
  <c r="AA339" i="18"/>
  <c r="AB339" i="18" s="1"/>
  <c r="AA546" i="18"/>
  <c r="AA575" i="18"/>
  <c r="AC575" i="18" s="1"/>
  <c r="AA630" i="18"/>
  <c r="AB630" i="18" s="1"/>
  <c r="U823" i="18"/>
  <c r="V823" i="18" s="1"/>
  <c r="U855" i="18"/>
  <c r="W855" i="18" s="1"/>
  <c r="U809" i="18"/>
  <c r="W809" i="18" s="1"/>
  <c r="V848" i="18"/>
  <c r="X848" i="18" s="1"/>
  <c r="U776" i="18"/>
  <c r="W776" i="18" s="1"/>
  <c r="AA21" i="18"/>
  <c r="AB21" i="18" s="1"/>
  <c r="U339" i="18"/>
  <c r="AA431" i="18"/>
  <c r="AB431" i="18" s="1"/>
  <c r="U476" i="18"/>
  <c r="W476" i="18" s="1"/>
  <c r="U575" i="18"/>
  <c r="V575" i="18" s="1"/>
  <c r="U664" i="18"/>
  <c r="V664" i="18" s="1"/>
  <c r="AA706" i="18"/>
  <c r="AC706" i="18" s="1"/>
  <c r="AA885" i="18"/>
  <c r="AC885" i="18" s="1"/>
  <c r="AA133" i="18"/>
  <c r="AB133" i="18" s="1"/>
  <c r="AA477" i="18"/>
  <c r="AB477" i="18" s="1"/>
  <c r="AA618" i="18"/>
  <c r="AC618" i="18" s="1"/>
  <c r="U41" i="18"/>
  <c r="W41" i="18" s="1"/>
  <c r="AA463" i="18"/>
  <c r="AC463" i="18" s="1"/>
  <c r="U230" i="18"/>
  <c r="V230" i="18" s="1"/>
  <c r="U424" i="18"/>
  <c r="W424" i="18" s="1"/>
  <c r="U308" i="18"/>
  <c r="V308" i="18" s="1"/>
  <c r="AA70" i="18"/>
  <c r="AB70" i="18" s="1"/>
  <c r="U359" i="18"/>
  <c r="W359" i="18" s="1"/>
  <c r="U431" i="18"/>
  <c r="W431" i="18" s="1"/>
  <c r="AA476" i="18"/>
  <c r="AB476" i="18" s="1"/>
  <c r="U630" i="18"/>
  <c r="AA664" i="18"/>
  <c r="AC664" i="18" s="1"/>
  <c r="U706" i="18"/>
  <c r="V706" i="18" s="1"/>
  <c r="AA776" i="18"/>
  <c r="AB776" i="18" s="1"/>
  <c r="AA823" i="18"/>
  <c r="AB823" i="18" s="1"/>
  <c r="AA855" i="18"/>
  <c r="AC855" i="18" s="1"/>
  <c r="AA809" i="18"/>
  <c r="AC809" i="18" s="1"/>
  <c r="U885" i="18"/>
  <c r="W885" i="18" s="1"/>
  <c r="U133" i="18"/>
  <c r="AA654" i="18"/>
  <c r="AC654" i="18" s="1"/>
  <c r="AA71" i="18"/>
  <c r="AC71" i="18" s="1"/>
  <c r="AA130" i="18"/>
  <c r="AB130" i="18" s="1"/>
  <c r="AA295" i="18"/>
  <c r="AC295" i="18" s="1"/>
  <c r="U354" i="18"/>
  <c r="V354" i="18" s="1"/>
  <c r="AA359" i="18"/>
  <c r="AC359" i="18" s="1"/>
  <c r="AB273" i="18"/>
  <c r="AD273" i="18" s="1"/>
  <c r="U713" i="18"/>
  <c r="W713" i="18" s="1"/>
  <c r="U193" i="18"/>
  <c r="V193" i="18" s="1"/>
  <c r="U210" i="18"/>
  <c r="W210" i="18" s="1"/>
  <c r="AA294" i="18"/>
  <c r="AB294" i="18" s="1"/>
  <c r="AA496" i="18"/>
  <c r="AC496" i="18" s="1"/>
  <c r="AB636" i="18"/>
  <c r="AD636" i="18" s="1"/>
  <c r="U715" i="18"/>
  <c r="V715" i="18" s="1"/>
  <c r="V784" i="18"/>
  <c r="X784" i="18" s="1"/>
  <c r="U832" i="18"/>
  <c r="W832" i="18" s="1"/>
  <c r="AA862" i="18"/>
  <c r="AB862" i="18" s="1"/>
  <c r="AA98" i="18"/>
  <c r="AB98" i="18" s="1"/>
  <c r="AA234" i="18"/>
  <c r="AB234" i="18" s="1"/>
  <c r="V424" i="18"/>
  <c r="AA201" i="18"/>
  <c r="AB201" i="18" s="1"/>
  <c r="AA263" i="18"/>
  <c r="U893" i="18"/>
  <c r="W893" i="18" s="1"/>
  <c r="AA713" i="18"/>
  <c r="AB713" i="18" s="1"/>
  <c r="AA36" i="18"/>
  <c r="AC36" i="18" s="1"/>
  <c r="AA893" i="18"/>
  <c r="AC893" i="18" s="1"/>
  <c r="AA83" i="18"/>
  <c r="AC83" i="18" s="1"/>
  <c r="U122" i="18"/>
  <c r="W122" i="18" s="1"/>
  <c r="AA210" i="18"/>
  <c r="U244" i="18"/>
  <c r="V244" i="18" s="1"/>
  <c r="U315" i="18"/>
  <c r="W315" i="18" s="1"/>
  <c r="U438" i="18"/>
  <c r="W438" i="18" s="1"/>
  <c r="AA581" i="18"/>
  <c r="AB581" i="18" s="1"/>
  <c r="U790" i="18"/>
  <c r="V790" i="18" s="1"/>
  <c r="AA244" i="18"/>
  <c r="AC244" i="18" s="1"/>
  <c r="U294" i="18"/>
  <c r="W294" i="18" s="1"/>
  <c r="U345" i="18"/>
  <c r="V345" i="18" s="1"/>
  <c r="AA554" i="18"/>
  <c r="AB554" i="18" s="1"/>
  <c r="U816" i="18"/>
  <c r="V816" i="18" s="1"/>
  <c r="AA870" i="18"/>
  <c r="AC870" i="18" s="1"/>
  <c r="U318" i="18"/>
  <c r="W318" i="18" s="1"/>
  <c r="U556" i="18"/>
  <c r="U211" i="18"/>
  <c r="W211" i="18" s="1"/>
  <c r="AA382" i="18"/>
  <c r="AC382" i="18" s="1"/>
  <c r="V201" i="18"/>
  <c r="X201" i="18" s="1"/>
  <c r="U36" i="18"/>
  <c r="W36" i="18" s="1"/>
  <c r="U709" i="18"/>
  <c r="V709" i="18" s="1"/>
  <c r="AB193" i="18"/>
  <c r="AD193" i="18" s="1"/>
  <c r="AA709" i="18"/>
  <c r="AB709" i="18" s="1"/>
  <c r="U83" i="18"/>
  <c r="V83" i="18" s="1"/>
  <c r="AA315" i="18"/>
  <c r="AB315" i="18" s="1"/>
  <c r="AA345" i="18"/>
  <c r="AB345" i="18" s="1"/>
  <c r="U381" i="18"/>
  <c r="V381" i="18" s="1"/>
  <c r="AA438" i="18"/>
  <c r="AB438" i="18" s="1"/>
  <c r="U496" i="18"/>
  <c r="V496" i="18" s="1"/>
  <c r="U554" i="18"/>
  <c r="V554" i="18" s="1"/>
  <c r="U581" i="18"/>
  <c r="V581" i="18" s="1"/>
  <c r="U636" i="18"/>
  <c r="W636" i="18" s="1"/>
  <c r="U672" i="18"/>
  <c r="W672" i="18" s="1"/>
  <c r="AA784" i="18"/>
  <c r="AC784" i="18" s="1"/>
  <c r="AA832" i="18"/>
  <c r="U862" i="18"/>
  <c r="V862" i="18" s="1"/>
  <c r="AA308" i="18"/>
  <c r="AB308" i="18" s="1"/>
  <c r="AA694" i="18"/>
  <c r="AB694" i="18" s="1"/>
  <c r="U263" i="18"/>
  <c r="V263" i="18" s="1"/>
  <c r="AA122" i="18"/>
  <c r="AB122" i="18" s="1"/>
  <c r="AA516" i="18"/>
  <c r="AB516" i="18" s="1"/>
  <c r="U209" i="18"/>
  <c r="U521" i="18"/>
  <c r="W521" i="18" s="1"/>
  <c r="V53" i="18"/>
  <c r="X53" i="18" s="1"/>
  <c r="U313" i="18"/>
  <c r="W313" i="18" s="1"/>
  <c r="AA24" i="18"/>
  <c r="AB24" i="18" s="1"/>
  <c r="U89" i="18"/>
  <c r="V89" i="18" s="1"/>
  <c r="U129" i="18"/>
  <c r="V129" i="18" s="1"/>
  <c r="U216" i="18"/>
  <c r="V216" i="18" s="1"/>
  <c r="AA266" i="18"/>
  <c r="U353" i="18"/>
  <c r="V353" i="18" s="1"/>
  <c r="U417" i="18"/>
  <c r="W417" i="18" s="1"/>
  <c r="U454" i="18"/>
  <c r="V454" i="18" s="1"/>
  <c r="AB623" i="18"/>
  <c r="AD623" i="18" s="1"/>
  <c r="AA643" i="18"/>
  <c r="AB643" i="18" s="1"/>
  <c r="U700" i="18"/>
  <c r="V700" i="18" s="1"/>
  <c r="U234" i="18"/>
  <c r="V234" i="18" s="1"/>
  <c r="AB809" i="18"/>
  <c r="U101" i="18"/>
  <c r="V101" i="18" s="1"/>
  <c r="AA129" i="18"/>
  <c r="AC129" i="18" s="1"/>
  <c r="U266" i="18"/>
  <c r="W266" i="18" s="1"/>
  <c r="U333" i="18"/>
  <c r="W333" i="18" s="1"/>
  <c r="U532" i="18"/>
  <c r="U841" i="18"/>
  <c r="W841" i="18" s="1"/>
  <c r="U826" i="18"/>
  <c r="W826" i="18" s="1"/>
  <c r="U12" i="18"/>
  <c r="W12" i="18" s="1"/>
  <c r="AA53" i="18"/>
  <c r="AC53" i="18" s="1"/>
  <c r="AA838" i="18"/>
  <c r="AB838" i="18" s="1"/>
  <c r="AB89" i="18"/>
  <c r="AD89" i="18" s="1"/>
  <c r="AA302" i="18"/>
  <c r="AB302" i="18" s="1"/>
  <c r="AA353" i="18"/>
  <c r="AB353" i="18" s="1"/>
  <c r="U567" i="18"/>
  <c r="V567" i="18" s="1"/>
  <c r="AA700" i="18"/>
  <c r="AC700" i="18" s="1"/>
  <c r="AA755" i="18"/>
  <c r="AB755" i="18" s="1"/>
  <c r="U793" i="18"/>
  <c r="W793" i="18" s="1"/>
  <c r="AA826" i="18"/>
  <c r="AB826" i="18" s="1"/>
  <c r="AA99" i="18"/>
  <c r="AC99" i="18" s="1"/>
  <c r="U546" i="18"/>
  <c r="V546" i="18" s="1"/>
  <c r="U362" i="18"/>
  <c r="W362" i="18" s="1"/>
  <c r="V521" i="18"/>
  <c r="AA313" i="18"/>
  <c r="AB313" i="18" s="1"/>
  <c r="U24" i="18"/>
  <c r="W24" i="18" s="1"/>
  <c r="U516" i="18"/>
  <c r="W516" i="18" s="1"/>
  <c r="AA209" i="18"/>
  <c r="V313" i="18"/>
  <c r="U838" i="18"/>
  <c r="V838" i="18" s="1"/>
  <c r="AA216" i="18"/>
  <c r="AB216" i="18" s="1"/>
  <c r="U302" i="18"/>
  <c r="V302" i="18" s="1"/>
  <c r="AB333" i="18"/>
  <c r="AD333" i="18" s="1"/>
  <c r="AA417" i="18"/>
  <c r="AC417" i="18" s="1"/>
  <c r="AA454" i="18"/>
  <c r="AB454" i="18" s="1"/>
  <c r="AA532" i="18"/>
  <c r="AB532" i="18" s="1"/>
  <c r="AA729" i="18"/>
  <c r="AC729" i="18" s="1"/>
  <c r="U762" i="18"/>
  <c r="V762" i="18" s="1"/>
  <c r="AA527" i="18"/>
  <c r="AC527" i="18" s="1"/>
  <c r="U123" i="18"/>
  <c r="V123" i="18" s="1"/>
  <c r="U245" i="18"/>
  <c r="W245" i="18" s="1"/>
  <c r="AA303" i="18"/>
  <c r="AC303" i="18" s="1"/>
  <c r="U834" i="18"/>
  <c r="V834" i="18" s="1"/>
  <c r="AA164" i="18"/>
  <c r="AC164" i="18" s="1"/>
  <c r="U504" i="18"/>
  <c r="W504" i="18" s="1"/>
  <c r="U745" i="18"/>
  <c r="W745" i="18" s="1"/>
  <c r="U375" i="18"/>
  <c r="U533" i="18"/>
  <c r="V533" i="18" s="1"/>
  <c r="AA56" i="18"/>
  <c r="AC56" i="18" s="1"/>
  <c r="U391" i="18"/>
  <c r="W391" i="18" s="1"/>
  <c r="AA499" i="18"/>
  <c r="AB499" i="18" s="1"/>
  <c r="U836" i="18"/>
  <c r="W836" i="18" s="1"/>
  <c r="U16" i="18"/>
  <c r="W16" i="18" s="1"/>
  <c r="U619" i="18"/>
  <c r="W619" i="18" s="1"/>
  <c r="U269" i="18"/>
  <c r="V269" i="18" s="1"/>
  <c r="U7" i="18"/>
  <c r="W7" i="18" s="1"/>
  <c r="AA124" i="18"/>
  <c r="AB124" i="18" s="1"/>
  <c r="AA850" i="18"/>
  <c r="AB850" i="18" s="1"/>
  <c r="U138" i="18"/>
  <c r="V138" i="18" s="1"/>
  <c r="AA109" i="18"/>
  <c r="AB109" i="18" s="1"/>
  <c r="AA319" i="18"/>
  <c r="AC319" i="18" s="1"/>
  <c r="AA626" i="18"/>
  <c r="AC626" i="18" s="1"/>
  <c r="U347" i="18"/>
  <c r="U451" i="18"/>
  <c r="V451" i="18" s="1"/>
  <c r="AA804" i="18"/>
  <c r="AB804" i="18" s="1"/>
  <c r="AA86" i="18"/>
  <c r="AC86" i="18" s="1"/>
  <c r="AA139" i="18"/>
  <c r="AC139" i="18" s="1"/>
  <c r="AA219" i="18"/>
  <c r="AC219" i="18" s="1"/>
  <c r="AA241" i="18"/>
  <c r="AB241" i="18" s="1"/>
  <c r="AA330" i="18"/>
  <c r="AB330" i="18" s="1"/>
  <c r="AA356" i="18"/>
  <c r="AC356" i="18" s="1"/>
  <c r="AA549" i="18"/>
  <c r="AC549" i="18" s="1"/>
  <c r="AA598" i="18"/>
  <c r="AB598" i="18" s="1"/>
  <c r="U739" i="18"/>
  <c r="W739" i="18" s="1"/>
  <c r="AA352" i="18"/>
  <c r="AC352" i="18" s="1"/>
  <c r="AA94" i="18"/>
  <c r="AB94" i="18" s="1"/>
  <c r="U786" i="18"/>
  <c r="U249" i="18"/>
  <c r="V249" i="18" s="1"/>
  <c r="AA277" i="18"/>
  <c r="AC277" i="18" s="1"/>
  <c r="AA349" i="18"/>
  <c r="AC349" i="18" s="1"/>
  <c r="AA414" i="18"/>
  <c r="AB414" i="18" s="1"/>
  <c r="AA500" i="18"/>
  <c r="AB500" i="18" s="1"/>
  <c r="AA558" i="18"/>
  <c r="AC558" i="18" s="1"/>
  <c r="U627" i="18"/>
  <c r="V627" i="18" s="1"/>
  <c r="AA676" i="18"/>
  <c r="AB676" i="18" s="1"/>
  <c r="U746" i="18"/>
  <c r="U897" i="18"/>
  <c r="W897" i="18" s="1"/>
  <c r="AA593" i="18"/>
  <c r="AB593" i="18" s="1"/>
  <c r="AA899" i="18"/>
  <c r="AC899" i="18" s="1"/>
  <c r="AA505" i="18"/>
  <c r="AC505" i="18" s="1"/>
  <c r="AA589" i="18"/>
  <c r="AB589" i="18" s="1"/>
  <c r="U30" i="18"/>
  <c r="V30" i="18" s="1"/>
  <c r="U127" i="18"/>
  <c r="V127" i="18" s="1"/>
  <c r="AA378" i="18"/>
  <c r="AA429" i="18"/>
  <c r="AC429" i="18" s="1"/>
  <c r="U733" i="18"/>
  <c r="V733" i="18" s="1"/>
  <c r="AA820" i="18"/>
  <c r="AB820" i="18" s="1"/>
  <c r="U853" i="18"/>
  <c r="W853" i="18" s="1"/>
  <c r="AA444" i="18"/>
  <c r="AC444" i="18" s="1"/>
  <c r="AA501" i="18"/>
  <c r="AB501" i="18" s="1"/>
  <c r="U559" i="18"/>
  <c r="W559" i="18" s="1"/>
  <c r="U628" i="18"/>
  <c r="W628" i="18" s="1"/>
  <c r="U697" i="18"/>
  <c r="V697" i="18" s="1"/>
  <c r="U485" i="18"/>
  <c r="V485" i="18" s="1"/>
  <c r="AA80" i="18"/>
  <c r="AC80" i="18" s="1"/>
  <c r="AA778" i="18"/>
  <c r="AC778" i="18" s="1"/>
  <c r="AA13" i="18"/>
  <c r="AC13" i="18" s="1"/>
  <c r="U256" i="18"/>
  <c r="W256" i="18" s="1"/>
  <c r="U507" i="18"/>
  <c r="V507" i="18" s="1"/>
  <c r="U768" i="18"/>
  <c r="W768" i="18" s="1"/>
  <c r="AA799" i="18"/>
  <c r="AC799" i="18" s="1"/>
  <c r="AA275" i="18"/>
  <c r="AC275" i="18" s="1"/>
  <c r="AA79" i="18"/>
  <c r="AB79" i="18" s="1"/>
  <c r="U599" i="18"/>
  <c r="V599" i="18" s="1"/>
  <c r="AA88" i="18"/>
  <c r="AB88" i="18" s="1"/>
  <c r="U215" i="18"/>
  <c r="W215" i="18" s="1"/>
  <c r="AA265" i="18"/>
  <c r="AB265" i="18" s="1"/>
  <c r="U301" i="18"/>
  <c r="U332" i="18"/>
  <c r="W332" i="18" s="1"/>
  <c r="AA475" i="18"/>
  <c r="AC475" i="18" s="1"/>
  <c r="U566" i="18"/>
  <c r="V566" i="18" s="1"/>
  <c r="AA615" i="18"/>
  <c r="AB615" i="18" s="1"/>
  <c r="U705" i="18"/>
  <c r="W705" i="18" s="1"/>
  <c r="U783" i="18"/>
  <c r="W783" i="18" s="1"/>
  <c r="AA825" i="18"/>
  <c r="AB825" i="18" s="1"/>
  <c r="U225" i="18"/>
  <c r="V225" i="18" s="1"/>
  <c r="AA666" i="18"/>
  <c r="AC666" i="18" s="1"/>
  <c r="AA156" i="18"/>
  <c r="AC156" i="18" s="1"/>
  <c r="U257" i="18"/>
  <c r="V257" i="18" s="1"/>
  <c r="AA539" i="18"/>
  <c r="AC539" i="18" s="1"/>
  <c r="AA594" i="18"/>
  <c r="AB594" i="18" s="1"/>
  <c r="AA761" i="18"/>
  <c r="AC761" i="18" s="1"/>
  <c r="U766" i="18"/>
  <c r="V766" i="18" s="1"/>
  <c r="U492" i="18"/>
  <c r="V492" i="18" s="1"/>
  <c r="V885" i="18"/>
  <c r="U654" i="18"/>
  <c r="V654" i="18" s="1"/>
  <c r="U71" i="18"/>
  <c r="W71" i="18" s="1"/>
  <c r="U130" i="18"/>
  <c r="W130" i="18" s="1"/>
  <c r="U295" i="18"/>
  <c r="V295" i="18" s="1"/>
  <c r="AA354" i="18"/>
  <c r="AB354" i="18" s="1"/>
  <c r="U477" i="18"/>
  <c r="V477" i="18" s="1"/>
  <c r="U618" i="18"/>
  <c r="W618" i="18" s="1"/>
  <c r="AA794" i="18"/>
  <c r="AB794" i="18" s="1"/>
  <c r="AA362" i="18"/>
  <c r="AB362" i="18" s="1"/>
  <c r="U463" i="18"/>
  <c r="W463" i="18" s="1"/>
  <c r="AA583" i="18"/>
  <c r="AC583" i="18" s="1"/>
  <c r="U744" i="18"/>
  <c r="W744" i="18" s="1"/>
  <c r="AB646" i="18"/>
  <c r="AD646" i="18" s="1"/>
  <c r="AB439" i="18"/>
  <c r="AD439" i="18" s="1"/>
  <c r="U194" i="18"/>
  <c r="W194" i="18" s="1"/>
  <c r="AB31" i="18"/>
  <c r="AA55" i="18"/>
  <c r="AB55" i="18" s="1"/>
  <c r="U115" i="18"/>
  <c r="W115" i="18" s="1"/>
  <c r="U150" i="18"/>
  <c r="W150" i="18" s="1"/>
  <c r="U171" i="18"/>
  <c r="W171" i="18" s="1"/>
  <c r="U325" i="18"/>
  <c r="W325" i="18" s="1"/>
  <c r="U483" i="18"/>
  <c r="W483" i="18" s="1"/>
  <c r="V517" i="18"/>
  <c r="U610" i="18"/>
  <c r="V610" i="18" s="1"/>
  <c r="U729" i="18"/>
  <c r="W729" i="18" s="1"/>
  <c r="U900" i="18"/>
  <c r="AA123" i="18"/>
  <c r="AC123" i="18" s="1"/>
  <c r="AB863" i="18"/>
  <c r="AD863" i="18" s="1"/>
  <c r="U164" i="18"/>
  <c r="W164" i="18" s="1"/>
  <c r="AA504" i="18"/>
  <c r="AC504" i="18" s="1"/>
  <c r="U787" i="18"/>
  <c r="W787" i="18" s="1"/>
  <c r="U419" i="18"/>
  <c r="W419" i="18" s="1"/>
  <c r="V745" i="18"/>
  <c r="U880" i="18"/>
  <c r="W880" i="18" s="1"/>
  <c r="AA375" i="18"/>
  <c r="AA100" i="18"/>
  <c r="AB100" i="18" s="1"/>
  <c r="V824" i="18"/>
  <c r="X824" i="18" s="1"/>
  <c r="U203" i="18"/>
  <c r="W203" i="18" s="1"/>
  <c r="AA659" i="18"/>
  <c r="AC659" i="18" s="1"/>
  <c r="U248" i="18"/>
  <c r="W248" i="18" s="1"/>
  <c r="AA836" i="18"/>
  <c r="AC836" i="18" s="1"/>
  <c r="U137" i="18"/>
  <c r="W137" i="18" s="1"/>
  <c r="AA604" i="18"/>
  <c r="AC604" i="18" s="1"/>
  <c r="V551" i="18"/>
  <c r="X551" i="18" s="1"/>
  <c r="V902" i="18"/>
  <c r="X902" i="18" s="1"/>
  <c r="AB326" i="18"/>
  <c r="AD326" i="18" s="1"/>
  <c r="U151" i="18"/>
  <c r="W151" i="18" s="1"/>
  <c r="V810" i="18"/>
  <c r="X810" i="18" s="1"/>
  <c r="U329" i="18"/>
  <c r="V329" i="18" s="1"/>
  <c r="AA887" i="18"/>
  <c r="AB887" i="18" s="1"/>
  <c r="U322" i="18"/>
  <c r="W322" i="18" s="1"/>
  <c r="AA605" i="18"/>
  <c r="AB605" i="18" s="1"/>
  <c r="AA511" i="18"/>
  <c r="AB511" i="18" s="1"/>
  <c r="V7" i="18"/>
  <c r="AB801" i="18"/>
  <c r="AD801" i="18" s="1"/>
  <c r="U124" i="18"/>
  <c r="V124" i="18" s="1"/>
  <c r="AA197" i="18"/>
  <c r="AB197" i="18" s="1"/>
  <c r="U226" i="18"/>
  <c r="W226" i="18" s="1"/>
  <c r="U478" i="18"/>
  <c r="W478" i="18" s="1"/>
  <c r="U109" i="18"/>
  <c r="W109" i="18" s="1"/>
  <c r="U319" i="18"/>
  <c r="W319" i="18" s="1"/>
  <c r="AB859" i="18"/>
  <c r="AD859" i="18" s="1"/>
  <c r="AA268" i="18"/>
  <c r="AB268" i="18" s="1"/>
  <c r="U735" i="18"/>
  <c r="W735" i="18" s="1"/>
  <c r="AA110" i="18"/>
  <c r="AC110" i="18" s="1"/>
  <c r="U582" i="18"/>
  <c r="W582" i="18" s="1"/>
  <c r="U27" i="18"/>
  <c r="V27" i="18" s="1"/>
  <c r="U198" i="18"/>
  <c r="V198" i="18" s="1"/>
  <c r="U219" i="18"/>
  <c r="W219" i="18" s="1"/>
  <c r="U356" i="18"/>
  <c r="W356" i="18" s="1"/>
  <c r="AA428" i="18"/>
  <c r="AB428" i="18" s="1"/>
  <c r="V739" i="18"/>
  <c r="AB352" i="18"/>
  <c r="U94" i="18"/>
  <c r="W94" i="18" s="1"/>
  <c r="U869" i="18"/>
  <c r="V869" i="18" s="1"/>
  <c r="AA58" i="18"/>
  <c r="AB58" i="18" s="1"/>
  <c r="AA160" i="18"/>
  <c r="AB160" i="18" s="1"/>
  <c r="AA249" i="18"/>
  <c r="AC249" i="18" s="1"/>
  <c r="AB349" i="18"/>
  <c r="U385" i="18"/>
  <c r="V385" i="18" s="1"/>
  <c r="AB465" i="18"/>
  <c r="AD465" i="18" s="1"/>
  <c r="U500" i="18"/>
  <c r="V500" i="18" s="1"/>
  <c r="V676" i="18"/>
  <c r="X676" i="18" s="1"/>
  <c r="AA789" i="18"/>
  <c r="AC789" i="18" s="1"/>
  <c r="AA827" i="18"/>
  <c r="AC827" i="18" s="1"/>
  <c r="U372" i="18"/>
  <c r="W372" i="18" s="1"/>
  <c r="AA670" i="18"/>
  <c r="AC670" i="18" s="1"/>
  <c r="AA874" i="18"/>
  <c r="AB874" i="18" s="1"/>
  <c r="AA645" i="18"/>
  <c r="AC645" i="18" s="1"/>
  <c r="AA57" i="18"/>
  <c r="AC57" i="18" s="1"/>
  <c r="AA805" i="18"/>
  <c r="AB805" i="18" s="1"/>
  <c r="AA141" i="18"/>
  <c r="AB141" i="18" s="1"/>
  <c r="AA763" i="18"/>
  <c r="AB763" i="18" s="1"/>
  <c r="U172" i="18"/>
  <c r="AA87" i="18"/>
  <c r="AB87" i="18" s="1"/>
  <c r="U242" i="18"/>
  <c r="V242" i="18" s="1"/>
  <c r="AA337" i="18"/>
  <c r="AC337" i="18" s="1"/>
  <c r="AA662" i="18"/>
  <c r="AB662" i="18" s="1"/>
  <c r="AA733" i="18"/>
  <c r="AC733" i="18" s="1"/>
  <c r="AA853" i="18"/>
  <c r="AB853" i="18" s="1"/>
  <c r="U444" i="18"/>
  <c r="W444" i="18" s="1"/>
  <c r="AA559" i="18"/>
  <c r="AC559" i="18" s="1"/>
  <c r="AA628" i="18"/>
  <c r="AC628" i="18" s="1"/>
  <c r="AA113" i="18"/>
  <c r="AC113" i="18" s="1"/>
  <c r="U161" i="18"/>
  <c r="V161" i="18" s="1"/>
  <c r="U185" i="18"/>
  <c r="W185" i="18" s="1"/>
  <c r="U221" i="18"/>
  <c r="V221" i="18" s="1"/>
  <c r="V256" i="18"/>
  <c r="AB507" i="18"/>
  <c r="AD507" i="18" s="1"/>
  <c r="U684" i="18"/>
  <c r="W684" i="18" s="1"/>
  <c r="AA768" i="18"/>
  <c r="AC768" i="18" s="1"/>
  <c r="AA867" i="18"/>
  <c r="AC867" i="18" s="1"/>
  <c r="U799" i="18"/>
  <c r="W799" i="18" s="1"/>
  <c r="AB275" i="18"/>
  <c r="U563" i="18"/>
  <c r="V563" i="18" s="1"/>
  <c r="AA536" i="18"/>
  <c r="AC536" i="18" s="1"/>
  <c r="AA765" i="18"/>
  <c r="AB765" i="18" s="1"/>
  <c r="AA259" i="18"/>
  <c r="AC259" i="18" s="1"/>
  <c r="AA34" i="18"/>
  <c r="AC34" i="18" s="1"/>
  <c r="U117" i="18"/>
  <c r="V117" i="18" s="1"/>
  <c r="AA882" i="18"/>
  <c r="AC882" i="18" s="1"/>
  <c r="U495" i="18"/>
  <c r="V495" i="18" s="1"/>
  <c r="U45" i="18"/>
  <c r="V45" i="18" s="1"/>
  <c r="U128" i="18"/>
  <c r="V128" i="18" s="1"/>
  <c r="AA301" i="18"/>
  <c r="AA332" i="18"/>
  <c r="AC332" i="18" s="1"/>
  <c r="AA395" i="18"/>
  <c r="AC395" i="18" s="1"/>
  <c r="AB475" i="18"/>
  <c r="AA642" i="18"/>
  <c r="AB642" i="18" s="1"/>
  <c r="AA705" i="18"/>
  <c r="AC705" i="18" s="1"/>
  <c r="U741" i="18"/>
  <c r="W741" i="18" s="1"/>
  <c r="V783" i="18"/>
  <c r="AA840" i="18"/>
  <c r="AB840" i="18" s="1"/>
  <c r="AA890" i="18"/>
  <c r="AC890" i="18" s="1"/>
  <c r="AB584" i="18"/>
  <c r="AD584" i="18" s="1"/>
  <c r="AB225" i="18"/>
  <c r="AD225" i="18" s="1"/>
  <c r="AB666" i="18"/>
  <c r="AA420" i="18"/>
  <c r="AC420" i="18" s="1"/>
  <c r="AA179" i="18"/>
  <c r="AB179" i="18" s="1"/>
  <c r="AA846" i="18"/>
  <c r="AC846" i="18" s="1"/>
  <c r="AA14" i="18"/>
  <c r="AC14" i="18" s="1"/>
  <c r="U60" i="18"/>
  <c r="W60" i="18" s="1"/>
  <c r="AA178" i="18"/>
  <c r="AB178" i="18" s="1"/>
  <c r="AA257" i="18"/>
  <c r="AC257" i="18" s="1"/>
  <c r="AA324" i="18"/>
  <c r="AC324" i="18" s="1"/>
  <c r="AA402" i="18"/>
  <c r="AB402" i="18" s="1"/>
  <c r="U508" i="18"/>
  <c r="AA616" i="18"/>
  <c r="AB616" i="18" s="1"/>
  <c r="U728" i="18"/>
  <c r="W728" i="18" s="1"/>
  <c r="U761" i="18"/>
  <c r="V761" i="18" s="1"/>
  <c r="AA868" i="18"/>
  <c r="AB868" i="18" s="1"/>
  <c r="AA731" i="18"/>
  <c r="AC731" i="18" s="1"/>
  <c r="AB583" i="18"/>
  <c r="AD583" i="18" s="1"/>
  <c r="AA376" i="18"/>
  <c r="AB376" i="18" s="1"/>
  <c r="AA738" i="18"/>
  <c r="AC738" i="18" s="1"/>
  <c r="AB311" i="18"/>
  <c r="U653" i="18"/>
  <c r="W653" i="18" s="1"/>
  <c r="U646" i="18"/>
  <c r="V646" i="18" s="1"/>
  <c r="U264" i="18"/>
  <c r="W264" i="18" s="1"/>
  <c r="U439" i="18"/>
  <c r="V439" i="18" s="1"/>
  <c r="AA42" i="18"/>
  <c r="AC42" i="18" s="1"/>
  <c r="AA435" i="18"/>
  <c r="AB435" i="18" s="1"/>
  <c r="U31" i="18"/>
  <c r="W31" i="18" s="1"/>
  <c r="AA115" i="18"/>
  <c r="AB115" i="18" s="1"/>
  <c r="AA150" i="18"/>
  <c r="AC150" i="18" s="1"/>
  <c r="AB171" i="18"/>
  <c r="AD171" i="18" s="1"/>
  <c r="U224" i="18"/>
  <c r="V224" i="18" s="1"/>
  <c r="U397" i="18"/>
  <c r="W397" i="18" s="1"/>
  <c r="AA446" i="18"/>
  <c r="AB446" i="18" s="1"/>
  <c r="AA483" i="18"/>
  <c r="AC483" i="18" s="1"/>
  <c r="AA517" i="18"/>
  <c r="AB517" i="18" s="1"/>
  <c r="AA610" i="18"/>
  <c r="AB610" i="18" s="1"/>
  <c r="AA762" i="18"/>
  <c r="AB762" i="18" s="1"/>
  <c r="AB527" i="18"/>
  <c r="AA245" i="18"/>
  <c r="AB245" i="18" s="1"/>
  <c r="AB303" i="18"/>
  <c r="AA418" i="18"/>
  <c r="AC418" i="18" s="1"/>
  <c r="U644" i="18"/>
  <c r="V644" i="18" s="1"/>
  <c r="AA834" i="18"/>
  <c r="AB834" i="18" s="1"/>
  <c r="AA787" i="18"/>
  <c r="AB787" i="18" s="1"/>
  <c r="AA419" i="18"/>
  <c r="AB419" i="18" s="1"/>
  <c r="U528" i="18"/>
  <c r="W528" i="18" s="1"/>
  <c r="V880" i="18"/>
  <c r="AA440" i="18"/>
  <c r="AB440" i="18" s="1"/>
  <c r="U673" i="18"/>
  <c r="V673" i="18" s="1"/>
  <c r="U56" i="18"/>
  <c r="W56" i="18" s="1"/>
  <c r="U541" i="18"/>
  <c r="V541" i="18" s="1"/>
  <c r="U659" i="18"/>
  <c r="V659" i="18" s="1"/>
  <c r="AA391" i="18"/>
  <c r="AB391" i="18" s="1"/>
  <c r="AA248" i="18"/>
  <c r="AC248" i="18" s="1"/>
  <c r="AB836" i="18"/>
  <c r="V137" i="18"/>
  <c r="X137" i="18" s="1"/>
  <c r="V604" i="18"/>
  <c r="X604" i="18" s="1"/>
  <c r="AA551" i="18"/>
  <c r="AB551" i="18" s="1"/>
  <c r="AA902" i="18"/>
  <c r="AC902" i="18" s="1"/>
  <c r="V905" i="18"/>
  <c r="X905" i="18" s="1"/>
  <c r="U326" i="18"/>
  <c r="W326" i="18" s="1"/>
  <c r="AA16" i="18"/>
  <c r="AC16" i="18" s="1"/>
  <c r="AA151" i="18"/>
  <c r="AB151" i="18" s="1"/>
  <c r="AA404" i="18"/>
  <c r="AC404" i="18" s="1"/>
  <c r="AA667" i="18"/>
  <c r="AB667" i="18" s="1"/>
  <c r="U335" i="18"/>
  <c r="V335" i="18" s="1"/>
  <c r="V619" i="18"/>
  <c r="AA322" i="18"/>
  <c r="AB322" i="18" s="1"/>
  <c r="V605" i="18"/>
  <c r="X605" i="18" s="1"/>
  <c r="AA65" i="18"/>
  <c r="AB65" i="18" s="1"/>
  <c r="AB626" i="18"/>
  <c r="U859" i="18"/>
  <c r="V859" i="18" s="1"/>
  <c r="AA451" i="18"/>
  <c r="AC451" i="18" s="1"/>
  <c r="U268" i="18"/>
  <c r="V268" i="18" s="1"/>
  <c r="AA735" i="18"/>
  <c r="AC735" i="18" s="1"/>
  <c r="U674" i="18"/>
  <c r="W674" i="18" s="1"/>
  <c r="AB110" i="18"/>
  <c r="V219" i="18"/>
  <c r="U241" i="18"/>
  <c r="W241" i="18" s="1"/>
  <c r="AA458" i="18"/>
  <c r="AB458" i="18" s="1"/>
  <c r="AB549" i="18"/>
  <c r="AA453" i="18"/>
  <c r="AC453" i="18" s="1"/>
  <c r="AA290" i="18"/>
  <c r="AC290" i="18" s="1"/>
  <c r="AA786" i="18"/>
  <c r="AB786" i="18" s="1"/>
  <c r="U104" i="18"/>
  <c r="W104" i="18" s="1"/>
  <c r="U414" i="18"/>
  <c r="W414" i="18" s="1"/>
  <c r="U465" i="18"/>
  <c r="W465" i="18" s="1"/>
  <c r="U522" i="18"/>
  <c r="V522" i="18" s="1"/>
  <c r="AA592" i="18"/>
  <c r="AB592" i="18" s="1"/>
  <c r="AA627" i="18"/>
  <c r="AB627" i="18" s="1"/>
  <c r="AA711" i="18"/>
  <c r="AC711" i="18" s="1"/>
  <c r="AB827" i="18"/>
  <c r="U645" i="18"/>
  <c r="W645" i="18" s="1"/>
  <c r="U57" i="18"/>
  <c r="V57" i="18" s="1"/>
  <c r="U505" i="18"/>
  <c r="V505" i="18" s="1"/>
  <c r="U805" i="18"/>
  <c r="W805" i="18" s="1"/>
  <c r="AA167" i="18"/>
  <c r="AC167" i="18" s="1"/>
  <c r="U141" i="18"/>
  <c r="W141" i="18" s="1"/>
  <c r="U44" i="18"/>
  <c r="W44" i="18" s="1"/>
  <c r="AA127" i="18"/>
  <c r="AC127" i="18" s="1"/>
  <c r="U306" i="18"/>
  <c r="W306" i="18" s="1"/>
  <c r="AB337" i="18"/>
  <c r="U378" i="18"/>
  <c r="V378" i="18" s="1"/>
  <c r="U429" i="18"/>
  <c r="W429" i="18" s="1"/>
  <c r="U474" i="18"/>
  <c r="V474" i="18" s="1"/>
  <c r="U565" i="18"/>
  <c r="V565" i="18" s="1"/>
  <c r="U662" i="18"/>
  <c r="W662" i="18" s="1"/>
  <c r="U759" i="18"/>
  <c r="W759" i="18" s="1"/>
  <c r="V853" i="18"/>
  <c r="AA220" i="18"/>
  <c r="AC220" i="18" s="1"/>
  <c r="U661" i="18"/>
  <c r="V661" i="18" s="1"/>
  <c r="AA485" i="18"/>
  <c r="AC485" i="18" s="1"/>
  <c r="U80" i="18"/>
  <c r="V80" i="18" s="1"/>
  <c r="U13" i="18"/>
  <c r="W13" i="18" s="1"/>
  <c r="AA68" i="18"/>
  <c r="U113" i="18"/>
  <c r="W113" i="18" s="1"/>
  <c r="AA185" i="18"/>
  <c r="AB185" i="18" s="1"/>
  <c r="AA365" i="18"/>
  <c r="AB365" i="18" s="1"/>
  <c r="AA684" i="18"/>
  <c r="AB684" i="18" s="1"/>
  <c r="V768" i="18"/>
  <c r="AB563" i="18"/>
  <c r="AD563" i="18" s="1"/>
  <c r="U79" i="18"/>
  <c r="V79" i="18" s="1"/>
  <c r="U765" i="18"/>
  <c r="W765" i="18" s="1"/>
  <c r="U259" i="18"/>
  <c r="W259" i="18" s="1"/>
  <c r="U34" i="18"/>
  <c r="V34" i="18" s="1"/>
  <c r="U882" i="18"/>
  <c r="W882" i="18" s="1"/>
  <c r="AA495" i="18"/>
  <c r="AB495" i="18" s="1"/>
  <c r="AB332" i="18"/>
  <c r="AD332" i="18" s="1"/>
  <c r="AA358" i="18"/>
  <c r="AC358" i="18" s="1"/>
  <c r="AB566" i="18"/>
  <c r="AD566" i="18" s="1"/>
  <c r="U615" i="18"/>
  <c r="V615" i="18" s="1"/>
  <c r="AA741" i="18"/>
  <c r="AB741" i="18" s="1"/>
  <c r="AA783" i="18"/>
  <c r="AC783" i="18" s="1"/>
  <c r="U639" i="18"/>
  <c r="V639" i="18" s="1"/>
  <c r="U584" i="18"/>
  <c r="V584" i="18" s="1"/>
  <c r="AA695" i="18"/>
  <c r="AB695" i="18" s="1"/>
  <c r="U666" i="18"/>
  <c r="W666" i="18" s="1"/>
  <c r="V420" i="18"/>
  <c r="X420" i="18" s="1"/>
  <c r="U179" i="18"/>
  <c r="AA749" i="18"/>
  <c r="AC749" i="18" s="1"/>
  <c r="U114" i="18"/>
  <c r="V114" i="18" s="1"/>
  <c r="U178" i="18"/>
  <c r="W178" i="18" s="1"/>
  <c r="AA222" i="18"/>
  <c r="AB222" i="18" s="1"/>
  <c r="U324" i="18"/>
  <c r="W324" i="18" s="1"/>
  <c r="U402" i="18"/>
  <c r="V402" i="18" s="1"/>
  <c r="AA445" i="18"/>
  <c r="AC445" i="18" s="1"/>
  <c r="AA482" i="18"/>
  <c r="AB482" i="18" s="1"/>
  <c r="U539" i="18"/>
  <c r="V539" i="18" s="1"/>
  <c r="U616" i="18"/>
  <c r="W616" i="18" s="1"/>
  <c r="AB685" i="18"/>
  <c r="AD685" i="18" s="1"/>
  <c r="AA728" i="18"/>
  <c r="AB728" i="18" s="1"/>
  <c r="U868" i="18"/>
  <c r="V868" i="18" s="1"/>
  <c r="AA159" i="18"/>
  <c r="AC159" i="18" s="1"/>
  <c r="V812" i="18"/>
  <c r="X812" i="18" s="1"/>
  <c r="U794" i="18"/>
  <c r="V794" i="18" s="1"/>
  <c r="AA101" i="18"/>
  <c r="AB101" i="18" s="1"/>
  <c r="AA41" i="18"/>
  <c r="AB41" i="18" s="1"/>
  <c r="U583" i="18"/>
  <c r="V583" i="18" s="1"/>
  <c r="AA744" i="18"/>
  <c r="AB744" i="18" s="1"/>
  <c r="U835" i="18"/>
  <c r="W835" i="18" s="1"/>
  <c r="U376" i="18"/>
  <c r="U311" i="18"/>
  <c r="W311" i="18" s="1"/>
  <c r="AA653" i="18"/>
  <c r="AB653" i="18" s="1"/>
  <c r="AB194" i="18"/>
  <c r="U894" i="18"/>
  <c r="V894" i="18" s="1"/>
  <c r="U435" i="18"/>
  <c r="V435" i="18" s="1"/>
  <c r="V31" i="18"/>
  <c r="U55" i="18"/>
  <c r="W55" i="18" s="1"/>
  <c r="V171" i="18"/>
  <c r="AA224" i="18"/>
  <c r="AC224" i="18" s="1"/>
  <c r="AA258" i="18"/>
  <c r="AB258" i="18" s="1"/>
  <c r="AA325" i="18"/>
  <c r="AB325" i="18" s="1"/>
  <c r="AA397" i="18"/>
  <c r="AB397" i="18" s="1"/>
  <c r="AA561" i="18"/>
  <c r="AC561" i="18" s="1"/>
  <c r="V729" i="18"/>
  <c r="X729" i="18" s="1"/>
  <c r="AC762" i="18"/>
  <c r="U527" i="18"/>
  <c r="V527" i="18" s="1"/>
  <c r="U303" i="18"/>
  <c r="V303" i="18" s="1"/>
  <c r="U418" i="18"/>
  <c r="V418" i="18" s="1"/>
  <c r="AA644" i="18"/>
  <c r="AC644" i="18" s="1"/>
  <c r="U863" i="18"/>
  <c r="W863" i="18" s="1"/>
  <c r="AB164" i="18"/>
  <c r="V419" i="18"/>
  <c r="X419" i="18" s="1"/>
  <c r="V528" i="18"/>
  <c r="AB745" i="18"/>
  <c r="AD745" i="18" s="1"/>
  <c r="AA880" i="18"/>
  <c r="AB880" i="18" s="1"/>
  <c r="U440" i="18"/>
  <c r="V440" i="18" s="1"/>
  <c r="AA533" i="18"/>
  <c r="AB533" i="18" s="1"/>
  <c r="AA673" i="18"/>
  <c r="AC673" i="18" s="1"/>
  <c r="AB824" i="18"/>
  <c r="AD824" i="18" s="1"/>
  <c r="V56" i="18"/>
  <c r="AA203" i="18"/>
  <c r="AC203" i="18" s="1"/>
  <c r="V391" i="18"/>
  <c r="V499" i="18"/>
  <c r="X499" i="18" s="1"/>
  <c r="V248" i="18"/>
  <c r="X248" i="18" s="1"/>
  <c r="V836" i="18"/>
  <c r="AA137" i="18"/>
  <c r="AC137" i="18" s="1"/>
  <c r="AA905" i="18"/>
  <c r="AB905" i="18" s="1"/>
  <c r="V326" i="18"/>
  <c r="AB16" i="18"/>
  <c r="V151" i="18"/>
  <c r="U404" i="18"/>
  <c r="V404" i="18" s="1"/>
  <c r="V667" i="18"/>
  <c r="X667" i="18" s="1"/>
  <c r="AA335" i="18"/>
  <c r="AB335" i="18" s="1"/>
  <c r="AA329" i="18"/>
  <c r="AC329" i="18" s="1"/>
  <c r="AA269" i="18"/>
  <c r="AB269" i="18" s="1"/>
  <c r="U668" i="18"/>
  <c r="W668" i="18" s="1"/>
  <c r="U511" i="18"/>
  <c r="V511" i="18" s="1"/>
  <c r="AA7" i="18"/>
  <c r="AB7" i="18" s="1"/>
  <c r="U850" i="18"/>
  <c r="W850" i="18" s="1"/>
  <c r="V65" i="18"/>
  <c r="X65" i="18" s="1"/>
  <c r="AA138" i="18"/>
  <c r="AB138" i="18" s="1"/>
  <c r="U197" i="18"/>
  <c r="W197" i="18" s="1"/>
  <c r="AA226" i="18"/>
  <c r="AC226" i="18" s="1"/>
  <c r="U626" i="18"/>
  <c r="V626" i="18" s="1"/>
  <c r="AA674" i="18"/>
  <c r="AB674" i="18" s="1"/>
  <c r="U110" i="18"/>
  <c r="W110" i="18" s="1"/>
  <c r="U804" i="18"/>
  <c r="V804" i="18" s="1"/>
  <c r="AA582" i="18"/>
  <c r="AC582" i="18" s="1"/>
  <c r="U86" i="18"/>
  <c r="W86" i="18" s="1"/>
  <c r="U139" i="18"/>
  <c r="W139" i="18" s="1"/>
  <c r="AB219" i="18"/>
  <c r="V241" i="18"/>
  <c r="U330" i="18"/>
  <c r="V330" i="18" s="1"/>
  <c r="V356" i="18"/>
  <c r="U549" i="18"/>
  <c r="W549" i="18" s="1"/>
  <c r="U598" i="18"/>
  <c r="V598" i="18" s="1"/>
  <c r="AA739" i="18"/>
  <c r="AC739" i="18" s="1"/>
  <c r="V352" i="18"/>
  <c r="X352" i="18" s="1"/>
  <c r="AB290" i="18"/>
  <c r="U58" i="18"/>
  <c r="W58" i="18" s="1"/>
  <c r="AA104" i="18"/>
  <c r="AC104" i="18" s="1"/>
  <c r="U160" i="18"/>
  <c r="W160" i="18" s="1"/>
  <c r="V277" i="18"/>
  <c r="X277" i="18" s="1"/>
  <c r="U349" i="18"/>
  <c r="W349" i="18" s="1"/>
  <c r="AB385" i="18"/>
  <c r="AD385" i="18" s="1"/>
  <c r="AA522" i="18"/>
  <c r="AB522" i="18" s="1"/>
  <c r="V558" i="18"/>
  <c r="X558" i="18" s="1"/>
  <c r="U711" i="18"/>
  <c r="V711" i="18" s="1"/>
  <c r="AA746" i="18"/>
  <c r="AC746" i="18" s="1"/>
  <c r="U827" i="18"/>
  <c r="W827" i="18" s="1"/>
  <c r="V897" i="18"/>
  <c r="AA372" i="18"/>
  <c r="AC372" i="18" s="1"/>
  <c r="U593" i="18"/>
  <c r="V593" i="18" s="1"/>
  <c r="U670" i="18"/>
  <c r="W670" i="18" s="1"/>
  <c r="U874" i="18"/>
  <c r="W874" i="18" s="1"/>
  <c r="U899" i="18"/>
  <c r="W899" i="18" s="1"/>
  <c r="V645" i="18"/>
  <c r="AA30" i="18"/>
  <c r="AC30" i="18" s="1"/>
  <c r="V141" i="18"/>
  <c r="U763" i="18"/>
  <c r="V763" i="18" s="1"/>
  <c r="AA44" i="18"/>
  <c r="AB44" i="18" s="1"/>
  <c r="U87" i="18"/>
  <c r="W87" i="18" s="1"/>
  <c r="AA199" i="18"/>
  <c r="AC199" i="18" s="1"/>
  <c r="AA242" i="18"/>
  <c r="AC242" i="18" s="1"/>
  <c r="AA306" i="18"/>
  <c r="AC306" i="18" s="1"/>
  <c r="U337" i="18"/>
  <c r="W337" i="18" s="1"/>
  <c r="AA474" i="18"/>
  <c r="AB474" i="18" s="1"/>
  <c r="AA565" i="18"/>
  <c r="AC565" i="18" s="1"/>
  <c r="AA634" i="18"/>
  <c r="AB634" i="18" s="1"/>
  <c r="V662" i="18"/>
  <c r="AA759" i="18"/>
  <c r="AB759" i="18" s="1"/>
  <c r="U820" i="18"/>
  <c r="V820" i="18" s="1"/>
  <c r="U501" i="18"/>
  <c r="V501" i="18" s="1"/>
  <c r="AB559" i="18"/>
  <c r="AD559" i="18" s="1"/>
  <c r="V628" i="18"/>
  <c r="U220" i="18"/>
  <c r="W220" i="18" s="1"/>
  <c r="AA661" i="18"/>
  <c r="AB661" i="18" s="1"/>
  <c r="U778" i="18"/>
  <c r="V778" i="18" s="1"/>
  <c r="U457" i="18"/>
  <c r="V457" i="18" s="1"/>
  <c r="V13" i="18"/>
  <c r="AB113" i="18"/>
  <c r="AD113" i="18" s="1"/>
  <c r="AA161" i="18"/>
  <c r="AB161" i="18" s="1"/>
  <c r="V185" i="18"/>
  <c r="X185" i="18" s="1"/>
  <c r="AA221" i="18"/>
  <c r="AC221" i="18" s="1"/>
  <c r="AA256" i="18"/>
  <c r="AB256" i="18" s="1"/>
  <c r="U867" i="18"/>
  <c r="W867" i="18" s="1"/>
  <c r="V799" i="18"/>
  <c r="X799" i="18" s="1"/>
  <c r="U275" i="18"/>
  <c r="V275" i="18" s="1"/>
  <c r="U536" i="18"/>
  <c r="V536" i="18" s="1"/>
  <c r="V765" i="18"/>
  <c r="AB599" i="18"/>
  <c r="AD599" i="18" s="1"/>
  <c r="AA117" i="18"/>
  <c r="AB117" i="18" s="1"/>
  <c r="U88" i="18"/>
  <c r="W88" i="18" s="1"/>
  <c r="AA128" i="18"/>
  <c r="AC128" i="18" s="1"/>
  <c r="AA215" i="18"/>
  <c r="AC215" i="18" s="1"/>
  <c r="U265" i="18"/>
  <c r="V265" i="18" s="1"/>
  <c r="U358" i="18"/>
  <c r="W358" i="18" s="1"/>
  <c r="U395" i="18"/>
  <c r="V395" i="18" s="1"/>
  <c r="U475" i="18"/>
  <c r="V475" i="18" s="1"/>
  <c r="U642" i="18"/>
  <c r="W642" i="18" s="1"/>
  <c r="V705" i="18"/>
  <c r="V741" i="18"/>
  <c r="AB783" i="18"/>
  <c r="AD783" i="18" s="1"/>
  <c r="U840" i="18"/>
  <c r="V840" i="18" s="1"/>
  <c r="AA639" i="18"/>
  <c r="AB639" i="18" s="1"/>
  <c r="U825" i="18"/>
  <c r="V825" i="18" s="1"/>
  <c r="U695" i="18"/>
  <c r="W695" i="18" s="1"/>
  <c r="AB420" i="18"/>
  <c r="U749" i="18"/>
  <c r="V749" i="18" s="1"/>
  <c r="U846" i="18"/>
  <c r="W846" i="18" s="1"/>
  <c r="U14" i="18"/>
  <c r="AA60" i="18"/>
  <c r="AB60" i="18" s="1"/>
  <c r="U156" i="18"/>
  <c r="V156" i="18" s="1"/>
  <c r="V178" i="18"/>
  <c r="U222" i="18"/>
  <c r="V222" i="18" s="1"/>
  <c r="U445" i="18"/>
  <c r="V445" i="18" s="1"/>
  <c r="U482" i="18"/>
  <c r="W482" i="18" s="1"/>
  <c r="AA508" i="18"/>
  <c r="AB539" i="18"/>
  <c r="U594" i="18"/>
  <c r="V594" i="18" s="1"/>
  <c r="V728" i="18"/>
  <c r="AB761" i="18"/>
  <c r="U731" i="18"/>
  <c r="V731" i="18" s="1"/>
  <c r="AA766" i="18"/>
  <c r="AB766" i="18" s="1"/>
  <c r="AA492" i="18"/>
  <c r="AB492" i="18" s="1"/>
  <c r="AA812" i="18"/>
  <c r="AC812" i="18" s="1"/>
  <c r="U892" i="18"/>
  <c r="W892" i="18" s="1"/>
  <c r="U84" i="18"/>
  <c r="V84" i="18" s="1"/>
  <c r="AA309" i="18"/>
  <c r="AC309" i="18" s="1"/>
  <c r="AA638" i="18"/>
  <c r="AB638" i="18" s="1"/>
  <c r="AA652" i="18"/>
  <c r="AC652" i="18" s="1"/>
  <c r="U771" i="18"/>
  <c r="V771" i="18" s="1"/>
  <c r="U509" i="18"/>
  <c r="AA54" i="18"/>
  <c r="AC54" i="18" s="1"/>
  <c r="AA737" i="18"/>
  <c r="AC737" i="18" s="1"/>
  <c r="AA72" i="18"/>
  <c r="AB72" i="18" s="1"/>
  <c r="AA40" i="18"/>
  <c r="AC40" i="18" s="1"/>
  <c r="AA237" i="18"/>
  <c r="AC237" i="18" s="1"/>
  <c r="AA374" i="18"/>
  <c r="AB374" i="18" s="1"/>
  <c r="U403" i="18"/>
  <c r="W403" i="18" s="1"/>
  <c r="U462" i="18"/>
  <c r="AB490" i="18"/>
  <c r="AD490" i="18" s="1"/>
  <c r="AA686" i="18"/>
  <c r="AB686" i="18" s="1"/>
  <c r="U736" i="18"/>
  <c r="V736" i="18" s="1"/>
  <c r="U770" i="18"/>
  <c r="V770" i="18" s="1"/>
  <c r="AA217" i="18"/>
  <c r="AC217" i="18" s="1"/>
  <c r="AA334" i="18"/>
  <c r="AB334" i="18" s="1"/>
  <c r="U455" i="18"/>
  <c r="W455" i="18" s="1"/>
  <c r="U32" i="18"/>
  <c r="W32" i="18" s="1"/>
  <c r="U281" i="18"/>
  <c r="U817" i="18"/>
  <c r="V817" i="18" s="1"/>
  <c r="AA591" i="18"/>
  <c r="AC591" i="18" s="1"/>
  <c r="AA63" i="18"/>
  <c r="AC63" i="18" s="1"/>
  <c r="AA550" i="18"/>
  <c r="AC550" i="18" s="1"/>
  <c r="U432" i="18"/>
  <c r="V432" i="18" s="1"/>
  <c r="U447" i="18"/>
  <c r="W447" i="18" s="1"/>
  <c r="U687" i="18"/>
  <c r="W687" i="18" s="1"/>
  <c r="U632" i="18"/>
  <c r="W632" i="18" s="1"/>
  <c r="AA370" i="18"/>
  <c r="U722" i="18"/>
  <c r="W722" i="18" s="1"/>
  <c r="U903" i="18"/>
  <c r="W903" i="18" s="1"/>
  <c r="U906" i="18"/>
  <c r="W906" i="18" s="1"/>
  <c r="U310" i="18"/>
  <c r="W310" i="18" s="1"/>
  <c r="U693" i="18"/>
  <c r="W693" i="18" s="1"/>
  <c r="AA232" i="18"/>
  <c r="AC232" i="18" s="1"/>
  <c r="U851" i="18"/>
  <c r="W851" i="18" s="1"/>
  <c r="AA399" i="18"/>
  <c r="AA718" i="18"/>
  <c r="AC718" i="18" s="1"/>
  <c r="AA758" i="18"/>
  <c r="AB758" i="18" s="1"/>
  <c r="AA207" i="18"/>
  <c r="AC207" i="18" s="1"/>
  <c r="U819" i="18"/>
  <c r="W819" i="18" s="1"/>
  <c r="U145" i="18"/>
  <c r="V145" i="18" s="1"/>
  <c r="AA212" i="18"/>
  <c r="AC212" i="18" s="1"/>
  <c r="U288" i="18"/>
  <c r="W288" i="18" s="1"/>
  <c r="AA368" i="18"/>
  <c r="U442" i="18"/>
  <c r="W442" i="18" s="1"/>
  <c r="AA323" i="18"/>
  <c r="AC323" i="18" s="1"/>
  <c r="AA351" i="18"/>
  <c r="AC351" i="18" s="1"/>
  <c r="AA452" i="18"/>
  <c r="AB452" i="18" s="1"/>
  <c r="U289" i="18"/>
  <c r="W289" i="18" s="1"/>
  <c r="AA119" i="18"/>
  <c r="AC119" i="18" s="1"/>
  <c r="AA146" i="18"/>
  <c r="AB146" i="18" s="1"/>
  <c r="AA205" i="18"/>
  <c r="AB205" i="18" s="1"/>
  <c r="V227" i="18"/>
  <c r="X227" i="18" s="1"/>
  <c r="AA336" i="18"/>
  <c r="AC336" i="18" s="1"/>
  <c r="U377" i="18"/>
  <c r="W377" i="18" s="1"/>
  <c r="AA473" i="18"/>
  <c r="AC473" i="18" s="1"/>
  <c r="AA620" i="18"/>
  <c r="AB620" i="18" s="1"/>
  <c r="AA637" i="18"/>
  <c r="AC637" i="18" s="1"/>
  <c r="AA18" i="18"/>
  <c r="AC18" i="18" s="1"/>
  <c r="AA858" i="18"/>
  <c r="AC858" i="18" s="1"/>
  <c r="AB20" i="18"/>
  <c r="AD20" i="18" s="1"/>
  <c r="V184" i="18"/>
  <c r="X184" i="18" s="1"/>
  <c r="AA283" i="18"/>
  <c r="AB283" i="18" s="1"/>
  <c r="AA364" i="18"/>
  <c r="AC364" i="18" s="1"/>
  <c r="AA421" i="18"/>
  <c r="U487" i="18"/>
  <c r="W487" i="18" s="1"/>
  <c r="U506" i="18"/>
  <c r="W506" i="18" s="1"/>
  <c r="AA607" i="18"/>
  <c r="AB607" i="18" s="1"/>
  <c r="AA683" i="18"/>
  <c r="AB683" i="18" s="1"/>
  <c r="AA773" i="18"/>
  <c r="AC773" i="18" s="1"/>
  <c r="AA494" i="18"/>
  <c r="AC494" i="18" s="1"/>
  <c r="AA388" i="18"/>
  <c r="AB388" i="18" s="1"/>
  <c r="AA383" i="18"/>
  <c r="AC383" i="18" s="1"/>
  <c r="U291" i="18"/>
  <c r="V291" i="18" s="1"/>
  <c r="U849" i="18"/>
  <c r="W849" i="18" s="1"/>
  <c r="AA69" i="18"/>
  <c r="AC69" i="18" s="1"/>
  <c r="AA140" i="18"/>
  <c r="AB140" i="18" s="1"/>
  <c r="AA292" i="18"/>
  <c r="AC292" i="18" s="1"/>
  <c r="U321" i="18"/>
  <c r="W321" i="18" s="1"/>
  <c r="AA641" i="18"/>
  <c r="AB641" i="18" s="1"/>
  <c r="AA696" i="18"/>
  <c r="U782" i="18"/>
  <c r="V782" i="18" s="1"/>
  <c r="AA839" i="18"/>
  <c r="AC839" i="18" s="1"/>
  <c r="AA466" i="18"/>
  <c r="AB466" i="18" s="1"/>
  <c r="AA168" i="18"/>
  <c r="AB168" i="18" s="1"/>
  <c r="AA144" i="18"/>
  <c r="AC144" i="18" s="1"/>
  <c r="U173" i="18"/>
  <c r="W173" i="18" s="1"/>
  <c r="AA38" i="18"/>
  <c r="AC38" i="18" s="1"/>
  <c r="AA75" i="18"/>
  <c r="U169" i="18"/>
  <c r="W169" i="18" s="1"/>
  <c r="AA191" i="18"/>
  <c r="AB191" i="18" s="1"/>
  <c r="AA235" i="18"/>
  <c r="AC235" i="18" s="1"/>
  <c r="U409" i="18"/>
  <c r="V409" i="18" s="1"/>
  <c r="U727" i="18"/>
  <c r="W727" i="18" s="1"/>
  <c r="AA883" i="18"/>
  <c r="AB883" i="18" s="1"/>
  <c r="U876" i="18"/>
  <c r="V876" i="18" s="1"/>
  <c r="U433" i="18"/>
  <c r="W433" i="18" s="1"/>
  <c r="U413" i="18"/>
  <c r="W413" i="18" s="1"/>
  <c r="AA390" i="18"/>
  <c r="AB390" i="18" s="1"/>
  <c r="AA573" i="18"/>
  <c r="AB573" i="18" s="1"/>
  <c r="U153" i="18"/>
  <c r="V153" i="18" s="1"/>
  <c r="U298" i="18"/>
  <c r="W298" i="18" s="1"/>
  <c r="AA875" i="18"/>
  <c r="AC875" i="18" s="1"/>
  <c r="U52" i="18"/>
  <c r="W52" i="18" s="1"/>
  <c r="AA97" i="18"/>
  <c r="AB97" i="18" s="1"/>
  <c r="U380" i="18"/>
  <c r="W380" i="18" s="1"/>
  <c r="U416" i="18"/>
  <c r="U574" i="18"/>
  <c r="V574" i="18" s="1"/>
  <c r="AA754" i="18"/>
  <c r="AC754" i="18" s="1"/>
  <c r="U852" i="18"/>
  <c r="V852" i="18" s="1"/>
  <c r="U262" i="18"/>
  <c r="W262" i="18" s="1"/>
  <c r="U712" i="18"/>
  <c r="V712" i="18" s="1"/>
  <c r="U708" i="18"/>
  <c r="W708" i="18" s="1"/>
  <c r="AA23" i="18"/>
  <c r="AC23" i="18" s="1"/>
  <c r="AA366" i="18"/>
  <c r="AC366" i="18" s="1"/>
  <c r="U410" i="18"/>
  <c r="W410" i="18" s="1"/>
  <c r="AA515" i="18"/>
  <c r="AB515" i="18" s="1"/>
  <c r="AA601" i="18"/>
  <c r="AB601" i="18" s="1"/>
  <c r="AA650" i="18"/>
  <c r="AB650" i="18" s="1"/>
  <c r="AA691" i="18"/>
  <c r="AB691" i="18" s="1"/>
  <c r="U742" i="18"/>
  <c r="W742" i="18" s="1"/>
  <c r="U808" i="18"/>
  <c r="V808" i="18" s="1"/>
  <c r="U795" i="18"/>
  <c r="V795" i="18" s="1"/>
  <c r="AA872" i="18"/>
  <c r="AC872" i="18" s="1"/>
  <c r="V636" i="18"/>
  <c r="AA672" i="18"/>
  <c r="AB672" i="18" s="1"/>
  <c r="AA715" i="18"/>
  <c r="AC715" i="18" s="1"/>
  <c r="AA816" i="18"/>
  <c r="AC816" i="18" s="1"/>
  <c r="U870" i="18"/>
  <c r="V870" i="18" s="1"/>
  <c r="AA892" i="18"/>
  <c r="AB892" i="18" s="1"/>
  <c r="AB318" i="18"/>
  <c r="AD318" i="18" s="1"/>
  <c r="AA556" i="18"/>
  <c r="AC556" i="18" s="1"/>
  <c r="AA84" i="18"/>
  <c r="AC84" i="18" s="1"/>
  <c r="V211" i="18"/>
  <c r="U382" i="18"/>
  <c r="V382" i="18" s="1"/>
  <c r="U842" i="18"/>
  <c r="V842" i="18" s="1"/>
  <c r="V811" i="18"/>
  <c r="X811" i="18" s="1"/>
  <c r="U158" i="18"/>
  <c r="V158" i="18" s="1"/>
  <c r="U398" i="18"/>
  <c r="W398" i="18" s="1"/>
  <c r="U456" i="18"/>
  <c r="W456" i="18" s="1"/>
  <c r="AA831" i="18"/>
  <c r="AB831" i="18" s="1"/>
  <c r="U384" i="18"/>
  <c r="V384" i="18" s="1"/>
  <c r="U725" i="18"/>
  <c r="W725" i="18" s="1"/>
  <c r="AA415" i="18"/>
  <c r="AC415" i="18" s="1"/>
  <c r="U54" i="18"/>
  <c r="W54" i="18" s="1"/>
  <c r="U737" i="18"/>
  <c r="W737" i="18" s="1"/>
  <c r="AA77" i="18"/>
  <c r="AC77" i="18" s="1"/>
  <c r="AA136" i="18"/>
  <c r="AB136" i="18" s="1"/>
  <c r="U187" i="18"/>
  <c r="V187" i="18" s="1"/>
  <c r="U237" i="18"/>
  <c r="W237" i="18" s="1"/>
  <c r="U280" i="18"/>
  <c r="W280" i="18" s="1"/>
  <c r="U374" i="18"/>
  <c r="W374" i="18" s="1"/>
  <c r="AA403" i="18"/>
  <c r="AC403" i="18" s="1"/>
  <c r="U595" i="18"/>
  <c r="W595" i="18" s="1"/>
  <c r="AA651" i="18"/>
  <c r="AB651" i="18" s="1"/>
  <c r="AA736" i="18"/>
  <c r="AC736" i="18" s="1"/>
  <c r="AB202" i="18"/>
  <c r="AD202" i="18" s="1"/>
  <c r="AB25" i="18"/>
  <c r="AD25" i="18" s="1"/>
  <c r="U274" i="18"/>
  <c r="W274" i="18" s="1"/>
  <c r="U334" i="18"/>
  <c r="W334" i="18" s="1"/>
  <c r="U716" i="18"/>
  <c r="W716" i="18" s="1"/>
  <c r="V32" i="18"/>
  <c r="AA803" i="18"/>
  <c r="AB803" i="18" s="1"/>
  <c r="AA796" i="18"/>
  <c r="AB796" i="18" s="1"/>
  <c r="V603" i="18"/>
  <c r="X603" i="18" s="1"/>
  <c r="AB555" i="18"/>
  <c r="AD555" i="18" s="1"/>
  <c r="U707" i="18"/>
  <c r="W707" i="18" s="1"/>
  <c r="AA687" i="18"/>
  <c r="AC687" i="18" s="1"/>
  <c r="AA632" i="18"/>
  <c r="AC632" i="18" s="1"/>
  <c r="AA61" i="18"/>
  <c r="AB61" i="18" s="1"/>
  <c r="V370" i="18"/>
  <c r="X370" i="18" s="1"/>
  <c r="U276" i="18"/>
  <c r="V276" i="18" s="1"/>
  <c r="AA903" i="18"/>
  <c r="AC903" i="18" s="1"/>
  <c r="U901" i="18"/>
  <c r="V901" i="18" s="1"/>
  <c r="AA48" i="18"/>
  <c r="AC48" i="18" s="1"/>
  <c r="AA182" i="18"/>
  <c r="AC182" i="18" s="1"/>
  <c r="AA526" i="18"/>
  <c r="AB526" i="18" s="1"/>
  <c r="U232" i="18"/>
  <c r="W232" i="18" s="1"/>
  <c r="AA103" i="18"/>
  <c r="AC103" i="18" s="1"/>
  <c r="U399" i="18"/>
  <c r="W399" i="18" s="1"/>
  <c r="U723" i="18"/>
  <c r="AB207" i="18"/>
  <c r="U10" i="18"/>
  <c r="V10" i="18" s="1"/>
  <c r="AA85" i="18"/>
  <c r="AB85" i="18" s="1"/>
  <c r="AA288" i="18"/>
  <c r="AC288" i="18" s="1"/>
  <c r="AA442" i="18"/>
  <c r="AC442" i="18" s="1"/>
  <c r="U896" i="18"/>
  <c r="W896" i="18" s="1"/>
  <c r="U469" i="18"/>
  <c r="V469" i="18" s="1"/>
  <c r="U351" i="18"/>
  <c r="AA93" i="18"/>
  <c r="AC93" i="18" s="1"/>
  <c r="U785" i="18"/>
  <c r="V785" i="18" s="1"/>
  <c r="U43" i="18"/>
  <c r="W43" i="18" s="1"/>
  <c r="U119" i="18"/>
  <c r="V119" i="18" s="1"/>
  <c r="AB227" i="18"/>
  <c r="AD227" i="18" s="1"/>
  <c r="U336" i="18"/>
  <c r="W336" i="18" s="1"/>
  <c r="AA434" i="18"/>
  <c r="AB434" i="18" s="1"/>
  <c r="V473" i="18"/>
  <c r="X473" i="18" s="1"/>
  <c r="U620" i="18"/>
  <c r="V620" i="18" s="1"/>
  <c r="U406" i="18"/>
  <c r="W406" i="18" s="1"/>
  <c r="AA471" i="18"/>
  <c r="AC471" i="18" s="1"/>
  <c r="AA774" i="18"/>
  <c r="AC774" i="18" s="1"/>
  <c r="U67" i="18"/>
  <c r="W67" i="18" s="1"/>
  <c r="U112" i="18"/>
  <c r="W112" i="18" s="1"/>
  <c r="AA255" i="18"/>
  <c r="AC255" i="18" s="1"/>
  <c r="U364" i="18"/>
  <c r="W364" i="18" s="1"/>
  <c r="AA529" i="18"/>
  <c r="AB529" i="18" s="1"/>
  <c r="U607" i="18"/>
  <c r="W607" i="18" s="1"/>
  <c r="U655" i="18"/>
  <c r="W655" i="18" s="1"/>
  <c r="AA797" i="18"/>
  <c r="AC797" i="18" s="1"/>
  <c r="AA873" i="18"/>
  <c r="AC873" i="18" s="1"/>
  <c r="AB860" i="18"/>
  <c r="AD860" i="18" s="1"/>
  <c r="U614" i="18"/>
  <c r="AA898" i="18"/>
  <c r="AB898" i="18" s="1"/>
  <c r="U328" i="18"/>
  <c r="V328" i="18" s="1"/>
  <c r="U751" i="18"/>
  <c r="V751" i="18" s="1"/>
  <c r="U165" i="18"/>
  <c r="W165" i="18" s="1"/>
  <c r="U383" i="18"/>
  <c r="W383" i="18" s="1"/>
  <c r="AA95" i="18"/>
  <c r="AC95" i="18" s="1"/>
  <c r="AB849" i="18"/>
  <c r="AD849" i="18" s="1"/>
  <c r="AB51" i="18"/>
  <c r="AD51" i="18" s="1"/>
  <c r="V96" i="18"/>
  <c r="X96" i="18" s="1"/>
  <c r="U140" i="18"/>
  <c r="W140" i="18" s="1"/>
  <c r="U214" i="18"/>
  <c r="V214" i="18" s="1"/>
  <c r="V386" i="18"/>
  <c r="X386" i="18" s="1"/>
  <c r="U450" i="18"/>
  <c r="W450" i="18" s="1"/>
  <c r="AA480" i="18"/>
  <c r="AC480" i="18" s="1"/>
  <c r="AA740" i="18"/>
  <c r="AB740" i="18" s="1"/>
  <c r="U839" i="18"/>
  <c r="W839" i="18" s="1"/>
  <c r="U466" i="18"/>
  <c r="W466" i="18" s="1"/>
  <c r="AA523" i="18"/>
  <c r="AC523" i="18" s="1"/>
  <c r="U586" i="18"/>
  <c r="W586" i="18" s="1"/>
  <c r="AA648" i="18"/>
  <c r="AB648" i="18" s="1"/>
  <c r="U828" i="18"/>
  <c r="V828" i="18" s="1"/>
  <c r="U596" i="18"/>
  <c r="W596" i="18" s="1"/>
  <c r="U33" i="18"/>
  <c r="V33" i="18" s="1"/>
  <c r="AB144" i="18"/>
  <c r="AA173" i="18"/>
  <c r="AC173" i="18" s="1"/>
  <c r="AA134" i="18"/>
  <c r="AC134" i="18" s="1"/>
  <c r="AA169" i="18"/>
  <c r="AB169" i="18" s="1"/>
  <c r="U278" i="18"/>
  <c r="V278" i="18" s="1"/>
  <c r="AA530" i="18"/>
  <c r="AC530" i="18" s="1"/>
  <c r="AA798" i="18"/>
  <c r="AA433" i="18"/>
  <c r="AC433" i="18" s="1"/>
  <c r="AA843" i="18"/>
  <c r="AC843" i="18" s="1"/>
  <c r="U606" i="18"/>
  <c r="W606" i="18" s="1"/>
  <c r="AA320" i="18"/>
  <c r="AC320" i="18" s="1"/>
  <c r="U390" i="18"/>
  <c r="W390" i="18" s="1"/>
  <c r="U573" i="18"/>
  <c r="W573" i="18" s="1"/>
  <c r="AA153" i="18"/>
  <c r="AC153" i="18" s="1"/>
  <c r="AA298" i="18"/>
  <c r="AB298" i="18" s="1"/>
  <c r="U875" i="18"/>
  <c r="W875" i="18" s="1"/>
  <c r="AA879" i="18"/>
  <c r="AA52" i="18"/>
  <c r="AC52" i="18" s="1"/>
  <c r="AA229" i="18"/>
  <c r="AC229" i="18" s="1"/>
  <c r="AA272" i="18"/>
  <c r="AB272" i="18" s="1"/>
  <c r="V307" i="18"/>
  <c r="X307" i="18" s="1"/>
  <c r="AA380" i="18"/>
  <c r="AC380" i="18" s="1"/>
  <c r="AA574" i="18"/>
  <c r="AC574" i="18" s="1"/>
  <c r="AA622" i="18"/>
  <c r="AC622" i="18" s="1"/>
  <c r="U714" i="18"/>
  <c r="U754" i="18"/>
  <c r="V754" i="18" s="1"/>
  <c r="AA792" i="18"/>
  <c r="AC792" i="18" s="1"/>
  <c r="V854" i="18"/>
  <c r="X854" i="18" s="1"/>
  <c r="AA815" i="18"/>
  <c r="AC815" i="18" s="1"/>
  <c r="U73" i="18"/>
  <c r="W73" i="18" s="1"/>
  <c r="AA710" i="18"/>
  <c r="AC710" i="18" s="1"/>
  <c r="U35" i="18"/>
  <c r="V35" i="18" s="1"/>
  <c r="AA889" i="18"/>
  <c r="AB889" i="18" s="1"/>
  <c r="U76" i="18"/>
  <c r="V76" i="18" s="1"/>
  <c r="U135" i="18"/>
  <c r="V135" i="18" s="1"/>
  <c r="U186" i="18"/>
  <c r="V186" i="18" s="1"/>
  <c r="AB366" i="18"/>
  <c r="AA410" i="18"/>
  <c r="AC410" i="18" s="1"/>
  <c r="AA461" i="18"/>
  <c r="AB461" i="18" s="1"/>
  <c r="V489" i="18"/>
  <c r="X489" i="18" s="1"/>
  <c r="AB560" i="18"/>
  <c r="AD560" i="18" s="1"/>
  <c r="U601" i="18"/>
  <c r="V601" i="18" s="1"/>
  <c r="AA742" i="18"/>
  <c r="AC742" i="18" s="1"/>
  <c r="AB808" i="18"/>
  <c r="AD808" i="18" s="1"/>
  <c r="AA795" i="18"/>
  <c r="AB795" i="18" s="1"/>
  <c r="V17" i="18"/>
  <c r="X17" i="18" s="1"/>
  <c r="U638" i="18"/>
  <c r="V638" i="18" s="1"/>
  <c r="U491" i="18"/>
  <c r="V491" i="18" s="1"/>
  <c r="AA771" i="18"/>
  <c r="AC771" i="18" s="1"/>
  <c r="AA871" i="18"/>
  <c r="AB871" i="18" s="1"/>
  <c r="U831" i="18"/>
  <c r="V831" i="18" s="1"/>
  <c r="V725" i="18"/>
  <c r="AB415" i="18"/>
  <c r="AA509" i="18"/>
  <c r="AB509" i="18" s="1"/>
  <c r="U317" i="18"/>
  <c r="V317" i="18" s="1"/>
  <c r="U72" i="18"/>
  <c r="V72" i="18" s="1"/>
  <c r="AB40" i="18"/>
  <c r="U136" i="18"/>
  <c r="V136" i="18" s="1"/>
  <c r="AA157" i="18"/>
  <c r="AB157" i="18" s="1"/>
  <c r="AB237" i="18"/>
  <c r="AD237" i="18" s="1"/>
  <c r="U490" i="18"/>
  <c r="V490" i="18" s="1"/>
  <c r="U525" i="18"/>
  <c r="W525" i="18" s="1"/>
  <c r="AA595" i="18"/>
  <c r="AB595" i="18" s="1"/>
  <c r="U686" i="18"/>
  <c r="V686" i="18" s="1"/>
  <c r="U25" i="18"/>
  <c r="W25" i="18" s="1"/>
  <c r="AA535" i="18"/>
  <c r="AB535" i="18" s="1"/>
  <c r="AA32" i="18"/>
  <c r="AC32" i="18" s="1"/>
  <c r="AA281" i="18"/>
  <c r="AB281" i="18" s="1"/>
  <c r="U534" i="18"/>
  <c r="V534" i="18" s="1"/>
  <c r="U803" i="18"/>
  <c r="V803" i="18" s="1"/>
  <c r="AB591" i="18"/>
  <c r="AD591" i="18" s="1"/>
  <c r="U63" i="18"/>
  <c r="V63" i="18" s="1"/>
  <c r="AA603" i="18"/>
  <c r="AB603" i="18" s="1"/>
  <c r="U550" i="18"/>
  <c r="V550" i="18" s="1"/>
  <c r="U555" i="18"/>
  <c r="W555" i="18" s="1"/>
  <c r="AA707" i="18"/>
  <c r="AB707" i="18" s="1"/>
  <c r="U206" i="18"/>
  <c r="V206" i="18" s="1"/>
  <c r="U569" i="18"/>
  <c r="AB632" i="18"/>
  <c r="U640" i="18"/>
  <c r="V640" i="18" s="1"/>
  <c r="V903" i="18"/>
  <c r="AA310" i="18"/>
  <c r="AB310" i="18" s="1"/>
  <c r="U526" i="18"/>
  <c r="W526" i="18" s="1"/>
  <c r="AA693" i="18"/>
  <c r="AA472" i="18"/>
  <c r="AB472" i="18" s="1"/>
  <c r="U718" i="18"/>
  <c r="V718" i="18" s="1"/>
  <c r="U758" i="18"/>
  <c r="V758" i="18" s="1"/>
  <c r="AA723" i="18"/>
  <c r="AC723" i="18" s="1"/>
  <c r="AA543" i="18"/>
  <c r="AB543" i="18" s="1"/>
  <c r="U207" i="18"/>
  <c r="V207" i="18" s="1"/>
  <c r="U629" i="18"/>
  <c r="V629" i="18" s="1"/>
  <c r="AA10" i="18"/>
  <c r="AC10" i="18" s="1"/>
  <c r="U85" i="18"/>
  <c r="W85" i="18" s="1"/>
  <c r="U212" i="18"/>
  <c r="V212" i="18" s="1"/>
  <c r="U597" i="18"/>
  <c r="V597" i="18" s="1"/>
  <c r="V442" i="18"/>
  <c r="U323" i="18"/>
  <c r="U617" i="18"/>
  <c r="V617" i="18" s="1"/>
  <c r="AA469" i="18"/>
  <c r="AC469" i="18" s="1"/>
  <c r="U93" i="18"/>
  <c r="V93" i="18" s="1"/>
  <c r="AA289" i="18"/>
  <c r="AB289" i="18" s="1"/>
  <c r="AA866" i="18"/>
  <c r="AB866" i="18" s="1"/>
  <c r="V43" i="18"/>
  <c r="X43" i="18" s="1"/>
  <c r="U261" i="18"/>
  <c r="W261" i="18" s="1"/>
  <c r="AB336" i="18"/>
  <c r="AD336" i="18" s="1"/>
  <c r="AA377" i="18"/>
  <c r="AC377" i="18" s="1"/>
  <c r="U637" i="18"/>
  <c r="W637" i="18" s="1"/>
  <c r="U774" i="18"/>
  <c r="W774" i="18" s="1"/>
  <c r="AB858" i="18"/>
  <c r="AD858" i="18" s="1"/>
  <c r="U20" i="18"/>
  <c r="V20" i="18" s="1"/>
  <c r="AA112" i="18"/>
  <c r="U255" i="18"/>
  <c r="W255" i="18" s="1"/>
  <c r="U283" i="18"/>
  <c r="AA400" i="18"/>
  <c r="AC400" i="18" s="1"/>
  <c r="U421" i="18"/>
  <c r="V421" i="18" s="1"/>
  <c r="V487" i="18"/>
  <c r="AA506" i="18"/>
  <c r="AB506" i="18" s="1"/>
  <c r="U572" i="18"/>
  <c r="V572" i="18" s="1"/>
  <c r="AA655" i="18"/>
  <c r="AB655" i="18" s="1"/>
  <c r="U683" i="18"/>
  <c r="W683" i="18" s="1"/>
  <c r="U719" i="18"/>
  <c r="W719" i="18" s="1"/>
  <c r="U797" i="18"/>
  <c r="W797" i="18" s="1"/>
  <c r="U860" i="18"/>
  <c r="V860" i="18" s="1"/>
  <c r="U494" i="18"/>
  <c r="V494" i="18" s="1"/>
  <c r="AA614" i="18"/>
  <c r="AC614" i="18" s="1"/>
  <c r="U898" i="18"/>
  <c r="AA328" i="18"/>
  <c r="AC328" i="18" s="1"/>
  <c r="AB751" i="18"/>
  <c r="AD751" i="18" s="1"/>
  <c r="AB688" i="18"/>
  <c r="AD688" i="18" s="1"/>
  <c r="U388" i="18"/>
  <c r="W388" i="18" s="1"/>
  <c r="U568" i="18"/>
  <c r="V568" i="18" s="1"/>
  <c r="U95" i="18"/>
  <c r="W95" i="18" s="1"/>
  <c r="U51" i="18"/>
  <c r="V51" i="18" s="1"/>
  <c r="AA96" i="18"/>
  <c r="AC96" i="18" s="1"/>
  <c r="V140" i="18"/>
  <c r="AA214" i="18"/>
  <c r="AB214" i="18" s="1"/>
  <c r="AB292" i="18"/>
  <c r="AA321" i="18"/>
  <c r="U343" i="18"/>
  <c r="V343" i="18" s="1"/>
  <c r="AA450" i="18"/>
  <c r="AC450" i="18" s="1"/>
  <c r="U480" i="18"/>
  <c r="W480" i="18" s="1"/>
  <c r="AA579" i="18"/>
  <c r="AB579" i="18" s="1"/>
  <c r="U641" i="18"/>
  <c r="W641" i="18" s="1"/>
  <c r="U740" i="18"/>
  <c r="V740" i="18" s="1"/>
  <c r="V401" i="18"/>
  <c r="X401" i="18" s="1"/>
  <c r="AB523" i="18"/>
  <c r="AA586" i="18"/>
  <c r="AB586" i="18" s="1"/>
  <c r="U648" i="18"/>
  <c r="W648" i="18" s="1"/>
  <c r="AB828" i="18"/>
  <c r="AD828" i="18" s="1"/>
  <c r="U168" i="18"/>
  <c r="V168" i="18" s="1"/>
  <c r="AA596" i="18"/>
  <c r="AC596" i="18" s="1"/>
  <c r="AA33" i="18"/>
  <c r="AC33" i="18" s="1"/>
  <c r="U144" i="18"/>
  <c r="AA881" i="18"/>
  <c r="AB881" i="18" s="1"/>
  <c r="U38" i="18"/>
  <c r="U75" i="18"/>
  <c r="V75" i="18" s="1"/>
  <c r="V191" i="18"/>
  <c r="X191" i="18" s="1"/>
  <c r="U235" i="18"/>
  <c r="V235" i="18" s="1"/>
  <c r="AA278" i="18"/>
  <c r="AB278" i="18" s="1"/>
  <c r="U798" i="18"/>
  <c r="V798" i="18" s="1"/>
  <c r="AB876" i="18"/>
  <c r="AD876" i="18" s="1"/>
  <c r="U843" i="18"/>
  <c r="V843" i="18" s="1"/>
  <c r="V413" i="18"/>
  <c r="AA606" i="18"/>
  <c r="AB606" i="18" s="1"/>
  <c r="V320" i="18"/>
  <c r="X320" i="18" s="1"/>
  <c r="AB875" i="18"/>
  <c r="U879" i="18"/>
  <c r="W879" i="18" s="1"/>
  <c r="U97" i="18"/>
  <c r="W97" i="18" s="1"/>
  <c r="U148" i="18"/>
  <c r="V148" i="18" s="1"/>
  <c r="AA307" i="18"/>
  <c r="AC307" i="18" s="1"/>
  <c r="AA545" i="18"/>
  <c r="AC545" i="18" s="1"/>
  <c r="U622" i="18"/>
  <c r="AA663" i="18"/>
  <c r="AB663" i="18" s="1"/>
  <c r="AA854" i="18"/>
  <c r="AB854" i="18" s="1"/>
  <c r="U702" i="18"/>
  <c r="W702" i="18" s="1"/>
  <c r="AB710" i="18"/>
  <c r="AA35" i="18"/>
  <c r="AC35" i="18" s="1"/>
  <c r="AA118" i="18"/>
  <c r="AB118" i="18" s="1"/>
  <c r="U889" i="18"/>
  <c r="W889" i="18" s="1"/>
  <c r="AA708" i="18"/>
  <c r="V23" i="18"/>
  <c r="X23" i="18" s="1"/>
  <c r="AA76" i="18"/>
  <c r="AB76" i="18" s="1"/>
  <c r="AA135" i="18"/>
  <c r="AB135" i="18" s="1"/>
  <c r="AB162" i="18"/>
  <c r="AD162" i="18" s="1"/>
  <c r="AA186" i="18"/>
  <c r="AC186" i="18" s="1"/>
  <c r="U236" i="18"/>
  <c r="W236" i="18" s="1"/>
  <c r="AA279" i="18"/>
  <c r="AC279" i="18" s="1"/>
  <c r="U461" i="18"/>
  <c r="W461" i="18" s="1"/>
  <c r="U515" i="18"/>
  <c r="V515" i="18" s="1"/>
  <c r="U560" i="18"/>
  <c r="W560" i="18" s="1"/>
  <c r="V260" i="18"/>
  <c r="X260" i="18" s="1"/>
  <c r="U282" i="18"/>
  <c r="W282" i="18" s="1"/>
  <c r="V570" i="18"/>
  <c r="X570" i="18" s="1"/>
  <c r="U872" i="18"/>
  <c r="W872" i="18" s="1"/>
  <c r="V892" i="18"/>
  <c r="X892" i="18" s="1"/>
  <c r="V318" i="18"/>
  <c r="AA211" i="18"/>
  <c r="AC211" i="18" s="1"/>
  <c r="U309" i="18"/>
  <c r="AB382" i="18"/>
  <c r="U547" i="18"/>
  <c r="W547" i="18" s="1"/>
  <c r="AA842" i="18"/>
  <c r="AB842" i="18" s="1"/>
  <c r="AA811" i="18"/>
  <c r="AB811" i="18" s="1"/>
  <c r="AA158" i="18"/>
  <c r="AB158" i="18" s="1"/>
  <c r="AA398" i="18"/>
  <c r="AC398" i="18" s="1"/>
  <c r="AA491" i="18"/>
  <c r="AB491" i="18" s="1"/>
  <c r="V652" i="18"/>
  <c r="X652" i="18" s="1"/>
  <c r="U871" i="18"/>
  <c r="V871" i="18" s="1"/>
  <c r="V456" i="18"/>
  <c r="X456" i="18" s="1"/>
  <c r="AA384" i="18"/>
  <c r="AC384" i="18" s="1"/>
  <c r="AA725" i="18"/>
  <c r="AB725" i="18" s="1"/>
  <c r="U62" i="18"/>
  <c r="V62" i="18" s="1"/>
  <c r="U415" i="18"/>
  <c r="V415" i="18" s="1"/>
  <c r="AA317" i="18"/>
  <c r="AB317" i="18" s="1"/>
  <c r="U40" i="18"/>
  <c r="W40" i="18" s="1"/>
  <c r="U77" i="18"/>
  <c r="W77" i="18" s="1"/>
  <c r="U157" i="18"/>
  <c r="W157" i="18" s="1"/>
  <c r="AA187" i="18"/>
  <c r="AB187" i="18" s="1"/>
  <c r="V237" i="18"/>
  <c r="X237" i="18" s="1"/>
  <c r="AA280" i="18"/>
  <c r="AB280" i="18" s="1"/>
  <c r="V374" i="18"/>
  <c r="V403" i="18"/>
  <c r="AA525" i="18"/>
  <c r="AB525" i="18" s="1"/>
  <c r="V595" i="18"/>
  <c r="U651" i="18"/>
  <c r="V651" i="18" s="1"/>
  <c r="AB770" i="18"/>
  <c r="AD770" i="18" s="1"/>
  <c r="U202" i="18"/>
  <c r="V202" i="18" s="1"/>
  <c r="AB217" i="18"/>
  <c r="AD217" i="18" s="1"/>
  <c r="AA274" i="18"/>
  <c r="AB274" i="18" s="1"/>
  <c r="V334" i="18"/>
  <c r="X334" i="18" s="1"/>
  <c r="AA716" i="18"/>
  <c r="AB716" i="18" s="1"/>
  <c r="U535" i="18"/>
  <c r="V535" i="18" s="1"/>
  <c r="AA534" i="18"/>
  <c r="AC534" i="18" s="1"/>
  <c r="U591" i="18"/>
  <c r="V591" i="18" s="1"/>
  <c r="U796" i="18"/>
  <c r="V796" i="18" s="1"/>
  <c r="V555" i="18"/>
  <c r="V707" i="18"/>
  <c r="X707" i="18" s="1"/>
  <c r="AA206" i="18"/>
  <c r="AB206" i="18" s="1"/>
  <c r="AA447" i="18"/>
  <c r="AC447" i="18" s="1"/>
  <c r="AA569" i="18"/>
  <c r="AB569" i="18" s="1"/>
  <c r="V632" i="18"/>
  <c r="X632" i="18" s="1"/>
  <c r="U61" i="18"/>
  <c r="W61" i="18" s="1"/>
  <c r="AA276" i="18"/>
  <c r="AB276" i="18" s="1"/>
  <c r="AB722" i="18"/>
  <c r="AD722" i="18" s="1"/>
  <c r="AB903" i="18"/>
  <c r="AD903" i="18" s="1"/>
  <c r="AA901" i="18"/>
  <c r="AB901" i="18" s="1"/>
  <c r="U48" i="18"/>
  <c r="W48" i="18" s="1"/>
  <c r="V693" i="18"/>
  <c r="U472" i="18"/>
  <c r="V472" i="18" s="1"/>
  <c r="AA851" i="18"/>
  <c r="AC851" i="18" s="1"/>
  <c r="U103" i="18"/>
  <c r="W103" i="18" s="1"/>
  <c r="V399" i="18"/>
  <c r="U246" i="18"/>
  <c r="V246" i="18" s="1"/>
  <c r="U543" i="18"/>
  <c r="V543" i="18" s="1"/>
  <c r="AA629" i="18"/>
  <c r="AC629" i="18" s="1"/>
  <c r="AA145" i="18"/>
  <c r="AC145" i="18" s="1"/>
  <c r="AB212" i="18"/>
  <c r="AD212" i="18" s="1"/>
  <c r="V288" i="18"/>
  <c r="AA597" i="18"/>
  <c r="AB597" i="18" s="1"/>
  <c r="U368" i="18"/>
  <c r="V368" i="18" s="1"/>
  <c r="AB442" i="18"/>
  <c r="AD442" i="18" s="1"/>
  <c r="AA896" i="18"/>
  <c r="AC896" i="18" s="1"/>
  <c r="AA617" i="18"/>
  <c r="AC617" i="18" s="1"/>
  <c r="U866" i="18"/>
  <c r="V866" i="18" s="1"/>
  <c r="AA785" i="18"/>
  <c r="AB785" i="18" s="1"/>
  <c r="AA43" i="18"/>
  <c r="AB43" i="18" s="1"/>
  <c r="U146" i="18"/>
  <c r="V146" i="18" s="1"/>
  <c r="U205" i="18"/>
  <c r="V205" i="18" s="1"/>
  <c r="U434" i="18"/>
  <c r="V434" i="18" s="1"/>
  <c r="AB473" i="18"/>
  <c r="AA564" i="18"/>
  <c r="AB564" i="18" s="1"/>
  <c r="AA406" i="18"/>
  <c r="AB406" i="18" s="1"/>
  <c r="U471" i="18"/>
  <c r="V471" i="18" s="1"/>
  <c r="U18" i="18"/>
  <c r="V18" i="18" s="1"/>
  <c r="AB774" i="18"/>
  <c r="U858" i="18"/>
  <c r="V858" i="18" s="1"/>
  <c r="AA67" i="18"/>
  <c r="AB67" i="18" s="1"/>
  <c r="V112" i="18"/>
  <c r="V255" i="18"/>
  <c r="U400" i="18"/>
  <c r="V400" i="18" s="1"/>
  <c r="AA487" i="18"/>
  <c r="AB487" i="18" s="1"/>
  <c r="V506" i="18"/>
  <c r="X506" i="18" s="1"/>
  <c r="U529" i="18"/>
  <c r="V529" i="18" s="1"/>
  <c r="V683" i="18"/>
  <c r="X683" i="18" s="1"/>
  <c r="U773" i="18"/>
  <c r="V773" i="18" s="1"/>
  <c r="V797" i="18"/>
  <c r="X797" i="18" s="1"/>
  <c r="U873" i="18"/>
  <c r="V873" i="18" s="1"/>
  <c r="AB614" i="18"/>
  <c r="AD614" i="18" s="1"/>
  <c r="AA165" i="18"/>
  <c r="AB165" i="18" s="1"/>
  <c r="U688" i="18"/>
  <c r="V688" i="18" s="1"/>
  <c r="V388" i="18"/>
  <c r="AB383" i="18"/>
  <c r="AA568" i="18"/>
  <c r="AB568" i="18" s="1"/>
  <c r="AA291" i="18"/>
  <c r="AB291" i="18" s="1"/>
  <c r="V849" i="18"/>
  <c r="U292" i="18"/>
  <c r="AA343" i="18"/>
  <c r="AB343" i="18" s="1"/>
  <c r="AA386" i="18"/>
  <c r="AC386" i="18" s="1"/>
  <c r="V450" i="18"/>
  <c r="V641" i="18"/>
  <c r="U696" i="18"/>
  <c r="V696" i="18" s="1"/>
  <c r="AA782" i="18"/>
  <c r="AB782" i="18" s="1"/>
  <c r="V839" i="18"/>
  <c r="AA401" i="18"/>
  <c r="AB401" i="18" s="1"/>
  <c r="V466" i="18"/>
  <c r="V648" i="18"/>
  <c r="V596" i="18"/>
  <c r="U134" i="18"/>
  <c r="V169" i="18"/>
  <c r="AA409" i="18"/>
  <c r="U530" i="18"/>
  <c r="V530" i="18" s="1"/>
  <c r="AA727" i="18"/>
  <c r="AB727" i="18" s="1"/>
  <c r="U883" i="18"/>
  <c r="V883" i="18" s="1"/>
  <c r="AA413" i="18"/>
  <c r="AC413" i="18" s="1"/>
  <c r="V606" i="18"/>
  <c r="X606" i="18" s="1"/>
  <c r="V573" i="18"/>
  <c r="X573" i="18" s="1"/>
  <c r="V298" i="18"/>
  <c r="V875" i="18"/>
  <c r="V879" i="18"/>
  <c r="X879" i="18" s="1"/>
  <c r="V97" i="18"/>
  <c r="AA148" i="18"/>
  <c r="AB148" i="18" s="1"/>
  <c r="U229" i="18"/>
  <c r="V229" i="18" s="1"/>
  <c r="U272" i="18"/>
  <c r="V272" i="18" s="1"/>
  <c r="U338" i="18"/>
  <c r="V338" i="18" s="1"/>
  <c r="AB380" i="18"/>
  <c r="AA416" i="18"/>
  <c r="AB416" i="18" s="1"/>
  <c r="U545" i="18"/>
  <c r="V545" i="18" s="1"/>
  <c r="AB574" i="18"/>
  <c r="U663" i="18"/>
  <c r="V663" i="18" s="1"/>
  <c r="U792" i="18"/>
  <c r="V792" i="18" s="1"/>
  <c r="U815" i="18"/>
  <c r="V815" i="18" s="1"/>
  <c r="AA702" i="18"/>
  <c r="AB702" i="18" s="1"/>
  <c r="AA73" i="18"/>
  <c r="AB73" i="18" s="1"/>
  <c r="U710" i="18"/>
  <c r="V710" i="18" s="1"/>
  <c r="AA852" i="18"/>
  <c r="AC852" i="18" s="1"/>
  <c r="AA262" i="18"/>
  <c r="AB262" i="18" s="1"/>
  <c r="AA712" i="18"/>
  <c r="AB712" i="18" s="1"/>
  <c r="AB35" i="18"/>
  <c r="U118" i="18"/>
  <c r="V118" i="18" s="1"/>
  <c r="V708" i="18"/>
  <c r="U162" i="18"/>
  <c r="AA236" i="18"/>
  <c r="AC236" i="18" s="1"/>
  <c r="V279" i="18"/>
  <c r="X279" i="18" s="1"/>
  <c r="U366" i="18"/>
  <c r="V366" i="18" s="1"/>
  <c r="AA489" i="18"/>
  <c r="AB489" i="18" s="1"/>
  <c r="U650" i="18"/>
  <c r="V650" i="18" s="1"/>
  <c r="U691" i="18"/>
  <c r="V691" i="18" s="1"/>
  <c r="AA260" i="18"/>
  <c r="AA17" i="18"/>
  <c r="AB17" i="18" s="1"/>
  <c r="AA282" i="18"/>
  <c r="AB282" i="18" s="1"/>
  <c r="AB570" i="18"/>
  <c r="AD570" i="18" s="1"/>
  <c r="V872" i="18"/>
  <c r="V793" i="18"/>
  <c r="V841" i="18"/>
  <c r="V833" i="18"/>
  <c r="X833" i="18" s="1"/>
  <c r="U877" i="18"/>
  <c r="AA66" i="18"/>
  <c r="AB66" i="18" s="1"/>
  <c r="AA12" i="18"/>
  <c r="AC12" i="18" s="1"/>
  <c r="U267" i="18"/>
  <c r="W267" i="18" s="1"/>
  <c r="AA426" i="18"/>
  <c r="AC426" i="18" s="1"/>
  <c r="AA576" i="18"/>
  <c r="AB576" i="18" s="1"/>
  <c r="U856" i="18"/>
  <c r="W856" i="18" s="1"/>
  <c r="AB188" i="18"/>
  <c r="AD188" i="18" s="1"/>
  <c r="U412" i="18"/>
  <c r="W412" i="18" s="1"/>
  <c r="U518" i="18"/>
  <c r="W518" i="18" s="1"/>
  <c r="AA254" i="18"/>
  <c r="AC254" i="18" s="1"/>
  <c r="AA512" i="18"/>
  <c r="AC512" i="18" s="1"/>
  <c r="U698" i="18"/>
  <c r="V698" i="18" s="1"/>
  <c r="U425" i="18"/>
  <c r="W425" i="18" s="1"/>
  <c r="U791" i="18"/>
  <c r="W791" i="18" s="1"/>
  <c r="U15" i="18"/>
  <c r="V15" i="18" s="1"/>
  <c r="U107" i="18"/>
  <c r="W107" i="18" s="1"/>
  <c r="AA195" i="18"/>
  <c r="AC195" i="18" s="1"/>
  <c r="AA252" i="18"/>
  <c r="AC252" i="18" s="1"/>
  <c r="AA316" i="18"/>
  <c r="AB316" i="18" s="1"/>
  <c r="U411" i="18"/>
  <c r="W411" i="18" s="1"/>
  <c r="AA468" i="18"/>
  <c r="AC468" i="18" s="1"/>
  <c r="U503" i="18"/>
  <c r="V503" i="18" s="1"/>
  <c r="U540" i="18"/>
  <c r="W540" i="18" s="1"/>
  <c r="AA602" i="18"/>
  <c r="AB602" i="18" s="1"/>
  <c r="AA743" i="18"/>
  <c r="AC743" i="18" s="1"/>
  <c r="V800" i="18"/>
  <c r="X800" i="18" s="1"/>
  <c r="AA64" i="18"/>
  <c r="AC64" i="18" s="1"/>
  <c r="AA231" i="18"/>
  <c r="AC231" i="18" s="1"/>
  <c r="U346" i="18"/>
  <c r="W346" i="18" s="1"/>
  <c r="AA829" i="18"/>
  <c r="AB829" i="18" s="1"/>
  <c r="AA116" i="18"/>
  <c r="AB116" i="18" s="1"/>
  <c r="AA369" i="18"/>
  <c r="AC369" i="18" s="1"/>
  <c r="AA239" i="18"/>
  <c r="AA699" i="18"/>
  <c r="AB699" i="18" s="1"/>
  <c r="AA531" i="18"/>
  <c r="AC531" i="18" s="1"/>
  <c r="AA631" i="18"/>
  <c r="AB631" i="18" s="1"/>
  <c r="AA108" i="18"/>
  <c r="AB108" i="18" s="1"/>
  <c r="AA625" i="18"/>
  <c r="AB625" i="18" s="1"/>
  <c r="AA764" i="18"/>
  <c r="AC764" i="18" s="1"/>
  <c r="AA865" i="18"/>
  <c r="AA895" i="18"/>
  <c r="AC895" i="18" s="1"/>
  <c r="AA6" i="18"/>
  <c r="U91" i="18"/>
  <c r="W91" i="18" s="1"/>
  <c r="AA724" i="18"/>
  <c r="AC724" i="18" s="1"/>
  <c r="U152" i="18"/>
  <c r="W152" i="18" s="1"/>
  <c r="U542" i="18"/>
  <c r="V542" i="18" s="1"/>
  <c r="AA780" i="18"/>
  <c r="AA396" i="18"/>
  <c r="AC396" i="18" s="1"/>
  <c r="U22" i="18"/>
  <c r="W22" i="18" s="1"/>
  <c r="U26" i="18"/>
  <c r="V26" i="18" s="1"/>
  <c r="AA131" i="18"/>
  <c r="AC131" i="18" s="1"/>
  <c r="U174" i="18"/>
  <c r="V174" i="18" s="1"/>
  <c r="U218" i="18"/>
  <c r="W218" i="18" s="1"/>
  <c r="U341" i="18"/>
  <c r="W341" i="18" s="1"/>
  <c r="AA557" i="18"/>
  <c r="AA703" i="18"/>
  <c r="AC703" i="18" s="1"/>
  <c r="U247" i="18"/>
  <c r="V247" i="18" s="1"/>
  <c r="U624" i="18"/>
  <c r="V624" i="18" s="1"/>
  <c r="U9" i="18"/>
  <c r="W9" i="18" s="1"/>
  <c r="U822" i="18"/>
  <c r="V822" i="18" s="1"/>
  <c r="AA132" i="18"/>
  <c r="AC132" i="18" s="1"/>
  <c r="U233" i="18"/>
  <c r="W233" i="18" s="1"/>
  <c r="AA305" i="18"/>
  <c r="U342" i="18"/>
  <c r="V342" i="18" s="1"/>
  <c r="U449" i="18"/>
  <c r="W449" i="18" s="1"/>
  <c r="AA588" i="18"/>
  <c r="AB588" i="18" s="1"/>
  <c r="AB679" i="18"/>
  <c r="AD679" i="18" s="1"/>
  <c r="AA671" i="18"/>
  <c r="AC671" i="18" s="1"/>
  <c r="U37" i="18"/>
  <c r="W37" i="18" s="1"/>
  <c r="AA74" i="18"/>
  <c r="AC74" i="18" s="1"/>
  <c r="U154" i="18"/>
  <c r="W154" i="18" s="1"/>
  <c r="AA190" i="18"/>
  <c r="AB190" i="18" s="1"/>
  <c r="AA270" i="18"/>
  <c r="AC270" i="18" s="1"/>
  <c r="U312" i="18"/>
  <c r="V312" i="18" s="1"/>
  <c r="AA371" i="18"/>
  <c r="AC371" i="18" s="1"/>
  <c r="AA537" i="18"/>
  <c r="AB537" i="18" s="1"/>
  <c r="AB613" i="18"/>
  <c r="AD613" i="18" s="1"/>
  <c r="U669" i="18"/>
  <c r="W669" i="18" s="1"/>
  <c r="AA689" i="18"/>
  <c r="AB689" i="18" s="1"/>
  <c r="AA350" i="18"/>
  <c r="AC350" i="18" s="1"/>
  <c r="AA514" i="18"/>
  <c r="AC514" i="18" s="1"/>
  <c r="AA656" i="18"/>
  <c r="AC656" i="18" s="1"/>
  <c r="AA884" i="18"/>
  <c r="AC884" i="18" s="1"/>
  <c r="AA577" i="18"/>
  <c r="AA818" i="18"/>
  <c r="AC818" i="18" s="1"/>
  <c r="U407" i="18"/>
  <c r="U120" i="18"/>
  <c r="V120" i="18" s="1"/>
  <c r="U357" i="18"/>
  <c r="V357" i="18" s="1"/>
  <c r="AA753" i="18"/>
  <c r="AB753" i="18" s="1"/>
  <c r="U806" i="18"/>
  <c r="W806" i="18" s="1"/>
  <c r="U845" i="18"/>
  <c r="W845" i="18" s="1"/>
  <c r="AA488" i="18"/>
  <c r="AC488" i="18" s="1"/>
  <c r="U360" i="18"/>
  <c r="W360" i="18" s="1"/>
  <c r="U857" i="18"/>
  <c r="V857" i="18" s="1"/>
  <c r="U460" i="18"/>
  <c r="W460" i="18" s="1"/>
  <c r="U177" i="18"/>
  <c r="V177" i="18" s="1"/>
  <c r="V284" i="18"/>
  <c r="X284" i="18" s="1"/>
  <c r="AA814" i="18"/>
  <c r="AB814" i="18" s="1"/>
  <c r="U769" i="18"/>
  <c r="W769" i="18" s="1"/>
  <c r="AA886" i="18"/>
  <c r="AC886" i="18" s="1"/>
  <c r="U90" i="18"/>
  <c r="V90" i="18" s="1"/>
  <c r="U464" i="18"/>
  <c r="W464" i="18" s="1"/>
  <c r="AA223" i="18"/>
  <c r="AC223" i="18" s="1"/>
  <c r="U665" i="18"/>
  <c r="V665" i="18" s="1"/>
  <c r="AA779" i="18"/>
  <c r="AC779" i="18" s="1"/>
  <c r="U367" i="18"/>
  <c r="W367" i="18" s="1"/>
  <c r="AA200" i="18"/>
  <c r="AC200" i="18" s="1"/>
  <c r="AA243" i="18"/>
  <c r="AC243" i="18" s="1"/>
  <c r="AA344" i="18"/>
  <c r="AB344" i="18" s="1"/>
  <c r="AA387" i="18"/>
  <c r="AB387" i="18" s="1"/>
  <c r="AA430" i="18"/>
  <c r="AC430" i="18" s="1"/>
  <c r="U553" i="18"/>
  <c r="W553" i="18" s="1"/>
  <c r="AA580" i="18"/>
  <c r="AB580" i="18" s="1"/>
  <c r="AA635" i="18"/>
  <c r="AC635" i="18" s="1"/>
  <c r="AB678" i="18"/>
  <c r="AD678" i="18" s="1"/>
  <c r="AA775" i="18"/>
  <c r="AC775" i="18" s="1"/>
  <c r="U821" i="18"/>
  <c r="W821" i="18" s="1"/>
  <c r="AA355" i="18"/>
  <c r="AB355" i="18" s="1"/>
  <c r="U757" i="18"/>
  <c r="V757" i="18" s="1"/>
  <c r="AA189" i="18"/>
  <c r="AB189" i="18" s="1"/>
  <c r="AA772" i="18"/>
  <c r="AB772" i="18" s="1"/>
  <c r="U520" i="18"/>
  <c r="W520" i="18" s="1"/>
  <c r="U299" i="18"/>
  <c r="W299" i="18" s="1"/>
  <c r="AB39" i="18"/>
  <c r="AD39" i="18" s="1"/>
  <c r="AA142" i="18"/>
  <c r="AC142" i="18" s="1"/>
  <c r="AA251" i="18"/>
  <c r="AB251" i="18" s="1"/>
  <c r="AA285" i="18"/>
  <c r="AB285" i="18" s="1"/>
  <c r="AA423" i="18"/>
  <c r="AC423" i="18" s="1"/>
  <c r="AA524" i="18"/>
  <c r="AB524" i="18" s="1"/>
  <c r="AA587" i="18"/>
  <c r="AC587" i="18" s="1"/>
  <c r="AA657" i="18"/>
  <c r="AC657" i="18" s="1"/>
  <c r="U427" i="18"/>
  <c r="W427" i="18" s="1"/>
  <c r="U864" i="18"/>
  <c r="W864" i="18" s="1"/>
  <c r="AA92" i="18"/>
  <c r="AC92" i="18" s="1"/>
  <c r="AA682" i="18"/>
  <c r="AB682" i="18" s="1"/>
  <c r="U732" i="18"/>
  <c r="W732" i="18" s="1"/>
  <c r="U99" i="18"/>
  <c r="V99" i="18" s="1"/>
  <c r="U426" i="18"/>
  <c r="V426" i="18" s="1"/>
  <c r="V576" i="18"/>
  <c r="X576" i="18" s="1"/>
  <c r="V856" i="18"/>
  <c r="X856" i="18" s="1"/>
  <c r="AA46" i="18"/>
  <c r="AC46" i="18" s="1"/>
  <c r="AA412" i="18"/>
  <c r="AC412" i="18" s="1"/>
  <c r="U681" i="18"/>
  <c r="W681" i="18" s="1"/>
  <c r="U240" i="18"/>
  <c r="V240" i="18" s="1"/>
  <c r="U519" i="18"/>
  <c r="V519" i="18" s="1"/>
  <c r="AB254" i="18"/>
  <c r="V425" i="18"/>
  <c r="AA181" i="18"/>
  <c r="AC181" i="18" s="1"/>
  <c r="AA15" i="18"/>
  <c r="AC15" i="18" s="1"/>
  <c r="V107" i="18"/>
  <c r="U389" i="18"/>
  <c r="W389" i="18" s="1"/>
  <c r="AA411" i="18"/>
  <c r="AC411" i="18" s="1"/>
  <c r="U468" i="18"/>
  <c r="AA540" i="18"/>
  <c r="AB540" i="18" s="1"/>
  <c r="U602" i="18"/>
  <c r="V602" i="18" s="1"/>
  <c r="U658" i="18"/>
  <c r="W658" i="18" s="1"/>
  <c r="U692" i="18"/>
  <c r="AA800" i="18"/>
  <c r="AC800" i="18" s="1"/>
  <c r="U807" i="18"/>
  <c r="V807" i="18" s="1"/>
  <c r="AA287" i="18"/>
  <c r="AB287" i="18" s="1"/>
  <c r="AA497" i="18"/>
  <c r="AC497" i="18" s="1"/>
  <c r="U116" i="18"/>
  <c r="W116" i="18" s="1"/>
  <c r="U590" i="18"/>
  <c r="V590" i="18" s="1"/>
  <c r="U878" i="18"/>
  <c r="V878" i="18" s="1"/>
  <c r="U204" i="18"/>
  <c r="V204" i="18" s="1"/>
  <c r="U660" i="18"/>
  <c r="W660" i="18" s="1"/>
  <c r="AA752" i="18"/>
  <c r="AB752" i="18" s="1"/>
  <c r="U631" i="18"/>
  <c r="V631" i="18" s="1"/>
  <c r="AA126" i="18"/>
  <c r="AB126" i="18" s="1"/>
  <c r="AA304" i="18"/>
  <c r="AA612" i="18"/>
  <c r="AB612" i="18" s="1"/>
  <c r="AA379" i="18"/>
  <c r="U904" i="18"/>
  <c r="W904" i="18" s="1"/>
  <c r="AA552" i="18"/>
  <c r="AB552" i="18" s="1"/>
  <c r="AA91" i="18"/>
  <c r="AB91" i="18" s="1"/>
  <c r="AA253" i="18"/>
  <c r="AB253" i="18" s="1"/>
  <c r="AA296" i="18"/>
  <c r="AB296" i="18" s="1"/>
  <c r="U548" i="18"/>
  <c r="V548" i="18" s="1"/>
  <c r="AA152" i="18"/>
  <c r="AA448" i="18"/>
  <c r="AC448" i="18" s="1"/>
  <c r="U327" i="18"/>
  <c r="V327" i="18" s="1"/>
  <c r="V22" i="18"/>
  <c r="AA183" i="18"/>
  <c r="AC183" i="18" s="1"/>
  <c r="U703" i="18"/>
  <c r="W703" i="18" s="1"/>
  <c r="U730" i="18"/>
  <c r="W730" i="18" s="1"/>
  <c r="AA405" i="18"/>
  <c r="AC405" i="18" s="1"/>
  <c r="AA767" i="18"/>
  <c r="AC767" i="18" s="1"/>
  <c r="AA822" i="18"/>
  <c r="AB822" i="18" s="1"/>
  <c r="U11" i="18"/>
  <c r="W11" i="18" s="1"/>
  <c r="AA175" i="18"/>
  <c r="AC175" i="18" s="1"/>
  <c r="U213" i="18"/>
  <c r="V213" i="18" s="1"/>
  <c r="AA392" i="18"/>
  <c r="AB392" i="18" s="1"/>
  <c r="AA449" i="18"/>
  <c r="AC449" i="18" s="1"/>
  <c r="V479" i="18"/>
  <c r="X479" i="18" s="1"/>
  <c r="U578" i="18"/>
  <c r="W578" i="18" s="1"/>
  <c r="AA633" i="18"/>
  <c r="AB633" i="18" s="1"/>
  <c r="U271" i="18"/>
  <c r="W271" i="18" s="1"/>
  <c r="U679" i="18"/>
  <c r="V679" i="18" s="1"/>
  <c r="AA111" i="18"/>
  <c r="AC111" i="18" s="1"/>
  <c r="AA760" i="18"/>
  <c r="U671" i="18"/>
  <c r="W671" i="18" s="1"/>
  <c r="V74" i="18"/>
  <c r="X74" i="18" s="1"/>
  <c r="AA154" i="18"/>
  <c r="AC154" i="18" s="1"/>
  <c r="U190" i="18"/>
  <c r="W190" i="18" s="1"/>
  <c r="AB270" i="18"/>
  <c r="AD270" i="18" s="1"/>
  <c r="U371" i="18"/>
  <c r="W371" i="18" s="1"/>
  <c r="U408" i="18"/>
  <c r="V408" i="18" s="1"/>
  <c r="AA443" i="18"/>
  <c r="AC443" i="18" s="1"/>
  <c r="U493" i="18"/>
  <c r="W493" i="18" s="1"/>
  <c r="AA513" i="18"/>
  <c r="AB513" i="18" s="1"/>
  <c r="V726" i="18"/>
  <c r="X726" i="18" s="1"/>
  <c r="U781" i="18"/>
  <c r="U350" i="18"/>
  <c r="W350" i="18" s="1"/>
  <c r="U656" i="18"/>
  <c r="V656" i="18" s="1"/>
  <c r="U286" i="18"/>
  <c r="V286" i="18" s="1"/>
  <c r="AA363" i="18"/>
  <c r="AC363" i="18" s="1"/>
  <c r="AB818" i="18"/>
  <c r="AD818" i="18" s="1"/>
  <c r="AA481" i="18"/>
  <c r="AC481" i="18" s="1"/>
  <c r="AA19" i="18"/>
  <c r="AC19" i="18" s="1"/>
  <c r="U777" i="18"/>
  <c r="V777" i="18" s="1"/>
  <c r="U28" i="18"/>
  <c r="W28" i="18" s="1"/>
  <c r="U81" i="18"/>
  <c r="V81" i="18" s="1"/>
  <c r="AA120" i="18"/>
  <c r="AC120" i="18" s="1"/>
  <c r="AA228" i="18"/>
  <c r="AB228" i="18" s="1"/>
  <c r="AA300" i="18"/>
  <c r="AB300" i="18" s="1"/>
  <c r="U331" i="18"/>
  <c r="W331" i="18" s="1"/>
  <c r="AA357" i="18"/>
  <c r="AA393" i="18"/>
  <c r="AC393" i="18" s="1"/>
  <c r="AA544" i="18"/>
  <c r="AB544" i="18" s="1"/>
  <c r="AA621" i="18"/>
  <c r="AB621" i="18" s="1"/>
  <c r="U753" i="18"/>
  <c r="W753" i="18" s="1"/>
  <c r="V845" i="18"/>
  <c r="U422" i="18"/>
  <c r="V422" i="18" s="1"/>
  <c r="U488" i="18"/>
  <c r="W488" i="18" s="1"/>
  <c r="AA608" i="18"/>
  <c r="AC608" i="18" s="1"/>
  <c r="AA677" i="18"/>
  <c r="AB677" i="18" s="1"/>
  <c r="AA360" i="18"/>
  <c r="AC360" i="18" s="1"/>
  <c r="U571" i="18"/>
  <c r="V571" i="18" s="1"/>
  <c r="U149" i="18"/>
  <c r="W149" i="18" s="1"/>
  <c r="U297" i="18"/>
  <c r="V297" i="18" s="1"/>
  <c r="U59" i="18"/>
  <c r="W59" i="18" s="1"/>
  <c r="U208" i="18"/>
  <c r="W208" i="18" s="1"/>
  <c r="AA436" i="18"/>
  <c r="U600" i="18"/>
  <c r="W600" i="18" s="1"/>
  <c r="AA769" i="18"/>
  <c r="AA498" i="18"/>
  <c r="AB498" i="18" s="1"/>
  <c r="AB464" i="18"/>
  <c r="AD464" i="18" s="1"/>
  <c r="U675" i="18"/>
  <c r="W675" i="18" s="1"/>
  <c r="U223" i="18"/>
  <c r="V223" i="18" s="1"/>
  <c r="AA665" i="18"/>
  <c r="AB665" i="18" s="1"/>
  <c r="U176" i="18"/>
  <c r="W176" i="18" s="1"/>
  <c r="V779" i="18"/>
  <c r="X779" i="18" s="1"/>
  <c r="AA29" i="18"/>
  <c r="AC29" i="18" s="1"/>
  <c r="V314" i="18"/>
  <c r="X314" i="18" s="1"/>
  <c r="AB553" i="18"/>
  <c r="AD553" i="18" s="1"/>
  <c r="V580" i="18"/>
  <c r="X580" i="18" s="1"/>
  <c r="AA734" i="18"/>
  <c r="AC734" i="18" s="1"/>
  <c r="AA821" i="18"/>
  <c r="AC821" i="18" s="1"/>
  <c r="AB861" i="18"/>
  <c r="AD861" i="18" s="1"/>
  <c r="AA757" i="18"/>
  <c r="AC757" i="18" s="1"/>
  <c r="U166" i="18"/>
  <c r="AA394" i="18"/>
  <c r="AC394" i="18" s="1"/>
  <c r="AB49" i="18"/>
  <c r="AD49" i="18" s="1"/>
  <c r="U837" i="18"/>
  <c r="W837" i="18" s="1"/>
  <c r="AA361" i="18"/>
  <c r="AC361" i="18" s="1"/>
  <c r="AA106" i="18"/>
  <c r="AB106" i="18" s="1"/>
  <c r="U142" i="18"/>
  <c r="W142" i="18" s="1"/>
  <c r="AA192" i="18"/>
  <c r="AC192" i="18" s="1"/>
  <c r="U373" i="18"/>
  <c r="AA467" i="18"/>
  <c r="AB467" i="18" s="1"/>
  <c r="AA502" i="18"/>
  <c r="AB502" i="18" s="1"/>
  <c r="AB748" i="18"/>
  <c r="AD748" i="18" s="1"/>
  <c r="U847" i="18"/>
  <c r="V864" i="18"/>
  <c r="AA340" i="18"/>
  <c r="AB426" i="18"/>
  <c r="AA701" i="18"/>
  <c r="AB701" i="18" s="1"/>
  <c r="AA518" i="18"/>
  <c r="AB518" i="18" s="1"/>
  <c r="AA681" i="18"/>
  <c r="AB681" i="18" s="1"/>
  <c r="U802" i="18"/>
  <c r="W802" i="18" s="1"/>
  <c r="AA240" i="18"/>
  <c r="AB240" i="18" s="1"/>
  <c r="AA519" i="18"/>
  <c r="AC519" i="18" s="1"/>
  <c r="U254" i="18"/>
  <c r="W254" i="18" s="1"/>
  <c r="AA238" i="18"/>
  <c r="AA698" i="18"/>
  <c r="AB698" i="18" s="1"/>
  <c r="U562" i="18"/>
  <c r="AA47" i="18"/>
  <c r="U143" i="18"/>
  <c r="V143" i="18" s="1"/>
  <c r="W503" i="18"/>
  <c r="V658" i="18"/>
  <c r="X658" i="18" s="1"/>
  <c r="U743" i="18"/>
  <c r="U64" i="18"/>
  <c r="W64" i="18" s="1"/>
  <c r="U231" i="18"/>
  <c r="V231" i="18" s="1"/>
  <c r="U497" i="18"/>
  <c r="U756" i="18"/>
  <c r="V756" i="18" s="1"/>
  <c r="U829" i="18"/>
  <c r="AA204" i="18"/>
  <c r="AC204" i="18" s="1"/>
  <c r="U752" i="18"/>
  <c r="U699" i="18"/>
  <c r="AA510" i="18"/>
  <c r="AB510" i="18" s="1"/>
  <c r="U126" i="18"/>
  <c r="V126" i="18" s="1"/>
  <c r="U108" i="18"/>
  <c r="V108" i="18" s="1"/>
  <c r="U484" i="18"/>
  <c r="V484" i="18" s="1"/>
  <c r="AA125" i="18"/>
  <c r="AB125" i="18" s="1"/>
  <c r="U612" i="18"/>
  <c r="V612" i="18" s="1"/>
  <c r="AA441" i="18"/>
  <c r="U724" i="18"/>
  <c r="AA8" i="18"/>
  <c r="AB8" i="18" s="1"/>
  <c r="AA542" i="18"/>
  <c r="AB542" i="18" s="1"/>
  <c r="AA844" i="18"/>
  <c r="U448" i="18"/>
  <c r="V448" i="18" s="1"/>
  <c r="U102" i="18"/>
  <c r="AA26" i="18"/>
  <c r="AC26" i="18" s="1"/>
  <c r="AA174" i="18"/>
  <c r="AC174" i="18" s="1"/>
  <c r="AA218" i="18"/>
  <c r="AC218" i="18" s="1"/>
  <c r="AA341" i="18"/>
  <c r="AB341" i="18" s="1"/>
  <c r="U717" i="18"/>
  <c r="V717" i="18" s="1"/>
  <c r="AA470" i="18"/>
  <c r="AB767" i="18"/>
  <c r="AA50" i="18"/>
  <c r="AB50" i="18" s="1"/>
  <c r="U175" i="18"/>
  <c r="V175" i="18" s="1"/>
  <c r="AA213" i="18"/>
  <c r="AC213" i="18" s="1"/>
  <c r="AA233" i="18"/>
  <c r="AC233" i="18" s="1"/>
  <c r="U392" i="18"/>
  <c r="W392" i="18" s="1"/>
  <c r="U633" i="18"/>
  <c r="W633" i="18" s="1"/>
  <c r="AA271" i="18"/>
  <c r="AB271" i="18" s="1"/>
  <c r="U111" i="18"/>
  <c r="V111" i="18" s="1"/>
  <c r="AA37" i="18"/>
  <c r="AB37" i="18" s="1"/>
  <c r="U270" i="18"/>
  <c r="W270" i="18" s="1"/>
  <c r="AA493" i="18"/>
  <c r="AC493" i="18" s="1"/>
  <c r="U513" i="18"/>
  <c r="W513" i="18" s="1"/>
  <c r="U585" i="18"/>
  <c r="U689" i="18"/>
  <c r="V689" i="18" s="1"/>
  <c r="U813" i="18"/>
  <c r="V813" i="18" s="1"/>
  <c r="U720" i="18"/>
  <c r="V720" i="18" s="1"/>
  <c r="AB884" i="18"/>
  <c r="AA286" i="18"/>
  <c r="AC286" i="18" s="1"/>
  <c r="U649" i="18"/>
  <c r="V649" i="18" s="1"/>
  <c r="U481" i="18"/>
  <c r="V481" i="18" s="1"/>
  <c r="AA777" i="18"/>
  <c r="U196" i="18"/>
  <c r="V196" i="18" s="1"/>
  <c r="AB120" i="18"/>
  <c r="AA147" i="18"/>
  <c r="AB147" i="18" s="1"/>
  <c r="AA331" i="18"/>
  <c r="U544" i="18"/>
  <c r="V544" i="18" s="1"/>
  <c r="U647" i="18"/>
  <c r="V647" i="18" s="1"/>
  <c r="U704" i="18"/>
  <c r="V704" i="18" s="1"/>
  <c r="AA806" i="18"/>
  <c r="AB806" i="18" s="1"/>
  <c r="AA845" i="18"/>
  <c r="AB845" i="18" s="1"/>
  <c r="V488" i="18"/>
  <c r="X488" i="18" s="1"/>
  <c r="U538" i="18"/>
  <c r="V538" i="18" s="1"/>
  <c r="U608" i="18"/>
  <c r="V608" i="18" s="1"/>
  <c r="AA437" i="18"/>
  <c r="AB437" i="18" s="1"/>
  <c r="AA571" i="18"/>
  <c r="AC571" i="18" s="1"/>
  <c r="AA857" i="18"/>
  <c r="AC857" i="18" s="1"/>
  <c r="AA460" i="18"/>
  <c r="AB460" i="18" s="1"/>
  <c r="V59" i="18"/>
  <c r="X59" i="18" s="1"/>
  <c r="U105" i="18"/>
  <c r="V105" i="18" s="1"/>
  <c r="AA177" i="18"/>
  <c r="AB177" i="18" s="1"/>
  <c r="AA250" i="18"/>
  <c r="AB250" i="18" s="1"/>
  <c r="AA600" i="18"/>
  <c r="AB600" i="18" s="1"/>
  <c r="AB886" i="18"/>
  <c r="AD886" i="18" s="1"/>
  <c r="AA486" i="18"/>
  <c r="AB486" i="18" s="1"/>
  <c r="AA176" i="18"/>
  <c r="AB176" i="18" s="1"/>
  <c r="U29" i="18"/>
  <c r="W29" i="18" s="1"/>
  <c r="AA82" i="18"/>
  <c r="AB82" i="18" s="1"/>
  <c r="AB200" i="18"/>
  <c r="AD200" i="18" s="1"/>
  <c r="AB243" i="18"/>
  <c r="AD243" i="18" s="1"/>
  <c r="U293" i="18"/>
  <c r="V293" i="18" s="1"/>
  <c r="AA314" i="18"/>
  <c r="AC314" i="18" s="1"/>
  <c r="U344" i="18"/>
  <c r="V344" i="18" s="1"/>
  <c r="U387" i="18"/>
  <c r="V387" i="18" s="1"/>
  <c r="U861" i="18"/>
  <c r="V861" i="18" s="1"/>
  <c r="U772" i="18"/>
  <c r="V772" i="18" s="1"/>
  <c r="U170" i="18"/>
  <c r="V170" i="18" s="1"/>
  <c r="U192" i="18"/>
  <c r="V192" i="18" s="1"/>
  <c r="U251" i="18"/>
  <c r="V251" i="18" s="1"/>
  <c r="U285" i="18"/>
  <c r="V285" i="18" s="1"/>
  <c r="AA373" i="18"/>
  <c r="AB373" i="18" s="1"/>
  <c r="U467" i="18"/>
  <c r="W467" i="18" s="1"/>
  <c r="AA609" i="18"/>
  <c r="AB609" i="18" s="1"/>
  <c r="U657" i="18"/>
  <c r="V657" i="18" s="1"/>
  <c r="U748" i="18"/>
  <c r="V748" i="18" s="1"/>
  <c r="AA427" i="18"/>
  <c r="AB427" i="18" s="1"/>
  <c r="AA864" i="18"/>
  <c r="AC864" i="18" s="1"/>
  <c r="AA348" i="18"/>
  <c r="AB348" i="18" s="1"/>
  <c r="AB732" i="18"/>
  <c r="AD732" i="18" s="1"/>
  <c r="AA567" i="18"/>
  <c r="V623" i="18"/>
  <c r="X623" i="18" s="1"/>
  <c r="V643" i="18"/>
  <c r="X643" i="18" s="1"/>
  <c r="U755" i="18"/>
  <c r="V755" i="18" s="1"/>
  <c r="AA793" i="18"/>
  <c r="AB793" i="18" s="1"/>
  <c r="AA841" i="18"/>
  <c r="AB841" i="18" s="1"/>
  <c r="AA891" i="18"/>
  <c r="AA877" i="18"/>
  <c r="AB877" i="18" s="1"/>
  <c r="U66" i="18"/>
  <c r="V826" i="18"/>
  <c r="X826" i="18" s="1"/>
  <c r="AB99" i="18"/>
  <c r="AD99" i="18" s="1"/>
  <c r="AA267" i="18"/>
  <c r="AB267" i="18" s="1"/>
  <c r="U340" i="18"/>
  <c r="V340" i="18" s="1"/>
  <c r="U701" i="18"/>
  <c r="AA856" i="18"/>
  <c r="AC856" i="18" s="1"/>
  <c r="U46" i="18"/>
  <c r="V46" i="18" s="1"/>
  <c r="V188" i="18"/>
  <c r="X188" i="18" s="1"/>
  <c r="V412" i="18"/>
  <c r="X412" i="18" s="1"/>
  <c r="V518" i="18"/>
  <c r="V681" i="18"/>
  <c r="X681" i="18" s="1"/>
  <c r="AA802" i="18"/>
  <c r="AB802" i="18" s="1"/>
  <c r="AB519" i="18"/>
  <c r="AD519" i="18" s="1"/>
  <c r="U512" i="18"/>
  <c r="V512" i="18" s="1"/>
  <c r="U788" i="18"/>
  <c r="V788" i="18" s="1"/>
  <c r="AA425" i="18"/>
  <c r="AB425" i="18" s="1"/>
  <c r="AA791" i="18"/>
  <c r="AB791" i="18" s="1"/>
  <c r="U47" i="18"/>
  <c r="AA107" i="18"/>
  <c r="AA143" i="18"/>
  <c r="AA163" i="18"/>
  <c r="U195" i="18"/>
  <c r="V195" i="18" s="1"/>
  <c r="U252" i="18"/>
  <c r="V252" i="18" s="1"/>
  <c r="U316" i="18"/>
  <c r="AA389" i="18"/>
  <c r="AB411" i="18"/>
  <c r="AD411" i="18" s="1"/>
  <c r="AA503" i="18"/>
  <c r="AB503" i="18" s="1"/>
  <c r="AA658" i="18"/>
  <c r="AB658" i="18" s="1"/>
  <c r="AA692" i="18"/>
  <c r="AB692" i="18" s="1"/>
  <c r="AB800" i="18"/>
  <c r="AB807" i="18"/>
  <c r="AD807" i="18" s="1"/>
  <c r="V64" i="18"/>
  <c r="X64" i="18" s="1"/>
  <c r="AA346" i="18"/>
  <c r="AB346" i="18" s="1"/>
  <c r="AA756" i="18"/>
  <c r="AB756" i="18" s="1"/>
  <c r="V369" i="18"/>
  <c r="X369" i="18" s="1"/>
  <c r="AA590" i="18"/>
  <c r="AB590" i="18" s="1"/>
  <c r="AB878" i="18"/>
  <c r="AD878" i="18" s="1"/>
  <c r="AA660" i="18"/>
  <c r="AB660" i="18" s="1"/>
  <c r="V239" i="18"/>
  <c r="X239" i="18" s="1"/>
  <c r="U531" i="18"/>
  <c r="V531" i="18" s="1"/>
  <c r="W510" i="18"/>
  <c r="X510" i="18" s="1"/>
  <c r="AA750" i="18"/>
  <c r="AB484" i="18"/>
  <c r="AD484" i="18" s="1"/>
  <c r="U625" i="18"/>
  <c r="U304" i="18"/>
  <c r="V304" i="18" s="1"/>
  <c r="V764" i="18"/>
  <c r="X764" i="18" s="1"/>
  <c r="U125" i="18"/>
  <c r="V125" i="18" s="1"/>
  <c r="U441" i="18"/>
  <c r="W441" i="18" s="1"/>
  <c r="AA904" i="18"/>
  <c r="AB904" i="18" s="1"/>
  <c r="U895" i="18"/>
  <c r="V895" i="18" s="1"/>
  <c r="V6" i="18"/>
  <c r="X6" i="18" s="1"/>
  <c r="V253" i="18"/>
  <c r="X253" i="18" s="1"/>
  <c r="U611" i="18"/>
  <c r="V611" i="18" s="1"/>
  <c r="AB724" i="18"/>
  <c r="AB548" i="18"/>
  <c r="AD548" i="18" s="1"/>
  <c r="V8" i="18"/>
  <c r="U780" i="18"/>
  <c r="V780" i="18" s="1"/>
  <c r="U844" i="18"/>
  <c r="V844" i="18" s="1"/>
  <c r="U396" i="18"/>
  <c r="V396" i="18" s="1"/>
  <c r="AA102" i="18"/>
  <c r="AB102" i="18" s="1"/>
  <c r="AA327" i="18"/>
  <c r="AB327" i="18" s="1"/>
  <c r="V830" i="18"/>
  <c r="X830" i="18" s="1"/>
  <c r="AA22" i="18"/>
  <c r="AB22" i="18" s="1"/>
  <c r="AB26" i="18"/>
  <c r="AD26" i="18" s="1"/>
  <c r="V131" i="18"/>
  <c r="X131" i="18" s="1"/>
  <c r="V341" i="18"/>
  <c r="AA717" i="18"/>
  <c r="AB717" i="18" s="1"/>
  <c r="U183" i="18"/>
  <c r="V183" i="18" s="1"/>
  <c r="U557" i="18"/>
  <c r="AA247" i="18"/>
  <c r="AB247" i="18" s="1"/>
  <c r="AA730" i="18"/>
  <c r="AB730" i="18" s="1"/>
  <c r="U405" i="18"/>
  <c r="V405" i="18" s="1"/>
  <c r="AA624" i="18"/>
  <c r="AB624" i="18" s="1"/>
  <c r="U470" i="18"/>
  <c r="V470" i="18" s="1"/>
  <c r="U767" i="18"/>
  <c r="V767" i="18" s="1"/>
  <c r="AA11" i="18"/>
  <c r="V50" i="18"/>
  <c r="X50" i="18" s="1"/>
  <c r="V132" i="18"/>
  <c r="X132" i="18" s="1"/>
  <c r="V305" i="18"/>
  <c r="X305" i="18" s="1"/>
  <c r="AB342" i="18"/>
  <c r="AD342" i="18" s="1"/>
  <c r="V392" i="18"/>
  <c r="X392" i="18" s="1"/>
  <c r="AB479" i="18"/>
  <c r="AD479" i="18" s="1"/>
  <c r="U588" i="18"/>
  <c r="V588" i="18" s="1"/>
  <c r="U760" i="18"/>
  <c r="V37" i="18"/>
  <c r="X37" i="18" s="1"/>
  <c r="V154" i="18"/>
  <c r="X154" i="18" s="1"/>
  <c r="V270" i="18"/>
  <c r="AA312" i="18"/>
  <c r="AA408" i="18"/>
  <c r="AB408" i="18" s="1"/>
  <c r="U443" i="18"/>
  <c r="V443" i="18" s="1"/>
  <c r="U537" i="18"/>
  <c r="W537" i="18" s="1"/>
  <c r="AA585" i="18"/>
  <c r="AB585" i="18" s="1"/>
  <c r="U613" i="18"/>
  <c r="V613" i="18" s="1"/>
  <c r="AA669" i="18"/>
  <c r="AB669" i="18" s="1"/>
  <c r="AA726" i="18"/>
  <c r="AB726" i="18" s="1"/>
  <c r="AA781" i="18"/>
  <c r="AB781" i="18" s="1"/>
  <c r="AA813" i="18"/>
  <c r="AB813" i="18" s="1"/>
  <c r="V888" i="18"/>
  <c r="X888" i="18" s="1"/>
  <c r="U514" i="18"/>
  <c r="W514" i="18" s="1"/>
  <c r="AA720" i="18"/>
  <c r="AC720" i="18" s="1"/>
  <c r="V577" i="18"/>
  <c r="X577" i="18" s="1"/>
  <c r="U363" i="18"/>
  <c r="V363" i="18" s="1"/>
  <c r="V818" i="18"/>
  <c r="X818" i="18" s="1"/>
  <c r="AA407" i="18"/>
  <c r="AB407" i="18" s="1"/>
  <c r="AA649" i="18"/>
  <c r="AB649" i="18" s="1"/>
  <c r="AB481" i="18"/>
  <c r="AD481" i="18" s="1"/>
  <c r="U19" i="18"/>
  <c r="V19" i="18" s="1"/>
  <c r="AA196" i="18"/>
  <c r="AB196" i="18" s="1"/>
  <c r="AA28" i="18"/>
  <c r="AB28" i="18" s="1"/>
  <c r="AA81" i="18"/>
  <c r="AB81" i="18" s="1"/>
  <c r="V147" i="18"/>
  <c r="X147" i="18" s="1"/>
  <c r="V228" i="18"/>
  <c r="X228" i="18" s="1"/>
  <c r="U300" i="18"/>
  <c r="V300" i="18" s="1"/>
  <c r="U393" i="18"/>
  <c r="V393" i="18" s="1"/>
  <c r="AA459" i="18"/>
  <c r="AC459" i="18" s="1"/>
  <c r="U621" i="18"/>
  <c r="AA647" i="18"/>
  <c r="AB647" i="18" s="1"/>
  <c r="AA704" i="18"/>
  <c r="AB704" i="18" s="1"/>
  <c r="AA422" i="18"/>
  <c r="AB422" i="18" s="1"/>
  <c r="AB488" i="18"/>
  <c r="AD488" i="18" s="1"/>
  <c r="AA538" i="18"/>
  <c r="AB538" i="18" s="1"/>
  <c r="U677" i="18"/>
  <c r="V677" i="18" s="1"/>
  <c r="U437" i="18"/>
  <c r="W437" i="18" s="1"/>
  <c r="V360" i="18"/>
  <c r="X360" i="18" s="1"/>
  <c r="AA149" i="18"/>
  <c r="AB149" i="18" s="1"/>
  <c r="AA297" i="18"/>
  <c r="AB297" i="18" s="1"/>
  <c r="AA59" i="18"/>
  <c r="AB59" i="18" s="1"/>
  <c r="AB105" i="18"/>
  <c r="AD105" i="18" s="1"/>
  <c r="AA155" i="18"/>
  <c r="AB155" i="18" s="1"/>
  <c r="AA208" i="18"/>
  <c r="AB208" i="18" s="1"/>
  <c r="U250" i="18"/>
  <c r="V250" i="18" s="1"/>
  <c r="AA284" i="18"/>
  <c r="AB284" i="18" s="1"/>
  <c r="U436" i="18"/>
  <c r="V436" i="18" s="1"/>
  <c r="AA747" i="18"/>
  <c r="AB747" i="18" s="1"/>
  <c r="U814" i="18"/>
  <c r="W814" i="18" s="1"/>
  <c r="U886" i="18"/>
  <c r="V886" i="18" s="1"/>
  <c r="U498" i="18"/>
  <c r="V498" i="18" s="1"/>
  <c r="V464" i="18"/>
  <c r="X464" i="18" s="1"/>
  <c r="AB675" i="18"/>
  <c r="AD675" i="18" s="1"/>
  <c r="AB223" i="18"/>
  <c r="AD223" i="18" s="1"/>
  <c r="U486" i="18"/>
  <c r="V486" i="18" s="1"/>
  <c r="AB779" i="18"/>
  <c r="AD779" i="18" s="1"/>
  <c r="AA367" i="18"/>
  <c r="AB367" i="18" s="1"/>
  <c r="V29" i="18"/>
  <c r="U82" i="18"/>
  <c r="V82" i="18" s="1"/>
  <c r="U121" i="18"/>
  <c r="U243" i="18"/>
  <c r="V243" i="18" s="1"/>
  <c r="AA293" i="18"/>
  <c r="AB293" i="18" s="1"/>
  <c r="U430" i="18"/>
  <c r="V430" i="18" s="1"/>
  <c r="V553" i="18"/>
  <c r="V635" i="18"/>
  <c r="X635" i="18" s="1"/>
  <c r="V678" i="18"/>
  <c r="X678" i="18" s="1"/>
  <c r="U734" i="18"/>
  <c r="V734" i="18" s="1"/>
  <c r="U775" i="18"/>
  <c r="V775" i="18" s="1"/>
  <c r="U355" i="18"/>
  <c r="V355" i="18" s="1"/>
  <c r="U189" i="18"/>
  <c r="W189" i="18" s="1"/>
  <c r="AA166" i="18"/>
  <c r="AC166" i="18" s="1"/>
  <c r="U394" i="18"/>
  <c r="V394" i="18" s="1"/>
  <c r="AA520" i="18"/>
  <c r="AB520" i="18" s="1"/>
  <c r="U49" i="18"/>
  <c r="V49" i="18" s="1"/>
  <c r="AB299" i="18"/>
  <c r="AD299" i="18" s="1"/>
  <c r="U39" i="18"/>
  <c r="U106" i="18"/>
  <c r="AA170" i="18"/>
  <c r="AB170" i="18" s="1"/>
  <c r="U423" i="18"/>
  <c r="V423" i="18" s="1"/>
  <c r="U502" i="18"/>
  <c r="V502" i="18" s="1"/>
  <c r="U524" i="18"/>
  <c r="V524" i="18" s="1"/>
  <c r="U587" i="18"/>
  <c r="W587" i="18" s="1"/>
  <c r="U609" i="18"/>
  <c r="V609" i="18" s="1"/>
  <c r="V721" i="18"/>
  <c r="X721" i="18" s="1"/>
  <c r="AA847" i="18"/>
  <c r="AB847" i="18" s="1"/>
  <c r="V427" i="18"/>
  <c r="X427" i="18" s="1"/>
  <c r="AB92" i="18"/>
  <c r="AD92" i="18" s="1"/>
  <c r="U348" i="18"/>
  <c r="V348" i="18" s="1"/>
  <c r="U682" i="18"/>
  <c r="V682" i="18" s="1"/>
  <c r="V732" i="18"/>
  <c r="X732" i="18" s="1"/>
  <c r="AC901" i="20"/>
  <c r="AP901" i="20"/>
  <c r="AO5" i="18"/>
  <c r="AP5" i="18" s="1"/>
  <c r="AA5" i="18"/>
  <c r="U5" i="18"/>
  <c r="R899" i="20"/>
  <c r="AZ899" i="20" s="1"/>
  <c r="U27" i="20"/>
  <c r="U39" i="20"/>
  <c r="AB900" i="20"/>
  <c r="AP900" i="20" s="1"/>
  <c r="U899" i="20"/>
  <c r="U288" i="20"/>
  <c r="U20" i="20"/>
  <c r="U775" i="20"/>
  <c r="U482" i="20"/>
  <c r="U663" i="20"/>
  <c r="U750" i="20"/>
  <c r="U191" i="20"/>
  <c r="U483" i="20"/>
  <c r="U495" i="20"/>
  <c r="U391" i="20"/>
  <c r="U835" i="20"/>
  <c r="U780" i="20"/>
  <c r="U518" i="20"/>
  <c r="U10" i="20"/>
  <c r="U295" i="20"/>
  <c r="U236" i="20"/>
  <c r="U710" i="20"/>
  <c r="U349" i="20"/>
  <c r="U438" i="20"/>
  <c r="U4" i="20"/>
  <c r="U799" i="20"/>
  <c r="U890" i="20"/>
  <c r="U549" i="20"/>
  <c r="U324" i="20"/>
  <c r="U244" i="20"/>
  <c r="U108" i="20"/>
  <c r="U707" i="20"/>
  <c r="U832" i="20"/>
  <c r="U6" i="20"/>
  <c r="U586" i="20"/>
  <c r="U192" i="20"/>
  <c r="U60" i="20"/>
  <c r="U652" i="20"/>
  <c r="U314" i="20"/>
  <c r="U265" i="20"/>
  <c r="U421" i="20"/>
  <c r="U92" i="20"/>
  <c r="U847" i="20"/>
  <c r="U634" i="20"/>
  <c r="U296" i="20"/>
  <c r="U31" i="20"/>
  <c r="U496" i="20"/>
  <c r="U91" i="20"/>
  <c r="U800" i="20"/>
  <c r="U437" i="20"/>
  <c r="U51" i="20"/>
  <c r="U662" i="20"/>
  <c r="U104" i="20"/>
  <c r="U59" i="20"/>
  <c r="U646" i="20"/>
  <c r="U320" i="20"/>
  <c r="U98" i="20"/>
  <c r="U764" i="20"/>
  <c r="U635" i="20"/>
  <c r="U801" i="20"/>
  <c r="U150" i="20"/>
  <c r="U831" i="20"/>
  <c r="U449" i="20"/>
  <c r="U614" i="20"/>
  <c r="U784" i="20"/>
  <c r="U151" i="20"/>
  <c r="U142" i="20"/>
  <c r="U696" i="20"/>
  <c r="U517" i="20"/>
  <c r="U9" i="20"/>
  <c r="U392" i="20"/>
  <c r="U776" i="20"/>
  <c r="U647" i="20"/>
  <c r="U602" i="20"/>
  <c r="U803" i="20"/>
  <c r="U788" i="20"/>
  <c r="U879" i="20"/>
  <c r="U203" i="20"/>
  <c r="U36" i="20"/>
  <c r="U525" i="20"/>
  <c r="U16" i="20"/>
  <c r="U554" i="20"/>
  <c r="U585" i="20"/>
  <c r="U327" i="20"/>
  <c r="U44" i="20"/>
  <c r="U222" i="20"/>
  <c r="U794" i="20"/>
  <c r="U579" i="20"/>
  <c r="U570" i="20"/>
  <c r="U867" i="20"/>
  <c r="U177" i="20"/>
  <c r="U24" i="20"/>
  <c r="U32" i="20"/>
  <c r="U787" i="20"/>
  <c r="U115" i="20"/>
  <c r="U891" i="20"/>
  <c r="U597" i="20"/>
  <c r="U514" i="20"/>
  <c r="U358" i="20"/>
  <c r="U261" i="20"/>
  <c r="U468" i="20"/>
  <c r="U676" i="20"/>
  <c r="U99" i="20"/>
  <c r="U533" i="20"/>
  <c r="U808" i="20"/>
  <c r="U377" i="20"/>
  <c r="U873" i="20"/>
  <c r="U720" i="20"/>
  <c r="U22" i="20"/>
  <c r="U450" i="20"/>
  <c r="U5" i="20"/>
  <c r="U315" i="20"/>
  <c r="U548" i="20"/>
  <c r="U17" i="20"/>
  <c r="U822" i="20"/>
  <c r="U560" i="20"/>
  <c r="U404" i="20"/>
  <c r="U455" i="20"/>
  <c r="U695" i="20"/>
  <c r="U170" i="20"/>
  <c r="U827" i="20"/>
  <c r="U820" i="20"/>
  <c r="U384" i="20"/>
  <c r="U732" i="20"/>
  <c r="U809" i="20"/>
  <c r="U422" i="20"/>
  <c r="U828" i="20"/>
  <c r="R900" i="20"/>
  <c r="AZ900" i="20" s="1"/>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16" i="27"/>
  <c r="N15" i="27"/>
  <c r="N14" i="27"/>
  <c r="N13" i="27"/>
  <c r="N12" i="27"/>
  <c r="N11" i="27"/>
  <c r="N10" i="27"/>
  <c r="N9" i="27"/>
  <c r="N8" i="27"/>
  <c r="N7" i="27"/>
  <c r="N6" i="27"/>
  <c r="N5" i="27"/>
  <c r="N4" i="27"/>
  <c r="N3"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9" i="27"/>
  <c r="L8" i="27"/>
  <c r="L7" i="27"/>
  <c r="L6" i="27"/>
  <c r="L5" i="27"/>
  <c r="L4" i="27"/>
  <c r="L3" i="27"/>
  <c r="AB432" i="18" l="1"/>
  <c r="AD432" i="18" s="1"/>
  <c r="AB462" i="18"/>
  <c r="AD462" i="18" s="1"/>
  <c r="AB127" i="18"/>
  <c r="V449" i="18"/>
  <c r="X449" i="18" s="1"/>
  <c r="V122" i="18"/>
  <c r="X122" i="18" s="1"/>
  <c r="V163" i="18"/>
  <c r="X163" i="18" s="1"/>
  <c r="AB572" i="18"/>
  <c r="AD572" i="18" s="1"/>
  <c r="V832" i="18"/>
  <c r="V68" i="18"/>
  <c r="X68" i="18" s="1"/>
  <c r="V155" i="18"/>
  <c r="X155" i="18" s="1"/>
  <c r="AB328" i="18"/>
  <c r="AB478" i="18"/>
  <c r="AD478" i="18" s="1"/>
  <c r="V296" i="18"/>
  <c r="X296" i="18" s="1"/>
  <c r="AB261" i="18"/>
  <c r="AD261" i="18" s="1"/>
  <c r="AB705" i="18"/>
  <c r="AD705" i="18" s="1"/>
  <c r="V194" i="18"/>
  <c r="V167" i="18"/>
  <c r="X167" i="18" s="1"/>
  <c r="AB864" i="18"/>
  <c r="V750" i="18"/>
  <c r="X750" i="18" s="1"/>
  <c r="AB114" i="18"/>
  <c r="AD114" i="18" s="1"/>
  <c r="V245" i="18"/>
  <c r="AB86" i="18"/>
  <c r="AB528" i="18"/>
  <c r="AD528" i="18" s="1"/>
  <c r="AB562" i="18"/>
  <c r="AD562" i="18" s="1"/>
  <c r="AB700" i="18"/>
  <c r="AD700" i="18" s="1"/>
  <c r="AB232" i="18"/>
  <c r="V429" i="18"/>
  <c r="AB323" i="18"/>
  <c r="AB403" i="18"/>
  <c r="AD403" i="18" s="1"/>
  <c r="AB697" i="18"/>
  <c r="AD697" i="18" s="1"/>
  <c r="AB90" i="18"/>
  <c r="AD90" i="18" s="1"/>
  <c r="V655" i="18"/>
  <c r="AB48" i="18"/>
  <c r="AB789" i="18"/>
  <c r="AB635" i="18"/>
  <c r="AB637" i="18"/>
  <c r="AB550" i="18"/>
  <c r="V365" i="18"/>
  <c r="X365" i="18" s="1"/>
  <c r="AB371" i="18"/>
  <c r="AD371" i="18" s="1"/>
  <c r="AB131" i="18"/>
  <c r="AB733" i="18"/>
  <c r="AD733" i="18" s="1"/>
  <c r="AB604" i="18"/>
  <c r="AD604" i="18" s="1"/>
  <c r="AB424" i="18"/>
  <c r="AD424" i="18" s="1"/>
  <c r="AB764" i="18"/>
  <c r="AB231" i="18"/>
  <c r="AB172" i="18"/>
  <c r="AD172" i="18" s="1"/>
  <c r="V887" i="18"/>
  <c r="X887" i="18" s="1"/>
  <c r="V190" i="18"/>
  <c r="X190" i="18" s="1"/>
  <c r="W452" i="18"/>
  <c r="X452" i="18" s="1"/>
  <c r="V592" i="18"/>
  <c r="X592" i="18" s="1"/>
  <c r="AB319" i="18"/>
  <c r="AD319" i="18" s="1"/>
  <c r="V290" i="18"/>
  <c r="X290" i="18" s="1"/>
  <c r="V359" i="18"/>
  <c r="V455" i="18"/>
  <c r="V737" i="18"/>
  <c r="X737" i="18" s="1"/>
  <c r="V523" i="18"/>
  <c r="X523" i="18" s="1"/>
  <c r="V684" i="18"/>
  <c r="X684" i="18" s="1"/>
  <c r="AB890" i="18"/>
  <c r="AB347" i="18"/>
  <c r="AD347" i="18" s="1"/>
  <c r="AB103" i="18"/>
  <c r="AB56" i="18"/>
  <c r="AB894" i="18"/>
  <c r="AD894" i="18" s="1"/>
  <c r="AB430" i="18"/>
  <c r="AD430" i="18" s="1"/>
  <c r="AC573" i="18"/>
  <c r="V390" i="18"/>
  <c r="X390" i="18" s="1"/>
  <c r="AB640" i="18"/>
  <c r="AD640" i="18" s="1"/>
  <c r="AB784" i="18"/>
  <c r="AB729" i="18"/>
  <c r="V703" i="18"/>
  <c r="X703" i="18" s="1"/>
  <c r="W698" i="18"/>
  <c r="AB531" i="18"/>
  <c r="AD531" i="18" s="1"/>
  <c r="AB754" i="18"/>
  <c r="AB33" i="18"/>
  <c r="AB134" i="18"/>
  <c r="AB246" i="18"/>
  <c r="AD246" i="18" s="1"/>
  <c r="V322" i="18"/>
  <c r="X322" i="18" s="1"/>
  <c r="AB429" i="18"/>
  <c r="AD429" i="18" s="1"/>
  <c r="V738" i="18"/>
  <c r="AB521" i="18"/>
  <c r="AD521" i="18" s="1"/>
  <c r="V540" i="18"/>
  <c r="X540" i="18" s="1"/>
  <c r="V217" i="18"/>
  <c r="X217" i="18" s="1"/>
  <c r="AB768" i="18"/>
  <c r="AD768" i="18" s="1"/>
  <c r="AC542" i="18"/>
  <c r="V11" i="18"/>
  <c r="AB46" i="18"/>
  <c r="V819" i="18"/>
  <c r="X819" i="18" s="1"/>
  <c r="AB815" i="18"/>
  <c r="AD815" i="18" s="1"/>
  <c r="AB547" i="18"/>
  <c r="AD547" i="18" s="1"/>
  <c r="V890" i="18"/>
  <c r="X890" i="18" s="1"/>
  <c r="V264" i="18"/>
  <c r="AB13" i="18"/>
  <c r="AD13" i="18" s="1"/>
  <c r="AB706" i="18"/>
  <c r="AD706" i="18" s="1"/>
  <c r="AB350" i="18"/>
  <c r="AD350" i="18" s="1"/>
  <c r="V152" i="18"/>
  <c r="X152" i="18" s="1"/>
  <c r="V660" i="18"/>
  <c r="X660" i="18" s="1"/>
  <c r="AB830" i="18"/>
  <c r="AD830" i="18" s="1"/>
  <c r="AC390" i="18"/>
  <c r="V95" i="18"/>
  <c r="X95" i="18" s="1"/>
  <c r="AB469" i="18"/>
  <c r="AB457" i="18"/>
  <c r="AD457" i="18" s="1"/>
  <c r="V199" i="18"/>
  <c r="X199" i="18" s="1"/>
  <c r="X8" i="18"/>
  <c r="V520" i="18"/>
  <c r="X520" i="18" s="1"/>
  <c r="V904" i="18"/>
  <c r="V564" i="18"/>
  <c r="X564" i="18" s="1"/>
  <c r="AC495" i="18"/>
  <c r="AB80" i="18"/>
  <c r="V453" i="18"/>
  <c r="X453" i="18" s="1"/>
  <c r="AB882" i="18"/>
  <c r="AD882" i="18" s="1"/>
  <c r="V742" i="18"/>
  <c r="AB288" i="18"/>
  <c r="V299" i="18"/>
  <c r="X299" i="18" s="1"/>
  <c r="AB195" i="18"/>
  <c r="AD195" i="18" s="1"/>
  <c r="V433" i="18"/>
  <c r="AB848" i="18"/>
  <c r="AD848" i="18" s="1"/>
  <c r="AB671" i="18"/>
  <c r="AD671" i="18" s="1"/>
  <c r="V346" i="18"/>
  <c r="V238" i="18"/>
  <c r="X238" i="18" s="1"/>
  <c r="AC165" i="18"/>
  <c r="V336" i="18"/>
  <c r="V78" i="18"/>
  <c r="X78" i="18" s="1"/>
  <c r="AB184" i="18"/>
  <c r="AD184" i="18" s="1"/>
  <c r="AB27" i="18"/>
  <c r="AD27" i="18" s="1"/>
  <c r="V694" i="18"/>
  <c r="AB587" i="18"/>
  <c r="AD587" i="18" s="1"/>
  <c r="V791" i="18"/>
  <c r="X791" i="18" s="1"/>
  <c r="V267" i="18"/>
  <c r="X267" i="18" s="1"/>
  <c r="AB611" i="18"/>
  <c r="AD611" i="18" s="1"/>
  <c r="AB364" i="18"/>
  <c r="V690" i="18"/>
  <c r="X690" i="18" s="1"/>
  <c r="V789" i="18"/>
  <c r="X789" i="18" s="1"/>
  <c r="V801" i="18"/>
  <c r="X801" i="18" s="1"/>
  <c r="V837" i="18"/>
  <c r="X837" i="18" s="1"/>
  <c r="AB857" i="18"/>
  <c r="V552" i="18"/>
  <c r="X552" i="18" s="1"/>
  <c r="AB423" i="18"/>
  <c r="AD423" i="18" s="1"/>
  <c r="AB182" i="18"/>
  <c r="AD182" i="18" s="1"/>
  <c r="AB737" i="18"/>
  <c r="V666" i="18"/>
  <c r="X666" i="18" s="1"/>
  <c r="W541" i="18"/>
  <c r="AB680" i="18"/>
  <c r="AD680" i="18" s="1"/>
  <c r="AB119" i="18"/>
  <c r="AB873" i="18"/>
  <c r="V332" i="18"/>
  <c r="V100" i="18"/>
  <c r="X100" i="18" s="1"/>
  <c r="AB123" i="18"/>
  <c r="V634" i="18"/>
  <c r="X634" i="18" s="1"/>
  <c r="AB885" i="18"/>
  <c r="AD885" i="18" s="1"/>
  <c r="V753" i="18"/>
  <c r="X753" i="18" s="1"/>
  <c r="AC576" i="18"/>
  <c r="AB494" i="18"/>
  <c r="AD494" i="18" s="1"/>
  <c r="V526" i="18"/>
  <c r="AC506" i="18"/>
  <c r="AD506" i="18" s="1"/>
  <c r="AB541" i="18"/>
  <c r="AD541" i="18" s="1"/>
  <c r="AB721" i="18"/>
  <c r="AD721" i="18" s="1"/>
  <c r="V586" i="18"/>
  <c r="X586" i="18" s="1"/>
  <c r="V85" i="18"/>
  <c r="AB690" i="18"/>
  <c r="AD690" i="18" s="1"/>
  <c r="V182" i="18"/>
  <c r="X182" i="18" s="1"/>
  <c r="AB869" i="18"/>
  <c r="AD869" i="18" s="1"/>
  <c r="AB738" i="18"/>
  <c r="AD738" i="18" s="1"/>
  <c r="AB900" i="18"/>
  <c r="AD900" i="18" s="1"/>
  <c r="V159" i="18"/>
  <c r="X159" i="18" s="1"/>
  <c r="AB497" i="18"/>
  <c r="AB578" i="18"/>
  <c r="AD578" i="18" s="1"/>
  <c r="AB307" i="18"/>
  <c r="AB433" i="18"/>
  <c r="W554" i="18"/>
  <c r="AB9" i="18"/>
  <c r="AD9" i="18" s="1"/>
  <c r="V461" i="18"/>
  <c r="X461" i="18" s="1"/>
  <c r="V69" i="18"/>
  <c r="X69" i="18" s="1"/>
  <c r="V377" i="18"/>
  <c r="X377" i="18" s="1"/>
  <c r="V200" i="18"/>
  <c r="X200" i="18" s="1"/>
  <c r="AB286" i="18"/>
  <c r="AB356" i="18"/>
  <c r="AD356" i="18" s="1"/>
  <c r="V633" i="18"/>
  <c r="AB833" i="18"/>
  <c r="AD833" i="18" s="1"/>
  <c r="V321" i="18"/>
  <c r="V310" i="18"/>
  <c r="AB45" i="18"/>
  <c r="AD45" i="18" s="1"/>
  <c r="AB778" i="18"/>
  <c r="V884" i="18"/>
  <c r="X884" i="18" s="1"/>
  <c r="V578" i="18"/>
  <c r="AB757" i="18"/>
  <c r="AD757" i="18" s="1"/>
  <c r="AB19" i="18"/>
  <c r="AD19" i="18" s="1"/>
  <c r="AB381" i="18"/>
  <c r="AD381" i="18" s="1"/>
  <c r="V467" i="18"/>
  <c r="X467" i="18" s="1"/>
  <c r="AB23" i="18"/>
  <c r="AB819" i="18"/>
  <c r="AD819" i="18" s="1"/>
  <c r="AB121" i="18"/>
  <c r="AD121" i="18" s="1"/>
  <c r="V380" i="18"/>
  <c r="V165" i="18"/>
  <c r="X165" i="18" s="1"/>
  <c r="W475" i="18"/>
  <c r="V444" i="18"/>
  <c r="X444" i="18" s="1"/>
  <c r="V680" i="18"/>
  <c r="X680" i="18" s="1"/>
  <c r="V42" i="18"/>
  <c r="X42" i="18" s="1"/>
  <c r="V618" i="18"/>
  <c r="X618" i="18" s="1"/>
  <c r="AB257" i="18"/>
  <c r="AD257" i="18" s="1"/>
  <c r="AB558" i="18"/>
  <c r="AD558" i="18" s="1"/>
  <c r="V438" i="18"/>
  <c r="AC50" i="18"/>
  <c r="AD311" i="18"/>
  <c r="AC185" i="18"/>
  <c r="W775" i="18"/>
  <c r="X775" i="18" s="1"/>
  <c r="W250" i="18"/>
  <c r="X250" i="18" s="1"/>
  <c r="W534" i="18"/>
  <c r="V372" i="18"/>
  <c r="W644" i="18"/>
  <c r="X644" i="18" s="1"/>
  <c r="AC446" i="18"/>
  <c r="AD446" i="18" s="1"/>
  <c r="V476" i="18"/>
  <c r="X476" i="18" s="1"/>
  <c r="V9" i="18"/>
  <c r="X9" i="18" s="1"/>
  <c r="AB788" i="18"/>
  <c r="AD788" i="18" s="1"/>
  <c r="AB173" i="18"/>
  <c r="AB198" i="18"/>
  <c r="AD198" i="18" s="1"/>
  <c r="X553" i="18"/>
  <c r="V367" i="18"/>
  <c r="AB360" i="18"/>
  <c r="AD360" i="18" s="1"/>
  <c r="V560" i="18"/>
  <c r="X560" i="18" s="1"/>
  <c r="V364" i="18"/>
  <c r="W384" i="18"/>
  <c r="X384" i="18" s="1"/>
  <c r="AB870" i="18"/>
  <c r="AD870" i="18" s="1"/>
  <c r="AB810" i="18"/>
  <c r="AD810" i="18" s="1"/>
  <c r="AC438" i="18"/>
  <c r="AD438" i="18" s="1"/>
  <c r="AC713" i="18"/>
  <c r="AB192" i="18"/>
  <c r="AB775" i="18"/>
  <c r="AD775" i="18" s="1"/>
  <c r="X178" i="18"/>
  <c r="V504" i="18"/>
  <c r="V109" i="18"/>
  <c r="AB396" i="18"/>
  <c r="AD396" i="18" s="1"/>
  <c r="X648" i="18"/>
  <c r="X112" i="18"/>
  <c r="AB687" i="18"/>
  <c r="AD687" i="18" s="1"/>
  <c r="AB483" i="18"/>
  <c r="AB156" i="18"/>
  <c r="AD156" i="18" s="1"/>
  <c r="AB74" i="18"/>
  <c r="AD74" i="18" s="1"/>
  <c r="V865" i="18"/>
  <c r="X865" i="18" s="1"/>
  <c r="V410" i="18"/>
  <c r="V232" i="18"/>
  <c r="AB455" i="18"/>
  <c r="AD455" i="18" s="1"/>
  <c r="W598" i="18"/>
  <c r="AB536" i="18"/>
  <c r="AD536" i="18" s="1"/>
  <c r="W393" i="18"/>
  <c r="AB154" i="18"/>
  <c r="AD154" i="18" s="1"/>
  <c r="AB773" i="18"/>
  <c r="AD773" i="18" s="1"/>
  <c r="AC201" i="18"/>
  <c r="AB314" i="18"/>
  <c r="AD314" i="18" s="1"/>
  <c r="AB456" i="18"/>
  <c r="AD456" i="18" s="1"/>
  <c r="W761" i="18"/>
  <c r="V273" i="18"/>
  <c r="X273" i="18" s="1"/>
  <c r="AB351" i="18"/>
  <c r="AD351" i="18" s="1"/>
  <c r="AB719" i="18"/>
  <c r="AD719" i="18" s="1"/>
  <c r="AB395" i="18"/>
  <c r="V142" i="18"/>
  <c r="X142" i="18" s="1"/>
  <c r="AB15" i="18"/>
  <c r="AD15" i="18" s="1"/>
  <c r="AC498" i="18"/>
  <c r="AD498" i="18" s="1"/>
  <c r="AB888" i="18"/>
  <c r="AD888" i="18" s="1"/>
  <c r="V52" i="18"/>
  <c r="W206" i="18"/>
  <c r="X206" i="18" s="1"/>
  <c r="W330" i="18"/>
  <c r="AB656" i="18"/>
  <c r="AD656" i="18" s="1"/>
  <c r="AC752" i="18"/>
  <c r="AD752" i="18" s="1"/>
  <c r="V889" i="18"/>
  <c r="V851" i="18"/>
  <c r="X241" i="18"/>
  <c r="V215" i="18"/>
  <c r="AC160" i="18"/>
  <c r="AB837" i="18"/>
  <c r="AD837" i="18" s="1"/>
  <c r="AB480" i="18"/>
  <c r="AD480" i="18" s="1"/>
  <c r="AB153" i="18"/>
  <c r="AD153" i="18" s="1"/>
  <c r="AB338" i="18"/>
  <c r="AD338" i="18" s="1"/>
  <c r="AB897" i="18"/>
  <c r="AD897" i="18" s="1"/>
  <c r="W348" i="18"/>
  <c r="X348" i="18" s="1"/>
  <c r="V513" i="18"/>
  <c r="AB111" i="18"/>
  <c r="AD111" i="18" s="1"/>
  <c r="AC904" i="18"/>
  <c r="AD904" i="18" s="1"/>
  <c r="V254" i="18"/>
  <c r="AC486" i="18"/>
  <c r="V671" i="18"/>
  <c r="X671" i="18" s="1"/>
  <c r="W126" i="18"/>
  <c r="X126" i="18" s="1"/>
  <c r="X346" i="18"/>
  <c r="AC569" i="18"/>
  <c r="AB714" i="18"/>
  <c r="AD714" i="18" s="1"/>
  <c r="W432" i="18"/>
  <c r="X432" i="18" s="1"/>
  <c r="W842" i="18"/>
  <c r="AB62" i="18"/>
  <c r="AD62" i="18" s="1"/>
  <c r="V687" i="18"/>
  <c r="AB906" i="18"/>
  <c r="AD906" i="18" s="1"/>
  <c r="V589" i="18"/>
  <c r="X589" i="18" s="1"/>
  <c r="V94" i="18"/>
  <c r="V362" i="18"/>
  <c r="X362" i="18" s="1"/>
  <c r="AB505" i="18"/>
  <c r="AD505" i="18" s="1"/>
  <c r="V769" i="18"/>
  <c r="X769" i="18" s="1"/>
  <c r="AC704" i="18"/>
  <c r="AC660" i="18"/>
  <c r="AD660" i="18" s="1"/>
  <c r="AB12" i="18"/>
  <c r="AD12" i="18" s="1"/>
  <c r="V675" i="18"/>
  <c r="X675" i="18" s="1"/>
  <c r="AD120" i="18"/>
  <c r="AB703" i="18"/>
  <c r="AD703" i="18" s="1"/>
  <c r="AB512" i="18"/>
  <c r="AD512" i="18" s="1"/>
  <c r="W688" i="18"/>
  <c r="V607" i="18"/>
  <c r="AB839" i="18"/>
  <c r="W51" i="18"/>
  <c r="X51" i="18" s="1"/>
  <c r="V406" i="18"/>
  <c r="X406" i="18" s="1"/>
  <c r="V289" i="18"/>
  <c r="AB167" i="18"/>
  <c r="AD167" i="18" s="1"/>
  <c r="V685" i="18"/>
  <c r="X685" i="18" s="1"/>
  <c r="AB53" i="18"/>
  <c r="AB142" i="18"/>
  <c r="AD142" i="18" s="1"/>
  <c r="V821" i="18"/>
  <c r="X821" i="18" s="1"/>
  <c r="W379" i="18"/>
  <c r="X379" i="18" s="1"/>
  <c r="AB743" i="18"/>
  <c r="AD743" i="18" s="1"/>
  <c r="AB183" i="18"/>
  <c r="AD183" i="18" s="1"/>
  <c r="AB657" i="18"/>
  <c r="V361" i="18"/>
  <c r="X361" i="18" s="1"/>
  <c r="V891" i="18"/>
  <c r="X891" i="18" s="1"/>
  <c r="V637" i="18"/>
  <c r="X637" i="18" s="1"/>
  <c r="V579" i="18"/>
  <c r="X579" i="18" s="1"/>
  <c r="V458" i="18"/>
  <c r="X458" i="18" s="1"/>
  <c r="AB204" i="18"/>
  <c r="AD204" i="18" s="1"/>
  <c r="V669" i="18"/>
  <c r="X669" i="18" s="1"/>
  <c r="V91" i="18"/>
  <c r="X91" i="18" s="1"/>
  <c r="AB277" i="18"/>
  <c r="AB668" i="18"/>
  <c r="AD668" i="18" s="1"/>
  <c r="V294" i="18"/>
  <c r="X294" i="18" s="1"/>
  <c r="V460" i="18"/>
  <c r="AC367" i="18"/>
  <c r="AD367" i="18" s="1"/>
  <c r="AB571" i="18"/>
  <c r="AB449" i="18"/>
  <c r="AB895" i="18"/>
  <c r="AD895" i="18" s="1"/>
  <c r="W223" i="18"/>
  <c r="X223" i="18" s="1"/>
  <c r="AC689" i="18"/>
  <c r="AC158" i="18"/>
  <c r="AC898" i="18"/>
  <c r="AB34" i="18"/>
  <c r="AB361" i="18"/>
  <c r="AD361" i="18" s="1"/>
  <c r="AC791" i="18"/>
  <c r="AC177" i="18"/>
  <c r="V459" i="18"/>
  <c r="X459" i="18" s="1"/>
  <c r="W469" i="18"/>
  <c r="X469" i="18" s="1"/>
  <c r="AC831" i="18"/>
  <c r="AD831" i="18" s="1"/>
  <c r="AC440" i="18"/>
  <c r="AD440" i="18" s="1"/>
  <c r="W45" i="18"/>
  <c r="X45" i="18" s="1"/>
  <c r="AB619" i="18"/>
  <c r="AD619" i="18" s="1"/>
  <c r="AB129" i="18"/>
  <c r="W567" i="18"/>
  <c r="W581" i="18"/>
  <c r="W193" i="18"/>
  <c r="W308" i="18"/>
  <c r="X308" i="18" s="1"/>
  <c r="AD884" i="18"/>
  <c r="AB718" i="18"/>
  <c r="AD718" i="18" s="1"/>
  <c r="V383" i="18"/>
  <c r="X383" i="18" s="1"/>
  <c r="V54" i="18"/>
  <c r="X54" i="18" s="1"/>
  <c r="V428" i="18"/>
  <c r="X428" i="18" s="1"/>
  <c r="W363" i="18"/>
  <c r="X363" i="18" s="1"/>
  <c r="AB448" i="18"/>
  <c r="V116" i="18"/>
  <c r="X116" i="18" s="1"/>
  <c r="W105" i="18"/>
  <c r="X105" i="18" s="1"/>
  <c r="W649" i="18"/>
  <c r="V371" i="18"/>
  <c r="X371" i="18" s="1"/>
  <c r="AB369" i="18"/>
  <c r="AD369" i="18" s="1"/>
  <c r="V181" i="18"/>
  <c r="X181" i="18" s="1"/>
  <c r="AC702" i="18"/>
  <c r="AD702" i="18" s="1"/>
  <c r="W272" i="18"/>
  <c r="X272" i="18" s="1"/>
  <c r="AB530" i="18"/>
  <c r="W222" i="18"/>
  <c r="X222" i="18" s="1"/>
  <c r="AC353" i="18"/>
  <c r="AD353" i="18" s="1"/>
  <c r="AB893" i="18"/>
  <c r="W575" i="18"/>
  <c r="AB608" i="18"/>
  <c r="AD608" i="18" s="1"/>
  <c r="AB233" i="18"/>
  <c r="AD233" i="18" s="1"/>
  <c r="AB363" i="18"/>
  <c r="AD363" i="18" s="1"/>
  <c r="V233" i="18"/>
  <c r="AB186" i="18"/>
  <c r="AD186" i="18" s="1"/>
  <c r="AB78" i="18"/>
  <c r="AD78" i="18" s="1"/>
  <c r="AB735" i="18"/>
  <c r="AD735" i="18" s="1"/>
  <c r="AC589" i="18"/>
  <c r="W230" i="18"/>
  <c r="X230" i="18" s="1"/>
  <c r="AB468" i="18"/>
  <c r="AD468" i="18" s="1"/>
  <c r="AB213" i="18"/>
  <c r="W844" i="18"/>
  <c r="AB821" i="18"/>
  <c r="AD821" i="18" s="1"/>
  <c r="W342" i="18"/>
  <c r="AB723" i="18"/>
  <c r="V727" i="18"/>
  <c r="W119" i="18"/>
  <c r="V559" i="18"/>
  <c r="X559" i="18" s="1"/>
  <c r="AB264" i="18"/>
  <c r="AD264" i="18" s="1"/>
  <c r="AB790" i="18"/>
  <c r="AD790" i="18" s="1"/>
  <c r="X526" i="18"/>
  <c r="AC520" i="18"/>
  <c r="AD520" i="18" s="1"/>
  <c r="W405" i="18"/>
  <c r="AB734" i="18"/>
  <c r="AD734" i="18" s="1"/>
  <c r="W544" i="18"/>
  <c r="V411" i="18"/>
  <c r="AC518" i="18"/>
  <c r="V806" i="18"/>
  <c r="AC66" i="18"/>
  <c r="AC564" i="18"/>
  <c r="AD564" i="18" s="1"/>
  <c r="W235" i="18"/>
  <c r="X235" i="18" s="1"/>
  <c r="AB652" i="18"/>
  <c r="W57" i="18"/>
  <c r="X57" i="18" s="1"/>
  <c r="AC362" i="18"/>
  <c r="AD362" i="18" s="1"/>
  <c r="V266" i="18"/>
  <c r="V516" i="18"/>
  <c r="W353" i="18"/>
  <c r="X353" i="18" s="1"/>
  <c r="W83" i="18"/>
  <c r="X83" i="18" s="1"/>
  <c r="AB132" i="18"/>
  <c r="AD132" i="18" s="1"/>
  <c r="AB249" i="18"/>
  <c r="AC293" i="18"/>
  <c r="AC730" i="18"/>
  <c r="AD730" i="18" s="1"/>
  <c r="AC658" i="18"/>
  <c r="AD658" i="18" s="1"/>
  <c r="X518" i="18"/>
  <c r="AC348" i="18"/>
  <c r="AD348" i="18" s="1"/>
  <c r="AB393" i="18"/>
  <c r="AD393" i="18" s="1"/>
  <c r="AB412" i="18"/>
  <c r="AB64" i="18"/>
  <c r="W792" i="18"/>
  <c r="X849" i="18"/>
  <c r="V719" i="18"/>
  <c r="W317" i="18"/>
  <c r="W84" i="18"/>
  <c r="V150" i="18"/>
  <c r="X150" i="18" s="1"/>
  <c r="AB139" i="18"/>
  <c r="AD139" i="18" s="1"/>
  <c r="W733" i="18"/>
  <c r="X733" i="18" s="1"/>
  <c r="X11" i="18"/>
  <c r="W108" i="18"/>
  <c r="W247" i="18"/>
  <c r="AC586" i="18"/>
  <c r="AB670" i="18"/>
  <c r="W659" i="18"/>
  <c r="X659" i="18" s="1"/>
  <c r="AB504" i="18"/>
  <c r="AD504" i="18" s="1"/>
  <c r="AB230" i="18"/>
  <c r="AD230" i="18" s="1"/>
  <c r="AB38" i="18"/>
  <c r="AD38" i="18" s="1"/>
  <c r="AB799" i="18"/>
  <c r="AD799" i="18" s="1"/>
  <c r="V16" i="18"/>
  <c r="X16" i="18" s="1"/>
  <c r="AC598" i="18"/>
  <c r="AD598" i="18" s="1"/>
  <c r="X460" i="18"/>
  <c r="AC28" i="18"/>
  <c r="AD28" i="18" s="1"/>
  <c r="V350" i="18"/>
  <c r="X350" i="18" s="1"/>
  <c r="W99" i="18"/>
  <c r="AC262" i="18"/>
  <c r="AD262" i="18" s="1"/>
  <c r="AC782" i="18"/>
  <c r="AC568" i="18"/>
  <c r="V261" i="18"/>
  <c r="V463" i="18"/>
  <c r="X463" i="18" s="1"/>
  <c r="AB867" i="18"/>
  <c r="AD867" i="18" s="1"/>
  <c r="AB654" i="18"/>
  <c r="AD654" i="18" s="1"/>
  <c r="AB493" i="18"/>
  <c r="AD493" i="18" s="1"/>
  <c r="AB394" i="18"/>
  <c r="AD394" i="18" s="1"/>
  <c r="AC881" i="18"/>
  <c r="W35" i="18"/>
  <c r="AB324" i="18"/>
  <c r="AD324" i="18" s="1"/>
  <c r="AB628" i="18"/>
  <c r="W646" i="18"/>
  <c r="W381" i="18"/>
  <c r="X872" i="18"/>
  <c r="AD774" i="18"/>
  <c r="V259" i="18"/>
  <c r="V319" i="18"/>
  <c r="X319" i="18" s="1"/>
  <c r="AC823" i="18"/>
  <c r="AD823" i="18" s="1"/>
  <c r="AC630" i="18"/>
  <c r="AD630" i="18" s="1"/>
  <c r="W656" i="18"/>
  <c r="V218" i="18"/>
  <c r="X218" i="18" s="1"/>
  <c r="W710" i="18"/>
  <c r="AC416" i="18"/>
  <c r="AB32" i="18"/>
  <c r="V262" i="18"/>
  <c r="AB309" i="18"/>
  <c r="AB159" i="18"/>
  <c r="AD159" i="18" s="1"/>
  <c r="AC639" i="18"/>
  <c r="AC101" i="18"/>
  <c r="AD101" i="18" s="1"/>
  <c r="AB444" i="18"/>
  <c r="AD444" i="18" s="1"/>
  <c r="X738" i="18"/>
  <c r="AB83" i="18"/>
  <c r="AD83" i="18" s="1"/>
  <c r="AB410" i="18"/>
  <c r="AB52" i="18"/>
  <c r="AD52" i="18" s="1"/>
  <c r="AB899" i="18"/>
  <c r="W654" i="18"/>
  <c r="V98" i="18"/>
  <c r="X98" i="18" s="1"/>
  <c r="W49" i="18"/>
  <c r="AB174" i="18"/>
  <c r="AD174" i="18" s="1"/>
  <c r="W422" i="18"/>
  <c r="X422" i="18" s="1"/>
  <c r="AB514" i="18"/>
  <c r="AD514" i="18" s="1"/>
  <c r="AC190" i="18"/>
  <c r="AD190" i="18" s="1"/>
  <c r="W871" i="18"/>
  <c r="X871" i="18" s="1"/>
  <c r="AC472" i="18"/>
  <c r="AD472" i="18" s="1"/>
  <c r="AB771" i="18"/>
  <c r="W275" i="18"/>
  <c r="AB575" i="18"/>
  <c r="AD575" i="18" s="1"/>
  <c r="AC726" i="18"/>
  <c r="V441" i="18"/>
  <c r="X441" i="18" s="1"/>
  <c r="AD158" i="18"/>
  <c r="AC135" i="18"/>
  <c r="AD135" i="18" s="1"/>
  <c r="W158" i="18"/>
  <c r="X158" i="18" s="1"/>
  <c r="AC892" i="18"/>
  <c r="AD892" i="18" s="1"/>
  <c r="X739" i="18"/>
  <c r="AC820" i="18"/>
  <c r="AD820" i="18" s="1"/>
  <c r="AC109" i="18"/>
  <c r="AD109" i="18" s="1"/>
  <c r="W101" i="18"/>
  <c r="W496" i="18"/>
  <c r="X496" i="18" s="1"/>
  <c r="AC709" i="18"/>
  <c r="AC581" i="18"/>
  <c r="AD581" i="18" s="1"/>
  <c r="AB36" i="18"/>
  <c r="AD412" i="18"/>
  <c r="X298" i="18"/>
  <c r="AD290" i="18"/>
  <c r="AC477" i="18"/>
  <c r="AD477" i="18" s="1"/>
  <c r="AC339" i="18"/>
  <c r="AD339" i="18" s="1"/>
  <c r="AC373" i="18"/>
  <c r="AD373" i="18" s="1"/>
  <c r="AD46" i="18"/>
  <c r="AC552" i="18"/>
  <c r="AD552" i="18" s="1"/>
  <c r="AD33" i="18"/>
  <c r="X450" i="18"/>
  <c r="W529" i="18"/>
  <c r="X403" i="18"/>
  <c r="AC866" i="18"/>
  <c r="AD866" i="18" s="1"/>
  <c r="X836" i="18"/>
  <c r="W527" i="18"/>
  <c r="X527" i="18" s="1"/>
  <c r="AC376" i="18"/>
  <c r="AD376" i="18" s="1"/>
  <c r="AD857" i="18"/>
  <c r="AC81" i="18"/>
  <c r="AD81" i="18" s="1"/>
  <c r="X367" i="18"/>
  <c r="W717" i="18"/>
  <c r="AC544" i="18"/>
  <c r="AD544" i="18" s="1"/>
  <c r="AD131" i="18"/>
  <c r="W120" i="18"/>
  <c r="W822" i="18"/>
  <c r="X822" i="18" s="1"/>
  <c r="AC602" i="18"/>
  <c r="AD602" i="18" s="1"/>
  <c r="X889" i="18"/>
  <c r="X232" i="18"/>
  <c r="W62" i="18"/>
  <c r="X62" i="18" s="1"/>
  <c r="AC391" i="18"/>
  <c r="AD391" i="18" s="1"/>
  <c r="W697" i="18"/>
  <c r="X697" i="18" s="1"/>
  <c r="W838" i="18"/>
  <c r="AD724" i="18"/>
  <c r="V67" i="18"/>
  <c r="X67" i="18" s="1"/>
  <c r="AC289" i="18"/>
  <c r="W72" i="18"/>
  <c r="X842" i="18"/>
  <c r="AC161" i="18"/>
  <c r="AD161" i="18" s="1"/>
  <c r="AC744" i="18"/>
  <c r="AD744" i="18" s="1"/>
  <c r="AC124" i="18"/>
  <c r="V672" i="18"/>
  <c r="X672" i="18" s="1"/>
  <c r="AD213" i="18"/>
  <c r="AD635" i="18"/>
  <c r="X391" i="18"/>
  <c r="W546" i="18"/>
  <c r="X546" i="18" s="1"/>
  <c r="AC302" i="18"/>
  <c r="AB855" i="18"/>
  <c r="AD855" i="18" s="1"/>
  <c r="AC776" i="18"/>
  <c r="AC284" i="18"/>
  <c r="AD284" i="18" s="1"/>
  <c r="AC647" i="18"/>
  <c r="AD647" i="18" s="1"/>
  <c r="AD448" i="18"/>
  <c r="W175" i="18"/>
  <c r="X175" i="18" s="1"/>
  <c r="AC240" i="18"/>
  <c r="AD240" i="18" s="1"/>
  <c r="W857" i="18"/>
  <c r="X857" i="18" s="1"/>
  <c r="AC537" i="18"/>
  <c r="W229" i="18"/>
  <c r="AC187" i="18"/>
  <c r="X32" i="18"/>
  <c r="X598" i="18"/>
  <c r="W583" i="18"/>
  <c r="X583" i="18" s="1"/>
  <c r="AC141" i="18"/>
  <c r="AD141" i="18" s="1"/>
  <c r="AC615" i="18"/>
  <c r="AD615" i="18" s="1"/>
  <c r="X793" i="18"/>
  <c r="AD164" i="18"/>
  <c r="W451" i="18"/>
  <c r="X451" i="18" s="1"/>
  <c r="W269" i="18"/>
  <c r="AD201" i="18"/>
  <c r="W706" i="18"/>
  <c r="W664" i="18"/>
  <c r="X664" i="18" s="1"/>
  <c r="W70" i="18"/>
  <c r="AC756" i="18"/>
  <c r="X107" i="18"/>
  <c r="W754" i="18"/>
  <c r="X754" i="18" s="1"/>
  <c r="X211" i="18"/>
  <c r="W594" i="18"/>
  <c r="X594" i="18" s="1"/>
  <c r="AC60" i="18"/>
  <c r="X13" i="18"/>
  <c r="AC7" i="18"/>
  <c r="AD7" i="18" s="1"/>
  <c r="AD194" i="18"/>
  <c r="AB14" i="18"/>
  <c r="AC741" i="18"/>
  <c r="V776" i="18"/>
  <c r="AD192" i="18"/>
  <c r="W677" i="18"/>
  <c r="X677" i="18" s="1"/>
  <c r="AC681" i="18"/>
  <c r="AD681" i="18" s="1"/>
  <c r="AC228" i="18"/>
  <c r="AD228" i="18" s="1"/>
  <c r="W807" i="18"/>
  <c r="W312" i="18"/>
  <c r="X312" i="18" s="1"/>
  <c r="AB852" i="18"/>
  <c r="AD852" i="18" s="1"/>
  <c r="AC397" i="18"/>
  <c r="W539" i="18"/>
  <c r="W79" i="18"/>
  <c r="W505" i="18"/>
  <c r="X505" i="18" s="1"/>
  <c r="W522" i="18"/>
  <c r="X522" i="18" s="1"/>
  <c r="X646" i="18"/>
  <c r="AC414" i="18"/>
  <c r="AD414" i="18" s="1"/>
  <c r="AB166" i="18"/>
  <c r="AD166" i="18" s="1"/>
  <c r="X578" i="18"/>
  <c r="X341" i="18"/>
  <c r="W803" i="18"/>
  <c r="X803" i="18" s="1"/>
  <c r="AC641" i="18"/>
  <c r="AD641" i="18" s="1"/>
  <c r="AC388" i="18"/>
  <c r="AD303" i="18"/>
  <c r="X575" i="18"/>
  <c r="AD767" i="18"/>
  <c r="AC17" i="18"/>
  <c r="AD17" i="18" s="1"/>
  <c r="W205" i="18"/>
  <c r="X205" i="18" s="1"/>
  <c r="W796" i="18"/>
  <c r="X796" i="18" s="1"/>
  <c r="AD352" i="18"/>
  <c r="AB618" i="18"/>
  <c r="AD618" i="18" s="1"/>
  <c r="V713" i="18"/>
  <c r="X713" i="18" s="1"/>
  <c r="AC476" i="18"/>
  <c r="AD476" i="18" s="1"/>
  <c r="W886" i="18"/>
  <c r="X405" i="18"/>
  <c r="AC267" i="18"/>
  <c r="AC793" i="18"/>
  <c r="AD793" i="18" s="1"/>
  <c r="W748" i="18"/>
  <c r="X748" i="18" s="1"/>
  <c r="W251" i="18"/>
  <c r="X251" i="18" s="1"/>
  <c r="V166" i="18"/>
  <c r="W166" i="18"/>
  <c r="W692" i="18"/>
  <c r="V692" i="18"/>
  <c r="AB305" i="18"/>
  <c r="AC305" i="18"/>
  <c r="V134" i="18"/>
  <c r="W134" i="18"/>
  <c r="X655" i="18"/>
  <c r="AB508" i="18"/>
  <c r="AC508" i="18"/>
  <c r="AB301" i="18"/>
  <c r="AC301" i="18"/>
  <c r="AB266" i="18"/>
  <c r="AC266" i="18"/>
  <c r="V556" i="18"/>
  <c r="W556" i="18"/>
  <c r="V133" i="18"/>
  <c r="W133" i="18"/>
  <c r="AC180" i="18"/>
  <c r="AB180" i="18"/>
  <c r="AB777" i="18"/>
  <c r="AC777" i="18"/>
  <c r="AB181" i="18"/>
  <c r="AD181" i="18" s="1"/>
  <c r="AB260" i="18"/>
  <c r="AC260" i="18"/>
  <c r="V162" i="18"/>
  <c r="W162" i="18"/>
  <c r="W283" i="18"/>
  <c r="V283" i="18"/>
  <c r="V569" i="18"/>
  <c r="W569" i="18"/>
  <c r="AC75" i="18"/>
  <c r="AB75" i="18"/>
  <c r="W508" i="18"/>
  <c r="V508" i="18"/>
  <c r="AC546" i="18"/>
  <c r="AB546" i="18"/>
  <c r="AB375" i="18"/>
  <c r="AC375" i="18"/>
  <c r="AC59" i="18"/>
  <c r="W19" i="18"/>
  <c r="AC346" i="18"/>
  <c r="AD346" i="18" s="1"/>
  <c r="W657" i="18"/>
  <c r="X657" i="18" s="1"/>
  <c r="W192" i="18"/>
  <c r="X192" i="18" s="1"/>
  <c r="W622" i="18"/>
  <c r="V622" i="18"/>
  <c r="AC321" i="18"/>
  <c r="AB321" i="18"/>
  <c r="AC399" i="18"/>
  <c r="AB399" i="18"/>
  <c r="V339" i="18"/>
  <c r="W339" i="18"/>
  <c r="W781" i="18"/>
  <c r="V781" i="18"/>
  <c r="AC760" i="18"/>
  <c r="AB760" i="18"/>
  <c r="V877" i="18"/>
  <c r="W877" i="18"/>
  <c r="AB708" i="18"/>
  <c r="AC708" i="18"/>
  <c r="AB112" i="18"/>
  <c r="AC112" i="18"/>
  <c r="W723" i="18"/>
  <c r="V723" i="18"/>
  <c r="W509" i="18"/>
  <c r="V509" i="18"/>
  <c r="V376" i="18"/>
  <c r="W376" i="18"/>
  <c r="V786" i="18"/>
  <c r="W786" i="18"/>
  <c r="AC747" i="18"/>
  <c r="AC538" i="18"/>
  <c r="AD538" i="18" s="1"/>
  <c r="AC408" i="18"/>
  <c r="AD408" i="18" s="1"/>
  <c r="AC102" i="18"/>
  <c r="W788" i="18"/>
  <c r="X788" i="18" s="1"/>
  <c r="W46" i="18"/>
  <c r="AC609" i="18"/>
  <c r="W170" i="18"/>
  <c r="X170" i="18" s="1"/>
  <c r="AB379" i="18"/>
  <c r="AC379" i="18"/>
  <c r="W468" i="18"/>
  <c r="V468" i="18"/>
  <c r="AB239" i="18"/>
  <c r="AC239" i="18"/>
  <c r="V38" i="18"/>
  <c r="W38" i="18"/>
  <c r="AB693" i="18"/>
  <c r="AC693" i="18"/>
  <c r="AD40" i="18"/>
  <c r="W497" i="18"/>
  <c r="V497" i="18"/>
  <c r="W179" i="18"/>
  <c r="V179" i="18"/>
  <c r="W394" i="18"/>
  <c r="X394" i="18" s="1"/>
  <c r="W300" i="18"/>
  <c r="X300" i="18" s="1"/>
  <c r="X633" i="18"/>
  <c r="W767" i="18"/>
  <c r="X767" i="18" s="1"/>
  <c r="W611" i="18"/>
  <c r="W125" i="18"/>
  <c r="X125" i="18" s="1"/>
  <c r="AB340" i="18"/>
  <c r="AC340" i="18"/>
  <c r="V407" i="18"/>
  <c r="W407" i="18"/>
  <c r="V292" i="18"/>
  <c r="W292" i="18"/>
  <c r="AC798" i="18"/>
  <c r="AB798" i="18"/>
  <c r="W351" i="18"/>
  <c r="V351" i="18"/>
  <c r="W416" i="18"/>
  <c r="V416" i="18"/>
  <c r="AC368" i="18"/>
  <c r="AB368" i="18"/>
  <c r="V172" i="18"/>
  <c r="W172" i="18"/>
  <c r="W746" i="18"/>
  <c r="V746" i="18"/>
  <c r="AB832" i="18"/>
  <c r="AC832" i="18"/>
  <c r="W486" i="18"/>
  <c r="W512" i="18"/>
  <c r="X512" i="18" s="1"/>
  <c r="AB856" i="18"/>
  <c r="AD856" i="18" s="1"/>
  <c r="AC877" i="18"/>
  <c r="AD877" i="18" s="1"/>
  <c r="AB441" i="18"/>
  <c r="AC441" i="18"/>
  <c r="AC357" i="18"/>
  <c r="AB357" i="18"/>
  <c r="AC6" i="18"/>
  <c r="AB6" i="18"/>
  <c r="V309" i="18"/>
  <c r="W309" i="18"/>
  <c r="W898" i="18"/>
  <c r="V898" i="18"/>
  <c r="W462" i="18"/>
  <c r="V462" i="18"/>
  <c r="AC378" i="18"/>
  <c r="AB378" i="18"/>
  <c r="W532" i="18"/>
  <c r="V532" i="18"/>
  <c r="AB263" i="18"/>
  <c r="AC263" i="18"/>
  <c r="AC297" i="18"/>
  <c r="AD297" i="18" s="1"/>
  <c r="AC590" i="18"/>
  <c r="AD590" i="18" s="1"/>
  <c r="AC437" i="18"/>
  <c r="AD437" i="18" s="1"/>
  <c r="AB331" i="18"/>
  <c r="AD331" i="18" s="1"/>
  <c r="AC331" i="18"/>
  <c r="AC304" i="18"/>
  <c r="AB304" i="18"/>
  <c r="AB577" i="18"/>
  <c r="AC577" i="18"/>
  <c r="V144" i="18"/>
  <c r="W144" i="18"/>
  <c r="AB736" i="18"/>
  <c r="AD736" i="18" s="1"/>
  <c r="AB879" i="18"/>
  <c r="AC879" i="18"/>
  <c r="V614" i="18"/>
  <c r="W614" i="18"/>
  <c r="V375" i="18"/>
  <c r="W375" i="18"/>
  <c r="W92" i="18"/>
  <c r="V92" i="18"/>
  <c r="W747" i="18"/>
  <c r="V747" i="18"/>
  <c r="W287" i="18"/>
  <c r="V287" i="18"/>
  <c r="W881" i="18"/>
  <c r="V881" i="18"/>
  <c r="AB470" i="18"/>
  <c r="AC470" i="18"/>
  <c r="AC370" i="18"/>
  <c r="AB370" i="18"/>
  <c r="W301" i="18"/>
  <c r="V301" i="18"/>
  <c r="AD449" i="18"/>
  <c r="AC717" i="18"/>
  <c r="AD717" i="18" s="1"/>
  <c r="X254" i="18"/>
  <c r="AB252" i="18"/>
  <c r="AD252" i="18" s="1"/>
  <c r="AC769" i="18"/>
  <c r="AB769" i="18"/>
  <c r="AC152" i="18"/>
  <c r="AB152" i="18"/>
  <c r="AC865" i="18"/>
  <c r="AB865" i="18"/>
  <c r="X839" i="18"/>
  <c r="AB421" i="18"/>
  <c r="AC421" i="18"/>
  <c r="W281" i="18"/>
  <c r="V281" i="18"/>
  <c r="W209" i="18"/>
  <c r="V209" i="18"/>
  <c r="AB210" i="18"/>
  <c r="AC210" i="18"/>
  <c r="V258" i="18"/>
  <c r="W258" i="18"/>
  <c r="AC780" i="18"/>
  <c r="AB780" i="18"/>
  <c r="V14" i="18"/>
  <c r="W14" i="18"/>
  <c r="W630" i="18"/>
  <c r="V630" i="18"/>
  <c r="AC149" i="18"/>
  <c r="V829" i="18"/>
  <c r="W829" i="18"/>
  <c r="V323" i="18"/>
  <c r="W323" i="18"/>
  <c r="AB68" i="18"/>
  <c r="AC68" i="18"/>
  <c r="W900" i="18"/>
  <c r="V900" i="18"/>
  <c r="AB209" i="18"/>
  <c r="AC209" i="18"/>
  <c r="W355" i="18"/>
  <c r="X355" i="18" s="1"/>
  <c r="AC624" i="18"/>
  <c r="AD624" i="18" s="1"/>
  <c r="AC802" i="18"/>
  <c r="AD802" i="18" s="1"/>
  <c r="W340" i="18"/>
  <c r="X340" i="18" s="1"/>
  <c r="AC841" i="18"/>
  <c r="AD841" i="18" s="1"/>
  <c r="W285" i="18"/>
  <c r="X285" i="18" s="1"/>
  <c r="AB557" i="18"/>
  <c r="AC557" i="18"/>
  <c r="AB409" i="18"/>
  <c r="AC409" i="18"/>
  <c r="W714" i="18"/>
  <c r="V714" i="18"/>
  <c r="AB696" i="18"/>
  <c r="AC696" i="18"/>
  <c r="W347" i="18"/>
  <c r="V347" i="18"/>
  <c r="AC176" i="18"/>
  <c r="AD176" i="18" s="1"/>
  <c r="W484" i="18"/>
  <c r="AC106" i="18"/>
  <c r="AD106" i="18" s="1"/>
  <c r="W81" i="18"/>
  <c r="X81" i="18" s="1"/>
  <c r="AD134" i="18"/>
  <c r="AC310" i="18"/>
  <c r="AD310" i="18" s="1"/>
  <c r="X783" i="18"/>
  <c r="AD827" i="18"/>
  <c r="AC268" i="18"/>
  <c r="AD268" i="18" s="1"/>
  <c r="W329" i="18"/>
  <c r="X329" i="18" s="1"/>
  <c r="AD302" i="18"/>
  <c r="W196" i="18"/>
  <c r="X196" i="18" s="1"/>
  <c r="W720" i="18"/>
  <c r="X720" i="18" s="1"/>
  <c r="AC8" i="18"/>
  <c r="X410" i="18"/>
  <c r="AC597" i="18"/>
  <c r="AD597" i="18" s="1"/>
  <c r="X555" i="18"/>
  <c r="AB229" i="18"/>
  <c r="AD229" i="18" s="1"/>
  <c r="W75" i="18"/>
  <c r="X75" i="18" s="1"/>
  <c r="AB18" i="18"/>
  <c r="AD18" i="18" s="1"/>
  <c r="W93" i="18"/>
  <c r="W212" i="18"/>
  <c r="X317" i="18"/>
  <c r="W135" i="18"/>
  <c r="X135" i="18" s="1"/>
  <c r="AB235" i="18"/>
  <c r="AD235" i="18" s="1"/>
  <c r="AC638" i="18"/>
  <c r="AD638" i="18" s="1"/>
  <c r="AD761" i="18"/>
  <c r="AC117" i="18"/>
  <c r="AD117" i="18" s="1"/>
  <c r="W593" i="18"/>
  <c r="X593" i="18" s="1"/>
  <c r="V465" i="18"/>
  <c r="AD397" i="18"/>
  <c r="AC728" i="18"/>
  <c r="W584" i="18"/>
  <c r="AB485" i="18"/>
  <c r="AC458" i="18"/>
  <c r="AD458" i="18" s="1"/>
  <c r="W859" i="18"/>
  <c r="X859" i="18" s="1"/>
  <c r="AC419" i="18"/>
  <c r="AD419" i="18" s="1"/>
  <c r="W295" i="18"/>
  <c r="X295" i="18" s="1"/>
  <c r="AC532" i="18"/>
  <c r="AD532" i="18" s="1"/>
  <c r="V24" i="18"/>
  <c r="X24" i="18" s="1"/>
  <c r="AC24" i="18"/>
  <c r="AD24" i="18" s="1"/>
  <c r="AC294" i="18"/>
  <c r="AD294" i="18" s="1"/>
  <c r="W354" i="18"/>
  <c r="W180" i="18"/>
  <c r="X180" i="18" s="1"/>
  <c r="AC580" i="18"/>
  <c r="AD580" i="18" s="1"/>
  <c r="W26" i="18"/>
  <c r="X26" i="18" s="1"/>
  <c r="AC631" i="18"/>
  <c r="AD631" i="18" s="1"/>
  <c r="AD66" i="18"/>
  <c r="W366" i="18"/>
  <c r="X366" i="18" s="1"/>
  <c r="AC712" i="18"/>
  <c r="AD712" i="18" s="1"/>
  <c r="W815" i="18"/>
  <c r="X815" i="18" s="1"/>
  <c r="X596" i="18"/>
  <c r="AD383" i="18"/>
  <c r="X288" i="18"/>
  <c r="AC274" i="18"/>
  <c r="AD274" i="18" s="1"/>
  <c r="X374" i="18"/>
  <c r="AD710" i="18"/>
  <c r="AD364" i="18"/>
  <c r="V906" i="18"/>
  <c r="X906" i="18" s="1"/>
  <c r="W550" i="18"/>
  <c r="X550" i="18" s="1"/>
  <c r="AC272" i="18"/>
  <c r="AD272" i="18" s="1"/>
  <c r="AC515" i="18"/>
  <c r="AD515" i="18" s="1"/>
  <c r="W409" i="18"/>
  <c r="X409" i="18" s="1"/>
  <c r="AC335" i="18"/>
  <c r="AD335" i="18" s="1"/>
  <c r="X245" i="18"/>
  <c r="X768" i="18"/>
  <c r="W495" i="18"/>
  <c r="X495" i="18" s="1"/>
  <c r="AD337" i="18"/>
  <c r="AC805" i="18"/>
  <c r="AD805" i="18" s="1"/>
  <c r="AC58" i="18"/>
  <c r="AD58" i="18" s="1"/>
  <c r="X359" i="18"/>
  <c r="X255" i="18"/>
  <c r="AB63" i="18"/>
  <c r="AD63" i="18" s="1"/>
  <c r="X433" i="18"/>
  <c r="AC452" i="18"/>
  <c r="AC535" i="18"/>
  <c r="AD535" i="18" s="1"/>
  <c r="V280" i="18"/>
  <c r="X280" i="18" s="1"/>
  <c r="AC509" i="18"/>
  <c r="W76" i="18"/>
  <c r="X76" i="18" s="1"/>
  <c r="X321" i="18"/>
  <c r="AC85" i="18"/>
  <c r="AD85" i="18" s="1"/>
  <c r="W852" i="18"/>
  <c r="X852" i="18" s="1"/>
  <c r="W153" i="18"/>
  <c r="X153" i="18" s="1"/>
  <c r="AC683" i="18"/>
  <c r="AD683" i="18" s="1"/>
  <c r="W736" i="18"/>
  <c r="X736" i="18" s="1"/>
  <c r="AC72" i="18"/>
  <c r="V616" i="18"/>
  <c r="X616" i="18" s="1"/>
  <c r="AD34" i="18"/>
  <c r="AD123" i="18"/>
  <c r="AC258" i="18"/>
  <c r="AD258" i="18" s="1"/>
  <c r="W639" i="18"/>
  <c r="X639" i="18" s="1"/>
  <c r="AD495" i="18"/>
  <c r="W661" i="18"/>
  <c r="X661" i="18" s="1"/>
  <c r="AC787" i="18"/>
  <c r="AD787" i="18" s="1"/>
  <c r="AD762" i="18"/>
  <c r="AC115" i="18"/>
  <c r="W242" i="18"/>
  <c r="X242" i="18" s="1"/>
  <c r="AC511" i="18"/>
  <c r="AD511" i="18" s="1"/>
  <c r="W257" i="18"/>
  <c r="X257" i="18" s="1"/>
  <c r="W566" i="18"/>
  <c r="X566" i="18" s="1"/>
  <c r="AC79" i="18"/>
  <c r="AC804" i="18"/>
  <c r="AD804" i="18" s="1"/>
  <c r="W138" i="18"/>
  <c r="X138" i="18" s="1"/>
  <c r="AC454" i="18"/>
  <c r="AD454" i="18" s="1"/>
  <c r="X567" i="18"/>
  <c r="X694" i="18"/>
  <c r="X581" i="18"/>
  <c r="W345" i="18"/>
  <c r="X345" i="18" s="1"/>
  <c r="V41" i="18"/>
  <c r="X41" i="18" s="1"/>
  <c r="W561" i="18"/>
  <c r="X561" i="18" s="1"/>
  <c r="X332" i="18"/>
  <c r="X313" i="18"/>
  <c r="X776" i="18"/>
  <c r="W813" i="18"/>
  <c r="X813" i="18" s="1"/>
  <c r="W756" i="18"/>
  <c r="X756" i="18" s="1"/>
  <c r="AC701" i="18"/>
  <c r="AD701" i="18" s="1"/>
  <c r="AC502" i="18"/>
  <c r="AD502" i="18" s="1"/>
  <c r="X233" i="18"/>
  <c r="V730" i="18"/>
  <c r="W548" i="18"/>
  <c r="X548" i="18" s="1"/>
  <c r="W426" i="18"/>
  <c r="X426" i="18" s="1"/>
  <c r="AC699" i="18"/>
  <c r="AD699" i="18" s="1"/>
  <c r="X466" i="18"/>
  <c r="AC67" i="18"/>
  <c r="AD67" i="18" s="1"/>
  <c r="AB377" i="18"/>
  <c r="W798" i="18"/>
  <c r="X798" i="18" s="1"/>
  <c r="AD586" i="18"/>
  <c r="W63" i="18"/>
  <c r="X63" i="18" s="1"/>
  <c r="AD23" i="18"/>
  <c r="AB843" i="18"/>
  <c r="AD843" i="18" s="1"/>
  <c r="W10" i="18"/>
  <c r="X10" i="18" s="1"/>
  <c r="X636" i="18"/>
  <c r="AD573" i="18"/>
  <c r="X109" i="18"/>
  <c r="X541" i="18"/>
  <c r="AC616" i="18"/>
  <c r="AD616" i="18" s="1"/>
  <c r="AD53" i="18"/>
  <c r="AB417" i="18"/>
  <c r="AD417" i="18" s="1"/>
  <c r="X193" i="18"/>
  <c r="AC37" i="18"/>
  <c r="AD37" i="18" s="1"/>
  <c r="W448" i="18"/>
  <c r="X448" i="18" s="1"/>
  <c r="X904" i="18"/>
  <c r="AC510" i="18"/>
  <c r="AD510" i="18" s="1"/>
  <c r="AC300" i="18"/>
  <c r="AB10" i="18"/>
  <c r="AB742" i="18"/>
  <c r="AD742" i="18" s="1"/>
  <c r="AD881" i="18"/>
  <c r="AD232" i="18"/>
  <c r="X687" i="18"/>
  <c r="V274" i="18"/>
  <c r="X274" i="18" s="1"/>
  <c r="W136" i="18"/>
  <c r="X136" i="18" s="1"/>
  <c r="AC889" i="18"/>
  <c r="AD889" i="18" s="1"/>
  <c r="X310" i="18"/>
  <c r="W187" i="18"/>
  <c r="W574" i="18"/>
  <c r="X574" i="18" s="1"/>
  <c r="AD390" i="18"/>
  <c r="AC191" i="18"/>
  <c r="V722" i="18"/>
  <c r="X722" i="18" s="1"/>
  <c r="W817" i="18"/>
  <c r="AC686" i="18"/>
  <c r="AD686" i="18" s="1"/>
  <c r="AD539" i="18"/>
  <c r="AD60" i="18"/>
  <c r="W501" i="18"/>
  <c r="X501" i="18" s="1"/>
  <c r="X330" i="18"/>
  <c r="W511" i="18"/>
  <c r="X511" i="18" s="1"/>
  <c r="W404" i="18"/>
  <c r="X404" i="18" s="1"/>
  <c r="AB846" i="18"/>
  <c r="AD846" i="18" s="1"/>
  <c r="X219" i="18"/>
  <c r="AC551" i="18"/>
  <c r="AD551" i="18" s="1"/>
  <c r="AC834" i="18"/>
  <c r="AD834" i="18" s="1"/>
  <c r="AC605" i="18"/>
  <c r="AD605" i="18" s="1"/>
  <c r="X654" i="18"/>
  <c r="X101" i="18"/>
  <c r="AC835" i="18"/>
  <c r="AD835" i="18" s="1"/>
  <c r="X411" i="18"/>
  <c r="AD426" i="18"/>
  <c r="W679" i="18"/>
  <c r="AD254" i="18"/>
  <c r="W691" i="18"/>
  <c r="AC401" i="18"/>
  <c r="AD401" i="18" s="1"/>
  <c r="AD165" i="18"/>
  <c r="X529" i="18"/>
  <c r="AD569" i="18"/>
  <c r="AB817" i="18"/>
  <c r="AD817" i="18" s="1"/>
  <c r="AD530" i="18"/>
  <c r="X140" i="18"/>
  <c r="AD207" i="18"/>
  <c r="X413" i="18"/>
  <c r="X504" i="18"/>
  <c r="AD741" i="18"/>
  <c r="AD110" i="18"/>
  <c r="AD666" i="18"/>
  <c r="X717" i="18"/>
  <c r="X710" i="18"/>
  <c r="X35" i="18"/>
  <c r="AB69" i="18"/>
  <c r="AD69" i="18" s="1"/>
  <c r="AC651" i="18"/>
  <c r="AD651" i="18" s="1"/>
  <c r="X275" i="18"/>
  <c r="AD219" i="18"/>
  <c r="X31" i="18"/>
  <c r="X215" i="18"/>
  <c r="AC763" i="18"/>
  <c r="AD763" i="18" s="1"/>
  <c r="AC887" i="18"/>
  <c r="AD887" i="18" s="1"/>
  <c r="AC265" i="18"/>
  <c r="AD265" i="18" s="1"/>
  <c r="W127" i="18"/>
  <c r="X127" i="18" s="1"/>
  <c r="AC241" i="18"/>
  <c r="AD241" i="18" s="1"/>
  <c r="W302" i="18"/>
  <c r="X302" i="18" s="1"/>
  <c r="V417" i="18"/>
  <c r="X417" i="18" s="1"/>
  <c r="W700" i="18"/>
  <c r="W790" i="18"/>
  <c r="X790" i="18" s="1"/>
  <c r="X885" i="18"/>
  <c r="AB359" i="18"/>
  <c r="AD359" i="18" s="1"/>
  <c r="AC147" i="18"/>
  <c r="AD147" i="18" s="1"/>
  <c r="AC341" i="18"/>
  <c r="AD341" i="18" s="1"/>
  <c r="W231" i="18"/>
  <c r="X231" i="18" s="1"/>
  <c r="W143" i="18"/>
  <c r="X143" i="18" s="1"/>
  <c r="W297" i="18"/>
  <c r="X297" i="18" s="1"/>
  <c r="AC633" i="18"/>
  <c r="W631" i="18"/>
  <c r="X631" i="18" s="1"/>
  <c r="AD231" i="18"/>
  <c r="W174" i="18"/>
  <c r="AC625" i="18"/>
  <c r="AD625" i="18" s="1"/>
  <c r="AC489" i="18"/>
  <c r="AC73" i="18"/>
  <c r="AD73" i="18" s="1"/>
  <c r="AC148" i="18"/>
  <c r="AD148" i="18" s="1"/>
  <c r="AD782" i="18"/>
  <c r="W146" i="18"/>
  <c r="X146" i="18" s="1"/>
  <c r="W368" i="18"/>
  <c r="X368" i="18" s="1"/>
  <c r="AC206" i="18"/>
  <c r="AD206" i="18" s="1"/>
  <c r="AD32" i="18"/>
  <c r="AC525" i="18"/>
  <c r="AD525" i="18" s="1"/>
  <c r="W740" i="18"/>
  <c r="W758" i="18"/>
  <c r="X758" i="18" s="1"/>
  <c r="X534" i="18"/>
  <c r="AC595" i="18"/>
  <c r="AD595" i="18" s="1"/>
  <c r="X262" i="18"/>
  <c r="AC298" i="18"/>
  <c r="AD298" i="18" s="1"/>
  <c r="W876" i="18"/>
  <c r="X876" i="18" s="1"/>
  <c r="V173" i="18"/>
  <c r="X173" i="18" s="1"/>
  <c r="X94" i="18"/>
  <c r="W435" i="18"/>
  <c r="X435" i="18" s="1"/>
  <c r="X79" i="18"/>
  <c r="AD789" i="18"/>
  <c r="AD836" i="18"/>
  <c r="W563" i="18"/>
  <c r="X563" i="18" s="1"/>
  <c r="AC197" i="18"/>
  <c r="AD197" i="18" s="1"/>
  <c r="X745" i="18"/>
  <c r="W477" i="18"/>
  <c r="X477" i="18" s="1"/>
  <c r="W507" i="18"/>
  <c r="X507" i="18" s="1"/>
  <c r="W627" i="18"/>
  <c r="X627" i="18" s="1"/>
  <c r="W762" i="18"/>
  <c r="X762" i="18" s="1"/>
  <c r="V36" i="18"/>
  <c r="X36" i="18" s="1"/>
  <c r="AB295" i="18"/>
  <c r="AD295" i="18" s="1"/>
  <c r="AD542" i="18"/>
  <c r="AC621" i="18"/>
  <c r="AD621" i="18" s="1"/>
  <c r="AC822" i="18"/>
  <c r="AD822" i="18" s="1"/>
  <c r="X22" i="18"/>
  <c r="W624" i="18"/>
  <c r="AC282" i="18"/>
  <c r="AD282" i="18" s="1"/>
  <c r="W545" i="18"/>
  <c r="W883" i="18"/>
  <c r="X883" i="18" s="1"/>
  <c r="AD173" i="18"/>
  <c r="W696" i="18"/>
  <c r="X696" i="18" s="1"/>
  <c r="W400" i="18"/>
  <c r="X400" i="18" s="1"/>
  <c r="AC317" i="18"/>
  <c r="AD317" i="18" s="1"/>
  <c r="AC118" i="18"/>
  <c r="AC606" i="18"/>
  <c r="AD606" i="18" s="1"/>
  <c r="AD48" i="18"/>
  <c r="AD366" i="18"/>
  <c r="AC691" i="18"/>
  <c r="AD691" i="18" s="1"/>
  <c r="W712" i="18"/>
  <c r="X712" i="18" s="1"/>
  <c r="X455" i="18"/>
  <c r="W457" i="18"/>
  <c r="AC759" i="18"/>
  <c r="AD759" i="18" s="1"/>
  <c r="AD127" i="18"/>
  <c r="AC522" i="18"/>
  <c r="AD522" i="18" s="1"/>
  <c r="AC269" i="18"/>
  <c r="AD269" i="18" s="1"/>
  <c r="AC533" i="18"/>
  <c r="AD533" i="18" s="1"/>
  <c r="W418" i="18"/>
  <c r="X418" i="18" s="1"/>
  <c r="W868" i="18"/>
  <c r="X868" i="18" s="1"/>
  <c r="W224" i="18"/>
  <c r="X224" i="18" s="1"/>
  <c r="W439" i="18"/>
  <c r="W161" i="18"/>
  <c r="X161" i="18" s="1"/>
  <c r="X266" i="18"/>
  <c r="AC643" i="18"/>
  <c r="W89" i="18"/>
  <c r="X89" i="18" s="1"/>
  <c r="AC122" i="18"/>
  <c r="AD122" i="18" s="1"/>
  <c r="X381" i="18"/>
  <c r="W816" i="18"/>
  <c r="X816" i="18" s="1"/>
  <c r="AB496" i="18"/>
  <c r="AD496" i="18" s="1"/>
  <c r="AC847" i="18"/>
  <c r="AD847" i="18" s="1"/>
  <c r="W423" i="18"/>
  <c r="X423" i="18" s="1"/>
  <c r="X49" i="18"/>
  <c r="X393" i="18"/>
  <c r="X19" i="18"/>
  <c r="AB720" i="18"/>
  <c r="AD720" i="18" s="1"/>
  <c r="AC669" i="18"/>
  <c r="AD669" i="18" s="1"/>
  <c r="W588" i="18"/>
  <c r="X588" i="18" s="1"/>
  <c r="AC11" i="18"/>
  <c r="AB11" i="18"/>
  <c r="AC247" i="18"/>
  <c r="AD247" i="18" s="1"/>
  <c r="AC22" i="18"/>
  <c r="AD22" i="18" s="1"/>
  <c r="W780" i="18"/>
  <c r="X780" i="18" s="1"/>
  <c r="W304" i="18"/>
  <c r="X304" i="18" s="1"/>
  <c r="W252" i="18"/>
  <c r="X252" i="18" s="1"/>
  <c r="AC425" i="18"/>
  <c r="AD425" i="18" s="1"/>
  <c r="AD267" i="18"/>
  <c r="AC427" i="18"/>
  <c r="AD427" i="18" s="1"/>
  <c r="W387" i="18"/>
  <c r="X387" i="18" s="1"/>
  <c r="AC600" i="18"/>
  <c r="AD600" i="18" s="1"/>
  <c r="AC845" i="18"/>
  <c r="AD845" i="18" s="1"/>
  <c r="W481" i="18"/>
  <c r="X481" i="18" s="1"/>
  <c r="V102" i="18"/>
  <c r="W102" i="18"/>
  <c r="X484" i="18"/>
  <c r="V847" i="18"/>
  <c r="W847" i="18"/>
  <c r="W121" i="18"/>
  <c r="V121" i="18"/>
  <c r="V514" i="18"/>
  <c r="X514" i="18" s="1"/>
  <c r="W743" i="18"/>
  <c r="V743" i="18"/>
  <c r="V562" i="18"/>
  <c r="W562" i="18"/>
  <c r="W734" i="18"/>
  <c r="X734" i="18" s="1"/>
  <c r="W82" i="18"/>
  <c r="X82" i="18" s="1"/>
  <c r="W498" i="18"/>
  <c r="X498" i="18" s="1"/>
  <c r="AD149" i="18"/>
  <c r="AC422" i="18"/>
  <c r="AD422" i="18" s="1"/>
  <c r="AC649" i="18"/>
  <c r="AD649" i="18" s="1"/>
  <c r="W613" i="18"/>
  <c r="X613" i="18" s="1"/>
  <c r="AC312" i="18"/>
  <c r="AB312" i="18"/>
  <c r="W895" i="18"/>
  <c r="X895" i="18" s="1"/>
  <c r="W625" i="18"/>
  <c r="V625" i="18"/>
  <c r="AC692" i="18"/>
  <c r="AD692" i="18" s="1"/>
  <c r="W195" i="18"/>
  <c r="X195" i="18" s="1"/>
  <c r="W755" i="18"/>
  <c r="X755" i="18" s="1"/>
  <c r="W772" i="18"/>
  <c r="X772" i="18" s="1"/>
  <c r="W344" i="18"/>
  <c r="X344" i="18" s="1"/>
  <c r="AC250" i="18"/>
  <c r="AD250" i="18" s="1"/>
  <c r="AC806" i="18"/>
  <c r="AD806" i="18" s="1"/>
  <c r="X649" i="18"/>
  <c r="AC271" i="18"/>
  <c r="AD271" i="18" s="1"/>
  <c r="X108" i="18"/>
  <c r="AD518" i="18"/>
  <c r="AC170" i="18"/>
  <c r="AD170" i="18" s="1"/>
  <c r="W557" i="18"/>
  <c r="V557" i="18"/>
  <c r="AB238" i="18"/>
  <c r="AC238" i="18"/>
  <c r="W609" i="18"/>
  <c r="X609" i="18" s="1"/>
  <c r="X29" i="18"/>
  <c r="X886" i="18"/>
  <c r="AC208" i="18"/>
  <c r="AD208" i="18" s="1"/>
  <c r="AD571" i="18"/>
  <c r="AC407" i="18"/>
  <c r="AD407" i="18" s="1"/>
  <c r="AC585" i="18"/>
  <c r="AD585" i="18" s="1"/>
  <c r="W470" i="18"/>
  <c r="X470" i="18" s="1"/>
  <c r="W183" i="18"/>
  <c r="X183" i="18" s="1"/>
  <c r="AC327" i="18"/>
  <c r="AD327" i="18" s="1"/>
  <c r="AC750" i="18"/>
  <c r="AB750" i="18"/>
  <c r="AC163" i="18"/>
  <c r="AB163" i="18"/>
  <c r="X46" i="18"/>
  <c r="W66" i="18"/>
  <c r="V66" i="18"/>
  <c r="W704" i="18"/>
  <c r="X704" i="18" s="1"/>
  <c r="X270" i="18"/>
  <c r="AD50" i="18"/>
  <c r="AC844" i="18"/>
  <c r="AB844" i="18"/>
  <c r="AC143" i="18"/>
  <c r="AB143" i="18"/>
  <c r="V437" i="18"/>
  <c r="X437" i="18" s="1"/>
  <c r="W682" i="18"/>
  <c r="X682" i="18" s="1"/>
  <c r="W106" i="18"/>
  <c r="V106" i="18"/>
  <c r="W430" i="18"/>
  <c r="X430" i="18" s="1"/>
  <c r="AC155" i="18"/>
  <c r="AD155" i="18" s="1"/>
  <c r="AD704" i="18"/>
  <c r="AC813" i="18"/>
  <c r="AD813" i="18" s="1"/>
  <c r="AD102" i="18"/>
  <c r="W531" i="18"/>
  <c r="X531" i="18" s="1"/>
  <c r="AD756" i="18"/>
  <c r="AC503" i="18"/>
  <c r="AD503" i="18" s="1"/>
  <c r="AC107" i="18"/>
  <c r="AB107" i="18"/>
  <c r="AC567" i="18"/>
  <c r="AB567" i="18"/>
  <c r="W861" i="18"/>
  <c r="X861" i="18" s="1"/>
  <c r="W293" i="18"/>
  <c r="X293" i="18" s="1"/>
  <c r="AD486" i="18"/>
  <c r="AD177" i="18"/>
  <c r="W647" i="18"/>
  <c r="X647" i="18" s="1"/>
  <c r="W689" i="18"/>
  <c r="X689" i="18" s="1"/>
  <c r="W612" i="18"/>
  <c r="X612" i="18" s="1"/>
  <c r="AB459" i="18"/>
  <c r="AD459" i="18" s="1"/>
  <c r="W39" i="18"/>
  <c r="V39" i="18"/>
  <c r="X513" i="18"/>
  <c r="W47" i="18"/>
  <c r="V47" i="18"/>
  <c r="W701" i="18"/>
  <c r="V701" i="18"/>
  <c r="W524" i="18"/>
  <c r="X524" i="18" s="1"/>
  <c r="AD747" i="18"/>
  <c r="AC891" i="18"/>
  <c r="AB891" i="18"/>
  <c r="AD609" i="18"/>
  <c r="W608" i="18"/>
  <c r="X608" i="18" s="1"/>
  <c r="V699" i="18"/>
  <c r="W699" i="18"/>
  <c r="V373" i="18"/>
  <c r="W373" i="18"/>
  <c r="AB436" i="18"/>
  <c r="AC436" i="18"/>
  <c r="W502" i="18"/>
  <c r="X502" i="18" s="1"/>
  <c r="AD293" i="18"/>
  <c r="X486" i="18"/>
  <c r="W436" i="18"/>
  <c r="X436" i="18" s="1"/>
  <c r="AD59" i="18"/>
  <c r="W621" i="18"/>
  <c r="V621" i="18"/>
  <c r="AC196" i="18"/>
  <c r="AD196" i="18" s="1"/>
  <c r="AD286" i="18"/>
  <c r="AC781" i="18"/>
  <c r="AD781" i="18" s="1"/>
  <c r="W443" i="18"/>
  <c r="X443" i="18" s="1"/>
  <c r="W760" i="18"/>
  <c r="V760" i="18"/>
  <c r="W396" i="18"/>
  <c r="X396" i="18" s="1"/>
  <c r="X611" i="18"/>
  <c r="V587" i="18"/>
  <c r="X587" i="18" s="1"/>
  <c r="X544" i="18"/>
  <c r="W585" i="18"/>
  <c r="V585" i="18"/>
  <c r="AC125" i="18"/>
  <c r="AD125" i="18" s="1"/>
  <c r="V752" i="18"/>
  <c r="W752" i="18"/>
  <c r="V189" i="18"/>
  <c r="X189" i="18" s="1"/>
  <c r="AD864" i="18"/>
  <c r="W243" i="18"/>
  <c r="X243" i="18" s="1"/>
  <c r="AC389" i="18"/>
  <c r="AB389" i="18"/>
  <c r="AD791" i="18"/>
  <c r="AC82" i="18"/>
  <c r="AD82" i="18" s="1"/>
  <c r="AC460" i="18"/>
  <c r="AD460" i="18" s="1"/>
  <c r="W538" i="18"/>
  <c r="X538" i="18" s="1"/>
  <c r="V537" i="18"/>
  <c r="X537" i="18" s="1"/>
  <c r="AD8" i="18"/>
  <c r="X698" i="18"/>
  <c r="AD726" i="18"/>
  <c r="X844" i="18"/>
  <c r="W316" i="18"/>
  <c r="V316" i="18"/>
  <c r="V814" i="18"/>
  <c r="X814" i="18" s="1"/>
  <c r="W111" i="18"/>
  <c r="X111" i="18" s="1"/>
  <c r="V724" i="18"/>
  <c r="W724" i="18"/>
  <c r="AB47" i="18"/>
  <c r="AC47" i="18"/>
  <c r="AD300" i="18"/>
  <c r="AD497" i="18"/>
  <c r="V208" i="18"/>
  <c r="X208" i="18" s="1"/>
  <c r="V389" i="18"/>
  <c r="X389" i="18" s="1"/>
  <c r="W519" i="18"/>
  <c r="X519" i="18" s="1"/>
  <c r="AD380" i="18"/>
  <c r="AD328" i="18"/>
  <c r="AD119" i="18"/>
  <c r="AD523" i="18"/>
  <c r="X487" i="18"/>
  <c r="X903" i="18"/>
  <c r="AD637" i="18"/>
  <c r="V236" i="18"/>
  <c r="X236" i="18" s="1"/>
  <c r="AB797" i="18"/>
  <c r="AD797" i="18" s="1"/>
  <c r="V61" i="18"/>
  <c r="X61" i="18" s="1"/>
  <c r="AD485" i="18"/>
  <c r="X662" i="18"/>
  <c r="AB746" i="18"/>
  <c r="AD746" i="18" s="1"/>
  <c r="X619" i="18"/>
  <c r="X528" i="18"/>
  <c r="V835" i="18"/>
  <c r="X835" i="18" s="1"/>
  <c r="AD275" i="18"/>
  <c r="AD86" i="18"/>
  <c r="V653" i="18"/>
  <c r="X653" i="18" s="1"/>
  <c r="V642" i="18"/>
  <c r="X642" i="18" s="1"/>
  <c r="V670" i="18"/>
  <c r="X670" i="18" s="1"/>
  <c r="V110" i="18"/>
  <c r="X110" i="18" s="1"/>
  <c r="AB902" i="18"/>
  <c r="AD902" i="18" s="1"/>
  <c r="AB673" i="18"/>
  <c r="AD673" i="18" s="1"/>
  <c r="X521" i="18"/>
  <c r="AB816" i="18"/>
  <c r="AD816" i="18" s="1"/>
  <c r="AD36" i="18"/>
  <c r="W286" i="18"/>
  <c r="X286" i="18" s="1"/>
  <c r="AC355" i="18"/>
  <c r="AD355" i="18" s="1"/>
  <c r="W177" i="18"/>
  <c r="X177" i="18" s="1"/>
  <c r="V28" i="18"/>
  <c r="X28" i="18" s="1"/>
  <c r="AC588" i="18"/>
  <c r="AD588" i="18" s="1"/>
  <c r="X624" i="18"/>
  <c r="AC829" i="18"/>
  <c r="AD829" i="18" s="1"/>
  <c r="AC316" i="18"/>
  <c r="AD316" i="18" s="1"/>
  <c r="V802" i="18"/>
  <c r="X802" i="18" s="1"/>
  <c r="W650" i="18"/>
  <c r="X650" i="18" s="1"/>
  <c r="X792" i="18"/>
  <c r="W338" i="18"/>
  <c r="X338" i="18" s="1"/>
  <c r="X875" i="18"/>
  <c r="AC727" i="18"/>
  <c r="AD727" i="18" s="1"/>
  <c r="AC291" i="18"/>
  <c r="AD291" i="18" s="1"/>
  <c r="AC43" i="18"/>
  <c r="AD43" i="18" s="1"/>
  <c r="W472" i="18"/>
  <c r="X472" i="18" s="1"/>
  <c r="AC276" i="18"/>
  <c r="AD276" i="18" s="1"/>
  <c r="X281" i="18"/>
  <c r="W415" i="18"/>
  <c r="X415" i="18" s="1"/>
  <c r="AC491" i="18"/>
  <c r="AD491" i="18" s="1"/>
  <c r="AD382" i="18"/>
  <c r="AC663" i="18"/>
  <c r="AD663" i="18" s="1"/>
  <c r="W148" i="18"/>
  <c r="X148" i="18" s="1"/>
  <c r="AC278" i="18"/>
  <c r="AD278" i="18" s="1"/>
  <c r="W421" i="18"/>
  <c r="X421" i="18" s="1"/>
  <c r="W20" i="18"/>
  <c r="X20" i="18" s="1"/>
  <c r="AD288" i="18"/>
  <c r="AC543" i="18"/>
  <c r="AD543" i="18" s="1"/>
  <c r="W640" i="18"/>
  <c r="X640" i="18" s="1"/>
  <c r="AC281" i="18"/>
  <c r="AD281" i="18" s="1"/>
  <c r="W686" i="18"/>
  <c r="X686" i="18" s="1"/>
  <c r="AC157" i="18"/>
  <c r="AD157" i="18" s="1"/>
  <c r="AD509" i="18"/>
  <c r="AB398" i="18"/>
  <c r="AD398" i="18" s="1"/>
  <c r="AB413" i="18"/>
  <c r="AD413" i="18" s="1"/>
  <c r="AC169" i="18"/>
  <c r="AD169" i="18" s="1"/>
  <c r="W214" i="18"/>
  <c r="X214" i="18" s="1"/>
  <c r="W328" i="18"/>
  <c r="X328" i="18" s="1"/>
  <c r="AC803" i="18"/>
  <c r="AD803" i="18" s="1"/>
  <c r="X187" i="18"/>
  <c r="AB872" i="18"/>
  <c r="AD872" i="18" s="1"/>
  <c r="AC650" i="18"/>
  <c r="AD650" i="18" s="1"/>
  <c r="AD191" i="18"/>
  <c r="W782" i="18"/>
  <c r="X782" i="18" s="1"/>
  <c r="AB95" i="18"/>
  <c r="AD95" i="18" s="1"/>
  <c r="AB93" i="18"/>
  <c r="AD93" i="18" s="1"/>
  <c r="V48" i="18"/>
  <c r="X48" i="18" s="1"/>
  <c r="AC334" i="18"/>
  <c r="AD334" i="18" s="1"/>
  <c r="V525" i="18"/>
  <c r="X525" i="18" s="1"/>
  <c r="W771" i="18"/>
  <c r="X771" i="18" s="1"/>
  <c r="X84" i="18"/>
  <c r="W749" i="18"/>
  <c r="X749" i="18" s="1"/>
  <c r="W840" i="18"/>
  <c r="X840" i="18" s="1"/>
  <c r="X457" i="18"/>
  <c r="AC474" i="18"/>
  <c r="AD474" i="18" s="1"/>
  <c r="AC880" i="18"/>
  <c r="AD880" i="18" s="1"/>
  <c r="AD483" i="18"/>
  <c r="AC41" i="18"/>
  <c r="AD41" i="18" s="1"/>
  <c r="W402" i="18"/>
  <c r="X402" i="18" s="1"/>
  <c r="AD14" i="18"/>
  <c r="AB221" i="18"/>
  <c r="AD221" i="18" s="1"/>
  <c r="AB199" i="18"/>
  <c r="AD199" i="18" s="1"/>
  <c r="AB711" i="18"/>
  <c r="AD711" i="18" s="1"/>
  <c r="V349" i="18"/>
  <c r="X349" i="18" s="1"/>
  <c r="AB226" i="18"/>
  <c r="AD226" i="18" s="1"/>
  <c r="W335" i="18"/>
  <c r="X335" i="18" s="1"/>
  <c r="AC245" i="18"/>
  <c r="AD245" i="18" s="1"/>
  <c r="AD115" i="18"/>
  <c r="AC840" i="18"/>
  <c r="AD840" i="18" s="1"/>
  <c r="AB358" i="18"/>
  <c r="AD358" i="18" s="1"/>
  <c r="W117" i="18"/>
  <c r="X117" i="18" s="1"/>
  <c r="AC853" i="18"/>
  <c r="AD853" i="18" s="1"/>
  <c r="AB306" i="18"/>
  <c r="AD306" i="18" s="1"/>
  <c r="W500" i="18"/>
  <c r="X500" i="18" s="1"/>
  <c r="AB104" i="18"/>
  <c r="AD104" i="18" s="1"/>
  <c r="V549" i="18"/>
  <c r="X549" i="18" s="1"/>
  <c r="W27" i="18"/>
  <c r="X27" i="18" s="1"/>
  <c r="AC100" i="18"/>
  <c r="AD100" i="18" s="1"/>
  <c r="V164" i="18"/>
  <c r="X164" i="18" s="1"/>
  <c r="W610" i="18"/>
  <c r="X610" i="18" s="1"/>
  <c r="AC55" i="18"/>
  <c r="AD55" i="18" s="1"/>
  <c r="V311" i="18"/>
  <c r="X311" i="18" s="1"/>
  <c r="AB259" i="18"/>
  <c r="AD259" i="18" s="1"/>
  <c r="W30" i="18"/>
  <c r="X30" i="18" s="1"/>
  <c r="AC593" i="18"/>
  <c r="AD593" i="18" s="1"/>
  <c r="W249" i="18"/>
  <c r="X249" i="18" s="1"/>
  <c r="V674" i="18"/>
  <c r="X674" i="18" s="1"/>
  <c r="AB137" i="18"/>
  <c r="AD137" i="18" s="1"/>
  <c r="W533" i="18"/>
  <c r="X533" i="18" s="1"/>
  <c r="W834" i="18"/>
  <c r="X834" i="18" s="1"/>
  <c r="X516" i="18"/>
  <c r="W454" i="18"/>
  <c r="X454" i="18" s="1"/>
  <c r="W862" i="18"/>
  <c r="X862" i="18" s="1"/>
  <c r="AC315" i="18"/>
  <c r="AD315" i="18" s="1"/>
  <c r="W709" i="18"/>
  <c r="X709" i="18" s="1"/>
  <c r="AC554" i="18"/>
  <c r="AD554" i="18" s="1"/>
  <c r="W244" i="18"/>
  <c r="X244" i="18" s="1"/>
  <c r="AC431" i="18"/>
  <c r="AD431" i="18" s="1"/>
  <c r="V483" i="18"/>
  <c r="X483" i="18" s="1"/>
  <c r="AD764" i="18"/>
  <c r="AB405" i="18"/>
  <c r="AD405" i="18" s="1"/>
  <c r="AD754" i="18"/>
  <c r="X641" i="18"/>
  <c r="AD473" i="18"/>
  <c r="AD839" i="18"/>
  <c r="AB386" i="18"/>
  <c r="AD386" i="18" s="1"/>
  <c r="X719" i="18"/>
  <c r="X261" i="18"/>
  <c r="AD415" i="18"/>
  <c r="V157" i="18"/>
  <c r="X157" i="18" s="1"/>
  <c r="V774" i="18"/>
  <c r="X774" i="18" s="1"/>
  <c r="AD452" i="18"/>
  <c r="AB556" i="18"/>
  <c r="AD556" i="18" s="1"/>
  <c r="X728" i="18"/>
  <c r="X301" i="18"/>
  <c r="X645" i="18"/>
  <c r="AD890" i="18"/>
  <c r="AB215" i="18"/>
  <c r="AD215" i="18" s="1"/>
  <c r="AD249" i="18"/>
  <c r="V197" i="18"/>
  <c r="X197" i="18" s="1"/>
  <c r="V55" i="18"/>
  <c r="X55" i="18" s="1"/>
  <c r="AB812" i="18"/>
  <c r="AD812" i="18" s="1"/>
  <c r="X7" i="18"/>
  <c r="AB445" i="18"/>
  <c r="AD445" i="18" s="1"/>
  <c r="AC765" i="18"/>
  <c r="AD765" i="18" s="1"/>
  <c r="V220" i="18"/>
  <c r="X220" i="18" s="1"/>
  <c r="V735" i="18"/>
  <c r="X735" i="18" s="1"/>
  <c r="V478" i="18"/>
  <c r="X478" i="18" s="1"/>
  <c r="AD809" i="18"/>
  <c r="X554" i="18"/>
  <c r="AB84" i="18"/>
  <c r="AD84" i="18" s="1"/>
  <c r="X354" i="18"/>
  <c r="W571" i="18"/>
  <c r="X571" i="18" s="1"/>
  <c r="X845" i="18"/>
  <c r="AC513" i="18"/>
  <c r="AD513" i="18" s="1"/>
  <c r="X679" i="18"/>
  <c r="AC392" i="18"/>
  <c r="AD392" i="18" s="1"/>
  <c r="W204" i="18"/>
  <c r="X204" i="18" s="1"/>
  <c r="AC287" i="18"/>
  <c r="AD287" i="18" s="1"/>
  <c r="W602" i="18"/>
  <c r="X602" i="18" s="1"/>
  <c r="AC285" i="18"/>
  <c r="AD285" i="18" s="1"/>
  <c r="AC387" i="18"/>
  <c r="AD387" i="18" s="1"/>
  <c r="AD537" i="18"/>
  <c r="V271" i="18"/>
  <c r="X271" i="18" s="1"/>
  <c r="X174" i="18"/>
  <c r="AD307" i="18"/>
  <c r="W530" i="18"/>
  <c r="X530" i="18" s="1"/>
  <c r="AC487" i="18"/>
  <c r="AD487" i="18" s="1"/>
  <c r="W858" i="18"/>
  <c r="X858" i="18" s="1"/>
  <c r="W434" i="18"/>
  <c r="X434" i="18" s="1"/>
  <c r="AC785" i="18"/>
  <c r="AD785" i="18" s="1"/>
  <c r="W543" i="18"/>
  <c r="X543" i="18" s="1"/>
  <c r="W535" i="18"/>
  <c r="X535" i="18" s="1"/>
  <c r="W651" i="18"/>
  <c r="X651" i="18" s="1"/>
  <c r="AD187" i="18"/>
  <c r="X309" i="18"/>
  <c r="AD118" i="18"/>
  <c r="W843" i="18"/>
  <c r="X843" i="18" s="1"/>
  <c r="W343" i="18"/>
  <c r="X343" i="18" s="1"/>
  <c r="X212" i="18"/>
  <c r="AD723" i="18"/>
  <c r="AD632" i="18"/>
  <c r="X725" i="18"/>
  <c r="W638" i="18"/>
  <c r="X638" i="18" s="1"/>
  <c r="AC461" i="18"/>
  <c r="AD461" i="18" s="1"/>
  <c r="AB545" i="18"/>
  <c r="AD545" i="18" s="1"/>
  <c r="AD879" i="18"/>
  <c r="W828" i="18"/>
  <c r="X828" i="18" s="1"/>
  <c r="AC740" i="18"/>
  <c r="AD740" i="18" s="1"/>
  <c r="AD898" i="18"/>
  <c r="X119" i="18"/>
  <c r="AB629" i="18"/>
  <c r="AD629" i="18" s="1"/>
  <c r="W276" i="18"/>
  <c r="X276" i="18" s="1"/>
  <c r="AC136" i="18"/>
  <c r="AD136" i="18" s="1"/>
  <c r="AC601" i="18"/>
  <c r="AD601" i="18" s="1"/>
  <c r="V73" i="18"/>
  <c r="X73" i="18" s="1"/>
  <c r="AB596" i="18"/>
  <c r="AD596" i="18" s="1"/>
  <c r="AB400" i="18"/>
  <c r="AD400" i="18" s="1"/>
  <c r="AC205" i="18"/>
  <c r="AD205" i="18" s="1"/>
  <c r="X817" i="18"/>
  <c r="AD72" i="18"/>
  <c r="W265" i="18"/>
  <c r="X265" i="18" s="1"/>
  <c r="AC256" i="18"/>
  <c r="AD256" i="18" s="1"/>
  <c r="W778" i="18"/>
  <c r="X778" i="18" s="1"/>
  <c r="W820" i="18"/>
  <c r="X820" i="18" s="1"/>
  <c r="X429" i="18"/>
  <c r="AC44" i="18"/>
  <c r="AD44" i="18" s="1"/>
  <c r="W303" i="18"/>
  <c r="X303" i="18" s="1"/>
  <c r="AD728" i="18"/>
  <c r="V88" i="18"/>
  <c r="X88" i="18" s="1"/>
  <c r="AD185" i="18"/>
  <c r="W565" i="18"/>
  <c r="X565" i="18" s="1"/>
  <c r="AC627" i="18"/>
  <c r="AD627" i="18" s="1"/>
  <c r="W268" i="18"/>
  <c r="X268" i="18" s="1"/>
  <c r="AC65" i="18"/>
  <c r="AD65" i="18" s="1"/>
  <c r="AC667" i="18"/>
  <c r="AD667" i="18" s="1"/>
  <c r="AD527" i="18"/>
  <c r="X517" i="18"/>
  <c r="AD31" i="18"/>
  <c r="V324" i="18"/>
  <c r="X324" i="18" s="1"/>
  <c r="W225" i="18"/>
  <c r="X225" i="18" s="1"/>
  <c r="V337" i="18"/>
  <c r="X337" i="18" s="1"/>
  <c r="AB372" i="18"/>
  <c r="AD372" i="18" s="1"/>
  <c r="V160" i="18"/>
  <c r="X160" i="18" s="1"/>
  <c r="V226" i="18"/>
  <c r="X226" i="18" s="1"/>
  <c r="V668" i="18"/>
  <c r="X668" i="18" s="1"/>
  <c r="V863" i="18"/>
  <c r="X863" i="18" s="1"/>
  <c r="AD713" i="18"/>
  <c r="V809" i="18"/>
  <c r="X809" i="18" s="1"/>
  <c r="W823" i="18"/>
  <c r="X823" i="18" s="1"/>
  <c r="V744" i="18"/>
  <c r="X744" i="18" s="1"/>
  <c r="W446" i="18"/>
  <c r="X446" i="18" s="1"/>
  <c r="AD657" i="18"/>
  <c r="X806" i="18"/>
  <c r="AB218" i="18"/>
  <c r="AD218" i="18" s="1"/>
  <c r="V176" i="18"/>
  <c r="X176" i="18" s="1"/>
  <c r="AD489" i="18"/>
  <c r="AD568" i="18"/>
  <c r="W873" i="18"/>
  <c r="X873" i="18" s="1"/>
  <c r="X693" i="18"/>
  <c r="AB211" i="18"/>
  <c r="AD211" i="18" s="1"/>
  <c r="X740" i="18"/>
  <c r="W617" i="18"/>
  <c r="X617" i="18" s="1"/>
  <c r="AB145" i="18"/>
  <c r="AD145" i="18" s="1"/>
  <c r="AC603" i="18"/>
  <c r="AD603" i="18" s="1"/>
  <c r="V77" i="18"/>
  <c r="X77" i="18" s="1"/>
  <c r="AB384" i="18"/>
  <c r="AD384" i="18" s="1"/>
  <c r="AC648" i="18"/>
  <c r="AD648" i="18" s="1"/>
  <c r="W620" i="18"/>
  <c r="X620" i="18" s="1"/>
  <c r="AB617" i="18"/>
  <c r="AD617" i="18" s="1"/>
  <c r="W870" i="18"/>
  <c r="X870" i="18" s="1"/>
  <c r="V282" i="18"/>
  <c r="X282" i="18" s="1"/>
  <c r="V702" i="18"/>
  <c r="X702" i="18" s="1"/>
  <c r="AC883" i="18"/>
  <c r="AD883" i="18" s="1"/>
  <c r="AC168" i="18"/>
  <c r="AD168" i="18" s="1"/>
  <c r="AC140" i="18"/>
  <c r="AD140" i="18" s="1"/>
  <c r="AB471" i="18"/>
  <c r="AD471" i="18" s="1"/>
  <c r="W145" i="18"/>
  <c r="X145" i="18" s="1"/>
  <c r="V103" i="18"/>
  <c r="X103" i="18" s="1"/>
  <c r="AB534" i="18"/>
  <c r="AD534" i="18" s="1"/>
  <c r="V25" i="18"/>
  <c r="X25" i="18" s="1"/>
  <c r="AD420" i="18"/>
  <c r="X741" i="18"/>
  <c r="X259" i="18"/>
  <c r="W711" i="18"/>
  <c r="X711" i="18" s="1"/>
  <c r="W804" i="18"/>
  <c r="X804" i="18" s="1"/>
  <c r="X151" i="18"/>
  <c r="AC325" i="18"/>
  <c r="AD325" i="18" s="1"/>
  <c r="W894" i="18"/>
  <c r="X894" i="18" s="1"/>
  <c r="W794" i="18"/>
  <c r="X794" i="18" s="1"/>
  <c r="AB220" i="18"/>
  <c r="AD220" i="18" s="1"/>
  <c r="W474" i="18"/>
  <c r="X474" i="18" s="1"/>
  <c r="V87" i="18"/>
  <c r="X87" i="18" s="1"/>
  <c r="V58" i="18"/>
  <c r="X58" i="18" s="1"/>
  <c r="AB203" i="18"/>
  <c r="AD203" i="18" s="1"/>
  <c r="V482" i="18"/>
  <c r="X482" i="18" s="1"/>
  <c r="AC179" i="18"/>
  <c r="AD179" i="18" s="1"/>
  <c r="V414" i="18"/>
  <c r="X414" i="18" s="1"/>
  <c r="W869" i="18"/>
  <c r="X869" i="18" s="1"/>
  <c r="AC428" i="18"/>
  <c r="AD428" i="18" s="1"/>
  <c r="W492" i="18"/>
  <c r="X492" i="18" s="1"/>
  <c r="V695" i="18"/>
  <c r="X695" i="18" s="1"/>
  <c r="AB128" i="18"/>
  <c r="AD128" i="18" s="1"/>
  <c r="AD79" i="18"/>
  <c r="V113" i="18"/>
  <c r="X113" i="18" s="1"/>
  <c r="V306" i="18"/>
  <c r="X306" i="18" s="1"/>
  <c r="AD589" i="18"/>
  <c r="X897" i="18"/>
  <c r="V104" i="18"/>
  <c r="X104" i="18" s="1"/>
  <c r="AB248" i="18"/>
  <c r="AD248" i="18" s="1"/>
  <c r="W234" i="18"/>
  <c r="X234" i="18" s="1"/>
  <c r="AD893" i="18"/>
  <c r="V210" i="18"/>
  <c r="X210" i="18" s="1"/>
  <c r="AC98" i="18"/>
  <c r="AD98" i="18" s="1"/>
  <c r="V855" i="18"/>
  <c r="X855" i="18" s="1"/>
  <c r="AB463" i="18"/>
  <c r="AD463" i="18" s="1"/>
  <c r="V397" i="18"/>
  <c r="X397" i="18" s="1"/>
  <c r="AC665" i="18"/>
  <c r="AD665" i="18" s="1"/>
  <c r="W777" i="18"/>
  <c r="X777" i="18" s="1"/>
  <c r="X656" i="18"/>
  <c r="V493" i="18"/>
  <c r="X493" i="18" s="1"/>
  <c r="W213" i="18"/>
  <c r="X213" i="18" s="1"/>
  <c r="AC126" i="18"/>
  <c r="AD126" i="18" s="1"/>
  <c r="W878" i="18"/>
  <c r="X878" i="18" s="1"/>
  <c r="AD64" i="18"/>
  <c r="AC540" i="18"/>
  <c r="AD540" i="18" s="1"/>
  <c r="W240" i="18"/>
  <c r="X240" i="18" s="1"/>
  <c r="AC251" i="18"/>
  <c r="AD251" i="18" s="1"/>
  <c r="AC344" i="18"/>
  <c r="AD344" i="18" s="1"/>
  <c r="W665" i="18"/>
  <c r="X665" i="18" s="1"/>
  <c r="AC814" i="18"/>
  <c r="AD814" i="18" s="1"/>
  <c r="W357" i="18"/>
  <c r="X357" i="18" s="1"/>
  <c r="X247" i="18"/>
  <c r="W542" i="18"/>
  <c r="X542" i="18" s="1"/>
  <c r="X708" i="18"/>
  <c r="W663" i="18"/>
  <c r="X663" i="18" s="1"/>
  <c r="W18" i="18"/>
  <c r="X18" i="18" s="1"/>
  <c r="AD377" i="18"/>
  <c r="W866" i="18"/>
  <c r="X866" i="18" s="1"/>
  <c r="W246" i="18"/>
  <c r="X246" i="18" s="1"/>
  <c r="AC716" i="18"/>
  <c r="AD716" i="18" s="1"/>
  <c r="X595" i="18"/>
  <c r="AC725" i="18"/>
  <c r="AD725" i="18" s="1"/>
  <c r="W515" i="18"/>
  <c r="X515" i="18" s="1"/>
  <c r="W168" i="18"/>
  <c r="X168" i="18" s="1"/>
  <c r="W568" i="18"/>
  <c r="X568" i="18" s="1"/>
  <c r="AC655" i="18"/>
  <c r="AD655" i="18" s="1"/>
  <c r="W831" i="18"/>
  <c r="X831" i="18" s="1"/>
  <c r="AD410" i="18"/>
  <c r="AC526" i="18"/>
  <c r="AD526" i="18" s="1"/>
  <c r="W795" i="18"/>
  <c r="X795" i="18" s="1"/>
  <c r="AB792" i="18"/>
  <c r="AD792" i="18" s="1"/>
  <c r="AD388" i="18"/>
  <c r="AC146" i="18"/>
  <c r="AD146" i="18" s="1"/>
  <c r="V447" i="18"/>
  <c r="X447" i="18" s="1"/>
  <c r="W770" i="18"/>
  <c r="X770" i="18" s="1"/>
  <c r="V398" i="18"/>
  <c r="X398" i="18" s="1"/>
  <c r="W156" i="18"/>
  <c r="X156" i="18" s="1"/>
  <c r="X705" i="18"/>
  <c r="X765" i="18"/>
  <c r="AC661" i="18"/>
  <c r="AD661" i="18" s="1"/>
  <c r="X356" i="18"/>
  <c r="AD16" i="18"/>
  <c r="X56" i="18"/>
  <c r="AC222" i="18"/>
  <c r="AD222" i="18" s="1"/>
  <c r="AC592" i="18"/>
  <c r="AD592" i="18" s="1"/>
  <c r="AC786" i="18"/>
  <c r="AD786" i="18" s="1"/>
  <c r="AB451" i="18"/>
  <c r="AD451" i="18" s="1"/>
  <c r="V850" i="18"/>
  <c r="X850" i="18" s="1"/>
  <c r="AB404" i="18"/>
  <c r="AD404" i="18" s="1"/>
  <c r="AC435" i="18"/>
  <c r="AD435" i="18" s="1"/>
  <c r="AC868" i="18"/>
  <c r="AD868" i="18" s="1"/>
  <c r="AC402" i="18"/>
  <c r="AD402" i="18" s="1"/>
  <c r="AD778" i="18"/>
  <c r="AC87" i="18"/>
  <c r="AD87" i="18" s="1"/>
  <c r="W385" i="18"/>
  <c r="X385" i="18" s="1"/>
  <c r="AB644" i="18"/>
  <c r="AD644" i="18" s="1"/>
  <c r="AC354" i="18"/>
  <c r="AD354" i="18" s="1"/>
  <c r="W766" i="18"/>
  <c r="X766" i="18" s="1"/>
  <c r="AC825" i="18"/>
  <c r="AD825" i="18" s="1"/>
  <c r="AC88" i="18"/>
  <c r="AD88" i="18" s="1"/>
  <c r="V759" i="18"/>
  <c r="X759" i="18" s="1"/>
  <c r="AB242" i="18"/>
  <c r="AD242" i="18" s="1"/>
  <c r="V805" i="18"/>
  <c r="X805" i="18" s="1"/>
  <c r="AC500" i="18"/>
  <c r="AD500" i="18" s="1"/>
  <c r="X269" i="18"/>
  <c r="AC499" i="18"/>
  <c r="AD499" i="18" s="1"/>
  <c r="AB418" i="18"/>
  <c r="AD418" i="18" s="1"/>
  <c r="AC216" i="18"/>
  <c r="AD216" i="18" s="1"/>
  <c r="AC755" i="18"/>
  <c r="AD755" i="18" s="1"/>
  <c r="W263" i="18"/>
  <c r="X263" i="18" s="1"/>
  <c r="V431" i="18"/>
  <c r="X431" i="18" s="1"/>
  <c r="AC862" i="18"/>
  <c r="AD862" i="18" s="1"/>
  <c r="AC130" i="18"/>
  <c r="AD130" i="18" s="1"/>
  <c r="AC21" i="18"/>
  <c r="AD21" i="18" s="1"/>
  <c r="AB664" i="18"/>
  <c r="AD664" i="18" s="1"/>
  <c r="V71" i="18"/>
  <c r="X71" i="18" s="1"/>
  <c r="V325" i="18"/>
  <c r="X325" i="18" s="1"/>
  <c r="AB443" i="18"/>
  <c r="AD443" i="18" s="1"/>
  <c r="X503" i="18"/>
  <c r="X229" i="18"/>
  <c r="X336" i="18"/>
  <c r="AD292" i="18"/>
  <c r="W785" i="18"/>
  <c r="X785" i="18" s="1"/>
  <c r="AD550" i="18"/>
  <c r="V40" i="18"/>
  <c r="X40" i="18" s="1"/>
  <c r="W382" i="18"/>
  <c r="X382" i="18" s="1"/>
  <c r="AC97" i="18"/>
  <c r="AD97" i="18" s="1"/>
  <c r="AB96" i="18"/>
  <c r="AD96" i="18" s="1"/>
  <c r="AC283" i="18"/>
  <c r="AD283" i="18" s="1"/>
  <c r="AC374" i="18"/>
  <c r="AD374" i="18" s="1"/>
  <c r="AB54" i="18"/>
  <c r="AD54" i="18" s="1"/>
  <c r="AC492" i="18"/>
  <c r="AD492" i="18" s="1"/>
  <c r="W536" i="18"/>
  <c r="X536" i="18" s="1"/>
  <c r="W763" i="18"/>
  <c r="X763" i="18" s="1"/>
  <c r="AC138" i="18"/>
  <c r="AD138" i="18" s="1"/>
  <c r="X326" i="18"/>
  <c r="AD628" i="18"/>
  <c r="V899" i="18"/>
  <c r="X899" i="18" s="1"/>
  <c r="W128" i="18"/>
  <c r="X128" i="18" s="1"/>
  <c r="AD80" i="18"/>
  <c r="AC662" i="18"/>
  <c r="AD662" i="18" s="1"/>
  <c r="AB659" i="18"/>
  <c r="AD659" i="18" s="1"/>
  <c r="V827" i="18"/>
  <c r="X827" i="18" s="1"/>
  <c r="AD549" i="18"/>
  <c r="V333" i="18"/>
  <c r="X333" i="18" s="1"/>
  <c r="X841" i="18"/>
  <c r="AC677" i="18"/>
  <c r="AD677" i="18" s="1"/>
  <c r="AD633" i="18"/>
  <c r="AB175" i="18"/>
  <c r="AD175" i="18" s="1"/>
  <c r="W327" i="18"/>
  <c r="X327" i="18" s="1"/>
  <c r="AC296" i="18"/>
  <c r="AD296" i="18" s="1"/>
  <c r="W590" i="18"/>
  <c r="X590" i="18" s="1"/>
  <c r="X807" i="18"/>
  <c r="AC772" i="18"/>
  <c r="AD772" i="18" s="1"/>
  <c r="V331" i="18"/>
  <c r="X331" i="18" s="1"/>
  <c r="AC108" i="18"/>
  <c r="AD108" i="18" s="1"/>
  <c r="W118" i="18"/>
  <c r="X118" i="18" s="1"/>
  <c r="AD574" i="18"/>
  <c r="X169" i="18"/>
  <c r="AC343" i="18"/>
  <c r="AD343" i="18" s="1"/>
  <c r="X388" i="18"/>
  <c r="W773" i="18"/>
  <c r="X773" i="18" s="1"/>
  <c r="W471" i="18"/>
  <c r="X471" i="18" s="1"/>
  <c r="AC811" i="18"/>
  <c r="AD811" i="18" s="1"/>
  <c r="X318" i="18"/>
  <c r="AC76" i="18"/>
  <c r="AD76" i="18" s="1"/>
  <c r="AD875" i="18"/>
  <c r="AC214" i="18"/>
  <c r="AD214" i="18" s="1"/>
  <c r="W494" i="18"/>
  <c r="X494" i="18" s="1"/>
  <c r="W572" i="18"/>
  <c r="X572" i="18" s="1"/>
  <c r="W718" i="18"/>
  <c r="X718" i="18" s="1"/>
  <c r="AB447" i="18"/>
  <c r="AD447" i="18" s="1"/>
  <c r="W490" i="18"/>
  <c r="X490" i="18" s="1"/>
  <c r="X72" i="18"/>
  <c r="AC871" i="18"/>
  <c r="AD871" i="18" s="1"/>
  <c r="AC795" i="18"/>
  <c r="AD795" i="18" s="1"/>
  <c r="X727" i="18"/>
  <c r="AC529" i="18"/>
  <c r="AD529" i="18" s="1"/>
  <c r="AC434" i="18"/>
  <c r="AD434" i="18" s="1"/>
  <c r="AC61" i="18"/>
  <c r="AD61" i="18" s="1"/>
  <c r="X832" i="18"/>
  <c r="W808" i="18"/>
  <c r="X808" i="18" s="1"/>
  <c r="AC607" i="18"/>
  <c r="AD607" i="18" s="1"/>
  <c r="AC620" i="18"/>
  <c r="AD620" i="18" s="1"/>
  <c r="X539" i="18"/>
  <c r="V874" i="18"/>
  <c r="X874" i="18" s="1"/>
  <c r="V139" i="18"/>
  <c r="X139" i="18" s="1"/>
  <c r="AD729" i="18"/>
  <c r="AD349" i="18"/>
  <c r="AB731" i="18"/>
  <c r="AD731" i="18" s="1"/>
  <c r="V358" i="18"/>
  <c r="X358" i="18" s="1"/>
  <c r="AC850" i="18"/>
  <c r="AD850" i="18" s="1"/>
  <c r="AD129" i="18"/>
  <c r="AC838" i="18"/>
  <c r="AD838" i="18" s="1"/>
  <c r="X700" i="18"/>
  <c r="AC694" i="18"/>
  <c r="AD694" i="18" s="1"/>
  <c r="AB715" i="18"/>
  <c r="AD715" i="18" s="1"/>
  <c r="AD776" i="18"/>
  <c r="X730" i="18"/>
  <c r="AD800" i="18"/>
  <c r="V600" i="18"/>
  <c r="X600" i="18" s="1"/>
  <c r="X364" i="18"/>
  <c r="AD469" i="18"/>
  <c r="X399" i="18"/>
  <c r="X380" i="18"/>
  <c r="AB896" i="18"/>
  <c r="AD896" i="18" s="1"/>
  <c r="AB279" i="18"/>
  <c r="AD279" i="18" s="1"/>
  <c r="AD309" i="18"/>
  <c r="AD784" i="18"/>
  <c r="AB622" i="18"/>
  <c r="AD622" i="18" s="1"/>
  <c r="AB320" i="18"/>
  <c r="AD320" i="18" s="1"/>
  <c r="V480" i="18"/>
  <c r="X480" i="18" s="1"/>
  <c r="AB255" i="18"/>
  <c r="AD255" i="18" s="1"/>
  <c r="V896" i="18"/>
  <c r="X896" i="18" s="1"/>
  <c r="X141" i="18"/>
  <c r="AC905" i="18"/>
  <c r="AD905" i="18" s="1"/>
  <c r="X264" i="18"/>
  <c r="W615" i="18"/>
  <c r="X615" i="18" s="1"/>
  <c r="W34" i="18"/>
  <c r="X34" i="18" s="1"/>
  <c r="W378" i="18"/>
  <c r="X378" i="18" s="1"/>
  <c r="AB30" i="18"/>
  <c r="AD30" i="18" s="1"/>
  <c r="AD670" i="18"/>
  <c r="V86" i="18"/>
  <c r="X86" i="18" s="1"/>
  <c r="AC151" i="18"/>
  <c r="AD151" i="18" s="1"/>
  <c r="W673" i="18"/>
  <c r="X673" i="18" s="1"/>
  <c r="AC610" i="18"/>
  <c r="AD610" i="18" s="1"/>
  <c r="X194" i="18"/>
  <c r="X761" i="18"/>
  <c r="AC642" i="18"/>
  <c r="AD642" i="18" s="1"/>
  <c r="X256" i="18"/>
  <c r="AD899" i="18"/>
  <c r="AD277" i="18"/>
  <c r="AB42" i="18"/>
  <c r="AD42" i="18" s="1"/>
  <c r="V60" i="18"/>
  <c r="X60" i="18" s="1"/>
  <c r="AB57" i="18"/>
  <c r="AD57" i="18" s="1"/>
  <c r="V787" i="18"/>
  <c r="X787" i="18" s="1"/>
  <c r="V315" i="18"/>
  <c r="X315" i="18" s="1"/>
  <c r="AD709" i="18"/>
  <c r="V130" i="18"/>
  <c r="X130" i="18" s="1"/>
  <c r="X70" i="18"/>
  <c r="AB224" i="18"/>
  <c r="AD224" i="18" s="1"/>
  <c r="AC698" i="18"/>
  <c r="AD698" i="18" s="1"/>
  <c r="AC467" i="18"/>
  <c r="AD467" i="18" s="1"/>
  <c r="W408" i="18"/>
  <c r="X408" i="18" s="1"/>
  <c r="AC253" i="18"/>
  <c r="AD253" i="18" s="1"/>
  <c r="X99" i="18"/>
  <c r="AC189" i="18"/>
  <c r="AD189" i="18" s="1"/>
  <c r="V149" i="18"/>
  <c r="X149" i="18" s="1"/>
  <c r="X342" i="18"/>
  <c r="AD35" i="18"/>
  <c r="X545" i="18"/>
  <c r="AD433" i="18"/>
  <c r="X688" i="18"/>
  <c r="X85" i="18"/>
  <c r="AC901" i="18"/>
  <c r="AD901" i="18" s="1"/>
  <c r="W591" i="18"/>
  <c r="X591" i="18" s="1"/>
  <c r="AD737" i="18"/>
  <c r="AC842" i="18"/>
  <c r="AD842" i="18" s="1"/>
  <c r="AC579" i="18"/>
  <c r="AD579" i="18" s="1"/>
  <c r="W860" i="18"/>
  <c r="X860" i="18" s="1"/>
  <c r="AD289" i="18"/>
  <c r="X442" i="18"/>
  <c r="W629" i="18"/>
  <c r="X629" i="18" s="1"/>
  <c r="AD771" i="18"/>
  <c r="AB236" i="18"/>
  <c r="AD236" i="18" s="1"/>
  <c r="AD144" i="18"/>
  <c r="X289" i="18"/>
  <c r="AC796" i="18"/>
  <c r="AD796" i="18" s="1"/>
  <c r="AC466" i="18"/>
  <c r="AD466" i="18" s="1"/>
  <c r="AB450" i="18"/>
  <c r="AD450" i="18" s="1"/>
  <c r="V547" i="18"/>
  <c r="X547" i="18" s="1"/>
  <c r="AC766" i="18"/>
  <c r="AD766" i="18" s="1"/>
  <c r="W825" i="18"/>
  <c r="X825" i="18" s="1"/>
  <c r="X475" i="18"/>
  <c r="AC634" i="18"/>
  <c r="AD634" i="18" s="1"/>
  <c r="AC674" i="18"/>
  <c r="AD674" i="18" s="1"/>
  <c r="X171" i="18"/>
  <c r="AC653" i="18"/>
  <c r="AD653" i="18" s="1"/>
  <c r="AC482" i="18"/>
  <c r="AD482" i="18" s="1"/>
  <c r="AC695" i="18"/>
  <c r="AD695" i="18" s="1"/>
  <c r="AC684" i="18"/>
  <c r="AD684" i="18" s="1"/>
  <c r="X372" i="18"/>
  <c r="AB582" i="18"/>
  <c r="AD582" i="18" s="1"/>
  <c r="AC322" i="18"/>
  <c r="AD322" i="18" s="1"/>
  <c r="AC178" i="18"/>
  <c r="AD178" i="18" s="1"/>
  <c r="W221" i="18"/>
  <c r="X221" i="18" s="1"/>
  <c r="AC874" i="18"/>
  <c r="AD874" i="18" s="1"/>
  <c r="W198" i="18"/>
  <c r="X198" i="18" s="1"/>
  <c r="V882" i="18"/>
  <c r="X882" i="18" s="1"/>
  <c r="V867" i="18"/>
  <c r="X867" i="18" s="1"/>
  <c r="AC501" i="18"/>
  <c r="AD501" i="18" s="1"/>
  <c r="AB565" i="18"/>
  <c r="AD565" i="18" s="1"/>
  <c r="V44" i="18"/>
  <c r="X44" i="18" s="1"/>
  <c r="AB645" i="18"/>
  <c r="AD645" i="18" s="1"/>
  <c r="AC94" i="18"/>
  <c r="AD94" i="18" s="1"/>
  <c r="V582" i="18"/>
  <c r="X582" i="18" s="1"/>
  <c r="V203" i="18"/>
  <c r="X203" i="18" s="1"/>
  <c r="V12" i="18"/>
  <c r="X12" i="18" s="1"/>
  <c r="AD643" i="18"/>
  <c r="W216" i="18"/>
  <c r="X216" i="18" s="1"/>
  <c r="X438" i="18"/>
  <c r="X706" i="18"/>
  <c r="AB71" i="18"/>
  <c r="AD71" i="18" s="1"/>
  <c r="AB150" i="18"/>
  <c r="AD150" i="18" s="1"/>
  <c r="X864" i="18"/>
  <c r="X425" i="18"/>
  <c r="AD576" i="18"/>
  <c r="X742" i="18"/>
  <c r="X97" i="18"/>
  <c r="AD10" i="18"/>
  <c r="AD103" i="18"/>
  <c r="AC707" i="18"/>
  <c r="AD707" i="18" s="1"/>
  <c r="W186" i="18"/>
  <c r="X186" i="18" s="1"/>
  <c r="W278" i="18"/>
  <c r="X278" i="18" s="1"/>
  <c r="W33" i="18"/>
  <c r="X33" i="18" s="1"/>
  <c r="AD652" i="18"/>
  <c r="AC672" i="18"/>
  <c r="AD672" i="18" s="1"/>
  <c r="AC758" i="18"/>
  <c r="AD758" i="18" s="1"/>
  <c r="V716" i="18"/>
  <c r="X716" i="18" s="1"/>
  <c r="X628" i="18"/>
  <c r="X465" i="18"/>
  <c r="W114" i="18"/>
  <c r="X114" i="18" s="1"/>
  <c r="AD395" i="18"/>
  <c r="W80" i="18"/>
  <c r="X80" i="18" s="1"/>
  <c r="X853" i="18"/>
  <c r="AB739" i="18"/>
  <c r="AD739" i="18" s="1"/>
  <c r="AD626" i="18"/>
  <c r="AB561" i="18"/>
  <c r="AD561" i="18" s="1"/>
  <c r="AD475" i="18"/>
  <c r="AD56" i="18"/>
  <c r="AC594" i="18"/>
  <c r="AD594" i="18" s="1"/>
  <c r="V846" i="18"/>
  <c r="X846" i="18" s="1"/>
  <c r="AC330" i="18"/>
  <c r="AD330" i="18" s="1"/>
  <c r="AD124" i="18"/>
  <c r="W123" i="18"/>
  <c r="X123" i="18" s="1"/>
  <c r="X838" i="18"/>
  <c r="AC313" i="18"/>
  <c r="AD313" i="18" s="1"/>
  <c r="AC826" i="18"/>
  <c r="AD826" i="18" s="1"/>
  <c r="W129" i="18"/>
  <c r="X129" i="18" s="1"/>
  <c r="AC308" i="18"/>
  <c r="AD308" i="18" s="1"/>
  <c r="AC345" i="18"/>
  <c r="AD345" i="18" s="1"/>
  <c r="V893" i="18"/>
  <c r="X893" i="18" s="1"/>
  <c r="X424" i="18"/>
  <c r="W715" i="18"/>
  <c r="X715" i="18" s="1"/>
  <c r="AB244" i="18"/>
  <c r="AD244" i="18" s="1"/>
  <c r="X133" i="18"/>
  <c r="V115" i="18"/>
  <c r="X115" i="18" s="1"/>
  <c r="AC91" i="18"/>
  <c r="AD91" i="18" s="1"/>
  <c r="AC612" i="18"/>
  <c r="AD612" i="18" s="1"/>
  <c r="AC682" i="18"/>
  <c r="AD682" i="18" s="1"/>
  <c r="AC524" i="18"/>
  <c r="AD524" i="18" s="1"/>
  <c r="W757" i="18"/>
  <c r="X757" i="18" s="1"/>
  <c r="AB29" i="18"/>
  <c r="AD29" i="18" s="1"/>
  <c r="W90" i="18"/>
  <c r="X90" i="18" s="1"/>
  <c r="AC753" i="18"/>
  <c r="AD753" i="18" s="1"/>
  <c r="X120" i="18"/>
  <c r="AD689" i="18"/>
  <c r="AC116" i="18"/>
  <c r="AD116" i="18" s="1"/>
  <c r="W15" i="18"/>
  <c r="X15" i="18" s="1"/>
  <c r="X691" i="18"/>
  <c r="AD416" i="18"/>
  <c r="X52" i="18"/>
  <c r="X607" i="18"/>
  <c r="AC406" i="18"/>
  <c r="AD406" i="18" s="1"/>
  <c r="AD323" i="18"/>
  <c r="AB851" i="18"/>
  <c r="AD851" i="18" s="1"/>
  <c r="W202" i="18"/>
  <c r="X202" i="18" s="1"/>
  <c r="AC280" i="18"/>
  <c r="AD280" i="18" s="1"/>
  <c r="AC854" i="18"/>
  <c r="AD854" i="18" s="1"/>
  <c r="AD873" i="18"/>
  <c r="X93" i="18"/>
  <c r="W597" i="18"/>
  <c r="X597" i="18" s="1"/>
  <c r="W207" i="18"/>
  <c r="X207" i="18" s="1"/>
  <c r="X851" i="18"/>
  <c r="W491" i="18"/>
  <c r="X491" i="18" s="1"/>
  <c r="W601" i="18"/>
  <c r="X601" i="18" s="1"/>
  <c r="W751" i="18"/>
  <c r="X751" i="18" s="1"/>
  <c r="W901" i="18"/>
  <c r="X901" i="18" s="1"/>
  <c r="W291" i="18"/>
  <c r="X291" i="18" s="1"/>
  <c r="AB77" i="18"/>
  <c r="AD77" i="18" s="1"/>
  <c r="W731" i="18"/>
  <c r="X731" i="18" s="1"/>
  <c r="W445" i="18"/>
  <c r="X445" i="18" s="1"/>
  <c r="AD639" i="18"/>
  <c r="W395" i="18"/>
  <c r="X395" i="18" s="1"/>
  <c r="W626" i="18"/>
  <c r="X626" i="18" s="1"/>
  <c r="W440" i="18"/>
  <c r="X440" i="18" s="1"/>
  <c r="X584" i="18"/>
  <c r="AC365" i="18"/>
  <c r="AD365" i="18" s="1"/>
  <c r="AB329" i="18"/>
  <c r="AD329" i="18" s="1"/>
  <c r="X880" i="18"/>
  <c r="AC517" i="18"/>
  <c r="AD517" i="18" s="1"/>
  <c r="X439" i="18"/>
  <c r="AD160" i="18"/>
  <c r="W124" i="18"/>
  <c r="X124" i="18" s="1"/>
  <c r="AC794" i="18"/>
  <c r="AD794" i="18" s="1"/>
  <c r="AB749" i="18"/>
  <c r="AD749" i="18" s="1"/>
  <c r="W599" i="18"/>
  <c r="X599" i="18" s="1"/>
  <c r="W485" i="18"/>
  <c r="X485" i="18" s="1"/>
  <c r="AC676" i="18"/>
  <c r="AD676" i="18" s="1"/>
  <c r="AB453" i="18"/>
  <c r="AD453" i="18" s="1"/>
  <c r="AC516" i="18"/>
  <c r="AD516" i="18" s="1"/>
  <c r="AC234" i="18"/>
  <c r="AD234" i="18" s="1"/>
  <c r="AC70" i="18"/>
  <c r="AD70" i="18" s="1"/>
  <c r="AC133" i="18"/>
  <c r="AD133" i="18" s="1"/>
  <c r="AB5" i="18"/>
  <c r="AQ5" i="18"/>
  <c r="AR5" i="18" s="1"/>
  <c r="W5" i="18"/>
  <c r="V5" i="18"/>
  <c r="AC5" i="18"/>
  <c r="AC900" i="20"/>
  <c r="AB899" i="20"/>
  <c r="AD470" i="18" l="1"/>
  <c r="X898" i="18"/>
  <c r="AD239" i="18"/>
  <c r="X287" i="18"/>
  <c r="X723" i="18"/>
  <c r="AD68" i="18"/>
  <c r="X416" i="18"/>
  <c r="X877" i="18"/>
  <c r="X622" i="18"/>
  <c r="AD263" i="18"/>
  <c r="AD6" i="18"/>
  <c r="AD75" i="18"/>
  <c r="AD546" i="18"/>
  <c r="X166" i="18"/>
  <c r="X144" i="18"/>
  <c r="X562" i="18"/>
  <c r="AD180" i="18"/>
  <c r="AD266" i="18"/>
  <c r="AD436" i="18"/>
  <c r="X752" i="18"/>
  <c r="X468" i="18"/>
  <c r="AD47" i="18"/>
  <c r="AD409" i="18"/>
  <c r="X14" i="18"/>
  <c r="AD421" i="18"/>
  <c r="X92" i="18"/>
  <c r="AD378" i="18"/>
  <c r="AD368" i="18"/>
  <c r="AD340" i="18"/>
  <c r="X781" i="18"/>
  <c r="AD557" i="18"/>
  <c r="AD865" i="18"/>
  <c r="AD370" i="18"/>
  <c r="X375" i="18"/>
  <c r="AD152" i="18"/>
  <c r="AD210" i="18"/>
  <c r="X692" i="18"/>
  <c r="AD696" i="18"/>
  <c r="X102" i="18"/>
  <c r="X829" i="18"/>
  <c r="AD769" i="18"/>
  <c r="X881" i="18"/>
  <c r="AD11" i="18"/>
  <c r="AD708" i="18"/>
  <c r="X630" i="18"/>
  <c r="AD260" i="18"/>
  <c r="X497" i="18"/>
  <c r="AD760" i="18"/>
  <c r="AD301" i="18"/>
  <c r="AD441" i="18"/>
  <c r="AD777" i="18"/>
  <c r="AD780" i="18"/>
  <c r="X760" i="18"/>
  <c r="X625" i="18"/>
  <c r="X569" i="18"/>
  <c r="X351" i="18"/>
  <c r="AD399" i="18"/>
  <c r="X283" i="18"/>
  <c r="AD305" i="18"/>
  <c r="X47" i="18"/>
  <c r="AD304" i="18"/>
  <c r="AD508" i="18"/>
  <c r="X373" i="18"/>
  <c r="X614" i="18"/>
  <c r="AD832" i="18"/>
  <c r="AD798" i="18"/>
  <c r="AD375" i="18"/>
  <c r="X701" i="18"/>
  <c r="AD312" i="18"/>
  <c r="AD577" i="18"/>
  <c r="X532" i="18"/>
  <c r="X746" i="18"/>
  <c r="X292" i="18"/>
  <c r="X786" i="18"/>
  <c r="AD379" i="18"/>
  <c r="X172" i="18"/>
  <c r="X407" i="18"/>
  <c r="X376" i="18"/>
  <c r="AD844" i="18"/>
  <c r="AD163" i="18"/>
  <c r="X347" i="18"/>
  <c r="X258" i="18"/>
  <c r="X462" i="18"/>
  <c r="X509" i="18"/>
  <c r="X508" i="18"/>
  <c r="X323" i="18"/>
  <c r="AD693" i="18"/>
  <c r="AD389" i="18"/>
  <c r="X714" i="18"/>
  <c r="X209" i="18"/>
  <c r="X38" i="18"/>
  <c r="X339" i="18"/>
  <c r="X585" i="18"/>
  <c r="X621" i="18"/>
  <c r="AD209" i="18"/>
  <c r="AD112" i="18"/>
  <c r="X134" i="18"/>
  <c r="X847" i="18"/>
  <c r="X39" i="18"/>
  <c r="AD567" i="18"/>
  <c r="X900" i="18"/>
  <c r="X747" i="18"/>
  <c r="AD357" i="18"/>
  <c r="X179" i="18"/>
  <c r="AD321" i="18"/>
  <c r="X162" i="18"/>
  <c r="X556" i="18"/>
  <c r="AD143" i="18"/>
  <c r="X121" i="18"/>
  <c r="X724" i="18"/>
  <c r="X699" i="18"/>
  <c r="AD238" i="18"/>
  <c r="X66" i="18"/>
  <c r="X316" i="18"/>
  <c r="AD107" i="18"/>
  <c r="X743" i="18"/>
  <c r="AD891" i="18"/>
  <c r="X106" i="18"/>
  <c r="AD750" i="18"/>
  <c r="X557" i="18"/>
  <c r="AC899" i="20"/>
  <c r="AP899" i="20"/>
  <c r="X5" i="18"/>
  <c r="AD5" i="18"/>
  <c r="U3" i="20"/>
  <c r="U907" i="20" s="1"/>
  <c r="Q4" i="20"/>
  <c r="Q5" i="20"/>
  <c r="Q6" i="20"/>
  <c r="Q7" i="20"/>
  <c r="Q8" i="20"/>
  <c r="Q9" i="20"/>
  <c r="Q10" i="20"/>
  <c r="Q11" i="20"/>
  <c r="Q12" i="20"/>
  <c r="Q13" i="20"/>
  <c r="Q14" i="20"/>
  <c r="Q15" i="20"/>
  <c r="Q16" i="20"/>
  <c r="Q17" i="20"/>
  <c r="Q18" i="20"/>
  <c r="Q19" i="20"/>
  <c r="Q20" i="20"/>
  <c r="Q21" i="20"/>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Q119" i="20"/>
  <c r="Q120" i="20"/>
  <c r="Q121" i="20"/>
  <c r="Q122" i="20"/>
  <c r="Q123" i="20"/>
  <c r="Q124" i="20"/>
  <c r="Q125" i="20"/>
  <c r="Q126" i="20"/>
  <c r="Q127" i="20"/>
  <c r="Q128" i="20"/>
  <c r="Q129" i="20"/>
  <c r="Q130" i="20"/>
  <c r="Q131" i="20"/>
  <c r="Q132" i="20"/>
  <c r="Q133" i="20"/>
  <c r="Q134" i="20"/>
  <c r="Q135" i="20"/>
  <c r="Q136" i="20"/>
  <c r="Q137" i="20"/>
  <c r="Q138" i="20"/>
  <c r="Q139" i="20"/>
  <c r="Q140" i="20"/>
  <c r="Q141" i="20"/>
  <c r="Q142" i="20"/>
  <c r="Q143" i="20"/>
  <c r="Q144" i="20"/>
  <c r="Q145" i="20"/>
  <c r="Q146" i="20"/>
  <c r="Q147" i="20"/>
  <c r="Q148" i="20"/>
  <c r="Q149" i="20"/>
  <c r="Q150" i="20"/>
  <c r="Q151" i="20"/>
  <c r="Q152" i="20"/>
  <c r="Q153" i="20"/>
  <c r="Q154" i="20"/>
  <c r="Q155" i="20"/>
  <c r="Q156" i="20"/>
  <c r="Q157" i="20"/>
  <c r="Q158" i="20"/>
  <c r="Q159" i="20"/>
  <c r="Q160" i="20"/>
  <c r="Q161" i="20"/>
  <c r="Q162" i="20"/>
  <c r="Q163" i="20"/>
  <c r="Q164" i="20"/>
  <c r="Q165" i="20"/>
  <c r="Q166" i="20"/>
  <c r="Q167" i="20"/>
  <c r="Q168" i="20"/>
  <c r="Q169" i="20"/>
  <c r="Q170" i="20"/>
  <c r="Q171" i="20"/>
  <c r="Q172" i="20"/>
  <c r="Q173" i="20"/>
  <c r="Q174" i="20"/>
  <c r="Q175" i="20"/>
  <c r="Q176" i="20"/>
  <c r="Q177" i="20"/>
  <c r="Q178" i="20"/>
  <c r="Q179" i="20"/>
  <c r="Q180" i="20"/>
  <c r="Q181" i="20"/>
  <c r="Q182" i="20"/>
  <c r="Q183" i="20"/>
  <c r="Q184" i="20"/>
  <c r="Q185" i="20"/>
  <c r="Q186" i="20"/>
  <c r="Q187" i="20"/>
  <c r="Q188" i="20"/>
  <c r="Q189" i="20"/>
  <c r="Q190" i="20"/>
  <c r="Q191" i="20"/>
  <c r="Q192" i="20"/>
  <c r="Q193" i="20"/>
  <c r="Q194" i="20"/>
  <c r="Q195" i="20"/>
  <c r="Q196" i="20"/>
  <c r="Q197" i="20"/>
  <c r="Q198" i="20"/>
  <c r="Q199" i="20"/>
  <c r="Q200"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Q276" i="20"/>
  <c r="Q277" i="20"/>
  <c r="Q278" i="20"/>
  <c r="Q279" i="20"/>
  <c r="Q280" i="20"/>
  <c r="Q281" i="20"/>
  <c r="Q282" i="20"/>
  <c r="Q283" i="20"/>
  <c r="Q284" i="20"/>
  <c r="Q285" i="20"/>
  <c r="Q286" i="20"/>
  <c r="Q287" i="20"/>
  <c r="Q288" i="20"/>
  <c r="Q289" i="20"/>
  <c r="Q290" i="20"/>
  <c r="Q291" i="20"/>
  <c r="Q292" i="20"/>
  <c r="Q293" i="20"/>
  <c r="Q294" i="20"/>
  <c r="Q295" i="20"/>
  <c r="Q296" i="20"/>
  <c r="Q297" i="20"/>
  <c r="Q298" i="20"/>
  <c r="Q299" i="20"/>
  <c r="Q300" i="20"/>
  <c r="Q301" i="20"/>
  <c r="Q302" i="20"/>
  <c r="Q303" i="20"/>
  <c r="Q304" i="20"/>
  <c r="Q305" i="20"/>
  <c r="Q306" i="20"/>
  <c r="Q307" i="20"/>
  <c r="Q308" i="20"/>
  <c r="Q309" i="20"/>
  <c r="Q310" i="20"/>
  <c r="Q311" i="20"/>
  <c r="Q312" i="20"/>
  <c r="Q313" i="20"/>
  <c r="Q314" i="20"/>
  <c r="Q315" i="20"/>
  <c r="Q316" i="20"/>
  <c r="Q317" i="20"/>
  <c r="Q318" i="20"/>
  <c r="Q319" i="20"/>
  <c r="Q320" i="20"/>
  <c r="Q321" i="20"/>
  <c r="Q322" i="20"/>
  <c r="Q323" i="20"/>
  <c r="Q324" i="20"/>
  <c r="Q325" i="20"/>
  <c r="Q326" i="20"/>
  <c r="Q327" i="20"/>
  <c r="Q328" i="20"/>
  <c r="Q329" i="20"/>
  <c r="Q330" i="20"/>
  <c r="Q331" i="20"/>
  <c r="Q332" i="20"/>
  <c r="Q333" i="20"/>
  <c r="Q334" i="20"/>
  <c r="Q335" i="20"/>
  <c r="Q336" i="20"/>
  <c r="Q337" i="20"/>
  <c r="Q338" i="20"/>
  <c r="Q339" i="20"/>
  <c r="Q340" i="20"/>
  <c r="Q341" i="20"/>
  <c r="Q342" i="20"/>
  <c r="Q343" i="20"/>
  <c r="Q344" i="20"/>
  <c r="Q345" i="20"/>
  <c r="Q346" i="20"/>
  <c r="Q347" i="20"/>
  <c r="Q348" i="20"/>
  <c r="Q349" i="20"/>
  <c r="Q350" i="20"/>
  <c r="Q351" i="20"/>
  <c r="Q352" i="20"/>
  <c r="Q353" i="20"/>
  <c r="Q354" i="20"/>
  <c r="Q355" i="20"/>
  <c r="Q356" i="20"/>
  <c r="Q357" i="20"/>
  <c r="Q358" i="20"/>
  <c r="Q359" i="20"/>
  <c r="Q360" i="20"/>
  <c r="Q361" i="20"/>
  <c r="Q362" i="20"/>
  <c r="Q363" i="20"/>
  <c r="Q364" i="20"/>
  <c r="Q365" i="20"/>
  <c r="Q366" i="20"/>
  <c r="Q367" i="20"/>
  <c r="Q368" i="20"/>
  <c r="Q369" i="20"/>
  <c r="Q370" i="20"/>
  <c r="Q371" i="20"/>
  <c r="Q372" i="20"/>
  <c r="Q373" i="20"/>
  <c r="Q374" i="20"/>
  <c r="Q375" i="20"/>
  <c r="Q376" i="20"/>
  <c r="Q377" i="20"/>
  <c r="Q378" i="20"/>
  <c r="Q379" i="20"/>
  <c r="Q380" i="20"/>
  <c r="Q381" i="20"/>
  <c r="Q382" i="20"/>
  <c r="Q383" i="20"/>
  <c r="Q384" i="20"/>
  <c r="Q385" i="20"/>
  <c r="Q386" i="20"/>
  <c r="Q387" i="20"/>
  <c r="Q388" i="20"/>
  <c r="Q389" i="20"/>
  <c r="Q390" i="20"/>
  <c r="Q391" i="20"/>
  <c r="Q392" i="20"/>
  <c r="Q393" i="20"/>
  <c r="Q394" i="20"/>
  <c r="Q395" i="20"/>
  <c r="Q396" i="20"/>
  <c r="Q397" i="20"/>
  <c r="Q398" i="20"/>
  <c r="Q399" i="20"/>
  <c r="Q400" i="20"/>
  <c r="Q401" i="20"/>
  <c r="Q402" i="20"/>
  <c r="Q403" i="20"/>
  <c r="Q404" i="20"/>
  <c r="Q405" i="20"/>
  <c r="Q406" i="20"/>
  <c r="Q407" i="20"/>
  <c r="Q408" i="20"/>
  <c r="Q409" i="20"/>
  <c r="Q410" i="20"/>
  <c r="Q411" i="20"/>
  <c r="Q412" i="20"/>
  <c r="Q413" i="20"/>
  <c r="Q414" i="20"/>
  <c r="Q415" i="20"/>
  <c r="Q416" i="20"/>
  <c r="Q417" i="20"/>
  <c r="Q418" i="20"/>
  <c r="Q419" i="20"/>
  <c r="Q420" i="20"/>
  <c r="Q421" i="20"/>
  <c r="Q422" i="20"/>
  <c r="Q423" i="20"/>
  <c r="Q424" i="20"/>
  <c r="Q425" i="20"/>
  <c r="Q426" i="20"/>
  <c r="Q427" i="20"/>
  <c r="Q428" i="20"/>
  <c r="Q429" i="20"/>
  <c r="Q430" i="20"/>
  <c r="Q431" i="20"/>
  <c r="Q432" i="20"/>
  <c r="Q433" i="20"/>
  <c r="Q434" i="20"/>
  <c r="Q435" i="20"/>
  <c r="Q436" i="20"/>
  <c r="Q437" i="20"/>
  <c r="Q438" i="20"/>
  <c r="Q439" i="20"/>
  <c r="Q440" i="20"/>
  <c r="Q441" i="20"/>
  <c r="Q442" i="20"/>
  <c r="Q443" i="20"/>
  <c r="Q444" i="20"/>
  <c r="Q445" i="20"/>
  <c r="Q446" i="20"/>
  <c r="Q447" i="20"/>
  <c r="Q448" i="20"/>
  <c r="Q449" i="20"/>
  <c r="Q450" i="20"/>
  <c r="Q451" i="20"/>
  <c r="Q452" i="20"/>
  <c r="Q453" i="20"/>
  <c r="Q454" i="20"/>
  <c r="Q455" i="20"/>
  <c r="Q456" i="20"/>
  <c r="Q457" i="20"/>
  <c r="Q458" i="20"/>
  <c r="Q459" i="20"/>
  <c r="Q460" i="20"/>
  <c r="Q461" i="20"/>
  <c r="Q462" i="20"/>
  <c r="Q463" i="20"/>
  <c r="Q464" i="20"/>
  <c r="Q465" i="20"/>
  <c r="Q466" i="20"/>
  <c r="Q467" i="20"/>
  <c r="Q468" i="20"/>
  <c r="Q469" i="20"/>
  <c r="Q470" i="20"/>
  <c r="Q471" i="20"/>
  <c r="Q472" i="20"/>
  <c r="Q473" i="20"/>
  <c r="Q474" i="20"/>
  <c r="Q475" i="20"/>
  <c r="Q476" i="20"/>
  <c r="Q477" i="20"/>
  <c r="Q478" i="20"/>
  <c r="Q479" i="20"/>
  <c r="Q480" i="20"/>
  <c r="Q481" i="20"/>
  <c r="Q482" i="20"/>
  <c r="Q483" i="20"/>
  <c r="Q484" i="20"/>
  <c r="Q485" i="20"/>
  <c r="Q486" i="20"/>
  <c r="Q487" i="20"/>
  <c r="Q488" i="20"/>
  <c r="Q489" i="20"/>
  <c r="Q490" i="20"/>
  <c r="Q491" i="20"/>
  <c r="Q492" i="20"/>
  <c r="Q493" i="20"/>
  <c r="Q494" i="20"/>
  <c r="Q495" i="20"/>
  <c r="Q496" i="20"/>
  <c r="Q497" i="20"/>
  <c r="Q498" i="20"/>
  <c r="Q499" i="20"/>
  <c r="Q500" i="20"/>
  <c r="Q501" i="20"/>
  <c r="Q502" i="20"/>
  <c r="Q503" i="20"/>
  <c r="Q504" i="20"/>
  <c r="Q505" i="20"/>
  <c r="Q506" i="20"/>
  <c r="Q507" i="20"/>
  <c r="Q508" i="20"/>
  <c r="Q509" i="20"/>
  <c r="Q510" i="20"/>
  <c r="Q511" i="20"/>
  <c r="Q512" i="20"/>
  <c r="Q513" i="20"/>
  <c r="Q514" i="20"/>
  <c r="Q515" i="20"/>
  <c r="Q516" i="20"/>
  <c r="Q517" i="20"/>
  <c r="Q518" i="20"/>
  <c r="Q519" i="20"/>
  <c r="Q520" i="20"/>
  <c r="Q521" i="20"/>
  <c r="Q522" i="20"/>
  <c r="Q523" i="20"/>
  <c r="Q524" i="20"/>
  <c r="Q525" i="20"/>
  <c r="Q526" i="20"/>
  <c r="Q527" i="20"/>
  <c r="Q528" i="20"/>
  <c r="Q529" i="20"/>
  <c r="Q530" i="20"/>
  <c r="Q531" i="20"/>
  <c r="Q532" i="20"/>
  <c r="Q533" i="20"/>
  <c r="Q534" i="20"/>
  <c r="Q535" i="20"/>
  <c r="Q536" i="20"/>
  <c r="Q537" i="20"/>
  <c r="Q538" i="20"/>
  <c r="Q539" i="20"/>
  <c r="Q540" i="20"/>
  <c r="Q541" i="20"/>
  <c r="Q542" i="20"/>
  <c r="Q543" i="20"/>
  <c r="Q544" i="20"/>
  <c r="Q545" i="20"/>
  <c r="Q546" i="20"/>
  <c r="Q547" i="20"/>
  <c r="Q548" i="20"/>
  <c r="Q549" i="20"/>
  <c r="Q550" i="20"/>
  <c r="Q551" i="20"/>
  <c r="Q552" i="20"/>
  <c r="Q553" i="20"/>
  <c r="Q554" i="20"/>
  <c r="Q555" i="20"/>
  <c r="Q556" i="20"/>
  <c r="Q557" i="20"/>
  <c r="Q558" i="20"/>
  <c r="Q559" i="20"/>
  <c r="Q560" i="20"/>
  <c r="Q561" i="20"/>
  <c r="Q562" i="20"/>
  <c r="Q563" i="20"/>
  <c r="Q564" i="20"/>
  <c r="Q565" i="20"/>
  <c r="Q566" i="20"/>
  <c r="Q567" i="20"/>
  <c r="Q568" i="20"/>
  <c r="Q569" i="20"/>
  <c r="Q570" i="20"/>
  <c r="Q571" i="20"/>
  <c r="Q572" i="20"/>
  <c r="Q573" i="20"/>
  <c r="Q574" i="20"/>
  <c r="Q575" i="20"/>
  <c r="Q576" i="20"/>
  <c r="Q577" i="20"/>
  <c r="Q578" i="20"/>
  <c r="Q579" i="20"/>
  <c r="Q580" i="20"/>
  <c r="Q581" i="20"/>
  <c r="Q582" i="20"/>
  <c r="Q583" i="20"/>
  <c r="Q584" i="20"/>
  <c r="Q585" i="20"/>
  <c r="Q586" i="20"/>
  <c r="Q587" i="20"/>
  <c r="Q588" i="20"/>
  <c r="Q589" i="20"/>
  <c r="Q590" i="20"/>
  <c r="Q591" i="20"/>
  <c r="Q592" i="20"/>
  <c r="Q593" i="20"/>
  <c r="Q594" i="20"/>
  <c r="Q595" i="20"/>
  <c r="Q596" i="20"/>
  <c r="Q597" i="20"/>
  <c r="Q598" i="20"/>
  <c r="Q599" i="20"/>
  <c r="Q600" i="20"/>
  <c r="Q601" i="20"/>
  <c r="Q602" i="20"/>
  <c r="Q603" i="20"/>
  <c r="Q604" i="20"/>
  <c r="Q605" i="20"/>
  <c r="Q606" i="20"/>
  <c r="Q607" i="20"/>
  <c r="Q608" i="20"/>
  <c r="Q609" i="20"/>
  <c r="Q610" i="20"/>
  <c r="Q611" i="20"/>
  <c r="Q612" i="20"/>
  <c r="Q613" i="20"/>
  <c r="Q614" i="20"/>
  <c r="Q615" i="20"/>
  <c r="Q616" i="20"/>
  <c r="Q617" i="20"/>
  <c r="Q618" i="20"/>
  <c r="Q619" i="20"/>
  <c r="Q620" i="20"/>
  <c r="Q621" i="20"/>
  <c r="Q622" i="20"/>
  <c r="Q623" i="20"/>
  <c r="Q624" i="20"/>
  <c r="Q625" i="20"/>
  <c r="Q626" i="20"/>
  <c r="Q627" i="20"/>
  <c r="Q628" i="20"/>
  <c r="Q629" i="20"/>
  <c r="Q630" i="20"/>
  <c r="Q631" i="20"/>
  <c r="Q632" i="20"/>
  <c r="Q633" i="20"/>
  <c r="Q634" i="20"/>
  <c r="Q635" i="20"/>
  <c r="Q636" i="20"/>
  <c r="Q637" i="20"/>
  <c r="Q638" i="20"/>
  <c r="Q639" i="20"/>
  <c r="Q640" i="20"/>
  <c r="Q641" i="20"/>
  <c r="Q642" i="20"/>
  <c r="Q643" i="20"/>
  <c r="Q644" i="20"/>
  <c r="Q645" i="20"/>
  <c r="Q646" i="20"/>
  <c r="Q647" i="20"/>
  <c r="Q648" i="20"/>
  <c r="Q649" i="20"/>
  <c r="Q650" i="20"/>
  <c r="Q651" i="20"/>
  <c r="Q652" i="20"/>
  <c r="Q653" i="20"/>
  <c r="Q654" i="20"/>
  <c r="Q655" i="20"/>
  <c r="Q656" i="20"/>
  <c r="Q657" i="20"/>
  <c r="Q658" i="20"/>
  <c r="Q659" i="20"/>
  <c r="Q660" i="20"/>
  <c r="Q661" i="20"/>
  <c r="Q662" i="20"/>
  <c r="Q663" i="20"/>
  <c r="Q664" i="20"/>
  <c r="Q665" i="20"/>
  <c r="Q666" i="20"/>
  <c r="Q667" i="20"/>
  <c r="Q668" i="20"/>
  <c r="Q669" i="20"/>
  <c r="Q670" i="20"/>
  <c r="Q671" i="20"/>
  <c r="Q672" i="20"/>
  <c r="Q673" i="20"/>
  <c r="Q674" i="20"/>
  <c r="Q675" i="20"/>
  <c r="Q676" i="20"/>
  <c r="Q677" i="20"/>
  <c r="Q678" i="20"/>
  <c r="Q679" i="20"/>
  <c r="Q680" i="20"/>
  <c r="Q681" i="20"/>
  <c r="Q682" i="20"/>
  <c r="Q683" i="20"/>
  <c r="Q684" i="20"/>
  <c r="Q685" i="20"/>
  <c r="Q686" i="20"/>
  <c r="Q687" i="20"/>
  <c r="Q688" i="20"/>
  <c r="Q689" i="20"/>
  <c r="Q690" i="20"/>
  <c r="Q691" i="20"/>
  <c r="Q692" i="20"/>
  <c r="Q693" i="20"/>
  <c r="Q694" i="20"/>
  <c r="Q695" i="20"/>
  <c r="Q696" i="20"/>
  <c r="Q697" i="20"/>
  <c r="Q698" i="20"/>
  <c r="Q699" i="20"/>
  <c r="Q700" i="20"/>
  <c r="Q701" i="20"/>
  <c r="Q702" i="20"/>
  <c r="Q703" i="20"/>
  <c r="Q704" i="20"/>
  <c r="Q705" i="20"/>
  <c r="Q706" i="20"/>
  <c r="Q707" i="20"/>
  <c r="Q708" i="20"/>
  <c r="Q709" i="20"/>
  <c r="Q710" i="20"/>
  <c r="Q711" i="20"/>
  <c r="Q712" i="20"/>
  <c r="Q713" i="20"/>
  <c r="Q714" i="20"/>
  <c r="Q715" i="20"/>
  <c r="Q716" i="20"/>
  <c r="Q717" i="20"/>
  <c r="Q718" i="20"/>
  <c r="Q719" i="20"/>
  <c r="Q720" i="20"/>
  <c r="Q721" i="20"/>
  <c r="Q722" i="20"/>
  <c r="Q723" i="20"/>
  <c r="Q724" i="20"/>
  <c r="Q725" i="20"/>
  <c r="Q726" i="20"/>
  <c r="Q727" i="20"/>
  <c r="Q728" i="20"/>
  <c r="Q729" i="20"/>
  <c r="Q730" i="20"/>
  <c r="Q731" i="20"/>
  <c r="Q732" i="20"/>
  <c r="Q733" i="20"/>
  <c r="Q734" i="20"/>
  <c r="Q735" i="20"/>
  <c r="Q736" i="20"/>
  <c r="Q737" i="20"/>
  <c r="Q738" i="20"/>
  <c r="Q739" i="20"/>
  <c r="Q740" i="20"/>
  <c r="Q741" i="20"/>
  <c r="Q742" i="20"/>
  <c r="Q743" i="20"/>
  <c r="Q744" i="20"/>
  <c r="Q745" i="20"/>
  <c r="Q746" i="20"/>
  <c r="Q747" i="20"/>
  <c r="Q748" i="20"/>
  <c r="Q749" i="20"/>
  <c r="Q750" i="20"/>
  <c r="Q751" i="20"/>
  <c r="Q752" i="20"/>
  <c r="Q753" i="20"/>
  <c r="Q754" i="20"/>
  <c r="Q755" i="20"/>
  <c r="Q756" i="20"/>
  <c r="Q757" i="20"/>
  <c r="Q758" i="20"/>
  <c r="Q759" i="20"/>
  <c r="Q760" i="20"/>
  <c r="Q761" i="20"/>
  <c r="Q762" i="20"/>
  <c r="Q763" i="20"/>
  <c r="Q764" i="20"/>
  <c r="Q765" i="20"/>
  <c r="Q766" i="20"/>
  <c r="Q767" i="20"/>
  <c r="Q768" i="20"/>
  <c r="Q769" i="20"/>
  <c r="Q770" i="20"/>
  <c r="Q771" i="20"/>
  <c r="Q772" i="20"/>
  <c r="Q773" i="20"/>
  <c r="Q774" i="20"/>
  <c r="Q775" i="20"/>
  <c r="Q776" i="20"/>
  <c r="Q777" i="20"/>
  <c r="Q778" i="20"/>
  <c r="Q779" i="20"/>
  <c r="Q780" i="20"/>
  <c r="Q781" i="20"/>
  <c r="Q782" i="20"/>
  <c r="Q783" i="20"/>
  <c r="Q784" i="20"/>
  <c r="Q785" i="20"/>
  <c r="Q786" i="20"/>
  <c r="Q787" i="20"/>
  <c r="Q788" i="20"/>
  <c r="Q789" i="20"/>
  <c r="Q790" i="20"/>
  <c r="Q791" i="20"/>
  <c r="Q792" i="20"/>
  <c r="Q793" i="20"/>
  <c r="Q794" i="20"/>
  <c r="Q795" i="20"/>
  <c r="Q796" i="20"/>
  <c r="Q797" i="20"/>
  <c r="Q798" i="20"/>
  <c r="Q799" i="20"/>
  <c r="Q800" i="20"/>
  <c r="Q801" i="20"/>
  <c r="Q802" i="20"/>
  <c r="Q803" i="20"/>
  <c r="Q804" i="20"/>
  <c r="Q805" i="20"/>
  <c r="Q806" i="20"/>
  <c r="Q807" i="20"/>
  <c r="Q808" i="20"/>
  <c r="Q809" i="20"/>
  <c r="Q810" i="20"/>
  <c r="Q811" i="20"/>
  <c r="Q812" i="20"/>
  <c r="Q813" i="20"/>
  <c r="Q814" i="20"/>
  <c r="Q815" i="20"/>
  <c r="Q816" i="20"/>
  <c r="Q817" i="20"/>
  <c r="Q818" i="20"/>
  <c r="Q819" i="20"/>
  <c r="Q820" i="20"/>
  <c r="Q821" i="20"/>
  <c r="Q822" i="20"/>
  <c r="Q823" i="20"/>
  <c r="Q824" i="20"/>
  <c r="Q825" i="20"/>
  <c r="Q826" i="20"/>
  <c r="Q827" i="20"/>
  <c r="Q828" i="20"/>
  <c r="Q829" i="20"/>
  <c r="Q830" i="20"/>
  <c r="Q831" i="20"/>
  <c r="Q832" i="20"/>
  <c r="Q833" i="20"/>
  <c r="Q834" i="20"/>
  <c r="Q835" i="20"/>
  <c r="Q836" i="20"/>
  <c r="Q837" i="20"/>
  <c r="Q838" i="20"/>
  <c r="Q839" i="20"/>
  <c r="Q840" i="20"/>
  <c r="Q841" i="20"/>
  <c r="Q842" i="20"/>
  <c r="Q843" i="20"/>
  <c r="Q844" i="20"/>
  <c r="Q845" i="20"/>
  <c r="Q846" i="20"/>
  <c r="Q847" i="20"/>
  <c r="Q848" i="20"/>
  <c r="Q849" i="20"/>
  <c r="Q850" i="20"/>
  <c r="Q851" i="20"/>
  <c r="Q852" i="20"/>
  <c r="Q853" i="20"/>
  <c r="Q854" i="20"/>
  <c r="Q855" i="20"/>
  <c r="Q856" i="20"/>
  <c r="Q857" i="20"/>
  <c r="Q858" i="20"/>
  <c r="Q859" i="20"/>
  <c r="Q860" i="20"/>
  <c r="Q861" i="20"/>
  <c r="Q862" i="20"/>
  <c r="Q863" i="20"/>
  <c r="Q864" i="20"/>
  <c r="Q865" i="20"/>
  <c r="Q866" i="20"/>
  <c r="Q867" i="20"/>
  <c r="Q868" i="20"/>
  <c r="Q869" i="20"/>
  <c r="Q870" i="20"/>
  <c r="Q871" i="20"/>
  <c r="Q872" i="20"/>
  <c r="Q873" i="20"/>
  <c r="Q874" i="20"/>
  <c r="Q875" i="20"/>
  <c r="Q876" i="20"/>
  <c r="Q877" i="20"/>
  <c r="Q878" i="20"/>
  <c r="Q879" i="20"/>
  <c r="Q880" i="20"/>
  <c r="Q881" i="20"/>
  <c r="Q882" i="20"/>
  <c r="Q883" i="20"/>
  <c r="Q884" i="20"/>
  <c r="Q885" i="20"/>
  <c r="Q886" i="20"/>
  <c r="Q887" i="20"/>
  <c r="Q888" i="20"/>
  <c r="Q889" i="20"/>
  <c r="Q890" i="20"/>
  <c r="Q891" i="20"/>
  <c r="Q892" i="20"/>
  <c r="Q893" i="20"/>
  <c r="Q894" i="20"/>
  <c r="Q895" i="20"/>
  <c r="Q896" i="20"/>
  <c r="Q897" i="20"/>
  <c r="Q898" i="20"/>
  <c r="Q3" i="20"/>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17" i="20"/>
  <c r="P118" i="20"/>
  <c r="P119" i="20"/>
  <c r="P120" i="20"/>
  <c r="P121" i="20"/>
  <c r="P122" i="20"/>
  <c r="P123" i="20"/>
  <c r="P124" i="20"/>
  <c r="P125" i="20"/>
  <c r="P126" i="20"/>
  <c r="P127" i="20"/>
  <c r="P128" i="20"/>
  <c r="P129" i="20"/>
  <c r="P130" i="20"/>
  <c r="P131" i="20"/>
  <c r="P132" i="20"/>
  <c r="P133" i="20"/>
  <c r="P134" i="20"/>
  <c r="P135" i="20"/>
  <c r="P136" i="20"/>
  <c r="P137" i="20"/>
  <c r="P138" i="20"/>
  <c r="P139" i="20"/>
  <c r="P140" i="20"/>
  <c r="P141" i="20"/>
  <c r="P142" i="20"/>
  <c r="P143" i="20"/>
  <c r="P144" i="20"/>
  <c r="P145" i="20"/>
  <c r="P146" i="20"/>
  <c r="P147" i="20"/>
  <c r="P148" i="20"/>
  <c r="P149" i="20"/>
  <c r="P150" i="20"/>
  <c r="P151" i="20"/>
  <c r="P152" i="20"/>
  <c r="P153" i="20"/>
  <c r="P154" i="20"/>
  <c r="P155" i="20"/>
  <c r="P156" i="20"/>
  <c r="P157" i="20"/>
  <c r="P158" i="20"/>
  <c r="P159" i="20"/>
  <c r="P160" i="20"/>
  <c r="P161" i="20"/>
  <c r="P162" i="20"/>
  <c r="P163" i="20"/>
  <c r="P164" i="20"/>
  <c r="P165" i="20"/>
  <c r="P166" i="20"/>
  <c r="P167" i="20"/>
  <c r="P168" i="20"/>
  <c r="P169" i="20"/>
  <c r="P170" i="20"/>
  <c r="P171" i="20"/>
  <c r="P172" i="20"/>
  <c r="P173" i="20"/>
  <c r="P174" i="20"/>
  <c r="P175" i="20"/>
  <c r="P176" i="20"/>
  <c r="P177" i="20"/>
  <c r="P178" i="20"/>
  <c r="P179" i="20"/>
  <c r="P180" i="20"/>
  <c r="P181" i="20"/>
  <c r="P182" i="20"/>
  <c r="P183" i="20"/>
  <c r="P184" i="20"/>
  <c r="P185" i="20"/>
  <c r="P186" i="20"/>
  <c r="P187" i="20"/>
  <c r="P188" i="20"/>
  <c r="P189" i="20"/>
  <c r="P190" i="20"/>
  <c r="P191" i="20"/>
  <c r="P192" i="20"/>
  <c r="P193" i="20"/>
  <c r="P194" i="20"/>
  <c r="P195" i="20"/>
  <c r="P196" i="20"/>
  <c r="P197" i="20"/>
  <c r="P198" i="20"/>
  <c r="P199" i="20"/>
  <c r="P200" i="20"/>
  <c r="P201" i="20"/>
  <c r="P202" i="20"/>
  <c r="P203" i="20"/>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431" i="20"/>
  <c r="P432" i="20"/>
  <c r="P433" i="20"/>
  <c r="P434" i="20"/>
  <c r="P435" i="20"/>
  <c r="P436" i="20"/>
  <c r="P437" i="20"/>
  <c r="P438" i="20"/>
  <c r="P439" i="20"/>
  <c r="P440" i="20"/>
  <c r="P441" i="20"/>
  <c r="P442" i="20"/>
  <c r="P443" i="20"/>
  <c r="P444" i="20"/>
  <c r="P445" i="20"/>
  <c r="P446" i="20"/>
  <c r="P447" i="20"/>
  <c r="P448" i="20"/>
  <c r="P449" i="20"/>
  <c r="P450" i="20"/>
  <c r="P451" i="20"/>
  <c r="P452" i="20"/>
  <c r="P453" i="20"/>
  <c r="P454" i="20"/>
  <c r="P455" i="20"/>
  <c r="P456" i="20"/>
  <c r="P457" i="20"/>
  <c r="P458" i="20"/>
  <c r="P459" i="20"/>
  <c r="P460" i="20"/>
  <c r="P461" i="20"/>
  <c r="P462" i="20"/>
  <c r="P463" i="20"/>
  <c r="P464" i="20"/>
  <c r="P465" i="20"/>
  <c r="P466" i="20"/>
  <c r="P467" i="20"/>
  <c r="P468" i="20"/>
  <c r="P469" i="20"/>
  <c r="P470" i="20"/>
  <c r="P471" i="20"/>
  <c r="P472" i="20"/>
  <c r="P473" i="20"/>
  <c r="P474" i="20"/>
  <c r="P475" i="20"/>
  <c r="P476" i="20"/>
  <c r="P477" i="20"/>
  <c r="P478" i="20"/>
  <c r="P479" i="20"/>
  <c r="P480" i="20"/>
  <c r="P481" i="20"/>
  <c r="P482" i="20"/>
  <c r="P483" i="20"/>
  <c r="P484" i="20"/>
  <c r="P485" i="20"/>
  <c r="P486" i="20"/>
  <c r="P487" i="20"/>
  <c r="P488" i="20"/>
  <c r="P489" i="20"/>
  <c r="P490" i="20"/>
  <c r="P491" i="20"/>
  <c r="P492" i="20"/>
  <c r="P493" i="20"/>
  <c r="P494" i="20"/>
  <c r="P495" i="20"/>
  <c r="P496" i="20"/>
  <c r="P497" i="20"/>
  <c r="P498" i="20"/>
  <c r="P499" i="20"/>
  <c r="P500" i="20"/>
  <c r="P501" i="20"/>
  <c r="P502" i="20"/>
  <c r="P503" i="20"/>
  <c r="P504" i="20"/>
  <c r="P505" i="20"/>
  <c r="P506" i="20"/>
  <c r="P507" i="20"/>
  <c r="P508" i="20"/>
  <c r="P509" i="20"/>
  <c r="P510" i="20"/>
  <c r="P511" i="20"/>
  <c r="P512" i="20"/>
  <c r="P513" i="20"/>
  <c r="P514" i="20"/>
  <c r="P515" i="20"/>
  <c r="P516" i="20"/>
  <c r="P517" i="20"/>
  <c r="P518" i="20"/>
  <c r="P519" i="20"/>
  <c r="P520" i="20"/>
  <c r="P521" i="20"/>
  <c r="P522" i="20"/>
  <c r="P523" i="20"/>
  <c r="P524" i="20"/>
  <c r="P525" i="20"/>
  <c r="P526" i="20"/>
  <c r="P527" i="20"/>
  <c r="P528" i="20"/>
  <c r="P529" i="20"/>
  <c r="P530" i="20"/>
  <c r="P531" i="20"/>
  <c r="P532" i="20"/>
  <c r="P533" i="20"/>
  <c r="P534" i="20"/>
  <c r="P535" i="20"/>
  <c r="P536" i="20"/>
  <c r="P537" i="20"/>
  <c r="P538" i="20"/>
  <c r="P539" i="20"/>
  <c r="P540" i="20"/>
  <c r="P541" i="20"/>
  <c r="P542" i="20"/>
  <c r="P543" i="20"/>
  <c r="P544" i="20"/>
  <c r="P545" i="20"/>
  <c r="P546" i="20"/>
  <c r="P547" i="20"/>
  <c r="P548" i="20"/>
  <c r="P549" i="20"/>
  <c r="P550" i="20"/>
  <c r="P551" i="20"/>
  <c r="P552" i="20"/>
  <c r="P553" i="20"/>
  <c r="P554" i="20"/>
  <c r="P555" i="20"/>
  <c r="P556" i="20"/>
  <c r="P557" i="20"/>
  <c r="P558" i="20"/>
  <c r="P559" i="20"/>
  <c r="P560" i="20"/>
  <c r="P561" i="20"/>
  <c r="P562" i="20"/>
  <c r="P563" i="20"/>
  <c r="P564" i="20"/>
  <c r="P565" i="20"/>
  <c r="P566" i="20"/>
  <c r="P567" i="20"/>
  <c r="P568" i="20"/>
  <c r="P569" i="20"/>
  <c r="P570" i="20"/>
  <c r="P571" i="20"/>
  <c r="P572" i="20"/>
  <c r="P573" i="20"/>
  <c r="P574" i="20"/>
  <c r="P575" i="20"/>
  <c r="P576" i="20"/>
  <c r="P577" i="20"/>
  <c r="P578" i="20"/>
  <c r="P579" i="20"/>
  <c r="P580" i="20"/>
  <c r="P581" i="20"/>
  <c r="P582" i="20"/>
  <c r="P583" i="20"/>
  <c r="P584" i="20"/>
  <c r="P585" i="20"/>
  <c r="P586" i="20"/>
  <c r="P587" i="20"/>
  <c r="P588" i="20"/>
  <c r="P589" i="20"/>
  <c r="P590" i="20"/>
  <c r="P591" i="20"/>
  <c r="P592" i="20"/>
  <c r="P593" i="20"/>
  <c r="P594" i="20"/>
  <c r="P595" i="20"/>
  <c r="P596" i="20"/>
  <c r="P597" i="20"/>
  <c r="P598" i="20"/>
  <c r="P599" i="20"/>
  <c r="P600" i="20"/>
  <c r="P601" i="20"/>
  <c r="P602" i="20"/>
  <c r="P603" i="20"/>
  <c r="P604" i="20"/>
  <c r="P605" i="20"/>
  <c r="P606" i="20"/>
  <c r="P607" i="20"/>
  <c r="P608" i="20"/>
  <c r="P609" i="20"/>
  <c r="P610" i="20"/>
  <c r="P611" i="20"/>
  <c r="P612" i="20"/>
  <c r="P613" i="20"/>
  <c r="P614" i="20"/>
  <c r="P615" i="20"/>
  <c r="P616" i="20"/>
  <c r="P617" i="20"/>
  <c r="P618" i="20"/>
  <c r="P619" i="20"/>
  <c r="P620" i="20"/>
  <c r="P621" i="20"/>
  <c r="P622" i="20"/>
  <c r="P623" i="20"/>
  <c r="P624" i="20"/>
  <c r="P625" i="20"/>
  <c r="P626" i="20"/>
  <c r="P627" i="20"/>
  <c r="P628" i="20"/>
  <c r="P629" i="20"/>
  <c r="P630" i="20"/>
  <c r="P631" i="20"/>
  <c r="P632" i="20"/>
  <c r="P633" i="20"/>
  <c r="P634" i="20"/>
  <c r="P635" i="20"/>
  <c r="P636" i="20"/>
  <c r="P637" i="20"/>
  <c r="P638" i="20"/>
  <c r="P639" i="20"/>
  <c r="P640" i="20"/>
  <c r="P641" i="20"/>
  <c r="P642" i="20"/>
  <c r="P643" i="20"/>
  <c r="P644" i="20"/>
  <c r="P645" i="20"/>
  <c r="P646" i="20"/>
  <c r="P647" i="20"/>
  <c r="P648" i="20"/>
  <c r="P649" i="20"/>
  <c r="P650" i="20"/>
  <c r="P651" i="20"/>
  <c r="P652" i="20"/>
  <c r="P653" i="20"/>
  <c r="P654" i="20"/>
  <c r="P655" i="20"/>
  <c r="P656" i="20"/>
  <c r="P657" i="20"/>
  <c r="P658" i="20"/>
  <c r="P659" i="20"/>
  <c r="P660"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P717" i="20"/>
  <c r="P718" i="20"/>
  <c r="P719" i="20"/>
  <c r="P720" i="20"/>
  <c r="P721" i="20"/>
  <c r="P722" i="20"/>
  <c r="P723" i="20"/>
  <c r="P724" i="20"/>
  <c r="P725" i="20"/>
  <c r="P726" i="20"/>
  <c r="P727" i="20"/>
  <c r="P728" i="20"/>
  <c r="P729" i="20"/>
  <c r="P730" i="20"/>
  <c r="P731" i="20"/>
  <c r="P732" i="20"/>
  <c r="P733" i="20"/>
  <c r="P734" i="20"/>
  <c r="P735" i="20"/>
  <c r="P736" i="20"/>
  <c r="P737" i="20"/>
  <c r="P738" i="20"/>
  <c r="P739" i="20"/>
  <c r="P740" i="20"/>
  <c r="P741" i="20"/>
  <c r="P742" i="20"/>
  <c r="P743" i="20"/>
  <c r="P744" i="20"/>
  <c r="P745" i="20"/>
  <c r="P746" i="20"/>
  <c r="P747" i="20"/>
  <c r="P748" i="20"/>
  <c r="P749" i="20"/>
  <c r="P750" i="20"/>
  <c r="P751" i="20"/>
  <c r="P752" i="20"/>
  <c r="P753" i="20"/>
  <c r="P754" i="20"/>
  <c r="P755" i="20"/>
  <c r="P756" i="20"/>
  <c r="P757" i="20"/>
  <c r="P758" i="20"/>
  <c r="P759" i="20"/>
  <c r="P760" i="20"/>
  <c r="P761" i="20"/>
  <c r="P762" i="20"/>
  <c r="P763" i="20"/>
  <c r="P764" i="20"/>
  <c r="P765" i="20"/>
  <c r="P766" i="20"/>
  <c r="P767" i="20"/>
  <c r="P768" i="20"/>
  <c r="P769" i="20"/>
  <c r="P770" i="20"/>
  <c r="P771" i="20"/>
  <c r="P772" i="20"/>
  <c r="P773" i="20"/>
  <c r="P774" i="20"/>
  <c r="P775" i="20"/>
  <c r="P776" i="20"/>
  <c r="P777" i="20"/>
  <c r="P778" i="20"/>
  <c r="P779" i="20"/>
  <c r="P780" i="20"/>
  <c r="P781" i="20"/>
  <c r="P782" i="20"/>
  <c r="P783" i="20"/>
  <c r="P784" i="20"/>
  <c r="P785" i="20"/>
  <c r="P786" i="20"/>
  <c r="P787" i="20"/>
  <c r="P788" i="20"/>
  <c r="P789" i="20"/>
  <c r="P790" i="20"/>
  <c r="P791" i="20"/>
  <c r="P792" i="20"/>
  <c r="P793" i="20"/>
  <c r="P794" i="20"/>
  <c r="P795" i="20"/>
  <c r="P796" i="20"/>
  <c r="P797" i="20"/>
  <c r="P798" i="20"/>
  <c r="P799" i="20"/>
  <c r="P800" i="20"/>
  <c r="P801" i="20"/>
  <c r="P802" i="20"/>
  <c r="P803" i="20"/>
  <c r="P804" i="20"/>
  <c r="P805" i="20"/>
  <c r="P806" i="20"/>
  <c r="P807" i="20"/>
  <c r="P808" i="20"/>
  <c r="P809" i="20"/>
  <c r="P810" i="20"/>
  <c r="P811" i="20"/>
  <c r="P812" i="20"/>
  <c r="P813" i="20"/>
  <c r="P814" i="20"/>
  <c r="P815" i="20"/>
  <c r="P816" i="20"/>
  <c r="P817" i="20"/>
  <c r="P818" i="20"/>
  <c r="P819" i="20"/>
  <c r="P820" i="20"/>
  <c r="P821" i="20"/>
  <c r="P822" i="20"/>
  <c r="P823" i="20"/>
  <c r="P824" i="20"/>
  <c r="P825" i="20"/>
  <c r="P826" i="20"/>
  <c r="P827" i="20"/>
  <c r="P828" i="20"/>
  <c r="P829" i="20"/>
  <c r="P830" i="20"/>
  <c r="P831" i="20"/>
  <c r="P832" i="20"/>
  <c r="P833" i="20"/>
  <c r="P834" i="20"/>
  <c r="P835" i="20"/>
  <c r="P836" i="20"/>
  <c r="P837" i="20"/>
  <c r="P838" i="20"/>
  <c r="P839" i="20"/>
  <c r="P840" i="20"/>
  <c r="P841" i="20"/>
  <c r="P842" i="20"/>
  <c r="P843" i="20"/>
  <c r="P844" i="20"/>
  <c r="P845" i="20"/>
  <c r="P846" i="20"/>
  <c r="P847" i="20"/>
  <c r="P848" i="20"/>
  <c r="P849" i="20"/>
  <c r="P850" i="20"/>
  <c r="P851" i="20"/>
  <c r="P852" i="20"/>
  <c r="P853" i="20"/>
  <c r="P854" i="20"/>
  <c r="P855" i="20"/>
  <c r="P856" i="20"/>
  <c r="P857" i="20"/>
  <c r="P858" i="20"/>
  <c r="P859" i="20"/>
  <c r="P860" i="20"/>
  <c r="P861" i="20"/>
  <c r="P862" i="20"/>
  <c r="P863" i="20"/>
  <c r="P864" i="20"/>
  <c r="P865" i="20"/>
  <c r="P866" i="20"/>
  <c r="P867" i="20"/>
  <c r="P868" i="20"/>
  <c r="P869" i="20"/>
  <c r="P870" i="20"/>
  <c r="P871" i="20"/>
  <c r="P872" i="20"/>
  <c r="P873" i="20"/>
  <c r="P874" i="20"/>
  <c r="P875" i="20"/>
  <c r="P876" i="20"/>
  <c r="P877" i="20"/>
  <c r="P878" i="20"/>
  <c r="P879" i="20"/>
  <c r="P880" i="20"/>
  <c r="P881" i="20"/>
  <c r="P882" i="20"/>
  <c r="P883" i="20"/>
  <c r="P884" i="20"/>
  <c r="P885" i="20"/>
  <c r="P886" i="20"/>
  <c r="P887" i="20"/>
  <c r="P888" i="20"/>
  <c r="P889" i="20"/>
  <c r="P890" i="20"/>
  <c r="P891" i="20"/>
  <c r="P892" i="20"/>
  <c r="P893" i="20"/>
  <c r="P894" i="20"/>
  <c r="P895" i="20"/>
  <c r="P896" i="20"/>
  <c r="P897" i="20"/>
  <c r="P898" i="20"/>
  <c r="P3" i="20"/>
  <c r="N3" i="20" l="1"/>
  <c r="N898" i="20"/>
  <c r="O898" i="20"/>
  <c r="N897" i="20"/>
  <c r="R898" i="20" l="1"/>
  <c r="AZ898" i="20" s="1"/>
  <c r="E4" i="24" l="1"/>
  <c r="D90" i="24" l="1"/>
  <c r="D89" i="24"/>
  <c r="D88" i="24"/>
  <c r="D87" i="24"/>
  <c r="D86" i="24"/>
  <c r="D85" i="24"/>
  <c r="D84" i="24"/>
  <c r="D82" i="24"/>
  <c r="D81" i="24"/>
  <c r="D80" i="24"/>
  <c r="D79" i="24"/>
  <c r="D78" i="24"/>
  <c r="D77" i="24"/>
  <c r="D76" i="24"/>
  <c r="D74" i="24"/>
  <c r="D73" i="24"/>
  <c r="D72" i="24"/>
  <c r="D71" i="24"/>
  <c r="D70" i="24"/>
  <c r="F85" i="24" l="1"/>
  <c r="F86" i="24"/>
  <c r="F87" i="24"/>
  <c r="F88" i="24"/>
  <c r="F89" i="24"/>
  <c r="F90" i="24"/>
  <c r="F84" i="24"/>
  <c r="F77" i="24"/>
  <c r="F78" i="24"/>
  <c r="F79" i="24"/>
  <c r="F80" i="24"/>
  <c r="F81" i="24"/>
  <c r="F82" i="24"/>
  <c r="F76" i="24"/>
  <c r="F71" i="24"/>
  <c r="F72" i="24"/>
  <c r="F73" i="24"/>
  <c r="F74" i="24"/>
  <c r="F70" i="24"/>
  <c r="F66" i="24"/>
  <c r="F67" i="24"/>
  <c r="F68" i="24"/>
  <c r="F65" i="24"/>
  <c r="F58" i="24"/>
  <c r="F59" i="24"/>
  <c r="F60" i="24"/>
  <c r="F61" i="24"/>
  <c r="F62" i="24"/>
  <c r="F63" i="24"/>
  <c r="F57" i="24"/>
  <c r="F53" i="24"/>
  <c r="F54" i="24"/>
  <c r="F55" i="24"/>
  <c r="F52" i="24"/>
  <c r="F44" i="24"/>
  <c r="F45" i="24"/>
  <c r="F46" i="24"/>
  <c r="F47" i="24"/>
  <c r="F48" i="24"/>
  <c r="F49" i="24"/>
  <c r="F50" i="24"/>
  <c r="F43" i="24"/>
  <c r="F35" i="24"/>
  <c r="F36" i="24"/>
  <c r="F37" i="24"/>
  <c r="F38" i="24"/>
  <c r="F39" i="24"/>
  <c r="F40" i="24"/>
  <c r="F41" i="24"/>
  <c r="F34" i="24"/>
  <c r="F26" i="24"/>
  <c r="F27" i="24"/>
  <c r="F28" i="24"/>
  <c r="F29" i="24"/>
  <c r="F30" i="24"/>
  <c r="F31" i="24"/>
  <c r="F32" i="24"/>
  <c r="F25" i="24"/>
  <c r="F20" i="24"/>
  <c r="F21" i="24"/>
  <c r="F22" i="24"/>
  <c r="F23" i="24"/>
  <c r="F19" i="24"/>
  <c r="F14" i="24"/>
  <c r="F15" i="24"/>
  <c r="F16" i="24"/>
  <c r="F17" i="24"/>
  <c r="F13" i="24"/>
  <c r="F5" i="24"/>
  <c r="F6" i="24"/>
  <c r="F7" i="24"/>
  <c r="F8" i="24"/>
  <c r="F9" i="24"/>
  <c r="F10" i="24"/>
  <c r="F11" i="24"/>
  <c r="F4" i="24"/>
  <c r="G4" i="24" s="1"/>
  <c r="V907" i="20" l="1"/>
  <c r="N896" i="20"/>
  <c r="O896" i="20"/>
  <c r="O897" i="20"/>
  <c r="AB413" i="20" l="1"/>
  <c r="AP413" i="20" s="1"/>
  <c r="AB541" i="20"/>
  <c r="AP541" i="20" s="1"/>
  <c r="AB358" i="20"/>
  <c r="AP358" i="20" s="1"/>
  <c r="AB550" i="20"/>
  <c r="AP550" i="20" s="1"/>
  <c r="AB887" i="20"/>
  <c r="AP887" i="20" s="1"/>
  <c r="AB255" i="20"/>
  <c r="AP255" i="20" s="1"/>
  <c r="AB802" i="20"/>
  <c r="AP802" i="20" s="1"/>
  <c r="AB72" i="20"/>
  <c r="AP72" i="20" s="1"/>
  <c r="AB200" i="20"/>
  <c r="AP200" i="20" s="1"/>
  <c r="AB810" i="20"/>
  <c r="AP810" i="20" s="1"/>
  <c r="AB105" i="20"/>
  <c r="AP105" i="20" s="1"/>
  <c r="AB233" i="20"/>
  <c r="AP233" i="20" s="1"/>
  <c r="AB649" i="20"/>
  <c r="AP649" i="20" s="1"/>
  <c r="AB745" i="20"/>
  <c r="AP745" i="20" s="1"/>
  <c r="AB594" i="20"/>
  <c r="AP594" i="20" s="1"/>
  <c r="AB626" i="20"/>
  <c r="AP626" i="20" s="1"/>
  <c r="AB658" i="20"/>
  <c r="AP658" i="20" s="1"/>
  <c r="AB690" i="20"/>
  <c r="AP690" i="20" s="1"/>
  <c r="AB722" i="20"/>
  <c r="AP722" i="20" s="1"/>
  <c r="AB340" i="20"/>
  <c r="AP340" i="20" s="1"/>
  <c r="AB349" i="20"/>
  <c r="AP349" i="20" s="1"/>
  <c r="AB477" i="20"/>
  <c r="AP477" i="20" s="1"/>
  <c r="AB605" i="20"/>
  <c r="AP605" i="20" s="1"/>
  <c r="AB867" i="20"/>
  <c r="AP867" i="20" s="1"/>
  <c r="AB381" i="20"/>
  <c r="AP381" i="20" s="1"/>
  <c r="AB262" i="20"/>
  <c r="AP262" i="20" s="1"/>
  <c r="AB390" i="20"/>
  <c r="AP390" i="20" s="1"/>
  <c r="AB486" i="20"/>
  <c r="AP486" i="20" s="1"/>
  <c r="AB614" i="20"/>
  <c r="AP614" i="20" s="1"/>
  <c r="AB287" i="20"/>
  <c r="AP287" i="20" s="1"/>
  <c r="AB319" i="20"/>
  <c r="AP319" i="20" s="1"/>
  <c r="AB8" i="20"/>
  <c r="AP8" i="20" s="1"/>
  <c r="AB136" i="20"/>
  <c r="AP136" i="20" s="1"/>
  <c r="AB296" i="20"/>
  <c r="AP296" i="20" s="1"/>
  <c r="AB73" i="20"/>
  <c r="AP73" i="20" s="1"/>
  <c r="AB169" i="20"/>
  <c r="AP169" i="20" s="1"/>
  <c r="AB297" i="20"/>
  <c r="AP297" i="20" s="1"/>
  <c r="AB617" i="20"/>
  <c r="AP617" i="20" s="1"/>
  <c r="AB809" i="20"/>
  <c r="AP809" i="20" s="1"/>
  <c r="AB445" i="20"/>
  <c r="AP445" i="20" s="1"/>
  <c r="AB573" i="20"/>
  <c r="AP573" i="20" s="1"/>
  <c r="AB294" i="20"/>
  <c r="AP294" i="20" s="1"/>
  <c r="AB422" i="20"/>
  <c r="AP422" i="20" s="1"/>
  <c r="AB454" i="20"/>
  <c r="AP454" i="20" s="1"/>
  <c r="AB104" i="20"/>
  <c r="AP104" i="20" s="1"/>
  <c r="AB232" i="20"/>
  <c r="AP232" i="20" s="1"/>
  <c r="AB9" i="20"/>
  <c r="AP9" i="20" s="1"/>
  <c r="AB137" i="20"/>
  <c r="AP137" i="20" s="1"/>
  <c r="AB681" i="20"/>
  <c r="AP681" i="20" s="1"/>
  <c r="AB777" i="20"/>
  <c r="AP777" i="20" s="1"/>
  <c r="AB818" i="20"/>
  <c r="AP818" i="20" s="1"/>
  <c r="AB509" i="20"/>
  <c r="AP509" i="20" s="1"/>
  <c r="AB326" i="20"/>
  <c r="AP326" i="20" s="1"/>
  <c r="AB518" i="20"/>
  <c r="AP518" i="20" s="1"/>
  <c r="AB582" i="20"/>
  <c r="AP582" i="20" s="1"/>
  <c r="AB40" i="20"/>
  <c r="AP40" i="20" s="1"/>
  <c r="AB168" i="20"/>
  <c r="AP168" i="20" s="1"/>
  <c r="AB264" i="20"/>
  <c r="AP264" i="20" s="1"/>
  <c r="AB41" i="20"/>
  <c r="AP41" i="20" s="1"/>
  <c r="AB201" i="20"/>
  <c r="AP201" i="20" s="1"/>
  <c r="AB265" i="20"/>
  <c r="AP265" i="20" s="1"/>
  <c r="AB713" i="20"/>
  <c r="AP713" i="20" s="1"/>
  <c r="AB535" i="20"/>
  <c r="AP535" i="20" s="1"/>
  <c r="AB567" i="20"/>
  <c r="AP567" i="20" s="1"/>
  <c r="AB599" i="20"/>
  <c r="AP599" i="20" s="1"/>
  <c r="AB631" i="20"/>
  <c r="AP631" i="20" s="1"/>
  <c r="AB663" i="20"/>
  <c r="AP663" i="20" s="1"/>
  <c r="AB695" i="20"/>
  <c r="AP695" i="20" s="1"/>
  <c r="AB727" i="20"/>
  <c r="AP727" i="20" s="1"/>
  <c r="AB759" i="20"/>
  <c r="AP759" i="20" s="1"/>
  <c r="AB791" i="20"/>
  <c r="AP791" i="20" s="1"/>
  <c r="AB823" i="20"/>
  <c r="AP823" i="20" s="1"/>
  <c r="AB855" i="20"/>
  <c r="AP855" i="20" s="1"/>
  <c r="AB895" i="20"/>
  <c r="AP895" i="20" s="1"/>
  <c r="AB861" i="20"/>
  <c r="AP861" i="20" s="1"/>
  <c r="AB320" i="20"/>
  <c r="AP320" i="20" s="1"/>
  <c r="AB352" i="20"/>
  <c r="AP352" i="20" s="1"/>
  <c r="AB384" i="20"/>
  <c r="AP384" i="20" s="1"/>
  <c r="AB416" i="20"/>
  <c r="AP416" i="20" s="1"/>
  <c r="AB448" i="20"/>
  <c r="AP448" i="20" s="1"/>
  <c r="AB480" i="20"/>
  <c r="AP480" i="20" s="1"/>
  <c r="AB512" i="20"/>
  <c r="AP512" i="20" s="1"/>
  <c r="AB544" i="20"/>
  <c r="AP544" i="20" s="1"/>
  <c r="AB576" i="20"/>
  <c r="AP576" i="20" s="1"/>
  <c r="AB608" i="20"/>
  <c r="AP608" i="20" s="1"/>
  <c r="AB640" i="20"/>
  <c r="AP640" i="20" s="1"/>
  <c r="AB672" i="20"/>
  <c r="AP672" i="20" s="1"/>
  <c r="AB704" i="20"/>
  <c r="AP704" i="20" s="1"/>
  <c r="AB736" i="20"/>
  <c r="AP736" i="20" s="1"/>
  <c r="AB768" i="20"/>
  <c r="AP768" i="20" s="1"/>
  <c r="AB800" i="20"/>
  <c r="AP800" i="20" s="1"/>
  <c r="AB832" i="20"/>
  <c r="AP832" i="20" s="1"/>
  <c r="AB864" i="20"/>
  <c r="AP864" i="20" s="1"/>
  <c r="AB896" i="20"/>
  <c r="AP896" i="20" s="1"/>
  <c r="AB893" i="20"/>
  <c r="AP893" i="20" s="1"/>
  <c r="AB353" i="20"/>
  <c r="AP353" i="20" s="1"/>
  <c r="AB385" i="20"/>
  <c r="AP385" i="20" s="1"/>
  <c r="AB417" i="20"/>
  <c r="AP417" i="20" s="1"/>
  <c r="AB449" i="20"/>
  <c r="AP449" i="20" s="1"/>
  <c r="AB481" i="20"/>
  <c r="AP481" i="20" s="1"/>
  <c r="AB513" i="20"/>
  <c r="AP513" i="20" s="1"/>
  <c r="AB545" i="20"/>
  <c r="AP545" i="20" s="1"/>
  <c r="AB577" i="20"/>
  <c r="AP577" i="20" s="1"/>
  <c r="AB865" i="20"/>
  <c r="AP865" i="20" s="1"/>
  <c r="AB10" i="20"/>
  <c r="AP10" i="20" s="1"/>
  <c r="AB42" i="20"/>
  <c r="AP42" i="20" s="1"/>
  <c r="AB74" i="20"/>
  <c r="AP74" i="20" s="1"/>
  <c r="AB106" i="20"/>
  <c r="AP106" i="20" s="1"/>
  <c r="AB138" i="20"/>
  <c r="AP138" i="20" s="1"/>
  <c r="AB170" i="20"/>
  <c r="AP170" i="20" s="1"/>
  <c r="AB202" i="20"/>
  <c r="AP202" i="20" s="1"/>
  <c r="AB234" i="20"/>
  <c r="AP234" i="20" s="1"/>
  <c r="AB266" i="20"/>
  <c r="AP266" i="20" s="1"/>
  <c r="AB298" i="20"/>
  <c r="AP298" i="20" s="1"/>
  <c r="AB362" i="20"/>
  <c r="AP362" i="20" s="1"/>
  <c r="AB394" i="20"/>
  <c r="AP394" i="20" s="1"/>
  <c r="AB426" i="20"/>
  <c r="AP426" i="20" s="1"/>
  <c r="AB458" i="20"/>
  <c r="AP458" i="20" s="1"/>
  <c r="AB490" i="20"/>
  <c r="AP490" i="20" s="1"/>
  <c r="AB522" i="20"/>
  <c r="AP522" i="20" s="1"/>
  <c r="AB554" i="20"/>
  <c r="AP554" i="20" s="1"/>
  <c r="AB586" i="20"/>
  <c r="AP586" i="20" s="1"/>
  <c r="AB807" i="20"/>
  <c r="AP807" i="20" s="1"/>
  <c r="AB336" i="20"/>
  <c r="AP336" i="20" s="1"/>
  <c r="AB368" i="20"/>
  <c r="AP368" i="20" s="1"/>
  <c r="AB432" i="20"/>
  <c r="AP432" i="20" s="1"/>
  <c r="AB528" i="20"/>
  <c r="AP528" i="20" s="1"/>
  <c r="AB560" i="20"/>
  <c r="AP560" i="20" s="1"/>
  <c r="AB592" i="20"/>
  <c r="AP592" i="20" s="1"/>
  <c r="AB624" i="20"/>
  <c r="AP624" i="20" s="1"/>
  <c r="AB656" i="20"/>
  <c r="AP656" i="20" s="1"/>
  <c r="AB688" i="20"/>
  <c r="AP688" i="20" s="1"/>
  <c r="AB720" i="20"/>
  <c r="AP720" i="20" s="1"/>
  <c r="AB752" i="20"/>
  <c r="AP752" i="20" s="1"/>
  <c r="AB784" i="20"/>
  <c r="AP784" i="20" s="1"/>
  <c r="AB816" i="20"/>
  <c r="AP816" i="20" s="1"/>
  <c r="AB848" i="20"/>
  <c r="AP848" i="20" s="1"/>
  <c r="AB880" i="20"/>
  <c r="AP880" i="20" s="1"/>
  <c r="AB337" i="20"/>
  <c r="AP337" i="20" s="1"/>
  <c r="AB369" i="20"/>
  <c r="AP369" i="20" s="1"/>
  <c r="AB401" i="20"/>
  <c r="AP401" i="20" s="1"/>
  <c r="AB433" i="20"/>
  <c r="AP433" i="20" s="1"/>
  <c r="AB465" i="20"/>
  <c r="AP465" i="20" s="1"/>
  <c r="AB497" i="20"/>
  <c r="AP497" i="20" s="1"/>
  <c r="AB529" i="20"/>
  <c r="AP529" i="20" s="1"/>
  <c r="AB561" i="20"/>
  <c r="AP561" i="20" s="1"/>
  <c r="AB593" i="20"/>
  <c r="AP593" i="20" s="1"/>
  <c r="AB849" i="20"/>
  <c r="AP849" i="20" s="1"/>
  <c r="AB881" i="20"/>
  <c r="AP881" i="20" s="1"/>
  <c r="AB26" i="20"/>
  <c r="AP26" i="20" s="1"/>
  <c r="AB58" i="20"/>
  <c r="AP58" i="20" s="1"/>
  <c r="AB90" i="20"/>
  <c r="AP90" i="20" s="1"/>
  <c r="AB122" i="20"/>
  <c r="AP122" i="20" s="1"/>
  <c r="AB154" i="20"/>
  <c r="AP154" i="20" s="1"/>
  <c r="AB186" i="20"/>
  <c r="AP186" i="20" s="1"/>
  <c r="AB218" i="20"/>
  <c r="AP218" i="20" s="1"/>
  <c r="AB250" i="20"/>
  <c r="AP250" i="20" s="1"/>
  <c r="AB282" i="20"/>
  <c r="AP282" i="20" s="1"/>
  <c r="AB346" i="20"/>
  <c r="AP346" i="20" s="1"/>
  <c r="AB400" i="20"/>
  <c r="AP400" i="20" s="1"/>
  <c r="AB775" i="20"/>
  <c r="AP775" i="20" s="1"/>
  <c r="AB871" i="20"/>
  <c r="AP871" i="20" s="1"/>
  <c r="AB464" i="20"/>
  <c r="AP464" i="20" s="1"/>
  <c r="AB839" i="20"/>
  <c r="AP839" i="20" s="1"/>
  <c r="AB496" i="20"/>
  <c r="AP496" i="20" s="1"/>
  <c r="AB378" i="20"/>
  <c r="AP378" i="20" s="1"/>
  <c r="AB853" i="20"/>
  <c r="AP853" i="20" s="1"/>
  <c r="AB410" i="20"/>
  <c r="AP410" i="20" s="1"/>
  <c r="AB59" i="20"/>
  <c r="AP59" i="20" s="1"/>
  <c r="AB123" i="20"/>
  <c r="AP123" i="20" s="1"/>
  <c r="AB251" i="20"/>
  <c r="AP251" i="20" s="1"/>
  <c r="AB347" i="20"/>
  <c r="AP347" i="20" s="1"/>
  <c r="AB539" i="20"/>
  <c r="AP539" i="20" s="1"/>
  <c r="AB635" i="20"/>
  <c r="AP635" i="20" s="1"/>
  <c r="AB763" i="20"/>
  <c r="AP763" i="20" s="1"/>
  <c r="AB754" i="20"/>
  <c r="AP754" i="20" s="1"/>
  <c r="AB786" i="20"/>
  <c r="AP786" i="20" s="1"/>
  <c r="AB27" i="20"/>
  <c r="AP27" i="20" s="1"/>
  <c r="AB155" i="20"/>
  <c r="AP155" i="20" s="1"/>
  <c r="AB315" i="20"/>
  <c r="AP315" i="20" s="1"/>
  <c r="AB411" i="20"/>
  <c r="AP411" i="20" s="1"/>
  <c r="AB507" i="20"/>
  <c r="AP507" i="20" s="1"/>
  <c r="AB603" i="20"/>
  <c r="AP603" i="20" s="1"/>
  <c r="AB699" i="20"/>
  <c r="AP699" i="20" s="1"/>
  <c r="AB795" i="20"/>
  <c r="AP795" i="20" s="1"/>
  <c r="AB187" i="20"/>
  <c r="AP187" i="20" s="1"/>
  <c r="AB379" i="20"/>
  <c r="AP379" i="20" s="1"/>
  <c r="AB475" i="20"/>
  <c r="AP475" i="20" s="1"/>
  <c r="AB667" i="20"/>
  <c r="AP667" i="20" s="1"/>
  <c r="AB827" i="20"/>
  <c r="AP827" i="20" s="1"/>
  <c r="AB601" i="20"/>
  <c r="AP601" i="20" s="1"/>
  <c r="AB633" i="20"/>
  <c r="AP633" i="20" s="1"/>
  <c r="AB665" i="20"/>
  <c r="AP665" i="20" s="1"/>
  <c r="AB697" i="20"/>
  <c r="AP697" i="20" s="1"/>
  <c r="AB729" i="20"/>
  <c r="AP729" i="20" s="1"/>
  <c r="AB761" i="20"/>
  <c r="AP761" i="20" s="1"/>
  <c r="AB793" i="20"/>
  <c r="AP793" i="20" s="1"/>
  <c r="AB825" i="20"/>
  <c r="AP825" i="20" s="1"/>
  <c r="AB898" i="20"/>
  <c r="AB322" i="20"/>
  <c r="AP322" i="20" s="1"/>
  <c r="AB610" i="20"/>
  <c r="AP610" i="20" s="1"/>
  <c r="AB642" i="20"/>
  <c r="AP642" i="20" s="1"/>
  <c r="AB674" i="20"/>
  <c r="AP674" i="20" s="1"/>
  <c r="AB91" i="20"/>
  <c r="AP91" i="20" s="1"/>
  <c r="AB219" i="20"/>
  <c r="AP219" i="20" s="1"/>
  <c r="AB283" i="20"/>
  <c r="AP283" i="20" s="1"/>
  <c r="AB443" i="20"/>
  <c r="AP443" i="20" s="1"/>
  <c r="AB571" i="20"/>
  <c r="AP571" i="20" s="1"/>
  <c r="AB731" i="20"/>
  <c r="AP731" i="20" s="1"/>
  <c r="AB891" i="20"/>
  <c r="AP891" i="20" s="1"/>
  <c r="AB12" i="20"/>
  <c r="AP12" i="20" s="1"/>
  <c r="AB44" i="20"/>
  <c r="AP44" i="20" s="1"/>
  <c r="AB76" i="20"/>
  <c r="AP76" i="20" s="1"/>
  <c r="AB108" i="20"/>
  <c r="AP108" i="20" s="1"/>
  <c r="AB140" i="20"/>
  <c r="AP140" i="20" s="1"/>
  <c r="AB172" i="20"/>
  <c r="AP172" i="20" s="1"/>
  <c r="AB204" i="20"/>
  <c r="AP204" i="20" s="1"/>
  <c r="AB236" i="20"/>
  <c r="AP236" i="20" s="1"/>
  <c r="AB268" i="20"/>
  <c r="AP268" i="20" s="1"/>
  <c r="AB300" i="20"/>
  <c r="AP300" i="20" s="1"/>
  <c r="AB332" i="20"/>
  <c r="AP332" i="20" s="1"/>
  <c r="AB364" i="20"/>
  <c r="AP364" i="20" s="1"/>
  <c r="AB396" i="20"/>
  <c r="AP396" i="20" s="1"/>
  <c r="AB428" i="20"/>
  <c r="AP428" i="20" s="1"/>
  <c r="AB460" i="20"/>
  <c r="AP460" i="20" s="1"/>
  <c r="AB492" i="20"/>
  <c r="AP492" i="20" s="1"/>
  <c r="AB524" i="20"/>
  <c r="AP524" i="20" s="1"/>
  <c r="AB556" i="20"/>
  <c r="AP556" i="20" s="1"/>
  <c r="AB588" i="20"/>
  <c r="AP588" i="20" s="1"/>
  <c r="AB620" i="20"/>
  <c r="AP620" i="20" s="1"/>
  <c r="AB652" i="20"/>
  <c r="AP652" i="20" s="1"/>
  <c r="AB684" i="20"/>
  <c r="AP684" i="20" s="1"/>
  <c r="AB716" i="20"/>
  <c r="AP716" i="20" s="1"/>
  <c r="AB748" i="20"/>
  <c r="AP748" i="20" s="1"/>
  <c r="AB780" i="20"/>
  <c r="AP780" i="20" s="1"/>
  <c r="AB812" i="20"/>
  <c r="AP812" i="20" s="1"/>
  <c r="AB844" i="20"/>
  <c r="AP844" i="20" s="1"/>
  <c r="AB876" i="20"/>
  <c r="AP876" i="20" s="1"/>
  <c r="AB821" i="20"/>
  <c r="AP821" i="20" s="1"/>
  <c r="AB21" i="20"/>
  <c r="AP21" i="20" s="1"/>
  <c r="AB53" i="20"/>
  <c r="AP53" i="20" s="1"/>
  <c r="AB85" i="20"/>
  <c r="AP85" i="20" s="1"/>
  <c r="AB117" i="20"/>
  <c r="AP117" i="20" s="1"/>
  <c r="AB149" i="20"/>
  <c r="AP149" i="20" s="1"/>
  <c r="AB181" i="20"/>
  <c r="AP181" i="20" s="1"/>
  <c r="AB213" i="20"/>
  <c r="AP213" i="20" s="1"/>
  <c r="AB245" i="20"/>
  <c r="AP245" i="20" s="1"/>
  <c r="AB277" i="20"/>
  <c r="AP277" i="20" s="1"/>
  <c r="AB309" i="20"/>
  <c r="AP309" i="20" s="1"/>
  <c r="AB341" i="20"/>
  <c r="AP341" i="20" s="1"/>
  <c r="AB629" i="20"/>
  <c r="AP629" i="20" s="1"/>
  <c r="AB661" i="20"/>
  <c r="AP661" i="20" s="1"/>
  <c r="AB693" i="20"/>
  <c r="AP693" i="20" s="1"/>
  <c r="AB725" i="20"/>
  <c r="AP725" i="20" s="1"/>
  <c r="AB757" i="20"/>
  <c r="AP757" i="20" s="1"/>
  <c r="AB789" i="20"/>
  <c r="AP789" i="20" s="1"/>
  <c r="AB30" i="20"/>
  <c r="AP30" i="20" s="1"/>
  <c r="AB62" i="20"/>
  <c r="AP62" i="20" s="1"/>
  <c r="AB94" i="20"/>
  <c r="AP94" i="20" s="1"/>
  <c r="AB126" i="20"/>
  <c r="AP126" i="20" s="1"/>
  <c r="AB158" i="20"/>
  <c r="AP158" i="20" s="1"/>
  <c r="AB190" i="20"/>
  <c r="AP190" i="20" s="1"/>
  <c r="AB222" i="20"/>
  <c r="AP222" i="20" s="1"/>
  <c r="AB638" i="20"/>
  <c r="AP638" i="20" s="1"/>
  <c r="AB670" i="20"/>
  <c r="AP670" i="20" s="1"/>
  <c r="AB702" i="20"/>
  <c r="AP702" i="20" s="1"/>
  <c r="AB734" i="20"/>
  <c r="AP734" i="20" s="1"/>
  <c r="AB766" i="20"/>
  <c r="AP766" i="20" s="1"/>
  <c r="AB798" i="20"/>
  <c r="AP798" i="20" s="1"/>
  <c r="AB830" i="20"/>
  <c r="AP830" i="20" s="1"/>
  <c r="AB862" i="20"/>
  <c r="AP862" i="20" s="1"/>
  <c r="AB23" i="20"/>
  <c r="AP23" i="20" s="1"/>
  <c r="AB55" i="20"/>
  <c r="AP55" i="20" s="1"/>
  <c r="AB87" i="20"/>
  <c r="AP87" i="20" s="1"/>
  <c r="AB119" i="20"/>
  <c r="AP119" i="20" s="1"/>
  <c r="AB151" i="20"/>
  <c r="AP151" i="20" s="1"/>
  <c r="AB183" i="20"/>
  <c r="AP183" i="20" s="1"/>
  <c r="AB215" i="20"/>
  <c r="AP215" i="20" s="1"/>
  <c r="AB247" i="20"/>
  <c r="AP247" i="20" s="1"/>
  <c r="AB343" i="20"/>
  <c r="AP343" i="20" s="1"/>
  <c r="AB375" i="20"/>
  <c r="AP375" i="20" s="1"/>
  <c r="AB407" i="20"/>
  <c r="AP407" i="20" s="1"/>
  <c r="AB439" i="20"/>
  <c r="AP439" i="20" s="1"/>
  <c r="AB471" i="20"/>
  <c r="AP471" i="20" s="1"/>
  <c r="AB503" i="20"/>
  <c r="AP503" i="20" s="1"/>
  <c r="AB11" i="20"/>
  <c r="AP11" i="20" s="1"/>
  <c r="AB139" i="20"/>
  <c r="AP139" i="20" s="1"/>
  <c r="AB267" i="20"/>
  <c r="AP267" i="20" s="1"/>
  <c r="AB459" i="20"/>
  <c r="AP459" i="20" s="1"/>
  <c r="AB587" i="20"/>
  <c r="AP587" i="20" s="1"/>
  <c r="AB747" i="20"/>
  <c r="AP747" i="20" s="1"/>
  <c r="AB124" i="20"/>
  <c r="AP124" i="20" s="1"/>
  <c r="AB220" i="20"/>
  <c r="AP220" i="20" s="1"/>
  <c r="AB348" i="20"/>
  <c r="AP348" i="20" s="1"/>
  <c r="AB444" i="20"/>
  <c r="AP444" i="20" s="1"/>
  <c r="AB508" i="20"/>
  <c r="AP508" i="20" s="1"/>
  <c r="AB540" i="20"/>
  <c r="AP540" i="20" s="1"/>
  <c r="AB572" i="20"/>
  <c r="AP572" i="20" s="1"/>
  <c r="AB604" i="20"/>
  <c r="AP604" i="20" s="1"/>
  <c r="AB636" i="20"/>
  <c r="AP636" i="20" s="1"/>
  <c r="AB668" i="20"/>
  <c r="AP668" i="20" s="1"/>
  <c r="AB700" i="20"/>
  <c r="AP700" i="20" s="1"/>
  <c r="AB732" i="20"/>
  <c r="AP732" i="20" s="1"/>
  <c r="AB764" i="20"/>
  <c r="AP764" i="20" s="1"/>
  <c r="AB796" i="20"/>
  <c r="AP796" i="20" s="1"/>
  <c r="AB828" i="20"/>
  <c r="AP828" i="20" s="1"/>
  <c r="AB860" i="20"/>
  <c r="AP860" i="20" s="1"/>
  <c r="AB892" i="20"/>
  <c r="AP892" i="20" s="1"/>
  <c r="AB5" i="20"/>
  <c r="AP5" i="20" s="1"/>
  <c r="AB37" i="20"/>
  <c r="AP37" i="20" s="1"/>
  <c r="AB69" i="20"/>
  <c r="AP69" i="20" s="1"/>
  <c r="AB101" i="20"/>
  <c r="AP101" i="20" s="1"/>
  <c r="AB133" i="20"/>
  <c r="AP133" i="20" s="1"/>
  <c r="AB165" i="20"/>
  <c r="AP165" i="20" s="1"/>
  <c r="AB197" i="20"/>
  <c r="AP197" i="20" s="1"/>
  <c r="AB229" i="20"/>
  <c r="AP229" i="20" s="1"/>
  <c r="AB261" i="20"/>
  <c r="AP261" i="20" s="1"/>
  <c r="AB293" i="20"/>
  <c r="AP293" i="20" s="1"/>
  <c r="AB325" i="20"/>
  <c r="AP325" i="20" s="1"/>
  <c r="AB645" i="20"/>
  <c r="AP645" i="20" s="1"/>
  <c r="AB677" i="20"/>
  <c r="AP677" i="20" s="1"/>
  <c r="AB709" i="20"/>
  <c r="AP709" i="20" s="1"/>
  <c r="AB741" i="20"/>
  <c r="AP741" i="20" s="1"/>
  <c r="AB773" i="20"/>
  <c r="AP773" i="20" s="1"/>
  <c r="AB813" i="20"/>
  <c r="AP813" i="20" s="1"/>
  <c r="AB14" i="20"/>
  <c r="AP14" i="20" s="1"/>
  <c r="AB46" i="20"/>
  <c r="AP46" i="20" s="1"/>
  <c r="AB78" i="20"/>
  <c r="AP78" i="20" s="1"/>
  <c r="AB110" i="20"/>
  <c r="AP110" i="20" s="1"/>
  <c r="AB142" i="20"/>
  <c r="AP142" i="20" s="1"/>
  <c r="AB174" i="20"/>
  <c r="AP174" i="20" s="1"/>
  <c r="AB206" i="20"/>
  <c r="AP206" i="20" s="1"/>
  <c r="AB238" i="20"/>
  <c r="AP238" i="20" s="1"/>
  <c r="AB334" i="20"/>
  <c r="AP334" i="20" s="1"/>
  <c r="AB654" i="20"/>
  <c r="AP654" i="20" s="1"/>
  <c r="AB686" i="20"/>
  <c r="AP686" i="20" s="1"/>
  <c r="AB718" i="20"/>
  <c r="AP718" i="20" s="1"/>
  <c r="AB750" i="20"/>
  <c r="AP750" i="20" s="1"/>
  <c r="AB782" i="20"/>
  <c r="AP782" i="20" s="1"/>
  <c r="AB814" i="20"/>
  <c r="AP814" i="20" s="1"/>
  <c r="AB846" i="20"/>
  <c r="AP846" i="20" s="1"/>
  <c r="AB7" i="20"/>
  <c r="AP7" i="20" s="1"/>
  <c r="AB39" i="20"/>
  <c r="AP39" i="20" s="1"/>
  <c r="AB71" i="20"/>
  <c r="AP71" i="20" s="1"/>
  <c r="AB103" i="20"/>
  <c r="AP103" i="20" s="1"/>
  <c r="AB135" i="20"/>
  <c r="AP135" i="20" s="1"/>
  <c r="AB167" i="20"/>
  <c r="AP167" i="20" s="1"/>
  <c r="AB199" i="20"/>
  <c r="AP199" i="20" s="1"/>
  <c r="AB231" i="20"/>
  <c r="AP231" i="20" s="1"/>
  <c r="AB359" i="20"/>
  <c r="AP359" i="20" s="1"/>
  <c r="AB391" i="20"/>
  <c r="AP391" i="20" s="1"/>
  <c r="AB423" i="20"/>
  <c r="AP423" i="20" s="1"/>
  <c r="AB455" i="20"/>
  <c r="AP455" i="20" s="1"/>
  <c r="AB487" i="20"/>
  <c r="AP487" i="20" s="1"/>
  <c r="AB519" i="20"/>
  <c r="AP519" i="20" s="1"/>
  <c r="AB551" i="20"/>
  <c r="AP551" i="20" s="1"/>
  <c r="AB583" i="20"/>
  <c r="AP583" i="20" s="1"/>
  <c r="AB615" i="20"/>
  <c r="AP615" i="20" s="1"/>
  <c r="AB647" i="20"/>
  <c r="AP647" i="20" s="1"/>
  <c r="AB679" i="20"/>
  <c r="AP679" i="20" s="1"/>
  <c r="AB711" i="20"/>
  <c r="AP711" i="20" s="1"/>
  <c r="AB743" i="20"/>
  <c r="AP743" i="20" s="1"/>
  <c r="AB43" i="20"/>
  <c r="AP43" i="20" s="1"/>
  <c r="AB107" i="20"/>
  <c r="AP107" i="20" s="1"/>
  <c r="AB235" i="20"/>
  <c r="AP235" i="20" s="1"/>
  <c r="AB427" i="20"/>
  <c r="AP427" i="20" s="1"/>
  <c r="AB555" i="20"/>
  <c r="AP555" i="20" s="1"/>
  <c r="AB619" i="20"/>
  <c r="AP619" i="20" s="1"/>
  <c r="AB811" i="20"/>
  <c r="AP811" i="20" s="1"/>
  <c r="AB92" i="20"/>
  <c r="AP92" i="20" s="1"/>
  <c r="AB156" i="20"/>
  <c r="AP156" i="20" s="1"/>
  <c r="AB284" i="20"/>
  <c r="AP284" i="20" s="1"/>
  <c r="AB380" i="20"/>
  <c r="AP380" i="20" s="1"/>
  <c r="AB476" i="20"/>
  <c r="AP476" i="20" s="1"/>
  <c r="AB75" i="20"/>
  <c r="AP75" i="20" s="1"/>
  <c r="AB203" i="20"/>
  <c r="AP203" i="20" s="1"/>
  <c r="AB363" i="20"/>
  <c r="AP363" i="20" s="1"/>
  <c r="AB395" i="20"/>
  <c r="AP395" i="20" s="1"/>
  <c r="AB523" i="20"/>
  <c r="AP523" i="20" s="1"/>
  <c r="AB683" i="20"/>
  <c r="AP683" i="20" s="1"/>
  <c r="AB715" i="20"/>
  <c r="AP715" i="20" s="1"/>
  <c r="AB28" i="20"/>
  <c r="AP28" i="20" s="1"/>
  <c r="AB60" i="20"/>
  <c r="AP60" i="20" s="1"/>
  <c r="AB188" i="20"/>
  <c r="AP188" i="20" s="1"/>
  <c r="AB252" i="20"/>
  <c r="AP252" i="20" s="1"/>
  <c r="AB316" i="20"/>
  <c r="AP316" i="20" s="1"/>
  <c r="AB412" i="20"/>
  <c r="AP412" i="20" s="1"/>
  <c r="AB19" i="20"/>
  <c r="AP19" i="20" s="1"/>
  <c r="AB51" i="20"/>
  <c r="AP51" i="20" s="1"/>
  <c r="AB83" i="20"/>
  <c r="AP83" i="20" s="1"/>
  <c r="AB115" i="20"/>
  <c r="AP115" i="20" s="1"/>
  <c r="AB147" i="20"/>
  <c r="AP147" i="20" s="1"/>
  <c r="AB179" i="20"/>
  <c r="AP179" i="20" s="1"/>
  <c r="AB211" i="20"/>
  <c r="AP211" i="20" s="1"/>
  <c r="AB243" i="20"/>
  <c r="AP243" i="20" s="1"/>
  <c r="AB275" i="20"/>
  <c r="AP275" i="20" s="1"/>
  <c r="AB307" i="20"/>
  <c r="AP307" i="20" s="1"/>
  <c r="AB371" i="20"/>
  <c r="AP371" i="20" s="1"/>
  <c r="AB403" i="20"/>
  <c r="AP403" i="20" s="1"/>
  <c r="AB435" i="20"/>
  <c r="AP435" i="20" s="1"/>
  <c r="AB467" i="20"/>
  <c r="AP467" i="20" s="1"/>
  <c r="AB499" i="20"/>
  <c r="AP499" i="20" s="1"/>
  <c r="AB531" i="20"/>
  <c r="AP531" i="20" s="1"/>
  <c r="AB563" i="20"/>
  <c r="AP563" i="20" s="1"/>
  <c r="AB595" i="20"/>
  <c r="AP595" i="20" s="1"/>
  <c r="AB627" i="20"/>
  <c r="AP627" i="20" s="1"/>
  <c r="AB659" i="20"/>
  <c r="AP659" i="20" s="1"/>
  <c r="AB691" i="20"/>
  <c r="AP691" i="20" s="1"/>
  <c r="AB723" i="20"/>
  <c r="AP723" i="20" s="1"/>
  <c r="AB755" i="20"/>
  <c r="AP755" i="20" s="1"/>
  <c r="AB787" i="20"/>
  <c r="AP787" i="20" s="1"/>
  <c r="AB819" i="20"/>
  <c r="AP819" i="20" s="1"/>
  <c r="AB883" i="20"/>
  <c r="AP883" i="20" s="1"/>
  <c r="AB4" i="20"/>
  <c r="AP4" i="20" s="1"/>
  <c r="AB36" i="20"/>
  <c r="AP36" i="20" s="1"/>
  <c r="AB68" i="20"/>
  <c r="AP68" i="20" s="1"/>
  <c r="AB100" i="20"/>
  <c r="AP100" i="20" s="1"/>
  <c r="AB132" i="20"/>
  <c r="AP132" i="20" s="1"/>
  <c r="AB164" i="20"/>
  <c r="AP164" i="20" s="1"/>
  <c r="AB196" i="20"/>
  <c r="AP196" i="20" s="1"/>
  <c r="AB228" i="20"/>
  <c r="AP228" i="20" s="1"/>
  <c r="AB260" i="20"/>
  <c r="AP260" i="20" s="1"/>
  <c r="AB292" i="20"/>
  <c r="AP292" i="20" s="1"/>
  <c r="AB324" i="20"/>
  <c r="AP324" i="20" s="1"/>
  <c r="AB356" i="20"/>
  <c r="AP356" i="20" s="1"/>
  <c r="AB388" i="20"/>
  <c r="AP388" i="20" s="1"/>
  <c r="AB420" i="20"/>
  <c r="AP420" i="20" s="1"/>
  <c r="AB452" i="20"/>
  <c r="AP452" i="20" s="1"/>
  <c r="AB484" i="20"/>
  <c r="AP484" i="20" s="1"/>
  <c r="AB516" i="20"/>
  <c r="AP516" i="20" s="1"/>
  <c r="AB548" i="20"/>
  <c r="AP548" i="20" s="1"/>
  <c r="AB580" i="20"/>
  <c r="AP580" i="20" s="1"/>
  <c r="AB612" i="20"/>
  <c r="AP612" i="20" s="1"/>
  <c r="AB644" i="20"/>
  <c r="AP644" i="20" s="1"/>
  <c r="AB676" i="20"/>
  <c r="AP676" i="20" s="1"/>
  <c r="AB708" i="20"/>
  <c r="AP708" i="20" s="1"/>
  <c r="AB740" i="20"/>
  <c r="AP740" i="20" s="1"/>
  <c r="AB772" i="20"/>
  <c r="AP772" i="20" s="1"/>
  <c r="AB804" i="20"/>
  <c r="AP804" i="20" s="1"/>
  <c r="AB171" i="20"/>
  <c r="AP171" i="20" s="1"/>
  <c r="AB299" i="20"/>
  <c r="AP299" i="20" s="1"/>
  <c r="AB491" i="20"/>
  <c r="AP491" i="20" s="1"/>
  <c r="AB651" i="20"/>
  <c r="AP651" i="20" s="1"/>
  <c r="AB779" i="20"/>
  <c r="AP779" i="20" s="1"/>
  <c r="AB875" i="20"/>
  <c r="AP875" i="20" s="1"/>
  <c r="AB602" i="20"/>
  <c r="AP602" i="20" s="1"/>
  <c r="AB634" i="20"/>
  <c r="AP634" i="20" s="1"/>
  <c r="AB706" i="20"/>
  <c r="AP706" i="20" s="1"/>
  <c r="AB738" i="20"/>
  <c r="AP738" i="20" s="1"/>
  <c r="AB770" i="20"/>
  <c r="AP770" i="20" s="1"/>
  <c r="AB836" i="20"/>
  <c r="AP836" i="20" s="1"/>
  <c r="AB868" i="20"/>
  <c r="AP868" i="20" s="1"/>
  <c r="AB805" i="20"/>
  <c r="AP805" i="20" s="1"/>
  <c r="AB13" i="20"/>
  <c r="AP13" i="20" s="1"/>
  <c r="AB45" i="20"/>
  <c r="AP45" i="20" s="1"/>
  <c r="AB77" i="20"/>
  <c r="AP77" i="20" s="1"/>
  <c r="AB109" i="20"/>
  <c r="AP109" i="20" s="1"/>
  <c r="AB141" i="20"/>
  <c r="AP141" i="20" s="1"/>
  <c r="AB173" i="20"/>
  <c r="AP173" i="20" s="1"/>
  <c r="AB205" i="20"/>
  <c r="AP205" i="20" s="1"/>
  <c r="AB237" i="20"/>
  <c r="AP237" i="20" s="1"/>
  <c r="AB269" i="20"/>
  <c r="AP269" i="20" s="1"/>
  <c r="AB301" i="20"/>
  <c r="AP301" i="20" s="1"/>
  <c r="AB333" i="20"/>
  <c r="AP333" i="20" s="1"/>
  <c r="AB621" i="20"/>
  <c r="AP621" i="20" s="1"/>
  <c r="AB653" i="20"/>
  <c r="AP653" i="20" s="1"/>
  <c r="AB685" i="20"/>
  <c r="AP685" i="20" s="1"/>
  <c r="AB717" i="20"/>
  <c r="AP717" i="20" s="1"/>
  <c r="AB749" i="20"/>
  <c r="AP749" i="20" s="1"/>
  <c r="AB781" i="20"/>
  <c r="AP781" i="20" s="1"/>
  <c r="AB837" i="20"/>
  <c r="AP837" i="20" s="1"/>
  <c r="AB22" i="20"/>
  <c r="AP22" i="20" s="1"/>
  <c r="AB54" i="20"/>
  <c r="AP54" i="20" s="1"/>
  <c r="AB86" i="20"/>
  <c r="AP86" i="20" s="1"/>
  <c r="AB118" i="20"/>
  <c r="AP118" i="20" s="1"/>
  <c r="AB150" i="20"/>
  <c r="AP150" i="20" s="1"/>
  <c r="AB182" i="20"/>
  <c r="AP182" i="20" s="1"/>
  <c r="AB214" i="20"/>
  <c r="AP214" i="20" s="1"/>
  <c r="AB246" i="20"/>
  <c r="AP246" i="20" s="1"/>
  <c r="AB630" i="20"/>
  <c r="AP630" i="20" s="1"/>
  <c r="AB662" i="20"/>
  <c r="AP662" i="20" s="1"/>
  <c r="AB694" i="20"/>
  <c r="AP694" i="20" s="1"/>
  <c r="AB726" i="20"/>
  <c r="AP726" i="20" s="1"/>
  <c r="AB758" i="20"/>
  <c r="AP758" i="20" s="1"/>
  <c r="AB790" i="20"/>
  <c r="AP790" i="20" s="1"/>
  <c r="AB822" i="20"/>
  <c r="AP822" i="20" s="1"/>
  <c r="AB854" i="20"/>
  <c r="AP854" i="20" s="1"/>
  <c r="AB15" i="20"/>
  <c r="AP15" i="20" s="1"/>
  <c r="AB47" i="20"/>
  <c r="AP47" i="20" s="1"/>
  <c r="AB79" i="20"/>
  <c r="AP79" i="20" s="1"/>
  <c r="AB111" i="20"/>
  <c r="AP111" i="20" s="1"/>
  <c r="AB143" i="20"/>
  <c r="AP143" i="20" s="1"/>
  <c r="AB175" i="20"/>
  <c r="AP175" i="20" s="1"/>
  <c r="AB207" i="20"/>
  <c r="AP207" i="20" s="1"/>
  <c r="AB239" i="20"/>
  <c r="AP239" i="20" s="1"/>
  <c r="AB335" i="20"/>
  <c r="AP335" i="20" s="1"/>
  <c r="AB367" i="20"/>
  <c r="AP367" i="20" s="1"/>
  <c r="AB399" i="20"/>
  <c r="AP399" i="20" s="1"/>
  <c r="AB431" i="20"/>
  <c r="AP431" i="20" s="1"/>
  <c r="AB463" i="20"/>
  <c r="AP463" i="20" s="1"/>
  <c r="AB495" i="20"/>
  <c r="AP495" i="20" s="1"/>
  <c r="AB527" i="20"/>
  <c r="AP527" i="20" s="1"/>
  <c r="AB559" i="20"/>
  <c r="AP559" i="20" s="1"/>
  <c r="AB591" i="20"/>
  <c r="AP591" i="20" s="1"/>
  <c r="AB623" i="20"/>
  <c r="AP623" i="20" s="1"/>
  <c r="AB655" i="20"/>
  <c r="AP655" i="20" s="1"/>
  <c r="AB687" i="20"/>
  <c r="AP687" i="20" s="1"/>
  <c r="AB719" i="20"/>
  <c r="AP719" i="20" s="1"/>
  <c r="AB751" i="20"/>
  <c r="AP751" i="20" s="1"/>
  <c r="AB783" i="20"/>
  <c r="AP783" i="20" s="1"/>
  <c r="AB815" i="20"/>
  <c r="AP815" i="20" s="1"/>
  <c r="AB847" i="20"/>
  <c r="AP847" i="20" s="1"/>
  <c r="AB882" i="20"/>
  <c r="AP882" i="20" s="1"/>
  <c r="AB312" i="20"/>
  <c r="AP312" i="20" s="1"/>
  <c r="AB344" i="20"/>
  <c r="AP344" i="20" s="1"/>
  <c r="AB376" i="20"/>
  <c r="AP376" i="20" s="1"/>
  <c r="AB408" i="20"/>
  <c r="AP408" i="20" s="1"/>
  <c r="AB440" i="20"/>
  <c r="AP440" i="20" s="1"/>
  <c r="AB472" i="20"/>
  <c r="AP472" i="20" s="1"/>
  <c r="AB504" i="20"/>
  <c r="AP504" i="20" s="1"/>
  <c r="AB536" i="20"/>
  <c r="AP536" i="20" s="1"/>
  <c r="AB568" i="20"/>
  <c r="AP568" i="20" s="1"/>
  <c r="AB600" i="20"/>
  <c r="AP600" i="20" s="1"/>
  <c r="AB632" i="20"/>
  <c r="AP632" i="20" s="1"/>
  <c r="AB664" i="20"/>
  <c r="AP664" i="20" s="1"/>
  <c r="AB696" i="20"/>
  <c r="AP696" i="20" s="1"/>
  <c r="AB728" i="20"/>
  <c r="AP728" i="20" s="1"/>
  <c r="AB760" i="20"/>
  <c r="AP760" i="20" s="1"/>
  <c r="AB792" i="20"/>
  <c r="AP792" i="20" s="1"/>
  <c r="AB824" i="20"/>
  <c r="AP824" i="20" s="1"/>
  <c r="AB856" i="20"/>
  <c r="AP856" i="20" s="1"/>
  <c r="AB888" i="20"/>
  <c r="AP888" i="20" s="1"/>
  <c r="AB890" i="20"/>
  <c r="AP890" i="20" s="1"/>
  <c r="AB345" i="20"/>
  <c r="AP345" i="20" s="1"/>
  <c r="AB377" i="20"/>
  <c r="AP377" i="20" s="1"/>
  <c r="AB3" i="20"/>
  <c r="AB35" i="20"/>
  <c r="AP35" i="20" s="1"/>
  <c r="AB67" i="20"/>
  <c r="AP67" i="20" s="1"/>
  <c r="AB99" i="20"/>
  <c r="AP99" i="20" s="1"/>
  <c r="AB131" i="20"/>
  <c r="AP131" i="20" s="1"/>
  <c r="AB163" i="20"/>
  <c r="AP163" i="20" s="1"/>
  <c r="AB195" i="20"/>
  <c r="AP195" i="20" s="1"/>
  <c r="AB227" i="20"/>
  <c r="AP227" i="20" s="1"/>
  <c r="AB259" i="20"/>
  <c r="AP259" i="20" s="1"/>
  <c r="AB291" i="20"/>
  <c r="AP291" i="20" s="1"/>
  <c r="AB323" i="20"/>
  <c r="AP323" i="20" s="1"/>
  <c r="AB355" i="20"/>
  <c r="AP355" i="20" s="1"/>
  <c r="AB387" i="20"/>
  <c r="AP387" i="20" s="1"/>
  <c r="AB419" i="20"/>
  <c r="AP419" i="20" s="1"/>
  <c r="AB451" i="20"/>
  <c r="AP451" i="20" s="1"/>
  <c r="AB483" i="20"/>
  <c r="AP483" i="20" s="1"/>
  <c r="AB515" i="20"/>
  <c r="AP515" i="20" s="1"/>
  <c r="AB547" i="20"/>
  <c r="AP547" i="20" s="1"/>
  <c r="AB579" i="20"/>
  <c r="AP579" i="20" s="1"/>
  <c r="AB611" i="20"/>
  <c r="AP611" i="20" s="1"/>
  <c r="AB643" i="20"/>
  <c r="AP643" i="20" s="1"/>
  <c r="AB675" i="20"/>
  <c r="AP675" i="20" s="1"/>
  <c r="AB707" i="20"/>
  <c r="AP707" i="20" s="1"/>
  <c r="AB739" i="20"/>
  <c r="AP739" i="20" s="1"/>
  <c r="AB771" i="20"/>
  <c r="AP771" i="20" s="1"/>
  <c r="AB803" i="20"/>
  <c r="AP803" i="20" s="1"/>
  <c r="AB835" i="20"/>
  <c r="AP835" i="20" s="1"/>
  <c r="AB829" i="20"/>
  <c r="AP829" i="20" s="1"/>
  <c r="AB20" i="20"/>
  <c r="AP20" i="20" s="1"/>
  <c r="AB52" i="20"/>
  <c r="AP52" i="20" s="1"/>
  <c r="AB84" i="20"/>
  <c r="AP84" i="20" s="1"/>
  <c r="AB116" i="20"/>
  <c r="AP116" i="20" s="1"/>
  <c r="AB148" i="20"/>
  <c r="AP148" i="20" s="1"/>
  <c r="AB180" i="20"/>
  <c r="AP180" i="20" s="1"/>
  <c r="AB212" i="20"/>
  <c r="AP212" i="20" s="1"/>
  <c r="AB244" i="20"/>
  <c r="AP244" i="20" s="1"/>
  <c r="AB276" i="20"/>
  <c r="AP276" i="20" s="1"/>
  <c r="AB308" i="20"/>
  <c r="AP308" i="20" s="1"/>
  <c r="AB372" i="20"/>
  <c r="AP372" i="20" s="1"/>
  <c r="AB404" i="20"/>
  <c r="AP404" i="20" s="1"/>
  <c r="AB436" i="20"/>
  <c r="AP436" i="20" s="1"/>
  <c r="AB468" i="20"/>
  <c r="AP468" i="20" s="1"/>
  <c r="AB500" i="20"/>
  <c r="AP500" i="20" s="1"/>
  <c r="AB532" i="20"/>
  <c r="AP532" i="20" s="1"/>
  <c r="AB564" i="20"/>
  <c r="AP564" i="20" s="1"/>
  <c r="AB596" i="20"/>
  <c r="AP596" i="20" s="1"/>
  <c r="AB628" i="20"/>
  <c r="AP628" i="20" s="1"/>
  <c r="AB660" i="20"/>
  <c r="AP660" i="20" s="1"/>
  <c r="AB692" i="20"/>
  <c r="AP692" i="20" s="1"/>
  <c r="AB724" i="20"/>
  <c r="AP724" i="20" s="1"/>
  <c r="AB756" i="20"/>
  <c r="AP756" i="20" s="1"/>
  <c r="AB788" i="20"/>
  <c r="AP788" i="20" s="1"/>
  <c r="AB820" i="20"/>
  <c r="AP820" i="20" s="1"/>
  <c r="AB852" i="20"/>
  <c r="AP852" i="20" s="1"/>
  <c r="AB884" i="20"/>
  <c r="AP884" i="20" s="1"/>
  <c r="AB845" i="20"/>
  <c r="AP845" i="20" s="1"/>
  <c r="AB29" i="20"/>
  <c r="AP29" i="20" s="1"/>
  <c r="AB61" i="20"/>
  <c r="AP61" i="20" s="1"/>
  <c r="AB93" i="20"/>
  <c r="AP93" i="20" s="1"/>
  <c r="AB125" i="20"/>
  <c r="AP125" i="20" s="1"/>
  <c r="AB157" i="20"/>
  <c r="AP157" i="20" s="1"/>
  <c r="AB189" i="20"/>
  <c r="AP189" i="20" s="1"/>
  <c r="AB221" i="20"/>
  <c r="AP221" i="20" s="1"/>
  <c r="AB253" i="20"/>
  <c r="AP253" i="20" s="1"/>
  <c r="AB285" i="20"/>
  <c r="AP285" i="20" s="1"/>
  <c r="AB317" i="20"/>
  <c r="AP317" i="20" s="1"/>
  <c r="AB637" i="20"/>
  <c r="AP637" i="20" s="1"/>
  <c r="AB669" i="20"/>
  <c r="AP669" i="20" s="1"/>
  <c r="AB701" i="20"/>
  <c r="AP701" i="20" s="1"/>
  <c r="AB733" i="20"/>
  <c r="AP733" i="20" s="1"/>
  <c r="AB765" i="20"/>
  <c r="AP765" i="20" s="1"/>
  <c r="AB797" i="20"/>
  <c r="AP797" i="20" s="1"/>
  <c r="AB6" i="20"/>
  <c r="AP6" i="20" s="1"/>
  <c r="AB38" i="20"/>
  <c r="AP38" i="20" s="1"/>
  <c r="AB70" i="20"/>
  <c r="AP70" i="20" s="1"/>
  <c r="AB102" i="20"/>
  <c r="AP102" i="20" s="1"/>
  <c r="AB134" i="20"/>
  <c r="AP134" i="20" s="1"/>
  <c r="AB166" i="20"/>
  <c r="AP166" i="20" s="1"/>
  <c r="AB198" i="20"/>
  <c r="AP198" i="20" s="1"/>
  <c r="AB230" i="20"/>
  <c r="AP230" i="20" s="1"/>
  <c r="AB646" i="20"/>
  <c r="AP646" i="20" s="1"/>
  <c r="AB678" i="20"/>
  <c r="AP678" i="20" s="1"/>
  <c r="AB710" i="20"/>
  <c r="AP710" i="20" s="1"/>
  <c r="AB742" i="20"/>
  <c r="AP742" i="20" s="1"/>
  <c r="AB774" i="20"/>
  <c r="AP774" i="20" s="1"/>
  <c r="AB806" i="20"/>
  <c r="AP806" i="20" s="1"/>
  <c r="AB838" i="20"/>
  <c r="AP838" i="20" s="1"/>
  <c r="AB870" i="20"/>
  <c r="AP870" i="20" s="1"/>
  <c r="AB869" i="20"/>
  <c r="AP869" i="20" s="1"/>
  <c r="AB31" i="20"/>
  <c r="AP31" i="20" s="1"/>
  <c r="AB63" i="20"/>
  <c r="AP63" i="20" s="1"/>
  <c r="AB95" i="20"/>
  <c r="AP95" i="20" s="1"/>
  <c r="AB127" i="20"/>
  <c r="AP127" i="20" s="1"/>
  <c r="AB159" i="20"/>
  <c r="AP159" i="20" s="1"/>
  <c r="AB191" i="20"/>
  <c r="AP191" i="20" s="1"/>
  <c r="AB223" i="20"/>
  <c r="AP223" i="20" s="1"/>
  <c r="AB351" i="20"/>
  <c r="AP351" i="20" s="1"/>
  <c r="AB383" i="20"/>
  <c r="AP383" i="20" s="1"/>
  <c r="AB415" i="20"/>
  <c r="AP415" i="20" s="1"/>
  <c r="AB447" i="20"/>
  <c r="AP447" i="20" s="1"/>
  <c r="AB479" i="20"/>
  <c r="AP479" i="20" s="1"/>
  <c r="AB511" i="20"/>
  <c r="AP511" i="20" s="1"/>
  <c r="AB543" i="20"/>
  <c r="AP543" i="20" s="1"/>
  <c r="AB575" i="20"/>
  <c r="AP575" i="20" s="1"/>
  <c r="AB607" i="20"/>
  <c r="AP607" i="20" s="1"/>
  <c r="AB639" i="20"/>
  <c r="AP639" i="20" s="1"/>
  <c r="AB671" i="20"/>
  <c r="AP671" i="20" s="1"/>
  <c r="AB703" i="20"/>
  <c r="AP703" i="20" s="1"/>
  <c r="AB735" i="20"/>
  <c r="AP735" i="20" s="1"/>
  <c r="AB767" i="20"/>
  <c r="AP767" i="20" s="1"/>
  <c r="AB799" i="20"/>
  <c r="AP799" i="20" s="1"/>
  <c r="AB831" i="20"/>
  <c r="AP831" i="20" s="1"/>
  <c r="AB863" i="20"/>
  <c r="AP863" i="20" s="1"/>
  <c r="AB328" i="20"/>
  <c r="AP328" i="20" s="1"/>
  <c r="AB360" i="20"/>
  <c r="AP360" i="20" s="1"/>
  <c r="AB392" i="20"/>
  <c r="AP392" i="20" s="1"/>
  <c r="AB424" i="20"/>
  <c r="AP424" i="20" s="1"/>
  <c r="AB456" i="20"/>
  <c r="AP456" i="20" s="1"/>
  <c r="AB488" i="20"/>
  <c r="AP488" i="20" s="1"/>
  <c r="AB520" i="20"/>
  <c r="AP520" i="20" s="1"/>
  <c r="AB552" i="20"/>
  <c r="AP552" i="20" s="1"/>
  <c r="AB584" i="20"/>
  <c r="AP584" i="20" s="1"/>
  <c r="AB616" i="20"/>
  <c r="AP616" i="20" s="1"/>
  <c r="AB648" i="20"/>
  <c r="AP648" i="20" s="1"/>
  <c r="AB680" i="20"/>
  <c r="AP680" i="20" s="1"/>
  <c r="AB712" i="20"/>
  <c r="AP712" i="20" s="1"/>
  <c r="AB744" i="20"/>
  <c r="AP744" i="20" s="1"/>
  <c r="AB776" i="20"/>
  <c r="AP776" i="20" s="1"/>
  <c r="AB808" i="20"/>
  <c r="AP808" i="20" s="1"/>
  <c r="AB840" i="20"/>
  <c r="AP840" i="20" s="1"/>
  <c r="AB872" i="20"/>
  <c r="AP872" i="20" s="1"/>
  <c r="AB329" i="20"/>
  <c r="AP329" i="20" s="1"/>
  <c r="AB361" i="20"/>
  <c r="AP361" i="20" s="1"/>
  <c r="AB393" i="20"/>
  <c r="AP393" i="20" s="1"/>
  <c r="AB425" i="20"/>
  <c r="AP425" i="20" s="1"/>
  <c r="AB457" i="20"/>
  <c r="AP457" i="20" s="1"/>
  <c r="AB489" i="20"/>
  <c r="AP489" i="20" s="1"/>
  <c r="AB521" i="20"/>
  <c r="AP521" i="20" s="1"/>
  <c r="AB553" i="20"/>
  <c r="AP553" i="20" s="1"/>
  <c r="AB585" i="20"/>
  <c r="AP585" i="20" s="1"/>
  <c r="AB841" i="20"/>
  <c r="AP841" i="20" s="1"/>
  <c r="AB873" i="20"/>
  <c r="AP873" i="20" s="1"/>
  <c r="AB18" i="20"/>
  <c r="AP18" i="20" s="1"/>
  <c r="AB50" i="20"/>
  <c r="AP50" i="20" s="1"/>
  <c r="AB82" i="20"/>
  <c r="AP82" i="20" s="1"/>
  <c r="AB114" i="20"/>
  <c r="AP114" i="20" s="1"/>
  <c r="AB146" i="20"/>
  <c r="AP146" i="20" s="1"/>
  <c r="AB178" i="20"/>
  <c r="AP178" i="20" s="1"/>
  <c r="AB210" i="20"/>
  <c r="AP210" i="20" s="1"/>
  <c r="AB242" i="20"/>
  <c r="AP242" i="20" s="1"/>
  <c r="AB274" i="20"/>
  <c r="AP274" i="20" s="1"/>
  <c r="AB306" i="20"/>
  <c r="AP306" i="20" s="1"/>
  <c r="AB338" i="20"/>
  <c r="AP338" i="20" s="1"/>
  <c r="AB370" i="20"/>
  <c r="AP370" i="20" s="1"/>
  <c r="AB402" i="20"/>
  <c r="AP402" i="20" s="1"/>
  <c r="AB434" i="20"/>
  <c r="AP434" i="20" s="1"/>
  <c r="AB466" i="20"/>
  <c r="AP466" i="20" s="1"/>
  <c r="AB498" i="20"/>
  <c r="AP498" i="20" s="1"/>
  <c r="AB530" i="20"/>
  <c r="AP530" i="20" s="1"/>
  <c r="AB562" i="20"/>
  <c r="AP562" i="20" s="1"/>
  <c r="AB331" i="20"/>
  <c r="AP331" i="20" s="1"/>
  <c r="AB843" i="20"/>
  <c r="AP843" i="20" s="1"/>
  <c r="AB877" i="20"/>
  <c r="AP877" i="20" s="1"/>
  <c r="AB357" i="20"/>
  <c r="AP357" i="20" s="1"/>
  <c r="AB389" i="20"/>
  <c r="AP389" i="20" s="1"/>
  <c r="AB421" i="20"/>
  <c r="AP421" i="20" s="1"/>
  <c r="AB453" i="20"/>
  <c r="AP453" i="20" s="1"/>
  <c r="AB485" i="20"/>
  <c r="AP485" i="20" s="1"/>
  <c r="AB517" i="20"/>
  <c r="AP517" i="20" s="1"/>
  <c r="AB549" i="20"/>
  <c r="AP549" i="20" s="1"/>
  <c r="AB581" i="20"/>
  <c r="AP581" i="20" s="1"/>
  <c r="AB613" i="20"/>
  <c r="AP613" i="20" s="1"/>
  <c r="AB270" i="20"/>
  <c r="AP270" i="20" s="1"/>
  <c r="AB302" i="20"/>
  <c r="AP302" i="20" s="1"/>
  <c r="AB366" i="20"/>
  <c r="AP366" i="20" s="1"/>
  <c r="AB398" i="20"/>
  <c r="AP398" i="20" s="1"/>
  <c r="AB430" i="20"/>
  <c r="AP430" i="20" s="1"/>
  <c r="AB462" i="20"/>
  <c r="AP462" i="20" s="1"/>
  <c r="AB494" i="20"/>
  <c r="AP494" i="20" s="1"/>
  <c r="AB526" i="20"/>
  <c r="AP526" i="20" s="1"/>
  <c r="AB558" i="20"/>
  <c r="AP558" i="20" s="1"/>
  <c r="AB590" i="20"/>
  <c r="AP590" i="20" s="1"/>
  <c r="AB622" i="20"/>
  <c r="AP622" i="20" s="1"/>
  <c r="AB878" i="20"/>
  <c r="AP878" i="20" s="1"/>
  <c r="AB794" i="20"/>
  <c r="AP794" i="20" s="1"/>
  <c r="AB263" i="20"/>
  <c r="AP263" i="20" s="1"/>
  <c r="AB295" i="20"/>
  <c r="AP295" i="20" s="1"/>
  <c r="AB327" i="20"/>
  <c r="AP327" i="20" s="1"/>
  <c r="AB842" i="20"/>
  <c r="AP842" i="20" s="1"/>
  <c r="AB16" i="20"/>
  <c r="AP16" i="20" s="1"/>
  <c r="AB48" i="20"/>
  <c r="AP48" i="20" s="1"/>
  <c r="AB80" i="20"/>
  <c r="AP80" i="20" s="1"/>
  <c r="AB112" i="20"/>
  <c r="AP112" i="20" s="1"/>
  <c r="AB144" i="20"/>
  <c r="AP144" i="20" s="1"/>
  <c r="AB176" i="20"/>
  <c r="AP176" i="20" s="1"/>
  <c r="AB208" i="20"/>
  <c r="AP208" i="20" s="1"/>
  <c r="AB240" i="20"/>
  <c r="AP240" i="20" s="1"/>
  <c r="AB272" i="20"/>
  <c r="AP272" i="20" s="1"/>
  <c r="AB304" i="20"/>
  <c r="AP304" i="20" s="1"/>
  <c r="AB850" i="20"/>
  <c r="AP850" i="20" s="1"/>
  <c r="AB17" i="20"/>
  <c r="AP17" i="20" s="1"/>
  <c r="AB49" i="20"/>
  <c r="AP49" i="20" s="1"/>
  <c r="AB81" i="20"/>
  <c r="AP81" i="20" s="1"/>
  <c r="AB113" i="20"/>
  <c r="AP113" i="20" s="1"/>
  <c r="AB145" i="20"/>
  <c r="AP145" i="20" s="1"/>
  <c r="AB177" i="20"/>
  <c r="AP177" i="20" s="1"/>
  <c r="AB209" i="20"/>
  <c r="AP209" i="20" s="1"/>
  <c r="AB241" i="20"/>
  <c r="AP241" i="20" s="1"/>
  <c r="AB273" i="20"/>
  <c r="AP273" i="20" s="1"/>
  <c r="AB305" i="20"/>
  <c r="AP305" i="20" s="1"/>
  <c r="AB625" i="20"/>
  <c r="AP625" i="20" s="1"/>
  <c r="AB657" i="20"/>
  <c r="AP657" i="20" s="1"/>
  <c r="AB689" i="20"/>
  <c r="AP689" i="20" s="1"/>
  <c r="AB721" i="20"/>
  <c r="AP721" i="20" s="1"/>
  <c r="AB753" i="20"/>
  <c r="AP753" i="20" s="1"/>
  <c r="AB785" i="20"/>
  <c r="AP785" i="20" s="1"/>
  <c r="AB817" i="20"/>
  <c r="AP817" i="20" s="1"/>
  <c r="AB858" i="20"/>
  <c r="AP858" i="20" s="1"/>
  <c r="AB314" i="20"/>
  <c r="AP314" i="20" s="1"/>
  <c r="AB666" i="20"/>
  <c r="AP666" i="20" s="1"/>
  <c r="AB698" i="20"/>
  <c r="AP698" i="20" s="1"/>
  <c r="AB730" i="20"/>
  <c r="AP730" i="20" s="1"/>
  <c r="AB762" i="20"/>
  <c r="AP762" i="20" s="1"/>
  <c r="AB826" i="20"/>
  <c r="AP826" i="20" s="1"/>
  <c r="AB442" i="20"/>
  <c r="AP442" i="20" s="1"/>
  <c r="AB474" i="20"/>
  <c r="AP474" i="20" s="1"/>
  <c r="AB506" i="20"/>
  <c r="AP506" i="20" s="1"/>
  <c r="AB538" i="20"/>
  <c r="AP538" i="20" s="1"/>
  <c r="AB570" i="20"/>
  <c r="AP570" i="20" s="1"/>
  <c r="AB339" i="20"/>
  <c r="AP339" i="20" s="1"/>
  <c r="AB851" i="20"/>
  <c r="AP851" i="20" s="1"/>
  <c r="AB365" i="20"/>
  <c r="AP365" i="20" s="1"/>
  <c r="AB397" i="20"/>
  <c r="AP397" i="20" s="1"/>
  <c r="AB429" i="20"/>
  <c r="AP429" i="20" s="1"/>
  <c r="AB461" i="20"/>
  <c r="AP461" i="20" s="1"/>
  <c r="AB493" i="20"/>
  <c r="AP493" i="20" s="1"/>
  <c r="AB525" i="20"/>
  <c r="AP525" i="20" s="1"/>
  <c r="AB557" i="20"/>
  <c r="AP557" i="20" s="1"/>
  <c r="AB589" i="20"/>
  <c r="AP589" i="20" s="1"/>
  <c r="AB278" i="20"/>
  <c r="AP278" i="20" s="1"/>
  <c r="AB310" i="20"/>
  <c r="AP310" i="20" s="1"/>
  <c r="AB342" i="20"/>
  <c r="AP342" i="20" s="1"/>
  <c r="AB374" i="20"/>
  <c r="AP374" i="20" s="1"/>
  <c r="AB406" i="20"/>
  <c r="AP406" i="20" s="1"/>
  <c r="AB438" i="20"/>
  <c r="AP438" i="20" s="1"/>
  <c r="AB470" i="20"/>
  <c r="AP470" i="20" s="1"/>
  <c r="AB502" i="20"/>
  <c r="AP502" i="20" s="1"/>
  <c r="AB534" i="20"/>
  <c r="AP534" i="20" s="1"/>
  <c r="AB566" i="20"/>
  <c r="AP566" i="20" s="1"/>
  <c r="AB598" i="20"/>
  <c r="AP598" i="20" s="1"/>
  <c r="AB886" i="20"/>
  <c r="AP886" i="20" s="1"/>
  <c r="AB834" i="20"/>
  <c r="AP834" i="20" s="1"/>
  <c r="AB271" i="20"/>
  <c r="AP271" i="20" s="1"/>
  <c r="AB303" i="20"/>
  <c r="AP303" i="20" s="1"/>
  <c r="AB879" i="20"/>
  <c r="AP879" i="20" s="1"/>
  <c r="AB24" i="20"/>
  <c r="AP24" i="20" s="1"/>
  <c r="AB56" i="20"/>
  <c r="AP56" i="20" s="1"/>
  <c r="AB88" i="20"/>
  <c r="AP88" i="20" s="1"/>
  <c r="AB120" i="20"/>
  <c r="AP120" i="20" s="1"/>
  <c r="AB152" i="20"/>
  <c r="AP152" i="20" s="1"/>
  <c r="AB184" i="20"/>
  <c r="AP184" i="20" s="1"/>
  <c r="AB216" i="20"/>
  <c r="AP216" i="20" s="1"/>
  <c r="AB248" i="20"/>
  <c r="AP248" i="20" s="1"/>
  <c r="AB280" i="20"/>
  <c r="AP280" i="20" s="1"/>
  <c r="AB25" i="20"/>
  <c r="AP25" i="20" s="1"/>
  <c r="AB57" i="20"/>
  <c r="AP57" i="20" s="1"/>
  <c r="AB89" i="20"/>
  <c r="AP89" i="20" s="1"/>
  <c r="AB121" i="20"/>
  <c r="AP121" i="20" s="1"/>
  <c r="AB153" i="20"/>
  <c r="AP153" i="20" s="1"/>
  <c r="AB185" i="20"/>
  <c r="AP185" i="20" s="1"/>
  <c r="AB217" i="20"/>
  <c r="AP217" i="20" s="1"/>
  <c r="AB249" i="20"/>
  <c r="AP249" i="20" s="1"/>
  <c r="AB281" i="20"/>
  <c r="AP281" i="20" s="1"/>
  <c r="AB313" i="20"/>
  <c r="AP313" i="20" s="1"/>
  <c r="AB866" i="20"/>
  <c r="AP866" i="20" s="1"/>
  <c r="AB409" i="20"/>
  <c r="AP409" i="20" s="1"/>
  <c r="AB441" i="20"/>
  <c r="AP441" i="20" s="1"/>
  <c r="AB473" i="20"/>
  <c r="AP473" i="20" s="1"/>
  <c r="AB505" i="20"/>
  <c r="AP505" i="20" s="1"/>
  <c r="AB537" i="20"/>
  <c r="AP537" i="20" s="1"/>
  <c r="AB569" i="20"/>
  <c r="AP569" i="20" s="1"/>
  <c r="AB857" i="20"/>
  <c r="AP857" i="20" s="1"/>
  <c r="AB889" i="20"/>
  <c r="AP889" i="20" s="1"/>
  <c r="AB34" i="20"/>
  <c r="AP34" i="20" s="1"/>
  <c r="AB66" i="20"/>
  <c r="AP66" i="20" s="1"/>
  <c r="AB98" i="20"/>
  <c r="AP98" i="20" s="1"/>
  <c r="AB130" i="20"/>
  <c r="AP130" i="20" s="1"/>
  <c r="AB162" i="20"/>
  <c r="AP162" i="20" s="1"/>
  <c r="AB194" i="20"/>
  <c r="AP194" i="20" s="1"/>
  <c r="AB226" i="20"/>
  <c r="AP226" i="20" s="1"/>
  <c r="AB258" i="20"/>
  <c r="AP258" i="20" s="1"/>
  <c r="AB290" i="20"/>
  <c r="AP290" i="20" s="1"/>
  <c r="AB354" i="20"/>
  <c r="AP354" i="20" s="1"/>
  <c r="AB386" i="20"/>
  <c r="AP386" i="20" s="1"/>
  <c r="AB418" i="20"/>
  <c r="AP418" i="20" s="1"/>
  <c r="AB450" i="20"/>
  <c r="AP450" i="20" s="1"/>
  <c r="AB482" i="20"/>
  <c r="AP482" i="20" s="1"/>
  <c r="AB514" i="20"/>
  <c r="AP514" i="20" s="1"/>
  <c r="AB546" i="20"/>
  <c r="AP546" i="20" s="1"/>
  <c r="AB578" i="20"/>
  <c r="AP578" i="20" s="1"/>
  <c r="AB859" i="20"/>
  <c r="AP859" i="20" s="1"/>
  <c r="AB373" i="20"/>
  <c r="AP373" i="20" s="1"/>
  <c r="AB405" i="20"/>
  <c r="AP405" i="20" s="1"/>
  <c r="AB437" i="20"/>
  <c r="AP437" i="20" s="1"/>
  <c r="AB469" i="20"/>
  <c r="AP469" i="20" s="1"/>
  <c r="AB501" i="20"/>
  <c r="AP501" i="20" s="1"/>
  <c r="AB533" i="20"/>
  <c r="AP533" i="20" s="1"/>
  <c r="AB565" i="20"/>
  <c r="AP565" i="20" s="1"/>
  <c r="AB597" i="20"/>
  <c r="AP597" i="20" s="1"/>
  <c r="AB885" i="20"/>
  <c r="AP885" i="20" s="1"/>
  <c r="AB254" i="20"/>
  <c r="AP254" i="20" s="1"/>
  <c r="AB286" i="20"/>
  <c r="AP286" i="20" s="1"/>
  <c r="AB318" i="20"/>
  <c r="AP318" i="20" s="1"/>
  <c r="AB350" i="20"/>
  <c r="AP350" i="20" s="1"/>
  <c r="AB382" i="20"/>
  <c r="AP382" i="20" s="1"/>
  <c r="AB414" i="20"/>
  <c r="AP414" i="20" s="1"/>
  <c r="AB446" i="20"/>
  <c r="AP446" i="20" s="1"/>
  <c r="AB478" i="20"/>
  <c r="AP478" i="20" s="1"/>
  <c r="AB510" i="20"/>
  <c r="AP510" i="20" s="1"/>
  <c r="AB542" i="20"/>
  <c r="AP542" i="20" s="1"/>
  <c r="AB574" i="20"/>
  <c r="AP574" i="20" s="1"/>
  <c r="AB606" i="20"/>
  <c r="AP606" i="20" s="1"/>
  <c r="AB894" i="20"/>
  <c r="AP894" i="20" s="1"/>
  <c r="AB874" i="20"/>
  <c r="AP874" i="20" s="1"/>
  <c r="AB279" i="20"/>
  <c r="AP279" i="20" s="1"/>
  <c r="AB311" i="20"/>
  <c r="AP311" i="20" s="1"/>
  <c r="AB32" i="20"/>
  <c r="AP32" i="20" s="1"/>
  <c r="AB64" i="20"/>
  <c r="AP64" i="20" s="1"/>
  <c r="AB96" i="20"/>
  <c r="AP96" i="20" s="1"/>
  <c r="AB128" i="20"/>
  <c r="AP128" i="20" s="1"/>
  <c r="AB160" i="20"/>
  <c r="AP160" i="20" s="1"/>
  <c r="AB192" i="20"/>
  <c r="AP192" i="20" s="1"/>
  <c r="AB224" i="20"/>
  <c r="AP224" i="20" s="1"/>
  <c r="AB256" i="20"/>
  <c r="AP256" i="20" s="1"/>
  <c r="AB288" i="20"/>
  <c r="AP288" i="20" s="1"/>
  <c r="AB33" i="20"/>
  <c r="AP33" i="20" s="1"/>
  <c r="AB65" i="20"/>
  <c r="AP65" i="20" s="1"/>
  <c r="AB97" i="20"/>
  <c r="AP97" i="20" s="1"/>
  <c r="AB129" i="20"/>
  <c r="AP129" i="20" s="1"/>
  <c r="AB161" i="20"/>
  <c r="AP161" i="20" s="1"/>
  <c r="AB193" i="20"/>
  <c r="AP193" i="20" s="1"/>
  <c r="AB225" i="20"/>
  <c r="AP225" i="20" s="1"/>
  <c r="AB257" i="20"/>
  <c r="AP257" i="20" s="1"/>
  <c r="AB289" i="20"/>
  <c r="AP289" i="20" s="1"/>
  <c r="AB321" i="20"/>
  <c r="AP321" i="20" s="1"/>
  <c r="AB609" i="20"/>
  <c r="AP609" i="20" s="1"/>
  <c r="AB641" i="20"/>
  <c r="AP641" i="20" s="1"/>
  <c r="AB673" i="20"/>
  <c r="AP673" i="20" s="1"/>
  <c r="AB705" i="20"/>
  <c r="AP705" i="20" s="1"/>
  <c r="AB737" i="20"/>
  <c r="AP737" i="20" s="1"/>
  <c r="AB769" i="20"/>
  <c r="AP769" i="20" s="1"/>
  <c r="AB801" i="20"/>
  <c r="AP801" i="20" s="1"/>
  <c r="AB833" i="20"/>
  <c r="AP833" i="20" s="1"/>
  <c r="AB897" i="20"/>
  <c r="AP897" i="20" s="1"/>
  <c r="AB330" i="20"/>
  <c r="AP330" i="20" s="1"/>
  <c r="AB618" i="20"/>
  <c r="AP618" i="20" s="1"/>
  <c r="AB650" i="20"/>
  <c r="AP650" i="20" s="1"/>
  <c r="AB682" i="20"/>
  <c r="AP682" i="20" s="1"/>
  <c r="AB714" i="20"/>
  <c r="AP714" i="20" s="1"/>
  <c r="AB746" i="20"/>
  <c r="AP746" i="20" s="1"/>
  <c r="AB778" i="20"/>
  <c r="AP778" i="20" s="1"/>
  <c r="R896" i="20"/>
  <c r="AZ896" i="20" s="1"/>
  <c r="R897" i="20"/>
  <c r="AZ897" i="20" s="1"/>
  <c r="AP3" i="20" l="1"/>
  <c r="AC898" i="20"/>
  <c r="AP898" i="20"/>
  <c r="AC896" i="20"/>
  <c r="AC897" i="20"/>
  <c r="F91" i="24"/>
  <c r="G91" i="24" s="1"/>
  <c r="D91" i="24"/>
  <c r="E91" i="24" s="1"/>
  <c r="G90" i="24"/>
  <c r="E90" i="24"/>
  <c r="G89" i="24"/>
  <c r="E89" i="24"/>
  <c r="G88" i="24"/>
  <c r="E88" i="24"/>
  <c r="G87" i="24"/>
  <c r="E87" i="24"/>
  <c r="G86" i="24"/>
  <c r="E86" i="24"/>
  <c r="G85" i="24"/>
  <c r="E85" i="24"/>
  <c r="G84" i="24"/>
  <c r="E84" i="24"/>
  <c r="F83" i="24"/>
  <c r="G83" i="24" s="1"/>
  <c r="D83" i="24"/>
  <c r="E83" i="24" s="1"/>
  <c r="G82" i="24"/>
  <c r="E82" i="24"/>
  <c r="G81" i="24"/>
  <c r="E81" i="24"/>
  <c r="G80" i="24"/>
  <c r="E80" i="24"/>
  <c r="G79" i="24"/>
  <c r="E79" i="24"/>
  <c r="G78" i="24"/>
  <c r="E78" i="24"/>
  <c r="G77" i="24"/>
  <c r="E77" i="24"/>
  <c r="G76" i="24"/>
  <c r="E76" i="24"/>
  <c r="F75" i="24"/>
  <c r="G75" i="24" s="1"/>
  <c r="D75" i="24"/>
  <c r="E75" i="24" s="1"/>
  <c r="G74" i="24"/>
  <c r="E74" i="24"/>
  <c r="G73" i="24"/>
  <c r="E73" i="24"/>
  <c r="G72" i="24"/>
  <c r="E72" i="24"/>
  <c r="G71" i="24"/>
  <c r="E71" i="24"/>
  <c r="G70" i="24"/>
  <c r="E70" i="24"/>
  <c r="F69" i="24"/>
  <c r="G69" i="24" s="1"/>
  <c r="D69" i="24"/>
  <c r="E69" i="24" s="1"/>
  <c r="G68" i="24"/>
  <c r="E68" i="24"/>
  <c r="G67" i="24"/>
  <c r="E67" i="24"/>
  <c r="G66" i="24"/>
  <c r="E66" i="24"/>
  <c r="G65" i="24"/>
  <c r="E65" i="24"/>
  <c r="F64" i="24"/>
  <c r="G64" i="24" s="1"/>
  <c r="D64" i="24"/>
  <c r="E64" i="24" s="1"/>
  <c r="G63" i="24"/>
  <c r="E63" i="24"/>
  <c r="G62" i="24"/>
  <c r="E62" i="24"/>
  <c r="G61" i="24"/>
  <c r="E61" i="24"/>
  <c r="G60" i="24"/>
  <c r="E60" i="24"/>
  <c r="G59" i="24"/>
  <c r="E59" i="24"/>
  <c r="G58" i="24"/>
  <c r="E58" i="24"/>
  <c r="G57" i="24"/>
  <c r="E57" i="24"/>
  <c r="F56" i="24"/>
  <c r="G56" i="24" s="1"/>
  <c r="D56" i="24"/>
  <c r="E56" i="24" s="1"/>
  <c r="G55" i="24"/>
  <c r="E55" i="24"/>
  <c r="G54" i="24"/>
  <c r="E54" i="24"/>
  <c r="G53" i="24"/>
  <c r="E53" i="24"/>
  <c r="G52" i="24"/>
  <c r="E52" i="24"/>
  <c r="F51" i="24"/>
  <c r="G51" i="24" s="1"/>
  <c r="D51" i="24"/>
  <c r="E51" i="24" s="1"/>
  <c r="G50" i="24"/>
  <c r="E50" i="24"/>
  <c r="G49" i="24"/>
  <c r="E49" i="24"/>
  <c r="G48" i="24"/>
  <c r="E48" i="24"/>
  <c r="G47" i="24"/>
  <c r="E47" i="24"/>
  <c r="G46" i="24"/>
  <c r="E46" i="24"/>
  <c r="G45" i="24"/>
  <c r="E45" i="24"/>
  <c r="G44" i="24"/>
  <c r="E44" i="24"/>
  <c r="G43" i="24"/>
  <c r="E43" i="24"/>
  <c r="F42" i="24"/>
  <c r="G42" i="24" s="1"/>
  <c r="D42" i="24"/>
  <c r="E42" i="24" s="1"/>
  <c r="G41" i="24"/>
  <c r="E41" i="24"/>
  <c r="G40" i="24"/>
  <c r="E40" i="24"/>
  <c r="G39" i="24"/>
  <c r="E39" i="24"/>
  <c r="G38" i="24"/>
  <c r="E38" i="24"/>
  <c r="G37" i="24"/>
  <c r="E37" i="24"/>
  <c r="G36" i="24"/>
  <c r="E36" i="24"/>
  <c r="G35" i="24"/>
  <c r="E35" i="24"/>
  <c r="G34" i="24"/>
  <c r="E34" i="24"/>
  <c r="F33" i="24"/>
  <c r="G33" i="24" s="1"/>
  <c r="D33" i="24"/>
  <c r="E33" i="24" s="1"/>
  <c r="G32" i="24"/>
  <c r="E32" i="24"/>
  <c r="G31" i="24"/>
  <c r="E31" i="24"/>
  <c r="G30" i="24"/>
  <c r="E30" i="24"/>
  <c r="G29" i="24"/>
  <c r="E29" i="24"/>
  <c r="G28" i="24"/>
  <c r="E28" i="24"/>
  <c r="G27" i="24"/>
  <c r="E27" i="24"/>
  <c r="G26" i="24"/>
  <c r="E26" i="24"/>
  <c r="G25" i="24"/>
  <c r="E25" i="24"/>
  <c r="F24" i="24"/>
  <c r="G24" i="24" s="1"/>
  <c r="D24" i="24"/>
  <c r="E24" i="24" s="1"/>
  <c r="G23" i="24"/>
  <c r="E23" i="24"/>
  <c r="G22" i="24"/>
  <c r="E22" i="24"/>
  <c r="G21" i="24"/>
  <c r="E21" i="24"/>
  <c r="G20" i="24"/>
  <c r="E20" i="24"/>
  <c r="G19" i="24"/>
  <c r="E19" i="24"/>
  <c r="F18" i="24"/>
  <c r="G18" i="24" s="1"/>
  <c r="D18" i="24"/>
  <c r="E18" i="24" s="1"/>
  <c r="G17" i="24"/>
  <c r="E17" i="24"/>
  <c r="G16" i="24"/>
  <c r="E16" i="24"/>
  <c r="G15" i="24"/>
  <c r="E15" i="24"/>
  <c r="G14" i="24"/>
  <c r="E14" i="24"/>
  <c r="G13" i="24"/>
  <c r="E13" i="24"/>
  <c r="F12" i="24"/>
  <c r="D12" i="24"/>
  <c r="E12" i="24" s="1"/>
  <c r="G11" i="24"/>
  <c r="E11" i="24"/>
  <c r="G10" i="24"/>
  <c r="E10" i="24"/>
  <c r="G9" i="24"/>
  <c r="E9" i="24"/>
  <c r="G8" i="24"/>
  <c r="E8" i="24"/>
  <c r="G7" i="24"/>
  <c r="E7" i="24"/>
  <c r="G6" i="24"/>
  <c r="E6" i="24"/>
  <c r="G5" i="24"/>
  <c r="E5" i="24"/>
  <c r="F92" i="24" l="1"/>
  <c r="G92" i="24" s="1"/>
  <c r="G12" i="24"/>
  <c r="D92" i="24"/>
  <c r="E92" i="24" s="1"/>
  <c r="N878" i="20" l="1"/>
  <c r="O878" i="20"/>
  <c r="N879" i="20"/>
  <c r="O879" i="20"/>
  <c r="N880" i="20"/>
  <c r="O880" i="20"/>
  <c r="N881" i="20"/>
  <c r="O881" i="20"/>
  <c r="N882" i="20"/>
  <c r="O882" i="20"/>
  <c r="N883" i="20"/>
  <c r="O883" i="20"/>
  <c r="N884" i="20"/>
  <c r="O884" i="20"/>
  <c r="N885" i="20"/>
  <c r="O885" i="20"/>
  <c r="N886" i="20"/>
  <c r="O886" i="20"/>
  <c r="N887" i="20"/>
  <c r="O887" i="20"/>
  <c r="N888" i="20"/>
  <c r="O888" i="20"/>
  <c r="N889" i="20"/>
  <c r="O889" i="20"/>
  <c r="N890" i="20"/>
  <c r="O890" i="20"/>
  <c r="N891" i="20"/>
  <c r="O891" i="20"/>
  <c r="N892" i="20"/>
  <c r="O892" i="20"/>
  <c r="N893" i="20"/>
  <c r="O893" i="20"/>
  <c r="N894" i="20"/>
  <c r="O894" i="20"/>
  <c r="N895" i="20"/>
  <c r="O895" i="20"/>
  <c r="F907" i="20"/>
  <c r="R880" i="20" l="1"/>
  <c r="AZ880" i="20" s="1"/>
  <c r="R879" i="20"/>
  <c r="AZ879" i="20" s="1"/>
  <c r="R882" i="20"/>
  <c r="AZ882" i="20" s="1"/>
  <c r="R895" i="20"/>
  <c r="AZ895" i="20" s="1"/>
  <c r="R878" i="20"/>
  <c r="AZ878" i="20" s="1"/>
  <c r="R888" i="20"/>
  <c r="AZ888" i="20" s="1"/>
  <c r="R887" i="20"/>
  <c r="AZ887" i="20" s="1"/>
  <c r="R890" i="20"/>
  <c r="AZ890" i="20" s="1"/>
  <c r="R892" i="20"/>
  <c r="AZ892" i="20" s="1"/>
  <c r="R884" i="20"/>
  <c r="AZ884" i="20" s="1"/>
  <c r="R889" i="20"/>
  <c r="AZ889" i="20" s="1"/>
  <c r="R891" i="20"/>
  <c r="AZ891" i="20" s="1"/>
  <c r="R883" i="20"/>
  <c r="AZ883" i="20" s="1"/>
  <c r="R881" i="20"/>
  <c r="AZ881" i="20" s="1"/>
  <c r="R894" i="20"/>
  <c r="AZ894" i="20" s="1"/>
  <c r="R885" i="20"/>
  <c r="AZ885" i="20" s="1"/>
  <c r="R893" i="20"/>
  <c r="AZ893" i="20" s="1"/>
  <c r="R886" i="20"/>
  <c r="AZ886" i="20" s="1"/>
  <c r="N771" i="20"/>
  <c r="O771" i="20"/>
  <c r="N772" i="20"/>
  <c r="O772" i="20"/>
  <c r="N773" i="20"/>
  <c r="O773" i="20"/>
  <c r="N774" i="20"/>
  <c r="O774" i="20"/>
  <c r="N775" i="20"/>
  <c r="O775" i="20"/>
  <c r="N776" i="20"/>
  <c r="O776" i="20"/>
  <c r="N777" i="20"/>
  <c r="O777" i="20"/>
  <c r="N778" i="20"/>
  <c r="O778" i="20"/>
  <c r="N779" i="20"/>
  <c r="O779" i="20"/>
  <c r="N780" i="20"/>
  <c r="O780" i="20"/>
  <c r="N781" i="20"/>
  <c r="O781" i="20"/>
  <c r="N782" i="20"/>
  <c r="O782" i="20"/>
  <c r="N783" i="20"/>
  <c r="O783" i="20"/>
  <c r="N784" i="20"/>
  <c r="O784" i="20"/>
  <c r="N785" i="20"/>
  <c r="O785" i="20"/>
  <c r="N786" i="20"/>
  <c r="O786" i="20"/>
  <c r="N787" i="20"/>
  <c r="O787" i="20"/>
  <c r="N788" i="20"/>
  <c r="O788" i="20"/>
  <c r="N789" i="20"/>
  <c r="O789" i="20"/>
  <c r="N790" i="20"/>
  <c r="O790" i="20"/>
  <c r="N791" i="20"/>
  <c r="O791" i="20"/>
  <c r="N792" i="20"/>
  <c r="O792" i="20"/>
  <c r="N793" i="20"/>
  <c r="O793" i="20"/>
  <c r="N794" i="20"/>
  <c r="O794" i="20"/>
  <c r="N795" i="20"/>
  <c r="O795" i="20"/>
  <c r="N796" i="20"/>
  <c r="O796" i="20"/>
  <c r="N797" i="20"/>
  <c r="O797" i="20"/>
  <c r="N798" i="20"/>
  <c r="O798" i="20"/>
  <c r="N799" i="20"/>
  <c r="O799" i="20"/>
  <c r="N800" i="20"/>
  <c r="O800" i="20"/>
  <c r="N801" i="20"/>
  <c r="O801" i="20"/>
  <c r="N802" i="20"/>
  <c r="O802" i="20"/>
  <c r="N803" i="20"/>
  <c r="O803" i="20"/>
  <c r="N804" i="20"/>
  <c r="O804" i="20"/>
  <c r="N805" i="20"/>
  <c r="O805" i="20"/>
  <c r="N806" i="20"/>
  <c r="O806" i="20"/>
  <c r="N807" i="20"/>
  <c r="O807" i="20"/>
  <c r="N808" i="20"/>
  <c r="O808" i="20"/>
  <c r="N809" i="20"/>
  <c r="O809" i="20"/>
  <c r="N810" i="20"/>
  <c r="O810" i="20"/>
  <c r="N811" i="20"/>
  <c r="O811" i="20"/>
  <c r="N812" i="20"/>
  <c r="O812" i="20"/>
  <c r="N813" i="20"/>
  <c r="O813" i="20"/>
  <c r="N814" i="20"/>
  <c r="O814" i="20"/>
  <c r="N815" i="20"/>
  <c r="O815" i="20"/>
  <c r="N816" i="20"/>
  <c r="O816" i="20"/>
  <c r="N817" i="20"/>
  <c r="O817" i="20"/>
  <c r="N818" i="20"/>
  <c r="O818" i="20"/>
  <c r="N819" i="20"/>
  <c r="O819" i="20"/>
  <c r="N820" i="20"/>
  <c r="O820" i="20"/>
  <c r="N821" i="20"/>
  <c r="O821" i="20"/>
  <c r="N822" i="20"/>
  <c r="O822" i="20"/>
  <c r="N823" i="20"/>
  <c r="O823" i="20"/>
  <c r="N824" i="20"/>
  <c r="O824" i="20"/>
  <c r="N825" i="20"/>
  <c r="O825" i="20"/>
  <c r="N826" i="20"/>
  <c r="O826" i="20"/>
  <c r="N827" i="20"/>
  <c r="O827" i="20"/>
  <c r="N828" i="20"/>
  <c r="O828" i="20"/>
  <c r="N829" i="20"/>
  <c r="O829" i="20"/>
  <c r="N830" i="20"/>
  <c r="O830" i="20"/>
  <c r="N831" i="20"/>
  <c r="O831" i="20"/>
  <c r="N832" i="20"/>
  <c r="O832" i="20"/>
  <c r="N833" i="20"/>
  <c r="O833" i="20"/>
  <c r="N834" i="20"/>
  <c r="O834" i="20"/>
  <c r="N835" i="20"/>
  <c r="O835" i="20"/>
  <c r="N836" i="20"/>
  <c r="O836" i="20"/>
  <c r="N837" i="20"/>
  <c r="O837" i="20"/>
  <c r="N838" i="20"/>
  <c r="O838" i="20"/>
  <c r="N839" i="20"/>
  <c r="O839" i="20"/>
  <c r="N840" i="20"/>
  <c r="O840" i="20"/>
  <c r="N841" i="20"/>
  <c r="O841" i="20"/>
  <c r="N842" i="20"/>
  <c r="O842" i="20"/>
  <c r="N843" i="20"/>
  <c r="O843" i="20"/>
  <c r="N844" i="20"/>
  <c r="O844" i="20"/>
  <c r="N845" i="20"/>
  <c r="O845" i="20"/>
  <c r="N846" i="20"/>
  <c r="O846" i="20"/>
  <c r="N847" i="20"/>
  <c r="O847" i="20"/>
  <c r="N848" i="20"/>
  <c r="O848" i="20"/>
  <c r="N849" i="20"/>
  <c r="O849" i="20"/>
  <c r="N850" i="20"/>
  <c r="O850" i="20"/>
  <c r="N851" i="20"/>
  <c r="O851" i="20"/>
  <c r="N852" i="20"/>
  <c r="O852" i="20"/>
  <c r="N853" i="20"/>
  <c r="O853" i="20"/>
  <c r="N854" i="20"/>
  <c r="O854" i="20"/>
  <c r="N855" i="20"/>
  <c r="O855" i="20"/>
  <c r="N856" i="20"/>
  <c r="O856" i="20"/>
  <c r="N857" i="20"/>
  <c r="O857" i="20"/>
  <c r="N858" i="20"/>
  <c r="O858" i="20"/>
  <c r="N859" i="20"/>
  <c r="O859" i="20"/>
  <c r="N860" i="20"/>
  <c r="O860" i="20"/>
  <c r="N861" i="20"/>
  <c r="O861" i="20"/>
  <c r="N862" i="20"/>
  <c r="O862" i="20"/>
  <c r="N863" i="20"/>
  <c r="O863" i="20"/>
  <c r="N864" i="20"/>
  <c r="O864" i="20"/>
  <c r="N865" i="20"/>
  <c r="O865" i="20"/>
  <c r="N866" i="20"/>
  <c r="O866" i="20"/>
  <c r="N867" i="20"/>
  <c r="O867" i="20"/>
  <c r="N868" i="20"/>
  <c r="O868" i="20"/>
  <c r="N869" i="20"/>
  <c r="O869" i="20"/>
  <c r="N870" i="20"/>
  <c r="O870" i="20"/>
  <c r="N871" i="20"/>
  <c r="O871" i="20"/>
  <c r="N872" i="20"/>
  <c r="O872" i="20"/>
  <c r="N873" i="20"/>
  <c r="O873" i="20"/>
  <c r="N874" i="20"/>
  <c r="O874" i="20"/>
  <c r="N875" i="20"/>
  <c r="O875" i="20"/>
  <c r="N876" i="20"/>
  <c r="O876" i="20"/>
  <c r="N877" i="20"/>
  <c r="O877" i="20"/>
  <c r="N770" i="20"/>
  <c r="O770" i="20"/>
  <c r="N767" i="20"/>
  <c r="O767" i="20"/>
  <c r="N768" i="20"/>
  <c r="O768" i="20"/>
  <c r="N769" i="20"/>
  <c r="O769" i="20"/>
  <c r="N67" i="20"/>
  <c r="O766" i="20"/>
  <c r="N766" i="20"/>
  <c r="O765" i="20"/>
  <c r="N765" i="20"/>
  <c r="O764" i="20"/>
  <c r="N764" i="20"/>
  <c r="O763" i="20"/>
  <c r="N763" i="20"/>
  <c r="O762" i="20"/>
  <c r="N762" i="20"/>
  <c r="O761" i="20"/>
  <c r="N761" i="20"/>
  <c r="O760" i="20"/>
  <c r="N760" i="20"/>
  <c r="O759" i="20"/>
  <c r="N759" i="20"/>
  <c r="O758" i="20"/>
  <c r="N758" i="20"/>
  <c r="O757" i="20"/>
  <c r="N757" i="20"/>
  <c r="O756" i="20"/>
  <c r="N756" i="20"/>
  <c r="O755" i="20"/>
  <c r="N755" i="20"/>
  <c r="O754" i="20"/>
  <c r="N754" i="20"/>
  <c r="O753" i="20"/>
  <c r="N753" i="20"/>
  <c r="O752" i="20"/>
  <c r="N752" i="20"/>
  <c r="O751" i="20"/>
  <c r="N751" i="20"/>
  <c r="O750" i="20"/>
  <c r="N750" i="20"/>
  <c r="O749" i="20"/>
  <c r="N749" i="20"/>
  <c r="O748" i="20"/>
  <c r="N748" i="20"/>
  <c r="O747" i="20"/>
  <c r="N747" i="20"/>
  <c r="O746" i="20"/>
  <c r="N746" i="20"/>
  <c r="O745" i="20"/>
  <c r="N745" i="20"/>
  <c r="O744" i="20"/>
  <c r="N744" i="20"/>
  <c r="O743" i="20"/>
  <c r="N743" i="20"/>
  <c r="O742" i="20"/>
  <c r="N742" i="20"/>
  <c r="O741" i="20"/>
  <c r="N741" i="20"/>
  <c r="O740" i="20"/>
  <c r="N740" i="20"/>
  <c r="O739" i="20"/>
  <c r="N739" i="20"/>
  <c r="O738" i="20"/>
  <c r="N738" i="20"/>
  <c r="O737" i="20"/>
  <c r="N737" i="20"/>
  <c r="O736" i="20"/>
  <c r="N736" i="20"/>
  <c r="O735" i="20"/>
  <c r="N735" i="20"/>
  <c r="O734" i="20"/>
  <c r="N734" i="20"/>
  <c r="O733" i="20"/>
  <c r="N733" i="20"/>
  <c r="O732" i="20"/>
  <c r="N732" i="20"/>
  <c r="O731" i="20"/>
  <c r="N731" i="20"/>
  <c r="O730" i="20"/>
  <c r="N730" i="20"/>
  <c r="O729" i="20"/>
  <c r="N729" i="20"/>
  <c r="O728" i="20"/>
  <c r="N728" i="20"/>
  <c r="O727" i="20"/>
  <c r="N727" i="20"/>
  <c r="O726" i="20"/>
  <c r="N726" i="20"/>
  <c r="O725" i="20"/>
  <c r="N725" i="20"/>
  <c r="O724" i="20"/>
  <c r="N724" i="20"/>
  <c r="O723" i="20"/>
  <c r="N723" i="20"/>
  <c r="O722" i="20"/>
  <c r="N722" i="20"/>
  <c r="O721" i="20"/>
  <c r="N721" i="20"/>
  <c r="O720" i="20"/>
  <c r="N720" i="20"/>
  <c r="O719" i="20"/>
  <c r="N719" i="20"/>
  <c r="O718" i="20"/>
  <c r="N718" i="20"/>
  <c r="O717" i="20"/>
  <c r="N717" i="20"/>
  <c r="O716" i="20"/>
  <c r="N716" i="20"/>
  <c r="O715" i="20"/>
  <c r="N715" i="20"/>
  <c r="O714" i="20"/>
  <c r="N714" i="20"/>
  <c r="O713" i="20"/>
  <c r="N713" i="20"/>
  <c r="O712" i="20"/>
  <c r="N712" i="20"/>
  <c r="O711" i="20"/>
  <c r="N711" i="20"/>
  <c r="O710" i="20"/>
  <c r="N710" i="20"/>
  <c r="O709" i="20"/>
  <c r="N709" i="20"/>
  <c r="O708" i="20"/>
  <c r="N708" i="20"/>
  <c r="O707" i="20"/>
  <c r="N707" i="20"/>
  <c r="O706" i="20"/>
  <c r="N706" i="20"/>
  <c r="O705" i="20"/>
  <c r="N705" i="20"/>
  <c r="O704" i="20"/>
  <c r="N704" i="20"/>
  <c r="O703" i="20"/>
  <c r="N703" i="20"/>
  <c r="O702" i="20"/>
  <c r="N702" i="20"/>
  <c r="O701" i="20"/>
  <c r="N701" i="20"/>
  <c r="O700" i="20"/>
  <c r="N700" i="20"/>
  <c r="O699" i="20"/>
  <c r="N699" i="20"/>
  <c r="O698" i="20"/>
  <c r="N698" i="20"/>
  <c r="O697" i="20"/>
  <c r="N697" i="20"/>
  <c r="O696" i="20"/>
  <c r="N696" i="20"/>
  <c r="O695" i="20"/>
  <c r="N695" i="20"/>
  <c r="O694" i="20"/>
  <c r="N694" i="20"/>
  <c r="O693" i="20"/>
  <c r="N693" i="20"/>
  <c r="O692" i="20"/>
  <c r="N692" i="20"/>
  <c r="O691" i="20"/>
  <c r="N691" i="20"/>
  <c r="O690" i="20"/>
  <c r="N690" i="20"/>
  <c r="O689" i="20"/>
  <c r="N689" i="20"/>
  <c r="O688" i="20"/>
  <c r="N688" i="20"/>
  <c r="O687" i="20"/>
  <c r="N687" i="20"/>
  <c r="O686" i="20"/>
  <c r="N686" i="20"/>
  <c r="O685" i="20"/>
  <c r="N685" i="20"/>
  <c r="O684" i="20"/>
  <c r="N684" i="20"/>
  <c r="O683" i="20"/>
  <c r="N683" i="20"/>
  <c r="O682" i="20"/>
  <c r="N682" i="20"/>
  <c r="O681" i="20"/>
  <c r="N681" i="20"/>
  <c r="O680" i="20"/>
  <c r="N680" i="20"/>
  <c r="O679" i="20"/>
  <c r="N679" i="20"/>
  <c r="O678" i="20"/>
  <c r="N678" i="20"/>
  <c r="O677" i="20"/>
  <c r="N677" i="20"/>
  <c r="O676" i="20"/>
  <c r="N676" i="20"/>
  <c r="O675" i="20"/>
  <c r="N675" i="20"/>
  <c r="O674" i="20"/>
  <c r="N674" i="20"/>
  <c r="O673" i="20"/>
  <c r="N673" i="20"/>
  <c r="O672" i="20"/>
  <c r="N672" i="20"/>
  <c r="O671" i="20"/>
  <c r="N671" i="20"/>
  <c r="O670" i="20"/>
  <c r="N670" i="20"/>
  <c r="O669" i="20"/>
  <c r="N669" i="20"/>
  <c r="O668" i="20"/>
  <c r="N668" i="20"/>
  <c r="O667" i="20"/>
  <c r="N667" i="20"/>
  <c r="O666" i="20"/>
  <c r="N666" i="20"/>
  <c r="O665" i="20"/>
  <c r="N665" i="20"/>
  <c r="O664" i="20"/>
  <c r="N664" i="20"/>
  <c r="O663" i="20"/>
  <c r="N663" i="20"/>
  <c r="O662" i="20"/>
  <c r="N662" i="20"/>
  <c r="O661" i="20"/>
  <c r="N661" i="20"/>
  <c r="O660" i="20"/>
  <c r="N660" i="20"/>
  <c r="O659" i="20"/>
  <c r="N659" i="20"/>
  <c r="O658" i="20"/>
  <c r="N658" i="20"/>
  <c r="O657" i="20"/>
  <c r="N657" i="20"/>
  <c r="O656" i="20"/>
  <c r="N656" i="20"/>
  <c r="O655" i="20"/>
  <c r="N655" i="20"/>
  <c r="O654" i="20"/>
  <c r="N654" i="20"/>
  <c r="O653" i="20"/>
  <c r="N653" i="20"/>
  <c r="O652" i="20"/>
  <c r="N652" i="20"/>
  <c r="O651" i="20"/>
  <c r="N651" i="20"/>
  <c r="O650" i="20"/>
  <c r="N650" i="20"/>
  <c r="O649" i="20"/>
  <c r="N649" i="20"/>
  <c r="O648" i="20"/>
  <c r="N648" i="20"/>
  <c r="O647" i="20"/>
  <c r="N647" i="20"/>
  <c r="O646" i="20"/>
  <c r="N646" i="20"/>
  <c r="O645" i="20"/>
  <c r="N645" i="20"/>
  <c r="O644" i="20"/>
  <c r="N644" i="20"/>
  <c r="O643" i="20"/>
  <c r="N643" i="20"/>
  <c r="O642" i="20"/>
  <c r="N642" i="20"/>
  <c r="O641" i="20"/>
  <c r="N641" i="20"/>
  <c r="O640" i="20"/>
  <c r="N640" i="20"/>
  <c r="O639" i="20"/>
  <c r="N639" i="20"/>
  <c r="O638" i="20"/>
  <c r="N638" i="20"/>
  <c r="O637" i="20"/>
  <c r="N637" i="20"/>
  <c r="O636" i="20"/>
  <c r="N636" i="20"/>
  <c r="O635" i="20"/>
  <c r="N635" i="20"/>
  <c r="O634" i="20"/>
  <c r="N634" i="20"/>
  <c r="O633" i="20"/>
  <c r="N633" i="20"/>
  <c r="O632" i="20"/>
  <c r="N632" i="20"/>
  <c r="O631" i="20"/>
  <c r="N631" i="20"/>
  <c r="O630" i="20"/>
  <c r="N630" i="20"/>
  <c r="O629" i="20"/>
  <c r="N629" i="20"/>
  <c r="O628" i="20"/>
  <c r="N628" i="20"/>
  <c r="O627" i="20"/>
  <c r="N627" i="20"/>
  <c r="O626" i="20"/>
  <c r="N626" i="20"/>
  <c r="O625" i="20"/>
  <c r="N625" i="20"/>
  <c r="O624" i="20"/>
  <c r="N624" i="20"/>
  <c r="O623" i="20"/>
  <c r="N623" i="20"/>
  <c r="O622" i="20"/>
  <c r="N622" i="20"/>
  <c r="O621" i="20"/>
  <c r="N621" i="20"/>
  <c r="O620" i="20"/>
  <c r="N620" i="20"/>
  <c r="O619" i="20"/>
  <c r="N619" i="20"/>
  <c r="O618" i="20"/>
  <c r="N618" i="20"/>
  <c r="O617" i="20"/>
  <c r="N617" i="20"/>
  <c r="O616" i="20"/>
  <c r="N616" i="20"/>
  <c r="O615" i="20"/>
  <c r="N615" i="20"/>
  <c r="O614" i="20"/>
  <c r="N614" i="20"/>
  <c r="O613" i="20"/>
  <c r="N613" i="20"/>
  <c r="O612" i="20"/>
  <c r="N612" i="20"/>
  <c r="O611" i="20"/>
  <c r="N611" i="20"/>
  <c r="O610" i="20"/>
  <c r="N610" i="20"/>
  <c r="O609" i="20"/>
  <c r="N609" i="20"/>
  <c r="O608" i="20"/>
  <c r="N608" i="20"/>
  <c r="O607" i="20"/>
  <c r="N607" i="20"/>
  <c r="O606" i="20"/>
  <c r="N606" i="20"/>
  <c r="O605" i="20"/>
  <c r="N605" i="20"/>
  <c r="O604" i="20"/>
  <c r="N604" i="20"/>
  <c r="O603" i="20"/>
  <c r="N603" i="20"/>
  <c r="O602" i="20"/>
  <c r="N602" i="20"/>
  <c r="O601" i="20"/>
  <c r="N601" i="20"/>
  <c r="O600" i="20"/>
  <c r="N600" i="20"/>
  <c r="O599" i="20"/>
  <c r="N599" i="20"/>
  <c r="O598" i="20"/>
  <c r="N598" i="20"/>
  <c r="O597" i="20"/>
  <c r="N597" i="20"/>
  <c r="O596" i="20"/>
  <c r="N596" i="20"/>
  <c r="O595" i="20"/>
  <c r="N595" i="20"/>
  <c r="O594" i="20"/>
  <c r="N594" i="20"/>
  <c r="O593" i="20"/>
  <c r="N593" i="20"/>
  <c r="O592" i="20"/>
  <c r="N592" i="20"/>
  <c r="O591" i="20"/>
  <c r="N591" i="20"/>
  <c r="O590" i="20"/>
  <c r="N590" i="20"/>
  <c r="O589" i="20"/>
  <c r="N589" i="20"/>
  <c r="O588" i="20"/>
  <c r="N588" i="20"/>
  <c r="O587" i="20"/>
  <c r="N587" i="20"/>
  <c r="O586" i="20"/>
  <c r="N586" i="20"/>
  <c r="O585" i="20"/>
  <c r="N585" i="20"/>
  <c r="O584" i="20"/>
  <c r="N584" i="20"/>
  <c r="O583" i="20"/>
  <c r="N583" i="20"/>
  <c r="O582" i="20"/>
  <c r="N582" i="20"/>
  <c r="O581" i="20"/>
  <c r="N581" i="20"/>
  <c r="O580" i="20"/>
  <c r="N580" i="20"/>
  <c r="O579" i="20"/>
  <c r="N579" i="20"/>
  <c r="O578" i="20"/>
  <c r="N578" i="20"/>
  <c r="O577" i="20"/>
  <c r="N577" i="20"/>
  <c r="O576" i="20"/>
  <c r="N576" i="20"/>
  <c r="O575" i="20"/>
  <c r="N575" i="20"/>
  <c r="O574" i="20"/>
  <c r="N574" i="20"/>
  <c r="O573" i="20"/>
  <c r="N573" i="20"/>
  <c r="O572" i="20"/>
  <c r="N572" i="20"/>
  <c r="O571" i="20"/>
  <c r="N571" i="20"/>
  <c r="O570" i="20"/>
  <c r="N570" i="20"/>
  <c r="O569" i="20"/>
  <c r="N569" i="20"/>
  <c r="O568" i="20"/>
  <c r="N568" i="20"/>
  <c r="O567" i="20"/>
  <c r="N567" i="20"/>
  <c r="O566" i="20"/>
  <c r="N566" i="20"/>
  <c r="O565" i="20"/>
  <c r="N565" i="20"/>
  <c r="O564" i="20"/>
  <c r="N564" i="20"/>
  <c r="O563" i="20"/>
  <c r="N563" i="20"/>
  <c r="O562" i="20"/>
  <c r="N562" i="20"/>
  <c r="O561" i="20"/>
  <c r="N561" i="20"/>
  <c r="O560" i="20"/>
  <c r="N560" i="20"/>
  <c r="O559" i="20"/>
  <c r="N559" i="20"/>
  <c r="O558" i="20"/>
  <c r="N558" i="20"/>
  <c r="O557" i="20"/>
  <c r="N557" i="20"/>
  <c r="O556" i="20"/>
  <c r="N556" i="20"/>
  <c r="O555" i="20"/>
  <c r="N555" i="20"/>
  <c r="O554" i="20"/>
  <c r="N554" i="20"/>
  <c r="O553" i="20"/>
  <c r="N553" i="20"/>
  <c r="O552" i="20"/>
  <c r="N552" i="20"/>
  <c r="O551" i="20"/>
  <c r="N551" i="20"/>
  <c r="O550" i="20"/>
  <c r="N550" i="20"/>
  <c r="O549" i="20"/>
  <c r="N549" i="20"/>
  <c r="O548" i="20"/>
  <c r="N548" i="20"/>
  <c r="O547" i="20"/>
  <c r="N547" i="20"/>
  <c r="O546" i="20"/>
  <c r="N546" i="20"/>
  <c r="O545" i="20"/>
  <c r="N545" i="20"/>
  <c r="O544" i="20"/>
  <c r="N544" i="20"/>
  <c r="O543" i="20"/>
  <c r="N543" i="20"/>
  <c r="O542" i="20"/>
  <c r="N542" i="20"/>
  <c r="O541" i="20"/>
  <c r="N541" i="20"/>
  <c r="O540" i="20"/>
  <c r="N540" i="20"/>
  <c r="O539" i="20"/>
  <c r="N539" i="20"/>
  <c r="O538" i="20"/>
  <c r="N538" i="20"/>
  <c r="O537" i="20"/>
  <c r="N537" i="20"/>
  <c r="O536" i="20"/>
  <c r="N536" i="20"/>
  <c r="O535" i="20"/>
  <c r="N535" i="20"/>
  <c r="O534" i="20"/>
  <c r="N534" i="20"/>
  <c r="O533" i="20"/>
  <c r="N533" i="20"/>
  <c r="O532" i="20"/>
  <c r="N532" i="20"/>
  <c r="O531" i="20"/>
  <c r="N531" i="20"/>
  <c r="O530" i="20"/>
  <c r="N530" i="20"/>
  <c r="O529" i="20"/>
  <c r="N529" i="20"/>
  <c r="O528" i="20"/>
  <c r="N528" i="20"/>
  <c r="O527" i="20"/>
  <c r="N527" i="20"/>
  <c r="O526" i="20"/>
  <c r="N526" i="20"/>
  <c r="O525" i="20"/>
  <c r="N525" i="20"/>
  <c r="O524" i="20"/>
  <c r="N524" i="20"/>
  <c r="O523" i="20"/>
  <c r="N523" i="20"/>
  <c r="O522" i="20"/>
  <c r="N522" i="20"/>
  <c r="O521" i="20"/>
  <c r="N521" i="20"/>
  <c r="O520" i="20"/>
  <c r="N520" i="20"/>
  <c r="O519" i="20"/>
  <c r="N519" i="20"/>
  <c r="O518" i="20"/>
  <c r="N518" i="20"/>
  <c r="O517" i="20"/>
  <c r="N517" i="20"/>
  <c r="O516" i="20"/>
  <c r="N516" i="20"/>
  <c r="O515" i="20"/>
  <c r="N515" i="20"/>
  <c r="O514" i="20"/>
  <c r="N514" i="20"/>
  <c r="O513" i="20"/>
  <c r="N513" i="20"/>
  <c r="O512" i="20"/>
  <c r="N512" i="20"/>
  <c r="O511" i="20"/>
  <c r="N511" i="20"/>
  <c r="O510" i="20"/>
  <c r="N510" i="20"/>
  <c r="O509" i="20"/>
  <c r="N509" i="20"/>
  <c r="O508" i="20"/>
  <c r="N508" i="20"/>
  <c r="O507" i="20"/>
  <c r="N507" i="20"/>
  <c r="O506" i="20"/>
  <c r="N506" i="20"/>
  <c r="O505" i="20"/>
  <c r="N505" i="20"/>
  <c r="O504" i="20"/>
  <c r="N504" i="20"/>
  <c r="O503" i="20"/>
  <c r="N503" i="20"/>
  <c r="O502" i="20"/>
  <c r="N502" i="20"/>
  <c r="O501" i="20"/>
  <c r="N501" i="20"/>
  <c r="O500" i="20"/>
  <c r="N500" i="20"/>
  <c r="O499" i="20"/>
  <c r="N499" i="20"/>
  <c r="O498" i="20"/>
  <c r="N498" i="20"/>
  <c r="O497" i="20"/>
  <c r="N497" i="20"/>
  <c r="O496" i="20"/>
  <c r="N496" i="20"/>
  <c r="O495" i="20"/>
  <c r="N495" i="20"/>
  <c r="O494" i="20"/>
  <c r="N494" i="20"/>
  <c r="O493" i="20"/>
  <c r="N493" i="20"/>
  <c r="O492" i="20"/>
  <c r="N492" i="20"/>
  <c r="O491" i="20"/>
  <c r="N491" i="20"/>
  <c r="O490" i="20"/>
  <c r="N490" i="20"/>
  <c r="O489" i="20"/>
  <c r="N489" i="20"/>
  <c r="O488" i="20"/>
  <c r="N488" i="20"/>
  <c r="O487" i="20"/>
  <c r="N487" i="20"/>
  <c r="O486" i="20"/>
  <c r="N486" i="20"/>
  <c r="O485" i="20"/>
  <c r="N485" i="20"/>
  <c r="O484" i="20"/>
  <c r="N484" i="20"/>
  <c r="O483" i="20"/>
  <c r="N483" i="20"/>
  <c r="O482" i="20"/>
  <c r="N482" i="20"/>
  <c r="O481" i="20"/>
  <c r="N481" i="20"/>
  <c r="O480" i="20"/>
  <c r="N480" i="20"/>
  <c r="O479" i="20"/>
  <c r="N479" i="20"/>
  <c r="O478" i="20"/>
  <c r="N478" i="20"/>
  <c r="O477" i="20"/>
  <c r="N477" i="20"/>
  <c r="O476" i="20"/>
  <c r="N476" i="20"/>
  <c r="O475" i="20"/>
  <c r="N475" i="20"/>
  <c r="O474" i="20"/>
  <c r="N474" i="20"/>
  <c r="O473" i="20"/>
  <c r="N473" i="20"/>
  <c r="O472" i="20"/>
  <c r="N472" i="20"/>
  <c r="O471" i="20"/>
  <c r="N471" i="20"/>
  <c r="O470" i="20"/>
  <c r="N470" i="20"/>
  <c r="O469" i="20"/>
  <c r="N469" i="20"/>
  <c r="O468" i="20"/>
  <c r="N468" i="20"/>
  <c r="O467" i="20"/>
  <c r="N467" i="20"/>
  <c r="O466" i="20"/>
  <c r="N466" i="20"/>
  <c r="O465" i="20"/>
  <c r="N465" i="20"/>
  <c r="O464" i="20"/>
  <c r="N464" i="20"/>
  <c r="O463" i="20"/>
  <c r="N463" i="20"/>
  <c r="O462" i="20"/>
  <c r="N462" i="20"/>
  <c r="O461" i="20"/>
  <c r="N461" i="20"/>
  <c r="O460" i="20"/>
  <c r="N460" i="20"/>
  <c r="O459" i="20"/>
  <c r="N459" i="20"/>
  <c r="O458" i="20"/>
  <c r="N458" i="20"/>
  <c r="O457" i="20"/>
  <c r="N457" i="20"/>
  <c r="O456" i="20"/>
  <c r="N456" i="20"/>
  <c r="O455" i="20"/>
  <c r="N455" i="20"/>
  <c r="O454" i="20"/>
  <c r="N454" i="20"/>
  <c r="O453" i="20"/>
  <c r="N453" i="20"/>
  <c r="O452" i="20"/>
  <c r="N452" i="20"/>
  <c r="O451" i="20"/>
  <c r="N451" i="20"/>
  <c r="O450" i="20"/>
  <c r="N450" i="20"/>
  <c r="O449" i="20"/>
  <c r="N449" i="20"/>
  <c r="O448" i="20"/>
  <c r="N448" i="20"/>
  <c r="O447" i="20"/>
  <c r="N447" i="20"/>
  <c r="O446" i="20"/>
  <c r="N446" i="20"/>
  <c r="O445" i="20"/>
  <c r="N445" i="20"/>
  <c r="O444" i="20"/>
  <c r="N444" i="20"/>
  <c r="O443" i="20"/>
  <c r="N443" i="20"/>
  <c r="O442" i="20"/>
  <c r="N442" i="20"/>
  <c r="O441" i="20"/>
  <c r="N441" i="20"/>
  <c r="O440" i="20"/>
  <c r="N440" i="20"/>
  <c r="O439" i="20"/>
  <c r="N439" i="20"/>
  <c r="O438" i="20"/>
  <c r="N438" i="20"/>
  <c r="O437" i="20"/>
  <c r="N437" i="20"/>
  <c r="O436" i="20"/>
  <c r="N436" i="20"/>
  <c r="O435" i="20"/>
  <c r="N435" i="20"/>
  <c r="O434" i="20"/>
  <c r="N434" i="20"/>
  <c r="O433" i="20"/>
  <c r="N433" i="20"/>
  <c r="O432" i="20"/>
  <c r="N432" i="20"/>
  <c r="O431" i="20"/>
  <c r="N431" i="20"/>
  <c r="O430" i="20"/>
  <c r="N430" i="20"/>
  <c r="O429" i="20"/>
  <c r="N429" i="20"/>
  <c r="O428" i="20"/>
  <c r="N428" i="20"/>
  <c r="O427" i="20"/>
  <c r="N427" i="20"/>
  <c r="O426" i="20"/>
  <c r="N426" i="20"/>
  <c r="O425" i="20"/>
  <c r="N425" i="20"/>
  <c r="O424" i="20"/>
  <c r="N424" i="20"/>
  <c r="O423" i="20"/>
  <c r="N423" i="20"/>
  <c r="O422" i="20"/>
  <c r="N422" i="20"/>
  <c r="O421" i="20"/>
  <c r="N421" i="20"/>
  <c r="O420" i="20"/>
  <c r="N420" i="20"/>
  <c r="O419" i="20"/>
  <c r="N419" i="20"/>
  <c r="O418" i="20"/>
  <c r="N418" i="20"/>
  <c r="O417" i="20"/>
  <c r="N417" i="20"/>
  <c r="O416" i="20"/>
  <c r="N416" i="20"/>
  <c r="O415" i="20"/>
  <c r="N415" i="20"/>
  <c r="O414" i="20"/>
  <c r="N414" i="20"/>
  <c r="O413" i="20"/>
  <c r="N413" i="20"/>
  <c r="O412" i="20"/>
  <c r="N412" i="20"/>
  <c r="O411" i="20"/>
  <c r="N411" i="20"/>
  <c r="O410" i="20"/>
  <c r="N410" i="20"/>
  <c r="O409" i="20"/>
  <c r="N409" i="20"/>
  <c r="O408" i="20"/>
  <c r="N408" i="20"/>
  <c r="O407" i="20"/>
  <c r="N407" i="20"/>
  <c r="O406" i="20"/>
  <c r="N406" i="20"/>
  <c r="O405" i="20"/>
  <c r="N405" i="20"/>
  <c r="O404" i="20"/>
  <c r="N404" i="20"/>
  <c r="O403" i="20"/>
  <c r="N403" i="20"/>
  <c r="O402" i="20"/>
  <c r="N402" i="20"/>
  <c r="O401" i="20"/>
  <c r="N401" i="20"/>
  <c r="O400" i="20"/>
  <c r="N400" i="20"/>
  <c r="O399" i="20"/>
  <c r="N399" i="20"/>
  <c r="O398" i="20"/>
  <c r="N398" i="20"/>
  <c r="O397" i="20"/>
  <c r="N397" i="20"/>
  <c r="O396" i="20"/>
  <c r="N396" i="20"/>
  <c r="O395" i="20"/>
  <c r="N395" i="20"/>
  <c r="O394" i="20"/>
  <c r="N394" i="20"/>
  <c r="O393" i="20"/>
  <c r="N393" i="20"/>
  <c r="O392" i="20"/>
  <c r="N392" i="20"/>
  <c r="O391" i="20"/>
  <c r="N391" i="20"/>
  <c r="O390" i="20"/>
  <c r="N390" i="20"/>
  <c r="O389" i="20"/>
  <c r="N389" i="20"/>
  <c r="O388" i="20"/>
  <c r="N388" i="20"/>
  <c r="O387" i="20"/>
  <c r="N387" i="20"/>
  <c r="O386" i="20"/>
  <c r="N386" i="20"/>
  <c r="O385" i="20"/>
  <c r="N385" i="20"/>
  <c r="O384" i="20"/>
  <c r="N384" i="20"/>
  <c r="O383" i="20"/>
  <c r="N383" i="20"/>
  <c r="O382" i="20"/>
  <c r="N382" i="20"/>
  <c r="O381" i="20"/>
  <c r="N381" i="20"/>
  <c r="O380" i="20"/>
  <c r="N380" i="20"/>
  <c r="O379" i="20"/>
  <c r="N379" i="20"/>
  <c r="O378" i="20"/>
  <c r="N378" i="20"/>
  <c r="O377" i="20"/>
  <c r="N377" i="20"/>
  <c r="O376" i="20"/>
  <c r="N376" i="20"/>
  <c r="O375" i="20"/>
  <c r="N375" i="20"/>
  <c r="O374" i="20"/>
  <c r="N374" i="20"/>
  <c r="O373" i="20"/>
  <c r="N373" i="20"/>
  <c r="O372" i="20"/>
  <c r="N372" i="20"/>
  <c r="O371" i="20"/>
  <c r="N371" i="20"/>
  <c r="O370" i="20"/>
  <c r="N370" i="20"/>
  <c r="O369" i="20"/>
  <c r="N369" i="20"/>
  <c r="O368" i="20"/>
  <c r="N368" i="20"/>
  <c r="O367" i="20"/>
  <c r="N367" i="20"/>
  <c r="O366" i="20"/>
  <c r="N366" i="20"/>
  <c r="O365" i="20"/>
  <c r="N365" i="20"/>
  <c r="O364" i="20"/>
  <c r="N364" i="20"/>
  <c r="O363" i="20"/>
  <c r="N363" i="20"/>
  <c r="O362" i="20"/>
  <c r="N362" i="20"/>
  <c r="O361" i="20"/>
  <c r="N361" i="20"/>
  <c r="O360" i="20"/>
  <c r="N360" i="20"/>
  <c r="O359" i="20"/>
  <c r="N359" i="20"/>
  <c r="O358" i="20"/>
  <c r="N358" i="20"/>
  <c r="O357" i="20"/>
  <c r="N357" i="20"/>
  <c r="O356" i="20"/>
  <c r="N356" i="20"/>
  <c r="O355" i="20"/>
  <c r="N355" i="20"/>
  <c r="O354" i="20"/>
  <c r="N354" i="20"/>
  <c r="O353" i="20"/>
  <c r="N353" i="20"/>
  <c r="O352" i="20"/>
  <c r="N352" i="20"/>
  <c r="O351" i="20"/>
  <c r="N351" i="20"/>
  <c r="O350" i="20"/>
  <c r="N350" i="20"/>
  <c r="O349" i="20"/>
  <c r="N349" i="20"/>
  <c r="O348" i="20"/>
  <c r="N348" i="20"/>
  <c r="O347" i="20"/>
  <c r="N347" i="20"/>
  <c r="O346" i="20"/>
  <c r="N346" i="20"/>
  <c r="O345" i="20"/>
  <c r="N345" i="20"/>
  <c r="O344" i="20"/>
  <c r="N344" i="20"/>
  <c r="O343" i="20"/>
  <c r="N343" i="20"/>
  <c r="O342" i="20"/>
  <c r="N342" i="20"/>
  <c r="O341" i="20"/>
  <c r="N341" i="20"/>
  <c r="O340" i="20"/>
  <c r="N340" i="20"/>
  <c r="O339" i="20"/>
  <c r="N339" i="20"/>
  <c r="O338" i="20"/>
  <c r="N338" i="20"/>
  <c r="O337" i="20"/>
  <c r="N337" i="20"/>
  <c r="O336" i="20"/>
  <c r="N336" i="20"/>
  <c r="O335" i="20"/>
  <c r="N335" i="20"/>
  <c r="O334" i="20"/>
  <c r="N334" i="20"/>
  <c r="O333" i="20"/>
  <c r="N333" i="20"/>
  <c r="O332" i="20"/>
  <c r="N332" i="20"/>
  <c r="O331" i="20"/>
  <c r="N331" i="20"/>
  <c r="O330" i="20"/>
  <c r="N330" i="20"/>
  <c r="O329" i="20"/>
  <c r="N329" i="20"/>
  <c r="O328" i="20"/>
  <c r="N328" i="20"/>
  <c r="O327" i="20"/>
  <c r="N327" i="20"/>
  <c r="O326" i="20"/>
  <c r="N326" i="20"/>
  <c r="O325" i="20"/>
  <c r="N325" i="20"/>
  <c r="O324" i="20"/>
  <c r="N324" i="20"/>
  <c r="O323" i="20"/>
  <c r="N323" i="20"/>
  <c r="O322" i="20"/>
  <c r="N322" i="20"/>
  <c r="O321" i="20"/>
  <c r="N321" i="20"/>
  <c r="O320" i="20"/>
  <c r="N320" i="20"/>
  <c r="O319" i="20"/>
  <c r="N319" i="20"/>
  <c r="O318" i="20"/>
  <c r="N318" i="20"/>
  <c r="O317" i="20"/>
  <c r="N317" i="20"/>
  <c r="O316" i="20"/>
  <c r="N316" i="20"/>
  <c r="O315" i="20"/>
  <c r="N315" i="20"/>
  <c r="O314" i="20"/>
  <c r="N314" i="20"/>
  <c r="O313" i="20"/>
  <c r="N313" i="20"/>
  <c r="O312" i="20"/>
  <c r="N312" i="20"/>
  <c r="O311" i="20"/>
  <c r="N311" i="20"/>
  <c r="O310" i="20"/>
  <c r="N310" i="20"/>
  <c r="O309" i="20"/>
  <c r="N309" i="20"/>
  <c r="O308" i="20"/>
  <c r="N308" i="20"/>
  <c r="O307" i="20"/>
  <c r="N307" i="20"/>
  <c r="O306" i="20"/>
  <c r="N306" i="20"/>
  <c r="O305" i="20"/>
  <c r="N305" i="20"/>
  <c r="O304" i="20"/>
  <c r="N304" i="20"/>
  <c r="O303" i="20"/>
  <c r="N303" i="20"/>
  <c r="O302" i="20"/>
  <c r="N302" i="20"/>
  <c r="O301" i="20"/>
  <c r="N301" i="20"/>
  <c r="O300" i="20"/>
  <c r="N300" i="20"/>
  <c r="O299" i="20"/>
  <c r="N299" i="20"/>
  <c r="O298" i="20"/>
  <c r="N298" i="20"/>
  <c r="O297" i="20"/>
  <c r="N297" i="20"/>
  <c r="O296" i="20"/>
  <c r="N296" i="20"/>
  <c r="O295" i="20"/>
  <c r="N295" i="20"/>
  <c r="O294" i="20"/>
  <c r="N294" i="20"/>
  <c r="O293" i="20"/>
  <c r="N293" i="20"/>
  <c r="O292" i="20"/>
  <c r="N292" i="20"/>
  <c r="O291" i="20"/>
  <c r="N291" i="20"/>
  <c r="O290" i="20"/>
  <c r="N290" i="20"/>
  <c r="O289" i="20"/>
  <c r="N289" i="20"/>
  <c r="O288" i="20"/>
  <c r="N288" i="20"/>
  <c r="O287" i="20"/>
  <c r="N287" i="20"/>
  <c r="O286" i="20"/>
  <c r="N286" i="20"/>
  <c r="O285" i="20"/>
  <c r="N285" i="20"/>
  <c r="O284" i="20"/>
  <c r="N284" i="20"/>
  <c r="O283" i="20"/>
  <c r="N283" i="20"/>
  <c r="O282" i="20"/>
  <c r="N282" i="20"/>
  <c r="O281" i="20"/>
  <c r="N281" i="20"/>
  <c r="O280" i="20"/>
  <c r="N280" i="20"/>
  <c r="O279" i="20"/>
  <c r="N279" i="20"/>
  <c r="O278" i="20"/>
  <c r="N278" i="20"/>
  <c r="O277" i="20"/>
  <c r="N277" i="20"/>
  <c r="O276" i="20"/>
  <c r="N276" i="20"/>
  <c r="O275" i="20"/>
  <c r="N275" i="20"/>
  <c r="O274" i="20"/>
  <c r="N274" i="20"/>
  <c r="O273" i="20"/>
  <c r="N273" i="20"/>
  <c r="O272" i="20"/>
  <c r="N272" i="20"/>
  <c r="O271" i="20"/>
  <c r="N271" i="20"/>
  <c r="O270" i="20"/>
  <c r="N270" i="20"/>
  <c r="O269" i="20"/>
  <c r="N269" i="20"/>
  <c r="O268" i="20"/>
  <c r="N268" i="20"/>
  <c r="O267" i="20"/>
  <c r="N267" i="20"/>
  <c r="O266" i="20"/>
  <c r="N266" i="20"/>
  <c r="O265" i="20"/>
  <c r="N265" i="20"/>
  <c r="O264" i="20"/>
  <c r="N264" i="20"/>
  <c r="O263" i="20"/>
  <c r="N263" i="20"/>
  <c r="O262" i="20"/>
  <c r="N262" i="20"/>
  <c r="O261" i="20"/>
  <c r="N261" i="20"/>
  <c r="O260" i="20"/>
  <c r="N260" i="20"/>
  <c r="O259" i="20"/>
  <c r="N259" i="20"/>
  <c r="O258" i="20"/>
  <c r="N258" i="20"/>
  <c r="O257" i="20"/>
  <c r="N257" i="20"/>
  <c r="O256" i="20"/>
  <c r="N256" i="20"/>
  <c r="O255" i="20"/>
  <c r="N255" i="20"/>
  <c r="O254" i="20"/>
  <c r="N254" i="20"/>
  <c r="O253" i="20"/>
  <c r="N253" i="20"/>
  <c r="O252" i="20"/>
  <c r="N252" i="20"/>
  <c r="O251" i="20"/>
  <c r="N251" i="20"/>
  <c r="O250" i="20"/>
  <c r="N250" i="20"/>
  <c r="O249" i="20"/>
  <c r="N249" i="20"/>
  <c r="O248" i="20"/>
  <c r="N248" i="20"/>
  <c r="O247" i="20"/>
  <c r="N247" i="20"/>
  <c r="O246" i="20"/>
  <c r="N246" i="20"/>
  <c r="O245" i="20"/>
  <c r="N245" i="20"/>
  <c r="O244" i="20"/>
  <c r="N244" i="20"/>
  <c r="O243" i="20"/>
  <c r="N243" i="20"/>
  <c r="O242" i="20"/>
  <c r="N242" i="20"/>
  <c r="O241" i="20"/>
  <c r="N241" i="20"/>
  <c r="O240" i="20"/>
  <c r="N240" i="20"/>
  <c r="O239" i="20"/>
  <c r="N239" i="20"/>
  <c r="O238" i="20"/>
  <c r="N238" i="20"/>
  <c r="O237" i="20"/>
  <c r="N237" i="20"/>
  <c r="O236" i="20"/>
  <c r="N236" i="20"/>
  <c r="O235" i="20"/>
  <c r="N235" i="20"/>
  <c r="O234" i="20"/>
  <c r="N234" i="20"/>
  <c r="O233" i="20"/>
  <c r="N233" i="20"/>
  <c r="O232" i="20"/>
  <c r="N232" i="20"/>
  <c r="O231" i="20"/>
  <c r="N231" i="20"/>
  <c r="O230" i="20"/>
  <c r="N230" i="20"/>
  <c r="O229" i="20"/>
  <c r="N229" i="20"/>
  <c r="O228" i="20"/>
  <c r="N228" i="20"/>
  <c r="O227" i="20"/>
  <c r="N227" i="20"/>
  <c r="O226" i="20"/>
  <c r="N226" i="20"/>
  <c r="O225" i="20"/>
  <c r="N225" i="20"/>
  <c r="O224" i="20"/>
  <c r="N224" i="20"/>
  <c r="O223" i="20"/>
  <c r="N223" i="20"/>
  <c r="O222" i="20"/>
  <c r="N222" i="20"/>
  <c r="O221" i="20"/>
  <c r="N221" i="20"/>
  <c r="O220" i="20"/>
  <c r="N220" i="20"/>
  <c r="O219" i="20"/>
  <c r="N219" i="20"/>
  <c r="O218" i="20"/>
  <c r="N218" i="20"/>
  <c r="O217" i="20"/>
  <c r="N217" i="20"/>
  <c r="O216" i="20"/>
  <c r="N216" i="20"/>
  <c r="O215" i="20"/>
  <c r="N215" i="20"/>
  <c r="O214" i="20"/>
  <c r="N214" i="20"/>
  <c r="O213" i="20"/>
  <c r="N213" i="20"/>
  <c r="O212" i="20"/>
  <c r="N212" i="20"/>
  <c r="O211" i="20"/>
  <c r="N211" i="20"/>
  <c r="O210" i="20"/>
  <c r="N210" i="20"/>
  <c r="O209" i="20"/>
  <c r="N209" i="20"/>
  <c r="O208" i="20"/>
  <c r="N208" i="20"/>
  <c r="O207" i="20"/>
  <c r="N207" i="20"/>
  <c r="O206" i="20"/>
  <c r="N206" i="20"/>
  <c r="O205" i="20"/>
  <c r="N205" i="20"/>
  <c r="O204" i="20"/>
  <c r="N204" i="20"/>
  <c r="O203" i="20"/>
  <c r="N203" i="20"/>
  <c r="O202" i="20"/>
  <c r="N202" i="20"/>
  <c r="O201" i="20"/>
  <c r="N201" i="20"/>
  <c r="O200" i="20"/>
  <c r="N200" i="20"/>
  <c r="O199" i="20"/>
  <c r="N199" i="20"/>
  <c r="O198" i="20"/>
  <c r="N198" i="20"/>
  <c r="O197" i="20"/>
  <c r="N197" i="20"/>
  <c r="O196" i="20"/>
  <c r="N196" i="20"/>
  <c r="O195" i="20"/>
  <c r="N195" i="20"/>
  <c r="O194" i="20"/>
  <c r="N194" i="20"/>
  <c r="O193" i="20"/>
  <c r="N193" i="20"/>
  <c r="O192" i="20"/>
  <c r="N192" i="20"/>
  <c r="O191" i="20"/>
  <c r="N191" i="20"/>
  <c r="O190" i="20"/>
  <c r="N190" i="20"/>
  <c r="O189" i="20"/>
  <c r="N189" i="20"/>
  <c r="O188" i="20"/>
  <c r="N188" i="20"/>
  <c r="O187" i="20"/>
  <c r="N187" i="20"/>
  <c r="O186" i="20"/>
  <c r="N186" i="20"/>
  <c r="O185" i="20"/>
  <c r="N185" i="20"/>
  <c r="O184" i="20"/>
  <c r="N184" i="20"/>
  <c r="O183" i="20"/>
  <c r="N183" i="20"/>
  <c r="O182" i="20"/>
  <c r="N182" i="20"/>
  <c r="O181" i="20"/>
  <c r="N181" i="20"/>
  <c r="O180" i="20"/>
  <c r="N180" i="20"/>
  <c r="O179" i="20"/>
  <c r="N179" i="20"/>
  <c r="O178" i="20"/>
  <c r="N178" i="20"/>
  <c r="O177" i="20"/>
  <c r="N177" i="20"/>
  <c r="O176" i="20"/>
  <c r="N176" i="20"/>
  <c r="O175" i="20"/>
  <c r="N175" i="20"/>
  <c r="O174" i="20"/>
  <c r="N174" i="20"/>
  <c r="O173" i="20"/>
  <c r="N173" i="20"/>
  <c r="O172" i="20"/>
  <c r="N172" i="20"/>
  <c r="O171" i="20"/>
  <c r="N171" i="20"/>
  <c r="O170" i="20"/>
  <c r="N170" i="20"/>
  <c r="O169" i="20"/>
  <c r="N169" i="20"/>
  <c r="O168" i="20"/>
  <c r="N168" i="20"/>
  <c r="O167" i="20"/>
  <c r="N167" i="20"/>
  <c r="O166" i="20"/>
  <c r="N166" i="20"/>
  <c r="O165" i="20"/>
  <c r="N165" i="20"/>
  <c r="O164" i="20"/>
  <c r="N164" i="20"/>
  <c r="O163" i="20"/>
  <c r="N163" i="20"/>
  <c r="O162" i="20"/>
  <c r="N162" i="20"/>
  <c r="O161" i="20"/>
  <c r="N161" i="20"/>
  <c r="O160" i="20"/>
  <c r="N160" i="20"/>
  <c r="O159" i="20"/>
  <c r="N159" i="20"/>
  <c r="O158" i="20"/>
  <c r="N158" i="20"/>
  <c r="O157" i="20"/>
  <c r="N157" i="20"/>
  <c r="O156" i="20"/>
  <c r="N156" i="20"/>
  <c r="O155" i="20"/>
  <c r="N155" i="20"/>
  <c r="O154" i="20"/>
  <c r="N154" i="20"/>
  <c r="O153" i="20"/>
  <c r="N153" i="20"/>
  <c r="O152" i="20"/>
  <c r="N152" i="20"/>
  <c r="O151" i="20"/>
  <c r="N151" i="20"/>
  <c r="O150" i="20"/>
  <c r="N150" i="20"/>
  <c r="O149" i="20"/>
  <c r="N149" i="20"/>
  <c r="O148" i="20"/>
  <c r="N148" i="20"/>
  <c r="O147" i="20"/>
  <c r="N147" i="20"/>
  <c r="O146" i="20"/>
  <c r="N146" i="20"/>
  <c r="O145" i="20"/>
  <c r="N145" i="20"/>
  <c r="O144" i="20"/>
  <c r="N144" i="20"/>
  <c r="O143" i="20"/>
  <c r="N143" i="20"/>
  <c r="O142" i="20"/>
  <c r="N142" i="20"/>
  <c r="O141" i="20"/>
  <c r="N141" i="20"/>
  <c r="O140" i="20"/>
  <c r="N140" i="20"/>
  <c r="O139" i="20"/>
  <c r="N139" i="20"/>
  <c r="O138" i="20"/>
  <c r="N138" i="20"/>
  <c r="O137" i="20"/>
  <c r="N137" i="20"/>
  <c r="O136" i="20"/>
  <c r="N136" i="20"/>
  <c r="O135" i="20"/>
  <c r="N135" i="20"/>
  <c r="O134" i="20"/>
  <c r="N134" i="20"/>
  <c r="O133" i="20"/>
  <c r="N133" i="20"/>
  <c r="O132" i="20"/>
  <c r="N132" i="20"/>
  <c r="O131" i="20"/>
  <c r="N131" i="20"/>
  <c r="O130" i="20"/>
  <c r="N130" i="20"/>
  <c r="O129" i="20"/>
  <c r="N129" i="20"/>
  <c r="O128" i="20"/>
  <c r="N128" i="20"/>
  <c r="O127" i="20"/>
  <c r="N127" i="20"/>
  <c r="O126" i="20"/>
  <c r="N126" i="20"/>
  <c r="O125" i="20"/>
  <c r="N125" i="20"/>
  <c r="O124" i="20"/>
  <c r="N124" i="20"/>
  <c r="O123" i="20"/>
  <c r="N123" i="20"/>
  <c r="O122" i="20"/>
  <c r="N122" i="20"/>
  <c r="O121" i="20"/>
  <c r="N121" i="20"/>
  <c r="O120" i="20"/>
  <c r="N120" i="20"/>
  <c r="O119" i="20"/>
  <c r="N119" i="20"/>
  <c r="O118" i="20"/>
  <c r="N118" i="20"/>
  <c r="O117" i="20"/>
  <c r="N117" i="20"/>
  <c r="O116" i="20"/>
  <c r="N116" i="20"/>
  <c r="O115" i="20"/>
  <c r="N115" i="20"/>
  <c r="O114" i="20"/>
  <c r="N114" i="20"/>
  <c r="O113" i="20"/>
  <c r="N113" i="20"/>
  <c r="O112" i="20"/>
  <c r="N112" i="20"/>
  <c r="O111" i="20"/>
  <c r="N111" i="20"/>
  <c r="O110" i="20"/>
  <c r="N110" i="20"/>
  <c r="O109" i="20"/>
  <c r="N109" i="20"/>
  <c r="O108" i="20"/>
  <c r="N108" i="20"/>
  <c r="O107" i="20"/>
  <c r="N107" i="20"/>
  <c r="O106" i="20"/>
  <c r="N106" i="20"/>
  <c r="O105" i="20"/>
  <c r="N105" i="20"/>
  <c r="O104" i="20"/>
  <c r="N104" i="20"/>
  <c r="O103" i="20"/>
  <c r="N103" i="20"/>
  <c r="O102" i="20"/>
  <c r="N102" i="20"/>
  <c r="O101" i="20"/>
  <c r="N101" i="20"/>
  <c r="O100" i="20"/>
  <c r="N100" i="20"/>
  <c r="O99" i="20"/>
  <c r="N99" i="20"/>
  <c r="O98" i="20"/>
  <c r="N98" i="20"/>
  <c r="O97" i="20"/>
  <c r="N97" i="20"/>
  <c r="O96" i="20"/>
  <c r="N96" i="20"/>
  <c r="O95" i="20"/>
  <c r="N95" i="20"/>
  <c r="O94" i="20"/>
  <c r="N94" i="20"/>
  <c r="O93" i="20"/>
  <c r="N93" i="20"/>
  <c r="O92" i="20"/>
  <c r="N92" i="20"/>
  <c r="O91" i="20"/>
  <c r="N91" i="20"/>
  <c r="O90" i="20"/>
  <c r="N90" i="20"/>
  <c r="O89" i="20"/>
  <c r="N89" i="20"/>
  <c r="O88" i="20"/>
  <c r="N88" i="20"/>
  <c r="O87" i="20"/>
  <c r="N87" i="20"/>
  <c r="O86" i="20"/>
  <c r="N86" i="20"/>
  <c r="O85" i="20"/>
  <c r="N85" i="20"/>
  <c r="O84" i="20"/>
  <c r="N84" i="20"/>
  <c r="O83" i="20"/>
  <c r="N83" i="20"/>
  <c r="O82" i="20"/>
  <c r="N82" i="20"/>
  <c r="O81" i="20"/>
  <c r="N81" i="20"/>
  <c r="O80" i="20"/>
  <c r="N80" i="20"/>
  <c r="O79" i="20"/>
  <c r="N79" i="20"/>
  <c r="O78" i="20"/>
  <c r="N78" i="20"/>
  <c r="O77" i="20"/>
  <c r="N77" i="20"/>
  <c r="O76" i="20"/>
  <c r="N76" i="20"/>
  <c r="O75" i="20"/>
  <c r="N75" i="20"/>
  <c r="O74" i="20"/>
  <c r="N74" i="20"/>
  <c r="O73" i="20"/>
  <c r="N73" i="20"/>
  <c r="O72" i="20"/>
  <c r="N72" i="20"/>
  <c r="O71" i="20"/>
  <c r="N71" i="20"/>
  <c r="O70" i="20"/>
  <c r="N70" i="20"/>
  <c r="O69" i="20"/>
  <c r="N69" i="20"/>
  <c r="O68" i="20"/>
  <c r="N68" i="20"/>
  <c r="O67" i="20"/>
  <c r="O66" i="20"/>
  <c r="N66" i="20"/>
  <c r="O65" i="20"/>
  <c r="N65" i="20"/>
  <c r="O64" i="20"/>
  <c r="N64" i="20"/>
  <c r="O63" i="20"/>
  <c r="N63" i="20"/>
  <c r="O62" i="20"/>
  <c r="N62" i="20"/>
  <c r="O61" i="20"/>
  <c r="N61" i="20"/>
  <c r="O60" i="20"/>
  <c r="N60" i="20"/>
  <c r="O59" i="20"/>
  <c r="N59" i="20"/>
  <c r="O58" i="20"/>
  <c r="N58" i="20"/>
  <c r="O57" i="20"/>
  <c r="N57" i="20"/>
  <c r="O56" i="20"/>
  <c r="N56" i="20"/>
  <c r="O55" i="20"/>
  <c r="N55" i="20"/>
  <c r="O54" i="20"/>
  <c r="N54" i="20"/>
  <c r="O53" i="20"/>
  <c r="N53" i="20"/>
  <c r="O52" i="20"/>
  <c r="N52" i="20"/>
  <c r="O51" i="20"/>
  <c r="N51" i="20"/>
  <c r="O50" i="20"/>
  <c r="N50" i="20"/>
  <c r="O49" i="20"/>
  <c r="N49" i="20"/>
  <c r="O48" i="20"/>
  <c r="N48" i="20"/>
  <c r="O47" i="20"/>
  <c r="N47" i="20"/>
  <c r="O46" i="20"/>
  <c r="N46" i="20"/>
  <c r="O45" i="20"/>
  <c r="N45" i="20"/>
  <c r="O44" i="20"/>
  <c r="N44" i="20"/>
  <c r="O43" i="20"/>
  <c r="N43" i="20"/>
  <c r="O42" i="20"/>
  <c r="N42" i="20"/>
  <c r="O41" i="20"/>
  <c r="N41" i="20"/>
  <c r="O40" i="20"/>
  <c r="N40" i="20"/>
  <c r="O39" i="20"/>
  <c r="N39" i="20"/>
  <c r="O38" i="20"/>
  <c r="N38" i="20"/>
  <c r="O37" i="20"/>
  <c r="N37" i="20"/>
  <c r="O36" i="20"/>
  <c r="N36" i="20"/>
  <c r="O35" i="20"/>
  <c r="N35" i="20"/>
  <c r="O34" i="20"/>
  <c r="N34" i="20"/>
  <c r="O33" i="20"/>
  <c r="N33" i="20"/>
  <c r="O32" i="20"/>
  <c r="N32" i="20"/>
  <c r="O31" i="20"/>
  <c r="N31" i="20"/>
  <c r="O30" i="20"/>
  <c r="N30" i="20"/>
  <c r="O29" i="20"/>
  <c r="N29" i="20"/>
  <c r="O28" i="20"/>
  <c r="N28" i="20"/>
  <c r="O27" i="20"/>
  <c r="N27" i="20"/>
  <c r="O26" i="20"/>
  <c r="N26" i="20"/>
  <c r="O25" i="20"/>
  <c r="N25" i="20"/>
  <c r="O24" i="20"/>
  <c r="N24" i="20"/>
  <c r="O23" i="20"/>
  <c r="N23" i="20"/>
  <c r="O22" i="20"/>
  <c r="N22" i="20"/>
  <c r="O21" i="20"/>
  <c r="N21" i="20"/>
  <c r="O20" i="20"/>
  <c r="N20" i="20"/>
  <c r="O19" i="20"/>
  <c r="N19" i="20"/>
  <c r="O18" i="20"/>
  <c r="N18" i="20"/>
  <c r="O17" i="20"/>
  <c r="N17" i="20"/>
  <c r="O16" i="20"/>
  <c r="N16" i="20"/>
  <c r="O15" i="20"/>
  <c r="N15" i="20"/>
  <c r="O14" i="20"/>
  <c r="N14" i="20"/>
  <c r="O13" i="20"/>
  <c r="N13" i="20"/>
  <c r="O12" i="20"/>
  <c r="N12" i="20"/>
  <c r="O11" i="20"/>
  <c r="N11" i="20"/>
  <c r="O10" i="20"/>
  <c r="N10" i="20"/>
  <c r="O9" i="20"/>
  <c r="N9" i="20"/>
  <c r="O8" i="20"/>
  <c r="N8" i="20"/>
  <c r="O7" i="20"/>
  <c r="N7" i="20"/>
  <c r="O6" i="20"/>
  <c r="N6" i="20"/>
  <c r="O5" i="20"/>
  <c r="N5" i="20"/>
  <c r="O4" i="20"/>
  <c r="N4" i="20"/>
  <c r="O3" i="20"/>
  <c r="AC891" i="20" l="1"/>
  <c r="AC889" i="20"/>
  <c r="AC884" i="20"/>
  <c r="AC892" i="20"/>
  <c r="AC890" i="20"/>
  <c r="AC887" i="20"/>
  <c r="AC886" i="20"/>
  <c r="AC888" i="20"/>
  <c r="AC893" i="20"/>
  <c r="AC878" i="20"/>
  <c r="AC885" i="20"/>
  <c r="AC895" i="20"/>
  <c r="AC894" i="20"/>
  <c r="AC882" i="20"/>
  <c r="AC881" i="20"/>
  <c r="AC879" i="20"/>
  <c r="AC883" i="20"/>
  <c r="AC880" i="20"/>
  <c r="R626" i="20"/>
  <c r="AZ626" i="20" s="1"/>
  <c r="R694" i="20"/>
  <c r="AZ694" i="20" s="1"/>
  <c r="R702" i="20"/>
  <c r="AZ702" i="20" s="1"/>
  <c r="R706" i="20"/>
  <c r="AZ706" i="20" s="1"/>
  <c r="R726" i="20"/>
  <c r="AZ726" i="20" s="1"/>
  <c r="R734" i="20"/>
  <c r="AZ734" i="20" s="1"/>
  <c r="R720" i="20"/>
  <c r="AZ720" i="20" s="1"/>
  <c r="R686" i="20"/>
  <c r="AZ686" i="20" s="1"/>
  <c r="R670" i="20"/>
  <c r="AZ670" i="20" s="1"/>
  <c r="R606" i="20"/>
  <c r="AZ606" i="20" s="1"/>
  <c r="R664" i="20"/>
  <c r="AZ664" i="20" s="1"/>
  <c r="R87" i="20"/>
  <c r="AZ87" i="20" s="1"/>
  <c r="R103" i="20"/>
  <c r="AZ103" i="20" s="1"/>
  <c r="R135" i="20"/>
  <c r="AZ135" i="20" s="1"/>
  <c r="R175" i="20"/>
  <c r="AZ175" i="20" s="1"/>
  <c r="R207" i="20"/>
  <c r="AZ207" i="20" s="1"/>
  <c r="R231" i="20"/>
  <c r="AZ231" i="20" s="1"/>
  <c r="R271" i="20"/>
  <c r="AZ271" i="20" s="1"/>
  <c r="R279" i="20"/>
  <c r="AZ279" i="20" s="1"/>
  <c r="R287" i="20"/>
  <c r="AZ287" i="20" s="1"/>
  <c r="R343" i="20"/>
  <c r="AZ343" i="20" s="1"/>
  <c r="R359" i="20"/>
  <c r="AZ359" i="20" s="1"/>
  <c r="R367" i="20"/>
  <c r="AZ367" i="20" s="1"/>
  <c r="R399" i="20"/>
  <c r="AZ399" i="20" s="1"/>
  <c r="R423" i="20"/>
  <c r="AZ423" i="20" s="1"/>
  <c r="R431" i="20"/>
  <c r="AZ431" i="20" s="1"/>
  <c r="R439" i="20"/>
  <c r="AZ439" i="20" s="1"/>
  <c r="R405" i="20"/>
  <c r="AZ405" i="20" s="1"/>
  <c r="R766" i="20"/>
  <c r="AZ766" i="20" s="1"/>
  <c r="R662" i="20"/>
  <c r="AZ662" i="20" s="1"/>
  <c r="R614" i="20"/>
  <c r="AZ614" i="20" s="1"/>
  <c r="R618" i="20"/>
  <c r="AZ618" i="20" s="1"/>
  <c r="R634" i="20"/>
  <c r="AZ634" i="20" s="1"/>
  <c r="R638" i="20"/>
  <c r="AZ638" i="20" s="1"/>
  <c r="R654" i="20"/>
  <c r="AZ654" i="20" s="1"/>
  <c r="R716" i="20"/>
  <c r="AZ716" i="20" s="1"/>
  <c r="R724" i="20"/>
  <c r="AZ724" i="20" s="1"/>
  <c r="R732" i="20"/>
  <c r="AZ732" i="20" s="1"/>
  <c r="R704" i="20"/>
  <c r="AZ704" i="20" s="1"/>
  <c r="R688" i="20"/>
  <c r="AZ688" i="20" s="1"/>
  <c r="R447" i="20"/>
  <c r="AZ447" i="20" s="1"/>
  <c r="R517" i="20"/>
  <c r="AZ517" i="20" s="1"/>
  <c r="R525" i="20"/>
  <c r="AZ525" i="20" s="1"/>
  <c r="R545" i="20"/>
  <c r="AZ545" i="20" s="1"/>
  <c r="R740" i="20"/>
  <c r="AZ740" i="20" s="1"/>
  <c r="R748" i="20"/>
  <c r="AZ748" i="20" s="1"/>
  <c r="R756" i="20"/>
  <c r="AZ756" i="20" s="1"/>
  <c r="R763" i="20"/>
  <c r="AZ763" i="20" s="1"/>
  <c r="R527" i="20"/>
  <c r="AZ527" i="20" s="1"/>
  <c r="R551" i="20"/>
  <c r="AZ551" i="20" s="1"/>
  <c r="R503" i="20"/>
  <c r="AZ503" i="20" s="1"/>
  <c r="R567" i="20"/>
  <c r="AZ567" i="20" s="1"/>
  <c r="R591" i="20"/>
  <c r="AZ591" i="20" s="1"/>
  <c r="R655" i="20"/>
  <c r="AZ655" i="20" s="1"/>
  <c r="R671" i="20"/>
  <c r="AZ671" i="20" s="1"/>
  <c r="R679" i="20"/>
  <c r="AZ679" i="20" s="1"/>
  <c r="R687" i="20"/>
  <c r="AZ687" i="20" s="1"/>
  <c r="R695" i="20"/>
  <c r="AZ695" i="20" s="1"/>
  <c r="R703" i="20"/>
  <c r="AZ703" i="20" s="1"/>
  <c r="R715" i="20"/>
  <c r="AZ715" i="20" s="1"/>
  <c r="R731" i="20"/>
  <c r="AZ731" i="20" s="1"/>
  <c r="R747" i="20"/>
  <c r="AZ747" i="20" s="1"/>
  <c r="R755" i="20"/>
  <c r="AZ755" i="20" s="1"/>
  <c r="R630" i="20"/>
  <c r="AZ630" i="20" s="1"/>
  <c r="R758" i="20"/>
  <c r="AZ758" i="20" s="1"/>
  <c r="R718" i="20"/>
  <c r="AZ718" i="20" s="1"/>
  <c r="R710" i="20"/>
  <c r="AZ710" i="20" s="1"/>
  <c r="R294" i="20"/>
  <c r="AZ294" i="20" s="1"/>
  <c r="R600" i="20"/>
  <c r="AZ600" i="20" s="1"/>
  <c r="R608" i="20"/>
  <c r="AZ608" i="20" s="1"/>
  <c r="R616" i="20"/>
  <c r="AZ616" i="20" s="1"/>
  <c r="R624" i="20"/>
  <c r="AZ624" i="20" s="1"/>
  <c r="R632" i="20"/>
  <c r="AZ632" i="20" s="1"/>
  <c r="R640" i="20"/>
  <c r="AZ640" i="20" s="1"/>
  <c r="R648" i="20"/>
  <c r="AZ648" i="20" s="1"/>
  <c r="R672" i="20"/>
  <c r="AZ672" i="20" s="1"/>
  <c r="R680" i="20"/>
  <c r="AZ680" i="20" s="1"/>
  <c r="R696" i="20"/>
  <c r="AZ696" i="20" s="1"/>
  <c r="R712" i="20"/>
  <c r="AZ712" i="20" s="1"/>
  <c r="R728" i="20"/>
  <c r="AZ728" i="20" s="1"/>
  <c r="R736" i="20"/>
  <c r="AZ736" i="20" s="1"/>
  <c r="R744" i="20"/>
  <c r="AZ744" i="20" s="1"/>
  <c r="R752" i="20"/>
  <c r="AZ752" i="20" s="1"/>
  <c r="R707" i="20"/>
  <c r="AZ707" i="20" s="1"/>
  <c r="R699" i="20"/>
  <c r="AZ699" i="20" s="1"/>
  <c r="R691" i="20"/>
  <c r="AZ691" i="20" s="1"/>
  <c r="R683" i="20"/>
  <c r="AZ683" i="20" s="1"/>
  <c r="R675" i="20"/>
  <c r="AZ675" i="20" s="1"/>
  <c r="R667" i="20"/>
  <c r="AZ667" i="20" s="1"/>
  <c r="R595" i="20"/>
  <c r="AZ595" i="20" s="1"/>
  <c r="R70" i="20"/>
  <c r="AZ70" i="20" s="1"/>
  <c r="R78" i="20"/>
  <c r="AZ78" i="20" s="1"/>
  <c r="R86" i="20"/>
  <c r="AZ86" i="20" s="1"/>
  <c r="R94" i="20"/>
  <c r="AZ94" i="20" s="1"/>
  <c r="R102" i="20"/>
  <c r="AZ102" i="20" s="1"/>
  <c r="R110" i="20"/>
  <c r="AZ110" i="20" s="1"/>
  <c r="R118" i="20"/>
  <c r="AZ118" i="20" s="1"/>
  <c r="R126" i="20"/>
  <c r="AZ126" i="20" s="1"/>
  <c r="R134" i="20"/>
  <c r="AZ134" i="20" s="1"/>
  <c r="R142" i="20"/>
  <c r="AZ142" i="20" s="1"/>
  <c r="R150" i="20"/>
  <c r="AZ150" i="20" s="1"/>
  <c r="R158" i="20"/>
  <c r="AZ158" i="20" s="1"/>
  <c r="R166" i="20"/>
  <c r="AZ166" i="20" s="1"/>
  <c r="R174" i="20"/>
  <c r="AZ174" i="20" s="1"/>
  <c r="R182" i="20"/>
  <c r="AZ182" i="20" s="1"/>
  <c r="R190" i="20"/>
  <c r="AZ190" i="20" s="1"/>
  <c r="R198" i="20"/>
  <c r="AZ198" i="20" s="1"/>
  <c r="R206" i="20"/>
  <c r="AZ206" i="20" s="1"/>
  <c r="R214" i="20"/>
  <c r="AZ214" i="20" s="1"/>
  <c r="R222" i="20"/>
  <c r="AZ222" i="20" s="1"/>
  <c r="R109" i="20"/>
  <c r="AZ109" i="20" s="1"/>
  <c r="R125" i="20"/>
  <c r="AZ125" i="20" s="1"/>
  <c r="R145" i="20"/>
  <c r="AZ145" i="20" s="1"/>
  <c r="R173" i="20"/>
  <c r="AZ173" i="20" s="1"/>
  <c r="R185" i="20"/>
  <c r="AZ185" i="20" s="1"/>
  <c r="R193" i="20"/>
  <c r="AZ193" i="20" s="1"/>
  <c r="R201" i="20"/>
  <c r="AZ201" i="20" s="1"/>
  <c r="R217" i="20"/>
  <c r="AZ217" i="20" s="1"/>
  <c r="R245" i="20"/>
  <c r="AZ245" i="20" s="1"/>
  <c r="R253" i="20"/>
  <c r="AZ253" i="20" s="1"/>
  <c r="R301" i="20"/>
  <c r="AZ301" i="20" s="1"/>
  <c r="R333" i="20"/>
  <c r="AZ333" i="20" s="1"/>
  <c r="R373" i="20"/>
  <c r="AZ373" i="20" s="1"/>
  <c r="R579" i="20"/>
  <c r="AZ579" i="20" s="1"/>
  <c r="R523" i="20"/>
  <c r="AZ523" i="20" s="1"/>
  <c r="R515" i="20"/>
  <c r="AZ515" i="20" s="1"/>
  <c r="R499" i="20"/>
  <c r="AZ499" i="20" s="1"/>
  <c r="R483" i="20"/>
  <c r="AZ483" i="20" s="1"/>
  <c r="R475" i="20"/>
  <c r="AZ475" i="20" s="1"/>
  <c r="R467" i="20"/>
  <c r="AZ467" i="20" s="1"/>
  <c r="R451" i="20"/>
  <c r="AZ451" i="20" s="1"/>
  <c r="R435" i="20"/>
  <c r="AZ435" i="20" s="1"/>
  <c r="R419" i="20"/>
  <c r="AZ419" i="20" s="1"/>
  <c r="R395" i="20"/>
  <c r="AZ395" i="20" s="1"/>
  <c r="R363" i="20"/>
  <c r="AZ363" i="20" s="1"/>
  <c r="R339" i="20"/>
  <c r="AZ339" i="20" s="1"/>
  <c r="R331" i="20"/>
  <c r="AZ331" i="20" s="1"/>
  <c r="R323" i="20"/>
  <c r="AZ323" i="20" s="1"/>
  <c r="R291" i="20"/>
  <c r="AZ291" i="20" s="1"/>
  <c r="R275" i="20"/>
  <c r="AZ275" i="20" s="1"/>
  <c r="R267" i="20"/>
  <c r="AZ267" i="20" s="1"/>
  <c r="R243" i="20"/>
  <c r="AZ243" i="20" s="1"/>
  <c r="R235" i="20"/>
  <c r="AZ235" i="20" s="1"/>
  <c r="R195" i="20"/>
  <c r="AZ195" i="20" s="1"/>
  <c r="R171" i="20"/>
  <c r="AZ171" i="20" s="1"/>
  <c r="R155" i="20"/>
  <c r="AZ155" i="20" s="1"/>
  <c r="R147" i="20"/>
  <c r="AZ147" i="20" s="1"/>
  <c r="R123" i="20"/>
  <c r="AZ123" i="20" s="1"/>
  <c r="R107" i="20"/>
  <c r="AZ107" i="20" s="1"/>
  <c r="R548" i="20"/>
  <c r="AZ548" i="20" s="1"/>
  <c r="R656" i="20"/>
  <c r="AZ656" i="20" s="1"/>
  <c r="R760" i="20"/>
  <c r="AZ760" i="20" s="1"/>
  <c r="R698" i="20"/>
  <c r="AZ698" i="20" s="1"/>
  <c r="R666" i="20"/>
  <c r="AZ666" i="20" s="1"/>
  <c r="R650" i="20"/>
  <c r="AZ650" i="20" s="1"/>
  <c r="R642" i="20"/>
  <c r="AZ642" i="20" s="1"/>
  <c r="R610" i="20"/>
  <c r="AZ610" i="20" s="1"/>
  <c r="R602" i="20"/>
  <c r="AZ602" i="20" s="1"/>
  <c r="R711" i="20"/>
  <c r="AZ711" i="20" s="1"/>
  <c r="R727" i="20"/>
  <c r="AZ727" i="20" s="1"/>
  <c r="R735" i="20"/>
  <c r="AZ735" i="20" s="1"/>
  <c r="R743" i="20"/>
  <c r="AZ743" i="20" s="1"/>
  <c r="R751" i="20"/>
  <c r="AZ751" i="20" s="1"/>
  <c r="R759" i="20"/>
  <c r="AZ759" i="20" s="1"/>
  <c r="R762" i="20"/>
  <c r="AZ762" i="20" s="1"/>
  <c r="R738" i="20"/>
  <c r="AZ738" i="20" s="1"/>
  <c r="R151" i="20"/>
  <c r="AZ151" i="20" s="1"/>
  <c r="R239" i="20"/>
  <c r="AZ239" i="20" s="1"/>
  <c r="R327" i="20"/>
  <c r="AZ327" i="20" s="1"/>
  <c r="R351" i="20"/>
  <c r="AZ351" i="20" s="1"/>
  <c r="R511" i="20"/>
  <c r="AZ511" i="20" s="1"/>
  <c r="R519" i="20"/>
  <c r="AZ519" i="20" s="1"/>
  <c r="R535" i="20"/>
  <c r="AZ535" i="20" s="1"/>
  <c r="R575" i="20"/>
  <c r="AZ575" i="20" s="1"/>
  <c r="R663" i="20"/>
  <c r="AZ663" i="20" s="1"/>
  <c r="R719" i="20"/>
  <c r="AZ719" i="20" s="1"/>
  <c r="R723" i="20"/>
  <c r="AZ723" i="20" s="1"/>
  <c r="R739" i="20"/>
  <c r="AZ739" i="20" s="1"/>
  <c r="R230" i="20"/>
  <c r="AZ230" i="20" s="1"/>
  <c r="R238" i="20"/>
  <c r="AZ238" i="20" s="1"/>
  <c r="R246" i="20"/>
  <c r="AZ246" i="20" s="1"/>
  <c r="R254" i="20"/>
  <c r="AZ254" i="20" s="1"/>
  <c r="R262" i="20"/>
  <c r="AZ262" i="20" s="1"/>
  <c r="R270" i="20"/>
  <c r="AZ270" i="20" s="1"/>
  <c r="R278" i="20"/>
  <c r="AZ278" i="20" s="1"/>
  <c r="R286" i="20"/>
  <c r="AZ286" i="20" s="1"/>
  <c r="R302" i="20"/>
  <c r="AZ302" i="20" s="1"/>
  <c r="R310" i="20"/>
  <c r="AZ310" i="20" s="1"/>
  <c r="R318" i="20"/>
  <c r="AZ318" i="20" s="1"/>
  <c r="R326" i="20"/>
  <c r="AZ326" i="20" s="1"/>
  <c r="R334" i="20"/>
  <c r="AZ334" i="20" s="1"/>
  <c r="R342" i="20"/>
  <c r="AZ342" i="20" s="1"/>
  <c r="R350" i="20"/>
  <c r="AZ350" i="20" s="1"/>
  <c r="R358" i="20"/>
  <c r="AZ358" i="20" s="1"/>
  <c r="R366" i="20"/>
  <c r="AZ366" i="20" s="1"/>
  <c r="R374" i="20"/>
  <c r="AZ374" i="20" s="1"/>
  <c r="R382" i="20"/>
  <c r="AZ382" i="20" s="1"/>
  <c r="R390" i="20"/>
  <c r="AZ390" i="20" s="1"/>
  <c r="R398" i="20"/>
  <c r="AZ398" i="20" s="1"/>
  <c r="R406" i="20"/>
  <c r="AZ406" i="20" s="1"/>
  <c r="R414" i="20"/>
  <c r="AZ414" i="20" s="1"/>
  <c r="R422" i="20"/>
  <c r="AZ422" i="20" s="1"/>
  <c r="R430" i="20"/>
  <c r="AZ430" i="20" s="1"/>
  <c r="R438" i="20"/>
  <c r="AZ438" i="20" s="1"/>
  <c r="R446" i="20"/>
  <c r="AZ446" i="20" s="1"/>
  <c r="R454" i="20"/>
  <c r="AZ454" i="20" s="1"/>
  <c r="R462" i="20"/>
  <c r="AZ462" i="20" s="1"/>
  <c r="R470" i="20"/>
  <c r="AZ470" i="20" s="1"/>
  <c r="R478" i="20"/>
  <c r="AZ478" i="20" s="1"/>
  <c r="R486" i="20"/>
  <c r="AZ486" i="20" s="1"/>
  <c r="R494" i="20"/>
  <c r="AZ494" i="20" s="1"/>
  <c r="R502" i="20"/>
  <c r="AZ502" i="20" s="1"/>
  <c r="R510" i="20"/>
  <c r="AZ510" i="20" s="1"/>
  <c r="R518" i="20"/>
  <c r="AZ518" i="20" s="1"/>
  <c r="R526" i="20"/>
  <c r="AZ526" i="20" s="1"/>
  <c r="R534" i="20"/>
  <c r="AZ534" i="20" s="1"/>
  <c r="R542" i="20"/>
  <c r="AZ542" i="20" s="1"/>
  <c r="R550" i="20"/>
  <c r="AZ550" i="20" s="1"/>
  <c r="R558" i="20"/>
  <c r="AZ558" i="20" s="1"/>
  <c r="R566" i="20"/>
  <c r="AZ566" i="20" s="1"/>
  <c r="R574" i="20"/>
  <c r="AZ574" i="20" s="1"/>
  <c r="R582" i="20"/>
  <c r="AZ582" i="20" s="1"/>
  <c r="R590" i="20"/>
  <c r="AZ590" i="20" s="1"/>
  <c r="R598" i="20"/>
  <c r="AZ598" i="20" s="1"/>
  <c r="R622" i="20"/>
  <c r="AZ622" i="20" s="1"/>
  <c r="R646" i="20"/>
  <c r="AZ646" i="20" s="1"/>
  <c r="R678" i="20"/>
  <c r="AZ678" i="20" s="1"/>
  <c r="R742" i="20"/>
  <c r="AZ742" i="20" s="1"/>
  <c r="R750" i="20"/>
  <c r="AZ750" i="20" s="1"/>
  <c r="R381" i="20"/>
  <c r="AZ381" i="20" s="1"/>
  <c r="R389" i="20"/>
  <c r="AZ389" i="20" s="1"/>
  <c r="R397" i="20"/>
  <c r="AZ397" i="20" s="1"/>
  <c r="R401" i="20"/>
  <c r="AZ401" i="20" s="1"/>
  <c r="R409" i="20"/>
  <c r="AZ409" i="20" s="1"/>
  <c r="R413" i="20"/>
  <c r="AZ413" i="20" s="1"/>
  <c r="R417" i="20"/>
  <c r="AZ417" i="20" s="1"/>
  <c r="R421" i="20"/>
  <c r="AZ421" i="20" s="1"/>
  <c r="R425" i="20"/>
  <c r="AZ425" i="20" s="1"/>
  <c r="R429" i="20"/>
  <c r="AZ429" i="20" s="1"/>
  <c r="R433" i="20"/>
  <c r="AZ433" i="20" s="1"/>
  <c r="R437" i="20"/>
  <c r="AZ437" i="20" s="1"/>
  <c r="R441" i="20"/>
  <c r="AZ441" i="20" s="1"/>
  <c r="R445" i="20"/>
  <c r="AZ445" i="20" s="1"/>
  <c r="R449" i="20"/>
  <c r="AZ449" i="20" s="1"/>
  <c r="R453" i="20"/>
  <c r="AZ453" i="20" s="1"/>
  <c r="R457" i="20"/>
  <c r="AZ457" i="20" s="1"/>
  <c r="R461" i="20"/>
  <c r="AZ461" i="20" s="1"/>
  <c r="R465" i="20"/>
  <c r="AZ465" i="20" s="1"/>
  <c r="R469" i="20"/>
  <c r="AZ469" i="20" s="1"/>
  <c r="R473" i="20"/>
  <c r="AZ473" i="20" s="1"/>
  <c r="R481" i="20"/>
  <c r="AZ481" i="20" s="1"/>
  <c r="R489" i="20"/>
  <c r="AZ489" i="20" s="1"/>
  <c r="R493" i="20"/>
  <c r="AZ493" i="20" s="1"/>
  <c r="R497" i="20"/>
  <c r="AZ497" i="20" s="1"/>
  <c r="R501" i="20"/>
  <c r="AZ501" i="20" s="1"/>
  <c r="R505" i="20"/>
  <c r="AZ505" i="20" s="1"/>
  <c r="R509" i="20"/>
  <c r="AZ509" i="20" s="1"/>
  <c r="R521" i="20"/>
  <c r="AZ521" i="20" s="1"/>
  <c r="R529" i="20"/>
  <c r="AZ529" i="20" s="1"/>
  <c r="R533" i="20"/>
  <c r="AZ533" i="20" s="1"/>
  <c r="R537" i="20"/>
  <c r="AZ537" i="20" s="1"/>
  <c r="R541" i="20"/>
  <c r="AZ541" i="20" s="1"/>
  <c r="R549" i="20"/>
  <c r="AZ549" i="20" s="1"/>
  <c r="R553" i="20"/>
  <c r="AZ553" i="20" s="1"/>
  <c r="R557" i="20"/>
  <c r="AZ557" i="20" s="1"/>
  <c r="R561" i="20"/>
  <c r="AZ561" i="20" s="1"/>
  <c r="R565" i="20"/>
  <c r="AZ565" i="20" s="1"/>
  <c r="R573" i="20"/>
  <c r="AZ573" i="20" s="1"/>
  <c r="R577" i="20"/>
  <c r="AZ577" i="20" s="1"/>
  <c r="R581" i="20"/>
  <c r="AZ581" i="20" s="1"/>
  <c r="R585" i="20"/>
  <c r="AZ585" i="20" s="1"/>
  <c r="R589" i="20"/>
  <c r="AZ589" i="20" s="1"/>
  <c r="R593" i="20"/>
  <c r="AZ593" i="20" s="1"/>
  <c r="R597" i="20"/>
  <c r="AZ597" i="20" s="1"/>
  <c r="R601" i="20"/>
  <c r="AZ601" i="20" s="1"/>
  <c r="R605" i="20"/>
  <c r="AZ605" i="20" s="1"/>
  <c r="R609" i="20"/>
  <c r="AZ609" i="20" s="1"/>
  <c r="R613" i="20"/>
  <c r="AZ613" i="20" s="1"/>
  <c r="R617" i="20"/>
  <c r="AZ617" i="20" s="1"/>
  <c r="R621" i="20"/>
  <c r="AZ621" i="20" s="1"/>
  <c r="R625" i="20"/>
  <c r="AZ625" i="20" s="1"/>
  <c r="R629" i="20"/>
  <c r="AZ629" i="20" s="1"/>
  <c r="R633" i="20"/>
  <c r="AZ633" i="20" s="1"/>
  <c r="R637" i="20"/>
  <c r="AZ637" i="20" s="1"/>
  <c r="R641" i="20"/>
  <c r="AZ641" i="20" s="1"/>
  <c r="R645" i="20"/>
  <c r="AZ645" i="20" s="1"/>
  <c r="R649" i="20"/>
  <c r="AZ649" i="20" s="1"/>
  <c r="R653" i="20"/>
  <c r="AZ653" i="20" s="1"/>
  <c r="R657" i="20"/>
  <c r="AZ657" i="20" s="1"/>
  <c r="R661" i="20"/>
  <c r="AZ661" i="20" s="1"/>
  <c r="R665" i="20"/>
  <c r="AZ665" i="20" s="1"/>
  <c r="R669" i="20"/>
  <c r="AZ669" i="20" s="1"/>
  <c r="R673" i="20"/>
  <c r="AZ673" i="20" s="1"/>
  <c r="R677" i="20"/>
  <c r="AZ677" i="20" s="1"/>
  <c r="R681" i="20"/>
  <c r="AZ681" i="20" s="1"/>
  <c r="R689" i="20"/>
  <c r="AZ689" i="20" s="1"/>
  <c r="R693" i="20"/>
  <c r="AZ693" i="20" s="1"/>
  <c r="R697" i="20"/>
  <c r="AZ697" i="20" s="1"/>
  <c r="R701" i="20"/>
  <c r="AZ701" i="20" s="1"/>
  <c r="R705" i="20"/>
  <c r="AZ705" i="20" s="1"/>
  <c r="R709" i="20"/>
  <c r="AZ709" i="20" s="1"/>
  <c r="R713" i="20"/>
  <c r="AZ713" i="20" s="1"/>
  <c r="R717" i="20"/>
  <c r="AZ717" i="20" s="1"/>
  <c r="R721" i="20"/>
  <c r="AZ721" i="20" s="1"/>
  <c r="R725" i="20"/>
  <c r="AZ725" i="20" s="1"/>
  <c r="R729" i="20"/>
  <c r="AZ729" i="20" s="1"/>
  <c r="R733" i="20"/>
  <c r="AZ733" i="20" s="1"/>
  <c r="R737" i="20"/>
  <c r="AZ737" i="20" s="1"/>
  <c r="R741" i="20"/>
  <c r="AZ741" i="20" s="1"/>
  <c r="R745" i="20"/>
  <c r="AZ745" i="20" s="1"/>
  <c r="R749" i="20"/>
  <c r="AZ749" i="20" s="1"/>
  <c r="R753" i="20"/>
  <c r="AZ753" i="20" s="1"/>
  <c r="R757" i="20"/>
  <c r="AZ757" i="20" s="1"/>
  <c r="R761" i="20"/>
  <c r="AZ761" i="20" s="1"/>
  <c r="R563" i="20"/>
  <c r="AZ563" i="20" s="1"/>
  <c r="R659" i="20"/>
  <c r="AZ659" i="20" s="1"/>
  <c r="R131" i="20"/>
  <c r="AZ131" i="20" s="1"/>
  <c r="R347" i="20"/>
  <c r="AZ347" i="20" s="1"/>
  <c r="R91" i="20"/>
  <c r="AZ91" i="20" s="1"/>
  <c r="R74" i="20"/>
  <c r="AZ74" i="20" s="1"/>
  <c r="R82" i="20"/>
  <c r="AZ82" i="20" s="1"/>
  <c r="R90" i="20"/>
  <c r="AZ90" i="20" s="1"/>
  <c r="R98" i="20"/>
  <c r="AZ98" i="20" s="1"/>
  <c r="R106" i="20"/>
  <c r="AZ106" i="20" s="1"/>
  <c r="R114" i="20"/>
  <c r="AZ114" i="20" s="1"/>
  <c r="R122" i="20"/>
  <c r="AZ122" i="20" s="1"/>
  <c r="R130" i="20"/>
  <c r="AZ130" i="20" s="1"/>
  <c r="R138" i="20"/>
  <c r="AZ138" i="20" s="1"/>
  <c r="R146" i="20"/>
  <c r="AZ146" i="20" s="1"/>
  <c r="R154" i="20"/>
  <c r="AZ154" i="20" s="1"/>
  <c r="R162" i="20"/>
  <c r="AZ162" i="20" s="1"/>
  <c r="R170" i="20"/>
  <c r="AZ170" i="20" s="1"/>
  <c r="R178" i="20"/>
  <c r="AZ178" i="20" s="1"/>
  <c r="R186" i="20"/>
  <c r="AZ186" i="20" s="1"/>
  <c r="R194" i="20"/>
  <c r="AZ194" i="20" s="1"/>
  <c r="R202" i="20"/>
  <c r="AZ202" i="20" s="1"/>
  <c r="R210" i="20"/>
  <c r="AZ210" i="20" s="1"/>
  <c r="R218" i="20"/>
  <c r="AZ218" i="20" s="1"/>
  <c r="R226" i="20"/>
  <c r="AZ226" i="20" s="1"/>
  <c r="R234" i="20"/>
  <c r="AZ234" i="20" s="1"/>
  <c r="R242" i="20"/>
  <c r="AZ242" i="20" s="1"/>
  <c r="R250" i="20"/>
  <c r="AZ250" i="20" s="1"/>
  <c r="R258" i="20"/>
  <c r="AZ258" i="20" s="1"/>
  <c r="R266" i="20"/>
  <c r="AZ266" i="20" s="1"/>
  <c r="R274" i="20"/>
  <c r="AZ274" i="20" s="1"/>
  <c r="R282" i="20"/>
  <c r="AZ282" i="20" s="1"/>
  <c r="R290" i="20"/>
  <c r="AZ290" i="20" s="1"/>
  <c r="R298" i="20"/>
  <c r="AZ298" i="20" s="1"/>
  <c r="R306" i="20"/>
  <c r="AZ306" i="20" s="1"/>
  <c r="R314" i="20"/>
  <c r="AZ314" i="20" s="1"/>
  <c r="R322" i="20"/>
  <c r="AZ322" i="20" s="1"/>
  <c r="R330" i="20"/>
  <c r="AZ330" i="20" s="1"/>
  <c r="R338" i="20"/>
  <c r="AZ338" i="20" s="1"/>
  <c r="R346" i="20"/>
  <c r="AZ346" i="20" s="1"/>
  <c r="R354" i="20"/>
  <c r="AZ354" i="20" s="1"/>
  <c r="R362" i="20"/>
  <c r="AZ362" i="20" s="1"/>
  <c r="R370" i="20"/>
  <c r="AZ370" i="20" s="1"/>
  <c r="R378" i="20"/>
  <c r="AZ378" i="20" s="1"/>
  <c r="R386" i="20"/>
  <c r="AZ386" i="20" s="1"/>
  <c r="R394" i="20"/>
  <c r="AZ394" i="20" s="1"/>
  <c r="R402" i="20"/>
  <c r="AZ402" i="20" s="1"/>
  <c r="R410" i="20"/>
  <c r="AZ410" i="20" s="1"/>
  <c r="R418" i="20"/>
  <c r="AZ418" i="20" s="1"/>
  <c r="R426" i="20"/>
  <c r="AZ426" i="20" s="1"/>
  <c r="R434" i="20"/>
  <c r="AZ434" i="20" s="1"/>
  <c r="R442" i="20"/>
  <c r="AZ442" i="20" s="1"/>
  <c r="R450" i="20"/>
  <c r="AZ450" i="20" s="1"/>
  <c r="R458" i="20"/>
  <c r="AZ458" i="20" s="1"/>
  <c r="R466" i="20"/>
  <c r="AZ466" i="20" s="1"/>
  <c r="R474" i="20"/>
  <c r="AZ474" i="20" s="1"/>
  <c r="R482" i="20"/>
  <c r="AZ482" i="20" s="1"/>
  <c r="R490" i="20"/>
  <c r="AZ490" i="20" s="1"/>
  <c r="R498" i="20"/>
  <c r="AZ498" i="20" s="1"/>
  <c r="R506" i="20"/>
  <c r="AZ506" i="20" s="1"/>
  <c r="R514" i="20"/>
  <c r="AZ514" i="20" s="1"/>
  <c r="R522" i="20"/>
  <c r="AZ522" i="20" s="1"/>
  <c r="R530" i="20"/>
  <c r="AZ530" i="20" s="1"/>
  <c r="R538" i="20"/>
  <c r="AZ538" i="20" s="1"/>
  <c r="R546" i="20"/>
  <c r="AZ546" i="20" s="1"/>
  <c r="R554" i="20"/>
  <c r="AZ554" i="20" s="1"/>
  <c r="R562" i="20"/>
  <c r="AZ562" i="20" s="1"/>
  <c r="R570" i="20"/>
  <c r="AZ570" i="20" s="1"/>
  <c r="R578" i="20"/>
  <c r="AZ578" i="20" s="1"/>
  <c r="R586" i="20"/>
  <c r="AZ586" i="20" s="1"/>
  <c r="R594" i="20"/>
  <c r="AZ594" i="20" s="1"/>
  <c r="R658" i="20"/>
  <c r="AZ658" i="20" s="1"/>
  <c r="R674" i="20"/>
  <c r="AZ674" i="20" s="1"/>
  <c r="R682" i="20"/>
  <c r="AZ682" i="20" s="1"/>
  <c r="R690" i="20"/>
  <c r="AZ690" i="20" s="1"/>
  <c r="R714" i="20"/>
  <c r="AZ714" i="20" s="1"/>
  <c r="R722" i="20"/>
  <c r="AZ722" i="20" s="1"/>
  <c r="R730" i="20"/>
  <c r="AZ730" i="20" s="1"/>
  <c r="R746" i="20"/>
  <c r="AZ746" i="20" s="1"/>
  <c r="R754" i="20"/>
  <c r="AZ754" i="20" s="1"/>
  <c r="R764" i="20"/>
  <c r="AZ764" i="20" s="1"/>
  <c r="R857" i="20"/>
  <c r="AZ857" i="20" s="1"/>
  <c r="R819" i="20"/>
  <c r="AZ819" i="20" s="1"/>
  <c r="R73" i="20"/>
  <c r="AZ73" i="20" s="1"/>
  <c r="R81" i="20"/>
  <c r="AZ81" i="20" s="1"/>
  <c r="R89" i="20"/>
  <c r="AZ89" i="20" s="1"/>
  <c r="R105" i="20"/>
  <c r="AZ105" i="20" s="1"/>
  <c r="R117" i="20"/>
  <c r="AZ117" i="20" s="1"/>
  <c r="R121" i="20"/>
  <c r="AZ121" i="20" s="1"/>
  <c r="R149" i="20"/>
  <c r="AZ149" i="20" s="1"/>
  <c r="R189" i="20"/>
  <c r="AZ189" i="20" s="1"/>
  <c r="R197" i="20"/>
  <c r="AZ197" i="20" s="1"/>
  <c r="R205" i="20"/>
  <c r="AZ205" i="20" s="1"/>
  <c r="R209" i="20"/>
  <c r="AZ209" i="20" s="1"/>
  <c r="R225" i="20"/>
  <c r="AZ225" i="20" s="1"/>
  <c r="R229" i="20"/>
  <c r="AZ229" i="20" s="1"/>
  <c r="R237" i="20"/>
  <c r="AZ237" i="20" s="1"/>
  <c r="R241" i="20"/>
  <c r="AZ241" i="20" s="1"/>
  <c r="R249" i="20"/>
  <c r="AZ249" i="20" s="1"/>
  <c r="R273" i="20"/>
  <c r="AZ273" i="20" s="1"/>
  <c r="R285" i="20"/>
  <c r="AZ285" i="20" s="1"/>
  <c r="R297" i="20"/>
  <c r="AZ297" i="20" s="1"/>
  <c r="R305" i="20"/>
  <c r="AZ305" i="20" s="1"/>
  <c r="R321" i="20"/>
  <c r="AZ321" i="20" s="1"/>
  <c r="R329" i="20"/>
  <c r="AZ329" i="20" s="1"/>
  <c r="R341" i="20"/>
  <c r="AZ341" i="20" s="1"/>
  <c r="R345" i="20"/>
  <c r="AZ345" i="20" s="1"/>
  <c r="R365" i="20"/>
  <c r="AZ365" i="20" s="1"/>
  <c r="R369" i="20"/>
  <c r="AZ369" i="20" s="1"/>
  <c r="R377" i="20"/>
  <c r="AZ377" i="20" s="1"/>
  <c r="R85" i="20"/>
  <c r="AZ85" i="20" s="1"/>
  <c r="R97" i="20"/>
  <c r="AZ97" i="20" s="1"/>
  <c r="R165" i="20"/>
  <c r="AZ165" i="20" s="1"/>
  <c r="R620" i="20"/>
  <c r="AZ620" i="20" s="1"/>
  <c r="R628" i="20"/>
  <c r="AZ628" i="20" s="1"/>
  <c r="R636" i="20"/>
  <c r="AZ636" i="20" s="1"/>
  <c r="R692" i="20"/>
  <c r="AZ692" i="20" s="1"/>
  <c r="R700" i="20"/>
  <c r="AZ700" i="20" s="1"/>
  <c r="R77" i="20"/>
  <c r="AZ77" i="20" s="1"/>
  <c r="R101" i="20"/>
  <c r="AZ101" i="20" s="1"/>
  <c r="R137" i="20"/>
  <c r="AZ137" i="20" s="1"/>
  <c r="R221" i="20"/>
  <c r="AZ221" i="20" s="1"/>
  <c r="R604" i="20"/>
  <c r="AZ604" i="20" s="1"/>
  <c r="R612" i="20"/>
  <c r="AZ612" i="20" s="1"/>
  <c r="R644" i="20"/>
  <c r="AZ644" i="20" s="1"/>
  <c r="R652" i="20"/>
  <c r="AZ652" i="20" s="1"/>
  <c r="R668" i="20"/>
  <c r="AZ668" i="20" s="1"/>
  <c r="R676" i="20"/>
  <c r="AZ676" i="20" s="1"/>
  <c r="R684" i="20"/>
  <c r="AZ684" i="20" s="1"/>
  <c r="R708" i="20"/>
  <c r="AZ708" i="20" s="1"/>
  <c r="R765" i="20"/>
  <c r="AZ765" i="20" s="1"/>
  <c r="R569" i="20"/>
  <c r="AZ569" i="20" s="1"/>
  <c r="R513" i="20"/>
  <c r="AZ513" i="20" s="1"/>
  <c r="R143" i="20"/>
  <c r="AZ143" i="20" s="1"/>
  <c r="R167" i="20"/>
  <c r="AZ167" i="20" s="1"/>
  <c r="R187" i="20"/>
  <c r="AZ187" i="20" s="1"/>
  <c r="R223" i="20"/>
  <c r="AZ223" i="20" s="1"/>
  <c r="R251" i="20"/>
  <c r="AZ251" i="20" s="1"/>
  <c r="R319" i="20"/>
  <c r="AZ319" i="20" s="1"/>
  <c r="R335" i="20"/>
  <c r="AZ335" i="20" s="1"/>
  <c r="R411" i="20"/>
  <c r="AZ411" i="20" s="1"/>
  <c r="R415" i="20"/>
  <c r="AZ415" i="20" s="1"/>
  <c r="R495" i="20"/>
  <c r="AZ495" i="20" s="1"/>
  <c r="R599" i="20"/>
  <c r="AZ599" i="20" s="1"/>
  <c r="R603" i="20"/>
  <c r="AZ603" i="20" s="1"/>
  <c r="R607" i="20"/>
  <c r="AZ607" i="20" s="1"/>
  <c r="R615" i="20"/>
  <c r="AZ615" i="20" s="1"/>
  <c r="R619" i="20"/>
  <c r="AZ619" i="20" s="1"/>
  <c r="R623" i="20"/>
  <c r="AZ623" i="20" s="1"/>
  <c r="R627" i="20"/>
  <c r="AZ627" i="20" s="1"/>
  <c r="R631" i="20"/>
  <c r="AZ631" i="20" s="1"/>
  <c r="R635" i="20"/>
  <c r="AZ635" i="20" s="1"/>
  <c r="R639" i="20"/>
  <c r="AZ639" i="20" s="1"/>
  <c r="R643" i="20"/>
  <c r="AZ643" i="20" s="1"/>
  <c r="R647" i="20"/>
  <c r="AZ647" i="20" s="1"/>
  <c r="R35" i="20"/>
  <c r="AZ35" i="20" s="1"/>
  <c r="R59" i="20"/>
  <c r="AZ59" i="20" s="1"/>
  <c r="R877" i="20"/>
  <c r="AZ877" i="20" s="1"/>
  <c r="R876" i="20"/>
  <c r="AZ876" i="20" s="1"/>
  <c r="R875" i="20"/>
  <c r="AZ875" i="20" s="1"/>
  <c r="R874" i="20"/>
  <c r="AZ874" i="20" s="1"/>
  <c r="R873" i="20"/>
  <c r="AZ873" i="20" s="1"/>
  <c r="R872" i="20"/>
  <c r="AZ872" i="20" s="1"/>
  <c r="R871" i="20"/>
  <c r="AZ871" i="20" s="1"/>
  <c r="R870" i="20"/>
  <c r="AZ870" i="20" s="1"/>
  <c r="R869" i="20"/>
  <c r="AZ869" i="20" s="1"/>
  <c r="R868" i="20"/>
  <c r="AZ868" i="20" s="1"/>
  <c r="R867" i="20"/>
  <c r="AZ867" i="20" s="1"/>
  <c r="R866" i="20"/>
  <c r="AZ866" i="20" s="1"/>
  <c r="R864" i="20"/>
  <c r="AZ864" i="20" s="1"/>
  <c r="R863" i="20"/>
  <c r="AZ863" i="20" s="1"/>
  <c r="R862" i="20"/>
  <c r="AZ862" i="20" s="1"/>
  <c r="R861" i="20"/>
  <c r="AZ861" i="20" s="1"/>
  <c r="R860" i="20"/>
  <c r="AZ860" i="20" s="1"/>
  <c r="R859" i="20"/>
  <c r="AZ859" i="20" s="1"/>
  <c r="R858" i="20"/>
  <c r="AZ858" i="20" s="1"/>
  <c r="R485" i="20"/>
  <c r="AZ485" i="20" s="1"/>
  <c r="R477" i="20"/>
  <c r="AZ477" i="20" s="1"/>
  <c r="R856" i="20"/>
  <c r="AZ856" i="20" s="1"/>
  <c r="R855" i="20"/>
  <c r="AZ855" i="20" s="1"/>
  <c r="R854" i="20"/>
  <c r="AZ854" i="20" s="1"/>
  <c r="R853" i="20"/>
  <c r="AZ853" i="20" s="1"/>
  <c r="R852" i="20"/>
  <c r="AZ852" i="20" s="1"/>
  <c r="R851" i="20"/>
  <c r="AZ851" i="20" s="1"/>
  <c r="R850" i="20"/>
  <c r="AZ850" i="20" s="1"/>
  <c r="R849" i="20"/>
  <c r="AZ849" i="20" s="1"/>
  <c r="R848" i="20"/>
  <c r="AZ848" i="20" s="1"/>
  <c r="R847" i="20"/>
  <c r="AZ847" i="20" s="1"/>
  <c r="R846" i="20"/>
  <c r="AZ846" i="20" s="1"/>
  <c r="R845" i="20"/>
  <c r="AZ845" i="20" s="1"/>
  <c r="R844" i="20"/>
  <c r="AZ844" i="20" s="1"/>
  <c r="R843" i="20"/>
  <c r="AZ843" i="20" s="1"/>
  <c r="R842" i="20"/>
  <c r="AZ842" i="20" s="1"/>
  <c r="R841" i="20"/>
  <c r="AZ841" i="20" s="1"/>
  <c r="R840" i="20"/>
  <c r="AZ840" i="20" s="1"/>
  <c r="R839" i="20"/>
  <c r="AZ839" i="20" s="1"/>
  <c r="R838" i="20"/>
  <c r="AZ838" i="20" s="1"/>
  <c r="R837" i="20"/>
  <c r="AZ837" i="20" s="1"/>
  <c r="R836" i="20"/>
  <c r="AZ836" i="20" s="1"/>
  <c r="R835" i="20"/>
  <c r="AZ835" i="20" s="1"/>
  <c r="R834" i="20"/>
  <c r="AZ834" i="20" s="1"/>
  <c r="R833" i="20"/>
  <c r="AZ833" i="20" s="1"/>
  <c r="R832" i="20"/>
  <c r="AZ832" i="20" s="1"/>
  <c r="R831" i="20"/>
  <c r="AZ831" i="20" s="1"/>
  <c r="R830" i="20"/>
  <c r="AZ830" i="20" s="1"/>
  <c r="R829" i="20"/>
  <c r="AZ829" i="20" s="1"/>
  <c r="R828" i="20"/>
  <c r="AZ828" i="20" s="1"/>
  <c r="R827" i="20"/>
  <c r="AZ827" i="20" s="1"/>
  <c r="R826" i="20"/>
  <c r="AZ826" i="20" s="1"/>
  <c r="R825" i="20"/>
  <c r="AZ825" i="20" s="1"/>
  <c r="R824" i="20"/>
  <c r="AZ824" i="20" s="1"/>
  <c r="R823" i="20"/>
  <c r="AZ823" i="20" s="1"/>
  <c r="R822" i="20"/>
  <c r="AZ822" i="20" s="1"/>
  <c r="R821" i="20"/>
  <c r="AZ821" i="20" s="1"/>
  <c r="R820" i="20"/>
  <c r="AZ820" i="20" s="1"/>
  <c r="R818" i="20"/>
  <c r="AZ818" i="20" s="1"/>
  <c r="R817" i="20"/>
  <c r="AZ817" i="20" s="1"/>
  <c r="R816" i="20"/>
  <c r="AZ816" i="20" s="1"/>
  <c r="R815" i="20"/>
  <c r="AZ815" i="20" s="1"/>
  <c r="R814" i="20"/>
  <c r="AZ814" i="20" s="1"/>
  <c r="R813" i="20"/>
  <c r="AZ813" i="20" s="1"/>
  <c r="R812" i="20"/>
  <c r="AZ812" i="20" s="1"/>
  <c r="R811" i="20"/>
  <c r="AZ811" i="20" s="1"/>
  <c r="R810" i="20"/>
  <c r="AZ810" i="20" s="1"/>
  <c r="R809" i="20"/>
  <c r="AZ809" i="20" s="1"/>
  <c r="R808" i="20"/>
  <c r="AZ808" i="20" s="1"/>
  <c r="R807" i="20"/>
  <c r="AZ807" i="20" s="1"/>
  <c r="R806" i="20"/>
  <c r="AZ806" i="20" s="1"/>
  <c r="R805" i="20"/>
  <c r="AZ805" i="20" s="1"/>
  <c r="R804" i="20"/>
  <c r="AZ804" i="20" s="1"/>
  <c r="R803" i="20"/>
  <c r="AZ803" i="20" s="1"/>
  <c r="R802" i="20"/>
  <c r="AZ802" i="20" s="1"/>
  <c r="R801" i="20"/>
  <c r="AZ801" i="20" s="1"/>
  <c r="R800" i="20"/>
  <c r="AZ800" i="20" s="1"/>
  <c r="R799" i="20"/>
  <c r="AZ799" i="20" s="1"/>
  <c r="R798" i="20"/>
  <c r="AZ798" i="20" s="1"/>
  <c r="R797" i="20"/>
  <c r="AZ797" i="20" s="1"/>
  <c r="R796" i="20"/>
  <c r="AZ796" i="20" s="1"/>
  <c r="R795" i="20"/>
  <c r="AZ795" i="20" s="1"/>
  <c r="R794" i="20"/>
  <c r="AZ794" i="20" s="1"/>
  <c r="R793" i="20"/>
  <c r="AZ793" i="20" s="1"/>
  <c r="R792" i="20"/>
  <c r="AZ792" i="20" s="1"/>
  <c r="R791" i="20"/>
  <c r="AZ791" i="20" s="1"/>
  <c r="R790" i="20"/>
  <c r="AZ790" i="20" s="1"/>
  <c r="R789" i="20"/>
  <c r="AZ789" i="20" s="1"/>
  <c r="R788" i="20"/>
  <c r="AZ788" i="20" s="1"/>
  <c r="R787" i="20"/>
  <c r="AZ787" i="20" s="1"/>
  <c r="R786" i="20"/>
  <c r="AZ786" i="20" s="1"/>
  <c r="R785" i="20"/>
  <c r="AZ785" i="20" s="1"/>
  <c r="R784" i="20"/>
  <c r="AZ784" i="20" s="1"/>
  <c r="R783" i="20"/>
  <c r="AZ783" i="20" s="1"/>
  <c r="R782" i="20"/>
  <c r="AZ782" i="20" s="1"/>
  <c r="R781" i="20"/>
  <c r="AZ781" i="20" s="1"/>
  <c r="R780" i="20"/>
  <c r="AZ780" i="20" s="1"/>
  <c r="R779" i="20"/>
  <c r="AZ779" i="20" s="1"/>
  <c r="R778" i="20"/>
  <c r="AZ778" i="20" s="1"/>
  <c r="R777" i="20"/>
  <c r="AZ777" i="20" s="1"/>
  <c r="R776" i="20"/>
  <c r="AZ776" i="20" s="1"/>
  <c r="R775" i="20"/>
  <c r="AZ775" i="20" s="1"/>
  <c r="R774" i="20"/>
  <c r="AZ774" i="20" s="1"/>
  <c r="R773" i="20"/>
  <c r="AZ773" i="20" s="1"/>
  <c r="R772" i="20"/>
  <c r="AZ772" i="20" s="1"/>
  <c r="R771" i="20"/>
  <c r="AZ771" i="20" s="1"/>
  <c r="R4" i="20"/>
  <c r="AZ4" i="20" s="1"/>
  <c r="R8" i="20"/>
  <c r="AZ8" i="20" s="1"/>
  <c r="R12" i="20"/>
  <c r="AZ12" i="20" s="1"/>
  <c r="R16" i="20"/>
  <c r="AZ16" i="20" s="1"/>
  <c r="R20" i="20"/>
  <c r="AZ20" i="20" s="1"/>
  <c r="R24" i="20"/>
  <c r="AZ24" i="20" s="1"/>
  <c r="R28" i="20"/>
  <c r="AZ28" i="20" s="1"/>
  <c r="R32" i="20"/>
  <c r="AZ32" i="20" s="1"/>
  <c r="R36" i="20"/>
  <c r="AZ36" i="20" s="1"/>
  <c r="R40" i="20"/>
  <c r="AZ40" i="20" s="1"/>
  <c r="R44" i="20"/>
  <c r="AZ44" i="20" s="1"/>
  <c r="R48" i="20"/>
  <c r="AZ48" i="20" s="1"/>
  <c r="R52" i="20"/>
  <c r="AZ52" i="20" s="1"/>
  <c r="R56" i="20"/>
  <c r="AZ56" i="20" s="1"/>
  <c r="R60" i="20"/>
  <c r="AZ60" i="20" s="1"/>
  <c r="R64" i="20"/>
  <c r="AZ64" i="20" s="1"/>
  <c r="R152" i="20"/>
  <c r="AZ152" i="20" s="1"/>
  <c r="R304" i="20"/>
  <c r="AZ304" i="20" s="1"/>
  <c r="R464" i="20"/>
  <c r="AZ464" i="20" s="1"/>
  <c r="R472" i="20"/>
  <c r="AZ472" i="20" s="1"/>
  <c r="R476" i="20"/>
  <c r="AZ476" i="20" s="1"/>
  <c r="R496" i="20"/>
  <c r="AZ496" i="20" s="1"/>
  <c r="R512" i="20"/>
  <c r="AZ512" i="20" s="1"/>
  <c r="R516" i="20"/>
  <c r="AZ516" i="20" s="1"/>
  <c r="R524" i="20"/>
  <c r="AZ524" i="20" s="1"/>
  <c r="R532" i="20"/>
  <c r="AZ532" i="20" s="1"/>
  <c r="R536" i="20"/>
  <c r="AZ536" i="20" s="1"/>
  <c r="R540" i="20"/>
  <c r="AZ540" i="20" s="1"/>
  <c r="R544" i="20"/>
  <c r="AZ544" i="20" s="1"/>
  <c r="R556" i="20"/>
  <c r="AZ556" i="20" s="1"/>
  <c r="R564" i="20"/>
  <c r="AZ564" i="20" s="1"/>
  <c r="R568" i="20"/>
  <c r="AZ568" i="20" s="1"/>
  <c r="R572" i="20"/>
  <c r="AZ572" i="20" s="1"/>
  <c r="R584" i="20"/>
  <c r="AZ584" i="20" s="1"/>
  <c r="R588" i="20"/>
  <c r="AZ588" i="20" s="1"/>
  <c r="R592" i="20"/>
  <c r="AZ592" i="20" s="1"/>
  <c r="R865" i="20"/>
  <c r="AZ865" i="20" s="1"/>
  <c r="R412" i="20"/>
  <c r="AZ412" i="20" s="1"/>
  <c r="R51" i="20"/>
  <c r="AZ51" i="20" s="1"/>
  <c r="R27" i="20"/>
  <c r="AZ27" i="20" s="1"/>
  <c r="R19" i="20"/>
  <c r="AZ19" i="20" s="1"/>
  <c r="R163" i="20"/>
  <c r="AZ163" i="20" s="1"/>
  <c r="R211" i="20"/>
  <c r="AZ211" i="20" s="1"/>
  <c r="R67" i="20"/>
  <c r="AZ67" i="20" s="1"/>
  <c r="R371" i="20"/>
  <c r="AZ371" i="20" s="1"/>
  <c r="R539" i="20"/>
  <c r="AZ539" i="20" s="1"/>
  <c r="R611" i="20"/>
  <c r="AZ611" i="20" s="1"/>
  <c r="R651" i="20"/>
  <c r="AZ651" i="20" s="1"/>
  <c r="R393" i="20"/>
  <c r="AZ393" i="20" s="1"/>
  <c r="R685" i="20"/>
  <c r="AZ685" i="20" s="1"/>
  <c r="R68" i="20"/>
  <c r="AZ68" i="20" s="1"/>
  <c r="R72" i="20"/>
  <c r="AZ72" i="20" s="1"/>
  <c r="R76" i="20"/>
  <c r="AZ76" i="20" s="1"/>
  <c r="R80" i="20"/>
  <c r="AZ80" i="20" s="1"/>
  <c r="R84" i="20"/>
  <c r="AZ84" i="20" s="1"/>
  <c r="R88" i="20"/>
  <c r="AZ88" i="20" s="1"/>
  <c r="R92" i="20"/>
  <c r="AZ92" i="20" s="1"/>
  <c r="R96" i="20"/>
  <c r="AZ96" i="20" s="1"/>
  <c r="R100" i="20"/>
  <c r="AZ100" i="20" s="1"/>
  <c r="R104" i="20"/>
  <c r="AZ104" i="20" s="1"/>
  <c r="R108" i="20"/>
  <c r="AZ108" i="20" s="1"/>
  <c r="R112" i="20"/>
  <c r="AZ112" i="20" s="1"/>
  <c r="R116" i="20"/>
  <c r="AZ116" i="20" s="1"/>
  <c r="R120" i="20"/>
  <c r="AZ120" i="20" s="1"/>
  <c r="R124" i="20"/>
  <c r="AZ124" i="20" s="1"/>
  <c r="R128" i="20"/>
  <c r="AZ128" i="20" s="1"/>
  <c r="R132" i="20"/>
  <c r="AZ132" i="20" s="1"/>
  <c r="R136" i="20"/>
  <c r="AZ136" i="20" s="1"/>
  <c r="R140" i="20"/>
  <c r="AZ140" i="20" s="1"/>
  <c r="R144" i="20"/>
  <c r="AZ144" i="20" s="1"/>
  <c r="R148" i="20"/>
  <c r="AZ148" i="20" s="1"/>
  <c r="R156" i="20"/>
  <c r="AZ156" i="20" s="1"/>
  <c r="R160" i="20"/>
  <c r="AZ160" i="20" s="1"/>
  <c r="R164" i="20"/>
  <c r="AZ164" i="20" s="1"/>
  <c r="R168" i="20"/>
  <c r="AZ168" i="20" s="1"/>
  <c r="R172" i="20"/>
  <c r="AZ172" i="20" s="1"/>
  <c r="R176" i="20"/>
  <c r="AZ176" i="20" s="1"/>
  <c r="R180" i="20"/>
  <c r="AZ180" i="20" s="1"/>
  <c r="R184" i="20"/>
  <c r="AZ184" i="20" s="1"/>
  <c r="R188" i="20"/>
  <c r="AZ188" i="20" s="1"/>
  <c r="R192" i="20"/>
  <c r="AZ192" i="20" s="1"/>
  <c r="R196" i="20"/>
  <c r="AZ196" i="20" s="1"/>
  <c r="R200" i="20"/>
  <c r="AZ200" i="20" s="1"/>
  <c r="R204" i="20"/>
  <c r="AZ204" i="20" s="1"/>
  <c r="R208" i="20"/>
  <c r="AZ208" i="20" s="1"/>
  <c r="R212" i="20"/>
  <c r="AZ212" i="20" s="1"/>
  <c r="R216" i="20"/>
  <c r="AZ216" i="20" s="1"/>
  <c r="R220" i="20"/>
  <c r="AZ220" i="20" s="1"/>
  <c r="R224" i="20"/>
  <c r="AZ224" i="20" s="1"/>
  <c r="R228" i="20"/>
  <c r="AZ228" i="20" s="1"/>
  <c r="R232" i="20"/>
  <c r="AZ232" i="20" s="1"/>
  <c r="R236" i="20"/>
  <c r="AZ236" i="20" s="1"/>
  <c r="R240" i="20"/>
  <c r="AZ240" i="20" s="1"/>
  <c r="R244" i="20"/>
  <c r="AZ244" i="20" s="1"/>
  <c r="R248" i="20"/>
  <c r="AZ248" i="20" s="1"/>
  <c r="R252" i="20"/>
  <c r="AZ252" i="20" s="1"/>
  <c r="R256" i="20"/>
  <c r="AZ256" i="20" s="1"/>
  <c r="R260" i="20"/>
  <c r="AZ260" i="20" s="1"/>
  <c r="R264" i="20"/>
  <c r="AZ264" i="20" s="1"/>
  <c r="R268" i="20"/>
  <c r="AZ268" i="20" s="1"/>
  <c r="R272" i="20"/>
  <c r="AZ272" i="20" s="1"/>
  <c r="R276" i="20"/>
  <c r="AZ276" i="20" s="1"/>
  <c r="R280" i="20"/>
  <c r="AZ280" i="20" s="1"/>
  <c r="R284" i="20"/>
  <c r="AZ284" i="20" s="1"/>
  <c r="R288" i="20"/>
  <c r="AZ288" i="20" s="1"/>
  <c r="R292" i="20"/>
  <c r="AZ292" i="20" s="1"/>
  <c r="R296" i="20"/>
  <c r="AZ296" i="20" s="1"/>
  <c r="R300" i="20"/>
  <c r="AZ300" i="20" s="1"/>
  <c r="R308" i="20"/>
  <c r="AZ308" i="20" s="1"/>
  <c r="R312" i="20"/>
  <c r="AZ312" i="20" s="1"/>
  <c r="R316" i="20"/>
  <c r="AZ316" i="20" s="1"/>
  <c r="R320" i="20"/>
  <c r="AZ320" i="20" s="1"/>
  <c r="R324" i="20"/>
  <c r="AZ324" i="20" s="1"/>
  <c r="R328" i="20"/>
  <c r="AZ328" i="20" s="1"/>
  <c r="R332" i="20"/>
  <c r="AZ332" i="20" s="1"/>
  <c r="R336" i="20"/>
  <c r="AZ336" i="20" s="1"/>
  <c r="R340" i="20"/>
  <c r="AZ340" i="20" s="1"/>
  <c r="R344" i="20"/>
  <c r="AZ344" i="20" s="1"/>
  <c r="R348" i="20"/>
  <c r="AZ348" i="20" s="1"/>
  <c r="R352" i="20"/>
  <c r="AZ352" i="20" s="1"/>
  <c r="R356" i="20"/>
  <c r="AZ356" i="20" s="1"/>
  <c r="R360" i="20"/>
  <c r="AZ360" i="20" s="1"/>
  <c r="R364" i="20"/>
  <c r="AZ364" i="20" s="1"/>
  <c r="R368" i="20"/>
  <c r="AZ368" i="20" s="1"/>
  <c r="R372" i="20"/>
  <c r="AZ372" i="20" s="1"/>
  <c r="R376" i="20"/>
  <c r="AZ376" i="20" s="1"/>
  <c r="R380" i="20"/>
  <c r="AZ380" i="20" s="1"/>
  <c r="R384" i="20"/>
  <c r="AZ384" i="20" s="1"/>
  <c r="R388" i="20"/>
  <c r="AZ388" i="20" s="1"/>
  <c r="R392" i="20"/>
  <c r="AZ392" i="20" s="1"/>
  <c r="R396" i="20"/>
  <c r="AZ396" i="20" s="1"/>
  <c r="R400" i="20"/>
  <c r="AZ400" i="20" s="1"/>
  <c r="R404" i="20"/>
  <c r="AZ404" i="20" s="1"/>
  <c r="R408" i="20"/>
  <c r="AZ408" i="20" s="1"/>
  <c r="R416" i="20"/>
  <c r="AZ416" i="20" s="1"/>
  <c r="R420" i="20"/>
  <c r="AZ420" i="20" s="1"/>
  <c r="R424" i="20"/>
  <c r="AZ424" i="20" s="1"/>
  <c r="R428" i="20"/>
  <c r="AZ428" i="20" s="1"/>
  <c r="R432" i="20"/>
  <c r="AZ432" i="20" s="1"/>
  <c r="R436" i="20"/>
  <c r="AZ436" i="20" s="1"/>
  <c r="R440" i="20"/>
  <c r="AZ440" i="20" s="1"/>
  <c r="R444" i="20"/>
  <c r="AZ444" i="20" s="1"/>
  <c r="R448" i="20"/>
  <c r="AZ448" i="20" s="1"/>
  <c r="R452" i="20"/>
  <c r="AZ452" i="20" s="1"/>
  <c r="R456" i="20"/>
  <c r="AZ456" i="20" s="1"/>
  <c r="R580" i="20"/>
  <c r="AZ580" i="20" s="1"/>
  <c r="R660" i="20"/>
  <c r="AZ660" i="20" s="1"/>
  <c r="R769" i="20"/>
  <c r="AZ769" i="20" s="1"/>
  <c r="R71" i="20"/>
  <c r="AZ71" i="20" s="1"/>
  <c r="R75" i="20"/>
  <c r="AZ75" i="20" s="1"/>
  <c r="R79" i="20"/>
  <c r="AZ79" i="20" s="1"/>
  <c r="R83" i="20"/>
  <c r="AZ83" i="20" s="1"/>
  <c r="R95" i="20"/>
  <c r="AZ95" i="20" s="1"/>
  <c r="R99" i="20"/>
  <c r="AZ99" i="20" s="1"/>
  <c r="R111" i="20"/>
  <c r="AZ111" i="20" s="1"/>
  <c r="R115" i="20"/>
  <c r="AZ115" i="20" s="1"/>
  <c r="R119" i="20"/>
  <c r="AZ119" i="20" s="1"/>
  <c r="R127" i="20"/>
  <c r="AZ127" i="20" s="1"/>
  <c r="R139" i="20"/>
  <c r="AZ139" i="20" s="1"/>
  <c r="R159" i="20"/>
  <c r="AZ159" i="20" s="1"/>
  <c r="R179" i="20"/>
  <c r="AZ179" i="20" s="1"/>
  <c r="R183" i="20"/>
  <c r="AZ183" i="20" s="1"/>
  <c r="R191" i="20"/>
  <c r="AZ191" i="20" s="1"/>
  <c r="R199" i="20"/>
  <c r="AZ199" i="20" s="1"/>
  <c r="R203" i="20"/>
  <c r="AZ203" i="20" s="1"/>
  <c r="R215" i="20"/>
  <c r="AZ215" i="20" s="1"/>
  <c r="R219" i="20"/>
  <c r="AZ219" i="20" s="1"/>
  <c r="R227" i="20"/>
  <c r="AZ227" i="20" s="1"/>
  <c r="R247" i="20"/>
  <c r="AZ247" i="20" s="1"/>
  <c r="R255" i="20"/>
  <c r="AZ255" i="20" s="1"/>
  <c r="R259" i="20"/>
  <c r="AZ259" i="20" s="1"/>
  <c r="R263" i="20"/>
  <c r="AZ263" i="20" s="1"/>
  <c r="R283" i="20"/>
  <c r="AZ283" i="20" s="1"/>
  <c r="R295" i="20"/>
  <c r="AZ295" i="20" s="1"/>
  <c r="R299" i="20"/>
  <c r="AZ299" i="20" s="1"/>
  <c r="R303" i="20"/>
  <c r="AZ303" i="20" s="1"/>
  <c r="R307" i="20"/>
  <c r="AZ307" i="20" s="1"/>
  <c r="R311" i="20"/>
  <c r="AZ311" i="20" s="1"/>
  <c r="R315" i="20"/>
  <c r="AZ315" i="20" s="1"/>
  <c r="R355" i="20"/>
  <c r="AZ355" i="20" s="1"/>
  <c r="R375" i="20"/>
  <c r="AZ375" i="20" s="1"/>
  <c r="R379" i="20"/>
  <c r="AZ379" i="20" s="1"/>
  <c r="R383" i="20"/>
  <c r="AZ383" i="20" s="1"/>
  <c r="R387" i="20"/>
  <c r="AZ387" i="20" s="1"/>
  <c r="R391" i="20"/>
  <c r="AZ391" i="20" s="1"/>
  <c r="R403" i="20"/>
  <c r="AZ403" i="20" s="1"/>
  <c r="R407" i="20"/>
  <c r="AZ407" i="20" s="1"/>
  <c r="R427" i="20"/>
  <c r="AZ427" i="20" s="1"/>
  <c r="R443" i="20"/>
  <c r="AZ443" i="20" s="1"/>
  <c r="R455" i="20"/>
  <c r="AZ455" i="20" s="1"/>
  <c r="R459" i="20"/>
  <c r="AZ459" i="20" s="1"/>
  <c r="R463" i="20"/>
  <c r="AZ463" i="20" s="1"/>
  <c r="R471" i="20"/>
  <c r="AZ471" i="20" s="1"/>
  <c r="R479" i="20"/>
  <c r="AZ479" i="20" s="1"/>
  <c r="R487" i="20"/>
  <c r="AZ487" i="20" s="1"/>
  <c r="R491" i="20"/>
  <c r="AZ491" i="20" s="1"/>
  <c r="R507" i="20"/>
  <c r="AZ507" i="20" s="1"/>
  <c r="R531" i="20"/>
  <c r="AZ531" i="20" s="1"/>
  <c r="R543" i="20"/>
  <c r="AZ543" i="20" s="1"/>
  <c r="R547" i="20"/>
  <c r="AZ547" i="20" s="1"/>
  <c r="R555" i="20"/>
  <c r="AZ555" i="20" s="1"/>
  <c r="R559" i="20"/>
  <c r="AZ559" i="20" s="1"/>
  <c r="R571" i="20"/>
  <c r="AZ571" i="20" s="1"/>
  <c r="R583" i="20"/>
  <c r="AZ583" i="20" s="1"/>
  <c r="R587" i="20"/>
  <c r="AZ587" i="20" s="1"/>
  <c r="R767" i="20"/>
  <c r="AZ767" i="20" s="1"/>
  <c r="R770" i="20"/>
  <c r="AZ770" i="20" s="1"/>
  <c r="R6" i="20"/>
  <c r="AZ6" i="20" s="1"/>
  <c r="R10" i="20"/>
  <c r="AZ10" i="20" s="1"/>
  <c r="R14" i="20"/>
  <c r="AZ14" i="20" s="1"/>
  <c r="R18" i="20"/>
  <c r="AZ18" i="20" s="1"/>
  <c r="R22" i="20"/>
  <c r="AZ22" i="20" s="1"/>
  <c r="R30" i="20"/>
  <c r="AZ30" i="20" s="1"/>
  <c r="R38" i="20"/>
  <c r="AZ38" i="20" s="1"/>
  <c r="R42" i="20"/>
  <c r="AZ42" i="20" s="1"/>
  <c r="R46" i="20"/>
  <c r="AZ46" i="20" s="1"/>
  <c r="R50" i="20"/>
  <c r="AZ50" i="20" s="1"/>
  <c r="R54" i="20"/>
  <c r="AZ54" i="20" s="1"/>
  <c r="R58" i="20"/>
  <c r="AZ58" i="20" s="1"/>
  <c r="R66" i="20"/>
  <c r="AZ66" i="20" s="1"/>
  <c r="R69" i="20"/>
  <c r="AZ69" i="20" s="1"/>
  <c r="R93" i="20"/>
  <c r="AZ93" i="20" s="1"/>
  <c r="R113" i="20"/>
  <c r="AZ113" i="20" s="1"/>
  <c r="R129" i="20"/>
  <c r="AZ129" i="20" s="1"/>
  <c r="R133" i="20"/>
  <c r="AZ133" i="20" s="1"/>
  <c r="R141" i="20"/>
  <c r="AZ141" i="20" s="1"/>
  <c r="R153" i="20"/>
  <c r="AZ153" i="20" s="1"/>
  <c r="R157" i="20"/>
  <c r="AZ157" i="20" s="1"/>
  <c r="R161" i="20"/>
  <c r="AZ161" i="20" s="1"/>
  <c r="R169" i="20"/>
  <c r="AZ169" i="20" s="1"/>
  <c r="R177" i="20"/>
  <c r="AZ177" i="20" s="1"/>
  <c r="R181" i="20"/>
  <c r="AZ181" i="20" s="1"/>
  <c r="R213" i="20"/>
  <c r="AZ213" i="20" s="1"/>
  <c r="R233" i="20"/>
  <c r="AZ233" i="20" s="1"/>
  <c r="R257" i="20"/>
  <c r="AZ257" i="20" s="1"/>
  <c r="R261" i="20"/>
  <c r="AZ261" i="20" s="1"/>
  <c r="R265" i="20"/>
  <c r="AZ265" i="20" s="1"/>
  <c r="R269" i="20"/>
  <c r="AZ269" i="20" s="1"/>
  <c r="R277" i="20"/>
  <c r="AZ277" i="20" s="1"/>
  <c r="R281" i="20"/>
  <c r="AZ281" i="20" s="1"/>
  <c r="R289" i="20"/>
  <c r="AZ289" i="20" s="1"/>
  <c r="R293" i="20"/>
  <c r="AZ293" i="20" s="1"/>
  <c r="R309" i="20"/>
  <c r="AZ309" i="20" s="1"/>
  <c r="R313" i="20"/>
  <c r="AZ313" i="20" s="1"/>
  <c r="R317" i="20"/>
  <c r="AZ317" i="20" s="1"/>
  <c r="R325" i="20"/>
  <c r="AZ325" i="20" s="1"/>
  <c r="R337" i="20"/>
  <c r="AZ337" i="20" s="1"/>
  <c r="R349" i="20"/>
  <c r="AZ349" i="20" s="1"/>
  <c r="R353" i="20"/>
  <c r="AZ353" i="20" s="1"/>
  <c r="R357" i="20"/>
  <c r="AZ357" i="20" s="1"/>
  <c r="R361" i="20"/>
  <c r="AZ361" i="20" s="1"/>
  <c r="R385" i="20"/>
  <c r="AZ385" i="20" s="1"/>
  <c r="R63" i="20"/>
  <c r="AZ63" i="20" s="1"/>
  <c r="R55" i="20"/>
  <c r="AZ55" i="20" s="1"/>
  <c r="R31" i="20"/>
  <c r="AZ31" i="20" s="1"/>
  <c r="R23" i="20"/>
  <c r="AZ23" i="20" s="1"/>
  <c r="R3" i="20"/>
  <c r="R5" i="20"/>
  <c r="AZ5" i="20" s="1"/>
  <c r="R13" i="20"/>
  <c r="AZ13" i="20" s="1"/>
  <c r="R21" i="20"/>
  <c r="AZ21" i="20" s="1"/>
  <c r="R29" i="20"/>
  <c r="AZ29" i="20" s="1"/>
  <c r="R37" i="20"/>
  <c r="AZ37" i="20" s="1"/>
  <c r="R45" i="20"/>
  <c r="AZ45" i="20" s="1"/>
  <c r="R57" i="20"/>
  <c r="AZ57" i="20" s="1"/>
  <c r="R65" i="20"/>
  <c r="AZ65" i="20" s="1"/>
  <c r="R7" i="20"/>
  <c r="AZ7" i="20" s="1"/>
  <c r="R11" i="20"/>
  <c r="AZ11" i="20" s="1"/>
  <c r="R15" i="20"/>
  <c r="AZ15" i="20" s="1"/>
  <c r="R39" i="20"/>
  <c r="AZ39" i="20" s="1"/>
  <c r="R43" i="20"/>
  <c r="AZ43" i="20" s="1"/>
  <c r="R47" i="20"/>
  <c r="AZ47" i="20" s="1"/>
  <c r="R9" i="20"/>
  <c r="AZ9" i="20" s="1"/>
  <c r="R17" i="20"/>
  <c r="AZ17" i="20" s="1"/>
  <c r="R25" i="20"/>
  <c r="AZ25" i="20" s="1"/>
  <c r="R33" i="20"/>
  <c r="AZ33" i="20" s="1"/>
  <c r="R41" i="20"/>
  <c r="AZ41" i="20" s="1"/>
  <c r="R49" i="20"/>
  <c r="AZ49" i="20" s="1"/>
  <c r="R53" i="20"/>
  <c r="AZ53" i="20" s="1"/>
  <c r="R61" i="20"/>
  <c r="AZ61" i="20" s="1"/>
  <c r="R460" i="20"/>
  <c r="AZ460" i="20" s="1"/>
  <c r="R468" i="20"/>
  <c r="AZ468" i="20" s="1"/>
  <c r="R480" i="20"/>
  <c r="AZ480" i="20" s="1"/>
  <c r="R484" i="20"/>
  <c r="AZ484" i="20" s="1"/>
  <c r="R488" i="20"/>
  <c r="AZ488" i="20" s="1"/>
  <c r="R492" i="20"/>
  <c r="AZ492" i="20" s="1"/>
  <c r="R500" i="20"/>
  <c r="AZ500" i="20" s="1"/>
  <c r="R504" i="20"/>
  <c r="AZ504" i="20" s="1"/>
  <c r="R508" i="20"/>
  <c r="AZ508" i="20" s="1"/>
  <c r="R520" i="20"/>
  <c r="AZ520" i="20" s="1"/>
  <c r="R528" i="20"/>
  <c r="AZ528" i="20" s="1"/>
  <c r="R552" i="20"/>
  <c r="AZ552" i="20" s="1"/>
  <c r="R560" i="20"/>
  <c r="AZ560" i="20" s="1"/>
  <c r="R576" i="20"/>
  <c r="AZ576" i="20" s="1"/>
  <c r="R596" i="20"/>
  <c r="AZ596" i="20" s="1"/>
  <c r="R34" i="20"/>
  <c r="AZ34" i="20" s="1"/>
  <c r="R26" i="20"/>
  <c r="AZ26" i="20" s="1"/>
  <c r="R62" i="20"/>
  <c r="AZ62" i="20" s="1"/>
  <c r="R768" i="20"/>
  <c r="AZ768" i="20" s="1"/>
  <c r="AC141" i="20" l="1"/>
  <c r="AC504" i="20"/>
  <c r="AC33" i="20"/>
  <c r="AC45" i="20"/>
  <c r="AC361" i="20"/>
  <c r="AC277" i="20"/>
  <c r="AC153" i="20"/>
  <c r="AC42" i="20"/>
  <c r="AC571" i="20"/>
  <c r="AC459" i="20"/>
  <c r="AC315" i="20"/>
  <c r="AC219" i="20"/>
  <c r="AC111" i="20"/>
  <c r="AC448" i="20"/>
  <c r="AC396" i="20"/>
  <c r="AC348" i="20"/>
  <c r="AC296" i="20"/>
  <c r="AC248" i="20"/>
  <c r="AC200" i="20"/>
  <c r="AC148" i="20"/>
  <c r="AC100" i="20"/>
  <c r="AC611" i="20"/>
  <c r="AC588" i="20"/>
  <c r="AC512" i="20"/>
  <c r="AC44" i="20"/>
  <c r="AC772" i="20"/>
  <c r="AC784" i="20"/>
  <c r="AC796" i="20"/>
  <c r="AC808" i="20"/>
  <c r="AC821" i="20"/>
  <c r="AC833" i="20"/>
  <c r="AC845" i="20"/>
  <c r="AC477" i="20"/>
  <c r="AC869" i="20"/>
  <c r="AC643" i="20"/>
  <c r="AC415" i="20"/>
  <c r="AC708" i="20"/>
  <c r="AC700" i="20"/>
  <c r="AC341" i="20"/>
  <c r="AC209" i="20"/>
  <c r="AC857" i="20"/>
  <c r="AC586" i="20"/>
  <c r="AC490" i="20"/>
  <c r="AC394" i="20"/>
  <c r="AC298" i="20"/>
  <c r="AC202" i="20"/>
  <c r="AC106" i="20"/>
  <c r="AC753" i="20"/>
  <c r="AC705" i="20"/>
  <c r="AC653" i="20"/>
  <c r="AC605" i="20"/>
  <c r="AC553" i="20"/>
  <c r="AC489" i="20"/>
  <c r="AC433" i="20"/>
  <c r="AC742" i="20"/>
  <c r="AC534" i="20"/>
  <c r="AC438" i="20"/>
  <c r="AC342" i="20"/>
  <c r="AC238" i="20"/>
  <c r="AC239" i="20"/>
  <c r="AC642" i="20"/>
  <c r="AC195" i="20"/>
  <c r="AC435" i="20"/>
  <c r="AC253" i="20"/>
  <c r="AC206" i="20"/>
  <c r="AC110" i="20"/>
  <c r="AC707" i="20"/>
  <c r="AC624" i="20"/>
  <c r="AC715" i="20"/>
  <c r="AC763" i="20"/>
  <c r="AC716" i="20"/>
  <c r="AC399" i="20"/>
  <c r="AC87" i="20"/>
  <c r="AC357" i="20"/>
  <c r="AC455" i="20"/>
  <c r="AC311" i="20"/>
  <c r="AC215" i="20"/>
  <c r="AC99" i="20"/>
  <c r="AC444" i="20"/>
  <c r="AC392" i="20"/>
  <c r="AC344" i="20"/>
  <c r="AC292" i="20"/>
  <c r="AC244" i="20"/>
  <c r="AC196" i="20"/>
  <c r="AC144" i="20"/>
  <c r="AC96" i="20"/>
  <c r="AC539" i="20"/>
  <c r="AC584" i="20"/>
  <c r="AC496" i="20"/>
  <c r="AC40" i="20"/>
  <c r="AC773" i="20"/>
  <c r="AC785" i="20"/>
  <c r="AC797" i="20"/>
  <c r="AC809" i="20"/>
  <c r="AC822" i="20"/>
  <c r="AC834" i="20"/>
  <c r="AC846" i="20"/>
  <c r="AC485" i="20"/>
  <c r="AC870" i="20"/>
  <c r="AC639" i="20"/>
  <c r="AC411" i="20"/>
  <c r="AC684" i="20"/>
  <c r="AC692" i="20"/>
  <c r="AC329" i="20"/>
  <c r="AC205" i="20"/>
  <c r="AC764" i="20"/>
  <c r="AC578" i="20"/>
  <c r="AC482" i="20"/>
  <c r="AC386" i="20"/>
  <c r="AC290" i="20"/>
  <c r="AC194" i="20"/>
  <c r="AC98" i="20"/>
  <c r="AC749" i="20"/>
  <c r="AC701" i="20"/>
  <c r="AC649" i="20"/>
  <c r="AC601" i="20"/>
  <c r="AC549" i="20"/>
  <c r="AC481" i="20"/>
  <c r="AC429" i="20"/>
  <c r="AC678" i="20"/>
  <c r="AC526" i="20"/>
  <c r="AC430" i="20"/>
  <c r="AC334" i="20"/>
  <c r="AC230" i="20"/>
  <c r="AC151" i="20"/>
  <c r="AC650" i="20"/>
  <c r="AC235" i="20"/>
  <c r="AC451" i="20"/>
  <c r="AC245" i="20"/>
  <c r="AC198" i="20"/>
  <c r="AC102" i="20"/>
  <c r="AC752" i="20"/>
  <c r="AC616" i="20"/>
  <c r="AC703" i="20"/>
  <c r="AC756" i="20"/>
  <c r="AC654" i="20"/>
  <c r="AC367" i="20"/>
  <c r="AC664" i="20"/>
  <c r="AC443" i="20"/>
  <c r="AC440" i="20"/>
  <c r="AC388" i="20"/>
  <c r="AC340" i="20"/>
  <c r="AC288" i="20"/>
  <c r="AC240" i="20"/>
  <c r="AC192" i="20"/>
  <c r="AC140" i="20"/>
  <c r="AC92" i="20"/>
  <c r="AC371" i="20"/>
  <c r="AC572" i="20"/>
  <c r="AC476" i="20"/>
  <c r="AC36" i="20"/>
  <c r="AC774" i="20"/>
  <c r="AC786" i="20"/>
  <c r="AC798" i="20"/>
  <c r="AC810" i="20"/>
  <c r="AC823" i="20"/>
  <c r="AC835" i="20"/>
  <c r="AC847" i="20"/>
  <c r="AC858" i="20"/>
  <c r="AC871" i="20"/>
  <c r="AC635" i="20"/>
  <c r="AC335" i="20"/>
  <c r="AC676" i="20"/>
  <c r="AC636" i="20"/>
  <c r="AC321" i="20"/>
  <c r="AC197" i="20"/>
  <c r="AC754" i="20"/>
  <c r="AC570" i="20"/>
  <c r="AC474" i="20"/>
  <c r="AC378" i="20"/>
  <c r="AC282" i="20"/>
  <c r="AC186" i="20"/>
  <c r="AC90" i="20"/>
  <c r="AC745" i="20"/>
  <c r="AC697" i="20"/>
  <c r="AC645" i="20"/>
  <c r="AC597" i="20"/>
  <c r="AC541" i="20"/>
  <c r="AC473" i="20"/>
  <c r="AC425" i="20"/>
  <c r="AC646" i="20"/>
  <c r="AC518" i="20"/>
  <c r="AC422" i="20"/>
  <c r="AC326" i="20"/>
  <c r="AC739" i="20"/>
  <c r="AC738" i="20"/>
  <c r="AC666" i="20"/>
  <c r="AC243" i="20"/>
  <c r="AC467" i="20"/>
  <c r="AC217" i="20"/>
  <c r="AC190" i="20"/>
  <c r="AC94" i="20"/>
  <c r="AC744" i="20"/>
  <c r="AC608" i="20"/>
  <c r="AC695" i="20"/>
  <c r="AC748" i="20"/>
  <c r="AC638" i="20"/>
  <c r="AC359" i="20"/>
  <c r="AC606" i="20"/>
  <c r="AC95" i="20"/>
  <c r="AC9" i="20"/>
  <c r="AC349" i="20"/>
  <c r="AC129" i="20"/>
  <c r="AC547" i="20"/>
  <c r="AC427" i="20"/>
  <c r="AC303" i="20"/>
  <c r="AC199" i="20"/>
  <c r="AC83" i="20"/>
  <c r="AC436" i="20"/>
  <c r="AC384" i="20"/>
  <c r="AC336" i="20"/>
  <c r="AC284" i="20"/>
  <c r="AC236" i="20"/>
  <c r="AC188" i="20"/>
  <c r="AC136" i="20"/>
  <c r="AC88" i="20"/>
  <c r="AC67" i="20"/>
  <c r="AC568" i="20"/>
  <c r="AC472" i="20"/>
  <c r="AC32" i="20"/>
  <c r="AC775" i="20"/>
  <c r="AC787" i="20"/>
  <c r="AC799" i="20"/>
  <c r="AC811" i="20"/>
  <c r="AC824" i="20"/>
  <c r="AC836" i="20"/>
  <c r="AC848" i="20"/>
  <c r="AC859" i="20"/>
  <c r="AC872" i="20"/>
  <c r="AC631" i="20"/>
  <c r="AC319" i="20"/>
  <c r="AC668" i="20"/>
  <c r="AC628" i="20"/>
  <c r="AC305" i="20"/>
  <c r="AC189" i="20"/>
  <c r="AC746" i="20"/>
  <c r="AC562" i="20"/>
  <c r="AC466" i="20"/>
  <c r="AC370" i="20"/>
  <c r="AC274" i="20"/>
  <c r="AC178" i="20"/>
  <c r="AC82" i="20"/>
  <c r="AC741" i="20"/>
  <c r="AC693" i="20"/>
  <c r="AC641" i="20"/>
  <c r="AC593" i="20"/>
  <c r="AC537" i="20"/>
  <c r="AC469" i="20"/>
  <c r="AC421" i="20"/>
  <c r="AC622" i="20"/>
  <c r="AC510" i="20"/>
  <c r="AC414" i="20"/>
  <c r="AC318" i="20"/>
  <c r="AC723" i="20"/>
  <c r="AC762" i="20"/>
  <c r="AC698" i="20"/>
  <c r="AC267" i="20"/>
  <c r="AC475" i="20"/>
  <c r="AC201" i="20"/>
  <c r="AC182" i="20"/>
  <c r="AC86" i="20"/>
  <c r="AC736" i="20"/>
  <c r="AC600" i="20"/>
  <c r="AC687" i="20"/>
  <c r="AC740" i="20"/>
  <c r="AC634" i="20"/>
  <c r="AC343" i="20"/>
  <c r="AC670" i="20"/>
  <c r="AC203" i="20"/>
  <c r="AC488" i="20"/>
  <c r="AC261" i="20"/>
  <c r="AC484" i="20"/>
  <c r="AC337" i="20"/>
  <c r="AC113" i="20"/>
  <c r="AC543" i="20"/>
  <c r="AC407" i="20"/>
  <c r="AC191" i="20"/>
  <c r="AC79" i="20"/>
  <c r="AC432" i="20"/>
  <c r="AC380" i="20"/>
  <c r="AC332" i="20"/>
  <c r="AC280" i="20"/>
  <c r="AC232" i="20"/>
  <c r="AC184" i="20"/>
  <c r="AC132" i="20"/>
  <c r="AC84" i="20"/>
  <c r="AC211" i="20"/>
  <c r="AC564" i="20"/>
  <c r="AC464" i="20"/>
  <c r="AC28" i="20"/>
  <c r="AC776" i="20"/>
  <c r="AC788" i="20"/>
  <c r="AC800" i="20"/>
  <c r="AC812" i="20"/>
  <c r="AC825" i="20"/>
  <c r="AC837" i="20"/>
  <c r="AC849" i="20"/>
  <c r="AC860" i="20"/>
  <c r="AC873" i="20"/>
  <c r="AC627" i="20"/>
  <c r="AC251" i="20"/>
  <c r="AC652" i="20"/>
  <c r="AC620" i="20"/>
  <c r="AC297" i="20"/>
  <c r="AC149" i="20"/>
  <c r="AC730" i="20"/>
  <c r="AC554" i="20"/>
  <c r="AC458" i="20"/>
  <c r="AC362" i="20"/>
  <c r="AC266" i="20"/>
  <c r="AC170" i="20"/>
  <c r="AC74" i="20"/>
  <c r="AC737" i="20"/>
  <c r="AC689" i="20"/>
  <c r="AC637" i="20"/>
  <c r="AC589" i="20"/>
  <c r="AC533" i="20"/>
  <c r="AC465" i="20"/>
  <c r="AC417" i="20"/>
  <c r="AC598" i="20"/>
  <c r="AC502" i="20"/>
  <c r="AC406" i="20"/>
  <c r="AC310" i="20"/>
  <c r="AC719" i="20"/>
  <c r="AC759" i="20"/>
  <c r="AC760" i="20"/>
  <c r="AC275" i="20"/>
  <c r="AC483" i="20"/>
  <c r="AC193" i="20"/>
  <c r="AC174" i="20"/>
  <c r="AC78" i="20"/>
  <c r="AC728" i="20"/>
  <c r="AC294" i="20"/>
  <c r="AC679" i="20"/>
  <c r="AC545" i="20"/>
  <c r="AC618" i="20"/>
  <c r="AC287" i="20"/>
  <c r="AC686" i="20"/>
  <c r="AC37" i="20"/>
  <c r="AC17" i="20"/>
  <c r="AC555" i="20"/>
  <c r="AC26" i="20"/>
  <c r="AC21" i="20"/>
  <c r="AC22" i="20"/>
  <c r="AC34" i="20"/>
  <c r="AC47" i="20"/>
  <c r="AC13" i="20"/>
  <c r="AC257" i="20"/>
  <c r="AC18" i="20"/>
  <c r="AC299" i="20"/>
  <c r="AC596" i="20"/>
  <c r="AC480" i="20"/>
  <c r="AC43" i="20"/>
  <c r="AC5" i="20"/>
  <c r="AC325" i="20"/>
  <c r="AC233" i="20"/>
  <c r="AC93" i="20"/>
  <c r="AC14" i="20"/>
  <c r="AC531" i="20"/>
  <c r="AC403" i="20"/>
  <c r="AC295" i="20"/>
  <c r="AC183" i="20"/>
  <c r="AC75" i="20"/>
  <c r="AC428" i="20"/>
  <c r="AC376" i="20"/>
  <c r="AC328" i="20"/>
  <c r="AC276" i="20"/>
  <c r="AC228" i="20"/>
  <c r="AC180" i="20"/>
  <c r="AC128" i="20"/>
  <c r="AC80" i="20"/>
  <c r="AC163" i="20"/>
  <c r="AC556" i="20"/>
  <c r="AC304" i="20"/>
  <c r="AC24" i="20"/>
  <c r="AC777" i="20"/>
  <c r="AC789" i="20"/>
  <c r="AC801" i="20"/>
  <c r="AC813" i="20"/>
  <c r="AC826" i="20"/>
  <c r="AC838" i="20"/>
  <c r="AC850" i="20"/>
  <c r="AC861" i="20"/>
  <c r="AC874" i="20"/>
  <c r="AC623" i="20"/>
  <c r="AC223" i="20"/>
  <c r="AC644" i="20"/>
  <c r="AC165" i="20"/>
  <c r="AC285" i="20"/>
  <c r="AC121" i="20"/>
  <c r="AC722" i="20"/>
  <c r="AC546" i="20"/>
  <c r="AC450" i="20"/>
  <c r="AC354" i="20"/>
  <c r="AC258" i="20"/>
  <c r="AC162" i="20"/>
  <c r="AC91" i="20"/>
  <c r="AC733" i="20"/>
  <c r="AC681" i="20"/>
  <c r="AC633" i="20"/>
  <c r="AC585" i="20"/>
  <c r="AC529" i="20"/>
  <c r="AC461" i="20"/>
  <c r="AC413" i="20"/>
  <c r="AC590" i="20"/>
  <c r="AC494" i="20"/>
  <c r="AC398" i="20"/>
  <c r="AC302" i="20"/>
  <c r="AC663" i="20"/>
  <c r="AC751" i="20"/>
  <c r="AC656" i="20"/>
  <c r="AC291" i="20"/>
  <c r="AC499" i="20"/>
  <c r="AC185" i="20"/>
  <c r="AC166" i="20"/>
  <c r="AC70" i="20"/>
  <c r="AC712" i="20"/>
  <c r="AC710" i="20"/>
  <c r="AC671" i="20"/>
  <c r="AC525" i="20"/>
  <c r="AC614" i="20"/>
  <c r="AC279" i="20"/>
  <c r="AC720" i="20"/>
  <c r="AC38" i="20"/>
  <c r="AC353" i="20"/>
  <c r="AC317" i="20"/>
  <c r="AC213" i="20"/>
  <c r="AC69" i="20"/>
  <c r="AC10" i="20"/>
  <c r="AC507" i="20"/>
  <c r="AC391" i="20"/>
  <c r="AC283" i="20"/>
  <c r="AC179" i="20"/>
  <c r="AC71" i="20"/>
  <c r="AC424" i="20"/>
  <c r="AC372" i="20"/>
  <c r="AC324" i="20"/>
  <c r="AC272" i="20"/>
  <c r="AC224" i="20"/>
  <c r="AC176" i="20"/>
  <c r="AC124" i="20"/>
  <c r="AC76" i="20"/>
  <c r="AC19" i="20"/>
  <c r="AC544" i="20"/>
  <c r="AC152" i="20"/>
  <c r="AC20" i="20"/>
  <c r="AC778" i="20"/>
  <c r="AC790" i="20"/>
  <c r="AC802" i="20"/>
  <c r="AC814" i="20"/>
  <c r="AC827" i="20"/>
  <c r="AC839" i="20"/>
  <c r="AC851" i="20"/>
  <c r="AC862" i="20"/>
  <c r="AC875" i="20"/>
  <c r="AC619" i="20"/>
  <c r="AC187" i="20"/>
  <c r="AC612" i="20"/>
  <c r="AC97" i="20"/>
  <c r="AC273" i="20"/>
  <c r="AC117" i="20"/>
  <c r="AC714" i="20"/>
  <c r="AC538" i="20"/>
  <c r="AC442" i="20"/>
  <c r="AC346" i="20"/>
  <c r="AC250" i="20"/>
  <c r="AC154" i="20"/>
  <c r="AC347" i="20"/>
  <c r="AC729" i="20"/>
  <c r="AC677" i="20"/>
  <c r="AC629" i="20"/>
  <c r="AC581" i="20"/>
  <c r="AC521" i="20"/>
  <c r="AC457" i="20"/>
  <c r="AC409" i="20"/>
  <c r="AC582" i="20"/>
  <c r="AC486" i="20"/>
  <c r="AC390" i="20"/>
  <c r="AC286" i="20"/>
  <c r="AC575" i="20"/>
  <c r="AC743" i="20"/>
  <c r="AC548" i="20"/>
  <c r="AC323" i="20"/>
  <c r="AC515" i="20"/>
  <c r="AC173" i="20"/>
  <c r="AC158" i="20"/>
  <c r="AC595" i="20"/>
  <c r="AC696" i="20"/>
  <c r="AC718" i="20"/>
  <c r="AC655" i="20"/>
  <c r="AC517" i="20"/>
  <c r="AC662" i="20"/>
  <c r="AC271" i="20"/>
  <c r="AC734" i="20"/>
  <c r="AC269" i="20"/>
  <c r="AC29" i="20"/>
  <c r="AC23" i="20"/>
  <c r="AC66" i="20"/>
  <c r="AC6" i="20"/>
  <c r="AC491" i="20"/>
  <c r="AC387" i="20"/>
  <c r="AC263" i="20"/>
  <c r="AC159" i="20"/>
  <c r="AC769" i="20"/>
  <c r="AC420" i="20"/>
  <c r="AC368" i="20"/>
  <c r="AC320" i="20"/>
  <c r="AC268" i="20"/>
  <c r="AC220" i="20"/>
  <c r="AC172" i="20"/>
  <c r="AC120" i="20"/>
  <c r="AC72" i="20"/>
  <c r="AC27" i="20"/>
  <c r="AC540" i="20"/>
  <c r="AC64" i="20"/>
  <c r="AC16" i="20"/>
  <c r="AC779" i="20"/>
  <c r="AC791" i="20"/>
  <c r="AC803" i="20"/>
  <c r="AC815" i="20"/>
  <c r="AC828" i="20"/>
  <c r="AC840" i="20"/>
  <c r="AC852" i="20"/>
  <c r="AC863" i="20"/>
  <c r="AC876" i="20"/>
  <c r="AC615" i="20"/>
  <c r="AC167" i="20"/>
  <c r="AC604" i="20"/>
  <c r="AC85" i="20"/>
  <c r="AC249" i="20"/>
  <c r="AC105" i="20"/>
  <c r="AC690" i="20"/>
  <c r="AC530" i="20"/>
  <c r="AC434" i="20"/>
  <c r="AC338" i="20"/>
  <c r="AC242" i="20"/>
  <c r="AC146" i="20"/>
  <c r="AC131" i="20"/>
  <c r="AC725" i="20"/>
  <c r="AC673" i="20"/>
  <c r="AC625" i="20"/>
  <c r="AC577" i="20"/>
  <c r="AC509" i="20"/>
  <c r="AC453" i="20"/>
  <c r="AC401" i="20"/>
  <c r="AC574" i="20"/>
  <c r="AC478" i="20"/>
  <c r="AC382" i="20"/>
  <c r="AC278" i="20"/>
  <c r="AC535" i="20"/>
  <c r="AC735" i="20"/>
  <c r="AC107" i="20"/>
  <c r="AC331" i="20"/>
  <c r="AC523" i="20"/>
  <c r="AC145" i="20"/>
  <c r="AC150" i="20"/>
  <c r="AC667" i="20"/>
  <c r="AC680" i="20"/>
  <c r="AC758" i="20"/>
  <c r="AC591" i="20"/>
  <c r="AC447" i="20"/>
  <c r="AC766" i="20"/>
  <c r="AC231" i="20"/>
  <c r="AC726" i="20"/>
  <c r="AC559" i="20"/>
  <c r="AC265" i="20"/>
  <c r="AC576" i="20"/>
  <c r="AC468" i="20"/>
  <c r="AC460" i="20"/>
  <c r="AC11" i="20"/>
  <c r="AC31" i="20"/>
  <c r="AC309" i="20"/>
  <c r="AC177" i="20"/>
  <c r="AC58" i="20"/>
  <c r="AC770" i="20"/>
  <c r="AC487" i="20"/>
  <c r="AC383" i="20"/>
  <c r="AC259" i="20"/>
  <c r="AC139" i="20"/>
  <c r="AC660" i="20"/>
  <c r="AC416" i="20"/>
  <c r="AC364" i="20"/>
  <c r="AC316" i="20"/>
  <c r="AC264" i="20"/>
  <c r="AC216" i="20"/>
  <c r="AC168" i="20"/>
  <c r="AC116" i="20"/>
  <c r="AC68" i="20"/>
  <c r="AC51" i="20"/>
  <c r="AC536" i="20"/>
  <c r="AC60" i="20"/>
  <c r="AC12" i="20"/>
  <c r="AC780" i="20"/>
  <c r="AC792" i="20"/>
  <c r="AC804" i="20"/>
  <c r="AC816" i="20"/>
  <c r="AC829" i="20"/>
  <c r="AC841" i="20"/>
  <c r="AC853" i="20"/>
  <c r="AC864" i="20"/>
  <c r="AC877" i="20"/>
  <c r="AC607" i="20"/>
  <c r="AC143" i="20"/>
  <c r="AC221" i="20"/>
  <c r="AC377" i="20"/>
  <c r="AC241" i="20"/>
  <c r="AC89" i="20"/>
  <c r="AC682" i="20"/>
  <c r="AC522" i="20"/>
  <c r="AC426" i="20"/>
  <c r="AC330" i="20"/>
  <c r="AC234" i="20"/>
  <c r="AC138" i="20"/>
  <c r="AC659" i="20"/>
  <c r="AC721" i="20"/>
  <c r="AC669" i="20"/>
  <c r="AC621" i="20"/>
  <c r="AC573" i="20"/>
  <c r="AC505" i="20"/>
  <c r="AC449" i="20"/>
  <c r="AC397" i="20"/>
  <c r="AC566" i="20"/>
  <c r="AC470" i="20"/>
  <c r="AC374" i="20"/>
  <c r="AC270" i="20"/>
  <c r="AC519" i="20"/>
  <c r="AC727" i="20"/>
  <c r="AC123" i="20"/>
  <c r="AC339" i="20"/>
  <c r="AC579" i="20"/>
  <c r="AC125" i="20"/>
  <c r="AC142" i="20"/>
  <c r="AC675" i="20"/>
  <c r="AC672" i="20"/>
  <c r="AC630" i="20"/>
  <c r="AC567" i="20"/>
  <c r="AC688" i="20"/>
  <c r="AC405" i="20"/>
  <c r="AC207" i="20"/>
  <c r="AC706" i="20"/>
  <c r="AC768" i="20"/>
  <c r="AC307" i="20"/>
  <c r="AC313" i="20"/>
  <c r="AC528" i="20"/>
  <c r="AC7" i="20"/>
  <c r="AC55" i="20"/>
  <c r="AC293" i="20"/>
  <c r="AC169" i="20"/>
  <c r="AC54" i="20"/>
  <c r="AC767" i="20"/>
  <c r="AC479" i="20"/>
  <c r="AC379" i="20"/>
  <c r="AC255" i="20"/>
  <c r="AC127" i="20"/>
  <c r="AC580" i="20"/>
  <c r="AC408" i="20"/>
  <c r="AC360" i="20"/>
  <c r="AC312" i="20"/>
  <c r="AC260" i="20"/>
  <c r="AC212" i="20"/>
  <c r="AC164" i="20"/>
  <c r="AC112" i="20"/>
  <c r="AC685" i="20"/>
  <c r="AC412" i="20"/>
  <c r="AC532" i="20"/>
  <c r="AC56" i="20"/>
  <c r="AC8" i="20"/>
  <c r="AC781" i="20"/>
  <c r="AC793" i="20"/>
  <c r="AC805" i="20"/>
  <c r="AC817" i="20"/>
  <c r="AC830" i="20"/>
  <c r="AC842" i="20"/>
  <c r="AC854" i="20"/>
  <c r="AC866" i="20"/>
  <c r="AC59" i="20"/>
  <c r="AC603" i="20"/>
  <c r="AC513" i="20"/>
  <c r="AC137" i="20"/>
  <c r="AC369" i="20"/>
  <c r="AC237" i="20"/>
  <c r="AC81" i="20"/>
  <c r="AC674" i="20"/>
  <c r="AC514" i="20"/>
  <c r="AC418" i="20"/>
  <c r="AC322" i="20"/>
  <c r="AC226" i="20"/>
  <c r="AC130" i="20"/>
  <c r="AC563" i="20"/>
  <c r="AC717" i="20"/>
  <c r="AC665" i="20"/>
  <c r="AC617" i="20"/>
  <c r="AC565" i="20"/>
  <c r="AC501" i="20"/>
  <c r="AC445" i="20"/>
  <c r="AC389" i="20"/>
  <c r="AC558" i="20"/>
  <c r="AC462" i="20"/>
  <c r="AC366" i="20"/>
  <c r="AC262" i="20"/>
  <c r="AC511" i="20"/>
  <c r="AC711" i="20"/>
  <c r="AC147" i="20"/>
  <c r="AC363" i="20"/>
  <c r="AC373" i="20"/>
  <c r="AC109" i="20"/>
  <c r="AC134" i="20"/>
  <c r="AC683" i="20"/>
  <c r="AC648" i="20"/>
  <c r="AC755" i="20"/>
  <c r="AC503" i="20"/>
  <c r="AC704" i="20"/>
  <c r="AC439" i="20"/>
  <c r="AC175" i="20"/>
  <c r="AC702" i="20"/>
  <c r="AC500" i="20"/>
  <c r="AC62" i="20"/>
  <c r="AC133" i="20"/>
  <c r="AC560" i="20"/>
  <c r="AC181" i="20"/>
  <c r="AC49" i="20"/>
  <c r="AC289" i="20"/>
  <c r="AC50" i="20"/>
  <c r="AC471" i="20"/>
  <c r="AC375" i="20"/>
  <c r="AC119" i="20"/>
  <c r="AC456" i="20"/>
  <c r="AC404" i="20"/>
  <c r="AC356" i="20"/>
  <c r="AC308" i="20"/>
  <c r="AC256" i="20"/>
  <c r="AC208" i="20"/>
  <c r="AC160" i="20"/>
  <c r="AC108" i="20"/>
  <c r="AC393" i="20"/>
  <c r="AC865" i="20"/>
  <c r="AC524" i="20"/>
  <c r="AC52" i="20"/>
  <c r="AC4" i="20"/>
  <c r="AC782" i="20"/>
  <c r="AC794" i="20"/>
  <c r="AC806" i="20"/>
  <c r="AC818" i="20"/>
  <c r="AC831" i="20"/>
  <c r="AC843" i="20"/>
  <c r="AC855" i="20"/>
  <c r="AC867" i="20"/>
  <c r="AC35" i="20"/>
  <c r="AC599" i="20"/>
  <c r="AC569" i="20"/>
  <c r="AC101" i="20"/>
  <c r="AC365" i="20"/>
  <c r="AC229" i="20"/>
  <c r="AC73" i="20"/>
  <c r="AC658" i="20"/>
  <c r="AC506" i="20"/>
  <c r="AC410" i="20"/>
  <c r="AC314" i="20"/>
  <c r="AC218" i="20"/>
  <c r="AC122" i="20"/>
  <c r="AC761" i="20"/>
  <c r="AC713" i="20"/>
  <c r="AC661" i="20"/>
  <c r="AC613" i="20"/>
  <c r="AC561" i="20"/>
  <c r="AC497" i="20"/>
  <c r="AC441" i="20"/>
  <c r="AC381" i="20"/>
  <c r="AC550" i="20"/>
  <c r="AC454" i="20"/>
  <c r="AC358" i="20"/>
  <c r="AC254" i="20"/>
  <c r="AC351" i="20"/>
  <c r="AC602" i="20"/>
  <c r="AC155" i="20"/>
  <c r="AC395" i="20"/>
  <c r="AC333" i="20"/>
  <c r="AC222" i="20"/>
  <c r="AC126" i="20"/>
  <c r="AC691" i="20"/>
  <c r="AC640" i="20"/>
  <c r="AC747" i="20"/>
  <c r="AC551" i="20"/>
  <c r="AC732" i="20"/>
  <c r="AC431" i="20"/>
  <c r="AC135" i="20"/>
  <c r="AC694" i="20"/>
  <c r="AC25" i="20"/>
  <c r="AC492" i="20"/>
  <c r="AC30" i="20"/>
  <c r="AC39" i="20"/>
  <c r="AC15" i="20"/>
  <c r="AC552" i="20"/>
  <c r="AC61" i="20"/>
  <c r="AC53" i="20"/>
  <c r="AC520" i="20"/>
  <c r="AC65" i="20"/>
  <c r="AC63" i="20"/>
  <c r="AC161" i="20"/>
  <c r="AC587" i="20"/>
  <c r="AC247" i="20"/>
  <c r="AC508" i="20"/>
  <c r="AC41" i="20"/>
  <c r="AC57" i="20"/>
  <c r="AC385" i="20"/>
  <c r="AC281" i="20"/>
  <c r="AC157" i="20"/>
  <c r="AC46" i="20"/>
  <c r="AC583" i="20"/>
  <c r="AC463" i="20"/>
  <c r="AC355" i="20"/>
  <c r="AC227" i="20"/>
  <c r="AC115" i="20"/>
  <c r="AC452" i="20"/>
  <c r="AC400" i="20"/>
  <c r="AC352" i="20"/>
  <c r="AC300" i="20"/>
  <c r="AC252" i="20"/>
  <c r="AC204" i="20"/>
  <c r="AC156" i="20"/>
  <c r="AC104" i="20"/>
  <c r="AC651" i="20"/>
  <c r="AC592" i="20"/>
  <c r="AC516" i="20"/>
  <c r="AC48" i="20"/>
  <c r="AC771" i="20"/>
  <c r="AC783" i="20"/>
  <c r="AC795" i="20"/>
  <c r="AC807" i="20"/>
  <c r="AC820" i="20"/>
  <c r="AC832" i="20"/>
  <c r="AC844" i="20"/>
  <c r="AC856" i="20"/>
  <c r="AC868" i="20"/>
  <c r="AC647" i="20"/>
  <c r="AC495" i="20"/>
  <c r="AC765" i="20"/>
  <c r="AC77" i="20"/>
  <c r="AC345" i="20"/>
  <c r="AC225" i="20"/>
  <c r="AC819" i="20"/>
  <c r="AC594" i="20"/>
  <c r="AC498" i="20"/>
  <c r="AC402" i="20"/>
  <c r="AC306" i="20"/>
  <c r="AC210" i="20"/>
  <c r="AC114" i="20"/>
  <c r="AC757" i="20"/>
  <c r="AC709" i="20"/>
  <c r="AC657" i="20"/>
  <c r="AC609" i="20"/>
  <c r="AC557" i="20"/>
  <c r="AC493" i="20"/>
  <c r="AC437" i="20"/>
  <c r="AC750" i="20"/>
  <c r="AC542" i="20"/>
  <c r="AC446" i="20"/>
  <c r="AC350" i="20"/>
  <c r="AC246" i="20"/>
  <c r="AC327" i="20"/>
  <c r="AC610" i="20"/>
  <c r="AC171" i="20"/>
  <c r="AC419" i="20"/>
  <c r="AC301" i="20"/>
  <c r="AC214" i="20"/>
  <c r="AC118" i="20"/>
  <c r="AC699" i="20"/>
  <c r="AC632" i="20"/>
  <c r="AC731" i="20"/>
  <c r="AC527" i="20"/>
  <c r="AC724" i="20"/>
  <c r="AC423" i="20"/>
  <c r="AC103" i="20"/>
  <c r="AC626" i="20"/>
  <c r="AC3" i="20"/>
  <c r="AZ3" i="20"/>
  <c r="R90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P1" authorId="0" shapeId="0" xr:uid="{00000000-0006-0000-0400-000001000000}">
      <text>
        <r>
          <rPr>
            <sz val="20"/>
            <color indexed="81"/>
            <rFont val="TH Sarabun New"/>
            <family val="2"/>
          </rPr>
          <t>ใส่จำนวนเดือนที่ต้องการ
เช่น ไตรมาส 1  ใส่ 3   ไตรมาส 2 ใส่ 6  หรือต้องการเดือนไหน ให้ใส่จำนวนเดือนนั้น ๆ เช่น ด. สค  ใส่ 11</t>
        </r>
        <r>
          <rPr>
            <sz val="20"/>
            <color indexed="81"/>
            <rFont val="Tahoma"/>
            <family val="2"/>
          </rPr>
          <t xml:space="preserve">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<sst xmlns="http://schemas.openxmlformats.org/spreadsheetml/2006/main" count="39655" uniqueCount="4132">
  <si>
    <t>ประเภทดัชนี้ชี้วัด</t>
  </si>
  <si>
    <t>ผ่าน</t>
  </si>
  <si>
    <t>๑.    ประสิทธิภาพการทำกำไร Operating Margin &gt;= ค่ากลาง</t>
  </si>
  <si>
    <t>A</t>
  </si>
  <si>
    <t>๒.    อัตราผลตอบแทนจากสินทรัพย์ Return on Asset  &gt;= ค่ากลาง</t>
  </si>
  <si>
    <t>๔.    ระยะเวลาถัวเฉลี่ยในการเรียกเก็บหนี้ UC  (Average Collection Period)  &lt;=60</t>
  </si>
  <si>
    <t>๕.    ระยะเวลาถัวเฉลี่ยในการเรียกเก็บหนี้ CSMBS (Average Collection Period)   &lt;=60</t>
  </si>
  <si>
    <t>๗.    การบริหารสินค้าคงคลัง ยา  (Inventory Management)   &lt;=60</t>
  </si>
  <si>
    <t>NWC</t>
  </si>
  <si>
    <t>ID</t>
  </si>
  <si>
    <t>Ket</t>
  </si>
  <si>
    <t>Province</t>
  </si>
  <si>
    <t>OrgID</t>
  </si>
  <si>
    <t>Org</t>
  </si>
  <si>
    <t>CR</t>
  </si>
  <si>
    <t>QR</t>
  </si>
  <si>
    <t>Cash</t>
  </si>
  <si>
    <t>NI+Depreciation</t>
  </si>
  <si>
    <t>Liquid Index</t>
  </si>
  <si>
    <t>StatusIndex</t>
  </si>
  <si>
    <t>Months</t>
  </si>
  <si>
    <t>Risk Scoring</t>
  </si>
  <si>
    <t>Inventory Management</t>
  </si>
  <si>
    <t>10674</t>
  </si>
  <si>
    <t>11189</t>
  </si>
  <si>
    <t>11190</t>
  </si>
  <si>
    <t>11191</t>
  </si>
  <si>
    <t>11192</t>
  </si>
  <si>
    <t>11193</t>
  </si>
  <si>
    <t>11194</t>
  </si>
  <si>
    <t>11195</t>
  </si>
  <si>
    <t>11196</t>
  </si>
  <si>
    <t>11197</t>
  </si>
  <si>
    <t>11198</t>
  </si>
  <si>
    <t>11199</t>
  </si>
  <si>
    <t>11200</t>
  </si>
  <si>
    <t>11201</t>
  </si>
  <si>
    <t>11202</t>
  </si>
  <si>
    <t>11454</t>
  </si>
  <si>
    <t>15012</t>
  </si>
  <si>
    <t>28823</t>
  </si>
  <si>
    <t>10713</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</si>
  <si>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</si>
  <si>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</si>
  <si>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</si>
  <si>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</si>
  <si>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</si>
  <si>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</si>
  <si>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</si>
  <si>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</si>
  <si>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</si>
  <si>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</si>
  <si>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</si>
  <si>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</si>
  <si>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</si>
  <si>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</si>
  <si>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</si>
  <si>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</si>
  <si>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</si>
  <si>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</si>
  <si>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</si>
  <si>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</si>
  <si>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</si>
  <si>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11643</t>
  </si>
  <si>
    <t>23736</t>
  </si>
  <si>
    <t>10716</t>
  </si>
  <si>
    <t>11173</t>
  </si>
  <si>
    <t>11174</t>
  </si>
  <si>
    <t>11175</t>
  </si>
  <si>
    <t>11176</t>
  </si>
  <si>
    <t>11177</t>
  </si>
  <si>
    <t>11178</t>
  </si>
  <si>
    <t>11179</t>
  </si>
  <si>
    <t>11180</t>
  </si>
  <si>
    <t>11181</t>
  </si>
  <si>
    <t>11182</t>
  </si>
  <si>
    <t>11183</t>
  </si>
  <si>
    <t>11453</t>
  </si>
  <si>
    <t>11625</t>
  </si>
  <si>
    <t>25017</t>
  </si>
  <si>
    <t>10717</t>
  </si>
  <si>
    <t>10718</t>
  </si>
  <si>
    <t>11184</t>
  </si>
  <si>
    <t>11185</t>
  </si>
  <si>
    <t>11186</t>
  </si>
  <si>
    <t>11187</t>
  </si>
  <si>
    <t>11188</t>
  </si>
  <si>
    <t>10715</t>
  </si>
  <si>
    <t>11166</t>
  </si>
  <si>
    <t>11167</t>
  </si>
  <si>
    <t>11169</t>
  </si>
  <si>
    <t>11170</t>
  </si>
  <si>
    <t>11171</t>
  </si>
  <si>
    <t>11172</t>
  </si>
  <si>
    <t>11452</t>
  </si>
  <si>
    <t>10719</t>
  </si>
  <si>
    <t>11203</t>
  </si>
  <si>
    <t>11204</t>
  </si>
  <si>
    <t>11205</t>
  </si>
  <si>
    <t>11206</t>
  </si>
  <si>
    <t>11207</t>
  </si>
  <si>
    <t>11208</t>
  </si>
  <si>
    <t>10672</t>
  </si>
  <si>
    <t>11146</t>
  </si>
  <si>
    <t>11147</t>
  </si>
  <si>
    <t>11148</t>
  </si>
  <si>
    <t>11149</t>
  </si>
  <si>
    <t>11150</t>
  </si>
  <si>
    <t>11151</t>
  </si>
  <si>
    <t>11152</t>
  </si>
  <si>
    <t>11153</t>
  </si>
  <si>
    <t>11154</t>
  </si>
  <si>
    <t>11155</t>
  </si>
  <si>
    <t>11156</t>
  </si>
  <si>
    <t>11157</t>
  </si>
  <si>
    <t>10714</t>
  </si>
  <si>
    <t>11140</t>
  </si>
  <si>
    <t>11141</t>
  </si>
  <si>
    <t>11142</t>
  </si>
  <si>
    <t>11143</t>
  </si>
  <si>
    <t>11144</t>
  </si>
  <si>
    <t>11145</t>
  </si>
  <si>
    <t>24956</t>
  </si>
  <si>
    <t>10722</t>
  </si>
  <si>
    <t>10723</t>
  </si>
  <si>
    <t>11238</t>
  </si>
  <si>
    <t>11239</t>
  </si>
  <si>
    <t>11240</t>
  </si>
  <si>
    <t>11241</t>
  </si>
  <si>
    <t>11242</t>
  </si>
  <si>
    <t>11243</t>
  </si>
  <si>
    <t>27443</t>
  </si>
  <si>
    <t>10676</t>
  </si>
  <si>
    <t>11251</t>
  </si>
  <si>
    <t>11252</t>
  </si>
  <si>
    <t>11253</t>
  </si>
  <si>
    <t>11254</t>
  </si>
  <si>
    <t>11255</t>
  </si>
  <si>
    <t>11256</t>
  </si>
  <si>
    <t>11257</t>
  </si>
  <si>
    <t>11455</t>
  </si>
  <si>
    <t>10727</t>
  </si>
  <si>
    <t>11264</t>
  </si>
  <si>
    <t>11265</t>
  </si>
  <si>
    <t>11266</t>
  </si>
  <si>
    <t>11267</t>
  </si>
  <si>
    <t>11268</t>
  </si>
  <si>
    <t>11269</t>
  </si>
  <si>
    <t>11270</t>
  </si>
  <si>
    <t>11271</t>
  </si>
  <si>
    <t>11272</t>
  </si>
  <si>
    <t>11457</t>
  </si>
  <si>
    <t>10724</t>
  </si>
  <si>
    <t>10725</t>
  </si>
  <si>
    <t>11244</t>
  </si>
  <si>
    <t>11245</t>
  </si>
  <si>
    <t>11246</t>
  </si>
  <si>
    <t>11247</t>
  </si>
  <si>
    <t>11248</t>
  </si>
  <si>
    <t>11249</t>
  </si>
  <si>
    <t>11250</t>
  </si>
  <si>
    <t>10673</t>
  </si>
  <si>
    <t>11158</t>
  </si>
  <si>
    <t>11159</t>
  </si>
  <si>
    <t>11160</t>
  </si>
  <si>
    <t>11161</t>
  </si>
  <si>
    <t>11162</t>
  </si>
  <si>
    <t>11163</t>
  </si>
  <si>
    <t>11164</t>
  </si>
  <si>
    <t>11165</t>
  </si>
  <si>
    <t>10721</t>
  </si>
  <si>
    <t>11228</t>
  </si>
  <si>
    <t>11229</t>
  </si>
  <si>
    <t>11230</t>
  </si>
  <si>
    <t>11231</t>
  </si>
  <si>
    <t>11232</t>
  </si>
  <si>
    <t>11233</t>
  </si>
  <si>
    <t>11234</t>
  </si>
  <si>
    <t>11235</t>
  </si>
  <si>
    <t>11236</t>
  </si>
  <si>
    <t>14135</t>
  </si>
  <si>
    <t>28010</t>
  </si>
  <si>
    <t>10694</t>
  </si>
  <si>
    <t>10802</t>
  </si>
  <si>
    <t>10803</t>
  </si>
  <si>
    <t>10804</t>
  </si>
  <si>
    <t>10805</t>
  </si>
  <si>
    <t>10806</t>
  </si>
  <si>
    <t>27974</t>
  </si>
  <si>
    <t>27975</t>
  </si>
  <si>
    <t>10675</t>
  </si>
  <si>
    <t>11209</t>
  </si>
  <si>
    <t>11210</t>
  </si>
  <si>
    <t>11211</t>
  </si>
  <si>
    <t>11212</t>
  </si>
  <si>
    <t>11213</t>
  </si>
  <si>
    <t>11214</t>
  </si>
  <si>
    <t>11215</t>
  </si>
  <si>
    <t>11216</t>
  </si>
  <si>
    <t>11217</t>
  </si>
  <si>
    <t>11218</t>
  </si>
  <si>
    <t>11219</t>
  </si>
  <si>
    <t>11220</t>
  </si>
  <si>
    <t>10726</t>
  </si>
  <si>
    <t>11258</t>
  </si>
  <si>
    <t>11259</t>
  </si>
  <si>
    <t>11260</t>
  </si>
  <si>
    <t>11261</t>
  </si>
  <si>
    <t>11262</t>
  </si>
  <si>
    <t>11263</t>
  </si>
  <si>
    <t>11456</t>
  </si>
  <si>
    <t>11631</t>
  </si>
  <si>
    <t>27978</t>
  </si>
  <si>
    <t>27979</t>
  </si>
  <si>
    <t>27980</t>
  </si>
  <si>
    <t>10720</t>
  </si>
  <si>
    <t>11221</t>
  </si>
  <si>
    <t>11222</t>
  </si>
  <si>
    <t>11223</t>
  </si>
  <si>
    <t>11224</t>
  </si>
  <si>
    <t>11225</t>
  </si>
  <si>
    <t>11226</t>
  </si>
  <si>
    <t>11227</t>
  </si>
  <si>
    <t>10698</t>
  </si>
  <si>
    <t>10863</t>
  </si>
  <si>
    <t>10864</t>
  </si>
  <si>
    <t>10865</t>
  </si>
  <si>
    <t>10686</t>
  </si>
  <si>
    <t>10756</t>
  </si>
  <si>
    <t>10757</t>
  </si>
  <si>
    <t>10758</t>
  </si>
  <si>
    <t>10759</t>
  </si>
  <si>
    <t>10760</t>
  </si>
  <si>
    <t>28875</t>
  </si>
  <si>
    <t>10687</t>
  </si>
  <si>
    <t>10761</t>
  </si>
  <si>
    <t>10762</t>
  </si>
  <si>
    <t>10763</t>
  </si>
  <si>
    <t>10764</t>
  </si>
  <si>
    <t>10765</t>
  </si>
  <si>
    <t>10766</t>
  </si>
  <si>
    <t>10767</t>
  </si>
  <si>
    <t>10660</t>
  </si>
  <si>
    <t>10688</t>
  </si>
  <si>
    <t>10768</t>
  </si>
  <si>
    <t>10769</t>
  </si>
  <si>
    <t>10770</t>
  </si>
  <si>
    <t>10771</t>
  </si>
  <si>
    <t>10772</t>
  </si>
  <si>
    <t>10773</t>
  </si>
  <si>
    <t>10774</t>
  </si>
  <si>
    <t>10775</t>
  </si>
  <si>
    <t>10776</t>
  </si>
  <si>
    <t>10777</t>
  </si>
  <si>
    <t>10778</t>
  </si>
  <si>
    <t>10779</t>
  </si>
  <si>
    <t>10780</t>
  </si>
  <si>
    <t>10781</t>
  </si>
  <si>
    <t>10690</t>
  </si>
  <si>
    <t>10691</t>
  </si>
  <si>
    <t>10789</t>
  </si>
  <si>
    <t>10790</t>
  </si>
  <si>
    <t>10791</t>
  </si>
  <si>
    <t>10792</t>
  </si>
  <si>
    <t>10793</t>
  </si>
  <si>
    <t>10794</t>
  </si>
  <si>
    <t>10795</t>
  </si>
  <si>
    <t>10796</t>
  </si>
  <si>
    <t>10797</t>
  </si>
  <si>
    <t>10661</t>
  </si>
  <si>
    <t>10695</t>
  </si>
  <si>
    <t>10807</t>
  </si>
  <si>
    <t>10808</t>
  </si>
  <si>
    <t>10809</t>
  </si>
  <si>
    <t>10810</t>
  </si>
  <si>
    <t>10811</t>
  </si>
  <si>
    <t>10812</t>
  </si>
  <si>
    <t>10813</t>
  </si>
  <si>
    <t>10814</t>
  </si>
  <si>
    <t>10815</t>
  </si>
  <si>
    <t>10816</t>
  </si>
  <si>
    <t>10692</t>
  </si>
  <si>
    <t>10693</t>
  </si>
  <si>
    <t>10798</t>
  </si>
  <si>
    <t>10799</t>
  </si>
  <si>
    <t>10800</t>
  </si>
  <si>
    <t>10801</t>
  </si>
  <si>
    <t>10689</t>
  </si>
  <si>
    <t>10782</t>
  </si>
  <si>
    <t>10784</t>
  </si>
  <si>
    <t>10785</t>
  </si>
  <si>
    <t>10786</t>
  </si>
  <si>
    <t>10787</t>
  </si>
  <si>
    <t>10788</t>
  </si>
  <si>
    <t>10731</t>
  </si>
  <si>
    <t>10732</t>
  </si>
  <si>
    <t>11278</t>
  </si>
  <si>
    <t>11279</t>
  </si>
  <si>
    <t>11280</t>
  </si>
  <si>
    <t>11281</t>
  </si>
  <si>
    <t>11282</t>
  </si>
  <si>
    <t>11283</t>
  </si>
  <si>
    <t>11284</t>
  </si>
  <si>
    <t>11285</t>
  </si>
  <si>
    <t>11286</t>
  </si>
  <si>
    <t>11287</t>
  </si>
  <si>
    <t>11288</t>
  </si>
  <si>
    <t>14136</t>
  </si>
  <si>
    <t>21948</t>
  </si>
  <si>
    <t>10679</t>
  </si>
  <si>
    <t>11297</t>
  </si>
  <si>
    <t>11298</t>
  </si>
  <si>
    <t>11299</t>
  </si>
  <si>
    <t>11300</t>
  </si>
  <si>
    <t>11301</t>
  </si>
  <si>
    <t>11302</t>
  </si>
  <si>
    <t>11303</t>
  </si>
  <si>
    <t>13819</t>
  </si>
  <si>
    <t>10737</t>
  </si>
  <si>
    <t>11315</t>
  </si>
  <si>
    <t>11316</t>
  </si>
  <si>
    <t>11317</t>
  </si>
  <si>
    <t>11318</t>
  </si>
  <si>
    <t>11319</t>
  </si>
  <si>
    <t>11320</t>
  </si>
  <si>
    <t>11321</t>
  </si>
  <si>
    <t>10736</t>
  </si>
  <si>
    <t>11308</t>
  </si>
  <si>
    <t>11309</t>
  </si>
  <si>
    <t>11310</t>
  </si>
  <si>
    <t>11311</t>
  </si>
  <si>
    <t>11312</t>
  </si>
  <si>
    <t>11313</t>
  </si>
  <si>
    <t>11314</t>
  </si>
  <si>
    <t>10677</t>
  </si>
  <si>
    <t>10728</t>
  </si>
  <si>
    <t>10729</t>
  </si>
  <si>
    <t>10730</t>
  </si>
  <si>
    <t>11273</t>
  </si>
  <si>
    <t>11274</t>
  </si>
  <si>
    <t>11275</t>
  </si>
  <si>
    <t>11276</t>
  </si>
  <si>
    <t>11277</t>
  </si>
  <si>
    <t>11458</t>
  </si>
  <si>
    <t>28858</t>
  </si>
  <si>
    <t>10735</t>
  </si>
  <si>
    <t>11306</t>
  </si>
  <si>
    <t>11307</t>
  </si>
  <si>
    <t>10734</t>
  </si>
  <si>
    <t>11304</t>
  </si>
  <si>
    <t>10678</t>
  </si>
  <si>
    <t>10733</t>
  </si>
  <si>
    <t>11289</t>
  </si>
  <si>
    <t>11290</t>
  </si>
  <si>
    <t>11291</t>
  </si>
  <si>
    <t>11292</t>
  </si>
  <si>
    <t>11293</t>
  </si>
  <si>
    <t>11294</t>
  </si>
  <si>
    <t>11295</t>
  </si>
  <si>
    <t>11296</t>
  </si>
  <si>
    <t>10664</t>
  </si>
  <si>
    <t>10834</t>
  </si>
  <si>
    <t>10835</t>
  </si>
  <si>
    <t>10836</t>
  </si>
  <si>
    <t>10837</t>
  </si>
  <si>
    <t>10838</t>
  </si>
  <si>
    <t>10839</t>
  </si>
  <si>
    <t>10840</t>
  </si>
  <si>
    <t>10841</t>
  </si>
  <si>
    <t>10842</t>
  </si>
  <si>
    <t>10843</t>
  </si>
  <si>
    <t>10844</t>
  </si>
  <si>
    <t>10697</t>
  </si>
  <si>
    <t>10833</t>
  </si>
  <si>
    <t>10850</t>
  </si>
  <si>
    <t>10851</t>
  </si>
  <si>
    <t>10852</t>
  </si>
  <si>
    <t>10853</t>
  </si>
  <si>
    <t>10854</t>
  </si>
  <si>
    <t>10855</t>
  </si>
  <si>
    <t>10856</t>
  </si>
  <si>
    <t>13747</t>
  </si>
  <si>
    <t>10662</t>
  </si>
  <si>
    <t>10817</t>
  </si>
  <si>
    <t>10818</t>
  </si>
  <si>
    <t>10819</t>
  </si>
  <si>
    <t>10820</t>
  </si>
  <si>
    <t>10821</t>
  </si>
  <si>
    <t>10822</t>
  </si>
  <si>
    <t>10823</t>
  </si>
  <si>
    <t>10824</t>
  </si>
  <si>
    <t>10825</t>
  </si>
  <si>
    <t>10826</t>
  </si>
  <si>
    <t>28006</t>
  </si>
  <si>
    <t>10696</t>
  </si>
  <si>
    <t>10845</t>
  </si>
  <si>
    <t>10846</t>
  </si>
  <si>
    <t>10847</t>
  </si>
  <si>
    <t>10848</t>
  </si>
  <si>
    <t>10849</t>
  </si>
  <si>
    <t>13816</t>
  </si>
  <si>
    <t>10665</t>
  </si>
  <si>
    <t>10857</t>
  </si>
  <si>
    <t>10858</t>
  </si>
  <si>
    <t>10859</t>
  </si>
  <si>
    <t>10860</t>
  </si>
  <si>
    <t>10861</t>
  </si>
  <si>
    <t>10862</t>
  </si>
  <si>
    <t>10663</t>
  </si>
  <si>
    <t>10827</t>
  </si>
  <si>
    <t>10828</t>
  </si>
  <si>
    <t>10829</t>
  </si>
  <si>
    <t>10830</t>
  </si>
  <si>
    <t>10831</t>
  </si>
  <si>
    <t>10832</t>
  </si>
  <si>
    <t>22734</t>
  </si>
  <si>
    <t>23962</t>
  </si>
  <si>
    <t>10685</t>
  </si>
  <si>
    <t>10752</t>
  </si>
  <si>
    <t>10753</t>
  </si>
  <si>
    <t>10754</t>
  </si>
  <si>
    <t>10755</t>
  </si>
  <si>
    <t>28785</t>
  </si>
  <si>
    <t>10699</t>
  </si>
  <si>
    <t>10866</t>
  </si>
  <si>
    <t>10867</t>
  </si>
  <si>
    <t>10868</t>
  </si>
  <si>
    <t>10869</t>
  </si>
  <si>
    <t>10870</t>
  </si>
  <si>
    <t>13817</t>
  </si>
  <si>
    <t>28849</t>
  </si>
  <si>
    <t>28850</t>
  </si>
  <si>
    <t>10709</t>
  </si>
  <si>
    <t>11077</t>
  </si>
  <si>
    <t>11078</t>
  </si>
  <si>
    <t>11079</t>
  </si>
  <si>
    <t>11080</t>
  </si>
  <si>
    <t>11081</t>
  </si>
  <si>
    <t>11082</t>
  </si>
  <si>
    <t>11083</t>
  </si>
  <si>
    <t>11084</t>
  </si>
  <si>
    <t>11085</t>
  </si>
  <si>
    <t>11086</t>
  </si>
  <si>
    <t>11087</t>
  </si>
  <si>
    <t>11088</t>
  </si>
  <si>
    <t>11449</t>
  </si>
  <si>
    <t>10670</t>
  </si>
  <si>
    <t>10995</t>
  </si>
  <si>
    <t>10996</t>
  </si>
  <si>
    <t>10997</t>
  </si>
  <si>
    <t>10998</t>
  </si>
  <si>
    <t>10999</t>
  </si>
  <si>
    <t>11000</t>
  </si>
  <si>
    <t>11001</t>
  </si>
  <si>
    <t>11002</t>
  </si>
  <si>
    <t>11003</t>
  </si>
  <si>
    <t>11004</t>
  </si>
  <si>
    <t>11005</t>
  </si>
  <si>
    <t>11006</t>
  </si>
  <si>
    <t>11007</t>
  </si>
  <si>
    <t>11008</t>
  </si>
  <si>
    <t>11009</t>
  </si>
  <si>
    <t>11010</t>
  </si>
  <si>
    <t>11011</t>
  </si>
  <si>
    <t>11012</t>
  </si>
  <si>
    <t>11445</t>
  </si>
  <si>
    <t>12275</t>
  </si>
  <si>
    <t>14132</t>
  </si>
  <si>
    <t>10707</t>
  </si>
  <si>
    <t>11051</t>
  </si>
  <si>
    <t>11052</t>
  </si>
  <si>
    <t>11053</t>
  </si>
  <si>
    <t>11054</t>
  </si>
  <si>
    <t>11055</t>
  </si>
  <si>
    <t>11056</t>
  </si>
  <si>
    <t>11057</t>
  </si>
  <si>
    <t>11058</t>
  </si>
  <si>
    <t>11059</t>
  </si>
  <si>
    <t>11060</t>
  </si>
  <si>
    <t>10708</t>
  </si>
  <si>
    <t>11061</t>
  </si>
  <si>
    <t>11062</t>
  </si>
  <si>
    <t>11063</t>
  </si>
  <si>
    <t>11064</t>
  </si>
  <si>
    <t>11065</t>
  </si>
  <si>
    <t>11066</t>
  </si>
  <si>
    <t>11067</t>
  </si>
  <si>
    <t>11068</t>
  </si>
  <si>
    <t>11069</t>
  </si>
  <si>
    <t>11070</t>
  </si>
  <si>
    <t>11071</t>
  </si>
  <si>
    <t>11072</t>
  </si>
  <si>
    <t>11073</t>
  </si>
  <si>
    <t>11074</t>
  </si>
  <si>
    <t>11075</t>
  </si>
  <si>
    <t>11076</t>
  </si>
  <si>
    <t>27988</t>
  </si>
  <si>
    <t>27989</t>
  </si>
  <si>
    <t>27990</t>
  </si>
  <si>
    <t>10711</t>
  </si>
  <si>
    <t>11104</t>
  </si>
  <si>
    <t>11105</t>
  </si>
  <si>
    <t>11106</t>
  </si>
  <si>
    <t>11107</t>
  </si>
  <si>
    <t>11108</t>
  </si>
  <si>
    <t>11110</t>
  </si>
  <si>
    <t>11111</t>
  </si>
  <si>
    <t>11112</t>
  </si>
  <si>
    <t>11451</t>
  </si>
  <si>
    <t>11040</t>
  </si>
  <si>
    <t>11041</t>
  </si>
  <si>
    <t>11043</t>
  </si>
  <si>
    <t>11046</t>
  </si>
  <si>
    <t>11047</t>
  </si>
  <si>
    <t>11048</t>
  </si>
  <si>
    <t>11049</t>
  </si>
  <si>
    <t>11050</t>
  </si>
  <si>
    <t>10705</t>
  </si>
  <si>
    <t>11030</t>
  </si>
  <si>
    <t>11031</t>
  </si>
  <si>
    <t>11032</t>
  </si>
  <si>
    <t>11033</t>
  </si>
  <si>
    <t>11034</t>
  </si>
  <si>
    <t>11035</t>
  </si>
  <si>
    <t>11036</t>
  </si>
  <si>
    <t>11037</t>
  </si>
  <si>
    <t>11038</t>
  </si>
  <si>
    <t>11039</t>
  </si>
  <si>
    <t>11447</t>
  </si>
  <si>
    <t>14133</t>
  </si>
  <si>
    <t>28861</t>
  </si>
  <si>
    <t>10710</t>
  </si>
  <si>
    <t>11089</t>
  </si>
  <si>
    <t>11090</t>
  </si>
  <si>
    <t>11091</t>
  </si>
  <si>
    <t>11092</t>
  </si>
  <si>
    <t>11093</t>
  </si>
  <si>
    <t>11094</t>
  </si>
  <si>
    <t>11095</t>
  </si>
  <si>
    <t>11096</t>
  </si>
  <si>
    <t>11097</t>
  </si>
  <si>
    <t>11098</t>
  </si>
  <si>
    <t>11099</t>
  </si>
  <si>
    <t>11100</t>
  </si>
  <si>
    <t>11101</t>
  </si>
  <si>
    <t>11102</t>
  </si>
  <si>
    <t>11103</t>
  </si>
  <si>
    <t>11450</t>
  </si>
  <si>
    <t>21323</t>
  </si>
  <si>
    <t>10706</t>
  </si>
  <si>
    <t>11042</t>
  </si>
  <si>
    <t>11044</t>
  </si>
  <si>
    <t>11045</t>
  </si>
  <si>
    <t>11448</t>
  </si>
  <si>
    <t>21356</t>
  </si>
  <si>
    <t>28778</t>
  </si>
  <si>
    <t>28811</t>
  </si>
  <si>
    <t>28815</t>
  </si>
  <si>
    <t>10704</t>
  </si>
  <si>
    <t>10991</t>
  </si>
  <si>
    <t>10992</t>
  </si>
  <si>
    <t>10993</t>
  </si>
  <si>
    <t>10994</t>
  </si>
  <si>
    <t>23367</t>
  </si>
  <si>
    <t>10671</t>
  </si>
  <si>
    <t>11013</t>
  </si>
  <si>
    <t>11014</t>
  </si>
  <si>
    <t>11015</t>
  </si>
  <si>
    <t>11016</t>
  </si>
  <si>
    <t>11017</t>
  </si>
  <si>
    <t>11018</t>
  </si>
  <si>
    <t>11019</t>
  </si>
  <si>
    <t>11020</t>
  </si>
  <si>
    <t>11021</t>
  </si>
  <si>
    <t>11022</t>
  </si>
  <si>
    <t>11023</t>
  </si>
  <si>
    <t>11024</t>
  </si>
  <si>
    <t>11025</t>
  </si>
  <si>
    <t>11026</t>
  </si>
  <si>
    <t>11027</t>
  </si>
  <si>
    <t>11028</t>
  </si>
  <si>
    <t>11029</t>
  </si>
  <si>
    <t>11446</t>
  </si>
  <si>
    <t>25058</t>
  </si>
  <si>
    <t>25059</t>
  </si>
  <si>
    <t>04007</t>
  </si>
  <si>
    <t>10702</t>
  </si>
  <si>
    <t>10970</t>
  </si>
  <si>
    <t>10971</t>
  </si>
  <si>
    <t>10972</t>
  </si>
  <si>
    <t>10973</t>
  </si>
  <si>
    <t>10974</t>
  </si>
  <si>
    <t>10975</t>
  </si>
  <si>
    <t>10976</t>
  </si>
  <si>
    <t>10977</t>
  </si>
  <si>
    <t>10978</t>
  </si>
  <si>
    <t>10979</t>
  </si>
  <si>
    <t>10980</t>
  </si>
  <si>
    <t>10981</t>
  </si>
  <si>
    <t>10982</t>
  </si>
  <si>
    <t>10983</t>
  </si>
  <si>
    <t>10666</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</si>
  <si>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</si>
  <si>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</si>
  <si>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</si>
  <si>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</si>
  <si>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</si>
  <si>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</si>
  <si>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</si>
  <si>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</si>
  <si>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</si>
  <si>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</si>
  <si>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</si>
  <si>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</si>
  <si>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</si>
  <si>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</si>
  <si>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</si>
  <si>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</si>
  <si>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</si>
  <si>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</si>
  <si>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</si>
  <si>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</si>
  <si>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</si>
  <si>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</si>
  <si>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</si>
  <si>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</si>
  <si>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11602</t>
  </si>
  <si>
    <t>11608</t>
  </si>
  <si>
    <t>22456</t>
  </si>
  <si>
    <t>23839</t>
  </si>
  <si>
    <t>24692</t>
  </si>
  <si>
    <t>27839</t>
  </si>
  <si>
    <t>27840</t>
  </si>
  <si>
    <t>27841</t>
  </si>
  <si>
    <t>10667</t>
  </si>
  <si>
    <t>10895</t>
  </si>
  <si>
    <t>10896</t>
  </si>
  <si>
    <t>10897</t>
  </si>
  <si>
    <t>10898</t>
  </si>
  <si>
    <t>10899</t>
  </si>
  <si>
    <t>10900</t>
  </si>
  <si>
    <t>10901</t>
  </si>
  <si>
    <t>10902</t>
  </si>
  <si>
    <t>10904</t>
  </si>
  <si>
    <t>10905</t>
  </si>
  <si>
    <t>10906</t>
  </si>
  <si>
    <t>10907</t>
  </si>
  <si>
    <t>10908</t>
  </si>
  <si>
    <t>10909</t>
  </si>
  <si>
    <t>10910</t>
  </si>
  <si>
    <t>10911</t>
  </si>
  <si>
    <t>10912</t>
  </si>
  <si>
    <t>10913</t>
  </si>
  <si>
    <t>10914</t>
  </si>
  <si>
    <t>11619</t>
  </si>
  <si>
    <t>23578</t>
  </si>
  <si>
    <t>28020</t>
  </si>
  <si>
    <t>10668</t>
  </si>
  <si>
    <t>10915</t>
  </si>
  <si>
    <t>10916</t>
  </si>
  <si>
    <t>10917</t>
  </si>
  <si>
    <t>10918</t>
  </si>
  <si>
    <t>10919</t>
  </si>
  <si>
    <t>10920</t>
  </si>
  <si>
    <t>10921</t>
  </si>
  <si>
    <t>10922</t>
  </si>
  <si>
    <t>10923</t>
  </si>
  <si>
    <t>10924</t>
  </si>
  <si>
    <t>10925</t>
  </si>
  <si>
    <t>10926</t>
  </si>
  <si>
    <t>22302</t>
  </si>
  <si>
    <t>27842</t>
  </si>
  <si>
    <t>27843</t>
  </si>
  <si>
    <t>27844</t>
  </si>
  <si>
    <t>10712</t>
  </si>
  <si>
    <t>11113</t>
  </si>
  <si>
    <t>11114</t>
  </si>
  <si>
    <t>11115</t>
  </si>
  <si>
    <t>11116</t>
  </si>
  <si>
    <t>11117</t>
  </si>
  <si>
    <t>11118</t>
  </si>
  <si>
    <t>10701</t>
  </si>
  <si>
    <t>10963</t>
  </si>
  <si>
    <t>10964</t>
  </si>
  <si>
    <t>10965</t>
  </si>
  <si>
    <t>10966</t>
  </si>
  <si>
    <t>10967</t>
  </si>
  <si>
    <t>10968</t>
  </si>
  <si>
    <t>10969</t>
  </si>
  <si>
    <t>11444</t>
  </si>
  <si>
    <t>10700</t>
  </si>
  <si>
    <t>10927</t>
  </si>
  <si>
    <t>10928</t>
  </si>
  <si>
    <t>10929</t>
  </si>
  <si>
    <t>10930</t>
  </si>
  <si>
    <t>10931</t>
  </si>
  <si>
    <t>10932</t>
  </si>
  <si>
    <t>10933</t>
  </si>
  <si>
    <t>10934</t>
  </si>
  <si>
    <t>10935</t>
  </si>
  <si>
    <t>10936</t>
  </si>
  <si>
    <t>10937</t>
  </si>
  <si>
    <t>10938</t>
  </si>
  <si>
    <t>10939</t>
  </si>
  <si>
    <t>10940</t>
  </si>
  <si>
    <t>10941</t>
  </si>
  <si>
    <t>10942</t>
  </si>
  <si>
    <t>10943</t>
  </si>
  <si>
    <t>23125</t>
  </si>
  <si>
    <t>28014</t>
  </si>
  <si>
    <t>28015</t>
  </si>
  <si>
    <t>28016</t>
  </si>
  <si>
    <t>10703</t>
  </si>
  <si>
    <t>10985</t>
  </si>
  <si>
    <t>10986</t>
  </si>
  <si>
    <t>10987</t>
  </si>
  <si>
    <t>10988</t>
  </si>
  <si>
    <t>10989</t>
  </si>
  <si>
    <t>10990</t>
  </si>
  <si>
    <t>10669</t>
  </si>
  <si>
    <t>10944</t>
  </si>
  <si>
    <t>10945</t>
  </si>
  <si>
    <t>10946</t>
  </si>
  <si>
    <t>10947</t>
  </si>
  <si>
    <t>10948</t>
  </si>
  <si>
    <t>10949</t>
  </si>
  <si>
    <t>10950</t>
  </si>
  <si>
    <t>10951</t>
  </si>
  <si>
    <t>10952</t>
  </si>
  <si>
    <t>10953</t>
  </si>
  <si>
    <t>10954</t>
  </si>
  <si>
    <t>10956</t>
  </si>
  <si>
    <t>10957</t>
  </si>
  <si>
    <t>10958</t>
  </si>
  <si>
    <t>10959</t>
  </si>
  <si>
    <t>10960</t>
  </si>
  <si>
    <t>10961</t>
  </si>
  <si>
    <t>10962</t>
  </si>
  <si>
    <t>11443</t>
  </si>
  <si>
    <t>21984</t>
  </si>
  <si>
    <t>24032</t>
  </si>
  <si>
    <t>24821</t>
  </si>
  <si>
    <t>27967</t>
  </si>
  <si>
    <t>27968</t>
  </si>
  <si>
    <t>27976</t>
  </si>
  <si>
    <t>10738</t>
  </si>
  <si>
    <t>11340</t>
  </si>
  <si>
    <t>11341</t>
  </si>
  <si>
    <t>11342</t>
  </si>
  <si>
    <t>11343</t>
  </si>
  <si>
    <t>11344</t>
  </si>
  <si>
    <t>11345</t>
  </si>
  <si>
    <t>11346</t>
  </si>
  <si>
    <t>77753</t>
  </si>
  <si>
    <t>10744</t>
  </si>
  <si>
    <t>11375</t>
  </si>
  <si>
    <t>11376</t>
  </si>
  <si>
    <t>11377</t>
  </si>
  <si>
    <t>11378</t>
  </si>
  <si>
    <t>11379</t>
  </si>
  <si>
    <t>11380</t>
  </si>
  <si>
    <t>11381</t>
  </si>
  <si>
    <t>11382</t>
  </si>
  <si>
    <t>11385</t>
  </si>
  <si>
    <t>10680</t>
  </si>
  <si>
    <t>11322</t>
  </si>
  <si>
    <t>11324</t>
  </si>
  <si>
    <t>11325</t>
  </si>
  <si>
    <t>11326</t>
  </si>
  <si>
    <t>11327</t>
  </si>
  <si>
    <t>11328</t>
  </si>
  <si>
    <t>11329</t>
  </si>
  <si>
    <t>11330</t>
  </si>
  <si>
    <t>11331</t>
  </si>
  <si>
    <t>11332</t>
  </si>
  <si>
    <t>11333</t>
  </si>
  <si>
    <t>11334</t>
  </si>
  <si>
    <t>11335</t>
  </si>
  <si>
    <t>11337</t>
  </si>
  <si>
    <t>11338</t>
  </si>
  <si>
    <t>11339</t>
  </si>
  <si>
    <t>11660</t>
  </si>
  <si>
    <t>40742</t>
  </si>
  <si>
    <t>40743</t>
  </si>
  <si>
    <t>10739</t>
  </si>
  <si>
    <t>10740</t>
  </si>
  <si>
    <t>11347</t>
  </si>
  <si>
    <t>11348</t>
  </si>
  <si>
    <t>11349</t>
  </si>
  <si>
    <t>11350</t>
  </si>
  <si>
    <t>11352</t>
  </si>
  <si>
    <t>11353</t>
  </si>
  <si>
    <t>11354</t>
  </si>
  <si>
    <t>10741</t>
  </si>
  <si>
    <t>11355</t>
  </si>
  <si>
    <t>11356</t>
  </si>
  <si>
    <t>10743</t>
  </si>
  <si>
    <t>11323</t>
  </si>
  <si>
    <t>11372</t>
  </si>
  <si>
    <t>11373</t>
  </si>
  <si>
    <t>11374</t>
  </si>
  <si>
    <t>10681</t>
  </si>
  <si>
    <t>10742</t>
  </si>
  <si>
    <t>11357</t>
  </si>
  <si>
    <t>11358</t>
  </si>
  <si>
    <t>11359</t>
  </si>
  <si>
    <t>11360</t>
  </si>
  <si>
    <t>11361</t>
  </si>
  <si>
    <t>11362</t>
  </si>
  <si>
    <t>11363</t>
  </si>
  <si>
    <t>11364</t>
  </si>
  <si>
    <t>11365</t>
  </si>
  <si>
    <t>11366</t>
  </si>
  <si>
    <t>11367</t>
  </si>
  <si>
    <t>11368</t>
  </si>
  <si>
    <t>11369</t>
  </si>
  <si>
    <t>11370</t>
  </si>
  <si>
    <t>11371</t>
  </si>
  <si>
    <t>11459</t>
  </si>
  <si>
    <t>11654</t>
  </si>
  <si>
    <t>14138</t>
  </si>
  <si>
    <t>10683</t>
  </si>
  <si>
    <t>11407</t>
  </si>
  <si>
    <t>11408</t>
  </si>
  <si>
    <t>11409</t>
  </si>
  <si>
    <t>11410</t>
  </si>
  <si>
    <t>11411</t>
  </si>
  <si>
    <t>11412</t>
  </si>
  <si>
    <t>11413</t>
  </si>
  <si>
    <t>14139</t>
  </si>
  <si>
    <t>28817</t>
  </si>
  <si>
    <t>10750</t>
  </si>
  <si>
    <t>10751</t>
  </si>
  <si>
    <t>11435</t>
  </si>
  <si>
    <t>11436</t>
  </si>
  <si>
    <t>11437</t>
  </si>
  <si>
    <t>11439</t>
  </si>
  <si>
    <t>11440</t>
  </si>
  <si>
    <t>11441</t>
  </si>
  <si>
    <t>11442</t>
  </si>
  <si>
    <t>13818</t>
  </si>
  <si>
    <t>15010</t>
  </si>
  <si>
    <t>23771</t>
  </si>
  <si>
    <t>10748</t>
  </si>
  <si>
    <t>11423</t>
  </si>
  <si>
    <t>11424</t>
  </si>
  <si>
    <t>11425</t>
  </si>
  <si>
    <t>11426</t>
  </si>
  <si>
    <t>11427</t>
  </si>
  <si>
    <t>11428</t>
  </si>
  <si>
    <t>11429</t>
  </si>
  <si>
    <t>11430</t>
  </si>
  <si>
    <t>11431</t>
  </si>
  <si>
    <t>11460</t>
  </si>
  <si>
    <t>11464</t>
  </si>
  <si>
    <t>10747</t>
  </si>
  <si>
    <t>11414</t>
  </si>
  <si>
    <t>11415</t>
  </si>
  <si>
    <t>11416</t>
  </si>
  <si>
    <t>11417</t>
  </si>
  <si>
    <t>11418</t>
  </si>
  <si>
    <t>11419</t>
  </si>
  <si>
    <t>11420</t>
  </si>
  <si>
    <t>11421</t>
  </si>
  <si>
    <t>11422</t>
  </si>
  <si>
    <t>24673</t>
  </si>
  <si>
    <t>10684</t>
  </si>
  <si>
    <t>10749</t>
  </si>
  <si>
    <t>11432</t>
  </si>
  <si>
    <t>11433</t>
  </si>
  <si>
    <t>11434</t>
  </si>
  <si>
    <t>11461</t>
  </si>
  <si>
    <t>13806</t>
  </si>
  <si>
    <t>24689</t>
  </si>
  <si>
    <t>10682</t>
  </si>
  <si>
    <t>10745</t>
  </si>
  <si>
    <t>11386</t>
  </si>
  <si>
    <t>11387</t>
  </si>
  <si>
    <t>11388</t>
  </si>
  <si>
    <t>11390</t>
  </si>
  <si>
    <t>11391</t>
  </si>
  <si>
    <t>11392</t>
  </si>
  <si>
    <t>11393</t>
  </si>
  <si>
    <t>11394</t>
  </si>
  <si>
    <t>11395</t>
  </si>
  <si>
    <t>11396</t>
  </si>
  <si>
    <t>11397</t>
  </si>
  <si>
    <t>11398</t>
  </si>
  <si>
    <t>11399</t>
  </si>
  <si>
    <t>11400</t>
  </si>
  <si>
    <t>11401</t>
  </si>
  <si>
    <t>10746</t>
  </si>
  <si>
    <t>11402</t>
  </si>
  <si>
    <t>11403</t>
  </si>
  <si>
    <t>11404</t>
  </si>
  <si>
    <t>11405</t>
  </si>
  <si>
    <t>11406</t>
  </si>
  <si>
    <t>28786</t>
  </si>
  <si>
    <t>28789</t>
  </si>
  <si>
    <t>Risk 7</t>
  </si>
  <si>
    <t>แห่ง</t>
  </si>
  <si>
    <t>ค่ากลาง</t>
  </si>
  <si>
    <t>&lt;= 60</t>
  </si>
  <si>
    <t>code5</t>
  </si>
  <si>
    <t>name</t>
  </si>
  <si>
    <t>name222</t>
  </si>
  <si>
    <t>name333</t>
  </si>
  <si>
    <t>ket</t>
  </si>
  <si>
    <t>typename</t>
  </si>
  <si>
    <t>province_name</t>
  </si>
  <si>
    <t>bed</t>
  </si>
  <si>
    <t>servicetype</t>
  </si>
  <si>
    <t>level</t>
  </si>
  <si>
    <t>code9</t>
  </si>
  <si>
    <t>โรงพยาบาลนครพิงค์</t>
  </si>
  <si>
    <t>นครพิงค์,รพศ.</t>
  </si>
  <si>
    <t>รพศ.</t>
  </si>
  <si>
    <t>เชียงใหม่</t>
  </si>
  <si>
    <t>S</t>
  </si>
  <si>
    <t>001071300</t>
  </si>
  <si>
    <t>โรงพยาบาลจอมทอง</t>
  </si>
  <si>
    <t>จอมทอง,รพท.</t>
  </si>
  <si>
    <t>รพท.</t>
  </si>
  <si>
    <t/>
  </si>
  <si>
    <t>M1</t>
  </si>
  <si>
    <t>001111900</t>
  </si>
  <si>
    <t>รพช.</t>
  </si>
  <si>
    <t>F2</t>
  </si>
  <si>
    <t>001112000</t>
  </si>
  <si>
    <t>โรงพยาบาลเชียงดาว</t>
  </si>
  <si>
    <t>เชียงดาว,รพช.</t>
  </si>
  <si>
    <t>F1</t>
  </si>
  <si>
    <t>001112100</t>
  </si>
  <si>
    <t>โรงพยาบาลดอยสะเก็ด</t>
  </si>
  <si>
    <t>ดอยสะเก็ด,รพช.</t>
  </si>
  <si>
    <t>001112200</t>
  </si>
  <si>
    <t>โรงพยาบาลแม่แตง</t>
  </si>
  <si>
    <t>แม่แตง,รพช.</t>
  </si>
  <si>
    <t>001112300</t>
  </si>
  <si>
    <t>โรงพยาบาลสะเมิง</t>
  </si>
  <si>
    <t>สะเมิง,รพช.</t>
  </si>
  <si>
    <t>001112400</t>
  </si>
  <si>
    <t>โรงพยาบาลฝาง</t>
  </si>
  <si>
    <t>ฝาง,รพท.</t>
  </si>
  <si>
    <t>001112500</t>
  </si>
  <si>
    <t>โรงพยาบาลแม่อาย</t>
  </si>
  <si>
    <t>แม่อาย,รพช.</t>
  </si>
  <si>
    <t>001112600</t>
  </si>
  <si>
    <t>โรงพยาบาลพร้าว</t>
  </si>
  <si>
    <t>พร้าว,รพช.</t>
  </si>
  <si>
    <t>001112700</t>
  </si>
  <si>
    <t>โรงพยาบาลสันป่าตอง</t>
  </si>
  <si>
    <t>M2</t>
  </si>
  <si>
    <t>001112800</t>
  </si>
  <si>
    <t>โรงพยาบาลสันกำแพง</t>
  </si>
  <si>
    <t>สันกำแพง,รพช.</t>
  </si>
  <si>
    <t>001112900</t>
  </si>
  <si>
    <t>โรงพยาบาลสันทราย</t>
  </si>
  <si>
    <t>001113000</t>
  </si>
  <si>
    <t>โรงพยาบาลหางดง</t>
  </si>
  <si>
    <t>หางดง,รพช.</t>
  </si>
  <si>
    <t>001113100</t>
  </si>
  <si>
    <t>โรงพยาบาลฮอด</t>
  </si>
  <si>
    <t>ฮอด,รพช.</t>
  </si>
  <si>
    <t>001113200</t>
  </si>
  <si>
    <t>โรงพยาบาลดอยเต่า</t>
  </si>
  <si>
    <t>ดอยเต่า,รพช.</t>
  </si>
  <si>
    <t>001113300</t>
  </si>
  <si>
    <t>โรงพยาบาลอมก๋อย</t>
  </si>
  <si>
    <t>อมก๋อย,รพช.</t>
  </si>
  <si>
    <t>001113400</t>
  </si>
  <si>
    <t>โรงพยาบาลสารภี</t>
  </si>
  <si>
    <t>สารภี,รพช.</t>
  </si>
  <si>
    <t>001113500</t>
  </si>
  <si>
    <t>โรงพยาบาลเวียงแหง</t>
  </si>
  <si>
    <t>เวียงแหง,รพช.</t>
  </si>
  <si>
    <t>001113600</t>
  </si>
  <si>
    <t>โรงพยาบาลไชยปราการ</t>
  </si>
  <si>
    <t>ไชยปราการ,รพช.</t>
  </si>
  <si>
    <t>001113700</t>
  </si>
  <si>
    <t>โรงพยาบาลแม่วาง</t>
  </si>
  <si>
    <t>แม่วาง,รพช.</t>
  </si>
  <si>
    <t>001113800</t>
  </si>
  <si>
    <t>โรงพยาบาลแม่ออน</t>
  </si>
  <si>
    <t>แม่ออน,รพช.</t>
  </si>
  <si>
    <t>001113900</t>
  </si>
  <si>
    <t>โรงพยาบาลดอยหล่อ</t>
  </si>
  <si>
    <t>ดอยหล่อ,รพช.</t>
  </si>
  <si>
    <t>001164300</t>
  </si>
  <si>
    <t>F3</t>
  </si>
  <si>
    <t>002373600</t>
  </si>
  <si>
    <t>โรงพยาบาลลำพูน</t>
  </si>
  <si>
    <t>ลำพูน,รพท.</t>
  </si>
  <si>
    <t>ลำพูน</t>
  </si>
  <si>
    <t>001071400</t>
  </si>
  <si>
    <t>โรงพยาบาลแม่ทา</t>
  </si>
  <si>
    <t>แม่ทา,รพช.</t>
  </si>
  <si>
    <t>001114000</t>
  </si>
  <si>
    <t>โรงพยาบาลบ้านโฮ่ง</t>
  </si>
  <si>
    <t>บ้านโฮ่ง,รพช.</t>
  </si>
  <si>
    <t>001114100</t>
  </si>
  <si>
    <t>โรงพยาบาลลี้</t>
  </si>
  <si>
    <t>ลี้,รพช.</t>
  </si>
  <si>
    <t>001114200</t>
  </si>
  <si>
    <t>โรงพยาบาลทุ่งหัวช้าง</t>
  </si>
  <si>
    <t>ทุ่งหัวช้าง,รพช.</t>
  </si>
  <si>
    <t>001114300</t>
  </si>
  <si>
    <t>โรงพยาบาลป่าซาง</t>
  </si>
  <si>
    <t>ป่าซาง,รพช.</t>
  </si>
  <si>
    <t>001114400</t>
  </si>
  <si>
    <t>โรงพยาบาลบ้านธิ</t>
  </si>
  <si>
    <t>บ้านธิ,รพช.</t>
  </si>
  <si>
    <t>001114500</t>
  </si>
  <si>
    <t>โรงพยาบาลเวียงหนองล่อง</t>
  </si>
  <si>
    <t>เวียงหนองล่อง,รพช.</t>
  </si>
  <si>
    <t>002495600</t>
  </si>
  <si>
    <t>โรงพยาบาลลำปาง</t>
  </si>
  <si>
    <t>ลำปาง,รพศ.</t>
  </si>
  <si>
    <t>ลำปาง</t>
  </si>
  <si>
    <t>001067200</t>
  </si>
  <si>
    <t>โรงพยาบาลแม่เมาะ</t>
  </si>
  <si>
    <t>แม่เมาะ,รพช.</t>
  </si>
  <si>
    <t>001114600</t>
  </si>
  <si>
    <t>โรงพยาบาลเกาะคา</t>
  </si>
  <si>
    <t>เกาะคา,รพช.</t>
  </si>
  <si>
    <t>001114700</t>
  </si>
  <si>
    <t>โรงพยาบาลเสริมงาม</t>
  </si>
  <si>
    <t>เสริมงาม,รพช.</t>
  </si>
  <si>
    <t>001114800</t>
  </si>
  <si>
    <t>โรงพยาบาลงาว</t>
  </si>
  <si>
    <t>งาว,รพช.</t>
  </si>
  <si>
    <t>001114900</t>
  </si>
  <si>
    <t>โรงพยาบาลแจ้ห่ม</t>
  </si>
  <si>
    <t>แจ้ห่ม,รพช.</t>
  </si>
  <si>
    <t>001115000</t>
  </si>
  <si>
    <t>โรงพยาบาลวังเหนือ</t>
  </si>
  <si>
    <t>วังเหนือ,รพช.</t>
  </si>
  <si>
    <t>001115100</t>
  </si>
  <si>
    <t>โรงพยาบาลเถิน</t>
  </si>
  <si>
    <t>เถิน,รพช.</t>
  </si>
  <si>
    <t>001115200</t>
  </si>
  <si>
    <t>โรงพยาบาลแม่พริก</t>
  </si>
  <si>
    <t>แม่พริก,รพช.</t>
  </si>
  <si>
    <t>001115300</t>
  </si>
  <si>
    <t>โรงพยาบาลแม่ทะ</t>
  </si>
  <si>
    <t>แม่ทะ,รพช.</t>
  </si>
  <si>
    <t>001115400</t>
  </si>
  <si>
    <t>โรงพยาบาลสบปราบ</t>
  </si>
  <si>
    <t>สบปราบ,รพช.</t>
  </si>
  <si>
    <t>001115500</t>
  </si>
  <si>
    <t>โรงพยาบาลห้างฉัตร</t>
  </si>
  <si>
    <t>ห้างฉัตร,รพช.</t>
  </si>
  <si>
    <t>001115600</t>
  </si>
  <si>
    <t>โรงพยาบาลเมืองปาน</t>
  </si>
  <si>
    <t>เมืองปาน,รพช.</t>
  </si>
  <si>
    <t>001115700</t>
  </si>
  <si>
    <t>โรงพยาบาลแพร่</t>
  </si>
  <si>
    <t>แพร่,รพท.</t>
  </si>
  <si>
    <t>แพร่</t>
  </si>
  <si>
    <t>001071500</t>
  </si>
  <si>
    <t>โรงพยาบาลร้องกวาง</t>
  </si>
  <si>
    <t>ร้องกวาง,รพช.</t>
  </si>
  <si>
    <t>001116600</t>
  </si>
  <si>
    <t>โรงพยาบาลลอง</t>
  </si>
  <si>
    <t>ลอง,รพช.</t>
  </si>
  <si>
    <t>001116700</t>
  </si>
  <si>
    <t>โรงพยาบาลสูงเม่น</t>
  </si>
  <si>
    <t>สูงเม่น,รพช.</t>
  </si>
  <si>
    <t>001116900</t>
  </si>
  <si>
    <t>โรงพยาบาลสอง</t>
  </si>
  <si>
    <t>สอง,รพช.</t>
  </si>
  <si>
    <t>001117000</t>
  </si>
  <si>
    <t>โรงพยาบาลวังชิ้น</t>
  </si>
  <si>
    <t>วังชิ้น,รพช.</t>
  </si>
  <si>
    <t>001117100</t>
  </si>
  <si>
    <t>โรงพยาบาลหนองม่วงไข่</t>
  </si>
  <si>
    <t>หนองม่วงไข่,รพช.</t>
  </si>
  <si>
    <t>001117200</t>
  </si>
  <si>
    <t>โรงพยาบาลสมเด็จพระยุพราชเด่นชัย</t>
  </si>
  <si>
    <t>สมเด็จพระยุพราชเด่นชัย,รพช.</t>
  </si>
  <si>
    <t>001145200</t>
  </si>
  <si>
    <t>โรงพยาบาลน่าน</t>
  </si>
  <si>
    <t>น่าน,รพท.</t>
  </si>
  <si>
    <t>น่าน</t>
  </si>
  <si>
    <t>001071600</t>
  </si>
  <si>
    <t>โรงพยาบาลแม่จริม</t>
  </si>
  <si>
    <t>แม่จริม,รพช.</t>
  </si>
  <si>
    <t>001117300</t>
  </si>
  <si>
    <t>โรงพยาบาลบ้านหลวง</t>
  </si>
  <si>
    <t>บ้านหลวง,รพช.</t>
  </si>
  <si>
    <t>001117400</t>
  </si>
  <si>
    <t>โรงพยาบาลนาน้อย</t>
  </si>
  <si>
    <t>นาน้อย,รพช.</t>
  </si>
  <si>
    <t>001117500</t>
  </si>
  <si>
    <t>โรงพยาบาลท่าวังผา</t>
  </si>
  <si>
    <t>ท่าวังผา,รพช.</t>
  </si>
  <si>
    <t>001117600</t>
  </si>
  <si>
    <t>โรงพยาบาลเวียงสา</t>
  </si>
  <si>
    <t>เวียงสา,รพช.</t>
  </si>
  <si>
    <t>001117700</t>
  </si>
  <si>
    <t>โรงพยาบาลทุ่งช้าง</t>
  </si>
  <si>
    <t>ทุ่งช้าง,รพช.</t>
  </si>
  <si>
    <t>001117800</t>
  </si>
  <si>
    <t>โรงพยาบาลเชียงกลาง</t>
  </si>
  <si>
    <t>เชียงกลาง,รพช.</t>
  </si>
  <si>
    <t>001117900</t>
  </si>
  <si>
    <t>โรงพยาบาลนาหมื่น</t>
  </si>
  <si>
    <t>นาหมื่น,รพช.</t>
  </si>
  <si>
    <t>001118000</t>
  </si>
  <si>
    <t>โรงพยาบาลสันติสุข</t>
  </si>
  <si>
    <t>สันติสุข,รพช.</t>
  </si>
  <si>
    <t>001118100</t>
  </si>
  <si>
    <t>โรงพยาบาลบ่อเกลือ</t>
  </si>
  <si>
    <t>บ่อเกลือ,รพช.</t>
  </si>
  <si>
    <t>001118200</t>
  </si>
  <si>
    <t>โรงพยาบาลสองแคว</t>
  </si>
  <si>
    <t>สองแคว,รพช.</t>
  </si>
  <si>
    <t>001118300</t>
  </si>
  <si>
    <t>โรงพยาบาลสมเด็จพระยุพราชปัว</t>
  </si>
  <si>
    <t>สมเด็จพระยุพราชปัว,รพช.</t>
  </si>
  <si>
    <t>105</t>
  </si>
  <si>
    <t>001145300</t>
  </si>
  <si>
    <t>เฉลิมพระเกียรติ(น่าน),รพช.</t>
  </si>
  <si>
    <t>001162500</t>
  </si>
  <si>
    <t>โรงพยาบาลภูเพียง</t>
  </si>
  <si>
    <t>ภูเพียง,รพช.</t>
  </si>
  <si>
    <t>002501700</t>
  </si>
  <si>
    <t>โรงพยาบาลพะเยา</t>
  </si>
  <si>
    <t>พะเยา,รพท.</t>
  </si>
  <si>
    <t>พะเยา</t>
  </si>
  <si>
    <t>001071700</t>
  </si>
  <si>
    <t>โรงพยาบาลเชียงคำ</t>
  </si>
  <si>
    <t>เชียงคำ,รพท.</t>
  </si>
  <si>
    <t>001071800</t>
  </si>
  <si>
    <t>โรงพยาบาลจุน</t>
  </si>
  <si>
    <t>จุน,รพช.</t>
  </si>
  <si>
    <t>001118400</t>
  </si>
  <si>
    <t>โรงพยาบาลเชียงม่วน</t>
  </si>
  <si>
    <t>เชียงม่วน,รพช.</t>
  </si>
  <si>
    <t>001118500</t>
  </si>
  <si>
    <t>โรงพยาบาลดอกคำใต้</t>
  </si>
  <si>
    <t>ดอกคำใต้,รพช.</t>
  </si>
  <si>
    <t>001118600</t>
  </si>
  <si>
    <t>โรงพยาบาลปง</t>
  </si>
  <si>
    <t>ปง,รพช.</t>
  </si>
  <si>
    <t>001118700</t>
  </si>
  <si>
    <t>โรงพยาบาลแม่ใจ</t>
  </si>
  <si>
    <t>แม่ใจ,รพช.</t>
  </si>
  <si>
    <t>001118800</t>
  </si>
  <si>
    <t>40744</t>
  </si>
  <si>
    <t>โรงพยาบาลภูซาง</t>
  </si>
  <si>
    <t>ภูซาง,รพช.</t>
  </si>
  <si>
    <t>004074400</t>
  </si>
  <si>
    <t>40745</t>
  </si>
  <si>
    <t>โรงพยาบาลภูกามยาว</t>
  </si>
  <si>
    <t>ภูกามยาว,รพช.</t>
  </si>
  <si>
    <t>004074500</t>
  </si>
  <si>
    <t>โรงพยาบาลเชียงรายประชานุเคราะห์</t>
  </si>
  <si>
    <t>เชียงรายประชานุเคราะห์,รพศ.</t>
  </si>
  <si>
    <t>เชียงราย</t>
  </si>
  <si>
    <t>001067400</t>
  </si>
  <si>
    <t>โรงพยาบาลเทิง</t>
  </si>
  <si>
    <t>เทิง,รพช.</t>
  </si>
  <si>
    <t>001118900</t>
  </si>
  <si>
    <t>โรงพยาบาลพาน</t>
  </si>
  <si>
    <t>พาน,รพช.</t>
  </si>
  <si>
    <t>001119000</t>
  </si>
  <si>
    <t>โรงพยาบาลป่าแดด</t>
  </si>
  <si>
    <t>ป่าแดด,รพช.</t>
  </si>
  <si>
    <t>001119100</t>
  </si>
  <si>
    <t>โรงพยาบาลแม่จัน</t>
  </si>
  <si>
    <t>แม่จัน,รพช.</t>
  </si>
  <si>
    <t>101</t>
  </si>
  <si>
    <t>001119200</t>
  </si>
  <si>
    <t>โรงพยาบาลเชียงแสน</t>
  </si>
  <si>
    <t>เชียงแสน,รพช.</t>
  </si>
  <si>
    <t>001119300</t>
  </si>
  <si>
    <t>โรงพยาบาลแม่สาย</t>
  </si>
  <si>
    <t>001119400</t>
  </si>
  <si>
    <t>โรงพยาบาลแม่สรวย</t>
  </si>
  <si>
    <t>แม่สรวย,รพช.</t>
  </si>
  <si>
    <t>001119500</t>
  </si>
  <si>
    <t>โรงพยาบาลเวียงป่าเป้า</t>
  </si>
  <si>
    <t>เวียงป่าเป้า,รพช.</t>
  </si>
  <si>
    <t>001119600</t>
  </si>
  <si>
    <t>โรงพยาบาลพญาเม็งราย</t>
  </si>
  <si>
    <t>พญาเม็งราย,รพช.</t>
  </si>
  <si>
    <t>001119700</t>
  </si>
  <si>
    <t>โรงพยาบาลเวียงแก่น</t>
  </si>
  <si>
    <t>เวียงแก่น,รพช.</t>
  </si>
  <si>
    <t>001119800</t>
  </si>
  <si>
    <t>โรงพยาบาลขุนตาล</t>
  </si>
  <si>
    <t>ขุนตาล,รพช.</t>
  </si>
  <si>
    <t>001119900</t>
  </si>
  <si>
    <t>โรงพยาบาลแม่ฟ้าหลวง</t>
  </si>
  <si>
    <t>แม่ฟ้าหลวง,รพช.</t>
  </si>
  <si>
    <t>001120000</t>
  </si>
  <si>
    <t>โรงพยาบาลแม่ลาว</t>
  </si>
  <si>
    <t>แม่ลาว,รพช.</t>
  </si>
  <si>
    <t>001120100</t>
  </si>
  <si>
    <t>โรงพยาบาลเวียงเชียงรุ้ง</t>
  </si>
  <si>
    <t>เวียงเชียงรุ้ง,รพช.</t>
  </si>
  <si>
    <t>001120200</t>
  </si>
  <si>
    <t>โรงพยาบาลสมเด็จพระยุพราชเชียงของ</t>
  </si>
  <si>
    <t>สมเด็จพระยุพราชเชียงของ,รพช.</t>
  </si>
  <si>
    <t>001145400</t>
  </si>
  <si>
    <t>โรงพยาบาลสมเด็จพระญาณสังวร</t>
  </si>
  <si>
    <t>สมเด็จพระญาณสังวร,รพช.</t>
  </si>
  <si>
    <t>001501200</t>
  </si>
  <si>
    <t>โรงพยาบาลดอยหลวง</t>
  </si>
  <si>
    <t>ดอยหลวง,รพช.</t>
  </si>
  <si>
    <t>002882300</t>
  </si>
  <si>
    <t>โรงพยาบาลศรีสังวาลย์</t>
  </si>
  <si>
    <t>ศรีสังวาลย์,รพท.</t>
  </si>
  <si>
    <t>แม่ฮ่องสอน</t>
  </si>
  <si>
    <t>001071900</t>
  </si>
  <si>
    <t>โรงพยาบาลขุนยวม</t>
  </si>
  <si>
    <t>ขุนยวม,รพช.</t>
  </si>
  <si>
    <t>001120300</t>
  </si>
  <si>
    <t>โรงพยาบาลปาย</t>
  </si>
  <si>
    <t>ปาย,รพช.</t>
  </si>
  <si>
    <t>001120400</t>
  </si>
  <si>
    <t>โรงพยาบาลแม่สะเรียง</t>
  </si>
  <si>
    <t>แม่สะเรียง,รพช.</t>
  </si>
  <si>
    <t>001120500</t>
  </si>
  <si>
    <t>โรงพยาบาลแม่ลาน้อย</t>
  </si>
  <si>
    <t>แม่ลาน้อย,รพช.</t>
  </si>
  <si>
    <t>001120600</t>
  </si>
  <si>
    <t>โรงพยาบาลสบเมย</t>
  </si>
  <si>
    <t>สบเมย,รพช.</t>
  </si>
  <si>
    <t>001120700</t>
  </si>
  <si>
    <t>โรงพยาบาลปางมะผ้า</t>
  </si>
  <si>
    <t>ปางมะผ้า,รพช.</t>
  </si>
  <si>
    <t>001120800</t>
  </si>
  <si>
    <t>โรงพยาบาลอุตรดิตถ์</t>
  </si>
  <si>
    <t>อุตรดิตถ์,รพศ.</t>
  </si>
  <si>
    <t>อุตรดิตถ์</t>
  </si>
  <si>
    <t>001067300</t>
  </si>
  <si>
    <t>โรงพยาบาลตรอน</t>
  </si>
  <si>
    <t>ตรอน,รพช.</t>
  </si>
  <si>
    <t>001115800</t>
  </si>
  <si>
    <t>โรงพยาบาลท่าปลา</t>
  </si>
  <si>
    <t>ท่าปลา,รพช.</t>
  </si>
  <si>
    <t>001115900</t>
  </si>
  <si>
    <t>โรงพยาบาลน้ำปาด</t>
  </si>
  <si>
    <t>น้ำปาด,รพช.</t>
  </si>
  <si>
    <t>001116000</t>
  </si>
  <si>
    <t>โรงพยาบาลฟากท่า</t>
  </si>
  <si>
    <t>ฟากท่า,รพช.</t>
  </si>
  <si>
    <t>001116100</t>
  </si>
  <si>
    <t>โรงพยาบาลบ้านโคก</t>
  </si>
  <si>
    <t>บ้านโคก,รพช.</t>
  </si>
  <si>
    <t>001116200</t>
  </si>
  <si>
    <t>โรงพยาบาลพิชัย</t>
  </si>
  <si>
    <t>พิชัย,รพช.</t>
  </si>
  <si>
    <t>001116300</t>
  </si>
  <si>
    <t>โรงพยาบาลลับแล</t>
  </si>
  <si>
    <t>ลับแล,รพช.</t>
  </si>
  <si>
    <t>001116400</t>
  </si>
  <si>
    <t>โรงพยาบาลทองแสนขัน</t>
  </si>
  <si>
    <t>ทองแสนขัน,รพช.</t>
  </si>
  <si>
    <t>001116500</t>
  </si>
  <si>
    <t>โรงพยาบาลสมเด็จพระเจ้าตากสินมหาราช</t>
  </si>
  <si>
    <t>สมเด็จพระเจ้าตากสินมหาราช,รพท.</t>
  </si>
  <si>
    <t>ตาก</t>
  </si>
  <si>
    <t>001072200</t>
  </si>
  <si>
    <t>โรงพยาบาลแม่สอด</t>
  </si>
  <si>
    <t>แม่สอด,รพท.</t>
  </si>
  <si>
    <t>001072300</t>
  </si>
  <si>
    <t>โรงพยาบาลบ้านตาก</t>
  </si>
  <si>
    <t>บ้านตาก,รพช.</t>
  </si>
  <si>
    <t>001123800</t>
  </si>
  <si>
    <t>โรงพยาบาลสามเงา</t>
  </si>
  <si>
    <t>สามเงา,รพช.</t>
  </si>
  <si>
    <t>001123900</t>
  </si>
  <si>
    <t>โรงพยาบาลแม่ระมาด</t>
  </si>
  <si>
    <t>แม่ระมาด,รพช.</t>
  </si>
  <si>
    <t>100</t>
  </si>
  <si>
    <t>001124000</t>
  </si>
  <si>
    <t>โรงพยาบาลท่าสองยาง</t>
  </si>
  <si>
    <t>ท่าสองยาง,รพช.</t>
  </si>
  <si>
    <t>001124100</t>
  </si>
  <si>
    <t>โรงพยาบาลพบพระ</t>
  </si>
  <si>
    <t>พบพระ,รพช.</t>
  </si>
  <si>
    <t>001124200</t>
  </si>
  <si>
    <t>โรงพยาบาลอุ้มผาง</t>
  </si>
  <si>
    <t>อุ้มผาง,รพช.</t>
  </si>
  <si>
    <t>001124300</t>
  </si>
  <si>
    <t>โรงพยาบาลวังเจ้า</t>
  </si>
  <si>
    <t>วังเจ้า,รพช.</t>
  </si>
  <si>
    <t>002744300</t>
  </si>
  <si>
    <t>โรงพยาบาลสุโขทัย</t>
  </si>
  <si>
    <t>สุโขทัย,รพท.</t>
  </si>
  <si>
    <t>สุโขทัย</t>
  </si>
  <si>
    <t>320</t>
  </si>
  <si>
    <t>001072400</t>
  </si>
  <si>
    <t>โรงพยาบาลศรีสังวรสุโขทัย</t>
  </si>
  <si>
    <t>ศรีสังวรสุโขทัย,รพท.</t>
  </si>
  <si>
    <t>001072500</t>
  </si>
  <si>
    <t>โรงพยาบาลบ้านด่านลานหอย</t>
  </si>
  <si>
    <t>บ้านด่านลานหอย,รพช.</t>
  </si>
  <si>
    <t>001124400</t>
  </si>
  <si>
    <t>โรงพยาบาลคีรีมาศ</t>
  </si>
  <si>
    <t>คีรีมาศ,รพช.</t>
  </si>
  <si>
    <t>001124500</t>
  </si>
  <si>
    <t>โรงพยาบาลกงไกรลาศ</t>
  </si>
  <si>
    <t>กงไกรลาศ,รพช.</t>
  </si>
  <si>
    <t>001124600</t>
  </si>
  <si>
    <t>โรงพยาบาลศรีสัชนาลัย</t>
  </si>
  <si>
    <t>ศรีสัชนาลัย,รพช.</t>
  </si>
  <si>
    <t>001124700</t>
  </si>
  <si>
    <t>โรงพยาบาลสวรรคโลก</t>
  </si>
  <si>
    <t>สวรรคโลก,รพช.</t>
  </si>
  <si>
    <t>001124800</t>
  </si>
  <si>
    <t>โรงพยาบาลศรีนคร</t>
  </si>
  <si>
    <t>ศรีนคร,รพช.</t>
  </si>
  <si>
    <t>001124900</t>
  </si>
  <si>
    <t>โรงพยาบาลทุ่งเสลี่ยม</t>
  </si>
  <si>
    <t>ทุ่งเสลี่ยม,รพช.</t>
  </si>
  <si>
    <t>001125000</t>
  </si>
  <si>
    <t>โรงพยาบาลพุทธชินราช</t>
  </si>
  <si>
    <t>พุทธชินราช,รพศ.</t>
  </si>
  <si>
    <t>พิษณุโลก</t>
  </si>
  <si>
    <t>001067600</t>
  </si>
  <si>
    <t>โรงพยาบาลชาติตระการ</t>
  </si>
  <si>
    <t>ชาติตระการ,รพช.</t>
  </si>
  <si>
    <t>001125100</t>
  </si>
  <si>
    <t>โรงพยาบาลบางระกำ</t>
  </si>
  <si>
    <t>บางระกำ,รพช.</t>
  </si>
  <si>
    <t>001125200</t>
  </si>
  <si>
    <t>โรงพยาบาลบางกระทุ่ม</t>
  </si>
  <si>
    <t>บางกระทุ่ม,รพช.</t>
  </si>
  <si>
    <t>001125300</t>
  </si>
  <si>
    <t>โรงพยาบาลพรหมพิราม</t>
  </si>
  <si>
    <t>พรหมพิราม,รพช.</t>
  </si>
  <si>
    <t>001125400</t>
  </si>
  <si>
    <t>โรงพยาบาลวัดโบสถ์</t>
  </si>
  <si>
    <t>วัดโบสถ์,รพช.</t>
  </si>
  <si>
    <t>001125500</t>
  </si>
  <si>
    <t>โรงพยาบาลวังทอง</t>
  </si>
  <si>
    <t>วังทอง,รพช.</t>
  </si>
  <si>
    <t>001125600</t>
  </si>
  <si>
    <t>โรงพยาบาลเนินมะปราง</t>
  </si>
  <si>
    <t>เนินมะปราง,รพช.</t>
  </si>
  <si>
    <t>001125700</t>
  </si>
  <si>
    <t>โรงพยาบาลสมเด็จพระยุพราชนครไทย</t>
  </si>
  <si>
    <t>สมเด็จพระยุพราชนครไทย,รพช.</t>
  </si>
  <si>
    <t>001145500</t>
  </si>
  <si>
    <t>โรงพยาบาลเพชรบูรณ์</t>
  </si>
  <si>
    <t>เพชรบูรณ์,รพท.</t>
  </si>
  <si>
    <t>เพชรบูรณ์</t>
  </si>
  <si>
    <t>001072700</t>
  </si>
  <si>
    <t>โรงพยาบาลชนแดน</t>
  </si>
  <si>
    <t>ชนแดน,รพช.</t>
  </si>
  <si>
    <t>001126400</t>
  </si>
  <si>
    <t>โรงพยาบาลหล่มสัก</t>
  </si>
  <si>
    <t>001126500</t>
  </si>
  <si>
    <t>โรงพยาบาลวิเชียรบุรี</t>
  </si>
  <si>
    <t>001126600</t>
  </si>
  <si>
    <t>โรงพยาบาลศรีเทพ</t>
  </si>
  <si>
    <t>ศรีเทพ,รพช.</t>
  </si>
  <si>
    <t>001126700</t>
  </si>
  <si>
    <t>โรงพยาบาลหนองไผ่</t>
  </si>
  <si>
    <t>หนองไผ่,รพช.</t>
  </si>
  <si>
    <t>001126800</t>
  </si>
  <si>
    <t>โรงพยาบาลบึงสามพัน</t>
  </si>
  <si>
    <t>บึงสามพัน,รพช.</t>
  </si>
  <si>
    <t>001126900</t>
  </si>
  <si>
    <t>โรงพยาบาลน้ำหนาว</t>
  </si>
  <si>
    <t>น้ำหนาว,รพช.</t>
  </si>
  <si>
    <t>001127000</t>
  </si>
  <si>
    <t>โรงพยาบาลวังโป่ง</t>
  </si>
  <si>
    <t>วังโป่ง,รพช.</t>
  </si>
  <si>
    <t>001127100</t>
  </si>
  <si>
    <t>โรงพยาบาลเขาค้อ</t>
  </si>
  <si>
    <t>เขาค้อ,รพช.</t>
  </si>
  <si>
    <t>001127200</t>
  </si>
  <si>
    <t>โรงพยาบาลสมเด็จพระยุพราชหล่มเก่า</t>
  </si>
  <si>
    <t>สมเด็จพระยุพราชหล่มเก่า,รพช.</t>
  </si>
  <si>
    <t>001145700</t>
  </si>
  <si>
    <t>โรงพยาบาลชัยนาทนเรนทร</t>
  </si>
  <si>
    <t>ชัยนาทนเรนทร,รพท.</t>
  </si>
  <si>
    <t>ชัยนาท</t>
  </si>
  <si>
    <t>001069400</t>
  </si>
  <si>
    <t>โรงพยาบาลมโนรมย์</t>
  </si>
  <si>
    <t>มโนรมย์,รพช.</t>
  </si>
  <si>
    <t>001080200</t>
  </si>
  <si>
    <t>โรงพยาบาลวัดสิงห์</t>
  </si>
  <si>
    <t>วัดสิงห์,รพช.</t>
  </si>
  <si>
    <t>001080300</t>
  </si>
  <si>
    <t>โรงพยาบาลสรรพยา</t>
  </si>
  <si>
    <t>สรรพยา,รพช.</t>
  </si>
  <si>
    <t>001080400</t>
  </si>
  <si>
    <t>โรงพยาบาลสรรคบุรี</t>
  </si>
  <si>
    <t>สรรคบุรี,รพช.</t>
  </si>
  <si>
    <t>001080500</t>
  </si>
  <si>
    <t>โรงพยาบาลหันคา</t>
  </si>
  <si>
    <t>หันคา,รพช.</t>
  </si>
  <si>
    <t>001080600</t>
  </si>
  <si>
    <t>โรงพยาบาลหนองมะโมง</t>
  </si>
  <si>
    <t>หนองมะโมง,รพช.</t>
  </si>
  <si>
    <t>002797400</t>
  </si>
  <si>
    <t>โรงพยาบาลเนินขาม</t>
  </si>
  <si>
    <t>เนินขาม,รพช.</t>
  </si>
  <si>
    <t>002797500</t>
  </si>
  <si>
    <t>โรงพยาบาลสวรรค์ประชารักษ์</t>
  </si>
  <si>
    <t>สวรรค์ประชารักษ์,รพศ.</t>
  </si>
  <si>
    <t>นครสวรรค์</t>
  </si>
  <si>
    <t>001067500</t>
  </si>
  <si>
    <t>โรงพยาบาลโกรกพระ</t>
  </si>
  <si>
    <t>โกรกพระ,รพช.</t>
  </si>
  <si>
    <t>001120900</t>
  </si>
  <si>
    <t>โรงพยาบาลชุมแสง</t>
  </si>
  <si>
    <t>ชุมแสง,รพช.</t>
  </si>
  <si>
    <t>001121000</t>
  </si>
  <si>
    <t>โรงพยาบาลหนองบัว</t>
  </si>
  <si>
    <t>หนองบัว,รพช.</t>
  </si>
  <si>
    <t>001121100</t>
  </si>
  <si>
    <t>โรงพยาบาลบรรพตพิสัย</t>
  </si>
  <si>
    <t>บรรพตพิสัย,รพช.</t>
  </si>
  <si>
    <t>001121200</t>
  </si>
  <si>
    <t>โรงพยาบาลเก้าเลี้ยว</t>
  </si>
  <si>
    <t>เก้าเลี้ยว,รพช.</t>
  </si>
  <si>
    <t>001121300</t>
  </si>
  <si>
    <t>โรงพยาบาลตาคลี</t>
  </si>
  <si>
    <t>ตาคลี,รพช.</t>
  </si>
  <si>
    <t>001121400</t>
  </si>
  <si>
    <t>โรงพยาบาลท่าตะโก</t>
  </si>
  <si>
    <t>ท่าตะโก,รพช.</t>
  </si>
  <si>
    <t>001121500</t>
  </si>
  <si>
    <t>โรงพยาบาลไพศาลี</t>
  </si>
  <si>
    <t>ไพศาลี,รพช.</t>
  </si>
  <si>
    <t>001121600</t>
  </si>
  <si>
    <t>โรงพยาบาลพยุหะคีรี</t>
  </si>
  <si>
    <t>พยุหะคีรี,รพช.</t>
  </si>
  <si>
    <t>001121700</t>
  </si>
  <si>
    <t>โรงพยาบาลลาดยาว</t>
  </si>
  <si>
    <t>ลาดยาว,รพช.</t>
  </si>
  <si>
    <t>001121800</t>
  </si>
  <si>
    <t>โรงพยาบาลตากฟ้า</t>
  </si>
  <si>
    <t>ตากฟ้า,รพช.</t>
  </si>
  <si>
    <t>001121900</t>
  </si>
  <si>
    <t>โรงพยาบาลแม่วงก์</t>
  </si>
  <si>
    <t>แม่วงก์,รพช.</t>
  </si>
  <si>
    <t>001122000</t>
  </si>
  <si>
    <t>40749</t>
  </si>
  <si>
    <t>โรงพยาบาลชุมตาบง</t>
  </si>
  <si>
    <t>ชุมตาบง,รพช.</t>
  </si>
  <si>
    <t>004074900</t>
  </si>
  <si>
    <t>โรงพยาบาลอุทัยธานี</t>
  </si>
  <si>
    <t>อุทัยธานี,รพท.</t>
  </si>
  <si>
    <t>อุทัยธานี</t>
  </si>
  <si>
    <t>001072000</t>
  </si>
  <si>
    <t>โรงพยาบาลทัพทัน</t>
  </si>
  <si>
    <t>ทัพทัน,รพช.</t>
  </si>
  <si>
    <t>001122100</t>
  </si>
  <si>
    <t>โรงพยาบาลสว่างอารมณ์</t>
  </si>
  <si>
    <t>สว่างอารมณ์,รพช.</t>
  </si>
  <si>
    <t>001122200</t>
  </si>
  <si>
    <t>โรงพยาบาลหนองฉาง</t>
  </si>
  <si>
    <t>หนองฉาง,รพช.</t>
  </si>
  <si>
    <t>001122300</t>
  </si>
  <si>
    <t>โรงพยาบาลหนองขาหย่าง</t>
  </si>
  <si>
    <t>หนองขาหย่าง,รพช.</t>
  </si>
  <si>
    <t>001122400</t>
  </si>
  <si>
    <t>โรงพยาบาลบ้านไร่</t>
  </si>
  <si>
    <t>บ้านไร่,รพช.</t>
  </si>
  <si>
    <t>001122500</t>
  </si>
  <si>
    <t>โรงพยาบาลลานสัก</t>
  </si>
  <si>
    <t>ลานสัก,รพช.</t>
  </si>
  <si>
    <t>001122600</t>
  </si>
  <si>
    <t>โรงพยาบาลห้วยคต</t>
  </si>
  <si>
    <t>ห้วยคต,รพช.</t>
  </si>
  <si>
    <t>001122700</t>
  </si>
  <si>
    <t>โรงพยาบาลกำแพงเพชร</t>
  </si>
  <si>
    <t>กำแพงเพชร,รพท.</t>
  </si>
  <si>
    <t>กำแพงเพชร</t>
  </si>
  <si>
    <t>001072100</t>
  </si>
  <si>
    <t>โรงพยาบาลทุ่งโพธิ์ทะเล</t>
  </si>
  <si>
    <t>ทุ่งโพธิ์ทะเล,รพช.</t>
  </si>
  <si>
    <t>001122800</t>
  </si>
  <si>
    <t>โรงพยาบาลไทรงาม</t>
  </si>
  <si>
    <t>ไทรงาม,รพช.</t>
  </si>
  <si>
    <t>001122900</t>
  </si>
  <si>
    <t>โรงพยาบาลคลองลาน</t>
  </si>
  <si>
    <t>คลองลาน,รพช.</t>
  </si>
  <si>
    <t>001123000</t>
  </si>
  <si>
    <t>โรงพยาบาลขาณุวรลักษบุรี</t>
  </si>
  <si>
    <t>ขาณุวรลักษบุรี,รพช.</t>
  </si>
  <si>
    <t>001123100</t>
  </si>
  <si>
    <t>โรงพยาบาลคลองขลุง</t>
  </si>
  <si>
    <t>คลองขลุง,รพช.</t>
  </si>
  <si>
    <t>001123200</t>
  </si>
  <si>
    <t>โรงพยาบาลพรานกระต่าย</t>
  </si>
  <si>
    <t>พรานกระต่าย,รพช.</t>
  </si>
  <si>
    <t>001123300</t>
  </si>
  <si>
    <t>โรงพยาบาลลานกระบือ</t>
  </si>
  <si>
    <t>ลานกระบือ,รพช.</t>
  </si>
  <si>
    <t>001123400</t>
  </si>
  <si>
    <t>โรงพยาบาลทรายทองวัฒนา</t>
  </si>
  <si>
    <t>ทรายทองวัฒนา,รพช.</t>
  </si>
  <si>
    <t>001123500</t>
  </si>
  <si>
    <t>โรงพยาบาลปางศิลาทอง</t>
  </si>
  <si>
    <t>ปางศิลาทอง,รพช.</t>
  </si>
  <si>
    <t>001123600</t>
  </si>
  <si>
    <t>โรงพยาบาลบึงสามัคคี</t>
  </si>
  <si>
    <t>บึงสามัคคี,รพช.</t>
  </si>
  <si>
    <t>001413500</t>
  </si>
  <si>
    <t>โรงพยาบาลโกสัมพีนคร</t>
  </si>
  <si>
    <t>โกสัมพีนคร,รพช.</t>
  </si>
  <si>
    <t>002801000</t>
  </si>
  <si>
    <t>โรงพยาบาลพิจิตร</t>
  </si>
  <si>
    <t>พิจิตร,รพท.</t>
  </si>
  <si>
    <t>พิจิตร</t>
  </si>
  <si>
    <t>001072600</t>
  </si>
  <si>
    <t>โรงพยาบาลวังทรายพูน</t>
  </si>
  <si>
    <t>วังทรายพูน,รพช.</t>
  </si>
  <si>
    <t>001125800</t>
  </si>
  <si>
    <t>โรงพยาบาลโพธิ์ประทับช้าง</t>
  </si>
  <si>
    <t>โพธิ์ประทับช้าง,รพช.</t>
  </si>
  <si>
    <t>001125900</t>
  </si>
  <si>
    <t>โรงพยาบาลบางมูลนาก</t>
  </si>
  <si>
    <t>บางมูลนาก,รพช.</t>
  </si>
  <si>
    <t>001126000</t>
  </si>
  <si>
    <t>โรงพยาบาลโพทะเล</t>
  </si>
  <si>
    <t>โพทะเล,รพช.</t>
  </si>
  <si>
    <t>001126100</t>
  </si>
  <si>
    <t>โรงพยาบาลสามง่าม</t>
  </si>
  <si>
    <t>สามง่าม,รพช.</t>
  </si>
  <si>
    <t>001126200</t>
  </si>
  <si>
    <t>โรงพยาบาลทับคล้อ</t>
  </si>
  <si>
    <t>ทับคล้อ,รพช.</t>
  </si>
  <si>
    <t>001126300</t>
  </si>
  <si>
    <t>โรงพยาบาลสมเด็จพระยุพราชตะพานหิน</t>
  </si>
  <si>
    <t>สมเด็จพระยุพราชตะพานหิน,รพช.</t>
  </si>
  <si>
    <t>001145600</t>
  </si>
  <si>
    <t>โรงพยาบาลวชิรบารมี</t>
  </si>
  <si>
    <t>วชิรบารมี,รพช.</t>
  </si>
  <si>
    <t>001163100</t>
  </si>
  <si>
    <t>โรงพยาบาลสากเหล็ก</t>
  </si>
  <si>
    <t>สากเหล็ก,รพช.</t>
  </si>
  <si>
    <t>002797800</t>
  </si>
  <si>
    <t>โรงพยาบาลบึงนาราง</t>
  </si>
  <si>
    <t>บึงนาราง,รพช.</t>
  </si>
  <si>
    <t>002797900</t>
  </si>
  <si>
    <t>โรงพยาบาลดงเจริญ</t>
  </si>
  <si>
    <t>ดงเจริญ,รพช.</t>
  </si>
  <si>
    <t>002798000</t>
  </si>
  <si>
    <t>โรงพยาบาลพระนั่งเกล้า</t>
  </si>
  <si>
    <t>นนทบุรี</t>
  </si>
  <si>
    <t>001068600</t>
  </si>
  <si>
    <t>โรงพยาบาลบางกรวย</t>
  </si>
  <si>
    <t>บางกรวย,รพช.</t>
  </si>
  <si>
    <t>001075600</t>
  </si>
  <si>
    <t>โรงพยาบาลบางใหญ่</t>
  </si>
  <si>
    <t>บางใหญ่,รพช.</t>
  </si>
  <si>
    <t>001075700</t>
  </si>
  <si>
    <t>โรงพยาบาลบางบัวทอง</t>
  </si>
  <si>
    <t>บางบัวทอง,รพช.</t>
  </si>
  <si>
    <t>001075800</t>
  </si>
  <si>
    <t>โรงพยาบาลไทรน้อย</t>
  </si>
  <si>
    <t>ไทรน้อย,รพช.</t>
  </si>
  <si>
    <t>001075900</t>
  </si>
  <si>
    <t>โรงพยาบาลปากเกร็ด</t>
  </si>
  <si>
    <t>ปากเกร็ด,รพช.</t>
  </si>
  <si>
    <t>001076000</t>
  </si>
  <si>
    <t>002887500</t>
  </si>
  <si>
    <t>โรงพยาบาลปทุมธานี</t>
  </si>
  <si>
    <t>ปทุมธานี,รพท.</t>
  </si>
  <si>
    <t>ปทุมธานี</t>
  </si>
  <si>
    <t>001068700</t>
  </si>
  <si>
    <t>โรงพยาบาลคลองหลวง</t>
  </si>
  <si>
    <t>คลองหลวง,รพช.</t>
  </si>
  <si>
    <t>001076100</t>
  </si>
  <si>
    <t>โรงพยาบาลธัญบุรี</t>
  </si>
  <si>
    <t>ธัญบุรี,รพช.</t>
  </si>
  <si>
    <t>001076200</t>
  </si>
  <si>
    <t>โรงพยาบาลประชาธิปัตย์</t>
  </si>
  <si>
    <t>ประชาธิปัตย์,รพช.</t>
  </si>
  <si>
    <t>001076300</t>
  </si>
  <si>
    <t>โรงพยาบาลหนองเสือ</t>
  </si>
  <si>
    <t>หนองเสือ,รพช.</t>
  </si>
  <si>
    <t>001076400</t>
  </si>
  <si>
    <t>โรงพยาบาลลาดหลุมแก้ว</t>
  </si>
  <si>
    <t>ลาดหลุมแก้ว,รพช.</t>
  </si>
  <si>
    <t>001076500</t>
  </si>
  <si>
    <t>โรงพยาบาลลำลูกกา</t>
  </si>
  <si>
    <t>ลำลูกกา,รพช.</t>
  </si>
  <si>
    <t>001076600</t>
  </si>
  <si>
    <t>โรงพยาบาลสามโคก</t>
  </si>
  <si>
    <t>สามโคก,รพช.</t>
  </si>
  <si>
    <t>001076700</t>
  </si>
  <si>
    <t>โรงพยาบาลพระนครศรีอยุธยา</t>
  </si>
  <si>
    <t>พระนครศรีอยุธยา,รพศ.</t>
  </si>
  <si>
    <t>พระนครศรีอยุธยา</t>
  </si>
  <si>
    <t>001066000</t>
  </si>
  <si>
    <t>โรงพยาบาลเสนา</t>
  </si>
  <si>
    <t>เสนา,รพท.</t>
  </si>
  <si>
    <t>001068800</t>
  </si>
  <si>
    <t>โรงพยาบาลท่าเรือ</t>
  </si>
  <si>
    <t>ท่าเรือ,รพช.</t>
  </si>
  <si>
    <t>001076800</t>
  </si>
  <si>
    <t>001076900</t>
  </si>
  <si>
    <t>001077000</t>
  </si>
  <si>
    <t>โรงพยาบาลบางบาล</t>
  </si>
  <si>
    <t>บางบาล,รพช.</t>
  </si>
  <si>
    <t>001077100</t>
  </si>
  <si>
    <t>โรงพยาบาลบางปะอิน</t>
  </si>
  <si>
    <t>บางปะอิน,รพช.</t>
  </si>
  <si>
    <t>001077200</t>
  </si>
  <si>
    <t>โรงพยาบาลบางปะหัน</t>
  </si>
  <si>
    <t>บางปะหัน,รพช.</t>
  </si>
  <si>
    <t>001077300</t>
  </si>
  <si>
    <t>โรงพยาบาลผักไห่</t>
  </si>
  <si>
    <t>ผักไห่,รพช.</t>
  </si>
  <si>
    <t>001077400</t>
  </si>
  <si>
    <t>โรงพยาบาลภาชี</t>
  </si>
  <si>
    <t>ภาชี,รพช.</t>
  </si>
  <si>
    <t>001077500</t>
  </si>
  <si>
    <t>โรงพยาบาลลาดบัวหลวง</t>
  </si>
  <si>
    <t>ลาดบัวหลวง,รพช.</t>
  </si>
  <si>
    <t>001077600</t>
  </si>
  <si>
    <t>โรงพยาบาลวังน้อย</t>
  </si>
  <si>
    <t>วังน้อย,รพช.</t>
  </si>
  <si>
    <t>001077700</t>
  </si>
  <si>
    <t>โรงพยาบาลบางซ้าย</t>
  </si>
  <si>
    <t>บางซ้าย,รพช.</t>
  </si>
  <si>
    <t>001077800</t>
  </si>
  <si>
    <t>โรงพยาบาลอุทัย</t>
  </si>
  <si>
    <t>อุทัย,รพช.</t>
  </si>
  <si>
    <t>001077900</t>
  </si>
  <si>
    <t>โรงพยาบาลมหาราช</t>
  </si>
  <si>
    <t>มหาราช,รพช.</t>
  </si>
  <si>
    <t>001078000</t>
  </si>
  <si>
    <t>โรงพยาบาลบ้านแพรก</t>
  </si>
  <si>
    <t>บ้านแพรก,รพช.</t>
  </si>
  <si>
    <t>001078100</t>
  </si>
  <si>
    <t>โรงพยาบาลอ่างทอง</t>
  </si>
  <si>
    <t>อ่างทอง,รพท.</t>
  </si>
  <si>
    <t>อ่างทอง</t>
  </si>
  <si>
    <t>001068900</t>
  </si>
  <si>
    <t>โรงพยาบาลไชโย</t>
  </si>
  <si>
    <t>ไชโย,รพช.</t>
  </si>
  <si>
    <t>001078200</t>
  </si>
  <si>
    <t>โรงพยาบาลป่าโมก</t>
  </si>
  <si>
    <t>ป่าโมก,รพช.</t>
  </si>
  <si>
    <t>001078400</t>
  </si>
  <si>
    <t>โรงพยาบาลโพธิ์ทอง</t>
  </si>
  <si>
    <t>โพธิ์ทอง,รพช.</t>
  </si>
  <si>
    <t>001078500</t>
  </si>
  <si>
    <t>โรงพยาบาลแสวงหา</t>
  </si>
  <si>
    <t>แสวงหา,รพช.</t>
  </si>
  <si>
    <t>001078600</t>
  </si>
  <si>
    <t>โรงพยาบาลวิเศษชัยชาญ</t>
  </si>
  <si>
    <t>วิเศษชัยชาญ,รพช.</t>
  </si>
  <si>
    <t>001078700</t>
  </si>
  <si>
    <t>โรงพยาบาลสามโก้</t>
  </si>
  <si>
    <t>สามโก้,รพช.</t>
  </si>
  <si>
    <t>001078800</t>
  </si>
  <si>
    <t>โรงพยาบาลพระนารายณ์มหาราช</t>
  </si>
  <si>
    <t>พระนารายณ์มหาราช,รพท.</t>
  </si>
  <si>
    <t>ลพบุรี</t>
  </si>
  <si>
    <t>001069000</t>
  </si>
  <si>
    <t>โรงพยาบาลบ้านหมี่</t>
  </si>
  <si>
    <t>บ้านหมี่,รพท.</t>
  </si>
  <si>
    <t>001069100</t>
  </si>
  <si>
    <t>โรงพยาบาลพัฒนานิคม</t>
  </si>
  <si>
    <t>พัฒนานิคม,รพช.</t>
  </si>
  <si>
    <t>001078900</t>
  </si>
  <si>
    <t>โรงพยาบาลโคกสำโรง</t>
  </si>
  <si>
    <t>โคกสำโรง,รพช.</t>
  </si>
  <si>
    <t>001079000</t>
  </si>
  <si>
    <t>โรงพยาบาลชัยบาดาล</t>
  </si>
  <si>
    <t>ชัยบาดาล,รพช.</t>
  </si>
  <si>
    <t>001079100</t>
  </si>
  <si>
    <t>โรงพยาบาลท่าวุ้ง</t>
  </si>
  <si>
    <t>ท่าวุ้ง,รพช.</t>
  </si>
  <si>
    <t>001079200</t>
  </si>
  <si>
    <t>โรงพยาบาลท่าหลวง</t>
  </si>
  <si>
    <t>ท่าหลวง,รพช.</t>
  </si>
  <si>
    <t>001079300</t>
  </si>
  <si>
    <t>โรงพยาบาลสระโบสถ์</t>
  </si>
  <si>
    <t>สระโบสถ์,รพช.</t>
  </si>
  <si>
    <t>001079400</t>
  </si>
  <si>
    <t>โรงพยาบาลโคกเจริญ</t>
  </si>
  <si>
    <t>โคกเจริญ,รพช.</t>
  </si>
  <si>
    <t>001079500</t>
  </si>
  <si>
    <t>โรงพยาบาลลำสนธิ</t>
  </si>
  <si>
    <t>ลำสนธิ,รพช.</t>
  </si>
  <si>
    <t>001079600</t>
  </si>
  <si>
    <t>โรงพยาบาลหนองม่วง</t>
  </si>
  <si>
    <t>หนองม่วง,รพช.</t>
  </si>
  <si>
    <t>001079700</t>
  </si>
  <si>
    <t>โรงพยาบาลสิงห์บุรี</t>
  </si>
  <si>
    <t>สิงห์บุรี,รพท.</t>
  </si>
  <si>
    <t>สิงห์บุรี</t>
  </si>
  <si>
    <t>001069200</t>
  </si>
  <si>
    <t>โรงพยาบาลอินทร์บุรี</t>
  </si>
  <si>
    <t>อินทร์บุรี,รพท.</t>
  </si>
  <si>
    <t>001069300</t>
  </si>
  <si>
    <t>โรงพยาบาลบางระจัน</t>
  </si>
  <si>
    <t>บางระจัน,รพช.</t>
  </si>
  <si>
    <t>001079800</t>
  </si>
  <si>
    <t>โรงพยาบาลค่ายบางระจัน</t>
  </si>
  <si>
    <t>ค่ายบางระจัน,รพช.</t>
  </si>
  <si>
    <t>001079900</t>
  </si>
  <si>
    <t>โรงพยาบาลพรหมบุรี</t>
  </si>
  <si>
    <t>พรหมบุรี,รพช.</t>
  </si>
  <si>
    <t>001080000</t>
  </si>
  <si>
    <t>โรงพยาบาลท่าช้าง</t>
  </si>
  <si>
    <t>ท่าช้าง,รพช.</t>
  </si>
  <si>
    <t>001080100</t>
  </si>
  <si>
    <t>โรงพยาบาลสระบุรี</t>
  </si>
  <si>
    <t>สระบุรี,รพศ.</t>
  </si>
  <si>
    <t>สระบุรี</t>
  </si>
  <si>
    <t>001066100</t>
  </si>
  <si>
    <t>โรงพยาบาลพระพุทธบาท</t>
  </si>
  <si>
    <t>พระพุทธบาท,รพท.</t>
  </si>
  <si>
    <t>001069500</t>
  </si>
  <si>
    <t>โรงพยาบาลแก่งคอย</t>
  </si>
  <si>
    <t>แก่งคอย,รพช.</t>
  </si>
  <si>
    <t>001080700</t>
  </si>
  <si>
    <t>โรงพยาบาลหนองแค</t>
  </si>
  <si>
    <t>หนองแค,รพช.</t>
  </si>
  <si>
    <t>001080800</t>
  </si>
  <si>
    <t>โรงพยาบาลวิหารแดง</t>
  </si>
  <si>
    <t>วิหารแดง,รพช.</t>
  </si>
  <si>
    <t>001080900</t>
  </si>
  <si>
    <t>โรงพยาบาลหนองแซง</t>
  </si>
  <si>
    <t>หนองแซง,รพช.</t>
  </si>
  <si>
    <t>001081000</t>
  </si>
  <si>
    <t>โรงพยาบาลบ้านหมอ</t>
  </si>
  <si>
    <t>บ้านหมอ,รพช.</t>
  </si>
  <si>
    <t>001081100</t>
  </si>
  <si>
    <t>โรงพยาบาลดอนพุด</t>
  </si>
  <si>
    <t>ดอนพุด,รพช.</t>
  </si>
  <si>
    <t>001081200</t>
  </si>
  <si>
    <t>โรงพยาบาลหนองโดน</t>
  </si>
  <si>
    <t>หนองโดน,รพช.</t>
  </si>
  <si>
    <t>001081300</t>
  </si>
  <si>
    <t>001081400</t>
  </si>
  <si>
    <t>โรงพยาบาลมวกเหล็ก</t>
  </si>
  <si>
    <t>มวกเหล็ก,รพช.</t>
  </si>
  <si>
    <t>001081500</t>
  </si>
  <si>
    <t>001081600</t>
  </si>
  <si>
    <t>โรงพยาบาลนครนายก</t>
  </si>
  <si>
    <t>นครนายก,รพท.</t>
  </si>
  <si>
    <t>นครนายก</t>
  </si>
  <si>
    <t>001069800</t>
  </si>
  <si>
    <t>โรงพยาบาลปากพลี</t>
  </si>
  <si>
    <t>ปากพลี,รพช.</t>
  </si>
  <si>
    <t>001086300</t>
  </si>
  <si>
    <t>โรงพยาบาลบ้านนา</t>
  </si>
  <si>
    <t>บ้านนา,รพช.</t>
  </si>
  <si>
    <t>001086400</t>
  </si>
  <si>
    <t>โรงพยาบาลองครักษ์</t>
  </si>
  <si>
    <t>องครักษ์,รพช.</t>
  </si>
  <si>
    <t>001086500</t>
  </si>
  <si>
    <t>โรงพยาบาลราชบุรี</t>
  </si>
  <si>
    <t>ราชบุรี,รพศ.</t>
  </si>
  <si>
    <t>ราชบุรี</t>
  </si>
  <si>
    <t>001067700</t>
  </si>
  <si>
    <t>โรงพยาบาลดำเนินสะดวก</t>
  </si>
  <si>
    <t>ดำเนินสะดวก,รพท.</t>
  </si>
  <si>
    <t>001072800</t>
  </si>
  <si>
    <t>โรงพยาบาลบ้านโป่ง</t>
  </si>
  <si>
    <t>บ้านโป่ง,รพท.</t>
  </si>
  <si>
    <t>001072900</t>
  </si>
  <si>
    <t>โรงพยาบาลโพธาราม</t>
  </si>
  <si>
    <t>โพธาราม,รพท.</t>
  </si>
  <si>
    <t>001073000</t>
  </si>
  <si>
    <t>โรงพยาบาลสวนผึ้ง</t>
  </si>
  <si>
    <t>สวนผึ้ง,รพช.</t>
  </si>
  <si>
    <t>001127300</t>
  </si>
  <si>
    <t>โรงพยาบาลบางแพ</t>
  </si>
  <si>
    <t>บางแพ,รพช.</t>
  </si>
  <si>
    <t>001127400</t>
  </si>
  <si>
    <t>โรงพยาบาลเจ็ดเสมียน</t>
  </si>
  <si>
    <t>เจ็ดเสมียน,รพช.</t>
  </si>
  <si>
    <t>001127500</t>
  </si>
  <si>
    <t>โรงพยาบาลปากท่อ</t>
  </si>
  <si>
    <t>ปากท่อ,รพช.</t>
  </si>
  <si>
    <t>001127600</t>
  </si>
  <si>
    <t>โรงพยาบาลวัดเพลง</t>
  </si>
  <si>
    <t>วัดเพลง,รพช.</t>
  </si>
  <si>
    <t>001127700</t>
  </si>
  <si>
    <t>โรงพยาบาลสมเด็จพระยุพราชจอมบึง</t>
  </si>
  <si>
    <t>สมเด็จพระยุพราชจอมบึง,รพช.</t>
  </si>
  <si>
    <t>001145800</t>
  </si>
  <si>
    <t>โรงพยาบาลบ้านคา</t>
  </si>
  <si>
    <t>บ้านคา,รพช.</t>
  </si>
  <si>
    <t>002885800</t>
  </si>
  <si>
    <t>โรงพยาบาลพหลพลพยุหเสนา</t>
  </si>
  <si>
    <t>พหลพลพยุหเสนา,รพท.</t>
  </si>
  <si>
    <t>กาญจนบุรี</t>
  </si>
  <si>
    <t>001073100</t>
  </si>
  <si>
    <t>โรงพยาบาลมะการักษ์</t>
  </si>
  <si>
    <t>มะการักษ์,รพท.</t>
  </si>
  <si>
    <t>001073200</t>
  </si>
  <si>
    <t>โรงพยาบาลไทรโยค</t>
  </si>
  <si>
    <t>ไทรโยค,รพช.</t>
  </si>
  <si>
    <t>001127800</t>
  </si>
  <si>
    <t>001127900</t>
  </si>
  <si>
    <t>โรงพยาบาลบ่อพลอย</t>
  </si>
  <si>
    <t>บ่อพลอย,รพช.</t>
  </si>
  <si>
    <t>001128000</t>
  </si>
  <si>
    <t>โรงพยาบาลท่ากระดาน</t>
  </si>
  <si>
    <t>ท่ากระดาน,รพช.</t>
  </si>
  <si>
    <t>001128100</t>
  </si>
  <si>
    <t>001128200</t>
  </si>
  <si>
    <t>โรงพยาบาลทองผาภูมิ</t>
  </si>
  <si>
    <t>ทองผาภูมิ,รพช.</t>
  </si>
  <si>
    <t>001128300</t>
  </si>
  <si>
    <t>โรงพยาบาลสังขละบุรี</t>
  </si>
  <si>
    <t>สังขละบุรี,รพช.</t>
  </si>
  <si>
    <t>001128400</t>
  </si>
  <si>
    <t>โรงพยาบาลเจ้าคุณไพบูลย์พนมทวน</t>
  </si>
  <si>
    <t>เจ้าคุณไพบูลย์พนมทวน,รพช.</t>
  </si>
  <si>
    <t>001128500</t>
  </si>
  <si>
    <t>โรงพยาบาลเลาขวัญ</t>
  </si>
  <si>
    <t>เลาขวัญ,รพช.</t>
  </si>
  <si>
    <t>001128600</t>
  </si>
  <si>
    <t>โรงพยาบาลด่านมะขามเตี้ย</t>
  </si>
  <si>
    <t>ด่านมะขามเตี้ย,รพช.</t>
  </si>
  <si>
    <t>001128700</t>
  </si>
  <si>
    <t>โรงพยาบาลสถานพระบารมี</t>
  </si>
  <si>
    <t>สถานพระบารมี,รพช.</t>
  </si>
  <si>
    <t>001128800</t>
  </si>
  <si>
    <t>โรงพยาบาลศุกร์ศิริศรีสวัสดิ์</t>
  </si>
  <si>
    <t>ศุกร์ศิริศรีสวัสดิ์,รพช.</t>
  </si>
  <si>
    <t>001413600</t>
  </si>
  <si>
    <t>002194800</t>
  </si>
  <si>
    <t>โรงพยาบาลเจ้าพระยายมราช</t>
  </si>
  <si>
    <t>เจ้าพระยายมราช,รพศ.</t>
  </si>
  <si>
    <t>สุพรรณบุรี</t>
  </si>
  <si>
    <t>001067800</t>
  </si>
  <si>
    <t>262</t>
  </si>
  <si>
    <t>001073300</t>
  </si>
  <si>
    <t>โรงพยาบาลเดิมบางนางบวช</t>
  </si>
  <si>
    <t>เดิมบางนางบวช,รพช.</t>
  </si>
  <si>
    <t>001128900</t>
  </si>
  <si>
    <t>โรงพยาบาลด่านช้าง</t>
  </si>
  <si>
    <t>ด่านช้าง,รพช.</t>
  </si>
  <si>
    <t>001129000</t>
  </si>
  <si>
    <t>โรงพยาบาลบางปลาม้า</t>
  </si>
  <si>
    <t>บางปลาม้า,รพช.</t>
  </si>
  <si>
    <t>001129100</t>
  </si>
  <si>
    <t>โรงพยาบาลศรีประจันต์</t>
  </si>
  <si>
    <t>ศรีประจันต์,รพช.</t>
  </si>
  <si>
    <t>001129200</t>
  </si>
  <si>
    <t>โรงพยาบาลดอนเจดีย์</t>
  </si>
  <si>
    <t>ดอนเจดีย์,รพช.</t>
  </si>
  <si>
    <t>001129300</t>
  </si>
  <si>
    <t>โรงพยาบาลสามชุก</t>
  </si>
  <si>
    <t>สามชุก,รพช.</t>
  </si>
  <si>
    <t>001129400</t>
  </si>
  <si>
    <t>โรงพยาบาลอู่ทอง</t>
  </si>
  <si>
    <t>อู่ทอง,รพช.</t>
  </si>
  <si>
    <t>001129500</t>
  </si>
  <si>
    <t>โรงพยาบาลหนองหญ้าไซ</t>
  </si>
  <si>
    <t>หนองหญ้าไซ,รพช.</t>
  </si>
  <si>
    <t>001129600</t>
  </si>
  <si>
    <t>โรงพยาบาลนครปฐม</t>
  </si>
  <si>
    <t>นครปฐม,รพศ.</t>
  </si>
  <si>
    <t>นครปฐม</t>
  </si>
  <si>
    <t>001067900</t>
  </si>
  <si>
    <t>โรงพยาบาลกำแพงแสน</t>
  </si>
  <si>
    <t>กำแพงแสน,รพช.</t>
  </si>
  <si>
    <t>001129700</t>
  </si>
  <si>
    <t>โรงพยาบาลนครชัยศรี</t>
  </si>
  <si>
    <t>นครชัยศรี,รพช.</t>
  </si>
  <si>
    <t>001129800</t>
  </si>
  <si>
    <t>โรงพยาบาลห้วยพลู</t>
  </si>
  <si>
    <t>ห้วยพลู,รพช.</t>
  </si>
  <si>
    <t>001129900</t>
  </si>
  <si>
    <t>โรงพยาบาลดอนตูม</t>
  </si>
  <si>
    <t>ดอนตูม,รพช.</t>
  </si>
  <si>
    <t>001130000</t>
  </si>
  <si>
    <t>โรงพยาบาลบางเลน</t>
  </si>
  <si>
    <t>บางเลน,รพช.</t>
  </si>
  <si>
    <t>001130100</t>
  </si>
  <si>
    <t>โรงพยาบาลสามพราน</t>
  </si>
  <si>
    <t>สามพราน,รพช.</t>
  </si>
  <si>
    <t>001130200</t>
  </si>
  <si>
    <t>โรงพยาบาลพุทธมณฑล</t>
  </si>
  <si>
    <t>พุทธมณฑล,รพช.</t>
  </si>
  <si>
    <t>001130300</t>
  </si>
  <si>
    <t>โรงพยาบาลหลวงพ่อเปิ่น</t>
  </si>
  <si>
    <t>หลวงพ่อเปิ่น,รพช.</t>
  </si>
  <si>
    <t>001381900</t>
  </si>
  <si>
    <t>โรงพยาบาลสมุทรสาคร</t>
  </si>
  <si>
    <t>สมุทรสาคร</t>
  </si>
  <si>
    <t>001073400</t>
  </si>
  <si>
    <t>โรงพยาบาลกระทุ่มแบน</t>
  </si>
  <si>
    <t>กระทุ่มแบน,รพท.</t>
  </si>
  <si>
    <t>001130400</t>
  </si>
  <si>
    <t>โรงพยาบาลสมเด็จพระพุทธเลิศหล้า</t>
  </si>
  <si>
    <t>สมเด็จพระพุทธเลิศหล้า,รพท.</t>
  </si>
  <si>
    <t>สมุทรสงคราม</t>
  </si>
  <si>
    <t>001073500</t>
  </si>
  <si>
    <t>โรงพยาบาลนภาลัย</t>
  </si>
  <si>
    <t>นภาลัย,รพช.</t>
  </si>
  <si>
    <t>001130600</t>
  </si>
  <si>
    <t>โรงพยาบาลอัมพวา</t>
  </si>
  <si>
    <t>อัมพวา,รพช.</t>
  </si>
  <si>
    <t>001130700</t>
  </si>
  <si>
    <t>โรงพยาบาลพระจอมเกล้า</t>
  </si>
  <si>
    <t>พระจอมเกล้า,รพท.</t>
  </si>
  <si>
    <t>เพชรบุรี</t>
  </si>
  <si>
    <t>001073600</t>
  </si>
  <si>
    <t>โรงพยาบาลเขาย้อย</t>
  </si>
  <si>
    <t>เขาย้อย,รพช.</t>
  </si>
  <si>
    <t>001130800</t>
  </si>
  <si>
    <t>โรงพยาบาลหนองหญ้าปล้อง</t>
  </si>
  <si>
    <t>หนองหญ้าปล้อง,รพช.</t>
  </si>
  <si>
    <t>001130900</t>
  </si>
  <si>
    <t>โรงพยาบาลชะอำ</t>
  </si>
  <si>
    <t>ชะอำ,รพช.</t>
  </si>
  <si>
    <t>001131000</t>
  </si>
  <si>
    <t>โรงพยาบาลท่ายาง</t>
  </si>
  <si>
    <t>ท่ายาง,รพช.</t>
  </si>
  <si>
    <t>001131100</t>
  </si>
  <si>
    <t>โรงพยาบาลบ้านลาด</t>
  </si>
  <si>
    <t>บ้านลาด,รพช.</t>
  </si>
  <si>
    <t>001131200</t>
  </si>
  <si>
    <t>โรงพยาบาลบ้านแหลม</t>
  </si>
  <si>
    <t>บ้านแหลม,รพช.</t>
  </si>
  <si>
    <t>001131300</t>
  </si>
  <si>
    <t>โรงพยาบาลแก่งกระจาน</t>
  </si>
  <si>
    <t>แก่งกระจาน,รพช.</t>
  </si>
  <si>
    <t>001131400</t>
  </si>
  <si>
    <t>โรงพยาบาลประจวบคีรีขันธ์</t>
  </si>
  <si>
    <t>ประจวบคีรีขันธ์,รพท.</t>
  </si>
  <si>
    <t>ประจวบคีรีขันธ์</t>
  </si>
  <si>
    <t>001073700</t>
  </si>
  <si>
    <t>โรงพยาบาลกุยบุรี</t>
  </si>
  <si>
    <t>กุยบุรี,รพช.</t>
  </si>
  <si>
    <t>001131500</t>
  </si>
  <si>
    <t>โรงพยาบาลทับสะแก</t>
  </si>
  <si>
    <t>ทับสะแก,รพช.</t>
  </si>
  <si>
    <t>001131600</t>
  </si>
  <si>
    <t>โรงพยาบาลบางสะพาน</t>
  </si>
  <si>
    <t>001131700</t>
  </si>
  <si>
    <t>โรงพยาบาลบางสะพานน้อย</t>
  </si>
  <si>
    <t>บางสะพานน้อย,รพช.</t>
  </si>
  <si>
    <t>001131800</t>
  </si>
  <si>
    <t>โรงพยาบาลปราณบุรี</t>
  </si>
  <si>
    <t>ปราณบุรี,รพช.</t>
  </si>
  <si>
    <t>001131900</t>
  </si>
  <si>
    <t>โรงพยาบาลหัวหิน</t>
  </si>
  <si>
    <t>หัวหิน,รพท.</t>
  </si>
  <si>
    <t>001132000</t>
  </si>
  <si>
    <t>โรงพยาบาลสามร้อยยอด</t>
  </si>
  <si>
    <t>สามร้อยยอด,รพช.</t>
  </si>
  <si>
    <t>001132100</t>
  </si>
  <si>
    <t>โรงพยาบาลสมุทรปราการ</t>
  </si>
  <si>
    <t>สมุทรปราการ</t>
  </si>
  <si>
    <t>001068500</t>
  </si>
  <si>
    <t>โรงพยาบาลบางบ่อ</t>
  </si>
  <si>
    <t>บางบ่อ,รพช.</t>
  </si>
  <si>
    <t>001075200</t>
  </si>
  <si>
    <t>โรงพยาบาลบางพลี</t>
  </si>
  <si>
    <t>บางพลี,รพท.</t>
  </si>
  <si>
    <t>001075300</t>
  </si>
  <si>
    <t>โรงพยาบาลบางจาก</t>
  </si>
  <si>
    <t>บางจาก,รพช.</t>
  </si>
  <si>
    <t>001075400</t>
  </si>
  <si>
    <t>001075500</t>
  </si>
  <si>
    <t>โรงพยาบาลบางเสาธง</t>
  </si>
  <si>
    <t>บางเสาธง,รพช.</t>
  </si>
  <si>
    <t>002878500</t>
  </si>
  <si>
    <t>โรงพยาบาลชลบุรี</t>
  </si>
  <si>
    <t>ชลบุรี,รพศ.</t>
  </si>
  <si>
    <t>ชลบุรี</t>
  </si>
  <si>
    <t>001066200</t>
  </si>
  <si>
    <t>โรงพยาบาลบ้านบึง</t>
  </si>
  <si>
    <t>บ้านบึง,รพช.</t>
  </si>
  <si>
    <t>001081700</t>
  </si>
  <si>
    <t>โรงพยาบาลหนองใหญ่</t>
  </si>
  <si>
    <t>หนองใหญ่,รพช.</t>
  </si>
  <si>
    <t>001081800</t>
  </si>
  <si>
    <t>โรงพยาบาลบางละมุง</t>
  </si>
  <si>
    <t>บางละมุง,รพท.</t>
  </si>
  <si>
    <t>001081900</t>
  </si>
  <si>
    <t>โรงพยาบาลวัดญาณสังวราราม</t>
  </si>
  <si>
    <t>วัดญาณสังวราราม,รพช.</t>
  </si>
  <si>
    <t>001082000</t>
  </si>
  <si>
    <t>โรงพยาบาลพานทอง</t>
  </si>
  <si>
    <t>พานทอง,รพช.</t>
  </si>
  <si>
    <t>001082100</t>
  </si>
  <si>
    <t>โรงพยาบาลพนัสนิคม</t>
  </si>
  <si>
    <t>001082200</t>
  </si>
  <si>
    <t>โรงพยาบาลแหลมฉบัง</t>
  </si>
  <si>
    <t>แหลมฉบัง,รพช.</t>
  </si>
  <si>
    <t>001082300</t>
  </si>
  <si>
    <t>โรงพยาบาลเกาะสีชัง</t>
  </si>
  <si>
    <t>เกาะสีชัง,รพช.</t>
  </si>
  <si>
    <t>001082400</t>
  </si>
  <si>
    <t>001082500</t>
  </si>
  <si>
    <t>โรงพยาบาลบ่อทอง</t>
  </si>
  <si>
    <t>บ่อทอง,รพช.</t>
  </si>
  <si>
    <t>001082600</t>
  </si>
  <si>
    <t>โรงพยาบาลเกาะจันทร์</t>
  </si>
  <si>
    <t>เกาะจันทร์,รพช.</t>
  </si>
  <si>
    <t>002800600</t>
  </si>
  <si>
    <t>โรงพยาบาลระยอง</t>
  </si>
  <si>
    <t>ระยอง,รพศ.</t>
  </si>
  <si>
    <t>ระยอง</t>
  </si>
  <si>
    <t>001066300</t>
  </si>
  <si>
    <t>โรงพยาบาลเฉลิมพระเกียรติสมเด็จพระเทพรัตนราชสุดาฯ สยามบรมราชกุมารี ระยอง</t>
  </si>
  <si>
    <t>001082700</t>
  </si>
  <si>
    <t>โรงพยาบาลบ้านฉาง</t>
  </si>
  <si>
    <t>บ้านฉาง,รพช.</t>
  </si>
  <si>
    <t>001082800</t>
  </si>
  <si>
    <t>โรงพยาบาลแกลง</t>
  </si>
  <si>
    <t>แกลง,รพท.</t>
  </si>
  <si>
    <t>001082900</t>
  </si>
  <si>
    <t>โรงพยาบาลวังจันทร์</t>
  </si>
  <si>
    <t>วังจันทร์,รพช.</t>
  </si>
  <si>
    <t>001083000</t>
  </si>
  <si>
    <t>โรงพยาบาลบ้านค่าย</t>
  </si>
  <si>
    <t>บ้านค่าย,รพช.</t>
  </si>
  <si>
    <t>001083100</t>
  </si>
  <si>
    <t>โรงพยาบาลปลวกแดง</t>
  </si>
  <si>
    <t>ปลวกแดง,รพช.</t>
  </si>
  <si>
    <t>001083200</t>
  </si>
  <si>
    <t>002273400</t>
  </si>
  <si>
    <t>โรงพยาบาลนิคมพัฒนา</t>
  </si>
  <si>
    <t>นิคมพัฒนา,รพช.</t>
  </si>
  <si>
    <t>002396200</t>
  </si>
  <si>
    <t>โรงพยาบาลพระปกเกล้า</t>
  </si>
  <si>
    <t>พระปกเกล้า,รพศ.</t>
  </si>
  <si>
    <t>จันทบุรี</t>
  </si>
  <si>
    <t>001066400</t>
  </si>
  <si>
    <t>โรงพยาบาลขลุง</t>
  </si>
  <si>
    <t>ขลุง,รพช.</t>
  </si>
  <si>
    <t>001083400</t>
  </si>
  <si>
    <t>โรงพยาบาลท่าใหม่</t>
  </si>
  <si>
    <t>ท่าใหม่,รพช.</t>
  </si>
  <si>
    <t>001083500</t>
  </si>
  <si>
    <t>โรงพยาบาลเขาสุกิม</t>
  </si>
  <si>
    <t>เขาสุกิม,รพช.</t>
  </si>
  <si>
    <t>001083600</t>
  </si>
  <si>
    <t>โรงพยาบาลสองพี่น้อง</t>
  </si>
  <si>
    <t>สองพี่น้อง,รพช.</t>
  </si>
  <si>
    <t>001083700</t>
  </si>
  <si>
    <t>โรงพยาบาลโป่งน้ำร้อน</t>
  </si>
  <si>
    <t>โป่งน้ำร้อน,รพช.</t>
  </si>
  <si>
    <t>001083800</t>
  </si>
  <si>
    <t>โรงพยาบาลมะขาม</t>
  </si>
  <si>
    <t>มะขาม,รพช.</t>
  </si>
  <si>
    <t>001083900</t>
  </si>
  <si>
    <t>โรงพยาบาลแหลมสิงห์</t>
  </si>
  <si>
    <t>แหลมสิงห์,รพช.</t>
  </si>
  <si>
    <t>001084000</t>
  </si>
  <si>
    <t>โรงพยาบาลสอยดาว</t>
  </si>
  <si>
    <t>สอยดาว,รพช.</t>
  </si>
  <si>
    <t>001084100</t>
  </si>
  <si>
    <t>โรงพยาบาลแก่งหางแมว</t>
  </si>
  <si>
    <t>แก่งหางแมว,รพช.</t>
  </si>
  <si>
    <t>001084200</t>
  </si>
  <si>
    <t>โรงพยาบาลนายายอาม</t>
  </si>
  <si>
    <t>นายายอาม,รพช.</t>
  </si>
  <si>
    <t>001084300</t>
  </si>
  <si>
    <t>โรงพยาบาลเขาคิชฌกูฏ</t>
  </si>
  <si>
    <t>เขาคิชฌกูฏ,รพช.</t>
  </si>
  <si>
    <t>001084400</t>
  </si>
  <si>
    <t>โรงพยาบาลตราด</t>
  </si>
  <si>
    <t>ตราด,รพท.</t>
  </si>
  <si>
    <t>ตราด</t>
  </si>
  <si>
    <t>001069600</t>
  </si>
  <si>
    <t>โรงพยาบาลคลองใหญ่</t>
  </si>
  <si>
    <t>คลองใหญ่,รพช.</t>
  </si>
  <si>
    <t>001084500</t>
  </si>
  <si>
    <t>โรงพยาบาลเขาสมิง</t>
  </si>
  <si>
    <t>เขาสมิง,รพช.</t>
  </si>
  <si>
    <t>001084600</t>
  </si>
  <si>
    <t>โรงพยาบาลบ่อไร่</t>
  </si>
  <si>
    <t>บ่อไร่,รพช.</t>
  </si>
  <si>
    <t>001084700</t>
  </si>
  <si>
    <t>โรงพยาบาลแหลมงอบ</t>
  </si>
  <si>
    <t>แหลมงอบ,รพช.</t>
  </si>
  <si>
    <t>001084800</t>
  </si>
  <si>
    <t>โรงพยาบาลเกาะกูด</t>
  </si>
  <si>
    <t>เกาะกูด,รพช.</t>
  </si>
  <si>
    <t>001084900</t>
  </si>
  <si>
    <t>โรงพยาบาลเกาะช้าง</t>
  </si>
  <si>
    <t>เกาะช้าง,รพช.</t>
  </si>
  <si>
    <t>001381600</t>
  </si>
  <si>
    <t>โรงพยาบาลพุทธโสธร</t>
  </si>
  <si>
    <t>ฉะเชิงเทรา</t>
  </si>
  <si>
    <t>001069700</t>
  </si>
  <si>
    <t>โรงพยาบาลท่าตะเกียบ</t>
  </si>
  <si>
    <t>ท่าตะเกียบ,รพช.</t>
  </si>
  <si>
    <t>001083300</t>
  </si>
  <si>
    <t>โรงพยาบาลบางคล้า</t>
  </si>
  <si>
    <t>บางคล้า,รพช.</t>
  </si>
  <si>
    <t>001085000</t>
  </si>
  <si>
    <t>โรงพยาบาลบางน้ำเปรี้ยว</t>
  </si>
  <si>
    <t>บางน้ำเปรี้ยว,รพช.</t>
  </si>
  <si>
    <t>001085100</t>
  </si>
  <si>
    <t>โรงพยาบาลบางปะกง</t>
  </si>
  <si>
    <t>บางปะกง,รพช.</t>
  </si>
  <si>
    <t>001085200</t>
  </si>
  <si>
    <t>โรงพยาบาลบ้านโพธิ์</t>
  </si>
  <si>
    <t>บ้านโพธิ์,รพช.</t>
  </si>
  <si>
    <t>001085300</t>
  </si>
  <si>
    <t>โรงพยาบาลพนมสารคาม</t>
  </si>
  <si>
    <t>พนมสารคาม,รพช.</t>
  </si>
  <si>
    <t>001085400</t>
  </si>
  <si>
    <t>โรงพยาบาลสนามชัยเขต</t>
  </si>
  <si>
    <t>สนามชัยเขต,รพช.</t>
  </si>
  <si>
    <t>001085500</t>
  </si>
  <si>
    <t>โรงพยาบาลแปลงยาว</t>
  </si>
  <si>
    <t>แปลงยาว,รพช.</t>
  </si>
  <si>
    <t>001085600</t>
  </si>
  <si>
    <t>โรงพยาบาลราชสาส์น</t>
  </si>
  <si>
    <t>ราชสาส์น,รพช.</t>
  </si>
  <si>
    <t>001374700</t>
  </si>
  <si>
    <t>31327</t>
  </si>
  <si>
    <t>โรงพยาบาลคลองเขื่อน</t>
  </si>
  <si>
    <t>คลองเขื่อน,รพช.</t>
  </si>
  <si>
    <t>003132700</t>
  </si>
  <si>
    <t>โรงพยาบาลเจ้าพระยาอภัยภูเบศร</t>
  </si>
  <si>
    <t>เจ้าพระยาอภัยภูเบศร,รพศ.</t>
  </si>
  <si>
    <t>ปราจีนบุรี</t>
  </si>
  <si>
    <t>001066500</t>
  </si>
  <si>
    <t>โรงพยาบาลกบินทร์บุรี</t>
  </si>
  <si>
    <t>กบินทร์บุรี,รพท.</t>
  </si>
  <si>
    <t>001085700</t>
  </si>
  <si>
    <t>โรงพยาบาลนาดี</t>
  </si>
  <si>
    <t>นาดี,รพช.</t>
  </si>
  <si>
    <t>001085800</t>
  </si>
  <si>
    <t>โรงพยาบาลบ้านสร้าง</t>
  </si>
  <si>
    <t>บ้านสร้าง,รพช.</t>
  </si>
  <si>
    <t>001085900</t>
  </si>
  <si>
    <t>โรงพยาบาลประจันตคาม</t>
  </si>
  <si>
    <t>ประจันตคาม,รพช.</t>
  </si>
  <si>
    <t>001086000</t>
  </si>
  <si>
    <t>โรงพยาบาลศรีมหาโพธิ</t>
  </si>
  <si>
    <t>ศรีมหาโพธิ,รพช.</t>
  </si>
  <si>
    <t>001086100</t>
  </si>
  <si>
    <t>โรงพยาบาลศรีมโหสถ</t>
  </si>
  <si>
    <t>ศรีมโหสถ,รพช.</t>
  </si>
  <si>
    <t>001086200</t>
  </si>
  <si>
    <t>โรงพยาบาลสมเด็จพระยุพราชสระแก้ว</t>
  </si>
  <si>
    <t>สมเด็จพระยุพราชสระแก้ว,รพท.</t>
  </si>
  <si>
    <t>สระแก้ว</t>
  </si>
  <si>
    <t>001069900</t>
  </si>
  <si>
    <t>โรงพยาบาลคลองหาด</t>
  </si>
  <si>
    <t>คลองหาด,รพช.</t>
  </si>
  <si>
    <t>001086600</t>
  </si>
  <si>
    <t>โรงพยาบาลตาพระยา</t>
  </si>
  <si>
    <t>ตาพระยา,รพช.</t>
  </si>
  <si>
    <t>001086700</t>
  </si>
  <si>
    <t>โรงพยาบาลวังน้ำเย็น</t>
  </si>
  <si>
    <t>วังน้ำเย็น,รพช.</t>
  </si>
  <si>
    <t>001086800</t>
  </si>
  <si>
    <t>โรงพยาบาลวัฒนานคร</t>
  </si>
  <si>
    <t>วัฒนานคร,รพช.</t>
  </si>
  <si>
    <t>001086900</t>
  </si>
  <si>
    <t>โรงพยาบาลอรัญประเทศ</t>
  </si>
  <si>
    <t>อรัญประเทศ,รพท.</t>
  </si>
  <si>
    <t>001087000</t>
  </si>
  <si>
    <t>โรงพยาบาลเขาฉกรรจ์</t>
  </si>
  <si>
    <t>เขาฉกรรจ์,รพช.</t>
  </si>
  <si>
    <t>001381700</t>
  </si>
  <si>
    <t>โรงพยาบาลวังสมบูรณ์</t>
  </si>
  <si>
    <t>วังสมบูรณ์,รพช.</t>
  </si>
  <si>
    <t>002884900</t>
  </si>
  <si>
    <t>โรงพยาบาลโคกสูง</t>
  </si>
  <si>
    <t>โคกสูง,รพช.</t>
  </si>
  <si>
    <t>002885000</t>
  </si>
  <si>
    <t>โรงพยาบาลขอนแก่น</t>
  </si>
  <si>
    <t>ขอนแก่น,รพศ.</t>
  </si>
  <si>
    <t>ขอนแก่น</t>
  </si>
  <si>
    <t>001067000</t>
  </si>
  <si>
    <t>โรงพยาบาลบ้านฝาง</t>
  </si>
  <si>
    <t>บ้านฝาง,รพช.</t>
  </si>
  <si>
    <t>001099500</t>
  </si>
  <si>
    <t>โรงพยาบาลพระยืน</t>
  </si>
  <si>
    <t>พระยืน,รพช.</t>
  </si>
  <si>
    <t>001099600</t>
  </si>
  <si>
    <t>โรงพยาบาลหนองเรือ</t>
  </si>
  <si>
    <t>หนองเรือ,รพช.</t>
  </si>
  <si>
    <t>001099700</t>
  </si>
  <si>
    <t>โรงพยาบาลชุมแพ</t>
  </si>
  <si>
    <t>ชุมแพ,รพท.</t>
  </si>
  <si>
    <t>001099800</t>
  </si>
  <si>
    <t>โรงพยาบาลสีชมพู</t>
  </si>
  <si>
    <t>สีชมพู,รพช.</t>
  </si>
  <si>
    <t>001099900</t>
  </si>
  <si>
    <t>โรงพยาบาลน้ำพอง</t>
  </si>
  <si>
    <t>น้ำพอง,รพช.</t>
  </si>
  <si>
    <t>001100000</t>
  </si>
  <si>
    <t>โรงพยาบาลอุบลรัตน์</t>
  </si>
  <si>
    <t>อุบลรัตน์,รพช.</t>
  </si>
  <si>
    <t>001100100</t>
  </si>
  <si>
    <t>โรงพยาบาลบ้านไผ่</t>
  </si>
  <si>
    <t>บ้านไผ่,รพช.</t>
  </si>
  <si>
    <t>001100200</t>
  </si>
  <si>
    <t>โรงพยาบาลเปือยน้อย</t>
  </si>
  <si>
    <t>เปือยน้อย,รพช.</t>
  </si>
  <si>
    <t>001100300</t>
  </si>
  <si>
    <t>โรงพยาบาลพล</t>
  </si>
  <si>
    <t>พล,รพช.</t>
  </si>
  <si>
    <t>001100400</t>
  </si>
  <si>
    <t>โรงพยาบาลแวงใหญ่</t>
  </si>
  <si>
    <t>แวงใหญ่,รพช.</t>
  </si>
  <si>
    <t>001100500</t>
  </si>
  <si>
    <t>โรงพยาบาลแวงน้อย</t>
  </si>
  <si>
    <t>แวงน้อย,รพช.</t>
  </si>
  <si>
    <t>001100600</t>
  </si>
  <si>
    <t>โรงพยาบาลหนองสองห้อง</t>
  </si>
  <si>
    <t>หนองสองห้อง,รพช.</t>
  </si>
  <si>
    <t>001100700</t>
  </si>
  <si>
    <t>โรงพยาบาลภูเวียง</t>
  </si>
  <si>
    <t>ภูเวียง,รพช.</t>
  </si>
  <si>
    <t>001100800</t>
  </si>
  <si>
    <t>โรงพยาบาลมัญจาคีรี</t>
  </si>
  <si>
    <t>มัญจาคีรี,รพช.</t>
  </si>
  <si>
    <t>001100900</t>
  </si>
  <si>
    <t>โรงพยาบาลชนบท</t>
  </si>
  <si>
    <t>ชนบท,รพช.</t>
  </si>
  <si>
    <t>001101000</t>
  </si>
  <si>
    <t>โรงพยาบาลเขาสวนกวาง</t>
  </si>
  <si>
    <t>เขาสวนกวาง,รพช.</t>
  </si>
  <si>
    <t>001101100</t>
  </si>
  <si>
    <t>โรงพยาบาลภูผาม่าน</t>
  </si>
  <si>
    <t>ภูผาม่าน,รพช.</t>
  </si>
  <si>
    <t>001101200</t>
  </si>
  <si>
    <t>โรงพยาบาลสมเด็จพระยุพราชกระนวน</t>
  </si>
  <si>
    <t>สมเด็จพระยุพราชกระนวน,รพช.</t>
  </si>
  <si>
    <t>001144500</t>
  </si>
  <si>
    <t>001227500</t>
  </si>
  <si>
    <t>โรงพยาบาลซำสูง</t>
  </si>
  <si>
    <t>ซำสูง,รพช.</t>
  </si>
  <si>
    <t>001413200</t>
  </si>
  <si>
    <t>77649</t>
  </si>
  <si>
    <t>โรงพยาบาลหนองนาคำ</t>
  </si>
  <si>
    <t>หนองนาคำ,รพช.</t>
  </si>
  <si>
    <t>007764900</t>
  </si>
  <si>
    <t>77650</t>
  </si>
  <si>
    <t>โรงพยาบาลเวียงเก่า</t>
  </si>
  <si>
    <t>เวียงเก่า,รพช.</t>
  </si>
  <si>
    <t>007765000</t>
  </si>
  <si>
    <t>77651</t>
  </si>
  <si>
    <t>โรงพยาบาลโคกโพธิ์ไชย</t>
  </si>
  <si>
    <t>โคกโพธิ์ไชย,รพช.</t>
  </si>
  <si>
    <t>007765100</t>
  </si>
  <si>
    <t>77652</t>
  </si>
  <si>
    <t>โรงพยาบาลโนนศิลา</t>
  </si>
  <si>
    <t>โนนศิลา,รพช.</t>
  </si>
  <si>
    <t>007765200</t>
  </si>
  <si>
    <t>โรงพยาบาลมหาสารคาม</t>
  </si>
  <si>
    <t>มหาสารคาม,รพท.</t>
  </si>
  <si>
    <t>มหาสารคาม</t>
  </si>
  <si>
    <t>001070700</t>
  </si>
  <si>
    <t>โรงพยาบาลแกดำ</t>
  </si>
  <si>
    <t>แกดำ,รพช.</t>
  </si>
  <si>
    <t>001105100</t>
  </si>
  <si>
    <t>โรงพยาบาลโกสุมพิสัย</t>
  </si>
  <si>
    <t>โกสุมพิสัย,รพช.</t>
  </si>
  <si>
    <t>001105200</t>
  </si>
  <si>
    <t>โรงพยาบาลกันทรวิชัย</t>
  </si>
  <si>
    <t>กันทรวิชัย,รพช.</t>
  </si>
  <si>
    <t>001105300</t>
  </si>
  <si>
    <t>โรงพยาบาลเชียงยืน</t>
  </si>
  <si>
    <t>เชียงยืน,รพช.</t>
  </si>
  <si>
    <t>001105400</t>
  </si>
  <si>
    <t>โรงพยาบาลบรบือ</t>
  </si>
  <si>
    <t>บรบือ,รพช.</t>
  </si>
  <si>
    <t>001105500</t>
  </si>
  <si>
    <t>โรงพยาบาลนาเชือก</t>
  </si>
  <si>
    <t>นาเชือก,รพช.</t>
  </si>
  <si>
    <t>001105600</t>
  </si>
  <si>
    <t>โรงพยาบาลพยัคฆภูมิพิสัย</t>
  </si>
  <si>
    <t>พยัคฆภูมิพิสัย,รพช.</t>
  </si>
  <si>
    <t>102</t>
  </si>
  <si>
    <t>001105700</t>
  </si>
  <si>
    <t>โรงพยาบาลวาปีปทุม</t>
  </si>
  <si>
    <t>วาปีปทุม,รพช.</t>
  </si>
  <si>
    <t>001105800</t>
  </si>
  <si>
    <t>โรงพยาบาลนาดูน</t>
  </si>
  <si>
    <t>นาดูน,รพช.</t>
  </si>
  <si>
    <t>001105900</t>
  </si>
  <si>
    <t>โรงพยาบาลยางสีสุราช</t>
  </si>
  <si>
    <t>ยางสีสุราช,รพช.</t>
  </si>
  <si>
    <t>001106000</t>
  </si>
  <si>
    <t>24704</t>
  </si>
  <si>
    <t>โรงพยาบาลกุดรัง</t>
  </si>
  <si>
    <t>กุดรัง,รพช.</t>
  </si>
  <si>
    <t>002470400</t>
  </si>
  <si>
    <t>28843</t>
  </si>
  <si>
    <t>โรงพยาบาลชื่นชม</t>
  </si>
  <si>
    <t>ชื่นชม,รพช.</t>
  </si>
  <si>
    <t>002884300</t>
  </si>
  <si>
    <t>โรงพยาบาลร้อยเอ็ด</t>
  </si>
  <si>
    <t>ร้อยเอ็ด</t>
  </si>
  <si>
    <t>001070800</t>
  </si>
  <si>
    <t>โรงพยาบาลเกษตรวิสัย</t>
  </si>
  <si>
    <t>เกษตรวิสัย,รพช.</t>
  </si>
  <si>
    <t>001106100</t>
  </si>
  <si>
    <t>โรงพยาบาลปทุมรัตต์</t>
  </si>
  <si>
    <t>ปทุมรัตต์,รพช.</t>
  </si>
  <si>
    <t>001106200</t>
  </si>
  <si>
    <t>โรงพยาบาลจตุรพักตรพิมาน</t>
  </si>
  <si>
    <t>จตุรพักตรพิมาน,รพช.</t>
  </si>
  <si>
    <t>001106300</t>
  </si>
  <si>
    <t>โรงพยาบาลธวัชบุรี</t>
  </si>
  <si>
    <t>ธวัชบุรี,รพช.</t>
  </si>
  <si>
    <t>001106400</t>
  </si>
  <si>
    <t>โรงพยาบาลพนมไพร</t>
  </si>
  <si>
    <t>พนมไพร,รพช.</t>
  </si>
  <si>
    <t>001106500</t>
  </si>
  <si>
    <t>โรงพยาบาลโพนทอง</t>
  </si>
  <si>
    <t>โพนทอง,รพช.</t>
  </si>
  <si>
    <t>001106600</t>
  </si>
  <si>
    <t>โรงพยาบาลโพธิ์ชัย</t>
  </si>
  <si>
    <t>โพธิ์ชัย,รพช.</t>
  </si>
  <si>
    <t>001106700</t>
  </si>
  <si>
    <t>โรงพยาบาลหนองพอก</t>
  </si>
  <si>
    <t>หนองพอก,รพช.</t>
  </si>
  <si>
    <t>001106800</t>
  </si>
  <si>
    <t>โรงพยาบาลเสลภูมิ</t>
  </si>
  <si>
    <t>เสลภูมิ,รพช.</t>
  </si>
  <si>
    <t>001106900</t>
  </si>
  <si>
    <t>โรงพยาบาลสุวรรณภูมิ</t>
  </si>
  <si>
    <t>สุวรรณภูมิ,รพช.</t>
  </si>
  <si>
    <t>001107000</t>
  </si>
  <si>
    <t>โรงพยาบาลเมืองสรวง</t>
  </si>
  <si>
    <t>เมืองสรวง,รพช.</t>
  </si>
  <si>
    <t>001107100</t>
  </si>
  <si>
    <t>โรงพยาบาลโพนทราย</t>
  </si>
  <si>
    <t>โพนทราย,รพช.</t>
  </si>
  <si>
    <t>001107200</t>
  </si>
  <si>
    <t>โรงพยาบาลอาจสามารถ</t>
  </si>
  <si>
    <t>อาจสามารถ,รพช.</t>
  </si>
  <si>
    <t>001107300</t>
  </si>
  <si>
    <t>โรงพยาบาลเมยวดี</t>
  </si>
  <si>
    <t>เมยวดี,รพช.</t>
  </si>
  <si>
    <t>001107400</t>
  </si>
  <si>
    <t>โรงพยาบาลศรีสมเด็จ</t>
  </si>
  <si>
    <t>ศรีสมเด็จ,รพช.</t>
  </si>
  <si>
    <t>001107500</t>
  </si>
  <si>
    <t>โรงพยาบาลจังหาร</t>
  </si>
  <si>
    <t>จังหาร,รพช.</t>
  </si>
  <si>
    <t>001107600</t>
  </si>
  <si>
    <t>โรงพยาบาลทุ่งเขาหลวง</t>
  </si>
  <si>
    <t>ทุ่งเขาหลวง,รพช.</t>
  </si>
  <si>
    <t>002798800</t>
  </si>
  <si>
    <t>โรงพยาบาลเชียงขวัญ</t>
  </si>
  <si>
    <t>เชียงขวัญ,รพช.</t>
  </si>
  <si>
    <t>002798900</t>
  </si>
  <si>
    <t>โรงพยาบาลหนองฮี</t>
  </si>
  <si>
    <t>หนองฮี,รพช.</t>
  </si>
  <si>
    <t>002799000</t>
  </si>
  <si>
    <t>โรงพยาบาลกาฬสินธุ์</t>
  </si>
  <si>
    <t>กาฬสินธุ์,รพท.</t>
  </si>
  <si>
    <t>กาฬสินธุ์</t>
  </si>
  <si>
    <t>001070900</t>
  </si>
  <si>
    <t>โรงพยาบาลนามน</t>
  </si>
  <si>
    <t>นามน,รพช.</t>
  </si>
  <si>
    <t>001107700</t>
  </si>
  <si>
    <t>โรงพยาบาลกมลาไสย</t>
  </si>
  <si>
    <t>กมลาไสย,รพช.</t>
  </si>
  <si>
    <t>001107800</t>
  </si>
  <si>
    <t>โรงพยาบาลร่องคำ</t>
  </si>
  <si>
    <t>ร่องคำ,รพช.</t>
  </si>
  <si>
    <t>001107900</t>
  </si>
  <si>
    <t>โรงพยาบาลเขาวง</t>
  </si>
  <si>
    <t>เขาวง,รพช.</t>
  </si>
  <si>
    <t>001108000</t>
  </si>
  <si>
    <t>โรงพยาบาลยางตลาด</t>
  </si>
  <si>
    <t>ยางตลาด,รพช.</t>
  </si>
  <si>
    <t>001108100</t>
  </si>
  <si>
    <t>โรงพยาบาลห้วยเม็ก</t>
  </si>
  <si>
    <t>ห้วยเม็ก,รพช.</t>
  </si>
  <si>
    <t>001108200</t>
  </si>
  <si>
    <t>โรงพยาบาลสหัสขันธ์</t>
  </si>
  <si>
    <t>สหัสขันธ์,รพช.</t>
  </si>
  <si>
    <t>001108300</t>
  </si>
  <si>
    <t>โรงพยาบาลคำม่วง</t>
  </si>
  <si>
    <t>คำม่วง,รพช.</t>
  </si>
  <si>
    <t>001108400</t>
  </si>
  <si>
    <t>โรงพยาบาลท่าคันโท</t>
  </si>
  <si>
    <t>ท่าคันโท,รพช.</t>
  </si>
  <si>
    <t>001108500</t>
  </si>
  <si>
    <t>โรงพยาบาลหนองกุงศรี</t>
  </si>
  <si>
    <t>หนองกุงศรี,รพช.</t>
  </si>
  <si>
    <t>001108600</t>
  </si>
  <si>
    <t>โรงพยาบาลสมเด็จ</t>
  </si>
  <si>
    <t>สมเด็จ,รพช.</t>
  </si>
  <si>
    <t>001108700</t>
  </si>
  <si>
    <t>โรงพยาบาลห้วยผึ้ง</t>
  </si>
  <si>
    <t>ห้วยผึ้ง,รพช.</t>
  </si>
  <si>
    <t>001108800</t>
  </si>
  <si>
    <t>โรงพยาบาลสมเด็จพระยุพราชกุฉินารายณ์</t>
  </si>
  <si>
    <t>สมเด็จพระยุพราชกุฉินารายณ์,รพช.</t>
  </si>
  <si>
    <t>001144900</t>
  </si>
  <si>
    <t>28017</t>
  </si>
  <si>
    <t>โรงพยาบาลนาคู</t>
  </si>
  <si>
    <t>นาคู,รพช.</t>
  </si>
  <si>
    <t>002801700</t>
  </si>
  <si>
    <t>โรงพยาบาลฆ้องชัย</t>
  </si>
  <si>
    <t>ฆ้องชัย,รพช.</t>
  </si>
  <si>
    <t>002878900</t>
  </si>
  <si>
    <t>28790</t>
  </si>
  <si>
    <t>โรงพยาบาลดอนจาน</t>
  </si>
  <si>
    <t>ดอนจาน,รพช.</t>
  </si>
  <si>
    <t>002879000</t>
  </si>
  <si>
    <t>28791</t>
  </si>
  <si>
    <t>โรงพยาบาลสามชัย</t>
  </si>
  <si>
    <t>สามชัย,รพช.</t>
  </si>
  <si>
    <t>002879100</t>
  </si>
  <si>
    <t>โรงพยาบาลบึงกาฬ</t>
  </si>
  <si>
    <t>บึงกาฬ,รพท.</t>
  </si>
  <si>
    <t>บึงกาฬ</t>
  </si>
  <si>
    <t>001104000</t>
  </si>
  <si>
    <t>โรงพยาบาลพรเจริญ</t>
  </si>
  <si>
    <t>พรเจริญ,รพช.</t>
  </si>
  <si>
    <t>001104100</t>
  </si>
  <si>
    <t>โรงพยาบาลโซ่พิสัย</t>
  </si>
  <si>
    <t>โซ่พิสัย,รพช.</t>
  </si>
  <si>
    <t>001104300</t>
  </si>
  <si>
    <t>โรงพยาบาลเซกา</t>
  </si>
  <si>
    <t>เซกา,รพช.</t>
  </si>
  <si>
    <t>001104600</t>
  </si>
  <si>
    <t>โรงพยาบาลปากคาด</t>
  </si>
  <si>
    <t>ปากคาด,รพช.</t>
  </si>
  <si>
    <t>001104700</t>
  </si>
  <si>
    <t>โรงพยาบาลบึงโขงหลง</t>
  </si>
  <si>
    <t>บึงโขงหลง,รพช.</t>
  </si>
  <si>
    <t>001104800</t>
  </si>
  <si>
    <t>โรงพยาบาลศรีวิไล</t>
  </si>
  <si>
    <t>ศรีวิไล,รพช.</t>
  </si>
  <si>
    <t>001104900</t>
  </si>
  <si>
    <t>โรงพยาบาลบุ่งคล้า</t>
  </si>
  <si>
    <t>บุ่งคล้า,รพช.</t>
  </si>
  <si>
    <t>001105000</t>
  </si>
  <si>
    <t>โรงพยาบาลหนองบัวลำภู</t>
  </si>
  <si>
    <t>หนองบัวลำภู,รพท.</t>
  </si>
  <si>
    <t>หนองบัวลำภู</t>
  </si>
  <si>
    <t>001070400</t>
  </si>
  <si>
    <t>โรงพยาบาลนากลาง</t>
  </si>
  <si>
    <t>นากลาง,รพช.</t>
  </si>
  <si>
    <t>001099100</t>
  </si>
  <si>
    <t>โรงพยาบาลโนนสัง</t>
  </si>
  <si>
    <t>โนนสัง,รพช.</t>
  </si>
  <si>
    <t>001099200</t>
  </si>
  <si>
    <t>โรงพยาบาลศรีบุญเรือง</t>
  </si>
  <si>
    <t>ศรีบุญเรือง,รพช.</t>
  </si>
  <si>
    <t>001099300</t>
  </si>
  <si>
    <t>โรงพยาบาลสุวรรณคูหา</t>
  </si>
  <si>
    <t>สุวรรณคูหา,รพช.</t>
  </si>
  <si>
    <t>001099400</t>
  </si>
  <si>
    <t>002336700</t>
  </si>
  <si>
    <t>โรงพยาบาลอุดรธานี</t>
  </si>
  <si>
    <t>อุดรธานี,รพศ.</t>
  </si>
  <si>
    <t>อุดรธานี</t>
  </si>
  <si>
    <t>001067100</t>
  </si>
  <si>
    <t>โรงพยาบาลกุดจับ</t>
  </si>
  <si>
    <t>กุดจับ,รพช.</t>
  </si>
  <si>
    <t>001101300</t>
  </si>
  <si>
    <t>โรงพยาบาลหนองวัวซอ</t>
  </si>
  <si>
    <t>หนองวัวซอ,รพช.</t>
  </si>
  <si>
    <t>001101400</t>
  </si>
  <si>
    <t>โรงพยาบาลกุมภวาปี</t>
  </si>
  <si>
    <t>กุมภวาปี,รพท.</t>
  </si>
  <si>
    <t>001101500</t>
  </si>
  <si>
    <t>โรงพยาบาลห้วยเกิ้ง</t>
  </si>
  <si>
    <t>ห้วยเกิ้ง,รพช.</t>
  </si>
  <si>
    <t>001101600</t>
  </si>
  <si>
    <t>โรงพยาบาลโนนสะอาด</t>
  </si>
  <si>
    <t>โนนสะอาด,รพช.</t>
  </si>
  <si>
    <t>001101700</t>
  </si>
  <si>
    <t>โรงพยาบาลหนองหาน</t>
  </si>
  <si>
    <t>หนองหาน,รพช.</t>
  </si>
  <si>
    <t>001101800</t>
  </si>
  <si>
    <t>โรงพยาบาลทุ่งฝน</t>
  </si>
  <si>
    <t>ทุ่งฝน,รพช.</t>
  </si>
  <si>
    <t>001101900</t>
  </si>
  <si>
    <t>โรงพยาบาลไชยวาน</t>
  </si>
  <si>
    <t>ไชยวาน,รพช.</t>
  </si>
  <si>
    <t>001102000</t>
  </si>
  <si>
    <t>โรงพยาบาลศรีธาตุ</t>
  </si>
  <si>
    <t>ศรีธาตุ,รพช.</t>
  </si>
  <si>
    <t>001102100</t>
  </si>
  <si>
    <t>โรงพยาบาลวังสามหมอ</t>
  </si>
  <si>
    <t>วังสามหมอ,รพช.</t>
  </si>
  <si>
    <t>001102200</t>
  </si>
  <si>
    <t>โรงพยาบาลบ้านผือ</t>
  </si>
  <si>
    <t>บ้านผือ,รพช.</t>
  </si>
  <si>
    <t>001102300</t>
  </si>
  <si>
    <t>โรงพยาบาลน้ำโสม</t>
  </si>
  <si>
    <t>น้ำโสม,รพช.</t>
  </si>
  <si>
    <t>001102400</t>
  </si>
  <si>
    <t>โรงพยาบาลเพ็ญ</t>
  </si>
  <si>
    <t>เพ็ญ,รพช.</t>
  </si>
  <si>
    <t>001102500</t>
  </si>
  <si>
    <t>โรงพยาบาลสร้างคอม</t>
  </si>
  <si>
    <t>สร้างคอม,รพช.</t>
  </si>
  <si>
    <t>001102600</t>
  </si>
  <si>
    <t>โรงพยาบาลหนองแสง</t>
  </si>
  <si>
    <t>หนองแสง,รพช.</t>
  </si>
  <si>
    <t>001102700</t>
  </si>
  <si>
    <t>โรงพยาบาลนายูง</t>
  </si>
  <si>
    <t>นายูง,รพช.</t>
  </si>
  <si>
    <t>001102800</t>
  </si>
  <si>
    <t>โรงพยาบาลพิบูลย์รักษ์</t>
  </si>
  <si>
    <t>พิบูลย์รักษ์,รพช.</t>
  </si>
  <si>
    <t>001102900</t>
  </si>
  <si>
    <t>โรงพยาบาลสมเด็จพระยุพราชบ้านดุง</t>
  </si>
  <si>
    <t>สมเด็จพระยุพราชบ้านดุง,รพช.</t>
  </si>
  <si>
    <t>001144600</t>
  </si>
  <si>
    <t>โรงพยาบาลกู่แก้ว</t>
  </si>
  <si>
    <t>กู่แก้ว,รพช.</t>
  </si>
  <si>
    <t>002505800</t>
  </si>
  <si>
    <t>โรงพยาบาลประจักษ์ศิลปาคม</t>
  </si>
  <si>
    <t>ประจักษ์ศิลปาคม,รพช.</t>
  </si>
  <si>
    <t>002505900</t>
  </si>
  <si>
    <t>โรงพยาบาลเลย</t>
  </si>
  <si>
    <t>เลย,รพท.</t>
  </si>
  <si>
    <t>เลย</t>
  </si>
  <si>
    <t>001070500</t>
  </si>
  <si>
    <t>โรงพยาบาลนาด้วง</t>
  </si>
  <si>
    <t>นาด้วง,รพช.</t>
  </si>
  <si>
    <t>001103000</t>
  </si>
  <si>
    <t>โรงพยาบาลเชียงคาน</t>
  </si>
  <si>
    <t>เชียงคาน,รพช.</t>
  </si>
  <si>
    <t>001103100</t>
  </si>
  <si>
    <t>โรงพยาบาลปากชม</t>
  </si>
  <si>
    <t>ปากชม,รพช.</t>
  </si>
  <si>
    <t>001103200</t>
  </si>
  <si>
    <t>โรงพยาบาลนาแห้ว</t>
  </si>
  <si>
    <t>นาแห้ว,รพช.</t>
  </si>
  <si>
    <t>001103300</t>
  </si>
  <si>
    <t>โรงพยาบาลภูเรือ</t>
  </si>
  <si>
    <t>ภูเรือ,รพช.</t>
  </si>
  <si>
    <t>001103400</t>
  </si>
  <si>
    <t>โรงพยาบาลท่าลี่</t>
  </si>
  <si>
    <t>ท่าลี่,รพช.</t>
  </si>
  <si>
    <t>001103500</t>
  </si>
  <si>
    <t>โรงพยาบาลวังสะพุง</t>
  </si>
  <si>
    <t>วังสะพุง,รพช.</t>
  </si>
  <si>
    <t>001103600</t>
  </si>
  <si>
    <t>โรงพยาบาลภูกระดึง</t>
  </si>
  <si>
    <t>ภูกระดึง,รพช.</t>
  </si>
  <si>
    <t>001103700</t>
  </si>
  <si>
    <t>โรงพยาบาลภูหลวง</t>
  </si>
  <si>
    <t>ภูหลวง,รพช.</t>
  </si>
  <si>
    <t>001103800</t>
  </si>
  <si>
    <t>โรงพยาบาลผาขาว</t>
  </si>
  <si>
    <t>ผาขาว,รพช.</t>
  </si>
  <si>
    <t>001103900</t>
  </si>
  <si>
    <t>โรงพยาบาลสมเด็จพระยุพราชด่านซ้าย</t>
  </si>
  <si>
    <t>สมเด็จพระยุพราชด่านซ้าย,รพช.</t>
  </si>
  <si>
    <t>001144700</t>
  </si>
  <si>
    <t>โรงพยาบาลเอราวัณ</t>
  </si>
  <si>
    <t>เอราวัณ,รพช.</t>
  </si>
  <si>
    <t>001413300</t>
  </si>
  <si>
    <t>โรงพยาบาลหนองหิน</t>
  </si>
  <si>
    <t>หนองหิน,รพช.</t>
  </si>
  <si>
    <t>002886100</t>
  </si>
  <si>
    <t>โรงพยาบาลหนองคาย</t>
  </si>
  <si>
    <t>หนองคาย,รพท.</t>
  </si>
  <si>
    <t>หนองคาย</t>
  </si>
  <si>
    <t>001070600</t>
  </si>
  <si>
    <t>โรงพยาบาลโพนพิสัย</t>
  </si>
  <si>
    <t>โพนพิสัย,รพช.</t>
  </si>
  <si>
    <t>001104200</t>
  </si>
  <si>
    <t>โรงพยาบาลศรีเชียงใหม่</t>
  </si>
  <si>
    <t>ศรีเชียงใหม่,รพช.</t>
  </si>
  <si>
    <t>001104400</t>
  </si>
  <si>
    <t>โรงพยาบาลสังคม</t>
  </si>
  <si>
    <t>สังคม,รพช.</t>
  </si>
  <si>
    <t>001104500</t>
  </si>
  <si>
    <t>โรงพยาบาลสมเด็จพระยุพราชท่าบ่อ</t>
  </si>
  <si>
    <t>001144800</t>
  </si>
  <si>
    <t>โรงพยาบาลสระใคร</t>
  </si>
  <si>
    <t>สระใคร,รพช.</t>
  </si>
  <si>
    <t>002135600</t>
  </si>
  <si>
    <t>โรงพยาบาลโพธิ์ตาก</t>
  </si>
  <si>
    <t>โพธิ์ตาก,รพช.</t>
  </si>
  <si>
    <t>002877800</t>
  </si>
  <si>
    <t>โรงพยาบาลเฝ้าไร่</t>
  </si>
  <si>
    <t>เฝ้าไร่,รพช.</t>
  </si>
  <si>
    <t>002881100</t>
  </si>
  <si>
    <t>โรงพยาบาลรัตนวาปี</t>
  </si>
  <si>
    <t>รัตนวาปี,รพช.</t>
  </si>
  <si>
    <t>002881500</t>
  </si>
  <si>
    <t>โรงพยาบาลสกลนคร</t>
  </si>
  <si>
    <t>สกลนคร,รพศ.</t>
  </si>
  <si>
    <t>สกลนคร</t>
  </si>
  <si>
    <t>001071000</t>
  </si>
  <si>
    <t>โรงพยาบาลกุสุมาลย์</t>
  </si>
  <si>
    <t>กุสุมาลย์,รพช.</t>
  </si>
  <si>
    <t>001108900</t>
  </si>
  <si>
    <t>โรงพยาบาลกุดบาก</t>
  </si>
  <si>
    <t>กุดบาก,รพช.</t>
  </si>
  <si>
    <t>001109000</t>
  </si>
  <si>
    <t>โรงพยาบาลพระอาจารย์ฝั้นอาจาโร</t>
  </si>
  <si>
    <t>พระอาจารย์ฝั้นอาจาโร,รพช.</t>
  </si>
  <si>
    <t>001109100</t>
  </si>
  <si>
    <t>โรงพยาบาลพังโคน</t>
  </si>
  <si>
    <t>พังโคน,รพช.</t>
  </si>
  <si>
    <t>001109200</t>
  </si>
  <si>
    <t>โรงพยาบาลวาริชภูมิ</t>
  </si>
  <si>
    <t>วาริชภูมิ,รพช.</t>
  </si>
  <si>
    <t>001109300</t>
  </si>
  <si>
    <t>โรงพยาบาลนิคมน้ำอูน</t>
  </si>
  <si>
    <t>นิคมน้ำอูน,รพช.</t>
  </si>
  <si>
    <t>001109400</t>
  </si>
  <si>
    <t>โรงพยาบาลวานรนิวาส</t>
  </si>
  <si>
    <t>001109500</t>
  </si>
  <si>
    <t>โรงพยาบาลคำตากล้า</t>
  </si>
  <si>
    <t>คำตากล้า,รพช.</t>
  </si>
  <si>
    <t>001109600</t>
  </si>
  <si>
    <t>001109700</t>
  </si>
  <si>
    <t>โรงพยาบาลอากาศอำนวย</t>
  </si>
  <si>
    <t>อากาศอำนวย,รพช.</t>
  </si>
  <si>
    <t>001109800</t>
  </si>
  <si>
    <t>โรงพยาบาลส่องดาว</t>
  </si>
  <si>
    <t>001109900</t>
  </si>
  <si>
    <t>โรงพยาบาลเต่างอย</t>
  </si>
  <si>
    <t>เต่างอย,รพช.</t>
  </si>
  <si>
    <t>001110000</t>
  </si>
  <si>
    <t>โรงพยาบาลโคกศรีสุพรรณ</t>
  </si>
  <si>
    <t>โคกศรีสุพรรณ,รพช.</t>
  </si>
  <si>
    <t>001110100</t>
  </si>
  <si>
    <t>โรงพยาบาลเจริญศิลป์</t>
  </si>
  <si>
    <t>เจริญศิลป์,รพช.</t>
  </si>
  <si>
    <t>001110200</t>
  </si>
  <si>
    <t>โรงพยาบาลโพนนาแก้ว</t>
  </si>
  <si>
    <t>โพนนาแก้ว,รพช.</t>
  </si>
  <si>
    <t>001110300</t>
  </si>
  <si>
    <t>โรงพยาบาลสมเด็จพระยุพราชสว่างแดนดิน</t>
  </si>
  <si>
    <t>สมเด็จพระยุพราชสว่างแดนดิน,รพท.</t>
  </si>
  <si>
    <t>001145000</t>
  </si>
  <si>
    <t>โรงพยาบาลพระอาจารย์แบน  ธนากโร</t>
  </si>
  <si>
    <t>002132300</t>
  </si>
  <si>
    <t>โรงพยาบาลนครพนม</t>
  </si>
  <si>
    <t>นครพนม,รพท.</t>
  </si>
  <si>
    <t>นครพนม</t>
  </si>
  <si>
    <t>001071100</t>
  </si>
  <si>
    <t>โรงพยาบาลปลาปาก</t>
  </si>
  <si>
    <t>ปลาปาก,รพช.</t>
  </si>
  <si>
    <t>001110400</t>
  </si>
  <si>
    <t>โรงพยาบาลท่าอุเทน</t>
  </si>
  <si>
    <t>ท่าอุเทน,รพช.</t>
  </si>
  <si>
    <t>001110500</t>
  </si>
  <si>
    <t>โรงพยาบาลบ้านแพง</t>
  </si>
  <si>
    <t>บ้านแพง,รพช.</t>
  </si>
  <si>
    <t>001110600</t>
  </si>
  <si>
    <t>โรงพยาบาลนาทม</t>
  </si>
  <si>
    <t>นาทม,รพช.</t>
  </si>
  <si>
    <t>001110700</t>
  </si>
  <si>
    <t>โรงพยาบาลเรณูนคร</t>
  </si>
  <si>
    <t>เรณูนคร,รพช.</t>
  </si>
  <si>
    <t>001110800</t>
  </si>
  <si>
    <t>11109</t>
  </si>
  <si>
    <t>โรงพยาบาลนาแก</t>
  </si>
  <si>
    <t>นาแก,รพช.</t>
  </si>
  <si>
    <t>001110900</t>
  </si>
  <si>
    <t>โรงพยาบาลศรีสงคราม</t>
  </si>
  <si>
    <t>ศรีสงคราม,รพช.</t>
  </si>
  <si>
    <t>001111000</t>
  </si>
  <si>
    <t>โรงพยาบาลนาหว้า</t>
  </si>
  <si>
    <t>นาหว้า,รพช.</t>
  </si>
  <si>
    <t>001111100</t>
  </si>
  <si>
    <t>โรงพยาบาลโพนสวรรค์</t>
  </si>
  <si>
    <t>โพนสวรรค์,รพช.</t>
  </si>
  <si>
    <t>001111200</t>
  </si>
  <si>
    <t>โรงพยาบาลสมเด็จพระยุพราชธาตุพนม</t>
  </si>
  <si>
    <t>สมเด็จพระยุพราชธาตุพนม,รพช.</t>
  </si>
  <si>
    <t>001145100</t>
  </si>
  <si>
    <t>40840</t>
  </si>
  <si>
    <t>โรงพยาบาลวังยาง</t>
  </si>
  <si>
    <t>วังยาง,รพช.</t>
  </si>
  <si>
    <t>004084000</t>
  </si>
  <si>
    <t>โรงพยาบาลมหาราชนครราชสีมา</t>
  </si>
  <si>
    <t>มหาราชนครราชสีมา,รพศ.</t>
  </si>
  <si>
    <t>นครราชสีมา</t>
  </si>
  <si>
    <t>001066600</t>
  </si>
  <si>
    <t>โรงพยาบาลครบุรี</t>
  </si>
  <si>
    <t>ครบุรี,รพช.</t>
  </si>
  <si>
    <t>001087100</t>
  </si>
  <si>
    <t>โรงพยาบาลเสิงสาง</t>
  </si>
  <si>
    <t>เสิงสาง,รพช.</t>
  </si>
  <si>
    <t>001087200</t>
  </si>
  <si>
    <t>โรงพยาบาลคง</t>
  </si>
  <si>
    <t>คง,รพช.</t>
  </si>
  <si>
    <t>001087300</t>
  </si>
  <si>
    <t>โรงพยาบาลบ้านเหลื่อม</t>
  </si>
  <si>
    <t>บ้านเหลื่อม,รพช.</t>
  </si>
  <si>
    <t>001087400</t>
  </si>
  <si>
    <t>โรงพยาบาลจักราช</t>
  </si>
  <si>
    <t>จักราช,รพช.</t>
  </si>
  <si>
    <t>001087500</t>
  </si>
  <si>
    <t>โรงพยาบาลโชคชัย</t>
  </si>
  <si>
    <t>โชคชัย,รพช.</t>
  </si>
  <si>
    <t>001087600</t>
  </si>
  <si>
    <t>โรงพยาบาลด่านขุนทด</t>
  </si>
  <si>
    <t>001087700</t>
  </si>
  <si>
    <t>โรงพยาบาลโนนไทย</t>
  </si>
  <si>
    <t>โนนไทย,รพช.</t>
  </si>
  <si>
    <t>001087800</t>
  </si>
  <si>
    <t>โรงพยาบาลโนนสูง</t>
  </si>
  <si>
    <t>โนนสูง,รพช.</t>
  </si>
  <si>
    <t>001087900</t>
  </si>
  <si>
    <t>โรงพยาบาลขามสะแกแสง</t>
  </si>
  <si>
    <t>ขามสะแกแสง,รพช.</t>
  </si>
  <si>
    <t>001088000</t>
  </si>
  <si>
    <t>โรงพยาบาลบัวใหญ่</t>
  </si>
  <si>
    <t>001088100</t>
  </si>
  <si>
    <t>โรงพยาบาลประทาย</t>
  </si>
  <si>
    <t>ประทาย,รพช.</t>
  </si>
  <si>
    <t>001088200</t>
  </si>
  <si>
    <t>โรงพยาบาลปักธงชัย</t>
  </si>
  <si>
    <t>ปักธงชัย,รพช.</t>
  </si>
  <si>
    <t>001088300</t>
  </si>
  <si>
    <t>โรงพยาบาลพิมาย</t>
  </si>
  <si>
    <t>001088400</t>
  </si>
  <si>
    <t>โรงพยาบาลห้วยแถลง</t>
  </si>
  <si>
    <t>ห้วยแถลง,รพช.</t>
  </si>
  <si>
    <t>001088500</t>
  </si>
  <si>
    <t>โรงพยาบาลชุมพวง</t>
  </si>
  <si>
    <t>ชุมพวง,รพช.</t>
  </si>
  <si>
    <t>001088600</t>
  </si>
  <si>
    <t>โรงพยาบาลสูงเนิน</t>
  </si>
  <si>
    <t>สูงเนิน,รพช.</t>
  </si>
  <si>
    <t>001088700</t>
  </si>
  <si>
    <t>โรงพยาบาลขามทะเลสอ</t>
  </si>
  <si>
    <t>ขามทะเลสอ,รพช.</t>
  </si>
  <si>
    <t>001088800</t>
  </si>
  <si>
    <t>โรงพยาบาลสีคิ้ว</t>
  </si>
  <si>
    <t>สีคิ้ว,รพช.</t>
  </si>
  <si>
    <t>001088900</t>
  </si>
  <si>
    <t>โรงพยาบาลปากช่องนานา</t>
  </si>
  <si>
    <t>ปากช่องนานา,รพท.</t>
  </si>
  <si>
    <t>001089000</t>
  </si>
  <si>
    <t>โรงพยาบาลหนองบุญมาก</t>
  </si>
  <si>
    <t>หนองบุญมาก,รพช.</t>
  </si>
  <si>
    <t>001089100</t>
  </si>
  <si>
    <t>โรงพยาบาลแก้งสนามนาง</t>
  </si>
  <si>
    <t>แก้งสนามนาง,รพช.</t>
  </si>
  <si>
    <t>001089200</t>
  </si>
  <si>
    <t>โรงพยาบาลโนนแดง</t>
  </si>
  <si>
    <t>โนนแดง,รพช.</t>
  </si>
  <si>
    <t>001089300</t>
  </si>
  <si>
    <t>โรงพยาบาลวังน้ำเขียว</t>
  </si>
  <si>
    <t>วังน้ำเขียว,รพช.</t>
  </si>
  <si>
    <t>001089400</t>
  </si>
  <si>
    <t>001160200</t>
  </si>
  <si>
    <t>โรงพยาบาลลำทะเมนชัย</t>
  </si>
  <si>
    <t>ลำทะเมนชัย,รพช.</t>
  </si>
  <si>
    <t>001160800</t>
  </si>
  <si>
    <t>002245600</t>
  </si>
  <si>
    <t>โรงพยาบาลเทพรัตน์นครราชสีมา</t>
  </si>
  <si>
    <t>เทพรัตน์นครราชสีมา,รพท.</t>
  </si>
  <si>
    <t>002383900</t>
  </si>
  <si>
    <t>002469200</t>
  </si>
  <si>
    <t>โรงพยาบาลบัวลาย</t>
  </si>
  <si>
    <t>บัวลาย,รพช.</t>
  </si>
  <si>
    <t>002783900</t>
  </si>
  <si>
    <t>โรงพยาบาลสีดา</t>
  </si>
  <si>
    <t>สีดา,รพช.</t>
  </si>
  <si>
    <t>002784000</t>
  </si>
  <si>
    <t>โรงพยาบาลเทพารักษ์</t>
  </si>
  <si>
    <t>เทพารักษ์,รพช.</t>
  </si>
  <si>
    <t>002784100</t>
  </si>
  <si>
    <t>โรงพยาบาลบุรีรัมย์</t>
  </si>
  <si>
    <t>บุรีรัมย์,รพศ.</t>
  </si>
  <si>
    <t>บุรีรัมย์</t>
  </si>
  <si>
    <t>001066700</t>
  </si>
  <si>
    <t>โรงพยาบาลคูเมือง</t>
  </si>
  <si>
    <t>คูเมือง,รพช.</t>
  </si>
  <si>
    <t>001089500</t>
  </si>
  <si>
    <t>โรงพยาบาลกระสัง</t>
  </si>
  <si>
    <t>กระสัง,รพช.</t>
  </si>
  <si>
    <t>001089600</t>
  </si>
  <si>
    <t>โรงพยาบาลนางรอง</t>
  </si>
  <si>
    <t>นางรอง,รพท.</t>
  </si>
  <si>
    <t>001089700</t>
  </si>
  <si>
    <t>โรงพยาบาลหนองกี่</t>
  </si>
  <si>
    <t>หนองกี่,รพช.</t>
  </si>
  <si>
    <t>001089800</t>
  </si>
  <si>
    <t>โรงพยาบาลละหานทราย</t>
  </si>
  <si>
    <t>ละหานทราย,รพช.</t>
  </si>
  <si>
    <t>001089900</t>
  </si>
  <si>
    <t>โรงพยาบาลประโคนชัย</t>
  </si>
  <si>
    <t>ประโคนชัย,รพช.</t>
  </si>
  <si>
    <t>001090000</t>
  </si>
  <si>
    <t>โรงพยาบาลบ้านกรวด</t>
  </si>
  <si>
    <t>บ้านกรวด,รพช.</t>
  </si>
  <si>
    <t>001090100</t>
  </si>
  <si>
    <t>โรงพยาบาลพุทไธสง</t>
  </si>
  <si>
    <t>พุทไธสง,รพช.</t>
  </si>
  <si>
    <t>001090200</t>
  </si>
  <si>
    <t>โรงพยาบาลลำปลายมาศ</t>
  </si>
  <si>
    <t>ลำปลายมาศ,รพช.</t>
  </si>
  <si>
    <t>001090400</t>
  </si>
  <si>
    <t>โรงพยาบาลสตึก</t>
  </si>
  <si>
    <t>สตึก,รพช.</t>
  </si>
  <si>
    <t>001090500</t>
  </si>
  <si>
    <t>โรงพยาบาลปะคำ</t>
  </si>
  <si>
    <t>ปะคำ,รพช.</t>
  </si>
  <si>
    <t>001090600</t>
  </si>
  <si>
    <t>โรงพยาบาลนาโพธิ์</t>
  </si>
  <si>
    <t>นาโพธิ์,รพช.</t>
  </si>
  <si>
    <t>001090700</t>
  </si>
  <si>
    <t>โรงพยาบาลหนองหงส์</t>
  </si>
  <si>
    <t>หนองหงส์,รพช.</t>
  </si>
  <si>
    <t>001090800</t>
  </si>
  <si>
    <t>โรงพยาบาลพลับพลาชัย</t>
  </si>
  <si>
    <t>พลับพลาชัย,รพช.</t>
  </si>
  <si>
    <t>001090900</t>
  </si>
  <si>
    <t>โรงพยาบาลห้วยราช</t>
  </si>
  <si>
    <t>ห้วยราช,รพช.</t>
  </si>
  <si>
    <t>001091000</t>
  </si>
  <si>
    <t>โรงพยาบาลโนนสุวรรณ</t>
  </si>
  <si>
    <t>โนนสุวรรณ,รพช.</t>
  </si>
  <si>
    <t>001091100</t>
  </si>
  <si>
    <t>โรงพยาบาลชำนิ</t>
  </si>
  <si>
    <t>ชำนิ,รพช.</t>
  </si>
  <si>
    <t>001091200</t>
  </si>
  <si>
    <t>โรงพยาบาลบ้านใหม่ไชยพจน์</t>
  </si>
  <si>
    <t>บ้านใหม่ไชยพจน์,รพช.</t>
  </si>
  <si>
    <t>001091300</t>
  </si>
  <si>
    <t>โรงพยาบาลโนนดินแดง</t>
  </si>
  <si>
    <t>โนนดินแดง,รพช.</t>
  </si>
  <si>
    <t>001091400</t>
  </si>
  <si>
    <t>เฉลิมพระเกียรติ(บุรีรัมย์),รพช.</t>
  </si>
  <si>
    <t>001161900</t>
  </si>
  <si>
    <t>โรงพยาบาลแคนดง</t>
  </si>
  <si>
    <t>แคนดง,รพช.</t>
  </si>
  <si>
    <t>002357800</t>
  </si>
  <si>
    <t>โรงพยาบาลบ้านด่าน</t>
  </si>
  <si>
    <t>บ้านด่าน,รพช.</t>
  </si>
  <si>
    <t>002802000</t>
  </si>
  <si>
    <t>โรงพยาบาลสุรินทร์</t>
  </si>
  <si>
    <t>สุรินทร์,รพศ.</t>
  </si>
  <si>
    <t>สุรินทร์</t>
  </si>
  <si>
    <t>001066800</t>
  </si>
  <si>
    <t>โรงพยาบาลชุมพลบุรี</t>
  </si>
  <si>
    <t>ชุมพลบุรี,รพช.</t>
  </si>
  <si>
    <t>001091500</t>
  </si>
  <si>
    <t>โรงพยาบาลท่าตูม</t>
  </si>
  <si>
    <t>ท่าตูม,รพช.</t>
  </si>
  <si>
    <t>001091600</t>
  </si>
  <si>
    <t>โรงพยาบาลจอมพระ</t>
  </si>
  <si>
    <t>จอมพระ,รพช.</t>
  </si>
  <si>
    <t>001091700</t>
  </si>
  <si>
    <t>โรงพยาบาลปราสาท</t>
  </si>
  <si>
    <t>ปราสาท,รพท.</t>
  </si>
  <si>
    <t>001091800</t>
  </si>
  <si>
    <t>โรงพยาบาลกาบเชิง</t>
  </si>
  <si>
    <t>กาบเชิง,รพช.</t>
  </si>
  <si>
    <t>001091900</t>
  </si>
  <si>
    <t>โรงพยาบาลรัตนบุรี</t>
  </si>
  <si>
    <t>รัตนบุรี,รพช.</t>
  </si>
  <si>
    <t>001092000</t>
  </si>
  <si>
    <t>โรงพยาบาลสนม</t>
  </si>
  <si>
    <t>สนม,รพช.</t>
  </si>
  <si>
    <t>001092100</t>
  </si>
  <si>
    <t>โรงพยาบาลศีขรภูมิ</t>
  </si>
  <si>
    <t>001092200</t>
  </si>
  <si>
    <t>โรงพยาบาลสังขะ</t>
  </si>
  <si>
    <t>สังขะ,รพช.</t>
  </si>
  <si>
    <t>001092300</t>
  </si>
  <si>
    <t>โรงพยาบาลลำดวน</t>
  </si>
  <si>
    <t>ลำดวน,รพช.</t>
  </si>
  <si>
    <t>001092400</t>
  </si>
  <si>
    <t>โรงพยาบาลสำโรงทาบ</t>
  </si>
  <si>
    <t>สำโรงทาบ,รพช.</t>
  </si>
  <si>
    <t>001092500</t>
  </si>
  <si>
    <t>โรงพยาบาลบัวเชด</t>
  </si>
  <si>
    <t>บัวเชด,รพช.</t>
  </si>
  <si>
    <t>001092600</t>
  </si>
  <si>
    <t>002230200</t>
  </si>
  <si>
    <t>โรงพยาบาลเขวาสินรินทร์</t>
  </si>
  <si>
    <t>เขวาสินรินทร์,รพช.</t>
  </si>
  <si>
    <t>002784200</t>
  </si>
  <si>
    <t>โรงพยาบาลศรีณรงค์</t>
  </si>
  <si>
    <t>ศรีณรงค์,รพช.</t>
  </si>
  <si>
    <t>002784300</t>
  </si>
  <si>
    <t>โรงพยาบาลโนนนารายณ์</t>
  </si>
  <si>
    <t>โนนนารายณ์,รพช.</t>
  </si>
  <si>
    <t>002784400</t>
  </si>
  <si>
    <t>โรงพยาบาลซับใหญ่</t>
  </si>
  <si>
    <t>ซับใหญ่,รพช.</t>
  </si>
  <si>
    <t>ชัยภูมิ</t>
  </si>
  <si>
    <t>000400700</t>
  </si>
  <si>
    <t>โรงพยาบาลชัยภูมิ</t>
  </si>
  <si>
    <t>001070200</t>
  </si>
  <si>
    <t>โรงพยาบาลบ้านเขว้า</t>
  </si>
  <si>
    <t>บ้านเขว้า,รพช.</t>
  </si>
  <si>
    <t>001097000</t>
  </si>
  <si>
    <t>โรงพยาบาลคอนสวรรค์</t>
  </si>
  <si>
    <t>คอนสวรรค์,รพช.</t>
  </si>
  <si>
    <t>001097100</t>
  </si>
  <si>
    <t>โรงพยาบาลเกษตรสมบูรณ์</t>
  </si>
  <si>
    <t>เกษตรสมบูรณ์,รพช.</t>
  </si>
  <si>
    <t>001097200</t>
  </si>
  <si>
    <t>โรงพยาบาลหนองบัวแดง</t>
  </si>
  <si>
    <t>หนองบัวแดง,รพช.</t>
  </si>
  <si>
    <t>001097300</t>
  </si>
  <si>
    <t>โรงพยาบาลจัตุรัส</t>
  </si>
  <si>
    <t>จัตุรัส,รพช.</t>
  </si>
  <si>
    <t>001097400</t>
  </si>
  <si>
    <t>โรงพยาบาลบำเหน็จณรงค์</t>
  </si>
  <si>
    <t>บำเหน็จณรงค์,รพช.</t>
  </si>
  <si>
    <t>001097500</t>
  </si>
  <si>
    <t>โรงพยาบาลหนองบัวระเหว</t>
  </si>
  <si>
    <t>หนองบัวระเหว,รพช.</t>
  </si>
  <si>
    <t>001097600</t>
  </si>
  <si>
    <t>โรงพยาบาลเทพสถิต</t>
  </si>
  <si>
    <t>เทพสถิต,รพช.</t>
  </si>
  <si>
    <t>001097700</t>
  </si>
  <si>
    <t>โรงพยาบาลภูเขียวเฉลิมพระเกียรติ</t>
  </si>
  <si>
    <t>001097800</t>
  </si>
  <si>
    <t>โรงพยาบาลบ้านแท่น</t>
  </si>
  <si>
    <t>บ้านแท่น,รพช.</t>
  </si>
  <si>
    <t>001097900</t>
  </si>
  <si>
    <t>โรงพยาบาลแก้งคร้อ</t>
  </si>
  <si>
    <t>แก้งคร้อ,รพช.</t>
  </si>
  <si>
    <t>001098000</t>
  </si>
  <si>
    <t>โรงพยาบาลคอนสาร</t>
  </si>
  <si>
    <t>คอนสาร,รพช.</t>
  </si>
  <si>
    <t>001098100</t>
  </si>
  <si>
    <t>โรงพยาบาลภักดีชุมพล</t>
  </si>
  <si>
    <t>ภักดีชุมพล,รพช.</t>
  </si>
  <si>
    <t>001098200</t>
  </si>
  <si>
    <t>โรงพยาบาลเนินสง่า</t>
  </si>
  <si>
    <t>เนินสง่า,รพช.</t>
  </si>
  <si>
    <t>001098300</t>
  </si>
  <si>
    <t>โรงพยาบาลศรีสะเกษ</t>
  </si>
  <si>
    <t>ศรีสะเกษ</t>
  </si>
  <si>
    <t>001070000</t>
  </si>
  <si>
    <t>โรงพยาบาลยางชุมน้อย</t>
  </si>
  <si>
    <t>ยางชุมน้อย,รพช.</t>
  </si>
  <si>
    <t>001092700</t>
  </si>
  <si>
    <t>โรงพยาบาลกันทรารมย์</t>
  </si>
  <si>
    <t>กันทรารมย์,รพช.</t>
  </si>
  <si>
    <t>001092800</t>
  </si>
  <si>
    <t>โรงพยาบาลกันทรลักษ์</t>
  </si>
  <si>
    <t>001092900</t>
  </si>
  <si>
    <t>โรงพยาบาลขุขันธ์</t>
  </si>
  <si>
    <t>ขุขันธ์,รพช.</t>
  </si>
  <si>
    <t>001093000</t>
  </si>
  <si>
    <t>โรงพยาบาลไพรบึง</t>
  </si>
  <si>
    <t>ไพรบึง,รพช.</t>
  </si>
  <si>
    <t>001093100</t>
  </si>
  <si>
    <t>โรงพยาบาลปรางค์กู่</t>
  </si>
  <si>
    <t>ปรางค์กู่,รพช.</t>
  </si>
  <si>
    <t>001093200</t>
  </si>
  <si>
    <t>โรงพยาบาลขุนหาญ</t>
  </si>
  <si>
    <t>ขุนหาญ,รพช.</t>
  </si>
  <si>
    <t>001093300</t>
  </si>
  <si>
    <t>โรงพยาบาลราษีไศล</t>
  </si>
  <si>
    <t>ราษีไศล,รพช.</t>
  </si>
  <si>
    <t>001093400</t>
  </si>
  <si>
    <t>โรงพยาบาลอุทุมพรพิสัย</t>
  </si>
  <si>
    <t>อุทุมพรพิสัย,รพช.</t>
  </si>
  <si>
    <t>001093500</t>
  </si>
  <si>
    <t>โรงพยาบาลบึงบูรพ์</t>
  </si>
  <si>
    <t>บึงบูรพ์,รพช.</t>
  </si>
  <si>
    <t>001093600</t>
  </si>
  <si>
    <t>โรงพยาบาลห้วยทับทัน</t>
  </si>
  <si>
    <t>ห้วยทับทัน,รพช.</t>
  </si>
  <si>
    <t>001093700</t>
  </si>
  <si>
    <t>โรงพยาบาลโนนคูณ</t>
  </si>
  <si>
    <t>โนนคูณ,รพช.</t>
  </si>
  <si>
    <t>001093800</t>
  </si>
  <si>
    <t>โรงพยาบาลศรีรัตนะ</t>
  </si>
  <si>
    <t>ศรีรัตนะ,รพช.</t>
  </si>
  <si>
    <t>001093900</t>
  </si>
  <si>
    <t>โรงพยาบาลวังหิน</t>
  </si>
  <si>
    <t>วังหิน,รพช.</t>
  </si>
  <si>
    <t>001094000</t>
  </si>
  <si>
    <t>โรงพยาบาลน้ำเกลี้ยง</t>
  </si>
  <si>
    <t>น้ำเกลี้ยง,รพช.</t>
  </si>
  <si>
    <t>001094100</t>
  </si>
  <si>
    <t>โรงพยาบาลภูสิงห์</t>
  </si>
  <si>
    <t>ภูสิงห์,รพช.</t>
  </si>
  <si>
    <t>001094200</t>
  </si>
  <si>
    <t>โรงพยาบาลเมืองจันทร์</t>
  </si>
  <si>
    <t>เมืองจันทร์,รพช.</t>
  </si>
  <si>
    <t>001094300</t>
  </si>
  <si>
    <t>002312500</t>
  </si>
  <si>
    <t>โรงพยาบาลพยุห์</t>
  </si>
  <si>
    <t>พยุห์,รพช.</t>
  </si>
  <si>
    <t>002801400</t>
  </si>
  <si>
    <t>โรงพยาบาลโพธิ์ศรีสุวรรณ</t>
  </si>
  <si>
    <t>โพธิ์ศรีสุวรรณ,รพช.</t>
  </si>
  <si>
    <t>002801500</t>
  </si>
  <si>
    <t>โรงพยาบาลศิลาลาด</t>
  </si>
  <si>
    <t>ศิลาลาด,รพช.</t>
  </si>
  <si>
    <t>002801600</t>
  </si>
  <si>
    <t>โรงพยาบาลสรรพสิทธิประสงค์</t>
  </si>
  <si>
    <t>สรรพสิทธิประสงค์,รพศ.</t>
  </si>
  <si>
    <t>อุบลราชธานี</t>
  </si>
  <si>
    <t>001066900</t>
  </si>
  <si>
    <t>โรงพยาบาลศรีเมืองใหม่</t>
  </si>
  <si>
    <t>ศรีเมืองใหม่,รพช.</t>
  </si>
  <si>
    <t>001094400</t>
  </si>
  <si>
    <t>โรงพยาบาลโขงเจียม</t>
  </si>
  <si>
    <t>โขงเจียม,รพช.</t>
  </si>
  <si>
    <t>001094500</t>
  </si>
  <si>
    <t>โรงพยาบาลเขื่องใน</t>
  </si>
  <si>
    <t>เขื่องใน,รพช.</t>
  </si>
  <si>
    <t>001094600</t>
  </si>
  <si>
    <t>โรงพยาบาลเขมราฐ</t>
  </si>
  <si>
    <t>เขมราฐ,รพช.</t>
  </si>
  <si>
    <t>001094700</t>
  </si>
  <si>
    <t>โรงพยาบาลนาจะหลวย</t>
  </si>
  <si>
    <t>นาจะหลวย,รพช.</t>
  </si>
  <si>
    <t>001094800</t>
  </si>
  <si>
    <t>โรงพยาบาลน้ำยืน</t>
  </si>
  <si>
    <t>น้ำยืน,รพช.</t>
  </si>
  <si>
    <t>001094900</t>
  </si>
  <si>
    <t>โรงพยาบาลบุณฑริก</t>
  </si>
  <si>
    <t>บุณฑริก,รพช.</t>
  </si>
  <si>
    <t>001095000</t>
  </si>
  <si>
    <t>โรงพยาบาลตระการพืชผล</t>
  </si>
  <si>
    <t>001095100</t>
  </si>
  <si>
    <t>โรงพยาบาลกุดข้าวปุ้น</t>
  </si>
  <si>
    <t>กุดข้าวปุ้น,รพช.</t>
  </si>
  <si>
    <t>001095200</t>
  </si>
  <si>
    <t>โรงพยาบาลม่วงสามสิบ</t>
  </si>
  <si>
    <t>ม่วงสามสิบ,รพช.</t>
  </si>
  <si>
    <t>001095300</t>
  </si>
  <si>
    <t>โรงพยาบาลวารินชำราบ</t>
  </si>
  <si>
    <t>วารินชำราบ,รพท.</t>
  </si>
  <si>
    <t>001095400</t>
  </si>
  <si>
    <t>โรงพยาบาลพิบูลมังสาหาร</t>
  </si>
  <si>
    <t>พิบูลมังสาหาร,รพช.</t>
  </si>
  <si>
    <t>001095600</t>
  </si>
  <si>
    <t>โรงพยาบาลตาลสุม</t>
  </si>
  <si>
    <t>ตาลสุม,รพช.</t>
  </si>
  <si>
    <t>001095700</t>
  </si>
  <si>
    <t>โรงพยาบาลโพธิ์ไทร</t>
  </si>
  <si>
    <t>โพธิ์ไทร,รพช.</t>
  </si>
  <si>
    <t>001095800</t>
  </si>
  <si>
    <t>โรงพยาบาลสำโรง</t>
  </si>
  <si>
    <t>สำโรง,รพช.</t>
  </si>
  <si>
    <t>001095900</t>
  </si>
  <si>
    <t>โรงพยาบาลดอนมดแดง</t>
  </si>
  <si>
    <t>ดอนมดแดง,รพช.</t>
  </si>
  <si>
    <t>001096000</t>
  </si>
  <si>
    <t>โรงพยาบาลสิรินธร</t>
  </si>
  <si>
    <t>สิรินธร,รพช.</t>
  </si>
  <si>
    <t>001096100</t>
  </si>
  <si>
    <t>โรงพยาบาลทุ่งศรีอุดม</t>
  </si>
  <si>
    <t>ทุ่งศรีอุดม,รพช.</t>
  </si>
  <si>
    <t>001096200</t>
  </si>
  <si>
    <t>โรงพยาบาลสมเด็จพระยุพราชเดชอุดม</t>
  </si>
  <si>
    <t>สมเด็จพระยุพราชเดชอุดม,รพท.</t>
  </si>
  <si>
    <t>001144300</t>
  </si>
  <si>
    <t>002198400</t>
  </si>
  <si>
    <t>โรงพยาบาลนาตาล</t>
  </si>
  <si>
    <t>นาตาล,รพช.</t>
  </si>
  <si>
    <t>002403200</t>
  </si>
  <si>
    <t>โรงพยาบาลนาเยีย</t>
  </si>
  <si>
    <t>นาเยีย,รพช.</t>
  </si>
  <si>
    <t>002482100</t>
  </si>
  <si>
    <t>โรงพยาบาลสว่างวีระวงศ์</t>
  </si>
  <si>
    <t>สว่างวีระวงศ์,รพช.</t>
  </si>
  <si>
    <t>002796700</t>
  </si>
  <si>
    <t>โรงพยาบาลน้ำขุ่น</t>
  </si>
  <si>
    <t>น้ำขุ่น,รพช.</t>
  </si>
  <si>
    <t>002796800</t>
  </si>
  <si>
    <t>โรงพยาบาลเหล่าเสือโก้ก</t>
  </si>
  <si>
    <t>เหล่าเสือโก้ก,รพช.</t>
  </si>
  <si>
    <t>002797600</t>
  </si>
  <si>
    <t>โรงพยาบาลยโสธร</t>
  </si>
  <si>
    <t>ยโสธร,รพท.</t>
  </si>
  <si>
    <t>ยโสธร</t>
  </si>
  <si>
    <t>001070100</t>
  </si>
  <si>
    <t>โรงพยาบาลทรายมูล</t>
  </si>
  <si>
    <t>ทรายมูล,รพช.</t>
  </si>
  <si>
    <t>001096300</t>
  </si>
  <si>
    <t>โรงพยาบาลกุดชุม</t>
  </si>
  <si>
    <t>กุดชุม,รพช.</t>
  </si>
  <si>
    <t>001096400</t>
  </si>
  <si>
    <t>โรงพยาบาลคำเขื่อนแก้ว</t>
  </si>
  <si>
    <t>คำเขื่อนแก้ว,รพช.</t>
  </si>
  <si>
    <t>001096500</t>
  </si>
  <si>
    <t>โรงพยาบาลป่าติ้ว</t>
  </si>
  <si>
    <t>ป่าติ้ว,รพช.</t>
  </si>
  <si>
    <t>001096600</t>
  </si>
  <si>
    <t>โรงพยาบาลมหาชนะชัย</t>
  </si>
  <si>
    <t>มหาชนะชัย,รพช.</t>
  </si>
  <si>
    <t>001096700</t>
  </si>
  <si>
    <t>โรงพยาบาลค้อวัง</t>
  </si>
  <si>
    <t>ค้อวัง,รพช.</t>
  </si>
  <si>
    <t>001096800</t>
  </si>
  <si>
    <t>โรงพยาบาลไทยเจริญ</t>
  </si>
  <si>
    <t>ไทยเจริญ,รพช.</t>
  </si>
  <si>
    <t>001096900</t>
  </si>
  <si>
    <t>โรงพยาบาลสมเด็จพระยุพราชเลิงนกทา</t>
  </si>
  <si>
    <t>สมเด็จพระยุพราชเลิงนกทา,รพช.</t>
  </si>
  <si>
    <t>001144400</t>
  </si>
  <si>
    <t>โรงพยาบาลอำนาจเจริญ</t>
  </si>
  <si>
    <t>อำนาจเจริญ,รพท.</t>
  </si>
  <si>
    <t>อำนาจเจริญ</t>
  </si>
  <si>
    <t>001070300</t>
  </si>
  <si>
    <t>โรงพยาบาลชานุมาน</t>
  </si>
  <si>
    <t>ชานุมาน,รพช.</t>
  </si>
  <si>
    <t>001098500</t>
  </si>
  <si>
    <t>โรงพยาบาลปทุมราชวงศา</t>
  </si>
  <si>
    <t>ปทุมราชวงศา,รพช.</t>
  </si>
  <si>
    <t>001098600</t>
  </si>
  <si>
    <t>โรงพยาบาลพนา</t>
  </si>
  <si>
    <t>พนา,รพช.</t>
  </si>
  <si>
    <t>001098700</t>
  </si>
  <si>
    <t>โรงพยาบาลเสนางคนิคม</t>
  </si>
  <si>
    <t>เสนางคนิคม,รพช.</t>
  </si>
  <si>
    <t>001098800</t>
  </si>
  <si>
    <t>โรงพยาบาลหัวตะพาน</t>
  </si>
  <si>
    <t>หัวตะพาน,รพช.</t>
  </si>
  <si>
    <t>001098900</t>
  </si>
  <si>
    <t>โรงพยาบาลลืออำนาจ</t>
  </si>
  <si>
    <t>ลืออำนาจ,รพช.</t>
  </si>
  <si>
    <t>001099000</t>
  </si>
  <si>
    <t>โรงพยาบาลมุกดาหาร</t>
  </si>
  <si>
    <t>มุกดาหาร,รพท.</t>
  </si>
  <si>
    <t>มุกดาหาร</t>
  </si>
  <si>
    <t>001071200</t>
  </si>
  <si>
    <t>โรงพยาบาลนิคมคำสร้อย</t>
  </si>
  <si>
    <t>นิคมคำสร้อย,รพช.</t>
  </si>
  <si>
    <t>001111300</t>
  </si>
  <si>
    <t>โรงพยาบาลดอนตาล</t>
  </si>
  <si>
    <t>ดอนตาล,รพช.</t>
  </si>
  <si>
    <t>001111400</t>
  </si>
  <si>
    <t>โรงพยาบาลดงหลวง</t>
  </si>
  <si>
    <t>ดงหลวง,รพช.</t>
  </si>
  <si>
    <t>001111500</t>
  </si>
  <si>
    <t>โรงพยาบาลคำชะอี</t>
  </si>
  <si>
    <t>คำชะอี,รพช.</t>
  </si>
  <si>
    <t>001111600</t>
  </si>
  <si>
    <t>โรงพยาบาลหว้านใหญ่</t>
  </si>
  <si>
    <t>หว้านใหญ่,รพช.</t>
  </si>
  <si>
    <t>001111700</t>
  </si>
  <si>
    <t>โรงพยาบาลหนองสูง</t>
  </si>
  <si>
    <t>หนองสูง,รพช.</t>
  </si>
  <si>
    <t>001111800</t>
  </si>
  <si>
    <t>โรงพยาบาลมหาราชนครศรีธรรมราช</t>
  </si>
  <si>
    <t>มหาราชนครศรีธรรมราช,รพศ.</t>
  </si>
  <si>
    <t>นครศรีธรรมราช</t>
  </si>
  <si>
    <t>001068000</t>
  </si>
  <si>
    <t>โรงพยาบาลพรหมคีรี</t>
  </si>
  <si>
    <t>พรหมคีรี,รพช.</t>
  </si>
  <si>
    <t>001132200</t>
  </si>
  <si>
    <t>001132400</t>
  </si>
  <si>
    <t>โรงพยาบาลสมเด็จพระยุพราชฉวาง</t>
  </si>
  <si>
    <t>สมเด็จพระยุพราชฉวาง,รพช.</t>
  </si>
  <si>
    <t>104</t>
  </si>
  <si>
    <t>001132500</t>
  </si>
  <si>
    <t>โรงพยาบาลพิปูน</t>
  </si>
  <si>
    <t>พิปูน,รพช.</t>
  </si>
  <si>
    <t>001132600</t>
  </si>
  <si>
    <t>โรงพยาบาลเชียรใหญ่</t>
  </si>
  <si>
    <t>เชียรใหญ่,รพช.</t>
  </si>
  <si>
    <t>001132700</t>
  </si>
  <si>
    <t>โรงพยาบาลชะอวด</t>
  </si>
  <si>
    <t>ชะอวด,รพช.</t>
  </si>
  <si>
    <t>001132800</t>
  </si>
  <si>
    <t>โรงพยาบาลท่าศาลา</t>
  </si>
  <si>
    <t>001132900</t>
  </si>
  <si>
    <t>โรงพยาบาลทุ่งสง</t>
  </si>
  <si>
    <t>ทุ่งสง,รพท.</t>
  </si>
  <si>
    <t>001133000</t>
  </si>
  <si>
    <t>โรงพยาบาลนาบอน</t>
  </si>
  <si>
    <t>นาบอน,รพช.</t>
  </si>
  <si>
    <t>001133100</t>
  </si>
  <si>
    <t>โรงพยาบาลทุ่งใหญ่</t>
  </si>
  <si>
    <t>ทุ่งใหญ่,รพช.</t>
  </si>
  <si>
    <t>001133200</t>
  </si>
  <si>
    <t>โรงพยาบาลปากพนัง</t>
  </si>
  <si>
    <t>ปากพนัง,รพช.</t>
  </si>
  <si>
    <t>001133300</t>
  </si>
  <si>
    <t>โรงพยาบาลร่อนพิบูลย์</t>
  </si>
  <si>
    <t>ร่อนพิบูลย์,รพช.</t>
  </si>
  <si>
    <t>001133400</t>
  </si>
  <si>
    <t>โรงพยาบาลสิชล</t>
  </si>
  <si>
    <t>สิชล,รพท.</t>
  </si>
  <si>
    <t>001133500</t>
  </si>
  <si>
    <t>11336</t>
  </si>
  <si>
    <t>โรงพยาบาลขนอม</t>
  </si>
  <si>
    <t>ขนอม,รพช.</t>
  </si>
  <si>
    <t>001133600</t>
  </si>
  <si>
    <t>โรงพยาบาลหัวไทร</t>
  </si>
  <si>
    <t>หัวไทร,รพช.</t>
  </si>
  <si>
    <t>001133700</t>
  </si>
  <si>
    <t>โรงพยาบาลบางขัน</t>
  </si>
  <si>
    <t>บางขัน,รพช.</t>
  </si>
  <si>
    <t>001133800</t>
  </si>
  <si>
    <t>โรงพยาบาลถ้ำพรรณรา</t>
  </si>
  <si>
    <t>ถ้ำพรรณรา,รพช.</t>
  </si>
  <si>
    <t>001133900</t>
  </si>
  <si>
    <t>โรงพยาบาลจุฬาภรณ์</t>
  </si>
  <si>
    <t>จุฬาภรณ์,รพช.</t>
  </si>
  <si>
    <t>001166000</t>
  </si>
  <si>
    <t>40491</t>
  </si>
  <si>
    <t>004049100</t>
  </si>
  <si>
    <t>40492</t>
  </si>
  <si>
    <t>โรงพยาบาลพ่อท่านคล้ายวาจาสิทธิ์</t>
  </si>
  <si>
    <t>พ่อท่านคล้ายวาจาสิทธิ์,รพช.</t>
  </si>
  <si>
    <t>004049200</t>
  </si>
  <si>
    <t>โรงพยาบาลนบพิตำ</t>
  </si>
  <si>
    <t>นบพิตำ,รพช.</t>
  </si>
  <si>
    <t>004074200</t>
  </si>
  <si>
    <t>โรงพยาบาลพระพรหม</t>
  </si>
  <si>
    <t>พระพรหม,รพช.</t>
  </si>
  <si>
    <t>004074300</t>
  </si>
  <si>
    <t>โรงพยาบาลกระบี่</t>
  </si>
  <si>
    <t>กระบี่,รพท.</t>
  </si>
  <si>
    <t>กระบี่</t>
  </si>
  <si>
    <t>001073800</t>
  </si>
  <si>
    <t>โรงพยาบาลเขาพนม</t>
  </si>
  <si>
    <t>เขาพนม,รพช.</t>
  </si>
  <si>
    <t>001134000</t>
  </si>
  <si>
    <t>โรงพยาบาลเกาะลันตา</t>
  </si>
  <si>
    <t>เกาะลันตา,รพช.</t>
  </si>
  <si>
    <t>001134100</t>
  </si>
  <si>
    <t>โรงพยาบาลคลองท่อม</t>
  </si>
  <si>
    <t>คลองท่อม,รพช.</t>
  </si>
  <si>
    <t>001134200</t>
  </si>
  <si>
    <t>โรงพยาบาลอ่าวลึก</t>
  </si>
  <si>
    <t>อ่าวลึก,รพช.</t>
  </si>
  <si>
    <t>001134300</t>
  </si>
  <si>
    <t>โรงพยาบาลปลายพระยา</t>
  </si>
  <si>
    <t>ปลายพระยา,รพช.</t>
  </si>
  <si>
    <t>001134400</t>
  </si>
  <si>
    <t>โรงพยาบาลลำทับ</t>
  </si>
  <si>
    <t>ลำทับ,รพช.</t>
  </si>
  <si>
    <t>001134500</t>
  </si>
  <si>
    <t>โรงพยาบาลเหนือคลอง</t>
  </si>
  <si>
    <t>เหนือคลอง,รพช.</t>
  </si>
  <si>
    <t>001134600</t>
  </si>
  <si>
    <t>โรงพยาบาลเกาะพีพี</t>
  </si>
  <si>
    <t>เกาะพีพี,รพช.</t>
  </si>
  <si>
    <t>007775300</t>
  </si>
  <si>
    <t>โรงพยาบาลพังงา</t>
  </si>
  <si>
    <t>พังงา,รพท.</t>
  </si>
  <si>
    <t>พังงา</t>
  </si>
  <si>
    <t>001073900</t>
  </si>
  <si>
    <t>โรงพยาบาลตะกั่วป่า</t>
  </si>
  <si>
    <t>ตะกั่วป่า,รพท.</t>
  </si>
  <si>
    <t>001074000</t>
  </si>
  <si>
    <t>โรงพยาบาลเกาะยาวชัยพัฒน์</t>
  </si>
  <si>
    <t>เกาะยาวชัยพัฒน์,รพช.</t>
  </si>
  <si>
    <t>001134700</t>
  </si>
  <si>
    <t>โรงพยาบาลกะปงชัยพัฒน์</t>
  </si>
  <si>
    <t>กะปงชัยพัฒน์,รพช.</t>
  </si>
  <si>
    <t>001134800</t>
  </si>
  <si>
    <t>โรงพยาบาลตะกั่วทุ่ง</t>
  </si>
  <si>
    <t>ตะกั่วทุ่ง,รพช.</t>
  </si>
  <si>
    <t>001134900</t>
  </si>
  <si>
    <t>001135000</t>
  </si>
  <si>
    <t>โรงพยาบาลคุระบุรีชัยพัฒน์</t>
  </si>
  <si>
    <t>คุระบุรีชัยพัฒน์,รพช.</t>
  </si>
  <si>
    <t>001135200</t>
  </si>
  <si>
    <t>โรงพยาบาลทับปุด</t>
  </si>
  <si>
    <t>ทับปุด,รพช.</t>
  </si>
  <si>
    <t>001135300</t>
  </si>
  <si>
    <t>โรงพยาบาลท้ายเหมืองชัยพัฒน์</t>
  </si>
  <si>
    <t>ท้ายเหมืองชัยพัฒน์,รพช.</t>
  </si>
  <si>
    <t>001135400</t>
  </si>
  <si>
    <t>โรงพยาบาลวชิระภูเก็ต</t>
  </si>
  <si>
    <t>วชิระภูเก็ต,รพศ.</t>
  </si>
  <si>
    <t>ภูเก็ต</t>
  </si>
  <si>
    <t>001074100</t>
  </si>
  <si>
    <t>โรงพยาบาลป่าตอง</t>
  </si>
  <si>
    <t>ป่าตอง,รพช.</t>
  </si>
  <si>
    <t>001135500</t>
  </si>
  <si>
    <t>โรงพยาบาลถลาง</t>
  </si>
  <si>
    <t>ถลาง,รพช.</t>
  </si>
  <si>
    <t>001135600</t>
  </si>
  <si>
    <t>โรงพยาบาลสุราษฎร์ธานี</t>
  </si>
  <si>
    <t>สุราษฎร์ธานี,รพศ.</t>
  </si>
  <si>
    <t>สุราษฎร์ธานี</t>
  </si>
  <si>
    <t>001068100</t>
  </si>
  <si>
    <t>โรงพยาบาลเกาะสมุย</t>
  </si>
  <si>
    <t>เกาะสมุย,รพท.</t>
  </si>
  <si>
    <t>001074200</t>
  </si>
  <si>
    <t>โรงพยาบาลกาญจนดิษฐ์</t>
  </si>
  <si>
    <t>กาญจนดิษฐ์,รพช.</t>
  </si>
  <si>
    <t>001135700</t>
  </si>
  <si>
    <t>โรงพยาบาลดอนสัก</t>
  </si>
  <si>
    <t>ดอนสัก,รพช.</t>
  </si>
  <si>
    <t>001135800</t>
  </si>
  <si>
    <t>โรงพยาบาลเกาะพงัน</t>
  </si>
  <si>
    <t>เกาะพงัน,รพช.</t>
  </si>
  <si>
    <t>001135900</t>
  </si>
  <si>
    <t>โรงพยาบาลไชยา</t>
  </si>
  <si>
    <t>ไชยา,รพช.</t>
  </si>
  <si>
    <t>001136000</t>
  </si>
  <si>
    <t>โรงพยาบาลท่าชนะ</t>
  </si>
  <si>
    <t>ท่าชนะ,รพช.</t>
  </si>
  <si>
    <t>001136100</t>
  </si>
  <si>
    <t>โรงพยาบาลคีรีรัฐนิคม</t>
  </si>
  <si>
    <t>คีรีรัฐนิคม,รพช.</t>
  </si>
  <si>
    <t>001136200</t>
  </si>
  <si>
    <t>โรงพยาบาลบ้านตาขุน</t>
  </si>
  <si>
    <t>บ้านตาขุน,รพช.</t>
  </si>
  <si>
    <t>001136300</t>
  </si>
  <si>
    <t>โรงพยาบาลพนม</t>
  </si>
  <si>
    <t>พนม,รพช.</t>
  </si>
  <si>
    <t>001136400</t>
  </si>
  <si>
    <t>โรงพยาบาลท่าฉาง</t>
  </si>
  <si>
    <t>ท่าฉาง,รพช.</t>
  </si>
  <si>
    <t>001136500</t>
  </si>
  <si>
    <t>โรงพยาบาลบ้านนาสาร</t>
  </si>
  <si>
    <t>บ้านนาสาร,รพช.</t>
  </si>
  <si>
    <t>001136600</t>
  </si>
  <si>
    <t>โรงพยาบาลบ้านนาเดิม</t>
  </si>
  <si>
    <t>บ้านนาเดิม,รพช.</t>
  </si>
  <si>
    <t>001136700</t>
  </si>
  <si>
    <t>โรงพยาบาลเคียนซา</t>
  </si>
  <si>
    <t>เคียนซา,รพช.</t>
  </si>
  <si>
    <t>001136800</t>
  </si>
  <si>
    <t>โรงพยาบาลพระแสง</t>
  </si>
  <si>
    <t>พระแสง,รพช.</t>
  </si>
  <si>
    <t>001136900</t>
  </si>
  <si>
    <t>โรงพยาบาลพุนพิน</t>
  </si>
  <si>
    <t>พุนพิน,รพช.</t>
  </si>
  <si>
    <t>001137000</t>
  </si>
  <si>
    <t>โรงพยาบาลชัยบุรี</t>
  </si>
  <si>
    <t>ชัยบุรี,รพช.</t>
  </si>
  <si>
    <t>001137100</t>
  </si>
  <si>
    <t>โรงพยาบาลสมเด็จพระยุพราชเวียงสระ</t>
  </si>
  <si>
    <t>สมเด็จพระยุพราชเวียงสระ,รพช.</t>
  </si>
  <si>
    <t>001145900</t>
  </si>
  <si>
    <t>โรงพยาบาลวิภาวดี</t>
  </si>
  <si>
    <t>วิภาวดี,รพช.</t>
  </si>
  <si>
    <t>001165400</t>
  </si>
  <si>
    <t>โรงพยาบาลท่าโรงช้าง</t>
  </si>
  <si>
    <t>ท่าโรงช้าง,รพช.</t>
  </si>
  <si>
    <t>001413800</t>
  </si>
  <si>
    <t>โรงพยาบาลระนอง</t>
  </si>
  <si>
    <t>ระนอง,รพท.</t>
  </si>
  <si>
    <t>ระนอง</t>
  </si>
  <si>
    <t>001074300</t>
  </si>
  <si>
    <t>โรงพยาบาลละอุ่น</t>
  </si>
  <si>
    <t>ละอุ่น,รพช.</t>
  </si>
  <si>
    <t>001132300</t>
  </si>
  <si>
    <t>โรงพยาบาลกะเปอร์</t>
  </si>
  <si>
    <t>กะเปอร์,รพช.</t>
  </si>
  <si>
    <t>001137200</t>
  </si>
  <si>
    <t>โรงพยาบาลกระบุรี</t>
  </si>
  <si>
    <t>กระบุรี,รพช.</t>
  </si>
  <si>
    <t>001137300</t>
  </si>
  <si>
    <t>โรงพยาบาลสุขสำราญ</t>
  </si>
  <si>
    <t>สุขสำราญ,รพช.</t>
  </si>
  <si>
    <t>001137400</t>
  </si>
  <si>
    <t>โรงพยาบาลชุมพรเขตรอุดมศักดิ์</t>
  </si>
  <si>
    <t>ชุมพรเขตรอุดมศักดิ์,รพท.</t>
  </si>
  <si>
    <t>ชุมพร</t>
  </si>
  <si>
    <t>001074400</t>
  </si>
  <si>
    <t>โรงพยาบาลปากน้ำชุมพร</t>
  </si>
  <si>
    <t>ปากน้ำชุมพร,รพช.</t>
  </si>
  <si>
    <t>001137500</t>
  </si>
  <si>
    <t>โรงพยาบาลท่าแซะ</t>
  </si>
  <si>
    <t>ท่าแซะ,รพช.</t>
  </si>
  <si>
    <t>001137600</t>
  </si>
  <si>
    <t>โรงพยาบาลปะทิว</t>
  </si>
  <si>
    <t>ปะทิว,รพช.</t>
  </si>
  <si>
    <t>001137700</t>
  </si>
  <si>
    <t>โรงพยาบาลมาบอำมฤต</t>
  </si>
  <si>
    <t>มาบอำมฤต,รพช.</t>
  </si>
  <si>
    <t>001137800</t>
  </si>
  <si>
    <t>โรงพยาบาลหลังสวน</t>
  </si>
  <si>
    <t>หลังสวน,รพช.</t>
  </si>
  <si>
    <t>001137900</t>
  </si>
  <si>
    <t>โรงพยาบาลปากน้ำหลังสวน</t>
  </si>
  <si>
    <t>ปากน้ำหลังสวน,รพช.</t>
  </si>
  <si>
    <t>001138000</t>
  </si>
  <si>
    <t>โรงพยาบาลละแม</t>
  </si>
  <si>
    <t>ละแม,รพช.</t>
  </si>
  <si>
    <t>001138100</t>
  </si>
  <si>
    <t>โรงพยาบาลพะโต๊ะ</t>
  </si>
  <si>
    <t>พะโต๊ะ,รพช.</t>
  </si>
  <si>
    <t>001138200</t>
  </si>
  <si>
    <t>11383</t>
  </si>
  <si>
    <t>โรงพยาบาลสวี</t>
  </si>
  <si>
    <t>สวี,รพช.</t>
  </si>
  <si>
    <t>001138300</t>
  </si>
  <si>
    <t>โรงพยาบาลทุ่งตะโก</t>
  </si>
  <si>
    <t>ทุ่งตะโก,รพช.</t>
  </si>
  <si>
    <t>001138500</t>
  </si>
  <si>
    <t>โรงพยาบาลหาดใหญ่</t>
  </si>
  <si>
    <t>หาดใหญ่,รพศ.</t>
  </si>
  <si>
    <t>สงขลา</t>
  </si>
  <si>
    <t>001068200</t>
  </si>
  <si>
    <t>โรงพยาบาลสงขลา</t>
  </si>
  <si>
    <t>สงขลา,รพท.</t>
  </si>
  <si>
    <t>001074500</t>
  </si>
  <si>
    <t>โรงพยาบาลสทิงพระ</t>
  </si>
  <si>
    <t>สทิงพระ,รพช.</t>
  </si>
  <si>
    <t>001138600</t>
  </si>
  <si>
    <t>โรงพยาบาลจะนะ</t>
  </si>
  <si>
    <t>จะนะ,รพช.</t>
  </si>
  <si>
    <t>001138700</t>
  </si>
  <si>
    <t>001138800</t>
  </si>
  <si>
    <t>โรงพยาบาลเทพา</t>
  </si>
  <si>
    <t>เทพา,รพช.</t>
  </si>
  <si>
    <t>001139000</t>
  </si>
  <si>
    <t>โรงพยาบาลสะบ้าย้อย</t>
  </si>
  <si>
    <t>สะบ้าย้อย,รพช.</t>
  </si>
  <si>
    <t>001139100</t>
  </si>
  <si>
    <t>โรงพยาบาลระโนด</t>
  </si>
  <si>
    <t>ระโนด,รพช.</t>
  </si>
  <si>
    <t>001139200</t>
  </si>
  <si>
    <t>โรงพยาบาลกระแสสินธุ์</t>
  </si>
  <si>
    <t>กระแสสินธุ์,รพช.</t>
  </si>
  <si>
    <t>001139300</t>
  </si>
  <si>
    <t>โรงพยาบาลรัตภูมิ</t>
  </si>
  <si>
    <t>รัตภูมิ,รพช.</t>
  </si>
  <si>
    <t>001139400</t>
  </si>
  <si>
    <t>โรงพยาบาลสะเดา</t>
  </si>
  <si>
    <t>สะเดา,รพช.</t>
  </si>
  <si>
    <t>001139500</t>
  </si>
  <si>
    <t>โรงพยาบาลนาหม่อม</t>
  </si>
  <si>
    <t>นาหม่อม,รพช.</t>
  </si>
  <si>
    <t>001139600</t>
  </si>
  <si>
    <t>โรงพยาบาลควนเนียง</t>
  </si>
  <si>
    <t>ควนเนียง,รพช.</t>
  </si>
  <si>
    <t>001139700</t>
  </si>
  <si>
    <t>โรงพยาบาลปาดังเบซาร์</t>
  </si>
  <si>
    <t>ปาดังเบซาร์,รพช.</t>
  </si>
  <si>
    <t>001139800</t>
  </si>
  <si>
    <t>โรงพยาบาลบางกล่ำ</t>
  </si>
  <si>
    <t>บางกล่ำ,รพช.</t>
  </si>
  <si>
    <t>001139900</t>
  </si>
  <si>
    <t>โรงพยาบาลสิงหนคร</t>
  </si>
  <si>
    <t>สิงหนคร,รพช.</t>
  </si>
  <si>
    <t>001140000</t>
  </si>
  <si>
    <t>โรงพยาบาลคลองหอยโข่ง</t>
  </si>
  <si>
    <t>คลองหอยโข่ง,รพช.</t>
  </si>
  <si>
    <t>001140100</t>
  </si>
  <si>
    <t>โรงพยาบาลสตูล</t>
  </si>
  <si>
    <t>สตูล,รพท.</t>
  </si>
  <si>
    <t>สตูล</t>
  </si>
  <si>
    <t>001074600</t>
  </si>
  <si>
    <t>โรงพยาบาลควนโดน</t>
  </si>
  <si>
    <t>ควนโดน,รพช.</t>
  </si>
  <si>
    <t>001140200</t>
  </si>
  <si>
    <t>โรงพยาบาลควนกาหลง</t>
  </si>
  <si>
    <t>ควนกาหลง,รพช.</t>
  </si>
  <si>
    <t>001140300</t>
  </si>
  <si>
    <t>โรงพยาบาลท่าแพ</t>
  </si>
  <si>
    <t>ท่าแพ,รพช.</t>
  </si>
  <si>
    <t>001140400</t>
  </si>
  <si>
    <t>โรงพยาบาลละงู</t>
  </si>
  <si>
    <t>ละงู,รพช.</t>
  </si>
  <si>
    <t>001140500</t>
  </si>
  <si>
    <t>โรงพยาบาลทุ่งหว้า</t>
  </si>
  <si>
    <t>ทุ่งหว้า,รพช.</t>
  </si>
  <si>
    <t>001140600</t>
  </si>
  <si>
    <t>โรงพยาบาลมะนัง</t>
  </si>
  <si>
    <t>มะนัง,รพช.</t>
  </si>
  <si>
    <t>002878600</t>
  </si>
  <si>
    <t>โรงพยาบาลตรัง</t>
  </si>
  <si>
    <t>ตรัง,รพศ.</t>
  </si>
  <si>
    <t>ตรัง</t>
  </si>
  <si>
    <t>001068300</t>
  </si>
  <si>
    <t>โรงพยาบาลกันตัง</t>
  </si>
  <si>
    <t>กันตัง,รพช.</t>
  </si>
  <si>
    <t>001140700</t>
  </si>
  <si>
    <t>โรงพยาบาลย่านตาขาว</t>
  </si>
  <si>
    <t>ย่านตาขาว,รพช.</t>
  </si>
  <si>
    <t>001140800</t>
  </si>
  <si>
    <t>โรงพยาบาลปะเหลียน</t>
  </si>
  <si>
    <t>ปะเหลียน,รพช.</t>
  </si>
  <si>
    <t>001140900</t>
  </si>
  <si>
    <t>โรงพยาบาลสิเกา</t>
  </si>
  <si>
    <t>สิเกา,รพช.</t>
  </si>
  <si>
    <t>001141000</t>
  </si>
  <si>
    <t>โรงพยาบาลห้วยยอด</t>
  </si>
  <si>
    <t>ห้วยยอด,รพช.</t>
  </si>
  <si>
    <t>001141100</t>
  </si>
  <si>
    <t>โรงพยาบาลวังวิเศษ</t>
  </si>
  <si>
    <t>วังวิเศษ,รพช.</t>
  </si>
  <si>
    <t>001141200</t>
  </si>
  <si>
    <t>โรงพยาบาลนาโยง</t>
  </si>
  <si>
    <t>นาโยง,รพช.</t>
  </si>
  <si>
    <t>001141300</t>
  </si>
  <si>
    <t>โรงพยาบาลรัษฎา</t>
  </si>
  <si>
    <t>รัษฎา,รพช.</t>
  </si>
  <si>
    <t>001413900</t>
  </si>
  <si>
    <t>002881700</t>
  </si>
  <si>
    <t>โรงพยาบาลพัทลุง</t>
  </si>
  <si>
    <t>พัทลุง,รพท.</t>
  </si>
  <si>
    <t>พัทลุง</t>
  </si>
  <si>
    <t>001074700</t>
  </si>
  <si>
    <t>โรงพยาบาลกงหรา</t>
  </si>
  <si>
    <t>กงหรา,รพช.</t>
  </si>
  <si>
    <t>001141400</t>
  </si>
  <si>
    <t>โรงพยาบาลเขาชัยสน</t>
  </si>
  <si>
    <t>เขาชัยสน,รพช.</t>
  </si>
  <si>
    <t>001141500</t>
  </si>
  <si>
    <t>โรงพยาบาลตะโหมด</t>
  </si>
  <si>
    <t>ตะโหมด,รพช.</t>
  </si>
  <si>
    <t>001141600</t>
  </si>
  <si>
    <t>โรงพยาบาลควนขนุน</t>
  </si>
  <si>
    <t>ควนขนุน,รพช.</t>
  </si>
  <si>
    <t>001141700</t>
  </si>
  <si>
    <t>โรงพยาบาลปากพะยูน</t>
  </si>
  <si>
    <t>ปากพะยูน,รพช.</t>
  </si>
  <si>
    <t>001141800</t>
  </si>
  <si>
    <t>โรงพยาบาลศรีบรรพต</t>
  </si>
  <si>
    <t>ศรีบรรพต,รพช.</t>
  </si>
  <si>
    <t>001141900</t>
  </si>
  <si>
    <t>โรงพยาบาลป่าบอน</t>
  </si>
  <si>
    <t>ป่าบอน,รพช.</t>
  </si>
  <si>
    <t>001142000</t>
  </si>
  <si>
    <t>โรงพยาบาลบางแก้ว</t>
  </si>
  <si>
    <t>บางแก้ว,รพช.</t>
  </si>
  <si>
    <t>001142100</t>
  </si>
  <si>
    <t>โรงพยาบาลป่าพะยอม</t>
  </si>
  <si>
    <t>ป่าพะยอม,รพช.</t>
  </si>
  <si>
    <t>001142200</t>
  </si>
  <si>
    <t>002467300</t>
  </si>
  <si>
    <t>โรงพยาบาลปัตตานี</t>
  </si>
  <si>
    <t>ปัตตานี,รพท.</t>
  </si>
  <si>
    <t>ปัตตานี</t>
  </si>
  <si>
    <t>001074800</t>
  </si>
  <si>
    <t>โรงพยาบาลโคกโพธิ์</t>
  </si>
  <si>
    <t>โคกโพธิ์,รพช.</t>
  </si>
  <si>
    <t>001142300</t>
  </si>
  <si>
    <t>โรงพยาบาลหนองจิก</t>
  </si>
  <si>
    <t>หนองจิก,รพช.</t>
  </si>
  <si>
    <t>001142400</t>
  </si>
  <si>
    <t>โรงพยาบาลปะนาเระ</t>
  </si>
  <si>
    <t>ปะนาเระ,รพช.</t>
  </si>
  <si>
    <t>001142500</t>
  </si>
  <si>
    <t>โรงพยาบาลมายอ</t>
  </si>
  <si>
    <t>มายอ,รพช.</t>
  </si>
  <si>
    <t>001142600</t>
  </si>
  <si>
    <t>โรงพยาบาลทุ่งยางแดง</t>
  </si>
  <si>
    <t>ทุ่งยางแดง,รพช.</t>
  </si>
  <si>
    <t>001142700</t>
  </si>
  <si>
    <t>โรงพยาบาลไม้แก่น</t>
  </si>
  <si>
    <t>ไม้แก่น,รพช.</t>
  </si>
  <si>
    <t>001142800</t>
  </si>
  <si>
    <t>โรงพยาบาลยะหริ่ง</t>
  </si>
  <si>
    <t>ยะหริ่ง,รพช.</t>
  </si>
  <si>
    <t>001142900</t>
  </si>
  <si>
    <t>โรงพยาบาลยะรัง</t>
  </si>
  <si>
    <t>ยะรัง,รพช.</t>
  </si>
  <si>
    <t>001143000</t>
  </si>
  <si>
    <t>โรงพยาบาลแม่ลาน</t>
  </si>
  <si>
    <t>แม่ลาน,รพช.</t>
  </si>
  <si>
    <t>001143100</t>
  </si>
  <si>
    <t>โรงพยาบาลสมเด็จพระยุพราชสายบุรี</t>
  </si>
  <si>
    <t>สมเด็จพระยุพราชสายบุรี,รพช.</t>
  </si>
  <si>
    <t>001146000</t>
  </si>
  <si>
    <t>โรงพยาบาลกะพ้อ</t>
  </si>
  <si>
    <t>กะพ้อ,รพช.</t>
  </si>
  <si>
    <t>001146400</t>
  </si>
  <si>
    <t>โรงพยาบาลยะลา</t>
  </si>
  <si>
    <t>ยะลา,รพศ.</t>
  </si>
  <si>
    <t>ยะลา</t>
  </si>
  <si>
    <t>001068400</t>
  </si>
  <si>
    <t>โรงพยาบาลเบตง</t>
  </si>
  <si>
    <t>เบตง,รพท.</t>
  </si>
  <si>
    <t>001074900</t>
  </si>
  <si>
    <t>โรงพยาบาลบันนังสตา</t>
  </si>
  <si>
    <t>บันนังสตา,รพช.</t>
  </si>
  <si>
    <t>001143200</t>
  </si>
  <si>
    <t>โรงพยาบาลธารโต</t>
  </si>
  <si>
    <t>ธารโต,รพช.</t>
  </si>
  <si>
    <t>001143300</t>
  </si>
  <si>
    <t>โรงพยาบาลรามัน</t>
  </si>
  <si>
    <t>รามัน,รพช.</t>
  </si>
  <si>
    <t>001143400</t>
  </si>
  <si>
    <t>โรงพยาบาลสมเด็จพระยุพราชยะหา</t>
  </si>
  <si>
    <t>สมเด็จพระยุพราชยะหา,รพช.</t>
  </si>
  <si>
    <t>001146100</t>
  </si>
  <si>
    <t>โรงพยาบาลกาบัง</t>
  </si>
  <si>
    <t>กาบัง,รพช.</t>
  </si>
  <si>
    <t>001380600</t>
  </si>
  <si>
    <t>โรงพยาบาลกรงปินัง</t>
  </si>
  <si>
    <t>กรงปินัง,รพช.</t>
  </si>
  <si>
    <t>002468900</t>
  </si>
  <si>
    <t>โรงพยาบาลนราธิวาสราชนครินทร์</t>
  </si>
  <si>
    <t>นราธิวาสราชนครินทร์,รพท.</t>
  </si>
  <si>
    <t>นราธิวาส</t>
  </si>
  <si>
    <t>001075000</t>
  </si>
  <si>
    <t>โรงพยาบาลสุไหงโก-ลก</t>
  </si>
  <si>
    <t>สุไหงโก-ลก,รพท.</t>
  </si>
  <si>
    <t>001075100</t>
  </si>
  <si>
    <t>โรงพยาบาลตากใบ</t>
  </si>
  <si>
    <t>ตากใบ,รพช.</t>
  </si>
  <si>
    <t>001143500</t>
  </si>
  <si>
    <t>โรงพยาบาลบาเจาะ</t>
  </si>
  <si>
    <t>บาเจาะ,รพช.</t>
  </si>
  <si>
    <t>001143600</t>
  </si>
  <si>
    <t>โรงพยาบาลระแงะ</t>
  </si>
  <si>
    <t>ระแงะ,รพช.</t>
  </si>
  <si>
    <t>001143700</t>
  </si>
  <si>
    <t>11438</t>
  </si>
  <si>
    <t>โรงพยาบาลรือเสาะ</t>
  </si>
  <si>
    <t>รือเสาะ,รพช.</t>
  </si>
  <si>
    <t>001143800</t>
  </si>
  <si>
    <t>โรงพยาบาลศรีสาคร</t>
  </si>
  <si>
    <t>ศรีสาคร,รพช.</t>
  </si>
  <si>
    <t>001143900</t>
  </si>
  <si>
    <t>โรงพยาบาลแว้ง</t>
  </si>
  <si>
    <t>แว้ง,รพช.</t>
  </si>
  <si>
    <t>001144000</t>
  </si>
  <si>
    <t>โรงพยาบาลสุคิริน</t>
  </si>
  <si>
    <t>สุคิริน,รพช.</t>
  </si>
  <si>
    <t>001144100</t>
  </si>
  <si>
    <t>โรงพยาบาลสุไหงปาดี</t>
  </si>
  <si>
    <t>สุไหงปาดี,รพช.</t>
  </si>
  <si>
    <t>001144200</t>
  </si>
  <si>
    <t>โรงพยาบาลจะแนะ</t>
  </si>
  <si>
    <t>จะแนะ,รพช.</t>
  </si>
  <si>
    <t>001381800</t>
  </si>
  <si>
    <t>โรงพยาบาลเจาะไอร้อง</t>
  </si>
  <si>
    <t>เจาะไอร้อง,รพช.</t>
  </si>
  <si>
    <t>001501000</t>
  </si>
  <si>
    <t>002377100</t>
  </si>
  <si>
    <t>กลุ่มแสดงความคล่องสภาพสินทรัพย์</t>
  </si>
  <si>
    <t xml:space="preserve">CR = สินทรัพย์หมุนเวียน(หักงบลงทุน)/หนี้สินหมุนเวียน </t>
  </si>
  <si>
    <t>QR = เงินสด รายการเทียบเท่าเงินสดและลูกหนี้(ไม่รวมสินค้าคงคลังและงบลงทุน)/หนี้สินหมุนเวียน</t>
  </si>
  <si>
    <t>CashR =เงินสดและรายการเทียบเท่าเงินสด(ไม่รวมสินค้าคงคลัง ลูกหนี้และงบลงทุน)/หนี้สินหมุนเวียน</t>
  </si>
  <si>
    <t>เงินทุนหมุนเวียน = สินทรัพย์หมุนเวียน หัก หนี้สินหมุนเวียน</t>
  </si>
  <si>
    <t>ผลประกอบการสุทธิ = รายได้สูง/ต่ำกว่าค่าใช้จ่าย รวม ค่าเสื่อมราคา</t>
  </si>
  <si>
    <t>เนื่องจากทั้ง  2 มิติ มีผลกระทบต่อความอยู่รอดของหน่วยบริการ</t>
  </si>
  <si>
    <t xml:space="preserve">   *กรณีมีกำไรจากผลการดำเนินงาน แต่ขาดเงินทุนหมุนเวียน</t>
  </si>
  <si>
    <t xml:space="preserve">   *กรณีมีทุนหมุนเวียนคงเหลือ แต่มีผลการดำเนินงานขาดทุน หรือ</t>
  </si>
  <si>
    <t>กลุ่มแสดงความมั่นคงทางการเงิน</t>
  </si>
  <si>
    <t>กลุ่มแสดงระยะเวลาเข้าสู่ปัญหาการเงิน</t>
  </si>
  <si>
    <t>กลุ่มแสดงเข้าสู่ปัญหาการเงินรุนแรงสามารถดูได้ทั้ง 2 มิติ</t>
  </si>
  <si>
    <t>ประเภทตัวชี้วัดประสิทธิภาพ</t>
  </si>
  <si>
    <t xml:space="preserve">๒. อัตราผลตอบแทนจากสินทรัพย์ Return on Asset </t>
  </si>
  <si>
    <t xml:space="preserve">๓.ระยะเวลาถัวเฉลี่ยในการชำระหนี้การค้ากลุ่มบริการ (ค่ายา เวชภัณฑ์มิใช่ยาฯ) (Average payment Period)   </t>
  </si>
  <si>
    <t xml:space="preserve">๗. การบริหารสินค้าคงคลัง (Inventory Management) </t>
  </si>
  <si>
    <t>๔. ระยะเวลาถัวเฉลี่ยในการเรียกเก็บหนี้ (Average Collection Period)  สปสช.</t>
  </si>
  <si>
    <t>๕. ระยะเวลาถัวเฉลี่ยในการเรียกเก็บหนี้ (Average Collection Period) กรมบัญชีกลาง</t>
  </si>
  <si>
    <t>๖.ระยะเวลาถัวเฉลี่ยในการเรียกเก็บหนี้ (Average Collection Period) ประกันสังคม</t>
  </si>
  <si>
    <t>คำอธิบาย</t>
  </si>
  <si>
    <t>เป็นการวัดความสามารถในการทำกำไรของหน่วยงาน (EBITDA)</t>
  </si>
  <si>
    <t>แสดงถึงความสามารถในการทำกำไรของสินทรัพย์ทั้งหมดที่หน่วยบริการใช้ในการดำเนินงาน</t>
  </si>
  <si>
    <t xml:space="preserve">แสดงถึงความสามารถในการบริหารหนี้การค้ากลุ่มงานบริการของโรงพยาบาล  </t>
  </si>
  <si>
    <t xml:space="preserve">แสดงถึงความสามารถในการบริหารลูกหนี้ของโรงพยาบาล   กลุ่มลูกหนี้ที่เรียกเก็บจาก สปสช. </t>
  </si>
  <si>
    <t xml:space="preserve">แสดงถึงความสามารถบริหารจัดการด้านยา  เวชภัณฑ์มิใช่ยาฯ ที่อยู่ในคลังในปริมาณที่เหมาะสม </t>
  </si>
  <si>
    <t>หมายเหตุ</t>
  </si>
  <si>
    <t xml:space="preserve">*รายได้ที่นำมาคำนวณไม่รวมงบลงทุน/ค่าใช้จ่ายในการดำเนินงานรวมค่าเสื่อมราคา </t>
  </si>
  <si>
    <t>(ยา  วัสดุเภสัชกรรม  วัสดุการแพทย์ทั่วไป  วัสดุวิทยาศาสตร์  วัสดุทันตกรรม  วัสดุเอกซเรย์)</t>
  </si>
  <si>
    <t>ลูกหนี้ UC =  ลูกหนี้ค่ารักษา UC-IP , ลูกหนี้ค่ารักษาด้านการสร้างเสริมสุขภาพและป้องกันโรค (P&amp;P) ,ลูกหนี้ค่ารักษา UC-OP นอก CUP ในจังหวัดสังกัด สธ.,ลูกหนี้ค่ารักษา UC-OP นอก CUP ต่างจังหวัดสังกัด สธ.,ลูกหนี้ค่ารักษา UC - OP นอกสังกัด สธ.,ลูกหนี้ค่ารักษา UC-OP – AE,ลูกหนี้ค่ารักษา UC- IP – AE,ลูกหนี้ค่ารักษา UC- OP –HC,ลูกหนี้ค่ารักษา UC -IP –HC,ลูกหนี้ค่ารักษา UC- OP –DMI,ลูกหนี้ค่ารักษา UC- IP –DMI</t>
  </si>
  <si>
    <t>ลูกหนี้ CSMBS  =  ลูกหนี้ค่ารักษา-เบิกจ่ายตรงกรมบัญชีกลาง OP ,ลูกหนี้ค่ารักษา-เบิกจ่ายตรงกรมบัญชีกลาง IP</t>
  </si>
  <si>
    <t>ลูกหนี้ SSS  =  ลูกหนี้ค่ารักษาประกันสังคม OP-เครือข่าย,ลูกหนี้ค่ารักษาประกันสังคม IP-เครือข่าย</t>
  </si>
  <si>
    <t xml:space="preserve">ยา  วัสดุเภสัชกรรม  วัสดุการแพทย์ทั่วไป  วัสดุวิทยาศาสตร์  วัสดุทันตกรรม  วัสดุเอกซเรย์
</t>
  </si>
  <si>
    <t xml:space="preserve">  เกณฑ์คะแนน</t>
  </si>
  <si>
    <t xml:space="preserve">    3.1 มิติ NWC หรือทุนหมุนเวียน ที่เพียงพอรับภาระการขาดทุนเฉลี่ยต่อเดือน (กรณี NWC เป็นบวก&amp;มี NI ติดลบ)</t>
  </si>
  <si>
    <t>260</t>
  </si>
  <si>
    <t>261</t>
  </si>
  <si>
    <t>263</t>
  </si>
  <si>
    <t>264</t>
  </si>
  <si>
    <t>321</t>
  </si>
  <si>
    <t>TypeID</t>
  </si>
  <si>
    <t>Current Ratio</t>
  </si>
  <si>
    <t>Quick Ratio</t>
  </si>
  <si>
    <t>Cash Ratio</t>
  </si>
  <si>
    <t>Networking Capital</t>
  </si>
  <si>
    <t>Average Collection Period-SSS</t>
  </si>
  <si>
    <t>Operating Margin %</t>
  </si>
  <si>
    <t>Return on Asset %</t>
  </si>
  <si>
    <t>เงือนไข</t>
  </si>
  <si>
    <t>NI</t>
  </si>
  <si>
    <t>Month</t>
  </si>
  <si>
    <t>score</t>
  </si>
  <si>
    <t>+</t>
  </si>
  <si>
    <t>-</t>
  </si>
  <si>
    <t xml:space="preserve">    3.2 มิติ ผลกำไรจากการดำเนินการ เพียงพอรับภาระหนี้สินหมุนเวียน (กรณีNWC ติดลบ  &amp; มีNI เป็นบวก )</t>
  </si>
  <si>
    <t>&gt;6</t>
  </si>
  <si>
    <t>3-6</t>
  </si>
  <si>
    <t>&lt;3</t>
  </si>
  <si>
    <t>ของใหม่</t>
  </si>
  <si>
    <t xml:space="preserve">    3.3 กรณี NWC ติดบวก  &amp; มีNI เป็นบวก </t>
  </si>
  <si>
    <t xml:space="preserve">    3.4 กรณีNWC ติดลบ  &amp; มีNI เป็นลบ </t>
  </si>
  <si>
    <t>&gt;=ค่ากลาง</t>
  </si>
  <si>
    <t>ผลรวมทั้งหมด</t>
  </si>
  <si>
    <t xml:space="preserve">     a)  ผลกำไร สามารถปรับ NWC เป็นบวก   &gt; 6 เดือน</t>
  </si>
  <si>
    <t xml:space="preserve">     b)  ผลกำไร สามารถปรับ NWC เป็นบวก &gt; 3 เดือน ไม่เกน 6 เดือน</t>
  </si>
  <si>
    <t>Survival Index</t>
  </si>
  <si>
    <t>ผลการวิเคราะห์ประสิทธิภาพดังกล่าวใช้เพื่อประกอบการตรวจสอบกับข้อมูลจริงในพื้นที่</t>
  </si>
  <si>
    <t xml:space="preserve">๓.    ระยะเวลาถัวเฉลี่ยในการชำระหนี้การค้ากลุ่มบริการ(ค่ายา เวชภัณฑ์มิใช่ยาฯ) Average payment Period) การค้ากลุ่มบริการ  </t>
  </si>
  <si>
    <t>ถ้า cash น้อยกว่า 0.8 และ Payment &gt; 180  =  0</t>
  </si>
  <si>
    <t>ถ้า cash มากกว่าหรือเท่ากับ  0.8 และ Payment &gt;90  = 0</t>
  </si>
  <si>
    <t>Cash &lt;.8 P &gt;180  and  Cash &gt;.8 P &gt;90</t>
  </si>
  <si>
    <t>เขต</t>
  </si>
  <si>
    <t>จังหวัด</t>
  </si>
  <si>
    <t>รหัส</t>
  </si>
  <si>
    <t>หน่วยบริการ</t>
  </si>
  <si>
    <t>กลุ่ม</t>
  </si>
  <si>
    <t>กลุ่มระดับบริการ</t>
  </si>
  <si>
    <t>รพช.F1 50,000-100,000</t>
  </si>
  <si>
    <t>รพช.F2 &lt;=30,000</t>
  </si>
  <si>
    <t>รพช.F2 60,000-90,000</t>
  </si>
  <si>
    <t>รพช.F3 15,000-25,000</t>
  </si>
  <si>
    <t>รพช.F3 &lt;=15,000</t>
  </si>
  <si>
    <t>รพช.F3 &gt;=25,000</t>
  </si>
  <si>
    <t>รพช.F1 &lt;=50,000</t>
  </si>
  <si>
    <t>รพช.F2 &gt;=90,000</t>
  </si>
  <si>
    <t>333</t>
  </si>
  <si>
    <t>334</t>
  </si>
  <si>
    <t>รพท.S &gt;400</t>
  </si>
  <si>
    <t>รพศ.A &gt;1000</t>
  </si>
  <si>
    <t>Average Payment Period (ยาและเวชภัณฑ์มิใช่ยา)</t>
  </si>
  <si>
    <t>Average Collection Period-สิทธิ UC</t>
  </si>
  <si>
    <t>Average Collection Period- CSMBS</t>
  </si>
  <si>
    <t>1 ผลรวม</t>
  </si>
  <si>
    <t>2 ผลรวม</t>
  </si>
  <si>
    <t>3 ผลรวม</t>
  </si>
  <si>
    <t>4 ผลรวม</t>
  </si>
  <si>
    <t>5 ผลรวม</t>
  </si>
  <si>
    <t>6 ผลรวม</t>
  </si>
  <si>
    <t>7 ผลรวม</t>
  </si>
  <si>
    <t>8 ผลรวม</t>
  </si>
  <si>
    <t>9 ผลรวม</t>
  </si>
  <si>
    <t>10 ผลรวม</t>
  </si>
  <si>
    <t>11 ผลรวม</t>
  </si>
  <si>
    <t>12 ผลรวม</t>
  </si>
  <si>
    <t>จำนวน (แห่ง)</t>
  </si>
  <si>
    <t>เงินบำรุงคงเหลือ</t>
  </si>
  <si>
    <t>ระดับ 7 (แห่ง)</t>
  </si>
  <si>
    <t>จำนวน รพ.ทั้งหมด</t>
  </si>
  <si>
    <t>จำนวน รพ.ระดับ7</t>
  </si>
  <si>
    <t>% ระดับ 7 จาก รพ.ทั้งหมด</t>
  </si>
  <si>
    <t>จำนวน รพ.ที่ส่ง</t>
  </si>
  <si>
    <t>จำนวน รพ.ที่ไม่ส่ง</t>
  </si>
  <si>
    <t>ค่า</t>
  </si>
  <si>
    <t>EBITDA</t>
  </si>
  <si>
    <t>M</t>
  </si>
  <si>
    <t>GradePlus</t>
  </si>
  <si>
    <t>R G +</t>
  </si>
  <si>
    <t>PLUS</t>
  </si>
  <si>
    <t>คำแนะนำ</t>
  </si>
  <si>
    <t xml:space="preserve">สรุป สถานการณ์ทางการเงิน เดือน </t>
  </si>
  <si>
    <t>ใส่ข้อมูลเฉพาะ  รหัส OrgID  ช่องแรกเท่านั้น</t>
  </si>
  <si>
    <t xml:space="preserve">เอาข้อมูลจาก pivot  ตามรูปแบบนี้ วางข้อมูล ใน แถวสีม่วง </t>
  </si>
  <si>
    <t>รพศ.A &lt;=700</t>
  </si>
  <si>
    <t>รพท.S &lt;=400</t>
  </si>
  <si>
    <t>(ทั้งหมด)</t>
  </si>
  <si>
    <t>ค่าเฉลี่ย ของ CR</t>
  </si>
  <si>
    <t>ค่าเฉลี่ย ของ QR</t>
  </si>
  <si>
    <t>ค่าเฉลี่ย ของ Cash</t>
  </si>
  <si>
    <t>ผลรวม ของ NWC</t>
  </si>
  <si>
    <t>ผลรวม ของ NI+Depreciation</t>
  </si>
  <si>
    <t>ผลรวม ของ EBITDA</t>
  </si>
  <si>
    <t>ปรับแก้ plus</t>
  </si>
  <si>
    <t>HospGroup_20 G</t>
  </si>
  <si>
    <t>HospGroup_20Name</t>
  </si>
  <si>
    <t>Group20Name</t>
  </si>
  <si>
    <t>น้ำหนักความรุนแรงของความเสี่ยง  (Risk Score)</t>
  </si>
  <si>
    <t>RiskScroing</t>
  </si>
  <si>
    <t>วิกฤต ระดับ 0</t>
  </si>
  <si>
    <t>วิกฤต ระดับ 1</t>
  </si>
  <si>
    <t>วิกฤต ระดับ 2</t>
  </si>
  <si>
    <t>วิกฤต ระดับ 3</t>
  </si>
  <si>
    <t>วิกฤต ระดับ 4</t>
  </si>
  <si>
    <t>วิกฤต ระดับ 5</t>
  </si>
  <si>
    <t>วิกฤต ระดับ 6</t>
  </si>
  <si>
    <t>วิกฤต ระดับ 7</t>
  </si>
  <si>
    <t xml:space="preserve">สรุป สถานการณ์ทางการเงิน </t>
  </si>
  <si>
    <t>ProvinceID</t>
  </si>
  <si>
    <t>รพศ.A &gt;700 to &lt;1000</t>
  </si>
  <si>
    <t>สมุทรปราการ,รพศ.</t>
  </si>
  <si>
    <t>พระนั่งเกล้า,รพศ.</t>
  </si>
  <si>
    <t>รพท. M1 &gt;200</t>
  </si>
  <si>
    <t>รพท. M1 &lt;=200</t>
  </si>
  <si>
    <t>พุทธโสธร,รพศ.</t>
  </si>
  <si>
    <t>ศรีสะเกษ,รพศ.</t>
  </si>
  <si>
    <t>ร้อยเอ็ด,รพศ.</t>
  </si>
  <si>
    <t>สมุทรสาคร,รพศ.</t>
  </si>
  <si>
    <t>รพช. M2 &gt;100</t>
  </si>
  <si>
    <t>รพช. M2 &lt;=100</t>
  </si>
  <si>
    <t>รพช.F2 30,000 - 60,000</t>
  </si>
  <si>
    <t>41436</t>
  </si>
  <si>
    <t>โรงพยาบาลฉลอง</t>
  </si>
  <si>
    <t>ฉลอง,รพช.</t>
  </si>
  <si>
    <t>004143600</t>
  </si>
  <si>
    <t>41701</t>
  </si>
  <si>
    <t>โรงพยาบาลหนองปรือ</t>
  </si>
  <si>
    <t>หนองปรือ,รพช.</t>
  </si>
  <si>
    <t>004170100</t>
  </si>
  <si>
    <t>รายละเอียดข้อมูล</t>
  </si>
  <si>
    <t>ข้อมูล ณ</t>
  </si>
  <si>
    <t>อัปเดท ณ</t>
  </si>
  <si>
    <t>Group Org ปี 2564</t>
  </si>
  <si>
    <t>ประเภท</t>
  </si>
  <si>
    <t>ระดับขีดความสามารถ</t>
  </si>
  <si>
    <t>จำนวนเตียงตามจริง</t>
  </si>
  <si>
    <t>POP UC ณ 1 เมษายน 2563</t>
  </si>
  <si>
    <t>กำแพงเพขร</t>
  </si>
  <si>
    <t>09192</t>
  </si>
  <si>
    <t>โรงพยาบาลเกาะเต่า</t>
  </si>
  <si>
    <t>เกาะเต่า,รพช.</t>
  </si>
  <si>
    <t>000919200</t>
  </si>
  <si>
    <t>Group Org ปี 2565</t>
  </si>
  <si>
    <t>POP UC ณ 1 เมษายน 2564</t>
  </si>
  <si>
    <t>รพศ.A B&gt;700to1000</t>
  </si>
  <si>
    <t>รพท.M1 B&lt;=200</t>
  </si>
  <si>
    <t>รพช.F2 P30,000-60,000</t>
  </si>
  <si>
    <t>รพช.F1 P50,000-100,000</t>
  </si>
  <si>
    <t>รพช.F2 P&lt;=30,000</t>
  </si>
  <si>
    <t>รพท.M1 B&gt;200</t>
  </si>
  <si>
    <t>รพช.M2 B&gt;100</t>
  </si>
  <si>
    <t>รพช.F1 P&lt;=50,000</t>
  </si>
  <si>
    <t>รพช.F3 P&lt;=15,000</t>
  </si>
  <si>
    <t>รพช.F2 P60,000-90,000</t>
  </si>
  <si>
    <t>รพท.S B&gt;400</t>
  </si>
  <si>
    <t>รพท.S B&lt;=400</t>
  </si>
  <si>
    <t>รพช.F3 P15,000-25,000</t>
  </si>
  <si>
    <t>รพช.M2 B&lt;=100</t>
  </si>
  <si>
    <t>รพช.F3 P&gt;=25,000</t>
  </si>
  <si>
    <t>รพศ.A B&lt;=700</t>
  </si>
  <si>
    <t>รพศ.A B&gt;1000</t>
  </si>
  <si>
    <t>41768</t>
  </si>
  <si>
    <t>004176800</t>
  </si>
  <si>
    <t>โรงพยาบาลศูนย์บริการการแพทย์นนทบุรี</t>
  </si>
  <si>
    <t>ศูนย์บริการการแพทย์นนทบุรี,รพช.</t>
  </si>
  <si>
    <t>&lt;= 120</t>
  </si>
  <si>
    <t>เดิม</t>
  </si>
  <si>
    <t>เปลี่ยน</t>
  </si>
  <si>
    <t>ข้อมูลพื้นฐานโรงพยาบาล จาก กองบริหารการสาธารณสุข อัปเดท ณ มีนาคม 65</t>
  </si>
  <si>
    <t>ข้อมูล จาก กองบริหารการสาธารณสุข อัปเดท 2/9/2564</t>
  </si>
  <si>
    <t>ข้อมูลพื้นฐานโรงพยาบาล จาก กองบริหารการสาธารณสุข อัปเดท ณ 2 พย.65</t>
  </si>
  <si>
    <t>Group Org ปี 2566</t>
  </si>
  <si>
    <t>06009</t>
  </si>
  <si>
    <t>https://phdb.moph.go.th/main/index/downloadlist/1/0</t>
  </si>
  <si>
    <t>POP UC ณ 1 เมษายน 2565</t>
  </si>
  <si>
    <t>โรงพยาบาลแม่ตื่น</t>
  </si>
  <si>
    <t>แม่ตื่น,รพช.</t>
  </si>
  <si>
    <t>000600900</t>
  </si>
  <si>
    <t>OPM</t>
  </si>
  <si>
    <t>Operating Profit Margin</t>
  </si>
  <si>
    <t>ROA</t>
  </si>
  <si>
    <t xml:space="preserve">Return on Asset </t>
  </si>
  <si>
    <t>OPM_Q1</t>
  </si>
  <si>
    <t>OPM_Q3</t>
  </si>
  <si>
    <t>OPM_IQR</t>
  </si>
  <si>
    <t>OPM_LB</t>
  </si>
  <si>
    <t>OPM_UB</t>
  </si>
  <si>
    <t>OPM_outlier</t>
  </si>
  <si>
    <t>ROA_Q1</t>
  </si>
  <si>
    <t>ROA_Q3</t>
  </si>
  <si>
    <t>ROA_IQR</t>
  </si>
  <si>
    <t>ROA_LB</t>
  </si>
  <si>
    <t>ROA_UB</t>
  </si>
  <si>
    <t>ROA_outlier</t>
  </si>
  <si>
    <t>OUTLIER</t>
  </si>
  <si>
    <t>avg_OPM</t>
  </si>
  <si>
    <t>Avg ROA</t>
  </si>
  <si>
    <t>Avg_OPM</t>
  </si>
  <si>
    <t>รวม</t>
  </si>
  <si>
    <t>เงินบำรุงคงเหลือสุทธิ</t>
  </si>
  <si>
    <t>chkpom</t>
  </si>
  <si>
    <t>chkroa</t>
  </si>
  <si>
    <t>บวก</t>
  </si>
  <si>
    <t>ลบ</t>
  </si>
  <si>
    <t>formular ori</t>
  </si>
  <si>
    <t>บางสะพาน,รพท.</t>
  </si>
  <si>
    <t>ชัยภูมิ,รพศ.</t>
  </si>
  <si>
    <t>formular Q3</t>
  </si>
  <si>
    <r>
      <t>1.</t>
    </r>
    <r>
      <rPr>
        <b/>
        <sz val="16"/>
        <color indexed="8"/>
        <rFont val="TH Sarabun New"/>
        <family val="2"/>
      </rPr>
      <t xml:space="preserve">กลุ่มแสดงความคล่องตามสภาพสินทรัพย์ </t>
    </r>
  </si>
  <si>
    <r>
      <t xml:space="preserve">   1.1  </t>
    </r>
    <r>
      <rPr>
        <b/>
        <sz val="16"/>
        <color indexed="8"/>
        <rFont val="TH Sarabun New"/>
        <family val="2"/>
      </rPr>
      <t xml:space="preserve">CR &lt; 1.5 </t>
    </r>
  </si>
  <si>
    <r>
      <t xml:space="preserve">   1.2  </t>
    </r>
    <r>
      <rPr>
        <b/>
        <sz val="16"/>
        <color indexed="8"/>
        <rFont val="TH Sarabun New"/>
        <family val="2"/>
      </rPr>
      <t>QR &lt; 1</t>
    </r>
  </si>
  <si>
    <r>
      <t xml:space="preserve">   1.3  </t>
    </r>
    <r>
      <rPr>
        <b/>
        <sz val="16"/>
        <color indexed="8"/>
        <rFont val="TH Sarabun New"/>
        <family val="2"/>
      </rPr>
      <t>Cash &lt; 0.8</t>
    </r>
  </si>
  <si>
    <r>
      <t>2.</t>
    </r>
    <r>
      <rPr>
        <b/>
        <sz val="16"/>
        <color indexed="8"/>
        <rFont val="TH Sarabun New"/>
        <family val="2"/>
      </rPr>
      <t>กลุ่มแสดงความมั่นคงทางการเงิน</t>
    </r>
  </si>
  <si>
    <r>
      <t xml:space="preserve">  2.1 </t>
    </r>
    <r>
      <rPr>
        <b/>
        <sz val="16"/>
        <color indexed="8"/>
        <rFont val="TH Sarabun New"/>
        <family val="2"/>
      </rPr>
      <t>แสดงฐานะทางการเงิน (ทุนหมุนเวียน) NWC &lt; 0</t>
    </r>
  </si>
  <si>
    <r>
      <t xml:space="preserve">  2.2 </t>
    </r>
    <r>
      <rPr>
        <b/>
        <sz val="16"/>
        <color indexed="8"/>
        <rFont val="TH Sarabun New"/>
        <family val="2"/>
      </rPr>
      <t>แสดงฐานะจากผลประกอบการ(รายได้สูง/ต่ำกว่าค่าใช้จ่ายสุทธิ ) NI &lt; 0</t>
    </r>
  </si>
  <si>
    <r>
      <t>3.</t>
    </r>
    <r>
      <rPr>
        <b/>
        <sz val="16"/>
        <color indexed="8"/>
        <rFont val="TH Sarabun New"/>
        <family val="2"/>
      </rPr>
      <t>กลุ่มแสดงระยะเวลาเข้าสู่ปัญหาการเงินรุนแรง มี 2 มิติ</t>
    </r>
  </si>
  <si>
    <r>
      <t xml:space="preserve">    a)</t>
    </r>
    <r>
      <rPr>
        <sz val="16"/>
        <color indexed="8"/>
        <rFont val="TH Sarabun New"/>
        <family val="2"/>
      </rPr>
      <t xml:space="preserve">  ระยะเวลาทุนหมุนเวียนอาจหมด &gt; 6 เดือน</t>
    </r>
  </si>
  <si>
    <r>
      <t xml:space="preserve">    b)</t>
    </r>
    <r>
      <rPr>
        <sz val="16"/>
        <color indexed="8"/>
        <rFont val="TH Sarabun New"/>
        <family val="2"/>
      </rPr>
      <t xml:space="preserve">  ระยะเวลาทุนหมุนเวียนอยู่ได้  &gt; 3 เดือน ไม่เกิน 6 เดือน</t>
    </r>
  </si>
  <si>
    <r>
      <t xml:space="preserve">    c)</t>
    </r>
    <r>
      <rPr>
        <sz val="16"/>
        <color indexed="8"/>
        <rFont val="TH Sarabun New"/>
        <family val="2"/>
      </rPr>
      <t xml:space="preserve">  ระยะเวลาทุนหมุนเวียนอยู่ได้  &lt; หรือ = 3 เดือน </t>
    </r>
  </si>
  <si>
    <r>
      <t xml:space="preserve">    c)</t>
    </r>
    <r>
      <rPr>
        <sz val="16"/>
        <color indexed="8"/>
        <rFont val="TH Sarabun New"/>
        <family val="2"/>
      </rPr>
      <t xml:space="preserve">  ผลกำไร  สามารถปรับ NWC เป็นบวก  &lt; หรือ = 3 เดือน </t>
    </r>
  </si>
  <si>
    <r>
      <rPr>
        <b/>
        <u/>
        <sz val="16"/>
        <color indexed="8"/>
        <rFont val="TH Sarabun New"/>
        <family val="2"/>
      </rPr>
      <t>หมายเหตุ</t>
    </r>
    <r>
      <rPr>
        <b/>
        <sz val="16"/>
        <color indexed="8"/>
        <rFont val="TH Sarabun New"/>
        <family val="2"/>
      </rPr>
      <t xml:space="preserve"> ความเสี่ยงสูงสุด ระดับ 7 ต่ำสุดระดับ 0</t>
    </r>
  </si>
  <si>
    <r>
      <t>๑. ประสิทธิภาพการทำกำไร</t>
    </r>
    <r>
      <rPr>
        <b/>
        <sz val="16"/>
        <color theme="1"/>
        <rFont val="TH Sarabun New"/>
        <family val="2"/>
      </rPr>
      <t xml:space="preserve"> </t>
    </r>
    <r>
      <rPr>
        <sz val="16"/>
        <color theme="1"/>
        <rFont val="TH Sarabun New"/>
        <family val="2"/>
      </rPr>
      <t xml:space="preserve">Operating Margin </t>
    </r>
  </si>
  <si>
    <r>
      <t>แสดงถึงความสามารถในการบริหารลูกหนี้ของโรงพยาบาล กลุ่มลูกหนี้สิทธิข้าราชการที่เรียกเก็บจากกรมบัญชีกลาง</t>
    </r>
    <r>
      <rPr>
        <sz val="16"/>
        <color theme="1"/>
        <rFont val="TH Sarabun New"/>
        <family val="2"/>
      </rPr>
      <t xml:space="preserve">  </t>
    </r>
  </si>
  <si>
    <r>
      <t xml:space="preserve">แสดงถึงความสามารถในการบริหารลูกหนี้ของโรงพยาบาล กลุ่มลูกหนี้สิทธิประกันสังคม </t>
    </r>
    <r>
      <rPr>
        <sz val="16"/>
        <color theme="1"/>
        <rFont val="TH Sarabun New"/>
        <family val="2"/>
      </rPr>
      <t xml:space="preserve">(ในเครือข่าย)  </t>
    </r>
  </si>
  <si>
    <r>
      <t xml:space="preserve">๖.    ระยะเวลาถัวเฉลี่ยในการเรียกเก็บหนี้ SSS (Average Collection Period)  </t>
    </r>
    <r>
      <rPr>
        <b/>
        <sz val="16"/>
        <color rgb="FFFF0000"/>
        <rFont val="TH Sarabun New"/>
        <family val="2"/>
      </rPr>
      <t xml:space="preserve"> &lt;= 120</t>
    </r>
  </si>
  <si>
    <t>หน่วยงาน</t>
  </si>
  <si>
    <t>เตียง</t>
  </si>
  <si>
    <t>กลุ่มโรงพยาบาล</t>
  </si>
  <si>
    <t>โรงพยาบาลสมเด็จพระสังฆราชองค์ที่๑๗</t>
  </si>
  <si>
    <t>โรงพยาบาลเฉลิมพระเกียรติสมเด็จย่า ๑๐๐ ปี</t>
  </si>
  <si>
    <t>โรงพยาบาลเบญจลักษ์เฉลิมพระเกียรติ ๘๐ พรรษา</t>
  </si>
  <si>
    <t>โรงพยาบาลยี่งอเฉลิมพระเกียรติ ๘๐ พรรษา</t>
  </si>
  <si>
    <t>โรงพยาบาลหาดสำราญเฉลิมพระเกียรติ ๘๐ พรรษา</t>
  </si>
  <si>
    <t>เกณฑ์การคิดวิกฤตทางการเงิน ระดับ 7 ปี 2567</t>
  </si>
  <si>
    <t>เกณฑ์การคิดวิเคราะห์ตัวชี้วัดประสิทธิภาพ  PLUS   ปี 2567</t>
  </si>
  <si>
    <t>ข้อมูลพื้นฐานของหน่วยบริการปีงบประมาณ พ.ศ.2567</t>
  </si>
  <si>
    <t xml:space="preserve">หน่วยงานบริการสุขภาพในสังกัดสป.สธ. ปีงบประมาณ 2566  จาก กบ.รส.  (ณ 10 ก.พ. 66)  </t>
  </si>
  <si>
    <t xml:space="preserve">หน่วยงานบริการสุขภาพในสังกัดสป.สธ. ปีงบประมาณ 2566  จาก กบ.รส.  (ณ 7 เม..ย. 66)  </t>
  </si>
  <si>
    <t xml:space="preserve">หน่วยงานบริการสุขภาพในสังกัดสป.สธ. ปีงบประมาณ 2566  จาก กบ.รส.  (ณ 23 ส.ค.66)  </t>
  </si>
  <si>
    <t xml:space="preserve">หน่วยงานบริการสุขภาพในสังกัดสป.สธ. ปีงบประมาณ 2567  จาก กบ.รส.  (ณ 24พย66)  </t>
  </si>
  <si>
    <t>Group Org ปี 2566 AllNew</t>
  </si>
  <si>
    <t>Group Org ปี 2566 _7/04/2566</t>
  </si>
  <si>
    <t>Group Org ปี 2566 _23/8/2566</t>
  </si>
  <si>
    <t>Group Org ปี 2567 _24พย66</t>
  </si>
  <si>
    <t>การเปลี่ยนแปลง</t>
  </si>
  <si>
    <t>ลำดับ</t>
  </si>
  <si>
    <t>ประเภท67</t>
  </si>
  <si>
    <t>ระดับขีดความสามารถ67</t>
  </si>
  <si>
    <t>จำนวนเตียงตามจริง67</t>
  </si>
  <si>
    <t>POP UC ณ 1 เมษายน 2566</t>
  </si>
  <si>
    <t>ID67</t>
  </si>
  <si>
    <t>กลุ่มระดับบริการ67</t>
  </si>
  <si>
    <t>77498</t>
  </si>
  <si>
    <t>F4</t>
  </si>
  <si>
    <t>รพช.F4 FALSE</t>
  </si>
  <si>
    <t xml:space="preserve">  POP UC ณ 1 เมษายน 2566  &gt;&gt;  อ้างอิงข้อมูลจากงานจัดสรรฯ กองเศรษฐฯ</t>
  </si>
  <si>
    <t>โรงพยาบาลมกุฏคีรีวัน</t>
  </si>
  <si>
    <t>APP</t>
  </si>
  <si>
    <t>ACP-UC</t>
  </si>
  <si>
    <t>ACP-CSMBS</t>
  </si>
  <si>
    <t>ACP-SSS</t>
  </si>
  <si>
    <t>IM</t>
  </si>
  <si>
    <t>ด่านขุนทด,รพช.</t>
  </si>
  <si>
    <t>มกุฏคีรีวัน,รพช.</t>
  </si>
  <si>
    <t>POP</t>
  </si>
  <si>
    <t xml:space="preserve">หน่วยงานบริการสุขภาพในสังกัดสป.สธ. ปีงบประมาณ 2567  จาก กบ.รส.  (ณ 15มีค67)  </t>
  </si>
  <si>
    <t>Group Org ปี 2567 _15 มี.ค.67</t>
  </si>
  <si>
    <t>ประเภท_67</t>
  </si>
  <si>
    <t>ระดับขีดความสามารถ_67</t>
  </si>
  <si>
    <t>จำนวนเตียงตามจริง_67</t>
  </si>
  <si>
    <t>POP UC ณ 1 เมษายน 2566_67</t>
  </si>
  <si>
    <t>ID_67</t>
  </si>
  <si>
    <t>กลุ่มระดับบริการ_67</t>
  </si>
  <si>
    <t>จำนวนแห่งที่เปลี่ยนแปลง</t>
  </si>
  <si>
    <t xml:space="preserve">  ข้อมูลพื้นฐานโรงพยาบาล จาก กองบริหารการสาธารณสุข อัปเดท ณ 15มี.ค.67</t>
  </si>
  <si>
    <t>รพศ.A B&gt;660to900</t>
  </si>
  <si>
    <t>รพช.F1 P&gt;=56,000</t>
  </si>
  <si>
    <t>รพช.M2 B&gt;130</t>
  </si>
  <si>
    <t>รพช.F2 P&lt;=20,000</t>
  </si>
  <si>
    <t>รพช.F1 P&lt;=38,000</t>
  </si>
  <si>
    <t>รพท.M1 B&lt;=250</t>
  </si>
  <si>
    <t>รพช.F1 P38,000-56,000</t>
  </si>
  <si>
    <t>รพช.F2 P20,000-35,000</t>
  </si>
  <si>
    <t>รพช.M2 B&lt;=130</t>
  </si>
  <si>
    <t>รพช.F3 P10,000-18,000</t>
  </si>
  <si>
    <t>รพช.F3 P&lt;=10,000</t>
  </si>
  <si>
    <t>รพช.F2 P35,000-90,000</t>
  </si>
  <si>
    <t>รพช.F3 P&gt;=18,000</t>
  </si>
  <si>
    <t>รพศ.A B&gt;900</t>
  </si>
  <si>
    <t>รพท.M1 B&gt;250</t>
  </si>
  <si>
    <t>รพศ.A B&lt;=660</t>
  </si>
  <si>
    <t>แม่สาย,รพท.</t>
  </si>
  <si>
    <t>สันป่าตอง,รพท.</t>
  </si>
  <si>
    <t>สันทราย,รพท.</t>
  </si>
  <si>
    <t>หล่มสัก,รพท.</t>
  </si>
  <si>
    <t>วิเชียรบุรี,รพท.</t>
  </si>
  <si>
    <t>พนัสนิคม,รพท.</t>
  </si>
  <si>
    <t>วานรนิวาส,รพท.</t>
  </si>
  <si>
    <t>สมเด็จพระยุพราชท่าบ่อ,รพท.</t>
  </si>
  <si>
    <t>ภูเขียวเฉลิมพระเกียรติ,รพท.</t>
  </si>
  <si>
    <t>บัวใหญ่,รพท.</t>
  </si>
  <si>
    <t>พิมาย,รพท.</t>
  </si>
  <si>
    <t>เฉลิมพระเกียรติ(นครราชสีมา),รพช.</t>
  </si>
  <si>
    <t>ศีขรภูมิ,รพท.</t>
  </si>
  <si>
    <t>กันทรลักษ์,รพท.</t>
  </si>
  <si>
    <t>ตระการพืชผล,รพท.</t>
  </si>
  <si>
    <t>ท่าศาลา,รพท.</t>
  </si>
  <si>
    <t>เฉลิมพระเกียรติ(นครศรีธรรมราช),รพช.</t>
  </si>
  <si>
    <t>รพช.F2 P&gt;=90,000</t>
  </si>
  <si>
    <t>43735</t>
  </si>
  <si>
    <t>โรงพยาบาลเทพรัตนเวชชานุกูลเฉลิมพระเกียรติ ๖๐ พรรษา</t>
  </si>
  <si>
    <t>โรงพยาบาลวัดจันทร์เฉลิมพระเกียรติ ๘๐ พรรษา</t>
  </si>
  <si>
    <t>โรงพยาบาลแม่เปิน</t>
  </si>
  <si>
    <t>โรงพยาบาลพิมลราช</t>
  </si>
  <si>
    <t>โรงพยาบาลสมเด็จพระสังฆราชเจ้า กรมหลวงชินวราลงกรณ (วาสนมหาเถร)</t>
  </si>
  <si>
    <t>โรงพยาบาลวังม่วงสัทธรรม</t>
  </si>
  <si>
    <t>โรงพยาบาลเสาไห้เฉลิมพระเกียรติ ๘๐ พรรษา</t>
  </si>
  <si>
    <t>โรงพยาบาลสมเด็จพระสังฆราชองค์ที่๑๙</t>
  </si>
  <si>
    <t>โรงพยาบาลสมเด็จพระปิยมหาราชรมณียเขต</t>
  </si>
  <si>
    <t>โรงพยาบาลห้วยกระเจาเฉลิมพระเกียรติ ๘๐ พรรษา</t>
  </si>
  <si>
    <t>โรงพยาบาลสัตหีบกม.๑๐</t>
  </si>
  <si>
    <t>โรงพยาบาลเขาชะเมาเฉลิมพระเกียรติ ๘๐ พรรษา</t>
  </si>
  <si>
    <t>โรงพยาบาลพระสมุทรเจดีย์สวาทยานนท์</t>
  </si>
  <si>
    <t>โรงพยาบาลสิรินธร จังหวัดขอนแก่น</t>
  </si>
  <si>
    <t>โรงพยาบาลพระอาจารย์มั่น ภูริทัตโต</t>
  </si>
  <si>
    <t>โรงพยาบาลนาวังเฉลิมพระเกียรติ ๘๐ พรรษา</t>
  </si>
  <si>
    <t>โรงพยาบาลพระทองคำเฉลิมพระเกียรติ ๘๐ พรรษา</t>
  </si>
  <si>
    <t>โรงพยาบาลพนมดงรักเฉลิมพระเกียรติ ๘๐ พรรษา</t>
  </si>
  <si>
    <t>โรงพยาบาล๕๐ พรรษา มหาวชิราลงกรณ</t>
  </si>
  <si>
    <t>โรงพยาบาลลานสกา</t>
  </si>
  <si>
    <t>โรงพยาบาลศรีนครินทร์(ปัญญานันทภิกขุ)</t>
  </si>
  <si>
    <t>โรงพยาบาลสมเด็จพระบรมราชินีนาถ ณ อำเภอนาทวี</t>
  </si>
  <si>
    <t>57</t>
  </si>
  <si>
    <t>50</t>
  </si>
  <si>
    <t>55</t>
  </si>
  <si>
    <t>56</t>
  </si>
  <si>
    <t>54</t>
  </si>
  <si>
    <t>58</t>
  </si>
  <si>
    <t>52</t>
  </si>
  <si>
    <t>51</t>
  </si>
  <si>
    <t>63</t>
  </si>
  <si>
    <t>65</t>
  </si>
  <si>
    <t>67</t>
  </si>
  <si>
    <t>64</t>
  </si>
  <si>
    <t>53</t>
  </si>
  <si>
    <t>62</t>
  </si>
  <si>
    <t>18</t>
  </si>
  <si>
    <t>60</t>
  </si>
  <si>
    <t>66</t>
  </si>
  <si>
    <t>61</t>
  </si>
  <si>
    <t>26</t>
  </si>
  <si>
    <t>12</t>
  </si>
  <si>
    <t>13</t>
  </si>
  <si>
    <t>14</t>
  </si>
  <si>
    <t>16</t>
  </si>
  <si>
    <t>19</t>
  </si>
  <si>
    <t>17</t>
  </si>
  <si>
    <t>15</t>
  </si>
  <si>
    <t>71</t>
  </si>
  <si>
    <t>73</t>
  </si>
  <si>
    <t>77</t>
  </si>
  <si>
    <t>76</t>
  </si>
  <si>
    <t>70</t>
  </si>
  <si>
    <t>75</t>
  </si>
  <si>
    <t>74</t>
  </si>
  <si>
    <t>72</t>
  </si>
  <si>
    <t>22</t>
  </si>
  <si>
    <t>24</t>
  </si>
  <si>
    <t>20</t>
  </si>
  <si>
    <t>23</t>
  </si>
  <si>
    <t>25</t>
  </si>
  <si>
    <t>21</t>
  </si>
  <si>
    <t>11</t>
  </si>
  <si>
    <t>27</t>
  </si>
  <si>
    <t>46</t>
  </si>
  <si>
    <t>40</t>
  </si>
  <si>
    <t>44</t>
  </si>
  <si>
    <t>45</t>
  </si>
  <si>
    <t>48</t>
  </si>
  <si>
    <t>38</t>
  </si>
  <si>
    <t>42</t>
  </si>
  <si>
    <t>47</t>
  </si>
  <si>
    <t>43</t>
  </si>
  <si>
    <t>39</t>
  </si>
  <si>
    <t>41</t>
  </si>
  <si>
    <t>36</t>
  </si>
  <si>
    <t>30</t>
  </si>
  <si>
    <t>31</t>
  </si>
  <si>
    <t>32</t>
  </si>
  <si>
    <t>49</t>
  </si>
  <si>
    <t>35</t>
  </si>
  <si>
    <t>33</t>
  </si>
  <si>
    <t>37</t>
  </si>
  <si>
    <t>34</t>
  </si>
  <si>
    <t>81</t>
  </si>
  <si>
    <t>86</t>
  </si>
  <si>
    <t>80</t>
  </si>
  <si>
    <t>82</t>
  </si>
  <si>
    <t>83</t>
  </si>
  <si>
    <t>85</t>
  </si>
  <si>
    <t>84</t>
  </si>
  <si>
    <t>92</t>
  </si>
  <si>
    <t>96</t>
  </si>
  <si>
    <t>94</t>
  </si>
  <si>
    <t>93</t>
  </si>
  <si>
    <t>95</t>
  </si>
  <si>
    <t>90</t>
  </si>
  <si>
    <t>91</t>
  </si>
  <si>
    <t>004373500</t>
  </si>
  <si>
    <t>007749800</t>
  </si>
  <si>
    <t>โรงพยาบาลบางไทร(พระนครศรีอยุธยา)</t>
  </si>
  <si>
    <t>โรงพยาบาลเฉลิมพระเกียรติ(นครราชสีมา)</t>
  </si>
  <si>
    <t>โรงพยาบาลเฉลิมพระเกียรติ(บุรีรัมย์)</t>
  </si>
  <si>
    <t>โรงพยาบาลบางไทร(พังงา)</t>
  </si>
  <si>
    <t>โรงพยาบาลเฉลิมพระเกียรติ(น่าน)</t>
  </si>
  <si>
    <t>โรงพยาบาลเฉลิมพระเกียรติ(นครศรีธรรมราช)</t>
  </si>
  <si>
    <t>namehos</t>
  </si>
  <si>
    <t>เทพรัตนเวชชานุกูลเฉลิมพระเกียรติ ๖๐ พรรษา,รพช.</t>
  </si>
  <si>
    <t>วัดจันทร์เฉลิมพระเกียรติ ๘๐ พรรษา,รพช.</t>
  </si>
  <si>
    <t>พิมลราช,รพช.</t>
  </si>
  <si>
    <t>สมเด็จพระสังฆราชเจ้า กรมหลวงชินวราลงกรณ (วาสนมหาเถร),รพช.</t>
  </si>
  <si>
    <t>บางไทร(พระนครศรีอยุธยา),รพช.</t>
  </si>
  <si>
    <t>เสาไห้เฉลิมพระเกียรติ ๘๐ พรรษา,รพช.</t>
  </si>
  <si>
    <t>วังม่วงสัทธรรม,รพช.</t>
  </si>
  <si>
    <t>สมเด็จพระปิยมหาราชรมณียเขต,รพช.</t>
  </si>
  <si>
    <t>สมเด็จพระสังฆราชองค์ที่๑๙,รพช.</t>
  </si>
  <si>
    <t>ห้วยกระเจาเฉลิมพระเกียรติ ๘๐ พรรษา,รพช.</t>
  </si>
  <si>
    <t>สมเด็จพระสังฆราชองค์ที่๑๗,รพท.</t>
  </si>
  <si>
    <t>สัตหีบกม.๑๐,รพช.</t>
  </si>
  <si>
    <t>เฉลิมพระเกียรติสมเด็จพระเทพรัตนราชสุดาฯ สยามบรมราชกุมารี ระยอง,รพท.</t>
  </si>
  <si>
    <t>เขาชะเมาเฉลิมพระเกียรติ ๘๐ พรรษา,รพช.</t>
  </si>
  <si>
    <t>พระสมุทรเจดีย์สวาทยานนท์,รพช.</t>
  </si>
  <si>
    <t>สิรินธร จังหวัดขอนแก่น,รพท.</t>
  </si>
  <si>
    <t>พระอาจารย์มั่น ภูริทัตโต,รพช.</t>
  </si>
  <si>
    <t>พระอาจารย์วัน อุตฺตโม,รพช.</t>
  </si>
  <si>
    <t>พระอาจารย์แบน ธนากโร,รพช.</t>
  </si>
  <si>
    <t>นาวังเฉลิมพระเกียรติ ๘๐ พรรษา,รพช.</t>
  </si>
  <si>
    <t>เฉลิมพระเกียรติสมเด็จย่า ๑๐๐ ปี,รพช.</t>
  </si>
  <si>
    <t>พระทองคำเฉลิมพระเกียรติ ๘๐ พรรษา,รพช.</t>
  </si>
  <si>
    <t>พนมดงรักเฉลิมพระเกียรติ ๘๐ พรรษา,รพช.</t>
  </si>
  <si>
    <t>เบญจลักษ์เฉลิมพระเกียรติ ๘๐ พรรษา,รพช.</t>
  </si>
  <si>
    <t>๕๐ พรรษา มหาวชิราลงกรณ,รพท.</t>
  </si>
  <si>
    <t>ลานสกา,รพช.</t>
  </si>
  <si>
    <t>บางไทร(พังงา),รพช.</t>
  </si>
  <si>
    <t>หาดสำราญเฉลิมพระเกียรติ ๘๐ พรรษา,รพช.</t>
  </si>
  <si>
    <t>ยี่งอเฉลิมพระเกียรติ ๘๐ พรรษา,รพช.</t>
  </si>
  <si>
    <t>ศรีนครินทร์(ปัญญานันทภิกขุ),รพช.</t>
  </si>
  <si>
    <t>สมเด็จพระบรมราชินีนาถ ณ อำเภอนาทวี,รพช.</t>
  </si>
  <si>
    <t>ID_2</t>
  </si>
  <si>
    <t>กลุ่มระดับบริการ 2</t>
  </si>
  <si>
    <t>จัดตามข้อมูล รพ ไม่ปรับ</t>
  </si>
  <si>
    <t>จัดกลุ่มม รพ ตามข้อมูลหน่วยงาน   ไม่ปรับ</t>
  </si>
  <si>
    <t>กลุ่มระดับบริการ2</t>
  </si>
  <si>
    <t>กลุ่ม2</t>
  </si>
  <si>
    <t>Mean_OPM</t>
  </si>
  <si>
    <t>Mean ROA</t>
  </si>
  <si>
    <t>ปรับ</t>
  </si>
  <si>
    <t>ไม่ปรับ</t>
  </si>
  <si>
    <t>รพ_ทั้งหมดปรับ</t>
  </si>
  <si>
    <t>รพ ทั้งหมดไม่ปรับ</t>
  </si>
  <si>
    <t>ผลรวม</t>
  </si>
  <si>
    <t>rechek ++</t>
  </si>
  <si>
    <t>กลุ่มโรงพยาบาล2</t>
  </si>
  <si>
    <t>TimeID</t>
  </si>
  <si>
    <t>SentDate</t>
  </si>
  <si>
    <t>256709</t>
  </si>
  <si>
    <t>ไตรมาส 4/2567</t>
  </si>
  <si>
    <t>Grand Total</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</si>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</sst>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87" formatCode="#,##0.00_ ;[Red]\-#,##0.00\ "/>
    <numFmt numFmtId="188" formatCode="#,##0.0"/>
    <numFmt numFmtId="189" formatCode="#,##0_ ;[Red]\-#,##0\ "/>
    <numFmt numFmtId="190" formatCode="#,##0.0000_ ;[Red]\-#,##0.0000\ "/>
    <numFmt numFmtId="191" formatCode="0.0000"/>
    <numFmt numFmtId="192" formatCode="dd\-mmm\-yy"/>
  </numFmts>
  <fonts count="74" x14ac:knownFonts="1">
    <font>
      <sz val="11"/>
      <color theme="1"/>
      <name val="Tahoma"/>
      <family val="2"/>
      <charset val="222"/>
      <scheme val="minor"/>
    </font>
    <font>
      <sz val="10"/>
      <color indexed="8"/>
      <name val="Tahoma"/>
      <family val="2"/>
    </font>
    <font>
      <sz val="11"/>
      <color theme="1"/>
      <name val="Tahoma"/>
      <family val="2"/>
      <charset val="222"/>
      <scheme val="minor"/>
    </font>
    <font>
      <b/>
      <sz val="16"/>
      <color theme="1"/>
      <name val="TH SarabunPSK"/>
      <family val="2"/>
    </font>
    <font>
      <sz val="16"/>
      <color theme="1"/>
      <name val="TH SarabunPSK"/>
      <family val="2"/>
    </font>
    <font>
      <b/>
      <sz val="14"/>
      <color theme="1"/>
      <name val="TH SarabunPSK"/>
      <family val="2"/>
    </font>
    <font>
      <sz val="20"/>
      <color theme="1"/>
      <name val="TH SarabunPSK"/>
      <family val="2"/>
    </font>
    <font>
      <sz val="14"/>
      <color theme="1"/>
      <name val="TH SarabunPSK"/>
      <family val="2"/>
    </font>
    <font>
      <b/>
      <sz val="18"/>
      <color theme="1"/>
      <name val="TH SarabunPSK"/>
      <family val="2"/>
    </font>
    <font>
      <sz val="18"/>
      <color theme="1"/>
      <name val="TH SarabunPSK"/>
      <family val="2"/>
    </font>
    <font>
      <sz val="9"/>
      <color indexed="81"/>
      <name val="Tahoma"/>
      <family val="2"/>
    </font>
    <font>
      <sz val="20"/>
      <color indexed="81"/>
      <name val="Tahoma"/>
      <family val="2"/>
    </font>
    <font>
      <sz val="8"/>
      <name val="Tahoma"/>
      <family val="2"/>
      <charset val="222"/>
      <scheme val="minor"/>
    </font>
    <font>
      <sz val="11"/>
      <color rgb="FF000000"/>
      <name val="Tahoma"/>
      <family val="2"/>
    </font>
    <font>
      <sz val="18"/>
      <color indexed="8"/>
      <name val="TH SarabunPSK"/>
      <family val="2"/>
    </font>
    <font>
      <sz val="11"/>
      <name val="Calibri"/>
      <family val="2"/>
    </font>
    <font>
      <u/>
      <sz val="11"/>
      <color theme="10"/>
      <name val="Tahoma"/>
      <family val="2"/>
      <charset val="222"/>
      <scheme val="minor"/>
    </font>
    <font>
      <sz val="12"/>
      <color theme="1"/>
      <name val="Tahoma"/>
      <family val="2"/>
      <scheme val="minor"/>
    </font>
    <font>
      <b/>
      <sz val="16"/>
      <color rgb="FF000000"/>
      <name val="TH Sarabun New"/>
      <family val="2"/>
    </font>
    <font>
      <sz val="16"/>
      <name val="TH Sarabun New"/>
      <family val="2"/>
    </font>
    <font>
      <b/>
      <u/>
      <sz val="16"/>
      <color rgb="FFFF0000"/>
      <name val="TH Sarabun New"/>
      <family val="2"/>
    </font>
    <font>
      <sz val="16"/>
      <color rgb="FF000000"/>
      <name val="TH Sarabun New"/>
      <family val="2"/>
    </font>
    <font>
      <b/>
      <sz val="16"/>
      <name val="TH Sarabun New"/>
      <family val="2"/>
    </font>
    <font>
      <b/>
      <sz val="14"/>
      <color rgb="FF000000"/>
      <name val="TH Sarabun New"/>
      <family val="2"/>
    </font>
    <font>
      <b/>
      <sz val="14"/>
      <name val="TH Sarabun New"/>
      <family val="2"/>
    </font>
    <font>
      <sz val="16"/>
      <color theme="1"/>
      <name val="TH Sarabun New"/>
      <family val="2"/>
    </font>
    <font>
      <sz val="16"/>
      <color rgb="FF00B050"/>
      <name val="TH Sarabun New"/>
      <family val="2"/>
    </font>
    <font>
      <u/>
      <sz val="11"/>
      <color theme="10"/>
      <name val="TH Sarabun New"/>
      <family val="2"/>
    </font>
    <font>
      <sz val="16"/>
      <color theme="0"/>
      <name val="TH Sarabun New"/>
      <family val="2"/>
    </font>
    <font>
      <b/>
      <sz val="16"/>
      <color theme="1"/>
      <name val="TH Sarabun New"/>
      <family val="2"/>
    </font>
    <font>
      <b/>
      <sz val="16"/>
      <color theme="0"/>
      <name val="TH Sarabun New"/>
      <family val="2"/>
    </font>
    <font>
      <sz val="14"/>
      <color theme="1"/>
      <name val="TH Sarabun New"/>
      <family val="2"/>
    </font>
    <font>
      <sz val="11"/>
      <color theme="1"/>
      <name val="TH Sarabun New"/>
      <family val="2"/>
    </font>
    <font>
      <b/>
      <sz val="18"/>
      <color theme="1"/>
      <name val="TH Sarabun New"/>
      <family val="2"/>
    </font>
    <font>
      <b/>
      <sz val="10"/>
      <color theme="1"/>
      <name val="TH Sarabun New"/>
      <family val="2"/>
    </font>
    <font>
      <b/>
      <sz val="11"/>
      <color theme="1"/>
      <name val="TH Sarabun New"/>
      <family val="2"/>
    </font>
    <font>
      <b/>
      <sz val="14"/>
      <color theme="1"/>
      <name val="TH Sarabun New"/>
      <family val="2"/>
    </font>
    <font>
      <sz val="11"/>
      <color rgb="FFFF0000"/>
      <name val="TH Sarabun New"/>
      <family val="2"/>
    </font>
    <font>
      <b/>
      <sz val="14"/>
      <color rgb="FFFF0000"/>
      <name val="TH Sarabun New"/>
      <family val="2"/>
    </font>
    <font>
      <sz val="20"/>
      <color theme="1"/>
      <name val="TH Sarabun New"/>
      <family val="2"/>
    </font>
    <font>
      <sz val="18"/>
      <color theme="1"/>
      <name val="TH Sarabun New"/>
      <family val="2"/>
    </font>
    <font>
      <sz val="26"/>
      <color theme="1"/>
      <name val="TH Sarabun New"/>
      <family val="2"/>
    </font>
    <font>
      <b/>
      <sz val="11"/>
      <name val="TH Sarabun New"/>
      <family val="2"/>
    </font>
    <font>
      <b/>
      <sz val="16"/>
      <color theme="0" tint="-0.249977111117893"/>
      <name val="TH Sarabun New"/>
      <family val="2"/>
    </font>
    <font>
      <sz val="16"/>
      <color rgb="FFFF0000"/>
      <name val="TH Sarabun New"/>
      <family val="2"/>
    </font>
    <font>
      <b/>
      <sz val="16"/>
      <color rgb="FF00B0F0"/>
      <name val="TH Sarabun New"/>
      <family val="2"/>
    </font>
    <font>
      <sz val="16"/>
      <color rgb="FF00B0F0"/>
      <name val="TH Sarabun New"/>
      <family val="2"/>
    </font>
    <font>
      <sz val="20"/>
      <color indexed="81"/>
      <name val="TH Sarabun New"/>
      <family val="2"/>
    </font>
    <font>
      <b/>
      <sz val="18"/>
      <name val="TH Sarabun New"/>
      <family val="2"/>
    </font>
    <font>
      <b/>
      <sz val="28"/>
      <color theme="1"/>
      <name val="TH Sarabun New"/>
      <family val="2"/>
    </font>
    <font>
      <b/>
      <sz val="36"/>
      <color theme="1"/>
      <name val="TH Sarabun New"/>
      <family val="2"/>
    </font>
    <font>
      <b/>
      <sz val="16"/>
      <color indexed="8"/>
      <name val="TH Sarabun New"/>
      <family val="2"/>
    </font>
    <font>
      <sz val="16"/>
      <color indexed="8"/>
      <name val="TH Sarabun New"/>
      <family val="2"/>
    </font>
    <font>
      <b/>
      <u/>
      <sz val="16"/>
      <color indexed="8"/>
      <name val="TH Sarabun New"/>
      <family val="2"/>
    </font>
    <font>
      <b/>
      <sz val="12"/>
      <color theme="0"/>
      <name val="TH Sarabun New"/>
      <family val="2"/>
    </font>
    <font>
      <sz val="14"/>
      <name val="TH Sarabun New"/>
      <family val="2"/>
    </font>
    <font>
      <b/>
      <sz val="20"/>
      <color theme="1"/>
      <name val="TH Sarabun New"/>
      <family val="2"/>
    </font>
    <font>
      <b/>
      <sz val="16"/>
      <color rgb="FFFF0000"/>
      <name val="TH Sarabun New"/>
      <family val="2"/>
    </font>
    <font>
      <sz val="12"/>
      <color rgb="FF000000"/>
      <name val="TH Sarabun New"/>
      <family val="2"/>
    </font>
    <font>
      <sz val="11"/>
      <color theme="1"/>
      <name val="Tahoma"/>
      <family val="2"/>
      <scheme val="minor"/>
    </font>
    <font>
      <b/>
      <u/>
      <sz val="18"/>
      <color theme="0" tint="-4.9989318521683403E-2"/>
      <name val="TH Sarabun New"/>
      <family val="2"/>
    </font>
    <font>
      <sz val="18"/>
      <color theme="0" tint="-4.9989318521683403E-2"/>
      <name val="TH Sarabun New"/>
      <family val="2"/>
    </font>
    <font>
      <b/>
      <sz val="12"/>
      <name val="TH Sarabun New"/>
      <family val="2"/>
    </font>
    <font>
      <sz val="11"/>
      <color rgb="FF000000"/>
      <name val="TH Sarabun New"/>
      <family val="2"/>
    </font>
    <font>
      <sz val="14"/>
      <color rgb="FF000000"/>
      <name val="TH Sarabun New"/>
      <family val="2"/>
    </font>
    <font>
      <b/>
      <sz val="16"/>
      <color theme="3" tint="0.79998168889431442"/>
      <name val="TH Sarabun New"/>
      <family val="2"/>
    </font>
    <font>
      <sz val="18"/>
      <color indexed="8"/>
      <name val="TH Sarabun New"/>
      <family val="2"/>
    </font>
    <font>
      <sz val="14"/>
      <color indexed="8"/>
      <name val="TH Sarabun New"/>
      <family val="2"/>
    </font>
    <font>
      <b/>
      <u/>
      <sz val="18"/>
      <color theme="1"/>
      <name val="TH Sarabun New"/>
      <family val="2"/>
    </font>
    <font>
      <sz val="14"/>
      <color theme="1"/>
      <name val="Tahoma"/>
      <family val="2"/>
      <charset val="222"/>
      <scheme val="minor"/>
    </font>
    <font>
      <b/>
      <sz val="11"/>
      <color rgb="FF7030A0"/>
      <name val="TH Sarabun New"/>
      <family val="2"/>
    </font>
    <font>
      <sz val="14"/>
      <color theme="1"/>
      <name val="TH Sarabun New"/>
    </font>
    <font>
      <sz val="14"/>
      <color indexed="8"/>
      <name val="TH Sarabun New"/>
      <charset val="222"/>
    </font>
    <font>
      <sz val="10"/>
      <color indexed="8"/>
      <name val="Tahoma"/>
      <charset val="222"/>
    </font>
  </fonts>
  <fills count="44">
    <fill>
      <patternFill patternType="none"/>
    </fill>
    <fill>
      <patternFill patternType="gray125"/>
    </fill>
    <fill>
      <patternFill patternType="solid">
        <fgColor indexed="22"/>
        <bgColor indexed="0"/>
      </patternFill>
    </fill>
    <fill>
      <patternFill patternType="solid">
        <fgColor theme="9" tint="0.79998168889431442"/>
        <bgColor indexed="64"/>
      </patternFill>
    </fill>
    <fill>
      <patternFill patternType="solid">
        <fgColor rgb="FF00B0F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0000"/>
        <bgColor theme="4" tint="0.79998168889431442"/>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249977111117893"/>
        <bgColor theme="4" tint="0.79998168889431442"/>
      </patternFill>
    </fill>
    <fill>
      <patternFill patternType="solid">
        <fgColor theme="9" tint="0.39997558519241921"/>
        <bgColor theme="4" tint="0.79998168889431442"/>
      </patternFill>
    </fill>
    <fill>
      <patternFill patternType="solid">
        <fgColor rgb="FFF8A2EC"/>
        <bgColor indexed="64"/>
      </patternFill>
    </fill>
    <fill>
      <patternFill patternType="solid">
        <fgColor theme="4" tint="0.79998168889431442"/>
        <bgColor indexed="64"/>
      </patternFill>
    </fill>
    <fill>
      <patternFill patternType="solid">
        <fgColor rgb="FFFFFF00"/>
        <bgColor indexed="0"/>
      </patternFill>
    </fill>
    <fill>
      <patternFill patternType="solid">
        <fgColor rgb="FF0070C0"/>
        <bgColor indexed="64"/>
      </patternFill>
    </fill>
    <fill>
      <patternFill patternType="solid">
        <fgColor rgb="FF00B050"/>
        <bgColor indexed="64"/>
      </patternFill>
    </fill>
    <fill>
      <patternFill patternType="solid">
        <fgColor rgb="FF66FF99"/>
        <bgColor indexed="64"/>
      </patternFill>
    </fill>
    <fill>
      <patternFill patternType="solid">
        <fgColor rgb="FFCCFFCC"/>
        <bgColor indexed="64"/>
      </patternFill>
    </fill>
    <fill>
      <patternFill patternType="solid">
        <fgColor rgb="FFFFCC66"/>
        <bgColor indexed="64"/>
      </patternFill>
    </fill>
    <fill>
      <patternFill patternType="solid">
        <fgColor rgb="FFFF99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92D050"/>
        <bgColor theme="4" tint="0.79998168889431442"/>
      </patternFill>
    </fill>
    <fill>
      <patternFill patternType="solid">
        <fgColor rgb="FF7030A0"/>
        <bgColor theme="4" tint="0.79998168889431442"/>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rgb="FF00FF00"/>
        <bgColor indexed="64"/>
      </patternFill>
    </fill>
    <fill>
      <patternFill patternType="solid">
        <fgColor rgb="FF66FF99"/>
        <bgColor indexed="0"/>
      </patternFill>
    </fill>
    <fill>
      <patternFill patternType="solid">
        <fgColor theme="2"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79998168889431442"/>
        <bgColor theme="4" tint="0.79998168889431442"/>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indexed="64"/>
      </top>
      <bottom/>
      <diagonal/>
    </border>
    <border>
      <left style="thin">
        <color indexed="64"/>
      </left>
      <right/>
      <top style="thin">
        <color indexed="64"/>
      </top>
      <bottom/>
      <diagonal/>
    </border>
    <border>
      <left style="thin">
        <color rgb="FFFFC000"/>
      </left>
      <right style="thin">
        <color rgb="FFFFC000"/>
      </right>
      <top style="thin">
        <color rgb="FFFFC000"/>
      </top>
      <bottom style="thin">
        <color rgb="FFFFC000"/>
      </bottom>
      <diagonal/>
    </border>
    <border>
      <left style="thin">
        <color rgb="FFFFC000"/>
      </left>
      <right/>
      <top style="thin">
        <color rgb="FFFFC000"/>
      </top>
      <bottom style="thin">
        <color rgb="FFFFC000"/>
      </bottom>
      <diagonal/>
    </border>
    <border>
      <left/>
      <right style="thin">
        <color indexed="64"/>
      </right>
      <top/>
      <bottom style="thin">
        <color indexed="64"/>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rgb="FF92D050"/>
      </right>
      <top style="thin">
        <color rgb="FF92D050"/>
      </top>
      <bottom style="thin">
        <color rgb="FF92D050"/>
      </bottom>
      <diagonal/>
    </border>
    <border>
      <left style="thin">
        <color rgb="FFFFC000"/>
      </left>
      <right style="thin">
        <color rgb="FFFFC000"/>
      </right>
      <top/>
      <bottom style="thin">
        <color rgb="FFFFC000"/>
      </bottom>
      <diagonal/>
    </border>
    <border>
      <left style="thin">
        <color rgb="FFFFC000"/>
      </left>
      <right style="medium">
        <color indexed="64"/>
      </right>
      <top/>
      <bottom style="thin">
        <color rgb="FFFFC000"/>
      </bottom>
      <diagonal/>
    </border>
    <border>
      <left style="thin">
        <color rgb="FFFFC000"/>
      </left>
      <right style="medium">
        <color indexed="64"/>
      </right>
      <top style="thin">
        <color rgb="FFFFC000"/>
      </top>
      <bottom style="thin">
        <color rgb="FFFFC000"/>
      </bottom>
      <diagonal/>
    </border>
    <border>
      <left style="thin">
        <color rgb="FFFFC000"/>
      </left>
      <right style="thin">
        <color rgb="FFFFC000"/>
      </right>
      <top style="thin">
        <color rgb="FFFFC000"/>
      </top>
      <bottom style="medium">
        <color indexed="64"/>
      </bottom>
      <diagonal/>
    </border>
    <border>
      <left style="thin">
        <color rgb="FFFFC000"/>
      </left>
      <right style="medium">
        <color indexed="64"/>
      </right>
      <top style="thin">
        <color rgb="FFFFC000"/>
      </top>
      <bottom style="medium">
        <color indexed="64"/>
      </bottom>
      <diagonal/>
    </border>
    <border>
      <left style="thin">
        <color theme="1"/>
      </left>
      <right style="thin">
        <color indexed="64"/>
      </right>
      <top style="thin">
        <color theme="1"/>
      </top>
      <bottom style="thin">
        <color theme="1"/>
      </bottom>
      <diagonal/>
    </border>
    <border>
      <left style="thin">
        <color indexed="64"/>
      </left>
      <right style="thin">
        <color rgb="FF92D050"/>
      </right>
      <top style="thin">
        <color rgb="FF92D050"/>
      </top>
      <bottom style="thin">
        <color rgb="FF92D050"/>
      </bottom>
      <diagonal/>
    </border>
    <border>
      <left style="thin">
        <color rgb="FFFFC000"/>
      </left>
      <right style="thin">
        <color indexed="64"/>
      </right>
      <top/>
      <bottom style="thin">
        <color rgb="FFFFC000"/>
      </bottom>
      <diagonal/>
    </border>
    <border>
      <left style="thin">
        <color rgb="FFFFC000"/>
      </left>
      <right style="thin">
        <color indexed="64"/>
      </right>
      <top style="thin">
        <color rgb="FFFFC000"/>
      </top>
      <bottom style="thin">
        <color rgb="FFFFC000"/>
      </bottom>
      <diagonal/>
    </border>
    <border>
      <left style="thin">
        <color indexed="64"/>
      </left>
      <right style="thin">
        <color rgb="FF92D050"/>
      </right>
      <top style="thin">
        <color rgb="FF92D050"/>
      </top>
      <bottom style="thin">
        <color indexed="64"/>
      </bottom>
      <diagonal/>
    </border>
    <border>
      <left style="thin">
        <color rgb="FF92D050"/>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style="thin">
        <color rgb="FFFFC000"/>
      </left>
      <right style="thin">
        <color rgb="FFFFC000"/>
      </right>
      <top/>
      <bottom style="thin">
        <color indexed="64"/>
      </bottom>
      <diagonal/>
    </border>
    <border>
      <left style="thin">
        <color rgb="FFFFC000"/>
      </left>
      <right style="thin">
        <color rgb="FFFFC000"/>
      </right>
      <top style="thin">
        <color rgb="FFFFC000"/>
      </top>
      <bottom style="thin">
        <color indexed="64"/>
      </bottom>
      <diagonal/>
    </border>
    <border>
      <left style="thin">
        <color rgb="FFFFC000"/>
      </left>
      <right style="thin">
        <color indexed="64"/>
      </right>
      <top style="thin">
        <color rgb="FFFFC000"/>
      </top>
      <bottom style="thin">
        <color indexed="64"/>
      </bottom>
      <diagonal/>
    </border>
    <border>
      <left/>
      <right/>
      <top style="thin">
        <color indexed="64"/>
      </top>
      <bottom style="double">
        <color indexed="64"/>
      </bottom>
      <diagonal/>
    </border>
    <border>
      <left style="thin">
        <color indexed="64"/>
      </left>
      <right/>
      <top style="medium">
        <color indexed="64"/>
      </top>
      <bottom/>
      <diagonal/>
    </border>
    <border>
      <left style="thin">
        <color theme="1"/>
      </left>
      <right/>
      <top style="thin">
        <color theme="1"/>
      </top>
      <bottom style="thin">
        <color theme="1"/>
      </bottom>
      <diagonal/>
    </border>
    <border>
      <left style="thin">
        <color rgb="FFFFC000"/>
      </left>
      <right/>
      <top/>
      <bottom style="thin">
        <color rgb="FFFFC000"/>
      </bottom>
      <diagonal/>
    </border>
    <border>
      <left style="thin">
        <color rgb="FFFFC000"/>
      </left>
      <right/>
      <top style="thin">
        <color rgb="FFFFC000"/>
      </top>
      <bottom style="medium">
        <color indexed="64"/>
      </bottom>
      <diagonal/>
    </border>
    <border>
      <left style="thin">
        <color auto="1"/>
      </left>
      <right style="thin">
        <color auto="1"/>
      </right>
      <top style="thin">
        <color auto="1"/>
      </top>
      <bottom style="thin">
        <color auto="1"/>
      </bottom>
      <diagonal/>
    </border>
    <border>
      <left style="thin">
        <color theme="7" tint="0.59999389629810485"/>
      </left>
      <right style="thin">
        <color theme="7" tint="0.59999389629810485"/>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2">
    <xf numFmtId="0" fontId="0"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0" fontId="13" fillId="0" borderId="0"/>
    <xf numFmtId="0" fontId="15" fillId="0" borderId="0"/>
    <xf numFmtId="0" fontId="16" fillId="0" borderId="0" applyNumberFormat="0" applyFill="0" applyBorder="0" applyAlignment="0" applyProtection="0"/>
    <xf numFmtId="0" fontId="17" fillId="0" borderId="0"/>
    <xf numFmtId="0" fontId="59" fillId="0" borderId="0"/>
    <xf numFmtId="0" fontId="2" fillId="0" borderId="0"/>
    <xf numFmtId="0" fontId="59" fillId="0" borderId="0"/>
    <xf numFmtId="0" fontId="73" fillId="0" borderId="0"/>
  </cellStyleXfs>
  <cellXfs count="440">
    <xf numFmtId="0" fontId="0" fillId="0" borderId="0" xfId="0"/>
    <xf numFmtId="0" fontId="4" fillId="0" borderId="1" xfId="0" applyFont="1" applyBorder="1" applyAlignment="1">
      <alignment horizontal="center"/>
    </xf>
    <xf numFmtId="0" fontId="4" fillId="0" borderId="0" xfId="0" applyFont="1"/>
    <xf numFmtId="187" fontId="4" fillId="0" borderId="1" xfId="0" applyNumberFormat="1" applyFont="1" applyBorder="1"/>
    <xf numFmtId="0" fontId="0" fillId="0" borderId="0" xfId="0" pivotButton="1"/>
    <xf numFmtId="0" fontId="4" fillId="0" borderId="1" xfId="0" applyFont="1" applyBorder="1" applyAlignment="1">
      <alignment horizontal="left"/>
    </xf>
    <xf numFmtId="187" fontId="4" fillId="0" borderId="1" xfId="0" applyNumberFormat="1" applyFont="1" applyBorder="1" applyAlignment="1">
      <alignment horizontal="center"/>
    </xf>
    <xf numFmtId="187" fontId="4" fillId="0" borderId="1" xfId="3" applyNumberFormat="1" applyFont="1" applyBorder="1"/>
    <xf numFmtId="189" fontId="4" fillId="0" borderId="1" xfId="0" applyNumberFormat="1" applyFont="1" applyBorder="1" applyAlignment="1">
      <alignment horizontal="center"/>
    </xf>
    <xf numFmtId="0" fontId="4" fillId="0" borderId="0" xfId="0" applyFont="1" applyAlignment="1">
      <alignment horizontal="left"/>
    </xf>
    <xf numFmtId="0" fontId="4" fillId="0" borderId="0" xfId="0" applyFont="1" applyAlignment="1">
      <alignment horizontal="center"/>
    </xf>
    <xf numFmtId="187" fontId="4" fillId="0" borderId="0" xfId="0" applyNumberFormat="1" applyFont="1" applyAlignment="1">
      <alignment horizontal="center"/>
    </xf>
    <xf numFmtId="187" fontId="4" fillId="0" borderId="0" xfId="3" applyNumberFormat="1" applyFont="1"/>
    <xf numFmtId="0" fontId="6" fillId="0" borderId="0" xfId="0" applyFont="1"/>
    <xf numFmtId="0" fontId="6" fillId="0" borderId="0" xfId="0" applyFont="1" applyAlignment="1">
      <alignment horizontal="center"/>
    </xf>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7" fillId="0" borderId="1" xfId="0" applyFont="1" applyBorder="1"/>
    <xf numFmtId="0" fontId="7" fillId="0" borderId="1" xfId="0" applyFont="1" applyBorder="1" applyAlignment="1">
      <alignment horizontal="center"/>
    </xf>
    <xf numFmtId="10" fontId="7" fillId="0" borderId="1" xfId="2" applyNumberFormat="1" applyFont="1" applyBorder="1" applyAlignment="1">
      <alignment horizontal="center"/>
    </xf>
    <xf numFmtId="0" fontId="0" fillId="13" borderId="0" xfId="0" applyFill="1"/>
    <xf numFmtId="0" fontId="3" fillId="10" borderId="1" xfId="0" applyFont="1" applyFill="1" applyBorder="1"/>
    <xf numFmtId="0" fontId="3" fillId="10" borderId="1" xfId="0" applyFont="1" applyFill="1" applyBorder="1" applyAlignment="1">
      <alignment horizontal="center"/>
    </xf>
    <xf numFmtId="10" fontId="3" fillId="10" borderId="1" xfId="2" applyNumberFormat="1" applyFont="1" applyFill="1" applyBorder="1" applyAlignment="1">
      <alignment horizontal="center"/>
    </xf>
    <xf numFmtId="0" fontId="8" fillId="17" borderId="1" xfId="0" applyFont="1" applyFill="1" applyBorder="1"/>
    <xf numFmtId="0" fontId="8" fillId="17" borderId="1" xfId="0" applyFont="1" applyFill="1" applyBorder="1" applyAlignment="1">
      <alignment horizontal="center"/>
    </xf>
    <xf numFmtId="10" fontId="8" fillId="17" borderId="1" xfId="2" applyNumberFormat="1" applyFont="1" applyFill="1" applyBorder="1" applyAlignment="1">
      <alignment horizontal="center"/>
    </xf>
    <xf numFmtId="0" fontId="7" fillId="0" borderId="4" xfId="0" applyFont="1" applyBorder="1" applyAlignment="1">
      <alignment horizontal="center"/>
    </xf>
    <xf numFmtId="0" fontId="4" fillId="10" borderId="1" xfId="0" applyFont="1" applyFill="1" applyBorder="1" applyAlignment="1">
      <alignment horizontal="center"/>
    </xf>
    <xf numFmtId="0" fontId="4" fillId="10" borderId="1" xfId="0" applyFont="1" applyFill="1" applyBorder="1" applyAlignment="1">
      <alignment horizontal="left"/>
    </xf>
    <xf numFmtId="187" fontId="4" fillId="10" borderId="1" xfId="0" applyNumberFormat="1" applyFont="1" applyFill="1" applyBorder="1" applyAlignment="1">
      <alignment horizontal="center"/>
    </xf>
    <xf numFmtId="187" fontId="3" fillId="10" borderId="1" xfId="3" applyNumberFormat="1" applyFont="1" applyFill="1" applyBorder="1"/>
    <xf numFmtId="0" fontId="4" fillId="10" borderId="0" xfId="0" applyFont="1" applyFill="1"/>
    <xf numFmtId="0" fontId="4" fillId="17" borderId="1" xfId="0" applyFont="1" applyFill="1" applyBorder="1"/>
    <xf numFmtId="0" fontId="4" fillId="17" borderId="1" xfId="0" applyFont="1" applyFill="1" applyBorder="1" applyAlignment="1">
      <alignment horizontal="left"/>
    </xf>
    <xf numFmtId="0" fontId="4" fillId="17" borderId="1" xfId="0" applyFont="1" applyFill="1" applyBorder="1" applyAlignment="1">
      <alignment horizontal="center"/>
    </xf>
    <xf numFmtId="187" fontId="4" fillId="17" borderId="1" xfId="0" applyNumberFormat="1" applyFont="1" applyFill="1" applyBorder="1" applyAlignment="1">
      <alignment horizontal="center"/>
    </xf>
    <xf numFmtId="43" fontId="3" fillId="18" borderId="1" xfId="3" applyFont="1" applyFill="1" applyBorder="1"/>
    <xf numFmtId="189" fontId="4" fillId="17" borderId="1" xfId="0" applyNumberFormat="1" applyFont="1" applyFill="1" applyBorder="1" applyAlignment="1">
      <alignment horizontal="center"/>
    </xf>
    <xf numFmtId="187" fontId="3" fillId="18" borderId="1" xfId="3" applyNumberFormat="1" applyFont="1" applyFill="1" applyBorder="1"/>
    <xf numFmtId="0" fontId="4" fillId="9" borderId="1" xfId="0" applyFont="1" applyFill="1" applyBorder="1"/>
    <xf numFmtId="0" fontId="4" fillId="9" borderId="1" xfId="0" applyFont="1" applyFill="1" applyBorder="1" applyAlignment="1">
      <alignment horizontal="left"/>
    </xf>
    <xf numFmtId="0" fontId="4" fillId="9" borderId="1" xfId="0" applyFont="1" applyFill="1" applyBorder="1" applyAlignment="1">
      <alignment horizontal="center"/>
    </xf>
    <xf numFmtId="187" fontId="4" fillId="9" borderId="1" xfId="0" applyNumberFormat="1" applyFont="1" applyFill="1" applyBorder="1" applyAlignment="1">
      <alignment horizontal="center"/>
    </xf>
    <xf numFmtId="187" fontId="3" fillId="19" borderId="1" xfId="3" applyNumberFormat="1" applyFont="1" applyFill="1" applyBorder="1"/>
    <xf numFmtId="0" fontId="5" fillId="9" borderId="1" xfId="0" applyFont="1" applyFill="1" applyBorder="1" applyAlignment="1">
      <alignment horizontal="center"/>
    </xf>
    <xf numFmtId="187" fontId="3" fillId="19" borderId="1" xfId="3" applyNumberFormat="1" applyFont="1" applyFill="1" applyBorder="1" applyAlignment="1">
      <alignment horizontal="center"/>
    </xf>
    <xf numFmtId="2" fontId="0" fillId="0" borderId="0" xfId="0" applyNumberFormat="1"/>
    <xf numFmtId="0" fontId="9" fillId="0" borderId="0" xfId="0" applyFont="1"/>
    <xf numFmtId="187" fontId="4" fillId="0" borderId="1" xfId="3" applyNumberFormat="1" applyFont="1" applyBorder="1" applyAlignment="1"/>
    <xf numFmtId="0" fontId="18" fillId="0" borderId="0" xfId="4" applyFont="1" applyAlignment="1">
      <alignment horizontal="center" vertical="top"/>
    </xf>
    <xf numFmtId="0" fontId="19" fillId="0" borderId="0" xfId="4" applyFont="1" applyAlignment="1">
      <alignment horizontal="left" vertical="center"/>
    </xf>
    <xf numFmtId="0" fontId="19" fillId="0" borderId="0" xfId="4" applyFont="1" applyAlignment="1">
      <alignment horizontal="center" vertical="top"/>
    </xf>
    <xf numFmtId="0" fontId="19" fillId="0" borderId="0" xfId="4" applyFont="1" applyAlignment="1">
      <alignment vertical="top"/>
    </xf>
    <xf numFmtId="0" fontId="20" fillId="0" borderId="0" xfId="4" applyFont="1" applyAlignment="1">
      <alignment horizontal="left" vertical="center"/>
    </xf>
    <xf numFmtId="0" fontId="21" fillId="0" borderId="0" xfId="4" applyFont="1" applyAlignment="1">
      <alignment horizontal="center" vertical="top"/>
    </xf>
    <xf numFmtId="0" fontId="21" fillId="0" borderId="0" xfId="4" applyFont="1" applyAlignment="1">
      <alignment vertical="top"/>
    </xf>
    <xf numFmtId="0" fontId="22" fillId="29" borderId="3" xfId="4" applyFont="1" applyFill="1" applyBorder="1" applyAlignment="1">
      <alignment vertical="center"/>
    </xf>
    <xf numFmtId="0" fontId="18" fillId="21" borderId="1" xfId="4" applyFont="1" applyFill="1" applyBorder="1" applyAlignment="1">
      <alignment horizontal="centerContinuous" vertical="top"/>
    </xf>
    <xf numFmtId="0" fontId="22" fillId="0" borderId="1" xfId="4" applyFont="1" applyBorder="1" applyAlignment="1">
      <alignment horizontal="centerContinuous" vertical="top"/>
    </xf>
    <xf numFmtId="0" fontId="22" fillId="0" borderId="3" xfId="4" applyFont="1" applyBorder="1" applyAlignment="1">
      <alignment horizontal="centerContinuous" vertical="top"/>
    </xf>
    <xf numFmtId="0" fontId="19" fillId="0" borderId="3" xfId="4" applyFont="1" applyBorder="1" applyAlignment="1">
      <alignment horizontal="centerContinuous" vertical="top"/>
    </xf>
    <xf numFmtId="0" fontId="19" fillId="0" borderId="9" xfId="4" applyFont="1" applyBorder="1" applyAlignment="1">
      <alignment horizontal="centerContinuous" vertical="top"/>
    </xf>
    <xf numFmtId="0" fontId="22" fillId="11" borderId="1" xfId="4" applyFont="1" applyFill="1" applyBorder="1" applyAlignment="1">
      <alignment horizontal="centerContinuous" vertical="top"/>
    </xf>
    <xf numFmtId="0" fontId="22" fillId="11" borderId="3" xfId="4" applyFont="1" applyFill="1" applyBorder="1" applyAlignment="1">
      <alignment horizontal="centerContinuous" vertical="top"/>
    </xf>
    <xf numFmtId="0" fontId="19" fillId="11" borderId="3" xfId="4" applyFont="1" applyFill="1" applyBorder="1" applyAlignment="1">
      <alignment horizontal="centerContinuous" vertical="top"/>
    </xf>
    <xf numFmtId="0" fontId="19" fillId="11" borderId="9" xfId="4" applyFont="1" applyFill="1" applyBorder="1" applyAlignment="1">
      <alignment horizontal="centerContinuous" vertical="top"/>
    </xf>
    <xf numFmtId="0" fontId="22" fillId="29" borderId="5" xfId="4" applyFont="1" applyFill="1" applyBorder="1" applyAlignment="1">
      <alignment vertical="center"/>
    </xf>
    <xf numFmtId="0" fontId="18" fillId="21" borderId="1" xfId="4" applyFont="1" applyFill="1" applyBorder="1" applyAlignment="1">
      <alignment horizontal="center" vertical="center"/>
    </xf>
    <xf numFmtId="0" fontId="23" fillId="21" borderId="1" xfId="4" applyFont="1" applyFill="1" applyBorder="1" applyAlignment="1">
      <alignment horizontal="center" vertical="center" wrapText="1"/>
    </xf>
    <xf numFmtId="0" fontId="18" fillId="21" borderId="1" xfId="4" applyFont="1" applyFill="1" applyBorder="1" applyAlignment="1">
      <alignment horizontal="center" vertical="center" wrapText="1"/>
    </xf>
    <xf numFmtId="0" fontId="22" fillId="21" borderId="1" xfId="4" applyFont="1" applyFill="1" applyBorder="1" applyAlignment="1">
      <alignment horizontal="center" vertical="center" wrapText="1"/>
    </xf>
    <xf numFmtId="0" fontId="22" fillId="0" borderId="3" xfId="4" applyFont="1" applyBorder="1" applyAlignment="1">
      <alignment horizontal="center" vertical="center"/>
    </xf>
    <xf numFmtId="0" fontId="24" fillId="0" borderId="3" xfId="4" applyFont="1" applyBorder="1" applyAlignment="1">
      <alignment horizontal="center" vertical="center" wrapText="1"/>
    </xf>
    <xf numFmtId="0" fontId="22" fillId="0" borderId="9" xfId="4" applyFont="1" applyBorder="1" applyAlignment="1">
      <alignment horizontal="center" vertical="center" wrapText="1"/>
    </xf>
    <xf numFmtId="0" fontId="22" fillId="0" borderId="10" xfId="4" applyFont="1" applyBorder="1" applyAlignment="1">
      <alignment horizontal="center" vertical="center" wrapText="1"/>
    </xf>
    <xf numFmtId="0" fontId="22" fillId="0" borderId="10" xfId="4" applyFont="1" applyBorder="1" applyAlignment="1">
      <alignment horizontal="center" vertical="center"/>
    </xf>
    <xf numFmtId="0" fontId="22" fillId="0" borderId="11" xfId="4" applyFont="1" applyBorder="1" applyAlignment="1">
      <alignment horizontal="center" vertical="center"/>
    </xf>
    <xf numFmtId="0" fontId="24" fillId="11" borderId="3" xfId="4" applyFont="1" applyFill="1" applyBorder="1" applyAlignment="1">
      <alignment horizontal="center" vertical="center" wrapText="1"/>
    </xf>
    <xf numFmtId="0" fontId="22" fillId="11" borderId="10" xfId="4" applyFont="1" applyFill="1" applyBorder="1" applyAlignment="1">
      <alignment horizontal="center" vertical="center"/>
    </xf>
    <xf numFmtId="0" fontId="22" fillId="11" borderId="11" xfId="4" applyFont="1" applyFill="1" applyBorder="1" applyAlignment="1">
      <alignment horizontal="center" vertical="center"/>
    </xf>
    <xf numFmtId="0" fontId="25" fillId="0" borderId="1" xfId="4" applyFont="1" applyBorder="1" applyAlignment="1">
      <alignment vertical="top"/>
    </xf>
    <xf numFmtId="0" fontId="19" fillId="0" borderId="13" xfId="4" applyFont="1" applyBorder="1" applyAlignment="1">
      <alignment horizontal="center" vertical="center"/>
    </xf>
    <xf numFmtId="0" fontId="19" fillId="0" borderId="14" xfId="4" applyFont="1" applyBorder="1" applyAlignment="1">
      <alignment horizontal="center" vertical="center"/>
    </xf>
    <xf numFmtId="189" fontId="19" fillId="0" borderId="10" xfId="4" applyNumberFormat="1" applyFont="1" applyBorder="1" applyAlignment="1">
      <alignment vertical="top"/>
    </xf>
    <xf numFmtId="0" fontId="21" fillId="0" borderId="0" xfId="4" applyFont="1" applyAlignment="1">
      <alignment horizontal="center" vertical="center"/>
    </xf>
    <xf numFmtId="189" fontId="21" fillId="0" borderId="0" xfId="4" applyNumberFormat="1" applyFont="1" applyAlignment="1">
      <alignment vertical="top"/>
    </xf>
    <xf numFmtId="189" fontId="21" fillId="0" borderId="10" xfId="4" applyNumberFormat="1" applyFont="1" applyBorder="1" applyAlignment="1">
      <alignment vertical="top"/>
    </xf>
    <xf numFmtId="0" fontId="21" fillId="0" borderId="1" xfId="4" applyFont="1" applyBorder="1" applyAlignment="1">
      <alignment vertical="top"/>
    </xf>
    <xf numFmtId="0" fontId="21" fillId="0" borderId="1" xfId="4" applyFont="1" applyBorder="1" applyAlignment="1">
      <alignment horizontal="center" vertical="top"/>
    </xf>
    <xf numFmtId="0" fontId="25" fillId="0" borderId="3" xfId="4" applyFont="1" applyBorder="1" applyAlignment="1">
      <alignment vertical="top"/>
    </xf>
    <xf numFmtId="49" fontId="25" fillId="0" borderId="1" xfId="7" applyNumberFormat="1" applyFont="1" applyBorder="1" applyAlignment="1">
      <alignment vertical="center"/>
    </xf>
    <xf numFmtId="0" fontId="21" fillId="0" borderId="2" xfId="4" applyFont="1" applyBorder="1" applyAlignment="1">
      <alignment vertical="top"/>
    </xf>
    <xf numFmtId="0" fontId="27" fillId="0" borderId="0" xfId="6" applyFont="1" applyAlignment="1">
      <alignment vertical="center"/>
    </xf>
    <xf numFmtId="0" fontId="28" fillId="14" borderId="0" xfId="0" applyFont="1" applyFill="1" applyAlignment="1">
      <alignment horizontal="center" vertical="center"/>
    </xf>
    <xf numFmtId="0" fontId="28" fillId="9" borderId="0" xfId="0" applyFont="1" applyFill="1" applyAlignment="1">
      <alignment horizontal="center" vertical="center"/>
    </xf>
    <xf numFmtId="0" fontId="19" fillId="0" borderId="0" xfId="0" applyFont="1"/>
    <xf numFmtId="0" fontId="28" fillId="0" borderId="0" xfId="0" applyFont="1"/>
    <xf numFmtId="0" fontId="25" fillId="14" borderId="0" xfId="0" applyFont="1" applyFill="1"/>
    <xf numFmtId="0" fontId="25" fillId="9" borderId="0" xfId="0" applyFont="1" applyFill="1"/>
    <xf numFmtId="0" fontId="25" fillId="0" borderId="0" xfId="0" applyFont="1"/>
    <xf numFmtId="0" fontId="25" fillId="0" borderId="7" xfId="0" applyFont="1" applyBorder="1" applyAlignment="1">
      <alignment horizontal="left" vertical="center"/>
    </xf>
    <xf numFmtId="0" fontId="29" fillId="15" borderId="0" xfId="0" applyFont="1" applyFill="1"/>
    <xf numFmtId="0" fontId="29" fillId="19" borderId="0" xfId="0" applyFont="1" applyFill="1" applyAlignment="1">
      <alignment horizontal="centerContinuous"/>
    </xf>
    <xf numFmtId="0" fontId="29" fillId="19" borderId="7" xfId="0" applyFont="1" applyFill="1" applyBorder="1" applyAlignment="1">
      <alignment horizontal="center" vertical="center" wrapText="1"/>
    </xf>
    <xf numFmtId="0" fontId="29" fillId="19" borderId="7" xfId="0" applyFont="1" applyFill="1" applyBorder="1" applyAlignment="1">
      <alignment horizontal="center" vertical="center"/>
    </xf>
    <xf numFmtId="0" fontId="29" fillId="19" borderId="0" xfId="0" applyFont="1" applyFill="1" applyAlignment="1">
      <alignment horizontal="center" vertical="center" wrapText="1"/>
    </xf>
    <xf numFmtId="0" fontId="30" fillId="32" borderId="0" xfId="0" applyFont="1" applyFill="1" applyAlignment="1">
      <alignment horizontal="center" vertical="center" wrapText="1"/>
    </xf>
    <xf numFmtId="0" fontId="22" fillId="31" borderId="0" xfId="0" applyFont="1" applyFill="1" applyAlignment="1">
      <alignment horizontal="center" vertical="center" wrapText="1"/>
    </xf>
    <xf numFmtId="49" fontId="25" fillId="0" borderId="0" xfId="0" applyNumberFormat="1" applyFont="1"/>
    <xf numFmtId="0" fontId="25" fillId="0" borderId="0" xfId="0" applyFont="1" applyAlignment="1" applyProtection="1">
      <alignment horizontal="left"/>
      <protection hidden="1"/>
    </xf>
    <xf numFmtId="187" fontId="25" fillId="16" borderId="0" xfId="0" applyNumberFormat="1" applyFont="1" applyFill="1"/>
    <xf numFmtId="187" fontId="25" fillId="0" borderId="0" xfId="0" applyNumberFormat="1" applyFont="1"/>
    <xf numFmtId="0" fontId="32" fillId="0" borderId="0" xfId="0" applyFont="1"/>
    <xf numFmtId="0" fontId="34" fillId="14" borderId="0" xfId="0" applyFont="1" applyFill="1" applyAlignment="1">
      <alignment horizontal="center" vertical="center" wrapText="1"/>
    </xf>
    <xf numFmtId="0" fontId="36" fillId="0" borderId="0" xfId="0" applyFont="1"/>
    <xf numFmtId="190" fontId="36" fillId="0" borderId="0" xfId="0" applyNumberFormat="1" applyFont="1"/>
    <xf numFmtId="0" fontId="37" fillId="0" borderId="0" xfId="0" applyFont="1" applyAlignment="1">
      <alignment horizontal="center" vertical="center"/>
    </xf>
    <xf numFmtId="0" fontId="38" fillId="0" borderId="0" xfId="0" applyFont="1" applyAlignment="1">
      <alignment horizontal="center" vertical="center"/>
    </xf>
    <xf numFmtId="0" fontId="25" fillId="0" borderId="0" xfId="0" applyFont="1" applyAlignment="1">
      <alignment horizontal="right" vertical="center"/>
    </xf>
    <xf numFmtId="14" fontId="25" fillId="0" borderId="0" xfId="0" applyNumberFormat="1" applyFont="1" applyAlignment="1">
      <alignment vertical="center"/>
    </xf>
    <xf numFmtId="0" fontId="29" fillId="11" borderId="0" xfId="0" applyFont="1" applyFill="1" applyAlignment="1">
      <alignment horizontal="center" vertical="center"/>
    </xf>
    <xf numFmtId="0" fontId="25" fillId="0" borderId="0" xfId="0" applyFont="1" applyAlignment="1">
      <alignment horizontal="center" vertical="center"/>
    </xf>
    <xf numFmtId="0" fontId="29" fillId="0" borderId="0" xfId="0" applyFont="1"/>
    <xf numFmtId="0" fontId="29" fillId="0" borderId="0" xfId="0" applyFont="1" applyAlignment="1">
      <alignment horizontal="centerContinuous"/>
    </xf>
    <xf numFmtId="0" fontId="36" fillId="20" borderId="1" xfId="0" applyFont="1" applyFill="1" applyBorder="1" applyAlignment="1" applyProtection="1">
      <alignment horizontal="centerContinuous" vertical="center" wrapText="1"/>
      <protection locked="0" hidden="1"/>
    </xf>
    <xf numFmtId="0" fontId="36" fillId="20" borderId="1" xfId="0" applyFont="1" applyFill="1" applyBorder="1" applyAlignment="1" applyProtection="1">
      <alignment horizontal="center" vertical="center" wrapText="1"/>
      <protection locked="0" hidden="1"/>
    </xf>
    <xf numFmtId="0" fontId="35" fillId="8" borderId="1" xfId="0" applyFont="1" applyFill="1" applyBorder="1" applyAlignment="1">
      <alignment horizontal="center" vertical="center" textRotation="90" wrapText="1"/>
    </xf>
    <xf numFmtId="0" fontId="29" fillId="9" borderId="1" xfId="0" applyFont="1" applyFill="1" applyBorder="1" applyAlignment="1">
      <alignment horizontal="center" vertical="center" textRotation="90" wrapText="1"/>
    </xf>
    <xf numFmtId="0" fontId="29" fillId="10" borderId="1" xfId="0" applyFont="1" applyFill="1" applyBorder="1" applyAlignment="1">
      <alignment horizontal="center" vertical="center" textRotation="90" wrapText="1"/>
    </xf>
    <xf numFmtId="0" fontId="29" fillId="0" borderId="0" xfId="0" applyFont="1" applyAlignment="1">
      <alignment horizontal="center" vertical="center" wrapText="1"/>
    </xf>
    <xf numFmtId="0" fontId="36" fillId="7" borderId="1" xfId="0" applyFont="1" applyFill="1" applyBorder="1" applyAlignment="1" applyProtection="1">
      <alignment horizontal="center" vertical="center" wrapText="1"/>
      <protection locked="0" hidden="1"/>
    </xf>
    <xf numFmtId="0" fontId="36" fillId="8" borderId="1" xfId="0" applyFont="1" applyFill="1" applyBorder="1" applyAlignment="1" applyProtection="1">
      <alignment horizontal="center" vertical="center" wrapText="1"/>
      <protection locked="0" hidden="1"/>
    </xf>
    <xf numFmtId="0" fontId="42" fillId="7" borderId="1" xfId="0" applyFont="1" applyFill="1" applyBorder="1" applyAlignment="1" applyProtection="1">
      <alignment horizontal="center" vertical="center" wrapText="1"/>
      <protection locked="0" hidden="1"/>
    </xf>
    <xf numFmtId="0" fontId="29" fillId="0" borderId="1" xfId="0" applyFont="1" applyBorder="1" applyAlignment="1">
      <alignment horizontal="center"/>
    </xf>
    <xf numFmtId="187" fontId="29" fillId="0" borderId="1" xfId="0" applyNumberFormat="1" applyFont="1" applyBorder="1" applyAlignment="1" applyProtection="1">
      <alignment horizontal="center" vertical="center"/>
      <protection locked="0" hidden="1"/>
    </xf>
    <xf numFmtId="189" fontId="29" fillId="0" borderId="1" xfId="0" applyNumberFormat="1" applyFont="1" applyBorder="1" applyAlignment="1" applyProtection="1">
      <alignment horizontal="center" vertical="center"/>
      <protection locked="0" hidden="1"/>
    </xf>
    <xf numFmtId="0" fontId="22" fillId="0" borderId="0" xfId="0" applyFont="1"/>
    <xf numFmtId="187" fontId="25" fillId="0" borderId="0" xfId="0" applyNumberFormat="1" applyFont="1" applyProtection="1">
      <protection locked="0"/>
    </xf>
    <xf numFmtId="0" fontId="43" fillId="0" borderId="0" xfId="0" applyFont="1"/>
    <xf numFmtId="0" fontId="44" fillId="21" borderId="0" xfId="0" applyFont="1" applyFill="1" applyAlignment="1">
      <alignment horizontal="center"/>
    </xf>
    <xf numFmtId="2" fontId="43" fillId="0" borderId="0" xfId="0" applyNumberFormat="1" applyFont="1"/>
    <xf numFmtId="2" fontId="25" fillId="0" borderId="0" xfId="0" applyNumberFormat="1" applyFont="1"/>
    <xf numFmtId="0" fontId="45" fillId="0" borderId="0" xfId="0" applyFont="1"/>
    <xf numFmtId="0" fontId="46" fillId="0" borderId="1" xfId="0" applyFont="1" applyBorder="1" applyAlignment="1">
      <alignment horizontal="center"/>
    </xf>
    <xf numFmtId="0" fontId="31" fillId="0" borderId="0" xfId="0" applyFont="1"/>
    <xf numFmtId="14" fontId="31" fillId="0" borderId="0" xfId="0" applyNumberFormat="1" applyFont="1"/>
    <xf numFmtId="187" fontId="22" fillId="0" borderId="1" xfId="0" applyNumberFormat="1" applyFont="1" applyBorder="1" applyAlignment="1" applyProtection="1">
      <alignment horizontal="center" vertical="center"/>
      <protection locked="0" hidden="1"/>
    </xf>
    <xf numFmtId="190" fontId="24" fillId="0" borderId="0" xfId="0" applyNumberFormat="1" applyFont="1"/>
    <xf numFmtId="0" fontId="24" fillId="0" borderId="0" xfId="0" applyFont="1"/>
    <xf numFmtId="0" fontId="49" fillId="3" borderId="1" xfId="0" applyFont="1" applyFill="1" applyBorder="1" applyAlignment="1">
      <alignment horizontal="center" vertical="center"/>
    </xf>
    <xf numFmtId="0" fontId="36" fillId="3" borderId="2" xfId="0" applyFont="1" applyFill="1" applyBorder="1" applyAlignment="1">
      <alignment horizontal="center" vertical="center" wrapText="1"/>
    </xf>
    <xf numFmtId="0" fontId="50" fillId="3" borderId="3" xfId="0" applyFont="1" applyFill="1" applyBorder="1" applyAlignment="1">
      <alignment horizontal="center" vertical="center"/>
    </xf>
    <xf numFmtId="0" fontId="25" fillId="6" borderId="2" xfId="0" applyFont="1" applyFill="1" applyBorder="1" applyAlignment="1">
      <alignment horizontal="left" readingOrder="1"/>
    </xf>
    <xf numFmtId="0" fontId="25" fillId="6" borderId="6" xfId="0" applyFont="1" applyFill="1" applyBorder="1" applyAlignment="1">
      <alignment horizontal="left" readingOrder="1"/>
    </xf>
    <xf numFmtId="0" fontId="29" fillId="11" borderId="4" xfId="0" applyFont="1" applyFill="1" applyBorder="1" applyAlignment="1">
      <alignment vertical="center"/>
    </xf>
    <xf numFmtId="0" fontId="25" fillId="0" borderId="1" xfId="0" applyFont="1" applyBorder="1" applyAlignment="1">
      <alignment horizontal="left" readingOrder="1"/>
    </xf>
    <xf numFmtId="0" fontId="29" fillId="0" borderId="2" xfId="0" applyFont="1" applyBorder="1" applyAlignment="1">
      <alignment horizontal="center"/>
    </xf>
    <xf numFmtId="0" fontId="29" fillId="0" borderId="4" xfId="0" applyFont="1" applyBorder="1" applyAlignment="1">
      <alignment horizontal="fill" vertical="center"/>
    </xf>
    <xf numFmtId="0" fontId="29" fillId="0" borderId="0" xfId="0" applyFont="1" applyAlignment="1">
      <alignment horizontal="left"/>
    </xf>
    <xf numFmtId="0" fontId="25" fillId="0" borderId="1" xfId="0" applyFont="1" applyBorder="1" applyAlignment="1">
      <alignment readingOrder="1"/>
    </xf>
    <xf numFmtId="0" fontId="29" fillId="0" borderId="4" xfId="0" applyFont="1" applyBorder="1" applyAlignment="1">
      <alignment vertical="center"/>
    </xf>
    <xf numFmtId="0" fontId="25" fillId="0" borderId="1" xfId="0" applyFont="1" applyBorder="1" applyAlignment="1">
      <alignment wrapText="1" readingOrder="1"/>
    </xf>
    <xf numFmtId="49" fontId="29" fillId="0" borderId="0" xfId="0" applyNumberFormat="1" applyFont="1"/>
    <xf numFmtId="0" fontId="29" fillId="0" borderId="1" xfId="0" applyFont="1" applyBorder="1" applyAlignment="1">
      <alignment readingOrder="1"/>
    </xf>
    <xf numFmtId="0" fontId="29" fillId="7" borderId="0" xfId="0" applyFont="1" applyFill="1"/>
    <xf numFmtId="0" fontId="29" fillId="0" borderId="5" xfId="0" applyFont="1" applyBorder="1" applyAlignment="1">
      <alignment vertical="center"/>
    </xf>
    <xf numFmtId="0" fontId="29" fillId="0" borderId="0" xfId="0" applyFont="1" applyAlignment="1">
      <alignment readingOrder="1"/>
    </xf>
    <xf numFmtId="0" fontId="29" fillId="0" borderId="0" xfId="0" applyFont="1" applyAlignment="1">
      <alignment horizontal="center"/>
    </xf>
    <xf numFmtId="0" fontId="51" fillId="0" borderId="0" xfId="0" applyFont="1"/>
    <xf numFmtId="0" fontId="29" fillId="7" borderId="0" xfId="0" applyFont="1" applyFill="1" applyAlignment="1">
      <alignment horizontal="left"/>
    </xf>
    <xf numFmtId="0" fontId="54" fillId="23" borderId="0" xfId="0" applyFont="1" applyFill="1" applyAlignment="1">
      <alignment horizontal="center" vertical="center"/>
    </xf>
    <xf numFmtId="0" fontId="31" fillId="24" borderId="0" xfId="0" applyFont="1" applyFill="1" applyAlignment="1">
      <alignment horizontal="center" vertical="center"/>
    </xf>
    <xf numFmtId="0" fontId="25" fillId="0" borderId="0" xfId="0" applyFont="1" applyAlignment="1">
      <alignment horizontal="center"/>
    </xf>
    <xf numFmtId="0" fontId="31" fillId="7" borderId="0" xfId="0" applyFont="1" applyFill="1" applyAlignment="1">
      <alignment horizontal="center" vertical="center"/>
    </xf>
    <xf numFmtId="49" fontId="29" fillId="7" borderId="0" xfId="0" applyNumberFormat="1" applyFont="1" applyFill="1"/>
    <xf numFmtId="0" fontId="31" fillId="25" borderId="0" xfId="0" applyFont="1" applyFill="1" applyAlignment="1">
      <alignment horizontal="center" vertical="center"/>
    </xf>
    <xf numFmtId="0" fontId="31" fillId="26" borderId="0" xfId="0" applyFont="1" applyFill="1" applyAlignment="1">
      <alignment horizontal="center" vertical="center"/>
    </xf>
    <xf numFmtId="0" fontId="31" fillId="11" borderId="0" xfId="0" applyFont="1" applyFill="1" applyAlignment="1">
      <alignment horizontal="center" vertical="center"/>
    </xf>
    <xf numFmtId="0" fontId="31" fillId="27" borderId="0" xfId="0" applyFont="1" applyFill="1" applyAlignment="1">
      <alignment horizontal="center" vertical="center"/>
    </xf>
    <xf numFmtId="0" fontId="31" fillId="28" borderId="0" xfId="0" applyFont="1" applyFill="1" applyAlignment="1">
      <alignment horizontal="center" vertical="center"/>
    </xf>
    <xf numFmtId="0" fontId="55" fillId="14" borderId="0" xfId="0" applyFont="1" applyFill="1" applyAlignment="1">
      <alignment horizontal="center" vertical="center"/>
    </xf>
    <xf numFmtId="0" fontId="56" fillId="0" borderId="0" xfId="0" applyFont="1"/>
    <xf numFmtId="0" fontId="56" fillId="0" borderId="0" xfId="0" applyFont="1" applyAlignment="1">
      <alignment vertical="top"/>
    </xf>
    <xf numFmtId="0" fontId="56" fillId="11" borderId="1" xfId="0" applyFont="1" applyFill="1" applyBorder="1" applyAlignment="1">
      <alignment horizontal="center" vertical="center"/>
    </xf>
    <xf numFmtId="0" fontId="56" fillId="9" borderId="1" xfId="0" applyFont="1" applyFill="1" applyBorder="1" applyAlignment="1">
      <alignment horizontal="center" vertical="center"/>
    </xf>
    <xf numFmtId="0" fontId="32" fillId="0" borderId="0" xfId="0" applyFont="1" applyAlignment="1">
      <alignment vertical="top"/>
    </xf>
    <xf numFmtId="0" fontId="25" fillId="0" borderId="1" xfId="0" applyFont="1" applyBorder="1" applyAlignment="1">
      <alignment vertical="top" wrapText="1"/>
    </xf>
    <xf numFmtId="0" fontId="29" fillId="9" borderId="1" xfId="0" applyFont="1" applyFill="1" applyBorder="1" applyAlignment="1">
      <alignment vertical="top" wrapText="1"/>
    </xf>
    <xf numFmtId="1" fontId="29" fillId="9" borderId="1" xfId="0" applyNumberFormat="1" applyFont="1" applyFill="1" applyBorder="1" applyAlignment="1">
      <alignment horizontal="center" vertical="top"/>
    </xf>
    <xf numFmtId="0" fontId="25" fillId="0" borderId="1" xfId="0" applyFont="1" applyBorder="1" applyAlignment="1">
      <alignment horizontal="justify" vertical="top" wrapText="1"/>
    </xf>
    <xf numFmtId="0" fontId="25" fillId="0" borderId="3" xfId="0" applyFont="1" applyBorder="1" applyAlignment="1">
      <alignment vertical="top" wrapText="1"/>
    </xf>
    <xf numFmtId="0" fontId="29" fillId="9" borderId="3" xfId="0" applyFont="1" applyFill="1" applyBorder="1" applyAlignment="1">
      <alignment vertical="top" wrapText="1"/>
    </xf>
    <xf numFmtId="1" fontId="29" fillId="9" borderId="3" xfId="0" applyNumberFormat="1" applyFont="1" applyFill="1" applyBorder="1" applyAlignment="1">
      <alignment horizontal="center" vertical="top"/>
    </xf>
    <xf numFmtId="0" fontId="25" fillId="0" borderId="4" xfId="0" applyFont="1" applyBorder="1" applyAlignment="1">
      <alignment vertical="top" wrapText="1"/>
    </xf>
    <xf numFmtId="0" fontId="29" fillId="9" borderId="4" xfId="0" applyFont="1" applyFill="1" applyBorder="1" applyAlignment="1">
      <alignment vertical="top" wrapText="1"/>
    </xf>
    <xf numFmtId="1" fontId="29" fillId="9" borderId="4" xfId="0" applyNumberFormat="1" applyFont="1" applyFill="1" applyBorder="1" applyAlignment="1">
      <alignment horizontal="center" vertical="top"/>
    </xf>
    <xf numFmtId="0" fontId="25" fillId="0" borderId="5" xfId="0" applyFont="1" applyBorder="1" applyAlignment="1">
      <alignment vertical="top" wrapText="1"/>
    </xf>
    <xf numFmtId="0" fontId="29" fillId="9" borderId="5" xfId="0" applyFont="1" applyFill="1" applyBorder="1" applyAlignment="1">
      <alignment vertical="top" wrapText="1"/>
    </xf>
    <xf numFmtId="1" fontId="29" fillId="9" borderId="5" xfId="0" applyNumberFormat="1" applyFont="1" applyFill="1" applyBorder="1" applyAlignment="1">
      <alignment horizontal="center" vertical="top"/>
    </xf>
    <xf numFmtId="0" fontId="21" fillId="0" borderId="1" xfId="0" applyFont="1" applyBorder="1" applyAlignment="1">
      <alignment vertical="top" wrapText="1"/>
    </xf>
    <xf numFmtId="0" fontId="25" fillId="0" borderId="1" xfId="0" applyFont="1" applyBorder="1" applyAlignment="1">
      <alignment horizontal="left" vertical="top" wrapText="1"/>
    </xf>
    <xf numFmtId="0" fontId="25" fillId="0" borderId="0" xfId="0" applyFont="1" applyAlignment="1">
      <alignment horizontal="left" vertical="top" wrapText="1"/>
    </xf>
    <xf numFmtId="0" fontId="29" fillId="12" borderId="0" xfId="0" applyFont="1" applyFill="1" applyAlignment="1">
      <alignment vertical="top" wrapText="1"/>
    </xf>
    <xf numFmtId="1" fontId="29" fillId="12" borderId="0" xfId="0" applyNumberFormat="1" applyFont="1" applyFill="1" applyAlignment="1">
      <alignment horizontal="center" vertical="top"/>
    </xf>
    <xf numFmtId="0" fontId="25" fillId="0" borderId="1" xfId="0" applyFont="1" applyBorder="1" applyAlignment="1" applyProtection="1">
      <alignment horizontal="center" vertical="center"/>
      <protection hidden="1"/>
    </xf>
    <xf numFmtId="0" fontId="25" fillId="0" borderId="1" xfId="0" applyFont="1" applyBorder="1" applyAlignment="1" applyProtection="1">
      <alignment vertical="center"/>
      <protection hidden="1"/>
    </xf>
    <xf numFmtId="0" fontId="25" fillId="0" borderId="1" xfId="0" applyFont="1" applyBorder="1" applyAlignment="1" applyProtection="1">
      <alignment horizontal="left" vertical="center"/>
      <protection hidden="1"/>
    </xf>
    <xf numFmtId="4" fontId="25" fillId="0" borderId="1" xfId="0" applyNumberFormat="1" applyFont="1" applyBorder="1" applyAlignment="1">
      <alignment vertical="center"/>
    </xf>
    <xf numFmtId="187" fontId="25" fillId="5" borderId="1" xfId="0" applyNumberFormat="1" applyFont="1" applyFill="1" applyBorder="1" applyAlignment="1" applyProtection="1">
      <alignment vertical="center"/>
      <protection locked="0"/>
    </xf>
    <xf numFmtId="188" fontId="31" fillId="0" borderId="1" xfId="0" applyNumberFormat="1" applyFont="1" applyBorder="1" applyAlignment="1" applyProtection="1">
      <alignment horizontal="center" vertical="center"/>
      <protection hidden="1"/>
    </xf>
    <xf numFmtId="187" fontId="25" fillId="0" borderId="1" xfId="0" applyNumberFormat="1" applyFont="1" applyBorder="1" applyAlignment="1" applyProtection="1">
      <alignment vertical="center"/>
      <protection hidden="1"/>
    </xf>
    <xf numFmtId="187" fontId="25" fillId="0" borderId="1" xfId="0" applyNumberFormat="1" applyFont="1" applyBorder="1" applyAlignment="1">
      <alignment vertical="center"/>
    </xf>
    <xf numFmtId="0" fontId="25" fillId="0" borderId="1" xfId="0" applyFont="1" applyBorder="1" applyAlignment="1">
      <alignment horizontal="center" vertical="center"/>
    </xf>
    <xf numFmtId="0" fontId="29" fillId="0" borderId="1" xfId="0" applyFont="1" applyBorder="1" applyAlignment="1">
      <alignment horizontal="center" vertical="center"/>
    </xf>
    <xf numFmtId="0" fontId="29" fillId="0" borderId="0" xfId="0" applyFont="1" applyAlignment="1">
      <alignment vertical="center"/>
    </xf>
    <xf numFmtId="0" fontId="19" fillId="0" borderId="1" xfId="0" applyFont="1" applyBorder="1" applyAlignment="1" applyProtection="1">
      <alignment horizontal="center" vertical="center"/>
      <protection hidden="1"/>
    </xf>
    <xf numFmtId="49" fontId="19" fillId="0" borderId="1" xfId="0" applyNumberFormat="1" applyFont="1" applyBorder="1" applyAlignment="1" applyProtection="1">
      <alignment vertical="center"/>
      <protection locked="0"/>
    </xf>
    <xf numFmtId="4" fontId="19" fillId="0" borderId="1" xfId="0" applyNumberFormat="1" applyFont="1" applyBorder="1" applyAlignment="1">
      <alignment vertical="center"/>
    </xf>
    <xf numFmtId="187" fontId="19" fillId="0" borderId="1" xfId="0" applyNumberFormat="1" applyFont="1" applyBorder="1" applyAlignment="1">
      <alignment vertical="center"/>
    </xf>
    <xf numFmtId="188" fontId="25" fillId="0" borderId="1" xfId="0" applyNumberFormat="1" applyFont="1" applyBorder="1" applyAlignment="1" applyProtection="1">
      <alignment horizontal="center" vertical="center"/>
      <protection hidden="1"/>
    </xf>
    <xf numFmtId="0" fontId="22" fillId="0" borderId="0" xfId="0" applyFont="1" applyAlignment="1">
      <alignment vertical="center"/>
    </xf>
    <xf numFmtId="0" fontId="22" fillId="0" borderId="1" xfId="0" applyFont="1" applyBorder="1" applyAlignment="1" applyProtection="1">
      <alignment vertical="center"/>
      <protection locked="0"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25" fillId="0" borderId="8" xfId="0" applyFont="1" applyBorder="1" applyAlignment="1" applyProtection="1">
      <alignment vertical="center"/>
      <protection hidden="1"/>
    </xf>
    <xf numFmtId="187" fontId="25" fillId="0" borderId="0" xfId="0" applyNumberFormat="1" applyFont="1" applyAlignment="1" applyProtection="1">
      <alignment vertical="center"/>
      <protection locked="0"/>
    </xf>
    <xf numFmtId="187" fontId="25" fillId="0" borderId="0" xfId="0" applyNumberFormat="1" applyFont="1" applyAlignment="1">
      <alignment vertical="center"/>
    </xf>
    <xf numFmtId="0" fontId="25" fillId="0" borderId="8" xfId="0" applyFont="1" applyBorder="1" applyAlignment="1" applyProtection="1">
      <alignment horizontal="center" vertical="center"/>
      <protection hidden="1"/>
    </xf>
    <xf numFmtId="49" fontId="25" fillId="0" borderId="8" xfId="0" applyNumberFormat="1" applyFont="1" applyBorder="1" applyAlignment="1" applyProtection="1">
      <alignment vertical="center"/>
      <protection locked="0"/>
    </xf>
    <xf numFmtId="0" fontId="39" fillId="10"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40" fillId="10" borderId="1" xfId="0" applyFont="1" applyFill="1" applyBorder="1" applyAlignment="1">
      <alignment horizontal="center" vertical="center" wrapText="1"/>
    </xf>
    <xf numFmtId="0" fontId="41" fillId="10" borderId="1" xfId="0" applyFont="1" applyFill="1" applyBorder="1" applyAlignment="1">
      <alignment horizontal="center" vertical="center" wrapText="1"/>
    </xf>
    <xf numFmtId="0" fontId="25" fillId="10" borderId="1" xfId="0" applyFont="1" applyFill="1" applyBorder="1" applyAlignment="1">
      <alignment horizontal="center" vertical="center" textRotation="90" wrapText="1"/>
    </xf>
    <xf numFmtId="0" fontId="41" fillId="10" borderId="1" xfId="0" applyFont="1" applyFill="1" applyBorder="1" applyAlignment="1">
      <alignment horizontal="center" vertical="center"/>
    </xf>
    <xf numFmtId="0" fontId="40" fillId="10" borderId="1" xfId="0" applyFont="1" applyFill="1" applyBorder="1" applyAlignment="1">
      <alignment horizontal="center" vertical="center" textRotation="90" wrapText="1"/>
    </xf>
    <xf numFmtId="187" fontId="31" fillId="0" borderId="1" xfId="0" applyNumberFormat="1" applyFont="1" applyBorder="1" applyAlignment="1">
      <alignment vertical="center"/>
    </xf>
    <xf numFmtId="0" fontId="20" fillId="0" borderId="0" xfId="4" applyFont="1" applyAlignment="1">
      <alignment horizontal="centerContinuous" vertical="center"/>
    </xf>
    <xf numFmtId="0" fontId="21" fillId="0" borderId="0" xfId="4" applyFont="1" applyAlignment="1">
      <alignment horizontal="centerContinuous" vertical="top"/>
    </xf>
    <xf numFmtId="0" fontId="22" fillId="24" borderId="1" xfId="4" applyFont="1" applyFill="1" applyBorder="1" applyAlignment="1">
      <alignment horizontal="centerContinuous" vertical="top"/>
    </xf>
    <xf numFmtId="0" fontId="22" fillId="24" borderId="3" xfId="4" applyFont="1" applyFill="1" applyBorder="1" applyAlignment="1">
      <alignment horizontal="centerContinuous" vertical="top"/>
    </xf>
    <xf numFmtId="0" fontId="19" fillId="24" borderId="3" xfId="4" applyFont="1" applyFill="1" applyBorder="1" applyAlignment="1">
      <alignment horizontal="centerContinuous" vertical="top"/>
    </xf>
    <xf numFmtId="0" fontId="19" fillId="24" borderId="9" xfId="4" applyFont="1" applyFill="1" applyBorder="1" applyAlignment="1">
      <alignment horizontal="centerContinuous" vertical="top"/>
    </xf>
    <xf numFmtId="0" fontId="22" fillId="13" borderId="17" xfId="4" applyFont="1" applyFill="1" applyBorder="1" applyAlignment="1">
      <alignment horizontal="centerContinuous" vertical="top"/>
    </xf>
    <xf numFmtId="0" fontId="22" fillId="13" borderId="18" xfId="4" applyFont="1" applyFill="1" applyBorder="1" applyAlignment="1">
      <alignment horizontal="centerContinuous" vertical="top"/>
    </xf>
    <xf numFmtId="0" fontId="22" fillId="13" borderId="19" xfId="4" applyFont="1" applyFill="1" applyBorder="1" applyAlignment="1">
      <alignment horizontal="centerContinuous" vertical="top"/>
    </xf>
    <xf numFmtId="0" fontId="19" fillId="13" borderId="19" xfId="4" applyFont="1" applyFill="1" applyBorder="1" applyAlignment="1">
      <alignment horizontal="centerContinuous" vertical="top"/>
    </xf>
    <xf numFmtId="0" fontId="19" fillId="13" borderId="20" xfId="4" applyFont="1" applyFill="1" applyBorder="1" applyAlignment="1">
      <alignment horizontal="centerContinuous" vertical="top"/>
    </xf>
    <xf numFmtId="0" fontId="22" fillId="4" borderId="17" xfId="4" applyFont="1" applyFill="1" applyBorder="1" applyAlignment="1">
      <alignment horizontal="centerContinuous" vertical="top"/>
    </xf>
    <xf numFmtId="0" fontId="22" fillId="4" borderId="18" xfId="4" applyFont="1" applyFill="1" applyBorder="1" applyAlignment="1">
      <alignment horizontal="centerContinuous" vertical="top"/>
    </xf>
    <xf numFmtId="0" fontId="22" fillId="4" borderId="19" xfId="4" applyFont="1" applyFill="1" applyBorder="1" applyAlignment="1">
      <alignment horizontal="centerContinuous" vertical="top"/>
    </xf>
    <xf numFmtId="0" fontId="19" fillId="4" borderId="19" xfId="4" applyFont="1" applyFill="1" applyBorder="1" applyAlignment="1">
      <alignment horizontal="centerContinuous" vertical="top"/>
    </xf>
    <xf numFmtId="0" fontId="19" fillId="4" borderId="20" xfId="4" applyFont="1" applyFill="1" applyBorder="1" applyAlignment="1">
      <alignment horizontal="centerContinuous" vertical="top"/>
    </xf>
    <xf numFmtId="0" fontId="22" fillId="24" borderId="3" xfId="4" applyFont="1" applyFill="1" applyBorder="1" applyAlignment="1">
      <alignment horizontal="center" vertical="center"/>
    </xf>
    <xf numFmtId="0" fontId="24" fillId="24" borderId="3" xfId="4" applyFont="1" applyFill="1" applyBorder="1" applyAlignment="1">
      <alignment horizontal="center" vertical="center" wrapText="1"/>
    </xf>
    <xf numFmtId="0" fontId="22" fillId="24" borderId="9" xfId="4" applyFont="1" applyFill="1" applyBorder="1" applyAlignment="1">
      <alignment horizontal="center" vertical="center" wrapText="1"/>
    </xf>
    <xf numFmtId="0" fontId="22" fillId="24" borderId="10" xfId="4" applyFont="1" applyFill="1" applyBorder="1" applyAlignment="1">
      <alignment horizontal="center" vertical="center" wrapText="1"/>
    </xf>
    <xf numFmtId="0" fontId="22" fillId="24" borderId="10" xfId="4" applyFont="1" applyFill="1" applyBorder="1" applyAlignment="1">
      <alignment horizontal="center" vertical="center"/>
    </xf>
    <xf numFmtId="0" fontId="22" fillId="24" borderId="11" xfId="4" applyFont="1" applyFill="1" applyBorder="1" applyAlignment="1">
      <alignment horizontal="center" vertical="center"/>
    </xf>
    <xf numFmtId="0" fontId="22" fillId="11" borderId="3" xfId="4" applyFont="1" applyFill="1" applyBorder="1" applyAlignment="1">
      <alignment horizontal="center" vertical="center"/>
    </xf>
    <xf numFmtId="0" fontId="22" fillId="11" borderId="9" xfId="4" applyFont="1" applyFill="1" applyBorder="1" applyAlignment="1">
      <alignment horizontal="center" vertical="center" wrapText="1"/>
    </xf>
    <xf numFmtId="0" fontId="22" fillId="7" borderId="10" xfId="4" applyFont="1" applyFill="1" applyBorder="1" applyAlignment="1">
      <alignment horizontal="center" vertical="center" wrapText="1"/>
    </xf>
    <xf numFmtId="0" fontId="22" fillId="4" borderId="21" xfId="4" applyFont="1" applyFill="1" applyBorder="1" applyAlignment="1">
      <alignment horizontal="center" vertical="center"/>
    </xf>
    <xf numFmtId="0" fontId="24" fillId="4" borderId="3" xfId="4" applyFont="1" applyFill="1" applyBorder="1" applyAlignment="1">
      <alignment horizontal="center" vertical="center" wrapText="1"/>
    </xf>
    <xf numFmtId="0" fontId="22" fillId="4" borderId="9" xfId="4" applyFont="1" applyFill="1" applyBorder="1" applyAlignment="1">
      <alignment horizontal="center" vertical="center" wrapText="1"/>
    </xf>
    <xf numFmtId="0" fontId="22" fillId="13" borderId="22" xfId="4" applyFont="1" applyFill="1" applyBorder="1" applyAlignment="1">
      <alignment horizontal="center" vertical="center" wrapText="1"/>
    </xf>
    <xf numFmtId="0" fontId="22" fillId="13" borderId="22" xfId="4" applyFont="1" applyFill="1" applyBorder="1" applyAlignment="1">
      <alignment horizontal="center" vertical="center"/>
    </xf>
    <xf numFmtId="0" fontId="22" fillId="13" borderId="23" xfId="4" applyFont="1" applyFill="1" applyBorder="1" applyAlignment="1">
      <alignment horizontal="center" vertical="center"/>
    </xf>
    <xf numFmtId="0" fontId="21" fillId="4" borderId="16" xfId="4" applyFont="1" applyFill="1" applyBorder="1" applyAlignment="1">
      <alignment horizontal="center" vertical="center"/>
    </xf>
    <xf numFmtId="0" fontId="58" fillId="4" borderId="12" xfId="4" applyFont="1" applyFill="1" applyBorder="1" applyAlignment="1">
      <alignment horizontal="center" vertical="center" wrapText="1"/>
    </xf>
    <xf numFmtId="0" fontId="25" fillId="0" borderId="1" xfId="4" applyFont="1" applyBorder="1" applyAlignment="1">
      <alignment horizontal="center" vertical="top"/>
    </xf>
    <xf numFmtId="189" fontId="21" fillId="0" borderId="1" xfId="4" applyNumberFormat="1" applyFont="1" applyBorder="1" applyAlignment="1">
      <alignment vertical="top"/>
    </xf>
    <xf numFmtId="0" fontId="19" fillId="0" borderId="10" xfId="4" applyFont="1" applyBorder="1" applyAlignment="1">
      <alignment horizontal="center" vertical="center"/>
    </xf>
    <xf numFmtId="0" fontId="19" fillId="0" borderId="10" xfId="4" applyFont="1" applyBorder="1" applyAlignment="1">
      <alignment vertical="top"/>
    </xf>
    <xf numFmtId="0" fontId="21" fillId="0" borderId="13" xfId="4" applyFont="1" applyBorder="1" applyAlignment="1">
      <alignment horizontal="center" vertical="center"/>
    </xf>
    <xf numFmtId="0" fontId="26" fillId="30" borderId="13" xfId="4" applyFont="1" applyFill="1" applyBorder="1" applyAlignment="1">
      <alignment horizontal="center" vertical="center"/>
    </xf>
    <xf numFmtId="0" fontId="26" fillId="30" borderId="14" xfId="4" applyFont="1" applyFill="1" applyBorder="1" applyAlignment="1">
      <alignment horizontal="center" vertical="center"/>
    </xf>
    <xf numFmtId="0" fontId="21" fillId="0" borderId="10" xfId="4" applyFont="1" applyBorder="1" applyAlignment="1">
      <alignment horizontal="center" vertical="center"/>
    </xf>
    <xf numFmtId="0" fontId="21" fillId="0" borderId="11" xfId="4" applyFont="1" applyBorder="1" applyAlignment="1">
      <alignment vertical="top"/>
    </xf>
    <xf numFmtId="0" fontId="21" fillId="0" borderId="24" xfId="4" applyFont="1" applyBorder="1" applyAlignment="1">
      <alignment horizontal="center" vertical="center"/>
    </xf>
    <xf numFmtId="189" fontId="21" fillId="0" borderId="25" xfId="4" applyNumberFormat="1" applyFont="1" applyBorder="1" applyAlignment="1">
      <alignment vertical="top"/>
    </xf>
    <xf numFmtId="0" fontId="21" fillId="0" borderId="25" xfId="4" applyFont="1" applyBorder="1" applyAlignment="1">
      <alignment horizontal="center" vertical="center"/>
    </xf>
    <xf numFmtId="0" fontId="21" fillId="0" borderId="26" xfId="4" applyFont="1" applyBorder="1" applyAlignment="1">
      <alignment vertical="top"/>
    </xf>
    <xf numFmtId="0" fontId="19" fillId="0" borderId="0" xfId="4" applyFont="1" applyAlignment="1">
      <alignment horizontal="center" vertical="center"/>
    </xf>
    <xf numFmtId="0" fontId="21" fillId="0" borderId="27" xfId="4" applyFont="1" applyBorder="1" applyAlignment="1">
      <alignment vertical="top"/>
    </xf>
    <xf numFmtId="0" fontId="25" fillId="0" borderId="3" xfId="4" applyFont="1" applyBorder="1" applyAlignment="1">
      <alignment horizontal="center" vertical="top"/>
    </xf>
    <xf numFmtId="0" fontId="21" fillId="0" borderId="3" xfId="4" applyFont="1" applyBorder="1" applyAlignment="1">
      <alignment horizontal="center" vertical="top"/>
    </xf>
    <xf numFmtId="189" fontId="21" fillId="0" borderId="3" xfId="4" applyNumberFormat="1" applyFont="1" applyBorder="1" applyAlignment="1">
      <alignment vertical="top"/>
    </xf>
    <xf numFmtId="0" fontId="21" fillId="0" borderId="9" xfId="4" applyFont="1" applyBorder="1" applyAlignment="1">
      <alignment vertical="top"/>
    </xf>
    <xf numFmtId="189" fontId="21" fillId="0" borderId="28" xfId="4" applyNumberFormat="1" applyFont="1" applyBorder="1" applyAlignment="1">
      <alignment vertical="top"/>
    </xf>
    <xf numFmtId="0" fontId="21" fillId="0" borderId="28" xfId="4" applyFont="1" applyBorder="1" applyAlignment="1">
      <alignment horizontal="center" vertical="center"/>
    </xf>
    <xf numFmtId="0" fontId="21" fillId="0" borderId="29" xfId="4" applyFont="1" applyBorder="1" applyAlignment="1">
      <alignment vertical="top"/>
    </xf>
    <xf numFmtId="43" fontId="21" fillId="0" borderId="0" xfId="3" applyFont="1" applyAlignment="1">
      <alignment vertical="top"/>
    </xf>
    <xf numFmtId="49" fontId="25" fillId="0" borderId="1" xfId="0" applyNumberFormat="1" applyFont="1" applyBorder="1" applyAlignment="1" applyProtection="1">
      <alignment horizontal="center" vertical="center"/>
      <protection locked="0"/>
    </xf>
    <xf numFmtId="0" fontId="18" fillId="0" borderId="0" xfId="4" applyFont="1" applyAlignment="1">
      <alignment horizontal="left" vertical="center"/>
    </xf>
    <xf numFmtId="0" fontId="21" fillId="35" borderId="8" xfId="4" applyFont="1" applyFill="1" applyBorder="1" applyAlignment="1">
      <alignment horizontal="centerContinuous" vertical="top"/>
    </xf>
    <xf numFmtId="0" fontId="21" fillId="35" borderId="15" xfId="4" applyFont="1" applyFill="1" applyBorder="1" applyAlignment="1">
      <alignment horizontal="centerContinuous" vertical="top"/>
    </xf>
    <xf numFmtId="0" fontId="22" fillId="13" borderId="30" xfId="4" applyFont="1" applyFill="1" applyBorder="1" applyAlignment="1">
      <alignment horizontal="center" vertical="center"/>
    </xf>
    <xf numFmtId="0" fontId="63" fillId="4" borderId="16" xfId="4" applyFont="1" applyFill="1" applyBorder="1" applyAlignment="1">
      <alignment horizontal="center" vertical="center" wrapText="1"/>
    </xf>
    <xf numFmtId="0" fontId="21" fillId="0" borderId="31" xfId="4" applyFont="1" applyBorder="1" applyAlignment="1">
      <alignment horizontal="center" vertical="center"/>
    </xf>
    <xf numFmtId="0" fontId="21" fillId="0" borderId="32" xfId="4" applyFont="1" applyBorder="1" applyAlignment="1">
      <alignment vertical="top"/>
    </xf>
    <xf numFmtId="0" fontId="21" fillId="0" borderId="33" xfId="4" applyFont="1" applyBorder="1" applyAlignment="1">
      <alignment vertical="top"/>
    </xf>
    <xf numFmtId="0" fontId="25" fillId="9" borderId="1" xfId="4" applyFont="1" applyFill="1" applyBorder="1" applyAlignment="1">
      <alignment horizontal="center" vertical="top"/>
    </xf>
    <xf numFmtId="0" fontId="21" fillId="9" borderId="33" xfId="4" applyFont="1" applyFill="1" applyBorder="1" applyAlignment="1">
      <alignment vertical="top"/>
    </xf>
    <xf numFmtId="0" fontId="25" fillId="36" borderId="1" xfId="4" applyFont="1" applyFill="1" applyBorder="1" applyAlignment="1">
      <alignment horizontal="center" vertical="top"/>
    </xf>
    <xf numFmtId="0" fontId="21" fillId="36" borderId="33" xfId="4" applyFont="1" applyFill="1" applyBorder="1" applyAlignment="1">
      <alignment vertical="top"/>
    </xf>
    <xf numFmtId="0" fontId="21" fillId="0" borderId="34" xfId="4" applyFont="1" applyBorder="1" applyAlignment="1">
      <alignment horizontal="center" vertical="center"/>
    </xf>
    <xf numFmtId="0" fontId="19" fillId="0" borderId="35" xfId="4" applyFont="1" applyBorder="1" applyAlignment="1">
      <alignment horizontal="center" vertical="center"/>
    </xf>
    <xf numFmtId="0" fontId="19" fillId="0" borderId="36" xfId="4" applyFont="1" applyBorder="1" applyAlignment="1">
      <alignment horizontal="center" vertical="center"/>
    </xf>
    <xf numFmtId="189" fontId="21" fillId="0" borderId="37" xfId="4" applyNumberFormat="1" applyFont="1" applyBorder="1" applyAlignment="1">
      <alignment vertical="top"/>
    </xf>
    <xf numFmtId="0" fontId="21" fillId="0" borderId="38" xfId="4" applyFont="1" applyBorder="1" applyAlignment="1">
      <alignment horizontal="center" vertical="center"/>
    </xf>
    <xf numFmtId="0" fontId="21" fillId="0" borderId="39" xfId="4" applyFont="1" applyBorder="1" applyAlignment="1">
      <alignment vertical="top"/>
    </xf>
    <xf numFmtId="0" fontId="18" fillId="4" borderId="40" xfId="4" applyFont="1" applyFill="1" applyBorder="1" applyAlignment="1">
      <alignment horizontal="center" vertical="center"/>
    </xf>
    <xf numFmtId="0" fontId="29" fillId="4" borderId="18" xfId="4" applyFont="1" applyFill="1" applyBorder="1" applyAlignment="1">
      <alignment horizontal="centerContinuous" vertical="top"/>
    </xf>
    <xf numFmtId="0" fontId="29" fillId="4" borderId="19" xfId="4" applyFont="1" applyFill="1" applyBorder="1" applyAlignment="1">
      <alignment horizontal="centerContinuous" vertical="top"/>
    </xf>
    <xf numFmtId="0" fontId="25" fillId="4" borderId="19" xfId="4" applyFont="1" applyFill="1" applyBorder="1" applyAlignment="1">
      <alignment horizontal="centerContinuous" vertical="top"/>
    </xf>
    <xf numFmtId="0" fontId="62" fillId="4" borderId="22" xfId="4" applyFont="1" applyFill="1" applyBorder="1" applyAlignment="1">
      <alignment horizontal="center" vertical="center" wrapText="1"/>
    </xf>
    <xf numFmtId="0" fontId="62" fillId="4" borderId="9" xfId="4" applyFont="1" applyFill="1" applyBorder="1" applyAlignment="1">
      <alignment horizontal="center" vertical="center" wrapText="1"/>
    </xf>
    <xf numFmtId="0" fontId="42" fillId="4" borderId="3" xfId="4" applyFont="1" applyFill="1" applyBorder="1" applyAlignment="1">
      <alignment horizontal="center" vertical="center" wrapText="1"/>
    </xf>
    <xf numFmtId="0" fontId="19" fillId="4" borderId="41" xfId="4" applyFont="1" applyFill="1" applyBorder="1" applyAlignment="1">
      <alignment horizontal="centerContinuous" vertical="top"/>
    </xf>
    <xf numFmtId="0" fontId="22" fillId="13" borderId="42" xfId="4" applyFont="1" applyFill="1" applyBorder="1" applyAlignment="1">
      <alignment horizontal="center" vertical="center"/>
    </xf>
    <xf numFmtId="0" fontId="21" fillId="0" borderId="43" xfId="4" applyFont="1" applyBorder="1" applyAlignment="1">
      <alignment vertical="top"/>
    </xf>
    <xf numFmtId="0" fontId="21" fillId="0" borderId="44" xfId="4" applyFont="1" applyBorder="1" applyAlignment="1">
      <alignment vertical="top"/>
    </xf>
    <xf numFmtId="0" fontId="22" fillId="34" borderId="0" xfId="4" applyFont="1" applyFill="1" applyAlignment="1">
      <alignment horizontal="centerContinuous" vertical="top"/>
    </xf>
    <xf numFmtId="0" fontId="19" fillId="34" borderId="0" xfId="4" applyFont="1" applyFill="1" applyAlignment="1">
      <alignment horizontal="centerContinuous" vertical="top"/>
    </xf>
    <xf numFmtId="0" fontId="24" fillId="7" borderId="0" xfId="4" applyFont="1" applyFill="1" applyAlignment="1">
      <alignment horizontal="center" vertical="center"/>
    </xf>
    <xf numFmtId="0" fontId="62" fillId="7" borderId="0" xfId="4" applyFont="1" applyFill="1" applyAlignment="1">
      <alignment horizontal="center" vertical="center" wrapText="1"/>
    </xf>
    <xf numFmtId="0" fontId="24" fillId="7" borderId="0" xfId="4" applyFont="1" applyFill="1" applyAlignment="1">
      <alignment horizontal="center" vertical="center" wrapText="1"/>
    </xf>
    <xf numFmtId="0" fontId="22" fillId="13" borderId="0" xfId="4" applyFont="1" applyFill="1" applyAlignment="1">
      <alignment horizontal="center" vertical="center"/>
    </xf>
    <xf numFmtId="0" fontId="60" fillId="23" borderId="9" xfId="4" applyFont="1" applyFill="1" applyBorder="1" applyAlignment="1">
      <alignment horizontal="left" vertical="center"/>
    </xf>
    <xf numFmtId="0" fontId="61" fillId="23" borderId="8" xfId="4" applyFont="1" applyFill="1" applyBorder="1" applyAlignment="1">
      <alignment horizontal="center" vertical="top"/>
    </xf>
    <xf numFmtId="0" fontId="61" fillId="23" borderId="8" xfId="4" applyFont="1" applyFill="1" applyBorder="1" applyAlignment="1">
      <alignment vertical="top"/>
    </xf>
    <xf numFmtId="0" fontId="61" fillId="23" borderId="15" xfId="4" applyFont="1" applyFill="1" applyBorder="1" applyAlignment="1">
      <alignment vertical="top"/>
    </xf>
    <xf numFmtId="0" fontId="25" fillId="0" borderId="1" xfId="9" applyFont="1" applyBorder="1" applyAlignment="1">
      <alignment horizontal="center" vertical="center"/>
    </xf>
    <xf numFmtId="0" fontId="25" fillId="0" borderId="1" xfId="0" applyFont="1" applyBorder="1"/>
    <xf numFmtId="0" fontId="25" fillId="38" borderId="1" xfId="9" applyFont="1" applyFill="1" applyBorder="1" applyAlignment="1">
      <alignment horizontal="center" vertical="center"/>
    </xf>
    <xf numFmtId="0" fontId="25" fillId="38" borderId="1" xfId="0" applyFont="1" applyFill="1" applyBorder="1"/>
    <xf numFmtId="0" fontId="25" fillId="38" borderId="1" xfId="0" applyFont="1" applyFill="1" applyBorder="1" applyAlignment="1">
      <alignment horizontal="center" vertical="center"/>
    </xf>
    <xf numFmtId="0" fontId="65" fillId="0" borderId="0" xfId="0" applyFont="1"/>
    <xf numFmtId="0" fontId="65" fillId="0" borderId="0" xfId="0" applyFont="1" applyAlignment="1">
      <alignment horizontal="center" vertical="center" wrapText="1"/>
    </xf>
    <xf numFmtId="0" fontId="40" fillId="0" borderId="0" xfId="0" applyFont="1"/>
    <xf numFmtId="49" fontId="40" fillId="0" borderId="0" xfId="0" applyNumberFormat="1" applyFont="1"/>
    <xf numFmtId="1" fontId="40" fillId="0" borderId="0" xfId="0" applyNumberFormat="1" applyFont="1"/>
    <xf numFmtId="49" fontId="66" fillId="22" borderId="45" xfId="1" applyNumberFormat="1" applyFont="1" applyFill="1" applyBorder="1" applyAlignment="1">
      <alignment horizontal="center"/>
    </xf>
    <xf numFmtId="0" fontId="66" fillId="2" borderId="45" xfId="1" applyFont="1" applyFill="1" applyBorder="1" applyAlignment="1">
      <alignment horizontal="center"/>
    </xf>
    <xf numFmtId="0" fontId="66" fillId="22" borderId="45" xfId="1" applyFont="1" applyFill="1" applyBorder="1" applyAlignment="1">
      <alignment horizontal="center"/>
    </xf>
    <xf numFmtId="0" fontId="66" fillId="37" borderId="45" xfId="1" applyFont="1" applyFill="1" applyBorder="1" applyAlignment="1">
      <alignment horizontal="center"/>
    </xf>
    <xf numFmtId="1" fontId="66" fillId="37" borderId="45" xfId="1" applyNumberFormat="1" applyFont="1" applyFill="1" applyBorder="1" applyAlignment="1">
      <alignment horizontal="center"/>
    </xf>
    <xf numFmtId="0" fontId="64" fillId="0" borderId="45" xfId="10" applyFont="1" applyBorder="1" applyAlignment="1">
      <alignment vertical="center"/>
    </xf>
    <xf numFmtId="0" fontId="67" fillId="0" borderId="45" xfId="1" applyFont="1" applyBorder="1"/>
    <xf numFmtId="0" fontId="67" fillId="0" borderId="45" xfId="1" applyFont="1" applyBorder="1" applyAlignment="1">
      <alignment horizontal="right"/>
    </xf>
    <xf numFmtId="1" fontId="67" fillId="0" borderId="45" xfId="1" applyNumberFormat="1" applyFont="1" applyBorder="1" applyAlignment="1">
      <alignment horizontal="right"/>
    </xf>
    <xf numFmtId="0" fontId="31" fillId="0" borderId="45" xfId="0" applyFont="1" applyBorder="1"/>
    <xf numFmtId="189" fontId="67" fillId="0" borderId="45" xfId="1" applyNumberFormat="1" applyFont="1" applyBorder="1"/>
    <xf numFmtId="22" fontId="67" fillId="0" borderId="45" xfId="1" applyNumberFormat="1" applyFont="1" applyBorder="1" applyAlignment="1">
      <alignment horizontal="right"/>
    </xf>
    <xf numFmtId="49" fontId="64" fillId="0" borderId="45" xfId="10" applyNumberFormat="1" applyFont="1" applyBorder="1" applyAlignment="1">
      <alignment vertical="center"/>
    </xf>
    <xf numFmtId="189" fontId="31" fillId="0" borderId="45" xfId="0" applyNumberFormat="1" applyFont="1" applyBorder="1"/>
    <xf numFmtId="0" fontId="67" fillId="0" borderId="45" xfId="0" applyFont="1" applyBorder="1"/>
    <xf numFmtId="49" fontId="67" fillId="0" borderId="45" xfId="1" applyNumberFormat="1" applyFont="1" applyBorder="1"/>
    <xf numFmtId="0" fontId="64" fillId="0" borderId="45" xfId="4" applyFont="1" applyBorder="1" applyAlignment="1">
      <alignment vertical="top"/>
    </xf>
    <xf numFmtId="0" fontId="31" fillId="0" borderId="45" xfId="10" applyFont="1" applyBorder="1" applyAlignment="1">
      <alignment vertical="center"/>
    </xf>
    <xf numFmtId="0" fontId="14" fillId="0" borderId="45" xfId="1" applyFont="1" applyBorder="1"/>
    <xf numFmtId="0" fontId="14" fillId="0" borderId="45" xfId="1" applyFont="1" applyBorder="1" applyAlignment="1">
      <alignment horizontal="right"/>
    </xf>
    <xf numFmtId="1" fontId="14" fillId="0" borderId="45" xfId="1" applyNumberFormat="1" applyFont="1" applyBorder="1" applyAlignment="1">
      <alignment horizontal="right"/>
    </xf>
    <xf numFmtId="0" fontId="14" fillId="0" borderId="45" xfId="0" applyFont="1" applyBorder="1"/>
    <xf numFmtId="49" fontId="14" fillId="0" borderId="45" xfId="1" applyNumberFormat="1" applyFont="1" applyBorder="1"/>
    <xf numFmtId="189" fontId="9" fillId="0" borderId="45" xfId="0" applyNumberFormat="1" applyFont="1" applyBorder="1"/>
    <xf numFmtId="0" fontId="9" fillId="0" borderId="45" xfId="0" applyFont="1" applyBorder="1"/>
    <xf numFmtId="0" fontId="68" fillId="0" borderId="0" xfId="0" applyFont="1" applyAlignment="1">
      <alignment vertical="center"/>
    </xf>
    <xf numFmtId="0" fontId="29" fillId="0" borderId="2" xfId="0" applyFont="1" applyBorder="1" applyAlignment="1">
      <alignment horizontal="center" vertical="center"/>
    </xf>
    <xf numFmtId="0" fontId="64" fillId="4" borderId="16" xfId="4" applyFont="1" applyFill="1" applyBorder="1" applyAlignment="1">
      <alignment horizontal="center" vertical="center" wrapText="1"/>
    </xf>
    <xf numFmtId="0" fontId="29" fillId="9" borderId="0" xfId="0" applyFont="1" applyFill="1" applyAlignment="1">
      <alignment horizontal="center" vertical="center"/>
    </xf>
    <xf numFmtId="0" fontId="29" fillId="14" borderId="0" xfId="0" applyFont="1" applyFill="1"/>
    <xf numFmtId="0" fontId="29" fillId="11" borderId="0" xfId="0" applyFont="1" applyFill="1"/>
    <xf numFmtId="0" fontId="29" fillId="39" borderId="0" xfId="0" applyFont="1" applyFill="1" applyAlignment="1">
      <alignment horizontal="center" vertical="center"/>
    </xf>
    <xf numFmtId="0" fontId="28" fillId="0" borderId="0" xfId="0" applyFont="1" applyAlignment="1">
      <alignment horizontal="center" vertical="center"/>
    </xf>
    <xf numFmtId="0" fontId="22" fillId="0" borderId="0" xfId="0" applyFont="1" applyAlignment="1">
      <alignment horizontal="center" vertical="center" wrapText="1"/>
    </xf>
    <xf numFmtId="0" fontId="69" fillId="0" borderId="0" xfId="0" applyFont="1"/>
    <xf numFmtId="0" fontId="24" fillId="0" borderId="45" xfId="0" applyFont="1" applyBorder="1"/>
    <xf numFmtId="190" fontId="24" fillId="0" borderId="45" xfId="0" applyNumberFormat="1" applyFont="1" applyBorder="1"/>
    <xf numFmtId="0" fontId="48" fillId="40" borderId="47" xfId="0" applyFont="1" applyFill="1" applyBorder="1"/>
    <xf numFmtId="0" fontId="24" fillId="0" borderId="47" xfId="0" applyFont="1" applyBorder="1"/>
    <xf numFmtId="190" fontId="24" fillId="0" borderId="47" xfId="0" applyNumberFormat="1" applyFont="1" applyBorder="1"/>
    <xf numFmtId="191" fontId="24" fillId="0" borderId="48" xfId="0" applyNumberFormat="1" applyFont="1" applyBorder="1"/>
    <xf numFmtId="0" fontId="33" fillId="7" borderId="45" xfId="0" applyFont="1" applyFill="1" applyBorder="1"/>
    <xf numFmtId="0" fontId="48" fillId="7" borderId="45" xfId="0" applyFont="1" applyFill="1" applyBorder="1"/>
    <xf numFmtId="0" fontId="36" fillId="0" borderId="45" xfId="0" applyFont="1" applyBorder="1"/>
    <xf numFmtId="190" fontId="36" fillId="0" borderId="45" xfId="0" applyNumberFormat="1" applyFont="1" applyBorder="1"/>
    <xf numFmtId="0" fontId="35" fillId="40" borderId="0" xfId="0" applyFont="1" applyFill="1" applyAlignment="1">
      <alignment horizontal="center" vertical="center" wrapText="1"/>
    </xf>
    <xf numFmtId="0" fontId="70" fillId="0" borderId="0" xfId="0" applyFont="1" applyAlignment="1">
      <alignment horizontal="center" vertical="center"/>
    </xf>
    <xf numFmtId="0" fontId="36" fillId="0" borderId="0" xfId="0" applyFont="1" applyAlignment="1">
      <alignment horizontal="center" vertical="center"/>
    </xf>
    <xf numFmtId="0" fontId="70" fillId="41" borderId="0" xfId="0" applyFont="1" applyFill="1" applyAlignment="1">
      <alignment horizontal="center" vertical="center"/>
    </xf>
    <xf numFmtId="0" fontId="36" fillId="0" borderId="46" xfId="0" applyFont="1" applyBorder="1"/>
    <xf numFmtId="0" fontId="31" fillId="0" borderId="46" xfId="0" applyFont="1" applyBorder="1"/>
    <xf numFmtId="190" fontId="31" fillId="0" borderId="46" xfId="0" applyNumberFormat="1" applyFont="1" applyBorder="1"/>
    <xf numFmtId="0" fontId="33" fillId="7" borderId="45" xfId="0" applyFont="1" applyFill="1" applyBorder="1" applyAlignment="1">
      <alignment vertical="center" wrapText="1"/>
    </xf>
    <xf numFmtId="0" fontId="48" fillId="40" borderId="48" xfId="0" applyFont="1" applyFill="1" applyBorder="1" applyAlignment="1">
      <alignment vertical="center" wrapText="1"/>
    </xf>
    <xf numFmtId="0" fontId="48" fillId="40" borderId="47" xfId="0" applyFont="1" applyFill="1" applyBorder="1" applyAlignment="1">
      <alignment vertical="center" wrapText="1"/>
    </xf>
    <xf numFmtId="0" fontId="48" fillId="7" borderId="45" xfId="0" applyFont="1" applyFill="1" applyBorder="1" applyAlignment="1">
      <alignment horizontal="center" vertical="center"/>
    </xf>
    <xf numFmtId="189" fontId="25" fillId="0" borderId="1" xfId="0" applyNumberFormat="1" applyFont="1" applyBorder="1" applyAlignment="1" applyProtection="1">
      <alignment horizontal="center" vertical="center"/>
      <protection locked="0" hidden="1"/>
    </xf>
    <xf numFmtId="0" fontId="25" fillId="42" borderId="0" xfId="0" applyFont="1" applyFill="1" applyAlignment="1">
      <alignment horizontal="centerContinuous" vertical="center"/>
    </xf>
    <xf numFmtId="0" fontId="28" fillId="42" borderId="0" xfId="0" applyFont="1" applyFill="1" applyAlignment="1">
      <alignment horizontal="centerContinuous" vertical="center"/>
    </xf>
    <xf numFmtId="0" fontId="25" fillId="42" borderId="0" xfId="0" applyFont="1" applyFill="1"/>
    <xf numFmtId="0" fontId="29" fillId="43" borderId="0" xfId="0" applyFont="1" applyFill="1" applyAlignment="1">
      <alignment horizontal="centerContinuous"/>
    </xf>
    <xf numFmtId="187" fontId="25" fillId="42" borderId="0" xfId="0" applyNumberFormat="1" applyFont="1" applyFill="1"/>
    <xf numFmtId="189" fontId="25" fillId="0" borderId="0" xfId="0" applyNumberFormat="1" applyFont="1" applyAlignment="1" applyProtection="1">
      <alignment horizontal="center" vertical="center"/>
      <protection locked="0" hidden="1"/>
    </xf>
    <xf numFmtId="189" fontId="29" fillId="0" borderId="0" xfId="0" applyNumberFormat="1" applyFont="1" applyAlignment="1" applyProtection="1">
      <alignment horizontal="center" vertical="center"/>
      <protection locked="0" hidden="1"/>
    </xf>
    <xf numFmtId="0" fontId="22" fillId="0" borderId="0" xfId="0" applyFont="1" applyAlignment="1" applyProtection="1">
      <alignment vertical="center"/>
      <protection locked="0" hidden="1"/>
    </xf>
    <xf numFmtId="0" fontId="36" fillId="0" borderId="0" xfId="0" applyFont="1" applyAlignment="1" applyProtection="1">
      <alignment horizontal="center" vertical="center" wrapText="1"/>
      <protection locked="0" hidden="1"/>
    </xf>
    <xf numFmtId="0" fontId="29" fillId="34" borderId="0" xfId="0" applyFont="1" applyFill="1"/>
    <xf numFmtId="0" fontId="29" fillId="34" borderId="0" xfId="0" applyFont="1" applyFill="1" applyAlignment="1">
      <alignment horizontal="center" vertical="center" wrapText="1"/>
    </xf>
    <xf numFmtId="0" fontId="29" fillId="40" borderId="0" xfId="0" applyFont="1" applyFill="1" applyAlignment="1">
      <alignment horizontal="centerContinuous"/>
    </xf>
    <xf numFmtId="0" fontId="36" fillId="40" borderId="0" xfId="0" applyFont="1" applyFill="1" applyAlignment="1" applyProtection="1">
      <alignment horizontal="centerContinuous" vertical="center" wrapText="1"/>
      <protection locked="0" hidden="1"/>
    </xf>
    <xf numFmtId="0" fontId="36" fillId="40" borderId="0" xfId="0" applyFont="1" applyFill="1" applyAlignment="1" applyProtection="1">
      <alignment horizontal="center" vertical="center" wrapText="1"/>
      <protection locked="0" hidden="1"/>
    </xf>
    <xf numFmtId="0" fontId="29" fillId="0" borderId="0" xfId="0" applyFont="1" applyAlignment="1">
      <alignment horizontal="center" vertical="center"/>
    </xf>
    <xf numFmtId="187" fontId="25" fillId="0" borderId="0" xfId="0" applyNumberFormat="1" applyFont="1" applyAlignment="1" applyProtection="1">
      <alignment horizontal="center" vertical="center"/>
      <protection locked="0" hidden="1"/>
    </xf>
    <xf numFmtId="187" fontId="19" fillId="0" borderId="0" xfId="0" applyNumberFormat="1" applyFont="1" applyAlignment="1" applyProtection="1">
      <alignment horizontal="center" vertical="center"/>
      <protection locked="0" hidden="1"/>
    </xf>
    <xf numFmtId="187" fontId="29" fillId="0" borderId="0" xfId="0" applyNumberFormat="1" applyFont="1" applyAlignment="1" applyProtection="1">
      <alignment horizontal="center" vertical="center"/>
      <protection locked="0" hidden="1"/>
    </xf>
    <xf numFmtId="187" fontId="22" fillId="0" borderId="0" xfId="0" applyNumberFormat="1" applyFont="1" applyAlignment="1" applyProtection="1">
      <alignment horizontal="center" vertical="center"/>
      <protection locked="0" hidden="1"/>
    </xf>
    <xf numFmtId="0" fontId="35" fillId="40" borderId="0" xfId="0" applyFont="1" applyFill="1" applyAlignment="1">
      <alignment horizontal="center" vertical="center" textRotation="45" wrapText="1"/>
    </xf>
    <xf numFmtId="0" fontId="29" fillId="40" borderId="0" xfId="0" applyFont="1" applyFill="1" applyAlignment="1">
      <alignment horizontal="center" vertical="center" textRotation="45" wrapText="1"/>
    </xf>
    <xf numFmtId="0" fontId="36" fillId="40" borderId="0" xfId="0" applyFont="1" applyFill="1" applyAlignment="1" applyProtection="1">
      <alignment horizontal="center" vertical="center" textRotation="45" wrapText="1"/>
      <protection locked="0" hidden="1"/>
    </xf>
    <xf numFmtId="0" fontId="36" fillId="33" borderId="0" xfId="0" applyFont="1" applyFill="1" applyAlignment="1" applyProtection="1">
      <alignment horizontal="center" vertical="center" textRotation="45" wrapText="1"/>
      <protection locked="0" hidden="1"/>
    </xf>
    <xf numFmtId="0" fontId="42" fillId="40" borderId="0" xfId="0" applyFont="1" applyFill="1" applyAlignment="1" applyProtection="1">
      <alignment horizontal="center" vertical="center" textRotation="45" wrapText="1"/>
      <protection locked="0" hidden="1"/>
    </xf>
    <xf numFmtId="0" fontId="71" fillId="0" borderId="0" xfId="0" pivotButton="1" applyFont="1"/>
    <xf numFmtId="0" fontId="71" fillId="0" borderId="0" xfId="0" applyFont="1"/>
    <xf numFmtId="190" fontId="71" fillId="0" borderId="0" xfId="0" applyNumberFormat="1" applyFont="1"/>
    <xf numFmtId="0" fontId="72" fillId="2" borderId="49" xfId="11" applyFont="1" applyFill="1" applyBorder="1" applyAlignment="1">
      <alignment horizontal="center"/>
    </xf>
    <xf numFmtId="0" fontId="72" fillId="0" borderId="50" xfId="11" applyFont="1" applyBorder="1" applyAlignment="1">
      <alignment wrapText="1"/>
    </xf>
    <xf numFmtId="192" fontId="72" fillId="0" borderId="50" xfId="11" applyNumberFormat="1" applyFont="1" applyBorder="1" applyAlignment="1">
      <alignment horizontal="right" wrapText="1"/>
    </xf>
    <xf numFmtId="0" fontId="28" fillId="0" borderId="0" xfId="4" applyFont="1" applyAlignment="1">
      <alignment vertical="top"/>
    </xf>
    <xf numFmtId="0" fontId="30" fillId="0" borderId="0" xfId="4" applyFont="1" applyAlignment="1">
      <alignment horizontal="center" vertical="center"/>
    </xf>
    <xf numFmtId="187" fontId="25" fillId="0" borderId="1" xfId="0" applyNumberFormat="1" applyFont="1" applyBorder="1" applyAlignment="1" applyProtection="1">
      <alignment horizontal="center" vertical="center"/>
      <protection locked="0" hidden="1"/>
    </xf>
    <xf numFmtId="187" fontId="19" fillId="0" borderId="1" xfId="0" applyNumberFormat="1" applyFont="1" applyBorder="1" applyAlignment="1" applyProtection="1">
      <alignment horizontal="center" vertical="center"/>
      <protection locked="0" hidden="1"/>
    </xf>
    <xf numFmtId="0" fontId="29" fillId="12" borderId="2" xfId="0" applyFont="1" applyFill="1" applyBorder="1" applyAlignment="1">
      <alignment horizontal="left" wrapText="1" readingOrder="1"/>
    </xf>
    <xf numFmtId="0" fontId="29" fillId="12" borderId="6" xfId="0" applyFont="1" applyFill="1" applyBorder="1" applyAlignment="1">
      <alignment horizontal="left" wrapText="1" readingOrder="1"/>
    </xf>
    <xf numFmtId="0" fontId="29" fillId="0" borderId="0" xfId="0" applyFont="1" applyFill="1"/>
    <xf numFmtId="0" fontId="29" fillId="0" borderId="0" xfId="0" applyFont="1" applyFill="1" applyAlignment="1">
      <alignment horizontal="center"/>
    </xf>
  </cellXfs>
  <cellStyles count="12">
    <cellStyle name="Hyperlink" xfId="6" builtinId="8"/>
    <cellStyle name="Normal 2" xfId="4" xr:uid="{E0E6D2AE-2052-48F2-A75B-C7F0279D3C09}"/>
    <cellStyle name="Normal 2 4" xfId="10" xr:uid="{8EF526F1-4960-4337-99A1-85DFF68806FE}"/>
    <cellStyle name="Normal 3" xfId="9" xr:uid="{8C1B2E08-7C4F-41E9-B910-B4BD8C01681D}"/>
    <cellStyle name="จุลภาค" xfId="3" builtinId="3"/>
    <cellStyle name="ปกติ" xfId="0" builtinId="0"/>
    <cellStyle name="ปกติ 2" xfId="5" xr:uid="{A6CEEC5E-BB86-446D-A432-2B9A4D153948}"/>
    <cellStyle name="ปกติ 3" xfId="7" xr:uid="{7F5B80D8-7B13-4444-B7AC-855EA35BD1C1}"/>
    <cellStyle name="ปกติ 4" xfId="8" xr:uid="{08C6BF0C-F8B4-448D-AD9C-B03028CE639E}"/>
    <cellStyle name="ปกติ_Sheet1" xfId="1" xr:uid="{00000000-0005-0000-0000-000003000000}"/>
    <cellStyle name="ปกติ_Sheet1_1" xfId="11" xr:uid="{ECB935E7-CA55-490F-AED3-BCB681DEFC2A}"/>
    <cellStyle name="เปอร์เซ็นต์" xfId="2" builtinId="5"/>
  </cellStyles>
  <dxfs count="203">
    <dxf>
      <font>
        <b val="0"/>
        <i/>
        <color rgb="FFFF0000"/>
      </font>
      <fill>
        <patternFill>
          <bgColor theme="7" tint="0.59996337778862885"/>
        </patternFill>
      </fill>
    </dxf>
    <dxf>
      <font>
        <color theme="1"/>
      </font>
      <fill>
        <patternFill>
          <bgColor rgb="FFFFC000"/>
        </patternFill>
      </fill>
    </dxf>
    <dxf>
      <numFmt numFmtId="187" formatCode="#,##0.00_ ;[Red]\-#,##0.00\ "/>
      <fill>
        <patternFill>
          <bgColor rgb="FFFFC000"/>
        </patternFill>
      </fill>
    </dxf>
    <dxf>
      <numFmt numFmtId="187" formatCode="#,##0.00_ ;[Red]\-#,##0.00\ "/>
      <fill>
        <patternFill>
          <bgColor rgb="FFFFC000"/>
        </patternFill>
      </fill>
    </dxf>
    <dxf>
      <fill>
        <patternFill>
          <bgColor rgb="FFFFC000"/>
        </patternFill>
      </fill>
    </dxf>
    <dxf>
      <fill>
        <patternFill>
          <bgColor rgb="FFFFC000"/>
        </patternFill>
      </fill>
    </dxf>
    <dxf>
      <fill>
        <patternFill>
          <bgColor rgb="FFFFC000"/>
        </patternFill>
      </fill>
    </dxf>
    <dxf>
      <font>
        <strike val="0"/>
        <outline val="0"/>
        <shadow val="0"/>
        <u val="none"/>
        <vertAlign val="baseline"/>
        <sz val="18"/>
        <name val="TH SarabunPSK"/>
        <family val="2"/>
        <scheme val="none"/>
      </font>
      <numFmt numFmtId="189" formatCode="#,##0_ ;[Red]\-#,##0\ "/>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30" formatCode="@"/>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8"/>
        <color indexed="8"/>
        <name val="TH SarabunPSK"/>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4"/>
        <color rgb="FF000000"/>
        <name val="TH Sarabun New"/>
        <family val="2"/>
        <scheme val="none"/>
      </font>
      <numFmt numFmtId="30" formatCode="@"/>
      <fill>
        <patternFill patternType="none">
          <fgColor indexed="64"/>
          <bgColor indexed="65"/>
        </patternFill>
      </fill>
      <alignment horizontal="general"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outline="0">
        <top style="thin">
          <color indexed="22"/>
        </top>
      </border>
    </dxf>
    <dxf>
      <border outline="0">
        <top style="thin">
          <color indexed="8"/>
        </top>
        <bottom style="thin">
          <color indexed="22"/>
        </bottom>
      </border>
    </dxf>
    <dxf>
      <font>
        <strike val="0"/>
        <outline val="0"/>
        <shadow val="0"/>
        <u val="none"/>
        <vertAlign val="baseline"/>
        <sz val="18"/>
        <name val="TH SarabunPSK"/>
        <family val="2"/>
        <scheme val="none"/>
      </font>
    </dxf>
    <dxf>
      <border outline="0">
        <bottom style="thin">
          <color indexed="8"/>
        </bottom>
      </border>
    </dxf>
    <dxf>
      <font>
        <b val="0"/>
        <i val="0"/>
        <strike val="0"/>
        <condense val="0"/>
        <extend val="0"/>
        <outline val="0"/>
        <shadow val="0"/>
        <u val="none"/>
        <vertAlign val="baseline"/>
        <sz val="18"/>
        <color indexed="8"/>
        <name val="TH Sarabun New"/>
        <family val="2"/>
        <scheme val="none"/>
      </font>
      <fill>
        <patternFill patternType="solid">
          <fgColor indexed="0"/>
          <bgColor indexed="22"/>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
      <font>
        <name val="TH Sarabun New"/>
        <scheme val="none"/>
      </font>
    </dxf>
  </dxfs>
  <tableStyles count="0" defaultTableStyle="TableStyleMedium2" defaultPivotStyle="PivotStyleLight16"/>
  <colors>
    <mruColors>
      <color rgb="FFF8A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07/relationships/slicerCache" Target="slicerCaches/slicerCache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7/relationships/slicerCache" Target="slicerCaches/slicerCache3.xml"/><Relationship Id="rId27" Type="http://schemas.openxmlformats.org/officeDocument/2006/relationships/sheetMetadata" Target="metadata.xml"/></Relationships>
</file>

<file path=xl/drawings/_rels/drawing3.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7</xdr:col>
      <xdr:colOff>87087</xdr:colOff>
      <xdr:row>1</xdr:row>
      <xdr:rowOff>28678</xdr:rowOff>
    </xdr:from>
    <xdr:to>
      <xdr:col>12</xdr:col>
      <xdr:colOff>6190</xdr:colOff>
      <xdr:row>9</xdr:row>
      <xdr:rowOff>280886</xdr:rowOff>
    </xdr:to>
    <xdr:grpSp>
      <xdr:nvGrpSpPr>
        <xdr:cNvPr id="20" name="กลุ่ม 19">
          <a:extLst>
            <a:ext uri="{FF2B5EF4-FFF2-40B4-BE49-F238E27FC236}">
              <a16:creationId xmlns:a16="http://schemas.microsoft.com/office/drawing/2014/main" id="{AD905B71-FAFD-4DAE-A7C4-45B78EF637C3}"/>
            </a:ext>
          </a:extLst>
        </xdr:cNvPr>
        <xdr:cNvGrpSpPr/>
      </xdr:nvGrpSpPr>
      <xdr:grpSpPr>
        <a:xfrm>
          <a:off x="16491858" y="409678"/>
          <a:ext cx="3293675" cy="5967208"/>
          <a:chOff x="7011130" y="9507414"/>
          <a:chExt cx="3262464" cy="6488362"/>
        </a:xfrm>
      </xdr:grpSpPr>
      <xdr:sp macro="" textlink="">
        <xdr:nvSpPr>
          <xdr:cNvPr id="2" name="สี่เหลี่ยมผืนผ้า 1">
            <a:extLst>
              <a:ext uri="{FF2B5EF4-FFF2-40B4-BE49-F238E27FC236}">
                <a16:creationId xmlns:a16="http://schemas.microsoft.com/office/drawing/2014/main" id="{CCC0B9E7-3DC5-474D-9482-D2903D7EC52F}"/>
              </a:ext>
            </a:extLst>
          </xdr:cNvPr>
          <xdr:cNvSpPr/>
        </xdr:nvSpPr>
        <xdr:spPr>
          <a:xfrm>
            <a:off x="7011130" y="9508430"/>
            <a:ext cx="1644307" cy="72121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th-TH" sz="2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TH Sarabun New" panose="020B0500040200020003" pitchFamily="34" charset="-34"/>
                <a:cs typeface="TH Sarabun New" panose="020B0500040200020003" pitchFamily="34" charset="-34"/>
              </a:rPr>
              <a:t>การจัด</a:t>
            </a:r>
            <a:r>
              <a:rPr lang="en-US" sz="2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latin typeface="TH Sarabun New" panose="020B0500040200020003" pitchFamily="34" charset="-34"/>
                <a:cs typeface="TH Sarabun New" panose="020B0500040200020003" pitchFamily="34" charset="-34"/>
              </a:rPr>
              <a:t> Grade</a:t>
            </a:r>
            <a:endParaRPr lang="th-TH" sz="2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TH Sarabun New" panose="020B0500040200020003" pitchFamily="34" charset="-34"/>
              <a:cs typeface="TH Sarabun New" panose="020B0500040200020003" pitchFamily="34" charset="-34"/>
            </a:endParaRPr>
          </a:p>
        </xdr:txBody>
      </xdr:sp>
      <xdr:sp macro="" textlink="">
        <xdr:nvSpPr>
          <xdr:cNvPr id="3" name="สี่เหลี่ยมผืนผ้า 2">
            <a:extLst>
              <a:ext uri="{FF2B5EF4-FFF2-40B4-BE49-F238E27FC236}">
                <a16:creationId xmlns:a16="http://schemas.microsoft.com/office/drawing/2014/main" id="{72D80352-C2F6-4560-9520-C51FFDBF51B6}"/>
              </a:ext>
            </a:extLst>
          </xdr:cNvPr>
          <xdr:cNvSpPr/>
        </xdr:nvSpPr>
        <xdr:spPr>
          <a:xfrm>
            <a:off x="7030357" y="10242852"/>
            <a:ext cx="1620000" cy="72241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A</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4" name="สี่เหลี่ยมผืนผ้า 3">
            <a:extLst>
              <a:ext uri="{FF2B5EF4-FFF2-40B4-BE49-F238E27FC236}">
                <a16:creationId xmlns:a16="http://schemas.microsoft.com/office/drawing/2014/main" id="{CD5D1829-7E56-423B-82E0-6BE977674F0B}"/>
              </a:ext>
            </a:extLst>
          </xdr:cNvPr>
          <xdr:cNvSpPr/>
        </xdr:nvSpPr>
        <xdr:spPr>
          <a:xfrm>
            <a:off x="7030357" y="10964934"/>
            <a:ext cx="1620000" cy="72241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A-</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5" name="สี่เหลี่ยมผืนผ้า 4">
            <a:extLst>
              <a:ext uri="{FF2B5EF4-FFF2-40B4-BE49-F238E27FC236}">
                <a16:creationId xmlns:a16="http://schemas.microsoft.com/office/drawing/2014/main" id="{14FADB95-C1FD-4882-A0FA-1F9B36251A06}"/>
              </a:ext>
            </a:extLst>
          </xdr:cNvPr>
          <xdr:cNvSpPr/>
        </xdr:nvSpPr>
        <xdr:spPr>
          <a:xfrm>
            <a:off x="7029860" y="12416366"/>
            <a:ext cx="1620000" cy="70875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B-</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6" name="สี่เหลี่ยมผืนผ้า 5">
            <a:extLst>
              <a:ext uri="{FF2B5EF4-FFF2-40B4-BE49-F238E27FC236}">
                <a16:creationId xmlns:a16="http://schemas.microsoft.com/office/drawing/2014/main" id="{0B4803B4-7687-4E05-B96B-7EDA9CF575BB}"/>
              </a:ext>
            </a:extLst>
          </xdr:cNvPr>
          <xdr:cNvSpPr/>
        </xdr:nvSpPr>
        <xdr:spPr>
          <a:xfrm>
            <a:off x="7029858" y="13120807"/>
            <a:ext cx="1620000" cy="715161"/>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C</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7" name="สี่เหลี่ยมผืนผ้า 6">
            <a:extLst>
              <a:ext uri="{FF2B5EF4-FFF2-40B4-BE49-F238E27FC236}">
                <a16:creationId xmlns:a16="http://schemas.microsoft.com/office/drawing/2014/main" id="{C84039F5-F0C0-4176-B06A-5F9BBD2DF5AE}"/>
              </a:ext>
            </a:extLst>
          </xdr:cNvPr>
          <xdr:cNvSpPr/>
        </xdr:nvSpPr>
        <xdr:spPr>
          <a:xfrm>
            <a:off x="7029860" y="13840615"/>
            <a:ext cx="1620000" cy="71516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C-</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8" name="สี่เหลี่ยมผืนผ้า 7">
            <a:extLst>
              <a:ext uri="{FF2B5EF4-FFF2-40B4-BE49-F238E27FC236}">
                <a16:creationId xmlns:a16="http://schemas.microsoft.com/office/drawing/2014/main" id="{6892F1B1-833E-40BC-8C90-58F4C8FD88EB}"/>
              </a:ext>
            </a:extLst>
          </xdr:cNvPr>
          <xdr:cNvSpPr/>
        </xdr:nvSpPr>
        <xdr:spPr>
          <a:xfrm>
            <a:off x="7030803" y="14556649"/>
            <a:ext cx="1620000" cy="715163"/>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D</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9" name="สี่เหลี่ยมผืนผ้า 8">
            <a:extLst>
              <a:ext uri="{FF2B5EF4-FFF2-40B4-BE49-F238E27FC236}">
                <a16:creationId xmlns:a16="http://schemas.microsoft.com/office/drawing/2014/main" id="{1B9C5A38-E2B2-47A7-BEB9-28879AF4D74E}"/>
              </a:ext>
            </a:extLst>
          </xdr:cNvPr>
          <xdr:cNvSpPr/>
        </xdr:nvSpPr>
        <xdr:spPr>
          <a:xfrm>
            <a:off x="7029704" y="11692882"/>
            <a:ext cx="1620651" cy="72121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B</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10" name="สี่เหลี่ยมผืนผ้า 9">
            <a:extLst>
              <a:ext uri="{FF2B5EF4-FFF2-40B4-BE49-F238E27FC236}">
                <a16:creationId xmlns:a16="http://schemas.microsoft.com/office/drawing/2014/main" id="{A03558FA-058B-4C42-A19C-B89F892C9A38}"/>
              </a:ext>
            </a:extLst>
          </xdr:cNvPr>
          <xdr:cNvSpPr/>
        </xdr:nvSpPr>
        <xdr:spPr>
          <a:xfrm>
            <a:off x="7031204" y="15277071"/>
            <a:ext cx="1620000" cy="716371"/>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rPr>
              <a:t>F</a:t>
            </a:r>
            <a:endParaRPr lang="th-TH" sz="4800" b="1" cap="none" spc="0">
              <a:ln w="22225">
                <a:solidFill>
                  <a:schemeClr val="accent2"/>
                </a:solidFill>
                <a:prstDash val="solid"/>
              </a:ln>
              <a:solidFill>
                <a:schemeClr val="accent2">
                  <a:lumMod val="40000"/>
                  <a:lumOff val="60000"/>
                </a:schemeClr>
              </a:solidFill>
              <a:effectLst/>
              <a:latin typeface="TH Sarabun New" panose="020B0500040200020003" pitchFamily="34" charset="-34"/>
              <a:cs typeface="TH Sarabun New" panose="020B0500040200020003" pitchFamily="34" charset="-34"/>
            </a:endParaRPr>
          </a:p>
        </xdr:txBody>
      </xdr:sp>
      <xdr:sp macro="" textlink="">
        <xdr:nvSpPr>
          <xdr:cNvPr id="11" name="สี่เหลี่ยมผืนผ้า 10">
            <a:extLst>
              <a:ext uri="{FF2B5EF4-FFF2-40B4-BE49-F238E27FC236}">
                <a16:creationId xmlns:a16="http://schemas.microsoft.com/office/drawing/2014/main" id="{A3094CDD-86CD-43BF-8667-9329110C020F}"/>
              </a:ext>
            </a:extLst>
          </xdr:cNvPr>
          <xdr:cNvSpPr/>
        </xdr:nvSpPr>
        <xdr:spPr>
          <a:xfrm>
            <a:off x="8649965" y="9507414"/>
            <a:ext cx="1623629" cy="721210"/>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th-TH" sz="2000" b="1" cap="none" spc="0">
                <a:ln w="0"/>
                <a:solidFill>
                  <a:schemeClr val="tx1"/>
                </a:solidFill>
                <a:effectLst>
                  <a:outerShdw blurRad="38100" dist="19050" dir="2700000" algn="tl" rotWithShape="0">
                    <a:schemeClr val="dk1">
                      <a:alpha val="40000"/>
                    </a:schemeClr>
                  </a:outerShdw>
                </a:effectLst>
                <a:latin typeface="TH Sarabun New" panose="020B0500040200020003" pitchFamily="34" charset="-34"/>
                <a:cs typeface="TH Sarabun New" panose="020B0500040200020003" pitchFamily="34" charset="-34"/>
              </a:rPr>
              <a:t>จำนวนข้อ(ผ่าน)</a:t>
            </a:r>
          </a:p>
        </xdr:txBody>
      </xdr:sp>
      <xdr:sp macro="" textlink="">
        <xdr:nvSpPr>
          <xdr:cNvPr id="12" name="สี่เหลี่ยมผืนผ้า 11">
            <a:extLst>
              <a:ext uri="{FF2B5EF4-FFF2-40B4-BE49-F238E27FC236}">
                <a16:creationId xmlns:a16="http://schemas.microsoft.com/office/drawing/2014/main" id="{A9A02709-7ED7-41B1-930A-9968D36B2F69}"/>
              </a:ext>
            </a:extLst>
          </xdr:cNvPr>
          <xdr:cNvSpPr/>
        </xdr:nvSpPr>
        <xdr:spPr>
          <a:xfrm>
            <a:off x="8644885" y="10241836"/>
            <a:ext cx="1623629" cy="72241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7</a:t>
            </a:r>
          </a:p>
        </xdr:txBody>
      </xdr:sp>
      <xdr:sp macro="" textlink="">
        <xdr:nvSpPr>
          <xdr:cNvPr id="13" name="สี่เหลี่ยมผืนผ้า 12">
            <a:extLst>
              <a:ext uri="{FF2B5EF4-FFF2-40B4-BE49-F238E27FC236}">
                <a16:creationId xmlns:a16="http://schemas.microsoft.com/office/drawing/2014/main" id="{FDD65815-EC68-45CC-AD7A-BE03BD3FD73C}"/>
              </a:ext>
            </a:extLst>
          </xdr:cNvPr>
          <xdr:cNvSpPr/>
        </xdr:nvSpPr>
        <xdr:spPr>
          <a:xfrm>
            <a:off x="8644885" y="10963918"/>
            <a:ext cx="1623629" cy="72241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6</a:t>
            </a:r>
          </a:p>
        </xdr:txBody>
      </xdr:sp>
      <xdr:sp macro="" textlink="">
        <xdr:nvSpPr>
          <xdr:cNvPr id="14" name="สี่เหลี่ยมผืนผ้า 13">
            <a:extLst>
              <a:ext uri="{FF2B5EF4-FFF2-40B4-BE49-F238E27FC236}">
                <a16:creationId xmlns:a16="http://schemas.microsoft.com/office/drawing/2014/main" id="{B8220AFB-09CA-401A-B85F-186F3134201D}"/>
              </a:ext>
            </a:extLst>
          </xdr:cNvPr>
          <xdr:cNvSpPr/>
        </xdr:nvSpPr>
        <xdr:spPr>
          <a:xfrm>
            <a:off x="8644388" y="12415350"/>
            <a:ext cx="1623629" cy="70875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4</a:t>
            </a:r>
          </a:p>
        </xdr:txBody>
      </xdr:sp>
      <xdr:sp macro="" textlink="">
        <xdr:nvSpPr>
          <xdr:cNvPr id="15" name="สี่เหลี่ยมผืนผ้า 14">
            <a:extLst>
              <a:ext uri="{FF2B5EF4-FFF2-40B4-BE49-F238E27FC236}">
                <a16:creationId xmlns:a16="http://schemas.microsoft.com/office/drawing/2014/main" id="{276D475B-7B63-449E-A72C-C64A0DD2BB80}"/>
              </a:ext>
            </a:extLst>
          </xdr:cNvPr>
          <xdr:cNvSpPr/>
        </xdr:nvSpPr>
        <xdr:spPr>
          <a:xfrm>
            <a:off x="8644386" y="13119791"/>
            <a:ext cx="1623629" cy="715161"/>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3</a:t>
            </a:r>
          </a:p>
        </xdr:txBody>
      </xdr:sp>
      <xdr:sp macro="" textlink="">
        <xdr:nvSpPr>
          <xdr:cNvPr id="16" name="สี่เหลี่ยมผืนผ้า 15">
            <a:extLst>
              <a:ext uri="{FF2B5EF4-FFF2-40B4-BE49-F238E27FC236}">
                <a16:creationId xmlns:a16="http://schemas.microsoft.com/office/drawing/2014/main" id="{CFAD543F-66EE-4501-AAA1-E925C329DB76}"/>
              </a:ext>
            </a:extLst>
          </xdr:cNvPr>
          <xdr:cNvSpPr/>
        </xdr:nvSpPr>
        <xdr:spPr>
          <a:xfrm>
            <a:off x="8644388" y="13839599"/>
            <a:ext cx="1623629" cy="71125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2</a:t>
            </a:r>
          </a:p>
        </xdr:txBody>
      </xdr:sp>
      <xdr:sp macro="" textlink="">
        <xdr:nvSpPr>
          <xdr:cNvPr id="17" name="สี่เหลี่ยมผืนผ้า 16">
            <a:extLst>
              <a:ext uri="{FF2B5EF4-FFF2-40B4-BE49-F238E27FC236}">
                <a16:creationId xmlns:a16="http://schemas.microsoft.com/office/drawing/2014/main" id="{46B12A82-2C3C-4B67-A884-BDCCB97D7E4B}"/>
              </a:ext>
            </a:extLst>
          </xdr:cNvPr>
          <xdr:cNvSpPr/>
        </xdr:nvSpPr>
        <xdr:spPr>
          <a:xfrm>
            <a:off x="8645331" y="14551725"/>
            <a:ext cx="1623629" cy="715163"/>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1</a:t>
            </a:r>
          </a:p>
        </xdr:txBody>
      </xdr:sp>
      <xdr:sp macro="" textlink="">
        <xdr:nvSpPr>
          <xdr:cNvPr id="18" name="สี่เหลี่ยมผืนผ้า 17">
            <a:extLst>
              <a:ext uri="{FF2B5EF4-FFF2-40B4-BE49-F238E27FC236}">
                <a16:creationId xmlns:a16="http://schemas.microsoft.com/office/drawing/2014/main" id="{850C6FB8-57E1-4500-AE25-7788FB9E721A}"/>
              </a:ext>
            </a:extLst>
          </xdr:cNvPr>
          <xdr:cNvSpPr/>
        </xdr:nvSpPr>
        <xdr:spPr>
          <a:xfrm>
            <a:off x="8644232" y="11691866"/>
            <a:ext cx="1624280" cy="72121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5</a:t>
            </a:r>
          </a:p>
        </xdr:txBody>
      </xdr:sp>
      <xdr:sp macro="" textlink="">
        <xdr:nvSpPr>
          <xdr:cNvPr id="19" name="สี่เหลี่ยมผืนผ้า 18">
            <a:extLst>
              <a:ext uri="{FF2B5EF4-FFF2-40B4-BE49-F238E27FC236}">
                <a16:creationId xmlns:a16="http://schemas.microsoft.com/office/drawing/2014/main" id="{7604DDF1-AAB9-4E6F-AFFE-B2629F98DE55}"/>
              </a:ext>
            </a:extLst>
          </xdr:cNvPr>
          <xdr:cNvSpPr/>
        </xdr:nvSpPr>
        <xdr:spPr>
          <a:xfrm>
            <a:off x="8645732" y="15272147"/>
            <a:ext cx="1623629" cy="72362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th-TH" sz="48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latin typeface="TH Sarabun New" panose="020B0500040200020003" pitchFamily="34" charset="-34"/>
                <a:cs typeface="TH Sarabun New" panose="020B0500040200020003" pitchFamily="34" charset="-34"/>
              </a:rPr>
              <a:t>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41910</xdr:colOff>
      <xdr:row>19</xdr:row>
      <xdr:rowOff>72390</xdr:rowOff>
    </xdr:from>
    <xdr:to>
      <xdr:col>16</xdr:col>
      <xdr:colOff>352936</xdr:colOff>
      <xdr:row>21</xdr:row>
      <xdr:rowOff>152400</xdr:rowOff>
    </xdr:to>
    <mc:AlternateContent xmlns:mc="http://schemas.openxmlformats.org/markup-compatibility/2006" xmlns:a14="http://schemas.microsoft.com/office/drawing/2010/main">
      <mc:Choice Requires="a14">
        <xdr:graphicFrame macro="">
          <xdr:nvGraphicFramePr>
            <xdr:cNvPr id="2" name="OPM_outlier">
              <a:extLst>
                <a:ext uri="{FF2B5EF4-FFF2-40B4-BE49-F238E27FC236}">
                  <a16:creationId xmlns:a16="http://schemas.microsoft.com/office/drawing/2014/main" id="{048B2959-2BC0-0C06-A274-614424A8E92C}"/>
                </a:ext>
              </a:extLst>
            </xdr:cNvPr>
            <xdr:cNvGraphicFramePr/>
          </xdr:nvGraphicFramePr>
          <xdr:xfrm>
            <a:off x="0" y="0"/>
            <a:ext cx="0" cy="0"/>
          </xdr:xfrm>
          <a:graphic>
            <a:graphicData uri="http://schemas.microsoft.com/office/drawing/2010/slicer">
              <sle:slicer xmlns:sle="http://schemas.microsoft.com/office/drawing/2010/slicer" name="OPM_outlier"/>
            </a:graphicData>
          </a:graphic>
        </xdr:graphicFrame>
      </mc:Choice>
      <mc:Fallback xmlns="">
        <xdr:sp macro="" textlink="">
          <xdr:nvSpPr>
            <xdr:cNvPr id="0" name=""/>
            <xdr:cNvSpPr>
              <a:spLocks noTextEdit="1"/>
            </xdr:cNvSpPr>
          </xdr:nvSpPr>
          <xdr:spPr>
            <a:xfrm>
              <a:off x="7913370" y="5558790"/>
              <a:ext cx="2208406" cy="613410"/>
            </a:xfrm>
            <a:prstGeom prst="rect">
              <a:avLst/>
            </a:prstGeom>
            <a:solidFill>
              <a:prstClr val="white"/>
            </a:solidFill>
            <a:ln w="1">
              <a:solidFill>
                <a:prstClr val="green"/>
              </a:solidFill>
            </a:ln>
          </xdr:spPr>
          <xdr:txBody>
            <a:bodyPr vertOverflow="clip" horzOverflow="clip"/>
            <a:lstStyle/>
            <a:p>
              <a:r>
                <a:rPr lang="en-US" sz="1100"/>
                <a:t>รูปร่างนี้แสดงถึงตัวแบ่งส่วนข้อมูล ซึ่งสนับสนุนใน Excel 2010 หรือเวอร์ชันที่ใหม่กว่า
ถ้ารูปร่างถูกปรับเปลี่ยนใน Excel เวอร์ชันก่อนหน้า หรือถ้าเวิร์กบุ๊กถูกบันทึกใน Excel 2003 หรือเวอร์ชันก่อนหน้า จะไม่สามารถใช้ตัวแบ่งส่วนข้อมูลได้</a:t>
              </a:r>
            </a:p>
          </xdr:txBody>
        </xdr:sp>
      </mc:Fallback>
    </mc:AlternateContent>
    <xdr:clientData/>
  </xdr:twoCellAnchor>
  <xdr:twoCellAnchor editAs="oneCell">
    <xdr:from>
      <xdr:col>19</xdr:col>
      <xdr:colOff>93346</xdr:colOff>
      <xdr:row>19</xdr:row>
      <xdr:rowOff>95250</xdr:rowOff>
    </xdr:from>
    <xdr:to>
      <xdr:col>21</xdr:col>
      <xdr:colOff>95251</xdr:colOff>
      <xdr:row>21</xdr:row>
      <xdr:rowOff>152400</xdr:rowOff>
    </xdr:to>
    <mc:AlternateContent xmlns:mc="http://schemas.openxmlformats.org/markup-compatibility/2006" xmlns:a14="http://schemas.microsoft.com/office/drawing/2010/main">
      <mc:Choice Requires="a14">
        <xdr:graphicFrame macro="">
          <xdr:nvGraphicFramePr>
            <xdr:cNvPr id="3" name="ROA_outlier">
              <a:extLst>
                <a:ext uri="{FF2B5EF4-FFF2-40B4-BE49-F238E27FC236}">
                  <a16:creationId xmlns:a16="http://schemas.microsoft.com/office/drawing/2014/main" id="{0CF6A065-F242-AA28-9860-69FCCEDCD2E1}"/>
                </a:ext>
              </a:extLst>
            </xdr:cNvPr>
            <xdr:cNvGraphicFramePr/>
          </xdr:nvGraphicFramePr>
          <xdr:xfrm>
            <a:off x="0" y="0"/>
            <a:ext cx="0" cy="0"/>
          </xdr:xfrm>
          <a:graphic>
            <a:graphicData uri="http://schemas.microsoft.com/office/drawing/2010/slicer">
              <sle:slicer xmlns:sle="http://schemas.microsoft.com/office/drawing/2010/slicer" name="ROA_outlier"/>
            </a:graphicData>
          </a:graphic>
        </xdr:graphicFrame>
      </mc:Choice>
      <mc:Fallback xmlns="">
        <xdr:sp macro="" textlink="">
          <xdr:nvSpPr>
            <xdr:cNvPr id="0" name=""/>
            <xdr:cNvSpPr>
              <a:spLocks noTextEdit="1"/>
            </xdr:cNvSpPr>
          </xdr:nvSpPr>
          <xdr:spPr>
            <a:xfrm>
              <a:off x="11073766" y="5581650"/>
              <a:ext cx="1891665" cy="590550"/>
            </a:xfrm>
            <a:prstGeom prst="rect">
              <a:avLst/>
            </a:prstGeom>
            <a:solidFill>
              <a:prstClr val="white"/>
            </a:solidFill>
            <a:ln w="1">
              <a:solidFill>
                <a:prstClr val="green"/>
              </a:solidFill>
            </a:ln>
          </xdr:spPr>
          <xdr:txBody>
            <a:bodyPr vertOverflow="clip" horzOverflow="clip"/>
            <a:lstStyle/>
            <a:p>
              <a:r>
                <a:rPr lang="en-US" sz="1100"/>
                <a:t>รูปร่างนี้แสดงถึงตัวแบ่งส่วนข้อมูล ซึ่งสนับสนุนใน Excel 2010 หรือเวอร์ชันที่ใหม่กว่า
ถ้ารูปร่างถูกปรับเปลี่ยนใน Excel เวอร์ชันก่อนหน้า หรือถ้าเวิร์กบุ๊กถูกบันทึกใน Excel 2003 หรือเวอร์ชันก่อนหน้า จะไม่สามารถใช้ตัวแบ่งส่วนข้อมูลได้</a:t>
              </a:r>
            </a:p>
          </xdr:txBody>
        </xdr:sp>
      </mc:Fallback>
    </mc:AlternateContent>
    <xdr:clientData/>
  </xdr:twoCellAnchor>
  <xdr:twoCellAnchor editAs="oneCell">
    <xdr:from>
      <xdr:col>51</xdr:col>
      <xdr:colOff>236220</xdr:colOff>
      <xdr:row>3</xdr:row>
      <xdr:rowOff>459106</xdr:rowOff>
    </xdr:from>
    <xdr:to>
      <xdr:col>55</xdr:col>
      <xdr:colOff>590550</xdr:colOff>
      <xdr:row>6</xdr:row>
      <xdr:rowOff>32385</xdr:rowOff>
    </xdr:to>
    <mc:AlternateContent xmlns:mc="http://schemas.openxmlformats.org/markup-compatibility/2006" xmlns:a14="http://schemas.microsoft.com/office/drawing/2010/main">
      <mc:Choice Requires="a14">
        <xdr:graphicFrame macro="">
          <xdr:nvGraphicFramePr>
            <xdr:cNvPr id="4" name="OPM_outlier2">
              <a:extLst>
                <a:ext uri="{FF2B5EF4-FFF2-40B4-BE49-F238E27FC236}">
                  <a16:creationId xmlns:a16="http://schemas.microsoft.com/office/drawing/2014/main" id="{3504192C-2BA3-4259-8C81-120B0D103DA5}"/>
                </a:ext>
              </a:extLst>
            </xdr:cNvPr>
            <xdr:cNvGraphicFramePr/>
          </xdr:nvGraphicFramePr>
          <xdr:xfrm>
            <a:off x="0" y="0"/>
            <a:ext cx="0" cy="0"/>
          </xdr:xfrm>
          <a:graphic>
            <a:graphicData uri="http://schemas.microsoft.com/office/drawing/2010/slicer">
              <sle:slicer xmlns:sle="http://schemas.microsoft.com/office/drawing/2010/slicer" name="OPM_outlier2"/>
            </a:graphicData>
          </a:graphic>
        </xdr:graphicFrame>
      </mc:Choice>
      <mc:Fallback xmlns="">
        <xdr:sp macro="" textlink="">
          <xdr:nvSpPr>
            <xdr:cNvPr id="0" name=""/>
            <xdr:cNvSpPr>
              <a:spLocks noTextEdit="1"/>
            </xdr:cNvSpPr>
          </xdr:nvSpPr>
          <xdr:spPr>
            <a:xfrm>
              <a:off x="21549360" y="1259206"/>
              <a:ext cx="2792730" cy="7924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51</xdr:col>
      <xdr:colOff>251460</xdr:colOff>
      <xdr:row>1</xdr:row>
      <xdr:rowOff>188596</xdr:rowOff>
    </xdr:from>
    <xdr:to>
      <xdr:col>55</xdr:col>
      <xdr:colOff>501015</xdr:colOff>
      <xdr:row>3</xdr:row>
      <xdr:rowOff>436246</xdr:rowOff>
    </xdr:to>
    <mc:AlternateContent xmlns:mc="http://schemas.openxmlformats.org/markup-compatibility/2006" xmlns:a14="http://schemas.microsoft.com/office/drawing/2010/main">
      <mc:Choice Requires="a14">
        <xdr:graphicFrame macro="">
          <xdr:nvGraphicFramePr>
            <xdr:cNvPr id="5" name="ROA_outlier2">
              <a:extLst>
                <a:ext uri="{FF2B5EF4-FFF2-40B4-BE49-F238E27FC236}">
                  <a16:creationId xmlns:a16="http://schemas.microsoft.com/office/drawing/2014/main" id="{D9F7F642-5D88-4717-B2A5-E8AD4F980806}"/>
                </a:ext>
              </a:extLst>
            </xdr:cNvPr>
            <xdr:cNvGraphicFramePr/>
          </xdr:nvGraphicFramePr>
          <xdr:xfrm>
            <a:off x="0" y="0"/>
            <a:ext cx="0" cy="0"/>
          </xdr:xfrm>
          <a:graphic>
            <a:graphicData uri="http://schemas.microsoft.com/office/drawing/2010/slicer">
              <sle:slicer xmlns:sle="http://schemas.microsoft.com/office/drawing/2010/slicer" name="ROA_outlier2"/>
            </a:graphicData>
          </a:graphic>
        </xdr:graphicFrame>
      </mc:Choice>
      <mc:Fallback xmlns="">
        <xdr:sp macro="" textlink="">
          <xdr:nvSpPr>
            <xdr:cNvPr id="0" name=""/>
            <xdr:cNvSpPr>
              <a:spLocks noTextEdit="1"/>
            </xdr:cNvSpPr>
          </xdr:nvSpPr>
          <xdr:spPr>
            <a:xfrm>
              <a:off x="21564600" y="455296"/>
              <a:ext cx="2687955" cy="781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83128</xdr:colOff>
      <xdr:row>906</xdr:row>
      <xdr:rowOff>279400</xdr:rowOff>
    </xdr:from>
    <xdr:to>
      <xdr:col>59</xdr:col>
      <xdr:colOff>630977</xdr:colOff>
      <xdr:row>909</xdr:row>
      <xdr:rowOff>139392</xdr:rowOff>
    </xdr:to>
    <xdr:pic>
      <xdr:nvPicPr>
        <xdr:cNvPr id="5" name="รูปภาพ 4">
          <a:extLst>
            <a:ext uri="{FF2B5EF4-FFF2-40B4-BE49-F238E27FC236}">
              <a16:creationId xmlns:a16="http://schemas.microsoft.com/office/drawing/2014/main" id="{C6EC6013-EC69-42D2-9744-E78813896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9408" y="283857700"/>
          <a:ext cx="5419724" cy="782012"/>
        </a:xfrm>
        <a:prstGeom prst="rect">
          <a:avLst/>
        </a:prstGeom>
      </xdr:spPr>
    </xdr:pic>
    <xdr:clientData/>
  </xdr:twoCellAnchor>
  <xdr:twoCellAnchor editAs="oneCell">
    <xdr:from>
      <xdr:col>53</xdr:col>
      <xdr:colOff>143933</xdr:colOff>
      <xdr:row>906</xdr:row>
      <xdr:rowOff>218945</xdr:rowOff>
    </xdr:from>
    <xdr:to>
      <xdr:col>60</xdr:col>
      <xdr:colOff>97881</xdr:colOff>
      <xdr:row>909</xdr:row>
      <xdr:rowOff>170005</xdr:rowOff>
    </xdr:to>
    <xdr:pic>
      <xdr:nvPicPr>
        <xdr:cNvPr id="6" name="รูปภาพ 5">
          <a:extLst>
            <a:ext uri="{FF2B5EF4-FFF2-40B4-BE49-F238E27FC236}">
              <a16:creationId xmlns:a16="http://schemas.microsoft.com/office/drawing/2014/main" id="{CDBC593A-FA1B-465D-80CE-A57C80F45B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09953" y="283797245"/>
          <a:ext cx="5412407" cy="873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_IT/&#3600;&#3634;&#3609;&#3586;&#3657;&#3629;&#3617;&#3641;&#3621;&#3585;&#3621;&#3634;&#3591;/&#3586;&#3657;&#3629;&#3617;&#3641;&#3621;&#3619;&#3627;&#3633;&#3626;&#3627;&#3621;&#3633;&#3585;_&#3611;&#3637;2545-55/&#3619;&#3627;&#3633;&#3626;&#3627;&#3621;&#3633;&#3585;5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_DriveD_IT/1&#3600;&#3634;&#3609;&#3586;&#3657;&#3629;&#3617;&#3641;&#3621;&#3585;&#3621;&#3634;&#3591;/&#3586;&#3657;&#3629;&#3617;&#3641;&#3621;&#3607;&#3635;&#3648;&#3609;&#3637;&#3618;&#3610;&#3626;&#3606;&#3634;&#3609;&#3610;&#3619;&#3636;&#3585;&#3634;&#3619;_&#3611;&#3637;2551-59/&#3648;&#3605;&#3619;&#3637;&#3618;&#3617;&#3586;&#3657;&#3629;&#3617;&#3641;&#3621;&#3619;&#3614;&#3611;&#3637;2560_18&#3605;&#3588;59/&#3586;&#3657;&#3629;&#3617;&#3641;&#3621;&#3607;&#3635;&#3648;&#3609;&#3637;&#3618;&#3610;&#3626;&#3606;&#3634;&#3609;&#3610;&#3619;&#3636;&#3585;&#3634;&#3619;&#3626;&#3640;&#3586;&#3616;&#3634;&#3614;_download&#3592;&#3634;&#3585;&#3626;&#3609;&#3618;_3_2&#3617;&#3636;&#3618;57/healthoffice_2&#3617;&#3636;&#3618;5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พศ_รพท_รพช"/>
      <sheetName val="หมายเหตุ"/>
      <sheetName val="จำนวนสถานบริการปี55"/>
    </sheetNames>
    <sheetDataSet>
      <sheetData sheetId="0">
        <row r="1">
          <cell r="A1" t="str">
            <v>เขต</v>
          </cell>
          <cell r="B1" t="str">
            <v>รหัสสังกัด</v>
          </cell>
          <cell r="C1" t="str">
            <v>สังกัด</v>
          </cell>
          <cell r="D1" t="str">
            <v>รหัส9หลัก</v>
          </cell>
          <cell r="E1" t="str">
            <v>รหัส5หลัก</v>
          </cell>
          <cell r="F1" t="str">
            <v>ชื่อหน่วยงานบริการสุขภาพ</v>
          </cell>
          <cell r="G1" t="str">
            <v>ชื่อเต็มหน่วยงานบริการสุขภาพ</v>
          </cell>
          <cell r="H1" t="str">
            <v>รหัสพื้นที่</v>
          </cell>
          <cell r="I1" t="str">
            <v>รหัสจังหวัด</v>
          </cell>
          <cell r="J1" t="str">
            <v>จังหวัด</v>
          </cell>
          <cell r="K1" t="str">
            <v>รหัสอำเภอ</v>
          </cell>
          <cell r="L1" t="str">
            <v>อำเภอ</v>
          </cell>
          <cell r="M1" t="str">
            <v>รหัสตำบล</v>
          </cell>
          <cell r="N1" t="str">
            <v>ตำบล</v>
          </cell>
          <cell r="O1" t="str">
            <v>ภาค</v>
          </cell>
          <cell r="P1" t="str">
            <v>รหัสประเภท</v>
          </cell>
          <cell r="Q1" t="str">
            <v>ประเภท</v>
          </cell>
          <cell r="R1" t="str">
            <v>ประเภทรพ</v>
          </cell>
          <cell r="S1" t="str">
            <v>จำนวนเตียงจริง</v>
          </cell>
          <cell r="T1" t="str">
            <v>จำนวนเตียงตามกรอบ</v>
          </cell>
          <cell r="U1" t="str">
            <v>รหัสระดับการบริการ</v>
          </cell>
          <cell r="V1" t="str">
            <v>ระดับการบริการ</v>
          </cell>
        </row>
        <row r="2">
          <cell r="A2" t="str">
            <v>01</v>
          </cell>
          <cell r="B2" t="str">
            <v>21002</v>
          </cell>
          <cell r="C2" t="str">
            <v>กระทรวงสาธารณสุข สำนักงานปลัดกระทรวงสาธารณสุข</v>
          </cell>
          <cell r="D2" t="str">
            <v>001068600</v>
          </cell>
          <cell r="E2" t="str">
            <v>10686</v>
          </cell>
          <cell r="F2" t="str">
            <v>รพท.พระนั่งเกล้า</v>
          </cell>
          <cell r="G2" t="str">
            <v>โรงพยาบาลทั่วไปพระนั่งเกล้า</v>
          </cell>
          <cell r="H2" t="str">
            <v>12010400</v>
          </cell>
          <cell r="I2">
            <v>12</v>
          </cell>
          <cell r="J2" t="str">
            <v>จังหวัดนนทบุรี</v>
          </cell>
          <cell r="K2">
            <v>1201</v>
          </cell>
          <cell r="L2" t="str">
            <v>เมืองนนทบุรี</v>
          </cell>
          <cell r="M2">
            <v>120104</v>
          </cell>
          <cell r="N2" t="str">
            <v>บางกระสอ</v>
          </cell>
          <cell r="O2" t="str">
            <v>กลาง</v>
          </cell>
          <cell r="P2" t="str">
            <v>06</v>
          </cell>
          <cell r="Q2" t="str">
            <v>โรงพยาบาลทั่วไป</v>
          </cell>
          <cell r="R2">
            <v>2</v>
          </cell>
          <cell r="S2">
            <v>446</v>
          </cell>
          <cell r="T2" t="str">
            <v>446</v>
          </cell>
          <cell r="U2" t="str">
            <v>23</v>
          </cell>
          <cell r="V2" t="str">
            <v>2.3 ทุติยภูมิระดับสูง</v>
          </cell>
        </row>
        <row r="3">
          <cell r="A3" t="str">
            <v>01</v>
          </cell>
          <cell r="B3" t="str">
            <v>21002</v>
          </cell>
          <cell r="C3" t="str">
            <v>กระทรวงสาธารณสุข สำนักงานปลัดกระทรวงสาธารณสุข</v>
          </cell>
          <cell r="D3" t="str">
            <v>001075600</v>
          </cell>
          <cell r="E3" t="str">
            <v>10756</v>
          </cell>
          <cell r="F3" t="str">
            <v>รพช.บางกรวย</v>
          </cell>
          <cell r="G3" t="str">
            <v>โรงพยาบาลชุมชนบางกรวย</v>
          </cell>
          <cell r="H3" t="str">
            <v>12020108</v>
          </cell>
          <cell r="I3">
            <v>12</v>
          </cell>
          <cell r="J3" t="str">
            <v>จังหวัดนนทบุรี</v>
          </cell>
          <cell r="K3">
            <v>1202</v>
          </cell>
          <cell r="L3" t="str">
            <v>บางกรวย</v>
          </cell>
          <cell r="M3">
            <v>120201</v>
          </cell>
          <cell r="N3" t="str">
            <v>วัดชลอ</v>
          </cell>
          <cell r="O3" t="str">
            <v>กลาง</v>
          </cell>
          <cell r="P3" t="str">
            <v>07</v>
          </cell>
          <cell r="Q3" t="str">
            <v>โรงพยาบาลชุมชน</v>
          </cell>
          <cell r="R3">
            <v>5</v>
          </cell>
          <cell r="S3">
            <v>30</v>
          </cell>
          <cell r="T3" t="str">
            <v>30</v>
          </cell>
          <cell r="U3" t="str">
            <v>21</v>
          </cell>
          <cell r="V3" t="str">
            <v>2.1 ทุติยภูมิระดับต้น</v>
          </cell>
        </row>
        <row r="4">
          <cell r="A4" t="str">
            <v>01</v>
          </cell>
          <cell r="B4" t="str">
            <v>21002</v>
          </cell>
          <cell r="C4" t="str">
            <v>กระทรวงสาธารณสุข สำนักงานปลัดกระทรวงสาธารณสุข</v>
          </cell>
          <cell r="D4" t="str">
            <v>001075700</v>
          </cell>
          <cell r="E4" t="str">
            <v>10757</v>
          </cell>
          <cell r="F4" t="str">
            <v>รพช.บางใหญ่</v>
          </cell>
          <cell r="G4" t="str">
            <v>โรงพยาบาลชุมชนบางใหญ่</v>
          </cell>
          <cell r="H4" t="str">
            <v>12030103</v>
          </cell>
          <cell r="I4">
            <v>12</v>
          </cell>
          <cell r="J4" t="str">
            <v>จังหวัดนนทบุรี</v>
          </cell>
          <cell r="K4">
            <v>1203</v>
          </cell>
          <cell r="L4" t="str">
            <v>บางใหญ่</v>
          </cell>
          <cell r="M4">
            <v>120301</v>
          </cell>
          <cell r="N4" t="str">
            <v>บางม่วง</v>
          </cell>
          <cell r="O4" t="str">
            <v>กลาง</v>
          </cell>
          <cell r="P4" t="str">
            <v>07</v>
          </cell>
          <cell r="Q4" t="str">
            <v>โรงพยาบาลชุมชน</v>
          </cell>
          <cell r="R4">
            <v>5</v>
          </cell>
          <cell r="S4">
            <v>30</v>
          </cell>
          <cell r="T4" t="str">
            <v>30</v>
          </cell>
          <cell r="U4" t="str">
            <v>22</v>
          </cell>
          <cell r="V4" t="str">
            <v>2.2 ทุติยภูมิระดับกลาง</v>
          </cell>
        </row>
        <row r="5">
          <cell r="A5" t="str">
            <v>01</v>
          </cell>
          <cell r="B5" t="str">
            <v>21002</v>
          </cell>
          <cell r="C5" t="str">
            <v>กระทรวงสาธารณสุข สำนักงานปลัดกระทรวงสาธารณสุข</v>
          </cell>
          <cell r="D5" t="str">
            <v>001075800</v>
          </cell>
          <cell r="E5" t="str">
            <v>10758</v>
          </cell>
          <cell r="F5" t="str">
            <v>รพช.บางบัวทอง</v>
          </cell>
          <cell r="G5" t="str">
            <v>โรงพยาบาลชุมชนบางบัวทอง</v>
          </cell>
          <cell r="H5" t="str">
            <v>12040103</v>
          </cell>
          <cell r="I5">
            <v>12</v>
          </cell>
          <cell r="J5" t="str">
            <v>จังหวัดนนทบุรี</v>
          </cell>
          <cell r="K5">
            <v>1204</v>
          </cell>
          <cell r="L5" t="str">
            <v>บางบัวทอง</v>
          </cell>
          <cell r="M5">
            <v>120401</v>
          </cell>
          <cell r="N5" t="str">
            <v>โสนลอย</v>
          </cell>
          <cell r="O5" t="str">
            <v>กลาง</v>
          </cell>
          <cell r="P5" t="str">
            <v>07</v>
          </cell>
          <cell r="Q5" t="str">
            <v>โรงพยาบาลชุมชน</v>
          </cell>
          <cell r="R5">
            <v>5</v>
          </cell>
          <cell r="S5">
            <v>30</v>
          </cell>
          <cell r="T5" t="str">
            <v>30</v>
          </cell>
          <cell r="U5" t="str">
            <v>22</v>
          </cell>
          <cell r="V5" t="str">
            <v>2.2 ทุติยภูมิระดับกลาง</v>
          </cell>
        </row>
        <row r="6">
          <cell r="A6" t="str">
            <v>01</v>
          </cell>
          <cell r="B6" t="str">
            <v>21002</v>
          </cell>
          <cell r="C6" t="str">
            <v>กระทรวงสาธารณสุข สำนักงานปลัดกระทรวงสาธารณสุข</v>
          </cell>
          <cell r="D6" t="str">
            <v>001075900</v>
          </cell>
          <cell r="E6" t="str">
            <v>10759</v>
          </cell>
          <cell r="F6" t="str">
            <v>รพช.ไทรน้อย</v>
          </cell>
          <cell r="G6" t="str">
            <v>โรงพยาบาลชุมชนไทรน้อย</v>
          </cell>
          <cell r="H6" t="str">
            <v>12050105</v>
          </cell>
          <cell r="I6">
            <v>12</v>
          </cell>
          <cell r="J6" t="str">
            <v>จังหวัดนนทบุรี</v>
          </cell>
          <cell r="K6">
            <v>1205</v>
          </cell>
          <cell r="L6" t="str">
            <v>ไทรน้อย</v>
          </cell>
          <cell r="M6">
            <v>120501</v>
          </cell>
          <cell r="N6" t="str">
            <v>ไทรน้อย</v>
          </cell>
          <cell r="O6" t="str">
            <v>กลาง</v>
          </cell>
          <cell r="P6" t="str">
            <v>07</v>
          </cell>
          <cell r="Q6" t="str">
            <v>โรงพยาบาลชุมชน</v>
          </cell>
          <cell r="R6">
            <v>4</v>
          </cell>
          <cell r="S6">
            <v>55</v>
          </cell>
          <cell r="T6" t="str">
            <v>30</v>
          </cell>
          <cell r="U6" t="str">
            <v>21</v>
          </cell>
          <cell r="V6" t="str">
            <v>2.1 ทุติยภูมิระดับต้น</v>
          </cell>
        </row>
        <row r="7">
          <cell r="A7" t="str">
            <v>01</v>
          </cell>
          <cell r="B7" t="str">
            <v>21002</v>
          </cell>
          <cell r="C7" t="str">
            <v>กระทรวงสาธารณสุข สำนักงานปลัดกระทรวงสาธารณสุข</v>
          </cell>
          <cell r="D7" t="str">
            <v>001076000</v>
          </cell>
          <cell r="E7" t="str">
            <v>10760</v>
          </cell>
          <cell r="F7" t="str">
            <v>รพช.ปากเกร็ด</v>
          </cell>
          <cell r="G7" t="str">
            <v>โรงพยาบาลชุมชนปากเกร็ด</v>
          </cell>
          <cell r="H7" t="str">
            <v>12060105</v>
          </cell>
          <cell r="I7">
            <v>12</v>
          </cell>
          <cell r="J7" t="str">
            <v>จังหวัดนนทบุรี</v>
          </cell>
          <cell r="K7">
            <v>1206</v>
          </cell>
          <cell r="L7" t="str">
            <v>ปากเกร็ด</v>
          </cell>
          <cell r="M7">
            <v>120601</v>
          </cell>
          <cell r="N7" t="str">
            <v>ปากเกร็ด</v>
          </cell>
          <cell r="O7" t="str">
            <v>กลาง</v>
          </cell>
          <cell r="P7" t="str">
            <v>07</v>
          </cell>
          <cell r="Q7" t="str">
            <v>โรงพยาบาลชุมชน</v>
          </cell>
          <cell r="R7">
            <v>5</v>
          </cell>
          <cell r="S7">
            <v>30</v>
          </cell>
          <cell r="T7" t="str">
            <v>30</v>
          </cell>
          <cell r="U7" t="str">
            <v>22</v>
          </cell>
          <cell r="V7" t="str">
            <v>2.2 ทุติยภูมิระดับกลาง</v>
          </cell>
        </row>
        <row r="8">
          <cell r="A8" t="str">
            <v>01</v>
          </cell>
          <cell r="B8" t="str">
            <v>21002</v>
          </cell>
          <cell r="C8" t="str">
            <v>กระทรวงสาธารณสุข สำนักงานปลัดกระทรวงสาธารณสุข</v>
          </cell>
          <cell r="D8" t="str">
            <v>001068700</v>
          </cell>
          <cell r="E8" t="str">
            <v>10687</v>
          </cell>
          <cell r="F8" t="str">
            <v>รพท.ปทุมธานี</v>
          </cell>
          <cell r="G8" t="str">
            <v>โรงพยาบาลทั่วไปปทุมธานี</v>
          </cell>
          <cell r="H8" t="str">
            <v>13010105</v>
          </cell>
          <cell r="I8">
            <v>13</v>
          </cell>
          <cell r="J8" t="str">
            <v>จังหวัดปทุมธานี</v>
          </cell>
          <cell r="K8">
            <v>1301</v>
          </cell>
          <cell r="L8" t="str">
            <v>เมืองปทุมธานี</v>
          </cell>
          <cell r="M8">
            <v>130101</v>
          </cell>
          <cell r="N8" t="str">
            <v>บางปรอก</v>
          </cell>
          <cell r="O8" t="str">
            <v>กลาง</v>
          </cell>
          <cell r="P8" t="str">
            <v>06</v>
          </cell>
          <cell r="Q8" t="str">
            <v>โรงพยาบาลทั่วไป</v>
          </cell>
          <cell r="R8">
            <v>2</v>
          </cell>
          <cell r="S8">
            <v>385</v>
          </cell>
          <cell r="T8" t="str">
            <v>312</v>
          </cell>
          <cell r="U8" t="str">
            <v>31</v>
          </cell>
          <cell r="V8" t="str">
            <v>3.1 ตติยภูมิ</v>
          </cell>
        </row>
        <row r="9">
          <cell r="A9" t="str">
            <v>01</v>
          </cell>
          <cell r="B9" t="str">
            <v>21002</v>
          </cell>
          <cell r="C9" t="str">
            <v>กระทรวงสาธารณสุข สำนักงานปลัดกระทรวงสาธารณสุข</v>
          </cell>
          <cell r="D9" t="str">
            <v>001076100</v>
          </cell>
          <cell r="E9" t="str">
            <v>10761</v>
          </cell>
          <cell r="F9" t="str">
            <v>รพช.คลองหลวง</v>
          </cell>
          <cell r="G9" t="str">
            <v>โรงพยาบาลชุมชนคลองหลวง</v>
          </cell>
          <cell r="H9" t="str">
            <v>13020607</v>
          </cell>
          <cell r="I9">
            <v>13</v>
          </cell>
          <cell r="J9" t="str">
            <v>จังหวัดปทุมธานี</v>
          </cell>
          <cell r="K9">
            <v>1302</v>
          </cell>
          <cell r="L9" t="str">
            <v>คลองหลวง</v>
          </cell>
          <cell r="M9">
            <v>130206</v>
          </cell>
          <cell r="N9" t="str">
            <v>คลองหก</v>
          </cell>
          <cell r="O9" t="str">
            <v>กลาง</v>
          </cell>
          <cell r="P9" t="str">
            <v>07</v>
          </cell>
          <cell r="Q9" t="str">
            <v>โรงพยาบาลชุมชน</v>
          </cell>
          <cell r="R9">
            <v>5</v>
          </cell>
          <cell r="S9">
            <v>30</v>
          </cell>
          <cell r="T9" t="str">
            <v>30</v>
          </cell>
          <cell r="U9" t="str">
            <v>22</v>
          </cell>
          <cell r="V9" t="str">
            <v>2.2 ทุติยภูมิระดับกลาง</v>
          </cell>
        </row>
        <row r="10">
          <cell r="A10" t="str">
            <v>01</v>
          </cell>
          <cell r="B10" t="str">
            <v>21002</v>
          </cell>
          <cell r="C10" t="str">
            <v>กระทรวงสาธารณสุข สำนักงานปลัดกระทรวงสาธารณสุข</v>
          </cell>
          <cell r="D10" t="str">
            <v>001076200</v>
          </cell>
          <cell r="E10" t="str">
            <v>10762</v>
          </cell>
          <cell r="F10" t="str">
            <v>รพช.ธัญบุรี</v>
          </cell>
          <cell r="G10" t="str">
            <v>โรงพยาบาลชุมชนธัญบุรี</v>
          </cell>
          <cell r="H10" t="str">
            <v>13030302</v>
          </cell>
          <cell r="I10">
            <v>13</v>
          </cell>
          <cell r="J10" t="str">
            <v>จังหวัดปทุมธานี</v>
          </cell>
          <cell r="K10">
            <v>1303</v>
          </cell>
          <cell r="L10" t="str">
            <v>ธัญบุรี</v>
          </cell>
          <cell r="M10">
            <v>130303</v>
          </cell>
          <cell r="N10" t="str">
            <v>รังสิต</v>
          </cell>
          <cell r="O10" t="str">
            <v>กลาง</v>
          </cell>
          <cell r="P10" t="str">
            <v>07</v>
          </cell>
          <cell r="Q10" t="str">
            <v>โรงพยาบาลชุมชน</v>
          </cell>
          <cell r="R10">
            <v>4</v>
          </cell>
          <cell r="S10">
            <v>60</v>
          </cell>
          <cell r="T10" t="str">
            <v>60</v>
          </cell>
          <cell r="U10" t="str">
            <v>22</v>
          </cell>
          <cell r="V10" t="str">
            <v>2.2 ทุติยภูมิระดับกลาง</v>
          </cell>
        </row>
        <row r="11">
          <cell r="A11" t="str">
            <v>01</v>
          </cell>
          <cell r="B11" t="str">
            <v>21002</v>
          </cell>
          <cell r="C11" t="str">
            <v>กระทรวงสาธารณสุข สำนักงานปลัดกระทรวงสาธารณสุข</v>
          </cell>
          <cell r="D11" t="str">
            <v>001076300</v>
          </cell>
          <cell r="E11" t="str">
            <v>10763</v>
          </cell>
          <cell r="F11" t="str">
            <v>รพช.ประชาธิปัตย์</v>
          </cell>
          <cell r="G11" t="str">
            <v>โรงพยาบาลชุมชนประชาธิปัตย์</v>
          </cell>
          <cell r="H11" t="str">
            <v>13030102</v>
          </cell>
          <cell r="I11">
            <v>13</v>
          </cell>
          <cell r="J11" t="str">
            <v>จังหวัดปทุมธานี</v>
          </cell>
          <cell r="K11">
            <v>1303</v>
          </cell>
          <cell r="L11" t="str">
            <v>ธัญบุรี</v>
          </cell>
          <cell r="M11">
            <v>130301</v>
          </cell>
          <cell r="N11" t="str">
            <v>ประชาธิปัตย์</v>
          </cell>
          <cell r="O11" t="str">
            <v>กลาง</v>
          </cell>
          <cell r="P11" t="str">
            <v>07</v>
          </cell>
          <cell r="Q11" t="str">
            <v>โรงพยาบาลชุมชน</v>
          </cell>
          <cell r="R11">
            <v>5</v>
          </cell>
          <cell r="S11">
            <v>30</v>
          </cell>
          <cell r="T11" t="str">
            <v>30</v>
          </cell>
          <cell r="U11" t="str">
            <v>22</v>
          </cell>
          <cell r="V11" t="str">
            <v>2.2 ทุติยภูมิระดับกลาง</v>
          </cell>
        </row>
        <row r="12">
          <cell r="A12" t="str">
            <v>01</v>
          </cell>
          <cell r="B12" t="str">
            <v>21002</v>
          </cell>
          <cell r="C12" t="str">
            <v>กระทรวงสาธารณสุข สำนักงานปลัดกระทรวงสาธารณสุข</v>
          </cell>
          <cell r="D12" t="str">
            <v>001076400</v>
          </cell>
          <cell r="E12" t="str">
            <v>10764</v>
          </cell>
          <cell r="F12" t="str">
            <v>รพช.หนองเสือ</v>
          </cell>
          <cell r="G12" t="str">
            <v>โรงพยาบาลชุมชนหนองเสือ</v>
          </cell>
          <cell r="H12" t="str">
            <v>13040106</v>
          </cell>
          <cell r="I12">
            <v>13</v>
          </cell>
          <cell r="J12" t="str">
            <v>จังหวัดปทุมธานี</v>
          </cell>
          <cell r="K12">
            <v>1304</v>
          </cell>
          <cell r="L12" t="str">
            <v>หนองเสือ</v>
          </cell>
          <cell r="M12">
            <v>130401</v>
          </cell>
          <cell r="N12" t="str">
            <v>บึงบา</v>
          </cell>
          <cell r="O12" t="str">
            <v>กลาง</v>
          </cell>
          <cell r="P12" t="str">
            <v>07</v>
          </cell>
          <cell r="Q12" t="str">
            <v>โรงพยาบาลชุมชน</v>
          </cell>
          <cell r="R12">
            <v>5</v>
          </cell>
          <cell r="S12">
            <v>30</v>
          </cell>
          <cell r="T12" t="str">
            <v>30</v>
          </cell>
          <cell r="U12" t="str">
            <v>22</v>
          </cell>
          <cell r="V12" t="str">
            <v>2.2 ทุติยภูมิระดับกลาง</v>
          </cell>
        </row>
        <row r="13">
          <cell r="A13" t="str">
            <v>01</v>
          </cell>
          <cell r="B13" t="str">
            <v>21002</v>
          </cell>
          <cell r="C13" t="str">
            <v>กระทรวงสาธารณสุข สำนักงานปลัดกระทรวงสาธารณสุข</v>
          </cell>
          <cell r="D13" t="str">
            <v>001076500</v>
          </cell>
          <cell r="E13" t="str">
            <v>10765</v>
          </cell>
          <cell r="F13" t="str">
            <v>รพช.ลาดหลุมแก้ว</v>
          </cell>
          <cell r="G13" t="str">
            <v>โรงพยาบาลชุมชนลาดหลุมแก้ว</v>
          </cell>
          <cell r="H13" t="str">
            <v>13050104</v>
          </cell>
          <cell r="I13">
            <v>13</v>
          </cell>
          <cell r="J13" t="str">
            <v>จังหวัดปทุมธานี</v>
          </cell>
          <cell r="K13">
            <v>1305</v>
          </cell>
          <cell r="L13" t="str">
            <v>ลาดหลุมแก้ว</v>
          </cell>
          <cell r="M13">
            <v>130501</v>
          </cell>
          <cell r="N13" t="str">
            <v>ระแหง</v>
          </cell>
          <cell r="O13" t="str">
            <v>กลาง</v>
          </cell>
          <cell r="P13" t="str">
            <v>07</v>
          </cell>
          <cell r="Q13" t="str">
            <v>โรงพยาบาลชุมชน</v>
          </cell>
          <cell r="R13">
            <v>5</v>
          </cell>
          <cell r="S13">
            <v>30</v>
          </cell>
          <cell r="T13" t="str">
            <v>30</v>
          </cell>
          <cell r="U13" t="str">
            <v>22</v>
          </cell>
          <cell r="V13" t="str">
            <v>2.2 ทุติยภูมิระดับกลาง</v>
          </cell>
        </row>
        <row r="14">
          <cell r="A14" t="str">
            <v>01</v>
          </cell>
          <cell r="B14" t="str">
            <v>21002</v>
          </cell>
          <cell r="C14" t="str">
            <v>กระทรวงสาธารณสุข สำนักงานปลัดกระทรวงสาธารณสุข</v>
          </cell>
          <cell r="D14" t="str">
            <v>001076600</v>
          </cell>
          <cell r="E14" t="str">
            <v>10766</v>
          </cell>
          <cell r="F14" t="str">
            <v>รพช.ลำลูกกา</v>
          </cell>
          <cell r="G14" t="str">
            <v>โรงพยาบาลชุมชนลำลูกกา</v>
          </cell>
          <cell r="H14" t="str">
            <v>13060606</v>
          </cell>
          <cell r="I14">
            <v>13</v>
          </cell>
          <cell r="J14" t="str">
            <v>จังหวัดปทุมธานี</v>
          </cell>
          <cell r="K14">
            <v>1306</v>
          </cell>
          <cell r="L14" t="str">
            <v>ลำลูกกา</v>
          </cell>
          <cell r="M14">
            <v>130606</v>
          </cell>
          <cell r="N14" t="str">
            <v>ลำไทร</v>
          </cell>
          <cell r="O14" t="str">
            <v>กลาง</v>
          </cell>
          <cell r="P14" t="str">
            <v>07</v>
          </cell>
          <cell r="Q14" t="str">
            <v>โรงพยาบาลชุมชน</v>
          </cell>
          <cell r="R14">
            <v>5</v>
          </cell>
          <cell r="S14">
            <v>30</v>
          </cell>
          <cell r="T14" t="str">
            <v>30</v>
          </cell>
          <cell r="U14" t="str">
            <v>22</v>
          </cell>
          <cell r="V14" t="str">
            <v>2.2 ทุติยภูมิระดับกลาง</v>
          </cell>
        </row>
        <row r="15">
          <cell r="A15" t="str">
            <v>01</v>
          </cell>
          <cell r="B15" t="str">
            <v>21002</v>
          </cell>
          <cell r="C15" t="str">
            <v>กระทรวงสาธารณสุข สำนักงานปลัดกระทรวงสาธารณสุข</v>
          </cell>
          <cell r="D15" t="str">
            <v>001076700</v>
          </cell>
          <cell r="E15" t="str">
            <v>10767</v>
          </cell>
          <cell r="F15" t="str">
            <v>รพช.สามโคก</v>
          </cell>
          <cell r="G15" t="str">
            <v>โรงพยาบาลชุมชนสามโคก</v>
          </cell>
          <cell r="H15" t="str">
            <v>13070706</v>
          </cell>
          <cell r="I15">
            <v>13</v>
          </cell>
          <cell r="J15" t="str">
            <v>จังหวัดปทุมธานี</v>
          </cell>
          <cell r="K15">
            <v>1307</v>
          </cell>
          <cell r="L15" t="str">
            <v>สามโคก</v>
          </cell>
          <cell r="M15">
            <v>130707</v>
          </cell>
          <cell r="N15" t="str">
            <v>บ้านปทุม</v>
          </cell>
          <cell r="O15" t="str">
            <v>กลาง</v>
          </cell>
          <cell r="P15" t="str">
            <v>07</v>
          </cell>
          <cell r="Q15" t="str">
            <v>โรงพยาบาลชุมชน</v>
          </cell>
          <cell r="R15">
            <v>5</v>
          </cell>
          <cell r="S15">
            <v>10</v>
          </cell>
          <cell r="T15" t="str">
            <v>30</v>
          </cell>
          <cell r="U15" t="str">
            <v>22</v>
          </cell>
          <cell r="V15" t="str">
            <v>2.2 ทุติยภูมิระดับกลาง</v>
          </cell>
        </row>
        <row r="16">
          <cell r="A16" t="str">
            <v>01</v>
          </cell>
          <cell r="B16" t="str">
            <v>21002</v>
          </cell>
          <cell r="C16" t="str">
            <v>กระทรวงสาธารณสุข สำนักงานปลัดกระทรวงสาธารณสุข</v>
          </cell>
          <cell r="D16" t="str">
            <v>001066000</v>
          </cell>
          <cell r="E16" t="str">
            <v>10660</v>
          </cell>
          <cell r="F16" t="str">
            <v>รพศ.พระนครศรีอยุธยา</v>
          </cell>
          <cell r="G16" t="str">
            <v>โรงพยาบาลศูนย์พระนครศรีอยุธยา</v>
          </cell>
          <cell r="H16" t="str">
            <v>14010104</v>
          </cell>
          <cell r="I16">
            <v>14</v>
          </cell>
          <cell r="J16" t="str">
            <v>จังหวัดพระนครศรีอยุธยา</v>
          </cell>
          <cell r="K16">
            <v>1401</v>
          </cell>
          <cell r="L16" t="str">
            <v>พระนครศรีอยุธยา</v>
          </cell>
          <cell r="M16">
            <v>140101</v>
          </cell>
          <cell r="N16" t="str">
            <v>ประตูชัย</v>
          </cell>
          <cell r="O16" t="str">
            <v>กลาง</v>
          </cell>
          <cell r="P16" t="str">
            <v>05</v>
          </cell>
          <cell r="Q16" t="str">
            <v>โรงพยาบาลศูนย์</v>
          </cell>
          <cell r="R16">
            <v>1</v>
          </cell>
          <cell r="S16">
            <v>445</v>
          </cell>
          <cell r="T16" t="str">
            <v>522</v>
          </cell>
          <cell r="U16" t="str">
            <v>31</v>
          </cell>
          <cell r="V16" t="str">
            <v>3.1 ตติยภูมิ</v>
          </cell>
        </row>
        <row r="17">
          <cell r="A17" t="str">
            <v>01</v>
          </cell>
          <cell r="B17" t="str">
            <v>21002</v>
          </cell>
          <cell r="C17" t="str">
            <v>กระทรวงสาธารณสุข สำนักงานปลัดกระทรวงสาธารณสุข</v>
          </cell>
          <cell r="D17" t="str">
            <v>001068800</v>
          </cell>
          <cell r="E17" t="str">
            <v>10688</v>
          </cell>
          <cell r="F17" t="str">
            <v>รพท.เสนา</v>
          </cell>
          <cell r="G17" t="str">
            <v>โรงพยาบาลทั่วไปเสนา</v>
          </cell>
          <cell r="H17" t="str">
            <v>14120101</v>
          </cell>
          <cell r="I17">
            <v>14</v>
          </cell>
          <cell r="J17" t="str">
            <v>จังหวัดพระนครศรีอยุธยา</v>
          </cell>
          <cell r="K17">
            <v>1412</v>
          </cell>
          <cell r="L17" t="str">
            <v>เสนา</v>
          </cell>
          <cell r="M17">
            <v>141203</v>
          </cell>
          <cell r="N17" t="str">
            <v>เจ้าเจ็ด</v>
          </cell>
          <cell r="O17" t="str">
            <v>กลาง</v>
          </cell>
          <cell r="P17" t="str">
            <v>06</v>
          </cell>
          <cell r="Q17" t="str">
            <v>โรงพยาบาลทั่วไป</v>
          </cell>
          <cell r="R17">
            <v>3</v>
          </cell>
          <cell r="S17">
            <v>160</v>
          </cell>
          <cell r="T17" t="str">
            <v>180</v>
          </cell>
          <cell r="U17" t="str">
            <v>23</v>
          </cell>
          <cell r="V17" t="str">
            <v>2.3 ทุติยภูมิระดับสูง</v>
          </cell>
        </row>
        <row r="18">
          <cell r="A18" t="str">
            <v>01</v>
          </cell>
          <cell r="B18" t="str">
            <v>21002</v>
          </cell>
          <cell r="C18" t="str">
            <v>กระทรวงสาธารณสุข สำนักงานปลัดกระทรวงสาธารณสุข</v>
          </cell>
          <cell r="D18" t="str">
            <v>001076800</v>
          </cell>
          <cell r="E18" t="str">
            <v>10768</v>
          </cell>
          <cell r="F18" t="str">
            <v>รพช.ท่าเรือ</v>
          </cell>
          <cell r="G18" t="str">
            <v>โรงพยาบาลชุมชนท่าเรือ</v>
          </cell>
          <cell r="H18" t="str">
            <v>14020102</v>
          </cell>
          <cell r="I18">
            <v>14</v>
          </cell>
          <cell r="J18" t="str">
            <v>จังหวัดพระนครศรีอยุธยา</v>
          </cell>
          <cell r="K18">
            <v>1402</v>
          </cell>
          <cell r="L18" t="str">
            <v>ท่าเรือ</v>
          </cell>
          <cell r="M18">
            <v>140201</v>
          </cell>
          <cell r="N18" t="str">
            <v>ท่าเรือ</v>
          </cell>
          <cell r="O18" t="str">
            <v>กลาง</v>
          </cell>
          <cell r="P18" t="str">
            <v>07</v>
          </cell>
          <cell r="Q18" t="str">
            <v>โรงพยาบาลชุมชน</v>
          </cell>
          <cell r="R18">
            <v>5</v>
          </cell>
          <cell r="S18">
            <v>30</v>
          </cell>
          <cell r="T18" t="str">
            <v>30</v>
          </cell>
          <cell r="U18" t="str">
            <v>21</v>
          </cell>
          <cell r="V18" t="str">
            <v>2.1 ทุติยภูมิระดับต้น</v>
          </cell>
        </row>
        <row r="19">
          <cell r="A19" t="str">
            <v>01</v>
          </cell>
          <cell r="B19" t="str">
            <v>21002</v>
          </cell>
          <cell r="C19" t="str">
            <v>กระทรวงสาธารณสุข สำนักงานปลัดกระทรวงสาธารณสุข</v>
          </cell>
          <cell r="D19" t="str">
            <v>001076900</v>
          </cell>
          <cell r="E19" t="str">
            <v>10769</v>
          </cell>
          <cell r="F19" t="str">
            <v>รพช.สมเด็จพระสังฆราช(นครหลวง)</v>
          </cell>
          <cell r="G19" t="str">
            <v>โรงพยาบาลชุมชนสมเด็จพระสังฆราช(นครหลวง)</v>
          </cell>
          <cell r="H19" t="str">
            <v>14030102</v>
          </cell>
          <cell r="I19">
            <v>14</v>
          </cell>
          <cell r="J19" t="str">
            <v>จังหวัดพระนครศรีอยุธยา</v>
          </cell>
          <cell r="K19">
            <v>1403</v>
          </cell>
          <cell r="L19" t="str">
            <v>นครหลวง</v>
          </cell>
          <cell r="M19">
            <v>140301</v>
          </cell>
          <cell r="N19" t="str">
            <v>นครหลวง</v>
          </cell>
          <cell r="O19" t="str">
            <v>กลาง</v>
          </cell>
          <cell r="P19" t="str">
            <v>07</v>
          </cell>
          <cell r="Q19" t="str">
            <v>โรงพยาบาลชุมชน</v>
          </cell>
          <cell r="R19">
            <v>4</v>
          </cell>
          <cell r="S19">
            <v>60</v>
          </cell>
          <cell r="T19" t="str">
            <v>60</v>
          </cell>
          <cell r="U19" t="str">
            <v>21</v>
          </cell>
          <cell r="V19" t="str">
            <v>2.1 ทุติยภูมิระดับต้น</v>
          </cell>
        </row>
        <row r="20">
          <cell r="A20" t="str">
            <v>01</v>
          </cell>
          <cell r="B20" t="str">
            <v>21002</v>
          </cell>
          <cell r="C20" t="str">
            <v>กระทรวงสาธารณสุข สำนักงานปลัดกระทรวงสาธารณสุข</v>
          </cell>
          <cell r="D20" t="str">
            <v>001077000</v>
          </cell>
          <cell r="E20" t="str">
            <v>10770</v>
          </cell>
          <cell r="F20" t="str">
            <v>รพช.บางไทร</v>
          </cell>
          <cell r="G20" t="str">
            <v>โรงพยาบาลชุมชนบางไทร</v>
          </cell>
          <cell r="H20" t="str">
            <v>14040102</v>
          </cell>
          <cell r="I20">
            <v>14</v>
          </cell>
          <cell r="J20" t="str">
            <v>จังหวัดพระนครศรีอยุธยา</v>
          </cell>
          <cell r="K20">
            <v>1404</v>
          </cell>
          <cell r="L20" t="str">
            <v>บางไทร</v>
          </cell>
          <cell r="M20">
            <v>140401</v>
          </cell>
          <cell r="N20" t="str">
            <v>บางไทร</v>
          </cell>
          <cell r="O20" t="str">
            <v>กลาง</v>
          </cell>
          <cell r="P20" t="str">
            <v>07</v>
          </cell>
          <cell r="Q20" t="str">
            <v>โรงพยาบาลชุมชน</v>
          </cell>
          <cell r="R20">
            <v>5</v>
          </cell>
          <cell r="S20">
            <v>30</v>
          </cell>
          <cell r="T20" t="str">
            <v>30</v>
          </cell>
          <cell r="U20" t="str">
            <v>21</v>
          </cell>
          <cell r="V20" t="str">
            <v>2.1 ทุติยภูมิระดับต้น</v>
          </cell>
        </row>
        <row r="21">
          <cell r="A21" t="str">
            <v>01</v>
          </cell>
          <cell r="B21" t="str">
            <v>21002</v>
          </cell>
          <cell r="C21" t="str">
            <v>กระทรวงสาธารณสุข สำนักงานปลัดกระทรวงสาธารณสุข</v>
          </cell>
          <cell r="D21" t="str">
            <v>001077100</v>
          </cell>
          <cell r="E21" t="str">
            <v>10771</v>
          </cell>
          <cell r="F21" t="str">
            <v>รพช.บางบาล</v>
          </cell>
          <cell r="G21" t="str">
            <v>โรงพยาบาลชุมชนบางบาล</v>
          </cell>
          <cell r="H21" t="str">
            <v>14050402</v>
          </cell>
          <cell r="I21">
            <v>14</v>
          </cell>
          <cell r="J21" t="str">
            <v>จังหวัดพระนครศรีอยุธยา</v>
          </cell>
          <cell r="K21">
            <v>1405</v>
          </cell>
          <cell r="L21" t="str">
            <v>บางบาล</v>
          </cell>
          <cell r="M21">
            <v>140504</v>
          </cell>
          <cell r="N21" t="str">
            <v>สะพานไทย</v>
          </cell>
          <cell r="O21" t="str">
            <v>กลาง</v>
          </cell>
          <cell r="P21" t="str">
            <v>07</v>
          </cell>
          <cell r="Q21" t="str">
            <v>โรงพยาบาลชุมชน</v>
          </cell>
          <cell r="R21">
            <v>5</v>
          </cell>
          <cell r="S21">
            <v>30</v>
          </cell>
          <cell r="T21" t="str">
            <v>30</v>
          </cell>
          <cell r="U21" t="str">
            <v>21</v>
          </cell>
          <cell r="V21" t="str">
            <v>2.1 ทุติยภูมิระดับต้น</v>
          </cell>
        </row>
        <row r="22">
          <cell r="A22" t="str">
            <v>01</v>
          </cell>
          <cell r="B22" t="str">
            <v>21002</v>
          </cell>
          <cell r="C22" t="str">
            <v>กระทรวงสาธารณสุข สำนักงานปลัดกระทรวงสาธารณสุข</v>
          </cell>
          <cell r="D22" t="str">
            <v>001077200</v>
          </cell>
          <cell r="E22" t="str">
            <v>10772</v>
          </cell>
          <cell r="F22" t="str">
            <v>รพช.บางปะอิน</v>
          </cell>
          <cell r="G22" t="str">
            <v>โรงพยาบาลชุมชนบางปะอิน</v>
          </cell>
          <cell r="H22" t="str">
            <v>14060111</v>
          </cell>
          <cell r="I22">
            <v>14</v>
          </cell>
          <cell r="J22" t="str">
            <v>จังหวัดพระนครศรีอยุธยา</v>
          </cell>
          <cell r="K22">
            <v>1406</v>
          </cell>
          <cell r="L22" t="str">
            <v>บางปะอิน</v>
          </cell>
          <cell r="M22">
            <v>140601</v>
          </cell>
          <cell r="N22" t="str">
            <v>บ้านเลน</v>
          </cell>
          <cell r="O22" t="str">
            <v>กลาง</v>
          </cell>
          <cell r="P22" t="str">
            <v>07</v>
          </cell>
          <cell r="Q22" t="str">
            <v>โรงพยาบาลชุมชน</v>
          </cell>
          <cell r="R22">
            <v>4</v>
          </cell>
          <cell r="S22">
            <v>60</v>
          </cell>
          <cell r="T22" t="str">
            <v>60</v>
          </cell>
          <cell r="U22" t="str">
            <v>21</v>
          </cell>
          <cell r="V22" t="str">
            <v>2.1 ทุติยภูมิระดับต้น</v>
          </cell>
        </row>
        <row r="23">
          <cell r="A23" t="str">
            <v>01</v>
          </cell>
          <cell r="B23" t="str">
            <v>21002</v>
          </cell>
          <cell r="C23" t="str">
            <v>กระทรวงสาธารณสุข สำนักงานปลัดกระทรวงสาธารณสุข</v>
          </cell>
          <cell r="D23" t="str">
            <v>001077300</v>
          </cell>
          <cell r="E23" t="str">
            <v>10773</v>
          </cell>
          <cell r="F23" t="str">
            <v>รพช.บางปะหัน</v>
          </cell>
          <cell r="G23" t="str">
            <v>โรงพยาบาลชุมชนบางปะหัน</v>
          </cell>
          <cell r="H23" t="str">
            <v>14070105</v>
          </cell>
          <cell r="I23">
            <v>14</v>
          </cell>
          <cell r="J23" t="str">
            <v>จังหวัดพระนครศรีอยุธยา</v>
          </cell>
          <cell r="K23">
            <v>1407</v>
          </cell>
          <cell r="L23" t="str">
            <v>บางปะหัน</v>
          </cell>
          <cell r="M23">
            <v>140701</v>
          </cell>
          <cell r="N23" t="str">
            <v>บางปะหัน</v>
          </cell>
          <cell r="O23" t="str">
            <v>กลาง</v>
          </cell>
          <cell r="P23" t="str">
            <v>07</v>
          </cell>
          <cell r="Q23" t="str">
            <v>โรงพยาบาลชุมชน</v>
          </cell>
          <cell r="R23">
            <v>5</v>
          </cell>
          <cell r="S23">
            <v>30</v>
          </cell>
          <cell r="T23" t="str">
            <v>10</v>
          </cell>
          <cell r="U23" t="str">
            <v>21</v>
          </cell>
          <cell r="V23" t="str">
            <v>2.1 ทุติยภูมิระดับต้น</v>
          </cell>
        </row>
        <row r="24">
          <cell r="A24" t="str">
            <v>01</v>
          </cell>
          <cell r="B24" t="str">
            <v>21002</v>
          </cell>
          <cell r="C24" t="str">
            <v>กระทรวงสาธารณสุข สำนักงานปลัดกระทรวงสาธารณสุข</v>
          </cell>
          <cell r="D24" t="str">
            <v>001077400</v>
          </cell>
          <cell r="E24" t="str">
            <v>10774</v>
          </cell>
          <cell r="F24" t="str">
            <v>รพช.ผักไห่</v>
          </cell>
          <cell r="G24" t="str">
            <v>โรงพยาบาลชุมชนผักไห่</v>
          </cell>
          <cell r="H24" t="str">
            <v>14080105</v>
          </cell>
          <cell r="I24">
            <v>14</v>
          </cell>
          <cell r="J24" t="str">
            <v>จังหวัดพระนครศรีอยุธยา</v>
          </cell>
          <cell r="K24">
            <v>1408</v>
          </cell>
          <cell r="L24" t="str">
            <v>ผักไห่</v>
          </cell>
          <cell r="M24">
            <v>140801</v>
          </cell>
          <cell r="N24" t="str">
            <v>ผักไห่</v>
          </cell>
          <cell r="O24" t="str">
            <v>กลาง</v>
          </cell>
          <cell r="P24" t="str">
            <v>07</v>
          </cell>
          <cell r="Q24" t="str">
            <v>โรงพยาบาลชุมชน</v>
          </cell>
          <cell r="R24">
            <v>5</v>
          </cell>
          <cell r="S24">
            <v>30</v>
          </cell>
          <cell r="T24" t="str">
            <v>30</v>
          </cell>
          <cell r="U24" t="str">
            <v>21</v>
          </cell>
          <cell r="V24" t="str">
            <v>2.1 ทุติยภูมิระดับต้น</v>
          </cell>
        </row>
        <row r="25">
          <cell r="A25" t="str">
            <v>01</v>
          </cell>
          <cell r="B25" t="str">
            <v>21002</v>
          </cell>
          <cell r="C25" t="str">
            <v>กระทรวงสาธารณสุข สำนักงานปลัดกระทรวงสาธารณสุข</v>
          </cell>
          <cell r="D25" t="str">
            <v>001077500</v>
          </cell>
          <cell r="E25" t="str">
            <v>10775</v>
          </cell>
          <cell r="F25" t="str">
            <v>รพช.ภาชี</v>
          </cell>
          <cell r="G25" t="str">
            <v>โรงพยาบาลชุมชนภาชี</v>
          </cell>
          <cell r="H25" t="str">
            <v>14090105</v>
          </cell>
          <cell r="I25">
            <v>14</v>
          </cell>
          <cell r="J25" t="str">
            <v>จังหวัดพระนครศรีอยุธยา</v>
          </cell>
          <cell r="K25">
            <v>1409</v>
          </cell>
          <cell r="L25" t="str">
            <v>ภาชี</v>
          </cell>
          <cell r="M25">
            <v>140901</v>
          </cell>
          <cell r="N25" t="str">
            <v>ภาชี</v>
          </cell>
          <cell r="O25" t="str">
            <v>กลาง</v>
          </cell>
          <cell r="P25" t="str">
            <v>07</v>
          </cell>
          <cell r="Q25" t="str">
            <v>โรงพยาบาลชุมชน</v>
          </cell>
          <cell r="R25">
            <v>4</v>
          </cell>
          <cell r="S25">
            <v>46</v>
          </cell>
          <cell r="T25" t="str">
            <v>30</v>
          </cell>
          <cell r="U25" t="str">
            <v>21</v>
          </cell>
          <cell r="V25" t="str">
            <v>2.1 ทุติยภูมิระดับต้น</v>
          </cell>
        </row>
        <row r="26">
          <cell r="A26" t="str">
            <v>01</v>
          </cell>
          <cell r="B26" t="str">
            <v>21002</v>
          </cell>
          <cell r="C26" t="str">
            <v>กระทรวงสาธารณสุข สำนักงานปลัดกระทรวงสาธารณสุข</v>
          </cell>
          <cell r="D26" t="str">
            <v>001077600</v>
          </cell>
          <cell r="E26" t="str">
            <v>10776</v>
          </cell>
          <cell r="F26" t="str">
            <v>รพช.ลาดบัวหลวง</v>
          </cell>
          <cell r="G26" t="str">
            <v>โรงพยาบาลชุมชนลาดบัวหลวง</v>
          </cell>
          <cell r="H26" t="str">
            <v>14100103</v>
          </cell>
          <cell r="I26">
            <v>14</v>
          </cell>
          <cell r="J26" t="str">
            <v>จังหวัดพระนครศรีอยุธยา</v>
          </cell>
          <cell r="K26">
            <v>1410</v>
          </cell>
          <cell r="L26" t="str">
            <v>ลาดบัวหลวง</v>
          </cell>
          <cell r="M26">
            <v>141003</v>
          </cell>
          <cell r="N26" t="str">
            <v>สามเมือง</v>
          </cell>
          <cell r="O26" t="str">
            <v>กลาง</v>
          </cell>
          <cell r="P26" t="str">
            <v>07</v>
          </cell>
          <cell r="Q26" t="str">
            <v>โรงพยาบาลชุมชน</v>
          </cell>
          <cell r="R26">
            <v>5</v>
          </cell>
          <cell r="S26">
            <v>30</v>
          </cell>
          <cell r="T26" t="str">
            <v>60</v>
          </cell>
          <cell r="U26" t="str">
            <v>21</v>
          </cell>
          <cell r="V26" t="str">
            <v>2.1 ทุติยภูมิระดับต้น</v>
          </cell>
        </row>
        <row r="27">
          <cell r="A27" t="str">
            <v>01</v>
          </cell>
          <cell r="B27" t="str">
            <v>21002</v>
          </cell>
          <cell r="C27" t="str">
            <v>กระทรวงสาธารณสุข สำนักงานปลัดกระทรวงสาธารณสุข</v>
          </cell>
          <cell r="D27" t="str">
            <v>001077700</v>
          </cell>
          <cell r="E27" t="str">
            <v>10777</v>
          </cell>
          <cell r="F27" t="str">
            <v>รพช.วังน้อย</v>
          </cell>
          <cell r="G27" t="str">
            <v>โรงพยาบาลชุมชนวังน้อย</v>
          </cell>
          <cell r="H27" t="str">
            <v>14110105</v>
          </cell>
          <cell r="I27">
            <v>14</v>
          </cell>
          <cell r="J27" t="str">
            <v>จังหวัดพระนครศรีอยุธยา</v>
          </cell>
          <cell r="K27">
            <v>1411</v>
          </cell>
          <cell r="L27" t="str">
            <v>วังน้อย</v>
          </cell>
          <cell r="M27">
            <v>141104</v>
          </cell>
          <cell r="N27" t="str">
            <v>ลำไทร</v>
          </cell>
          <cell r="O27" t="str">
            <v>กลาง</v>
          </cell>
          <cell r="P27" t="str">
            <v>07</v>
          </cell>
          <cell r="Q27" t="str">
            <v>โรงพยาบาลชุมชน</v>
          </cell>
          <cell r="R27">
            <v>5</v>
          </cell>
          <cell r="S27">
            <v>30</v>
          </cell>
          <cell r="T27" t="str">
            <v>60</v>
          </cell>
          <cell r="U27" t="str">
            <v>21</v>
          </cell>
          <cell r="V27" t="str">
            <v>2.1 ทุติยภูมิระดับต้น</v>
          </cell>
        </row>
        <row r="28">
          <cell r="A28" t="str">
            <v>01</v>
          </cell>
          <cell r="B28" t="str">
            <v>21002</v>
          </cell>
          <cell r="C28" t="str">
            <v>กระทรวงสาธารณสุข สำนักงานปลัดกระทรวงสาธารณสุข</v>
          </cell>
          <cell r="D28" t="str">
            <v>001077800</v>
          </cell>
          <cell r="E28" t="str">
            <v>10778</v>
          </cell>
          <cell r="F28" t="str">
            <v>รพช.บางซ้าย</v>
          </cell>
          <cell r="G28" t="str">
            <v>โรงพยาบาลชุมชนบางซ้าย</v>
          </cell>
          <cell r="H28" t="str">
            <v>14130101</v>
          </cell>
          <cell r="I28">
            <v>14</v>
          </cell>
          <cell r="J28" t="str">
            <v>จังหวัดพระนครศรีอยุธยา</v>
          </cell>
          <cell r="K28">
            <v>1413</v>
          </cell>
          <cell r="L28" t="str">
            <v>บางซ้าย</v>
          </cell>
          <cell r="M28">
            <v>141301</v>
          </cell>
          <cell r="N28" t="str">
            <v>บางซ้าย</v>
          </cell>
          <cell r="O28" t="str">
            <v>กลาง</v>
          </cell>
          <cell r="P28" t="str">
            <v>07</v>
          </cell>
          <cell r="Q28" t="str">
            <v>โรงพยาบาลชุมชน</v>
          </cell>
          <cell r="R28">
            <v>5</v>
          </cell>
          <cell r="S28">
            <v>10</v>
          </cell>
          <cell r="T28" t="str">
            <v>10</v>
          </cell>
          <cell r="U28" t="str">
            <v>21</v>
          </cell>
          <cell r="V28" t="str">
            <v>2.1 ทุติยภูมิระดับต้น</v>
          </cell>
        </row>
        <row r="29">
          <cell r="A29" t="str">
            <v>01</v>
          </cell>
          <cell r="B29" t="str">
            <v>21002</v>
          </cell>
          <cell r="C29" t="str">
            <v>กระทรวงสาธารณสุข สำนักงานปลัดกระทรวงสาธารณสุข</v>
          </cell>
          <cell r="D29" t="str">
            <v>001077900</v>
          </cell>
          <cell r="E29" t="str">
            <v>10779</v>
          </cell>
          <cell r="F29" t="str">
            <v>รพช.อุทัย</v>
          </cell>
          <cell r="G29" t="str">
            <v>โรงพยาบาลชุมชนอุทัย</v>
          </cell>
          <cell r="H29" t="str">
            <v>14141005</v>
          </cell>
          <cell r="I29">
            <v>14</v>
          </cell>
          <cell r="J29" t="str">
            <v>จังหวัดพระนครศรีอยุธยา</v>
          </cell>
          <cell r="K29">
            <v>1414</v>
          </cell>
          <cell r="L29" t="str">
            <v>อุทัย</v>
          </cell>
          <cell r="M29">
            <v>141410</v>
          </cell>
          <cell r="N29" t="str">
            <v>ธนู</v>
          </cell>
          <cell r="O29" t="str">
            <v>กลาง</v>
          </cell>
          <cell r="P29" t="str">
            <v>07</v>
          </cell>
          <cell r="Q29" t="str">
            <v>โรงพยาบาลชุมชน</v>
          </cell>
          <cell r="R29">
            <v>5</v>
          </cell>
          <cell r="S29">
            <v>10</v>
          </cell>
          <cell r="T29" t="str">
            <v>10</v>
          </cell>
          <cell r="U29" t="str">
            <v>21</v>
          </cell>
          <cell r="V29" t="str">
            <v>2.1 ทุติยภูมิระดับต้น</v>
          </cell>
        </row>
        <row r="30">
          <cell r="A30" t="str">
            <v>01</v>
          </cell>
          <cell r="B30" t="str">
            <v>21002</v>
          </cell>
          <cell r="C30" t="str">
            <v>กระทรวงสาธารณสุข สำนักงานปลัดกระทรวงสาธารณสุข</v>
          </cell>
          <cell r="D30" t="str">
            <v>001078000</v>
          </cell>
          <cell r="E30" t="str">
            <v>10780</v>
          </cell>
          <cell r="F30" t="str">
            <v>รพช.มหาราช</v>
          </cell>
          <cell r="G30" t="str">
            <v>โรงพยาบาลชุมชนมหาราช</v>
          </cell>
          <cell r="H30" t="str">
            <v>14150106</v>
          </cell>
          <cell r="I30">
            <v>14</v>
          </cell>
          <cell r="J30" t="str">
            <v>จังหวัดพระนครศรีอยุธยา</v>
          </cell>
          <cell r="K30">
            <v>1415</v>
          </cell>
          <cell r="L30" t="str">
            <v>มหาราช</v>
          </cell>
          <cell r="M30">
            <v>141501</v>
          </cell>
          <cell r="N30" t="str">
            <v>หัวไผ่</v>
          </cell>
          <cell r="O30" t="str">
            <v>กลาง</v>
          </cell>
          <cell r="P30" t="str">
            <v>07</v>
          </cell>
          <cell r="Q30" t="str">
            <v>โรงพยาบาลชุมชน</v>
          </cell>
          <cell r="R30">
            <v>5</v>
          </cell>
          <cell r="S30">
            <v>10</v>
          </cell>
          <cell r="T30" t="str">
            <v>10</v>
          </cell>
          <cell r="U30" t="str">
            <v>21</v>
          </cell>
          <cell r="V30" t="str">
            <v>2.1 ทุติยภูมิระดับต้น</v>
          </cell>
        </row>
        <row r="31">
          <cell r="A31" t="str">
            <v>01</v>
          </cell>
          <cell r="B31" t="str">
            <v>21002</v>
          </cell>
          <cell r="C31" t="str">
            <v>กระทรวงสาธารณสุข สำนักงานปลัดกระทรวงสาธารณสุข</v>
          </cell>
          <cell r="D31" t="str">
            <v>001078100</v>
          </cell>
          <cell r="E31" t="str">
            <v>10781</v>
          </cell>
          <cell r="F31" t="str">
            <v>รพช.บ้านแพรก</v>
          </cell>
          <cell r="G31" t="str">
            <v>โรงพยาบาลชุมชนบ้านแพรก</v>
          </cell>
          <cell r="H31" t="str">
            <v>14160201</v>
          </cell>
          <cell r="I31">
            <v>14</v>
          </cell>
          <cell r="J31" t="str">
            <v>จังหวัดพระนครศรีอยุธยา</v>
          </cell>
          <cell r="K31">
            <v>1416</v>
          </cell>
          <cell r="L31" t="str">
            <v>บ้านแพรก</v>
          </cell>
          <cell r="M31">
            <v>141602</v>
          </cell>
          <cell r="N31" t="str">
            <v>บ้านใหม่</v>
          </cell>
          <cell r="O31" t="str">
            <v>กลาง</v>
          </cell>
          <cell r="P31" t="str">
            <v>07</v>
          </cell>
          <cell r="Q31" t="str">
            <v>โรงพยาบาลชุมชน</v>
          </cell>
          <cell r="R31">
            <v>5</v>
          </cell>
          <cell r="S31">
            <v>16</v>
          </cell>
          <cell r="T31" t="str">
            <v>10</v>
          </cell>
          <cell r="U31" t="str">
            <v>21</v>
          </cell>
          <cell r="V31" t="str">
            <v>2.1 ทุติยภูมิระดับต้น</v>
          </cell>
        </row>
        <row r="32">
          <cell r="A32" t="str">
            <v>01</v>
          </cell>
          <cell r="B32" t="str">
            <v>21002</v>
          </cell>
          <cell r="C32" t="str">
            <v>กระทรวงสาธารณสุข สำนักงานปลัดกระทรวงสาธารณสุข</v>
          </cell>
          <cell r="D32" t="str">
            <v>001066100</v>
          </cell>
          <cell r="E32" t="str">
            <v>10661</v>
          </cell>
          <cell r="F32" t="str">
            <v>รพศ.สระบุรี</v>
          </cell>
          <cell r="G32" t="str">
            <v>โรงพยาบาลศูนย์สระบุรี</v>
          </cell>
          <cell r="H32" t="str">
            <v>19010100</v>
          </cell>
          <cell r="I32">
            <v>19</v>
          </cell>
          <cell r="J32" t="str">
            <v>จังหวัดสระบุรี</v>
          </cell>
          <cell r="K32">
            <v>1901</v>
          </cell>
          <cell r="L32" t="str">
            <v>เมืองสระบุรี</v>
          </cell>
          <cell r="M32">
            <v>190101</v>
          </cell>
          <cell r="N32" t="str">
            <v>ปากเพรียว</v>
          </cell>
          <cell r="O32" t="str">
            <v>กลาง</v>
          </cell>
          <cell r="P32" t="str">
            <v>05</v>
          </cell>
          <cell r="Q32" t="str">
            <v>โรงพยาบาลศูนย์</v>
          </cell>
          <cell r="R32">
            <v>1</v>
          </cell>
          <cell r="S32">
            <v>680</v>
          </cell>
          <cell r="T32" t="str">
            <v>680</v>
          </cell>
          <cell r="U32" t="str">
            <v>31</v>
          </cell>
          <cell r="V32" t="str">
            <v>3.1 ตติยภูมิ</v>
          </cell>
        </row>
        <row r="33">
          <cell r="A33" t="str">
            <v>01</v>
          </cell>
          <cell r="B33" t="str">
            <v>21002</v>
          </cell>
          <cell r="C33" t="str">
            <v>กระทรวงสาธารณสุข สำนักงานปลัดกระทรวงสาธารณสุข</v>
          </cell>
          <cell r="D33" t="str">
            <v>001069500</v>
          </cell>
          <cell r="E33" t="str">
            <v>10695</v>
          </cell>
          <cell r="F33" t="str">
            <v>รพท.พระพุทธบาท</v>
          </cell>
          <cell r="G33" t="str">
            <v>โรงพยาบาลทั่วไปพระพุทธบาท</v>
          </cell>
          <cell r="H33" t="str">
            <v>19090308</v>
          </cell>
          <cell r="I33">
            <v>19</v>
          </cell>
          <cell r="J33" t="str">
            <v>จังหวัดสระบุรี</v>
          </cell>
          <cell r="K33">
            <v>1909</v>
          </cell>
          <cell r="L33" t="str">
            <v>พระพุทธบาท</v>
          </cell>
          <cell r="M33">
            <v>190903</v>
          </cell>
          <cell r="N33" t="str">
            <v>ธารเกษม</v>
          </cell>
          <cell r="O33" t="str">
            <v>กลาง</v>
          </cell>
          <cell r="P33" t="str">
            <v>06</v>
          </cell>
          <cell r="Q33" t="str">
            <v>โรงพยาบาลทั่วไป</v>
          </cell>
          <cell r="R33">
            <v>2</v>
          </cell>
          <cell r="S33">
            <v>315</v>
          </cell>
          <cell r="T33" t="str">
            <v>315</v>
          </cell>
          <cell r="U33" t="str">
            <v>23</v>
          </cell>
          <cell r="V33" t="str">
            <v>2.3 ทุติยภูมิระดับสูง</v>
          </cell>
        </row>
        <row r="34">
          <cell r="A34" t="str">
            <v>01</v>
          </cell>
          <cell r="B34" t="str">
            <v>21002</v>
          </cell>
          <cell r="C34" t="str">
            <v>กระทรวงสาธารณสุข สำนักงานปลัดกระทรวงสาธารณสุข</v>
          </cell>
          <cell r="D34" t="str">
            <v>001080700</v>
          </cell>
          <cell r="E34" t="str">
            <v>10807</v>
          </cell>
          <cell r="F34" t="str">
            <v>รพช.แก่งคอย</v>
          </cell>
          <cell r="G34" t="str">
            <v>โรงพยาบาลชุมชนแก่งคอย</v>
          </cell>
          <cell r="H34" t="str">
            <v>19020108</v>
          </cell>
          <cell r="I34">
            <v>19</v>
          </cell>
          <cell r="J34" t="str">
            <v>จังหวัดสระบุรี</v>
          </cell>
          <cell r="K34">
            <v>1902</v>
          </cell>
          <cell r="L34" t="str">
            <v>แก่งคอย</v>
          </cell>
          <cell r="M34">
            <v>190201</v>
          </cell>
          <cell r="N34" t="str">
            <v>แก่งคอย</v>
          </cell>
          <cell r="O34" t="str">
            <v>กลาง</v>
          </cell>
          <cell r="P34" t="str">
            <v>07</v>
          </cell>
          <cell r="Q34" t="str">
            <v>โรงพยาบาลชุมชน</v>
          </cell>
          <cell r="R34">
            <v>4</v>
          </cell>
          <cell r="S34">
            <v>60</v>
          </cell>
          <cell r="T34" t="str">
            <v>60</v>
          </cell>
          <cell r="U34" t="str">
            <v>21</v>
          </cell>
          <cell r="V34" t="str">
            <v>2.1 ทุติยภูมิระดับต้น</v>
          </cell>
        </row>
        <row r="35">
          <cell r="A35" t="str">
            <v>01</v>
          </cell>
          <cell r="B35" t="str">
            <v>21002</v>
          </cell>
          <cell r="C35" t="str">
            <v>กระทรวงสาธารณสุข สำนักงานปลัดกระทรวงสาธารณสุข</v>
          </cell>
          <cell r="D35" t="str">
            <v>001080800</v>
          </cell>
          <cell r="E35" t="str">
            <v>10808</v>
          </cell>
          <cell r="F35" t="str">
            <v>รพช.หนองแค</v>
          </cell>
          <cell r="G35" t="str">
            <v>โรงพยาบาลชุมชนหนองแค</v>
          </cell>
          <cell r="H35" t="str">
            <v>19030100</v>
          </cell>
          <cell r="I35">
            <v>19</v>
          </cell>
          <cell r="J35" t="str">
            <v>จังหวัดสระบุรี</v>
          </cell>
          <cell r="K35">
            <v>1903</v>
          </cell>
          <cell r="L35" t="str">
            <v>หนองแค</v>
          </cell>
          <cell r="M35">
            <v>190301</v>
          </cell>
          <cell r="N35" t="str">
            <v>หนองแค</v>
          </cell>
          <cell r="O35" t="str">
            <v>กลาง</v>
          </cell>
          <cell r="P35" t="str">
            <v>07</v>
          </cell>
          <cell r="Q35" t="str">
            <v>โรงพยาบาลชุมชน</v>
          </cell>
          <cell r="R35">
            <v>4</v>
          </cell>
          <cell r="S35">
            <v>60</v>
          </cell>
          <cell r="T35" t="str">
            <v>90</v>
          </cell>
          <cell r="U35" t="str">
            <v>21</v>
          </cell>
          <cell r="V35" t="str">
            <v>2.1 ทุติยภูมิระดับต้น</v>
          </cell>
        </row>
        <row r="36">
          <cell r="A36" t="str">
            <v>01</v>
          </cell>
          <cell r="B36" t="str">
            <v>21002</v>
          </cell>
          <cell r="C36" t="str">
            <v>กระทรวงสาธารณสุข สำนักงานปลัดกระทรวงสาธารณสุข</v>
          </cell>
          <cell r="D36" t="str">
            <v>001080900</v>
          </cell>
          <cell r="E36" t="str">
            <v>10809</v>
          </cell>
          <cell r="F36" t="str">
            <v>รพช.วิหารแดง</v>
          </cell>
          <cell r="G36" t="str">
            <v>โรงพยาบาลชุมชนวิหารแดง</v>
          </cell>
          <cell r="H36" t="str">
            <v>19040203</v>
          </cell>
          <cell r="I36">
            <v>19</v>
          </cell>
          <cell r="J36" t="str">
            <v>จังหวัดสระบุรี</v>
          </cell>
          <cell r="K36">
            <v>1904</v>
          </cell>
          <cell r="L36" t="str">
            <v>วิหารแดง</v>
          </cell>
          <cell r="M36">
            <v>190402</v>
          </cell>
          <cell r="N36" t="str">
            <v>บ้านลำ</v>
          </cell>
          <cell r="O36" t="str">
            <v>กลาง</v>
          </cell>
          <cell r="P36" t="str">
            <v>07</v>
          </cell>
          <cell r="Q36" t="str">
            <v>โรงพยาบาลชุมชน</v>
          </cell>
          <cell r="R36">
            <v>5</v>
          </cell>
          <cell r="S36">
            <v>30</v>
          </cell>
          <cell r="T36" t="str">
            <v>30</v>
          </cell>
          <cell r="U36" t="str">
            <v>21</v>
          </cell>
          <cell r="V36" t="str">
            <v>2.1 ทุติยภูมิระดับต้น</v>
          </cell>
        </row>
        <row r="37">
          <cell r="A37" t="str">
            <v>01</v>
          </cell>
          <cell r="B37" t="str">
            <v>21002</v>
          </cell>
          <cell r="C37" t="str">
            <v>กระทรวงสาธารณสุข สำนักงานปลัดกระทรวงสาธารณสุข</v>
          </cell>
          <cell r="D37" t="str">
            <v>001081000</v>
          </cell>
          <cell r="E37" t="str">
            <v>10810</v>
          </cell>
          <cell r="F37" t="str">
            <v>รพช.หนองแซง</v>
          </cell>
          <cell r="G37" t="str">
            <v>โรงพยาบาลชุมชนหนองแซง</v>
          </cell>
          <cell r="H37" t="str">
            <v>19050606</v>
          </cell>
          <cell r="I37">
            <v>19</v>
          </cell>
          <cell r="J37" t="str">
            <v>จังหวัดสระบุรี</v>
          </cell>
          <cell r="K37">
            <v>1905</v>
          </cell>
          <cell r="L37" t="str">
            <v>หนองแซง</v>
          </cell>
          <cell r="M37">
            <v>190506</v>
          </cell>
          <cell r="N37" t="str">
            <v>ไก่เส่า</v>
          </cell>
          <cell r="O37" t="str">
            <v>กลาง</v>
          </cell>
          <cell r="P37" t="str">
            <v>07</v>
          </cell>
          <cell r="Q37" t="str">
            <v>โรงพยาบาลชุมชน</v>
          </cell>
          <cell r="R37">
            <v>5</v>
          </cell>
          <cell r="S37">
            <v>23</v>
          </cell>
          <cell r="T37" t="str">
            <v>10</v>
          </cell>
          <cell r="U37" t="str">
            <v>21</v>
          </cell>
          <cell r="V37" t="str">
            <v>2.1 ทุติยภูมิระดับต้น</v>
          </cell>
        </row>
        <row r="38">
          <cell r="A38" t="str">
            <v>01</v>
          </cell>
          <cell r="B38" t="str">
            <v>21002</v>
          </cell>
          <cell r="C38" t="str">
            <v>กระทรวงสาธารณสุข สำนักงานปลัดกระทรวงสาธารณสุข</v>
          </cell>
          <cell r="D38" t="str">
            <v>001081100</v>
          </cell>
          <cell r="E38" t="str">
            <v>10811</v>
          </cell>
          <cell r="F38" t="str">
            <v>รพช.บ้านหมอ</v>
          </cell>
          <cell r="G38" t="str">
            <v>โรงพยาบาลชุมชนบ้านหมอ</v>
          </cell>
          <cell r="H38" t="str">
            <v>19060104</v>
          </cell>
          <cell r="I38">
            <v>19</v>
          </cell>
          <cell r="J38" t="str">
            <v>จังหวัดสระบุรี</v>
          </cell>
          <cell r="K38">
            <v>1906</v>
          </cell>
          <cell r="L38" t="str">
            <v>บ้านหมอ</v>
          </cell>
          <cell r="M38">
            <v>190601</v>
          </cell>
          <cell r="N38" t="str">
            <v>บ้านหมอ</v>
          </cell>
          <cell r="O38" t="str">
            <v>กลาง</v>
          </cell>
          <cell r="P38" t="str">
            <v>07</v>
          </cell>
          <cell r="Q38" t="str">
            <v>โรงพยาบาลชุมชน</v>
          </cell>
          <cell r="R38">
            <v>5</v>
          </cell>
          <cell r="S38">
            <v>30</v>
          </cell>
          <cell r="T38" t="str">
            <v>30</v>
          </cell>
          <cell r="U38" t="str">
            <v>21</v>
          </cell>
          <cell r="V38" t="str">
            <v>2.1 ทุติยภูมิระดับต้น</v>
          </cell>
        </row>
        <row r="39">
          <cell r="A39" t="str">
            <v>01</v>
          </cell>
          <cell r="B39" t="str">
            <v>21002</v>
          </cell>
          <cell r="C39" t="str">
            <v>กระทรวงสาธารณสุข สำนักงานปลัดกระทรวงสาธารณสุข</v>
          </cell>
          <cell r="D39" t="str">
            <v>001081200</v>
          </cell>
          <cell r="E39" t="str">
            <v>10812</v>
          </cell>
          <cell r="F39" t="str">
            <v>รพช.ดอนพุด</v>
          </cell>
          <cell r="G39" t="str">
            <v>โรงพยาบาลชุมชนดอนพุด</v>
          </cell>
          <cell r="H39" t="str">
            <v>19070102</v>
          </cell>
          <cell r="I39">
            <v>19</v>
          </cell>
          <cell r="J39" t="str">
            <v>จังหวัดสระบุรี</v>
          </cell>
          <cell r="K39">
            <v>1907</v>
          </cell>
          <cell r="L39" t="str">
            <v>ดอนพุด</v>
          </cell>
          <cell r="M39">
            <v>190701</v>
          </cell>
          <cell r="N39" t="str">
            <v>ดอนพุด</v>
          </cell>
          <cell r="O39" t="str">
            <v>กลาง</v>
          </cell>
          <cell r="P39" t="str">
            <v>07</v>
          </cell>
          <cell r="Q39" t="str">
            <v>โรงพยาบาลชุมชน</v>
          </cell>
          <cell r="R39">
            <v>5</v>
          </cell>
          <cell r="S39">
            <v>10</v>
          </cell>
          <cell r="T39" t="str">
            <v>30</v>
          </cell>
          <cell r="U39" t="str">
            <v>21</v>
          </cell>
          <cell r="V39" t="str">
            <v>2.1 ทุติยภูมิระดับต้น</v>
          </cell>
        </row>
        <row r="40">
          <cell r="A40" t="str">
            <v>01</v>
          </cell>
          <cell r="B40" t="str">
            <v>21002</v>
          </cell>
          <cell r="C40" t="str">
            <v>กระทรวงสาธารณสุข สำนักงานปลัดกระทรวงสาธารณสุข</v>
          </cell>
          <cell r="D40" t="str">
            <v>001081300</v>
          </cell>
          <cell r="E40" t="str">
            <v>10813</v>
          </cell>
          <cell r="F40" t="str">
            <v>รพช.หนองโดน</v>
          </cell>
          <cell r="G40" t="str">
            <v>โรงพยาบาลชุมชนหนองโดน</v>
          </cell>
          <cell r="H40" t="str">
            <v>19080109</v>
          </cell>
          <cell r="I40">
            <v>19</v>
          </cell>
          <cell r="J40" t="str">
            <v>จังหวัดสระบุรี</v>
          </cell>
          <cell r="K40">
            <v>1908</v>
          </cell>
          <cell r="L40" t="str">
            <v>หนองโดน</v>
          </cell>
          <cell r="M40">
            <v>190801</v>
          </cell>
          <cell r="N40" t="str">
            <v>หนองโดน</v>
          </cell>
          <cell r="O40" t="str">
            <v>กลาง</v>
          </cell>
          <cell r="P40" t="str">
            <v>07</v>
          </cell>
          <cell r="Q40" t="str">
            <v>โรงพยาบาลชุมชน</v>
          </cell>
          <cell r="R40">
            <v>5</v>
          </cell>
          <cell r="S40">
            <v>10</v>
          </cell>
          <cell r="T40" t="str">
            <v>10</v>
          </cell>
          <cell r="U40" t="str">
            <v>21</v>
          </cell>
          <cell r="V40" t="str">
            <v>2.1 ทุติยภูมิระดับต้น</v>
          </cell>
        </row>
        <row r="41">
          <cell r="A41" t="str">
            <v>01</v>
          </cell>
          <cell r="B41" t="str">
            <v>21002</v>
          </cell>
          <cell r="C41" t="str">
            <v>กระทรวงสาธารณสุข สำนักงานปลัดกระทรวงสาธารณสุข</v>
          </cell>
          <cell r="D41" t="str">
            <v>001081400</v>
          </cell>
          <cell r="E41" t="str">
            <v>10814</v>
          </cell>
          <cell r="F41" t="str">
            <v>รพช.เสาไห้</v>
          </cell>
          <cell r="G41" t="str">
            <v>โรงพยาบาลชุมชนเสาไห้</v>
          </cell>
          <cell r="H41" t="str">
            <v>19100107</v>
          </cell>
          <cell r="I41">
            <v>19</v>
          </cell>
          <cell r="J41" t="str">
            <v>จังหวัดสระบุรี</v>
          </cell>
          <cell r="K41">
            <v>1910</v>
          </cell>
          <cell r="L41" t="str">
            <v>เสาไห้</v>
          </cell>
          <cell r="M41">
            <v>191001</v>
          </cell>
          <cell r="N41" t="str">
            <v>เสาไห้</v>
          </cell>
          <cell r="O41" t="str">
            <v>กลาง</v>
          </cell>
          <cell r="P41" t="str">
            <v>07</v>
          </cell>
          <cell r="Q41" t="str">
            <v>โรงพยาบาลชุมชน</v>
          </cell>
          <cell r="R41">
            <v>5</v>
          </cell>
          <cell r="S41">
            <v>30</v>
          </cell>
          <cell r="T41" t="str">
            <v>10</v>
          </cell>
          <cell r="U41" t="str">
            <v>21</v>
          </cell>
          <cell r="V41" t="str">
            <v>2.1 ทุติยภูมิระดับต้น</v>
          </cell>
        </row>
        <row r="42">
          <cell r="A42" t="str">
            <v>01</v>
          </cell>
          <cell r="B42" t="str">
            <v>21002</v>
          </cell>
          <cell r="C42" t="str">
            <v>กระทรวงสาธารณสุข สำนักงานปลัดกระทรวงสาธารณสุข</v>
          </cell>
          <cell r="D42" t="str">
            <v>001081500</v>
          </cell>
          <cell r="E42" t="str">
            <v>10815</v>
          </cell>
          <cell r="F42" t="str">
            <v>รพช.มวกเหล็ก</v>
          </cell>
          <cell r="G42" t="str">
            <v>โรงพยาบาลชุมชนมวกเหล็ก</v>
          </cell>
          <cell r="H42" t="str">
            <v>19110209</v>
          </cell>
          <cell r="I42">
            <v>19</v>
          </cell>
          <cell r="J42" t="str">
            <v>จังหวัดสระบุรี</v>
          </cell>
          <cell r="K42">
            <v>1911</v>
          </cell>
          <cell r="L42" t="str">
            <v>มวกเหล็ก</v>
          </cell>
          <cell r="M42">
            <v>191102</v>
          </cell>
          <cell r="N42" t="str">
            <v>มิตรภาพ</v>
          </cell>
          <cell r="O42" t="str">
            <v>กลาง</v>
          </cell>
          <cell r="P42" t="str">
            <v>07</v>
          </cell>
          <cell r="Q42" t="str">
            <v>โรงพยาบาลชุมชน</v>
          </cell>
          <cell r="R42">
            <v>5</v>
          </cell>
          <cell r="S42">
            <v>30</v>
          </cell>
          <cell r="T42" t="str">
            <v>30</v>
          </cell>
          <cell r="U42" t="str">
            <v>21</v>
          </cell>
          <cell r="V42" t="str">
            <v>2.1 ทุติยภูมิระดับต้น</v>
          </cell>
        </row>
        <row r="43">
          <cell r="A43" t="str">
            <v>01</v>
          </cell>
          <cell r="B43" t="str">
            <v>21002</v>
          </cell>
          <cell r="C43" t="str">
            <v>กระทรวงสาธารณสุข สำนักงานปลัดกระทรวงสาธารณสุข</v>
          </cell>
          <cell r="D43" t="str">
            <v>001081600</v>
          </cell>
          <cell r="E43" t="str">
            <v>10816</v>
          </cell>
          <cell r="F43" t="str">
            <v>รพช.วังม่วง</v>
          </cell>
          <cell r="G43" t="str">
            <v>โรงพยาบาลชุมชนวังม่วง</v>
          </cell>
          <cell r="H43" t="str">
            <v>19120301</v>
          </cell>
          <cell r="I43">
            <v>19</v>
          </cell>
          <cell r="J43" t="str">
            <v>จังหวัดสระบุรี</v>
          </cell>
          <cell r="K43">
            <v>1912</v>
          </cell>
          <cell r="L43" t="str">
            <v>วังม่วง</v>
          </cell>
          <cell r="M43">
            <v>191203</v>
          </cell>
          <cell r="N43" t="str">
            <v>วังม่วง</v>
          </cell>
          <cell r="O43" t="str">
            <v>กลาง</v>
          </cell>
          <cell r="P43" t="str">
            <v>07</v>
          </cell>
          <cell r="Q43" t="str">
            <v>โรงพยาบาลชุมชน</v>
          </cell>
          <cell r="R43">
            <v>5</v>
          </cell>
          <cell r="S43">
            <v>30</v>
          </cell>
          <cell r="T43" t="str">
            <v>30</v>
          </cell>
          <cell r="U43" t="str">
            <v>21</v>
          </cell>
          <cell r="V43" t="str">
            <v>2.1 ทุติยภูมิระดับต้น</v>
          </cell>
        </row>
        <row r="44">
          <cell r="A44" t="str">
            <v>02</v>
          </cell>
          <cell r="B44" t="str">
            <v>21002</v>
          </cell>
          <cell r="C44" t="str">
            <v>กระทรวงสาธารณสุข สำนักงานปลัดกระทรวงสาธารณสุข</v>
          </cell>
          <cell r="D44" t="str">
            <v>001068900</v>
          </cell>
          <cell r="E44" t="str">
            <v>10689</v>
          </cell>
          <cell r="F44" t="str">
            <v>รพท.อ่างทอง</v>
          </cell>
          <cell r="G44" t="str">
            <v>โรงพยาบาลทั่วไปอ่างทอง</v>
          </cell>
          <cell r="H44" t="str">
            <v>15010200</v>
          </cell>
          <cell r="I44">
            <v>15</v>
          </cell>
          <cell r="J44" t="str">
            <v>จังหวัดอ่างทอง</v>
          </cell>
          <cell r="K44">
            <v>1501</v>
          </cell>
          <cell r="L44" t="str">
            <v>เมืองอ่างทอง</v>
          </cell>
          <cell r="M44">
            <v>150102</v>
          </cell>
          <cell r="N44" t="str">
            <v>บางแก้ว</v>
          </cell>
          <cell r="O44" t="str">
            <v>กลาง</v>
          </cell>
          <cell r="P44" t="str">
            <v>06</v>
          </cell>
          <cell r="Q44" t="str">
            <v>โรงพยาบาลทั่วไป</v>
          </cell>
          <cell r="R44">
            <v>2</v>
          </cell>
          <cell r="S44">
            <v>326</v>
          </cell>
          <cell r="T44" t="str">
            <v>314</v>
          </cell>
          <cell r="U44" t="str">
            <v>23</v>
          </cell>
          <cell r="V44" t="str">
            <v>2.3 ทุติยภูมิระดับสูง</v>
          </cell>
        </row>
        <row r="45">
          <cell r="A45" t="str">
            <v>02</v>
          </cell>
          <cell r="B45" t="str">
            <v>21002</v>
          </cell>
          <cell r="C45" t="str">
            <v>กระทรวงสาธารณสุข สำนักงานปลัดกระทรวงสาธารณสุข</v>
          </cell>
          <cell r="D45" t="str">
            <v>001078200</v>
          </cell>
          <cell r="E45" t="str">
            <v>10782</v>
          </cell>
          <cell r="F45" t="str">
            <v>รพช.ไชโย</v>
          </cell>
          <cell r="G45" t="str">
            <v>โรงพยาบาลชุมชนไชโย</v>
          </cell>
          <cell r="H45" t="str">
            <v>15020605</v>
          </cell>
          <cell r="I45">
            <v>15</v>
          </cell>
          <cell r="J45" t="str">
            <v>จังหวัดอ่างทอง</v>
          </cell>
          <cell r="K45">
            <v>1502</v>
          </cell>
          <cell r="L45" t="str">
            <v>ไชโย</v>
          </cell>
          <cell r="M45">
            <v>150206</v>
          </cell>
          <cell r="N45" t="str">
            <v>ไชโย</v>
          </cell>
          <cell r="O45" t="str">
            <v>กลาง</v>
          </cell>
          <cell r="P45" t="str">
            <v>07</v>
          </cell>
          <cell r="Q45" t="str">
            <v>โรงพยาบาลชุมชน</v>
          </cell>
          <cell r="R45">
            <v>5</v>
          </cell>
          <cell r="S45">
            <v>30</v>
          </cell>
          <cell r="T45" t="str">
            <v>10</v>
          </cell>
          <cell r="U45" t="str">
            <v>21</v>
          </cell>
          <cell r="V45" t="str">
            <v>2.1 ทุติยภูมิระดับต้น</v>
          </cell>
        </row>
        <row r="46">
          <cell r="A46" t="str">
            <v>02</v>
          </cell>
          <cell r="B46" t="str">
            <v>21002</v>
          </cell>
          <cell r="C46" t="str">
            <v>กระทรวงสาธารณสุข สำนักงานปลัดกระทรวงสาธารณสุข</v>
          </cell>
          <cell r="D46" t="str">
            <v>001078400</v>
          </cell>
          <cell r="E46" t="str">
            <v>10784</v>
          </cell>
          <cell r="F46" t="str">
            <v>รพช.ป่าโมก</v>
          </cell>
          <cell r="G46" t="str">
            <v>โรงพยาบาลชุมชนป่าโมก</v>
          </cell>
          <cell r="H46" t="str">
            <v>15030200</v>
          </cell>
          <cell r="I46">
            <v>15</v>
          </cell>
          <cell r="J46" t="str">
            <v>จังหวัดอ่างทอง</v>
          </cell>
          <cell r="K46">
            <v>1503</v>
          </cell>
          <cell r="L46" t="str">
            <v>ป่าโมก</v>
          </cell>
          <cell r="M46">
            <v>150302</v>
          </cell>
          <cell r="N46" t="str">
            <v>ป่าโมก</v>
          </cell>
          <cell r="O46" t="str">
            <v>กลาง</v>
          </cell>
          <cell r="P46" t="str">
            <v>07</v>
          </cell>
          <cell r="Q46" t="str">
            <v>โรงพยาบาลชุมชน</v>
          </cell>
          <cell r="R46">
            <v>4</v>
          </cell>
          <cell r="S46">
            <v>60</v>
          </cell>
          <cell r="T46" t="str">
            <v>30</v>
          </cell>
          <cell r="U46" t="str">
            <v>21</v>
          </cell>
          <cell r="V46" t="str">
            <v>2.1 ทุติยภูมิระดับต้น</v>
          </cell>
        </row>
        <row r="47">
          <cell r="A47" t="str">
            <v>02</v>
          </cell>
          <cell r="B47" t="str">
            <v>21002</v>
          </cell>
          <cell r="C47" t="str">
            <v>กระทรวงสาธารณสุข สำนักงานปลัดกระทรวงสาธารณสุข</v>
          </cell>
          <cell r="D47" t="str">
            <v>001078500</v>
          </cell>
          <cell r="E47" t="str">
            <v>10785</v>
          </cell>
          <cell r="F47" t="str">
            <v>รพช.โพธิ์ทอง</v>
          </cell>
          <cell r="G47" t="str">
            <v>โรงพยาบาลชุมชนโพธิ์ทอง</v>
          </cell>
          <cell r="H47" t="str">
            <v>15040104</v>
          </cell>
          <cell r="I47">
            <v>15</v>
          </cell>
          <cell r="J47" t="str">
            <v>จังหวัดอ่างทอง</v>
          </cell>
          <cell r="K47">
            <v>1504</v>
          </cell>
          <cell r="L47" t="str">
            <v>โพธิ์ทอง</v>
          </cell>
          <cell r="M47">
            <v>150401</v>
          </cell>
          <cell r="N47" t="str">
            <v>อ่างแก้ว</v>
          </cell>
          <cell r="O47" t="str">
            <v>กลาง</v>
          </cell>
          <cell r="P47" t="str">
            <v>07</v>
          </cell>
          <cell r="Q47" t="str">
            <v>โรงพยาบาลชุมชน</v>
          </cell>
          <cell r="R47">
            <v>4</v>
          </cell>
          <cell r="S47">
            <v>48</v>
          </cell>
          <cell r="T47" t="str">
            <v>30</v>
          </cell>
          <cell r="U47" t="str">
            <v>21</v>
          </cell>
          <cell r="V47" t="str">
            <v>2.1 ทุติยภูมิระดับต้น</v>
          </cell>
        </row>
        <row r="48">
          <cell r="A48" t="str">
            <v>02</v>
          </cell>
          <cell r="B48" t="str">
            <v>21002</v>
          </cell>
          <cell r="C48" t="str">
            <v>กระทรวงสาธารณสุข สำนักงานปลัดกระทรวงสาธารณสุข</v>
          </cell>
          <cell r="D48" t="str">
            <v>001078600</v>
          </cell>
          <cell r="E48" t="str">
            <v>10786</v>
          </cell>
          <cell r="F48" t="str">
            <v>รพช.แสวงหา</v>
          </cell>
          <cell r="G48" t="str">
            <v>โรงพยาบาลชุมชนแสวงหา</v>
          </cell>
          <cell r="H48" t="str">
            <v>15050101</v>
          </cell>
          <cell r="I48">
            <v>15</v>
          </cell>
          <cell r="J48" t="str">
            <v>จังหวัดอ่างทอง</v>
          </cell>
          <cell r="K48">
            <v>1505</v>
          </cell>
          <cell r="L48" t="str">
            <v>แสวงหา</v>
          </cell>
          <cell r="M48">
            <v>150501</v>
          </cell>
          <cell r="N48" t="str">
            <v>แสวงหา</v>
          </cell>
          <cell r="O48" t="str">
            <v>กลาง</v>
          </cell>
          <cell r="P48" t="str">
            <v>07</v>
          </cell>
          <cell r="Q48" t="str">
            <v>โรงพยาบาลชุมชน</v>
          </cell>
          <cell r="R48">
            <v>4</v>
          </cell>
          <cell r="S48">
            <v>48</v>
          </cell>
          <cell r="T48" t="str">
            <v>30</v>
          </cell>
          <cell r="U48" t="str">
            <v>21</v>
          </cell>
          <cell r="V48" t="str">
            <v>2.1 ทุติยภูมิระดับต้น</v>
          </cell>
        </row>
        <row r="49">
          <cell r="A49" t="str">
            <v>02</v>
          </cell>
          <cell r="B49" t="str">
            <v>21002</v>
          </cell>
          <cell r="C49" t="str">
            <v>กระทรวงสาธารณสุข สำนักงานปลัดกระทรวงสาธารณสุข</v>
          </cell>
          <cell r="D49" t="str">
            <v>001078700</v>
          </cell>
          <cell r="E49" t="str">
            <v>10787</v>
          </cell>
          <cell r="F49" t="str">
            <v>รพช.วิเศษชัยชาญ</v>
          </cell>
          <cell r="G49" t="str">
            <v>โรงพยาบาลชุมชนวิเศษชัยชาญ</v>
          </cell>
          <cell r="H49" t="str">
            <v>15060204</v>
          </cell>
          <cell r="I49">
            <v>15</v>
          </cell>
          <cell r="J49" t="str">
            <v>จังหวัดอ่างทอง</v>
          </cell>
          <cell r="K49">
            <v>1506</v>
          </cell>
          <cell r="L49" t="str">
            <v>วิเศษชัยชาญ</v>
          </cell>
          <cell r="M49">
            <v>150602</v>
          </cell>
          <cell r="N49" t="str">
            <v>ศาลเจ้าโรงทอง</v>
          </cell>
          <cell r="O49" t="str">
            <v>กลาง</v>
          </cell>
          <cell r="P49" t="str">
            <v>07</v>
          </cell>
          <cell r="Q49" t="str">
            <v>โรงพยาบาลชุมชน</v>
          </cell>
          <cell r="R49">
            <v>4</v>
          </cell>
          <cell r="S49">
            <v>105</v>
          </cell>
          <cell r="T49" t="str">
            <v>90</v>
          </cell>
          <cell r="U49" t="str">
            <v>22</v>
          </cell>
          <cell r="V49" t="str">
            <v>2.2 ทุติยภูมิระดับกลาง</v>
          </cell>
        </row>
        <row r="50">
          <cell r="A50" t="str">
            <v>02</v>
          </cell>
          <cell r="B50" t="str">
            <v>21002</v>
          </cell>
          <cell r="C50" t="str">
            <v>กระทรวงสาธารณสุข สำนักงานปลัดกระทรวงสาธารณสุข</v>
          </cell>
          <cell r="D50" t="str">
            <v>001078800</v>
          </cell>
          <cell r="E50" t="str">
            <v>10788</v>
          </cell>
          <cell r="F50" t="str">
            <v>รพช.สามโก้</v>
          </cell>
          <cell r="G50" t="str">
            <v>โรงพยาบาลชุมชนสามโก้</v>
          </cell>
          <cell r="H50" t="str">
            <v>15070110</v>
          </cell>
          <cell r="I50">
            <v>15</v>
          </cell>
          <cell r="J50" t="str">
            <v>จังหวัดอ่างทอง</v>
          </cell>
          <cell r="K50">
            <v>1507</v>
          </cell>
          <cell r="L50" t="str">
            <v>สามโก้</v>
          </cell>
          <cell r="M50">
            <v>150701</v>
          </cell>
          <cell r="N50" t="str">
            <v>สามโก้</v>
          </cell>
          <cell r="O50" t="str">
            <v>กลาง</v>
          </cell>
          <cell r="P50" t="str">
            <v>07</v>
          </cell>
          <cell r="Q50" t="str">
            <v>โรงพยาบาลชุมชน</v>
          </cell>
          <cell r="R50">
            <v>5</v>
          </cell>
          <cell r="S50">
            <v>15</v>
          </cell>
          <cell r="T50" t="str">
            <v>10</v>
          </cell>
          <cell r="U50" t="str">
            <v>22</v>
          </cell>
          <cell r="V50" t="str">
            <v>2.2 ทุติยภูมิระดับกลาง</v>
          </cell>
        </row>
        <row r="51">
          <cell r="A51" t="str">
            <v>02</v>
          </cell>
          <cell r="B51" t="str">
            <v>21002</v>
          </cell>
          <cell r="C51" t="str">
            <v>กระทรวงสาธารณสุข สำนักงานปลัดกระทรวงสาธารณสุข</v>
          </cell>
          <cell r="D51" t="str">
            <v>001069000</v>
          </cell>
          <cell r="E51" t="str">
            <v>10690</v>
          </cell>
          <cell r="F51" t="str">
            <v>รพท.พระนารายณ์มหาราช</v>
          </cell>
          <cell r="G51" t="str">
            <v>โรงพยาบาลทั่วไปพระนารายณ์มหาราช</v>
          </cell>
          <cell r="H51" t="str">
            <v>16010601</v>
          </cell>
          <cell r="I51">
            <v>16</v>
          </cell>
          <cell r="J51" t="str">
            <v>จังหวัดลพบุรี</v>
          </cell>
          <cell r="K51">
            <v>1601</v>
          </cell>
          <cell r="L51" t="str">
            <v>เมืองลพบุรี</v>
          </cell>
          <cell r="M51">
            <v>160106</v>
          </cell>
          <cell r="N51" t="str">
            <v>เขาสามยอด</v>
          </cell>
          <cell r="O51" t="str">
            <v>กลาง</v>
          </cell>
          <cell r="P51" t="str">
            <v>06</v>
          </cell>
          <cell r="Q51" t="str">
            <v>โรงพยาบาลทั่วไป</v>
          </cell>
          <cell r="R51">
            <v>2</v>
          </cell>
          <cell r="S51">
            <v>428</v>
          </cell>
          <cell r="T51" t="str">
            <v>428</v>
          </cell>
          <cell r="U51" t="str">
            <v>23</v>
          </cell>
          <cell r="V51" t="str">
            <v>2.3 ทุติยภูมิระดับสูง</v>
          </cell>
        </row>
        <row r="52">
          <cell r="A52" t="str">
            <v>02</v>
          </cell>
          <cell r="B52" t="str">
            <v>21002</v>
          </cell>
          <cell r="C52" t="str">
            <v>กระทรวงสาธารณสุข สำนักงานปลัดกระทรวงสาธารณสุข</v>
          </cell>
          <cell r="D52" t="str">
            <v>001069100</v>
          </cell>
          <cell r="E52" t="str">
            <v>10691</v>
          </cell>
          <cell r="F52" t="str">
            <v>รพท.บ้านหมี่</v>
          </cell>
          <cell r="G52" t="str">
            <v>โรงพยาบาลทั่วไปบ้านหมี่</v>
          </cell>
          <cell r="H52" t="str">
            <v>16061902</v>
          </cell>
          <cell r="I52">
            <v>16</v>
          </cell>
          <cell r="J52" t="str">
            <v>จังหวัดลพบุรี</v>
          </cell>
          <cell r="K52">
            <v>1606</v>
          </cell>
          <cell r="L52" t="str">
            <v>บ้านหมี่</v>
          </cell>
          <cell r="M52">
            <v>160619</v>
          </cell>
          <cell r="N52" t="str">
            <v>บ้านหมี่</v>
          </cell>
          <cell r="O52" t="str">
            <v>กลาง</v>
          </cell>
          <cell r="P52" t="str">
            <v>06</v>
          </cell>
          <cell r="Q52" t="str">
            <v>โรงพยาบาลทั่วไป</v>
          </cell>
          <cell r="R52">
            <v>3</v>
          </cell>
          <cell r="S52">
            <v>258</v>
          </cell>
          <cell r="T52" t="str">
            <v>258</v>
          </cell>
          <cell r="U52" t="str">
            <v>23</v>
          </cell>
          <cell r="V52" t="str">
            <v>2.3 ทุติยภูมิระดับสูง</v>
          </cell>
        </row>
        <row r="53">
          <cell r="A53" t="str">
            <v>02</v>
          </cell>
          <cell r="B53" t="str">
            <v>21002</v>
          </cell>
          <cell r="C53" t="str">
            <v>กระทรวงสาธารณสุข สำนักงานปลัดกระทรวงสาธารณสุข</v>
          </cell>
          <cell r="D53" t="str">
            <v>001078900</v>
          </cell>
          <cell r="E53" t="str">
            <v>10789</v>
          </cell>
          <cell r="F53" t="str">
            <v>รพช.พัฒนานิคม</v>
          </cell>
          <cell r="G53" t="str">
            <v>โรงพยาบาลชุมชนพัฒนานิคม</v>
          </cell>
          <cell r="H53" t="str">
            <v>16020106</v>
          </cell>
          <cell r="I53">
            <v>16</v>
          </cell>
          <cell r="J53" t="str">
            <v>จังหวัดลพบุรี</v>
          </cell>
          <cell r="K53">
            <v>1602</v>
          </cell>
          <cell r="L53" t="str">
            <v>พัฒนานิคม</v>
          </cell>
          <cell r="M53">
            <v>160201</v>
          </cell>
          <cell r="N53" t="str">
            <v>พัฒนานิคม</v>
          </cell>
          <cell r="O53" t="str">
            <v>กลาง</v>
          </cell>
          <cell r="P53" t="str">
            <v>07</v>
          </cell>
          <cell r="Q53" t="str">
            <v>โรงพยาบาลชุมชน</v>
          </cell>
          <cell r="R53">
            <v>4</v>
          </cell>
          <cell r="S53">
            <v>60</v>
          </cell>
          <cell r="T53" t="str">
            <v>60</v>
          </cell>
          <cell r="U53" t="str">
            <v>21</v>
          </cell>
          <cell r="V53" t="str">
            <v>2.1 ทุติยภูมิระดับต้น</v>
          </cell>
        </row>
        <row r="54">
          <cell r="A54" t="str">
            <v>02</v>
          </cell>
          <cell r="B54" t="str">
            <v>21002</v>
          </cell>
          <cell r="C54" t="str">
            <v>กระทรวงสาธารณสุข สำนักงานปลัดกระทรวงสาธารณสุข</v>
          </cell>
          <cell r="D54" t="str">
            <v>001079000</v>
          </cell>
          <cell r="E54" t="str">
            <v>10790</v>
          </cell>
          <cell r="F54" t="str">
            <v>รพช.โคกสำโรง</v>
          </cell>
          <cell r="G54" t="str">
            <v>โรงพยาบาลชุมชนโคกสำโรง</v>
          </cell>
          <cell r="H54" t="str">
            <v>16030104</v>
          </cell>
          <cell r="I54">
            <v>16</v>
          </cell>
          <cell r="J54" t="str">
            <v>จังหวัดลพบุรี</v>
          </cell>
          <cell r="K54">
            <v>1603</v>
          </cell>
          <cell r="L54" t="str">
            <v>โคกสำโรง</v>
          </cell>
          <cell r="M54">
            <v>160301</v>
          </cell>
          <cell r="N54" t="str">
            <v>โคกสำโรง</v>
          </cell>
          <cell r="O54" t="str">
            <v>กลาง</v>
          </cell>
          <cell r="P54" t="str">
            <v>07</v>
          </cell>
          <cell r="Q54" t="str">
            <v>โรงพยาบาลชุมชน</v>
          </cell>
          <cell r="R54">
            <v>4</v>
          </cell>
          <cell r="S54">
            <v>120</v>
          </cell>
          <cell r="T54" t="str">
            <v>120</v>
          </cell>
          <cell r="U54" t="str">
            <v>22</v>
          </cell>
          <cell r="V54" t="str">
            <v>2.2 ทุติยภูมิระดับกลาง</v>
          </cell>
        </row>
        <row r="55">
          <cell r="A55" t="str">
            <v>02</v>
          </cell>
          <cell r="B55" t="str">
            <v>21002</v>
          </cell>
          <cell r="C55" t="str">
            <v>กระทรวงสาธารณสุข สำนักงานปลัดกระทรวงสาธารณสุข</v>
          </cell>
          <cell r="D55" t="str">
            <v>001079100</v>
          </cell>
          <cell r="E55" t="str">
            <v>10791</v>
          </cell>
          <cell r="F55" t="str">
            <v>รพช.ชัยบาดาล</v>
          </cell>
          <cell r="G55" t="str">
            <v>โรงพยาบาลชุมชนชัยบาดาล</v>
          </cell>
          <cell r="H55" t="str">
            <v>16040104</v>
          </cell>
          <cell r="I55">
            <v>16</v>
          </cell>
          <cell r="J55" t="str">
            <v>จังหวัดลพบุรี</v>
          </cell>
          <cell r="K55">
            <v>1604</v>
          </cell>
          <cell r="L55" t="str">
            <v>ชัยบาดาล</v>
          </cell>
          <cell r="M55">
            <v>160401</v>
          </cell>
          <cell r="N55" t="str">
            <v>ลำนารายณ์</v>
          </cell>
          <cell r="O55" t="str">
            <v>กลาง</v>
          </cell>
          <cell r="P55" t="str">
            <v>07</v>
          </cell>
          <cell r="Q55" t="str">
            <v>โรงพยาบาลชุมชน</v>
          </cell>
          <cell r="R55">
            <v>4</v>
          </cell>
          <cell r="S55">
            <v>120</v>
          </cell>
          <cell r="T55" t="str">
            <v>152</v>
          </cell>
          <cell r="U55" t="str">
            <v>22</v>
          </cell>
          <cell r="V55" t="str">
            <v>2.2 ทุติยภูมิระดับกลาง</v>
          </cell>
        </row>
        <row r="56">
          <cell r="A56" t="str">
            <v>02</v>
          </cell>
          <cell r="B56" t="str">
            <v>21002</v>
          </cell>
          <cell r="C56" t="str">
            <v>กระทรวงสาธารณสุข สำนักงานปลัดกระทรวงสาธารณสุข</v>
          </cell>
          <cell r="D56" t="str">
            <v>001079200</v>
          </cell>
          <cell r="E56" t="str">
            <v>10792</v>
          </cell>
          <cell r="F56" t="str">
            <v>รพช.ท่าวุ้ง</v>
          </cell>
          <cell r="G56" t="str">
            <v>โรงพยาบาลชุมชนท่าวุ้ง</v>
          </cell>
          <cell r="H56" t="str">
            <v>16050207</v>
          </cell>
          <cell r="I56">
            <v>16</v>
          </cell>
          <cell r="J56" t="str">
            <v>จังหวัดลพบุรี</v>
          </cell>
          <cell r="K56">
            <v>1605</v>
          </cell>
          <cell r="L56" t="str">
            <v>ท่าวุ้ง</v>
          </cell>
          <cell r="M56">
            <v>160502</v>
          </cell>
          <cell r="N56" t="str">
            <v>บางคู้</v>
          </cell>
          <cell r="O56" t="str">
            <v>กลาง</v>
          </cell>
          <cell r="P56" t="str">
            <v>07</v>
          </cell>
          <cell r="Q56" t="str">
            <v>โรงพยาบาลชุมชน</v>
          </cell>
          <cell r="R56">
            <v>4</v>
          </cell>
          <cell r="S56">
            <v>60</v>
          </cell>
          <cell r="T56" t="str">
            <v>60</v>
          </cell>
          <cell r="U56" t="str">
            <v>21</v>
          </cell>
          <cell r="V56" t="str">
            <v>2.1 ทุติยภูมิระดับต้น</v>
          </cell>
        </row>
        <row r="57">
          <cell r="A57" t="str">
            <v>02</v>
          </cell>
          <cell r="B57" t="str">
            <v>21002</v>
          </cell>
          <cell r="C57" t="str">
            <v>กระทรวงสาธารณสุข สำนักงานปลัดกระทรวงสาธารณสุข</v>
          </cell>
          <cell r="D57" t="str">
            <v>001079300</v>
          </cell>
          <cell r="E57" t="str">
            <v>10793</v>
          </cell>
          <cell r="F57" t="str">
            <v>รพช.ท่าหลวง</v>
          </cell>
          <cell r="G57" t="str">
            <v>โรงพยาบาลชุมชนท่าหลวง</v>
          </cell>
          <cell r="H57" t="str">
            <v>16070109</v>
          </cell>
          <cell r="I57">
            <v>16</v>
          </cell>
          <cell r="J57" t="str">
            <v>จังหวัดลพบุรี</v>
          </cell>
          <cell r="K57">
            <v>1607</v>
          </cell>
          <cell r="L57" t="str">
            <v>ท่าหลวง</v>
          </cell>
          <cell r="M57">
            <v>160701</v>
          </cell>
          <cell r="N57" t="str">
            <v>ท่าหลวง</v>
          </cell>
          <cell r="O57" t="str">
            <v>กลาง</v>
          </cell>
          <cell r="P57" t="str">
            <v>07</v>
          </cell>
          <cell r="Q57" t="str">
            <v>โรงพยาบาลชุมชน</v>
          </cell>
          <cell r="R57">
            <v>4</v>
          </cell>
          <cell r="S57">
            <v>30</v>
          </cell>
          <cell r="T57" t="str">
            <v>35</v>
          </cell>
          <cell r="U57" t="str">
            <v>21</v>
          </cell>
          <cell r="V57" t="str">
            <v>2.1 ทุติยภูมิระดับต้น</v>
          </cell>
        </row>
        <row r="58">
          <cell r="A58" t="str">
            <v>02</v>
          </cell>
          <cell r="B58" t="str">
            <v>21002</v>
          </cell>
          <cell r="C58" t="str">
            <v>กระทรวงสาธารณสุข สำนักงานปลัดกระทรวงสาธารณสุข</v>
          </cell>
          <cell r="D58" t="str">
            <v>001079400</v>
          </cell>
          <cell r="E58" t="str">
            <v>10794</v>
          </cell>
          <cell r="F58" t="str">
            <v>รพช.สระโบสถ์</v>
          </cell>
          <cell r="G58" t="str">
            <v>โรงพยาบาลชุมชนสระโบสถ์</v>
          </cell>
          <cell r="H58" t="str">
            <v>16080510</v>
          </cell>
          <cell r="I58">
            <v>16</v>
          </cell>
          <cell r="J58" t="str">
            <v>จังหวัดลพบุรี</v>
          </cell>
          <cell r="K58">
            <v>1608</v>
          </cell>
          <cell r="L58" t="str">
            <v>สระโบสถ์</v>
          </cell>
          <cell r="M58">
            <v>160805</v>
          </cell>
          <cell r="N58" t="str">
            <v>นิยมชัย</v>
          </cell>
          <cell r="O58" t="str">
            <v>กลาง</v>
          </cell>
          <cell r="P58" t="str">
            <v>07</v>
          </cell>
          <cell r="Q58" t="str">
            <v>โรงพยาบาลชุมชน</v>
          </cell>
          <cell r="R58">
            <v>5</v>
          </cell>
          <cell r="S58">
            <v>10</v>
          </cell>
          <cell r="T58" t="str">
            <v>19</v>
          </cell>
          <cell r="U58" t="str">
            <v>21</v>
          </cell>
          <cell r="V58" t="str">
            <v>2.1 ทุติยภูมิระดับต้น</v>
          </cell>
        </row>
        <row r="59">
          <cell r="A59" t="str">
            <v>02</v>
          </cell>
          <cell r="B59" t="str">
            <v>21002</v>
          </cell>
          <cell r="C59" t="str">
            <v>กระทรวงสาธารณสุข สำนักงานปลัดกระทรวงสาธารณสุข</v>
          </cell>
          <cell r="D59" t="str">
            <v>001079500</v>
          </cell>
          <cell r="E59" t="str">
            <v>10795</v>
          </cell>
          <cell r="F59" t="str">
            <v>รพช.โคกเจริญ</v>
          </cell>
          <cell r="G59" t="str">
            <v>โรงพยาบาลชุมชนโคกเจริญ</v>
          </cell>
          <cell r="H59" t="str">
            <v>16090102</v>
          </cell>
          <cell r="I59">
            <v>16</v>
          </cell>
          <cell r="J59" t="str">
            <v>จังหวัดลพบุรี</v>
          </cell>
          <cell r="K59">
            <v>1609</v>
          </cell>
          <cell r="L59" t="str">
            <v>โคกเจริญ</v>
          </cell>
          <cell r="M59">
            <v>160901</v>
          </cell>
          <cell r="N59" t="str">
            <v>โคกเจริญ</v>
          </cell>
          <cell r="O59" t="str">
            <v>กลาง</v>
          </cell>
          <cell r="P59" t="str">
            <v>07</v>
          </cell>
          <cell r="Q59" t="str">
            <v>โรงพยาบาลชุมชน</v>
          </cell>
          <cell r="R59">
            <v>5</v>
          </cell>
          <cell r="S59">
            <v>10</v>
          </cell>
          <cell r="T59" t="str">
            <v>16</v>
          </cell>
          <cell r="U59" t="str">
            <v>21</v>
          </cell>
          <cell r="V59" t="str">
            <v>2.1 ทุติยภูมิระดับต้น</v>
          </cell>
        </row>
        <row r="60">
          <cell r="A60" t="str">
            <v>02</v>
          </cell>
          <cell r="B60" t="str">
            <v>21002</v>
          </cell>
          <cell r="C60" t="str">
            <v>กระทรวงสาธารณสุข สำนักงานปลัดกระทรวงสาธารณสุข</v>
          </cell>
          <cell r="D60" t="str">
            <v>001079600</v>
          </cell>
          <cell r="E60" t="str">
            <v>10796</v>
          </cell>
          <cell r="F60" t="str">
            <v>รพช.ลำสนธิ</v>
          </cell>
          <cell r="G60" t="str">
            <v>โรงพยาบาลชุมชนลำสนธิ</v>
          </cell>
          <cell r="H60" t="str">
            <v>16100311</v>
          </cell>
          <cell r="I60">
            <v>16</v>
          </cell>
          <cell r="J60" t="str">
            <v>จังหวัดลพบุรี</v>
          </cell>
          <cell r="K60">
            <v>1610</v>
          </cell>
          <cell r="L60" t="str">
            <v>ลำสนธิ</v>
          </cell>
          <cell r="M60">
            <v>161003</v>
          </cell>
          <cell r="N60" t="str">
            <v>หนองรี</v>
          </cell>
          <cell r="O60" t="str">
            <v>กลาง</v>
          </cell>
          <cell r="P60" t="str">
            <v>07</v>
          </cell>
          <cell r="Q60" t="str">
            <v>โรงพยาบาลชุมชน</v>
          </cell>
          <cell r="R60">
            <v>5</v>
          </cell>
          <cell r="S60">
            <v>30</v>
          </cell>
          <cell r="T60" t="str">
            <v>30</v>
          </cell>
          <cell r="U60" t="str">
            <v>21</v>
          </cell>
          <cell r="V60" t="str">
            <v>2.1 ทุติยภูมิระดับต้น</v>
          </cell>
        </row>
        <row r="61">
          <cell r="A61" t="str">
            <v>02</v>
          </cell>
          <cell r="B61" t="str">
            <v>21002</v>
          </cell>
          <cell r="C61" t="str">
            <v>กระทรวงสาธารณสุข สำนักงานปลัดกระทรวงสาธารณสุข</v>
          </cell>
          <cell r="D61" t="str">
            <v>001079700</v>
          </cell>
          <cell r="E61" t="str">
            <v>10797</v>
          </cell>
          <cell r="F61" t="str">
            <v>รพช.หนองม่วง</v>
          </cell>
          <cell r="G61" t="str">
            <v>โรงพยาบาลชุมชนหนองม่วง</v>
          </cell>
          <cell r="H61" t="str">
            <v>16110107</v>
          </cell>
          <cell r="I61">
            <v>16</v>
          </cell>
          <cell r="J61" t="str">
            <v>จังหวัดลพบุรี</v>
          </cell>
          <cell r="K61">
            <v>1611</v>
          </cell>
          <cell r="L61" t="str">
            <v>หนองม่วง</v>
          </cell>
          <cell r="M61">
            <v>161101</v>
          </cell>
          <cell r="N61" t="str">
            <v>หนองม่วง</v>
          </cell>
          <cell r="O61" t="str">
            <v>กลาง</v>
          </cell>
          <cell r="P61" t="str">
            <v>07</v>
          </cell>
          <cell r="Q61" t="str">
            <v>โรงพยาบาลชุมชน</v>
          </cell>
          <cell r="R61">
            <v>5</v>
          </cell>
          <cell r="S61">
            <v>30</v>
          </cell>
          <cell r="T61" t="str">
            <v>30</v>
          </cell>
          <cell r="U61" t="str">
            <v>22</v>
          </cell>
          <cell r="V61" t="str">
            <v>2.2 ทุติยภูมิระดับกลาง</v>
          </cell>
        </row>
        <row r="62">
          <cell r="A62" t="str">
            <v>02</v>
          </cell>
          <cell r="B62" t="str">
            <v>21002</v>
          </cell>
          <cell r="C62" t="str">
            <v>กระทรวงสาธารณสุข สำนักงานปลัดกระทรวงสาธารณสุข</v>
          </cell>
          <cell r="D62" t="str">
            <v>001069200</v>
          </cell>
          <cell r="E62" t="str">
            <v>10692</v>
          </cell>
          <cell r="F62" t="str">
            <v>รพท.สิงห์บุรี</v>
          </cell>
          <cell r="G62" t="str">
            <v>โรงพยาบาลทั่วไปสิงห์บุรี</v>
          </cell>
          <cell r="H62" t="str">
            <v>17010100</v>
          </cell>
          <cell r="I62">
            <v>17</v>
          </cell>
          <cell r="J62" t="str">
            <v>จังหวัดสิงห์บุรี</v>
          </cell>
          <cell r="K62">
            <v>1701</v>
          </cell>
          <cell r="L62" t="str">
            <v>เมืองสิงห์บุรี</v>
          </cell>
          <cell r="M62">
            <v>170101</v>
          </cell>
          <cell r="N62" t="str">
            <v>บางพุทรา</v>
          </cell>
          <cell r="O62" t="str">
            <v>กลาง</v>
          </cell>
          <cell r="P62" t="str">
            <v>06</v>
          </cell>
          <cell r="Q62" t="str">
            <v>โรงพยาบาลทั่วไป</v>
          </cell>
          <cell r="R62">
            <v>2</v>
          </cell>
          <cell r="S62">
            <v>310</v>
          </cell>
          <cell r="T62" t="str">
            <v>310</v>
          </cell>
          <cell r="U62" t="str">
            <v>23</v>
          </cell>
          <cell r="V62" t="str">
            <v>2.3 ทุติยภูมิระดับสูง</v>
          </cell>
        </row>
        <row r="63">
          <cell r="A63" t="str">
            <v>02</v>
          </cell>
          <cell r="B63" t="str">
            <v>21002</v>
          </cell>
          <cell r="C63" t="str">
            <v>กระทรวงสาธารณสุข สำนักงานปลัดกระทรวงสาธารณสุข</v>
          </cell>
          <cell r="D63" t="str">
            <v>001069300</v>
          </cell>
          <cell r="E63" t="str">
            <v>10693</v>
          </cell>
          <cell r="F63" t="str">
            <v>รพท.อินทร์บุรี</v>
          </cell>
          <cell r="G63" t="str">
            <v>โรงพยาบาลทั่วไปอินทร์บุรี</v>
          </cell>
          <cell r="H63" t="str">
            <v>17060301</v>
          </cell>
          <cell r="I63">
            <v>17</v>
          </cell>
          <cell r="J63" t="str">
            <v>จังหวัดสิงห์บุรี</v>
          </cell>
          <cell r="K63">
            <v>1706</v>
          </cell>
          <cell r="L63" t="str">
            <v>อินทร์บุรี</v>
          </cell>
          <cell r="M63">
            <v>170603</v>
          </cell>
          <cell r="N63" t="str">
            <v>ทับยา</v>
          </cell>
          <cell r="O63" t="str">
            <v>กลาง</v>
          </cell>
          <cell r="P63" t="str">
            <v>06</v>
          </cell>
          <cell r="Q63" t="str">
            <v>โรงพยาบาลทั่วไป</v>
          </cell>
          <cell r="R63">
            <v>3</v>
          </cell>
          <cell r="S63">
            <v>210</v>
          </cell>
          <cell r="T63" t="str">
            <v>254</v>
          </cell>
          <cell r="U63" t="str">
            <v>23</v>
          </cell>
          <cell r="V63" t="str">
            <v>2.3 ทุติยภูมิระดับสูง</v>
          </cell>
        </row>
        <row r="64">
          <cell r="A64" t="str">
            <v>02</v>
          </cell>
          <cell r="B64" t="str">
            <v>21002</v>
          </cell>
          <cell r="C64" t="str">
            <v>กระทรวงสาธารณสุข สำนักงานปลัดกระทรวงสาธารณสุข</v>
          </cell>
          <cell r="D64" t="str">
            <v>001079800</v>
          </cell>
          <cell r="E64" t="str">
            <v>10798</v>
          </cell>
          <cell r="F64" t="str">
            <v>รพช.บางระจัน</v>
          </cell>
          <cell r="G64" t="str">
            <v>โรงพยาบาลชุมชนบางระจัน</v>
          </cell>
          <cell r="H64" t="str">
            <v>17020306</v>
          </cell>
          <cell r="I64">
            <v>17</v>
          </cell>
          <cell r="J64" t="str">
            <v>จังหวัดสิงห์บุรี</v>
          </cell>
          <cell r="K64">
            <v>1702</v>
          </cell>
          <cell r="L64" t="str">
            <v>บางระจัน</v>
          </cell>
          <cell r="M64">
            <v>170203</v>
          </cell>
          <cell r="N64" t="str">
            <v>เชิงกลัด</v>
          </cell>
          <cell r="O64" t="str">
            <v>กลาง</v>
          </cell>
          <cell r="P64" t="str">
            <v>07</v>
          </cell>
          <cell r="Q64" t="str">
            <v>โรงพยาบาลชุมชน</v>
          </cell>
          <cell r="R64">
            <v>5</v>
          </cell>
          <cell r="S64">
            <v>30</v>
          </cell>
          <cell r="T64" t="str">
            <v>30</v>
          </cell>
          <cell r="U64" t="str">
            <v>21</v>
          </cell>
          <cell r="V64" t="str">
            <v>2.1 ทุติยภูมิระดับต้น</v>
          </cell>
        </row>
        <row r="65">
          <cell r="A65" t="str">
            <v>02</v>
          </cell>
          <cell r="B65" t="str">
            <v>21002</v>
          </cell>
          <cell r="C65" t="str">
            <v>กระทรวงสาธารณสุข สำนักงานปลัดกระทรวงสาธารณสุข</v>
          </cell>
          <cell r="D65" t="str">
            <v>001079900</v>
          </cell>
          <cell r="E65" t="str">
            <v>10799</v>
          </cell>
          <cell r="F65" t="str">
            <v>รพช.ค่ายบางระจัน</v>
          </cell>
          <cell r="G65" t="str">
            <v>โรงพยาบาลชุมชนค่ายบางระจัน</v>
          </cell>
          <cell r="H65" t="str">
            <v>17030211</v>
          </cell>
          <cell r="I65">
            <v>17</v>
          </cell>
          <cell r="J65" t="str">
            <v>จังหวัดสิงห์บุรี</v>
          </cell>
          <cell r="K65">
            <v>1703</v>
          </cell>
          <cell r="L65" t="str">
            <v>ค่ายบางระจัน</v>
          </cell>
          <cell r="M65">
            <v>170302</v>
          </cell>
          <cell r="N65" t="str">
            <v>บางระจัน</v>
          </cell>
          <cell r="O65" t="str">
            <v>กลาง</v>
          </cell>
          <cell r="P65" t="str">
            <v>07</v>
          </cell>
          <cell r="Q65" t="str">
            <v>โรงพยาบาลชุมชน</v>
          </cell>
          <cell r="R65">
            <v>5</v>
          </cell>
          <cell r="S65">
            <v>30</v>
          </cell>
          <cell r="T65" t="str">
            <v>30</v>
          </cell>
          <cell r="U65" t="str">
            <v>21</v>
          </cell>
          <cell r="V65" t="str">
            <v>2.1 ทุติยภูมิระดับต้น</v>
          </cell>
        </row>
        <row r="66">
          <cell r="A66" t="str">
            <v>02</v>
          </cell>
          <cell r="B66" t="str">
            <v>21002</v>
          </cell>
          <cell r="C66" t="str">
            <v>กระทรวงสาธารณสุข สำนักงานปลัดกระทรวงสาธารณสุข</v>
          </cell>
          <cell r="D66" t="str">
            <v>001080000</v>
          </cell>
          <cell r="E66" t="str">
            <v>10800</v>
          </cell>
          <cell r="F66" t="str">
            <v>รพช.พรหมบุรี</v>
          </cell>
          <cell r="G66" t="str">
            <v>โรงพยาบาลชุมชนพรหมบุรี</v>
          </cell>
          <cell r="H66" t="str">
            <v>17040403</v>
          </cell>
          <cell r="I66">
            <v>17</v>
          </cell>
          <cell r="J66" t="str">
            <v>จังหวัดสิงห์บุรี</v>
          </cell>
          <cell r="K66">
            <v>1704</v>
          </cell>
          <cell r="L66" t="str">
            <v>พรหมบุรี</v>
          </cell>
          <cell r="M66">
            <v>170404</v>
          </cell>
          <cell r="N66" t="str">
            <v>บ้านหม้อ</v>
          </cell>
          <cell r="O66" t="str">
            <v>กลาง</v>
          </cell>
          <cell r="P66" t="str">
            <v>07</v>
          </cell>
          <cell r="Q66" t="str">
            <v>โรงพยาบาลชุมชน</v>
          </cell>
          <cell r="R66">
            <v>5</v>
          </cell>
          <cell r="S66">
            <v>10</v>
          </cell>
          <cell r="T66" t="str">
            <v>10</v>
          </cell>
          <cell r="U66" t="str">
            <v>21</v>
          </cell>
          <cell r="V66" t="str">
            <v>2.1 ทุติยภูมิระดับต้น</v>
          </cell>
        </row>
        <row r="67">
          <cell r="A67" t="str">
            <v>02</v>
          </cell>
          <cell r="B67" t="str">
            <v>21002</v>
          </cell>
          <cell r="C67" t="str">
            <v>กระทรวงสาธารณสุข สำนักงานปลัดกระทรวงสาธารณสุข</v>
          </cell>
          <cell r="D67" t="str">
            <v>001080100</v>
          </cell>
          <cell r="E67" t="str">
            <v>10801</v>
          </cell>
          <cell r="F67" t="str">
            <v>รพช.ท่าช้าง</v>
          </cell>
          <cell r="G67" t="str">
            <v>โรงพยาบาลชุมชนท่าช้าง</v>
          </cell>
          <cell r="H67" t="str">
            <v>17050204</v>
          </cell>
          <cell r="I67">
            <v>17</v>
          </cell>
          <cell r="J67" t="str">
            <v>จังหวัดสิงห์บุรี</v>
          </cell>
          <cell r="K67">
            <v>1705</v>
          </cell>
          <cell r="L67" t="str">
            <v>ท่าช้าง</v>
          </cell>
          <cell r="M67">
            <v>170502</v>
          </cell>
          <cell r="N67" t="str">
            <v>โพประจักษ์</v>
          </cell>
          <cell r="O67" t="str">
            <v>กลาง</v>
          </cell>
          <cell r="P67" t="str">
            <v>07</v>
          </cell>
          <cell r="Q67" t="str">
            <v>โรงพยาบาลชุมชน</v>
          </cell>
          <cell r="R67">
            <v>5</v>
          </cell>
          <cell r="S67">
            <v>30</v>
          </cell>
          <cell r="T67" t="str">
            <v>30</v>
          </cell>
          <cell r="U67" t="str">
            <v>22</v>
          </cell>
          <cell r="V67" t="str">
            <v>2.2 ทุติยภูมิระดับกลาง</v>
          </cell>
        </row>
        <row r="68">
          <cell r="A68" t="str">
            <v>02</v>
          </cell>
          <cell r="B68" t="str">
            <v>21002</v>
          </cell>
          <cell r="C68" t="str">
            <v>กระทรวงสาธารณสุข สำนักงานปลัดกระทรวงสาธารณสุข</v>
          </cell>
          <cell r="D68" t="str">
            <v>001069400</v>
          </cell>
          <cell r="E68" t="str">
            <v>10694</v>
          </cell>
          <cell r="F68" t="str">
            <v>รพท.ชัยนาทนเรนทร</v>
          </cell>
          <cell r="G68" t="str">
            <v>โรงพยาบาลทั่วไปชัยนาทนเรนทร</v>
          </cell>
          <cell r="H68" t="str">
            <v>18010105</v>
          </cell>
          <cell r="I68">
            <v>18</v>
          </cell>
          <cell r="J68" t="str">
            <v>จังหวัดชัยนาท</v>
          </cell>
          <cell r="K68">
            <v>1801</v>
          </cell>
          <cell r="L68" t="str">
            <v>เมืองชัยนาท</v>
          </cell>
          <cell r="M68">
            <v>180101</v>
          </cell>
          <cell r="N68" t="str">
            <v>ในเมือง</v>
          </cell>
          <cell r="O68" t="str">
            <v>กลาง</v>
          </cell>
          <cell r="P68" t="str">
            <v>06</v>
          </cell>
          <cell r="Q68" t="str">
            <v>โรงพยาบาลทั่วไป</v>
          </cell>
          <cell r="R68">
            <v>2</v>
          </cell>
          <cell r="S68">
            <v>367</v>
          </cell>
          <cell r="T68" t="str">
            <v>367</v>
          </cell>
          <cell r="U68" t="str">
            <v>23</v>
          </cell>
          <cell r="V68" t="str">
            <v>2.3 ทุติยภูมิระดับสูง</v>
          </cell>
        </row>
        <row r="69">
          <cell r="A69" t="str">
            <v>02</v>
          </cell>
          <cell r="B69" t="str">
            <v>21002</v>
          </cell>
          <cell r="C69" t="str">
            <v>กระทรวงสาธารณสุข สำนักงานปลัดกระทรวงสาธารณสุข</v>
          </cell>
          <cell r="D69" t="str">
            <v>001080200</v>
          </cell>
          <cell r="E69" t="str">
            <v>10802</v>
          </cell>
          <cell r="F69" t="str">
            <v>รพช.มโนรมย์</v>
          </cell>
          <cell r="G69" t="str">
            <v>โรงพยาบาลชุมชนมโนรมย์</v>
          </cell>
          <cell r="H69" t="str">
            <v>18020504</v>
          </cell>
          <cell r="I69">
            <v>18</v>
          </cell>
          <cell r="J69" t="str">
            <v>จังหวัดชัยนาท</v>
          </cell>
          <cell r="K69">
            <v>1802</v>
          </cell>
          <cell r="L69" t="str">
            <v>มโนรมย์</v>
          </cell>
          <cell r="M69">
            <v>180205</v>
          </cell>
          <cell r="N69" t="str">
            <v>หางน้ำสาคร</v>
          </cell>
          <cell r="O69" t="str">
            <v>กลาง</v>
          </cell>
          <cell r="P69" t="str">
            <v>07</v>
          </cell>
          <cell r="Q69" t="str">
            <v>โรงพยาบาลชุมชน</v>
          </cell>
          <cell r="R69">
            <v>5</v>
          </cell>
          <cell r="S69">
            <v>30</v>
          </cell>
          <cell r="T69" t="str">
            <v>30</v>
          </cell>
          <cell r="U69" t="str">
            <v>21</v>
          </cell>
          <cell r="V69" t="str">
            <v>2.1 ทุติยภูมิระดับต้น</v>
          </cell>
        </row>
        <row r="70">
          <cell r="A70" t="str">
            <v>02</v>
          </cell>
          <cell r="B70" t="str">
            <v>21002</v>
          </cell>
          <cell r="C70" t="str">
            <v>กระทรวงสาธารณสุข สำนักงานปลัดกระทรวงสาธารณสุข</v>
          </cell>
          <cell r="D70" t="str">
            <v>001080300</v>
          </cell>
          <cell r="E70" t="str">
            <v>10803</v>
          </cell>
          <cell r="F70" t="str">
            <v>รพช.วัดสิงห์</v>
          </cell>
          <cell r="G70" t="str">
            <v>โรงพยาบาลชุมชนวัดสิงห์</v>
          </cell>
          <cell r="H70" t="str">
            <v>18030100</v>
          </cell>
          <cell r="I70">
            <v>18</v>
          </cell>
          <cell r="J70" t="str">
            <v>จังหวัดชัยนาท</v>
          </cell>
          <cell r="K70">
            <v>1803</v>
          </cell>
          <cell r="L70" t="str">
            <v>วัดสิงห์</v>
          </cell>
          <cell r="M70">
            <v>180301</v>
          </cell>
          <cell r="N70" t="str">
            <v>วัดสิงห์</v>
          </cell>
          <cell r="O70" t="str">
            <v>กลาง</v>
          </cell>
          <cell r="P70" t="str">
            <v>07</v>
          </cell>
          <cell r="Q70" t="str">
            <v>โรงพยาบาลชุมชน</v>
          </cell>
          <cell r="R70">
            <v>5</v>
          </cell>
          <cell r="S70">
            <v>30</v>
          </cell>
          <cell r="T70" t="str">
            <v>38</v>
          </cell>
          <cell r="U70" t="str">
            <v>21</v>
          </cell>
          <cell r="V70" t="str">
            <v>2.1 ทุติยภูมิระดับต้น</v>
          </cell>
        </row>
        <row r="71">
          <cell r="A71" t="str">
            <v>02</v>
          </cell>
          <cell r="B71" t="str">
            <v>21002</v>
          </cell>
          <cell r="C71" t="str">
            <v>กระทรวงสาธารณสุข สำนักงานปลัดกระทรวงสาธารณสุข</v>
          </cell>
          <cell r="D71" t="str">
            <v>001080400</v>
          </cell>
          <cell r="E71" t="str">
            <v>10804</v>
          </cell>
          <cell r="F71" t="str">
            <v>รพช.สรรพยา</v>
          </cell>
          <cell r="G71" t="str">
            <v>โรงพยาบาลชุมชนสรรพยา</v>
          </cell>
          <cell r="H71" t="str">
            <v>18040405</v>
          </cell>
          <cell r="I71">
            <v>18</v>
          </cell>
          <cell r="J71" t="str">
            <v>จังหวัดชัยนาท</v>
          </cell>
          <cell r="K71">
            <v>1804</v>
          </cell>
          <cell r="L71" t="str">
            <v>สรรพยา</v>
          </cell>
          <cell r="M71">
            <v>180404</v>
          </cell>
          <cell r="N71" t="str">
            <v>โพนางดำตก</v>
          </cell>
          <cell r="O71" t="str">
            <v>กลาง</v>
          </cell>
          <cell r="P71" t="str">
            <v>07</v>
          </cell>
          <cell r="Q71" t="str">
            <v>โรงพยาบาลชุมชน</v>
          </cell>
          <cell r="R71">
            <v>5</v>
          </cell>
          <cell r="S71">
            <v>30</v>
          </cell>
          <cell r="T71" t="str">
            <v>30</v>
          </cell>
          <cell r="U71" t="str">
            <v>21</v>
          </cell>
          <cell r="V71" t="str">
            <v>2.1 ทุติยภูมิระดับต้น</v>
          </cell>
        </row>
        <row r="72">
          <cell r="A72" t="str">
            <v>02</v>
          </cell>
          <cell r="B72" t="str">
            <v>21002</v>
          </cell>
          <cell r="C72" t="str">
            <v>กระทรวงสาธารณสุข สำนักงานปลัดกระทรวงสาธารณสุข</v>
          </cell>
          <cell r="D72" t="str">
            <v>001080500</v>
          </cell>
          <cell r="E72" t="str">
            <v>10805</v>
          </cell>
          <cell r="F72" t="str">
            <v>รพช.สรรคบุรี</v>
          </cell>
          <cell r="G72" t="str">
            <v>โรงพยาบาลชุมชนสรรคบุรี</v>
          </cell>
          <cell r="H72" t="str">
            <v>18050108</v>
          </cell>
          <cell r="I72">
            <v>18</v>
          </cell>
          <cell r="J72" t="str">
            <v>จังหวัดชัยนาท</v>
          </cell>
          <cell r="K72">
            <v>1805</v>
          </cell>
          <cell r="L72" t="str">
            <v>สรรคบุรี</v>
          </cell>
          <cell r="M72">
            <v>180501</v>
          </cell>
          <cell r="N72" t="str">
            <v>แพรกศรีราชา</v>
          </cell>
          <cell r="O72" t="str">
            <v>กลาง</v>
          </cell>
          <cell r="P72" t="str">
            <v>07</v>
          </cell>
          <cell r="Q72" t="str">
            <v>โรงพยาบาลชุมชน</v>
          </cell>
          <cell r="R72">
            <v>5</v>
          </cell>
          <cell r="S72">
            <v>30</v>
          </cell>
          <cell r="T72" t="str">
            <v>36</v>
          </cell>
          <cell r="U72" t="str">
            <v>21</v>
          </cell>
          <cell r="V72" t="str">
            <v>2.1 ทุติยภูมิระดับต้น</v>
          </cell>
        </row>
        <row r="73">
          <cell r="A73" t="str">
            <v>02</v>
          </cell>
          <cell r="B73" t="str">
            <v>21002</v>
          </cell>
          <cell r="C73" t="str">
            <v>กระทรวงสาธารณสุข สำนักงานปลัดกระทรวงสาธารณสุข</v>
          </cell>
          <cell r="D73" t="str">
            <v>001080600</v>
          </cell>
          <cell r="E73" t="str">
            <v>10806</v>
          </cell>
          <cell r="F73" t="str">
            <v>รพช.หันคา</v>
          </cell>
          <cell r="G73" t="str">
            <v>โรงพยาบาลชุมชนหันคา</v>
          </cell>
          <cell r="H73" t="str">
            <v>18060901</v>
          </cell>
          <cell r="I73">
            <v>18</v>
          </cell>
          <cell r="J73" t="str">
            <v>จังหวัดชัยนาท</v>
          </cell>
          <cell r="K73">
            <v>1806</v>
          </cell>
          <cell r="L73" t="str">
            <v>หันคา</v>
          </cell>
          <cell r="M73">
            <v>180609</v>
          </cell>
          <cell r="N73" t="str">
            <v>เด่นใหญ่</v>
          </cell>
          <cell r="O73" t="str">
            <v>กลาง</v>
          </cell>
          <cell r="P73" t="str">
            <v>07</v>
          </cell>
          <cell r="Q73" t="str">
            <v>โรงพยาบาลชุมชน</v>
          </cell>
          <cell r="R73">
            <v>5</v>
          </cell>
          <cell r="S73">
            <v>30</v>
          </cell>
          <cell r="T73" t="str">
            <v>45</v>
          </cell>
          <cell r="U73" t="str">
            <v>22</v>
          </cell>
          <cell r="V73" t="str">
            <v>2.2 ทุติยภูมิระดับกลาง</v>
          </cell>
        </row>
        <row r="74">
          <cell r="A74" t="str">
            <v>03</v>
          </cell>
          <cell r="B74" t="str">
            <v>21002</v>
          </cell>
          <cell r="C74" t="str">
            <v>กระทรวงสาธารณสุข สำนักงานปลัดกระทรวงสาธารณสุข</v>
          </cell>
          <cell r="D74" t="str">
            <v>001068500</v>
          </cell>
          <cell r="E74" t="str">
            <v>10685</v>
          </cell>
          <cell r="F74" t="str">
            <v>รพท.สมุทรปราการ</v>
          </cell>
          <cell r="G74" t="str">
            <v>โรงพยาบาลทั่วไปสมุทรปราการ</v>
          </cell>
          <cell r="H74" t="str">
            <v>11010100</v>
          </cell>
          <cell r="I74">
            <v>11</v>
          </cell>
          <cell r="J74" t="str">
            <v>จังหวัดสมุทรปราการ</v>
          </cell>
          <cell r="K74">
            <v>1101</v>
          </cell>
          <cell r="L74" t="str">
            <v>เมืองสมุทรปราการ</v>
          </cell>
          <cell r="M74">
            <v>110101</v>
          </cell>
          <cell r="N74" t="str">
            <v>ปากน้ำ</v>
          </cell>
          <cell r="O74" t="str">
            <v>กลาง</v>
          </cell>
          <cell r="P74" t="str">
            <v>06</v>
          </cell>
          <cell r="Q74" t="str">
            <v>โรงพยาบาลทั่วไป</v>
          </cell>
          <cell r="R74">
            <v>2</v>
          </cell>
          <cell r="S74">
            <v>385</v>
          </cell>
          <cell r="T74" t="str">
            <v>385</v>
          </cell>
          <cell r="U74" t="str">
            <v>31</v>
          </cell>
          <cell r="V74" t="str">
            <v>3.1 ตติยภูมิ</v>
          </cell>
        </row>
        <row r="75">
          <cell r="A75" t="str">
            <v>03</v>
          </cell>
          <cell r="B75" t="str">
            <v>21002</v>
          </cell>
          <cell r="C75" t="str">
            <v>กระทรวงสาธารณสุข สำนักงานปลัดกระทรวงสาธารณสุข</v>
          </cell>
          <cell r="D75" t="str">
            <v>001075200</v>
          </cell>
          <cell r="E75" t="str">
            <v>10752</v>
          </cell>
          <cell r="F75" t="str">
            <v>รพช.บางบ่อ</v>
          </cell>
          <cell r="G75" t="str">
            <v>โรงพยาบาลชุมชนบางบ่อ</v>
          </cell>
          <cell r="H75" t="str">
            <v>11020101</v>
          </cell>
          <cell r="I75">
            <v>11</v>
          </cell>
          <cell r="J75" t="str">
            <v>จังหวัดสมุทรปราการ</v>
          </cell>
          <cell r="K75">
            <v>1102</v>
          </cell>
          <cell r="L75" t="str">
            <v>บางบ่อ</v>
          </cell>
          <cell r="M75">
            <v>110204</v>
          </cell>
          <cell r="N75" t="str">
            <v>บางเพรียง</v>
          </cell>
          <cell r="O75" t="str">
            <v>กลาง</v>
          </cell>
          <cell r="P75" t="str">
            <v>07</v>
          </cell>
          <cell r="Q75" t="str">
            <v>โรงพยาบาลชุมชน</v>
          </cell>
          <cell r="R75">
            <v>4</v>
          </cell>
          <cell r="S75">
            <v>90</v>
          </cell>
          <cell r="T75" t="str">
            <v>90</v>
          </cell>
          <cell r="U75" t="str">
            <v>22</v>
          </cell>
          <cell r="V75" t="str">
            <v>2.2 ทุติยภูมิระดับกลาง</v>
          </cell>
        </row>
        <row r="76">
          <cell r="A76" t="str">
            <v>03</v>
          </cell>
          <cell r="B76" t="str">
            <v>21002</v>
          </cell>
          <cell r="C76" t="str">
            <v>กระทรวงสาธารณสุข สำนักงานปลัดกระทรวงสาธารณสุข</v>
          </cell>
          <cell r="D76" t="str">
            <v>001075300</v>
          </cell>
          <cell r="E76" t="str">
            <v>10753</v>
          </cell>
          <cell r="F76" t="str">
            <v>รพช.บางพลี</v>
          </cell>
          <cell r="G76" t="str">
            <v>โรงพยาบาลชุมชนบางพลี</v>
          </cell>
          <cell r="H76" t="str">
            <v>11030108</v>
          </cell>
          <cell r="I76">
            <v>11</v>
          </cell>
          <cell r="J76" t="str">
            <v>จังหวัดสมุทรปราการ</v>
          </cell>
          <cell r="K76">
            <v>1103</v>
          </cell>
          <cell r="L76" t="str">
            <v>บางพลี</v>
          </cell>
          <cell r="M76">
            <v>110301</v>
          </cell>
          <cell r="N76" t="str">
            <v>บางพลีใหญ่</v>
          </cell>
          <cell r="O76" t="str">
            <v>กลาง</v>
          </cell>
          <cell r="P76" t="str">
            <v>07</v>
          </cell>
          <cell r="Q76" t="str">
            <v>โรงพยาบาลชุมชน</v>
          </cell>
          <cell r="R76">
            <v>4</v>
          </cell>
          <cell r="S76">
            <v>60</v>
          </cell>
          <cell r="T76" t="str">
            <v>60</v>
          </cell>
          <cell r="U76" t="str">
            <v>22</v>
          </cell>
          <cell r="V76" t="str">
            <v>2.2 ทุติยภูมิระดับกลาง</v>
          </cell>
        </row>
        <row r="77">
          <cell r="A77" t="str">
            <v>03</v>
          </cell>
          <cell r="B77" t="str">
            <v>21002</v>
          </cell>
          <cell r="C77" t="str">
            <v>กระทรวงสาธารณสุข สำนักงานปลัดกระทรวงสาธารณสุข</v>
          </cell>
          <cell r="D77" t="str">
            <v>001075400</v>
          </cell>
          <cell r="E77" t="str">
            <v>10754</v>
          </cell>
          <cell r="F77" t="str">
            <v>รพช.บางจาก</v>
          </cell>
          <cell r="G77" t="str">
            <v>โรงพยาบาลชุมชนบางจาก</v>
          </cell>
          <cell r="H77" t="str">
            <v>11040108</v>
          </cell>
          <cell r="I77">
            <v>11</v>
          </cell>
          <cell r="J77" t="str">
            <v>จังหวัดสมุทรปราการ</v>
          </cell>
          <cell r="K77">
            <v>1104</v>
          </cell>
          <cell r="L77" t="str">
            <v>พระประแดง</v>
          </cell>
          <cell r="M77">
            <v>110403</v>
          </cell>
          <cell r="N77" t="str">
            <v>บางจาก</v>
          </cell>
          <cell r="O77" t="str">
            <v>กลาง</v>
          </cell>
          <cell r="P77" t="str">
            <v>07</v>
          </cell>
          <cell r="Q77" t="str">
            <v>โรงพยาบาลชุมชน</v>
          </cell>
          <cell r="R77">
            <v>5</v>
          </cell>
          <cell r="S77">
            <v>30</v>
          </cell>
          <cell r="T77" t="str">
            <v>30</v>
          </cell>
          <cell r="U77" t="str">
            <v>22</v>
          </cell>
          <cell r="V77" t="str">
            <v>2.2 ทุติยภูมิระดับกลาง</v>
          </cell>
        </row>
        <row r="78">
          <cell r="A78" t="str">
            <v>03</v>
          </cell>
          <cell r="B78" t="str">
            <v>21002</v>
          </cell>
          <cell r="C78" t="str">
            <v>กระทรวงสาธารณสุข สำนักงานปลัดกระทรวงสาธารณสุข</v>
          </cell>
          <cell r="D78" t="str">
            <v>001075500</v>
          </cell>
          <cell r="E78" t="str">
            <v>10755</v>
          </cell>
          <cell r="F78" t="str">
            <v>รพช.พระสมุทรเจดีย์</v>
          </cell>
          <cell r="G78" t="str">
            <v>โรงพยาบาลชุมชนพระสมุทรเจดีย์</v>
          </cell>
          <cell r="H78" t="str">
            <v>11050103</v>
          </cell>
          <cell r="I78">
            <v>11</v>
          </cell>
          <cell r="J78" t="str">
            <v>จังหวัดสมุทรปราการ</v>
          </cell>
          <cell r="K78">
            <v>1105</v>
          </cell>
          <cell r="L78" t="str">
            <v>พระสมุทรเจดีย์</v>
          </cell>
          <cell r="M78">
            <v>110504</v>
          </cell>
          <cell r="N78" t="str">
            <v>ปากคลองบางปลากด</v>
          </cell>
          <cell r="O78" t="str">
            <v>กลาง</v>
          </cell>
          <cell r="P78" t="str">
            <v>07</v>
          </cell>
          <cell r="Q78" t="str">
            <v>โรงพยาบาลชุมชน</v>
          </cell>
          <cell r="R78">
            <v>5</v>
          </cell>
          <cell r="S78">
            <v>30</v>
          </cell>
          <cell r="T78" t="str">
            <v>30</v>
          </cell>
          <cell r="U78" t="str">
            <v>22</v>
          </cell>
          <cell r="V78" t="str">
            <v>2.2 ทุติยภูมิระดับกลาง</v>
          </cell>
        </row>
        <row r="79">
          <cell r="A79" t="str">
            <v>03</v>
          </cell>
          <cell r="B79" t="str">
            <v>21002</v>
          </cell>
          <cell r="C79" t="str">
            <v>กระทรวงสาธารณสุข สำนักงานปลัดกระทรวงสาธารณสุข</v>
          </cell>
          <cell r="D79" t="str">
            <v>001069700</v>
          </cell>
          <cell r="E79" t="str">
            <v>10697</v>
          </cell>
          <cell r="F79" t="str">
            <v>รพท.เมืองฉะเชิงเทรา</v>
          </cell>
          <cell r="G79" t="str">
            <v>โรงพยาบาลทั่วไปเมืองฉะเชิงเทรา</v>
          </cell>
          <cell r="H79" t="str">
            <v>24010100</v>
          </cell>
          <cell r="I79">
            <v>24</v>
          </cell>
          <cell r="J79" t="str">
            <v>จังหวัดฉะเชิงเทรา</v>
          </cell>
          <cell r="K79">
            <v>2401</v>
          </cell>
          <cell r="L79" t="str">
            <v>เมืองฉะเชิงเทรา</v>
          </cell>
          <cell r="M79">
            <v>240101</v>
          </cell>
          <cell r="N79" t="str">
            <v>หน้าเมือง</v>
          </cell>
          <cell r="O79" t="str">
            <v>กลาง</v>
          </cell>
          <cell r="P79" t="str">
            <v>06</v>
          </cell>
          <cell r="Q79" t="str">
            <v>โรงพยาบาลทั่วไป</v>
          </cell>
          <cell r="R79">
            <v>2</v>
          </cell>
          <cell r="S79">
            <v>561</v>
          </cell>
          <cell r="T79" t="str">
            <v>503</v>
          </cell>
          <cell r="U79" t="str">
            <v>31</v>
          </cell>
          <cell r="V79" t="str">
            <v>3.1 ตติยภูมิ</v>
          </cell>
        </row>
        <row r="80">
          <cell r="A80" t="str">
            <v>03</v>
          </cell>
          <cell r="B80" t="str">
            <v>21002</v>
          </cell>
          <cell r="C80" t="str">
            <v>กระทรวงสาธารณสุข สำนักงานปลัดกระทรวงสาธารณสุข</v>
          </cell>
          <cell r="D80" t="str">
            <v>001083300</v>
          </cell>
          <cell r="E80" t="str">
            <v>10833</v>
          </cell>
          <cell r="F80" t="str">
            <v>รพช.ท่าตะเกียบ</v>
          </cell>
          <cell r="G80" t="str">
            <v>โรงพยาบาลชุมชนท่าตะเกียบ</v>
          </cell>
          <cell r="H80" t="str">
            <v>24100113</v>
          </cell>
          <cell r="I80">
            <v>24</v>
          </cell>
          <cell r="J80" t="str">
            <v>จังหวัดฉะเชิงเทรา</v>
          </cell>
          <cell r="K80">
            <v>2410</v>
          </cell>
          <cell r="L80" t="str">
            <v>ท่าตะเกียบ</v>
          </cell>
          <cell r="M80">
            <v>241002</v>
          </cell>
          <cell r="N80" t="str">
            <v>คลองตะเกรา</v>
          </cell>
          <cell r="O80" t="str">
            <v>กลาง</v>
          </cell>
          <cell r="P80" t="str">
            <v>07</v>
          </cell>
          <cell r="Q80" t="str">
            <v>โรงพยาบาลชุมชน</v>
          </cell>
          <cell r="R80">
            <v>5</v>
          </cell>
          <cell r="S80">
            <v>39</v>
          </cell>
          <cell r="T80" t="str">
            <v>30</v>
          </cell>
          <cell r="U80" t="str">
            <v>21</v>
          </cell>
          <cell r="V80" t="str">
            <v>2.1 ทุติยภูมิระดับต้น</v>
          </cell>
        </row>
        <row r="81">
          <cell r="A81" t="str">
            <v>03</v>
          </cell>
          <cell r="B81" t="str">
            <v>21002</v>
          </cell>
          <cell r="C81" t="str">
            <v>กระทรวงสาธารณสุข สำนักงานปลัดกระทรวงสาธารณสุข</v>
          </cell>
          <cell r="D81" t="str">
            <v>001085000</v>
          </cell>
          <cell r="E81" t="str">
            <v>10850</v>
          </cell>
          <cell r="F81" t="str">
            <v>รพช.บางคล้า</v>
          </cell>
          <cell r="G81" t="str">
            <v>โรงพยาบาลชุมชนบางคล้า</v>
          </cell>
          <cell r="H81" t="str">
            <v>24020901</v>
          </cell>
          <cell r="I81">
            <v>24</v>
          </cell>
          <cell r="J81" t="str">
            <v>จังหวัดฉะเชิงเทรา</v>
          </cell>
          <cell r="K81">
            <v>2402</v>
          </cell>
          <cell r="L81" t="str">
            <v>บางคล้า</v>
          </cell>
          <cell r="M81">
            <v>240209</v>
          </cell>
          <cell r="N81" t="str">
            <v>ปากน้ำ</v>
          </cell>
          <cell r="O81" t="str">
            <v>กลาง</v>
          </cell>
          <cell r="P81" t="str">
            <v>07</v>
          </cell>
          <cell r="Q81" t="str">
            <v>โรงพยาบาลชุมชน</v>
          </cell>
          <cell r="R81">
            <v>5</v>
          </cell>
          <cell r="S81">
            <v>30</v>
          </cell>
          <cell r="T81" t="str">
            <v>30</v>
          </cell>
          <cell r="U81" t="str">
            <v>21</v>
          </cell>
          <cell r="V81" t="str">
            <v>2.1 ทุติยภูมิระดับต้น</v>
          </cell>
        </row>
        <row r="82">
          <cell r="A82" t="str">
            <v>03</v>
          </cell>
          <cell r="B82" t="str">
            <v>21002</v>
          </cell>
          <cell r="C82" t="str">
            <v>กระทรวงสาธารณสุข สำนักงานปลัดกระทรวงสาธารณสุข</v>
          </cell>
          <cell r="D82" t="str">
            <v>001085100</v>
          </cell>
          <cell r="E82" t="str">
            <v>10851</v>
          </cell>
          <cell r="F82" t="str">
            <v>รพช.บางน้ำเปรี้ยว</v>
          </cell>
          <cell r="G82" t="str">
            <v>โรงพยาบาลชุมชนบางน้ำเปรี้ยว</v>
          </cell>
          <cell r="H82" t="str">
            <v>24030402</v>
          </cell>
          <cell r="I82">
            <v>24</v>
          </cell>
          <cell r="J82" t="str">
            <v>จังหวัดฉะเชิงเทรา</v>
          </cell>
          <cell r="K82">
            <v>2403</v>
          </cell>
          <cell r="L82" t="str">
            <v>บางน้ำเปรี้ยว</v>
          </cell>
          <cell r="M82">
            <v>240304</v>
          </cell>
          <cell r="N82" t="str">
            <v>หมอนทอง</v>
          </cell>
          <cell r="O82" t="str">
            <v>กลาง</v>
          </cell>
          <cell r="P82" t="str">
            <v>07</v>
          </cell>
          <cell r="Q82" t="str">
            <v>โรงพยาบาลชุมชน</v>
          </cell>
          <cell r="R82">
            <v>4</v>
          </cell>
          <cell r="S82">
            <v>64</v>
          </cell>
          <cell r="T82" t="str">
            <v>64</v>
          </cell>
          <cell r="U82" t="str">
            <v>22</v>
          </cell>
          <cell r="V82" t="str">
            <v>2.2 ทุติยภูมิระดับกลาง</v>
          </cell>
        </row>
        <row r="83">
          <cell r="A83" t="str">
            <v>03</v>
          </cell>
          <cell r="B83" t="str">
            <v>21002</v>
          </cell>
          <cell r="C83" t="str">
            <v>กระทรวงสาธารณสุข สำนักงานปลัดกระทรวงสาธารณสุข</v>
          </cell>
          <cell r="D83" t="str">
            <v>001085200</v>
          </cell>
          <cell r="E83" t="str">
            <v>10852</v>
          </cell>
          <cell r="F83" t="str">
            <v>รพช.บางปะกง</v>
          </cell>
          <cell r="G83" t="str">
            <v>โรงพยาบาลชุมชนบางปะกง</v>
          </cell>
          <cell r="H83" t="str">
            <v>24040113</v>
          </cell>
          <cell r="I83">
            <v>24</v>
          </cell>
          <cell r="J83" t="str">
            <v>จังหวัดฉะเชิงเทรา</v>
          </cell>
          <cell r="K83">
            <v>2404</v>
          </cell>
          <cell r="L83" t="str">
            <v>บางปะกง</v>
          </cell>
          <cell r="M83">
            <v>240401</v>
          </cell>
          <cell r="N83" t="str">
            <v>บางปะกง</v>
          </cell>
          <cell r="O83" t="str">
            <v>กลาง</v>
          </cell>
          <cell r="P83" t="str">
            <v>07</v>
          </cell>
          <cell r="Q83" t="str">
            <v>โรงพยาบาลชุมชน</v>
          </cell>
          <cell r="R83">
            <v>4</v>
          </cell>
          <cell r="S83">
            <v>70</v>
          </cell>
          <cell r="T83" t="str">
            <v>70</v>
          </cell>
          <cell r="U83" t="str">
            <v>22</v>
          </cell>
          <cell r="V83" t="str">
            <v>2.2 ทุติยภูมิระดับกลาง</v>
          </cell>
        </row>
        <row r="84">
          <cell r="A84" t="str">
            <v>03</v>
          </cell>
          <cell r="B84" t="str">
            <v>21002</v>
          </cell>
          <cell r="C84" t="str">
            <v>กระทรวงสาธารณสุข สำนักงานปลัดกระทรวงสาธารณสุข</v>
          </cell>
          <cell r="D84" t="str">
            <v>001085300</v>
          </cell>
          <cell r="E84" t="str">
            <v>10853</v>
          </cell>
          <cell r="F84" t="str">
            <v>รพช.บ้านโพธิ์</v>
          </cell>
          <cell r="G84" t="str">
            <v>โรงพยาบาลชุมชนบ้านโพธิ์</v>
          </cell>
          <cell r="H84" t="str">
            <v>24050101</v>
          </cell>
          <cell r="I84">
            <v>24</v>
          </cell>
          <cell r="J84" t="str">
            <v>จังหวัดฉะเชิงเทรา</v>
          </cell>
          <cell r="K84">
            <v>2405</v>
          </cell>
          <cell r="L84" t="str">
            <v>บ้านโพธิ์</v>
          </cell>
          <cell r="M84">
            <v>240501</v>
          </cell>
          <cell r="N84" t="str">
            <v>บ้านโพธิ์</v>
          </cell>
          <cell r="O84" t="str">
            <v>กลาง</v>
          </cell>
          <cell r="P84" t="str">
            <v>07</v>
          </cell>
          <cell r="Q84" t="str">
            <v>โรงพยาบาลชุมชน</v>
          </cell>
          <cell r="R84">
            <v>4</v>
          </cell>
          <cell r="S84">
            <v>40</v>
          </cell>
          <cell r="T84" t="str">
            <v>40</v>
          </cell>
          <cell r="U84" t="str">
            <v>21</v>
          </cell>
          <cell r="V84" t="str">
            <v>2.1 ทุติยภูมิระดับต้น</v>
          </cell>
        </row>
        <row r="85">
          <cell r="A85" t="str">
            <v>03</v>
          </cell>
          <cell r="B85" t="str">
            <v>21002</v>
          </cell>
          <cell r="C85" t="str">
            <v>กระทรวงสาธารณสุข สำนักงานปลัดกระทรวงสาธารณสุข</v>
          </cell>
          <cell r="D85" t="str">
            <v>001085400</v>
          </cell>
          <cell r="E85" t="str">
            <v>10854</v>
          </cell>
          <cell r="F85" t="str">
            <v>รพช.พนมสารคาม</v>
          </cell>
          <cell r="G85" t="str">
            <v>โรงพยาบาลชุมชนพนมสารคาม</v>
          </cell>
          <cell r="H85" t="str">
            <v>24060604</v>
          </cell>
          <cell r="I85">
            <v>24</v>
          </cell>
          <cell r="J85" t="str">
            <v>จังหวัดฉะเชิงเทรา</v>
          </cell>
          <cell r="K85">
            <v>2406</v>
          </cell>
          <cell r="L85" t="str">
            <v>พนมสารคาม</v>
          </cell>
          <cell r="M85">
            <v>240606</v>
          </cell>
          <cell r="N85" t="str">
            <v>ท่าถ่าน</v>
          </cell>
          <cell r="O85" t="str">
            <v>กลาง</v>
          </cell>
          <cell r="P85" t="str">
            <v>07</v>
          </cell>
          <cell r="Q85" t="str">
            <v>โรงพยาบาลชุมชน</v>
          </cell>
          <cell r="R85">
            <v>4</v>
          </cell>
          <cell r="S85">
            <v>90</v>
          </cell>
          <cell r="T85" t="str">
            <v>90</v>
          </cell>
          <cell r="U85" t="str">
            <v>22</v>
          </cell>
          <cell r="V85" t="str">
            <v>2.2 ทุติยภูมิระดับกลาง</v>
          </cell>
        </row>
        <row r="86">
          <cell r="A86" t="str">
            <v>03</v>
          </cell>
          <cell r="B86" t="str">
            <v>21002</v>
          </cell>
          <cell r="C86" t="str">
            <v>กระทรวงสาธารณสุข สำนักงานปลัดกระทรวงสาธารณสุข</v>
          </cell>
          <cell r="D86" t="str">
            <v>001085500</v>
          </cell>
          <cell r="E86" t="str">
            <v>10855</v>
          </cell>
          <cell r="F86" t="str">
            <v>รพช.สนามชัยเขต</v>
          </cell>
          <cell r="G86" t="str">
            <v>โรงพยาบาลชุมชนสนามชัยเขต</v>
          </cell>
          <cell r="H86" t="str">
            <v>24080104</v>
          </cell>
          <cell r="I86">
            <v>24</v>
          </cell>
          <cell r="J86" t="str">
            <v>จังหวัดฉะเชิงเทรา</v>
          </cell>
          <cell r="K86">
            <v>2408</v>
          </cell>
          <cell r="L86" t="str">
            <v>สนามชัยเขต</v>
          </cell>
          <cell r="M86">
            <v>240801</v>
          </cell>
          <cell r="N86" t="str">
            <v>คู้ยายหมี</v>
          </cell>
          <cell r="O86" t="str">
            <v>กลาง</v>
          </cell>
          <cell r="P86" t="str">
            <v>07</v>
          </cell>
          <cell r="Q86" t="str">
            <v>โรงพยาบาลชุมชน</v>
          </cell>
          <cell r="R86">
            <v>4</v>
          </cell>
          <cell r="S86">
            <v>99</v>
          </cell>
          <cell r="T86" t="str">
            <v>99</v>
          </cell>
          <cell r="U86" t="str">
            <v>22</v>
          </cell>
          <cell r="V86" t="str">
            <v>2.2 ทุติยภูมิระดับกลาง</v>
          </cell>
        </row>
        <row r="87">
          <cell r="A87" t="str">
            <v>03</v>
          </cell>
          <cell r="B87" t="str">
            <v>21002</v>
          </cell>
          <cell r="C87" t="str">
            <v>กระทรวงสาธารณสุข สำนักงานปลัดกระทรวงสาธารณสุข</v>
          </cell>
          <cell r="D87" t="str">
            <v>001085600</v>
          </cell>
          <cell r="E87" t="str">
            <v>10856</v>
          </cell>
          <cell r="F87" t="str">
            <v>รพช.แปลงยาว</v>
          </cell>
          <cell r="G87" t="str">
            <v>โรงพยาบาลชุมชนแปลงยาว</v>
          </cell>
          <cell r="H87" t="str">
            <v>24090204</v>
          </cell>
          <cell r="I87">
            <v>24</v>
          </cell>
          <cell r="J87" t="str">
            <v>จังหวัดฉะเชิงเทรา</v>
          </cell>
          <cell r="K87">
            <v>2409</v>
          </cell>
          <cell r="L87" t="str">
            <v>แปลงยาว</v>
          </cell>
          <cell r="M87">
            <v>240902</v>
          </cell>
          <cell r="N87" t="str">
            <v>วังเย็น</v>
          </cell>
          <cell r="O87" t="str">
            <v>กลาง</v>
          </cell>
          <cell r="P87" t="str">
            <v>07</v>
          </cell>
          <cell r="Q87" t="str">
            <v>โรงพยาบาลชุมชน</v>
          </cell>
          <cell r="R87">
            <v>4</v>
          </cell>
          <cell r="S87">
            <v>47</v>
          </cell>
          <cell r="T87" t="str">
            <v>47</v>
          </cell>
          <cell r="U87" t="str">
            <v>21</v>
          </cell>
          <cell r="V87" t="str">
            <v>2.1 ทุติยภูมิระดับต้น</v>
          </cell>
        </row>
        <row r="88">
          <cell r="A88" t="str">
            <v>03</v>
          </cell>
          <cell r="B88" t="str">
            <v>21002</v>
          </cell>
          <cell r="C88" t="str">
            <v>กระทรวงสาธารณสุข สำนักงานปลัดกระทรวงสาธารณสุข</v>
          </cell>
          <cell r="D88" t="str">
            <v>001374700</v>
          </cell>
          <cell r="E88" t="str">
            <v>13747</v>
          </cell>
          <cell r="F88" t="str">
            <v>รพช.ราชสาส์น</v>
          </cell>
          <cell r="G88" t="str">
            <v>โรงพยาบาลชุมชนราชสาส์น</v>
          </cell>
          <cell r="H88" t="str">
            <v>24070301</v>
          </cell>
          <cell r="I88">
            <v>24</v>
          </cell>
          <cell r="J88" t="str">
            <v>จังหวัดฉะเชิงเทรา</v>
          </cell>
          <cell r="K88">
            <v>2407</v>
          </cell>
          <cell r="L88" t="str">
            <v>ราชสาส์น</v>
          </cell>
          <cell r="M88">
            <v>240703</v>
          </cell>
          <cell r="N88" t="str">
            <v>ดงน้อย</v>
          </cell>
          <cell r="O88" t="str">
            <v>กลาง</v>
          </cell>
          <cell r="P88" t="str">
            <v>07</v>
          </cell>
          <cell r="Q88" t="str">
            <v>โรงพยาบาลชุมชน</v>
          </cell>
          <cell r="R88">
            <v>5</v>
          </cell>
          <cell r="S88">
            <v>30</v>
          </cell>
          <cell r="T88" t="str">
            <v>30</v>
          </cell>
          <cell r="U88" t="str">
            <v>21</v>
          </cell>
          <cell r="V88" t="str">
            <v>2.1 ทุติยภูมิระดับต้น</v>
          </cell>
        </row>
        <row r="89">
          <cell r="A89" t="str">
            <v>03</v>
          </cell>
          <cell r="B89" t="str">
            <v>21002</v>
          </cell>
          <cell r="C89" t="str">
            <v>กระทรวงสาธารณสุข สำนักงานปลัดกระทรวงสาธารณสุข</v>
          </cell>
          <cell r="D89" t="str">
            <v>001066500</v>
          </cell>
          <cell r="E89" t="str">
            <v>10665</v>
          </cell>
          <cell r="F89" t="str">
            <v>รพศ.เจ้าพระยาอภัยภูเบศร</v>
          </cell>
          <cell r="G89" t="str">
            <v>โรงพยาบาลศูนย์เจ้าพระยาอภัยภูเบศร</v>
          </cell>
          <cell r="H89" t="str">
            <v>25010512</v>
          </cell>
          <cell r="I89">
            <v>25</v>
          </cell>
          <cell r="J89" t="str">
            <v>จังหวัดปราจีนบุรี</v>
          </cell>
          <cell r="K89">
            <v>2501</v>
          </cell>
          <cell r="L89" t="str">
            <v>เมืองปราจีนบุรี</v>
          </cell>
          <cell r="M89">
            <v>250105</v>
          </cell>
          <cell r="N89" t="str">
            <v>ท่างาม</v>
          </cell>
          <cell r="O89" t="str">
            <v>กลาง</v>
          </cell>
          <cell r="P89" t="str">
            <v>05</v>
          </cell>
          <cell r="Q89" t="str">
            <v>โรงพยาบาลศูนย์</v>
          </cell>
          <cell r="R89">
            <v>1</v>
          </cell>
          <cell r="S89">
            <v>505</v>
          </cell>
          <cell r="T89" t="str">
            <v>505</v>
          </cell>
          <cell r="U89" t="str">
            <v>31</v>
          </cell>
          <cell r="V89" t="str">
            <v>3.1 ตติยภูมิ</v>
          </cell>
        </row>
        <row r="90">
          <cell r="A90" t="str">
            <v>03</v>
          </cell>
          <cell r="B90" t="str">
            <v>21002</v>
          </cell>
          <cell r="C90" t="str">
            <v>กระทรวงสาธารณสุข สำนักงานปลัดกระทรวงสาธารณสุข</v>
          </cell>
          <cell r="D90" t="str">
            <v>001085700</v>
          </cell>
          <cell r="E90" t="str">
            <v>10857</v>
          </cell>
          <cell r="F90" t="str">
            <v>รพช.กบินทร์บุรี</v>
          </cell>
          <cell r="G90" t="str">
            <v>โรงพยาบาลชุมชนกบินทร์บุรี</v>
          </cell>
          <cell r="H90" t="str">
            <v>25020105</v>
          </cell>
          <cell r="I90">
            <v>25</v>
          </cell>
          <cell r="J90" t="str">
            <v>จังหวัดปราจีนบุรี</v>
          </cell>
          <cell r="K90">
            <v>2502</v>
          </cell>
          <cell r="L90" t="str">
            <v>กบินทร์บุรี</v>
          </cell>
          <cell r="M90">
            <v>250201</v>
          </cell>
          <cell r="N90" t="str">
            <v>กบินทร์</v>
          </cell>
          <cell r="O90" t="str">
            <v>กลาง</v>
          </cell>
          <cell r="P90" t="str">
            <v>07</v>
          </cell>
          <cell r="Q90" t="str">
            <v>โรงพยาบาลชุมชน</v>
          </cell>
          <cell r="R90">
            <v>4</v>
          </cell>
          <cell r="S90">
            <v>120</v>
          </cell>
          <cell r="T90" t="str">
            <v>120</v>
          </cell>
          <cell r="U90" t="str">
            <v>21</v>
          </cell>
          <cell r="V90" t="str">
            <v>2.1 ทุติยภูมิระดับต้น</v>
          </cell>
        </row>
        <row r="91">
          <cell r="A91" t="str">
            <v>03</v>
          </cell>
          <cell r="B91" t="str">
            <v>21002</v>
          </cell>
          <cell r="C91" t="str">
            <v>กระทรวงสาธารณสุข สำนักงานปลัดกระทรวงสาธารณสุข</v>
          </cell>
          <cell r="D91" t="str">
            <v>001085800</v>
          </cell>
          <cell r="E91" t="str">
            <v>10858</v>
          </cell>
          <cell r="F91" t="str">
            <v>รพช.นาดี</v>
          </cell>
          <cell r="G91" t="str">
            <v>โรงพยาบาลชุมชนนาดี</v>
          </cell>
          <cell r="H91" t="str">
            <v>25030201</v>
          </cell>
          <cell r="I91">
            <v>25</v>
          </cell>
          <cell r="J91" t="str">
            <v>จังหวัดปราจีนบุรี</v>
          </cell>
          <cell r="K91">
            <v>2503</v>
          </cell>
          <cell r="L91" t="str">
            <v>นาดี</v>
          </cell>
          <cell r="M91">
            <v>250302</v>
          </cell>
          <cell r="N91" t="str">
            <v>สำพันตา</v>
          </cell>
          <cell r="O91" t="str">
            <v>กลาง</v>
          </cell>
          <cell r="P91" t="str">
            <v>07</v>
          </cell>
          <cell r="Q91" t="str">
            <v>โรงพยาบาลชุมชน</v>
          </cell>
          <cell r="R91">
            <v>4</v>
          </cell>
          <cell r="S91">
            <v>60</v>
          </cell>
          <cell r="T91" t="str">
            <v>60</v>
          </cell>
          <cell r="U91" t="str">
            <v>21</v>
          </cell>
          <cell r="V91" t="str">
            <v>2.1 ทุติยภูมิระดับต้น</v>
          </cell>
        </row>
        <row r="92">
          <cell r="A92" t="str">
            <v>03</v>
          </cell>
          <cell r="B92" t="str">
            <v>21002</v>
          </cell>
          <cell r="C92" t="str">
            <v>กระทรวงสาธารณสุข สำนักงานปลัดกระทรวงสาธารณสุข</v>
          </cell>
          <cell r="D92" t="str">
            <v>001085900</v>
          </cell>
          <cell r="E92" t="str">
            <v>10859</v>
          </cell>
          <cell r="F92" t="str">
            <v>รพช.บ้านสร้าง</v>
          </cell>
          <cell r="G92" t="str">
            <v>โรงพยาบาลชุมชนบ้านสร้าง</v>
          </cell>
          <cell r="H92" t="str">
            <v>25060201</v>
          </cell>
          <cell r="I92">
            <v>25</v>
          </cell>
          <cell r="J92" t="str">
            <v>จังหวัดปราจีนบุรี</v>
          </cell>
          <cell r="K92">
            <v>2506</v>
          </cell>
          <cell r="L92" t="str">
            <v>บ้านสร้าง</v>
          </cell>
          <cell r="M92">
            <v>250602</v>
          </cell>
          <cell r="N92" t="str">
            <v>บางกระเบา</v>
          </cell>
          <cell r="O92" t="str">
            <v>กลาง</v>
          </cell>
          <cell r="P92" t="str">
            <v>07</v>
          </cell>
          <cell r="Q92" t="str">
            <v>โรงพยาบาลชุมชน</v>
          </cell>
          <cell r="R92">
            <v>5</v>
          </cell>
          <cell r="S92">
            <v>30</v>
          </cell>
          <cell r="T92" t="str">
            <v>30</v>
          </cell>
          <cell r="U92" t="str">
            <v>21</v>
          </cell>
          <cell r="V92" t="str">
            <v>2.1 ทุติยภูมิระดับต้น</v>
          </cell>
        </row>
        <row r="93">
          <cell r="A93" t="str">
            <v>03</v>
          </cell>
          <cell r="B93" t="str">
            <v>21002</v>
          </cell>
          <cell r="C93" t="str">
            <v>กระทรวงสาธารณสุข สำนักงานปลัดกระทรวงสาธารณสุข</v>
          </cell>
          <cell r="D93" t="str">
            <v>001086000</v>
          </cell>
          <cell r="E93" t="str">
            <v>10860</v>
          </cell>
          <cell r="F93" t="str">
            <v>รพช.ประจันตคาม</v>
          </cell>
          <cell r="G93" t="str">
            <v>โรงพยาบาลชุมชนประจันตคาม</v>
          </cell>
          <cell r="H93" t="str">
            <v>25070104</v>
          </cell>
          <cell r="I93">
            <v>25</v>
          </cell>
          <cell r="J93" t="str">
            <v>จังหวัดปราจีนบุรี</v>
          </cell>
          <cell r="K93">
            <v>2507</v>
          </cell>
          <cell r="L93" t="str">
            <v>ประจันตคาม</v>
          </cell>
          <cell r="M93">
            <v>250701</v>
          </cell>
          <cell r="N93" t="str">
            <v>ประจันตคาม</v>
          </cell>
          <cell r="O93" t="str">
            <v>กลาง</v>
          </cell>
          <cell r="P93" t="str">
            <v>07</v>
          </cell>
          <cell r="Q93" t="str">
            <v>โรงพยาบาลชุมชน</v>
          </cell>
          <cell r="R93">
            <v>5</v>
          </cell>
          <cell r="S93">
            <v>30</v>
          </cell>
          <cell r="T93" t="str">
            <v>30</v>
          </cell>
          <cell r="U93" t="str">
            <v>21</v>
          </cell>
          <cell r="V93" t="str">
            <v>2.1 ทุติยภูมิระดับต้น</v>
          </cell>
        </row>
        <row r="94">
          <cell r="A94" t="str">
            <v>03</v>
          </cell>
          <cell r="B94" t="str">
            <v>21002</v>
          </cell>
          <cell r="C94" t="str">
            <v>กระทรวงสาธารณสุข สำนักงานปลัดกระทรวงสาธารณสุข</v>
          </cell>
          <cell r="D94" t="str">
            <v>001086100</v>
          </cell>
          <cell r="E94" t="str">
            <v>10861</v>
          </cell>
          <cell r="F94" t="str">
            <v>รพช.ศรีมหาโพธิ</v>
          </cell>
          <cell r="G94" t="str">
            <v>โรงพยาบาลชุมชนศรีมหาโพธิ</v>
          </cell>
          <cell r="H94" t="str">
            <v>25080109</v>
          </cell>
          <cell r="I94">
            <v>25</v>
          </cell>
          <cell r="J94" t="str">
            <v>จังหวัดปราจีนบุรี</v>
          </cell>
          <cell r="K94">
            <v>2508</v>
          </cell>
          <cell r="L94" t="str">
            <v>ศรีมหาโพธิ</v>
          </cell>
          <cell r="M94">
            <v>250801</v>
          </cell>
          <cell r="N94" t="str">
            <v>ศรีมหาโพธิ</v>
          </cell>
          <cell r="O94" t="str">
            <v>กลาง</v>
          </cell>
          <cell r="P94" t="str">
            <v>07</v>
          </cell>
          <cell r="Q94" t="str">
            <v>โรงพยาบาลชุมชน</v>
          </cell>
          <cell r="R94">
            <v>4</v>
          </cell>
          <cell r="S94">
            <v>60</v>
          </cell>
          <cell r="T94" t="str">
            <v>60</v>
          </cell>
          <cell r="U94" t="str">
            <v>21</v>
          </cell>
          <cell r="V94" t="str">
            <v>2.1 ทุติยภูมิระดับต้น</v>
          </cell>
        </row>
        <row r="95">
          <cell r="A95" t="str">
            <v>03</v>
          </cell>
          <cell r="B95" t="str">
            <v>21002</v>
          </cell>
          <cell r="C95" t="str">
            <v>กระทรวงสาธารณสุข สำนักงานปลัดกระทรวงสาธารณสุข</v>
          </cell>
          <cell r="D95" t="str">
            <v>001086200</v>
          </cell>
          <cell r="E95" t="str">
            <v>10862</v>
          </cell>
          <cell r="F95" t="str">
            <v>รพช.ศรีมโหสถ</v>
          </cell>
          <cell r="G95" t="str">
            <v>โรงพยาบาลชุมชนศรีมโหสถ</v>
          </cell>
          <cell r="H95" t="str">
            <v>25090104</v>
          </cell>
          <cell r="I95">
            <v>25</v>
          </cell>
          <cell r="J95" t="str">
            <v>จังหวัดปราจีนบุรี</v>
          </cell>
          <cell r="K95">
            <v>2509</v>
          </cell>
          <cell r="L95" t="str">
            <v>ศรีมโหสถ</v>
          </cell>
          <cell r="M95">
            <v>250901</v>
          </cell>
          <cell r="N95" t="str">
            <v>โคกปีบ</v>
          </cell>
          <cell r="O95" t="str">
            <v>กลาง</v>
          </cell>
          <cell r="P95" t="str">
            <v>07</v>
          </cell>
          <cell r="Q95" t="str">
            <v>โรงพยาบาลชุมชน</v>
          </cell>
          <cell r="R95">
            <v>5</v>
          </cell>
          <cell r="S95">
            <v>30</v>
          </cell>
          <cell r="T95" t="str">
            <v>30</v>
          </cell>
          <cell r="U95" t="str">
            <v>21</v>
          </cell>
          <cell r="V95" t="str">
            <v>2.1 ทุติยภูมิระดับต้น</v>
          </cell>
        </row>
        <row r="96">
          <cell r="A96" t="str">
            <v>03</v>
          </cell>
          <cell r="B96" t="str">
            <v>21002</v>
          </cell>
          <cell r="C96" t="str">
            <v>กระทรวงสาธารณสุข สำนักงานปลัดกระทรวงสาธารณสุข</v>
          </cell>
          <cell r="D96" t="str">
            <v>001069800</v>
          </cell>
          <cell r="E96" t="str">
            <v>10698</v>
          </cell>
          <cell r="F96" t="str">
            <v>รพท.นครนายก</v>
          </cell>
          <cell r="G96" t="str">
            <v>โรงพยาบาลทั่วไปนครนายก</v>
          </cell>
          <cell r="H96" t="str">
            <v>26010106</v>
          </cell>
          <cell r="I96">
            <v>26</v>
          </cell>
          <cell r="J96" t="str">
            <v>จังหวัดนครนายก</v>
          </cell>
          <cell r="K96">
            <v>2601</v>
          </cell>
          <cell r="L96" t="str">
            <v>เมืองนครนายก</v>
          </cell>
          <cell r="M96">
            <v>260101</v>
          </cell>
          <cell r="N96" t="str">
            <v>นครนายก</v>
          </cell>
          <cell r="O96" t="str">
            <v>กลาง</v>
          </cell>
          <cell r="P96" t="str">
            <v>06</v>
          </cell>
          <cell r="Q96" t="str">
            <v>โรงพยาบาลทั่วไป</v>
          </cell>
          <cell r="R96">
            <v>2</v>
          </cell>
          <cell r="S96">
            <v>314</v>
          </cell>
          <cell r="T96" t="str">
            <v>314</v>
          </cell>
          <cell r="U96" t="str">
            <v>23</v>
          </cell>
          <cell r="V96" t="str">
            <v>2.3 ทุติยภูมิระดับสูง</v>
          </cell>
        </row>
        <row r="97">
          <cell r="A97" t="str">
            <v>03</v>
          </cell>
          <cell r="B97" t="str">
            <v>21002</v>
          </cell>
          <cell r="C97" t="str">
            <v>กระทรวงสาธารณสุข สำนักงานปลัดกระทรวงสาธารณสุข</v>
          </cell>
          <cell r="D97" t="str">
            <v>001086300</v>
          </cell>
          <cell r="E97" t="str">
            <v>10863</v>
          </cell>
          <cell r="F97" t="str">
            <v>รพช.ปากพลี</v>
          </cell>
          <cell r="G97" t="str">
            <v>โรงพยาบาลชุมชนปากพลี</v>
          </cell>
          <cell r="H97" t="str">
            <v>26020304</v>
          </cell>
          <cell r="I97">
            <v>26</v>
          </cell>
          <cell r="J97" t="str">
            <v>จังหวัดนครนายก</v>
          </cell>
          <cell r="K97">
            <v>2602</v>
          </cell>
          <cell r="L97" t="str">
            <v>ปากพลี</v>
          </cell>
          <cell r="M97">
            <v>260203</v>
          </cell>
          <cell r="N97" t="str">
            <v>ปากพลี</v>
          </cell>
          <cell r="O97" t="str">
            <v>กลาง</v>
          </cell>
          <cell r="P97" t="str">
            <v>07</v>
          </cell>
          <cell r="Q97" t="str">
            <v>โรงพยาบาลชุมชน</v>
          </cell>
          <cell r="R97">
            <v>5</v>
          </cell>
          <cell r="S97">
            <v>10</v>
          </cell>
          <cell r="T97" t="str">
            <v>10</v>
          </cell>
          <cell r="U97" t="str">
            <v>21</v>
          </cell>
          <cell r="V97" t="str">
            <v>2.1 ทุติยภูมิระดับต้น</v>
          </cell>
        </row>
        <row r="98">
          <cell r="A98" t="str">
            <v>03</v>
          </cell>
          <cell r="B98" t="str">
            <v>21002</v>
          </cell>
          <cell r="C98" t="str">
            <v>กระทรวงสาธารณสุข สำนักงานปลัดกระทรวงสาธารณสุข</v>
          </cell>
          <cell r="D98" t="str">
            <v>001086400</v>
          </cell>
          <cell r="E98" t="str">
            <v>10864</v>
          </cell>
          <cell r="F98" t="str">
            <v>รพช.บ้านนา</v>
          </cell>
          <cell r="G98" t="str">
            <v>โรงพยาบาลชุมชนบ้านนา</v>
          </cell>
          <cell r="H98" t="str">
            <v>26030704</v>
          </cell>
          <cell r="I98">
            <v>26</v>
          </cell>
          <cell r="J98" t="str">
            <v>จังหวัดนครนายก</v>
          </cell>
          <cell r="K98">
            <v>2603</v>
          </cell>
          <cell r="L98" t="str">
            <v>บ้านนา</v>
          </cell>
          <cell r="M98">
            <v>260307</v>
          </cell>
          <cell r="N98" t="str">
            <v>พิกุลออก</v>
          </cell>
          <cell r="O98" t="str">
            <v>กลาง</v>
          </cell>
          <cell r="P98" t="str">
            <v>07</v>
          </cell>
          <cell r="Q98" t="str">
            <v>โรงพยาบาลชุมชน</v>
          </cell>
          <cell r="R98">
            <v>4</v>
          </cell>
          <cell r="S98">
            <v>70</v>
          </cell>
          <cell r="T98" t="str">
            <v>70</v>
          </cell>
          <cell r="U98" t="str">
            <v>22</v>
          </cell>
          <cell r="V98" t="str">
            <v>2.2 ทุติยภูมิระดับกลาง</v>
          </cell>
        </row>
        <row r="99">
          <cell r="A99" t="str">
            <v>03</v>
          </cell>
          <cell r="B99" t="str">
            <v>21002</v>
          </cell>
          <cell r="C99" t="str">
            <v>กระทรวงสาธารณสุข สำนักงานปลัดกระทรวงสาธารณสุข</v>
          </cell>
          <cell r="D99" t="str">
            <v>001086500</v>
          </cell>
          <cell r="E99" t="str">
            <v>10865</v>
          </cell>
          <cell r="F99" t="str">
            <v>รพช.องครักษ์</v>
          </cell>
          <cell r="G99" t="str">
            <v>โรงพยาบาลชุมชนองครักษ์</v>
          </cell>
          <cell r="H99" t="str">
            <v>26040904</v>
          </cell>
          <cell r="I99">
            <v>26</v>
          </cell>
          <cell r="J99" t="str">
            <v>จังหวัดนครนายก</v>
          </cell>
          <cell r="K99">
            <v>2604</v>
          </cell>
          <cell r="L99" t="str">
            <v>องครักษ์</v>
          </cell>
          <cell r="M99">
            <v>260409</v>
          </cell>
          <cell r="N99" t="str">
            <v>องครักษ์</v>
          </cell>
          <cell r="O99" t="str">
            <v>กลาง</v>
          </cell>
          <cell r="P99" t="str">
            <v>07</v>
          </cell>
          <cell r="Q99" t="str">
            <v>โรงพยาบาลชุมชน</v>
          </cell>
          <cell r="R99">
            <v>4</v>
          </cell>
          <cell r="S99">
            <v>40</v>
          </cell>
          <cell r="T99" t="str">
            <v>40</v>
          </cell>
          <cell r="U99" t="str">
            <v>22</v>
          </cell>
          <cell r="V99" t="str">
            <v>2.2 ทุติยภูมิระดับกลาง</v>
          </cell>
        </row>
        <row r="100">
          <cell r="A100" t="str">
            <v>03</v>
          </cell>
          <cell r="B100" t="str">
            <v>21002</v>
          </cell>
          <cell r="C100" t="str">
            <v>กระทรวงสาธารณสุข สำนักงานปลัดกระทรวงสาธารณสุข</v>
          </cell>
          <cell r="D100" t="str">
            <v>001069900</v>
          </cell>
          <cell r="E100" t="str">
            <v>10699</v>
          </cell>
          <cell r="F100" t="str">
            <v>รพท.สมเด็จพระยุพราชสระแก้ว</v>
          </cell>
          <cell r="G100" t="str">
            <v>โรงพยาบาลทั่วไปสมเด็จพระยุพราชสระแก้ว</v>
          </cell>
          <cell r="H100" t="str">
            <v>27010102</v>
          </cell>
          <cell r="I100">
            <v>27</v>
          </cell>
          <cell r="J100" t="str">
            <v>จังหวัดสระแก้ว</v>
          </cell>
          <cell r="K100">
            <v>2701</v>
          </cell>
          <cell r="L100" t="str">
            <v>เมืองสระแก้ว</v>
          </cell>
          <cell r="M100">
            <v>270101</v>
          </cell>
          <cell r="N100" t="str">
            <v>สระแก้ว</v>
          </cell>
          <cell r="O100" t="str">
            <v>กลาง</v>
          </cell>
          <cell r="P100" t="str">
            <v>06</v>
          </cell>
          <cell r="Q100" t="str">
            <v>โรงพยาบาลทั่วไป</v>
          </cell>
          <cell r="R100">
            <v>3</v>
          </cell>
          <cell r="S100">
            <v>225</v>
          </cell>
          <cell r="T100" t="str">
            <v>225</v>
          </cell>
          <cell r="U100" t="str">
            <v>23</v>
          </cell>
          <cell r="V100" t="str">
            <v>2.3 ทุติยภูมิระดับสูง</v>
          </cell>
        </row>
        <row r="101">
          <cell r="A101" t="str">
            <v>03</v>
          </cell>
          <cell r="B101" t="str">
            <v>21002</v>
          </cell>
          <cell r="C101" t="str">
            <v>กระทรวงสาธารณสุข สำนักงานปลัดกระทรวงสาธารณสุข</v>
          </cell>
          <cell r="D101" t="str">
            <v>001086600</v>
          </cell>
          <cell r="E101" t="str">
            <v>10866</v>
          </cell>
          <cell r="F101" t="str">
            <v>รพช.คลองหาด</v>
          </cell>
          <cell r="G101" t="str">
            <v>โรงพยาบาลชุมชนคลองหาด</v>
          </cell>
          <cell r="H101" t="str">
            <v>27020101</v>
          </cell>
          <cell r="I101">
            <v>27</v>
          </cell>
          <cell r="J101" t="str">
            <v>จังหวัดสระแก้ว</v>
          </cell>
          <cell r="K101">
            <v>2702</v>
          </cell>
          <cell r="L101" t="str">
            <v>คลองหาด</v>
          </cell>
          <cell r="M101">
            <v>270201</v>
          </cell>
          <cell r="N101" t="str">
            <v>คลองหาด</v>
          </cell>
          <cell r="O101" t="str">
            <v>กลาง</v>
          </cell>
          <cell r="P101" t="str">
            <v>07</v>
          </cell>
          <cell r="Q101" t="str">
            <v>โรงพยาบาลชุมชน</v>
          </cell>
          <cell r="R101">
            <v>5</v>
          </cell>
          <cell r="S101">
            <v>30</v>
          </cell>
          <cell r="T101" t="str">
            <v>30</v>
          </cell>
          <cell r="U101" t="str">
            <v>21</v>
          </cell>
          <cell r="V101" t="str">
            <v>2.1 ทุติยภูมิระดับต้น</v>
          </cell>
        </row>
        <row r="102">
          <cell r="A102" t="str">
            <v>03</v>
          </cell>
          <cell r="B102" t="str">
            <v>21002</v>
          </cell>
          <cell r="C102" t="str">
            <v>กระทรวงสาธารณสุข สำนักงานปลัดกระทรวงสาธารณสุข</v>
          </cell>
          <cell r="D102" t="str">
            <v>001086700</v>
          </cell>
          <cell r="E102" t="str">
            <v>10867</v>
          </cell>
          <cell r="F102" t="str">
            <v>รพช.ตาพระยา</v>
          </cell>
          <cell r="G102" t="str">
            <v>โรงพยาบาลชุมชนตาพระยา</v>
          </cell>
          <cell r="H102" t="str">
            <v>27030101</v>
          </cell>
          <cell r="I102">
            <v>27</v>
          </cell>
          <cell r="J102" t="str">
            <v>จังหวัดสระแก้ว</v>
          </cell>
          <cell r="K102">
            <v>2703</v>
          </cell>
          <cell r="L102" t="str">
            <v>ตาพระยา</v>
          </cell>
          <cell r="M102">
            <v>270301</v>
          </cell>
          <cell r="N102" t="str">
            <v>ตาพระยา</v>
          </cell>
          <cell r="O102" t="str">
            <v>กลาง</v>
          </cell>
          <cell r="P102" t="str">
            <v>07</v>
          </cell>
          <cell r="Q102" t="str">
            <v>โรงพยาบาลชุมชน</v>
          </cell>
          <cell r="R102">
            <v>4</v>
          </cell>
          <cell r="S102">
            <v>46</v>
          </cell>
          <cell r="T102" t="str">
            <v>30</v>
          </cell>
          <cell r="U102" t="str">
            <v>21</v>
          </cell>
          <cell r="V102" t="str">
            <v>2.1 ทุติยภูมิระดับต้น</v>
          </cell>
        </row>
        <row r="103">
          <cell r="A103" t="str">
            <v>03</v>
          </cell>
          <cell r="B103" t="str">
            <v>21002</v>
          </cell>
          <cell r="C103" t="str">
            <v>กระทรวงสาธารณสุข สำนักงานปลัดกระทรวงสาธารณสุข</v>
          </cell>
          <cell r="D103" t="str">
            <v>001086800</v>
          </cell>
          <cell r="E103" t="str">
            <v>10868</v>
          </cell>
          <cell r="F103" t="str">
            <v>รพช.วังน้ำเย็น</v>
          </cell>
          <cell r="G103" t="str">
            <v>โรงพยาบาลชุมชนวังน้ำเย็น</v>
          </cell>
          <cell r="H103" t="str">
            <v>27040106</v>
          </cell>
          <cell r="I103">
            <v>27</v>
          </cell>
          <cell r="J103" t="str">
            <v>จังหวัดสระแก้ว</v>
          </cell>
          <cell r="K103">
            <v>2704</v>
          </cell>
          <cell r="L103" t="str">
            <v>วังน้ำเย็น</v>
          </cell>
          <cell r="M103">
            <v>270401</v>
          </cell>
          <cell r="N103" t="str">
            <v>วังน้ำเย็น</v>
          </cell>
          <cell r="O103" t="str">
            <v>กลาง</v>
          </cell>
          <cell r="P103" t="str">
            <v>07</v>
          </cell>
          <cell r="Q103" t="str">
            <v>โรงพยาบาลชุมชน</v>
          </cell>
          <cell r="R103">
            <v>4</v>
          </cell>
          <cell r="S103">
            <v>60</v>
          </cell>
          <cell r="T103" t="str">
            <v>60</v>
          </cell>
          <cell r="U103" t="str">
            <v>21</v>
          </cell>
          <cell r="V103" t="str">
            <v>2.1 ทุติยภูมิระดับต้น</v>
          </cell>
        </row>
        <row r="104">
          <cell r="A104" t="str">
            <v>03</v>
          </cell>
          <cell r="B104" t="str">
            <v>21002</v>
          </cell>
          <cell r="C104" t="str">
            <v>กระทรวงสาธารณสุข สำนักงานปลัดกระทรวงสาธารณสุข</v>
          </cell>
          <cell r="D104" t="str">
            <v>001086900</v>
          </cell>
          <cell r="E104" t="str">
            <v>10869</v>
          </cell>
          <cell r="F104" t="str">
            <v>รพช.วัฒนานคร</v>
          </cell>
          <cell r="G104" t="str">
            <v>โรงพยาบาลชุมชนวัฒนานคร</v>
          </cell>
          <cell r="H104" t="str">
            <v>27050111</v>
          </cell>
          <cell r="I104">
            <v>27</v>
          </cell>
          <cell r="J104" t="str">
            <v>จังหวัดสระแก้ว</v>
          </cell>
          <cell r="K104">
            <v>2705</v>
          </cell>
          <cell r="L104" t="str">
            <v>วัฒนานคร</v>
          </cell>
          <cell r="M104">
            <v>270501</v>
          </cell>
          <cell r="N104" t="str">
            <v>วัฒนานคร</v>
          </cell>
          <cell r="O104" t="str">
            <v>กลาง</v>
          </cell>
          <cell r="P104" t="str">
            <v>07</v>
          </cell>
          <cell r="Q104" t="str">
            <v>โรงพยาบาลชุมชน</v>
          </cell>
          <cell r="R104">
            <v>4</v>
          </cell>
          <cell r="S104">
            <v>60</v>
          </cell>
          <cell r="T104" t="str">
            <v>60</v>
          </cell>
          <cell r="U104" t="str">
            <v>21</v>
          </cell>
          <cell r="V104" t="str">
            <v>2.1 ทุติยภูมิระดับต้น</v>
          </cell>
        </row>
        <row r="105">
          <cell r="A105" t="str">
            <v>03</v>
          </cell>
          <cell r="B105" t="str">
            <v>21002</v>
          </cell>
          <cell r="C105" t="str">
            <v>กระทรวงสาธารณสุข สำนักงานปลัดกระทรวงสาธารณสุข</v>
          </cell>
          <cell r="D105" t="str">
            <v>001087000</v>
          </cell>
          <cell r="E105" t="str">
            <v>10870</v>
          </cell>
          <cell r="F105" t="str">
            <v>รพช.อรัญประเทศ</v>
          </cell>
          <cell r="G105" t="str">
            <v>โรงพยาบาลชุมชนอรัญประเทศ</v>
          </cell>
          <cell r="H105" t="str">
            <v>27060101</v>
          </cell>
          <cell r="I105">
            <v>27</v>
          </cell>
          <cell r="J105" t="str">
            <v>จังหวัดสระแก้ว</v>
          </cell>
          <cell r="K105">
            <v>2706</v>
          </cell>
          <cell r="L105" t="str">
            <v>อรัญประเทศ</v>
          </cell>
          <cell r="M105">
            <v>270601</v>
          </cell>
          <cell r="N105" t="str">
            <v>อรัญประเทศ</v>
          </cell>
          <cell r="O105" t="str">
            <v>กลาง</v>
          </cell>
          <cell r="P105" t="str">
            <v>07</v>
          </cell>
          <cell r="Q105" t="str">
            <v>โรงพยาบาลชุมชน</v>
          </cell>
          <cell r="R105">
            <v>4</v>
          </cell>
          <cell r="S105">
            <v>120</v>
          </cell>
          <cell r="T105" t="str">
            <v>120</v>
          </cell>
          <cell r="U105" t="str">
            <v>23</v>
          </cell>
          <cell r="V105" t="str">
            <v>2.3 ทุติยภูมิระดับสูง</v>
          </cell>
        </row>
        <row r="106">
          <cell r="A106" t="str">
            <v>03</v>
          </cell>
          <cell r="B106" t="str">
            <v>21002</v>
          </cell>
          <cell r="C106" t="str">
            <v>กระทรวงสาธารณสุข สำนักงานปลัดกระทรวงสาธารณสุข</v>
          </cell>
          <cell r="D106" t="str">
            <v>001381700</v>
          </cell>
          <cell r="E106" t="str">
            <v>13817</v>
          </cell>
          <cell r="F106" t="str">
            <v>รพช.เขาฉกรรจ์</v>
          </cell>
          <cell r="G106" t="str">
            <v>โรงพยาบาลชุมชนเขาฉกรรจ์</v>
          </cell>
          <cell r="H106" t="str">
            <v>27070106</v>
          </cell>
          <cell r="I106">
            <v>27</v>
          </cell>
          <cell r="J106" t="str">
            <v>จังหวัดสระแก้ว</v>
          </cell>
          <cell r="K106">
            <v>2707</v>
          </cell>
          <cell r="L106" t="str">
            <v>เขาฉกรรจ์</v>
          </cell>
          <cell r="M106">
            <v>270701</v>
          </cell>
          <cell r="N106" t="str">
            <v>เขาฉกรรจ์</v>
          </cell>
          <cell r="O106" t="str">
            <v>กลาง</v>
          </cell>
          <cell r="P106" t="str">
            <v>07</v>
          </cell>
          <cell r="Q106" t="str">
            <v>โรงพยาบาลชุมชน</v>
          </cell>
          <cell r="R106">
            <v>5</v>
          </cell>
          <cell r="S106">
            <v>30</v>
          </cell>
          <cell r="T106" t="str">
            <v>30</v>
          </cell>
          <cell r="U106" t="str">
            <v>21</v>
          </cell>
          <cell r="V106" t="str">
            <v>2.1 ทุติยภูมิระดับต้น</v>
          </cell>
        </row>
        <row r="107">
          <cell r="A107" t="str">
            <v>04</v>
          </cell>
          <cell r="B107" t="str">
            <v>21002</v>
          </cell>
          <cell r="C107" t="str">
            <v>กระทรวงสาธารณสุข สำนักงานปลัดกระทรวงสาธารณสุข</v>
          </cell>
          <cell r="D107" t="str">
            <v>001067700</v>
          </cell>
          <cell r="E107" t="str">
            <v>10677</v>
          </cell>
          <cell r="F107" t="str">
            <v>รพศ.ราชบุรี</v>
          </cell>
          <cell r="G107" t="str">
            <v>โรงพยาบาลศูนย์ราชบุรี</v>
          </cell>
          <cell r="H107" t="str">
            <v>70010101</v>
          </cell>
          <cell r="I107">
            <v>70</v>
          </cell>
          <cell r="J107" t="str">
            <v>จังหวัดราชบุรี</v>
          </cell>
          <cell r="K107">
            <v>7001</v>
          </cell>
          <cell r="L107" t="str">
            <v>เมืองราชบุรี</v>
          </cell>
          <cell r="M107">
            <v>700101</v>
          </cell>
          <cell r="N107" t="str">
            <v>หน้าเมือง</v>
          </cell>
          <cell r="O107" t="str">
            <v>กลาง</v>
          </cell>
          <cell r="P107" t="str">
            <v>05</v>
          </cell>
          <cell r="Q107" t="str">
            <v>โรงพยาบาลศูนย์</v>
          </cell>
          <cell r="R107">
            <v>1</v>
          </cell>
          <cell r="S107">
            <v>855</v>
          </cell>
          <cell r="T107" t="str">
            <v>855</v>
          </cell>
          <cell r="U107" t="str">
            <v>31</v>
          </cell>
          <cell r="V107" t="str">
            <v>3.1 ตติยภูมิ</v>
          </cell>
        </row>
        <row r="108">
          <cell r="A108" t="str">
            <v>04</v>
          </cell>
          <cell r="B108" t="str">
            <v>21002</v>
          </cell>
          <cell r="C108" t="str">
            <v>กระทรวงสาธารณสุข สำนักงานปลัดกระทรวงสาธารณสุข</v>
          </cell>
          <cell r="D108" t="str">
            <v>001072800</v>
          </cell>
          <cell r="E108" t="str">
            <v>10728</v>
          </cell>
          <cell r="F108" t="str">
            <v>รพท.ดำเนินสะดวก</v>
          </cell>
          <cell r="G108" t="str">
            <v>โรงพยาบาลทั่วไปดำเนินสะดวก</v>
          </cell>
          <cell r="H108" t="str">
            <v>70041104</v>
          </cell>
          <cell r="I108">
            <v>70</v>
          </cell>
          <cell r="J108" t="str">
            <v>จังหวัดราชบุรี</v>
          </cell>
          <cell r="K108">
            <v>7004</v>
          </cell>
          <cell r="L108" t="str">
            <v>ดำเนินสะดวก</v>
          </cell>
          <cell r="M108">
            <v>700411</v>
          </cell>
          <cell r="N108" t="str">
            <v>ท่านัด</v>
          </cell>
          <cell r="O108" t="str">
            <v>กลาง</v>
          </cell>
          <cell r="P108" t="str">
            <v>06</v>
          </cell>
          <cell r="Q108" t="str">
            <v>โรงพยาบาลทั่วไป</v>
          </cell>
          <cell r="R108">
            <v>2</v>
          </cell>
          <cell r="S108">
            <v>304</v>
          </cell>
          <cell r="T108" t="str">
            <v>420</v>
          </cell>
          <cell r="U108" t="str">
            <v>23</v>
          </cell>
          <cell r="V108" t="str">
            <v>2.3 ทุติยภูมิระดับสูง</v>
          </cell>
        </row>
        <row r="109">
          <cell r="A109" t="str">
            <v>04</v>
          </cell>
          <cell r="B109" t="str">
            <v>21002</v>
          </cell>
          <cell r="C109" t="str">
            <v>กระทรวงสาธารณสุข สำนักงานปลัดกระทรวงสาธารณสุข</v>
          </cell>
          <cell r="D109" t="str">
            <v>001072900</v>
          </cell>
          <cell r="E109" t="str">
            <v>10729</v>
          </cell>
          <cell r="F109" t="str">
            <v>รพท.บ้านโป่ง</v>
          </cell>
          <cell r="G109" t="str">
            <v>โรงพยาบาลทั่วไปบ้านโป่ง</v>
          </cell>
          <cell r="H109" t="str">
            <v>70050101</v>
          </cell>
          <cell r="I109">
            <v>70</v>
          </cell>
          <cell r="J109" t="str">
            <v>จังหวัดราชบุรี</v>
          </cell>
          <cell r="K109">
            <v>7005</v>
          </cell>
          <cell r="L109" t="str">
            <v>บ้านโป่ง</v>
          </cell>
          <cell r="M109">
            <v>700501</v>
          </cell>
          <cell r="N109" t="str">
            <v>บ้านโป่ง</v>
          </cell>
          <cell r="O109" t="str">
            <v>กลาง</v>
          </cell>
          <cell r="P109" t="str">
            <v>06</v>
          </cell>
          <cell r="Q109" t="str">
            <v>โรงพยาบาลทั่วไป</v>
          </cell>
          <cell r="R109">
            <v>2</v>
          </cell>
          <cell r="S109">
            <v>362</v>
          </cell>
          <cell r="T109" t="str">
            <v>360</v>
          </cell>
          <cell r="U109" t="str">
            <v>23</v>
          </cell>
          <cell r="V109" t="str">
            <v>2.3 ทุติยภูมิระดับสูง</v>
          </cell>
        </row>
        <row r="110">
          <cell r="A110" t="str">
            <v>04</v>
          </cell>
          <cell r="B110" t="str">
            <v>21002</v>
          </cell>
          <cell r="C110" t="str">
            <v>กระทรวงสาธารณสุข สำนักงานปลัดกระทรวงสาธารณสุข</v>
          </cell>
          <cell r="D110" t="str">
            <v>001073000</v>
          </cell>
          <cell r="E110" t="str">
            <v>10730</v>
          </cell>
          <cell r="F110" t="str">
            <v>รพท.โพธาราม</v>
          </cell>
          <cell r="G110" t="str">
            <v>โรงพยาบาลทั่วไปโพธาราม</v>
          </cell>
          <cell r="H110" t="str">
            <v>70070100</v>
          </cell>
          <cell r="I110">
            <v>70</v>
          </cell>
          <cell r="J110" t="str">
            <v>จังหวัดราชบุรี</v>
          </cell>
          <cell r="K110">
            <v>7007</v>
          </cell>
          <cell r="L110" t="str">
            <v>โพธาราม</v>
          </cell>
          <cell r="M110">
            <v>700701</v>
          </cell>
          <cell r="N110" t="str">
            <v>โพธาราม</v>
          </cell>
          <cell r="O110" t="str">
            <v>กลาง</v>
          </cell>
          <cell r="P110" t="str">
            <v>06</v>
          </cell>
          <cell r="Q110" t="str">
            <v>โรงพยาบาลทั่วไป</v>
          </cell>
          <cell r="R110">
            <v>2</v>
          </cell>
          <cell r="S110">
            <v>340</v>
          </cell>
          <cell r="T110" t="str">
            <v>340</v>
          </cell>
          <cell r="U110" t="str">
            <v>23</v>
          </cell>
          <cell r="V110" t="str">
            <v>2.3 ทุติยภูมิระดับสูง</v>
          </cell>
        </row>
        <row r="111">
          <cell r="A111" t="str">
            <v>04</v>
          </cell>
          <cell r="B111" t="str">
            <v>21002</v>
          </cell>
          <cell r="C111" t="str">
            <v>กระทรวงสาธารณสุข สำนักงานปลัดกระทรวงสาธารณสุข</v>
          </cell>
          <cell r="D111" t="str">
            <v>001127300</v>
          </cell>
          <cell r="E111" t="str">
            <v>11273</v>
          </cell>
          <cell r="F111" t="str">
            <v>รพช.สวนผึ้ง</v>
          </cell>
          <cell r="G111" t="str">
            <v>โรงพยาบาลชุมชนสวนผึ้ง</v>
          </cell>
          <cell r="H111" t="str">
            <v>70030405</v>
          </cell>
          <cell r="I111">
            <v>70</v>
          </cell>
          <cell r="J111" t="str">
            <v>จังหวัดราชบุรี</v>
          </cell>
          <cell r="K111">
            <v>7003</v>
          </cell>
          <cell r="L111" t="str">
            <v>สวนผึ้ง</v>
          </cell>
          <cell r="M111">
            <v>700304</v>
          </cell>
          <cell r="N111" t="str">
            <v>ท่าเคย</v>
          </cell>
          <cell r="O111" t="str">
            <v>กลาง</v>
          </cell>
          <cell r="P111" t="str">
            <v>07</v>
          </cell>
          <cell r="Q111" t="str">
            <v>โรงพยาบาลชุมชน</v>
          </cell>
          <cell r="R111">
            <v>4</v>
          </cell>
          <cell r="S111">
            <v>36</v>
          </cell>
          <cell r="T111" t="str">
            <v>30</v>
          </cell>
          <cell r="U111" t="str">
            <v>21</v>
          </cell>
          <cell r="V111" t="str">
            <v>2.1 ทุติยภูมิระดับต้น</v>
          </cell>
        </row>
        <row r="112">
          <cell r="A112" t="str">
            <v>04</v>
          </cell>
          <cell r="B112" t="str">
            <v>21002</v>
          </cell>
          <cell r="C112" t="str">
            <v>กระทรวงสาธารณสุข สำนักงานปลัดกระทรวงสาธารณสุข</v>
          </cell>
          <cell r="D112" t="str">
            <v>001127400</v>
          </cell>
          <cell r="E112" t="str">
            <v>11274</v>
          </cell>
          <cell r="F112" t="str">
            <v>รพช.บางแพ</v>
          </cell>
          <cell r="G112" t="str">
            <v>โรงพยาบาลชุมชนบางแพ</v>
          </cell>
          <cell r="H112" t="str">
            <v>70060205</v>
          </cell>
          <cell r="I112">
            <v>70</v>
          </cell>
          <cell r="J112" t="str">
            <v>จังหวัดราชบุรี</v>
          </cell>
          <cell r="K112">
            <v>7006</v>
          </cell>
          <cell r="L112" t="str">
            <v>บางแพ</v>
          </cell>
          <cell r="M112">
            <v>700602</v>
          </cell>
          <cell r="N112" t="str">
            <v>วังเย็น</v>
          </cell>
          <cell r="O112" t="str">
            <v>กลาง</v>
          </cell>
          <cell r="P112" t="str">
            <v>07</v>
          </cell>
          <cell r="Q112" t="str">
            <v>โรงพยาบาลชุมชน</v>
          </cell>
          <cell r="R112">
            <v>4</v>
          </cell>
          <cell r="S112">
            <v>48</v>
          </cell>
          <cell r="T112" t="str">
            <v>60</v>
          </cell>
          <cell r="U112" t="str">
            <v>21</v>
          </cell>
          <cell r="V112" t="str">
            <v>2.1 ทุติยภูมิระดับต้น</v>
          </cell>
        </row>
        <row r="113">
          <cell r="A113" t="str">
            <v>04</v>
          </cell>
          <cell r="B113" t="str">
            <v>21002</v>
          </cell>
          <cell r="C113" t="str">
            <v>กระทรวงสาธารณสุข สำนักงานปลัดกระทรวงสาธารณสุข</v>
          </cell>
          <cell r="D113" t="str">
            <v>001127500</v>
          </cell>
          <cell r="E113" t="str">
            <v>11275</v>
          </cell>
          <cell r="F113" t="str">
            <v>รพช.เจ็ดเสมียน</v>
          </cell>
          <cell r="G113" t="str">
            <v>โรงพยาบาลชุมชนเจ็ดเสมียน</v>
          </cell>
          <cell r="H113" t="str">
            <v>70070902</v>
          </cell>
          <cell r="I113">
            <v>70</v>
          </cell>
          <cell r="J113" t="str">
            <v>จังหวัดราชบุรี</v>
          </cell>
          <cell r="K113">
            <v>7007</v>
          </cell>
          <cell r="L113" t="str">
            <v>โพธาราม</v>
          </cell>
          <cell r="M113">
            <v>700709</v>
          </cell>
          <cell r="N113" t="str">
            <v>เจ็ดเสมียน</v>
          </cell>
          <cell r="O113" t="str">
            <v>กลาง</v>
          </cell>
          <cell r="P113" t="str">
            <v>07</v>
          </cell>
          <cell r="Q113" t="str">
            <v>โรงพยาบาลชุมชน</v>
          </cell>
          <cell r="R113">
            <v>5</v>
          </cell>
          <cell r="S113">
            <v>30</v>
          </cell>
          <cell r="T113" t="str">
            <v>30</v>
          </cell>
          <cell r="U113" t="str">
            <v>21</v>
          </cell>
          <cell r="V113" t="str">
            <v>2.1 ทุติยภูมิระดับต้น</v>
          </cell>
        </row>
        <row r="114">
          <cell r="A114" t="str">
            <v>04</v>
          </cell>
          <cell r="B114" t="str">
            <v>21002</v>
          </cell>
          <cell r="C114" t="str">
            <v>กระทรวงสาธารณสุข สำนักงานปลัดกระทรวงสาธารณสุข</v>
          </cell>
          <cell r="D114" t="str">
            <v>001127600</v>
          </cell>
          <cell r="E114" t="str">
            <v>11276</v>
          </cell>
          <cell r="F114" t="str">
            <v>รพช.ปากท่อ</v>
          </cell>
          <cell r="G114" t="str">
            <v>โรงพยาบาลชุมชนปากท่อ</v>
          </cell>
          <cell r="H114" t="str">
            <v>70080508</v>
          </cell>
          <cell r="I114">
            <v>70</v>
          </cell>
          <cell r="J114" t="str">
            <v>จังหวัดราชบุรี</v>
          </cell>
          <cell r="K114">
            <v>7008</v>
          </cell>
          <cell r="L114" t="str">
            <v>ปากท่อ</v>
          </cell>
          <cell r="M114">
            <v>700805</v>
          </cell>
          <cell r="N114" t="str">
            <v>ปากท่อ</v>
          </cell>
          <cell r="O114" t="str">
            <v>กลาง</v>
          </cell>
          <cell r="P114" t="str">
            <v>07</v>
          </cell>
          <cell r="Q114" t="str">
            <v>โรงพยาบาลชุมชน</v>
          </cell>
          <cell r="R114">
            <v>4</v>
          </cell>
          <cell r="S114">
            <v>60</v>
          </cell>
          <cell r="T114" t="str">
            <v>30</v>
          </cell>
          <cell r="U114" t="str">
            <v>21</v>
          </cell>
          <cell r="V114" t="str">
            <v>2.1 ทุติยภูมิระดับต้น</v>
          </cell>
        </row>
        <row r="115">
          <cell r="A115" t="str">
            <v>04</v>
          </cell>
          <cell r="B115" t="str">
            <v>21002</v>
          </cell>
          <cell r="C115" t="str">
            <v>กระทรวงสาธารณสุข สำนักงานปลัดกระทรวงสาธารณสุข</v>
          </cell>
          <cell r="D115" t="str">
            <v>001127700</v>
          </cell>
          <cell r="E115" t="str">
            <v>11277</v>
          </cell>
          <cell r="F115" t="str">
            <v>รพช.วัดเพลง</v>
          </cell>
          <cell r="G115" t="str">
            <v>โรงพยาบาลชุมชนวัดเพลง</v>
          </cell>
          <cell r="H115" t="str">
            <v>70090305</v>
          </cell>
          <cell r="I115">
            <v>70</v>
          </cell>
          <cell r="J115" t="str">
            <v>จังหวัดราชบุรี</v>
          </cell>
          <cell r="K115">
            <v>7009</v>
          </cell>
          <cell r="L115" t="str">
            <v>วัดเพลง</v>
          </cell>
          <cell r="M115">
            <v>700903</v>
          </cell>
          <cell r="N115" t="str">
            <v>วัดเพลง</v>
          </cell>
          <cell r="O115" t="str">
            <v>กลาง</v>
          </cell>
          <cell r="P115" t="str">
            <v>07</v>
          </cell>
          <cell r="Q115" t="str">
            <v>โรงพยาบาลชุมชน</v>
          </cell>
          <cell r="R115">
            <v>4</v>
          </cell>
          <cell r="S115">
            <v>52</v>
          </cell>
          <cell r="T115" t="str">
            <v>30</v>
          </cell>
          <cell r="U115" t="str">
            <v>22</v>
          </cell>
          <cell r="V115" t="str">
            <v>2.2 ทุติยภูมิระดับกลาง</v>
          </cell>
        </row>
        <row r="116">
          <cell r="A116" t="str">
            <v>04</v>
          </cell>
          <cell r="B116" t="str">
            <v>21002</v>
          </cell>
          <cell r="C116" t="str">
            <v>กระทรวงสาธารณสุข สำนักงานปลัดกระทรวงสาธารณสุข</v>
          </cell>
          <cell r="D116" t="str">
            <v>001145800</v>
          </cell>
          <cell r="E116" t="str">
            <v>11458</v>
          </cell>
          <cell r="F116" t="str">
            <v>รพร.จอมบึง</v>
          </cell>
          <cell r="G116" t="str">
            <v>โรงพยาบาลสมเด็จพระยุพราชจอมบึง</v>
          </cell>
          <cell r="H116" t="str">
            <v>70020108</v>
          </cell>
          <cell r="I116">
            <v>70</v>
          </cell>
          <cell r="J116" t="str">
            <v>จังหวัดราชบุรี</v>
          </cell>
          <cell r="K116">
            <v>7002</v>
          </cell>
          <cell r="L116" t="str">
            <v>จอมบึง</v>
          </cell>
          <cell r="M116">
            <v>700201</v>
          </cell>
          <cell r="N116" t="str">
            <v>จอมบึง</v>
          </cell>
          <cell r="O116" t="str">
            <v>กลาง</v>
          </cell>
          <cell r="P116" t="str">
            <v>07</v>
          </cell>
          <cell r="Q116" t="str">
            <v>โรงพยาบาลชุมชน</v>
          </cell>
          <cell r="R116">
            <v>4</v>
          </cell>
          <cell r="S116">
            <v>60</v>
          </cell>
          <cell r="T116" t="str">
            <v>60</v>
          </cell>
          <cell r="U116" t="str">
            <v>21</v>
          </cell>
          <cell r="V116" t="str">
            <v>2.1 ทุติยภูมิระดับต้น</v>
          </cell>
        </row>
        <row r="117">
          <cell r="A117" t="str">
            <v>04</v>
          </cell>
          <cell r="B117" t="str">
            <v>21002</v>
          </cell>
          <cell r="C117" t="str">
            <v>กระทรวงสาธารณสุข สำนักงานปลัดกระทรวงสาธารณสุข</v>
          </cell>
          <cell r="D117" t="str">
            <v>001073100</v>
          </cell>
          <cell r="E117" t="str">
            <v>10731</v>
          </cell>
          <cell r="F117" t="str">
            <v>รพท.พหลพลพยุหเสนา</v>
          </cell>
          <cell r="G117" t="str">
            <v>โรงพยาบาลทั่วไปพหลพลพยุหเสนา</v>
          </cell>
          <cell r="H117" t="str">
            <v>71010303</v>
          </cell>
          <cell r="I117">
            <v>71</v>
          </cell>
          <cell r="J117" t="str">
            <v>จังหวัดกาญจนบุรี</v>
          </cell>
          <cell r="K117">
            <v>7101</v>
          </cell>
          <cell r="L117" t="str">
            <v>เมืองกาญจนบุรี</v>
          </cell>
          <cell r="M117">
            <v>710103</v>
          </cell>
          <cell r="N117" t="str">
            <v>ปากแพรก</v>
          </cell>
          <cell r="O117" t="str">
            <v>กลาง</v>
          </cell>
          <cell r="P117" t="str">
            <v>06</v>
          </cell>
          <cell r="Q117" t="str">
            <v>โรงพยาบาลทั่วไป</v>
          </cell>
          <cell r="R117">
            <v>2</v>
          </cell>
          <cell r="S117">
            <v>578</v>
          </cell>
          <cell r="T117" t="str">
            <v>578</v>
          </cell>
          <cell r="U117" t="str">
            <v>23</v>
          </cell>
          <cell r="V117" t="str">
            <v>2.3 ทุติยภูมิระดับสูง</v>
          </cell>
        </row>
        <row r="118">
          <cell r="A118" t="str">
            <v>04</v>
          </cell>
          <cell r="B118" t="str">
            <v>21002</v>
          </cell>
          <cell r="C118" t="str">
            <v>กระทรวงสาธารณสุข สำนักงานปลัดกระทรวงสาธารณสุข</v>
          </cell>
          <cell r="D118" t="str">
            <v>001073200</v>
          </cell>
          <cell r="E118" t="str">
            <v>10732</v>
          </cell>
          <cell r="F118" t="str">
            <v>รพท.มะการักษ์</v>
          </cell>
          <cell r="G118" t="str">
            <v>โรงพยาบาลทั่วไปมะการักษ์</v>
          </cell>
          <cell r="H118" t="str">
            <v>71050604</v>
          </cell>
          <cell r="I118">
            <v>71</v>
          </cell>
          <cell r="J118" t="str">
            <v>จังหวัดกาญจนบุรี</v>
          </cell>
          <cell r="K118">
            <v>7105</v>
          </cell>
          <cell r="L118" t="str">
            <v>ท่ามะกา</v>
          </cell>
          <cell r="M118">
            <v>710506</v>
          </cell>
          <cell r="N118" t="str">
            <v>ท่ามะกา</v>
          </cell>
          <cell r="O118" t="str">
            <v>กลาง</v>
          </cell>
          <cell r="P118" t="str">
            <v>06</v>
          </cell>
          <cell r="Q118" t="str">
            <v>โรงพยาบาลทั่วไป</v>
          </cell>
          <cell r="R118">
            <v>3</v>
          </cell>
          <cell r="S118">
            <v>240</v>
          </cell>
          <cell r="T118" t="str">
            <v>240</v>
          </cell>
          <cell r="U118" t="str">
            <v>23</v>
          </cell>
          <cell r="V118" t="str">
            <v>2.3 ทุติยภูมิระดับสูง</v>
          </cell>
        </row>
        <row r="119">
          <cell r="A119" t="str">
            <v>04</v>
          </cell>
          <cell r="B119" t="str">
            <v>21002</v>
          </cell>
          <cell r="C119" t="str">
            <v>กระทรวงสาธารณสุข สำนักงานปลัดกระทรวงสาธารณสุข</v>
          </cell>
          <cell r="D119" t="str">
            <v>001127800</v>
          </cell>
          <cell r="E119" t="str">
            <v>11278</v>
          </cell>
          <cell r="F119" t="str">
            <v>รพช.ไทรโยค</v>
          </cell>
          <cell r="G119" t="str">
            <v>โรงพยาบาลชุมชนไทรโยค</v>
          </cell>
          <cell r="H119" t="str">
            <v>71020101</v>
          </cell>
          <cell r="I119">
            <v>71</v>
          </cell>
          <cell r="J119" t="str">
            <v>จังหวัดกาญจนบุรี</v>
          </cell>
          <cell r="K119">
            <v>7102</v>
          </cell>
          <cell r="L119" t="str">
            <v>ไทรโยค</v>
          </cell>
          <cell r="M119">
            <v>710201</v>
          </cell>
          <cell r="N119" t="str">
            <v>ลุ่มสุ่ม</v>
          </cell>
          <cell r="O119" t="str">
            <v>กลาง</v>
          </cell>
          <cell r="P119" t="str">
            <v>07</v>
          </cell>
          <cell r="Q119" t="str">
            <v>โรงพยาบาลชุมชน</v>
          </cell>
          <cell r="R119">
            <v>4</v>
          </cell>
          <cell r="S119">
            <v>60</v>
          </cell>
          <cell r="T119" t="str">
            <v>60</v>
          </cell>
          <cell r="U119" t="str">
            <v>21</v>
          </cell>
          <cell r="V119" t="str">
            <v>2.1 ทุติยภูมิระดับต้น</v>
          </cell>
        </row>
        <row r="120">
          <cell r="A120" t="str">
            <v>04</v>
          </cell>
          <cell r="B120" t="str">
            <v>21002</v>
          </cell>
          <cell r="C120" t="str">
            <v>กระทรวงสาธารณสุข สำนักงานปลัดกระทรวงสาธารณสุข</v>
          </cell>
          <cell r="D120" t="str">
            <v>001127900</v>
          </cell>
          <cell r="E120" t="str">
            <v>11279</v>
          </cell>
          <cell r="F120" t="str">
            <v>รพช.สมเด็จพระปิยะมหาราช</v>
          </cell>
          <cell r="G120" t="str">
            <v>โรงพยาบาลชุมชนสมเด็จพระปิยะมหาราช</v>
          </cell>
          <cell r="H120" t="str">
            <v>71020407</v>
          </cell>
          <cell r="I120">
            <v>71</v>
          </cell>
          <cell r="J120" t="str">
            <v>จังหวัดกาญจนบุรี</v>
          </cell>
          <cell r="K120">
            <v>7102</v>
          </cell>
          <cell r="L120" t="str">
            <v>ไทรโยค</v>
          </cell>
          <cell r="M120">
            <v>710204</v>
          </cell>
          <cell r="N120" t="str">
            <v>ไทรโยค</v>
          </cell>
          <cell r="O120" t="str">
            <v>กลาง</v>
          </cell>
          <cell r="P120" t="str">
            <v>07</v>
          </cell>
          <cell r="Q120" t="str">
            <v>โรงพยาบาลชุมชน</v>
          </cell>
          <cell r="R120">
            <v>5</v>
          </cell>
          <cell r="S120">
            <v>30</v>
          </cell>
          <cell r="T120" t="str">
            <v>30</v>
          </cell>
          <cell r="U120" t="str">
            <v>21</v>
          </cell>
          <cell r="V120" t="str">
            <v>2.1 ทุติยภูมิระดับต้น</v>
          </cell>
        </row>
        <row r="121">
          <cell r="A121" t="str">
            <v>04</v>
          </cell>
          <cell r="B121" t="str">
            <v>21002</v>
          </cell>
          <cell r="C121" t="str">
            <v>กระทรวงสาธารณสุข สำนักงานปลัดกระทรวงสาธารณสุข</v>
          </cell>
          <cell r="D121" t="str">
            <v>001128000</v>
          </cell>
          <cell r="E121" t="str">
            <v>11280</v>
          </cell>
          <cell r="F121" t="str">
            <v>รพช.บ่อพลอย</v>
          </cell>
          <cell r="G121" t="str">
            <v>โรงพยาบาลชุมชนบ่อพลอย</v>
          </cell>
          <cell r="H121" t="str">
            <v>71030101</v>
          </cell>
          <cell r="I121">
            <v>71</v>
          </cell>
          <cell r="J121" t="str">
            <v>จังหวัดกาญจนบุรี</v>
          </cell>
          <cell r="K121">
            <v>7103</v>
          </cell>
          <cell r="L121" t="str">
            <v>บ่อพลอย</v>
          </cell>
          <cell r="M121">
            <v>710301</v>
          </cell>
          <cell r="N121" t="str">
            <v>บ่อพลอย</v>
          </cell>
          <cell r="O121" t="str">
            <v>กลาง</v>
          </cell>
          <cell r="P121" t="str">
            <v>07</v>
          </cell>
          <cell r="Q121" t="str">
            <v>โรงพยาบาลชุมชน</v>
          </cell>
          <cell r="R121">
            <v>4</v>
          </cell>
          <cell r="S121">
            <v>70</v>
          </cell>
          <cell r="T121" t="str">
            <v>70</v>
          </cell>
          <cell r="U121" t="str">
            <v>22</v>
          </cell>
          <cell r="V121" t="str">
            <v>2.2 ทุติยภูมิระดับกลาง</v>
          </cell>
        </row>
        <row r="122">
          <cell r="A122" t="str">
            <v>04</v>
          </cell>
          <cell r="B122" t="str">
            <v>21002</v>
          </cell>
          <cell r="C122" t="str">
            <v>กระทรวงสาธารณสุข สำนักงานปลัดกระทรวงสาธารณสุข</v>
          </cell>
          <cell r="D122" t="str">
            <v>001128100</v>
          </cell>
          <cell r="E122" t="str">
            <v>11281</v>
          </cell>
          <cell r="F122" t="str">
            <v>รพช.ท่ากระดาน</v>
          </cell>
          <cell r="G122" t="str">
            <v>โรงพยาบาลชุมชนท่ากระดาน</v>
          </cell>
          <cell r="H122" t="str">
            <v>71040402</v>
          </cell>
          <cell r="I122">
            <v>71</v>
          </cell>
          <cell r="J122" t="str">
            <v>จังหวัดกาญจนบุรี</v>
          </cell>
          <cell r="K122">
            <v>7104</v>
          </cell>
          <cell r="L122" t="str">
            <v>ศรีสวัสดิ์</v>
          </cell>
          <cell r="M122">
            <v>710404</v>
          </cell>
          <cell r="N122" t="str">
            <v>ท่ากระดาน</v>
          </cell>
          <cell r="O122" t="str">
            <v>กลาง</v>
          </cell>
          <cell r="P122" t="str">
            <v>07</v>
          </cell>
          <cell r="Q122" t="str">
            <v>โรงพยาบาลชุมชน</v>
          </cell>
          <cell r="R122">
            <v>5</v>
          </cell>
          <cell r="S122">
            <v>30</v>
          </cell>
          <cell r="T122" t="str">
            <v>30</v>
          </cell>
          <cell r="U122" t="str">
            <v>21</v>
          </cell>
          <cell r="V122" t="str">
            <v>2.1 ทุติยภูมิระดับต้น</v>
          </cell>
        </row>
        <row r="123">
          <cell r="A123" t="str">
            <v>04</v>
          </cell>
          <cell r="B123" t="str">
            <v>21002</v>
          </cell>
          <cell r="C123" t="str">
            <v>กระทรวงสาธารณสุข สำนักงานปลัดกระทรวงสาธารณสุข</v>
          </cell>
          <cell r="D123" t="str">
            <v>001128200</v>
          </cell>
          <cell r="E123" t="str">
            <v>11282</v>
          </cell>
          <cell r="F123" t="str">
            <v>รพช.ท่าม่วง</v>
          </cell>
          <cell r="G123" t="str">
            <v>โรงพยาบาลชุมชนท่าม่วง</v>
          </cell>
          <cell r="H123" t="str">
            <v>71060103</v>
          </cell>
          <cell r="I123">
            <v>71</v>
          </cell>
          <cell r="J123" t="str">
            <v>จังหวัดกาญจนบุรี</v>
          </cell>
          <cell r="K123">
            <v>7106</v>
          </cell>
          <cell r="L123" t="str">
            <v>ท่าม่วง</v>
          </cell>
          <cell r="M123">
            <v>710601</v>
          </cell>
          <cell r="N123" t="str">
            <v>ท่าม่วง</v>
          </cell>
          <cell r="O123" t="str">
            <v>กลาง</v>
          </cell>
          <cell r="P123" t="str">
            <v>07</v>
          </cell>
          <cell r="Q123" t="str">
            <v>โรงพยาบาลชุมชน</v>
          </cell>
          <cell r="R123">
            <v>4</v>
          </cell>
          <cell r="S123">
            <v>120</v>
          </cell>
          <cell r="T123" t="str">
            <v>120</v>
          </cell>
          <cell r="U123" t="str">
            <v>22</v>
          </cell>
          <cell r="V123" t="str">
            <v>2.2 ทุติยภูมิระดับกลาง</v>
          </cell>
        </row>
        <row r="124">
          <cell r="A124" t="str">
            <v>04</v>
          </cell>
          <cell r="B124" t="str">
            <v>21002</v>
          </cell>
          <cell r="C124" t="str">
            <v>กระทรวงสาธารณสุข สำนักงานปลัดกระทรวงสาธารณสุข</v>
          </cell>
          <cell r="D124" t="str">
            <v>001128300</v>
          </cell>
          <cell r="E124" t="str">
            <v>11283</v>
          </cell>
          <cell r="F124" t="str">
            <v>รพช.ทองผาภูมิ</v>
          </cell>
          <cell r="G124" t="str">
            <v>โรงพยาบาลชุมชนทองผาภูมิ</v>
          </cell>
          <cell r="H124" t="str">
            <v>71070101</v>
          </cell>
          <cell r="I124">
            <v>71</v>
          </cell>
          <cell r="J124" t="str">
            <v>จังหวัดกาญจนบุรี</v>
          </cell>
          <cell r="K124">
            <v>7107</v>
          </cell>
          <cell r="L124" t="str">
            <v>ทองผาภูมิ</v>
          </cell>
          <cell r="M124">
            <v>710701</v>
          </cell>
          <cell r="N124" t="str">
            <v>ท่าขนุน</v>
          </cell>
          <cell r="O124" t="str">
            <v>กลาง</v>
          </cell>
          <cell r="P124" t="str">
            <v>07</v>
          </cell>
          <cell r="Q124" t="str">
            <v>โรงพยาบาลชุมชน</v>
          </cell>
          <cell r="R124">
            <v>4</v>
          </cell>
          <cell r="S124">
            <v>90</v>
          </cell>
          <cell r="T124" t="str">
            <v>90</v>
          </cell>
          <cell r="U124" t="str">
            <v>22</v>
          </cell>
          <cell r="V124" t="str">
            <v>2.2 ทุติยภูมิระดับกลาง</v>
          </cell>
        </row>
        <row r="125">
          <cell r="A125" t="str">
            <v>04</v>
          </cell>
          <cell r="B125" t="str">
            <v>21002</v>
          </cell>
          <cell r="C125" t="str">
            <v>กระทรวงสาธารณสุข สำนักงานปลัดกระทรวงสาธารณสุข</v>
          </cell>
          <cell r="D125" t="str">
            <v>001128400</v>
          </cell>
          <cell r="E125" t="str">
            <v>11284</v>
          </cell>
          <cell r="F125" t="str">
            <v>รพช.สังขละบุรี</v>
          </cell>
          <cell r="G125" t="str">
            <v>โรงพยาบาลชุมชนสังขละบุรี</v>
          </cell>
          <cell r="H125" t="str">
            <v>71080103</v>
          </cell>
          <cell r="I125">
            <v>71</v>
          </cell>
          <cell r="J125" t="str">
            <v>จังหวัดกาญจนบุรี</v>
          </cell>
          <cell r="K125">
            <v>7108</v>
          </cell>
          <cell r="L125" t="str">
            <v>สังขละบุรี</v>
          </cell>
          <cell r="M125">
            <v>710801</v>
          </cell>
          <cell r="N125" t="str">
            <v>หนองลู</v>
          </cell>
          <cell r="O125" t="str">
            <v>กลาง</v>
          </cell>
          <cell r="P125" t="str">
            <v>07</v>
          </cell>
          <cell r="Q125" t="str">
            <v>โรงพยาบาลชุมชน</v>
          </cell>
          <cell r="R125">
            <v>5</v>
          </cell>
          <cell r="S125">
            <v>51</v>
          </cell>
          <cell r="T125" t="str">
            <v>51</v>
          </cell>
          <cell r="U125" t="str">
            <v>21</v>
          </cell>
          <cell r="V125" t="str">
            <v>2.1 ทุติยภูมิระดับต้น</v>
          </cell>
        </row>
        <row r="126">
          <cell r="A126" t="str">
            <v>04</v>
          </cell>
          <cell r="B126" t="str">
            <v>21002</v>
          </cell>
          <cell r="C126" t="str">
            <v>กระทรวงสาธารณสุข สำนักงานปลัดกระทรวงสาธารณสุข</v>
          </cell>
          <cell r="D126" t="str">
            <v>001128500</v>
          </cell>
          <cell r="E126" t="str">
            <v>11285</v>
          </cell>
          <cell r="F126" t="str">
            <v>รพช.เจ้าคุณไพบูลย์พนมทวน</v>
          </cell>
          <cell r="G126" t="str">
            <v>โรงพยาบาลชุมชนเจ้าคุณไพบูลย์พนมทวน</v>
          </cell>
          <cell r="H126" t="str">
            <v>71090110</v>
          </cell>
          <cell r="I126">
            <v>71</v>
          </cell>
          <cell r="J126" t="str">
            <v>จังหวัดกาญจนบุรี</v>
          </cell>
          <cell r="K126">
            <v>7109</v>
          </cell>
          <cell r="L126" t="str">
            <v>พนมทวน</v>
          </cell>
          <cell r="M126">
            <v>710901</v>
          </cell>
          <cell r="N126" t="str">
            <v>พนมทวน</v>
          </cell>
          <cell r="O126" t="str">
            <v>กลาง</v>
          </cell>
          <cell r="P126" t="str">
            <v>07</v>
          </cell>
          <cell r="Q126" t="str">
            <v>โรงพยาบาลชุมชน</v>
          </cell>
          <cell r="R126">
            <v>4</v>
          </cell>
          <cell r="S126">
            <v>60</v>
          </cell>
          <cell r="T126" t="str">
            <v>60</v>
          </cell>
          <cell r="U126" t="str">
            <v>21</v>
          </cell>
          <cell r="V126" t="str">
            <v>2.1 ทุติยภูมิระดับต้น</v>
          </cell>
        </row>
        <row r="127">
          <cell r="A127" t="str">
            <v>04</v>
          </cell>
          <cell r="B127" t="str">
            <v>21002</v>
          </cell>
          <cell r="C127" t="str">
            <v>กระทรวงสาธารณสุข สำนักงานปลัดกระทรวงสาธารณสุข</v>
          </cell>
          <cell r="D127" t="str">
            <v>001128600</v>
          </cell>
          <cell r="E127" t="str">
            <v>11286</v>
          </cell>
          <cell r="F127" t="str">
            <v>รพช.เลาขวัญ</v>
          </cell>
          <cell r="G127" t="str">
            <v>โรงพยาบาลชุมชนเลาขวัญ</v>
          </cell>
          <cell r="H127" t="str">
            <v>71100106</v>
          </cell>
          <cell r="I127">
            <v>71</v>
          </cell>
          <cell r="J127" t="str">
            <v>จังหวัดกาญจนบุรี</v>
          </cell>
          <cell r="K127">
            <v>7110</v>
          </cell>
          <cell r="L127" t="str">
            <v>เลาขวัญ</v>
          </cell>
          <cell r="M127">
            <v>711001</v>
          </cell>
          <cell r="N127" t="str">
            <v>เลาขวัญ</v>
          </cell>
          <cell r="O127" t="str">
            <v>กลาง</v>
          </cell>
          <cell r="P127" t="str">
            <v>07</v>
          </cell>
          <cell r="Q127" t="str">
            <v>โรงพยาบาลชุมชน</v>
          </cell>
          <cell r="R127">
            <v>5</v>
          </cell>
          <cell r="S127">
            <v>30</v>
          </cell>
          <cell r="T127" t="str">
            <v>30</v>
          </cell>
          <cell r="U127" t="str">
            <v>21</v>
          </cell>
          <cell r="V127" t="str">
            <v>2.1 ทุติยภูมิระดับต้น</v>
          </cell>
        </row>
        <row r="128">
          <cell r="A128" t="str">
            <v>04</v>
          </cell>
          <cell r="B128" t="str">
            <v>21002</v>
          </cell>
          <cell r="C128" t="str">
            <v>กระทรวงสาธารณสุข สำนักงานปลัดกระทรวงสาธารณสุข</v>
          </cell>
          <cell r="D128" t="str">
            <v>001128700</v>
          </cell>
          <cell r="E128" t="str">
            <v>11287</v>
          </cell>
          <cell r="F128" t="str">
            <v>รพช.ด่านมะขามเตี้ย</v>
          </cell>
          <cell r="G128" t="str">
            <v>โรงพยาบาลชุมชนด่านมะขามเตี้ย</v>
          </cell>
          <cell r="H128" t="str">
            <v>71110101</v>
          </cell>
          <cell r="I128">
            <v>71</v>
          </cell>
          <cell r="J128" t="str">
            <v>จังหวัดกาญจนบุรี</v>
          </cell>
          <cell r="K128">
            <v>7111</v>
          </cell>
          <cell r="L128" t="str">
            <v>ด่านมะขามเตี้ย</v>
          </cell>
          <cell r="M128">
            <v>711101</v>
          </cell>
          <cell r="N128" t="str">
            <v>ด่านมะขามเตี้ย</v>
          </cell>
          <cell r="O128" t="str">
            <v>กลาง</v>
          </cell>
          <cell r="P128" t="str">
            <v>07</v>
          </cell>
          <cell r="Q128" t="str">
            <v>โรงพยาบาลชุมชน</v>
          </cell>
          <cell r="R128">
            <v>5</v>
          </cell>
          <cell r="S128">
            <v>30</v>
          </cell>
          <cell r="T128" t="str">
            <v>30</v>
          </cell>
          <cell r="U128" t="str">
            <v>21</v>
          </cell>
          <cell r="V128" t="str">
            <v>2.1 ทุติยภูมิระดับต้น</v>
          </cell>
        </row>
        <row r="129">
          <cell r="A129" t="str">
            <v>04</v>
          </cell>
          <cell r="B129" t="str">
            <v>21002</v>
          </cell>
          <cell r="C129" t="str">
            <v>กระทรวงสาธารณสุข สำนักงานปลัดกระทรวงสาธารณสุข</v>
          </cell>
          <cell r="D129" t="str">
            <v>001128800</v>
          </cell>
          <cell r="E129" t="str">
            <v>11288</v>
          </cell>
          <cell r="F129" t="str">
            <v>รพช.สถานพระบารมี</v>
          </cell>
          <cell r="G129" t="str">
            <v>โรงพยาบาลชุมชนสถานพระบารมี</v>
          </cell>
          <cell r="H129" t="str">
            <v>71120301</v>
          </cell>
          <cell r="I129">
            <v>71</v>
          </cell>
          <cell r="J129" t="str">
            <v>จังหวัดกาญจนบุรี</v>
          </cell>
          <cell r="K129">
            <v>7112</v>
          </cell>
          <cell r="L129" t="str">
            <v>หนองปรือ</v>
          </cell>
          <cell r="M129">
            <v>711203</v>
          </cell>
          <cell r="N129" t="str">
            <v>สมเด็จเจริญ</v>
          </cell>
          <cell r="O129" t="str">
            <v>กลาง</v>
          </cell>
          <cell r="P129" t="str">
            <v>07</v>
          </cell>
          <cell r="Q129" t="str">
            <v>โรงพยาบาลชุมชน</v>
          </cell>
          <cell r="R129">
            <v>5</v>
          </cell>
          <cell r="S129">
            <v>30</v>
          </cell>
          <cell r="T129" t="str">
            <v>30</v>
          </cell>
          <cell r="U129" t="str">
            <v>21</v>
          </cell>
          <cell r="V129" t="str">
            <v>2.1 ทุติยภูมิระดับต้น</v>
          </cell>
        </row>
        <row r="130">
          <cell r="A130" t="str">
            <v>04</v>
          </cell>
          <cell r="B130" t="str">
            <v>21002</v>
          </cell>
          <cell r="C130" t="str">
            <v>กระทรวงสาธารณสุข สำนักงานปลัดกระทรวงสาธารณสุข</v>
          </cell>
          <cell r="D130" t="str">
            <v>001413600</v>
          </cell>
          <cell r="E130" t="str">
            <v>14136</v>
          </cell>
          <cell r="F130" t="str">
            <v>รพช.ศุกร์ศิริศรีสวัสดิ์</v>
          </cell>
          <cell r="G130" t="str">
            <v>โรงพยาบาลชุมชนศุกร์ศิริศรีสวัสดิ์</v>
          </cell>
          <cell r="H130" t="str">
            <v>71040203</v>
          </cell>
          <cell r="I130">
            <v>71</v>
          </cell>
          <cell r="J130" t="str">
            <v>จังหวัดกาญจนบุรี</v>
          </cell>
          <cell r="K130">
            <v>7104</v>
          </cell>
          <cell r="L130" t="str">
            <v>ศรีสวัสดิ์</v>
          </cell>
          <cell r="M130">
            <v>710402</v>
          </cell>
          <cell r="N130" t="str">
            <v>ด่านแม่แฉลบ</v>
          </cell>
          <cell r="O130" t="str">
            <v>กลาง</v>
          </cell>
          <cell r="P130" t="str">
            <v>07</v>
          </cell>
          <cell r="Q130" t="str">
            <v>โรงพยาบาลชุมชน</v>
          </cell>
          <cell r="R130">
            <v>5</v>
          </cell>
          <cell r="S130">
            <v>16</v>
          </cell>
          <cell r="T130" t="str">
            <v>30</v>
          </cell>
          <cell r="U130" t="str">
            <v>21</v>
          </cell>
          <cell r="V130" t="str">
            <v>2.1 ทุติยภูมิระดับต้น</v>
          </cell>
        </row>
        <row r="131">
          <cell r="A131" t="str">
            <v>04</v>
          </cell>
          <cell r="B131" t="str">
            <v>21002</v>
          </cell>
          <cell r="C131" t="str">
            <v>กระทรวงสาธารณสุข สำนักงานปลัดกระทรวงสาธารณสุข</v>
          </cell>
          <cell r="D131" t="str">
            <v>002194800</v>
          </cell>
          <cell r="E131" t="str">
            <v>21948</v>
          </cell>
          <cell r="F131" t="str">
            <v>รพช.ห้วยกระเจาเฉลิมพระเกียรติ 80 พรรษา</v>
          </cell>
          <cell r="G131" t="str">
            <v>โรงพยาบาลชุมชนห้วยกระเจาเฉลิมพระเกียรติ 80 พรรษา</v>
          </cell>
          <cell r="H131" t="str">
            <v>71130106</v>
          </cell>
          <cell r="I131">
            <v>71</v>
          </cell>
          <cell r="J131" t="str">
            <v>จังหวัดกาญจนบุรี</v>
          </cell>
          <cell r="K131">
            <v>7113</v>
          </cell>
          <cell r="L131" t="str">
            <v>ห้วยกระเจา</v>
          </cell>
          <cell r="M131">
            <v>711301</v>
          </cell>
          <cell r="N131" t="str">
            <v>ห้วยกระเจา</v>
          </cell>
          <cell r="O131" t="str">
            <v>กลาง</v>
          </cell>
          <cell r="P131" t="str">
            <v>07</v>
          </cell>
          <cell r="Q131" t="str">
            <v>โรงพยาบาลชุมชน</v>
          </cell>
          <cell r="R131">
            <v>5</v>
          </cell>
          <cell r="S131">
            <v>30</v>
          </cell>
          <cell r="T131" t="str">
            <v>30</v>
          </cell>
          <cell r="U131" t="str">
            <v>21</v>
          </cell>
          <cell r="V131" t="str">
            <v>2.1 ทุติยภูมิระดับต้น</v>
          </cell>
        </row>
        <row r="132">
          <cell r="A132" t="str">
            <v>04</v>
          </cell>
          <cell r="B132" t="str">
            <v>21002</v>
          </cell>
          <cell r="C132" t="str">
            <v>กระทรวงสาธารณสุข สำนักงานปลัดกระทรวงสาธารณสุข</v>
          </cell>
          <cell r="D132" t="str">
            <v>001067800</v>
          </cell>
          <cell r="E132" t="str">
            <v>10678</v>
          </cell>
          <cell r="F132" t="str">
            <v>รพศ.เจ้าพระยายมราช</v>
          </cell>
          <cell r="G132" t="str">
            <v>โรงพยาบาลศูนย์เจ้าพระยายมราช</v>
          </cell>
          <cell r="H132" t="str">
            <v>72010100</v>
          </cell>
          <cell r="I132">
            <v>72</v>
          </cell>
          <cell r="J132" t="str">
            <v>จังหวัดสุพรรณบุรี</v>
          </cell>
          <cell r="K132">
            <v>7201</v>
          </cell>
          <cell r="L132" t="str">
            <v>เมืองสุพรรณบุรี</v>
          </cell>
          <cell r="M132">
            <v>720101</v>
          </cell>
          <cell r="N132" t="str">
            <v>ท่าพี่เลี้ยง</v>
          </cell>
          <cell r="O132" t="str">
            <v>กลาง</v>
          </cell>
          <cell r="P132" t="str">
            <v>05</v>
          </cell>
          <cell r="Q132" t="str">
            <v>โรงพยาบาลศูนย์</v>
          </cell>
          <cell r="R132">
            <v>1</v>
          </cell>
          <cell r="S132">
            <v>602</v>
          </cell>
          <cell r="T132" t="str">
            <v>602</v>
          </cell>
          <cell r="U132" t="str">
            <v>31</v>
          </cell>
          <cell r="V132" t="str">
            <v>3.1 ตติยภูมิ</v>
          </cell>
        </row>
        <row r="133">
          <cell r="A133" t="str">
            <v>04</v>
          </cell>
          <cell r="B133" t="str">
            <v>21002</v>
          </cell>
          <cell r="C133" t="str">
            <v>กระทรวงสาธารณสุข สำนักงานปลัดกระทรวงสาธารณสุข</v>
          </cell>
          <cell r="D133" t="str">
            <v>001073300</v>
          </cell>
          <cell r="E133" t="str">
            <v>10733</v>
          </cell>
          <cell r="F133" t="str">
            <v>รพท.สมเด็จพระสังฆราชองค์ที่17</v>
          </cell>
          <cell r="G133" t="str">
            <v>โรงพยาบาลทั่วไปสมเด็จพระสังฆราชองค์ที่17</v>
          </cell>
          <cell r="H133" t="str">
            <v>72070100</v>
          </cell>
          <cell r="I133">
            <v>72</v>
          </cell>
          <cell r="J133" t="str">
            <v>จังหวัดสุพรรณบุรี</v>
          </cell>
          <cell r="K133">
            <v>7207</v>
          </cell>
          <cell r="L133" t="str">
            <v>สองพี่น้อง</v>
          </cell>
          <cell r="M133">
            <v>720701</v>
          </cell>
          <cell r="N133" t="str">
            <v>สองพี่น้อง</v>
          </cell>
          <cell r="O133" t="str">
            <v>กลาง</v>
          </cell>
          <cell r="P133" t="str">
            <v>06</v>
          </cell>
          <cell r="Q133" t="str">
            <v>โรงพยาบาลทั่วไป</v>
          </cell>
          <cell r="R133">
            <v>3</v>
          </cell>
          <cell r="S133">
            <v>210</v>
          </cell>
          <cell r="T133" t="str">
            <v>210</v>
          </cell>
          <cell r="U133" t="str">
            <v>23</v>
          </cell>
          <cell r="V133" t="str">
            <v>2.3 ทุติยภูมิระดับสูง</v>
          </cell>
        </row>
        <row r="134">
          <cell r="A134" t="str">
            <v>04</v>
          </cell>
          <cell r="B134" t="str">
            <v>21002</v>
          </cell>
          <cell r="C134" t="str">
            <v>กระทรวงสาธารณสุข สำนักงานปลัดกระทรวงสาธารณสุข</v>
          </cell>
          <cell r="D134" t="str">
            <v>001128900</v>
          </cell>
          <cell r="E134" t="str">
            <v>11289</v>
          </cell>
          <cell r="F134" t="str">
            <v>รพช.เดิมบางนางบวช</v>
          </cell>
          <cell r="G134" t="str">
            <v>โรงพยาบาลชุมชนเดิมบางนางบวช</v>
          </cell>
          <cell r="H134" t="str">
            <v>72020102</v>
          </cell>
          <cell r="I134">
            <v>72</v>
          </cell>
          <cell r="J134" t="str">
            <v>จังหวัดสุพรรณบุรี</v>
          </cell>
          <cell r="K134">
            <v>7202</v>
          </cell>
          <cell r="L134" t="str">
            <v>เดิมบางนางบวช</v>
          </cell>
          <cell r="M134">
            <v>720201</v>
          </cell>
          <cell r="N134" t="str">
            <v>เขาพระ</v>
          </cell>
          <cell r="O134" t="str">
            <v>กลาง</v>
          </cell>
          <cell r="P134" t="str">
            <v>07</v>
          </cell>
          <cell r="Q134" t="str">
            <v>โรงพยาบาลชุมชน</v>
          </cell>
          <cell r="R134">
            <v>4</v>
          </cell>
          <cell r="S134">
            <v>112</v>
          </cell>
          <cell r="T134" t="str">
            <v>112</v>
          </cell>
          <cell r="U134" t="str">
            <v>22</v>
          </cell>
          <cell r="V134" t="str">
            <v>2.2 ทุติยภูมิระดับกลาง</v>
          </cell>
        </row>
        <row r="135">
          <cell r="A135" t="str">
            <v>04</v>
          </cell>
          <cell r="B135" t="str">
            <v>21002</v>
          </cell>
          <cell r="C135" t="str">
            <v>กระทรวงสาธารณสุข สำนักงานปลัดกระทรวงสาธารณสุข</v>
          </cell>
          <cell r="D135" t="str">
            <v>001129000</v>
          </cell>
          <cell r="E135" t="str">
            <v>11290</v>
          </cell>
          <cell r="F135" t="str">
            <v>รพช.ด่านช้าง</v>
          </cell>
          <cell r="G135" t="str">
            <v>โรงพยาบาลชุมชนด่านช้าง</v>
          </cell>
          <cell r="H135" t="str">
            <v>72030201</v>
          </cell>
          <cell r="I135">
            <v>72</v>
          </cell>
          <cell r="J135" t="str">
            <v>จังหวัดสุพรรณบุรี</v>
          </cell>
          <cell r="K135">
            <v>7203</v>
          </cell>
          <cell r="L135" t="str">
            <v>ด่านช้าง</v>
          </cell>
          <cell r="M135">
            <v>720302</v>
          </cell>
          <cell r="N135" t="str">
            <v>ด่านช้าง</v>
          </cell>
          <cell r="O135" t="str">
            <v>กลาง</v>
          </cell>
          <cell r="P135" t="str">
            <v>07</v>
          </cell>
          <cell r="Q135" t="str">
            <v>โรงพยาบาลชุมชน</v>
          </cell>
          <cell r="R135">
            <v>4</v>
          </cell>
          <cell r="S135">
            <v>88</v>
          </cell>
          <cell r="T135" t="str">
            <v>86</v>
          </cell>
          <cell r="U135" t="str">
            <v>22</v>
          </cell>
          <cell r="V135" t="str">
            <v>2.2 ทุติยภูมิระดับกลาง</v>
          </cell>
        </row>
        <row r="136">
          <cell r="A136" t="str">
            <v>04</v>
          </cell>
          <cell r="B136" t="str">
            <v>21002</v>
          </cell>
          <cell r="C136" t="str">
            <v>กระทรวงสาธารณสุข สำนักงานปลัดกระทรวงสาธารณสุข</v>
          </cell>
          <cell r="D136" t="str">
            <v>001129100</v>
          </cell>
          <cell r="E136" t="str">
            <v>11291</v>
          </cell>
          <cell r="F136" t="str">
            <v>รพช.บางปลาม้า</v>
          </cell>
          <cell r="G136" t="str">
            <v>โรงพยาบาลชุมชนบางปลาม้า</v>
          </cell>
          <cell r="H136" t="str">
            <v>72040105</v>
          </cell>
          <cell r="I136">
            <v>72</v>
          </cell>
          <cell r="J136" t="str">
            <v>จังหวัดสุพรรณบุรี</v>
          </cell>
          <cell r="K136">
            <v>7204</v>
          </cell>
          <cell r="L136" t="str">
            <v>บางปลาม้า</v>
          </cell>
          <cell r="M136">
            <v>720401</v>
          </cell>
          <cell r="N136" t="str">
            <v>โคกคราม</v>
          </cell>
          <cell r="O136" t="str">
            <v>กลาง</v>
          </cell>
          <cell r="P136" t="str">
            <v>07</v>
          </cell>
          <cell r="Q136" t="str">
            <v>โรงพยาบาลชุมชน</v>
          </cell>
          <cell r="R136">
            <v>4</v>
          </cell>
          <cell r="S136">
            <v>60</v>
          </cell>
          <cell r="T136" t="str">
            <v>60</v>
          </cell>
          <cell r="U136" t="str">
            <v>22</v>
          </cell>
          <cell r="V136" t="str">
            <v>2.2 ทุติยภูมิระดับกลาง</v>
          </cell>
        </row>
        <row r="137">
          <cell r="A137" t="str">
            <v>04</v>
          </cell>
          <cell r="B137" t="str">
            <v>21002</v>
          </cell>
          <cell r="C137" t="str">
            <v>กระทรวงสาธารณสุข สำนักงานปลัดกระทรวงสาธารณสุข</v>
          </cell>
          <cell r="D137" t="str">
            <v>001129200</v>
          </cell>
          <cell r="E137" t="str">
            <v>11292</v>
          </cell>
          <cell r="F137" t="str">
            <v>รพช.ศรีประจันต์</v>
          </cell>
          <cell r="G137" t="str">
            <v>โรงพยาบาลชุมชนศรีประจันต์</v>
          </cell>
          <cell r="H137" t="str">
            <v>72050801</v>
          </cell>
          <cell r="I137">
            <v>72</v>
          </cell>
          <cell r="J137" t="str">
            <v>จังหวัดสุพรรณบุรี</v>
          </cell>
          <cell r="K137">
            <v>7205</v>
          </cell>
          <cell r="L137" t="str">
            <v>ศรีประจันต์</v>
          </cell>
          <cell r="M137">
            <v>720508</v>
          </cell>
          <cell r="N137" t="str">
            <v>วังน้ำซับ</v>
          </cell>
          <cell r="O137" t="str">
            <v>กลาง</v>
          </cell>
          <cell r="P137" t="str">
            <v>07</v>
          </cell>
          <cell r="Q137" t="str">
            <v>โรงพยาบาลชุมชน</v>
          </cell>
          <cell r="R137">
            <v>4</v>
          </cell>
          <cell r="S137">
            <v>63</v>
          </cell>
          <cell r="T137" t="str">
            <v>66</v>
          </cell>
          <cell r="U137" t="str">
            <v>22</v>
          </cell>
          <cell r="V137" t="str">
            <v>2.2 ทุติยภูมิระดับกลาง</v>
          </cell>
        </row>
        <row r="138">
          <cell r="A138" t="str">
            <v>04</v>
          </cell>
          <cell r="B138" t="str">
            <v>21002</v>
          </cell>
          <cell r="C138" t="str">
            <v>กระทรวงสาธารณสุข สำนักงานปลัดกระทรวงสาธารณสุข</v>
          </cell>
          <cell r="D138" t="str">
            <v>001129300</v>
          </cell>
          <cell r="E138" t="str">
            <v>11293</v>
          </cell>
          <cell r="F138" t="str">
            <v>รพช.ดอนเจดีย์</v>
          </cell>
          <cell r="G138" t="str">
            <v>โรงพยาบาลชุมชนดอนเจดีย์</v>
          </cell>
          <cell r="H138" t="str">
            <v>72060105</v>
          </cell>
          <cell r="I138">
            <v>72</v>
          </cell>
          <cell r="J138" t="str">
            <v>จังหวัดสุพรรณบุรี</v>
          </cell>
          <cell r="K138">
            <v>7206</v>
          </cell>
          <cell r="L138" t="str">
            <v>ดอนเจดีย์</v>
          </cell>
          <cell r="M138">
            <v>720601</v>
          </cell>
          <cell r="N138" t="str">
            <v>ดอนเจดีย์</v>
          </cell>
          <cell r="O138" t="str">
            <v>กลาง</v>
          </cell>
          <cell r="P138" t="str">
            <v>07</v>
          </cell>
          <cell r="Q138" t="str">
            <v>โรงพยาบาลชุมชน</v>
          </cell>
          <cell r="R138">
            <v>4</v>
          </cell>
          <cell r="S138">
            <v>60</v>
          </cell>
          <cell r="T138" t="str">
            <v>60</v>
          </cell>
          <cell r="U138" t="str">
            <v>22</v>
          </cell>
          <cell r="V138" t="str">
            <v>2.2 ทุติยภูมิระดับกลาง</v>
          </cell>
        </row>
        <row r="139">
          <cell r="A139" t="str">
            <v>04</v>
          </cell>
          <cell r="B139" t="str">
            <v>21002</v>
          </cell>
          <cell r="C139" t="str">
            <v>กระทรวงสาธารณสุข สำนักงานปลัดกระทรวงสาธารณสุข</v>
          </cell>
          <cell r="D139" t="str">
            <v>001129400</v>
          </cell>
          <cell r="E139" t="str">
            <v>11294</v>
          </cell>
          <cell r="F139" t="str">
            <v>รพช.สามชุก</v>
          </cell>
          <cell r="G139" t="str">
            <v>โรงพยาบาลชุมชนสามชุก</v>
          </cell>
          <cell r="H139" t="str">
            <v>72080407</v>
          </cell>
          <cell r="I139">
            <v>72</v>
          </cell>
          <cell r="J139" t="str">
            <v>จังหวัดสุพรรณบุรี</v>
          </cell>
          <cell r="K139">
            <v>7208</v>
          </cell>
          <cell r="L139" t="str">
            <v>สามชุก</v>
          </cell>
          <cell r="M139">
            <v>720804</v>
          </cell>
          <cell r="N139" t="str">
            <v>หนองผักนาก</v>
          </cell>
          <cell r="O139" t="str">
            <v>กลาง</v>
          </cell>
          <cell r="P139" t="str">
            <v>07</v>
          </cell>
          <cell r="Q139" t="str">
            <v>โรงพยาบาลชุมชน</v>
          </cell>
          <cell r="R139">
            <v>4</v>
          </cell>
          <cell r="S139">
            <v>60</v>
          </cell>
          <cell r="T139" t="str">
            <v>60</v>
          </cell>
          <cell r="U139" t="str">
            <v>22</v>
          </cell>
          <cell r="V139" t="str">
            <v>2.2 ทุติยภูมิระดับกลาง</v>
          </cell>
        </row>
        <row r="140">
          <cell r="A140" t="str">
            <v>04</v>
          </cell>
          <cell r="B140" t="str">
            <v>21002</v>
          </cell>
          <cell r="C140" t="str">
            <v>กระทรวงสาธารณสุข สำนักงานปลัดกระทรวงสาธารณสุข</v>
          </cell>
          <cell r="D140" t="str">
            <v>001129500</v>
          </cell>
          <cell r="E140" t="str">
            <v>11295</v>
          </cell>
          <cell r="F140" t="str">
            <v>รพช.อู่ทอง</v>
          </cell>
          <cell r="G140" t="str">
            <v>โรงพยาบาลชุมชนอู่ทอง</v>
          </cell>
          <cell r="H140" t="str">
            <v>72090106</v>
          </cell>
          <cell r="I140">
            <v>72</v>
          </cell>
          <cell r="J140" t="str">
            <v>จังหวัดสุพรรณบุรี</v>
          </cell>
          <cell r="K140">
            <v>7209</v>
          </cell>
          <cell r="L140" t="str">
            <v>อู่ทอง</v>
          </cell>
          <cell r="M140">
            <v>720901</v>
          </cell>
          <cell r="N140" t="str">
            <v>อู่ทอง</v>
          </cell>
          <cell r="O140" t="str">
            <v>กลาง</v>
          </cell>
          <cell r="P140" t="str">
            <v>07</v>
          </cell>
          <cell r="Q140" t="str">
            <v>โรงพยาบาลชุมชน</v>
          </cell>
          <cell r="R140">
            <v>4</v>
          </cell>
          <cell r="S140">
            <v>120</v>
          </cell>
          <cell r="T140" t="str">
            <v>134</v>
          </cell>
          <cell r="U140" t="str">
            <v>22</v>
          </cell>
          <cell r="V140" t="str">
            <v>2.2 ทุติยภูมิระดับกลาง</v>
          </cell>
        </row>
        <row r="141">
          <cell r="A141" t="str">
            <v>04</v>
          </cell>
          <cell r="B141" t="str">
            <v>21002</v>
          </cell>
          <cell r="C141" t="str">
            <v>กระทรวงสาธารณสุข สำนักงานปลัดกระทรวงสาธารณสุข</v>
          </cell>
          <cell r="D141" t="str">
            <v>001129600</v>
          </cell>
          <cell r="E141" t="str">
            <v>11296</v>
          </cell>
          <cell r="F141" t="str">
            <v>รพช.หนองหญ้าไซ</v>
          </cell>
          <cell r="G141" t="str">
            <v>โรงพยาบาลชุมชนหนองหญ้าไซ</v>
          </cell>
          <cell r="H141" t="str">
            <v>72100105</v>
          </cell>
          <cell r="I141">
            <v>72</v>
          </cell>
          <cell r="J141" t="str">
            <v>จังหวัดสุพรรณบุรี</v>
          </cell>
          <cell r="K141">
            <v>7210</v>
          </cell>
          <cell r="L141" t="str">
            <v>หนองหญ้าไซ</v>
          </cell>
          <cell r="M141">
            <v>721001</v>
          </cell>
          <cell r="N141" t="str">
            <v>หนองหญ้าไซ</v>
          </cell>
          <cell r="O141" t="str">
            <v>กลาง</v>
          </cell>
          <cell r="P141" t="str">
            <v>07</v>
          </cell>
          <cell r="Q141" t="str">
            <v>โรงพยาบาลชุมชน</v>
          </cell>
          <cell r="R141">
            <v>4</v>
          </cell>
          <cell r="S141">
            <v>60</v>
          </cell>
          <cell r="T141" t="str">
            <v>60</v>
          </cell>
          <cell r="U141" t="str">
            <v>22</v>
          </cell>
          <cell r="V141" t="str">
            <v>2.2 ทุติยภูมิระดับกลาง</v>
          </cell>
        </row>
        <row r="142">
          <cell r="A142" t="str">
            <v>04</v>
          </cell>
          <cell r="B142" t="str">
            <v>21002</v>
          </cell>
          <cell r="C142" t="str">
            <v>กระทรวงสาธารณสุข สำนักงานปลัดกระทรวงสาธารณสุข</v>
          </cell>
          <cell r="D142" t="str">
            <v>001067900</v>
          </cell>
          <cell r="E142" t="str">
            <v>10679</v>
          </cell>
          <cell r="F142" t="str">
            <v>รพศ.นครปฐม</v>
          </cell>
          <cell r="G142" t="str">
            <v>โรงพยาบาลศูนย์นครปฐม</v>
          </cell>
          <cell r="H142" t="str">
            <v>73010100</v>
          </cell>
          <cell r="I142">
            <v>73</v>
          </cell>
          <cell r="J142" t="str">
            <v>จังหวัดนครปฐม</v>
          </cell>
          <cell r="K142">
            <v>7301</v>
          </cell>
          <cell r="L142" t="str">
            <v>เมืองนครปฐม</v>
          </cell>
          <cell r="M142">
            <v>730101</v>
          </cell>
          <cell r="N142" t="str">
            <v>พระปฐมเจดีย์</v>
          </cell>
          <cell r="O142" t="str">
            <v>กลาง</v>
          </cell>
          <cell r="P142" t="str">
            <v>05</v>
          </cell>
          <cell r="Q142" t="str">
            <v>โรงพยาบาลศูนย์</v>
          </cell>
          <cell r="R142">
            <v>1</v>
          </cell>
          <cell r="S142">
            <v>552</v>
          </cell>
          <cell r="T142" t="str">
            <v>560</v>
          </cell>
          <cell r="U142" t="str">
            <v>31</v>
          </cell>
          <cell r="V142" t="str">
            <v>3.1 ตติยภูมิ</v>
          </cell>
        </row>
        <row r="143">
          <cell r="A143" t="str">
            <v>04</v>
          </cell>
          <cell r="B143" t="str">
            <v>21002</v>
          </cell>
          <cell r="C143" t="str">
            <v>กระทรวงสาธารณสุข สำนักงานปลัดกระทรวงสาธารณสุข</v>
          </cell>
          <cell r="D143" t="str">
            <v>001129700</v>
          </cell>
          <cell r="E143" t="str">
            <v>11297</v>
          </cell>
          <cell r="F143" t="str">
            <v>รพช.กำแพงแสน</v>
          </cell>
          <cell r="G143" t="str">
            <v>โรงพยาบาลชุมชนกำแพงแสน</v>
          </cell>
          <cell r="H143" t="str">
            <v>73020104</v>
          </cell>
          <cell r="I143">
            <v>73</v>
          </cell>
          <cell r="J143" t="str">
            <v>จังหวัดนครปฐม</v>
          </cell>
          <cell r="K143">
            <v>7302</v>
          </cell>
          <cell r="L143" t="str">
            <v>กำแพงแสน</v>
          </cell>
          <cell r="M143">
            <v>730201</v>
          </cell>
          <cell r="N143" t="str">
            <v>ทุ่งกระพังโหม</v>
          </cell>
          <cell r="O143" t="str">
            <v>กลาง</v>
          </cell>
          <cell r="P143" t="str">
            <v>07</v>
          </cell>
          <cell r="Q143" t="str">
            <v>โรงพยาบาลชุมชน</v>
          </cell>
          <cell r="R143">
            <v>4</v>
          </cell>
          <cell r="S143">
            <v>71</v>
          </cell>
          <cell r="T143" t="str">
            <v>60</v>
          </cell>
          <cell r="U143" t="str">
            <v>22</v>
          </cell>
          <cell r="V143" t="str">
            <v>2.2 ทุติยภูมิระดับกลาง</v>
          </cell>
        </row>
        <row r="144">
          <cell r="A144" t="str">
            <v>04</v>
          </cell>
          <cell r="B144" t="str">
            <v>21002</v>
          </cell>
          <cell r="C144" t="str">
            <v>กระทรวงสาธารณสุข สำนักงานปลัดกระทรวงสาธารณสุข</v>
          </cell>
          <cell r="D144" t="str">
            <v>001129800</v>
          </cell>
          <cell r="E144" t="str">
            <v>11298</v>
          </cell>
          <cell r="F144" t="str">
            <v>รพช.นครชัยศรี</v>
          </cell>
          <cell r="G144" t="str">
            <v>โรงพยาบาลชุมชนนครชัยศรี</v>
          </cell>
          <cell r="H144" t="str">
            <v>73030103</v>
          </cell>
          <cell r="I144">
            <v>73</v>
          </cell>
          <cell r="J144" t="str">
            <v>จังหวัดนครปฐม</v>
          </cell>
          <cell r="K144">
            <v>7303</v>
          </cell>
          <cell r="L144" t="str">
            <v>นครชัยศรี</v>
          </cell>
          <cell r="M144">
            <v>730301</v>
          </cell>
          <cell r="N144" t="str">
            <v>นครชัยศรี</v>
          </cell>
          <cell r="O144" t="str">
            <v>กลาง</v>
          </cell>
          <cell r="P144" t="str">
            <v>07</v>
          </cell>
          <cell r="Q144" t="str">
            <v>โรงพยาบาลชุมชน</v>
          </cell>
          <cell r="R144">
            <v>5</v>
          </cell>
          <cell r="S144">
            <v>30</v>
          </cell>
          <cell r="T144" t="str">
            <v>30</v>
          </cell>
          <cell r="U144" t="str">
            <v>21</v>
          </cell>
          <cell r="V144" t="str">
            <v>2.1 ทุติยภูมิระดับต้น</v>
          </cell>
        </row>
        <row r="145">
          <cell r="A145" t="str">
            <v>04</v>
          </cell>
          <cell r="B145" t="str">
            <v>21002</v>
          </cell>
          <cell r="C145" t="str">
            <v>กระทรวงสาธารณสุข สำนักงานปลัดกระทรวงสาธารณสุข</v>
          </cell>
          <cell r="D145" t="str">
            <v>001129900</v>
          </cell>
          <cell r="E145" t="str">
            <v>11299</v>
          </cell>
          <cell r="F145" t="str">
            <v>รพช.ห้วยพลู</v>
          </cell>
          <cell r="G145" t="str">
            <v>โรงพยาบาลชุมชนห้วยพลู</v>
          </cell>
          <cell r="H145" t="str">
            <v>73031801</v>
          </cell>
          <cell r="I145">
            <v>73</v>
          </cell>
          <cell r="J145" t="str">
            <v>จังหวัดนครปฐม</v>
          </cell>
          <cell r="K145">
            <v>7303</v>
          </cell>
          <cell r="L145" t="str">
            <v>นครชัยศรี</v>
          </cell>
          <cell r="M145">
            <v>730318</v>
          </cell>
          <cell r="N145" t="str">
            <v>ห้วยพลู</v>
          </cell>
          <cell r="O145" t="str">
            <v>กลาง</v>
          </cell>
          <cell r="P145" t="str">
            <v>07</v>
          </cell>
          <cell r="Q145" t="str">
            <v>โรงพยาบาลชุมชน</v>
          </cell>
          <cell r="R145">
            <v>4</v>
          </cell>
          <cell r="S145">
            <v>60</v>
          </cell>
          <cell r="T145" t="str">
            <v>60</v>
          </cell>
          <cell r="U145" t="str">
            <v>21</v>
          </cell>
          <cell r="V145" t="str">
            <v>2.1 ทุติยภูมิระดับต้น</v>
          </cell>
        </row>
        <row r="146">
          <cell r="A146" t="str">
            <v>04</v>
          </cell>
          <cell r="B146" t="str">
            <v>21002</v>
          </cell>
          <cell r="C146" t="str">
            <v>กระทรวงสาธารณสุข สำนักงานปลัดกระทรวงสาธารณสุข</v>
          </cell>
          <cell r="D146" t="str">
            <v>001130000</v>
          </cell>
          <cell r="E146" t="str">
            <v>11300</v>
          </cell>
          <cell r="F146" t="str">
            <v>รพช.ดอนตูม</v>
          </cell>
          <cell r="G146" t="str">
            <v>โรงพยาบาลชุมชนดอนตูม</v>
          </cell>
          <cell r="H146" t="str">
            <v>73040105</v>
          </cell>
          <cell r="I146">
            <v>73</v>
          </cell>
          <cell r="J146" t="str">
            <v>จังหวัดนครปฐม</v>
          </cell>
          <cell r="K146">
            <v>7304</v>
          </cell>
          <cell r="L146" t="str">
            <v>ดอนตูม</v>
          </cell>
          <cell r="M146">
            <v>730401</v>
          </cell>
          <cell r="N146" t="str">
            <v>สามง่าม</v>
          </cell>
          <cell r="O146" t="str">
            <v>กลาง</v>
          </cell>
          <cell r="P146" t="str">
            <v>07</v>
          </cell>
          <cell r="Q146" t="str">
            <v>โรงพยาบาลชุมชน</v>
          </cell>
          <cell r="R146">
            <v>5</v>
          </cell>
          <cell r="S146">
            <v>30</v>
          </cell>
          <cell r="T146" t="str">
            <v>30</v>
          </cell>
          <cell r="U146" t="str">
            <v>21</v>
          </cell>
          <cell r="V146" t="str">
            <v>2.1 ทุติยภูมิระดับต้น</v>
          </cell>
        </row>
        <row r="147">
          <cell r="A147" t="str">
            <v>04</v>
          </cell>
          <cell r="B147" t="str">
            <v>21002</v>
          </cell>
          <cell r="C147" t="str">
            <v>กระทรวงสาธารณสุข สำนักงานปลัดกระทรวงสาธารณสุข</v>
          </cell>
          <cell r="D147" t="str">
            <v>001130100</v>
          </cell>
          <cell r="E147" t="str">
            <v>11301</v>
          </cell>
          <cell r="F147" t="str">
            <v>รพช.บางเลน</v>
          </cell>
          <cell r="G147" t="str">
            <v>โรงพยาบาลชุมชนบางเลน</v>
          </cell>
          <cell r="H147" t="str">
            <v>73050106</v>
          </cell>
          <cell r="I147">
            <v>73</v>
          </cell>
          <cell r="J147" t="str">
            <v>จังหวัดนครปฐม</v>
          </cell>
          <cell r="K147">
            <v>7305</v>
          </cell>
          <cell r="L147" t="str">
            <v>บางเลน</v>
          </cell>
          <cell r="M147">
            <v>730501</v>
          </cell>
          <cell r="N147" t="str">
            <v>บางเลน</v>
          </cell>
          <cell r="O147" t="str">
            <v>กลาง</v>
          </cell>
          <cell r="P147" t="str">
            <v>07</v>
          </cell>
          <cell r="Q147" t="str">
            <v>โรงพยาบาลชุมชน</v>
          </cell>
          <cell r="R147">
            <v>4</v>
          </cell>
          <cell r="S147">
            <v>60</v>
          </cell>
          <cell r="T147" t="str">
            <v>60</v>
          </cell>
          <cell r="U147" t="str">
            <v>22</v>
          </cell>
          <cell r="V147" t="str">
            <v>2.2 ทุติยภูมิระดับกลาง</v>
          </cell>
        </row>
        <row r="148">
          <cell r="A148" t="str">
            <v>04</v>
          </cell>
          <cell r="B148" t="str">
            <v>21002</v>
          </cell>
          <cell r="C148" t="str">
            <v>กระทรวงสาธารณสุข สำนักงานปลัดกระทรวงสาธารณสุข</v>
          </cell>
          <cell r="D148" t="str">
            <v>001130200</v>
          </cell>
          <cell r="E148" t="str">
            <v>11302</v>
          </cell>
          <cell r="F148" t="str">
            <v>รพช.สามพราน</v>
          </cell>
          <cell r="G148" t="str">
            <v>โรงพยาบาลชุมชนสามพราน</v>
          </cell>
          <cell r="H148" t="str">
            <v>73060901</v>
          </cell>
          <cell r="I148">
            <v>73</v>
          </cell>
          <cell r="J148" t="str">
            <v>จังหวัดนครปฐม</v>
          </cell>
          <cell r="K148">
            <v>7306</v>
          </cell>
          <cell r="L148" t="str">
            <v>สามพราน</v>
          </cell>
          <cell r="M148">
            <v>730609</v>
          </cell>
          <cell r="N148" t="str">
            <v>ท่าตลาด</v>
          </cell>
          <cell r="O148" t="str">
            <v>กลาง</v>
          </cell>
          <cell r="P148" t="str">
            <v>07</v>
          </cell>
          <cell r="Q148" t="str">
            <v>โรงพยาบาลชุมชน</v>
          </cell>
          <cell r="R148">
            <v>4</v>
          </cell>
          <cell r="S148">
            <v>60</v>
          </cell>
          <cell r="T148" t="str">
            <v>60</v>
          </cell>
          <cell r="U148" t="str">
            <v>22</v>
          </cell>
          <cell r="V148" t="str">
            <v>2.2 ทุติยภูมิระดับกลาง</v>
          </cell>
        </row>
        <row r="149">
          <cell r="A149" t="str">
            <v>04</v>
          </cell>
          <cell r="B149" t="str">
            <v>21002</v>
          </cell>
          <cell r="C149" t="str">
            <v>กระทรวงสาธารณสุข สำนักงานปลัดกระทรวงสาธารณสุข</v>
          </cell>
          <cell r="D149" t="str">
            <v>001130300</v>
          </cell>
          <cell r="E149" t="str">
            <v>11303</v>
          </cell>
          <cell r="F149" t="str">
            <v>รพช.พุทธมลฑล</v>
          </cell>
          <cell r="G149" t="str">
            <v>โรงพยาบาลชุมชนพุทธมลฑล</v>
          </cell>
          <cell r="H149" t="str">
            <v>73070101</v>
          </cell>
          <cell r="I149">
            <v>73</v>
          </cell>
          <cell r="J149" t="str">
            <v>จังหวัดนครปฐม</v>
          </cell>
          <cell r="K149">
            <v>7307</v>
          </cell>
          <cell r="L149" t="str">
            <v>พุทธมณฑล</v>
          </cell>
          <cell r="M149">
            <v>730701</v>
          </cell>
          <cell r="N149" t="str">
            <v>ศาลายา</v>
          </cell>
          <cell r="O149" t="str">
            <v>กลาง</v>
          </cell>
          <cell r="P149" t="str">
            <v>07</v>
          </cell>
          <cell r="Q149" t="str">
            <v>โรงพยาบาลชุมชน</v>
          </cell>
          <cell r="R149">
            <v>5</v>
          </cell>
          <cell r="S149">
            <v>10</v>
          </cell>
          <cell r="T149" t="str">
            <v>10</v>
          </cell>
          <cell r="U149" t="str">
            <v>21</v>
          </cell>
          <cell r="V149" t="str">
            <v>2.1 ทุติยภูมิระดับต้น</v>
          </cell>
        </row>
        <row r="150">
          <cell r="A150" t="str">
            <v>04</v>
          </cell>
          <cell r="B150" t="str">
            <v>21002</v>
          </cell>
          <cell r="C150" t="str">
            <v>กระทรวงสาธารณสุข สำนักงานปลัดกระทรวงสาธารณสุข</v>
          </cell>
          <cell r="D150" t="str">
            <v>001381900</v>
          </cell>
          <cell r="E150" t="str">
            <v>13819</v>
          </cell>
          <cell r="F150" t="str">
            <v>รพช.หลวงพ่อเปิ่น</v>
          </cell>
          <cell r="G150" t="str">
            <v>โรงพยาบาลชุมชนหลวงพ่อเปิ่น</v>
          </cell>
          <cell r="H150" t="str">
            <v>73032102</v>
          </cell>
          <cell r="I150">
            <v>73</v>
          </cell>
          <cell r="J150" t="str">
            <v>จังหวัดนครปฐม</v>
          </cell>
          <cell r="K150">
            <v>7303</v>
          </cell>
          <cell r="L150" t="str">
            <v>นครชัยศรี</v>
          </cell>
          <cell r="M150">
            <v>730321</v>
          </cell>
          <cell r="N150" t="str">
            <v>บางแก้วฟ้า</v>
          </cell>
          <cell r="O150" t="str">
            <v>กลาง</v>
          </cell>
          <cell r="P150" t="str">
            <v>07</v>
          </cell>
          <cell r="Q150" t="str">
            <v>โรงพยาบาลชุมชน</v>
          </cell>
          <cell r="R150">
            <v>5</v>
          </cell>
          <cell r="S150">
            <v>30</v>
          </cell>
          <cell r="T150" t="str">
            <v>30</v>
          </cell>
          <cell r="U150" t="str">
            <v>21</v>
          </cell>
          <cell r="V150" t="str">
            <v>2.1 ทุติยภูมิระดับต้น</v>
          </cell>
        </row>
        <row r="151">
          <cell r="A151" t="str">
            <v>05</v>
          </cell>
          <cell r="B151" t="str">
            <v>21002</v>
          </cell>
          <cell r="C151" t="str">
            <v>กระทรวงสาธารณสุข สำนักงานปลัดกระทรวงสาธารณสุข</v>
          </cell>
          <cell r="D151" t="str">
            <v>001073400</v>
          </cell>
          <cell r="E151" t="str">
            <v>10734</v>
          </cell>
          <cell r="F151" t="str">
            <v>รพท.สมุทรสาคร</v>
          </cell>
          <cell r="G151" t="str">
            <v>โรงพยาบาลทั่วไปสมุทรสาคร</v>
          </cell>
          <cell r="H151" t="str">
            <v>74010100</v>
          </cell>
          <cell r="I151">
            <v>74</v>
          </cell>
          <cell r="J151" t="str">
            <v>จังหวัดสมุทรสาคร</v>
          </cell>
          <cell r="K151">
            <v>7401</v>
          </cell>
          <cell r="L151" t="str">
            <v>เมืองสมุทรสาคร</v>
          </cell>
          <cell r="M151">
            <v>740101</v>
          </cell>
          <cell r="N151" t="str">
            <v>มหาชัย</v>
          </cell>
          <cell r="O151" t="str">
            <v>กลาง</v>
          </cell>
          <cell r="P151" t="str">
            <v>06</v>
          </cell>
          <cell r="Q151" t="str">
            <v>โรงพยาบาลทั่วไป</v>
          </cell>
          <cell r="R151">
            <v>2</v>
          </cell>
          <cell r="S151">
            <v>509</v>
          </cell>
          <cell r="T151" t="str">
            <v>500</v>
          </cell>
          <cell r="U151" t="str">
            <v>31</v>
          </cell>
          <cell r="V151" t="str">
            <v>3.1 ตติยภูมิ</v>
          </cell>
        </row>
        <row r="152">
          <cell r="A152" t="str">
            <v>05</v>
          </cell>
          <cell r="B152" t="str">
            <v>21002</v>
          </cell>
          <cell r="C152" t="str">
            <v>กระทรวงสาธารณสุข สำนักงานปลัดกระทรวงสาธารณสุข</v>
          </cell>
          <cell r="D152" t="str">
            <v>001130400</v>
          </cell>
          <cell r="E152" t="str">
            <v>11304</v>
          </cell>
          <cell r="F152" t="str">
            <v>รพช.กระทุ่มแบน</v>
          </cell>
          <cell r="G152" t="str">
            <v>โรงพยาบาลชุมชนกระทุ่มแบน</v>
          </cell>
          <cell r="H152" t="str">
            <v>74020100</v>
          </cell>
          <cell r="I152">
            <v>74</v>
          </cell>
          <cell r="J152" t="str">
            <v>จังหวัดสมุทรสาคร</v>
          </cell>
          <cell r="K152">
            <v>7402</v>
          </cell>
          <cell r="L152" t="str">
            <v>กระทุ่มแบน</v>
          </cell>
          <cell r="M152">
            <v>740201</v>
          </cell>
          <cell r="N152" t="str">
            <v>ตลาดกระทุ่มแบน</v>
          </cell>
          <cell r="O152" t="str">
            <v>กลาง</v>
          </cell>
          <cell r="P152" t="str">
            <v>07</v>
          </cell>
          <cell r="Q152" t="str">
            <v>โรงพยาบาลชุมชน</v>
          </cell>
          <cell r="R152">
            <v>4</v>
          </cell>
          <cell r="S152">
            <v>200</v>
          </cell>
          <cell r="T152" t="str">
            <v>120</v>
          </cell>
          <cell r="U152" t="str">
            <v>22</v>
          </cell>
          <cell r="V152" t="str">
            <v>2.2 ทุติยภูมิระดับกลาง</v>
          </cell>
        </row>
        <row r="153">
          <cell r="A153" t="str">
            <v>05</v>
          </cell>
          <cell r="B153" t="str">
            <v>21002</v>
          </cell>
          <cell r="C153" t="str">
            <v>กระทรวงสาธารณสุข สำนักงานปลัดกระทรวงสาธารณสุข</v>
          </cell>
          <cell r="D153" t="str">
            <v>001073500</v>
          </cell>
          <cell r="E153" t="str">
            <v>10735</v>
          </cell>
          <cell r="F153" t="str">
            <v>รพท.สมเด็จพระพุทธเลิศหล้า</v>
          </cell>
          <cell r="G153" t="str">
            <v>โรงพยาบาลทั่วไปสมเด็จพระพุทธเลิศหล้า</v>
          </cell>
          <cell r="H153" t="str">
            <v>75010100</v>
          </cell>
          <cell r="I153">
            <v>75</v>
          </cell>
          <cell r="J153" t="str">
            <v>จังหวัดสมุทรสงคราม</v>
          </cell>
          <cell r="K153">
            <v>7501</v>
          </cell>
          <cell r="L153" t="str">
            <v>เมืองสมุทรสงคราม</v>
          </cell>
          <cell r="M153">
            <v>750101</v>
          </cell>
          <cell r="N153" t="str">
            <v>แม่กลอง</v>
          </cell>
          <cell r="O153" t="str">
            <v>กลาง</v>
          </cell>
          <cell r="P153" t="str">
            <v>06</v>
          </cell>
          <cell r="Q153" t="str">
            <v>โรงพยาบาลทั่วไป</v>
          </cell>
          <cell r="R153">
            <v>3</v>
          </cell>
          <cell r="S153">
            <v>299</v>
          </cell>
          <cell r="T153" t="str">
            <v>260</v>
          </cell>
          <cell r="U153" t="str">
            <v>23</v>
          </cell>
          <cell r="V153" t="str">
            <v>2.3 ทุติยภูมิระดับสูง</v>
          </cell>
        </row>
        <row r="154">
          <cell r="A154" t="str">
            <v>05</v>
          </cell>
          <cell r="B154" t="str">
            <v>21002</v>
          </cell>
          <cell r="C154" t="str">
            <v>กระทรวงสาธารณสุข สำนักงานปลัดกระทรวงสาธารณสุข</v>
          </cell>
          <cell r="D154" t="str">
            <v>001130600</v>
          </cell>
          <cell r="E154" t="str">
            <v>11306</v>
          </cell>
          <cell r="F154" t="str">
            <v>รพช.นภาลัย</v>
          </cell>
          <cell r="G154" t="str">
            <v>โรงพยาบาลชุมชนนภาลัย</v>
          </cell>
          <cell r="H154" t="str">
            <v>75020106</v>
          </cell>
          <cell r="I154">
            <v>75</v>
          </cell>
          <cell r="J154" t="str">
            <v>จังหวัดสมุทรสงคราม</v>
          </cell>
          <cell r="K154">
            <v>7502</v>
          </cell>
          <cell r="L154" t="str">
            <v>บางคนที</v>
          </cell>
          <cell r="M154">
            <v>750201</v>
          </cell>
          <cell r="N154" t="str">
            <v>กระดังงา</v>
          </cell>
          <cell r="O154" t="str">
            <v>กลาง</v>
          </cell>
          <cell r="P154" t="str">
            <v>07</v>
          </cell>
          <cell r="Q154" t="str">
            <v>โรงพยาบาลชุมชน</v>
          </cell>
          <cell r="R154">
            <v>4</v>
          </cell>
          <cell r="S154">
            <v>75</v>
          </cell>
          <cell r="T154" t="str">
            <v>90</v>
          </cell>
          <cell r="U154" t="str">
            <v>22</v>
          </cell>
          <cell r="V154" t="str">
            <v>2.2 ทุติยภูมิระดับกลาง</v>
          </cell>
        </row>
        <row r="155">
          <cell r="A155" t="str">
            <v>05</v>
          </cell>
          <cell r="B155" t="str">
            <v>21002</v>
          </cell>
          <cell r="C155" t="str">
            <v>กระทรวงสาธารณสุข สำนักงานปลัดกระทรวงสาธารณสุข</v>
          </cell>
          <cell r="D155" t="str">
            <v>001130700</v>
          </cell>
          <cell r="E155" t="str">
            <v>11307</v>
          </cell>
          <cell r="F155" t="str">
            <v>รพช.อัมพวา</v>
          </cell>
          <cell r="G155" t="str">
            <v>โรงพยาบาลชุมชนอัมพวา</v>
          </cell>
          <cell r="H155" t="str">
            <v>75030707</v>
          </cell>
          <cell r="I155">
            <v>75</v>
          </cell>
          <cell r="J155" t="str">
            <v>จังหวัดสมุทรสงคราม</v>
          </cell>
          <cell r="K155">
            <v>7503</v>
          </cell>
          <cell r="L155" t="str">
            <v>อัมพวา</v>
          </cell>
          <cell r="M155">
            <v>750307</v>
          </cell>
          <cell r="N155" t="str">
            <v>แควอ้อม</v>
          </cell>
          <cell r="O155" t="str">
            <v>กลาง</v>
          </cell>
          <cell r="P155" t="str">
            <v>07</v>
          </cell>
          <cell r="Q155" t="str">
            <v>โรงพยาบาลชุมชน</v>
          </cell>
          <cell r="R155">
            <v>4</v>
          </cell>
          <cell r="S155">
            <v>32</v>
          </cell>
          <cell r="T155" t="str">
            <v>30</v>
          </cell>
          <cell r="U155" t="str">
            <v>22</v>
          </cell>
          <cell r="V155" t="str">
            <v>2.2 ทุติยภูมิระดับกลาง</v>
          </cell>
        </row>
        <row r="156">
          <cell r="A156" t="str">
            <v>05</v>
          </cell>
          <cell r="B156" t="str">
            <v>21002</v>
          </cell>
          <cell r="C156" t="str">
            <v>กระทรวงสาธารณสุข สำนักงานปลัดกระทรวงสาธารณสุข</v>
          </cell>
          <cell r="D156" t="str">
            <v>001073600</v>
          </cell>
          <cell r="E156" t="str">
            <v>10736</v>
          </cell>
          <cell r="F156" t="str">
            <v>รพท.พระจอมเกล้า</v>
          </cell>
          <cell r="G156" t="str">
            <v>โรงพยาบาลทั่วไปพระจอมเกล้า</v>
          </cell>
          <cell r="H156" t="str">
            <v>76010200</v>
          </cell>
          <cell r="I156">
            <v>76</v>
          </cell>
          <cell r="J156" t="str">
            <v>จังหวัดเพชรบุรี</v>
          </cell>
          <cell r="K156">
            <v>7601</v>
          </cell>
          <cell r="L156" t="str">
            <v>เมืองเพชรบุรี</v>
          </cell>
          <cell r="M156">
            <v>760102</v>
          </cell>
          <cell r="N156" t="str">
            <v>คลองกระแชง</v>
          </cell>
          <cell r="O156" t="str">
            <v>กลาง</v>
          </cell>
          <cell r="P156" t="str">
            <v>06</v>
          </cell>
          <cell r="Q156" t="str">
            <v>โรงพยาบาลทั่วไป</v>
          </cell>
          <cell r="R156">
            <v>2</v>
          </cell>
          <cell r="S156">
            <v>365</v>
          </cell>
          <cell r="T156" t="str">
            <v>365</v>
          </cell>
          <cell r="U156" t="str">
            <v>23</v>
          </cell>
          <cell r="V156" t="str">
            <v>2.3 ทุติยภูมิระดับสูง</v>
          </cell>
        </row>
        <row r="157">
          <cell r="A157" t="str">
            <v>05</v>
          </cell>
          <cell r="B157" t="str">
            <v>21002</v>
          </cell>
          <cell r="C157" t="str">
            <v>กระทรวงสาธารณสุข สำนักงานปลัดกระทรวงสาธารณสุข</v>
          </cell>
          <cell r="D157" t="str">
            <v>001130800</v>
          </cell>
          <cell r="E157" t="str">
            <v>11308</v>
          </cell>
          <cell r="F157" t="str">
            <v>รพช.เขาย้อย</v>
          </cell>
          <cell r="G157" t="str">
            <v>โรงพยาบาลชุมชนเขาย้อย</v>
          </cell>
          <cell r="H157" t="str">
            <v>76020105</v>
          </cell>
          <cell r="I157">
            <v>76</v>
          </cell>
          <cell r="J157" t="str">
            <v>จังหวัดเพชรบุรี</v>
          </cell>
          <cell r="K157">
            <v>7602</v>
          </cell>
          <cell r="L157" t="str">
            <v>เขาย้อย</v>
          </cell>
          <cell r="M157">
            <v>760201</v>
          </cell>
          <cell r="N157" t="str">
            <v>เขาย้อย</v>
          </cell>
          <cell r="O157" t="str">
            <v>กลาง</v>
          </cell>
          <cell r="P157" t="str">
            <v>07</v>
          </cell>
          <cell r="Q157" t="str">
            <v>โรงพยาบาลชุมชน</v>
          </cell>
          <cell r="R157">
            <v>5</v>
          </cell>
          <cell r="S157">
            <v>30</v>
          </cell>
          <cell r="T157" t="str">
            <v>30</v>
          </cell>
          <cell r="U157" t="str">
            <v>21</v>
          </cell>
          <cell r="V157" t="str">
            <v>2.1 ทุติยภูมิระดับต้น</v>
          </cell>
        </row>
        <row r="158">
          <cell r="A158" t="str">
            <v>05</v>
          </cell>
          <cell r="B158" t="str">
            <v>21002</v>
          </cell>
          <cell r="C158" t="str">
            <v>กระทรวงสาธารณสุข สำนักงานปลัดกระทรวงสาธารณสุข</v>
          </cell>
          <cell r="D158" t="str">
            <v>001130900</v>
          </cell>
          <cell r="E158" t="str">
            <v>11309</v>
          </cell>
          <cell r="F158" t="str">
            <v>รพช.หนองหญ้าปล้อง</v>
          </cell>
          <cell r="G158" t="str">
            <v>โรงพยาบาลชุมชนหนองหญ้าปล้อง</v>
          </cell>
          <cell r="H158" t="str">
            <v>76030103</v>
          </cell>
          <cell r="I158">
            <v>76</v>
          </cell>
          <cell r="J158" t="str">
            <v>จังหวัดเพชรบุรี</v>
          </cell>
          <cell r="K158">
            <v>7603</v>
          </cell>
          <cell r="L158" t="str">
            <v>หนองหญ้าปล้อง</v>
          </cell>
          <cell r="M158">
            <v>760301</v>
          </cell>
          <cell r="N158" t="str">
            <v>หนองหญ้าปล้อง</v>
          </cell>
          <cell r="O158" t="str">
            <v>กลาง</v>
          </cell>
          <cell r="P158" t="str">
            <v>07</v>
          </cell>
          <cell r="Q158" t="str">
            <v>โรงพยาบาลชุมชน</v>
          </cell>
          <cell r="R158">
            <v>5</v>
          </cell>
          <cell r="S158">
            <v>30</v>
          </cell>
          <cell r="T158" t="str">
            <v>30</v>
          </cell>
          <cell r="U158" t="str">
            <v>21</v>
          </cell>
          <cell r="V158" t="str">
            <v>2.1 ทุติยภูมิระดับต้น</v>
          </cell>
        </row>
        <row r="159">
          <cell r="A159" t="str">
            <v>05</v>
          </cell>
          <cell r="B159" t="str">
            <v>21002</v>
          </cell>
          <cell r="C159" t="str">
            <v>กระทรวงสาธารณสุข สำนักงานปลัดกระทรวงสาธารณสุข</v>
          </cell>
          <cell r="D159" t="str">
            <v>001131000</v>
          </cell>
          <cell r="E159" t="str">
            <v>11310</v>
          </cell>
          <cell r="F159" t="str">
            <v>รพช.ชะอำ</v>
          </cell>
          <cell r="G159" t="str">
            <v>โรงพยาบาลชุมชนชะอำ</v>
          </cell>
          <cell r="H159" t="str">
            <v>76040100</v>
          </cell>
          <cell r="I159">
            <v>76</v>
          </cell>
          <cell r="J159" t="str">
            <v>จังหวัดเพชรบุรี</v>
          </cell>
          <cell r="K159">
            <v>7604</v>
          </cell>
          <cell r="L159" t="str">
            <v>ชะอำ</v>
          </cell>
          <cell r="M159">
            <v>760401</v>
          </cell>
          <cell r="N159" t="str">
            <v>ชะอำ</v>
          </cell>
          <cell r="O159" t="str">
            <v>กลาง</v>
          </cell>
          <cell r="P159" t="str">
            <v>07</v>
          </cell>
          <cell r="Q159" t="str">
            <v>โรงพยาบาลชุมชน</v>
          </cell>
          <cell r="R159">
            <v>4</v>
          </cell>
          <cell r="S159">
            <v>60</v>
          </cell>
          <cell r="T159" t="str">
            <v>60</v>
          </cell>
          <cell r="U159" t="str">
            <v>22</v>
          </cell>
          <cell r="V159" t="str">
            <v>2.2 ทุติยภูมิระดับกลาง</v>
          </cell>
        </row>
        <row r="160">
          <cell r="A160" t="str">
            <v>05</v>
          </cell>
          <cell r="B160" t="str">
            <v>21002</v>
          </cell>
          <cell r="C160" t="str">
            <v>กระทรวงสาธารณสุข สำนักงานปลัดกระทรวงสาธารณสุข</v>
          </cell>
          <cell r="D160" t="str">
            <v>001131100</v>
          </cell>
          <cell r="E160" t="str">
            <v>11311</v>
          </cell>
          <cell r="F160" t="str">
            <v>รพช.ท่ายาง</v>
          </cell>
          <cell r="G160" t="str">
            <v>โรงพยาบาลชุมชนท่ายาง</v>
          </cell>
          <cell r="H160" t="str">
            <v>76050101</v>
          </cell>
          <cell r="I160">
            <v>76</v>
          </cell>
          <cell r="J160" t="str">
            <v>จังหวัดเพชรบุรี</v>
          </cell>
          <cell r="K160">
            <v>7605</v>
          </cell>
          <cell r="L160" t="str">
            <v>ท่ายาง</v>
          </cell>
          <cell r="M160">
            <v>760501</v>
          </cell>
          <cell r="N160" t="str">
            <v>ท่ายาง</v>
          </cell>
          <cell r="O160" t="str">
            <v>กลาง</v>
          </cell>
          <cell r="P160" t="str">
            <v>07</v>
          </cell>
          <cell r="Q160" t="str">
            <v>โรงพยาบาลชุมชน</v>
          </cell>
          <cell r="R160">
            <v>4</v>
          </cell>
          <cell r="S160">
            <v>60</v>
          </cell>
          <cell r="T160" t="str">
            <v>60</v>
          </cell>
          <cell r="U160" t="str">
            <v>21</v>
          </cell>
          <cell r="V160" t="str">
            <v>2.1 ทุติยภูมิระดับต้น</v>
          </cell>
        </row>
        <row r="161">
          <cell r="A161" t="str">
            <v>05</v>
          </cell>
          <cell r="B161" t="str">
            <v>21002</v>
          </cell>
          <cell r="C161" t="str">
            <v>กระทรวงสาธารณสุข สำนักงานปลัดกระทรวงสาธารณสุข</v>
          </cell>
          <cell r="D161" t="str">
            <v>001131200</v>
          </cell>
          <cell r="E161" t="str">
            <v>11312</v>
          </cell>
          <cell r="F161" t="str">
            <v>รพช.บ้านลาด</v>
          </cell>
          <cell r="G161" t="str">
            <v>โรงพยาบาลชุมชนบ้านลาด</v>
          </cell>
          <cell r="H161" t="str">
            <v>76061608</v>
          </cell>
          <cell r="I161">
            <v>76</v>
          </cell>
          <cell r="J161" t="str">
            <v>จังหวัดเพชรบุรี</v>
          </cell>
          <cell r="K161">
            <v>7606</v>
          </cell>
          <cell r="L161" t="str">
            <v>บ้านลาด</v>
          </cell>
          <cell r="M161">
            <v>760616</v>
          </cell>
          <cell r="N161" t="str">
            <v>ท่าช้าง</v>
          </cell>
          <cell r="O161" t="str">
            <v>กลาง</v>
          </cell>
          <cell r="P161" t="str">
            <v>07</v>
          </cell>
          <cell r="Q161" t="str">
            <v>โรงพยาบาลชุมชน</v>
          </cell>
          <cell r="R161">
            <v>5</v>
          </cell>
          <cell r="S161">
            <v>30</v>
          </cell>
          <cell r="T161" t="str">
            <v>30</v>
          </cell>
          <cell r="U161" t="str">
            <v>21</v>
          </cell>
          <cell r="V161" t="str">
            <v>2.1 ทุติยภูมิระดับต้น</v>
          </cell>
        </row>
        <row r="162">
          <cell r="A162" t="str">
            <v>05</v>
          </cell>
          <cell r="B162" t="str">
            <v>21002</v>
          </cell>
          <cell r="C162" t="str">
            <v>กระทรวงสาธารณสุข สำนักงานปลัดกระทรวงสาธารณสุข</v>
          </cell>
          <cell r="D162" t="str">
            <v>001131300</v>
          </cell>
          <cell r="E162" t="str">
            <v>11313</v>
          </cell>
          <cell r="F162" t="str">
            <v>รพช.บ้านแหลม</v>
          </cell>
          <cell r="G162" t="str">
            <v>โรงพยาบาลชุมชนบ้านแหลม</v>
          </cell>
          <cell r="H162" t="str">
            <v>76070103</v>
          </cell>
          <cell r="I162">
            <v>76</v>
          </cell>
          <cell r="J162" t="str">
            <v>จังหวัดเพชรบุรี</v>
          </cell>
          <cell r="K162">
            <v>7607</v>
          </cell>
          <cell r="L162" t="str">
            <v>บ้านแหลม</v>
          </cell>
          <cell r="M162">
            <v>760701</v>
          </cell>
          <cell r="N162" t="str">
            <v>บ้านแหลม</v>
          </cell>
          <cell r="O162" t="str">
            <v>กลาง</v>
          </cell>
          <cell r="P162" t="str">
            <v>07</v>
          </cell>
          <cell r="Q162" t="str">
            <v>โรงพยาบาลชุมชน</v>
          </cell>
          <cell r="R162">
            <v>5</v>
          </cell>
          <cell r="S162">
            <v>30</v>
          </cell>
          <cell r="T162" t="str">
            <v>30</v>
          </cell>
          <cell r="U162" t="str">
            <v>21</v>
          </cell>
          <cell r="V162" t="str">
            <v>2.1 ทุติยภูมิระดับต้น</v>
          </cell>
        </row>
        <row r="163">
          <cell r="A163" t="str">
            <v>05</v>
          </cell>
          <cell r="B163" t="str">
            <v>21002</v>
          </cell>
          <cell r="C163" t="str">
            <v>กระทรวงสาธารณสุข สำนักงานปลัดกระทรวงสาธารณสุข</v>
          </cell>
          <cell r="D163" t="str">
            <v>001131400</v>
          </cell>
          <cell r="E163" t="str">
            <v>11314</v>
          </cell>
          <cell r="F163" t="str">
            <v>รพช.แก่งกระจาน</v>
          </cell>
          <cell r="G163" t="str">
            <v>โรงพยาบาลชุมชนแก่งกระจาน</v>
          </cell>
          <cell r="H163" t="str">
            <v>76080105</v>
          </cell>
          <cell r="I163">
            <v>76</v>
          </cell>
          <cell r="J163" t="str">
            <v>จังหวัดเพชรบุรี</v>
          </cell>
          <cell r="K163">
            <v>7608</v>
          </cell>
          <cell r="L163" t="str">
            <v>แก่งกระจาน</v>
          </cell>
          <cell r="M163">
            <v>760803</v>
          </cell>
          <cell r="N163" t="str">
            <v>วังจันทร์</v>
          </cell>
          <cell r="O163" t="str">
            <v>กลาง</v>
          </cell>
          <cell r="P163" t="str">
            <v>07</v>
          </cell>
          <cell r="Q163" t="str">
            <v>โรงพยาบาลชุมชน</v>
          </cell>
          <cell r="R163">
            <v>5</v>
          </cell>
          <cell r="S163">
            <v>30</v>
          </cell>
          <cell r="T163" t="str">
            <v>30</v>
          </cell>
          <cell r="U163" t="str">
            <v>21</v>
          </cell>
          <cell r="V163" t="str">
            <v>2.1 ทุติยภูมิระดับต้น</v>
          </cell>
        </row>
        <row r="164">
          <cell r="A164" t="str">
            <v>05</v>
          </cell>
          <cell r="B164" t="str">
            <v>21002</v>
          </cell>
          <cell r="C164" t="str">
            <v>กระทรวงสาธารณสุข สำนักงานปลัดกระทรวงสาธารณสุข</v>
          </cell>
          <cell r="D164" t="str">
            <v>001073700</v>
          </cell>
          <cell r="E164" t="str">
            <v>10737</v>
          </cell>
          <cell r="F164" t="str">
            <v>รพท.ประจวบคีรีขันธ์</v>
          </cell>
          <cell r="G164" t="str">
            <v>โรงพยาบาลทั่วไปประจวบคีรีขันธ์</v>
          </cell>
          <cell r="H164" t="str">
            <v>77010100</v>
          </cell>
          <cell r="I164">
            <v>77</v>
          </cell>
          <cell r="J164" t="str">
            <v>จังหวัดประจวบคีรีขันธ์</v>
          </cell>
          <cell r="K164">
            <v>7701</v>
          </cell>
          <cell r="L164" t="str">
            <v>เมืองประจวบคีรีขันธ์</v>
          </cell>
          <cell r="M164">
            <v>770101</v>
          </cell>
          <cell r="N164" t="str">
            <v>ประจวบคีรีขันธ์</v>
          </cell>
          <cell r="O164" t="str">
            <v>กลาง</v>
          </cell>
          <cell r="P164" t="str">
            <v>06</v>
          </cell>
          <cell r="Q164" t="str">
            <v>โรงพยาบาลทั่วไป</v>
          </cell>
          <cell r="R164">
            <v>2</v>
          </cell>
          <cell r="S164">
            <v>303</v>
          </cell>
          <cell r="T164" t="str">
            <v>278</v>
          </cell>
          <cell r="U164" t="str">
            <v>31</v>
          </cell>
          <cell r="V164" t="str">
            <v>3.1 ตติยภูมิ</v>
          </cell>
        </row>
        <row r="165">
          <cell r="A165" t="str">
            <v>05</v>
          </cell>
          <cell r="B165" t="str">
            <v>21002</v>
          </cell>
          <cell r="C165" t="str">
            <v>กระทรวงสาธารณสุข สำนักงานปลัดกระทรวงสาธารณสุข</v>
          </cell>
          <cell r="D165" t="str">
            <v>001131500</v>
          </cell>
          <cell r="E165" t="str">
            <v>11315</v>
          </cell>
          <cell r="F165" t="str">
            <v>รพช.กุยบุรี</v>
          </cell>
          <cell r="G165" t="str">
            <v>โรงพยาบาลชุมชนกุยบุรี</v>
          </cell>
          <cell r="H165" t="str">
            <v>77020105</v>
          </cell>
          <cell r="I165">
            <v>77</v>
          </cell>
          <cell r="J165" t="str">
            <v>จังหวัดประจวบคีรีขันธ์</v>
          </cell>
          <cell r="K165">
            <v>7702</v>
          </cell>
          <cell r="L165" t="str">
            <v>กุยบุรี</v>
          </cell>
          <cell r="M165">
            <v>770201</v>
          </cell>
          <cell r="N165" t="str">
            <v>กุยบุรี</v>
          </cell>
          <cell r="O165" t="str">
            <v>กลาง</v>
          </cell>
          <cell r="P165" t="str">
            <v>07</v>
          </cell>
          <cell r="Q165" t="str">
            <v>โรงพยาบาลชุมชน</v>
          </cell>
          <cell r="R165">
            <v>5</v>
          </cell>
          <cell r="S165">
            <v>30</v>
          </cell>
          <cell r="T165" t="str">
            <v>30</v>
          </cell>
          <cell r="U165" t="str">
            <v>21</v>
          </cell>
          <cell r="V165" t="str">
            <v>2.1 ทุติยภูมิระดับต้น</v>
          </cell>
        </row>
        <row r="166">
          <cell r="A166" t="str">
            <v>05</v>
          </cell>
          <cell r="B166" t="str">
            <v>21002</v>
          </cell>
          <cell r="C166" t="str">
            <v>กระทรวงสาธารณสุข สำนักงานปลัดกระทรวงสาธารณสุข</v>
          </cell>
          <cell r="D166" t="str">
            <v>001131600</v>
          </cell>
          <cell r="E166" t="str">
            <v>11316</v>
          </cell>
          <cell r="F166" t="str">
            <v>รพช.ทับสะแก</v>
          </cell>
          <cell r="G166" t="str">
            <v>โรงพยาบาลชุมชนทับสะแก</v>
          </cell>
          <cell r="H166" t="str">
            <v>77030306</v>
          </cell>
          <cell r="I166">
            <v>77</v>
          </cell>
          <cell r="J166" t="str">
            <v>จังหวัดประจวบคีรีขันธ์</v>
          </cell>
          <cell r="K166">
            <v>7703</v>
          </cell>
          <cell r="L166" t="str">
            <v>ทับสะแก</v>
          </cell>
          <cell r="M166">
            <v>770303</v>
          </cell>
          <cell r="N166" t="str">
            <v>นาหูกวาง</v>
          </cell>
          <cell r="O166" t="str">
            <v>กลาง</v>
          </cell>
          <cell r="P166" t="str">
            <v>07</v>
          </cell>
          <cell r="Q166" t="str">
            <v>โรงพยาบาลชุมชน</v>
          </cell>
          <cell r="R166">
            <v>4</v>
          </cell>
          <cell r="S166">
            <v>60</v>
          </cell>
          <cell r="T166" t="str">
            <v>60</v>
          </cell>
          <cell r="U166" t="str">
            <v>21</v>
          </cell>
          <cell r="V166" t="str">
            <v>2.1 ทุติยภูมิระดับต้น</v>
          </cell>
        </row>
        <row r="167">
          <cell r="A167" t="str">
            <v>05</v>
          </cell>
          <cell r="B167" t="str">
            <v>21002</v>
          </cell>
          <cell r="C167" t="str">
            <v>กระทรวงสาธารณสุข สำนักงานปลัดกระทรวงสาธารณสุข</v>
          </cell>
          <cell r="D167" t="str">
            <v>001131700</v>
          </cell>
          <cell r="E167" t="str">
            <v>11317</v>
          </cell>
          <cell r="F167" t="str">
            <v>รพช.บางสะพาน</v>
          </cell>
          <cell r="G167" t="str">
            <v>โรงพยาบาลชุมชนบางสะพาน</v>
          </cell>
          <cell r="H167" t="str">
            <v>77040105</v>
          </cell>
          <cell r="I167">
            <v>77</v>
          </cell>
          <cell r="J167" t="str">
            <v>จังหวัดประจวบคีรีขันธ์</v>
          </cell>
          <cell r="K167">
            <v>7704</v>
          </cell>
          <cell r="L167" t="str">
            <v>บางสะพาน</v>
          </cell>
          <cell r="M167">
            <v>770401</v>
          </cell>
          <cell r="N167" t="str">
            <v>กำเนิดนพคุณ</v>
          </cell>
          <cell r="O167" t="str">
            <v>กลาง</v>
          </cell>
          <cell r="P167" t="str">
            <v>07</v>
          </cell>
          <cell r="Q167" t="str">
            <v>โรงพยาบาลชุมชน</v>
          </cell>
          <cell r="R167">
            <v>4</v>
          </cell>
          <cell r="S167">
            <v>90</v>
          </cell>
          <cell r="T167" t="str">
            <v>90</v>
          </cell>
          <cell r="U167" t="str">
            <v>22</v>
          </cell>
          <cell r="V167" t="str">
            <v>2.2 ทุติยภูมิระดับกลาง</v>
          </cell>
        </row>
        <row r="168">
          <cell r="A168" t="str">
            <v>05</v>
          </cell>
          <cell r="B168" t="str">
            <v>21002</v>
          </cell>
          <cell r="C168" t="str">
            <v>กระทรวงสาธารณสุข สำนักงานปลัดกระทรวงสาธารณสุข</v>
          </cell>
          <cell r="D168" t="str">
            <v>001131800</v>
          </cell>
          <cell r="E168" t="str">
            <v>11318</v>
          </cell>
          <cell r="F168" t="str">
            <v>รพช.บางสะพานน้อย</v>
          </cell>
          <cell r="G168" t="str">
            <v>โรงพยาบาลชุมชนบางสะพานน้อย</v>
          </cell>
          <cell r="H168" t="str">
            <v>77050104</v>
          </cell>
          <cell r="I168">
            <v>77</v>
          </cell>
          <cell r="J168" t="str">
            <v>จังหวัดประจวบคีรีขันธ์</v>
          </cell>
          <cell r="K168">
            <v>7705</v>
          </cell>
          <cell r="L168" t="str">
            <v>บางสะพานน้อย</v>
          </cell>
          <cell r="M168">
            <v>770501</v>
          </cell>
          <cell r="N168" t="str">
            <v>ปากแพรก</v>
          </cell>
          <cell r="O168" t="str">
            <v>กลาง</v>
          </cell>
          <cell r="P168" t="str">
            <v>07</v>
          </cell>
          <cell r="Q168" t="str">
            <v>โรงพยาบาลชุมชน</v>
          </cell>
          <cell r="R168">
            <v>5</v>
          </cell>
          <cell r="S168">
            <v>30</v>
          </cell>
          <cell r="T168" t="str">
            <v>30</v>
          </cell>
          <cell r="U168" t="str">
            <v>21</v>
          </cell>
          <cell r="V168" t="str">
            <v>2.1 ทุติยภูมิระดับต้น</v>
          </cell>
        </row>
        <row r="169">
          <cell r="A169" t="str">
            <v>05</v>
          </cell>
          <cell r="B169" t="str">
            <v>21002</v>
          </cell>
          <cell r="C169" t="str">
            <v>กระทรวงสาธารณสุข สำนักงานปลัดกระทรวงสาธารณสุข</v>
          </cell>
          <cell r="D169" t="str">
            <v>001131900</v>
          </cell>
          <cell r="E169" t="str">
            <v>11319</v>
          </cell>
          <cell r="F169" t="str">
            <v>รพช.ปราณบุรี</v>
          </cell>
          <cell r="G169" t="str">
            <v>โรงพยาบาลชุมชนปราณบุรี</v>
          </cell>
          <cell r="H169" t="str">
            <v>77060805</v>
          </cell>
          <cell r="I169">
            <v>77</v>
          </cell>
          <cell r="J169" t="str">
            <v>จังหวัดประจวบคีรีขันธ์</v>
          </cell>
          <cell r="K169">
            <v>7706</v>
          </cell>
          <cell r="L169" t="str">
            <v>ปราณบุรี</v>
          </cell>
          <cell r="M169">
            <v>770608</v>
          </cell>
          <cell r="N169" t="str">
            <v>วังก์พง</v>
          </cell>
          <cell r="O169" t="str">
            <v>กลาง</v>
          </cell>
          <cell r="P169" t="str">
            <v>07</v>
          </cell>
          <cell r="Q169" t="str">
            <v>โรงพยาบาลชุมชน</v>
          </cell>
          <cell r="R169">
            <v>4</v>
          </cell>
          <cell r="S169">
            <v>60</v>
          </cell>
          <cell r="T169" t="str">
            <v>30</v>
          </cell>
          <cell r="U169" t="str">
            <v>21</v>
          </cell>
          <cell r="V169" t="str">
            <v>2.1 ทุติยภูมิระดับต้น</v>
          </cell>
        </row>
        <row r="170">
          <cell r="A170" t="str">
            <v>05</v>
          </cell>
          <cell r="B170" t="str">
            <v>21002</v>
          </cell>
          <cell r="C170" t="str">
            <v>กระทรวงสาธารณสุข สำนักงานปลัดกระทรวงสาธารณสุข</v>
          </cell>
          <cell r="D170" t="str">
            <v>001132000</v>
          </cell>
          <cell r="E170" t="str">
            <v>11320</v>
          </cell>
          <cell r="F170" t="str">
            <v>รพท.หัวหิน</v>
          </cell>
          <cell r="G170" t="str">
            <v>โรงพยาบาลทั่วไปหัวหิน</v>
          </cell>
          <cell r="H170" t="str">
            <v>77070100</v>
          </cell>
          <cell r="I170">
            <v>77</v>
          </cell>
          <cell r="J170" t="str">
            <v>จังหวัดประจวบคีรีขันธ์</v>
          </cell>
          <cell r="K170">
            <v>7707</v>
          </cell>
          <cell r="L170" t="str">
            <v>หัวหิน</v>
          </cell>
          <cell r="M170">
            <v>770701</v>
          </cell>
          <cell r="N170" t="str">
            <v>หัวหิน</v>
          </cell>
          <cell r="O170" t="str">
            <v>กลาง</v>
          </cell>
          <cell r="P170" t="str">
            <v>06</v>
          </cell>
          <cell r="Q170" t="str">
            <v>โรงพยาบาลทั่วไป</v>
          </cell>
          <cell r="R170">
            <v>3</v>
          </cell>
          <cell r="S170">
            <v>200</v>
          </cell>
          <cell r="T170" t="str">
            <v>200</v>
          </cell>
          <cell r="U170" t="str">
            <v>31</v>
          </cell>
          <cell r="V170" t="str">
            <v>3.1 ตติยภูมิ</v>
          </cell>
        </row>
        <row r="171">
          <cell r="A171" t="str">
            <v>05</v>
          </cell>
          <cell r="B171" t="str">
            <v>21002</v>
          </cell>
          <cell r="C171" t="str">
            <v>กระทรวงสาธารณสุข สำนักงานปลัดกระทรวงสาธารณสุข</v>
          </cell>
          <cell r="D171" t="str">
            <v>001132100</v>
          </cell>
          <cell r="E171" t="str">
            <v>11321</v>
          </cell>
          <cell r="F171" t="str">
            <v>รพช.สามร้อยยอด</v>
          </cell>
          <cell r="G171" t="str">
            <v>โรงพยาบาลชุมชนสามร้อยยอด</v>
          </cell>
          <cell r="H171" t="str">
            <v>77080506</v>
          </cell>
          <cell r="I171">
            <v>77</v>
          </cell>
          <cell r="J171" t="str">
            <v>จังหวัดประจวบคีรีขันธ์</v>
          </cell>
          <cell r="K171">
            <v>7708</v>
          </cell>
          <cell r="L171" t="str">
            <v>สามร้อยยอด</v>
          </cell>
          <cell r="M171">
            <v>770805</v>
          </cell>
          <cell r="N171" t="str">
            <v>ไร่ใหม่</v>
          </cell>
          <cell r="O171" t="str">
            <v>กลาง</v>
          </cell>
          <cell r="P171" t="str">
            <v>07</v>
          </cell>
          <cell r="Q171" t="str">
            <v>โรงพยาบาลชุมชน</v>
          </cell>
          <cell r="R171">
            <v>4</v>
          </cell>
          <cell r="S171">
            <v>60</v>
          </cell>
          <cell r="T171" t="str">
            <v>60</v>
          </cell>
          <cell r="U171" t="str">
            <v>21</v>
          </cell>
          <cell r="V171" t="str">
            <v>2.1 ทุติยภูมิระดับต้น</v>
          </cell>
        </row>
        <row r="172">
          <cell r="A172" t="str">
            <v>06</v>
          </cell>
          <cell r="B172" t="str">
            <v>21002</v>
          </cell>
          <cell r="C172" t="str">
            <v>กระทรวงสาธารณสุข สำนักงานปลัดกระทรวงสาธารณสุข</v>
          </cell>
          <cell r="D172" t="str">
            <v>001068000</v>
          </cell>
          <cell r="E172" t="str">
            <v>10680</v>
          </cell>
          <cell r="F172" t="str">
            <v>รพศ.มหาราชนครศรีธรรมราช</v>
          </cell>
          <cell r="G172" t="str">
            <v>โรงพยาบาลศูนย์มหาราชนครศรีธรรมราช</v>
          </cell>
          <cell r="H172" t="str">
            <v>80010100</v>
          </cell>
          <cell r="I172">
            <v>80</v>
          </cell>
          <cell r="J172" t="str">
            <v>จังหวัดนครศรีธรรมราช</v>
          </cell>
          <cell r="K172">
            <v>8001</v>
          </cell>
          <cell r="L172" t="str">
            <v>เมืองนครศรีธรรมราช</v>
          </cell>
          <cell r="M172">
            <v>800101</v>
          </cell>
          <cell r="N172" t="str">
            <v>ในเมือง</v>
          </cell>
          <cell r="O172" t="str">
            <v>ใต้</v>
          </cell>
          <cell r="P172" t="str">
            <v>05</v>
          </cell>
          <cell r="Q172" t="str">
            <v>โรงพยาบาลศูนย์</v>
          </cell>
          <cell r="R172">
            <v>1</v>
          </cell>
          <cell r="S172">
            <v>781</v>
          </cell>
          <cell r="T172" t="str">
            <v>863</v>
          </cell>
          <cell r="U172" t="str">
            <v>31</v>
          </cell>
          <cell r="V172" t="str">
            <v>3.1 ตติยภูมิ</v>
          </cell>
        </row>
        <row r="173">
          <cell r="A173" t="str">
            <v>06</v>
          </cell>
          <cell r="B173" t="str">
            <v>21002</v>
          </cell>
          <cell r="C173" t="str">
            <v>กระทรวงสาธารณสุข สำนักงานปลัดกระทรวงสาธารณสุข</v>
          </cell>
          <cell r="D173" t="str">
            <v>001132200</v>
          </cell>
          <cell r="E173" t="str">
            <v>11322</v>
          </cell>
          <cell r="F173" t="str">
            <v>รพช.พรหมคีรี</v>
          </cell>
          <cell r="G173" t="str">
            <v>โรงพยาบาลชุมชนพรหมคีรี</v>
          </cell>
          <cell r="H173" t="str">
            <v>80020109</v>
          </cell>
          <cell r="I173">
            <v>80</v>
          </cell>
          <cell r="J173" t="str">
            <v>จังหวัดนครศรีธรรมราช</v>
          </cell>
          <cell r="K173">
            <v>8002</v>
          </cell>
          <cell r="L173" t="str">
            <v>พรหมคีรี</v>
          </cell>
          <cell r="M173">
            <v>800201</v>
          </cell>
          <cell r="N173" t="str">
            <v>พรหมโลก</v>
          </cell>
          <cell r="O173" t="str">
            <v>ใต้</v>
          </cell>
          <cell r="P173" t="str">
            <v>07</v>
          </cell>
          <cell r="Q173" t="str">
            <v>โรงพยาบาลชุมชน</v>
          </cell>
          <cell r="R173">
            <v>5</v>
          </cell>
          <cell r="S173">
            <v>30</v>
          </cell>
          <cell r="T173" t="str">
            <v>30</v>
          </cell>
          <cell r="U173" t="str">
            <v>21</v>
          </cell>
          <cell r="V173" t="str">
            <v>2.1 ทุติยภูมิระดับต้น</v>
          </cell>
        </row>
        <row r="174">
          <cell r="A174" t="str">
            <v>06</v>
          </cell>
          <cell r="B174" t="str">
            <v>21002</v>
          </cell>
          <cell r="C174" t="str">
            <v>กระทรวงสาธารณสุข สำนักงานปลัดกระทรวงสาธารณสุข</v>
          </cell>
          <cell r="D174" t="str">
            <v>001132400</v>
          </cell>
          <cell r="E174" t="str">
            <v>11324</v>
          </cell>
          <cell r="F174" t="str">
            <v>รพช.ลานสะกา</v>
          </cell>
          <cell r="G174" t="str">
            <v>โรงพยาบาลชุมชนลานสะกา</v>
          </cell>
          <cell r="H174" t="str">
            <v>80030101</v>
          </cell>
          <cell r="I174">
            <v>80</v>
          </cell>
          <cell r="J174" t="str">
            <v>จังหวัดนครศรีธรรมราช</v>
          </cell>
          <cell r="K174">
            <v>8003</v>
          </cell>
          <cell r="L174" t="str">
            <v>ลานสกา</v>
          </cell>
          <cell r="M174">
            <v>800301</v>
          </cell>
          <cell r="N174" t="str">
            <v>เขาแก้ว</v>
          </cell>
          <cell r="O174" t="str">
            <v>ใต้</v>
          </cell>
          <cell r="P174" t="str">
            <v>07</v>
          </cell>
          <cell r="Q174" t="str">
            <v>โรงพยาบาลชุมชน</v>
          </cell>
          <cell r="R174">
            <v>5</v>
          </cell>
          <cell r="S174">
            <v>30</v>
          </cell>
          <cell r="T174" t="str">
            <v>30</v>
          </cell>
          <cell r="U174" t="str">
            <v>21</v>
          </cell>
          <cell r="V174" t="str">
            <v>2.1 ทุติยภูมิระดับต้น</v>
          </cell>
        </row>
        <row r="175">
          <cell r="A175" t="str">
            <v>06</v>
          </cell>
          <cell r="B175" t="str">
            <v>21002</v>
          </cell>
          <cell r="C175" t="str">
            <v>กระทรวงสาธารณสุข สำนักงานปลัดกระทรวงสาธารณสุข</v>
          </cell>
          <cell r="D175" t="str">
            <v>001132500</v>
          </cell>
          <cell r="E175" t="str">
            <v>11325</v>
          </cell>
          <cell r="F175" t="str">
            <v>รพร.ฉวาง</v>
          </cell>
          <cell r="G175" t="str">
            <v>โรงพยาบาลสมเด็จพระยุพราชฉวาง</v>
          </cell>
          <cell r="H175" t="str">
            <v>80041008</v>
          </cell>
          <cell r="I175">
            <v>80</v>
          </cell>
          <cell r="J175" t="str">
            <v>จังหวัดนครศรีธรรมราช</v>
          </cell>
          <cell r="K175">
            <v>8004</v>
          </cell>
          <cell r="L175" t="str">
            <v>ฉวาง</v>
          </cell>
          <cell r="M175">
            <v>800410</v>
          </cell>
          <cell r="N175" t="str">
            <v>ไสหร้า</v>
          </cell>
          <cell r="O175" t="str">
            <v>ใต้</v>
          </cell>
          <cell r="P175" t="str">
            <v>07</v>
          </cell>
          <cell r="Q175" t="str">
            <v>โรงพยาบาลชุมชน</v>
          </cell>
          <cell r="R175">
            <v>4</v>
          </cell>
          <cell r="S175">
            <v>90</v>
          </cell>
          <cell r="T175" t="str">
            <v>90</v>
          </cell>
          <cell r="U175" t="str">
            <v>22</v>
          </cell>
          <cell r="V175" t="str">
            <v>2.2 ทุติยภูมิระดับกลาง</v>
          </cell>
        </row>
        <row r="176">
          <cell r="A176" t="str">
            <v>06</v>
          </cell>
          <cell r="B176" t="str">
            <v>21002</v>
          </cell>
          <cell r="C176" t="str">
            <v>กระทรวงสาธารณสุข สำนักงานปลัดกระทรวงสาธารณสุข</v>
          </cell>
          <cell r="D176" t="str">
            <v>001132600</v>
          </cell>
          <cell r="E176" t="str">
            <v>11326</v>
          </cell>
          <cell r="F176" t="str">
            <v>รพช.พิปูน</v>
          </cell>
          <cell r="G176" t="str">
            <v>โรงพยาบาลชุมชนพิปูน</v>
          </cell>
          <cell r="H176" t="str">
            <v>80050405</v>
          </cell>
          <cell r="I176">
            <v>80</v>
          </cell>
          <cell r="J176" t="str">
            <v>จังหวัดนครศรีธรรมราช</v>
          </cell>
          <cell r="K176">
            <v>8005</v>
          </cell>
          <cell r="L176" t="str">
            <v>พิปูน</v>
          </cell>
          <cell r="M176">
            <v>800504</v>
          </cell>
          <cell r="N176" t="str">
            <v>ยางค้อม</v>
          </cell>
          <cell r="O176" t="str">
            <v>ใต้</v>
          </cell>
          <cell r="P176" t="str">
            <v>07</v>
          </cell>
          <cell r="Q176" t="str">
            <v>โรงพยาบาลชุมชน</v>
          </cell>
          <cell r="R176">
            <v>5</v>
          </cell>
          <cell r="S176">
            <v>30</v>
          </cell>
          <cell r="T176" t="str">
            <v>30</v>
          </cell>
          <cell r="U176" t="str">
            <v>21</v>
          </cell>
          <cell r="V176" t="str">
            <v>2.1 ทุติยภูมิระดับต้น</v>
          </cell>
        </row>
        <row r="177">
          <cell r="A177" t="str">
            <v>06</v>
          </cell>
          <cell r="B177" t="str">
            <v>21002</v>
          </cell>
          <cell r="C177" t="str">
            <v>กระทรวงสาธารณสุข สำนักงานปลัดกระทรวงสาธารณสุข</v>
          </cell>
          <cell r="D177" t="str">
            <v>001132700</v>
          </cell>
          <cell r="E177" t="str">
            <v>11327</v>
          </cell>
          <cell r="F177" t="str">
            <v>รพช.เชียรใหญ่</v>
          </cell>
          <cell r="G177" t="str">
            <v>โรงพยาบาลชุมชนเชียรใหญ่</v>
          </cell>
          <cell r="H177" t="str">
            <v>80060701</v>
          </cell>
          <cell r="I177">
            <v>80</v>
          </cell>
          <cell r="J177" t="str">
            <v>จังหวัดนครศรีธรรมราช</v>
          </cell>
          <cell r="K177">
            <v>8006</v>
          </cell>
          <cell r="L177" t="str">
            <v>เชียรใหญ่</v>
          </cell>
          <cell r="M177">
            <v>800607</v>
          </cell>
          <cell r="N177" t="str">
            <v>ท้องลำเจียก</v>
          </cell>
          <cell r="O177" t="str">
            <v>ใต้</v>
          </cell>
          <cell r="P177" t="str">
            <v>07</v>
          </cell>
          <cell r="Q177" t="str">
            <v>โรงพยาบาลชุมชน</v>
          </cell>
          <cell r="R177">
            <v>5</v>
          </cell>
          <cell r="S177">
            <v>30</v>
          </cell>
          <cell r="T177" t="str">
            <v>30</v>
          </cell>
          <cell r="U177" t="str">
            <v>21</v>
          </cell>
          <cell r="V177" t="str">
            <v>2.1 ทุติยภูมิระดับต้น</v>
          </cell>
        </row>
        <row r="178">
          <cell r="A178" t="str">
            <v>06</v>
          </cell>
          <cell r="B178" t="str">
            <v>21002</v>
          </cell>
          <cell r="C178" t="str">
            <v>กระทรวงสาธารณสุข สำนักงานปลัดกระทรวงสาธารณสุข</v>
          </cell>
          <cell r="D178" t="str">
            <v>001132800</v>
          </cell>
          <cell r="E178" t="str">
            <v>11328</v>
          </cell>
          <cell r="F178" t="str">
            <v>รพช.ชะอวด</v>
          </cell>
          <cell r="G178" t="str">
            <v>โรงพยาบาลชุมชนชะอวด</v>
          </cell>
          <cell r="H178" t="str">
            <v>80070108</v>
          </cell>
          <cell r="I178">
            <v>80</v>
          </cell>
          <cell r="J178" t="str">
            <v>จังหวัดนครศรีธรรมราช</v>
          </cell>
          <cell r="K178">
            <v>8007</v>
          </cell>
          <cell r="L178" t="str">
            <v>ชะอวด</v>
          </cell>
          <cell r="M178">
            <v>800701</v>
          </cell>
          <cell r="N178" t="str">
            <v>ชะอวด</v>
          </cell>
          <cell r="O178" t="str">
            <v>ใต้</v>
          </cell>
          <cell r="P178" t="str">
            <v>07</v>
          </cell>
          <cell r="Q178" t="str">
            <v>โรงพยาบาลชุมชน</v>
          </cell>
          <cell r="R178">
            <v>4</v>
          </cell>
          <cell r="S178">
            <v>60</v>
          </cell>
          <cell r="T178" t="str">
            <v>30</v>
          </cell>
          <cell r="U178" t="str">
            <v>21</v>
          </cell>
          <cell r="V178" t="str">
            <v>2.1 ทุติยภูมิระดับต้น</v>
          </cell>
        </row>
        <row r="179">
          <cell r="A179" t="str">
            <v>06</v>
          </cell>
          <cell r="B179" t="str">
            <v>21002</v>
          </cell>
          <cell r="C179" t="str">
            <v>กระทรวงสาธารณสุข สำนักงานปลัดกระทรวงสาธารณสุข</v>
          </cell>
          <cell r="D179" t="str">
            <v>001132900</v>
          </cell>
          <cell r="E179" t="str">
            <v>11329</v>
          </cell>
          <cell r="F179" t="str">
            <v>รพช.ท่าศาลา</v>
          </cell>
          <cell r="G179" t="str">
            <v>โรงพยาบาลชุมชนท่าศาลา</v>
          </cell>
          <cell r="H179" t="str">
            <v>80080103</v>
          </cell>
          <cell r="I179">
            <v>80</v>
          </cell>
          <cell r="J179" t="str">
            <v>จังหวัดนครศรีธรรมราช</v>
          </cell>
          <cell r="K179">
            <v>8008</v>
          </cell>
          <cell r="L179" t="str">
            <v>ท่าศาลา</v>
          </cell>
          <cell r="M179">
            <v>800801</v>
          </cell>
          <cell r="N179" t="str">
            <v>ท่าศาลา</v>
          </cell>
          <cell r="O179" t="str">
            <v>ใต้</v>
          </cell>
          <cell r="P179" t="str">
            <v>07</v>
          </cell>
          <cell r="Q179" t="str">
            <v>โรงพยาบาลชุมชน</v>
          </cell>
          <cell r="R179">
            <v>4</v>
          </cell>
          <cell r="S179">
            <v>150</v>
          </cell>
          <cell r="T179" t="str">
            <v>60</v>
          </cell>
          <cell r="U179" t="str">
            <v>22</v>
          </cell>
          <cell r="V179" t="str">
            <v>2.2 ทุติยภูมิระดับกลาง</v>
          </cell>
        </row>
        <row r="180">
          <cell r="A180" t="str">
            <v>06</v>
          </cell>
          <cell r="B180" t="str">
            <v>21002</v>
          </cell>
          <cell r="C180" t="str">
            <v>กระทรวงสาธารณสุข สำนักงานปลัดกระทรวงสาธารณสุข</v>
          </cell>
          <cell r="D180" t="str">
            <v>001133000</v>
          </cell>
          <cell r="E180" t="str">
            <v>11330</v>
          </cell>
          <cell r="F180" t="str">
            <v>รพช.ทุ่งสง</v>
          </cell>
          <cell r="G180" t="str">
            <v>โรงพยาบาลชุมชนทุ่งสง</v>
          </cell>
          <cell r="H180" t="str">
            <v>80090100</v>
          </cell>
          <cell r="I180">
            <v>80</v>
          </cell>
          <cell r="J180" t="str">
            <v>จังหวัดนครศรีธรรมราช</v>
          </cell>
          <cell r="K180">
            <v>8009</v>
          </cell>
          <cell r="L180" t="str">
            <v>ทุ่งสง</v>
          </cell>
          <cell r="M180">
            <v>800901</v>
          </cell>
          <cell r="N180" t="str">
            <v>ปากแพรก</v>
          </cell>
          <cell r="O180" t="str">
            <v>ใต้</v>
          </cell>
          <cell r="P180" t="str">
            <v>07</v>
          </cell>
          <cell r="Q180" t="str">
            <v>โรงพยาบาลชุมชน</v>
          </cell>
          <cell r="R180">
            <v>4</v>
          </cell>
          <cell r="S180">
            <v>150</v>
          </cell>
          <cell r="T180" t="str">
            <v>150</v>
          </cell>
          <cell r="U180" t="str">
            <v>23</v>
          </cell>
          <cell r="V180" t="str">
            <v>2.3 ทุติยภูมิระดับสูง</v>
          </cell>
        </row>
        <row r="181">
          <cell r="A181" t="str">
            <v>06</v>
          </cell>
          <cell r="B181" t="str">
            <v>21002</v>
          </cell>
          <cell r="C181" t="str">
            <v>กระทรวงสาธารณสุข สำนักงานปลัดกระทรวงสาธารณสุข</v>
          </cell>
          <cell r="D181" t="str">
            <v>001133100</v>
          </cell>
          <cell r="E181" t="str">
            <v>11331</v>
          </cell>
          <cell r="F181" t="str">
            <v>รพช.นาบอน</v>
          </cell>
          <cell r="G181" t="str">
            <v>โรงพยาบาลชุมชนนาบอน</v>
          </cell>
          <cell r="H181" t="str">
            <v>80100102</v>
          </cell>
          <cell r="I181">
            <v>80</v>
          </cell>
          <cell r="J181" t="str">
            <v>จังหวัดนครศรีธรรมราช</v>
          </cell>
          <cell r="K181">
            <v>8010</v>
          </cell>
          <cell r="L181" t="str">
            <v>นาบอน</v>
          </cell>
          <cell r="M181">
            <v>801001</v>
          </cell>
          <cell r="N181" t="str">
            <v>นาบอน</v>
          </cell>
          <cell r="O181" t="str">
            <v>ใต้</v>
          </cell>
          <cell r="P181" t="str">
            <v>07</v>
          </cell>
          <cell r="Q181" t="str">
            <v>โรงพยาบาลชุมชน</v>
          </cell>
          <cell r="R181">
            <v>5</v>
          </cell>
          <cell r="S181">
            <v>30</v>
          </cell>
          <cell r="T181" t="str">
            <v>30</v>
          </cell>
          <cell r="U181" t="str">
            <v>21</v>
          </cell>
          <cell r="V181" t="str">
            <v>2.1 ทุติยภูมิระดับต้น</v>
          </cell>
        </row>
        <row r="182">
          <cell r="A182" t="str">
            <v>06</v>
          </cell>
          <cell r="B182" t="str">
            <v>21002</v>
          </cell>
          <cell r="C182" t="str">
            <v>กระทรวงสาธารณสุข สำนักงานปลัดกระทรวงสาธารณสุข</v>
          </cell>
          <cell r="D182" t="str">
            <v>001133200</v>
          </cell>
          <cell r="E182" t="str">
            <v>11332</v>
          </cell>
          <cell r="F182" t="str">
            <v>รพช.ทุ่งใหญ่</v>
          </cell>
          <cell r="G182" t="str">
            <v>โรงพยาบาลชุมชนทุ่งใหญ่</v>
          </cell>
          <cell r="H182" t="str">
            <v>80110102</v>
          </cell>
          <cell r="I182">
            <v>80</v>
          </cell>
          <cell r="J182" t="str">
            <v>จังหวัดนครศรีธรรมราช</v>
          </cell>
          <cell r="K182">
            <v>8011</v>
          </cell>
          <cell r="L182" t="str">
            <v>ทุ่งใหญ่</v>
          </cell>
          <cell r="M182">
            <v>801101</v>
          </cell>
          <cell r="N182" t="str">
            <v>ท่ายาง</v>
          </cell>
          <cell r="O182" t="str">
            <v>ใต้</v>
          </cell>
          <cell r="P182" t="str">
            <v>07</v>
          </cell>
          <cell r="Q182" t="str">
            <v>โรงพยาบาลชุมชน</v>
          </cell>
          <cell r="R182">
            <v>4</v>
          </cell>
          <cell r="S182">
            <v>60</v>
          </cell>
          <cell r="T182" t="str">
            <v>60</v>
          </cell>
          <cell r="U182" t="str">
            <v>21</v>
          </cell>
          <cell r="V182" t="str">
            <v>2.1 ทุติยภูมิระดับต้น</v>
          </cell>
        </row>
        <row r="183">
          <cell r="A183" t="str">
            <v>06</v>
          </cell>
          <cell r="B183" t="str">
            <v>21002</v>
          </cell>
          <cell r="C183" t="str">
            <v>กระทรวงสาธารณสุข สำนักงานปลัดกระทรวงสาธารณสุข</v>
          </cell>
          <cell r="D183" t="str">
            <v>001133300</v>
          </cell>
          <cell r="E183" t="str">
            <v>11333</v>
          </cell>
          <cell r="F183" t="str">
            <v>รพช.ปากพนัง</v>
          </cell>
          <cell r="G183" t="str">
            <v>โรงพยาบาลชุมชนปากพนัง</v>
          </cell>
          <cell r="H183" t="str">
            <v>80121400</v>
          </cell>
          <cell r="I183">
            <v>80</v>
          </cell>
          <cell r="J183" t="str">
            <v>จังหวัดนครศรีธรรมราช</v>
          </cell>
          <cell r="K183">
            <v>8012</v>
          </cell>
          <cell r="L183" t="str">
            <v>ปากพนัง</v>
          </cell>
          <cell r="M183">
            <v>801214</v>
          </cell>
          <cell r="N183" t="str">
            <v>ปากพนังฝั่งตะวันออก</v>
          </cell>
          <cell r="O183" t="str">
            <v>ใต้</v>
          </cell>
          <cell r="P183" t="str">
            <v>07</v>
          </cell>
          <cell r="Q183" t="str">
            <v>โรงพยาบาลชุมชน</v>
          </cell>
          <cell r="R183">
            <v>5</v>
          </cell>
          <cell r="S183">
            <v>59</v>
          </cell>
          <cell r="T183" t="str">
            <v>30</v>
          </cell>
          <cell r="U183" t="str">
            <v>22</v>
          </cell>
          <cell r="V183" t="str">
            <v>2.2 ทุติยภูมิระดับกลาง</v>
          </cell>
        </row>
        <row r="184">
          <cell r="A184" t="str">
            <v>06</v>
          </cell>
          <cell r="B184" t="str">
            <v>21002</v>
          </cell>
          <cell r="C184" t="str">
            <v>กระทรวงสาธารณสุข สำนักงานปลัดกระทรวงสาธารณสุข</v>
          </cell>
          <cell r="D184" t="str">
            <v>001133400</v>
          </cell>
          <cell r="E184" t="str">
            <v>11334</v>
          </cell>
          <cell r="F184" t="str">
            <v>รพช.ร่อนพิบูลย์</v>
          </cell>
          <cell r="G184" t="str">
            <v>โรงพยาบาลชุมชนร่อนพิบูลย์</v>
          </cell>
          <cell r="H184" t="str">
            <v>80130113</v>
          </cell>
          <cell r="I184">
            <v>80</v>
          </cell>
          <cell r="J184" t="str">
            <v>จังหวัดนครศรีธรรมราช</v>
          </cell>
          <cell r="K184">
            <v>8013</v>
          </cell>
          <cell r="L184" t="str">
            <v>ร่อนพิบูลย์</v>
          </cell>
          <cell r="M184">
            <v>801301</v>
          </cell>
          <cell r="N184" t="str">
            <v>ร่อนพิบูลย์</v>
          </cell>
          <cell r="O184" t="str">
            <v>ใต้</v>
          </cell>
          <cell r="P184" t="str">
            <v>07</v>
          </cell>
          <cell r="Q184" t="str">
            <v>โรงพยาบาลชุมชน</v>
          </cell>
          <cell r="R184">
            <v>5</v>
          </cell>
          <cell r="S184">
            <v>30</v>
          </cell>
          <cell r="T184" t="str">
            <v>30</v>
          </cell>
          <cell r="U184" t="str">
            <v>22</v>
          </cell>
          <cell r="V184" t="str">
            <v>2.2 ทุติยภูมิระดับกลาง</v>
          </cell>
        </row>
        <row r="185">
          <cell r="A185" t="str">
            <v>06</v>
          </cell>
          <cell r="B185" t="str">
            <v>21002</v>
          </cell>
          <cell r="C185" t="str">
            <v>กระทรวงสาธารณสุข สำนักงานปลัดกระทรวงสาธารณสุข</v>
          </cell>
          <cell r="D185" t="str">
            <v>001133500</v>
          </cell>
          <cell r="E185" t="str">
            <v>11335</v>
          </cell>
          <cell r="F185" t="str">
            <v>รพช.สิชล</v>
          </cell>
          <cell r="G185" t="str">
            <v>โรงพยาบาลชุมชนสิชล</v>
          </cell>
          <cell r="H185" t="str">
            <v>80140105</v>
          </cell>
          <cell r="I185">
            <v>80</v>
          </cell>
          <cell r="J185" t="str">
            <v>จังหวัดนครศรีธรรมราช</v>
          </cell>
          <cell r="K185">
            <v>8014</v>
          </cell>
          <cell r="L185" t="str">
            <v>สิชล</v>
          </cell>
          <cell r="M185">
            <v>801401</v>
          </cell>
          <cell r="N185" t="str">
            <v>สิชล</v>
          </cell>
          <cell r="O185" t="str">
            <v>ใต้</v>
          </cell>
          <cell r="P185" t="str">
            <v>07</v>
          </cell>
          <cell r="Q185" t="str">
            <v>โรงพยาบาลชุมชน</v>
          </cell>
          <cell r="R185">
            <v>4</v>
          </cell>
          <cell r="S185">
            <v>146</v>
          </cell>
          <cell r="T185" t="str">
            <v>120</v>
          </cell>
          <cell r="U185" t="str">
            <v>22</v>
          </cell>
          <cell r="V185" t="str">
            <v>2.2 ทุติยภูมิระดับกลาง</v>
          </cell>
        </row>
        <row r="186">
          <cell r="A186" t="str">
            <v>06</v>
          </cell>
          <cell r="B186" t="str">
            <v>21002</v>
          </cell>
          <cell r="C186" t="str">
            <v>กระทรวงสาธารณสุข สำนักงานปลัดกระทรวงสาธารณสุข</v>
          </cell>
          <cell r="D186" t="str">
            <v>001133600</v>
          </cell>
          <cell r="E186" t="str">
            <v>11336</v>
          </cell>
          <cell r="F186" t="str">
            <v>รพช.ขนอม</v>
          </cell>
          <cell r="G186" t="str">
            <v>โรงพยาบาลชุมชนขนอม</v>
          </cell>
          <cell r="H186" t="str">
            <v>80150103</v>
          </cell>
          <cell r="I186">
            <v>80</v>
          </cell>
          <cell r="J186" t="str">
            <v>จังหวัดนครศรีธรรมราช</v>
          </cell>
          <cell r="K186">
            <v>8015</v>
          </cell>
          <cell r="L186" t="str">
            <v>ขนอม</v>
          </cell>
          <cell r="M186">
            <v>801501</v>
          </cell>
          <cell r="N186" t="str">
            <v>ขนอม</v>
          </cell>
          <cell r="O186" t="str">
            <v>ใต้</v>
          </cell>
          <cell r="P186" t="str">
            <v>07</v>
          </cell>
          <cell r="Q186" t="str">
            <v>โรงพยาบาลชุมชน</v>
          </cell>
          <cell r="R186">
            <v>5</v>
          </cell>
          <cell r="S186">
            <v>30</v>
          </cell>
          <cell r="T186" t="str">
            <v>30</v>
          </cell>
          <cell r="U186" t="str">
            <v>21</v>
          </cell>
          <cell r="V186" t="str">
            <v>2.1 ทุติยภูมิระดับต้น</v>
          </cell>
        </row>
        <row r="187">
          <cell r="A187" t="str">
            <v>06</v>
          </cell>
          <cell r="B187" t="str">
            <v>21002</v>
          </cell>
          <cell r="C187" t="str">
            <v>กระทรวงสาธารณสุข สำนักงานปลัดกระทรวงสาธารณสุข</v>
          </cell>
          <cell r="D187" t="str">
            <v>001133700</v>
          </cell>
          <cell r="E187" t="str">
            <v>11337</v>
          </cell>
          <cell r="F187" t="str">
            <v>รพช.หัวไทร</v>
          </cell>
          <cell r="G187" t="str">
            <v>โรงพยาบาลชุมชนหัวไทร</v>
          </cell>
          <cell r="H187" t="str">
            <v>80160104</v>
          </cell>
          <cell r="I187">
            <v>80</v>
          </cell>
          <cell r="J187" t="str">
            <v>จังหวัดนครศรีธรรมราช</v>
          </cell>
          <cell r="K187">
            <v>8016</v>
          </cell>
          <cell r="L187" t="str">
            <v>หัวไทร</v>
          </cell>
          <cell r="M187">
            <v>801601</v>
          </cell>
          <cell r="N187" t="str">
            <v>หัวไทร</v>
          </cell>
          <cell r="O187" t="str">
            <v>ใต้</v>
          </cell>
          <cell r="P187" t="str">
            <v>07</v>
          </cell>
          <cell r="Q187" t="str">
            <v>โรงพยาบาลชุมชน</v>
          </cell>
          <cell r="R187">
            <v>4</v>
          </cell>
          <cell r="S187">
            <v>59</v>
          </cell>
          <cell r="T187" t="str">
            <v>30</v>
          </cell>
          <cell r="U187" t="str">
            <v>21</v>
          </cell>
          <cell r="V187" t="str">
            <v>2.1 ทุติยภูมิระดับต้น</v>
          </cell>
        </row>
        <row r="188">
          <cell r="A188" t="str">
            <v>06</v>
          </cell>
          <cell r="B188" t="str">
            <v>21002</v>
          </cell>
          <cell r="C188" t="str">
            <v>กระทรวงสาธารณสุข สำนักงานปลัดกระทรวงสาธารณสุข</v>
          </cell>
          <cell r="D188" t="str">
            <v>001133800</v>
          </cell>
          <cell r="E188" t="str">
            <v>11338</v>
          </cell>
          <cell r="F188" t="str">
            <v>รพช.บางขัน</v>
          </cell>
          <cell r="G188" t="str">
            <v>โรงพยาบาลชุมชนบางขัน</v>
          </cell>
          <cell r="H188" t="str">
            <v>80170201</v>
          </cell>
          <cell r="I188">
            <v>80</v>
          </cell>
          <cell r="J188" t="str">
            <v>จังหวัดนครศรีธรรมราช</v>
          </cell>
          <cell r="K188">
            <v>8017</v>
          </cell>
          <cell r="L188" t="str">
            <v>บางขัน</v>
          </cell>
          <cell r="M188">
            <v>801702</v>
          </cell>
          <cell r="N188" t="str">
            <v>บ้านลำนาว</v>
          </cell>
          <cell r="O188" t="str">
            <v>ใต้</v>
          </cell>
          <cell r="P188" t="str">
            <v>07</v>
          </cell>
          <cell r="Q188" t="str">
            <v>โรงพยาบาลชุมชน</v>
          </cell>
          <cell r="R188">
            <v>5</v>
          </cell>
          <cell r="S188">
            <v>30</v>
          </cell>
          <cell r="T188" t="str">
            <v>30</v>
          </cell>
          <cell r="U188" t="str">
            <v>21</v>
          </cell>
          <cell r="V188" t="str">
            <v>2.1 ทุติยภูมิระดับต้น</v>
          </cell>
        </row>
        <row r="189">
          <cell r="A189" t="str">
            <v>06</v>
          </cell>
          <cell r="B189" t="str">
            <v>21002</v>
          </cell>
          <cell r="C189" t="str">
            <v>กระทรวงสาธารณสุข สำนักงานปลัดกระทรวงสาธารณสุข</v>
          </cell>
          <cell r="D189" t="str">
            <v>001133900</v>
          </cell>
          <cell r="E189" t="str">
            <v>11339</v>
          </cell>
          <cell r="F189" t="str">
            <v>รพช.ถ้ำพรรณรา</v>
          </cell>
          <cell r="G189" t="str">
            <v>โรงพยาบาลชุมชนถ้ำพรรณรา</v>
          </cell>
          <cell r="H189" t="str">
            <v>80180102</v>
          </cell>
          <cell r="I189">
            <v>80</v>
          </cell>
          <cell r="J189" t="str">
            <v>จังหวัดนครศรีธรรมราช</v>
          </cell>
          <cell r="K189">
            <v>8018</v>
          </cell>
          <cell r="L189" t="str">
            <v>ถ้ำพรรณรา</v>
          </cell>
          <cell r="M189">
            <v>801801</v>
          </cell>
          <cell r="N189" t="str">
            <v>ถ้ำพรรณรา</v>
          </cell>
          <cell r="O189" t="str">
            <v>ใต้</v>
          </cell>
          <cell r="P189" t="str">
            <v>07</v>
          </cell>
          <cell r="Q189" t="str">
            <v>โรงพยาบาลชุมชน</v>
          </cell>
          <cell r="R189">
            <v>5</v>
          </cell>
          <cell r="S189">
            <v>17</v>
          </cell>
          <cell r="T189" t="str">
            <v>10</v>
          </cell>
          <cell r="U189" t="str">
            <v>21</v>
          </cell>
          <cell r="V189" t="str">
            <v>2.1 ทุติยภูมิระดับต้น</v>
          </cell>
        </row>
        <row r="190">
          <cell r="A190" t="str">
            <v>06</v>
          </cell>
          <cell r="B190" t="str">
            <v>21002</v>
          </cell>
          <cell r="C190" t="str">
            <v>กระทรวงสาธารณสุข สำนักงานปลัดกระทรวงสาธารณสุข</v>
          </cell>
          <cell r="D190" t="str">
            <v>001166000</v>
          </cell>
          <cell r="E190" t="str">
            <v>11660</v>
          </cell>
          <cell r="F190" t="str">
            <v>รพช.จุฬาภรณ์</v>
          </cell>
          <cell r="G190" t="str">
            <v>โรงพยาบาลชุมชนจุฬาภรณ์</v>
          </cell>
          <cell r="H190" t="str">
            <v>80190604</v>
          </cell>
          <cell r="I190">
            <v>80</v>
          </cell>
          <cell r="J190" t="str">
            <v>จังหวัดนครศรีธรรมราช</v>
          </cell>
          <cell r="K190">
            <v>8019</v>
          </cell>
          <cell r="L190" t="str">
            <v>จุฬาภรณ์</v>
          </cell>
          <cell r="M190">
            <v>801906</v>
          </cell>
          <cell r="N190" t="str">
            <v>สามตำบล</v>
          </cell>
          <cell r="O190" t="str">
            <v>ใต้</v>
          </cell>
          <cell r="P190" t="str">
            <v>07</v>
          </cell>
          <cell r="Q190" t="str">
            <v>โรงพยาบาลชุมชน</v>
          </cell>
          <cell r="R190">
            <v>5</v>
          </cell>
          <cell r="S190">
            <v>30</v>
          </cell>
          <cell r="T190" t="str">
            <v>30</v>
          </cell>
          <cell r="U190" t="str">
            <v>21</v>
          </cell>
          <cell r="V190" t="str">
            <v>2.1 ทุติยภูมิระดับต้น</v>
          </cell>
        </row>
        <row r="191">
          <cell r="A191" t="str">
            <v>06</v>
          </cell>
          <cell r="B191" t="str">
            <v>21002</v>
          </cell>
          <cell r="C191" t="str">
            <v>กระทรวงสาธารณสุข สำนักงานปลัดกระทรวงสาธารณสุข</v>
          </cell>
          <cell r="D191" t="str">
            <v>001068100</v>
          </cell>
          <cell r="E191" t="str">
            <v>10681</v>
          </cell>
          <cell r="F191" t="str">
            <v>รพศ.สุราษฎร์ธานี</v>
          </cell>
          <cell r="G191" t="str">
            <v>โรงพยาบาลศูนย์สุราษฎร์ธานี</v>
          </cell>
          <cell r="H191" t="str">
            <v>84010202</v>
          </cell>
          <cell r="I191">
            <v>84</v>
          </cell>
          <cell r="J191" t="str">
            <v>จังหวัดสุราษฎร์ธานี</v>
          </cell>
          <cell r="K191">
            <v>8401</v>
          </cell>
          <cell r="L191" t="str">
            <v>เมืองสุราษฎร์ธานี</v>
          </cell>
          <cell r="M191">
            <v>840102</v>
          </cell>
          <cell r="N191" t="str">
            <v>มะขามเตี้ย</v>
          </cell>
          <cell r="O191" t="str">
            <v>ใต้</v>
          </cell>
          <cell r="P191" t="str">
            <v>05</v>
          </cell>
          <cell r="Q191" t="str">
            <v>โรงพยาบาลศูนย์</v>
          </cell>
          <cell r="R191">
            <v>1</v>
          </cell>
          <cell r="S191">
            <v>760</v>
          </cell>
          <cell r="T191" t="str">
            <v>660</v>
          </cell>
          <cell r="U191" t="str">
            <v>31</v>
          </cell>
          <cell r="V191" t="str">
            <v>3.1 ตติยภูมิ</v>
          </cell>
        </row>
        <row r="192">
          <cell r="A192" t="str">
            <v>06</v>
          </cell>
          <cell r="B192" t="str">
            <v>21002</v>
          </cell>
          <cell r="C192" t="str">
            <v>กระทรวงสาธารณสุข สำนักงานปลัดกระทรวงสาธารณสุข</v>
          </cell>
          <cell r="D192" t="str">
            <v>001074200</v>
          </cell>
          <cell r="E192" t="str">
            <v>10742</v>
          </cell>
          <cell r="F192" t="str">
            <v>รพท.เกาะสมุย</v>
          </cell>
          <cell r="G192" t="str">
            <v>โรงพยาบาลทั่วไปเกาะสมุย</v>
          </cell>
          <cell r="H192" t="str">
            <v>84040101</v>
          </cell>
          <cell r="I192">
            <v>84</v>
          </cell>
          <cell r="J192" t="str">
            <v>จังหวัดสุราษฎร์ธานี</v>
          </cell>
          <cell r="K192">
            <v>8404</v>
          </cell>
          <cell r="L192" t="str">
            <v>เกาะสมุย</v>
          </cell>
          <cell r="M192">
            <v>840401</v>
          </cell>
          <cell r="N192" t="str">
            <v>อ่างทอง</v>
          </cell>
          <cell r="O192" t="str">
            <v>ใต้</v>
          </cell>
          <cell r="P192" t="str">
            <v>06</v>
          </cell>
          <cell r="Q192" t="str">
            <v>โรงพยาบาลทั่วไป</v>
          </cell>
          <cell r="R192">
            <v>3</v>
          </cell>
          <cell r="S192">
            <v>90</v>
          </cell>
          <cell r="T192" t="str">
            <v>120</v>
          </cell>
          <cell r="U192" t="str">
            <v>23</v>
          </cell>
          <cell r="V192" t="str">
            <v>2.3 ทุติยภูมิระดับสูง</v>
          </cell>
        </row>
        <row r="193">
          <cell r="A193" t="str">
            <v>06</v>
          </cell>
          <cell r="B193" t="str">
            <v>21002</v>
          </cell>
          <cell r="C193" t="str">
            <v>กระทรวงสาธารณสุข สำนักงานปลัดกระทรวงสาธารณสุข</v>
          </cell>
          <cell r="D193" t="str">
            <v>001135700</v>
          </cell>
          <cell r="E193" t="str">
            <v>11357</v>
          </cell>
          <cell r="F193" t="str">
            <v>รพช.กาญจนดิษฐ์</v>
          </cell>
          <cell r="G193" t="str">
            <v>โรงพยาบาลชุมชนกาญจนดิษฐ์</v>
          </cell>
          <cell r="H193" t="str">
            <v>84020709</v>
          </cell>
          <cell r="I193">
            <v>84</v>
          </cell>
          <cell r="J193" t="str">
            <v>จังหวัดสุราษฎร์ธานี</v>
          </cell>
          <cell r="K193">
            <v>8402</v>
          </cell>
          <cell r="L193" t="str">
            <v>กาญจนดิษฐ์</v>
          </cell>
          <cell r="M193">
            <v>840207</v>
          </cell>
          <cell r="N193" t="str">
            <v>พลายวาส</v>
          </cell>
          <cell r="O193" t="str">
            <v>ใต้</v>
          </cell>
          <cell r="P193" t="str">
            <v>07</v>
          </cell>
          <cell r="Q193" t="str">
            <v>โรงพยาบาลชุมชน</v>
          </cell>
          <cell r="R193">
            <v>4</v>
          </cell>
          <cell r="S193">
            <v>60</v>
          </cell>
          <cell r="T193" t="str">
            <v>60</v>
          </cell>
          <cell r="U193" t="str">
            <v>22</v>
          </cell>
          <cell r="V193" t="str">
            <v>2.2 ทุติยภูมิระดับกลาง</v>
          </cell>
        </row>
        <row r="194">
          <cell r="A194" t="str">
            <v>06</v>
          </cell>
          <cell r="B194" t="str">
            <v>21002</v>
          </cell>
          <cell r="C194" t="str">
            <v>กระทรวงสาธารณสุข สำนักงานปลัดกระทรวงสาธารณสุข</v>
          </cell>
          <cell r="D194" t="str">
            <v>001135800</v>
          </cell>
          <cell r="E194" t="str">
            <v>11358</v>
          </cell>
          <cell r="F194" t="str">
            <v>รพช.ดอนสัก</v>
          </cell>
          <cell r="G194" t="str">
            <v>โรงพยาบาลชุมชนดอนสัก</v>
          </cell>
          <cell r="H194" t="str">
            <v>84030105</v>
          </cell>
          <cell r="I194">
            <v>84</v>
          </cell>
          <cell r="J194" t="str">
            <v>จังหวัดสุราษฎร์ธานี</v>
          </cell>
          <cell r="K194">
            <v>8403</v>
          </cell>
          <cell r="L194" t="str">
            <v>ดอนสัก</v>
          </cell>
          <cell r="M194">
            <v>840301</v>
          </cell>
          <cell r="N194" t="str">
            <v>ดอนสัก</v>
          </cell>
          <cell r="O194" t="str">
            <v>ใต้</v>
          </cell>
          <cell r="P194" t="str">
            <v>07</v>
          </cell>
          <cell r="Q194" t="str">
            <v>โรงพยาบาลชุมชน</v>
          </cell>
          <cell r="R194">
            <v>4</v>
          </cell>
          <cell r="S194">
            <v>39</v>
          </cell>
          <cell r="T194" t="str">
            <v>30</v>
          </cell>
          <cell r="U194" t="str">
            <v>21</v>
          </cell>
          <cell r="V194" t="str">
            <v>2.1 ทุติยภูมิระดับต้น</v>
          </cell>
        </row>
        <row r="195">
          <cell r="A195" t="str">
            <v>06</v>
          </cell>
          <cell r="B195" t="str">
            <v>21002</v>
          </cell>
          <cell r="C195" t="str">
            <v>กระทรวงสาธารณสุข สำนักงานปลัดกระทรวงสาธารณสุข</v>
          </cell>
          <cell r="D195" t="str">
            <v>001135900</v>
          </cell>
          <cell r="E195" t="str">
            <v>11359</v>
          </cell>
          <cell r="F195" t="str">
            <v>รพช.เกาะพงัน</v>
          </cell>
          <cell r="G195" t="str">
            <v>โรงพยาบาลชุมชนเกาะพงัน</v>
          </cell>
          <cell r="H195" t="str">
            <v>84050104</v>
          </cell>
          <cell r="I195">
            <v>84</v>
          </cell>
          <cell r="J195" t="str">
            <v>จังหวัดสุราษฎร์ธานี</v>
          </cell>
          <cell r="K195">
            <v>8405</v>
          </cell>
          <cell r="L195" t="str">
            <v>เกาะพะงัน</v>
          </cell>
          <cell r="M195">
            <v>840501</v>
          </cell>
          <cell r="N195" t="str">
            <v>เกาะพะงัน</v>
          </cell>
          <cell r="O195" t="str">
            <v>ใต้</v>
          </cell>
          <cell r="P195" t="str">
            <v>07</v>
          </cell>
          <cell r="Q195" t="str">
            <v>โรงพยาบาลชุมชน</v>
          </cell>
          <cell r="R195">
            <v>5</v>
          </cell>
          <cell r="S195">
            <v>30</v>
          </cell>
          <cell r="T195" t="str">
            <v>30</v>
          </cell>
          <cell r="U195" t="str">
            <v>21</v>
          </cell>
          <cell r="V195" t="str">
            <v>2.1 ทุติยภูมิระดับต้น</v>
          </cell>
        </row>
        <row r="196">
          <cell r="A196" t="str">
            <v>06</v>
          </cell>
          <cell r="B196" t="str">
            <v>21002</v>
          </cell>
          <cell r="C196" t="str">
            <v>กระทรวงสาธารณสุข สำนักงานปลัดกระทรวงสาธารณสุข</v>
          </cell>
          <cell r="D196" t="str">
            <v>001136000</v>
          </cell>
          <cell r="E196" t="str">
            <v>11360</v>
          </cell>
          <cell r="F196" t="str">
            <v>รพช.ไชยา</v>
          </cell>
          <cell r="G196" t="str">
            <v>โรงพยาบาลชุมชนไชยา</v>
          </cell>
          <cell r="H196" t="str">
            <v>84060101</v>
          </cell>
          <cell r="I196">
            <v>84</v>
          </cell>
          <cell r="J196" t="str">
            <v>จังหวัดสุราษฎร์ธานี</v>
          </cell>
          <cell r="K196">
            <v>8406</v>
          </cell>
          <cell r="L196" t="str">
            <v>ไชยา</v>
          </cell>
          <cell r="M196">
            <v>840601</v>
          </cell>
          <cell r="N196" t="str">
            <v>ตลาดไชยา</v>
          </cell>
          <cell r="O196" t="str">
            <v>ใต้</v>
          </cell>
          <cell r="P196" t="str">
            <v>07</v>
          </cell>
          <cell r="Q196" t="str">
            <v>โรงพยาบาลชุมชน</v>
          </cell>
          <cell r="R196">
            <v>4</v>
          </cell>
          <cell r="S196">
            <v>60</v>
          </cell>
          <cell r="T196" t="str">
            <v>30</v>
          </cell>
          <cell r="U196" t="str">
            <v>21</v>
          </cell>
          <cell r="V196" t="str">
            <v>2.1 ทุติยภูมิระดับต้น</v>
          </cell>
        </row>
        <row r="197">
          <cell r="A197" t="str">
            <v>06</v>
          </cell>
          <cell r="B197" t="str">
            <v>21002</v>
          </cell>
          <cell r="C197" t="str">
            <v>กระทรวงสาธารณสุข สำนักงานปลัดกระทรวงสาธารณสุข</v>
          </cell>
          <cell r="D197" t="str">
            <v>001136100</v>
          </cell>
          <cell r="E197" t="str">
            <v>11361</v>
          </cell>
          <cell r="F197" t="str">
            <v>รพช.ท่าชนะ</v>
          </cell>
          <cell r="G197" t="str">
            <v>โรงพยาบาลชุมชนท่าชนะ</v>
          </cell>
          <cell r="H197" t="str">
            <v>84070110</v>
          </cell>
          <cell r="I197">
            <v>84</v>
          </cell>
          <cell r="J197" t="str">
            <v>จังหวัดสุราษฎร์ธานี</v>
          </cell>
          <cell r="K197">
            <v>8407</v>
          </cell>
          <cell r="L197" t="str">
            <v>ท่าชนะ</v>
          </cell>
          <cell r="M197">
            <v>840701</v>
          </cell>
          <cell r="N197" t="str">
            <v>ท่าชนะ</v>
          </cell>
          <cell r="O197" t="str">
            <v>ใต้</v>
          </cell>
          <cell r="P197" t="str">
            <v>07</v>
          </cell>
          <cell r="Q197" t="str">
            <v>โรงพยาบาลชุมชน</v>
          </cell>
          <cell r="R197">
            <v>5</v>
          </cell>
          <cell r="S197">
            <v>30</v>
          </cell>
          <cell r="T197" t="str">
            <v>30</v>
          </cell>
          <cell r="U197" t="str">
            <v>21</v>
          </cell>
          <cell r="V197" t="str">
            <v>2.1 ทุติยภูมิระดับต้น</v>
          </cell>
        </row>
        <row r="198">
          <cell r="A198" t="str">
            <v>06</v>
          </cell>
          <cell r="B198" t="str">
            <v>21002</v>
          </cell>
          <cell r="C198" t="str">
            <v>กระทรวงสาธารณสุข สำนักงานปลัดกระทรวงสาธารณสุข</v>
          </cell>
          <cell r="D198" t="str">
            <v>001136200</v>
          </cell>
          <cell r="E198" t="str">
            <v>11362</v>
          </cell>
          <cell r="F198" t="str">
            <v>รพช.คีรีรัฐนิคม</v>
          </cell>
          <cell r="G198" t="str">
            <v>โรงพยาบาลชุมชนคีรีรัฐนิคม</v>
          </cell>
          <cell r="H198" t="str">
            <v>84080807</v>
          </cell>
          <cell r="I198">
            <v>84</v>
          </cell>
          <cell r="J198" t="str">
            <v>จังหวัดสุราษฎร์ธานี</v>
          </cell>
          <cell r="K198">
            <v>8408</v>
          </cell>
          <cell r="L198" t="str">
            <v>คีรีรัฐนิคม</v>
          </cell>
          <cell r="M198">
            <v>840808</v>
          </cell>
          <cell r="N198" t="str">
            <v>ย่านยาว</v>
          </cell>
          <cell r="O198" t="str">
            <v>ใต้</v>
          </cell>
          <cell r="P198" t="str">
            <v>07</v>
          </cell>
          <cell r="Q198" t="str">
            <v>โรงพยาบาลชุมชน</v>
          </cell>
          <cell r="R198">
            <v>5</v>
          </cell>
          <cell r="S198">
            <v>30</v>
          </cell>
          <cell r="T198" t="str">
            <v>30</v>
          </cell>
          <cell r="U198" t="str">
            <v>21</v>
          </cell>
          <cell r="V198" t="str">
            <v>2.1 ทุติยภูมิระดับต้น</v>
          </cell>
        </row>
        <row r="199">
          <cell r="A199" t="str">
            <v>06</v>
          </cell>
          <cell r="B199" t="str">
            <v>21002</v>
          </cell>
          <cell r="C199" t="str">
            <v>กระทรวงสาธารณสุข สำนักงานปลัดกระทรวงสาธารณสุข</v>
          </cell>
          <cell r="D199" t="str">
            <v>001136300</v>
          </cell>
          <cell r="E199" t="str">
            <v>11363</v>
          </cell>
          <cell r="F199" t="str">
            <v>รพช.บ้านตาขุน</v>
          </cell>
          <cell r="G199" t="str">
            <v>โรงพยาบาลชุมชนบ้านตาขุน</v>
          </cell>
          <cell r="H199" t="str">
            <v>84090103</v>
          </cell>
          <cell r="I199">
            <v>84</v>
          </cell>
          <cell r="J199" t="str">
            <v>จังหวัดสุราษฎร์ธานี</v>
          </cell>
          <cell r="K199">
            <v>8409</v>
          </cell>
          <cell r="L199" t="str">
            <v>บ้านตาขุน</v>
          </cell>
          <cell r="M199">
            <v>840901</v>
          </cell>
          <cell r="N199" t="str">
            <v>เขาวง</v>
          </cell>
          <cell r="O199" t="str">
            <v>ใต้</v>
          </cell>
          <cell r="P199" t="str">
            <v>07</v>
          </cell>
          <cell r="Q199" t="str">
            <v>โรงพยาบาลชุมชน</v>
          </cell>
          <cell r="R199">
            <v>5</v>
          </cell>
          <cell r="S199">
            <v>10</v>
          </cell>
          <cell r="T199" t="str">
            <v>10</v>
          </cell>
          <cell r="U199" t="str">
            <v>21</v>
          </cell>
          <cell r="V199" t="str">
            <v>2.1 ทุติยภูมิระดับต้น</v>
          </cell>
        </row>
        <row r="200">
          <cell r="A200" t="str">
            <v>06</v>
          </cell>
          <cell r="B200" t="str">
            <v>21002</v>
          </cell>
          <cell r="C200" t="str">
            <v>กระทรวงสาธารณสุข สำนักงานปลัดกระทรวงสาธารณสุข</v>
          </cell>
          <cell r="D200" t="str">
            <v>001136400</v>
          </cell>
          <cell r="E200" t="str">
            <v>11364</v>
          </cell>
          <cell r="F200" t="str">
            <v>รพช.พนม</v>
          </cell>
          <cell r="G200" t="str">
            <v>โรงพยาบาลชุมชนพนม</v>
          </cell>
          <cell r="H200" t="str">
            <v>84100503</v>
          </cell>
          <cell r="I200">
            <v>84</v>
          </cell>
          <cell r="J200" t="str">
            <v>จังหวัดสุราษฎร์ธานี</v>
          </cell>
          <cell r="K200">
            <v>8410</v>
          </cell>
          <cell r="L200" t="str">
            <v>พนม</v>
          </cell>
          <cell r="M200">
            <v>841005</v>
          </cell>
          <cell r="N200" t="str">
            <v>พังกาญจน์</v>
          </cell>
          <cell r="O200" t="str">
            <v>ใต้</v>
          </cell>
          <cell r="P200" t="str">
            <v>07</v>
          </cell>
          <cell r="Q200" t="str">
            <v>โรงพยาบาลชุมชน</v>
          </cell>
          <cell r="R200">
            <v>5</v>
          </cell>
          <cell r="S200">
            <v>30</v>
          </cell>
          <cell r="T200" t="str">
            <v>30</v>
          </cell>
          <cell r="U200" t="str">
            <v>21</v>
          </cell>
          <cell r="V200" t="str">
            <v>2.1 ทุติยภูมิระดับต้น</v>
          </cell>
        </row>
        <row r="201">
          <cell r="A201" t="str">
            <v>06</v>
          </cell>
          <cell r="B201" t="str">
            <v>21002</v>
          </cell>
          <cell r="C201" t="str">
            <v>กระทรวงสาธารณสุข สำนักงานปลัดกระทรวงสาธารณสุข</v>
          </cell>
          <cell r="D201" t="str">
            <v>001136500</v>
          </cell>
          <cell r="E201" t="str">
            <v>11365</v>
          </cell>
          <cell r="F201" t="str">
            <v>รพช.ท่าฉาง</v>
          </cell>
          <cell r="G201" t="str">
            <v>โรงพยาบาลชุมชนท่าฉาง</v>
          </cell>
          <cell r="H201" t="str">
            <v>84110101</v>
          </cell>
          <cell r="I201">
            <v>84</v>
          </cell>
          <cell r="J201" t="str">
            <v>จังหวัดสุราษฎร์ธานี</v>
          </cell>
          <cell r="K201">
            <v>8411</v>
          </cell>
          <cell r="L201" t="str">
            <v>ท่าฉาง</v>
          </cell>
          <cell r="M201">
            <v>841101</v>
          </cell>
          <cell r="N201" t="str">
            <v>ท่าฉาง</v>
          </cell>
          <cell r="O201" t="str">
            <v>ใต้</v>
          </cell>
          <cell r="P201" t="str">
            <v>07</v>
          </cell>
          <cell r="Q201" t="str">
            <v>โรงพยาบาลชุมชน</v>
          </cell>
          <cell r="R201">
            <v>5</v>
          </cell>
          <cell r="S201">
            <v>30</v>
          </cell>
          <cell r="T201" t="str">
            <v>30</v>
          </cell>
          <cell r="U201" t="str">
            <v>21</v>
          </cell>
          <cell r="V201" t="str">
            <v>2.1 ทุติยภูมิระดับต้น</v>
          </cell>
        </row>
        <row r="202">
          <cell r="A202" t="str">
            <v>06</v>
          </cell>
          <cell r="B202" t="str">
            <v>21002</v>
          </cell>
          <cell r="C202" t="str">
            <v>กระทรวงสาธารณสุข สำนักงานปลัดกระทรวงสาธารณสุข</v>
          </cell>
          <cell r="D202" t="str">
            <v>001136600</v>
          </cell>
          <cell r="E202" t="str">
            <v>11366</v>
          </cell>
          <cell r="F202" t="str">
            <v>รพช.บ้านนาสาร</v>
          </cell>
          <cell r="G202" t="str">
            <v>โรงพยาบาลชุมชนบ้านนาสาร</v>
          </cell>
          <cell r="H202" t="str">
            <v>84120100</v>
          </cell>
          <cell r="I202">
            <v>84</v>
          </cell>
          <cell r="J202" t="str">
            <v>จังหวัดสุราษฎร์ธานี</v>
          </cell>
          <cell r="K202">
            <v>8412</v>
          </cell>
          <cell r="L202" t="str">
            <v>บ้านนาสาร</v>
          </cell>
          <cell r="M202">
            <v>841201</v>
          </cell>
          <cell r="N202" t="str">
            <v>นาสาร</v>
          </cell>
          <cell r="O202" t="str">
            <v>ใต้</v>
          </cell>
          <cell r="P202" t="str">
            <v>07</v>
          </cell>
          <cell r="Q202" t="str">
            <v>โรงพยาบาลชุมชน</v>
          </cell>
          <cell r="R202">
            <v>4</v>
          </cell>
          <cell r="S202">
            <v>60</v>
          </cell>
          <cell r="T202" t="str">
            <v>60</v>
          </cell>
          <cell r="U202" t="str">
            <v>22</v>
          </cell>
          <cell r="V202" t="str">
            <v>2.2 ทุติยภูมิระดับกลาง</v>
          </cell>
        </row>
        <row r="203">
          <cell r="A203" t="str">
            <v>06</v>
          </cell>
          <cell r="B203" t="str">
            <v>21002</v>
          </cell>
          <cell r="C203" t="str">
            <v>กระทรวงสาธารณสุข สำนักงานปลัดกระทรวงสาธารณสุข</v>
          </cell>
          <cell r="D203" t="str">
            <v>001136700</v>
          </cell>
          <cell r="E203" t="str">
            <v>11367</v>
          </cell>
          <cell r="F203" t="str">
            <v>รพช.บ้านนาเดิม</v>
          </cell>
          <cell r="G203" t="str">
            <v>โรงพยาบาลชุมชนบ้านนาเดิม</v>
          </cell>
          <cell r="H203" t="str">
            <v>84130102</v>
          </cell>
          <cell r="I203">
            <v>84</v>
          </cell>
          <cell r="J203" t="str">
            <v>จังหวัดสุราษฎร์ธานี</v>
          </cell>
          <cell r="K203">
            <v>8413</v>
          </cell>
          <cell r="L203" t="str">
            <v>บ้านนาเดิม</v>
          </cell>
          <cell r="M203">
            <v>841301</v>
          </cell>
          <cell r="N203" t="str">
            <v>บ้านนา</v>
          </cell>
          <cell r="O203" t="str">
            <v>ใต้</v>
          </cell>
          <cell r="P203" t="str">
            <v>07</v>
          </cell>
          <cell r="Q203" t="str">
            <v>โรงพยาบาลชุมชน</v>
          </cell>
          <cell r="R203">
            <v>5</v>
          </cell>
          <cell r="S203">
            <v>30</v>
          </cell>
          <cell r="T203" t="str">
            <v>30</v>
          </cell>
          <cell r="U203" t="str">
            <v>21</v>
          </cell>
          <cell r="V203" t="str">
            <v>2.1 ทุติยภูมิระดับต้น</v>
          </cell>
        </row>
        <row r="204">
          <cell r="A204" t="str">
            <v>06</v>
          </cell>
          <cell r="B204" t="str">
            <v>21002</v>
          </cell>
          <cell r="C204" t="str">
            <v>กระทรวงสาธารณสุข สำนักงานปลัดกระทรวงสาธารณสุข</v>
          </cell>
          <cell r="D204" t="str">
            <v>001136800</v>
          </cell>
          <cell r="E204" t="str">
            <v>11368</v>
          </cell>
          <cell r="F204" t="str">
            <v>รพช.เคียนซา</v>
          </cell>
          <cell r="G204" t="str">
            <v>โรงพยาบาลชุมชนเคียนซา</v>
          </cell>
          <cell r="H204" t="str">
            <v>84140102</v>
          </cell>
          <cell r="I204">
            <v>84</v>
          </cell>
          <cell r="J204" t="str">
            <v>จังหวัดสุราษฎร์ธานี</v>
          </cell>
          <cell r="K204">
            <v>8414</v>
          </cell>
          <cell r="L204" t="str">
            <v>เคียนซา</v>
          </cell>
          <cell r="M204">
            <v>841401</v>
          </cell>
          <cell r="N204" t="str">
            <v>เคียนซา</v>
          </cell>
          <cell r="O204" t="str">
            <v>ใต้</v>
          </cell>
          <cell r="P204" t="str">
            <v>07</v>
          </cell>
          <cell r="Q204" t="str">
            <v>โรงพยาบาลชุมชน</v>
          </cell>
          <cell r="R204">
            <v>5</v>
          </cell>
          <cell r="S204">
            <v>30</v>
          </cell>
          <cell r="T204" t="str">
            <v>30</v>
          </cell>
          <cell r="U204" t="str">
            <v>21</v>
          </cell>
          <cell r="V204" t="str">
            <v>2.1 ทุติยภูมิระดับต้น</v>
          </cell>
        </row>
        <row r="205">
          <cell r="A205" t="str">
            <v>06</v>
          </cell>
          <cell r="B205" t="str">
            <v>21002</v>
          </cell>
          <cell r="C205" t="str">
            <v>กระทรวงสาธารณสุข สำนักงานปลัดกระทรวงสาธารณสุข</v>
          </cell>
          <cell r="D205" t="str">
            <v>001136900</v>
          </cell>
          <cell r="E205" t="str">
            <v>11369</v>
          </cell>
          <cell r="F205" t="str">
            <v>รพช.พระแสง</v>
          </cell>
          <cell r="G205" t="str">
            <v>โรงพยาบาลชุมชนพระแสง</v>
          </cell>
          <cell r="H205" t="str">
            <v>84160101</v>
          </cell>
          <cell r="I205">
            <v>84</v>
          </cell>
          <cell r="J205" t="str">
            <v>จังหวัดสุราษฎร์ธานี</v>
          </cell>
          <cell r="K205">
            <v>8416</v>
          </cell>
          <cell r="L205" t="str">
            <v>พระแสง</v>
          </cell>
          <cell r="M205">
            <v>841601</v>
          </cell>
          <cell r="N205" t="str">
            <v>อิปัน</v>
          </cell>
          <cell r="O205" t="str">
            <v>ใต้</v>
          </cell>
          <cell r="P205" t="str">
            <v>07</v>
          </cell>
          <cell r="Q205" t="str">
            <v>โรงพยาบาลชุมชน</v>
          </cell>
          <cell r="R205">
            <v>5</v>
          </cell>
          <cell r="S205">
            <v>30</v>
          </cell>
          <cell r="T205" t="str">
            <v>30</v>
          </cell>
          <cell r="U205" t="str">
            <v>21</v>
          </cell>
          <cell r="V205" t="str">
            <v>2.1 ทุติยภูมิระดับต้น</v>
          </cell>
        </row>
        <row r="206">
          <cell r="A206" t="str">
            <v>06</v>
          </cell>
          <cell r="B206" t="str">
            <v>21002</v>
          </cell>
          <cell r="C206" t="str">
            <v>กระทรวงสาธารณสุข สำนักงานปลัดกระทรวงสาธารณสุข</v>
          </cell>
          <cell r="D206" t="str">
            <v>001137000</v>
          </cell>
          <cell r="E206" t="str">
            <v>11370</v>
          </cell>
          <cell r="F206" t="str">
            <v>รพช.พุนพิน</v>
          </cell>
          <cell r="G206" t="str">
            <v>โรงพยาบาลชุมชนพุนพิน</v>
          </cell>
          <cell r="H206" t="str">
            <v>84170103</v>
          </cell>
          <cell r="I206">
            <v>84</v>
          </cell>
          <cell r="J206" t="str">
            <v>จังหวัดสุราษฎร์ธานี</v>
          </cell>
          <cell r="K206">
            <v>8417</v>
          </cell>
          <cell r="L206" t="str">
            <v>พุนพิน</v>
          </cell>
          <cell r="M206">
            <v>841701</v>
          </cell>
          <cell r="N206" t="str">
            <v>ท่าข้าม</v>
          </cell>
          <cell r="O206" t="str">
            <v>ใต้</v>
          </cell>
          <cell r="P206" t="str">
            <v>07</v>
          </cell>
          <cell r="Q206" t="str">
            <v>โรงพยาบาลชุมชน</v>
          </cell>
          <cell r="R206">
            <v>4</v>
          </cell>
          <cell r="S206">
            <v>74</v>
          </cell>
          <cell r="T206" t="str">
            <v>60</v>
          </cell>
          <cell r="U206" t="str">
            <v>21</v>
          </cell>
          <cell r="V206" t="str">
            <v>2.1 ทุติยภูมิระดับต้น</v>
          </cell>
        </row>
        <row r="207">
          <cell r="A207" t="str">
            <v>06</v>
          </cell>
          <cell r="B207" t="str">
            <v>21002</v>
          </cell>
          <cell r="C207" t="str">
            <v>กระทรวงสาธารณสุข สำนักงานปลัดกระทรวงสาธารณสุข</v>
          </cell>
          <cell r="D207" t="str">
            <v>001137100</v>
          </cell>
          <cell r="E207" t="str">
            <v>11371</v>
          </cell>
          <cell r="F207" t="str">
            <v>รพช.ชัยบุรี</v>
          </cell>
          <cell r="G207" t="str">
            <v>โรงพยาบาลชุมชนชัยบุรี</v>
          </cell>
          <cell r="H207" t="str">
            <v>84180103</v>
          </cell>
          <cell r="I207">
            <v>84</v>
          </cell>
          <cell r="J207" t="str">
            <v>จังหวัดสุราษฎร์ธานี</v>
          </cell>
          <cell r="K207">
            <v>8418</v>
          </cell>
          <cell r="L207" t="str">
            <v>ชัยบุรี</v>
          </cell>
          <cell r="M207">
            <v>841801</v>
          </cell>
          <cell r="N207" t="str">
            <v>สองแพรก</v>
          </cell>
          <cell r="O207" t="str">
            <v>ใต้</v>
          </cell>
          <cell r="P207" t="str">
            <v>07</v>
          </cell>
          <cell r="Q207" t="str">
            <v>โรงพยาบาลชุมชน</v>
          </cell>
          <cell r="R207">
            <v>5</v>
          </cell>
          <cell r="S207">
            <v>30</v>
          </cell>
          <cell r="T207" t="str">
            <v>31</v>
          </cell>
          <cell r="U207" t="str">
            <v>21</v>
          </cell>
          <cell r="V207" t="str">
            <v>2.1 ทุติยภูมิระดับต้น</v>
          </cell>
        </row>
        <row r="208">
          <cell r="A208" t="str">
            <v>06</v>
          </cell>
          <cell r="B208" t="str">
            <v>21002</v>
          </cell>
          <cell r="C208" t="str">
            <v>กระทรวงสาธารณสุข สำนักงานปลัดกระทรวงสาธารณสุข</v>
          </cell>
          <cell r="D208" t="str">
            <v>001145900</v>
          </cell>
          <cell r="E208" t="str">
            <v>11459</v>
          </cell>
          <cell r="F208" t="str">
            <v>รพร.เวียงสระ</v>
          </cell>
          <cell r="G208" t="str">
            <v>โรงพยาบาลสมเด็จพระยุพราชเวียงสระ</v>
          </cell>
          <cell r="H208" t="str">
            <v>84150110</v>
          </cell>
          <cell r="I208">
            <v>84</v>
          </cell>
          <cell r="J208" t="str">
            <v>จังหวัดสุราษฎร์ธานี</v>
          </cell>
          <cell r="K208">
            <v>8415</v>
          </cell>
          <cell r="L208" t="str">
            <v>เวียงสระ</v>
          </cell>
          <cell r="M208">
            <v>841501</v>
          </cell>
          <cell r="N208" t="str">
            <v>เวียงสระ</v>
          </cell>
          <cell r="O208" t="str">
            <v>ใต้</v>
          </cell>
          <cell r="P208" t="str">
            <v>07</v>
          </cell>
          <cell r="Q208" t="str">
            <v>โรงพยาบาลชุมชน</v>
          </cell>
          <cell r="R208">
            <v>4</v>
          </cell>
          <cell r="S208">
            <v>60</v>
          </cell>
          <cell r="T208" t="str">
            <v>60</v>
          </cell>
          <cell r="U208" t="str">
            <v>22</v>
          </cell>
          <cell r="V208" t="str">
            <v>2.2 ทุติยภูมิระดับกลาง</v>
          </cell>
        </row>
        <row r="209">
          <cell r="A209" t="str">
            <v>06</v>
          </cell>
          <cell r="B209" t="str">
            <v>21002</v>
          </cell>
          <cell r="C209" t="str">
            <v>กระทรวงสาธารณสุข สำนักงานปลัดกระทรวงสาธารณสุข</v>
          </cell>
          <cell r="D209" t="str">
            <v>001165400</v>
          </cell>
          <cell r="E209" t="str">
            <v>11654</v>
          </cell>
          <cell r="F209" t="str">
            <v>รพช.วิภาวดี</v>
          </cell>
          <cell r="G209" t="str">
            <v>โรงพยาบาลชุมชนวิภาวดี</v>
          </cell>
          <cell r="H209" t="str">
            <v>84190204</v>
          </cell>
          <cell r="I209">
            <v>84</v>
          </cell>
          <cell r="J209" t="str">
            <v>จังหวัดสุราษฎร์ธานี</v>
          </cell>
          <cell r="K209">
            <v>8419</v>
          </cell>
          <cell r="L209" t="str">
            <v>วิภาวดี</v>
          </cell>
          <cell r="M209">
            <v>841902</v>
          </cell>
          <cell r="N209" t="str">
            <v>ตะกุกเหนือ</v>
          </cell>
          <cell r="O209" t="str">
            <v>ใต้</v>
          </cell>
          <cell r="P209" t="str">
            <v>07</v>
          </cell>
          <cell r="Q209" t="str">
            <v>โรงพยาบาลชุมชน</v>
          </cell>
          <cell r="R209">
            <v>5</v>
          </cell>
          <cell r="S209">
            <v>30</v>
          </cell>
          <cell r="T209" t="str">
            <v>30</v>
          </cell>
          <cell r="U209" t="str">
            <v>21</v>
          </cell>
          <cell r="V209" t="str">
            <v>2.1 ทุติยภูมิระดับต้น</v>
          </cell>
        </row>
        <row r="210">
          <cell r="A210" t="str">
            <v>06</v>
          </cell>
          <cell r="B210" t="str">
            <v>21002</v>
          </cell>
          <cell r="C210" t="str">
            <v>กระทรวงสาธารณสุข สำนักงานปลัดกระทรวงสาธารณสุข</v>
          </cell>
          <cell r="D210" t="str">
            <v>001413800</v>
          </cell>
          <cell r="E210" t="str">
            <v>14138</v>
          </cell>
          <cell r="F210" t="str">
            <v>รพช.ท่าโรงช้าง</v>
          </cell>
          <cell r="G210" t="str">
            <v>โรงพยาบาลชุมชนท่าโรงช้าง</v>
          </cell>
          <cell r="H210" t="str">
            <v>84170603</v>
          </cell>
          <cell r="I210">
            <v>84</v>
          </cell>
          <cell r="J210" t="str">
            <v>จังหวัดสุราษฎร์ธานี</v>
          </cell>
          <cell r="K210">
            <v>8417</v>
          </cell>
          <cell r="L210" t="str">
            <v>พุนพิน</v>
          </cell>
          <cell r="M210">
            <v>841706</v>
          </cell>
          <cell r="N210" t="str">
            <v>ท่าโรงช้าง</v>
          </cell>
          <cell r="O210" t="str">
            <v>ใต้</v>
          </cell>
          <cell r="P210" t="str">
            <v>07</v>
          </cell>
          <cell r="Q210" t="str">
            <v>โรงพยาบาลชุมชน</v>
          </cell>
          <cell r="R210">
            <v>4</v>
          </cell>
          <cell r="S210">
            <v>70</v>
          </cell>
          <cell r="T210" t="str">
            <v>30</v>
          </cell>
          <cell r="U210" t="str">
            <v>22</v>
          </cell>
          <cell r="V210" t="str">
            <v>2.2 ทุติยภูมิระดับกลาง</v>
          </cell>
        </row>
        <row r="211">
          <cell r="A211" t="str">
            <v>06</v>
          </cell>
          <cell r="B211" t="str">
            <v>21002</v>
          </cell>
          <cell r="C211" t="str">
            <v>กระทรวงสาธารณสุข สำนักงานปลัดกระทรวงสาธารณสุข</v>
          </cell>
          <cell r="D211" t="str">
            <v>001074400</v>
          </cell>
          <cell r="E211" t="str">
            <v>10744</v>
          </cell>
          <cell r="F211" t="str">
            <v>รพท.ชุมพรเขตรอุดมศักดิ์</v>
          </cell>
          <cell r="G211" t="str">
            <v>โรงพยาบาลทั่วไปชุมพรเขตรอุดมศักดิ์</v>
          </cell>
          <cell r="H211" t="str">
            <v>86010100</v>
          </cell>
          <cell r="I211">
            <v>86</v>
          </cell>
          <cell r="J211" t="str">
            <v>จังหวัดชุมพร</v>
          </cell>
          <cell r="K211">
            <v>8601</v>
          </cell>
          <cell r="L211" t="str">
            <v>เมืองชุมพร</v>
          </cell>
          <cell r="M211">
            <v>860101</v>
          </cell>
          <cell r="N211" t="str">
            <v>ท่าตะเภา</v>
          </cell>
          <cell r="O211" t="str">
            <v>ใต้</v>
          </cell>
          <cell r="P211" t="str">
            <v>06</v>
          </cell>
          <cell r="Q211" t="str">
            <v>โรงพยาบาลทั่วไป</v>
          </cell>
          <cell r="R211">
            <v>2</v>
          </cell>
          <cell r="S211">
            <v>509</v>
          </cell>
          <cell r="T211" t="str">
            <v>509</v>
          </cell>
          <cell r="U211" t="str">
            <v>31</v>
          </cell>
          <cell r="V211" t="str">
            <v>3.1 ตติยภูมิ</v>
          </cell>
        </row>
        <row r="212">
          <cell r="A212" t="str">
            <v>06</v>
          </cell>
          <cell r="B212" t="str">
            <v>21002</v>
          </cell>
          <cell r="C212" t="str">
            <v>กระทรวงสาธารณสุข สำนักงานปลัดกระทรวงสาธารณสุข</v>
          </cell>
          <cell r="D212" t="str">
            <v>001137500</v>
          </cell>
          <cell r="E212" t="str">
            <v>11375</v>
          </cell>
          <cell r="F212" t="str">
            <v>รพช.ปากน้ำชุมพร</v>
          </cell>
          <cell r="G212" t="str">
            <v>โรงพยาบาลชุมชนปากน้ำชุมพร</v>
          </cell>
          <cell r="H212" t="str">
            <v>86010203</v>
          </cell>
          <cell r="I212">
            <v>86</v>
          </cell>
          <cell r="J212" t="str">
            <v>จังหวัดชุมพร</v>
          </cell>
          <cell r="K212">
            <v>8601</v>
          </cell>
          <cell r="L212" t="str">
            <v>เมืองชุมพร</v>
          </cell>
          <cell r="M212">
            <v>860102</v>
          </cell>
          <cell r="N212" t="str">
            <v>ปากน้ำ</v>
          </cell>
          <cell r="O212" t="str">
            <v>ใต้</v>
          </cell>
          <cell r="P212" t="str">
            <v>07</v>
          </cell>
          <cell r="Q212" t="str">
            <v>โรงพยาบาลชุมชน</v>
          </cell>
          <cell r="R212">
            <v>5</v>
          </cell>
          <cell r="S212">
            <v>30</v>
          </cell>
          <cell r="T212" t="str">
            <v>10</v>
          </cell>
          <cell r="U212" t="str">
            <v>21</v>
          </cell>
          <cell r="V212" t="str">
            <v>2.1 ทุติยภูมิระดับต้น</v>
          </cell>
        </row>
        <row r="213">
          <cell r="A213" t="str">
            <v>06</v>
          </cell>
          <cell r="B213" t="str">
            <v>21002</v>
          </cell>
          <cell r="C213" t="str">
            <v>กระทรวงสาธารณสุข สำนักงานปลัดกระทรวงสาธารณสุข</v>
          </cell>
          <cell r="D213" t="str">
            <v>001137600</v>
          </cell>
          <cell r="E213" t="str">
            <v>11376</v>
          </cell>
          <cell r="F213" t="str">
            <v>รพช.ท่าแซะ</v>
          </cell>
          <cell r="G213" t="str">
            <v>โรงพยาบาลชุมชนท่าแซะ</v>
          </cell>
          <cell r="H213" t="str">
            <v>86020902</v>
          </cell>
          <cell r="I213">
            <v>86</v>
          </cell>
          <cell r="J213" t="str">
            <v>จังหวัดชุมพร</v>
          </cell>
          <cell r="K213">
            <v>8602</v>
          </cell>
          <cell r="L213" t="str">
            <v>ท่าแซะ</v>
          </cell>
          <cell r="M213">
            <v>860209</v>
          </cell>
          <cell r="N213" t="str">
            <v>ทรัพย์อนันต์</v>
          </cell>
          <cell r="O213" t="str">
            <v>ใต้</v>
          </cell>
          <cell r="P213" t="str">
            <v>07</v>
          </cell>
          <cell r="Q213" t="str">
            <v>โรงพยาบาลชุมชน</v>
          </cell>
          <cell r="R213">
            <v>4</v>
          </cell>
          <cell r="S213">
            <v>30</v>
          </cell>
          <cell r="T213" t="str">
            <v>60</v>
          </cell>
          <cell r="U213" t="str">
            <v>21</v>
          </cell>
          <cell r="V213" t="str">
            <v>2.1 ทุติยภูมิระดับต้น</v>
          </cell>
        </row>
        <row r="214">
          <cell r="A214" t="str">
            <v>06</v>
          </cell>
          <cell r="B214" t="str">
            <v>21002</v>
          </cell>
          <cell r="C214" t="str">
            <v>กระทรวงสาธารณสุข สำนักงานปลัดกระทรวงสาธารณสุข</v>
          </cell>
          <cell r="D214" t="str">
            <v>001137700</v>
          </cell>
          <cell r="E214" t="str">
            <v>11377</v>
          </cell>
          <cell r="F214" t="str">
            <v>รพช.ปะทิว</v>
          </cell>
          <cell r="G214" t="str">
            <v>โรงพยาบาลชุมชนปะทิว</v>
          </cell>
          <cell r="H214" t="str">
            <v>86030107</v>
          </cell>
          <cell r="I214">
            <v>86</v>
          </cell>
          <cell r="J214" t="str">
            <v>จังหวัดชุมพร</v>
          </cell>
          <cell r="K214">
            <v>8603</v>
          </cell>
          <cell r="L214" t="str">
            <v>ปะทิว</v>
          </cell>
          <cell r="M214">
            <v>860301</v>
          </cell>
          <cell r="N214" t="str">
            <v>บางสน</v>
          </cell>
          <cell r="O214" t="str">
            <v>ใต้</v>
          </cell>
          <cell r="P214" t="str">
            <v>07</v>
          </cell>
          <cell r="Q214" t="str">
            <v>โรงพยาบาลชุมชน</v>
          </cell>
          <cell r="R214">
            <v>4</v>
          </cell>
          <cell r="S214">
            <v>53</v>
          </cell>
          <cell r="T214" t="str">
            <v>60</v>
          </cell>
          <cell r="U214" t="str">
            <v>21</v>
          </cell>
          <cell r="V214" t="str">
            <v>2.1 ทุติยภูมิระดับต้น</v>
          </cell>
        </row>
        <row r="215">
          <cell r="A215" t="str">
            <v>06</v>
          </cell>
          <cell r="B215" t="str">
            <v>21002</v>
          </cell>
          <cell r="C215" t="str">
            <v>กระทรวงสาธารณสุข สำนักงานปลัดกระทรวงสาธารณสุข</v>
          </cell>
          <cell r="D215" t="str">
            <v>001137800</v>
          </cell>
          <cell r="E215" t="str">
            <v>11378</v>
          </cell>
          <cell r="F215" t="str">
            <v>รพช.มาบอำมฤต</v>
          </cell>
          <cell r="G215" t="str">
            <v>โรงพยาบาลชุมชนมาบอำมฤต</v>
          </cell>
          <cell r="H215" t="str">
            <v>86030512</v>
          </cell>
          <cell r="I215">
            <v>86</v>
          </cell>
          <cell r="J215" t="str">
            <v>จังหวัดชุมพร</v>
          </cell>
          <cell r="K215">
            <v>8603</v>
          </cell>
          <cell r="L215" t="str">
            <v>ปะทิว</v>
          </cell>
          <cell r="M215">
            <v>860305</v>
          </cell>
          <cell r="N215" t="str">
            <v>ดอนยาง</v>
          </cell>
          <cell r="O215" t="str">
            <v>ใต้</v>
          </cell>
          <cell r="P215" t="str">
            <v>07</v>
          </cell>
          <cell r="Q215" t="str">
            <v>โรงพยาบาลชุมชน</v>
          </cell>
          <cell r="R215">
            <v>5</v>
          </cell>
          <cell r="S215">
            <v>30</v>
          </cell>
          <cell r="T215" t="str">
            <v>10</v>
          </cell>
          <cell r="U215" t="str">
            <v>21</v>
          </cell>
          <cell r="V215" t="str">
            <v>2.1 ทุติยภูมิระดับต้น</v>
          </cell>
        </row>
        <row r="216">
          <cell r="A216" t="str">
            <v>06</v>
          </cell>
          <cell r="B216" t="str">
            <v>21002</v>
          </cell>
          <cell r="C216" t="str">
            <v>กระทรวงสาธารณสุข สำนักงานปลัดกระทรวงสาธารณสุข</v>
          </cell>
          <cell r="D216" t="str">
            <v>001137900</v>
          </cell>
          <cell r="E216" t="str">
            <v>11379</v>
          </cell>
          <cell r="F216" t="str">
            <v>รพช.หลังสวน</v>
          </cell>
          <cell r="G216" t="str">
            <v>โรงพยาบาลชุมชนหลังสวน</v>
          </cell>
          <cell r="H216" t="str">
            <v>86041205</v>
          </cell>
          <cell r="I216">
            <v>86</v>
          </cell>
          <cell r="J216" t="str">
            <v>จังหวัดชุมพร</v>
          </cell>
          <cell r="K216">
            <v>8604</v>
          </cell>
          <cell r="L216" t="str">
            <v>หลังสวน</v>
          </cell>
          <cell r="M216">
            <v>860412</v>
          </cell>
          <cell r="N216" t="str">
            <v>วังตะกอ</v>
          </cell>
          <cell r="O216" t="str">
            <v>ใต้</v>
          </cell>
          <cell r="P216" t="str">
            <v>07</v>
          </cell>
          <cell r="Q216" t="str">
            <v>โรงพยาบาลชุมชน</v>
          </cell>
          <cell r="R216">
            <v>4</v>
          </cell>
          <cell r="S216">
            <v>90</v>
          </cell>
          <cell r="T216" t="str">
            <v>120</v>
          </cell>
          <cell r="U216" t="str">
            <v>22</v>
          </cell>
          <cell r="V216" t="str">
            <v>2.2 ทุติยภูมิระดับกลาง</v>
          </cell>
        </row>
        <row r="217">
          <cell r="A217" t="str">
            <v>06</v>
          </cell>
          <cell r="B217" t="str">
            <v>21002</v>
          </cell>
          <cell r="C217" t="str">
            <v>กระทรวงสาธารณสุข สำนักงานปลัดกระทรวงสาธารณสุข</v>
          </cell>
          <cell r="D217" t="str">
            <v>001138000</v>
          </cell>
          <cell r="E217" t="str">
            <v>11380</v>
          </cell>
          <cell r="F217" t="str">
            <v>รพช.ปากน้ำหลังสวน</v>
          </cell>
          <cell r="G217" t="str">
            <v>โรงพยาบาลชุมชนปากน้ำหลังสวน</v>
          </cell>
          <cell r="H217" t="str">
            <v>86040904</v>
          </cell>
          <cell r="I217">
            <v>86</v>
          </cell>
          <cell r="J217" t="str">
            <v>จังหวัดชุมพร</v>
          </cell>
          <cell r="K217">
            <v>8604</v>
          </cell>
          <cell r="L217" t="str">
            <v>หลังสวน</v>
          </cell>
          <cell r="M217">
            <v>860409</v>
          </cell>
          <cell r="N217" t="str">
            <v>ปากน้ำ</v>
          </cell>
          <cell r="O217" t="str">
            <v>ใต้</v>
          </cell>
          <cell r="P217" t="str">
            <v>07</v>
          </cell>
          <cell r="Q217" t="str">
            <v>โรงพยาบาลชุมชน</v>
          </cell>
          <cell r="R217">
            <v>5</v>
          </cell>
          <cell r="S217">
            <v>10</v>
          </cell>
          <cell r="T217" t="str">
            <v>10</v>
          </cell>
          <cell r="U217" t="str">
            <v>21</v>
          </cell>
          <cell r="V217" t="str">
            <v>2.1 ทุติยภูมิระดับต้น</v>
          </cell>
        </row>
        <row r="218">
          <cell r="A218" t="str">
            <v>06</v>
          </cell>
          <cell r="B218" t="str">
            <v>21002</v>
          </cell>
          <cell r="C218" t="str">
            <v>กระทรวงสาธารณสุข สำนักงานปลัดกระทรวงสาธารณสุข</v>
          </cell>
          <cell r="D218" t="str">
            <v>001138100</v>
          </cell>
          <cell r="E218" t="str">
            <v>11381</v>
          </cell>
          <cell r="F218" t="str">
            <v>รพช.ละแม</v>
          </cell>
          <cell r="G218" t="str">
            <v>โรงพยาบาลชุมชนละแม</v>
          </cell>
          <cell r="H218" t="str">
            <v>86050107</v>
          </cell>
          <cell r="I218">
            <v>86</v>
          </cell>
          <cell r="J218" t="str">
            <v>จังหวัดชุมพร</v>
          </cell>
          <cell r="K218">
            <v>8605</v>
          </cell>
          <cell r="L218" t="str">
            <v>ละแม</v>
          </cell>
          <cell r="M218">
            <v>860501</v>
          </cell>
          <cell r="N218" t="str">
            <v>ละแม</v>
          </cell>
          <cell r="O218" t="str">
            <v>ใต้</v>
          </cell>
          <cell r="P218" t="str">
            <v>07</v>
          </cell>
          <cell r="Q218" t="str">
            <v>โรงพยาบาลชุมชน</v>
          </cell>
          <cell r="R218">
            <v>4</v>
          </cell>
          <cell r="S218">
            <v>46</v>
          </cell>
          <cell r="T218" t="str">
            <v>30</v>
          </cell>
          <cell r="U218" t="str">
            <v>21</v>
          </cell>
          <cell r="V218" t="str">
            <v>2.1 ทุติยภูมิระดับต้น</v>
          </cell>
        </row>
        <row r="219">
          <cell r="A219" t="str">
            <v>06</v>
          </cell>
          <cell r="B219" t="str">
            <v>21002</v>
          </cell>
          <cell r="C219" t="str">
            <v>กระทรวงสาธารณสุข สำนักงานปลัดกระทรวงสาธารณสุข</v>
          </cell>
          <cell r="D219" t="str">
            <v>001138200</v>
          </cell>
          <cell r="E219" t="str">
            <v>11382</v>
          </cell>
          <cell r="F219" t="str">
            <v>รพช.พะโต๊ะ</v>
          </cell>
          <cell r="G219" t="str">
            <v>โรงพยาบาลชุมชนพะโต๊ะ</v>
          </cell>
          <cell r="H219" t="str">
            <v>86060108</v>
          </cell>
          <cell r="I219">
            <v>86</v>
          </cell>
          <cell r="J219" t="str">
            <v>จังหวัดชุมพร</v>
          </cell>
          <cell r="K219">
            <v>8606</v>
          </cell>
          <cell r="L219" t="str">
            <v>พะโต๊ะ</v>
          </cell>
          <cell r="M219">
            <v>860601</v>
          </cell>
          <cell r="N219" t="str">
            <v>พะโต๊ะ</v>
          </cell>
          <cell r="O219" t="str">
            <v>ใต้</v>
          </cell>
          <cell r="P219" t="str">
            <v>07</v>
          </cell>
          <cell r="Q219" t="str">
            <v>โรงพยาบาลชุมชน</v>
          </cell>
          <cell r="R219">
            <v>5</v>
          </cell>
          <cell r="S219">
            <v>30</v>
          </cell>
          <cell r="T219" t="str">
            <v>30</v>
          </cell>
          <cell r="U219" t="str">
            <v>21</v>
          </cell>
          <cell r="V219" t="str">
            <v>2.1 ทุติยภูมิระดับต้น</v>
          </cell>
        </row>
        <row r="220">
          <cell r="A220" t="str">
            <v>06</v>
          </cell>
          <cell r="B220" t="str">
            <v>21002</v>
          </cell>
          <cell r="C220" t="str">
            <v>กระทรวงสาธารณสุข สำนักงานปลัดกระทรวงสาธารณสุข</v>
          </cell>
          <cell r="D220" t="str">
            <v>001138300</v>
          </cell>
          <cell r="E220" t="str">
            <v>11383</v>
          </cell>
          <cell r="F220" t="str">
            <v>รพช.สวี</v>
          </cell>
          <cell r="G220" t="str">
            <v>โรงพยาบาลชุมชนสวี</v>
          </cell>
          <cell r="H220" t="str">
            <v>86070107</v>
          </cell>
          <cell r="I220">
            <v>86</v>
          </cell>
          <cell r="J220" t="str">
            <v>จังหวัดชุมพร</v>
          </cell>
          <cell r="K220">
            <v>8607</v>
          </cell>
          <cell r="L220" t="str">
            <v>สวี</v>
          </cell>
          <cell r="M220">
            <v>860701</v>
          </cell>
          <cell r="N220" t="str">
            <v>นาโพธิ์</v>
          </cell>
          <cell r="O220" t="str">
            <v>ใต้</v>
          </cell>
          <cell r="P220" t="str">
            <v>07</v>
          </cell>
          <cell r="Q220" t="str">
            <v>โรงพยาบาลชุมชน</v>
          </cell>
          <cell r="R220">
            <v>4</v>
          </cell>
          <cell r="S220">
            <v>60</v>
          </cell>
          <cell r="T220" t="str">
            <v>60</v>
          </cell>
          <cell r="U220" t="str">
            <v>21</v>
          </cell>
          <cell r="V220" t="str">
            <v>2.1 ทุติยภูมิระดับต้น</v>
          </cell>
        </row>
        <row r="221">
          <cell r="A221" t="str">
            <v>06</v>
          </cell>
          <cell r="B221" t="str">
            <v>21002</v>
          </cell>
          <cell r="C221" t="str">
            <v>กระทรวงสาธารณสุข สำนักงานปลัดกระทรวงสาธารณสุข</v>
          </cell>
          <cell r="D221" t="str">
            <v>001138500</v>
          </cell>
          <cell r="E221" t="str">
            <v>11385</v>
          </cell>
          <cell r="F221" t="str">
            <v>รพช.ทุ่งตะโก</v>
          </cell>
          <cell r="G221" t="str">
            <v>โรงพยาบาลชุมชนทุ่งตะโก</v>
          </cell>
          <cell r="H221" t="str">
            <v>86080201</v>
          </cell>
          <cell r="I221">
            <v>86</v>
          </cell>
          <cell r="J221" t="str">
            <v>จังหวัดชุมพร</v>
          </cell>
          <cell r="K221">
            <v>8608</v>
          </cell>
          <cell r="L221" t="str">
            <v>ทุ่งตะโก</v>
          </cell>
          <cell r="M221">
            <v>860802</v>
          </cell>
          <cell r="N221" t="str">
            <v>ทุ่งตะไคร</v>
          </cell>
          <cell r="O221" t="str">
            <v>ใต้</v>
          </cell>
          <cell r="P221" t="str">
            <v>07</v>
          </cell>
          <cell r="Q221" t="str">
            <v>โรงพยาบาลชุมชน</v>
          </cell>
          <cell r="R221">
            <v>5</v>
          </cell>
          <cell r="S221">
            <v>10</v>
          </cell>
          <cell r="T221" t="str">
            <v>10</v>
          </cell>
          <cell r="U221" t="str">
            <v>22</v>
          </cell>
          <cell r="V221" t="str">
            <v>2.2 ทุติยภูมิระดับกลาง</v>
          </cell>
        </row>
        <row r="222">
          <cell r="A222" t="str">
            <v>06</v>
          </cell>
          <cell r="B222" t="str">
            <v>21002</v>
          </cell>
          <cell r="C222" t="str">
            <v>กระทรวงสาธารณสุข สำนักงานปลัดกระทรวงสาธารณสุข</v>
          </cell>
          <cell r="D222" t="str">
            <v>001074700</v>
          </cell>
          <cell r="E222" t="str">
            <v>10747</v>
          </cell>
          <cell r="F222" t="str">
            <v>รพท.พัทลุง</v>
          </cell>
          <cell r="G222" t="str">
            <v>โรงพยาบาลทั่วไปพัทลุง</v>
          </cell>
          <cell r="H222" t="str">
            <v>93010100</v>
          </cell>
          <cell r="I222">
            <v>93</v>
          </cell>
          <cell r="J222" t="str">
            <v>จังหวัดพัทลุง</v>
          </cell>
          <cell r="K222">
            <v>9301</v>
          </cell>
          <cell r="L222" t="str">
            <v>เมืองพัทลุง</v>
          </cell>
          <cell r="M222">
            <v>930101</v>
          </cell>
          <cell r="N222" t="str">
            <v>คูหาสวรรค์</v>
          </cell>
          <cell r="O222" t="str">
            <v>ใต้</v>
          </cell>
          <cell r="P222" t="str">
            <v>06</v>
          </cell>
          <cell r="Q222" t="str">
            <v>โรงพยาบาลทั่วไป</v>
          </cell>
          <cell r="R222">
            <v>2</v>
          </cell>
          <cell r="S222">
            <v>385</v>
          </cell>
          <cell r="T222" t="str">
            <v>347</v>
          </cell>
          <cell r="U222" t="str">
            <v>23</v>
          </cell>
          <cell r="V222" t="str">
            <v>2.3 ทุติยภูมิระดับสูง</v>
          </cell>
        </row>
        <row r="223">
          <cell r="A223" t="str">
            <v>06</v>
          </cell>
          <cell r="B223" t="str">
            <v>21002</v>
          </cell>
          <cell r="C223" t="str">
            <v>กระทรวงสาธารณสุข สำนักงานปลัดกระทรวงสาธารณสุข</v>
          </cell>
          <cell r="D223" t="str">
            <v>001141400</v>
          </cell>
          <cell r="E223" t="str">
            <v>11414</v>
          </cell>
          <cell r="F223" t="str">
            <v>รพช.กงหรา</v>
          </cell>
          <cell r="G223" t="str">
            <v>โรงพยาบาลชุมชนกงหรา</v>
          </cell>
          <cell r="H223" t="str">
            <v>93020401</v>
          </cell>
          <cell r="I223">
            <v>93</v>
          </cell>
          <cell r="J223" t="str">
            <v>จังหวัดพัทลุง</v>
          </cell>
          <cell r="K223">
            <v>9302</v>
          </cell>
          <cell r="L223" t="str">
            <v>กงหรา</v>
          </cell>
          <cell r="M223">
            <v>930204</v>
          </cell>
          <cell r="N223" t="str">
            <v>คลองทรายขาว</v>
          </cell>
          <cell r="O223" t="str">
            <v>ใต้</v>
          </cell>
          <cell r="P223" t="str">
            <v>07</v>
          </cell>
          <cell r="Q223" t="str">
            <v>โรงพยาบาลชุมชน</v>
          </cell>
          <cell r="R223">
            <v>5</v>
          </cell>
          <cell r="S223">
            <v>30</v>
          </cell>
          <cell r="T223" t="str">
            <v>30</v>
          </cell>
          <cell r="U223" t="str">
            <v>21</v>
          </cell>
          <cell r="V223" t="str">
            <v>2.1 ทุติยภูมิระดับต้น</v>
          </cell>
        </row>
        <row r="224">
          <cell r="A224" t="str">
            <v>06</v>
          </cell>
          <cell r="B224" t="str">
            <v>21002</v>
          </cell>
          <cell r="C224" t="str">
            <v>กระทรวงสาธารณสุข สำนักงานปลัดกระทรวงสาธารณสุข</v>
          </cell>
          <cell r="D224" t="str">
            <v>001141500</v>
          </cell>
          <cell r="E224" t="str">
            <v>11415</v>
          </cell>
          <cell r="F224" t="str">
            <v>รพช.เขาชัยสน</v>
          </cell>
          <cell r="G224" t="str">
            <v>โรงพยาบาลชุมชนเขาชัยสน</v>
          </cell>
          <cell r="H224" t="str">
            <v>93030103</v>
          </cell>
          <cell r="I224">
            <v>93</v>
          </cell>
          <cell r="J224" t="str">
            <v>จังหวัดพัทลุง</v>
          </cell>
          <cell r="K224">
            <v>9303</v>
          </cell>
          <cell r="L224" t="str">
            <v>เขาชัยสน</v>
          </cell>
          <cell r="M224">
            <v>930301</v>
          </cell>
          <cell r="N224" t="str">
            <v>เขาชัยสน</v>
          </cell>
          <cell r="O224" t="str">
            <v>ใต้</v>
          </cell>
          <cell r="P224" t="str">
            <v>07</v>
          </cell>
          <cell r="Q224" t="str">
            <v>โรงพยาบาลชุมชน</v>
          </cell>
          <cell r="R224">
            <v>5</v>
          </cell>
          <cell r="S224">
            <v>42</v>
          </cell>
          <cell r="T224" t="str">
            <v>30</v>
          </cell>
          <cell r="U224" t="str">
            <v>21</v>
          </cell>
          <cell r="V224" t="str">
            <v>2.1 ทุติยภูมิระดับต้น</v>
          </cell>
        </row>
        <row r="225">
          <cell r="A225" t="str">
            <v>06</v>
          </cell>
          <cell r="B225" t="str">
            <v>21002</v>
          </cell>
          <cell r="C225" t="str">
            <v>กระทรวงสาธารณสุข สำนักงานปลัดกระทรวงสาธารณสุข</v>
          </cell>
          <cell r="D225" t="str">
            <v>001141600</v>
          </cell>
          <cell r="E225" t="str">
            <v>11416</v>
          </cell>
          <cell r="F225" t="str">
            <v>รพช.ตะโหมด</v>
          </cell>
          <cell r="G225" t="str">
            <v>โรงพยาบาลชุมชนตะโหมด</v>
          </cell>
          <cell r="H225" t="str">
            <v>93040101</v>
          </cell>
          <cell r="I225">
            <v>93</v>
          </cell>
          <cell r="J225" t="str">
            <v>จังหวัดพัทลุง</v>
          </cell>
          <cell r="K225">
            <v>9304</v>
          </cell>
          <cell r="L225" t="str">
            <v>ตะโหมด</v>
          </cell>
          <cell r="M225">
            <v>930401</v>
          </cell>
          <cell r="N225" t="str">
            <v>แม่ขรี</v>
          </cell>
          <cell r="O225" t="str">
            <v>ใต้</v>
          </cell>
          <cell r="P225" t="str">
            <v>07</v>
          </cell>
          <cell r="Q225" t="str">
            <v>โรงพยาบาลชุมชน</v>
          </cell>
          <cell r="R225">
            <v>5</v>
          </cell>
          <cell r="S225">
            <v>32</v>
          </cell>
          <cell r="T225" t="str">
            <v>30</v>
          </cell>
          <cell r="U225" t="str">
            <v>21</v>
          </cell>
          <cell r="V225" t="str">
            <v>2.1 ทุติยภูมิระดับต้น</v>
          </cell>
        </row>
        <row r="226">
          <cell r="A226" t="str">
            <v>06</v>
          </cell>
          <cell r="B226" t="str">
            <v>21002</v>
          </cell>
          <cell r="C226" t="str">
            <v>กระทรวงสาธารณสุข สำนักงานปลัดกระทรวงสาธารณสุข</v>
          </cell>
          <cell r="D226" t="str">
            <v>001141700</v>
          </cell>
          <cell r="E226" t="str">
            <v>11417</v>
          </cell>
          <cell r="F226" t="str">
            <v>รพช.ควนขนุน</v>
          </cell>
          <cell r="G226" t="str">
            <v>โรงพยาบาลชุมชนควนขนุน</v>
          </cell>
          <cell r="H226" t="str">
            <v>93050109</v>
          </cell>
          <cell r="I226">
            <v>93</v>
          </cell>
          <cell r="J226" t="str">
            <v>จังหวัดพัทลุง</v>
          </cell>
          <cell r="K226">
            <v>9305</v>
          </cell>
          <cell r="L226" t="str">
            <v>ควนขนุน</v>
          </cell>
          <cell r="M226">
            <v>930501</v>
          </cell>
          <cell r="N226" t="str">
            <v>ควนขนุน</v>
          </cell>
          <cell r="O226" t="str">
            <v>ใต้</v>
          </cell>
          <cell r="P226" t="str">
            <v>07</v>
          </cell>
          <cell r="Q226" t="str">
            <v>โรงพยาบาลชุมชน</v>
          </cell>
          <cell r="R226">
            <v>4</v>
          </cell>
          <cell r="S226">
            <v>93</v>
          </cell>
          <cell r="T226" t="str">
            <v>90</v>
          </cell>
          <cell r="U226" t="str">
            <v>21</v>
          </cell>
          <cell r="V226" t="str">
            <v>2.1 ทุติยภูมิระดับต้น</v>
          </cell>
        </row>
        <row r="227">
          <cell r="A227" t="str">
            <v>06</v>
          </cell>
          <cell r="B227" t="str">
            <v>21002</v>
          </cell>
          <cell r="C227" t="str">
            <v>กระทรวงสาธารณสุข สำนักงานปลัดกระทรวงสาธารณสุข</v>
          </cell>
          <cell r="D227" t="str">
            <v>001141800</v>
          </cell>
          <cell r="E227" t="str">
            <v>11418</v>
          </cell>
          <cell r="F227" t="str">
            <v>รพช.ปากพะยูน</v>
          </cell>
          <cell r="G227" t="str">
            <v>โรงพยาบาลชุมชนปากพะยูน</v>
          </cell>
          <cell r="H227" t="str">
            <v>93060101</v>
          </cell>
          <cell r="I227">
            <v>93</v>
          </cell>
          <cell r="J227" t="str">
            <v>จังหวัดพัทลุง</v>
          </cell>
          <cell r="K227">
            <v>9306</v>
          </cell>
          <cell r="L227" t="str">
            <v>ปากพะยูน</v>
          </cell>
          <cell r="M227">
            <v>930601</v>
          </cell>
          <cell r="N227" t="str">
            <v>ปากพะยูน</v>
          </cell>
          <cell r="O227" t="str">
            <v>ใต้</v>
          </cell>
          <cell r="P227" t="str">
            <v>07</v>
          </cell>
          <cell r="Q227" t="str">
            <v>โรงพยาบาลชุมชน</v>
          </cell>
          <cell r="R227">
            <v>5</v>
          </cell>
          <cell r="S227">
            <v>40</v>
          </cell>
          <cell r="T227" t="str">
            <v>30</v>
          </cell>
          <cell r="U227" t="str">
            <v>21</v>
          </cell>
          <cell r="V227" t="str">
            <v>2.1 ทุติยภูมิระดับต้น</v>
          </cell>
        </row>
        <row r="228">
          <cell r="A228" t="str">
            <v>06</v>
          </cell>
          <cell r="B228" t="str">
            <v>21002</v>
          </cell>
          <cell r="C228" t="str">
            <v>กระทรวงสาธารณสุข สำนักงานปลัดกระทรวงสาธารณสุข</v>
          </cell>
          <cell r="D228" t="str">
            <v>001141900</v>
          </cell>
          <cell r="E228" t="str">
            <v>11419</v>
          </cell>
          <cell r="F228" t="str">
            <v>รพช.ศรีบรรพต</v>
          </cell>
          <cell r="G228" t="str">
            <v>โรงพยาบาลชุมชนศรีบรรพต</v>
          </cell>
          <cell r="H228" t="str">
            <v>93070109</v>
          </cell>
          <cell r="I228">
            <v>93</v>
          </cell>
          <cell r="J228" t="str">
            <v>จังหวัดพัทลุง</v>
          </cell>
          <cell r="K228">
            <v>9307</v>
          </cell>
          <cell r="L228" t="str">
            <v>ศรีบรรพต</v>
          </cell>
          <cell r="M228">
            <v>930701</v>
          </cell>
          <cell r="N228" t="str">
            <v>เขาย่า</v>
          </cell>
          <cell r="O228" t="str">
            <v>ใต้</v>
          </cell>
          <cell r="P228" t="str">
            <v>07</v>
          </cell>
          <cell r="Q228" t="str">
            <v>โรงพยาบาลชุมชน</v>
          </cell>
          <cell r="R228">
            <v>5</v>
          </cell>
          <cell r="S228">
            <v>30</v>
          </cell>
          <cell r="T228" t="str">
            <v>30</v>
          </cell>
          <cell r="U228" t="str">
            <v>21</v>
          </cell>
          <cell r="V228" t="str">
            <v>2.1 ทุติยภูมิระดับต้น</v>
          </cell>
        </row>
        <row r="229">
          <cell r="A229" t="str">
            <v>06</v>
          </cell>
          <cell r="B229" t="str">
            <v>21002</v>
          </cell>
          <cell r="C229" t="str">
            <v>กระทรวงสาธารณสุข สำนักงานปลัดกระทรวงสาธารณสุข</v>
          </cell>
          <cell r="D229" t="str">
            <v>001142000</v>
          </cell>
          <cell r="E229" t="str">
            <v>11420</v>
          </cell>
          <cell r="F229" t="str">
            <v>รพช.ป่าบอน</v>
          </cell>
          <cell r="G229" t="str">
            <v>โรงพยาบาลชุมชนป่าบอน</v>
          </cell>
          <cell r="H229" t="str">
            <v>93080608</v>
          </cell>
          <cell r="I229">
            <v>93</v>
          </cell>
          <cell r="J229" t="str">
            <v>จังหวัดพัทลุง</v>
          </cell>
          <cell r="K229">
            <v>9308</v>
          </cell>
          <cell r="L229" t="str">
            <v>ป่าบอน</v>
          </cell>
          <cell r="M229">
            <v>930806</v>
          </cell>
          <cell r="N229" t="str">
            <v>วังใหม่</v>
          </cell>
          <cell r="O229" t="str">
            <v>ใต้</v>
          </cell>
          <cell r="P229" t="str">
            <v>07</v>
          </cell>
          <cell r="Q229" t="str">
            <v>โรงพยาบาลชุมชน</v>
          </cell>
          <cell r="R229">
            <v>5</v>
          </cell>
          <cell r="S229">
            <v>30</v>
          </cell>
          <cell r="T229" t="str">
            <v>30</v>
          </cell>
          <cell r="U229" t="str">
            <v>21</v>
          </cell>
          <cell r="V229" t="str">
            <v>2.1 ทุติยภูมิระดับต้น</v>
          </cell>
        </row>
        <row r="230">
          <cell r="A230" t="str">
            <v>06</v>
          </cell>
          <cell r="B230" t="str">
            <v>21002</v>
          </cell>
          <cell r="C230" t="str">
            <v>กระทรวงสาธารณสุข สำนักงานปลัดกระทรวงสาธารณสุข</v>
          </cell>
          <cell r="D230" t="str">
            <v>001142100</v>
          </cell>
          <cell r="E230" t="str">
            <v>11421</v>
          </cell>
          <cell r="F230" t="str">
            <v>รพช.บางแก้ว</v>
          </cell>
          <cell r="G230" t="str">
            <v>โรงพยาบาลชุมชนบางแก้ว</v>
          </cell>
          <cell r="H230" t="str">
            <v>93090101</v>
          </cell>
          <cell r="I230">
            <v>93</v>
          </cell>
          <cell r="J230" t="str">
            <v>จังหวัดพัทลุง</v>
          </cell>
          <cell r="K230">
            <v>9309</v>
          </cell>
          <cell r="L230" t="str">
            <v>บางแก้ว</v>
          </cell>
          <cell r="M230">
            <v>930901</v>
          </cell>
          <cell r="N230" t="str">
            <v>ท่ามะเดื่อ</v>
          </cell>
          <cell r="O230" t="str">
            <v>ใต้</v>
          </cell>
          <cell r="P230" t="str">
            <v>07</v>
          </cell>
          <cell r="Q230" t="str">
            <v>โรงพยาบาลชุมชน</v>
          </cell>
          <cell r="R230">
            <v>5</v>
          </cell>
          <cell r="S230">
            <v>30</v>
          </cell>
          <cell r="T230" t="str">
            <v>30</v>
          </cell>
          <cell r="U230" t="str">
            <v>21</v>
          </cell>
          <cell r="V230" t="str">
            <v>2.1 ทุติยภูมิระดับต้น</v>
          </cell>
        </row>
        <row r="231">
          <cell r="A231" t="str">
            <v>06</v>
          </cell>
          <cell r="B231" t="str">
            <v>21002</v>
          </cell>
          <cell r="C231" t="str">
            <v>กระทรวงสาธารณสุข สำนักงานปลัดกระทรวงสาธารณสุข</v>
          </cell>
          <cell r="D231" t="str">
            <v>001142200</v>
          </cell>
          <cell r="E231" t="str">
            <v>11422</v>
          </cell>
          <cell r="F231" t="str">
            <v>รพช.ป่าพะยอม</v>
          </cell>
          <cell r="G231" t="str">
            <v>โรงพยาบาลชุมชนป่าพะยอม</v>
          </cell>
          <cell r="H231" t="str">
            <v>93100101</v>
          </cell>
          <cell r="I231">
            <v>93</v>
          </cell>
          <cell r="J231" t="str">
            <v>จังหวัดพัทลุง</v>
          </cell>
          <cell r="K231">
            <v>9310</v>
          </cell>
          <cell r="L231" t="str">
            <v>ป่าพะยอม</v>
          </cell>
          <cell r="M231">
            <v>931001</v>
          </cell>
          <cell r="N231" t="str">
            <v>ป่าพะยอม</v>
          </cell>
          <cell r="O231" t="str">
            <v>ใต้</v>
          </cell>
          <cell r="P231" t="str">
            <v>07</v>
          </cell>
          <cell r="Q231" t="str">
            <v>โรงพยาบาลชุมชน</v>
          </cell>
          <cell r="R231">
            <v>5</v>
          </cell>
          <cell r="S231">
            <v>37</v>
          </cell>
          <cell r="T231" t="str">
            <v>30</v>
          </cell>
          <cell r="U231" t="str">
            <v>21</v>
          </cell>
          <cell r="V231" t="str">
            <v>2.1 ทุติยภูมิระดับต้น</v>
          </cell>
        </row>
        <row r="232">
          <cell r="A232" t="str">
            <v>06</v>
          </cell>
          <cell r="B232" t="str">
            <v>21002</v>
          </cell>
          <cell r="C232" t="str">
            <v>กระทรวงสาธารณสุข สำนักงานปลัดกระทรวงสาธารณสุข</v>
          </cell>
          <cell r="D232" t="str">
            <v>002467300</v>
          </cell>
          <cell r="E232" t="str">
            <v>24673</v>
          </cell>
          <cell r="F232" t="str">
            <v>รพช.ศรีนครินทร์(ปัญญานันทภิขุ)</v>
          </cell>
          <cell r="G232" t="str">
            <v>โรงพยาบาลชุมชนศรีนครินทร์(ปัญญานันทภิขุ)</v>
          </cell>
          <cell r="H232" t="str">
            <v>93110203</v>
          </cell>
          <cell r="I232">
            <v>93</v>
          </cell>
          <cell r="J232" t="str">
            <v>จังหวัดพัทลุง</v>
          </cell>
          <cell r="K232">
            <v>9311</v>
          </cell>
          <cell r="L232" t="str">
            <v>ศรีนครินทร์</v>
          </cell>
          <cell r="M232">
            <v>931102</v>
          </cell>
          <cell r="N232" t="str">
            <v>บ้านนา</v>
          </cell>
          <cell r="O232" t="str">
            <v>ใต้</v>
          </cell>
          <cell r="P232" t="str">
            <v>07</v>
          </cell>
          <cell r="Q232" t="str">
            <v>โรงพยาบาลชุมชน</v>
          </cell>
          <cell r="R232">
            <v>5</v>
          </cell>
          <cell r="S232">
            <v>30</v>
          </cell>
          <cell r="T232" t="str">
            <v>30</v>
          </cell>
          <cell r="U232" t="str">
            <v>21</v>
          </cell>
          <cell r="V232" t="str">
            <v>2.1 ทุติยภูมิระดับต้น</v>
          </cell>
        </row>
        <row r="233">
          <cell r="A233" t="str">
            <v>07</v>
          </cell>
          <cell r="B233" t="str">
            <v>21002</v>
          </cell>
          <cell r="C233" t="str">
            <v>กระทรวงสาธารณสุข สำนักงานปลัดกระทรวงสาธารณสุข</v>
          </cell>
          <cell r="D233" t="str">
            <v>001073800</v>
          </cell>
          <cell r="E233" t="str">
            <v>10738</v>
          </cell>
          <cell r="F233" t="str">
            <v>รพท.กระบี่</v>
          </cell>
          <cell r="G233" t="str">
            <v>โรงพยาบาลทั่วไปกระบี่</v>
          </cell>
          <cell r="H233" t="str">
            <v>81010100</v>
          </cell>
          <cell r="I233">
            <v>81</v>
          </cell>
          <cell r="J233" t="str">
            <v>จังหวัดกระบี่</v>
          </cell>
          <cell r="K233">
            <v>8101</v>
          </cell>
          <cell r="L233" t="str">
            <v>เมืองกระบี่</v>
          </cell>
          <cell r="M233">
            <v>810101</v>
          </cell>
          <cell r="N233" t="str">
            <v>ปากน้ำ</v>
          </cell>
          <cell r="O233" t="str">
            <v>ใต้</v>
          </cell>
          <cell r="P233" t="str">
            <v>06</v>
          </cell>
          <cell r="Q233" t="str">
            <v>โรงพยาบาลทั่วไป</v>
          </cell>
          <cell r="R233">
            <v>2</v>
          </cell>
          <cell r="S233">
            <v>340</v>
          </cell>
          <cell r="T233" t="str">
            <v>340</v>
          </cell>
          <cell r="U233" t="str">
            <v>23</v>
          </cell>
          <cell r="V233" t="str">
            <v>2.3 ทุติยภูมิระดับสูง</v>
          </cell>
        </row>
        <row r="234">
          <cell r="A234" t="str">
            <v>07</v>
          </cell>
          <cell r="B234" t="str">
            <v>21002</v>
          </cell>
          <cell r="C234" t="str">
            <v>กระทรวงสาธารณสุข สำนักงานปลัดกระทรวงสาธารณสุข</v>
          </cell>
          <cell r="D234" t="str">
            <v>001134000</v>
          </cell>
          <cell r="E234" t="str">
            <v>11340</v>
          </cell>
          <cell r="F234" t="str">
            <v>รพช.เขาพนม</v>
          </cell>
          <cell r="G234" t="str">
            <v>โรงพยาบาลชุมชนเขาพนม</v>
          </cell>
          <cell r="H234" t="str">
            <v>81020109</v>
          </cell>
          <cell r="I234">
            <v>81</v>
          </cell>
          <cell r="J234" t="str">
            <v>จังหวัดกระบี่</v>
          </cell>
          <cell r="K234">
            <v>8102</v>
          </cell>
          <cell r="L234" t="str">
            <v>เขาพนม</v>
          </cell>
          <cell r="M234">
            <v>810201</v>
          </cell>
          <cell r="N234" t="str">
            <v>เขาพนม</v>
          </cell>
          <cell r="O234" t="str">
            <v>ใต้</v>
          </cell>
          <cell r="P234" t="str">
            <v>07</v>
          </cell>
          <cell r="Q234" t="str">
            <v>โรงพยาบาลชุมชน</v>
          </cell>
          <cell r="R234">
            <v>5</v>
          </cell>
          <cell r="S234">
            <v>30</v>
          </cell>
          <cell r="T234" t="str">
            <v>45</v>
          </cell>
          <cell r="U234" t="str">
            <v>21</v>
          </cell>
          <cell r="V234" t="str">
            <v>2.1 ทุติยภูมิระดับต้น</v>
          </cell>
        </row>
        <row r="235">
          <cell r="A235" t="str">
            <v>07</v>
          </cell>
          <cell r="B235" t="str">
            <v>21002</v>
          </cell>
          <cell r="C235" t="str">
            <v>กระทรวงสาธารณสุข สำนักงานปลัดกระทรวงสาธารณสุข</v>
          </cell>
          <cell r="D235" t="str">
            <v>001134100</v>
          </cell>
          <cell r="E235" t="str">
            <v>11341</v>
          </cell>
          <cell r="F235" t="str">
            <v>รพช.เกาะลันตา</v>
          </cell>
          <cell r="G235" t="str">
            <v>โรงพยาบาลชุมชนเกาะลันตา</v>
          </cell>
          <cell r="H235" t="str">
            <v>81030101</v>
          </cell>
          <cell r="I235">
            <v>81</v>
          </cell>
          <cell r="J235" t="str">
            <v>จังหวัดกระบี่</v>
          </cell>
          <cell r="K235">
            <v>8103</v>
          </cell>
          <cell r="L235" t="str">
            <v>เกาะลันตา</v>
          </cell>
          <cell r="M235">
            <v>810301</v>
          </cell>
          <cell r="N235" t="str">
            <v>เกาะลันตาใหญ่</v>
          </cell>
          <cell r="O235" t="str">
            <v>ใต้</v>
          </cell>
          <cell r="P235" t="str">
            <v>07</v>
          </cell>
          <cell r="Q235" t="str">
            <v>โรงพยาบาลชุมชน</v>
          </cell>
          <cell r="R235">
            <v>5</v>
          </cell>
          <cell r="S235">
            <v>10</v>
          </cell>
          <cell r="T235" t="str">
            <v>10</v>
          </cell>
          <cell r="U235" t="str">
            <v>21</v>
          </cell>
          <cell r="V235" t="str">
            <v>2.1 ทุติยภูมิระดับต้น</v>
          </cell>
        </row>
        <row r="236">
          <cell r="A236" t="str">
            <v>07</v>
          </cell>
          <cell r="B236" t="str">
            <v>21002</v>
          </cell>
          <cell r="C236" t="str">
            <v>กระทรวงสาธารณสุข สำนักงานปลัดกระทรวงสาธารณสุข</v>
          </cell>
          <cell r="D236" t="str">
            <v>001134200</v>
          </cell>
          <cell r="E236" t="str">
            <v>11342</v>
          </cell>
          <cell r="F236" t="str">
            <v>รพช.คลองท่อม</v>
          </cell>
          <cell r="G236" t="str">
            <v>โรงพยาบาลชุมชนคลองท่อม</v>
          </cell>
          <cell r="H236" t="str">
            <v>81040109</v>
          </cell>
          <cell r="I236">
            <v>81</v>
          </cell>
          <cell r="J236" t="str">
            <v>จังหวัดกระบี่</v>
          </cell>
          <cell r="K236">
            <v>8104</v>
          </cell>
          <cell r="L236" t="str">
            <v>คลองท่อม</v>
          </cell>
          <cell r="M236">
            <v>810401</v>
          </cell>
          <cell r="N236" t="str">
            <v>คลองท่อมใต้</v>
          </cell>
          <cell r="O236" t="str">
            <v>ใต้</v>
          </cell>
          <cell r="P236" t="str">
            <v>07</v>
          </cell>
          <cell r="Q236" t="str">
            <v>โรงพยาบาลชุมชน</v>
          </cell>
          <cell r="R236">
            <v>5</v>
          </cell>
          <cell r="S236">
            <v>30</v>
          </cell>
          <cell r="T236" t="str">
            <v>30</v>
          </cell>
          <cell r="U236" t="str">
            <v>21</v>
          </cell>
          <cell r="V236" t="str">
            <v>2.1 ทุติยภูมิระดับต้น</v>
          </cell>
        </row>
        <row r="237">
          <cell r="A237" t="str">
            <v>07</v>
          </cell>
          <cell r="B237" t="str">
            <v>21002</v>
          </cell>
          <cell r="C237" t="str">
            <v>กระทรวงสาธารณสุข สำนักงานปลัดกระทรวงสาธารณสุข</v>
          </cell>
          <cell r="D237" t="str">
            <v>001134300</v>
          </cell>
          <cell r="E237" t="str">
            <v>11343</v>
          </cell>
          <cell r="F237" t="str">
            <v>รพช.อ่าวลึก</v>
          </cell>
          <cell r="G237" t="str">
            <v>โรงพยาบาลชุมชนอ่าวลึก</v>
          </cell>
          <cell r="H237" t="str">
            <v>81050107</v>
          </cell>
          <cell r="I237">
            <v>81</v>
          </cell>
          <cell r="J237" t="str">
            <v>จังหวัดกระบี่</v>
          </cell>
          <cell r="K237">
            <v>8105</v>
          </cell>
          <cell r="L237" t="str">
            <v>อ่าวลึก</v>
          </cell>
          <cell r="M237">
            <v>810501</v>
          </cell>
          <cell r="N237" t="str">
            <v>อ่าวลึกใต้</v>
          </cell>
          <cell r="O237" t="str">
            <v>ใต้</v>
          </cell>
          <cell r="P237" t="str">
            <v>07</v>
          </cell>
          <cell r="Q237" t="str">
            <v>โรงพยาบาลชุมชน</v>
          </cell>
          <cell r="R237">
            <v>4</v>
          </cell>
          <cell r="S237">
            <v>60</v>
          </cell>
          <cell r="T237" t="str">
            <v>60</v>
          </cell>
          <cell r="U237" t="str">
            <v>21</v>
          </cell>
          <cell r="V237" t="str">
            <v>2.1 ทุติยภูมิระดับต้น</v>
          </cell>
        </row>
        <row r="238">
          <cell r="A238" t="str">
            <v>07</v>
          </cell>
          <cell r="B238" t="str">
            <v>21002</v>
          </cell>
          <cell r="C238" t="str">
            <v>กระทรวงสาธารณสุข สำนักงานปลัดกระทรวงสาธารณสุข</v>
          </cell>
          <cell r="D238" t="str">
            <v>001134400</v>
          </cell>
          <cell r="E238" t="str">
            <v>11344</v>
          </cell>
          <cell r="F238" t="str">
            <v>รพช.ปลายพระยา</v>
          </cell>
          <cell r="G238" t="str">
            <v>โรงพยาบาลชุมชนปลายพระยา</v>
          </cell>
          <cell r="H238" t="str">
            <v>81060105</v>
          </cell>
          <cell r="I238">
            <v>81</v>
          </cell>
          <cell r="J238" t="str">
            <v>จังหวัดกระบี่</v>
          </cell>
          <cell r="K238">
            <v>8106</v>
          </cell>
          <cell r="L238" t="str">
            <v>ปลายพระยา</v>
          </cell>
          <cell r="M238">
            <v>810601</v>
          </cell>
          <cell r="N238" t="str">
            <v>ปลายพระยา</v>
          </cell>
          <cell r="O238" t="str">
            <v>ใต้</v>
          </cell>
          <cell r="P238" t="str">
            <v>07</v>
          </cell>
          <cell r="Q238" t="str">
            <v>โรงพยาบาลชุมชน</v>
          </cell>
          <cell r="R238">
            <v>5</v>
          </cell>
          <cell r="S238">
            <v>30</v>
          </cell>
          <cell r="T238" t="str">
            <v>30</v>
          </cell>
          <cell r="U238" t="str">
            <v>21</v>
          </cell>
          <cell r="V238" t="str">
            <v>2.1 ทุติยภูมิระดับต้น</v>
          </cell>
        </row>
        <row r="239">
          <cell r="A239" t="str">
            <v>07</v>
          </cell>
          <cell r="B239" t="str">
            <v>21002</v>
          </cell>
          <cell r="C239" t="str">
            <v>กระทรวงสาธารณสุข สำนักงานปลัดกระทรวงสาธารณสุข</v>
          </cell>
          <cell r="D239" t="str">
            <v>001134500</v>
          </cell>
          <cell r="E239" t="str">
            <v>11345</v>
          </cell>
          <cell r="F239" t="str">
            <v>รพช.ลำทับ</v>
          </cell>
          <cell r="G239" t="str">
            <v>โรงพยาบาลชุมชนลำทับ</v>
          </cell>
          <cell r="H239" t="str">
            <v>81070105</v>
          </cell>
          <cell r="I239">
            <v>81</v>
          </cell>
          <cell r="J239" t="str">
            <v>จังหวัดกระบี่</v>
          </cell>
          <cell r="K239">
            <v>8107</v>
          </cell>
          <cell r="L239" t="str">
            <v>ลำทับ</v>
          </cell>
          <cell r="M239">
            <v>810701</v>
          </cell>
          <cell r="N239" t="str">
            <v>ลำทับ</v>
          </cell>
          <cell r="O239" t="str">
            <v>ใต้</v>
          </cell>
          <cell r="P239" t="str">
            <v>07</v>
          </cell>
          <cell r="Q239" t="str">
            <v>โรงพยาบาลชุมชน</v>
          </cell>
          <cell r="R239">
            <v>5</v>
          </cell>
          <cell r="S239">
            <v>30</v>
          </cell>
          <cell r="T239" t="str">
            <v>30</v>
          </cell>
          <cell r="U239" t="str">
            <v>21</v>
          </cell>
          <cell r="V239" t="str">
            <v>2.1 ทุติยภูมิระดับต้น</v>
          </cell>
        </row>
        <row r="240">
          <cell r="A240" t="str">
            <v>07</v>
          </cell>
          <cell r="B240" t="str">
            <v>21002</v>
          </cell>
          <cell r="C240" t="str">
            <v>กระทรวงสาธารณสุข สำนักงานปลัดกระทรวงสาธารณสุข</v>
          </cell>
          <cell r="D240" t="str">
            <v>001134600</v>
          </cell>
          <cell r="E240" t="str">
            <v>11346</v>
          </cell>
          <cell r="F240" t="str">
            <v>รพช.เหนือคลอง</v>
          </cell>
          <cell r="G240" t="str">
            <v>โรงพยาบาลชุมชนเหนือคลอง</v>
          </cell>
          <cell r="H240" t="str">
            <v>81080101</v>
          </cell>
          <cell r="I240">
            <v>81</v>
          </cell>
          <cell r="J240" t="str">
            <v>จังหวัดกระบี่</v>
          </cell>
          <cell r="K240">
            <v>8108</v>
          </cell>
          <cell r="L240" t="str">
            <v>เหนือคลอง</v>
          </cell>
          <cell r="M240">
            <v>810801</v>
          </cell>
          <cell r="N240" t="str">
            <v>เหนือคลอง</v>
          </cell>
          <cell r="O240" t="str">
            <v>ใต้</v>
          </cell>
          <cell r="P240" t="str">
            <v>07</v>
          </cell>
          <cell r="Q240" t="str">
            <v>โรงพยาบาลชุมชน</v>
          </cell>
          <cell r="R240">
            <v>5</v>
          </cell>
          <cell r="S240">
            <v>30</v>
          </cell>
          <cell r="T240" t="str">
            <v>30</v>
          </cell>
          <cell r="U240" t="str">
            <v>21</v>
          </cell>
          <cell r="V240" t="str">
            <v>2.1 ทุติยภูมิระดับต้น</v>
          </cell>
        </row>
        <row r="241">
          <cell r="A241" t="str">
            <v>07</v>
          </cell>
          <cell r="B241" t="str">
            <v>21002</v>
          </cell>
          <cell r="C241" t="str">
            <v>กระทรวงสาธารณสุข สำนักงานปลัดกระทรวงสาธารณสุข</v>
          </cell>
          <cell r="D241" t="str">
            <v>001073900</v>
          </cell>
          <cell r="E241" t="str">
            <v>10739</v>
          </cell>
          <cell r="F241" t="str">
            <v>รพท.พังงา</v>
          </cell>
          <cell r="G241" t="str">
            <v>โรงพยาบาลทั่วไปพังงา</v>
          </cell>
          <cell r="H241" t="str">
            <v>82010100</v>
          </cell>
          <cell r="I241">
            <v>82</v>
          </cell>
          <cell r="J241" t="str">
            <v>จังหวัดพังงา</v>
          </cell>
          <cell r="K241">
            <v>8201</v>
          </cell>
          <cell r="L241" t="str">
            <v>เมืองพังงา</v>
          </cell>
          <cell r="M241">
            <v>820101</v>
          </cell>
          <cell r="N241" t="str">
            <v>ท้ายช้าง</v>
          </cell>
          <cell r="O241" t="str">
            <v>ใต้</v>
          </cell>
          <cell r="P241" t="str">
            <v>06</v>
          </cell>
          <cell r="Q241" t="str">
            <v>โรงพยาบาลทั่วไป</v>
          </cell>
          <cell r="R241">
            <v>3</v>
          </cell>
          <cell r="S241">
            <v>215</v>
          </cell>
          <cell r="T241" t="str">
            <v>215</v>
          </cell>
          <cell r="U241" t="str">
            <v>23</v>
          </cell>
          <cell r="V241" t="str">
            <v>2.3 ทุติยภูมิระดับสูง</v>
          </cell>
        </row>
        <row r="242">
          <cell r="A242" t="str">
            <v>07</v>
          </cell>
          <cell r="B242" t="str">
            <v>21002</v>
          </cell>
          <cell r="C242" t="str">
            <v>กระทรวงสาธารณสุข สำนักงานปลัดกระทรวงสาธารณสุข</v>
          </cell>
          <cell r="D242" t="str">
            <v>001074000</v>
          </cell>
          <cell r="E242" t="str">
            <v>10740</v>
          </cell>
          <cell r="F242" t="str">
            <v>รพท.ตะกั่วป่า</v>
          </cell>
          <cell r="G242" t="str">
            <v>โรงพยาบาลทั่วไปตะกั่วป่า</v>
          </cell>
          <cell r="H242" t="str">
            <v>82050200</v>
          </cell>
          <cell r="I242">
            <v>82</v>
          </cell>
          <cell r="J242" t="str">
            <v>จังหวัดพังงา</v>
          </cell>
          <cell r="K242">
            <v>8205</v>
          </cell>
          <cell r="L242" t="str">
            <v>ตะกั่วป่า</v>
          </cell>
          <cell r="M242">
            <v>820502</v>
          </cell>
          <cell r="N242" t="str">
            <v>บางนายสี</v>
          </cell>
          <cell r="O242" t="str">
            <v>ใต้</v>
          </cell>
          <cell r="P242" t="str">
            <v>06</v>
          </cell>
          <cell r="Q242" t="str">
            <v>โรงพยาบาลทั่วไป</v>
          </cell>
          <cell r="R242">
            <v>3</v>
          </cell>
          <cell r="S242">
            <v>209</v>
          </cell>
          <cell r="T242" t="str">
            <v>209</v>
          </cell>
          <cell r="U242" t="str">
            <v>23</v>
          </cell>
          <cell r="V242" t="str">
            <v>2.3 ทุติยภูมิระดับสูง</v>
          </cell>
        </row>
        <row r="243">
          <cell r="A243" t="str">
            <v>07</v>
          </cell>
          <cell r="B243" t="str">
            <v>21002</v>
          </cell>
          <cell r="C243" t="str">
            <v>กระทรวงสาธารณสุข สำนักงานปลัดกระทรวงสาธารณสุข</v>
          </cell>
          <cell r="D243" t="str">
            <v>001134700</v>
          </cell>
          <cell r="E243" t="str">
            <v>11347</v>
          </cell>
          <cell r="F243" t="str">
            <v>รพช.เกาะยาวชัยพัฒน์</v>
          </cell>
          <cell r="G243" t="str">
            <v>โรงพยาบาลชุมชนเกาะยาวชัยพัฒน์</v>
          </cell>
          <cell r="H243" t="str">
            <v>82020102</v>
          </cell>
          <cell r="I243">
            <v>82</v>
          </cell>
          <cell r="J243" t="str">
            <v>จังหวัดพังงา</v>
          </cell>
          <cell r="K243">
            <v>8202</v>
          </cell>
          <cell r="L243" t="str">
            <v>เกาะยาว</v>
          </cell>
          <cell r="M243">
            <v>820201</v>
          </cell>
          <cell r="N243" t="str">
            <v>เกาะยาวน้อย</v>
          </cell>
          <cell r="O243" t="str">
            <v>ใต้</v>
          </cell>
          <cell r="P243" t="str">
            <v>07</v>
          </cell>
          <cell r="Q243" t="str">
            <v>โรงพยาบาลชุมชน</v>
          </cell>
          <cell r="R243">
            <v>5</v>
          </cell>
          <cell r="S243">
            <v>30</v>
          </cell>
          <cell r="T243" t="str">
            <v>30</v>
          </cell>
          <cell r="U243" t="str">
            <v>21</v>
          </cell>
          <cell r="V243" t="str">
            <v>2.1 ทุติยภูมิระดับต้น</v>
          </cell>
        </row>
        <row r="244">
          <cell r="A244" t="str">
            <v>07</v>
          </cell>
          <cell r="B244" t="str">
            <v>21002</v>
          </cell>
          <cell r="C244" t="str">
            <v>กระทรวงสาธารณสุข สำนักงานปลัดกระทรวงสาธารณสุข</v>
          </cell>
          <cell r="D244" t="str">
            <v>001134800</v>
          </cell>
          <cell r="E244" t="str">
            <v>11348</v>
          </cell>
          <cell r="F244" t="str">
            <v>รพช.กะปงชัยพัฒน์</v>
          </cell>
          <cell r="G244" t="str">
            <v>โรงพยาบาลชุมชนกะปงชัยพัฒน์</v>
          </cell>
          <cell r="H244" t="str">
            <v>82030201</v>
          </cell>
          <cell r="I244">
            <v>82</v>
          </cell>
          <cell r="J244" t="str">
            <v>จังหวัดพังงา</v>
          </cell>
          <cell r="K244">
            <v>8203</v>
          </cell>
          <cell r="L244" t="str">
            <v>กะปง</v>
          </cell>
          <cell r="M244">
            <v>820303</v>
          </cell>
          <cell r="N244" t="str">
            <v>เหมาะ</v>
          </cell>
          <cell r="O244" t="str">
            <v>ใต้</v>
          </cell>
          <cell r="P244" t="str">
            <v>07</v>
          </cell>
          <cell r="Q244" t="str">
            <v>โรงพยาบาลชุมชน</v>
          </cell>
          <cell r="R244">
            <v>5</v>
          </cell>
          <cell r="S244">
            <v>30</v>
          </cell>
          <cell r="T244" t="str">
            <v>30</v>
          </cell>
          <cell r="U244" t="str">
            <v>21</v>
          </cell>
          <cell r="V244" t="str">
            <v>2.1 ทุติยภูมิระดับต้น</v>
          </cell>
        </row>
        <row r="245">
          <cell r="A245" t="str">
            <v>07</v>
          </cell>
          <cell r="B245" t="str">
            <v>21002</v>
          </cell>
          <cell r="C245" t="str">
            <v>กระทรวงสาธารณสุข สำนักงานปลัดกระทรวงสาธารณสุข</v>
          </cell>
          <cell r="D245" t="str">
            <v>001134900</v>
          </cell>
          <cell r="E245" t="str">
            <v>11349</v>
          </cell>
          <cell r="F245" t="str">
            <v>รพช.ตะกั่วทุ่ง</v>
          </cell>
          <cell r="G245" t="str">
            <v>โรงพยาบาลชุมชนตะกั่วทุ่ง</v>
          </cell>
          <cell r="H245" t="str">
            <v>82040602</v>
          </cell>
          <cell r="I245">
            <v>82</v>
          </cell>
          <cell r="J245" t="str">
            <v>จังหวัดพังงา</v>
          </cell>
          <cell r="K245">
            <v>8204</v>
          </cell>
          <cell r="L245" t="str">
            <v>ตะกั่วทุ่ง</v>
          </cell>
          <cell r="M245">
            <v>820406</v>
          </cell>
          <cell r="N245" t="str">
            <v>โคกกลอย</v>
          </cell>
          <cell r="O245" t="str">
            <v>ใต้</v>
          </cell>
          <cell r="P245" t="str">
            <v>07</v>
          </cell>
          <cell r="Q245" t="str">
            <v>โรงพยาบาลชุมชน</v>
          </cell>
          <cell r="R245">
            <v>5</v>
          </cell>
          <cell r="S245">
            <v>30</v>
          </cell>
          <cell r="T245" t="str">
            <v>30</v>
          </cell>
          <cell r="U245" t="str">
            <v>21</v>
          </cell>
          <cell r="V245" t="str">
            <v>2.1 ทุติยภูมิระดับต้น</v>
          </cell>
        </row>
        <row r="246">
          <cell r="A246" t="str">
            <v>07</v>
          </cell>
          <cell r="B246" t="str">
            <v>21002</v>
          </cell>
          <cell r="C246" t="str">
            <v>กระทรวงสาธารณสุข สำนักงานปลัดกระทรวงสาธารณสุข</v>
          </cell>
          <cell r="D246" t="str">
            <v>001135000</v>
          </cell>
          <cell r="E246" t="str">
            <v>11350</v>
          </cell>
          <cell r="F246" t="str">
            <v>รพช.บางไทร</v>
          </cell>
          <cell r="G246" t="str">
            <v>โรงพยาบาลชุมชนบางไทร</v>
          </cell>
          <cell r="H246" t="str">
            <v>82050304</v>
          </cell>
          <cell r="I246">
            <v>82</v>
          </cell>
          <cell r="J246" t="str">
            <v>จังหวัดพังงา</v>
          </cell>
          <cell r="K246">
            <v>8205</v>
          </cell>
          <cell r="L246" t="str">
            <v>ตะกั่วป่า</v>
          </cell>
          <cell r="M246">
            <v>820503</v>
          </cell>
          <cell r="N246" t="str">
            <v>บางไทร</v>
          </cell>
          <cell r="O246" t="str">
            <v>ใต้</v>
          </cell>
          <cell r="P246" t="str">
            <v>07</v>
          </cell>
          <cell r="Q246" t="str">
            <v>โรงพยาบาลชุมชน</v>
          </cell>
          <cell r="R246">
            <v>5</v>
          </cell>
          <cell r="S246">
            <v>10</v>
          </cell>
          <cell r="T246" t="str">
            <v>10</v>
          </cell>
          <cell r="U246" t="str">
            <v>21</v>
          </cell>
          <cell r="V246" t="str">
            <v>2.1 ทุติยภูมิระดับต้น</v>
          </cell>
        </row>
        <row r="247">
          <cell r="A247" t="str">
            <v>07</v>
          </cell>
          <cell r="B247" t="str">
            <v>21002</v>
          </cell>
          <cell r="C247" t="str">
            <v>กระทรวงสาธารณสุข สำนักงานปลัดกระทรวงสาธารณสุข</v>
          </cell>
          <cell r="D247" t="str">
            <v>001135200</v>
          </cell>
          <cell r="E247" t="str">
            <v>11352</v>
          </cell>
          <cell r="F247" t="str">
            <v>รพช.คุระบุรีชัยพัฒน์</v>
          </cell>
          <cell r="G247" t="str">
            <v>โรงพยาบาลชุมชนคุระบุรีชัยพัฒน์</v>
          </cell>
          <cell r="H247" t="str">
            <v>82060101</v>
          </cell>
          <cell r="I247">
            <v>82</v>
          </cell>
          <cell r="J247" t="str">
            <v>จังหวัดพังงา</v>
          </cell>
          <cell r="K247">
            <v>8206</v>
          </cell>
          <cell r="L247" t="str">
            <v>คุระบุรี</v>
          </cell>
          <cell r="M247">
            <v>820601</v>
          </cell>
          <cell r="N247" t="str">
            <v>คุระ</v>
          </cell>
          <cell r="O247" t="str">
            <v>ใต้</v>
          </cell>
          <cell r="P247" t="str">
            <v>07</v>
          </cell>
          <cell r="Q247" t="str">
            <v>โรงพยาบาลชุมชน</v>
          </cell>
          <cell r="R247">
            <v>5</v>
          </cell>
          <cell r="S247">
            <v>30</v>
          </cell>
          <cell r="T247" t="str">
            <v>30</v>
          </cell>
          <cell r="U247" t="str">
            <v>21</v>
          </cell>
          <cell r="V247" t="str">
            <v>2.1 ทุติยภูมิระดับต้น</v>
          </cell>
        </row>
        <row r="248">
          <cell r="A248" t="str">
            <v>07</v>
          </cell>
          <cell r="B248" t="str">
            <v>21002</v>
          </cell>
          <cell r="C248" t="str">
            <v>กระทรวงสาธารณสุข สำนักงานปลัดกระทรวงสาธารณสุข</v>
          </cell>
          <cell r="D248" t="str">
            <v>001135300</v>
          </cell>
          <cell r="E248" t="str">
            <v>11353</v>
          </cell>
          <cell r="F248" t="str">
            <v>รพช.ทับปุด</v>
          </cell>
          <cell r="G248" t="str">
            <v>โรงพยาบาลชุมชนทับปุด</v>
          </cell>
          <cell r="H248" t="str">
            <v>82070101</v>
          </cell>
          <cell r="I248">
            <v>82</v>
          </cell>
          <cell r="J248" t="str">
            <v>จังหวัดพังงา</v>
          </cell>
          <cell r="K248">
            <v>8207</v>
          </cell>
          <cell r="L248" t="str">
            <v>ทับปุด</v>
          </cell>
          <cell r="M248">
            <v>820701</v>
          </cell>
          <cell r="N248" t="str">
            <v>ทับปุด</v>
          </cell>
          <cell r="O248" t="str">
            <v>ใต้</v>
          </cell>
          <cell r="P248" t="str">
            <v>07</v>
          </cell>
          <cell r="Q248" t="str">
            <v>โรงพยาบาลชุมชน</v>
          </cell>
          <cell r="R248">
            <v>5</v>
          </cell>
          <cell r="S248">
            <v>30</v>
          </cell>
          <cell r="T248" t="str">
            <v>30</v>
          </cell>
          <cell r="U248" t="str">
            <v>21</v>
          </cell>
          <cell r="V248" t="str">
            <v>2.1 ทุติยภูมิระดับต้น</v>
          </cell>
        </row>
        <row r="249">
          <cell r="A249" t="str">
            <v>07</v>
          </cell>
          <cell r="B249" t="str">
            <v>21002</v>
          </cell>
          <cell r="C249" t="str">
            <v>กระทรวงสาธารณสุข สำนักงานปลัดกระทรวงสาธารณสุข</v>
          </cell>
          <cell r="D249" t="str">
            <v>001135400</v>
          </cell>
          <cell r="E249" t="str">
            <v>11354</v>
          </cell>
          <cell r="F249" t="str">
            <v>รพช.ท้ายเหมือง</v>
          </cell>
          <cell r="G249" t="str">
            <v>โรงพยาบาลชุมชนท้ายเหมือง</v>
          </cell>
          <cell r="H249" t="str">
            <v>82080109</v>
          </cell>
          <cell r="I249">
            <v>82</v>
          </cell>
          <cell r="J249" t="str">
            <v>จังหวัดพังงา</v>
          </cell>
          <cell r="K249">
            <v>8208</v>
          </cell>
          <cell r="L249" t="str">
            <v>ท้ายเหมือง</v>
          </cell>
          <cell r="M249">
            <v>820801</v>
          </cell>
          <cell r="N249" t="str">
            <v>ท้ายเหมือง</v>
          </cell>
          <cell r="O249" t="str">
            <v>ใต้</v>
          </cell>
          <cell r="P249" t="str">
            <v>07</v>
          </cell>
          <cell r="Q249" t="str">
            <v>โรงพยาบาลชุมชน</v>
          </cell>
          <cell r="R249">
            <v>5</v>
          </cell>
          <cell r="S249">
            <v>30</v>
          </cell>
          <cell r="T249" t="str">
            <v>30</v>
          </cell>
          <cell r="U249" t="str">
            <v>21</v>
          </cell>
          <cell r="V249" t="str">
            <v>2.1 ทุติยภูมิระดับต้น</v>
          </cell>
        </row>
        <row r="250">
          <cell r="A250" t="str">
            <v>07</v>
          </cell>
          <cell r="B250" t="str">
            <v>21002</v>
          </cell>
          <cell r="C250" t="str">
            <v>กระทรวงสาธารณสุข สำนักงานปลัดกระทรวงสาธารณสุข</v>
          </cell>
          <cell r="D250" t="str">
            <v>001074100</v>
          </cell>
          <cell r="E250" t="str">
            <v>10741</v>
          </cell>
          <cell r="F250" t="str">
            <v>รพท.วชิระภูเก็ต</v>
          </cell>
          <cell r="G250" t="str">
            <v>โรงพยาบาลทั่วไปวชิระภูเก็ต</v>
          </cell>
          <cell r="H250" t="str">
            <v>83010100</v>
          </cell>
          <cell r="I250">
            <v>83</v>
          </cell>
          <cell r="J250" t="str">
            <v>จังหวัดภูเก็ต</v>
          </cell>
          <cell r="K250">
            <v>8301</v>
          </cell>
          <cell r="L250" t="str">
            <v>เมืองภูเก็ต</v>
          </cell>
          <cell r="M250">
            <v>830101</v>
          </cell>
          <cell r="N250" t="str">
            <v>ตลาดใหญ่</v>
          </cell>
          <cell r="O250" t="str">
            <v>ใต้</v>
          </cell>
          <cell r="P250" t="str">
            <v>06</v>
          </cell>
          <cell r="Q250" t="str">
            <v>โรงพยาบาลทั่วไป</v>
          </cell>
          <cell r="R250">
            <v>2</v>
          </cell>
          <cell r="S250">
            <v>503</v>
          </cell>
          <cell r="T250" t="str">
            <v>503</v>
          </cell>
          <cell r="U250" t="str">
            <v>31</v>
          </cell>
          <cell r="V250" t="str">
            <v>3.1 ตติยภูมิ</v>
          </cell>
        </row>
        <row r="251">
          <cell r="A251" t="str">
            <v>07</v>
          </cell>
          <cell r="B251" t="str">
            <v>21002</v>
          </cell>
          <cell r="C251" t="str">
            <v>กระทรวงสาธารณสุข สำนักงานปลัดกระทรวงสาธารณสุข</v>
          </cell>
          <cell r="D251" t="str">
            <v>001135500</v>
          </cell>
          <cell r="E251" t="str">
            <v>11355</v>
          </cell>
          <cell r="F251" t="str">
            <v>รพช.ป่าตอง</v>
          </cell>
          <cell r="G251" t="str">
            <v>โรงพยาบาลชุมชนป่าตอง</v>
          </cell>
          <cell r="H251" t="str">
            <v>83020203</v>
          </cell>
          <cell r="I251">
            <v>83</v>
          </cell>
          <cell r="J251" t="str">
            <v>จังหวัดภูเก็ต</v>
          </cell>
          <cell r="K251">
            <v>8302</v>
          </cell>
          <cell r="L251" t="str">
            <v>กะทู้</v>
          </cell>
          <cell r="M251">
            <v>830202</v>
          </cell>
          <cell r="N251" t="str">
            <v>ป่าตอง</v>
          </cell>
          <cell r="O251" t="str">
            <v>ใต้</v>
          </cell>
          <cell r="P251" t="str">
            <v>07</v>
          </cell>
          <cell r="Q251" t="str">
            <v>โรงพยาบาลชุมชน</v>
          </cell>
          <cell r="R251">
            <v>4</v>
          </cell>
          <cell r="S251">
            <v>60</v>
          </cell>
          <cell r="T251" t="str">
            <v>60</v>
          </cell>
          <cell r="U251" t="str">
            <v>22</v>
          </cell>
          <cell r="V251" t="str">
            <v>2.2 ทุติยภูมิระดับกลาง</v>
          </cell>
        </row>
        <row r="252">
          <cell r="A252" t="str">
            <v>07</v>
          </cell>
          <cell r="B252" t="str">
            <v>21002</v>
          </cell>
          <cell r="C252" t="str">
            <v>กระทรวงสาธารณสุข สำนักงานปลัดกระทรวงสาธารณสุข</v>
          </cell>
          <cell r="D252" t="str">
            <v>001135600</v>
          </cell>
          <cell r="E252" t="str">
            <v>11356</v>
          </cell>
          <cell r="F252" t="str">
            <v>รพช.ถลาง</v>
          </cell>
          <cell r="G252" t="str">
            <v>โรงพยาบาลชุมชนถลาง</v>
          </cell>
          <cell r="H252" t="str">
            <v>83030101</v>
          </cell>
          <cell r="I252">
            <v>83</v>
          </cell>
          <cell r="J252" t="str">
            <v>จังหวัดภูเก็ต</v>
          </cell>
          <cell r="K252">
            <v>8303</v>
          </cell>
          <cell r="L252" t="str">
            <v>ถลาง</v>
          </cell>
          <cell r="M252">
            <v>830301</v>
          </cell>
          <cell r="N252" t="str">
            <v>เทพกระษัตรี</v>
          </cell>
          <cell r="O252" t="str">
            <v>ใต้</v>
          </cell>
          <cell r="P252" t="str">
            <v>07</v>
          </cell>
          <cell r="Q252" t="str">
            <v>โรงพยาบาลชุมชน</v>
          </cell>
          <cell r="R252">
            <v>4</v>
          </cell>
          <cell r="S252">
            <v>60</v>
          </cell>
          <cell r="T252" t="str">
            <v>66</v>
          </cell>
          <cell r="U252" t="str">
            <v>22</v>
          </cell>
          <cell r="V252" t="str">
            <v>2.2 ทุติยภูมิระดับกลาง</v>
          </cell>
        </row>
        <row r="253">
          <cell r="A253" t="str">
            <v>07</v>
          </cell>
          <cell r="B253" t="str">
            <v>21002</v>
          </cell>
          <cell r="C253" t="str">
            <v>กระทรวงสาธารณสุข สำนักงานปลัดกระทรวงสาธารณสุข</v>
          </cell>
          <cell r="D253" t="str">
            <v>001074300</v>
          </cell>
          <cell r="E253" t="str">
            <v>10743</v>
          </cell>
          <cell r="F253" t="str">
            <v>รพท.ระนอง</v>
          </cell>
          <cell r="G253" t="str">
            <v>โรงพยาบาลทั่วไประนอง</v>
          </cell>
          <cell r="H253" t="str">
            <v>85010100</v>
          </cell>
          <cell r="I253">
            <v>85</v>
          </cell>
          <cell r="J253" t="str">
            <v>จังหวัดระนอง</v>
          </cell>
          <cell r="K253">
            <v>8501</v>
          </cell>
          <cell r="L253" t="str">
            <v>เมืองระนอง</v>
          </cell>
          <cell r="M253">
            <v>850101</v>
          </cell>
          <cell r="N253" t="str">
            <v>เขานิเวศน์</v>
          </cell>
          <cell r="O253" t="str">
            <v>ใต้</v>
          </cell>
          <cell r="P253" t="str">
            <v>06</v>
          </cell>
          <cell r="Q253" t="str">
            <v>โรงพยาบาลทั่วไป</v>
          </cell>
          <cell r="R253">
            <v>2</v>
          </cell>
          <cell r="S253">
            <v>555</v>
          </cell>
          <cell r="T253" t="str">
            <v>324</v>
          </cell>
          <cell r="U253" t="str">
            <v>23</v>
          </cell>
          <cell r="V253" t="str">
            <v>2.3 ทุติยภูมิระดับสูง</v>
          </cell>
        </row>
        <row r="254">
          <cell r="A254" t="str">
            <v>07</v>
          </cell>
          <cell r="B254" t="str">
            <v>21002</v>
          </cell>
          <cell r="C254" t="str">
            <v>กระทรวงสาธารณสุข สำนักงานปลัดกระทรวงสาธารณสุข</v>
          </cell>
          <cell r="D254" t="str">
            <v>001132300</v>
          </cell>
          <cell r="E254" t="str">
            <v>11323</v>
          </cell>
          <cell r="F254" t="str">
            <v>รพช.ละอุ่น</v>
          </cell>
          <cell r="G254" t="str">
            <v>โรงพยาบาลชุมชนละอุ่น</v>
          </cell>
          <cell r="H254" t="str">
            <v>85020303</v>
          </cell>
          <cell r="I254">
            <v>85</v>
          </cell>
          <cell r="J254" t="str">
            <v>จังหวัดระนอง</v>
          </cell>
          <cell r="K254">
            <v>8502</v>
          </cell>
          <cell r="L254" t="str">
            <v>ละอุ่น</v>
          </cell>
          <cell r="M254">
            <v>850203</v>
          </cell>
          <cell r="N254" t="str">
            <v>บางพระใต้</v>
          </cell>
          <cell r="O254" t="str">
            <v>ใต้</v>
          </cell>
          <cell r="P254" t="str">
            <v>07</v>
          </cell>
          <cell r="Q254" t="str">
            <v>โรงพยาบาลชุมชน</v>
          </cell>
          <cell r="R254">
            <v>5</v>
          </cell>
          <cell r="S254">
            <v>30</v>
          </cell>
          <cell r="T254" t="str">
            <v>10</v>
          </cell>
          <cell r="U254" t="str">
            <v>21</v>
          </cell>
          <cell r="V254" t="str">
            <v>2.1 ทุติยภูมิระดับต้น</v>
          </cell>
        </row>
        <row r="255">
          <cell r="A255" t="str">
            <v>07</v>
          </cell>
          <cell r="B255" t="str">
            <v>21002</v>
          </cell>
          <cell r="C255" t="str">
            <v>กระทรวงสาธารณสุข สำนักงานปลัดกระทรวงสาธารณสุข</v>
          </cell>
          <cell r="D255" t="str">
            <v>001137200</v>
          </cell>
          <cell r="E255" t="str">
            <v>11372</v>
          </cell>
          <cell r="F255" t="str">
            <v>รพช.กะเปอร์</v>
          </cell>
          <cell r="G255" t="str">
            <v>โรงพยาบาลชุมชนกะเปอร์</v>
          </cell>
          <cell r="H255" t="str">
            <v>85030201</v>
          </cell>
          <cell r="I255">
            <v>85</v>
          </cell>
          <cell r="J255" t="str">
            <v>จังหวัดระนอง</v>
          </cell>
          <cell r="K255">
            <v>8503</v>
          </cell>
          <cell r="L255" t="str">
            <v>กะเปอร์</v>
          </cell>
          <cell r="M255">
            <v>850302</v>
          </cell>
          <cell r="N255" t="str">
            <v>กะเปอร์</v>
          </cell>
          <cell r="O255" t="str">
            <v>ใต้</v>
          </cell>
          <cell r="P255" t="str">
            <v>07</v>
          </cell>
          <cell r="Q255" t="str">
            <v>โรงพยาบาลชุมชน</v>
          </cell>
          <cell r="R255">
            <v>5</v>
          </cell>
          <cell r="S255">
            <v>120</v>
          </cell>
          <cell r="T255" t="str">
            <v>30</v>
          </cell>
          <cell r="U255" t="str">
            <v>21</v>
          </cell>
          <cell r="V255" t="str">
            <v>2.1 ทุติยภูมิระดับต้น</v>
          </cell>
        </row>
        <row r="256">
          <cell r="A256" t="str">
            <v>07</v>
          </cell>
          <cell r="B256" t="str">
            <v>21002</v>
          </cell>
          <cell r="C256" t="str">
            <v>กระทรวงสาธารณสุข สำนักงานปลัดกระทรวงสาธารณสุข</v>
          </cell>
          <cell r="D256" t="str">
            <v>001137300</v>
          </cell>
          <cell r="E256" t="str">
            <v>11373</v>
          </cell>
          <cell r="F256" t="str">
            <v>รพช.กระบุรี</v>
          </cell>
          <cell r="G256" t="str">
            <v>โรงพยาบาลชุมชนกระบุรี</v>
          </cell>
          <cell r="H256" t="str">
            <v>85040103</v>
          </cell>
          <cell r="I256">
            <v>85</v>
          </cell>
          <cell r="J256" t="str">
            <v>จังหวัดระนอง</v>
          </cell>
          <cell r="K256">
            <v>8504</v>
          </cell>
          <cell r="L256" t="str">
            <v>กระบุรี</v>
          </cell>
          <cell r="M256">
            <v>850401</v>
          </cell>
          <cell r="N256" t="str">
            <v>น้ำจืด</v>
          </cell>
          <cell r="O256" t="str">
            <v>ใต้</v>
          </cell>
          <cell r="P256" t="str">
            <v>07</v>
          </cell>
          <cell r="Q256" t="str">
            <v>โรงพยาบาลชุมชน</v>
          </cell>
          <cell r="R256">
            <v>5</v>
          </cell>
          <cell r="S256">
            <v>167</v>
          </cell>
          <cell r="T256" t="str">
            <v>30</v>
          </cell>
          <cell r="U256" t="str">
            <v>21</v>
          </cell>
          <cell r="V256" t="str">
            <v>2.1 ทุติยภูมิระดับต้น</v>
          </cell>
        </row>
        <row r="257">
          <cell r="A257" t="str">
            <v>07</v>
          </cell>
          <cell r="B257" t="str">
            <v>21002</v>
          </cell>
          <cell r="C257" t="str">
            <v>กระทรวงสาธารณสุข สำนักงานปลัดกระทรวงสาธารณสุข</v>
          </cell>
          <cell r="D257" t="str">
            <v>001137400</v>
          </cell>
          <cell r="E257" t="str">
            <v>11374</v>
          </cell>
          <cell r="F257" t="str">
            <v>รพช.สุขสำราญ</v>
          </cell>
          <cell r="G257" t="str">
            <v>โรงพยาบาลชุมชนสุขสำราญ</v>
          </cell>
          <cell r="H257" t="str">
            <v>85050205</v>
          </cell>
          <cell r="I257">
            <v>85</v>
          </cell>
          <cell r="J257" t="str">
            <v>จังหวัดระนอง</v>
          </cell>
          <cell r="K257">
            <v>8505</v>
          </cell>
          <cell r="L257" t="str">
            <v>สุขสำราญ</v>
          </cell>
          <cell r="M257">
            <v>850502</v>
          </cell>
          <cell r="N257" t="str">
            <v>กำพวน</v>
          </cell>
          <cell r="O257" t="str">
            <v>ใต้</v>
          </cell>
          <cell r="P257" t="str">
            <v>07</v>
          </cell>
          <cell r="Q257" t="str">
            <v>โรงพยาบาลชุมชน</v>
          </cell>
          <cell r="R257">
            <v>5</v>
          </cell>
          <cell r="S257">
            <v>30</v>
          </cell>
          <cell r="T257" t="str">
            <v>10</v>
          </cell>
          <cell r="U257" t="str">
            <v>22</v>
          </cell>
          <cell r="V257" t="str">
            <v>2.2 ทุติยภูมิระดับกลาง</v>
          </cell>
        </row>
        <row r="258">
          <cell r="A258" t="str">
            <v>07</v>
          </cell>
          <cell r="B258" t="str">
            <v>21002</v>
          </cell>
          <cell r="C258" t="str">
            <v>กระทรวงสาธารณสุข สำนักงานปลัดกระทรวงสาธารณสุข</v>
          </cell>
          <cell r="D258" t="str">
            <v>001068300</v>
          </cell>
          <cell r="E258" t="str">
            <v>10683</v>
          </cell>
          <cell r="F258" t="str">
            <v>รพศ.ตรัง</v>
          </cell>
          <cell r="G258" t="str">
            <v>โรงพยาบาลศูนย์ตรัง</v>
          </cell>
          <cell r="H258" t="str">
            <v>92010100</v>
          </cell>
          <cell r="I258">
            <v>92</v>
          </cell>
          <cell r="J258" t="str">
            <v>จังหวัดตรัง</v>
          </cell>
          <cell r="K258">
            <v>9201</v>
          </cell>
          <cell r="L258" t="str">
            <v>เมืองตรัง</v>
          </cell>
          <cell r="M258">
            <v>920101</v>
          </cell>
          <cell r="N258" t="str">
            <v>ทับเที่ยง</v>
          </cell>
          <cell r="O258" t="str">
            <v>ใต้</v>
          </cell>
          <cell r="P258" t="str">
            <v>05</v>
          </cell>
          <cell r="Q258" t="str">
            <v>โรงพยาบาลศูนย์</v>
          </cell>
          <cell r="R258">
            <v>1</v>
          </cell>
          <cell r="S258">
            <v>474</v>
          </cell>
          <cell r="T258" t="str">
            <v>370</v>
          </cell>
          <cell r="U258" t="str">
            <v>31</v>
          </cell>
          <cell r="V258" t="str">
            <v>3.1 ตติยภูมิ</v>
          </cell>
        </row>
        <row r="259">
          <cell r="A259" t="str">
            <v>07</v>
          </cell>
          <cell r="B259" t="str">
            <v>21002</v>
          </cell>
          <cell r="C259" t="str">
            <v>กระทรวงสาธารณสุข สำนักงานปลัดกระทรวงสาธารณสุข</v>
          </cell>
          <cell r="D259" t="str">
            <v>001140700</v>
          </cell>
          <cell r="E259" t="str">
            <v>11407</v>
          </cell>
          <cell r="F259" t="str">
            <v>รพช.กันตัง</v>
          </cell>
          <cell r="G259" t="str">
            <v>โรงพยาบาลชุมชนกันตัง</v>
          </cell>
          <cell r="H259" t="str">
            <v>92020402</v>
          </cell>
          <cell r="I259">
            <v>92</v>
          </cell>
          <cell r="J259" t="str">
            <v>จังหวัดตรัง</v>
          </cell>
          <cell r="K259">
            <v>9202</v>
          </cell>
          <cell r="L259" t="str">
            <v>กันตัง</v>
          </cell>
          <cell r="M259">
            <v>920204</v>
          </cell>
          <cell r="N259" t="str">
            <v>บางเป้า</v>
          </cell>
          <cell r="O259" t="str">
            <v>ใต้</v>
          </cell>
          <cell r="P259" t="str">
            <v>07</v>
          </cell>
          <cell r="Q259" t="str">
            <v>โรงพยาบาลชุมชน</v>
          </cell>
          <cell r="R259">
            <v>4</v>
          </cell>
          <cell r="S259">
            <v>60</v>
          </cell>
          <cell r="T259" t="str">
            <v>60</v>
          </cell>
          <cell r="U259" t="str">
            <v>21</v>
          </cell>
          <cell r="V259" t="str">
            <v>2.1 ทุติยภูมิระดับต้น</v>
          </cell>
        </row>
        <row r="260">
          <cell r="A260" t="str">
            <v>07</v>
          </cell>
          <cell r="B260" t="str">
            <v>21002</v>
          </cell>
          <cell r="C260" t="str">
            <v>กระทรวงสาธารณสุข สำนักงานปลัดกระทรวงสาธารณสุข</v>
          </cell>
          <cell r="D260" t="str">
            <v>001140800</v>
          </cell>
          <cell r="E260" t="str">
            <v>11408</v>
          </cell>
          <cell r="F260" t="str">
            <v>รพช.ย่านตาขาว</v>
          </cell>
          <cell r="G260" t="str">
            <v>โรงพยาบาลชุมชนย่านตาขาว</v>
          </cell>
          <cell r="H260" t="str">
            <v>92030106</v>
          </cell>
          <cell r="I260">
            <v>92</v>
          </cell>
          <cell r="J260" t="str">
            <v>จังหวัดตรัง</v>
          </cell>
          <cell r="K260">
            <v>9203</v>
          </cell>
          <cell r="L260" t="str">
            <v>ย่านตาขาว</v>
          </cell>
          <cell r="M260">
            <v>920301</v>
          </cell>
          <cell r="N260" t="str">
            <v>ย่านตาขาว</v>
          </cell>
          <cell r="O260" t="str">
            <v>ใต้</v>
          </cell>
          <cell r="P260" t="str">
            <v>07</v>
          </cell>
          <cell r="Q260" t="str">
            <v>โรงพยาบาลชุมชน</v>
          </cell>
          <cell r="R260">
            <v>4</v>
          </cell>
          <cell r="S260">
            <v>60</v>
          </cell>
          <cell r="T260" t="str">
            <v>60</v>
          </cell>
          <cell r="U260" t="str">
            <v>21</v>
          </cell>
          <cell r="V260" t="str">
            <v>2.1 ทุติยภูมิระดับต้น</v>
          </cell>
        </row>
        <row r="261">
          <cell r="A261" t="str">
            <v>07</v>
          </cell>
          <cell r="B261" t="str">
            <v>21002</v>
          </cell>
          <cell r="C261" t="str">
            <v>กระทรวงสาธารณสุข สำนักงานปลัดกระทรวงสาธารณสุข</v>
          </cell>
          <cell r="D261" t="str">
            <v>001140900</v>
          </cell>
          <cell r="E261" t="str">
            <v>11409</v>
          </cell>
          <cell r="F261" t="str">
            <v>รพช.ปะเหลียน</v>
          </cell>
          <cell r="G261" t="str">
            <v>โรงพยาบาลชุมชนปะเหลียน</v>
          </cell>
          <cell r="H261" t="str">
            <v>92040101</v>
          </cell>
          <cell r="I261">
            <v>92</v>
          </cell>
          <cell r="J261" t="str">
            <v>จังหวัดตรัง</v>
          </cell>
          <cell r="K261">
            <v>9204</v>
          </cell>
          <cell r="L261" t="str">
            <v>ปะเหลียน</v>
          </cell>
          <cell r="M261">
            <v>920401</v>
          </cell>
          <cell r="N261" t="str">
            <v>ท่าข้าม</v>
          </cell>
          <cell r="O261" t="str">
            <v>ใต้</v>
          </cell>
          <cell r="P261" t="str">
            <v>07</v>
          </cell>
          <cell r="Q261" t="str">
            <v>โรงพยาบาลชุมชน</v>
          </cell>
          <cell r="R261">
            <v>5</v>
          </cell>
          <cell r="S261">
            <v>30</v>
          </cell>
          <cell r="T261" t="str">
            <v>30</v>
          </cell>
          <cell r="U261" t="str">
            <v>21</v>
          </cell>
          <cell r="V261" t="str">
            <v>2.1 ทุติยภูมิระดับต้น</v>
          </cell>
        </row>
        <row r="262">
          <cell r="A262" t="str">
            <v>07</v>
          </cell>
          <cell r="B262" t="str">
            <v>21002</v>
          </cell>
          <cell r="C262" t="str">
            <v>กระทรวงสาธารณสุข สำนักงานปลัดกระทรวงสาธารณสุข</v>
          </cell>
          <cell r="D262" t="str">
            <v>001141000</v>
          </cell>
          <cell r="E262" t="str">
            <v>11410</v>
          </cell>
          <cell r="F262" t="str">
            <v>รพช.สิเกา</v>
          </cell>
          <cell r="G262" t="str">
            <v>โรงพยาบาลชุมชนสิเกา</v>
          </cell>
          <cell r="H262" t="str">
            <v>92050106</v>
          </cell>
          <cell r="I262">
            <v>92</v>
          </cell>
          <cell r="J262" t="str">
            <v>จังหวัดตรัง</v>
          </cell>
          <cell r="K262">
            <v>9205</v>
          </cell>
          <cell r="L262" t="str">
            <v>สิเกา</v>
          </cell>
          <cell r="M262">
            <v>920501</v>
          </cell>
          <cell r="N262" t="str">
            <v>บ่อหิน</v>
          </cell>
          <cell r="O262" t="str">
            <v>ใต้</v>
          </cell>
          <cell r="P262" t="str">
            <v>07</v>
          </cell>
          <cell r="Q262" t="str">
            <v>โรงพยาบาลชุมชน</v>
          </cell>
          <cell r="R262">
            <v>5</v>
          </cell>
          <cell r="S262">
            <v>30</v>
          </cell>
          <cell r="T262" t="str">
            <v>60</v>
          </cell>
          <cell r="U262" t="str">
            <v>21</v>
          </cell>
          <cell r="V262" t="str">
            <v>2.1 ทุติยภูมิระดับต้น</v>
          </cell>
        </row>
        <row r="263">
          <cell r="A263" t="str">
            <v>07</v>
          </cell>
          <cell r="B263" t="str">
            <v>21002</v>
          </cell>
          <cell r="C263" t="str">
            <v>กระทรวงสาธารณสุข สำนักงานปลัดกระทรวงสาธารณสุข</v>
          </cell>
          <cell r="D263" t="str">
            <v>001141100</v>
          </cell>
          <cell r="E263" t="str">
            <v>11411</v>
          </cell>
          <cell r="F263" t="str">
            <v>รพช.ห้วยยอด</v>
          </cell>
          <cell r="G263" t="str">
            <v>โรงพยาบาลชุมชนห้วยยอด</v>
          </cell>
          <cell r="H263" t="str">
            <v>92060102</v>
          </cell>
          <cell r="I263">
            <v>92</v>
          </cell>
          <cell r="J263" t="str">
            <v>จังหวัดตรัง</v>
          </cell>
          <cell r="K263">
            <v>9206</v>
          </cell>
          <cell r="L263" t="str">
            <v>ห้วยยอด</v>
          </cell>
          <cell r="M263">
            <v>920608</v>
          </cell>
          <cell r="N263" t="str">
            <v>เขาขาว</v>
          </cell>
          <cell r="O263" t="str">
            <v>ใต้</v>
          </cell>
          <cell r="P263" t="str">
            <v>07</v>
          </cell>
          <cell r="Q263" t="str">
            <v>โรงพยาบาลชุมชน</v>
          </cell>
          <cell r="R263">
            <v>4</v>
          </cell>
          <cell r="S263">
            <v>90</v>
          </cell>
          <cell r="T263" t="str">
            <v>90</v>
          </cell>
          <cell r="U263" t="str">
            <v>22</v>
          </cell>
          <cell r="V263" t="str">
            <v>2.2 ทุติยภูมิระดับกลาง</v>
          </cell>
        </row>
        <row r="264">
          <cell r="A264" t="str">
            <v>07</v>
          </cell>
          <cell r="B264" t="str">
            <v>21002</v>
          </cell>
          <cell r="C264" t="str">
            <v>กระทรวงสาธารณสุข สำนักงานปลัดกระทรวงสาธารณสุข</v>
          </cell>
          <cell r="D264" t="str">
            <v>001141200</v>
          </cell>
          <cell r="E264" t="str">
            <v>11412</v>
          </cell>
          <cell r="F264" t="str">
            <v>รพช.วังวิเศษ</v>
          </cell>
          <cell r="G264" t="str">
            <v>โรงพยาบาลชุมชนวังวิเศษ</v>
          </cell>
          <cell r="H264" t="str">
            <v>92070507</v>
          </cell>
          <cell r="I264">
            <v>92</v>
          </cell>
          <cell r="J264" t="str">
            <v>จังหวัดตรัง</v>
          </cell>
          <cell r="K264">
            <v>9207</v>
          </cell>
          <cell r="L264" t="str">
            <v>วังวิเศษ</v>
          </cell>
          <cell r="M264">
            <v>920705</v>
          </cell>
          <cell r="N264" t="str">
            <v>วังมะปรางเหนือ</v>
          </cell>
          <cell r="O264" t="str">
            <v>ใต้</v>
          </cell>
          <cell r="P264" t="str">
            <v>07</v>
          </cell>
          <cell r="Q264" t="str">
            <v>โรงพยาบาลชุมชน</v>
          </cell>
          <cell r="R264">
            <v>5</v>
          </cell>
          <cell r="S264">
            <v>30</v>
          </cell>
          <cell r="T264" t="str">
            <v>30</v>
          </cell>
          <cell r="U264" t="str">
            <v>21</v>
          </cell>
          <cell r="V264" t="str">
            <v>2.1 ทุติยภูมิระดับต้น</v>
          </cell>
        </row>
        <row r="265">
          <cell r="A265" t="str">
            <v>07</v>
          </cell>
          <cell r="B265" t="str">
            <v>21002</v>
          </cell>
          <cell r="C265" t="str">
            <v>กระทรวงสาธารณสุข สำนักงานปลัดกระทรวงสาธารณสุข</v>
          </cell>
          <cell r="D265" t="str">
            <v>001141300</v>
          </cell>
          <cell r="E265" t="str">
            <v>11413</v>
          </cell>
          <cell r="F265" t="str">
            <v>รพช.นาโยง</v>
          </cell>
          <cell r="G265" t="str">
            <v>โรงพยาบาลชุมชนนาโยง</v>
          </cell>
          <cell r="H265" t="str">
            <v>92080102</v>
          </cell>
          <cell r="I265">
            <v>92</v>
          </cell>
          <cell r="J265" t="str">
            <v>จังหวัดตรัง</v>
          </cell>
          <cell r="K265">
            <v>9208</v>
          </cell>
          <cell r="L265" t="str">
            <v>นาโยง</v>
          </cell>
          <cell r="M265">
            <v>920801</v>
          </cell>
          <cell r="N265" t="str">
            <v>นาโยงเหนือ</v>
          </cell>
          <cell r="O265" t="str">
            <v>ใต้</v>
          </cell>
          <cell r="P265" t="str">
            <v>07</v>
          </cell>
          <cell r="Q265" t="str">
            <v>โรงพยาบาลชุมชน</v>
          </cell>
          <cell r="R265">
            <v>4</v>
          </cell>
          <cell r="S265">
            <v>60</v>
          </cell>
          <cell r="T265" t="str">
            <v>30</v>
          </cell>
          <cell r="U265" t="str">
            <v>21</v>
          </cell>
          <cell r="V265" t="str">
            <v>2.1 ทุติยภูมิระดับต้น</v>
          </cell>
        </row>
        <row r="266">
          <cell r="A266" t="str">
            <v>07</v>
          </cell>
          <cell r="B266" t="str">
            <v>21002</v>
          </cell>
          <cell r="C266" t="str">
            <v>กระทรวงสาธารณสุข สำนักงานปลัดกระทรวงสาธารณสุข</v>
          </cell>
          <cell r="D266" t="str">
            <v>001413900</v>
          </cell>
          <cell r="E266" t="str">
            <v>14139</v>
          </cell>
          <cell r="F266" t="str">
            <v>รพช.รัษฎา</v>
          </cell>
          <cell r="G266" t="str">
            <v>โรงพยาบาลชุมชนรัษฎา</v>
          </cell>
          <cell r="H266" t="str">
            <v>92090100</v>
          </cell>
          <cell r="I266">
            <v>92</v>
          </cell>
          <cell r="J266" t="str">
            <v>จังหวัดตรัง</v>
          </cell>
          <cell r="K266">
            <v>9209</v>
          </cell>
          <cell r="L266" t="str">
            <v>รัษฎา</v>
          </cell>
          <cell r="M266">
            <v>920901</v>
          </cell>
          <cell r="N266" t="str">
            <v>ควนเมา</v>
          </cell>
          <cell r="O266" t="str">
            <v>ใต้</v>
          </cell>
          <cell r="P266" t="str">
            <v>07</v>
          </cell>
          <cell r="Q266" t="str">
            <v>โรงพยาบาลชุมชน</v>
          </cell>
          <cell r="R266">
            <v>5</v>
          </cell>
          <cell r="S266">
            <v>30</v>
          </cell>
          <cell r="T266" t="str">
            <v>30</v>
          </cell>
          <cell r="U266" t="str">
            <v>21</v>
          </cell>
          <cell r="V266" t="str">
            <v>2.1 ทุติยภูมิระดับต้น</v>
          </cell>
        </row>
        <row r="267">
          <cell r="A267" t="str">
            <v>08</v>
          </cell>
          <cell r="B267" t="str">
            <v>21002</v>
          </cell>
          <cell r="C267" t="str">
            <v>กระทรวงสาธารณสุข สำนักงานปลัดกระทรวงสาธารณสุข</v>
          </cell>
          <cell r="D267" t="str">
            <v>001068200</v>
          </cell>
          <cell r="E267" t="str">
            <v>10682</v>
          </cell>
          <cell r="F267" t="str">
            <v>รพศ.หาดใหญ่</v>
          </cell>
          <cell r="G267" t="str">
            <v>โรงพยาบาลศูนย์หาดใหญ่</v>
          </cell>
          <cell r="H267" t="str">
            <v>90110100</v>
          </cell>
          <cell r="I267">
            <v>90</v>
          </cell>
          <cell r="J267" t="str">
            <v>จังหวัดสงขลา</v>
          </cell>
          <cell r="K267">
            <v>9011</v>
          </cell>
          <cell r="L267" t="str">
            <v>หาดใหญ่</v>
          </cell>
          <cell r="M267">
            <v>901101</v>
          </cell>
          <cell r="N267" t="str">
            <v>หาดใหญ่</v>
          </cell>
          <cell r="O267" t="str">
            <v>ใต้</v>
          </cell>
          <cell r="P267" t="str">
            <v>05</v>
          </cell>
          <cell r="Q267" t="str">
            <v>โรงพยาบาลศูนย์</v>
          </cell>
          <cell r="R267">
            <v>1</v>
          </cell>
          <cell r="S267">
            <v>596</v>
          </cell>
          <cell r="T267" t="str">
            <v>591</v>
          </cell>
          <cell r="U267" t="str">
            <v>31</v>
          </cell>
          <cell r="V267" t="str">
            <v>3.1 ตติยภูมิ</v>
          </cell>
        </row>
        <row r="268">
          <cell r="A268" t="str">
            <v>08</v>
          </cell>
          <cell r="B268" t="str">
            <v>21002</v>
          </cell>
          <cell r="C268" t="str">
            <v>กระทรวงสาธารณสุข สำนักงานปลัดกระทรวงสาธารณสุข</v>
          </cell>
          <cell r="D268" t="str">
            <v>001074500</v>
          </cell>
          <cell r="E268" t="str">
            <v>10745</v>
          </cell>
          <cell r="F268" t="str">
            <v>รพท.สงขลา</v>
          </cell>
          <cell r="G268" t="str">
            <v>โรงพยาบาลทั่วไปสงขลา</v>
          </cell>
          <cell r="H268" t="str">
            <v>90010400</v>
          </cell>
          <cell r="I268">
            <v>90</v>
          </cell>
          <cell r="J268" t="str">
            <v>จังหวัดสงขลา</v>
          </cell>
          <cell r="K268">
            <v>9001</v>
          </cell>
          <cell r="L268" t="str">
            <v>เมืองสงขลา</v>
          </cell>
          <cell r="M268">
            <v>900104</v>
          </cell>
          <cell r="N268" t="str">
            <v>พะวง</v>
          </cell>
          <cell r="O268" t="str">
            <v>ใต้</v>
          </cell>
          <cell r="P268" t="str">
            <v>06</v>
          </cell>
          <cell r="Q268" t="str">
            <v>โรงพยาบาลทั่วไป</v>
          </cell>
          <cell r="R268">
            <v>2</v>
          </cell>
          <cell r="S268">
            <v>480</v>
          </cell>
          <cell r="T268" t="str">
            <v>480</v>
          </cell>
          <cell r="U268" t="str">
            <v>23</v>
          </cell>
          <cell r="V268" t="str">
            <v>2.3 ทุติยภูมิระดับสูง</v>
          </cell>
        </row>
        <row r="269">
          <cell r="A269" t="str">
            <v>08</v>
          </cell>
          <cell r="B269" t="str">
            <v>21002</v>
          </cell>
          <cell r="C269" t="str">
            <v>กระทรวงสาธารณสุข สำนักงานปลัดกระทรวงสาธารณสุข</v>
          </cell>
          <cell r="D269" t="str">
            <v>001138600</v>
          </cell>
          <cell r="E269" t="str">
            <v>11386</v>
          </cell>
          <cell r="F269" t="str">
            <v>รพช.สทิงพระ</v>
          </cell>
          <cell r="G269" t="str">
            <v>โรงพยาบาลชุมชนสทิงพระ</v>
          </cell>
          <cell r="H269" t="str">
            <v>90020101</v>
          </cell>
          <cell r="I269">
            <v>90</v>
          </cell>
          <cell r="J269" t="str">
            <v>จังหวัดสงขลา</v>
          </cell>
          <cell r="K269">
            <v>9002</v>
          </cell>
          <cell r="L269" t="str">
            <v>สทิงพระ</v>
          </cell>
          <cell r="M269">
            <v>900201</v>
          </cell>
          <cell r="N269" t="str">
            <v>จะทิ้งพระ</v>
          </cell>
          <cell r="O269" t="str">
            <v>ใต้</v>
          </cell>
          <cell r="P269" t="str">
            <v>07</v>
          </cell>
          <cell r="Q269" t="str">
            <v>โรงพยาบาลชุมชน</v>
          </cell>
          <cell r="R269">
            <v>5</v>
          </cell>
          <cell r="S269">
            <v>30</v>
          </cell>
          <cell r="T269" t="str">
            <v>30</v>
          </cell>
          <cell r="U269" t="str">
            <v>21</v>
          </cell>
          <cell r="V269" t="str">
            <v>2.1 ทุติยภูมิระดับต้น</v>
          </cell>
        </row>
        <row r="270">
          <cell r="A270" t="str">
            <v>08</v>
          </cell>
          <cell r="B270" t="str">
            <v>21002</v>
          </cell>
          <cell r="C270" t="str">
            <v>กระทรวงสาธารณสุข สำนักงานปลัดกระทรวงสาธารณสุข</v>
          </cell>
          <cell r="D270" t="str">
            <v>001138700</v>
          </cell>
          <cell r="E270" t="str">
            <v>11387</v>
          </cell>
          <cell r="F270" t="str">
            <v>รพช.จะนะ</v>
          </cell>
          <cell r="G270" t="str">
            <v>โรงพยาบาลชุมชนจะนะ</v>
          </cell>
          <cell r="H270" t="str">
            <v>90030102</v>
          </cell>
          <cell r="I270">
            <v>90</v>
          </cell>
          <cell r="J270" t="str">
            <v>จังหวัดสงขลา</v>
          </cell>
          <cell r="K270">
            <v>9003</v>
          </cell>
          <cell r="L270" t="str">
            <v>จะนะ</v>
          </cell>
          <cell r="M270">
            <v>900301</v>
          </cell>
          <cell r="N270" t="str">
            <v>บ้านนา</v>
          </cell>
          <cell r="O270" t="str">
            <v>ใต้</v>
          </cell>
          <cell r="P270" t="str">
            <v>07</v>
          </cell>
          <cell r="Q270" t="str">
            <v>โรงพยาบาลชุมชน</v>
          </cell>
          <cell r="R270">
            <v>4</v>
          </cell>
          <cell r="S270">
            <v>60</v>
          </cell>
          <cell r="T270" t="str">
            <v>30</v>
          </cell>
          <cell r="U270" t="str">
            <v>21</v>
          </cell>
          <cell r="V270" t="str">
            <v>2.1 ทุติยภูมิระดับต้น</v>
          </cell>
        </row>
        <row r="271">
          <cell r="A271" t="str">
            <v>08</v>
          </cell>
          <cell r="B271" t="str">
            <v>21002</v>
          </cell>
          <cell r="C271" t="str">
            <v>กระทรวงสาธารณสุข สำนักงานปลัดกระทรวงสาธารณสุข</v>
          </cell>
          <cell r="D271" t="str">
            <v>001138800</v>
          </cell>
          <cell r="E271" t="str">
            <v>11388</v>
          </cell>
          <cell r="F271" t="str">
            <v>รพช.สมเด็จพระบรมราชินีนาถ</v>
          </cell>
          <cell r="G271" t="str">
            <v>โรงพยาบาลชุมชนสมเด็จพระบรมราชินีนาถ</v>
          </cell>
          <cell r="H271" t="str">
            <v>90040100</v>
          </cell>
          <cell r="I271">
            <v>90</v>
          </cell>
          <cell r="J271" t="str">
            <v>จังหวัดสงขลา</v>
          </cell>
          <cell r="K271">
            <v>9004</v>
          </cell>
          <cell r="L271" t="str">
            <v>นาทวี</v>
          </cell>
          <cell r="M271">
            <v>900401</v>
          </cell>
          <cell r="N271" t="str">
            <v>นาทวี</v>
          </cell>
          <cell r="O271" t="str">
            <v>ใต้</v>
          </cell>
          <cell r="P271" t="str">
            <v>07</v>
          </cell>
          <cell r="Q271" t="str">
            <v>โรงพยาบาลชุมชน</v>
          </cell>
          <cell r="R271">
            <v>4</v>
          </cell>
          <cell r="S271">
            <v>60</v>
          </cell>
          <cell r="T271" t="str">
            <v>60</v>
          </cell>
          <cell r="U271" t="str">
            <v>22</v>
          </cell>
          <cell r="V271" t="str">
            <v>2.2 ทุติยภูมิระดับกลาง</v>
          </cell>
        </row>
        <row r="272">
          <cell r="A272" t="str">
            <v>08</v>
          </cell>
          <cell r="B272" t="str">
            <v>21002</v>
          </cell>
          <cell r="C272" t="str">
            <v>กระทรวงสาธารณสุข สำนักงานปลัดกระทรวงสาธารณสุข</v>
          </cell>
          <cell r="D272" t="str">
            <v>001139000</v>
          </cell>
          <cell r="E272" t="str">
            <v>11390</v>
          </cell>
          <cell r="F272" t="str">
            <v>รพช.เทพา</v>
          </cell>
          <cell r="G272" t="str">
            <v>โรงพยาบาลชุมชนเทพา</v>
          </cell>
          <cell r="H272" t="str">
            <v>90050105</v>
          </cell>
          <cell r="I272">
            <v>90</v>
          </cell>
          <cell r="J272" t="str">
            <v>จังหวัดสงขลา</v>
          </cell>
          <cell r="K272">
            <v>9005</v>
          </cell>
          <cell r="L272" t="str">
            <v>เทพา</v>
          </cell>
          <cell r="M272">
            <v>900501</v>
          </cell>
          <cell r="N272" t="str">
            <v>เทพา</v>
          </cell>
          <cell r="O272" t="str">
            <v>ใต้</v>
          </cell>
          <cell r="P272" t="str">
            <v>07</v>
          </cell>
          <cell r="Q272" t="str">
            <v>โรงพยาบาลชุมชน</v>
          </cell>
          <cell r="R272">
            <v>5</v>
          </cell>
          <cell r="S272">
            <v>30</v>
          </cell>
          <cell r="T272" t="str">
            <v>30</v>
          </cell>
          <cell r="U272" t="str">
            <v>21</v>
          </cell>
          <cell r="V272" t="str">
            <v>2.1 ทุติยภูมิระดับต้น</v>
          </cell>
        </row>
        <row r="273">
          <cell r="A273" t="str">
            <v>08</v>
          </cell>
          <cell r="B273" t="str">
            <v>21002</v>
          </cell>
          <cell r="C273" t="str">
            <v>กระทรวงสาธารณสุข สำนักงานปลัดกระทรวงสาธารณสุข</v>
          </cell>
          <cell r="D273" t="str">
            <v>001139100</v>
          </cell>
          <cell r="E273" t="str">
            <v>11391</v>
          </cell>
          <cell r="F273" t="str">
            <v>รพช.สะบ้าย้อย</v>
          </cell>
          <cell r="G273" t="str">
            <v>โรงพยาบาลชุมชนสะบ้าย้อย</v>
          </cell>
          <cell r="H273" t="str">
            <v>90060101</v>
          </cell>
          <cell r="I273">
            <v>90</v>
          </cell>
          <cell r="J273" t="str">
            <v>จังหวัดสงขลา</v>
          </cell>
          <cell r="K273">
            <v>9006</v>
          </cell>
          <cell r="L273" t="str">
            <v>สะบ้าย้อย</v>
          </cell>
          <cell r="M273">
            <v>900601</v>
          </cell>
          <cell r="N273" t="str">
            <v>สะบ้าย้อย</v>
          </cell>
          <cell r="O273" t="str">
            <v>ใต้</v>
          </cell>
          <cell r="P273" t="str">
            <v>07</v>
          </cell>
          <cell r="Q273" t="str">
            <v>โรงพยาบาลชุมชน</v>
          </cell>
          <cell r="R273">
            <v>5</v>
          </cell>
          <cell r="S273">
            <v>30</v>
          </cell>
          <cell r="T273" t="str">
            <v>30</v>
          </cell>
          <cell r="U273" t="str">
            <v>21</v>
          </cell>
          <cell r="V273" t="str">
            <v>2.1 ทุติยภูมิระดับต้น</v>
          </cell>
        </row>
        <row r="274">
          <cell r="A274" t="str">
            <v>08</v>
          </cell>
          <cell r="B274" t="str">
            <v>21002</v>
          </cell>
          <cell r="C274" t="str">
            <v>กระทรวงสาธารณสุข สำนักงานปลัดกระทรวงสาธารณสุข</v>
          </cell>
          <cell r="D274" t="str">
            <v>001139200</v>
          </cell>
          <cell r="E274" t="str">
            <v>11392</v>
          </cell>
          <cell r="F274" t="str">
            <v>รพช.ระโนด</v>
          </cell>
          <cell r="G274" t="str">
            <v>โรงพยาบาลชุมชนระโนด</v>
          </cell>
          <cell r="H274" t="str">
            <v>90070105</v>
          </cell>
          <cell r="I274">
            <v>90</v>
          </cell>
          <cell r="J274" t="str">
            <v>จังหวัดสงขลา</v>
          </cell>
          <cell r="K274">
            <v>9007</v>
          </cell>
          <cell r="L274" t="str">
            <v>ระโนด</v>
          </cell>
          <cell r="M274">
            <v>900701</v>
          </cell>
          <cell r="N274" t="str">
            <v>ระโนด</v>
          </cell>
          <cell r="O274" t="str">
            <v>ใต้</v>
          </cell>
          <cell r="P274" t="str">
            <v>07</v>
          </cell>
          <cell r="Q274" t="str">
            <v>โรงพยาบาลชุมชน</v>
          </cell>
          <cell r="R274">
            <v>4</v>
          </cell>
          <cell r="S274">
            <v>60</v>
          </cell>
          <cell r="T274" t="str">
            <v>60</v>
          </cell>
          <cell r="U274" t="str">
            <v>22</v>
          </cell>
          <cell r="V274" t="str">
            <v>2.2 ทุติยภูมิระดับกลาง</v>
          </cell>
        </row>
        <row r="275">
          <cell r="A275" t="str">
            <v>08</v>
          </cell>
          <cell r="B275" t="str">
            <v>21002</v>
          </cell>
          <cell r="C275" t="str">
            <v>กระทรวงสาธารณสุข สำนักงานปลัดกระทรวงสาธารณสุข</v>
          </cell>
          <cell r="D275" t="str">
            <v>001139300</v>
          </cell>
          <cell r="E275" t="str">
            <v>11393</v>
          </cell>
          <cell r="F275" t="str">
            <v>รพช.กระแสสินธุ์</v>
          </cell>
          <cell r="G275" t="str">
            <v>โรงพยาบาลชุมชนกระแสสินธุ์</v>
          </cell>
          <cell r="H275" t="str">
            <v>90080303</v>
          </cell>
          <cell r="I275">
            <v>90</v>
          </cell>
          <cell r="J275" t="str">
            <v>จังหวัดสงขลา</v>
          </cell>
          <cell r="K275">
            <v>9008</v>
          </cell>
          <cell r="L275" t="str">
            <v>กระแสสินธุ์</v>
          </cell>
          <cell r="M275">
            <v>900803</v>
          </cell>
          <cell r="N275" t="str">
            <v>เชิงแส</v>
          </cell>
          <cell r="O275" t="str">
            <v>ใต้</v>
          </cell>
          <cell r="P275" t="str">
            <v>07</v>
          </cell>
          <cell r="Q275" t="str">
            <v>โรงพยาบาลชุมชน</v>
          </cell>
          <cell r="R275">
            <v>5</v>
          </cell>
          <cell r="S275">
            <v>30</v>
          </cell>
          <cell r="T275" t="str">
            <v>30</v>
          </cell>
          <cell r="U275" t="str">
            <v>21</v>
          </cell>
          <cell r="V275" t="str">
            <v>2.1 ทุติยภูมิระดับต้น</v>
          </cell>
        </row>
        <row r="276">
          <cell r="A276" t="str">
            <v>08</v>
          </cell>
          <cell r="B276" t="str">
            <v>21002</v>
          </cell>
          <cell r="C276" t="str">
            <v>กระทรวงสาธารณสุข สำนักงานปลัดกระทรวงสาธารณสุข</v>
          </cell>
          <cell r="D276" t="str">
            <v>001139400</v>
          </cell>
          <cell r="E276" t="str">
            <v>11394</v>
          </cell>
          <cell r="F276" t="str">
            <v>รพช.รัตภูมิ</v>
          </cell>
          <cell r="G276" t="str">
            <v>โรงพยาบาลชุมชนรัตภูมิ</v>
          </cell>
          <cell r="H276" t="str">
            <v>90090101</v>
          </cell>
          <cell r="I276">
            <v>90</v>
          </cell>
          <cell r="J276" t="str">
            <v>จังหวัดสงขลา</v>
          </cell>
          <cell r="K276">
            <v>9009</v>
          </cell>
          <cell r="L276" t="str">
            <v>รัตภูมิ</v>
          </cell>
          <cell r="M276">
            <v>900901</v>
          </cell>
          <cell r="N276" t="str">
            <v>กำแพงเพชร</v>
          </cell>
          <cell r="O276" t="str">
            <v>ใต้</v>
          </cell>
          <cell r="P276" t="str">
            <v>07</v>
          </cell>
          <cell r="Q276" t="str">
            <v>โรงพยาบาลชุมชน</v>
          </cell>
          <cell r="R276">
            <v>5</v>
          </cell>
          <cell r="S276">
            <v>30</v>
          </cell>
          <cell r="T276" t="str">
            <v>30</v>
          </cell>
          <cell r="U276" t="str">
            <v>21</v>
          </cell>
          <cell r="V276" t="str">
            <v>2.1 ทุติยภูมิระดับต้น</v>
          </cell>
        </row>
        <row r="277">
          <cell r="A277" t="str">
            <v>08</v>
          </cell>
          <cell r="B277" t="str">
            <v>21002</v>
          </cell>
          <cell r="C277" t="str">
            <v>กระทรวงสาธารณสุข สำนักงานปลัดกระทรวงสาธารณสุข</v>
          </cell>
          <cell r="D277" t="str">
            <v>001139500</v>
          </cell>
          <cell r="E277" t="str">
            <v>11395</v>
          </cell>
          <cell r="F277" t="str">
            <v>รพช.สะเดา</v>
          </cell>
          <cell r="G277" t="str">
            <v>โรงพยาบาลชุมชนสะเดา</v>
          </cell>
          <cell r="H277" t="str">
            <v>90100100</v>
          </cell>
          <cell r="I277">
            <v>90</v>
          </cell>
          <cell r="J277" t="str">
            <v>จังหวัดสงขลา</v>
          </cell>
          <cell r="K277">
            <v>9010</v>
          </cell>
          <cell r="L277" t="str">
            <v>สะเดา</v>
          </cell>
          <cell r="M277">
            <v>901001</v>
          </cell>
          <cell r="N277" t="str">
            <v>สะเดา</v>
          </cell>
          <cell r="O277" t="str">
            <v>ใต้</v>
          </cell>
          <cell r="P277" t="str">
            <v>07</v>
          </cell>
          <cell r="Q277" t="str">
            <v>โรงพยาบาลชุมชน</v>
          </cell>
          <cell r="R277">
            <v>5</v>
          </cell>
          <cell r="S277">
            <v>30</v>
          </cell>
          <cell r="T277" t="str">
            <v>30</v>
          </cell>
          <cell r="U277" t="str">
            <v>21</v>
          </cell>
          <cell r="V277" t="str">
            <v>2.1 ทุติยภูมิระดับต้น</v>
          </cell>
        </row>
        <row r="278">
          <cell r="A278" t="str">
            <v>08</v>
          </cell>
          <cell r="B278" t="str">
            <v>21002</v>
          </cell>
          <cell r="C278" t="str">
            <v>กระทรวงสาธารณสุข สำนักงานปลัดกระทรวงสาธารณสุข</v>
          </cell>
          <cell r="D278" t="str">
            <v>001139600</v>
          </cell>
          <cell r="E278" t="str">
            <v>11396</v>
          </cell>
          <cell r="F278" t="str">
            <v>รพช.นาหม่อม</v>
          </cell>
          <cell r="G278" t="str">
            <v>โรงพยาบาลชุมชนนาหม่อม</v>
          </cell>
          <cell r="H278" t="str">
            <v>90120203</v>
          </cell>
          <cell r="I278">
            <v>90</v>
          </cell>
          <cell r="J278" t="str">
            <v>จังหวัดสงขลา</v>
          </cell>
          <cell r="K278">
            <v>9012</v>
          </cell>
          <cell r="L278" t="str">
            <v>นาหม่อม</v>
          </cell>
          <cell r="M278">
            <v>901202</v>
          </cell>
          <cell r="N278" t="str">
            <v>พิจิตร</v>
          </cell>
          <cell r="O278" t="str">
            <v>ใต้</v>
          </cell>
          <cell r="P278" t="str">
            <v>07</v>
          </cell>
          <cell r="Q278" t="str">
            <v>โรงพยาบาลชุมชน</v>
          </cell>
          <cell r="R278">
            <v>5</v>
          </cell>
          <cell r="S278">
            <v>30</v>
          </cell>
          <cell r="T278" t="str">
            <v>30</v>
          </cell>
          <cell r="U278" t="str">
            <v>21</v>
          </cell>
          <cell r="V278" t="str">
            <v>2.1 ทุติยภูมิระดับต้น</v>
          </cell>
        </row>
        <row r="279">
          <cell r="A279" t="str">
            <v>08</v>
          </cell>
          <cell r="B279" t="str">
            <v>21002</v>
          </cell>
          <cell r="C279" t="str">
            <v>กระทรวงสาธารณสุข สำนักงานปลัดกระทรวงสาธารณสุข</v>
          </cell>
          <cell r="D279" t="str">
            <v>001139700</v>
          </cell>
          <cell r="E279" t="str">
            <v>11397</v>
          </cell>
          <cell r="F279" t="str">
            <v>รพช.ควนเนียง</v>
          </cell>
          <cell r="G279" t="str">
            <v>โรงพยาบาลชุมชนควนเนียง</v>
          </cell>
          <cell r="H279" t="str">
            <v>90130110</v>
          </cell>
          <cell r="I279">
            <v>90</v>
          </cell>
          <cell r="J279" t="str">
            <v>จังหวัดสงขลา</v>
          </cell>
          <cell r="K279">
            <v>9013</v>
          </cell>
          <cell r="L279" t="str">
            <v>ควนเนียง</v>
          </cell>
          <cell r="M279">
            <v>901301</v>
          </cell>
          <cell r="N279" t="str">
            <v>รัตภูมิ</v>
          </cell>
          <cell r="O279" t="str">
            <v>ใต้</v>
          </cell>
          <cell r="P279" t="str">
            <v>07</v>
          </cell>
          <cell r="Q279" t="str">
            <v>โรงพยาบาลชุมชน</v>
          </cell>
          <cell r="R279">
            <v>5</v>
          </cell>
          <cell r="S279">
            <v>30</v>
          </cell>
          <cell r="T279" t="str">
            <v>30</v>
          </cell>
          <cell r="U279" t="str">
            <v>21</v>
          </cell>
          <cell r="V279" t="str">
            <v>2.1 ทุติยภูมิระดับต้น</v>
          </cell>
        </row>
        <row r="280">
          <cell r="A280" t="str">
            <v>08</v>
          </cell>
          <cell r="B280" t="str">
            <v>21002</v>
          </cell>
          <cell r="C280" t="str">
            <v>กระทรวงสาธารณสุข สำนักงานปลัดกระทรวงสาธารณสุข</v>
          </cell>
          <cell r="D280" t="str">
            <v>001139800</v>
          </cell>
          <cell r="E280" t="str">
            <v>11398</v>
          </cell>
          <cell r="F280" t="str">
            <v>รพช.ปาดังเบซาร์</v>
          </cell>
          <cell r="G280" t="str">
            <v>โรงพยาบาลชุมชนปาดังเบซาร์</v>
          </cell>
          <cell r="H280" t="str">
            <v>90100709</v>
          </cell>
          <cell r="I280">
            <v>90</v>
          </cell>
          <cell r="J280" t="str">
            <v>จังหวัดสงขลา</v>
          </cell>
          <cell r="K280">
            <v>9010</v>
          </cell>
          <cell r="L280" t="str">
            <v>สะเดา</v>
          </cell>
          <cell r="M280">
            <v>901007</v>
          </cell>
          <cell r="N280" t="str">
            <v>ปาดังเบซาร์</v>
          </cell>
          <cell r="O280" t="str">
            <v>ใต้</v>
          </cell>
          <cell r="P280" t="str">
            <v>07</v>
          </cell>
          <cell r="Q280" t="str">
            <v>โรงพยาบาลชุมชน</v>
          </cell>
          <cell r="R280">
            <v>5</v>
          </cell>
          <cell r="S280">
            <v>30</v>
          </cell>
          <cell r="T280" t="str">
            <v>30</v>
          </cell>
          <cell r="U280" t="str">
            <v>21</v>
          </cell>
          <cell r="V280" t="str">
            <v>2.1 ทุติยภูมิระดับต้น</v>
          </cell>
        </row>
        <row r="281">
          <cell r="A281" t="str">
            <v>08</v>
          </cell>
          <cell r="B281" t="str">
            <v>21002</v>
          </cell>
          <cell r="C281" t="str">
            <v>กระทรวงสาธารณสุข สำนักงานปลัดกระทรวงสาธารณสุข</v>
          </cell>
          <cell r="D281" t="str">
            <v>001139900</v>
          </cell>
          <cell r="E281" t="str">
            <v>11399</v>
          </cell>
          <cell r="F281" t="str">
            <v>รพช.บางกล่ำ</v>
          </cell>
          <cell r="G281" t="str">
            <v>โรงพยาบาลชุมชนบางกล่ำ</v>
          </cell>
          <cell r="H281" t="str">
            <v>90140101</v>
          </cell>
          <cell r="I281">
            <v>90</v>
          </cell>
          <cell r="J281" t="str">
            <v>จังหวัดสงขลา</v>
          </cell>
          <cell r="K281">
            <v>9014</v>
          </cell>
          <cell r="L281" t="str">
            <v>บางกล่ำ</v>
          </cell>
          <cell r="M281">
            <v>901401</v>
          </cell>
          <cell r="N281" t="str">
            <v>บางกล่ำ</v>
          </cell>
          <cell r="O281" t="str">
            <v>ใต้</v>
          </cell>
          <cell r="P281" t="str">
            <v>07</v>
          </cell>
          <cell r="Q281" t="str">
            <v>โรงพยาบาลชุมชน</v>
          </cell>
          <cell r="R281">
            <v>5</v>
          </cell>
          <cell r="S281">
            <v>30</v>
          </cell>
          <cell r="T281" t="str">
            <v>30</v>
          </cell>
          <cell r="U281" t="str">
            <v>21</v>
          </cell>
          <cell r="V281" t="str">
            <v>2.1 ทุติยภูมิระดับต้น</v>
          </cell>
        </row>
        <row r="282">
          <cell r="A282" t="str">
            <v>08</v>
          </cell>
          <cell r="B282" t="str">
            <v>21002</v>
          </cell>
          <cell r="C282" t="str">
            <v>กระทรวงสาธารณสุข สำนักงานปลัดกระทรวงสาธารณสุข</v>
          </cell>
          <cell r="D282" t="str">
            <v>001140000</v>
          </cell>
          <cell r="E282" t="str">
            <v>11400</v>
          </cell>
          <cell r="F282" t="str">
            <v>รพช.สิงหนคร</v>
          </cell>
          <cell r="G282" t="str">
            <v>โรงพยาบาลชุมชนสิงหนคร</v>
          </cell>
          <cell r="H282" t="str">
            <v>90150205</v>
          </cell>
          <cell r="I282">
            <v>90</v>
          </cell>
          <cell r="J282" t="str">
            <v>จังหวัดสงขลา</v>
          </cell>
          <cell r="K282">
            <v>9015</v>
          </cell>
          <cell r="L282" t="str">
            <v>สิงหนคร</v>
          </cell>
          <cell r="M282">
            <v>901502</v>
          </cell>
          <cell r="N282" t="str">
            <v>สทิงหม้อ</v>
          </cell>
          <cell r="O282" t="str">
            <v>ใต้</v>
          </cell>
          <cell r="P282" t="str">
            <v>07</v>
          </cell>
          <cell r="Q282" t="str">
            <v>โรงพยาบาลชุมชน</v>
          </cell>
          <cell r="R282">
            <v>5</v>
          </cell>
          <cell r="S282">
            <v>30</v>
          </cell>
          <cell r="T282" t="str">
            <v>30</v>
          </cell>
          <cell r="U282" t="str">
            <v>21</v>
          </cell>
          <cell r="V282" t="str">
            <v>2.1 ทุติยภูมิระดับต้น</v>
          </cell>
        </row>
        <row r="283">
          <cell r="A283" t="str">
            <v>08</v>
          </cell>
          <cell r="B283" t="str">
            <v>21002</v>
          </cell>
          <cell r="C283" t="str">
            <v>กระทรวงสาธารณสุข สำนักงานปลัดกระทรวงสาธารณสุข</v>
          </cell>
          <cell r="D283" t="str">
            <v>001140100</v>
          </cell>
          <cell r="E283" t="str">
            <v>11401</v>
          </cell>
          <cell r="F283" t="str">
            <v>รพช.คลองหอยโข่ง</v>
          </cell>
          <cell r="G283" t="str">
            <v>โรงพยาบาลชุมชนคลองหอยโข่ง</v>
          </cell>
          <cell r="H283" t="str">
            <v>90160101</v>
          </cell>
          <cell r="I283">
            <v>90</v>
          </cell>
          <cell r="J283" t="str">
            <v>จังหวัดสงขลา</v>
          </cell>
          <cell r="K283">
            <v>9016</v>
          </cell>
          <cell r="L283" t="str">
            <v>คลองหอยโข่ง</v>
          </cell>
          <cell r="M283">
            <v>901601</v>
          </cell>
          <cell r="N283" t="str">
            <v>คลองหอยโข่ง</v>
          </cell>
          <cell r="O283" t="str">
            <v>ใต้</v>
          </cell>
          <cell r="P283" t="str">
            <v>07</v>
          </cell>
          <cell r="Q283" t="str">
            <v>โรงพยาบาลชุมชน</v>
          </cell>
          <cell r="R283">
            <v>5</v>
          </cell>
          <cell r="S283">
            <v>30</v>
          </cell>
          <cell r="T283" t="str">
            <v>30</v>
          </cell>
          <cell r="U283" t="str">
            <v>21</v>
          </cell>
          <cell r="V283" t="str">
            <v>2.1 ทุติยภูมิระดับต้น</v>
          </cell>
        </row>
        <row r="284">
          <cell r="A284" t="str">
            <v>08</v>
          </cell>
          <cell r="B284" t="str">
            <v>21002</v>
          </cell>
          <cell r="C284" t="str">
            <v>กระทรวงสาธารณสุข สำนักงานปลัดกระทรวงสาธารณสุข</v>
          </cell>
          <cell r="D284" t="str">
            <v>001074600</v>
          </cell>
          <cell r="E284" t="str">
            <v>10746</v>
          </cell>
          <cell r="F284" t="str">
            <v>รพท.สตูล</v>
          </cell>
          <cell r="G284" t="str">
            <v>โรงพยาบาลทั่วไปสตูล</v>
          </cell>
          <cell r="H284" t="str">
            <v>91010100</v>
          </cell>
          <cell r="I284">
            <v>91</v>
          </cell>
          <cell r="J284" t="str">
            <v>จังหวัดสตูล</v>
          </cell>
          <cell r="K284">
            <v>9101</v>
          </cell>
          <cell r="L284" t="str">
            <v>เมืองสตูล</v>
          </cell>
          <cell r="M284">
            <v>910101</v>
          </cell>
          <cell r="N284" t="str">
            <v>พิมาน</v>
          </cell>
          <cell r="O284" t="str">
            <v>ใต้</v>
          </cell>
          <cell r="P284" t="str">
            <v>06</v>
          </cell>
          <cell r="Q284" t="str">
            <v>โรงพยาบาลทั่วไป</v>
          </cell>
          <cell r="R284">
            <v>3</v>
          </cell>
          <cell r="S284">
            <v>186</v>
          </cell>
          <cell r="T284" t="str">
            <v>164</v>
          </cell>
          <cell r="U284" t="str">
            <v>23</v>
          </cell>
          <cell r="V284" t="str">
            <v>2.3 ทุติยภูมิระดับสูง</v>
          </cell>
        </row>
        <row r="285">
          <cell r="A285" t="str">
            <v>08</v>
          </cell>
          <cell r="B285" t="str">
            <v>21002</v>
          </cell>
          <cell r="C285" t="str">
            <v>กระทรวงสาธารณสุข สำนักงานปลัดกระทรวงสาธารณสุข</v>
          </cell>
          <cell r="D285" t="str">
            <v>001140200</v>
          </cell>
          <cell r="E285" t="str">
            <v>11402</v>
          </cell>
          <cell r="F285" t="str">
            <v>รพช.ควนโดน</v>
          </cell>
          <cell r="G285" t="str">
            <v>โรงพยาบาลชุมชนควนโดน</v>
          </cell>
          <cell r="H285" t="str">
            <v>91020206</v>
          </cell>
          <cell r="I285">
            <v>91</v>
          </cell>
          <cell r="J285" t="str">
            <v>จังหวัดสตูล</v>
          </cell>
          <cell r="K285">
            <v>9102</v>
          </cell>
          <cell r="L285" t="str">
            <v>ควนโดน</v>
          </cell>
          <cell r="M285">
            <v>910202</v>
          </cell>
          <cell r="N285" t="str">
            <v>ควนสตอ</v>
          </cell>
          <cell r="O285" t="str">
            <v>ใต้</v>
          </cell>
          <cell r="P285" t="str">
            <v>07</v>
          </cell>
          <cell r="Q285" t="str">
            <v>โรงพยาบาลชุมชน</v>
          </cell>
          <cell r="R285">
            <v>5</v>
          </cell>
          <cell r="S285">
            <v>30</v>
          </cell>
          <cell r="T285" t="str">
            <v>10</v>
          </cell>
          <cell r="U285" t="str">
            <v>21</v>
          </cell>
          <cell r="V285" t="str">
            <v>2.1 ทุติยภูมิระดับต้น</v>
          </cell>
        </row>
        <row r="286">
          <cell r="A286" t="str">
            <v>08</v>
          </cell>
          <cell r="B286" t="str">
            <v>21002</v>
          </cell>
          <cell r="C286" t="str">
            <v>กระทรวงสาธารณสุข สำนักงานปลัดกระทรวงสาธารณสุข</v>
          </cell>
          <cell r="D286" t="str">
            <v>001140300</v>
          </cell>
          <cell r="E286" t="str">
            <v>11403</v>
          </cell>
          <cell r="F286" t="str">
            <v>รพช.ควนกาหลง</v>
          </cell>
          <cell r="G286" t="str">
            <v>โรงพยาบาลชุมชนควนกาหลง</v>
          </cell>
          <cell r="H286" t="str">
            <v>91030207</v>
          </cell>
          <cell r="I286">
            <v>91</v>
          </cell>
          <cell r="J286" t="str">
            <v>จังหวัดสตูล</v>
          </cell>
          <cell r="K286">
            <v>9103</v>
          </cell>
          <cell r="L286" t="str">
            <v>ควนกาหลง</v>
          </cell>
          <cell r="M286">
            <v>910302</v>
          </cell>
          <cell r="N286" t="str">
            <v>ควนกาหลง</v>
          </cell>
          <cell r="O286" t="str">
            <v>ใต้</v>
          </cell>
          <cell r="P286" t="str">
            <v>07</v>
          </cell>
          <cell r="Q286" t="str">
            <v>โรงพยาบาลชุมชน</v>
          </cell>
          <cell r="R286">
            <v>5</v>
          </cell>
          <cell r="S286">
            <v>30</v>
          </cell>
          <cell r="T286" t="str">
            <v>30</v>
          </cell>
          <cell r="U286" t="str">
            <v>21</v>
          </cell>
          <cell r="V286" t="str">
            <v>2.1 ทุติยภูมิระดับต้น</v>
          </cell>
        </row>
        <row r="287">
          <cell r="A287" t="str">
            <v>08</v>
          </cell>
          <cell r="B287" t="str">
            <v>21002</v>
          </cell>
          <cell r="C287" t="str">
            <v>กระทรวงสาธารณสุข สำนักงานปลัดกระทรวงสาธารณสุข</v>
          </cell>
          <cell r="D287" t="str">
            <v>001140400</v>
          </cell>
          <cell r="E287" t="str">
            <v>11404</v>
          </cell>
          <cell r="F287" t="str">
            <v>รพช.ท่าแพ</v>
          </cell>
          <cell r="G287" t="str">
            <v>โรงพยาบาลชุมชนท่าแพ</v>
          </cell>
          <cell r="H287" t="str">
            <v>91040102</v>
          </cell>
          <cell r="I287">
            <v>91</v>
          </cell>
          <cell r="J287" t="str">
            <v>จังหวัดสตูล</v>
          </cell>
          <cell r="K287">
            <v>9104</v>
          </cell>
          <cell r="L287" t="str">
            <v>ท่าแพ</v>
          </cell>
          <cell r="M287">
            <v>910401</v>
          </cell>
          <cell r="N287" t="str">
            <v>ท่าแพ</v>
          </cell>
          <cell r="O287" t="str">
            <v>ใต้</v>
          </cell>
          <cell r="P287" t="str">
            <v>07</v>
          </cell>
          <cell r="Q287" t="str">
            <v>โรงพยาบาลชุมชน</v>
          </cell>
          <cell r="R287">
            <v>5</v>
          </cell>
          <cell r="S287">
            <v>30</v>
          </cell>
          <cell r="T287" t="str">
            <v>10</v>
          </cell>
          <cell r="U287" t="str">
            <v>21</v>
          </cell>
          <cell r="V287" t="str">
            <v>2.1 ทุติยภูมิระดับต้น</v>
          </cell>
        </row>
        <row r="288">
          <cell r="A288" t="str">
            <v>08</v>
          </cell>
          <cell r="B288" t="str">
            <v>21002</v>
          </cell>
          <cell r="C288" t="str">
            <v>กระทรวงสาธารณสุข สำนักงานปลัดกระทรวงสาธารณสุข</v>
          </cell>
          <cell r="D288" t="str">
            <v>001140500</v>
          </cell>
          <cell r="E288" t="str">
            <v>11405</v>
          </cell>
          <cell r="F288" t="str">
            <v>รพช.ละงู</v>
          </cell>
          <cell r="G288" t="str">
            <v>โรงพยาบาลชุมชนละงู</v>
          </cell>
          <cell r="H288" t="str">
            <v>91050106</v>
          </cell>
          <cell r="I288">
            <v>91</v>
          </cell>
          <cell r="J288" t="str">
            <v>จังหวัดสตูล</v>
          </cell>
          <cell r="K288">
            <v>9105</v>
          </cell>
          <cell r="L288" t="str">
            <v>ละงู</v>
          </cell>
          <cell r="M288">
            <v>910501</v>
          </cell>
          <cell r="N288" t="str">
            <v>กำแพง</v>
          </cell>
          <cell r="O288" t="str">
            <v>ใต้</v>
          </cell>
          <cell r="P288" t="str">
            <v>07</v>
          </cell>
          <cell r="Q288" t="str">
            <v>โรงพยาบาลชุมชน</v>
          </cell>
          <cell r="R288">
            <v>4</v>
          </cell>
          <cell r="S288">
            <v>60</v>
          </cell>
          <cell r="T288" t="str">
            <v>30</v>
          </cell>
          <cell r="U288" t="str">
            <v>22</v>
          </cell>
          <cell r="V288" t="str">
            <v>2.2 ทุติยภูมิระดับกลาง</v>
          </cell>
        </row>
        <row r="289">
          <cell r="A289" t="str">
            <v>08</v>
          </cell>
          <cell r="B289" t="str">
            <v>21002</v>
          </cell>
          <cell r="C289" t="str">
            <v>กระทรวงสาธารณสุข สำนักงานปลัดกระทรวงสาธารณสุข</v>
          </cell>
          <cell r="D289" t="str">
            <v>001140600</v>
          </cell>
          <cell r="E289" t="str">
            <v>11406</v>
          </cell>
          <cell r="F289" t="str">
            <v>รพช.ทุ่งหว้า</v>
          </cell>
          <cell r="G289" t="str">
            <v>โรงพยาบาลชุมชนทุ่งหว้า</v>
          </cell>
          <cell r="H289" t="str">
            <v>91060108</v>
          </cell>
          <cell r="I289">
            <v>91</v>
          </cell>
          <cell r="J289" t="str">
            <v>จังหวัดสตูล</v>
          </cell>
          <cell r="K289">
            <v>9106</v>
          </cell>
          <cell r="L289" t="str">
            <v>ทุ่งหว้า</v>
          </cell>
          <cell r="M289">
            <v>910601</v>
          </cell>
          <cell r="N289" t="str">
            <v>ทุ่งหว้า</v>
          </cell>
          <cell r="O289" t="str">
            <v>ใต้</v>
          </cell>
          <cell r="P289" t="str">
            <v>07</v>
          </cell>
          <cell r="Q289" t="str">
            <v>โรงพยาบาลชุมชน</v>
          </cell>
          <cell r="R289">
            <v>5</v>
          </cell>
          <cell r="S289">
            <v>30</v>
          </cell>
          <cell r="T289" t="str">
            <v>10</v>
          </cell>
          <cell r="U289" t="str">
            <v>21</v>
          </cell>
          <cell r="V289" t="str">
            <v>2.1 ทุติยภูมิระดับต้น</v>
          </cell>
        </row>
        <row r="290">
          <cell r="A290" t="str">
            <v>08</v>
          </cell>
          <cell r="B290" t="str">
            <v>21002</v>
          </cell>
          <cell r="C290" t="str">
            <v>กระทรวงสาธารณสุข สำนักงานปลัดกระทรวงสาธารณสุข</v>
          </cell>
          <cell r="D290" t="str">
            <v>001074800</v>
          </cell>
          <cell r="E290" t="str">
            <v>10748</v>
          </cell>
          <cell r="F290" t="str">
            <v>รพท.ปัตตานี</v>
          </cell>
          <cell r="G290" t="str">
            <v>โรงพยาบาลทั่วไปปัตตานี</v>
          </cell>
          <cell r="H290" t="str">
            <v>94010100</v>
          </cell>
          <cell r="I290">
            <v>94</v>
          </cell>
          <cell r="J290" t="str">
            <v>จังหวัดปัตตานี</v>
          </cell>
          <cell r="K290">
            <v>9401</v>
          </cell>
          <cell r="L290" t="str">
            <v>เมืองปัตตานี</v>
          </cell>
          <cell r="M290">
            <v>940101</v>
          </cell>
          <cell r="N290" t="str">
            <v>สะบารัง</v>
          </cell>
          <cell r="O290" t="str">
            <v>ใต้</v>
          </cell>
          <cell r="P290" t="str">
            <v>06</v>
          </cell>
          <cell r="Q290" t="str">
            <v>โรงพยาบาลทั่วไป</v>
          </cell>
          <cell r="R290">
            <v>2</v>
          </cell>
          <cell r="S290">
            <v>335</v>
          </cell>
          <cell r="T290" t="str">
            <v>335</v>
          </cell>
          <cell r="U290" t="str">
            <v>23</v>
          </cell>
          <cell r="V290" t="str">
            <v>2.3 ทุติยภูมิระดับสูง</v>
          </cell>
        </row>
        <row r="291">
          <cell r="A291" t="str">
            <v>08</v>
          </cell>
          <cell r="B291" t="str">
            <v>21002</v>
          </cell>
          <cell r="C291" t="str">
            <v>กระทรวงสาธารณสุข สำนักงานปลัดกระทรวงสาธารณสุข</v>
          </cell>
          <cell r="D291" t="str">
            <v>001142300</v>
          </cell>
          <cell r="E291" t="str">
            <v>11423</v>
          </cell>
          <cell r="F291" t="str">
            <v>รพช.โคกโพธิ์</v>
          </cell>
          <cell r="G291" t="str">
            <v>โรงพยาบาลชุมชนโคกโพธิ์</v>
          </cell>
          <cell r="H291" t="str">
            <v>94020203</v>
          </cell>
          <cell r="I291">
            <v>94</v>
          </cell>
          <cell r="J291" t="str">
            <v>จังหวัดปัตตานี</v>
          </cell>
          <cell r="K291">
            <v>9402</v>
          </cell>
          <cell r="L291" t="str">
            <v>โคกโพธิ์</v>
          </cell>
          <cell r="M291">
            <v>940202</v>
          </cell>
          <cell r="N291" t="str">
            <v>มะกรูด</v>
          </cell>
          <cell r="O291" t="str">
            <v>ใต้</v>
          </cell>
          <cell r="P291" t="str">
            <v>07</v>
          </cell>
          <cell r="Q291" t="str">
            <v>โรงพยาบาลชุมชน</v>
          </cell>
          <cell r="R291">
            <v>4</v>
          </cell>
          <cell r="S291">
            <v>104</v>
          </cell>
          <cell r="T291" t="str">
            <v>60</v>
          </cell>
          <cell r="U291" t="str">
            <v>22</v>
          </cell>
          <cell r="V291" t="str">
            <v>2.2 ทุติยภูมิระดับกลาง</v>
          </cell>
        </row>
        <row r="292">
          <cell r="A292" t="str">
            <v>08</v>
          </cell>
          <cell r="B292" t="str">
            <v>21002</v>
          </cell>
          <cell r="C292" t="str">
            <v>กระทรวงสาธารณสุข สำนักงานปลัดกระทรวงสาธารณสุข</v>
          </cell>
          <cell r="D292" t="str">
            <v>001142400</v>
          </cell>
          <cell r="E292" t="str">
            <v>11424</v>
          </cell>
          <cell r="F292" t="str">
            <v>รพช.หนองจิก</v>
          </cell>
          <cell r="G292" t="str">
            <v>โรงพยาบาลชุมชนหนองจิก</v>
          </cell>
          <cell r="H292" t="str">
            <v>94030502</v>
          </cell>
          <cell r="I292">
            <v>94</v>
          </cell>
          <cell r="J292" t="str">
            <v>จังหวัดปัตตานี</v>
          </cell>
          <cell r="K292">
            <v>9403</v>
          </cell>
          <cell r="L292" t="str">
            <v>หนองจิก</v>
          </cell>
          <cell r="M292">
            <v>940305</v>
          </cell>
          <cell r="N292" t="str">
            <v>ตุยง</v>
          </cell>
          <cell r="O292" t="str">
            <v>ใต้</v>
          </cell>
          <cell r="P292" t="str">
            <v>07</v>
          </cell>
          <cell r="Q292" t="str">
            <v>โรงพยาบาลชุมชน</v>
          </cell>
          <cell r="R292">
            <v>5</v>
          </cell>
          <cell r="S292">
            <v>10</v>
          </cell>
          <cell r="T292" t="str">
            <v>48</v>
          </cell>
          <cell r="U292" t="str">
            <v>21</v>
          </cell>
          <cell r="V292" t="str">
            <v>2.1 ทุติยภูมิระดับต้น</v>
          </cell>
        </row>
        <row r="293">
          <cell r="A293" t="str">
            <v>08</v>
          </cell>
          <cell r="B293" t="str">
            <v>21002</v>
          </cell>
          <cell r="C293" t="str">
            <v>กระทรวงสาธารณสุข สำนักงานปลัดกระทรวงสาธารณสุข</v>
          </cell>
          <cell r="D293" t="str">
            <v>001142500</v>
          </cell>
          <cell r="E293" t="str">
            <v>11425</v>
          </cell>
          <cell r="F293" t="str">
            <v>รพช.ปะนาเระ</v>
          </cell>
          <cell r="G293" t="str">
            <v>โรงพยาบาลชุมชนปะนาเระ</v>
          </cell>
          <cell r="H293" t="str">
            <v>94040201</v>
          </cell>
          <cell r="I293">
            <v>94</v>
          </cell>
          <cell r="J293" t="str">
            <v>จังหวัดปัตตานี</v>
          </cell>
          <cell r="K293">
            <v>9404</v>
          </cell>
          <cell r="L293" t="str">
            <v>ปะนาเระ</v>
          </cell>
          <cell r="M293">
            <v>940402</v>
          </cell>
          <cell r="N293" t="str">
            <v>ท่าข้าม</v>
          </cell>
          <cell r="O293" t="str">
            <v>ใต้</v>
          </cell>
          <cell r="P293" t="str">
            <v>07</v>
          </cell>
          <cell r="Q293" t="str">
            <v>โรงพยาบาลชุมชน</v>
          </cell>
          <cell r="R293">
            <v>5</v>
          </cell>
          <cell r="S293">
            <v>30</v>
          </cell>
          <cell r="T293" t="str">
            <v>30</v>
          </cell>
          <cell r="U293" t="str">
            <v>21</v>
          </cell>
          <cell r="V293" t="str">
            <v>2.1 ทุติยภูมิระดับต้น</v>
          </cell>
        </row>
        <row r="294">
          <cell r="A294" t="str">
            <v>08</v>
          </cell>
          <cell r="B294" t="str">
            <v>21002</v>
          </cell>
          <cell r="C294" t="str">
            <v>กระทรวงสาธารณสุข สำนักงานปลัดกระทรวงสาธารณสุข</v>
          </cell>
          <cell r="D294" t="str">
            <v>001142600</v>
          </cell>
          <cell r="E294" t="str">
            <v>11426</v>
          </cell>
          <cell r="F294" t="str">
            <v>รพช.มายอ</v>
          </cell>
          <cell r="G294" t="str">
            <v>โรงพยาบาลชุมชนมายอ</v>
          </cell>
          <cell r="H294" t="str">
            <v>94050101</v>
          </cell>
          <cell r="I294">
            <v>94</v>
          </cell>
          <cell r="J294" t="str">
            <v>จังหวัดปัตตานี</v>
          </cell>
          <cell r="K294">
            <v>9405</v>
          </cell>
          <cell r="L294" t="str">
            <v>มายอ</v>
          </cell>
          <cell r="M294">
            <v>940501</v>
          </cell>
          <cell r="N294" t="str">
            <v>มายอ</v>
          </cell>
          <cell r="O294" t="str">
            <v>ใต้</v>
          </cell>
          <cell r="P294" t="str">
            <v>07</v>
          </cell>
          <cell r="Q294" t="str">
            <v>โรงพยาบาลชุมชน</v>
          </cell>
          <cell r="R294">
            <v>4</v>
          </cell>
          <cell r="S294">
            <v>34</v>
          </cell>
          <cell r="T294" t="str">
            <v>30</v>
          </cell>
          <cell r="U294" t="str">
            <v>21</v>
          </cell>
          <cell r="V294" t="str">
            <v>2.1 ทุติยภูมิระดับต้น</v>
          </cell>
        </row>
        <row r="295">
          <cell r="A295" t="str">
            <v>08</v>
          </cell>
          <cell r="B295" t="str">
            <v>21002</v>
          </cell>
          <cell r="C295" t="str">
            <v>กระทรวงสาธารณสุข สำนักงานปลัดกระทรวงสาธารณสุข</v>
          </cell>
          <cell r="D295" t="str">
            <v>001142700</v>
          </cell>
          <cell r="E295" t="str">
            <v>11427</v>
          </cell>
          <cell r="F295" t="str">
            <v>รพช.ทุ่งยางแดง</v>
          </cell>
          <cell r="G295" t="str">
            <v>โรงพยาบาลชุมชนทุ่งยางแดง</v>
          </cell>
          <cell r="H295" t="str">
            <v>94060101</v>
          </cell>
          <cell r="I295">
            <v>94</v>
          </cell>
          <cell r="J295" t="str">
            <v>จังหวัดปัตตานี</v>
          </cell>
          <cell r="K295">
            <v>9406</v>
          </cell>
          <cell r="L295" t="str">
            <v>ทุ่งยางแดง</v>
          </cell>
          <cell r="M295">
            <v>940601</v>
          </cell>
          <cell r="N295" t="str">
            <v>ตะโละแมะนา</v>
          </cell>
          <cell r="O295" t="str">
            <v>ใต้</v>
          </cell>
          <cell r="P295" t="str">
            <v>07</v>
          </cell>
          <cell r="Q295" t="str">
            <v>โรงพยาบาลชุมชน</v>
          </cell>
          <cell r="R295">
            <v>5</v>
          </cell>
          <cell r="S295">
            <v>30</v>
          </cell>
          <cell r="T295" t="str">
            <v>30</v>
          </cell>
          <cell r="U295" t="str">
            <v>21</v>
          </cell>
          <cell r="V295" t="str">
            <v>2.1 ทุติยภูมิระดับต้น</v>
          </cell>
        </row>
        <row r="296">
          <cell r="A296" t="str">
            <v>08</v>
          </cell>
          <cell r="B296" t="str">
            <v>21002</v>
          </cell>
          <cell r="C296" t="str">
            <v>กระทรวงสาธารณสุข สำนักงานปลัดกระทรวงสาธารณสุข</v>
          </cell>
          <cell r="D296" t="str">
            <v>001142800</v>
          </cell>
          <cell r="E296" t="str">
            <v>11428</v>
          </cell>
          <cell r="F296" t="str">
            <v>รพช.ไม้แก่น</v>
          </cell>
          <cell r="G296" t="str">
            <v>โรงพยาบาลชุมชนไม้แก่น</v>
          </cell>
          <cell r="H296" t="str">
            <v>94080104</v>
          </cell>
          <cell r="I296">
            <v>94</v>
          </cell>
          <cell r="J296" t="str">
            <v>จังหวัดปัตตานี</v>
          </cell>
          <cell r="K296">
            <v>9408</v>
          </cell>
          <cell r="L296" t="str">
            <v>ไม้แก่น</v>
          </cell>
          <cell r="M296">
            <v>940801</v>
          </cell>
          <cell r="N296" t="str">
            <v>ไทรทอง</v>
          </cell>
          <cell r="O296" t="str">
            <v>ใต้</v>
          </cell>
          <cell r="P296" t="str">
            <v>07</v>
          </cell>
          <cell r="Q296" t="str">
            <v>โรงพยาบาลชุมชน</v>
          </cell>
          <cell r="R296">
            <v>5</v>
          </cell>
          <cell r="S296">
            <v>30</v>
          </cell>
          <cell r="T296" t="str">
            <v>30</v>
          </cell>
          <cell r="U296" t="str">
            <v>21</v>
          </cell>
          <cell r="V296" t="str">
            <v>2.1 ทุติยภูมิระดับต้น</v>
          </cell>
        </row>
        <row r="297">
          <cell r="A297" t="str">
            <v>08</v>
          </cell>
          <cell r="B297" t="str">
            <v>21002</v>
          </cell>
          <cell r="C297" t="str">
            <v>กระทรวงสาธารณสุข สำนักงานปลัดกระทรวงสาธารณสุข</v>
          </cell>
          <cell r="D297" t="str">
            <v>001142900</v>
          </cell>
          <cell r="E297" t="str">
            <v>11429</v>
          </cell>
          <cell r="F297" t="str">
            <v>รพช.ยะหริ่ง</v>
          </cell>
          <cell r="G297" t="str">
            <v>โรงพยาบาลชุมชนยะหริ่ง</v>
          </cell>
          <cell r="H297" t="str">
            <v>94090802</v>
          </cell>
          <cell r="I297">
            <v>94</v>
          </cell>
          <cell r="J297" t="str">
            <v>จังหวัดปัตตานี</v>
          </cell>
          <cell r="K297">
            <v>9409</v>
          </cell>
          <cell r="L297" t="str">
            <v>ยะหริ่ง</v>
          </cell>
          <cell r="M297">
            <v>940908</v>
          </cell>
          <cell r="N297" t="str">
            <v>ยามู</v>
          </cell>
          <cell r="O297" t="str">
            <v>ใต้</v>
          </cell>
          <cell r="P297" t="str">
            <v>07</v>
          </cell>
          <cell r="Q297" t="str">
            <v>โรงพยาบาลชุมชน</v>
          </cell>
          <cell r="R297">
            <v>5</v>
          </cell>
          <cell r="S297">
            <v>30</v>
          </cell>
          <cell r="T297" t="str">
            <v>30</v>
          </cell>
          <cell r="U297" t="str">
            <v>21</v>
          </cell>
          <cell r="V297" t="str">
            <v>2.1 ทุติยภูมิระดับต้น</v>
          </cell>
        </row>
        <row r="298">
          <cell r="A298" t="str">
            <v>08</v>
          </cell>
          <cell r="B298" t="str">
            <v>21002</v>
          </cell>
          <cell r="C298" t="str">
            <v>กระทรวงสาธารณสุข สำนักงานปลัดกระทรวงสาธารณสุข</v>
          </cell>
          <cell r="D298" t="str">
            <v>001143000</v>
          </cell>
          <cell r="E298" t="str">
            <v>11430</v>
          </cell>
          <cell r="F298" t="str">
            <v>รพช.ยะรัง</v>
          </cell>
          <cell r="G298" t="str">
            <v>โรงพยาบาลชุมชนยะรัง</v>
          </cell>
          <cell r="H298" t="str">
            <v>94100601</v>
          </cell>
          <cell r="I298">
            <v>94</v>
          </cell>
          <cell r="J298" t="str">
            <v>จังหวัดปัตตานี</v>
          </cell>
          <cell r="K298">
            <v>9410</v>
          </cell>
          <cell r="L298" t="str">
            <v>ยะรัง</v>
          </cell>
          <cell r="M298">
            <v>941006</v>
          </cell>
          <cell r="N298" t="str">
            <v>ปิตูมุดี</v>
          </cell>
          <cell r="O298" t="str">
            <v>ใต้</v>
          </cell>
          <cell r="P298" t="str">
            <v>07</v>
          </cell>
          <cell r="Q298" t="str">
            <v>โรงพยาบาลชุมชน</v>
          </cell>
          <cell r="R298">
            <v>5</v>
          </cell>
          <cell r="S298">
            <v>30</v>
          </cell>
          <cell r="T298" t="str">
            <v>30</v>
          </cell>
          <cell r="U298" t="str">
            <v>21</v>
          </cell>
          <cell r="V298" t="str">
            <v>2.1 ทุติยภูมิระดับต้น</v>
          </cell>
        </row>
        <row r="299">
          <cell r="A299" t="str">
            <v>08</v>
          </cell>
          <cell r="B299" t="str">
            <v>21002</v>
          </cell>
          <cell r="C299" t="str">
            <v>กระทรวงสาธารณสุข สำนักงานปลัดกระทรวงสาธารณสุข</v>
          </cell>
          <cell r="D299" t="str">
            <v>001143100</v>
          </cell>
          <cell r="E299" t="str">
            <v>11431</v>
          </cell>
          <cell r="F299" t="str">
            <v>รพช.แม่ลาน</v>
          </cell>
          <cell r="G299" t="str">
            <v>โรงพยาบาลชุมชนแม่ลาน</v>
          </cell>
          <cell r="H299" t="str">
            <v>94120106</v>
          </cell>
          <cell r="I299">
            <v>94</v>
          </cell>
          <cell r="J299" t="str">
            <v>จังหวัดปัตตานี</v>
          </cell>
          <cell r="K299">
            <v>9412</v>
          </cell>
          <cell r="L299" t="str">
            <v>แม่ลาน</v>
          </cell>
          <cell r="M299">
            <v>941201</v>
          </cell>
          <cell r="N299" t="str">
            <v>แม่ลาน</v>
          </cell>
          <cell r="O299" t="str">
            <v>ใต้</v>
          </cell>
          <cell r="P299" t="str">
            <v>07</v>
          </cell>
          <cell r="Q299" t="str">
            <v>โรงพยาบาลชุมชน</v>
          </cell>
          <cell r="R299">
            <v>5</v>
          </cell>
          <cell r="S299">
            <v>10</v>
          </cell>
          <cell r="T299" t="str">
            <v>10</v>
          </cell>
          <cell r="U299" t="str">
            <v>21</v>
          </cell>
          <cell r="V299" t="str">
            <v>2.1 ทุติยภูมิระดับต้น</v>
          </cell>
        </row>
        <row r="300">
          <cell r="A300" t="str">
            <v>08</v>
          </cell>
          <cell r="B300" t="str">
            <v>21002</v>
          </cell>
          <cell r="C300" t="str">
            <v>กระทรวงสาธารณสุข สำนักงานปลัดกระทรวงสาธารณสุข</v>
          </cell>
          <cell r="D300" t="str">
            <v>001146000</v>
          </cell>
          <cell r="E300" t="str">
            <v>11460</v>
          </cell>
          <cell r="F300" t="str">
            <v>รพร.สายบุรี</v>
          </cell>
          <cell r="G300" t="str">
            <v>โรงพยาบาลสมเด็จพระยุพราชสายบุรี</v>
          </cell>
          <cell r="H300" t="str">
            <v>94070100</v>
          </cell>
          <cell r="I300">
            <v>94</v>
          </cell>
          <cell r="J300" t="str">
            <v>จังหวัดปัตตานี</v>
          </cell>
          <cell r="K300">
            <v>9407</v>
          </cell>
          <cell r="L300" t="str">
            <v>สายบุรี</v>
          </cell>
          <cell r="M300">
            <v>940701</v>
          </cell>
          <cell r="N300" t="str">
            <v>ตะลุบัน</v>
          </cell>
          <cell r="O300" t="str">
            <v>ใต้</v>
          </cell>
          <cell r="P300" t="str">
            <v>07</v>
          </cell>
          <cell r="Q300" t="str">
            <v>โรงพยาบาลชุมชน</v>
          </cell>
          <cell r="R300">
            <v>4</v>
          </cell>
          <cell r="S300">
            <v>60</v>
          </cell>
          <cell r="T300" t="str">
            <v>60</v>
          </cell>
          <cell r="U300" t="str">
            <v>22</v>
          </cell>
          <cell r="V300" t="str">
            <v>2.2 ทุติยภูมิระดับกลาง</v>
          </cell>
        </row>
        <row r="301">
          <cell r="A301" t="str">
            <v>08</v>
          </cell>
          <cell r="B301" t="str">
            <v>21002</v>
          </cell>
          <cell r="C301" t="str">
            <v>กระทรวงสาธารณสุข สำนักงานปลัดกระทรวงสาธารณสุข</v>
          </cell>
          <cell r="D301" t="str">
            <v>001146400</v>
          </cell>
          <cell r="E301" t="str">
            <v>11464</v>
          </cell>
          <cell r="F301" t="str">
            <v>รพช.กะพ้อ</v>
          </cell>
          <cell r="G301" t="str">
            <v>โรงพยาบาลชุมชนกะพ้อ</v>
          </cell>
          <cell r="H301" t="str">
            <v>94110101</v>
          </cell>
          <cell r="I301">
            <v>94</v>
          </cell>
          <cell r="J301" t="str">
            <v>จังหวัดปัตตานี</v>
          </cell>
          <cell r="K301">
            <v>9411</v>
          </cell>
          <cell r="L301" t="str">
            <v>กะพ้อ</v>
          </cell>
          <cell r="M301">
            <v>941101</v>
          </cell>
          <cell r="N301" t="str">
            <v>กะรุบี</v>
          </cell>
          <cell r="O301" t="str">
            <v>ใต้</v>
          </cell>
          <cell r="P301" t="str">
            <v>07</v>
          </cell>
          <cell r="Q301" t="str">
            <v>โรงพยาบาลชุมชน</v>
          </cell>
          <cell r="R301">
            <v>5</v>
          </cell>
          <cell r="S301">
            <v>10</v>
          </cell>
          <cell r="T301" t="str">
            <v>10</v>
          </cell>
          <cell r="U301" t="str">
            <v>21</v>
          </cell>
          <cell r="V301" t="str">
            <v>2.1 ทุติยภูมิระดับต้น</v>
          </cell>
        </row>
        <row r="302">
          <cell r="A302" t="str">
            <v>08</v>
          </cell>
          <cell r="B302" t="str">
            <v>21002</v>
          </cell>
          <cell r="C302" t="str">
            <v>กระทรวงสาธารณสุข สำนักงานปลัดกระทรวงสาธารณสุข</v>
          </cell>
          <cell r="D302" t="str">
            <v>001068400</v>
          </cell>
          <cell r="E302" t="str">
            <v>10684</v>
          </cell>
          <cell r="F302" t="str">
            <v>รพศ.ยะลา</v>
          </cell>
          <cell r="G302" t="str">
            <v>โรงพยาบาลศูนย์ยะลา</v>
          </cell>
          <cell r="H302" t="str">
            <v>95010100</v>
          </cell>
          <cell r="I302">
            <v>95</v>
          </cell>
          <cell r="J302" t="str">
            <v>จังหวัดยะลา</v>
          </cell>
          <cell r="K302">
            <v>9501</v>
          </cell>
          <cell r="L302" t="str">
            <v>เมืองยะลา</v>
          </cell>
          <cell r="M302">
            <v>950101</v>
          </cell>
          <cell r="N302" t="str">
            <v>สะเตง</v>
          </cell>
          <cell r="O302" t="str">
            <v>ใต้</v>
          </cell>
          <cell r="P302" t="str">
            <v>05</v>
          </cell>
          <cell r="Q302" t="str">
            <v>โรงพยาบาลศูนย์</v>
          </cell>
          <cell r="R302">
            <v>1</v>
          </cell>
          <cell r="S302">
            <v>602</v>
          </cell>
          <cell r="T302" t="str">
            <v>527</v>
          </cell>
          <cell r="U302" t="str">
            <v>31</v>
          </cell>
          <cell r="V302" t="str">
            <v>3.1 ตติยภูมิ</v>
          </cell>
        </row>
        <row r="303">
          <cell r="A303" t="str">
            <v>08</v>
          </cell>
          <cell r="B303" t="str">
            <v>21002</v>
          </cell>
          <cell r="C303" t="str">
            <v>กระทรวงสาธารณสุข สำนักงานปลัดกระทรวงสาธารณสุข</v>
          </cell>
          <cell r="D303" t="str">
            <v>001074900</v>
          </cell>
          <cell r="E303" t="str">
            <v>10749</v>
          </cell>
          <cell r="F303" t="str">
            <v>รพท.เบตง</v>
          </cell>
          <cell r="G303" t="str">
            <v>โรงพยาบาลทั่วไปเบตง</v>
          </cell>
          <cell r="H303" t="str">
            <v>95020100</v>
          </cell>
          <cell r="I303">
            <v>95</v>
          </cell>
          <cell r="J303" t="str">
            <v>จังหวัดยะลา</v>
          </cell>
          <cell r="K303">
            <v>9502</v>
          </cell>
          <cell r="L303" t="str">
            <v>เบตง</v>
          </cell>
          <cell r="M303">
            <v>950201</v>
          </cell>
          <cell r="N303" t="str">
            <v>เบตง</v>
          </cell>
          <cell r="O303" t="str">
            <v>ใต้</v>
          </cell>
          <cell r="P303" t="str">
            <v>06</v>
          </cell>
          <cell r="Q303" t="str">
            <v>โรงพยาบาลทั่วไป</v>
          </cell>
          <cell r="R303">
            <v>3</v>
          </cell>
          <cell r="S303">
            <v>170</v>
          </cell>
          <cell r="T303" t="str">
            <v>160</v>
          </cell>
          <cell r="U303" t="str">
            <v>23</v>
          </cell>
          <cell r="V303" t="str">
            <v>2.3 ทุติยภูมิระดับสูง</v>
          </cell>
        </row>
        <row r="304">
          <cell r="A304" t="str">
            <v>08</v>
          </cell>
          <cell r="B304" t="str">
            <v>21002</v>
          </cell>
          <cell r="C304" t="str">
            <v>กระทรวงสาธารณสุข สำนักงานปลัดกระทรวงสาธารณสุข</v>
          </cell>
          <cell r="D304" t="str">
            <v>001143200</v>
          </cell>
          <cell r="E304" t="str">
            <v>11432</v>
          </cell>
          <cell r="F304" t="str">
            <v>รพช.บันนังสตา</v>
          </cell>
          <cell r="G304" t="str">
            <v>โรงพยาบาลชุมชนบันนังสตา</v>
          </cell>
          <cell r="H304" t="str">
            <v>95030107</v>
          </cell>
          <cell r="I304">
            <v>95</v>
          </cell>
          <cell r="J304" t="str">
            <v>จังหวัดยะลา</v>
          </cell>
          <cell r="K304">
            <v>9503</v>
          </cell>
          <cell r="L304" t="str">
            <v>บันนังสตา</v>
          </cell>
          <cell r="M304">
            <v>950301</v>
          </cell>
          <cell r="N304" t="str">
            <v>บันนังสตา</v>
          </cell>
          <cell r="O304" t="str">
            <v>ใต้</v>
          </cell>
          <cell r="P304" t="str">
            <v>07</v>
          </cell>
          <cell r="Q304" t="str">
            <v>โรงพยาบาลชุมชน</v>
          </cell>
          <cell r="R304">
            <v>5</v>
          </cell>
          <cell r="S304">
            <v>34</v>
          </cell>
          <cell r="T304" t="str">
            <v>34</v>
          </cell>
          <cell r="U304" t="str">
            <v>22</v>
          </cell>
          <cell r="V304" t="str">
            <v>2.2 ทุติยภูมิระดับกลาง</v>
          </cell>
        </row>
        <row r="305">
          <cell r="A305" t="str">
            <v>08</v>
          </cell>
          <cell r="B305" t="str">
            <v>21002</v>
          </cell>
          <cell r="C305" t="str">
            <v>กระทรวงสาธารณสุข สำนักงานปลัดกระทรวงสาธารณสุข</v>
          </cell>
          <cell r="D305" t="str">
            <v>001143300</v>
          </cell>
          <cell r="E305" t="str">
            <v>11433</v>
          </cell>
          <cell r="F305" t="str">
            <v>รพช.ธารโต</v>
          </cell>
          <cell r="G305" t="str">
            <v>โรงพยาบาลชุมชนธารโต</v>
          </cell>
          <cell r="H305" t="str">
            <v>95040101</v>
          </cell>
          <cell r="I305">
            <v>95</v>
          </cell>
          <cell r="J305" t="str">
            <v>จังหวัดยะลา</v>
          </cell>
          <cell r="K305">
            <v>9504</v>
          </cell>
          <cell r="L305" t="str">
            <v>ธารโต</v>
          </cell>
          <cell r="M305">
            <v>950401</v>
          </cell>
          <cell r="N305" t="str">
            <v>ธารโต</v>
          </cell>
          <cell r="O305" t="str">
            <v>ใต้</v>
          </cell>
          <cell r="P305" t="str">
            <v>07</v>
          </cell>
          <cell r="Q305" t="str">
            <v>โรงพยาบาลชุมชน</v>
          </cell>
          <cell r="R305">
            <v>5</v>
          </cell>
          <cell r="S305">
            <v>30</v>
          </cell>
          <cell r="T305" t="str">
            <v>30</v>
          </cell>
          <cell r="U305" t="str">
            <v>21</v>
          </cell>
          <cell r="V305" t="str">
            <v>2.1 ทุติยภูมิระดับต้น</v>
          </cell>
        </row>
        <row r="306">
          <cell r="A306" t="str">
            <v>08</v>
          </cell>
          <cell r="B306" t="str">
            <v>21002</v>
          </cell>
          <cell r="C306" t="str">
            <v>กระทรวงสาธารณสุข สำนักงานปลัดกระทรวงสาธารณสุข</v>
          </cell>
          <cell r="D306" t="str">
            <v>001143400</v>
          </cell>
          <cell r="E306" t="str">
            <v>11434</v>
          </cell>
          <cell r="F306" t="str">
            <v>รพช.รามัน</v>
          </cell>
          <cell r="G306" t="str">
            <v>โรงพยาบาลชุมชนรามัน</v>
          </cell>
          <cell r="H306" t="str">
            <v>95060101</v>
          </cell>
          <cell r="I306">
            <v>95</v>
          </cell>
          <cell r="J306" t="str">
            <v>จังหวัดยะลา</v>
          </cell>
          <cell r="K306">
            <v>9506</v>
          </cell>
          <cell r="L306" t="str">
            <v>รามัน</v>
          </cell>
          <cell r="M306">
            <v>950601</v>
          </cell>
          <cell r="N306" t="str">
            <v>กายูบอเกาะ</v>
          </cell>
          <cell r="O306" t="str">
            <v>ใต้</v>
          </cell>
          <cell r="P306" t="str">
            <v>07</v>
          </cell>
          <cell r="Q306" t="str">
            <v>โรงพยาบาลชุมชน</v>
          </cell>
          <cell r="R306">
            <v>4</v>
          </cell>
          <cell r="S306">
            <v>81</v>
          </cell>
          <cell r="T306" t="str">
            <v>60</v>
          </cell>
          <cell r="U306" t="str">
            <v>22</v>
          </cell>
          <cell r="V306" t="str">
            <v>2.2 ทุติยภูมิระดับกลาง</v>
          </cell>
        </row>
        <row r="307">
          <cell r="A307" t="str">
            <v>08</v>
          </cell>
          <cell r="B307" t="str">
            <v>21002</v>
          </cell>
          <cell r="C307" t="str">
            <v>กระทรวงสาธารณสุข สำนักงานปลัดกระทรวงสาธารณสุข</v>
          </cell>
          <cell r="D307" t="str">
            <v>001146100</v>
          </cell>
          <cell r="E307" t="str">
            <v>11461</v>
          </cell>
          <cell r="F307" t="str">
            <v>รพร.ยะหา</v>
          </cell>
          <cell r="G307" t="str">
            <v>โรงพยาบาลสมเด็จพระยุพราชยะหา</v>
          </cell>
          <cell r="H307" t="str">
            <v>95050106</v>
          </cell>
          <cell r="I307">
            <v>95</v>
          </cell>
          <cell r="J307" t="str">
            <v>จังหวัดยะลา</v>
          </cell>
          <cell r="K307">
            <v>9505</v>
          </cell>
          <cell r="L307" t="str">
            <v>ยะหา</v>
          </cell>
          <cell r="M307">
            <v>950501</v>
          </cell>
          <cell r="N307" t="str">
            <v>ยะหา</v>
          </cell>
          <cell r="O307" t="str">
            <v>ใต้</v>
          </cell>
          <cell r="P307" t="str">
            <v>07</v>
          </cell>
          <cell r="Q307" t="str">
            <v>โรงพยาบาลชุมชน</v>
          </cell>
          <cell r="R307">
            <v>5</v>
          </cell>
          <cell r="S307">
            <v>72</v>
          </cell>
          <cell r="T307" t="str">
            <v>77</v>
          </cell>
          <cell r="U307" t="str">
            <v>22</v>
          </cell>
          <cell r="V307" t="str">
            <v>2.2 ทุติยภูมิระดับกลาง</v>
          </cell>
        </row>
        <row r="308">
          <cell r="A308" t="str">
            <v>08</v>
          </cell>
          <cell r="B308" t="str">
            <v>21002</v>
          </cell>
          <cell r="C308" t="str">
            <v>กระทรวงสาธารณสุข สำนักงานปลัดกระทรวงสาธารณสุข</v>
          </cell>
          <cell r="D308" t="str">
            <v>001380600</v>
          </cell>
          <cell r="E308" t="str">
            <v>13806</v>
          </cell>
          <cell r="F308" t="str">
            <v>รพช.กาบัง</v>
          </cell>
          <cell r="G308" t="str">
            <v>โรงพยาบาลชุมชนกาบัง</v>
          </cell>
          <cell r="H308" t="str">
            <v>95070105</v>
          </cell>
          <cell r="I308">
            <v>95</v>
          </cell>
          <cell r="J308" t="str">
            <v>จังหวัดยะลา</v>
          </cell>
          <cell r="K308">
            <v>9507</v>
          </cell>
          <cell r="L308" t="str">
            <v>กาบัง</v>
          </cell>
          <cell r="M308">
            <v>950701</v>
          </cell>
          <cell r="N308" t="str">
            <v>กาบัง</v>
          </cell>
          <cell r="O308" t="str">
            <v>ใต้</v>
          </cell>
          <cell r="P308" t="str">
            <v>07</v>
          </cell>
          <cell r="Q308" t="str">
            <v>โรงพยาบาลชุมชน</v>
          </cell>
          <cell r="R308">
            <v>5</v>
          </cell>
          <cell r="S308">
            <v>30</v>
          </cell>
          <cell r="T308" t="str">
            <v>30</v>
          </cell>
          <cell r="U308" t="str">
            <v>21</v>
          </cell>
          <cell r="V308" t="str">
            <v>2.1 ทุติยภูมิระดับต้น</v>
          </cell>
        </row>
        <row r="309">
          <cell r="A309" t="str">
            <v>08</v>
          </cell>
          <cell r="B309" t="str">
            <v>21002</v>
          </cell>
          <cell r="C309" t="str">
            <v>กระทรวงสาธารณสุข สำนักงานปลัดกระทรวงสาธารณสุข</v>
          </cell>
          <cell r="D309" t="str">
            <v>002468900</v>
          </cell>
          <cell r="E309" t="str">
            <v>24689</v>
          </cell>
          <cell r="F309" t="str">
            <v>รพช.กรงปีนัง</v>
          </cell>
          <cell r="G309" t="str">
            <v>โรงพยาบาลชุมชนกรงปีนัง</v>
          </cell>
          <cell r="H309" t="str">
            <v>95080203</v>
          </cell>
          <cell r="I309">
            <v>95</v>
          </cell>
          <cell r="J309" t="str">
            <v>จังหวัดยะลา</v>
          </cell>
          <cell r="K309">
            <v>9508</v>
          </cell>
          <cell r="L309" t="str">
            <v>กรงปินัง</v>
          </cell>
          <cell r="M309">
            <v>950802</v>
          </cell>
          <cell r="N309" t="str">
            <v>สะเอะ</v>
          </cell>
          <cell r="O309" t="str">
            <v>ใต้</v>
          </cell>
          <cell r="P309" t="str">
            <v>07</v>
          </cell>
          <cell r="Q309" t="str">
            <v>โรงพยาบาลชุมชน</v>
          </cell>
          <cell r="R309">
            <v>5</v>
          </cell>
          <cell r="S309">
            <v>30</v>
          </cell>
          <cell r="T309" t="str">
            <v>30</v>
          </cell>
        </row>
        <row r="310">
          <cell r="A310" t="str">
            <v>08</v>
          </cell>
          <cell r="B310" t="str">
            <v>21002</v>
          </cell>
          <cell r="C310" t="str">
            <v>กระทรวงสาธารณสุข สำนักงานปลัดกระทรวงสาธารณสุข</v>
          </cell>
          <cell r="D310" t="str">
            <v>001075000</v>
          </cell>
          <cell r="E310" t="str">
            <v>10750</v>
          </cell>
          <cell r="F310" t="str">
            <v>รพท.นราธิวาสราชนครินทร์</v>
          </cell>
          <cell r="G310" t="str">
            <v>โรงพยาบาลทั่วไปนราธิวาสราชนครินทร์</v>
          </cell>
          <cell r="H310" t="str">
            <v>96010100</v>
          </cell>
          <cell r="I310">
            <v>96</v>
          </cell>
          <cell r="J310" t="str">
            <v>จังหวัดนราธิวาส</v>
          </cell>
          <cell r="K310">
            <v>9601</v>
          </cell>
          <cell r="L310" t="str">
            <v>เมืองนราธิวาส</v>
          </cell>
          <cell r="M310">
            <v>960101</v>
          </cell>
          <cell r="N310" t="str">
            <v>บางนาค</v>
          </cell>
          <cell r="O310" t="str">
            <v>ใต้</v>
          </cell>
          <cell r="P310" t="str">
            <v>06</v>
          </cell>
          <cell r="Q310" t="str">
            <v>โรงพยาบาลทั่วไป</v>
          </cell>
          <cell r="R310">
            <v>2</v>
          </cell>
          <cell r="S310">
            <v>360</v>
          </cell>
          <cell r="T310" t="str">
            <v>360</v>
          </cell>
          <cell r="U310" t="str">
            <v>31</v>
          </cell>
          <cell r="V310" t="str">
            <v>3.1 ตติยภูมิ</v>
          </cell>
        </row>
        <row r="311">
          <cell r="A311" t="str">
            <v>08</v>
          </cell>
          <cell r="B311" t="str">
            <v>21002</v>
          </cell>
          <cell r="C311" t="str">
            <v>กระทรวงสาธารณสุข สำนักงานปลัดกระทรวงสาธารณสุข</v>
          </cell>
          <cell r="D311" t="str">
            <v>001075100</v>
          </cell>
          <cell r="E311" t="str">
            <v>10751</v>
          </cell>
          <cell r="F311" t="str">
            <v>รพท.สุไหงโก-ลก</v>
          </cell>
          <cell r="G311" t="str">
            <v>โรงพยาบาลทั่วไปสุไหงโก-ลก</v>
          </cell>
          <cell r="H311" t="str">
            <v>96100100</v>
          </cell>
          <cell r="I311">
            <v>96</v>
          </cell>
          <cell r="J311" t="str">
            <v>จังหวัดนราธิวาส</v>
          </cell>
          <cell r="K311">
            <v>9610</v>
          </cell>
          <cell r="L311" t="str">
            <v>สุไหงโก-ลก</v>
          </cell>
          <cell r="M311">
            <v>961001</v>
          </cell>
          <cell r="N311" t="str">
            <v>สุไหงโก-ลก</v>
          </cell>
          <cell r="O311" t="str">
            <v>ใต้</v>
          </cell>
          <cell r="P311" t="str">
            <v>06</v>
          </cell>
          <cell r="Q311" t="str">
            <v>โรงพยาบาลทั่วไป</v>
          </cell>
          <cell r="R311">
            <v>3</v>
          </cell>
          <cell r="S311">
            <v>212</v>
          </cell>
          <cell r="T311" t="str">
            <v>160</v>
          </cell>
          <cell r="U311" t="str">
            <v>23</v>
          </cell>
          <cell r="V311" t="str">
            <v>2.3 ทุติยภูมิระดับสูง</v>
          </cell>
        </row>
        <row r="312">
          <cell r="A312" t="str">
            <v>08</v>
          </cell>
          <cell r="B312" t="str">
            <v>21002</v>
          </cell>
          <cell r="C312" t="str">
            <v>กระทรวงสาธารณสุข สำนักงานปลัดกระทรวงสาธารณสุข</v>
          </cell>
          <cell r="D312" t="str">
            <v>001143500</v>
          </cell>
          <cell r="E312" t="str">
            <v>11435</v>
          </cell>
          <cell r="F312" t="str">
            <v>รพช.ตากใบ</v>
          </cell>
          <cell r="G312" t="str">
            <v>โรงพยาบาลชุมชนตากใบ</v>
          </cell>
          <cell r="H312" t="str">
            <v>96020104</v>
          </cell>
          <cell r="I312">
            <v>96</v>
          </cell>
          <cell r="J312" t="str">
            <v>จังหวัดนราธิวาส</v>
          </cell>
          <cell r="K312">
            <v>9602</v>
          </cell>
          <cell r="L312" t="str">
            <v>ตากใบ</v>
          </cell>
          <cell r="M312">
            <v>960201</v>
          </cell>
          <cell r="N312" t="str">
            <v>เจ๊ะเห</v>
          </cell>
          <cell r="O312" t="str">
            <v>ใต้</v>
          </cell>
          <cell r="P312" t="str">
            <v>07</v>
          </cell>
          <cell r="Q312" t="str">
            <v>โรงพยาบาลชุมชน</v>
          </cell>
          <cell r="R312">
            <v>4</v>
          </cell>
          <cell r="S312">
            <v>60</v>
          </cell>
          <cell r="T312" t="str">
            <v>30</v>
          </cell>
          <cell r="U312" t="str">
            <v>21</v>
          </cell>
          <cell r="V312" t="str">
            <v>2.1 ทุติยภูมิระดับต้น</v>
          </cell>
        </row>
        <row r="313">
          <cell r="A313" t="str">
            <v>08</v>
          </cell>
          <cell r="B313" t="str">
            <v>21002</v>
          </cell>
          <cell r="C313" t="str">
            <v>กระทรวงสาธารณสุข สำนักงานปลัดกระทรวงสาธารณสุข</v>
          </cell>
          <cell r="D313" t="str">
            <v>001143600</v>
          </cell>
          <cell r="E313" t="str">
            <v>11436</v>
          </cell>
          <cell r="F313" t="str">
            <v>รพช.บาเจาะ</v>
          </cell>
          <cell r="G313" t="str">
            <v>โรงพยาบาลชุมชนบาเจาะ</v>
          </cell>
          <cell r="H313" t="str">
            <v>96030101</v>
          </cell>
          <cell r="I313">
            <v>96</v>
          </cell>
          <cell r="J313" t="str">
            <v>จังหวัดนราธิวาส</v>
          </cell>
          <cell r="K313">
            <v>9603</v>
          </cell>
          <cell r="L313" t="str">
            <v>บาเจาะ</v>
          </cell>
          <cell r="M313">
            <v>960301</v>
          </cell>
          <cell r="N313" t="str">
            <v>บาเจาะ</v>
          </cell>
          <cell r="O313" t="str">
            <v>ใต้</v>
          </cell>
          <cell r="P313" t="str">
            <v>07</v>
          </cell>
          <cell r="Q313" t="str">
            <v>โรงพยาบาลชุมชน</v>
          </cell>
          <cell r="R313">
            <v>5</v>
          </cell>
          <cell r="S313">
            <v>39</v>
          </cell>
          <cell r="T313" t="str">
            <v>10</v>
          </cell>
          <cell r="U313" t="str">
            <v>21</v>
          </cell>
          <cell r="V313" t="str">
            <v>2.1 ทุติยภูมิระดับต้น</v>
          </cell>
        </row>
        <row r="314">
          <cell r="A314" t="str">
            <v>08</v>
          </cell>
          <cell r="B314" t="str">
            <v>21002</v>
          </cell>
          <cell r="C314" t="str">
            <v>กระทรวงสาธารณสุข สำนักงานปลัดกระทรวงสาธารณสุข</v>
          </cell>
          <cell r="D314" t="str">
            <v>001143700</v>
          </cell>
          <cell r="E314" t="str">
            <v>11437</v>
          </cell>
          <cell r="F314" t="str">
            <v>รพช.ระแงะ</v>
          </cell>
          <cell r="G314" t="str">
            <v>โรงพยาบาลชุมชนระแงะ</v>
          </cell>
          <cell r="H314" t="str">
            <v>96050101</v>
          </cell>
          <cell r="I314">
            <v>96</v>
          </cell>
          <cell r="J314" t="str">
            <v>จังหวัดนราธิวาส</v>
          </cell>
          <cell r="K314">
            <v>9605</v>
          </cell>
          <cell r="L314" t="str">
            <v>ระแงะ</v>
          </cell>
          <cell r="M314">
            <v>960501</v>
          </cell>
          <cell r="N314" t="str">
            <v>ตันหยงมัส</v>
          </cell>
          <cell r="O314" t="str">
            <v>ใต้</v>
          </cell>
          <cell r="P314" t="str">
            <v>07</v>
          </cell>
          <cell r="Q314" t="str">
            <v>โรงพยาบาลชุมชน</v>
          </cell>
          <cell r="R314">
            <v>4</v>
          </cell>
          <cell r="S314">
            <v>60</v>
          </cell>
          <cell r="T314" t="str">
            <v>30</v>
          </cell>
          <cell r="U314" t="str">
            <v>22</v>
          </cell>
          <cell r="V314" t="str">
            <v>2.2 ทุติยภูมิระดับกลาง</v>
          </cell>
        </row>
        <row r="315">
          <cell r="A315" t="str">
            <v>08</v>
          </cell>
          <cell r="B315" t="str">
            <v>21002</v>
          </cell>
          <cell r="C315" t="str">
            <v>กระทรวงสาธารณสุข สำนักงานปลัดกระทรวงสาธารณสุข</v>
          </cell>
          <cell r="D315" t="str">
            <v>001143800</v>
          </cell>
          <cell r="E315" t="str">
            <v>11438</v>
          </cell>
          <cell r="F315" t="str">
            <v>รพช.รือเสาะ</v>
          </cell>
          <cell r="G315" t="str">
            <v>โรงพยาบาลชุมชนรือเสาะ</v>
          </cell>
          <cell r="H315" t="str">
            <v>96060102</v>
          </cell>
          <cell r="I315">
            <v>96</v>
          </cell>
          <cell r="J315" t="str">
            <v>จังหวัดนราธิวาส</v>
          </cell>
          <cell r="K315">
            <v>9606</v>
          </cell>
          <cell r="L315" t="str">
            <v>รือเสาะ</v>
          </cell>
          <cell r="M315">
            <v>960601</v>
          </cell>
          <cell r="N315" t="str">
            <v>รือเสาะ</v>
          </cell>
          <cell r="O315" t="str">
            <v>ใต้</v>
          </cell>
          <cell r="P315" t="str">
            <v>07</v>
          </cell>
          <cell r="Q315" t="str">
            <v>โรงพยาบาลชุมชน</v>
          </cell>
          <cell r="R315">
            <v>4</v>
          </cell>
          <cell r="S315">
            <v>74</v>
          </cell>
          <cell r="T315" t="str">
            <v>30</v>
          </cell>
          <cell r="U315" t="str">
            <v>22</v>
          </cell>
          <cell r="V315" t="str">
            <v>2.2 ทุติยภูมิระดับกลาง</v>
          </cell>
        </row>
        <row r="316">
          <cell r="A316" t="str">
            <v>08</v>
          </cell>
          <cell r="B316" t="str">
            <v>21002</v>
          </cell>
          <cell r="C316" t="str">
            <v>กระทรวงสาธารณสุข สำนักงานปลัดกระทรวงสาธารณสุข</v>
          </cell>
          <cell r="D316" t="str">
            <v>001143900</v>
          </cell>
          <cell r="E316" t="str">
            <v>11439</v>
          </cell>
          <cell r="F316" t="str">
            <v>รพช.ศรีสาคร</v>
          </cell>
          <cell r="G316" t="str">
            <v>โรงพยาบาลชุมชนศรีสาคร</v>
          </cell>
          <cell r="H316" t="str">
            <v>96070102</v>
          </cell>
          <cell r="I316">
            <v>96</v>
          </cell>
          <cell r="J316" t="str">
            <v>จังหวัดนราธิวาส</v>
          </cell>
          <cell r="K316">
            <v>9607</v>
          </cell>
          <cell r="L316" t="str">
            <v>ศรีสาคร</v>
          </cell>
          <cell r="M316">
            <v>960701</v>
          </cell>
          <cell r="N316" t="str">
            <v>ซากอ</v>
          </cell>
          <cell r="O316" t="str">
            <v>ใต้</v>
          </cell>
          <cell r="P316" t="str">
            <v>07</v>
          </cell>
          <cell r="Q316" t="str">
            <v>โรงพยาบาลชุมชน</v>
          </cell>
          <cell r="R316">
            <v>4</v>
          </cell>
          <cell r="S316">
            <v>37</v>
          </cell>
          <cell r="T316" t="str">
            <v>10</v>
          </cell>
          <cell r="U316" t="str">
            <v>21</v>
          </cell>
          <cell r="V316" t="str">
            <v>2.1 ทุติยภูมิระดับต้น</v>
          </cell>
        </row>
        <row r="317">
          <cell r="A317" t="str">
            <v>08</v>
          </cell>
          <cell r="B317" t="str">
            <v>21002</v>
          </cell>
          <cell r="C317" t="str">
            <v>กระทรวงสาธารณสุข สำนักงานปลัดกระทรวงสาธารณสุข</v>
          </cell>
          <cell r="D317" t="str">
            <v>001144000</v>
          </cell>
          <cell r="E317" t="str">
            <v>11440</v>
          </cell>
          <cell r="F317" t="str">
            <v>รพช.แว้ง</v>
          </cell>
          <cell r="G317" t="str">
            <v>โรงพยาบาลชุมชนแว้ง</v>
          </cell>
          <cell r="H317" t="str">
            <v>96080107</v>
          </cell>
          <cell r="I317">
            <v>96</v>
          </cell>
          <cell r="J317" t="str">
            <v>จังหวัดนราธิวาส</v>
          </cell>
          <cell r="K317">
            <v>9608</v>
          </cell>
          <cell r="L317" t="str">
            <v>แว้ง</v>
          </cell>
          <cell r="M317">
            <v>960801</v>
          </cell>
          <cell r="N317" t="str">
            <v>แว้ง</v>
          </cell>
          <cell r="O317" t="str">
            <v>ใต้</v>
          </cell>
          <cell r="P317" t="str">
            <v>07</v>
          </cell>
          <cell r="Q317" t="str">
            <v>โรงพยาบาลชุมชน</v>
          </cell>
          <cell r="R317">
            <v>4</v>
          </cell>
          <cell r="S317">
            <v>30</v>
          </cell>
          <cell r="T317" t="str">
            <v>30</v>
          </cell>
          <cell r="U317" t="str">
            <v>21</v>
          </cell>
          <cell r="V317" t="str">
            <v>2.1 ทุติยภูมิระดับต้น</v>
          </cell>
        </row>
        <row r="318">
          <cell r="A318" t="str">
            <v>08</v>
          </cell>
          <cell r="B318" t="str">
            <v>21002</v>
          </cell>
          <cell r="C318" t="str">
            <v>กระทรวงสาธารณสุข สำนักงานปลัดกระทรวงสาธารณสุข</v>
          </cell>
          <cell r="D318" t="str">
            <v>001144100</v>
          </cell>
          <cell r="E318" t="str">
            <v>11441</v>
          </cell>
          <cell r="F318" t="str">
            <v>รพช.สุคิริน</v>
          </cell>
          <cell r="G318" t="str">
            <v>โรงพยาบาลชุมชนสุคิริน</v>
          </cell>
          <cell r="H318" t="str">
            <v>96090106</v>
          </cell>
          <cell r="I318">
            <v>96</v>
          </cell>
          <cell r="J318" t="str">
            <v>จังหวัดนราธิวาส</v>
          </cell>
          <cell r="K318">
            <v>9609</v>
          </cell>
          <cell r="L318" t="str">
            <v>สุคิริน</v>
          </cell>
          <cell r="M318">
            <v>960901</v>
          </cell>
          <cell r="N318" t="str">
            <v>มาโมง</v>
          </cell>
          <cell r="O318" t="str">
            <v>ใต้</v>
          </cell>
          <cell r="P318" t="str">
            <v>07</v>
          </cell>
          <cell r="Q318" t="str">
            <v>โรงพยาบาลชุมชน</v>
          </cell>
          <cell r="R318">
            <v>5</v>
          </cell>
          <cell r="S318">
            <v>38</v>
          </cell>
          <cell r="T318" t="str">
            <v>10</v>
          </cell>
          <cell r="U318" t="str">
            <v>21</v>
          </cell>
          <cell r="V318" t="str">
            <v>2.1 ทุติยภูมิระดับต้น</v>
          </cell>
        </row>
        <row r="319">
          <cell r="A319" t="str">
            <v>08</v>
          </cell>
          <cell r="B319" t="str">
            <v>21002</v>
          </cell>
          <cell r="C319" t="str">
            <v>กระทรวงสาธารณสุข สำนักงานปลัดกระทรวงสาธารณสุข</v>
          </cell>
          <cell r="D319" t="str">
            <v>001144200</v>
          </cell>
          <cell r="E319" t="str">
            <v>11442</v>
          </cell>
          <cell r="F319" t="str">
            <v>รพช.สุไหงปาดี</v>
          </cell>
          <cell r="G319" t="str">
            <v>โรงพยาบาลชุมชนสุไหงปาดี</v>
          </cell>
          <cell r="H319" t="str">
            <v>96110101</v>
          </cell>
          <cell r="I319">
            <v>96</v>
          </cell>
          <cell r="J319" t="str">
            <v>จังหวัดนราธิวาส</v>
          </cell>
          <cell r="K319">
            <v>9611</v>
          </cell>
          <cell r="L319" t="str">
            <v>สุไหงปาดี</v>
          </cell>
          <cell r="M319">
            <v>961101</v>
          </cell>
          <cell r="N319" t="str">
            <v>ปะลุรู</v>
          </cell>
          <cell r="O319" t="str">
            <v>ใต้</v>
          </cell>
          <cell r="P319" t="str">
            <v>07</v>
          </cell>
          <cell r="Q319" t="str">
            <v>โรงพยาบาลชุมชน</v>
          </cell>
          <cell r="R319">
            <v>4</v>
          </cell>
          <cell r="S319">
            <v>42</v>
          </cell>
          <cell r="T319" t="str">
            <v>30</v>
          </cell>
          <cell r="U319" t="str">
            <v>21</v>
          </cell>
          <cell r="V319" t="str">
            <v>2.1 ทุติยภูมิระดับต้น</v>
          </cell>
        </row>
        <row r="320">
          <cell r="A320" t="str">
            <v>08</v>
          </cell>
          <cell r="B320" t="str">
            <v>21002</v>
          </cell>
          <cell r="C320" t="str">
            <v>กระทรวงสาธารณสุข สำนักงานปลัดกระทรวงสาธารณสุข</v>
          </cell>
          <cell r="D320" t="str">
            <v>001381800</v>
          </cell>
          <cell r="E320" t="str">
            <v>13818</v>
          </cell>
          <cell r="F320" t="str">
            <v>รพช.จะแนะ</v>
          </cell>
          <cell r="G320" t="str">
            <v>โรงพยาบาลชุมชนจะแนะ</v>
          </cell>
          <cell r="H320" t="str">
            <v>96120102</v>
          </cell>
          <cell r="I320">
            <v>96</v>
          </cell>
          <cell r="J320" t="str">
            <v>จังหวัดนราธิวาส</v>
          </cell>
          <cell r="K320">
            <v>9612</v>
          </cell>
          <cell r="L320" t="str">
            <v>จะแนะ</v>
          </cell>
          <cell r="M320">
            <v>961201</v>
          </cell>
          <cell r="N320" t="str">
            <v>จะแนะ</v>
          </cell>
          <cell r="O320" t="str">
            <v>ใต้</v>
          </cell>
          <cell r="P320" t="str">
            <v>07</v>
          </cell>
          <cell r="Q320" t="str">
            <v>โรงพยาบาลชุมชน</v>
          </cell>
          <cell r="R320">
            <v>4</v>
          </cell>
          <cell r="S320">
            <v>39</v>
          </cell>
          <cell r="T320" t="str">
            <v>10</v>
          </cell>
          <cell r="U320" t="str">
            <v>21</v>
          </cell>
          <cell r="V320" t="str">
            <v>2.1 ทุติยภูมิระดับต้น</v>
          </cell>
        </row>
        <row r="321">
          <cell r="A321" t="str">
            <v>08</v>
          </cell>
          <cell r="B321" t="str">
            <v>21002</v>
          </cell>
          <cell r="C321" t="str">
            <v>กระทรวงสาธารณสุข สำนักงานปลัดกระทรวงสาธารณสุข</v>
          </cell>
          <cell r="D321" t="str">
            <v>001501000</v>
          </cell>
          <cell r="E321" t="str">
            <v>15010</v>
          </cell>
          <cell r="F321" t="str">
            <v>รพช.เจาะไอร้อง</v>
          </cell>
          <cell r="G321" t="str">
            <v>โรงพยาบาลชุมชนเจาะไอร้อง</v>
          </cell>
          <cell r="H321" t="str">
            <v>96130101</v>
          </cell>
          <cell r="I321">
            <v>96</v>
          </cell>
          <cell r="J321" t="str">
            <v>จังหวัดนราธิวาส</v>
          </cell>
          <cell r="K321">
            <v>9613</v>
          </cell>
          <cell r="L321" t="str">
            <v>เจาะไอร้อง</v>
          </cell>
          <cell r="M321">
            <v>961301</v>
          </cell>
          <cell r="N321" t="str">
            <v>จวบ</v>
          </cell>
          <cell r="O321" t="str">
            <v>ใต้</v>
          </cell>
          <cell r="P321" t="str">
            <v>07</v>
          </cell>
          <cell r="Q321" t="str">
            <v>โรงพยาบาลชุมชน</v>
          </cell>
          <cell r="R321">
            <v>4</v>
          </cell>
          <cell r="S321">
            <v>34</v>
          </cell>
          <cell r="T321" t="str">
            <v>10</v>
          </cell>
          <cell r="U321" t="str">
            <v>21</v>
          </cell>
          <cell r="V321" t="str">
            <v>2.1 ทุติยภูมิระดับต้น</v>
          </cell>
        </row>
        <row r="322">
          <cell r="A322" t="str">
            <v>08</v>
          </cell>
          <cell r="B322" t="str">
            <v>21002</v>
          </cell>
          <cell r="C322" t="str">
            <v>กระทรวงสาธารณสุข สำนักงานปลัดกระทรวงสาธารณสุข</v>
          </cell>
          <cell r="D322" t="str">
            <v>002377100</v>
          </cell>
          <cell r="E322" t="str">
            <v>23771</v>
          </cell>
          <cell r="F322" t="str">
            <v>รพช.ยี่งอเฉลิมพระเกียรติ 80 พรรษา</v>
          </cell>
          <cell r="G322" t="str">
            <v>โรงพยาบาลชุมชนยี่งอเฉลิมพระเกียรติ 80 พรรษา</v>
          </cell>
          <cell r="H322" t="str">
            <v>96040104</v>
          </cell>
          <cell r="I322">
            <v>96</v>
          </cell>
          <cell r="J322" t="str">
            <v>จังหวัดนราธิวาส</v>
          </cell>
          <cell r="K322">
            <v>9604</v>
          </cell>
          <cell r="L322" t="str">
            <v>ยี่งอ</v>
          </cell>
          <cell r="M322">
            <v>960401</v>
          </cell>
          <cell r="N322" t="str">
            <v>ยี่งอ</v>
          </cell>
          <cell r="O322" t="str">
            <v>ใต้</v>
          </cell>
          <cell r="P322" t="str">
            <v>07</v>
          </cell>
          <cell r="Q322" t="str">
            <v>โรงพยาบาลชุมชน</v>
          </cell>
          <cell r="R322">
            <v>5</v>
          </cell>
          <cell r="S322">
            <v>10</v>
          </cell>
          <cell r="T322" t="str">
            <v>30</v>
          </cell>
          <cell r="U322" t="str">
            <v>21</v>
          </cell>
          <cell r="V322" t="str">
            <v>2.1 ทุติยภูมิระดับต้น</v>
          </cell>
        </row>
        <row r="323">
          <cell r="A323" t="str">
            <v>09</v>
          </cell>
          <cell r="B323" t="str">
            <v>21002</v>
          </cell>
          <cell r="C323" t="str">
            <v>กระทรวงสาธารณสุข สำนักงานปลัดกระทรวงสาธารณสุข</v>
          </cell>
          <cell r="D323" t="str">
            <v>001066200</v>
          </cell>
          <cell r="E323" t="str">
            <v>10662</v>
          </cell>
          <cell r="F323" t="str">
            <v>รพศ.ชลบุรี</v>
          </cell>
          <cell r="G323" t="str">
            <v>โรงพยาบาลศูนย์ชลบุรี</v>
          </cell>
          <cell r="H323" t="str">
            <v>20010502</v>
          </cell>
          <cell r="I323">
            <v>20</v>
          </cell>
          <cell r="J323" t="str">
            <v>จังหวัดชลบุรี</v>
          </cell>
          <cell r="K323">
            <v>2001</v>
          </cell>
          <cell r="L323" t="str">
            <v>เมืองชลบุรี</v>
          </cell>
          <cell r="M323">
            <v>200105</v>
          </cell>
          <cell r="N323" t="str">
            <v>บ้านสวน</v>
          </cell>
          <cell r="O323" t="str">
            <v>ตะวันออก</v>
          </cell>
          <cell r="P323" t="str">
            <v>05</v>
          </cell>
          <cell r="Q323" t="str">
            <v>โรงพยาบาลศูนย์</v>
          </cell>
          <cell r="R323">
            <v>1</v>
          </cell>
          <cell r="S323">
            <v>825</v>
          </cell>
          <cell r="T323" t="str">
            <v>832</v>
          </cell>
          <cell r="U323" t="str">
            <v>31</v>
          </cell>
          <cell r="V323" t="str">
            <v>3.1 ตติยภูมิ</v>
          </cell>
        </row>
        <row r="324">
          <cell r="A324" t="str">
            <v>09</v>
          </cell>
          <cell r="B324" t="str">
            <v>21002</v>
          </cell>
          <cell r="C324" t="str">
            <v>กระทรวงสาธารณสุข สำนักงานปลัดกระทรวงสาธารณสุข</v>
          </cell>
          <cell r="D324" t="str">
            <v>001081700</v>
          </cell>
          <cell r="E324" t="str">
            <v>10817</v>
          </cell>
          <cell r="F324" t="str">
            <v>รพช.บ้านบึง</v>
          </cell>
          <cell r="G324" t="str">
            <v>โรงพยาบาลชุมชนบ้านบึง</v>
          </cell>
          <cell r="H324" t="str">
            <v>20020101</v>
          </cell>
          <cell r="I324">
            <v>20</v>
          </cell>
          <cell r="J324" t="str">
            <v>จังหวัดชลบุรี</v>
          </cell>
          <cell r="K324">
            <v>2002</v>
          </cell>
          <cell r="L324" t="str">
            <v>บ้านบึง</v>
          </cell>
          <cell r="M324">
            <v>200201</v>
          </cell>
          <cell r="N324" t="str">
            <v>บ้านบึง</v>
          </cell>
          <cell r="O324" t="str">
            <v>ตะวันออก</v>
          </cell>
          <cell r="P324" t="str">
            <v>07</v>
          </cell>
          <cell r="Q324" t="str">
            <v>โรงพยาบาลชุมชน</v>
          </cell>
          <cell r="R324">
            <v>4</v>
          </cell>
          <cell r="S324">
            <v>90</v>
          </cell>
          <cell r="T324" t="str">
            <v>90</v>
          </cell>
          <cell r="U324" t="str">
            <v>22</v>
          </cell>
          <cell r="V324" t="str">
            <v>2.2 ทุติยภูมิระดับกลาง</v>
          </cell>
        </row>
        <row r="325">
          <cell r="A325" t="str">
            <v>09</v>
          </cell>
          <cell r="B325" t="str">
            <v>21002</v>
          </cell>
          <cell r="C325" t="str">
            <v>กระทรวงสาธารณสุข สำนักงานปลัดกระทรวงสาธารณสุข</v>
          </cell>
          <cell r="D325" t="str">
            <v>001081800</v>
          </cell>
          <cell r="E325" t="str">
            <v>10818</v>
          </cell>
          <cell r="F325" t="str">
            <v>รพช.หนองใหญ่</v>
          </cell>
          <cell r="G325" t="str">
            <v>โรงพยาบาลชุมชนหนองใหญ่</v>
          </cell>
          <cell r="H325" t="str">
            <v>20030101</v>
          </cell>
          <cell r="I325">
            <v>20</v>
          </cell>
          <cell r="J325" t="str">
            <v>จังหวัดชลบุรี</v>
          </cell>
          <cell r="K325">
            <v>2003</v>
          </cell>
          <cell r="L325" t="str">
            <v>หนองใหญ่</v>
          </cell>
          <cell r="M325">
            <v>200301</v>
          </cell>
          <cell r="N325" t="str">
            <v>หนองใหญ่</v>
          </cell>
          <cell r="O325" t="str">
            <v>ตะวันออก</v>
          </cell>
          <cell r="P325" t="str">
            <v>07</v>
          </cell>
          <cell r="Q325" t="str">
            <v>โรงพยาบาลชุมชน</v>
          </cell>
          <cell r="R325">
            <v>4</v>
          </cell>
          <cell r="S325">
            <v>32</v>
          </cell>
          <cell r="T325" t="str">
            <v>30</v>
          </cell>
          <cell r="U325" t="str">
            <v>21</v>
          </cell>
          <cell r="V325" t="str">
            <v>2.1 ทุติยภูมิระดับต้น</v>
          </cell>
        </row>
        <row r="326">
          <cell r="A326" t="str">
            <v>09</v>
          </cell>
          <cell r="B326" t="str">
            <v>21002</v>
          </cell>
          <cell r="C326" t="str">
            <v>กระทรวงสาธารณสุข สำนักงานปลัดกระทรวงสาธารณสุข</v>
          </cell>
          <cell r="D326" t="str">
            <v>001081900</v>
          </cell>
          <cell r="E326" t="str">
            <v>10819</v>
          </cell>
          <cell r="F326" t="str">
            <v>รพช.บางละมุง</v>
          </cell>
          <cell r="G326" t="str">
            <v>โรงพยาบาลชุมชนบางละมุง</v>
          </cell>
          <cell r="H326" t="str">
            <v>20040805</v>
          </cell>
          <cell r="I326">
            <v>20</v>
          </cell>
          <cell r="J326" t="str">
            <v>จังหวัดชลบุรี</v>
          </cell>
          <cell r="K326">
            <v>2004</v>
          </cell>
          <cell r="L326" t="str">
            <v>บางละมุง</v>
          </cell>
          <cell r="M326">
            <v>200408</v>
          </cell>
          <cell r="N326" t="str">
            <v>นาเกลือ</v>
          </cell>
          <cell r="O326" t="str">
            <v>ตะวันออก</v>
          </cell>
          <cell r="P326" t="str">
            <v>07</v>
          </cell>
          <cell r="Q326" t="str">
            <v>โรงพยาบาลชุมชน</v>
          </cell>
          <cell r="R326">
            <v>4</v>
          </cell>
          <cell r="S326">
            <v>120</v>
          </cell>
          <cell r="T326" t="str">
            <v>120</v>
          </cell>
          <cell r="U326" t="str">
            <v>23</v>
          </cell>
          <cell r="V326" t="str">
            <v>2.3 ทุติยภูมิระดับสูง</v>
          </cell>
        </row>
        <row r="327">
          <cell r="A327" t="str">
            <v>09</v>
          </cell>
          <cell r="B327" t="str">
            <v>21002</v>
          </cell>
          <cell r="C327" t="str">
            <v>กระทรวงสาธารณสุข สำนักงานปลัดกระทรวงสาธารณสุข</v>
          </cell>
          <cell r="D327" t="str">
            <v>001082000</v>
          </cell>
          <cell r="E327" t="str">
            <v>10820</v>
          </cell>
          <cell r="F327" t="str">
            <v>รพช.วัดญาณสังวราราม</v>
          </cell>
          <cell r="G327" t="str">
            <v>โรงพยาบาลชุมชนวัดญาณสังวราราม</v>
          </cell>
          <cell r="H327" t="str">
            <v>20040611</v>
          </cell>
          <cell r="I327">
            <v>20</v>
          </cell>
          <cell r="J327" t="str">
            <v>จังหวัดชลบุรี</v>
          </cell>
          <cell r="K327">
            <v>2004</v>
          </cell>
          <cell r="L327" t="str">
            <v>บางละมุง</v>
          </cell>
          <cell r="M327">
            <v>200406</v>
          </cell>
          <cell r="N327" t="str">
            <v>ห้วยใหญ่</v>
          </cell>
          <cell r="O327" t="str">
            <v>ตะวันออก</v>
          </cell>
          <cell r="P327" t="str">
            <v>07</v>
          </cell>
          <cell r="Q327" t="str">
            <v>โรงพยาบาลชุมชน</v>
          </cell>
          <cell r="R327">
            <v>5</v>
          </cell>
          <cell r="S327">
            <v>22</v>
          </cell>
          <cell r="T327" t="str">
            <v>30</v>
          </cell>
          <cell r="U327" t="str">
            <v>21</v>
          </cell>
          <cell r="V327" t="str">
            <v>2.1 ทุติยภูมิระดับต้น</v>
          </cell>
        </row>
        <row r="328">
          <cell r="A328" t="str">
            <v>09</v>
          </cell>
          <cell r="B328" t="str">
            <v>21002</v>
          </cell>
          <cell r="C328" t="str">
            <v>กระทรวงสาธารณสุข สำนักงานปลัดกระทรวงสาธารณสุข</v>
          </cell>
          <cell r="D328" t="str">
            <v>001082100</v>
          </cell>
          <cell r="E328" t="str">
            <v>10821</v>
          </cell>
          <cell r="F328" t="str">
            <v>รพช.พานทอง</v>
          </cell>
          <cell r="G328" t="str">
            <v>โรงพยาบาลชุมชนพานทอง</v>
          </cell>
          <cell r="H328" t="str">
            <v>20050108</v>
          </cell>
          <cell r="I328">
            <v>20</v>
          </cell>
          <cell r="J328" t="str">
            <v>จังหวัดชลบุรี</v>
          </cell>
          <cell r="K328">
            <v>2005</v>
          </cell>
          <cell r="L328" t="str">
            <v>พานทอง</v>
          </cell>
          <cell r="M328">
            <v>200501</v>
          </cell>
          <cell r="N328" t="str">
            <v>พานทอง</v>
          </cell>
          <cell r="O328" t="str">
            <v>ตะวันออก</v>
          </cell>
          <cell r="P328" t="str">
            <v>07</v>
          </cell>
          <cell r="Q328" t="str">
            <v>โรงพยาบาลชุมชน</v>
          </cell>
          <cell r="R328">
            <v>4</v>
          </cell>
          <cell r="S328">
            <v>101</v>
          </cell>
          <cell r="T328" t="str">
            <v>60</v>
          </cell>
          <cell r="U328" t="str">
            <v>21</v>
          </cell>
          <cell r="V328" t="str">
            <v>2.1 ทุติยภูมิระดับต้น</v>
          </cell>
        </row>
        <row r="329">
          <cell r="A329" t="str">
            <v>09</v>
          </cell>
          <cell r="B329" t="str">
            <v>21002</v>
          </cell>
          <cell r="C329" t="str">
            <v>กระทรวงสาธารณสุข สำนักงานปลัดกระทรวงสาธารณสุข</v>
          </cell>
          <cell r="D329" t="str">
            <v>001082200</v>
          </cell>
          <cell r="E329" t="str">
            <v>10822</v>
          </cell>
          <cell r="F329" t="str">
            <v>รพช.พนัสนิคม</v>
          </cell>
          <cell r="G329" t="str">
            <v>โรงพยาบาลชุมชนพนัสนิคม</v>
          </cell>
          <cell r="H329" t="str">
            <v>20060901</v>
          </cell>
          <cell r="I329">
            <v>20</v>
          </cell>
          <cell r="J329" t="str">
            <v>จังหวัดชลบุรี</v>
          </cell>
          <cell r="K329">
            <v>2006</v>
          </cell>
          <cell r="L329" t="str">
            <v>พนัสนิคม</v>
          </cell>
          <cell r="M329">
            <v>200609</v>
          </cell>
          <cell r="N329" t="str">
            <v>กุฎโง้ง</v>
          </cell>
          <cell r="O329" t="str">
            <v>ตะวันออก</v>
          </cell>
          <cell r="P329" t="str">
            <v>07</v>
          </cell>
          <cell r="Q329" t="str">
            <v>โรงพยาบาลชุมชน</v>
          </cell>
          <cell r="R329">
            <v>4</v>
          </cell>
          <cell r="S329">
            <v>127</v>
          </cell>
          <cell r="T329" t="str">
            <v>120</v>
          </cell>
          <cell r="U329" t="str">
            <v>22</v>
          </cell>
          <cell r="V329" t="str">
            <v>2.2 ทุติยภูมิระดับกลาง</v>
          </cell>
        </row>
        <row r="330">
          <cell r="A330" t="str">
            <v>09</v>
          </cell>
          <cell r="B330" t="str">
            <v>21002</v>
          </cell>
          <cell r="C330" t="str">
            <v>กระทรวงสาธารณสุข สำนักงานปลัดกระทรวงสาธารณสุข</v>
          </cell>
          <cell r="D330" t="str">
            <v>001082300</v>
          </cell>
          <cell r="E330" t="str">
            <v>10823</v>
          </cell>
          <cell r="F330" t="str">
            <v>รพช.อ่าวอุดม</v>
          </cell>
          <cell r="G330" t="str">
            <v>โรงพยาบาลชุมชนอ่าวอุดม</v>
          </cell>
          <cell r="H330" t="str">
            <v>20070307</v>
          </cell>
          <cell r="I330">
            <v>20</v>
          </cell>
          <cell r="J330" t="str">
            <v>จังหวัดชลบุรี</v>
          </cell>
          <cell r="K330">
            <v>2007</v>
          </cell>
          <cell r="L330" t="str">
            <v>ศรีราชา</v>
          </cell>
          <cell r="M330">
            <v>200703</v>
          </cell>
          <cell r="N330" t="str">
            <v>ทุ่งสุขลา</v>
          </cell>
          <cell r="O330" t="str">
            <v>ตะวันออก</v>
          </cell>
          <cell r="P330" t="str">
            <v>07</v>
          </cell>
          <cell r="Q330" t="str">
            <v>โรงพยาบาลชุมชน</v>
          </cell>
          <cell r="R330">
            <v>4</v>
          </cell>
          <cell r="S330">
            <v>90</v>
          </cell>
          <cell r="T330" t="str">
            <v>90</v>
          </cell>
          <cell r="U330" t="str">
            <v>22</v>
          </cell>
          <cell r="V330" t="str">
            <v>2.2 ทุติยภูมิระดับกลาง</v>
          </cell>
        </row>
        <row r="331">
          <cell r="A331" t="str">
            <v>09</v>
          </cell>
          <cell r="B331" t="str">
            <v>21002</v>
          </cell>
          <cell r="C331" t="str">
            <v>กระทรวงสาธารณสุข สำนักงานปลัดกระทรวงสาธารณสุข</v>
          </cell>
          <cell r="D331" t="str">
            <v>001082400</v>
          </cell>
          <cell r="E331" t="str">
            <v>10824</v>
          </cell>
          <cell r="F331" t="str">
            <v>รพช.เกาะสีชัง</v>
          </cell>
          <cell r="G331" t="str">
            <v>โรงพยาบาลชุมชนเกาะสีชัง</v>
          </cell>
          <cell r="H331" t="str">
            <v>20080101</v>
          </cell>
          <cell r="I331">
            <v>20</v>
          </cell>
          <cell r="J331" t="str">
            <v>จังหวัดชลบุรี</v>
          </cell>
          <cell r="K331">
            <v>2008</v>
          </cell>
          <cell r="L331" t="str">
            <v>เกาะสีชัง</v>
          </cell>
          <cell r="M331">
            <v>200801</v>
          </cell>
          <cell r="N331" t="str">
            <v>ท่าเทววงษ์</v>
          </cell>
          <cell r="O331" t="str">
            <v>ตะวันออก</v>
          </cell>
          <cell r="P331" t="str">
            <v>07</v>
          </cell>
          <cell r="Q331" t="str">
            <v>โรงพยาบาลชุมชน</v>
          </cell>
          <cell r="R331">
            <v>5</v>
          </cell>
          <cell r="S331">
            <v>30</v>
          </cell>
          <cell r="T331" t="str">
            <v>30</v>
          </cell>
          <cell r="U331" t="str">
            <v>21</v>
          </cell>
          <cell r="V331" t="str">
            <v>2.1 ทุติยภูมิระดับต้น</v>
          </cell>
        </row>
        <row r="332">
          <cell r="A332" t="str">
            <v>09</v>
          </cell>
          <cell r="B332" t="str">
            <v>21002</v>
          </cell>
          <cell r="C332" t="str">
            <v>กระทรวงสาธารณสุข สำนักงานปลัดกระทรวงสาธารณสุข</v>
          </cell>
          <cell r="D332" t="str">
            <v>001082500</v>
          </cell>
          <cell r="E332" t="str">
            <v>10825</v>
          </cell>
          <cell r="F332" t="str">
            <v>รพช.สัตหีบกม10</v>
          </cell>
          <cell r="G332" t="str">
            <v>โรงพยาบาลชุมชนสัตหีบกม10</v>
          </cell>
          <cell r="H332" t="str">
            <v>20090301</v>
          </cell>
          <cell r="I332">
            <v>20</v>
          </cell>
          <cell r="J332" t="str">
            <v>จังหวัดชลบุรี</v>
          </cell>
          <cell r="K332">
            <v>2009</v>
          </cell>
          <cell r="L332" t="str">
            <v>สัตหีบ</v>
          </cell>
          <cell r="M332">
            <v>200903</v>
          </cell>
          <cell r="N332" t="str">
            <v>พลูตาหลวง</v>
          </cell>
          <cell r="O332" t="str">
            <v>ตะวันออก</v>
          </cell>
          <cell r="P332" t="str">
            <v>07</v>
          </cell>
          <cell r="Q332" t="str">
            <v>โรงพยาบาลชุมชน</v>
          </cell>
          <cell r="R332">
            <v>4</v>
          </cell>
          <cell r="S332">
            <v>40</v>
          </cell>
          <cell r="T332" t="str">
            <v>60</v>
          </cell>
          <cell r="U332" t="str">
            <v>21</v>
          </cell>
          <cell r="V332" t="str">
            <v>2.1 ทุติยภูมิระดับต้น</v>
          </cell>
        </row>
        <row r="333">
          <cell r="A333" t="str">
            <v>09</v>
          </cell>
          <cell r="B333" t="str">
            <v>21002</v>
          </cell>
          <cell r="C333" t="str">
            <v>กระทรวงสาธารณสุข สำนักงานปลัดกระทรวงสาธารณสุข</v>
          </cell>
          <cell r="D333" t="str">
            <v>001082600</v>
          </cell>
          <cell r="E333" t="str">
            <v>10826</v>
          </cell>
          <cell r="F333" t="str">
            <v>รพช.บ่อทอง</v>
          </cell>
          <cell r="G333" t="str">
            <v>โรงพยาบาลชุมชนบ่อทอง</v>
          </cell>
          <cell r="H333" t="str">
            <v>20100101</v>
          </cell>
          <cell r="I333">
            <v>20</v>
          </cell>
          <cell r="J333" t="str">
            <v>จังหวัดชลบุรี</v>
          </cell>
          <cell r="K333">
            <v>2010</v>
          </cell>
          <cell r="L333" t="str">
            <v>บ่อทอง</v>
          </cell>
          <cell r="M333">
            <v>201001</v>
          </cell>
          <cell r="N333" t="str">
            <v>บ่อทอง</v>
          </cell>
          <cell r="O333" t="str">
            <v>ตะวันออก</v>
          </cell>
          <cell r="P333" t="str">
            <v>07</v>
          </cell>
          <cell r="Q333" t="str">
            <v>โรงพยาบาลชุมชน</v>
          </cell>
          <cell r="R333">
            <v>4</v>
          </cell>
          <cell r="S333">
            <v>60</v>
          </cell>
          <cell r="T333" t="str">
            <v>60</v>
          </cell>
          <cell r="U333" t="str">
            <v>21</v>
          </cell>
          <cell r="V333" t="str">
            <v>2.1 ทุติยภูมิระดับต้น</v>
          </cell>
        </row>
        <row r="334">
          <cell r="A334" t="str">
            <v>09</v>
          </cell>
          <cell r="B334" t="str">
            <v>21002</v>
          </cell>
          <cell r="C334" t="str">
            <v>กระทรวงสาธารณสุข สำนักงานปลัดกระทรวงสาธารณสุข</v>
          </cell>
          <cell r="D334" t="str">
            <v>001066300</v>
          </cell>
          <cell r="E334" t="str">
            <v>10663</v>
          </cell>
          <cell r="F334" t="str">
            <v>รพศ.ระยอง</v>
          </cell>
          <cell r="G334" t="str">
            <v>โรงพยาบาลศูนย์ระยอง</v>
          </cell>
          <cell r="H334" t="str">
            <v>21010100</v>
          </cell>
          <cell r="I334">
            <v>21</v>
          </cell>
          <cell r="J334" t="str">
            <v>จังหวัดระยอง</v>
          </cell>
          <cell r="K334">
            <v>2101</v>
          </cell>
          <cell r="L334" t="str">
            <v>เมืองระยอง</v>
          </cell>
          <cell r="M334">
            <v>210101</v>
          </cell>
          <cell r="N334" t="str">
            <v>ท่าประดู่</v>
          </cell>
          <cell r="O334" t="str">
            <v>ตะวันออก</v>
          </cell>
          <cell r="P334" t="str">
            <v>05</v>
          </cell>
          <cell r="Q334" t="str">
            <v>โรงพยาบาลศูนย์</v>
          </cell>
          <cell r="R334">
            <v>1</v>
          </cell>
          <cell r="S334">
            <v>555</v>
          </cell>
          <cell r="T334" t="str">
            <v>555</v>
          </cell>
          <cell r="U334" t="str">
            <v>31</v>
          </cell>
          <cell r="V334" t="str">
            <v>3.1 ตติยภูมิ</v>
          </cell>
        </row>
        <row r="335">
          <cell r="A335" t="str">
            <v>09</v>
          </cell>
          <cell r="B335" t="str">
            <v>21002</v>
          </cell>
          <cell r="C335" t="str">
            <v>กระทรวงสาธารณสุข สำนักงานปลัดกระทรวงสาธารณสุข</v>
          </cell>
          <cell r="D335" t="str">
            <v>001082700</v>
          </cell>
          <cell r="E335" t="str">
            <v>10827</v>
          </cell>
          <cell r="F335" t="str">
            <v>รพช.มาบตาพุด</v>
          </cell>
          <cell r="G335" t="str">
            <v>โรงพยาบาลชุมชนมาบตาพุด</v>
          </cell>
          <cell r="H335" t="str">
            <v>21011300</v>
          </cell>
          <cell r="I335">
            <v>21</v>
          </cell>
          <cell r="J335" t="str">
            <v>จังหวัดระยอง</v>
          </cell>
          <cell r="K335">
            <v>2101</v>
          </cell>
          <cell r="L335" t="str">
            <v>เมืองระยอง</v>
          </cell>
          <cell r="M335">
            <v>210113</v>
          </cell>
          <cell r="N335" t="str">
            <v>ห้วยโป่ง</v>
          </cell>
          <cell r="O335" t="str">
            <v>ตะวันออก</v>
          </cell>
          <cell r="P335" t="str">
            <v>07</v>
          </cell>
          <cell r="Q335" t="str">
            <v>โรงพยาบาลชุมชน</v>
          </cell>
          <cell r="R335">
            <v>5</v>
          </cell>
          <cell r="S335">
            <v>30</v>
          </cell>
          <cell r="T335" t="str">
            <v>38</v>
          </cell>
          <cell r="U335" t="str">
            <v>22</v>
          </cell>
          <cell r="V335" t="str">
            <v>2.2 ทุติยภูมิระดับกลาง</v>
          </cell>
        </row>
        <row r="336">
          <cell r="A336" t="str">
            <v>09</v>
          </cell>
          <cell r="B336" t="str">
            <v>21002</v>
          </cell>
          <cell r="C336" t="str">
            <v>กระทรวงสาธารณสุข สำนักงานปลัดกระทรวงสาธารณสุข</v>
          </cell>
          <cell r="D336" t="str">
            <v>001082800</v>
          </cell>
          <cell r="E336" t="str">
            <v>10828</v>
          </cell>
          <cell r="F336" t="str">
            <v>รพช.บ้านฉาง</v>
          </cell>
          <cell r="G336" t="str">
            <v>โรงพยาบาลชุมชนบ้านฉาง</v>
          </cell>
          <cell r="H336" t="str">
            <v>21020201</v>
          </cell>
          <cell r="I336">
            <v>21</v>
          </cell>
          <cell r="J336" t="str">
            <v>จังหวัดระยอง</v>
          </cell>
          <cell r="K336">
            <v>2102</v>
          </cell>
          <cell r="L336" t="str">
            <v>บ้านฉาง</v>
          </cell>
          <cell r="M336">
            <v>210202</v>
          </cell>
          <cell r="N336" t="str">
            <v>พลา</v>
          </cell>
          <cell r="O336" t="str">
            <v>ตะวันออก</v>
          </cell>
          <cell r="P336" t="str">
            <v>07</v>
          </cell>
          <cell r="Q336" t="str">
            <v>โรงพยาบาลชุมชน</v>
          </cell>
          <cell r="R336">
            <v>4</v>
          </cell>
          <cell r="S336">
            <v>120</v>
          </cell>
          <cell r="T336" t="str">
            <v>70</v>
          </cell>
          <cell r="U336" t="str">
            <v>22</v>
          </cell>
          <cell r="V336" t="str">
            <v>2.2 ทุติยภูมิระดับกลาง</v>
          </cell>
        </row>
        <row r="337">
          <cell r="A337" t="str">
            <v>09</v>
          </cell>
          <cell r="B337" t="str">
            <v>21002</v>
          </cell>
          <cell r="C337" t="str">
            <v>กระทรวงสาธารณสุข สำนักงานปลัดกระทรวงสาธารณสุข</v>
          </cell>
          <cell r="D337" t="str">
            <v>001082900</v>
          </cell>
          <cell r="E337" t="str">
            <v>10829</v>
          </cell>
          <cell r="F337" t="str">
            <v>รพช.แกลง</v>
          </cell>
          <cell r="G337" t="str">
            <v>โรงพยาบาลชุมชนแกลง</v>
          </cell>
          <cell r="H337" t="str">
            <v>21030100</v>
          </cell>
          <cell r="I337">
            <v>21</v>
          </cell>
          <cell r="J337" t="str">
            <v>จังหวัดระยอง</v>
          </cell>
          <cell r="K337">
            <v>2103</v>
          </cell>
          <cell r="L337" t="str">
            <v>แกลง</v>
          </cell>
          <cell r="M337">
            <v>210301</v>
          </cell>
          <cell r="N337" t="str">
            <v>ทางเกวียน</v>
          </cell>
          <cell r="O337" t="str">
            <v>ตะวันออก</v>
          </cell>
          <cell r="P337" t="str">
            <v>07</v>
          </cell>
          <cell r="Q337" t="str">
            <v>โรงพยาบาลชุมชน</v>
          </cell>
          <cell r="R337">
            <v>4</v>
          </cell>
          <cell r="S337">
            <v>167</v>
          </cell>
          <cell r="T337" t="str">
            <v>158</v>
          </cell>
          <cell r="U337" t="str">
            <v>23</v>
          </cell>
          <cell r="V337" t="str">
            <v>2.3 ทุติยภูมิระดับสูง</v>
          </cell>
        </row>
        <row r="338">
          <cell r="A338" t="str">
            <v>09</v>
          </cell>
          <cell r="B338" t="str">
            <v>21002</v>
          </cell>
          <cell r="C338" t="str">
            <v>กระทรวงสาธารณสุข สำนักงานปลัดกระทรวงสาธารณสุข</v>
          </cell>
          <cell r="D338" t="str">
            <v>001083000</v>
          </cell>
          <cell r="E338" t="str">
            <v>10830</v>
          </cell>
          <cell r="F338" t="str">
            <v>รพช.วังจันทร์</v>
          </cell>
          <cell r="G338" t="str">
            <v>โรงพยาบาลชุมชนวังจันทร์</v>
          </cell>
          <cell r="H338" t="str">
            <v>21040203</v>
          </cell>
          <cell r="I338">
            <v>21</v>
          </cell>
          <cell r="J338" t="str">
            <v>จังหวัดระยอง</v>
          </cell>
          <cell r="K338">
            <v>2104</v>
          </cell>
          <cell r="L338" t="str">
            <v>วังจันทร์</v>
          </cell>
          <cell r="M338">
            <v>210402</v>
          </cell>
          <cell r="N338" t="str">
            <v>ชุมแสง</v>
          </cell>
          <cell r="O338" t="str">
            <v>ตะวันออก</v>
          </cell>
          <cell r="P338" t="str">
            <v>07</v>
          </cell>
          <cell r="Q338" t="str">
            <v>โรงพยาบาลชุมชน</v>
          </cell>
          <cell r="R338">
            <v>5</v>
          </cell>
          <cell r="S338">
            <v>30</v>
          </cell>
          <cell r="T338" t="str">
            <v>45</v>
          </cell>
          <cell r="U338" t="str">
            <v>22</v>
          </cell>
          <cell r="V338" t="str">
            <v>2.2 ทุติยภูมิระดับกลาง</v>
          </cell>
        </row>
        <row r="339">
          <cell r="A339" t="str">
            <v>09</v>
          </cell>
          <cell r="B339" t="str">
            <v>21002</v>
          </cell>
          <cell r="C339" t="str">
            <v>กระทรวงสาธารณสุข สำนักงานปลัดกระทรวงสาธารณสุข</v>
          </cell>
          <cell r="D339" t="str">
            <v>001083100</v>
          </cell>
          <cell r="E339" t="str">
            <v>10831</v>
          </cell>
          <cell r="F339" t="str">
            <v>รพช.บ้านค่าย</v>
          </cell>
          <cell r="G339" t="str">
            <v>โรงพยาบาลชุมชนบ้านค่าย</v>
          </cell>
          <cell r="H339" t="str">
            <v>21050204</v>
          </cell>
          <cell r="I339">
            <v>21</v>
          </cell>
          <cell r="J339" t="str">
            <v>จังหวัดระยอง</v>
          </cell>
          <cell r="K339">
            <v>2105</v>
          </cell>
          <cell r="L339" t="str">
            <v>บ้านค่าย</v>
          </cell>
          <cell r="M339">
            <v>210502</v>
          </cell>
          <cell r="N339" t="str">
            <v>หนองละลอก</v>
          </cell>
          <cell r="O339" t="str">
            <v>ตะวันออก</v>
          </cell>
          <cell r="P339" t="str">
            <v>07</v>
          </cell>
          <cell r="Q339" t="str">
            <v>โรงพยาบาลชุมชน</v>
          </cell>
          <cell r="R339">
            <v>4</v>
          </cell>
          <cell r="S339">
            <v>38</v>
          </cell>
          <cell r="T339" t="str">
            <v>38</v>
          </cell>
          <cell r="U339" t="str">
            <v>22</v>
          </cell>
          <cell r="V339" t="str">
            <v>2.2 ทุติยภูมิระดับกลาง</v>
          </cell>
        </row>
        <row r="340">
          <cell r="A340" t="str">
            <v>09</v>
          </cell>
          <cell r="B340" t="str">
            <v>21002</v>
          </cell>
          <cell r="C340" t="str">
            <v>กระทรวงสาธารณสุข สำนักงานปลัดกระทรวงสาธารณสุข</v>
          </cell>
          <cell r="D340" t="str">
            <v>001083200</v>
          </cell>
          <cell r="E340" t="str">
            <v>10832</v>
          </cell>
          <cell r="F340" t="str">
            <v>รพช.ปลวกแดง</v>
          </cell>
          <cell r="G340" t="str">
            <v>โรงพยาบาลชุมชนปลวกแดง</v>
          </cell>
          <cell r="H340" t="str">
            <v>21060101</v>
          </cell>
          <cell r="I340">
            <v>21</v>
          </cell>
          <cell r="J340" t="str">
            <v>จังหวัดระยอง</v>
          </cell>
          <cell r="K340">
            <v>2106</v>
          </cell>
          <cell r="L340" t="str">
            <v>ปลวกแดง</v>
          </cell>
          <cell r="M340">
            <v>210601</v>
          </cell>
          <cell r="N340" t="str">
            <v>ปลวกแดง</v>
          </cell>
          <cell r="O340" t="str">
            <v>ตะวันออก</v>
          </cell>
          <cell r="P340" t="str">
            <v>07</v>
          </cell>
          <cell r="Q340" t="str">
            <v>โรงพยาบาลชุมชน</v>
          </cell>
          <cell r="R340">
            <v>5</v>
          </cell>
          <cell r="S340">
            <v>30</v>
          </cell>
          <cell r="T340" t="str">
            <v>36</v>
          </cell>
          <cell r="U340" t="str">
            <v>22</v>
          </cell>
          <cell r="V340" t="str">
            <v>2.2 ทุติยภูมิระดับกลาง</v>
          </cell>
        </row>
        <row r="341">
          <cell r="A341" t="str">
            <v>09</v>
          </cell>
          <cell r="B341" t="str">
            <v>21002</v>
          </cell>
          <cell r="C341" t="str">
            <v>กระทรวงสาธารณสุข สำนักงานปลัดกระทรวงสาธารณสุข</v>
          </cell>
          <cell r="D341" t="str">
            <v>002273400</v>
          </cell>
          <cell r="E341" t="str">
            <v>22734</v>
          </cell>
          <cell r="F341" t="str">
            <v>รพช.เขาชะเมาเฉลิมพระเกียรติ 80 พรรษา</v>
          </cell>
          <cell r="G341" t="str">
            <v>โรงพยาบาลชุมชนเขาชะเมาเฉลิมพระเกียรติ 80 พรรษา</v>
          </cell>
          <cell r="H341" t="str">
            <v>21070202</v>
          </cell>
          <cell r="I341">
            <v>21</v>
          </cell>
          <cell r="J341" t="str">
            <v>จังหวัดระยอง</v>
          </cell>
          <cell r="K341">
            <v>2107</v>
          </cell>
          <cell r="L341" t="str">
            <v>เขาชะเมา</v>
          </cell>
          <cell r="M341">
            <v>210702</v>
          </cell>
          <cell r="N341" t="str">
            <v>ห้วยทับมอญ</v>
          </cell>
          <cell r="O341" t="str">
            <v>ตะวันออก</v>
          </cell>
          <cell r="P341" t="str">
            <v>07</v>
          </cell>
          <cell r="Q341" t="str">
            <v>โรงพยาบาลชุมชน</v>
          </cell>
          <cell r="R341">
            <v>5</v>
          </cell>
          <cell r="S341">
            <v>30</v>
          </cell>
          <cell r="T341" t="str">
            <v>30</v>
          </cell>
          <cell r="U341" t="str">
            <v>21</v>
          </cell>
          <cell r="V341" t="str">
            <v>2.1 ทุติยภูมิระดับต้น</v>
          </cell>
        </row>
        <row r="342">
          <cell r="A342" t="str">
            <v>09</v>
          </cell>
          <cell r="B342" t="str">
            <v>21002</v>
          </cell>
          <cell r="C342" t="str">
            <v>กระทรวงสาธารณสุข สำนักงานปลัดกระทรวงสาธารณสุข</v>
          </cell>
          <cell r="D342" t="str">
            <v>002396200</v>
          </cell>
          <cell r="E342" t="str">
            <v>23962</v>
          </cell>
          <cell r="F342" t="str">
            <v>รพช.นิคมพัฒนา</v>
          </cell>
          <cell r="G342" t="str">
            <v>โรงพยาบาลชุมชนนิคมพัฒนา</v>
          </cell>
          <cell r="H342" t="str">
            <v>21080302</v>
          </cell>
          <cell r="I342">
            <v>21</v>
          </cell>
          <cell r="J342" t="str">
            <v>จังหวัดระยอง</v>
          </cell>
          <cell r="K342">
            <v>2108</v>
          </cell>
          <cell r="L342" t="str">
            <v>นิคมพัฒนา</v>
          </cell>
          <cell r="M342">
            <v>210803</v>
          </cell>
          <cell r="N342" t="str">
            <v>พนานิคม</v>
          </cell>
          <cell r="O342" t="str">
            <v>ตะวันออก</v>
          </cell>
          <cell r="P342" t="str">
            <v>07</v>
          </cell>
          <cell r="Q342" t="str">
            <v>โรงพยาบาลชุมชน</v>
          </cell>
          <cell r="R342">
            <v>5</v>
          </cell>
          <cell r="S342">
            <v>30</v>
          </cell>
          <cell r="T342" t="str">
            <v>30</v>
          </cell>
          <cell r="U342" t="str">
            <v>21</v>
          </cell>
          <cell r="V342" t="str">
            <v>2.1 ทุติยภูมิระดับต้น</v>
          </cell>
        </row>
        <row r="343">
          <cell r="A343" t="str">
            <v>09</v>
          </cell>
          <cell r="B343" t="str">
            <v>21002</v>
          </cell>
          <cell r="C343" t="str">
            <v>กระทรวงสาธารณสุข สำนักงานปลัดกระทรวงสาธารณสุข</v>
          </cell>
          <cell r="D343" t="str">
            <v>001066400</v>
          </cell>
          <cell r="E343" t="str">
            <v>10664</v>
          </cell>
          <cell r="F343" t="str">
            <v>รพศ.พระปกเกล้า</v>
          </cell>
          <cell r="G343" t="str">
            <v>โรงพยาบาลศูนย์พระปกเกล้า</v>
          </cell>
          <cell r="H343" t="str">
            <v>22010200</v>
          </cell>
          <cell r="I343">
            <v>22</v>
          </cell>
          <cell r="J343" t="str">
            <v>จังหวัดจันทบุรี</v>
          </cell>
          <cell r="K343">
            <v>2201</v>
          </cell>
          <cell r="L343" t="str">
            <v>เมืองจันทบุรี</v>
          </cell>
          <cell r="M343">
            <v>220102</v>
          </cell>
          <cell r="N343" t="str">
            <v>วัดใหม่</v>
          </cell>
          <cell r="O343" t="str">
            <v>ตะวันออก</v>
          </cell>
          <cell r="P343" t="str">
            <v>05</v>
          </cell>
          <cell r="Q343" t="str">
            <v>โรงพยาบาลศูนย์</v>
          </cell>
          <cell r="R343">
            <v>1</v>
          </cell>
          <cell r="S343">
            <v>733</v>
          </cell>
          <cell r="T343" t="str">
            <v>755</v>
          </cell>
          <cell r="U343" t="str">
            <v>31</v>
          </cell>
          <cell r="V343" t="str">
            <v>3.1 ตติยภูมิ</v>
          </cell>
        </row>
        <row r="344">
          <cell r="A344" t="str">
            <v>09</v>
          </cell>
          <cell r="B344" t="str">
            <v>21002</v>
          </cell>
          <cell r="C344" t="str">
            <v>กระทรวงสาธารณสุข สำนักงานปลัดกระทรวงสาธารณสุข</v>
          </cell>
          <cell r="D344" t="str">
            <v>001083400</v>
          </cell>
          <cell r="E344" t="str">
            <v>10834</v>
          </cell>
          <cell r="F344" t="str">
            <v>รพช.ขลุง</v>
          </cell>
          <cell r="G344" t="str">
            <v>โรงพยาบาลชุมชนขลุง</v>
          </cell>
          <cell r="H344" t="str">
            <v>22020100</v>
          </cell>
          <cell r="I344">
            <v>22</v>
          </cell>
          <cell r="J344" t="str">
            <v>จังหวัดจันทบุรี</v>
          </cell>
          <cell r="K344">
            <v>2202</v>
          </cell>
          <cell r="L344" t="str">
            <v>ขลุง</v>
          </cell>
          <cell r="M344">
            <v>220201</v>
          </cell>
          <cell r="N344" t="str">
            <v>ขลุง</v>
          </cell>
          <cell r="O344" t="str">
            <v>ตะวันออก</v>
          </cell>
          <cell r="P344" t="str">
            <v>07</v>
          </cell>
          <cell r="Q344" t="str">
            <v>โรงพยาบาลชุมชน</v>
          </cell>
          <cell r="R344">
            <v>5</v>
          </cell>
          <cell r="S344">
            <v>30</v>
          </cell>
          <cell r="T344" t="str">
            <v>30</v>
          </cell>
          <cell r="U344" t="str">
            <v>22</v>
          </cell>
          <cell r="V344" t="str">
            <v>2.2 ทุติยภูมิระดับกลาง</v>
          </cell>
        </row>
        <row r="345">
          <cell r="A345" t="str">
            <v>09</v>
          </cell>
          <cell r="B345" t="str">
            <v>21002</v>
          </cell>
          <cell r="C345" t="str">
            <v>กระทรวงสาธารณสุข สำนักงานปลัดกระทรวงสาธารณสุข</v>
          </cell>
          <cell r="D345" t="str">
            <v>001083500</v>
          </cell>
          <cell r="E345" t="str">
            <v>10835</v>
          </cell>
          <cell r="F345" t="str">
            <v>รพช.ท่าใหม่</v>
          </cell>
          <cell r="G345" t="str">
            <v>โรงพยาบาลชุมชนท่าใหม่</v>
          </cell>
          <cell r="H345" t="str">
            <v>22030100</v>
          </cell>
          <cell r="I345">
            <v>22</v>
          </cell>
          <cell r="J345" t="str">
            <v>จังหวัดจันทบุรี</v>
          </cell>
          <cell r="K345">
            <v>2203</v>
          </cell>
          <cell r="L345" t="str">
            <v>ท่าใหม่</v>
          </cell>
          <cell r="M345">
            <v>220301</v>
          </cell>
          <cell r="N345" t="str">
            <v>ท่าใหม่</v>
          </cell>
          <cell r="O345" t="str">
            <v>ตะวันออก</v>
          </cell>
          <cell r="P345" t="str">
            <v>07</v>
          </cell>
          <cell r="Q345" t="str">
            <v>โรงพยาบาลชุมชน</v>
          </cell>
          <cell r="R345">
            <v>4</v>
          </cell>
          <cell r="S345">
            <v>32</v>
          </cell>
          <cell r="T345" t="str">
            <v>30</v>
          </cell>
          <cell r="U345" t="str">
            <v>22</v>
          </cell>
          <cell r="V345" t="str">
            <v>2.2 ทุติยภูมิระดับกลาง</v>
          </cell>
        </row>
        <row r="346">
          <cell r="A346" t="str">
            <v>09</v>
          </cell>
          <cell r="B346" t="str">
            <v>21002</v>
          </cell>
          <cell r="C346" t="str">
            <v>กระทรวงสาธารณสุข สำนักงานปลัดกระทรวงสาธารณสุข</v>
          </cell>
          <cell r="D346" t="str">
            <v>001083600</v>
          </cell>
          <cell r="E346" t="str">
            <v>10836</v>
          </cell>
          <cell r="F346" t="str">
            <v>รพช.เขาสุกิม</v>
          </cell>
          <cell r="G346" t="str">
            <v>โรงพยาบาลชุมชนเขาสุกิม</v>
          </cell>
          <cell r="H346" t="str">
            <v>22030712</v>
          </cell>
          <cell r="I346">
            <v>22</v>
          </cell>
          <cell r="J346" t="str">
            <v>จังหวัดจันทบุรี</v>
          </cell>
          <cell r="K346">
            <v>2203</v>
          </cell>
          <cell r="L346" t="str">
            <v>ท่าใหม่</v>
          </cell>
          <cell r="M346">
            <v>220307</v>
          </cell>
          <cell r="N346" t="str">
            <v>เขาบายศรี</v>
          </cell>
          <cell r="O346" t="str">
            <v>ตะวันออก</v>
          </cell>
          <cell r="P346" t="str">
            <v>07</v>
          </cell>
          <cell r="Q346" t="str">
            <v>โรงพยาบาลชุมชน</v>
          </cell>
          <cell r="R346">
            <v>5</v>
          </cell>
          <cell r="S346">
            <v>28</v>
          </cell>
          <cell r="T346" t="str">
            <v>30</v>
          </cell>
          <cell r="U346" t="str">
            <v>22</v>
          </cell>
          <cell r="V346" t="str">
            <v>2.2 ทุติยภูมิระดับกลาง</v>
          </cell>
        </row>
        <row r="347">
          <cell r="A347" t="str">
            <v>09</v>
          </cell>
          <cell r="B347" t="str">
            <v>21002</v>
          </cell>
          <cell r="C347" t="str">
            <v>กระทรวงสาธารณสุข สำนักงานปลัดกระทรวงสาธารณสุข</v>
          </cell>
          <cell r="D347" t="str">
            <v>001083700</v>
          </cell>
          <cell r="E347" t="str">
            <v>10837</v>
          </cell>
          <cell r="F347" t="str">
            <v>รพช.สองพี่น้อง</v>
          </cell>
          <cell r="G347" t="str">
            <v>โรงพยาบาลชุมชนสองพี่น้อง</v>
          </cell>
          <cell r="H347" t="str">
            <v>22030805</v>
          </cell>
          <cell r="I347">
            <v>22</v>
          </cell>
          <cell r="J347" t="str">
            <v>จังหวัดจันทบุรี</v>
          </cell>
          <cell r="K347">
            <v>2203</v>
          </cell>
          <cell r="L347" t="str">
            <v>ท่าใหม่</v>
          </cell>
          <cell r="M347">
            <v>220308</v>
          </cell>
          <cell r="N347" t="str">
            <v>สองพี่น้อง</v>
          </cell>
          <cell r="O347" t="str">
            <v>ตะวันออก</v>
          </cell>
          <cell r="P347" t="str">
            <v>07</v>
          </cell>
          <cell r="Q347" t="str">
            <v>โรงพยาบาลชุมชน</v>
          </cell>
          <cell r="R347">
            <v>5</v>
          </cell>
          <cell r="S347">
            <v>24</v>
          </cell>
          <cell r="T347" t="str">
            <v>30</v>
          </cell>
          <cell r="U347" t="str">
            <v>22</v>
          </cell>
          <cell r="V347" t="str">
            <v>2.2 ทุติยภูมิระดับกลาง</v>
          </cell>
        </row>
        <row r="348">
          <cell r="A348" t="str">
            <v>09</v>
          </cell>
          <cell r="B348" t="str">
            <v>21002</v>
          </cell>
          <cell r="C348" t="str">
            <v>กระทรวงสาธารณสุข สำนักงานปลัดกระทรวงสาธารณสุข</v>
          </cell>
          <cell r="D348" t="str">
            <v>001083800</v>
          </cell>
          <cell r="E348" t="str">
            <v>10838</v>
          </cell>
          <cell r="F348" t="str">
            <v>รพช.โป่งน้ำร้อน</v>
          </cell>
          <cell r="G348" t="str">
            <v>โรงพยาบาลชุมชนโป่งน้ำร้อน</v>
          </cell>
          <cell r="H348" t="str">
            <v>22040101</v>
          </cell>
          <cell r="I348">
            <v>22</v>
          </cell>
          <cell r="J348" t="str">
            <v>จังหวัดจันทบุรี</v>
          </cell>
          <cell r="K348">
            <v>2204</v>
          </cell>
          <cell r="L348" t="str">
            <v>โป่งน้ำร้อน</v>
          </cell>
          <cell r="M348">
            <v>220401</v>
          </cell>
          <cell r="N348" t="str">
            <v>ทับไทร</v>
          </cell>
          <cell r="O348" t="str">
            <v>ตะวันออก</v>
          </cell>
          <cell r="P348" t="str">
            <v>07</v>
          </cell>
          <cell r="Q348" t="str">
            <v>โรงพยาบาลชุมชน</v>
          </cell>
          <cell r="R348">
            <v>4</v>
          </cell>
          <cell r="S348">
            <v>60</v>
          </cell>
          <cell r="T348" t="str">
            <v>60</v>
          </cell>
          <cell r="U348" t="str">
            <v>22</v>
          </cell>
          <cell r="V348" t="str">
            <v>2.2 ทุติยภูมิระดับกลาง</v>
          </cell>
        </row>
        <row r="349">
          <cell r="A349" t="str">
            <v>09</v>
          </cell>
          <cell r="B349" t="str">
            <v>21002</v>
          </cell>
          <cell r="C349" t="str">
            <v>กระทรวงสาธารณสุข สำนักงานปลัดกระทรวงสาธารณสุข</v>
          </cell>
          <cell r="D349" t="str">
            <v>001083900</v>
          </cell>
          <cell r="E349" t="str">
            <v>10839</v>
          </cell>
          <cell r="F349" t="str">
            <v>รพช.มะขาม</v>
          </cell>
          <cell r="G349" t="str">
            <v>โรงพยาบาลชุมชนมะขาม</v>
          </cell>
          <cell r="H349" t="str">
            <v>22050101</v>
          </cell>
          <cell r="I349">
            <v>22</v>
          </cell>
          <cell r="J349" t="str">
            <v>จังหวัดจันทบุรี</v>
          </cell>
          <cell r="K349">
            <v>2205</v>
          </cell>
          <cell r="L349" t="str">
            <v>มะขาม</v>
          </cell>
          <cell r="M349">
            <v>220501</v>
          </cell>
          <cell r="N349" t="str">
            <v>มะขาม</v>
          </cell>
          <cell r="O349" t="str">
            <v>ตะวันออก</v>
          </cell>
          <cell r="P349" t="str">
            <v>07</v>
          </cell>
          <cell r="Q349" t="str">
            <v>โรงพยาบาลชุมชน</v>
          </cell>
          <cell r="R349">
            <v>5</v>
          </cell>
          <cell r="S349">
            <v>30</v>
          </cell>
          <cell r="T349" t="str">
            <v>10</v>
          </cell>
          <cell r="U349" t="str">
            <v>22</v>
          </cell>
          <cell r="V349" t="str">
            <v>2.2 ทุติยภูมิระดับกลาง</v>
          </cell>
        </row>
        <row r="350">
          <cell r="A350" t="str">
            <v>09</v>
          </cell>
          <cell r="B350" t="str">
            <v>21002</v>
          </cell>
          <cell r="C350" t="str">
            <v>กระทรวงสาธารณสุข สำนักงานปลัดกระทรวงสาธารณสุข</v>
          </cell>
          <cell r="D350" t="str">
            <v>001084000</v>
          </cell>
          <cell r="E350" t="str">
            <v>10840</v>
          </cell>
          <cell r="F350" t="str">
            <v>รพช.แหลมสิงห์</v>
          </cell>
          <cell r="G350" t="str">
            <v>โรงพยาบาลชุมชนแหลมสิงห์</v>
          </cell>
          <cell r="H350" t="str">
            <v>22060101</v>
          </cell>
          <cell r="I350">
            <v>22</v>
          </cell>
          <cell r="J350" t="str">
            <v>จังหวัดจันทบุรี</v>
          </cell>
          <cell r="K350">
            <v>2206</v>
          </cell>
          <cell r="L350" t="str">
            <v>แหลมสิงห์</v>
          </cell>
          <cell r="M350">
            <v>220602</v>
          </cell>
          <cell r="N350" t="str">
            <v>เกาะเปริด</v>
          </cell>
          <cell r="O350" t="str">
            <v>ตะวันออก</v>
          </cell>
          <cell r="P350" t="str">
            <v>07</v>
          </cell>
          <cell r="Q350" t="str">
            <v>โรงพยาบาลชุมชน</v>
          </cell>
          <cell r="R350">
            <v>5</v>
          </cell>
          <cell r="S350">
            <v>30</v>
          </cell>
          <cell r="T350" t="str">
            <v>10</v>
          </cell>
          <cell r="U350" t="str">
            <v>22</v>
          </cell>
          <cell r="V350" t="str">
            <v>2.2 ทุติยภูมิระดับกลาง</v>
          </cell>
        </row>
        <row r="351">
          <cell r="A351" t="str">
            <v>09</v>
          </cell>
          <cell r="B351" t="str">
            <v>21002</v>
          </cell>
          <cell r="C351" t="str">
            <v>กระทรวงสาธารณสุข สำนักงานปลัดกระทรวงสาธารณสุข</v>
          </cell>
          <cell r="D351" t="str">
            <v>001084100</v>
          </cell>
          <cell r="E351" t="str">
            <v>10841</v>
          </cell>
          <cell r="F351" t="str">
            <v>รพช.สอยดาว</v>
          </cell>
          <cell r="G351" t="str">
            <v>โรงพยาบาลชุมชนสอยดาว</v>
          </cell>
          <cell r="H351" t="str">
            <v>22070101</v>
          </cell>
          <cell r="I351">
            <v>22</v>
          </cell>
          <cell r="J351" t="str">
            <v>จังหวัดจันทบุรี</v>
          </cell>
          <cell r="K351">
            <v>2207</v>
          </cell>
          <cell r="L351" t="str">
            <v>สอยดาว</v>
          </cell>
          <cell r="M351">
            <v>220701</v>
          </cell>
          <cell r="N351" t="str">
            <v>ปะตง</v>
          </cell>
          <cell r="O351" t="str">
            <v>ตะวันออก</v>
          </cell>
          <cell r="P351" t="str">
            <v>07</v>
          </cell>
          <cell r="Q351" t="str">
            <v>โรงพยาบาลชุมชน</v>
          </cell>
          <cell r="R351">
            <v>4</v>
          </cell>
          <cell r="S351">
            <v>60</v>
          </cell>
          <cell r="T351" t="str">
            <v>60</v>
          </cell>
          <cell r="U351" t="str">
            <v>22</v>
          </cell>
          <cell r="V351" t="str">
            <v>2.2 ทุติยภูมิระดับกลาง</v>
          </cell>
        </row>
        <row r="352">
          <cell r="A352" t="str">
            <v>09</v>
          </cell>
          <cell r="B352" t="str">
            <v>21002</v>
          </cell>
          <cell r="C352" t="str">
            <v>กระทรวงสาธารณสุข สำนักงานปลัดกระทรวงสาธารณสุข</v>
          </cell>
          <cell r="D352" t="str">
            <v>001084200</v>
          </cell>
          <cell r="E352" t="str">
            <v>10842</v>
          </cell>
          <cell r="F352" t="str">
            <v>รพช.แก่งหางแมว</v>
          </cell>
          <cell r="G352" t="str">
            <v>โรงพยาบาลชุมชนแก่งหางแมว</v>
          </cell>
          <cell r="H352" t="str">
            <v>22080103</v>
          </cell>
          <cell r="I352">
            <v>22</v>
          </cell>
          <cell r="J352" t="str">
            <v>จังหวัดจันทบุรี</v>
          </cell>
          <cell r="K352">
            <v>2208</v>
          </cell>
          <cell r="L352" t="str">
            <v>แก่งหางแมว</v>
          </cell>
          <cell r="M352">
            <v>220801</v>
          </cell>
          <cell r="N352" t="str">
            <v>แก่งหางแมว</v>
          </cell>
          <cell r="O352" t="str">
            <v>ตะวันออก</v>
          </cell>
          <cell r="P352" t="str">
            <v>07</v>
          </cell>
          <cell r="Q352" t="str">
            <v>โรงพยาบาลชุมชน</v>
          </cell>
          <cell r="R352">
            <v>5</v>
          </cell>
          <cell r="S352">
            <v>30</v>
          </cell>
          <cell r="T352" t="str">
            <v>10</v>
          </cell>
          <cell r="U352" t="str">
            <v>22</v>
          </cell>
          <cell r="V352" t="str">
            <v>2.2 ทุติยภูมิระดับกลาง</v>
          </cell>
        </row>
        <row r="353">
          <cell r="A353" t="str">
            <v>09</v>
          </cell>
          <cell r="B353" t="str">
            <v>21002</v>
          </cell>
          <cell r="C353" t="str">
            <v>กระทรวงสาธารณสุข สำนักงานปลัดกระทรวงสาธารณสุข</v>
          </cell>
          <cell r="D353" t="str">
            <v>001084300</v>
          </cell>
          <cell r="E353" t="str">
            <v>10843</v>
          </cell>
          <cell r="F353" t="str">
            <v>รพช.นายายอาม</v>
          </cell>
          <cell r="G353" t="str">
            <v>โรงพยาบาลชุมชนนายายอาม</v>
          </cell>
          <cell r="H353" t="str">
            <v>22090112</v>
          </cell>
          <cell r="I353">
            <v>22</v>
          </cell>
          <cell r="J353" t="str">
            <v>จังหวัดจันทบุรี</v>
          </cell>
          <cell r="K353">
            <v>2209</v>
          </cell>
          <cell r="L353" t="str">
            <v>นายายอาม</v>
          </cell>
          <cell r="M353">
            <v>220901</v>
          </cell>
          <cell r="N353" t="str">
            <v>นายายอาม</v>
          </cell>
          <cell r="O353" t="str">
            <v>ตะวันออก</v>
          </cell>
          <cell r="P353" t="str">
            <v>07</v>
          </cell>
          <cell r="Q353" t="str">
            <v>โรงพยาบาลชุมชน</v>
          </cell>
          <cell r="R353">
            <v>4</v>
          </cell>
          <cell r="S353">
            <v>37</v>
          </cell>
          <cell r="T353" t="str">
            <v>10</v>
          </cell>
          <cell r="U353" t="str">
            <v>22</v>
          </cell>
          <cell r="V353" t="str">
            <v>2.2 ทุติยภูมิระดับกลาง</v>
          </cell>
        </row>
        <row r="354">
          <cell r="A354" t="str">
            <v>09</v>
          </cell>
          <cell r="B354" t="str">
            <v>21002</v>
          </cell>
          <cell r="C354" t="str">
            <v>กระทรวงสาธารณสุข สำนักงานปลัดกระทรวงสาธารณสุข</v>
          </cell>
          <cell r="D354" t="str">
            <v>001084400</v>
          </cell>
          <cell r="E354" t="str">
            <v>10844</v>
          </cell>
          <cell r="F354" t="str">
            <v>รพช.เขาคิชฌกูฏ</v>
          </cell>
          <cell r="G354" t="str">
            <v>โรงพยาบาลชุมชนเขาคิชฌกูฏ</v>
          </cell>
          <cell r="H354" t="str">
            <v>22100110</v>
          </cell>
          <cell r="I354">
            <v>22</v>
          </cell>
          <cell r="J354" t="str">
            <v>จังหวัดจันทบุรี</v>
          </cell>
          <cell r="K354">
            <v>2210</v>
          </cell>
          <cell r="L354" t="str">
            <v>เขาคิชฌกูฏ</v>
          </cell>
          <cell r="M354">
            <v>221002</v>
          </cell>
          <cell r="N354" t="str">
            <v>พลวง</v>
          </cell>
          <cell r="O354" t="str">
            <v>ตะวันออก</v>
          </cell>
          <cell r="P354" t="str">
            <v>07</v>
          </cell>
          <cell r="Q354" t="str">
            <v>โรงพยาบาลชุมชน</v>
          </cell>
          <cell r="R354">
            <v>5</v>
          </cell>
          <cell r="S354">
            <v>30</v>
          </cell>
          <cell r="T354" t="str">
            <v>30</v>
          </cell>
          <cell r="U354" t="str">
            <v>22</v>
          </cell>
          <cell r="V354" t="str">
            <v>2.2 ทุติยภูมิระดับกลาง</v>
          </cell>
        </row>
        <row r="355">
          <cell r="A355" t="str">
            <v>09</v>
          </cell>
          <cell r="B355" t="str">
            <v>21002</v>
          </cell>
          <cell r="C355" t="str">
            <v>กระทรวงสาธารณสุข สำนักงานปลัดกระทรวงสาธารณสุข</v>
          </cell>
          <cell r="D355" t="str">
            <v>001069600</v>
          </cell>
          <cell r="E355" t="str">
            <v>10696</v>
          </cell>
          <cell r="F355" t="str">
            <v>รพท.ตราด</v>
          </cell>
          <cell r="G355" t="str">
            <v>โรงพยาบาลทั่วไปตราด</v>
          </cell>
          <cell r="H355" t="str">
            <v>23010700</v>
          </cell>
          <cell r="I355">
            <v>23</v>
          </cell>
          <cell r="J355" t="str">
            <v>จังหวัดตราด</v>
          </cell>
          <cell r="K355">
            <v>2301</v>
          </cell>
          <cell r="L355" t="str">
            <v>เมืองตราด</v>
          </cell>
          <cell r="M355">
            <v>230107</v>
          </cell>
          <cell r="N355" t="str">
            <v>วังกระแจะ</v>
          </cell>
          <cell r="O355" t="str">
            <v>ตะวันออก</v>
          </cell>
          <cell r="P355" t="str">
            <v>06</v>
          </cell>
          <cell r="Q355" t="str">
            <v>โรงพยาบาลทั่วไป</v>
          </cell>
          <cell r="R355">
            <v>2</v>
          </cell>
          <cell r="S355">
            <v>312</v>
          </cell>
          <cell r="T355" t="str">
            <v>314</v>
          </cell>
          <cell r="U355" t="str">
            <v>23</v>
          </cell>
          <cell r="V355" t="str">
            <v>2.3 ทุติยภูมิระดับสูง</v>
          </cell>
        </row>
        <row r="356">
          <cell r="A356" t="str">
            <v>09</v>
          </cell>
          <cell r="B356" t="str">
            <v>21002</v>
          </cell>
          <cell r="C356" t="str">
            <v>กระทรวงสาธารณสุข สำนักงานปลัดกระทรวงสาธารณสุข</v>
          </cell>
          <cell r="D356" t="str">
            <v>001084500</v>
          </cell>
          <cell r="E356" t="str">
            <v>10845</v>
          </cell>
          <cell r="F356" t="str">
            <v>รพช.คลองใหญ่</v>
          </cell>
          <cell r="G356" t="str">
            <v>โรงพยาบาลชุมชนคลองใหญ่</v>
          </cell>
          <cell r="H356" t="str">
            <v>23020109</v>
          </cell>
          <cell r="I356">
            <v>23</v>
          </cell>
          <cell r="J356" t="str">
            <v>จังหวัดตราด</v>
          </cell>
          <cell r="K356">
            <v>2302</v>
          </cell>
          <cell r="L356" t="str">
            <v>คลองใหญ่</v>
          </cell>
          <cell r="M356">
            <v>230201</v>
          </cell>
          <cell r="N356" t="str">
            <v>คลองใหญ่</v>
          </cell>
          <cell r="O356" t="str">
            <v>ตะวันออก</v>
          </cell>
          <cell r="P356" t="str">
            <v>07</v>
          </cell>
          <cell r="Q356" t="str">
            <v>โรงพยาบาลชุมชน</v>
          </cell>
          <cell r="R356">
            <v>5</v>
          </cell>
          <cell r="S356">
            <v>30</v>
          </cell>
          <cell r="T356" t="str">
            <v>36</v>
          </cell>
          <cell r="U356" t="str">
            <v>21</v>
          </cell>
          <cell r="V356" t="str">
            <v>2.1 ทุติยภูมิระดับต้น</v>
          </cell>
        </row>
        <row r="357">
          <cell r="A357" t="str">
            <v>09</v>
          </cell>
          <cell r="B357" t="str">
            <v>21002</v>
          </cell>
          <cell r="C357" t="str">
            <v>กระทรวงสาธารณสุข สำนักงานปลัดกระทรวงสาธารณสุข</v>
          </cell>
          <cell r="D357" t="str">
            <v>001084600</v>
          </cell>
          <cell r="E357" t="str">
            <v>10846</v>
          </cell>
          <cell r="F357" t="str">
            <v>รพช.เขาสมิง</v>
          </cell>
          <cell r="G357" t="str">
            <v>โรงพยาบาลชุมชนเขาสมิง</v>
          </cell>
          <cell r="H357" t="str">
            <v>23030201</v>
          </cell>
          <cell r="I357">
            <v>23</v>
          </cell>
          <cell r="J357" t="str">
            <v>จังหวัดตราด</v>
          </cell>
          <cell r="K357">
            <v>2303</v>
          </cell>
          <cell r="L357" t="str">
            <v>เขาสมิง</v>
          </cell>
          <cell r="M357">
            <v>230302</v>
          </cell>
          <cell r="N357" t="str">
            <v>แสนตุ้ง</v>
          </cell>
          <cell r="O357" t="str">
            <v>ตะวันออก</v>
          </cell>
          <cell r="P357" t="str">
            <v>07</v>
          </cell>
          <cell r="Q357" t="str">
            <v>โรงพยาบาลชุมชน</v>
          </cell>
          <cell r="R357">
            <v>5</v>
          </cell>
          <cell r="S357">
            <v>30</v>
          </cell>
          <cell r="T357" t="str">
            <v>38</v>
          </cell>
          <cell r="U357" t="str">
            <v>21</v>
          </cell>
          <cell r="V357" t="str">
            <v>2.1 ทุติยภูมิระดับต้น</v>
          </cell>
        </row>
        <row r="358">
          <cell r="A358" t="str">
            <v>09</v>
          </cell>
          <cell r="B358" t="str">
            <v>21002</v>
          </cell>
          <cell r="C358" t="str">
            <v>กระทรวงสาธารณสุข สำนักงานปลัดกระทรวงสาธารณสุข</v>
          </cell>
          <cell r="D358" t="str">
            <v>001084700</v>
          </cell>
          <cell r="E358" t="str">
            <v>10847</v>
          </cell>
          <cell r="F358" t="str">
            <v>รพช.บ่อไร่</v>
          </cell>
          <cell r="G358" t="str">
            <v>โรงพยาบาลชุมชนบ่อไร่</v>
          </cell>
          <cell r="H358" t="str">
            <v>23040104</v>
          </cell>
          <cell r="I358">
            <v>23</v>
          </cell>
          <cell r="J358" t="str">
            <v>จังหวัดตราด</v>
          </cell>
          <cell r="K358">
            <v>2304</v>
          </cell>
          <cell r="L358" t="str">
            <v>บ่อไร่</v>
          </cell>
          <cell r="M358">
            <v>230401</v>
          </cell>
          <cell r="N358" t="str">
            <v>บ่อพลอย</v>
          </cell>
          <cell r="O358" t="str">
            <v>ตะวันออก</v>
          </cell>
          <cell r="P358" t="str">
            <v>07</v>
          </cell>
          <cell r="Q358" t="str">
            <v>โรงพยาบาลชุมชน</v>
          </cell>
          <cell r="R358">
            <v>5</v>
          </cell>
          <cell r="S358">
            <v>30</v>
          </cell>
          <cell r="T358" t="str">
            <v>37</v>
          </cell>
          <cell r="U358" t="str">
            <v>21</v>
          </cell>
          <cell r="V358" t="str">
            <v>2.1 ทุติยภูมิระดับต้น</v>
          </cell>
        </row>
        <row r="359">
          <cell r="A359" t="str">
            <v>09</v>
          </cell>
          <cell r="B359" t="str">
            <v>21002</v>
          </cell>
          <cell r="C359" t="str">
            <v>กระทรวงสาธารณสุข สำนักงานปลัดกระทรวงสาธารณสุข</v>
          </cell>
          <cell r="D359" t="str">
            <v>001084800</v>
          </cell>
          <cell r="E359" t="str">
            <v>10848</v>
          </cell>
          <cell r="F359" t="str">
            <v>รพช.แหลมงอบ</v>
          </cell>
          <cell r="G359" t="str">
            <v>โรงพยาบาลชุมชนแหลมงอบ</v>
          </cell>
          <cell r="H359" t="str">
            <v>23050106</v>
          </cell>
          <cell r="I359">
            <v>23</v>
          </cell>
          <cell r="J359" t="str">
            <v>จังหวัดตราด</v>
          </cell>
          <cell r="K359">
            <v>2305</v>
          </cell>
          <cell r="L359" t="str">
            <v>แหลมงอบ</v>
          </cell>
          <cell r="M359">
            <v>230501</v>
          </cell>
          <cell r="N359" t="str">
            <v>แหลมงอบ</v>
          </cell>
          <cell r="O359" t="str">
            <v>ตะวันออก</v>
          </cell>
          <cell r="P359" t="str">
            <v>07</v>
          </cell>
          <cell r="Q359" t="str">
            <v>โรงพยาบาลชุมชน</v>
          </cell>
          <cell r="R359">
            <v>5</v>
          </cell>
          <cell r="S359">
            <v>30</v>
          </cell>
          <cell r="T359" t="str">
            <v>35</v>
          </cell>
          <cell r="U359" t="str">
            <v>21</v>
          </cell>
          <cell r="V359" t="str">
            <v>2.1 ทุติยภูมิระดับต้น</v>
          </cell>
        </row>
        <row r="360">
          <cell r="A360" t="str">
            <v>09</v>
          </cell>
          <cell r="B360" t="str">
            <v>21002</v>
          </cell>
          <cell r="C360" t="str">
            <v>กระทรวงสาธารณสุข สำนักงานปลัดกระทรวงสาธารณสุข</v>
          </cell>
          <cell r="D360" t="str">
            <v>001084900</v>
          </cell>
          <cell r="E360" t="str">
            <v>10849</v>
          </cell>
          <cell r="F360" t="str">
            <v>รพช.เกาะกูด</v>
          </cell>
          <cell r="G360" t="str">
            <v>โรงพยาบาลชุมชนเกาะกูด</v>
          </cell>
          <cell r="H360" t="str">
            <v>23060201</v>
          </cell>
          <cell r="I360">
            <v>23</v>
          </cell>
          <cell r="J360" t="str">
            <v>จังหวัดตราด</v>
          </cell>
          <cell r="K360">
            <v>2306</v>
          </cell>
          <cell r="L360" t="str">
            <v>เกาะกูด</v>
          </cell>
          <cell r="M360">
            <v>230602</v>
          </cell>
          <cell r="N360" t="str">
            <v>เกาะกูด</v>
          </cell>
          <cell r="O360" t="str">
            <v>ตะวันออก</v>
          </cell>
          <cell r="P360" t="str">
            <v>07</v>
          </cell>
          <cell r="Q360" t="str">
            <v>โรงพยาบาลชุมชน</v>
          </cell>
          <cell r="R360">
            <v>5</v>
          </cell>
          <cell r="S360">
            <v>10</v>
          </cell>
          <cell r="T360" t="str">
            <v>6</v>
          </cell>
          <cell r="U360" t="str">
            <v>21</v>
          </cell>
          <cell r="V360" t="str">
            <v>2.1 ทุติยภูมิระดับต้น</v>
          </cell>
        </row>
        <row r="361">
          <cell r="A361" t="str">
            <v>09</v>
          </cell>
          <cell r="B361" t="str">
            <v>21002</v>
          </cell>
          <cell r="C361" t="str">
            <v>กระทรวงสาธารณสุข สำนักงานปลัดกระทรวงสาธารณสุข</v>
          </cell>
          <cell r="D361" t="str">
            <v>001381600</v>
          </cell>
          <cell r="E361" t="str">
            <v>13816</v>
          </cell>
          <cell r="F361" t="str">
            <v>รพช.เกาะช้าง</v>
          </cell>
          <cell r="G361" t="str">
            <v>โรงพยาบาลชุมชนเกาะช้าง</v>
          </cell>
          <cell r="H361" t="str">
            <v>23070102</v>
          </cell>
          <cell r="I361">
            <v>23</v>
          </cell>
          <cell r="J361" t="str">
            <v>จังหวัดตราด</v>
          </cell>
          <cell r="K361">
            <v>2307</v>
          </cell>
          <cell r="L361" t="str">
            <v>เกาะช้าง</v>
          </cell>
          <cell r="M361">
            <v>230701</v>
          </cell>
          <cell r="N361" t="str">
            <v>เกาะช้าง</v>
          </cell>
          <cell r="O361" t="str">
            <v>ตะวันออก</v>
          </cell>
          <cell r="P361" t="str">
            <v>07</v>
          </cell>
          <cell r="Q361" t="str">
            <v>โรงพยาบาลชุมชน</v>
          </cell>
          <cell r="R361">
            <v>5</v>
          </cell>
          <cell r="S361">
            <v>30</v>
          </cell>
          <cell r="T361" t="str">
            <v>24</v>
          </cell>
          <cell r="U361" t="str">
            <v>21</v>
          </cell>
          <cell r="V361" t="str">
            <v>2.1 ทุติยภูมิระดับต้น</v>
          </cell>
        </row>
        <row r="362">
          <cell r="A362" t="str">
            <v>10</v>
          </cell>
          <cell r="B362" t="str">
            <v>21002</v>
          </cell>
          <cell r="C362" t="str">
            <v>กระทรวงสาธารณสุข สำนักงานปลัดกระทรวงสาธารณสุข</v>
          </cell>
          <cell r="D362" t="str">
            <v>001104000</v>
          </cell>
          <cell r="E362" t="str">
            <v>11040</v>
          </cell>
          <cell r="F362" t="str">
            <v>รพท.บึงกาฬ</v>
          </cell>
          <cell r="G362" t="str">
            <v>โรงพยาบาลทั่วไปบึงกาฬ</v>
          </cell>
          <cell r="H362" t="str">
            <v>38010101</v>
          </cell>
          <cell r="I362">
            <v>38</v>
          </cell>
          <cell r="J362" t="str">
            <v>จังหวัดบึงกาฬ</v>
          </cell>
          <cell r="K362">
            <v>3801</v>
          </cell>
          <cell r="L362" t="str">
            <v>เมืองบึงกาฬ</v>
          </cell>
          <cell r="M362">
            <v>380101</v>
          </cell>
          <cell r="N362" t="str">
            <v>บึงกาฬ</v>
          </cell>
          <cell r="O362" t="str">
            <v>ตะวันออกเฉียงเหนือ</v>
          </cell>
          <cell r="P362" t="str">
            <v>07</v>
          </cell>
          <cell r="Q362" t="str">
            <v>โรงพยาบาลทั่วไป</v>
          </cell>
          <cell r="R362">
            <v>3</v>
          </cell>
          <cell r="S362">
            <v>90</v>
          </cell>
          <cell r="T362" t="str">
            <v>90</v>
          </cell>
          <cell r="U362" t="str">
            <v>23</v>
          </cell>
          <cell r="V362" t="str">
            <v>2.3 ทุติยภูมิระดับสูง</v>
          </cell>
        </row>
        <row r="363">
          <cell r="A363" t="str">
            <v>10</v>
          </cell>
          <cell r="B363" t="str">
            <v>21002</v>
          </cell>
          <cell r="C363" t="str">
            <v>กระทรวงสาธารณสุข สำนักงานปลัดกระทรวงสาธารณสุข</v>
          </cell>
          <cell r="D363" t="str">
            <v>001104100</v>
          </cell>
          <cell r="E363" t="str">
            <v>11041</v>
          </cell>
          <cell r="F363" t="str">
            <v>รพช.พรเจริญ</v>
          </cell>
          <cell r="G363" t="str">
            <v>โรงพยาบาลชุมชนพรเจริญ</v>
          </cell>
          <cell r="H363" t="str">
            <v>38020308</v>
          </cell>
          <cell r="I363">
            <v>38</v>
          </cell>
          <cell r="J363" t="str">
            <v>จังหวัดบึงกาฬ</v>
          </cell>
          <cell r="K363">
            <v>3802</v>
          </cell>
          <cell r="L363" t="str">
            <v>พรเจริญ</v>
          </cell>
          <cell r="M363">
            <v>380203</v>
          </cell>
          <cell r="N363" t="str">
            <v>พรเจริญ</v>
          </cell>
          <cell r="O363" t="str">
            <v>ตะวันออกเฉียงเหนือ</v>
          </cell>
          <cell r="P363" t="str">
            <v>07</v>
          </cell>
          <cell r="Q363" t="str">
            <v>โรงพยาบาลชุมชน</v>
          </cell>
          <cell r="R363">
            <v>5</v>
          </cell>
          <cell r="S363">
            <v>30</v>
          </cell>
          <cell r="T363" t="str">
            <v>30</v>
          </cell>
          <cell r="U363" t="str">
            <v>21</v>
          </cell>
          <cell r="V363" t="str">
            <v>2.1 ทุติยภูมิระดับต้น</v>
          </cell>
        </row>
        <row r="364">
          <cell r="A364" t="str">
            <v>10</v>
          </cell>
          <cell r="B364" t="str">
            <v>21002</v>
          </cell>
          <cell r="C364" t="str">
            <v>กระทรวงสาธารณสุข สำนักงานปลัดกระทรวงสาธารณสุข</v>
          </cell>
          <cell r="D364" t="str">
            <v>001104300</v>
          </cell>
          <cell r="E364" t="str">
            <v>11043</v>
          </cell>
          <cell r="F364" t="str">
            <v>รพช.โซ่พิสัย</v>
          </cell>
          <cell r="G364" t="str">
            <v>โรงพยาบาลชุมชนโซ่พิสัย</v>
          </cell>
          <cell r="H364" t="str">
            <v>38030101</v>
          </cell>
          <cell r="I364">
            <v>38</v>
          </cell>
          <cell r="J364" t="str">
            <v>จังหวัดบึงกาฬ</v>
          </cell>
          <cell r="K364">
            <v>3803</v>
          </cell>
          <cell r="L364" t="str">
            <v>โซ่พิสัย</v>
          </cell>
          <cell r="M364">
            <v>380301</v>
          </cell>
          <cell r="N364" t="str">
            <v>โซ่</v>
          </cell>
          <cell r="O364" t="str">
            <v>ตะวันออกเฉียงเหนือ</v>
          </cell>
          <cell r="P364" t="str">
            <v>07</v>
          </cell>
          <cell r="Q364" t="str">
            <v>โรงพยาบาลชุมชน</v>
          </cell>
          <cell r="R364">
            <v>5</v>
          </cell>
          <cell r="S364">
            <v>30</v>
          </cell>
          <cell r="T364" t="str">
            <v>30</v>
          </cell>
          <cell r="U364" t="str">
            <v>21</v>
          </cell>
          <cell r="V364" t="str">
            <v>2.1 ทุติยภูมิระดับต้น</v>
          </cell>
        </row>
        <row r="365">
          <cell r="A365" t="str">
            <v>10</v>
          </cell>
          <cell r="B365" t="str">
            <v>21002</v>
          </cell>
          <cell r="C365" t="str">
            <v>กระทรวงสาธารณสุข สำนักงานปลัดกระทรวงสาธารณสุข</v>
          </cell>
          <cell r="D365" t="str">
            <v>001104600</v>
          </cell>
          <cell r="E365" t="str">
            <v>11046</v>
          </cell>
          <cell r="F365" t="str">
            <v>รพช.เซกา</v>
          </cell>
          <cell r="G365" t="str">
            <v>โรงพยาบาลชุมชนเซกา</v>
          </cell>
          <cell r="H365" t="str">
            <v>38040100</v>
          </cell>
          <cell r="I365">
            <v>38</v>
          </cell>
          <cell r="J365" t="str">
            <v>จังหวัดบึงกาฬ</v>
          </cell>
          <cell r="K365">
            <v>3804</v>
          </cell>
          <cell r="L365" t="str">
            <v>เซกา</v>
          </cell>
          <cell r="M365">
            <v>380401</v>
          </cell>
          <cell r="N365" t="str">
            <v>เซกา</v>
          </cell>
          <cell r="O365" t="str">
            <v>ตะวันออกเฉียงเหนือ</v>
          </cell>
          <cell r="P365" t="str">
            <v>07</v>
          </cell>
          <cell r="Q365" t="str">
            <v>โรงพยาบาลชุมชน</v>
          </cell>
          <cell r="R365">
            <v>4</v>
          </cell>
          <cell r="S365">
            <v>60</v>
          </cell>
          <cell r="T365" t="str">
            <v>30</v>
          </cell>
          <cell r="U365" t="str">
            <v>22</v>
          </cell>
          <cell r="V365" t="str">
            <v>2.2 ทุติยภูมิระดับกลาง</v>
          </cell>
        </row>
        <row r="366">
          <cell r="A366" t="str">
            <v>10</v>
          </cell>
          <cell r="B366" t="str">
            <v>21002</v>
          </cell>
          <cell r="C366" t="str">
            <v>กระทรวงสาธารณสุข สำนักงานปลัดกระทรวงสาธารณสุข</v>
          </cell>
          <cell r="D366" t="str">
            <v>001104700</v>
          </cell>
          <cell r="E366" t="str">
            <v>11047</v>
          </cell>
          <cell r="F366" t="str">
            <v>รพช.ปากคาด</v>
          </cell>
          <cell r="G366" t="str">
            <v>โรงพยาบาลชุมชนปากคาด</v>
          </cell>
          <cell r="H366" t="str">
            <v>38050404</v>
          </cell>
          <cell r="I366">
            <v>38</v>
          </cell>
          <cell r="J366" t="str">
            <v>จังหวัดบึงกาฬ</v>
          </cell>
          <cell r="K366">
            <v>3805</v>
          </cell>
          <cell r="L366" t="str">
            <v>ปากคาด</v>
          </cell>
          <cell r="M366">
            <v>380504</v>
          </cell>
          <cell r="N366" t="str">
            <v>โนนศิลา</v>
          </cell>
          <cell r="O366" t="str">
            <v>ตะวันออกเฉียงเหนือ</v>
          </cell>
          <cell r="P366" t="str">
            <v>07</v>
          </cell>
          <cell r="Q366" t="str">
            <v>โรงพยาบาลชุมชน</v>
          </cell>
          <cell r="R366">
            <v>5</v>
          </cell>
          <cell r="S366">
            <v>30</v>
          </cell>
          <cell r="T366" t="str">
            <v>30</v>
          </cell>
          <cell r="U366" t="str">
            <v>21</v>
          </cell>
          <cell r="V366" t="str">
            <v>2.1 ทุติยภูมิระดับต้น</v>
          </cell>
        </row>
        <row r="367">
          <cell r="A367" t="str">
            <v>10</v>
          </cell>
          <cell r="B367" t="str">
            <v>21002</v>
          </cell>
          <cell r="C367" t="str">
            <v>กระทรวงสาธารณสุข สำนักงานปลัดกระทรวงสาธารณสุข</v>
          </cell>
          <cell r="D367" t="str">
            <v>001104800</v>
          </cell>
          <cell r="E367" t="str">
            <v>11048</v>
          </cell>
          <cell r="F367" t="str">
            <v>รพช.บึงโขงหลง</v>
          </cell>
          <cell r="G367" t="str">
            <v>โรงพยาบาลชุมชนบึงโขงหลง</v>
          </cell>
          <cell r="H367" t="str">
            <v>38060111</v>
          </cell>
          <cell r="I367">
            <v>38</v>
          </cell>
          <cell r="J367" t="str">
            <v>จังหวัดบึงกาฬ</v>
          </cell>
          <cell r="K367">
            <v>3806</v>
          </cell>
          <cell r="L367" t="str">
            <v>บึงโขงหลง</v>
          </cell>
          <cell r="M367">
            <v>380601</v>
          </cell>
          <cell r="N367" t="str">
            <v>บึงโขงหลง</v>
          </cell>
          <cell r="O367" t="str">
            <v>ตะวันออกเฉียงเหนือ</v>
          </cell>
          <cell r="P367" t="str">
            <v>07</v>
          </cell>
          <cell r="Q367" t="str">
            <v>โรงพยาบาลชุมชน</v>
          </cell>
          <cell r="R367">
            <v>5</v>
          </cell>
          <cell r="S367">
            <v>30</v>
          </cell>
          <cell r="T367" t="str">
            <v>30</v>
          </cell>
          <cell r="U367" t="str">
            <v>21</v>
          </cell>
          <cell r="V367" t="str">
            <v>2.1 ทุติยภูมิระดับต้น</v>
          </cell>
        </row>
        <row r="368">
          <cell r="A368" t="str">
            <v>10</v>
          </cell>
          <cell r="B368" t="str">
            <v>21002</v>
          </cell>
          <cell r="C368" t="str">
            <v>กระทรวงสาธารณสุข สำนักงานปลัดกระทรวงสาธารณสุข</v>
          </cell>
          <cell r="D368" t="str">
            <v>001104900</v>
          </cell>
          <cell r="E368" t="str">
            <v>11049</v>
          </cell>
          <cell r="F368" t="str">
            <v>รพช.ศรีวิไล</v>
          </cell>
          <cell r="G368" t="str">
            <v>โรงพยาบาลชุมชนศรีวิไล</v>
          </cell>
          <cell r="H368" t="str">
            <v>38070111</v>
          </cell>
          <cell r="I368">
            <v>38</v>
          </cell>
          <cell r="J368" t="str">
            <v>จังหวัดบึงกาฬ</v>
          </cell>
          <cell r="K368">
            <v>3807</v>
          </cell>
          <cell r="L368" t="str">
            <v>ศรีวิไล</v>
          </cell>
          <cell r="M368">
            <v>380701</v>
          </cell>
          <cell r="N368" t="str">
            <v>ศรีวิไล</v>
          </cell>
          <cell r="O368" t="str">
            <v>ตะวันออกเฉียงเหนือ</v>
          </cell>
          <cell r="P368" t="str">
            <v>07</v>
          </cell>
          <cell r="Q368" t="str">
            <v>โรงพยาบาลชุมชน</v>
          </cell>
          <cell r="R368">
            <v>5</v>
          </cell>
          <cell r="S368">
            <v>30</v>
          </cell>
          <cell r="T368" t="str">
            <v>30</v>
          </cell>
          <cell r="U368" t="str">
            <v>21</v>
          </cell>
          <cell r="V368" t="str">
            <v>2.1 ทุติยภูมิระดับต้น</v>
          </cell>
        </row>
        <row r="369">
          <cell r="A369" t="str">
            <v>10</v>
          </cell>
          <cell r="B369" t="str">
            <v>21002</v>
          </cell>
          <cell r="C369" t="str">
            <v>กระทรวงสาธารณสุข สำนักงานปลัดกระทรวงสาธารณสุข</v>
          </cell>
          <cell r="D369" t="str">
            <v>001105000</v>
          </cell>
          <cell r="E369" t="str">
            <v>11050</v>
          </cell>
          <cell r="F369" t="str">
            <v>รพช.บุ่งคล้า</v>
          </cell>
          <cell r="G369" t="str">
            <v>โรงพยาบาลชุมชนบุ่งคล้า</v>
          </cell>
          <cell r="H369" t="str">
            <v>38080101</v>
          </cell>
          <cell r="I369">
            <v>38</v>
          </cell>
          <cell r="J369" t="str">
            <v>จังหวัดบึงกาฬ</v>
          </cell>
          <cell r="K369">
            <v>3808</v>
          </cell>
          <cell r="L369" t="str">
            <v>บุ่งคล้า</v>
          </cell>
          <cell r="M369">
            <v>380801</v>
          </cell>
          <cell r="N369" t="str">
            <v>บุ่งคล้า</v>
          </cell>
          <cell r="O369" t="str">
            <v>ตะวันออกเฉียงเหนือ</v>
          </cell>
          <cell r="P369" t="str">
            <v>07</v>
          </cell>
          <cell r="Q369" t="str">
            <v>โรงพยาบาลชุมชน</v>
          </cell>
          <cell r="R369">
            <v>5</v>
          </cell>
          <cell r="S369">
            <v>10</v>
          </cell>
          <cell r="T369" t="str">
            <v>10</v>
          </cell>
          <cell r="U369" t="str">
            <v>21</v>
          </cell>
          <cell r="V369" t="str">
            <v>2.1 ทุติยภูมิระดับต้น</v>
          </cell>
        </row>
        <row r="370">
          <cell r="A370" t="str">
            <v>10</v>
          </cell>
          <cell r="B370" t="str">
            <v>21002</v>
          </cell>
          <cell r="C370" t="str">
            <v>กระทรวงสาธารณสุข สำนักงานปลัดกระทรวงสาธารณสุข</v>
          </cell>
          <cell r="D370" t="str">
            <v>001070400</v>
          </cell>
          <cell r="E370" t="str">
            <v>10704</v>
          </cell>
          <cell r="F370" t="str">
            <v>รพท.หนองบัวลำภู</v>
          </cell>
          <cell r="G370" t="str">
            <v>โรงพยาบาลทั่วไปหนองบัวลำภู</v>
          </cell>
          <cell r="H370" t="str">
            <v>39010101</v>
          </cell>
          <cell r="I370">
            <v>39</v>
          </cell>
          <cell r="J370" t="str">
            <v>จังหวัดหนองบัวลำภู</v>
          </cell>
          <cell r="K370">
            <v>3901</v>
          </cell>
          <cell r="L370" t="str">
            <v>เมืองหนองบัวลำภู</v>
          </cell>
          <cell r="M370">
            <v>390101</v>
          </cell>
          <cell r="N370" t="str">
            <v>หนองบัว</v>
          </cell>
          <cell r="O370" t="str">
            <v>ตะวันออกเฉียงเหนือ</v>
          </cell>
          <cell r="P370" t="str">
            <v>06</v>
          </cell>
          <cell r="Q370" t="str">
            <v>โรงพยาบาลทั่วไป</v>
          </cell>
          <cell r="R370">
            <v>3</v>
          </cell>
          <cell r="S370">
            <v>228</v>
          </cell>
          <cell r="T370" t="str">
            <v>228</v>
          </cell>
          <cell r="U370" t="str">
            <v>23</v>
          </cell>
          <cell r="V370" t="str">
            <v>2.3 ทุติยภูมิระดับสูง</v>
          </cell>
        </row>
        <row r="371">
          <cell r="A371" t="str">
            <v>10</v>
          </cell>
          <cell r="B371" t="str">
            <v>21002</v>
          </cell>
          <cell r="C371" t="str">
            <v>กระทรวงสาธารณสุข สำนักงานปลัดกระทรวงสาธารณสุข</v>
          </cell>
          <cell r="D371" t="str">
            <v>001099100</v>
          </cell>
          <cell r="E371" t="str">
            <v>10991</v>
          </cell>
          <cell r="F371" t="str">
            <v>รพช.นากลาง</v>
          </cell>
          <cell r="G371" t="str">
            <v>โรงพยาบาลชุมชนนากลาง</v>
          </cell>
          <cell r="H371" t="str">
            <v>39020106</v>
          </cell>
          <cell r="I371">
            <v>39</v>
          </cell>
          <cell r="J371" t="str">
            <v>จังหวัดหนองบัวลำภู</v>
          </cell>
          <cell r="K371">
            <v>3902</v>
          </cell>
          <cell r="L371" t="str">
            <v>นากลาง</v>
          </cell>
          <cell r="M371">
            <v>390201</v>
          </cell>
          <cell r="N371" t="str">
            <v>นากลาง</v>
          </cell>
          <cell r="O371" t="str">
            <v>ตะวันออกเฉียงเหนือ</v>
          </cell>
          <cell r="P371" t="str">
            <v>07</v>
          </cell>
          <cell r="Q371" t="str">
            <v>โรงพยาบาลชุมชน</v>
          </cell>
          <cell r="R371">
            <v>4</v>
          </cell>
          <cell r="S371">
            <v>60</v>
          </cell>
          <cell r="T371" t="str">
            <v>60</v>
          </cell>
          <cell r="U371" t="str">
            <v>21</v>
          </cell>
          <cell r="V371" t="str">
            <v>2.1 ทุติยภูมิระดับต้น</v>
          </cell>
        </row>
        <row r="372">
          <cell r="A372" t="str">
            <v>10</v>
          </cell>
          <cell r="B372" t="str">
            <v>21002</v>
          </cell>
          <cell r="C372" t="str">
            <v>กระทรวงสาธารณสุข สำนักงานปลัดกระทรวงสาธารณสุข</v>
          </cell>
          <cell r="D372" t="str">
            <v>001099200</v>
          </cell>
          <cell r="E372" t="str">
            <v>10992</v>
          </cell>
          <cell r="F372" t="str">
            <v>รพช.โนนสัง</v>
          </cell>
          <cell r="G372" t="str">
            <v>โรงพยาบาลชุมชนโนนสัง</v>
          </cell>
          <cell r="H372" t="str">
            <v>39030115</v>
          </cell>
          <cell r="I372">
            <v>39</v>
          </cell>
          <cell r="J372" t="str">
            <v>จังหวัดหนองบัวลำภู</v>
          </cell>
          <cell r="K372">
            <v>3903</v>
          </cell>
          <cell r="L372" t="str">
            <v>โนนสัง</v>
          </cell>
          <cell r="M372">
            <v>390301</v>
          </cell>
          <cell r="N372" t="str">
            <v>โนนสัง</v>
          </cell>
          <cell r="O372" t="str">
            <v>ตะวันออกเฉียงเหนือ</v>
          </cell>
          <cell r="P372" t="str">
            <v>07</v>
          </cell>
          <cell r="Q372" t="str">
            <v>โรงพยาบาลชุมชน</v>
          </cell>
          <cell r="R372">
            <v>5</v>
          </cell>
          <cell r="S372">
            <v>30</v>
          </cell>
          <cell r="T372" t="str">
            <v>30</v>
          </cell>
          <cell r="U372" t="str">
            <v>21</v>
          </cell>
          <cell r="V372" t="str">
            <v>2.1 ทุติยภูมิระดับต้น</v>
          </cell>
        </row>
        <row r="373">
          <cell r="A373" t="str">
            <v>10</v>
          </cell>
          <cell r="B373" t="str">
            <v>21002</v>
          </cell>
          <cell r="C373" t="str">
            <v>กระทรวงสาธารณสุข สำนักงานปลัดกระทรวงสาธารณสุข</v>
          </cell>
          <cell r="D373" t="str">
            <v>001099300</v>
          </cell>
          <cell r="E373" t="str">
            <v>10993</v>
          </cell>
          <cell r="F373" t="str">
            <v>รพช.ศรีบุญเรือง</v>
          </cell>
          <cell r="G373" t="str">
            <v>โรงพยาบาลชุมชนศรีบุญเรือง</v>
          </cell>
          <cell r="H373" t="str">
            <v>39040107</v>
          </cell>
          <cell r="I373">
            <v>39</v>
          </cell>
          <cell r="J373" t="str">
            <v>จังหวัดหนองบัวลำภู</v>
          </cell>
          <cell r="K373">
            <v>3904</v>
          </cell>
          <cell r="L373" t="str">
            <v>ศรีบุญเรือง</v>
          </cell>
          <cell r="M373">
            <v>390401</v>
          </cell>
          <cell r="N373" t="str">
            <v>เมืองใหม่</v>
          </cell>
          <cell r="O373" t="str">
            <v>ตะวันออกเฉียงเหนือ</v>
          </cell>
          <cell r="P373" t="str">
            <v>07</v>
          </cell>
          <cell r="Q373" t="str">
            <v>โรงพยาบาลชุมชน</v>
          </cell>
          <cell r="R373">
            <v>4</v>
          </cell>
          <cell r="S373">
            <v>60</v>
          </cell>
          <cell r="T373" t="str">
            <v>60</v>
          </cell>
          <cell r="U373" t="str">
            <v>21</v>
          </cell>
          <cell r="V373" t="str">
            <v>2.1 ทุติยภูมิระดับต้น</v>
          </cell>
        </row>
        <row r="374">
          <cell r="A374" t="str">
            <v>10</v>
          </cell>
          <cell r="B374" t="str">
            <v>21002</v>
          </cell>
          <cell r="C374" t="str">
            <v>กระทรวงสาธารณสุข สำนักงานปลัดกระทรวงสาธารณสุข</v>
          </cell>
          <cell r="D374" t="str">
            <v>001099400</v>
          </cell>
          <cell r="E374" t="str">
            <v>10994</v>
          </cell>
          <cell r="F374" t="str">
            <v>รพช.สุวรรณคูหา</v>
          </cell>
          <cell r="G374" t="str">
            <v>โรงพยาบาลชุมชนสุวรรณคูหา</v>
          </cell>
          <cell r="H374" t="str">
            <v>39050606</v>
          </cell>
          <cell r="I374">
            <v>39</v>
          </cell>
          <cell r="J374" t="str">
            <v>จังหวัดหนองบัวลำภู</v>
          </cell>
          <cell r="K374">
            <v>3905</v>
          </cell>
          <cell r="L374" t="str">
            <v>สุวรรณคูหา</v>
          </cell>
          <cell r="M374">
            <v>390506</v>
          </cell>
          <cell r="N374" t="str">
            <v>สุวรรณคูหา</v>
          </cell>
          <cell r="O374" t="str">
            <v>ตะวันออกเฉียงเหนือ</v>
          </cell>
          <cell r="P374" t="str">
            <v>07</v>
          </cell>
          <cell r="Q374" t="str">
            <v>โรงพยาบาลชุมชน</v>
          </cell>
          <cell r="R374">
            <v>5</v>
          </cell>
          <cell r="S374">
            <v>30</v>
          </cell>
          <cell r="T374" t="str">
            <v>30</v>
          </cell>
          <cell r="U374" t="str">
            <v>21</v>
          </cell>
          <cell r="V374" t="str">
            <v>2.1 ทุติยภูมิระดับต้น</v>
          </cell>
        </row>
        <row r="375">
          <cell r="A375" t="str">
            <v>10</v>
          </cell>
          <cell r="B375" t="str">
            <v>21002</v>
          </cell>
          <cell r="C375" t="str">
            <v>กระทรวงสาธารณสุข สำนักงานปลัดกระทรวงสาธารณสุข</v>
          </cell>
          <cell r="D375" t="str">
            <v>002336700</v>
          </cell>
          <cell r="E375" t="str">
            <v>23367</v>
          </cell>
          <cell r="F375" t="str">
            <v>รพช.นาวังเฉลิมพระเกียรติ 80 พรรษา</v>
          </cell>
          <cell r="G375" t="str">
            <v>โรงพยาบาลชุมชนนาวังเฉลิมพระเกียรติ 80 พรรษา</v>
          </cell>
          <cell r="H375" t="str">
            <v>39060100</v>
          </cell>
          <cell r="I375">
            <v>39</v>
          </cell>
          <cell r="J375" t="str">
            <v>จังหวัดหนองบัวลำภู</v>
          </cell>
          <cell r="K375">
            <v>3906</v>
          </cell>
          <cell r="L375" t="str">
            <v>นาวัง</v>
          </cell>
          <cell r="M375">
            <v>390601</v>
          </cell>
          <cell r="N375" t="str">
            <v>นาเหล่า</v>
          </cell>
          <cell r="O375" t="str">
            <v>ตะวันออกเฉียงเหนือ</v>
          </cell>
          <cell r="P375" t="str">
            <v>07</v>
          </cell>
          <cell r="Q375" t="str">
            <v>โรงพยาบาลชุมชน</v>
          </cell>
          <cell r="R375">
            <v>5</v>
          </cell>
          <cell r="S375">
            <v>30</v>
          </cell>
          <cell r="T375" t="str">
            <v>30</v>
          </cell>
          <cell r="U375" t="str">
            <v>21</v>
          </cell>
          <cell r="V375" t="str">
            <v>2.1 ทุติยภูมิระดับต้น</v>
          </cell>
        </row>
        <row r="376">
          <cell r="A376" t="str">
            <v>10</v>
          </cell>
          <cell r="B376" t="str">
            <v>21002</v>
          </cell>
          <cell r="C376" t="str">
            <v>กระทรวงสาธารณสุข สำนักงานปลัดกระทรวงสาธารณสุข</v>
          </cell>
          <cell r="D376" t="str">
            <v>001067100</v>
          </cell>
          <cell r="E376" t="str">
            <v>10671</v>
          </cell>
          <cell r="F376" t="str">
            <v>รพศ.อุดรธานี</v>
          </cell>
          <cell r="G376" t="str">
            <v>โรงพยาบาลศูนย์อุดรธานี</v>
          </cell>
          <cell r="H376" t="str">
            <v>41010100</v>
          </cell>
          <cell r="I376">
            <v>41</v>
          </cell>
          <cell r="J376" t="str">
            <v>จังหวัดอุดรธานี</v>
          </cell>
          <cell r="K376">
            <v>4101</v>
          </cell>
          <cell r="L376" t="str">
            <v>เมืองอุดรธานี</v>
          </cell>
          <cell r="M376">
            <v>410101</v>
          </cell>
          <cell r="N376" t="str">
            <v>หมากแข้ง</v>
          </cell>
          <cell r="O376" t="str">
            <v>ตะวันออกเฉียงเหนือ</v>
          </cell>
          <cell r="P376" t="str">
            <v>05</v>
          </cell>
          <cell r="Q376" t="str">
            <v>โรงพยาบาลศูนย์</v>
          </cell>
          <cell r="R376">
            <v>1</v>
          </cell>
          <cell r="S376">
            <v>806</v>
          </cell>
          <cell r="T376" t="str">
            <v>806</v>
          </cell>
          <cell r="U376" t="str">
            <v>31</v>
          </cell>
          <cell r="V376" t="str">
            <v>3.1 ตติยภูมิ</v>
          </cell>
        </row>
        <row r="377">
          <cell r="A377" t="str">
            <v>10</v>
          </cell>
          <cell r="B377" t="str">
            <v>21002</v>
          </cell>
          <cell r="C377" t="str">
            <v>กระทรวงสาธารณสุข สำนักงานปลัดกระทรวงสาธารณสุข</v>
          </cell>
          <cell r="D377" t="str">
            <v>001101300</v>
          </cell>
          <cell r="E377" t="str">
            <v>11013</v>
          </cell>
          <cell r="F377" t="str">
            <v>รพช.กุดจับ</v>
          </cell>
          <cell r="G377" t="str">
            <v>โรงพยาบาลชุมชนกุดจับ</v>
          </cell>
          <cell r="H377" t="str">
            <v>41020603</v>
          </cell>
          <cell r="I377">
            <v>41</v>
          </cell>
          <cell r="J377" t="str">
            <v>จังหวัดอุดรธานี</v>
          </cell>
          <cell r="K377">
            <v>4102</v>
          </cell>
          <cell r="L377" t="str">
            <v>กุดจับ</v>
          </cell>
          <cell r="M377">
            <v>410206</v>
          </cell>
          <cell r="N377" t="str">
            <v>เมืองเพีย</v>
          </cell>
          <cell r="O377" t="str">
            <v>ตะวันออกเฉียงเหนือ</v>
          </cell>
          <cell r="P377" t="str">
            <v>07</v>
          </cell>
          <cell r="Q377" t="str">
            <v>โรงพยาบาลชุมชน</v>
          </cell>
          <cell r="R377">
            <v>5</v>
          </cell>
          <cell r="S377">
            <v>30</v>
          </cell>
          <cell r="T377" t="str">
            <v>30</v>
          </cell>
          <cell r="U377" t="str">
            <v>21</v>
          </cell>
          <cell r="V377" t="str">
            <v>2.1 ทุติยภูมิระดับต้น</v>
          </cell>
        </row>
        <row r="378">
          <cell r="A378" t="str">
            <v>10</v>
          </cell>
          <cell r="B378" t="str">
            <v>21002</v>
          </cell>
          <cell r="C378" t="str">
            <v>กระทรวงสาธารณสุข สำนักงานปลัดกระทรวงสาธารณสุข</v>
          </cell>
          <cell r="D378" t="str">
            <v>001101400</v>
          </cell>
          <cell r="E378" t="str">
            <v>11014</v>
          </cell>
          <cell r="F378" t="str">
            <v>รพช.หนองวัวซอ</v>
          </cell>
          <cell r="G378" t="str">
            <v>โรงพยาบาลชุมชนหนองวัวซอ</v>
          </cell>
          <cell r="H378" t="str">
            <v>41030105</v>
          </cell>
          <cell r="I378">
            <v>41</v>
          </cell>
          <cell r="J378" t="str">
            <v>จังหวัดอุดรธานี</v>
          </cell>
          <cell r="K378">
            <v>4103</v>
          </cell>
          <cell r="L378" t="str">
            <v>หนองวัวซอ</v>
          </cell>
          <cell r="M378">
            <v>410301</v>
          </cell>
          <cell r="N378" t="str">
            <v>หมากหญ้า</v>
          </cell>
          <cell r="O378" t="str">
            <v>ตะวันออกเฉียงเหนือ</v>
          </cell>
          <cell r="P378" t="str">
            <v>07</v>
          </cell>
          <cell r="Q378" t="str">
            <v>โรงพยาบาลชุมชน</v>
          </cell>
          <cell r="R378">
            <v>5</v>
          </cell>
          <cell r="S378">
            <v>30</v>
          </cell>
          <cell r="T378" t="str">
            <v>30</v>
          </cell>
          <cell r="U378" t="str">
            <v>21</v>
          </cell>
          <cell r="V378" t="str">
            <v>2.1 ทุติยภูมิระดับต้น</v>
          </cell>
        </row>
        <row r="379">
          <cell r="A379" t="str">
            <v>10</v>
          </cell>
          <cell r="B379" t="str">
            <v>21002</v>
          </cell>
          <cell r="C379" t="str">
            <v>กระทรวงสาธารณสุข สำนักงานปลัดกระทรวงสาธารณสุข</v>
          </cell>
          <cell r="D379" t="str">
            <v>001101500</v>
          </cell>
          <cell r="E379" t="str">
            <v>11015</v>
          </cell>
          <cell r="F379" t="str">
            <v>รพช.กุมภวาปี</v>
          </cell>
          <cell r="G379" t="str">
            <v>โรงพยาบาลชุมชนกุมภวาปี</v>
          </cell>
          <cell r="H379" t="str">
            <v>41041505</v>
          </cell>
          <cell r="I379">
            <v>41</v>
          </cell>
          <cell r="J379" t="str">
            <v>จังหวัดอุดรธานี</v>
          </cell>
          <cell r="K379">
            <v>4104</v>
          </cell>
          <cell r="L379" t="str">
            <v>กุมภวาปี</v>
          </cell>
          <cell r="M379">
            <v>410415</v>
          </cell>
          <cell r="N379" t="str">
            <v>กุมภวาปี</v>
          </cell>
          <cell r="O379" t="str">
            <v>ตะวันออกเฉียงเหนือ</v>
          </cell>
          <cell r="P379" t="str">
            <v>07</v>
          </cell>
          <cell r="Q379" t="str">
            <v>โรงพยาบาลชุมชน</v>
          </cell>
          <cell r="R379">
            <v>4</v>
          </cell>
          <cell r="S379">
            <v>120</v>
          </cell>
          <cell r="T379" t="str">
            <v>90</v>
          </cell>
          <cell r="U379" t="str">
            <v>21</v>
          </cell>
          <cell r="V379" t="str">
            <v>2.1 ทุติยภูมิระดับต้น</v>
          </cell>
        </row>
        <row r="380">
          <cell r="A380" t="str">
            <v>10</v>
          </cell>
          <cell r="B380" t="str">
            <v>21002</v>
          </cell>
          <cell r="C380" t="str">
            <v>กระทรวงสาธารณสุข สำนักงานปลัดกระทรวงสาธารณสุข</v>
          </cell>
          <cell r="D380" t="str">
            <v>001101600</v>
          </cell>
          <cell r="E380" t="str">
            <v>11016</v>
          </cell>
          <cell r="F380" t="str">
            <v>รพช.ห้วยเกิ้ง</v>
          </cell>
          <cell r="G380" t="str">
            <v>โรงพยาบาลชุมชนห้วยเกิ้ง</v>
          </cell>
          <cell r="H380" t="str">
            <v>41040704</v>
          </cell>
          <cell r="I380">
            <v>41</v>
          </cell>
          <cell r="J380" t="str">
            <v>จังหวัดอุดรธานี</v>
          </cell>
          <cell r="K380">
            <v>4104</v>
          </cell>
          <cell r="L380" t="str">
            <v>กุมภวาปี</v>
          </cell>
          <cell r="M380">
            <v>410407</v>
          </cell>
          <cell r="N380" t="str">
            <v>ห้วยเกิ้ง</v>
          </cell>
          <cell r="O380" t="str">
            <v>ตะวันออกเฉียงเหนือ</v>
          </cell>
          <cell r="P380" t="str">
            <v>07</v>
          </cell>
          <cell r="Q380" t="str">
            <v>โรงพยาบาลชุมชน</v>
          </cell>
          <cell r="R380">
            <v>5</v>
          </cell>
          <cell r="S380">
            <v>10</v>
          </cell>
          <cell r="T380" t="str">
            <v>10</v>
          </cell>
          <cell r="U380" t="str">
            <v>21</v>
          </cell>
          <cell r="V380" t="str">
            <v>2.1 ทุติยภูมิระดับต้น</v>
          </cell>
        </row>
        <row r="381">
          <cell r="A381" t="str">
            <v>10</v>
          </cell>
          <cell r="B381" t="str">
            <v>21002</v>
          </cell>
          <cell r="C381" t="str">
            <v>กระทรวงสาธารณสุข สำนักงานปลัดกระทรวงสาธารณสุข</v>
          </cell>
          <cell r="D381" t="str">
            <v>001101700</v>
          </cell>
          <cell r="E381" t="str">
            <v>11017</v>
          </cell>
          <cell r="F381" t="str">
            <v>รพช.โนนสะอาด</v>
          </cell>
          <cell r="G381" t="str">
            <v>โรงพยาบาลชุมชนโนนสะอาด</v>
          </cell>
          <cell r="H381" t="str">
            <v>41050102</v>
          </cell>
          <cell r="I381">
            <v>41</v>
          </cell>
          <cell r="J381" t="str">
            <v>จังหวัดอุดรธานี</v>
          </cell>
          <cell r="K381">
            <v>4105</v>
          </cell>
          <cell r="L381" t="str">
            <v>โนนสะอาด</v>
          </cell>
          <cell r="M381">
            <v>410501</v>
          </cell>
          <cell r="N381" t="str">
            <v>โนนสะอาด</v>
          </cell>
          <cell r="O381" t="str">
            <v>ตะวันออกเฉียงเหนือ</v>
          </cell>
          <cell r="P381" t="str">
            <v>07</v>
          </cell>
          <cell r="Q381" t="str">
            <v>โรงพยาบาลชุมชน</v>
          </cell>
          <cell r="R381">
            <v>5</v>
          </cell>
          <cell r="S381">
            <v>30</v>
          </cell>
          <cell r="T381" t="str">
            <v>30</v>
          </cell>
          <cell r="U381" t="str">
            <v>21</v>
          </cell>
          <cell r="V381" t="str">
            <v>2.1 ทุติยภูมิระดับต้น</v>
          </cell>
        </row>
        <row r="382">
          <cell r="A382" t="str">
            <v>10</v>
          </cell>
          <cell r="B382" t="str">
            <v>21002</v>
          </cell>
          <cell r="C382" t="str">
            <v>กระทรวงสาธารณสุข สำนักงานปลัดกระทรวงสาธารณสุข</v>
          </cell>
          <cell r="D382" t="str">
            <v>001101800</v>
          </cell>
          <cell r="E382" t="str">
            <v>11018</v>
          </cell>
          <cell r="F382" t="str">
            <v>รพช.หนองหาน</v>
          </cell>
          <cell r="G382" t="str">
            <v>โรงพยาบาลชุมชนหนองหาน</v>
          </cell>
          <cell r="H382" t="str">
            <v>41060106</v>
          </cell>
          <cell r="I382">
            <v>41</v>
          </cell>
          <cell r="J382" t="str">
            <v>จังหวัดอุดรธานี</v>
          </cell>
          <cell r="K382">
            <v>4106</v>
          </cell>
          <cell r="L382" t="str">
            <v>หนองหาน</v>
          </cell>
          <cell r="M382">
            <v>410601</v>
          </cell>
          <cell r="N382" t="str">
            <v>หนองหาน</v>
          </cell>
          <cell r="O382" t="str">
            <v>ตะวันออกเฉียงเหนือ</v>
          </cell>
          <cell r="P382" t="str">
            <v>07</v>
          </cell>
          <cell r="Q382" t="str">
            <v>โรงพยาบาลชุมชน</v>
          </cell>
          <cell r="R382">
            <v>4</v>
          </cell>
          <cell r="S382">
            <v>90</v>
          </cell>
          <cell r="T382" t="str">
            <v>90</v>
          </cell>
          <cell r="U382" t="str">
            <v>22</v>
          </cell>
          <cell r="V382" t="str">
            <v>2.2 ทุติยภูมิระดับกลาง</v>
          </cell>
        </row>
        <row r="383">
          <cell r="A383" t="str">
            <v>10</v>
          </cell>
          <cell r="B383" t="str">
            <v>21002</v>
          </cell>
          <cell r="C383" t="str">
            <v>กระทรวงสาธารณสุข สำนักงานปลัดกระทรวงสาธารณสุข</v>
          </cell>
          <cell r="D383" t="str">
            <v>001101900</v>
          </cell>
          <cell r="E383" t="str">
            <v>11019</v>
          </cell>
          <cell r="F383" t="str">
            <v>รพช.ทุ่งฝน</v>
          </cell>
          <cell r="G383" t="str">
            <v>โรงพยาบาลชุมชนทุ่งฝน</v>
          </cell>
          <cell r="H383" t="str">
            <v>41070111</v>
          </cell>
          <cell r="I383">
            <v>41</v>
          </cell>
          <cell r="J383" t="str">
            <v>จังหวัดอุดรธานี</v>
          </cell>
          <cell r="K383">
            <v>4107</v>
          </cell>
          <cell r="L383" t="str">
            <v>ทุ่งฝน</v>
          </cell>
          <cell r="M383">
            <v>410701</v>
          </cell>
          <cell r="N383" t="str">
            <v>ทุ่งฝน</v>
          </cell>
          <cell r="O383" t="str">
            <v>ตะวันออกเฉียงเหนือ</v>
          </cell>
          <cell r="P383" t="str">
            <v>07</v>
          </cell>
          <cell r="Q383" t="str">
            <v>โรงพยาบาลชุมชน</v>
          </cell>
          <cell r="R383">
            <v>5</v>
          </cell>
          <cell r="S383">
            <v>30</v>
          </cell>
          <cell r="T383" t="str">
            <v>30</v>
          </cell>
          <cell r="U383" t="str">
            <v>21</v>
          </cell>
          <cell r="V383" t="str">
            <v>2.1 ทุติยภูมิระดับต้น</v>
          </cell>
        </row>
        <row r="384">
          <cell r="A384" t="str">
            <v>10</v>
          </cell>
          <cell r="B384" t="str">
            <v>21002</v>
          </cell>
          <cell r="C384" t="str">
            <v>กระทรวงสาธารณสุข สำนักงานปลัดกระทรวงสาธารณสุข</v>
          </cell>
          <cell r="D384" t="str">
            <v>001102000</v>
          </cell>
          <cell r="E384" t="str">
            <v>11020</v>
          </cell>
          <cell r="F384" t="str">
            <v>รพช.ไชยวาน</v>
          </cell>
          <cell r="G384" t="str">
            <v>โรงพยาบาลชุมชนไชยวาน</v>
          </cell>
          <cell r="H384" t="str">
            <v>41080105</v>
          </cell>
          <cell r="I384">
            <v>41</v>
          </cell>
          <cell r="J384" t="str">
            <v>จังหวัดอุดรธานี</v>
          </cell>
          <cell r="K384">
            <v>4108</v>
          </cell>
          <cell r="L384" t="str">
            <v>ไชยวาน</v>
          </cell>
          <cell r="M384">
            <v>410801</v>
          </cell>
          <cell r="N384" t="str">
            <v>ไชยวาน</v>
          </cell>
          <cell r="O384" t="str">
            <v>ตะวันออกเฉียงเหนือ</v>
          </cell>
          <cell r="P384" t="str">
            <v>07</v>
          </cell>
          <cell r="Q384" t="str">
            <v>โรงพยาบาลชุมชน</v>
          </cell>
          <cell r="R384">
            <v>5</v>
          </cell>
          <cell r="S384">
            <v>30</v>
          </cell>
          <cell r="T384" t="str">
            <v>30</v>
          </cell>
          <cell r="U384" t="str">
            <v>21</v>
          </cell>
          <cell r="V384" t="str">
            <v>2.1 ทุติยภูมิระดับต้น</v>
          </cell>
        </row>
        <row r="385">
          <cell r="A385" t="str">
            <v>10</v>
          </cell>
          <cell r="B385" t="str">
            <v>21002</v>
          </cell>
          <cell r="C385" t="str">
            <v>กระทรวงสาธารณสุข สำนักงานปลัดกระทรวงสาธารณสุข</v>
          </cell>
          <cell r="D385" t="str">
            <v>001102100</v>
          </cell>
          <cell r="E385" t="str">
            <v>11021</v>
          </cell>
          <cell r="F385" t="str">
            <v>รพช.ศรีธาตุ</v>
          </cell>
          <cell r="G385" t="str">
            <v>โรงพยาบาลชุมชนศรีธาตุ</v>
          </cell>
          <cell r="H385" t="str">
            <v>41090208</v>
          </cell>
          <cell r="I385">
            <v>41</v>
          </cell>
          <cell r="J385" t="str">
            <v>จังหวัดอุดรธานี</v>
          </cell>
          <cell r="K385">
            <v>4109</v>
          </cell>
          <cell r="L385" t="str">
            <v>ศรีธาตุ</v>
          </cell>
          <cell r="M385">
            <v>410902</v>
          </cell>
          <cell r="N385" t="str">
            <v>จำปี</v>
          </cell>
          <cell r="O385" t="str">
            <v>ตะวันออกเฉียงเหนือ</v>
          </cell>
          <cell r="P385" t="str">
            <v>07</v>
          </cell>
          <cell r="Q385" t="str">
            <v>โรงพยาบาลชุมชน</v>
          </cell>
          <cell r="R385">
            <v>5</v>
          </cell>
          <cell r="S385">
            <v>30</v>
          </cell>
          <cell r="T385" t="str">
            <v>30</v>
          </cell>
          <cell r="U385" t="str">
            <v>22</v>
          </cell>
          <cell r="V385" t="str">
            <v>2.2 ทุติยภูมิระดับกลาง</v>
          </cell>
        </row>
        <row r="386">
          <cell r="A386" t="str">
            <v>10</v>
          </cell>
          <cell r="B386" t="str">
            <v>21002</v>
          </cell>
          <cell r="C386" t="str">
            <v>กระทรวงสาธารณสุข สำนักงานปลัดกระทรวงสาธารณสุข</v>
          </cell>
          <cell r="D386" t="str">
            <v>001102200</v>
          </cell>
          <cell r="E386" t="str">
            <v>11022</v>
          </cell>
          <cell r="F386" t="str">
            <v>รพช.วังสามหมอ</v>
          </cell>
          <cell r="G386" t="str">
            <v>โรงพยาบาลชุมชนวังสามหมอ</v>
          </cell>
          <cell r="H386" t="str">
            <v>41100611</v>
          </cell>
          <cell r="I386">
            <v>41</v>
          </cell>
          <cell r="J386" t="str">
            <v>จังหวัดอุดรธานี</v>
          </cell>
          <cell r="K386">
            <v>4110</v>
          </cell>
          <cell r="L386" t="str">
            <v>วังสามหมอ</v>
          </cell>
          <cell r="M386">
            <v>411006</v>
          </cell>
          <cell r="N386" t="str">
            <v>วังสามหมอ</v>
          </cell>
          <cell r="O386" t="str">
            <v>ตะวันออกเฉียงเหนือ</v>
          </cell>
          <cell r="P386" t="str">
            <v>07</v>
          </cell>
          <cell r="Q386" t="str">
            <v>โรงพยาบาลชุมชน</v>
          </cell>
          <cell r="R386">
            <v>5</v>
          </cell>
          <cell r="S386">
            <v>30</v>
          </cell>
          <cell r="T386" t="str">
            <v>30</v>
          </cell>
          <cell r="U386" t="str">
            <v>21</v>
          </cell>
          <cell r="V386" t="str">
            <v>2.1 ทุติยภูมิระดับต้น</v>
          </cell>
        </row>
        <row r="387">
          <cell r="A387" t="str">
            <v>10</v>
          </cell>
          <cell r="B387" t="str">
            <v>21002</v>
          </cell>
          <cell r="C387" t="str">
            <v>กระทรวงสาธารณสุข สำนักงานปลัดกระทรวงสาธารณสุข</v>
          </cell>
          <cell r="D387" t="str">
            <v>001102300</v>
          </cell>
          <cell r="E387" t="str">
            <v>11023</v>
          </cell>
          <cell r="F387" t="str">
            <v>รพช.บ้านผือ</v>
          </cell>
          <cell r="G387" t="str">
            <v>โรงพยาบาลชุมชนบ้านผือ</v>
          </cell>
          <cell r="H387" t="str">
            <v>41170102</v>
          </cell>
          <cell r="I387">
            <v>41</v>
          </cell>
          <cell r="J387" t="str">
            <v>จังหวัดอุดรธานี</v>
          </cell>
          <cell r="K387">
            <v>4117</v>
          </cell>
          <cell r="L387" t="str">
            <v>บ้านผือ</v>
          </cell>
          <cell r="M387">
            <v>411701</v>
          </cell>
          <cell r="N387" t="str">
            <v>บ้านผือ</v>
          </cell>
          <cell r="O387" t="str">
            <v>ตะวันออกเฉียงเหนือ</v>
          </cell>
          <cell r="P387" t="str">
            <v>07</v>
          </cell>
          <cell r="Q387" t="str">
            <v>โรงพยาบาลชุมชน</v>
          </cell>
          <cell r="R387">
            <v>4</v>
          </cell>
          <cell r="S387">
            <v>90</v>
          </cell>
          <cell r="T387" t="str">
            <v>90</v>
          </cell>
          <cell r="U387" t="str">
            <v>22</v>
          </cell>
          <cell r="V387" t="str">
            <v>2.2 ทุติยภูมิระดับกลาง</v>
          </cell>
        </row>
        <row r="388">
          <cell r="A388" t="str">
            <v>10</v>
          </cell>
          <cell r="B388" t="str">
            <v>21002</v>
          </cell>
          <cell r="C388" t="str">
            <v>กระทรวงสาธารณสุข สำนักงานปลัดกระทรวงสาธารณสุข</v>
          </cell>
          <cell r="D388" t="str">
            <v>001102400</v>
          </cell>
          <cell r="E388" t="str">
            <v>11024</v>
          </cell>
          <cell r="F388" t="str">
            <v>รพช.น้ำโสม</v>
          </cell>
          <cell r="G388" t="str">
            <v>โรงพยาบาลชุมชนน้ำโสม</v>
          </cell>
          <cell r="H388" t="str">
            <v>41181001</v>
          </cell>
          <cell r="I388">
            <v>41</v>
          </cell>
          <cell r="J388" t="str">
            <v>จังหวัดอุดรธานี</v>
          </cell>
          <cell r="K388">
            <v>4118</v>
          </cell>
          <cell r="L388" t="str">
            <v>น้ำโสม</v>
          </cell>
          <cell r="M388">
            <v>411810</v>
          </cell>
          <cell r="N388" t="str">
            <v>ศรีสำราญ</v>
          </cell>
          <cell r="O388" t="str">
            <v>ตะวันออกเฉียงเหนือ</v>
          </cell>
          <cell r="P388" t="str">
            <v>07</v>
          </cell>
          <cell r="Q388" t="str">
            <v>โรงพยาบาลชุมชน</v>
          </cell>
          <cell r="R388">
            <v>4</v>
          </cell>
          <cell r="S388">
            <v>60</v>
          </cell>
          <cell r="T388" t="str">
            <v>60</v>
          </cell>
          <cell r="U388" t="str">
            <v>21</v>
          </cell>
          <cell r="V388" t="str">
            <v>2.1 ทุติยภูมิระดับต้น</v>
          </cell>
        </row>
        <row r="389">
          <cell r="A389" t="str">
            <v>10</v>
          </cell>
          <cell r="B389" t="str">
            <v>21002</v>
          </cell>
          <cell r="C389" t="str">
            <v>กระทรวงสาธารณสุข สำนักงานปลัดกระทรวงสาธารณสุข</v>
          </cell>
          <cell r="D389" t="str">
            <v>001102500</v>
          </cell>
          <cell r="E389" t="str">
            <v>11025</v>
          </cell>
          <cell r="F389" t="str">
            <v>รพช.เพ็ญ</v>
          </cell>
          <cell r="G389" t="str">
            <v>โรงพยาบาลชุมชนเพ็ญ</v>
          </cell>
          <cell r="H389" t="str">
            <v>41190101</v>
          </cell>
          <cell r="I389">
            <v>41</v>
          </cell>
          <cell r="J389" t="str">
            <v>จังหวัดอุดรธานี</v>
          </cell>
          <cell r="K389">
            <v>4119</v>
          </cell>
          <cell r="L389" t="str">
            <v>เพ็ญ</v>
          </cell>
          <cell r="M389">
            <v>411901</v>
          </cell>
          <cell r="N389" t="str">
            <v>เพ็ญ</v>
          </cell>
          <cell r="O389" t="str">
            <v>ตะวันออกเฉียงเหนือ</v>
          </cell>
          <cell r="P389" t="str">
            <v>07</v>
          </cell>
          <cell r="Q389" t="str">
            <v>โรงพยาบาลชุมชน</v>
          </cell>
          <cell r="R389">
            <v>4</v>
          </cell>
          <cell r="S389">
            <v>75</v>
          </cell>
          <cell r="T389" t="str">
            <v>60</v>
          </cell>
          <cell r="U389" t="str">
            <v>22</v>
          </cell>
          <cell r="V389" t="str">
            <v>2.2 ทุติยภูมิระดับกลาง</v>
          </cell>
        </row>
        <row r="390">
          <cell r="A390" t="str">
            <v>10</v>
          </cell>
          <cell r="B390" t="str">
            <v>21002</v>
          </cell>
          <cell r="C390" t="str">
            <v>กระทรวงสาธารณสุข สำนักงานปลัดกระทรวงสาธารณสุข</v>
          </cell>
          <cell r="D390" t="str">
            <v>001102600</v>
          </cell>
          <cell r="E390" t="str">
            <v>11026</v>
          </cell>
          <cell r="F390" t="str">
            <v>รพช.สร้างคอม</v>
          </cell>
          <cell r="G390" t="str">
            <v>โรงพยาบาลชุมชนสร้างคอม</v>
          </cell>
          <cell r="H390" t="str">
            <v>41200104</v>
          </cell>
          <cell r="I390">
            <v>41</v>
          </cell>
          <cell r="J390" t="str">
            <v>จังหวัดอุดรธานี</v>
          </cell>
          <cell r="K390">
            <v>4120</v>
          </cell>
          <cell r="L390" t="str">
            <v>สร้างคอม</v>
          </cell>
          <cell r="M390">
            <v>412001</v>
          </cell>
          <cell r="N390" t="str">
            <v>สร้างคอม</v>
          </cell>
          <cell r="O390" t="str">
            <v>ตะวันออกเฉียงเหนือ</v>
          </cell>
          <cell r="P390" t="str">
            <v>07</v>
          </cell>
          <cell r="Q390" t="str">
            <v>โรงพยาบาลชุมชน</v>
          </cell>
          <cell r="R390">
            <v>5</v>
          </cell>
          <cell r="S390">
            <v>30</v>
          </cell>
          <cell r="T390" t="str">
            <v>30</v>
          </cell>
          <cell r="U390" t="str">
            <v>21</v>
          </cell>
          <cell r="V390" t="str">
            <v>2.1 ทุติยภูมิระดับต้น</v>
          </cell>
        </row>
        <row r="391">
          <cell r="A391" t="str">
            <v>10</v>
          </cell>
          <cell r="B391" t="str">
            <v>21002</v>
          </cell>
          <cell r="C391" t="str">
            <v>กระทรวงสาธารณสุข สำนักงานปลัดกระทรวงสาธารณสุข</v>
          </cell>
          <cell r="D391" t="str">
            <v>001102700</v>
          </cell>
          <cell r="E391" t="str">
            <v>11027</v>
          </cell>
          <cell r="F391" t="str">
            <v>รพช.หนองแสง</v>
          </cell>
          <cell r="G391" t="str">
            <v>โรงพยาบาลชุมชนหนองแสง</v>
          </cell>
          <cell r="H391" t="str">
            <v>41210407</v>
          </cell>
          <cell r="I391">
            <v>41</v>
          </cell>
          <cell r="J391" t="str">
            <v>จังหวัดอุดรธานี</v>
          </cell>
          <cell r="K391">
            <v>4121</v>
          </cell>
          <cell r="L391" t="str">
            <v>หนองแสง</v>
          </cell>
          <cell r="M391">
            <v>412104</v>
          </cell>
          <cell r="N391" t="str">
            <v>ทับกุง</v>
          </cell>
          <cell r="O391" t="str">
            <v>ตะวันออกเฉียงเหนือ</v>
          </cell>
          <cell r="P391" t="str">
            <v>07</v>
          </cell>
          <cell r="Q391" t="str">
            <v>โรงพยาบาลชุมชน</v>
          </cell>
          <cell r="R391">
            <v>5</v>
          </cell>
          <cell r="S391">
            <v>30</v>
          </cell>
          <cell r="T391" t="str">
            <v>30</v>
          </cell>
          <cell r="U391" t="str">
            <v>21</v>
          </cell>
          <cell r="V391" t="str">
            <v>2.1 ทุติยภูมิระดับต้น</v>
          </cell>
        </row>
        <row r="392">
          <cell r="A392" t="str">
            <v>10</v>
          </cell>
          <cell r="B392" t="str">
            <v>21002</v>
          </cell>
          <cell r="C392" t="str">
            <v>กระทรวงสาธารณสุข สำนักงานปลัดกระทรวงสาธารณสุข</v>
          </cell>
          <cell r="D392" t="str">
            <v>001102800</v>
          </cell>
          <cell r="E392" t="str">
            <v>11028</v>
          </cell>
          <cell r="F392" t="str">
            <v>รพช.นายูง</v>
          </cell>
          <cell r="G392" t="str">
            <v>โรงพยาบาลชุมชนนายูง</v>
          </cell>
          <cell r="H392" t="str">
            <v>41220107</v>
          </cell>
          <cell r="I392">
            <v>41</v>
          </cell>
          <cell r="J392" t="str">
            <v>จังหวัดอุดรธานี</v>
          </cell>
          <cell r="K392">
            <v>4122</v>
          </cell>
          <cell r="L392" t="str">
            <v>นายูง</v>
          </cell>
          <cell r="M392">
            <v>412201</v>
          </cell>
          <cell r="N392" t="str">
            <v>นายูง</v>
          </cell>
          <cell r="O392" t="str">
            <v>ตะวันออกเฉียงเหนือ</v>
          </cell>
          <cell r="P392" t="str">
            <v>07</v>
          </cell>
          <cell r="Q392" t="str">
            <v>โรงพยาบาลชุมชน</v>
          </cell>
          <cell r="R392">
            <v>5</v>
          </cell>
          <cell r="S392">
            <v>30</v>
          </cell>
          <cell r="T392" t="str">
            <v>30</v>
          </cell>
          <cell r="U392" t="str">
            <v>21</v>
          </cell>
          <cell r="V392" t="str">
            <v>2.1 ทุติยภูมิระดับต้น</v>
          </cell>
        </row>
        <row r="393">
          <cell r="A393" t="str">
            <v>10</v>
          </cell>
          <cell r="B393" t="str">
            <v>21002</v>
          </cell>
          <cell r="C393" t="str">
            <v>กระทรวงสาธารณสุข สำนักงานปลัดกระทรวงสาธารณสุข</v>
          </cell>
          <cell r="D393" t="str">
            <v>001102900</v>
          </cell>
          <cell r="E393" t="str">
            <v>11029</v>
          </cell>
          <cell r="F393" t="str">
            <v>รพช.พิบูลย์รักษ์</v>
          </cell>
          <cell r="G393" t="str">
            <v>โรงพยาบาลชุมชนพิบูลย์รักษ์</v>
          </cell>
          <cell r="H393" t="str">
            <v>41230111</v>
          </cell>
          <cell r="I393">
            <v>41</v>
          </cell>
          <cell r="J393" t="str">
            <v>จังหวัดอุดรธานี</v>
          </cell>
          <cell r="K393">
            <v>4123</v>
          </cell>
          <cell r="L393" t="str">
            <v>พิบูลย์รักษ์</v>
          </cell>
          <cell r="M393">
            <v>412301</v>
          </cell>
          <cell r="N393" t="str">
            <v>บ้านแดง</v>
          </cell>
          <cell r="O393" t="str">
            <v>ตะวันออกเฉียงเหนือ</v>
          </cell>
          <cell r="P393" t="str">
            <v>07</v>
          </cell>
          <cell r="Q393" t="str">
            <v>โรงพยาบาลชุมชน</v>
          </cell>
          <cell r="R393">
            <v>5</v>
          </cell>
          <cell r="S393">
            <v>30</v>
          </cell>
          <cell r="T393" t="str">
            <v>30</v>
          </cell>
          <cell r="U393" t="str">
            <v>21</v>
          </cell>
          <cell r="V393" t="str">
            <v>2.1 ทุติยภูมิระดับต้น</v>
          </cell>
        </row>
        <row r="394">
          <cell r="A394" t="str">
            <v>10</v>
          </cell>
          <cell r="B394" t="str">
            <v>21002</v>
          </cell>
          <cell r="C394" t="str">
            <v>กระทรวงสาธารณสุข สำนักงานปลัดกระทรวงสาธารณสุข</v>
          </cell>
          <cell r="D394" t="str">
            <v>001144600</v>
          </cell>
          <cell r="E394" t="str">
            <v>11446</v>
          </cell>
          <cell r="F394" t="str">
            <v>รพร.บ้านดุง</v>
          </cell>
          <cell r="G394" t="str">
            <v>โรงพยาบาลสมเด็จพระยุพราชบ้านดุง</v>
          </cell>
          <cell r="H394" t="str">
            <v>41110107</v>
          </cell>
          <cell r="I394">
            <v>41</v>
          </cell>
          <cell r="J394" t="str">
            <v>จังหวัดอุดรธานี</v>
          </cell>
          <cell r="K394">
            <v>4111</v>
          </cell>
          <cell r="L394" t="str">
            <v>บ้านดุง</v>
          </cell>
          <cell r="M394">
            <v>411101</v>
          </cell>
          <cell r="N394" t="str">
            <v>ศรีสุทโธ</v>
          </cell>
          <cell r="O394" t="str">
            <v>ตะวันออกเฉียงเหนือ</v>
          </cell>
          <cell r="P394" t="str">
            <v>07</v>
          </cell>
          <cell r="Q394" t="str">
            <v>โรงพยาบาลชุมชน</v>
          </cell>
          <cell r="R394">
            <v>4</v>
          </cell>
          <cell r="S394">
            <v>90</v>
          </cell>
          <cell r="T394" t="str">
            <v>90</v>
          </cell>
          <cell r="U394" t="str">
            <v>21</v>
          </cell>
          <cell r="V394" t="str">
            <v>2.1 ทุติยภูมิระดับต้น</v>
          </cell>
        </row>
        <row r="395">
          <cell r="A395" t="str">
            <v>10</v>
          </cell>
          <cell r="B395" t="str">
            <v>21002</v>
          </cell>
          <cell r="C395" t="str">
            <v>กระทรวงสาธารณสุข สำนักงานปลัดกระทรวงสาธารณสุข</v>
          </cell>
          <cell r="D395" t="str">
            <v>001070500</v>
          </cell>
          <cell r="E395" t="str">
            <v>10705</v>
          </cell>
          <cell r="F395" t="str">
            <v>รพท.เลย</v>
          </cell>
          <cell r="G395" t="str">
            <v>โรงพยาบาลทั่วไปเลย</v>
          </cell>
          <cell r="H395" t="str">
            <v>42010101</v>
          </cell>
          <cell r="I395">
            <v>42</v>
          </cell>
          <cell r="J395" t="str">
            <v>จังหวัดเลย</v>
          </cell>
          <cell r="K395">
            <v>4201</v>
          </cell>
          <cell r="L395" t="str">
            <v>เมืองเลย</v>
          </cell>
          <cell r="M395">
            <v>420101</v>
          </cell>
          <cell r="N395" t="str">
            <v>กุดป่อง</v>
          </cell>
          <cell r="O395" t="str">
            <v>ตะวันออกเฉียงเหนือ</v>
          </cell>
          <cell r="P395" t="str">
            <v>06</v>
          </cell>
          <cell r="Q395" t="str">
            <v>โรงพยาบาลทั่วไป</v>
          </cell>
          <cell r="R395">
            <v>2</v>
          </cell>
          <cell r="S395">
            <v>324</v>
          </cell>
          <cell r="T395" t="str">
            <v>324</v>
          </cell>
          <cell r="U395" t="str">
            <v>23</v>
          </cell>
          <cell r="V395" t="str">
            <v>2.3 ทุติยภูมิระดับสูง</v>
          </cell>
        </row>
        <row r="396">
          <cell r="A396" t="str">
            <v>10</v>
          </cell>
          <cell r="B396" t="str">
            <v>21002</v>
          </cell>
          <cell r="C396" t="str">
            <v>กระทรวงสาธารณสุข สำนักงานปลัดกระทรวงสาธารณสุข</v>
          </cell>
          <cell r="D396" t="str">
            <v>001103000</v>
          </cell>
          <cell r="E396" t="str">
            <v>11030</v>
          </cell>
          <cell r="F396" t="str">
            <v>รพช.นาด้วง</v>
          </cell>
          <cell r="G396" t="str">
            <v>โรงพยาบาลชุมชนนาด้วง</v>
          </cell>
          <cell r="H396" t="str">
            <v>42020106</v>
          </cell>
          <cell r="I396">
            <v>42</v>
          </cell>
          <cell r="J396" t="str">
            <v>จังหวัดเลย</v>
          </cell>
          <cell r="K396">
            <v>4202</v>
          </cell>
          <cell r="L396" t="str">
            <v>นาด้วง</v>
          </cell>
          <cell r="M396">
            <v>420201</v>
          </cell>
          <cell r="N396" t="str">
            <v>นาด้วง</v>
          </cell>
          <cell r="O396" t="str">
            <v>ตะวันออกเฉียงเหนือ</v>
          </cell>
          <cell r="P396" t="str">
            <v>07</v>
          </cell>
          <cell r="Q396" t="str">
            <v>โรงพยาบาลชุมชน</v>
          </cell>
          <cell r="R396">
            <v>5</v>
          </cell>
          <cell r="S396">
            <v>30</v>
          </cell>
          <cell r="T396" t="str">
            <v>30</v>
          </cell>
          <cell r="U396" t="str">
            <v>21</v>
          </cell>
          <cell r="V396" t="str">
            <v>2.1 ทุติยภูมิระดับต้น</v>
          </cell>
        </row>
        <row r="397">
          <cell r="A397" t="str">
            <v>10</v>
          </cell>
          <cell r="B397" t="str">
            <v>21002</v>
          </cell>
          <cell r="C397" t="str">
            <v>กระทรวงสาธารณสุข สำนักงานปลัดกระทรวงสาธารณสุข</v>
          </cell>
          <cell r="D397" t="str">
            <v>001103100</v>
          </cell>
          <cell r="E397" t="str">
            <v>11031</v>
          </cell>
          <cell r="F397" t="str">
            <v>รพช.เชียงคาน</v>
          </cell>
          <cell r="G397" t="str">
            <v>โรงพยาบาลชุมชนเชียงคาน</v>
          </cell>
          <cell r="H397" t="str">
            <v>42030102</v>
          </cell>
          <cell r="I397">
            <v>42</v>
          </cell>
          <cell r="J397" t="str">
            <v>จังหวัดเลย</v>
          </cell>
          <cell r="K397">
            <v>4203</v>
          </cell>
          <cell r="L397" t="str">
            <v>เชียงคาน</v>
          </cell>
          <cell r="M397">
            <v>420301</v>
          </cell>
          <cell r="N397" t="str">
            <v>เชียงคาน</v>
          </cell>
          <cell r="O397" t="str">
            <v>ตะวันออกเฉียงเหนือ</v>
          </cell>
          <cell r="P397" t="str">
            <v>07</v>
          </cell>
          <cell r="Q397" t="str">
            <v>โรงพยาบาลชุมชน</v>
          </cell>
          <cell r="R397">
            <v>5</v>
          </cell>
          <cell r="S397">
            <v>30</v>
          </cell>
          <cell r="T397" t="str">
            <v>30</v>
          </cell>
          <cell r="U397" t="str">
            <v>21</v>
          </cell>
          <cell r="V397" t="str">
            <v>2.1 ทุติยภูมิระดับต้น</v>
          </cell>
        </row>
        <row r="398">
          <cell r="A398" t="str">
            <v>10</v>
          </cell>
          <cell r="B398" t="str">
            <v>21002</v>
          </cell>
          <cell r="C398" t="str">
            <v>กระทรวงสาธารณสุข สำนักงานปลัดกระทรวงสาธารณสุข</v>
          </cell>
          <cell r="D398" t="str">
            <v>001103200</v>
          </cell>
          <cell r="E398" t="str">
            <v>11032</v>
          </cell>
          <cell r="F398" t="str">
            <v>รพช.ปากชม</v>
          </cell>
          <cell r="G398" t="str">
            <v>โรงพยาบาลชุมชนปากชม</v>
          </cell>
          <cell r="H398" t="str">
            <v>42040101</v>
          </cell>
          <cell r="I398">
            <v>42</v>
          </cell>
          <cell r="J398" t="str">
            <v>จังหวัดเลย</v>
          </cell>
          <cell r="K398">
            <v>4204</v>
          </cell>
          <cell r="L398" t="str">
            <v>ปากชม</v>
          </cell>
          <cell r="M398">
            <v>420401</v>
          </cell>
          <cell r="N398" t="str">
            <v>ปากชม</v>
          </cell>
          <cell r="O398" t="str">
            <v>ตะวันออกเฉียงเหนือ</v>
          </cell>
          <cell r="P398" t="str">
            <v>07</v>
          </cell>
          <cell r="Q398" t="str">
            <v>โรงพยาบาลชุมชน</v>
          </cell>
          <cell r="R398">
            <v>5</v>
          </cell>
          <cell r="S398">
            <v>30</v>
          </cell>
          <cell r="T398" t="str">
            <v>30</v>
          </cell>
          <cell r="U398" t="str">
            <v>21</v>
          </cell>
          <cell r="V398" t="str">
            <v>2.1 ทุติยภูมิระดับต้น</v>
          </cell>
        </row>
        <row r="399">
          <cell r="A399" t="str">
            <v>10</v>
          </cell>
          <cell r="B399" t="str">
            <v>21002</v>
          </cell>
          <cell r="C399" t="str">
            <v>กระทรวงสาธารณสุข สำนักงานปลัดกระทรวงสาธารณสุข</v>
          </cell>
          <cell r="D399" t="str">
            <v>001103300</v>
          </cell>
          <cell r="E399" t="str">
            <v>11033</v>
          </cell>
          <cell r="F399" t="str">
            <v>รพช.นาแห้ว</v>
          </cell>
          <cell r="G399" t="str">
            <v>โรงพยาบาลชุมชนนาแห้ว</v>
          </cell>
          <cell r="H399" t="str">
            <v>42060105</v>
          </cell>
          <cell r="I399">
            <v>42</v>
          </cell>
          <cell r="J399" t="str">
            <v>จังหวัดเลย</v>
          </cell>
          <cell r="K399">
            <v>4206</v>
          </cell>
          <cell r="L399" t="str">
            <v>นาแห้ว</v>
          </cell>
          <cell r="M399">
            <v>420601</v>
          </cell>
          <cell r="N399" t="str">
            <v>นาแห้ว</v>
          </cell>
          <cell r="O399" t="str">
            <v>ตะวันออกเฉียงเหนือ</v>
          </cell>
          <cell r="P399" t="str">
            <v>07</v>
          </cell>
          <cell r="Q399" t="str">
            <v>โรงพยาบาลชุมชน</v>
          </cell>
          <cell r="R399">
            <v>5</v>
          </cell>
          <cell r="S399">
            <v>30</v>
          </cell>
          <cell r="T399" t="str">
            <v>30</v>
          </cell>
          <cell r="U399" t="str">
            <v>21</v>
          </cell>
          <cell r="V399" t="str">
            <v>2.1 ทุติยภูมิระดับต้น</v>
          </cell>
        </row>
        <row r="400">
          <cell r="A400" t="str">
            <v>10</v>
          </cell>
          <cell r="B400" t="str">
            <v>21002</v>
          </cell>
          <cell r="C400" t="str">
            <v>กระทรวงสาธารณสุข สำนักงานปลัดกระทรวงสาธารณสุข</v>
          </cell>
          <cell r="D400" t="str">
            <v>001103400</v>
          </cell>
          <cell r="E400" t="str">
            <v>11034</v>
          </cell>
          <cell r="F400" t="str">
            <v>รพช.ภูเรือ</v>
          </cell>
          <cell r="G400" t="str">
            <v>โรงพยาบาลชุมชนภูเรือ</v>
          </cell>
          <cell r="H400" t="str">
            <v>42070106</v>
          </cell>
          <cell r="I400">
            <v>42</v>
          </cell>
          <cell r="J400" t="str">
            <v>จังหวัดเลย</v>
          </cell>
          <cell r="K400">
            <v>4207</v>
          </cell>
          <cell r="L400" t="str">
            <v>ภูเรือ</v>
          </cell>
          <cell r="M400">
            <v>420701</v>
          </cell>
          <cell r="N400" t="str">
            <v>หนองบัว</v>
          </cell>
          <cell r="O400" t="str">
            <v>ตะวันออกเฉียงเหนือ</v>
          </cell>
          <cell r="P400" t="str">
            <v>07</v>
          </cell>
          <cell r="Q400" t="str">
            <v>โรงพยาบาลชุมชน</v>
          </cell>
          <cell r="R400">
            <v>5</v>
          </cell>
          <cell r="S400">
            <v>30</v>
          </cell>
          <cell r="T400" t="str">
            <v>30</v>
          </cell>
          <cell r="U400" t="str">
            <v>21</v>
          </cell>
          <cell r="V400" t="str">
            <v>2.1 ทุติยภูมิระดับต้น</v>
          </cell>
        </row>
        <row r="401">
          <cell r="A401" t="str">
            <v>10</v>
          </cell>
          <cell r="B401" t="str">
            <v>21002</v>
          </cell>
          <cell r="C401" t="str">
            <v>กระทรวงสาธารณสุข สำนักงานปลัดกระทรวงสาธารณสุข</v>
          </cell>
          <cell r="D401" t="str">
            <v>001103500</v>
          </cell>
          <cell r="E401" t="str">
            <v>11035</v>
          </cell>
          <cell r="F401" t="str">
            <v>รพช.ท่าลี่</v>
          </cell>
          <cell r="G401" t="str">
            <v>โรงพยาบาลชุมชนท่าลี่</v>
          </cell>
          <cell r="H401" t="str">
            <v>42080101</v>
          </cell>
          <cell r="I401">
            <v>42</v>
          </cell>
          <cell r="J401" t="str">
            <v>จังหวัดเลย</v>
          </cell>
          <cell r="K401">
            <v>4208</v>
          </cell>
          <cell r="L401" t="str">
            <v>ท่าลี่</v>
          </cell>
          <cell r="M401">
            <v>420801</v>
          </cell>
          <cell r="N401" t="str">
            <v>ท่าลี่</v>
          </cell>
          <cell r="O401" t="str">
            <v>ตะวันออกเฉียงเหนือ</v>
          </cell>
          <cell r="P401" t="str">
            <v>07</v>
          </cell>
          <cell r="Q401" t="str">
            <v>โรงพยาบาลชุมชน</v>
          </cell>
          <cell r="R401">
            <v>5</v>
          </cell>
          <cell r="S401">
            <v>30</v>
          </cell>
          <cell r="T401" t="str">
            <v>30</v>
          </cell>
          <cell r="U401" t="str">
            <v>21</v>
          </cell>
          <cell r="V401" t="str">
            <v>2.1 ทุติยภูมิระดับต้น</v>
          </cell>
        </row>
        <row r="402">
          <cell r="A402" t="str">
            <v>10</v>
          </cell>
          <cell r="B402" t="str">
            <v>21002</v>
          </cell>
          <cell r="C402" t="str">
            <v>กระทรวงสาธารณสุข สำนักงานปลัดกระทรวงสาธารณสุข</v>
          </cell>
          <cell r="D402" t="str">
            <v>001103600</v>
          </cell>
          <cell r="E402" t="str">
            <v>11036</v>
          </cell>
          <cell r="F402" t="str">
            <v>รพช.วังสะพุง</v>
          </cell>
          <cell r="G402" t="str">
            <v>โรงพยาบาลชุมชนวังสะพุง</v>
          </cell>
          <cell r="H402" t="str">
            <v>42090103</v>
          </cell>
          <cell r="I402">
            <v>42</v>
          </cell>
          <cell r="J402" t="str">
            <v>จังหวัดเลย</v>
          </cell>
          <cell r="K402">
            <v>4209</v>
          </cell>
          <cell r="L402" t="str">
            <v>วังสะพุง</v>
          </cell>
          <cell r="M402">
            <v>420901</v>
          </cell>
          <cell r="N402" t="str">
            <v>วังสะพุง</v>
          </cell>
          <cell r="O402" t="str">
            <v>ตะวันออกเฉียงเหนือ</v>
          </cell>
          <cell r="P402" t="str">
            <v>07</v>
          </cell>
          <cell r="Q402" t="str">
            <v>โรงพยาบาลชุมชน</v>
          </cell>
          <cell r="R402">
            <v>4</v>
          </cell>
          <cell r="S402">
            <v>60</v>
          </cell>
          <cell r="T402" t="str">
            <v>60</v>
          </cell>
          <cell r="U402" t="str">
            <v>21</v>
          </cell>
          <cell r="V402" t="str">
            <v>2.1 ทุติยภูมิระดับต้น</v>
          </cell>
        </row>
        <row r="403">
          <cell r="A403" t="str">
            <v>10</v>
          </cell>
          <cell r="B403" t="str">
            <v>21002</v>
          </cell>
          <cell r="C403" t="str">
            <v>กระทรวงสาธารณสุข สำนักงานปลัดกระทรวงสาธารณสุข</v>
          </cell>
          <cell r="D403" t="str">
            <v>001103700</v>
          </cell>
          <cell r="E403" t="str">
            <v>11037</v>
          </cell>
          <cell r="F403" t="str">
            <v>รพช.ภูกระดึง</v>
          </cell>
          <cell r="G403" t="str">
            <v>โรงพยาบาลชุมชนภูกระดึง</v>
          </cell>
          <cell r="H403" t="str">
            <v>42100708</v>
          </cell>
          <cell r="I403">
            <v>42</v>
          </cell>
          <cell r="J403" t="str">
            <v>จังหวัดเลย</v>
          </cell>
          <cell r="K403">
            <v>4210</v>
          </cell>
          <cell r="L403" t="str">
            <v>ภูกระดึง</v>
          </cell>
          <cell r="M403">
            <v>421007</v>
          </cell>
          <cell r="N403" t="str">
            <v>ภูกระดึง</v>
          </cell>
          <cell r="O403" t="str">
            <v>ตะวันออกเฉียงเหนือ</v>
          </cell>
          <cell r="P403" t="str">
            <v>07</v>
          </cell>
          <cell r="Q403" t="str">
            <v>โรงพยาบาลชุมชน</v>
          </cell>
          <cell r="R403">
            <v>5</v>
          </cell>
          <cell r="S403">
            <v>30</v>
          </cell>
          <cell r="T403" t="str">
            <v>60</v>
          </cell>
          <cell r="U403" t="str">
            <v>21</v>
          </cell>
          <cell r="V403" t="str">
            <v>2.1 ทุติยภูมิระดับต้น</v>
          </cell>
        </row>
        <row r="404">
          <cell r="A404" t="str">
            <v>10</v>
          </cell>
          <cell r="B404" t="str">
            <v>21002</v>
          </cell>
          <cell r="C404" t="str">
            <v>กระทรวงสาธารณสุข สำนักงานปลัดกระทรวงสาธารณสุข</v>
          </cell>
          <cell r="D404" t="str">
            <v>001103800</v>
          </cell>
          <cell r="E404" t="str">
            <v>11038</v>
          </cell>
          <cell r="F404" t="str">
            <v>รพช.ภูหลวง</v>
          </cell>
          <cell r="G404" t="str">
            <v>โรงพยาบาลชุมชนภูหลวง</v>
          </cell>
          <cell r="H404" t="str">
            <v>42110203</v>
          </cell>
          <cell r="I404">
            <v>42</v>
          </cell>
          <cell r="J404" t="str">
            <v>จังหวัดเลย</v>
          </cell>
          <cell r="K404">
            <v>4211</v>
          </cell>
          <cell r="L404" t="str">
            <v>ภูหลวง</v>
          </cell>
          <cell r="M404">
            <v>421102</v>
          </cell>
          <cell r="N404" t="str">
            <v>หนองคัน</v>
          </cell>
          <cell r="O404" t="str">
            <v>ตะวันออกเฉียงเหนือ</v>
          </cell>
          <cell r="P404" t="str">
            <v>07</v>
          </cell>
          <cell r="Q404" t="str">
            <v>โรงพยาบาลชุมชน</v>
          </cell>
          <cell r="R404">
            <v>5</v>
          </cell>
          <cell r="S404">
            <v>30</v>
          </cell>
          <cell r="T404" t="str">
            <v>30</v>
          </cell>
          <cell r="U404" t="str">
            <v>21</v>
          </cell>
          <cell r="V404" t="str">
            <v>2.1 ทุติยภูมิระดับต้น</v>
          </cell>
        </row>
        <row r="405">
          <cell r="A405" t="str">
            <v>10</v>
          </cell>
          <cell r="B405" t="str">
            <v>21002</v>
          </cell>
          <cell r="C405" t="str">
            <v>กระทรวงสาธารณสุข สำนักงานปลัดกระทรวงสาธารณสุข</v>
          </cell>
          <cell r="D405" t="str">
            <v>001103900</v>
          </cell>
          <cell r="E405" t="str">
            <v>11039</v>
          </cell>
          <cell r="F405" t="str">
            <v>รพช.ผาขาว</v>
          </cell>
          <cell r="G405" t="str">
            <v>โรงพยาบาลชุมชนผาขาว</v>
          </cell>
          <cell r="H405" t="str">
            <v>42120308</v>
          </cell>
          <cell r="I405">
            <v>42</v>
          </cell>
          <cell r="J405" t="str">
            <v>จังหวัดเลย</v>
          </cell>
          <cell r="K405">
            <v>4212</v>
          </cell>
          <cell r="L405" t="str">
            <v>ผาขาว</v>
          </cell>
          <cell r="M405">
            <v>421203</v>
          </cell>
          <cell r="N405" t="str">
            <v>โนนปอแดง</v>
          </cell>
          <cell r="O405" t="str">
            <v>ตะวันออกเฉียงเหนือ</v>
          </cell>
          <cell r="P405" t="str">
            <v>07</v>
          </cell>
          <cell r="Q405" t="str">
            <v>โรงพยาบาลชุมชน</v>
          </cell>
          <cell r="R405">
            <v>5</v>
          </cell>
          <cell r="S405">
            <v>30</v>
          </cell>
          <cell r="T405" t="str">
            <v>30</v>
          </cell>
          <cell r="U405" t="str">
            <v>21</v>
          </cell>
          <cell r="V405" t="str">
            <v>2.1 ทุติยภูมิระดับต้น</v>
          </cell>
        </row>
        <row r="406">
          <cell r="A406" t="str">
            <v>10</v>
          </cell>
          <cell r="B406" t="str">
            <v>21002</v>
          </cell>
          <cell r="C406" t="str">
            <v>กระทรวงสาธารณสุข สำนักงานปลัดกระทรวงสาธารณสุข</v>
          </cell>
          <cell r="D406" t="str">
            <v>001144700</v>
          </cell>
          <cell r="E406" t="str">
            <v>11447</v>
          </cell>
          <cell r="F406" t="str">
            <v>รพร.ด่านซ้าย</v>
          </cell>
          <cell r="G406" t="str">
            <v>โรงพยาบาลสมเด็จพระยุพราชด่านซ้าย</v>
          </cell>
          <cell r="H406" t="str">
            <v>42050103</v>
          </cell>
          <cell r="I406">
            <v>42</v>
          </cell>
          <cell r="J406" t="str">
            <v>จังหวัดเลย</v>
          </cell>
          <cell r="K406">
            <v>4205</v>
          </cell>
          <cell r="L406" t="str">
            <v>ด่านซ้าย</v>
          </cell>
          <cell r="M406">
            <v>420501</v>
          </cell>
          <cell r="N406" t="str">
            <v>ด่านซ้าย</v>
          </cell>
          <cell r="O406" t="str">
            <v>ตะวันออกเฉียงเหนือ</v>
          </cell>
          <cell r="P406" t="str">
            <v>07</v>
          </cell>
          <cell r="Q406" t="str">
            <v>โรงพยาบาลชุมชน</v>
          </cell>
          <cell r="R406">
            <v>4</v>
          </cell>
          <cell r="S406">
            <v>60</v>
          </cell>
          <cell r="T406" t="str">
            <v>60</v>
          </cell>
          <cell r="U406" t="str">
            <v>22</v>
          </cell>
          <cell r="V406" t="str">
            <v>2.2 ทุติยภูมิระดับกลาง</v>
          </cell>
        </row>
        <row r="407">
          <cell r="A407" t="str">
            <v>10</v>
          </cell>
          <cell r="B407" t="str">
            <v>21002</v>
          </cell>
          <cell r="C407" t="str">
            <v>กระทรวงสาธารณสุข สำนักงานปลัดกระทรวงสาธารณสุข</v>
          </cell>
          <cell r="D407" t="str">
            <v>001413300</v>
          </cell>
          <cell r="E407" t="str">
            <v>14133</v>
          </cell>
          <cell r="F407" t="str">
            <v>รพช.เอราวัณ</v>
          </cell>
          <cell r="G407" t="str">
            <v>โรงพยาบาลชุมชนเอราวัณ</v>
          </cell>
          <cell r="H407" t="str">
            <v>42130203</v>
          </cell>
          <cell r="I407">
            <v>42</v>
          </cell>
          <cell r="J407" t="str">
            <v>จังหวัดเลย</v>
          </cell>
          <cell r="K407">
            <v>4213</v>
          </cell>
          <cell r="L407" t="str">
            <v>เอราวัณ</v>
          </cell>
          <cell r="M407">
            <v>421302</v>
          </cell>
          <cell r="N407" t="str">
            <v>ผาอินทร์แปลง</v>
          </cell>
          <cell r="O407" t="str">
            <v>ตะวันออกเฉียงเหนือ</v>
          </cell>
          <cell r="P407" t="str">
            <v>07</v>
          </cell>
          <cell r="Q407" t="str">
            <v>โรงพยาบาลชุมชน</v>
          </cell>
          <cell r="R407">
            <v>5</v>
          </cell>
          <cell r="S407">
            <v>30</v>
          </cell>
          <cell r="T407" t="str">
            <v>60</v>
          </cell>
          <cell r="U407" t="str">
            <v>21</v>
          </cell>
          <cell r="V407" t="str">
            <v>2.1 ทุติยภูมิระดับต้น</v>
          </cell>
        </row>
        <row r="408">
          <cell r="A408" t="str">
            <v>10</v>
          </cell>
          <cell r="B408" t="str">
            <v>21002</v>
          </cell>
          <cell r="C408" t="str">
            <v>กระทรวงสาธารณสุข สำนักงานปลัดกระทรวงสาธารณสุข</v>
          </cell>
          <cell r="D408" t="str">
            <v>001070600</v>
          </cell>
          <cell r="E408" t="str">
            <v>10706</v>
          </cell>
          <cell r="F408" t="str">
            <v>รพท.หนองคาย</v>
          </cell>
          <cell r="G408" t="str">
            <v>โรงพยาบาลทั่วไปหนองคาย</v>
          </cell>
          <cell r="H408" t="str">
            <v>43010103</v>
          </cell>
          <cell r="I408">
            <v>43</v>
          </cell>
          <cell r="J408" t="str">
            <v>จังหวัดหนองคาย</v>
          </cell>
          <cell r="K408">
            <v>4301</v>
          </cell>
          <cell r="L408" t="str">
            <v>เมืองหนองคาย</v>
          </cell>
          <cell r="M408">
            <v>430101</v>
          </cell>
          <cell r="N408" t="str">
            <v>ในเมือง</v>
          </cell>
          <cell r="O408" t="str">
            <v>ตะวันออกเฉียงเหนือ</v>
          </cell>
          <cell r="P408" t="str">
            <v>06</v>
          </cell>
          <cell r="Q408" t="str">
            <v>โรงพยาบาลทั่วไป</v>
          </cell>
          <cell r="R408">
            <v>2</v>
          </cell>
          <cell r="S408">
            <v>349</v>
          </cell>
          <cell r="T408" t="str">
            <v>349</v>
          </cell>
          <cell r="U408" t="str">
            <v>23</v>
          </cell>
          <cell r="V408" t="str">
            <v>2.3 ทุติยภูมิระดับสูง</v>
          </cell>
        </row>
        <row r="409">
          <cell r="A409" t="str">
            <v>10</v>
          </cell>
          <cell r="B409" t="str">
            <v>21002</v>
          </cell>
          <cell r="C409" t="str">
            <v>กระทรวงสาธารณสุข สำนักงานปลัดกระทรวงสาธารณสุข</v>
          </cell>
          <cell r="D409" t="str">
            <v>001104200</v>
          </cell>
          <cell r="E409" t="str">
            <v>11042</v>
          </cell>
          <cell r="F409" t="str">
            <v>รพช.โพนพิสัย</v>
          </cell>
          <cell r="G409" t="str">
            <v>โรงพยาบาลชุมชนโพนพิสัย</v>
          </cell>
          <cell r="H409" t="str">
            <v>43050103</v>
          </cell>
          <cell r="I409">
            <v>43</v>
          </cell>
          <cell r="J409" t="str">
            <v>จังหวัดหนองคาย</v>
          </cell>
          <cell r="K409">
            <v>4305</v>
          </cell>
          <cell r="L409" t="str">
            <v>โพนพิสัย</v>
          </cell>
          <cell r="M409">
            <v>430501</v>
          </cell>
          <cell r="N409" t="str">
            <v>จุมพล</v>
          </cell>
          <cell r="O409" t="str">
            <v>ตะวันออกเฉียงเหนือ</v>
          </cell>
          <cell r="P409" t="str">
            <v>07</v>
          </cell>
          <cell r="Q409" t="str">
            <v>โรงพยาบาลชุมชน</v>
          </cell>
          <cell r="R409">
            <v>4</v>
          </cell>
          <cell r="S409">
            <v>60</v>
          </cell>
          <cell r="T409" t="str">
            <v>60</v>
          </cell>
          <cell r="U409" t="str">
            <v>22</v>
          </cell>
          <cell r="V409" t="str">
            <v>2.2 ทุติยภูมิระดับกลาง</v>
          </cell>
        </row>
        <row r="410">
          <cell r="A410" t="str">
            <v>10</v>
          </cell>
          <cell r="B410" t="str">
            <v>21002</v>
          </cell>
          <cell r="C410" t="str">
            <v>กระทรวงสาธารณสุข สำนักงานปลัดกระทรวงสาธารณสุข</v>
          </cell>
          <cell r="D410" t="str">
            <v>001104400</v>
          </cell>
          <cell r="E410" t="str">
            <v>11044</v>
          </cell>
          <cell r="F410" t="str">
            <v>รพช.ศรีเชียงใหม่</v>
          </cell>
          <cell r="G410" t="str">
            <v>โรงพยาบาลชุมชนศรีเชียงใหม่</v>
          </cell>
          <cell r="H410" t="str">
            <v>43070101</v>
          </cell>
          <cell r="I410">
            <v>43</v>
          </cell>
          <cell r="J410" t="str">
            <v>จังหวัดหนองคาย</v>
          </cell>
          <cell r="K410">
            <v>4307</v>
          </cell>
          <cell r="L410" t="str">
            <v>ศรีเชียงใหม่</v>
          </cell>
          <cell r="M410">
            <v>430701</v>
          </cell>
          <cell r="N410" t="str">
            <v>พานพร้าว</v>
          </cell>
          <cell r="O410" t="str">
            <v>ตะวันออกเฉียงเหนือ</v>
          </cell>
          <cell r="P410" t="str">
            <v>07</v>
          </cell>
          <cell r="Q410" t="str">
            <v>โรงพยาบาลชุมชน</v>
          </cell>
          <cell r="R410">
            <v>5</v>
          </cell>
          <cell r="S410">
            <v>30</v>
          </cell>
          <cell r="T410" t="str">
            <v>30</v>
          </cell>
          <cell r="U410" t="str">
            <v>21</v>
          </cell>
          <cell r="V410" t="str">
            <v>2.1 ทุติยภูมิระดับต้น</v>
          </cell>
        </row>
        <row r="411">
          <cell r="A411" t="str">
            <v>10</v>
          </cell>
          <cell r="B411" t="str">
            <v>21002</v>
          </cell>
          <cell r="C411" t="str">
            <v>กระทรวงสาธารณสุข สำนักงานปลัดกระทรวงสาธารณสุข</v>
          </cell>
          <cell r="D411" t="str">
            <v>001104500</v>
          </cell>
          <cell r="E411" t="str">
            <v>11045</v>
          </cell>
          <cell r="F411" t="str">
            <v>รพช.สังคม</v>
          </cell>
          <cell r="G411" t="str">
            <v>โรงพยาบาลชุมชนสังคม</v>
          </cell>
          <cell r="H411" t="str">
            <v>43080203</v>
          </cell>
          <cell r="I411">
            <v>43</v>
          </cell>
          <cell r="J411" t="str">
            <v>จังหวัดหนองคาย</v>
          </cell>
          <cell r="K411">
            <v>4308</v>
          </cell>
          <cell r="L411" t="str">
            <v>สังคม</v>
          </cell>
          <cell r="M411">
            <v>430802</v>
          </cell>
          <cell r="N411" t="str">
            <v>ผาตั้ง</v>
          </cell>
          <cell r="O411" t="str">
            <v>ตะวันออกเฉียงเหนือ</v>
          </cell>
          <cell r="P411" t="str">
            <v>07</v>
          </cell>
          <cell r="Q411" t="str">
            <v>โรงพยาบาลชุมชน</v>
          </cell>
          <cell r="R411">
            <v>5</v>
          </cell>
          <cell r="S411">
            <v>30</v>
          </cell>
          <cell r="T411" t="str">
            <v>30</v>
          </cell>
          <cell r="U411" t="str">
            <v>21</v>
          </cell>
          <cell r="V411" t="str">
            <v>2.1 ทุติยภูมิระดับต้น</v>
          </cell>
        </row>
        <row r="412">
          <cell r="A412" t="str">
            <v>10</v>
          </cell>
          <cell r="B412" t="str">
            <v>21002</v>
          </cell>
          <cell r="C412" t="str">
            <v>กระทรวงสาธารณสุข สำนักงานปลัดกระทรวงสาธารณสุข</v>
          </cell>
          <cell r="D412" t="str">
            <v>001144800</v>
          </cell>
          <cell r="E412" t="str">
            <v>11448</v>
          </cell>
          <cell r="F412" t="str">
            <v>รพร.ท่าบ่อ</v>
          </cell>
          <cell r="G412" t="str">
            <v>โรงพยาบาลสมเด็จพระยุพราชท่าบ่อ</v>
          </cell>
          <cell r="H412" t="str">
            <v>43020113</v>
          </cell>
          <cell r="I412">
            <v>43</v>
          </cell>
          <cell r="J412" t="str">
            <v>จังหวัดหนองคาย</v>
          </cell>
          <cell r="K412">
            <v>4302</v>
          </cell>
          <cell r="L412" t="str">
            <v>ท่าบ่อ</v>
          </cell>
          <cell r="M412">
            <v>430201</v>
          </cell>
          <cell r="N412" t="str">
            <v>ท่าบ่อ</v>
          </cell>
          <cell r="O412" t="str">
            <v>ตะวันออกเฉียงเหนือ</v>
          </cell>
          <cell r="P412" t="str">
            <v>07</v>
          </cell>
          <cell r="Q412" t="str">
            <v>โรงพยาบาลชุมชน</v>
          </cell>
          <cell r="R412">
            <v>4</v>
          </cell>
          <cell r="S412">
            <v>90</v>
          </cell>
          <cell r="T412" t="str">
            <v>150</v>
          </cell>
          <cell r="U412" t="str">
            <v>22</v>
          </cell>
          <cell r="V412" t="str">
            <v>2.2 ทุติยภูมิระดับกลาง</v>
          </cell>
        </row>
        <row r="413">
          <cell r="A413" t="str">
            <v>10</v>
          </cell>
          <cell r="B413" t="str">
            <v>21002</v>
          </cell>
          <cell r="C413" t="str">
            <v>กระทรวงสาธารณสุข สำนักงานปลัดกระทรวงสาธารณสุข</v>
          </cell>
          <cell r="D413" t="str">
            <v>002135600</v>
          </cell>
          <cell r="E413" t="str">
            <v>21356</v>
          </cell>
          <cell r="F413" t="str">
            <v>รพช.สระใคร</v>
          </cell>
          <cell r="G413" t="str">
            <v>โรงพยาบาลชุมชนสระใคร</v>
          </cell>
          <cell r="H413" t="str">
            <v>43140103</v>
          </cell>
          <cell r="I413">
            <v>43</v>
          </cell>
          <cell r="J413" t="str">
            <v>จังหวัดหนองคาย</v>
          </cell>
          <cell r="K413">
            <v>4314</v>
          </cell>
          <cell r="L413" t="str">
            <v>สระใคร</v>
          </cell>
          <cell r="M413">
            <v>431401</v>
          </cell>
          <cell r="N413" t="str">
            <v>สระใคร</v>
          </cell>
          <cell r="O413" t="str">
            <v>ตะวันออกเฉียงเหนือ</v>
          </cell>
          <cell r="P413" t="str">
            <v>07</v>
          </cell>
          <cell r="Q413" t="str">
            <v>โรงพยาบาลชุมชน</v>
          </cell>
          <cell r="R413">
            <v>5</v>
          </cell>
          <cell r="S413">
            <v>10</v>
          </cell>
          <cell r="T413" t="str">
            <v>10</v>
          </cell>
          <cell r="U413" t="str">
            <v>21</v>
          </cell>
          <cell r="V413" t="str">
            <v>2.1 ทุติยภูมิระดับต้น</v>
          </cell>
        </row>
        <row r="414">
          <cell r="A414" t="str">
            <v>11</v>
          </cell>
          <cell r="B414" t="str">
            <v>21002</v>
          </cell>
          <cell r="C414" t="str">
            <v>กระทรวงสาธารณสุข สำนักงานปลัดกระทรวงสาธารณสุข</v>
          </cell>
          <cell r="D414" t="str">
            <v>001071000</v>
          </cell>
          <cell r="E414" t="str">
            <v>10710</v>
          </cell>
          <cell r="F414" t="str">
            <v>รพท.สกลนคร</v>
          </cell>
          <cell r="G414" t="str">
            <v>โรงพยาบาลทั่วไปสกลนคร</v>
          </cell>
          <cell r="H414" t="str">
            <v>47010100</v>
          </cell>
          <cell r="I414">
            <v>47</v>
          </cell>
          <cell r="J414" t="str">
            <v>จังหวัดสกลนคร</v>
          </cell>
          <cell r="K414">
            <v>4701</v>
          </cell>
          <cell r="L414" t="str">
            <v>เมืองสกลนคร</v>
          </cell>
          <cell r="M414">
            <v>470101</v>
          </cell>
          <cell r="N414" t="str">
            <v>ธาตุเชิงชุม</v>
          </cell>
          <cell r="O414" t="str">
            <v>ตะวันออกเฉียงเหนือ</v>
          </cell>
          <cell r="P414" t="str">
            <v>06</v>
          </cell>
          <cell r="Q414" t="str">
            <v>โรงพยาบาลทั่วไป</v>
          </cell>
          <cell r="R414">
            <v>2</v>
          </cell>
          <cell r="S414">
            <v>564</v>
          </cell>
          <cell r="T414" t="str">
            <v>600</v>
          </cell>
          <cell r="U414" t="str">
            <v>31</v>
          </cell>
          <cell r="V414" t="str">
            <v>3.1 ตติยภูมิ</v>
          </cell>
        </row>
        <row r="415">
          <cell r="A415" t="str">
            <v>11</v>
          </cell>
          <cell r="B415" t="str">
            <v>21002</v>
          </cell>
          <cell r="C415" t="str">
            <v>กระทรวงสาธารณสุข สำนักงานปลัดกระทรวงสาธารณสุข</v>
          </cell>
          <cell r="D415" t="str">
            <v>001108900</v>
          </cell>
          <cell r="E415" t="str">
            <v>11089</v>
          </cell>
          <cell r="F415" t="str">
            <v>รพช.กุสุมาลย์</v>
          </cell>
          <cell r="G415" t="str">
            <v>โรงพยาบาลชุมชนกุสุมาลย์</v>
          </cell>
          <cell r="H415" t="str">
            <v>47020211</v>
          </cell>
          <cell r="I415">
            <v>47</v>
          </cell>
          <cell r="J415" t="str">
            <v>จังหวัดสกลนคร</v>
          </cell>
          <cell r="K415">
            <v>4702</v>
          </cell>
          <cell r="L415" t="str">
            <v>กุสุมาลย์</v>
          </cell>
          <cell r="M415">
            <v>470202</v>
          </cell>
          <cell r="N415" t="str">
            <v>นาโพธิ์</v>
          </cell>
          <cell r="O415" t="str">
            <v>ตะวันออกเฉียงเหนือ</v>
          </cell>
          <cell r="P415" t="str">
            <v>07</v>
          </cell>
          <cell r="Q415" t="str">
            <v>โรงพยาบาลชุมชน</v>
          </cell>
          <cell r="R415">
            <v>4</v>
          </cell>
          <cell r="S415">
            <v>35</v>
          </cell>
          <cell r="T415" t="str">
            <v>35</v>
          </cell>
          <cell r="U415" t="str">
            <v>21</v>
          </cell>
          <cell r="V415" t="str">
            <v>2.1 ทุติยภูมิระดับต้น</v>
          </cell>
        </row>
        <row r="416">
          <cell r="A416" t="str">
            <v>11</v>
          </cell>
          <cell r="B416" t="str">
            <v>21002</v>
          </cell>
          <cell r="C416" t="str">
            <v>กระทรวงสาธารณสุข สำนักงานปลัดกระทรวงสาธารณสุข</v>
          </cell>
          <cell r="D416" t="str">
            <v>001109000</v>
          </cell>
          <cell r="E416" t="str">
            <v>11090</v>
          </cell>
          <cell r="F416" t="str">
            <v>รพช.กุดบาก</v>
          </cell>
          <cell r="G416" t="str">
            <v>โรงพยาบาลชุมชนกุดบาก</v>
          </cell>
          <cell r="H416" t="str">
            <v>47030101</v>
          </cell>
          <cell r="I416">
            <v>47</v>
          </cell>
          <cell r="J416" t="str">
            <v>จังหวัดสกลนคร</v>
          </cell>
          <cell r="K416">
            <v>4703</v>
          </cell>
          <cell r="L416" t="str">
            <v>กุดบาก</v>
          </cell>
          <cell r="M416">
            <v>470301</v>
          </cell>
          <cell r="N416" t="str">
            <v>กุดบาก</v>
          </cell>
          <cell r="O416" t="str">
            <v>ตะวันออกเฉียงเหนือ</v>
          </cell>
          <cell r="P416" t="str">
            <v>07</v>
          </cell>
          <cell r="Q416" t="str">
            <v>โรงพยาบาลชุมชน</v>
          </cell>
          <cell r="R416">
            <v>5</v>
          </cell>
          <cell r="S416">
            <v>30</v>
          </cell>
          <cell r="T416" t="str">
            <v>38</v>
          </cell>
          <cell r="U416" t="str">
            <v>21</v>
          </cell>
          <cell r="V416" t="str">
            <v>2.1 ทุติยภูมิระดับต้น</v>
          </cell>
        </row>
        <row r="417">
          <cell r="A417" t="str">
            <v>11</v>
          </cell>
          <cell r="B417" t="str">
            <v>21002</v>
          </cell>
          <cell r="C417" t="str">
            <v>กระทรวงสาธารณสุข สำนักงานปลัดกระทรวงสาธารณสุข</v>
          </cell>
          <cell r="D417" t="str">
            <v>001109100</v>
          </cell>
          <cell r="E417" t="str">
            <v>11091</v>
          </cell>
          <cell r="F417" t="str">
            <v>รพช.พระอาจารย์ฝั้นอาจาโร</v>
          </cell>
          <cell r="G417" t="str">
            <v>โรงพยาบาลชุมชนพระอาจารย์ฝั้นอาจาโร</v>
          </cell>
          <cell r="H417" t="str">
            <v>47040110</v>
          </cell>
          <cell r="I417">
            <v>47</v>
          </cell>
          <cell r="J417" t="str">
            <v>จังหวัดสกลนคร</v>
          </cell>
          <cell r="K417">
            <v>4704</v>
          </cell>
          <cell r="L417" t="str">
            <v>พรรณานิคม</v>
          </cell>
          <cell r="M417">
            <v>470401</v>
          </cell>
          <cell r="N417" t="str">
            <v>พรรณา</v>
          </cell>
          <cell r="O417" t="str">
            <v>ตะวันออกเฉียงเหนือ</v>
          </cell>
          <cell r="P417" t="str">
            <v>07</v>
          </cell>
          <cell r="Q417" t="str">
            <v>โรงพยาบาลชุมชน</v>
          </cell>
          <cell r="R417">
            <v>4</v>
          </cell>
          <cell r="S417">
            <v>90</v>
          </cell>
          <cell r="T417" t="str">
            <v>90</v>
          </cell>
          <cell r="U417" t="str">
            <v>21</v>
          </cell>
          <cell r="V417" t="str">
            <v>2.1 ทุติยภูมิระดับต้น</v>
          </cell>
        </row>
        <row r="418">
          <cell r="A418" t="str">
            <v>11</v>
          </cell>
          <cell r="B418" t="str">
            <v>21002</v>
          </cell>
          <cell r="C418" t="str">
            <v>กระทรวงสาธารณสุข สำนักงานปลัดกระทรวงสาธารณสุข</v>
          </cell>
          <cell r="D418" t="str">
            <v>001109200</v>
          </cell>
          <cell r="E418" t="str">
            <v>11092</v>
          </cell>
          <cell r="F418" t="str">
            <v>รพช.พังโคน</v>
          </cell>
          <cell r="G418" t="str">
            <v>โรงพยาบาลชุมชนพังโคน</v>
          </cell>
          <cell r="H418" t="str">
            <v>47050109</v>
          </cell>
          <cell r="I418">
            <v>47</v>
          </cell>
          <cell r="J418" t="str">
            <v>จังหวัดสกลนคร</v>
          </cell>
          <cell r="K418">
            <v>4705</v>
          </cell>
          <cell r="L418" t="str">
            <v>พังโคน</v>
          </cell>
          <cell r="M418">
            <v>470501</v>
          </cell>
          <cell r="N418" t="str">
            <v>พังโคน</v>
          </cell>
          <cell r="O418" t="str">
            <v>ตะวันออกเฉียงเหนือ</v>
          </cell>
          <cell r="P418" t="str">
            <v>07</v>
          </cell>
          <cell r="Q418" t="str">
            <v>โรงพยาบาลชุมชน</v>
          </cell>
          <cell r="R418">
            <v>4</v>
          </cell>
          <cell r="S418">
            <v>60</v>
          </cell>
          <cell r="T418" t="str">
            <v>79</v>
          </cell>
          <cell r="U418" t="str">
            <v>21</v>
          </cell>
          <cell r="V418" t="str">
            <v>2.1 ทุติยภูมิระดับต้น</v>
          </cell>
        </row>
        <row r="419">
          <cell r="A419" t="str">
            <v>11</v>
          </cell>
          <cell r="B419" t="str">
            <v>21002</v>
          </cell>
          <cell r="C419" t="str">
            <v>กระทรวงสาธารณสุข สำนักงานปลัดกระทรวงสาธารณสุข</v>
          </cell>
          <cell r="D419" t="str">
            <v>001109300</v>
          </cell>
          <cell r="E419" t="str">
            <v>11093</v>
          </cell>
          <cell r="F419" t="str">
            <v>รพช.วาริชภูมิ</v>
          </cell>
          <cell r="G419" t="str">
            <v>โรงพยาบาลชุมชนวาริชภูมิ</v>
          </cell>
          <cell r="H419" t="str">
            <v>47060113</v>
          </cell>
          <cell r="I419">
            <v>47</v>
          </cell>
          <cell r="J419" t="str">
            <v>จังหวัดสกลนคร</v>
          </cell>
          <cell r="K419">
            <v>4706</v>
          </cell>
          <cell r="L419" t="str">
            <v>วาริชภูมิ</v>
          </cell>
          <cell r="M419">
            <v>470601</v>
          </cell>
          <cell r="N419" t="str">
            <v>วาริชภูมิ</v>
          </cell>
          <cell r="O419" t="str">
            <v>ตะวันออกเฉียงเหนือ</v>
          </cell>
          <cell r="P419" t="str">
            <v>07</v>
          </cell>
          <cell r="Q419" t="str">
            <v>โรงพยาบาลชุมชน</v>
          </cell>
          <cell r="R419">
            <v>5</v>
          </cell>
          <cell r="S419">
            <v>30</v>
          </cell>
          <cell r="T419" t="str">
            <v>37</v>
          </cell>
          <cell r="U419" t="str">
            <v>21</v>
          </cell>
          <cell r="V419" t="str">
            <v>2.1 ทุติยภูมิระดับต้น</v>
          </cell>
        </row>
        <row r="420">
          <cell r="A420" t="str">
            <v>11</v>
          </cell>
          <cell r="B420" t="str">
            <v>21002</v>
          </cell>
          <cell r="C420" t="str">
            <v>กระทรวงสาธารณสุข สำนักงานปลัดกระทรวงสาธารณสุข</v>
          </cell>
          <cell r="D420" t="str">
            <v>001109400</v>
          </cell>
          <cell r="E420" t="str">
            <v>11094</v>
          </cell>
          <cell r="F420" t="str">
            <v>รพช.นิคมน้ำอูน</v>
          </cell>
          <cell r="G420" t="str">
            <v>โรงพยาบาลชุมชนนิคมน้ำอูน</v>
          </cell>
          <cell r="H420" t="str">
            <v>47070205</v>
          </cell>
          <cell r="I420">
            <v>47</v>
          </cell>
          <cell r="J420" t="str">
            <v>จังหวัดสกลนคร</v>
          </cell>
          <cell r="K420">
            <v>4707</v>
          </cell>
          <cell r="L420" t="str">
            <v>นิคมน้ำอูน</v>
          </cell>
          <cell r="M420">
            <v>470702</v>
          </cell>
          <cell r="N420" t="str">
            <v>หนองปลิง</v>
          </cell>
          <cell r="O420" t="str">
            <v>ตะวันออกเฉียงเหนือ</v>
          </cell>
          <cell r="P420" t="str">
            <v>07</v>
          </cell>
          <cell r="Q420" t="str">
            <v>โรงพยาบาลชุมชน</v>
          </cell>
          <cell r="R420">
            <v>5</v>
          </cell>
          <cell r="S420">
            <v>10</v>
          </cell>
          <cell r="T420" t="str">
            <v>10</v>
          </cell>
          <cell r="U420" t="str">
            <v>21</v>
          </cell>
          <cell r="V420" t="str">
            <v>2.1 ทุติยภูมิระดับต้น</v>
          </cell>
        </row>
        <row r="421">
          <cell r="A421" t="str">
            <v>11</v>
          </cell>
          <cell r="B421" t="str">
            <v>21002</v>
          </cell>
          <cell r="C421" t="str">
            <v>กระทรวงสาธารณสุข สำนักงานปลัดกระทรวงสาธารณสุข</v>
          </cell>
          <cell r="D421" t="str">
            <v>001109500</v>
          </cell>
          <cell r="E421" t="str">
            <v>11095</v>
          </cell>
          <cell r="F421" t="str">
            <v>รพช.วานรนิวาส</v>
          </cell>
          <cell r="G421" t="str">
            <v>โรงพยาบาลชุมชนวานรนิวาส</v>
          </cell>
          <cell r="H421" t="str">
            <v>47081209</v>
          </cell>
          <cell r="I421">
            <v>47</v>
          </cell>
          <cell r="J421" t="str">
            <v>จังหวัดสกลนคร</v>
          </cell>
          <cell r="K421">
            <v>4708</v>
          </cell>
          <cell r="L421" t="str">
            <v>วานรนิวาส</v>
          </cell>
          <cell r="M421">
            <v>470812</v>
          </cell>
          <cell r="N421" t="str">
            <v>คอนสวรรค์</v>
          </cell>
          <cell r="O421" t="str">
            <v>ตะวันออกเฉียงเหนือ</v>
          </cell>
          <cell r="P421" t="str">
            <v>07</v>
          </cell>
          <cell r="Q421" t="str">
            <v>โรงพยาบาลชุมชน</v>
          </cell>
          <cell r="R421">
            <v>4</v>
          </cell>
          <cell r="S421">
            <v>60</v>
          </cell>
          <cell r="T421" t="str">
            <v>70</v>
          </cell>
          <cell r="U421" t="str">
            <v>22</v>
          </cell>
          <cell r="V421" t="str">
            <v>2.2 ทุติยภูมิระดับกลาง</v>
          </cell>
        </row>
        <row r="422">
          <cell r="A422" t="str">
            <v>11</v>
          </cell>
          <cell r="B422" t="str">
            <v>21002</v>
          </cell>
          <cell r="C422" t="str">
            <v>กระทรวงสาธารณสุข สำนักงานปลัดกระทรวงสาธารณสุข</v>
          </cell>
          <cell r="D422" t="str">
            <v>001109600</v>
          </cell>
          <cell r="E422" t="str">
            <v>11096</v>
          </cell>
          <cell r="F422" t="str">
            <v>รพช.คำตากล้า</v>
          </cell>
          <cell r="G422" t="str">
            <v>โรงพยาบาลชุมชนคำตากล้า</v>
          </cell>
          <cell r="H422" t="str">
            <v>47090111</v>
          </cell>
          <cell r="I422">
            <v>47</v>
          </cell>
          <cell r="J422" t="str">
            <v>จังหวัดสกลนคร</v>
          </cell>
          <cell r="K422">
            <v>4709</v>
          </cell>
          <cell r="L422" t="str">
            <v>คำตากล้า</v>
          </cell>
          <cell r="M422">
            <v>470901</v>
          </cell>
          <cell r="N422" t="str">
            <v>คำตากล้า</v>
          </cell>
          <cell r="O422" t="str">
            <v>ตะวันออกเฉียงเหนือ</v>
          </cell>
          <cell r="P422" t="str">
            <v>07</v>
          </cell>
          <cell r="Q422" t="str">
            <v>โรงพยาบาลชุมชน</v>
          </cell>
          <cell r="R422">
            <v>5</v>
          </cell>
          <cell r="S422">
            <v>30</v>
          </cell>
          <cell r="T422" t="str">
            <v>30</v>
          </cell>
          <cell r="U422" t="str">
            <v>21</v>
          </cell>
          <cell r="V422" t="str">
            <v>2.1 ทุติยภูมิระดับต้น</v>
          </cell>
        </row>
        <row r="423">
          <cell r="A423" t="str">
            <v>11</v>
          </cell>
          <cell r="B423" t="str">
            <v>21002</v>
          </cell>
          <cell r="C423" t="str">
            <v>กระทรวงสาธารณสุข สำนักงานปลัดกระทรวงสาธารณสุข</v>
          </cell>
          <cell r="D423" t="str">
            <v>001109700</v>
          </cell>
          <cell r="E423" t="str">
            <v>11097</v>
          </cell>
          <cell r="F423" t="str">
            <v>รพช.บ้านม่วง</v>
          </cell>
          <cell r="G423" t="str">
            <v>โรงพยาบาลชุมชนบ้านม่วง</v>
          </cell>
          <cell r="H423" t="str">
            <v>47100102</v>
          </cell>
          <cell r="I423">
            <v>47</v>
          </cell>
          <cell r="J423" t="str">
            <v>จังหวัดสกลนคร</v>
          </cell>
          <cell r="K423">
            <v>4710</v>
          </cell>
          <cell r="L423" t="str">
            <v>บ้านม่วง</v>
          </cell>
          <cell r="M423">
            <v>471001</v>
          </cell>
          <cell r="N423" t="str">
            <v>ม่วง</v>
          </cell>
          <cell r="O423" t="str">
            <v>ตะวันออกเฉียงเหนือ</v>
          </cell>
          <cell r="P423" t="str">
            <v>07</v>
          </cell>
          <cell r="Q423" t="str">
            <v>โรงพยาบาลชุมชน</v>
          </cell>
          <cell r="R423">
            <v>4</v>
          </cell>
          <cell r="S423">
            <v>36</v>
          </cell>
          <cell r="T423" t="str">
            <v>77</v>
          </cell>
          <cell r="U423" t="str">
            <v>21</v>
          </cell>
          <cell r="V423" t="str">
            <v>2.1 ทุติยภูมิระดับต้น</v>
          </cell>
        </row>
        <row r="424">
          <cell r="A424" t="str">
            <v>11</v>
          </cell>
          <cell r="B424" t="str">
            <v>21002</v>
          </cell>
          <cell r="C424" t="str">
            <v>กระทรวงสาธารณสุข สำนักงานปลัดกระทรวงสาธารณสุข</v>
          </cell>
          <cell r="D424" t="str">
            <v>001109800</v>
          </cell>
          <cell r="E424" t="str">
            <v>11098</v>
          </cell>
          <cell r="F424" t="str">
            <v>รพช.อากาศอำนวย</v>
          </cell>
          <cell r="G424" t="str">
            <v>โรงพยาบาลชุมชนอากาศอำนวย</v>
          </cell>
          <cell r="H424" t="str">
            <v>47110103</v>
          </cell>
          <cell r="I424">
            <v>47</v>
          </cell>
          <cell r="J424" t="str">
            <v>จังหวัดสกลนคร</v>
          </cell>
          <cell r="K424">
            <v>4711</v>
          </cell>
          <cell r="L424" t="str">
            <v>อากาศอำนวย</v>
          </cell>
          <cell r="M424">
            <v>471101</v>
          </cell>
          <cell r="N424" t="str">
            <v>อากาศ</v>
          </cell>
          <cell r="O424" t="str">
            <v>ตะวันออกเฉียงเหนือ</v>
          </cell>
          <cell r="P424" t="str">
            <v>07</v>
          </cell>
          <cell r="Q424" t="str">
            <v>โรงพยาบาลชุมชน</v>
          </cell>
          <cell r="R424">
            <v>4</v>
          </cell>
          <cell r="S424">
            <v>90</v>
          </cell>
          <cell r="T424" t="str">
            <v>90</v>
          </cell>
          <cell r="U424" t="str">
            <v>21</v>
          </cell>
          <cell r="V424" t="str">
            <v>2.1 ทุติยภูมิระดับต้น</v>
          </cell>
        </row>
        <row r="425">
          <cell r="A425" t="str">
            <v>11</v>
          </cell>
          <cell r="B425" t="str">
            <v>21002</v>
          </cell>
          <cell r="C425" t="str">
            <v>กระทรวงสาธารณสุข สำนักงานปลัดกระทรวงสาธารณสุข</v>
          </cell>
          <cell r="D425" t="str">
            <v>001109900</v>
          </cell>
          <cell r="E425" t="str">
            <v>11099</v>
          </cell>
          <cell r="F425" t="str">
            <v>รพช.ส่องดาว</v>
          </cell>
          <cell r="G425" t="str">
            <v>โรงพยาบาลชุมชนส่องดาว</v>
          </cell>
          <cell r="H425" t="str">
            <v>47130109</v>
          </cell>
          <cell r="I425">
            <v>47</v>
          </cell>
          <cell r="J425" t="str">
            <v>จังหวัดสกลนคร</v>
          </cell>
          <cell r="K425">
            <v>4713</v>
          </cell>
          <cell r="L425" t="str">
            <v>ส่องดาว</v>
          </cell>
          <cell r="M425">
            <v>471301</v>
          </cell>
          <cell r="N425" t="str">
            <v>ส่องดาว</v>
          </cell>
          <cell r="O425" t="str">
            <v>ตะวันออกเฉียงเหนือ</v>
          </cell>
          <cell r="P425" t="str">
            <v>07</v>
          </cell>
          <cell r="Q425" t="str">
            <v>โรงพยาบาลชุมชน</v>
          </cell>
          <cell r="R425">
            <v>5</v>
          </cell>
          <cell r="S425">
            <v>30</v>
          </cell>
          <cell r="T425" t="str">
            <v>35</v>
          </cell>
          <cell r="U425" t="str">
            <v>21</v>
          </cell>
          <cell r="V425" t="str">
            <v>2.1 ทุติยภูมิระดับต้น</v>
          </cell>
        </row>
        <row r="426">
          <cell r="A426" t="str">
            <v>11</v>
          </cell>
          <cell r="B426" t="str">
            <v>21002</v>
          </cell>
          <cell r="C426" t="str">
            <v>กระทรวงสาธารณสุข สำนักงานปลัดกระทรวงสาธารณสุข</v>
          </cell>
          <cell r="D426" t="str">
            <v>001110000</v>
          </cell>
          <cell r="E426" t="str">
            <v>11100</v>
          </cell>
          <cell r="F426" t="str">
            <v>รพช.เต่างอย</v>
          </cell>
          <cell r="G426" t="str">
            <v>โรงพยาบาลชุมชนเต่างอย</v>
          </cell>
          <cell r="H426" t="str">
            <v>47140106</v>
          </cell>
          <cell r="I426">
            <v>47</v>
          </cell>
          <cell r="J426" t="str">
            <v>จังหวัดสกลนคร</v>
          </cell>
          <cell r="K426">
            <v>4714</v>
          </cell>
          <cell r="L426" t="str">
            <v>เต่างอย</v>
          </cell>
          <cell r="M426">
            <v>471401</v>
          </cell>
          <cell r="N426" t="str">
            <v>เต่างอย</v>
          </cell>
          <cell r="O426" t="str">
            <v>ตะวันออกเฉียงเหนือ</v>
          </cell>
          <cell r="P426" t="str">
            <v>07</v>
          </cell>
          <cell r="Q426" t="str">
            <v>โรงพยาบาลชุมชน</v>
          </cell>
          <cell r="R426">
            <v>5</v>
          </cell>
          <cell r="S426">
            <v>30</v>
          </cell>
          <cell r="T426" t="str">
            <v>30</v>
          </cell>
          <cell r="U426" t="str">
            <v>21</v>
          </cell>
          <cell r="V426" t="str">
            <v>2.1 ทุติยภูมิระดับต้น</v>
          </cell>
        </row>
        <row r="427">
          <cell r="A427" t="str">
            <v>11</v>
          </cell>
          <cell r="B427" t="str">
            <v>21002</v>
          </cell>
          <cell r="C427" t="str">
            <v>กระทรวงสาธารณสุข สำนักงานปลัดกระทรวงสาธารณสุข</v>
          </cell>
          <cell r="D427" t="str">
            <v>001110100</v>
          </cell>
          <cell r="E427" t="str">
            <v>11101</v>
          </cell>
          <cell r="F427" t="str">
            <v>รพช.โคกศรีสุพรรณ</v>
          </cell>
          <cell r="G427" t="str">
            <v>โรงพยาบาลชุมชนโคกศรีสุพรรณ</v>
          </cell>
          <cell r="H427" t="str">
            <v>47150108</v>
          </cell>
          <cell r="I427">
            <v>47</v>
          </cell>
          <cell r="J427" t="str">
            <v>จังหวัดสกลนคร</v>
          </cell>
          <cell r="K427">
            <v>4715</v>
          </cell>
          <cell r="L427" t="str">
            <v>โคกศรีสุพรรณ</v>
          </cell>
          <cell r="M427">
            <v>471501</v>
          </cell>
          <cell r="N427" t="str">
            <v>ตองโขบ</v>
          </cell>
          <cell r="O427" t="str">
            <v>ตะวันออกเฉียงเหนือ</v>
          </cell>
          <cell r="P427" t="str">
            <v>07</v>
          </cell>
          <cell r="Q427" t="str">
            <v>โรงพยาบาลชุมชน</v>
          </cell>
          <cell r="R427">
            <v>5</v>
          </cell>
          <cell r="S427">
            <v>30</v>
          </cell>
          <cell r="T427" t="str">
            <v>37</v>
          </cell>
          <cell r="U427" t="str">
            <v>21</v>
          </cell>
          <cell r="V427" t="str">
            <v>2.1 ทุติยภูมิระดับต้น</v>
          </cell>
        </row>
        <row r="428">
          <cell r="A428" t="str">
            <v>11</v>
          </cell>
          <cell r="B428" t="str">
            <v>21002</v>
          </cell>
          <cell r="C428" t="str">
            <v>กระทรวงสาธารณสุข สำนักงานปลัดกระทรวงสาธารณสุข</v>
          </cell>
          <cell r="D428" t="str">
            <v>001110200</v>
          </cell>
          <cell r="E428" t="str">
            <v>11102</v>
          </cell>
          <cell r="F428" t="str">
            <v>รพช.เจริญศิลป์</v>
          </cell>
          <cell r="G428" t="str">
            <v>โรงพยาบาลชุมชนเจริญศิลป์</v>
          </cell>
          <cell r="H428" t="str">
            <v>47160202</v>
          </cell>
          <cell r="I428">
            <v>47</v>
          </cell>
          <cell r="J428" t="str">
            <v>จังหวัดสกลนคร</v>
          </cell>
          <cell r="K428">
            <v>4716</v>
          </cell>
          <cell r="L428" t="str">
            <v>เจริญศิลป์</v>
          </cell>
          <cell r="M428">
            <v>471602</v>
          </cell>
          <cell r="N428" t="str">
            <v>เจริญศิลป์</v>
          </cell>
          <cell r="O428" t="str">
            <v>ตะวันออกเฉียงเหนือ</v>
          </cell>
          <cell r="P428" t="str">
            <v>07</v>
          </cell>
          <cell r="Q428" t="str">
            <v>โรงพยาบาลชุมชน</v>
          </cell>
          <cell r="R428">
            <v>5</v>
          </cell>
          <cell r="S428">
            <v>30</v>
          </cell>
          <cell r="T428" t="str">
            <v>42</v>
          </cell>
          <cell r="U428" t="str">
            <v>21</v>
          </cell>
          <cell r="V428" t="str">
            <v>2.1 ทุติยภูมิระดับต้น</v>
          </cell>
        </row>
        <row r="429">
          <cell r="A429" t="str">
            <v>11</v>
          </cell>
          <cell r="B429" t="str">
            <v>21002</v>
          </cell>
          <cell r="C429" t="str">
            <v>กระทรวงสาธารณสุข สำนักงานปลัดกระทรวงสาธารณสุข</v>
          </cell>
          <cell r="D429" t="str">
            <v>001110300</v>
          </cell>
          <cell r="E429" t="str">
            <v>11103</v>
          </cell>
          <cell r="F429" t="str">
            <v>รพช.โพนนาแก้ว</v>
          </cell>
          <cell r="G429" t="str">
            <v>โรงพยาบาลชุมชนโพนนาแก้ว</v>
          </cell>
          <cell r="H429" t="str">
            <v>47170210</v>
          </cell>
          <cell r="I429">
            <v>47</v>
          </cell>
          <cell r="J429" t="str">
            <v>จังหวัดสกลนคร</v>
          </cell>
          <cell r="K429">
            <v>4717</v>
          </cell>
          <cell r="L429" t="str">
            <v>โพนนาแก้ว</v>
          </cell>
          <cell r="M429">
            <v>471702</v>
          </cell>
          <cell r="N429" t="str">
            <v>นาแก้ว</v>
          </cell>
          <cell r="O429" t="str">
            <v>ตะวันออกเฉียงเหนือ</v>
          </cell>
          <cell r="P429" t="str">
            <v>07</v>
          </cell>
          <cell r="Q429" t="str">
            <v>โรงพยาบาลชุมชน</v>
          </cell>
          <cell r="R429">
            <v>5</v>
          </cell>
          <cell r="S429">
            <v>30</v>
          </cell>
          <cell r="T429" t="str">
            <v>32</v>
          </cell>
          <cell r="U429" t="str">
            <v>21</v>
          </cell>
          <cell r="V429" t="str">
            <v>2.1 ทุติยภูมิระดับต้น</v>
          </cell>
        </row>
        <row r="430">
          <cell r="A430" t="str">
            <v>11</v>
          </cell>
          <cell r="B430" t="str">
            <v>21002</v>
          </cell>
          <cell r="C430" t="str">
            <v>กระทรวงสาธารณสุข สำนักงานปลัดกระทรวงสาธารณสุข</v>
          </cell>
          <cell r="D430" t="str">
            <v>001145000</v>
          </cell>
          <cell r="E430" t="str">
            <v>11450</v>
          </cell>
          <cell r="F430" t="str">
            <v>รพร.สว่างแดนดิน</v>
          </cell>
          <cell r="G430" t="str">
            <v>โรงพยาบาลสมเด็จพระยุพราชสว่างแดนดิน</v>
          </cell>
          <cell r="H430" t="str">
            <v>47120111</v>
          </cell>
          <cell r="I430">
            <v>47</v>
          </cell>
          <cell r="J430" t="str">
            <v>จังหวัดสกลนคร</v>
          </cell>
          <cell r="K430">
            <v>4712</v>
          </cell>
          <cell r="L430" t="str">
            <v>สว่างแดนดิน</v>
          </cell>
          <cell r="M430">
            <v>471201</v>
          </cell>
          <cell r="N430" t="str">
            <v>สว่างแดนดิน</v>
          </cell>
          <cell r="O430" t="str">
            <v>ตะวันออกเฉียงเหนือ</v>
          </cell>
          <cell r="P430" t="str">
            <v>07</v>
          </cell>
          <cell r="Q430" t="str">
            <v>โรงพยาบาลชุมชน</v>
          </cell>
          <cell r="R430">
            <v>4</v>
          </cell>
          <cell r="S430">
            <v>90</v>
          </cell>
          <cell r="T430" t="str">
            <v>102</v>
          </cell>
          <cell r="U430" t="str">
            <v>21</v>
          </cell>
          <cell r="V430" t="str">
            <v>2.1 ทุติยภูมิระดับต้น</v>
          </cell>
        </row>
        <row r="431">
          <cell r="A431" t="str">
            <v>11</v>
          </cell>
          <cell r="B431" t="str">
            <v>21002</v>
          </cell>
          <cell r="C431" t="str">
            <v>กระทรวงสาธารณสุข สำนักงานปลัดกระทรวงสาธารณสุข</v>
          </cell>
          <cell r="D431" t="str">
            <v>002132300</v>
          </cell>
          <cell r="E431" t="str">
            <v>21323</v>
          </cell>
          <cell r="F431" t="str">
            <v>รพช.พระอาจารย์แบน  ธนากโร</v>
          </cell>
          <cell r="G431" t="str">
            <v>โรงพยาบาลชุมชนพระอาจารย์แบน  ธนากโร</v>
          </cell>
          <cell r="H431" t="str">
            <v>47180300</v>
          </cell>
          <cell r="I431">
            <v>47</v>
          </cell>
          <cell r="J431" t="str">
            <v>จังหวัดสกลนคร</v>
          </cell>
          <cell r="K431">
            <v>4718</v>
          </cell>
          <cell r="L431" t="str">
            <v>ภูพาน</v>
          </cell>
          <cell r="M431">
            <v>471803</v>
          </cell>
          <cell r="N431" t="str">
            <v>โคกภู</v>
          </cell>
          <cell r="O431" t="str">
            <v>ตะวันออกเฉียงเหนือ</v>
          </cell>
          <cell r="P431" t="str">
            <v>07</v>
          </cell>
          <cell r="Q431" t="str">
            <v>โรงพยาบาลชุมชน</v>
          </cell>
          <cell r="R431">
            <v>5</v>
          </cell>
          <cell r="S431">
            <v>30</v>
          </cell>
          <cell r="T431" t="str">
            <v>90</v>
          </cell>
          <cell r="U431" t="str">
            <v>22</v>
          </cell>
          <cell r="V431" t="str">
            <v>2.2 ทุติยภูมิระดับกลาง</v>
          </cell>
        </row>
        <row r="432">
          <cell r="A432" t="str">
            <v>11</v>
          </cell>
          <cell r="B432" t="str">
            <v>21002</v>
          </cell>
          <cell r="C432" t="str">
            <v>กระทรวงสาธารณสุข สำนักงานปลัดกระทรวงสาธารณสุข</v>
          </cell>
          <cell r="D432" t="str">
            <v>001071100</v>
          </cell>
          <cell r="E432" t="str">
            <v>10711</v>
          </cell>
          <cell r="F432" t="str">
            <v>รพท.นครพนม</v>
          </cell>
          <cell r="G432" t="str">
            <v>โรงพยาบาลทั่วไปนครพนม</v>
          </cell>
          <cell r="H432" t="str">
            <v>48010100</v>
          </cell>
          <cell r="I432">
            <v>48</v>
          </cell>
          <cell r="J432" t="str">
            <v>จังหวัดนครพนม</v>
          </cell>
          <cell r="K432">
            <v>4801</v>
          </cell>
          <cell r="L432" t="str">
            <v>เมืองนครพนม</v>
          </cell>
          <cell r="M432">
            <v>480101</v>
          </cell>
          <cell r="N432" t="str">
            <v>ในเมือง</v>
          </cell>
          <cell r="O432" t="str">
            <v>ตะวันออกเฉียงเหนือ</v>
          </cell>
          <cell r="P432" t="str">
            <v>06</v>
          </cell>
          <cell r="Q432" t="str">
            <v>โรงพยาบาลทั่วไป</v>
          </cell>
          <cell r="R432">
            <v>2</v>
          </cell>
          <cell r="S432">
            <v>306</v>
          </cell>
          <cell r="T432" t="str">
            <v>306</v>
          </cell>
          <cell r="U432" t="str">
            <v>23</v>
          </cell>
          <cell r="V432" t="str">
            <v>2.3 ทุติยภูมิระดับสูง</v>
          </cell>
        </row>
        <row r="433">
          <cell r="A433" t="str">
            <v>11</v>
          </cell>
          <cell r="B433" t="str">
            <v>21002</v>
          </cell>
          <cell r="C433" t="str">
            <v>กระทรวงสาธารณสุข สำนักงานปลัดกระทรวงสาธารณสุข</v>
          </cell>
          <cell r="D433" t="str">
            <v>001110400</v>
          </cell>
          <cell r="E433" t="str">
            <v>11104</v>
          </cell>
          <cell r="F433" t="str">
            <v>รพช.ปลาปาก</v>
          </cell>
          <cell r="G433" t="str">
            <v>โรงพยาบาลชุมชนปลาปาก</v>
          </cell>
          <cell r="H433" t="str">
            <v>48020102</v>
          </cell>
          <cell r="I433">
            <v>48</v>
          </cell>
          <cell r="J433" t="str">
            <v>จังหวัดนครพนม</v>
          </cell>
          <cell r="K433">
            <v>4802</v>
          </cell>
          <cell r="L433" t="str">
            <v>ปลาปาก</v>
          </cell>
          <cell r="M433">
            <v>480201</v>
          </cell>
          <cell r="N433" t="str">
            <v>ปลาปาก</v>
          </cell>
          <cell r="O433" t="str">
            <v>ตะวันออกเฉียงเหนือ</v>
          </cell>
          <cell r="P433" t="str">
            <v>07</v>
          </cell>
          <cell r="Q433" t="str">
            <v>โรงพยาบาลชุมชน</v>
          </cell>
          <cell r="R433">
            <v>4</v>
          </cell>
          <cell r="S433">
            <v>53</v>
          </cell>
          <cell r="T433" t="str">
            <v>30</v>
          </cell>
          <cell r="U433" t="str">
            <v>21</v>
          </cell>
          <cell r="V433" t="str">
            <v>2.1 ทุติยภูมิระดับต้น</v>
          </cell>
        </row>
        <row r="434">
          <cell r="A434" t="str">
            <v>11</v>
          </cell>
          <cell r="B434" t="str">
            <v>21002</v>
          </cell>
          <cell r="C434" t="str">
            <v>กระทรวงสาธารณสุข สำนักงานปลัดกระทรวงสาธารณสุข</v>
          </cell>
          <cell r="D434" t="str">
            <v>001110500</v>
          </cell>
          <cell r="E434" t="str">
            <v>11105</v>
          </cell>
          <cell r="F434" t="str">
            <v>รพช.ท่าอุเทน</v>
          </cell>
          <cell r="G434" t="str">
            <v>โรงพยาบาลชุมชนท่าอุเทน</v>
          </cell>
          <cell r="H434" t="str">
            <v>48030206</v>
          </cell>
          <cell r="I434">
            <v>48</v>
          </cell>
          <cell r="J434" t="str">
            <v>จังหวัดนครพนม</v>
          </cell>
          <cell r="K434">
            <v>4803</v>
          </cell>
          <cell r="L434" t="str">
            <v>ท่าอุเทน</v>
          </cell>
          <cell r="M434">
            <v>480302</v>
          </cell>
          <cell r="N434" t="str">
            <v>โนนตาล</v>
          </cell>
          <cell r="O434" t="str">
            <v>ตะวันออกเฉียงเหนือ</v>
          </cell>
          <cell r="P434" t="str">
            <v>07</v>
          </cell>
          <cell r="Q434" t="str">
            <v>โรงพยาบาลชุมชน</v>
          </cell>
          <cell r="R434">
            <v>5</v>
          </cell>
          <cell r="S434">
            <v>30</v>
          </cell>
          <cell r="T434" t="str">
            <v>30</v>
          </cell>
          <cell r="U434" t="str">
            <v>21</v>
          </cell>
          <cell r="V434" t="str">
            <v>2.1 ทุติยภูมิระดับต้น</v>
          </cell>
        </row>
        <row r="435">
          <cell r="A435" t="str">
            <v>11</v>
          </cell>
          <cell r="B435" t="str">
            <v>21002</v>
          </cell>
          <cell r="C435" t="str">
            <v>กระทรวงสาธารณสุข สำนักงานปลัดกระทรวงสาธารณสุข</v>
          </cell>
          <cell r="D435" t="str">
            <v>001110600</v>
          </cell>
          <cell r="E435" t="str">
            <v>11106</v>
          </cell>
          <cell r="F435" t="str">
            <v>รพช.บ้านแพง</v>
          </cell>
          <cell r="G435" t="str">
            <v>โรงพยาบาลชุมชนบ้านแพง</v>
          </cell>
          <cell r="H435" t="str">
            <v>48040102</v>
          </cell>
          <cell r="I435">
            <v>48</v>
          </cell>
          <cell r="J435" t="str">
            <v>จังหวัดนครพนม</v>
          </cell>
          <cell r="K435">
            <v>4804</v>
          </cell>
          <cell r="L435" t="str">
            <v>บ้านแพง</v>
          </cell>
          <cell r="M435">
            <v>480401</v>
          </cell>
          <cell r="N435" t="str">
            <v>บ้านแพง</v>
          </cell>
          <cell r="O435" t="str">
            <v>ตะวันออกเฉียงเหนือ</v>
          </cell>
          <cell r="P435" t="str">
            <v>07</v>
          </cell>
          <cell r="Q435" t="str">
            <v>โรงพยาบาลชุมชน</v>
          </cell>
          <cell r="R435">
            <v>4</v>
          </cell>
          <cell r="S435">
            <v>60</v>
          </cell>
          <cell r="T435" t="str">
            <v>30</v>
          </cell>
          <cell r="U435" t="str">
            <v>21</v>
          </cell>
          <cell r="V435" t="str">
            <v>2.1 ทุติยภูมิระดับต้น</v>
          </cell>
        </row>
        <row r="436">
          <cell r="A436" t="str">
            <v>11</v>
          </cell>
          <cell r="B436" t="str">
            <v>21002</v>
          </cell>
          <cell r="C436" t="str">
            <v>กระทรวงสาธารณสุข สำนักงานปลัดกระทรวงสาธารณสุข</v>
          </cell>
          <cell r="D436" t="str">
            <v>001110700</v>
          </cell>
          <cell r="E436" t="str">
            <v>11107</v>
          </cell>
          <cell r="F436" t="str">
            <v>รพช.นาทม</v>
          </cell>
          <cell r="G436" t="str">
            <v>โรงพยาบาลชุมชนนาทม</v>
          </cell>
          <cell r="H436" t="str">
            <v>48110304</v>
          </cell>
          <cell r="I436">
            <v>48</v>
          </cell>
          <cell r="J436" t="str">
            <v>จังหวัดนครพนม</v>
          </cell>
          <cell r="K436">
            <v>4811</v>
          </cell>
          <cell r="L436" t="str">
            <v>นาทม</v>
          </cell>
          <cell r="M436">
            <v>481103</v>
          </cell>
          <cell r="N436" t="str">
            <v>ดอนเตย</v>
          </cell>
          <cell r="O436" t="str">
            <v>ตะวันออกเฉียงเหนือ</v>
          </cell>
          <cell r="P436" t="str">
            <v>07</v>
          </cell>
          <cell r="Q436" t="str">
            <v>โรงพยาบาลชุมชน</v>
          </cell>
          <cell r="R436">
            <v>5</v>
          </cell>
          <cell r="S436">
            <v>30</v>
          </cell>
          <cell r="T436" t="str">
            <v>10</v>
          </cell>
          <cell r="U436" t="str">
            <v>21</v>
          </cell>
          <cell r="V436" t="str">
            <v>2.1 ทุติยภูมิระดับต้น</v>
          </cell>
        </row>
        <row r="437">
          <cell r="A437" t="str">
            <v>11</v>
          </cell>
          <cell r="B437" t="str">
            <v>21002</v>
          </cell>
          <cell r="C437" t="str">
            <v>กระทรวงสาธารณสุข สำนักงานปลัดกระทรวงสาธารณสุข</v>
          </cell>
          <cell r="D437" t="str">
            <v>001110800</v>
          </cell>
          <cell r="E437" t="str">
            <v>11108</v>
          </cell>
          <cell r="F437" t="str">
            <v>รพช.เรณูนคร</v>
          </cell>
          <cell r="G437" t="str">
            <v>โรงพยาบาลชุมชนเรณูนคร</v>
          </cell>
          <cell r="H437" t="str">
            <v>48060209</v>
          </cell>
          <cell r="I437">
            <v>48</v>
          </cell>
          <cell r="J437" t="str">
            <v>จังหวัดนครพนม</v>
          </cell>
          <cell r="K437">
            <v>4806</v>
          </cell>
          <cell r="L437" t="str">
            <v>เรณูนคร</v>
          </cell>
          <cell r="M437">
            <v>480602</v>
          </cell>
          <cell r="N437" t="str">
            <v>โพนทอง</v>
          </cell>
          <cell r="O437" t="str">
            <v>ตะวันออกเฉียงเหนือ</v>
          </cell>
          <cell r="P437" t="str">
            <v>07</v>
          </cell>
          <cell r="Q437" t="str">
            <v>โรงพยาบาลชุมชน</v>
          </cell>
          <cell r="R437">
            <v>5</v>
          </cell>
          <cell r="S437">
            <v>30</v>
          </cell>
          <cell r="T437" t="str">
            <v>30</v>
          </cell>
          <cell r="U437" t="str">
            <v>21</v>
          </cell>
          <cell r="V437" t="str">
            <v>2.1 ทุติยภูมิระดับต้น</v>
          </cell>
        </row>
        <row r="438">
          <cell r="A438" t="str">
            <v>11</v>
          </cell>
          <cell r="B438" t="str">
            <v>21002</v>
          </cell>
          <cell r="C438" t="str">
            <v>กระทรวงสาธารณสุข สำนักงานปลัดกระทรวงสาธารณสุข</v>
          </cell>
          <cell r="D438" t="str">
            <v>001110900</v>
          </cell>
          <cell r="E438" t="str">
            <v>11109</v>
          </cell>
          <cell r="F438" t="str">
            <v>รพช.นาแก</v>
          </cell>
          <cell r="G438" t="str">
            <v>โรงพยาบาลชุมชนนาแก</v>
          </cell>
          <cell r="H438" t="str">
            <v>48070107</v>
          </cell>
          <cell r="I438">
            <v>48</v>
          </cell>
          <cell r="J438" t="str">
            <v>จังหวัดนครพนม</v>
          </cell>
          <cell r="K438">
            <v>4807</v>
          </cell>
          <cell r="L438" t="str">
            <v>นาแก</v>
          </cell>
          <cell r="M438">
            <v>480701</v>
          </cell>
          <cell r="N438" t="str">
            <v>นาแก</v>
          </cell>
          <cell r="O438" t="str">
            <v>ตะวันออกเฉียงเหนือ</v>
          </cell>
          <cell r="P438" t="str">
            <v>07</v>
          </cell>
          <cell r="Q438" t="str">
            <v>โรงพยาบาลชุมชน</v>
          </cell>
          <cell r="R438">
            <v>4</v>
          </cell>
          <cell r="S438">
            <v>60</v>
          </cell>
          <cell r="T438" t="str">
            <v>60</v>
          </cell>
          <cell r="U438" t="str">
            <v>21</v>
          </cell>
          <cell r="V438" t="str">
            <v>2.1 ทุติยภูมิระดับต้น</v>
          </cell>
        </row>
        <row r="439">
          <cell r="A439" t="str">
            <v>11</v>
          </cell>
          <cell r="B439" t="str">
            <v>21002</v>
          </cell>
          <cell r="C439" t="str">
            <v>กระทรวงสาธารณสุข สำนักงานปลัดกระทรวงสาธารณสุข</v>
          </cell>
          <cell r="D439" t="str">
            <v>001111000</v>
          </cell>
          <cell r="E439" t="str">
            <v>11110</v>
          </cell>
          <cell r="F439" t="str">
            <v>รพช.ศรีสงคราม</v>
          </cell>
          <cell r="G439" t="str">
            <v>โรงพยาบาลชุมชนศรีสงคราม</v>
          </cell>
          <cell r="H439" t="str">
            <v>48080101</v>
          </cell>
          <cell r="I439">
            <v>48</v>
          </cell>
          <cell r="J439" t="str">
            <v>จังหวัดนครพนม</v>
          </cell>
          <cell r="K439">
            <v>4808</v>
          </cell>
          <cell r="L439" t="str">
            <v>ศรีสงคราม</v>
          </cell>
          <cell r="M439">
            <v>480801</v>
          </cell>
          <cell r="N439" t="str">
            <v>ศรีสงคราม</v>
          </cell>
          <cell r="O439" t="str">
            <v>ตะวันออกเฉียงเหนือ</v>
          </cell>
          <cell r="P439" t="str">
            <v>07</v>
          </cell>
          <cell r="Q439" t="str">
            <v>โรงพยาบาลชุมชน</v>
          </cell>
          <cell r="R439">
            <v>4</v>
          </cell>
          <cell r="S439">
            <v>60</v>
          </cell>
          <cell r="T439" t="str">
            <v>30</v>
          </cell>
          <cell r="U439" t="str">
            <v>21</v>
          </cell>
          <cell r="V439" t="str">
            <v>2.1 ทุติยภูมิระดับต้น</v>
          </cell>
        </row>
        <row r="440">
          <cell r="A440" t="str">
            <v>11</v>
          </cell>
          <cell r="B440" t="str">
            <v>21002</v>
          </cell>
          <cell r="C440" t="str">
            <v>กระทรวงสาธารณสุข สำนักงานปลัดกระทรวงสาธารณสุข</v>
          </cell>
          <cell r="D440" t="str">
            <v>001111100</v>
          </cell>
          <cell r="E440" t="str">
            <v>11111</v>
          </cell>
          <cell r="F440" t="str">
            <v>รพช.นาหว้า</v>
          </cell>
          <cell r="G440" t="str">
            <v>โรงพยาบาลชุมชนนาหว้า</v>
          </cell>
          <cell r="H440" t="str">
            <v>48090105</v>
          </cell>
          <cell r="I440">
            <v>48</v>
          </cell>
          <cell r="J440" t="str">
            <v>จังหวัดนครพนม</v>
          </cell>
          <cell r="K440">
            <v>4809</v>
          </cell>
          <cell r="L440" t="str">
            <v>นาหว้า</v>
          </cell>
          <cell r="M440">
            <v>480901</v>
          </cell>
          <cell r="N440" t="str">
            <v>นาหว้า</v>
          </cell>
          <cell r="O440" t="str">
            <v>ตะวันออกเฉียงเหนือ</v>
          </cell>
          <cell r="P440" t="str">
            <v>07</v>
          </cell>
          <cell r="Q440" t="str">
            <v>โรงพยาบาลชุมชน</v>
          </cell>
          <cell r="R440">
            <v>5</v>
          </cell>
          <cell r="S440">
            <v>30</v>
          </cell>
          <cell r="T440" t="str">
            <v>30</v>
          </cell>
          <cell r="U440" t="str">
            <v>21</v>
          </cell>
          <cell r="V440" t="str">
            <v>2.1 ทุติยภูมิระดับต้น</v>
          </cell>
        </row>
        <row r="441">
          <cell r="A441" t="str">
            <v>11</v>
          </cell>
          <cell r="B441" t="str">
            <v>21002</v>
          </cell>
          <cell r="C441" t="str">
            <v>กระทรวงสาธารณสุข สำนักงานปลัดกระทรวงสาธารณสุข</v>
          </cell>
          <cell r="D441" t="str">
            <v>001111200</v>
          </cell>
          <cell r="E441" t="str">
            <v>11112</v>
          </cell>
          <cell r="F441" t="str">
            <v>รพช.โพนสวรรค์</v>
          </cell>
          <cell r="G441" t="str">
            <v>โรงพยาบาลชุมชนโพนสวรรค์</v>
          </cell>
          <cell r="H441" t="str">
            <v>48100105</v>
          </cell>
          <cell r="I441">
            <v>48</v>
          </cell>
          <cell r="J441" t="str">
            <v>จังหวัดนครพนม</v>
          </cell>
          <cell r="K441">
            <v>4810</v>
          </cell>
          <cell r="L441" t="str">
            <v>โพนสวรรค์</v>
          </cell>
          <cell r="M441">
            <v>481001</v>
          </cell>
          <cell r="N441" t="str">
            <v>โพนสวรรค์</v>
          </cell>
          <cell r="O441" t="str">
            <v>ตะวันออกเฉียงเหนือ</v>
          </cell>
          <cell r="P441" t="str">
            <v>07</v>
          </cell>
          <cell r="Q441" t="str">
            <v>โรงพยาบาลชุมชน</v>
          </cell>
          <cell r="R441">
            <v>5</v>
          </cell>
          <cell r="S441">
            <v>30</v>
          </cell>
          <cell r="T441" t="str">
            <v>30</v>
          </cell>
          <cell r="U441" t="str">
            <v>21</v>
          </cell>
          <cell r="V441" t="str">
            <v>2.1 ทุติยภูมิระดับต้น</v>
          </cell>
        </row>
        <row r="442">
          <cell r="A442" t="str">
            <v>11</v>
          </cell>
          <cell r="B442" t="str">
            <v>21002</v>
          </cell>
          <cell r="C442" t="str">
            <v>กระทรวงสาธารณสุข สำนักงานปลัดกระทรวงสาธารณสุข</v>
          </cell>
          <cell r="D442" t="str">
            <v>001145100</v>
          </cell>
          <cell r="E442" t="str">
            <v>11451</v>
          </cell>
          <cell r="F442" t="str">
            <v>รพร.ธาตุพนม</v>
          </cell>
          <cell r="G442" t="str">
            <v>โรงพยาบาลสมเด็จพระยุพราชธาตุพนม</v>
          </cell>
          <cell r="H442" t="str">
            <v>48050107</v>
          </cell>
          <cell r="I442">
            <v>48</v>
          </cell>
          <cell r="J442" t="str">
            <v>จังหวัดนครพนม</v>
          </cell>
          <cell r="K442">
            <v>4805</v>
          </cell>
          <cell r="L442" t="str">
            <v>ธาตุพนม</v>
          </cell>
          <cell r="M442">
            <v>480501</v>
          </cell>
          <cell r="N442" t="str">
            <v>ธาตุพนม</v>
          </cell>
          <cell r="O442" t="str">
            <v>ตะวันออกเฉียงเหนือ</v>
          </cell>
          <cell r="P442" t="str">
            <v>07</v>
          </cell>
          <cell r="Q442" t="str">
            <v>โรงพยาบาลชุมชน</v>
          </cell>
          <cell r="R442">
            <v>4</v>
          </cell>
          <cell r="S442">
            <v>90</v>
          </cell>
          <cell r="T442" t="str">
            <v>90</v>
          </cell>
          <cell r="U442" t="str">
            <v>22</v>
          </cell>
          <cell r="V442" t="str">
            <v>2.2 ทุติยภูมิระดับกลาง</v>
          </cell>
        </row>
        <row r="443">
          <cell r="A443" t="str">
            <v>11</v>
          </cell>
          <cell r="B443" t="str">
            <v>21002</v>
          </cell>
          <cell r="C443" t="str">
            <v>กระทรวงสาธารณสุข สำนักงานปลัดกระทรวงสาธารณสุข</v>
          </cell>
          <cell r="D443" t="str">
            <v>001071200</v>
          </cell>
          <cell r="E443" t="str">
            <v>10712</v>
          </cell>
          <cell r="F443" t="str">
            <v>รพท.มุกดาหาร</v>
          </cell>
          <cell r="G443" t="str">
            <v>โรงพยาบาลทั่วไปมุกดาหาร</v>
          </cell>
          <cell r="H443" t="str">
            <v>49011300</v>
          </cell>
          <cell r="I443">
            <v>49</v>
          </cell>
          <cell r="J443" t="str">
            <v>จังหวัดมุกดาหาร</v>
          </cell>
          <cell r="K443">
            <v>4901</v>
          </cell>
          <cell r="L443" t="str">
            <v>เมืองมุกดาหาร</v>
          </cell>
          <cell r="M443">
            <v>490113</v>
          </cell>
          <cell r="N443" t="str">
            <v>กุดแข้</v>
          </cell>
          <cell r="O443" t="str">
            <v>ตะวันออกเฉียงเหนือ</v>
          </cell>
          <cell r="P443" t="str">
            <v>06</v>
          </cell>
          <cell r="Q443" t="str">
            <v>โรงพยาบาลทั่วไป</v>
          </cell>
          <cell r="R443">
            <v>2</v>
          </cell>
          <cell r="S443">
            <v>301</v>
          </cell>
          <cell r="T443" t="str">
            <v>260</v>
          </cell>
          <cell r="U443" t="str">
            <v>23</v>
          </cell>
          <cell r="V443" t="str">
            <v>2.3 ทุติยภูมิระดับสูง</v>
          </cell>
        </row>
        <row r="444">
          <cell r="A444" t="str">
            <v>11</v>
          </cell>
          <cell r="B444" t="str">
            <v>21002</v>
          </cell>
          <cell r="C444" t="str">
            <v>กระทรวงสาธารณสุข สำนักงานปลัดกระทรวงสาธารณสุข</v>
          </cell>
          <cell r="D444" t="str">
            <v>001111300</v>
          </cell>
          <cell r="E444" t="str">
            <v>11113</v>
          </cell>
          <cell r="F444" t="str">
            <v>รพช.นิคมคำสร้อย</v>
          </cell>
          <cell r="G444" t="str">
            <v>โรงพยาบาลชุมชนนิคมคำสร้อย</v>
          </cell>
          <cell r="H444" t="str">
            <v>49020111</v>
          </cell>
          <cell r="I444">
            <v>49</v>
          </cell>
          <cell r="J444" t="str">
            <v>จังหวัดมุกดาหาร</v>
          </cell>
          <cell r="K444">
            <v>4902</v>
          </cell>
          <cell r="L444" t="str">
            <v>นิคมคำสร้อย</v>
          </cell>
          <cell r="M444">
            <v>490201</v>
          </cell>
          <cell r="N444" t="str">
            <v>นิคมคำสร้อย</v>
          </cell>
          <cell r="O444" t="str">
            <v>ตะวันออกเฉียงเหนือ</v>
          </cell>
          <cell r="P444" t="str">
            <v>07</v>
          </cell>
          <cell r="Q444" t="str">
            <v>โรงพยาบาลชุมชน</v>
          </cell>
          <cell r="R444">
            <v>5</v>
          </cell>
          <cell r="S444">
            <v>30</v>
          </cell>
          <cell r="T444" t="str">
            <v>30</v>
          </cell>
          <cell r="U444" t="str">
            <v>21</v>
          </cell>
          <cell r="V444" t="str">
            <v>2.1 ทุติยภูมิระดับต้น</v>
          </cell>
        </row>
        <row r="445">
          <cell r="A445" t="str">
            <v>11</v>
          </cell>
          <cell r="B445" t="str">
            <v>21002</v>
          </cell>
          <cell r="C445" t="str">
            <v>กระทรวงสาธารณสุข สำนักงานปลัดกระทรวงสาธารณสุข</v>
          </cell>
          <cell r="D445" t="str">
            <v>001111400</v>
          </cell>
          <cell r="E445" t="str">
            <v>11114</v>
          </cell>
          <cell r="F445" t="str">
            <v>รพช.ดอนตาล</v>
          </cell>
          <cell r="G445" t="str">
            <v>โรงพยาบาลชุมชนดอนตาล</v>
          </cell>
          <cell r="H445" t="str">
            <v>49030107</v>
          </cell>
          <cell r="I445">
            <v>49</v>
          </cell>
          <cell r="J445" t="str">
            <v>จังหวัดมุกดาหาร</v>
          </cell>
          <cell r="K445">
            <v>4903</v>
          </cell>
          <cell r="L445" t="str">
            <v>ดอนตาล</v>
          </cell>
          <cell r="M445">
            <v>490301</v>
          </cell>
          <cell r="N445" t="str">
            <v>ดอนตาล</v>
          </cell>
          <cell r="O445" t="str">
            <v>ตะวันออกเฉียงเหนือ</v>
          </cell>
          <cell r="P445" t="str">
            <v>07</v>
          </cell>
          <cell r="Q445" t="str">
            <v>โรงพยาบาลชุมชน</v>
          </cell>
          <cell r="R445">
            <v>5</v>
          </cell>
          <cell r="S445">
            <v>30</v>
          </cell>
          <cell r="T445" t="str">
            <v>30</v>
          </cell>
          <cell r="U445" t="str">
            <v>21</v>
          </cell>
          <cell r="V445" t="str">
            <v>2.1 ทุติยภูมิระดับต้น</v>
          </cell>
        </row>
        <row r="446">
          <cell r="A446" t="str">
            <v>11</v>
          </cell>
          <cell r="B446" t="str">
            <v>21002</v>
          </cell>
          <cell r="C446" t="str">
            <v>กระทรวงสาธารณสุข สำนักงานปลัดกระทรวงสาธารณสุข</v>
          </cell>
          <cell r="D446" t="str">
            <v>001111500</v>
          </cell>
          <cell r="E446" t="str">
            <v>11115</v>
          </cell>
          <cell r="F446" t="str">
            <v>รพช.ดงหลวง</v>
          </cell>
          <cell r="G446" t="str">
            <v>โรงพยาบาลชุมชนดงหลวง</v>
          </cell>
          <cell r="H446" t="str">
            <v>49040103</v>
          </cell>
          <cell r="I446">
            <v>49</v>
          </cell>
          <cell r="J446" t="str">
            <v>จังหวัดมุกดาหาร</v>
          </cell>
          <cell r="K446">
            <v>4904</v>
          </cell>
          <cell r="L446" t="str">
            <v>ดงหลวง</v>
          </cell>
          <cell r="M446">
            <v>490401</v>
          </cell>
          <cell r="N446" t="str">
            <v>ดงหลวง</v>
          </cell>
          <cell r="O446" t="str">
            <v>ตะวันออกเฉียงเหนือ</v>
          </cell>
          <cell r="P446" t="str">
            <v>07</v>
          </cell>
          <cell r="Q446" t="str">
            <v>โรงพยาบาลชุมชน</v>
          </cell>
          <cell r="R446">
            <v>5</v>
          </cell>
          <cell r="S446">
            <v>30</v>
          </cell>
          <cell r="T446" t="str">
            <v>30</v>
          </cell>
          <cell r="U446" t="str">
            <v>21</v>
          </cell>
          <cell r="V446" t="str">
            <v>2.1 ทุติยภูมิระดับต้น</v>
          </cell>
        </row>
        <row r="447">
          <cell r="A447" t="str">
            <v>11</v>
          </cell>
          <cell r="B447" t="str">
            <v>21002</v>
          </cell>
          <cell r="C447" t="str">
            <v>กระทรวงสาธารณสุข สำนักงานปลัดกระทรวงสาธารณสุข</v>
          </cell>
          <cell r="D447" t="str">
            <v>001111600</v>
          </cell>
          <cell r="E447" t="str">
            <v>11116</v>
          </cell>
          <cell r="F447" t="str">
            <v>รพช.คำชะอี</v>
          </cell>
          <cell r="G447" t="str">
            <v>โรงพยาบาลชุมชนคำชะอี</v>
          </cell>
          <cell r="H447" t="str">
            <v>49050302</v>
          </cell>
          <cell r="I447">
            <v>49</v>
          </cell>
          <cell r="J447" t="str">
            <v>จังหวัดมุกดาหาร</v>
          </cell>
          <cell r="K447">
            <v>4905</v>
          </cell>
          <cell r="L447" t="str">
            <v>คำชะอี</v>
          </cell>
          <cell r="M447">
            <v>490514</v>
          </cell>
          <cell r="N447" t="str">
            <v>น้ำเที่ยง</v>
          </cell>
          <cell r="O447" t="str">
            <v>ตะวันออกเฉียงเหนือ</v>
          </cell>
          <cell r="P447" t="str">
            <v>07</v>
          </cell>
          <cell r="Q447" t="str">
            <v>โรงพยาบาลชุมชน</v>
          </cell>
          <cell r="R447">
            <v>5</v>
          </cell>
          <cell r="S447">
            <v>30</v>
          </cell>
          <cell r="T447" t="str">
            <v>30</v>
          </cell>
          <cell r="U447" t="str">
            <v>21</v>
          </cell>
          <cell r="V447" t="str">
            <v>2.1 ทุติยภูมิระดับต้น</v>
          </cell>
        </row>
        <row r="448">
          <cell r="A448" t="str">
            <v>11</v>
          </cell>
          <cell r="B448" t="str">
            <v>21002</v>
          </cell>
          <cell r="C448" t="str">
            <v>กระทรวงสาธารณสุข สำนักงานปลัดกระทรวงสาธารณสุข</v>
          </cell>
          <cell r="D448" t="str">
            <v>001111700</v>
          </cell>
          <cell r="E448" t="str">
            <v>11117</v>
          </cell>
          <cell r="F448" t="str">
            <v>รพช.หว้านใหญ่</v>
          </cell>
          <cell r="G448" t="str">
            <v>โรงพยาบาลชุมชนหว้านใหญ่</v>
          </cell>
          <cell r="H448" t="str">
            <v>49060109</v>
          </cell>
          <cell r="I448">
            <v>49</v>
          </cell>
          <cell r="J448" t="str">
            <v>จังหวัดมุกดาหาร</v>
          </cell>
          <cell r="K448">
            <v>4906</v>
          </cell>
          <cell r="L448" t="str">
            <v>หว้านใหญ่</v>
          </cell>
          <cell r="M448">
            <v>490601</v>
          </cell>
          <cell r="N448" t="str">
            <v>หว้านใหญ่</v>
          </cell>
          <cell r="O448" t="str">
            <v>ตะวันออกเฉียงเหนือ</v>
          </cell>
          <cell r="P448" t="str">
            <v>07</v>
          </cell>
          <cell r="Q448" t="str">
            <v>โรงพยาบาลชุมชน</v>
          </cell>
          <cell r="R448">
            <v>5</v>
          </cell>
          <cell r="S448">
            <v>30</v>
          </cell>
          <cell r="T448" t="str">
            <v>30</v>
          </cell>
          <cell r="U448" t="str">
            <v>21</v>
          </cell>
          <cell r="V448" t="str">
            <v>2.1 ทุติยภูมิระดับต้น</v>
          </cell>
        </row>
        <row r="449">
          <cell r="A449" t="str">
            <v>11</v>
          </cell>
          <cell r="B449" t="str">
            <v>21002</v>
          </cell>
          <cell r="C449" t="str">
            <v>กระทรวงสาธารณสุข สำนักงานปลัดกระทรวงสาธารณสุข</v>
          </cell>
          <cell r="D449" t="str">
            <v>001111800</v>
          </cell>
          <cell r="E449" t="str">
            <v>11118</v>
          </cell>
          <cell r="F449" t="str">
            <v>รพช.หนองสูง</v>
          </cell>
          <cell r="G449" t="str">
            <v>โรงพยาบาลชุมชนหนองสูง</v>
          </cell>
          <cell r="H449" t="str">
            <v>49070604</v>
          </cell>
          <cell r="I449">
            <v>49</v>
          </cell>
          <cell r="J449" t="str">
            <v>จังหวัดมุกดาหาร</v>
          </cell>
          <cell r="K449">
            <v>4907</v>
          </cell>
          <cell r="L449" t="str">
            <v>หนองสูง</v>
          </cell>
          <cell r="M449">
            <v>490706</v>
          </cell>
          <cell r="N449" t="str">
            <v>หนองสูงเหนือ</v>
          </cell>
          <cell r="O449" t="str">
            <v>ตะวันออกเฉียงเหนือ</v>
          </cell>
          <cell r="P449" t="str">
            <v>07</v>
          </cell>
          <cell r="Q449" t="str">
            <v>โรงพยาบาลชุมชน</v>
          </cell>
          <cell r="R449">
            <v>5</v>
          </cell>
          <cell r="S449">
            <v>30</v>
          </cell>
          <cell r="T449" t="str">
            <v>30</v>
          </cell>
          <cell r="U449" t="str">
            <v>21</v>
          </cell>
          <cell r="V449" t="str">
            <v>2.1 ทุติยภูมิระดับต้น</v>
          </cell>
        </row>
        <row r="450">
          <cell r="A450" t="str">
            <v>12</v>
          </cell>
          <cell r="B450" t="str">
            <v>21002</v>
          </cell>
          <cell r="C450" t="str">
            <v>กระทรวงสาธารณสุข สำนักงานปลัดกระทรวงสาธารณสุข</v>
          </cell>
          <cell r="D450" t="str">
            <v>001067000</v>
          </cell>
          <cell r="E450" t="str">
            <v>10670</v>
          </cell>
          <cell r="F450" t="str">
            <v>รพศ.ขอนแก่น</v>
          </cell>
          <cell r="G450" t="str">
            <v>โรงพยาบาลศูนย์ขอนแก่น</v>
          </cell>
          <cell r="H450" t="str">
            <v>40010100</v>
          </cell>
          <cell r="I450">
            <v>40</v>
          </cell>
          <cell r="J450" t="str">
            <v>จังหวัดขอนแก่น</v>
          </cell>
          <cell r="K450">
            <v>4001</v>
          </cell>
          <cell r="L450" t="str">
            <v>เมืองขอนแก่น</v>
          </cell>
          <cell r="M450">
            <v>400101</v>
          </cell>
          <cell r="N450" t="str">
            <v>ในเมือง</v>
          </cell>
          <cell r="O450" t="str">
            <v>ตะวันออกเฉียงเหนือ</v>
          </cell>
          <cell r="P450" t="str">
            <v>05</v>
          </cell>
          <cell r="Q450" t="str">
            <v>โรงพยาบาลศูนย์</v>
          </cell>
          <cell r="R450">
            <v>1</v>
          </cell>
          <cell r="S450">
            <v>867</v>
          </cell>
          <cell r="T450" t="str">
            <v>867</v>
          </cell>
          <cell r="U450" t="str">
            <v>31</v>
          </cell>
          <cell r="V450" t="str">
            <v>3.1 ตติยภูมิ</v>
          </cell>
        </row>
        <row r="451">
          <cell r="A451" t="str">
            <v>12</v>
          </cell>
          <cell r="B451" t="str">
            <v>21002</v>
          </cell>
          <cell r="C451" t="str">
            <v>กระทรวงสาธารณสุข สำนักงานปลัดกระทรวงสาธารณสุข</v>
          </cell>
          <cell r="D451" t="str">
            <v>001099500</v>
          </cell>
          <cell r="E451" t="str">
            <v>10995</v>
          </cell>
          <cell r="F451" t="str">
            <v>รพช.บ้านฝาง</v>
          </cell>
          <cell r="G451" t="str">
            <v>โรงพยาบาลชุมชนบ้านฝาง</v>
          </cell>
          <cell r="H451" t="str">
            <v>40020609</v>
          </cell>
          <cell r="I451">
            <v>40</v>
          </cell>
          <cell r="J451" t="str">
            <v>จังหวัดขอนแก่น</v>
          </cell>
          <cell r="K451">
            <v>4002</v>
          </cell>
          <cell r="L451" t="str">
            <v>บ้านฝาง</v>
          </cell>
          <cell r="M451">
            <v>400206</v>
          </cell>
          <cell r="N451" t="str">
            <v>บ้านฝาง</v>
          </cell>
          <cell r="O451" t="str">
            <v>ตะวันออกเฉียงเหนือ</v>
          </cell>
          <cell r="P451" t="str">
            <v>07</v>
          </cell>
          <cell r="Q451" t="str">
            <v>โรงพยาบาลชุมชน</v>
          </cell>
          <cell r="R451">
            <v>5</v>
          </cell>
          <cell r="S451">
            <v>30</v>
          </cell>
          <cell r="T451" t="str">
            <v>30</v>
          </cell>
          <cell r="U451" t="str">
            <v>21</v>
          </cell>
          <cell r="V451" t="str">
            <v>2.1 ทุติยภูมิระดับต้น</v>
          </cell>
        </row>
        <row r="452">
          <cell r="A452" t="str">
            <v>12</v>
          </cell>
          <cell r="B452" t="str">
            <v>21002</v>
          </cell>
          <cell r="C452" t="str">
            <v>กระทรวงสาธารณสุข สำนักงานปลัดกระทรวงสาธารณสุข</v>
          </cell>
          <cell r="D452" t="str">
            <v>001099600</v>
          </cell>
          <cell r="E452" t="str">
            <v>10996</v>
          </cell>
          <cell r="F452" t="str">
            <v>รพช.พระยืน</v>
          </cell>
          <cell r="G452" t="str">
            <v>โรงพยาบาลชุมชนพระยืน</v>
          </cell>
          <cell r="H452" t="str">
            <v>40030302</v>
          </cell>
          <cell r="I452">
            <v>40</v>
          </cell>
          <cell r="J452" t="str">
            <v>จังหวัดขอนแก่น</v>
          </cell>
          <cell r="K452">
            <v>4003</v>
          </cell>
          <cell r="L452" t="str">
            <v>พระยืน</v>
          </cell>
          <cell r="M452">
            <v>400303</v>
          </cell>
          <cell r="N452" t="str">
            <v>บ้านโต้น</v>
          </cell>
          <cell r="O452" t="str">
            <v>ตะวันออกเฉียงเหนือ</v>
          </cell>
          <cell r="P452" t="str">
            <v>07</v>
          </cell>
          <cell r="Q452" t="str">
            <v>โรงพยาบาลชุมชน</v>
          </cell>
          <cell r="R452">
            <v>5</v>
          </cell>
          <cell r="S452">
            <v>30</v>
          </cell>
          <cell r="T452" t="str">
            <v>30</v>
          </cell>
          <cell r="U452" t="str">
            <v>21</v>
          </cell>
          <cell r="V452" t="str">
            <v>2.1 ทุติยภูมิระดับต้น</v>
          </cell>
        </row>
        <row r="453">
          <cell r="A453" t="str">
            <v>12</v>
          </cell>
          <cell r="B453" t="str">
            <v>21002</v>
          </cell>
          <cell r="C453" t="str">
            <v>กระทรวงสาธารณสุข สำนักงานปลัดกระทรวงสาธารณสุข</v>
          </cell>
          <cell r="D453" t="str">
            <v>001099700</v>
          </cell>
          <cell r="E453" t="str">
            <v>10997</v>
          </cell>
          <cell r="F453" t="str">
            <v>รพช.หนองเรือ</v>
          </cell>
          <cell r="G453" t="str">
            <v>โรงพยาบาลชุมชนหนองเรือ</v>
          </cell>
          <cell r="H453" t="str">
            <v>40040101</v>
          </cell>
          <cell r="I453">
            <v>40</v>
          </cell>
          <cell r="J453" t="str">
            <v>จังหวัดขอนแก่น</v>
          </cell>
          <cell r="K453">
            <v>4004</v>
          </cell>
          <cell r="L453" t="str">
            <v>หนองเรือ</v>
          </cell>
          <cell r="M453">
            <v>400401</v>
          </cell>
          <cell r="N453" t="str">
            <v>หนองเรือ</v>
          </cell>
          <cell r="O453" t="str">
            <v>ตะวันออกเฉียงเหนือ</v>
          </cell>
          <cell r="P453" t="str">
            <v>07</v>
          </cell>
          <cell r="Q453" t="str">
            <v>โรงพยาบาลชุมชน</v>
          </cell>
          <cell r="R453">
            <v>5</v>
          </cell>
          <cell r="S453">
            <v>30</v>
          </cell>
          <cell r="T453" t="str">
            <v>60</v>
          </cell>
          <cell r="U453" t="str">
            <v>21</v>
          </cell>
          <cell r="V453" t="str">
            <v>2.1 ทุติยภูมิระดับต้น</v>
          </cell>
        </row>
        <row r="454">
          <cell r="A454" t="str">
            <v>12</v>
          </cell>
          <cell r="B454" t="str">
            <v>21002</v>
          </cell>
          <cell r="C454" t="str">
            <v>กระทรวงสาธารณสุข สำนักงานปลัดกระทรวงสาธารณสุข</v>
          </cell>
          <cell r="D454" t="str">
            <v>001099800</v>
          </cell>
          <cell r="E454" t="str">
            <v>10998</v>
          </cell>
          <cell r="F454" t="str">
            <v>รพช.ชุมแพ</v>
          </cell>
          <cell r="G454" t="str">
            <v>โรงพยาบาลชุมชนชุมแพ</v>
          </cell>
          <cell r="H454" t="str">
            <v>40050108</v>
          </cell>
          <cell r="I454">
            <v>40</v>
          </cell>
          <cell r="J454" t="str">
            <v>จังหวัดขอนแก่น</v>
          </cell>
          <cell r="K454">
            <v>4005</v>
          </cell>
          <cell r="L454" t="str">
            <v>ชุมแพ</v>
          </cell>
          <cell r="M454">
            <v>400501</v>
          </cell>
          <cell r="N454" t="str">
            <v>ชุมแพ</v>
          </cell>
          <cell r="O454" t="str">
            <v>ตะวันออกเฉียงเหนือ</v>
          </cell>
          <cell r="P454" t="str">
            <v>07</v>
          </cell>
          <cell r="Q454" t="str">
            <v>โรงพยาบาลชุมชน</v>
          </cell>
          <cell r="R454">
            <v>4</v>
          </cell>
          <cell r="S454">
            <v>120</v>
          </cell>
          <cell r="T454" t="str">
            <v>120</v>
          </cell>
          <cell r="U454" t="str">
            <v>23</v>
          </cell>
          <cell r="V454" t="str">
            <v>2.3 ทุติยภูมิระดับสูง</v>
          </cell>
        </row>
        <row r="455">
          <cell r="A455" t="str">
            <v>12</v>
          </cell>
          <cell r="B455" t="str">
            <v>21002</v>
          </cell>
          <cell r="C455" t="str">
            <v>กระทรวงสาธารณสุข สำนักงานปลัดกระทรวงสาธารณสุข</v>
          </cell>
          <cell r="D455" t="str">
            <v>001099900</v>
          </cell>
          <cell r="E455" t="str">
            <v>10999</v>
          </cell>
          <cell r="F455" t="str">
            <v>รพช.สีชมพู</v>
          </cell>
          <cell r="G455" t="str">
            <v>โรงพยาบาลชุมชนสีชมพู</v>
          </cell>
          <cell r="H455" t="str">
            <v>40060410</v>
          </cell>
          <cell r="I455">
            <v>40</v>
          </cell>
          <cell r="J455" t="str">
            <v>จังหวัดขอนแก่น</v>
          </cell>
          <cell r="K455">
            <v>4006</v>
          </cell>
          <cell r="L455" t="str">
            <v>สีชมพู</v>
          </cell>
          <cell r="M455">
            <v>400604</v>
          </cell>
          <cell r="N455" t="str">
            <v>วังเพิ่ม</v>
          </cell>
          <cell r="O455" t="str">
            <v>ตะวันออกเฉียงเหนือ</v>
          </cell>
          <cell r="P455" t="str">
            <v>07</v>
          </cell>
          <cell r="Q455" t="str">
            <v>โรงพยาบาลชุมชน</v>
          </cell>
          <cell r="R455">
            <v>5</v>
          </cell>
          <cell r="S455">
            <v>30</v>
          </cell>
          <cell r="T455" t="str">
            <v>30</v>
          </cell>
          <cell r="U455" t="str">
            <v>21</v>
          </cell>
          <cell r="V455" t="str">
            <v>2.1 ทุติยภูมิระดับต้น</v>
          </cell>
        </row>
        <row r="456">
          <cell r="A456" t="str">
            <v>12</v>
          </cell>
          <cell r="B456" t="str">
            <v>21002</v>
          </cell>
          <cell r="C456" t="str">
            <v>กระทรวงสาธารณสุข สำนักงานปลัดกระทรวงสาธารณสุข</v>
          </cell>
          <cell r="D456" t="str">
            <v>001100000</v>
          </cell>
          <cell r="E456" t="str">
            <v>11000</v>
          </cell>
          <cell r="F456" t="str">
            <v>รพช.น้ำพอง</v>
          </cell>
          <cell r="G456" t="str">
            <v>โรงพยาบาลชุมชนน้ำพอง</v>
          </cell>
          <cell r="H456" t="str">
            <v>40070102</v>
          </cell>
          <cell r="I456">
            <v>40</v>
          </cell>
          <cell r="J456" t="str">
            <v>จังหวัดขอนแก่น</v>
          </cell>
          <cell r="K456">
            <v>4007</v>
          </cell>
          <cell r="L456" t="str">
            <v>น้ำพอง</v>
          </cell>
          <cell r="M456">
            <v>400701</v>
          </cell>
          <cell r="N456" t="str">
            <v>น้ำพอง</v>
          </cell>
          <cell r="O456" t="str">
            <v>ตะวันออกเฉียงเหนือ</v>
          </cell>
          <cell r="P456" t="str">
            <v>07</v>
          </cell>
          <cell r="Q456" t="str">
            <v>โรงพยาบาลชุมชน</v>
          </cell>
          <cell r="R456">
            <v>4</v>
          </cell>
          <cell r="S456">
            <v>60</v>
          </cell>
          <cell r="T456" t="str">
            <v>60</v>
          </cell>
          <cell r="U456" t="str">
            <v>21</v>
          </cell>
          <cell r="V456" t="str">
            <v>2.1 ทุติยภูมิระดับต้น</v>
          </cell>
        </row>
        <row r="457">
          <cell r="A457" t="str">
            <v>12</v>
          </cell>
          <cell r="B457" t="str">
            <v>21002</v>
          </cell>
          <cell r="C457" t="str">
            <v>กระทรวงสาธารณสุข สำนักงานปลัดกระทรวงสาธารณสุข</v>
          </cell>
          <cell r="D457" t="str">
            <v>001100100</v>
          </cell>
          <cell r="E457" t="str">
            <v>11001</v>
          </cell>
          <cell r="F457" t="str">
            <v>รพช.อุบลรัตน์</v>
          </cell>
          <cell r="G457" t="str">
            <v>โรงพยาบาลชุมชนอุบลรัตน์</v>
          </cell>
          <cell r="H457" t="str">
            <v>40080302</v>
          </cell>
          <cell r="I457">
            <v>40</v>
          </cell>
          <cell r="J457" t="str">
            <v>จังหวัดขอนแก่น</v>
          </cell>
          <cell r="K457">
            <v>4008</v>
          </cell>
          <cell r="L457" t="str">
            <v>อุบลรัตน์</v>
          </cell>
          <cell r="M457">
            <v>400803</v>
          </cell>
          <cell r="N457" t="str">
            <v>เขื่อนอุบลรัตน์</v>
          </cell>
          <cell r="O457" t="str">
            <v>ตะวันออกเฉียงเหนือ</v>
          </cell>
          <cell r="P457" t="str">
            <v>07</v>
          </cell>
          <cell r="Q457" t="str">
            <v>โรงพยาบาลชุมชน</v>
          </cell>
          <cell r="R457">
            <v>5</v>
          </cell>
          <cell r="S457">
            <v>30</v>
          </cell>
          <cell r="T457" t="str">
            <v>30</v>
          </cell>
          <cell r="U457" t="str">
            <v>21</v>
          </cell>
          <cell r="V457" t="str">
            <v>2.1 ทุติยภูมิระดับต้น</v>
          </cell>
        </row>
        <row r="458">
          <cell r="A458" t="str">
            <v>12</v>
          </cell>
          <cell r="B458" t="str">
            <v>21002</v>
          </cell>
          <cell r="C458" t="str">
            <v>กระทรวงสาธารณสุข สำนักงานปลัดกระทรวงสาธารณสุข</v>
          </cell>
          <cell r="D458" t="str">
            <v>001100200</v>
          </cell>
          <cell r="E458" t="str">
            <v>11002</v>
          </cell>
          <cell r="F458" t="str">
            <v>รพช.บ้านไผ่</v>
          </cell>
          <cell r="G458" t="str">
            <v>โรงพยาบาลชุมชนบ้านไผ่</v>
          </cell>
          <cell r="H458" t="str">
            <v>40100203</v>
          </cell>
          <cell r="I458">
            <v>40</v>
          </cell>
          <cell r="J458" t="str">
            <v>จังหวัดขอนแก่น</v>
          </cell>
          <cell r="K458">
            <v>4010</v>
          </cell>
          <cell r="L458" t="str">
            <v>บ้านไผ่</v>
          </cell>
          <cell r="M458">
            <v>401002</v>
          </cell>
          <cell r="N458" t="str">
            <v>ในเมือง</v>
          </cell>
          <cell r="O458" t="str">
            <v>ตะวันออกเฉียงเหนือ</v>
          </cell>
          <cell r="P458" t="str">
            <v>07</v>
          </cell>
          <cell r="Q458" t="str">
            <v>โรงพยาบาลชุมชน</v>
          </cell>
          <cell r="R458">
            <v>4</v>
          </cell>
          <cell r="S458">
            <v>90</v>
          </cell>
          <cell r="T458" t="str">
            <v>90</v>
          </cell>
          <cell r="U458" t="str">
            <v>22</v>
          </cell>
          <cell r="V458" t="str">
            <v>2.2 ทุติยภูมิระดับกลาง</v>
          </cell>
        </row>
        <row r="459">
          <cell r="A459" t="str">
            <v>12</v>
          </cell>
          <cell r="B459" t="str">
            <v>21002</v>
          </cell>
          <cell r="C459" t="str">
            <v>กระทรวงสาธารณสุข สำนักงานปลัดกระทรวงสาธารณสุข</v>
          </cell>
          <cell r="D459" t="str">
            <v>001100300</v>
          </cell>
          <cell r="E459" t="str">
            <v>11003</v>
          </cell>
          <cell r="F459" t="str">
            <v>รพช.เปือยน้อย</v>
          </cell>
          <cell r="G459" t="str">
            <v>โรงพยาบาลชุมชนเปือยน้อย</v>
          </cell>
          <cell r="H459" t="str">
            <v>40110107</v>
          </cell>
          <cell r="I459">
            <v>40</v>
          </cell>
          <cell r="J459" t="str">
            <v>จังหวัดขอนแก่น</v>
          </cell>
          <cell r="K459">
            <v>4011</v>
          </cell>
          <cell r="L459" t="str">
            <v>เปือยน้อย</v>
          </cell>
          <cell r="M459">
            <v>401101</v>
          </cell>
          <cell r="N459" t="str">
            <v>เปือยน้อย</v>
          </cell>
          <cell r="O459" t="str">
            <v>ตะวันออกเฉียงเหนือ</v>
          </cell>
          <cell r="P459" t="str">
            <v>07</v>
          </cell>
          <cell r="Q459" t="str">
            <v>โรงพยาบาลชุมชน</v>
          </cell>
          <cell r="R459">
            <v>5</v>
          </cell>
          <cell r="S459">
            <v>30</v>
          </cell>
          <cell r="T459" t="str">
            <v>30</v>
          </cell>
          <cell r="U459" t="str">
            <v>21</v>
          </cell>
          <cell r="V459" t="str">
            <v>2.1 ทุติยภูมิระดับต้น</v>
          </cell>
        </row>
        <row r="460">
          <cell r="A460" t="str">
            <v>12</v>
          </cell>
          <cell r="B460" t="str">
            <v>21002</v>
          </cell>
          <cell r="C460" t="str">
            <v>กระทรวงสาธารณสุข สำนักงานปลัดกระทรวงสาธารณสุข</v>
          </cell>
          <cell r="D460" t="str">
            <v>001100400</v>
          </cell>
          <cell r="E460" t="str">
            <v>11004</v>
          </cell>
          <cell r="F460" t="str">
            <v>รพช.พล</v>
          </cell>
          <cell r="G460" t="str">
            <v>โรงพยาบาลชุมชนพล</v>
          </cell>
          <cell r="H460" t="str">
            <v>40120100</v>
          </cell>
          <cell r="I460">
            <v>40</v>
          </cell>
          <cell r="J460" t="str">
            <v>จังหวัดขอนแก่น</v>
          </cell>
          <cell r="K460">
            <v>4012</v>
          </cell>
          <cell r="L460" t="str">
            <v>พล</v>
          </cell>
          <cell r="M460">
            <v>401201</v>
          </cell>
          <cell r="N460" t="str">
            <v>เมืองพล</v>
          </cell>
          <cell r="O460" t="str">
            <v>ตะวันออกเฉียงเหนือ</v>
          </cell>
          <cell r="P460" t="str">
            <v>07</v>
          </cell>
          <cell r="Q460" t="str">
            <v>โรงพยาบาลชุมชน</v>
          </cell>
          <cell r="R460">
            <v>4</v>
          </cell>
          <cell r="S460">
            <v>60</v>
          </cell>
          <cell r="T460" t="str">
            <v>60</v>
          </cell>
          <cell r="U460" t="str">
            <v>22</v>
          </cell>
          <cell r="V460" t="str">
            <v>2.2 ทุติยภูมิระดับกลาง</v>
          </cell>
        </row>
        <row r="461">
          <cell r="A461" t="str">
            <v>12</v>
          </cell>
          <cell r="B461" t="str">
            <v>21002</v>
          </cell>
          <cell r="C461" t="str">
            <v>กระทรวงสาธารณสุข สำนักงานปลัดกระทรวงสาธารณสุข</v>
          </cell>
          <cell r="D461" t="str">
            <v>001100500</v>
          </cell>
          <cell r="E461" t="str">
            <v>11005</v>
          </cell>
          <cell r="F461" t="str">
            <v>รพช.แวงใหญ่</v>
          </cell>
          <cell r="G461" t="str">
            <v>โรงพยาบาลชุมชนแวงใหญ่</v>
          </cell>
          <cell r="H461" t="str">
            <v>40130109</v>
          </cell>
          <cell r="I461">
            <v>40</v>
          </cell>
          <cell r="J461" t="str">
            <v>จังหวัดขอนแก่น</v>
          </cell>
          <cell r="K461">
            <v>4013</v>
          </cell>
          <cell r="L461" t="str">
            <v>แวงใหญ่</v>
          </cell>
          <cell r="M461">
            <v>401301</v>
          </cell>
          <cell r="N461" t="str">
            <v>คอนฉิม</v>
          </cell>
          <cell r="O461" t="str">
            <v>ตะวันออกเฉียงเหนือ</v>
          </cell>
          <cell r="P461" t="str">
            <v>07</v>
          </cell>
          <cell r="Q461" t="str">
            <v>โรงพยาบาลชุมชน</v>
          </cell>
          <cell r="R461">
            <v>5</v>
          </cell>
          <cell r="S461">
            <v>30</v>
          </cell>
          <cell r="T461" t="str">
            <v>30</v>
          </cell>
          <cell r="U461" t="str">
            <v>21</v>
          </cell>
          <cell r="V461" t="str">
            <v>2.1 ทุติยภูมิระดับต้น</v>
          </cell>
        </row>
        <row r="462">
          <cell r="A462" t="str">
            <v>12</v>
          </cell>
          <cell r="B462" t="str">
            <v>21002</v>
          </cell>
          <cell r="C462" t="str">
            <v>กระทรวงสาธารณสุข สำนักงานปลัดกระทรวงสาธารณสุข</v>
          </cell>
          <cell r="D462" t="str">
            <v>001100600</v>
          </cell>
          <cell r="E462" t="str">
            <v>11006</v>
          </cell>
          <cell r="F462" t="str">
            <v>รพช.แวงน้อย</v>
          </cell>
          <cell r="G462" t="str">
            <v>โรงพยาบาลชุมชนแวงน้อย</v>
          </cell>
          <cell r="H462" t="str">
            <v>40140412</v>
          </cell>
          <cell r="I462">
            <v>40</v>
          </cell>
          <cell r="J462" t="str">
            <v>จังหวัดขอนแก่น</v>
          </cell>
          <cell r="K462">
            <v>4014</v>
          </cell>
          <cell r="L462" t="str">
            <v>แวงน้อย</v>
          </cell>
          <cell r="M462">
            <v>401404</v>
          </cell>
          <cell r="N462" t="str">
            <v>ละหานนา</v>
          </cell>
          <cell r="O462" t="str">
            <v>ตะวันออกเฉียงเหนือ</v>
          </cell>
          <cell r="P462" t="str">
            <v>07</v>
          </cell>
          <cell r="Q462" t="str">
            <v>โรงพยาบาลชุมชน</v>
          </cell>
          <cell r="R462">
            <v>5</v>
          </cell>
          <cell r="S462">
            <v>30</v>
          </cell>
          <cell r="T462" t="str">
            <v>30</v>
          </cell>
          <cell r="U462" t="str">
            <v>21</v>
          </cell>
          <cell r="V462" t="str">
            <v>2.1 ทุติยภูมิระดับต้น</v>
          </cell>
        </row>
        <row r="463">
          <cell r="A463" t="str">
            <v>12</v>
          </cell>
          <cell r="B463" t="str">
            <v>21002</v>
          </cell>
          <cell r="C463" t="str">
            <v>กระทรวงสาธารณสุข สำนักงานปลัดกระทรวงสาธารณสุข</v>
          </cell>
          <cell r="D463" t="str">
            <v>001100700</v>
          </cell>
          <cell r="E463" t="str">
            <v>11007</v>
          </cell>
          <cell r="F463" t="str">
            <v>รพช.หนองสองห้อง</v>
          </cell>
          <cell r="G463" t="str">
            <v>โรงพยาบาลชุมชนหนองสองห้อง</v>
          </cell>
          <cell r="H463" t="str">
            <v>40150116</v>
          </cell>
          <cell r="I463">
            <v>40</v>
          </cell>
          <cell r="J463" t="str">
            <v>จังหวัดขอนแก่น</v>
          </cell>
          <cell r="K463">
            <v>4015</v>
          </cell>
          <cell r="L463" t="str">
            <v>หนองสองห้อง</v>
          </cell>
          <cell r="M463">
            <v>401501</v>
          </cell>
          <cell r="N463" t="str">
            <v>หนองสองห้อง</v>
          </cell>
          <cell r="O463" t="str">
            <v>ตะวันออกเฉียงเหนือ</v>
          </cell>
          <cell r="P463" t="str">
            <v>07</v>
          </cell>
          <cell r="Q463" t="str">
            <v>โรงพยาบาลชุมชน</v>
          </cell>
          <cell r="R463">
            <v>5</v>
          </cell>
          <cell r="S463">
            <v>30</v>
          </cell>
          <cell r="T463" t="str">
            <v>30</v>
          </cell>
          <cell r="U463" t="str">
            <v>21</v>
          </cell>
          <cell r="V463" t="str">
            <v>2.1 ทุติยภูมิระดับต้น</v>
          </cell>
        </row>
        <row r="464">
          <cell r="A464" t="str">
            <v>12</v>
          </cell>
          <cell r="B464" t="str">
            <v>21002</v>
          </cell>
          <cell r="C464" t="str">
            <v>กระทรวงสาธารณสุข สำนักงานปลัดกระทรวงสาธารณสุข</v>
          </cell>
          <cell r="D464" t="str">
            <v>001100800</v>
          </cell>
          <cell r="E464" t="str">
            <v>11008</v>
          </cell>
          <cell r="F464" t="str">
            <v>รพช.ภูเวียง</v>
          </cell>
          <cell r="G464" t="str">
            <v>โรงพยาบาลชุมชนภูเวียง</v>
          </cell>
          <cell r="H464" t="str">
            <v>40160103</v>
          </cell>
          <cell r="I464">
            <v>40</v>
          </cell>
          <cell r="J464" t="str">
            <v>จังหวัดขอนแก่น</v>
          </cell>
          <cell r="K464">
            <v>4016</v>
          </cell>
          <cell r="L464" t="str">
            <v>ภูเวียง</v>
          </cell>
          <cell r="M464">
            <v>401601</v>
          </cell>
          <cell r="N464" t="str">
            <v>บ้านเรือ</v>
          </cell>
          <cell r="O464" t="str">
            <v>ตะวันออกเฉียงเหนือ</v>
          </cell>
          <cell r="P464" t="str">
            <v>07</v>
          </cell>
          <cell r="Q464" t="str">
            <v>โรงพยาบาลชุมชน</v>
          </cell>
          <cell r="R464">
            <v>4</v>
          </cell>
          <cell r="S464">
            <v>60</v>
          </cell>
          <cell r="T464" t="str">
            <v>60</v>
          </cell>
          <cell r="U464" t="str">
            <v>21</v>
          </cell>
          <cell r="V464" t="str">
            <v>2.1 ทุติยภูมิระดับต้น</v>
          </cell>
        </row>
        <row r="465">
          <cell r="A465" t="str">
            <v>12</v>
          </cell>
          <cell r="B465" t="str">
            <v>21002</v>
          </cell>
          <cell r="C465" t="str">
            <v>กระทรวงสาธารณสุข สำนักงานปลัดกระทรวงสาธารณสุข</v>
          </cell>
          <cell r="D465" t="str">
            <v>001100900</v>
          </cell>
          <cell r="E465" t="str">
            <v>11009</v>
          </cell>
          <cell r="F465" t="str">
            <v>รพช.มัญจาคีรี</v>
          </cell>
          <cell r="G465" t="str">
            <v>โรงพยาบาลชุมชนมัญจาคีรี</v>
          </cell>
          <cell r="H465" t="str">
            <v>40170114</v>
          </cell>
          <cell r="I465">
            <v>40</v>
          </cell>
          <cell r="J465" t="str">
            <v>จังหวัดขอนแก่น</v>
          </cell>
          <cell r="K465">
            <v>4017</v>
          </cell>
          <cell r="L465" t="str">
            <v>มัญจาคีรี</v>
          </cell>
          <cell r="M465">
            <v>401701</v>
          </cell>
          <cell r="N465" t="str">
            <v>กุดเค้า</v>
          </cell>
          <cell r="O465" t="str">
            <v>ตะวันออกเฉียงเหนือ</v>
          </cell>
          <cell r="P465" t="str">
            <v>07</v>
          </cell>
          <cell r="Q465" t="str">
            <v>โรงพยาบาลชุมชน</v>
          </cell>
          <cell r="R465">
            <v>4</v>
          </cell>
          <cell r="S465">
            <v>60</v>
          </cell>
          <cell r="T465" t="str">
            <v>60</v>
          </cell>
          <cell r="U465" t="str">
            <v>21</v>
          </cell>
          <cell r="V465" t="str">
            <v>2.1 ทุติยภูมิระดับต้น</v>
          </cell>
        </row>
        <row r="466">
          <cell r="A466" t="str">
            <v>12</v>
          </cell>
          <cell r="B466" t="str">
            <v>21002</v>
          </cell>
          <cell r="C466" t="str">
            <v>กระทรวงสาธารณสุข สำนักงานปลัดกระทรวงสาธารณสุข</v>
          </cell>
          <cell r="D466" t="str">
            <v>001101000</v>
          </cell>
          <cell r="E466" t="str">
            <v>11010</v>
          </cell>
          <cell r="F466" t="str">
            <v>รพช.ชนบท</v>
          </cell>
          <cell r="G466" t="str">
            <v>โรงพยาบาลชุมชนชนบท</v>
          </cell>
          <cell r="H466" t="str">
            <v>40180111</v>
          </cell>
          <cell r="I466">
            <v>40</v>
          </cell>
          <cell r="J466" t="str">
            <v>จังหวัดขอนแก่น</v>
          </cell>
          <cell r="K466">
            <v>4018</v>
          </cell>
          <cell r="L466" t="str">
            <v>ชนบท</v>
          </cell>
          <cell r="M466">
            <v>401801</v>
          </cell>
          <cell r="N466" t="str">
            <v>ชนบท</v>
          </cell>
          <cell r="O466" t="str">
            <v>ตะวันออกเฉียงเหนือ</v>
          </cell>
          <cell r="P466" t="str">
            <v>07</v>
          </cell>
          <cell r="Q466" t="str">
            <v>โรงพยาบาลชุมชน</v>
          </cell>
          <cell r="R466">
            <v>5</v>
          </cell>
          <cell r="S466">
            <v>30</v>
          </cell>
          <cell r="T466" t="str">
            <v>30</v>
          </cell>
          <cell r="U466" t="str">
            <v>21</v>
          </cell>
          <cell r="V466" t="str">
            <v>2.1 ทุติยภูมิระดับต้น</v>
          </cell>
        </row>
        <row r="467">
          <cell r="A467" t="str">
            <v>12</v>
          </cell>
          <cell r="B467" t="str">
            <v>21002</v>
          </cell>
          <cell r="C467" t="str">
            <v>กระทรวงสาธารณสุข สำนักงานปลัดกระทรวงสาธารณสุข</v>
          </cell>
          <cell r="D467" t="str">
            <v>001101100</v>
          </cell>
          <cell r="E467" t="str">
            <v>11011</v>
          </cell>
          <cell r="F467" t="str">
            <v>รพช.เขาสวนกวาง</v>
          </cell>
          <cell r="G467" t="str">
            <v>โรงพยาบาลชุมชนเขาสวนกวาง</v>
          </cell>
          <cell r="H467" t="str">
            <v>40190110</v>
          </cell>
          <cell r="I467">
            <v>40</v>
          </cell>
          <cell r="J467" t="str">
            <v>จังหวัดขอนแก่น</v>
          </cell>
          <cell r="K467">
            <v>4019</v>
          </cell>
          <cell r="L467" t="str">
            <v>เขาสวนกวาง</v>
          </cell>
          <cell r="M467">
            <v>401901</v>
          </cell>
          <cell r="N467" t="str">
            <v>เขาสวนกวาง</v>
          </cell>
          <cell r="O467" t="str">
            <v>ตะวันออกเฉียงเหนือ</v>
          </cell>
          <cell r="P467" t="str">
            <v>07</v>
          </cell>
          <cell r="Q467" t="str">
            <v>โรงพยาบาลชุมชน</v>
          </cell>
          <cell r="R467">
            <v>5</v>
          </cell>
          <cell r="S467">
            <v>30</v>
          </cell>
          <cell r="T467" t="str">
            <v>30</v>
          </cell>
          <cell r="U467" t="str">
            <v>21</v>
          </cell>
          <cell r="V467" t="str">
            <v>2.1 ทุติยภูมิระดับต้น</v>
          </cell>
        </row>
        <row r="468">
          <cell r="A468" t="str">
            <v>12</v>
          </cell>
          <cell r="B468" t="str">
            <v>21002</v>
          </cell>
          <cell r="C468" t="str">
            <v>กระทรวงสาธารณสุข สำนักงานปลัดกระทรวงสาธารณสุข</v>
          </cell>
          <cell r="D468" t="str">
            <v>001101200</v>
          </cell>
          <cell r="E468" t="str">
            <v>11012</v>
          </cell>
          <cell r="F468" t="str">
            <v>รพช.ภูผาม่าน</v>
          </cell>
          <cell r="G468" t="str">
            <v>โรงพยาบาลชุมชนภูผาม่าน</v>
          </cell>
          <cell r="H468" t="str">
            <v>40200301</v>
          </cell>
          <cell r="I468">
            <v>40</v>
          </cell>
          <cell r="J468" t="str">
            <v>จังหวัดขอนแก่น</v>
          </cell>
          <cell r="K468">
            <v>4020</v>
          </cell>
          <cell r="L468" t="str">
            <v>ภูผาม่าน</v>
          </cell>
          <cell r="M468">
            <v>402003</v>
          </cell>
          <cell r="N468" t="str">
            <v>ภูผาม่าน</v>
          </cell>
          <cell r="O468" t="str">
            <v>ตะวันออกเฉียงเหนือ</v>
          </cell>
          <cell r="P468" t="str">
            <v>07</v>
          </cell>
          <cell r="Q468" t="str">
            <v>โรงพยาบาลชุมชน</v>
          </cell>
          <cell r="R468">
            <v>5</v>
          </cell>
          <cell r="S468">
            <v>30</v>
          </cell>
          <cell r="T468" t="str">
            <v>30</v>
          </cell>
          <cell r="U468" t="str">
            <v>21</v>
          </cell>
          <cell r="V468" t="str">
            <v>2.1 ทุติยภูมิระดับต้น</v>
          </cell>
        </row>
        <row r="469">
          <cell r="A469" t="str">
            <v>12</v>
          </cell>
          <cell r="B469" t="str">
            <v>21002</v>
          </cell>
          <cell r="C469" t="str">
            <v>กระทรวงสาธารณสุข สำนักงานปลัดกระทรวงสาธารณสุข</v>
          </cell>
          <cell r="D469" t="str">
            <v>001144500</v>
          </cell>
          <cell r="E469" t="str">
            <v>11445</v>
          </cell>
          <cell r="F469" t="str">
            <v>รพร.กระนวน</v>
          </cell>
          <cell r="G469" t="str">
            <v>โรงพยาบาลสมเด็จพระยุพราชกระนวน</v>
          </cell>
          <cell r="H469" t="str">
            <v>40090111</v>
          </cell>
          <cell r="I469">
            <v>40</v>
          </cell>
          <cell r="J469" t="str">
            <v>จังหวัดขอนแก่น</v>
          </cell>
          <cell r="K469">
            <v>4009</v>
          </cell>
          <cell r="L469" t="str">
            <v>กระนวน</v>
          </cell>
          <cell r="M469">
            <v>400901</v>
          </cell>
          <cell r="N469" t="str">
            <v>หนองโก</v>
          </cell>
          <cell r="O469" t="str">
            <v>ตะวันออกเฉียงเหนือ</v>
          </cell>
          <cell r="P469" t="str">
            <v>07</v>
          </cell>
          <cell r="Q469" t="str">
            <v>โรงพยาบาลชุมชน</v>
          </cell>
          <cell r="R469">
            <v>4</v>
          </cell>
          <cell r="S469">
            <v>90</v>
          </cell>
          <cell r="T469" t="str">
            <v>90</v>
          </cell>
          <cell r="U469" t="str">
            <v>22</v>
          </cell>
          <cell r="V469" t="str">
            <v>2.2 ทุติยภูมิระดับกลาง</v>
          </cell>
        </row>
        <row r="470">
          <cell r="A470" t="str">
            <v>12</v>
          </cell>
          <cell r="B470" t="str">
            <v>21002</v>
          </cell>
          <cell r="C470" t="str">
            <v>กระทรวงสาธารณสุข สำนักงานปลัดกระทรวงสาธารณสุข</v>
          </cell>
          <cell r="D470" t="str">
            <v>001227500</v>
          </cell>
          <cell r="E470" t="str">
            <v>12275</v>
          </cell>
          <cell r="F470" t="str">
            <v>รพท.สิรินธร(ภาคตะวันออกเฉียงเหนือ)</v>
          </cell>
          <cell r="G470" t="str">
            <v>โรงพยาบาลทั่วไปสิรินธร(ภาคตะวันออกเฉียงเหนือ)</v>
          </cell>
          <cell r="H470" t="str">
            <v>40240110</v>
          </cell>
          <cell r="I470">
            <v>40</v>
          </cell>
          <cell r="J470" t="str">
            <v>จังหวัดขอนแก่น</v>
          </cell>
          <cell r="K470">
            <v>4024</v>
          </cell>
          <cell r="L470" t="str">
            <v>บ้านแฮด</v>
          </cell>
          <cell r="M470">
            <v>402401</v>
          </cell>
          <cell r="N470" t="str">
            <v>บ้านแฮด</v>
          </cell>
          <cell r="O470" t="str">
            <v>ตะวันออกเฉียงเหนือ</v>
          </cell>
          <cell r="P470" t="str">
            <v>06</v>
          </cell>
          <cell r="Q470" t="str">
            <v>โรงพยาบาลทั่วไป</v>
          </cell>
          <cell r="R470">
            <v>3</v>
          </cell>
          <cell r="S470">
            <v>250</v>
          </cell>
          <cell r="T470" t="str">
            <v>250</v>
          </cell>
          <cell r="U470" t="str">
            <v>23</v>
          </cell>
          <cell r="V470" t="str">
            <v>2.3 ทุติยภูมิระดับสูง</v>
          </cell>
        </row>
        <row r="471">
          <cell r="A471" t="str">
            <v>12</v>
          </cell>
          <cell r="B471" t="str">
            <v>21002</v>
          </cell>
          <cell r="C471" t="str">
            <v>กระทรวงสาธารณสุข สำนักงานปลัดกระทรวงสาธารณสุข</v>
          </cell>
          <cell r="D471" t="str">
            <v>001413200</v>
          </cell>
          <cell r="E471" t="str">
            <v>14132</v>
          </cell>
          <cell r="F471" t="str">
            <v>รพช.ซำสูง</v>
          </cell>
          <cell r="G471" t="str">
            <v>โรงพยาบาลชุมชนซำสูง</v>
          </cell>
          <cell r="H471" t="str">
            <v>40210101</v>
          </cell>
          <cell r="I471">
            <v>40</v>
          </cell>
          <cell r="J471" t="str">
            <v>จังหวัดขอนแก่น</v>
          </cell>
          <cell r="K471">
            <v>4021</v>
          </cell>
          <cell r="L471" t="str">
            <v>ซำสูง</v>
          </cell>
          <cell r="M471">
            <v>402101</v>
          </cell>
          <cell r="N471" t="str">
            <v>กระนวน</v>
          </cell>
          <cell r="O471" t="str">
            <v>ตะวันออกเฉียงเหนือ</v>
          </cell>
          <cell r="P471" t="str">
            <v>07</v>
          </cell>
          <cell r="Q471" t="str">
            <v>โรงพยาบาลชุมชน</v>
          </cell>
          <cell r="R471">
            <v>5</v>
          </cell>
          <cell r="S471">
            <v>30</v>
          </cell>
          <cell r="T471" t="str">
            <v>30</v>
          </cell>
          <cell r="U471" t="str">
            <v>21</v>
          </cell>
          <cell r="V471" t="str">
            <v>2.1 ทุติยภูมิระดับต้น</v>
          </cell>
        </row>
        <row r="472">
          <cell r="A472" t="str">
            <v>12</v>
          </cell>
          <cell r="B472" t="str">
            <v>21002</v>
          </cell>
          <cell r="C472" t="str">
            <v>กระทรวงสาธารณสุข สำนักงานปลัดกระทรวงสาธารณสุข</v>
          </cell>
          <cell r="D472" t="str">
            <v>001070700</v>
          </cell>
          <cell r="E472" t="str">
            <v>10707</v>
          </cell>
          <cell r="F472" t="str">
            <v>รพท.มหาสารคาม</v>
          </cell>
          <cell r="G472" t="str">
            <v>โรงพยาบาลทั่วไปมหาสารคาม</v>
          </cell>
          <cell r="H472" t="str">
            <v>44010102</v>
          </cell>
          <cell r="I472">
            <v>44</v>
          </cell>
          <cell r="J472" t="str">
            <v>จังหวัดมหาสารคาม</v>
          </cell>
          <cell r="K472">
            <v>4401</v>
          </cell>
          <cell r="L472" t="str">
            <v>เมืองมหาสารคาม</v>
          </cell>
          <cell r="M472">
            <v>440101</v>
          </cell>
          <cell r="N472" t="str">
            <v>ตลาด</v>
          </cell>
          <cell r="O472" t="str">
            <v>ตะวันออกเฉียงเหนือ</v>
          </cell>
          <cell r="P472" t="str">
            <v>06</v>
          </cell>
          <cell r="Q472" t="str">
            <v>โรงพยาบาลทั่วไป</v>
          </cell>
          <cell r="R472">
            <v>2</v>
          </cell>
          <cell r="S472">
            <v>472</v>
          </cell>
          <cell r="T472" t="str">
            <v>347</v>
          </cell>
          <cell r="U472" t="str">
            <v>23</v>
          </cell>
          <cell r="V472" t="str">
            <v>2.3 ทุติยภูมิระดับสูง</v>
          </cell>
        </row>
        <row r="473">
          <cell r="A473" t="str">
            <v>12</v>
          </cell>
          <cell r="B473" t="str">
            <v>21002</v>
          </cell>
          <cell r="C473" t="str">
            <v>กระทรวงสาธารณสุข สำนักงานปลัดกระทรวงสาธารณสุข</v>
          </cell>
          <cell r="D473" t="str">
            <v>001105100</v>
          </cell>
          <cell r="E473" t="str">
            <v>11051</v>
          </cell>
          <cell r="F473" t="str">
            <v>รพช.แกดำ</v>
          </cell>
          <cell r="G473" t="str">
            <v>โรงพยาบาลชุมชนแกดำ</v>
          </cell>
          <cell r="H473" t="str">
            <v>44020107</v>
          </cell>
          <cell r="I473">
            <v>44</v>
          </cell>
          <cell r="J473" t="str">
            <v>จังหวัดมหาสารคาม</v>
          </cell>
          <cell r="K473">
            <v>4402</v>
          </cell>
          <cell r="L473" t="str">
            <v>แกดำ</v>
          </cell>
          <cell r="M473">
            <v>440201</v>
          </cell>
          <cell r="N473" t="str">
            <v>แกดำ</v>
          </cell>
          <cell r="O473" t="str">
            <v>ตะวันออกเฉียงเหนือ</v>
          </cell>
          <cell r="P473" t="str">
            <v>07</v>
          </cell>
          <cell r="Q473" t="str">
            <v>โรงพยาบาลชุมชน</v>
          </cell>
          <cell r="R473">
            <v>5</v>
          </cell>
          <cell r="S473">
            <v>30</v>
          </cell>
          <cell r="T473" t="str">
            <v>30</v>
          </cell>
          <cell r="U473" t="str">
            <v>21</v>
          </cell>
          <cell r="V473" t="str">
            <v>2.1 ทุติยภูมิระดับต้น</v>
          </cell>
        </row>
        <row r="474">
          <cell r="A474" t="str">
            <v>12</v>
          </cell>
          <cell r="B474" t="str">
            <v>21002</v>
          </cell>
          <cell r="C474" t="str">
            <v>กระทรวงสาธารณสุข สำนักงานปลัดกระทรวงสาธารณสุข</v>
          </cell>
          <cell r="D474" t="str">
            <v>001105200</v>
          </cell>
          <cell r="E474" t="str">
            <v>11052</v>
          </cell>
          <cell r="F474" t="str">
            <v>รพช.โกสุมพิสัย</v>
          </cell>
          <cell r="G474" t="str">
            <v>โรงพยาบาลชุมชนโกสุมพิสัย</v>
          </cell>
          <cell r="H474" t="str">
            <v>44030113</v>
          </cell>
          <cell r="I474">
            <v>44</v>
          </cell>
          <cell r="J474" t="str">
            <v>จังหวัดมหาสารคาม</v>
          </cell>
          <cell r="K474">
            <v>4403</v>
          </cell>
          <cell r="L474" t="str">
            <v>โกสุมพิสัย</v>
          </cell>
          <cell r="M474">
            <v>440301</v>
          </cell>
          <cell r="N474" t="str">
            <v>หัวขวาง</v>
          </cell>
          <cell r="O474" t="str">
            <v>ตะวันออกเฉียงเหนือ</v>
          </cell>
          <cell r="P474" t="str">
            <v>07</v>
          </cell>
          <cell r="Q474" t="str">
            <v>โรงพยาบาลชุมชน</v>
          </cell>
          <cell r="R474">
            <v>4</v>
          </cell>
          <cell r="S474">
            <v>120</v>
          </cell>
          <cell r="T474" t="str">
            <v>90</v>
          </cell>
          <cell r="U474" t="str">
            <v>21</v>
          </cell>
          <cell r="V474" t="str">
            <v>2.1 ทุติยภูมิระดับต้น</v>
          </cell>
        </row>
        <row r="475">
          <cell r="A475" t="str">
            <v>12</v>
          </cell>
          <cell r="B475" t="str">
            <v>21002</v>
          </cell>
          <cell r="C475" t="str">
            <v>กระทรวงสาธารณสุข สำนักงานปลัดกระทรวงสาธารณสุข</v>
          </cell>
          <cell r="D475" t="str">
            <v>001105300</v>
          </cell>
          <cell r="E475" t="str">
            <v>11053</v>
          </cell>
          <cell r="F475" t="str">
            <v>รพช.กันทรวิชัย</v>
          </cell>
          <cell r="G475" t="str">
            <v>โรงพยาบาลชุมชนกันทรวิชัย</v>
          </cell>
          <cell r="H475" t="str">
            <v>44040102</v>
          </cell>
          <cell r="I475">
            <v>44</v>
          </cell>
          <cell r="J475" t="str">
            <v>จังหวัดมหาสารคาม</v>
          </cell>
          <cell r="K475">
            <v>4404</v>
          </cell>
          <cell r="L475" t="str">
            <v>กันทรวิชัย</v>
          </cell>
          <cell r="M475">
            <v>440401</v>
          </cell>
          <cell r="N475" t="str">
            <v>โคกพระ</v>
          </cell>
          <cell r="O475" t="str">
            <v>ตะวันออกเฉียงเหนือ</v>
          </cell>
          <cell r="P475" t="str">
            <v>07</v>
          </cell>
          <cell r="Q475" t="str">
            <v>โรงพยาบาลชุมชน</v>
          </cell>
          <cell r="R475">
            <v>5</v>
          </cell>
          <cell r="S475">
            <v>30</v>
          </cell>
          <cell r="T475" t="str">
            <v>30</v>
          </cell>
          <cell r="U475" t="str">
            <v>21</v>
          </cell>
          <cell r="V475" t="str">
            <v>2.1 ทุติยภูมิระดับต้น</v>
          </cell>
        </row>
        <row r="476">
          <cell r="A476" t="str">
            <v>12</v>
          </cell>
          <cell r="B476" t="str">
            <v>21002</v>
          </cell>
          <cell r="C476" t="str">
            <v>กระทรวงสาธารณสุข สำนักงานปลัดกระทรวงสาธารณสุข</v>
          </cell>
          <cell r="D476" t="str">
            <v>001105400</v>
          </cell>
          <cell r="E476" t="str">
            <v>11054</v>
          </cell>
          <cell r="F476" t="str">
            <v>รพช.เชียงยืน</v>
          </cell>
          <cell r="G476" t="str">
            <v>โรงพยาบาลชุมชนเชียงยืน</v>
          </cell>
          <cell r="H476" t="str">
            <v>44050105</v>
          </cell>
          <cell r="I476">
            <v>44</v>
          </cell>
          <cell r="J476" t="str">
            <v>จังหวัดมหาสารคาม</v>
          </cell>
          <cell r="K476">
            <v>4405</v>
          </cell>
          <cell r="L476" t="str">
            <v>เชียงยืน</v>
          </cell>
          <cell r="M476">
            <v>440501</v>
          </cell>
          <cell r="N476" t="str">
            <v>เชียงยืน</v>
          </cell>
          <cell r="O476" t="str">
            <v>ตะวันออกเฉียงเหนือ</v>
          </cell>
          <cell r="P476" t="str">
            <v>07</v>
          </cell>
          <cell r="Q476" t="str">
            <v>โรงพยาบาลชุมชน</v>
          </cell>
          <cell r="R476">
            <v>4</v>
          </cell>
          <cell r="S476">
            <v>60</v>
          </cell>
          <cell r="T476" t="str">
            <v>30</v>
          </cell>
          <cell r="U476" t="str">
            <v>21</v>
          </cell>
          <cell r="V476" t="str">
            <v>2.1 ทุติยภูมิระดับต้น</v>
          </cell>
        </row>
        <row r="477">
          <cell r="A477" t="str">
            <v>12</v>
          </cell>
          <cell r="B477" t="str">
            <v>21002</v>
          </cell>
          <cell r="C477" t="str">
            <v>กระทรวงสาธารณสุข สำนักงานปลัดกระทรวงสาธารณสุข</v>
          </cell>
          <cell r="D477" t="str">
            <v>001105500</v>
          </cell>
          <cell r="E477" t="str">
            <v>11055</v>
          </cell>
          <cell r="F477" t="str">
            <v>รพช.บรบือ</v>
          </cell>
          <cell r="G477" t="str">
            <v>โรงพยาบาลชุมชนบรบือ</v>
          </cell>
          <cell r="H477" t="str">
            <v>44060101</v>
          </cell>
          <cell r="I477">
            <v>44</v>
          </cell>
          <cell r="J477" t="str">
            <v>จังหวัดมหาสารคาม</v>
          </cell>
          <cell r="K477">
            <v>4406</v>
          </cell>
          <cell r="L477" t="str">
            <v>บรบือ</v>
          </cell>
          <cell r="M477">
            <v>440601</v>
          </cell>
          <cell r="N477" t="str">
            <v>บรบือ</v>
          </cell>
          <cell r="O477" t="str">
            <v>ตะวันออกเฉียงเหนือ</v>
          </cell>
          <cell r="P477" t="str">
            <v>07</v>
          </cell>
          <cell r="Q477" t="str">
            <v>โรงพยาบาลชุมชน</v>
          </cell>
          <cell r="R477">
            <v>4</v>
          </cell>
          <cell r="S477">
            <v>60</v>
          </cell>
          <cell r="T477" t="str">
            <v>60</v>
          </cell>
          <cell r="U477" t="str">
            <v>22</v>
          </cell>
          <cell r="V477" t="str">
            <v>2.2 ทุติยภูมิระดับกลาง</v>
          </cell>
        </row>
        <row r="478">
          <cell r="A478" t="str">
            <v>12</v>
          </cell>
          <cell r="B478" t="str">
            <v>21002</v>
          </cell>
          <cell r="C478" t="str">
            <v>กระทรวงสาธารณสุข สำนักงานปลัดกระทรวงสาธารณสุข</v>
          </cell>
          <cell r="D478" t="str">
            <v>001105600</v>
          </cell>
          <cell r="E478" t="str">
            <v>11056</v>
          </cell>
          <cell r="F478" t="str">
            <v>รพช.นาเชือก</v>
          </cell>
          <cell r="G478" t="str">
            <v>โรงพยาบาลชุมชนนาเชือก</v>
          </cell>
          <cell r="H478" t="str">
            <v>44070102</v>
          </cell>
          <cell r="I478">
            <v>44</v>
          </cell>
          <cell r="J478" t="str">
            <v>จังหวัดมหาสารคาม</v>
          </cell>
          <cell r="K478">
            <v>4407</v>
          </cell>
          <cell r="L478" t="str">
            <v>นาเชือก</v>
          </cell>
          <cell r="M478">
            <v>440701</v>
          </cell>
          <cell r="N478" t="str">
            <v>นาเชือก</v>
          </cell>
          <cell r="O478" t="str">
            <v>ตะวันออกเฉียงเหนือ</v>
          </cell>
          <cell r="P478" t="str">
            <v>07</v>
          </cell>
          <cell r="Q478" t="str">
            <v>โรงพยาบาลชุมชน</v>
          </cell>
          <cell r="R478">
            <v>5</v>
          </cell>
          <cell r="S478">
            <v>30</v>
          </cell>
          <cell r="T478" t="str">
            <v>30</v>
          </cell>
          <cell r="U478" t="str">
            <v>21</v>
          </cell>
          <cell r="V478" t="str">
            <v>2.1 ทุติยภูมิระดับต้น</v>
          </cell>
        </row>
        <row r="479">
          <cell r="A479" t="str">
            <v>12</v>
          </cell>
          <cell r="B479" t="str">
            <v>21002</v>
          </cell>
          <cell r="C479" t="str">
            <v>กระทรวงสาธารณสุข สำนักงานปลัดกระทรวงสาธารณสุข</v>
          </cell>
          <cell r="D479" t="str">
            <v>001105700</v>
          </cell>
          <cell r="E479" t="str">
            <v>11057</v>
          </cell>
          <cell r="F479" t="str">
            <v>รพช.พยัคฆภูมิพิสัย</v>
          </cell>
          <cell r="G479" t="str">
            <v>โรงพยาบาลชุมชนพยัคฆภูมิพิสัย</v>
          </cell>
          <cell r="H479" t="str">
            <v>44080101</v>
          </cell>
          <cell r="I479">
            <v>44</v>
          </cell>
          <cell r="J479" t="str">
            <v>จังหวัดมหาสารคาม</v>
          </cell>
          <cell r="K479">
            <v>4408</v>
          </cell>
          <cell r="L479" t="str">
            <v>พยัคฆภูมิพิสัย</v>
          </cell>
          <cell r="M479">
            <v>440801</v>
          </cell>
          <cell r="N479" t="str">
            <v>ปะหลาน</v>
          </cell>
          <cell r="O479" t="str">
            <v>ตะวันออกเฉียงเหนือ</v>
          </cell>
          <cell r="P479" t="str">
            <v>07</v>
          </cell>
          <cell r="Q479" t="str">
            <v>โรงพยาบาลชุมชน</v>
          </cell>
          <cell r="R479">
            <v>4</v>
          </cell>
          <cell r="S479">
            <v>90</v>
          </cell>
          <cell r="T479" t="str">
            <v>90</v>
          </cell>
          <cell r="U479" t="str">
            <v>22</v>
          </cell>
          <cell r="V479" t="str">
            <v>2.2 ทุติยภูมิระดับกลาง</v>
          </cell>
        </row>
        <row r="480">
          <cell r="A480" t="str">
            <v>12</v>
          </cell>
          <cell r="B480" t="str">
            <v>21002</v>
          </cell>
          <cell r="C480" t="str">
            <v>กระทรวงสาธารณสุข สำนักงานปลัดกระทรวงสาธารณสุข</v>
          </cell>
          <cell r="D480" t="str">
            <v>001105800</v>
          </cell>
          <cell r="E480" t="str">
            <v>11058</v>
          </cell>
          <cell r="F480" t="str">
            <v>รพช.วาปีปทุม</v>
          </cell>
          <cell r="G480" t="str">
            <v>โรงพยาบาลชุมชนวาปีปทุม</v>
          </cell>
          <cell r="H480" t="str">
            <v>44090102</v>
          </cell>
          <cell r="I480">
            <v>44</v>
          </cell>
          <cell r="J480" t="str">
            <v>จังหวัดมหาสารคาม</v>
          </cell>
          <cell r="K480">
            <v>4409</v>
          </cell>
          <cell r="L480" t="str">
            <v>วาปีปทุม</v>
          </cell>
          <cell r="M480">
            <v>440901</v>
          </cell>
          <cell r="N480" t="str">
            <v>หนองแสง</v>
          </cell>
          <cell r="O480" t="str">
            <v>ตะวันออกเฉียงเหนือ</v>
          </cell>
          <cell r="P480" t="str">
            <v>07</v>
          </cell>
          <cell r="Q480" t="str">
            <v>โรงพยาบาลชุมชน</v>
          </cell>
          <cell r="R480">
            <v>4</v>
          </cell>
          <cell r="S480">
            <v>90</v>
          </cell>
          <cell r="T480" t="str">
            <v>60</v>
          </cell>
          <cell r="U480" t="str">
            <v>21</v>
          </cell>
          <cell r="V480" t="str">
            <v>2.1 ทุติยภูมิระดับต้น</v>
          </cell>
        </row>
        <row r="481">
          <cell r="A481" t="str">
            <v>12</v>
          </cell>
          <cell r="B481" t="str">
            <v>21002</v>
          </cell>
          <cell r="C481" t="str">
            <v>กระทรวงสาธารณสุข สำนักงานปลัดกระทรวงสาธารณสุข</v>
          </cell>
          <cell r="D481" t="str">
            <v>001105900</v>
          </cell>
          <cell r="E481" t="str">
            <v>11059</v>
          </cell>
          <cell r="F481" t="str">
            <v>รพช.นาดูน</v>
          </cell>
          <cell r="G481" t="str">
            <v>โรงพยาบาลชุมชนนาดูน</v>
          </cell>
          <cell r="H481" t="str">
            <v>44100109</v>
          </cell>
          <cell r="I481">
            <v>44</v>
          </cell>
          <cell r="J481" t="str">
            <v>จังหวัดมหาสารคาม</v>
          </cell>
          <cell r="K481">
            <v>4410</v>
          </cell>
          <cell r="L481" t="str">
            <v>นาดูน</v>
          </cell>
          <cell r="M481">
            <v>441001</v>
          </cell>
          <cell r="N481" t="str">
            <v>นาดูน</v>
          </cell>
          <cell r="O481" t="str">
            <v>ตะวันออกเฉียงเหนือ</v>
          </cell>
          <cell r="P481" t="str">
            <v>07</v>
          </cell>
          <cell r="Q481" t="str">
            <v>โรงพยาบาลชุมชน</v>
          </cell>
          <cell r="R481">
            <v>5</v>
          </cell>
          <cell r="S481">
            <v>30</v>
          </cell>
          <cell r="T481" t="str">
            <v>30</v>
          </cell>
          <cell r="U481" t="str">
            <v>21</v>
          </cell>
          <cell r="V481" t="str">
            <v>2.1 ทุติยภูมิระดับต้น</v>
          </cell>
        </row>
        <row r="482">
          <cell r="A482" t="str">
            <v>12</v>
          </cell>
          <cell r="B482" t="str">
            <v>21002</v>
          </cell>
          <cell r="C482" t="str">
            <v>กระทรวงสาธารณสุข สำนักงานปลัดกระทรวงสาธารณสุข</v>
          </cell>
          <cell r="D482" t="str">
            <v>001106000</v>
          </cell>
          <cell r="E482" t="str">
            <v>11060</v>
          </cell>
          <cell r="F482" t="str">
            <v>รพช.ยางสีสุราช</v>
          </cell>
          <cell r="G482" t="str">
            <v>โรงพยาบาลชุมชนยางสีสุราช</v>
          </cell>
          <cell r="H482" t="str">
            <v>44110102</v>
          </cell>
          <cell r="I482">
            <v>44</v>
          </cell>
          <cell r="J482" t="str">
            <v>จังหวัดมหาสารคาม</v>
          </cell>
          <cell r="K482">
            <v>4411</v>
          </cell>
          <cell r="L482" t="str">
            <v>ยางสีสุราช</v>
          </cell>
          <cell r="M482">
            <v>441101</v>
          </cell>
          <cell r="N482" t="str">
            <v>ยางสีสุราช</v>
          </cell>
          <cell r="O482" t="str">
            <v>ตะวันออกเฉียงเหนือ</v>
          </cell>
          <cell r="P482" t="str">
            <v>07</v>
          </cell>
          <cell r="Q482" t="str">
            <v>โรงพยาบาลชุมชน</v>
          </cell>
          <cell r="R482">
            <v>5</v>
          </cell>
          <cell r="S482">
            <v>30</v>
          </cell>
          <cell r="T482" t="str">
            <v>30</v>
          </cell>
          <cell r="U482" t="str">
            <v>21</v>
          </cell>
          <cell r="V482" t="str">
            <v>2.1 ทุติยภูมิระดับต้น</v>
          </cell>
        </row>
        <row r="483">
          <cell r="A483" t="str">
            <v>12</v>
          </cell>
          <cell r="B483" t="str">
            <v>21002</v>
          </cell>
          <cell r="C483" t="str">
            <v>กระทรวงสาธารณสุข สำนักงานปลัดกระทรวงสาธารณสุข</v>
          </cell>
          <cell r="D483" t="str">
            <v>002470400</v>
          </cell>
          <cell r="E483" t="str">
            <v>24704</v>
          </cell>
          <cell r="F483" t="str">
            <v>รพช.กุดรัง</v>
          </cell>
          <cell r="G483" t="str">
            <v>โรงพยาบาลชุมชนกุดรัง</v>
          </cell>
          <cell r="H483" t="str">
            <v>44120110</v>
          </cell>
          <cell r="I483">
            <v>44</v>
          </cell>
          <cell r="J483" t="str">
            <v>จังหวัดมหาสารคาม</v>
          </cell>
          <cell r="K483">
            <v>4412</v>
          </cell>
          <cell r="L483" t="str">
            <v>กุดรัง</v>
          </cell>
          <cell r="M483">
            <v>441201</v>
          </cell>
          <cell r="N483" t="str">
            <v>กุดรัง</v>
          </cell>
          <cell r="O483" t="str">
            <v>ตะวันออกเฉียงเหนือ</v>
          </cell>
          <cell r="P483" t="str">
            <v>07</v>
          </cell>
          <cell r="Q483" t="str">
            <v>โรงพยาบาลชุมชน</v>
          </cell>
          <cell r="R483">
            <v>5</v>
          </cell>
          <cell r="S483">
            <v>30</v>
          </cell>
          <cell r="T483" t="str">
            <v>30</v>
          </cell>
        </row>
        <row r="484">
          <cell r="A484" t="str">
            <v>12</v>
          </cell>
          <cell r="B484" t="str">
            <v>21002</v>
          </cell>
          <cell r="C484" t="str">
            <v>กระทรวงสาธารณสุข สำนักงานปลัดกระทรวงสาธารณสุข</v>
          </cell>
          <cell r="D484" t="str">
            <v>001070800</v>
          </cell>
          <cell r="E484" t="str">
            <v>10708</v>
          </cell>
          <cell r="F484" t="str">
            <v>รพท.ร้อยเอ็ด</v>
          </cell>
          <cell r="G484" t="str">
            <v>โรงพยาบาลทั่วไปร้อยเอ็ด</v>
          </cell>
          <cell r="H484" t="str">
            <v>45010100</v>
          </cell>
          <cell r="I484">
            <v>45</v>
          </cell>
          <cell r="J484" t="str">
            <v>จังหวัดร้อยเอ็ด</v>
          </cell>
          <cell r="K484">
            <v>4501</v>
          </cell>
          <cell r="L484" t="str">
            <v>เมืองร้อยเอ็ด</v>
          </cell>
          <cell r="M484">
            <v>450101</v>
          </cell>
          <cell r="N484" t="str">
            <v>ในเมือง</v>
          </cell>
          <cell r="O484" t="str">
            <v>ตะวันออกเฉียงเหนือ</v>
          </cell>
          <cell r="P484" t="str">
            <v>06</v>
          </cell>
          <cell r="Q484" t="str">
            <v>โรงพยาบาลทั่วไป</v>
          </cell>
          <cell r="R484">
            <v>2</v>
          </cell>
          <cell r="S484">
            <v>549</v>
          </cell>
          <cell r="T484" t="str">
            <v>549</v>
          </cell>
          <cell r="U484" t="str">
            <v>31</v>
          </cell>
          <cell r="V484" t="str">
            <v>3.1 ตติยภูมิ</v>
          </cell>
        </row>
        <row r="485">
          <cell r="A485" t="str">
            <v>12</v>
          </cell>
          <cell r="B485" t="str">
            <v>21002</v>
          </cell>
          <cell r="C485" t="str">
            <v>กระทรวงสาธารณสุข สำนักงานปลัดกระทรวงสาธารณสุข</v>
          </cell>
          <cell r="D485" t="str">
            <v>001106100</v>
          </cell>
          <cell r="E485" t="str">
            <v>11061</v>
          </cell>
          <cell r="F485" t="str">
            <v>รพช.เกษตรวิสัย</v>
          </cell>
          <cell r="G485" t="str">
            <v>โรงพยาบาลชุมชนเกษตรวิสัย</v>
          </cell>
          <cell r="H485" t="str">
            <v>45020110</v>
          </cell>
          <cell r="I485">
            <v>45</v>
          </cell>
          <cell r="J485" t="str">
            <v>จังหวัดร้อยเอ็ด</v>
          </cell>
          <cell r="K485">
            <v>4502</v>
          </cell>
          <cell r="L485" t="str">
            <v>เกษตรวิสัย</v>
          </cell>
          <cell r="M485">
            <v>450201</v>
          </cell>
          <cell r="N485" t="str">
            <v>เกษตรวิสัย</v>
          </cell>
          <cell r="O485" t="str">
            <v>ตะวันออกเฉียงเหนือ</v>
          </cell>
          <cell r="P485" t="str">
            <v>07</v>
          </cell>
          <cell r="Q485" t="str">
            <v>โรงพยาบาลชุมชน</v>
          </cell>
          <cell r="R485">
            <v>5</v>
          </cell>
          <cell r="S485">
            <v>30</v>
          </cell>
          <cell r="T485" t="str">
            <v>30</v>
          </cell>
          <cell r="U485" t="str">
            <v>21</v>
          </cell>
          <cell r="V485" t="str">
            <v>2.1 ทุติยภูมิระดับต้น</v>
          </cell>
        </row>
        <row r="486">
          <cell r="A486" t="str">
            <v>12</v>
          </cell>
          <cell r="B486" t="str">
            <v>21002</v>
          </cell>
          <cell r="C486" t="str">
            <v>กระทรวงสาธารณสุข สำนักงานปลัดกระทรวงสาธารณสุข</v>
          </cell>
          <cell r="D486" t="str">
            <v>001106200</v>
          </cell>
          <cell r="E486" t="str">
            <v>11062</v>
          </cell>
          <cell r="F486" t="str">
            <v>รพช.ปทุมรัตต์</v>
          </cell>
          <cell r="G486" t="str">
            <v>โรงพยาบาลชุมชนปทุมรัตต์</v>
          </cell>
          <cell r="H486" t="str">
            <v>45030109</v>
          </cell>
          <cell r="I486">
            <v>45</v>
          </cell>
          <cell r="J486" t="str">
            <v>จังหวัดร้อยเอ็ด</v>
          </cell>
          <cell r="K486">
            <v>4503</v>
          </cell>
          <cell r="L486" t="str">
            <v>ปทุมรัตต์</v>
          </cell>
          <cell r="M486">
            <v>450301</v>
          </cell>
          <cell r="N486" t="str">
            <v>บัวแดง</v>
          </cell>
          <cell r="O486" t="str">
            <v>ตะวันออกเฉียงเหนือ</v>
          </cell>
          <cell r="P486" t="str">
            <v>07</v>
          </cell>
          <cell r="Q486" t="str">
            <v>โรงพยาบาลชุมชน</v>
          </cell>
          <cell r="R486">
            <v>5</v>
          </cell>
          <cell r="S486">
            <v>30</v>
          </cell>
          <cell r="T486" t="str">
            <v>30</v>
          </cell>
          <cell r="U486" t="str">
            <v>21</v>
          </cell>
          <cell r="V486" t="str">
            <v>2.1 ทุติยภูมิระดับต้น</v>
          </cell>
        </row>
        <row r="487">
          <cell r="A487" t="str">
            <v>12</v>
          </cell>
          <cell r="B487" t="str">
            <v>21002</v>
          </cell>
          <cell r="C487" t="str">
            <v>กระทรวงสาธารณสุข สำนักงานปลัดกระทรวงสาธารณสุข</v>
          </cell>
          <cell r="D487" t="str">
            <v>001106300</v>
          </cell>
          <cell r="E487" t="str">
            <v>11063</v>
          </cell>
          <cell r="F487" t="str">
            <v>รพช.จตุรพักตรพิมาน</v>
          </cell>
          <cell r="G487" t="str">
            <v>โรงพยาบาลชุมชนจตุรพักตรพิมาน</v>
          </cell>
          <cell r="H487" t="str">
            <v>45040104</v>
          </cell>
          <cell r="I487">
            <v>45</v>
          </cell>
          <cell r="J487" t="str">
            <v>จังหวัดร้อยเอ็ด</v>
          </cell>
          <cell r="K487">
            <v>4504</v>
          </cell>
          <cell r="L487" t="str">
            <v>จตุรพักตรพิมาน</v>
          </cell>
          <cell r="M487">
            <v>450401</v>
          </cell>
          <cell r="N487" t="str">
            <v>หัวช้าง</v>
          </cell>
          <cell r="O487" t="str">
            <v>ตะวันออกเฉียงเหนือ</v>
          </cell>
          <cell r="P487" t="str">
            <v>07</v>
          </cell>
          <cell r="Q487" t="str">
            <v>โรงพยาบาลชุมชน</v>
          </cell>
          <cell r="R487">
            <v>5</v>
          </cell>
          <cell r="S487">
            <v>30</v>
          </cell>
          <cell r="T487" t="str">
            <v>30</v>
          </cell>
          <cell r="U487" t="str">
            <v>21</v>
          </cell>
          <cell r="V487" t="str">
            <v>2.1 ทุติยภูมิระดับต้น</v>
          </cell>
        </row>
        <row r="488">
          <cell r="A488" t="str">
            <v>12</v>
          </cell>
          <cell r="B488" t="str">
            <v>21002</v>
          </cell>
          <cell r="C488" t="str">
            <v>กระทรวงสาธารณสุข สำนักงานปลัดกระทรวงสาธารณสุข</v>
          </cell>
          <cell r="D488" t="str">
            <v>001106400</v>
          </cell>
          <cell r="E488" t="str">
            <v>11064</v>
          </cell>
          <cell r="F488" t="str">
            <v>รพช.ธวัชบุรี</v>
          </cell>
          <cell r="G488" t="str">
            <v>โรงพยาบาลชุมชนธวัชบุรี</v>
          </cell>
          <cell r="H488" t="str">
            <v>45050403</v>
          </cell>
          <cell r="I488">
            <v>45</v>
          </cell>
          <cell r="J488" t="str">
            <v>จังหวัดร้อยเอ็ด</v>
          </cell>
          <cell r="K488">
            <v>4505</v>
          </cell>
          <cell r="L488" t="str">
            <v>ธวัชบุรี</v>
          </cell>
          <cell r="M488">
            <v>450504</v>
          </cell>
          <cell r="N488" t="str">
            <v>ธวัชบุรี</v>
          </cell>
          <cell r="O488" t="str">
            <v>ตะวันออกเฉียงเหนือ</v>
          </cell>
          <cell r="P488" t="str">
            <v>07</v>
          </cell>
          <cell r="Q488" t="str">
            <v>โรงพยาบาลชุมชน</v>
          </cell>
          <cell r="R488">
            <v>5</v>
          </cell>
          <cell r="S488">
            <v>30</v>
          </cell>
          <cell r="T488" t="str">
            <v>30</v>
          </cell>
          <cell r="U488" t="str">
            <v>21</v>
          </cell>
          <cell r="V488" t="str">
            <v>2.1 ทุติยภูมิระดับต้น</v>
          </cell>
        </row>
        <row r="489">
          <cell r="A489" t="str">
            <v>12</v>
          </cell>
          <cell r="B489" t="str">
            <v>21002</v>
          </cell>
          <cell r="C489" t="str">
            <v>กระทรวงสาธารณสุข สำนักงานปลัดกระทรวงสาธารณสุข</v>
          </cell>
          <cell r="D489" t="str">
            <v>001106500</v>
          </cell>
          <cell r="E489" t="str">
            <v>11065</v>
          </cell>
          <cell r="F489" t="str">
            <v>รพช.พนมไพร</v>
          </cell>
          <cell r="G489" t="str">
            <v>โรงพยาบาลชุมชนพนมไพร</v>
          </cell>
          <cell r="H489" t="str">
            <v>45060103</v>
          </cell>
          <cell r="I489">
            <v>45</v>
          </cell>
          <cell r="J489" t="str">
            <v>จังหวัดร้อยเอ็ด</v>
          </cell>
          <cell r="K489">
            <v>4506</v>
          </cell>
          <cell r="L489" t="str">
            <v>พนมไพร</v>
          </cell>
          <cell r="M489">
            <v>450601</v>
          </cell>
          <cell r="N489" t="str">
            <v>พนมไพร</v>
          </cell>
          <cell r="O489" t="str">
            <v>ตะวันออกเฉียงเหนือ</v>
          </cell>
          <cell r="P489" t="str">
            <v>07</v>
          </cell>
          <cell r="Q489" t="str">
            <v>โรงพยาบาลชุมชน</v>
          </cell>
          <cell r="R489">
            <v>5</v>
          </cell>
          <cell r="S489">
            <v>30</v>
          </cell>
          <cell r="T489" t="str">
            <v>30</v>
          </cell>
          <cell r="U489" t="str">
            <v>21</v>
          </cell>
          <cell r="V489" t="str">
            <v>2.1 ทุติยภูมิระดับต้น</v>
          </cell>
        </row>
        <row r="490">
          <cell r="A490" t="str">
            <v>12</v>
          </cell>
          <cell r="B490" t="str">
            <v>21002</v>
          </cell>
          <cell r="C490" t="str">
            <v>กระทรวงสาธารณสุข สำนักงานปลัดกระทรวงสาธารณสุข</v>
          </cell>
          <cell r="D490" t="str">
            <v>001106600</v>
          </cell>
          <cell r="E490" t="str">
            <v>11066</v>
          </cell>
          <cell r="F490" t="str">
            <v>รพช.โพนทอง</v>
          </cell>
          <cell r="G490" t="str">
            <v>โรงพยาบาลชุมชนโพนทอง</v>
          </cell>
          <cell r="H490" t="str">
            <v>45071210</v>
          </cell>
          <cell r="I490">
            <v>45</v>
          </cell>
          <cell r="J490" t="str">
            <v>จังหวัดร้อยเอ็ด</v>
          </cell>
          <cell r="K490">
            <v>4507</v>
          </cell>
          <cell r="L490" t="str">
            <v>โพนทอง</v>
          </cell>
          <cell r="M490">
            <v>450712</v>
          </cell>
          <cell r="N490" t="str">
            <v>สระนกแก้ว</v>
          </cell>
          <cell r="O490" t="str">
            <v>ตะวันออกเฉียงเหนือ</v>
          </cell>
          <cell r="P490" t="str">
            <v>07</v>
          </cell>
          <cell r="Q490" t="str">
            <v>โรงพยาบาลชุมชน</v>
          </cell>
          <cell r="R490">
            <v>4</v>
          </cell>
          <cell r="S490">
            <v>60</v>
          </cell>
          <cell r="T490" t="str">
            <v>60</v>
          </cell>
          <cell r="U490" t="str">
            <v>22</v>
          </cell>
          <cell r="V490" t="str">
            <v>2.2 ทุติยภูมิระดับกลาง</v>
          </cell>
        </row>
        <row r="491">
          <cell r="A491" t="str">
            <v>12</v>
          </cell>
          <cell r="B491" t="str">
            <v>21002</v>
          </cell>
          <cell r="C491" t="str">
            <v>กระทรวงสาธารณสุข สำนักงานปลัดกระทรวงสาธารณสุข</v>
          </cell>
          <cell r="D491" t="str">
            <v>001106700</v>
          </cell>
          <cell r="E491" t="str">
            <v>11067</v>
          </cell>
          <cell r="F491" t="str">
            <v>รพช.โพธิ์ชัย</v>
          </cell>
          <cell r="G491" t="str">
            <v>โรงพยาบาลชุมชนโพธิ์ชัย</v>
          </cell>
          <cell r="H491" t="str">
            <v>45080102</v>
          </cell>
          <cell r="I491">
            <v>45</v>
          </cell>
          <cell r="J491" t="str">
            <v>จังหวัดร้อยเอ็ด</v>
          </cell>
          <cell r="K491">
            <v>4508</v>
          </cell>
          <cell r="L491" t="str">
            <v>โพธิ์ชัย</v>
          </cell>
          <cell r="M491">
            <v>450801</v>
          </cell>
          <cell r="N491" t="str">
            <v>ขามเปี้ย</v>
          </cell>
          <cell r="O491" t="str">
            <v>ตะวันออกเฉียงเหนือ</v>
          </cell>
          <cell r="P491" t="str">
            <v>07</v>
          </cell>
          <cell r="Q491" t="str">
            <v>โรงพยาบาลชุมชน</v>
          </cell>
          <cell r="R491">
            <v>5</v>
          </cell>
          <cell r="S491">
            <v>30</v>
          </cell>
          <cell r="T491" t="str">
            <v>30</v>
          </cell>
          <cell r="U491" t="str">
            <v>21</v>
          </cell>
          <cell r="V491" t="str">
            <v>2.1 ทุติยภูมิระดับต้น</v>
          </cell>
        </row>
        <row r="492">
          <cell r="A492" t="str">
            <v>12</v>
          </cell>
          <cell r="B492" t="str">
            <v>21002</v>
          </cell>
          <cell r="C492" t="str">
            <v>กระทรวงสาธารณสุข สำนักงานปลัดกระทรวงสาธารณสุข</v>
          </cell>
          <cell r="D492" t="str">
            <v>001106800</v>
          </cell>
          <cell r="E492" t="str">
            <v>11068</v>
          </cell>
          <cell r="F492" t="str">
            <v>รพช.หนองพอก</v>
          </cell>
          <cell r="G492" t="str">
            <v>โรงพยาบาลชุมชนหนองพอก</v>
          </cell>
          <cell r="H492" t="str">
            <v>45090101</v>
          </cell>
          <cell r="I492">
            <v>45</v>
          </cell>
          <cell r="J492" t="str">
            <v>จังหวัดร้อยเอ็ด</v>
          </cell>
          <cell r="K492">
            <v>4509</v>
          </cell>
          <cell r="L492" t="str">
            <v>หนองพอก</v>
          </cell>
          <cell r="M492">
            <v>450901</v>
          </cell>
          <cell r="N492" t="str">
            <v>หนองพอก</v>
          </cell>
          <cell r="O492" t="str">
            <v>ตะวันออกเฉียงเหนือ</v>
          </cell>
          <cell r="P492" t="str">
            <v>07</v>
          </cell>
          <cell r="Q492" t="str">
            <v>โรงพยาบาลชุมชน</v>
          </cell>
          <cell r="R492">
            <v>4</v>
          </cell>
          <cell r="S492">
            <v>42</v>
          </cell>
          <cell r="T492" t="str">
            <v>30</v>
          </cell>
          <cell r="U492" t="str">
            <v>21</v>
          </cell>
          <cell r="V492" t="str">
            <v>2.1 ทุติยภูมิระดับต้น</v>
          </cell>
        </row>
        <row r="493">
          <cell r="A493" t="str">
            <v>12</v>
          </cell>
          <cell r="B493" t="str">
            <v>21002</v>
          </cell>
          <cell r="C493" t="str">
            <v>กระทรวงสาธารณสุข สำนักงานปลัดกระทรวงสาธารณสุข</v>
          </cell>
          <cell r="D493" t="str">
            <v>001106900</v>
          </cell>
          <cell r="E493" t="str">
            <v>11069</v>
          </cell>
          <cell r="F493" t="str">
            <v>รพช.เสลภูมิ</v>
          </cell>
          <cell r="G493" t="str">
            <v>โรงพยาบาลชุมชนเสลภูมิ</v>
          </cell>
          <cell r="H493" t="str">
            <v>45101707</v>
          </cell>
          <cell r="I493">
            <v>45</v>
          </cell>
          <cell r="J493" t="str">
            <v>จังหวัดร้อยเอ็ด</v>
          </cell>
          <cell r="K493">
            <v>4510</v>
          </cell>
          <cell r="L493" t="str">
            <v>เสลภูมิ</v>
          </cell>
          <cell r="M493">
            <v>451017</v>
          </cell>
          <cell r="N493" t="str">
            <v>ขวัญเมือง</v>
          </cell>
          <cell r="O493" t="str">
            <v>ตะวันออกเฉียงเหนือ</v>
          </cell>
          <cell r="P493" t="str">
            <v>07</v>
          </cell>
          <cell r="Q493" t="str">
            <v>โรงพยาบาลชุมชน</v>
          </cell>
          <cell r="R493">
            <v>4</v>
          </cell>
          <cell r="S493">
            <v>60</v>
          </cell>
          <cell r="T493" t="str">
            <v>60</v>
          </cell>
          <cell r="U493" t="str">
            <v>22</v>
          </cell>
          <cell r="V493" t="str">
            <v>2.2 ทุติยภูมิระดับกลาง</v>
          </cell>
        </row>
        <row r="494">
          <cell r="A494" t="str">
            <v>12</v>
          </cell>
          <cell r="B494" t="str">
            <v>21002</v>
          </cell>
          <cell r="C494" t="str">
            <v>กระทรวงสาธารณสุข สำนักงานปลัดกระทรวงสาธารณสุข</v>
          </cell>
          <cell r="D494" t="str">
            <v>001107000</v>
          </cell>
          <cell r="E494" t="str">
            <v>11070</v>
          </cell>
          <cell r="F494" t="str">
            <v>รพช.สุวรรณภูมิ</v>
          </cell>
          <cell r="G494" t="str">
            <v>โรงพยาบาลชุมชนสุวรรณภูมิ</v>
          </cell>
          <cell r="H494" t="str">
            <v>45110101</v>
          </cell>
          <cell r="I494">
            <v>45</v>
          </cell>
          <cell r="J494" t="str">
            <v>จังหวัดร้อยเอ็ด</v>
          </cell>
          <cell r="K494">
            <v>4511</v>
          </cell>
          <cell r="L494" t="str">
            <v>สุวรรณภูมิ</v>
          </cell>
          <cell r="M494">
            <v>451101</v>
          </cell>
          <cell r="N494" t="str">
            <v>สระคู</v>
          </cell>
          <cell r="O494" t="str">
            <v>ตะวันออกเฉียงเหนือ</v>
          </cell>
          <cell r="P494" t="str">
            <v>07</v>
          </cell>
          <cell r="Q494" t="str">
            <v>โรงพยาบาลชุมชน</v>
          </cell>
          <cell r="R494">
            <v>4</v>
          </cell>
          <cell r="S494">
            <v>60</v>
          </cell>
          <cell r="T494" t="str">
            <v>60</v>
          </cell>
          <cell r="U494" t="str">
            <v>22</v>
          </cell>
          <cell r="V494" t="str">
            <v>2.2 ทุติยภูมิระดับกลาง</v>
          </cell>
        </row>
        <row r="495">
          <cell r="A495" t="str">
            <v>12</v>
          </cell>
          <cell r="B495" t="str">
            <v>21002</v>
          </cell>
          <cell r="C495" t="str">
            <v>กระทรวงสาธารณสุข สำนักงานปลัดกระทรวงสาธารณสุข</v>
          </cell>
          <cell r="D495" t="str">
            <v>001107100</v>
          </cell>
          <cell r="E495" t="str">
            <v>11071</v>
          </cell>
          <cell r="F495" t="str">
            <v>รพช.เมืองสรวง</v>
          </cell>
          <cell r="G495" t="str">
            <v>โรงพยาบาลชุมชนเมืองสรวง</v>
          </cell>
          <cell r="H495" t="str">
            <v>45120104</v>
          </cell>
          <cell r="I495">
            <v>45</v>
          </cell>
          <cell r="J495" t="str">
            <v>จังหวัดร้อยเอ็ด</v>
          </cell>
          <cell r="K495">
            <v>4512</v>
          </cell>
          <cell r="L495" t="str">
            <v>เมืองสรวง</v>
          </cell>
          <cell r="M495">
            <v>451201</v>
          </cell>
          <cell r="N495" t="str">
            <v>หนองผือ</v>
          </cell>
          <cell r="O495" t="str">
            <v>ตะวันออกเฉียงเหนือ</v>
          </cell>
          <cell r="P495" t="str">
            <v>07</v>
          </cell>
          <cell r="Q495" t="str">
            <v>โรงพยาบาลชุมชน</v>
          </cell>
          <cell r="R495">
            <v>5</v>
          </cell>
          <cell r="S495">
            <v>30</v>
          </cell>
          <cell r="T495" t="str">
            <v>30</v>
          </cell>
          <cell r="U495" t="str">
            <v>21</v>
          </cell>
          <cell r="V495" t="str">
            <v>2.1 ทุติยภูมิระดับต้น</v>
          </cell>
        </row>
        <row r="496">
          <cell r="A496" t="str">
            <v>12</v>
          </cell>
          <cell r="B496" t="str">
            <v>21002</v>
          </cell>
          <cell r="C496" t="str">
            <v>กระทรวงสาธารณสุข สำนักงานปลัดกระทรวงสาธารณสุข</v>
          </cell>
          <cell r="D496" t="str">
            <v>001107200</v>
          </cell>
          <cell r="E496" t="str">
            <v>11072</v>
          </cell>
          <cell r="F496" t="str">
            <v>รพช.โพนทราย</v>
          </cell>
          <cell r="G496" t="str">
            <v>โรงพยาบาลชุมชนโพนทราย</v>
          </cell>
          <cell r="H496" t="str">
            <v>45130109</v>
          </cell>
          <cell r="I496">
            <v>45</v>
          </cell>
          <cell r="J496" t="str">
            <v>จังหวัดร้อยเอ็ด</v>
          </cell>
          <cell r="K496">
            <v>4513</v>
          </cell>
          <cell r="L496" t="str">
            <v>โพนทราย</v>
          </cell>
          <cell r="M496">
            <v>451301</v>
          </cell>
          <cell r="N496" t="str">
            <v>โพนทราย</v>
          </cell>
          <cell r="O496" t="str">
            <v>ตะวันออกเฉียงเหนือ</v>
          </cell>
          <cell r="P496" t="str">
            <v>07</v>
          </cell>
          <cell r="Q496" t="str">
            <v>โรงพยาบาลชุมชน</v>
          </cell>
          <cell r="R496">
            <v>5</v>
          </cell>
          <cell r="S496">
            <v>30</v>
          </cell>
          <cell r="T496" t="str">
            <v>30</v>
          </cell>
          <cell r="U496" t="str">
            <v>21</v>
          </cell>
          <cell r="V496" t="str">
            <v>2.1 ทุติยภูมิระดับต้น</v>
          </cell>
        </row>
        <row r="497">
          <cell r="A497" t="str">
            <v>12</v>
          </cell>
          <cell r="B497" t="str">
            <v>21002</v>
          </cell>
          <cell r="C497" t="str">
            <v>กระทรวงสาธารณสุข สำนักงานปลัดกระทรวงสาธารณสุข</v>
          </cell>
          <cell r="D497" t="str">
            <v>001107300</v>
          </cell>
          <cell r="E497" t="str">
            <v>11073</v>
          </cell>
          <cell r="F497" t="str">
            <v>รพช.อาจสามารถ</v>
          </cell>
          <cell r="G497" t="str">
            <v>โรงพยาบาลชุมชนอาจสามารถ</v>
          </cell>
          <cell r="H497" t="str">
            <v>45140107</v>
          </cell>
          <cell r="I497">
            <v>45</v>
          </cell>
          <cell r="J497" t="str">
            <v>จังหวัดร้อยเอ็ด</v>
          </cell>
          <cell r="K497">
            <v>4514</v>
          </cell>
          <cell r="L497" t="str">
            <v>อาจสามารถ</v>
          </cell>
          <cell r="M497">
            <v>451401</v>
          </cell>
          <cell r="N497" t="str">
            <v>อาจสามารถ</v>
          </cell>
          <cell r="O497" t="str">
            <v>ตะวันออกเฉียงเหนือ</v>
          </cell>
          <cell r="P497" t="str">
            <v>07</v>
          </cell>
          <cell r="Q497" t="str">
            <v>โรงพยาบาลชุมชน</v>
          </cell>
          <cell r="R497">
            <v>5</v>
          </cell>
          <cell r="S497">
            <v>30</v>
          </cell>
          <cell r="T497" t="str">
            <v>30</v>
          </cell>
          <cell r="U497" t="str">
            <v>21</v>
          </cell>
          <cell r="V497" t="str">
            <v>2.1 ทุติยภูมิระดับต้น</v>
          </cell>
        </row>
        <row r="498">
          <cell r="A498" t="str">
            <v>12</v>
          </cell>
          <cell r="B498" t="str">
            <v>21002</v>
          </cell>
          <cell r="C498" t="str">
            <v>กระทรวงสาธารณสุข สำนักงานปลัดกระทรวงสาธารณสุข</v>
          </cell>
          <cell r="D498" t="str">
            <v>001107400</v>
          </cell>
          <cell r="E498" t="str">
            <v>11074</v>
          </cell>
          <cell r="F498" t="str">
            <v>รพช.เมยวดี</v>
          </cell>
          <cell r="G498" t="str">
            <v>โรงพยาบาลชุมชนเมยวดี</v>
          </cell>
          <cell r="H498" t="str">
            <v>45150106</v>
          </cell>
          <cell r="I498">
            <v>45</v>
          </cell>
          <cell r="J498" t="str">
            <v>จังหวัดร้อยเอ็ด</v>
          </cell>
          <cell r="K498">
            <v>4515</v>
          </cell>
          <cell r="L498" t="str">
            <v>เมยวดี</v>
          </cell>
          <cell r="M498">
            <v>451501</v>
          </cell>
          <cell r="N498" t="str">
            <v>เมยวดี</v>
          </cell>
          <cell r="O498" t="str">
            <v>ตะวันออกเฉียงเหนือ</v>
          </cell>
          <cell r="P498" t="str">
            <v>07</v>
          </cell>
          <cell r="Q498" t="str">
            <v>โรงพยาบาลชุมชน</v>
          </cell>
          <cell r="R498">
            <v>5</v>
          </cell>
          <cell r="S498">
            <v>30</v>
          </cell>
          <cell r="T498" t="str">
            <v>30</v>
          </cell>
          <cell r="U498" t="str">
            <v>21</v>
          </cell>
          <cell r="V498" t="str">
            <v>2.1 ทุติยภูมิระดับต้น</v>
          </cell>
        </row>
        <row r="499">
          <cell r="A499" t="str">
            <v>12</v>
          </cell>
          <cell r="B499" t="str">
            <v>21002</v>
          </cell>
          <cell r="C499" t="str">
            <v>กระทรวงสาธารณสุข สำนักงานปลัดกระทรวงสาธารณสุข</v>
          </cell>
          <cell r="D499" t="str">
            <v>001107500</v>
          </cell>
          <cell r="E499" t="str">
            <v>11075</v>
          </cell>
          <cell r="F499" t="str">
            <v>รพช.ศรีสมเด็จ</v>
          </cell>
          <cell r="G499" t="str">
            <v>โรงพยาบาลชุมชนศรีสมเด็จ</v>
          </cell>
          <cell r="H499" t="str">
            <v>45160203</v>
          </cell>
          <cell r="I499">
            <v>45</v>
          </cell>
          <cell r="J499" t="str">
            <v>จังหวัดร้อยเอ็ด</v>
          </cell>
          <cell r="K499">
            <v>4516</v>
          </cell>
          <cell r="L499" t="str">
            <v>ศรีสมเด็จ</v>
          </cell>
          <cell r="M499">
            <v>451602</v>
          </cell>
          <cell r="N499" t="str">
            <v>ศรีสมเด็จ</v>
          </cell>
          <cell r="O499" t="str">
            <v>ตะวันออกเฉียงเหนือ</v>
          </cell>
          <cell r="P499" t="str">
            <v>07</v>
          </cell>
          <cell r="Q499" t="str">
            <v>โรงพยาบาลชุมชน</v>
          </cell>
          <cell r="R499">
            <v>5</v>
          </cell>
          <cell r="S499">
            <v>30</v>
          </cell>
          <cell r="T499" t="str">
            <v>30</v>
          </cell>
          <cell r="U499" t="str">
            <v>21</v>
          </cell>
          <cell r="V499" t="str">
            <v>2.1 ทุติยภูมิระดับต้น</v>
          </cell>
        </row>
        <row r="500">
          <cell r="A500" t="str">
            <v>12</v>
          </cell>
          <cell r="B500" t="str">
            <v>21002</v>
          </cell>
          <cell r="C500" t="str">
            <v>กระทรวงสาธารณสุข สำนักงานปลัดกระทรวงสาธารณสุข</v>
          </cell>
          <cell r="D500" t="str">
            <v>001107600</v>
          </cell>
          <cell r="E500" t="str">
            <v>11076</v>
          </cell>
          <cell r="F500" t="str">
            <v>รพช.จังหาร</v>
          </cell>
          <cell r="G500" t="str">
            <v>โรงพยาบาลชุมชนจังหาร</v>
          </cell>
          <cell r="H500" t="str">
            <v>45170403</v>
          </cell>
          <cell r="I500">
            <v>45</v>
          </cell>
          <cell r="J500" t="str">
            <v>จังหวัดร้อยเอ็ด</v>
          </cell>
          <cell r="K500">
            <v>4517</v>
          </cell>
          <cell r="L500" t="str">
            <v>จังหาร</v>
          </cell>
          <cell r="M500">
            <v>451704</v>
          </cell>
          <cell r="N500" t="str">
            <v>จังหาร</v>
          </cell>
          <cell r="O500" t="str">
            <v>ตะวันออกเฉียงเหนือ</v>
          </cell>
          <cell r="P500" t="str">
            <v>07</v>
          </cell>
          <cell r="Q500" t="str">
            <v>โรงพยาบาลชุมชน</v>
          </cell>
          <cell r="R500">
            <v>5</v>
          </cell>
          <cell r="S500">
            <v>30</v>
          </cell>
          <cell r="T500" t="str">
            <v>30</v>
          </cell>
          <cell r="U500" t="str">
            <v>21</v>
          </cell>
          <cell r="V500" t="str">
            <v>2.1 ทุติยภูมิระดับต้น</v>
          </cell>
        </row>
        <row r="501">
          <cell r="A501" t="str">
            <v>12</v>
          </cell>
          <cell r="B501" t="str">
            <v>21002</v>
          </cell>
          <cell r="C501" t="str">
            <v>กระทรวงสาธารณสุข สำนักงานปลัดกระทรวงสาธารณสุข</v>
          </cell>
          <cell r="D501" t="str">
            <v>001070900</v>
          </cell>
          <cell r="E501" t="str">
            <v>10709</v>
          </cell>
          <cell r="F501" t="str">
            <v>รพท.กาฬสินธุ์</v>
          </cell>
          <cell r="G501" t="str">
            <v>โรงพยาบาลทั่วไปกาฬสินธุ์</v>
          </cell>
          <cell r="H501" t="str">
            <v>46010100</v>
          </cell>
          <cell r="I501">
            <v>46</v>
          </cell>
          <cell r="J501" t="str">
            <v>จังหวัดกาฬสินธุ์</v>
          </cell>
          <cell r="K501">
            <v>4601</v>
          </cell>
          <cell r="L501" t="str">
            <v>เมืองกาฬสินธุ์</v>
          </cell>
          <cell r="M501">
            <v>460101</v>
          </cell>
          <cell r="N501" t="str">
            <v>กาฬสินธุ์</v>
          </cell>
          <cell r="O501" t="str">
            <v>ตะวันออกเฉียงเหนือ</v>
          </cell>
          <cell r="P501" t="str">
            <v>06</v>
          </cell>
          <cell r="Q501" t="str">
            <v>โรงพยาบาลทั่วไป</v>
          </cell>
          <cell r="R501">
            <v>2</v>
          </cell>
          <cell r="S501">
            <v>505</v>
          </cell>
          <cell r="T501" t="str">
            <v>505</v>
          </cell>
          <cell r="U501" t="str">
            <v>23</v>
          </cell>
          <cell r="V501" t="str">
            <v>2.3 ทุติยภูมิระดับสูง</v>
          </cell>
        </row>
        <row r="502">
          <cell r="A502" t="str">
            <v>12</v>
          </cell>
          <cell r="B502" t="str">
            <v>21002</v>
          </cell>
          <cell r="C502" t="str">
            <v>กระทรวงสาธารณสุข สำนักงานปลัดกระทรวงสาธารณสุข</v>
          </cell>
          <cell r="D502" t="str">
            <v>001107700</v>
          </cell>
          <cell r="E502" t="str">
            <v>11077</v>
          </cell>
          <cell r="F502" t="str">
            <v>รพช.นามน</v>
          </cell>
          <cell r="G502" t="str">
            <v>โรงพยาบาลชุมชนนามน</v>
          </cell>
          <cell r="H502" t="str">
            <v>46020107</v>
          </cell>
          <cell r="I502">
            <v>46</v>
          </cell>
          <cell r="J502" t="str">
            <v>จังหวัดกาฬสินธุ์</v>
          </cell>
          <cell r="K502">
            <v>4602</v>
          </cell>
          <cell r="L502" t="str">
            <v>นามน</v>
          </cell>
          <cell r="M502">
            <v>460201</v>
          </cell>
          <cell r="N502" t="str">
            <v>นามน</v>
          </cell>
          <cell r="O502" t="str">
            <v>ตะวันออกเฉียงเหนือ</v>
          </cell>
          <cell r="P502" t="str">
            <v>07</v>
          </cell>
          <cell r="Q502" t="str">
            <v>โรงพยาบาลชุมชน</v>
          </cell>
          <cell r="R502">
            <v>5</v>
          </cell>
          <cell r="S502">
            <v>30</v>
          </cell>
          <cell r="T502" t="str">
            <v>30</v>
          </cell>
          <cell r="U502" t="str">
            <v>21</v>
          </cell>
          <cell r="V502" t="str">
            <v>2.1 ทุติยภูมิระดับต้น</v>
          </cell>
        </row>
        <row r="503">
          <cell r="A503" t="str">
            <v>12</v>
          </cell>
          <cell r="B503" t="str">
            <v>21002</v>
          </cell>
          <cell r="C503" t="str">
            <v>กระทรวงสาธารณสุข สำนักงานปลัดกระทรวงสาธารณสุข</v>
          </cell>
          <cell r="D503" t="str">
            <v>001107800</v>
          </cell>
          <cell r="E503" t="str">
            <v>11078</v>
          </cell>
          <cell r="F503" t="str">
            <v>รพช.กมลาไสย</v>
          </cell>
          <cell r="G503" t="str">
            <v>โรงพยาบาลชุมชนกมลาไสย</v>
          </cell>
          <cell r="H503" t="str">
            <v>46030111</v>
          </cell>
          <cell r="I503">
            <v>46</v>
          </cell>
          <cell r="J503" t="str">
            <v>จังหวัดกาฬสินธุ์</v>
          </cell>
          <cell r="K503">
            <v>4603</v>
          </cell>
          <cell r="L503" t="str">
            <v>กมลาไสย</v>
          </cell>
          <cell r="M503">
            <v>460301</v>
          </cell>
          <cell r="N503" t="str">
            <v>กมลาไสย</v>
          </cell>
          <cell r="O503" t="str">
            <v>ตะวันออกเฉียงเหนือ</v>
          </cell>
          <cell r="P503" t="str">
            <v>07</v>
          </cell>
          <cell r="Q503" t="str">
            <v>โรงพยาบาลชุมชน</v>
          </cell>
          <cell r="R503">
            <v>4</v>
          </cell>
          <cell r="S503">
            <v>60</v>
          </cell>
          <cell r="T503" t="str">
            <v>30</v>
          </cell>
          <cell r="U503" t="str">
            <v>21</v>
          </cell>
          <cell r="V503" t="str">
            <v>2.1 ทุติยภูมิระดับต้น</v>
          </cell>
        </row>
        <row r="504">
          <cell r="A504" t="str">
            <v>12</v>
          </cell>
          <cell r="B504" t="str">
            <v>21002</v>
          </cell>
          <cell r="C504" t="str">
            <v>กระทรวงสาธารณสุข สำนักงานปลัดกระทรวงสาธารณสุข</v>
          </cell>
          <cell r="D504" t="str">
            <v>001107900</v>
          </cell>
          <cell r="E504" t="str">
            <v>11079</v>
          </cell>
          <cell r="F504" t="str">
            <v>รพช.ร่องคำ</v>
          </cell>
          <cell r="G504" t="str">
            <v>โรงพยาบาลชุมชนร่องคำ</v>
          </cell>
          <cell r="H504" t="str">
            <v>46040101</v>
          </cell>
          <cell r="I504">
            <v>46</v>
          </cell>
          <cell r="J504" t="str">
            <v>จังหวัดกาฬสินธุ์</v>
          </cell>
          <cell r="K504">
            <v>4604</v>
          </cell>
          <cell r="L504" t="str">
            <v>ร่องคำ</v>
          </cell>
          <cell r="M504">
            <v>460401</v>
          </cell>
          <cell r="N504" t="str">
            <v>ร่องคำ</v>
          </cell>
          <cell r="O504" t="str">
            <v>ตะวันออกเฉียงเหนือ</v>
          </cell>
          <cell r="P504" t="str">
            <v>07</v>
          </cell>
          <cell r="Q504" t="str">
            <v>โรงพยาบาลชุมชน</v>
          </cell>
          <cell r="R504">
            <v>5</v>
          </cell>
          <cell r="S504">
            <v>30</v>
          </cell>
          <cell r="T504" t="str">
            <v>30</v>
          </cell>
          <cell r="U504" t="str">
            <v>21</v>
          </cell>
          <cell r="V504" t="str">
            <v>2.1 ทุติยภูมิระดับต้น</v>
          </cell>
        </row>
        <row r="505">
          <cell r="A505" t="str">
            <v>12</v>
          </cell>
          <cell r="B505" t="str">
            <v>21002</v>
          </cell>
          <cell r="C505" t="str">
            <v>กระทรวงสาธารณสุข สำนักงานปลัดกระทรวงสาธารณสุข</v>
          </cell>
          <cell r="D505" t="str">
            <v>001108000</v>
          </cell>
          <cell r="E505" t="str">
            <v>11080</v>
          </cell>
          <cell r="F505" t="str">
            <v>รพช.เขาวง</v>
          </cell>
          <cell r="G505" t="str">
            <v>โรงพยาบาลชุมชนเขาวง</v>
          </cell>
          <cell r="H505" t="str">
            <v>46060103</v>
          </cell>
          <cell r="I505">
            <v>46</v>
          </cell>
          <cell r="J505" t="str">
            <v>จังหวัดกาฬสินธุ์</v>
          </cell>
          <cell r="K505">
            <v>4606</v>
          </cell>
          <cell r="L505" t="str">
            <v>เขาวง</v>
          </cell>
          <cell r="M505">
            <v>460601</v>
          </cell>
          <cell r="N505" t="str">
            <v>คุ้มเก่า</v>
          </cell>
          <cell r="O505" t="str">
            <v>ตะวันออกเฉียงเหนือ</v>
          </cell>
          <cell r="P505" t="str">
            <v>07</v>
          </cell>
          <cell r="Q505" t="str">
            <v>โรงพยาบาลชุมชน</v>
          </cell>
          <cell r="R505">
            <v>4</v>
          </cell>
          <cell r="S505">
            <v>60</v>
          </cell>
          <cell r="T505" t="str">
            <v>30</v>
          </cell>
          <cell r="U505" t="str">
            <v>21</v>
          </cell>
          <cell r="V505" t="str">
            <v>2.1 ทุติยภูมิระดับต้น</v>
          </cell>
        </row>
        <row r="506">
          <cell r="A506" t="str">
            <v>12</v>
          </cell>
          <cell r="B506" t="str">
            <v>21002</v>
          </cell>
          <cell r="C506" t="str">
            <v>กระทรวงสาธารณสุข สำนักงานปลัดกระทรวงสาธารณสุข</v>
          </cell>
          <cell r="D506" t="str">
            <v>001108100</v>
          </cell>
          <cell r="E506" t="str">
            <v>11081</v>
          </cell>
          <cell r="F506" t="str">
            <v>รพช.ยางตลาด</v>
          </cell>
          <cell r="G506" t="str">
            <v>โรงพยาบาลชุมชนยางตลาด</v>
          </cell>
          <cell r="H506" t="str">
            <v>46070120</v>
          </cell>
          <cell r="I506">
            <v>46</v>
          </cell>
          <cell r="J506" t="str">
            <v>จังหวัดกาฬสินธุ์</v>
          </cell>
          <cell r="K506">
            <v>4607</v>
          </cell>
          <cell r="L506" t="str">
            <v>ยางตลาด</v>
          </cell>
          <cell r="M506">
            <v>460701</v>
          </cell>
          <cell r="N506" t="str">
            <v>ยางตลาด</v>
          </cell>
          <cell r="O506" t="str">
            <v>ตะวันออกเฉียงเหนือ</v>
          </cell>
          <cell r="P506" t="str">
            <v>07</v>
          </cell>
          <cell r="Q506" t="str">
            <v>โรงพยาบาลชุมชน</v>
          </cell>
          <cell r="R506">
            <v>4</v>
          </cell>
          <cell r="S506">
            <v>90</v>
          </cell>
          <cell r="T506" t="str">
            <v>60</v>
          </cell>
          <cell r="U506" t="str">
            <v>21</v>
          </cell>
          <cell r="V506" t="str">
            <v>2.1 ทุติยภูมิระดับต้น</v>
          </cell>
        </row>
        <row r="507">
          <cell r="A507" t="str">
            <v>12</v>
          </cell>
          <cell r="B507" t="str">
            <v>21002</v>
          </cell>
          <cell r="C507" t="str">
            <v>กระทรวงสาธารณสุข สำนักงานปลัดกระทรวงสาธารณสุข</v>
          </cell>
          <cell r="D507" t="str">
            <v>001108200</v>
          </cell>
          <cell r="E507" t="str">
            <v>11082</v>
          </cell>
          <cell r="F507" t="str">
            <v>รพช.ห้วยเม็ก</v>
          </cell>
          <cell r="G507" t="str">
            <v>โรงพยาบาลชุมชนห้วยเม็ก</v>
          </cell>
          <cell r="H507" t="str">
            <v>46080104</v>
          </cell>
          <cell r="I507">
            <v>46</v>
          </cell>
          <cell r="J507" t="str">
            <v>จังหวัดกาฬสินธุ์</v>
          </cell>
          <cell r="K507">
            <v>4608</v>
          </cell>
          <cell r="L507" t="str">
            <v>ห้วยเม็ก</v>
          </cell>
          <cell r="M507">
            <v>460801</v>
          </cell>
          <cell r="N507" t="str">
            <v>ห้วยเม็ก</v>
          </cell>
          <cell r="O507" t="str">
            <v>ตะวันออกเฉียงเหนือ</v>
          </cell>
          <cell r="P507" t="str">
            <v>07</v>
          </cell>
          <cell r="Q507" t="str">
            <v>โรงพยาบาลชุมชน</v>
          </cell>
          <cell r="R507">
            <v>5</v>
          </cell>
          <cell r="S507">
            <v>30</v>
          </cell>
          <cell r="T507" t="str">
            <v>10</v>
          </cell>
          <cell r="U507" t="str">
            <v>21</v>
          </cell>
          <cell r="V507" t="str">
            <v>2.1 ทุติยภูมิระดับต้น</v>
          </cell>
        </row>
        <row r="508">
          <cell r="A508" t="str">
            <v>12</v>
          </cell>
          <cell r="B508" t="str">
            <v>21002</v>
          </cell>
          <cell r="C508" t="str">
            <v>กระทรวงสาธารณสุข สำนักงานปลัดกระทรวงสาธารณสุข</v>
          </cell>
          <cell r="D508" t="str">
            <v>001108300</v>
          </cell>
          <cell r="E508" t="str">
            <v>11083</v>
          </cell>
          <cell r="F508" t="str">
            <v>รพช.สหัสขันธ์</v>
          </cell>
          <cell r="G508" t="str">
            <v>โรงพยาบาลชุมชนสหัสขันธ์</v>
          </cell>
          <cell r="H508" t="str">
            <v>46090710</v>
          </cell>
          <cell r="I508">
            <v>46</v>
          </cell>
          <cell r="J508" t="str">
            <v>จังหวัดกาฬสินธุ์</v>
          </cell>
          <cell r="K508">
            <v>4609</v>
          </cell>
          <cell r="L508" t="str">
            <v>สหัสขันธ์</v>
          </cell>
          <cell r="M508">
            <v>460907</v>
          </cell>
          <cell r="N508" t="str">
            <v>โนนบุรี</v>
          </cell>
          <cell r="O508" t="str">
            <v>ตะวันออกเฉียงเหนือ</v>
          </cell>
          <cell r="P508" t="str">
            <v>07</v>
          </cell>
          <cell r="Q508" t="str">
            <v>โรงพยาบาลชุมชน</v>
          </cell>
          <cell r="R508">
            <v>5</v>
          </cell>
          <cell r="S508">
            <v>30</v>
          </cell>
          <cell r="T508" t="str">
            <v>30</v>
          </cell>
          <cell r="U508" t="str">
            <v>21</v>
          </cell>
          <cell r="V508" t="str">
            <v>2.1 ทุติยภูมิระดับต้น</v>
          </cell>
        </row>
        <row r="509">
          <cell r="A509" t="str">
            <v>12</v>
          </cell>
          <cell r="B509" t="str">
            <v>21002</v>
          </cell>
          <cell r="C509" t="str">
            <v>กระทรวงสาธารณสุข สำนักงานปลัดกระทรวงสาธารณสุข</v>
          </cell>
          <cell r="D509" t="str">
            <v>001108400</v>
          </cell>
          <cell r="E509" t="str">
            <v>11084</v>
          </cell>
          <cell r="F509" t="str">
            <v>รพช.คำม่วง</v>
          </cell>
          <cell r="G509" t="str">
            <v>โรงพยาบาลชุมชนคำม่วง</v>
          </cell>
          <cell r="H509" t="str">
            <v>46100110</v>
          </cell>
          <cell r="I509">
            <v>46</v>
          </cell>
          <cell r="J509" t="str">
            <v>จังหวัดกาฬสินธุ์</v>
          </cell>
          <cell r="K509">
            <v>4610</v>
          </cell>
          <cell r="L509" t="str">
            <v>คำม่วง</v>
          </cell>
          <cell r="M509">
            <v>461001</v>
          </cell>
          <cell r="N509" t="str">
            <v>ทุ่งคลอง</v>
          </cell>
          <cell r="O509" t="str">
            <v>ตะวันออกเฉียงเหนือ</v>
          </cell>
          <cell r="P509" t="str">
            <v>07</v>
          </cell>
          <cell r="Q509" t="str">
            <v>โรงพยาบาลชุมชน</v>
          </cell>
          <cell r="R509">
            <v>5</v>
          </cell>
          <cell r="S509">
            <v>30</v>
          </cell>
          <cell r="T509" t="str">
            <v>30</v>
          </cell>
          <cell r="U509" t="str">
            <v>21</v>
          </cell>
          <cell r="V509" t="str">
            <v>2.1 ทุติยภูมิระดับต้น</v>
          </cell>
        </row>
        <row r="510">
          <cell r="A510" t="str">
            <v>12</v>
          </cell>
          <cell r="B510" t="str">
            <v>21002</v>
          </cell>
          <cell r="C510" t="str">
            <v>กระทรวงสาธารณสุข สำนักงานปลัดกระทรวงสาธารณสุข</v>
          </cell>
          <cell r="D510" t="str">
            <v>001108500</v>
          </cell>
          <cell r="E510" t="str">
            <v>11085</v>
          </cell>
          <cell r="F510" t="str">
            <v>รพช.ท่าคันโท</v>
          </cell>
          <cell r="G510" t="str">
            <v>โรงพยาบาลชุมชนท่าคันโท</v>
          </cell>
          <cell r="H510" t="str">
            <v>46110501</v>
          </cell>
          <cell r="I510">
            <v>46</v>
          </cell>
          <cell r="J510" t="str">
            <v>จังหวัดกาฬสินธุ์</v>
          </cell>
          <cell r="K510">
            <v>4611</v>
          </cell>
          <cell r="L510" t="str">
            <v>ท่าคันโท</v>
          </cell>
          <cell r="M510">
            <v>461105</v>
          </cell>
          <cell r="N510" t="str">
            <v>นาตาล</v>
          </cell>
          <cell r="O510" t="str">
            <v>ตะวันออกเฉียงเหนือ</v>
          </cell>
          <cell r="P510" t="str">
            <v>07</v>
          </cell>
          <cell r="Q510" t="str">
            <v>โรงพยาบาลชุมชน</v>
          </cell>
          <cell r="R510">
            <v>5</v>
          </cell>
          <cell r="S510">
            <v>30</v>
          </cell>
          <cell r="T510" t="str">
            <v>30</v>
          </cell>
          <cell r="U510" t="str">
            <v>21</v>
          </cell>
          <cell r="V510" t="str">
            <v>2.1 ทุติยภูมิระดับต้น</v>
          </cell>
        </row>
        <row r="511">
          <cell r="A511" t="str">
            <v>12</v>
          </cell>
          <cell r="B511" t="str">
            <v>21002</v>
          </cell>
          <cell r="C511" t="str">
            <v>กระทรวงสาธารณสุข สำนักงานปลัดกระทรวงสาธารณสุข</v>
          </cell>
          <cell r="D511" t="str">
            <v>001108600</v>
          </cell>
          <cell r="E511" t="str">
            <v>11086</v>
          </cell>
          <cell r="F511" t="str">
            <v>รพช.หนองกุงศรี</v>
          </cell>
          <cell r="G511" t="str">
            <v>โรงพยาบาลชุมชนหนองกุงศรี</v>
          </cell>
          <cell r="H511" t="str">
            <v>46120102</v>
          </cell>
          <cell r="I511">
            <v>46</v>
          </cell>
          <cell r="J511" t="str">
            <v>จังหวัดกาฬสินธุ์</v>
          </cell>
          <cell r="K511">
            <v>4612</v>
          </cell>
          <cell r="L511" t="str">
            <v>หนองกุงศรี</v>
          </cell>
          <cell r="M511">
            <v>461201</v>
          </cell>
          <cell r="N511" t="str">
            <v>หนองกุงศรี</v>
          </cell>
          <cell r="O511" t="str">
            <v>ตะวันออกเฉียงเหนือ</v>
          </cell>
          <cell r="P511" t="str">
            <v>07</v>
          </cell>
          <cell r="Q511" t="str">
            <v>โรงพยาบาลชุมชน</v>
          </cell>
          <cell r="R511">
            <v>5</v>
          </cell>
          <cell r="S511">
            <v>30</v>
          </cell>
          <cell r="T511" t="str">
            <v>30</v>
          </cell>
          <cell r="U511" t="str">
            <v>21</v>
          </cell>
          <cell r="V511" t="str">
            <v>2.1 ทุติยภูมิระดับต้น</v>
          </cell>
        </row>
        <row r="512">
          <cell r="A512" t="str">
            <v>12</v>
          </cell>
          <cell r="B512" t="str">
            <v>21002</v>
          </cell>
          <cell r="C512" t="str">
            <v>กระทรวงสาธารณสุข สำนักงานปลัดกระทรวงสาธารณสุข</v>
          </cell>
          <cell r="D512" t="str">
            <v>001108700</v>
          </cell>
          <cell r="E512" t="str">
            <v>11087</v>
          </cell>
          <cell r="F512" t="str">
            <v>รพช.สมเด็จ</v>
          </cell>
          <cell r="G512" t="str">
            <v>โรงพยาบาลชุมชนสมเด็จ</v>
          </cell>
          <cell r="H512" t="str">
            <v>46130102</v>
          </cell>
          <cell r="I512">
            <v>46</v>
          </cell>
          <cell r="J512" t="str">
            <v>จังหวัดกาฬสินธุ์</v>
          </cell>
          <cell r="K512">
            <v>4613</v>
          </cell>
          <cell r="L512" t="str">
            <v>สมเด็จ</v>
          </cell>
          <cell r="M512">
            <v>461301</v>
          </cell>
          <cell r="N512" t="str">
            <v>สมเด็จ</v>
          </cell>
          <cell r="O512" t="str">
            <v>ตะวันออกเฉียงเหนือ</v>
          </cell>
          <cell r="P512" t="str">
            <v>07</v>
          </cell>
          <cell r="Q512" t="str">
            <v>โรงพยาบาลชุมชน</v>
          </cell>
          <cell r="R512">
            <v>4</v>
          </cell>
          <cell r="S512">
            <v>60</v>
          </cell>
          <cell r="T512" t="str">
            <v>90</v>
          </cell>
          <cell r="U512" t="str">
            <v>22</v>
          </cell>
          <cell r="V512" t="str">
            <v>2.2 ทุติยภูมิระดับกลาง</v>
          </cell>
        </row>
        <row r="513">
          <cell r="A513" t="str">
            <v>12</v>
          </cell>
          <cell r="B513" t="str">
            <v>21002</v>
          </cell>
          <cell r="C513" t="str">
            <v>กระทรวงสาธารณสุข สำนักงานปลัดกระทรวงสาธารณสุข</v>
          </cell>
          <cell r="D513" t="str">
            <v>001108800</v>
          </cell>
          <cell r="E513" t="str">
            <v>11088</v>
          </cell>
          <cell r="F513" t="str">
            <v>รพช.ห้วยผึ้ง</v>
          </cell>
          <cell r="G513" t="str">
            <v>โรงพยาบาลชุมชนห้วยผึ้ง</v>
          </cell>
          <cell r="H513" t="str">
            <v>46140308</v>
          </cell>
          <cell r="I513">
            <v>46</v>
          </cell>
          <cell r="J513" t="str">
            <v>จังหวัดกาฬสินธุ์</v>
          </cell>
          <cell r="K513">
            <v>4614</v>
          </cell>
          <cell r="L513" t="str">
            <v>ห้วยผึ้ง</v>
          </cell>
          <cell r="M513">
            <v>461403</v>
          </cell>
          <cell r="N513" t="str">
            <v>นิคมห้วยผึ้ง</v>
          </cell>
          <cell r="O513" t="str">
            <v>ตะวันออกเฉียงเหนือ</v>
          </cell>
          <cell r="P513" t="str">
            <v>07</v>
          </cell>
          <cell r="Q513" t="str">
            <v>โรงพยาบาลชุมชน</v>
          </cell>
          <cell r="R513">
            <v>5</v>
          </cell>
          <cell r="S513">
            <v>30</v>
          </cell>
          <cell r="T513" t="str">
            <v>30</v>
          </cell>
          <cell r="U513" t="str">
            <v>21</v>
          </cell>
          <cell r="V513" t="str">
            <v>2.1 ทุติยภูมิระดับต้น</v>
          </cell>
        </row>
        <row r="514">
          <cell r="A514" t="str">
            <v>12</v>
          </cell>
          <cell r="B514" t="str">
            <v>21002</v>
          </cell>
          <cell r="C514" t="str">
            <v>กระทรวงสาธารณสุข สำนักงานปลัดกระทรวงสาธารณสุข</v>
          </cell>
          <cell r="D514" t="str">
            <v>001144900</v>
          </cell>
          <cell r="E514" t="str">
            <v>11449</v>
          </cell>
          <cell r="F514" t="str">
            <v>รพร.กุฉินารายณ์</v>
          </cell>
          <cell r="G514" t="str">
            <v>โรงพยาบาลสมเด็จพระยุพราชกุฉินารายณ์</v>
          </cell>
          <cell r="H514" t="str">
            <v>46050113</v>
          </cell>
          <cell r="I514">
            <v>46</v>
          </cell>
          <cell r="J514" t="str">
            <v>จังหวัดกาฬสินธุ์</v>
          </cell>
          <cell r="K514">
            <v>4605</v>
          </cell>
          <cell r="L514" t="str">
            <v>กุฉินารายณ์</v>
          </cell>
          <cell r="M514">
            <v>460501</v>
          </cell>
          <cell r="N514" t="str">
            <v>บัวขาว</v>
          </cell>
          <cell r="O514" t="str">
            <v>ตะวันออกเฉียงเหนือ</v>
          </cell>
          <cell r="P514" t="str">
            <v>07</v>
          </cell>
          <cell r="Q514" t="str">
            <v>โรงพยาบาลชุมชน</v>
          </cell>
          <cell r="R514">
            <v>4</v>
          </cell>
          <cell r="S514">
            <v>90</v>
          </cell>
          <cell r="T514" t="str">
            <v>90</v>
          </cell>
          <cell r="U514" t="str">
            <v>22</v>
          </cell>
          <cell r="V514" t="str">
            <v>2.2 ทุติยภูมิระดับกลาง</v>
          </cell>
        </row>
        <row r="515">
          <cell r="A515" t="str">
            <v>13</v>
          </cell>
          <cell r="B515" t="str">
            <v>21002</v>
          </cell>
          <cell r="C515" t="str">
            <v>กระทรวงสาธารณสุข สำนักงานปลัดกระทรวงสาธารณสุข</v>
          </cell>
          <cell r="D515" t="str">
            <v>001070000</v>
          </cell>
          <cell r="E515" t="str">
            <v>10700</v>
          </cell>
          <cell r="F515" t="str">
            <v>รพท.ศรีสะเกษ</v>
          </cell>
          <cell r="G515" t="str">
            <v>โรงพยาบาลทั่วไปศรีสะเกษ</v>
          </cell>
          <cell r="H515" t="str">
            <v>33010200</v>
          </cell>
          <cell r="I515">
            <v>33</v>
          </cell>
          <cell r="J515" t="str">
            <v>จังหวัดศรีสะเกษ</v>
          </cell>
          <cell r="K515">
            <v>3301</v>
          </cell>
          <cell r="L515" t="str">
            <v>เมืองศรีสะเกษ</v>
          </cell>
          <cell r="M515">
            <v>330102</v>
          </cell>
          <cell r="N515" t="str">
            <v>เมืองใต้</v>
          </cell>
          <cell r="O515" t="str">
            <v>ตะวันออกเฉียงเหนือ</v>
          </cell>
          <cell r="P515" t="str">
            <v>06</v>
          </cell>
          <cell r="Q515" t="str">
            <v>โรงพยาบาลทั่วไป</v>
          </cell>
          <cell r="R515">
            <v>2</v>
          </cell>
          <cell r="S515">
            <v>500</v>
          </cell>
          <cell r="T515" t="str">
            <v>506</v>
          </cell>
          <cell r="U515" t="str">
            <v>23</v>
          </cell>
          <cell r="V515" t="str">
            <v>2.3 ทุติยภูมิระดับสูง</v>
          </cell>
        </row>
        <row r="516">
          <cell r="A516" t="str">
            <v>13</v>
          </cell>
          <cell r="B516" t="str">
            <v>21002</v>
          </cell>
          <cell r="C516" t="str">
            <v>กระทรวงสาธารณสุข สำนักงานปลัดกระทรวงสาธารณสุข</v>
          </cell>
          <cell r="D516" t="str">
            <v>001092700</v>
          </cell>
          <cell r="E516" t="str">
            <v>10927</v>
          </cell>
          <cell r="F516" t="str">
            <v>รพช.ยางชุมน้อย</v>
          </cell>
          <cell r="G516" t="str">
            <v>โรงพยาบาลชุมชนยางชุมน้อย</v>
          </cell>
          <cell r="H516" t="str">
            <v>33020107</v>
          </cell>
          <cell r="I516">
            <v>33</v>
          </cell>
          <cell r="J516" t="str">
            <v>จังหวัดศรีสะเกษ</v>
          </cell>
          <cell r="K516">
            <v>3302</v>
          </cell>
          <cell r="L516" t="str">
            <v>ยางชุมน้อย</v>
          </cell>
          <cell r="M516">
            <v>330201</v>
          </cell>
          <cell r="N516" t="str">
            <v>ยางชุมน้อย</v>
          </cell>
          <cell r="O516" t="str">
            <v>ตะวันออกเฉียงเหนือ</v>
          </cell>
          <cell r="P516" t="str">
            <v>07</v>
          </cell>
          <cell r="Q516" t="str">
            <v>โรงพยาบาลชุมชน</v>
          </cell>
          <cell r="R516">
            <v>5</v>
          </cell>
          <cell r="S516">
            <v>30</v>
          </cell>
          <cell r="T516" t="str">
            <v>82</v>
          </cell>
          <cell r="U516" t="str">
            <v>21</v>
          </cell>
          <cell r="V516" t="str">
            <v>2.1 ทุติยภูมิระดับต้น</v>
          </cell>
        </row>
        <row r="517">
          <cell r="A517" t="str">
            <v>13</v>
          </cell>
          <cell r="B517" t="str">
            <v>21002</v>
          </cell>
          <cell r="C517" t="str">
            <v>กระทรวงสาธารณสุข สำนักงานปลัดกระทรวงสาธารณสุข</v>
          </cell>
          <cell r="D517" t="str">
            <v>001092800</v>
          </cell>
          <cell r="E517" t="str">
            <v>10928</v>
          </cell>
          <cell r="F517" t="str">
            <v>รพช.กันทรารมย์</v>
          </cell>
          <cell r="G517" t="str">
            <v>โรงพยาบาลชุมชนกันทรารมย์</v>
          </cell>
          <cell r="H517" t="str">
            <v>33030105</v>
          </cell>
          <cell r="I517">
            <v>33</v>
          </cell>
          <cell r="J517" t="str">
            <v>จังหวัดศรีสะเกษ</v>
          </cell>
          <cell r="K517">
            <v>3303</v>
          </cell>
          <cell r="L517" t="str">
            <v>กันทรารมย์</v>
          </cell>
          <cell r="M517">
            <v>330301</v>
          </cell>
          <cell r="N517" t="str">
            <v>ดูน</v>
          </cell>
          <cell r="O517" t="str">
            <v>ตะวันออกเฉียงเหนือ</v>
          </cell>
          <cell r="P517" t="str">
            <v>07</v>
          </cell>
          <cell r="Q517" t="str">
            <v>โรงพยาบาลชุมชน</v>
          </cell>
          <cell r="R517">
            <v>4</v>
          </cell>
          <cell r="S517">
            <v>80</v>
          </cell>
          <cell r="T517" t="str">
            <v>90</v>
          </cell>
          <cell r="U517" t="str">
            <v>22</v>
          </cell>
          <cell r="V517" t="str">
            <v>2.2 ทุติยภูมิระดับกลาง</v>
          </cell>
        </row>
        <row r="518">
          <cell r="A518" t="str">
            <v>13</v>
          </cell>
          <cell r="B518" t="str">
            <v>21002</v>
          </cell>
          <cell r="C518" t="str">
            <v>กระทรวงสาธารณสุข สำนักงานปลัดกระทรวงสาธารณสุข</v>
          </cell>
          <cell r="D518" t="str">
            <v>001092900</v>
          </cell>
          <cell r="E518" t="str">
            <v>10929</v>
          </cell>
          <cell r="F518" t="str">
            <v>รพช.กันทรลักษ์</v>
          </cell>
          <cell r="G518" t="str">
            <v>โรงพยาบาลชุมชนกันทรลักษ์</v>
          </cell>
          <cell r="H518" t="str">
            <v>33040605</v>
          </cell>
          <cell r="I518">
            <v>33</v>
          </cell>
          <cell r="J518" t="str">
            <v>จังหวัดศรีสะเกษ</v>
          </cell>
          <cell r="K518">
            <v>3304</v>
          </cell>
          <cell r="L518" t="str">
            <v>กันทรลักษ์</v>
          </cell>
          <cell r="M518">
            <v>330406</v>
          </cell>
          <cell r="N518" t="str">
            <v>น้ำอ้อม</v>
          </cell>
          <cell r="O518" t="str">
            <v>ตะวันออกเฉียงเหนือ</v>
          </cell>
          <cell r="P518" t="str">
            <v>07</v>
          </cell>
          <cell r="Q518" t="str">
            <v>โรงพยาบาลชุมชน</v>
          </cell>
          <cell r="R518">
            <v>4</v>
          </cell>
          <cell r="S518">
            <v>120</v>
          </cell>
          <cell r="T518" t="str">
            <v>120</v>
          </cell>
          <cell r="U518" t="str">
            <v>23</v>
          </cell>
          <cell r="V518" t="str">
            <v>2.3 ทุติยภูมิระดับสูง</v>
          </cell>
        </row>
        <row r="519">
          <cell r="A519" t="str">
            <v>13</v>
          </cell>
          <cell r="B519" t="str">
            <v>21002</v>
          </cell>
          <cell r="C519" t="str">
            <v>กระทรวงสาธารณสุข สำนักงานปลัดกระทรวงสาธารณสุข</v>
          </cell>
          <cell r="D519" t="str">
            <v>001093000</v>
          </cell>
          <cell r="E519" t="str">
            <v>10930</v>
          </cell>
          <cell r="F519" t="str">
            <v>รพช.ขุขันธ์</v>
          </cell>
          <cell r="G519" t="str">
            <v>โรงพยาบาลชุมชนขุขันธ์</v>
          </cell>
          <cell r="H519" t="str">
            <v>33050906</v>
          </cell>
          <cell r="I519">
            <v>33</v>
          </cell>
          <cell r="J519" t="str">
            <v>จังหวัดศรีสะเกษ</v>
          </cell>
          <cell r="K519">
            <v>3305</v>
          </cell>
          <cell r="L519" t="str">
            <v>ขุขันธ์</v>
          </cell>
          <cell r="M519">
            <v>330509</v>
          </cell>
          <cell r="N519" t="str">
            <v>ห้วยเหนือ</v>
          </cell>
          <cell r="O519" t="str">
            <v>ตะวันออกเฉียงเหนือ</v>
          </cell>
          <cell r="P519" t="str">
            <v>07</v>
          </cell>
          <cell r="Q519" t="str">
            <v>โรงพยาบาลชุมชน</v>
          </cell>
          <cell r="R519">
            <v>4</v>
          </cell>
          <cell r="S519">
            <v>90</v>
          </cell>
          <cell r="T519" t="str">
            <v>90</v>
          </cell>
        </row>
        <row r="520">
          <cell r="A520" t="str">
            <v>13</v>
          </cell>
          <cell r="B520" t="str">
            <v>21002</v>
          </cell>
          <cell r="C520" t="str">
            <v>กระทรวงสาธารณสุข สำนักงานปลัดกระทรวงสาธารณสุข</v>
          </cell>
          <cell r="D520" t="str">
            <v>001093100</v>
          </cell>
          <cell r="E520" t="str">
            <v>10931</v>
          </cell>
          <cell r="F520" t="str">
            <v>รพช.ไพรบึง</v>
          </cell>
          <cell r="G520" t="str">
            <v>โรงพยาบาลชุมชนไพรบึง</v>
          </cell>
          <cell r="H520" t="str">
            <v>33060120</v>
          </cell>
          <cell r="I520">
            <v>33</v>
          </cell>
          <cell r="J520" t="str">
            <v>จังหวัดศรีสะเกษ</v>
          </cell>
          <cell r="K520">
            <v>3306</v>
          </cell>
          <cell r="L520" t="str">
            <v>ไพรบึง</v>
          </cell>
          <cell r="M520">
            <v>330601</v>
          </cell>
          <cell r="N520" t="str">
            <v>ไพรบึง</v>
          </cell>
          <cell r="O520" t="str">
            <v>ตะวันออกเฉียงเหนือ</v>
          </cell>
          <cell r="P520" t="str">
            <v>07</v>
          </cell>
          <cell r="Q520" t="str">
            <v>โรงพยาบาลชุมชน</v>
          </cell>
          <cell r="R520">
            <v>5</v>
          </cell>
          <cell r="S520">
            <v>30</v>
          </cell>
          <cell r="T520" t="str">
            <v>30</v>
          </cell>
          <cell r="U520" t="str">
            <v>21</v>
          </cell>
          <cell r="V520" t="str">
            <v>2.1 ทุติยภูมิระดับต้น</v>
          </cell>
        </row>
        <row r="521">
          <cell r="A521" t="str">
            <v>13</v>
          </cell>
          <cell r="B521" t="str">
            <v>21002</v>
          </cell>
          <cell r="C521" t="str">
            <v>กระทรวงสาธารณสุข สำนักงานปลัดกระทรวงสาธารณสุข</v>
          </cell>
          <cell r="D521" t="str">
            <v>001093200</v>
          </cell>
          <cell r="E521" t="str">
            <v>10932</v>
          </cell>
          <cell r="F521" t="str">
            <v>รพช.ปรางค์กู่</v>
          </cell>
          <cell r="G521" t="str">
            <v>โรงพยาบาลชุมชนปรางค์กู่</v>
          </cell>
          <cell r="H521" t="str">
            <v>33070101</v>
          </cell>
          <cell r="I521">
            <v>33</v>
          </cell>
          <cell r="J521" t="str">
            <v>จังหวัดศรีสะเกษ</v>
          </cell>
          <cell r="K521">
            <v>3307</v>
          </cell>
          <cell r="L521" t="str">
            <v>ปรางค์กู่</v>
          </cell>
          <cell r="M521">
            <v>330701</v>
          </cell>
          <cell r="N521" t="str">
            <v>พิมาย</v>
          </cell>
          <cell r="O521" t="str">
            <v>ตะวันออกเฉียงเหนือ</v>
          </cell>
          <cell r="P521" t="str">
            <v>07</v>
          </cell>
          <cell r="Q521" t="str">
            <v>โรงพยาบาลชุมชน</v>
          </cell>
          <cell r="R521">
            <v>5</v>
          </cell>
          <cell r="S521">
            <v>30</v>
          </cell>
          <cell r="T521" t="str">
            <v>30</v>
          </cell>
          <cell r="U521" t="str">
            <v>21</v>
          </cell>
          <cell r="V521" t="str">
            <v>2.1 ทุติยภูมิระดับต้น</v>
          </cell>
        </row>
        <row r="522">
          <cell r="A522" t="str">
            <v>13</v>
          </cell>
          <cell r="B522" t="str">
            <v>21002</v>
          </cell>
          <cell r="C522" t="str">
            <v>กระทรวงสาธารณสุข สำนักงานปลัดกระทรวงสาธารณสุข</v>
          </cell>
          <cell r="D522" t="str">
            <v>001093300</v>
          </cell>
          <cell r="E522" t="str">
            <v>10933</v>
          </cell>
          <cell r="F522" t="str">
            <v>รพช.ขุนหาญ</v>
          </cell>
          <cell r="G522" t="str">
            <v>โรงพยาบาลชุมชนขุนหาญ</v>
          </cell>
          <cell r="H522" t="str">
            <v>33080106</v>
          </cell>
          <cell r="I522">
            <v>33</v>
          </cell>
          <cell r="J522" t="str">
            <v>จังหวัดศรีสะเกษ</v>
          </cell>
          <cell r="K522">
            <v>3308</v>
          </cell>
          <cell r="L522" t="str">
            <v>ขุนหาญ</v>
          </cell>
          <cell r="M522">
            <v>330801</v>
          </cell>
          <cell r="N522" t="str">
            <v>สิ</v>
          </cell>
          <cell r="O522" t="str">
            <v>ตะวันออกเฉียงเหนือ</v>
          </cell>
          <cell r="P522" t="str">
            <v>07</v>
          </cell>
          <cell r="Q522" t="str">
            <v>โรงพยาบาลชุมชน</v>
          </cell>
          <cell r="R522">
            <v>4</v>
          </cell>
          <cell r="S522">
            <v>90</v>
          </cell>
          <cell r="T522" t="str">
            <v>93</v>
          </cell>
          <cell r="U522" t="str">
            <v>22</v>
          </cell>
          <cell r="V522" t="str">
            <v>2.2 ทุติยภูมิระดับกลาง</v>
          </cell>
        </row>
        <row r="523">
          <cell r="A523" t="str">
            <v>13</v>
          </cell>
          <cell r="B523" t="str">
            <v>21002</v>
          </cell>
          <cell r="C523" t="str">
            <v>กระทรวงสาธารณสุข สำนักงานปลัดกระทรวงสาธารณสุข</v>
          </cell>
          <cell r="D523" t="str">
            <v>001093400</v>
          </cell>
          <cell r="E523" t="str">
            <v>10934</v>
          </cell>
          <cell r="F523" t="str">
            <v>รพช.ราษีไศล</v>
          </cell>
          <cell r="G523" t="str">
            <v>โรงพยาบาลชุมชนราษีไศล</v>
          </cell>
          <cell r="H523" t="str">
            <v>33090102</v>
          </cell>
          <cell r="I523">
            <v>33</v>
          </cell>
          <cell r="J523" t="str">
            <v>จังหวัดศรีสะเกษ</v>
          </cell>
          <cell r="K523">
            <v>3309</v>
          </cell>
          <cell r="L523" t="str">
            <v>ราษีไศล</v>
          </cell>
          <cell r="M523">
            <v>330901</v>
          </cell>
          <cell r="N523" t="str">
            <v>เมืองคง</v>
          </cell>
          <cell r="O523" t="str">
            <v>ตะวันออกเฉียงเหนือ</v>
          </cell>
          <cell r="P523" t="str">
            <v>07</v>
          </cell>
          <cell r="Q523" t="str">
            <v>โรงพยาบาลชุมชน</v>
          </cell>
          <cell r="R523">
            <v>4</v>
          </cell>
          <cell r="S523">
            <v>90</v>
          </cell>
          <cell r="T523" t="str">
            <v>104</v>
          </cell>
          <cell r="U523" t="str">
            <v>22</v>
          </cell>
          <cell r="V523" t="str">
            <v>2.2 ทุติยภูมิระดับกลาง</v>
          </cell>
        </row>
        <row r="524">
          <cell r="A524" t="str">
            <v>13</v>
          </cell>
          <cell r="B524" t="str">
            <v>21002</v>
          </cell>
          <cell r="C524" t="str">
            <v>กระทรวงสาธารณสุข สำนักงานปลัดกระทรวงสาธารณสุข</v>
          </cell>
          <cell r="D524" t="str">
            <v>001093500</v>
          </cell>
          <cell r="E524" t="str">
            <v>10935</v>
          </cell>
          <cell r="F524" t="str">
            <v>รพช.อุทุมพรพิสัย</v>
          </cell>
          <cell r="G524" t="str">
            <v>โรงพยาบาลชุมชนอุทุมพรพิสัย</v>
          </cell>
          <cell r="H524" t="str">
            <v>33100107</v>
          </cell>
          <cell r="I524">
            <v>33</v>
          </cell>
          <cell r="J524" t="str">
            <v>จังหวัดศรีสะเกษ</v>
          </cell>
          <cell r="K524">
            <v>3310</v>
          </cell>
          <cell r="L524" t="str">
            <v>อุทุมพรพิสัย</v>
          </cell>
          <cell r="M524">
            <v>331001</v>
          </cell>
          <cell r="N524" t="str">
            <v>กำแพง</v>
          </cell>
          <cell r="O524" t="str">
            <v>ตะวันออกเฉียงเหนือ</v>
          </cell>
          <cell r="P524" t="str">
            <v>07</v>
          </cell>
          <cell r="Q524" t="str">
            <v>โรงพยาบาลชุมชน</v>
          </cell>
          <cell r="R524">
            <v>4</v>
          </cell>
          <cell r="S524">
            <v>90</v>
          </cell>
          <cell r="T524" t="str">
            <v>90</v>
          </cell>
          <cell r="U524" t="str">
            <v>22</v>
          </cell>
          <cell r="V524" t="str">
            <v>2.2 ทุติยภูมิระดับกลาง</v>
          </cell>
        </row>
        <row r="525">
          <cell r="A525" t="str">
            <v>13</v>
          </cell>
          <cell r="B525" t="str">
            <v>21002</v>
          </cell>
          <cell r="C525" t="str">
            <v>กระทรวงสาธารณสุข สำนักงานปลัดกระทรวงสาธารณสุข</v>
          </cell>
          <cell r="D525" t="str">
            <v>001093600</v>
          </cell>
          <cell r="E525" t="str">
            <v>10936</v>
          </cell>
          <cell r="F525" t="str">
            <v>รพช.บึงบูรพ์</v>
          </cell>
          <cell r="G525" t="str">
            <v>โรงพยาบาลชุมชนบึงบูรพ์</v>
          </cell>
          <cell r="H525" t="str">
            <v>33110202</v>
          </cell>
          <cell r="I525">
            <v>33</v>
          </cell>
          <cell r="J525" t="str">
            <v>จังหวัดศรีสะเกษ</v>
          </cell>
          <cell r="K525">
            <v>3311</v>
          </cell>
          <cell r="L525" t="str">
            <v>บึงบูรพ์</v>
          </cell>
          <cell r="M525">
            <v>331102</v>
          </cell>
          <cell r="N525" t="str">
            <v>บึงบูรพ์</v>
          </cell>
          <cell r="O525" t="str">
            <v>ตะวันออกเฉียงเหนือ</v>
          </cell>
          <cell r="P525" t="str">
            <v>07</v>
          </cell>
          <cell r="Q525" t="str">
            <v>โรงพยาบาลชุมชน</v>
          </cell>
          <cell r="R525">
            <v>5</v>
          </cell>
          <cell r="S525">
            <v>30</v>
          </cell>
          <cell r="T525" t="str">
            <v>30</v>
          </cell>
          <cell r="U525" t="str">
            <v>21</v>
          </cell>
          <cell r="V525" t="str">
            <v>2.1 ทุติยภูมิระดับต้น</v>
          </cell>
        </row>
        <row r="526">
          <cell r="A526" t="str">
            <v>13</v>
          </cell>
          <cell r="B526" t="str">
            <v>21002</v>
          </cell>
          <cell r="C526" t="str">
            <v>กระทรวงสาธารณสุข สำนักงานปลัดกระทรวงสาธารณสุข</v>
          </cell>
          <cell r="D526" t="str">
            <v>001093700</v>
          </cell>
          <cell r="E526" t="str">
            <v>10937</v>
          </cell>
          <cell r="F526" t="str">
            <v>รพช.ห้วยทับทัน</v>
          </cell>
          <cell r="G526" t="str">
            <v>โรงพยาบาลชุมชนห้วยทับทัน</v>
          </cell>
          <cell r="H526" t="str">
            <v>33120111</v>
          </cell>
          <cell r="I526">
            <v>33</v>
          </cell>
          <cell r="J526" t="str">
            <v>จังหวัดศรีสะเกษ</v>
          </cell>
          <cell r="K526">
            <v>3312</v>
          </cell>
          <cell r="L526" t="str">
            <v>ห้วยทับทัน</v>
          </cell>
          <cell r="M526">
            <v>331201</v>
          </cell>
          <cell r="N526" t="str">
            <v>ห้วยทับทัน</v>
          </cell>
          <cell r="O526" t="str">
            <v>ตะวันออกเฉียงเหนือ</v>
          </cell>
          <cell r="P526" t="str">
            <v>07</v>
          </cell>
          <cell r="Q526" t="str">
            <v>โรงพยาบาลชุมชน</v>
          </cell>
          <cell r="R526">
            <v>5</v>
          </cell>
          <cell r="S526">
            <v>30</v>
          </cell>
          <cell r="T526" t="str">
            <v>30</v>
          </cell>
          <cell r="U526" t="str">
            <v>21</v>
          </cell>
          <cell r="V526" t="str">
            <v>2.1 ทุติยภูมิระดับต้น</v>
          </cell>
        </row>
        <row r="527">
          <cell r="A527" t="str">
            <v>13</v>
          </cell>
          <cell r="B527" t="str">
            <v>21002</v>
          </cell>
          <cell r="C527" t="str">
            <v>กระทรวงสาธารณสุข สำนักงานปลัดกระทรวงสาธารณสุข</v>
          </cell>
          <cell r="D527" t="str">
            <v>001093800</v>
          </cell>
          <cell r="E527" t="str">
            <v>10938</v>
          </cell>
          <cell r="F527" t="str">
            <v>รพช.โนนคูณ</v>
          </cell>
          <cell r="G527" t="str">
            <v>โรงพยาบาลชุมชนโนนคูณ</v>
          </cell>
          <cell r="H527" t="str">
            <v>33130104</v>
          </cell>
          <cell r="I527">
            <v>33</v>
          </cell>
          <cell r="J527" t="str">
            <v>จังหวัดศรีสะเกษ</v>
          </cell>
          <cell r="K527">
            <v>3313</v>
          </cell>
          <cell r="L527" t="str">
            <v>โนนคูณ</v>
          </cell>
          <cell r="M527">
            <v>331301</v>
          </cell>
          <cell r="N527" t="str">
            <v>โนนค้อ</v>
          </cell>
          <cell r="O527" t="str">
            <v>ตะวันออกเฉียงเหนือ</v>
          </cell>
          <cell r="P527" t="str">
            <v>07</v>
          </cell>
          <cell r="Q527" t="str">
            <v>โรงพยาบาลชุมชน</v>
          </cell>
          <cell r="R527">
            <v>5</v>
          </cell>
          <cell r="S527">
            <v>30</v>
          </cell>
          <cell r="T527" t="str">
            <v>30</v>
          </cell>
          <cell r="U527" t="str">
            <v>21</v>
          </cell>
          <cell r="V527" t="str">
            <v>2.1 ทุติยภูมิระดับต้น</v>
          </cell>
        </row>
        <row r="528">
          <cell r="A528" t="str">
            <v>13</v>
          </cell>
          <cell r="B528" t="str">
            <v>21002</v>
          </cell>
          <cell r="C528" t="str">
            <v>กระทรวงสาธารณสุข สำนักงานปลัดกระทรวงสาธารณสุข</v>
          </cell>
          <cell r="D528" t="str">
            <v>001093900</v>
          </cell>
          <cell r="E528" t="str">
            <v>10939</v>
          </cell>
          <cell r="F528" t="str">
            <v>รพช.ศรีรัตนะ</v>
          </cell>
          <cell r="G528" t="str">
            <v>โรงพยาบาลชุมชนศรีรัตนะ</v>
          </cell>
          <cell r="H528" t="str">
            <v>33140104</v>
          </cell>
          <cell r="I528">
            <v>33</v>
          </cell>
          <cell r="J528" t="str">
            <v>จังหวัดศรีสะเกษ</v>
          </cell>
          <cell r="K528">
            <v>3314</v>
          </cell>
          <cell r="L528" t="str">
            <v>ศรีรัตนะ</v>
          </cell>
          <cell r="M528">
            <v>331401</v>
          </cell>
          <cell r="N528" t="str">
            <v>ศรีแก้ว</v>
          </cell>
          <cell r="O528" t="str">
            <v>ตะวันออกเฉียงเหนือ</v>
          </cell>
          <cell r="P528" t="str">
            <v>07</v>
          </cell>
          <cell r="Q528" t="str">
            <v>โรงพยาบาลชุมชน</v>
          </cell>
          <cell r="R528">
            <v>5</v>
          </cell>
          <cell r="S528">
            <v>30</v>
          </cell>
          <cell r="T528" t="str">
            <v>30</v>
          </cell>
          <cell r="U528" t="str">
            <v>21</v>
          </cell>
          <cell r="V528" t="str">
            <v>2.1 ทุติยภูมิระดับต้น</v>
          </cell>
        </row>
        <row r="529">
          <cell r="A529" t="str">
            <v>13</v>
          </cell>
          <cell r="B529" t="str">
            <v>21002</v>
          </cell>
          <cell r="C529" t="str">
            <v>กระทรวงสาธารณสุข สำนักงานปลัดกระทรวงสาธารณสุข</v>
          </cell>
          <cell r="D529" t="str">
            <v>001094000</v>
          </cell>
          <cell r="E529" t="str">
            <v>10940</v>
          </cell>
          <cell r="F529" t="str">
            <v>รพช.วังหิน</v>
          </cell>
          <cell r="G529" t="str">
            <v>โรงพยาบาลชุมชนวังหิน</v>
          </cell>
          <cell r="H529" t="str">
            <v>33160104</v>
          </cell>
          <cell r="I529">
            <v>33</v>
          </cell>
          <cell r="J529" t="str">
            <v>จังหวัดศรีสะเกษ</v>
          </cell>
          <cell r="K529">
            <v>3316</v>
          </cell>
          <cell r="L529" t="str">
            <v>วังหิน</v>
          </cell>
          <cell r="M529">
            <v>331601</v>
          </cell>
          <cell r="N529" t="str">
            <v>บุสูง</v>
          </cell>
          <cell r="O529" t="str">
            <v>ตะวันออกเฉียงเหนือ</v>
          </cell>
          <cell r="P529" t="str">
            <v>07</v>
          </cell>
          <cell r="Q529" t="str">
            <v>โรงพยาบาลชุมชน</v>
          </cell>
          <cell r="R529">
            <v>5</v>
          </cell>
          <cell r="S529">
            <v>30</v>
          </cell>
          <cell r="T529" t="str">
            <v>30</v>
          </cell>
          <cell r="U529" t="str">
            <v>21</v>
          </cell>
          <cell r="V529" t="str">
            <v>2.1 ทุติยภูมิระดับต้น</v>
          </cell>
        </row>
        <row r="530">
          <cell r="A530" t="str">
            <v>13</v>
          </cell>
          <cell r="B530" t="str">
            <v>21002</v>
          </cell>
          <cell r="C530" t="str">
            <v>กระทรวงสาธารณสุข สำนักงานปลัดกระทรวงสาธารณสุข</v>
          </cell>
          <cell r="D530" t="str">
            <v>001094100</v>
          </cell>
          <cell r="E530" t="str">
            <v>10941</v>
          </cell>
          <cell r="F530" t="str">
            <v>รพช.น้ำเกลี้ยง</v>
          </cell>
          <cell r="G530" t="str">
            <v>โรงพยาบาลชุมชนน้ำเกลี้ยง</v>
          </cell>
          <cell r="H530" t="str">
            <v>33150105</v>
          </cell>
          <cell r="I530">
            <v>33</v>
          </cell>
          <cell r="J530" t="str">
            <v>จังหวัดศรีสะเกษ</v>
          </cell>
          <cell r="K530">
            <v>3315</v>
          </cell>
          <cell r="L530" t="str">
            <v>น้ำเกลี้ยง</v>
          </cell>
          <cell r="M530">
            <v>331501</v>
          </cell>
          <cell r="N530" t="str">
            <v>น้ำเกลี้ยง</v>
          </cell>
          <cell r="O530" t="str">
            <v>ตะวันออกเฉียงเหนือ</v>
          </cell>
          <cell r="P530" t="str">
            <v>07</v>
          </cell>
          <cell r="Q530" t="str">
            <v>โรงพยาบาลชุมชน</v>
          </cell>
          <cell r="R530">
            <v>5</v>
          </cell>
          <cell r="S530">
            <v>30</v>
          </cell>
          <cell r="T530" t="str">
            <v>30</v>
          </cell>
          <cell r="U530" t="str">
            <v>21</v>
          </cell>
          <cell r="V530" t="str">
            <v>2.1 ทุติยภูมิระดับต้น</v>
          </cell>
        </row>
        <row r="531">
          <cell r="A531" t="str">
            <v>13</v>
          </cell>
          <cell r="B531" t="str">
            <v>21002</v>
          </cell>
          <cell r="C531" t="str">
            <v>กระทรวงสาธารณสุข สำนักงานปลัดกระทรวงสาธารณสุข</v>
          </cell>
          <cell r="D531" t="str">
            <v>001094200</v>
          </cell>
          <cell r="E531" t="str">
            <v>10942</v>
          </cell>
          <cell r="F531" t="str">
            <v>รพช.ภูสิงห์</v>
          </cell>
          <cell r="G531" t="str">
            <v>โรงพยาบาลชุมชนภูสิงห์</v>
          </cell>
          <cell r="H531" t="str">
            <v>33170311</v>
          </cell>
          <cell r="I531">
            <v>33</v>
          </cell>
          <cell r="J531" t="str">
            <v>จังหวัดศรีสะเกษ</v>
          </cell>
          <cell r="K531">
            <v>3317</v>
          </cell>
          <cell r="L531" t="str">
            <v>ภูสิงห์</v>
          </cell>
          <cell r="M531">
            <v>331703</v>
          </cell>
          <cell r="N531" t="str">
            <v>ห้วยตึ๊กชู</v>
          </cell>
          <cell r="O531" t="str">
            <v>ตะวันออกเฉียงเหนือ</v>
          </cell>
          <cell r="P531" t="str">
            <v>07</v>
          </cell>
          <cell r="Q531" t="str">
            <v>โรงพยาบาลชุมชน</v>
          </cell>
          <cell r="R531">
            <v>5</v>
          </cell>
          <cell r="S531">
            <v>30</v>
          </cell>
          <cell r="T531" t="str">
            <v>30</v>
          </cell>
          <cell r="U531" t="str">
            <v>21</v>
          </cell>
          <cell r="V531" t="str">
            <v>2.1 ทุติยภูมิระดับต้น</v>
          </cell>
        </row>
        <row r="532">
          <cell r="A532" t="str">
            <v>13</v>
          </cell>
          <cell r="B532" t="str">
            <v>21002</v>
          </cell>
          <cell r="C532" t="str">
            <v>กระทรวงสาธารณสุข สำนักงานปลัดกระทรวงสาธารณสุข</v>
          </cell>
          <cell r="D532" t="str">
            <v>001094300</v>
          </cell>
          <cell r="E532" t="str">
            <v>10943</v>
          </cell>
          <cell r="F532" t="str">
            <v>รพช.เมืองจันทร์</v>
          </cell>
          <cell r="G532" t="str">
            <v>โรงพยาบาลชุมชนเมืองจันทร์</v>
          </cell>
          <cell r="H532" t="str">
            <v>33180304</v>
          </cell>
          <cell r="I532">
            <v>33</v>
          </cell>
          <cell r="J532" t="str">
            <v>จังหวัดศรีสะเกษ</v>
          </cell>
          <cell r="K532">
            <v>3318</v>
          </cell>
          <cell r="L532" t="str">
            <v>เมืองจันทร์</v>
          </cell>
          <cell r="M532">
            <v>331803</v>
          </cell>
          <cell r="N532" t="str">
            <v>หนองใหญ่</v>
          </cell>
          <cell r="O532" t="str">
            <v>ตะวันออกเฉียงเหนือ</v>
          </cell>
          <cell r="P532" t="str">
            <v>07</v>
          </cell>
          <cell r="Q532" t="str">
            <v>โรงพยาบาลชุมชน</v>
          </cell>
          <cell r="R532">
            <v>5</v>
          </cell>
          <cell r="S532">
            <v>10</v>
          </cell>
          <cell r="T532" t="str">
            <v>10</v>
          </cell>
          <cell r="U532" t="str">
            <v>21</v>
          </cell>
          <cell r="V532" t="str">
            <v>2.1 ทุติยภูมิระดับต้น</v>
          </cell>
        </row>
        <row r="533">
          <cell r="A533" t="str">
            <v>13</v>
          </cell>
          <cell r="B533" t="str">
            <v>21002</v>
          </cell>
          <cell r="C533" t="str">
            <v>กระทรวงสาธารณสุข สำนักงานปลัดกระทรวงสาธารณสุข</v>
          </cell>
          <cell r="D533" t="str">
            <v>002312500</v>
          </cell>
          <cell r="E533" t="str">
            <v>23125</v>
          </cell>
          <cell r="F533" t="str">
            <v>รพช.เบญจลักษ์เฉลิมพระเกียรติ 80 พรรษา</v>
          </cell>
          <cell r="G533" t="str">
            <v>โรงพยาบาลชุมชนเบญจลักษ์เฉลิมพระเกียรติ 80 พรรษา</v>
          </cell>
          <cell r="H533" t="str">
            <v>33190107</v>
          </cell>
          <cell r="I533">
            <v>33</v>
          </cell>
          <cell r="J533" t="str">
            <v>จังหวัดศรีสะเกษ</v>
          </cell>
          <cell r="K533">
            <v>3319</v>
          </cell>
          <cell r="L533" t="str">
            <v>เบญจลักษ์</v>
          </cell>
          <cell r="M533">
            <v>331901</v>
          </cell>
          <cell r="N533" t="str">
            <v>เสียว</v>
          </cell>
          <cell r="O533" t="str">
            <v>ตะวันออกเฉียงเหนือ</v>
          </cell>
          <cell r="P533" t="str">
            <v>07</v>
          </cell>
          <cell r="Q533" t="str">
            <v>โรงพยาบาลชุมชน</v>
          </cell>
          <cell r="R533">
            <v>5</v>
          </cell>
          <cell r="S533">
            <v>30</v>
          </cell>
          <cell r="T533" t="str">
            <v>30</v>
          </cell>
          <cell r="U533" t="str">
            <v>21</v>
          </cell>
          <cell r="V533" t="str">
            <v>2.1 ทุติยภูมิระดับต้น</v>
          </cell>
        </row>
        <row r="534">
          <cell r="A534" t="str">
            <v>13</v>
          </cell>
          <cell r="B534" t="str">
            <v>21002</v>
          </cell>
          <cell r="C534" t="str">
            <v>กระทรวงสาธารณสุข สำนักงานปลัดกระทรวงสาธารณสุข</v>
          </cell>
          <cell r="D534" t="str">
            <v>001066900</v>
          </cell>
          <cell r="E534" t="str">
            <v>10669</v>
          </cell>
          <cell r="F534" t="str">
            <v>รพศ.สรรพสิทธิประสงค์</v>
          </cell>
          <cell r="G534" t="str">
            <v>โรงพยาบาลศูนย์สรรพสิทธิประสงค์</v>
          </cell>
          <cell r="H534" t="str">
            <v>34010110</v>
          </cell>
          <cell r="I534">
            <v>34</v>
          </cell>
          <cell r="J534" t="str">
            <v>จังหวัดอุบลราชธานี</v>
          </cell>
          <cell r="K534">
            <v>3401</v>
          </cell>
          <cell r="L534" t="str">
            <v>เมืองอุบลราชธานี</v>
          </cell>
          <cell r="M534">
            <v>340101</v>
          </cell>
          <cell r="N534" t="str">
            <v>ในเมือง</v>
          </cell>
          <cell r="O534" t="str">
            <v>ตะวันออกเฉียงเหนือ</v>
          </cell>
          <cell r="P534" t="str">
            <v>05</v>
          </cell>
          <cell r="Q534" t="str">
            <v>โรงพยาบาลศูนย์</v>
          </cell>
          <cell r="R534">
            <v>1</v>
          </cell>
          <cell r="S534">
            <v>1000</v>
          </cell>
          <cell r="T534" t="str">
            <v>1000</v>
          </cell>
          <cell r="U534" t="str">
            <v>31</v>
          </cell>
          <cell r="V534" t="str">
            <v>3.1 ตติยภูมิ</v>
          </cell>
        </row>
        <row r="535">
          <cell r="A535" t="str">
            <v>13</v>
          </cell>
          <cell r="B535" t="str">
            <v>21002</v>
          </cell>
          <cell r="C535" t="str">
            <v>กระทรวงสาธารณสุข สำนักงานปลัดกระทรวงสาธารณสุข</v>
          </cell>
          <cell r="D535" t="str">
            <v>001094400</v>
          </cell>
          <cell r="E535" t="str">
            <v>10944</v>
          </cell>
          <cell r="F535" t="str">
            <v>รพช.ศรีเมืองใหม่</v>
          </cell>
          <cell r="G535" t="str">
            <v>โรงพยาบาลชุมชนศรีเมืองใหม่</v>
          </cell>
          <cell r="H535" t="str">
            <v>34020115</v>
          </cell>
          <cell r="I535">
            <v>34</v>
          </cell>
          <cell r="J535" t="str">
            <v>จังหวัดอุบลราชธานี</v>
          </cell>
          <cell r="K535">
            <v>3402</v>
          </cell>
          <cell r="L535" t="str">
            <v>ศรีเมืองใหม่</v>
          </cell>
          <cell r="M535">
            <v>340201</v>
          </cell>
          <cell r="N535" t="str">
            <v>นาคำ</v>
          </cell>
          <cell r="O535" t="str">
            <v>ตะวันออกเฉียงเหนือ</v>
          </cell>
          <cell r="P535" t="str">
            <v>07</v>
          </cell>
          <cell r="Q535" t="str">
            <v>โรงพยาบาลชุมชน</v>
          </cell>
          <cell r="R535">
            <v>4</v>
          </cell>
          <cell r="S535">
            <v>60</v>
          </cell>
          <cell r="T535" t="str">
            <v>60</v>
          </cell>
          <cell r="U535" t="str">
            <v>21</v>
          </cell>
          <cell r="V535" t="str">
            <v>2.1 ทุติยภูมิระดับต้น</v>
          </cell>
        </row>
        <row r="536">
          <cell r="A536" t="str">
            <v>13</v>
          </cell>
          <cell r="B536" t="str">
            <v>21002</v>
          </cell>
          <cell r="C536" t="str">
            <v>กระทรวงสาธารณสุข สำนักงานปลัดกระทรวงสาธารณสุข</v>
          </cell>
          <cell r="D536" t="str">
            <v>001094500</v>
          </cell>
          <cell r="E536" t="str">
            <v>10945</v>
          </cell>
          <cell r="F536" t="str">
            <v>รพช.โขงเจียม</v>
          </cell>
          <cell r="G536" t="str">
            <v>โรงพยาบาลชุมชนโขงเจียม</v>
          </cell>
          <cell r="H536" t="str">
            <v>34030102</v>
          </cell>
          <cell r="I536">
            <v>34</v>
          </cell>
          <cell r="J536" t="str">
            <v>จังหวัดอุบลราชธานี</v>
          </cell>
          <cell r="K536">
            <v>3403</v>
          </cell>
          <cell r="L536" t="str">
            <v>โขงเจียม</v>
          </cell>
          <cell r="M536">
            <v>340301</v>
          </cell>
          <cell r="N536" t="str">
            <v>โขงเจียม</v>
          </cell>
          <cell r="O536" t="str">
            <v>ตะวันออกเฉียงเหนือ</v>
          </cell>
          <cell r="P536" t="str">
            <v>07</v>
          </cell>
          <cell r="Q536" t="str">
            <v>โรงพยาบาลชุมชน</v>
          </cell>
          <cell r="R536">
            <v>5</v>
          </cell>
          <cell r="S536">
            <v>30</v>
          </cell>
          <cell r="T536" t="str">
            <v>30</v>
          </cell>
          <cell r="U536" t="str">
            <v>21</v>
          </cell>
          <cell r="V536" t="str">
            <v>2.1 ทุติยภูมิระดับต้น</v>
          </cell>
        </row>
        <row r="537">
          <cell r="A537" t="str">
            <v>13</v>
          </cell>
          <cell r="B537" t="str">
            <v>21002</v>
          </cell>
          <cell r="C537" t="str">
            <v>กระทรวงสาธารณสุข สำนักงานปลัดกระทรวงสาธารณสุข</v>
          </cell>
          <cell r="D537" t="str">
            <v>001094600</v>
          </cell>
          <cell r="E537" t="str">
            <v>10946</v>
          </cell>
          <cell r="F537" t="str">
            <v>รพช.เขื่องใน</v>
          </cell>
          <cell r="G537" t="str">
            <v>โรงพยาบาลชุมชนเขื่องใน</v>
          </cell>
          <cell r="H537" t="str">
            <v>34040106</v>
          </cell>
          <cell r="I537">
            <v>34</v>
          </cell>
          <cell r="J537" t="str">
            <v>จังหวัดอุบลราชธานี</v>
          </cell>
          <cell r="K537">
            <v>3404</v>
          </cell>
          <cell r="L537" t="str">
            <v>เขื่องใน</v>
          </cell>
          <cell r="M537">
            <v>340401</v>
          </cell>
          <cell r="N537" t="str">
            <v>เขื่องใน</v>
          </cell>
          <cell r="O537" t="str">
            <v>ตะวันออกเฉียงเหนือ</v>
          </cell>
          <cell r="P537" t="str">
            <v>07</v>
          </cell>
          <cell r="Q537" t="str">
            <v>โรงพยาบาลชุมชน</v>
          </cell>
          <cell r="R537">
            <v>4</v>
          </cell>
          <cell r="S537">
            <v>60</v>
          </cell>
          <cell r="T537" t="str">
            <v>60</v>
          </cell>
          <cell r="U537" t="str">
            <v>21</v>
          </cell>
          <cell r="V537" t="str">
            <v>2.1 ทุติยภูมิระดับต้น</v>
          </cell>
        </row>
        <row r="538">
          <cell r="A538" t="str">
            <v>13</v>
          </cell>
          <cell r="B538" t="str">
            <v>21002</v>
          </cell>
          <cell r="C538" t="str">
            <v>กระทรวงสาธารณสุข สำนักงานปลัดกระทรวงสาธารณสุข</v>
          </cell>
          <cell r="D538" t="str">
            <v>001094700</v>
          </cell>
          <cell r="E538" t="str">
            <v>10947</v>
          </cell>
          <cell r="F538" t="str">
            <v>รพช.เขมราฐ</v>
          </cell>
          <cell r="G538" t="str">
            <v>โรงพยาบาลชุมชนเขมราฐ</v>
          </cell>
          <cell r="H538" t="str">
            <v>34050107</v>
          </cell>
          <cell r="I538">
            <v>34</v>
          </cell>
          <cell r="J538" t="str">
            <v>จังหวัดอุบลราชธานี</v>
          </cell>
          <cell r="K538">
            <v>3405</v>
          </cell>
          <cell r="L538" t="str">
            <v>เขมราฐ</v>
          </cell>
          <cell r="M538">
            <v>340501</v>
          </cell>
          <cell r="N538" t="str">
            <v>เขมราฐ</v>
          </cell>
          <cell r="O538" t="str">
            <v>ตะวันออกเฉียงเหนือ</v>
          </cell>
          <cell r="P538" t="str">
            <v>07</v>
          </cell>
          <cell r="Q538" t="str">
            <v>โรงพยาบาลชุมชน</v>
          </cell>
          <cell r="R538">
            <v>4</v>
          </cell>
          <cell r="S538">
            <v>60</v>
          </cell>
          <cell r="T538" t="str">
            <v>60</v>
          </cell>
          <cell r="U538" t="str">
            <v>21</v>
          </cell>
          <cell r="V538" t="str">
            <v>2.1 ทุติยภูมิระดับต้น</v>
          </cell>
        </row>
        <row r="539">
          <cell r="A539" t="str">
            <v>13</v>
          </cell>
          <cell r="B539" t="str">
            <v>21002</v>
          </cell>
          <cell r="C539" t="str">
            <v>กระทรวงสาธารณสุข สำนักงานปลัดกระทรวงสาธารณสุข</v>
          </cell>
          <cell r="D539" t="str">
            <v>001094800</v>
          </cell>
          <cell r="E539" t="str">
            <v>10948</v>
          </cell>
          <cell r="F539" t="str">
            <v>รพช.นาจะหลวย</v>
          </cell>
          <cell r="G539" t="str">
            <v>โรงพยาบาลชุมชนนาจะหลวย</v>
          </cell>
          <cell r="H539" t="str">
            <v>34080111</v>
          </cell>
          <cell r="I539">
            <v>34</v>
          </cell>
          <cell r="J539" t="str">
            <v>จังหวัดอุบลราชธานี</v>
          </cell>
          <cell r="K539">
            <v>3408</v>
          </cell>
          <cell r="L539" t="str">
            <v>นาจะหลวย</v>
          </cell>
          <cell r="M539">
            <v>340801</v>
          </cell>
          <cell r="N539" t="str">
            <v>นาจะหลวย</v>
          </cell>
          <cell r="O539" t="str">
            <v>ตะวันออกเฉียงเหนือ</v>
          </cell>
          <cell r="P539" t="str">
            <v>07</v>
          </cell>
          <cell r="Q539" t="str">
            <v>โรงพยาบาลชุมชน</v>
          </cell>
          <cell r="R539">
            <v>5</v>
          </cell>
          <cell r="S539">
            <v>30</v>
          </cell>
          <cell r="T539" t="str">
            <v>30</v>
          </cell>
          <cell r="U539" t="str">
            <v>21</v>
          </cell>
          <cell r="V539" t="str">
            <v>2.1 ทุติยภูมิระดับต้น</v>
          </cell>
        </row>
        <row r="540">
          <cell r="A540" t="str">
            <v>13</v>
          </cell>
          <cell r="B540" t="str">
            <v>21002</v>
          </cell>
          <cell r="C540" t="str">
            <v>กระทรวงสาธารณสุข สำนักงานปลัดกระทรวงสาธารณสุข</v>
          </cell>
          <cell r="D540" t="str">
            <v>001094900</v>
          </cell>
          <cell r="E540" t="str">
            <v>10949</v>
          </cell>
          <cell r="F540" t="str">
            <v>รพช.น้ำยืน</v>
          </cell>
          <cell r="G540" t="str">
            <v>โรงพยาบาลชุมชนน้ำยืน</v>
          </cell>
          <cell r="H540" t="str">
            <v>34090712</v>
          </cell>
          <cell r="I540">
            <v>34</v>
          </cell>
          <cell r="J540" t="str">
            <v>จังหวัดอุบลราชธานี</v>
          </cell>
          <cell r="K540">
            <v>3409</v>
          </cell>
          <cell r="L540" t="str">
            <v>น้ำยืน</v>
          </cell>
          <cell r="M540">
            <v>340907</v>
          </cell>
          <cell r="N540" t="str">
            <v>สีวิเชียร</v>
          </cell>
          <cell r="O540" t="str">
            <v>ตะวันออกเฉียงเหนือ</v>
          </cell>
          <cell r="P540" t="str">
            <v>07</v>
          </cell>
          <cell r="Q540" t="str">
            <v>โรงพยาบาลชุมชน</v>
          </cell>
          <cell r="R540">
            <v>5</v>
          </cell>
          <cell r="S540">
            <v>30</v>
          </cell>
          <cell r="T540" t="str">
            <v>30</v>
          </cell>
          <cell r="U540" t="str">
            <v>21</v>
          </cell>
          <cell r="V540" t="str">
            <v>2.1 ทุติยภูมิระดับต้น</v>
          </cell>
        </row>
        <row r="541">
          <cell r="A541" t="str">
            <v>13</v>
          </cell>
          <cell r="B541" t="str">
            <v>21002</v>
          </cell>
          <cell r="C541" t="str">
            <v>กระทรวงสาธารณสุข สำนักงานปลัดกระทรวงสาธารณสุข</v>
          </cell>
          <cell r="D541" t="str">
            <v>001095000</v>
          </cell>
          <cell r="E541" t="str">
            <v>10950</v>
          </cell>
          <cell r="F541" t="str">
            <v>รพช.บุณฑริก</v>
          </cell>
          <cell r="G541" t="str">
            <v>โรงพยาบาลชุมชนบุณฑริก</v>
          </cell>
          <cell r="H541" t="str">
            <v>34100101</v>
          </cell>
          <cell r="I541">
            <v>34</v>
          </cell>
          <cell r="J541" t="str">
            <v>จังหวัดอุบลราชธานี</v>
          </cell>
          <cell r="K541">
            <v>3410</v>
          </cell>
          <cell r="L541" t="str">
            <v>บุณฑริก</v>
          </cell>
          <cell r="M541">
            <v>341001</v>
          </cell>
          <cell r="N541" t="str">
            <v>โพนงาม</v>
          </cell>
          <cell r="O541" t="str">
            <v>ตะวันออกเฉียงเหนือ</v>
          </cell>
          <cell r="P541" t="str">
            <v>07</v>
          </cell>
          <cell r="Q541" t="str">
            <v>โรงพยาบาลชุมชน</v>
          </cell>
          <cell r="R541">
            <v>5</v>
          </cell>
          <cell r="S541">
            <v>30</v>
          </cell>
          <cell r="T541" t="str">
            <v>30</v>
          </cell>
          <cell r="U541" t="str">
            <v>21</v>
          </cell>
          <cell r="V541" t="str">
            <v>2.1 ทุติยภูมิระดับต้น</v>
          </cell>
        </row>
        <row r="542">
          <cell r="A542" t="str">
            <v>13</v>
          </cell>
          <cell r="B542" t="str">
            <v>21002</v>
          </cell>
          <cell r="C542" t="str">
            <v>กระทรวงสาธารณสุข สำนักงานปลัดกระทรวงสาธารณสุข</v>
          </cell>
          <cell r="D542" t="str">
            <v>001095100</v>
          </cell>
          <cell r="E542" t="str">
            <v>10951</v>
          </cell>
          <cell r="F542" t="str">
            <v>รพช.ตระการพืชผล</v>
          </cell>
          <cell r="G542" t="str">
            <v>โรงพยาบาลชุมชนตระการพืชผล</v>
          </cell>
          <cell r="H542" t="str">
            <v>34110108</v>
          </cell>
          <cell r="I542">
            <v>34</v>
          </cell>
          <cell r="J542" t="str">
            <v>จังหวัดอุบลราชธานี</v>
          </cell>
          <cell r="K542">
            <v>3411</v>
          </cell>
          <cell r="L542" t="str">
            <v>ตระการพืชผล</v>
          </cell>
          <cell r="M542">
            <v>341101</v>
          </cell>
          <cell r="N542" t="str">
            <v>ขุหลุ</v>
          </cell>
          <cell r="O542" t="str">
            <v>ตะวันออกเฉียงเหนือ</v>
          </cell>
          <cell r="P542" t="str">
            <v>07</v>
          </cell>
          <cell r="Q542" t="str">
            <v>โรงพยาบาลชุมชน</v>
          </cell>
          <cell r="R542">
            <v>4</v>
          </cell>
          <cell r="S542">
            <v>60</v>
          </cell>
          <cell r="T542" t="str">
            <v>60</v>
          </cell>
          <cell r="U542" t="str">
            <v>21</v>
          </cell>
          <cell r="V542" t="str">
            <v>2.1 ทุติยภูมิระดับต้น</v>
          </cell>
        </row>
        <row r="543">
          <cell r="A543" t="str">
            <v>13</v>
          </cell>
          <cell r="B543" t="str">
            <v>21002</v>
          </cell>
          <cell r="C543" t="str">
            <v>กระทรวงสาธารณสุข สำนักงานปลัดกระทรวงสาธารณสุข</v>
          </cell>
          <cell r="D543" t="str">
            <v>001095200</v>
          </cell>
          <cell r="E543" t="str">
            <v>10952</v>
          </cell>
          <cell r="F543" t="str">
            <v>รพช.กุดข้าวปุ้น</v>
          </cell>
          <cell r="G543" t="str">
            <v>โรงพยาบาลชุมชนกุดข้าวปุ้น</v>
          </cell>
          <cell r="H543" t="str">
            <v>34120114</v>
          </cell>
          <cell r="I543">
            <v>34</v>
          </cell>
          <cell r="J543" t="str">
            <v>จังหวัดอุบลราชธานี</v>
          </cell>
          <cell r="K543">
            <v>3412</v>
          </cell>
          <cell r="L543" t="str">
            <v>กุดข้าวปุ้น</v>
          </cell>
          <cell r="M543">
            <v>341201</v>
          </cell>
          <cell r="N543" t="str">
            <v>ข้าวปุ้น</v>
          </cell>
          <cell r="O543" t="str">
            <v>ตะวันออกเฉียงเหนือ</v>
          </cell>
          <cell r="P543" t="str">
            <v>07</v>
          </cell>
          <cell r="Q543" t="str">
            <v>โรงพยาบาลชุมชน</v>
          </cell>
          <cell r="R543">
            <v>5</v>
          </cell>
          <cell r="S543">
            <v>30</v>
          </cell>
          <cell r="T543" t="str">
            <v>30</v>
          </cell>
          <cell r="U543" t="str">
            <v>21</v>
          </cell>
          <cell r="V543" t="str">
            <v>2.1 ทุติยภูมิระดับต้น</v>
          </cell>
        </row>
        <row r="544">
          <cell r="A544" t="str">
            <v>13</v>
          </cell>
          <cell r="B544" t="str">
            <v>21002</v>
          </cell>
          <cell r="C544" t="str">
            <v>กระทรวงสาธารณสุข สำนักงานปลัดกระทรวงสาธารณสุข</v>
          </cell>
          <cell r="D544" t="str">
            <v>001095300</v>
          </cell>
          <cell r="E544" t="str">
            <v>10953</v>
          </cell>
          <cell r="F544" t="str">
            <v>รพช.ม่วงสามสิบ</v>
          </cell>
          <cell r="G544" t="str">
            <v>โรงพยาบาลชุมชนม่วงสามสิบ</v>
          </cell>
          <cell r="H544" t="str">
            <v>34140110</v>
          </cell>
          <cell r="I544">
            <v>34</v>
          </cell>
          <cell r="J544" t="str">
            <v>จังหวัดอุบลราชธานี</v>
          </cell>
          <cell r="K544">
            <v>3414</v>
          </cell>
          <cell r="L544" t="str">
            <v>ม่วงสามสิบ</v>
          </cell>
          <cell r="M544">
            <v>341401</v>
          </cell>
          <cell r="N544" t="str">
            <v>ม่วงสามสิบ</v>
          </cell>
          <cell r="O544" t="str">
            <v>ตะวันออกเฉียงเหนือ</v>
          </cell>
          <cell r="P544" t="str">
            <v>07</v>
          </cell>
          <cell r="Q544" t="str">
            <v>โรงพยาบาลชุมชน</v>
          </cell>
          <cell r="R544">
            <v>5</v>
          </cell>
          <cell r="S544">
            <v>30</v>
          </cell>
          <cell r="T544" t="str">
            <v>30</v>
          </cell>
          <cell r="U544" t="str">
            <v>21</v>
          </cell>
          <cell r="V544" t="str">
            <v>2.1 ทุติยภูมิระดับต้น</v>
          </cell>
        </row>
        <row r="545">
          <cell r="A545" t="str">
            <v>13</v>
          </cell>
          <cell r="B545" t="str">
            <v>21002</v>
          </cell>
          <cell r="C545" t="str">
            <v>กระทรวงสาธารณสุข สำนักงานปลัดกระทรวงสาธารณสุข</v>
          </cell>
          <cell r="D545" t="str">
            <v>001095400</v>
          </cell>
          <cell r="E545" t="str">
            <v>10954</v>
          </cell>
          <cell r="F545" t="str">
            <v>รพช.วารินชำราบ</v>
          </cell>
          <cell r="G545" t="str">
            <v>โรงพยาบาลชุมชนวารินชำราบ</v>
          </cell>
          <cell r="H545" t="str">
            <v>34151003</v>
          </cell>
          <cell r="I545">
            <v>34</v>
          </cell>
          <cell r="J545" t="str">
            <v>จังหวัดอุบลราชธานี</v>
          </cell>
          <cell r="K545">
            <v>3415</v>
          </cell>
          <cell r="L545" t="str">
            <v>วารินชำราบ</v>
          </cell>
          <cell r="M545">
            <v>341510</v>
          </cell>
          <cell r="N545" t="str">
            <v>คำน้ำแซบ</v>
          </cell>
          <cell r="O545" t="str">
            <v>ตะวันออกเฉียงเหนือ</v>
          </cell>
          <cell r="P545" t="str">
            <v>07</v>
          </cell>
          <cell r="Q545" t="str">
            <v>โรงพยาบาลชุมชน</v>
          </cell>
          <cell r="R545">
            <v>4</v>
          </cell>
          <cell r="S545">
            <v>60</v>
          </cell>
          <cell r="T545" t="str">
            <v>60</v>
          </cell>
          <cell r="U545" t="str">
            <v>23</v>
          </cell>
          <cell r="V545" t="str">
            <v>2.3 ทุติยภูมิระดับสูง</v>
          </cell>
        </row>
        <row r="546">
          <cell r="A546" t="str">
            <v>13</v>
          </cell>
          <cell r="B546" t="str">
            <v>21002</v>
          </cell>
          <cell r="C546" t="str">
            <v>กระทรวงสาธารณสุข สำนักงานปลัดกระทรวงสาธารณสุข</v>
          </cell>
          <cell r="D546" t="str">
            <v>001095600</v>
          </cell>
          <cell r="E546" t="str">
            <v>10956</v>
          </cell>
          <cell r="F546" t="str">
            <v>รพช.พิบูลมังสาหาร</v>
          </cell>
          <cell r="G546" t="str">
            <v>โรงพยาบาลชุมชนพิบูลมังสาหาร</v>
          </cell>
          <cell r="H546" t="str">
            <v>34190100</v>
          </cell>
          <cell r="I546">
            <v>34</v>
          </cell>
          <cell r="J546" t="str">
            <v>จังหวัดอุบลราชธานี</v>
          </cell>
          <cell r="K546">
            <v>3419</v>
          </cell>
          <cell r="L546" t="str">
            <v>พิบูลมังสาหาร</v>
          </cell>
          <cell r="M546">
            <v>341901</v>
          </cell>
          <cell r="N546" t="str">
            <v>พิบูล</v>
          </cell>
          <cell r="O546" t="str">
            <v>ตะวันออกเฉียงเหนือ</v>
          </cell>
          <cell r="P546" t="str">
            <v>07</v>
          </cell>
          <cell r="Q546" t="str">
            <v>โรงพยาบาลชุมชน</v>
          </cell>
          <cell r="R546">
            <v>4</v>
          </cell>
          <cell r="S546">
            <v>60</v>
          </cell>
          <cell r="T546" t="str">
            <v>60</v>
          </cell>
          <cell r="U546" t="str">
            <v>21</v>
          </cell>
          <cell r="V546" t="str">
            <v>2.1 ทุติยภูมิระดับต้น</v>
          </cell>
        </row>
        <row r="547">
          <cell r="A547" t="str">
            <v>13</v>
          </cell>
          <cell r="B547" t="str">
            <v>21002</v>
          </cell>
          <cell r="C547" t="str">
            <v>กระทรวงสาธารณสุข สำนักงานปลัดกระทรวงสาธารณสุข</v>
          </cell>
          <cell r="D547" t="str">
            <v>001095700</v>
          </cell>
          <cell r="E547" t="str">
            <v>10957</v>
          </cell>
          <cell r="F547" t="str">
            <v>รพช.ตาลสุม</v>
          </cell>
          <cell r="G547" t="str">
            <v>โรงพยาบาลชุมชนตาลสุม</v>
          </cell>
          <cell r="H547" t="str">
            <v>34200102</v>
          </cell>
          <cell r="I547">
            <v>34</v>
          </cell>
          <cell r="J547" t="str">
            <v>จังหวัดอุบลราชธานี</v>
          </cell>
          <cell r="K547">
            <v>3420</v>
          </cell>
          <cell r="L547" t="str">
            <v>ตาลสุม</v>
          </cell>
          <cell r="M547">
            <v>342001</v>
          </cell>
          <cell r="N547" t="str">
            <v>ตาลสุม</v>
          </cell>
          <cell r="O547" t="str">
            <v>ตะวันออกเฉียงเหนือ</v>
          </cell>
          <cell r="P547" t="str">
            <v>07</v>
          </cell>
          <cell r="Q547" t="str">
            <v>โรงพยาบาลชุมชน</v>
          </cell>
          <cell r="R547">
            <v>5</v>
          </cell>
          <cell r="S547">
            <v>30</v>
          </cell>
          <cell r="T547" t="str">
            <v>30</v>
          </cell>
          <cell r="U547" t="str">
            <v>21</v>
          </cell>
          <cell r="V547" t="str">
            <v>2.1 ทุติยภูมิระดับต้น</v>
          </cell>
        </row>
        <row r="548">
          <cell r="A548" t="str">
            <v>13</v>
          </cell>
          <cell r="B548" t="str">
            <v>21002</v>
          </cell>
          <cell r="C548" t="str">
            <v>กระทรวงสาธารณสุข สำนักงานปลัดกระทรวงสาธารณสุข</v>
          </cell>
          <cell r="D548" t="str">
            <v>001095800</v>
          </cell>
          <cell r="E548" t="str">
            <v>10958</v>
          </cell>
          <cell r="F548" t="str">
            <v>รพช.โพธิ์ไทร</v>
          </cell>
          <cell r="G548" t="str">
            <v>โรงพยาบาลชุมชนโพธิ์ไทร</v>
          </cell>
          <cell r="H548" t="str">
            <v>34210111</v>
          </cell>
          <cell r="I548">
            <v>34</v>
          </cell>
          <cell r="J548" t="str">
            <v>จังหวัดอุบลราชธานี</v>
          </cell>
          <cell r="K548">
            <v>3421</v>
          </cell>
          <cell r="L548" t="str">
            <v>โพธิ์ไทร</v>
          </cell>
          <cell r="M548">
            <v>342101</v>
          </cell>
          <cell r="N548" t="str">
            <v>โพธิ์ไทร</v>
          </cell>
          <cell r="O548" t="str">
            <v>ตะวันออกเฉียงเหนือ</v>
          </cell>
          <cell r="P548" t="str">
            <v>07</v>
          </cell>
          <cell r="Q548" t="str">
            <v>โรงพยาบาลชุมชน</v>
          </cell>
          <cell r="R548">
            <v>5</v>
          </cell>
          <cell r="S548">
            <v>30</v>
          </cell>
          <cell r="T548" t="str">
            <v>30</v>
          </cell>
          <cell r="U548" t="str">
            <v>21</v>
          </cell>
          <cell r="V548" t="str">
            <v>2.1 ทุติยภูมิระดับต้น</v>
          </cell>
        </row>
        <row r="549">
          <cell r="A549" t="str">
            <v>13</v>
          </cell>
          <cell r="B549" t="str">
            <v>21002</v>
          </cell>
          <cell r="C549" t="str">
            <v>กระทรวงสาธารณสุข สำนักงานปลัดกระทรวงสาธารณสุข</v>
          </cell>
          <cell r="D549" t="str">
            <v>001095900</v>
          </cell>
          <cell r="E549" t="str">
            <v>10959</v>
          </cell>
          <cell r="F549" t="str">
            <v>รพช.สำโรง</v>
          </cell>
          <cell r="G549" t="str">
            <v>โรงพยาบาลชุมชนสำโรง</v>
          </cell>
          <cell r="H549" t="str">
            <v>34220108</v>
          </cell>
          <cell r="I549">
            <v>34</v>
          </cell>
          <cell r="J549" t="str">
            <v>จังหวัดอุบลราชธานี</v>
          </cell>
          <cell r="K549">
            <v>3422</v>
          </cell>
          <cell r="L549" t="str">
            <v>สำโรง</v>
          </cell>
          <cell r="M549">
            <v>342201</v>
          </cell>
          <cell r="N549" t="str">
            <v>สำโรง</v>
          </cell>
          <cell r="O549" t="str">
            <v>ตะวันออกเฉียงเหนือ</v>
          </cell>
          <cell r="P549" t="str">
            <v>07</v>
          </cell>
          <cell r="Q549" t="str">
            <v>โรงพยาบาลชุมชน</v>
          </cell>
          <cell r="R549">
            <v>5</v>
          </cell>
          <cell r="S549">
            <v>30</v>
          </cell>
          <cell r="T549" t="str">
            <v>30</v>
          </cell>
          <cell r="U549" t="str">
            <v>21</v>
          </cell>
          <cell r="V549" t="str">
            <v>2.1 ทุติยภูมิระดับต้น</v>
          </cell>
        </row>
        <row r="550">
          <cell r="A550" t="str">
            <v>13</v>
          </cell>
          <cell r="B550" t="str">
            <v>21002</v>
          </cell>
          <cell r="C550" t="str">
            <v>กระทรวงสาธารณสุข สำนักงานปลัดกระทรวงสาธารณสุข</v>
          </cell>
          <cell r="D550" t="str">
            <v>001096000</v>
          </cell>
          <cell r="E550" t="str">
            <v>10960</v>
          </cell>
          <cell r="F550" t="str">
            <v>รพช.ดอนมดแดง</v>
          </cell>
          <cell r="G550" t="str">
            <v>โรงพยาบาลชุมชนดอนมดแดง</v>
          </cell>
          <cell r="H550" t="str">
            <v>34240212</v>
          </cell>
          <cell r="I550">
            <v>34</v>
          </cell>
          <cell r="J550" t="str">
            <v>จังหวัดอุบลราชธานี</v>
          </cell>
          <cell r="K550">
            <v>3424</v>
          </cell>
          <cell r="L550" t="str">
            <v>ดอนมดแดง</v>
          </cell>
          <cell r="M550">
            <v>342402</v>
          </cell>
          <cell r="N550" t="str">
            <v>เหล่าแดง</v>
          </cell>
          <cell r="O550" t="str">
            <v>ตะวันออกเฉียงเหนือ</v>
          </cell>
          <cell r="P550" t="str">
            <v>07</v>
          </cell>
          <cell r="Q550" t="str">
            <v>โรงพยาบาลชุมชน</v>
          </cell>
          <cell r="R550">
            <v>5</v>
          </cell>
          <cell r="S550">
            <v>30</v>
          </cell>
          <cell r="T550" t="str">
            <v>30</v>
          </cell>
          <cell r="U550" t="str">
            <v>21</v>
          </cell>
          <cell r="V550" t="str">
            <v>2.1 ทุติยภูมิระดับต้น</v>
          </cell>
        </row>
        <row r="551">
          <cell r="A551" t="str">
            <v>13</v>
          </cell>
          <cell r="B551" t="str">
            <v>21002</v>
          </cell>
          <cell r="C551" t="str">
            <v>กระทรวงสาธารณสุข สำนักงานปลัดกระทรวงสาธารณสุข</v>
          </cell>
          <cell r="D551" t="str">
            <v>001096100</v>
          </cell>
          <cell r="E551" t="str">
            <v>10961</v>
          </cell>
          <cell r="F551" t="str">
            <v>รพช.สิรินธร</v>
          </cell>
          <cell r="G551" t="str">
            <v>โรงพยาบาลชุมชนสิรินธร</v>
          </cell>
          <cell r="H551" t="str">
            <v>34250410</v>
          </cell>
          <cell r="I551">
            <v>34</v>
          </cell>
          <cell r="J551" t="str">
            <v>จังหวัดอุบลราชธานี</v>
          </cell>
          <cell r="K551">
            <v>3425</v>
          </cell>
          <cell r="L551" t="str">
            <v>สิรินธร</v>
          </cell>
          <cell r="M551">
            <v>342504</v>
          </cell>
          <cell r="N551" t="str">
            <v>นิคมลำโดมน้อย</v>
          </cell>
          <cell r="O551" t="str">
            <v>ตะวันออกเฉียงเหนือ</v>
          </cell>
          <cell r="P551" t="str">
            <v>07</v>
          </cell>
          <cell r="Q551" t="str">
            <v>โรงพยาบาลชุมชน</v>
          </cell>
          <cell r="R551">
            <v>5</v>
          </cell>
          <cell r="S551">
            <v>30</v>
          </cell>
          <cell r="T551" t="str">
            <v>30</v>
          </cell>
          <cell r="U551" t="str">
            <v>21</v>
          </cell>
          <cell r="V551" t="str">
            <v>2.1 ทุติยภูมิระดับต้น</v>
          </cell>
        </row>
        <row r="552">
          <cell r="A552" t="str">
            <v>13</v>
          </cell>
          <cell r="B552" t="str">
            <v>21002</v>
          </cell>
          <cell r="C552" t="str">
            <v>กระทรวงสาธารณสุข สำนักงานปลัดกระทรวงสาธารณสุข</v>
          </cell>
          <cell r="D552" t="str">
            <v>001096200</v>
          </cell>
          <cell r="E552" t="str">
            <v>10962</v>
          </cell>
          <cell r="F552" t="str">
            <v>รพช.ทุ่งศรีอุดม</v>
          </cell>
          <cell r="G552" t="str">
            <v>โรงพยาบาลชุมชนทุ่งศรีอุดม</v>
          </cell>
          <cell r="H552" t="str">
            <v>34260303</v>
          </cell>
          <cell r="I552">
            <v>34</v>
          </cell>
          <cell r="J552" t="str">
            <v>จังหวัดอุบลราชธานี</v>
          </cell>
          <cell r="K552">
            <v>3426</v>
          </cell>
          <cell r="L552" t="str">
            <v>ทุ่งศรีอุดม</v>
          </cell>
          <cell r="M552">
            <v>342603</v>
          </cell>
          <cell r="N552" t="str">
            <v>นาเกษม</v>
          </cell>
          <cell r="O552" t="str">
            <v>ตะวันออกเฉียงเหนือ</v>
          </cell>
          <cell r="P552" t="str">
            <v>07</v>
          </cell>
          <cell r="Q552" t="str">
            <v>โรงพยาบาลชุมชน</v>
          </cell>
          <cell r="R552">
            <v>5</v>
          </cell>
          <cell r="S552">
            <v>10</v>
          </cell>
          <cell r="T552" t="str">
            <v>10</v>
          </cell>
          <cell r="U552" t="str">
            <v>21</v>
          </cell>
          <cell r="V552" t="str">
            <v>2.1 ทุติยภูมิระดับต้น</v>
          </cell>
        </row>
        <row r="553">
          <cell r="A553" t="str">
            <v>13</v>
          </cell>
          <cell r="B553" t="str">
            <v>21002</v>
          </cell>
          <cell r="C553" t="str">
            <v>กระทรวงสาธารณสุข สำนักงานปลัดกระทรวงสาธารณสุข</v>
          </cell>
          <cell r="D553" t="str">
            <v>001144300</v>
          </cell>
          <cell r="E553" t="str">
            <v>11443</v>
          </cell>
          <cell r="F553" t="str">
            <v>รพร.เดชอุดม</v>
          </cell>
          <cell r="G553" t="str">
            <v>โรงพยาบาลสมเด็จพระยุพราชเดชอุดม</v>
          </cell>
          <cell r="H553" t="str">
            <v>34070119</v>
          </cell>
          <cell r="I553">
            <v>34</v>
          </cell>
          <cell r="J553" t="str">
            <v>จังหวัดอุบลราชธานี</v>
          </cell>
          <cell r="K553">
            <v>3407</v>
          </cell>
          <cell r="L553" t="str">
            <v>เดชอุดม</v>
          </cell>
          <cell r="M553">
            <v>340701</v>
          </cell>
          <cell r="N553" t="str">
            <v>เมืองเดช</v>
          </cell>
          <cell r="O553" t="str">
            <v>ตะวันออกเฉียงเหนือ</v>
          </cell>
          <cell r="P553" t="str">
            <v>07</v>
          </cell>
          <cell r="Q553" t="str">
            <v>โรงพยาบาลชุมชน</v>
          </cell>
          <cell r="R553">
            <v>4</v>
          </cell>
          <cell r="S553">
            <v>90</v>
          </cell>
          <cell r="T553" t="str">
            <v>90</v>
          </cell>
          <cell r="U553" t="str">
            <v>23</v>
          </cell>
          <cell r="V553" t="str">
            <v>2.3 ทุติยภูมิระดับสูง</v>
          </cell>
        </row>
        <row r="554">
          <cell r="A554" t="str">
            <v>13</v>
          </cell>
          <cell r="B554" t="str">
            <v>21002</v>
          </cell>
          <cell r="C554" t="str">
            <v>กระทรวงสาธารณสุข สำนักงานปลัดกระทรวงสาธารณสุข</v>
          </cell>
          <cell r="D554" t="str">
            <v>002198400</v>
          </cell>
          <cell r="E554" t="str">
            <v>21984</v>
          </cell>
          <cell r="F554" t="str">
            <v>รพช.๕๐ พรรษา มหาวชิราลงกรณ</v>
          </cell>
          <cell r="G554" t="str">
            <v>โรงพยาบาลชุมชน๕๐ พรรษา มหาวชิราลงกรณ</v>
          </cell>
          <cell r="H554" t="str">
            <v>34011200</v>
          </cell>
          <cell r="I554">
            <v>34</v>
          </cell>
          <cell r="J554" t="str">
            <v>จังหวัดอุบลราชธานี</v>
          </cell>
          <cell r="K554">
            <v>3401</v>
          </cell>
          <cell r="L554" t="str">
            <v>เมืองอุบลราชธานี</v>
          </cell>
          <cell r="M554">
            <v>340112</v>
          </cell>
          <cell r="N554" t="str">
            <v>ไร่น้อย</v>
          </cell>
          <cell r="O554" t="str">
            <v>ตะวันออกเฉียงเหนือ</v>
          </cell>
          <cell r="P554" t="str">
            <v>07</v>
          </cell>
          <cell r="Q554" t="str">
            <v>โรงพยาบาลชุมชน</v>
          </cell>
          <cell r="R554">
            <v>4</v>
          </cell>
          <cell r="S554">
            <v>90</v>
          </cell>
          <cell r="T554" t="str">
            <v>80</v>
          </cell>
          <cell r="U554" t="str">
            <v>23</v>
          </cell>
          <cell r="V554" t="str">
            <v>2.3 ทุติยภูมิระดับสูง</v>
          </cell>
        </row>
        <row r="555">
          <cell r="A555" t="str">
            <v>13</v>
          </cell>
          <cell r="B555" t="str">
            <v>21002</v>
          </cell>
          <cell r="C555" t="str">
            <v>กระทรวงสาธารณสุข สำนักงานปลัดกระทรวงสาธารณสุข</v>
          </cell>
          <cell r="D555" t="str">
            <v>002403200</v>
          </cell>
          <cell r="E555" t="str">
            <v>24032</v>
          </cell>
          <cell r="F555" t="str">
            <v>รพช.นาตาล</v>
          </cell>
          <cell r="G555" t="str">
            <v>โรงพยาบาลชุมชนนาตาล</v>
          </cell>
          <cell r="H555" t="str">
            <v>34300105</v>
          </cell>
          <cell r="I555">
            <v>34</v>
          </cell>
          <cell r="J555" t="str">
            <v>จังหวัดอุบลราชธานี</v>
          </cell>
          <cell r="K555">
            <v>3430</v>
          </cell>
          <cell r="L555" t="str">
            <v>นาตาล</v>
          </cell>
          <cell r="M555">
            <v>343001</v>
          </cell>
          <cell r="N555" t="str">
            <v>นาตาล</v>
          </cell>
          <cell r="O555" t="str">
            <v>ตะวันออกเฉียงเหนือ</v>
          </cell>
          <cell r="P555" t="str">
            <v>07</v>
          </cell>
          <cell r="Q555" t="str">
            <v>โรงพยาบาลชุมชน</v>
          </cell>
          <cell r="R555">
            <v>5</v>
          </cell>
          <cell r="S555">
            <v>30</v>
          </cell>
          <cell r="T555" t="str">
            <v>30</v>
          </cell>
          <cell r="U555" t="str">
            <v>21</v>
          </cell>
          <cell r="V555" t="str">
            <v>2.1 ทุติยภูมิระดับต้น</v>
          </cell>
        </row>
        <row r="556">
          <cell r="A556" t="str">
            <v>13</v>
          </cell>
          <cell r="B556" t="str">
            <v>21002</v>
          </cell>
          <cell r="C556" t="str">
            <v>กระทรวงสาธารณสุข สำนักงานปลัดกระทรวงสาธารณสุข</v>
          </cell>
          <cell r="D556" t="str">
            <v>001070100</v>
          </cell>
          <cell r="E556" t="str">
            <v>10701</v>
          </cell>
          <cell r="F556" t="str">
            <v>รพท.ยโสธร</v>
          </cell>
          <cell r="G556" t="str">
            <v>โรงพยาบาลทั่วไปยโสธร</v>
          </cell>
          <cell r="H556" t="str">
            <v>35010308</v>
          </cell>
          <cell r="I556">
            <v>35</v>
          </cell>
          <cell r="J556" t="str">
            <v>จังหวัดยโสธร</v>
          </cell>
          <cell r="K556">
            <v>3501</v>
          </cell>
          <cell r="L556" t="str">
            <v>เมืองยโสธร</v>
          </cell>
          <cell r="M556">
            <v>350103</v>
          </cell>
          <cell r="N556" t="str">
            <v>ตาดทอง</v>
          </cell>
          <cell r="O556" t="str">
            <v>ตะวันออกเฉียงเหนือ</v>
          </cell>
          <cell r="P556" t="str">
            <v>06</v>
          </cell>
          <cell r="Q556" t="str">
            <v>โรงพยาบาลทั่วไป</v>
          </cell>
          <cell r="R556">
            <v>2</v>
          </cell>
          <cell r="S556">
            <v>370</v>
          </cell>
          <cell r="T556" t="str">
            <v>370</v>
          </cell>
          <cell r="U556" t="str">
            <v>23</v>
          </cell>
          <cell r="V556" t="str">
            <v>2.3 ทุติยภูมิระดับสูง</v>
          </cell>
        </row>
        <row r="557">
          <cell r="A557" t="str">
            <v>13</v>
          </cell>
          <cell r="B557" t="str">
            <v>21002</v>
          </cell>
          <cell r="C557" t="str">
            <v>กระทรวงสาธารณสุข สำนักงานปลัดกระทรวงสาธารณสุข</v>
          </cell>
          <cell r="D557" t="str">
            <v>001096300</v>
          </cell>
          <cell r="E557" t="str">
            <v>10963</v>
          </cell>
          <cell r="F557" t="str">
            <v>รพช.ทรายมูล</v>
          </cell>
          <cell r="G557" t="str">
            <v>โรงพยาบาลชุมชนทรายมูล</v>
          </cell>
          <cell r="H557" t="str">
            <v>35020100</v>
          </cell>
          <cell r="I557">
            <v>35</v>
          </cell>
          <cell r="J557" t="str">
            <v>จังหวัดยโสธร</v>
          </cell>
          <cell r="K557">
            <v>3502</v>
          </cell>
          <cell r="L557" t="str">
            <v>ทรายมูล</v>
          </cell>
          <cell r="M557">
            <v>350201</v>
          </cell>
          <cell r="N557" t="str">
            <v>ทรายมูล</v>
          </cell>
          <cell r="O557" t="str">
            <v>ตะวันออกเฉียงเหนือ</v>
          </cell>
          <cell r="P557" t="str">
            <v>07</v>
          </cell>
          <cell r="Q557" t="str">
            <v>โรงพยาบาลชุมชน</v>
          </cell>
          <cell r="R557">
            <v>5</v>
          </cell>
          <cell r="S557">
            <v>30</v>
          </cell>
          <cell r="T557" t="str">
            <v>30</v>
          </cell>
          <cell r="U557" t="str">
            <v>21</v>
          </cell>
          <cell r="V557" t="str">
            <v>2.1 ทุติยภูมิระดับต้น</v>
          </cell>
        </row>
        <row r="558">
          <cell r="A558" t="str">
            <v>13</v>
          </cell>
          <cell r="B558" t="str">
            <v>21002</v>
          </cell>
          <cell r="C558" t="str">
            <v>กระทรวงสาธารณสุข สำนักงานปลัดกระทรวงสาธารณสุข</v>
          </cell>
          <cell r="D558" t="str">
            <v>001096400</v>
          </cell>
          <cell r="E558" t="str">
            <v>10964</v>
          </cell>
          <cell r="F558" t="str">
            <v>รพช.กุดชุม</v>
          </cell>
          <cell r="G558" t="str">
            <v>โรงพยาบาลชุมชนกุดชุม</v>
          </cell>
          <cell r="H558" t="str">
            <v>35030114</v>
          </cell>
          <cell r="I558">
            <v>35</v>
          </cell>
          <cell r="J558" t="str">
            <v>จังหวัดยโสธร</v>
          </cell>
          <cell r="K558">
            <v>3503</v>
          </cell>
          <cell r="L558" t="str">
            <v>กุดชุม</v>
          </cell>
          <cell r="M558">
            <v>350301</v>
          </cell>
          <cell r="N558" t="str">
            <v>กุดชุม</v>
          </cell>
          <cell r="O558" t="str">
            <v>ตะวันออกเฉียงเหนือ</v>
          </cell>
          <cell r="P558" t="str">
            <v>07</v>
          </cell>
          <cell r="Q558" t="str">
            <v>โรงพยาบาลชุมชน</v>
          </cell>
          <cell r="R558">
            <v>5</v>
          </cell>
          <cell r="S558">
            <v>30</v>
          </cell>
          <cell r="T558" t="str">
            <v>30</v>
          </cell>
          <cell r="U558" t="str">
            <v>21</v>
          </cell>
          <cell r="V558" t="str">
            <v>2.1 ทุติยภูมิระดับต้น</v>
          </cell>
        </row>
        <row r="559">
          <cell r="A559" t="str">
            <v>13</v>
          </cell>
          <cell r="B559" t="str">
            <v>21002</v>
          </cell>
          <cell r="C559" t="str">
            <v>กระทรวงสาธารณสุข สำนักงานปลัดกระทรวงสาธารณสุข</v>
          </cell>
          <cell r="D559" t="str">
            <v>001096500</v>
          </cell>
          <cell r="E559" t="str">
            <v>10965</v>
          </cell>
          <cell r="F559" t="str">
            <v>รพช.คำเขื่อนแก้ว</v>
          </cell>
          <cell r="G559" t="str">
            <v>โรงพยาบาลชุมชนคำเขื่อนแก้ว</v>
          </cell>
          <cell r="H559" t="str">
            <v>35040102</v>
          </cell>
          <cell r="I559">
            <v>35</v>
          </cell>
          <cell r="J559" t="str">
            <v>จังหวัดยโสธร</v>
          </cell>
          <cell r="K559">
            <v>3504</v>
          </cell>
          <cell r="L559" t="str">
            <v>คำเขื่อนแก้ว</v>
          </cell>
          <cell r="M559">
            <v>350401</v>
          </cell>
          <cell r="N559" t="str">
            <v>ลุมพุก</v>
          </cell>
          <cell r="O559" t="str">
            <v>ตะวันออกเฉียงเหนือ</v>
          </cell>
          <cell r="P559" t="str">
            <v>07</v>
          </cell>
          <cell r="Q559" t="str">
            <v>โรงพยาบาลชุมชน</v>
          </cell>
          <cell r="R559">
            <v>5</v>
          </cell>
          <cell r="S559">
            <v>60</v>
          </cell>
          <cell r="T559" t="str">
            <v>60</v>
          </cell>
          <cell r="U559" t="str">
            <v>21</v>
          </cell>
          <cell r="V559" t="str">
            <v>2.1 ทุติยภูมิระดับต้น</v>
          </cell>
        </row>
        <row r="560">
          <cell r="A560" t="str">
            <v>13</v>
          </cell>
          <cell r="B560" t="str">
            <v>21002</v>
          </cell>
          <cell r="C560" t="str">
            <v>กระทรวงสาธารณสุข สำนักงานปลัดกระทรวงสาธารณสุข</v>
          </cell>
          <cell r="D560" t="str">
            <v>001096600</v>
          </cell>
          <cell r="E560" t="str">
            <v>10966</v>
          </cell>
          <cell r="F560" t="str">
            <v>รพช.ป่าติ้ว</v>
          </cell>
          <cell r="G560" t="str">
            <v>โรงพยาบาลชุมชนป่าติ้ว</v>
          </cell>
          <cell r="H560" t="str">
            <v>35050104</v>
          </cell>
          <cell r="I560">
            <v>35</v>
          </cell>
          <cell r="J560" t="str">
            <v>จังหวัดยโสธร</v>
          </cell>
          <cell r="K560">
            <v>3505</v>
          </cell>
          <cell r="L560" t="str">
            <v>ป่าติ้ว</v>
          </cell>
          <cell r="M560">
            <v>350501</v>
          </cell>
          <cell r="N560" t="str">
            <v>โพธิ์ไทร</v>
          </cell>
          <cell r="O560" t="str">
            <v>ตะวันออกเฉียงเหนือ</v>
          </cell>
          <cell r="P560" t="str">
            <v>07</v>
          </cell>
          <cell r="Q560" t="str">
            <v>โรงพยาบาลชุมชน</v>
          </cell>
          <cell r="R560">
            <v>5</v>
          </cell>
          <cell r="S560">
            <v>30</v>
          </cell>
          <cell r="T560" t="str">
            <v>30</v>
          </cell>
          <cell r="U560" t="str">
            <v>21</v>
          </cell>
          <cell r="V560" t="str">
            <v>2.1 ทุติยภูมิระดับต้น</v>
          </cell>
        </row>
        <row r="561">
          <cell r="A561" t="str">
            <v>13</v>
          </cell>
          <cell r="B561" t="str">
            <v>21002</v>
          </cell>
          <cell r="C561" t="str">
            <v>กระทรวงสาธารณสุข สำนักงานปลัดกระทรวงสาธารณสุข</v>
          </cell>
          <cell r="D561" t="str">
            <v>001096700</v>
          </cell>
          <cell r="E561" t="str">
            <v>10967</v>
          </cell>
          <cell r="F561" t="str">
            <v>รพช.มหาชนะชัย</v>
          </cell>
          <cell r="G561" t="str">
            <v>โรงพยาบาลชุมชนมหาชนะชัย</v>
          </cell>
          <cell r="H561" t="str">
            <v>35060104</v>
          </cell>
          <cell r="I561">
            <v>35</v>
          </cell>
          <cell r="J561" t="str">
            <v>จังหวัดยโสธร</v>
          </cell>
          <cell r="K561">
            <v>3506</v>
          </cell>
          <cell r="L561" t="str">
            <v>มหาชนะชัย</v>
          </cell>
          <cell r="M561">
            <v>350601</v>
          </cell>
          <cell r="N561" t="str">
            <v>ฟ้าหยาด</v>
          </cell>
          <cell r="O561" t="str">
            <v>ตะวันออกเฉียงเหนือ</v>
          </cell>
          <cell r="P561" t="str">
            <v>07</v>
          </cell>
          <cell r="Q561" t="str">
            <v>โรงพยาบาลชุมชน</v>
          </cell>
          <cell r="R561">
            <v>5</v>
          </cell>
          <cell r="S561">
            <v>30</v>
          </cell>
          <cell r="T561" t="str">
            <v>30</v>
          </cell>
          <cell r="U561" t="str">
            <v>21</v>
          </cell>
          <cell r="V561" t="str">
            <v>2.1 ทุติยภูมิระดับต้น</v>
          </cell>
        </row>
        <row r="562">
          <cell r="A562" t="str">
            <v>13</v>
          </cell>
          <cell r="B562" t="str">
            <v>21002</v>
          </cell>
          <cell r="C562" t="str">
            <v>กระทรวงสาธารณสุข สำนักงานปลัดกระทรวงสาธารณสุข</v>
          </cell>
          <cell r="D562" t="str">
            <v>001096800</v>
          </cell>
          <cell r="E562" t="str">
            <v>10968</v>
          </cell>
          <cell r="F562" t="str">
            <v>รพช.ค้อวัง</v>
          </cell>
          <cell r="G562" t="str">
            <v>โรงพยาบาลชุมชนค้อวัง</v>
          </cell>
          <cell r="H562" t="str">
            <v>35070401</v>
          </cell>
          <cell r="I562">
            <v>35</v>
          </cell>
          <cell r="J562" t="str">
            <v>จังหวัดยโสธร</v>
          </cell>
          <cell r="K562">
            <v>3507</v>
          </cell>
          <cell r="L562" t="str">
            <v>ค้อวัง</v>
          </cell>
          <cell r="M562">
            <v>350701</v>
          </cell>
          <cell r="N562" t="str">
            <v>ค้อวัง</v>
          </cell>
          <cell r="O562" t="str">
            <v>ตะวันออกเฉียงเหนือ</v>
          </cell>
          <cell r="P562" t="str">
            <v>07</v>
          </cell>
          <cell r="Q562" t="str">
            <v>โรงพยาบาลชุมชน</v>
          </cell>
          <cell r="R562">
            <v>5</v>
          </cell>
          <cell r="S562">
            <v>30</v>
          </cell>
          <cell r="T562" t="str">
            <v>30</v>
          </cell>
          <cell r="U562" t="str">
            <v>21</v>
          </cell>
          <cell r="V562" t="str">
            <v>2.1 ทุติยภูมิระดับต้น</v>
          </cell>
        </row>
        <row r="563">
          <cell r="A563" t="str">
            <v>13</v>
          </cell>
          <cell r="B563" t="str">
            <v>21002</v>
          </cell>
          <cell r="C563" t="str">
            <v>กระทรวงสาธารณสุข สำนักงานปลัดกระทรวงสาธารณสุข</v>
          </cell>
          <cell r="D563" t="str">
            <v>001096900</v>
          </cell>
          <cell r="E563" t="str">
            <v>10969</v>
          </cell>
          <cell r="F563" t="str">
            <v>รพช.ไทยเจริญ</v>
          </cell>
          <cell r="G563" t="str">
            <v>โรงพยาบาลชุมชนไทยเจริญ</v>
          </cell>
          <cell r="H563" t="str">
            <v>35090101</v>
          </cell>
          <cell r="I563">
            <v>35</v>
          </cell>
          <cell r="J563" t="str">
            <v>จังหวัดยโสธร</v>
          </cell>
          <cell r="K563">
            <v>3509</v>
          </cell>
          <cell r="L563" t="str">
            <v>ไทยเจริญ</v>
          </cell>
          <cell r="M563">
            <v>350901</v>
          </cell>
          <cell r="N563" t="str">
            <v>ไทยเจริญ</v>
          </cell>
          <cell r="O563" t="str">
            <v>ตะวันออกเฉียงเหนือ</v>
          </cell>
          <cell r="P563" t="str">
            <v>07</v>
          </cell>
          <cell r="Q563" t="str">
            <v>โรงพยาบาลชุมชน</v>
          </cell>
          <cell r="R563">
            <v>5</v>
          </cell>
          <cell r="S563">
            <v>10</v>
          </cell>
          <cell r="T563" t="str">
            <v>10</v>
          </cell>
          <cell r="U563" t="str">
            <v>21</v>
          </cell>
          <cell r="V563" t="str">
            <v>2.1 ทุติยภูมิระดับต้น</v>
          </cell>
        </row>
        <row r="564">
          <cell r="A564" t="str">
            <v>13</v>
          </cell>
          <cell r="B564" t="str">
            <v>21002</v>
          </cell>
          <cell r="C564" t="str">
            <v>กระทรวงสาธารณสุข สำนักงานปลัดกระทรวงสาธารณสุข</v>
          </cell>
          <cell r="D564" t="str">
            <v>001144400</v>
          </cell>
          <cell r="E564" t="str">
            <v>11444</v>
          </cell>
          <cell r="F564" t="str">
            <v>รพร.เลิงนกทา</v>
          </cell>
          <cell r="G564" t="str">
            <v>โรงพยาบาลสมเด็จพระยุพราชเลิงนกทา</v>
          </cell>
          <cell r="H564" t="str">
            <v>35080301</v>
          </cell>
          <cell r="I564">
            <v>35</v>
          </cell>
          <cell r="J564" t="str">
            <v>จังหวัดยโสธร</v>
          </cell>
          <cell r="K564">
            <v>3508</v>
          </cell>
          <cell r="L564" t="str">
            <v>เลิงนกทา</v>
          </cell>
          <cell r="M564">
            <v>350803</v>
          </cell>
          <cell r="N564" t="str">
            <v>สวาท</v>
          </cell>
          <cell r="O564" t="str">
            <v>ตะวันออกเฉียงเหนือ</v>
          </cell>
          <cell r="P564" t="str">
            <v>07</v>
          </cell>
          <cell r="Q564" t="str">
            <v>โรงพยาบาลชุมชน</v>
          </cell>
          <cell r="R564">
            <v>4</v>
          </cell>
          <cell r="S564">
            <v>60</v>
          </cell>
          <cell r="T564" t="str">
            <v>60</v>
          </cell>
          <cell r="U564" t="str">
            <v>22</v>
          </cell>
          <cell r="V564" t="str">
            <v>2.2 ทุติยภูมิระดับกลาง</v>
          </cell>
        </row>
        <row r="565">
          <cell r="A565" t="str">
            <v>13</v>
          </cell>
          <cell r="B565" t="str">
            <v>21002</v>
          </cell>
          <cell r="C565" t="str">
            <v>กระทรวงสาธารณสุข สำนักงานปลัดกระทรวงสาธารณสุข</v>
          </cell>
          <cell r="D565" t="str">
            <v>001070300</v>
          </cell>
          <cell r="E565" t="str">
            <v>10703</v>
          </cell>
          <cell r="F565" t="str">
            <v>รพท.อำนาจเจริญ</v>
          </cell>
          <cell r="G565" t="str">
            <v>โรงพยาบาลทั่วไปอำนาจเจริญ</v>
          </cell>
          <cell r="H565" t="str">
            <v>37010100</v>
          </cell>
          <cell r="I565">
            <v>37</v>
          </cell>
          <cell r="J565" t="str">
            <v>จังหวัดอำนาจเจริญ</v>
          </cell>
          <cell r="K565">
            <v>3701</v>
          </cell>
          <cell r="L565" t="str">
            <v>เมืองอำนาจเจริญ</v>
          </cell>
          <cell r="M565">
            <v>370101</v>
          </cell>
          <cell r="N565" t="str">
            <v>บุ่ง</v>
          </cell>
          <cell r="O565" t="str">
            <v>ตะวันออกเฉียงเหนือ</v>
          </cell>
          <cell r="P565" t="str">
            <v>06</v>
          </cell>
          <cell r="Q565" t="str">
            <v>โรงพยาบาลทั่วไป</v>
          </cell>
          <cell r="R565">
            <v>3</v>
          </cell>
          <cell r="S565">
            <v>270</v>
          </cell>
          <cell r="T565" t="str">
            <v>160</v>
          </cell>
          <cell r="U565" t="str">
            <v>23</v>
          </cell>
          <cell r="V565" t="str">
            <v>2.3 ทุติยภูมิระดับสูง</v>
          </cell>
        </row>
        <row r="566">
          <cell r="A566" t="str">
            <v>13</v>
          </cell>
          <cell r="B566" t="str">
            <v>21002</v>
          </cell>
          <cell r="C566" t="str">
            <v>กระทรวงสาธารณสุข สำนักงานปลัดกระทรวงสาธารณสุข</v>
          </cell>
          <cell r="D566" t="str">
            <v>001098500</v>
          </cell>
          <cell r="E566" t="str">
            <v>10985</v>
          </cell>
          <cell r="F566" t="str">
            <v>รพช.ชานุมาน</v>
          </cell>
          <cell r="G566" t="str">
            <v>โรงพยาบาลชุมชนชานุมาน</v>
          </cell>
          <cell r="H566" t="str">
            <v>37020108</v>
          </cell>
          <cell r="I566">
            <v>37</v>
          </cell>
          <cell r="J566" t="str">
            <v>จังหวัดอำนาจเจริญ</v>
          </cell>
          <cell r="K566">
            <v>3702</v>
          </cell>
          <cell r="L566" t="str">
            <v>ชานุมาน</v>
          </cell>
          <cell r="M566">
            <v>370201</v>
          </cell>
          <cell r="N566" t="str">
            <v>ชานุมาน</v>
          </cell>
          <cell r="O566" t="str">
            <v>ตะวันออกเฉียงเหนือ</v>
          </cell>
          <cell r="P566" t="str">
            <v>07</v>
          </cell>
          <cell r="Q566" t="str">
            <v>โรงพยาบาลชุมชน</v>
          </cell>
          <cell r="R566">
            <v>5</v>
          </cell>
          <cell r="S566">
            <v>30</v>
          </cell>
          <cell r="T566" t="str">
            <v>30</v>
          </cell>
          <cell r="U566" t="str">
            <v>22</v>
          </cell>
          <cell r="V566" t="str">
            <v>2.2 ทุติยภูมิระดับกลาง</v>
          </cell>
        </row>
        <row r="567">
          <cell r="A567" t="str">
            <v>13</v>
          </cell>
          <cell r="B567" t="str">
            <v>21002</v>
          </cell>
          <cell r="C567" t="str">
            <v>กระทรวงสาธารณสุข สำนักงานปลัดกระทรวงสาธารณสุข</v>
          </cell>
          <cell r="D567" t="str">
            <v>001098600</v>
          </cell>
          <cell r="E567" t="str">
            <v>10986</v>
          </cell>
          <cell r="F567" t="str">
            <v>รพช.ปทุมราชวงศา</v>
          </cell>
          <cell r="G567" t="str">
            <v>โรงพยาบาลชุมชนปทุมราชวงศา</v>
          </cell>
          <cell r="H567" t="str">
            <v>37030308</v>
          </cell>
          <cell r="I567">
            <v>37</v>
          </cell>
          <cell r="J567" t="str">
            <v>จังหวัดอำนาจเจริญ</v>
          </cell>
          <cell r="K567">
            <v>3703</v>
          </cell>
          <cell r="L567" t="str">
            <v>ปทุมราชวงศา</v>
          </cell>
          <cell r="M567">
            <v>370303</v>
          </cell>
          <cell r="N567" t="str">
            <v>นาหว้า</v>
          </cell>
          <cell r="O567" t="str">
            <v>ตะวันออกเฉียงเหนือ</v>
          </cell>
          <cell r="P567" t="str">
            <v>07</v>
          </cell>
          <cell r="Q567" t="str">
            <v>โรงพยาบาลชุมชน</v>
          </cell>
          <cell r="R567">
            <v>5</v>
          </cell>
          <cell r="S567">
            <v>30</v>
          </cell>
          <cell r="T567" t="str">
            <v>10</v>
          </cell>
          <cell r="U567" t="str">
            <v>21</v>
          </cell>
          <cell r="V567" t="str">
            <v>2.1 ทุติยภูมิระดับต้น</v>
          </cell>
        </row>
        <row r="568">
          <cell r="A568" t="str">
            <v>13</v>
          </cell>
          <cell r="B568" t="str">
            <v>21002</v>
          </cell>
          <cell r="C568" t="str">
            <v>กระทรวงสาธารณสุข สำนักงานปลัดกระทรวงสาธารณสุข</v>
          </cell>
          <cell r="D568" t="str">
            <v>001098700</v>
          </cell>
          <cell r="E568" t="str">
            <v>10987</v>
          </cell>
          <cell r="F568" t="str">
            <v>รพช.พนา</v>
          </cell>
          <cell r="G568" t="str">
            <v>โรงพยาบาลชุมชนพนา</v>
          </cell>
          <cell r="H568" t="str">
            <v>37040410</v>
          </cell>
          <cell r="I568">
            <v>37</v>
          </cell>
          <cell r="J568" t="str">
            <v>จังหวัดอำนาจเจริญ</v>
          </cell>
          <cell r="K568">
            <v>3704</v>
          </cell>
          <cell r="L568" t="str">
            <v>พนา</v>
          </cell>
          <cell r="M568">
            <v>370404</v>
          </cell>
          <cell r="N568" t="str">
            <v>พระเหลา</v>
          </cell>
          <cell r="O568" t="str">
            <v>ตะวันออกเฉียงเหนือ</v>
          </cell>
          <cell r="P568" t="str">
            <v>07</v>
          </cell>
          <cell r="Q568" t="str">
            <v>โรงพยาบาลชุมชน</v>
          </cell>
          <cell r="R568">
            <v>5</v>
          </cell>
          <cell r="S568">
            <v>30</v>
          </cell>
          <cell r="T568" t="str">
            <v>10</v>
          </cell>
          <cell r="U568" t="str">
            <v>22</v>
          </cell>
          <cell r="V568" t="str">
            <v>2.2 ทุติยภูมิระดับกลาง</v>
          </cell>
        </row>
        <row r="569">
          <cell r="A569" t="str">
            <v>13</v>
          </cell>
          <cell r="B569" t="str">
            <v>21002</v>
          </cell>
          <cell r="C569" t="str">
            <v>กระทรวงสาธารณสุข สำนักงานปลัดกระทรวงสาธารณสุข</v>
          </cell>
          <cell r="D569" t="str">
            <v>001098800</v>
          </cell>
          <cell r="E569" t="str">
            <v>10988</v>
          </cell>
          <cell r="F569" t="str">
            <v>รพช.เสนางคนิคม</v>
          </cell>
          <cell r="G569" t="str">
            <v>โรงพยาบาลชุมชนเสนางคนิคม</v>
          </cell>
          <cell r="H569" t="str">
            <v>37050101</v>
          </cell>
          <cell r="I569">
            <v>37</v>
          </cell>
          <cell r="J569" t="str">
            <v>จังหวัดอำนาจเจริญ</v>
          </cell>
          <cell r="K569">
            <v>3705</v>
          </cell>
          <cell r="L569" t="str">
            <v>เสนางคนิคม</v>
          </cell>
          <cell r="M569">
            <v>370501</v>
          </cell>
          <cell r="N569" t="str">
            <v>เสนางคนิคม</v>
          </cell>
          <cell r="O569" t="str">
            <v>ตะวันออกเฉียงเหนือ</v>
          </cell>
          <cell r="P569" t="str">
            <v>07</v>
          </cell>
          <cell r="Q569" t="str">
            <v>โรงพยาบาลชุมชน</v>
          </cell>
          <cell r="R569">
            <v>5</v>
          </cell>
          <cell r="S569">
            <v>30</v>
          </cell>
          <cell r="T569" t="str">
            <v>30</v>
          </cell>
          <cell r="U569" t="str">
            <v>22</v>
          </cell>
          <cell r="V569" t="str">
            <v>2.2 ทุติยภูมิระดับกลาง</v>
          </cell>
        </row>
        <row r="570">
          <cell r="A570" t="str">
            <v>13</v>
          </cell>
          <cell r="B570" t="str">
            <v>21002</v>
          </cell>
          <cell r="C570" t="str">
            <v>กระทรวงสาธารณสุข สำนักงานปลัดกระทรวงสาธารณสุข</v>
          </cell>
          <cell r="D570" t="str">
            <v>001098900</v>
          </cell>
          <cell r="E570" t="str">
            <v>10989</v>
          </cell>
          <cell r="F570" t="str">
            <v>รพช.หัวตะพาน</v>
          </cell>
          <cell r="G570" t="str">
            <v>โรงพยาบาลชุมชนหัวตะพาน</v>
          </cell>
          <cell r="H570" t="str">
            <v>37060807</v>
          </cell>
          <cell r="I570">
            <v>37</v>
          </cell>
          <cell r="J570" t="str">
            <v>จังหวัดอำนาจเจริญ</v>
          </cell>
          <cell r="K570">
            <v>3706</v>
          </cell>
          <cell r="L570" t="str">
            <v>หัวตะพาน</v>
          </cell>
          <cell r="M570">
            <v>370608</v>
          </cell>
          <cell r="N570" t="str">
            <v>รัตนวารี</v>
          </cell>
          <cell r="O570" t="str">
            <v>ตะวันออกเฉียงเหนือ</v>
          </cell>
          <cell r="P570" t="str">
            <v>07</v>
          </cell>
          <cell r="Q570" t="str">
            <v>โรงพยาบาลชุมชน</v>
          </cell>
          <cell r="R570">
            <v>5</v>
          </cell>
          <cell r="S570">
            <v>30</v>
          </cell>
          <cell r="T570" t="str">
            <v>30</v>
          </cell>
          <cell r="U570" t="str">
            <v>22</v>
          </cell>
          <cell r="V570" t="str">
            <v>2.2 ทุติยภูมิระดับกลาง</v>
          </cell>
        </row>
        <row r="571">
          <cell r="A571" t="str">
            <v>13</v>
          </cell>
          <cell r="B571" t="str">
            <v>21002</v>
          </cell>
          <cell r="C571" t="str">
            <v>กระทรวงสาธารณสุข สำนักงานปลัดกระทรวงสาธารณสุข</v>
          </cell>
          <cell r="D571" t="str">
            <v>001099000</v>
          </cell>
          <cell r="E571" t="str">
            <v>10990</v>
          </cell>
          <cell r="F571" t="str">
            <v>รพช.ลืออำนาจ</v>
          </cell>
          <cell r="G571" t="str">
            <v>โรงพยาบาลชุมชนลืออำนาจ</v>
          </cell>
          <cell r="H571" t="str">
            <v>37070101</v>
          </cell>
          <cell r="I571">
            <v>37</v>
          </cell>
          <cell r="J571" t="str">
            <v>จังหวัดอำนาจเจริญ</v>
          </cell>
          <cell r="K571">
            <v>3707</v>
          </cell>
          <cell r="L571" t="str">
            <v>ลืออำนาจ</v>
          </cell>
          <cell r="M571">
            <v>370701</v>
          </cell>
          <cell r="N571" t="str">
            <v>อำนาจ</v>
          </cell>
          <cell r="O571" t="str">
            <v>ตะวันออกเฉียงเหนือ</v>
          </cell>
          <cell r="P571" t="str">
            <v>07</v>
          </cell>
          <cell r="Q571" t="str">
            <v>โรงพยาบาลชุมชน</v>
          </cell>
          <cell r="R571">
            <v>5</v>
          </cell>
          <cell r="S571">
            <v>30</v>
          </cell>
          <cell r="T571" t="str">
            <v>10</v>
          </cell>
          <cell r="U571" t="str">
            <v>22</v>
          </cell>
          <cell r="V571" t="str">
            <v>2.2 ทุติยภูมิระดับกลาง</v>
          </cell>
        </row>
        <row r="572">
          <cell r="A572" t="str">
            <v>14</v>
          </cell>
          <cell r="B572" t="str">
            <v>21002</v>
          </cell>
          <cell r="C572" t="str">
            <v>กระทรวงสาธารณสุข สำนักงานปลัดกระทรวงสาธารณสุข</v>
          </cell>
          <cell r="D572" t="str">
            <v>001066600</v>
          </cell>
          <cell r="E572" t="str">
            <v>10666</v>
          </cell>
          <cell r="F572" t="str">
            <v>รพศ.มหาราชนครราชสีมา</v>
          </cell>
          <cell r="G572" t="str">
            <v>โรงพยาบาลศูนย์มหาราชนครราชสีมา</v>
          </cell>
          <cell r="H572" t="str">
            <v>30010100</v>
          </cell>
          <cell r="I572">
            <v>30</v>
          </cell>
          <cell r="J572" t="str">
            <v>จังหวัดนครราชสีมา</v>
          </cell>
          <cell r="K572">
            <v>3001</v>
          </cell>
          <cell r="L572" t="str">
            <v>เมืองนครราชสีมา</v>
          </cell>
          <cell r="M572">
            <v>300101</v>
          </cell>
          <cell r="N572" t="str">
            <v>ในเมือง</v>
          </cell>
          <cell r="O572" t="str">
            <v>ตะวันออกเฉียงเหนือ</v>
          </cell>
          <cell r="P572" t="str">
            <v>05</v>
          </cell>
          <cell r="Q572" t="str">
            <v>โรงพยาบาลศูนย์</v>
          </cell>
          <cell r="R572">
            <v>1</v>
          </cell>
          <cell r="S572">
            <v>1019</v>
          </cell>
          <cell r="T572" t="str">
            <v>1039</v>
          </cell>
          <cell r="U572" t="str">
            <v>31</v>
          </cell>
          <cell r="V572" t="str">
            <v>3.1 ตติยภูมิ</v>
          </cell>
        </row>
        <row r="573">
          <cell r="A573" t="str">
            <v>14</v>
          </cell>
          <cell r="B573" t="str">
            <v>21002</v>
          </cell>
          <cell r="C573" t="str">
            <v>กระทรวงสาธารณสุข สำนักงานปลัดกระทรวงสาธารณสุข</v>
          </cell>
          <cell r="D573" t="str">
            <v>001087100</v>
          </cell>
          <cell r="E573" t="str">
            <v>10871</v>
          </cell>
          <cell r="F573" t="str">
            <v>รพช.ครบุรี</v>
          </cell>
          <cell r="G573" t="str">
            <v>โรงพยาบาลชุมชนครบุรี</v>
          </cell>
          <cell r="H573" t="str">
            <v>30020104</v>
          </cell>
          <cell r="I573">
            <v>30</v>
          </cell>
          <cell r="J573" t="str">
            <v>จังหวัดนครราชสีมา</v>
          </cell>
          <cell r="K573">
            <v>3002</v>
          </cell>
          <cell r="L573" t="str">
            <v>ครบุรี</v>
          </cell>
          <cell r="M573">
            <v>300201</v>
          </cell>
          <cell r="N573" t="str">
            <v>แชะ</v>
          </cell>
          <cell r="O573" t="str">
            <v>ตะวันออกเฉียงเหนือ</v>
          </cell>
          <cell r="P573" t="str">
            <v>07</v>
          </cell>
          <cell r="Q573" t="str">
            <v>โรงพยาบาลชุมชน</v>
          </cell>
          <cell r="R573">
            <v>4</v>
          </cell>
          <cell r="S573">
            <v>60</v>
          </cell>
          <cell r="T573" t="str">
            <v>60</v>
          </cell>
          <cell r="U573" t="str">
            <v>22</v>
          </cell>
          <cell r="V573" t="str">
            <v>2.2 ทุติยภูมิระดับกลาง</v>
          </cell>
        </row>
        <row r="574">
          <cell r="A574" t="str">
            <v>14</v>
          </cell>
          <cell r="B574" t="str">
            <v>21002</v>
          </cell>
          <cell r="C574" t="str">
            <v>กระทรวงสาธารณสุข สำนักงานปลัดกระทรวงสาธารณสุข</v>
          </cell>
          <cell r="D574" t="str">
            <v>001087200</v>
          </cell>
          <cell r="E574" t="str">
            <v>10872</v>
          </cell>
          <cell r="F574" t="str">
            <v>รพช.เสิงสาง</v>
          </cell>
          <cell r="G574" t="str">
            <v>โรงพยาบาลชุมชนเสิงสาง</v>
          </cell>
          <cell r="H574" t="str">
            <v>30030108</v>
          </cell>
          <cell r="I574">
            <v>30</v>
          </cell>
          <cell r="J574" t="str">
            <v>จังหวัดนครราชสีมา</v>
          </cell>
          <cell r="K574">
            <v>3003</v>
          </cell>
          <cell r="L574" t="str">
            <v>เสิงสาง</v>
          </cell>
          <cell r="M574">
            <v>300301</v>
          </cell>
          <cell r="N574" t="str">
            <v>เสิงสาง</v>
          </cell>
          <cell r="O574" t="str">
            <v>ตะวันออกเฉียงเหนือ</v>
          </cell>
          <cell r="P574" t="str">
            <v>07</v>
          </cell>
          <cell r="Q574" t="str">
            <v>โรงพยาบาลชุมชน</v>
          </cell>
          <cell r="R574">
            <v>5</v>
          </cell>
          <cell r="S574">
            <v>30</v>
          </cell>
          <cell r="T574" t="str">
            <v>30</v>
          </cell>
          <cell r="U574" t="str">
            <v>21</v>
          </cell>
          <cell r="V574" t="str">
            <v>2.1 ทุติยภูมิระดับต้น</v>
          </cell>
        </row>
        <row r="575">
          <cell r="A575" t="str">
            <v>14</v>
          </cell>
          <cell r="B575" t="str">
            <v>21002</v>
          </cell>
          <cell r="C575" t="str">
            <v>กระทรวงสาธารณสุข สำนักงานปลัดกระทรวงสาธารณสุข</v>
          </cell>
          <cell r="D575" t="str">
            <v>001087300</v>
          </cell>
          <cell r="E575" t="str">
            <v>10873</v>
          </cell>
          <cell r="F575" t="str">
            <v>รพช.คง</v>
          </cell>
          <cell r="G575" t="str">
            <v>โรงพยาบาลชุมชนคง</v>
          </cell>
          <cell r="H575" t="str">
            <v>30040111</v>
          </cell>
          <cell r="I575">
            <v>30</v>
          </cell>
          <cell r="J575" t="str">
            <v>จังหวัดนครราชสีมา</v>
          </cell>
          <cell r="K575">
            <v>3004</v>
          </cell>
          <cell r="L575" t="str">
            <v>คง</v>
          </cell>
          <cell r="M575">
            <v>300401</v>
          </cell>
          <cell r="N575" t="str">
            <v>เมืองคง</v>
          </cell>
          <cell r="O575" t="str">
            <v>ตะวันออกเฉียงเหนือ</v>
          </cell>
          <cell r="P575" t="str">
            <v>07</v>
          </cell>
          <cell r="Q575" t="str">
            <v>โรงพยาบาลชุมชน</v>
          </cell>
          <cell r="R575">
            <v>4</v>
          </cell>
          <cell r="S575">
            <v>60</v>
          </cell>
          <cell r="T575" t="str">
            <v>30</v>
          </cell>
          <cell r="U575" t="str">
            <v>21</v>
          </cell>
          <cell r="V575" t="str">
            <v>2.1 ทุติยภูมิระดับต้น</v>
          </cell>
        </row>
        <row r="576">
          <cell r="A576" t="str">
            <v>14</v>
          </cell>
          <cell r="B576" t="str">
            <v>21002</v>
          </cell>
          <cell r="C576" t="str">
            <v>กระทรวงสาธารณสุข สำนักงานปลัดกระทรวงสาธารณสุข</v>
          </cell>
          <cell r="D576" t="str">
            <v>001087400</v>
          </cell>
          <cell r="E576" t="str">
            <v>10874</v>
          </cell>
          <cell r="F576" t="str">
            <v>รพช.บ้านเหลื่อม</v>
          </cell>
          <cell r="G576" t="str">
            <v>โรงพยาบาลชุมชนบ้านเหลื่อม</v>
          </cell>
          <cell r="H576" t="str">
            <v>30050116</v>
          </cell>
          <cell r="I576">
            <v>30</v>
          </cell>
          <cell r="J576" t="str">
            <v>จังหวัดนครราชสีมา</v>
          </cell>
          <cell r="K576">
            <v>3005</v>
          </cell>
          <cell r="L576" t="str">
            <v>บ้านเหลื่อม</v>
          </cell>
          <cell r="M576">
            <v>300501</v>
          </cell>
          <cell r="N576" t="str">
            <v>บ้านเหลื่อม</v>
          </cell>
          <cell r="O576" t="str">
            <v>ตะวันออกเฉียงเหนือ</v>
          </cell>
          <cell r="P576" t="str">
            <v>07</v>
          </cell>
          <cell r="Q576" t="str">
            <v>โรงพยาบาลชุมชน</v>
          </cell>
          <cell r="R576">
            <v>5</v>
          </cell>
          <cell r="S576">
            <v>30</v>
          </cell>
          <cell r="T576" t="str">
            <v>30</v>
          </cell>
          <cell r="U576" t="str">
            <v>21</v>
          </cell>
          <cell r="V576" t="str">
            <v>2.1 ทุติยภูมิระดับต้น</v>
          </cell>
        </row>
        <row r="577">
          <cell r="A577" t="str">
            <v>14</v>
          </cell>
          <cell r="B577" t="str">
            <v>21002</v>
          </cell>
          <cell r="C577" t="str">
            <v>กระทรวงสาธารณสุข สำนักงานปลัดกระทรวงสาธารณสุข</v>
          </cell>
          <cell r="D577" t="str">
            <v>001087500</v>
          </cell>
          <cell r="E577" t="str">
            <v>10875</v>
          </cell>
          <cell r="F577" t="str">
            <v>รพช.จักราช</v>
          </cell>
          <cell r="G577" t="str">
            <v>โรงพยาบาลชุมชนจักราช</v>
          </cell>
          <cell r="H577" t="str">
            <v>30060104</v>
          </cell>
          <cell r="I577">
            <v>30</v>
          </cell>
          <cell r="J577" t="str">
            <v>จังหวัดนครราชสีมา</v>
          </cell>
          <cell r="K577">
            <v>3006</v>
          </cell>
          <cell r="L577" t="str">
            <v>จักราช</v>
          </cell>
          <cell r="M577">
            <v>300601</v>
          </cell>
          <cell r="N577" t="str">
            <v>จักราช</v>
          </cell>
          <cell r="O577" t="str">
            <v>ตะวันออกเฉียงเหนือ</v>
          </cell>
          <cell r="P577" t="str">
            <v>07</v>
          </cell>
          <cell r="Q577" t="str">
            <v>โรงพยาบาลชุมชน</v>
          </cell>
          <cell r="R577">
            <v>4</v>
          </cell>
          <cell r="S577">
            <v>60</v>
          </cell>
          <cell r="T577" t="str">
            <v>30</v>
          </cell>
          <cell r="U577" t="str">
            <v>22</v>
          </cell>
          <cell r="V577" t="str">
            <v>2.2 ทุติยภูมิระดับกลาง</v>
          </cell>
        </row>
        <row r="578">
          <cell r="A578" t="str">
            <v>14</v>
          </cell>
          <cell r="B578" t="str">
            <v>21002</v>
          </cell>
          <cell r="C578" t="str">
            <v>กระทรวงสาธารณสุข สำนักงานปลัดกระทรวงสาธารณสุข</v>
          </cell>
          <cell r="D578" t="str">
            <v>001087600</v>
          </cell>
          <cell r="E578" t="str">
            <v>10876</v>
          </cell>
          <cell r="F578" t="str">
            <v>รพช.โชคชัย</v>
          </cell>
          <cell r="G578" t="str">
            <v>โรงพยาบาลชุมชนโชคชัย</v>
          </cell>
          <cell r="H578" t="str">
            <v>30070813</v>
          </cell>
          <cell r="I578">
            <v>30</v>
          </cell>
          <cell r="J578" t="str">
            <v>จังหวัดนครราชสีมา</v>
          </cell>
          <cell r="K578">
            <v>3007</v>
          </cell>
          <cell r="L578" t="str">
            <v>โชคชัย</v>
          </cell>
          <cell r="M578">
            <v>300708</v>
          </cell>
          <cell r="N578" t="str">
            <v>โชคชัย</v>
          </cell>
          <cell r="O578" t="str">
            <v>ตะวันออกเฉียงเหนือ</v>
          </cell>
          <cell r="P578" t="str">
            <v>07</v>
          </cell>
          <cell r="Q578" t="str">
            <v>โรงพยาบาลชุมชน</v>
          </cell>
          <cell r="R578">
            <v>5</v>
          </cell>
          <cell r="S578">
            <v>30</v>
          </cell>
          <cell r="T578" t="str">
            <v>30</v>
          </cell>
          <cell r="U578" t="str">
            <v>22</v>
          </cell>
          <cell r="V578" t="str">
            <v>2.2 ทุติยภูมิระดับกลาง</v>
          </cell>
        </row>
        <row r="579">
          <cell r="A579" t="str">
            <v>14</v>
          </cell>
          <cell r="B579" t="str">
            <v>21002</v>
          </cell>
          <cell r="C579" t="str">
            <v>กระทรวงสาธารณสุข สำนักงานปลัดกระทรวงสาธารณสุข</v>
          </cell>
          <cell r="D579" t="str">
            <v>001087700</v>
          </cell>
          <cell r="E579" t="str">
            <v>10877</v>
          </cell>
          <cell r="F579" t="str">
            <v>รพช.ด่านขุนทด</v>
          </cell>
          <cell r="G579" t="str">
            <v>โรงพยาบาลชุมชนด่านขุนทด</v>
          </cell>
          <cell r="H579" t="str">
            <v>30080202</v>
          </cell>
          <cell r="I579">
            <v>30</v>
          </cell>
          <cell r="J579" t="str">
            <v>จังหวัดนครราชสีมา</v>
          </cell>
          <cell r="K579">
            <v>3008</v>
          </cell>
          <cell r="L579" t="str">
            <v>ด่านขุนทด</v>
          </cell>
          <cell r="M579">
            <v>300802</v>
          </cell>
          <cell r="N579" t="str">
            <v>ด่านขุนทด</v>
          </cell>
          <cell r="O579" t="str">
            <v>ตะวันออกเฉียงเหนือ</v>
          </cell>
          <cell r="P579" t="str">
            <v>07</v>
          </cell>
          <cell r="Q579" t="str">
            <v>โรงพยาบาลชุมชน</v>
          </cell>
          <cell r="R579">
            <v>4</v>
          </cell>
          <cell r="S579">
            <v>120</v>
          </cell>
          <cell r="T579" t="str">
            <v>90</v>
          </cell>
          <cell r="U579" t="str">
            <v>22</v>
          </cell>
          <cell r="V579" t="str">
            <v>2.2 ทุติยภูมิระดับกลาง</v>
          </cell>
        </row>
        <row r="580">
          <cell r="A580" t="str">
            <v>14</v>
          </cell>
          <cell r="B580" t="str">
            <v>21002</v>
          </cell>
          <cell r="C580" t="str">
            <v>กระทรวงสาธารณสุข สำนักงานปลัดกระทรวงสาธารณสุข</v>
          </cell>
          <cell r="D580" t="str">
            <v>001087800</v>
          </cell>
          <cell r="E580" t="str">
            <v>10878</v>
          </cell>
          <cell r="F580" t="str">
            <v>รพช.โนนไทย</v>
          </cell>
          <cell r="G580" t="str">
            <v>โรงพยาบาลชุมชนโนนไทย</v>
          </cell>
          <cell r="H580" t="str">
            <v>30090101</v>
          </cell>
          <cell r="I580">
            <v>30</v>
          </cell>
          <cell r="J580" t="str">
            <v>จังหวัดนครราชสีมา</v>
          </cell>
          <cell r="K580">
            <v>3009</v>
          </cell>
          <cell r="L580" t="str">
            <v>โนนไทย</v>
          </cell>
          <cell r="M580">
            <v>300901</v>
          </cell>
          <cell r="N580" t="str">
            <v>โนนไทย</v>
          </cell>
          <cell r="O580" t="str">
            <v>ตะวันออกเฉียงเหนือ</v>
          </cell>
          <cell r="P580" t="str">
            <v>07</v>
          </cell>
          <cell r="Q580" t="str">
            <v>โรงพยาบาลชุมชน</v>
          </cell>
          <cell r="R580">
            <v>4</v>
          </cell>
          <cell r="S580">
            <v>60</v>
          </cell>
          <cell r="T580" t="str">
            <v>30</v>
          </cell>
          <cell r="U580" t="str">
            <v>21</v>
          </cell>
          <cell r="V580" t="str">
            <v>2.1 ทุติยภูมิระดับต้น</v>
          </cell>
        </row>
        <row r="581">
          <cell r="A581" t="str">
            <v>14</v>
          </cell>
          <cell r="B581" t="str">
            <v>21002</v>
          </cell>
          <cell r="C581" t="str">
            <v>กระทรวงสาธารณสุข สำนักงานปลัดกระทรวงสาธารณสุข</v>
          </cell>
          <cell r="D581" t="str">
            <v>001087900</v>
          </cell>
          <cell r="E581" t="str">
            <v>10879</v>
          </cell>
          <cell r="F581" t="str">
            <v>รพช.โนนสูง</v>
          </cell>
          <cell r="G581" t="str">
            <v>โรงพยาบาลชุมชนโนนสูง</v>
          </cell>
          <cell r="H581" t="str">
            <v>30100106</v>
          </cell>
          <cell r="I581">
            <v>30</v>
          </cell>
          <cell r="J581" t="str">
            <v>จังหวัดนครราชสีมา</v>
          </cell>
          <cell r="K581">
            <v>3010</v>
          </cell>
          <cell r="L581" t="str">
            <v>โนนสูง</v>
          </cell>
          <cell r="M581">
            <v>301001</v>
          </cell>
          <cell r="N581" t="str">
            <v>โนนสูง</v>
          </cell>
          <cell r="O581" t="str">
            <v>ตะวันออกเฉียงเหนือ</v>
          </cell>
          <cell r="P581" t="str">
            <v>07</v>
          </cell>
          <cell r="Q581" t="str">
            <v>โรงพยาบาลชุมชน</v>
          </cell>
          <cell r="R581">
            <v>4</v>
          </cell>
          <cell r="S581">
            <v>70</v>
          </cell>
          <cell r="T581" t="str">
            <v>60</v>
          </cell>
          <cell r="U581" t="str">
            <v>21</v>
          </cell>
          <cell r="V581" t="str">
            <v>2.1 ทุติยภูมิระดับต้น</v>
          </cell>
        </row>
        <row r="582">
          <cell r="A582" t="str">
            <v>14</v>
          </cell>
          <cell r="B582" t="str">
            <v>21002</v>
          </cell>
          <cell r="C582" t="str">
            <v>กระทรวงสาธารณสุข สำนักงานปลัดกระทรวงสาธารณสุข</v>
          </cell>
          <cell r="D582" t="str">
            <v>001088000</v>
          </cell>
          <cell r="E582" t="str">
            <v>10880</v>
          </cell>
          <cell r="F582" t="str">
            <v>รพช.ขามสะแกแสง</v>
          </cell>
          <cell r="G582" t="str">
            <v>โรงพยาบาลชุมชนขามสะแกแสง</v>
          </cell>
          <cell r="H582" t="str">
            <v>30110113</v>
          </cell>
          <cell r="I582">
            <v>30</v>
          </cell>
          <cell r="J582" t="str">
            <v>จังหวัดนครราชสีมา</v>
          </cell>
          <cell r="K582">
            <v>3011</v>
          </cell>
          <cell r="L582" t="str">
            <v>ขามสะแกแสง</v>
          </cell>
          <cell r="M582">
            <v>301101</v>
          </cell>
          <cell r="N582" t="str">
            <v>ขามสะแกแสง</v>
          </cell>
          <cell r="O582" t="str">
            <v>ตะวันออกเฉียงเหนือ</v>
          </cell>
          <cell r="P582" t="str">
            <v>07</v>
          </cell>
          <cell r="Q582" t="str">
            <v>โรงพยาบาลชุมชน</v>
          </cell>
          <cell r="R582">
            <v>4</v>
          </cell>
          <cell r="S582">
            <v>76</v>
          </cell>
          <cell r="T582" t="str">
            <v>30</v>
          </cell>
          <cell r="U582" t="str">
            <v>21</v>
          </cell>
          <cell r="V582" t="str">
            <v>2.1 ทุติยภูมิระดับต้น</v>
          </cell>
        </row>
        <row r="583">
          <cell r="A583" t="str">
            <v>14</v>
          </cell>
          <cell r="B583" t="str">
            <v>21002</v>
          </cell>
          <cell r="C583" t="str">
            <v>กระทรวงสาธารณสุข สำนักงานปลัดกระทรวงสาธารณสุข</v>
          </cell>
          <cell r="D583" t="str">
            <v>001088100</v>
          </cell>
          <cell r="E583" t="str">
            <v>10881</v>
          </cell>
          <cell r="F583" t="str">
            <v>รพช.บัวใหญ่</v>
          </cell>
          <cell r="G583" t="str">
            <v>โรงพยาบาลชุมชนบัวใหญ่</v>
          </cell>
          <cell r="H583" t="str">
            <v>30120100</v>
          </cell>
          <cell r="I583">
            <v>30</v>
          </cell>
          <cell r="J583" t="str">
            <v>จังหวัดนครราชสีมา</v>
          </cell>
          <cell r="K583">
            <v>3012</v>
          </cell>
          <cell r="L583" t="str">
            <v>บัวใหญ่</v>
          </cell>
          <cell r="M583">
            <v>301201</v>
          </cell>
          <cell r="N583" t="str">
            <v>บัวใหญ่</v>
          </cell>
          <cell r="O583" t="str">
            <v>ตะวันออกเฉียงเหนือ</v>
          </cell>
          <cell r="P583" t="str">
            <v>07</v>
          </cell>
          <cell r="Q583" t="str">
            <v>โรงพยาบาลชุมชน</v>
          </cell>
          <cell r="R583">
            <v>4</v>
          </cell>
          <cell r="S583">
            <v>120</v>
          </cell>
          <cell r="T583" t="str">
            <v>90</v>
          </cell>
          <cell r="U583" t="str">
            <v>22</v>
          </cell>
          <cell r="V583" t="str">
            <v>2.2 ทุติยภูมิระดับกลาง</v>
          </cell>
        </row>
        <row r="584">
          <cell r="A584" t="str">
            <v>14</v>
          </cell>
          <cell r="B584" t="str">
            <v>21002</v>
          </cell>
          <cell r="C584" t="str">
            <v>กระทรวงสาธารณสุข สำนักงานปลัดกระทรวงสาธารณสุข</v>
          </cell>
          <cell r="D584" t="str">
            <v>001088200</v>
          </cell>
          <cell r="E584" t="str">
            <v>10882</v>
          </cell>
          <cell r="F584" t="str">
            <v>รพช.ประทาย</v>
          </cell>
          <cell r="G584" t="str">
            <v>โรงพยาบาลชุมชนประทาย</v>
          </cell>
          <cell r="H584" t="str">
            <v>30130113</v>
          </cell>
          <cell r="I584">
            <v>30</v>
          </cell>
          <cell r="J584" t="str">
            <v>จังหวัดนครราชสีมา</v>
          </cell>
          <cell r="K584">
            <v>3013</v>
          </cell>
          <cell r="L584" t="str">
            <v>ประทาย</v>
          </cell>
          <cell r="M584">
            <v>301301</v>
          </cell>
          <cell r="N584" t="str">
            <v>ประทาย</v>
          </cell>
          <cell r="O584" t="str">
            <v>ตะวันออกเฉียงเหนือ</v>
          </cell>
          <cell r="P584" t="str">
            <v>07</v>
          </cell>
          <cell r="Q584" t="str">
            <v>โรงพยาบาลชุมชน</v>
          </cell>
          <cell r="R584">
            <v>4</v>
          </cell>
          <cell r="S584">
            <v>60</v>
          </cell>
          <cell r="T584" t="str">
            <v>60</v>
          </cell>
          <cell r="U584" t="str">
            <v>22</v>
          </cell>
          <cell r="V584" t="str">
            <v>2.2 ทุติยภูมิระดับกลาง</v>
          </cell>
        </row>
        <row r="585">
          <cell r="A585" t="str">
            <v>14</v>
          </cell>
          <cell r="B585" t="str">
            <v>21002</v>
          </cell>
          <cell r="C585" t="str">
            <v>กระทรวงสาธารณสุข สำนักงานปลัดกระทรวงสาธารณสุข</v>
          </cell>
          <cell r="D585" t="str">
            <v>001088300</v>
          </cell>
          <cell r="E585" t="str">
            <v>10883</v>
          </cell>
          <cell r="F585" t="str">
            <v>รพช.ปักธงชัย</v>
          </cell>
          <cell r="G585" t="str">
            <v>โรงพยาบาลชุมชนปักธงชัย</v>
          </cell>
          <cell r="H585" t="str">
            <v>30141701</v>
          </cell>
          <cell r="I585">
            <v>30</v>
          </cell>
          <cell r="J585" t="str">
            <v>จังหวัดนครราชสีมา</v>
          </cell>
          <cell r="K585">
            <v>3014</v>
          </cell>
          <cell r="L585" t="str">
            <v>ปักธงชัย</v>
          </cell>
          <cell r="M585">
            <v>301417</v>
          </cell>
          <cell r="N585" t="str">
            <v>ธงชัยเหนือ</v>
          </cell>
          <cell r="O585" t="str">
            <v>ตะวันออกเฉียงเหนือ</v>
          </cell>
          <cell r="P585" t="str">
            <v>07</v>
          </cell>
          <cell r="Q585" t="str">
            <v>โรงพยาบาลชุมชน</v>
          </cell>
          <cell r="R585">
            <v>4</v>
          </cell>
          <cell r="S585">
            <v>60</v>
          </cell>
          <cell r="T585" t="str">
            <v>30</v>
          </cell>
          <cell r="U585" t="str">
            <v>22</v>
          </cell>
          <cell r="V585" t="str">
            <v>2.2 ทุติยภูมิระดับกลาง</v>
          </cell>
        </row>
        <row r="586">
          <cell r="A586" t="str">
            <v>14</v>
          </cell>
          <cell r="B586" t="str">
            <v>21002</v>
          </cell>
          <cell r="C586" t="str">
            <v>กระทรวงสาธารณสุข สำนักงานปลัดกระทรวงสาธารณสุข</v>
          </cell>
          <cell r="D586" t="str">
            <v>001088400</v>
          </cell>
          <cell r="E586" t="str">
            <v>10884</v>
          </cell>
          <cell r="F586" t="str">
            <v>รพช.พิมาย</v>
          </cell>
          <cell r="G586" t="str">
            <v>โรงพยาบาลชุมชนพิมาย</v>
          </cell>
          <cell r="H586" t="str">
            <v>30150101</v>
          </cell>
          <cell r="I586">
            <v>30</v>
          </cell>
          <cell r="J586" t="str">
            <v>จังหวัดนครราชสีมา</v>
          </cell>
          <cell r="K586">
            <v>3015</v>
          </cell>
          <cell r="L586" t="str">
            <v>พิมาย</v>
          </cell>
          <cell r="M586">
            <v>301501</v>
          </cell>
          <cell r="N586" t="str">
            <v>ในเมือง</v>
          </cell>
          <cell r="O586" t="str">
            <v>ตะวันออกเฉียงเหนือ</v>
          </cell>
          <cell r="P586" t="str">
            <v>07</v>
          </cell>
          <cell r="Q586" t="str">
            <v>โรงพยาบาลชุมชน</v>
          </cell>
          <cell r="R586">
            <v>4</v>
          </cell>
          <cell r="S586">
            <v>90</v>
          </cell>
          <cell r="T586" t="str">
            <v>90</v>
          </cell>
          <cell r="U586" t="str">
            <v>23</v>
          </cell>
          <cell r="V586" t="str">
            <v>2.3 ทุติยภูมิระดับสูง</v>
          </cell>
        </row>
        <row r="587">
          <cell r="A587" t="str">
            <v>14</v>
          </cell>
          <cell r="B587" t="str">
            <v>21002</v>
          </cell>
          <cell r="C587" t="str">
            <v>กระทรวงสาธารณสุข สำนักงานปลัดกระทรวงสาธารณสุข</v>
          </cell>
          <cell r="D587" t="str">
            <v>001088500</v>
          </cell>
          <cell r="E587" t="str">
            <v>10885</v>
          </cell>
          <cell r="F587" t="str">
            <v>รพช.ห้วยแถลง</v>
          </cell>
          <cell r="G587" t="str">
            <v>โรงพยาบาลชุมชนห้วยแถลง</v>
          </cell>
          <cell r="H587" t="str">
            <v>30160101</v>
          </cell>
          <cell r="I587">
            <v>30</v>
          </cell>
          <cell r="J587" t="str">
            <v>จังหวัดนครราชสีมา</v>
          </cell>
          <cell r="K587">
            <v>3016</v>
          </cell>
          <cell r="L587" t="str">
            <v>ห้วยแถลง</v>
          </cell>
          <cell r="M587">
            <v>301601</v>
          </cell>
          <cell r="N587" t="str">
            <v>ห้วยแถลง</v>
          </cell>
          <cell r="O587" t="str">
            <v>ตะวันออกเฉียงเหนือ</v>
          </cell>
          <cell r="P587" t="str">
            <v>07</v>
          </cell>
          <cell r="Q587" t="str">
            <v>โรงพยาบาลชุมชน</v>
          </cell>
          <cell r="R587">
            <v>5</v>
          </cell>
          <cell r="S587">
            <v>30</v>
          </cell>
          <cell r="T587" t="str">
            <v>30</v>
          </cell>
          <cell r="U587" t="str">
            <v>21</v>
          </cell>
          <cell r="V587" t="str">
            <v>2.1 ทุติยภูมิระดับต้น</v>
          </cell>
        </row>
        <row r="588">
          <cell r="A588" t="str">
            <v>14</v>
          </cell>
          <cell r="B588" t="str">
            <v>21002</v>
          </cell>
          <cell r="C588" t="str">
            <v>กระทรวงสาธารณสุข สำนักงานปลัดกระทรวงสาธารณสุข</v>
          </cell>
          <cell r="D588" t="str">
            <v>001088600</v>
          </cell>
          <cell r="E588" t="str">
            <v>10886</v>
          </cell>
          <cell r="F588" t="str">
            <v>รพช.ชุมพวง</v>
          </cell>
          <cell r="G588" t="str">
            <v>โรงพยาบาลชุมชนชุมพวง</v>
          </cell>
          <cell r="H588" t="str">
            <v>30170101</v>
          </cell>
          <cell r="I588">
            <v>30</v>
          </cell>
          <cell r="J588" t="str">
            <v>จังหวัดนครราชสีมา</v>
          </cell>
          <cell r="K588">
            <v>3017</v>
          </cell>
          <cell r="L588" t="str">
            <v>ชุมพวง</v>
          </cell>
          <cell r="M588">
            <v>301701</v>
          </cell>
          <cell r="N588" t="str">
            <v>ชุมพวง</v>
          </cell>
          <cell r="O588" t="str">
            <v>ตะวันออกเฉียงเหนือ</v>
          </cell>
          <cell r="P588" t="str">
            <v>07</v>
          </cell>
          <cell r="Q588" t="str">
            <v>โรงพยาบาลชุมชน</v>
          </cell>
          <cell r="R588">
            <v>4</v>
          </cell>
          <cell r="S588">
            <v>60</v>
          </cell>
          <cell r="T588" t="str">
            <v>60</v>
          </cell>
          <cell r="U588" t="str">
            <v>22</v>
          </cell>
          <cell r="V588" t="str">
            <v>2.2 ทุติยภูมิระดับกลาง</v>
          </cell>
        </row>
        <row r="589">
          <cell r="A589" t="str">
            <v>14</v>
          </cell>
          <cell r="B589" t="str">
            <v>21002</v>
          </cell>
          <cell r="C589" t="str">
            <v>กระทรวงสาธารณสุข สำนักงานปลัดกระทรวงสาธารณสุข</v>
          </cell>
          <cell r="D589" t="str">
            <v>001088700</v>
          </cell>
          <cell r="E589" t="str">
            <v>10887</v>
          </cell>
          <cell r="F589" t="str">
            <v>รพช.สูงเนิน</v>
          </cell>
          <cell r="G589" t="str">
            <v>โรงพยาบาลชุมชนสูงเนิน</v>
          </cell>
          <cell r="H589" t="str">
            <v>30180101</v>
          </cell>
          <cell r="I589">
            <v>30</v>
          </cell>
          <cell r="J589" t="str">
            <v>จังหวัดนครราชสีมา</v>
          </cell>
          <cell r="K589">
            <v>3018</v>
          </cell>
          <cell r="L589" t="str">
            <v>สูงเนิน</v>
          </cell>
          <cell r="M589">
            <v>301801</v>
          </cell>
          <cell r="N589" t="str">
            <v>สูงเนิน</v>
          </cell>
          <cell r="O589" t="str">
            <v>ตะวันออกเฉียงเหนือ</v>
          </cell>
          <cell r="P589" t="str">
            <v>07</v>
          </cell>
          <cell r="Q589" t="str">
            <v>โรงพยาบาลชุมชน</v>
          </cell>
          <cell r="R589">
            <v>4</v>
          </cell>
          <cell r="S589">
            <v>124</v>
          </cell>
          <cell r="T589" t="str">
            <v>60</v>
          </cell>
          <cell r="U589" t="str">
            <v>22</v>
          </cell>
          <cell r="V589" t="str">
            <v>2.2 ทุติยภูมิระดับกลาง</v>
          </cell>
        </row>
        <row r="590">
          <cell r="A590" t="str">
            <v>14</v>
          </cell>
          <cell r="B590" t="str">
            <v>21002</v>
          </cell>
          <cell r="C590" t="str">
            <v>กระทรวงสาธารณสุข สำนักงานปลัดกระทรวงสาธารณสุข</v>
          </cell>
          <cell r="D590" t="str">
            <v>001088800</v>
          </cell>
          <cell r="E590" t="str">
            <v>10888</v>
          </cell>
          <cell r="F590" t="str">
            <v>รพช.ขามทะเลสอ</v>
          </cell>
          <cell r="G590" t="str">
            <v>โรงพยาบาลชุมชนขามทะเลสอ</v>
          </cell>
          <cell r="H590" t="str">
            <v>30190107</v>
          </cell>
          <cell r="I590">
            <v>30</v>
          </cell>
          <cell r="J590" t="str">
            <v>จังหวัดนครราชสีมา</v>
          </cell>
          <cell r="K590">
            <v>3019</v>
          </cell>
          <cell r="L590" t="str">
            <v>ขามทะเลสอ</v>
          </cell>
          <cell r="M590">
            <v>301901</v>
          </cell>
          <cell r="N590" t="str">
            <v>ขามทะเลสอ</v>
          </cell>
          <cell r="O590" t="str">
            <v>ตะวันออกเฉียงเหนือ</v>
          </cell>
          <cell r="P590" t="str">
            <v>07</v>
          </cell>
          <cell r="Q590" t="str">
            <v>โรงพยาบาลชุมชน</v>
          </cell>
          <cell r="R590">
            <v>5</v>
          </cell>
          <cell r="S590">
            <v>30</v>
          </cell>
          <cell r="T590" t="str">
            <v>30</v>
          </cell>
          <cell r="U590" t="str">
            <v>21</v>
          </cell>
          <cell r="V590" t="str">
            <v>2.1 ทุติยภูมิระดับต้น</v>
          </cell>
        </row>
        <row r="591">
          <cell r="A591" t="str">
            <v>14</v>
          </cell>
          <cell r="B591" t="str">
            <v>21002</v>
          </cell>
          <cell r="C591" t="str">
            <v>กระทรวงสาธารณสุข สำนักงานปลัดกระทรวงสาธารณสุข</v>
          </cell>
          <cell r="D591" t="str">
            <v>001088900</v>
          </cell>
          <cell r="E591" t="str">
            <v>10889</v>
          </cell>
          <cell r="F591" t="str">
            <v>รพช.สีคิ้ว</v>
          </cell>
          <cell r="G591" t="str">
            <v>โรงพยาบาลชุมชนสีคิ้ว</v>
          </cell>
          <cell r="H591" t="str">
            <v>30200902</v>
          </cell>
          <cell r="I591">
            <v>30</v>
          </cell>
          <cell r="J591" t="str">
            <v>จังหวัดนครราชสีมา</v>
          </cell>
          <cell r="K591">
            <v>3020</v>
          </cell>
          <cell r="L591" t="str">
            <v>สีคิ้ว</v>
          </cell>
          <cell r="M591">
            <v>302009</v>
          </cell>
          <cell r="N591" t="str">
            <v>มิตรภาพ</v>
          </cell>
          <cell r="O591" t="str">
            <v>ตะวันออกเฉียงเหนือ</v>
          </cell>
          <cell r="P591" t="str">
            <v>07</v>
          </cell>
          <cell r="Q591" t="str">
            <v>โรงพยาบาลชุมชน</v>
          </cell>
          <cell r="R591">
            <v>4</v>
          </cell>
          <cell r="S591">
            <v>94</v>
          </cell>
          <cell r="T591" t="str">
            <v>90</v>
          </cell>
          <cell r="U591" t="str">
            <v>22</v>
          </cell>
          <cell r="V591" t="str">
            <v>2.2 ทุติยภูมิระดับกลาง</v>
          </cell>
        </row>
        <row r="592">
          <cell r="A592" t="str">
            <v>14</v>
          </cell>
          <cell r="B592" t="str">
            <v>21002</v>
          </cell>
          <cell r="C592" t="str">
            <v>กระทรวงสาธารณสุข สำนักงานปลัดกระทรวงสาธารณสุข</v>
          </cell>
          <cell r="D592" t="str">
            <v>001089000</v>
          </cell>
          <cell r="E592" t="str">
            <v>10890</v>
          </cell>
          <cell r="F592" t="str">
            <v>รพช.ปากช่องนานา</v>
          </cell>
          <cell r="G592" t="str">
            <v>โรงพยาบาลชุมชนปากช่องนานา</v>
          </cell>
          <cell r="H592" t="str">
            <v>30210100</v>
          </cell>
          <cell r="I592">
            <v>30</v>
          </cell>
          <cell r="J592" t="str">
            <v>จังหวัดนครราชสีมา</v>
          </cell>
          <cell r="K592">
            <v>3021</v>
          </cell>
          <cell r="L592" t="str">
            <v>ปากช่อง</v>
          </cell>
          <cell r="M592">
            <v>302101</v>
          </cell>
          <cell r="N592" t="str">
            <v>ปากช่อง</v>
          </cell>
          <cell r="O592" t="str">
            <v>ตะวันออกเฉียงเหนือ</v>
          </cell>
          <cell r="P592" t="str">
            <v>07</v>
          </cell>
          <cell r="Q592" t="str">
            <v>โรงพยาบาลชุมชน</v>
          </cell>
          <cell r="R592">
            <v>4</v>
          </cell>
          <cell r="S592">
            <v>120</v>
          </cell>
          <cell r="T592" t="str">
            <v>120</v>
          </cell>
          <cell r="U592" t="str">
            <v>23</v>
          </cell>
          <cell r="V592" t="str">
            <v>2.3 ทุติยภูมิระดับสูง</v>
          </cell>
        </row>
        <row r="593">
          <cell r="A593" t="str">
            <v>14</v>
          </cell>
          <cell r="B593" t="str">
            <v>21002</v>
          </cell>
          <cell r="C593" t="str">
            <v>กระทรวงสาธารณสุข สำนักงานปลัดกระทรวงสาธารณสุข</v>
          </cell>
          <cell r="D593" t="str">
            <v>001089100</v>
          </cell>
          <cell r="E593" t="str">
            <v>10891</v>
          </cell>
          <cell r="F593" t="str">
            <v>รพช.หนองบุนนาก</v>
          </cell>
          <cell r="G593" t="str">
            <v>โรงพยาบาลชุมชนหนองบุนนาก</v>
          </cell>
          <cell r="H593" t="str">
            <v>30220404</v>
          </cell>
          <cell r="I593">
            <v>30</v>
          </cell>
          <cell r="J593" t="str">
            <v>จังหวัดนครราชสีมา</v>
          </cell>
          <cell r="K593">
            <v>3022</v>
          </cell>
          <cell r="L593" t="str">
            <v>หนองบุญมาก</v>
          </cell>
          <cell r="M593">
            <v>302204</v>
          </cell>
          <cell r="N593" t="str">
            <v>หนองหัวแรต</v>
          </cell>
          <cell r="O593" t="str">
            <v>ตะวันออกเฉียงเหนือ</v>
          </cell>
          <cell r="P593" t="str">
            <v>07</v>
          </cell>
          <cell r="Q593" t="str">
            <v>โรงพยาบาลชุมชน</v>
          </cell>
          <cell r="R593">
            <v>4</v>
          </cell>
          <cell r="S593">
            <v>51</v>
          </cell>
          <cell r="T593" t="str">
            <v>30</v>
          </cell>
          <cell r="U593" t="str">
            <v>21</v>
          </cell>
          <cell r="V593" t="str">
            <v>2.1 ทุติยภูมิระดับต้น</v>
          </cell>
        </row>
        <row r="594">
          <cell r="A594" t="str">
            <v>14</v>
          </cell>
          <cell r="B594" t="str">
            <v>21002</v>
          </cell>
          <cell r="C594" t="str">
            <v>กระทรวงสาธารณสุข สำนักงานปลัดกระทรวงสาธารณสุข</v>
          </cell>
          <cell r="D594" t="str">
            <v>001089200</v>
          </cell>
          <cell r="E594" t="str">
            <v>10892</v>
          </cell>
          <cell r="F594" t="str">
            <v>รพช.แก้งสนามนาง</v>
          </cell>
          <cell r="G594" t="str">
            <v>โรงพยาบาลชุมชนแก้งสนามนาง</v>
          </cell>
          <cell r="H594" t="str">
            <v>30230101</v>
          </cell>
          <cell r="I594">
            <v>30</v>
          </cell>
          <cell r="J594" t="str">
            <v>จังหวัดนครราชสีมา</v>
          </cell>
          <cell r="K594">
            <v>3023</v>
          </cell>
          <cell r="L594" t="str">
            <v>แก้งสนามนาง</v>
          </cell>
          <cell r="M594">
            <v>302301</v>
          </cell>
          <cell r="N594" t="str">
            <v>แก้งสนามนาง</v>
          </cell>
          <cell r="O594" t="str">
            <v>ตะวันออกเฉียงเหนือ</v>
          </cell>
          <cell r="P594" t="str">
            <v>07</v>
          </cell>
          <cell r="Q594" t="str">
            <v>โรงพยาบาลชุมชน</v>
          </cell>
          <cell r="R594">
            <v>5</v>
          </cell>
          <cell r="S594">
            <v>30</v>
          </cell>
          <cell r="T594" t="str">
            <v>30</v>
          </cell>
          <cell r="U594" t="str">
            <v>21</v>
          </cell>
          <cell r="V594" t="str">
            <v>2.1 ทุติยภูมิระดับต้น</v>
          </cell>
        </row>
        <row r="595">
          <cell r="A595" t="str">
            <v>14</v>
          </cell>
          <cell r="B595" t="str">
            <v>21002</v>
          </cell>
          <cell r="C595" t="str">
            <v>กระทรวงสาธารณสุข สำนักงานปลัดกระทรวงสาธารณสุข</v>
          </cell>
          <cell r="D595" t="str">
            <v>001089300</v>
          </cell>
          <cell r="E595" t="str">
            <v>10893</v>
          </cell>
          <cell r="F595" t="str">
            <v>รพช.โนนแดง</v>
          </cell>
          <cell r="G595" t="str">
            <v>โรงพยาบาลชุมชนโนนแดง</v>
          </cell>
          <cell r="H595" t="str">
            <v>30240109</v>
          </cell>
          <cell r="I595">
            <v>30</v>
          </cell>
          <cell r="J595" t="str">
            <v>จังหวัดนครราชสีมา</v>
          </cell>
          <cell r="K595">
            <v>3024</v>
          </cell>
          <cell r="L595" t="str">
            <v>โนนแดง</v>
          </cell>
          <cell r="M595">
            <v>302401</v>
          </cell>
          <cell r="N595" t="str">
            <v>โนนแดง</v>
          </cell>
          <cell r="O595" t="str">
            <v>ตะวันออกเฉียงเหนือ</v>
          </cell>
          <cell r="P595" t="str">
            <v>07</v>
          </cell>
          <cell r="Q595" t="str">
            <v>โรงพยาบาลชุมชน</v>
          </cell>
          <cell r="R595">
            <v>5</v>
          </cell>
          <cell r="S595">
            <v>30</v>
          </cell>
          <cell r="T595" t="str">
            <v>30</v>
          </cell>
          <cell r="U595" t="str">
            <v>21</v>
          </cell>
          <cell r="V595" t="str">
            <v>2.1 ทุติยภูมิระดับต้น</v>
          </cell>
        </row>
        <row r="596">
          <cell r="A596" t="str">
            <v>14</v>
          </cell>
          <cell r="B596" t="str">
            <v>21002</v>
          </cell>
          <cell r="C596" t="str">
            <v>กระทรวงสาธารณสุข สำนักงานปลัดกระทรวงสาธารณสุข</v>
          </cell>
          <cell r="D596" t="str">
            <v>001089400</v>
          </cell>
          <cell r="E596" t="str">
            <v>10894</v>
          </cell>
          <cell r="F596" t="str">
            <v>รพช.วังน้ำเขียว</v>
          </cell>
          <cell r="G596" t="str">
            <v>โรงพยาบาลชุมชนวังน้ำเขียว</v>
          </cell>
          <cell r="H596" t="str">
            <v>30250503</v>
          </cell>
          <cell r="I596">
            <v>30</v>
          </cell>
          <cell r="J596" t="str">
            <v>จังหวัดนครราชสีมา</v>
          </cell>
          <cell r="K596">
            <v>3025</v>
          </cell>
          <cell r="L596" t="str">
            <v>วังน้ำเขียว</v>
          </cell>
          <cell r="M596">
            <v>302505</v>
          </cell>
          <cell r="N596" t="str">
            <v>ไทยสามัคคี</v>
          </cell>
          <cell r="O596" t="str">
            <v>ตะวันออกเฉียงเหนือ</v>
          </cell>
          <cell r="P596" t="str">
            <v>07</v>
          </cell>
          <cell r="Q596" t="str">
            <v>โรงพยาบาลชุมชน</v>
          </cell>
          <cell r="R596">
            <v>5</v>
          </cell>
          <cell r="S596">
            <v>30</v>
          </cell>
          <cell r="T596" t="str">
            <v>10</v>
          </cell>
          <cell r="U596" t="str">
            <v>21</v>
          </cell>
          <cell r="V596" t="str">
            <v>2.1 ทุติยภูมิระดับต้น</v>
          </cell>
        </row>
        <row r="597">
          <cell r="A597" t="str">
            <v>14</v>
          </cell>
          <cell r="B597" t="str">
            <v>21002</v>
          </cell>
          <cell r="C597" t="str">
            <v>กระทรวงสาธารณสุข สำนักงานปลัดกระทรวงสาธารณสุข</v>
          </cell>
          <cell r="D597" t="str">
            <v>001160200</v>
          </cell>
          <cell r="E597" t="str">
            <v>11602</v>
          </cell>
          <cell r="F597" t="str">
            <v>รพช.เฉลิมพระเกียรติสมเด็จย่า 100 ปี เมืองยาง</v>
          </cell>
          <cell r="G597" t="str">
            <v>โรงพยาบาลชุมชนเฉลิมพระเกียรติสมเด็จย่า 100 ปี เมืองยาง</v>
          </cell>
          <cell r="H597" t="str">
            <v>30270101</v>
          </cell>
          <cell r="I597">
            <v>30</v>
          </cell>
          <cell r="J597" t="str">
            <v>จังหวัดนครราชสีมา</v>
          </cell>
          <cell r="K597">
            <v>3027</v>
          </cell>
          <cell r="L597" t="str">
            <v>เมืองยาง</v>
          </cell>
          <cell r="M597">
            <v>302701</v>
          </cell>
          <cell r="N597" t="str">
            <v>เมืองยาง</v>
          </cell>
          <cell r="O597" t="str">
            <v>ตะวันออกเฉียงเหนือ</v>
          </cell>
          <cell r="P597" t="str">
            <v>07</v>
          </cell>
          <cell r="Q597" t="str">
            <v>โรงพยาบาลชุมชน</v>
          </cell>
          <cell r="R597">
            <v>5</v>
          </cell>
          <cell r="S597">
            <v>30</v>
          </cell>
          <cell r="T597" t="str">
            <v>10</v>
          </cell>
          <cell r="U597" t="str">
            <v>21</v>
          </cell>
          <cell r="V597" t="str">
            <v>2.1 ทุติยภูมิระดับต้น</v>
          </cell>
        </row>
        <row r="598">
          <cell r="A598" t="str">
            <v>14</v>
          </cell>
          <cell r="B598" t="str">
            <v>21002</v>
          </cell>
          <cell r="C598" t="str">
            <v>กระทรวงสาธารณสุข สำนักงานปลัดกระทรวงสาธารณสุข</v>
          </cell>
          <cell r="D598" t="str">
            <v>001160800</v>
          </cell>
          <cell r="E598" t="str">
            <v>11608</v>
          </cell>
          <cell r="F598" t="str">
            <v>รพช.ลำทะเมนชัย</v>
          </cell>
          <cell r="G598" t="str">
            <v>โรงพยาบาลชุมชนลำทะเมนชัย</v>
          </cell>
          <cell r="H598" t="str">
            <v>30290101</v>
          </cell>
          <cell r="I598">
            <v>30</v>
          </cell>
          <cell r="J598" t="str">
            <v>จังหวัดนครราชสีมา</v>
          </cell>
          <cell r="K598">
            <v>3029</v>
          </cell>
          <cell r="L598" t="str">
            <v>ลำทะเมนชัย</v>
          </cell>
          <cell r="M598">
            <v>302901</v>
          </cell>
          <cell r="N598" t="str">
            <v>ขุย</v>
          </cell>
          <cell r="O598" t="str">
            <v>ตะวันออกเฉียงเหนือ</v>
          </cell>
          <cell r="P598" t="str">
            <v>07</v>
          </cell>
          <cell r="Q598" t="str">
            <v>โรงพยาบาลชุมชน</v>
          </cell>
          <cell r="R598">
            <v>5</v>
          </cell>
          <cell r="S598">
            <v>30</v>
          </cell>
          <cell r="T598" t="str">
            <v>30</v>
          </cell>
          <cell r="U598" t="str">
            <v>21</v>
          </cell>
          <cell r="V598" t="str">
            <v>2.1 ทุติยภูมิระดับต้น</v>
          </cell>
        </row>
        <row r="599">
          <cell r="A599" t="str">
            <v>14</v>
          </cell>
          <cell r="B599" t="str">
            <v>21002</v>
          </cell>
          <cell r="C599" t="str">
            <v>กระทรวงสาธารณสุข สำนักงานปลัดกระทรวงสาธารณสุข</v>
          </cell>
          <cell r="D599" t="str">
            <v>002245600</v>
          </cell>
          <cell r="E599" t="str">
            <v>22456</v>
          </cell>
          <cell r="F599" t="str">
            <v>รพช.พระทองคำเฉลิมพระเกียรติ 80 พรรษา</v>
          </cell>
          <cell r="G599" t="str">
            <v>โรงพยาบาลชุมชนพระทองคำเฉลิมพระเกียรติ 80 พรรษา</v>
          </cell>
          <cell r="H599" t="str">
            <v>30280305</v>
          </cell>
          <cell r="I599">
            <v>30</v>
          </cell>
          <cell r="J599" t="str">
            <v>จังหวัดนครราชสีมา</v>
          </cell>
          <cell r="K599">
            <v>3028</v>
          </cell>
          <cell r="L599" t="str">
            <v>พระทองคำ</v>
          </cell>
          <cell r="M599">
            <v>302803</v>
          </cell>
          <cell r="N599" t="str">
            <v>พังเทียม</v>
          </cell>
          <cell r="O599" t="str">
            <v>ตะวันออกเฉียงเหนือ</v>
          </cell>
          <cell r="P599" t="str">
            <v>07</v>
          </cell>
          <cell r="Q599" t="str">
            <v>โรงพยาบาลชุมชน</v>
          </cell>
          <cell r="R599">
            <v>5</v>
          </cell>
          <cell r="S599">
            <v>30</v>
          </cell>
          <cell r="T599" t="str">
            <v>30</v>
          </cell>
          <cell r="U599" t="str">
            <v>21</v>
          </cell>
          <cell r="V599" t="str">
            <v>2.1 ทุติยภูมิระดับต้น</v>
          </cell>
        </row>
        <row r="600">
          <cell r="A600" t="str">
            <v>14</v>
          </cell>
          <cell r="B600" t="str">
            <v>21002</v>
          </cell>
          <cell r="C600" t="str">
            <v>กระทรวงสาธารณสุข สำนักงานปลัดกระทรวงสาธารณสุข</v>
          </cell>
          <cell r="D600" t="str">
            <v>002383900</v>
          </cell>
          <cell r="E600" t="str">
            <v>23839</v>
          </cell>
          <cell r="F600" t="str">
            <v>รพช.นครราชสีมา</v>
          </cell>
          <cell r="G600" t="str">
            <v>โรงพยาบาลชุมชนนครราชสีมา</v>
          </cell>
          <cell r="H600" t="str">
            <v>30011706</v>
          </cell>
          <cell r="I600">
            <v>30</v>
          </cell>
          <cell r="J600" t="str">
            <v>จังหวัดนครราชสีมา</v>
          </cell>
          <cell r="K600">
            <v>3001</v>
          </cell>
          <cell r="L600" t="str">
            <v>เมืองนครราชสีมา</v>
          </cell>
          <cell r="M600">
            <v>300117</v>
          </cell>
          <cell r="N600" t="str">
            <v>โคกกรวด</v>
          </cell>
          <cell r="O600" t="str">
            <v>ตะวันออกเฉียงเหนือ</v>
          </cell>
          <cell r="P600" t="str">
            <v>07</v>
          </cell>
          <cell r="Q600" t="str">
            <v>โรงพยาบาลชุมชน</v>
          </cell>
          <cell r="R600">
            <v>4</v>
          </cell>
          <cell r="S600">
            <v>60</v>
          </cell>
          <cell r="T600" t="str">
            <v>60</v>
          </cell>
          <cell r="U600" t="str">
            <v>23</v>
          </cell>
          <cell r="V600" t="str">
            <v>2.3 ทุติยภูมิระดับสูง</v>
          </cell>
        </row>
        <row r="601">
          <cell r="A601" t="str">
            <v>14</v>
          </cell>
          <cell r="B601" t="str">
            <v>21002</v>
          </cell>
          <cell r="C601" t="str">
            <v>กระทรวงสาธารณสุข สำนักงานปลัดกระทรวงสาธารณสุข</v>
          </cell>
          <cell r="D601" t="str">
            <v>002469200</v>
          </cell>
          <cell r="E601" t="str">
            <v>24692</v>
          </cell>
          <cell r="F601" t="str">
            <v>รพช.เฉลิมพระเกียรติ</v>
          </cell>
          <cell r="G601" t="str">
            <v>โรงพยาบาลชุมชนเฉลิมพระเกียรติ</v>
          </cell>
          <cell r="H601" t="str">
            <v>30320215</v>
          </cell>
          <cell r="I601">
            <v>30</v>
          </cell>
          <cell r="J601" t="str">
            <v>จังหวัดนครราชสีมา</v>
          </cell>
          <cell r="K601">
            <v>3032</v>
          </cell>
          <cell r="L601" t="str">
            <v>เฉลิมพระเกียรติ</v>
          </cell>
          <cell r="M601">
            <v>303202</v>
          </cell>
          <cell r="N601" t="str">
            <v>ท่าช้าง</v>
          </cell>
          <cell r="O601" t="str">
            <v>ตะวันออกเฉียงเหนือ</v>
          </cell>
          <cell r="P601" t="str">
            <v>07</v>
          </cell>
          <cell r="Q601" t="str">
            <v>โรงพยาบาลชุมชน</v>
          </cell>
          <cell r="R601">
            <v>5</v>
          </cell>
          <cell r="S601">
            <v>30</v>
          </cell>
          <cell r="T601" t="str">
            <v>30</v>
          </cell>
          <cell r="U601" t="str">
            <v>21</v>
          </cell>
          <cell r="V601" t="str">
            <v>2.1 ทุติยภูมิระดับต้น</v>
          </cell>
        </row>
        <row r="602">
          <cell r="A602" t="str">
            <v>14</v>
          </cell>
          <cell r="B602" t="str">
            <v>21002</v>
          </cell>
          <cell r="C602" t="str">
            <v>กระทรวงสาธารณสุข สำนักงานปลัดกระทรวงสาธารณสุข</v>
          </cell>
          <cell r="D602" t="str">
            <v>001066700</v>
          </cell>
          <cell r="E602" t="str">
            <v>10667</v>
          </cell>
          <cell r="F602" t="str">
            <v>รพศ.บุรีรัมย์</v>
          </cell>
          <cell r="G602" t="str">
            <v>โรงพยาบาลศูนย์บุรีรัมย์</v>
          </cell>
          <cell r="H602" t="str">
            <v>31010105</v>
          </cell>
          <cell r="I602">
            <v>31</v>
          </cell>
          <cell r="J602" t="str">
            <v>จังหวัดบุรีรัมย์</v>
          </cell>
          <cell r="K602">
            <v>3101</v>
          </cell>
          <cell r="L602" t="str">
            <v>เมืองบุรีรัมย์</v>
          </cell>
          <cell r="M602">
            <v>310101</v>
          </cell>
          <cell r="N602" t="str">
            <v>ในเมือง</v>
          </cell>
          <cell r="O602" t="str">
            <v>ตะวันออกเฉียงเหนือ</v>
          </cell>
          <cell r="P602" t="str">
            <v>05</v>
          </cell>
          <cell r="Q602" t="str">
            <v>โรงพยาบาลศูนย์</v>
          </cell>
          <cell r="R602">
            <v>1</v>
          </cell>
          <cell r="S602">
            <v>700</v>
          </cell>
          <cell r="T602" t="str">
            <v>625</v>
          </cell>
          <cell r="U602" t="str">
            <v>31</v>
          </cell>
          <cell r="V602" t="str">
            <v>3.1 ตติยภูมิ</v>
          </cell>
        </row>
        <row r="603">
          <cell r="A603" t="str">
            <v>14</v>
          </cell>
          <cell r="B603" t="str">
            <v>21002</v>
          </cell>
          <cell r="C603" t="str">
            <v>กระทรวงสาธารณสุข สำนักงานปลัดกระทรวงสาธารณสุข</v>
          </cell>
          <cell r="D603" t="str">
            <v>001089500</v>
          </cell>
          <cell r="E603" t="str">
            <v>10895</v>
          </cell>
          <cell r="F603" t="str">
            <v>รพช.คูเมือง</v>
          </cell>
          <cell r="G603" t="str">
            <v>โรงพยาบาลชุมชนคูเมือง</v>
          </cell>
          <cell r="H603" t="str">
            <v>31020106</v>
          </cell>
          <cell r="I603">
            <v>31</v>
          </cell>
          <cell r="J603" t="str">
            <v>จังหวัดบุรีรัมย์</v>
          </cell>
          <cell r="K603">
            <v>3102</v>
          </cell>
          <cell r="L603" t="str">
            <v>คูเมือง</v>
          </cell>
          <cell r="M603">
            <v>310201</v>
          </cell>
          <cell r="N603" t="str">
            <v>คูเมือง</v>
          </cell>
          <cell r="O603" t="str">
            <v>ตะวันออกเฉียงเหนือ</v>
          </cell>
          <cell r="P603" t="str">
            <v>07</v>
          </cell>
          <cell r="Q603" t="str">
            <v>โรงพยาบาลชุมชน</v>
          </cell>
          <cell r="R603">
            <v>4</v>
          </cell>
          <cell r="S603">
            <v>75</v>
          </cell>
          <cell r="T603" t="str">
            <v>69</v>
          </cell>
          <cell r="U603" t="str">
            <v>22</v>
          </cell>
          <cell r="V603" t="str">
            <v>2.2 ทุติยภูมิระดับกลาง</v>
          </cell>
        </row>
        <row r="604">
          <cell r="A604" t="str">
            <v>14</v>
          </cell>
          <cell r="B604" t="str">
            <v>21002</v>
          </cell>
          <cell r="C604" t="str">
            <v>กระทรวงสาธารณสุข สำนักงานปลัดกระทรวงสาธารณสุข</v>
          </cell>
          <cell r="D604" t="str">
            <v>001089600</v>
          </cell>
          <cell r="E604" t="str">
            <v>10896</v>
          </cell>
          <cell r="F604" t="str">
            <v>รพช.กระสัง</v>
          </cell>
          <cell r="G604" t="str">
            <v>โรงพยาบาลชุมชนกระสัง</v>
          </cell>
          <cell r="H604" t="str">
            <v>31030109</v>
          </cell>
          <cell r="I604">
            <v>31</v>
          </cell>
          <cell r="J604" t="str">
            <v>จังหวัดบุรีรัมย์</v>
          </cell>
          <cell r="K604">
            <v>3103</v>
          </cell>
          <cell r="L604" t="str">
            <v>กระสัง</v>
          </cell>
          <cell r="M604">
            <v>310301</v>
          </cell>
          <cell r="N604" t="str">
            <v>กระสัง</v>
          </cell>
          <cell r="O604" t="str">
            <v>ตะวันออกเฉียงเหนือ</v>
          </cell>
          <cell r="P604" t="str">
            <v>07</v>
          </cell>
          <cell r="Q604" t="str">
            <v>โรงพยาบาลชุมชน</v>
          </cell>
          <cell r="R604">
            <v>5</v>
          </cell>
          <cell r="S604">
            <v>52</v>
          </cell>
          <cell r="T604" t="str">
            <v>54</v>
          </cell>
          <cell r="U604" t="str">
            <v>22</v>
          </cell>
          <cell r="V604" t="str">
            <v>2.2 ทุติยภูมิระดับกลาง</v>
          </cell>
        </row>
        <row r="605">
          <cell r="A605" t="str">
            <v>14</v>
          </cell>
          <cell r="B605" t="str">
            <v>21002</v>
          </cell>
          <cell r="C605" t="str">
            <v>กระทรวงสาธารณสุข สำนักงานปลัดกระทรวงสาธารณสุข</v>
          </cell>
          <cell r="D605" t="str">
            <v>001089700</v>
          </cell>
          <cell r="E605" t="str">
            <v>10897</v>
          </cell>
          <cell r="F605" t="str">
            <v>รพช.นางรอง</v>
          </cell>
          <cell r="G605" t="str">
            <v>โรงพยาบาลชุมชนนางรอง</v>
          </cell>
          <cell r="H605" t="str">
            <v>31040125</v>
          </cell>
          <cell r="I605">
            <v>31</v>
          </cell>
          <cell r="J605" t="str">
            <v>จังหวัดบุรีรัมย์</v>
          </cell>
          <cell r="K605">
            <v>3104</v>
          </cell>
          <cell r="L605" t="str">
            <v>นางรอง</v>
          </cell>
          <cell r="M605">
            <v>310401</v>
          </cell>
          <cell r="N605" t="str">
            <v>นางรอง</v>
          </cell>
          <cell r="O605" t="str">
            <v>ตะวันออกเฉียงเหนือ</v>
          </cell>
          <cell r="P605" t="str">
            <v>07</v>
          </cell>
          <cell r="Q605" t="str">
            <v>โรงพยาบาลชุมชน</v>
          </cell>
          <cell r="R605">
            <v>4</v>
          </cell>
          <cell r="S605">
            <v>269</v>
          </cell>
          <cell r="T605" t="str">
            <v>269</v>
          </cell>
          <cell r="U605" t="str">
            <v>23</v>
          </cell>
          <cell r="V605" t="str">
            <v>2.3 ทุติยภูมิระดับสูง</v>
          </cell>
        </row>
        <row r="606">
          <cell r="A606" t="str">
            <v>14</v>
          </cell>
          <cell r="B606" t="str">
            <v>21002</v>
          </cell>
          <cell r="C606" t="str">
            <v>กระทรวงสาธารณสุข สำนักงานปลัดกระทรวงสาธารณสุข</v>
          </cell>
          <cell r="D606" t="str">
            <v>001089800</v>
          </cell>
          <cell r="E606" t="str">
            <v>10898</v>
          </cell>
          <cell r="F606" t="str">
            <v>รพช.หนองกี่</v>
          </cell>
          <cell r="G606" t="str">
            <v>โรงพยาบาลชุมชนหนองกี่</v>
          </cell>
          <cell r="H606" t="str">
            <v>31050601</v>
          </cell>
          <cell r="I606">
            <v>31</v>
          </cell>
          <cell r="J606" t="str">
            <v>จังหวัดบุรีรัมย์</v>
          </cell>
          <cell r="K606">
            <v>3105</v>
          </cell>
          <cell r="L606" t="str">
            <v>หนองกี่</v>
          </cell>
          <cell r="M606">
            <v>310506</v>
          </cell>
          <cell r="N606" t="str">
            <v>ทุ่งกระตาดพัฒนา</v>
          </cell>
          <cell r="O606" t="str">
            <v>ตะวันออกเฉียงเหนือ</v>
          </cell>
          <cell r="P606" t="str">
            <v>07</v>
          </cell>
          <cell r="Q606" t="str">
            <v>โรงพยาบาลชุมชน</v>
          </cell>
          <cell r="R606">
            <v>4</v>
          </cell>
          <cell r="S606">
            <v>67</v>
          </cell>
          <cell r="T606" t="str">
            <v>70</v>
          </cell>
          <cell r="U606" t="str">
            <v>22</v>
          </cell>
          <cell r="V606" t="str">
            <v>2.2 ทุติยภูมิระดับกลาง</v>
          </cell>
        </row>
        <row r="607">
          <cell r="A607" t="str">
            <v>14</v>
          </cell>
          <cell r="B607" t="str">
            <v>21002</v>
          </cell>
          <cell r="C607" t="str">
            <v>กระทรวงสาธารณสุข สำนักงานปลัดกระทรวงสาธารณสุข</v>
          </cell>
          <cell r="D607" t="str">
            <v>001089900</v>
          </cell>
          <cell r="E607" t="str">
            <v>10899</v>
          </cell>
          <cell r="F607" t="str">
            <v>รพช.ละหานทราย</v>
          </cell>
          <cell r="G607" t="str">
            <v>โรงพยาบาลชุมชนละหานทราย</v>
          </cell>
          <cell r="H607" t="str">
            <v>31060108</v>
          </cell>
          <cell r="I607">
            <v>31</v>
          </cell>
          <cell r="J607" t="str">
            <v>จังหวัดบุรีรัมย์</v>
          </cell>
          <cell r="K607">
            <v>3106</v>
          </cell>
          <cell r="L607" t="str">
            <v>ละหานทราย</v>
          </cell>
          <cell r="M607">
            <v>310601</v>
          </cell>
          <cell r="N607" t="str">
            <v>ละหานทราย</v>
          </cell>
          <cell r="O607" t="str">
            <v>ตะวันออกเฉียงเหนือ</v>
          </cell>
          <cell r="P607" t="str">
            <v>07</v>
          </cell>
          <cell r="Q607" t="str">
            <v>โรงพยาบาลชุมชน</v>
          </cell>
          <cell r="R607">
            <v>4</v>
          </cell>
          <cell r="S607">
            <v>90</v>
          </cell>
          <cell r="T607" t="str">
            <v>90</v>
          </cell>
          <cell r="U607" t="str">
            <v>22</v>
          </cell>
          <cell r="V607" t="str">
            <v>2.2 ทุติยภูมิระดับกลาง</v>
          </cell>
        </row>
        <row r="608">
          <cell r="A608" t="str">
            <v>14</v>
          </cell>
          <cell r="B608" t="str">
            <v>21002</v>
          </cell>
          <cell r="C608" t="str">
            <v>กระทรวงสาธารณสุข สำนักงานปลัดกระทรวงสาธารณสุข</v>
          </cell>
          <cell r="D608" t="str">
            <v>001090000</v>
          </cell>
          <cell r="E608" t="str">
            <v>10900</v>
          </cell>
          <cell r="F608" t="str">
            <v>รพช.ประโคนชัย</v>
          </cell>
          <cell r="G608" t="str">
            <v>โรงพยาบาลชุมชนประโคนชัย</v>
          </cell>
          <cell r="H608" t="str">
            <v>31070103</v>
          </cell>
          <cell r="I608">
            <v>31</v>
          </cell>
          <cell r="J608" t="str">
            <v>จังหวัดบุรีรัมย์</v>
          </cell>
          <cell r="K608">
            <v>3107</v>
          </cell>
          <cell r="L608" t="str">
            <v>ประโคนชัย</v>
          </cell>
          <cell r="M608">
            <v>310701</v>
          </cell>
          <cell r="N608" t="str">
            <v>ประโคนชัย</v>
          </cell>
          <cell r="O608" t="str">
            <v>ตะวันออกเฉียงเหนือ</v>
          </cell>
          <cell r="P608" t="str">
            <v>07</v>
          </cell>
          <cell r="Q608" t="str">
            <v>โรงพยาบาลชุมชน</v>
          </cell>
          <cell r="R608">
            <v>4</v>
          </cell>
          <cell r="S608">
            <v>134</v>
          </cell>
          <cell r="T608" t="str">
            <v>90</v>
          </cell>
          <cell r="U608" t="str">
            <v>22</v>
          </cell>
          <cell r="V608" t="str">
            <v>2.2 ทุติยภูมิระดับกลาง</v>
          </cell>
        </row>
        <row r="609">
          <cell r="A609" t="str">
            <v>14</v>
          </cell>
          <cell r="B609" t="str">
            <v>21002</v>
          </cell>
          <cell r="C609" t="str">
            <v>กระทรวงสาธารณสุข สำนักงานปลัดกระทรวงสาธารณสุข</v>
          </cell>
          <cell r="D609" t="str">
            <v>001090100</v>
          </cell>
          <cell r="E609" t="str">
            <v>10901</v>
          </cell>
          <cell r="F609" t="str">
            <v>รพช.บ้านกรวด</v>
          </cell>
          <cell r="G609" t="str">
            <v>โรงพยาบาลชุมชนบ้านกรวด</v>
          </cell>
          <cell r="H609" t="str">
            <v>31080103</v>
          </cell>
          <cell r="I609">
            <v>31</v>
          </cell>
          <cell r="J609" t="str">
            <v>จังหวัดบุรีรัมย์</v>
          </cell>
          <cell r="K609">
            <v>3108</v>
          </cell>
          <cell r="L609" t="str">
            <v>บ้านกรวด</v>
          </cell>
          <cell r="M609">
            <v>310801</v>
          </cell>
          <cell r="N609" t="str">
            <v>บ้านกรวด</v>
          </cell>
          <cell r="O609" t="str">
            <v>ตะวันออกเฉียงเหนือ</v>
          </cell>
          <cell r="P609" t="str">
            <v>07</v>
          </cell>
          <cell r="Q609" t="str">
            <v>โรงพยาบาลชุมชน</v>
          </cell>
          <cell r="R609">
            <v>5</v>
          </cell>
          <cell r="S609">
            <v>63</v>
          </cell>
          <cell r="T609" t="str">
            <v>60</v>
          </cell>
          <cell r="U609" t="str">
            <v>22</v>
          </cell>
          <cell r="V609" t="str">
            <v>2.2 ทุติยภูมิระดับกลาง</v>
          </cell>
        </row>
        <row r="610">
          <cell r="A610" t="str">
            <v>14</v>
          </cell>
          <cell r="B610" t="str">
            <v>21002</v>
          </cell>
          <cell r="C610" t="str">
            <v>กระทรวงสาธารณสุข สำนักงานปลัดกระทรวงสาธารณสุข</v>
          </cell>
          <cell r="D610" t="str">
            <v>001090200</v>
          </cell>
          <cell r="E610" t="str">
            <v>10902</v>
          </cell>
          <cell r="F610" t="str">
            <v>รพช.พุทไธสง</v>
          </cell>
          <cell r="G610" t="str">
            <v>โรงพยาบาลชุมชนพุทไธสง</v>
          </cell>
          <cell r="H610" t="str">
            <v>31090203</v>
          </cell>
          <cell r="I610">
            <v>31</v>
          </cell>
          <cell r="J610" t="str">
            <v>จังหวัดบุรีรัมย์</v>
          </cell>
          <cell r="K610">
            <v>3109</v>
          </cell>
          <cell r="L610" t="str">
            <v>พุทไธสง</v>
          </cell>
          <cell r="M610">
            <v>310902</v>
          </cell>
          <cell r="N610" t="str">
            <v>มะเฟือง</v>
          </cell>
          <cell r="O610" t="str">
            <v>ตะวันออกเฉียงเหนือ</v>
          </cell>
          <cell r="P610" t="str">
            <v>07</v>
          </cell>
          <cell r="Q610" t="str">
            <v>โรงพยาบาลชุมชน</v>
          </cell>
          <cell r="R610">
            <v>4</v>
          </cell>
          <cell r="S610">
            <v>72</v>
          </cell>
          <cell r="T610" t="str">
            <v>60</v>
          </cell>
          <cell r="U610" t="str">
            <v>22</v>
          </cell>
          <cell r="V610" t="str">
            <v>2.2 ทุติยภูมิระดับกลาง</v>
          </cell>
        </row>
        <row r="611">
          <cell r="A611" t="str">
            <v>14</v>
          </cell>
          <cell r="B611" t="str">
            <v>21002</v>
          </cell>
          <cell r="C611" t="str">
            <v>กระทรวงสาธารณสุข สำนักงานปลัดกระทรวงสาธารณสุข</v>
          </cell>
          <cell r="D611" t="str">
            <v>001090400</v>
          </cell>
          <cell r="E611" t="str">
            <v>10904</v>
          </cell>
          <cell r="F611" t="str">
            <v>รพช.ลำปลายมาศ</v>
          </cell>
          <cell r="G611" t="str">
            <v>โรงพยาบาลชุมชนลำปลายมาศ</v>
          </cell>
          <cell r="H611" t="str">
            <v>31100107</v>
          </cell>
          <cell r="I611">
            <v>31</v>
          </cell>
          <cell r="J611" t="str">
            <v>จังหวัดบุรีรัมย์</v>
          </cell>
          <cell r="K611">
            <v>3110</v>
          </cell>
          <cell r="L611" t="str">
            <v>ลำปลายมาศ</v>
          </cell>
          <cell r="M611">
            <v>311001</v>
          </cell>
          <cell r="N611" t="str">
            <v>ลำปลายมาศ</v>
          </cell>
          <cell r="O611" t="str">
            <v>ตะวันออกเฉียงเหนือ</v>
          </cell>
          <cell r="P611" t="str">
            <v>07</v>
          </cell>
          <cell r="Q611" t="str">
            <v>โรงพยาบาลชุมชน</v>
          </cell>
          <cell r="R611">
            <v>4</v>
          </cell>
          <cell r="S611">
            <v>124</v>
          </cell>
          <cell r="T611" t="str">
            <v>90</v>
          </cell>
          <cell r="U611" t="str">
            <v>22</v>
          </cell>
          <cell r="V611" t="str">
            <v>2.2 ทุติยภูมิระดับกลาง</v>
          </cell>
        </row>
        <row r="612">
          <cell r="A612" t="str">
            <v>14</v>
          </cell>
          <cell r="B612" t="str">
            <v>21002</v>
          </cell>
          <cell r="C612" t="str">
            <v>กระทรวงสาธารณสุข สำนักงานปลัดกระทรวงสาธารณสุข</v>
          </cell>
          <cell r="D612" t="str">
            <v>001090500</v>
          </cell>
          <cell r="E612" t="str">
            <v>10905</v>
          </cell>
          <cell r="F612" t="str">
            <v>รพช.สตึก</v>
          </cell>
          <cell r="G612" t="str">
            <v>โรงพยาบาลชุมชนสตึก</v>
          </cell>
          <cell r="H612" t="str">
            <v>31110207</v>
          </cell>
          <cell r="I612">
            <v>31</v>
          </cell>
          <cell r="J612" t="str">
            <v>จังหวัดบุรีรัมย์</v>
          </cell>
          <cell r="K612">
            <v>3111</v>
          </cell>
          <cell r="L612" t="str">
            <v>สตึก</v>
          </cell>
          <cell r="M612">
            <v>311102</v>
          </cell>
          <cell r="N612" t="str">
            <v>นิคม</v>
          </cell>
          <cell r="O612" t="str">
            <v>ตะวันออกเฉียงเหนือ</v>
          </cell>
          <cell r="P612" t="str">
            <v>07</v>
          </cell>
          <cell r="Q612" t="str">
            <v>โรงพยาบาลชุมชน</v>
          </cell>
          <cell r="R612">
            <v>4</v>
          </cell>
          <cell r="S612">
            <v>70</v>
          </cell>
          <cell r="T612" t="str">
            <v>80</v>
          </cell>
          <cell r="U612" t="str">
            <v>22</v>
          </cell>
          <cell r="V612" t="str">
            <v>2.2 ทุติยภูมิระดับกลาง</v>
          </cell>
        </row>
        <row r="613">
          <cell r="A613" t="str">
            <v>14</v>
          </cell>
          <cell r="B613" t="str">
            <v>21002</v>
          </cell>
          <cell r="C613" t="str">
            <v>กระทรวงสาธารณสุข สำนักงานปลัดกระทรวงสาธารณสุข</v>
          </cell>
          <cell r="D613" t="str">
            <v>001090600</v>
          </cell>
          <cell r="E613" t="str">
            <v>10906</v>
          </cell>
          <cell r="F613" t="str">
            <v>รพช.ปะคำ</v>
          </cell>
          <cell r="G613" t="str">
            <v>โรงพยาบาลชุมชนปะคำ</v>
          </cell>
          <cell r="H613" t="str">
            <v>31120103</v>
          </cell>
          <cell r="I613">
            <v>31</v>
          </cell>
          <cell r="J613" t="str">
            <v>จังหวัดบุรีรัมย์</v>
          </cell>
          <cell r="K613">
            <v>3112</v>
          </cell>
          <cell r="L613" t="str">
            <v>ปะคำ</v>
          </cell>
          <cell r="M613">
            <v>311201</v>
          </cell>
          <cell r="N613" t="str">
            <v>ปะคำ</v>
          </cell>
          <cell r="O613" t="str">
            <v>ตะวันออกเฉียงเหนือ</v>
          </cell>
          <cell r="P613" t="str">
            <v>07</v>
          </cell>
          <cell r="Q613" t="str">
            <v>โรงพยาบาลชุมชน</v>
          </cell>
          <cell r="R613">
            <v>4</v>
          </cell>
          <cell r="S613">
            <v>37</v>
          </cell>
          <cell r="T613" t="str">
            <v>30</v>
          </cell>
          <cell r="U613" t="str">
            <v>22</v>
          </cell>
          <cell r="V613" t="str">
            <v>2.2 ทุติยภูมิระดับกลาง</v>
          </cell>
        </row>
        <row r="614">
          <cell r="A614" t="str">
            <v>14</v>
          </cell>
          <cell r="B614" t="str">
            <v>21002</v>
          </cell>
          <cell r="C614" t="str">
            <v>กระทรวงสาธารณสุข สำนักงานปลัดกระทรวงสาธารณสุข</v>
          </cell>
          <cell r="D614" t="str">
            <v>001090700</v>
          </cell>
          <cell r="E614" t="str">
            <v>10907</v>
          </cell>
          <cell r="F614" t="str">
            <v>รพช.นาโพธิ์</v>
          </cell>
          <cell r="G614" t="str">
            <v>โรงพยาบาลชุมชนนาโพธิ์</v>
          </cell>
          <cell r="H614" t="str">
            <v>31130508</v>
          </cell>
          <cell r="I614">
            <v>31</v>
          </cell>
          <cell r="J614" t="str">
            <v>จังหวัดบุรีรัมย์</v>
          </cell>
          <cell r="K614">
            <v>3113</v>
          </cell>
          <cell r="L614" t="str">
            <v>นาโพธิ์</v>
          </cell>
          <cell r="M614">
            <v>311305</v>
          </cell>
          <cell r="N614" t="str">
            <v>ศรีสว่าง</v>
          </cell>
          <cell r="O614" t="str">
            <v>ตะวันออกเฉียงเหนือ</v>
          </cell>
          <cell r="P614" t="str">
            <v>07</v>
          </cell>
          <cell r="Q614" t="str">
            <v>โรงพยาบาลชุมชน</v>
          </cell>
          <cell r="R614">
            <v>5</v>
          </cell>
          <cell r="S614">
            <v>38</v>
          </cell>
          <cell r="T614" t="str">
            <v>30</v>
          </cell>
          <cell r="U614" t="str">
            <v>22</v>
          </cell>
          <cell r="V614" t="str">
            <v>2.2 ทุติยภูมิระดับกลาง</v>
          </cell>
        </row>
        <row r="615">
          <cell r="A615" t="str">
            <v>14</v>
          </cell>
          <cell r="B615" t="str">
            <v>21002</v>
          </cell>
          <cell r="C615" t="str">
            <v>กระทรวงสาธารณสุข สำนักงานปลัดกระทรวงสาธารณสุข</v>
          </cell>
          <cell r="D615" t="str">
            <v>001090800</v>
          </cell>
          <cell r="E615" t="str">
            <v>10908</v>
          </cell>
          <cell r="F615" t="str">
            <v>รพช.หนองหงส์</v>
          </cell>
          <cell r="G615" t="str">
            <v>โรงพยาบาลชุมชนหนองหงส์</v>
          </cell>
          <cell r="H615" t="str">
            <v>31140102</v>
          </cell>
          <cell r="I615">
            <v>31</v>
          </cell>
          <cell r="J615" t="str">
            <v>จังหวัดบุรีรัมย์</v>
          </cell>
          <cell r="K615">
            <v>3114</v>
          </cell>
          <cell r="L615" t="str">
            <v>หนองหงส์</v>
          </cell>
          <cell r="M615">
            <v>311401</v>
          </cell>
          <cell r="N615" t="str">
            <v>สระแก้ว</v>
          </cell>
          <cell r="O615" t="str">
            <v>ตะวันออกเฉียงเหนือ</v>
          </cell>
          <cell r="P615" t="str">
            <v>07</v>
          </cell>
          <cell r="Q615" t="str">
            <v>โรงพยาบาลชุมชน</v>
          </cell>
          <cell r="R615">
            <v>5</v>
          </cell>
          <cell r="S615">
            <v>48</v>
          </cell>
          <cell r="T615" t="str">
            <v>30</v>
          </cell>
          <cell r="U615" t="str">
            <v>22</v>
          </cell>
          <cell r="V615" t="str">
            <v>2.2 ทุติยภูมิระดับกลาง</v>
          </cell>
        </row>
        <row r="616">
          <cell r="A616" t="str">
            <v>14</v>
          </cell>
          <cell r="B616" t="str">
            <v>21002</v>
          </cell>
          <cell r="C616" t="str">
            <v>กระทรวงสาธารณสุข สำนักงานปลัดกระทรวงสาธารณสุข</v>
          </cell>
          <cell r="D616" t="str">
            <v>001090900</v>
          </cell>
          <cell r="E616" t="str">
            <v>10909</v>
          </cell>
          <cell r="F616" t="str">
            <v>รพช.พลับพลาชัย</v>
          </cell>
          <cell r="G616" t="str">
            <v>โรงพยาบาลชุมชนพลับพลาชัย</v>
          </cell>
          <cell r="H616" t="str">
            <v>31150401</v>
          </cell>
          <cell r="I616">
            <v>31</v>
          </cell>
          <cell r="J616" t="str">
            <v>จังหวัดบุรีรัมย์</v>
          </cell>
          <cell r="K616">
            <v>3115</v>
          </cell>
          <cell r="L616" t="str">
            <v>พลับพลาชัย</v>
          </cell>
          <cell r="M616">
            <v>311504</v>
          </cell>
          <cell r="N616" t="str">
            <v>สะเดา</v>
          </cell>
          <cell r="O616" t="str">
            <v>ตะวันออกเฉียงเหนือ</v>
          </cell>
          <cell r="P616" t="str">
            <v>07</v>
          </cell>
          <cell r="Q616" t="str">
            <v>โรงพยาบาลชุมชน</v>
          </cell>
          <cell r="R616">
            <v>5</v>
          </cell>
          <cell r="S616">
            <v>38</v>
          </cell>
          <cell r="T616" t="str">
            <v>30</v>
          </cell>
          <cell r="U616" t="str">
            <v>22</v>
          </cell>
          <cell r="V616" t="str">
            <v>2.2 ทุติยภูมิระดับกลาง</v>
          </cell>
        </row>
        <row r="617">
          <cell r="A617" t="str">
            <v>14</v>
          </cell>
          <cell r="B617" t="str">
            <v>21002</v>
          </cell>
          <cell r="C617" t="str">
            <v>กระทรวงสาธารณสุข สำนักงานปลัดกระทรวงสาธารณสุข</v>
          </cell>
          <cell r="D617" t="str">
            <v>001091000</v>
          </cell>
          <cell r="E617" t="str">
            <v>10910</v>
          </cell>
          <cell r="F617" t="str">
            <v>รพช.ห้วยราช</v>
          </cell>
          <cell r="G617" t="str">
            <v>โรงพยาบาลชุมชนห้วยราช</v>
          </cell>
          <cell r="H617" t="str">
            <v>31160808</v>
          </cell>
          <cell r="I617">
            <v>31</v>
          </cell>
          <cell r="J617" t="str">
            <v>จังหวัดบุรีรัมย์</v>
          </cell>
          <cell r="K617">
            <v>3116</v>
          </cell>
          <cell r="L617" t="str">
            <v>ห้วยราช</v>
          </cell>
          <cell r="M617">
            <v>311608</v>
          </cell>
          <cell r="N617" t="str">
            <v>ห้วยราชา</v>
          </cell>
          <cell r="O617" t="str">
            <v>ตะวันออกเฉียงเหนือ</v>
          </cell>
          <cell r="P617" t="str">
            <v>07</v>
          </cell>
          <cell r="Q617" t="str">
            <v>โรงพยาบาลชุมชน</v>
          </cell>
          <cell r="R617">
            <v>5</v>
          </cell>
          <cell r="S617">
            <v>40</v>
          </cell>
          <cell r="T617" t="str">
            <v>30</v>
          </cell>
          <cell r="U617" t="str">
            <v>22</v>
          </cell>
          <cell r="V617" t="str">
            <v>2.2 ทุติยภูมิระดับกลาง</v>
          </cell>
        </row>
        <row r="618">
          <cell r="A618" t="str">
            <v>14</v>
          </cell>
          <cell r="B618" t="str">
            <v>21002</v>
          </cell>
          <cell r="C618" t="str">
            <v>กระทรวงสาธารณสุข สำนักงานปลัดกระทรวงสาธารณสุข</v>
          </cell>
          <cell r="D618" t="str">
            <v>001091100</v>
          </cell>
          <cell r="E618" t="str">
            <v>10911</v>
          </cell>
          <cell r="F618" t="str">
            <v>รพช.โนนสุวรรณ</v>
          </cell>
          <cell r="G618" t="str">
            <v>โรงพยาบาลชุมชนโนนสุวรรณ</v>
          </cell>
          <cell r="H618" t="str">
            <v>31170110</v>
          </cell>
          <cell r="I618">
            <v>31</v>
          </cell>
          <cell r="J618" t="str">
            <v>จังหวัดบุรีรัมย์</v>
          </cell>
          <cell r="K618">
            <v>3117</v>
          </cell>
          <cell r="L618" t="str">
            <v>โนนสุวรรณ</v>
          </cell>
          <cell r="M618">
            <v>311701</v>
          </cell>
          <cell r="N618" t="str">
            <v>โนนสุวรรณ</v>
          </cell>
          <cell r="O618" t="str">
            <v>ตะวันออกเฉียงเหนือ</v>
          </cell>
          <cell r="P618" t="str">
            <v>07</v>
          </cell>
          <cell r="Q618" t="str">
            <v>โรงพยาบาลชุมชน</v>
          </cell>
          <cell r="R618">
            <v>5</v>
          </cell>
          <cell r="S618">
            <v>33</v>
          </cell>
          <cell r="T618" t="str">
            <v>30</v>
          </cell>
          <cell r="U618" t="str">
            <v>22</v>
          </cell>
          <cell r="V618" t="str">
            <v>2.2 ทุติยภูมิระดับกลาง</v>
          </cell>
        </row>
        <row r="619">
          <cell r="A619" t="str">
            <v>14</v>
          </cell>
          <cell r="B619" t="str">
            <v>21002</v>
          </cell>
          <cell r="C619" t="str">
            <v>กระทรวงสาธารณสุข สำนักงานปลัดกระทรวงสาธารณสุข</v>
          </cell>
          <cell r="D619" t="str">
            <v>001091200</v>
          </cell>
          <cell r="E619" t="str">
            <v>10912</v>
          </cell>
          <cell r="F619" t="str">
            <v>รพช.ชำนิ</v>
          </cell>
          <cell r="G619" t="str">
            <v>โรงพยาบาลชุมชนชำนิ</v>
          </cell>
          <cell r="H619" t="str">
            <v>31180108</v>
          </cell>
          <cell r="I619">
            <v>31</v>
          </cell>
          <cell r="J619" t="str">
            <v>จังหวัดบุรีรัมย์</v>
          </cell>
          <cell r="K619">
            <v>3118</v>
          </cell>
          <cell r="L619" t="str">
            <v>ชำนิ</v>
          </cell>
          <cell r="M619">
            <v>311801</v>
          </cell>
          <cell r="N619" t="str">
            <v>ชำนิ</v>
          </cell>
          <cell r="O619" t="str">
            <v>ตะวันออกเฉียงเหนือ</v>
          </cell>
          <cell r="P619" t="str">
            <v>07</v>
          </cell>
          <cell r="Q619" t="str">
            <v>โรงพยาบาลชุมชน</v>
          </cell>
          <cell r="R619">
            <v>5</v>
          </cell>
          <cell r="S619">
            <v>30</v>
          </cell>
          <cell r="T619" t="str">
            <v>30</v>
          </cell>
          <cell r="U619" t="str">
            <v>22</v>
          </cell>
          <cell r="V619" t="str">
            <v>2.2 ทุติยภูมิระดับกลาง</v>
          </cell>
        </row>
        <row r="620">
          <cell r="A620" t="str">
            <v>14</v>
          </cell>
          <cell r="B620" t="str">
            <v>21002</v>
          </cell>
          <cell r="C620" t="str">
            <v>กระทรวงสาธารณสุข สำนักงานปลัดกระทรวงสาธารณสุข</v>
          </cell>
          <cell r="D620" t="str">
            <v>001091300</v>
          </cell>
          <cell r="E620" t="str">
            <v>10913</v>
          </cell>
          <cell r="F620" t="str">
            <v>รพช.บ้านใหม่ไชยพจน์</v>
          </cell>
          <cell r="G620" t="str">
            <v>โรงพยาบาลชุมชนบ้านใหม่ไชยพจน์</v>
          </cell>
          <cell r="H620" t="str">
            <v>31190101</v>
          </cell>
          <cell r="I620">
            <v>31</v>
          </cell>
          <cell r="J620" t="str">
            <v>จังหวัดบุรีรัมย์</v>
          </cell>
          <cell r="K620">
            <v>3119</v>
          </cell>
          <cell r="L620" t="str">
            <v>บ้านใหม่ไชยพจน์</v>
          </cell>
          <cell r="M620">
            <v>311901</v>
          </cell>
          <cell r="N620" t="str">
            <v>หนองแวง</v>
          </cell>
          <cell r="O620" t="str">
            <v>ตะวันออกเฉียงเหนือ</v>
          </cell>
          <cell r="P620" t="str">
            <v>07</v>
          </cell>
          <cell r="Q620" t="str">
            <v>โรงพยาบาลชุมชน</v>
          </cell>
          <cell r="R620">
            <v>4</v>
          </cell>
          <cell r="S620">
            <v>61</v>
          </cell>
          <cell r="T620" t="str">
            <v>30</v>
          </cell>
          <cell r="U620" t="str">
            <v>22</v>
          </cell>
          <cell r="V620" t="str">
            <v>2.2 ทุติยภูมิระดับกลาง</v>
          </cell>
        </row>
        <row r="621">
          <cell r="A621" t="str">
            <v>14</v>
          </cell>
          <cell r="B621" t="str">
            <v>21002</v>
          </cell>
          <cell r="C621" t="str">
            <v>กระทรวงสาธารณสุข สำนักงานปลัดกระทรวงสาธารณสุข</v>
          </cell>
          <cell r="D621" t="str">
            <v>001091400</v>
          </cell>
          <cell r="E621" t="str">
            <v>10914</v>
          </cell>
          <cell r="F621" t="str">
            <v>รพช.โนนดินแดง</v>
          </cell>
          <cell r="G621" t="str">
            <v>โรงพยาบาลชุมชนโนนดินแดง</v>
          </cell>
          <cell r="H621" t="str">
            <v>31200107</v>
          </cell>
          <cell r="I621">
            <v>31</v>
          </cell>
          <cell r="J621" t="str">
            <v>จังหวัดบุรีรัมย์</v>
          </cell>
          <cell r="K621">
            <v>3120</v>
          </cell>
          <cell r="L621" t="str">
            <v>โนนดินแดง</v>
          </cell>
          <cell r="M621">
            <v>312001</v>
          </cell>
          <cell r="N621" t="str">
            <v>โนนดินแดง</v>
          </cell>
          <cell r="O621" t="str">
            <v>ตะวันออกเฉียงเหนือ</v>
          </cell>
          <cell r="P621" t="str">
            <v>07</v>
          </cell>
          <cell r="Q621" t="str">
            <v>โรงพยาบาลชุมชน</v>
          </cell>
          <cell r="R621">
            <v>4</v>
          </cell>
          <cell r="S621">
            <v>34</v>
          </cell>
          <cell r="T621" t="str">
            <v>30</v>
          </cell>
          <cell r="U621" t="str">
            <v>22</v>
          </cell>
          <cell r="V621" t="str">
            <v>2.2 ทุติยภูมิระดับกลาง</v>
          </cell>
        </row>
        <row r="622">
          <cell r="A622" t="str">
            <v>14</v>
          </cell>
          <cell r="B622" t="str">
            <v>21002</v>
          </cell>
          <cell r="C622" t="str">
            <v>กระทรวงสาธารณสุข สำนักงานปลัดกระทรวงสาธารณสุข</v>
          </cell>
          <cell r="D622" t="str">
            <v>001161900</v>
          </cell>
          <cell r="E622" t="str">
            <v>11619</v>
          </cell>
          <cell r="F622" t="str">
            <v>รพช.เฉลิมพระเกียรติ</v>
          </cell>
          <cell r="G622" t="str">
            <v>โรงพยาบาลชุมชนเฉลิมพระเกียรติ</v>
          </cell>
          <cell r="H622" t="str">
            <v>31230202</v>
          </cell>
          <cell r="I622">
            <v>31</v>
          </cell>
          <cell r="J622" t="str">
            <v>จังหวัดบุรีรัมย์</v>
          </cell>
          <cell r="K622">
            <v>3123</v>
          </cell>
          <cell r="L622" t="str">
            <v>เฉลิมพระเกียรติ</v>
          </cell>
          <cell r="M622">
            <v>312301</v>
          </cell>
          <cell r="N622" t="str">
            <v>เจริญสุข</v>
          </cell>
          <cell r="O622" t="str">
            <v>ตะวันออกเฉียงเหนือ</v>
          </cell>
          <cell r="P622" t="str">
            <v>07</v>
          </cell>
          <cell r="Q622" t="str">
            <v>โรงพยาบาลชุมชน</v>
          </cell>
          <cell r="R622">
            <v>4</v>
          </cell>
          <cell r="S622">
            <v>32</v>
          </cell>
          <cell r="T622" t="str">
            <v>30</v>
          </cell>
          <cell r="U622" t="str">
            <v>22</v>
          </cell>
          <cell r="V622" t="str">
            <v>2.2 ทุติยภูมิระดับกลาง</v>
          </cell>
        </row>
        <row r="623">
          <cell r="A623" t="str">
            <v>14</v>
          </cell>
          <cell r="B623" t="str">
            <v>21002</v>
          </cell>
          <cell r="C623" t="str">
            <v>กระทรวงสาธารณสุข สำนักงานปลัดกระทรวงสาธารณสุข</v>
          </cell>
          <cell r="D623" t="str">
            <v>002357800</v>
          </cell>
          <cell r="E623" t="str">
            <v>23578</v>
          </cell>
          <cell r="F623" t="str">
            <v>รพช.แคนดง</v>
          </cell>
          <cell r="G623" t="str">
            <v>โรงพยาบาลชุมชนแคนดง</v>
          </cell>
          <cell r="H623" t="str">
            <v>31220106</v>
          </cell>
          <cell r="I623">
            <v>31</v>
          </cell>
          <cell r="J623" t="str">
            <v>จังหวัดบุรีรัมย์</v>
          </cell>
          <cell r="K623">
            <v>3122</v>
          </cell>
          <cell r="L623" t="str">
            <v>แคนดง</v>
          </cell>
          <cell r="M623">
            <v>312201</v>
          </cell>
          <cell r="N623" t="str">
            <v>แคนดง</v>
          </cell>
          <cell r="O623" t="str">
            <v>ตะวันออกเฉียงเหนือ</v>
          </cell>
          <cell r="P623" t="str">
            <v>07</v>
          </cell>
          <cell r="Q623" t="str">
            <v>โรงพยาบาลชุมชน</v>
          </cell>
          <cell r="R623">
            <v>5</v>
          </cell>
          <cell r="S623">
            <v>12</v>
          </cell>
          <cell r="T623" t="str">
            <v>30</v>
          </cell>
          <cell r="U623" t="str">
            <v>21</v>
          </cell>
          <cell r="V623" t="str">
            <v>2.1 ทุติยภูมิระดับต้น</v>
          </cell>
        </row>
        <row r="624">
          <cell r="A624" t="str">
            <v>14</v>
          </cell>
          <cell r="B624" t="str">
            <v>21002</v>
          </cell>
          <cell r="C624" t="str">
            <v>กระทรวงสาธารณสุข สำนักงานปลัดกระทรวงสาธารณสุข</v>
          </cell>
          <cell r="D624" t="str">
            <v>001066800</v>
          </cell>
          <cell r="E624" t="str">
            <v>10668</v>
          </cell>
          <cell r="F624" t="str">
            <v>รพศ.สุรินทร์</v>
          </cell>
          <cell r="G624" t="str">
            <v>โรงพยาบาลศูนย์สุรินทร์</v>
          </cell>
          <cell r="H624" t="str">
            <v>32010100</v>
          </cell>
          <cell r="I624">
            <v>32</v>
          </cell>
          <cell r="J624" t="str">
            <v>จังหวัดสุรินทร์</v>
          </cell>
          <cell r="K624">
            <v>3201</v>
          </cell>
          <cell r="L624" t="str">
            <v>เมืองสุรินทร์</v>
          </cell>
          <cell r="M624">
            <v>320101</v>
          </cell>
          <cell r="N624" t="str">
            <v>ในเมือง</v>
          </cell>
          <cell r="O624" t="str">
            <v>ตะวันออกเฉียงเหนือ</v>
          </cell>
          <cell r="P624" t="str">
            <v>05</v>
          </cell>
          <cell r="Q624" t="str">
            <v>โรงพยาบาลศูนย์</v>
          </cell>
          <cell r="R624">
            <v>1</v>
          </cell>
          <cell r="S624">
            <v>697</v>
          </cell>
          <cell r="T624" t="str">
            <v>697</v>
          </cell>
          <cell r="U624" t="str">
            <v>31</v>
          </cell>
          <cell r="V624" t="str">
            <v>3.1 ตติยภูมิ</v>
          </cell>
        </row>
        <row r="625">
          <cell r="A625" t="str">
            <v>14</v>
          </cell>
          <cell r="B625" t="str">
            <v>21002</v>
          </cell>
          <cell r="C625" t="str">
            <v>กระทรวงสาธารณสุข สำนักงานปลัดกระทรวงสาธารณสุข</v>
          </cell>
          <cell r="D625" t="str">
            <v>001091500</v>
          </cell>
          <cell r="E625" t="str">
            <v>10915</v>
          </cell>
          <cell r="F625" t="str">
            <v>รพช.ชุมพลบุรี</v>
          </cell>
          <cell r="G625" t="str">
            <v>โรงพยาบาลชุมชนชุมพลบุรี</v>
          </cell>
          <cell r="H625" t="str">
            <v>32020101</v>
          </cell>
          <cell r="I625">
            <v>32</v>
          </cell>
          <cell r="J625" t="str">
            <v>จังหวัดสุรินทร์</v>
          </cell>
          <cell r="K625">
            <v>3202</v>
          </cell>
          <cell r="L625" t="str">
            <v>ชุมพลบุรี</v>
          </cell>
          <cell r="M625">
            <v>320201</v>
          </cell>
          <cell r="N625" t="str">
            <v>ชุมพลบุรี</v>
          </cell>
          <cell r="O625" t="str">
            <v>ตะวันออกเฉียงเหนือ</v>
          </cell>
          <cell r="P625" t="str">
            <v>07</v>
          </cell>
          <cell r="Q625" t="str">
            <v>โรงพยาบาลชุมชน</v>
          </cell>
          <cell r="R625">
            <v>5</v>
          </cell>
          <cell r="S625">
            <v>30</v>
          </cell>
          <cell r="T625" t="str">
            <v>80</v>
          </cell>
          <cell r="U625" t="str">
            <v>21</v>
          </cell>
          <cell r="V625" t="str">
            <v>2.1 ทุติยภูมิระดับต้น</v>
          </cell>
        </row>
        <row r="626">
          <cell r="A626" t="str">
            <v>14</v>
          </cell>
          <cell r="B626" t="str">
            <v>21002</v>
          </cell>
          <cell r="C626" t="str">
            <v>กระทรวงสาธารณสุข สำนักงานปลัดกระทรวงสาธารณสุข</v>
          </cell>
          <cell r="D626" t="str">
            <v>001091600</v>
          </cell>
          <cell r="E626" t="str">
            <v>10916</v>
          </cell>
          <cell r="F626" t="str">
            <v>รพช.ท่าตูม</v>
          </cell>
          <cell r="G626" t="str">
            <v>โรงพยาบาลชุมชนท่าตูม</v>
          </cell>
          <cell r="H626" t="str">
            <v>32030107</v>
          </cell>
          <cell r="I626">
            <v>32</v>
          </cell>
          <cell r="J626" t="str">
            <v>จังหวัดสุรินทร์</v>
          </cell>
          <cell r="K626">
            <v>3203</v>
          </cell>
          <cell r="L626" t="str">
            <v>ท่าตูม</v>
          </cell>
          <cell r="M626">
            <v>320301</v>
          </cell>
          <cell r="N626" t="str">
            <v>ท่าตูม</v>
          </cell>
          <cell r="O626" t="str">
            <v>ตะวันออกเฉียงเหนือ</v>
          </cell>
          <cell r="P626" t="str">
            <v>07</v>
          </cell>
          <cell r="Q626" t="str">
            <v>โรงพยาบาลชุมชน</v>
          </cell>
          <cell r="R626">
            <v>4</v>
          </cell>
          <cell r="S626">
            <v>90</v>
          </cell>
          <cell r="T626" t="str">
            <v>30</v>
          </cell>
          <cell r="U626" t="str">
            <v>22</v>
          </cell>
          <cell r="V626" t="str">
            <v>2.2 ทุติยภูมิระดับกลาง</v>
          </cell>
        </row>
        <row r="627">
          <cell r="A627" t="str">
            <v>14</v>
          </cell>
          <cell r="B627" t="str">
            <v>21002</v>
          </cell>
          <cell r="C627" t="str">
            <v>กระทรวงสาธารณสุข สำนักงานปลัดกระทรวงสาธารณสุข</v>
          </cell>
          <cell r="D627" t="str">
            <v>001091700</v>
          </cell>
          <cell r="E627" t="str">
            <v>10917</v>
          </cell>
          <cell r="F627" t="str">
            <v>รพช.จอมพระ</v>
          </cell>
          <cell r="G627" t="str">
            <v>โรงพยาบาลชุมชนจอมพระ</v>
          </cell>
          <cell r="H627" t="str">
            <v>32040106</v>
          </cell>
          <cell r="I627">
            <v>32</v>
          </cell>
          <cell r="J627" t="str">
            <v>จังหวัดสุรินทร์</v>
          </cell>
          <cell r="K627">
            <v>3204</v>
          </cell>
          <cell r="L627" t="str">
            <v>จอมพระ</v>
          </cell>
          <cell r="M627">
            <v>320401</v>
          </cell>
          <cell r="N627" t="str">
            <v>จอมพระ</v>
          </cell>
          <cell r="O627" t="str">
            <v>ตะวันออกเฉียงเหนือ</v>
          </cell>
          <cell r="P627" t="str">
            <v>07</v>
          </cell>
          <cell r="Q627" t="str">
            <v>โรงพยาบาลชุมชน</v>
          </cell>
          <cell r="R627">
            <v>5</v>
          </cell>
          <cell r="S627">
            <v>30</v>
          </cell>
          <cell r="T627" t="str">
            <v>30</v>
          </cell>
          <cell r="U627" t="str">
            <v>21</v>
          </cell>
          <cell r="V627" t="str">
            <v>2.1 ทุติยภูมิระดับต้น</v>
          </cell>
        </row>
        <row r="628">
          <cell r="A628" t="str">
            <v>14</v>
          </cell>
          <cell r="B628" t="str">
            <v>21002</v>
          </cell>
          <cell r="C628" t="str">
            <v>กระทรวงสาธารณสุข สำนักงานปลัดกระทรวงสาธารณสุข</v>
          </cell>
          <cell r="D628" t="str">
            <v>001091800</v>
          </cell>
          <cell r="E628" t="str">
            <v>10918</v>
          </cell>
          <cell r="F628" t="str">
            <v>รพช.ปราสาท</v>
          </cell>
          <cell r="G628" t="str">
            <v>โรงพยาบาลชุมชนปราสาท</v>
          </cell>
          <cell r="H628" t="str">
            <v>32050102</v>
          </cell>
          <cell r="I628">
            <v>32</v>
          </cell>
          <cell r="J628" t="str">
            <v>จังหวัดสุรินทร์</v>
          </cell>
          <cell r="K628">
            <v>3205</v>
          </cell>
          <cell r="L628" t="str">
            <v>ปราสาท</v>
          </cell>
          <cell r="M628">
            <v>320501</v>
          </cell>
          <cell r="N628" t="str">
            <v>กังแอน</v>
          </cell>
          <cell r="O628" t="str">
            <v>ตะวันออกเฉียงเหนือ</v>
          </cell>
          <cell r="P628" t="str">
            <v>07</v>
          </cell>
          <cell r="Q628" t="str">
            <v>โรงพยาบาลชุมชน</v>
          </cell>
          <cell r="R628">
            <v>4</v>
          </cell>
          <cell r="S628">
            <v>120</v>
          </cell>
          <cell r="T628" t="str">
            <v>60</v>
          </cell>
          <cell r="U628" t="str">
            <v>22</v>
          </cell>
          <cell r="V628" t="str">
            <v>2.2 ทุติยภูมิระดับกลาง</v>
          </cell>
        </row>
        <row r="629">
          <cell r="A629" t="str">
            <v>14</v>
          </cell>
          <cell r="B629" t="str">
            <v>21002</v>
          </cell>
          <cell r="C629" t="str">
            <v>กระทรวงสาธารณสุข สำนักงานปลัดกระทรวงสาธารณสุข</v>
          </cell>
          <cell r="D629" t="str">
            <v>001091900</v>
          </cell>
          <cell r="E629" t="str">
            <v>10919</v>
          </cell>
          <cell r="F629" t="str">
            <v>รพช.กาบเชิง</v>
          </cell>
          <cell r="G629" t="str">
            <v>โรงพยาบาลชุมชนกาบเชิง</v>
          </cell>
          <cell r="H629" t="str">
            <v>32060101</v>
          </cell>
          <cell r="I629">
            <v>32</v>
          </cell>
          <cell r="J629" t="str">
            <v>จังหวัดสุรินทร์</v>
          </cell>
          <cell r="K629">
            <v>3206</v>
          </cell>
          <cell r="L629" t="str">
            <v>กาบเชิง</v>
          </cell>
          <cell r="M629">
            <v>320601</v>
          </cell>
          <cell r="N629" t="str">
            <v>กาบเชิง</v>
          </cell>
          <cell r="O629" t="str">
            <v>ตะวันออกเฉียงเหนือ</v>
          </cell>
          <cell r="P629" t="str">
            <v>07</v>
          </cell>
          <cell r="Q629" t="str">
            <v>โรงพยาบาลชุมชน</v>
          </cell>
          <cell r="R629">
            <v>4</v>
          </cell>
          <cell r="S629">
            <v>85</v>
          </cell>
          <cell r="T629" t="str">
            <v>60</v>
          </cell>
          <cell r="U629" t="str">
            <v>21</v>
          </cell>
          <cell r="V629" t="str">
            <v>2.1 ทุติยภูมิระดับต้น</v>
          </cell>
        </row>
        <row r="630">
          <cell r="A630" t="str">
            <v>14</v>
          </cell>
          <cell r="B630" t="str">
            <v>21002</v>
          </cell>
          <cell r="C630" t="str">
            <v>กระทรวงสาธารณสุข สำนักงานปลัดกระทรวงสาธารณสุข</v>
          </cell>
          <cell r="D630" t="str">
            <v>001092000</v>
          </cell>
          <cell r="E630" t="str">
            <v>10920</v>
          </cell>
          <cell r="F630" t="str">
            <v>รพช.รัตนบุรี</v>
          </cell>
          <cell r="G630" t="str">
            <v>โรงพยาบาลชุมชนรัตนบุรี</v>
          </cell>
          <cell r="H630" t="str">
            <v>32070108</v>
          </cell>
          <cell r="I630">
            <v>32</v>
          </cell>
          <cell r="J630" t="str">
            <v>จังหวัดสุรินทร์</v>
          </cell>
          <cell r="K630">
            <v>3207</v>
          </cell>
          <cell r="L630" t="str">
            <v>รัตนบุรี</v>
          </cell>
          <cell r="M630">
            <v>320701</v>
          </cell>
          <cell r="N630" t="str">
            <v>รัตนบุรี</v>
          </cell>
          <cell r="O630" t="str">
            <v>ตะวันออกเฉียงเหนือ</v>
          </cell>
          <cell r="P630" t="str">
            <v>07</v>
          </cell>
          <cell r="Q630" t="str">
            <v>โรงพยาบาลชุมชน</v>
          </cell>
          <cell r="R630">
            <v>4</v>
          </cell>
          <cell r="S630">
            <v>60</v>
          </cell>
          <cell r="T630" t="str">
            <v>60</v>
          </cell>
          <cell r="U630" t="str">
            <v>22</v>
          </cell>
          <cell r="V630" t="str">
            <v>2.2 ทุติยภูมิระดับกลาง</v>
          </cell>
        </row>
        <row r="631">
          <cell r="A631" t="str">
            <v>14</v>
          </cell>
          <cell r="B631" t="str">
            <v>21002</v>
          </cell>
          <cell r="C631" t="str">
            <v>กระทรวงสาธารณสุข สำนักงานปลัดกระทรวงสาธารณสุข</v>
          </cell>
          <cell r="D631" t="str">
            <v>001092100</v>
          </cell>
          <cell r="E631" t="str">
            <v>10921</v>
          </cell>
          <cell r="F631" t="str">
            <v>รพช.สนม</v>
          </cell>
          <cell r="G631" t="str">
            <v>โรงพยาบาลชุมชนสนม</v>
          </cell>
          <cell r="H631" t="str">
            <v>32080103</v>
          </cell>
          <cell r="I631">
            <v>32</v>
          </cell>
          <cell r="J631" t="str">
            <v>จังหวัดสุรินทร์</v>
          </cell>
          <cell r="K631">
            <v>3208</v>
          </cell>
          <cell r="L631" t="str">
            <v>สนม</v>
          </cell>
          <cell r="M631">
            <v>320801</v>
          </cell>
          <cell r="N631" t="str">
            <v>สนม</v>
          </cell>
          <cell r="O631" t="str">
            <v>ตะวันออกเฉียงเหนือ</v>
          </cell>
          <cell r="P631" t="str">
            <v>07</v>
          </cell>
          <cell r="Q631" t="str">
            <v>โรงพยาบาลชุมชน</v>
          </cell>
          <cell r="R631">
            <v>4</v>
          </cell>
          <cell r="S631">
            <v>36</v>
          </cell>
          <cell r="T631" t="str">
            <v>30</v>
          </cell>
          <cell r="U631" t="str">
            <v>21</v>
          </cell>
          <cell r="V631" t="str">
            <v>2.1 ทุติยภูมิระดับต้น</v>
          </cell>
        </row>
        <row r="632">
          <cell r="A632" t="str">
            <v>14</v>
          </cell>
          <cell r="B632" t="str">
            <v>21002</v>
          </cell>
          <cell r="C632" t="str">
            <v>กระทรวงสาธารณสุข สำนักงานปลัดกระทรวงสาธารณสุข</v>
          </cell>
          <cell r="D632" t="str">
            <v>001092200</v>
          </cell>
          <cell r="E632" t="str">
            <v>10922</v>
          </cell>
          <cell r="F632" t="str">
            <v>รพช.ศีขรภูมิ</v>
          </cell>
          <cell r="G632" t="str">
            <v>โรงพยาบาลชุมชนศีขรภูมิ</v>
          </cell>
          <cell r="H632" t="str">
            <v>32090101</v>
          </cell>
          <cell r="I632">
            <v>32</v>
          </cell>
          <cell r="J632" t="str">
            <v>จังหวัดสุรินทร์</v>
          </cell>
          <cell r="K632">
            <v>3209</v>
          </cell>
          <cell r="L632" t="str">
            <v>ศีขรภูมิ</v>
          </cell>
          <cell r="M632">
            <v>320901</v>
          </cell>
          <cell r="N632" t="str">
            <v>ระแงง</v>
          </cell>
          <cell r="O632" t="str">
            <v>ตะวันออกเฉียงเหนือ</v>
          </cell>
          <cell r="P632" t="str">
            <v>07</v>
          </cell>
          <cell r="Q632" t="str">
            <v>โรงพยาบาลชุมชน</v>
          </cell>
          <cell r="R632">
            <v>4</v>
          </cell>
          <cell r="S632">
            <v>90</v>
          </cell>
          <cell r="T632" t="str">
            <v>60</v>
          </cell>
          <cell r="U632" t="str">
            <v>22</v>
          </cell>
          <cell r="V632" t="str">
            <v>2.2 ทุติยภูมิระดับกลาง</v>
          </cell>
        </row>
        <row r="633">
          <cell r="A633" t="str">
            <v>14</v>
          </cell>
          <cell r="B633" t="str">
            <v>21002</v>
          </cell>
          <cell r="C633" t="str">
            <v>กระทรวงสาธารณสุข สำนักงานปลัดกระทรวงสาธารณสุข</v>
          </cell>
          <cell r="D633" t="str">
            <v>001092300</v>
          </cell>
          <cell r="E633" t="str">
            <v>10923</v>
          </cell>
          <cell r="F633" t="str">
            <v>รพช.สังขะ</v>
          </cell>
          <cell r="G633" t="str">
            <v>โรงพยาบาลชุมชนสังขะ</v>
          </cell>
          <cell r="H633" t="str">
            <v>32100101</v>
          </cell>
          <cell r="I633">
            <v>32</v>
          </cell>
          <cell r="J633" t="str">
            <v>จังหวัดสุรินทร์</v>
          </cell>
          <cell r="K633">
            <v>3210</v>
          </cell>
          <cell r="L633" t="str">
            <v>สังขะ</v>
          </cell>
          <cell r="M633">
            <v>321001</v>
          </cell>
          <cell r="N633" t="str">
            <v>สังขะ</v>
          </cell>
          <cell r="O633" t="str">
            <v>ตะวันออกเฉียงเหนือ</v>
          </cell>
          <cell r="P633" t="str">
            <v>07</v>
          </cell>
          <cell r="Q633" t="str">
            <v>โรงพยาบาลชุมชน</v>
          </cell>
          <cell r="R633">
            <v>4</v>
          </cell>
          <cell r="S633">
            <v>90</v>
          </cell>
          <cell r="T633" t="str">
            <v>90</v>
          </cell>
          <cell r="U633" t="str">
            <v>22</v>
          </cell>
          <cell r="V633" t="str">
            <v>2.2 ทุติยภูมิระดับกลาง</v>
          </cell>
        </row>
        <row r="634">
          <cell r="A634" t="str">
            <v>14</v>
          </cell>
          <cell r="B634" t="str">
            <v>21002</v>
          </cell>
          <cell r="C634" t="str">
            <v>กระทรวงสาธารณสุข สำนักงานปลัดกระทรวงสาธารณสุข</v>
          </cell>
          <cell r="D634" t="str">
            <v>001092400</v>
          </cell>
          <cell r="E634" t="str">
            <v>10924</v>
          </cell>
          <cell r="F634" t="str">
            <v>รพช.ลำดวน</v>
          </cell>
          <cell r="G634" t="str">
            <v>โรงพยาบาลชุมชนลำดวน</v>
          </cell>
          <cell r="H634" t="str">
            <v>32110103</v>
          </cell>
          <cell r="I634">
            <v>32</v>
          </cell>
          <cell r="J634" t="str">
            <v>จังหวัดสุรินทร์</v>
          </cell>
          <cell r="K634">
            <v>3211</v>
          </cell>
          <cell r="L634" t="str">
            <v>ลำดวน</v>
          </cell>
          <cell r="M634">
            <v>321101</v>
          </cell>
          <cell r="N634" t="str">
            <v>ลำดวน</v>
          </cell>
          <cell r="O634" t="str">
            <v>ตะวันออกเฉียงเหนือ</v>
          </cell>
          <cell r="P634" t="str">
            <v>07</v>
          </cell>
          <cell r="Q634" t="str">
            <v>โรงพยาบาลชุมชน</v>
          </cell>
          <cell r="R634">
            <v>5</v>
          </cell>
          <cell r="S634">
            <v>30</v>
          </cell>
          <cell r="T634" t="str">
            <v>60</v>
          </cell>
          <cell r="U634" t="str">
            <v>21</v>
          </cell>
          <cell r="V634" t="str">
            <v>2.1 ทุติยภูมิระดับต้น</v>
          </cell>
        </row>
        <row r="635">
          <cell r="A635" t="str">
            <v>14</v>
          </cell>
          <cell r="B635" t="str">
            <v>21002</v>
          </cell>
          <cell r="C635" t="str">
            <v>กระทรวงสาธารณสุข สำนักงานปลัดกระทรวงสาธารณสุข</v>
          </cell>
          <cell r="D635" t="str">
            <v>001092500</v>
          </cell>
          <cell r="E635" t="str">
            <v>10925</v>
          </cell>
          <cell r="F635" t="str">
            <v>รพช.สำโรงทาบ</v>
          </cell>
          <cell r="G635" t="str">
            <v>โรงพยาบาลชุมชนสำโรงทาบ</v>
          </cell>
          <cell r="H635" t="str">
            <v>32120201</v>
          </cell>
          <cell r="I635">
            <v>32</v>
          </cell>
          <cell r="J635" t="str">
            <v>จังหวัดสุรินทร์</v>
          </cell>
          <cell r="K635">
            <v>3212</v>
          </cell>
          <cell r="L635" t="str">
            <v>สำโรงทาบ</v>
          </cell>
          <cell r="M635">
            <v>321202</v>
          </cell>
          <cell r="N635" t="str">
            <v>หนองไผ่ล้อม</v>
          </cell>
          <cell r="O635" t="str">
            <v>ตะวันออกเฉียงเหนือ</v>
          </cell>
          <cell r="P635" t="str">
            <v>07</v>
          </cell>
          <cell r="Q635" t="str">
            <v>โรงพยาบาลชุมชน</v>
          </cell>
          <cell r="R635">
            <v>5</v>
          </cell>
          <cell r="S635">
            <v>30</v>
          </cell>
          <cell r="T635" t="str">
            <v>30</v>
          </cell>
          <cell r="U635" t="str">
            <v>21</v>
          </cell>
          <cell r="V635" t="str">
            <v>2.1 ทุติยภูมิระดับต้น</v>
          </cell>
        </row>
        <row r="636">
          <cell r="A636" t="str">
            <v>14</v>
          </cell>
          <cell r="B636" t="str">
            <v>21002</v>
          </cell>
          <cell r="C636" t="str">
            <v>กระทรวงสาธารณสุข สำนักงานปลัดกระทรวงสาธารณสุข</v>
          </cell>
          <cell r="D636" t="str">
            <v>001092600</v>
          </cell>
          <cell r="E636" t="str">
            <v>10926</v>
          </cell>
          <cell r="F636" t="str">
            <v>รพช.บัวเชด</v>
          </cell>
          <cell r="G636" t="str">
            <v>โรงพยาบาลชุมชนบัวเชด</v>
          </cell>
          <cell r="H636" t="str">
            <v>32130101</v>
          </cell>
          <cell r="I636">
            <v>32</v>
          </cell>
          <cell r="J636" t="str">
            <v>จังหวัดสุรินทร์</v>
          </cell>
          <cell r="K636">
            <v>3213</v>
          </cell>
          <cell r="L636" t="str">
            <v>บัวเชด</v>
          </cell>
          <cell r="M636">
            <v>321301</v>
          </cell>
          <cell r="N636" t="str">
            <v>บัวเชด</v>
          </cell>
          <cell r="O636" t="str">
            <v>ตะวันออกเฉียงเหนือ</v>
          </cell>
          <cell r="P636" t="str">
            <v>07</v>
          </cell>
          <cell r="Q636" t="str">
            <v>โรงพยาบาลชุมชน</v>
          </cell>
          <cell r="R636">
            <v>5</v>
          </cell>
          <cell r="S636">
            <v>30</v>
          </cell>
          <cell r="T636" t="str">
            <v>30</v>
          </cell>
          <cell r="U636" t="str">
            <v>21</v>
          </cell>
          <cell r="V636" t="str">
            <v>2.1 ทุติยภูมิระดับต้น</v>
          </cell>
        </row>
        <row r="637">
          <cell r="A637" t="str">
            <v>14</v>
          </cell>
          <cell r="B637" t="str">
            <v>21002</v>
          </cell>
          <cell r="C637" t="str">
            <v>กระทรวงสาธารณสุข สำนักงานปลัดกระทรวงสาธารณสุข</v>
          </cell>
          <cell r="D637" t="str">
            <v>002230200</v>
          </cell>
          <cell r="E637" t="str">
            <v>22302</v>
          </cell>
          <cell r="F637" t="str">
            <v>รพช.พนมดงรักเฉลิมพระเกียรติ 80 พรรษา</v>
          </cell>
          <cell r="G637" t="str">
            <v>โรงพยาบาลชุมชนพนมดงรักเฉลิมพระเกียรติ 80 พรรษา</v>
          </cell>
          <cell r="H637" t="str">
            <v>32140118</v>
          </cell>
          <cell r="I637">
            <v>32</v>
          </cell>
          <cell r="J637" t="str">
            <v>จังหวัดสุรินทร์</v>
          </cell>
          <cell r="K637">
            <v>3214</v>
          </cell>
          <cell r="L637" t="str">
            <v>พนมดงรัก</v>
          </cell>
          <cell r="M637">
            <v>321401</v>
          </cell>
          <cell r="N637" t="str">
            <v>บักได</v>
          </cell>
          <cell r="O637" t="str">
            <v>ตะวันออกเฉียงเหนือ</v>
          </cell>
          <cell r="P637" t="str">
            <v>07</v>
          </cell>
          <cell r="Q637" t="str">
            <v>โรงพยาบาลชุมชน</v>
          </cell>
          <cell r="R637">
            <v>5</v>
          </cell>
          <cell r="S637">
            <v>30</v>
          </cell>
          <cell r="T637" t="str">
            <v>30</v>
          </cell>
          <cell r="U637" t="str">
            <v>21</v>
          </cell>
          <cell r="V637" t="str">
            <v>2.1 ทุติยภูมิระดับต้น</v>
          </cell>
        </row>
        <row r="638">
          <cell r="A638" t="str">
            <v>14</v>
          </cell>
          <cell r="B638" t="str">
            <v>21002</v>
          </cell>
          <cell r="C638" t="str">
            <v>กระทรวงสาธารณสุข สำนักงานปลัดกระทรวงสาธารณสุข</v>
          </cell>
          <cell r="D638" t="str">
            <v>001070200</v>
          </cell>
          <cell r="E638" t="str">
            <v>10702</v>
          </cell>
          <cell r="F638" t="str">
            <v>รพท.ชัยภูมิ</v>
          </cell>
          <cell r="G638" t="str">
            <v>โรงพยาบาลทั่วไปชัยภูมิ</v>
          </cell>
          <cell r="H638" t="str">
            <v>36010105</v>
          </cell>
          <cell r="I638">
            <v>36</v>
          </cell>
          <cell r="J638" t="str">
            <v>จังหวัดชัยภูมิ</v>
          </cell>
          <cell r="K638">
            <v>3601</v>
          </cell>
          <cell r="L638" t="str">
            <v>เมืองชัยภูมิ</v>
          </cell>
          <cell r="M638">
            <v>360101</v>
          </cell>
          <cell r="N638" t="str">
            <v>ในเมือง</v>
          </cell>
          <cell r="O638" t="str">
            <v>ตะวันออกเฉียงเหนือ</v>
          </cell>
          <cell r="P638" t="str">
            <v>06</v>
          </cell>
          <cell r="Q638" t="str">
            <v>โรงพยาบาลทั่วไป</v>
          </cell>
          <cell r="R638">
            <v>2</v>
          </cell>
          <cell r="S638">
            <v>500</v>
          </cell>
          <cell r="T638" t="str">
            <v>444</v>
          </cell>
          <cell r="U638" t="str">
            <v>23</v>
          </cell>
          <cell r="V638" t="str">
            <v>2.3 ทุติยภูมิระดับสูง</v>
          </cell>
        </row>
        <row r="639">
          <cell r="A639" t="str">
            <v>14</v>
          </cell>
          <cell r="B639" t="str">
            <v>21002</v>
          </cell>
          <cell r="C639" t="str">
            <v>กระทรวงสาธารณสุข สำนักงานปลัดกระทรวงสาธารณสุข</v>
          </cell>
          <cell r="D639" t="str">
            <v>001097000</v>
          </cell>
          <cell r="E639" t="str">
            <v>10970</v>
          </cell>
          <cell r="F639" t="str">
            <v>รพช.บ้านเขว้า</v>
          </cell>
          <cell r="G639" t="str">
            <v>โรงพยาบาลชุมชนบ้านเขว้า</v>
          </cell>
          <cell r="H639" t="str">
            <v>36020101</v>
          </cell>
          <cell r="I639">
            <v>36</v>
          </cell>
          <cell r="J639" t="str">
            <v>จังหวัดชัยภูมิ</v>
          </cell>
          <cell r="K639">
            <v>3602</v>
          </cell>
          <cell r="L639" t="str">
            <v>บ้านเขว้า</v>
          </cell>
          <cell r="M639">
            <v>360201</v>
          </cell>
          <cell r="N639" t="str">
            <v>บ้านเขว้า</v>
          </cell>
          <cell r="O639" t="str">
            <v>ตะวันออกเฉียงเหนือ</v>
          </cell>
          <cell r="P639" t="str">
            <v>07</v>
          </cell>
          <cell r="Q639" t="str">
            <v>โรงพยาบาลชุมชน</v>
          </cell>
          <cell r="R639">
            <v>5</v>
          </cell>
          <cell r="S639">
            <v>30</v>
          </cell>
          <cell r="T639" t="str">
            <v>30</v>
          </cell>
          <cell r="U639" t="str">
            <v>21</v>
          </cell>
          <cell r="V639" t="str">
            <v>2.1 ทุติยภูมิระดับต้น</v>
          </cell>
        </row>
        <row r="640">
          <cell r="A640" t="str">
            <v>14</v>
          </cell>
          <cell r="B640" t="str">
            <v>21002</v>
          </cell>
          <cell r="C640" t="str">
            <v>กระทรวงสาธารณสุข สำนักงานปลัดกระทรวงสาธารณสุข</v>
          </cell>
          <cell r="D640" t="str">
            <v>001097100</v>
          </cell>
          <cell r="E640" t="str">
            <v>10971</v>
          </cell>
          <cell r="F640" t="str">
            <v>รพช.คอนสวรรค์</v>
          </cell>
          <cell r="G640" t="str">
            <v>โรงพยาบาลชุมชนคอนสวรรค์</v>
          </cell>
          <cell r="H640" t="str">
            <v>36030113</v>
          </cell>
          <cell r="I640">
            <v>36</v>
          </cell>
          <cell r="J640" t="str">
            <v>จังหวัดชัยภูมิ</v>
          </cell>
          <cell r="K640">
            <v>3603</v>
          </cell>
          <cell r="L640" t="str">
            <v>คอนสวรรค์</v>
          </cell>
          <cell r="M640">
            <v>360301</v>
          </cell>
          <cell r="N640" t="str">
            <v>คอนสวรรค์</v>
          </cell>
          <cell r="O640" t="str">
            <v>ตะวันออกเฉียงเหนือ</v>
          </cell>
          <cell r="P640" t="str">
            <v>07</v>
          </cell>
          <cell r="Q640" t="str">
            <v>โรงพยาบาลชุมชน</v>
          </cell>
          <cell r="R640">
            <v>5</v>
          </cell>
          <cell r="S640">
            <v>30</v>
          </cell>
          <cell r="T640" t="str">
            <v>30</v>
          </cell>
          <cell r="U640" t="str">
            <v>21</v>
          </cell>
          <cell r="V640" t="str">
            <v>2.1 ทุติยภูมิระดับต้น</v>
          </cell>
        </row>
        <row r="641">
          <cell r="A641" t="str">
            <v>14</v>
          </cell>
          <cell r="B641" t="str">
            <v>21002</v>
          </cell>
          <cell r="C641" t="str">
            <v>กระทรวงสาธารณสุข สำนักงานปลัดกระทรวงสาธารณสุข</v>
          </cell>
          <cell r="D641" t="str">
            <v>001097200</v>
          </cell>
          <cell r="E641" t="str">
            <v>10972</v>
          </cell>
          <cell r="F641" t="str">
            <v>รพช.เกษตรสมบูรณ์</v>
          </cell>
          <cell r="G641" t="str">
            <v>โรงพยาบาลชุมชนเกษตรสมบูรณ์</v>
          </cell>
          <cell r="H641" t="str">
            <v>36040101</v>
          </cell>
          <cell r="I641">
            <v>36</v>
          </cell>
          <cell r="J641" t="str">
            <v>จังหวัดชัยภูมิ</v>
          </cell>
          <cell r="K641">
            <v>3604</v>
          </cell>
          <cell r="L641" t="str">
            <v>เกษตรสมบูรณ์</v>
          </cell>
          <cell r="M641">
            <v>360401</v>
          </cell>
          <cell r="N641" t="str">
            <v>บ้านยาง</v>
          </cell>
          <cell r="O641" t="str">
            <v>ตะวันออกเฉียงเหนือ</v>
          </cell>
          <cell r="P641" t="str">
            <v>07</v>
          </cell>
          <cell r="Q641" t="str">
            <v>โรงพยาบาลชุมชน</v>
          </cell>
          <cell r="R641">
            <v>5</v>
          </cell>
          <cell r="S641">
            <v>60</v>
          </cell>
          <cell r="T641" t="str">
            <v>30</v>
          </cell>
          <cell r="U641" t="str">
            <v>21</v>
          </cell>
          <cell r="V641" t="str">
            <v>2.1 ทุติยภูมิระดับต้น</v>
          </cell>
        </row>
        <row r="642">
          <cell r="A642" t="str">
            <v>14</v>
          </cell>
          <cell r="B642" t="str">
            <v>21002</v>
          </cell>
          <cell r="C642" t="str">
            <v>กระทรวงสาธารณสุข สำนักงานปลัดกระทรวงสาธารณสุข</v>
          </cell>
          <cell r="D642" t="str">
            <v>001097300</v>
          </cell>
          <cell r="E642" t="str">
            <v>10973</v>
          </cell>
          <cell r="F642" t="str">
            <v>รพช.หนองบัวแดง</v>
          </cell>
          <cell r="G642" t="str">
            <v>โรงพยาบาลชุมชนหนองบัวแดง</v>
          </cell>
          <cell r="H642" t="str">
            <v>36050102</v>
          </cell>
          <cell r="I642">
            <v>36</v>
          </cell>
          <cell r="J642" t="str">
            <v>จังหวัดชัยภูมิ</v>
          </cell>
          <cell r="K642">
            <v>3605</v>
          </cell>
          <cell r="L642" t="str">
            <v>หนองบัวแดง</v>
          </cell>
          <cell r="M642">
            <v>360501</v>
          </cell>
          <cell r="N642" t="str">
            <v>หนองบัวแดง</v>
          </cell>
          <cell r="O642" t="str">
            <v>ตะวันออกเฉียงเหนือ</v>
          </cell>
          <cell r="P642" t="str">
            <v>07</v>
          </cell>
          <cell r="Q642" t="str">
            <v>โรงพยาบาลชุมชน</v>
          </cell>
          <cell r="R642">
            <v>4</v>
          </cell>
          <cell r="S642">
            <v>60</v>
          </cell>
          <cell r="T642" t="str">
            <v>30</v>
          </cell>
          <cell r="U642" t="str">
            <v>22</v>
          </cell>
          <cell r="V642" t="str">
            <v>2.2 ทุติยภูมิระดับกลาง</v>
          </cell>
        </row>
        <row r="643">
          <cell r="A643" t="str">
            <v>14</v>
          </cell>
          <cell r="B643" t="str">
            <v>21002</v>
          </cell>
          <cell r="C643" t="str">
            <v>กระทรวงสาธารณสุข สำนักงานปลัดกระทรวงสาธารณสุข</v>
          </cell>
          <cell r="D643" t="str">
            <v>001097400</v>
          </cell>
          <cell r="E643" t="str">
            <v>10974</v>
          </cell>
          <cell r="F643" t="str">
            <v>รพช.จัตุรัส</v>
          </cell>
          <cell r="G643" t="str">
            <v>โรงพยาบาลชุมชนจัตุรัส</v>
          </cell>
          <cell r="H643" t="str">
            <v>36061001</v>
          </cell>
          <cell r="I643">
            <v>36</v>
          </cell>
          <cell r="J643" t="str">
            <v>จังหวัดชัยภูมิ</v>
          </cell>
          <cell r="K643">
            <v>3606</v>
          </cell>
          <cell r="L643" t="str">
            <v>จัตุรัส</v>
          </cell>
          <cell r="M643">
            <v>360610</v>
          </cell>
          <cell r="N643" t="str">
            <v>หนองบัวใหญ่</v>
          </cell>
          <cell r="O643" t="str">
            <v>ตะวันออกเฉียงเหนือ</v>
          </cell>
          <cell r="P643" t="str">
            <v>07</v>
          </cell>
          <cell r="Q643" t="str">
            <v>โรงพยาบาลชุมชน</v>
          </cell>
          <cell r="R643">
            <v>4</v>
          </cell>
          <cell r="S643">
            <v>60</v>
          </cell>
          <cell r="T643" t="str">
            <v>30</v>
          </cell>
          <cell r="U643" t="str">
            <v>21</v>
          </cell>
          <cell r="V643" t="str">
            <v>2.1 ทุติยภูมิระดับต้น</v>
          </cell>
        </row>
        <row r="644">
          <cell r="A644" t="str">
            <v>14</v>
          </cell>
          <cell r="B644" t="str">
            <v>21002</v>
          </cell>
          <cell r="C644" t="str">
            <v>กระทรวงสาธารณสุข สำนักงานปลัดกระทรวงสาธารณสุข</v>
          </cell>
          <cell r="D644" t="str">
            <v>001097500</v>
          </cell>
          <cell r="E644" t="str">
            <v>10975</v>
          </cell>
          <cell r="F644" t="str">
            <v>รพช.บำเหน็จณรงค์</v>
          </cell>
          <cell r="G644" t="str">
            <v>โรงพยาบาลชุมชนบำเหน็จณรงค์</v>
          </cell>
          <cell r="H644" t="str">
            <v>36070201</v>
          </cell>
          <cell r="I644">
            <v>36</v>
          </cell>
          <cell r="J644" t="str">
            <v>จังหวัดชัยภูมิ</v>
          </cell>
          <cell r="K644">
            <v>3607</v>
          </cell>
          <cell r="L644" t="str">
            <v>บำเหน็จณรงค์</v>
          </cell>
          <cell r="M644">
            <v>360702</v>
          </cell>
          <cell r="N644" t="str">
            <v>บ้านเพชร</v>
          </cell>
          <cell r="O644" t="str">
            <v>ตะวันออกเฉียงเหนือ</v>
          </cell>
          <cell r="P644" t="str">
            <v>07</v>
          </cell>
          <cell r="Q644" t="str">
            <v>โรงพยาบาลชุมชน</v>
          </cell>
          <cell r="R644">
            <v>4</v>
          </cell>
          <cell r="S644">
            <v>60</v>
          </cell>
          <cell r="T644" t="str">
            <v>60</v>
          </cell>
          <cell r="U644" t="str">
            <v>22</v>
          </cell>
          <cell r="V644" t="str">
            <v>2.2 ทุติยภูมิระดับกลาง</v>
          </cell>
        </row>
        <row r="645">
          <cell r="A645" t="str">
            <v>14</v>
          </cell>
          <cell r="B645" t="str">
            <v>21002</v>
          </cell>
          <cell r="C645" t="str">
            <v>กระทรวงสาธารณสุข สำนักงานปลัดกระทรวงสาธารณสุข</v>
          </cell>
          <cell r="D645" t="str">
            <v>001097600</v>
          </cell>
          <cell r="E645" t="str">
            <v>10976</v>
          </cell>
          <cell r="F645" t="str">
            <v>รพช.หนองบัวระเหว</v>
          </cell>
          <cell r="G645" t="str">
            <v>โรงพยาบาลชุมชนหนองบัวระเหว</v>
          </cell>
          <cell r="H645" t="str">
            <v>36080101</v>
          </cell>
          <cell r="I645">
            <v>36</v>
          </cell>
          <cell r="J645" t="str">
            <v>จังหวัดชัยภูมิ</v>
          </cell>
          <cell r="K645">
            <v>3608</v>
          </cell>
          <cell r="L645" t="str">
            <v>หนองบัวระเหว</v>
          </cell>
          <cell r="M645">
            <v>360801</v>
          </cell>
          <cell r="N645" t="str">
            <v>หนองบัวระเหว</v>
          </cell>
          <cell r="O645" t="str">
            <v>ตะวันออกเฉียงเหนือ</v>
          </cell>
          <cell r="P645" t="str">
            <v>07</v>
          </cell>
          <cell r="Q645" t="str">
            <v>โรงพยาบาลชุมชน</v>
          </cell>
          <cell r="R645">
            <v>5</v>
          </cell>
          <cell r="S645">
            <v>30</v>
          </cell>
          <cell r="T645" t="str">
            <v>30</v>
          </cell>
          <cell r="U645" t="str">
            <v>21</v>
          </cell>
          <cell r="V645" t="str">
            <v>2.1 ทุติยภูมิระดับต้น</v>
          </cell>
        </row>
        <row r="646">
          <cell r="A646" t="str">
            <v>14</v>
          </cell>
          <cell r="B646" t="str">
            <v>21002</v>
          </cell>
          <cell r="C646" t="str">
            <v>กระทรวงสาธารณสุข สำนักงานปลัดกระทรวงสาธารณสุข</v>
          </cell>
          <cell r="D646" t="str">
            <v>001097700</v>
          </cell>
          <cell r="E646" t="str">
            <v>10977</v>
          </cell>
          <cell r="F646" t="str">
            <v>รพช.เทพสถิต</v>
          </cell>
          <cell r="G646" t="str">
            <v>โรงพยาบาลชุมชนเทพสถิต</v>
          </cell>
          <cell r="H646" t="str">
            <v>36090101</v>
          </cell>
          <cell r="I646">
            <v>36</v>
          </cell>
          <cell r="J646" t="str">
            <v>จังหวัดชัยภูมิ</v>
          </cell>
          <cell r="K646">
            <v>3609</v>
          </cell>
          <cell r="L646" t="str">
            <v>เทพสถิต</v>
          </cell>
          <cell r="M646">
            <v>360901</v>
          </cell>
          <cell r="N646" t="str">
            <v>วะตะแบก</v>
          </cell>
          <cell r="O646" t="str">
            <v>ตะวันออกเฉียงเหนือ</v>
          </cell>
          <cell r="P646" t="str">
            <v>07</v>
          </cell>
          <cell r="Q646" t="str">
            <v>โรงพยาบาลชุมชน</v>
          </cell>
          <cell r="R646">
            <v>5</v>
          </cell>
          <cell r="S646">
            <v>30</v>
          </cell>
          <cell r="T646" t="str">
            <v>30</v>
          </cell>
          <cell r="U646" t="str">
            <v>21</v>
          </cell>
          <cell r="V646" t="str">
            <v>2.1 ทุติยภูมิระดับต้น</v>
          </cell>
        </row>
        <row r="647">
          <cell r="A647" t="str">
            <v>14</v>
          </cell>
          <cell r="B647" t="str">
            <v>21002</v>
          </cell>
          <cell r="C647" t="str">
            <v>กระทรวงสาธารณสุข สำนักงานปลัดกระทรวงสาธารณสุข</v>
          </cell>
          <cell r="D647" t="str">
            <v>001097800</v>
          </cell>
          <cell r="E647" t="str">
            <v>10978</v>
          </cell>
          <cell r="F647" t="str">
            <v>รพช.ภูเขียว</v>
          </cell>
          <cell r="G647" t="str">
            <v>โรงพยาบาลชุมชนภูเขียว</v>
          </cell>
          <cell r="H647" t="str">
            <v>36100104</v>
          </cell>
          <cell r="I647">
            <v>36</v>
          </cell>
          <cell r="J647" t="str">
            <v>จังหวัดชัยภูมิ</v>
          </cell>
          <cell r="K647">
            <v>3610</v>
          </cell>
          <cell r="L647" t="str">
            <v>ภูเขียว</v>
          </cell>
          <cell r="M647">
            <v>361001</v>
          </cell>
          <cell r="N647" t="str">
            <v>ผักปัง</v>
          </cell>
          <cell r="O647" t="str">
            <v>ตะวันออกเฉียงเหนือ</v>
          </cell>
          <cell r="P647" t="str">
            <v>07</v>
          </cell>
          <cell r="Q647" t="str">
            <v>โรงพยาบาลชุมชน</v>
          </cell>
          <cell r="R647">
            <v>4</v>
          </cell>
          <cell r="S647">
            <v>90</v>
          </cell>
          <cell r="T647" t="str">
            <v>90</v>
          </cell>
          <cell r="U647" t="str">
            <v>22</v>
          </cell>
          <cell r="V647" t="str">
            <v>2.2 ทุติยภูมิระดับกลาง</v>
          </cell>
        </row>
        <row r="648">
          <cell r="A648" t="str">
            <v>14</v>
          </cell>
          <cell r="B648" t="str">
            <v>21002</v>
          </cell>
          <cell r="C648" t="str">
            <v>กระทรวงสาธารณสุข สำนักงานปลัดกระทรวงสาธารณสุข</v>
          </cell>
          <cell r="D648" t="str">
            <v>001097900</v>
          </cell>
          <cell r="E648" t="str">
            <v>10979</v>
          </cell>
          <cell r="F648" t="str">
            <v>รพช.บ้านแท่น</v>
          </cell>
          <cell r="G648" t="str">
            <v>โรงพยาบาลชุมชนบ้านแท่น</v>
          </cell>
          <cell r="H648" t="str">
            <v>36110103</v>
          </cell>
          <cell r="I648">
            <v>36</v>
          </cell>
          <cell r="J648" t="str">
            <v>จังหวัดชัยภูมิ</v>
          </cell>
          <cell r="K648">
            <v>3611</v>
          </cell>
          <cell r="L648" t="str">
            <v>บ้านแท่น</v>
          </cell>
          <cell r="M648">
            <v>361101</v>
          </cell>
          <cell r="N648" t="str">
            <v>บ้านแท่น</v>
          </cell>
          <cell r="O648" t="str">
            <v>ตะวันออกเฉียงเหนือ</v>
          </cell>
          <cell r="P648" t="str">
            <v>07</v>
          </cell>
          <cell r="Q648" t="str">
            <v>โรงพยาบาลชุมชน</v>
          </cell>
          <cell r="R648">
            <v>5</v>
          </cell>
          <cell r="S648">
            <v>30</v>
          </cell>
          <cell r="T648" t="str">
            <v>30</v>
          </cell>
          <cell r="U648" t="str">
            <v>21</v>
          </cell>
          <cell r="V648" t="str">
            <v>2.1 ทุติยภูมิระดับต้น</v>
          </cell>
        </row>
        <row r="649">
          <cell r="A649" t="str">
            <v>14</v>
          </cell>
          <cell r="B649" t="str">
            <v>21002</v>
          </cell>
          <cell r="C649" t="str">
            <v>กระทรวงสาธารณสุข สำนักงานปลัดกระทรวงสาธารณสุข</v>
          </cell>
          <cell r="D649" t="str">
            <v>001098000</v>
          </cell>
          <cell r="E649" t="str">
            <v>10980</v>
          </cell>
          <cell r="F649" t="str">
            <v>รพช.แก้งคร้อ</v>
          </cell>
          <cell r="G649" t="str">
            <v>โรงพยาบาลชุมชนแก้งคร้อ</v>
          </cell>
          <cell r="H649" t="str">
            <v>36120101</v>
          </cell>
          <cell r="I649">
            <v>36</v>
          </cell>
          <cell r="J649" t="str">
            <v>จังหวัดชัยภูมิ</v>
          </cell>
          <cell r="K649">
            <v>3612</v>
          </cell>
          <cell r="L649" t="str">
            <v>แก้งคร้อ</v>
          </cell>
          <cell r="M649">
            <v>361201</v>
          </cell>
          <cell r="N649" t="str">
            <v>ช่องสามหมอ</v>
          </cell>
          <cell r="O649" t="str">
            <v>ตะวันออกเฉียงเหนือ</v>
          </cell>
          <cell r="P649" t="str">
            <v>07</v>
          </cell>
          <cell r="Q649" t="str">
            <v>โรงพยาบาลชุมชน</v>
          </cell>
          <cell r="R649">
            <v>4</v>
          </cell>
          <cell r="S649">
            <v>60</v>
          </cell>
          <cell r="T649" t="str">
            <v>60</v>
          </cell>
          <cell r="U649" t="str">
            <v>21</v>
          </cell>
          <cell r="V649" t="str">
            <v>2.1 ทุติยภูมิระดับต้น</v>
          </cell>
        </row>
        <row r="650">
          <cell r="A650" t="str">
            <v>14</v>
          </cell>
          <cell r="B650" t="str">
            <v>21002</v>
          </cell>
          <cell r="C650" t="str">
            <v>กระทรวงสาธารณสุข สำนักงานปลัดกระทรวงสาธารณสุข</v>
          </cell>
          <cell r="D650" t="str">
            <v>001098100</v>
          </cell>
          <cell r="E650" t="str">
            <v>10981</v>
          </cell>
          <cell r="F650" t="str">
            <v>รพช.คอนสาร</v>
          </cell>
          <cell r="G650" t="str">
            <v>โรงพยาบาลชุมชนคอนสาร</v>
          </cell>
          <cell r="H650" t="str">
            <v>36130705</v>
          </cell>
          <cell r="I650">
            <v>36</v>
          </cell>
          <cell r="J650" t="str">
            <v>จังหวัดชัยภูมิ</v>
          </cell>
          <cell r="K650">
            <v>3613</v>
          </cell>
          <cell r="L650" t="str">
            <v>คอนสาร</v>
          </cell>
          <cell r="M650">
            <v>361307</v>
          </cell>
          <cell r="N650" t="str">
            <v>ทุ่งนาเลา</v>
          </cell>
          <cell r="O650" t="str">
            <v>ตะวันออกเฉียงเหนือ</v>
          </cell>
          <cell r="P650" t="str">
            <v>07</v>
          </cell>
          <cell r="Q650" t="str">
            <v>โรงพยาบาลชุมชน</v>
          </cell>
          <cell r="R650">
            <v>5</v>
          </cell>
          <cell r="S650">
            <v>30</v>
          </cell>
          <cell r="T650" t="str">
            <v>30</v>
          </cell>
          <cell r="U650" t="str">
            <v>21</v>
          </cell>
          <cell r="V650" t="str">
            <v>2.1 ทุติยภูมิระดับต้น</v>
          </cell>
        </row>
        <row r="651">
          <cell r="A651" t="str">
            <v>14</v>
          </cell>
          <cell r="B651" t="str">
            <v>21002</v>
          </cell>
          <cell r="C651" t="str">
            <v>กระทรวงสาธารณสุข สำนักงานปลัดกระทรวงสาธารณสุข</v>
          </cell>
          <cell r="D651" t="str">
            <v>001098200</v>
          </cell>
          <cell r="E651" t="str">
            <v>10982</v>
          </cell>
          <cell r="F651" t="str">
            <v>รพช.ภักดีชุมพล</v>
          </cell>
          <cell r="G651" t="str">
            <v>โรงพยาบาลชุมชนภักดีชุมพล</v>
          </cell>
          <cell r="H651" t="str">
            <v>36140203</v>
          </cell>
          <cell r="I651">
            <v>36</v>
          </cell>
          <cell r="J651" t="str">
            <v>จังหวัดชัยภูมิ</v>
          </cell>
          <cell r="K651">
            <v>3614</v>
          </cell>
          <cell r="L651" t="str">
            <v>ภักดีชุมพล</v>
          </cell>
          <cell r="M651">
            <v>361402</v>
          </cell>
          <cell r="N651" t="str">
            <v>เจาทอง</v>
          </cell>
          <cell r="O651" t="str">
            <v>ตะวันออกเฉียงเหนือ</v>
          </cell>
          <cell r="P651" t="str">
            <v>07</v>
          </cell>
          <cell r="Q651" t="str">
            <v>โรงพยาบาลชุมชน</v>
          </cell>
          <cell r="R651">
            <v>5</v>
          </cell>
          <cell r="S651">
            <v>30</v>
          </cell>
          <cell r="T651" t="str">
            <v>30</v>
          </cell>
          <cell r="U651" t="str">
            <v>21</v>
          </cell>
          <cell r="V651" t="str">
            <v>2.1 ทุติยภูมิระดับต้น</v>
          </cell>
        </row>
        <row r="652">
          <cell r="A652" t="str">
            <v>14</v>
          </cell>
          <cell r="B652" t="str">
            <v>21002</v>
          </cell>
          <cell r="C652" t="str">
            <v>กระทรวงสาธารณสุข สำนักงานปลัดกระทรวงสาธารณสุข</v>
          </cell>
          <cell r="D652" t="str">
            <v>001098300</v>
          </cell>
          <cell r="E652" t="str">
            <v>10983</v>
          </cell>
          <cell r="F652" t="str">
            <v>รพช.เนินสง่า</v>
          </cell>
          <cell r="G652" t="str">
            <v>โรงพยาบาลชุมชนเนินสง่า</v>
          </cell>
          <cell r="H652" t="str">
            <v>36150105</v>
          </cell>
          <cell r="I652">
            <v>36</v>
          </cell>
          <cell r="J652" t="str">
            <v>จังหวัดชัยภูมิ</v>
          </cell>
          <cell r="K652">
            <v>3615</v>
          </cell>
          <cell r="L652" t="str">
            <v>เนินสง่า</v>
          </cell>
          <cell r="M652">
            <v>361501</v>
          </cell>
          <cell r="N652" t="str">
            <v>หนองฉิม</v>
          </cell>
          <cell r="O652" t="str">
            <v>ตะวันออกเฉียงเหนือ</v>
          </cell>
          <cell r="P652" t="str">
            <v>07</v>
          </cell>
          <cell r="Q652" t="str">
            <v>โรงพยาบาลชุมชน</v>
          </cell>
          <cell r="R652">
            <v>5</v>
          </cell>
          <cell r="S652">
            <v>30</v>
          </cell>
          <cell r="T652" t="str">
            <v>30</v>
          </cell>
          <cell r="U652" t="str">
            <v>21</v>
          </cell>
          <cell r="V652" t="str">
            <v>2.1 ทุติยภูมิระดับต้น</v>
          </cell>
        </row>
        <row r="653">
          <cell r="A653" t="str">
            <v>15</v>
          </cell>
          <cell r="B653" t="str">
            <v>21002</v>
          </cell>
          <cell r="C653" t="str">
            <v>กระทรวงสาธารณสุข สำนักงานปลัดกระทรวงสาธารณสุข</v>
          </cell>
          <cell r="D653" t="str">
            <v>001071300</v>
          </cell>
          <cell r="E653" t="str">
            <v>10713</v>
          </cell>
          <cell r="F653" t="str">
            <v>รพท.นครพิงค์</v>
          </cell>
          <cell r="G653" t="str">
            <v>โรงพยาบาลทั่วไปนครพิงค์</v>
          </cell>
          <cell r="H653" t="str">
            <v>50070104</v>
          </cell>
          <cell r="I653">
            <v>50</v>
          </cell>
          <cell r="J653" t="str">
            <v>จังหวัดเชียงใหม่</v>
          </cell>
          <cell r="K653">
            <v>5007</v>
          </cell>
          <cell r="L653" t="str">
            <v>แม่ริม</v>
          </cell>
          <cell r="M653">
            <v>500710</v>
          </cell>
          <cell r="N653" t="str">
            <v>ดอนแก้ว</v>
          </cell>
          <cell r="O653" t="str">
            <v>เหนือ</v>
          </cell>
          <cell r="P653" t="str">
            <v>06</v>
          </cell>
          <cell r="Q653" t="str">
            <v>โรงพยาบาลทั่วไป</v>
          </cell>
          <cell r="R653">
            <v>2</v>
          </cell>
          <cell r="S653">
            <v>519</v>
          </cell>
          <cell r="T653" t="str">
            <v>416</v>
          </cell>
          <cell r="U653" t="str">
            <v>31</v>
          </cell>
          <cell r="V653" t="str">
            <v>3.1 ตติยภูมิ</v>
          </cell>
        </row>
        <row r="654">
          <cell r="A654" t="str">
            <v>15</v>
          </cell>
          <cell r="B654" t="str">
            <v>21002</v>
          </cell>
          <cell r="C654" t="str">
            <v>กระทรวงสาธารณสุข สำนักงานปลัดกระทรวงสาธารณสุข</v>
          </cell>
          <cell r="D654" t="str">
            <v>001111900</v>
          </cell>
          <cell r="E654" t="str">
            <v>11119</v>
          </cell>
          <cell r="F654" t="str">
            <v>รพช.จอมทอง</v>
          </cell>
          <cell r="G654" t="str">
            <v>โรงพยาบาลชุมชนจอมทอง</v>
          </cell>
          <cell r="H654" t="str">
            <v>50020702</v>
          </cell>
          <cell r="I654">
            <v>50</v>
          </cell>
          <cell r="J654" t="str">
            <v>จังหวัดเชียงใหม่</v>
          </cell>
          <cell r="K654">
            <v>5002</v>
          </cell>
          <cell r="L654" t="str">
            <v>จอมทอง</v>
          </cell>
          <cell r="M654">
            <v>500207</v>
          </cell>
          <cell r="N654" t="str">
            <v>ดอยแก้ว</v>
          </cell>
          <cell r="O654" t="str">
            <v>เหนือ</v>
          </cell>
          <cell r="P654" t="str">
            <v>07</v>
          </cell>
          <cell r="Q654" t="str">
            <v>โรงพยาบาลชุมชน</v>
          </cell>
          <cell r="R654">
            <v>4</v>
          </cell>
          <cell r="S654">
            <v>130</v>
          </cell>
          <cell r="T654" t="str">
            <v>90</v>
          </cell>
          <cell r="U654" t="str">
            <v>23</v>
          </cell>
          <cell r="V654" t="str">
            <v>2.3 ทุติยภูมิระดับสูง</v>
          </cell>
        </row>
        <row r="655">
          <cell r="A655" t="str">
            <v>15</v>
          </cell>
          <cell r="B655" t="str">
            <v>21002</v>
          </cell>
          <cell r="C655" t="str">
            <v>กระทรวงสาธารณสุข สำนักงานปลัดกระทรวงสาธารณสุข</v>
          </cell>
          <cell r="D655" t="str">
            <v>001112000</v>
          </cell>
          <cell r="E655" t="str">
            <v>11120</v>
          </cell>
          <cell r="F655" t="str">
            <v>รพช.แม่แจ่ม</v>
          </cell>
          <cell r="G655" t="str">
            <v>โรงพยาบาลชุมชนแม่แจ่ม</v>
          </cell>
          <cell r="H655" t="str">
            <v>50030104</v>
          </cell>
          <cell r="I655">
            <v>50</v>
          </cell>
          <cell r="J655" t="str">
            <v>จังหวัดเชียงใหม่</v>
          </cell>
          <cell r="K655">
            <v>5003</v>
          </cell>
          <cell r="L655" t="str">
            <v>แม่แจ่ม</v>
          </cell>
          <cell r="M655">
            <v>500301</v>
          </cell>
          <cell r="N655" t="str">
            <v>ช่างเคิ่ง</v>
          </cell>
          <cell r="O655" t="str">
            <v>เหนือ</v>
          </cell>
          <cell r="P655" t="str">
            <v>07</v>
          </cell>
          <cell r="Q655" t="str">
            <v>โรงพยาบาลชุมชน</v>
          </cell>
          <cell r="R655">
            <v>5</v>
          </cell>
          <cell r="S655">
            <v>30</v>
          </cell>
          <cell r="T655" t="str">
            <v>30</v>
          </cell>
          <cell r="U655" t="str">
            <v>21</v>
          </cell>
          <cell r="V655" t="str">
            <v>2.1 ทุติยภูมิระดับต้น</v>
          </cell>
        </row>
        <row r="656">
          <cell r="A656" t="str">
            <v>15</v>
          </cell>
          <cell r="B656" t="str">
            <v>21002</v>
          </cell>
          <cell r="C656" t="str">
            <v>กระทรวงสาธารณสุข สำนักงานปลัดกระทรวงสาธารณสุข</v>
          </cell>
          <cell r="D656" t="str">
            <v>001112100</v>
          </cell>
          <cell r="E656" t="str">
            <v>11121</v>
          </cell>
          <cell r="F656" t="str">
            <v>รพช.เชียงดาว</v>
          </cell>
          <cell r="G656" t="str">
            <v>โรงพยาบาลชุมชนเชียงดาว</v>
          </cell>
          <cell r="H656" t="str">
            <v>50040102</v>
          </cell>
          <cell r="I656">
            <v>50</v>
          </cell>
          <cell r="J656" t="str">
            <v>จังหวัดเชียงใหม่</v>
          </cell>
          <cell r="K656">
            <v>5004</v>
          </cell>
          <cell r="L656" t="str">
            <v>เชียงดาว</v>
          </cell>
          <cell r="M656">
            <v>500401</v>
          </cell>
          <cell r="N656" t="str">
            <v>เชียงดาว</v>
          </cell>
          <cell r="O656" t="str">
            <v>เหนือ</v>
          </cell>
          <cell r="P656" t="str">
            <v>07</v>
          </cell>
          <cell r="Q656" t="str">
            <v>โรงพยาบาลชุมชน</v>
          </cell>
          <cell r="R656">
            <v>4</v>
          </cell>
          <cell r="S656">
            <v>60</v>
          </cell>
          <cell r="T656" t="str">
            <v>60</v>
          </cell>
          <cell r="U656" t="str">
            <v>21</v>
          </cell>
          <cell r="V656" t="str">
            <v>2.1 ทุติยภูมิระดับต้น</v>
          </cell>
        </row>
        <row r="657">
          <cell r="A657" t="str">
            <v>15</v>
          </cell>
          <cell r="B657" t="str">
            <v>21002</v>
          </cell>
          <cell r="C657" t="str">
            <v>กระทรวงสาธารณสุข สำนักงานปลัดกระทรวงสาธารณสุข</v>
          </cell>
          <cell r="D657" t="str">
            <v>001112200</v>
          </cell>
          <cell r="E657" t="str">
            <v>11122</v>
          </cell>
          <cell r="F657" t="str">
            <v>รพช.ดอยสะเก็ด</v>
          </cell>
          <cell r="G657" t="str">
            <v>โรงพยาบาลชุมชนดอยสะเก็ด</v>
          </cell>
          <cell r="H657" t="str">
            <v>50050108</v>
          </cell>
          <cell r="I657">
            <v>50</v>
          </cell>
          <cell r="J657" t="str">
            <v>จังหวัดเชียงใหม่</v>
          </cell>
          <cell r="K657">
            <v>5005</v>
          </cell>
          <cell r="L657" t="str">
            <v>ดอยสะเก็ด</v>
          </cell>
          <cell r="M657">
            <v>500501</v>
          </cell>
          <cell r="N657" t="str">
            <v>เชิงดอย</v>
          </cell>
          <cell r="O657" t="str">
            <v>เหนือ</v>
          </cell>
          <cell r="P657" t="str">
            <v>07</v>
          </cell>
          <cell r="Q657" t="str">
            <v>โรงพยาบาลชุมชน</v>
          </cell>
          <cell r="R657">
            <v>5</v>
          </cell>
          <cell r="S657">
            <v>30</v>
          </cell>
          <cell r="T657" t="str">
            <v>60</v>
          </cell>
          <cell r="U657" t="str">
            <v>21</v>
          </cell>
          <cell r="V657" t="str">
            <v>2.1 ทุติยภูมิระดับต้น</v>
          </cell>
        </row>
        <row r="658">
          <cell r="A658" t="str">
            <v>15</v>
          </cell>
          <cell r="B658" t="str">
            <v>21002</v>
          </cell>
          <cell r="C658" t="str">
            <v>กระทรวงสาธารณสุข สำนักงานปลัดกระทรวงสาธารณสุข</v>
          </cell>
          <cell r="D658" t="str">
            <v>001112300</v>
          </cell>
          <cell r="E658" t="str">
            <v>11123</v>
          </cell>
          <cell r="F658" t="str">
            <v>รพช.แม่แตง</v>
          </cell>
          <cell r="G658" t="str">
            <v>โรงพยาบาลชุมชนแม่แตง</v>
          </cell>
          <cell r="H658" t="str">
            <v>50060107</v>
          </cell>
          <cell r="I658">
            <v>50</v>
          </cell>
          <cell r="J658" t="str">
            <v>จังหวัดเชียงใหม่</v>
          </cell>
          <cell r="K658">
            <v>5006</v>
          </cell>
          <cell r="L658" t="str">
            <v>แม่แตง</v>
          </cell>
          <cell r="M658">
            <v>500601</v>
          </cell>
          <cell r="N658" t="str">
            <v>สันมหาพน</v>
          </cell>
          <cell r="O658" t="str">
            <v>เหนือ</v>
          </cell>
          <cell r="P658" t="str">
            <v>07</v>
          </cell>
          <cell r="Q658" t="str">
            <v>โรงพยาบาลชุมชน</v>
          </cell>
          <cell r="R658">
            <v>5</v>
          </cell>
          <cell r="S658">
            <v>30</v>
          </cell>
          <cell r="T658" t="str">
            <v>60</v>
          </cell>
          <cell r="U658" t="str">
            <v>21</v>
          </cell>
          <cell r="V658" t="str">
            <v>2.1 ทุติยภูมิระดับต้น</v>
          </cell>
        </row>
        <row r="659">
          <cell r="A659" t="str">
            <v>15</v>
          </cell>
          <cell r="B659" t="str">
            <v>21002</v>
          </cell>
          <cell r="C659" t="str">
            <v>กระทรวงสาธารณสุข สำนักงานปลัดกระทรวงสาธารณสุข</v>
          </cell>
          <cell r="D659" t="str">
            <v>001112400</v>
          </cell>
          <cell r="E659" t="str">
            <v>11124</v>
          </cell>
          <cell r="F659" t="str">
            <v>รพช.สะเมิง</v>
          </cell>
          <cell r="G659" t="str">
            <v>โรงพยาบาลชุมชนสะเมิง</v>
          </cell>
          <cell r="H659" t="str">
            <v>50080110</v>
          </cell>
          <cell r="I659">
            <v>50</v>
          </cell>
          <cell r="J659" t="str">
            <v>จังหวัดเชียงใหม่</v>
          </cell>
          <cell r="K659">
            <v>5008</v>
          </cell>
          <cell r="L659" t="str">
            <v>สะเมิง</v>
          </cell>
          <cell r="M659">
            <v>500801</v>
          </cell>
          <cell r="N659" t="str">
            <v>สะเมิงใต้</v>
          </cell>
          <cell r="O659" t="str">
            <v>เหนือ</v>
          </cell>
          <cell r="P659" t="str">
            <v>07</v>
          </cell>
          <cell r="Q659" t="str">
            <v>โรงพยาบาลชุมชน</v>
          </cell>
          <cell r="R659">
            <v>5</v>
          </cell>
          <cell r="S659">
            <v>30</v>
          </cell>
          <cell r="T659" t="str">
            <v>30</v>
          </cell>
          <cell r="U659" t="str">
            <v>21</v>
          </cell>
          <cell r="V659" t="str">
            <v>2.1 ทุติยภูมิระดับต้น</v>
          </cell>
        </row>
        <row r="660">
          <cell r="A660" t="str">
            <v>15</v>
          </cell>
          <cell r="B660" t="str">
            <v>21002</v>
          </cell>
          <cell r="C660" t="str">
            <v>กระทรวงสาธารณสุข สำนักงานปลัดกระทรวงสาธารณสุข</v>
          </cell>
          <cell r="D660" t="str">
            <v>001112500</v>
          </cell>
          <cell r="E660" t="str">
            <v>11125</v>
          </cell>
          <cell r="F660" t="str">
            <v>รพช.ฝาง</v>
          </cell>
          <cell r="G660" t="str">
            <v>โรงพยาบาลชุมชนฝาง</v>
          </cell>
          <cell r="H660" t="str">
            <v>50090104</v>
          </cell>
          <cell r="I660">
            <v>50</v>
          </cell>
          <cell r="J660" t="str">
            <v>จังหวัดเชียงใหม่</v>
          </cell>
          <cell r="K660">
            <v>5009</v>
          </cell>
          <cell r="L660" t="str">
            <v>ฝาง</v>
          </cell>
          <cell r="M660">
            <v>500901</v>
          </cell>
          <cell r="N660" t="str">
            <v>เวียง</v>
          </cell>
          <cell r="O660" t="str">
            <v>เหนือ</v>
          </cell>
          <cell r="P660" t="str">
            <v>07</v>
          </cell>
          <cell r="Q660" t="str">
            <v>โรงพยาบาลชุมชน</v>
          </cell>
          <cell r="R660">
            <v>4</v>
          </cell>
          <cell r="S660">
            <v>90</v>
          </cell>
          <cell r="T660" t="str">
            <v>120</v>
          </cell>
          <cell r="U660" t="str">
            <v>21</v>
          </cell>
          <cell r="V660" t="str">
            <v>2.1 ทุติยภูมิระดับต้น</v>
          </cell>
        </row>
        <row r="661">
          <cell r="A661" t="str">
            <v>15</v>
          </cell>
          <cell r="B661" t="str">
            <v>21002</v>
          </cell>
          <cell r="C661" t="str">
            <v>กระทรวงสาธารณสุข สำนักงานปลัดกระทรวงสาธารณสุข</v>
          </cell>
          <cell r="D661" t="str">
            <v>001112600</v>
          </cell>
          <cell r="E661" t="str">
            <v>11126</v>
          </cell>
          <cell r="F661" t="str">
            <v>รพช.แม่อาย</v>
          </cell>
          <cell r="G661" t="str">
            <v>โรงพยาบาลชุมชนแม่อาย</v>
          </cell>
          <cell r="H661" t="str">
            <v>50100108</v>
          </cell>
          <cell r="I661">
            <v>50</v>
          </cell>
          <cell r="J661" t="str">
            <v>จังหวัดเชียงใหม่</v>
          </cell>
          <cell r="K661">
            <v>5010</v>
          </cell>
          <cell r="L661" t="str">
            <v>แม่อาย</v>
          </cell>
          <cell r="M661">
            <v>501001</v>
          </cell>
          <cell r="N661" t="str">
            <v>แม่อาย</v>
          </cell>
          <cell r="O661" t="str">
            <v>เหนือ</v>
          </cell>
          <cell r="P661" t="str">
            <v>07</v>
          </cell>
          <cell r="Q661" t="str">
            <v>โรงพยาบาลชุมชน</v>
          </cell>
          <cell r="R661">
            <v>4</v>
          </cell>
          <cell r="S661">
            <v>72</v>
          </cell>
          <cell r="T661" t="str">
            <v>60</v>
          </cell>
          <cell r="U661" t="str">
            <v>21</v>
          </cell>
          <cell r="V661" t="str">
            <v>2.1 ทุติยภูมิระดับต้น</v>
          </cell>
        </row>
        <row r="662">
          <cell r="A662" t="str">
            <v>15</v>
          </cell>
          <cell r="B662" t="str">
            <v>21002</v>
          </cell>
          <cell r="C662" t="str">
            <v>กระทรวงสาธารณสุข สำนักงานปลัดกระทรวงสาธารณสุข</v>
          </cell>
          <cell r="D662" t="str">
            <v>001112700</v>
          </cell>
          <cell r="E662" t="str">
            <v>11127</v>
          </cell>
          <cell r="F662" t="str">
            <v>รพช.พร้าว</v>
          </cell>
          <cell r="G662" t="str">
            <v>โรงพยาบาลชุมชนพร้าว</v>
          </cell>
          <cell r="H662" t="str">
            <v>50110104</v>
          </cell>
          <cell r="I662">
            <v>50</v>
          </cell>
          <cell r="J662" t="str">
            <v>จังหวัดเชียงใหม่</v>
          </cell>
          <cell r="K662">
            <v>5011</v>
          </cell>
          <cell r="L662" t="str">
            <v>พร้าว</v>
          </cell>
          <cell r="M662">
            <v>501101</v>
          </cell>
          <cell r="N662" t="str">
            <v>เวียง</v>
          </cell>
          <cell r="O662" t="str">
            <v>เหนือ</v>
          </cell>
          <cell r="P662" t="str">
            <v>07</v>
          </cell>
          <cell r="Q662" t="str">
            <v>โรงพยาบาลชุมชน</v>
          </cell>
          <cell r="R662">
            <v>4</v>
          </cell>
          <cell r="S662">
            <v>60</v>
          </cell>
          <cell r="T662" t="str">
            <v>60</v>
          </cell>
          <cell r="U662" t="str">
            <v>22</v>
          </cell>
          <cell r="V662" t="str">
            <v>2.2 ทุติยภูมิระดับกลาง</v>
          </cell>
        </row>
        <row r="663">
          <cell r="A663" t="str">
            <v>15</v>
          </cell>
          <cell r="B663" t="str">
            <v>21002</v>
          </cell>
          <cell r="C663" t="str">
            <v>กระทรวงสาธารณสุข สำนักงานปลัดกระทรวงสาธารณสุข</v>
          </cell>
          <cell r="D663" t="str">
            <v>001112800</v>
          </cell>
          <cell r="E663" t="str">
            <v>11128</v>
          </cell>
          <cell r="F663" t="str">
            <v>รพช.สันป่าตอง</v>
          </cell>
          <cell r="G663" t="str">
            <v>โรงพยาบาลชุมชนสันป่าตอง</v>
          </cell>
          <cell r="H663" t="str">
            <v>50120109</v>
          </cell>
          <cell r="I663">
            <v>50</v>
          </cell>
          <cell r="J663" t="str">
            <v>จังหวัดเชียงใหม่</v>
          </cell>
          <cell r="K663">
            <v>5012</v>
          </cell>
          <cell r="L663" t="str">
            <v>สันป่าตอง</v>
          </cell>
          <cell r="M663">
            <v>501201</v>
          </cell>
          <cell r="N663" t="str">
            <v>ยุหว่า</v>
          </cell>
          <cell r="O663" t="str">
            <v>เหนือ</v>
          </cell>
          <cell r="P663" t="str">
            <v>07</v>
          </cell>
          <cell r="Q663" t="str">
            <v>โรงพยาบาลชุมชน</v>
          </cell>
          <cell r="R663">
            <v>4</v>
          </cell>
          <cell r="S663">
            <v>150</v>
          </cell>
          <cell r="T663" t="str">
            <v>120</v>
          </cell>
          <cell r="U663" t="str">
            <v>21</v>
          </cell>
          <cell r="V663" t="str">
            <v>2.1 ทุติยภูมิระดับต้น</v>
          </cell>
        </row>
        <row r="664">
          <cell r="A664" t="str">
            <v>15</v>
          </cell>
          <cell r="B664" t="str">
            <v>21002</v>
          </cell>
          <cell r="C664" t="str">
            <v>กระทรวงสาธารณสุข สำนักงานปลัดกระทรวงสาธารณสุข</v>
          </cell>
          <cell r="D664" t="str">
            <v>001112900</v>
          </cell>
          <cell r="E664" t="str">
            <v>11129</v>
          </cell>
          <cell r="F664" t="str">
            <v>รพช.สันกำแพง</v>
          </cell>
          <cell r="G664" t="str">
            <v>โรงพยาบาลชุมชนสันกำแพง</v>
          </cell>
          <cell r="H664" t="str">
            <v>50130401</v>
          </cell>
          <cell r="I664">
            <v>50</v>
          </cell>
          <cell r="J664" t="str">
            <v>จังหวัดเชียงใหม่</v>
          </cell>
          <cell r="K664">
            <v>5013</v>
          </cell>
          <cell r="L664" t="str">
            <v>สันกำแพง</v>
          </cell>
          <cell r="M664">
            <v>501304</v>
          </cell>
          <cell r="N664" t="str">
            <v>บวกค้าง</v>
          </cell>
          <cell r="O664" t="str">
            <v>เหนือ</v>
          </cell>
          <cell r="P664" t="str">
            <v>07</v>
          </cell>
          <cell r="Q664" t="str">
            <v>โรงพยาบาลชุมชน</v>
          </cell>
          <cell r="R664">
            <v>5</v>
          </cell>
          <cell r="S664">
            <v>30</v>
          </cell>
          <cell r="T664" t="str">
            <v>30</v>
          </cell>
          <cell r="U664" t="str">
            <v>21</v>
          </cell>
          <cell r="V664" t="str">
            <v>2.1 ทุติยภูมิระดับต้น</v>
          </cell>
        </row>
        <row r="665">
          <cell r="A665" t="str">
            <v>15</v>
          </cell>
          <cell r="B665" t="str">
            <v>21002</v>
          </cell>
          <cell r="C665" t="str">
            <v>กระทรวงสาธารณสุข สำนักงานปลัดกระทรวงสาธารณสุข</v>
          </cell>
          <cell r="D665" t="str">
            <v>001113000</v>
          </cell>
          <cell r="E665" t="str">
            <v>11130</v>
          </cell>
          <cell r="F665" t="str">
            <v>รพช.สันทราย</v>
          </cell>
          <cell r="G665" t="str">
            <v>โรงพยาบาลชุมชนสันทราย</v>
          </cell>
          <cell r="H665" t="str">
            <v>50140811</v>
          </cell>
          <cell r="I665">
            <v>50</v>
          </cell>
          <cell r="J665" t="str">
            <v>จังหวัดเชียงใหม่</v>
          </cell>
          <cell r="K665">
            <v>5014</v>
          </cell>
          <cell r="L665" t="str">
            <v>สันทราย</v>
          </cell>
          <cell r="M665">
            <v>501408</v>
          </cell>
          <cell r="N665" t="str">
            <v>หนองหาร</v>
          </cell>
          <cell r="O665" t="str">
            <v>เหนือ</v>
          </cell>
          <cell r="P665" t="str">
            <v>07</v>
          </cell>
          <cell r="Q665" t="str">
            <v>โรงพยาบาลชุมชน</v>
          </cell>
          <cell r="R665">
            <v>4</v>
          </cell>
          <cell r="S665">
            <v>53</v>
          </cell>
          <cell r="T665" t="str">
            <v>60</v>
          </cell>
          <cell r="U665" t="str">
            <v>21</v>
          </cell>
          <cell r="V665" t="str">
            <v>2.1 ทุติยภูมิระดับต้น</v>
          </cell>
        </row>
        <row r="666">
          <cell r="A666" t="str">
            <v>15</v>
          </cell>
          <cell r="B666" t="str">
            <v>21002</v>
          </cell>
          <cell r="C666" t="str">
            <v>กระทรวงสาธารณสุข สำนักงานปลัดกระทรวงสาธารณสุข</v>
          </cell>
          <cell r="D666" t="str">
            <v>001113100</v>
          </cell>
          <cell r="E666" t="str">
            <v>11131</v>
          </cell>
          <cell r="F666" t="str">
            <v>รพช.หางดง</v>
          </cell>
          <cell r="G666" t="str">
            <v>โรงพยาบาลชุมชนหางดง</v>
          </cell>
          <cell r="H666" t="str">
            <v>50150103</v>
          </cell>
          <cell r="I666">
            <v>50</v>
          </cell>
          <cell r="J666" t="str">
            <v>จังหวัดเชียงใหม่</v>
          </cell>
          <cell r="K666">
            <v>5015</v>
          </cell>
          <cell r="L666" t="str">
            <v>หางดง</v>
          </cell>
          <cell r="M666">
            <v>501501</v>
          </cell>
          <cell r="N666" t="str">
            <v>หางดง</v>
          </cell>
          <cell r="O666" t="str">
            <v>เหนือ</v>
          </cell>
          <cell r="P666" t="str">
            <v>07</v>
          </cell>
          <cell r="Q666" t="str">
            <v>โรงพยาบาลชุมชน</v>
          </cell>
          <cell r="R666">
            <v>5</v>
          </cell>
          <cell r="S666">
            <v>25</v>
          </cell>
          <cell r="T666" t="str">
            <v>23</v>
          </cell>
          <cell r="U666" t="str">
            <v>21</v>
          </cell>
          <cell r="V666" t="str">
            <v>2.1 ทุติยภูมิระดับต้น</v>
          </cell>
        </row>
        <row r="667">
          <cell r="A667" t="str">
            <v>15</v>
          </cell>
          <cell r="B667" t="str">
            <v>21002</v>
          </cell>
          <cell r="C667" t="str">
            <v>กระทรวงสาธารณสุข สำนักงานปลัดกระทรวงสาธารณสุข</v>
          </cell>
          <cell r="D667" t="str">
            <v>001113200</v>
          </cell>
          <cell r="E667" t="str">
            <v>11132</v>
          </cell>
          <cell r="F667" t="str">
            <v>รพช.ฮอด</v>
          </cell>
          <cell r="G667" t="str">
            <v>โรงพยาบาลชุมชนฮอด</v>
          </cell>
          <cell r="H667" t="str">
            <v>50160110</v>
          </cell>
          <cell r="I667">
            <v>50</v>
          </cell>
          <cell r="J667" t="str">
            <v>จังหวัดเชียงใหม่</v>
          </cell>
          <cell r="K667">
            <v>5016</v>
          </cell>
          <cell r="L667" t="str">
            <v>ฮอด</v>
          </cell>
          <cell r="M667">
            <v>501601</v>
          </cell>
          <cell r="N667" t="str">
            <v>หางดง</v>
          </cell>
          <cell r="O667" t="str">
            <v>เหนือ</v>
          </cell>
          <cell r="P667" t="str">
            <v>07</v>
          </cell>
          <cell r="Q667" t="str">
            <v>โรงพยาบาลชุมชน</v>
          </cell>
          <cell r="R667">
            <v>4</v>
          </cell>
          <cell r="S667">
            <v>60</v>
          </cell>
          <cell r="T667" t="str">
            <v>60</v>
          </cell>
          <cell r="U667" t="str">
            <v>21</v>
          </cell>
          <cell r="V667" t="str">
            <v>2.1 ทุติยภูมิระดับต้น</v>
          </cell>
        </row>
        <row r="668">
          <cell r="A668" t="str">
            <v>15</v>
          </cell>
          <cell r="B668" t="str">
            <v>21002</v>
          </cell>
          <cell r="C668" t="str">
            <v>กระทรวงสาธารณสุข สำนักงานปลัดกระทรวงสาธารณสุข</v>
          </cell>
          <cell r="D668" t="str">
            <v>001113300</v>
          </cell>
          <cell r="E668" t="str">
            <v>11133</v>
          </cell>
          <cell r="F668" t="str">
            <v>รพช.ดอยเต่า</v>
          </cell>
          <cell r="G668" t="str">
            <v>โรงพยาบาลชุมชนดอยเต่า</v>
          </cell>
          <cell r="H668" t="str">
            <v>50170103</v>
          </cell>
          <cell r="I668">
            <v>50</v>
          </cell>
          <cell r="J668" t="str">
            <v>จังหวัดเชียงใหม่</v>
          </cell>
          <cell r="K668">
            <v>5017</v>
          </cell>
          <cell r="L668" t="str">
            <v>ดอยเต่า</v>
          </cell>
          <cell r="M668">
            <v>501702</v>
          </cell>
          <cell r="N668" t="str">
            <v>ท่าเดื่อ</v>
          </cell>
          <cell r="O668" t="str">
            <v>เหนือ</v>
          </cell>
          <cell r="P668" t="str">
            <v>07</v>
          </cell>
          <cell r="Q668" t="str">
            <v>โรงพยาบาลชุมชน</v>
          </cell>
          <cell r="R668">
            <v>5</v>
          </cell>
          <cell r="S668">
            <v>30</v>
          </cell>
          <cell r="T668" t="str">
            <v>30</v>
          </cell>
          <cell r="U668" t="str">
            <v>21</v>
          </cell>
          <cell r="V668" t="str">
            <v>2.1 ทุติยภูมิระดับต้น</v>
          </cell>
        </row>
        <row r="669">
          <cell r="A669" t="str">
            <v>15</v>
          </cell>
          <cell r="B669" t="str">
            <v>21002</v>
          </cell>
          <cell r="C669" t="str">
            <v>กระทรวงสาธารณสุข สำนักงานปลัดกระทรวงสาธารณสุข</v>
          </cell>
          <cell r="D669" t="str">
            <v>001113400</v>
          </cell>
          <cell r="E669" t="str">
            <v>11134</v>
          </cell>
          <cell r="F669" t="str">
            <v>รพช.อมก๋อย</v>
          </cell>
          <cell r="G669" t="str">
            <v>โรงพยาบาลชุมชนอมก๋อย</v>
          </cell>
          <cell r="H669" t="str">
            <v>50180101</v>
          </cell>
          <cell r="I669">
            <v>50</v>
          </cell>
          <cell r="J669" t="str">
            <v>จังหวัดเชียงใหม่</v>
          </cell>
          <cell r="K669">
            <v>5018</v>
          </cell>
          <cell r="L669" t="str">
            <v>อมก๋อย</v>
          </cell>
          <cell r="M669">
            <v>501801</v>
          </cell>
          <cell r="N669" t="str">
            <v>อมก๋อย</v>
          </cell>
          <cell r="O669" t="str">
            <v>เหนือ</v>
          </cell>
          <cell r="P669" t="str">
            <v>07</v>
          </cell>
          <cell r="Q669" t="str">
            <v>โรงพยาบาลชุมชน</v>
          </cell>
          <cell r="R669">
            <v>5</v>
          </cell>
          <cell r="S669">
            <v>30</v>
          </cell>
          <cell r="T669" t="str">
            <v>30</v>
          </cell>
          <cell r="U669" t="str">
            <v>21</v>
          </cell>
          <cell r="V669" t="str">
            <v>2.1 ทุติยภูมิระดับต้น</v>
          </cell>
        </row>
        <row r="670">
          <cell r="A670" t="str">
            <v>15</v>
          </cell>
          <cell r="B670" t="str">
            <v>21002</v>
          </cell>
          <cell r="C670" t="str">
            <v>กระทรวงสาธารณสุข สำนักงานปลัดกระทรวงสาธารณสุข</v>
          </cell>
          <cell r="D670" t="str">
            <v>001113500</v>
          </cell>
          <cell r="E670" t="str">
            <v>11135</v>
          </cell>
          <cell r="F670" t="str">
            <v>รพช.สารภี</v>
          </cell>
          <cell r="G670" t="str">
            <v>โรงพยาบาลชุมชนสารภี</v>
          </cell>
          <cell r="H670" t="str">
            <v>50190203</v>
          </cell>
          <cell r="I670">
            <v>50</v>
          </cell>
          <cell r="J670" t="str">
            <v>จังหวัดเชียงใหม่</v>
          </cell>
          <cell r="K670">
            <v>5019</v>
          </cell>
          <cell r="L670" t="str">
            <v>สารภี</v>
          </cell>
          <cell r="M670">
            <v>501902</v>
          </cell>
          <cell r="N670" t="str">
            <v>สารภี</v>
          </cell>
          <cell r="O670" t="str">
            <v>เหนือ</v>
          </cell>
          <cell r="P670" t="str">
            <v>07</v>
          </cell>
          <cell r="Q670" t="str">
            <v>โรงพยาบาลชุมชน</v>
          </cell>
          <cell r="R670">
            <v>4</v>
          </cell>
          <cell r="S670">
            <v>59</v>
          </cell>
          <cell r="T670" t="str">
            <v>30</v>
          </cell>
          <cell r="U670" t="str">
            <v>21</v>
          </cell>
          <cell r="V670" t="str">
            <v>2.1 ทุติยภูมิระดับต้น</v>
          </cell>
        </row>
        <row r="671">
          <cell r="A671" t="str">
            <v>15</v>
          </cell>
          <cell r="B671" t="str">
            <v>21002</v>
          </cell>
          <cell r="C671" t="str">
            <v>กระทรวงสาธารณสุข สำนักงานปลัดกระทรวงสาธารณสุข</v>
          </cell>
          <cell r="D671" t="str">
            <v>001113600</v>
          </cell>
          <cell r="E671" t="str">
            <v>11136</v>
          </cell>
          <cell r="F671" t="str">
            <v>รพช.เวียงแหง</v>
          </cell>
          <cell r="G671" t="str">
            <v>โรงพยาบาลชุมชนเวียงแหง</v>
          </cell>
          <cell r="H671" t="str">
            <v>50200103</v>
          </cell>
          <cell r="I671">
            <v>50</v>
          </cell>
          <cell r="J671" t="str">
            <v>จังหวัดเชียงใหม่</v>
          </cell>
          <cell r="K671">
            <v>5020</v>
          </cell>
          <cell r="L671" t="str">
            <v>เวียงแหง</v>
          </cell>
          <cell r="M671">
            <v>502001</v>
          </cell>
          <cell r="N671" t="str">
            <v>เมืองแหง</v>
          </cell>
          <cell r="O671" t="str">
            <v>เหนือ</v>
          </cell>
          <cell r="P671" t="str">
            <v>07</v>
          </cell>
          <cell r="Q671" t="str">
            <v>โรงพยาบาลชุมชน</v>
          </cell>
          <cell r="R671">
            <v>5</v>
          </cell>
          <cell r="S671">
            <v>30</v>
          </cell>
          <cell r="T671" t="str">
            <v>30</v>
          </cell>
          <cell r="U671" t="str">
            <v>21</v>
          </cell>
          <cell r="V671" t="str">
            <v>2.1 ทุติยภูมิระดับต้น</v>
          </cell>
        </row>
        <row r="672">
          <cell r="A672" t="str">
            <v>15</v>
          </cell>
          <cell r="B672" t="str">
            <v>21002</v>
          </cell>
          <cell r="C672" t="str">
            <v>กระทรวงสาธารณสุข สำนักงานปลัดกระทรวงสาธารณสุข</v>
          </cell>
          <cell r="D672" t="str">
            <v>001113700</v>
          </cell>
          <cell r="E672" t="str">
            <v>11137</v>
          </cell>
          <cell r="F672" t="str">
            <v>รพช.ไชยปราการ</v>
          </cell>
          <cell r="G672" t="str">
            <v>โรงพยาบาลชุมชนไชยปราการ</v>
          </cell>
          <cell r="H672" t="str">
            <v>50210203</v>
          </cell>
          <cell r="I672">
            <v>50</v>
          </cell>
          <cell r="J672" t="str">
            <v>จังหวัดเชียงใหม่</v>
          </cell>
          <cell r="K672">
            <v>5021</v>
          </cell>
          <cell r="L672" t="str">
            <v>ไชยปราการ</v>
          </cell>
          <cell r="M672">
            <v>502102</v>
          </cell>
          <cell r="N672" t="str">
            <v>ศรีดงเย็น</v>
          </cell>
          <cell r="O672" t="str">
            <v>เหนือ</v>
          </cell>
          <cell r="P672" t="str">
            <v>07</v>
          </cell>
          <cell r="Q672" t="str">
            <v>โรงพยาบาลชุมชน</v>
          </cell>
          <cell r="R672">
            <v>5</v>
          </cell>
          <cell r="S672">
            <v>30</v>
          </cell>
          <cell r="T672" t="str">
            <v>42</v>
          </cell>
          <cell r="U672" t="str">
            <v>21</v>
          </cell>
          <cell r="V672" t="str">
            <v>2.1 ทุติยภูมิระดับต้น</v>
          </cell>
        </row>
        <row r="673">
          <cell r="A673" t="str">
            <v>15</v>
          </cell>
          <cell r="B673" t="str">
            <v>21002</v>
          </cell>
          <cell r="C673" t="str">
            <v>กระทรวงสาธารณสุข สำนักงานปลัดกระทรวงสาธารณสุข</v>
          </cell>
          <cell r="D673" t="str">
            <v>001113800</v>
          </cell>
          <cell r="E673" t="str">
            <v>11138</v>
          </cell>
          <cell r="F673" t="str">
            <v>รพช.แม่วาง</v>
          </cell>
          <cell r="G673" t="str">
            <v>โรงพยาบาลชุมชนแม่วาง</v>
          </cell>
          <cell r="H673" t="str">
            <v>50220101</v>
          </cell>
          <cell r="I673">
            <v>50</v>
          </cell>
          <cell r="J673" t="str">
            <v>จังหวัดเชียงใหม่</v>
          </cell>
          <cell r="K673">
            <v>5022</v>
          </cell>
          <cell r="L673" t="str">
            <v>แม่วาง</v>
          </cell>
          <cell r="M673">
            <v>502201</v>
          </cell>
          <cell r="N673" t="str">
            <v>บ้านกาด</v>
          </cell>
          <cell r="O673" t="str">
            <v>เหนือ</v>
          </cell>
          <cell r="P673" t="str">
            <v>07</v>
          </cell>
          <cell r="Q673" t="str">
            <v>โรงพยาบาลชุมชน</v>
          </cell>
          <cell r="R673">
            <v>5</v>
          </cell>
          <cell r="S673">
            <v>30</v>
          </cell>
          <cell r="T673" t="str">
            <v>30</v>
          </cell>
          <cell r="U673" t="str">
            <v>21</v>
          </cell>
          <cell r="V673" t="str">
            <v>2.1 ทุติยภูมิระดับต้น</v>
          </cell>
        </row>
        <row r="674">
          <cell r="A674" t="str">
            <v>15</v>
          </cell>
          <cell r="B674" t="str">
            <v>21002</v>
          </cell>
          <cell r="C674" t="str">
            <v>กระทรวงสาธารณสุข สำนักงานปลัดกระทรวงสาธารณสุข</v>
          </cell>
          <cell r="D674" t="str">
            <v>001113900</v>
          </cell>
          <cell r="E674" t="str">
            <v>11139</v>
          </cell>
          <cell r="F674" t="str">
            <v>รพช.แม่ออน</v>
          </cell>
          <cell r="G674" t="str">
            <v>โรงพยาบาลชุมชนแม่ออน</v>
          </cell>
          <cell r="H674" t="str">
            <v>50230301</v>
          </cell>
          <cell r="I674">
            <v>50</v>
          </cell>
          <cell r="J674" t="str">
            <v>จังหวัดเชียงใหม่</v>
          </cell>
          <cell r="K674">
            <v>5023</v>
          </cell>
          <cell r="L674" t="str">
            <v>แม่ออน</v>
          </cell>
          <cell r="M674">
            <v>502303</v>
          </cell>
          <cell r="N674" t="str">
            <v>บ้านสหกรณ์</v>
          </cell>
          <cell r="O674" t="str">
            <v>เหนือ</v>
          </cell>
          <cell r="P674" t="str">
            <v>07</v>
          </cell>
          <cell r="Q674" t="str">
            <v>โรงพยาบาลชุมชน</v>
          </cell>
          <cell r="R674">
            <v>5</v>
          </cell>
          <cell r="S674">
            <v>18</v>
          </cell>
          <cell r="T674" t="str">
            <v>10</v>
          </cell>
          <cell r="U674" t="str">
            <v>21</v>
          </cell>
          <cell r="V674" t="str">
            <v>2.1 ทุติยภูมิระดับต้น</v>
          </cell>
        </row>
        <row r="675">
          <cell r="A675" t="str">
            <v>15</v>
          </cell>
          <cell r="B675" t="str">
            <v>21002</v>
          </cell>
          <cell r="C675" t="str">
            <v>กระทรวงสาธารณสุข สำนักงานปลัดกระทรวงสาธารณสุข</v>
          </cell>
          <cell r="D675" t="str">
            <v>001164300</v>
          </cell>
          <cell r="E675" t="str">
            <v>11643</v>
          </cell>
          <cell r="F675" t="str">
            <v>รพช.ดอยหล่อ</v>
          </cell>
          <cell r="G675" t="str">
            <v>โรงพยาบาลชุมชนดอยหล่อ</v>
          </cell>
          <cell r="H675" t="str">
            <v>50240105</v>
          </cell>
          <cell r="I675">
            <v>50</v>
          </cell>
          <cell r="J675" t="str">
            <v>จังหวัดเชียงใหม่</v>
          </cell>
          <cell r="K675">
            <v>5024</v>
          </cell>
          <cell r="L675" t="str">
            <v>ดอยหล่อ</v>
          </cell>
          <cell r="M675">
            <v>502401</v>
          </cell>
          <cell r="N675" t="str">
            <v>ดอยหล่อ</v>
          </cell>
          <cell r="O675" t="str">
            <v>เหนือ</v>
          </cell>
          <cell r="P675" t="str">
            <v>07</v>
          </cell>
          <cell r="Q675" t="str">
            <v>โรงพยาบาลชุมชน</v>
          </cell>
          <cell r="R675">
            <v>5</v>
          </cell>
          <cell r="S675">
            <v>30</v>
          </cell>
          <cell r="T675" t="str">
            <v>30</v>
          </cell>
          <cell r="U675" t="str">
            <v>22</v>
          </cell>
          <cell r="V675" t="str">
            <v>2.2 ทุติยภูมิระดับกลาง</v>
          </cell>
        </row>
        <row r="676">
          <cell r="A676" t="str">
            <v>15</v>
          </cell>
          <cell r="B676" t="str">
            <v>21002</v>
          </cell>
          <cell r="C676" t="str">
            <v>กระทรวงสาธารณสุข สำนักงานปลัดกระทรวงสาธารณสุข</v>
          </cell>
          <cell r="D676" t="str">
            <v>002373600</v>
          </cell>
          <cell r="E676" t="str">
            <v>23736</v>
          </cell>
          <cell r="F676" t="str">
            <v>รพช.วัดจันทร์เฉลิมพระเกียรติ 80 พรรษา</v>
          </cell>
          <cell r="G676" t="str">
            <v>โรงพยาบาลชุมชนวัดจันทร์เฉลิมพระเกียรติ 80 พรรษา</v>
          </cell>
          <cell r="H676" t="str">
            <v>50030603</v>
          </cell>
          <cell r="I676">
            <v>50</v>
          </cell>
          <cell r="J676" t="str">
            <v>จังหวัดเชียงใหม่</v>
          </cell>
          <cell r="K676">
            <v>5003</v>
          </cell>
          <cell r="L676" t="str">
            <v>แม่แจ่ม</v>
          </cell>
          <cell r="M676">
            <v>500306</v>
          </cell>
          <cell r="N676" t="str">
            <v>บ้านจันทร์</v>
          </cell>
          <cell r="O676" t="str">
            <v>เหนือ</v>
          </cell>
          <cell r="P676" t="str">
            <v>07</v>
          </cell>
          <cell r="Q676" t="str">
            <v>โรงพยาบาลชุมชน</v>
          </cell>
          <cell r="R676">
            <v>5</v>
          </cell>
          <cell r="S676">
            <v>10</v>
          </cell>
          <cell r="T676" t="str">
            <v>10</v>
          </cell>
        </row>
        <row r="677">
          <cell r="A677" t="str">
            <v>15</v>
          </cell>
          <cell r="B677" t="str">
            <v>21002</v>
          </cell>
          <cell r="C677" t="str">
            <v>กระทรวงสาธารณสุข สำนักงานปลัดกระทรวงสาธารณสุข</v>
          </cell>
          <cell r="D677" t="str">
            <v>001071400</v>
          </cell>
          <cell r="E677" t="str">
            <v>10714</v>
          </cell>
          <cell r="F677" t="str">
            <v>รพท.ลำพูน</v>
          </cell>
          <cell r="G677" t="str">
            <v>โรงพยาบาลทั่วไปลำพูน</v>
          </cell>
          <cell r="H677" t="str">
            <v>51011101</v>
          </cell>
          <cell r="I677">
            <v>51</v>
          </cell>
          <cell r="J677" t="str">
            <v>จังหวัดลำพูน</v>
          </cell>
          <cell r="K677">
            <v>5101</v>
          </cell>
          <cell r="L677" t="str">
            <v>เมืองลำพูน</v>
          </cell>
          <cell r="M677">
            <v>510111</v>
          </cell>
          <cell r="N677" t="str">
            <v>เวียงยอง</v>
          </cell>
          <cell r="O677" t="str">
            <v>เหนือ</v>
          </cell>
          <cell r="P677" t="str">
            <v>06</v>
          </cell>
          <cell r="Q677" t="str">
            <v>โรงพยาบาลทั่วไป</v>
          </cell>
          <cell r="R677">
            <v>2</v>
          </cell>
          <cell r="S677">
            <v>434</v>
          </cell>
          <cell r="T677" t="str">
            <v>411</v>
          </cell>
          <cell r="U677" t="str">
            <v>31</v>
          </cell>
          <cell r="V677" t="str">
            <v>3.1 ตติยภูมิ</v>
          </cell>
        </row>
        <row r="678">
          <cell r="A678" t="str">
            <v>15</v>
          </cell>
          <cell r="B678" t="str">
            <v>21002</v>
          </cell>
          <cell r="C678" t="str">
            <v>กระทรวงสาธารณสุข สำนักงานปลัดกระทรวงสาธารณสุข</v>
          </cell>
          <cell r="D678" t="str">
            <v>001114000</v>
          </cell>
          <cell r="E678" t="str">
            <v>11140</v>
          </cell>
          <cell r="F678" t="str">
            <v>รพช.แม่ทา</v>
          </cell>
          <cell r="G678" t="str">
            <v>โรงพยาบาลชุมชนแม่ทา</v>
          </cell>
          <cell r="H678" t="str">
            <v>51020208</v>
          </cell>
          <cell r="I678">
            <v>51</v>
          </cell>
          <cell r="J678" t="str">
            <v>จังหวัดลำพูน</v>
          </cell>
          <cell r="K678">
            <v>5102</v>
          </cell>
          <cell r="L678" t="str">
            <v>แม่ทา</v>
          </cell>
          <cell r="M678">
            <v>510202</v>
          </cell>
          <cell r="N678" t="str">
            <v>ทาสบเส้า</v>
          </cell>
          <cell r="O678" t="str">
            <v>เหนือ</v>
          </cell>
          <cell r="P678" t="str">
            <v>07</v>
          </cell>
          <cell r="Q678" t="str">
            <v>โรงพยาบาลชุมชน</v>
          </cell>
          <cell r="R678">
            <v>5</v>
          </cell>
          <cell r="S678">
            <v>30</v>
          </cell>
          <cell r="T678" t="str">
            <v>30</v>
          </cell>
          <cell r="U678" t="str">
            <v>21</v>
          </cell>
          <cell r="V678" t="str">
            <v>2.1 ทุติยภูมิระดับต้น</v>
          </cell>
        </row>
        <row r="679">
          <cell r="A679" t="str">
            <v>15</v>
          </cell>
          <cell r="B679" t="str">
            <v>21002</v>
          </cell>
          <cell r="C679" t="str">
            <v>กระทรวงสาธารณสุข สำนักงานปลัดกระทรวงสาธารณสุข</v>
          </cell>
          <cell r="D679" t="str">
            <v>001114100</v>
          </cell>
          <cell r="E679" t="str">
            <v>11141</v>
          </cell>
          <cell r="F679" t="str">
            <v>รพช.บ้านโฮ่ง</v>
          </cell>
          <cell r="G679" t="str">
            <v>โรงพยาบาลชุมชนบ้านโฮ่ง</v>
          </cell>
          <cell r="H679" t="str">
            <v>51030102</v>
          </cell>
          <cell r="I679">
            <v>51</v>
          </cell>
          <cell r="J679" t="str">
            <v>จังหวัดลำพูน</v>
          </cell>
          <cell r="K679">
            <v>5103</v>
          </cell>
          <cell r="L679" t="str">
            <v>บ้านโฮ่ง</v>
          </cell>
          <cell r="M679">
            <v>510301</v>
          </cell>
          <cell r="N679" t="str">
            <v>บ้านโฮ่ง</v>
          </cell>
          <cell r="O679" t="str">
            <v>เหนือ</v>
          </cell>
          <cell r="P679" t="str">
            <v>07</v>
          </cell>
          <cell r="Q679" t="str">
            <v>โรงพยาบาลชุมชน</v>
          </cell>
          <cell r="R679">
            <v>5</v>
          </cell>
          <cell r="S679">
            <v>30</v>
          </cell>
          <cell r="T679" t="str">
            <v>30</v>
          </cell>
          <cell r="U679" t="str">
            <v>21</v>
          </cell>
          <cell r="V679" t="str">
            <v>2.1 ทุติยภูมิระดับต้น</v>
          </cell>
        </row>
        <row r="680">
          <cell r="A680" t="str">
            <v>15</v>
          </cell>
          <cell r="B680" t="str">
            <v>21002</v>
          </cell>
          <cell r="C680" t="str">
            <v>กระทรวงสาธารณสุข สำนักงานปลัดกระทรวงสาธารณสุข</v>
          </cell>
          <cell r="D680" t="str">
            <v>001114200</v>
          </cell>
          <cell r="E680" t="str">
            <v>11142</v>
          </cell>
          <cell r="F680" t="str">
            <v>รพช.ลี้</v>
          </cell>
          <cell r="G680" t="str">
            <v>โรงพยาบาลชุมชนลี้</v>
          </cell>
          <cell r="H680" t="str">
            <v>51040104</v>
          </cell>
          <cell r="I680">
            <v>51</v>
          </cell>
          <cell r="J680" t="str">
            <v>จังหวัดลำพูน</v>
          </cell>
          <cell r="K680">
            <v>5104</v>
          </cell>
          <cell r="L680" t="str">
            <v>ลี้</v>
          </cell>
          <cell r="M680">
            <v>510401</v>
          </cell>
          <cell r="N680" t="str">
            <v>ลี้</v>
          </cell>
          <cell r="O680" t="str">
            <v>เหนือ</v>
          </cell>
          <cell r="P680" t="str">
            <v>07</v>
          </cell>
          <cell r="Q680" t="str">
            <v>โรงพยาบาลชุมชน</v>
          </cell>
          <cell r="R680">
            <v>4</v>
          </cell>
          <cell r="S680">
            <v>60</v>
          </cell>
          <cell r="T680" t="str">
            <v>60</v>
          </cell>
          <cell r="U680" t="str">
            <v>22</v>
          </cell>
          <cell r="V680" t="str">
            <v>2.2 ทุติยภูมิระดับกลาง</v>
          </cell>
        </row>
        <row r="681">
          <cell r="A681" t="str">
            <v>15</v>
          </cell>
          <cell r="B681" t="str">
            <v>21002</v>
          </cell>
          <cell r="C681" t="str">
            <v>กระทรวงสาธารณสุข สำนักงานปลัดกระทรวงสาธารณสุข</v>
          </cell>
          <cell r="D681" t="str">
            <v>001114300</v>
          </cell>
          <cell r="E681" t="str">
            <v>11143</v>
          </cell>
          <cell r="F681" t="str">
            <v>รพช.ทุ่งหัวช้าง</v>
          </cell>
          <cell r="G681" t="str">
            <v>โรงพยาบาลชุมชนทุ่งหัวช้าง</v>
          </cell>
          <cell r="H681" t="str">
            <v>51050103</v>
          </cell>
          <cell r="I681">
            <v>51</v>
          </cell>
          <cell r="J681" t="str">
            <v>จังหวัดลำพูน</v>
          </cell>
          <cell r="K681">
            <v>5105</v>
          </cell>
          <cell r="L681" t="str">
            <v>ทุ่งหัวช้าง</v>
          </cell>
          <cell r="M681">
            <v>510501</v>
          </cell>
          <cell r="N681" t="str">
            <v>ทุ่งหัวช้าง</v>
          </cell>
          <cell r="O681" t="str">
            <v>เหนือ</v>
          </cell>
          <cell r="P681" t="str">
            <v>07</v>
          </cell>
          <cell r="Q681" t="str">
            <v>โรงพยาบาลชุมชน</v>
          </cell>
          <cell r="R681">
            <v>5</v>
          </cell>
          <cell r="S681">
            <v>30</v>
          </cell>
          <cell r="T681" t="str">
            <v>30</v>
          </cell>
          <cell r="U681" t="str">
            <v>21</v>
          </cell>
          <cell r="V681" t="str">
            <v>2.1 ทุติยภูมิระดับต้น</v>
          </cell>
        </row>
        <row r="682">
          <cell r="A682" t="str">
            <v>15</v>
          </cell>
          <cell r="B682" t="str">
            <v>21002</v>
          </cell>
          <cell r="C682" t="str">
            <v>กระทรวงสาธารณสุข สำนักงานปลัดกระทรวงสาธารณสุข</v>
          </cell>
          <cell r="D682" t="str">
            <v>001114400</v>
          </cell>
          <cell r="E682" t="str">
            <v>11144</v>
          </cell>
          <cell r="F682" t="str">
            <v>รพช.ป่าซาง</v>
          </cell>
          <cell r="G682" t="str">
            <v>โรงพยาบาลชุมชนป่าซาง</v>
          </cell>
          <cell r="H682" t="str">
            <v>51061107</v>
          </cell>
          <cell r="I682">
            <v>51</v>
          </cell>
          <cell r="J682" t="str">
            <v>จังหวัดลำพูน</v>
          </cell>
          <cell r="K682">
            <v>5106</v>
          </cell>
          <cell r="L682" t="str">
            <v>ป่าซาง</v>
          </cell>
          <cell r="M682">
            <v>510611</v>
          </cell>
          <cell r="N682" t="str">
            <v>นครเจดีย์</v>
          </cell>
          <cell r="O682" t="str">
            <v>เหนือ</v>
          </cell>
          <cell r="P682" t="str">
            <v>07</v>
          </cell>
          <cell r="Q682" t="str">
            <v>โรงพยาบาลชุมชน</v>
          </cell>
          <cell r="R682">
            <v>4</v>
          </cell>
          <cell r="S682">
            <v>90</v>
          </cell>
          <cell r="T682" t="str">
            <v>60</v>
          </cell>
          <cell r="U682" t="str">
            <v>21</v>
          </cell>
          <cell r="V682" t="str">
            <v>2.1 ทุติยภูมิระดับต้น</v>
          </cell>
        </row>
        <row r="683">
          <cell r="A683" t="str">
            <v>15</v>
          </cell>
          <cell r="B683" t="str">
            <v>21002</v>
          </cell>
          <cell r="C683" t="str">
            <v>กระทรวงสาธารณสุข สำนักงานปลัดกระทรวงสาธารณสุข</v>
          </cell>
          <cell r="D683" t="str">
            <v>001114500</v>
          </cell>
          <cell r="E683" t="str">
            <v>11145</v>
          </cell>
          <cell r="F683" t="str">
            <v>รพช.บ้านธิ</v>
          </cell>
          <cell r="G683" t="str">
            <v>โรงพยาบาลชุมชนบ้านธิ</v>
          </cell>
          <cell r="H683" t="str">
            <v>51070106</v>
          </cell>
          <cell r="I683">
            <v>51</v>
          </cell>
          <cell r="J683" t="str">
            <v>จังหวัดลำพูน</v>
          </cell>
          <cell r="K683">
            <v>5107</v>
          </cell>
          <cell r="L683" t="str">
            <v>บ้านธิ</v>
          </cell>
          <cell r="M683">
            <v>510701</v>
          </cell>
          <cell r="N683" t="str">
            <v>บ้านธิ</v>
          </cell>
          <cell r="O683" t="str">
            <v>เหนือ</v>
          </cell>
          <cell r="P683" t="str">
            <v>07</v>
          </cell>
          <cell r="Q683" t="str">
            <v>โรงพยาบาลชุมชน</v>
          </cell>
          <cell r="R683">
            <v>5</v>
          </cell>
          <cell r="S683">
            <v>30</v>
          </cell>
          <cell r="T683" t="str">
            <v>30</v>
          </cell>
          <cell r="U683" t="str">
            <v>21</v>
          </cell>
          <cell r="V683" t="str">
            <v>2.1 ทุติยภูมิระดับต้น</v>
          </cell>
        </row>
        <row r="684">
          <cell r="A684" t="str">
            <v>15</v>
          </cell>
          <cell r="B684" t="str">
            <v>21002</v>
          </cell>
          <cell r="C684" t="str">
            <v>กระทรวงสาธารณสุข สำนักงานปลัดกระทรวงสาธารณสุข</v>
          </cell>
          <cell r="D684" t="str">
            <v>001067200</v>
          </cell>
          <cell r="E684" t="str">
            <v>10672</v>
          </cell>
          <cell r="F684" t="str">
            <v>รพศ.ลำปาง</v>
          </cell>
          <cell r="G684" t="str">
            <v>โรงพยาบาลศูนย์ลำปาง</v>
          </cell>
          <cell r="H684" t="str">
            <v>52010200</v>
          </cell>
          <cell r="I684">
            <v>52</v>
          </cell>
          <cell r="J684" t="str">
            <v>จังหวัดลำปาง</v>
          </cell>
          <cell r="K684">
            <v>5201</v>
          </cell>
          <cell r="L684" t="str">
            <v>เมืองลำปาง</v>
          </cell>
          <cell r="M684">
            <v>520102</v>
          </cell>
          <cell r="N684" t="str">
            <v>หัวเวียง</v>
          </cell>
          <cell r="O684" t="str">
            <v>เหนือ</v>
          </cell>
          <cell r="P684" t="str">
            <v>05</v>
          </cell>
          <cell r="Q684" t="str">
            <v>โรงพยาบาลศูนย์</v>
          </cell>
          <cell r="R684">
            <v>1</v>
          </cell>
          <cell r="S684">
            <v>800</v>
          </cell>
          <cell r="T684" t="str">
            <v>803</v>
          </cell>
          <cell r="U684" t="str">
            <v>31</v>
          </cell>
          <cell r="V684" t="str">
            <v>3.1 ตติยภูมิ</v>
          </cell>
        </row>
        <row r="685">
          <cell r="A685" t="str">
            <v>15</v>
          </cell>
          <cell r="B685" t="str">
            <v>21002</v>
          </cell>
          <cell r="C685" t="str">
            <v>กระทรวงสาธารณสุข สำนักงานปลัดกระทรวงสาธารณสุข</v>
          </cell>
          <cell r="D685" t="str">
            <v>001114600</v>
          </cell>
          <cell r="E685" t="str">
            <v>11146</v>
          </cell>
          <cell r="F685" t="str">
            <v>รพช.แม่เมาะ</v>
          </cell>
          <cell r="G685" t="str">
            <v>โรงพยาบาลชุมชนแม่เมาะ</v>
          </cell>
          <cell r="H685" t="str">
            <v>52020407</v>
          </cell>
          <cell r="I685">
            <v>52</v>
          </cell>
          <cell r="J685" t="str">
            <v>จังหวัดลำปาง</v>
          </cell>
          <cell r="K685">
            <v>5202</v>
          </cell>
          <cell r="L685" t="str">
            <v>แม่เมาะ</v>
          </cell>
          <cell r="M685">
            <v>520204</v>
          </cell>
          <cell r="N685" t="str">
            <v>แม่เมาะ</v>
          </cell>
          <cell r="O685" t="str">
            <v>เหนือ</v>
          </cell>
          <cell r="P685" t="str">
            <v>07</v>
          </cell>
          <cell r="Q685" t="str">
            <v>โรงพยาบาลชุมชน</v>
          </cell>
          <cell r="R685">
            <v>5</v>
          </cell>
          <cell r="S685">
            <v>30</v>
          </cell>
          <cell r="T685" t="str">
            <v>30</v>
          </cell>
          <cell r="U685" t="str">
            <v>21</v>
          </cell>
          <cell r="V685" t="str">
            <v>2.1 ทุติยภูมิระดับต้น</v>
          </cell>
        </row>
        <row r="686">
          <cell r="A686" t="str">
            <v>15</v>
          </cell>
          <cell r="B686" t="str">
            <v>21002</v>
          </cell>
          <cell r="C686" t="str">
            <v>กระทรวงสาธารณสุข สำนักงานปลัดกระทรวงสาธารณสุข</v>
          </cell>
          <cell r="D686" t="str">
            <v>001114700</v>
          </cell>
          <cell r="E686" t="str">
            <v>11147</v>
          </cell>
          <cell r="F686" t="str">
            <v>รพช.เกาะคา</v>
          </cell>
          <cell r="G686" t="str">
            <v>โรงพยาบาลชุมชนเกาะคา</v>
          </cell>
          <cell r="H686" t="str">
            <v>52030503</v>
          </cell>
          <cell r="I686">
            <v>52</v>
          </cell>
          <cell r="J686" t="str">
            <v>จังหวัดลำปาง</v>
          </cell>
          <cell r="K686">
            <v>5203</v>
          </cell>
          <cell r="L686" t="str">
            <v>เกาะคา</v>
          </cell>
          <cell r="M686">
            <v>520305</v>
          </cell>
          <cell r="N686" t="str">
            <v>ศาลา</v>
          </cell>
          <cell r="O686" t="str">
            <v>เหนือ</v>
          </cell>
          <cell r="P686" t="str">
            <v>07</v>
          </cell>
          <cell r="Q686" t="str">
            <v>โรงพยาบาลชุมชน</v>
          </cell>
          <cell r="R686">
            <v>4</v>
          </cell>
          <cell r="S686">
            <v>60</v>
          </cell>
          <cell r="T686" t="str">
            <v>30</v>
          </cell>
          <cell r="U686" t="str">
            <v>22</v>
          </cell>
          <cell r="V686" t="str">
            <v>2.2 ทุติยภูมิระดับกลาง</v>
          </cell>
        </row>
        <row r="687">
          <cell r="A687" t="str">
            <v>15</v>
          </cell>
          <cell r="B687" t="str">
            <v>21002</v>
          </cell>
          <cell r="C687" t="str">
            <v>กระทรวงสาธารณสุข สำนักงานปลัดกระทรวงสาธารณสุข</v>
          </cell>
          <cell r="D687" t="str">
            <v>001114800</v>
          </cell>
          <cell r="E687" t="str">
            <v>11148</v>
          </cell>
          <cell r="F687" t="str">
            <v>รพช.เสริมงาม</v>
          </cell>
          <cell r="G687" t="str">
            <v>โรงพยาบาลชุมชนเสริมงาม</v>
          </cell>
          <cell r="H687" t="str">
            <v>52040103</v>
          </cell>
          <cell r="I687">
            <v>52</v>
          </cell>
          <cell r="J687" t="str">
            <v>จังหวัดลำปาง</v>
          </cell>
          <cell r="K687">
            <v>5204</v>
          </cell>
          <cell r="L687" t="str">
            <v>เสริมงาม</v>
          </cell>
          <cell r="M687">
            <v>520401</v>
          </cell>
          <cell r="N687" t="str">
            <v>ทุ่งงาม</v>
          </cell>
          <cell r="O687" t="str">
            <v>เหนือ</v>
          </cell>
          <cell r="P687" t="str">
            <v>07</v>
          </cell>
          <cell r="Q687" t="str">
            <v>โรงพยาบาลชุมชน</v>
          </cell>
          <cell r="R687">
            <v>5</v>
          </cell>
          <cell r="S687">
            <v>30</v>
          </cell>
          <cell r="T687" t="str">
            <v>30</v>
          </cell>
          <cell r="U687" t="str">
            <v>21</v>
          </cell>
          <cell r="V687" t="str">
            <v>2.1 ทุติยภูมิระดับต้น</v>
          </cell>
        </row>
        <row r="688">
          <cell r="A688" t="str">
            <v>15</v>
          </cell>
          <cell r="B688" t="str">
            <v>21002</v>
          </cell>
          <cell r="C688" t="str">
            <v>กระทรวงสาธารณสุข สำนักงานปลัดกระทรวงสาธารณสุข</v>
          </cell>
          <cell r="D688" t="str">
            <v>001114900</v>
          </cell>
          <cell r="E688" t="str">
            <v>11149</v>
          </cell>
          <cell r="F688" t="str">
            <v>รพช.งาว</v>
          </cell>
          <cell r="G688" t="str">
            <v>โรงพยาบาลชุมชนงาว</v>
          </cell>
          <cell r="H688" t="str">
            <v>52050104</v>
          </cell>
          <cell r="I688">
            <v>52</v>
          </cell>
          <cell r="J688" t="str">
            <v>จังหวัดลำปาง</v>
          </cell>
          <cell r="K688">
            <v>5205</v>
          </cell>
          <cell r="L688" t="str">
            <v>งาว</v>
          </cell>
          <cell r="M688">
            <v>520501</v>
          </cell>
          <cell r="N688" t="str">
            <v>หลวงเหนือ</v>
          </cell>
          <cell r="O688" t="str">
            <v>เหนือ</v>
          </cell>
          <cell r="P688" t="str">
            <v>07</v>
          </cell>
          <cell r="Q688" t="str">
            <v>โรงพยาบาลชุมชน</v>
          </cell>
          <cell r="R688">
            <v>5</v>
          </cell>
          <cell r="S688">
            <v>30</v>
          </cell>
          <cell r="T688" t="str">
            <v>30</v>
          </cell>
          <cell r="U688" t="str">
            <v>21</v>
          </cell>
          <cell r="V688" t="str">
            <v>2.1 ทุติยภูมิระดับต้น</v>
          </cell>
        </row>
        <row r="689">
          <cell r="A689" t="str">
            <v>15</v>
          </cell>
          <cell r="B689" t="str">
            <v>21002</v>
          </cell>
          <cell r="C689" t="str">
            <v>กระทรวงสาธารณสุข สำนักงานปลัดกระทรวงสาธารณสุข</v>
          </cell>
          <cell r="D689" t="str">
            <v>001115000</v>
          </cell>
          <cell r="E689" t="str">
            <v>11150</v>
          </cell>
          <cell r="F689" t="str">
            <v>รพช.แจ้ห่ม</v>
          </cell>
          <cell r="G689" t="str">
            <v>โรงพยาบาลชุมชนแจ้ห่ม</v>
          </cell>
          <cell r="H689" t="str">
            <v>52060703</v>
          </cell>
          <cell r="I689">
            <v>52</v>
          </cell>
          <cell r="J689" t="str">
            <v>จังหวัดลำปาง</v>
          </cell>
          <cell r="K689">
            <v>5206</v>
          </cell>
          <cell r="L689" t="str">
            <v>แจ้ห่ม</v>
          </cell>
          <cell r="M689">
            <v>520607</v>
          </cell>
          <cell r="N689" t="str">
            <v>วิเชตนคร</v>
          </cell>
          <cell r="O689" t="str">
            <v>เหนือ</v>
          </cell>
          <cell r="P689" t="str">
            <v>07</v>
          </cell>
          <cell r="Q689" t="str">
            <v>โรงพยาบาลชุมชน</v>
          </cell>
          <cell r="R689">
            <v>4</v>
          </cell>
          <cell r="S689">
            <v>60</v>
          </cell>
          <cell r="T689" t="str">
            <v>60</v>
          </cell>
          <cell r="U689" t="str">
            <v>21</v>
          </cell>
          <cell r="V689" t="str">
            <v>2.1 ทุติยภูมิระดับต้น</v>
          </cell>
        </row>
        <row r="690">
          <cell r="A690" t="str">
            <v>15</v>
          </cell>
          <cell r="B690" t="str">
            <v>21002</v>
          </cell>
          <cell r="C690" t="str">
            <v>กระทรวงสาธารณสุข สำนักงานปลัดกระทรวงสาธารณสุข</v>
          </cell>
          <cell r="D690" t="str">
            <v>001115100</v>
          </cell>
          <cell r="E690" t="str">
            <v>11151</v>
          </cell>
          <cell r="F690" t="str">
            <v>รพช.วังเหนือ</v>
          </cell>
          <cell r="G690" t="str">
            <v>โรงพยาบาลชุมชนวังเหนือ</v>
          </cell>
          <cell r="H690" t="str">
            <v>52070204</v>
          </cell>
          <cell r="I690">
            <v>52</v>
          </cell>
          <cell r="J690" t="str">
            <v>จังหวัดลำปาง</v>
          </cell>
          <cell r="K690">
            <v>5207</v>
          </cell>
          <cell r="L690" t="str">
            <v>วังเหนือ</v>
          </cell>
          <cell r="M690">
            <v>520702</v>
          </cell>
          <cell r="N690" t="str">
            <v>วังเหนือ</v>
          </cell>
          <cell r="O690" t="str">
            <v>เหนือ</v>
          </cell>
          <cell r="P690" t="str">
            <v>07</v>
          </cell>
          <cell r="Q690" t="str">
            <v>โรงพยาบาลชุมชน</v>
          </cell>
          <cell r="R690">
            <v>4</v>
          </cell>
          <cell r="S690">
            <v>31</v>
          </cell>
          <cell r="T690" t="str">
            <v>30</v>
          </cell>
          <cell r="U690" t="str">
            <v>21</v>
          </cell>
          <cell r="V690" t="str">
            <v>2.1 ทุติยภูมิระดับต้น</v>
          </cell>
        </row>
        <row r="691">
          <cell r="A691" t="str">
            <v>15</v>
          </cell>
          <cell r="B691" t="str">
            <v>21002</v>
          </cell>
          <cell r="C691" t="str">
            <v>กระทรวงสาธารณสุข สำนักงานปลัดกระทรวงสาธารณสุข</v>
          </cell>
          <cell r="D691" t="str">
            <v>001115200</v>
          </cell>
          <cell r="E691" t="str">
            <v>11152</v>
          </cell>
          <cell r="F691" t="str">
            <v>รพช.เถิน</v>
          </cell>
          <cell r="G691" t="str">
            <v>โรงพยาบาลชุมชนเถิน</v>
          </cell>
          <cell r="H691" t="str">
            <v>52080107</v>
          </cell>
          <cell r="I691">
            <v>52</v>
          </cell>
          <cell r="J691" t="str">
            <v>จังหวัดลำปาง</v>
          </cell>
          <cell r="K691">
            <v>5208</v>
          </cell>
          <cell r="L691" t="str">
            <v>เถิน</v>
          </cell>
          <cell r="M691">
            <v>520801</v>
          </cell>
          <cell r="N691" t="str">
            <v>ล้อมแรด</v>
          </cell>
          <cell r="O691" t="str">
            <v>เหนือ</v>
          </cell>
          <cell r="P691" t="str">
            <v>07</v>
          </cell>
          <cell r="Q691" t="str">
            <v>โรงพยาบาลชุมชน</v>
          </cell>
          <cell r="R691">
            <v>5</v>
          </cell>
          <cell r="S691">
            <v>30</v>
          </cell>
          <cell r="T691" t="str">
            <v>30</v>
          </cell>
          <cell r="U691" t="str">
            <v>22</v>
          </cell>
          <cell r="V691" t="str">
            <v>2.2 ทุติยภูมิระดับกลาง</v>
          </cell>
        </row>
        <row r="692">
          <cell r="A692" t="str">
            <v>15</v>
          </cell>
          <cell r="B692" t="str">
            <v>21002</v>
          </cell>
          <cell r="C692" t="str">
            <v>กระทรวงสาธารณสุข สำนักงานปลัดกระทรวงสาธารณสุข</v>
          </cell>
          <cell r="D692" t="str">
            <v>001115300</v>
          </cell>
          <cell r="E692" t="str">
            <v>11153</v>
          </cell>
          <cell r="F692" t="str">
            <v>รพช.แม่พริก</v>
          </cell>
          <cell r="G692" t="str">
            <v>โรงพยาบาลชุมชนแม่พริก</v>
          </cell>
          <cell r="H692" t="str">
            <v>52090405</v>
          </cell>
          <cell r="I692">
            <v>52</v>
          </cell>
          <cell r="J692" t="str">
            <v>จังหวัดลำปาง</v>
          </cell>
          <cell r="K692">
            <v>5209</v>
          </cell>
          <cell r="L692" t="str">
            <v>แม่พริก</v>
          </cell>
          <cell r="M692">
            <v>520904</v>
          </cell>
          <cell r="N692" t="str">
            <v>พระบาทวังตวง</v>
          </cell>
          <cell r="O692" t="str">
            <v>เหนือ</v>
          </cell>
          <cell r="P692" t="str">
            <v>07</v>
          </cell>
          <cell r="Q692" t="str">
            <v>โรงพยาบาลชุมชน</v>
          </cell>
          <cell r="R692">
            <v>5</v>
          </cell>
          <cell r="S692">
            <v>30</v>
          </cell>
          <cell r="T692" t="str">
            <v>30</v>
          </cell>
          <cell r="U692" t="str">
            <v>21</v>
          </cell>
          <cell r="V692" t="str">
            <v>2.1 ทุติยภูมิระดับต้น</v>
          </cell>
        </row>
        <row r="693">
          <cell r="A693" t="str">
            <v>15</v>
          </cell>
          <cell r="B693" t="str">
            <v>21002</v>
          </cell>
          <cell r="C693" t="str">
            <v>กระทรวงสาธารณสุข สำนักงานปลัดกระทรวงสาธารณสุข</v>
          </cell>
          <cell r="D693" t="str">
            <v>001115400</v>
          </cell>
          <cell r="E693" t="str">
            <v>11154</v>
          </cell>
          <cell r="F693" t="str">
            <v>รพช.แม่ทะ</v>
          </cell>
          <cell r="G693" t="str">
            <v>โรงพยาบาลชุมชนแม่ทะ</v>
          </cell>
          <cell r="H693" t="str">
            <v>52100202</v>
          </cell>
          <cell r="I693">
            <v>52</v>
          </cell>
          <cell r="J693" t="str">
            <v>จังหวัดลำปาง</v>
          </cell>
          <cell r="K693">
            <v>5210</v>
          </cell>
          <cell r="L693" t="str">
            <v>แม่ทะ</v>
          </cell>
          <cell r="M693">
            <v>521002</v>
          </cell>
          <cell r="N693" t="str">
            <v>นาครัว</v>
          </cell>
          <cell r="O693" t="str">
            <v>เหนือ</v>
          </cell>
          <cell r="P693" t="str">
            <v>07</v>
          </cell>
          <cell r="Q693" t="str">
            <v>โรงพยาบาลชุมชน</v>
          </cell>
          <cell r="R693">
            <v>5</v>
          </cell>
          <cell r="S693">
            <v>30</v>
          </cell>
          <cell r="T693" t="str">
            <v>30</v>
          </cell>
          <cell r="U693" t="str">
            <v>21</v>
          </cell>
          <cell r="V693" t="str">
            <v>2.1 ทุติยภูมิระดับต้น</v>
          </cell>
        </row>
        <row r="694">
          <cell r="A694" t="str">
            <v>15</v>
          </cell>
          <cell r="B694" t="str">
            <v>21002</v>
          </cell>
          <cell r="C694" t="str">
            <v>กระทรวงสาธารณสุข สำนักงานปลัดกระทรวงสาธารณสุข</v>
          </cell>
          <cell r="D694" t="str">
            <v>001115500</v>
          </cell>
          <cell r="E694" t="str">
            <v>11155</v>
          </cell>
          <cell r="F694" t="str">
            <v>รพช.สบปราบ</v>
          </cell>
          <cell r="G694" t="str">
            <v>โรงพยาบาลชุมชนสบปราบ</v>
          </cell>
          <cell r="H694" t="str">
            <v>52110102</v>
          </cell>
          <cell r="I694">
            <v>52</v>
          </cell>
          <cell r="J694" t="str">
            <v>จังหวัดลำปาง</v>
          </cell>
          <cell r="K694">
            <v>5211</v>
          </cell>
          <cell r="L694" t="str">
            <v>สบปราบ</v>
          </cell>
          <cell r="M694">
            <v>521101</v>
          </cell>
          <cell r="N694" t="str">
            <v>สบปราบ</v>
          </cell>
          <cell r="O694" t="str">
            <v>เหนือ</v>
          </cell>
          <cell r="P694" t="str">
            <v>07</v>
          </cell>
          <cell r="Q694" t="str">
            <v>โรงพยาบาลชุมชน</v>
          </cell>
          <cell r="R694">
            <v>5</v>
          </cell>
          <cell r="S694">
            <v>30</v>
          </cell>
          <cell r="T694" t="str">
            <v>30</v>
          </cell>
          <cell r="U694" t="str">
            <v>21</v>
          </cell>
          <cell r="V694" t="str">
            <v>2.1 ทุติยภูมิระดับต้น</v>
          </cell>
        </row>
        <row r="695">
          <cell r="A695" t="str">
            <v>15</v>
          </cell>
          <cell r="B695" t="str">
            <v>21002</v>
          </cell>
          <cell r="C695" t="str">
            <v>กระทรวงสาธารณสุข สำนักงานปลัดกระทรวงสาธารณสุข</v>
          </cell>
          <cell r="D695" t="str">
            <v>001115600</v>
          </cell>
          <cell r="E695" t="str">
            <v>11156</v>
          </cell>
          <cell r="F695" t="str">
            <v>รพช.ห้างฉัตร</v>
          </cell>
          <cell r="G695" t="str">
            <v>โรงพยาบาลชุมชนห้างฉัตร</v>
          </cell>
          <cell r="H695" t="str">
            <v>52120107</v>
          </cell>
          <cell r="I695">
            <v>52</v>
          </cell>
          <cell r="J695" t="str">
            <v>จังหวัดลำปาง</v>
          </cell>
          <cell r="K695">
            <v>5212</v>
          </cell>
          <cell r="L695" t="str">
            <v>ห้างฉัตร</v>
          </cell>
          <cell r="M695">
            <v>521201</v>
          </cell>
          <cell r="N695" t="str">
            <v>ห้างฉัตร</v>
          </cell>
          <cell r="O695" t="str">
            <v>เหนือ</v>
          </cell>
          <cell r="P695" t="str">
            <v>07</v>
          </cell>
          <cell r="Q695" t="str">
            <v>โรงพยาบาลชุมชน</v>
          </cell>
          <cell r="R695">
            <v>4</v>
          </cell>
          <cell r="S695">
            <v>60</v>
          </cell>
          <cell r="T695" t="str">
            <v>30</v>
          </cell>
          <cell r="U695" t="str">
            <v>21</v>
          </cell>
          <cell r="V695" t="str">
            <v>2.1 ทุติยภูมิระดับต้น</v>
          </cell>
        </row>
        <row r="696">
          <cell r="A696" t="str">
            <v>15</v>
          </cell>
          <cell r="B696" t="str">
            <v>21002</v>
          </cell>
          <cell r="C696" t="str">
            <v>กระทรวงสาธารณสุข สำนักงานปลัดกระทรวงสาธารณสุข</v>
          </cell>
          <cell r="D696" t="str">
            <v>001115700</v>
          </cell>
          <cell r="E696" t="str">
            <v>11157</v>
          </cell>
          <cell r="F696" t="str">
            <v>รพช.เมืองปาน</v>
          </cell>
          <cell r="G696" t="str">
            <v>โรงพยาบาลชุมชนเมืองปาน</v>
          </cell>
          <cell r="H696" t="str">
            <v>52130104</v>
          </cell>
          <cell r="I696">
            <v>52</v>
          </cell>
          <cell r="J696" t="str">
            <v>จังหวัดลำปาง</v>
          </cell>
          <cell r="K696">
            <v>5213</v>
          </cell>
          <cell r="L696" t="str">
            <v>เมืองปาน</v>
          </cell>
          <cell r="M696">
            <v>521301</v>
          </cell>
          <cell r="N696" t="str">
            <v>เมืองปาน</v>
          </cell>
          <cell r="O696" t="str">
            <v>เหนือ</v>
          </cell>
          <cell r="P696" t="str">
            <v>07</v>
          </cell>
          <cell r="Q696" t="str">
            <v>โรงพยาบาลชุมชน</v>
          </cell>
          <cell r="R696">
            <v>5</v>
          </cell>
          <cell r="S696">
            <v>30</v>
          </cell>
          <cell r="T696" t="str">
            <v>10</v>
          </cell>
          <cell r="U696" t="str">
            <v>21</v>
          </cell>
          <cell r="V696" t="str">
            <v>2.1 ทุติยภูมิระดับต้น</v>
          </cell>
        </row>
        <row r="697">
          <cell r="A697" t="str">
            <v>15</v>
          </cell>
          <cell r="B697" t="str">
            <v>21002</v>
          </cell>
          <cell r="C697" t="str">
            <v>กระทรวงสาธารณสุข สำนักงานปลัดกระทรวงสาธารณสุข</v>
          </cell>
          <cell r="D697" t="str">
            <v>001071900</v>
          </cell>
          <cell r="E697" t="str">
            <v>10719</v>
          </cell>
          <cell r="F697" t="str">
            <v>รพท.ศรีสังวาลย์</v>
          </cell>
          <cell r="G697" t="str">
            <v>โรงพยาบาลทั่วไปศรีสังวาลย์</v>
          </cell>
          <cell r="H697" t="str">
            <v>58010100</v>
          </cell>
          <cell r="I697">
            <v>58</v>
          </cell>
          <cell r="J697" t="str">
            <v>จังหวัดแม่ฮ่องสอน</v>
          </cell>
          <cell r="K697">
            <v>5801</v>
          </cell>
          <cell r="L697" t="str">
            <v>เมืองแม่ฮ่องสอน</v>
          </cell>
          <cell r="M697">
            <v>580101</v>
          </cell>
          <cell r="N697" t="str">
            <v>จองคำ</v>
          </cell>
          <cell r="O697" t="str">
            <v>เหนือ</v>
          </cell>
          <cell r="P697" t="str">
            <v>06</v>
          </cell>
          <cell r="Q697" t="str">
            <v>โรงพยาบาลทั่วไป</v>
          </cell>
          <cell r="R697">
            <v>3</v>
          </cell>
          <cell r="S697">
            <v>154</v>
          </cell>
          <cell r="T697" t="str">
            <v>150</v>
          </cell>
          <cell r="U697" t="str">
            <v>23</v>
          </cell>
          <cell r="V697" t="str">
            <v>2.3 ทุติยภูมิระดับสูง</v>
          </cell>
        </row>
        <row r="698">
          <cell r="A698" t="str">
            <v>15</v>
          </cell>
          <cell r="B698" t="str">
            <v>21002</v>
          </cell>
          <cell r="C698" t="str">
            <v>กระทรวงสาธารณสุข สำนักงานปลัดกระทรวงสาธารณสุข</v>
          </cell>
          <cell r="D698" t="str">
            <v>001120300</v>
          </cell>
          <cell r="E698" t="str">
            <v>11203</v>
          </cell>
          <cell r="F698" t="str">
            <v>รพช.ขุนยวม</v>
          </cell>
          <cell r="G698" t="str">
            <v>โรงพยาบาลชุมชนขุนยวม</v>
          </cell>
          <cell r="H698" t="str">
            <v>58020101</v>
          </cell>
          <cell r="I698">
            <v>58</v>
          </cell>
          <cell r="J698" t="str">
            <v>จังหวัดแม่ฮ่องสอน</v>
          </cell>
          <cell r="K698">
            <v>5802</v>
          </cell>
          <cell r="L698" t="str">
            <v>ขุนยวม</v>
          </cell>
          <cell r="M698">
            <v>580201</v>
          </cell>
          <cell r="N698" t="str">
            <v>ขุนยวม</v>
          </cell>
          <cell r="O698" t="str">
            <v>เหนือ</v>
          </cell>
          <cell r="P698" t="str">
            <v>07</v>
          </cell>
          <cell r="Q698" t="str">
            <v>โรงพยาบาลชุมชน</v>
          </cell>
          <cell r="R698">
            <v>5</v>
          </cell>
          <cell r="S698">
            <v>30</v>
          </cell>
          <cell r="T698" t="str">
            <v>10</v>
          </cell>
          <cell r="U698" t="str">
            <v>21</v>
          </cell>
          <cell r="V698" t="str">
            <v>2.1 ทุติยภูมิระดับต้น</v>
          </cell>
        </row>
        <row r="699">
          <cell r="A699" t="str">
            <v>15</v>
          </cell>
          <cell r="B699" t="str">
            <v>21002</v>
          </cell>
          <cell r="C699" t="str">
            <v>กระทรวงสาธารณสุข สำนักงานปลัดกระทรวงสาธารณสุข</v>
          </cell>
          <cell r="D699" t="str">
            <v>001120400</v>
          </cell>
          <cell r="E699" t="str">
            <v>11204</v>
          </cell>
          <cell r="F699" t="str">
            <v>รพช.ปาย</v>
          </cell>
          <cell r="G699" t="str">
            <v>โรงพยาบาลชุมชนปาย</v>
          </cell>
          <cell r="H699" t="str">
            <v>58030101</v>
          </cell>
          <cell r="I699">
            <v>58</v>
          </cell>
          <cell r="J699" t="str">
            <v>จังหวัดแม่ฮ่องสอน</v>
          </cell>
          <cell r="K699">
            <v>5803</v>
          </cell>
          <cell r="L699" t="str">
            <v>ปาย</v>
          </cell>
          <cell r="M699">
            <v>580301</v>
          </cell>
          <cell r="N699" t="str">
            <v>เวียงใต้</v>
          </cell>
          <cell r="O699" t="str">
            <v>เหนือ</v>
          </cell>
          <cell r="P699" t="str">
            <v>07</v>
          </cell>
          <cell r="Q699" t="str">
            <v>โรงพยาบาลชุมชน</v>
          </cell>
          <cell r="R699">
            <v>5</v>
          </cell>
          <cell r="S699">
            <v>30</v>
          </cell>
          <cell r="T699" t="str">
            <v>60</v>
          </cell>
          <cell r="U699" t="str">
            <v>21</v>
          </cell>
          <cell r="V699" t="str">
            <v>2.1 ทุติยภูมิระดับต้น</v>
          </cell>
        </row>
        <row r="700">
          <cell r="A700" t="str">
            <v>15</v>
          </cell>
          <cell r="B700" t="str">
            <v>21002</v>
          </cell>
          <cell r="C700" t="str">
            <v>กระทรวงสาธารณสุข สำนักงานปลัดกระทรวงสาธารณสุข</v>
          </cell>
          <cell r="D700" t="str">
            <v>001120500</v>
          </cell>
          <cell r="E700" t="str">
            <v>11205</v>
          </cell>
          <cell r="F700" t="str">
            <v>รพช.แม่สะเรียง</v>
          </cell>
          <cell r="G700" t="str">
            <v>โรงพยาบาลชุมชนแม่สะเรียง</v>
          </cell>
          <cell r="H700" t="str">
            <v>58040201</v>
          </cell>
          <cell r="I700">
            <v>58</v>
          </cell>
          <cell r="J700" t="str">
            <v>จังหวัดแม่ฮ่องสอน</v>
          </cell>
          <cell r="K700">
            <v>5804</v>
          </cell>
          <cell r="L700" t="str">
            <v>แม่สะเรียง</v>
          </cell>
          <cell r="M700">
            <v>580402</v>
          </cell>
          <cell r="N700" t="str">
            <v>แม่สะเรียง</v>
          </cell>
          <cell r="O700" t="str">
            <v>เหนือ</v>
          </cell>
          <cell r="P700" t="str">
            <v>07</v>
          </cell>
          <cell r="Q700" t="str">
            <v>โรงพยาบาลชุมชน</v>
          </cell>
          <cell r="R700">
            <v>4</v>
          </cell>
          <cell r="S700">
            <v>90</v>
          </cell>
          <cell r="T700" t="str">
            <v>90</v>
          </cell>
          <cell r="U700" t="str">
            <v>21</v>
          </cell>
          <cell r="V700" t="str">
            <v>2.1 ทุติยภูมิระดับต้น</v>
          </cell>
        </row>
        <row r="701">
          <cell r="A701" t="str">
            <v>15</v>
          </cell>
          <cell r="B701" t="str">
            <v>21002</v>
          </cell>
          <cell r="C701" t="str">
            <v>กระทรวงสาธารณสุข สำนักงานปลัดกระทรวงสาธารณสุข</v>
          </cell>
          <cell r="D701" t="str">
            <v>001120600</v>
          </cell>
          <cell r="E701" t="str">
            <v>11206</v>
          </cell>
          <cell r="F701" t="str">
            <v>รพช.แม่ลาน้อย</v>
          </cell>
          <cell r="G701" t="str">
            <v>โรงพยาบาลชุมชนแม่ลาน้อย</v>
          </cell>
          <cell r="H701" t="str">
            <v>58050809</v>
          </cell>
          <cell r="I701">
            <v>58</v>
          </cell>
          <cell r="J701" t="str">
            <v>จังหวัดแม่ฮ่องสอน</v>
          </cell>
          <cell r="K701">
            <v>5805</v>
          </cell>
          <cell r="L701" t="str">
            <v>แม่ลาน้อย</v>
          </cell>
          <cell r="M701">
            <v>580508</v>
          </cell>
          <cell r="N701" t="str">
            <v>ขุนแม่ลาน้อย</v>
          </cell>
          <cell r="O701" t="str">
            <v>เหนือ</v>
          </cell>
          <cell r="P701" t="str">
            <v>07</v>
          </cell>
          <cell r="Q701" t="str">
            <v>โรงพยาบาลชุมชน</v>
          </cell>
          <cell r="R701">
            <v>5</v>
          </cell>
          <cell r="S701">
            <v>30</v>
          </cell>
          <cell r="T701" t="str">
            <v>10</v>
          </cell>
          <cell r="U701" t="str">
            <v>21</v>
          </cell>
          <cell r="V701" t="str">
            <v>2.1 ทุติยภูมิระดับต้น</v>
          </cell>
        </row>
        <row r="702">
          <cell r="A702" t="str">
            <v>15</v>
          </cell>
          <cell r="B702" t="str">
            <v>21002</v>
          </cell>
          <cell r="C702" t="str">
            <v>กระทรวงสาธารณสุข สำนักงานปลัดกระทรวงสาธารณสุข</v>
          </cell>
          <cell r="D702" t="str">
            <v>001120700</v>
          </cell>
          <cell r="E702" t="str">
            <v>11207</v>
          </cell>
          <cell r="F702" t="str">
            <v>รพช.สบเมย</v>
          </cell>
          <cell r="G702" t="str">
            <v>โรงพยาบาลชุมชนสบเมย</v>
          </cell>
          <cell r="H702" t="str">
            <v>58060401</v>
          </cell>
          <cell r="I702">
            <v>58</v>
          </cell>
          <cell r="J702" t="str">
            <v>จังหวัดแม่ฮ่องสอน</v>
          </cell>
          <cell r="K702">
            <v>5806</v>
          </cell>
          <cell r="L702" t="str">
            <v>สบเมย</v>
          </cell>
          <cell r="M702">
            <v>580604</v>
          </cell>
          <cell r="N702" t="str">
            <v>แม่สวด</v>
          </cell>
          <cell r="O702" t="str">
            <v>เหนือ</v>
          </cell>
          <cell r="P702" t="str">
            <v>07</v>
          </cell>
          <cell r="Q702" t="str">
            <v>โรงพยาบาลชุมชน</v>
          </cell>
          <cell r="R702">
            <v>5</v>
          </cell>
          <cell r="S702">
            <v>30</v>
          </cell>
          <cell r="T702" t="str">
            <v>10</v>
          </cell>
          <cell r="U702" t="str">
            <v>21</v>
          </cell>
          <cell r="V702" t="str">
            <v>2.1 ทุติยภูมิระดับต้น</v>
          </cell>
        </row>
        <row r="703">
          <cell r="A703" t="str">
            <v>15</v>
          </cell>
          <cell r="B703" t="str">
            <v>21002</v>
          </cell>
          <cell r="C703" t="str">
            <v>กระทรวงสาธารณสุข สำนักงานปลัดกระทรวงสาธารณสุข</v>
          </cell>
          <cell r="D703" t="str">
            <v>001120800</v>
          </cell>
          <cell r="E703" t="str">
            <v>11208</v>
          </cell>
          <cell r="F703" t="str">
            <v>รพช.ปางมะผ้า</v>
          </cell>
          <cell r="G703" t="str">
            <v>โรงพยาบาลชุมชนปางมะผ้า</v>
          </cell>
          <cell r="H703" t="str">
            <v>58070101</v>
          </cell>
          <cell r="I703">
            <v>58</v>
          </cell>
          <cell r="J703" t="str">
            <v>จังหวัดแม่ฮ่องสอน</v>
          </cell>
          <cell r="K703">
            <v>5807</v>
          </cell>
          <cell r="L703" t="str">
            <v>ปางมะผ้า</v>
          </cell>
          <cell r="M703">
            <v>580701</v>
          </cell>
          <cell r="N703" t="str">
            <v>สบป่อง</v>
          </cell>
          <cell r="O703" t="str">
            <v>เหนือ</v>
          </cell>
          <cell r="P703" t="str">
            <v>07</v>
          </cell>
          <cell r="Q703" t="str">
            <v>โรงพยาบาลชุมชน</v>
          </cell>
          <cell r="R703">
            <v>5</v>
          </cell>
          <cell r="S703">
            <v>30</v>
          </cell>
          <cell r="T703" t="str">
            <v>10</v>
          </cell>
          <cell r="U703" t="str">
            <v>21</v>
          </cell>
          <cell r="V703" t="str">
            <v>2.1 ทุติยภูมิระดับต้น</v>
          </cell>
        </row>
        <row r="704">
          <cell r="A704" t="str">
            <v>16</v>
          </cell>
          <cell r="B704" t="str">
            <v>21002</v>
          </cell>
          <cell r="C704" t="str">
            <v>กระทรวงสาธารณสุข สำนักงานปลัดกระทรวงสาธารณสุข</v>
          </cell>
          <cell r="D704" t="str">
            <v>001071500</v>
          </cell>
          <cell r="E704" t="str">
            <v>10715</v>
          </cell>
          <cell r="F704" t="str">
            <v>รพท.แพร่</v>
          </cell>
          <cell r="G704" t="str">
            <v>โรงพยาบาลทั่วไปแพร่</v>
          </cell>
          <cell r="H704" t="str">
            <v>54010100</v>
          </cell>
          <cell r="I704">
            <v>54</v>
          </cell>
          <cell r="J704" t="str">
            <v>จังหวัดแพร่</v>
          </cell>
          <cell r="K704">
            <v>5401</v>
          </cell>
          <cell r="L704" t="str">
            <v>เมืองแพร่</v>
          </cell>
          <cell r="M704">
            <v>540101</v>
          </cell>
          <cell r="N704" t="str">
            <v>ในเวียง</v>
          </cell>
          <cell r="O704" t="str">
            <v>เหนือ</v>
          </cell>
          <cell r="P704" t="str">
            <v>06</v>
          </cell>
          <cell r="Q704" t="str">
            <v>โรงพยาบาลทั่วไป</v>
          </cell>
          <cell r="R704">
            <v>2</v>
          </cell>
          <cell r="S704">
            <v>460</v>
          </cell>
          <cell r="T704" t="str">
            <v>395</v>
          </cell>
          <cell r="U704" t="str">
            <v>23</v>
          </cell>
          <cell r="V704" t="str">
            <v>2.3 ทุติยภูมิระดับสูง</v>
          </cell>
        </row>
        <row r="705">
          <cell r="A705" t="str">
            <v>16</v>
          </cell>
          <cell r="B705" t="str">
            <v>21002</v>
          </cell>
          <cell r="C705" t="str">
            <v>กระทรวงสาธารณสุข สำนักงานปลัดกระทรวงสาธารณสุข</v>
          </cell>
          <cell r="D705" t="str">
            <v>001116600</v>
          </cell>
          <cell r="E705" t="str">
            <v>11166</v>
          </cell>
          <cell r="F705" t="str">
            <v>รพช.ร้องกวาง</v>
          </cell>
          <cell r="G705" t="str">
            <v>โรงพยาบาลชุมชนร้องกวาง</v>
          </cell>
          <cell r="H705" t="str">
            <v>54020406</v>
          </cell>
          <cell r="I705">
            <v>54</v>
          </cell>
          <cell r="J705" t="str">
            <v>จังหวัดแพร่</v>
          </cell>
          <cell r="K705">
            <v>5402</v>
          </cell>
          <cell r="L705" t="str">
            <v>ร้องกวาง</v>
          </cell>
          <cell r="M705">
            <v>540204</v>
          </cell>
          <cell r="N705" t="str">
            <v>ร้องเข็ม</v>
          </cell>
          <cell r="O705" t="str">
            <v>เหนือ</v>
          </cell>
          <cell r="P705" t="str">
            <v>07</v>
          </cell>
          <cell r="Q705" t="str">
            <v>โรงพยาบาลชุมชน</v>
          </cell>
          <cell r="R705">
            <v>5</v>
          </cell>
          <cell r="S705">
            <v>46</v>
          </cell>
          <cell r="T705" t="str">
            <v>30</v>
          </cell>
          <cell r="U705" t="str">
            <v>22</v>
          </cell>
          <cell r="V705" t="str">
            <v>2.2 ทุติยภูมิระดับกลาง</v>
          </cell>
        </row>
        <row r="706">
          <cell r="A706" t="str">
            <v>16</v>
          </cell>
          <cell r="B706" t="str">
            <v>21002</v>
          </cell>
          <cell r="C706" t="str">
            <v>กระทรวงสาธารณสุข สำนักงานปลัดกระทรวงสาธารณสุข</v>
          </cell>
          <cell r="D706" t="str">
            <v>001116700</v>
          </cell>
          <cell r="E706" t="str">
            <v>11167</v>
          </cell>
          <cell r="F706" t="str">
            <v>รพช.ลอง</v>
          </cell>
          <cell r="G706" t="str">
            <v>โรงพยาบาลชุมชนลอง</v>
          </cell>
          <cell r="H706" t="str">
            <v>54030206</v>
          </cell>
          <cell r="I706">
            <v>54</v>
          </cell>
          <cell r="J706" t="str">
            <v>จังหวัดแพร่</v>
          </cell>
          <cell r="K706">
            <v>5403</v>
          </cell>
          <cell r="L706" t="str">
            <v>ลอง</v>
          </cell>
          <cell r="M706">
            <v>540302</v>
          </cell>
          <cell r="N706" t="str">
            <v>ห้วยอ้อ</v>
          </cell>
          <cell r="O706" t="str">
            <v>เหนือ</v>
          </cell>
          <cell r="P706" t="str">
            <v>07</v>
          </cell>
          <cell r="Q706" t="str">
            <v>โรงพยาบาลชุมชน</v>
          </cell>
          <cell r="R706">
            <v>4</v>
          </cell>
          <cell r="S706">
            <v>46</v>
          </cell>
          <cell r="T706" t="str">
            <v>60</v>
          </cell>
          <cell r="U706" t="str">
            <v>22</v>
          </cell>
          <cell r="V706" t="str">
            <v>2.2 ทุติยภูมิระดับกลาง</v>
          </cell>
        </row>
        <row r="707">
          <cell r="A707" t="str">
            <v>16</v>
          </cell>
          <cell r="B707" t="str">
            <v>21002</v>
          </cell>
          <cell r="C707" t="str">
            <v>กระทรวงสาธารณสุข สำนักงานปลัดกระทรวงสาธารณสุข</v>
          </cell>
          <cell r="D707" t="str">
            <v>001116900</v>
          </cell>
          <cell r="E707" t="str">
            <v>11169</v>
          </cell>
          <cell r="F707" t="str">
            <v>รพช.สูงเม่น</v>
          </cell>
          <cell r="G707" t="str">
            <v>โรงพยาบาลชุมชนสูงเม่น</v>
          </cell>
          <cell r="H707" t="str">
            <v>54040406</v>
          </cell>
          <cell r="I707">
            <v>54</v>
          </cell>
          <cell r="J707" t="str">
            <v>จังหวัดแพร่</v>
          </cell>
          <cell r="K707">
            <v>5404</v>
          </cell>
          <cell r="L707" t="str">
            <v>สูงเม่น</v>
          </cell>
          <cell r="M707">
            <v>540404</v>
          </cell>
          <cell r="N707" t="str">
            <v>ดอนมูล</v>
          </cell>
          <cell r="O707" t="str">
            <v>เหนือ</v>
          </cell>
          <cell r="P707" t="str">
            <v>07</v>
          </cell>
          <cell r="Q707" t="str">
            <v>โรงพยาบาลชุมชน</v>
          </cell>
          <cell r="R707">
            <v>5</v>
          </cell>
          <cell r="S707">
            <v>45</v>
          </cell>
          <cell r="T707" t="str">
            <v>30</v>
          </cell>
          <cell r="U707" t="str">
            <v>22</v>
          </cell>
          <cell r="V707" t="str">
            <v>2.2 ทุติยภูมิระดับกลาง</v>
          </cell>
        </row>
        <row r="708">
          <cell r="A708" t="str">
            <v>16</v>
          </cell>
          <cell r="B708" t="str">
            <v>21002</v>
          </cell>
          <cell r="C708" t="str">
            <v>กระทรวงสาธารณสุข สำนักงานปลัดกระทรวงสาธารณสุข</v>
          </cell>
          <cell r="D708" t="str">
            <v>001117000</v>
          </cell>
          <cell r="E708" t="str">
            <v>11170</v>
          </cell>
          <cell r="F708" t="str">
            <v>รพช.สอง</v>
          </cell>
          <cell r="G708" t="str">
            <v>โรงพยาบาลชุมชนสอง</v>
          </cell>
          <cell r="H708" t="str">
            <v>54060104</v>
          </cell>
          <cell r="I708">
            <v>54</v>
          </cell>
          <cell r="J708" t="str">
            <v>จังหวัดแพร่</v>
          </cell>
          <cell r="K708">
            <v>5406</v>
          </cell>
          <cell r="L708" t="str">
            <v>สอง</v>
          </cell>
          <cell r="M708">
            <v>540601</v>
          </cell>
          <cell r="N708" t="str">
            <v>บ้านหนุน</v>
          </cell>
          <cell r="O708" t="str">
            <v>เหนือ</v>
          </cell>
          <cell r="P708" t="str">
            <v>07</v>
          </cell>
          <cell r="Q708" t="str">
            <v>โรงพยาบาลชุมชน</v>
          </cell>
          <cell r="R708">
            <v>5</v>
          </cell>
          <cell r="S708">
            <v>44</v>
          </cell>
          <cell r="T708" t="str">
            <v>30</v>
          </cell>
          <cell r="U708" t="str">
            <v>22</v>
          </cell>
          <cell r="V708" t="str">
            <v>2.2 ทุติยภูมิระดับกลาง</v>
          </cell>
        </row>
        <row r="709">
          <cell r="A709" t="str">
            <v>16</v>
          </cell>
          <cell r="B709" t="str">
            <v>21002</v>
          </cell>
          <cell r="C709" t="str">
            <v>กระทรวงสาธารณสุข สำนักงานปลัดกระทรวงสาธารณสุข</v>
          </cell>
          <cell r="D709" t="str">
            <v>001117100</v>
          </cell>
          <cell r="E709" t="str">
            <v>11171</v>
          </cell>
          <cell r="F709" t="str">
            <v>รพช.วังชิ้น</v>
          </cell>
          <cell r="G709" t="str">
            <v>โรงพยาบาลชุมชนวังชิ้น</v>
          </cell>
          <cell r="H709" t="str">
            <v>54070108</v>
          </cell>
          <cell r="I709">
            <v>54</v>
          </cell>
          <cell r="J709" t="str">
            <v>จังหวัดแพร่</v>
          </cell>
          <cell r="K709">
            <v>5407</v>
          </cell>
          <cell r="L709" t="str">
            <v>วังชิ้น</v>
          </cell>
          <cell r="M709">
            <v>540701</v>
          </cell>
          <cell r="N709" t="str">
            <v>วังชิ้น</v>
          </cell>
          <cell r="O709" t="str">
            <v>เหนือ</v>
          </cell>
          <cell r="P709" t="str">
            <v>07</v>
          </cell>
          <cell r="Q709" t="str">
            <v>โรงพยาบาลชุมชน</v>
          </cell>
          <cell r="R709">
            <v>5</v>
          </cell>
          <cell r="S709">
            <v>34</v>
          </cell>
          <cell r="T709" t="str">
            <v>30</v>
          </cell>
          <cell r="U709" t="str">
            <v>22</v>
          </cell>
          <cell r="V709" t="str">
            <v>2.2 ทุติยภูมิระดับกลาง</v>
          </cell>
        </row>
        <row r="710">
          <cell r="A710" t="str">
            <v>16</v>
          </cell>
          <cell r="B710" t="str">
            <v>21002</v>
          </cell>
          <cell r="C710" t="str">
            <v>กระทรวงสาธารณสุข สำนักงานปลัดกระทรวงสาธารณสุข</v>
          </cell>
          <cell r="D710" t="str">
            <v>001117200</v>
          </cell>
          <cell r="E710" t="str">
            <v>11172</v>
          </cell>
          <cell r="F710" t="str">
            <v>รพช.หนองม่วงไข่</v>
          </cell>
          <cell r="G710" t="str">
            <v>โรงพยาบาลชุมชนหนองม่วงไข่</v>
          </cell>
          <cell r="H710" t="str">
            <v>54080304</v>
          </cell>
          <cell r="I710">
            <v>54</v>
          </cell>
          <cell r="J710" t="str">
            <v>จังหวัดแพร่</v>
          </cell>
          <cell r="K710">
            <v>5408</v>
          </cell>
          <cell r="L710" t="str">
            <v>หนองม่วงไข่</v>
          </cell>
          <cell r="M710">
            <v>540803</v>
          </cell>
          <cell r="N710" t="str">
            <v>น้ำรัด</v>
          </cell>
          <cell r="O710" t="str">
            <v>เหนือ</v>
          </cell>
          <cell r="P710" t="str">
            <v>07</v>
          </cell>
          <cell r="Q710" t="str">
            <v>โรงพยาบาลชุมชน</v>
          </cell>
          <cell r="R710">
            <v>5</v>
          </cell>
          <cell r="S710">
            <v>34</v>
          </cell>
          <cell r="T710" t="str">
            <v>30</v>
          </cell>
          <cell r="U710" t="str">
            <v>22</v>
          </cell>
          <cell r="V710" t="str">
            <v>2.2 ทุติยภูมิระดับกลาง</v>
          </cell>
        </row>
        <row r="711">
          <cell r="A711" t="str">
            <v>16</v>
          </cell>
          <cell r="B711" t="str">
            <v>21002</v>
          </cell>
          <cell r="C711" t="str">
            <v>กระทรวงสาธารณสุข สำนักงานปลัดกระทรวงสาธารณสุข</v>
          </cell>
          <cell r="D711" t="str">
            <v>001145200</v>
          </cell>
          <cell r="E711" t="str">
            <v>11452</v>
          </cell>
          <cell r="F711" t="str">
            <v>รพร.เด่นชัย</v>
          </cell>
          <cell r="G711" t="str">
            <v>โรงพยาบาลสมเด็จพระยุพราชเด่นชัย</v>
          </cell>
          <cell r="H711" t="str">
            <v>54050109</v>
          </cell>
          <cell r="I711">
            <v>54</v>
          </cell>
          <cell r="J711" t="str">
            <v>จังหวัดแพร่</v>
          </cell>
          <cell r="K711">
            <v>5405</v>
          </cell>
          <cell r="L711" t="str">
            <v>เด่นชัย</v>
          </cell>
          <cell r="M711">
            <v>540501</v>
          </cell>
          <cell r="N711" t="str">
            <v>เด่นชัย</v>
          </cell>
          <cell r="O711" t="str">
            <v>เหนือ</v>
          </cell>
          <cell r="P711" t="str">
            <v>07</v>
          </cell>
          <cell r="Q711" t="str">
            <v>โรงพยาบาลชุมชน</v>
          </cell>
          <cell r="R711">
            <v>4</v>
          </cell>
          <cell r="S711">
            <v>38</v>
          </cell>
          <cell r="T711" t="str">
            <v>30</v>
          </cell>
          <cell r="U711" t="str">
            <v>22</v>
          </cell>
          <cell r="V711" t="str">
            <v>2.2 ทุติยภูมิระดับกลาง</v>
          </cell>
        </row>
        <row r="712">
          <cell r="A712" t="str">
            <v>16</v>
          </cell>
          <cell r="B712" t="str">
            <v>21002</v>
          </cell>
          <cell r="C712" t="str">
            <v>กระทรวงสาธารณสุข สำนักงานปลัดกระทรวงสาธารณสุข</v>
          </cell>
          <cell r="D712" t="str">
            <v>001071600</v>
          </cell>
          <cell r="E712" t="str">
            <v>10716</v>
          </cell>
          <cell r="F712" t="str">
            <v>รพท.น่าน</v>
          </cell>
          <cell r="G712" t="str">
            <v>โรงพยาบาลทั่วไปน่าน</v>
          </cell>
          <cell r="H712" t="str">
            <v>55010100</v>
          </cell>
          <cell r="I712">
            <v>55</v>
          </cell>
          <cell r="J712" t="str">
            <v>จังหวัดน่าน</v>
          </cell>
          <cell r="K712">
            <v>5501</v>
          </cell>
          <cell r="L712" t="str">
            <v>เมืองน่าน</v>
          </cell>
          <cell r="M712">
            <v>550101</v>
          </cell>
          <cell r="N712" t="str">
            <v>ในเวียง</v>
          </cell>
          <cell r="O712" t="str">
            <v>เหนือ</v>
          </cell>
          <cell r="P712" t="str">
            <v>06</v>
          </cell>
          <cell r="Q712" t="str">
            <v>โรงพยาบาลทั่วไป</v>
          </cell>
          <cell r="R712">
            <v>2</v>
          </cell>
          <cell r="S712">
            <v>500</v>
          </cell>
          <cell r="T712" t="str">
            <v>420</v>
          </cell>
          <cell r="U712" t="str">
            <v>23</v>
          </cell>
          <cell r="V712" t="str">
            <v>2.3 ทุติยภูมิระดับสูง</v>
          </cell>
        </row>
        <row r="713">
          <cell r="A713" t="str">
            <v>16</v>
          </cell>
          <cell r="B713" t="str">
            <v>21002</v>
          </cell>
          <cell r="C713" t="str">
            <v>กระทรวงสาธารณสุข สำนักงานปลัดกระทรวงสาธารณสุข</v>
          </cell>
          <cell r="D713" t="str">
            <v>001117300</v>
          </cell>
          <cell r="E713" t="str">
            <v>11173</v>
          </cell>
          <cell r="F713" t="str">
            <v>รพช.แม่จริม</v>
          </cell>
          <cell r="G713" t="str">
            <v>โรงพยาบาลชุมชนแม่จริม</v>
          </cell>
          <cell r="H713" t="str">
            <v>55020204</v>
          </cell>
          <cell r="I713">
            <v>55</v>
          </cell>
          <cell r="J713" t="str">
            <v>จังหวัดน่าน</v>
          </cell>
          <cell r="K713">
            <v>5502</v>
          </cell>
          <cell r="L713" t="str">
            <v>แม่จริม</v>
          </cell>
          <cell r="M713">
            <v>550202</v>
          </cell>
          <cell r="N713" t="str">
            <v>หนองแดง</v>
          </cell>
          <cell r="O713" t="str">
            <v>เหนือ</v>
          </cell>
          <cell r="P713" t="str">
            <v>07</v>
          </cell>
          <cell r="Q713" t="str">
            <v>โรงพยาบาลชุมชน</v>
          </cell>
          <cell r="R713">
            <v>5</v>
          </cell>
          <cell r="S713">
            <v>30</v>
          </cell>
          <cell r="T713" t="str">
            <v>30</v>
          </cell>
          <cell r="U713" t="str">
            <v>22</v>
          </cell>
          <cell r="V713" t="str">
            <v>2.2 ทุติยภูมิระดับกลาง</v>
          </cell>
        </row>
        <row r="714">
          <cell r="A714" t="str">
            <v>16</v>
          </cell>
          <cell r="B714" t="str">
            <v>21002</v>
          </cell>
          <cell r="C714" t="str">
            <v>กระทรวงสาธารณสุข สำนักงานปลัดกระทรวงสาธารณสุข</v>
          </cell>
          <cell r="D714" t="str">
            <v>001117400</v>
          </cell>
          <cell r="E714" t="str">
            <v>11174</v>
          </cell>
          <cell r="F714" t="str">
            <v>รพช.บ้านหลวง</v>
          </cell>
          <cell r="G714" t="str">
            <v>โรงพยาบาลชุมชนบ้านหลวง</v>
          </cell>
          <cell r="H714" t="str">
            <v>55030105</v>
          </cell>
          <cell r="I714">
            <v>55</v>
          </cell>
          <cell r="J714" t="str">
            <v>จังหวัดน่าน</v>
          </cell>
          <cell r="K714">
            <v>5503</v>
          </cell>
          <cell r="L714" t="str">
            <v>บ้านหลวง</v>
          </cell>
          <cell r="M714">
            <v>550302</v>
          </cell>
          <cell r="N714" t="str">
            <v>ป่าคาหลวง</v>
          </cell>
          <cell r="O714" t="str">
            <v>เหนือ</v>
          </cell>
          <cell r="P714" t="str">
            <v>07</v>
          </cell>
          <cell r="Q714" t="str">
            <v>โรงพยาบาลชุมชน</v>
          </cell>
          <cell r="R714">
            <v>5</v>
          </cell>
          <cell r="S714">
            <v>30</v>
          </cell>
          <cell r="T714" t="str">
            <v>30</v>
          </cell>
          <cell r="U714" t="str">
            <v>22</v>
          </cell>
          <cell r="V714" t="str">
            <v>2.2 ทุติยภูมิระดับกลาง</v>
          </cell>
        </row>
        <row r="715">
          <cell r="A715" t="str">
            <v>16</v>
          </cell>
          <cell r="B715" t="str">
            <v>21002</v>
          </cell>
          <cell r="C715" t="str">
            <v>กระทรวงสาธารณสุข สำนักงานปลัดกระทรวงสาธารณสุข</v>
          </cell>
          <cell r="D715" t="str">
            <v>001117500</v>
          </cell>
          <cell r="E715" t="str">
            <v>11175</v>
          </cell>
          <cell r="F715" t="str">
            <v>รพช.นาน้อย</v>
          </cell>
          <cell r="G715" t="str">
            <v>โรงพยาบาลชุมชนนาน้อย</v>
          </cell>
          <cell r="H715" t="str">
            <v>55040306</v>
          </cell>
          <cell r="I715">
            <v>55</v>
          </cell>
          <cell r="J715" t="str">
            <v>จังหวัดน่าน</v>
          </cell>
          <cell r="K715">
            <v>5504</v>
          </cell>
          <cell r="L715" t="str">
            <v>นาน้อย</v>
          </cell>
          <cell r="M715">
            <v>550403</v>
          </cell>
          <cell r="N715" t="str">
            <v>ศรีษะเกษ</v>
          </cell>
          <cell r="O715" t="str">
            <v>เหนือ</v>
          </cell>
          <cell r="P715" t="str">
            <v>07</v>
          </cell>
          <cell r="Q715" t="str">
            <v>โรงพยาบาลชุมชน</v>
          </cell>
          <cell r="R715">
            <v>4</v>
          </cell>
          <cell r="S715">
            <v>49</v>
          </cell>
          <cell r="T715" t="str">
            <v>30</v>
          </cell>
          <cell r="U715" t="str">
            <v>22</v>
          </cell>
          <cell r="V715" t="str">
            <v>2.2 ทุติยภูมิระดับกลาง</v>
          </cell>
        </row>
        <row r="716">
          <cell r="A716" t="str">
            <v>16</v>
          </cell>
          <cell r="B716" t="str">
            <v>21002</v>
          </cell>
          <cell r="C716" t="str">
            <v>กระทรวงสาธารณสุข สำนักงานปลัดกระทรวงสาธารณสุข</v>
          </cell>
          <cell r="D716" t="str">
            <v>001117600</v>
          </cell>
          <cell r="E716" t="str">
            <v>11176</v>
          </cell>
          <cell r="F716" t="str">
            <v>รพช.ท่าวังผา</v>
          </cell>
          <cell r="G716" t="str">
            <v>โรงพยาบาลชุมชนท่าวังผา</v>
          </cell>
          <cell r="H716" t="str">
            <v>55060906</v>
          </cell>
          <cell r="I716">
            <v>55</v>
          </cell>
          <cell r="J716" t="str">
            <v>จังหวัดน่าน</v>
          </cell>
          <cell r="K716">
            <v>5506</v>
          </cell>
          <cell r="L716" t="str">
            <v>ท่าวังผา</v>
          </cell>
          <cell r="M716">
            <v>550609</v>
          </cell>
          <cell r="N716" t="str">
            <v>ท่าวังผา</v>
          </cell>
          <cell r="O716" t="str">
            <v>เหนือ</v>
          </cell>
          <cell r="P716" t="str">
            <v>07</v>
          </cell>
          <cell r="Q716" t="str">
            <v>โรงพยาบาลชุมชน</v>
          </cell>
          <cell r="R716">
            <v>5</v>
          </cell>
          <cell r="S716">
            <v>30</v>
          </cell>
          <cell r="T716" t="str">
            <v>30</v>
          </cell>
          <cell r="U716" t="str">
            <v>22</v>
          </cell>
          <cell r="V716" t="str">
            <v>2.2 ทุติยภูมิระดับกลาง</v>
          </cell>
        </row>
        <row r="717">
          <cell r="A717" t="str">
            <v>16</v>
          </cell>
          <cell r="B717" t="str">
            <v>21002</v>
          </cell>
          <cell r="C717" t="str">
            <v>กระทรวงสาธารณสุข สำนักงานปลัดกระทรวงสาธารณสุข</v>
          </cell>
          <cell r="D717" t="str">
            <v>001117700</v>
          </cell>
          <cell r="E717" t="str">
            <v>11177</v>
          </cell>
          <cell r="F717" t="str">
            <v>รพช.เวียงสา</v>
          </cell>
          <cell r="G717" t="str">
            <v>โรงพยาบาลชุมชนเวียงสา</v>
          </cell>
          <cell r="H717" t="str">
            <v>55070111</v>
          </cell>
          <cell r="I717">
            <v>55</v>
          </cell>
          <cell r="J717" t="str">
            <v>จังหวัดน่าน</v>
          </cell>
          <cell r="K717">
            <v>5507</v>
          </cell>
          <cell r="L717" t="str">
            <v>เวียงสา</v>
          </cell>
          <cell r="M717">
            <v>550701</v>
          </cell>
          <cell r="N717" t="str">
            <v>กลางเวียง</v>
          </cell>
          <cell r="O717" t="str">
            <v>เหนือ</v>
          </cell>
          <cell r="P717" t="str">
            <v>07</v>
          </cell>
          <cell r="Q717" t="str">
            <v>โรงพยาบาลชุมชน</v>
          </cell>
          <cell r="R717">
            <v>4</v>
          </cell>
          <cell r="S717">
            <v>60</v>
          </cell>
          <cell r="T717" t="str">
            <v>60</v>
          </cell>
          <cell r="U717" t="str">
            <v>22</v>
          </cell>
          <cell r="V717" t="str">
            <v>2.2 ทุติยภูมิระดับกลาง</v>
          </cell>
        </row>
        <row r="718">
          <cell r="A718" t="str">
            <v>16</v>
          </cell>
          <cell r="B718" t="str">
            <v>21002</v>
          </cell>
          <cell r="C718" t="str">
            <v>กระทรวงสาธารณสุข สำนักงานปลัดกระทรวงสาธารณสุข</v>
          </cell>
          <cell r="D718" t="str">
            <v>001117800</v>
          </cell>
          <cell r="E718" t="str">
            <v>11178</v>
          </cell>
          <cell r="F718" t="str">
            <v>รพช.ทุ่งช้าง</v>
          </cell>
          <cell r="G718" t="str">
            <v>โรงพยาบาลชุมชนทุ่งช้าง</v>
          </cell>
          <cell r="H718" t="str">
            <v>55080402</v>
          </cell>
          <cell r="I718">
            <v>55</v>
          </cell>
          <cell r="J718" t="str">
            <v>จังหวัดน่าน</v>
          </cell>
          <cell r="K718">
            <v>5508</v>
          </cell>
          <cell r="L718" t="str">
            <v>ทุ่งช้าง</v>
          </cell>
          <cell r="M718">
            <v>550804</v>
          </cell>
          <cell r="N718" t="str">
            <v>ทุ่งช้าง</v>
          </cell>
          <cell r="O718" t="str">
            <v>เหนือ</v>
          </cell>
          <cell r="P718" t="str">
            <v>07</v>
          </cell>
          <cell r="Q718" t="str">
            <v>โรงพยาบาลชุมชน</v>
          </cell>
          <cell r="R718">
            <v>5</v>
          </cell>
          <cell r="S718">
            <v>30</v>
          </cell>
          <cell r="T718" t="str">
            <v>30</v>
          </cell>
          <cell r="U718" t="str">
            <v>22</v>
          </cell>
          <cell r="V718" t="str">
            <v>2.2 ทุติยภูมิระดับกลาง</v>
          </cell>
        </row>
        <row r="719">
          <cell r="A719" t="str">
            <v>16</v>
          </cell>
          <cell r="B719" t="str">
            <v>21002</v>
          </cell>
          <cell r="C719" t="str">
            <v>กระทรวงสาธารณสุข สำนักงานปลัดกระทรวงสาธารณสุข</v>
          </cell>
          <cell r="D719" t="str">
            <v>001117900</v>
          </cell>
          <cell r="E719" t="str">
            <v>11179</v>
          </cell>
          <cell r="F719" t="str">
            <v>รพช.เชียงกลาง</v>
          </cell>
          <cell r="G719" t="str">
            <v>โรงพยาบาลชุมชนเชียงกลาง</v>
          </cell>
          <cell r="H719" t="str">
            <v>55090105</v>
          </cell>
          <cell r="I719">
            <v>55</v>
          </cell>
          <cell r="J719" t="str">
            <v>จังหวัดน่าน</v>
          </cell>
          <cell r="K719">
            <v>5509</v>
          </cell>
          <cell r="L719" t="str">
            <v>เชียงกลาง</v>
          </cell>
          <cell r="M719">
            <v>550901</v>
          </cell>
          <cell r="N719" t="str">
            <v>เชียงกลาง</v>
          </cell>
          <cell r="O719" t="str">
            <v>เหนือ</v>
          </cell>
          <cell r="P719" t="str">
            <v>07</v>
          </cell>
          <cell r="Q719" t="str">
            <v>โรงพยาบาลชุมชน</v>
          </cell>
          <cell r="R719">
            <v>5</v>
          </cell>
          <cell r="S719">
            <v>30</v>
          </cell>
          <cell r="T719" t="str">
            <v>30</v>
          </cell>
          <cell r="U719" t="str">
            <v>22</v>
          </cell>
          <cell r="V719" t="str">
            <v>2.2 ทุติยภูมิระดับกลาง</v>
          </cell>
        </row>
        <row r="720">
          <cell r="A720" t="str">
            <v>16</v>
          </cell>
          <cell r="B720" t="str">
            <v>21002</v>
          </cell>
          <cell r="C720" t="str">
            <v>กระทรวงสาธารณสุข สำนักงานปลัดกระทรวงสาธารณสุข</v>
          </cell>
          <cell r="D720" t="str">
            <v>001118000</v>
          </cell>
          <cell r="E720" t="str">
            <v>11180</v>
          </cell>
          <cell r="F720" t="str">
            <v>รพช.นาหมื่น</v>
          </cell>
          <cell r="G720" t="str">
            <v>โรงพยาบาลชุมชนนาหมื่น</v>
          </cell>
          <cell r="H720" t="str">
            <v>55100114</v>
          </cell>
          <cell r="I720">
            <v>55</v>
          </cell>
          <cell r="J720" t="str">
            <v>จังหวัดน่าน</v>
          </cell>
          <cell r="K720">
            <v>5510</v>
          </cell>
          <cell r="L720" t="str">
            <v>นาหมื่น</v>
          </cell>
          <cell r="M720">
            <v>551002</v>
          </cell>
          <cell r="N720" t="str">
            <v>บ่อแก้ว</v>
          </cell>
          <cell r="O720" t="str">
            <v>เหนือ</v>
          </cell>
          <cell r="P720" t="str">
            <v>07</v>
          </cell>
          <cell r="Q720" t="str">
            <v>โรงพยาบาลชุมชน</v>
          </cell>
          <cell r="R720">
            <v>5</v>
          </cell>
          <cell r="S720">
            <v>30</v>
          </cell>
          <cell r="T720" t="str">
            <v>30</v>
          </cell>
          <cell r="U720" t="str">
            <v>22</v>
          </cell>
          <cell r="V720" t="str">
            <v>2.2 ทุติยภูมิระดับกลาง</v>
          </cell>
        </row>
        <row r="721">
          <cell r="A721" t="str">
            <v>16</v>
          </cell>
          <cell r="B721" t="str">
            <v>21002</v>
          </cell>
          <cell r="C721" t="str">
            <v>กระทรวงสาธารณสุข สำนักงานปลัดกระทรวงสาธารณสุข</v>
          </cell>
          <cell r="D721" t="str">
            <v>001118100</v>
          </cell>
          <cell r="E721" t="str">
            <v>11181</v>
          </cell>
          <cell r="F721" t="str">
            <v>รพช.สันติสุข</v>
          </cell>
          <cell r="G721" t="str">
            <v>โรงพยาบาลชุมชนสันติสุข</v>
          </cell>
          <cell r="H721" t="str">
            <v>55110104</v>
          </cell>
          <cell r="I721">
            <v>55</v>
          </cell>
          <cell r="J721" t="str">
            <v>จังหวัดน่าน</v>
          </cell>
          <cell r="K721">
            <v>5511</v>
          </cell>
          <cell r="L721" t="str">
            <v>สันติสุข</v>
          </cell>
          <cell r="M721">
            <v>551101</v>
          </cell>
          <cell r="N721" t="str">
            <v>ดู่พงษ์</v>
          </cell>
          <cell r="O721" t="str">
            <v>เหนือ</v>
          </cell>
          <cell r="P721" t="str">
            <v>07</v>
          </cell>
          <cell r="Q721" t="str">
            <v>โรงพยาบาลชุมชน</v>
          </cell>
          <cell r="R721">
            <v>5</v>
          </cell>
          <cell r="S721">
            <v>30</v>
          </cell>
          <cell r="T721" t="str">
            <v>30</v>
          </cell>
          <cell r="U721" t="str">
            <v>22</v>
          </cell>
          <cell r="V721" t="str">
            <v>2.2 ทุติยภูมิระดับกลาง</v>
          </cell>
        </row>
        <row r="722">
          <cell r="A722" t="str">
            <v>16</v>
          </cell>
          <cell r="B722" t="str">
            <v>21002</v>
          </cell>
          <cell r="C722" t="str">
            <v>กระทรวงสาธารณสุข สำนักงานปลัดกระทรวงสาธารณสุข</v>
          </cell>
          <cell r="D722" t="str">
            <v>001118200</v>
          </cell>
          <cell r="E722" t="str">
            <v>11182</v>
          </cell>
          <cell r="F722" t="str">
            <v>รพช.บ่อเกลือ</v>
          </cell>
          <cell r="G722" t="str">
            <v>โรงพยาบาลชุมชนบ่อเกลือ</v>
          </cell>
          <cell r="H722" t="str">
            <v>55120203</v>
          </cell>
          <cell r="I722">
            <v>55</v>
          </cell>
          <cell r="J722" t="str">
            <v>จังหวัดน่าน</v>
          </cell>
          <cell r="K722">
            <v>5512</v>
          </cell>
          <cell r="L722" t="str">
            <v>บ่อเกลือ</v>
          </cell>
          <cell r="M722">
            <v>551202</v>
          </cell>
          <cell r="N722" t="str">
            <v>บ่อเกลือใต้</v>
          </cell>
          <cell r="O722" t="str">
            <v>เหนือ</v>
          </cell>
          <cell r="P722" t="str">
            <v>07</v>
          </cell>
          <cell r="Q722" t="str">
            <v>โรงพยาบาลชุมชน</v>
          </cell>
          <cell r="R722">
            <v>5</v>
          </cell>
          <cell r="S722">
            <v>10</v>
          </cell>
          <cell r="T722" t="str">
            <v>10</v>
          </cell>
          <cell r="U722" t="str">
            <v>22</v>
          </cell>
          <cell r="V722" t="str">
            <v>2.2 ทุติยภูมิระดับกลาง</v>
          </cell>
        </row>
        <row r="723">
          <cell r="A723" t="str">
            <v>16</v>
          </cell>
          <cell r="B723" t="str">
            <v>21002</v>
          </cell>
          <cell r="C723" t="str">
            <v>กระทรวงสาธารณสุข สำนักงานปลัดกระทรวงสาธารณสุข</v>
          </cell>
          <cell r="D723" t="str">
            <v>001118300</v>
          </cell>
          <cell r="E723" t="str">
            <v>11183</v>
          </cell>
          <cell r="F723" t="str">
            <v>รพช.สองแคว</v>
          </cell>
          <cell r="G723" t="str">
            <v>โรงพยาบาลชุมชนสองแคว</v>
          </cell>
          <cell r="H723" t="str">
            <v>55130102</v>
          </cell>
          <cell r="I723">
            <v>55</v>
          </cell>
          <cell r="J723" t="str">
            <v>จังหวัดน่าน</v>
          </cell>
          <cell r="K723">
            <v>5513</v>
          </cell>
          <cell r="L723" t="str">
            <v>สองแคว</v>
          </cell>
          <cell r="M723">
            <v>551301</v>
          </cell>
          <cell r="N723" t="str">
            <v>นาไร่หลวง</v>
          </cell>
          <cell r="O723" t="str">
            <v>เหนือ</v>
          </cell>
          <cell r="P723" t="str">
            <v>07</v>
          </cell>
          <cell r="Q723" t="str">
            <v>โรงพยาบาลชุมชน</v>
          </cell>
          <cell r="R723">
            <v>5</v>
          </cell>
          <cell r="S723">
            <v>30</v>
          </cell>
          <cell r="T723" t="str">
            <v>10</v>
          </cell>
          <cell r="U723" t="str">
            <v>22</v>
          </cell>
          <cell r="V723" t="str">
            <v>2.2 ทุติยภูมิระดับกลาง</v>
          </cell>
        </row>
        <row r="724">
          <cell r="A724" t="str">
            <v>16</v>
          </cell>
          <cell r="B724" t="str">
            <v>21002</v>
          </cell>
          <cell r="C724" t="str">
            <v>กระทรวงสาธารณสุข สำนักงานปลัดกระทรวงสาธารณสุข</v>
          </cell>
          <cell r="D724" t="str">
            <v>001145300</v>
          </cell>
          <cell r="E724" t="str">
            <v>11453</v>
          </cell>
          <cell r="F724" t="str">
            <v>รพร.ปัว</v>
          </cell>
          <cell r="G724" t="str">
            <v>โรงพยาบาลสมเด็จพระยุพราชปัว</v>
          </cell>
          <cell r="H724" t="str">
            <v>55051406</v>
          </cell>
          <cell r="I724">
            <v>55</v>
          </cell>
          <cell r="J724" t="str">
            <v>จังหวัดน่าน</v>
          </cell>
          <cell r="K724">
            <v>5505</v>
          </cell>
          <cell r="L724" t="str">
            <v>ปัว</v>
          </cell>
          <cell r="M724">
            <v>550514</v>
          </cell>
          <cell r="N724" t="str">
            <v>วรนคร</v>
          </cell>
          <cell r="O724" t="str">
            <v>เหนือ</v>
          </cell>
          <cell r="P724" t="str">
            <v>07</v>
          </cell>
          <cell r="Q724" t="str">
            <v>โรงพยาบาลชุมชน</v>
          </cell>
          <cell r="R724">
            <v>4</v>
          </cell>
          <cell r="S724">
            <v>90</v>
          </cell>
          <cell r="T724" t="str">
            <v>90</v>
          </cell>
          <cell r="U724" t="str">
            <v>22</v>
          </cell>
          <cell r="V724" t="str">
            <v>2.2 ทุติยภูมิระดับกลาง</v>
          </cell>
        </row>
        <row r="725">
          <cell r="A725" t="str">
            <v>16</v>
          </cell>
          <cell r="B725" t="str">
            <v>21002</v>
          </cell>
          <cell r="C725" t="str">
            <v>กระทรวงสาธารณสุข สำนักงานปลัดกระทรวงสาธารณสุข</v>
          </cell>
          <cell r="D725" t="str">
            <v>001162500</v>
          </cell>
          <cell r="E725" t="str">
            <v>11625</v>
          </cell>
          <cell r="F725" t="str">
            <v>รพช.เฉลิมพระเกียรติ</v>
          </cell>
          <cell r="G725" t="str">
            <v>โรงพยาบาลชุมชนเฉลิมพระเกียรติ</v>
          </cell>
          <cell r="H725" t="str">
            <v>55150201</v>
          </cell>
          <cell r="I725">
            <v>55</v>
          </cell>
          <cell r="J725" t="str">
            <v>จังหวัดน่าน</v>
          </cell>
          <cell r="K725">
            <v>5515</v>
          </cell>
          <cell r="L725" t="str">
            <v>เฉลิมพระเกียรติ</v>
          </cell>
          <cell r="M725">
            <v>551502</v>
          </cell>
          <cell r="N725" t="str">
            <v>ขุนน่าน</v>
          </cell>
          <cell r="O725" t="str">
            <v>เหนือ</v>
          </cell>
          <cell r="P725" t="str">
            <v>07</v>
          </cell>
          <cell r="Q725" t="str">
            <v>โรงพยาบาลชุมชน</v>
          </cell>
          <cell r="R725">
            <v>5</v>
          </cell>
          <cell r="S725">
            <v>10</v>
          </cell>
          <cell r="T725" t="str">
            <v>30</v>
          </cell>
          <cell r="U725" t="str">
            <v>22</v>
          </cell>
          <cell r="V725" t="str">
            <v>2.2 ทุติยภูมิระดับกลาง</v>
          </cell>
        </row>
        <row r="726">
          <cell r="A726" t="str">
            <v>16</v>
          </cell>
          <cell r="B726" t="str">
            <v>21002</v>
          </cell>
          <cell r="C726" t="str">
            <v>กระทรวงสาธารณสุข สำนักงานปลัดกระทรวงสาธารณสุข</v>
          </cell>
          <cell r="D726" t="str">
            <v>001071700</v>
          </cell>
          <cell r="E726" t="str">
            <v>10717</v>
          </cell>
          <cell r="F726" t="str">
            <v>รพท.พะเยา</v>
          </cell>
          <cell r="G726" t="str">
            <v>โรงพยาบาลทั่วไปพะเยา</v>
          </cell>
          <cell r="H726" t="str">
            <v>56010700</v>
          </cell>
          <cell r="I726">
            <v>56</v>
          </cell>
          <cell r="J726" t="str">
            <v>จังหวัดพะเยา</v>
          </cell>
          <cell r="K726">
            <v>5601</v>
          </cell>
          <cell r="L726" t="str">
            <v>เมืองพะเยา</v>
          </cell>
          <cell r="M726">
            <v>560107</v>
          </cell>
          <cell r="N726" t="str">
            <v>บ้านต๋อม</v>
          </cell>
          <cell r="O726" t="str">
            <v>เหนือ</v>
          </cell>
          <cell r="P726" t="str">
            <v>06</v>
          </cell>
          <cell r="Q726" t="str">
            <v>โรงพยาบาลทั่วไป</v>
          </cell>
          <cell r="R726">
            <v>2</v>
          </cell>
          <cell r="S726">
            <v>377</v>
          </cell>
          <cell r="T726" t="str">
            <v>360</v>
          </cell>
          <cell r="U726" t="str">
            <v>23</v>
          </cell>
          <cell r="V726" t="str">
            <v>2.3 ทุติยภูมิระดับสูง</v>
          </cell>
        </row>
        <row r="727">
          <cell r="A727" t="str">
            <v>16</v>
          </cell>
          <cell r="B727" t="str">
            <v>21002</v>
          </cell>
          <cell r="C727" t="str">
            <v>กระทรวงสาธารณสุข สำนักงานปลัดกระทรวงสาธารณสุข</v>
          </cell>
          <cell r="D727" t="str">
            <v>001071800</v>
          </cell>
          <cell r="E727" t="str">
            <v>10718</v>
          </cell>
          <cell r="F727" t="str">
            <v>รพท.เชียงคำ</v>
          </cell>
          <cell r="G727" t="str">
            <v>โรงพยาบาลทั่วไปเชียงคำ</v>
          </cell>
          <cell r="H727" t="str">
            <v>56030100</v>
          </cell>
          <cell r="I727">
            <v>56</v>
          </cell>
          <cell r="J727" t="str">
            <v>จังหวัดพะเยา</v>
          </cell>
          <cell r="K727">
            <v>5603</v>
          </cell>
          <cell r="L727" t="str">
            <v>เชียงคำ</v>
          </cell>
          <cell r="M727">
            <v>560301</v>
          </cell>
          <cell r="N727" t="str">
            <v>หย่วน</v>
          </cell>
          <cell r="O727" t="str">
            <v>เหนือ</v>
          </cell>
          <cell r="P727" t="str">
            <v>06</v>
          </cell>
          <cell r="Q727" t="str">
            <v>โรงพยาบาลทั่วไป</v>
          </cell>
          <cell r="R727">
            <v>3</v>
          </cell>
          <cell r="S727">
            <v>225</v>
          </cell>
          <cell r="T727" t="str">
            <v>232</v>
          </cell>
          <cell r="U727" t="str">
            <v>23</v>
          </cell>
          <cell r="V727" t="str">
            <v>2.3 ทุติยภูมิระดับสูง</v>
          </cell>
        </row>
        <row r="728">
          <cell r="A728" t="str">
            <v>16</v>
          </cell>
          <cell r="B728" t="str">
            <v>21002</v>
          </cell>
          <cell r="C728" t="str">
            <v>กระทรวงสาธารณสุข สำนักงานปลัดกระทรวงสาธารณสุข</v>
          </cell>
          <cell r="D728" t="str">
            <v>001118400</v>
          </cell>
          <cell r="E728" t="str">
            <v>11184</v>
          </cell>
          <cell r="F728" t="str">
            <v>รพช.จุน</v>
          </cell>
          <cell r="G728" t="str">
            <v>โรงพยาบาลชุมชนจุน</v>
          </cell>
          <cell r="H728" t="str">
            <v>56020107</v>
          </cell>
          <cell r="I728">
            <v>56</v>
          </cell>
          <cell r="J728" t="str">
            <v>จังหวัดพะเยา</v>
          </cell>
          <cell r="K728">
            <v>5602</v>
          </cell>
          <cell r="L728" t="str">
            <v>จุน</v>
          </cell>
          <cell r="M728">
            <v>560201</v>
          </cell>
          <cell r="N728" t="str">
            <v>ห้วยข้าวก่ำ</v>
          </cell>
          <cell r="O728" t="str">
            <v>เหนือ</v>
          </cell>
          <cell r="P728" t="str">
            <v>07</v>
          </cell>
          <cell r="Q728" t="str">
            <v>โรงพยาบาลชุมชน</v>
          </cell>
          <cell r="R728">
            <v>5</v>
          </cell>
          <cell r="S728">
            <v>30</v>
          </cell>
          <cell r="T728" t="str">
            <v>30</v>
          </cell>
          <cell r="U728" t="str">
            <v>21</v>
          </cell>
          <cell r="V728" t="str">
            <v>2.1 ทุติยภูมิระดับต้น</v>
          </cell>
        </row>
        <row r="729">
          <cell r="A729" t="str">
            <v>16</v>
          </cell>
          <cell r="B729" t="str">
            <v>21002</v>
          </cell>
          <cell r="C729" t="str">
            <v>กระทรวงสาธารณสุข สำนักงานปลัดกระทรวงสาธารณสุข</v>
          </cell>
          <cell r="D729" t="str">
            <v>001118500</v>
          </cell>
          <cell r="E729" t="str">
            <v>11185</v>
          </cell>
          <cell r="F729" t="str">
            <v>รพช.เชียงม่วน</v>
          </cell>
          <cell r="G729" t="str">
            <v>โรงพยาบาลชุมชนเชียงม่วน</v>
          </cell>
          <cell r="H729" t="str">
            <v>56040201</v>
          </cell>
          <cell r="I729">
            <v>56</v>
          </cell>
          <cell r="J729" t="str">
            <v>จังหวัดพะเยา</v>
          </cell>
          <cell r="K729">
            <v>5604</v>
          </cell>
          <cell r="L729" t="str">
            <v>เชียงม่วน</v>
          </cell>
          <cell r="M729">
            <v>560402</v>
          </cell>
          <cell r="N729" t="str">
            <v>บ้านมาง</v>
          </cell>
          <cell r="O729" t="str">
            <v>เหนือ</v>
          </cell>
          <cell r="P729" t="str">
            <v>07</v>
          </cell>
          <cell r="Q729" t="str">
            <v>โรงพยาบาลชุมชน</v>
          </cell>
          <cell r="R729">
            <v>5</v>
          </cell>
          <cell r="S729">
            <v>30</v>
          </cell>
          <cell r="T729" t="str">
            <v>30</v>
          </cell>
          <cell r="U729" t="str">
            <v>21</v>
          </cell>
          <cell r="V729" t="str">
            <v>2.1 ทุติยภูมิระดับต้น</v>
          </cell>
        </row>
        <row r="730">
          <cell r="A730" t="str">
            <v>16</v>
          </cell>
          <cell r="B730" t="str">
            <v>21002</v>
          </cell>
          <cell r="C730" t="str">
            <v>กระทรวงสาธารณสุข สำนักงานปลัดกระทรวงสาธารณสุข</v>
          </cell>
          <cell r="D730" t="str">
            <v>001118600</v>
          </cell>
          <cell r="E730" t="str">
            <v>11186</v>
          </cell>
          <cell r="F730" t="str">
            <v>รพช.ดอกคำใต้</v>
          </cell>
          <cell r="G730" t="str">
            <v>โรงพยาบาลชุมชนดอกคำใต้</v>
          </cell>
          <cell r="H730" t="str">
            <v>56050208</v>
          </cell>
          <cell r="I730">
            <v>56</v>
          </cell>
          <cell r="J730" t="str">
            <v>จังหวัดพะเยา</v>
          </cell>
          <cell r="K730">
            <v>5605</v>
          </cell>
          <cell r="L730" t="str">
            <v>ดอกคำใต้</v>
          </cell>
          <cell r="M730">
            <v>560502</v>
          </cell>
          <cell r="N730" t="str">
            <v>ดอนศรีชุม</v>
          </cell>
          <cell r="O730" t="str">
            <v>เหนือ</v>
          </cell>
          <cell r="P730" t="str">
            <v>07</v>
          </cell>
          <cell r="Q730" t="str">
            <v>โรงพยาบาลชุมชน</v>
          </cell>
          <cell r="R730">
            <v>4</v>
          </cell>
          <cell r="S730">
            <v>60</v>
          </cell>
          <cell r="T730" t="str">
            <v>30</v>
          </cell>
          <cell r="U730" t="str">
            <v>21</v>
          </cell>
          <cell r="V730" t="str">
            <v>2.1 ทุติยภูมิระดับต้น</v>
          </cell>
        </row>
        <row r="731">
          <cell r="A731" t="str">
            <v>16</v>
          </cell>
          <cell r="B731" t="str">
            <v>21002</v>
          </cell>
          <cell r="C731" t="str">
            <v>กระทรวงสาธารณสุข สำนักงานปลัดกระทรวงสาธารณสุข</v>
          </cell>
          <cell r="D731" t="str">
            <v>001118700</v>
          </cell>
          <cell r="E731" t="str">
            <v>11187</v>
          </cell>
          <cell r="F731" t="str">
            <v>รพช.ปง</v>
          </cell>
          <cell r="G731" t="str">
            <v>โรงพยาบาลชุมชนปง</v>
          </cell>
          <cell r="H731" t="str">
            <v>56060601</v>
          </cell>
          <cell r="I731">
            <v>56</v>
          </cell>
          <cell r="J731" t="str">
            <v>จังหวัดพะเยา</v>
          </cell>
          <cell r="K731">
            <v>5606</v>
          </cell>
          <cell r="L731" t="str">
            <v>ปง</v>
          </cell>
          <cell r="M731">
            <v>560606</v>
          </cell>
          <cell r="N731" t="str">
            <v>นาปรัง</v>
          </cell>
          <cell r="O731" t="str">
            <v>เหนือ</v>
          </cell>
          <cell r="P731" t="str">
            <v>07</v>
          </cell>
          <cell r="Q731" t="str">
            <v>โรงพยาบาลชุมชน</v>
          </cell>
          <cell r="R731">
            <v>5</v>
          </cell>
          <cell r="S731">
            <v>30</v>
          </cell>
          <cell r="T731" t="str">
            <v>30</v>
          </cell>
          <cell r="U731" t="str">
            <v>21</v>
          </cell>
          <cell r="V731" t="str">
            <v>2.1 ทุติยภูมิระดับต้น</v>
          </cell>
        </row>
        <row r="732">
          <cell r="A732" t="str">
            <v>16</v>
          </cell>
          <cell r="B732" t="str">
            <v>21002</v>
          </cell>
          <cell r="C732" t="str">
            <v>กระทรวงสาธารณสุข สำนักงานปลัดกระทรวงสาธารณสุข</v>
          </cell>
          <cell r="D732" t="str">
            <v>001118800</v>
          </cell>
          <cell r="E732" t="str">
            <v>11188</v>
          </cell>
          <cell r="F732" t="str">
            <v>รพช.แม่ใจ</v>
          </cell>
          <cell r="G732" t="str">
            <v>โรงพยาบาลชุมชนแม่ใจ</v>
          </cell>
          <cell r="H732" t="str">
            <v>56070209</v>
          </cell>
          <cell r="I732">
            <v>56</v>
          </cell>
          <cell r="J732" t="str">
            <v>จังหวัดพะเยา</v>
          </cell>
          <cell r="K732">
            <v>5607</v>
          </cell>
          <cell r="L732" t="str">
            <v>แม่ใจ</v>
          </cell>
          <cell r="M732">
            <v>560702</v>
          </cell>
          <cell r="N732" t="str">
            <v>ศรีถ้อย</v>
          </cell>
          <cell r="O732" t="str">
            <v>เหนือ</v>
          </cell>
          <cell r="P732" t="str">
            <v>07</v>
          </cell>
          <cell r="Q732" t="str">
            <v>โรงพยาบาลชุมชน</v>
          </cell>
          <cell r="R732">
            <v>5</v>
          </cell>
          <cell r="S732">
            <v>30</v>
          </cell>
          <cell r="T732" t="str">
            <v>30</v>
          </cell>
          <cell r="U732" t="str">
            <v>21</v>
          </cell>
          <cell r="V732" t="str">
            <v>2.1 ทุติยภูมิระดับต้น</v>
          </cell>
        </row>
        <row r="733">
          <cell r="A733" t="str">
            <v>16</v>
          </cell>
          <cell r="B733" t="str">
            <v>21002</v>
          </cell>
          <cell r="C733" t="str">
            <v>กระทรวงสาธารณสุข สำนักงานปลัดกระทรวงสาธารณสุข</v>
          </cell>
          <cell r="D733" t="str">
            <v>001067400</v>
          </cell>
          <cell r="E733" t="str">
            <v>10674</v>
          </cell>
          <cell r="F733" t="str">
            <v>รพศ.เชียงรายประชานุเคราะห์</v>
          </cell>
          <cell r="G733" t="str">
            <v>โรงพยาบาลศูนย์เชียงรายประชานุเคราะห์</v>
          </cell>
          <cell r="H733" t="str">
            <v>57010100</v>
          </cell>
          <cell r="I733">
            <v>57</v>
          </cell>
          <cell r="J733" t="str">
            <v>จังหวัดเชียงราย</v>
          </cell>
          <cell r="K733">
            <v>5701</v>
          </cell>
          <cell r="L733" t="str">
            <v>เมืองเชียงราย</v>
          </cell>
          <cell r="M733">
            <v>570101</v>
          </cell>
          <cell r="N733" t="str">
            <v>เวียง</v>
          </cell>
          <cell r="O733" t="str">
            <v>เหนือ</v>
          </cell>
          <cell r="P733" t="str">
            <v>05</v>
          </cell>
          <cell r="Q733" t="str">
            <v>โรงพยาบาลศูนย์</v>
          </cell>
          <cell r="R733">
            <v>1</v>
          </cell>
          <cell r="S733">
            <v>756</v>
          </cell>
          <cell r="T733" t="str">
            <v>756</v>
          </cell>
          <cell r="U733" t="str">
            <v>31</v>
          </cell>
          <cell r="V733" t="str">
            <v>3.1 ตติยภูมิ</v>
          </cell>
        </row>
        <row r="734">
          <cell r="A734" t="str">
            <v>16</v>
          </cell>
          <cell r="B734" t="str">
            <v>21002</v>
          </cell>
          <cell r="C734" t="str">
            <v>กระทรวงสาธารณสุข สำนักงานปลัดกระทรวงสาธารณสุข</v>
          </cell>
          <cell r="D734" t="str">
            <v>001118900</v>
          </cell>
          <cell r="E734" t="str">
            <v>11189</v>
          </cell>
          <cell r="F734" t="str">
            <v>รพช.เทิง</v>
          </cell>
          <cell r="G734" t="str">
            <v>โรงพยาบาลชุมชนเทิง</v>
          </cell>
          <cell r="H734" t="str">
            <v>57040120</v>
          </cell>
          <cell r="I734">
            <v>57</v>
          </cell>
          <cell r="J734" t="str">
            <v>จังหวัดเชียงราย</v>
          </cell>
          <cell r="K734">
            <v>5704</v>
          </cell>
          <cell r="L734" t="str">
            <v>เทิง</v>
          </cell>
          <cell r="M734">
            <v>570401</v>
          </cell>
          <cell r="N734" t="str">
            <v>เวียง</v>
          </cell>
          <cell r="O734" t="str">
            <v>เหนือ</v>
          </cell>
          <cell r="P734" t="str">
            <v>07</v>
          </cell>
          <cell r="Q734" t="str">
            <v>โรงพยาบาลชุมชน</v>
          </cell>
          <cell r="R734">
            <v>4</v>
          </cell>
          <cell r="S734">
            <v>60</v>
          </cell>
          <cell r="T734" t="str">
            <v>60</v>
          </cell>
          <cell r="U734" t="str">
            <v>21</v>
          </cell>
          <cell r="V734" t="str">
            <v>2.1 ทุติยภูมิระดับต้น</v>
          </cell>
        </row>
        <row r="735">
          <cell r="A735" t="str">
            <v>16</v>
          </cell>
          <cell r="B735" t="str">
            <v>21002</v>
          </cell>
          <cell r="C735" t="str">
            <v>กระทรวงสาธารณสุข สำนักงานปลัดกระทรวงสาธารณสุข</v>
          </cell>
          <cell r="D735" t="str">
            <v>001119000</v>
          </cell>
          <cell r="E735" t="str">
            <v>11190</v>
          </cell>
          <cell r="F735" t="str">
            <v>รพช.พาน</v>
          </cell>
          <cell r="G735" t="str">
            <v>โรงพยาบาลชุมชนพาน</v>
          </cell>
          <cell r="H735" t="str">
            <v>57050901</v>
          </cell>
          <cell r="I735">
            <v>57</v>
          </cell>
          <cell r="J735" t="str">
            <v>จังหวัดเชียงราย</v>
          </cell>
          <cell r="K735">
            <v>5705</v>
          </cell>
          <cell r="L735" t="str">
            <v>พาน</v>
          </cell>
          <cell r="M735">
            <v>570509</v>
          </cell>
          <cell r="N735" t="str">
            <v>ม่วงคำ</v>
          </cell>
          <cell r="O735" t="str">
            <v>เหนือ</v>
          </cell>
          <cell r="P735" t="str">
            <v>07</v>
          </cell>
          <cell r="Q735" t="str">
            <v>โรงพยาบาลชุมชน</v>
          </cell>
          <cell r="R735">
            <v>4</v>
          </cell>
          <cell r="S735">
            <v>120</v>
          </cell>
          <cell r="T735" t="str">
            <v>90</v>
          </cell>
          <cell r="U735" t="str">
            <v>21</v>
          </cell>
          <cell r="V735" t="str">
            <v>2.1 ทุติยภูมิระดับต้น</v>
          </cell>
        </row>
        <row r="736">
          <cell r="A736" t="str">
            <v>16</v>
          </cell>
          <cell r="B736" t="str">
            <v>21002</v>
          </cell>
          <cell r="C736" t="str">
            <v>กระทรวงสาธารณสุข สำนักงานปลัดกระทรวงสาธารณสุข</v>
          </cell>
          <cell r="D736" t="str">
            <v>001119100</v>
          </cell>
          <cell r="E736" t="str">
            <v>11191</v>
          </cell>
          <cell r="F736" t="str">
            <v>รพช.ป่าแดด</v>
          </cell>
          <cell r="G736" t="str">
            <v>โรงพยาบาลชุมชนป่าแดด</v>
          </cell>
          <cell r="H736" t="str">
            <v>57060104</v>
          </cell>
          <cell r="I736">
            <v>57</v>
          </cell>
          <cell r="J736" t="str">
            <v>จังหวัดเชียงราย</v>
          </cell>
          <cell r="K736">
            <v>5706</v>
          </cell>
          <cell r="L736" t="str">
            <v>ป่าแดด</v>
          </cell>
          <cell r="M736">
            <v>570601</v>
          </cell>
          <cell r="N736" t="str">
            <v>ป่าแดด</v>
          </cell>
          <cell r="O736" t="str">
            <v>เหนือ</v>
          </cell>
          <cell r="P736" t="str">
            <v>07</v>
          </cell>
          <cell r="Q736" t="str">
            <v>โรงพยาบาลชุมชน</v>
          </cell>
          <cell r="R736">
            <v>5</v>
          </cell>
          <cell r="S736">
            <v>30</v>
          </cell>
          <cell r="T736" t="str">
            <v>30</v>
          </cell>
          <cell r="U736" t="str">
            <v>21</v>
          </cell>
          <cell r="V736" t="str">
            <v>2.1 ทุติยภูมิระดับต้น</v>
          </cell>
        </row>
        <row r="737">
          <cell r="A737" t="str">
            <v>16</v>
          </cell>
          <cell r="B737" t="str">
            <v>21002</v>
          </cell>
          <cell r="C737" t="str">
            <v>กระทรวงสาธารณสุข สำนักงานปลัดกระทรวงสาธารณสุข</v>
          </cell>
          <cell r="D737" t="str">
            <v>001119200</v>
          </cell>
          <cell r="E737" t="str">
            <v>11192</v>
          </cell>
          <cell r="F737" t="str">
            <v>รพช.แม่จัน</v>
          </cell>
          <cell r="G737" t="str">
            <v>โรงพยาบาลชุมชนแม่จัน</v>
          </cell>
          <cell r="H737" t="str">
            <v>57070105</v>
          </cell>
          <cell r="I737">
            <v>57</v>
          </cell>
          <cell r="J737" t="str">
            <v>จังหวัดเชียงราย</v>
          </cell>
          <cell r="K737">
            <v>5707</v>
          </cell>
          <cell r="L737" t="str">
            <v>แม่จัน</v>
          </cell>
          <cell r="M737">
            <v>570701</v>
          </cell>
          <cell r="N737" t="str">
            <v>แม่จัน</v>
          </cell>
          <cell r="O737" t="str">
            <v>เหนือ</v>
          </cell>
          <cell r="P737" t="str">
            <v>07</v>
          </cell>
          <cell r="Q737" t="str">
            <v>โรงพยาบาลชุมชน</v>
          </cell>
          <cell r="R737">
            <v>4</v>
          </cell>
          <cell r="S737">
            <v>90</v>
          </cell>
          <cell r="T737" t="str">
            <v>101</v>
          </cell>
          <cell r="U737" t="str">
            <v>21</v>
          </cell>
          <cell r="V737" t="str">
            <v>2.1 ทุติยภูมิระดับต้น</v>
          </cell>
        </row>
        <row r="738">
          <cell r="A738" t="str">
            <v>16</v>
          </cell>
          <cell r="B738" t="str">
            <v>21002</v>
          </cell>
          <cell r="C738" t="str">
            <v>กระทรวงสาธารณสุข สำนักงานปลัดกระทรวงสาธารณสุข</v>
          </cell>
          <cell r="D738" t="str">
            <v>001119300</v>
          </cell>
          <cell r="E738" t="str">
            <v>11193</v>
          </cell>
          <cell r="F738" t="str">
            <v>รพช.เชียงแสน</v>
          </cell>
          <cell r="G738" t="str">
            <v>โรงพยาบาลชุมชนเชียงแสน</v>
          </cell>
          <cell r="H738" t="str">
            <v>57080106</v>
          </cell>
          <cell r="I738">
            <v>57</v>
          </cell>
          <cell r="J738" t="str">
            <v>จังหวัดเชียงราย</v>
          </cell>
          <cell r="K738">
            <v>5708</v>
          </cell>
          <cell r="L738" t="str">
            <v>เชียงแสน</v>
          </cell>
          <cell r="M738">
            <v>570801</v>
          </cell>
          <cell r="N738" t="str">
            <v>เวียง</v>
          </cell>
          <cell r="O738" t="str">
            <v>เหนือ</v>
          </cell>
          <cell r="P738" t="str">
            <v>07</v>
          </cell>
          <cell r="Q738" t="str">
            <v>โรงพยาบาลชุมชน</v>
          </cell>
          <cell r="R738">
            <v>4</v>
          </cell>
          <cell r="S738">
            <v>60</v>
          </cell>
          <cell r="T738" t="str">
            <v>60</v>
          </cell>
          <cell r="U738" t="str">
            <v>21</v>
          </cell>
          <cell r="V738" t="str">
            <v>2.1 ทุติยภูมิระดับต้น</v>
          </cell>
        </row>
        <row r="739">
          <cell r="A739" t="str">
            <v>16</v>
          </cell>
          <cell r="B739" t="str">
            <v>21002</v>
          </cell>
          <cell r="C739" t="str">
            <v>กระทรวงสาธารณสุข สำนักงานปลัดกระทรวงสาธารณสุข</v>
          </cell>
          <cell r="D739" t="str">
            <v>001119400</v>
          </cell>
          <cell r="E739" t="str">
            <v>11194</v>
          </cell>
          <cell r="F739" t="str">
            <v>รพช.แม่สาย</v>
          </cell>
          <cell r="G739" t="str">
            <v>โรงพยาบาลชุมชนแม่สาย</v>
          </cell>
          <cell r="H739" t="str">
            <v>57090610</v>
          </cell>
          <cell r="I739">
            <v>57</v>
          </cell>
          <cell r="J739" t="str">
            <v>จังหวัดเชียงราย</v>
          </cell>
          <cell r="K739">
            <v>5709</v>
          </cell>
          <cell r="L739" t="str">
            <v>แม่สาย</v>
          </cell>
          <cell r="M739">
            <v>570906</v>
          </cell>
          <cell r="N739" t="str">
            <v>เวียงพางคำ</v>
          </cell>
          <cell r="O739" t="str">
            <v>เหนือ</v>
          </cell>
          <cell r="P739" t="str">
            <v>07</v>
          </cell>
          <cell r="Q739" t="str">
            <v>โรงพยาบาลชุมชน</v>
          </cell>
          <cell r="R739">
            <v>4</v>
          </cell>
          <cell r="S739">
            <v>90</v>
          </cell>
          <cell r="T739" t="str">
            <v>90</v>
          </cell>
          <cell r="U739" t="str">
            <v>21</v>
          </cell>
          <cell r="V739" t="str">
            <v>2.1 ทุติยภูมิระดับต้น</v>
          </cell>
        </row>
        <row r="740">
          <cell r="A740" t="str">
            <v>16</v>
          </cell>
          <cell r="B740" t="str">
            <v>21002</v>
          </cell>
          <cell r="C740" t="str">
            <v>กระทรวงสาธารณสุข สำนักงานปลัดกระทรวงสาธารณสุข</v>
          </cell>
          <cell r="D740" t="str">
            <v>001119500</v>
          </cell>
          <cell r="E740" t="str">
            <v>11195</v>
          </cell>
          <cell r="F740" t="str">
            <v>รพช.แม่สรวย</v>
          </cell>
          <cell r="G740" t="str">
            <v>โรงพยาบาลชุมชนแม่สรวย</v>
          </cell>
          <cell r="H740" t="str">
            <v>57100313</v>
          </cell>
          <cell r="I740">
            <v>57</v>
          </cell>
          <cell r="J740" t="str">
            <v>จังหวัดเชียงราย</v>
          </cell>
          <cell r="K740">
            <v>5710</v>
          </cell>
          <cell r="L740" t="str">
            <v>แม่สรวย</v>
          </cell>
          <cell r="M740">
            <v>571003</v>
          </cell>
          <cell r="N740" t="str">
            <v>แม่พริก</v>
          </cell>
          <cell r="O740" t="str">
            <v>เหนือ</v>
          </cell>
          <cell r="P740" t="str">
            <v>07</v>
          </cell>
          <cell r="Q740" t="str">
            <v>โรงพยาบาลชุมชน</v>
          </cell>
          <cell r="R740">
            <v>4</v>
          </cell>
          <cell r="S740">
            <v>48</v>
          </cell>
          <cell r="T740" t="str">
            <v>60</v>
          </cell>
          <cell r="U740" t="str">
            <v>21</v>
          </cell>
          <cell r="V740" t="str">
            <v>2.1 ทุติยภูมิระดับต้น</v>
          </cell>
        </row>
        <row r="741">
          <cell r="A741" t="str">
            <v>16</v>
          </cell>
          <cell r="B741" t="str">
            <v>21002</v>
          </cell>
          <cell r="C741" t="str">
            <v>กระทรวงสาธารณสุข สำนักงานปลัดกระทรวงสาธารณสุข</v>
          </cell>
          <cell r="D741" t="str">
            <v>001119600</v>
          </cell>
          <cell r="E741" t="str">
            <v>11196</v>
          </cell>
          <cell r="F741" t="str">
            <v>รพช.เวียงป่าเป้า</v>
          </cell>
          <cell r="G741" t="str">
            <v>โรงพยาบาลชุมชนเวียงป่าเป้า</v>
          </cell>
          <cell r="H741" t="str">
            <v>57110211</v>
          </cell>
          <cell r="I741">
            <v>57</v>
          </cell>
          <cell r="J741" t="str">
            <v>จังหวัดเชียงราย</v>
          </cell>
          <cell r="K741">
            <v>5711</v>
          </cell>
          <cell r="L741" t="str">
            <v>เวียงป่าเป้า</v>
          </cell>
          <cell r="M741">
            <v>571102</v>
          </cell>
          <cell r="N741" t="str">
            <v>เวียง</v>
          </cell>
          <cell r="O741" t="str">
            <v>เหนือ</v>
          </cell>
          <cell r="P741" t="str">
            <v>07</v>
          </cell>
          <cell r="Q741" t="str">
            <v>โรงพยาบาลชุมชน</v>
          </cell>
          <cell r="R741">
            <v>4</v>
          </cell>
          <cell r="S741">
            <v>60</v>
          </cell>
          <cell r="T741" t="str">
            <v>60</v>
          </cell>
          <cell r="U741" t="str">
            <v>21</v>
          </cell>
          <cell r="V741" t="str">
            <v>2.1 ทุติยภูมิระดับต้น</v>
          </cell>
        </row>
        <row r="742">
          <cell r="A742" t="str">
            <v>16</v>
          </cell>
          <cell r="B742" t="str">
            <v>21002</v>
          </cell>
          <cell r="C742" t="str">
            <v>กระทรวงสาธารณสุข สำนักงานปลัดกระทรวงสาธารณสุข</v>
          </cell>
          <cell r="D742" t="str">
            <v>001119700</v>
          </cell>
          <cell r="E742" t="str">
            <v>11197</v>
          </cell>
          <cell r="F742" t="str">
            <v>รพช.พญาเม็งราย</v>
          </cell>
          <cell r="G742" t="str">
            <v>โรงพยาบาลชุมชนพญาเม็งราย</v>
          </cell>
          <cell r="H742" t="str">
            <v>57120110</v>
          </cell>
          <cell r="I742">
            <v>57</v>
          </cell>
          <cell r="J742" t="str">
            <v>จังหวัดเชียงราย</v>
          </cell>
          <cell r="K742">
            <v>5712</v>
          </cell>
          <cell r="L742" t="str">
            <v>พญาเม็งราย</v>
          </cell>
          <cell r="M742">
            <v>571201</v>
          </cell>
          <cell r="N742" t="str">
            <v>แม่เปา</v>
          </cell>
          <cell r="O742" t="str">
            <v>เหนือ</v>
          </cell>
          <cell r="P742" t="str">
            <v>07</v>
          </cell>
          <cell r="Q742" t="str">
            <v>โรงพยาบาลชุมชน</v>
          </cell>
          <cell r="R742">
            <v>5</v>
          </cell>
          <cell r="S742">
            <v>30</v>
          </cell>
          <cell r="T742" t="str">
            <v>30</v>
          </cell>
          <cell r="U742" t="str">
            <v>21</v>
          </cell>
          <cell r="V742" t="str">
            <v>2.1 ทุติยภูมิระดับต้น</v>
          </cell>
        </row>
        <row r="743">
          <cell r="A743" t="str">
            <v>16</v>
          </cell>
          <cell r="B743" t="str">
            <v>21002</v>
          </cell>
          <cell r="C743" t="str">
            <v>กระทรวงสาธารณสุข สำนักงานปลัดกระทรวงสาธารณสุข</v>
          </cell>
          <cell r="D743" t="str">
            <v>001119800</v>
          </cell>
          <cell r="E743" t="str">
            <v>11198</v>
          </cell>
          <cell r="F743" t="str">
            <v>รพช.เวียงแก่น</v>
          </cell>
          <cell r="G743" t="str">
            <v>โรงพยาบาลชุมชนเวียงแก่น</v>
          </cell>
          <cell r="H743" t="str">
            <v>57130106</v>
          </cell>
          <cell r="I743">
            <v>57</v>
          </cell>
          <cell r="J743" t="str">
            <v>จังหวัดเชียงราย</v>
          </cell>
          <cell r="K743">
            <v>5713</v>
          </cell>
          <cell r="L743" t="str">
            <v>เวียงแก่น</v>
          </cell>
          <cell r="M743">
            <v>571304</v>
          </cell>
          <cell r="N743" t="str">
            <v>ท่าข้าม</v>
          </cell>
          <cell r="O743" t="str">
            <v>เหนือ</v>
          </cell>
          <cell r="P743" t="str">
            <v>07</v>
          </cell>
          <cell r="Q743" t="str">
            <v>โรงพยาบาลชุมชน</v>
          </cell>
          <cell r="R743">
            <v>5</v>
          </cell>
          <cell r="S743">
            <v>30</v>
          </cell>
          <cell r="T743" t="str">
            <v>30</v>
          </cell>
          <cell r="U743" t="str">
            <v>21</v>
          </cell>
          <cell r="V743" t="str">
            <v>2.1 ทุติยภูมิระดับต้น</v>
          </cell>
        </row>
        <row r="744">
          <cell r="A744" t="str">
            <v>16</v>
          </cell>
          <cell r="B744" t="str">
            <v>21002</v>
          </cell>
          <cell r="C744" t="str">
            <v>กระทรวงสาธารณสุข สำนักงานปลัดกระทรวงสาธารณสุข</v>
          </cell>
          <cell r="D744" t="str">
            <v>001119900</v>
          </cell>
          <cell r="E744" t="str">
            <v>11199</v>
          </cell>
          <cell r="F744" t="str">
            <v>รพช.ขุนตาล</v>
          </cell>
          <cell r="G744" t="str">
            <v>โรงพยาบาลชุมชนขุนตาล</v>
          </cell>
          <cell r="H744" t="str">
            <v>57140112</v>
          </cell>
          <cell r="I744">
            <v>57</v>
          </cell>
          <cell r="J744" t="str">
            <v>จังหวัดเชียงราย</v>
          </cell>
          <cell r="K744">
            <v>5714</v>
          </cell>
          <cell r="L744" t="str">
            <v>ขุนตาล</v>
          </cell>
          <cell r="M744">
            <v>571403</v>
          </cell>
          <cell r="N744" t="str">
            <v>ยางฮอม</v>
          </cell>
          <cell r="O744" t="str">
            <v>เหนือ</v>
          </cell>
          <cell r="P744" t="str">
            <v>07</v>
          </cell>
          <cell r="Q744" t="str">
            <v>โรงพยาบาลชุมชน</v>
          </cell>
          <cell r="R744">
            <v>5</v>
          </cell>
          <cell r="S744">
            <v>30</v>
          </cell>
          <cell r="T744" t="str">
            <v>30</v>
          </cell>
          <cell r="U744" t="str">
            <v>21</v>
          </cell>
          <cell r="V744" t="str">
            <v>2.1 ทุติยภูมิระดับต้น</v>
          </cell>
        </row>
        <row r="745">
          <cell r="A745" t="str">
            <v>16</v>
          </cell>
          <cell r="B745" t="str">
            <v>21002</v>
          </cell>
          <cell r="C745" t="str">
            <v>กระทรวงสาธารณสุข สำนักงานปลัดกระทรวงสาธารณสุข</v>
          </cell>
          <cell r="D745" t="str">
            <v>001120000</v>
          </cell>
          <cell r="E745" t="str">
            <v>11200</v>
          </cell>
          <cell r="F745" t="str">
            <v>รพช.แม่ฟ้าหลวง</v>
          </cell>
          <cell r="G745" t="str">
            <v>โรงพยาบาลชุมชนแม่ฟ้าหลวง</v>
          </cell>
          <cell r="H745" t="str">
            <v>57150201</v>
          </cell>
          <cell r="I745">
            <v>57</v>
          </cell>
          <cell r="J745" t="str">
            <v>จังหวัดเชียงราย</v>
          </cell>
          <cell r="K745">
            <v>5715</v>
          </cell>
          <cell r="L745" t="str">
            <v>แม่ฟ้าหลวง</v>
          </cell>
          <cell r="M745">
            <v>571502</v>
          </cell>
          <cell r="N745" t="str">
            <v>แม่สลองใน</v>
          </cell>
          <cell r="O745" t="str">
            <v>เหนือ</v>
          </cell>
          <cell r="P745" t="str">
            <v>07</v>
          </cell>
          <cell r="Q745" t="str">
            <v>โรงพยาบาลชุมชน</v>
          </cell>
          <cell r="R745">
            <v>5</v>
          </cell>
          <cell r="S745">
            <v>27</v>
          </cell>
          <cell r="T745" t="str">
            <v>30</v>
          </cell>
          <cell r="U745" t="str">
            <v>21</v>
          </cell>
          <cell r="V745" t="str">
            <v>2.1 ทุติยภูมิระดับต้น</v>
          </cell>
        </row>
        <row r="746">
          <cell r="A746" t="str">
            <v>16</v>
          </cell>
          <cell r="B746" t="str">
            <v>21002</v>
          </cell>
          <cell r="C746" t="str">
            <v>กระทรวงสาธารณสุข สำนักงานปลัดกระทรวงสาธารณสุข</v>
          </cell>
          <cell r="D746" t="str">
            <v>001120100</v>
          </cell>
          <cell r="E746" t="str">
            <v>11201</v>
          </cell>
          <cell r="F746" t="str">
            <v>รพช.แม่ลาว</v>
          </cell>
          <cell r="G746" t="str">
            <v>โรงพยาบาลชุมชนแม่ลาว</v>
          </cell>
          <cell r="H746" t="str">
            <v>57160203</v>
          </cell>
          <cell r="I746">
            <v>57</v>
          </cell>
          <cell r="J746" t="str">
            <v>จังหวัดเชียงราย</v>
          </cell>
          <cell r="K746">
            <v>5716</v>
          </cell>
          <cell r="L746" t="str">
            <v>แม่ลาว</v>
          </cell>
          <cell r="M746">
            <v>571602</v>
          </cell>
          <cell r="N746" t="str">
            <v>จอมหมอกแก้ว</v>
          </cell>
          <cell r="O746" t="str">
            <v>เหนือ</v>
          </cell>
          <cell r="P746" t="str">
            <v>07</v>
          </cell>
          <cell r="Q746" t="str">
            <v>โรงพยาบาลชุมชน</v>
          </cell>
          <cell r="R746">
            <v>5</v>
          </cell>
          <cell r="S746">
            <v>30</v>
          </cell>
          <cell r="T746" t="str">
            <v>30</v>
          </cell>
          <cell r="U746" t="str">
            <v>21</v>
          </cell>
          <cell r="V746" t="str">
            <v>2.1 ทุติยภูมิระดับต้น</v>
          </cell>
        </row>
        <row r="747">
          <cell r="A747" t="str">
            <v>16</v>
          </cell>
          <cell r="B747" t="str">
            <v>21002</v>
          </cell>
          <cell r="C747" t="str">
            <v>กระทรวงสาธารณสุข สำนักงานปลัดกระทรวงสาธารณสุข</v>
          </cell>
          <cell r="D747" t="str">
            <v>001120200</v>
          </cell>
          <cell r="E747" t="str">
            <v>11202</v>
          </cell>
          <cell r="F747" t="str">
            <v>รพช.เวียงเชียงรุ้ง</v>
          </cell>
          <cell r="G747" t="str">
            <v>โรงพยาบาลชุมชนเวียงเชียงรุ้ง</v>
          </cell>
          <cell r="H747" t="str">
            <v>57170101</v>
          </cell>
          <cell r="I747">
            <v>57</v>
          </cell>
          <cell r="J747" t="str">
            <v>จังหวัดเชียงราย</v>
          </cell>
          <cell r="K747">
            <v>5717</v>
          </cell>
          <cell r="L747" t="str">
            <v>เวียงเชียงรุ้ง</v>
          </cell>
          <cell r="M747">
            <v>571701</v>
          </cell>
          <cell r="N747" t="str">
            <v>ทุ่งก่อ</v>
          </cell>
          <cell r="O747" t="str">
            <v>เหนือ</v>
          </cell>
          <cell r="P747" t="str">
            <v>07</v>
          </cell>
          <cell r="Q747" t="str">
            <v>โรงพยาบาลชุมชน</v>
          </cell>
          <cell r="R747">
            <v>5</v>
          </cell>
          <cell r="S747">
            <v>30</v>
          </cell>
          <cell r="T747" t="str">
            <v>30</v>
          </cell>
          <cell r="U747" t="str">
            <v>21</v>
          </cell>
          <cell r="V747" t="str">
            <v>2.1 ทุติยภูมิระดับต้น</v>
          </cell>
        </row>
        <row r="748">
          <cell r="A748" t="str">
            <v>16</v>
          </cell>
          <cell r="B748" t="str">
            <v>21002</v>
          </cell>
          <cell r="C748" t="str">
            <v>กระทรวงสาธารณสุข สำนักงานปลัดกระทรวงสาธารณสุข</v>
          </cell>
          <cell r="D748" t="str">
            <v>001145400</v>
          </cell>
          <cell r="E748" t="str">
            <v>11454</v>
          </cell>
          <cell r="F748" t="str">
            <v>รพร.เชียงของ</v>
          </cell>
          <cell r="G748" t="str">
            <v>โรงพยาบาลสมเด็จพระยุพราชเชียงของ</v>
          </cell>
          <cell r="H748" t="str">
            <v>57030110</v>
          </cell>
          <cell r="I748">
            <v>57</v>
          </cell>
          <cell r="J748" t="str">
            <v>จังหวัดเชียงราย</v>
          </cell>
          <cell r="K748">
            <v>5703</v>
          </cell>
          <cell r="L748" t="str">
            <v>เชียงของ</v>
          </cell>
          <cell r="M748">
            <v>570301</v>
          </cell>
          <cell r="N748" t="str">
            <v>เวียง</v>
          </cell>
          <cell r="O748" t="str">
            <v>เหนือ</v>
          </cell>
          <cell r="P748" t="str">
            <v>07</v>
          </cell>
          <cell r="Q748" t="str">
            <v>โรงพยาบาลชุมชน</v>
          </cell>
          <cell r="R748">
            <v>4</v>
          </cell>
          <cell r="S748">
            <v>69</v>
          </cell>
          <cell r="T748" t="str">
            <v>90</v>
          </cell>
          <cell r="U748" t="str">
            <v>21</v>
          </cell>
          <cell r="V748" t="str">
            <v>2.1 ทุติยภูมิระดับต้น</v>
          </cell>
        </row>
        <row r="749">
          <cell r="A749" t="str">
            <v>16</v>
          </cell>
          <cell r="B749" t="str">
            <v>21002</v>
          </cell>
          <cell r="C749" t="str">
            <v>กระทรวงสาธารณสุข สำนักงานปลัดกระทรวงสาธารณสุข</v>
          </cell>
          <cell r="D749" t="str">
            <v>001501200</v>
          </cell>
          <cell r="E749" t="str">
            <v>15012</v>
          </cell>
          <cell r="F749" t="str">
            <v>รพช.สมเด็จพระญาณสังวร</v>
          </cell>
          <cell r="G749" t="str">
            <v>โรงพยาบาลชุมชนสมเด็จพระญาณสังวร</v>
          </cell>
          <cell r="H749" t="str">
            <v>57020203</v>
          </cell>
          <cell r="I749">
            <v>57</v>
          </cell>
          <cell r="J749" t="str">
            <v>จังหวัดเชียงราย</v>
          </cell>
          <cell r="K749">
            <v>5701</v>
          </cell>
          <cell r="L749" t="str">
            <v>เมืองเชียงราย</v>
          </cell>
          <cell r="M749">
            <v>570116</v>
          </cell>
          <cell r="N749" t="str">
            <v>ป่าอ้อดอนชัย</v>
          </cell>
          <cell r="O749" t="str">
            <v>เหนือ</v>
          </cell>
          <cell r="P749" t="str">
            <v>07</v>
          </cell>
          <cell r="Q749" t="str">
            <v>โรงพยาบาลชุมชน</v>
          </cell>
          <cell r="R749">
            <v>5</v>
          </cell>
          <cell r="S749">
            <v>30</v>
          </cell>
          <cell r="T749" t="str">
            <v>30</v>
          </cell>
          <cell r="U749" t="str">
            <v>21</v>
          </cell>
          <cell r="V749" t="str">
            <v>2.1 ทุติยภูมิระดับต้น</v>
          </cell>
        </row>
        <row r="750">
          <cell r="A750" t="str">
            <v>17</v>
          </cell>
          <cell r="B750" t="str">
            <v>21002</v>
          </cell>
          <cell r="C750" t="str">
            <v>กระทรวงสาธารณสุข สำนักงานปลัดกระทรวงสาธารณสุข</v>
          </cell>
          <cell r="D750" t="str">
            <v>001067300</v>
          </cell>
          <cell r="E750" t="str">
            <v>10673</v>
          </cell>
          <cell r="F750" t="str">
            <v>รพศ.อุตรดิตถ์</v>
          </cell>
          <cell r="G750" t="str">
            <v>โรงพยาบาลศูนย์อุตรดิตถ์</v>
          </cell>
          <cell r="H750" t="str">
            <v>53010100</v>
          </cell>
          <cell r="I750">
            <v>53</v>
          </cell>
          <cell r="J750" t="str">
            <v>จังหวัดอุตรดิตถ์</v>
          </cell>
          <cell r="K750">
            <v>5301</v>
          </cell>
          <cell r="L750" t="str">
            <v>เมืองอุตรดิตถ์</v>
          </cell>
          <cell r="M750">
            <v>530101</v>
          </cell>
          <cell r="N750" t="str">
            <v>ท่าอิฐ</v>
          </cell>
          <cell r="O750" t="str">
            <v>เหนือ</v>
          </cell>
          <cell r="P750" t="str">
            <v>05</v>
          </cell>
          <cell r="Q750" t="str">
            <v>โรงพยาบาลศูนย์</v>
          </cell>
          <cell r="R750">
            <v>1</v>
          </cell>
          <cell r="S750">
            <v>561</v>
          </cell>
          <cell r="T750" t="str">
            <v>561</v>
          </cell>
          <cell r="U750" t="str">
            <v>31</v>
          </cell>
          <cell r="V750" t="str">
            <v>3.1 ตติยภูมิ</v>
          </cell>
        </row>
        <row r="751">
          <cell r="A751" t="str">
            <v>17</v>
          </cell>
          <cell r="B751" t="str">
            <v>21002</v>
          </cell>
          <cell r="C751" t="str">
            <v>กระทรวงสาธารณสุข สำนักงานปลัดกระทรวงสาธารณสุข</v>
          </cell>
          <cell r="D751" t="str">
            <v>001115800</v>
          </cell>
          <cell r="E751" t="str">
            <v>11158</v>
          </cell>
          <cell r="F751" t="str">
            <v>รพช.ตรอน</v>
          </cell>
          <cell r="G751" t="str">
            <v>โรงพยาบาลชุมชนตรอน</v>
          </cell>
          <cell r="H751" t="str">
            <v>53020202</v>
          </cell>
          <cell r="I751">
            <v>53</v>
          </cell>
          <cell r="J751" t="str">
            <v>จังหวัดอุตรดิตถ์</v>
          </cell>
          <cell r="K751">
            <v>5302</v>
          </cell>
          <cell r="L751" t="str">
            <v>ตรอน</v>
          </cell>
          <cell r="M751">
            <v>530202</v>
          </cell>
          <cell r="N751" t="str">
            <v>บ้านแก่ง</v>
          </cell>
          <cell r="O751" t="str">
            <v>เหนือ</v>
          </cell>
          <cell r="P751" t="str">
            <v>07</v>
          </cell>
          <cell r="Q751" t="str">
            <v>โรงพยาบาลชุมชน</v>
          </cell>
          <cell r="R751">
            <v>5</v>
          </cell>
          <cell r="S751">
            <v>30</v>
          </cell>
          <cell r="T751" t="str">
            <v>30</v>
          </cell>
          <cell r="U751" t="str">
            <v>22</v>
          </cell>
          <cell r="V751" t="str">
            <v>2.2 ทุติยภูมิระดับกลาง</v>
          </cell>
        </row>
        <row r="752">
          <cell r="A752" t="str">
            <v>17</v>
          </cell>
          <cell r="B752" t="str">
            <v>21002</v>
          </cell>
          <cell r="C752" t="str">
            <v>กระทรวงสาธารณสุข สำนักงานปลัดกระทรวงสาธารณสุข</v>
          </cell>
          <cell r="D752" t="str">
            <v>001115900</v>
          </cell>
          <cell r="E752" t="str">
            <v>11159</v>
          </cell>
          <cell r="F752" t="str">
            <v>รพช.ท่าปลา</v>
          </cell>
          <cell r="G752" t="str">
            <v>โรงพยาบาลชุมชนท่าปลา</v>
          </cell>
          <cell r="H752" t="str">
            <v>53030101</v>
          </cell>
          <cell r="I752">
            <v>53</v>
          </cell>
          <cell r="J752" t="str">
            <v>จังหวัดอุตรดิตถ์</v>
          </cell>
          <cell r="K752">
            <v>5303</v>
          </cell>
          <cell r="L752" t="str">
            <v>ท่าปลา</v>
          </cell>
          <cell r="M752">
            <v>530301</v>
          </cell>
          <cell r="N752" t="str">
            <v>ท่าปลา</v>
          </cell>
          <cell r="O752" t="str">
            <v>เหนือ</v>
          </cell>
          <cell r="P752" t="str">
            <v>07</v>
          </cell>
          <cell r="Q752" t="str">
            <v>โรงพยาบาลชุมชน</v>
          </cell>
          <cell r="R752">
            <v>5</v>
          </cell>
          <cell r="S752">
            <v>30</v>
          </cell>
          <cell r="T752" t="str">
            <v>30</v>
          </cell>
          <cell r="U752" t="str">
            <v>22</v>
          </cell>
          <cell r="V752" t="str">
            <v>2.2 ทุติยภูมิระดับกลาง</v>
          </cell>
        </row>
        <row r="753">
          <cell r="A753" t="str">
            <v>17</v>
          </cell>
          <cell r="B753" t="str">
            <v>21002</v>
          </cell>
          <cell r="C753" t="str">
            <v>กระทรวงสาธารณสุข สำนักงานปลัดกระทรวงสาธารณสุข</v>
          </cell>
          <cell r="D753" t="str">
            <v>001116000</v>
          </cell>
          <cell r="E753" t="str">
            <v>11160</v>
          </cell>
          <cell r="F753" t="str">
            <v>รพช.น้ำปาด</v>
          </cell>
          <cell r="G753" t="str">
            <v>โรงพยาบาลชุมชนน้ำปาด</v>
          </cell>
          <cell r="H753" t="str">
            <v>53040104</v>
          </cell>
          <cell r="I753">
            <v>53</v>
          </cell>
          <cell r="J753" t="str">
            <v>จังหวัดอุตรดิตถ์</v>
          </cell>
          <cell r="K753">
            <v>5304</v>
          </cell>
          <cell r="L753" t="str">
            <v>น้ำปาด</v>
          </cell>
          <cell r="M753">
            <v>530401</v>
          </cell>
          <cell r="N753" t="str">
            <v>แสนตอ</v>
          </cell>
          <cell r="O753" t="str">
            <v>เหนือ</v>
          </cell>
          <cell r="P753" t="str">
            <v>07</v>
          </cell>
          <cell r="Q753" t="str">
            <v>โรงพยาบาลชุมชน</v>
          </cell>
          <cell r="R753">
            <v>5</v>
          </cell>
          <cell r="S753">
            <v>30</v>
          </cell>
          <cell r="T753" t="str">
            <v>30</v>
          </cell>
          <cell r="U753" t="str">
            <v>22</v>
          </cell>
          <cell r="V753" t="str">
            <v>2.2 ทุติยภูมิระดับกลาง</v>
          </cell>
        </row>
        <row r="754">
          <cell r="A754" t="str">
            <v>17</v>
          </cell>
          <cell r="B754" t="str">
            <v>21002</v>
          </cell>
          <cell r="C754" t="str">
            <v>กระทรวงสาธารณสุข สำนักงานปลัดกระทรวงสาธารณสุข</v>
          </cell>
          <cell r="D754" t="str">
            <v>001116100</v>
          </cell>
          <cell r="E754" t="str">
            <v>11161</v>
          </cell>
          <cell r="F754" t="str">
            <v>รพช.ฟากท่า</v>
          </cell>
          <cell r="G754" t="str">
            <v>โรงพยาบาลชุมชนฟากท่า</v>
          </cell>
          <cell r="H754" t="str">
            <v>53050101</v>
          </cell>
          <cell r="I754">
            <v>53</v>
          </cell>
          <cell r="J754" t="str">
            <v>จังหวัดอุตรดิตถ์</v>
          </cell>
          <cell r="K754">
            <v>5305</v>
          </cell>
          <cell r="L754" t="str">
            <v>ฟากท่า</v>
          </cell>
          <cell r="M754">
            <v>530501</v>
          </cell>
          <cell r="N754" t="str">
            <v>ฟากท่า</v>
          </cell>
          <cell r="O754" t="str">
            <v>เหนือ</v>
          </cell>
          <cell r="P754" t="str">
            <v>07</v>
          </cell>
          <cell r="Q754" t="str">
            <v>โรงพยาบาลชุมชน</v>
          </cell>
          <cell r="R754">
            <v>5</v>
          </cell>
          <cell r="S754">
            <v>30</v>
          </cell>
          <cell r="T754" t="str">
            <v>30</v>
          </cell>
          <cell r="U754" t="str">
            <v>22</v>
          </cell>
          <cell r="V754" t="str">
            <v>2.2 ทุติยภูมิระดับกลาง</v>
          </cell>
        </row>
        <row r="755">
          <cell r="A755" t="str">
            <v>17</v>
          </cell>
          <cell r="B755" t="str">
            <v>21002</v>
          </cell>
          <cell r="C755" t="str">
            <v>กระทรวงสาธารณสุข สำนักงานปลัดกระทรวงสาธารณสุข</v>
          </cell>
          <cell r="D755" t="str">
            <v>001116200</v>
          </cell>
          <cell r="E755" t="str">
            <v>11162</v>
          </cell>
          <cell r="F755" t="str">
            <v>รพช.บ้านโคก</v>
          </cell>
          <cell r="G755" t="str">
            <v>โรงพยาบาลชุมชนบ้านโคก</v>
          </cell>
          <cell r="H755" t="str">
            <v>53060203</v>
          </cell>
          <cell r="I755">
            <v>53</v>
          </cell>
          <cell r="J755" t="str">
            <v>จังหวัดอุตรดิตถ์</v>
          </cell>
          <cell r="K755">
            <v>5306</v>
          </cell>
          <cell r="L755" t="str">
            <v>บ้านโคก</v>
          </cell>
          <cell r="M755">
            <v>530602</v>
          </cell>
          <cell r="N755" t="str">
            <v>บ้านโคก</v>
          </cell>
          <cell r="O755" t="str">
            <v>เหนือ</v>
          </cell>
          <cell r="P755" t="str">
            <v>07</v>
          </cell>
          <cell r="Q755" t="str">
            <v>โรงพยาบาลชุมชน</v>
          </cell>
          <cell r="R755">
            <v>5</v>
          </cell>
          <cell r="S755">
            <v>30</v>
          </cell>
          <cell r="T755" t="str">
            <v>30</v>
          </cell>
          <cell r="U755" t="str">
            <v>22</v>
          </cell>
          <cell r="V755" t="str">
            <v>2.2 ทุติยภูมิระดับกลาง</v>
          </cell>
        </row>
        <row r="756">
          <cell r="A756" t="str">
            <v>17</v>
          </cell>
          <cell r="B756" t="str">
            <v>21002</v>
          </cell>
          <cell r="C756" t="str">
            <v>กระทรวงสาธารณสุข สำนักงานปลัดกระทรวงสาธารณสุข</v>
          </cell>
          <cell r="D756" t="str">
            <v>001116300</v>
          </cell>
          <cell r="E756" t="str">
            <v>11163</v>
          </cell>
          <cell r="F756" t="str">
            <v>รพช.พิชัย</v>
          </cell>
          <cell r="G756" t="str">
            <v>โรงพยาบาลชุมชนพิชัย</v>
          </cell>
          <cell r="H756" t="str">
            <v>53070101</v>
          </cell>
          <cell r="I756">
            <v>53</v>
          </cell>
          <cell r="J756" t="str">
            <v>จังหวัดอุตรดิตถ์</v>
          </cell>
          <cell r="K756">
            <v>5307</v>
          </cell>
          <cell r="L756" t="str">
            <v>พิชัย</v>
          </cell>
          <cell r="M756">
            <v>530701</v>
          </cell>
          <cell r="N756" t="str">
            <v>ในเมือง</v>
          </cell>
          <cell r="O756" t="str">
            <v>เหนือ</v>
          </cell>
          <cell r="P756" t="str">
            <v>07</v>
          </cell>
          <cell r="Q756" t="str">
            <v>โรงพยาบาลชุมชน</v>
          </cell>
          <cell r="R756">
            <v>4</v>
          </cell>
          <cell r="S756">
            <v>60</v>
          </cell>
          <cell r="T756" t="str">
            <v>60</v>
          </cell>
          <cell r="U756" t="str">
            <v>22</v>
          </cell>
          <cell r="V756" t="str">
            <v>2.2 ทุติยภูมิระดับกลาง</v>
          </cell>
        </row>
        <row r="757">
          <cell r="A757" t="str">
            <v>17</v>
          </cell>
          <cell r="B757" t="str">
            <v>21002</v>
          </cell>
          <cell r="C757" t="str">
            <v>กระทรวงสาธารณสุข สำนักงานปลัดกระทรวงสาธารณสุข</v>
          </cell>
          <cell r="D757" t="str">
            <v>001116400</v>
          </cell>
          <cell r="E757" t="str">
            <v>11164</v>
          </cell>
          <cell r="F757" t="str">
            <v>รพช.ลับแล</v>
          </cell>
          <cell r="G757" t="str">
            <v>โรงพยาบาลชุมชนลับแล</v>
          </cell>
          <cell r="H757" t="str">
            <v>53080501</v>
          </cell>
          <cell r="I757">
            <v>53</v>
          </cell>
          <cell r="J757" t="str">
            <v>จังหวัดอุตรดิตถ์</v>
          </cell>
          <cell r="K757">
            <v>5308</v>
          </cell>
          <cell r="L757" t="str">
            <v>ลับแล</v>
          </cell>
          <cell r="M757">
            <v>530805</v>
          </cell>
          <cell r="N757" t="str">
            <v>ชัยจุมพล</v>
          </cell>
          <cell r="O757" t="str">
            <v>เหนือ</v>
          </cell>
          <cell r="P757" t="str">
            <v>07</v>
          </cell>
          <cell r="Q757" t="str">
            <v>โรงพยาบาลชุมชน</v>
          </cell>
          <cell r="R757">
            <v>5</v>
          </cell>
          <cell r="S757">
            <v>30</v>
          </cell>
          <cell r="T757" t="str">
            <v>30</v>
          </cell>
          <cell r="U757" t="str">
            <v>22</v>
          </cell>
          <cell r="V757" t="str">
            <v>2.2 ทุติยภูมิระดับกลาง</v>
          </cell>
        </row>
        <row r="758">
          <cell r="A758" t="str">
            <v>17</v>
          </cell>
          <cell r="B758" t="str">
            <v>21002</v>
          </cell>
          <cell r="C758" t="str">
            <v>กระทรวงสาธารณสุข สำนักงานปลัดกระทรวงสาธารณสุข</v>
          </cell>
          <cell r="D758" t="str">
            <v>001116500</v>
          </cell>
          <cell r="E758" t="str">
            <v>11165</v>
          </cell>
          <cell r="F758" t="str">
            <v>รพช.ทองแสนขัน</v>
          </cell>
          <cell r="G758" t="str">
            <v>โรงพยาบาลชุมชนทองแสนขัน</v>
          </cell>
          <cell r="H758" t="str">
            <v>53090209</v>
          </cell>
          <cell r="I758">
            <v>53</v>
          </cell>
          <cell r="J758" t="str">
            <v>จังหวัดอุตรดิตถ์</v>
          </cell>
          <cell r="K758">
            <v>5309</v>
          </cell>
          <cell r="L758" t="str">
            <v>ทองแสนขัน</v>
          </cell>
          <cell r="M758">
            <v>530902</v>
          </cell>
          <cell r="N758" t="str">
            <v>บ่อทอง</v>
          </cell>
          <cell r="O758" t="str">
            <v>เหนือ</v>
          </cell>
          <cell r="P758" t="str">
            <v>07</v>
          </cell>
          <cell r="Q758" t="str">
            <v>โรงพยาบาลชุมชน</v>
          </cell>
          <cell r="R758">
            <v>5</v>
          </cell>
          <cell r="S758">
            <v>30</v>
          </cell>
          <cell r="T758" t="str">
            <v>30</v>
          </cell>
          <cell r="U758" t="str">
            <v>22</v>
          </cell>
          <cell r="V758" t="str">
            <v>2.2 ทุติยภูมิระดับกลาง</v>
          </cell>
        </row>
        <row r="759">
          <cell r="A759" t="str">
            <v>17</v>
          </cell>
          <cell r="B759" t="str">
            <v>21002</v>
          </cell>
          <cell r="C759" t="str">
            <v>กระทรวงสาธารณสุข สำนักงานปลัดกระทรวงสาธารณสุข</v>
          </cell>
          <cell r="D759" t="str">
            <v>001072200</v>
          </cell>
          <cell r="E759" t="str">
            <v>10722</v>
          </cell>
          <cell r="F759" t="str">
            <v>รพท.สมเด็จพระเจ้าตากสินมหาราช</v>
          </cell>
          <cell r="G759" t="str">
            <v>โรงพยาบาลทั่วไปสมเด็จพระเจ้าตากสินมหาราช</v>
          </cell>
          <cell r="H759" t="str">
            <v>63010100</v>
          </cell>
          <cell r="I759">
            <v>63</v>
          </cell>
          <cell r="J759" t="str">
            <v>จังหวัดตาก</v>
          </cell>
          <cell r="K759">
            <v>6301</v>
          </cell>
          <cell r="L759" t="str">
            <v>เมืองตาก</v>
          </cell>
          <cell r="M759">
            <v>630101</v>
          </cell>
          <cell r="N759" t="str">
            <v>ระแหง</v>
          </cell>
          <cell r="O759" t="str">
            <v>เหนือ</v>
          </cell>
          <cell r="P759" t="str">
            <v>06</v>
          </cell>
          <cell r="Q759" t="str">
            <v>โรงพยาบาลทั่วไป</v>
          </cell>
          <cell r="R759">
            <v>2</v>
          </cell>
          <cell r="S759">
            <v>410</v>
          </cell>
          <cell r="T759" t="str">
            <v>320</v>
          </cell>
          <cell r="U759" t="str">
            <v>23</v>
          </cell>
          <cell r="V759" t="str">
            <v>2.3 ทุติยภูมิระดับสูง</v>
          </cell>
        </row>
        <row r="760">
          <cell r="A760" t="str">
            <v>17</v>
          </cell>
          <cell r="B760" t="str">
            <v>21002</v>
          </cell>
          <cell r="C760" t="str">
            <v>กระทรวงสาธารณสุข สำนักงานปลัดกระทรวงสาธารณสุข</v>
          </cell>
          <cell r="D760" t="str">
            <v>001072300</v>
          </cell>
          <cell r="E760" t="str">
            <v>10723</v>
          </cell>
          <cell r="F760" t="str">
            <v>รพท.แม่สอด</v>
          </cell>
          <cell r="G760" t="str">
            <v>โรงพยาบาลทั่วไปแม่สอด</v>
          </cell>
          <cell r="H760" t="str">
            <v>63060100</v>
          </cell>
          <cell r="I760">
            <v>63</v>
          </cell>
          <cell r="J760" t="str">
            <v>จังหวัดตาก</v>
          </cell>
          <cell r="K760">
            <v>6306</v>
          </cell>
          <cell r="L760" t="str">
            <v>แม่สอด</v>
          </cell>
          <cell r="M760">
            <v>630601</v>
          </cell>
          <cell r="N760" t="str">
            <v>แม่สอด</v>
          </cell>
          <cell r="O760" t="str">
            <v>เหนือ</v>
          </cell>
          <cell r="P760" t="str">
            <v>06</v>
          </cell>
          <cell r="Q760" t="str">
            <v>โรงพยาบาลทั่วไป</v>
          </cell>
          <cell r="R760">
            <v>2</v>
          </cell>
          <cell r="S760">
            <v>406</v>
          </cell>
          <cell r="T760" t="str">
            <v>310</v>
          </cell>
          <cell r="U760" t="str">
            <v>23</v>
          </cell>
          <cell r="V760" t="str">
            <v>2.3 ทุติยภูมิระดับสูง</v>
          </cell>
        </row>
        <row r="761">
          <cell r="A761" t="str">
            <v>17</v>
          </cell>
          <cell r="B761" t="str">
            <v>21002</v>
          </cell>
          <cell r="C761" t="str">
            <v>กระทรวงสาธารณสุข สำนักงานปลัดกระทรวงสาธารณสุข</v>
          </cell>
          <cell r="D761" t="str">
            <v>001123800</v>
          </cell>
          <cell r="E761" t="str">
            <v>11238</v>
          </cell>
          <cell r="F761" t="str">
            <v>รพช.บ้านตาก</v>
          </cell>
          <cell r="G761" t="str">
            <v>โรงพยาบาลชุมชนบ้านตาก</v>
          </cell>
          <cell r="H761" t="str">
            <v>63020107</v>
          </cell>
          <cell r="I761">
            <v>63</v>
          </cell>
          <cell r="J761" t="str">
            <v>จังหวัดตาก</v>
          </cell>
          <cell r="K761">
            <v>6302</v>
          </cell>
          <cell r="L761" t="str">
            <v>บ้านตาก</v>
          </cell>
          <cell r="M761">
            <v>630201</v>
          </cell>
          <cell r="N761" t="str">
            <v>ตากออก</v>
          </cell>
          <cell r="O761" t="str">
            <v>เหนือ</v>
          </cell>
          <cell r="P761" t="str">
            <v>07</v>
          </cell>
          <cell r="Q761" t="str">
            <v>โรงพยาบาลชุมชน</v>
          </cell>
          <cell r="R761">
            <v>4</v>
          </cell>
          <cell r="S761">
            <v>70</v>
          </cell>
          <cell r="T761" t="str">
            <v>60</v>
          </cell>
          <cell r="U761" t="str">
            <v>21</v>
          </cell>
          <cell r="V761" t="str">
            <v>2.1 ทุติยภูมิระดับต้น</v>
          </cell>
        </row>
        <row r="762">
          <cell r="A762" t="str">
            <v>17</v>
          </cell>
          <cell r="B762" t="str">
            <v>21002</v>
          </cell>
          <cell r="C762" t="str">
            <v>กระทรวงสาธารณสุข สำนักงานปลัดกระทรวงสาธารณสุข</v>
          </cell>
          <cell r="D762" t="str">
            <v>001123900</v>
          </cell>
          <cell r="E762" t="str">
            <v>11239</v>
          </cell>
          <cell r="F762" t="str">
            <v>รพช.สามเงา</v>
          </cell>
          <cell r="G762" t="str">
            <v>โรงพยาบาลชุมชนสามเงา</v>
          </cell>
          <cell r="H762" t="str">
            <v>63030104</v>
          </cell>
          <cell r="I762">
            <v>63</v>
          </cell>
          <cell r="J762" t="str">
            <v>จังหวัดตาก</v>
          </cell>
          <cell r="K762">
            <v>6303</v>
          </cell>
          <cell r="L762" t="str">
            <v>สามเงา</v>
          </cell>
          <cell r="M762">
            <v>630301</v>
          </cell>
          <cell r="N762" t="str">
            <v>สามเงา</v>
          </cell>
          <cell r="O762" t="str">
            <v>เหนือ</v>
          </cell>
          <cell r="P762" t="str">
            <v>07</v>
          </cell>
          <cell r="Q762" t="str">
            <v>โรงพยาบาลชุมชน</v>
          </cell>
          <cell r="R762">
            <v>5</v>
          </cell>
          <cell r="S762">
            <v>41</v>
          </cell>
          <cell r="T762" t="str">
            <v>30</v>
          </cell>
          <cell r="U762" t="str">
            <v>21</v>
          </cell>
          <cell r="V762" t="str">
            <v>2.1 ทุติยภูมิระดับต้น</v>
          </cell>
        </row>
        <row r="763">
          <cell r="A763" t="str">
            <v>17</v>
          </cell>
          <cell r="B763" t="str">
            <v>21002</v>
          </cell>
          <cell r="C763" t="str">
            <v>กระทรวงสาธารณสุข สำนักงานปลัดกระทรวงสาธารณสุข</v>
          </cell>
          <cell r="D763" t="str">
            <v>001124000</v>
          </cell>
          <cell r="E763" t="str">
            <v>11240</v>
          </cell>
          <cell r="F763" t="str">
            <v>รพช.แม่ระมาด</v>
          </cell>
          <cell r="G763" t="str">
            <v>โรงพยาบาลชุมชนแม่ระมาด</v>
          </cell>
          <cell r="H763" t="str">
            <v>63040104</v>
          </cell>
          <cell r="I763">
            <v>63</v>
          </cell>
          <cell r="J763" t="str">
            <v>จังหวัดตาก</v>
          </cell>
          <cell r="K763">
            <v>6304</v>
          </cell>
          <cell r="L763" t="str">
            <v>แม่ระมาด</v>
          </cell>
          <cell r="M763">
            <v>630401</v>
          </cell>
          <cell r="N763" t="str">
            <v>แม่ระมาด</v>
          </cell>
          <cell r="O763" t="str">
            <v>เหนือ</v>
          </cell>
          <cell r="P763" t="str">
            <v>07</v>
          </cell>
          <cell r="Q763" t="str">
            <v>โรงพยาบาลชุมชน</v>
          </cell>
          <cell r="R763">
            <v>4</v>
          </cell>
          <cell r="S763">
            <v>84</v>
          </cell>
          <cell r="T763" t="str">
            <v>60</v>
          </cell>
          <cell r="U763" t="str">
            <v>21</v>
          </cell>
          <cell r="V763" t="str">
            <v>2.1 ทุติยภูมิระดับต้น</v>
          </cell>
        </row>
        <row r="764">
          <cell r="A764" t="str">
            <v>17</v>
          </cell>
          <cell r="B764" t="str">
            <v>21002</v>
          </cell>
          <cell r="C764" t="str">
            <v>กระทรวงสาธารณสุข สำนักงานปลัดกระทรวงสาธารณสุข</v>
          </cell>
          <cell r="D764" t="str">
            <v>001124100</v>
          </cell>
          <cell r="E764" t="str">
            <v>11241</v>
          </cell>
          <cell r="F764" t="str">
            <v>รพช.ท่าสองยาง</v>
          </cell>
          <cell r="G764" t="str">
            <v>โรงพยาบาลชุมชนท่าสองยาง</v>
          </cell>
          <cell r="H764" t="str">
            <v>63050202</v>
          </cell>
          <cell r="I764">
            <v>63</v>
          </cell>
          <cell r="J764" t="str">
            <v>จังหวัดตาก</v>
          </cell>
          <cell r="K764">
            <v>6305</v>
          </cell>
          <cell r="L764" t="str">
            <v>ท่าสองยาง</v>
          </cell>
          <cell r="M764">
            <v>630502</v>
          </cell>
          <cell r="N764" t="str">
            <v>แม่ต้าน</v>
          </cell>
          <cell r="O764" t="str">
            <v>เหนือ</v>
          </cell>
          <cell r="P764" t="str">
            <v>07</v>
          </cell>
          <cell r="Q764" t="str">
            <v>โรงพยาบาลชุมชน</v>
          </cell>
          <cell r="R764">
            <v>4</v>
          </cell>
          <cell r="S764">
            <v>52</v>
          </cell>
          <cell r="T764" t="str">
            <v>30</v>
          </cell>
          <cell r="U764" t="str">
            <v>21</v>
          </cell>
          <cell r="V764" t="str">
            <v>2.1 ทุติยภูมิระดับต้น</v>
          </cell>
        </row>
        <row r="765">
          <cell r="A765" t="str">
            <v>17</v>
          </cell>
          <cell r="B765" t="str">
            <v>21002</v>
          </cell>
          <cell r="C765" t="str">
            <v>กระทรวงสาธารณสุข สำนักงานปลัดกระทรวงสาธารณสุข</v>
          </cell>
          <cell r="D765" t="str">
            <v>001124200</v>
          </cell>
          <cell r="E765" t="str">
            <v>11242</v>
          </cell>
          <cell r="F765" t="str">
            <v>รพช.พบพระ</v>
          </cell>
          <cell r="G765" t="str">
            <v>โรงพยาบาลชุมชนพบพระ</v>
          </cell>
          <cell r="H765" t="str">
            <v>63070102</v>
          </cell>
          <cell r="I765">
            <v>63</v>
          </cell>
          <cell r="J765" t="str">
            <v>จังหวัดตาก</v>
          </cell>
          <cell r="K765">
            <v>6307</v>
          </cell>
          <cell r="L765" t="str">
            <v>พบพระ</v>
          </cell>
          <cell r="M765">
            <v>630701</v>
          </cell>
          <cell r="N765" t="str">
            <v>พบพระ</v>
          </cell>
          <cell r="O765" t="str">
            <v>เหนือ</v>
          </cell>
          <cell r="P765" t="str">
            <v>07</v>
          </cell>
          <cell r="Q765" t="str">
            <v>โรงพยาบาลชุมชน</v>
          </cell>
          <cell r="R765">
            <v>5</v>
          </cell>
          <cell r="S765">
            <v>73</v>
          </cell>
          <cell r="T765" t="str">
            <v>30</v>
          </cell>
          <cell r="U765" t="str">
            <v>21</v>
          </cell>
          <cell r="V765" t="str">
            <v>2.1 ทุติยภูมิระดับต้น</v>
          </cell>
        </row>
        <row r="766">
          <cell r="A766" t="str">
            <v>17</v>
          </cell>
          <cell r="B766" t="str">
            <v>21002</v>
          </cell>
          <cell r="C766" t="str">
            <v>กระทรวงสาธารณสุข สำนักงานปลัดกระทรวงสาธารณสุข</v>
          </cell>
          <cell r="D766" t="str">
            <v>001124300</v>
          </cell>
          <cell r="E766" t="str">
            <v>11243</v>
          </cell>
          <cell r="F766" t="str">
            <v>รพช.อุ้มผาง</v>
          </cell>
          <cell r="G766" t="str">
            <v>โรงพยาบาลชุมชนอุ้มผาง</v>
          </cell>
          <cell r="H766" t="str">
            <v>63080101</v>
          </cell>
          <cell r="I766">
            <v>63</v>
          </cell>
          <cell r="J766" t="str">
            <v>จังหวัดตาก</v>
          </cell>
          <cell r="K766">
            <v>6308</v>
          </cell>
          <cell r="L766" t="str">
            <v>อุ้มผาง</v>
          </cell>
          <cell r="M766">
            <v>630801</v>
          </cell>
          <cell r="N766" t="str">
            <v>อุ้มผาง</v>
          </cell>
          <cell r="O766" t="str">
            <v>เหนือ</v>
          </cell>
          <cell r="P766" t="str">
            <v>07</v>
          </cell>
          <cell r="Q766" t="str">
            <v>โรงพยาบาลชุมชน</v>
          </cell>
          <cell r="R766">
            <v>4</v>
          </cell>
          <cell r="S766">
            <v>80</v>
          </cell>
          <cell r="T766" t="str">
            <v>30</v>
          </cell>
          <cell r="U766" t="str">
            <v>21</v>
          </cell>
          <cell r="V766" t="str">
            <v>2.1 ทุติยภูมิระดับต้น</v>
          </cell>
        </row>
        <row r="767">
          <cell r="A767" t="str">
            <v>17</v>
          </cell>
          <cell r="B767" t="str">
            <v>21002</v>
          </cell>
          <cell r="C767" t="str">
            <v>กระทรวงสาธารณสุข สำนักงานปลัดกระทรวงสาธารณสุข</v>
          </cell>
          <cell r="D767" t="str">
            <v>001072400</v>
          </cell>
          <cell r="E767" t="str">
            <v>10724</v>
          </cell>
          <cell r="F767" t="str">
            <v>รพท.สุโขทัย</v>
          </cell>
          <cell r="G767" t="str">
            <v>โรงพยาบาลทั่วไปสุโขทัย</v>
          </cell>
          <cell r="H767" t="str">
            <v>64010601</v>
          </cell>
          <cell r="I767">
            <v>64</v>
          </cell>
          <cell r="J767" t="str">
            <v>จังหวัดสุโขทัย</v>
          </cell>
          <cell r="K767">
            <v>6401</v>
          </cell>
          <cell r="L767" t="str">
            <v>เมืองสุโขทัย</v>
          </cell>
          <cell r="M767">
            <v>640106</v>
          </cell>
          <cell r="N767" t="str">
            <v>บ้านกล้วย</v>
          </cell>
          <cell r="O767" t="str">
            <v>เหนือ</v>
          </cell>
          <cell r="P767" t="str">
            <v>06</v>
          </cell>
          <cell r="Q767" t="str">
            <v>โรงพยาบาลทั่วไป</v>
          </cell>
          <cell r="R767">
            <v>2</v>
          </cell>
          <cell r="S767">
            <v>320</v>
          </cell>
          <cell r="T767" t="str">
            <v>320</v>
          </cell>
          <cell r="U767" t="str">
            <v>23</v>
          </cell>
          <cell r="V767" t="str">
            <v>2.3 ทุติยภูมิระดับสูง</v>
          </cell>
        </row>
        <row r="768">
          <cell r="A768" t="str">
            <v>17</v>
          </cell>
          <cell r="B768" t="str">
            <v>21002</v>
          </cell>
          <cell r="C768" t="str">
            <v>กระทรวงสาธารณสุข สำนักงานปลัดกระทรวงสาธารณสุข</v>
          </cell>
          <cell r="D768" t="str">
            <v>001072500</v>
          </cell>
          <cell r="E768" t="str">
            <v>10725</v>
          </cell>
          <cell r="F768" t="str">
            <v>รพท.ศรีสังวรสุโขทัย</v>
          </cell>
          <cell r="G768" t="str">
            <v>โรงพยาบาลทั่วไปศรีสังวรสุโขทัย</v>
          </cell>
          <cell r="H768" t="str">
            <v>64060108</v>
          </cell>
          <cell r="I768">
            <v>64</v>
          </cell>
          <cell r="J768" t="str">
            <v>จังหวัดสุโขทัย</v>
          </cell>
          <cell r="K768">
            <v>6406</v>
          </cell>
          <cell r="L768" t="str">
            <v>ศรีสำโรง</v>
          </cell>
          <cell r="M768">
            <v>640601</v>
          </cell>
          <cell r="N768" t="str">
            <v>คลองตาล</v>
          </cell>
          <cell r="O768" t="str">
            <v>เหนือ</v>
          </cell>
          <cell r="P768" t="str">
            <v>06</v>
          </cell>
          <cell r="Q768" t="str">
            <v>โรงพยาบาลทั่วไป</v>
          </cell>
          <cell r="R768">
            <v>2</v>
          </cell>
          <cell r="S768">
            <v>307</v>
          </cell>
          <cell r="T768" t="str">
            <v>307</v>
          </cell>
          <cell r="U768" t="str">
            <v>23</v>
          </cell>
          <cell r="V768" t="str">
            <v>2.3 ทุติยภูมิระดับสูง</v>
          </cell>
        </row>
        <row r="769">
          <cell r="A769" t="str">
            <v>17</v>
          </cell>
          <cell r="B769" t="str">
            <v>21002</v>
          </cell>
          <cell r="C769" t="str">
            <v>กระทรวงสาธารณสุข สำนักงานปลัดกระทรวงสาธารณสุข</v>
          </cell>
          <cell r="D769" t="str">
            <v>001124400</v>
          </cell>
          <cell r="E769" t="str">
            <v>11244</v>
          </cell>
          <cell r="F769" t="str">
            <v>รพช.บ้านด่านลานหอย</v>
          </cell>
          <cell r="G769" t="str">
            <v>โรงพยาบาลชุมชนบ้านด่านลานหอย</v>
          </cell>
          <cell r="H769" t="str">
            <v>64020202</v>
          </cell>
          <cell r="I769">
            <v>64</v>
          </cell>
          <cell r="J769" t="str">
            <v>จังหวัดสุโขทัย</v>
          </cell>
          <cell r="K769">
            <v>6402</v>
          </cell>
          <cell r="L769" t="str">
            <v>บ้านด่านลานหอย</v>
          </cell>
          <cell r="M769">
            <v>640202</v>
          </cell>
          <cell r="N769" t="str">
            <v>บ้านด่าน</v>
          </cell>
          <cell r="O769" t="str">
            <v>เหนือ</v>
          </cell>
          <cell r="P769" t="str">
            <v>07</v>
          </cell>
          <cell r="Q769" t="str">
            <v>โรงพยาบาลชุมชน</v>
          </cell>
          <cell r="R769">
            <v>5</v>
          </cell>
          <cell r="S769">
            <v>30</v>
          </cell>
          <cell r="T769" t="str">
            <v>30</v>
          </cell>
          <cell r="U769" t="str">
            <v>21</v>
          </cell>
          <cell r="V769" t="str">
            <v>2.1 ทุติยภูมิระดับต้น</v>
          </cell>
        </row>
        <row r="770">
          <cell r="A770" t="str">
            <v>17</v>
          </cell>
          <cell r="B770" t="str">
            <v>21002</v>
          </cell>
          <cell r="C770" t="str">
            <v>กระทรวงสาธารณสุข สำนักงานปลัดกระทรวงสาธารณสุข</v>
          </cell>
          <cell r="D770" t="str">
            <v>001124500</v>
          </cell>
          <cell r="E770" t="str">
            <v>11245</v>
          </cell>
          <cell r="F770" t="str">
            <v>รพช.คีรีมาศ</v>
          </cell>
          <cell r="G770" t="str">
            <v>โรงพยาบาลชุมชนคีรีมาศ</v>
          </cell>
          <cell r="H770" t="str">
            <v>64030107</v>
          </cell>
          <cell r="I770">
            <v>64</v>
          </cell>
          <cell r="J770" t="str">
            <v>จังหวัดสุโขทัย</v>
          </cell>
          <cell r="K770">
            <v>6403</v>
          </cell>
          <cell r="L770" t="str">
            <v>คีรีมาศ</v>
          </cell>
          <cell r="M770">
            <v>640301</v>
          </cell>
          <cell r="N770" t="str">
            <v>โตนด</v>
          </cell>
          <cell r="O770" t="str">
            <v>เหนือ</v>
          </cell>
          <cell r="P770" t="str">
            <v>07</v>
          </cell>
          <cell r="Q770" t="str">
            <v>โรงพยาบาลชุมชน</v>
          </cell>
          <cell r="R770">
            <v>5</v>
          </cell>
          <cell r="S770">
            <v>30</v>
          </cell>
          <cell r="T770" t="str">
            <v>30</v>
          </cell>
          <cell r="U770" t="str">
            <v>21</v>
          </cell>
          <cell r="V770" t="str">
            <v>2.1 ทุติยภูมิระดับต้น</v>
          </cell>
        </row>
        <row r="771">
          <cell r="A771" t="str">
            <v>17</v>
          </cell>
          <cell r="B771" t="str">
            <v>21002</v>
          </cell>
          <cell r="C771" t="str">
            <v>กระทรวงสาธารณสุข สำนักงานปลัดกระทรวงสาธารณสุข</v>
          </cell>
          <cell r="D771" t="str">
            <v>001124600</v>
          </cell>
          <cell r="E771" t="str">
            <v>11246</v>
          </cell>
          <cell r="F771" t="str">
            <v>รพช.กงไกรลาศ</v>
          </cell>
          <cell r="G771" t="str">
            <v>โรงพยาบาลชุมชนกงไกรลาศ</v>
          </cell>
          <cell r="H771" t="str">
            <v>64040102</v>
          </cell>
          <cell r="I771">
            <v>64</v>
          </cell>
          <cell r="J771" t="str">
            <v>จังหวัดสุโขทัย</v>
          </cell>
          <cell r="K771">
            <v>6404</v>
          </cell>
          <cell r="L771" t="str">
            <v>กงไกรลาศ</v>
          </cell>
          <cell r="M771">
            <v>640402</v>
          </cell>
          <cell r="N771" t="str">
            <v>บ้านกร่าง</v>
          </cell>
          <cell r="O771" t="str">
            <v>เหนือ</v>
          </cell>
          <cell r="P771" t="str">
            <v>07</v>
          </cell>
          <cell r="Q771" t="str">
            <v>โรงพยาบาลชุมชน</v>
          </cell>
          <cell r="R771">
            <v>5</v>
          </cell>
          <cell r="S771">
            <v>30</v>
          </cell>
          <cell r="T771" t="str">
            <v>30</v>
          </cell>
          <cell r="U771" t="str">
            <v>21</v>
          </cell>
          <cell r="V771" t="str">
            <v>2.1 ทุติยภูมิระดับต้น</v>
          </cell>
        </row>
        <row r="772">
          <cell r="A772" t="str">
            <v>17</v>
          </cell>
          <cell r="B772" t="str">
            <v>21002</v>
          </cell>
          <cell r="C772" t="str">
            <v>กระทรวงสาธารณสุข สำนักงานปลัดกระทรวงสาธารณสุข</v>
          </cell>
          <cell r="D772" t="str">
            <v>001124700</v>
          </cell>
          <cell r="E772" t="str">
            <v>11247</v>
          </cell>
          <cell r="F772" t="str">
            <v>รพช.ศรีสัชนาลัย</v>
          </cell>
          <cell r="G772" t="str">
            <v>โรงพยาบาลชุมชนศรีสัชนาลัย</v>
          </cell>
          <cell r="H772" t="str">
            <v>64050103</v>
          </cell>
          <cell r="I772">
            <v>64</v>
          </cell>
          <cell r="J772" t="str">
            <v>จังหวัดสุโขทัย</v>
          </cell>
          <cell r="K772">
            <v>6405</v>
          </cell>
          <cell r="L772" t="str">
            <v>ศรีสัชนาลัย</v>
          </cell>
          <cell r="M772">
            <v>640501</v>
          </cell>
          <cell r="N772" t="str">
            <v>หาดเสี้ยว</v>
          </cell>
          <cell r="O772" t="str">
            <v>เหนือ</v>
          </cell>
          <cell r="P772" t="str">
            <v>07</v>
          </cell>
          <cell r="Q772" t="str">
            <v>โรงพยาบาลชุมชน</v>
          </cell>
          <cell r="R772">
            <v>4</v>
          </cell>
          <cell r="S772">
            <v>60</v>
          </cell>
          <cell r="T772" t="str">
            <v>60</v>
          </cell>
          <cell r="U772" t="str">
            <v>21</v>
          </cell>
          <cell r="V772" t="str">
            <v>2.1 ทุติยภูมิระดับต้น</v>
          </cell>
        </row>
        <row r="773">
          <cell r="A773" t="str">
            <v>17</v>
          </cell>
          <cell r="B773" t="str">
            <v>21002</v>
          </cell>
          <cell r="C773" t="str">
            <v>กระทรวงสาธารณสุข สำนักงานปลัดกระทรวงสาธารณสุข</v>
          </cell>
          <cell r="D773" t="str">
            <v>001124800</v>
          </cell>
          <cell r="E773" t="str">
            <v>11248</v>
          </cell>
          <cell r="F773" t="str">
            <v>รพช.สวรรคโลก</v>
          </cell>
          <cell r="G773" t="str">
            <v>โรงพยาบาลชุมชนสวรรคโลก</v>
          </cell>
          <cell r="H773" t="str">
            <v>64070104</v>
          </cell>
          <cell r="I773">
            <v>64</v>
          </cell>
          <cell r="J773" t="str">
            <v>จังหวัดสุโขทัย</v>
          </cell>
          <cell r="K773">
            <v>6407</v>
          </cell>
          <cell r="L773" t="str">
            <v>สวรรคโลก</v>
          </cell>
          <cell r="M773">
            <v>640702</v>
          </cell>
          <cell r="N773" t="str">
            <v>ในเมือง</v>
          </cell>
          <cell r="O773" t="str">
            <v>เหนือ</v>
          </cell>
          <cell r="P773" t="str">
            <v>07</v>
          </cell>
          <cell r="Q773" t="str">
            <v>โรงพยาบาลชุมชน</v>
          </cell>
          <cell r="R773">
            <v>4</v>
          </cell>
          <cell r="S773">
            <v>120</v>
          </cell>
          <cell r="T773" t="str">
            <v>120</v>
          </cell>
          <cell r="U773" t="str">
            <v>21</v>
          </cell>
          <cell r="V773" t="str">
            <v>2.1 ทุติยภูมิระดับต้น</v>
          </cell>
        </row>
        <row r="774">
          <cell r="A774" t="str">
            <v>17</v>
          </cell>
          <cell r="B774" t="str">
            <v>21002</v>
          </cell>
          <cell r="C774" t="str">
            <v>กระทรวงสาธารณสุข สำนักงานปลัดกระทรวงสาธารณสุข</v>
          </cell>
          <cell r="D774" t="str">
            <v>001124900</v>
          </cell>
          <cell r="E774" t="str">
            <v>11249</v>
          </cell>
          <cell r="F774" t="str">
            <v>รพช.ศรีนคร</v>
          </cell>
          <cell r="G774" t="str">
            <v>โรงพยาบาลชุมชนศรีนคร</v>
          </cell>
          <cell r="H774" t="str">
            <v>64080103</v>
          </cell>
          <cell r="I774">
            <v>64</v>
          </cell>
          <cell r="J774" t="str">
            <v>จังหวัดสุโขทัย</v>
          </cell>
          <cell r="K774">
            <v>6408</v>
          </cell>
          <cell r="L774" t="str">
            <v>ศรีนคร</v>
          </cell>
          <cell r="M774">
            <v>640801</v>
          </cell>
          <cell r="N774" t="str">
            <v>ศรีนคร</v>
          </cell>
          <cell r="O774" t="str">
            <v>เหนือ</v>
          </cell>
          <cell r="P774" t="str">
            <v>07</v>
          </cell>
          <cell r="Q774" t="str">
            <v>โรงพยาบาลชุมชน</v>
          </cell>
          <cell r="R774">
            <v>5</v>
          </cell>
          <cell r="S774">
            <v>30</v>
          </cell>
          <cell r="T774" t="str">
            <v>30</v>
          </cell>
          <cell r="U774" t="str">
            <v>21</v>
          </cell>
          <cell r="V774" t="str">
            <v>2.1 ทุติยภูมิระดับต้น</v>
          </cell>
        </row>
        <row r="775">
          <cell r="A775" t="str">
            <v>17</v>
          </cell>
          <cell r="B775" t="str">
            <v>21002</v>
          </cell>
          <cell r="C775" t="str">
            <v>กระทรวงสาธารณสุข สำนักงานปลัดกระทรวงสาธารณสุข</v>
          </cell>
          <cell r="D775" t="str">
            <v>001125000</v>
          </cell>
          <cell r="E775" t="str">
            <v>11250</v>
          </cell>
          <cell r="F775" t="str">
            <v>รพช.ทุ่งเสลี่ยม</v>
          </cell>
          <cell r="G775" t="str">
            <v>โรงพยาบาลชุมชนทุ่งเสลี่ยม</v>
          </cell>
          <cell r="H775" t="str">
            <v>64090308</v>
          </cell>
          <cell r="I775">
            <v>64</v>
          </cell>
          <cell r="J775" t="str">
            <v>จังหวัดสุโขทัย</v>
          </cell>
          <cell r="K775">
            <v>6409</v>
          </cell>
          <cell r="L775" t="str">
            <v>ทุ่งเสลี่ยม</v>
          </cell>
          <cell r="M775">
            <v>640903</v>
          </cell>
          <cell r="N775" t="str">
            <v>ทุ่งเสลี่ยม</v>
          </cell>
          <cell r="O775" t="str">
            <v>เหนือ</v>
          </cell>
          <cell r="P775" t="str">
            <v>07</v>
          </cell>
          <cell r="Q775" t="str">
            <v>โรงพยาบาลชุมชน</v>
          </cell>
          <cell r="R775">
            <v>5</v>
          </cell>
          <cell r="S775">
            <v>30</v>
          </cell>
          <cell r="T775" t="str">
            <v>30</v>
          </cell>
          <cell r="U775" t="str">
            <v>21</v>
          </cell>
          <cell r="V775" t="str">
            <v>2.1 ทุติยภูมิระดับต้น</v>
          </cell>
        </row>
        <row r="776">
          <cell r="A776" t="str">
            <v>17</v>
          </cell>
          <cell r="B776" t="str">
            <v>21002</v>
          </cell>
          <cell r="C776" t="str">
            <v>กระทรวงสาธารณสุข สำนักงานปลัดกระทรวงสาธารณสุข</v>
          </cell>
          <cell r="D776" t="str">
            <v>001067600</v>
          </cell>
          <cell r="E776" t="str">
            <v>10676</v>
          </cell>
          <cell r="F776" t="str">
            <v>รพศ.พุทธชินราช</v>
          </cell>
          <cell r="G776" t="str">
            <v>โรงพยาบาลศูนย์พุทธชินราช</v>
          </cell>
          <cell r="H776" t="str">
            <v>65010100</v>
          </cell>
          <cell r="I776">
            <v>65</v>
          </cell>
          <cell r="J776" t="str">
            <v>จังหวัดพิษณุโลก</v>
          </cell>
          <cell r="K776">
            <v>6501</v>
          </cell>
          <cell r="L776" t="str">
            <v>เมืองพิษณุโลก</v>
          </cell>
          <cell r="M776">
            <v>650101</v>
          </cell>
          <cell r="N776" t="str">
            <v>ในเมือง</v>
          </cell>
          <cell r="O776" t="str">
            <v>เหนือ</v>
          </cell>
          <cell r="P776" t="str">
            <v>05</v>
          </cell>
          <cell r="Q776" t="str">
            <v>โรงพยาบาลศูนย์</v>
          </cell>
          <cell r="R776">
            <v>1</v>
          </cell>
          <cell r="S776">
            <v>905</v>
          </cell>
          <cell r="T776" t="str">
            <v>878</v>
          </cell>
          <cell r="U776" t="str">
            <v>31</v>
          </cell>
          <cell r="V776" t="str">
            <v>3.1 ตติยภูมิ</v>
          </cell>
        </row>
        <row r="777">
          <cell r="A777" t="str">
            <v>17</v>
          </cell>
          <cell r="B777" t="str">
            <v>21002</v>
          </cell>
          <cell r="C777" t="str">
            <v>กระทรวงสาธารณสุข สำนักงานปลัดกระทรวงสาธารณสุข</v>
          </cell>
          <cell r="D777" t="str">
            <v>001125100</v>
          </cell>
          <cell r="E777" t="str">
            <v>11251</v>
          </cell>
          <cell r="F777" t="str">
            <v>รพช.ชาติตระการ</v>
          </cell>
          <cell r="G777" t="str">
            <v>โรงพยาบาลชุมชนชาติตระการ</v>
          </cell>
          <cell r="H777" t="str">
            <v>65030105</v>
          </cell>
          <cell r="I777">
            <v>65</v>
          </cell>
          <cell r="J777" t="str">
            <v>จังหวัดพิษณุโลก</v>
          </cell>
          <cell r="K777">
            <v>6503</v>
          </cell>
          <cell r="L777" t="str">
            <v>ชาติตระการ</v>
          </cell>
          <cell r="M777">
            <v>650301</v>
          </cell>
          <cell r="N777" t="str">
            <v>ป่าแดง</v>
          </cell>
          <cell r="O777" t="str">
            <v>เหนือ</v>
          </cell>
          <cell r="P777" t="str">
            <v>07</v>
          </cell>
          <cell r="Q777" t="str">
            <v>โรงพยาบาลชุมชน</v>
          </cell>
          <cell r="R777">
            <v>5</v>
          </cell>
          <cell r="S777">
            <v>30</v>
          </cell>
          <cell r="T777" t="str">
            <v>30</v>
          </cell>
          <cell r="U777" t="str">
            <v>21</v>
          </cell>
          <cell r="V777" t="str">
            <v>2.1 ทุติยภูมิระดับต้น</v>
          </cell>
        </row>
        <row r="778">
          <cell r="A778" t="str">
            <v>17</v>
          </cell>
          <cell r="B778" t="str">
            <v>21002</v>
          </cell>
          <cell r="C778" t="str">
            <v>กระทรวงสาธารณสุข สำนักงานปลัดกระทรวงสาธารณสุข</v>
          </cell>
          <cell r="D778" t="str">
            <v>001125200</v>
          </cell>
          <cell r="E778" t="str">
            <v>11252</v>
          </cell>
          <cell r="F778" t="str">
            <v>รพช.บางระกำ</v>
          </cell>
          <cell r="G778" t="str">
            <v>โรงพยาบาลชุมชนบางระกำ</v>
          </cell>
          <cell r="H778" t="str">
            <v>65040107</v>
          </cell>
          <cell r="I778">
            <v>65</v>
          </cell>
          <cell r="J778" t="str">
            <v>จังหวัดพิษณุโลก</v>
          </cell>
          <cell r="K778">
            <v>6504</v>
          </cell>
          <cell r="L778" t="str">
            <v>บางระกำ</v>
          </cell>
          <cell r="M778">
            <v>650401</v>
          </cell>
          <cell r="N778" t="str">
            <v>บางระกำ</v>
          </cell>
          <cell r="O778" t="str">
            <v>เหนือ</v>
          </cell>
          <cell r="P778" t="str">
            <v>07</v>
          </cell>
          <cell r="Q778" t="str">
            <v>โรงพยาบาลชุมชน</v>
          </cell>
          <cell r="R778">
            <v>5</v>
          </cell>
          <cell r="S778">
            <v>30</v>
          </cell>
          <cell r="T778" t="str">
            <v>30</v>
          </cell>
          <cell r="U778" t="str">
            <v>21</v>
          </cell>
          <cell r="V778" t="str">
            <v>2.1 ทุติยภูมิระดับต้น</v>
          </cell>
        </row>
        <row r="779">
          <cell r="A779" t="str">
            <v>17</v>
          </cell>
          <cell r="B779" t="str">
            <v>21002</v>
          </cell>
          <cell r="C779" t="str">
            <v>กระทรวงสาธารณสุข สำนักงานปลัดกระทรวงสาธารณสุข</v>
          </cell>
          <cell r="D779" t="str">
            <v>001125300</v>
          </cell>
          <cell r="E779" t="str">
            <v>11253</v>
          </cell>
          <cell r="F779" t="str">
            <v>รพช.บางกระทุ่ม</v>
          </cell>
          <cell r="G779" t="str">
            <v>โรงพยาบาลชุมชนบางกระทุ่ม</v>
          </cell>
          <cell r="H779" t="str">
            <v>65050611</v>
          </cell>
          <cell r="I779">
            <v>65</v>
          </cell>
          <cell r="J779" t="str">
            <v>จังหวัดพิษณุโลก</v>
          </cell>
          <cell r="K779">
            <v>6505</v>
          </cell>
          <cell r="L779" t="str">
            <v>บางกระทุ่ม</v>
          </cell>
          <cell r="M779">
            <v>650506</v>
          </cell>
          <cell r="N779" t="str">
            <v>ไผ่ล้อม</v>
          </cell>
          <cell r="O779" t="str">
            <v>เหนือ</v>
          </cell>
          <cell r="P779" t="str">
            <v>07</v>
          </cell>
          <cell r="Q779" t="str">
            <v>โรงพยาบาลชุมชน</v>
          </cell>
          <cell r="R779">
            <v>5</v>
          </cell>
          <cell r="S779">
            <v>30</v>
          </cell>
          <cell r="T779" t="str">
            <v>30</v>
          </cell>
          <cell r="U779" t="str">
            <v>21</v>
          </cell>
          <cell r="V779" t="str">
            <v>2.1 ทุติยภูมิระดับต้น</v>
          </cell>
        </row>
        <row r="780">
          <cell r="A780" t="str">
            <v>17</v>
          </cell>
          <cell r="B780" t="str">
            <v>21002</v>
          </cell>
          <cell r="C780" t="str">
            <v>กระทรวงสาธารณสุข สำนักงานปลัดกระทรวงสาธารณสุข</v>
          </cell>
          <cell r="D780" t="str">
            <v>001125400</v>
          </cell>
          <cell r="E780" t="str">
            <v>11254</v>
          </cell>
          <cell r="F780" t="str">
            <v>รพช.พรหมพิราม</v>
          </cell>
          <cell r="G780" t="str">
            <v>โรงพยาบาลชุมชนพรหมพิราม</v>
          </cell>
          <cell r="H780" t="str">
            <v>65060101</v>
          </cell>
          <cell r="I780">
            <v>65</v>
          </cell>
          <cell r="J780" t="str">
            <v>จังหวัดพิษณุโลก</v>
          </cell>
          <cell r="K780">
            <v>6506</v>
          </cell>
          <cell r="L780" t="str">
            <v>พรหมพิราม</v>
          </cell>
          <cell r="M780">
            <v>650601</v>
          </cell>
          <cell r="N780" t="str">
            <v>พรหมพิราม</v>
          </cell>
          <cell r="O780" t="str">
            <v>เหนือ</v>
          </cell>
          <cell r="P780" t="str">
            <v>07</v>
          </cell>
          <cell r="Q780" t="str">
            <v>โรงพยาบาลชุมชน</v>
          </cell>
          <cell r="R780">
            <v>5</v>
          </cell>
          <cell r="S780">
            <v>30</v>
          </cell>
          <cell r="T780" t="str">
            <v>30</v>
          </cell>
          <cell r="U780" t="str">
            <v>21</v>
          </cell>
          <cell r="V780" t="str">
            <v>2.1 ทุติยภูมิระดับต้น</v>
          </cell>
        </row>
        <row r="781">
          <cell r="A781" t="str">
            <v>17</v>
          </cell>
          <cell r="B781" t="str">
            <v>21002</v>
          </cell>
          <cell r="C781" t="str">
            <v>กระทรวงสาธารณสุข สำนักงานปลัดกระทรวงสาธารณสุข</v>
          </cell>
          <cell r="D781" t="str">
            <v>001125500</v>
          </cell>
          <cell r="E781" t="str">
            <v>11255</v>
          </cell>
          <cell r="F781" t="str">
            <v>รพช.วัดโบสถ์</v>
          </cell>
          <cell r="G781" t="str">
            <v>โรงพยาบาลชุมชนวัดโบสถ์</v>
          </cell>
          <cell r="H781" t="str">
            <v>65070101</v>
          </cell>
          <cell r="I781">
            <v>65</v>
          </cell>
          <cell r="J781" t="str">
            <v>จังหวัดพิษณุโลก</v>
          </cell>
          <cell r="K781">
            <v>6507</v>
          </cell>
          <cell r="L781" t="str">
            <v>วัดโบสถ์</v>
          </cell>
          <cell r="M781">
            <v>650701</v>
          </cell>
          <cell r="N781" t="str">
            <v>วัดโบสถ์</v>
          </cell>
          <cell r="O781" t="str">
            <v>เหนือ</v>
          </cell>
          <cell r="P781" t="str">
            <v>07</v>
          </cell>
          <cell r="Q781" t="str">
            <v>โรงพยาบาลชุมชน</v>
          </cell>
          <cell r="R781">
            <v>5</v>
          </cell>
          <cell r="S781">
            <v>30</v>
          </cell>
          <cell r="T781" t="str">
            <v>30</v>
          </cell>
          <cell r="U781" t="str">
            <v>21</v>
          </cell>
          <cell r="V781" t="str">
            <v>2.1 ทุติยภูมิระดับต้น</v>
          </cell>
        </row>
        <row r="782">
          <cell r="A782" t="str">
            <v>17</v>
          </cell>
          <cell r="B782" t="str">
            <v>21002</v>
          </cell>
          <cell r="C782" t="str">
            <v>กระทรวงสาธารณสุข สำนักงานปลัดกระทรวงสาธารณสุข</v>
          </cell>
          <cell r="D782" t="str">
            <v>001125600</v>
          </cell>
          <cell r="E782" t="str">
            <v>11256</v>
          </cell>
          <cell r="F782" t="str">
            <v>รพช.วังทอง</v>
          </cell>
          <cell r="G782" t="str">
            <v>โรงพยาบาลชุมชนวังทอง</v>
          </cell>
          <cell r="H782" t="str">
            <v>65080105</v>
          </cell>
          <cell r="I782">
            <v>65</v>
          </cell>
          <cell r="J782" t="str">
            <v>จังหวัดพิษณุโลก</v>
          </cell>
          <cell r="K782">
            <v>6508</v>
          </cell>
          <cell r="L782" t="str">
            <v>วังทอง</v>
          </cell>
          <cell r="M782">
            <v>650801</v>
          </cell>
          <cell r="N782" t="str">
            <v>วังทอง</v>
          </cell>
          <cell r="O782" t="str">
            <v>เหนือ</v>
          </cell>
          <cell r="P782" t="str">
            <v>07</v>
          </cell>
          <cell r="Q782" t="str">
            <v>โรงพยาบาลชุมชน</v>
          </cell>
          <cell r="R782">
            <v>5</v>
          </cell>
          <cell r="S782">
            <v>30</v>
          </cell>
          <cell r="T782" t="str">
            <v>30</v>
          </cell>
          <cell r="U782" t="str">
            <v>21</v>
          </cell>
          <cell r="V782" t="str">
            <v>2.1 ทุติยภูมิระดับต้น</v>
          </cell>
        </row>
        <row r="783">
          <cell r="A783" t="str">
            <v>17</v>
          </cell>
          <cell r="B783" t="str">
            <v>21002</v>
          </cell>
          <cell r="C783" t="str">
            <v>กระทรวงสาธารณสุข สำนักงานปลัดกระทรวงสาธารณสุข</v>
          </cell>
          <cell r="D783" t="str">
            <v>001125700</v>
          </cell>
          <cell r="E783" t="str">
            <v>11257</v>
          </cell>
          <cell r="F783" t="str">
            <v>รพช.เนินมะปราง</v>
          </cell>
          <cell r="G783" t="str">
            <v>โรงพยาบาลชุมชนเนินมะปราง</v>
          </cell>
          <cell r="H783" t="str">
            <v>65090602</v>
          </cell>
          <cell r="I783">
            <v>65</v>
          </cell>
          <cell r="J783" t="str">
            <v>จังหวัดพิษณุโลก</v>
          </cell>
          <cell r="K783">
            <v>6509</v>
          </cell>
          <cell r="L783" t="str">
            <v>เนินมะปราง</v>
          </cell>
          <cell r="M783">
            <v>650906</v>
          </cell>
          <cell r="N783" t="str">
            <v>เนินมะปราง</v>
          </cell>
          <cell r="O783" t="str">
            <v>เหนือ</v>
          </cell>
          <cell r="P783" t="str">
            <v>07</v>
          </cell>
          <cell r="Q783" t="str">
            <v>โรงพยาบาลชุมชน</v>
          </cell>
          <cell r="R783">
            <v>5</v>
          </cell>
          <cell r="S783">
            <v>30</v>
          </cell>
          <cell r="T783" t="str">
            <v>30</v>
          </cell>
          <cell r="U783" t="str">
            <v>21</v>
          </cell>
          <cell r="V783" t="str">
            <v>2.1 ทุติยภูมิระดับต้น</v>
          </cell>
        </row>
        <row r="784">
          <cell r="A784" t="str">
            <v>17</v>
          </cell>
          <cell r="B784" t="str">
            <v>21002</v>
          </cell>
          <cell r="C784" t="str">
            <v>กระทรวงสาธารณสุข สำนักงานปลัดกระทรวงสาธารณสุข</v>
          </cell>
          <cell r="D784" t="str">
            <v>001145500</v>
          </cell>
          <cell r="E784" t="str">
            <v>11455</v>
          </cell>
          <cell r="F784" t="str">
            <v>รพร.นครไทย</v>
          </cell>
          <cell r="G784" t="str">
            <v>โรงพยาบาลสมเด็จพระยุพราชนครไทย</v>
          </cell>
          <cell r="H784" t="str">
            <v>65020107</v>
          </cell>
          <cell r="I784">
            <v>65</v>
          </cell>
          <cell r="J784" t="str">
            <v>จังหวัดพิษณุโลก</v>
          </cell>
          <cell r="K784">
            <v>6502</v>
          </cell>
          <cell r="L784" t="str">
            <v>นครไทย</v>
          </cell>
          <cell r="M784">
            <v>650201</v>
          </cell>
          <cell r="N784" t="str">
            <v>นครไทย</v>
          </cell>
          <cell r="O784" t="str">
            <v>เหนือ</v>
          </cell>
          <cell r="P784" t="str">
            <v>07</v>
          </cell>
          <cell r="Q784" t="str">
            <v>โรงพยาบาลชุมชน</v>
          </cell>
          <cell r="R784">
            <v>4</v>
          </cell>
          <cell r="S784">
            <v>60</v>
          </cell>
          <cell r="T784" t="str">
            <v>60</v>
          </cell>
          <cell r="U784" t="str">
            <v>21</v>
          </cell>
          <cell r="V784" t="str">
            <v>2.1 ทุติยภูมิระดับต้น</v>
          </cell>
        </row>
        <row r="785">
          <cell r="A785" t="str">
            <v>17</v>
          </cell>
          <cell r="B785" t="str">
            <v>21002</v>
          </cell>
          <cell r="C785" t="str">
            <v>กระทรวงสาธารณสุข สำนักงานปลัดกระทรวงสาธารณสุข</v>
          </cell>
          <cell r="D785" t="str">
            <v>001072700</v>
          </cell>
          <cell r="E785" t="str">
            <v>10727</v>
          </cell>
          <cell r="F785" t="str">
            <v>รพท.เพชรบูรณ์</v>
          </cell>
          <cell r="G785" t="str">
            <v>โรงพยาบาลทั่วไปเพชรบูรณ์</v>
          </cell>
          <cell r="H785" t="str">
            <v>67010100</v>
          </cell>
          <cell r="I785">
            <v>67</v>
          </cell>
          <cell r="J785" t="str">
            <v>จังหวัดเพชรบูรณ์</v>
          </cell>
          <cell r="K785">
            <v>6701</v>
          </cell>
          <cell r="L785" t="str">
            <v>เมืองเพชรบูรณ์</v>
          </cell>
          <cell r="M785">
            <v>670101</v>
          </cell>
          <cell r="N785" t="str">
            <v>ในเมือง</v>
          </cell>
          <cell r="O785" t="str">
            <v>เหนือ</v>
          </cell>
          <cell r="P785" t="str">
            <v>06</v>
          </cell>
          <cell r="Q785" t="str">
            <v>โรงพยาบาลทั่วไป</v>
          </cell>
          <cell r="R785">
            <v>2</v>
          </cell>
          <cell r="S785">
            <v>509</v>
          </cell>
          <cell r="T785" t="str">
            <v>344</v>
          </cell>
          <cell r="U785" t="str">
            <v>23</v>
          </cell>
          <cell r="V785" t="str">
            <v>2.3 ทุติยภูมิระดับสูง</v>
          </cell>
        </row>
        <row r="786">
          <cell r="A786" t="str">
            <v>17</v>
          </cell>
          <cell r="B786" t="str">
            <v>21002</v>
          </cell>
          <cell r="C786" t="str">
            <v>กระทรวงสาธารณสุข สำนักงานปลัดกระทรวงสาธารณสุข</v>
          </cell>
          <cell r="D786" t="str">
            <v>001126400</v>
          </cell>
          <cell r="E786" t="str">
            <v>11264</v>
          </cell>
          <cell r="F786" t="str">
            <v>รพช.ชนแดน</v>
          </cell>
          <cell r="G786" t="str">
            <v>โรงพยาบาลชุมชนชนแดน</v>
          </cell>
          <cell r="H786" t="str">
            <v>67020107</v>
          </cell>
          <cell r="I786">
            <v>67</v>
          </cell>
          <cell r="J786" t="str">
            <v>จังหวัดเพชรบูรณ์</v>
          </cell>
          <cell r="K786">
            <v>6702</v>
          </cell>
          <cell r="L786" t="str">
            <v>ชนแดน</v>
          </cell>
          <cell r="M786">
            <v>670201</v>
          </cell>
          <cell r="N786" t="str">
            <v>ชนแดน</v>
          </cell>
          <cell r="O786" t="str">
            <v>เหนือ</v>
          </cell>
          <cell r="P786" t="str">
            <v>07</v>
          </cell>
          <cell r="Q786" t="str">
            <v>โรงพยาบาลชุมชน</v>
          </cell>
          <cell r="R786">
            <v>4</v>
          </cell>
          <cell r="S786">
            <v>60</v>
          </cell>
          <cell r="T786" t="str">
            <v>60</v>
          </cell>
          <cell r="U786" t="str">
            <v>21</v>
          </cell>
          <cell r="V786" t="str">
            <v>2.1 ทุติยภูมิระดับต้น</v>
          </cell>
        </row>
        <row r="787">
          <cell r="A787" t="str">
            <v>17</v>
          </cell>
          <cell r="B787" t="str">
            <v>21002</v>
          </cell>
          <cell r="C787" t="str">
            <v>กระทรวงสาธารณสุข สำนักงานปลัดกระทรวงสาธารณสุข</v>
          </cell>
          <cell r="D787" t="str">
            <v>001126500</v>
          </cell>
          <cell r="E787" t="str">
            <v>11265</v>
          </cell>
          <cell r="F787" t="str">
            <v>รพช.หล่มสัก</v>
          </cell>
          <cell r="G787" t="str">
            <v>โรงพยาบาลชุมชนหล่มสัก</v>
          </cell>
          <cell r="H787" t="str">
            <v>67030100</v>
          </cell>
          <cell r="I787">
            <v>67</v>
          </cell>
          <cell r="J787" t="str">
            <v>จังหวัดเพชรบูรณ์</v>
          </cell>
          <cell r="K787">
            <v>6703</v>
          </cell>
          <cell r="L787" t="str">
            <v>หล่มสัก</v>
          </cell>
          <cell r="M787">
            <v>670301</v>
          </cell>
          <cell r="N787" t="str">
            <v>หล่มสัก</v>
          </cell>
          <cell r="O787" t="str">
            <v>เหนือ</v>
          </cell>
          <cell r="P787" t="str">
            <v>07</v>
          </cell>
          <cell r="Q787" t="str">
            <v>โรงพยาบาลชุมชน</v>
          </cell>
          <cell r="R787">
            <v>4</v>
          </cell>
          <cell r="S787">
            <v>90</v>
          </cell>
          <cell r="T787" t="str">
            <v>90</v>
          </cell>
          <cell r="U787" t="str">
            <v>22</v>
          </cell>
          <cell r="V787" t="str">
            <v>2.2 ทุติยภูมิระดับกลาง</v>
          </cell>
        </row>
        <row r="788">
          <cell r="A788" t="str">
            <v>17</v>
          </cell>
          <cell r="B788" t="str">
            <v>21002</v>
          </cell>
          <cell r="C788" t="str">
            <v>กระทรวงสาธารณสุข สำนักงานปลัดกระทรวงสาธารณสุข</v>
          </cell>
          <cell r="D788" t="str">
            <v>001126600</v>
          </cell>
          <cell r="E788" t="str">
            <v>11266</v>
          </cell>
          <cell r="F788" t="str">
            <v>รพช.วิเชียรบุรี</v>
          </cell>
          <cell r="G788" t="str">
            <v>โรงพยาบาลชุมชนวิเชียรบุรี</v>
          </cell>
          <cell r="H788" t="str">
            <v>67050201</v>
          </cell>
          <cell r="I788">
            <v>67</v>
          </cell>
          <cell r="J788" t="str">
            <v>จังหวัดเพชรบูรณ์</v>
          </cell>
          <cell r="K788">
            <v>6705</v>
          </cell>
          <cell r="L788" t="str">
            <v>วิเชียรบุรี</v>
          </cell>
          <cell r="M788">
            <v>670502</v>
          </cell>
          <cell r="N788" t="str">
            <v>สระประดู่</v>
          </cell>
          <cell r="O788" t="str">
            <v>เหนือ</v>
          </cell>
          <cell r="P788" t="str">
            <v>07</v>
          </cell>
          <cell r="Q788" t="str">
            <v>โรงพยาบาลชุมชน</v>
          </cell>
          <cell r="R788">
            <v>4</v>
          </cell>
          <cell r="S788">
            <v>150</v>
          </cell>
          <cell r="T788" t="str">
            <v>90</v>
          </cell>
          <cell r="U788" t="str">
            <v>23</v>
          </cell>
          <cell r="V788" t="str">
            <v>2.3 ทุติยภูมิระดับสูง</v>
          </cell>
        </row>
        <row r="789">
          <cell r="A789" t="str">
            <v>17</v>
          </cell>
          <cell r="B789" t="str">
            <v>21002</v>
          </cell>
          <cell r="C789" t="str">
            <v>กระทรวงสาธารณสุข สำนักงานปลัดกระทรวงสาธารณสุข</v>
          </cell>
          <cell r="D789" t="str">
            <v>001126700</v>
          </cell>
          <cell r="E789" t="str">
            <v>11267</v>
          </cell>
          <cell r="F789" t="str">
            <v>รพช.ศรีเทพ</v>
          </cell>
          <cell r="G789" t="str">
            <v>โรงพยาบาลชุมชนศรีเทพ</v>
          </cell>
          <cell r="H789" t="str">
            <v>67060212</v>
          </cell>
          <cell r="I789">
            <v>67</v>
          </cell>
          <cell r="J789" t="str">
            <v>จังหวัดเพชรบูรณ์</v>
          </cell>
          <cell r="K789">
            <v>6706</v>
          </cell>
          <cell r="L789" t="str">
            <v>ศรีเทพ</v>
          </cell>
          <cell r="M789">
            <v>670602</v>
          </cell>
          <cell r="N789" t="str">
            <v>สระกรวด</v>
          </cell>
          <cell r="O789" t="str">
            <v>เหนือ</v>
          </cell>
          <cell r="P789" t="str">
            <v>07</v>
          </cell>
          <cell r="Q789" t="str">
            <v>โรงพยาบาลชุมชน</v>
          </cell>
          <cell r="R789">
            <v>5</v>
          </cell>
          <cell r="S789">
            <v>30</v>
          </cell>
          <cell r="T789" t="str">
            <v>30</v>
          </cell>
          <cell r="U789" t="str">
            <v>21</v>
          </cell>
          <cell r="V789" t="str">
            <v>2.1 ทุติยภูมิระดับต้น</v>
          </cell>
        </row>
        <row r="790">
          <cell r="A790" t="str">
            <v>17</v>
          </cell>
          <cell r="B790" t="str">
            <v>21002</v>
          </cell>
          <cell r="C790" t="str">
            <v>กระทรวงสาธารณสุข สำนักงานปลัดกระทรวงสาธารณสุข</v>
          </cell>
          <cell r="D790" t="str">
            <v>001126800</v>
          </cell>
          <cell r="E790" t="str">
            <v>11268</v>
          </cell>
          <cell r="F790" t="str">
            <v>รพช.หนองไผ่</v>
          </cell>
          <cell r="G790" t="str">
            <v>โรงพยาบาลชุมชนหนองไผ่</v>
          </cell>
          <cell r="H790" t="str">
            <v>67071006</v>
          </cell>
          <cell r="I790">
            <v>67</v>
          </cell>
          <cell r="J790" t="str">
            <v>จังหวัดเพชรบูรณ์</v>
          </cell>
          <cell r="K790">
            <v>6707</v>
          </cell>
          <cell r="L790" t="str">
            <v>หนองไผ่</v>
          </cell>
          <cell r="M790">
            <v>670710</v>
          </cell>
          <cell r="N790" t="str">
            <v>หนองไผ่</v>
          </cell>
          <cell r="O790" t="str">
            <v>เหนือ</v>
          </cell>
          <cell r="P790" t="str">
            <v>07</v>
          </cell>
          <cell r="Q790" t="str">
            <v>โรงพยาบาลชุมชน</v>
          </cell>
          <cell r="R790">
            <v>4</v>
          </cell>
          <cell r="S790">
            <v>60</v>
          </cell>
          <cell r="T790" t="str">
            <v>60</v>
          </cell>
          <cell r="U790" t="str">
            <v>21</v>
          </cell>
          <cell r="V790" t="str">
            <v>2.1 ทุติยภูมิระดับต้น</v>
          </cell>
        </row>
        <row r="791">
          <cell r="A791" t="str">
            <v>17</v>
          </cell>
          <cell r="B791" t="str">
            <v>21002</v>
          </cell>
          <cell r="C791" t="str">
            <v>กระทรวงสาธารณสุข สำนักงานปลัดกระทรวงสาธารณสุข</v>
          </cell>
          <cell r="D791" t="str">
            <v>001126900</v>
          </cell>
          <cell r="E791" t="str">
            <v>11269</v>
          </cell>
          <cell r="F791" t="str">
            <v>รพช.บึงสามพัน</v>
          </cell>
          <cell r="G791" t="str">
            <v>โรงพยาบาลชุมชนบึงสามพัน</v>
          </cell>
          <cell r="H791" t="str">
            <v>67080109</v>
          </cell>
          <cell r="I791">
            <v>67</v>
          </cell>
          <cell r="J791" t="str">
            <v>จังหวัดเพชรบูรณ์</v>
          </cell>
          <cell r="K791">
            <v>6708</v>
          </cell>
          <cell r="L791" t="str">
            <v>บึงสามพัน</v>
          </cell>
          <cell r="M791">
            <v>670801</v>
          </cell>
          <cell r="N791" t="str">
            <v>ซับสมอทอด</v>
          </cell>
          <cell r="O791" t="str">
            <v>เหนือ</v>
          </cell>
          <cell r="P791" t="str">
            <v>07</v>
          </cell>
          <cell r="Q791" t="str">
            <v>โรงพยาบาลชุมชน</v>
          </cell>
          <cell r="R791">
            <v>4</v>
          </cell>
          <cell r="S791">
            <v>60</v>
          </cell>
          <cell r="T791" t="str">
            <v>60</v>
          </cell>
          <cell r="U791" t="str">
            <v>21</v>
          </cell>
          <cell r="V791" t="str">
            <v>2.1 ทุติยภูมิระดับต้น</v>
          </cell>
        </row>
        <row r="792">
          <cell r="A792" t="str">
            <v>17</v>
          </cell>
          <cell r="B792" t="str">
            <v>21002</v>
          </cell>
          <cell r="C792" t="str">
            <v>กระทรวงสาธารณสุข สำนักงานปลัดกระทรวงสาธารณสุข</v>
          </cell>
          <cell r="D792" t="str">
            <v>001127000</v>
          </cell>
          <cell r="E792" t="str">
            <v>11270</v>
          </cell>
          <cell r="F792" t="str">
            <v>รพช.น้ำหนาว</v>
          </cell>
          <cell r="G792" t="str">
            <v>โรงพยาบาลชุมชนน้ำหนาว</v>
          </cell>
          <cell r="H792" t="str">
            <v>67090105</v>
          </cell>
          <cell r="I792">
            <v>67</v>
          </cell>
          <cell r="J792" t="str">
            <v>จังหวัดเพชรบูรณ์</v>
          </cell>
          <cell r="K792">
            <v>6709</v>
          </cell>
          <cell r="L792" t="str">
            <v>น้ำหนาว</v>
          </cell>
          <cell r="M792">
            <v>670901</v>
          </cell>
          <cell r="N792" t="str">
            <v>น้ำหนาว</v>
          </cell>
          <cell r="O792" t="str">
            <v>เหนือ</v>
          </cell>
          <cell r="P792" t="str">
            <v>07</v>
          </cell>
          <cell r="Q792" t="str">
            <v>โรงพยาบาลชุมชน</v>
          </cell>
          <cell r="R792">
            <v>5</v>
          </cell>
          <cell r="S792">
            <v>10</v>
          </cell>
          <cell r="T792" t="str">
            <v>10</v>
          </cell>
          <cell r="U792" t="str">
            <v>21</v>
          </cell>
          <cell r="V792" t="str">
            <v>2.1 ทุติยภูมิระดับต้น</v>
          </cell>
        </row>
        <row r="793">
          <cell r="A793" t="str">
            <v>17</v>
          </cell>
          <cell r="B793" t="str">
            <v>21002</v>
          </cell>
          <cell r="C793" t="str">
            <v>กระทรวงสาธารณสุข สำนักงานปลัดกระทรวงสาธารณสุข</v>
          </cell>
          <cell r="D793" t="str">
            <v>001127100</v>
          </cell>
          <cell r="E793" t="str">
            <v>11271</v>
          </cell>
          <cell r="F793" t="str">
            <v>รพช.วังโป่ง</v>
          </cell>
          <cell r="G793" t="str">
            <v>โรงพยาบาลชุมชนวังโป่ง</v>
          </cell>
          <cell r="H793" t="str">
            <v>67100101</v>
          </cell>
          <cell r="I793">
            <v>67</v>
          </cell>
          <cell r="J793" t="str">
            <v>จังหวัดเพชรบูรณ์</v>
          </cell>
          <cell r="K793">
            <v>6710</v>
          </cell>
          <cell r="L793" t="str">
            <v>วังโป่ง</v>
          </cell>
          <cell r="M793">
            <v>671001</v>
          </cell>
          <cell r="N793" t="str">
            <v>วังโป่ง</v>
          </cell>
          <cell r="O793" t="str">
            <v>เหนือ</v>
          </cell>
          <cell r="P793" t="str">
            <v>07</v>
          </cell>
          <cell r="Q793" t="str">
            <v>โรงพยาบาลชุมชน</v>
          </cell>
          <cell r="R793">
            <v>5</v>
          </cell>
          <cell r="S793">
            <v>30</v>
          </cell>
          <cell r="T793" t="str">
            <v>30</v>
          </cell>
          <cell r="U793" t="str">
            <v>21</v>
          </cell>
          <cell r="V793" t="str">
            <v>2.1 ทุติยภูมิระดับต้น</v>
          </cell>
        </row>
        <row r="794">
          <cell r="A794" t="str">
            <v>17</v>
          </cell>
          <cell r="B794" t="str">
            <v>21002</v>
          </cell>
          <cell r="C794" t="str">
            <v>กระทรวงสาธารณสุข สำนักงานปลัดกระทรวงสาธารณสุข</v>
          </cell>
          <cell r="D794" t="str">
            <v>001127200</v>
          </cell>
          <cell r="E794" t="str">
            <v>11272</v>
          </cell>
          <cell r="F794" t="str">
            <v>รพช.เขาค้อ</v>
          </cell>
          <cell r="G794" t="str">
            <v>โรงพยาบาลชุมชนเขาค้อ</v>
          </cell>
          <cell r="H794" t="str">
            <v>67110301</v>
          </cell>
          <cell r="I794">
            <v>67</v>
          </cell>
          <cell r="J794" t="str">
            <v>จังหวัดเพชรบูรณ์</v>
          </cell>
          <cell r="K794">
            <v>6711</v>
          </cell>
          <cell r="L794" t="str">
            <v>เขาค้อ</v>
          </cell>
          <cell r="M794">
            <v>671103</v>
          </cell>
          <cell r="N794" t="str">
            <v>เขาค้อ</v>
          </cell>
          <cell r="O794" t="str">
            <v>เหนือ</v>
          </cell>
          <cell r="P794" t="str">
            <v>07</v>
          </cell>
          <cell r="Q794" t="str">
            <v>โรงพยาบาลชุมชน</v>
          </cell>
          <cell r="R794">
            <v>5</v>
          </cell>
          <cell r="S794">
            <v>30</v>
          </cell>
          <cell r="T794" t="str">
            <v>30</v>
          </cell>
          <cell r="U794" t="str">
            <v>22</v>
          </cell>
          <cell r="V794" t="str">
            <v>2.2 ทุติยภูมิระดับกลาง</v>
          </cell>
        </row>
        <row r="795">
          <cell r="A795" t="str">
            <v>17</v>
          </cell>
          <cell r="B795" t="str">
            <v>21002</v>
          </cell>
          <cell r="C795" t="str">
            <v>กระทรวงสาธารณสุข สำนักงานปลัดกระทรวงสาธารณสุข</v>
          </cell>
          <cell r="D795" t="str">
            <v>001145700</v>
          </cell>
          <cell r="E795" t="str">
            <v>11457</v>
          </cell>
          <cell r="F795" t="str">
            <v>รพร.หล่มเก่า</v>
          </cell>
          <cell r="G795" t="str">
            <v>โรงพยาบาลสมเด็จพระยุพราชหล่มเก่า</v>
          </cell>
          <cell r="H795" t="str">
            <v>67040105</v>
          </cell>
          <cell r="I795">
            <v>67</v>
          </cell>
          <cell r="J795" t="str">
            <v>จังหวัดเพชรบูรณ์</v>
          </cell>
          <cell r="K795">
            <v>6704</v>
          </cell>
          <cell r="L795" t="str">
            <v>หล่มเก่า</v>
          </cell>
          <cell r="M795">
            <v>670401</v>
          </cell>
          <cell r="N795" t="str">
            <v>หล่มเก่า</v>
          </cell>
          <cell r="O795" t="str">
            <v>เหนือ</v>
          </cell>
          <cell r="P795" t="str">
            <v>07</v>
          </cell>
          <cell r="Q795" t="str">
            <v>โรงพยาบาลชุมชน</v>
          </cell>
          <cell r="R795">
            <v>4</v>
          </cell>
          <cell r="S795">
            <v>60</v>
          </cell>
          <cell r="T795" t="str">
            <v>60</v>
          </cell>
          <cell r="U795" t="str">
            <v>22</v>
          </cell>
          <cell r="V795" t="str">
            <v>2.2 ทุติยภูมิระดับกลาง</v>
          </cell>
        </row>
        <row r="796">
          <cell r="A796" t="str">
            <v>18</v>
          </cell>
          <cell r="B796" t="str">
            <v>21002</v>
          </cell>
          <cell r="C796" t="str">
            <v>กระทรวงสาธารณสุข สำนักงานปลัดกระทรวงสาธารณสุข</v>
          </cell>
          <cell r="D796" t="str">
            <v>001067500</v>
          </cell>
          <cell r="E796" t="str">
            <v>10675</v>
          </cell>
          <cell r="F796" t="str">
            <v>รพศ.สวรรค์ประชารักษ์</v>
          </cell>
          <cell r="G796" t="str">
            <v>โรงพยาบาลศูนย์สวรรค์ประชารักษ์</v>
          </cell>
          <cell r="H796" t="str">
            <v>60010100</v>
          </cell>
          <cell r="I796">
            <v>60</v>
          </cell>
          <cell r="J796" t="str">
            <v>จังหวัดนครสวรรค์</v>
          </cell>
          <cell r="K796">
            <v>6001</v>
          </cell>
          <cell r="L796" t="str">
            <v>เมืองนครสวรรค์</v>
          </cell>
          <cell r="M796">
            <v>600101</v>
          </cell>
          <cell r="N796" t="str">
            <v>ปากน้ำโพ</v>
          </cell>
          <cell r="O796" t="str">
            <v>เหนือ</v>
          </cell>
          <cell r="P796" t="str">
            <v>05</v>
          </cell>
          <cell r="Q796" t="str">
            <v>โรงพยาบาลศูนย์</v>
          </cell>
          <cell r="R796">
            <v>1</v>
          </cell>
          <cell r="S796">
            <v>653</v>
          </cell>
          <cell r="T796" t="str">
            <v>672</v>
          </cell>
          <cell r="U796" t="str">
            <v>31</v>
          </cell>
          <cell r="V796" t="str">
            <v>3.1 ตติยภูมิ</v>
          </cell>
        </row>
        <row r="797">
          <cell r="A797" t="str">
            <v>18</v>
          </cell>
          <cell r="B797" t="str">
            <v>21002</v>
          </cell>
          <cell r="C797" t="str">
            <v>กระทรวงสาธารณสุข สำนักงานปลัดกระทรวงสาธารณสุข</v>
          </cell>
          <cell r="D797" t="str">
            <v>001120900</v>
          </cell>
          <cell r="E797" t="str">
            <v>11209</v>
          </cell>
          <cell r="F797" t="str">
            <v>รพช.โกรกพระ</v>
          </cell>
          <cell r="G797" t="str">
            <v>โรงพยาบาลชุมชนโกรกพระ</v>
          </cell>
          <cell r="H797" t="str">
            <v>60020107</v>
          </cell>
          <cell r="I797">
            <v>60</v>
          </cell>
          <cell r="J797" t="str">
            <v>จังหวัดนครสวรรค์</v>
          </cell>
          <cell r="K797">
            <v>6002</v>
          </cell>
          <cell r="L797" t="str">
            <v>โกรกพระ</v>
          </cell>
          <cell r="M797">
            <v>600201</v>
          </cell>
          <cell r="N797" t="str">
            <v>โกรกพระ</v>
          </cell>
          <cell r="O797" t="str">
            <v>เหนือ</v>
          </cell>
          <cell r="P797" t="str">
            <v>07</v>
          </cell>
          <cell r="Q797" t="str">
            <v>โรงพยาบาลชุมชน</v>
          </cell>
          <cell r="R797">
            <v>5</v>
          </cell>
          <cell r="S797">
            <v>30</v>
          </cell>
          <cell r="T797" t="str">
            <v>30</v>
          </cell>
          <cell r="U797" t="str">
            <v>21</v>
          </cell>
          <cell r="V797" t="str">
            <v>2.1 ทุติยภูมิระดับต้น</v>
          </cell>
        </row>
        <row r="798">
          <cell r="A798" t="str">
            <v>18</v>
          </cell>
          <cell r="B798" t="str">
            <v>21002</v>
          </cell>
          <cell r="C798" t="str">
            <v>กระทรวงสาธารณสุข สำนักงานปลัดกระทรวงสาธารณสุข</v>
          </cell>
          <cell r="D798" t="str">
            <v>001121000</v>
          </cell>
          <cell r="E798" t="str">
            <v>11210</v>
          </cell>
          <cell r="F798" t="str">
            <v>รพช.ชุมแสง</v>
          </cell>
          <cell r="G798" t="str">
            <v>โรงพยาบาลชุมชนชุมแสง</v>
          </cell>
          <cell r="H798" t="str">
            <v>60030404</v>
          </cell>
          <cell r="I798">
            <v>60</v>
          </cell>
          <cell r="J798" t="str">
            <v>จังหวัดนครสวรรค์</v>
          </cell>
          <cell r="K798">
            <v>6003</v>
          </cell>
          <cell r="L798" t="str">
            <v>ชุมแสง</v>
          </cell>
          <cell r="M798">
            <v>600304</v>
          </cell>
          <cell r="N798" t="str">
            <v>เกยไชย</v>
          </cell>
          <cell r="O798" t="str">
            <v>เหนือ</v>
          </cell>
          <cell r="P798" t="str">
            <v>07</v>
          </cell>
          <cell r="Q798" t="str">
            <v>โรงพยาบาลชุมชน</v>
          </cell>
          <cell r="R798">
            <v>4</v>
          </cell>
          <cell r="S798">
            <v>60</v>
          </cell>
          <cell r="T798" t="str">
            <v>30</v>
          </cell>
          <cell r="U798" t="str">
            <v>22</v>
          </cell>
          <cell r="V798" t="str">
            <v>2.2 ทุติยภูมิระดับกลาง</v>
          </cell>
        </row>
        <row r="799">
          <cell r="A799" t="str">
            <v>18</v>
          </cell>
          <cell r="B799" t="str">
            <v>21002</v>
          </cell>
          <cell r="C799" t="str">
            <v>กระทรวงสาธารณสุข สำนักงานปลัดกระทรวงสาธารณสุข</v>
          </cell>
          <cell r="D799" t="str">
            <v>001121100</v>
          </cell>
          <cell r="E799" t="str">
            <v>11211</v>
          </cell>
          <cell r="F799" t="str">
            <v>รพช.หนองบัว</v>
          </cell>
          <cell r="G799" t="str">
            <v>โรงพยาบาลชุมชนหนองบัว</v>
          </cell>
          <cell r="H799" t="str">
            <v>60040103</v>
          </cell>
          <cell r="I799">
            <v>60</v>
          </cell>
          <cell r="J799" t="str">
            <v>จังหวัดนครสวรรค์</v>
          </cell>
          <cell r="K799">
            <v>6004</v>
          </cell>
          <cell r="L799" t="str">
            <v>หนองบัว</v>
          </cell>
          <cell r="M799">
            <v>600401</v>
          </cell>
          <cell r="N799" t="str">
            <v>หนองบัว</v>
          </cell>
          <cell r="O799" t="str">
            <v>เหนือ</v>
          </cell>
          <cell r="P799" t="str">
            <v>07</v>
          </cell>
          <cell r="Q799" t="str">
            <v>โรงพยาบาลชุมชน</v>
          </cell>
          <cell r="R799">
            <v>4</v>
          </cell>
          <cell r="S799">
            <v>60</v>
          </cell>
          <cell r="T799" t="str">
            <v>60</v>
          </cell>
          <cell r="U799" t="str">
            <v>21</v>
          </cell>
          <cell r="V799" t="str">
            <v>2.1 ทุติยภูมิระดับต้น</v>
          </cell>
        </row>
        <row r="800">
          <cell r="A800" t="str">
            <v>18</v>
          </cell>
          <cell r="B800" t="str">
            <v>21002</v>
          </cell>
          <cell r="C800" t="str">
            <v>กระทรวงสาธารณสุข สำนักงานปลัดกระทรวงสาธารณสุข</v>
          </cell>
          <cell r="D800" t="str">
            <v>001121200</v>
          </cell>
          <cell r="E800" t="str">
            <v>11212</v>
          </cell>
          <cell r="F800" t="str">
            <v>รพช.บรรพตพิสัย</v>
          </cell>
          <cell r="G800" t="str">
            <v>โรงพยาบาลชุมชนบรรพตพิสัย</v>
          </cell>
          <cell r="H800" t="str">
            <v>60051302</v>
          </cell>
          <cell r="I800">
            <v>60</v>
          </cell>
          <cell r="J800" t="str">
            <v>จังหวัดนครสวรรค์</v>
          </cell>
          <cell r="K800">
            <v>6005</v>
          </cell>
          <cell r="L800" t="str">
            <v>บรรพตพิสัย</v>
          </cell>
          <cell r="M800">
            <v>600513</v>
          </cell>
          <cell r="N800" t="str">
            <v>เจริญผล</v>
          </cell>
          <cell r="O800" t="str">
            <v>เหนือ</v>
          </cell>
          <cell r="P800" t="str">
            <v>07</v>
          </cell>
          <cell r="Q800" t="str">
            <v>โรงพยาบาลชุมชน</v>
          </cell>
          <cell r="R800">
            <v>4</v>
          </cell>
          <cell r="S800">
            <v>60</v>
          </cell>
          <cell r="T800" t="str">
            <v>60</v>
          </cell>
          <cell r="U800" t="str">
            <v>21</v>
          </cell>
          <cell r="V800" t="str">
            <v>2.1 ทุติยภูมิระดับต้น</v>
          </cell>
        </row>
        <row r="801">
          <cell r="A801" t="str">
            <v>18</v>
          </cell>
          <cell r="B801" t="str">
            <v>21002</v>
          </cell>
          <cell r="C801" t="str">
            <v>กระทรวงสาธารณสุข สำนักงานปลัดกระทรวงสาธารณสุข</v>
          </cell>
          <cell r="D801" t="str">
            <v>001121300</v>
          </cell>
          <cell r="E801" t="str">
            <v>11213</v>
          </cell>
          <cell r="F801" t="str">
            <v>รพช.เก้าเลี้ยว</v>
          </cell>
          <cell r="G801" t="str">
            <v>โรงพยาบาลชุมชนเก้าเลี้ยว</v>
          </cell>
          <cell r="H801" t="str">
            <v>60060201</v>
          </cell>
          <cell r="I801">
            <v>60</v>
          </cell>
          <cell r="J801" t="str">
            <v>จังหวัดนครสวรรค์</v>
          </cell>
          <cell r="K801">
            <v>6006</v>
          </cell>
          <cell r="L801" t="str">
            <v>เก้าเลี้ยว</v>
          </cell>
          <cell r="M801">
            <v>600602</v>
          </cell>
          <cell r="N801" t="str">
            <v>เก้าเลี้ยว</v>
          </cell>
          <cell r="O801" t="str">
            <v>เหนือ</v>
          </cell>
          <cell r="P801" t="str">
            <v>07</v>
          </cell>
          <cell r="Q801" t="str">
            <v>โรงพยาบาลชุมชน</v>
          </cell>
          <cell r="R801">
            <v>5</v>
          </cell>
          <cell r="S801">
            <v>30</v>
          </cell>
          <cell r="T801" t="str">
            <v>30</v>
          </cell>
          <cell r="U801" t="str">
            <v>21</v>
          </cell>
          <cell r="V801" t="str">
            <v>2.1 ทุติยภูมิระดับต้น</v>
          </cell>
        </row>
        <row r="802">
          <cell r="A802" t="str">
            <v>18</v>
          </cell>
          <cell r="B802" t="str">
            <v>21002</v>
          </cell>
          <cell r="C802" t="str">
            <v>กระทรวงสาธารณสุข สำนักงานปลัดกระทรวงสาธารณสุข</v>
          </cell>
          <cell r="D802" t="str">
            <v>001121400</v>
          </cell>
          <cell r="E802" t="str">
            <v>11214</v>
          </cell>
          <cell r="F802" t="str">
            <v>รพช.ตาคลี</v>
          </cell>
          <cell r="G802" t="str">
            <v>โรงพยาบาลชุมชนตาคลี</v>
          </cell>
          <cell r="H802" t="str">
            <v>60070114</v>
          </cell>
          <cell r="I802">
            <v>60</v>
          </cell>
          <cell r="J802" t="str">
            <v>จังหวัดนครสวรรค์</v>
          </cell>
          <cell r="K802">
            <v>6007</v>
          </cell>
          <cell r="L802" t="str">
            <v>ตาคลี</v>
          </cell>
          <cell r="M802">
            <v>600701</v>
          </cell>
          <cell r="N802" t="str">
            <v>ตาคลี</v>
          </cell>
          <cell r="O802" t="str">
            <v>เหนือ</v>
          </cell>
          <cell r="P802" t="str">
            <v>07</v>
          </cell>
          <cell r="Q802" t="str">
            <v>โรงพยาบาลชุมชน</v>
          </cell>
          <cell r="R802">
            <v>4</v>
          </cell>
          <cell r="S802">
            <v>90</v>
          </cell>
          <cell r="T802" t="str">
            <v>90</v>
          </cell>
          <cell r="U802" t="str">
            <v>22</v>
          </cell>
          <cell r="V802" t="str">
            <v>2.2 ทุติยภูมิระดับกลาง</v>
          </cell>
        </row>
        <row r="803">
          <cell r="A803" t="str">
            <v>18</v>
          </cell>
          <cell r="B803" t="str">
            <v>21002</v>
          </cell>
          <cell r="C803" t="str">
            <v>กระทรวงสาธารณสุข สำนักงานปลัดกระทรวงสาธารณสุข</v>
          </cell>
          <cell r="D803" t="str">
            <v>001121500</v>
          </cell>
          <cell r="E803" t="str">
            <v>11215</v>
          </cell>
          <cell r="F803" t="str">
            <v>รพช.ท่าตะโก</v>
          </cell>
          <cell r="G803" t="str">
            <v>โรงพยาบาลชุมชนท่าตะโก</v>
          </cell>
          <cell r="H803" t="str">
            <v>60080101</v>
          </cell>
          <cell r="I803">
            <v>60</v>
          </cell>
          <cell r="J803" t="str">
            <v>จังหวัดนครสวรรค์</v>
          </cell>
          <cell r="K803">
            <v>6008</v>
          </cell>
          <cell r="L803" t="str">
            <v>ท่าตะโก</v>
          </cell>
          <cell r="M803">
            <v>600801</v>
          </cell>
          <cell r="N803" t="str">
            <v>ท่าตะโก</v>
          </cell>
          <cell r="O803" t="str">
            <v>เหนือ</v>
          </cell>
          <cell r="P803" t="str">
            <v>07</v>
          </cell>
          <cell r="Q803" t="str">
            <v>โรงพยาบาลชุมชน</v>
          </cell>
          <cell r="R803">
            <v>4</v>
          </cell>
          <cell r="S803">
            <v>60</v>
          </cell>
          <cell r="T803" t="str">
            <v>60</v>
          </cell>
          <cell r="U803" t="str">
            <v>22</v>
          </cell>
          <cell r="V803" t="str">
            <v>2.2 ทุติยภูมิระดับกลาง</v>
          </cell>
        </row>
        <row r="804">
          <cell r="A804" t="str">
            <v>18</v>
          </cell>
          <cell r="B804" t="str">
            <v>21002</v>
          </cell>
          <cell r="C804" t="str">
            <v>กระทรวงสาธารณสุข สำนักงานปลัดกระทรวงสาธารณสุข</v>
          </cell>
          <cell r="D804" t="str">
            <v>001121600</v>
          </cell>
          <cell r="E804" t="str">
            <v>11216</v>
          </cell>
          <cell r="F804" t="str">
            <v>รพช.ไพศาลี</v>
          </cell>
          <cell r="G804" t="str">
            <v>โรงพยาบาลชุมชนไพศาลี</v>
          </cell>
          <cell r="H804" t="str">
            <v>60090808</v>
          </cell>
          <cell r="I804">
            <v>60</v>
          </cell>
          <cell r="J804" t="str">
            <v>จังหวัดนครสวรรค์</v>
          </cell>
          <cell r="K804">
            <v>6009</v>
          </cell>
          <cell r="L804" t="str">
            <v>ไพศาลี</v>
          </cell>
          <cell r="M804">
            <v>600908</v>
          </cell>
          <cell r="N804" t="str">
            <v>ไพศาลี</v>
          </cell>
          <cell r="O804" t="str">
            <v>เหนือ</v>
          </cell>
          <cell r="P804" t="str">
            <v>07</v>
          </cell>
          <cell r="Q804" t="str">
            <v>โรงพยาบาลชุมชน</v>
          </cell>
          <cell r="R804">
            <v>4</v>
          </cell>
          <cell r="S804">
            <v>60</v>
          </cell>
          <cell r="T804" t="str">
            <v>30</v>
          </cell>
          <cell r="U804" t="str">
            <v>21</v>
          </cell>
          <cell r="V804" t="str">
            <v>2.1 ทุติยภูมิระดับต้น</v>
          </cell>
        </row>
        <row r="805">
          <cell r="A805" t="str">
            <v>18</v>
          </cell>
          <cell r="B805" t="str">
            <v>21002</v>
          </cell>
          <cell r="C805" t="str">
            <v>กระทรวงสาธารณสุข สำนักงานปลัดกระทรวงสาธารณสุข</v>
          </cell>
          <cell r="D805" t="str">
            <v>001121700</v>
          </cell>
          <cell r="E805" t="str">
            <v>11217</v>
          </cell>
          <cell r="F805" t="str">
            <v>รพช.พยุหะคีรี</v>
          </cell>
          <cell r="G805" t="str">
            <v>โรงพยาบาลชุมชนพยุหะคีรี</v>
          </cell>
          <cell r="H805" t="str">
            <v>60100108</v>
          </cell>
          <cell r="I805">
            <v>60</v>
          </cell>
          <cell r="J805" t="str">
            <v>จังหวัดนครสวรรค์</v>
          </cell>
          <cell r="K805">
            <v>6010</v>
          </cell>
          <cell r="L805" t="str">
            <v>พยุหะคีรี</v>
          </cell>
          <cell r="M805">
            <v>601001</v>
          </cell>
          <cell r="N805" t="str">
            <v>พยุหะ</v>
          </cell>
          <cell r="O805" t="str">
            <v>เหนือ</v>
          </cell>
          <cell r="P805" t="str">
            <v>07</v>
          </cell>
          <cell r="Q805" t="str">
            <v>โรงพยาบาลชุมชน</v>
          </cell>
          <cell r="R805">
            <v>4</v>
          </cell>
          <cell r="S805">
            <v>42</v>
          </cell>
          <cell r="T805" t="str">
            <v>30</v>
          </cell>
          <cell r="U805" t="str">
            <v>21</v>
          </cell>
          <cell r="V805" t="str">
            <v>2.1 ทุติยภูมิระดับต้น</v>
          </cell>
        </row>
        <row r="806">
          <cell r="A806" t="str">
            <v>18</v>
          </cell>
          <cell r="B806" t="str">
            <v>21002</v>
          </cell>
          <cell r="C806" t="str">
            <v>กระทรวงสาธารณสุข สำนักงานปลัดกระทรวงสาธารณสุข</v>
          </cell>
          <cell r="D806" t="str">
            <v>001121800</v>
          </cell>
          <cell r="E806" t="str">
            <v>11218</v>
          </cell>
          <cell r="F806" t="str">
            <v>รพช.ลาดยาว</v>
          </cell>
          <cell r="G806" t="str">
            <v>โรงพยาบาลชุมชนลาดยาว</v>
          </cell>
          <cell r="H806" t="str">
            <v>60110108</v>
          </cell>
          <cell r="I806">
            <v>60</v>
          </cell>
          <cell r="J806" t="str">
            <v>จังหวัดนครสวรรค์</v>
          </cell>
          <cell r="K806">
            <v>6011</v>
          </cell>
          <cell r="L806" t="str">
            <v>ลาดยาว</v>
          </cell>
          <cell r="M806">
            <v>601101</v>
          </cell>
          <cell r="N806" t="str">
            <v>ลาดยาว</v>
          </cell>
          <cell r="O806" t="str">
            <v>เหนือ</v>
          </cell>
          <cell r="P806" t="str">
            <v>07</v>
          </cell>
          <cell r="Q806" t="str">
            <v>โรงพยาบาลชุมชน</v>
          </cell>
          <cell r="R806">
            <v>4</v>
          </cell>
          <cell r="S806">
            <v>60</v>
          </cell>
          <cell r="T806" t="str">
            <v>60</v>
          </cell>
          <cell r="U806" t="str">
            <v>22</v>
          </cell>
          <cell r="V806" t="str">
            <v>2.2 ทุติยภูมิระดับกลาง</v>
          </cell>
        </row>
        <row r="807">
          <cell r="A807" t="str">
            <v>18</v>
          </cell>
          <cell r="B807" t="str">
            <v>21002</v>
          </cell>
          <cell r="C807" t="str">
            <v>กระทรวงสาธารณสุข สำนักงานปลัดกระทรวงสาธารณสุข</v>
          </cell>
          <cell r="D807" t="str">
            <v>001121900</v>
          </cell>
          <cell r="E807" t="str">
            <v>11219</v>
          </cell>
          <cell r="F807" t="str">
            <v>รพช.ตากฟ้า</v>
          </cell>
          <cell r="G807" t="str">
            <v>โรงพยาบาลชุมชนตากฟ้า</v>
          </cell>
          <cell r="H807" t="str">
            <v>60120101</v>
          </cell>
          <cell r="I807">
            <v>60</v>
          </cell>
          <cell r="J807" t="str">
            <v>จังหวัดนครสวรรค์</v>
          </cell>
          <cell r="K807">
            <v>6012</v>
          </cell>
          <cell r="L807" t="str">
            <v>ตากฟ้า</v>
          </cell>
          <cell r="M807">
            <v>601201</v>
          </cell>
          <cell r="N807" t="str">
            <v>ตากฟ้า</v>
          </cell>
          <cell r="O807" t="str">
            <v>เหนือ</v>
          </cell>
          <cell r="P807" t="str">
            <v>07</v>
          </cell>
          <cell r="Q807" t="str">
            <v>โรงพยาบาลชุมชน</v>
          </cell>
          <cell r="R807">
            <v>5</v>
          </cell>
          <cell r="S807">
            <v>30</v>
          </cell>
          <cell r="T807" t="str">
            <v>30</v>
          </cell>
          <cell r="U807" t="str">
            <v>21</v>
          </cell>
          <cell r="V807" t="str">
            <v>2.1 ทุติยภูมิระดับต้น</v>
          </cell>
        </row>
        <row r="808">
          <cell r="A808" t="str">
            <v>18</v>
          </cell>
          <cell r="B808" t="str">
            <v>21002</v>
          </cell>
          <cell r="C808" t="str">
            <v>กระทรวงสาธารณสุข สำนักงานปลัดกระทรวงสาธารณสุข</v>
          </cell>
          <cell r="D808" t="str">
            <v>001122000</v>
          </cell>
          <cell r="E808" t="str">
            <v>11220</v>
          </cell>
          <cell r="F808" t="str">
            <v>รพช.แม่วงก์</v>
          </cell>
          <cell r="G808" t="str">
            <v>โรงพยาบาลชุมชนแม่วงก์</v>
          </cell>
          <cell r="H808" t="str">
            <v>60130109</v>
          </cell>
          <cell r="I808">
            <v>60</v>
          </cell>
          <cell r="J808" t="str">
            <v>จังหวัดนครสวรรค์</v>
          </cell>
          <cell r="K808">
            <v>6013</v>
          </cell>
          <cell r="L808" t="str">
            <v>แม่วงก์</v>
          </cell>
          <cell r="M808">
            <v>601301</v>
          </cell>
          <cell r="N808" t="str">
            <v>แม่วงก์</v>
          </cell>
          <cell r="O808" t="str">
            <v>เหนือ</v>
          </cell>
          <cell r="P808" t="str">
            <v>07</v>
          </cell>
          <cell r="Q808" t="str">
            <v>โรงพยาบาลชุมชน</v>
          </cell>
          <cell r="R808">
            <v>5</v>
          </cell>
          <cell r="S808">
            <v>30</v>
          </cell>
          <cell r="T808" t="str">
            <v>10</v>
          </cell>
          <cell r="U808" t="str">
            <v>21</v>
          </cell>
          <cell r="V808" t="str">
            <v>2.1 ทุติยภูมิระดับต้น</v>
          </cell>
        </row>
        <row r="809">
          <cell r="A809" t="str">
            <v>18</v>
          </cell>
          <cell r="B809" t="str">
            <v>21002</v>
          </cell>
          <cell r="C809" t="str">
            <v>กระทรวงสาธารณสุข สำนักงานปลัดกระทรวงสาธารณสุข</v>
          </cell>
          <cell r="D809" t="str">
            <v>001072000</v>
          </cell>
          <cell r="E809" t="str">
            <v>10720</v>
          </cell>
          <cell r="F809" t="str">
            <v>รพท.อุทัยธานี</v>
          </cell>
          <cell r="G809" t="str">
            <v>โรงพยาบาลทั่วไปอุทัยธานี</v>
          </cell>
          <cell r="H809" t="str">
            <v>61010100</v>
          </cell>
          <cell r="I809">
            <v>61</v>
          </cell>
          <cell r="J809" t="str">
            <v>จังหวัดอุทัยธานี</v>
          </cell>
          <cell r="K809">
            <v>6101</v>
          </cell>
          <cell r="L809" t="str">
            <v>เมืองอุทัยธานี</v>
          </cell>
          <cell r="M809">
            <v>610101</v>
          </cell>
          <cell r="N809" t="str">
            <v>อุทัยใหม่</v>
          </cell>
          <cell r="O809" t="str">
            <v>เหนือ</v>
          </cell>
          <cell r="P809" t="str">
            <v>06</v>
          </cell>
          <cell r="Q809" t="str">
            <v>โรงพยาบาลทั่วไป</v>
          </cell>
          <cell r="R809">
            <v>2</v>
          </cell>
          <cell r="S809">
            <v>350</v>
          </cell>
          <cell r="T809" t="str">
            <v>350</v>
          </cell>
          <cell r="U809" t="str">
            <v>23</v>
          </cell>
          <cell r="V809" t="str">
            <v>2.3 ทุติยภูมิระดับสูง</v>
          </cell>
        </row>
        <row r="810">
          <cell r="A810" t="str">
            <v>18</v>
          </cell>
          <cell r="B810" t="str">
            <v>21002</v>
          </cell>
          <cell r="C810" t="str">
            <v>กระทรวงสาธารณสุข สำนักงานปลัดกระทรวงสาธารณสุข</v>
          </cell>
          <cell r="D810" t="str">
            <v>001122100</v>
          </cell>
          <cell r="E810" t="str">
            <v>11221</v>
          </cell>
          <cell r="F810" t="str">
            <v>รพช.ทัพทัน</v>
          </cell>
          <cell r="G810" t="str">
            <v>โรงพยาบาลชุมชนทัพทัน</v>
          </cell>
          <cell r="H810" t="str">
            <v>61020101</v>
          </cell>
          <cell r="I810">
            <v>61</v>
          </cell>
          <cell r="J810" t="str">
            <v>จังหวัดอุทัยธานี</v>
          </cell>
          <cell r="K810">
            <v>6102</v>
          </cell>
          <cell r="L810" t="str">
            <v>ทัพทัน</v>
          </cell>
          <cell r="M810">
            <v>610201</v>
          </cell>
          <cell r="N810" t="str">
            <v>ทัพทัน</v>
          </cell>
          <cell r="O810" t="str">
            <v>เหนือ</v>
          </cell>
          <cell r="P810" t="str">
            <v>07</v>
          </cell>
          <cell r="Q810" t="str">
            <v>โรงพยาบาลชุมชน</v>
          </cell>
          <cell r="R810">
            <v>4</v>
          </cell>
          <cell r="S810">
            <v>90</v>
          </cell>
          <cell r="T810" t="str">
            <v>90</v>
          </cell>
          <cell r="U810" t="str">
            <v>21</v>
          </cell>
          <cell r="V810" t="str">
            <v>2.1 ทุติยภูมิระดับต้น</v>
          </cell>
        </row>
        <row r="811">
          <cell r="A811" t="str">
            <v>18</v>
          </cell>
          <cell r="B811" t="str">
            <v>21002</v>
          </cell>
          <cell r="C811" t="str">
            <v>กระทรวงสาธารณสุข สำนักงานปลัดกระทรวงสาธารณสุข</v>
          </cell>
          <cell r="D811" t="str">
            <v>001122200</v>
          </cell>
          <cell r="E811" t="str">
            <v>11222</v>
          </cell>
          <cell r="F811" t="str">
            <v>รพช.สว่างอารมณ์</v>
          </cell>
          <cell r="G811" t="str">
            <v>โรงพยาบาลชุมชนสว่างอารมณ์</v>
          </cell>
          <cell r="H811" t="str">
            <v>61030101</v>
          </cell>
          <cell r="I811">
            <v>61</v>
          </cell>
          <cell r="J811" t="str">
            <v>จังหวัดอุทัยธานี</v>
          </cell>
          <cell r="K811">
            <v>6103</v>
          </cell>
          <cell r="L811" t="str">
            <v>สว่างอารมณ์</v>
          </cell>
          <cell r="M811">
            <v>610301</v>
          </cell>
          <cell r="N811" t="str">
            <v>สว่างอารมณ์</v>
          </cell>
          <cell r="O811" t="str">
            <v>เหนือ</v>
          </cell>
          <cell r="P811" t="str">
            <v>07</v>
          </cell>
          <cell r="Q811" t="str">
            <v>โรงพยาบาลชุมชน</v>
          </cell>
          <cell r="R811">
            <v>5</v>
          </cell>
          <cell r="S811">
            <v>30</v>
          </cell>
          <cell r="T811" t="str">
            <v>30</v>
          </cell>
          <cell r="U811" t="str">
            <v>21</v>
          </cell>
          <cell r="V811" t="str">
            <v>2.1 ทุติยภูมิระดับต้น</v>
          </cell>
        </row>
        <row r="812">
          <cell r="A812" t="str">
            <v>18</v>
          </cell>
          <cell r="B812" t="str">
            <v>21002</v>
          </cell>
          <cell r="C812" t="str">
            <v>กระทรวงสาธารณสุข สำนักงานปลัดกระทรวงสาธารณสุข</v>
          </cell>
          <cell r="D812" t="str">
            <v>001122300</v>
          </cell>
          <cell r="E812" t="str">
            <v>11223</v>
          </cell>
          <cell r="F812" t="str">
            <v>รพช.หนองฉาง</v>
          </cell>
          <cell r="G812" t="str">
            <v>โรงพยาบาลชุมชนหนองฉาง</v>
          </cell>
          <cell r="H812" t="str">
            <v>61040105</v>
          </cell>
          <cell r="I812">
            <v>61</v>
          </cell>
          <cell r="J812" t="str">
            <v>จังหวัดอุทัยธานี</v>
          </cell>
          <cell r="K812">
            <v>6104</v>
          </cell>
          <cell r="L812" t="str">
            <v>หนองฉาง</v>
          </cell>
          <cell r="M812">
            <v>610401</v>
          </cell>
          <cell r="N812" t="str">
            <v>หนองฉาง</v>
          </cell>
          <cell r="O812" t="str">
            <v>เหนือ</v>
          </cell>
          <cell r="P812" t="str">
            <v>07</v>
          </cell>
          <cell r="Q812" t="str">
            <v>โรงพยาบาลชุมชน</v>
          </cell>
          <cell r="R812">
            <v>4</v>
          </cell>
          <cell r="S812">
            <v>60</v>
          </cell>
          <cell r="T812" t="str">
            <v>60</v>
          </cell>
          <cell r="U812" t="str">
            <v>21</v>
          </cell>
          <cell r="V812" t="str">
            <v>2.1 ทุติยภูมิระดับต้น</v>
          </cell>
        </row>
        <row r="813">
          <cell r="A813" t="str">
            <v>18</v>
          </cell>
          <cell r="B813" t="str">
            <v>21002</v>
          </cell>
          <cell r="C813" t="str">
            <v>กระทรวงสาธารณสุข สำนักงานปลัดกระทรวงสาธารณสุข</v>
          </cell>
          <cell r="D813" t="str">
            <v>001122400</v>
          </cell>
          <cell r="E813" t="str">
            <v>11224</v>
          </cell>
          <cell r="F813" t="str">
            <v>รพช.หนองขาหย่าง</v>
          </cell>
          <cell r="G813" t="str">
            <v>โรงพยาบาลชุมชนหนองขาหย่าง</v>
          </cell>
          <cell r="H813" t="str">
            <v>61050105</v>
          </cell>
          <cell r="I813">
            <v>61</v>
          </cell>
          <cell r="J813" t="str">
            <v>จังหวัดอุทัยธานี</v>
          </cell>
          <cell r="K813">
            <v>6105</v>
          </cell>
          <cell r="L813" t="str">
            <v>หนองขาหย่าง</v>
          </cell>
          <cell r="M813">
            <v>610501</v>
          </cell>
          <cell r="N813" t="str">
            <v>หนองขาหย่าง</v>
          </cell>
          <cell r="O813" t="str">
            <v>เหนือ</v>
          </cell>
          <cell r="P813" t="str">
            <v>07</v>
          </cell>
          <cell r="Q813" t="str">
            <v>โรงพยาบาลชุมชน</v>
          </cell>
          <cell r="R813">
            <v>5</v>
          </cell>
          <cell r="S813">
            <v>10</v>
          </cell>
          <cell r="T813" t="str">
            <v>10</v>
          </cell>
          <cell r="U813" t="str">
            <v>21</v>
          </cell>
          <cell r="V813" t="str">
            <v>2.1 ทุติยภูมิระดับต้น</v>
          </cell>
        </row>
        <row r="814">
          <cell r="A814" t="str">
            <v>18</v>
          </cell>
          <cell r="B814" t="str">
            <v>21002</v>
          </cell>
          <cell r="C814" t="str">
            <v>กระทรวงสาธารณสุข สำนักงานปลัดกระทรวงสาธารณสุข</v>
          </cell>
          <cell r="D814" t="str">
            <v>001122500</v>
          </cell>
          <cell r="E814" t="str">
            <v>11225</v>
          </cell>
          <cell r="F814" t="str">
            <v>รพช.บ้านไร่</v>
          </cell>
          <cell r="G814" t="str">
            <v>โรงพยาบาลชุมชนบ้านไร่</v>
          </cell>
          <cell r="H814" t="str">
            <v>61060401</v>
          </cell>
          <cell r="I814">
            <v>61</v>
          </cell>
          <cell r="J814" t="str">
            <v>จังหวัดอุทัยธานี</v>
          </cell>
          <cell r="K814">
            <v>6106</v>
          </cell>
          <cell r="L814" t="str">
            <v>บ้านไร่</v>
          </cell>
          <cell r="M814">
            <v>610604</v>
          </cell>
          <cell r="N814" t="str">
            <v>คอกควาย</v>
          </cell>
          <cell r="O814" t="str">
            <v>เหนือ</v>
          </cell>
          <cell r="P814" t="str">
            <v>07</v>
          </cell>
          <cell r="Q814" t="str">
            <v>โรงพยาบาลชุมชน</v>
          </cell>
          <cell r="R814">
            <v>4</v>
          </cell>
          <cell r="S814">
            <v>60</v>
          </cell>
          <cell r="T814" t="str">
            <v>60</v>
          </cell>
          <cell r="U814" t="str">
            <v>21</v>
          </cell>
          <cell r="V814" t="str">
            <v>2.1 ทุติยภูมิระดับต้น</v>
          </cell>
        </row>
        <row r="815">
          <cell r="A815" t="str">
            <v>18</v>
          </cell>
          <cell r="B815" t="str">
            <v>21002</v>
          </cell>
          <cell r="C815" t="str">
            <v>กระทรวงสาธารณสุข สำนักงานปลัดกระทรวงสาธารณสุข</v>
          </cell>
          <cell r="D815" t="str">
            <v>001122600</v>
          </cell>
          <cell r="E815" t="str">
            <v>11226</v>
          </cell>
          <cell r="F815" t="str">
            <v>รพช.ลานสัก</v>
          </cell>
          <cell r="G815" t="str">
            <v>โรงพยาบาลชุมชนลานสัก</v>
          </cell>
          <cell r="H815" t="str">
            <v>61070102</v>
          </cell>
          <cell r="I815">
            <v>61</v>
          </cell>
          <cell r="J815" t="str">
            <v>จังหวัดอุทัยธานี</v>
          </cell>
          <cell r="K815">
            <v>6107</v>
          </cell>
          <cell r="L815" t="str">
            <v>ลานสัก</v>
          </cell>
          <cell r="M815">
            <v>610701</v>
          </cell>
          <cell r="N815" t="str">
            <v>ลานสัก</v>
          </cell>
          <cell r="O815" t="str">
            <v>เหนือ</v>
          </cell>
          <cell r="P815" t="str">
            <v>07</v>
          </cell>
          <cell r="Q815" t="str">
            <v>โรงพยาบาลชุมชน</v>
          </cell>
          <cell r="R815">
            <v>4</v>
          </cell>
          <cell r="S815">
            <v>60</v>
          </cell>
          <cell r="T815" t="str">
            <v>60</v>
          </cell>
          <cell r="U815" t="str">
            <v>21</v>
          </cell>
          <cell r="V815" t="str">
            <v>2.1 ทุติยภูมิระดับต้น</v>
          </cell>
        </row>
        <row r="816">
          <cell r="A816" t="str">
            <v>18</v>
          </cell>
          <cell r="B816" t="str">
            <v>21002</v>
          </cell>
          <cell r="C816" t="str">
            <v>กระทรวงสาธารณสุข สำนักงานปลัดกระทรวงสาธารณสุข</v>
          </cell>
          <cell r="D816" t="str">
            <v>001122700</v>
          </cell>
          <cell r="E816" t="str">
            <v>11227</v>
          </cell>
          <cell r="F816" t="str">
            <v>รพช.ห้วยคต</v>
          </cell>
          <cell r="G816" t="str">
            <v>โรงพยาบาลชุมชนห้วยคต</v>
          </cell>
          <cell r="H816" t="str">
            <v>61080105</v>
          </cell>
          <cell r="I816">
            <v>61</v>
          </cell>
          <cell r="J816" t="str">
            <v>จังหวัดอุทัยธานี</v>
          </cell>
          <cell r="K816">
            <v>6108</v>
          </cell>
          <cell r="L816" t="str">
            <v>ห้วยคต</v>
          </cell>
          <cell r="M816">
            <v>610803</v>
          </cell>
          <cell r="N816" t="str">
            <v>ห้วยคต</v>
          </cell>
          <cell r="O816" t="str">
            <v>เหนือ</v>
          </cell>
          <cell r="P816" t="str">
            <v>07</v>
          </cell>
          <cell r="Q816" t="str">
            <v>โรงพยาบาลชุมชน</v>
          </cell>
          <cell r="R816">
            <v>5</v>
          </cell>
          <cell r="S816">
            <v>30</v>
          </cell>
          <cell r="T816" t="str">
            <v>30</v>
          </cell>
          <cell r="U816" t="str">
            <v>21</v>
          </cell>
          <cell r="V816" t="str">
            <v>2.1 ทุติยภูมิระดับต้น</v>
          </cell>
        </row>
        <row r="817">
          <cell r="A817" t="str">
            <v>18</v>
          </cell>
          <cell r="B817" t="str">
            <v>21002</v>
          </cell>
          <cell r="C817" t="str">
            <v>กระทรวงสาธารณสุข สำนักงานปลัดกระทรวงสาธารณสุข</v>
          </cell>
          <cell r="D817" t="str">
            <v>001072100</v>
          </cell>
          <cell r="E817" t="str">
            <v>10721</v>
          </cell>
          <cell r="F817" t="str">
            <v>รพท.กำแพงเพชร</v>
          </cell>
          <cell r="G817" t="str">
            <v>โรงพยาบาลทั่วไปกำแพงเพชร</v>
          </cell>
          <cell r="H817" t="str">
            <v>62010100</v>
          </cell>
          <cell r="I817">
            <v>62</v>
          </cell>
          <cell r="J817" t="str">
            <v>จังหวัดกำแพงเพชร</v>
          </cell>
          <cell r="K817">
            <v>6201</v>
          </cell>
          <cell r="L817" t="str">
            <v>เมืองกำแพงเพชร</v>
          </cell>
          <cell r="M817">
            <v>620101</v>
          </cell>
          <cell r="N817" t="str">
            <v>ในเมือง</v>
          </cell>
          <cell r="O817" t="str">
            <v>เหนือ</v>
          </cell>
          <cell r="P817" t="str">
            <v>06</v>
          </cell>
          <cell r="Q817" t="str">
            <v>โรงพยาบาลทั่วไป</v>
          </cell>
          <cell r="R817">
            <v>2</v>
          </cell>
          <cell r="S817">
            <v>334</v>
          </cell>
          <cell r="T817" t="str">
            <v>334</v>
          </cell>
          <cell r="U817" t="str">
            <v>23</v>
          </cell>
          <cell r="V817" t="str">
            <v>2.3 ทุติยภูมิระดับสูง</v>
          </cell>
        </row>
        <row r="818">
          <cell r="A818" t="str">
            <v>18</v>
          </cell>
          <cell r="B818" t="str">
            <v>21002</v>
          </cell>
          <cell r="C818" t="str">
            <v>กระทรวงสาธารณสุข สำนักงานปลัดกระทรวงสาธารณสุข</v>
          </cell>
          <cell r="D818" t="str">
            <v>001122800</v>
          </cell>
          <cell r="E818" t="str">
            <v>11228</v>
          </cell>
          <cell r="F818" t="str">
            <v>รพช.ทุ่งโพธิ์ทะเล</v>
          </cell>
          <cell r="G818" t="str">
            <v>โรงพยาบาลชุมชนทุ่งโพธิ์ทะเล</v>
          </cell>
          <cell r="H818" t="str">
            <v>62011212</v>
          </cell>
          <cell r="I818">
            <v>62</v>
          </cell>
          <cell r="J818" t="str">
            <v>จังหวัดกำแพงเพชร</v>
          </cell>
          <cell r="K818">
            <v>6201</v>
          </cell>
          <cell r="L818" t="str">
            <v>เมืองกำแพงเพชร</v>
          </cell>
          <cell r="M818">
            <v>620112</v>
          </cell>
          <cell r="N818" t="str">
            <v>นิคมทุ่งโพธิ์ทะเล</v>
          </cell>
          <cell r="O818" t="str">
            <v>เหนือ</v>
          </cell>
          <cell r="P818" t="str">
            <v>07</v>
          </cell>
          <cell r="Q818" t="str">
            <v>โรงพยาบาลชุมชน</v>
          </cell>
          <cell r="R818">
            <v>5</v>
          </cell>
          <cell r="S818">
            <v>10</v>
          </cell>
          <cell r="T818" t="str">
            <v>10</v>
          </cell>
          <cell r="U818" t="str">
            <v>21</v>
          </cell>
          <cell r="V818" t="str">
            <v>2.1 ทุติยภูมิระดับต้น</v>
          </cell>
        </row>
        <row r="819">
          <cell r="A819" t="str">
            <v>18</v>
          </cell>
          <cell r="B819" t="str">
            <v>21002</v>
          </cell>
          <cell r="C819" t="str">
            <v>กระทรวงสาธารณสุข สำนักงานปลัดกระทรวงสาธารณสุข</v>
          </cell>
          <cell r="D819" t="str">
            <v>001122900</v>
          </cell>
          <cell r="E819" t="str">
            <v>11229</v>
          </cell>
          <cell r="F819" t="str">
            <v>รพช.ไทรงาม</v>
          </cell>
          <cell r="G819" t="str">
            <v>โรงพยาบาลชุมชนไทรงาม</v>
          </cell>
          <cell r="H819" t="str">
            <v>62020104</v>
          </cell>
          <cell r="I819">
            <v>62</v>
          </cell>
          <cell r="J819" t="str">
            <v>จังหวัดกำแพงเพชร</v>
          </cell>
          <cell r="K819">
            <v>6202</v>
          </cell>
          <cell r="L819" t="str">
            <v>ไทรงาม</v>
          </cell>
          <cell r="M819">
            <v>620201</v>
          </cell>
          <cell r="N819" t="str">
            <v>ไทรงาม</v>
          </cell>
          <cell r="O819" t="str">
            <v>เหนือ</v>
          </cell>
          <cell r="P819" t="str">
            <v>07</v>
          </cell>
          <cell r="Q819" t="str">
            <v>โรงพยาบาลชุมชน</v>
          </cell>
          <cell r="R819">
            <v>5</v>
          </cell>
          <cell r="S819">
            <v>30</v>
          </cell>
          <cell r="T819" t="str">
            <v>30</v>
          </cell>
          <cell r="U819" t="str">
            <v>21</v>
          </cell>
          <cell r="V819" t="str">
            <v>2.1 ทุติยภูมิระดับต้น</v>
          </cell>
        </row>
        <row r="820">
          <cell r="A820" t="str">
            <v>18</v>
          </cell>
          <cell r="B820" t="str">
            <v>21002</v>
          </cell>
          <cell r="C820" t="str">
            <v>กระทรวงสาธารณสุข สำนักงานปลัดกระทรวงสาธารณสุข</v>
          </cell>
          <cell r="D820" t="str">
            <v>001123000</v>
          </cell>
          <cell r="E820" t="str">
            <v>11230</v>
          </cell>
          <cell r="F820" t="str">
            <v>รพช.คลองลาน</v>
          </cell>
          <cell r="G820" t="str">
            <v>โรงพยาบาลชุมชนคลองลาน</v>
          </cell>
          <cell r="H820" t="str">
            <v>62030109</v>
          </cell>
          <cell r="I820">
            <v>62</v>
          </cell>
          <cell r="J820" t="str">
            <v>จังหวัดกำแพงเพชร</v>
          </cell>
          <cell r="K820">
            <v>6203</v>
          </cell>
          <cell r="L820" t="str">
            <v>คลองลาน</v>
          </cell>
          <cell r="M820">
            <v>620301</v>
          </cell>
          <cell r="N820" t="str">
            <v>คลองน้ำไหล</v>
          </cell>
          <cell r="O820" t="str">
            <v>เหนือ</v>
          </cell>
          <cell r="P820" t="str">
            <v>07</v>
          </cell>
          <cell r="Q820" t="str">
            <v>โรงพยาบาลชุมชน</v>
          </cell>
          <cell r="R820">
            <v>4</v>
          </cell>
          <cell r="S820">
            <v>60</v>
          </cell>
          <cell r="T820" t="str">
            <v>60</v>
          </cell>
          <cell r="U820" t="str">
            <v>21</v>
          </cell>
          <cell r="V820" t="str">
            <v>2.1 ทุติยภูมิระดับต้น</v>
          </cell>
        </row>
        <row r="821">
          <cell r="A821" t="str">
            <v>18</v>
          </cell>
          <cell r="B821" t="str">
            <v>21002</v>
          </cell>
          <cell r="C821" t="str">
            <v>กระทรวงสาธารณสุข สำนักงานปลัดกระทรวงสาธารณสุข</v>
          </cell>
          <cell r="D821" t="str">
            <v>001123100</v>
          </cell>
          <cell r="E821" t="str">
            <v>11231</v>
          </cell>
          <cell r="F821" t="str">
            <v>รพช.ขาณุวรลักษบุรี</v>
          </cell>
          <cell r="G821" t="str">
            <v>โรงพยาบาลชุมชนขาณุวรลักษบุรี</v>
          </cell>
          <cell r="H821" t="str">
            <v>62040502</v>
          </cell>
          <cell r="I821">
            <v>62</v>
          </cell>
          <cell r="J821" t="str">
            <v>จังหวัดกำแพงเพชร</v>
          </cell>
          <cell r="K821">
            <v>6204</v>
          </cell>
          <cell r="L821" t="str">
            <v>ขาณุวรลักษบุรี</v>
          </cell>
          <cell r="M821">
            <v>620405</v>
          </cell>
          <cell r="N821" t="str">
            <v>แสนตอ</v>
          </cell>
          <cell r="O821" t="str">
            <v>เหนือ</v>
          </cell>
          <cell r="P821" t="str">
            <v>07</v>
          </cell>
          <cell r="Q821" t="str">
            <v>โรงพยาบาลชุมชน</v>
          </cell>
          <cell r="R821">
            <v>4</v>
          </cell>
          <cell r="S821">
            <v>60</v>
          </cell>
          <cell r="T821" t="str">
            <v>60</v>
          </cell>
          <cell r="U821" t="str">
            <v>21</v>
          </cell>
          <cell r="V821" t="str">
            <v>2.1 ทุติยภูมิระดับต้น</v>
          </cell>
        </row>
        <row r="822">
          <cell r="A822" t="str">
            <v>18</v>
          </cell>
          <cell r="B822" t="str">
            <v>21002</v>
          </cell>
          <cell r="C822" t="str">
            <v>กระทรวงสาธารณสุข สำนักงานปลัดกระทรวงสาธารณสุข</v>
          </cell>
          <cell r="D822" t="str">
            <v>001123200</v>
          </cell>
          <cell r="E822" t="str">
            <v>11232</v>
          </cell>
          <cell r="F822" t="str">
            <v>รพช.คลองขลุง</v>
          </cell>
          <cell r="G822" t="str">
            <v>โรงพยาบาลชุมชนคลองขลุง</v>
          </cell>
          <cell r="H822" t="str">
            <v>62050110</v>
          </cell>
          <cell r="I822">
            <v>62</v>
          </cell>
          <cell r="J822" t="str">
            <v>จังหวัดกำแพงเพชร</v>
          </cell>
          <cell r="K822">
            <v>6205</v>
          </cell>
          <cell r="L822" t="str">
            <v>คลองขลุง</v>
          </cell>
          <cell r="M822">
            <v>620501</v>
          </cell>
          <cell r="N822" t="str">
            <v>คลองขลุง</v>
          </cell>
          <cell r="O822" t="str">
            <v>เหนือ</v>
          </cell>
          <cell r="P822" t="str">
            <v>07</v>
          </cell>
          <cell r="Q822" t="str">
            <v>โรงพยาบาลชุมชน</v>
          </cell>
          <cell r="R822">
            <v>4</v>
          </cell>
          <cell r="S822">
            <v>60</v>
          </cell>
          <cell r="T822" t="str">
            <v>60</v>
          </cell>
          <cell r="U822" t="str">
            <v>21</v>
          </cell>
          <cell r="V822" t="str">
            <v>2.1 ทุติยภูมิระดับต้น</v>
          </cell>
        </row>
        <row r="823">
          <cell r="A823" t="str">
            <v>18</v>
          </cell>
          <cell r="B823" t="str">
            <v>21002</v>
          </cell>
          <cell r="C823" t="str">
            <v>กระทรวงสาธารณสุข สำนักงานปลัดกระทรวงสาธารณสุข</v>
          </cell>
          <cell r="D823" t="str">
            <v>001123300</v>
          </cell>
          <cell r="E823" t="str">
            <v>11233</v>
          </cell>
          <cell r="F823" t="str">
            <v>รพช.พรานกระต่าย</v>
          </cell>
          <cell r="G823" t="str">
            <v>โรงพยาบาลชุมชนพรานกระต่าย</v>
          </cell>
          <cell r="H823" t="str">
            <v>62060111</v>
          </cell>
          <cell r="I823">
            <v>62</v>
          </cell>
          <cell r="J823" t="str">
            <v>จังหวัดกำแพงเพชร</v>
          </cell>
          <cell r="K823">
            <v>6206</v>
          </cell>
          <cell r="L823" t="str">
            <v>พรานกระต่าย</v>
          </cell>
          <cell r="M823">
            <v>620601</v>
          </cell>
          <cell r="N823" t="str">
            <v>พรานกระต่าย</v>
          </cell>
          <cell r="O823" t="str">
            <v>เหนือ</v>
          </cell>
          <cell r="P823" t="str">
            <v>07</v>
          </cell>
          <cell r="Q823" t="str">
            <v>โรงพยาบาลชุมชน</v>
          </cell>
          <cell r="R823">
            <v>4</v>
          </cell>
          <cell r="S823">
            <v>60</v>
          </cell>
          <cell r="T823" t="str">
            <v>60</v>
          </cell>
          <cell r="U823" t="str">
            <v>21</v>
          </cell>
          <cell r="V823" t="str">
            <v>2.1 ทุติยภูมิระดับต้น</v>
          </cell>
        </row>
        <row r="824">
          <cell r="A824" t="str">
            <v>18</v>
          </cell>
          <cell r="B824" t="str">
            <v>21002</v>
          </cell>
          <cell r="C824" t="str">
            <v>กระทรวงสาธารณสุข สำนักงานปลัดกระทรวงสาธารณสุข</v>
          </cell>
          <cell r="D824" t="str">
            <v>001123400</v>
          </cell>
          <cell r="E824" t="str">
            <v>11234</v>
          </cell>
          <cell r="F824" t="str">
            <v>รพช.ลานกระบือ</v>
          </cell>
          <cell r="G824" t="str">
            <v>โรงพยาบาลชุมชนลานกระบือ</v>
          </cell>
          <cell r="H824" t="str">
            <v>62070106</v>
          </cell>
          <cell r="I824">
            <v>62</v>
          </cell>
          <cell r="J824" t="str">
            <v>จังหวัดกำแพงเพชร</v>
          </cell>
          <cell r="K824">
            <v>6207</v>
          </cell>
          <cell r="L824" t="str">
            <v>ลานกระบือ</v>
          </cell>
          <cell r="M824">
            <v>620701</v>
          </cell>
          <cell r="N824" t="str">
            <v>ลานกระบือ</v>
          </cell>
          <cell r="O824" t="str">
            <v>เหนือ</v>
          </cell>
          <cell r="P824" t="str">
            <v>07</v>
          </cell>
          <cell r="Q824" t="str">
            <v>โรงพยาบาลชุมชน</v>
          </cell>
          <cell r="R824">
            <v>5</v>
          </cell>
          <cell r="S824">
            <v>30</v>
          </cell>
          <cell r="T824" t="str">
            <v>30</v>
          </cell>
          <cell r="U824" t="str">
            <v>21</v>
          </cell>
          <cell r="V824" t="str">
            <v>2.1 ทุติยภูมิระดับต้น</v>
          </cell>
        </row>
        <row r="825">
          <cell r="A825" t="str">
            <v>18</v>
          </cell>
          <cell r="B825" t="str">
            <v>21002</v>
          </cell>
          <cell r="C825" t="str">
            <v>กระทรวงสาธารณสุข สำนักงานปลัดกระทรวงสาธารณสุข</v>
          </cell>
          <cell r="D825" t="str">
            <v>001123500</v>
          </cell>
          <cell r="E825" t="str">
            <v>11235</v>
          </cell>
          <cell r="F825" t="str">
            <v>รพช.ทรายทองวัฒนา</v>
          </cell>
          <cell r="G825" t="str">
            <v>โรงพยาบาลชุมชนทรายทองวัฒนา</v>
          </cell>
          <cell r="H825" t="str">
            <v>62080101</v>
          </cell>
          <cell r="I825">
            <v>62</v>
          </cell>
          <cell r="J825" t="str">
            <v>จังหวัดกำแพงเพชร</v>
          </cell>
          <cell r="K825">
            <v>6208</v>
          </cell>
          <cell r="L825" t="str">
            <v>ทรายทองวัฒนา</v>
          </cell>
          <cell r="M825">
            <v>620801</v>
          </cell>
          <cell r="N825" t="str">
            <v>ทุ่งทราย</v>
          </cell>
          <cell r="O825" t="str">
            <v>เหนือ</v>
          </cell>
          <cell r="P825" t="str">
            <v>07</v>
          </cell>
          <cell r="Q825" t="str">
            <v>โรงพยาบาลชุมชน</v>
          </cell>
          <cell r="R825">
            <v>5</v>
          </cell>
          <cell r="S825">
            <v>30</v>
          </cell>
          <cell r="T825" t="str">
            <v>10</v>
          </cell>
          <cell r="U825" t="str">
            <v>21</v>
          </cell>
          <cell r="V825" t="str">
            <v>2.1 ทุติยภูมิระดับต้น</v>
          </cell>
        </row>
        <row r="826">
          <cell r="A826" t="str">
            <v>18</v>
          </cell>
          <cell r="B826" t="str">
            <v>21002</v>
          </cell>
          <cell r="C826" t="str">
            <v>กระทรวงสาธารณสุข สำนักงานปลัดกระทรวงสาธารณสุข</v>
          </cell>
          <cell r="D826" t="str">
            <v>001123600</v>
          </cell>
          <cell r="E826" t="str">
            <v>11236</v>
          </cell>
          <cell r="F826" t="str">
            <v>รพช.ปางศิลาทอง</v>
          </cell>
          <cell r="G826" t="str">
            <v>โรงพยาบาลชุมชนปางศิลาทอง</v>
          </cell>
          <cell r="H826" t="str">
            <v>62090204</v>
          </cell>
          <cell r="I826">
            <v>62</v>
          </cell>
          <cell r="J826" t="str">
            <v>จังหวัดกำแพงเพชร</v>
          </cell>
          <cell r="K826">
            <v>6209</v>
          </cell>
          <cell r="L826" t="str">
            <v>ปางศิลาทอง</v>
          </cell>
          <cell r="M826">
            <v>620902</v>
          </cell>
          <cell r="N826" t="str">
            <v>หินดาต</v>
          </cell>
          <cell r="O826" t="str">
            <v>เหนือ</v>
          </cell>
          <cell r="P826" t="str">
            <v>07</v>
          </cell>
          <cell r="Q826" t="str">
            <v>โรงพยาบาลชุมชน</v>
          </cell>
          <cell r="R826">
            <v>5</v>
          </cell>
          <cell r="S826">
            <v>30</v>
          </cell>
          <cell r="T826" t="str">
            <v>30</v>
          </cell>
          <cell r="U826" t="str">
            <v>21</v>
          </cell>
          <cell r="V826" t="str">
            <v>2.1 ทุติยภูมิระดับต้น</v>
          </cell>
        </row>
        <row r="827">
          <cell r="A827" t="str">
            <v>18</v>
          </cell>
          <cell r="B827" t="str">
            <v>21002</v>
          </cell>
          <cell r="C827" t="str">
            <v>กระทรวงสาธารณสุข สำนักงานปลัดกระทรวงสาธารณสุข</v>
          </cell>
          <cell r="D827" t="str">
            <v>001413500</v>
          </cell>
          <cell r="E827" t="str">
            <v>14135</v>
          </cell>
          <cell r="F827" t="str">
            <v>รพช.บึงสามัคคี</v>
          </cell>
          <cell r="G827" t="str">
            <v>โรงพยาบาลชุมชนบึงสามัคคี</v>
          </cell>
          <cell r="H827" t="str">
            <v>62100307</v>
          </cell>
          <cell r="I827">
            <v>62</v>
          </cell>
          <cell r="J827" t="str">
            <v>จังหวัดกำแพงเพชร</v>
          </cell>
          <cell r="K827">
            <v>6210</v>
          </cell>
          <cell r="L827" t="str">
            <v>บึงสามัคคี</v>
          </cell>
          <cell r="M827">
            <v>621003</v>
          </cell>
          <cell r="N827" t="str">
            <v>ระหาน</v>
          </cell>
          <cell r="O827" t="str">
            <v>เหนือ</v>
          </cell>
          <cell r="P827" t="str">
            <v>07</v>
          </cell>
          <cell r="Q827" t="str">
            <v>โรงพยาบาลชุมชน</v>
          </cell>
          <cell r="R827">
            <v>5</v>
          </cell>
          <cell r="S827">
            <v>30</v>
          </cell>
          <cell r="T827" t="str">
            <v>30</v>
          </cell>
          <cell r="U827" t="str">
            <v>21</v>
          </cell>
          <cell r="V827" t="str">
            <v>2.1 ทุติยภูมิระดับต้น</v>
          </cell>
        </row>
        <row r="828">
          <cell r="A828" t="str">
            <v>18</v>
          </cell>
          <cell r="B828" t="str">
            <v>21002</v>
          </cell>
          <cell r="C828" t="str">
            <v>กระทรวงสาธารณสุข สำนักงานปลัดกระทรวงสาธารณสุข</v>
          </cell>
          <cell r="D828" t="str">
            <v>001072600</v>
          </cell>
          <cell r="E828" t="str">
            <v>10726</v>
          </cell>
          <cell r="F828" t="str">
            <v>รพท.พิจิตร</v>
          </cell>
          <cell r="G828" t="str">
            <v>โรงพยาบาลทั่วไปพิจิตร</v>
          </cell>
          <cell r="H828" t="str">
            <v>66010100</v>
          </cell>
          <cell r="I828">
            <v>66</v>
          </cell>
          <cell r="J828" t="str">
            <v>จังหวัดพิจิตร</v>
          </cell>
          <cell r="K828">
            <v>6601</v>
          </cell>
          <cell r="L828" t="str">
            <v>เมืองพิจิตร</v>
          </cell>
          <cell r="M828">
            <v>660101</v>
          </cell>
          <cell r="N828" t="str">
            <v>ในเมือง</v>
          </cell>
          <cell r="O828" t="str">
            <v>เหนือ</v>
          </cell>
          <cell r="P828" t="str">
            <v>06</v>
          </cell>
          <cell r="Q828" t="str">
            <v>โรงพยาบาลทั่วไป</v>
          </cell>
          <cell r="R828">
            <v>2</v>
          </cell>
          <cell r="S828">
            <v>405</v>
          </cell>
          <cell r="T828" t="str">
            <v>342</v>
          </cell>
          <cell r="U828" t="str">
            <v>23</v>
          </cell>
          <cell r="V828" t="str">
            <v>2.3 ทุติยภูมิระดับสูง</v>
          </cell>
        </row>
        <row r="829">
          <cell r="A829" t="str">
            <v>18</v>
          </cell>
          <cell r="B829" t="str">
            <v>21002</v>
          </cell>
          <cell r="C829" t="str">
            <v>กระทรวงสาธารณสุข สำนักงานปลัดกระทรวงสาธารณสุข</v>
          </cell>
          <cell r="D829" t="str">
            <v>001125800</v>
          </cell>
          <cell r="E829" t="str">
            <v>11258</v>
          </cell>
          <cell r="F829" t="str">
            <v>รพช.วังทรายพูน</v>
          </cell>
          <cell r="G829" t="str">
            <v>โรงพยาบาลชุมชนวังทรายพูน</v>
          </cell>
          <cell r="H829" t="str">
            <v>66020101</v>
          </cell>
          <cell r="I829">
            <v>66</v>
          </cell>
          <cell r="J829" t="str">
            <v>จังหวัดพิจิตร</v>
          </cell>
          <cell r="K829">
            <v>6602</v>
          </cell>
          <cell r="L829" t="str">
            <v>วังทรายพูน</v>
          </cell>
          <cell r="M829">
            <v>660201</v>
          </cell>
          <cell r="N829" t="str">
            <v>วังทรายพูน</v>
          </cell>
          <cell r="O829" t="str">
            <v>เหนือ</v>
          </cell>
          <cell r="P829" t="str">
            <v>07</v>
          </cell>
          <cell r="Q829" t="str">
            <v>โรงพยาบาลชุมชน</v>
          </cell>
          <cell r="R829">
            <v>5</v>
          </cell>
          <cell r="S829">
            <v>30</v>
          </cell>
          <cell r="T829" t="str">
            <v>30</v>
          </cell>
          <cell r="U829" t="str">
            <v>21</v>
          </cell>
          <cell r="V829" t="str">
            <v>2.1 ทุติยภูมิระดับต้น</v>
          </cell>
        </row>
        <row r="830">
          <cell r="A830" t="str">
            <v>18</v>
          </cell>
          <cell r="B830" t="str">
            <v>21002</v>
          </cell>
          <cell r="C830" t="str">
            <v>กระทรวงสาธารณสุข สำนักงานปลัดกระทรวงสาธารณสุข</v>
          </cell>
          <cell r="D830" t="str">
            <v>001125900</v>
          </cell>
          <cell r="E830" t="str">
            <v>11259</v>
          </cell>
          <cell r="F830" t="str">
            <v>รพช.โพธิ์ประทับช้าง</v>
          </cell>
          <cell r="G830" t="str">
            <v>โรงพยาบาลชุมชนโพธิ์ประทับช้าง</v>
          </cell>
          <cell r="H830" t="str">
            <v>66030102</v>
          </cell>
          <cell r="I830">
            <v>66</v>
          </cell>
          <cell r="J830" t="str">
            <v>จังหวัดพิจิตร</v>
          </cell>
          <cell r="K830">
            <v>6603</v>
          </cell>
          <cell r="L830" t="str">
            <v>โพธิ์ประทับช้าง</v>
          </cell>
          <cell r="M830">
            <v>660301</v>
          </cell>
          <cell r="N830" t="str">
            <v>โพธิ์ประทับช้าง</v>
          </cell>
          <cell r="O830" t="str">
            <v>เหนือ</v>
          </cell>
          <cell r="P830" t="str">
            <v>07</v>
          </cell>
          <cell r="Q830" t="str">
            <v>โรงพยาบาลชุมชน</v>
          </cell>
          <cell r="R830">
            <v>5</v>
          </cell>
          <cell r="S830">
            <v>30</v>
          </cell>
          <cell r="T830" t="str">
            <v>30</v>
          </cell>
          <cell r="U830" t="str">
            <v>21</v>
          </cell>
          <cell r="V830" t="str">
            <v>2.1 ทุติยภูมิระดับต้น</v>
          </cell>
        </row>
        <row r="831">
          <cell r="A831" t="str">
            <v>18</v>
          </cell>
          <cell r="B831" t="str">
            <v>21002</v>
          </cell>
          <cell r="C831" t="str">
            <v>กระทรวงสาธารณสุข สำนักงานปลัดกระทรวงสาธารณสุข</v>
          </cell>
          <cell r="D831" t="str">
            <v>001126000</v>
          </cell>
          <cell r="E831" t="str">
            <v>11260</v>
          </cell>
          <cell r="F831" t="str">
            <v>รพช.บางมูลนาก</v>
          </cell>
          <cell r="G831" t="str">
            <v>โรงพยาบาลชุมชนบางมูลนาก</v>
          </cell>
          <cell r="H831" t="str">
            <v>66050109</v>
          </cell>
          <cell r="I831">
            <v>66</v>
          </cell>
          <cell r="J831" t="str">
            <v>จังหวัดพิจิตร</v>
          </cell>
          <cell r="K831">
            <v>6605</v>
          </cell>
          <cell r="L831" t="str">
            <v>บางมูลนาก</v>
          </cell>
          <cell r="M831">
            <v>660503</v>
          </cell>
          <cell r="N831" t="str">
            <v>หอไกร</v>
          </cell>
          <cell r="O831" t="str">
            <v>เหนือ</v>
          </cell>
          <cell r="P831" t="str">
            <v>07</v>
          </cell>
          <cell r="Q831" t="str">
            <v>โรงพยาบาลชุมชน</v>
          </cell>
          <cell r="R831">
            <v>4</v>
          </cell>
          <cell r="S831">
            <v>90</v>
          </cell>
          <cell r="T831" t="str">
            <v>90</v>
          </cell>
          <cell r="U831" t="str">
            <v>21</v>
          </cell>
          <cell r="V831" t="str">
            <v>2.1 ทุติยภูมิระดับต้น</v>
          </cell>
        </row>
        <row r="832">
          <cell r="A832" t="str">
            <v>18</v>
          </cell>
          <cell r="B832" t="str">
            <v>21002</v>
          </cell>
          <cell r="C832" t="str">
            <v>กระทรวงสาธารณสุข สำนักงานปลัดกระทรวงสาธารณสุข</v>
          </cell>
          <cell r="D832" t="str">
            <v>001126100</v>
          </cell>
          <cell r="E832" t="str">
            <v>11261</v>
          </cell>
          <cell r="F832" t="str">
            <v>รพช.โพทะเล</v>
          </cell>
          <cell r="G832" t="str">
            <v>โรงพยาบาลชุมชนโพทะเล</v>
          </cell>
          <cell r="H832" t="str">
            <v>66060102</v>
          </cell>
          <cell r="I832">
            <v>66</v>
          </cell>
          <cell r="J832" t="str">
            <v>จังหวัดพิจิตร</v>
          </cell>
          <cell r="K832">
            <v>6606</v>
          </cell>
          <cell r="L832" t="str">
            <v>โพทะเล</v>
          </cell>
          <cell r="M832">
            <v>660601</v>
          </cell>
          <cell r="N832" t="str">
            <v>โพทะเล</v>
          </cell>
          <cell r="O832" t="str">
            <v>เหนือ</v>
          </cell>
          <cell r="P832" t="str">
            <v>07</v>
          </cell>
          <cell r="Q832" t="str">
            <v>โรงพยาบาลชุมชน</v>
          </cell>
          <cell r="R832">
            <v>4</v>
          </cell>
          <cell r="S832">
            <v>60</v>
          </cell>
          <cell r="T832" t="str">
            <v>30</v>
          </cell>
          <cell r="U832" t="str">
            <v>21</v>
          </cell>
          <cell r="V832" t="str">
            <v>2.1 ทุติยภูมิระดับต้น</v>
          </cell>
        </row>
        <row r="833">
          <cell r="A833" t="str">
            <v>18</v>
          </cell>
          <cell r="B833" t="str">
            <v>21002</v>
          </cell>
          <cell r="C833" t="str">
            <v>กระทรวงสาธารณสุข สำนักงานปลัดกระทรวงสาธารณสุข</v>
          </cell>
          <cell r="D833" t="str">
            <v>001126200</v>
          </cell>
          <cell r="E833" t="str">
            <v>11262</v>
          </cell>
          <cell r="F833" t="str">
            <v>รพช.สามง่าม</v>
          </cell>
          <cell r="G833" t="str">
            <v>โรงพยาบาลชุมชนสามง่าม</v>
          </cell>
          <cell r="H833" t="str">
            <v>66070105</v>
          </cell>
          <cell r="I833">
            <v>66</v>
          </cell>
          <cell r="J833" t="str">
            <v>จังหวัดพิจิตร</v>
          </cell>
          <cell r="K833">
            <v>6607</v>
          </cell>
          <cell r="L833" t="str">
            <v>สามง่าม</v>
          </cell>
          <cell r="M833">
            <v>660701</v>
          </cell>
          <cell r="N833" t="str">
            <v>สามง่าม</v>
          </cell>
          <cell r="O833" t="str">
            <v>เหนือ</v>
          </cell>
          <cell r="P833" t="str">
            <v>07</v>
          </cell>
          <cell r="Q833" t="str">
            <v>โรงพยาบาลชุมชน</v>
          </cell>
          <cell r="R833">
            <v>4</v>
          </cell>
          <cell r="S833">
            <v>60</v>
          </cell>
          <cell r="T833" t="str">
            <v>60</v>
          </cell>
          <cell r="U833" t="str">
            <v>21</v>
          </cell>
          <cell r="V833" t="str">
            <v>2.1 ทุติยภูมิระดับต้น</v>
          </cell>
        </row>
        <row r="834">
          <cell r="A834" t="str">
            <v>18</v>
          </cell>
          <cell r="B834" t="str">
            <v>21002</v>
          </cell>
          <cell r="C834" t="str">
            <v>กระทรวงสาธารณสุข สำนักงานปลัดกระทรวงสาธารณสุข</v>
          </cell>
          <cell r="D834" t="str">
            <v>001126300</v>
          </cell>
          <cell r="E834" t="str">
            <v>11263</v>
          </cell>
          <cell r="F834" t="str">
            <v>รพช.ทับคล้อ</v>
          </cell>
          <cell r="G834" t="str">
            <v>โรงพยาบาลชุมชนทับคล้อ</v>
          </cell>
          <cell r="H834" t="str">
            <v>66080204</v>
          </cell>
          <cell r="I834">
            <v>66</v>
          </cell>
          <cell r="J834" t="str">
            <v>จังหวัดพิจิตร</v>
          </cell>
          <cell r="K834">
            <v>6608</v>
          </cell>
          <cell r="L834" t="str">
            <v>ทับคล้อ</v>
          </cell>
          <cell r="M834">
            <v>660802</v>
          </cell>
          <cell r="N834" t="str">
            <v>เขาทราย</v>
          </cell>
          <cell r="O834" t="str">
            <v>เหนือ</v>
          </cell>
          <cell r="P834" t="str">
            <v>07</v>
          </cell>
          <cell r="Q834" t="str">
            <v>โรงพยาบาลชุมชน</v>
          </cell>
          <cell r="R834">
            <v>5</v>
          </cell>
          <cell r="S834">
            <v>30</v>
          </cell>
          <cell r="T834" t="str">
            <v>30</v>
          </cell>
          <cell r="U834" t="str">
            <v>21</v>
          </cell>
          <cell r="V834" t="str">
            <v>2.1 ทุติยภูมิระดับต้น</v>
          </cell>
        </row>
        <row r="835">
          <cell r="A835" t="str">
            <v>18</v>
          </cell>
          <cell r="B835" t="str">
            <v>21002</v>
          </cell>
          <cell r="C835" t="str">
            <v>กระทรวงสาธารณสุข สำนักงานปลัดกระทรวงสาธารณสุข</v>
          </cell>
          <cell r="D835" t="str">
            <v>001145600</v>
          </cell>
          <cell r="E835" t="str">
            <v>11456</v>
          </cell>
          <cell r="F835" t="str">
            <v>รพร.ตะพานหิน</v>
          </cell>
          <cell r="G835" t="str">
            <v>โรงพยาบาลสมเด็จพระยุพราชตะพานหิน</v>
          </cell>
          <cell r="H835" t="str">
            <v>66040100</v>
          </cell>
          <cell r="I835">
            <v>66</v>
          </cell>
          <cell r="J835" t="str">
            <v>จังหวัดพิจิตร</v>
          </cell>
          <cell r="K835">
            <v>6604</v>
          </cell>
          <cell r="L835" t="str">
            <v>ตะพานหิน</v>
          </cell>
          <cell r="M835">
            <v>660401</v>
          </cell>
          <cell r="N835" t="str">
            <v>ตะพานหิน</v>
          </cell>
          <cell r="O835" t="str">
            <v>เหนือ</v>
          </cell>
          <cell r="P835" t="str">
            <v>07</v>
          </cell>
          <cell r="Q835" t="str">
            <v>โรงพยาบาลชุมชน</v>
          </cell>
          <cell r="R835">
            <v>4</v>
          </cell>
          <cell r="S835">
            <v>90</v>
          </cell>
          <cell r="T835" t="str">
            <v>90</v>
          </cell>
          <cell r="U835" t="str">
            <v>21</v>
          </cell>
          <cell r="V835" t="str">
            <v>2.1 ทุติยภูมิระดับต้น</v>
          </cell>
        </row>
        <row r="836">
          <cell r="A836" t="str">
            <v>18</v>
          </cell>
          <cell r="B836" t="str">
            <v>21002</v>
          </cell>
          <cell r="C836" t="str">
            <v>กระทรวงสาธารณสุข สำนักงานปลัดกระทรวงสาธารณสุข</v>
          </cell>
          <cell r="D836" t="str">
            <v>001163100</v>
          </cell>
          <cell r="E836" t="str">
            <v>11631</v>
          </cell>
          <cell r="F836" t="str">
            <v>รพช.วชิรบารมี</v>
          </cell>
          <cell r="G836" t="str">
            <v>โรงพยาบาลชุมชนวชิรบารมี</v>
          </cell>
          <cell r="H836" t="str">
            <v>66120113</v>
          </cell>
          <cell r="I836">
            <v>66</v>
          </cell>
          <cell r="J836" t="str">
            <v>จังหวัดพิจิตร</v>
          </cell>
          <cell r="K836">
            <v>6612</v>
          </cell>
          <cell r="L836" t="str">
            <v>วชิรบารมี</v>
          </cell>
          <cell r="M836">
            <v>661201</v>
          </cell>
          <cell r="N836" t="str">
            <v>บ้านนา</v>
          </cell>
          <cell r="O836" t="str">
            <v>เหนือ</v>
          </cell>
          <cell r="P836" t="str">
            <v>07</v>
          </cell>
          <cell r="Q836" t="str">
            <v>โรงพยาบาลชุมชน</v>
          </cell>
          <cell r="R836">
            <v>5</v>
          </cell>
          <cell r="S836">
            <v>30</v>
          </cell>
          <cell r="T836" t="str">
            <v>30</v>
          </cell>
          <cell r="U836" t="str">
            <v>21</v>
          </cell>
          <cell r="V836" t="str">
            <v>2.1 ทุติยภูมิระดับต้น</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lthoffice"/>
      <sheetName val="รพศรพทรพช883"/>
      <sheetName val="t3_รพศรพทรพช883"/>
    </sheetNames>
    <sheetDataSet>
      <sheetData sheetId="0" refreshError="1"/>
      <sheetData sheetId="1" refreshError="1"/>
      <sheetData sheetId="2">
        <row r="1">
          <cell r="A1" t="str">
            <v>รหัส9หลัก</v>
          </cell>
          <cell r="B1" t="str">
            <v>ชื่อหน่วยงาน</v>
          </cell>
          <cell r="C1" t="str">
            <v>รหัสสังกัด</v>
          </cell>
          <cell r="D1" t="str">
            <v>สังกัด</v>
          </cell>
          <cell r="E1" t="str">
            <v>รหัสประเภท</v>
          </cell>
          <cell r="F1" t="str">
            <v>ประเภท</v>
          </cell>
          <cell r="G1" t="str">
            <v>จำนวนเตียง</v>
          </cell>
          <cell r="H1" t="str">
            <v>รหัสจังหวัด</v>
          </cell>
          <cell r="I1" t="str">
            <v>จังหวัด</v>
          </cell>
          <cell r="J1" t="str">
            <v>รหัสอำเภอ</v>
          </cell>
          <cell r="K1" t="str">
            <v>อำเภอ</v>
          </cell>
          <cell r="L1" t="str">
            <v>รหัสตำบล</v>
          </cell>
          <cell r="M1" t="str">
            <v>ตำบล</v>
          </cell>
          <cell r="N1" t="str">
            <v>รหัสหมู่</v>
          </cell>
          <cell r="O1" t="str">
            <v>หมู่</v>
          </cell>
          <cell r="P1" t="str">
            <v>สถานะ</v>
          </cell>
          <cell r="Q1" t="str">
            <v>สถานะการเปิดบริการ</v>
          </cell>
          <cell r="R1" t="str">
            <v>ที่อยู่</v>
          </cell>
          <cell r="S1" t="str">
            <v>รหัสไปรษณีย์</v>
          </cell>
          <cell r="T1" t="str">
            <v>โทรศัพท์</v>
          </cell>
          <cell r="U1" t="str">
            <v>โทรสาร</v>
          </cell>
          <cell r="V1" t="str">
            <v>รหัสระดับการบริการ</v>
          </cell>
          <cell r="W1" t="str">
            <v>ระดับการบริการ</v>
          </cell>
          <cell r="X1" t="str">
            <v>รหัสประเภทบริการ</v>
          </cell>
          <cell r="Y1" t="str">
            <v>ประเภทบริการ</v>
          </cell>
          <cell r="Z1" t="str">
            <v>รหัสการเปลี่ยนแปลง</v>
          </cell>
          <cell r="AA1" t="str">
            <v>ชื่อการเปลี่ยนแปลง</v>
          </cell>
          <cell r="AB1" t="str">
            <v>หมายเหตุ</v>
          </cell>
          <cell r="AC1" t="str">
            <v>วันที่กำหนดรหัส</v>
          </cell>
          <cell r="AD1" t="str">
            <v>วันที่ยกเลิกรหัส</v>
          </cell>
          <cell r="AE1" t="str">
            <v>วันที่เปิดบริการ</v>
          </cell>
          <cell r="AF1" t="str">
            <v>วันที่ปิดบริการ</v>
          </cell>
          <cell r="AG1" t="str">
            <v>วันที่ปรับปรุงข้อมูลล่าสุด</v>
          </cell>
          <cell r="AH1" t="str">
            <v>รหัส5หลัก</v>
          </cell>
        </row>
        <row r="2">
          <cell r="A2" t="str">
            <v>001084500</v>
          </cell>
          <cell r="B2" t="str">
            <v>โรงพยาบาลคลองใหญ่</v>
          </cell>
          <cell r="C2" t="str">
            <v>21002</v>
          </cell>
          <cell r="D2" t="str">
            <v>กระทรวงสาธารณสุข สำนักงานปลัดกระทรวงสาธารณสุข</v>
          </cell>
          <cell r="E2" t="str">
            <v>07</v>
          </cell>
          <cell r="F2" t="str">
            <v>โรงพยาบาลชุมชน</v>
          </cell>
          <cell r="G2" t="str">
            <v>36</v>
          </cell>
          <cell r="H2" t="str">
            <v>23</v>
          </cell>
          <cell r="I2" t="str">
            <v>จ.ตราด</v>
          </cell>
          <cell r="J2" t="str">
            <v>02</v>
          </cell>
          <cell r="K2" t="str">
            <v xml:space="preserve"> อ.คลองใหญ่</v>
          </cell>
          <cell r="L2" t="str">
            <v>01</v>
          </cell>
          <cell r="M2" t="str">
            <v xml:space="preserve"> 'ต.คลองใหญ่'</v>
          </cell>
          <cell r="N2" t="str">
            <v>09</v>
          </cell>
          <cell r="O2" t="str">
            <v xml:space="preserve"> หมู่ 9</v>
          </cell>
          <cell r="P2" t="str">
            <v>01</v>
          </cell>
          <cell r="Q2" t="str">
            <v>เปิดดำเนินการ</v>
          </cell>
          <cell r="R2" t="str">
            <v xml:space="preserve">1 ม.9 ถ.ธนากิจอนุสรณ์ </v>
          </cell>
          <cell r="S2" t="str">
            <v>23110</v>
          </cell>
          <cell r="T2" t="str">
            <v>039-581116</v>
          </cell>
          <cell r="U2" t="str">
            <v>039-581044</v>
          </cell>
          <cell r="V2" t="str">
            <v>21</v>
          </cell>
          <cell r="W2" t="str">
            <v>2.1 ทุติยภูมิระดับต้น</v>
          </cell>
          <cell r="X2" t="str">
            <v>S</v>
          </cell>
          <cell r="Y2" t="str">
            <v xml:space="preserve">บริการ  </v>
          </cell>
          <cell r="AH2" t="str">
            <v>10845</v>
          </cell>
        </row>
        <row r="3">
          <cell r="A3" t="str">
            <v>001136000</v>
          </cell>
          <cell r="B3" t="str">
            <v>โรงพยาบาลไชยา</v>
          </cell>
          <cell r="C3" t="str">
            <v>21002</v>
          </cell>
          <cell r="D3" t="str">
            <v>กระทรวงสาธารณสุข สำนักงานปลัดกระทรวงสาธารณสุข</v>
          </cell>
          <cell r="E3" t="str">
            <v>07</v>
          </cell>
          <cell r="F3" t="str">
            <v>โรงพยาบาลชุมชน</v>
          </cell>
          <cell r="G3" t="str">
            <v>30</v>
          </cell>
          <cell r="H3" t="str">
            <v>84</v>
          </cell>
          <cell r="I3" t="str">
            <v>จ.สุราษฎร์ธานี</v>
          </cell>
          <cell r="J3" t="str">
            <v>06</v>
          </cell>
          <cell r="K3" t="str">
            <v xml:space="preserve"> อ.ไชยา</v>
          </cell>
          <cell r="L3" t="str">
            <v>01</v>
          </cell>
          <cell r="M3" t="str">
            <v xml:space="preserve"> 'ต.ตลาดไชยา'</v>
          </cell>
          <cell r="N3" t="str">
            <v>01</v>
          </cell>
          <cell r="O3" t="str">
            <v xml:space="preserve"> หมู่ 1</v>
          </cell>
          <cell r="P3" t="str">
            <v>01</v>
          </cell>
          <cell r="Q3" t="str">
            <v>เปิดดำเนินการ</v>
          </cell>
          <cell r="R3" t="str">
            <v>ถ.รักษ์นรกิจ</v>
          </cell>
          <cell r="S3" t="str">
            <v>84110</v>
          </cell>
          <cell r="T3" t="str">
            <v>077431466</v>
          </cell>
          <cell r="U3" t="str">
            <v>077431190</v>
          </cell>
          <cell r="V3" t="str">
            <v>21</v>
          </cell>
          <cell r="W3" t="str">
            <v>2.1 ทุติยภูมิระดับต้น</v>
          </cell>
          <cell r="X3" t="str">
            <v>S</v>
          </cell>
          <cell r="Y3" t="str">
            <v xml:space="preserve">บริการ  </v>
          </cell>
          <cell r="AH3" t="str">
            <v>11360</v>
          </cell>
        </row>
        <row r="4">
          <cell r="A4" t="str">
            <v>001067400</v>
          </cell>
          <cell r="B4" t="str">
            <v>โรงพยาบาลเชียงรายประชานุเคราะห์</v>
          </cell>
          <cell r="C4" t="str">
            <v>21002</v>
          </cell>
          <cell r="D4" t="str">
            <v>กระทรวงสาธารณสุข สำนักงานปลัดกระทรวงสาธารณสุข</v>
          </cell>
          <cell r="E4" t="str">
            <v>05</v>
          </cell>
          <cell r="F4" t="str">
            <v>โรงพยาบาลศูนย์</v>
          </cell>
          <cell r="G4" t="str">
            <v>756</v>
          </cell>
          <cell r="H4" t="str">
            <v>57</v>
          </cell>
          <cell r="I4" t="str">
            <v>จ.เชียงราย</v>
          </cell>
          <cell r="J4" t="str">
            <v>01</v>
          </cell>
          <cell r="K4" t="str">
            <v xml:space="preserve"> อ.เมืองเชียงราย</v>
          </cell>
          <cell r="L4" t="str">
            <v>01</v>
          </cell>
          <cell r="M4" t="str">
            <v xml:space="preserve"> 'ต.เวียง'</v>
          </cell>
          <cell r="N4" t="str">
            <v>00</v>
          </cell>
          <cell r="O4" t="str">
            <v xml:space="preserve"> หมู่ 0</v>
          </cell>
          <cell r="P4" t="str">
            <v>01</v>
          </cell>
          <cell r="Q4" t="str">
            <v>เปิดดำเนินการ</v>
          </cell>
          <cell r="R4" t="str">
            <v xml:space="preserve">1039  ถ.สถานพยาบาล </v>
          </cell>
          <cell r="S4" t="str">
            <v>57000</v>
          </cell>
          <cell r="T4" t="str">
            <v>053-711300</v>
          </cell>
          <cell r="U4" t="str">
            <v>053-713044</v>
          </cell>
          <cell r="V4" t="str">
            <v>31</v>
          </cell>
          <cell r="W4" t="str">
            <v>3.1 ตติยภูมิ</v>
          </cell>
          <cell r="X4" t="str">
            <v>S</v>
          </cell>
          <cell r="Y4" t="str">
            <v xml:space="preserve">บริการ  </v>
          </cell>
          <cell r="AH4" t="str">
            <v>10674</v>
          </cell>
        </row>
        <row r="5">
          <cell r="A5" t="str">
            <v>001141000</v>
          </cell>
          <cell r="B5" t="str">
            <v>โรงพยาบาลสิเกา</v>
          </cell>
          <cell r="C5" t="str">
            <v>21002</v>
          </cell>
          <cell r="D5" t="str">
            <v>กระทรวงสาธารณสุข สำนักงานปลัดกระทรวงสาธารณสุข</v>
          </cell>
          <cell r="E5" t="str">
            <v>07</v>
          </cell>
          <cell r="F5" t="str">
            <v>โรงพยาบาลชุมชน</v>
          </cell>
          <cell r="G5" t="str">
            <v>60</v>
          </cell>
          <cell r="H5" t="str">
            <v>92</v>
          </cell>
          <cell r="I5" t="str">
            <v>จ.ตรัง</v>
          </cell>
          <cell r="J5" t="str">
            <v>05</v>
          </cell>
          <cell r="K5" t="str">
            <v xml:space="preserve"> อ.สิเกา</v>
          </cell>
          <cell r="L5" t="str">
            <v>01</v>
          </cell>
          <cell r="M5" t="str">
            <v xml:space="preserve"> 'ต.บ่อหิน'</v>
          </cell>
          <cell r="N5" t="str">
            <v>06</v>
          </cell>
          <cell r="O5" t="str">
            <v xml:space="preserve"> หมู่ 6</v>
          </cell>
          <cell r="P5" t="str">
            <v>01</v>
          </cell>
          <cell r="Q5" t="str">
            <v>เปิดดำเนินการ</v>
          </cell>
          <cell r="R5" t="str">
            <v>231</v>
          </cell>
          <cell r="S5" t="str">
            <v>92150</v>
          </cell>
          <cell r="V5" t="str">
            <v>21</v>
          </cell>
          <cell r="W5" t="str">
            <v>2.1 ทุติยภูมิระดับต้น</v>
          </cell>
          <cell r="X5" t="str">
            <v>S</v>
          </cell>
          <cell r="Y5" t="str">
            <v xml:space="preserve">บริการ  </v>
          </cell>
          <cell r="AH5" t="str">
            <v>11410</v>
          </cell>
        </row>
        <row r="6">
          <cell r="A6" t="str">
            <v>001134700</v>
          </cell>
          <cell r="B6" t="str">
            <v>โรงพยาบาลเกาะยาวชัยพัฒน์</v>
          </cell>
          <cell r="C6" t="str">
            <v>21002</v>
          </cell>
          <cell r="D6" t="str">
            <v>กระทรวงสาธารณสุข สำนักงานปลัดกระทรวงสาธารณสุข</v>
          </cell>
          <cell r="E6" t="str">
            <v>07</v>
          </cell>
          <cell r="F6" t="str">
            <v>โรงพยาบาลชุมชน</v>
          </cell>
          <cell r="G6" t="str">
            <v>30</v>
          </cell>
          <cell r="H6" t="str">
            <v>82</v>
          </cell>
          <cell r="I6" t="str">
            <v>จ.พังงา</v>
          </cell>
          <cell r="J6" t="str">
            <v>02</v>
          </cell>
          <cell r="K6" t="str">
            <v xml:space="preserve"> อ.เกาะยาว</v>
          </cell>
          <cell r="L6" t="str">
            <v>01</v>
          </cell>
          <cell r="M6" t="str">
            <v xml:space="preserve"> 'ต.เกาะยาวน้อย'</v>
          </cell>
          <cell r="N6" t="str">
            <v>02</v>
          </cell>
          <cell r="O6" t="str">
            <v xml:space="preserve"> หมู่ 2</v>
          </cell>
          <cell r="P6" t="str">
            <v>01</v>
          </cell>
          <cell r="Q6" t="str">
            <v>เปิดดำเนินการ</v>
          </cell>
          <cell r="R6" t="str">
            <v xml:space="preserve">52/3 </v>
          </cell>
          <cell r="S6" t="str">
            <v>82160</v>
          </cell>
          <cell r="T6" t="str">
            <v>076597119</v>
          </cell>
          <cell r="U6" t="str">
            <v>076597119</v>
          </cell>
          <cell r="V6" t="str">
            <v>21</v>
          </cell>
          <cell r="W6" t="str">
            <v>2.1 ทุติยภูมิระดับต้น</v>
          </cell>
          <cell r="AH6" t="str">
            <v>11347</v>
          </cell>
        </row>
        <row r="7">
          <cell r="A7" t="str">
            <v>001108900</v>
          </cell>
          <cell r="B7" t="str">
            <v>โรงพยาบาลกุสุมาลย์</v>
          </cell>
          <cell r="C7" t="str">
            <v>21002</v>
          </cell>
          <cell r="D7" t="str">
            <v>กระทรวงสาธารณสุข สำนักงานปลัดกระทรวงสาธารณสุข</v>
          </cell>
          <cell r="E7" t="str">
            <v>07</v>
          </cell>
          <cell r="F7" t="str">
            <v>โรงพยาบาลชุมชน</v>
          </cell>
          <cell r="G7" t="str">
            <v>35</v>
          </cell>
          <cell r="H7" t="str">
            <v>47</v>
          </cell>
          <cell r="I7" t="str">
            <v>จ.สกลนคร</v>
          </cell>
          <cell r="J7" t="str">
            <v>02</v>
          </cell>
          <cell r="K7" t="str">
            <v xml:space="preserve"> อ.กุสุมาลย์</v>
          </cell>
          <cell r="L7" t="str">
            <v>02</v>
          </cell>
          <cell r="M7" t="str">
            <v xml:space="preserve"> 'ต.นาโพธิ์'</v>
          </cell>
          <cell r="N7" t="str">
            <v>11</v>
          </cell>
          <cell r="O7" t="str">
            <v xml:space="preserve"> หมู่ 11</v>
          </cell>
          <cell r="P7" t="str">
            <v>01</v>
          </cell>
          <cell r="Q7" t="str">
            <v>เปิดดำเนินการ</v>
          </cell>
          <cell r="R7" t="str">
            <v xml:space="preserve">  ถ.สกลนคร-นครพนม  </v>
          </cell>
          <cell r="S7" t="str">
            <v>47210</v>
          </cell>
          <cell r="T7" t="str">
            <v>042769041</v>
          </cell>
          <cell r="U7" t="str">
            <v>042769123</v>
          </cell>
          <cell r="V7" t="str">
            <v>21</v>
          </cell>
          <cell r="W7" t="str">
            <v>2.1 ทุติยภูมิระดับต้น</v>
          </cell>
          <cell r="X7" t="str">
            <v>S</v>
          </cell>
          <cell r="Y7" t="str">
            <v xml:space="preserve">บริการ  </v>
          </cell>
          <cell r="AH7" t="str">
            <v>11089</v>
          </cell>
        </row>
        <row r="8">
          <cell r="A8" t="str">
            <v>002132300</v>
          </cell>
          <cell r="B8" t="str">
            <v>โรงพยาบาลพระอาจารย์แบน  ธนากโร</v>
          </cell>
          <cell r="C8" t="str">
            <v>21002</v>
          </cell>
          <cell r="D8" t="str">
            <v>กระทรวงสาธารณสุข สำนักงานปลัดกระทรวงสาธารณสุข</v>
          </cell>
          <cell r="E8" t="str">
            <v>07</v>
          </cell>
          <cell r="F8" t="str">
            <v>โรงพยาบาลชุมชน</v>
          </cell>
          <cell r="G8" t="str">
            <v>90</v>
          </cell>
          <cell r="H8" t="str">
            <v>47</v>
          </cell>
          <cell r="I8" t="str">
            <v>จ.สกลนคร</v>
          </cell>
          <cell r="J8" t="str">
            <v>18</v>
          </cell>
          <cell r="K8" t="str">
            <v xml:space="preserve"> อ.ภูพาน</v>
          </cell>
          <cell r="L8" t="str">
            <v>03</v>
          </cell>
          <cell r="M8" t="str">
            <v xml:space="preserve"> 'ต.โคกภู'</v>
          </cell>
          <cell r="N8" t="str">
            <v>00</v>
          </cell>
          <cell r="O8" t="str">
            <v xml:space="preserve"> หมู่ 0</v>
          </cell>
          <cell r="P8" t="str">
            <v>01</v>
          </cell>
          <cell r="Q8" t="str">
            <v>เปิดดำเนินการ</v>
          </cell>
          <cell r="R8" t="str">
            <v xml:space="preserve">288 ถ.สกลนคร-กาฬสินธุ์ </v>
          </cell>
          <cell r="S8" t="str">
            <v>47180</v>
          </cell>
          <cell r="T8" t="str">
            <v>0422708123</v>
          </cell>
          <cell r="U8" t="str">
            <v>0422708123</v>
          </cell>
          <cell r="V8" t="str">
            <v>22</v>
          </cell>
          <cell r="W8" t="str">
            <v>2.2 ทุติยภูมิระดับกลาง</v>
          </cell>
          <cell r="X8" t="str">
            <v>S</v>
          </cell>
          <cell r="Y8" t="str">
            <v xml:space="preserve">บริการ  </v>
          </cell>
          <cell r="AH8" t="str">
            <v>21323</v>
          </cell>
        </row>
        <row r="9">
          <cell r="A9" t="str">
            <v>001112700</v>
          </cell>
          <cell r="B9" t="str">
            <v>โรงพยาบาลพร้าว</v>
          </cell>
          <cell r="C9" t="str">
            <v>21002</v>
          </cell>
          <cell r="D9" t="str">
            <v>กระทรวงสาธารณสุข สำนักงานปลัดกระทรวงสาธารณสุข</v>
          </cell>
          <cell r="E9" t="str">
            <v>07</v>
          </cell>
          <cell r="F9" t="str">
            <v>โรงพยาบาลชุมชน</v>
          </cell>
          <cell r="G9" t="str">
            <v>60</v>
          </cell>
          <cell r="H9" t="str">
            <v>50</v>
          </cell>
          <cell r="I9" t="str">
            <v>จ.เชียงใหม่</v>
          </cell>
          <cell r="J9" t="str">
            <v>11</v>
          </cell>
          <cell r="K9" t="str">
            <v xml:space="preserve"> อ.พร้าว</v>
          </cell>
          <cell r="L9" t="str">
            <v>01</v>
          </cell>
          <cell r="M9" t="str">
            <v xml:space="preserve"> 'ต.เวียง'</v>
          </cell>
          <cell r="N9" t="str">
            <v>04</v>
          </cell>
          <cell r="O9" t="str">
            <v xml:space="preserve"> หมู่ 4</v>
          </cell>
          <cell r="P9" t="str">
            <v>01</v>
          </cell>
          <cell r="Q9" t="str">
            <v>เปิดดำเนินการ</v>
          </cell>
          <cell r="R9" t="str">
            <v xml:space="preserve">181 ม.4 </v>
          </cell>
          <cell r="S9" t="str">
            <v>50190</v>
          </cell>
          <cell r="V9" t="str">
            <v>22</v>
          </cell>
          <cell r="W9" t="str">
            <v>2.2 ทุติยภูมิระดับกลาง</v>
          </cell>
          <cell r="AH9" t="str">
            <v>11127</v>
          </cell>
        </row>
        <row r="10">
          <cell r="A10" t="str">
            <v>001069700</v>
          </cell>
          <cell r="B10" t="str">
            <v>โรงพยาบาลพุทธโสธร</v>
          </cell>
          <cell r="C10" t="str">
            <v>21002</v>
          </cell>
          <cell r="D10" t="str">
            <v>กระทรวงสาธารณสุข สำนักงานปลัดกระทรวงสาธารณสุข</v>
          </cell>
          <cell r="E10" t="str">
            <v>06</v>
          </cell>
          <cell r="F10" t="str">
            <v>โรงพยาบาลทั่วไป</v>
          </cell>
          <cell r="G10" t="str">
            <v>503</v>
          </cell>
          <cell r="H10" t="str">
            <v>24</v>
          </cell>
          <cell r="I10" t="str">
            <v>จ.ฉะเชิงเทรา</v>
          </cell>
          <cell r="J10" t="str">
            <v>01</v>
          </cell>
          <cell r="K10" t="str">
            <v xml:space="preserve"> อ.เมืองฉะเชิงเทรา</v>
          </cell>
          <cell r="L10" t="str">
            <v>01</v>
          </cell>
          <cell r="M10" t="str">
            <v xml:space="preserve"> 'ต.หน้าเมือง'</v>
          </cell>
          <cell r="N10" t="str">
            <v>00</v>
          </cell>
          <cell r="O10" t="str">
            <v xml:space="preserve"> หมู่ 0</v>
          </cell>
          <cell r="P10" t="str">
            <v>01</v>
          </cell>
          <cell r="Q10" t="str">
            <v>เปิดดำเนินการ</v>
          </cell>
          <cell r="R10" t="str">
            <v>174 ถ.มรุพงษ์  (เขตเทศบาลเมืองฉะเชิงเทรา)</v>
          </cell>
          <cell r="S10" t="str">
            <v>24000</v>
          </cell>
          <cell r="T10" t="str">
            <v>0 38-51 1033</v>
          </cell>
          <cell r="U10" t="str">
            <v>038-514722-3'</v>
          </cell>
          <cell r="W10" t="str">
            <v>31</v>
          </cell>
          <cell r="X10" t="str">
            <v>3.1 ตติยภูมิ</v>
          </cell>
          <cell r="AA10" t="str">
            <v>02</v>
          </cell>
          <cell r="AB10" t="str">
            <v>แก้ไขชื่อ</v>
          </cell>
          <cell r="AC10" t="str">
            <v>แก้ไขชื่อ โรงพยาบาลเมืองฉะเชิงเทรา เป็น โรงพยาบาลพุทธโสธรและแก้ไขจำนวนเตียง</v>
          </cell>
          <cell r="AH10" t="str">
            <v>10697</v>
          </cell>
        </row>
        <row r="11">
          <cell r="A11" t="str">
            <v>001066700</v>
          </cell>
          <cell r="B11" t="str">
            <v>โรงพยาบาลบุรีรัมย์</v>
          </cell>
          <cell r="C11" t="str">
            <v>21002</v>
          </cell>
          <cell r="D11" t="str">
            <v>กระทรวงสาธารณสุข สำนักงานปลัดกระทรวงสาธารณสุข</v>
          </cell>
          <cell r="E11" t="str">
            <v>05</v>
          </cell>
          <cell r="F11" t="str">
            <v>โรงพยาบาลศูนย์</v>
          </cell>
          <cell r="G11" t="str">
            <v>625</v>
          </cell>
          <cell r="H11" t="str">
            <v>31</v>
          </cell>
          <cell r="I11" t="str">
            <v>จ.บุรีรัมย์</v>
          </cell>
          <cell r="J11" t="str">
            <v>01</v>
          </cell>
          <cell r="K11" t="str">
            <v xml:space="preserve"> อ.เมืองบุรีรัมย์</v>
          </cell>
          <cell r="L11" t="str">
            <v>01</v>
          </cell>
          <cell r="M11" t="str">
            <v xml:space="preserve"> 'ต.ในเมือง'</v>
          </cell>
          <cell r="N11" t="str">
            <v>05</v>
          </cell>
          <cell r="O11" t="str">
            <v xml:space="preserve"> หมู่ 5</v>
          </cell>
          <cell r="P11" t="str">
            <v>01</v>
          </cell>
          <cell r="Q11" t="str">
            <v>เปิดดำเนินการ</v>
          </cell>
          <cell r="R11" t="str">
            <v xml:space="preserve">1 ถนนหนัาสถานีรถไฟ </v>
          </cell>
          <cell r="S11" t="str">
            <v>31000</v>
          </cell>
          <cell r="T11" t="str">
            <v>044-615002</v>
          </cell>
          <cell r="V11" t="str">
            <v>31</v>
          </cell>
          <cell r="W11" t="str">
            <v>3.1 ตติยภูมิ</v>
          </cell>
          <cell r="Z11" t="str">
            <v>01</v>
          </cell>
          <cell r="AA11" t="str">
            <v>ตั้งใหม่</v>
          </cell>
          <cell r="AB11" t="str">
            <v>แก้ไขที่ตั้ง หมู่เป็น ม.5</v>
          </cell>
          <cell r="AH11" t="str">
            <v>10667</v>
          </cell>
        </row>
        <row r="12">
          <cell r="A12" t="str">
            <v>001104200</v>
          </cell>
          <cell r="B12" t="str">
            <v>โรงพยาบาลโพนพิสัย</v>
          </cell>
          <cell r="C12" t="str">
            <v>21002</v>
          </cell>
          <cell r="D12" t="str">
            <v>กระทรวงสาธารณสุข สำนักงานปลัดกระทรวงสาธารณสุข</v>
          </cell>
          <cell r="E12" t="str">
            <v>07</v>
          </cell>
          <cell r="F12" t="str">
            <v>โรงพยาบาลชุมชน</v>
          </cell>
          <cell r="G12" t="str">
            <v>60</v>
          </cell>
          <cell r="H12" t="str">
            <v>43</v>
          </cell>
          <cell r="I12" t="str">
            <v>จ.หนองคาย</v>
          </cell>
          <cell r="J12" t="str">
            <v>05</v>
          </cell>
          <cell r="K12" t="str">
            <v xml:space="preserve"> อ.โพนพิสัย</v>
          </cell>
          <cell r="L12" t="str">
            <v>01</v>
          </cell>
          <cell r="M12" t="str">
            <v xml:space="preserve"> 'ต.จุมพล'</v>
          </cell>
          <cell r="N12" t="str">
            <v>03</v>
          </cell>
          <cell r="O12" t="str">
            <v xml:space="preserve"> หมู่ 3</v>
          </cell>
          <cell r="P12" t="str">
            <v>01</v>
          </cell>
          <cell r="Q12" t="str">
            <v>เปิดดำเนินการ</v>
          </cell>
          <cell r="R12" t="str">
            <v xml:space="preserve">77  </v>
          </cell>
          <cell r="S12" t="str">
            <v>43120</v>
          </cell>
          <cell r="T12" t="str">
            <v>042471204</v>
          </cell>
          <cell r="U12" t="str">
            <v>042471668</v>
          </cell>
          <cell r="V12" t="str">
            <v>22</v>
          </cell>
          <cell r="W12" t="str">
            <v>2.2 ทุติยภูมิระดับกลาง</v>
          </cell>
          <cell r="X12" t="str">
            <v>S</v>
          </cell>
          <cell r="Y12" t="str">
            <v xml:space="preserve">บริการ  </v>
          </cell>
          <cell r="AH12" t="str">
            <v>11042</v>
          </cell>
        </row>
        <row r="13">
          <cell r="A13" t="str">
            <v>001086200</v>
          </cell>
          <cell r="B13" t="str">
            <v>โรงพยาบาลศรีมโหสถ</v>
          </cell>
          <cell r="C13" t="str">
            <v>21002</v>
          </cell>
          <cell r="D13" t="str">
            <v>กระทรวงสาธารณสุข สำนักงานปลัดกระทรวงสาธารณสุข</v>
          </cell>
          <cell r="E13" t="str">
            <v>07</v>
          </cell>
          <cell r="F13" t="str">
            <v>โรงพยาบาลชุมชน</v>
          </cell>
          <cell r="G13" t="str">
            <v>30</v>
          </cell>
          <cell r="H13" t="str">
            <v>25</v>
          </cell>
          <cell r="I13" t="str">
            <v>จ.ปราจีนบุรี</v>
          </cell>
          <cell r="J13" t="str">
            <v>09</v>
          </cell>
          <cell r="K13" t="str">
            <v xml:space="preserve"> อ.ศรีมโหสถ</v>
          </cell>
          <cell r="L13" t="str">
            <v>01</v>
          </cell>
          <cell r="M13" t="str">
            <v xml:space="preserve"> 'ต.โคกปีบ'</v>
          </cell>
          <cell r="N13" t="str">
            <v>04</v>
          </cell>
          <cell r="O13" t="str">
            <v xml:space="preserve"> หมู่ 4</v>
          </cell>
          <cell r="P13" t="str">
            <v>01</v>
          </cell>
          <cell r="Q13" t="str">
            <v>เปิดดำเนินการ</v>
          </cell>
          <cell r="R13" t="str">
            <v xml:space="preserve">189  ถ.สุวินทวงศ์ บ้านโคกปีบ </v>
          </cell>
          <cell r="V13" t="str">
            <v>21</v>
          </cell>
          <cell r="W13" t="str">
            <v>2.1 ทุติยภูมิระดับต้น</v>
          </cell>
          <cell r="AH13" t="str">
            <v>10862</v>
          </cell>
        </row>
        <row r="14">
          <cell r="A14" t="str">
            <v>002482100</v>
          </cell>
          <cell r="B14" t="str">
            <v>โรงพยาบาลนาเยีย</v>
          </cell>
          <cell r="C14" t="str">
            <v>21002</v>
          </cell>
          <cell r="D14" t="str">
            <v>กระทรวงสาธารณสุข สำนักงานปลัดกระทรวงสาธารณสุข</v>
          </cell>
          <cell r="E14" t="str">
            <v>07</v>
          </cell>
          <cell r="F14" t="str">
            <v>โรงพยาบาลชุมชน</v>
          </cell>
          <cell r="G14" t="str">
            <v>30</v>
          </cell>
          <cell r="H14" t="str">
            <v>34</v>
          </cell>
          <cell r="I14" t="str">
            <v>จ.อุบลราชธานี</v>
          </cell>
          <cell r="J14" t="str">
            <v>29</v>
          </cell>
          <cell r="K14" t="str">
            <v xml:space="preserve"> อ.นาเยีย</v>
          </cell>
          <cell r="L14" t="str">
            <v>01</v>
          </cell>
          <cell r="M14" t="str">
            <v xml:space="preserve"> 'ต.นาเยีย'</v>
          </cell>
          <cell r="N14" t="str">
            <v>00</v>
          </cell>
          <cell r="O14" t="str">
            <v xml:space="preserve"> หมู่ 0</v>
          </cell>
          <cell r="P14" t="str">
            <v>01</v>
          </cell>
          <cell r="Q14" t="str">
            <v>เปิดดำเนินการ</v>
          </cell>
          <cell r="V14" t="str">
            <v>21</v>
          </cell>
          <cell r="W14" t="str">
            <v>2.1 ทุติยภูมิระดับต้น</v>
          </cell>
          <cell r="X14" t="str">
            <v>S</v>
          </cell>
          <cell r="Y14" t="str">
            <v xml:space="preserve">บริการ  </v>
          </cell>
          <cell r="Z14" t="str">
            <v>00</v>
          </cell>
          <cell r="AC14" t="str">
            <v>2012-05-02</v>
          </cell>
          <cell r="AH14" t="str">
            <v>24821</v>
          </cell>
        </row>
        <row r="15">
          <cell r="A15" t="str">
            <v>001078200</v>
          </cell>
          <cell r="B15" t="str">
            <v>โรงพยาบาลไชโย</v>
          </cell>
          <cell r="C15" t="str">
            <v>21002</v>
          </cell>
          <cell r="D15" t="str">
            <v>กระทรวงสาธารณสุข สำนักงานปลัดกระทรวงสาธารณสุข</v>
          </cell>
          <cell r="E15" t="str">
            <v>07</v>
          </cell>
          <cell r="F15" t="str">
            <v>โรงพยาบาลชุมชน</v>
          </cell>
          <cell r="G15" t="str">
            <v>30</v>
          </cell>
          <cell r="H15" t="str">
            <v>15</v>
          </cell>
          <cell r="I15" t="str">
            <v>จ.อ่างทอง</v>
          </cell>
          <cell r="J15" t="str">
            <v>02</v>
          </cell>
          <cell r="K15" t="str">
            <v xml:space="preserve"> อ.ไชโย</v>
          </cell>
          <cell r="L15" t="str">
            <v>06</v>
          </cell>
          <cell r="M15" t="str">
            <v xml:space="preserve"> 'ต.ไชโย'</v>
          </cell>
          <cell r="N15" t="str">
            <v>05</v>
          </cell>
          <cell r="O15" t="str">
            <v xml:space="preserve"> หมู่ 5</v>
          </cell>
          <cell r="P15" t="str">
            <v>01</v>
          </cell>
          <cell r="Q15" t="str">
            <v>เปิดดำเนินการ</v>
          </cell>
          <cell r="R15" t="str">
            <v xml:space="preserve">80 ม.5 ถ.สิงห์บุรี-อ่างทอง </v>
          </cell>
          <cell r="V15" t="str">
            <v>21</v>
          </cell>
          <cell r="W15" t="str">
            <v>2.1 ทุติยภูมิระดับต้น</v>
          </cell>
          <cell r="Z15" t="str">
            <v>04</v>
          </cell>
          <cell r="AA15" t="str">
            <v>แก้ไข/เปลี่ยนแปลงที่ตั้ง</v>
          </cell>
          <cell r="AB15" t="str">
            <v>เพิ่มเป็น 30 เตียง ตามมติ อกพ.สป</v>
          </cell>
          <cell r="AH15" t="str">
            <v>10782</v>
          </cell>
        </row>
        <row r="16">
          <cell r="A16" t="str">
            <v>002495600</v>
          </cell>
          <cell r="B16" t="str">
            <v>โรงพยาบาลเวียงหนองล่อง</v>
          </cell>
          <cell r="C16" t="str">
            <v>21002</v>
          </cell>
          <cell r="D16" t="str">
            <v>กระทรวงสาธารณสุข สำนักงานปลัดกระทรวงสาธารณสุข</v>
          </cell>
          <cell r="E16" t="str">
            <v>07</v>
          </cell>
          <cell r="F16" t="str">
            <v>โรงพยาบาลชุมชน</v>
          </cell>
          <cell r="G16" t="str">
            <v>30</v>
          </cell>
          <cell r="H16" t="str">
            <v>51</v>
          </cell>
          <cell r="I16" t="str">
            <v>จ.ลำพูน</v>
          </cell>
          <cell r="J16" t="str">
            <v>08</v>
          </cell>
          <cell r="K16" t="str">
            <v xml:space="preserve"> อ.เวียงหนองล่อง</v>
          </cell>
          <cell r="L16" t="str">
            <v>03</v>
          </cell>
          <cell r="M16" t="str">
            <v xml:space="preserve"> 'ต.วังผาง'</v>
          </cell>
          <cell r="N16" t="str">
            <v>09</v>
          </cell>
          <cell r="O16" t="str">
            <v xml:space="preserve"> หมู่ 9</v>
          </cell>
          <cell r="P16" t="str">
            <v>01</v>
          </cell>
          <cell r="Q16" t="str">
            <v>เปิดดำเนินการ</v>
          </cell>
          <cell r="S16" t="str">
            <v>51120</v>
          </cell>
          <cell r="T16" t="str">
            <v>0873018898</v>
          </cell>
          <cell r="V16" t="str">
            <v>10</v>
          </cell>
          <cell r="W16" t="str">
            <v>1 ปฐมภูมิ</v>
          </cell>
          <cell r="X16" t="str">
            <v>S</v>
          </cell>
          <cell r="Y16" t="str">
            <v xml:space="preserve">บริการ  </v>
          </cell>
          <cell r="Z16" t="str">
            <v>06</v>
          </cell>
          <cell r="AA16" t="str">
            <v>แก้ไข/เปลี่ยนแปลงจำนวนเตียง</v>
          </cell>
          <cell r="AC16" t="str">
            <v>2012-07-03</v>
          </cell>
          <cell r="AE16" t="str">
            <v>2012-07-01</v>
          </cell>
          <cell r="AH16" t="str">
            <v>24956</v>
          </cell>
        </row>
        <row r="17">
          <cell r="A17" t="str">
            <v>002501700</v>
          </cell>
          <cell r="B17" t="str">
            <v>โรงพยาบาลภูเพียง</v>
          </cell>
          <cell r="C17" t="str">
            <v>21002</v>
          </cell>
          <cell r="D17" t="str">
            <v>กระทรวงสาธารณสุข สำนักงานปลัดกระทรวงสาธารณสุข</v>
          </cell>
          <cell r="E17" t="str">
            <v>07</v>
          </cell>
          <cell r="F17" t="str">
            <v>โรงพยาบาลชุมชน</v>
          </cell>
          <cell r="G17" t="str">
            <v>30</v>
          </cell>
          <cell r="H17" t="str">
            <v>55</v>
          </cell>
          <cell r="I17" t="str">
            <v>จ.น่าน</v>
          </cell>
          <cell r="J17" t="str">
            <v>14</v>
          </cell>
          <cell r="K17" t="str">
            <v xml:space="preserve"> อ.ภูเพียง</v>
          </cell>
          <cell r="L17" t="str">
            <v>01</v>
          </cell>
          <cell r="M17" t="str">
            <v xml:space="preserve"> 'ต.ม่วงตึ๊ด'</v>
          </cell>
          <cell r="N17" t="str">
            <v>00</v>
          </cell>
          <cell r="P17" t="str">
            <v>01</v>
          </cell>
          <cell r="Q17" t="str">
            <v>เปิดดำเนินการ</v>
          </cell>
          <cell r="S17" t="str">
            <v>55000</v>
          </cell>
          <cell r="T17" t="str">
            <v>0897006073</v>
          </cell>
          <cell r="V17" t="str">
            <v>21</v>
          </cell>
          <cell r="W17" t="str">
            <v>2.1 ทุติยภูมิระดับต้น</v>
          </cell>
          <cell r="X17" t="str">
            <v>S</v>
          </cell>
          <cell r="Y17" t="str">
            <v xml:space="preserve">บริการ  </v>
          </cell>
          <cell r="AC17" t="str">
            <v>2012-09-20</v>
          </cell>
          <cell r="AE17" t="str">
            <v>2012-09-17</v>
          </cell>
          <cell r="AH17" t="str">
            <v>25017</v>
          </cell>
        </row>
        <row r="18">
          <cell r="A18" t="str">
            <v>001082300</v>
          </cell>
          <cell r="B18" t="str">
            <v>โรงพยาบาลแหลมฉบัง</v>
          </cell>
          <cell r="C18" t="str">
            <v>21002</v>
          </cell>
          <cell r="D18" t="str">
            <v>กระทรวงสาธารณสุข สำนักงานปลัดกระทรวงสาธารณสุข</v>
          </cell>
          <cell r="E18" t="str">
            <v>07</v>
          </cell>
          <cell r="F18" t="str">
            <v>โรงพยาบาลชุมชน</v>
          </cell>
          <cell r="G18" t="str">
            <v>114</v>
          </cell>
          <cell r="H18" t="str">
            <v>20</v>
          </cell>
          <cell r="I18" t="str">
            <v>จ.ชลบุรี</v>
          </cell>
          <cell r="J18" t="str">
            <v>07</v>
          </cell>
          <cell r="K18" t="str">
            <v xml:space="preserve"> อ.ศรีราชา</v>
          </cell>
          <cell r="L18" t="str">
            <v>03</v>
          </cell>
          <cell r="M18" t="str">
            <v xml:space="preserve"> 'ต.ทุ่งสุขลา'</v>
          </cell>
          <cell r="N18" t="str">
            <v>07</v>
          </cell>
          <cell r="O18" t="str">
            <v xml:space="preserve"> หมู่ 7</v>
          </cell>
          <cell r="P18" t="str">
            <v>01</v>
          </cell>
          <cell r="Q18" t="str">
            <v>เปิดดำเนินการ</v>
          </cell>
          <cell r="V18" t="str">
            <v>22</v>
          </cell>
          <cell r="W18" t="str">
            <v>2.2 ทุติยภูมิระดับกลาง</v>
          </cell>
          <cell r="X18" t="str">
            <v>S</v>
          </cell>
          <cell r="Y18" t="str">
            <v xml:space="preserve">บริการ  </v>
          </cell>
          <cell r="Z18" t="str">
            <v>02</v>
          </cell>
          <cell r="AA18" t="str">
            <v>แก้ไขชื่อ</v>
          </cell>
          <cell r="AB18" t="str">
            <v>เปลี่ยนชื่อรพ.อ่าวอุดม เป็น รพ.แหลมฉบัง ตามหนังสือสำนักบริหารการสาธารณสุข ที่ 0228.04.3/5918 ลงวันที่ 26 ตค.55 เตียง จาก90 เป็น114 เตียง</v>
          </cell>
          <cell r="AH18" t="str">
            <v>10823</v>
          </cell>
        </row>
        <row r="19">
          <cell r="A19" t="str">
            <v>001077500</v>
          </cell>
          <cell r="B19" t="str">
            <v>โรงพยาบาลภาชี</v>
          </cell>
          <cell r="C19" t="str">
            <v>21002</v>
          </cell>
          <cell r="D19" t="str">
            <v>กระทรวงสาธารณสุข สำนักงานปลัดกระทรวงสาธารณสุข</v>
          </cell>
          <cell r="E19" t="str">
            <v>07</v>
          </cell>
          <cell r="F19" t="str">
            <v>โรงพยาบาลชุมชน</v>
          </cell>
          <cell r="G19" t="str">
            <v>30</v>
          </cell>
          <cell r="H19" t="str">
            <v>14</v>
          </cell>
          <cell r="I19" t="str">
            <v>จ.พระนครศรีอยุธยา</v>
          </cell>
          <cell r="J19" t="str">
            <v>09</v>
          </cell>
          <cell r="K19" t="str">
            <v xml:space="preserve"> อ.ภาชี</v>
          </cell>
          <cell r="L19" t="str">
            <v>01</v>
          </cell>
          <cell r="M19" t="str">
            <v xml:space="preserve"> 'ต.ภาชี'</v>
          </cell>
          <cell r="N19" t="str">
            <v>05</v>
          </cell>
          <cell r="O19" t="str">
            <v xml:space="preserve"> หมู่ 5</v>
          </cell>
          <cell r="P19" t="str">
            <v>01</v>
          </cell>
          <cell r="Q19" t="str">
            <v>เปิดดำเนินการ</v>
          </cell>
          <cell r="R19" t="str">
            <v>15 ม.5 ถ.ผักไห่-ป่าโมก</v>
          </cell>
          <cell r="V19" t="str">
            <v>21</v>
          </cell>
          <cell r="W19" t="str">
            <v>2.1 ทุติยภูมิระดับต้น</v>
          </cell>
          <cell r="AB19" t="str">
            <v>แก้ไขค่าพิกัด</v>
          </cell>
          <cell r="AH19" t="str">
            <v>10775</v>
          </cell>
        </row>
        <row r="20">
          <cell r="A20" t="str">
            <v>001139500</v>
          </cell>
          <cell r="B20" t="str">
            <v>โรงพยาบาลสะเดา</v>
          </cell>
          <cell r="C20" t="str">
            <v>21002</v>
          </cell>
          <cell r="D20" t="str">
            <v>กระทรวงสาธารณสุข สำนักงานปลัดกระทรวงสาธารณสุข</v>
          </cell>
          <cell r="E20" t="str">
            <v>07</v>
          </cell>
          <cell r="F20" t="str">
            <v>โรงพยาบาลชุมชน</v>
          </cell>
          <cell r="G20" t="str">
            <v>30</v>
          </cell>
          <cell r="H20" t="str">
            <v>90</v>
          </cell>
          <cell r="I20" t="str">
            <v>จ.สงขลา</v>
          </cell>
          <cell r="J20" t="str">
            <v>10</v>
          </cell>
          <cell r="K20" t="str">
            <v xml:space="preserve"> อ.สะเดา</v>
          </cell>
          <cell r="L20" t="str">
            <v>01</v>
          </cell>
          <cell r="M20" t="str">
            <v xml:space="preserve"> 'ต.สะเดา'</v>
          </cell>
          <cell r="N20" t="str">
            <v>00</v>
          </cell>
          <cell r="O20" t="str">
            <v xml:space="preserve"> หมู่ 0</v>
          </cell>
          <cell r="P20" t="str">
            <v>01</v>
          </cell>
          <cell r="Q20" t="str">
            <v>เปิดดำเนินการ</v>
          </cell>
          <cell r="R20" t="str">
            <v xml:space="preserve">110 ถ.ปาดังเบซาร์ </v>
          </cell>
          <cell r="S20" t="str">
            <v>90120</v>
          </cell>
          <cell r="T20" t="str">
            <v>074411288</v>
          </cell>
          <cell r="U20" t="str">
            <v>074414236</v>
          </cell>
          <cell r="V20" t="str">
            <v>21</v>
          </cell>
          <cell r="W20" t="str">
            <v>2.1 ทุติยภูมิระดับต้น</v>
          </cell>
          <cell r="X20" t="str">
            <v>S</v>
          </cell>
          <cell r="Y20" t="str">
            <v xml:space="preserve">บริการ  </v>
          </cell>
          <cell r="AH20" t="str">
            <v>11395</v>
          </cell>
        </row>
        <row r="21">
          <cell r="A21" t="str">
            <v>001103100</v>
          </cell>
          <cell r="B21" t="str">
            <v>โรงพยาบาลเชียงคาน</v>
          </cell>
          <cell r="C21" t="str">
            <v>21002</v>
          </cell>
          <cell r="D21" t="str">
            <v>กระทรวงสาธารณสุข สำนักงานปลัดกระทรวงสาธารณสุข</v>
          </cell>
          <cell r="E21" t="str">
            <v>07</v>
          </cell>
          <cell r="F21" t="str">
            <v>โรงพยาบาลชุมชน</v>
          </cell>
          <cell r="G21" t="str">
            <v>30</v>
          </cell>
          <cell r="H21" t="str">
            <v>42</v>
          </cell>
          <cell r="I21" t="str">
            <v>จ.เลย</v>
          </cell>
          <cell r="J21" t="str">
            <v>03</v>
          </cell>
          <cell r="K21" t="str">
            <v xml:space="preserve"> อ.เชียงคาน</v>
          </cell>
          <cell r="L21" t="str">
            <v>01</v>
          </cell>
          <cell r="M21" t="str">
            <v xml:space="preserve"> 'ต.เชียงคาน'</v>
          </cell>
          <cell r="N21" t="str">
            <v>02</v>
          </cell>
          <cell r="O21" t="str">
            <v xml:space="preserve"> หมู่ 2</v>
          </cell>
          <cell r="P21" t="str">
            <v>01</v>
          </cell>
          <cell r="Q21" t="str">
            <v>เปิดดำเนินการ</v>
          </cell>
          <cell r="R21" t="str">
            <v xml:space="preserve">427  ถ.เชียงคาน - ปากชม </v>
          </cell>
          <cell r="S21" t="str">
            <v>42110</v>
          </cell>
          <cell r="T21" t="str">
            <v>042821101</v>
          </cell>
          <cell r="U21" t="str">
            <v>042821101</v>
          </cell>
          <cell r="V21" t="str">
            <v>21</v>
          </cell>
          <cell r="W21" t="str">
            <v>2.1 ทุติยภูมิระดับต้น</v>
          </cell>
          <cell r="X21" t="str">
            <v>S</v>
          </cell>
          <cell r="Y21" t="str">
            <v xml:space="preserve">บริการ  </v>
          </cell>
          <cell r="AH21" t="str">
            <v>11031</v>
          </cell>
        </row>
        <row r="22">
          <cell r="A22" t="str">
            <v>001110600</v>
          </cell>
          <cell r="B22" t="str">
            <v>โรงพยาบาลบ้านแพง</v>
          </cell>
          <cell r="C22" t="str">
            <v>21002</v>
          </cell>
          <cell r="D22" t="str">
            <v>กระทรวงสาธารณสุข สำนักงานปลัดกระทรวงสาธารณสุข</v>
          </cell>
          <cell r="E22" t="str">
            <v>07</v>
          </cell>
          <cell r="F22" t="str">
            <v>โรงพยาบาลชุมชน</v>
          </cell>
          <cell r="G22" t="str">
            <v>30</v>
          </cell>
          <cell r="H22" t="str">
            <v>48</v>
          </cell>
          <cell r="I22" t="str">
            <v>จ.นครพนม</v>
          </cell>
          <cell r="J22" t="str">
            <v>04</v>
          </cell>
          <cell r="K22" t="str">
            <v xml:space="preserve"> อ.บ้านแพง</v>
          </cell>
          <cell r="L22" t="str">
            <v>01</v>
          </cell>
          <cell r="M22" t="str">
            <v xml:space="preserve"> 'ต.บ้านแพง'</v>
          </cell>
          <cell r="N22" t="str">
            <v>02</v>
          </cell>
          <cell r="O22" t="str">
            <v xml:space="preserve"> หมู่ 2</v>
          </cell>
          <cell r="P22" t="str">
            <v>01</v>
          </cell>
          <cell r="Q22" t="str">
            <v>เปิดดำเนินการ</v>
          </cell>
          <cell r="R22" t="str">
            <v xml:space="preserve">339 ม.2 ถ.หนองคาย-นครพนม </v>
          </cell>
          <cell r="S22" t="str">
            <v>48140</v>
          </cell>
          <cell r="V22" t="str">
            <v>21</v>
          </cell>
          <cell r="W22" t="str">
            <v>2.1 ทุติยภูมิระดับต้น</v>
          </cell>
          <cell r="AH22" t="str">
            <v>11106</v>
          </cell>
        </row>
        <row r="23">
          <cell r="A23" t="str">
            <v>001106300</v>
          </cell>
          <cell r="B23" t="str">
            <v>โรงพยาบาลจตุรพักตรพิมาน</v>
          </cell>
          <cell r="C23" t="str">
            <v>21002</v>
          </cell>
          <cell r="D23" t="str">
            <v>กระทรวงสาธารณสุข สำนักงานปลัดกระทรวงสาธารณสุข</v>
          </cell>
          <cell r="E23" t="str">
            <v>07</v>
          </cell>
          <cell r="F23" t="str">
            <v>โรงพยาบาลชุมชน</v>
          </cell>
          <cell r="G23" t="str">
            <v>30</v>
          </cell>
          <cell r="H23" t="str">
            <v>45</v>
          </cell>
          <cell r="I23" t="str">
            <v>จ.ร้อยเอ็ด</v>
          </cell>
          <cell r="J23" t="str">
            <v>04</v>
          </cell>
          <cell r="K23" t="str">
            <v xml:space="preserve"> อ.จตุรพักตรพิมาน</v>
          </cell>
          <cell r="L23" t="str">
            <v>01</v>
          </cell>
          <cell r="M23" t="str">
            <v xml:space="preserve"> 'ต.หัวช้าง'</v>
          </cell>
          <cell r="N23" t="str">
            <v>04</v>
          </cell>
          <cell r="O23" t="str">
            <v xml:space="preserve"> หมู่ 4</v>
          </cell>
          <cell r="P23" t="str">
            <v>01</v>
          </cell>
          <cell r="Q23" t="str">
            <v>เปิดดำเนินการ</v>
          </cell>
          <cell r="R23" t="str">
            <v xml:space="preserve">165 ม.4 ถ.ปัทมานนท์ </v>
          </cell>
          <cell r="S23" t="str">
            <v>45180</v>
          </cell>
          <cell r="V23" t="str">
            <v>21</v>
          </cell>
          <cell r="W23" t="str">
            <v>2.1 ทุติยภูมิระดับต้น</v>
          </cell>
          <cell r="AH23" t="str">
            <v>11063</v>
          </cell>
        </row>
        <row r="24">
          <cell r="A24" t="str">
            <v>001096600</v>
          </cell>
          <cell r="B24" t="str">
            <v>โรงพยาบาลป่าติ้ว</v>
          </cell>
          <cell r="C24" t="str">
            <v>21002</v>
          </cell>
          <cell r="D24" t="str">
            <v>กระทรวงสาธารณสุข สำนักงานปลัดกระทรวงสาธารณสุข</v>
          </cell>
          <cell r="E24" t="str">
            <v>07</v>
          </cell>
          <cell r="F24" t="str">
            <v>โรงพยาบาลชุมชน</v>
          </cell>
          <cell r="G24" t="str">
            <v>30</v>
          </cell>
          <cell r="H24" t="str">
            <v>35</v>
          </cell>
          <cell r="I24" t="str">
            <v>จ.ยโสธร</v>
          </cell>
          <cell r="J24" t="str">
            <v>05</v>
          </cell>
          <cell r="K24" t="str">
            <v xml:space="preserve"> อ.ป่าติ้ว</v>
          </cell>
          <cell r="L24" t="str">
            <v>01</v>
          </cell>
          <cell r="M24" t="str">
            <v xml:space="preserve"> 'ต.โพธิ์ไทร'</v>
          </cell>
          <cell r="N24" t="str">
            <v>04</v>
          </cell>
          <cell r="O24" t="str">
            <v xml:space="preserve"> หมู่ 4</v>
          </cell>
          <cell r="P24" t="str">
            <v>01</v>
          </cell>
          <cell r="Q24" t="str">
            <v>เปิดดำเนินการ</v>
          </cell>
          <cell r="R24" t="str">
            <v>294 ม.4 ถ.อรุณประเสริฐ</v>
          </cell>
          <cell r="S24" t="str">
            <v>35150</v>
          </cell>
          <cell r="V24" t="str">
            <v>21</v>
          </cell>
          <cell r="W24" t="str">
            <v>2.1 ทุติยภูมิระดับต้น</v>
          </cell>
          <cell r="AH24" t="str">
            <v>10966</v>
          </cell>
        </row>
        <row r="25">
          <cell r="A25" t="str">
            <v>001098700</v>
          </cell>
          <cell r="B25" t="str">
            <v>โรงพยาบาลพนา</v>
          </cell>
          <cell r="C25" t="str">
            <v>21002</v>
          </cell>
          <cell r="D25" t="str">
            <v>กระทรวงสาธารณสุข สำนักงานปลัดกระทรวงสาธารณสุข</v>
          </cell>
          <cell r="E25" t="str">
            <v>07</v>
          </cell>
          <cell r="F25" t="str">
            <v>โรงพยาบาลชุมชน</v>
          </cell>
          <cell r="G25" t="str">
            <v>10</v>
          </cell>
          <cell r="H25" t="str">
            <v>37</v>
          </cell>
          <cell r="I25" t="str">
            <v>จ.อำนาจเจริญ</v>
          </cell>
          <cell r="J25" t="str">
            <v>04</v>
          </cell>
          <cell r="K25" t="str">
            <v xml:space="preserve"> อ.พนา</v>
          </cell>
          <cell r="L25" t="str">
            <v>04</v>
          </cell>
          <cell r="M25" t="str">
            <v xml:space="preserve"> 'ต.พระเหลา'</v>
          </cell>
          <cell r="N25" t="str">
            <v>10</v>
          </cell>
          <cell r="O25" t="str">
            <v xml:space="preserve"> หมู่ 10</v>
          </cell>
          <cell r="P25" t="str">
            <v>01</v>
          </cell>
          <cell r="Q25" t="str">
            <v>เปิดดำเนินการ</v>
          </cell>
          <cell r="R25" t="str">
            <v xml:space="preserve">255 ม.10 ถ.อุปชิด </v>
          </cell>
          <cell r="S25" t="str">
            <v>37180</v>
          </cell>
          <cell r="V25" t="str">
            <v>22</v>
          </cell>
          <cell r="W25" t="str">
            <v>2.2 ทุติยภูมิระดับกลาง</v>
          </cell>
          <cell r="AH25" t="str">
            <v>10987</v>
          </cell>
        </row>
        <row r="26">
          <cell r="A26" t="str">
            <v>001097100</v>
          </cell>
          <cell r="B26" t="str">
            <v>โรงพยาบาลคอนสวรรค์</v>
          </cell>
          <cell r="C26" t="str">
            <v>21002</v>
          </cell>
          <cell r="D26" t="str">
            <v>กระทรวงสาธารณสุข สำนักงานปลัดกระทรวงสาธารณสุข</v>
          </cell>
          <cell r="E26" t="str">
            <v>07</v>
          </cell>
          <cell r="F26" t="str">
            <v>โรงพยาบาลชุมชน</v>
          </cell>
          <cell r="G26" t="str">
            <v>30</v>
          </cell>
          <cell r="H26" t="str">
            <v>36</v>
          </cell>
          <cell r="I26" t="str">
            <v>จ.ชัยภูมิ</v>
          </cell>
          <cell r="J26" t="str">
            <v>03</v>
          </cell>
          <cell r="K26" t="str">
            <v xml:space="preserve"> อ.คอนสวรรค์</v>
          </cell>
          <cell r="L26" t="str">
            <v>01</v>
          </cell>
          <cell r="M26" t="str">
            <v xml:space="preserve"> 'ต.คอนสวรรค์'</v>
          </cell>
          <cell r="N26" t="str">
            <v>13</v>
          </cell>
          <cell r="O26" t="str">
            <v xml:space="preserve"> หมู่ 13</v>
          </cell>
          <cell r="P26" t="str">
            <v>01</v>
          </cell>
          <cell r="Q26" t="str">
            <v>เปิดดำเนินการ</v>
          </cell>
          <cell r="R26" t="str">
            <v xml:space="preserve">431 ถ.คอนสวรรค์ -แก้งคร้อ </v>
          </cell>
          <cell r="V26" t="str">
            <v>21</v>
          </cell>
          <cell r="W26" t="str">
            <v>2.1 ทุติยภูมิระดับต้น</v>
          </cell>
          <cell r="AH26" t="str">
            <v>10971</v>
          </cell>
        </row>
        <row r="27">
          <cell r="A27" t="str">
            <v>001088500</v>
          </cell>
          <cell r="B27" t="str">
            <v>โรงพยาบาลห้วยแถลง</v>
          </cell>
          <cell r="C27" t="str">
            <v>21002</v>
          </cell>
          <cell r="D27" t="str">
            <v>กระทรวงสาธารณสุข สำนักงานปลัดกระทรวงสาธารณสุข</v>
          </cell>
          <cell r="E27" t="str">
            <v>07</v>
          </cell>
          <cell r="F27" t="str">
            <v>โรงพยาบาลชุมชน</v>
          </cell>
          <cell r="G27" t="str">
            <v>30</v>
          </cell>
          <cell r="H27" t="str">
            <v>30</v>
          </cell>
          <cell r="I27" t="str">
            <v>จ.นครราชสีมา</v>
          </cell>
          <cell r="J27" t="str">
            <v>16</v>
          </cell>
          <cell r="K27" t="str">
            <v xml:space="preserve"> อ.ห้วยแถลง</v>
          </cell>
          <cell r="L27" t="str">
            <v>01</v>
          </cell>
          <cell r="M27" t="str">
            <v xml:space="preserve"> 'ต.ห้วยแถลง'</v>
          </cell>
          <cell r="N27" t="str">
            <v>01</v>
          </cell>
          <cell r="O27" t="str">
            <v xml:space="preserve"> หมู่ 1</v>
          </cell>
          <cell r="P27" t="str">
            <v>01</v>
          </cell>
          <cell r="Q27" t="str">
            <v>เปิดดำเนินการ</v>
          </cell>
          <cell r="R27" t="str">
            <v xml:space="preserve">422 </v>
          </cell>
          <cell r="V27" t="str">
            <v>21</v>
          </cell>
          <cell r="W27" t="str">
            <v>2.1 ทุติยภูมิระดับต้น</v>
          </cell>
          <cell r="AH27" t="str">
            <v>10885</v>
          </cell>
        </row>
        <row r="28">
          <cell r="A28" t="str">
            <v>001090700</v>
          </cell>
          <cell r="B28" t="str">
            <v>โรงพยาบาลนาโพธิ์</v>
          </cell>
          <cell r="C28" t="str">
            <v>21002</v>
          </cell>
          <cell r="D28" t="str">
            <v>กระทรวงสาธารณสุข สำนักงานปลัดกระทรวงสาธารณสุข</v>
          </cell>
          <cell r="E28" t="str">
            <v>07</v>
          </cell>
          <cell r="F28" t="str">
            <v>โรงพยาบาลชุมชน</v>
          </cell>
          <cell r="G28" t="str">
            <v>30</v>
          </cell>
          <cell r="H28" t="str">
            <v>31</v>
          </cell>
          <cell r="I28" t="str">
            <v>จ.บุรีรัมย์</v>
          </cell>
          <cell r="J28" t="str">
            <v>13</v>
          </cell>
          <cell r="K28" t="str">
            <v xml:space="preserve"> อ.นาโพธิ์</v>
          </cell>
          <cell r="L28" t="str">
            <v>05</v>
          </cell>
          <cell r="M28" t="str">
            <v xml:space="preserve"> 'ต.ศรีสว่าง'</v>
          </cell>
          <cell r="N28" t="str">
            <v>08</v>
          </cell>
          <cell r="O28" t="str">
            <v xml:space="preserve"> หมู่ 8</v>
          </cell>
          <cell r="P28" t="str">
            <v>01</v>
          </cell>
          <cell r="Q28" t="str">
            <v>เปิดดำเนินการ</v>
          </cell>
          <cell r="R28" t="str">
            <v xml:space="preserve">103 </v>
          </cell>
          <cell r="V28" t="str">
            <v>22</v>
          </cell>
          <cell r="W28" t="str">
            <v>2.2 ทุติยภูมิระดับกลาง</v>
          </cell>
          <cell r="AH28" t="str">
            <v>10907</v>
          </cell>
        </row>
        <row r="29">
          <cell r="A29" t="str">
            <v>001120600</v>
          </cell>
          <cell r="B29" t="str">
            <v>โรงพยาบาลแม่ลาน้อย</v>
          </cell>
          <cell r="C29" t="str">
            <v>21002</v>
          </cell>
          <cell r="D29" t="str">
            <v>กระทรวงสาธารณสุข สำนักงานปลัดกระทรวงสาธารณสุข</v>
          </cell>
          <cell r="E29" t="str">
            <v>07</v>
          </cell>
          <cell r="F29" t="str">
            <v>โรงพยาบาลชุมชน</v>
          </cell>
          <cell r="G29" t="str">
            <v>10</v>
          </cell>
          <cell r="H29" t="str">
            <v>58</v>
          </cell>
          <cell r="I29" t="str">
            <v>จ.แม่ฮ่องสอน</v>
          </cell>
          <cell r="J29" t="str">
            <v>05</v>
          </cell>
          <cell r="K29" t="str">
            <v xml:space="preserve"> อ.แม่ลาน้อย</v>
          </cell>
          <cell r="L29" t="str">
            <v>08</v>
          </cell>
          <cell r="M29" t="str">
            <v xml:space="preserve"> 'ต.ขุนแม่ลาน้อย'</v>
          </cell>
          <cell r="N29" t="str">
            <v>09</v>
          </cell>
          <cell r="O29" t="str">
            <v xml:space="preserve"> หมู่ 9</v>
          </cell>
          <cell r="P29" t="str">
            <v>01</v>
          </cell>
          <cell r="Q29" t="str">
            <v>เปิดดำเนินการ</v>
          </cell>
          <cell r="R29" t="str">
            <v>79 ถ.เชียงใหม่-</v>
          </cell>
          <cell r="S29" t="str">
            <v>58120</v>
          </cell>
          <cell r="V29" t="str">
            <v>21</v>
          </cell>
          <cell r="W29" t="str">
            <v>2.1 ทุติยภูมิระดับต้น</v>
          </cell>
          <cell r="AH29" t="str">
            <v>11206</v>
          </cell>
        </row>
        <row r="30">
          <cell r="A30" t="str">
            <v>001120300</v>
          </cell>
          <cell r="B30" t="str">
            <v>โรงพยาบาลขุนยวม</v>
          </cell>
          <cell r="C30" t="str">
            <v>21002</v>
          </cell>
          <cell r="D30" t="str">
            <v>กระทรวงสาธารณสุข สำนักงานปลัดกระทรวงสาธารณสุข</v>
          </cell>
          <cell r="E30" t="str">
            <v>07</v>
          </cell>
          <cell r="F30" t="str">
            <v>โรงพยาบาลชุมชน</v>
          </cell>
          <cell r="G30" t="str">
            <v>10</v>
          </cell>
          <cell r="H30" t="str">
            <v>58</v>
          </cell>
          <cell r="I30" t="str">
            <v>จ.แม่ฮ่องสอน</v>
          </cell>
          <cell r="J30" t="str">
            <v>02</v>
          </cell>
          <cell r="K30" t="str">
            <v xml:space="preserve"> อ.ขุนยวม</v>
          </cell>
          <cell r="L30" t="str">
            <v>01</v>
          </cell>
          <cell r="M30" t="str">
            <v xml:space="preserve"> 'ต.ขุนยวม'</v>
          </cell>
          <cell r="N30" t="str">
            <v>01</v>
          </cell>
          <cell r="O30" t="str">
            <v xml:space="preserve"> หมู่ 1</v>
          </cell>
          <cell r="P30" t="str">
            <v>01</v>
          </cell>
          <cell r="Q30" t="str">
            <v>เปิดดำเนินการ</v>
          </cell>
          <cell r="R30" t="str">
            <v xml:space="preserve">455 ถ.กริชสุวรรณ </v>
          </cell>
          <cell r="S30" t="str">
            <v>58140</v>
          </cell>
          <cell r="V30" t="str">
            <v>21</v>
          </cell>
          <cell r="W30" t="str">
            <v>2.1 ทุติยภูมิระดับต้น</v>
          </cell>
          <cell r="X30" t="str">
            <v>S</v>
          </cell>
          <cell r="Y30" t="str">
            <v xml:space="preserve">บริการ  </v>
          </cell>
          <cell r="AH30" t="str">
            <v>11203</v>
          </cell>
        </row>
        <row r="31">
          <cell r="A31" t="str">
            <v>001115100</v>
          </cell>
          <cell r="B31" t="str">
            <v>โรงพยาบาลวังเหนือ</v>
          </cell>
          <cell r="C31" t="str">
            <v>21002</v>
          </cell>
          <cell r="D31" t="str">
            <v>กระทรวงสาธารณสุข สำนักงานปลัดกระทรวงสาธารณสุข</v>
          </cell>
          <cell r="E31" t="str">
            <v>07</v>
          </cell>
          <cell r="F31" t="str">
            <v>โรงพยาบาลชุมชน</v>
          </cell>
          <cell r="G31" t="str">
            <v>30</v>
          </cell>
          <cell r="H31" t="str">
            <v>52</v>
          </cell>
          <cell r="I31" t="str">
            <v>จ.ลำปาง</v>
          </cell>
          <cell r="J31" t="str">
            <v>07</v>
          </cell>
          <cell r="K31" t="str">
            <v xml:space="preserve"> อ.วังเหนือ</v>
          </cell>
          <cell r="L31" t="str">
            <v>02</v>
          </cell>
          <cell r="M31" t="str">
            <v xml:space="preserve"> 'ต.วังเหนือ'</v>
          </cell>
          <cell r="N31" t="str">
            <v>04</v>
          </cell>
          <cell r="O31" t="str">
            <v xml:space="preserve"> หมู่ 4</v>
          </cell>
          <cell r="P31" t="str">
            <v>01</v>
          </cell>
          <cell r="Q31" t="str">
            <v>เปิดดำเนินการ</v>
          </cell>
          <cell r="V31" t="str">
            <v>21</v>
          </cell>
          <cell r="W31" t="str">
            <v>2.1 ทุติยภูมิระดับต้น</v>
          </cell>
          <cell r="AH31" t="str">
            <v>11151</v>
          </cell>
        </row>
        <row r="32">
          <cell r="A32" t="str">
            <v>001118000</v>
          </cell>
          <cell r="B32" t="str">
            <v>โรงพยาบาลนาหมื่น</v>
          </cell>
          <cell r="C32" t="str">
            <v>21002</v>
          </cell>
          <cell r="D32" t="str">
            <v>กระทรวงสาธารณสุข สำนักงานปลัดกระทรวงสาธารณสุข</v>
          </cell>
          <cell r="E32" t="str">
            <v>07</v>
          </cell>
          <cell r="F32" t="str">
            <v>โรงพยาบาลชุมชน</v>
          </cell>
          <cell r="G32" t="str">
            <v>30</v>
          </cell>
          <cell r="H32" t="str">
            <v>55</v>
          </cell>
          <cell r="I32" t="str">
            <v>จ.น่าน</v>
          </cell>
          <cell r="J32" t="str">
            <v>10</v>
          </cell>
          <cell r="K32" t="str">
            <v xml:space="preserve"> อ.นาหมื่น</v>
          </cell>
          <cell r="L32" t="str">
            <v>01</v>
          </cell>
          <cell r="M32" t="str">
            <v xml:space="preserve"> 'ต.นาทะนุง'</v>
          </cell>
          <cell r="N32" t="str">
            <v>14</v>
          </cell>
          <cell r="O32" t="str">
            <v xml:space="preserve"> หมู่ 14</v>
          </cell>
          <cell r="P32" t="str">
            <v>01</v>
          </cell>
          <cell r="Q32" t="str">
            <v>เปิดดำเนินการ</v>
          </cell>
          <cell r="R32" t="str">
            <v xml:space="preserve">เลขที่ 78  </v>
          </cell>
          <cell r="S32" t="str">
            <v>55180</v>
          </cell>
          <cell r="T32" t="str">
            <v>054787013</v>
          </cell>
          <cell r="V32" t="str">
            <v>22</v>
          </cell>
          <cell r="W32" t="str">
            <v>2.2 ทุติยภูมิระดับกลาง</v>
          </cell>
          <cell r="AH32" t="str">
            <v>11180</v>
          </cell>
        </row>
        <row r="33">
          <cell r="A33" t="str">
            <v>001126800</v>
          </cell>
          <cell r="B33" t="str">
            <v>โรงพยาบาลหนองไผ่</v>
          </cell>
          <cell r="C33" t="str">
            <v>21002</v>
          </cell>
          <cell r="D33" t="str">
            <v>กระทรวงสาธารณสุข สำนักงานปลัดกระทรวงสาธารณสุข</v>
          </cell>
          <cell r="E33" t="str">
            <v>07</v>
          </cell>
          <cell r="F33" t="str">
            <v>โรงพยาบาลชุมชน</v>
          </cell>
          <cell r="G33" t="str">
            <v>60</v>
          </cell>
          <cell r="H33" t="str">
            <v>67</v>
          </cell>
          <cell r="I33" t="str">
            <v>จ.เพชรบูรณ์</v>
          </cell>
          <cell r="J33" t="str">
            <v>07</v>
          </cell>
          <cell r="K33" t="str">
            <v xml:space="preserve"> อ.หนองไผ่</v>
          </cell>
          <cell r="L33" t="str">
            <v>10</v>
          </cell>
          <cell r="M33" t="str">
            <v xml:space="preserve"> 'ต.หนองไผ่'</v>
          </cell>
          <cell r="N33" t="str">
            <v>06</v>
          </cell>
          <cell r="O33" t="str">
            <v xml:space="preserve"> หมู่ 6</v>
          </cell>
          <cell r="P33" t="str">
            <v>01</v>
          </cell>
          <cell r="Q33" t="str">
            <v>เปิดดำเนินการ</v>
          </cell>
          <cell r="R33" t="str">
            <v xml:space="preserve">655 ม.6 ถ.สระบุรี-หล่มสัก </v>
          </cell>
          <cell r="S33" t="str">
            <v>67140</v>
          </cell>
          <cell r="V33" t="str">
            <v>21</v>
          </cell>
          <cell r="W33" t="str">
            <v>2.1 ทุติยภูมิระดับต้น</v>
          </cell>
          <cell r="AH33" t="str">
            <v>11268</v>
          </cell>
        </row>
        <row r="34">
          <cell r="A34" t="str">
            <v>001124700</v>
          </cell>
          <cell r="B34" t="str">
            <v>โรงพยาบาลศรีสัชนาลัย</v>
          </cell>
          <cell r="C34" t="str">
            <v>21002</v>
          </cell>
          <cell r="D34" t="str">
            <v>กระทรวงสาธารณสุข สำนักงานปลัดกระทรวงสาธารณสุข</v>
          </cell>
          <cell r="E34" t="str">
            <v>07</v>
          </cell>
          <cell r="F34" t="str">
            <v>โรงพยาบาลชุมชน</v>
          </cell>
          <cell r="G34" t="str">
            <v>60</v>
          </cell>
          <cell r="H34" t="str">
            <v>64</v>
          </cell>
          <cell r="I34" t="str">
            <v>จ.สุโขทัย</v>
          </cell>
          <cell r="J34" t="str">
            <v>05</v>
          </cell>
          <cell r="K34" t="str">
            <v xml:space="preserve"> อ.ศรีสัชนาลัย</v>
          </cell>
          <cell r="L34" t="str">
            <v>01</v>
          </cell>
          <cell r="M34" t="str">
            <v xml:space="preserve"> 'ต.หาดเสี้ยว'</v>
          </cell>
          <cell r="N34" t="str">
            <v>03</v>
          </cell>
          <cell r="O34" t="str">
            <v xml:space="preserve"> หมู่ 3</v>
          </cell>
          <cell r="P34" t="str">
            <v>01</v>
          </cell>
          <cell r="Q34" t="str">
            <v>เปิดดำเนินการ</v>
          </cell>
          <cell r="R34" t="str">
            <v>ถ.สุโขทัย-อุตรดิตถ์</v>
          </cell>
          <cell r="S34" t="str">
            <v>64130</v>
          </cell>
          <cell r="T34" t="str">
            <v>055671484</v>
          </cell>
          <cell r="U34" t="str">
            <v>055673137</v>
          </cell>
          <cell r="V34" t="str">
            <v>21</v>
          </cell>
          <cell r="W34" t="str">
            <v>2.1 ทุติยภูมิระดับต้น</v>
          </cell>
          <cell r="AH34" t="str">
            <v>11247</v>
          </cell>
        </row>
        <row r="35">
          <cell r="A35" t="str">
            <v>001116400</v>
          </cell>
          <cell r="B35" t="str">
            <v>โรงพยาบาลลับแล</v>
          </cell>
          <cell r="C35" t="str">
            <v>21002</v>
          </cell>
          <cell r="D35" t="str">
            <v>กระทรวงสาธารณสุข สำนักงานปลัดกระทรวงสาธารณสุข</v>
          </cell>
          <cell r="E35" t="str">
            <v>07</v>
          </cell>
          <cell r="F35" t="str">
            <v>โรงพยาบาลชุมชน</v>
          </cell>
          <cell r="G35" t="str">
            <v>30</v>
          </cell>
          <cell r="H35" t="str">
            <v>53</v>
          </cell>
          <cell r="I35" t="str">
            <v>จ.อุตรดิตถ์</v>
          </cell>
          <cell r="J35" t="str">
            <v>08</v>
          </cell>
          <cell r="K35" t="str">
            <v xml:space="preserve"> อ.ลับแล</v>
          </cell>
          <cell r="L35" t="str">
            <v>05</v>
          </cell>
          <cell r="M35" t="str">
            <v xml:space="preserve"> 'ต.ชัยจุมพล'</v>
          </cell>
          <cell r="N35" t="str">
            <v>01</v>
          </cell>
          <cell r="O35" t="str">
            <v xml:space="preserve"> หมู่ 1</v>
          </cell>
          <cell r="P35" t="str">
            <v>01</v>
          </cell>
          <cell r="Q35" t="str">
            <v>เปิดดำเนินการ</v>
          </cell>
          <cell r="R35" t="str">
            <v>163</v>
          </cell>
          <cell r="S35" t="str">
            <v>53130</v>
          </cell>
          <cell r="T35" t="str">
            <v>055431345</v>
          </cell>
          <cell r="U35" t="str">
            <v>055432104</v>
          </cell>
          <cell r="V35" t="str">
            <v>22</v>
          </cell>
          <cell r="W35" t="str">
            <v>2.2 ทุติยภูมิระดับกลาง</v>
          </cell>
          <cell r="AH35" t="str">
            <v>11164</v>
          </cell>
        </row>
        <row r="36">
          <cell r="A36" t="str">
            <v>001130400</v>
          </cell>
          <cell r="B36" t="str">
            <v>โรงพยาบาลกระทุ่มแบน</v>
          </cell>
          <cell r="C36" t="str">
            <v>21002</v>
          </cell>
          <cell r="D36" t="str">
            <v>กระทรวงสาธารณสุข สำนักงานปลัดกระทรวงสาธารณสุข</v>
          </cell>
          <cell r="E36" t="str">
            <v>06</v>
          </cell>
          <cell r="F36" t="str">
            <v>โรงพยาบาลทั่วไป</v>
          </cell>
          <cell r="G36" t="str">
            <v>120</v>
          </cell>
          <cell r="H36" t="str">
            <v>74</v>
          </cell>
          <cell r="I36" t="str">
            <v>จ.สมุทรสาคร</v>
          </cell>
          <cell r="J36" t="str">
            <v>02</v>
          </cell>
          <cell r="K36" t="str">
            <v xml:space="preserve"> อ.กระทุ่มแบน</v>
          </cell>
          <cell r="L36" t="str">
            <v>01</v>
          </cell>
          <cell r="M36" t="str">
            <v xml:space="preserve"> 'ต.ตลาดกระทุ่มแบน'</v>
          </cell>
          <cell r="N36" t="str">
            <v>00</v>
          </cell>
          <cell r="O36" t="str">
            <v xml:space="preserve"> หมู่ 0</v>
          </cell>
          <cell r="P36" t="str">
            <v>01</v>
          </cell>
          <cell r="Q36" t="str">
            <v>เปิดดำเนินการ</v>
          </cell>
          <cell r="R36" t="str">
            <v xml:space="preserve">450/4  </v>
          </cell>
          <cell r="S36" t="str">
            <v>74110</v>
          </cell>
          <cell r="T36" t="str">
            <v>034844430</v>
          </cell>
          <cell r="U36" t="str">
            <v>034470410</v>
          </cell>
          <cell r="V36" t="str">
            <v>22</v>
          </cell>
          <cell r="W36" t="str">
            <v>2.2 ทุติยภูมิระดับกลาง</v>
          </cell>
          <cell r="X36" t="str">
            <v>S</v>
          </cell>
          <cell r="Y36" t="str">
            <v xml:space="preserve">บริการ  </v>
          </cell>
          <cell r="Z36" t="str">
            <v>05</v>
          </cell>
          <cell r="AA36" t="str">
            <v>แก้ไข/เปลี่ยนแปลงประเภท</v>
          </cell>
          <cell r="AB36" t="str">
            <v>เปลี่ยนประเภทจากรพช เป็นรพท. รับแจ้งจากกลุ่มสบส. ที่สธ0201.032/914 วันที่ 25 มค.56</v>
          </cell>
          <cell r="AH36" t="str">
            <v>11304</v>
          </cell>
        </row>
        <row r="37">
          <cell r="A37" t="str">
            <v>001074100</v>
          </cell>
          <cell r="B37" t="str">
            <v>โรงพยาบาลวชิระภูเก็ต</v>
          </cell>
          <cell r="C37" t="str">
            <v>21002</v>
          </cell>
          <cell r="D37" t="str">
            <v>กระทรวงสาธารณสุข สำนักงานปลัดกระทรวงสาธารณสุข</v>
          </cell>
          <cell r="E37" t="str">
            <v>05</v>
          </cell>
          <cell r="F37" t="str">
            <v>โรงพยาบาลศูนย์</v>
          </cell>
          <cell r="G37" t="str">
            <v>503</v>
          </cell>
          <cell r="H37" t="str">
            <v>83</v>
          </cell>
          <cell r="I37" t="str">
            <v>จ.ภูเก็ต</v>
          </cell>
          <cell r="J37" t="str">
            <v>01</v>
          </cell>
          <cell r="K37" t="str">
            <v xml:space="preserve"> อ.เมืองภูเก็ต</v>
          </cell>
          <cell r="L37" t="str">
            <v>01</v>
          </cell>
          <cell r="M37" t="str">
            <v xml:space="preserve"> 'ต.ตลาดใหญ่'</v>
          </cell>
          <cell r="N37" t="str">
            <v>00</v>
          </cell>
          <cell r="O37" t="str">
            <v xml:space="preserve"> หมู่ 0</v>
          </cell>
          <cell r="P37" t="str">
            <v>01</v>
          </cell>
          <cell r="Q37" t="str">
            <v>เปิดดำเนินการ</v>
          </cell>
          <cell r="R37" t="str">
            <v xml:space="preserve">353 ถ.เยาวราช </v>
          </cell>
          <cell r="S37" t="str">
            <v>83000</v>
          </cell>
          <cell r="T37" t="str">
            <v>076361234</v>
          </cell>
          <cell r="V37" t="str">
            <v>31</v>
          </cell>
          <cell r="W37" t="str">
            <v>3.1 ตติยภูมิ</v>
          </cell>
          <cell r="Z37" t="str">
            <v>05</v>
          </cell>
          <cell r="AA37" t="str">
            <v>แก้ไข/เปลี่ยนแปลงประเภท</v>
          </cell>
          <cell r="AB37" t="str">
            <v>เปลี่ยนประเภทจาก รพท.เป็นรพศ. รับแจ้งจาก สบส. ที่สธ0201.032/914 วันที่ 25 มค.56</v>
          </cell>
          <cell r="AH37" t="str">
            <v>10741</v>
          </cell>
        </row>
        <row r="38">
          <cell r="A38" t="str">
            <v>002784000</v>
          </cell>
          <cell r="B38" t="str">
            <v>โรงพยาบาลสีดา</v>
          </cell>
          <cell r="C38" t="str">
            <v>21002</v>
          </cell>
          <cell r="D38" t="str">
            <v>กระทรวงสาธารณสุข สำนักงานปลัดกระทรวงสาธารณสุข</v>
          </cell>
          <cell r="E38" t="str">
            <v>07</v>
          </cell>
          <cell r="F38" t="str">
            <v>โรงพยาบาลชุมชน</v>
          </cell>
          <cell r="G38" t="str">
            <v>30</v>
          </cell>
          <cell r="H38" t="str">
            <v>30</v>
          </cell>
          <cell r="I38" t="str">
            <v>จ.นครราชสีมา</v>
          </cell>
          <cell r="J38" t="str">
            <v>31</v>
          </cell>
          <cell r="K38" t="str">
            <v xml:space="preserve"> อ.สีดา</v>
          </cell>
          <cell r="L38" t="str">
            <v>01</v>
          </cell>
          <cell r="M38" t="str">
            <v xml:space="preserve"> 'ต.สีดา'</v>
          </cell>
          <cell r="N38" t="str">
            <v>01</v>
          </cell>
          <cell r="O38" t="str">
            <v xml:space="preserve"> หมู่ 1</v>
          </cell>
          <cell r="P38" t="str">
            <v>01</v>
          </cell>
          <cell r="Q38" t="str">
            <v>เปิดดำเนินการ</v>
          </cell>
          <cell r="S38" t="str">
            <v>30430</v>
          </cell>
          <cell r="T38" t="str">
            <v>044329234</v>
          </cell>
          <cell r="U38" t="str">
            <v>044329234</v>
          </cell>
          <cell r="X38" t="str">
            <v>S</v>
          </cell>
          <cell r="Y38" t="str">
            <v xml:space="preserve">บริการ  </v>
          </cell>
          <cell r="Z38" t="str">
            <v>01</v>
          </cell>
          <cell r="AA38" t="str">
            <v>ตั้งใหม่</v>
          </cell>
          <cell r="AC38" t="str">
            <v>2013-03-04</v>
          </cell>
          <cell r="AE38" t="str">
            <v>2013-02-01</v>
          </cell>
          <cell r="AH38" t="str">
            <v>27840</v>
          </cell>
        </row>
        <row r="39">
          <cell r="A39" t="str">
            <v>002505800</v>
          </cell>
          <cell r="B39" t="str">
            <v>โรงพยาบาลกู่แก้ว</v>
          </cell>
          <cell r="C39" t="str">
            <v>21002</v>
          </cell>
          <cell r="D39" t="str">
            <v>กระทรวงสาธารณสุข สำนักงานปลัดกระทรวงสาธารณสุข</v>
          </cell>
          <cell r="E39" t="str">
            <v>07</v>
          </cell>
          <cell r="F39" t="str">
            <v>โรงพยาบาลชุมชน</v>
          </cell>
          <cell r="G39" t="str">
            <v>30</v>
          </cell>
          <cell r="H39" t="str">
            <v>41</v>
          </cell>
          <cell r="I39" t="str">
            <v>จ.อุดรธานี</v>
          </cell>
          <cell r="J39" t="str">
            <v>24</v>
          </cell>
          <cell r="K39" t="str">
            <v xml:space="preserve"> อ.กู่แก้ว</v>
          </cell>
          <cell r="L39" t="str">
            <v>01</v>
          </cell>
          <cell r="M39" t="str">
            <v xml:space="preserve"> 'ต.บ้านจีต'</v>
          </cell>
          <cell r="N39" t="str">
            <v>07</v>
          </cell>
          <cell r="O39" t="str">
            <v xml:space="preserve"> หมู่ 7</v>
          </cell>
          <cell r="P39" t="str">
            <v>01</v>
          </cell>
          <cell r="Q39" t="str">
            <v>เปิดดำเนินการ</v>
          </cell>
          <cell r="S39" t="str">
            <v>41130</v>
          </cell>
          <cell r="T39" t="str">
            <v>042256115</v>
          </cell>
          <cell r="U39" t="str">
            <v>042256115</v>
          </cell>
          <cell r="X39" t="str">
            <v>S</v>
          </cell>
          <cell r="Y39" t="str">
            <v xml:space="preserve">บริการ  </v>
          </cell>
          <cell r="Z39" t="str">
            <v>01</v>
          </cell>
          <cell r="AA39" t="str">
            <v>ตั้งใหม่</v>
          </cell>
          <cell r="AC39" t="str">
            <v>2013-02-04</v>
          </cell>
          <cell r="AE39" t="str">
            <v>2013-02-03</v>
          </cell>
          <cell r="AH39" t="str">
            <v>25058</v>
          </cell>
        </row>
        <row r="40">
          <cell r="A40" t="str">
            <v>002505900</v>
          </cell>
          <cell r="B40" t="str">
            <v>โรงพยาบาลประจักษ์ศิลปาคม</v>
          </cell>
          <cell r="C40" t="str">
            <v>21002</v>
          </cell>
          <cell r="D40" t="str">
            <v>กระทรวงสาธารณสุข สำนักงานปลัดกระทรวงสาธารณสุข</v>
          </cell>
          <cell r="E40" t="str">
            <v>07</v>
          </cell>
          <cell r="F40" t="str">
            <v>โรงพยาบาลชุมชน</v>
          </cell>
          <cell r="G40" t="str">
            <v>30</v>
          </cell>
          <cell r="H40" t="str">
            <v>41</v>
          </cell>
          <cell r="I40" t="str">
            <v>จ.อุดรธานี</v>
          </cell>
          <cell r="J40" t="str">
            <v>25</v>
          </cell>
          <cell r="K40" t="str">
            <v xml:space="preserve"> อ.ประจักษ์ศิลปาคม</v>
          </cell>
          <cell r="L40" t="str">
            <v>01</v>
          </cell>
          <cell r="M40" t="str">
            <v xml:space="preserve"> 'ต.นาม่วง'</v>
          </cell>
          <cell r="N40" t="str">
            <v>03</v>
          </cell>
          <cell r="O40" t="str">
            <v xml:space="preserve"> หมู่ 3</v>
          </cell>
          <cell r="P40" t="str">
            <v>01</v>
          </cell>
          <cell r="Q40" t="str">
            <v>เปิดดำเนินการ</v>
          </cell>
          <cell r="S40" t="str">
            <v>41110</v>
          </cell>
          <cell r="X40" t="str">
            <v>S</v>
          </cell>
          <cell r="Y40" t="str">
            <v xml:space="preserve">บริการ  </v>
          </cell>
          <cell r="Z40" t="str">
            <v>01</v>
          </cell>
          <cell r="AA40" t="str">
            <v>ตั้งใหม่</v>
          </cell>
          <cell r="AC40" t="str">
            <v>2013-02-04</v>
          </cell>
          <cell r="AE40" t="str">
            <v>2013-01-01</v>
          </cell>
          <cell r="AH40" t="str">
            <v>25059</v>
          </cell>
        </row>
        <row r="41">
          <cell r="A41" t="str">
            <v>002783900</v>
          </cell>
          <cell r="B41" t="str">
            <v>โรงพยาบาลบัวลาย</v>
          </cell>
          <cell r="C41" t="str">
            <v>21002</v>
          </cell>
          <cell r="D41" t="str">
            <v>กระทรวงสาธารณสุข สำนักงานปลัดกระทรวงสาธารณสุข</v>
          </cell>
          <cell r="E41" t="str">
            <v>07</v>
          </cell>
          <cell r="F41" t="str">
            <v>โรงพยาบาลชุมชน</v>
          </cell>
          <cell r="G41" t="str">
            <v>30</v>
          </cell>
          <cell r="H41" t="str">
            <v>30</v>
          </cell>
          <cell r="I41" t="str">
            <v>จ.นครราชสีมา</v>
          </cell>
          <cell r="J41" t="str">
            <v>30</v>
          </cell>
          <cell r="K41" t="str">
            <v xml:space="preserve"> อ.บัวลาย</v>
          </cell>
          <cell r="L41" t="str">
            <v>01</v>
          </cell>
          <cell r="M41" t="str">
            <v xml:space="preserve"> 'ต.เมืองพะไล'</v>
          </cell>
          <cell r="N41" t="str">
            <v>05</v>
          </cell>
          <cell r="O41" t="str">
            <v xml:space="preserve"> หมู่ 5</v>
          </cell>
          <cell r="P41" t="str">
            <v>01</v>
          </cell>
          <cell r="Q41" t="str">
            <v>เปิดดำเนินการ</v>
          </cell>
          <cell r="R41" t="str">
            <v>55</v>
          </cell>
          <cell r="S41" t="str">
            <v>30120</v>
          </cell>
          <cell r="T41" t="str">
            <v>044-495002</v>
          </cell>
          <cell r="U41" t="str">
            <v>044449201</v>
          </cell>
          <cell r="X41" t="str">
            <v>S</v>
          </cell>
          <cell r="Y41" t="str">
            <v xml:space="preserve">บริการ  </v>
          </cell>
          <cell r="Z41" t="str">
            <v>01</v>
          </cell>
          <cell r="AA41" t="str">
            <v>ตั้งใหม่</v>
          </cell>
          <cell r="AC41" t="str">
            <v>2013-03-04</v>
          </cell>
          <cell r="AE41" t="str">
            <v>2013-02-01</v>
          </cell>
          <cell r="AH41" t="str">
            <v>27839</v>
          </cell>
        </row>
        <row r="42">
          <cell r="A42" t="str">
            <v>002784100</v>
          </cell>
          <cell r="B42" t="str">
            <v>โรงพยาบาลเทพารักษ์</v>
          </cell>
          <cell r="C42" t="str">
            <v>21002</v>
          </cell>
          <cell r="D42" t="str">
            <v>กระทรวงสาธารณสุข สำนักงานปลัดกระทรวงสาธารณสุข</v>
          </cell>
          <cell r="E42" t="str">
            <v>07</v>
          </cell>
          <cell r="F42" t="str">
            <v>โรงพยาบาลชุมชน</v>
          </cell>
          <cell r="G42" t="str">
            <v>30</v>
          </cell>
          <cell r="H42" t="str">
            <v>30</v>
          </cell>
          <cell r="I42" t="str">
            <v>จ.นครราชสีมา</v>
          </cell>
          <cell r="J42" t="str">
            <v>26</v>
          </cell>
          <cell r="K42" t="str">
            <v xml:space="preserve"> อ.เทพารักษ์</v>
          </cell>
          <cell r="L42" t="str">
            <v>01</v>
          </cell>
          <cell r="M42" t="str">
            <v xml:space="preserve"> 'ต.สำนักตะคร้อ'</v>
          </cell>
          <cell r="N42" t="str">
            <v>14</v>
          </cell>
          <cell r="O42" t="str">
            <v xml:space="preserve"> หมู่ 14</v>
          </cell>
          <cell r="P42" t="str">
            <v>01</v>
          </cell>
          <cell r="Q42" t="str">
            <v>เปิดดำเนินการ</v>
          </cell>
          <cell r="R42" t="str">
            <v>222</v>
          </cell>
          <cell r="S42" t="str">
            <v>30210</v>
          </cell>
          <cell r="T42" t="str">
            <v>044-208208-10*201</v>
          </cell>
          <cell r="X42" t="str">
            <v>S</v>
          </cell>
          <cell r="Y42" t="str">
            <v xml:space="preserve">บริการ  </v>
          </cell>
          <cell r="Z42" t="str">
            <v>01</v>
          </cell>
          <cell r="AA42" t="str">
            <v>ตั้งใหม่</v>
          </cell>
          <cell r="AC42" t="str">
            <v>2013-03-04</v>
          </cell>
          <cell r="AE42" t="str">
            <v>2013-04-01</v>
          </cell>
          <cell r="AH42" t="str">
            <v>27841</v>
          </cell>
        </row>
        <row r="43">
          <cell r="A43" t="str">
            <v>002744300</v>
          </cell>
          <cell r="B43" t="str">
            <v>โรงพยาบาลวังเจ้า</v>
          </cell>
          <cell r="C43" t="str">
            <v>21002</v>
          </cell>
          <cell r="D43" t="str">
            <v>กระทรวงสาธารณสุข สำนักงานปลัดกระทรวงสาธารณสุข</v>
          </cell>
          <cell r="E43" t="str">
            <v>07</v>
          </cell>
          <cell r="F43" t="str">
            <v>โรงพยาบาลชุมชน</v>
          </cell>
          <cell r="G43" t="str">
            <v>30</v>
          </cell>
          <cell r="H43" t="str">
            <v>63</v>
          </cell>
          <cell r="I43" t="str">
            <v>จ.ตาก</v>
          </cell>
          <cell r="J43" t="str">
            <v>09</v>
          </cell>
          <cell r="K43" t="str">
            <v xml:space="preserve"> อ.วังเจ้า</v>
          </cell>
          <cell r="L43" t="str">
            <v>01</v>
          </cell>
          <cell r="M43" t="str">
            <v xml:space="preserve"> 'ต.เชียงทอง'</v>
          </cell>
          <cell r="N43" t="str">
            <v>02</v>
          </cell>
          <cell r="O43" t="str">
            <v xml:space="preserve"> หมู่ 2</v>
          </cell>
          <cell r="P43" t="str">
            <v>01</v>
          </cell>
          <cell r="Q43" t="str">
            <v>เปิดดำเนินการ</v>
          </cell>
          <cell r="R43" t="str">
            <v xml:space="preserve">บ้านสบยม </v>
          </cell>
          <cell r="S43" t="str">
            <v>63000</v>
          </cell>
          <cell r="T43" t="str">
            <v>0892980982</v>
          </cell>
          <cell r="V43" t="str">
            <v>23</v>
          </cell>
          <cell r="W43" t="str">
            <v>2.3 ทุติยภูมิระดับสูง</v>
          </cell>
          <cell r="X43" t="str">
            <v>S</v>
          </cell>
          <cell r="Y43" t="str">
            <v xml:space="preserve">บริการ  </v>
          </cell>
          <cell r="Z43" t="str">
            <v>01</v>
          </cell>
          <cell r="AA43" t="str">
            <v>ตั้งใหม่</v>
          </cell>
          <cell r="AC43" t="str">
            <v>2013-02-21</v>
          </cell>
          <cell r="AH43" t="str">
            <v>27443</v>
          </cell>
        </row>
        <row r="44">
          <cell r="A44" t="str">
            <v>001071000</v>
          </cell>
          <cell r="B44" t="str">
            <v>โรงพยาบาลสกลนคร</v>
          </cell>
          <cell r="C44" t="str">
            <v>21002</v>
          </cell>
          <cell r="D44" t="str">
            <v>กระทรวงสาธารณสุข สำนักงานปลัดกระทรวงสาธารณสุข</v>
          </cell>
          <cell r="E44" t="str">
            <v>05</v>
          </cell>
          <cell r="F44" t="str">
            <v>โรงพยาบาลศูนย์</v>
          </cell>
          <cell r="G44" t="str">
            <v>600</v>
          </cell>
          <cell r="H44" t="str">
            <v>47</v>
          </cell>
          <cell r="I44" t="str">
            <v>จ.สกลนคร</v>
          </cell>
          <cell r="J44" t="str">
            <v>01</v>
          </cell>
          <cell r="K44" t="str">
            <v xml:space="preserve"> อ.เมืองสกลนคร</v>
          </cell>
          <cell r="L44" t="str">
            <v>01</v>
          </cell>
          <cell r="M44" t="str">
            <v xml:space="preserve"> 'ต.ธาตุเชิงชุม'</v>
          </cell>
          <cell r="N44" t="str">
            <v>00</v>
          </cell>
          <cell r="O44" t="str">
            <v xml:space="preserve"> หมู่ 0</v>
          </cell>
          <cell r="P44" t="str">
            <v>01</v>
          </cell>
          <cell r="Q44" t="str">
            <v>เปิดดำเนินการ</v>
          </cell>
          <cell r="R44" t="str">
            <v xml:space="preserve">1041 ถ.เจริญเมือง  </v>
          </cell>
          <cell r="S44" t="str">
            <v>47000</v>
          </cell>
          <cell r="T44" t="str">
            <v>042711636</v>
          </cell>
          <cell r="U44" t="str">
            <v xml:space="preserve"> 042 711615'</v>
          </cell>
          <cell r="V44" t="str">
            <v>042711037</v>
          </cell>
          <cell r="W44" t="str">
            <v>31</v>
          </cell>
          <cell r="X44" t="str">
            <v>3.1 ตติยภูมิ</v>
          </cell>
          <cell r="Y44" t="str">
            <v>S</v>
          </cell>
          <cell r="Z44" t="str">
            <v xml:space="preserve">บริการ  </v>
          </cell>
          <cell r="AA44" t="str">
            <v>05</v>
          </cell>
          <cell r="AB44" t="str">
            <v>แก้ไข/เปลี่ยนแปลงประเภท</v>
          </cell>
          <cell r="AC44" t="str">
            <v>เปลี่ยนประเภทจาก รพท.เป็นรพศ. รับแจ้งจากกลุ่มสบส. ที่สธ0201.032/914 วันที่ 25 มค.56</v>
          </cell>
          <cell r="AH44" t="str">
            <v>10710</v>
          </cell>
        </row>
        <row r="45">
          <cell r="A45" t="str">
            <v>002784400</v>
          </cell>
          <cell r="B45" t="str">
            <v>โรงพยาบาลโนนนารายณ์</v>
          </cell>
          <cell r="C45" t="str">
            <v>21002</v>
          </cell>
          <cell r="D45" t="str">
            <v>กระทรวงสาธารณสุข สำนักงานปลัดกระทรวงสาธารณสุข</v>
          </cell>
          <cell r="E45" t="str">
            <v>07</v>
          </cell>
          <cell r="F45" t="str">
            <v>โรงพยาบาลชุมชน</v>
          </cell>
          <cell r="G45" t="str">
            <v>30</v>
          </cell>
          <cell r="H45" t="str">
            <v>32</v>
          </cell>
          <cell r="I45" t="str">
            <v>จ.สุรินทร์</v>
          </cell>
          <cell r="J45" t="str">
            <v>17</v>
          </cell>
          <cell r="K45" t="str">
            <v xml:space="preserve"> อ.โนนนารายณ์</v>
          </cell>
          <cell r="L45" t="str">
            <v>01</v>
          </cell>
          <cell r="M45" t="str">
            <v xml:space="preserve"> 'ต.หนองหลวง'</v>
          </cell>
          <cell r="N45" t="str">
            <v>06</v>
          </cell>
          <cell r="O45" t="str">
            <v xml:space="preserve"> หมู่ 6</v>
          </cell>
          <cell r="P45" t="str">
            <v>01</v>
          </cell>
          <cell r="Q45" t="str">
            <v>เปิดดำเนินการ</v>
          </cell>
          <cell r="R45" t="str">
            <v>บ้านโนนสั้น</v>
          </cell>
          <cell r="T45" t="str">
            <v>044-518402*108</v>
          </cell>
          <cell r="V45" t="str">
            <v>21</v>
          </cell>
          <cell r="W45" t="str">
            <v>2.1 ทุติยภูมิระดับต้น</v>
          </cell>
          <cell r="X45" t="str">
            <v>S</v>
          </cell>
          <cell r="Y45" t="str">
            <v xml:space="preserve">บริการ  </v>
          </cell>
          <cell r="Z45" t="str">
            <v>01</v>
          </cell>
          <cell r="AA45" t="str">
            <v>ตั้งใหม่</v>
          </cell>
          <cell r="AC45" t="str">
            <v>2013-03-05</v>
          </cell>
          <cell r="AE45" t="str">
            <v>2012-12-01</v>
          </cell>
          <cell r="AH45" t="str">
            <v>27844</v>
          </cell>
        </row>
        <row r="46">
          <cell r="A46" t="str">
            <v>002796800</v>
          </cell>
          <cell r="B46" t="str">
            <v>โรงพยาบาลน้ำขุ่น</v>
          </cell>
          <cell r="C46" t="str">
            <v>21002</v>
          </cell>
          <cell r="D46" t="str">
            <v>กระทรวงสาธารณสุข สำนักงานปลัดกระทรวงสาธารณสุข</v>
          </cell>
          <cell r="E46" t="str">
            <v>07</v>
          </cell>
          <cell r="F46" t="str">
            <v>โรงพยาบาลชุมชน</v>
          </cell>
          <cell r="G46" t="str">
            <v>30</v>
          </cell>
          <cell r="H46" t="str">
            <v>34</v>
          </cell>
          <cell r="I46" t="str">
            <v>จ.อุบลราชธานี</v>
          </cell>
          <cell r="J46" t="str">
            <v>33</v>
          </cell>
          <cell r="K46" t="str">
            <v xml:space="preserve"> อ.น้ำขุ่น</v>
          </cell>
          <cell r="L46" t="str">
            <v>03</v>
          </cell>
          <cell r="M46" t="str">
            <v xml:space="preserve"> 'ต.ขี้เหล็ก'</v>
          </cell>
          <cell r="N46" t="str">
            <v>05</v>
          </cell>
          <cell r="O46" t="str">
            <v xml:space="preserve"> หมู่ 5</v>
          </cell>
          <cell r="P46" t="str">
            <v>01</v>
          </cell>
          <cell r="Q46" t="str">
            <v>เปิดดำเนินการ</v>
          </cell>
          <cell r="R46" t="str">
            <v>บ้านตาโอง</v>
          </cell>
          <cell r="S46" t="str">
            <v>34260</v>
          </cell>
          <cell r="T46" t="str">
            <v>081-8782883</v>
          </cell>
          <cell r="V46" t="str">
            <v>21</v>
          </cell>
          <cell r="W46" t="str">
            <v>2.1 ทุติยภูมิระดับต้น</v>
          </cell>
          <cell r="X46" t="str">
            <v>S</v>
          </cell>
          <cell r="Y46" t="str">
            <v xml:space="preserve">บริการ  </v>
          </cell>
          <cell r="Z46" t="str">
            <v>01</v>
          </cell>
          <cell r="AA46" t="str">
            <v>ตั้งใหม่</v>
          </cell>
          <cell r="AC46" t="str">
            <v>2013-03-13</v>
          </cell>
          <cell r="AE46" t="str">
            <v>2013-04-01</v>
          </cell>
          <cell r="AH46" t="str">
            <v>27968</v>
          </cell>
        </row>
        <row r="47">
          <cell r="A47" t="str">
            <v>002784300</v>
          </cell>
          <cell r="B47" t="str">
            <v>โรงพยาบาลศรีณรงค์</v>
          </cell>
          <cell r="C47" t="str">
            <v>21002</v>
          </cell>
          <cell r="D47" t="str">
            <v>กระทรวงสาธารณสุข สำนักงานปลัดกระทรวงสาธารณสุข</v>
          </cell>
          <cell r="E47" t="str">
            <v>07</v>
          </cell>
          <cell r="F47" t="str">
            <v>โรงพยาบาลชุมชน</v>
          </cell>
          <cell r="G47" t="str">
            <v>30</v>
          </cell>
          <cell r="H47" t="str">
            <v>32</v>
          </cell>
          <cell r="I47" t="str">
            <v>จ.สุรินทร์</v>
          </cell>
          <cell r="J47" t="str">
            <v>15</v>
          </cell>
          <cell r="K47" t="str">
            <v xml:space="preserve"> อ.ศรีณรงค์</v>
          </cell>
          <cell r="L47" t="str">
            <v>01</v>
          </cell>
          <cell r="M47" t="str">
            <v xml:space="preserve"> 'ต.ณรงค์'</v>
          </cell>
          <cell r="N47" t="str">
            <v>02</v>
          </cell>
          <cell r="O47" t="str">
            <v xml:space="preserve"> หมู่ 2</v>
          </cell>
          <cell r="P47" t="str">
            <v>01</v>
          </cell>
          <cell r="Q47" t="str">
            <v>เปิดดำเนินการ</v>
          </cell>
          <cell r="R47" t="str">
            <v>บ้านพระโกฎิ</v>
          </cell>
          <cell r="S47" t="str">
            <v>13150</v>
          </cell>
          <cell r="T47" t="str">
            <v>044-518402*108</v>
          </cell>
          <cell r="V47" t="str">
            <v>21</v>
          </cell>
          <cell r="W47" t="str">
            <v>2.1 ทุติยภูมิระดับต้น</v>
          </cell>
          <cell r="Z47" t="str">
            <v>01</v>
          </cell>
          <cell r="AA47" t="str">
            <v>ตั้งใหม่</v>
          </cell>
          <cell r="AC47" t="str">
            <v>2013-03-05</v>
          </cell>
          <cell r="AE47" t="str">
            <v>2012-12-01</v>
          </cell>
          <cell r="AH47" t="str">
            <v>27843</v>
          </cell>
        </row>
        <row r="48">
          <cell r="A48" t="str">
            <v>002796700</v>
          </cell>
          <cell r="B48" t="str">
            <v>โรงพยาบาลสว่างวีระวงศ์</v>
          </cell>
          <cell r="C48" t="str">
            <v>21002</v>
          </cell>
          <cell r="D48" t="str">
            <v>กระทรวงสาธารณสุข สำนักงานปลัดกระทรวงสาธารณสุข</v>
          </cell>
          <cell r="E48" t="str">
            <v>07</v>
          </cell>
          <cell r="F48" t="str">
            <v>โรงพยาบาลชุมชน</v>
          </cell>
          <cell r="G48" t="str">
            <v>30</v>
          </cell>
          <cell r="H48" t="str">
            <v>34</v>
          </cell>
          <cell r="I48" t="str">
            <v>จ.อุบลราชธานี</v>
          </cell>
          <cell r="J48" t="str">
            <v>32</v>
          </cell>
          <cell r="K48" t="str">
            <v xml:space="preserve"> อ.สว่างวีระวงศ์</v>
          </cell>
          <cell r="L48" t="str">
            <v>04</v>
          </cell>
          <cell r="M48" t="str">
            <v xml:space="preserve"> 'ต.สว่าง'</v>
          </cell>
          <cell r="N48" t="str">
            <v>12</v>
          </cell>
          <cell r="O48" t="str">
            <v xml:space="preserve"> หมู่ 12</v>
          </cell>
          <cell r="P48" t="str">
            <v>01</v>
          </cell>
          <cell r="Q48" t="str">
            <v>เปิดดำเนินการ</v>
          </cell>
          <cell r="R48" t="str">
            <v>บ้านนิคมปลาหลาย</v>
          </cell>
          <cell r="S48" t="str">
            <v>34190</v>
          </cell>
          <cell r="T48" t="str">
            <v>081-8782883</v>
          </cell>
          <cell r="V48" t="str">
            <v>21</v>
          </cell>
          <cell r="W48" t="str">
            <v>2.1 ทุติยภูมิระดับต้น</v>
          </cell>
          <cell r="X48" t="str">
            <v>S</v>
          </cell>
          <cell r="Y48" t="str">
            <v xml:space="preserve">บริการ  </v>
          </cell>
          <cell r="Z48" t="str">
            <v>01</v>
          </cell>
          <cell r="AA48" t="str">
            <v>ตั้งใหม่</v>
          </cell>
          <cell r="AC48" t="str">
            <v>2013-03-13</v>
          </cell>
          <cell r="AE48" t="str">
            <v>2013-04-01</v>
          </cell>
          <cell r="AH48" t="str">
            <v>27967</v>
          </cell>
        </row>
        <row r="49">
          <cell r="A49" t="str">
            <v>002784200</v>
          </cell>
          <cell r="B49" t="str">
            <v>โรงพยาบาลเขวาสินรินทร์</v>
          </cell>
          <cell r="C49" t="str">
            <v>21002</v>
          </cell>
          <cell r="D49" t="str">
            <v>กระทรวงสาธารณสุข สำนักงานปลัดกระทรวงสาธารณสุข</v>
          </cell>
          <cell r="E49" t="str">
            <v>07</v>
          </cell>
          <cell r="F49" t="str">
            <v>โรงพยาบาลชุมชน</v>
          </cell>
          <cell r="G49" t="str">
            <v>30</v>
          </cell>
          <cell r="H49" t="str">
            <v>32</v>
          </cell>
          <cell r="I49" t="str">
            <v>จ.สุรินทร์</v>
          </cell>
          <cell r="J49" t="str">
            <v>16</v>
          </cell>
          <cell r="K49" t="str">
            <v xml:space="preserve"> อ.วาสินรินทร์</v>
          </cell>
          <cell r="L49" t="str">
            <v>01</v>
          </cell>
          <cell r="M49" t="str">
            <v xml:space="preserve"> 'ต.เขวาสินรินทร์'</v>
          </cell>
          <cell r="N49" t="str">
            <v>06</v>
          </cell>
          <cell r="O49" t="str">
            <v xml:space="preserve"> หมู่ 6</v>
          </cell>
          <cell r="P49" t="str">
            <v>01</v>
          </cell>
          <cell r="Q49" t="str">
            <v>เปิดดำเนินการ</v>
          </cell>
          <cell r="R49" t="str">
            <v>บ้านสดอ</v>
          </cell>
          <cell r="S49" t="str">
            <v>32000</v>
          </cell>
          <cell r="T49" t="str">
            <v>044-582400</v>
          </cell>
          <cell r="U49" t="str">
            <v>044582402</v>
          </cell>
          <cell r="V49" t="str">
            <v>21</v>
          </cell>
          <cell r="W49" t="str">
            <v>2.1 ทุติยภูมิระดับต้น</v>
          </cell>
          <cell r="X49" t="str">
            <v>S</v>
          </cell>
          <cell r="Y49" t="str">
            <v xml:space="preserve">บริการ  </v>
          </cell>
          <cell r="Z49" t="str">
            <v>01</v>
          </cell>
          <cell r="AA49" t="str">
            <v>ตั้งใหม่</v>
          </cell>
          <cell r="AC49" t="str">
            <v>2013-03-05</v>
          </cell>
          <cell r="AE49" t="str">
            <v>2012-12-01</v>
          </cell>
          <cell r="AH49" t="str">
            <v>27842</v>
          </cell>
        </row>
        <row r="50">
          <cell r="A50" t="str">
            <v>001071300</v>
          </cell>
          <cell r="B50" t="str">
            <v>โรงพยาบาลนครพิงค์</v>
          </cell>
          <cell r="C50" t="str">
            <v>21002</v>
          </cell>
          <cell r="D50" t="str">
            <v>กระทรวงสาธารณสุข สำนักงานปลัดกระทรวงสาธารณสุข</v>
          </cell>
          <cell r="E50" t="str">
            <v>05</v>
          </cell>
          <cell r="F50" t="str">
            <v>โรงพยาบาลศูนย์</v>
          </cell>
          <cell r="G50" t="str">
            <v>673</v>
          </cell>
          <cell r="H50" t="str">
            <v>50</v>
          </cell>
          <cell r="I50" t="str">
            <v>จ.เชียงใหม่</v>
          </cell>
          <cell r="J50" t="str">
            <v>07</v>
          </cell>
          <cell r="K50" t="str">
            <v xml:space="preserve"> อ.แม่ริม</v>
          </cell>
          <cell r="L50" t="str">
            <v>09</v>
          </cell>
          <cell r="M50" t="str">
            <v xml:space="preserve"> 'ต.แม่สา'</v>
          </cell>
          <cell r="N50" t="str">
            <v>04</v>
          </cell>
          <cell r="O50" t="str">
            <v xml:space="preserve"> หมู่ 4</v>
          </cell>
          <cell r="P50" t="str">
            <v>01</v>
          </cell>
          <cell r="Q50" t="str">
            <v>เปิดดำเนินการ</v>
          </cell>
          <cell r="R50" t="str">
            <v xml:space="preserve">159 ม.4 ถ.โชตินา </v>
          </cell>
          <cell r="S50" t="str">
            <v>50000</v>
          </cell>
          <cell r="T50" t="str">
            <v>053-999200</v>
          </cell>
          <cell r="V50" t="str">
            <v>31</v>
          </cell>
          <cell r="W50" t="str">
            <v>3.1 ตติยภูมิ</v>
          </cell>
          <cell r="X50" t="str">
            <v>S</v>
          </cell>
          <cell r="Y50" t="str">
            <v xml:space="preserve">บริการ  </v>
          </cell>
          <cell r="Z50" t="str">
            <v>04</v>
          </cell>
          <cell r="AA50" t="str">
            <v>แก้ไข/เปลี่ยนแปลงที่ตั้ง</v>
          </cell>
          <cell r="AB50" t="str">
            <v xml:space="preserve">เพิ่มเตียง เดิม 665 เป็น 673 จากมติของ อ.ก.พ. สป. </v>
          </cell>
          <cell r="AH50" t="str">
            <v>10713</v>
          </cell>
        </row>
        <row r="51">
          <cell r="A51" t="str">
            <v>002797400</v>
          </cell>
          <cell r="B51" t="str">
            <v>โรงพยาบาลหนองมะโมง</v>
          </cell>
          <cell r="C51" t="str">
            <v>21002</v>
          </cell>
          <cell r="D51" t="str">
            <v>กระทรวงสาธารณสุข สำนักงานปลัดกระทรวงสาธารณสุข</v>
          </cell>
          <cell r="E51" t="str">
            <v>07</v>
          </cell>
          <cell r="F51" t="str">
            <v>โรงพยาบาลชุมชน</v>
          </cell>
          <cell r="G51" t="str">
            <v>30</v>
          </cell>
          <cell r="H51" t="str">
            <v>18</v>
          </cell>
          <cell r="I51" t="str">
            <v>จ.ชัยนาท</v>
          </cell>
          <cell r="J51" t="str">
            <v>07</v>
          </cell>
          <cell r="K51" t="str">
            <v xml:space="preserve"> อ.หนองมะโมง</v>
          </cell>
          <cell r="L51" t="str">
            <v>01</v>
          </cell>
          <cell r="M51" t="str">
            <v xml:space="preserve"> 'ต.หนองมะโมง'</v>
          </cell>
          <cell r="N51" t="str">
            <v>01</v>
          </cell>
          <cell r="O51" t="str">
            <v xml:space="preserve"> หมู่ 1</v>
          </cell>
          <cell r="P51" t="str">
            <v>01</v>
          </cell>
          <cell r="Q51" t="str">
            <v>เปิดดำเนินการ</v>
          </cell>
          <cell r="S51" t="str">
            <v>17120</v>
          </cell>
          <cell r="T51" t="str">
            <v>0812814302</v>
          </cell>
          <cell r="X51" t="str">
            <v>S</v>
          </cell>
          <cell r="Y51" t="str">
            <v xml:space="preserve">บริการ  </v>
          </cell>
          <cell r="Z51" t="str">
            <v>01</v>
          </cell>
          <cell r="AA51" t="str">
            <v>ตั้งใหม่</v>
          </cell>
          <cell r="AC51" t="str">
            <v>2013-03-28</v>
          </cell>
          <cell r="AE51" t="str">
            <v>2013-10-01</v>
          </cell>
          <cell r="AH51" t="str">
            <v>27974</v>
          </cell>
        </row>
        <row r="52">
          <cell r="A52" t="str">
            <v>002797500</v>
          </cell>
          <cell r="B52" t="str">
            <v>โรงพยาบาลเนินขาม</v>
          </cell>
          <cell r="C52" t="str">
            <v>21002</v>
          </cell>
          <cell r="D52" t="str">
            <v>กระทรวงสาธารณสุข สำนักงานปลัดกระทรวงสาธารณสุข</v>
          </cell>
          <cell r="E52" t="str">
            <v>07</v>
          </cell>
          <cell r="F52" t="str">
            <v>โรงพยาบาลชุมชน</v>
          </cell>
          <cell r="G52" t="str">
            <v>30</v>
          </cell>
          <cell r="H52" t="str">
            <v>18</v>
          </cell>
          <cell r="I52" t="str">
            <v>จ.ชัยนาท</v>
          </cell>
          <cell r="J52" t="str">
            <v>08</v>
          </cell>
          <cell r="K52" t="str">
            <v xml:space="preserve"> อ.เนินขาม</v>
          </cell>
          <cell r="L52" t="str">
            <v>01</v>
          </cell>
          <cell r="M52" t="str">
            <v xml:space="preserve"> 'ต.เนินขาม'</v>
          </cell>
          <cell r="N52" t="str">
            <v>14</v>
          </cell>
          <cell r="O52" t="str">
            <v xml:space="preserve"> หมู่ 14</v>
          </cell>
          <cell r="P52" t="str">
            <v>01</v>
          </cell>
          <cell r="Q52" t="str">
            <v>เปิดดำเนินการ</v>
          </cell>
          <cell r="S52" t="str">
            <v>17120</v>
          </cell>
          <cell r="T52" t="str">
            <v>0812824203</v>
          </cell>
          <cell r="Z52" t="str">
            <v>01</v>
          </cell>
          <cell r="AA52" t="str">
            <v>ตั้งใหม่</v>
          </cell>
          <cell r="AC52" t="str">
            <v>2013-03-28</v>
          </cell>
          <cell r="AH52" t="str">
            <v>27975</v>
          </cell>
        </row>
        <row r="53">
          <cell r="A53" t="str">
            <v>002797600</v>
          </cell>
          <cell r="B53" t="str">
            <v>โรงพยาบาลเหล่าเสือโก้ก</v>
          </cell>
          <cell r="C53" t="str">
            <v>21002</v>
          </cell>
          <cell r="D53" t="str">
            <v>กระทรวงสาธารณสุข สำนักงานปลัดกระทรวงสาธารณสุข</v>
          </cell>
          <cell r="E53" t="str">
            <v>07</v>
          </cell>
          <cell r="F53" t="str">
            <v>โรงพยาบาลชุมชน</v>
          </cell>
          <cell r="G53" t="str">
            <v>30</v>
          </cell>
          <cell r="H53" t="str">
            <v>34</v>
          </cell>
          <cell r="I53" t="str">
            <v>จ.อุบลราชธานี</v>
          </cell>
          <cell r="J53" t="str">
            <v>31</v>
          </cell>
          <cell r="K53" t="str">
            <v xml:space="preserve"> อ.เหล่าเสือโก้ก</v>
          </cell>
          <cell r="L53" t="str">
            <v>01</v>
          </cell>
          <cell r="M53" t="str">
            <v xml:space="preserve"> 'ต.เหล่าเสือโก้ก'</v>
          </cell>
          <cell r="N53" t="str">
            <v>06</v>
          </cell>
          <cell r="O53" t="str">
            <v xml:space="preserve"> หมู่ 6</v>
          </cell>
          <cell r="P53" t="str">
            <v>01</v>
          </cell>
          <cell r="Q53" t="str">
            <v>เปิดดำเนินการ</v>
          </cell>
          <cell r="R53" t="str">
            <v>บ้านเหล่าเสือโก้ก</v>
          </cell>
          <cell r="S53" t="str">
            <v>34000</v>
          </cell>
          <cell r="T53" t="str">
            <v>081 8782883</v>
          </cell>
          <cell r="X53" t="str">
            <v>S</v>
          </cell>
          <cell r="Y53" t="str">
            <v xml:space="preserve">บริการ  </v>
          </cell>
          <cell r="Z53" t="str">
            <v>01</v>
          </cell>
          <cell r="AA53" t="str">
            <v>ตั้งใหม่</v>
          </cell>
          <cell r="AC53" t="str">
            <v>2013-04-01</v>
          </cell>
          <cell r="AE53" t="str">
            <v>2013-04-01</v>
          </cell>
          <cell r="AH53" t="str">
            <v>27976</v>
          </cell>
        </row>
        <row r="54">
          <cell r="A54" t="str">
            <v>002797800</v>
          </cell>
          <cell r="B54" t="str">
            <v>โรงพยาบาลสากเหล็ก</v>
          </cell>
          <cell r="C54" t="str">
            <v>21002</v>
          </cell>
          <cell r="D54" t="str">
            <v>กระทรวงสาธารณสุข สำนักงานปลัดกระทรวงสาธารณสุข</v>
          </cell>
          <cell r="E54" t="str">
            <v>07</v>
          </cell>
          <cell r="F54" t="str">
            <v>โรงพยาบาลชุมชน</v>
          </cell>
          <cell r="G54" t="str">
            <v>30</v>
          </cell>
          <cell r="H54" t="str">
            <v>66</v>
          </cell>
          <cell r="I54" t="str">
            <v>จ.พิจิตร</v>
          </cell>
          <cell r="J54" t="str">
            <v>09</v>
          </cell>
          <cell r="K54" t="str">
            <v xml:space="preserve"> อ.สากเหล็ก</v>
          </cell>
          <cell r="L54" t="str">
            <v>01</v>
          </cell>
          <cell r="M54" t="str">
            <v xml:space="preserve"> 'ต.สากเหล็ก'</v>
          </cell>
          <cell r="N54" t="str">
            <v>12</v>
          </cell>
          <cell r="O54" t="str">
            <v xml:space="preserve"> หมู่ 12</v>
          </cell>
          <cell r="P54" t="str">
            <v>01</v>
          </cell>
          <cell r="Q54" t="str">
            <v>เปิดดำเนินการ</v>
          </cell>
          <cell r="S54" t="str">
            <v>66160</v>
          </cell>
          <cell r="T54" t="str">
            <v>056990354</v>
          </cell>
          <cell r="X54" t="str">
            <v>S</v>
          </cell>
          <cell r="Y54" t="str">
            <v xml:space="preserve">บริการ  </v>
          </cell>
          <cell r="Z54" t="str">
            <v>01</v>
          </cell>
          <cell r="AA54" t="str">
            <v>ตั้งใหม่</v>
          </cell>
          <cell r="AC54" t="str">
            <v>2013-04-03</v>
          </cell>
          <cell r="AE54" t="str">
            <v>2013-06-01</v>
          </cell>
          <cell r="AH54" t="str">
            <v>27978</v>
          </cell>
        </row>
        <row r="55">
          <cell r="A55" t="str">
            <v>002797900</v>
          </cell>
          <cell r="B55" t="str">
            <v>โรงพยาบาลบึงนาราง</v>
          </cell>
          <cell r="C55" t="str">
            <v>21002</v>
          </cell>
          <cell r="D55" t="str">
            <v>กระทรวงสาธารณสุข สำนักงานปลัดกระทรวงสาธารณสุข</v>
          </cell>
          <cell r="E55" t="str">
            <v>07</v>
          </cell>
          <cell r="F55" t="str">
            <v>โรงพยาบาลชุมชน</v>
          </cell>
          <cell r="G55" t="str">
            <v>30</v>
          </cell>
          <cell r="H55" t="str">
            <v>66</v>
          </cell>
          <cell r="I55" t="str">
            <v>จ.พิจิตร</v>
          </cell>
          <cell r="J55" t="str">
            <v>10</v>
          </cell>
          <cell r="K55" t="str">
            <v xml:space="preserve"> อ.บึงนาราง</v>
          </cell>
          <cell r="L55" t="str">
            <v>05</v>
          </cell>
          <cell r="M55" t="str">
            <v xml:space="preserve"> 'ต.บึงนาราง'</v>
          </cell>
          <cell r="N55" t="str">
            <v>02</v>
          </cell>
          <cell r="O55" t="str">
            <v xml:space="preserve"> หมู่ 2</v>
          </cell>
          <cell r="P55" t="str">
            <v>01</v>
          </cell>
          <cell r="Q55" t="str">
            <v>เปิดดำเนินการ</v>
          </cell>
          <cell r="S55" t="str">
            <v>66130</v>
          </cell>
          <cell r="T55" t="str">
            <v>056990354</v>
          </cell>
          <cell r="Z55" t="str">
            <v>01</v>
          </cell>
          <cell r="AA55" t="str">
            <v>ตั้งใหม่</v>
          </cell>
          <cell r="AC55" t="str">
            <v>2013-04-03</v>
          </cell>
          <cell r="AE55" t="str">
            <v>2013-06-01</v>
          </cell>
          <cell r="AH55" t="str">
            <v>27979</v>
          </cell>
        </row>
        <row r="56">
          <cell r="A56" t="str">
            <v>002798000</v>
          </cell>
          <cell r="B56" t="str">
            <v>โรงพยาบาลดงเจริญ</v>
          </cell>
          <cell r="C56" t="str">
            <v>21002</v>
          </cell>
          <cell r="D56" t="str">
            <v>กระทรวงสาธารณสุข สำนักงานปลัดกระทรวงสาธารณสุข</v>
          </cell>
          <cell r="E56" t="str">
            <v>07</v>
          </cell>
          <cell r="F56" t="str">
            <v>โรงพยาบาลชุมชน</v>
          </cell>
          <cell r="G56" t="str">
            <v>30</v>
          </cell>
          <cell r="H56" t="str">
            <v>66</v>
          </cell>
          <cell r="I56" t="str">
            <v>จ.พิจิตร</v>
          </cell>
          <cell r="J56" t="str">
            <v>11</v>
          </cell>
          <cell r="K56" t="str">
            <v xml:space="preserve"> อ.ดงเจริญ</v>
          </cell>
          <cell r="L56" t="str">
            <v>05</v>
          </cell>
          <cell r="M56" t="str">
            <v xml:space="preserve"> 'ต.สำนักขุนเณร'</v>
          </cell>
          <cell r="N56" t="str">
            <v>02</v>
          </cell>
          <cell r="O56" t="str">
            <v xml:space="preserve"> หมู่ 2</v>
          </cell>
          <cell r="P56" t="str">
            <v>01</v>
          </cell>
          <cell r="Q56" t="str">
            <v>เปิดดำเนินการ</v>
          </cell>
          <cell r="R56" t="str">
            <v>111</v>
          </cell>
          <cell r="S56" t="str">
            <v>66210</v>
          </cell>
          <cell r="T56" t="str">
            <v>056990354</v>
          </cell>
          <cell r="X56" t="str">
            <v>S</v>
          </cell>
          <cell r="Y56" t="str">
            <v xml:space="preserve">บริการ  </v>
          </cell>
          <cell r="Z56" t="str">
            <v>01</v>
          </cell>
          <cell r="AA56" t="str">
            <v>ตั้งใหม่</v>
          </cell>
          <cell r="AC56" t="str">
            <v>2013-04-03</v>
          </cell>
          <cell r="AE56" t="str">
            <v>2013-06-01</v>
          </cell>
          <cell r="AH56" t="str">
            <v>27980</v>
          </cell>
        </row>
        <row r="57">
          <cell r="A57" t="str">
            <v>002798800</v>
          </cell>
          <cell r="B57" t="str">
            <v>โรงพยาบาลทุ่งเขาหลวง</v>
          </cell>
          <cell r="C57" t="str">
            <v>21002</v>
          </cell>
          <cell r="D57" t="str">
            <v>กระทรวงสาธารณสุข สำนักงานปลัดกระทรวงสาธารณสุข</v>
          </cell>
          <cell r="E57" t="str">
            <v>07</v>
          </cell>
          <cell r="F57" t="str">
            <v>โรงพยาบาลชุมชน</v>
          </cell>
          <cell r="G57" t="str">
            <v>10</v>
          </cell>
          <cell r="H57" t="str">
            <v>45</v>
          </cell>
          <cell r="I57" t="str">
            <v>จ.ร้อยเอ็ด</v>
          </cell>
          <cell r="J57" t="str">
            <v>20</v>
          </cell>
          <cell r="K57" t="str">
            <v xml:space="preserve"> อ.ทุ่งเขาหลวง</v>
          </cell>
          <cell r="L57" t="str">
            <v>01</v>
          </cell>
          <cell r="M57" t="str">
            <v xml:space="preserve"> 'ต.ทุ่งเขาหลวง'</v>
          </cell>
          <cell r="N57" t="str">
            <v>07</v>
          </cell>
          <cell r="O57" t="str">
            <v xml:space="preserve"> หมู่ 7</v>
          </cell>
          <cell r="P57" t="str">
            <v>01</v>
          </cell>
          <cell r="Q57" t="str">
            <v>เปิดดำเนินการ</v>
          </cell>
          <cell r="R57" t="str">
            <v>201</v>
          </cell>
          <cell r="S57" t="str">
            <v>45170</v>
          </cell>
          <cell r="T57" t="str">
            <v>043557126</v>
          </cell>
          <cell r="X57" t="str">
            <v>S</v>
          </cell>
          <cell r="Y57" t="str">
            <v xml:space="preserve">บริการ  </v>
          </cell>
          <cell r="Z57" t="str">
            <v>01</v>
          </cell>
          <cell r="AA57" t="str">
            <v>ตั้งใหม่</v>
          </cell>
          <cell r="AC57" t="str">
            <v>2013-04-22</v>
          </cell>
          <cell r="AE57" t="str">
            <v>2013-05-01</v>
          </cell>
          <cell r="AH57" t="str">
            <v>27988</v>
          </cell>
        </row>
        <row r="58">
          <cell r="A58" t="str">
            <v>002798900</v>
          </cell>
          <cell r="B58" t="str">
            <v>โรงพยาบาลเชียงขวัญ</v>
          </cell>
          <cell r="C58" t="str">
            <v>21002</v>
          </cell>
          <cell r="D58" t="str">
            <v>กระทรวงสาธารณสุข สำนักงานปลัดกระทรวงสาธารณสุข</v>
          </cell>
          <cell r="E58" t="str">
            <v>07</v>
          </cell>
          <cell r="F58" t="str">
            <v>โรงพยาบาลชุมชน</v>
          </cell>
          <cell r="G58" t="str">
            <v>10</v>
          </cell>
          <cell r="H58" t="str">
            <v>45</v>
          </cell>
          <cell r="I58" t="str">
            <v>จ.ร้อยเอ็ด</v>
          </cell>
          <cell r="J58" t="str">
            <v>18</v>
          </cell>
          <cell r="K58" t="str">
            <v xml:space="preserve"> อ.เชียงขวัญ</v>
          </cell>
          <cell r="L58" t="str">
            <v>03</v>
          </cell>
          <cell r="M58" t="str">
            <v xml:space="preserve"> 'ต.พระธาตุ'</v>
          </cell>
          <cell r="N58" t="str">
            <v>02</v>
          </cell>
          <cell r="O58" t="str">
            <v xml:space="preserve"> หมู่ 2</v>
          </cell>
          <cell r="P58" t="str">
            <v>01</v>
          </cell>
          <cell r="Q58" t="str">
            <v>เปิดดำเนินการ</v>
          </cell>
          <cell r="R58" t="str">
            <v>199</v>
          </cell>
          <cell r="S58" t="str">
            <v>45000</v>
          </cell>
          <cell r="X58" t="str">
            <v>S</v>
          </cell>
          <cell r="Y58" t="str">
            <v xml:space="preserve">บริการ  </v>
          </cell>
          <cell r="Z58" t="str">
            <v>01</v>
          </cell>
          <cell r="AA58" t="str">
            <v>ตั้งใหม่</v>
          </cell>
          <cell r="AC58" t="str">
            <v>2013-04-22</v>
          </cell>
          <cell r="AE58" t="str">
            <v>2013-05-01</v>
          </cell>
          <cell r="AH58" t="str">
            <v>27989</v>
          </cell>
        </row>
        <row r="59">
          <cell r="A59" t="str">
            <v>002799000</v>
          </cell>
          <cell r="B59" t="str">
            <v>โรงพยาบาลหนองฮี</v>
          </cell>
          <cell r="C59" t="str">
            <v>21002</v>
          </cell>
          <cell r="D59" t="str">
            <v>กระทรวงสาธารณสุข สำนักงานปลัดกระทรวงสาธารณสุข</v>
          </cell>
          <cell r="E59" t="str">
            <v>07</v>
          </cell>
          <cell r="F59" t="str">
            <v>โรงพยาบาลชุมชน</v>
          </cell>
          <cell r="G59" t="str">
            <v>10</v>
          </cell>
          <cell r="H59" t="str">
            <v>45</v>
          </cell>
          <cell r="I59" t="str">
            <v>จ.ร้อยเอ็ด</v>
          </cell>
          <cell r="J59" t="str">
            <v>19</v>
          </cell>
          <cell r="K59" t="str">
            <v xml:space="preserve"> อ.หนองฮี</v>
          </cell>
          <cell r="L59" t="str">
            <v>01</v>
          </cell>
          <cell r="M59" t="str">
            <v xml:space="preserve"> 'ต.หนองฮี'</v>
          </cell>
          <cell r="N59" t="str">
            <v>10</v>
          </cell>
          <cell r="O59" t="str">
            <v xml:space="preserve"> หมู่ 10</v>
          </cell>
          <cell r="P59" t="str">
            <v>01</v>
          </cell>
          <cell r="Q59" t="str">
            <v>เปิดดำเนินการ</v>
          </cell>
          <cell r="R59" t="str">
            <v>120</v>
          </cell>
          <cell r="S59" t="str">
            <v>45140</v>
          </cell>
          <cell r="T59" t="str">
            <v>0435066167</v>
          </cell>
          <cell r="U59" t="str">
            <v>0435066167</v>
          </cell>
          <cell r="X59" t="str">
            <v>S</v>
          </cell>
          <cell r="Y59" t="str">
            <v xml:space="preserve">บริการ  </v>
          </cell>
          <cell r="Z59" t="str">
            <v>01</v>
          </cell>
          <cell r="AA59" t="str">
            <v>ตั้งใหม่</v>
          </cell>
          <cell r="AC59" t="str">
            <v>2013-04-22</v>
          </cell>
          <cell r="AE59" t="str">
            <v>2013-05-01</v>
          </cell>
          <cell r="AH59" t="str">
            <v>27990</v>
          </cell>
        </row>
        <row r="60">
          <cell r="A60" t="str">
            <v>002403200</v>
          </cell>
          <cell r="B60" t="str">
            <v>โรงพยาบาลนาตาล</v>
          </cell>
          <cell r="C60" t="str">
            <v>21002</v>
          </cell>
          <cell r="D60" t="str">
            <v>กระทรวงสาธารณสุข สำนักงานปลัดกระทรวงสาธารณสุข</v>
          </cell>
          <cell r="E60" t="str">
            <v>07</v>
          </cell>
          <cell r="F60" t="str">
            <v>โรงพยาบาลชุมชน</v>
          </cell>
          <cell r="G60" t="str">
            <v>10</v>
          </cell>
          <cell r="H60" t="str">
            <v>34</v>
          </cell>
          <cell r="I60" t="str">
            <v>จ.อุบลราชธานี</v>
          </cell>
          <cell r="J60" t="str">
            <v>30</v>
          </cell>
          <cell r="K60" t="str">
            <v xml:space="preserve"> อ.นาตาล</v>
          </cell>
          <cell r="L60" t="str">
            <v>01</v>
          </cell>
          <cell r="M60" t="str">
            <v xml:space="preserve"> 'ต.นาตาล'</v>
          </cell>
          <cell r="N60" t="str">
            <v>05</v>
          </cell>
          <cell r="O60" t="str">
            <v xml:space="preserve"> หมู่ 5</v>
          </cell>
          <cell r="P60" t="str">
            <v>01</v>
          </cell>
          <cell r="Q60" t="str">
            <v>เปิดดำเนินการ</v>
          </cell>
          <cell r="R60" t="str">
            <v>ที่ตั้ง 169</v>
          </cell>
          <cell r="S60" t="str">
            <v>24170</v>
          </cell>
          <cell r="V60" t="str">
            <v>21</v>
          </cell>
          <cell r="W60" t="str">
            <v>2.1 ทุติยภูมิระดับต้น</v>
          </cell>
          <cell r="X60" t="str">
            <v>S</v>
          </cell>
          <cell r="Y60" t="str">
            <v xml:space="preserve">บริการ  </v>
          </cell>
          <cell r="AB60" t="str">
            <v xml:space="preserve">เป็นรพช.ที่เปิดให้บริการเฉพาะ OPD ก่อน จำนวนเตียงตามกรอบเป็น 30 </v>
          </cell>
          <cell r="AC60" t="str">
            <v>2010-01-18</v>
          </cell>
          <cell r="AE60" t="str">
            <v>2010-01-18</v>
          </cell>
          <cell r="AH60" t="str">
            <v>24032</v>
          </cell>
        </row>
        <row r="61">
          <cell r="A61" t="str">
            <v>002800600</v>
          </cell>
          <cell r="B61" t="str">
            <v>โรงพยาบาลเกาะจันทร์</v>
          </cell>
          <cell r="C61" t="str">
            <v>21002</v>
          </cell>
          <cell r="D61" t="str">
            <v>กระทรวงสาธารณสุข สำนักงานปลัดกระทรวงสาธารณสุข</v>
          </cell>
          <cell r="E61" t="str">
            <v>07</v>
          </cell>
          <cell r="F61" t="str">
            <v>โรงพยาบาลชุมชน</v>
          </cell>
          <cell r="G61" t="str">
            <v>30</v>
          </cell>
          <cell r="H61" t="str">
            <v>20</v>
          </cell>
          <cell r="I61" t="str">
            <v>จ.ชลบุรี</v>
          </cell>
          <cell r="J61" t="str">
            <v>11</v>
          </cell>
          <cell r="K61" t="str">
            <v xml:space="preserve"> อ.เกาะจันทร์</v>
          </cell>
          <cell r="L61" t="str">
            <v>01</v>
          </cell>
          <cell r="M61" t="str">
            <v xml:space="preserve"> 'ต.เกาะจันทร์'</v>
          </cell>
          <cell r="N61" t="str">
            <v>14</v>
          </cell>
          <cell r="O61" t="str">
            <v xml:space="preserve"> หมู่ 14</v>
          </cell>
          <cell r="P61" t="str">
            <v>01</v>
          </cell>
          <cell r="Q61" t="str">
            <v>เปิดดำเนินการ</v>
          </cell>
          <cell r="R61" t="str">
            <v>เลขที่ 1</v>
          </cell>
          <cell r="S61" t="str">
            <v>20240</v>
          </cell>
          <cell r="X61" t="str">
            <v>S</v>
          </cell>
          <cell r="Y61" t="str">
            <v xml:space="preserve">บริการ  </v>
          </cell>
          <cell r="Z61" t="str">
            <v>01</v>
          </cell>
          <cell r="AA61" t="str">
            <v>ตั้งใหม่</v>
          </cell>
          <cell r="AC61" t="str">
            <v>2013-06-13</v>
          </cell>
          <cell r="AH61" t="str">
            <v>28006</v>
          </cell>
        </row>
        <row r="62">
          <cell r="A62" t="str">
            <v>002801000</v>
          </cell>
          <cell r="B62" t="str">
            <v>โรงพยาบาลโกสัมพีนคร</v>
          </cell>
          <cell r="C62" t="str">
            <v>21002</v>
          </cell>
          <cell r="D62" t="str">
            <v>กระทรวงสาธารณสุข สำนักงานปลัดกระทรวงสาธารณสุข</v>
          </cell>
          <cell r="E62" t="str">
            <v>07</v>
          </cell>
          <cell r="F62" t="str">
            <v>โรงพยาบาลชุมชน</v>
          </cell>
          <cell r="G62" t="str">
            <v>30</v>
          </cell>
          <cell r="H62" t="str">
            <v>62</v>
          </cell>
          <cell r="I62" t="str">
            <v>จ.กำแพงเพชร</v>
          </cell>
          <cell r="J62" t="str">
            <v>11</v>
          </cell>
          <cell r="K62" t="str">
            <v xml:space="preserve"> อ.โกสัมพีนคร</v>
          </cell>
          <cell r="L62" t="str">
            <v>01</v>
          </cell>
          <cell r="M62" t="str">
            <v xml:space="preserve"> 'ต.โกสัมพี'</v>
          </cell>
          <cell r="N62" t="str">
            <v>03</v>
          </cell>
          <cell r="O62" t="str">
            <v xml:space="preserve"> หมู่ 3</v>
          </cell>
          <cell r="P62" t="str">
            <v>01</v>
          </cell>
          <cell r="Q62" t="str">
            <v>เปิดดำเนินการ</v>
          </cell>
          <cell r="R62" t="str">
            <v>บ้านคลองเมือง</v>
          </cell>
          <cell r="S62" t="str">
            <v>62000</v>
          </cell>
          <cell r="X62" t="str">
            <v>S</v>
          </cell>
          <cell r="Y62" t="str">
            <v xml:space="preserve">บริการ  </v>
          </cell>
          <cell r="Z62" t="str">
            <v>01</v>
          </cell>
          <cell r="AA62" t="str">
            <v>ตั้งใหม่</v>
          </cell>
          <cell r="AC62" t="str">
            <v>2013-07-01</v>
          </cell>
          <cell r="AE62" t="str">
            <v>2013-08-15</v>
          </cell>
          <cell r="AH62" t="str">
            <v>28010</v>
          </cell>
        </row>
        <row r="63">
          <cell r="A63" t="str">
            <v>001128200</v>
          </cell>
          <cell r="B63" t="str">
            <v>โรงพยาบาลสมเด็จพระสังฆราชองค์ที่ ๑๙</v>
          </cell>
          <cell r="C63" t="str">
            <v>21002</v>
          </cell>
          <cell r="D63" t="str">
            <v>กระทรวงสาธารณสุข สำนักงานปลัดกระทรวงสาธารณสุข</v>
          </cell>
          <cell r="E63" t="str">
            <v>07</v>
          </cell>
          <cell r="F63" t="str">
            <v>โรงพยาบาลชุมชน</v>
          </cell>
          <cell r="G63" t="str">
            <v>120</v>
          </cell>
          <cell r="H63" t="str">
            <v>71</v>
          </cell>
          <cell r="I63" t="str">
            <v>จ.กาญจนบุรี</v>
          </cell>
          <cell r="J63" t="str">
            <v>06</v>
          </cell>
          <cell r="K63" t="str">
            <v xml:space="preserve"> อ.ท่าม่วง</v>
          </cell>
          <cell r="L63" t="str">
            <v>01</v>
          </cell>
          <cell r="M63" t="str">
            <v xml:space="preserve"> 'ต.ท่าม่วง'</v>
          </cell>
          <cell r="N63" t="str">
            <v>01</v>
          </cell>
          <cell r="O63" t="str">
            <v xml:space="preserve"> หมู่ 1</v>
          </cell>
          <cell r="P63" t="str">
            <v>01</v>
          </cell>
          <cell r="Q63" t="str">
            <v>เปิดดำเนินการ</v>
          </cell>
          <cell r="R63" t="str">
            <v>978/1</v>
          </cell>
          <cell r="S63" t="str">
            <v>71110</v>
          </cell>
          <cell r="T63" t="str">
            <v>034611033</v>
          </cell>
          <cell r="U63" t="str">
            <v>034613489</v>
          </cell>
          <cell r="V63" t="str">
            <v>22</v>
          </cell>
          <cell r="W63" t="str">
            <v>2.2 ทุติยภูมิระดับกลาง</v>
          </cell>
          <cell r="X63" t="str">
            <v>S</v>
          </cell>
          <cell r="Y63" t="str">
            <v xml:space="preserve">บริการ  </v>
          </cell>
          <cell r="Z63" t="str">
            <v>02</v>
          </cell>
          <cell r="AA63" t="str">
            <v>แก้ไขชื่อ</v>
          </cell>
          <cell r="AB63" t="str">
            <v>แก้ไขชื่อจาก รพ.ท่าม่วง เป็นรพ.สมเด็จพระสังฆราชองค์ที่ ๑๙ ตามหนังสือ สำนักเลขานุการสมเด็จพระสังหราช วัดบวรฯที่ พ ๐๕๖๙/๒๕๕๖</v>
          </cell>
          <cell r="AH63" t="str">
            <v>11282</v>
          </cell>
        </row>
        <row r="64">
          <cell r="A64" t="str">
            <v>000400700</v>
          </cell>
          <cell r="B64" t="str">
            <v>โรงพยาบาลซับใหญ่</v>
          </cell>
          <cell r="C64" t="str">
            <v>21002</v>
          </cell>
          <cell r="D64" t="str">
            <v>กระทรวงสาธารณสุข สำนักงานปลัดกระทรวงสาธารณสุข</v>
          </cell>
          <cell r="E64" t="str">
            <v>07</v>
          </cell>
          <cell r="F64" t="str">
            <v>โรงพยาบาลชุมชน</v>
          </cell>
          <cell r="G64" t="str">
            <v>30</v>
          </cell>
          <cell r="H64" t="str">
            <v>36</v>
          </cell>
          <cell r="I64" t="str">
            <v>จ.ชัยภูมิ</v>
          </cell>
          <cell r="J64" t="str">
            <v>16</v>
          </cell>
          <cell r="K64" t="str">
            <v xml:space="preserve"> อ.อำเภอซับใหญ่</v>
          </cell>
          <cell r="L64" t="str">
            <v>01</v>
          </cell>
          <cell r="M64" t="str">
            <v xml:space="preserve"> 'ต.ซับใหญ่'</v>
          </cell>
          <cell r="N64" t="str">
            <v>01</v>
          </cell>
          <cell r="O64" t="str">
            <v xml:space="preserve"> หมู่ 1</v>
          </cell>
          <cell r="P64" t="str">
            <v>01</v>
          </cell>
          <cell r="Q64" t="str">
            <v>เปิดดำเนินการ</v>
          </cell>
          <cell r="R64" t="str">
            <v>บ้านซับใหญ่</v>
          </cell>
          <cell r="S64" t="str">
            <v>36130</v>
          </cell>
          <cell r="T64" t="str">
            <v>044731044</v>
          </cell>
          <cell r="AB64" t="str">
            <v>ยกฐานะรพ.สต.ซับใหญ่ รหัส 04007 เป็น  รพช.ซับใหญ่ รหัสเดิม 04007</v>
          </cell>
          <cell r="AH64" t="str">
            <v>04007</v>
          </cell>
        </row>
        <row r="65">
          <cell r="A65" t="str">
            <v>002801500</v>
          </cell>
          <cell r="B65" t="str">
            <v>โรงพยาบาลโพธิ์ศรีสุวรรณ</v>
          </cell>
          <cell r="C65" t="str">
            <v>21002</v>
          </cell>
          <cell r="D65" t="str">
            <v>กระทรวงสาธารณสุข สำนักงานปลัดกระทรวงสาธารณสุข</v>
          </cell>
          <cell r="E65" t="str">
            <v>07</v>
          </cell>
          <cell r="F65" t="str">
            <v>โรงพยาบาลชุมชน</v>
          </cell>
          <cell r="G65" t="str">
            <v>30</v>
          </cell>
          <cell r="H65" t="str">
            <v>33</v>
          </cell>
          <cell r="I65" t="str">
            <v>จ.ศรีสะเกษ</v>
          </cell>
          <cell r="J65" t="str">
            <v>21</v>
          </cell>
          <cell r="K65" t="str">
            <v xml:space="preserve"> อ.ศรีสุวรรณ</v>
          </cell>
          <cell r="L65" t="str">
            <v>02</v>
          </cell>
          <cell r="M65" t="str">
            <v xml:space="preserve"> 'ต.เสียว'</v>
          </cell>
          <cell r="N65" t="str">
            <v>05</v>
          </cell>
          <cell r="O65" t="str">
            <v xml:space="preserve"> หมู่ 5</v>
          </cell>
          <cell r="P65" t="str">
            <v>01</v>
          </cell>
          <cell r="Q65" t="str">
            <v>เปิดดำเนินการ</v>
          </cell>
          <cell r="R65" t="str">
            <v>58 บ้านหนองแคน</v>
          </cell>
          <cell r="S65" t="str">
            <v>33120</v>
          </cell>
          <cell r="T65" t="str">
            <v>045604053</v>
          </cell>
          <cell r="U65" t="str">
            <v>045604121</v>
          </cell>
          <cell r="X65" t="str">
            <v>S</v>
          </cell>
          <cell r="Y65" t="str">
            <v xml:space="preserve">บริการ  </v>
          </cell>
          <cell r="Z65" t="str">
            <v>01</v>
          </cell>
          <cell r="AA65" t="str">
            <v>ตั้งใหม่</v>
          </cell>
          <cell r="AC65" t="str">
            <v>2013-07-09</v>
          </cell>
          <cell r="AE65" t="str">
            <v>2013-10-01</v>
          </cell>
          <cell r="AH65" t="str">
            <v>28015</v>
          </cell>
        </row>
        <row r="66">
          <cell r="A66" t="str">
            <v>002801600</v>
          </cell>
          <cell r="B66" t="str">
            <v>โรงพยาบาลศิลาลาด</v>
          </cell>
          <cell r="C66" t="str">
            <v>21002</v>
          </cell>
          <cell r="D66" t="str">
            <v>กระทรวงสาธารณสุข สำนักงานปลัดกระทรวงสาธารณสุข</v>
          </cell>
          <cell r="E66" t="str">
            <v>07</v>
          </cell>
          <cell r="F66" t="str">
            <v>โรงพยาบาลชุมชน</v>
          </cell>
          <cell r="G66" t="str">
            <v>30</v>
          </cell>
          <cell r="H66" t="str">
            <v>33</v>
          </cell>
          <cell r="I66" t="str">
            <v>จ.ศรีสะเกษ</v>
          </cell>
          <cell r="J66" t="str">
            <v>22</v>
          </cell>
          <cell r="K66" t="str">
            <v xml:space="preserve"> อ.ศิลาลาด</v>
          </cell>
          <cell r="L66" t="str">
            <v>01</v>
          </cell>
          <cell r="M66" t="str">
            <v xml:space="preserve"> 'ต.กุง'</v>
          </cell>
          <cell r="N66" t="str">
            <v>05</v>
          </cell>
          <cell r="O66" t="str">
            <v xml:space="preserve"> หมู่ 5</v>
          </cell>
          <cell r="P66" t="str">
            <v>01</v>
          </cell>
          <cell r="Q66" t="str">
            <v>เปิดดำเนินการ</v>
          </cell>
          <cell r="R66" t="str">
            <v>108 บ้านสงยาง</v>
          </cell>
          <cell r="S66" t="str">
            <v>33160</v>
          </cell>
          <cell r="T66" t="str">
            <v>045668123</v>
          </cell>
          <cell r="U66" t="str">
            <v>045668123</v>
          </cell>
          <cell r="X66" t="str">
            <v>S</v>
          </cell>
          <cell r="Y66" t="str">
            <v xml:space="preserve">บริการ  </v>
          </cell>
          <cell r="Z66" t="str">
            <v>01</v>
          </cell>
          <cell r="AA66" t="str">
            <v>ตั้งใหม่</v>
          </cell>
          <cell r="AC66" t="str">
            <v>2013-07-09</v>
          </cell>
          <cell r="AE66" t="str">
            <v>2013-10-01</v>
          </cell>
          <cell r="AH66" t="str">
            <v>28016</v>
          </cell>
        </row>
        <row r="67">
          <cell r="A67" t="str">
            <v>002801700</v>
          </cell>
          <cell r="B67" t="str">
            <v>โรงพยาบาลนาคู</v>
          </cell>
          <cell r="C67" t="str">
            <v>21002</v>
          </cell>
          <cell r="D67" t="str">
            <v>กระทรวงสาธารณสุข สำนักงานปลัดกระทรวงสาธารณสุข</v>
          </cell>
          <cell r="E67" t="str">
            <v>07</v>
          </cell>
          <cell r="F67" t="str">
            <v>โรงพยาบาลชุมชน</v>
          </cell>
          <cell r="G67" t="str">
            <v>30</v>
          </cell>
          <cell r="H67" t="str">
            <v>46</v>
          </cell>
          <cell r="I67" t="str">
            <v>จ.กาฬสินธุ์</v>
          </cell>
          <cell r="J67" t="str">
            <v>16</v>
          </cell>
          <cell r="K67" t="str">
            <v xml:space="preserve"> อ.นาคู</v>
          </cell>
          <cell r="L67" t="str">
            <v>01</v>
          </cell>
          <cell r="M67" t="str">
            <v xml:space="preserve"> 'ต.นาคู'</v>
          </cell>
          <cell r="N67" t="str">
            <v>09</v>
          </cell>
          <cell r="O67" t="str">
            <v xml:space="preserve"> หมู่ 9</v>
          </cell>
          <cell r="P67" t="str">
            <v>01</v>
          </cell>
          <cell r="Q67" t="str">
            <v>เปิดดำเนินการ</v>
          </cell>
          <cell r="R67" t="str">
            <v>319</v>
          </cell>
          <cell r="S67" t="str">
            <v>46160</v>
          </cell>
          <cell r="T67" t="str">
            <v>0873748222</v>
          </cell>
          <cell r="X67" t="str">
            <v>S</v>
          </cell>
          <cell r="Y67" t="str">
            <v xml:space="preserve">บริการ  </v>
          </cell>
          <cell r="Z67" t="str">
            <v>01</v>
          </cell>
          <cell r="AA67" t="str">
            <v>ตั้งใหม่</v>
          </cell>
          <cell r="AC67" t="str">
            <v>2013-07-12</v>
          </cell>
          <cell r="AE67" t="str">
            <v>2013-06-03</v>
          </cell>
          <cell r="AH67" t="str">
            <v>28017</v>
          </cell>
        </row>
        <row r="68">
          <cell r="A68" t="str">
            <v>001124300</v>
          </cell>
          <cell r="B68" t="str">
            <v>โรงพยาบาลอุ้มผาง</v>
          </cell>
          <cell r="C68" t="str">
            <v>21002</v>
          </cell>
          <cell r="D68" t="str">
            <v>กระทรวงสาธารณสุข สำนักงานปลัดกระทรวงสาธารณสุข</v>
          </cell>
          <cell r="E68" t="str">
            <v>07</v>
          </cell>
          <cell r="F68" t="str">
            <v>โรงพยาบาลชุมชน</v>
          </cell>
          <cell r="G68" t="str">
            <v>60</v>
          </cell>
          <cell r="H68" t="str">
            <v>63</v>
          </cell>
          <cell r="I68" t="str">
            <v>จ.ตาก</v>
          </cell>
          <cell r="J68" t="str">
            <v>08</v>
          </cell>
          <cell r="K68" t="str">
            <v xml:space="preserve"> อ.อุ้มผาง</v>
          </cell>
          <cell r="L68" t="str">
            <v>01</v>
          </cell>
          <cell r="M68" t="str">
            <v xml:space="preserve"> 'ต.อุ้มผาง'</v>
          </cell>
          <cell r="N68" t="str">
            <v>01</v>
          </cell>
          <cell r="O68" t="str">
            <v xml:space="preserve"> หมู่ 1</v>
          </cell>
          <cell r="P68" t="str">
            <v>01</v>
          </cell>
          <cell r="Q68" t="str">
            <v>เปิดดำเนินการ</v>
          </cell>
          <cell r="R68" t="str">
            <v>159 บ้านอุ้มผาง ประเวศไพรวัลย์</v>
          </cell>
          <cell r="S68" t="str">
            <v>63170</v>
          </cell>
          <cell r="T68" t="str">
            <v>055561270</v>
          </cell>
          <cell r="U68" t="str">
            <v>055561016</v>
          </cell>
          <cell r="V68" t="str">
            <v>21</v>
          </cell>
          <cell r="W68" t="str">
            <v>2.1 ทุติยภูมิระดับต้น</v>
          </cell>
          <cell r="Z68" t="str">
            <v>06</v>
          </cell>
          <cell r="AA68" t="str">
            <v>แก้ไข/เปลี่ยนแปลงจำนวนเตียง</v>
          </cell>
          <cell r="AB68" t="str">
            <v>ปรับจำนวนเตียง 30 เป็น 60</v>
          </cell>
          <cell r="AH68" t="str">
            <v>11243</v>
          </cell>
        </row>
        <row r="69">
          <cell r="A69" t="str">
            <v>002802000</v>
          </cell>
          <cell r="B69" t="str">
            <v>โรงพยาบาลบ้านด่าน</v>
          </cell>
          <cell r="C69" t="str">
            <v>21002</v>
          </cell>
          <cell r="D69" t="str">
            <v>กระทรวงสาธารณสุข สำนักงานปลัดกระทรวงสาธารณสุข</v>
          </cell>
          <cell r="E69" t="str">
            <v>07</v>
          </cell>
          <cell r="F69" t="str">
            <v>โรงพยาบาลชุมชน</v>
          </cell>
          <cell r="G69" t="str">
            <v>10</v>
          </cell>
          <cell r="H69" t="str">
            <v>31</v>
          </cell>
          <cell r="I69" t="str">
            <v>จ.บุรีรัมย์</v>
          </cell>
          <cell r="J69" t="str">
            <v>21</v>
          </cell>
          <cell r="K69" t="str">
            <v xml:space="preserve"> อ.บ้านด่าน</v>
          </cell>
          <cell r="L69" t="str">
            <v>01</v>
          </cell>
          <cell r="M69" t="str">
            <v xml:space="preserve"> 'ต.บ้านด่าน'</v>
          </cell>
          <cell r="N69" t="str">
            <v>09</v>
          </cell>
          <cell r="O69" t="str">
            <v xml:space="preserve"> หมู่ 9</v>
          </cell>
          <cell r="P69" t="str">
            <v>01</v>
          </cell>
          <cell r="Q69" t="str">
            <v>เปิดดำเนินการ</v>
          </cell>
          <cell r="R69" t="str">
            <v>192</v>
          </cell>
          <cell r="S69" t="str">
            <v>31000</v>
          </cell>
          <cell r="T69" t="str">
            <v>044664005</v>
          </cell>
          <cell r="X69" t="str">
            <v>S</v>
          </cell>
          <cell r="Y69" t="str">
            <v xml:space="preserve">บริการ  </v>
          </cell>
          <cell r="Z69" t="str">
            <v>01</v>
          </cell>
          <cell r="AA69" t="str">
            <v>ตั้งใหม่</v>
          </cell>
          <cell r="AC69" t="str">
            <v>2013-07-24</v>
          </cell>
          <cell r="AE69" t="str">
            <v>2013-04-01</v>
          </cell>
          <cell r="AH69" t="str">
            <v>28020</v>
          </cell>
        </row>
        <row r="70">
          <cell r="A70" t="str">
            <v>001074500</v>
          </cell>
          <cell r="B70" t="str">
            <v>โรงพยาบาลสงขลา</v>
          </cell>
          <cell r="C70" t="str">
            <v>21002</v>
          </cell>
          <cell r="D70" t="str">
            <v>กระทรวงสาธารณสุข สำนักงานปลัดกระทรวงสาธารณสุข</v>
          </cell>
          <cell r="E70" t="str">
            <v>06</v>
          </cell>
          <cell r="F70" t="str">
            <v>โรงพยาบาลทั่วไป</v>
          </cell>
          <cell r="G70" t="str">
            <v>508</v>
          </cell>
          <cell r="H70" t="str">
            <v>90</v>
          </cell>
          <cell r="I70" t="str">
            <v>จ.สงขลา</v>
          </cell>
          <cell r="J70" t="str">
            <v>01</v>
          </cell>
          <cell r="K70" t="str">
            <v xml:space="preserve"> อ.เมืองสงขลา</v>
          </cell>
          <cell r="L70" t="str">
            <v>03</v>
          </cell>
          <cell r="M70" t="str">
            <v xml:space="preserve"> 'ต.เกาะแต้ว'</v>
          </cell>
          <cell r="N70" t="str">
            <v>00</v>
          </cell>
          <cell r="O70" t="str">
            <v xml:space="preserve"> หมู่ 0</v>
          </cell>
          <cell r="P70" t="str">
            <v>01</v>
          </cell>
          <cell r="Q70" t="str">
            <v>เปิดดำเนินการ</v>
          </cell>
          <cell r="R70" t="str">
            <v xml:space="preserve"> 666 ถ.สงขลา-ระโนด</v>
          </cell>
          <cell r="S70" t="str">
            <v>90100</v>
          </cell>
          <cell r="T70" t="str">
            <v>074338100</v>
          </cell>
          <cell r="U70" t="str">
            <v>074480058</v>
          </cell>
          <cell r="V70" t="str">
            <v>23</v>
          </cell>
          <cell r="W70" t="str">
            <v>2.3 ทุติยภูมิระดับสูง</v>
          </cell>
          <cell r="X70" t="str">
            <v>S</v>
          </cell>
          <cell r="Y70" t="str">
            <v xml:space="preserve">บริการ  </v>
          </cell>
          <cell r="Z70" t="str">
            <v>04</v>
          </cell>
          <cell r="AA70" t="str">
            <v>แก้ไข/เปลี่ยนแปลงที่ตั้ง</v>
          </cell>
          <cell r="AB70" t="str">
            <v>แก้ไขที่ตั้ง  และเปลี่ยนจำนวนเตียง จาก 480 เป็น 508 ตามหนังสือที่สข 0032.002/4039 ลงวันที่ 29 กค 56</v>
          </cell>
          <cell r="AH70" t="str">
            <v>10745</v>
          </cell>
        </row>
        <row r="71">
          <cell r="A71" t="str">
            <v>002877800</v>
          </cell>
          <cell r="B71" t="str">
            <v>โรงพยาบาลโพธิ์ตาก</v>
          </cell>
          <cell r="C71" t="str">
            <v>21002</v>
          </cell>
          <cell r="D71" t="str">
            <v>กระทรวงสาธารณสุข สำนักงานปลัดกระทรวงสาธารณสุข</v>
          </cell>
          <cell r="E71" t="str">
            <v>07</v>
          </cell>
          <cell r="F71" t="str">
            <v>โรงพยาบาลชุมชน</v>
          </cell>
          <cell r="G71" t="str">
            <v>10</v>
          </cell>
          <cell r="H71" t="str">
            <v>43</v>
          </cell>
          <cell r="I71" t="str">
            <v>จ.หนองคาย</v>
          </cell>
          <cell r="J71" t="str">
            <v>17</v>
          </cell>
          <cell r="K71" t="str">
            <v xml:space="preserve"> อ.โพธิ์ตาก</v>
          </cell>
          <cell r="L71" t="str">
            <v>01</v>
          </cell>
          <cell r="M71" t="str">
            <v xml:space="preserve"> 'ต.โพธิ์ตาก'</v>
          </cell>
          <cell r="N71" t="str">
            <v>07</v>
          </cell>
          <cell r="O71" t="str">
            <v xml:space="preserve"> หมู่ 7</v>
          </cell>
          <cell r="P71" t="str">
            <v>01</v>
          </cell>
          <cell r="Q71" t="str">
            <v>เปิดดำเนินการ</v>
          </cell>
          <cell r="R71" t="str">
            <v>90</v>
          </cell>
          <cell r="S71" t="str">
            <v>43130</v>
          </cell>
          <cell r="V71" t="str">
            <v>10</v>
          </cell>
          <cell r="W71" t="str">
            <v>1 ปฐมภูมิ</v>
          </cell>
          <cell r="X71" t="str">
            <v>S</v>
          </cell>
          <cell r="Y71" t="str">
            <v xml:space="preserve">บริการ  </v>
          </cell>
          <cell r="Z71" t="str">
            <v>01</v>
          </cell>
          <cell r="AA71" t="str">
            <v>ตั้งใหม่</v>
          </cell>
          <cell r="AC71" t="str">
            <v>2013-08-21</v>
          </cell>
          <cell r="AH71" t="str">
            <v>28778</v>
          </cell>
        </row>
        <row r="72">
          <cell r="A72" t="str">
            <v>002801400</v>
          </cell>
          <cell r="B72" t="str">
            <v>โรงพยาบาลพยุห์</v>
          </cell>
          <cell r="C72" t="str">
            <v>21002</v>
          </cell>
          <cell r="D72" t="str">
            <v>กระทรวงสาธารณสุข สำนักงานปลัดกระทรวงสาธารณสุข</v>
          </cell>
          <cell r="E72" t="str">
            <v>07</v>
          </cell>
          <cell r="F72" t="str">
            <v>โรงพยาบาลชุมชน</v>
          </cell>
          <cell r="G72" t="str">
            <v>30</v>
          </cell>
          <cell r="H72" t="str">
            <v>33</v>
          </cell>
          <cell r="I72" t="str">
            <v>จ.ศรีสะเกษ</v>
          </cell>
          <cell r="J72" t="str">
            <v>20</v>
          </cell>
          <cell r="K72" t="str">
            <v xml:space="preserve"> อ.พยุห์</v>
          </cell>
          <cell r="L72" t="str">
            <v>01</v>
          </cell>
          <cell r="M72" t="str">
            <v xml:space="preserve"> 'ต.พยุห์'</v>
          </cell>
          <cell r="N72" t="str">
            <v>02</v>
          </cell>
          <cell r="O72" t="str">
            <v xml:space="preserve"> หมู่ 2</v>
          </cell>
          <cell r="P72" t="str">
            <v>01</v>
          </cell>
          <cell r="Q72" t="str">
            <v>เปิดดำเนินการ</v>
          </cell>
          <cell r="R72" t="str">
            <v>209 บ้านหนองหว้า</v>
          </cell>
          <cell r="S72" t="str">
            <v>33230</v>
          </cell>
          <cell r="T72" t="str">
            <v>045607121</v>
          </cell>
          <cell r="U72" t="str">
            <v>045607121</v>
          </cell>
          <cell r="X72" t="str">
            <v>S</v>
          </cell>
          <cell r="Y72" t="str">
            <v xml:space="preserve">บริการ  </v>
          </cell>
          <cell r="Z72" t="str">
            <v>01</v>
          </cell>
          <cell r="AA72" t="str">
            <v>ตั้งใหม่</v>
          </cell>
          <cell r="AC72" t="str">
            <v>2013-07-09</v>
          </cell>
          <cell r="AE72" t="str">
            <v>2013-10-01</v>
          </cell>
          <cell r="AH72" t="str">
            <v>28014</v>
          </cell>
        </row>
        <row r="73">
          <cell r="A73" t="str">
            <v>002878500</v>
          </cell>
          <cell r="B73" t="str">
            <v>โรงพยาบาลบางเสาธง</v>
          </cell>
          <cell r="C73" t="str">
            <v>21002</v>
          </cell>
          <cell r="D73" t="str">
            <v>กระทรวงสาธารณสุข สำนักงานปลัดกระทรวงสาธารณสุข</v>
          </cell>
          <cell r="E73" t="str">
            <v>07</v>
          </cell>
          <cell r="F73" t="str">
            <v>โรงพยาบาลชุมชน</v>
          </cell>
          <cell r="G73" t="str">
            <v>30</v>
          </cell>
          <cell r="H73" t="str">
            <v>11</v>
          </cell>
          <cell r="I73" t="str">
            <v>จ.สมุทรปราการ</v>
          </cell>
          <cell r="J73" t="str">
            <v>06</v>
          </cell>
          <cell r="K73" t="str">
            <v xml:space="preserve"> อ.บางเสาธง</v>
          </cell>
          <cell r="L73" t="str">
            <v>01</v>
          </cell>
          <cell r="M73" t="str">
            <v xml:space="preserve"> 'ต.บางเสาธง'</v>
          </cell>
          <cell r="N73" t="str">
            <v>12</v>
          </cell>
          <cell r="O73" t="str">
            <v xml:space="preserve"> หมู่ 12</v>
          </cell>
          <cell r="P73" t="str">
            <v>01</v>
          </cell>
          <cell r="Q73" t="str">
            <v>เปิดดำเนินการ</v>
          </cell>
          <cell r="S73" t="str">
            <v>10540</v>
          </cell>
          <cell r="T73" t="str">
            <v>023895980</v>
          </cell>
          <cell r="V73" t="str">
            <v>10</v>
          </cell>
          <cell r="W73" t="str">
            <v>1 ปฐมภูมิ</v>
          </cell>
          <cell r="X73" t="str">
            <v>S</v>
          </cell>
          <cell r="Y73" t="str">
            <v xml:space="preserve">บริการ  </v>
          </cell>
          <cell r="Z73" t="str">
            <v>01</v>
          </cell>
          <cell r="AA73" t="str">
            <v>ตั้งใหม่</v>
          </cell>
          <cell r="AC73" t="str">
            <v>2013-09-05</v>
          </cell>
          <cell r="AE73" t="str">
            <v>2015-01-01</v>
          </cell>
          <cell r="AH73" t="str">
            <v>28785</v>
          </cell>
        </row>
        <row r="74">
          <cell r="A74" t="str">
            <v>002878600</v>
          </cell>
          <cell r="B74" t="str">
            <v>โรงพยาบาลมะนัง</v>
          </cell>
          <cell r="C74" t="str">
            <v>21002</v>
          </cell>
          <cell r="D74" t="str">
            <v>กระทรวงสาธารณสุข สำนักงานปลัดกระทรวงสาธารณสุข</v>
          </cell>
          <cell r="E74" t="str">
            <v>07</v>
          </cell>
          <cell r="F74" t="str">
            <v>โรงพยาบาลชุมชน</v>
          </cell>
          <cell r="G74" t="str">
            <v>30</v>
          </cell>
          <cell r="H74" t="str">
            <v>91</v>
          </cell>
          <cell r="I74" t="str">
            <v>จ.สตูล</v>
          </cell>
          <cell r="J74" t="str">
            <v>07</v>
          </cell>
          <cell r="K74" t="str">
            <v xml:space="preserve"> อ.มะนัง</v>
          </cell>
          <cell r="L74" t="str">
            <v>01</v>
          </cell>
          <cell r="M74" t="str">
            <v xml:space="preserve"> 'ต.ปาล์มพัฒนา'</v>
          </cell>
          <cell r="N74" t="str">
            <v>01</v>
          </cell>
          <cell r="O74" t="str">
            <v xml:space="preserve"> หมู่ 1</v>
          </cell>
          <cell r="P74" t="str">
            <v>01</v>
          </cell>
          <cell r="Q74" t="str">
            <v>เปิดดำเนินการ</v>
          </cell>
          <cell r="S74" t="str">
            <v>91130</v>
          </cell>
          <cell r="X74" t="str">
            <v>S</v>
          </cell>
          <cell r="Y74" t="str">
            <v xml:space="preserve">บริการ  </v>
          </cell>
          <cell r="Z74" t="str">
            <v>01</v>
          </cell>
          <cell r="AA74" t="str">
            <v>ตั้งใหม่</v>
          </cell>
          <cell r="AC74" t="str">
            <v>2013-09-05</v>
          </cell>
          <cell r="AE74" t="str">
            <v>2013-10-01</v>
          </cell>
          <cell r="AH74" t="str">
            <v>28786</v>
          </cell>
        </row>
        <row r="75">
          <cell r="A75" t="str">
            <v>002878900</v>
          </cell>
          <cell r="B75" t="str">
            <v>โรงพยาบาลฆ้องชัย</v>
          </cell>
          <cell r="C75" t="str">
            <v>21002</v>
          </cell>
          <cell r="D75" t="str">
            <v>กระทรวงสาธารณสุข สำนักงานปลัดกระทรวงสาธารณสุข</v>
          </cell>
          <cell r="E75" t="str">
            <v>07</v>
          </cell>
          <cell r="F75" t="str">
            <v>โรงพยาบาลชุมชน</v>
          </cell>
          <cell r="G75" t="str">
            <v>30</v>
          </cell>
          <cell r="H75" t="str">
            <v>46</v>
          </cell>
          <cell r="I75" t="str">
            <v>จ.กาฬสินธุ์</v>
          </cell>
          <cell r="J75" t="str">
            <v>18</v>
          </cell>
          <cell r="K75" t="str">
            <v xml:space="preserve"> อ.ฆ้องชัย</v>
          </cell>
          <cell r="L75" t="str">
            <v>01</v>
          </cell>
          <cell r="M75" t="str">
            <v xml:space="preserve"> 'ต.ฆ้องชัยพัฒนา'</v>
          </cell>
          <cell r="N75" t="str">
            <v>11</v>
          </cell>
          <cell r="O75" t="str">
            <v xml:space="preserve"> หมู่ 11</v>
          </cell>
          <cell r="P75" t="str">
            <v>01</v>
          </cell>
          <cell r="Q75" t="str">
            <v>เปิดดำเนินการ</v>
          </cell>
          <cell r="S75" t="str">
            <v>46130</v>
          </cell>
          <cell r="X75" t="str">
            <v>S</v>
          </cell>
          <cell r="Y75" t="str">
            <v xml:space="preserve">บริการ  </v>
          </cell>
          <cell r="Z75" t="str">
            <v>01</v>
          </cell>
          <cell r="AA75" t="str">
            <v>ตั้งใหม่</v>
          </cell>
          <cell r="AC75" t="str">
            <v>2013-09-10</v>
          </cell>
          <cell r="AE75" t="str">
            <v>2013-08-15</v>
          </cell>
          <cell r="AH75" t="str">
            <v>28789</v>
          </cell>
        </row>
        <row r="76">
          <cell r="A76" t="str">
            <v>002879000</v>
          </cell>
          <cell r="B76" t="str">
            <v>โรงพยาบาลดอนจาน</v>
          </cell>
          <cell r="C76" t="str">
            <v>21002</v>
          </cell>
          <cell r="D76" t="str">
            <v>กระทรวงสาธารณสุข สำนักงานปลัดกระทรวงสาธารณสุข</v>
          </cell>
          <cell r="E76" t="str">
            <v>07</v>
          </cell>
          <cell r="F76" t="str">
            <v>โรงพยาบาลชุมชน</v>
          </cell>
          <cell r="G76" t="str">
            <v>30</v>
          </cell>
          <cell r="H76" t="str">
            <v>46</v>
          </cell>
          <cell r="I76" t="str">
            <v>จ.กาฬสินธุ์</v>
          </cell>
          <cell r="J76" t="str">
            <v>17</v>
          </cell>
          <cell r="K76" t="str">
            <v xml:space="preserve"> อ.ดอนจาน</v>
          </cell>
          <cell r="L76" t="str">
            <v>02</v>
          </cell>
          <cell r="M76" t="str">
            <v xml:space="preserve"> 'ต.สะอาดไชยศรี'</v>
          </cell>
          <cell r="N76" t="str">
            <v>06</v>
          </cell>
          <cell r="O76" t="str">
            <v xml:space="preserve"> หมู่ 6</v>
          </cell>
          <cell r="P76" t="str">
            <v>01</v>
          </cell>
          <cell r="Q76" t="str">
            <v>เปิดดำเนินการ</v>
          </cell>
          <cell r="S76" t="str">
            <v>46000</v>
          </cell>
          <cell r="X76" t="str">
            <v>S</v>
          </cell>
          <cell r="Y76" t="str">
            <v xml:space="preserve">บริการ  </v>
          </cell>
          <cell r="AC76" t="str">
            <v>2013-09-10</v>
          </cell>
          <cell r="AE76" t="str">
            <v>2013-08-15</v>
          </cell>
          <cell r="AH76" t="str">
            <v>28790</v>
          </cell>
        </row>
        <row r="77">
          <cell r="A77" t="str">
            <v>002879100</v>
          </cell>
          <cell r="B77" t="str">
            <v>โรงพยาบาลสามชัย</v>
          </cell>
          <cell r="C77" t="str">
            <v>21002</v>
          </cell>
          <cell r="D77" t="str">
            <v>กระทรวงสาธารณสุข สำนักงานปลัดกระทรวงสาธารณสุข</v>
          </cell>
          <cell r="E77" t="str">
            <v>07</v>
          </cell>
          <cell r="F77" t="str">
            <v>โรงพยาบาลชุมชน</v>
          </cell>
          <cell r="G77" t="str">
            <v>30</v>
          </cell>
          <cell r="H77" t="str">
            <v>46</v>
          </cell>
          <cell r="I77" t="str">
            <v>จ.กาฬสินธุ์</v>
          </cell>
          <cell r="J77" t="str">
            <v>15</v>
          </cell>
          <cell r="K77" t="str">
            <v xml:space="preserve"> อ.สามชัย</v>
          </cell>
          <cell r="L77" t="str">
            <v>01</v>
          </cell>
          <cell r="M77" t="str">
            <v xml:space="preserve"> 'ต.สำราญ'</v>
          </cell>
          <cell r="N77" t="str">
            <v>04</v>
          </cell>
          <cell r="O77" t="str">
            <v xml:space="preserve"> หมู่ 4</v>
          </cell>
          <cell r="P77" t="str">
            <v>01</v>
          </cell>
          <cell r="Q77" t="str">
            <v>เปิดดำเนินการ</v>
          </cell>
          <cell r="X77" t="str">
            <v>S</v>
          </cell>
          <cell r="Y77" t="str">
            <v xml:space="preserve">บริการ  </v>
          </cell>
          <cell r="Z77" t="str">
            <v>01</v>
          </cell>
          <cell r="AA77" t="str">
            <v>ตั้งใหม่</v>
          </cell>
          <cell r="AC77" t="str">
            <v>2013-09-10</v>
          </cell>
          <cell r="AE77" t="str">
            <v>2013-09-02</v>
          </cell>
          <cell r="AH77" t="str">
            <v>28791</v>
          </cell>
        </row>
        <row r="78">
          <cell r="A78" t="str">
            <v>002881100</v>
          </cell>
          <cell r="B78" t="str">
            <v>โรงพยาบาลเฝ้าไร่</v>
          </cell>
          <cell r="C78" t="str">
            <v>21002</v>
          </cell>
          <cell r="D78" t="str">
            <v>กระทรวงสาธารณสุข สำนักงานปลัดกระทรวงสาธารณสุข</v>
          </cell>
          <cell r="E78" t="str">
            <v>07</v>
          </cell>
          <cell r="F78" t="str">
            <v>โรงพยาบาลชุมชน</v>
          </cell>
          <cell r="G78" t="str">
            <v>10</v>
          </cell>
          <cell r="H78" t="str">
            <v>43</v>
          </cell>
          <cell r="I78" t="str">
            <v>จ.หนองคาย</v>
          </cell>
          <cell r="J78" t="str">
            <v>15</v>
          </cell>
          <cell r="K78" t="str">
            <v xml:space="preserve"> อ.เฝ้าไร่</v>
          </cell>
          <cell r="L78" t="str">
            <v>01</v>
          </cell>
          <cell r="M78" t="str">
            <v xml:space="preserve"> 'ต.เฝ้าไร่'</v>
          </cell>
          <cell r="N78" t="str">
            <v>11</v>
          </cell>
          <cell r="O78" t="str">
            <v xml:space="preserve"> หมู่ 11</v>
          </cell>
          <cell r="P78" t="str">
            <v>01</v>
          </cell>
          <cell r="Q78" t="str">
            <v>เปิดดำเนินการ</v>
          </cell>
          <cell r="R78" t="str">
            <v>331</v>
          </cell>
          <cell r="S78" t="str">
            <v>43120</v>
          </cell>
          <cell r="T78" t="str">
            <v>042414826</v>
          </cell>
          <cell r="U78" t="str">
            <v>042414827</v>
          </cell>
          <cell r="X78" t="str">
            <v>S</v>
          </cell>
          <cell r="Y78" t="str">
            <v xml:space="preserve">บริการ  </v>
          </cell>
          <cell r="Z78" t="str">
            <v>01</v>
          </cell>
          <cell r="AA78" t="str">
            <v>ตั้งใหม่</v>
          </cell>
          <cell r="AC78" t="str">
            <v>2013-10-01</v>
          </cell>
          <cell r="AE78" t="str">
            <v>2013-09-16</v>
          </cell>
          <cell r="AH78" t="str">
            <v>28811</v>
          </cell>
        </row>
        <row r="79">
          <cell r="A79" t="str">
            <v>001066600</v>
          </cell>
          <cell r="B79" t="str">
            <v>โรงพยาบาลหาราชนครราชสีมา</v>
          </cell>
          <cell r="C79" t="str">
            <v>21002</v>
          </cell>
          <cell r="D79" t="str">
            <v>กระทรวงสาธารณสุข สำนักงานปลัดกระทรวงสาธารณสุข</v>
          </cell>
          <cell r="E79" t="str">
            <v>05</v>
          </cell>
          <cell r="F79" t="str">
            <v>โรงพยาบาลศูนย์</v>
          </cell>
          <cell r="G79" t="str">
            <v>1300</v>
          </cell>
          <cell r="H79" t="str">
            <v>30</v>
          </cell>
          <cell r="I79" t="str">
            <v>จ.นครราชสีมา</v>
          </cell>
          <cell r="J79" t="str">
            <v>01</v>
          </cell>
          <cell r="K79" t="str">
            <v xml:space="preserve"> อ.เมืองนครราชสีมา</v>
          </cell>
          <cell r="L79" t="str">
            <v>01</v>
          </cell>
          <cell r="M79" t="str">
            <v xml:space="preserve"> 'ต.ในเมือง'</v>
          </cell>
          <cell r="N79" t="str">
            <v>00</v>
          </cell>
          <cell r="O79" t="str">
            <v xml:space="preserve"> หมู่ 0</v>
          </cell>
          <cell r="P79" t="str">
            <v>01</v>
          </cell>
          <cell r="Q79" t="str">
            <v>เปิดดำเนินการ</v>
          </cell>
          <cell r="R79" t="str">
            <v xml:space="preserve">49 ถ.ช้างเผือก </v>
          </cell>
          <cell r="S79" t="str">
            <v>30000</v>
          </cell>
          <cell r="T79" t="str">
            <v>044-235830</v>
          </cell>
          <cell r="V79" t="str">
            <v>31</v>
          </cell>
          <cell r="W79" t="str">
            <v>3.1 ตติยภูมิ</v>
          </cell>
          <cell r="X79" t="str">
            <v>S</v>
          </cell>
          <cell r="Y79" t="str">
            <v xml:space="preserve">บริการ  </v>
          </cell>
          <cell r="Z79" t="str">
            <v>06</v>
          </cell>
          <cell r="AA79" t="str">
            <v>แก้ไข/เปลี่ยนแปลงจำนวนเตียง</v>
          </cell>
          <cell r="AB79" t="str">
            <v xml:space="preserve">เพิ่มเตียง เดิม 1019 เป็น 1300 จากมติของ อ.ก.พ. สป. </v>
          </cell>
          <cell r="AH79" t="str">
            <v>10666</v>
          </cell>
        </row>
        <row r="80">
          <cell r="A80" t="str">
            <v>002881500</v>
          </cell>
          <cell r="B80" t="str">
            <v>โรงพยาบาลรัตนวาปี</v>
          </cell>
          <cell r="C80" t="str">
            <v>21002</v>
          </cell>
          <cell r="D80" t="str">
            <v>กระทรวงสาธารณสุข สำนักงานปลัดกระทรวงสาธารณสุข</v>
          </cell>
          <cell r="E80" t="str">
            <v>07</v>
          </cell>
          <cell r="F80" t="str">
            <v>โรงพยาบาลชุมชน</v>
          </cell>
          <cell r="G80" t="str">
            <v>10</v>
          </cell>
          <cell r="H80" t="str">
            <v>43</v>
          </cell>
          <cell r="I80" t="str">
            <v>จ.หนองคาย</v>
          </cell>
          <cell r="J80" t="str">
            <v>16</v>
          </cell>
          <cell r="K80" t="str">
            <v xml:space="preserve"> อ.รัตนวาปี</v>
          </cell>
          <cell r="L80" t="str">
            <v>01</v>
          </cell>
          <cell r="M80" t="str">
            <v xml:space="preserve"> 'ต.รัตนวาปี'</v>
          </cell>
          <cell r="N80" t="str">
            <v>11</v>
          </cell>
          <cell r="O80" t="str">
            <v xml:space="preserve"> หมู่ 11</v>
          </cell>
          <cell r="P80" t="str">
            <v>01</v>
          </cell>
          <cell r="Q80" t="str">
            <v>เปิดดำเนินการ</v>
          </cell>
          <cell r="R80" t="str">
            <v>317</v>
          </cell>
          <cell r="S80" t="str">
            <v>43120</v>
          </cell>
          <cell r="T80" t="str">
            <v>042414824-5</v>
          </cell>
          <cell r="X80" t="str">
            <v>S</v>
          </cell>
          <cell r="Y80" t="str">
            <v xml:space="preserve">บริการ  </v>
          </cell>
          <cell r="Z80" t="str">
            <v>01</v>
          </cell>
          <cell r="AA80" t="str">
            <v>ตั้งใหม่</v>
          </cell>
          <cell r="AC80" t="str">
            <v>2013-10-03</v>
          </cell>
          <cell r="AE80" t="str">
            <v>2013-09-02</v>
          </cell>
          <cell r="AH80" t="str">
            <v>28815</v>
          </cell>
        </row>
        <row r="81">
          <cell r="A81" t="str">
            <v>002881700</v>
          </cell>
          <cell r="B81" t="str">
            <v>โรงพยาบาลหาดสำราญเฉลิมพระเกียรติ 80 พรรษา</v>
          </cell>
          <cell r="C81" t="str">
            <v>21002</v>
          </cell>
          <cell r="D81" t="str">
            <v>กระทรวงสาธารณสุข สำนักงานปลัดกระทรวงสาธารณสุข</v>
          </cell>
          <cell r="E81" t="str">
            <v>07</v>
          </cell>
          <cell r="F81" t="str">
            <v>โรงพยาบาลชุมชน</v>
          </cell>
          <cell r="G81" t="str">
            <v>30</v>
          </cell>
          <cell r="H81" t="str">
            <v>92</v>
          </cell>
          <cell r="I81" t="str">
            <v>จ.ตรัง</v>
          </cell>
          <cell r="J81" t="str">
            <v>10</v>
          </cell>
          <cell r="K81" t="str">
            <v xml:space="preserve"> อ.หาดสำราญ</v>
          </cell>
          <cell r="L81" t="str">
            <v>01</v>
          </cell>
          <cell r="M81" t="str">
            <v xml:space="preserve"> 'ต.หาดสำราญ'</v>
          </cell>
          <cell r="N81" t="str">
            <v>09</v>
          </cell>
          <cell r="O81" t="str">
            <v xml:space="preserve"> หมู่ 9</v>
          </cell>
          <cell r="P81" t="str">
            <v>01</v>
          </cell>
          <cell r="Q81" t="str">
            <v>เปิดดำเนินการ</v>
          </cell>
          <cell r="R81" t="str">
            <v xml:space="preserve">98 </v>
          </cell>
          <cell r="S81" t="str">
            <v>92120</v>
          </cell>
          <cell r="X81" t="str">
            <v>S</v>
          </cell>
          <cell r="Y81" t="str">
            <v xml:space="preserve">บริการ  </v>
          </cell>
          <cell r="Z81" t="str">
            <v>01</v>
          </cell>
          <cell r="AA81" t="str">
            <v>ตั้งใหม่</v>
          </cell>
          <cell r="AC81" t="str">
            <v>2013-10-08</v>
          </cell>
          <cell r="AE81" t="str">
            <v>2013-12-02</v>
          </cell>
          <cell r="AH81" t="str">
            <v>28817</v>
          </cell>
        </row>
        <row r="82">
          <cell r="A82" t="str">
            <v>002882300</v>
          </cell>
          <cell r="B82" t="str">
            <v>โรงพยาบาลดอยหลวง</v>
          </cell>
          <cell r="C82" t="str">
            <v>21002</v>
          </cell>
          <cell r="D82" t="str">
            <v>กระทรวงสาธารณสุข สำนักงานปลัดกระทรวงสาธารณสุข</v>
          </cell>
          <cell r="E82" t="str">
            <v>07</v>
          </cell>
          <cell r="F82" t="str">
            <v>โรงพยาบาลชุมชน</v>
          </cell>
          <cell r="H82" t="str">
            <v>57</v>
          </cell>
          <cell r="I82" t="str">
            <v>จ.เชียงราย</v>
          </cell>
          <cell r="J82" t="str">
            <v>18</v>
          </cell>
          <cell r="K82" t="str">
            <v xml:space="preserve"> อ.ดอยหลวง</v>
          </cell>
          <cell r="L82" t="str">
            <v>01</v>
          </cell>
          <cell r="M82" t="str">
            <v xml:space="preserve"> 'ต.ปงน้อย'</v>
          </cell>
          <cell r="N82" t="str">
            <v>08</v>
          </cell>
          <cell r="O82" t="str">
            <v xml:space="preserve"> หมู่ 8</v>
          </cell>
          <cell r="P82" t="str">
            <v>01</v>
          </cell>
          <cell r="Q82" t="str">
            <v>เปิดดำเนินการ</v>
          </cell>
          <cell r="S82" t="str">
            <v>57110</v>
          </cell>
          <cell r="T82" t="str">
            <v>053777035</v>
          </cell>
          <cell r="X82" t="str">
            <v>S</v>
          </cell>
          <cell r="Y82" t="str">
            <v xml:space="preserve">บริการ  </v>
          </cell>
          <cell r="Z82" t="str">
            <v>01</v>
          </cell>
          <cell r="AA82" t="str">
            <v>ตั้งใหม่</v>
          </cell>
          <cell r="AB82" t="str">
            <v>ตามโครงสร้างโรงพยาบาลชุมชน แต่คณะนี้ให้บริการเฉพาะ ผ.ป.นอกก่อน อนาคตจะต้องปรับสถานะ</v>
          </cell>
          <cell r="AC82" t="str">
            <v>2013-10-15</v>
          </cell>
          <cell r="AE82" t="str">
            <v>2013-10-15</v>
          </cell>
          <cell r="AH82" t="str">
            <v>28823</v>
          </cell>
        </row>
        <row r="83">
          <cell r="A83" t="str">
            <v>002884300</v>
          </cell>
          <cell r="B83" t="str">
            <v>โรงพยาบาลชื่นชม</v>
          </cell>
          <cell r="C83" t="str">
            <v>21002</v>
          </cell>
          <cell r="D83" t="str">
            <v>กระทรวงสาธารณสุข สำนักงานปลัดกระทรวงสาธารณสุข</v>
          </cell>
          <cell r="E83" t="str">
            <v>07</v>
          </cell>
          <cell r="F83" t="str">
            <v>โรงพยาบาลชุมชน</v>
          </cell>
          <cell r="H83" t="str">
            <v>44</v>
          </cell>
          <cell r="I83" t="str">
            <v>จ.มหาสารคาม</v>
          </cell>
          <cell r="J83" t="str">
            <v>13</v>
          </cell>
          <cell r="K83" t="str">
            <v xml:space="preserve"> อ.ชื่นชม</v>
          </cell>
          <cell r="L83" t="str">
            <v>01</v>
          </cell>
          <cell r="M83" t="str">
            <v xml:space="preserve"> 'ต.ชื่นชม'</v>
          </cell>
          <cell r="N83" t="str">
            <v>03</v>
          </cell>
          <cell r="O83" t="str">
            <v xml:space="preserve"> หมู่ 3</v>
          </cell>
          <cell r="P83" t="str">
            <v>01</v>
          </cell>
          <cell r="Q83" t="str">
            <v>เปิดดำเนินการ</v>
          </cell>
          <cell r="R83" t="str">
            <v>เลขที่ 253</v>
          </cell>
          <cell r="S83" t="str">
            <v>44160</v>
          </cell>
          <cell r="X83" t="str">
            <v>S</v>
          </cell>
          <cell r="Y83" t="str">
            <v xml:space="preserve">บริการ  </v>
          </cell>
          <cell r="Z83" t="str">
            <v>01</v>
          </cell>
          <cell r="AA83" t="str">
            <v>ตั้งใหม่</v>
          </cell>
          <cell r="AB83" t="str">
            <v>เปิดให้บริการเฉพาะผู้ป่วยนอก ยังไม่มีจำนวนเตียง (ตามกรอบจริง 30 เตียง)</v>
          </cell>
          <cell r="AC83" t="str">
            <v>2013-11-13</v>
          </cell>
          <cell r="AE83" t="str">
            <v>2013-06-14</v>
          </cell>
          <cell r="AH83" t="str">
            <v>28843</v>
          </cell>
        </row>
        <row r="84">
          <cell r="A84" t="str">
            <v>002885000</v>
          </cell>
          <cell r="B84" t="str">
            <v>โรงพยาบาลโคกสูง</v>
          </cell>
          <cell r="C84" t="str">
            <v>21002</v>
          </cell>
          <cell r="D84" t="str">
            <v>กระทรวงสาธารณสุข สำนักงานปลัดกระทรวงสาธารณสุข</v>
          </cell>
          <cell r="E84" t="str">
            <v>07</v>
          </cell>
          <cell r="F84" t="str">
            <v>โรงพยาบาลชุมชน</v>
          </cell>
          <cell r="H84" t="str">
            <v>27</v>
          </cell>
          <cell r="I84" t="str">
            <v>จ.สระแก้ว</v>
          </cell>
          <cell r="J84" t="str">
            <v>08</v>
          </cell>
          <cell r="K84" t="str">
            <v xml:space="preserve"> อ.โคกสูง</v>
          </cell>
          <cell r="L84" t="str">
            <v>01</v>
          </cell>
          <cell r="M84" t="str">
            <v xml:space="preserve"> 'ต.โคกสูง'</v>
          </cell>
          <cell r="N84" t="str">
            <v>08</v>
          </cell>
          <cell r="O84" t="str">
            <v xml:space="preserve"> หมู่ 8</v>
          </cell>
          <cell r="P84" t="str">
            <v>01</v>
          </cell>
          <cell r="Q84" t="str">
            <v>เปิดดำเนินการ</v>
          </cell>
          <cell r="S84" t="str">
            <v>27120</v>
          </cell>
          <cell r="X84" t="str">
            <v>S</v>
          </cell>
          <cell r="Y84" t="str">
            <v xml:space="preserve">บริการ  </v>
          </cell>
          <cell r="Z84" t="str">
            <v>01</v>
          </cell>
          <cell r="AA84" t="str">
            <v>ตั้งใหม่</v>
          </cell>
          <cell r="AB84" t="str">
            <v>จำนวนเตียงตามอนุมัติสร้าง 30 เตียง</v>
          </cell>
          <cell r="AC84" t="str">
            <v>2013-12-11</v>
          </cell>
          <cell r="AE84" t="str">
            <v>2013-03-21</v>
          </cell>
          <cell r="AH84" t="str">
            <v>28850</v>
          </cell>
        </row>
        <row r="85">
          <cell r="A85" t="str">
            <v>002884900</v>
          </cell>
          <cell r="B85" t="str">
            <v>โรงพยาบาลวังสมบูรณ์</v>
          </cell>
          <cell r="C85" t="str">
            <v>21002</v>
          </cell>
          <cell r="D85" t="str">
            <v>กระทรวงสาธารณสุข สำนักงานปลัดกระทรวงสาธารณสุข</v>
          </cell>
          <cell r="E85" t="str">
            <v>07</v>
          </cell>
          <cell r="F85" t="str">
            <v>โรงพยาบาลชุมชน</v>
          </cell>
          <cell r="H85" t="str">
            <v>27</v>
          </cell>
          <cell r="I85" t="str">
            <v>จ.สระแก้ว</v>
          </cell>
          <cell r="J85" t="str">
            <v>09</v>
          </cell>
          <cell r="K85" t="str">
            <v xml:space="preserve"> อ.วังสมบูรณ์</v>
          </cell>
          <cell r="L85" t="str">
            <v>01</v>
          </cell>
          <cell r="M85" t="str">
            <v xml:space="preserve"> 'ต.วังสมบูรณ์'</v>
          </cell>
          <cell r="N85" t="str">
            <v>04</v>
          </cell>
          <cell r="O85" t="str">
            <v xml:space="preserve"> หมู่ 4</v>
          </cell>
          <cell r="P85" t="str">
            <v>01</v>
          </cell>
          <cell r="Q85" t="str">
            <v>เปิดดำเนินการ</v>
          </cell>
          <cell r="S85" t="str">
            <v>27250</v>
          </cell>
          <cell r="T85" t="str">
            <v>037449776</v>
          </cell>
          <cell r="X85" t="str">
            <v>S</v>
          </cell>
          <cell r="Y85" t="str">
            <v xml:space="preserve">บริการ  </v>
          </cell>
          <cell r="Z85" t="str">
            <v>01</v>
          </cell>
          <cell r="AA85" t="str">
            <v>ตั้งใหม่</v>
          </cell>
          <cell r="AB85" t="str">
            <v>จำนวนเตียงตามอนุมัติสร้าง 30 เตียง</v>
          </cell>
          <cell r="AC85" t="str">
            <v>2013-12-11</v>
          </cell>
          <cell r="AE85" t="str">
            <v>2013-03-01</v>
          </cell>
          <cell r="AH85" t="str">
            <v>28849</v>
          </cell>
        </row>
        <row r="86">
          <cell r="A86" t="str">
            <v>002886100</v>
          </cell>
          <cell r="B86" t="str">
            <v>โรงพยาบาลหนองหิน</v>
          </cell>
          <cell r="C86" t="str">
            <v>21002</v>
          </cell>
          <cell r="D86" t="str">
            <v>กระทรวงสาธารณสุข สำนักงานปลัดกระทรวงสาธารณสุข</v>
          </cell>
          <cell r="E86" t="str">
            <v>07</v>
          </cell>
          <cell r="F86" t="str">
            <v>โรงพยาบาลชุมชน</v>
          </cell>
          <cell r="G86" t="str">
            <v>30</v>
          </cell>
          <cell r="H86" t="str">
            <v>42</v>
          </cell>
          <cell r="I86" t="str">
            <v>จ.เลย</v>
          </cell>
          <cell r="J86" t="str">
            <v>14</v>
          </cell>
          <cell r="K86" t="str">
            <v xml:space="preserve"> อ.หนองหิน</v>
          </cell>
          <cell r="L86" t="str">
            <v>01</v>
          </cell>
          <cell r="M86" t="str">
            <v xml:space="preserve"> 'ต.หนองหิน'</v>
          </cell>
          <cell r="N86" t="str">
            <v>00</v>
          </cell>
          <cell r="P86" t="str">
            <v>01</v>
          </cell>
          <cell r="Q86" t="str">
            <v>เปิดดำเนินการ</v>
          </cell>
          <cell r="S86" t="str">
            <v>42190</v>
          </cell>
          <cell r="X86" t="str">
            <v>S</v>
          </cell>
          <cell r="Y86" t="str">
            <v xml:space="preserve">บริการ  </v>
          </cell>
          <cell r="Z86" t="str">
            <v>01</v>
          </cell>
          <cell r="AA86" t="str">
            <v>ตั้งใหม่</v>
          </cell>
          <cell r="AC86" t="str">
            <v>2014-01-02</v>
          </cell>
          <cell r="AE86" t="str">
            <v>2014-05-02</v>
          </cell>
          <cell r="AH86" t="str">
            <v>28861</v>
          </cell>
        </row>
        <row r="87">
          <cell r="A87" t="str">
            <v>002885800</v>
          </cell>
          <cell r="B87" t="str">
            <v>โรงพยาบาลบ้านคา</v>
          </cell>
          <cell r="C87" t="str">
            <v>21002</v>
          </cell>
          <cell r="D87" t="str">
            <v>กระทรวงสาธารณสุข สำนักงานปลัดกระทรวงสาธารณสุข</v>
          </cell>
          <cell r="E87" t="str">
            <v>07</v>
          </cell>
          <cell r="F87" t="str">
            <v>โรงพยาบาลชุมชน</v>
          </cell>
          <cell r="G87" t="str">
            <v>30</v>
          </cell>
          <cell r="H87" t="str">
            <v>70</v>
          </cell>
          <cell r="I87" t="str">
            <v>จ.ราชบุรี</v>
          </cell>
          <cell r="J87" t="str">
            <v>10</v>
          </cell>
          <cell r="K87" t="str">
            <v xml:space="preserve"> อ.บ้านคา</v>
          </cell>
          <cell r="L87" t="str">
            <v>01</v>
          </cell>
          <cell r="M87" t="str">
            <v xml:space="preserve"> 'ต.บ้านคา'</v>
          </cell>
          <cell r="N87" t="str">
            <v>03</v>
          </cell>
          <cell r="O87" t="str">
            <v xml:space="preserve"> หมู่ 3</v>
          </cell>
          <cell r="P87" t="str">
            <v>01</v>
          </cell>
          <cell r="Q87" t="str">
            <v>เปิดดำเนินการ</v>
          </cell>
          <cell r="S87" t="str">
            <v>70180</v>
          </cell>
          <cell r="T87" t="str">
            <v>032364496-8</v>
          </cell>
          <cell r="X87" t="str">
            <v>S</v>
          </cell>
          <cell r="Y87" t="str">
            <v xml:space="preserve">บริการ  </v>
          </cell>
          <cell r="Z87" t="str">
            <v>04</v>
          </cell>
          <cell r="AA87" t="str">
            <v>แก้ไข/เปลี่ยนแปลงที่ตั้ง</v>
          </cell>
          <cell r="AC87" t="str">
            <v>2013-12-20</v>
          </cell>
          <cell r="AE87" t="str">
            <v>2013-12-27</v>
          </cell>
          <cell r="AH87" t="str">
            <v>28858</v>
          </cell>
        </row>
        <row r="88">
          <cell r="A88" t="str">
            <v>002887500</v>
          </cell>
          <cell r="B88" t="str">
            <v>โรงพยาบาลบางบัวทอง ๒</v>
          </cell>
          <cell r="C88" t="str">
            <v>21002</v>
          </cell>
          <cell r="D88" t="str">
            <v>กระทรวงสาธารณสุข สำนักงานปลัดกระทรวงสาธารณสุข</v>
          </cell>
          <cell r="E88" t="str">
            <v>07</v>
          </cell>
          <cell r="F88" t="str">
            <v>โรงพยาบาลชุมชน</v>
          </cell>
          <cell r="G88" t="str">
            <v>30</v>
          </cell>
          <cell r="H88" t="str">
            <v>12</v>
          </cell>
          <cell r="I88" t="str">
            <v>จ.นนทบุรี</v>
          </cell>
          <cell r="J88" t="str">
            <v>04</v>
          </cell>
          <cell r="K88" t="str">
            <v xml:space="preserve"> อ.บางบัวทอง</v>
          </cell>
          <cell r="L88" t="str">
            <v>07</v>
          </cell>
          <cell r="M88" t="str">
            <v xml:space="preserve"> 'ต.พิมลราช'</v>
          </cell>
          <cell r="N88" t="str">
            <v>08</v>
          </cell>
          <cell r="O88" t="str">
            <v xml:space="preserve"> หมู่ 8</v>
          </cell>
          <cell r="P88" t="str">
            <v>01</v>
          </cell>
          <cell r="Q88" t="str">
            <v>เปิดดำเนินการ</v>
          </cell>
          <cell r="R88" t="str">
            <v>ถ.เลียบคลองตาชม</v>
          </cell>
          <cell r="S88" t="str">
            <v>11110</v>
          </cell>
          <cell r="X88" t="str">
            <v>S</v>
          </cell>
          <cell r="Y88" t="str">
            <v xml:space="preserve">บริการ  </v>
          </cell>
          <cell r="Z88" t="str">
            <v>01</v>
          </cell>
          <cell r="AA88" t="str">
            <v>ตั้งใหม่</v>
          </cell>
          <cell r="AC88" t="str">
            <v>2014-02-19</v>
          </cell>
          <cell r="AE88" t="str">
            <v>2013-11-21</v>
          </cell>
          <cell r="AH88" t="str">
            <v>28875</v>
          </cell>
        </row>
        <row r="89">
          <cell r="A89" t="str">
            <v>001067600</v>
          </cell>
          <cell r="B89" t="str">
            <v>โรงพยาบาลพุทธชินราช</v>
          </cell>
          <cell r="C89" t="str">
            <v>21002</v>
          </cell>
          <cell r="D89" t="str">
            <v>กระทรวงสาธารณสุข สำนักงานปลัดกระทรวงสาธารณสุข</v>
          </cell>
          <cell r="E89" t="str">
            <v>05</v>
          </cell>
          <cell r="F89" t="str">
            <v>โรงพยาบาลศูนย์</v>
          </cell>
          <cell r="G89" t="str">
            <v>1035</v>
          </cell>
          <cell r="H89" t="str">
            <v>65</v>
          </cell>
          <cell r="I89" t="str">
            <v>จ.พิษณุโลก</v>
          </cell>
          <cell r="J89" t="str">
            <v>01</v>
          </cell>
          <cell r="K89" t="str">
            <v xml:space="preserve"> อ.เมืองพิษณุโลก</v>
          </cell>
          <cell r="L89" t="str">
            <v>01</v>
          </cell>
          <cell r="M89" t="str">
            <v xml:space="preserve"> 'ต.ในเมือง'</v>
          </cell>
          <cell r="N89" t="str">
            <v>00</v>
          </cell>
          <cell r="O89" t="str">
            <v xml:space="preserve"> หมู่ 0</v>
          </cell>
          <cell r="P89" t="str">
            <v>01</v>
          </cell>
          <cell r="Q89" t="str">
            <v>เปิดดำเนินการ</v>
          </cell>
          <cell r="R89" t="str">
            <v xml:space="preserve">90 ถ.ศรีธรรมไตรปิฎก </v>
          </cell>
          <cell r="S89" t="str">
            <v>65000</v>
          </cell>
          <cell r="T89" t="str">
            <v>055-270300</v>
          </cell>
          <cell r="V89" t="str">
            <v>31</v>
          </cell>
          <cell r="W89" t="str">
            <v>3.1 ตติยภูมิ</v>
          </cell>
          <cell r="Z89" t="str">
            <v>06</v>
          </cell>
          <cell r="AA89" t="str">
            <v>แก้ไข/เปลี่ยนแปลงจำนวนเตียง</v>
          </cell>
          <cell r="AB89" t="str">
            <v>แก้ไขจำนวนเตียง จาก 878 เป็น 1035 เตียง จากหนังสือที่ พล 0032.125/11332 ลงวันที่ 21 พย.56</v>
          </cell>
          <cell r="AH89" t="str">
            <v>10676</v>
          </cell>
        </row>
        <row r="90">
          <cell r="A90" t="str">
            <v>001068800</v>
          </cell>
          <cell r="B90" t="str">
            <v>โรงพยาบาลเสนา</v>
          </cell>
          <cell r="C90" t="str">
            <v>21002</v>
          </cell>
          <cell r="D90" t="str">
            <v>กระทรวงสาธารณสุข สำนักงานปลัดกระทรวงสาธารณสุข</v>
          </cell>
          <cell r="E90" t="str">
            <v>06</v>
          </cell>
          <cell r="F90" t="str">
            <v>โรงพยาบาลทั่วไป</v>
          </cell>
          <cell r="G90" t="str">
            <v>202</v>
          </cell>
          <cell r="H90" t="str">
            <v>14</v>
          </cell>
          <cell r="I90" t="str">
            <v>จ.พระนครศรีอยุธยา</v>
          </cell>
          <cell r="J90" t="str">
            <v>12</v>
          </cell>
          <cell r="K90" t="str">
            <v xml:space="preserve"> อ.เสนา</v>
          </cell>
          <cell r="L90" t="str">
            <v>01</v>
          </cell>
          <cell r="M90" t="str">
            <v xml:space="preserve"> 'ต.เสนา'</v>
          </cell>
          <cell r="N90" t="str">
            <v>01</v>
          </cell>
          <cell r="O90" t="str">
            <v xml:space="preserve"> หมู่ 1</v>
          </cell>
          <cell r="P90" t="str">
            <v>01</v>
          </cell>
          <cell r="Q90" t="str">
            <v>เปิดดำเนินการ</v>
          </cell>
          <cell r="R90" t="str">
            <v xml:space="preserve">51 ม.1 ถ.สุขาภิบาลเจ้าเจ็ด &lt;br /&gt; </v>
          </cell>
          <cell r="S90" t="str">
            <v>13110</v>
          </cell>
          <cell r="T90" t="str">
            <v>035217118*417</v>
          </cell>
          <cell r="U90" t="str">
            <v>437'</v>
          </cell>
          <cell r="V90" t="str">
            <v>03520 1739</v>
          </cell>
          <cell r="W90" t="str">
            <v>23</v>
          </cell>
          <cell r="X90" t="str">
            <v>2.3 ทุติยภูมิระดับสูง</v>
          </cell>
          <cell r="Y90" t="str">
            <v>S</v>
          </cell>
          <cell r="Z90" t="str">
            <v xml:space="preserve">บริการ  </v>
          </cell>
          <cell r="AC90" t="str">
            <v>ปรับจำนวนเตียง จาก180 เป็น 202 ตามหนังสือที่ อย 0032.201.3/2283</v>
          </cell>
          <cell r="AH90" t="str">
            <v>10688</v>
          </cell>
        </row>
        <row r="91">
          <cell r="A91" t="str">
            <v>001138800</v>
          </cell>
          <cell r="B91" t="str">
            <v>โรงพยาบาลสมเด็จพระบรมราชินีนาถ ณ  อำเภอนาทวี</v>
          </cell>
          <cell r="C91" t="str">
            <v>21002</v>
          </cell>
          <cell r="D91" t="str">
            <v>กระทรวงสาธารณสุข สำนักงานปลัดกระทรวงสาธารณสุข</v>
          </cell>
          <cell r="E91" t="str">
            <v>07</v>
          </cell>
          <cell r="F91" t="str">
            <v>โรงพยาบาลชุมชน</v>
          </cell>
          <cell r="G91" t="str">
            <v>90</v>
          </cell>
          <cell r="H91" t="str">
            <v>90</v>
          </cell>
          <cell r="I91" t="str">
            <v>จ.สงขลา</v>
          </cell>
          <cell r="J91" t="str">
            <v>04</v>
          </cell>
          <cell r="K91" t="str">
            <v xml:space="preserve"> อ.นาทวี</v>
          </cell>
          <cell r="L91" t="str">
            <v>01</v>
          </cell>
          <cell r="M91" t="str">
            <v xml:space="preserve"> 'ต.นาทวี'</v>
          </cell>
          <cell r="N91" t="str">
            <v>00</v>
          </cell>
          <cell r="O91" t="str">
            <v xml:space="preserve"> หมู่ 0</v>
          </cell>
          <cell r="P91" t="str">
            <v>01</v>
          </cell>
          <cell r="Q91" t="str">
            <v>เปิดดำเนินการ</v>
          </cell>
          <cell r="R91" t="str">
            <v xml:space="preserve">20 ถ.นาทวี-ประกอบ </v>
          </cell>
          <cell r="S91" t="str">
            <v>90160</v>
          </cell>
          <cell r="T91" t="str">
            <v>074373080</v>
          </cell>
          <cell r="U91" t="str">
            <v>074371333</v>
          </cell>
          <cell r="V91" t="str">
            <v>23</v>
          </cell>
          <cell r="W91" t="str">
            <v>2.3 ทุติยภูมิระดับสูง</v>
          </cell>
          <cell r="X91" t="str">
            <v>S</v>
          </cell>
          <cell r="Y91" t="str">
            <v xml:space="preserve">บริการ  </v>
          </cell>
          <cell r="Z91" t="str">
            <v>06</v>
          </cell>
          <cell r="AA91" t="str">
            <v>แก้ไข/เปลี่ยนแปลงจำนวนเตียง</v>
          </cell>
          <cell r="AB91" t="str">
            <v>เพิ่มเตียง จาก 60 เป้น 90 และระดับจาก 2.2 เป็น 2.3 ตามหนังสือ สสจ.แจ้ง ที่ สข0032.002/1236</v>
          </cell>
          <cell r="AH91" t="str">
            <v>11388</v>
          </cell>
        </row>
        <row r="92">
          <cell r="A92" t="str">
            <v>002194800</v>
          </cell>
          <cell r="B92" t="str">
            <v>โรงพยาบาลห้วยกระเจา เฉลิมพระเกียรติ 80 พรรษา</v>
          </cell>
          <cell r="C92" t="str">
            <v>21002</v>
          </cell>
          <cell r="D92" t="str">
            <v>กระทรวงสาธารณสุข สำนักงานปลัดกระทรวงสาธารณสุข</v>
          </cell>
          <cell r="E92" t="str">
            <v>07</v>
          </cell>
          <cell r="F92" t="str">
            <v>โรงพยาบาลชุมชน</v>
          </cell>
          <cell r="G92" t="str">
            <v>30</v>
          </cell>
          <cell r="H92" t="str">
            <v>71</v>
          </cell>
          <cell r="I92" t="str">
            <v>จ.กาญจนบุรี</v>
          </cell>
          <cell r="J92" t="str">
            <v>13</v>
          </cell>
          <cell r="K92" t="str">
            <v xml:space="preserve"> อ.ห้วยกระเจา</v>
          </cell>
          <cell r="L92" t="str">
            <v>01</v>
          </cell>
          <cell r="M92" t="str">
            <v xml:space="preserve"> 'ต.ห้วยกระเจา'</v>
          </cell>
          <cell r="N92" t="str">
            <v>06</v>
          </cell>
          <cell r="O92" t="str">
            <v xml:space="preserve"> หมู่ 6</v>
          </cell>
          <cell r="P92" t="str">
            <v>01</v>
          </cell>
          <cell r="Q92" t="str">
            <v>เปิดดำเนินการ</v>
          </cell>
          <cell r="R92" t="str">
            <v>439</v>
          </cell>
          <cell r="S92" t="str">
            <v>71170</v>
          </cell>
          <cell r="T92" t="str">
            <v>034677300</v>
          </cell>
          <cell r="U92" t="str">
            <v>034650051</v>
          </cell>
          <cell r="V92" t="str">
            <v>21</v>
          </cell>
          <cell r="W92" t="str">
            <v>2.1 ทุติยภูมิระดับต้น</v>
          </cell>
          <cell r="X92" t="str">
            <v>S</v>
          </cell>
          <cell r="Y92" t="str">
            <v xml:space="preserve">บริการ  </v>
          </cell>
          <cell r="AH92" t="str">
            <v>21948</v>
          </cell>
        </row>
        <row r="93">
          <cell r="A93" t="str">
            <v>002245600</v>
          </cell>
          <cell r="B93" t="str">
            <v>โรงพยาบาลพระทองคำ เฉลิมพระเกียรติ 80 พรรษา</v>
          </cell>
          <cell r="C93" t="str">
            <v>21002</v>
          </cell>
          <cell r="D93" t="str">
            <v>กระทรวงสาธารณสุข สำนักงานปลัดกระทรวงสาธารณสุข</v>
          </cell>
          <cell r="E93" t="str">
            <v>07</v>
          </cell>
          <cell r="F93" t="str">
            <v>โรงพยาบาลชุมชน</v>
          </cell>
          <cell r="G93" t="str">
            <v>30</v>
          </cell>
          <cell r="H93" t="str">
            <v>30</v>
          </cell>
          <cell r="I93" t="str">
            <v>จ.นครราชสีมา</v>
          </cell>
          <cell r="J93" t="str">
            <v>28</v>
          </cell>
          <cell r="K93" t="str">
            <v xml:space="preserve"> อ.พระทองคำ</v>
          </cell>
          <cell r="L93" t="str">
            <v>03</v>
          </cell>
          <cell r="M93" t="str">
            <v xml:space="preserve"> 'ต.พังเทียม'</v>
          </cell>
          <cell r="N93" t="str">
            <v>05</v>
          </cell>
          <cell r="O93" t="str">
            <v xml:space="preserve"> หมู่ 5</v>
          </cell>
          <cell r="P93" t="str">
            <v>01</v>
          </cell>
          <cell r="Q93" t="str">
            <v>เปิดดำเนินการ</v>
          </cell>
          <cell r="R93" t="str">
            <v>99</v>
          </cell>
          <cell r="V93" t="str">
            <v>21</v>
          </cell>
          <cell r="W93" t="str">
            <v>2.1 ทุติยภูมิระดับต้น</v>
          </cell>
          <cell r="AH93" t="str">
            <v>22456</v>
          </cell>
        </row>
        <row r="94">
          <cell r="A94" t="str">
            <v>002336700</v>
          </cell>
          <cell r="B94" t="str">
            <v>โรงพยาบาลนาวัง เฉลิมพระเกียรติ 80 พรรษา</v>
          </cell>
          <cell r="C94" t="str">
            <v>21002</v>
          </cell>
          <cell r="D94" t="str">
            <v>กระทรวงสาธารณสุข สำนักงานปลัดกระทรวงสาธารณสุข</v>
          </cell>
          <cell r="E94" t="str">
            <v>07</v>
          </cell>
          <cell r="F94" t="str">
            <v>โรงพยาบาลชุมชน</v>
          </cell>
          <cell r="G94" t="str">
            <v>30</v>
          </cell>
          <cell r="H94" t="str">
            <v>39</v>
          </cell>
          <cell r="I94" t="str">
            <v>จ.หนองบัวลำภู</v>
          </cell>
          <cell r="J94" t="str">
            <v>06</v>
          </cell>
          <cell r="K94" t="str">
            <v xml:space="preserve"> อ.นาวัง</v>
          </cell>
          <cell r="L94" t="str">
            <v>01</v>
          </cell>
          <cell r="M94" t="str">
            <v xml:space="preserve"> 'ต.นาเหล่า'</v>
          </cell>
          <cell r="N94" t="str">
            <v>00</v>
          </cell>
          <cell r="O94" t="str">
            <v xml:space="preserve"> หมู่ 0</v>
          </cell>
          <cell r="P94" t="str">
            <v>01</v>
          </cell>
          <cell r="Q94" t="str">
            <v>เปิดดำเนินการ</v>
          </cell>
          <cell r="R94" t="str">
            <v>ตำบลนาเห</v>
          </cell>
          <cell r="V94" t="str">
            <v>21</v>
          </cell>
          <cell r="W94" t="str">
            <v>2.1 ทุติยภูมิระดับต้น</v>
          </cell>
          <cell r="AH94" t="str">
            <v>23367</v>
          </cell>
        </row>
        <row r="95">
          <cell r="A95" t="str">
            <v>002230200</v>
          </cell>
          <cell r="B95" t="str">
            <v>โรงพยาบาลพนมดงรัก เฉลิมพระเกียรติ 80 พรรษา</v>
          </cell>
          <cell r="C95" t="str">
            <v>21002</v>
          </cell>
          <cell r="D95" t="str">
            <v>กระทรวงสาธารณสุข สำนักงานปลัดกระทรวงสาธารณสุข</v>
          </cell>
          <cell r="E95" t="str">
            <v>07</v>
          </cell>
          <cell r="F95" t="str">
            <v>โรงพยาบาลชุมชน</v>
          </cell>
          <cell r="G95" t="str">
            <v>30</v>
          </cell>
          <cell r="H95" t="str">
            <v>32</v>
          </cell>
          <cell r="I95" t="str">
            <v>จ.สุรินทร์</v>
          </cell>
          <cell r="J95" t="str">
            <v>14</v>
          </cell>
          <cell r="K95" t="str">
            <v xml:space="preserve"> อ.พนมดงรัก</v>
          </cell>
          <cell r="L95" t="str">
            <v>01</v>
          </cell>
          <cell r="M95" t="str">
            <v xml:space="preserve"> 'ต.บักได'</v>
          </cell>
          <cell r="N95" t="str">
            <v>18</v>
          </cell>
          <cell r="O95" t="str">
            <v xml:space="preserve"> หมู่ 18</v>
          </cell>
          <cell r="P95" t="str">
            <v>01</v>
          </cell>
          <cell r="Q95" t="str">
            <v>เปิดดำเนินการ</v>
          </cell>
          <cell r="R95" t="str">
            <v xml:space="preserve">ม. 18 บ้านพนมดงรัก </v>
          </cell>
          <cell r="S95" t="str">
            <v>32140</v>
          </cell>
          <cell r="V95" t="str">
            <v>21</v>
          </cell>
          <cell r="W95" t="str">
            <v>2.1 ทุติยภูมิระดับต้น</v>
          </cell>
          <cell r="AH95" t="str">
            <v>22302</v>
          </cell>
        </row>
        <row r="96">
          <cell r="A96" t="str">
            <v>002312500</v>
          </cell>
          <cell r="B96" t="str">
            <v>โรงพยาบาลเบญจลักษ์เฉลิมพระเกียรติ 80 พรรษา</v>
          </cell>
          <cell r="C96" t="str">
            <v>21002</v>
          </cell>
          <cell r="D96" t="str">
            <v>กระทรวงสาธารณสุข สำนักงานปลัดกระทรวงสาธารณสุข</v>
          </cell>
          <cell r="E96" t="str">
            <v>07</v>
          </cell>
          <cell r="F96" t="str">
            <v>โรงพยาบาลชุมชน</v>
          </cell>
          <cell r="G96" t="str">
            <v>30</v>
          </cell>
          <cell r="H96" t="str">
            <v>33</v>
          </cell>
          <cell r="I96" t="str">
            <v>จ.ศรีสะเกษ</v>
          </cell>
          <cell r="J96" t="str">
            <v>19</v>
          </cell>
          <cell r="K96" t="str">
            <v xml:space="preserve"> อ.เบญจลักษ์</v>
          </cell>
          <cell r="L96" t="str">
            <v>01</v>
          </cell>
          <cell r="M96" t="str">
            <v xml:space="preserve"> 'ต.เสียว'</v>
          </cell>
          <cell r="N96" t="str">
            <v>07</v>
          </cell>
          <cell r="O96" t="str">
            <v xml:space="preserve"> หมู่ 7</v>
          </cell>
          <cell r="P96" t="str">
            <v>01</v>
          </cell>
          <cell r="Q96" t="str">
            <v>เปิดดำเนินการ</v>
          </cell>
          <cell r="S96" t="str">
            <v>33110</v>
          </cell>
          <cell r="T96" t="str">
            <v>045605390-2</v>
          </cell>
          <cell r="U96" t="str">
            <v>045605392</v>
          </cell>
          <cell r="V96" t="str">
            <v>21</v>
          </cell>
          <cell r="W96" t="str">
            <v>2.1 ทุติยภูมิระดับต้น</v>
          </cell>
          <cell r="AH96" t="str">
            <v>23125</v>
          </cell>
        </row>
        <row r="97">
          <cell r="A97" t="str">
            <v>001086500</v>
          </cell>
          <cell r="B97" t="str">
            <v>โรงพยาบาลองครักษ์</v>
          </cell>
          <cell r="C97" t="str">
            <v>21002</v>
          </cell>
          <cell r="D97" t="str">
            <v>กระทรวงสาธารณสุข สำนักงานปลัดกระทรวงสาธารณสุข</v>
          </cell>
          <cell r="E97" t="str">
            <v>07</v>
          </cell>
          <cell r="F97" t="str">
            <v>โรงพยาบาลชุมชน</v>
          </cell>
          <cell r="G97" t="str">
            <v>40</v>
          </cell>
          <cell r="H97" t="str">
            <v>26</v>
          </cell>
          <cell r="I97" t="str">
            <v>จ.นครนายก</v>
          </cell>
          <cell r="J97" t="str">
            <v>04</v>
          </cell>
          <cell r="K97" t="str">
            <v xml:space="preserve"> อ.องครักษ์</v>
          </cell>
          <cell r="L97" t="str">
            <v>09</v>
          </cell>
          <cell r="M97" t="str">
            <v xml:space="preserve"> 'ต.องครักษ์'</v>
          </cell>
          <cell r="N97" t="str">
            <v>04</v>
          </cell>
          <cell r="O97" t="str">
            <v xml:space="preserve"> หมู่ 4</v>
          </cell>
          <cell r="P97" t="str">
            <v>01</v>
          </cell>
          <cell r="Q97" t="str">
            <v>เปิดดำเนินการ</v>
          </cell>
          <cell r="V97" t="str">
            <v>22</v>
          </cell>
          <cell r="W97" t="str">
            <v>2.2 ทุติยภูมิระดับกลาง</v>
          </cell>
          <cell r="AH97" t="str">
            <v>10865</v>
          </cell>
        </row>
        <row r="98">
          <cell r="A98" t="str">
            <v>001068700</v>
          </cell>
          <cell r="B98" t="str">
            <v>โรงพยาบาลปทุมธานี</v>
          </cell>
          <cell r="C98" t="str">
            <v>21002</v>
          </cell>
          <cell r="D98" t="str">
            <v>กระทรวงสาธารณสุข สำนักงานปลัดกระทรวงสาธารณสุข</v>
          </cell>
          <cell r="E98" t="str">
            <v>06</v>
          </cell>
          <cell r="F98" t="str">
            <v>โรงพยาบาลทั่วไป</v>
          </cell>
          <cell r="G98" t="str">
            <v>312</v>
          </cell>
          <cell r="H98" t="str">
            <v>13</v>
          </cell>
          <cell r="I98" t="str">
            <v>จ.ปทุมธานี</v>
          </cell>
          <cell r="J98" t="str">
            <v>01</v>
          </cell>
          <cell r="K98" t="str">
            <v xml:space="preserve"> อ.เมืองปทุมธานี</v>
          </cell>
          <cell r="L98" t="str">
            <v>01</v>
          </cell>
          <cell r="M98" t="str">
            <v xml:space="preserve"> 'ต.บางปรอก'</v>
          </cell>
          <cell r="N98" t="str">
            <v>05</v>
          </cell>
          <cell r="O98" t="str">
            <v xml:space="preserve"> หมู่ 5</v>
          </cell>
          <cell r="P98" t="str">
            <v>01</v>
          </cell>
          <cell r="Q98" t="str">
            <v>เปิดดำเนินการ</v>
          </cell>
          <cell r="R98" t="str">
            <v xml:space="preserve">7 ถ.ปทุมธานี-ลาดหลุมแก้ว </v>
          </cell>
          <cell r="S98" t="str">
            <v>12000</v>
          </cell>
          <cell r="T98" t="str">
            <v>025816414</v>
          </cell>
          <cell r="U98" t="str">
            <v>025814136</v>
          </cell>
          <cell r="V98" t="str">
            <v>31</v>
          </cell>
          <cell r="W98" t="str">
            <v>3.1 ตติยภูมิ</v>
          </cell>
          <cell r="AH98" t="str">
            <v>10687</v>
          </cell>
        </row>
        <row r="99">
          <cell r="A99" t="str">
            <v>001127300</v>
          </cell>
          <cell r="B99" t="str">
            <v>โรงพยาบาลสวนผึ้ง</v>
          </cell>
          <cell r="C99" t="str">
            <v>21002</v>
          </cell>
          <cell r="D99" t="str">
            <v>กระทรวงสาธารณสุข สำนักงานปลัดกระทรวงสาธารณสุข</v>
          </cell>
          <cell r="E99" t="str">
            <v>07</v>
          </cell>
          <cell r="F99" t="str">
            <v>โรงพยาบาลชุมชน</v>
          </cell>
          <cell r="G99" t="str">
            <v>30</v>
          </cell>
          <cell r="H99" t="str">
            <v>70</v>
          </cell>
          <cell r="I99" t="str">
            <v>จ.ราชบุรี</v>
          </cell>
          <cell r="J99" t="str">
            <v>03</v>
          </cell>
          <cell r="K99" t="str">
            <v xml:space="preserve"> อ.สวนผึ้ง</v>
          </cell>
          <cell r="L99" t="str">
            <v>04</v>
          </cell>
          <cell r="M99" t="str">
            <v xml:space="preserve"> 'ต.ท่าเคย'</v>
          </cell>
          <cell r="N99" t="str">
            <v>05</v>
          </cell>
          <cell r="O99" t="str">
            <v xml:space="preserve"> หมู่ 5</v>
          </cell>
          <cell r="P99" t="str">
            <v>01</v>
          </cell>
          <cell r="Q99" t="str">
            <v>เปิดดำเนินการ</v>
          </cell>
          <cell r="R99" t="str">
            <v xml:space="preserve">152 </v>
          </cell>
          <cell r="V99" t="str">
            <v>21</v>
          </cell>
          <cell r="W99" t="str">
            <v>2.1 ทุติยภูมิระดับต้น</v>
          </cell>
          <cell r="AH99" t="str">
            <v>11273</v>
          </cell>
        </row>
        <row r="100">
          <cell r="A100" t="str">
            <v>001072300</v>
          </cell>
          <cell r="B100" t="str">
            <v>โรงพยาบาลแม่สอด</v>
          </cell>
          <cell r="C100" t="str">
            <v>21002</v>
          </cell>
          <cell r="D100" t="str">
            <v>กระทรวงสาธารณสุข สำนักงานปลัดกระทรวงสาธารณสุข</v>
          </cell>
          <cell r="E100" t="str">
            <v>06</v>
          </cell>
          <cell r="F100" t="str">
            <v>โรงพยาบาลทั่วไป</v>
          </cell>
          <cell r="G100" t="str">
            <v>420</v>
          </cell>
          <cell r="H100" t="str">
            <v>63</v>
          </cell>
          <cell r="I100" t="str">
            <v>จ.ตาก</v>
          </cell>
          <cell r="J100" t="str">
            <v>06</v>
          </cell>
          <cell r="K100" t="str">
            <v xml:space="preserve"> อ.แม่สอด</v>
          </cell>
          <cell r="L100" t="str">
            <v>01</v>
          </cell>
          <cell r="M100" t="str">
            <v xml:space="preserve"> 'ต.แม่สอด'</v>
          </cell>
          <cell r="N100" t="str">
            <v>00</v>
          </cell>
          <cell r="O100" t="str">
            <v xml:space="preserve"> หมู่ 0</v>
          </cell>
          <cell r="P100" t="str">
            <v>01</v>
          </cell>
          <cell r="Q100" t="str">
            <v>เปิดดำเนินการ</v>
          </cell>
          <cell r="R100" t="str">
            <v xml:space="preserve">ถนนศรีพานิช </v>
          </cell>
          <cell r="S100" t="str">
            <v>63000</v>
          </cell>
          <cell r="T100" t="str">
            <v>055531224</v>
          </cell>
          <cell r="V100" t="str">
            <v>23</v>
          </cell>
          <cell r="W100" t="str">
            <v>2.3 ทุติยภูมิระดับสูง</v>
          </cell>
          <cell r="Z100" t="str">
            <v>06</v>
          </cell>
          <cell r="AA100" t="str">
            <v>แก้ไข/เปลี่ยนแปลงจำนวนเตียง</v>
          </cell>
          <cell r="AB100" t="str">
            <v>ปรับจำนวนเตียง 310 เป็น 420</v>
          </cell>
          <cell r="AH100" t="str">
            <v>10723</v>
          </cell>
        </row>
        <row r="101">
          <cell r="A101" t="str">
            <v>001069100</v>
          </cell>
          <cell r="B101" t="str">
            <v>โรงพยาบาลบ้านหมี่</v>
          </cell>
          <cell r="C101" t="str">
            <v>21002</v>
          </cell>
          <cell r="D101" t="str">
            <v>กระทรวงสาธารณสุข สำนักงานปลัดกระทรวงสาธารณสุข</v>
          </cell>
          <cell r="E101" t="str">
            <v>06</v>
          </cell>
          <cell r="F101" t="str">
            <v>โรงพยาบาลทั่วไป</v>
          </cell>
          <cell r="G101" t="str">
            <v>258</v>
          </cell>
          <cell r="H101" t="str">
            <v>16</v>
          </cell>
          <cell r="I101" t="str">
            <v>จ.ลพบุรี</v>
          </cell>
          <cell r="J101" t="str">
            <v>06</v>
          </cell>
          <cell r="K101" t="str">
            <v xml:space="preserve"> อ.บ้านหมี่</v>
          </cell>
          <cell r="L101" t="str">
            <v>19</v>
          </cell>
          <cell r="M101" t="str">
            <v xml:space="preserve"> 'ต.บ้านหมี่'</v>
          </cell>
          <cell r="N101" t="str">
            <v>02</v>
          </cell>
          <cell r="O101" t="str">
            <v xml:space="preserve"> หมู่ 2</v>
          </cell>
          <cell r="P101" t="str">
            <v>01</v>
          </cell>
          <cell r="Q101" t="str">
            <v>เปิดดำเนินการ</v>
          </cell>
          <cell r="R101" t="str">
            <v xml:space="preserve">139  ชุมชนอนามัยพัฒนา เทศบาลเมืองบ้านหมี่ ถ.ประชาอุทิศ </v>
          </cell>
          <cell r="S101" t="str">
            <v>15110</v>
          </cell>
          <cell r="T101" t="str">
            <v>036-472051-6</v>
          </cell>
          <cell r="U101" t="str">
            <v>036-471580</v>
          </cell>
          <cell r="V101" t="str">
            <v>23</v>
          </cell>
          <cell r="W101" t="str">
            <v>2.3 ทุติยภูมิระดับสูง</v>
          </cell>
          <cell r="X101" t="str">
            <v>S</v>
          </cell>
          <cell r="Y101" t="str">
            <v xml:space="preserve">บริการ  </v>
          </cell>
          <cell r="Z101" t="str">
            <v>01</v>
          </cell>
          <cell r="AA101" t="str">
            <v>ตั้งใหม่</v>
          </cell>
          <cell r="AH101" t="str">
            <v>10691</v>
          </cell>
        </row>
        <row r="102">
          <cell r="A102" t="str">
            <v>002373600</v>
          </cell>
          <cell r="B102" t="str">
            <v>วัดจันทร์ เฉลิมพระเกียรติ 80 พรรษา</v>
          </cell>
          <cell r="C102" t="str">
            <v>21002</v>
          </cell>
          <cell r="D102" t="str">
            <v>กระทรวงสาธารณสุข สำนักงานปลัดกระทรวงสาธารณสุข</v>
          </cell>
          <cell r="E102" t="str">
            <v>07</v>
          </cell>
          <cell r="F102" t="str">
            <v>โรงพยาบาลชุมชน</v>
          </cell>
          <cell r="G102" t="str">
            <v>10</v>
          </cell>
          <cell r="H102" t="str">
            <v>50</v>
          </cell>
          <cell r="I102" t="str">
            <v>จ.เชียงใหม่</v>
          </cell>
          <cell r="J102" t="str">
            <v>25</v>
          </cell>
          <cell r="K102" t="str">
            <v xml:space="preserve"> อ.กัลยาณิวัฒนา</v>
          </cell>
          <cell r="L102" t="str">
            <v>01</v>
          </cell>
          <cell r="M102" t="str">
            <v xml:space="preserve"> 'ต.บ้านจันทร์'</v>
          </cell>
          <cell r="N102" t="str">
            <v>03</v>
          </cell>
          <cell r="O102" t="str">
            <v xml:space="preserve"> หมู่ 3</v>
          </cell>
          <cell r="P102" t="str">
            <v>01</v>
          </cell>
          <cell r="Q102" t="str">
            <v>เปิดดำเนินการ</v>
          </cell>
          <cell r="X102" t="str">
            <v>S</v>
          </cell>
          <cell r="Y102" t="str">
            <v xml:space="preserve">บริการ  </v>
          </cell>
          <cell r="Z102" t="str">
            <v>01</v>
          </cell>
          <cell r="AA102" t="str">
            <v>ตั้งใหม่</v>
          </cell>
          <cell r="AH102" t="str">
            <v>23736</v>
          </cell>
        </row>
        <row r="103">
          <cell r="A103" t="str">
            <v>001130600</v>
          </cell>
          <cell r="B103" t="str">
            <v>โรงพยาบาลนภาลัย</v>
          </cell>
          <cell r="C103" t="str">
            <v>21002</v>
          </cell>
          <cell r="D103" t="str">
            <v>กระทรวงสาธารณสุข สำนักงานปลัดกระทรวงสาธารณสุข</v>
          </cell>
          <cell r="E103" t="str">
            <v>07</v>
          </cell>
          <cell r="F103" t="str">
            <v>โรงพยาบาลชุมชน</v>
          </cell>
          <cell r="G103" t="str">
            <v>90</v>
          </cell>
          <cell r="H103" t="str">
            <v>75</v>
          </cell>
          <cell r="I103" t="str">
            <v>จ.สมุทรสงคราม</v>
          </cell>
          <cell r="J103" t="str">
            <v>02</v>
          </cell>
          <cell r="K103" t="str">
            <v xml:space="preserve"> อ.บางคนที</v>
          </cell>
          <cell r="L103" t="str">
            <v>01</v>
          </cell>
          <cell r="M103" t="str">
            <v xml:space="preserve"> 'ต.กระดังงา'</v>
          </cell>
          <cell r="N103" t="str">
            <v>06</v>
          </cell>
          <cell r="O103" t="str">
            <v xml:space="preserve"> หมู่ 6</v>
          </cell>
          <cell r="P103" t="str">
            <v>01</v>
          </cell>
          <cell r="Q103" t="str">
            <v>เปิดดำเนินการ</v>
          </cell>
          <cell r="R103" t="str">
            <v xml:space="preserve">34 ม.6 ถ.อัมพวา-บางนกแขวก </v>
          </cell>
          <cell r="S103" t="str">
            <v>75120</v>
          </cell>
          <cell r="V103" t="str">
            <v>22</v>
          </cell>
          <cell r="W103" t="str">
            <v>2.2 ทุติยภูมิระดับกลาง</v>
          </cell>
          <cell r="AH103" t="str">
            <v>11306</v>
          </cell>
        </row>
        <row r="104">
          <cell r="A104" t="str">
            <v>001083900</v>
          </cell>
          <cell r="B104" t="str">
            <v>โรงพยาบาลมะขาม</v>
          </cell>
          <cell r="C104" t="str">
            <v>21002</v>
          </cell>
          <cell r="D104" t="str">
            <v>กระทรวงสาธารณสุข สำนักงานปลัดกระทรวงสาธารณสุข</v>
          </cell>
          <cell r="E104" t="str">
            <v>07</v>
          </cell>
          <cell r="F104" t="str">
            <v>โรงพยาบาลชุมชน</v>
          </cell>
          <cell r="G104" t="str">
            <v>10</v>
          </cell>
          <cell r="H104" t="str">
            <v>22</v>
          </cell>
          <cell r="I104" t="str">
            <v>จ.จันทบุรี</v>
          </cell>
          <cell r="J104" t="str">
            <v>05</v>
          </cell>
          <cell r="K104" t="str">
            <v xml:space="preserve"> อ.มะขาม</v>
          </cell>
          <cell r="L104" t="str">
            <v>01</v>
          </cell>
          <cell r="M104" t="str">
            <v xml:space="preserve"> 'ต.มะขาม'</v>
          </cell>
          <cell r="N104" t="str">
            <v>01</v>
          </cell>
          <cell r="O104" t="str">
            <v xml:space="preserve"> หมู่ 1</v>
          </cell>
          <cell r="P104" t="str">
            <v>01</v>
          </cell>
          <cell r="Q104" t="str">
            <v>เปิดดำเนินการ</v>
          </cell>
          <cell r="R104" t="str">
            <v xml:space="preserve">253 </v>
          </cell>
          <cell r="V104" t="str">
            <v>22</v>
          </cell>
          <cell r="W104" t="str">
            <v>2.2 ทุติยภูมิระดับกลาง</v>
          </cell>
          <cell r="AH104" t="str">
            <v>10839</v>
          </cell>
        </row>
        <row r="105">
          <cell r="A105" t="str">
            <v>001072100</v>
          </cell>
          <cell r="B105" t="str">
            <v>โรงพยาบาลกำแพงเพชร</v>
          </cell>
          <cell r="C105" t="str">
            <v>21002</v>
          </cell>
          <cell r="D105" t="str">
            <v>กระทรวงสาธารณสุข สำนักงานปลัดกระทรวงสาธารณสุข</v>
          </cell>
          <cell r="E105" t="str">
            <v>06</v>
          </cell>
          <cell r="F105" t="str">
            <v>โรงพยาบาลทั่วไป</v>
          </cell>
          <cell r="G105" t="str">
            <v>334</v>
          </cell>
          <cell r="H105" t="str">
            <v>62</v>
          </cell>
          <cell r="I105" t="str">
            <v>จ.กำแพงเพชร</v>
          </cell>
          <cell r="J105" t="str">
            <v>01</v>
          </cell>
          <cell r="K105" t="str">
            <v xml:space="preserve"> อ.เมืองกำแพงเพชร</v>
          </cell>
          <cell r="L105" t="str">
            <v>01</v>
          </cell>
          <cell r="M105" t="str">
            <v xml:space="preserve"> 'ต.ในเมือง'</v>
          </cell>
          <cell r="N105" t="str">
            <v>00</v>
          </cell>
          <cell r="O105" t="str">
            <v xml:space="preserve"> หมู่ 0</v>
          </cell>
          <cell r="P105" t="str">
            <v>01</v>
          </cell>
          <cell r="Q105" t="str">
            <v>เปิดดำเนินการ</v>
          </cell>
          <cell r="R105" t="str">
            <v xml:space="preserve">382 ถ.ราชดำเนิน </v>
          </cell>
          <cell r="S105" t="str">
            <v>62000</v>
          </cell>
          <cell r="T105" t="str">
            <v>055-714223-5</v>
          </cell>
          <cell r="V105" t="str">
            <v>23</v>
          </cell>
          <cell r="W105" t="str">
            <v>2.3 ทุติยภูมิระดับสูง</v>
          </cell>
          <cell r="AH105" t="str">
            <v>10721</v>
          </cell>
        </row>
        <row r="106">
          <cell r="A106" t="str">
            <v>001075100</v>
          </cell>
          <cell r="B106" t="str">
            <v>โรงพยาบาลสุไหงโก-ลก</v>
          </cell>
          <cell r="C106" t="str">
            <v>21002</v>
          </cell>
          <cell r="D106" t="str">
            <v>กระทรวงสาธารณสุข สำนักงานปลัดกระทรวงสาธารณสุข</v>
          </cell>
          <cell r="E106" t="str">
            <v>06</v>
          </cell>
          <cell r="F106" t="str">
            <v>โรงพยาบาลทั่วไป</v>
          </cell>
          <cell r="G106" t="str">
            <v>160</v>
          </cell>
          <cell r="H106" t="str">
            <v>96</v>
          </cell>
          <cell r="I106" t="str">
            <v>จ.นราธิวาส</v>
          </cell>
          <cell r="J106" t="str">
            <v>10</v>
          </cell>
          <cell r="K106" t="str">
            <v xml:space="preserve"> อ.สุไหงโก-ลก</v>
          </cell>
          <cell r="L106" t="str">
            <v>01</v>
          </cell>
          <cell r="M106" t="str">
            <v xml:space="preserve"> 'ต.สุไหงโก-ลก'</v>
          </cell>
          <cell r="N106" t="str">
            <v>00</v>
          </cell>
          <cell r="O106" t="str">
            <v xml:space="preserve"> หมู่ 0</v>
          </cell>
          <cell r="P106" t="str">
            <v>01</v>
          </cell>
          <cell r="Q106" t="str">
            <v>เปิดดำเนินการ</v>
          </cell>
          <cell r="R106" t="str">
            <v>1 ถ.ทรายทอง 5</v>
          </cell>
          <cell r="V106" t="str">
            <v>23</v>
          </cell>
          <cell r="W106" t="str">
            <v>2.3 ทุติยภูมิระดับสูง</v>
          </cell>
          <cell r="AH106" t="str">
            <v>10751</v>
          </cell>
        </row>
        <row r="107">
          <cell r="A107" t="str">
            <v>001066000</v>
          </cell>
          <cell r="B107" t="str">
            <v>โรงพยาบาลพระนครศรีอยุธยา</v>
          </cell>
          <cell r="C107" t="str">
            <v>21002</v>
          </cell>
          <cell r="D107" t="str">
            <v>กระทรวงสาธารณสุข สำนักงานปลัดกระทรวงสาธารณสุข</v>
          </cell>
          <cell r="E107" t="str">
            <v>05</v>
          </cell>
          <cell r="F107" t="str">
            <v>โรงพยาบาลศูนย์</v>
          </cell>
          <cell r="G107" t="str">
            <v>522</v>
          </cell>
          <cell r="H107" t="str">
            <v>14</v>
          </cell>
          <cell r="I107" t="str">
            <v>จ.พระนครศรีอยุธยา</v>
          </cell>
          <cell r="J107" t="str">
            <v>01</v>
          </cell>
          <cell r="K107" t="str">
            <v xml:space="preserve"> อ.พระนครศรีอยุธยา</v>
          </cell>
          <cell r="L107" t="str">
            <v>01</v>
          </cell>
          <cell r="M107" t="str">
            <v xml:space="preserve"> 'ต.ประตูชัย'</v>
          </cell>
          <cell r="N107" t="str">
            <v>04</v>
          </cell>
          <cell r="O107" t="str">
            <v xml:space="preserve"> หมู่ 4</v>
          </cell>
          <cell r="P107" t="str">
            <v>01</v>
          </cell>
          <cell r="Q107" t="str">
            <v>เปิดดำเนินการ</v>
          </cell>
          <cell r="R107" t="str">
            <v xml:space="preserve">46/1 </v>
          </cell>
          <cell r="S107" t="str">
            <v>13000</v>
          </cell>
          <cell r="T107" t="str">
            <v>035322555</v>
          </cell>
          <cell r="U107" t="str">
            <v>241027</v>
          </cell>
          <cell r="V107" t="str">
            <v xml:space="preserve"> 241728'</v>
          </cell>
          <cell r="X107" t="str">
            <v>31</v>
          </cell>
          <cell r="Y107" t="str">
            <v>3.1 ตติยภูมิ</v>
          </cell>
          <cell r="Z107" t="str">
            <v>S</v>
          </cell>
          <cell r="AA107" t="str">
            <v xml:space="preserve">บริการ  </v>
          </cell>
          <cell r="AH107" t="str">
            <v>10660</v>
          </cell>
        </row>
        <row r="108">
          <cell r="A108" t="str">
            <v>001090400</v>
          </cell>
          <cell r="B108" t="str">
            <v>โรงพยาบาลลำปลายมาศ</v>
          </cell>
          <cell r="C108" t="str">
            <v>21002</v>
          </cell>
          <cell r="D108" t="str">
            <v>กระทรวงสาธารณสุข สำนักงานปลัดกระทรวงสาธารณสุข</v>
          </cell>
          <cell r="E108" t="str">
            <v>07</v>
          </cell>
          <cell r="F108" t="str">
            <v>โรงพยาบาลชุมชน</v>
          </cell>
          <cell r="G108" t="str">
            <v>90</v>
          </cell>
          <cell r="H108" t="str">
            <v>31</v>
          </cell>
          <cell r="I108" t="str">
            <v>จ.บุรีรัมย์</v>
          </cell>
          <cell r="J108" t="str">
            <v>10</v>
          </cell>
          <cell r="K108" t="str">
            <v xml:space="preserve"> อ.ลำปลายมาศ</v>
          </cell>
          <cell r="L108" t="str">
            <v>01</v>
          </cell>
          <cell r="M108" t="str">
            <v xml:space="preserve"> 'ต..ลำปลายมาศ'</v>
          </cell>
          <cell r="N108" t="str">
            <v>07</v>
          </cell>
          <cell r="O108" t="str">
            <v xml:space="preserve"> หมู่ 7</v>
          </cell>
          <cell r="P108" t="str">
            <v>01</v>
          </cell>
          <cell r="Q108" t="str">
            <v>เปิดดำเนินการ</v>
          </cell>
          <cell r="R108" t="str">
            <v xml:space="preserve">41  ถ.ลำปลายมาศ-นางรอง </v>
          </cell>
          <cell r="V108" t="str">
            <v>22</v>
          </cell>
          <cell r="W108" t="str">
            <v>2.2 ทุติยภูมิระดับกลาง</v>
          </cell>
          <cell r="AH108" t="str">
            <v>10904</v>
          </cell>
        </row>
        <row r="109">
          <cell r="A109" t="str">
            <v>001087100</v>
          </cell>
          <cell r="B109" t="str">
            <v>โรงพยาบาลครบุรี</v>
          </cell>
          <cell r="C109" t="str">
            <v>21002</v>
          </cell>
          <cell r="D109" t="str">
            <v>กระทรวงสาธารณสุข สำนักงานปลัดกระทรวงสาธารณสุข</v>
          </cell>
          <cell r="E109" t="str">
            <v>07</v>
          </cell>
          <cell r="F109" t="str">
            <v>โรงพยาบาลชุมชน</v>
          </cell>
          <cell r="G109" t="str">
            <v>60</v>
          </cell>
          <cell r="H109" t="str">
            <v>30</v>
          </cell>
          <cell r="I109" t="str">
            <v>จ.นครราชสีมา</v>
          </cell>
          <cell r="J109" t="str">
            <v>02</v>
          </cell>
          <cell r="K109" t="str">
            <v xml:space="preserve"> อ.ครบุรี</v>
          </cell>
          <cell r="L109" t="str">
            <v>01</v>
          </cell>
          <cell r="M109" t="str">
            <v xml:space="preserve"> 'ต.แชะ'</v>
          </cell>
          <cell r="N109" t="str">
            <v>04</v>
          </cell>
          <cell r="O109" t="str">
            <v xml:space="preserve"> หมู่ 4</v>
          </cell>
          <cell r="P109" t="str">
            <v>01</v>
          </cell>
          <cell r="Q109" t="str">
            <v>เปิดดำเนินการ</v>
          </cell>
          <cell r="R109" t="str">
            <v xml:space="preserve">628 </v>
          </cell>
          <cell r="V109" t="str">
            <v>22</v>
          </cell>
          <cell r="W109" t="str">
            <v>2.2 ทุติยภูมิระดับกลาง</v>
          </cell>
          <cell r="AH109" t="str">
            <v>10871</v>
          </cell>
        </row>
        <row r="110">
          <cell r="A110" t="str">
            <v>001075200</v>
          </cell>
          <cell r="B110" t="str">
            <v>โรงพยาบาลบางบ่อ</v>
          </cell>
          <cell r="C110" t="str">
            <v>21002</v>
          </cell>
          <cell r="D110" t="str">
            <v>กระทรวงสาธารณสุข สำนักงานปลัดกระทรวงสาธารณสุข</v>
          </cell>
          <cell r="E110" t="str">
            <v>07</v>
          </cell>
          <cell r="F110" t="str">
            <v>โรงพยาบาลชุมชน</v>
          </cell>
          <cell r="G110" t="str">
            <v>90</v>
          </cell>
          <cell r="H110" t="str">
            <v>11</v>
          </cell>
          <cell r="I110" t="str">
            <v>จ.สมุทรปราการ</v>
          </cell>
          <cell r="J110" t="str">
            <v>02</v>
          </cell>
          <cell r="K110" t="str">
            <v xml:space="preserve"> อ.บางบ่อ</v>
          </cell>
          <cell r="L110" t="str">
            <v>01</v>
          </cell>
          <cell r="M110" t="str">
            <v xml:space="preserve"> 'ต.บางบ่อ'</v>
          </cell>
          <cell r="N110" t="str">
            <v>01</v>
          </cell>
          <cell r="O110" t="str">
            <v xml:space="preserve"> หมู่ 1</v>
          </cell>
          <cell r="P110" t="str">
            <v>01</v>
          </cell>
          <cell r="Q110" t="str">
            <v>เปิดดำเนินการ</v>
          </cell>
          <cell r="R110" t="str">
            <v xml:space="preserve">89ม.1ถ.เทพารักษ์ </v>
          </cell>
          <cell r="S110" t="str">
            <v>10560</v>
          </cell>
          <cell r="T110" t="str">
            <v>023381019</v>
          </cell>
          <cell r="V110" t="str">
            <v>22</v>
          </cell>
          <cell r="W110" t="str">
            <v>2.2 ทุติยภูมิระดับกลาง</v>
          </cell>
          <cell r="AH110" t="str">
            <v>10752</v>
          </cell>
        </row>
        <row r="111">
          <cell r="A111" t="str">
            <v>001099700</v>
          </cell>
          <cell r="B111" t="str">
            <v>โรงพยาบาลหนองเรือ</v>
          </cell>
          <cell r="C111" t="str">
            <v>21002</v>
          </cell>
          <cell r="D111" t="str">
            <v>กระทรวงสาธารณสุข สำนักงานปลัดกระทรวงสาธารณสุข</v>
          </cell>
          <cell r="E111" t="str">
            <v>07</v>
          </cell>
          <cell r="F111" t="str">
            <v>โรงพยาบาลชุมชน</v>
          </cell>
          <cell r="G111" t="str">
            <v>60</v>
          </cell>
          <cell r="H111" t="str">
            <v>40</v>
          </cell>
          <cell r="I111" t="str">
            <v>จ.ขอนแก่น</v>
          </cell>
          <cell r="J111" t="str">
            <v>04</v>
          </cell>
          <cell r="K111" t="str">
            <v xml:space="preserve"> อ.หนองเรือ</v>
          </cell>
          <cell r="L111" t="str">
            <v>01</v>
          </cell>
          <cell r="M111" t="str">
            <v xml:space="preserve"> 'ต.หนองเรือ'</v>
          </cell>
          <cell r="N111" t="str">
            <v>01</v>
          </cell>
          <cell r="O111" t="str">
            <v xml:space="preserve"> หมู่ 1</v>
          </cell>
          <cell r="P111" t="str">
            <v>01</v>
          </cell>
          <cell r="Q111" t="str">
            <v>เปิดดำเนินการ</v>
          </cell>
          <cell r="R111" t="str">
            <v xml:space="preserve">243  </v>
          </cell>
          <cell r="S111" t="str">
            <v>40120</v>
          </cell>
          <cell r="T111" t="str">
            <v>043294057</v>
          </cell>
          <cell r="V111" t="str">
            <v>21</v>
          </cell>
          <cell r="W111" t="str">
            <v>2.1 ทุติยภูมิระดับต้น</v>
          </cell>
          <cell r="X111" t="str">
            <v>S</v>
          </cell>
          <cell r="Y111" t="str">
            <v xml:space="preserve">บริการ  </v>
          </cell>
          <cell r="AH111" t="str">
            <v>10997</v>
          </cell>
        </row>
        <row r="112">
          <cell r="A112" t="str">
            <v>001096700</v>
          </cell>
          <cell r="B112" t="str">
            <v>โรงพยาบาลมหาชนะชัย</v>
          </cell>
          <cell r="C112" t="str">
            <v>21002</v>
          </cell>
          <cell r="D112" t="str">
            <v>กระทรวงสาธารณสุข สำนักงานปลัดกระทรวงสาธารณสุข</v>
          </cell>
          <cell r="E112" t="str">
            <v>07</v>
          </cell>
          <cell r="F112" t="str">
            <v>โรงพยาบาลชุมชน</v>
          </cell>
          <cell r="G112" t="str">
            <v>30</v>
          </cell>
          <cell r="H112" t="str">
            <v>35</v>
          </cell>
          <cell r="I112" t="str">
            <v>จ.ยโสธร</v>
          </cell>
          <cell r="J112" t="str">
            <v>06</v>
          </cell>
          <cell r="K112" t="str">
            <v xml:space="preserve"> อ.มหาชนะชัย</v>
          </cell>
          <cell r="L112" t="str">
            <v>01</v>
          </cell>
          <cell r="M112" t="str">
            <v xml:space="preserve"> 'ต.ฟ้าหยาด'</v>
          </cell>
          <cell r="N112" t="str">
            <v>04</v>
          </cell>
          <cell r="O112" t="str">
            <v xml:space="preserve"> หมู่ 4</v>
          </cell>
          <cell r="P112" t="str">
            <v>01</v>
          </cell>
          <cell r="Q112" t="str">
            <v>เปิดดำเนินการ</v>
          </cell>
          <cell r="R112" t="str">
            <v xml:space="preserve">100 </v>
          </cell>
          <cell r="S112" t="str">
            <v>35170</v>
          </cell>
          <cell r="V112" t="str">
            <v>21</v>
          </cell>
          <cell r="W112" t="str">
            <v>2.1 ทุติยภูมิระดับต้น</v>
          </cell>
          <cell r="AH112" t="str">
            <v>10967</v>
          </cell>
        </row>
        <row r="113">
          <cell r="A113" t="str">
            <v>001099800</v>
          </cell>
          <cell r="B113" t="str">
            <v>โรงพยาบาลชุมแพ</v>
          </cell>
          <cell r="C113" t="str">
            <v>21002</v>
          </cell>
          <cell r="D113" t="str">
            <v>กระทรวงสาธารณสุข สำนักงานปลัดกระทรวงสาธารณสุข</v>
          </cell>
          <cell r="E113" t="str">
            <v>07</v>
          </cell>
          <cell r="F113" t="str">
            <v>โรงพยาบาลชุมชน</v>
          </cell>
          <cell r="G113" t="str">
            <v>120</v>
          </cell>
          <cell r="H113" t="str">
            <v>40</v>
          </cell>
          <cell r="I113" t="str">
            <v>จ.ขอนแก่น</v>
          </cell>
          <cell r="J113" t="str">
            <v>05</v>
          </cell>
          <cell r="K113" t="str">
            <v xml:space="preserve"> อ.ชุมแพ</v>
          </cell>
          <cell r="L113" t="str">
            <v>01</v>
          </cell>
          <cell r="M113" t="str">
            <v xml:space="preserve"> 'ต.ชุมแพ'</v>
          </cell>
          <cell r="N113" t="str">
            <v>08</v>
          </cell>
          <cell r="O113" t="str">
            <v xml:space="preserve"> หมู่ 8</v>
          </cell>
          <cell r="P113" t="str">
            <v>01</v>
          </cell>
          <cell r="Q113" t="str">
            <v>เปิดดำเนินการ</v>
          </cell>
          <cell r="R113" t="str">
            <v xml:space="preserve">82  ถ.มะลิวรรณ </v>
          </cell>
          <cell r="S113" t="str">
            <v>40130</v>
          </cell>
          <cell r="T113" t="str">
            <v>043311044</v>
          </cell>
          <cell r="V113" t="str">
            <v>23</v>
          </cell>
          <cell r="W113" t="str">
            <v>2.3 ทุติยภูมิระดับสูง</v>
          </cell>
          <cell r="X113" t="str">
            <v>S</v>
          </cell>
          <cell r="Y113" t="str">
            <v xml:space="preserve">บริการ  </v>
          </cell>
          <cell r="AH113" t="str">
            <v>10998</v>
          </cell>
        </row>
        <row r="114">
          <cell r="A114" t="str">
            <v>001118300</v>
          </cell>
          <cell r="B114" t="str">
            <v>โรงพยาบาลสองแคว</v>
          </cell>
          <cell r="C114" t="str">
            <v>21002</v>
          </cell>
          <cell r="D114" t="str">
            <v>กระทรวงสาธารณสุข สำนักงานปลัดกระทรวงสาธารณสุข</v>
          </cell>
          <cell r="E114" t="str">
            <v>07</v>
          </cell>
          <cell r="F114" t="str">
            <v>โรงพยาบาลชุมชน</v>
          </cell>
          <cell r="G114" t="str">
            <v>10</v>
          </cell>
          <cell r="H114" t="str">
            <v>55</v>
          </cell>
          <cell r="I114" t="str">
            <v>จ.น่าน</v>
          </cell>
          <cell r="J114" t="str">
            <v>13</v>
          </cell>
          <cell r="K114" t="str">
            <v xml:space="preserve"> อ.สองแคว</v>
          </cell>
          <cell r="L114" t="str">
            <v>01</v>
          </cell>
          <cell r="M114" t="str">
            <v xml:space="preserve"> 'ต.นาไร่หลวง'</v>
          </cell>
          <cell r="N114" t="str">
            <v>02</v>
          </cell>
          <cell r="O114" t="str">
            <v xml:space="preserve"> หมู่ 2</v>
          </cell>
          <cell r="P114" t="str">
            <v>01</v>
          </cell>
          <cell r="Q114" t="str">
            <v>เปิดดำเนินการ</v>
          </cell>
          <cell r="R114" t="str">
            <v xml:space="preserve"> เลขที่ 99 </v>
          </cell>
          <cell r="V114" t="str">
            <v>22</v>
          </cell>
          <cell r="W114" t="str">
            <v>2.2 ทุติยภูมิระดับกลาง</v>
          </cell>
          <cell r="AH114" t="str">
            <v>11183</v>
          </cell>
        </row>
        <row r="115">
          <cell r="A115" t="str">
            <v>001143200</v>
          </cell>
          <cell r="B115" t="str">
            <v>โรงพยาบาลบันนังสตา</v>
          </cell>
          <cell r="C115" t="str">
            <v>21002</v>
          </cell>
          <cell r="D115" t="str">
            <v>กระทรวงสาธารณสุข สำนักงานปลัดกระทรวงสาธารณสุข</v>
          </cell>
          <cell r="E115" t="str">
            <v>07</v>
          </cell>
          <cell r="F115" t="str">
            <v>โรงพยาบาลชุมชน</v>
          </cell>
          <cell r="G115" t="str">
            <v>34</v>
          </cell>
          <cell r="H115" t="str">
            <v>95</v>
          </cell>
          <cell r="I115" t="str">
            <v>จ.ยะลา</v>
          </cell>
          <cell r="J115" t="str">
            <v>03</v>
          </cell>
          <cell r="K115" t="str">
            <v xml:space="preserve"> อ.บันนังสตา</v>
          </cell>
          <cell r="L115" t="str">
            <v>01</v>
          </cell>
          <cell r="M115" t="str">
            <v xml:space="preserve"> 'ต.บันนังสตา'</v>
          </cell>
          <cell r="N115" t="str">
            <v>07</v>
          </cell>
          <cell r="O115" t="str">
            <v xml:space="preserve"> หมู่ 7</v>
          </cell>
          <cell r="P115" t="str">
            <v>01</v>
          </cell>
          <cell r="Q115" t="str">
            <v>เปิดดำเนินการ</v>
          </cell>
          <cell r="R115" t="str">
            <v xml:space="preserve">302  ถ.สุขยางค์ </v>
          </cell>
          <cell r="S115" t="str">
            <v>95130</v>
          </cell>
          <cell r="T115" t="str">
            <v>073289142</v>
          </cell>
          <cell r="U115" t="str">
            <v>073249142</v>
          </cell>
          <cell r="V115" t="str">
            <v>22</v>
          </cell>
          <cell r="W115" t="str">
            <v>2.2 ทุติยภูมิระดับกลาง</v>
          </cell>
          <cell r="X115" t="str">
            <v>S</v>
          </cell>
          <cell r="Y115" t="str">
            <v xml:space="preserve">บริการ  </v>
          </cell>
          <cell r="AH115" t="str">
            <v>11432</v>
          </cell>
        </row>
        <row r="116">
          <cell r="A116" t="str">
            <v>001094700</v>
          </cell>
          <cell r="B116" t="str">
            <v>โรงพยาบาลเขมราฐ</v>
          </cell>
          <cell r="C116" t="str">
            <v>21002</v>
          </cell>
          <cell r="D116" t="str">
            <v>กระทรวงสาธารณสุข สำนักงานปลัดกระทรวงสาธารณสุข</v>
          </cell>
          <cell r="E116" t="str">
            <v>07</v>
          </cell>
          <cell r="F116" t="str">
            <v>โรงพยาบาลชุมชน</v>
          </cell>
          <cell r="G116" t="str">
            <v>60</v>
          </cell>
          <cell r="H116" t="str">
            <v>34</v>
          </cell>
          <cell r="I116" t="str">
            <v>จ.อุบลราชธานี</v>
          </cell>
          <cell r="J116" t="str">
            <v>05</v>
          </cell>
          <cell r="K116" t="str">
            <v xml:space="preserve"> อ.เขมราฐ</v>
          </cell>
          <cell r="L116" t="str">
            <v>01</v>
          </cell>
          <cell r="M116" t="str">
            <v xml:space="preserve"> 'ต.เขมราฐ'</v>
          </cell>
          <cell r="N116" t="str">
            <v>07</v>
          </cell>
          <cell r="O116" t="str">
            <v xml:space="preserve"> หมู่ 7</v>
          </cell>
          <cell r="P116" t="str">
            <v>01</v>
          </cell>
          <cell r="Q116" t="str">
            <v>เปิดดำเนินการ</v>
          </cell>
          <cell r="V116" t="str">
            <v>21</v>
          </cell>
          <cell r="W116" t="str">
            <v>2.1 ทุติยภูมิระดับต้น</v>
          </cell>
          <cell r="AH116" t="str">
            <v>10947</v>
          </cell>
        </row>
        <row r="117">
          <cell r="A117" t="str">
            <v>001160800</v>
          </cell>
          <cell r="B117" t="str">
            <v>โรงพยาบาลลำทะเมนชัย</v>
          </cell>
          <cell r="C117" t="str">
            <v>21002</v>
          </cell>
          <cell r="D117" t="str">
            <v>กระทรวงสาธารณสุข สำนักงานปลัดกระทรวงสาธารณสุข</v>
          </cell>
          <cell r="E117" t="str">
            <v>07</v>
          </cell>
          <cell r="F117" t="str">
            <v>โรงพยาบาลชุมชน</v>
          </cell>
          <cell r="G117" t="str">
            <v>30</v>
          </cell>
          <cell r="H117" t="str">
            <v>30</v>
          </cell>
          <cell r="I117" t="str">
            <v>จ.นครราชสีมา</v>
          </cell>
          <cell r="J117" t="str">
            <v>29</v>
          </cell>
          <cell r="K117" t="str">
            <v xml:space="preserve"> อ.ลำทะเมนชัย</v>
          </cell>
          <cell r="L117" t="str">
            <v>01</v>
          </cell>
          <cell r="M117" t="str">
            <v xml:space="preserve"> 'ต.ขุย'</v>
          </cell>
          <cell r="N117" t="str">
            <v>01</v>
          </cell>
          <cell r="O117" t="str">
            <v xml:space="preserve"> หมู่ 1</v>
          </cell>
          <cell r="P117" t="str">
            <v>01</v>
          </cell>
          <cell r="Q117" t="str">
            <v>เปิดดำเนินการ</v>
          </cell>
          <cell r="V117" t="str">
            <v>21</v>
          </cell>
          <cell r="W117" t="str">
            <v>2.1 ทุติยภูมิระดับต้น</v>
          </cell>
          <cell r="AH117" t="str">
            <v>11608</v>
          </cell>
        </row>
        <row r="118">
          <cell r="A118" t="str">
            <v>001087200</v>
          </cell>
          <cell r="B118" t="str">
            <v>โรงพยาบาลเสิงสาง</v>
          </cell>
          <cell r="C118" t="str">
            <v>21002</v>
          </cell>
          <cell r="D118" t="str">
            <v>กระทรวงสาธารณสุข สำนักงานปลัดกระทรวงสาธารณสุข</v>
          </cell>
          <cell r="E118" t="str">
            <v>07</v>
          </cell>
          <cell r="F118" t="str">
            <v>โรงพยาบาลชุมชน</v>
          </cell>
          <cell r="G118" t="str">
            <v>30</v>
          </cell>
          <cell r="H118" t="str">
            <v>30</v>
          </cell>
          <cell r="I118" t="str">
            <v>จ.นครราชสีมา</v>
          </cell>
          <cell r="J118" t="str">
            <v>03</v>
          </cell>
          <cell r="K118" t="str">
            <v xml:space="preserve"> อ.เสิงสาง</v>
          </cell>
          <cell r="L118" t="str">
            <v>01</v>
          </cell>
          <cell r="M118" t="str">
            <v xml:space="preserve"> 'ต.เสิงสาง'</v>
          </cell>
          <cell r="N118" t="str">
            <v>08</v>
          </cell>
          <cell r="O118" t="str">
            <v xml:space="preserve"> หมู่ 8</v>
          </cell>
          <cell r="P118" t="str">
            <v>01</v>
          </cell>
          <cell r="Q118" t="str">
            <v>เปิดดำเนินการ</v>
          </cell>
          <cell r="R118" t="str">
            <v xml:space="preserve">66 </v>
          </cell>
          <cell r="V118" t="str">
            <v>21</v>
          </cell>
          <cell r="W118" t="str">
            <v>2.1 ทุติยภูมิระดับต้น</v>
          </cell>
          <cell r="AH118" t="str">
            <v>10872</v>
          </cell>
        </row>
        <row r="119">
          <cell r="A119" t="str">
            <v>001118400</v>
          </cell>
          <cell r="B119" t="str">
            <v>โรงพยาบาลจุน</v>
          </cell>
          <cell r="C119" t="str">
            <v>21002</v>
          </cell>
          <cell r="D119" t="str">
            <v>กระทรวงสาธารณสุข สำนักงานปลัดกระทรวงสาธารณสุข</v>
          </cell>
          <cell r="E119" t="str">
            <v>07</v>
          </cell>
          <cell r="F119" t="str">
            <v>โรงพยาบาลชุมชน</v>
          </cell>
          <cell r="G119" t="str">
            <v>30</v>
          </cell>
          <cell r="H119" t="str">
            <v>56</v>
          </cell>
          <cell r="I119" t="str">
            <v>จ.พะเยา</v>
          </cell>
          <cell r="J119" t="str">
            <v>02</v>
          </cell>
          <cell r="K119" t="str">
            <v xml:space="preserve"> อ.จุน</v>
          </cell>
          <cell r="L119" t="str">
            <v>01</v>
          </cell>
          <cell r="M119" t="str">
            <v xml:space="preserve"> 'ต.ห้วยข้าวก่ำ'</v>
          </cell>
          <cell r="N119" t="str">
            <v>07</v>
          </cell>
          <cell r="O119" t="str">
            <v xml:space="preserve"> หมู่ 7</v>
          </cell>
          <cell r="P119" t="str">
            <v>01</v>
          </cell>
          <cell r="Q119" t="str">
            <v>เปิดดำเนินการ</v>
          </cell>
          <cell r="R119" t="str">
            <v xml:space="preserve">ม.7 </v>
          </cell>
          <cell r="S119" t="str">
            <v>56150</v>
          </cell>
          <cell r="T119" t="str">
            <v>054-409-200</v>
          </cell>
          <cell r="U119" t="str">
            <v>054-409-200</v>
          </cell>
          <cell r="V119" t="str">
            <v>21</v>
          </cell>
          <cell r="W119" t="str">
            <v>2.1 ทุติยภูมิระดับต้น</v>
          </cell>
          <cell r="X119" t="str">
            <v>S</v>
          </cell>
          <cell r="Y119" t="str">
            <v xml:space="preserve">บริการ  </v>
          </cell>
          <cell r="AH119" t="str">
            <v>11184</v>
          </cell>
        </row>
        <row r="120">
          <cell r="A120" t="str">
            <v>001163100</v>
          </cell>
          <cell r="B120" t="str">
            <v>โรงพยาบาลวชิรบารมี</v>
          </cell>
          <cell r="C120" t="str">
            <v>21002</v>
          </cell>
          <cell r="D120" t="str">
            <v>กระทรวงสาธารณสุข สำนักงานปลัดกระทรวงสาธารณสุข</v>
          </cell>
          <cell r="E120" t="str">
            <v>07</v>
          </cell>
          <cell r="F120" t="str">
            <v>โรงพยาบาลชุมชน</v>
          </cell>
          <cell r="G120" t="str">
            <v>30</v>
          </cell>
          <cell r="H120" t="str">
            <v>66</v>
          </cell>
          <cell r="I120" t="str">
            <v>จ.พิจิตร</v>
          </cell>
          <cell r="J120" t="str">
            <v>12</v>
          </cell>
          <cell r="K120" t="str">
            <v xml:space="preserve"> อ.วชิรบารมี</v>
          </cell>
          <cell r="L120" t="str">
            <v>01</v>
          </cell>
          <cell r="M120" t="str">
            <v xml:space="preserve"> 'ต.บ้านนา'</v>
          </cell>
          <cell r="N120" t="str">
            <v>13</v>
          </cell>
          <cell r="O120" t="str">
            <v xml:space="preserve"> หมู่ 13</v>
          </cell>
          <cell r="P120" t="str">
            <v>01</v>
          </cell>
          <cell r="Q120" t="str">
            <v>เปิดดำเนินการ</v>
          </cell>
          <cell r="S120" t="str">
            <v>66140</v>
          </cell>
          <cell r="V120" t="str">
            <v>21</v>
          </cell>
          <cell r="W120" t="str">
            <v>2.1 ทุติยภูมิระดับต้น</v>
          </cell>
          <cell r="AH120" t="str">
            <v>11631</v>
          </cell>
        </row>
        <row r="121">
          <cell r="A121" t="str">
            <v>001227500</v>
          </cell>
          <cell r="B121" t="str">
            <v>โรงพยาบาลสิรินธร(ภาคตะวันออกเฉียงเหนือ)</v>
          </cell>
          <cell r="C121" t="str">
            <v>21002</v>
          </cell>
          <cell r="D121" t="str">
            <v>กระทรวงสาธารณสุข สำนักงานปลัดกระทรวงสาธารณสุข</v>
          </cell>
          <cell r="E121" t="str">
            <v>06</v>
          </cell>
          <cell r="F121" t="str">
            <v>โรงพยาบาลทั่วไป</v>
          </cell>
          <cell r="G121" t="str">
            <v>250</v>
          </cell>
          <cell r="H121" t="str">
            <v>40</v>
          </cell>
          <cell r="I121" t="str">
            <v>จ.ขอนแก่น</v>
          </cell>
          <cell r="J121" t="str">
            <v>24</v>
          </cell>
          <cell r="K121" t="str">
            <v xml:space="preserve"> อ.บ้านแฮด</v>
          </cell>
          <cell r="L121" t="str">
            <v>03</v>
          </cell>
          <cell r="M121" t="str">
            <v xml:space="preserve"> 'ต.โนนสมบูรณ์'</v>
          </cell>
          <cell r="N121" t="str">
            <v>10</v>
          </cell>
          <cell r="O121" t="str">
            <v xml:space="preserve"> หมู่ 10</v>
          </cell>
          <cell r="P121" t="str">
            <v>01</v>
          </cell>
          <cell r="Q121" t="str">
            <v>เปิดดำเนินการ</v>
          </cell>
          <cell r="R121" t="str">
            <v>81</v>
          </cell>
          <cell r="S121" t="str">
            <v>40110</v>
          </cell>
          <cell r="T121" t="str">
            <v>043267041</v>
          </cell>
          <cell r="V121" t="str">
            <v>23</v>
          </cell>
          <cell r="W121" t="str">
            <v>2.3 ทุติยภูมิระดับสูง</v>
          </cell>
          <cell r="X121" t="str">
            <v>S</v>
          </cell>
          <cell r="Y121" t="str">
            <v xml:space="preserve">บริการ  </v>
          </cell>
          <cell r="Z121" t="str">
            <v>01</v>
          </cell>
          <cell r="AA121" t="str">
            <v>ตั้งใหม่</v>
          </cell>
          <cell r="AH121" t="str">
            <v>12275</v>
          </cell>
        </row>
        <row r="122">
          <cell r="A122" t="str">
            <v>001501200</v>
          </cell>
          <cell r="B122" t="str">
            <v>โรงพยาบาลสมเด็จพระญาณสังวร</v>
          </cell>
          <cell r="C122" t="str">
            <v>21002</v>
          </cell>
          <cell r="D122" t="str">
            <v>กระทรวงสาธารณสุข สำนักงานปลัดกระทรวงสาธารณสุข</v>
          </cell>
          <cell r="E122" t="str">
            <v>07</v>
          </cell>
          <cell r="F122" t="str">
            <v>โรงพยาบาลชุมชน</v>
          </cell>
          <cell r="G122" t="str">
            <v>30</v>
          </cell>
          <cell r="H122" t="str">
            <v>57</v>
          </cell>
          <cell r="I122" t="str">
            <v>จ.เชียงราย</v>
          </cell>
          <cell r="J122" t="str">
            <v>02</v>
          </cell>
          <cell r="K122" t="str">
            <v xml:space="preserve"> อ.เวียงชัย</v>
          </cell>
          <cell r="L122" t="str">
            <v>02</v>
          </cell>
          <cell r="M122" t="str">
            <v xml:space="preserve"> 'ต.เวียงชัย'</v>
          </cell>
          <cell r="N122" t="str">
            <v>03</v>
          </cell>
          <cell r="O122" t="str">
            <v xml:space="preserve"> หมู่ 3</v>
          </cell>
          <cell r="P122" t="str">
            <v>01</v>
          </cell>
          <cell r="Q122" t="str">
            <v>เปิดดำเนินการ</v>
          </cell>
          <cell r="R122" t="str">
            <v>บ้านศรีเวียง</v>
          </cell>
          <cell r="S122" t="str">
            <v>57210</v>
          </cell>
          <cell r="T122" t="str">
            <v>053-603123</v>
          </cell>
          <cell r="U122" t="str">
            <v>053-603123</v>
          </cell>
          <cell r="V122" t="str">
            <v>21</v>
          </cell>
          <cell r="W122" t="str">
            <v>2.1 ทุติยภูมิระดับต้น</v>
          </cell>
          <cell r="X122" t="str">
            <v>S</v>
          </cell>
          <cell r="Y122" t="str">
            <v xml:space="preserve">บริการ  </v>
          </cell>
          <cell r="Z122" t="str">
            <v>01</v>
          </cell>
          <cell r="AA122" t="str">
            <v>ตั้งใหม่</v>
          </cell>
          <cell r="AB122" t="str">
            <v>แก้ไขพื้นที่ตั้ง</v>
          </cell>
          <cell r="AH122" t="str">
            <v>15012</v>
          </cell>
        </row>
        <row r="123">
          <cell r="A123" t="str">
            <v>001077600</v>
          </cell>
          <cell r="B123" t="str">
            <v>โรงพยาบาลลาดบัวหลวง</v>
          </cell>
          <cell r="C123" t="str">
            <v>21002</v>
          </cell>
          <cell r="D123" t="str">
            <v>กระทรวงสาธารณสุข สำนักงานปลัดกระทรวงสาธารณสุข</v>
          </cell>
          <cell r="E123" t="str">
            <v>07</v>
          </cell>
          <cell r="F123" t="str">
            <v>โรงพยาบาลชุมชน</v>
          </cell>
          <cell r="G123" t="str">
            <v>60</v>
          </cell>
          <cell r="H123" t="str">
            <v>14</v>
          </cell>
          <cell r="I123" t="str">
            <v>จ.พระนครศรีอยุธยา</v>
          </cell>
          <cell r="J123" t="str">
            <v>10</v>
          </cell>
          <cell r="K123" t="str">
            <v xml:space="preserve"> อ.ลาดบัวหลวง</v>
          </cell>
          <cell r="L123" t="str">
            <v>01</v>
          </cell>
          <cell r="M123" t="str">
            <v xml:space="preserve"> 'ต.ลาดบัวหลวง'</v>
          </cell>
          <cell r="N123" t="str">
            <v>03</v>
          </cell>
          <cell r="O123" t="str">
            <v xml:space="preserve"> หมู่ 3</v>
          </cell>
          <cell r="P123" t="str">
            <v>01</v>
          </cell>
          <cell r="Q123" t="str">
            <v>เปิดดำเนินการ</v>
          </cell>
          <cell r="R123" t="str">
            <v xml:space="preserve">88/1 ม.3 </v>
          </cell>
          <cell r="S123" t="str">
            <v>13230</v>
          </cell>
          <cell r="T123" t="str">
            <v>035379094</v>
          </cell>
          <cell r="V123" t="str">
            <v>21</v>
          </cell>
          <cell r="W123" t="str">
            <v>2.1 ทุติยภูมิระดับต้น</v>
          </cell>
          <cell r="X123" t="str">
            <v>S</v>
          </cell>
          <cell r="Y123" t="str">
            <v xml:space="preserve">บริการ  </v>
          </cell>
          <cell r="AB123" t="str">
            <v>แก้ไขค่าพิกัด</v>
          </cell>
          <cell r="AH123" t="str">
            <v>10776</v>
          </cell>
        </row>
        <row r="124">
          <cell r="A124" t="str">
            <v>001119800</v>
          </cell>
          <cell r="B124" t="str">
            <v>โรงพยาบาลเวียงแก่น</v>
          </cell>
          <cell r="C124" t="str">
            <v>21002</v>
          </cell>
          <cell r="D124" t="str">
            <v>กระทรวงสาธารณสุข สำนักงานปลัดกระทรวงสาธารณสุข</v>
          </cell>
          <cell r="E124" t="str">
            <v>07</v>
          </cell>
          <cell r="F124" t="str">
            <v>โรงพยาบาลชุมชน</v>
          </cell>
          <cell r="G124" t="str">
            <v>30</v>
          </cell>
          <cell r="H124" t="str">
            <v>57</v>
          </cell>
          <cell r="I124" t="str">
            <v>จ.เชียงราย</v>
          </cell>
          <cell r="J124" t="str">
            <v>13</v>
          </cell>
          <cell r="K124" t="str">
            <v xml:space="preserve"> อ.เวียงแก่น</v>
          </cell>
          <cell r="L124" t="str">
            <v>01</v>
          </cell>
          <cell r="M124" t="str">
            <v xml:space="preserve"> 'ต.ม่วงยาย'</v>
          </cell>
          <cell r="N124" t="str">
            <v>06</v>
          </cell>
          <cell r="O124" t="str">
            <v xml:space="preserve"> หมู่ 6</v>
          </cell>
          <cell r="P124" t="str">
            <v>01</v>
          </cell>
          <cell r="Q124" t="str">
            <v>เปิดดำเนินการ</v>
          </cell>
          <cell r="R124" t="str">
            <v>115 บ้านไทยสามัคคี</v>
          </cell>
          <cell r="S124" t="str">
            <v>57310</v>
          </cell>
          <cell r="T124" t="str">
            <v>053-608146</v>
          </cell>
          <cell r="U124" t="str">
            <v>053-608154</v>
          </cell>
          <cell r="V124" t="str">
            <v>21</v>
          </cell>
          <cell r="W124" t="str">
            <v>2.1 ทุติยภูมิระดับต้น</v>
          </cell>
          <cell r="X124" t="str">
            <v>S</v>
          </cell>
          <cell r="Y124" t="str">
            <v xml:space="preserve">บริการ  </v>
          </cell>
          <cell r="AB124" t="str">
            <v>แก้ไขที่ตั้ง</v>
          </cell>
          <cell r="AH124" t="str">
            <v>11198</v>
          </cell>
        </row>
        <row r="125">
          <cell r="A125" t="str">
            <v>001090200</v>
          </cell>
          <cell r="B125" t="str">
            <v>โรงพยาบาลพุทไธสง</v>
          </cell>
          <cell r="C125" t="str">
            <v>21002</v>
          </cell>
          <cell r="D125" t="str">
            <v>กระทรวงสาธารณสุข สำนักงานปลัดกระทรวงสาธารณสุข</v>
          </cell>
          <cell r="E125" t="str">
            <v>07</v>
          </cell>
          <cell r="F125" t="str">
            <v>โรงพยาบาลชุมชน</v>
          </cell>
          <cell r="G125" t="str">
            <v>60</v>
          </cell>
          <cell r="H125" t="str">
            <v>31</v>
          </cell>
          <cell r="I125" t="str">
            <v>จ.บุรีรัมย์</v>
          </cell>
          <cell r="J125" t="str">
            <v>09</v>
          </cell>
          <cell r="K125" t="str">
            <v xml:space="preserve"> อ.พุทไธสง</v>
          </cell>
          <cell r="L125" t="str">
            <v>02</v>
          </cell>
          <cell r="M125" t="str">
            <v xml:space="preserve"> 'ต.มะเฟือง'</v>
          </cell>
          <cell r="N125" t="str">
            <v>03</v>
          </cell>
          <cell r="O125" t="str">
            <v xml:space="preserve"> หมู่ 3</v>
          </cell>
          <cell r="P125" t="str">
            <v>01</v>
          </cell>
          <cell r="Q125" t="str">
            <v>เปิดดำเนินการ</v>
          </cell>
          <cell r="R125" t="str">
            <v xml:space="preserve">240 </v>
          </cell>
          <cell r="V125" t="str">
            <v>22</v>
          </cell>
          <cell r="W125" t="str">
            <v>2.2 ทุติยภูมิระดับกลาง</v>
          </cell>
          <cell r="AB125" t="str">
            <v>แก้ไขหมู่</v>
          </cell>
          <cell r="AH125" t="str">
            <v>10902</v>
          </cell>
        </row>
        <row r="126">
          <cell r="A126" t="str">
            <v>001071400</v>
          </cell>
          <cell r="B126" t="str">
            <v>โรงพยาบาลลำพูน</v>
          </cell>
          <cell r="C126" t="str">
            <v>21002</v>
          </cell>
          <cell r="D126" t="str">
            <v>กระทรวงสาธารณสุข สำนักงานปลัดกระทรวงสาธารณสุข</v>
          </cell>
          <cell r="E126" t="str">
            <v>06</v>
          </cell>
          <cell r="F126" t="str">
            <v>โรงพยาบาลทั่วไป</v>
          </cell>
          <cell r="G126" t="str">
            <v>411</v>
          </cell>
          <cell r="H126" t="str">
            <v>51</v>
          </cell>
          <cell r="I126" t="str">
            <v>จ.ลำพูน</v>
          </cell>
          <cell r="J126" t="str">
            <v>01</v>
          </cell>
          <cell r="K126" t="str">
            <v xml:space="preserve"> อ.เมืองลำพูน</v>
          </cell>
          <cell r="L126" t="str">
            <v>07</v>
          </cell>
          <cell r="M126" t="str">
            <v xml:space="preserve"> 'ต.ต้นธง'</v>
          </cell>
          <cell r="N126" t="str">
            <v>11</v>
          </cell>
          <cell r="O126" t="str">
            <v xml:space="preserve"> หมู่ 11</v>
          </cell>
          <cell r="P126" t="str">
            <v>01</v>
          </cell>
          <cell r="Q126" t="str">
            <v>เปิดดำเนินการ</v>
          </cell>
          <cell r="R126" t="str">
            <v xml:space="preserve">177 </v>
          </cell>
          <cell r="S126" t="str">
            <v>51000</v>
          </cell>
          <cell r="T126" t="str">
            <v>053563635-9</v>
          </cell>
          <cell r="V126" t="str">
            <v>31</v>
          </cell>
          <cell r="W126" t="str">
            <v>3.1 ตติยภูมิ</v>
          </cell>
          <cell r="X126" t="str">
            <v>S</v>
          </cell>
          <cell r="Y126" t="str">
            <v xml:space="preserve">บริการ  </v>
          </cell>
          <cell r="Z126" t="str">
            <v>04</v>
          </cell>
          <cell r="AA126" t="str">
            <v>แก้ไข/เปลี่ยนแปลงที่ตั้ง</v>
          </cell>
          <cell r="AB126" t="str">
            <v>แก้ไขจำนวนเตียงจาก  433  เป็น411เตียง</v>
          </cell>
          <cell r="AC126" t="str">
            <v>แจ้งแก้ไขที่อยู่ ม.01 เป็น ม.11 ต.เวียงยอง เป็น ต.ต้นธง แจ้งทางโทรศัพท์ จากสสจ. วันที่ 24 ตค.56'</v>
          </cell>
          <cell r="AH126" t="str">
            <v>10714</v>
          </cell>
        </row>
        <row r="127">
          <cell r="A127" t="str">
            <v>001096800</v>
          </cell>
          <cell r="B127" t="str">
            <v>โรงพยาบาลค้อวัง</v>
          </cell>
          <cell r="C127" t="str">
            <v>21002</v>
          </cell>
          <cell r="D127" t="str">
            <v>กระทรวงสาธารณสุข สำนักงานปลัดกระทรวงสาธารณสุข</v>
          </cell>
          <cell r="E127" t="str">
            <v>07</v>
          </cell>
          <cell r="F127" t="str">
            <v>โรงพยาบาลชุมชน</v>
          </cell>
          <cell r="G127" t="str">
            <v>30</v>
          </cell>
          <cell r="H127" t="str">
            <v>35</v>
          </cell>
          <cell r="I127" t="str">
            <v>จ.ยโสธร</v>
          </cell>
          <cell r="J127" t="str">
            <v>07</v>
          </cell>
          <cell r="K127" t="str">
            <v xml:space="preserve"> อ.ค้อวัง</v>
          </cell>
          <cell r="L127" t="str">
            <v>04</v>
          </cell>
          <cell r="M127" t="str">
            <v xml:space="preserve"> 'ต.ค้อวัง'</v>
          </cell>
          <cell r="N127" t="str">
            <v>01</v>
          </cell>
          <cell r="O127" t="str">
            <v xml:space="preserve"> หมู่ 1</v>
          </cell>
          <cell r="P127" t="str">
            <v>01</v>
          </cell>
          <cell r="Q127" t="str">
            <v>เปิดดำเนินการ</v>
          </cell>
          <cell r="R127" t="str">
            <v xml:space="preserve">ม.1  ถ.พลไว- ยางชุมน้อย  </v>
          </cell>
          <cell r="S127" t="str">
            <v>35140</v>
          </cell>
          <cell r="V127" t="str">
            <v>21</v>
          </cell>
          <cell r="W127" t="str">
            <v>2.1 ทุติยภูมิระดับต้น</v>
          </cell>
          <cell r="AB127" t="str">
            <v>แก้ไขที่ตั้ง  อ.กุดชุม เป็น  อ.ค้อวัง และ ต.ค้อวัง</v>
          </cell>
          <cell r="AH127" t="str">
            <v>10968</v>
          </cell>
        </row>
        <row r="128">
          <cell r="A128" t="str">
            <v>001089700</v>
          </cell>
          <cell r="B128" t="str">
            <v>โรงพยาบาลนางรอง</v>
          </cell>
          <cell r="C128" t="str">
            <v>21002</v>
          </cell>
          <cell r="D128" t="str">
            <v>กระทรวงสาธารณสุข สำนักงานปลัดกระทรวงสาธารณสุข</v>
          </cell>
          <cell r="E128" t="str">
            <v>07</v>
          </cell>
          <cell r="F128" t="str">
            <v>โรงพยาบาลชุมชน</v>
          </cell>
          <cell r="G128" t="str">
            <v>371</v>
          </cell>
          <cell r="H128" t="str">
            <v>31</v>
          </cell>
          <cell r="I128" t="str">
            <v>จ.บุรีรัมย์</v>
          </cell>
          <cell r="J128" t="str">
            <v>04</v>
          </cell>
          <cell r="K128" t="str">
            <v xml:space="preserve"> อ.นางรอง</v>
          </cell>
          <cell r="L128" t="str">
            <v>01</v>
          </cell>
          <cell r="M128" t="str">
            <v xml:space="preserve"> 'ต.นางรอง'</v>
          </cell>
          <cell r="N128" t="str">
            <v>25</v>
          </cell>
          <cell r="O128" t="str">
            <v xml:space="preserve"> หมู่ 25</v>
          </cell>
          <cell r="P128" t="str">
            <v>01</v>
          </cell>
          <cell r="Q128" t="str">
            <v>เปิดดำเนินการ</v>
          </cell>
          <cell r="R128" t="str">
            <v xml:space="preserve">692 ถ.โชคชัย-เดชอุดม </v>
          </cell>
          <cell r="V128" t="str">
            <v>23</v>
          </cell>
          <cell r="W128" t="str">
            <v>2.3 ทุติยภูมิระดับสูง</v>
          </cell>
          <cell r="X128" t="str">
            <v>S</v>
          </cell>
          <cell r="Y128" t="str">
            <v xml:space="preserve">บริการ  </v>
          </cell>
          <cell r="Z128" t="str">
            <v>06</v>
          </cell>
          <cell r="AA128" t="str">
            <v>แก้ไข/เปลี่ยนแปลงจำนวนเตียง</v>
          </cell>
          <cell r="AB128" t="str">
            <v>แก้ไขจำนวนเตียงจาก  269 เตียง เป็น 371</v>
          </cell>
          <cell r="AH128" t="str">
            <v>10897</v>
          </cell>
        </row>
        <row r="129">
          <cell r="A129" t="str">
            <v>001075000</v>
          </cell>
          <cell r="B129" t="str">
            <v>โรงพยาบาลนราธิวาสราชนครินทร์</v>
          </cell>
          <cell r="C129" t="str">
            <v>21002</v>
          </cell>
          <cell r="D129" t="str">
            <v>กระทรวงสาธารณสุข สำนักงานปลัดกระทรวงสาธารณสุข</v>
          </cell>
          <cell r="E129" t="str">
            <v>06</v>
          </cell>
          <cell r="F129" t="str">
            <v>โรงพยาบาลทั่วไป</v>
          </cell>
          <cell r="G129" t="str">
            <v>360</v>
          </cell>
          <cell r="H129" t="str">
            <v>96</v>
          </cell>
          <cell r="I129" t="str">
            <v>จ.นราธิวาส</v>
          </cell>
          <cell r="J129" t="str">
            <v>01</v>
          </cell>
          <cell r="K129" t="str">
            <v xml:space="preserve"> อ.เมืองนราธิวาส</v>
          </cell>
          <cell r="L129" t="str">
            <v>01</v>
          </cell>
          <cell r="M129" t="str">
            <v xml:space="preserve"> 'ต.บางนาค'</v>
          </cell>
          <cell r="N129" t="str">
            <v>00</v>
          </cell>
          <cell r="O129" t="str">
            <v xml:space="preserve"> หมู่ 0</v>
          </cell>
          <cell r="P129" t="str">
            <v>01</v>
          </cell>
          <cell r="Q129" t="str">
            <v>เปิดดำเนินการ</v>
          </cell>
          <cell r="R129" t="str">
            <v xml:space="preserve">80 ถ.ระแงะมรรคา </v>
          </cell>
          <cell r="V129" t="str">
            <v>31</v>
          </cell>
          <cell r="W129" t="str">
            <v>3.1 ตติยภูมิ</v>
          </cell>
          <cell r="Z129" t="str">
            <v>04</v>
          </cell>
          <cell r="AA129" t="str">
            <v>แก้ไข/เปลี่ยนแปลงที่ตั้ง</v>
          </cell>
          <cell r="AB129" t="str">
            <v>เพิ่มเตียงจาก 262 เป็น 360</v>
          </cell>
          <cell r="AH129" t="str">
            <v>10750</v>
          </cell>
        </row>
        <row r="130">
          <cell r="A130" t="str">
            <v>001102100</v>
          </cell>
          <cell r="B130" t="str">
            <v>โรงพยาบาลศรีธาตุ</v>
          </cell>
          <cell r="C130" t="str">
            <v>21002</v>
          </cell>
          <cell r="D130" t="str">
            <v>กระทรวงสาธารณสุข สำนักงานปลัดกระทรวงสาธารณสุข</v>
          </cell>
          <cell r="E130" t="str">
            <v>07</v>
          </cell>
          <cell r="F130" t="str">
            <v>โรงพยาบาลชุมชน</v>
          </cell>
          <cell r="G130" t="str">
            <v>30</v>
          </cell>
          <cell r="H130" t="str">
            <v>41</v>
          </cell>
          <cell r="I130" t="str">
            <v>จ.อุดรธานี</v>
          </cell>
          <cell r="J130" t="str">
            <v>09</v>
          </cell>
          <cell r="K130" t="str">
            <v xml:space="preserve"> อ.ศรีธาตุ</v>
          </cell>
          <cell r="L130" t="str">
            <v>02</v>
          </cell>
          <cell r="M130" t="str">
            <v xml:space="preserve"> 'ต.จำปี'</v>
          </cell>
          <cell r="N130" t="str">
            <v>08</v>
          </cell>
          <cell r="O130" t="str">
            <v xml:space="preserve"> หมู่ 8</v>
          </cell>
          <cell r="P130" t="str">
            <v>01</v>
          </cell>
          <cell r="Q130" t="str">
            <v>เปิดดำเนินการ</v>
          </cell>
          <cell r="R130" t="str">
            <v xml:space="preserve">252  ถ.สมศิริ </v>
          </cell>
          <cell r="S130" t="str">
            <v>41230</v>
          </cell>
          <cell r="V130" t="str">
            <v>22</v>
          </cell>
          <cell r="W130" t="str">
            <v>2.2 ทุติยภูมิระดับกลาง</v>
          </cell>
          <cell r="Z130" t="str">
            <v>09</v>
          </cell>
          <cell r="AA130" t="str">
            <v>อื่นๆ</v>
          </cell>
          <cell r="AB130" t="str">
            <v>แก้ไขที่ตั้งตำบลจาก ต.ศรีธาตุ เป็น ต.จำปี</v>
          </cell>
          <cell r="AH130" t="str">
            <v>11021</v>
          </cell>
        </row>
        <row r="131">
          <cell r="A131" t="str">
            <v>001076900</v>
          </cell>
          <cell r="B131" t="str">
            <v>โรงพยาบาลสมเด็จพระสังฆราช(นครหลวง)</v>
          </cell>
          <cell r="C131" t="str">
            <v>21002</v>
          </cell>
          <cell r="D131" t="str">
            <v>กระทรวงสาธารณสุข สำนักงานปลัดกระทรวงสาธารณสุข</v>
          </cell>
          <cell r="E131" t="str">
            <v>07</v>
          </cell>
          <cell r="F131" t="str">
            <v>โรงพยาบาลชุมชน</v>
          </cell>
          <cell r="G131" t="str">
            <v>60</v>
          </cell>
          <cell r="H131" t="str">
            <v>14</v>
          </cell>
          <cell r="I131" t="str">
            <v>จ.พระนครศรีอยุธยา</v>
          </cell>
          <cell r="J131" t="str">
            <v>03</v>
          </cell>
          <cell r="K131" t="str">
            <v xml:space="preserve"> อ.นครหลวง</v>
          </cell>
          <cell r="L131" t="str">
            <v>01</v>
          </cell>
          <cell r="M131" t="str">
            <v xml:space="preserve"> 'ต.นครหลวง'</v>
          </cell>
          <cell r="N131" t="str">
            <v>02</v>
          </cell>
          <cell r="O131" t="str">
            <v xml:space="preserve"> หมู่ 2</v>
          </cell>
          <cell r="P131" t="str">
            <v>01</v>
          </cell>
          <cell r="Q131" t="str">
            <v>เปิดดำเนินการ</v>
          </cell>
          <cell r="R131" t="str">
            <v xml:space="preserve">200 ม.2 ถ.สายเอเซีย </v>
          </cell>
          <cell r="V131" t="str">
            <v>21</v>
          </cell>
          <cell r="W131" t="str">
            <v>2.1 ทุติยภูมิระดับต้น</v>
          </cell>
          <cell r="AH131" t="str">
            <v>10769</v>
          </cell>
        </row>
        <row r="132">
          <cell r="A132" t="str">
            <v>001069400</v>
          </cell>
          <cell r="B132" t="str">
            <v>โรงพยาบาลชัยนาทนเรนทร</v>
          </cell>
          <cell r="C132" t="str">
            <v>21002</v>
          </cell>
          <cell r="D132" t="str">
            <v>กระทรวงสาธารณสุข สำนักงานปลัดกระทรวงสาธารณสุข</v>
          </cell>
          <cell r="E132" t="str">
            <v>06</v>
          </cell>
          <cell r="F132" t="str">
            <v>โรงพยาบาลทั่วไป</v>
          </cell>
          <cell r="G132" t="str">
            <v>367</v>
          </cell>
          <cell r="H132" t="str">
            <v>18</v>
          </cell>
          <cell r="I132" t="str">
            <v>จ.ชัยนาท</v>
          </cell>
          <cell r="J132" t="str">
            <v>01</v>
          </cell>
          <cell r="K132" t="str">
            <v xml:space="preserve"> อ.เมืองชัยนาท</v>
          </cell>
          <cell r="L132" t="str">
            <v>01</v>
          </cell>
          <cell r="M132" t="str">
            <v xml:space="preserve"> 'ต.ในเมือง'</v>
          </cell>
          <cell r="N132" t="str">
            <v>05</v>
          </cell>
          <cell r="O132" t="str">
            <v xml:space="preserve"> หมู่ 5</v>
          </cell>
          <cell r="P132" t="str">
            <v>01</v>
          </cell>
          <cell r="Q132" t="str">
            <v>เปิดดำเนินการ</v>
          </cell>
          <cell r="R132" t="str">
            <v xml:space="preserve">199 </v>
          </cell>
          <cell r="S132" t="str">
            <v>17000</v>
          </cell>
          <cell r="T132" t="str">
            <v>05641 2032</v>
          </cell>
          <cell r="U132" t="str">
            <v>056411071</v>
          </cell>
          <cell r="V132" t="str">
            <v>23</v>
          </cell>
          <cell r="W132" t="str">
            <v>2.3 ทุติยภูมิระดับสูง</v>
          </cell>
          <cell r="X132" t="str">
            <v>S</v>
          </cell>
          <cell r="Y132" t="str">
            <v xml:space="preserve">บริการ  </v>
          </cell>
          <cell r="Z132" t="str">
            <v>02</v>
          </cell>
          <cell r="AA132" t="str">
            <v>แก้ไขชื่อ</v>
          </cell>
          <cell r="AB132" t="str">
            <v>แก้ไขชื่อจากรพ.ชัยนาท เป็นรพ.ชัยนาทนเรนทร ตามหนังสือที่ชน.0027/6825 ถึงปลัดกระทรวงสาธารณสุข</v>
          </cell>
          <cell r="AH132" t="str">
            <v>10694</v>
          </cell>
        </row>
        <row r="133">
          <cell r="A133" t="str">
            <v>001381600</v>
          </cell>
          <cell r="B133" t="str">
            <v>โรงพยาบาลเกาะช้าง</v>
          </cell>
          <cell r="C133" t="str">
            <v>21002</v>
          </cell>
          <cell r="D133" t="str">
            <v>กระทรวงสาธารณสุข สำนักงานปลัดกระทรวงสาธารณสุข</v>
          </cell>
          <cell r="E133" t="str">
            <v>07</v>
          </cell>
          <cell r="F133" t="str">
            <v>โรงพยาบาลชุมชน</v>
          </cell>
          <cell r="G133" t="str">
            <v>24</v>
          </cell>
          <cell r="H133" t="str">
            <v>23</v>
          </cell>
          <cell r="I133" t="str">
            <v>จ.ตราด</v>
          </cell>
          <cell r="J133" t="str">
            <v>07</v>
          </cell>
          <cell r="K133" t="str">
            <v xml:space="preserve"> อ.เกาะช้าง</v>
          </cell>
          <cell r="L133" t="str">
            <v>01</v>
          </cell>
          <cell r="M133" t="str">
            <v xml:space="preserve"> 'ต.เกาะช้าง'</v>
          </cell>
          <cell r="N133" t="str">
            <v>02</v>
          </cell>
          <cell r="O133" t="str">
            <v xml:space="preserve"> หมู่ 2</v>
          </cell>
          <cell r="P133" t="str">
            <v>01</v>
          </cell>
          <cell r="Q133" t="str">
            <v>เปิดดำเนินการ</v>
          </cell>
          <cell r="R133" t="str">
            <v xml:space="preserve">21/1 </v>
          </cell>
          <cell r="S133" t="str">
            <v>23170</v>
          </cell>
          <cell r="T133" t="str">
            <v>039-586160</v>
          </cell>
          <cell r="U133" t="str">
            <v>039-586160</v>
          </cell>
          <cell r="V133" t="str">
            <v>21</v>
          </cell>
          <cell r="W133" t="str">
            <v>2.1 ทุติยภูมิระดับต้น</v>
          </cell>
          <cell r="X133" t="str">
            <v>S</v>
          </cell>
          <cell r="Y133" t="str">
            <v xml:space="preserve">บริการ  </v>
          </cell>
          <cell r="AH133" t="str">
            <v>13816</v>
          </cell>
        </row>
        <row r="134">
          <cell r="A134" t="str">
            <v>001125900</v>
          </cell>
          <cell r="B134" t="str">
            <v>โรงพยาบาลโพธิ์ประทับช้าง</v>
          </cell>
          <cell r="C134" t="str">
            <v>21002</v>
          </cell>
          <cell r="D134" t="str">
            <v>กระทรวงสาธารณสุข สำนักงานปลัดกระทรวงสาธารณสุข</v>
          </cell>
          <cell r="E134" t="str">
            <v>07</v>
          </cell>
          <cell r="F134" t="str">
            <v>โรงพยาบาลชุมชน</v>
          </cell>
          <cell r="G134" t="str">
            <v>30</v>
          </cell>
          <cell r="H134" t="str">
            <v>66</v>
          </cell>
          <cell r="I134" t="str">
            <v>จ.พิจิตร</v>
          </cell>
          <cell r="J134" t="str">
            <v>03</v>
          </cell>
          <cell r="K134" t="str">
            <v xml:space="preserve"> อ.โพธิ์ประทับช้าง</v>
          </cell>
          <cell r="L134" t="str">
            <v>01</v>
          </cell>
          <cell r="M134" t="str">
            <v xml:space="preserve"> 'ต.โพธิ์ประทับช้าง'</v>
          </cell>
          <cell r="N134" t="str">
            <v>02</v>
          </cell>
          <cell r="O134" t="str">
            <v xml:space="preserve"> หมู่ 2</v>
          </cell>
          <cell r="P134" t="str">
            <v>01</v>
          </cell>
          <cell r="Q134" t="str">
            <v>เปิดดำเนินการ</v>
          </cell>
          <cell r="R134" t="str">
            <v xml:space="preserve">128 ม.2 ถ.โพธิ์ประทับช้าง-ไผ่ท่าโพ </v>
          </cell>
          <cell r="S134" t="str">
            <v>66190</v>
          </cell>
          <cell r="V134" t="str">
            <v>21</v>
          </cell>
          <cell r="W134" t="str">
            <v>2.1 ทุติยภูมิระดับต้น</v>
          </cell>
          <cell r="AH134" t="str">
            <v>11259</v>
          </cell>
        </row>
        <row r="135">
          <cell r="A135" t="str">
            <v>001073400</v>
          </cell>
          <cell r="B135" t="str">
            <v>โรงพยาบาลสมุทรสาคร</v>
          </cell>
          <cell r="C135" t="str">
            <v>21002</v>
          </cell>
          <cell r="D135" t="str">
            <v>กระทรวงสาธารณสุข สำนักงานปลัดกระทรวงสาธารณสุข</v>
          </cell>
          <cell r="E135" t="str">
            <v>06</v>
          </cell>
          <cell r="F135" t="str">
            <v>โรงพยาบาลทั่วไป</v>
          </cell>
          <cell r="G135" t="str">
            <v>500</v>
          </cell>
          <cell r="H135" t="str">
            <v>74</v>
          </cell>
          <cell r="I135" t="str">
            <v>จ.สมุทรสาคร</v>
          </cell>
          <cell r="J135" t="str">
            <v>01</v>
          </cell>
          <cell r="K135" t="str">
            <v xml:space="preserve"> อ.เมืองสมุทรสาคร</v>
          </cell>
          <cell r="L135" t="str">
            <v>01</v>
          </cell>
          <cell r="M135" t="str">
            <v xml:space="preserve"> 'ต.มหาชัย'</v>
          </cell>
          <cell r="N135" t="str">
            <v>00</v>
          </cell>
          <cell r="O135" t="str">
            <v xml:space="preserve"> หมู่ 0</v>
          </cell>
          <cell r="P135" t="str">
            <v>01</v>
          </cell>
          <cell r="Q135" t="str">
            <v>เปิดดำเนินการ</v>
          </cell>
          <cell r="R135" t="str">
            <v xml:space="preserve">1500  ถ.เอกชัย </v>
          </cell>
          <cell r="S135" t="str">
            <v>74000</v>
          </cell>
          <cell r="T135" t="str">
            <v>034427099*2202</v>
          </cell>
          <cell r="V135" t="str">
            <v>31</v>
          </cell>
          <cell r="W135" t="str">
            <v>3.1 ตติยภูมิ</v>
          </cell>
          <cell r="X135" t="str">
            <v>S</v>
          </cell>
          <cell r="Y135" t="str">
            <v xml:space="preserve">บริการ  </v>
          </cell>
          <cell r="AH135" t="str">
            <v>10734</v>
          </cell>
        </row>
        <row r="136">
          <cell r="A136" t="str">
            <v>001129800</v>
          </cell>
          <cell r="B136" t="str">
            <v>โรงพยาบาลนครชัยศรี</v>
          </cell>
          <cell r="C136" t="str">
            <v>21002</v>
          </cell>
          <cell r="D136" t="str">
            <v>กระทรวงสาธารณสุข สำนักงานปลัดกระทรวงสาธารณสุข</v>
          </cell>
          <cell r="E136" t="str">
            <v>07</v>
          </cell>
          <cell r="F136" t="str">
            <v>โรงพยาบาลชุมชน</v>
          </cell>
          <cell r="G136" t="str">
            <v>30</v>
          </cell>
          <cell r="H136" t="str">
            <v>73</v>
          </cell>
          <cell r="I136" t="str">
            <v>จ.นครปฐม</v>
          </cell>
          <cell r="J136" t="str">
            <v>03</v>
          </cell>
          <cell r="K136" t="str">
            <v xml:space="preserve"> อ.นครชัยศรี</v>
          </cell>
          <cell r="L136" t="str">
            <v>01</v>
          </cell>
          <cell r="M136" t="str">
            <v xml:space="preserve"> 'ต.นครชัยศรี'</v>
          </cell>
          <cell r="N136" t="str">
            <v>03</v>
          </cell>
          <cell r="O136" t="str">
            <v xml:space="preserve"> หมู่ 3</v>
          </cell>
          <cell r="P136" t="str">
            <v>01</v>
          </cell>
          <cell r="Q136" t="str">
            <v>เปิดดำเนินการ</v>
          </cell>
          <cell r="R136" t="str">
            <v xml:space="preserve">5 ม.3 </v>
          </cell>
          <cell r="V136" t="str">
            <v>21</v>
          </cell>
          <cell r="W136" t="str">
            <v>2.1 ทุติยภูมิระดับต้น</v>
          </cell>
          <cell r="AH136" t="str">
            <v>11298</v>
          </cell>
        </row>
        <row r="137">
          <cell r="A137" t="str">
            <v>001132100</v>
          </cell>
          <cell r="B137" t="str">
            <v>โรงพยาบาลสามร้อยยอด</v>
          </cell>
          <cell r="C137" t="str">
            <v>21002</v>
          </cell>
          <cell r="D137" t="str">
            <v>กระทรวงสาธารณสุข สำนักงานปลัดกระทรวงสาธารณสุข</v>
          </cell>
          <cell r="E137" t="str">
            <v>07</v>
          </cell>
          <cell r="F137" t="str">
            <v>โรงพยาบาลชุมชน</v>
          </cell>
          <cell r="G137" t="str">
            <v>60</v>
          </cell>
          <cell r="H137" t="str">
            <v>77</v>
          </cell>
          <cell r="I137" t="str">
            <v>จ.ประจวบคีรีขันธ์</v>
          </cell>
          <cell r="J137" t="str">
            <v>08</v>
          </cell>
          <cell r="K137" t="str">
            <v xml:space="preserve"> อ.สามร้อยยอด</v>
          </cell>
          <cell r="L137" t="str">
            <v>05</v>
          </cell>
          <cell r="M137" t="str">
            <v xml:space="preserve"> 'ต.ไร่ใหม่'</v>
          </cell>
          <cell r="N137" t="str">
            <v>06</v>
          </cell>
          <cell r="O137" t="str">
            <v xml:space="preserve"> หมู่ 6</v>
          </cell>
          <cell r="P137" t="str">
            <v>01</v>
          </cell>
          <cell r="Q137" t="str">
            <v>เปิดดำเนินการ</v>
          </cell>
          <cell r="R137" t="str">
            <v xml:space="preserve">51 ม.6 ถ.เพชรเกษม </v>
          </cell>
          <cell r="V137" t="str">
            <v>21</v>
          </cell>
          <cell r="W137" t="str">
            <v>2.1 ทุติยภูมิระดับต้น</v>
          </cell>
          <cell r="AH137" t="str">
            <v>11321</v>
          </cell>
        </row>
        <row r="138">
          <cell r="A138" t="str">
            <v>001070800</v>
          </cell>
          <cell r="B138" t="str">
            <v>โรงพยาบาลร้อยเอ็ด</v>
          </cell>
          <cell r="C138" t="str">
            <v>21002</v>
          </cell>
          <cell r="D138" t="str">
            <v>กระทรวงสาธารณสุข สำนักงานปลัดกระทรวงสาธารณสุข</v>
          </cell>
          <cell r="E138" t="str">
            <v>06</v>
          </cell>
          <cell r="F138" t="str">
            <v>โรงพยาบาลทั่วไป</v>
          </cell>
          <cell r="G138" t="str">
            <v>549</v>
          </cell>
          <cell r="H138" t="str">
            <v>45</v>
          </cell>
          <cell r="I138" t="str">
            <v>จ.ร้อยเอ็ด</v>
          </cell>
          <cell r="J138" t="str">
            <v>01</v>
          </cell>
          <cell r="K138" t="str">
            <v xml:space="preserve"> อ.เมืองร้อยเอ็ด</v>
          </cell>
          <cell r="L138" t="str">
            <v>01</v>
          </cell>
          <cell r="M138" t="str">
            <v xml:space="preserve"> 'ต.ในเมือง'</v>
          </cell>
          <cell r="N138" t="str">
            <v>00</v>
          </cell>
          <cell r="O138" t="str">
            <v xml:space="preserve"> หมู่ 0</v>
          </cell>
          <cell r="P138" t="str">
            <v>01</v>
          </cell>
          <cell r="Q138" t="str">
            <v>เปิดดำเนินการ</v>
          </cell>
          <cell r="R138" t="str">
            <v xml:space="preserve">286 ถ.สุริยเดชบำรุง </v>
          </cell>
          <cell r="S138" t="str">
            <v>45000</v>
          </cell>
          <cell r="T138" t="str">
            <v>043518200</v>
          </cell>
          <cell r="V138" t="str">
            <v>31</v>
          </cell>
          <cell r="W138" t="str">
            <v>3.1 ตติยภูมิ</v>
          </cell>
          <cell r="AH138" t="str">
            <v>10708</v>
          </cell>
        </row>
        <row r="139">
          <cell r="A139" t="str">
            <v>001068500</v>
          </cell>
          <cell r="B139" t="str">
            <v>โรงพยาบาลสมุทรปราการ</v>
          </cell>
          <cell r="C139" t="str">
            <v>21002</v>
          </cell>
          <cell r="D139" t="str">
            <v>กระทรวงสาธารณสุข สำนักงานปลัดกระทรวงสาธารณสุข</v>
          </cell>
          <cell r="E139" t="str">
            <v>06</v>
          </cell>
          <cell r="F139" t="str">
            <v>โรงพยาบาลทั่วไป</v>
          </cell>
          <cell r="G139" t="str">
            <v>385</v>
          </cell>
          <cell r="H139" t="str">
            <v>11</v>
          </cell>
          <cell r="I139" t="str">
            <v>จ.สมุทรปราการ</v>
          </cell>
          <cell r="J139" t="str">
            <v>01</v>
          </cell>
          <cell r="K139" t="str">
            <v xml:space="preserve"> อ.เมืองสมุทรปราการ</v>
          </cell>
          <cell r="L139" t="str">
            <v>01</v>
          </cell>
          <cell r="M139" t="str">
            <v xml:space="preserve"> 'ต.ปากน้ำ'</v>
          </cell>
          <cell r="N139" t="str">
            <v>00</v>
          </cell>
          <cell r="O139" t="str">
            <v xml:space="preserve"> หมู่ 0</v>
          </cell>
          <cell r="P139" t="str">
            <v>01</v>
          </cell>
          <cell r="Q139" t="str">
            <v>เปิดดำเนินการ</v>
          </cell>
          <cell r="R139" t="str">
            <v xml:space="preserve">71 ถ.จักรกะพาด </v>
          </cell>
          <cell r="S139" t="str">
            <v>10270</v>
          </cell>
          <cell r="T139" t="str">
            <v>023870491</v>
          </cell>
          <cell r="V139" t="str">
            <v>31</v>
          </cell>
          <cell r="W139" t="str">
            <v>3.1 ตติยภูมิ</v>
          </cell>
          <cell r="AH139" t="str">
            <v>10685</v>
          </cell>
        </row>
        <row r="140">
          <cell r="A140" t="str">
            <v>001075300</v>
          </cell>
          <cell r="B140" t="str">
            <v>โรงพยาบาลบางพลี</v>
          </cell>
          <cell r="C140" t="str">
            <v>21002</v>
          </cell>
          <cell r="D140" t="str">
            <v>กระทรวงสาธารณสุข สำนักงานปลัดกระทรวงสาธารณสุข</v>
          </cell>
          <cell r="E140" t="str">
            <v>07</v>
          </cell>
          <cell r="F140" t="str">
            <v>โรงพยาบาลชุมชน</v>
          </cell>
          <cell r="G140" t="str">
            <v>60</v>
          </cell>
          <cell r="H140" t="str">
            <v>11</v>
          </cell>
          <cell r="I140" t="str">
            <v>จ.สมุทรปราการ</v>
          </cell>
          <cell r="J140" t="str">
            <v>03</v>
          </cell>
          <cell r="K140" t="str">
            <v xml:space="preserve"> อ.บางพลี</v>
          </cell>
          <cell r="L140" t="str">
            <v>01</v>
          </cell>
          <cell r="M140" t="str">
            <v xml:space="preserve"> 'ต.บางพลีใหญ่'</v>
          </cell>
          <cell r="N140" t="str">
            <v>08</v>
          </cell>
          <cell r="O140" t="str">
            <v xml:space="preserve"> หมู่ 8</v>
          </cell>
          <cell r="P140" t="str">
            <v>01</v>
          </cell>
          <cell r="Q140" t="str">
            <v>เปิดดำเนินการ</v>
          </cell>
          <cell r="R140" t="str">
            <v xml:space="preserve">88/1 ม.8 ถ.เทพารักษ์ </v>
          </cell>
          <cell r="S140" t="str">
            <v>10540</v>
          </cell>
          <cell r="T140" t="str">
            <v>023122833</v>
          </cell>
          <cell r="U140" t="str">
            <v>023122267</v>
          </cell>
          <cell r="V140" t="str">
            <v>22</v>
          </cell>
          <cell r="W140" t="str">
            <v>2.2 ทุติยภูมิระดับกลาง</v>
          </cell>
          <cell r="AH140" t="str">
            <v>10753</v>
          </cell>
        </row>
        <row r="141">
          <cell r="A141" t="str">
            <v>001076200</v>
          </cell>
          <cell r="B141" t="str">
            <v>โรงพยาบาลธัญบุรี</v>
          </cell>
          <cell r="C141" t="str">
            <v>21002</v>
          </cell>
          <cell r="D141" t="str">
            <v>กระทรวงสาธารณสุข สำนักงานปลัดกระทรวงสาธารณสุข</v>
          </cell>
          <cell r="E141" t="str">
            <v>07</v>
          </cell>
          <cell r="F141" t="str">
            <v>โรงพยาบาลชุมชน</v>
          </cell>
          <cell r="G141" t="str">
            <v>60</v>
          </cell>
          <cell r="H141" t="str">
            <v>13</v>
          </cell>
          <cell r="I141" t="str">
            <v>จ.ปทุมธานี</v>
          </cell>
          <cell r="J141" t="str">
            <v>03</v>
          </cell>
          <cell r="K141" t="str">
            <v xml:space="preserve"> อ.ธัญบุรี</v>
          </cell>
          <cell r="L141" t="str">
            <v>03</v>
          </cell>
          <cell r="M141" t="str">
            <v xml:space="preserve"> 'ต.รังสิต'</v>
          </cell>
          <cell r="N141" t="str">
            <v>02</v>
          </cell>
          <cell r="O141" t="str">
            <v xml:space="preserve"> หมู่ 2</v>
          </cell>
          <cell r="P141" t="str">
            <v>01</v>
          </cell>
          <cell r="Q141" t="str">
            <v>เปิดดำเนินการ</v>
          </cell>
          <cell r="S141" t="str">
            <v>12110</v>
          </cell>
          <cell r="T141" t="str">
            <v>0257726010</v>
          </cell>
          <cell r="U141" t="str">
            <v>025772600</v>
          </cell>
          <cell r="V141" t="str">
            <v>22</v>
          </cell>
          <cell r="W141" t="str">
            <v>2.2 ทุติยภูมิระดับกลาง</v>
          </cell>
          <cell r="AH141" t="str">
            <v>10762</v>
          </cell>
        </row>
        <row r="142">
          <cell r="A142" t="str">
            <v>002135600</v>
          </cell>
          <cell r="B142" t="str">
            <v>โรงพยาบาลสระใคร</v>
          </cell>
          <cell r="C142" t="str">
            <v>21002</v>
          </cell>
          <cell r="D142" t="str">
            <v>กระทรวงสาธารณสุข สำนักงานปลัดกระทรวงสาธารณสุข</v>
          </cell>
          <cell r="E142" t="str">
            <v>07</v>
          </cell>
          <cell r="F142" t="str">
            <v>โรงพยาบาลชุมชน</v>
          </cell>
          <cell r="G142" t="str">
            <v>10</v>
          </cell>
          <cell r="H142" t="str">
            <v>43</v>
          </cell>
          <cell r="I142" t="str">
            <v>จ.หนองคาย</v>
          </cell>
          <cell r="J142" t="str">
            <v>14</v>
          </cell>
          <cell r="K142" t="str">
            <v xml:space="preserve"> อ.สระใคร</v>
          </cell>
          <cell r="L142" t="str">
            <v>01</v>
          </cell>
          <cell r="M142" t="str">
            <v xml:space="preserve"> 'ต.สระใคร'</v>
          </cell>
          <cell r="N142" t="str">
            <v>03</v>
          </cell>
          <cell r="O142" t="str">
            <v xml:space="preserve"> หมู่ 3</v>
          </cell>
          <cell r="P142" t="str">
            <v>01</v>
          </cell>
          <cell r="Q142" t="str">
            <v>เปิดดำเนินการ</v>
          </cell>
          <cell r="R142" t="str">
            <v xml:space="preserve">232 </v>
          </cell>
          <cell r="S142" t="str">
            <v>43100</v>
          </cell>
          <cell r="T142" t="str">
            <v>042419191</v>
          </cell>
          <cell r="U142" t="str">
            <v>042419241</v>
          </cell>
          <cell r="V142" t="str">
            <v>21</v>
          </cell>
          <cell r="W142" t="str">
            <v>2.1 ทุติยภูมิระดับต้น</v>
          </cell>
          <cell r="X142" t="str">
            <v>S</v>
          </cell>
          <cell r="Y142" t="str">
            <v xml:space="preserve">บริการ  </v>
          </cell>
          <cell r="AH142" t="str">
            <v>21356</v>
          </cell>
        </row>
        <row r="143">
          <cell r="A143" t="str">
            <v>001076700</v>
          </cell>
          <cell r="B143" t="str">
            <v>โรงพยาบาลสามโคก</v>
          </cell>
          <cell r="C143" t="str">
            <v>21002</v>
          </cell>
          <cell r="D143" t="str">
            <v>กระทรวงสาธารณสุข สำนักงานปลัดกระทรวงสาธารณสุข</v>
          </cell>
          <cell r="E143" t="str">
            <v>07</v>
          </cell>
          <cell r="F143" t="str">
            <v>โรงพยาบาลชุมชน</v>
          </cell>
          <cell r="G143" t="str">
            <v>30</v>
          </cell>
          <cell r="H143" t="str">
            <v>13</v>
          </cell>
          <cell r="I143" t="str">
            <v>จ.ปทุมธานี</v>
          </cell>
          <cell r="J143" t="str">
            <v>07</v>
          </cell>
          <cell r="K143" t="str">
            <v xml:space="preserve"> อ.สามโคก</v>
          </cell>
          <cell r="L143" t="str">
            <v>07</v>
          </cell>
          <cell r="M143" t="str">
            <v xml:space="preserve"> 'ต.บ้านปทุม'</v>
          </cell>
          <cell r="N143" t="str">
            <v>06</v>
          </cell>
          <cell r="O143" t="str">
            <v xml:space="preserve"> หมู่ 6</v>
          </cell>
          <cell r="P143" t="str">
            <v>01</v>
          </cell>
          <cell r="Q143" t="str">
            <v>เปิดดำเนินการ</v>
          </cell>
          <cell r="S143" t="str">
            <v>12160</v>
          </cell>
          <cell r="T143" t="str">
            <v>029798962</v>
          </cell>
          <cell r="U143" t="str">
            <v>025818565</v>
          </cell>
          <cell r="V143" t="str">
            <v>22</v>
          </cell>
          <cell r="W143" t="str">
            <v>2.2 ทุติยภูมิระดับกลาง</v>
          </cell>
          <cell r="AH143" t="str">
            <v>10767</v>
          </cell>
        </row>
        <row r="144">
          <cell r="A144" t="str">
            <v>001068600</v>
          </cell>
          <cell r="B144" t="str">
            <v>โรงพยาบาลพระนั่งเกล้า</v>
          </cell>
          <cell r="C144" t="str">
            <v>21002</v>
          </cell>
          <cell r="D144" t="str">
            <v>กระทรวงสาธารณสุข สำนักงานปลัดกระทรวงสาธารณสุข</v>
          </cell>
          <cell r="E144" t="str">
            <v>06</v>
          </cell>
          <cell r="F144" t="str">
            <v>โรงพยาบาลทั่วไป</v>
          </cell>
          <cell r="G144" t="str">
            <v>446</v>
          </cell>
          <cell r="H144" t="str">
            <v>12</v>
          </cell>
          <cell r="I144" t="str">
            <v>จ.นนทบุรี</v>
          </cell>
          <cell r="J144" t="str">
            <v>01</v>
          </cell>
          <cell r="K144" t="str">
            <v xml:space="preserve"> อ.เมืองนนทบุรี</v>
          </cell>
          <cell r="L144" t="str">
            <v>04</v>
          </cell>
          <cell r="M144" t="str">
            <v xml:space="preserve"> 'ต.บางกระสอ'</v>
          </cell>
          <cell r="N144" t="str">
            <v>06</v>
          </cell>
          <cell r="O144" t="str">
            <v xml:space="preserve"> หมู่ 6</v>
          </cell>
          <cell r="P144" t="str">
            <v>01</v>
          </cell>
          <cell r="Q144" t="str">
            <v>เปิดดำเนินการ</v>
          </cell>
          <cell r="R144" t="str">
            <v>206 ถ.นนทบุรี 1</v>
          </cell>
          <cell r="S144" t="str">
            <v>11000</v>
          </cell>
          <cell r="T144" t="str">
            <v>025264567</v>
          </cell>
          <cell r="U144" t="str">
            <v>025265629</v>
          </cell>
          <cell r="V144" t="str">
            <v>23</v>
          </cell>
          <cell r="W144" t="str">
            <v>2.3 ทุติยภูมิระดับสูง</v>
          </cell>
          <cell r="X144" t="str">
            <v>S</v>
          </cell>
          <cell r="Y144" t="str">
            <v xml:space="preserve">บริการ  </v>
          </cell>
          <cell r="Z144" t="str">
            <v>04</v>
          </cell>
          <cell r="AA144" t="str">
            <v>แก้ไข/เปลี่ยนแปลงที่ตั้ง</v>
          </cell>
          <cell r="AB144" t="str">
            <v>แก้ไขจำนวนเตียง จาก 461 เป็น 446 ตั้งแต่วันที่ 5 สิงหาคม 2552</v>
          </cell>
          <cell r="AH144" t="str">
            <v>10686</v>
          </cell>
        </row>
        <row r="145">
          <cell r="A145" t="str">
            <v>001374700</v>
          </cell>
          <cell r="B145" t="str">
            <v>โรงพยาบาลราชสาส์น</v>
          </cell>
          <cell r="C145" t="str">
            <v>21002</v>
          </cell>
          <cell r="D145" t="str">
            <v>กระทรวงสาธารณสุข สำนักงานปลัดกระทรวงสาธารณสุข</v>
          </cell>
          <cell r="E145" t="str">
            <v>07</v>
          </cell>
          <cell r="F145" t="str">
            <v>โรงพยาบาลชุมชน</v>
          </cell>
          <cell r="G145" t="str">
            <v>30</v>
          </cell>
          <cell r="H145" t="str">
            <v>24</v>
          </cell>
          <cell r="I145" t="str">
            <v>จ.ฉะเชิงเทรา</v>
          </cell>
          <cell r="J145" t="str">
            <v>07</v>
          </cell>
          <cell r="K145" t="str">
            <v xml:space="preserve"> อ.ราชสาส์น</v>
          </cell>
          <cell r="L145" t="str">
            <v>03</v>
          </cell>
          <cell r="M145" t="str">
            <v xml:space="preserve"> 'ต.ดงน้อย'</v>
          </cell>
          <cell r="N145" t="str">
            <v>01</v>
          </cell>
          <cell r="O145" t="str">
            <v xml:space="preserve"> หมู่ 1</v>
          </cell>
          <cell r="P145" t="str">
            <v>01</v>
          </cell>
          <cell r="Q145" t="str">
            <v>เปิดดำเนินการ</v>
          </cell>
          <cell r="R145" t="str">
            <v xml:space="preserve">114 </v>
          </cell>
          <cell r="S145" t="str">
            <v>24120</v>
          </cell>
          <cell r="T145" t="str">
            <v>038-563069</v>
          </cell>
          <cell r="U145" t="str">
            <v>038-563069</v>
          </cell>
          <cell r="V145" t="str">
            <v>21</v>
          </cell>
          <cell r="W145" t="str">
            <v>2.1 ทุติยภูมิระดับต้น</v>
          </cell>
          <cell r="X145" t="str">
            <v>S</v>
          </cell>
          <cell r="Y145" t="str">
            <v xml:space="preserve">บริการ  </v>
          </cell>
          <cell r="AH145" t="str">
            <v>13747</v>
          </cell>
        </row>
        <row r="146">
          <cell r="A146" t="str">
            <v>001086400</v>
          </cell>
          <cell r="B146" t="str">
            <v>โรงพยาบาลบ้านนา</v>
          </cell>
          <cell r="C146" t="str">
            <v>21002</v>
          </cell>
          <cell r="D146" t="str">
            <v>กระทรวงสาธารณสุข สำนักงานปลัดกระทรวงสาธารณสุข</v>
          </cell>
          <cell r="E146" t="str">
            <v>07</v>
          </cell>
          <cell r="F146" t="str">
            <v>โรงพยาบาลชุมชน</v>
          </cell>
          <cell r="G146" t="str">
            <v>70</v>
          </cell>
          <cell r="H146" t="str">
            <v>26</v>
          </cell>
          <cell r="I146" t="str">
            <v>จ.นครนายก</v>
          </cell>
          <cell r="J146" t="str">
            <v>03</v>
          </cell>
          <cell r="K146" t="str">
            <v xml:space="preserve"> อ.บ้านนา</v>
          </cell>
          <cell r="L146" t="str">
            <v>07</v>
          </cell>
          <cell r="M146" t="str">
            <v xml:space="preserve"> 'ต.พิกุลออก'</v>
          </cell>
          <cell r="N146" t="str">
            <v>04</v>
          </cell>
          <cell r="O146" t="str">
            <v xml:space="preserve"> หมู่ 4</v>
          </cell>
          <cell r="P146" t="str">
            <v>01</v>
          </cell>
          <cell r="Q146" t="str">
            <v>เปิดดำเนินการ</v>
          </cell>
          <cell r="R146" t="str">
            <v xml:space="preserve">233 ม.4 </v>
          </cell>
          <cell r="S146" t="str">
            <v>26130</v>
          </cell>
          <cell r="V146" t="str">
            <v>22</v>
          </cell>
          <cell r="W146" t="str">
            <v>2.2 ทุติยภูมิระดับกลาง</v>
          </cell>
          <cell r="AH146" t="str">
            <v>10864</v>
          </cell>
        </row>
        <row r="147">
          <cell r="A147" t="str">
            <v>001078900</v>
          </cell>
          <cell r="B147" t="str">
            <v>โรงพยาบาลพัฒนานิคม</v>
          </cell>
          <cell r="C147" t="str">
            <v>21002</v>
          </cell>
          <cell r="D147" t="str">
            <v>กระทรวงสาธารณสุข สำนักงานปลัดกระทรวงสาธารณสุข</v>
          </cell>
          <cell r="E147" t="str">
            <v>07</v>
          </cell>
          <cell r="F147" t="str">
            <v>โรงพยาบาลชุมชน</v>
          </cell>
          <cell r="G147" t="str">
            <v>60</v>
          </cell>
          <cell r="H147" t="str">
            <v>16</v>
          </cell>
          <cell r="I147" t="str">
            <v>จ.ลพบุรี</v>
          </cell>
          <cell r="J147" t="str">
            <v>02</v>
          </cell>
          <cell r="K147" t="str">
            <v xml:space="preserve"> อ.พัฒนานิคม</v>
          </cell>
          <cell r="L147" t="str">
            <v>01</v>
          </cell>
          <cell r="M147" t="str">
            <v xml:space="preserve"> 'ต.พัฒนานิคม'</v>
          </cell>
          <cell r="N147" t="str">
            <v>06</v>
          </cell>
          <cell r="O147" t="str">
            <v xml:space="preserve"> หมู่ 6</v>
          </cell>
          <cell r="P147" t="str">
            <v>01</v>
          </cell>
          <cell r="Q147" t="str">
            <v>เปิดดำเนินการ</v>
          </cell>
          <cell r="R147" t="str">
            <v xml:space="preserve">1 </v>
          </cell>
          <cell r="S147" t="str">
            <v>15140</v>
          </cell>
          <cell r="T147" t="str">
            <v>036-491341</v>
          </cell>
          <cell r="U147" t="str">
            <v>036-491813</v>
          </cell>
          <cell r="V147" t="str">
            <v>21</v>
          </cell>
          <cell r="W147" t="str">
            <v>2.1 ทุติยภูมิระดับต้น</v>
          </cell>
          <cell r="X147" t="str">
            <v>S</v>
          </cell>
          <cell r="Y147" t="str">
            <v xml:space="preserve">บริการ  </v>
          </cell>
          <cell r="AH147" t="str">
            <v>10789</v>
          </cell>
        </row>
        <row r="148">
          <cell r="A148" t="str">
            <v>001081900</v>
          </cell>
          <cell r="B148" t="str">
            <v>โรงพยาบาลบางละมุง</v>
          </cell>
          <cell r="C148" t="str">
            <v>21002</v>
          </cell>
          <cell r="D148" t="str">
            <v>กระทรวงสาธารณสุข สำนักงานปลัดกระทรวงสาธารณสุข</v>
          </cell>
          <cell r="E148" t="str">
            <v>07</v>
          </cell>
          <cell r="F148" t="str">
            <v>โรงพยาบาลชุมชน</v>
          </cell>
          <cell r="G148" t="str">
            <v>120</v>
          </cell>
          <cell r="H148" t="str">
            <v>20</v>
          </cell>
          <cell r="I148" t="str">
            <v>จ.ชลบุรี</v>
          </cell>
          <cell r="J148" t="str">
            <v>04</v>
          </cell>
          <cell r="K148" t="str">
            <v xml:space="preserve"> อ.บางละมุง</v>
          </cell>
          <cell r="L148" t="str">
            <v>08</v>
          </cell>
          <cell r="M148" t="str">
            <v xml:space="preserve"> 'ต.นาเกลือ'</v>
          </cell>
          <cell r="N148" t="str">
            <v>05</v>
          </cell>
          <cell r="O148" t="str">
            <v xml:space="preserve"> หมู่ 5</v>
          </cell>
          <cell r="P148" t="str">
            <v>01</v>
          </cell>
          <cell r="Q148" t="str">
            <v>เปิดดำเนินการ</v>
          </cell>
          <cell r="R148" t="str">
            <v xml:space="preserve">   เลขที่ 6</v>
          </cell>
          <cell r="V148" t="str">
            <v>23</v>
          </cell>
          <cell r="W148" t="str">
            <v>2.3 ทุติยภูมิระดับสูง</v>
          </cell>
          <cell r="AH148" t="str">
            <v>10819</v>
          </cell>
        </row>
        <row r="149">
          <cell r="A149" t="str">
            <v>001080500</v>
          </cell>
          <cell r="B149" t="str">
            <v>โรงพยาบาลสรรคบุรี</v>
          </cell>
          <cell r="C149" t="str">
            <v>21002</v>
          </cell>
          <cell r="D149" t="str">
            <v>กระทรวงสาธารณสุข สำนักงานปลัดกระทรวงสาธารณสุข</v>
          </cell>
          <cell r="E149" t="str">
            <v>07</v>
          </cell>
          <cell r="F149" t="str">
            <v>โรงพยาบาลชุมชน</v>
          </cell>
          <cell r="G149" t="str">
            <v>36</v>
          </cell>
          <cell r="H149" t="str">
            <v>18</v>
          </cell>
          <cell r="I149" t="str">
            <v>จ.ชัยนาท</v>
          </cell>
          <cell r="J149" t="str">
            <v>05</v>
          </cell>
          <cell r="K149" t="str">
            <v xml:space="preserve"> อ.สรรคบุรี</v>
          </cell>
          <cell r="L149" t="str">
            <v>01</v>
          </cell>
          <cell r="M149" t="str">
            <v xml:space="preserve"> 'ต.แพรกศรีราชา'</v>
          </cell>
          <cell r="N149" t="str">
            <v>08</v>
          </cell>
          <cell r="O149" t="str">
            <v xml:space="preserve"> หมู่ 8</v>
          </cell>
          <cell r="P149" t="str">
            <v>01</v>
          </cell>
          <cell r="Q149" t="str">
            <v>เปิดดำเนินการ</v>
          </cell>
          <cell r="R149" t="str">
            <v xml:space="preserve">108 ม.8 ถ.ชัยนาท-สุพรรณบุรี </v>
          </cell>
          <cell r="V149" t="str">
            <v>21</v>
          </cell>
          <cell r="W149" t="str">
            <v>2.1 ทุติยภูมิระดับต้น</v>
          </cell>
          <cell r="AH149" t="str">
            <v>10805</v>
          </cell>
        </row>
        <row r="150">
          <cell r="A150" t="str">
            <v>001128900</v>
          </cell>
          <cell r="B150" t="str">
            <v>โรงพยาบาลเดิมบางนางบวช</v>
          </cell>
          <cell r="C150" t="str">
            <v>21002</v>
          </cell>
          <cell r="D150" t="str">
            <v>กระทรวงสาธารณสุข สำนักงานปลัดกระทรวงสาธารณสุข</v>
          </cell>
          <cell r="E150" t="str">
            <v>07</v>
          </cell>
          <cell r="F150" t="str">
            <v>โรงพยาบาลชุมชน</v>
          </cell>
          <cell r="G150" t="str">
            <v>112</v>
          </cell>
          <cell r="H150" t="str">
            <v>72</v>
          </cell>
          <cell r="I150" t="str">
            <v>จ.สุพรรณบุรี</v>
          </cell>
          <cell r="J150" t="str">
            <v>02</v>
          </cell>
          <cell r="K150" t="str">
            <v xml:space="preserve"> อ.เดิมบางนางบวช</v>
          </cell>
          <cell r="L150" t="str">
            <v>01</v>
          </cell>
          <cell r="M150" t="str">
            <v xml:space="preserve"> 'ต.เขาพระ'</v>
          </cell>
          <cell r="N150" t="str">
            <v>02</v>
          </cell>
          <cell r="O150" t="str">
            <v xml:space="preserve"> หมู่ 2</v>
          </cell>
          <cell r="P150" t="str">
            <v>01</v>
          </cell>
          <cell r="Q150" t="str">
            <v>เปิดดำเนินการ</v>
          </cell>
          <cell r="R150" t="str">
            <v xml:space="preserve">153 </v>
          </cell>
          <cell r="V150" t="str">
            <v>22</v>
          </cell>
          <cell r="W150" t="str">
            <v>2.2 ทุติยภูมิระดับกลาง</v>
          </cell>
          <cell r="AH150" t="str">
            <v>11289</v>
          </cell>
        </row>
        <row r="151">
          <cell r="A151" t="str">
            <v>001086300</v>
          </cell>
          <cell r="B151" t="str">
            <v>โรงพยาบาลปากพลี</v>
          </cell>
          <cell r="C151" t="str">
            <v>21002</v>
          </cell>
          <cell r="D151" t="str">
            <v>กระทรวงสาธารณสุข สำนักงานปลัดกระทรวงสาธารณสุข</v>
          </cell>
          <cell r="E151" t="str">
            <v>07</v>
          </cell>
          <cell r="F151" t="str">
            <v>โรงพยาบาลชุมชน</v>
          </cell>
          <cell r="G151" t="str">
            <v>10</v>
          </cell>
          <cell r="H151" t="str">
            <v>26</v>
          </cell>
          <cell r="I151" t="str">
            <v>จ.นครนายก</v>
          </cell>
          <cell r="J151" t="str">
            <v>02</v>
          </cell>
          <cell r="K151" t="str">
            <v xml:space="preserve"> อ.ปากพลี</v>
          </cell>
          <cell r="L151" t="str">
            <v>03</v>
          </cell>
          <cell r="M151" t="str">
            <v xml:space="preserve"> 'ต.ปากพลี'</v>
          </cell>
          <cell r="N151" t="str">
            <v>04</v>
          </cell>
          <cell r="O151" t="str">
            <v xml:space="preserve"> หมู่ 4</v>
          </cell>
          <cell r="P151" t="str">
            <v>01</v>
          </cell>
          <cell r="Q151" t="str">
            <v>เปิดดำเนินการ</v>
          </cell>
          <cell r="R151" t="str">
            <v xml:space="preserve">233 ม.4 </v>
          </cell>
          <cell r="V151" t="str">
            <v>21</v>
          </cell>
          <cell r="W151" t="str">
            <v>2.1 ทุติยภูมิระดับต้น</v>
          </cell>
          <cell r="AH151" t="str">
            <v>10863</v>
          </cell>
        </row>
        <row r="152">
          <cell r="A152" t="str">
            <v>001072800</v>
          </cell>
          <cell r="B152" t="str">
            <v>โรงพยาบาลดำเนินสะดวก</v>
          </cell>
          <cell r="C152" t="str">
            <v>21002</v>
          </cell>
          <cell r="D152" t="str">
            <v>กระทรวงสาธารณสุข สำนักงานปลัดกระทรวงสาธารณสุข</v>
          </cell>
          <cell r="E152" t="str">
            <v>06</v>
          </cell>
          <cell r="F152" t="str">
            <v>โรงพยาบาลทั่วไป</v>
          </cell>
          <cell r="G152" t="str">
            <v>420</v>
          </cell>
          <cell r="H152" t="str">
            <v>70</v>
          </cell>
          <cell r="I152" t="str">
            <v>จ.ราชบุรี</v>
          </cell>
          <cell r="J152" t="str">
            <v>04</v>
          </cell>
          <cell r="K152" t="str">
            <v xml:space="preserve"> อ.ดำเนินสะดวก</v>
          </cell>
          <cell r="L152" t="str">
            <v>11</v>
          </cell>
          <cell r="M152" t="str">
            <v xml:space="preserve"> 'ต.ท่านัด'</v>
          </cell>
          <cell r="N152" t="str">
            <v>04</v>
          </cell>
          <cell r="O152" t="str">
            <v xml:space="preserve"> หมู่ 4</v>
          </cell>
          <cell r="P152" t="str">
            <v>01</v>
          </cell>
          <cell r="Q152" t="str">
            <v>เปิดดำเนินการ</v>
          </cell>
          <cell r="R152" t="str">
            <v xml:space="preserve">146 </v>
          </cell>
          <cell r="S152" t="str">
            <v>70130</v>
          </cell>
          <cell r="T152" t="str">
            <v>032 246000 -15*103</v>
          </cell>
          <cell r="V152" t="str">
            <v>23</v>
          </cell>
          <cell r="W152" t="str">
            <v>2.3 ทุติยภูมิระดับสูง</v>
          </cell>
          <cell r="AH152" t="str">
            <v>10728</v>
          </cell>
        </row>
        <row r="153">
          <cell r="A153" t="str">
            <v>001105500</v>
          </cell>
          <cell r="B153" t="str">
            <v>โรงพยาบาลบรบือ</v>
          </cell>
          <cell r="C153" t="str">
            <v>21002</v>
          </cell>
          <cell r="D153" t="str">
            <v>กระทรวงสาธารณสุข สำนักงานปลัดกระทรวงสาธารณสุข</v>
          </cell>
          <cell r="E153" t="str">
            <v>07</v>
          </cell>
          <cell r="F153" t="str">
            <v>โรงพยาบาลชุมชน</v>
          </cell>
          <cell r="G153" t="str">
            <v>60</v>
          </cell>
          <cell r="H153" t="str">
            <v>44</v>
          </cell>
          <cell r="I153" t="str">
            <v>จ.มหาสารคาม</v>
          </cell>
          <cell r="J153" t="str">
            <v>06</v>
          </cell>
          <cell r="K153" t="str">
            <v xml:space="preserve"> อ.บรบือ</v>
          </cell>
          <cell r="L153" t="str">
            <v>01</v>
          </cell>
          <cell r="M153" t="str">
            <v xml:space="preserve"> 'ต.บรบือ'</v>
          </cell>
          <cell r="N153" t="str">
            <v>01</v>
          </cell>
          <cell r="O153" t="str">
            <v xml:space="preserve"> หมู่ 1</v>
          </cell>
          <cell r="P153" t="str">
            <v>01</v>
          </cell>
          <cell r="Q153" t="str">
            <v>เปิดดำเนินการ</v>
          </cell>
          <cell r="R153" t="str">
            <v xml:space="preserve">ถ.แจ้งสนิท </v>
          </cell>
          <cell r="V153" t="str">
            <v>22</v>
          </cell>
          <cell r="W153" t="str">
            <v>2.2 ทุติยภูมิระดับกลาง</v>
          </cell>
          <cell r="AH153" t="str">
            <v>11055</v>
          </cell>
        </row>
        <row r="154">
          <cell r="A154" t="str">
            <v>001128800</v>
          </cell>
          <cell r="B154" t="str">
            <v>โรงพยาบาลสถานพระบารมี</v>
          </cell>
          <cell r="C154" t="str">
            <v>21002</v>
          </cell>
          <cell r="D154" t="str">
            <v>กระทรวงสาธารณสุข สำนักงานปลัดกระทรวงสาธารณสุข</v>
          </cell>
          <cell r="E154" t="str">
            <v>07</v>
          </cell>
          <cell r="F154" t="str">
            <v>โรงพยาบาลชุมชน</v>
          </cell>
          <cell r="G154" t="str">
            <v>30</v>
          </cell>
          <cell r="H154" t="str">
            <v>71</v>
          </cell>
          <cell r="I154" t="str">
            <v>จ.กาญจนบุรี</v>
          </cell>
          <cell r="J154" t="str">
            <v>12</v>
          </cell>
          <cell r="K154" t="str">
            <v xml:space="preserve"> อ.หนองปรือ</v>
          </cell>
          <cell r="L154" t="str">
            <v>03</v>
          </cell>
          <cell r="M154" t="str">
            <v xml:space="preserve"> 'ต.สมเด็จเจริญ'</v>
          </cell>
          <cell r="N154" t="str">
            <v>01</v>
          </cell>
          <cell r="O154" t="str">
            <v xml:space="preserve"> หมู่ 1</v>
          </cell>
          <cell r="P154" t="str">
            <v>01</v>
          </cell>
          <cell r="Q154" t="str">
            <v>เปิดดำเนินการ</v>
          </cell>
          <cell r="S154" t="str">
            <v>71220</v>
          </cell>
          <cell r="T154" t="str">
            <v>034675041</v>
          </cell>
          <cell r="U154" t="str">
            <v>034675041</v>
          </cell>
          <cell r="V154" t="str">
            <v>21</v>
          </cell>
          <cell r="W154" t="str">
            <v>2.1 ทุติยภูมิระดับต้น</v>
          </cell>
          <cell r="X154" t="str">
            <v>S</v>
          </cell>
          <cell r="Y154" t="str">
            <v xml:space="preserve">บริการ  </v>
          </cell>
          <cell r="AH154" t="str">
            <v>11288</v>
          </cell>
        </row>
        <row r="155">
          <cell r="A155" t="str">
            <v>001130800</v>
          </cell>
          <cell r="B155" t="str">
            <v>โรงพยาบาลเขาย้อย</v>
          </cell>
          <cell r="C155" t="str">
            <v>21002</v>
          </cell>
          <cell r="D155" t="str">
            <v>กระทรวงสาธารณสุข สำนักงานปลัดกระทรวงสาธารณสุข</v>
          </cell>
          <cell r="E155" t="str">
            <v>07</v>
          </cell>
          <cell r="F155" t="str">
            <v>โรงพยาบาลชุมชน</v>
          </cell>
          <cell r="G155" t="str">
            <v>30</v>
          </cell>
          <cell r="H155" t="str">
            <v>76</v>
          </cell>
          <cell r="I155" t="str">
            <v>จ.เพชรบุรี</v>
          </cell>
          <cell r="J155" t="str">
            <v>02</v>
          </cell>
          <cell r="K155" t="str">
            <v xml:space="preserve"> อ.เขาย้อย</v>
          </cell>
          <cell r="L155" t="str">
            <v>01</v>
          </cell>
          <cell r="M155" t="str">
            <v xml:space="preserve"> 'ต.เขาย้อย'</v>
          </cell>
          <cell r="N155" t="str">
            <v>05</v>
          </cell>
          <cell r="O155" t="str">
            <v xml:space="preserve"> หมู่ 5</v>
          </cell>
          <cell r="P155" t="str">
            <v>01</v>
          </cell>
          <cell r="Q155" t="str">
            <v>เปิดดำเนินการ</v>
          </cell>
          <cell r="R155" t="str">
            <v xml:space="preserve">136/2 </v>
          </cell>
          <cell r="S155" t="str">
            <v>76140</v>
          </cell>
          <cell r="T155" t="str">
            <v>032562200</v>
          </cell>
          <cell r="U155" t="str">
            <v>032561110</v>
          </cell>
          <cell r="V155" t="str">
            <v>21</v>
          </cell>
          <cell r="W155" t="str">
            <v>2.1 ทุติยภูมิระดับต้น</v>
          </cell>
          <cell r="X155" t="str">
            <v>S</v>
          </cell>
          <cell r="Y155" t="str">
            <v xml:space="preserve">บริการ  </v>
          </cell>
          <cell r="AH155" t="str">
            <v>11308</v>
          </cell>
        </row>
        <row r="156">
          <cell r="A156" t="str">
            <v>001105200</v>
          </cell>
          <cell r="B156" t="str">
            <v>โรงพยาบาลโกสุมพิสัย</v>
          </cell>
          <cell r="C156" t="str">
            <v>21002</v>
          </cell>
          <cell r="D156" t="str">
            <v>กระทรวงสาธารณสุข สำนักงานปลัดกระทรวงสาธารณสุข</v>
          </cell>
          <cell r="E156" t="str">
            <v>07</v>
          </cell>
          <cell r="F156" t="str">
            <v>โรงพยาบาลชุมชน</v>
          </cell>
          <cell r="G156" t="str">
            <v>90</v>
          </cell>
          <cell r="H156" t="str">
            <v>44</v>
          </cell>
          <cell r="I156" t="str">
            <v>จ.มหาสารคาม</v>
          </cell>
          <cell r="J156" t="str">
            <v>03</v>
          </cell>
          <cell r="K156" t="str">
            <v xml:space="preserve"> อ.โกสุมพิสัย</v>
          </cell>
          <cell r="L156" t="str">
            <v>01</v>
          </cell>
          <cell r="M156" t="str">
            <v xml:space="preserve"> 'ต.หัวขวาง'</v>
          </cell>
          <cell r="N156" t="str">
            <v>13</v>
          </cell>
          <cell r="O156" t="str">
            <v xml:space="preserve"> หมู่ 13</v>
          </cell>
          <cell r="P156" t="str">
            <v>01</v>
          </cell>
          <cell r="Q156" t="str">
            <v>เปิดดำเนินการ</v>
          </cell>
          <cell r="R156" t="str">
            <v xml:space="preserve">256  ถ.ศรีโกสุม </v>
          </cell>
          <cell r="V156" t="str">
            <v>21</v>
          </cell>
          <cell r="W156" t="str">
            <v>2.1 ทุติยภูมิระดับต้น</v>
          </cell>
          <cell r="AH156" t="str">
            <v>11052</v>
          </cell>
        </row>
        <row r="157">
          <cell r="A157" t="str">
            <v>001095400</v>
          </cell>
          <cell r="B157" t="str">
            <v>โรงพยาบาลวารินชำราบ</v>
          </cell>
          <cell r="C157" t="str">
            <v>21002</v>
          </cell>
          <cell r="D157" t="str">
            <v>กระทรวงสาธารณสุข สำนักงานปลัดกระทรวงสาธารณสุข</v>
          </cell>
          <cell r="E157" t="str">
            <v>07</v>
          </cell>
          <cell r="F157" t="str">
            <v>โรงพยาบาลชุมชน</v>
          </cell>
          <cell r="G157" t="str">
            <v>60</v>
          </cell>
          <cell r="H157" t="str">
            <v>34</v>
          </cell>
          <cell r="I157" t="str">
            <v>จ.อุบลราชธานี</v>
          </cell>
          <cell r="J157" t="str">
            <v>15</v>
          </cell>
          <cell r="K157" t="str">
            <v xml:space="preserve"> อ.วารินชำราบ</v>
          </cell>
          <cell r="L157" t="str">
            <v>10</v>
          </cell>
          <cell r="M157" t="str">
            <v xml:space="preserve"> 'ต.คำน้ำแซบ'</v>
          </cell>
          <cell r="N157" t="str">
            <v>03</v>
          </cell>
          <cell r="O157" t="str">
            <v xml:space="preserve"> หมู่ 3</v>
          </cell>
          <cell r="P157" t="str">
            <v>01</v>
          </cell>
          <cell r="Q157" t="str">
            <v>เปิดดำเนินการ</v>
          </cell>
          <cell r="V157" t="str">
            <v>23</v>
          </cell>
          <cell r="W157" t="str">
            <v>2.3 ทุติยภูมิระดับสูง</v>
          </cell>
          <cell r="AH157" t="str">
            <v>10954</v>
          </cell>
        </row>
        <row r="158">
          <cell r="A158" t="str">
            <v>001089200</v>
          </cell>
          <cell r="B158" t="str">
            <v>โรงพยาบาลแก้งสนามนาง</v>
          </cell>
          <cell r="C158" t="str">
            <v>21002</v>
          </cell>
          <cell r="D158" t="str">
            <v>กระทรวงสาธารณสุข สำนักงานปลัดกระทรวงสาธารณสุข</v>
          </cell>
          <cell r="E158" t="str">
            <v>07</v>
          </cell>
          <cell r="F158" t="str">
            <v>โรงพยาบาลชุมชน</v>
          </cell>
          <cell r="G158" t="str">
            <v>30</v>
          </cell>
          <cell r="H158" t="str">
            <v>30</v>
          </cell>
          <cell r="I158" t="str">
            <v>จ.นครราชสีมา</v>
          </cell>
          <cell r="J158" t="str">
            <v>23</v>
          </cell>
          <cell r="K158" t="str">
            <v xml:space="preserve"> อ.แก้งสนามนาง</v>
          </cell>
          <cell r="L158" t="str">
            <v>01</v>
          </cell>
          <cell r="M158" t="str">
            <v xml:space="preserve"> 'ต.แก้งสนามนาง'</v>
          </cell>
          <cell r="N158" t="str">
            <v>01</v>
          </cell>
          <cell r="O158" t="str">
            <v xml:space="preserve"> หมู่ 1</v>
          </cell>
          <cell r="P158" t="str">
            <v>01</v>
          </cell>
          <cell r="Q158" t="str">
            <v>เปิดดำเนินการ</v>
          </cell>
          <cell r="R158" t="str">
            <v xml:space="preserve">111 ถ.นิเวศน์ </v>
          </cell>
          <cell r="V158" t="str">
            <v>21</v>
          </cell>
          <cell r="W158" t="str">
            <v>2.1 ทุติยภูมิระดับต้น</v>
          </cell>
          <cell r="AH158" t="str">
            <v>10892</v>
          </cell>
        </row>
        <row r="159">
          <cell r="A159" t="str">
            <v>002357800</v>
          </cell>
          <cell r="B159" t="str">
            <v>โรงพยาบาลแคนดง เฉลิมพระเกียรติ 80 พรรษา</v>
          </cell>
          <cell r="C159" t="str">
            <v>21002</v>
          </cell>
          <cell r="D159" t="str">
            <v>กระทรวงสาธารณสุข สำนักงานปลัดกระทรวงสาธารณสุข</v>
          </cell>
          <cell r="E159" t="str">
            <v>07</v>
          </cell>
          <cell r="F159" t="str">
            <v>โรงพยาบาลชุมชน</v>
          </cell>
          <cell r="G159" t="str">
            <v>30</v>
          </cell>
          <cell r="H159" t="str">
            <v>31</v>
          </cell>
          <cell r="I159" t="str">
            <v>จ.บุรีรัมย์</v>
          </cell>
          <cell r="J159" t="str">
            <v>22</v>
          </cell>
          <cell r="K159" t="str">
            <v xml:space="preserve"> อ.แคนดง</v>
          </cell>
          <cell r="L159" t="str">
            <v>01</v>
          </cell>
          <cell r="M159" t="str">
            <v xml:space="preserve"> 'ต.แคนดง'</v>
          </cell>
          <cell r="N159" t="str">
            <v>06</v>
          </cell>
          <cell r="O159" t="str">
            <v xml:space="preserve"> หมู่ 6</v>
          </cell>
          <cell r="P159" t="str">
            <v>01</v>
          </cell>
          <cell r="Q159" t="str">
            <v>เปิดดำเนินการ</v>
          </cell>
          <cell r="R159" t="str">
            <v xml:space="preserve">159  บ้านซ่องแมว </v>
          </cell>
          <cell r="V159" t="str">
            <v>21</v>
          </cell>
          <cell r="W159" t="str">
            <v>2.1 ทุติยภูมิระดับต้น</v>
          </cell>
          <cell r="Z159" t="str">
            <v>02</v>
          </cell>
          <cell r="AA159" t="str">
            <v>แก้ไขชื่อ</v>
          </cell>
          <cell r="AB159" t="str">
            <v>เพิ่มเติมชื่อ โรงพยาบาลแคนดง เป็น โรงพยาบาลแคนดงเฉลิมพระเกียรติ 80 พรรษา</v>
          </cell>
          <cell r="AH159" t="str">
            <v>23578</v>
          </cell>
        </row>
        <row r="160">
          <cell r="A160" t="str">
            <v>001070400</v>
          </cell>
          <cell r="B160" t="str">
            <v>โรงพยาบาลหนองบัวลำภู</v>
          </cell>
          <cell r="C160" t="str">
            <v>21002</v>
          </cell>
          <cell r="D160" t="str">
            <v>กระทรวงสาธารณสุข สำนักงานปลัดกระทรวงสาธารณสุข</v>
          </cell>
          <cell r="E160" t="str">
            <v>06</v>
          </cell>
          <cell r="F160" t="str">
            <v>โรงพยาบาลทั่วไป</v>
          </cell>
          <cell r="G160" t="str">
            <v>228</v>
          </cell>
          <cell r="H160" t="str">
            <v>39</v>
          </cell>
          <cell r="I160" t="str">
            <v>จ.หนองบัวลำภู</v>
          </cell>
          <cell r="J160" t="str">
            <v>01</v>
          </cell>
          <cell r="K160" t="str">
            <v xml:space="preserve"> อ.เมืองหนองบัวลำภู</v>
          </cell>
          <cell r="L160" t="str">
            <v>01</v>
          </cell>
          <cell r="M160" t="str">
            <v xml:space="preserve"> 'ต.หนองบัว'</v>
          </cell>
          <cell r="N160" t="str">
            <v>01</v>
          </cell>
          <cell r="O160" t="str">
            <v xml:space="preserve"> หมู่ 1</v>
          </cell>
          <cell r="P160" t="str">
            <v>01</v>
          </cell>
          <cell r="Q160" t="str">
            <v>เปิดดำเนินการ</v>
          </cell>
          <cell r="R160" t="str">
            <v xml:space="preserve">153 </v>
          </cell>
          <cell r="S160" t="str">
            <v>39000</v>
          </cell>
          <cell r="T160" t="str">
            <v>042311999</v>
          </cell>
          <cell r="V160" t="str">
            <v>23</v>
          </cell>
          <cell r="W160" t="str">
            <v>2.3 ทุติยภูมิระดับสูง</v>
          </cell>
          <cell r="AH160" t="str">
            <v>10704</v>
          </cell>
        </row>
        <row r="161">
          <cell r="A161" t="str">
            <v>001098800</v>
          </cell>
          <cell r="B161" t="str">
            <v>โรงพยาบาลเสนางคนิคม</v>
          </cell>
          <cell r="C161" t="str">
            <v>21002</v>
          </cell>
          <cell r="D161" t="str">
            <v>กระทรวงสาธารณสุข สำนักงานปลัดกระทรวงสาธารณสุข</v>
          </cell>
          <cell r="E161" t="str">
            <v>07</v>
          </cell>
          <cell r="F161" t="str">
            <v>โรงพยาบาลชุมชน</v>
          </cell>
          <cell r="G161" t="str">
            <v>30</v>
          </cell>
          <cell r="H161" t="str">
            <v>37</v>
          </cell>
          <cell r="I161" t="str">
            <v>จ.อำนาจเจริญ</v>
          </cell>
          <cell r="J161" t="str">
            <v>05</v>
          </cell>
          <cell r="K161" t="str">
            <v xml:space="preserve"> อ.เสนางคนิคม</v>
          </cell>
          <cell r="L161" t="str">
            <v>01</v>
          </cell>
          <cell r="M161" t="str">
            <v xml:space="preserve"> 'ต.เสนางคนิคม'</v>
          </cell>
          <cell r="N161" t="str">
            <v>01</v>
          </cell>
          <cell r="O161" t="str">
            <v xml:space="preserve"> หมู่ 1</v>
          </cell>
          <cell r="P161" t="str">
            <v>01</v>
          </cell>
          <cell r="Q161" t="str">
            <v>เปิดดำเนินการ</v>
          </cell>
          <cell r="R161" t="str">
            <v xml:space="preserve">83 ม.01 </v>
          </cell>
          <cell r="S161" t="str">
            <v>37290</v>
          </cell>
          <cell r="V161" t="str">
            <v>22</v>
          </cell>
          <cell r="W161" t="str">
            <v>2.2 ทุติยภูมิระดับกลาง</v>
          </cell>
          <cell r="AH161" t="str">
            <v>10988</v>
          </cell>
        </row>
        <row r="162">
          <cell r="A162" t="str">
            <v>001120900</v>
          </cell>
          <cell r="B162" t="str">
            <v>โรงพยาบาลโกรกพระ</v>
          </cell>
          <cell r="C162" t="str">
            <v>21002</v>
          </cell>
          <cell r="D162" t="str">
            <v>กระทรวงสาธารณสุข สำนักงานปลัดกระทรวงสาธารณสุข</v>
          </cell>
          <cell r="E162" t="str">
            <v>07</v>
          </cell>
          <cell r="F162" t="str">
            <v>โรงพยาบาลชุมชน</v>
          </cell>
          <cell r="G162" t="str">
            <v>30</v>
          </cell>
          <cell r="H162" t="str">
            <v>60</v>
          </cell>
          <cell r="I162" t="str">
            <v>จ.นครสวรรค์</v>
          </cell>
          <cell r="J162" t="str">
            <v>02</v>
          </cell>
          <cell r="K162" t="str">
            <v xml:space="preserve"> อ.โกรกพระ</v>
          </cell>
          <cell r="L162" t="str">
            <v>01</v>
          </cell>
          <cell r="M162" t="str">
            <v xml:space="preserve"> 'ต.โกรกพระ'</v>
          </cell>
          <cell r="N162" t="str">
            <v>07</v>
          </cell>
          <cell r="O162" t="str">
            <v xml:space="preserve"> หมู่ 7</v>
          </cell>
          <cell r="P162" t="str">
            <v>01</v>
          </cell>
          <cell r="Q162" t="str">
            <v>เปิดดำเนินการ</v>
          </cell>
          <cell r="R162" t="str">
            <v xml:space="preserve">15 </v>
          </cell>
          <cell r="S162" t="str">
            <v>60170</v>
          </cell>
          <cell r="V162" t="str">
            <v>21</v>
          </cell>
          <cell r="W162" t="str">
            <v>2.1 ทุติยภูมิระดับต้น</v>
          </cell>
          <cell r="AH162" t="str">
            <v>11209</v>
          </cell>
        </row>
        <row r="163">
          <cell r="A163" t="str">
            <v>001111300</v>
          </cell>
          <cell r="B163" t="str">
            <v>โรงพยาบาลนิคมคำสร้อย</v>
          </cell>
          <cell r="C163" t="str">
            <v>21002</v>
          </cell>
          <cell r="D163" t="str">
            <v>กระทรวงสาธารณสุข สำนักงานปลัดกระทรวงสาธารณสุข</v>
          </cell>
          <cell r="E163" t="str">
            <v>07</v>
          </cell>
          <cell r="F163" t="str">
            <v>โรงพยาบาลชุมชน</v>
          </cell>
          <cell r="G163" t="str">
            <v>30</v>
          </cell>
          <cell r="H163" t="str">
            <v>49</v>
          </cell>
          <cell r="I163" t="str">
            <v>จ.มุกดาหาร</v>
          </cell>
          <cell r="J163" t="str">
            <v>02</v>
          </cell>
          <cell r="K163" t="str">
            <v xml:space="preserve"> อ.นิคมคำสร้อย</v>
          </cell>
          <cell r="L163" t="str">
            <v>01</v>
          </cell>
          <cell r="M163" t="str">
            <v xml:space="preserve"> 'ต.นิคมคำสร้อย'</v>
          </cell>
          <cell r="N163" t="str">
            <v>11</v>
          </cell>
          <cell r="O163" t="str">
            <v xml:space="preserve"> หมู่ 11</v>
          </cell>
          <cell r="P163" t="str">
            <v>01</v>
          </cell>
          <cell r="Q163" t="str">
            <v>เปิดดำเนินการ</v>
          </cell>
          <cell r="R163" t="str">
            <v>52 ถ.สุขาภิบาล 7</v>
          </cell>
          <cell r="S163" t="str">
            <v>49130</v>
          </cell>
          <cell r="T163" t="str">
            <v>042681324</v>
          </cell>
          <cell r="U163" t="str">
            <v>042638359</v>
          </cell>
          <cell r="V163" t="str">
            <v>21</v>
          </cell>
          <cell r="W163" t="str">
            <v>2.1 ทุติยภูมิระดับต้น</v>
          </cell>
          <cell r="AH163" t="str">
            <v>11113</v>
          </cell>
        </row>
        <row r="164">
          <cell r="A164" t="str">
            <v>002470400</v>
          </cell>
          <cell r="B164" t="str">
            <v>โรงพยาบาลกุดรัง</v>
          </cell>
          <cell r="C164" t="str">
            <v>21002</v>
          </cell>
          <cell r="D164" t="str">
            <v>กระทรวงสาธารณสุข สำนักงานปลัดกระทรวงสาธารณสุข</v>
          </cell>
          <cell r="E164" t="str">
            <v>07</v>
          </cell>
          <cell r="F164" t="str">
            <v>โรงพยาบาลชุมชน</v>
          </cell>
          <cell r="G164" t="str">
            <v>30</v>
          </cell>
          <cell r="H164" t="str">
            <v>44</v>
          </cell>
          <cell r="I164" t="str">
            <v>จ.มหาสารคาม</v>
          </cell>
          <cell r="J164" t="str">
            <v>12</v>
          </cell>
          <cell r="K164" t="str">
            <v xml:space="preserve"> อ.กุดรัง</v>
          </cell>
          <cell r="L164" t="str">
            <v>01</v>
          </cell>
          <cell r="M164" t="str">
            <v xml:space="preserve"> 'ต.กุดรัง'</v>
          </cell>
          <cell r="N164" t="str">
            <v>10</v>
          </cell>
          <cell r="O164" t="str">
            <v xml:space="preserve"> หมู่ 10</v>
          </cell>
          <cell r="P164" t="str">
            <v>01</v>
          </cell>
          <cell r="Q164" t="str">
            <v>เปิดดำเนินการ</v>
          </cell>
          <cell r="R164" t="str">
            <v>บ้านโสกขุ่น</v>
          </cell>
          <cell r="S164" t="str">
            <v>44130</v>
          </cell>
          <cell r="T164" t="str">
            <v>043777972</v>
          </cell>
          <cell r="U164" t="str">
            <v>043728195'</v>
          </cell>
          <cell r="V164" t="str">
            <v>043728044</v>
          </cell>
          <cell r="Y164" t="str">
            <v>S</v>
          </cell>
          <cell r="Z164" t="str">
            <v xml:space="preserve">บริการ  </v>
          </cell>
          <cell r="AA164" t="str">
            <v>09</v>
          </cell>
          <cell r="AB164" t="str">
            <v>อื่นๆ</v>
          </cell>
          <cell r="AD164" t="str">
            <v>2011-06-23</v>
          </cell>
          <cell r="AF164" t="str">
            <v>2011-04-01</v>
          </cell>
          <cell r="AH164" t="str">
            <v>24704</v>
          </cell>
        </row>
        <row r="165">
          <cell r="A165" t="str">
            <v>001104000</v>
          </cell>
          <cell r="B165" t="str">
            <v>โรงพยาบาลบึงกาฬ</v>
          </cell>
          <cell r="C165" t="str">
            <v>21002</v>
          </cell>
          <cell r="D165" t="str">
            <v>กระทรวงสาธารณสุข สำนักงานปลัดกระทรวงสาธารณสุข</v>
          </cell>
          <cell r="E165" t="str">
            <v>06</v>
          </cell>
          <cell r="F165" t="str">
            <v>โรงพยาบาลทั่วไป</v>
          </cell>
          <cell r="G165" t="str">
            <v>171</v>
          </cell>
          <cell r="H165" t="str">
            <v>38</v>
          </cell>
          <cell r="I165" t="str">
            <v>จ.บึงกาฬ</v>
          </cell>
          <cell r="J165" t="str">
            <v>01</v>
          </cell>
          <cell r="K165" t="str">
            <v xml:space="preserve"> อ.เมืองบึงกาฬ</v>
          </cell>
          <cell r="L165" t="str">
            <v>01</v>
          </cell>
          <cell r="M165" t="str">
            <v xml:space="preserve"> 'ต.บึงกาฬ'</v>
          </cell>
          <cell r="N165" t="str">
            <v>01</v>
          </cell>
          <cell r="O165" t="str">
            <v xml:space="preserve"> หมู่ 1</v>
          </cell>
          <cell r="P165" t="str">
            <v>01</v>
          </cell>
          <cell r="Q165" t="str">
            <v>เปิดดำเนินการ</v>
          </cell>
          <cell r="R165" t="str">
            <v xml:space="preserve">255  </v>
          </cell>
          <cell r="T165" t="str">
            <v>042491161</v>
          </cell>
          <cell r="U165" t="str">
            <v>042491278</v>
          </cell>
          <cell r="V165" t="str">
            <v>23</v>
          </cell>
          <cell r="W165" t="str">
            <v>2.3 ทุติยภูมิระดับสูง</v>
          </cell>
          <cell r="X165" t="str">
            <v>S</v>
          </cell>
          <cell r="Y165" t="str">
            <v xml:space="preserve">บริการ  </v>
          </cell>
          <cell r="Z165" t="str">
            <v>03</v>
          </cell>
          <cell r="AA165" t="str">
            <v>แก้ไขรหัส</v>
          </cell>
          <cell r="AB165" t="str">
            <v>เพิ่มเตียง 90 เป็น 171 เป็นรพ.ทั่วไป</v>
          </cell>
          <cell r="AH165" t="str">
            <v>11040</v>
          </cell>
        </row>
        <row r="166">
          <cell r="A166" t="str">
            <v>001112800</v>
          </cell>
          <cell r="B166" t="str">
            <v>โรงพยาบาลสันป่าตอง</v>
          </cell>
          <cell r="C166" t="str">
            <v>21002</v>
          </cell>
          <cell r="D166" t="str">
            <v>กระทรวงสาธารณสุข สำนักงานปลัดกระทรวงสาธารณสุข</v>
          </cell>
          <cell r="E166" t="str">
            <v>07</v>
          </cell>
          <cell r="F166" t="str">
            <v>โรงพยาบาลชุมชน</v>
          </cell>
          <cell r="G166" t="str">
            <v>120</v>
          </cell>
          <cell r="H166" t="str">
            <v>50</v>
          </cell>
          <cell r="I166" t="str">
            <v>จ.เชียงใหม่</v>
          </cell>
          <cell r="J166" t="str">
            <v>12</v>
          </cell>
          <cell r="K166" t="str">
            <v xml:space="preserve"> อ.สันป่าตอง</v>
          </cell>
          <cell r="L166" t="str">
            <v>01</v>
          </cell>
          <cell r="M166" t="str">
            <v xml:space="preserve"> 'ต.ยุหว่า'</v>
          </cell>
          <cell r="N166" t="str">
            <v>09</v>
          </cell>
          <cell r="O166" t="str">
            <v xml:space="preserve"> หมู่ 9</v>
          </cell>
          <cell r="P166" t="str">
            <v>01</v>
          </cell>
          <cell r="Q166" t="str">
            <v>เปิดดำเนินการ</v>
          </cell>
          <cell r="R166" t="str">
            <v xml:space="preserve">149 ม.9 ถ.เชียงใหม่-ฮอด  </v>
          </cell>
          <cell r="S166" t="str">
            <v>50120</v>
          </cell>
          <cell r="V166" t="str">
            <v>21</v>
          </cell>
          <cell r="W166" t="str">
            <v>2.1 ทุติยภูมิระดับต้น</v>
          </cell>
          <cell r="AH166" t="str">
            <v>11128</v>
          </cell>
        </row>
        <row r="167">
          <cell r="A167" t="str">
            <v>001113700</v>
          </cell>
          <cell r="B167" t="str">
            <v>โรงพยาบาลไชยปราการ</v>
          </cell>
          <cell r="C167" t="str">
            <v>21002</v>
          </cell>
          <cell r="D167" t="str">
            <v>กระทรวงสาธารณสุข สำนักงานปลัดกระทรวงสาธารณสุข</v>
          </cell>
          <cell r="E167" t="str">
            <v>07</v>
          </cell>
          <cell r="F167" t="str">
            <v>โรงพยาบาลชุมชน</v>
          </cell>
          <cell r="G167" t="str">
            <v>42</v>
          </cell>
          <cell r="H167" t="str">
            <v>50</v>
          </cell>
          <cell r="I167" t="str">
            <v>จ.เชียงใหม่</v>
          </cell>
          <cell r="J167" t="str">
            <v>21</v>
          </cell>
          <cell r="K167" t="str">
            <v xml:space="preserve"> อ.ไชยปราการ</v>
          </cell>
          <cell r="L167" t="str">
            <v>02</v>
          </cell>
          <cell r="M167" t="str">
            <v xml:space="preserve"> 'ต.ศรีดงเย็น'</v>
          </cell>
          <cell r="N167" t="str">
            <v>03</v>
          </cell>
          <cell r="O167" t="str">
            <v xml:space="preserve"> หมู่ 3</v>
          </cell>
          <cell r="P167" t="str">
            <v>01</v>
          </cell>
          <cell r="Q167" t="str">
            <v>เปิดดำเนินการ</v>
          </cell>
          <cell r="R167" t="str">
            <v xml:space="preserve">131 ม.3 ถ.เชียงใหม่-ฝาง </v>
          </cell>
          <cell r="S167" t="str">
            <v>50320</v>
          </cell>
          <cell r="V167" t="str">
            <v>21</v>
          </cell>
          <cell r="W167" t="str">
            <v>2.1 ทุติยภูมิระดับต้น</v>
          </cell>
          <cell r="AH167" t="str">
            <v>11137</v>
          </cell>
        </row>
        <row r="168">
          <cell r="A168" t="str">
            <v>001117600</v>
          </cell>
          <cell r="B168" t="str">
            <v>โรงพยาบาลท่าวังผา</v>
          </cell>
          <cell r="C168" t="str">
            <v>21002</v>
          </cell>
          <cell r="D168" t="str">
            <v>กระทรวงสาธารณสุข สำนักงานปลัดกระทรวงสาธารณสุข</v>
          </cell>
          <cell r="E168" t="str">
            <v>07</v>
          </cell>
          <cell r="F168" t="str">
            <v>โรงพยาบาลชุมชน</v>
          </cell>
          <cell r="G168" t="str">
            <v>30</v>
          </cell>
          <cell r="H168" t="str">
            <v>55</v>
          </cell>
          <cell r="I168" t="str">
            <v>จ.น่าน</v>
          </cell>
          <cell r="J168" t="str">
            <v>06</v>
          </cell>
          <cell r="K168" t="str">
            <v xml:space="preserve"> อ.ท่าวังผา</v>
          </cell>
          <cell r="L168" t="str">
            <v>09</v>
          </cell>
          <cell r="M168" t="str">
            <v xml:space="preserve"> 'ต.ท่าวังผา'</v>
          </cell>
          <cell r="N168" t="str">
            <v>06</v>
          </cell>
          <cell r="O168" t="str">
            <v xml:space="preserve"> หมู่ 6</v>
          </cell>
          <cell r="P168" t="str">
            <v>01</v>
          </cell>
          <cell r="Q168" t="str">
            <v>เปิดดำเนินการ</v>
          </cell>
          <cell r="R168" t="str">
            <v xml:space="preserve">เลขที่ 84   </v>
          </cell>
          <cell r="V168" t="str">
            <v>22</v>
          </cell>
          <cell r="W168" t="str">
            <v>2.2 ทุติยภูมิระดับกลาง</v>
          </cell>
          <cell r="AH168" t="str">
            <v>11176</v>
          </cell>
        </row>
        <row r="169">
          <cell r="A169" t="str">
            <v>001135000</v>
          </cell>
          <cell r="B169" t="str">
            <v>โรงพยาบาลบางไทร</v>
          </cell>
          <cell r="C169" t="str">
            <v>21002</v>
          </cell>
          <cell r="D169" t="str">
            <v>กระทรวงสาธารณสุข สำนักงานปลัดกระทรวงสาธารณสุข</v>
          </cell>
          <cell r="E169" t="str">
            <v>07</v>
          </cell>
          <cell r="F169" t="str">
            <v>โรงพยาบาลชุมชน</v>
          </cell>
          <cell r="G169" t="str">
            <v>10</v>
          </cell>
          <cell r="H169" t="str">
            <v>82</v>
          </cell>
          <cell r="I169" t="str">
            <v>จ.พังงา</v>
          </cell>
          <cell r="J169" t="str">
            <v>05</v>
          </cell>
          <cell r="K169" t="str">
            <v xml:space="preserve"> อ.ตะกั่วป่า</v>
          </cell>
          <cell r="L169" t="str">
            <v>03</v>
          </cell>
          <cell r="M169" t="str">
            <v xml:space="preserve"> 'ต.บางไทร'</v>
          </cell>
          <cell r="N169" t="str">
            <v>04</v>
          </cell>
          <cell r="O169" t="str">
            <v xml:space="preserve"> หมู่ 4</v>
          </cell>
          <cell r="P169" t="str">
            <v>01</v>
          </cell>
          <cell r="Q169" t="str">
            <v>เปิดดำเนินการ</v>
          </cell>
          <cell r="R169" t="str">
            <v>12/1</v>
          </cell>
          <cell r="S169" t="str">
            <v>82110</v>
          </cell>
          <cell r="T169" t="str">
            <v>076461078</v>
          </cell>
          <cell r="U169" t="str">
            <v>076461079</v>
          </cell>
          <cell r="V169" t="str">
            <v>21</v>
          </cell>
          <cell r="W169" t="str">
            <v>2.1 ทุติยภูมิระดับต้น</v>
          </cell>
          <cell r="AH169" t="str">
            <v>11350</v>
          </cell>
        </row>
        <row r="170">
          <cell r="A170" t="str">
            <v>002467300</v>
          </cell>
          <cell r="B170" t="str">
            <v>โรงพยาบาลศรีนครินทร์(ปัญญานันทภิขุ)</v>
          </cell>
          <cell r="C170" t="str">
            <v>21002</v>
          </cell>
          <cell r="D170" t="str">
            <v>กระทรวงสาธารณสุข สำนักงานปลัดกระทรวงสาธารณสุข</v>
          </cell>
          <cell r="E170" t="str">
            <v>07</v>
          </cell>
          <cell r="F170" t="str">
            <v>โรงพยาบาลชุมชน</v>
          </cell>
          <cell r="G170" t="str">
            <v>30</v>
          </cell>
          <cell r="H170" t="str">
            <v>93</v>
          </cell>
          <cell r="I170" t="str">
            <v>จ.พัทลุง</v>
          </cell>
          <cell r="J170" t="str">
            <v>11</v>
          </cell>
          <cell r="K170" t="str">
            <v xml:space="preserve"> อ.ศรีนครินทร์</v>
          </cell>
          <cell r="L170" t="str">
            <v>02</v>
          </cell>
          <cell r="M170" t="str">
            <v xml:space="preserve"> 'ต.บ้านนา'</v>
          </cell>
          <cell r="N170" t="str">
            <v>03</v>
          </cell>
          <cell r="O170" t="str">
            <v xml:space="preserve"> หมู่ 3</v>
          </cell>
          <cell r="P170" t="str">
            <v>01</v>
          </cell>
          <cell r="Q170" t="str">
            <v>เปิดดำเนินการ</v>
          </cell>
          <cell r="S170" t="str">
            <v>93000</v>
          </cell>
          <cell r="V170" t="str">
            <v>21</v>
          </cell>
          <cell r="W170" t="str">
            <v>2.1 ทุติยภูมิระดับต้น</v>
          </cell>
          <cell r="X170" t="str">
            <v>S</v>
          </cell>
          <cell r="Y170" t="str">
            <v xml:space="preserve">บริการ  </v>
          </cell>
          <cell r="AC170" t="str">
            <v>2011-02-15</v>
          </cell>
          <cell r="AE170" t="str">
            <v>2011-05-02</v>
          </cell>
          <cell r="AH170" t="str">
            <v>24673</v>
          </cell>
        </row>
        <row r="171">
          <cell r="A171" t="str">
            <v>001075800</v>
          </cell>
          <cell r="B171" t="str">
            <v>โรงพยาบาลบางบัวทอง</v>
          </cell>
          <cell r="C171" t="str">
            <v>21002</v>
          </cell>
          <cell r="D171" t="str">
            <v>กระทรวงสาธารณสุข สำนักงานปลัดกระทรวงสาธารณสุข</v>
          </cell>
          <cell r="E171" t="str">
            <v>07</v>
          </cell>
          <cell r="F171" t="str">
            <v>โรงพยาบาลชุมชน</v>
          </cell>
          <cell r="G171" t="str">
            <v>30</v>
          </cell>
          <cell r="H171" t="str">
            <v>12</v>
          </cell>
          <cell r="I171" t="str">
            <v>จ.นนทบุรี</v>
          </cell>
          <cell r="J171" t="str">
            <v>04</v>
          </cell>
          <cell r="K171" t="str">
            <v xml:space="preserve"> อ.บางบัวทอง</v>
          </cell>
          <cell r="L171" t="str">
            <v>01</v>
          </cell>
          <cell r="M171" t="str">
            <v xml:space="preserve"> 'ต.โสนลอย'</v>
          </cell>
          <cell r="N171" t="str">
            <v>03</v>
          </cell>
          <cell r="O171" t="str">
            <v xml:space="preserve"> หมู่ 3</v>
          </cell>
          <cell r="P171" t="str">
            <v>01</v>
          </cell>
          <cell r="Q171" t="str">
            <v>เปิดดำเนินการ</v>
          </cell>
          <cell r="R171" t="str">
            <v>บางกรวยไทรน้อย</v>
          </cell>
          <cell r="S171" t="str">
            <v>11110</v>
          </cell>
          <cell r="T171" t="str">
            <v>025717899</v>
          </cell>
          <cell r="U171" t="str">
            <v>029201005</v>
          </cell>
          <cell r="V171" t="str">
            <v>22</v>
          </cell>
          <cell r="W171" t="str">
            <v>2.2 ทุติยภูมิระดับกลาง</v>
          </cell>
          <cell r="X171" t="str">
            <v>S</v>
          </cell>
          <cell r="Y171" t="str">
            <v xml:space="preserve">บริการ  </v>
          </cell>
          <cell r="AH171" t="str">
            <v>10758</v>
          </cell>
        </row>
        <row r="172">
          <cell r="A172" t="str">
            <v>002468900</v>
          </cell>
          <cell r="B172" t="str">
            <v>โรงพยาบาลกรงปินัง</v>
          </cell>
          <cell r="C172" t="str">
            <v>21002</v>
          </cell>
          <cell r="D172" t="str">
            <v>กระทรวงสาธารณสุข สำนักงานปลัดกระทรวงสาธารณสุข</v>
          </cell>
          <cell r="E172" t="str">
            <v>07</v>
          </cell>
          <cell r="F172" t="str">
            <v>โรงพยาบาลชุมชน</v>
          </cell>
          <cell r="G172" t="str">
            <v>30</v>
          </cell>
          <cell r="H172" t="str">
            <v>95</v>
          </cell>
          <cell r="I172" t="str">
            <v>จ.ยะลา</v>
          </cell>
          <cell r="J172" t="str">
            <v>08</v>
          </cell>
          <cell r="K172" t="str">
            <v xml:space="preserve"> อ.กรงปินัง</v>
          </cell>
          <cell r="L172" t="str">
            <v>02</v>
          </cell>
          <cell r="M172" t="str">
            <v xml:space="preserve"> 'ต.สะเอะ'</v>
          </cell>
          <cell r="N172" t="str">
            <v>03</v>
          </cell>
          <cell r="O172" t="str">
            <v xml:space="preserve"> หมู่ 3</v>
          </cell>
          <cell r="P172" t="str">
            <v>01</v>
          </cell>
          <cell r="Q172" t="str">
            <v>เปิดดำเนินการ</v>
          </cell>
          <cell r="R172" t="str">
            <v>122</v>
          </cell>
          <cell r="S172" t="str">
            <v>95000</v>
          </cell>
          <cell r="T172" t="str">
            <v>073212008*224</v>
          </cell>
          <cell r="X172" t="str">
            <v>S</v>
          </cell>
          <cell r="Y172" t="str">
            <v xml:space="preserve">บริการ  </v>
          </cell>
          <cell r="Z172" t="str">
            <v>02</v>
          </cell>
          <cell r="AA172" t="str">
            <v>แก้ไขชื่อ</v>
          </cell>
          <cell r="AB172" t="str">
            <v>รพ.กรงปีนัง เป็น รพ.กรงปินัง</v>
          </cell>
          <cell r="AC172" t="str">
            <v>2011-04-18</v>
          </cell>
          <cell r="AE172" t="str">
            <v>2011-04-01</v>
          </cell>
          <cell r="AH172" t="str">
            <v>24689</v>
          </cell>
        </row>
        <row r="173">
          <cell r="A173" t="str">
            <v>001104100</v>
          </cell>
          <cell r="B173" t="str">
            <v>โรงพยาบาลพรเจริญ</v>
          </cell>
          <cell r="C173" t="str">
            <v>21002</v>
          </cell>
          <cell r="D173" t="str">
            <v>กระทรวงสาธารณสุข สำนักงานปลัดกระทรวงสาธารณสุข</v>
          </cell>
          <cell r="E173" t="str">
            <v>07</v>
          </cell>
          <cell r="F173" t="str">
            <v>โรงพยาบาลชุมชน</v>
          </cell>
          <cell r="G173" t="str">
            <v>30</v>
          </cell>
          <cell r="H173" t="str">
            <v>38</v>
          </cell>
          <cell r="I173" t="str">
            <v>จ.บึงกาฬ</v>
          </cell>
          <cell r="J173" t="str">
            <v>02</v>
          </cell>
          <cell r="K173" t="str">
            <v xml:space="preserve"> อ.พรเจริญ</v>
          </cell>
          <cell r="L173" t="str">
            <v>03</v>
          </cell>
          <cell r="M173" t="str">
            <v xml:space="preserve"> 'ต.พรเจริญ'</v>
          </cell>
          <cell r="N173" t="str">
            <v>08</v>
          </cell>
          <cell r="O173" t="str">
            <v xml:space="preserve"> หมู่ 8</v>
          </cell>
          <cell r="P173" t="str">
            <v>01</v>
          </cell>
          <cell r="Q173" t="str">
            <v>เปิดดำเนินการ</v>
          </cell>
          <cell r="R173" t="str">
            <v xml:space="preserve">1  </v>
          </cell>
          <cell r="T173" t="str">
            <v>042487099</v>
          </cell>
          <cell r="U173" t="str">
            <v>042487100</v>
          </cell>
          <cell r="V173" t="str">
            <v>21</v>
          </cell>
          <cell r="W173" t="str">
            <v>2.1 ทุติยภูมิระดับต้น</v>
          </cell>
          <cell r="X173" t="str">
            <v>S</v>
          </cell>
          <cell r="Y173" t="str">
            <v xml:space="preserve">บริการ  </v>
          </cell>
          <cell r="Z173" t="str">
            <v>01</v>
          </cell>
          <cell r="AA173" t="str">
            <v>ตั้งใหม่</v>
          </cell>
          <cell r="AH173" t="str">
            <v>11041</v>
          </cell>
        </row>
        <row r="174">
          <cell r="A174" t="str">
            <v>001067200</v>
          </cell>
          <cell r="B174" t="str">
            <v>โรงพยาบาลลำปาง</v>
          </cell>
          <cell r="C174" t="str">
            <v>21002</v>
          </cell>
          <cell r="D174" t="str">
            <v>กระทรวงสาธารณสุข สำนักงานปลัดกระทรวงสาธารณสุข</v>
          </cell>
          <cell r="E174" t="str">
            <v>05</v>
          </cell>
          <cell r="F174" t="str">
            <v>โรงพยาบาลศูนย์</v>
          </cell>
          <cell r="G174" t="str">
            <v>803</v>
          </cell>
          <cell r="H174" t="str">
            <v>52</v>
          </cell>
          <cell r="I174" t="str">
            <v>จ.ลำปาง</v>
          </cell>
          <cell r="J174" t="str">
            <v>01</v>
          </cell>
          <cell r="K174" t="str">
            <v xml:space="preserve"> อ.เมืองลำปาง</v>
          </cell>
          <cell r="L174" t="str">
            <v>02</v>
          </cell>
          <cell r="M174" t="str">
            <v xml:space="preserve"> 'ต.หัวเวียง'</v>
          </cell>
          <cell r="N174" t="str">
            <v>00</v>
          </cell>
          <cell r="O174" t="str">
            <v xml:space="preserve"> หมู่ 0</v>
          </cell>
          <cell r="P174" t="str">
            <v>01</v>
          </cell>
          <cell r="Q174" t="str">
            <v>เปิดดำเนินการ</v>
          </cell>
          <cell r="R174" t="str">
            <v xml:space="preserve">280  ถ.ป่าขาม </v>
          </cell>
          <cell r="S174" t="str">
            <v>52000</v>
          </cell>
          <cell r="T174" t="str">
            <v>054-237400</v>
          </cell>
          <cell r="V174" t="str">
            <v>31</v>
          </cell>
          <cell r="W174" t="str">
            <v>3.1 ตติยภูมิ</v>
          </cell>
          <cell r="AH174" t="str">
            <v>10672</v>
          </cell>
        </row>
        <row r="175">
          <cell r="A175" t="str">
            <v>001067800</v>
          </cell>
          <cell r="B175" t="str">
            <v>โรงพยาบาลเจ้าพระยายมราช</v>
          </cell>
          <cell r="C175" t="str">
            <v>21002</v>
          </cell>
          <cell r="D175" t="str">
            <v>กระทรวงสาธารณสุข สำนักงานปลัดกระทรวงสาธารณสุข</v>
          </cell>
          <cell r="E175" t="str">
            <v>05</v>
          </cell>
          <cell r="F175" t="str">
            <v>โรงพยาบาลศูนย์</v>
          </cell>
          <cell r="G175" t="str">
            <v>602</v>
          </cell>
          <cell r="H175" t="str">
            <v>72</v>
          </cell>
          <cell r="I175" t="str">
            <v>จ.สุพรรณบุรี</v>
          </cell>
          <cell r="J175" t="str">
            <v>01</v>
          </cell>
          <cell r="K175" t="str">
            <v xml:space="preserve"> อ.เมืองสุพรรณบุรี</v>
          </cell>
          <cell r="L175" t="str">
            <v>01</v>
          </cell>
          <cell r="M175" t="str">
            <v xml:space="preserve"> 'ต.ท่าพี่เลี้ยง'</v>
          </cell>
          <cell r="N175" t="str">
            <v>00</v>
          </cell>
          <cell r="O175" t="str">
            <v xml:space="preserve"> หมู่ 0</v>
          </cell>
          <cell r="P175" t="str">
            <v>01</v>
          </cell>
          <cell r="Q175" t="str">
            <v>เปิดดำเนินการ</v>
          </cell>
          <cell r="R175" t="str">
            <v xml:space="preserve">950 ถ.พระพันวษา </v>
          </cell>
          <cell r="S175" t="str">
            <v>72000</v>
          </cell>
          <cell r="T175" t="str">
            <v>035-524096*1806</v>
          </cell>
          <cell r="V175" t="str">
            <v>31</v>
          </cell>
          <cell r="W175" t="str">
            <v>3.1 ตติยภูมิ</v>
          </cell>
          <cell r="AH175" t="str">
            <v>10678</v>
          </cell>
        </row>
        <row r="176">
          <cell r="A176" t="str">
            <v>001068000</v>
          </cell>
          <cell r="B176" t="str">
            <v>โรงพยาบาลมหาราชนครศรีธรรมราช</v>
          </cell>
          <cell r="C176" t="str">
            <v>21002</v>
          </cell>
          <cell r="D176" t="str">
            <v>กระทรวงสาธารณสุข สำนักงานปลัดกระทรวงสาธารณสุข</v>
          </cell>
          <cell r="E176" t="str">
            <v>05</v>
          </cell>
          <cell r="F176" t="str">
            <v>โรงพยาบาลศูนย์</v>
          </cell>
          <cell r="G176" t="str">
            <v>863</v>
          </cell>
          <cell r="H176" t="str">
            <v>80</v>
          </cell>
          <cell r="I176" t="str">
            <v>จ.นครศรีธรรมราช</v>
          </cell>
          <cell r="J176" t="str">
            <v>01</v>
          </cell>
          <cell r="K176" t="str">
            <v xml:space="preserve"> อ.เมืองนครศรีธรรมราช</v>
          </cell>
          <cell r="L176" t="str">
            <v>01</v>
          </cell>
          <cell r="M176" t="str">
            <v xml:space="preserve"> 'ต.ในเมือง'</v>
          </cell>
          <cell r="N176" t="str">
            <v>00</v>
          </cell>
          <cell r="O176" t="str">
            <v xml:space="preserve"> หมู่ 0</v>
          </cell>
          <cell r="P176" t="str">
            <v>01</v>
          </cell>
          <cell r="Q176" t="str">
            <v>เปิดดำเนินการ</v>
          </cell>
          <cell r="R176" t="str">
            <v xml:space="preserve">198 ถ.ราชดำเนิน </v>
          </cell>
          <cell r="S176" t="str">
            <v>8000</v>
          </cell>
          <cell r="T176" t="str">
            <v>075-340250-2107</v>
          </cell>
          <cell r="V176" t="str">
            <v>31</v>
          </cell>
          <cell r="W176" t="str">
            <v>3.1 ตติยภูมิ</v>
          </cell>
          <cell r="AH176" t="str">
            <v>10680</v>
          </cell>
        </row>
        <row r="177">
          <cell r="A177" t="str">
            <v>001127700</v>
          </cell>
          <cell r="B177" t="str">
            <v>โรงพยาบาลวัดเพลง</v>
          </cell>
          <cell r="C177" t="str">
            <v>21002</v>
          </cell>
          <cell r="D177" t="str">
            <v>กระทรวงสาธารณสุข สำนักงานปลัดกระทรวงสาธารณสุข</v>
          </cell>
          <cell r="E177" t="str">
            <v>07</v>
          </cell>
          <cell r="F177" t="str">
            <v>โรงพยาบาลชุมชน</v>
          </cell>
          <cell r="G177" t="str">
            <v>30</v>
          </cell>
          <cell r="H177" t="str">
            <v>70</v>
          </cell>
          <cell r="I177" t="str">
            <v>จ.ราชบุรี</v>
          </cell>
          <cell r="J177" t="str">
            <v>09</v>
          </cell>
          <cell r="K177" t="str">
            <v xml:space="preserve"> อ.วัดเพลง</v>
          </cell>
          <cell r="L177" t="str">
            <v>03</v>
          </cell>
          <cell r="M177" t="str">
            <v xml:space="preserve"> 'ต.วัดเพลง'</v>
          </cell>
          <cell r="N177" t="str">
            <v>05</v>
          </cell>
          <cell r="O177" t="str">
            <v xml:space="preserve"> หมู่ 5</v>
          </cell>
          <cell r="P177" t="str">
            <v>01</v>
          </cell>
          <cell r="Q177" t="str">
            <v>เปิดดำเนินการ</v>
          </cell>
          <cell r="R177" t="str">
            <v xml:space="preserve">123 </v>
          </cell>
          <cell r="V177" t="str">
            <v>22</v>
          </cell>
          <cell r="W177" t="str">
            <v>2.2 ทุติยภูมิระดับกลาง</v>
          </cell>
          <cell r="Z177" t="str">
            <v>11</v>
          </cell>
          <cell r="AA177" t="str">
            <v>ยกฐานะหน่วยงาน</v>
          </cell>
          <cell r="AH177" t="str">
            <v>11277</v>
          </cell>
        </row>
        <row r="178">
          <cell r="A178" t="str">
            <v>001069500</v>
          </cell>
          <cell r="B178" t="str">
            <v>โรงพยาบาลพระพุทธบาท</v>
          </cell>
          <cell r="C178" t="str">
            <v>21002</v>
          </cell>
          <cell r="D178" t="str">
            <v>กระทรวงสาธารณสุข สำนักงานปลัดกระทรวงสาธารณสุข</v>
          </cell>
          <cell r="E178" t="str">
            <v>06</v>
          </cell>
          <cell r="F178" t="str">
            <v>โรงพยาบาลทั่วไป</v>
          </cell>
          <cell r="G178" t="str">
            <v>315</v>
          </cell>
          <cell r="H178" t="str">
            <v>19</v>
          </cell>
          <cell r="I178" t="str">
            <v>จ.สระบุรี</v>
          </cell>
          <cell r="J178" t="str">
            <v>09</v>
          </cell>
          <cell r="K178" t="str">
            <v xml:space="preserve"> อ.พระพุทธบาท</v>
          </cell>
          <cell r="L178" t="str">
            <v>03</v>
          </cell>
          <cell r="M178" t="str">
            <v xml:space="preserve"> 'ต.ธารเกษม'</v>
          </cell>
          <cell r="N178" t="str">
            <v>08</v>
          </cell>
          <cell r="O178" t="str">
            <v xml:space="preserve"> หมู่ 8</v>
          </cell>
          <cell r="P178" t="str">
            <v>01</v>
          </cell>
          <cell r="Q178" t="str">
            <v>เปิดดำเนินการ</v>
          </cell>
          <cell r="R178" t="str">
            <v xml:space="preserve">86 </v>
          </cell>
          <cell r="S178" t="str">
            <v>18120</v>
          </cell>
          <cell r="T178" t="str">
            <v>036266166</v>
          </cell>
          <cell r="V178" t="str">
            <v>23</v>
          </cell>
          <cell r="W178" t="str">
            <v>2.3 ทุติยภูมิระดับสูง</v>
          </cell>
          <cell r="AH178" t="str">
            <v>10695</v>
          </cell>
        </row>
        <row r="179">
          <cell r="A179" t="str">
            <v>001075600</v>
          </cell>
          <cell r="B179" t="str">
            <v>โรงพยาบาลบางกรวย</v>
          </cell>
          <cell r="C179" t="str">
            <v>21002</v>
          </cell>
          <cell r="D179" t="str">
            <v>กระทรวงสาธารณสุข สำนักงานปลัดกระทรวงสาธารณสุข</v>
          </cell>
          <cell r="E179" t="str">
            <v>07</v>
          </cell>
          <cell r="F179" t="str">
            <v>โรงพยาบาลชุมชน</v>
          </cell>
          <cell r="G179" t="str">
            <v>30</v>
          </cell>
          <cell r="H179" t="str">
            <v>12</v>
          </cell>
          <cell r="I179" t="str">
            <v>จ.นนทบุรี</v>
          </cell>
          <cell r="J179" t="str">
            <v>02</v>
          </cell>
          <cell r="K179" t="str">
            <v xml:space="preserve"> อ.บางกรวย</v>
          </cell>
          <cell r="L179" t="str">
            <v>01</v>
          </cell>
          <cell r="M179" t="str">
            <v xml:space="preserve"> 'ต.วัดชลอ'</v>
          </cell>
          <cell r="N179" t="str">
            <v>08</v>
          </cell>
          <cell r="O179" t="str">
            <v xml:space="preserve"> หมู่ 8</v>
          </cell>
          <cell r="P179" t="str">
            <v>01</v>
          </cell>
          <cell r="Q179" t="str">
            <v>เปิดดำเนินการ</v>
          </cell>
          <cell r="R179" t="str">
            <v xml:space="preserve">44  ถ.กรุงนนท์-วงถนอม </v>
          </cell>
          <cell r="S179" t="str">
            <v>11130</v>
          </cell>
          <cell r="T179" t="str">
            <v>024471999</v>
          </cell>
          <cell r="U179" t="str">
            <v>024430564</v>
          </cell>
          <cell r="V179" t="str">
            <v>21</v>
          </cell>
          <cell r="W179" t="str">
            <v>2.1 ทุติยภูมิระดับต้น</v>
          </cell>
          <cell r="X179" t="str">
            <v>S</v>
          </cell>
          <cell r="Y179" t="str">
            <v xml:space="preserve">บริการ  </v>
          </cell>
          <cell r="AH179" t="str">
            <v>10756</v>
          </cell>
        </row>
        <row r="180">
          <cell r="A180" t="str">
            <v>001070100</v>
          </cell>
          <cell r="B180" t="str">
            <v>โรงพยาบาลยโสธร</v>
          </cell>
          <cell r="C180" t="str">
            <v>21002</v>
          </cell>
          <cell r="D180" t="str">
            <v>กระทรวงสาธารณสุข สำนักงานปลัดกระทรวงสาธารณสุข</v>
          </cell>
          <cell r="E180" t="str">
            <v>06</v>
          </cell>
          <cell r="F180" t="str">
            <v>โรงพยาบาลทั่วไป</v>
          </cell>
          <cell r="G180" t="str">
            <v>370</v>
          </cell>
          <cell r="H180" t="str">
            <v>35</v>
          </cell>
          <cell r="I180" t="str">
            <v>จ.ยโสธร</v>
          </cell>
          <cell r="J180" t="str">
            <v>01</v>
          </cell>
          <cell r="K180" t="str">
            <v xml:space="preserve"> อ.เมืองยโสธร</v>
          </cell>
          <cell r="L180" t="str">
            <v>03</v>
          </cell>
          <cell r="M180" t="str">
            <v xml:space="preserve"> 'ต.ตาดทอง'</v>
          </cell>
          <cell r="N180" t="str">
            <v>08</v>
          </cell>
          <cell r="O180" t="str">
            <v xml:space="preserve"> หมู่ 8</v>
          </cell>
          <cell r="P180" t="str">
            <v>01</v>
          </cell>
          <cell r="Q180" t="str">
            <v>เปิดดำเนินการ</v>
          </cell>
          <cell r="R180" t="str">
            <v xml:space="preserve">26 ถ.แจ้งสนิท </v>
          </cell>
          <cell r="S180" t="str">
            <v>35000</v>
          </cell>
          <cell r="T180" t="str">
            <v>045714040-3</v>
          </cell>
          <cell r="V180" t="str">
            <v>23</v>
          </cell>
          <cell r="W180" t="str">
            <v>2.3 ทุติยภูมิระดับสูง</v>
          </cell>
          <cell r="AH180" t="str">
            <v>10701</v>
          </cell>
        </row>
        <row r="181">
          <cell r="A181" t="str">
            <v>001145100</v>
          </cell>
          <cell r="B181" t="str">
            <v>โรงพยาบาลสมเด็จพระยุพราชธาตุพนม</v>
          </cell>
          <cell r="C181" t="str">
            <v>21002</v>
          </cell>
          <cell r="D181" t="str">
            <v>กระทรวงสาธารณสุข สำนักงานปลัดกระทรวงสาธารณสุข</v>
          </cell>
          <cell r="E181" t="str">
            <v>07</v>
          </cell>
          <cell r="F181" t="str">
            <v>โรงพยาบาลชุมชน</v>
          </cell>
          <cell r="G181" t="str">
            <v>90</v>
          </cell>
          <cell r="H181" t="str">
            <v>48</v>
          </cell>
          <cell r="I181" t="str">
            <v>จ.นครพนม</v>
          </cell>
          <cell r="J181" t="str">
            <v>05</v>
          </cell>
          <cell r="K181" t="str">
            <v xml:space="preserve"> อ.ธาตุพนม</v>
          </cell>
          <cell r="L181" t="str">
            <v>01</v>
          </cell>
          <cell r="M181" t="str">
            <v xml:space="preserve"> 'ต.ธาตุพนม'</v>
          </cell>
          <cell r="N181" t="str">
            <v>07</v>
          </cell>
          <cell r="O181" t="str">
            <v xml:space="preserve"> หมู่ 7</v>
          </cell>
          <cell r="P181" t="str">
            <v>01</v>
          </cell>
          <cell r="Q181" t="str">
            <v>เปิดดำเนินการ</v>
          </cell>
          <cell r="V181" t="str">
            <v>22</v>
          </cell>
          <cell r="W181" t="str">
            <v>2.2 ทุติยภูมิระดับกลาง</v>
          </cell>
          <cell r="AH181" t="str">
            <v>11451</v>
          </cell>
        </row>
        <row r="182">
          <cell r="A182" t="str">
            <v>001075700</v>
          </cell>
          <cell r="B182" t="str">
            <v>โรงพยาบาลบางใหญ่</v>
          </cell>
          <cell r="C182" t="str">
            <v>21002</v>
          </cell>
          <cell r="D182" t="str">
            <v>กระทรวงสาธารณสุข สำนักงานปลัดกระทรวงสาธารณสุข</v>
          </cell>
          <cell r="E182" t="str">
            <v>07</v>
          </cell>
          <cell r="F182" t="str">
            <v>โรงพยาบาลชุมชน</v>
          </cell>
          <cell r="G182" t="str">
            <v>30</v>
          </cell>
          <cell r="H182" t="str">
            <v>12</v>
          </cell>
          <cell r="I182" t="str">
            <v>จ.นนทบุรี</v>
          </cell>
          <cell r="J182" t="str">
            <v>03</v>
          </cell>
          <cell r="K182" t="str">
            <v xml:space="preserve"> อ.บางใหญ่</v>
          </cell>
          <cell r="L182" t="str">
            <v>01</v>
          </cell>
          <cell r="M182" t="str">
            <v xml:space="preserve"> 'ต.บางม่วง'</v>
          </cell>
          <cell r="N182" t="str">
            <v>03</v>
          </cell>
          <cell r="O182" t="str">
            <v xml:space="preserve"> หมู่ 3</v>
          </cell>
          <cell r="P182" t="str">
            <v>01</v>
          </cell>
          <cell r="Q182" t="str">
            <v>เปิดดำเนินการ</v>
          </cell>
          <cell r="R182" t="str">
            <v>ถ.กาญจนาภิเษก</v>
          </cell>
          <cell r="S182" t="str">
            <v>11140</v>
          </cell>
          <cell r="T182" t="str">
            <v>024033350</v>
          </cell>
          <cell r="U182" t="str">
            <v>0259516238</v>
          </cell>
          <cell r="V182" t="str">
            <v>22</v>
          </cell>
          <cell r="W182" t="str">
            <v>2.2 ทุติยภูมิระดับกลาง</v>
          </cell>
          <cell r="X182" t="str">
            <v>S</v>
          </cell>
          <cell r="Y182" t="str">
            <v xml:space="preserve">บริการ  </v>
          </cell>
          <cell r="AH182" t="str">
            <v>10757</v>
          </cell>
        </row>
        <row r="183">
          <cell r="A183" t="str">
            <v>001125300</v>
          </cell>
          <cell r="B183" t="str">
            <v>โรงพยาบาลบางกระทุ่ม</v>
          </cell>
          <cell r="C183" t="str">
            <v>21002</v>
          </cell>
          <cell r="D183" t="str">
            <v>กระทรวงสาธารณสุข สำนักงานปลัดกระทรวงสาธารณสุข</v>
          </cell>
          <cell r="E183" t="str">
            <v>07</v>
          </cell>
          <cell r="F183" t="str">
            <v>โรงพยาบาลชุมชน</v>
          </cell>
          <cell r="G183" t="str">
            <v>30</v>
          </cell>
          <cell r="H183" t="str">
            <v>65</v>
          </cell>
          <cell r="I183" t="str">
            <v>จ.พิษณุโลก</v>
          </cell>
          <cell r="J183" t="str">
            <v>05</v>
          </cell>
          <cell r="K183" t="str">
            <v xml:space="preserve"> อ.บางกระทุ่ม</v>
          </cell>
          <cell r="L183" t="str">
            <v>06</v>
          </cell>
          <cell r="M183" t="str">
            <v xml:space="preserve"> 'ต.ไผ่ล้อม'</v>
          </cell>
          <cell r="N183" t="str">
            <v>11</v>
          </cell>
          <cell r="O183" t="str">
            <v xml:space="preserve"> หมู่ 11</v>
          </cell>
          <cell r="P183" t="str">
            <v>01</v>
          </cell>
          <cell r="Q183" t="str">
            <v>เปิดดำเนินการ</v>
          </cell>
          <cell r="R183" t="str">
            <v>100 ม.11 บ้านยางโทน</v>
          </cell>
          <cell r="V183" t="str">
            <v>21</v>
          </cell>
          <cell r="W183" t="str">
            <v>2.1 ทุติยภูมิระดับต้น</v>
          </cell>
          <cell r="AH183" t="str">
            <v>11253</v>
          </cell>
        </row>
        <row r="184">
          <cell r="A184" t="str">
            <v>001070200</v>
          </cell>
          <cell r="B184" t="str">
            <v>โรงพยาบาลชัยภูมิ</v>
          </cell>
          <cell r="C184" t="str">
            <v>21002</v>
          </cell>
          <cell r="D184" t="str">
            <v>กระทรวงสาธารณสุข สำนักงานปลัดกระทรวงสาธารณสุข</v>
          </cell>
          <cell r="E184" t="str">
            <v>06</v>
          </cell>
          <cell r="F184" t="str">
            <v>โรงพยาบาลทั่วไป</v>
          </cell>
          <cell r="G184" t="str">
            <v>444</v>
          </cell>
          <cell r="H184" t="str">
            <v>36</v>
          </cell>
          <cell r="I184" t="str">
            <v>จ.ชัยภูมิ</v>
          </cell>
          <cell r="J184" t="str">
            <v>01</v>
          </cell>
          <cell r="K184" t="str">
            <v xml:space="preserve"> อ.เมืองชัยภูมิ</v>
          </cell>
          <cell r="L184" t="str">
            <v>01</v>
          </cell>
          <cell r="M184" t="str">
            <v xml:space="preserve"> 'ต.ในเมือง'</v>
          </cell>
          <cell r="N184" t="str">
            <v>05</v>
          </cell>
          <cell r="O184" t="str">
            <v xml:space="preserve"> หมู่ 5</v>
          </cell>
          <cell r="P184" t="str">
            <v>01</v>
          </cell>
          <cell r="Q184" t="str">
            <v>เปิดดำเนินการ</v>
          </cell>
          <cell r="R184" t="str">
            <v xml:space="preserve">12 ถ.บรรณาการ </v>
          </cell>
          <cell r="S184" t="str">
            <v>36000</v>
          </cell>
          <cell r="T184" t="str">
            <v>044837100-4</v>
          </cell>
          <cell r="V184" t="str">
            <v>23</v>
          </cell>
          <cell r="W184" t="str">
            <v>2.3 ทุติยภูมิระดับสูง</v>
          </cell>
          <cell r="AH184" t="str">
            <v>10702</v>
          </cell>
        </row>
        <row r="185">
          <cell r="A185" t="str">
            <v>001070300</v>
          </cell>
          <cell r="B185" t="str">
            <v>โรงพยาบาลอำนาจเจริญ</v>
          </cell>
          <cell r="C185" t="str">
            <v>21002</v>
          </cell>
          <cell r="D185" t="str">
            <v>กระทรวงสาธารณสุข สำนักงานปลัดกระทรวงสาธารณสุข</v>
          </cell>
          <cell r="E185" t="str">
            <v>06</v>
          </cell>
          <cell r="F185" t="str">
            <v>โรงพยาบาลทั่วไป</v>
          </cell>
          <cell r="G185" t="str">
            <v>160</v>
          </cell>
          <cell r="H185" t="str">
            <v>37</v>
          </cell>
          <cell r="I185" t="str">
            <v>จ.อำนาจเจริญ</v>
          </cell>
          <cell r="J185" t="str">
            <v>01</v>
          </cell>
          <cell r="K185" t="str">
            <v xml:space="preserve"> อ.เมืองอำนาจเจริญ</v>
          </cell>
          <cell r="L185" t="str">
            <v>01</v>
          </cell>
          <cell r="M185" t="str">
            <v xml:space="preserve"> 'ต.บุ่ง'</v>
          </cell>
          <cell r="N185" t="str">
            <v>06</v>
          </cell>
          <cell r="O185" t="str">
            <v xml:space="preserve"> หมู่ 6</v>
          </cell>
          <cell r="P185" t="str">
            <v>01</v>
          </cell>
          <cell r="Q185" t="str">
            <v>เปิดดำเนินการ</v>
          </cell>
          <cell r="R185" t="str">
            <v xml:space="preserve">291  ถ.อรุณประเสริฐ </v>
          </cell>
          <cell r="S185" t="str">
            <v>37000</v>
          </cell>
          <cell r="T185" t="str">
            <v>045511940-8</v>
          </cell>
          <cell r="V185" t="str">
            <v>23</v>
          </cell>
          <cell r="W185" t="str">
            <v>2.3 ทุติยภูมิระดับสูง</v>
          </cell>
          <cell r="AH185" t="str">
            <v>10703</v>
          </cell>
        </row>
        <row r="186">
          <cell r="A186" t="str">
            <v>001070900</v>
          </cell>
          <cell r="B186" t="str">
            <v>โรงพยาบาลกาฬสินธุ์</v>
          </cell>
          <cell r="C186" t="str">
            <v>21002</v>
          </cell>
          <cell r="D186" t="str">
            <v>กระทรวงสาธารณสุข สำนักงานปลัดกระทรวงสาธารณสุข</v>
          </cell>
          <cell r="E186" t="str">
            <v>06</v>
          </cell>
          <cell r="F186" t="str">
            <v>โรงพยาบาลทั่วไป</v>
          </cell>
          <cell r="G186" t="str">
            <v>505</v>
          </cell>
          <cell r="H186" t="str">
            <v>46</v>
          </cell>
          <cell r="I186" t="str">
            <v>จ.กาฬสินธุ์</v>
          </cell>
          <cell r="J186" t="str">
            <v>01</v>
          </cell>
          <cell r="K186" t="str">
            <v xml:space="preserve"> อ.เมืองกาฬสินธุ์</v>
          </cell>
          <cell r="L186" t="str">
            <v>01</v>
          </cell>
          <cell r="M186" t="str">
            <v xml:space="preserve"> 'ต.กาฬสินธุ์'</v>
          </cell>
          <cell r="N186" t="str">
            <v>00</v>
          </cell>
          <cell r="O186" t="str">
            <v xml:space="preserve"> หมู่ 0</v>
          </cell>
          <cell r="P186" t="str">
            <v>01</v>
          </cell>
          <cell r="Q186" t="str">
            <v>เปิดดำเนินการ</v>
          </cell>
          <cell r="R186" t="str">
            <v xml:space="preserve">ถนนกาฬสินธุ์   </v>
          </cell>
          <cell r="S186" t="str">
            <v>46000</v>
          </cell>
          <cell r="T186" t="str">
            <v>043812980</v>
          </cell>
          <cell r="V186" t="str">
            <v>23</v>
          </cell>
          <cell r="W186" t="str">
            <v>2.3 ทุติยภูมิระดับสูง</v>
          </cell>
          <cell r="AH186" t="str">
            <v>10709</v>
          </cell>
        </row>
        <row r="187">
          <cell r="A187" t="str">
            <v>001071100</v>
          </cell>
          <cell r="B187" t="str">
            <v>โรงพยาบาลนครพนม</v>
          </cell>
          <cell r="C187" t="str">
            <v>21002</v>
          </cell>
          <cell r="D187" t="str">
            <v>กระทรวงสาธารณสุข สำนักงานปลัดกระทรวงสาธารณสุข</v>
          </cell>
          <cell r="E187" t="str">
            <v>06</v>
          </cell>
          <cell r="F187" t="str">
            <v>โรงพยาบาลทั่วไป</v>
          </cell>
          <cell r="G187" t="str">
            <v>306</v>
          </cell>
          <cell r="H187" t="str">
            <v>48</v>
          </cell>
          <cell r="I187" t="str">
            <v>จ.นครพนม</v>
          </cell>
          <cell r="J187" t="str">
            <v>01</v>
          </cell>
          <cell r="K187" t="str">
            <v xml:space="preserve"> อ.เมืองนครพนม</v>
          </cell>
          <cell r="L187" t="str">
            <v>01</v>
          </cell>
          <cell r="M187" t="str">
            <v xml:space="preserve"> 'ต.ในเมือง'</v>
          </cell>
          <cell r="N187" t="str">
            <v>00</v>
          </cell>
          <cell r="O187" t="str">
            <v xml:space="preserve"> หมู่ 0</v>
          </cell>
          <cell r="P187" t="str">
            <v>01</v>
          </cell>
          <cell r="Q187" t="str">
            <v>เปิดดำเนินการ</v>
          </cell>
          <cell r="R187" t="str">
            <v>270 ถ.อภิบาลบัญชา</v>
          </cell>
          <cell r="S187" t="str">
            <v>48000</v>
          </cell>
          <cell r="T187" t="str">
            <v>042511424</v>
          </cell>
          <cell r="V187" t="str">
            <v>23</v>
          </cell>
          <cell r="W187" t="str">
            <v>2.3 ทุติยภูมิระดับสูง</v>
          </cell>
          <cell r="AH187" t="str">
            <v>10711</v>
          </cell>
        </row>
        <row r="188">
          <cell r="A188" t="str">
            <v>001074400</v>
          </cell>
          <cell r="B188" t="str">
            <v>โรงพยาบาลชุมพรเขตรอุดมศักดิ์</v>
          </cell>
          <cell r="C188" t="str">
            <v>21002</v>
          </cell>
          <cell r="D188" t="str">
            <v>กระทรวงสาธารณสุข สำนักงานปลัดกระทรวงสาธารณสุข</v>
          </cell>
          <cell r="E188" t="str">
            <v>06</v>
          </cell>
          <cell r="F188" t="str">
            <v>โรงพยาบาลทั่วไป</v>
          </cell>
          <cell r="G188" t="str">
            <v>509</v>
          </cell>
          <cell r="H188" t="str">
            <v>86</v>
          </cell>
          <cell r="I188" t="str">
            <v>จ.ชุมพร</v>
          </cell>
          <cell r="J188" t="str">
            <v>01</v>
          </cell>
          <cell r="K188" t="str">
            <v xml:space="preserve"> อ.เมืองชุมพร</v>
          </cell>
          <cell r="L188" t="str">
            <v>01</v>
          </cell>
          <cell r="M188" t="str">
            <v xml:space="preserve"> 'ต.ท่าตะเภา'</v>
          </cell>
          <cell r="N188" t="str">
            <v>00</v>
          </cell>
          <cell r="O188" t="str">
            <v xml:space="preserve"> หมู่ 0</v>
          </cell>
          <cell r="P188" t="str">
            <v>01</v>
          </cell>
          <cell r="Q188" t="str">
            <v>เปิดดำเนินการ</v>
          </cell>
          <cell r="R188" t="str">
            <v xml:space="preserve">4008 ถ.พิดิษฐ์พยาบาล </v>
          </cell>
          <cell r="S188" t="str">
            <v>86000</v>
          </cell>
          <cell r="V188" t="str">
            <v>31</v>
          </cell>
          <cell r="W188" t="str">
            <v>3.1 ตติยภูมิ</v>
          </cell>
          <cell r="AH188" t="str">
            <v>10744</v>
          </cell>
        </row>
        <row r="189">
          <cell r="A189" t="str">
            <v>001073300</v>
          </cell>
          <cell r="B189" t="str">
            <v>โรงพยาบาลสมเด็จพระสังฆราชองค์ที่17</v>
          </cell>
          <cell r="C189" t="str">
            <v>21002</v>
          </cell>
          <cell r="D189" t="str">
            <v>กระทรวงสาธารณสุข สำนักงานปลัดกระทรวงสาธารณสุข</v>
          </cell>
          <cell r="E189" t="str">
            <v>06</v>
          </cell>
          <cell r="F189" t="str">
            <v>โรงพยาบาลทั่วไป</v>
          </cell>
          <cell r="G189" t="str">
            <v>210</v>
          </cell>
          <cell r="H189" t="str">
            <v>72</v>
          </cell>
          <cell r="I189" t="str">
            <v>จ.สุพรรณบุรี</v>
          </cell>
          <cell r="J189" t="str">
            <v>07</v>
          </cell>
          <cell r="K189" t="str">
            <v xml:space="preserve"> อ.สองพี่น้อง</v>
          </cell>
          <cell r="L189" t="str">
            <v>01</v>
          </cell>
          <cell r="M189" t="str">
            <v xml:space="preserve"> 'ต.สองพี่น้อง'</v>
          </cell>
          <cell r="N189" t="str">
            <v>00</v>
          </cell>
          <cell r="O189" t="str">
            <v xml:space="preserve"> หมู่ 0</v>
          </cell>
          <cell r="P189" t="str">
            <v>01</v>
          </cell>
          <cell r="Q189" t="str">
            <v>เปิดดำเนินการ</v>
          </cell>
          <cell r="R189" t="str">
            <v xml:space="preserve">ถ.บางลี่-หนองวัลย์เปรี่ยง </v>
          </cell>
          <cell r="S189" t="str">
            <v>72110</v>
          </cell>
          <cell r="V189" t="str">
            <v>23</v>
          </cell>
          <cell r="W189" t="str">
            <v>2.3 ทุติยภูมิระดับสูง</v>
          </cell>
          <cell r="AH189" t="str">
            <v>10733</v>
          </cell>
        </row>
        <row r="190">
          <cell r="A190" t="str">
            <v>001078600</v>
          </cell>
          <cell r="B190" t="str">
            <v>โรงพยาบาลแสวงหา</v>
          </cell>
          <cell r="C190" t="str">
            <v>21002</v>
          </cell>
          <cell r="D190" t="str">
            <v>กระทรวงสาธารณสุข สำนักงานปลัดกระทรวงสาธารณสุข</v>
          </cell>
          <cell r="E190" t="str">
            <v>07</v>
          </cell>
          <cell r="F190" t="str">
            <v>โรงพยาบาลชุมชน</v>
          </cell>
          <cell r="G190" t="str">
            <v>30</v>
          </cell>
          <cell r="H190" t="str">
            <v>15</v>
          </cell>
          <cell r="I190" t="str">
            <v>จ.อ่างทอง</v>
          </cell>
          <cell r="J190" t="str">
            <v>05</v>
          </cell>
          <cell r="K190" t="str">
            <v xml:space="preserve"> อ.แสวงหา</v>
          </cell>
          <cell r="L190" t="str">
            <v>01</v>
          </cell>
          <cell r="M190" t="str">
            <v xml:space="preserve"> 'ต.แสวงหา'</v>
          </cell>
          <cell r="N190" t="str">
            <v>01</v>
          </cell>
          <cell r="O190" t="str">
            <v xml:space="preserve"> หมู่ 1</v>
          </cell>
          <cell r="P190" t="str">
            <v>01</v>
          </cell>
          <cell r="Q190" t="str">
            <v>เปิดดำเนินการ</v>
          </cell>
          <cell r="R190" t="str">
            <v xml:space="preserve">106 ม.1 </v>
          </cell>
          <cell r="S190" t="str">
            <v>14150</v>
          </cell>
          <cell r="V190" t="str">
            <v>21</v>
          </cell>
          <cell r="W190" t="str">
            <v>2.1 ทุติยภูมิระดับต้น</v>
          </cell>
          <cell r="AH190" t="str">
            <v>10786</v>
          </cell>
        </row>
        <row r="191">
          <cell r="A191" t="str">
            <v>001078700</v>
          </cell>
          <cell r="B191" t="str">
            <v>โรงพยาบาลวิเศษชัยชาญ</v>
          </cell>
          <cell r="C191" t="str">
            <v>21002</v>
          </cell>
          <cell r="D191" t="str">
            <v>กระทรวงสาธารณสุข สำนักงานปลัดกระทรวงสาธารณสุข</v>
          </cell>
          <cell r="E191" t="str">
            <v>07</v>
          </cell>
          <cell r="F191" t="str">
            <v>โรงพยาบาลชุมชน</v>
          </cell>
          <cell r="G191" t="str">
            <v>90</v>
          </cell>
          <cell r="H191" t="str">
            <v>15</v>
          </cell>
          <cell r="I191" t="str">
            <v>จ.อ่างทอง</v>
          </cell>
          <cell r="J191" t="str">
            <v>06</v>
          </cell>
          <cell r="K191" t="str">
            <v xml:space="preserve"> อ.วิเศษชัยชาญ</v>
          </cell>
          <cell r="L191" t="str">
            <v>02</v>
          </cell>
          <cell r="M191" t="str">
            <v xml:space="preserve"> 'ต.ศาลเจ้าโรงทอง'</v>
          </cell>
          <cell r="N191" t="str">
            <v>04</v>
          </cell>
          <cell r="O191" t="str">
            <v xml:space="preserve"> หมู่ 4</v>
          </cell>
          <cell r="P191" t="str">
            <v>01</v>
          </cell>
          <cell r="Q191" t="str">
            <v>เปิดดำเนินการ</v>
          </cell>
          <cell r="V191" t="str">
            <v>22</v>
          </cell>
          <cell r="W191" t="str">
            <v>2.2 ทุติยภูมิระดับกลาง</v>
          </cell>
          <cell r="AH191" t="str">
            <v>10787</v>
          </cell>
        </row>
        <row r="192">
          <cell r="A192" t="str">
            <v>001078500</v>
          </cell>
          <cell r="B192" t="str">
            <v>โรงพยาบาลโพธิ์ทอง</v>
          </cell>
          <cell r="C192" t="str">
            <v>21002</v>
          </cell>
          <cell r="D192" t="str">
            <v>กระทรวงสาธารณสุข สำนักงานปลัดกระทรวงสาธารณสุข</v>
          </cell>
          <cell r="E192" t="str">
            <v>07</v>
          </cell>
          <cell r="F192" t="str">
            <v>โรงพยาบาลชุมชน</v>
          </cell>
          <cell r="G192" t="str">
            <v>30</v>
          </cell>
          <cell r="H192" t="str">
            <v>15</v>
          </cell>
          <cell r="I192" t="str">
            <v>จ.อ่างทอง</v>
          </cell>
          <cell r="J192" t="str">
            <v>04</v>
          </cell>
          <cell r="K192" t="str">
            <v xml:space="preserve"> อ.โพธิ์ทอง</v>
          </cell>
          <cell r="L192" t="str">
            <v>01</v>
          </cell>
          <cell r="M192" t="str">
            <v xml:space="preserve"> 'ต.อ่างแก้ว'</v>
          </cell>
          <cell r="N192" t="str">
            <v>04</v>
          </cell>
          <cell r="O192" t="str">
            <v xml:space="preserve"> หมู่ 4</v>
          </cell>
          <cell r="P192" t="str">
            <v>01</v>
          </cell>
          <cell r="Q192" t="str">
            <v>เปิดดำเนินการ</v>
          </cell>
          <cell r="V192" t="str">
            <v>21</v>
          </cell>
          <cell r="W192" t="str">
            <v>2.1 ทุติยภูมิระดับต้น</v>
          </cell>
          <cell r="AH192" t="str">
            <v>10785</v>
          </cell>
        </row>
        <row r="193">
          <cell r="A193" t="str">
            <v>001080300</v>
          </cell>
          <cell r="B193" t="str">
            <v>โรงพยาบาลวัดสิงห์</v>
          </cell>
          <cell r="C193" t="str">
            <v>21002</v>
          </cell>
          <cell r="D193" t="str">
            <v>กระทรวงสาธารณสุข สำนักงานปลัดกระทรวงสาธารณสุข</v>
          </cell>
          <cell r="E193" t="str">
            <v>07</v>
          </cell>
          <cell r="F193" t="str">
            <v>โรงพยาบาลชุมชน</v>
          </cell>
          <cell r="G193" t="str">
            <v>38</v>
          </cell>
          <cell r="H193" t="str">
            <v>18</v>
          </cell>
          <cell r="I193" t="str">
            <v>จ.ชัยนาท</v>
          </cell>
          <cell r="J193" t="str">
            <v>03</v>
          </cell>
          <cell r="K193" t="str">
            <v xml:space="preserve"> อ.วัดสิงห์</v>
          </cell>
          <cell r="L193" t="str">
            <v>01</v>
          </cell>
          <cell r="M193" t="str">
            <v xml:space="preserve"> 'ต.วัดสิงห์'</v>
          </cell>
          <cell r="N193" t="str">
            <v>00</v>
          </cell>
          <cell r="O193" t="str">
            <v xml:space="preserve"> หมู่ 0</v>
          </cell>
          <cell r="P193" t="str">
            <v>01</v>
          </cell>
          <cell r="Q193" t="str">
            <v>เปิดดำเนินการ</v>
          </cell>
          <cell r="R193" t="str">
            <v xml:space="preserve">16 ถ.จวนวิไล </v>
          </cell>
          <cell r="V193" t="str">
            <v>21</v>
          </cell>
          <cell r="W193" t="str">
            <v>2.1 ทุติยภูมิระดับต้น</v>
          </cell>
          <cell r="AH193" t="str">
            <v>10803</v>
          </cell>
        </row>
        <row r="194">
          <cell r="A194" t="str">
            <v>001079600</v>
          </cell>
          <cell r="B194" t="str">
            <v>โรงพยาบาลลำสนธิ</v>
          </cell>
          <cell r="C194" t="str">
            <v>21002</v>
          </cell>
          <cell r="D194" t="str">
            <v>กระทรวงสาธารณสุข สำนักงานปลัดกระทรวงสาธารณสุข</v>
          </cell>
          <cell r="E194" t="str">
            <v>07</v>
          </cell>
          <cell r="F194" t="str">
            <v>โรงพยาบาลชุมชน</v>
          </cell>
          <cell r="G194" t="str">
            <v>30</v>
          </cell>
          <cell r="H194" t="str">
            <v>16</v>
          </cell>
          <cell r="I194" t="str">
            <v>จ.ลพบุรี</v>
          </cell>
          <cell r="J194" t="str">
            <v>10</v>
          </cell>
          <cell r="K194" t="str">
            <v xml:space="preserve"> อ.ลำสนธิ</v>
          </cell>
          <cell r="L194" t="str">
            <v>03</v>
          </cell>
          <cell r="M194" t="str">
            <v xml:space="preserve"> 'ต.หนองรี'</v>
          </cell>
          <cell r="N194" t="str">
            <v>11</v>
          </cell>
          <cell r="O194" t="str">
            <v xml:space="preserve"> หมู่ 11</v>
          </cell>
          <cell r="P194" t="str">
            <v>01</v>
          </cell>
          <cell r="Q194" t="str">
            <v>เปิดดำเนินการ</v>
          </cell>
          <cell r="R194" t="str">
            <v>79 ถนนสุระนารายณ์</v>
          </cell>
          <cell r="S194" t="str">
            <v>15190</v>
          </cell>
          <cell r="T194" t="str">
            <v>036-633185</v>
          </cell>
          <cell r="U194" t="str">
            <v>036-633183</v>
          </cell>
          <cell r="V194" t="str">
            <v>21</v>
          </cell>
          <cell r="W194" t="str">
            <v>2.1 ทุติยภูมิระดับต้น</v>
          </cell>
          <cell r="X194" t="str">
            <v>S</v>
          </cell>
          <cell r="Y194" t="str">
            <v xml:space="preserve">บริการ  </v>
          </cell>
          <cell r="AH194" t="str">
            <v>10796</v>
          </cell>
        </row>
        <row r="195">
          <cell r="A195" t="str">
            <v>001079500</v>
          </cell>
          <cell r="B195" t="str">
            <v>โรงพยาบาลโคกเจริญ</v>
          </cell>
          <cell r="C195" t="str">
            <v>21002</v>
          </cell>
          <cell r="D195" t="str">
            <v>กระทรวงสาธารณสุข สำนักงานปลัดกระทรวงสาธารณสุข</v>
          </cell>
          <cell r="E195" t="str">
            <v>07</v>
          </cell>
          <cell r="F195" t="str">
            <v>โรงพยาบาลชุมชน</v>
          </cell>
          <cell r="G195" t="str">
            <v>16</v>
          </cell>
          <cell r="H195" t="str">
            <v>16</v>
          </cell>
          <cell r="I195" t="str">
            <v>จ.ลพบุรี</v>
          </cell>
          <cell r="J195" t="str">
            <v>09</v>
          </cell>
          <cell r="K195" t="str">
            <v xml:space="preserve"> อ.โคกเจริญ</v>
          </cell>
          <cell r="L195" t="str">
            <v>01</v>
          </cell>
          <cell r="M195" t="str">
            <v xml:space="preserve"> 'ต.โคกเจริญ'</v>
          </cell>
          <cell r="N195" t="str">
            <v>02</v>
          </cell>
          <cell r="O195" t="str">
            <v xml:space="preserve"> หมู่ 2</v>
          </cell>
          <cell r="P195" t="str">
            <v>01</v>
          </cell>
          <cell r="Q195" t="str">
            <v>เปิดดำเนินการ</v>
          </cell>
          <cell r="R195" t="str">
            <v>111</v>
          </cell>
          <cell r="S195" t="str">
            <v>15250</v>
          </cell>
          <cell r="T195" t="str">
            <v>036-641106</v>
          </cell>
          <cell r="U195" t="str">
            <v>036-651102</v>
          </cell>
          <cell r="V195" t="str">
            <v>21</v>
          </cell>
          <cell r="W195" t="str">
            <v>2.1 ทุติยภูมิระดับต้น</v>
          </cell>
          <cell r="X195" t="str">
            <v>S</v>
          </cell>
          <cell r="Y195" t="str">
            <v xml:space="preserve">บริการ  </v>
          </cell>
          <cell r="AH195" t="str">
            <v>10795</v>
          </cell>
        </row>
        <row r="196">
          <cell r="A196" t="str">
            <v>001079800</v>
          </cell>
          <cell r="B196" t="str">
            <v>โรงพยาบาลบางระจัน</v>
          </cell>
          <cell r="C196" t="str">
            <v>21002</v>
          </cell>
          <cell r="D196" t="str">
            <v>กระทรวงสาธารณสุข สำนักงานปลัดกระทรวงสาธารณสุข</v>
          </cell>
          <cell r="E196" t="str">
            <v>07</v>
          </cell>
          <cell r="F196" t="str">
            <v>โรงพยาบาลชุมชน</v>
          </cell>
          <cell r="G196" t="str">
            <v>30</v>
          </cell>
          <cell r="H196" t="str">
            <v>17</v>
          </cell>
          <cell r="I196" t="str">
            <v>จ.สิงห์บุรี</v>
          </cell>
          <cell r="J196" t="str">
            <v>02</v>
          </cell>
          <cell r="K196" t="str">
            <v xml:space="preserve"> อ.บางระจัน</v>
          </cell>
          <cell r="L196" t="str">
            <v>03</v>
          </cell>
          <cell r="M196" t="str">
            <v xml:space="preserve"> 'ต.เชิงกลัด'</v>
          </cell>
          <cell r="N196" t="str">
            <v>06</v>
          </cell>
          <cell r="O196" t="str">
            <v xml:space="preserve"> หมู่ 6</v>
          </cell>
          <cell r="P196" t="str">
            <v>01</v>
          </cell>
          <cell r="Q196" t="str">
            <v>เปิดดำเนินการ</v>
          </cell>
          <cell r="R196" t="str">
            <v xml:space="preserve">41 </v>
          </cell>
          <cell r="S196" t="str">
            <v>16130</v>
          </cell>
          <cell r="T196" t="str">
            <v>036-591486</v>
          </cell>
          <cell r="U196" t="str">
            <v>036-544434</v>
          </cell>
          <cell r="V196" t="str">
            <v>21</v>
          </cell>
          <cell r="W196" t="str">
            <v>2.1 ทุติยภูมิระดับต้น</v>
          </cell>
          <cell r="X196" t="str">
            <v>S</v>
          </cell>
          <cell r="Y196" t="str">
            <v xml:space="preserve">บริการ  </v>
          </cell>
          <cell r="AH196" t="str">
            <v>10798</v>
          </cell>
        </row>
        <row r="197">
          <cell r="A197" t="str">
            <v>001082100</v>
          </cell>
          <cell r="B197" t="str">
            <v>โรงพยาบาลพานทอง</v>
          </cell>
          <cell r="C197" t="str">
            <v>21002</v>
          </cell>
          <cell r="D197" t="str">
            <v>กระทรวงสาธารณสุข สำนักงานปลัดกระทรวงสาธารณสุข</v>
          </cell>
          <cell r="E197" t="str">
            <v>07</v>
          </cell>
          <cell r="F197" t="str">
            <v>โรงพยาบาลชุมชน</v>
          </cell>
          <cell r="G197" t="str">
            <v>60</v>
          </cell>
          <cell r="H197" t="str">
            <v>20</v>
          </cell>
          <cell r="I197" t="str">
            <v>จ.ชลบุรี</v>
          </cell>
          <cell r="J197" t="str">
            <v>05</v>
          </cell>
          <cell r="K197" t="str">
            <v xml:space="preserve"> อ.พานทอง</v>
          </cell>
          <cell r="L197" t="str">
            <v>01</v>
          </cell>
          <cell r="M197" t="str">
            <v xml:space="preserve"> 'ต.พานทอง'</v>
          </cell>
          <cell r="N197" t="str">
            <v>08</v>
          </cell>
          <cell r="O197" t="str">
            <v xml:space="preserve"> หมู่ 8</v>
          </cell>
          <cell r="P197" t="str">
            <v>01</v>
          </cell>
          <cell r="Q197" t="str">
            <v>เปิดดำเนินการ</v>
          </cell>
          <cell r="R197" t="str">
            <v xml:space="preserve">  เลขที่ 1/10</v>
          </cell>
          <cell r="V197" t="str">
            <v>21</v>
          </cell>
          <cell r="W197" t="str">
            <v>2.1 ทุติยภูมิระดับต้น</v>
          </cell>
          <cell r="AH197" t="str">
            <v>10821</v>
          </cell>
        </row>
        <row r="198">
          <cell r="A198" t="str">
            <v>001082000</v>
          </cell>
          <cell r="B198" t="str">
            <v>โรงพยาบาลวัดญาณสังวราราม</v>
          </cell>
          <cell r="C198" t="str">
            <v>21002</v>
          </cell>
          <cell r="D198" t="str">
            <v>กระทรวงสาธารณสุข สำนักงานปลัดกระทรวงสาธารณสุข</v>
          </cell>
          <cell r="E198" t="str">
            <v>07</v>
          </cell>
          <cell r="F198" t="str">
            <v>โรงพยาบาลชุมชน</v>
          </cell>
          <cell r="G198" t="str">
            <v>30</v>
          </cell>
          <cell r="H198" t="str">
            <v>20</v>
          </cell>
          <cell r="I198" t="str">
            <v>จ.ชลบุรี</v>
          </cell>
          <cell r="J198" t="str">
            <v>04</v>
          </cell>
          <cell r="K198" t="str">
            <v xml:space="preserve"> อ.บางละมุง</v>
          </cell>
          <cell r="L198" t="str">
            <v>06</v>
          </cell>
          <cell r="M198" t="str">
            <v xml:space="preserve"> 'ต.ห้วยใหญ่'</v>
          </cell>
          <cell r="N198" t="str">
            <v>11</v>
          </cell>
          <cell r="O198" t="str">
            <v xml:space="preserve"> หมู่ 11</v>
          </cell>
          <cell r="P198" t="str">
            <v>01</v>
          </cell>
          <cell r="Q198" t="str">
            <v>เปิดดำเนินการ</v>
          </cell>
          <cell r="V198" t="str">
            <v>21</v>
          </cell>
          <cell r="W198" t="str">
            <v>2.1 ทุติยภูมิระดับต้น</v>
          </cell>
          <cell r="AH198" t="str">
            <v>10820</v>
          </cell>
        </row>
        <row r="199">
          <cell r="A199" t="str">
            <v>001082400</v>
          </cell>
          <cell r="B199" t="str">
            <v>โรงพยาบาลเกาะสีชัง</v>
          </cell>
          <cell r="C199" t="str">
            <v>21002</v>
          </cell>
          <cell r="D199" t="str">
            <v>กระทรวงสาธารณสุข สำนักงานปลัดกระทรวงสาธารณสุข</v>
          </cell>
          <cell r="E199" t="str">
            <v>07</v>
          </cell>
          <cell r="F199" t="str">
            <v>โรงพยาบาลชุมชน</v>
          </cell>
          <cell r="G199" t="str">
            <v>30</v>
          </cell>
          <cell r="H199" t="str">
            <v>20</v>
          </cell>
          <cell r="I199" t="str">
            <v>จ.ชลบุรี</v>
          </cell>
          <cell r="J199" t="str">
            <v>08</v>
          </cell>
          <cell r="K199" t="str">
            <v xml:space="preserve"> อ.เกาะสีชัง</v>
          </cell>
          <cell r="L199" t="str">
            <v>01</v>
          </cell>
          <cell r="M199" t="str">
            <v xml:space="preserve"> 'ต.ท่าเทววงษ์'</v>
          </cell>
          <cell r="N199" t="str">
            <v>01</v>
          </cell>
          <cell r="O199" t="str">
            <v xml:space="preserve"> หมู่ 1</v>
          </cell>
          <cell r="P199" t="str">
            <v>01</v>
          </cell>
          <cell r="Q199" t="str">
            <v>เปิดดำเนินการ</v>
          </cell>
          <cell r="V199" t="str">
            <v>21</v>
          </cell>
          <cell r="W199" t="str">
            <v>2.1 ทุติยภูมิระดับต้น</v>
          </cell>
          <cell r="AH199" t="str">
            <v>10824</v>
          </cell>
        </row>
        <row r="200">
          <cell r="A200" t="str">
            <v>001089100</v>
          </cell>
          <cell r="B200" t="str">
            <v xml:space="preserve">โรงพยาบาลหนองบุญมาก </v>
          </cell>
          <cell r="C200" t="str">
            <v>21002</v>
          </cell>
          <cell r="D200" t="str">
            <v>กระทรวงสาธารณสุข สำนักงานปลัดกระทรวงสาธารณสุข</v>
          </cell>
          <cell r="E200" t="str">
            <v>07</v>
          </cell>
          <cell r="F200" t="str">
            <v>โรงพยาบาลชุมชน</v>
          </cell>
          <cell r="G200" t="str">
            <v>30</v>
          </cell>
          <cell r="H200" t="str">
            <v>30</v>
          </cell>
          <cell r="I200" t="str">
            <v>จ.นครราชสีมา</v>
          </cell>
          <cell r="J200" t="str">
            <v>22</v>
          </cell>
          <cell r="K200" t="str">
            <v xml:space="preserve"> อ.หนองบุญมาก</v>
          </cell>
          <cell r="L200" t="str">
            <v>04</v>
          </cell>
          <cell r="M200" t="str">
            <v xml:space="preserve"> 'ต.หนองหัวแรต'</v>
          </cell>
          <cell r="N200" t="str">
            <v>04</v>
          </cell>
          <cell r="O200" t="str">
            <v xml:space="preserve"> หมู่ 4</v>
          </cell>
          <cell r="P200" t="str">
            <v>01</v>
          </cell>
          <cell r="Q200" t="str">
            <v>เปิดดำเนินการ</v>
          </cell>
          <cell r="R200" t="str">
            <v>198 ม.4 ถ.โชคชัย - เดชอุดม</v>
          </cell>
          <cell r="V200" t="str">
            <v>21</v>
          </cell>
          <cell r="W200" t="str">
            <v>2.1 ทุติยภูมิระดับต้น</v>
          </cell>
          <cell r="Z200" t="str">
            <v>02</v>
          </cell>
          <cell r="AA200" t="str">
            <v>แก้ไขชื่อ</v>
          </cell>
          <cell r="AB200" t="str">
            <v xml:space="preserve">เปลี่ยนชื่อจากโรงพยาบาลหนองบุนนาก เป็น โรงพยาบาลหนองบุญมาก </v>
          </cell>
          <cell r="AH200" t="str">
            <v>10891</v>
          </cell>
        </row>
        <row r="201">
          <cell r="A201" t="str">
            <v>001088400</v>
          </cell>
          <cell r="B201" t="str">
            <v>โรงพยาบาลพิมาย</v>
          </cell>
          <cell r="C201" t="str">
            <v>21002</v>
          </cell>
          <cell r="D201" t="str">
            <v>กระทรวงสาธารณสุข สำนักงานปลัดกระทรวงสาธารณสุข</v>
          </cell>
          <cell r="E201" t="str">
            <v>07</v>
          </cell>
          <cell r="F201" t="str">
            <v>โรงพยาบาลชุมชน</v>
          </cell>
          <cell r="G201" t="str">
            <v>90</v>
          </cell>
          <cell r="H201" t="str">
            <v>30</v>
          </cell>
          <cell r="I201" t="str">
            <v>จ.นครราชสีมา</v>
          </cell>
          <cell r="J201" t="str">
            <v>15</v>
          </cell>
          <cell r="K201" t="str">
            <v xml:space="preserve"> อ.พิมาย</v>
          </cell>
          <cell r="L201" t="str">
            <v>01</v>
          </cell>
          <cell r="M201" t="str">
            <v xml:space="preserve"> 'ต.ในเมือง'</v>
          </cell>
          <cell r="N201" t="str">
            <v>01</v>
          </cell>
          <cell r="O201" t="str">
            <v xml:space="preserve"> หมู่ 1</v>
          </cell>
          <cell r="P201" t="str">
            <v>01</v>
          </cell>
          <cell r="Q201" t="str">
            <v>เปิดดำเนินการ</v>
          </cell>
          <cell r="R201" t="str">
            <v>138 ม.1  ถ.พิมาย - ตลาดแค</v>
          </cell>
          <cell r="V201" t="str">
            <v>23</v>
          </cell>
          <cell r="W201" t="str">
            <v>2.3 ทุติยภูมิระดับสูง</v>
          </cell>
          <cell r="AH201" t="str">
            <v>10884</v>
          </cell>
        </row>
        <row r="202">
          <cell r="A202" t="str">
            <v>001086600</v>
          </cell>
          <cell r="B202" t="str">
            <v>โรงพยาบาลคลองหาด</v>
          </cell>
          <cell r="C202" t="str">
            <v>21002</v>
          </cell>
          <cell r="D202" t="str">
            <v>กระทรวงสาธารณสุข สำนักงานปลัดกระทรวงสาธารณสุข</v>
          </cell>
          <cell r="E202" t="str">
            <v>07</v>
          </cell>
          <cell r="F202" t="str">
            <v>โรงพยาบาลชุมชน</v>
          </cell>
          <cell r="G202" t="str">
            <v>30</v>
          </cell>
          <cell r="H202" t="str">
            <v>27</v>
          </cell>
          <cell r="I202" t="str">
            <v>จ.สระแก้ว</v>
          </cell>
          <cell r="J202" t="str">
            <v>02</v>
          </cell>
          <cell r="K202" t="str">
            <v xml:space="preserve"> อ.คลองหาด</v>
          </cell>
          <cell r="L202" t="str">
            <v>01</v>
          </cell>
          <cell r="M202" t="str">
            <v xml:space="preserve"> 'ต.คลองหาด'</v>
          </cell>
          <cell r="N202" t="str">
            <v>01</v>
          </cell>
          <cell r="O202" t="str">
            <v xml:space="preserve"> หมู่ 1</v>
          </cell>
          <cell r="P202" t="str">
            <v>01</v>
          </cell>
          <cell r="Q202" t="str">
            <v>เปิดดำเนินการ</v>
          </cell>
          <cell r="R202" t="str">
            <v xml:space="preserve">628 </v>
          </cell>
          <cell r="V202" t="str">
            <v>21</v>
          </cell>
          <cell r="W202" t="str">
            <v>2.1 ทุติยภูมิระดับต้น</v>
          </cell>
          <cell r="AH202" t="str">
            <v>10866</v>
          </cell>
        </row>
        <row r="203">
          <cell r="A203" t="str">
            <v>001085900</v>
          </cell>
          <cell r="B203" t="str">
            <v>โรงพยาบาลบ้านสร้าง</v>
          </cell>
          <cell r="C203" t="str">
            <v>21002</v>
          </cell>
          <cell r="D203" t="str">
            <v>กระทรวงสาธารณสุข สำนักงานปลัดกระทรวงสาธารณสุข</v>
          </cell>
          <cell r="E203" t="str">
            <v>07</v>
          </cell>
          <cell r="F203" t="str">
            <v>โรงพยาบาลชุมชน</v>
          </cell>
          <cell r="G203" t="str">
            <v>30</v>
          </cell>
          <cell r="H203" t="str">
            <v>25</v>
          </cell>
          <cell r="I203" t="str">
            <v>จ.ปราจีนบุรี</v>
          </cell>
          <cell r="J203" t="str">
            <v>06</v>
          </cell>
          <cell r="K203" t="str">
            <v xml:space="preserve"> อ.บ้านสร้าง</v>
          </cell>
          <cell r="L203" t="str">
            <v>02</v>
          </cell>
          <cell r="M203" t="str">
            <v xml:space="preserve"> 'ต.บางกระเบา'</v>
          </cell>
          <cell r="N203" t="str">
            <v>01</v>
          </cell>
          <cell r="O203" t="str">
            <v xml:space="preserve"> หมู่ 1</v>
          </cell>
          <cell r="P203" t="str">
            <v>01</v>
          </cell>
          <cell r="Q203" t="str">
            <v>เปิดดำเนินการ</v>
          </cell>
          <cell r="V203" t="str">
            <v>21</v>
          </cell>
          <cell r="W203" t="str">
            <v>2.1 ทุติยภูมิระดับต้น</v>
          </cell>
          <cell r="AH203" t="str">
            <v>10859</v>
          </cell>
        </row>
        <row r="204">
          <cell r="A204" t="str">
            <v>001086000</v>
          </cell>
          <cell r="B204" t="str">
            <v>โรงพยาบาลประจันตคาม</v>
          </cell>
          <cell r="C204" t="str">
            <v>21002</v>
          </cell>
          <cell r="D204" t="str">
            <v>กระทรวงสาธารณสุข สำนักงานปลัดกระทรวงสาธารณสุข</v>
          </cell>
          <cell r="E204" t="str">
            <v>07</v>
          </cell>
          <cell r="F204" t="str">
            <v>โรงพยาบาลชุมชน</v>
          </cell>
          <cell r="G204" t="str">
            <v>30</v>
          </cell>
          <cell r="H204" t="str">
            <v>25</v>
          </cell>
          <cell r="I204" t="str">
            <v>จ.ปราจีนบุรี</v>
          </cell>
          <cell r="J204" t="str">
            <v>07</v>
          </cell>
          <cell r="K204" t="str">
            <v xml:space="preserve"> อ.ประจันตคาม</v>
          </cell>
          <cell r="L204" t="str">
            <v>01</v>
          </cell>
          <cell r="M204" t="str">
            <v xml:space="preserve"> 'ต.ประจันตคาม'</v>
          </cell>
          <cell r="N204" t="str">
            <v>04</v>
          </cell>
          <cell r="O204" t="str">
            <v xml:space="preserve"> หมู่ 4</v>
          </cell>
          <cell r="P204" t="str">
            <v>01</v>
          </cell>
          <cell r="Q204" t="str">
            <v>เปิดดำเนินการ</v>
          </cell>
          <cell r="R204" t="str">
            <v xml:space="preserve">101 </v>
          </cell>
          <cell r="V204" t="str">
            <v>21</v>
          </cell>
          <cell r="W204" t="str">
            <v>2.1 ทุติยภูมิระดับต้น</v>
          </cell>
          <cell r="AH204" t="str">
            <v>10860</v>
          </cell>
        </row>
        <row r="205">
          <cell r="A205" t="str">
            <v>001086100</v>
          </cell>
          <cell r="B205" t="str">
            <v>โรงพยาบาลศรีมหาโพธิ</v>
          </cell>
          <cell r="C205" t="str">
            <v>21002</v>
          </cell>
          <cell r="D205" t="str">
            <v>กระทรวงสาธารณสุข สำนักงานปลัดกระทรวงสาธารณสุข</v>
          </cell>
          <cell r="E205" t="str">
            <v>07</v>
          </cell>
          <cell r="F205" t="str">
            <v>โรงพยาบาลชุมชน</v>
          </cell>
          <cell r="G205" t="str">
            <v>60</v>
          </cell>
          <cell r="H205" t="str">
            <v>25</v>
          </cell>
          <cell r="I205" t="str">
            <v>จ.ปราจีนบุรี</v>
          </cell>
          <cell r="J205" t="str">
            <v>08</v>
          </cell>
          <cell r="K205" t="str">
            <v xml:space="preserve"> อ.ศรีมหาโพธิ</v>
          </cell>
          <cell r="L205" t="str">
            <v>01</v>
          </cell>
          <cell r="M205" t="str">
            <v xml:space="preserve"> 'ต.ศรีมหาโพธิ'</v>
          </cell>
          <cell r="N205" t="str">
            <v>09</v>
          </cell>
          <cell r="O205" t="str">
            <v xml:space="preserve"> หมู่ 9</v>
          </cell>
          <cell r="P205" t="str">
            <v>01</v>
          </cell>
          <cell r="Q205" t="str">
            <v>เปิดดำเนินการ</v>
          </cell>
          <cell r="R205" t="str">
            <v xml:space="preserve">114 </v>
          </cell>
          <cell r="V205" t="str">
            <v>21</v>
          </cell>
          <cell r="W205" t="str">
            <v>2.1 ทุติยภูมิระดับต้น</v>
          </cell>
          <cell r="AH205" t="str">
            <v>10861</v>
          </cell>
        </row>
        <row r="206">
          <cell r="A206" t="str">
            <v>001089300</v>
          </cell>
          <cell r="B206" t="str">
            <v>โรงพยาบาลโนนแดง</v>
          </cell>
          <cell r="C206" t="str">
            <v>21002</v>
          </cell>
          <cell r="D206" t="str">
            <v>กระทรวงสาธารณสุข สำนักงานปลัดกระทรวงสาธารณสุข</v>
          </cell>
          <cell r="E206" t="str">
            <v>07</v>
          </cell>
          <cell r="F206" t="str">
            <v>โรงพยาบาลชุมชน</v>
          </cell>
          <cell r="G206" t="str">
            <v>30</v>
          </cell>
          <cell r="H206" t="str">
            <v>30</v>
          </cell>
          <cell r="I206" t="str">
            <v>จ.นครราชสีมา</v>
          </cell>
          <cell r="J206" t="str">
            <v>24</v>
          </cell>
          <cell r="K206" t="str">
            <v xml:space="preserve"> อ.โนนแดง</v>
          </cell>
          <cell r="L206" t="str">
            <v>01</v>
          </cell>
          <cell r="M206" t="str">
            <v xml:space="preserve"> 'ต.โนนแดง'</v>
          </cell>
          <cell r="N206" t="str">
            <v>09</v>
          </cell>
          <cell r="O206" t="str">
            <v xml:space="preserve"> หมู่ 9</v>
          </cell>
          <cell r="P206" t="str">
            <v>01</v>
          </cell>
          <cell r="Q206" t="str">
            <v>เปิดดำเนินการ</v>
          </cell>
          <cell r="R206" t="str">
            <v xml:space="preserve">113 </v>
          </cell>
          <cell r="V206" t="str">
            <v>21</v>
          </cell>
          <cell r="W206" t="str">
            <v>2.1 ทุติยภูมิระดับต้น</v>
          </cell>
          <cell r="AH206" t="str">
            <v>10893</v>
          </cell>
        </row>
        <row r="207">
          <cell r="A207" t="str">
            <v>001089400</v>
          </cell>
          <cell r="B207" t="str">
            <v>โรงพยาบาลวังน้ำเขียว</v>
          </cell>
          <cell r="C207" t="str">
            <v>21002</v>
          </cell>
          <cell r="D207" t="str">
            <v>กระทรวงสาธารณสุข สำนักงานปลัดกระทรวงสาธารณสุข</v>
          </cell>
          <cell r="E207" t="str">
            <v>07</v>
          </cell>
          <cell r="F207" t="str">
            <v>โรงพยาบาลชุมชน</v>
          </cell>
          <cell r="G207" t="str">
            <v>10</v>
          </cell>
          <cell r="H207" t="str">
            <v>30</v>
          </cell>
          <cell r="I207" t="str">
            <v>จ.นครราชสีมา</v>
          </cell>
          <cell r="J207" t="str">
            <v>25</v>
          </cell>
          <cell r="K207" t="str">
            <v xml:space="preserve"> อ.วังน้ำเขียว</v>
          </cell>
          <cell r="L207" t="str">
            <v>05</v>
          </cell>
          <cell r="M207" t="str">
            <v xml:space="preserve"> 'ต.ไทยสามัคคี'</v>
          </cell>
          <cell r="N207" t="str">
            <v>03</v>
          </cell>
          <cell r="O207" t="str">
            <v xml:space="preserve"> หมู่ 3</v>
          </cell>
          <cell r="P207" t="str">
            <v>01</v>
          </cell>
          <cell r="Q207" t="str">
            <v>เปิดดำเนินการ</v>
          </cell>
          <cell r="R207" t="str">
            <v xml:space="preserve">ถ.ราชสีมา - กบินทร์บุรี  </v>
          </cell>
          <cell r="V207" t="str">
            <v>21</v>
          </cell>
          <cell r="W207" t="str">
            <v>2.1 ทุติยภูมิระดับต้น</v>
          </cell>
          <cell r="AH207" t="str">
            <v>10894</v>
          </cell>
        </row>
        <row r="208">
          <cell r="A208" t="str">
            <v>001087500</v>
          </cell>
          <cell r="B208" t="str">
            <v>โรงพยาบาลจักราช</v>
          </cell>
          <cell r="C208" t="str">
            <v>21002</v>
          </cell>
          <cell r="D208" t="str">
            <v>กระทรวงสาธารณสุข สำนักงานปลัดกระทรวงสาธารณสุข</v>
          </cell>
          <cell r="E208" t="str">
            <v>07</v>
          </cell>
          <cell r="F208" t="str">
            <v>โรงพยาบาลชุมชน</v>
          </cell>
          <cell r="G208" t="str">
            <v>30</v>
          </cell>
          <cell r="H208" t="str">
            <v>30</v>
          </cell>
          <cell r="I208" t="str">
            <v>จ.นครราชสีมา</v>
          </cell>
          <cell r="J208" t="str">
            <v>06</v>
          </cell>
          <cell r="K208" t="str">
            <v xml:space="preserve"> อ.จักราช</v>
          </cell>
          <cell r="L208" t="str">
            <v>01</v>
          </cell>
          <cell r="M208" t="str">
            <v xml:space="preserve"> 'ต.จักราช'</v>
          </cell>
          <cell r="N208" t="str">
            <v>04</v>
          </cell>
          <cell r="O208" t="str">
            <v xml:space="preserve"> หมู่ 4</v>
          </cell>
          <cell r="P208" t="str">
            <v>01</v>
          </cell>
          <cell r="Q208" t="str">
            <v>เปิดดำเนินการ</v>
          </cell>
          <cell r="R208" t="str">
            <v xml:space="preserve">272 </v>
          </cell>
          <cell r="V208" t="str">
            <v>22</v>
          </cell>
          <cell r="W208" t="str">
            <v>2.2 ทุติยภูมิระดับกลาง</v>
          </cell>
          <cell r="AH208" t="str">
            <v>10875</v>
          </cell>
        </row>
        <row r="209">
          <cell r="A209" t="str">
            <v>001089900</v>
          </cell>
          <cell r="B209" t="str">
            <v>โรงพยาบาลละหานทราย</v>
          </cell>
          <cell r="C209" t="str">
            <v>21002</v>
          </cell>
          <cell r="D209" t="str">
            <v>กระทรวงสาธารณสุข สำนักงานปลัดกระทรวงสาธารณสุข</v>
          </cell>
          <cell r="E209" t="str">
            <v>07</v>
          </cell>
          <cell r="F209" t="str">
            <v>โรงพยาบาลชุมชน</v>
          </cell>
          <cell r="G209" t="str">
            <v>90</v>
          </cell>
          <cell r="H209" t="str">
            <v>31</v>
          </cell>
          <cell r="I209" t="str">
            <v>จ.บุรีรัมย์</v>
          </cell>
          <cell r="J209" t="str">
            <v>06</v>
          </cell>
          <cell r="K209" t="str">
            <v xml:space="preserve"> อ.ละหานทราย</v>
          </cell>
          <cell r="L209" t="str">
            <v>01</v>
          </cell>
          <cell r="M209" t="str">
            <v xml:space="preserve"> 'ต.ละหานทราย'</v>
          </cell>
          <cell r="N209" t="str">
            <v>08</v>
          </cell>
          <cell r="O209" t="str">
            <v xml:space="preserve"> หมู่ 8</v>
          </cell>
          <cell r="P209" t="str">
            <v>01</v>
          </cell>
          <cell r="Q209" t="str">
            <v>เปิดดำเนินการ</v>
          </cell>
          <cell r="R209" t="str">
            <v xml:space="preserve">55 </v>
          </cell>
          <cell r="V209" t="str">
            <v>22</v>
          </cell>
          <cell r="W209" t="str">
            <v>2.2 ทุติยภูมิระดับกลาง</v>
          </cell>
          <cell r="AH209" t="str">
            <v>10899</v>
          </cell>
        </row>
        <row r="210">
          <cell r="A210" t="str">
            <v>001092400</v>
          </cell>
          <cell r="B210" t="str">
            <v>โรงพยาบาลลำดวน</v>
          </cell>
          <cell r="C210" t="str">
            <v>21002</v>
          </cell>
          <cell r="D210" t="str">
            <v>กระทรวงสาธารณสุข สำนักงานปลัดกระทรวงสาธารณสุข</v>
          </cell>
          <cell r="E210" t="str">
            <v>07</v>
          </cell>
          <cell r="F210" t="str">
            <v>โรงพยาบาลชุมชน</v>
          </cell>
          <cell r="G210" t="str">
            <v>60</v>
          </cell>
          <cell r="H210" t="str">
            <v>32</v>
          </cell>
          <cell r="I210" t="str">
            <v>จ.สุรินทร์</v>
          </cell>
          <cell r="J210" t="str">
            <v>11</v>
          </cell>
          <cell r="K210" t="str">
            <v xml:space="preserve"> อ.ลำดวน</v>
          </cell>
          <cell r="L210" t="str">
            <v>01</v>
          </cell>
          <cell r="M210" t="str">
            <v xml:space="preserve"> 'ต.ลำดวน'</v>
          </cell>
          <cell r="N210" t="str">
            <v>03</v>
          </cell>
          <cell r="O210" t="str">
            <v xml:space="preserve"> หมู่ 3</v>
          </cell>
          <cell r="P210" t="str">
            <v>01</v>
          </cell>
          <cell r="Q210" t="str">
            <v>เปิดดำเนินการ</v>
          </cell>
          <cell r="R210" t="str">
            <v xml:space="preserve">80  ถ.สุรินทร์-สังขะ </v>
          </cell>
          <cell r="V210" t="str">
            <v>21</v>
          </cell>
          <cell r="W210" t="str">
            <v>2.1 ทุติยภูมิระดับต้น</v>
          </cell>
          <cell r="AH210" t="str">
            <v>10924</v>
          </cell>
        </row>
        <row r="211">
          <cell r="A211" t="str">
            <v>001092500</v>
          </cell>
          <cell r="B211" t="str">
            <v>โรงพยาบาลสำโรงทาบ</v>
          </cell>
          <cell r="C211" t="str">
            <v>21002</v>
          </cell>
          <cell r="D211" t="str">
            <v>กระทรวงสาธารณสุข สำนักงานปลัดกระทรวงสาธารณสุข</v>
          </cell>
          <cell r="E211" t="str">
            <v>07</v>
          </cell>
          <cell r="F211" t="str">
            <v>โรงพยาบาลชุมชน</v>
          </cell>
          <cell r="G211" t="str">
            <v>30</v>
          </cell>
          <cell r="H211" t="str">
            <v>32</v>
          </cell>
          <cell r="I211" t="str">
            <v>จ.สุรินทร์</v>
          </cell>
          <cell r="J211" t="str">
            <v>12</v>
          </cell>
          <cell r="K211" t="str">
            <v xml:space="preserve"> อ.สำโรงทาบ</v>
          </cell>
          <cell r="L211" t="str">
            <v>02</v>
          </cell>
          <cell r="M211" t="str">
            <v xml:space="preserve"> 'ต.หนองไผ่ล้อม'</v>
          </cell>
          <cell r="N211" t="str">
            <v>01</v>
          </cell>
          <cell r="O211" t="str">
            <v xml:space="preserve"> หมู่ 1</v>
          </cell>
          <cell r="P211" t="str">
            <v>01</v>
          </cell>
          <cell r="Q211" t="str">
            <v>เปิดดำเนินการ</v>
          </cell>
          <cell r="R211" t="str">
            <v xml:space="preserve">272  ถ.ขามสามัคคี </v>
          </cell>
          <cell r="V211" t="str">
            <v>21</v>
          </cell>
          <cell r="W211" t="str">
            <v>2.1 ทุติยภูมิระดับต้น</v>
          </cell>
          <cell r="AH211" t="str">
            <v>10925</v>
          </cell>
        </row>
        <row r="212">
          <cell r="A212" t="str">
            <v>001092600</v>
          </cell>
          <cell r="B212" t="str">
            <v>โรงพยาบาลบัวเชด</v>
          </cell>
          <cell r="C212" t="str">
            <v>21002</v>
          </cell>
          <cell r="D212" t="str">
            <v>กระทรวงสาธารณสุข สำนักงานปลัดกระทรวงสาธารณสุข</v>
          </cell>
          <cell r="E212" t="str">
            <v>07</v>
          </cell>
          <cell r="F212" t="str">
            <v>โรงพยาบาลชุมชน</v>
          </cell>
          <cell r="G212" t="str">
            <v>30</v>
          </cell>
          <cell r="H212" t="str">
            <v>32</v>
          </cell>
          <cell r="I212" t="str">
            <v>จ.สุรินทร์</v>
          </cell>
          <cell r="J212" t="str">
            <v>13</v>
          </cell>
          <cell r="K212" t="str">
            <v xml:space="preserve"> อ.บัวเชด</v>
          </cell>
          <cell r="L212" t="str">
            <v>01</v>
          </cell>
          <cell r="M212" t="str">
            <v xml:space="preserve"> 'ต.บัวเชด'</v>
          </cell>
          <cell r="N212" t="str">
            <v>01</v>
          </cell>
          <cell r="O212" t="str">
            <v xml:space="preserve"> หมู่ 1</v>
          </cell>
          <cell r="P212" t="str">
            <v>01</v>
          </cell>
          <cell r="Q212" t="str">
            <v>เปิดดำเนินการ</v>
          </cell>
          <cell r="V212" t="str">
            <v>21</v>
          </cell>
          <cell r="W212" t="str">
            <v>2.1 ทุติยภูมิระดับต้น</v>
          </cell>
          <cell r="AH212" t="str">
            <v>10926</v>
          </cell>
        </row>
        <row r="213">
          <cell r="A213" t="str">
            <v>001098300</v>
          </cell>
          <cell r="B213" t="str">
            <v>โรงพยาบาลเนินสง่า</v>
          </cell>
          <cell r="C213" t="str">
            <v>21002</v>
          </cell>
          <cell r="D213" t="str">
            <v>กระทรวงสาธารณสุข สำนักงานปลัดกระทรวงสาธารณสุข</v>
          </cell>
          <cell r="E213" t="str">
            <v>07</v>
          </cell>
          <cell r="F213" t="str">
            <v>โรงพยาบาลชุมชน</v>
          </cell>
          <cell r="G213" t="str">
            <v>30</v>
          </cell>
          <cell r="H213" t="str">
            <v>36</v>
          </cell>
          <cell r="I213" t="str">
            <v>จ.ชัยภูมิ</v>
          </cell>
          <cell r="J213" t="str">
            <v>15</v>
          </cell>
          <cell r="K213" t="str">
            <v xml:space="preserve"> อ.เนินสง่า</v>
          </cell>
          <cell r="L213" t="str">
            <v>01</v>
          </cell>
          <cell r="M213" t="str">
            <v xml:space="preserve"> 'ต.หนองฉิม'</v>
          </cell>
          <cell r="N213" t="str">
            <v>05</v>
          </cell>
          <cell r="O213" t="str">
            <v xml:space="preserve"> หมู่ 5</v>
          </cell>
          <cell r="P213" t="str">
            <v>01</v>
          </cell>
          <cell r="Q213" t="str">
            <v>เปิดดำเนินการ</v>
          </cell>
          <cell r="R213" t="str">
            <v xml:space="preserve">180 ม. 5 </v>
          </cell>
          <cell r="S213" t="str">
            <v>36130</v>
          </cell>
          <cell r="V213" t="str">
            <v>21</v>
          </cell>
          <cell r="W213" t="str">
            <v>2.1 ทุติยภูมิระดับต้น</v>
          </cell>
          <cell r="AH213" t="str">
            <v>10983</v>
          </cell>
        </row>
        <row r="214">
          <cell r="A214" t="str">
            <v>001097300</v>
          </cell>
          <cell r="B214" t="str">
            <v>โรงพยาบาลหนองบัวแดง</v>
          </cell>
          <cell r="C214" t="str">
            <v>21002</v>
          </cell>
          <cell r="D214" t="str">
            <v>กระทรวงสาธารณสุข สำนักงานปลัดกระทรวงสาธารณสุข</v>
          </cell>
          <cell r="E214" t="str">
            <v>07</v>
          </cell>
          <cell r="F214" t="str">
            <v>โรงพยาบาลชุมชน</v>
          </cell>
          <cell r="G214" t="str">
            <v>30</v>
          </cell>
          <cell r="H214" t="str">
            <v>36</v>
          </cell>
          <cell r="I214" t="str">
            <v>จ.ชัยภูมิ</v>
          </cell>
          <cell r="J214" t="str">
            <v>05</v>
          </cell>
          <cell r="K214" t="str">
            <v xml:space="preserve"> อ.หนองบัวแดง</v>
          </cell>
          <cell r="L214" t="str">
            <v>01</v>
          </cell>
          <cell r="M214" t="str">
            <v xml:space="preserve"> 'ต.หนองบัวแดง'</v>
          </cell>
          <cell r="N214" t="str">
            <v>02</v>
          </cell>
          <cell r="O214" t="str">
            <v xml:space="preserve"> หมู่ 2</v>
          </cell>
          <cell r="P214" t="str">
            <v>01</v>
          </cell>
          <cell r="Q214" t="str">
            <v>เปิดดำเนินการ</v>
          </cell>
          <cell r="R214" t="str">
            <v xml:space="preserve">431 </v>
          </cell>
          <cell r="V214" t="str">
            <v>22</v>
          </cell>
          <cell r="W214" t="str">
            <v>2.2 ทุติยภูมิระดับกลาง</v>
          </cell>
          <cell r="AH214" t="str">
            <v>10973</v>
          </cell>
        </row>
        <row r="215">
          <cell r="A215" t="str">
            <v>001099200</v>
          </cell>
          <cell r="B215" t="str">
            <v>โรงพยาบาลโนนสัง</v>
          </cell>
          <cell r="C215" t="str">
            <v>21002</v>
          </cell>
          <cell r="D215" t="str">
            <v>กระทรวงสาธารณสุข สำนักงานปลัดกระทรวงสาธารณสุข</v>
          </cell>
          <cell r="E215" t="str">
            <v>07</v>
          </cell>
          <cell r="F215" t="str">
            <v>โรงพยาบาลชุมชน</v>
          </cell>
          <cell r="G215" t="str">
            <v>30</v>
          </cell>
          <cell r="H215" t="str">
            <v>39</v>
          </cell>
          <cell r="I215" t="str">
            <v>จ.หนองบัวลำภู</v>
          </cell>
          <cell r="J215" t="str">
            <v>03</v>
          </cell>
          <cell r="K215" t="str">
            <v xml:space="preserve"> อ.โนนสัง</v>
          </cell>
          <cell r="L215" t="str">
            <v>01</v>
          </cell>
          <cell r="M215" t="str">
            <v xml:space="preserve"> 'ต.โนนสัง'</v>
          </cell>
          <cell r="N215" t="str">
            <v>15</v>
          </cell>
          <cell r="O215" t="str">
            <v xml:space="preserve"> หมู่ 15</v>
          </cell>
          <cell r="P215" t="str">
            <v>01</v>
          </cell>
          <cell r="Q215" t="str">
            <v>เปิดดำเนินการ</v>
          </cell>
          <cell r="V215" t="str">
            <v>21</v>
          </cell>
          <cell r="W215" t="str">
            <v>2.1 ทุติยภูมิระดับต้น</v>
          </cell>
          <cell r="AH215" t="str">
            <v>10992</v>
          </cell>
        </row>
        <row r="216">
          <cell r="A216" t="str">
            <v>001099300</v>
          </cell>
          <cell r="B216" t="str">
            <v>โรงพยาบาลศรีบุญเรือง</v>
          </cell>
          <cell r="C216" t="str">
            <v>21002</v>
          </cell>
          <cell r="D216" t="str">
            <v>กระทรวงสาธารณสุข สำนักงานปลัดกระทรวงสาธารณสุข</v>
          </cell>
          <cell r="E216" t="str">
            <v>07</v>
          </cell>
          <cell r="F216" t="str">
            <v>โรงพยาบาลชุมชน</v>
          </cell>
          <cell r="G216" t="str">
            <v>60</v>
          </cell>
          <cell r="H216" t="str">
            <v>39</v>
          </cell>
          <cell r="I216" t="str">
            <v>จ.หนองบัวลำภู</v>
          </cell>
          <cell r="J216" t="str">
            <v>04</v>
          </cell>
          <cell r="K216" t="str">
            <v xml:space="preserve"> อ.ศรีบุญเรือง</v>
          </cell>
          <cell r="L216" t="str">
            <v>01</v>
          </cell>
          <cell r="M216" t="str">
            <v xml:space="preserve"> 'ต.เมืองใหม่'</v>
          </cell>
          <cell r="N216" t="str">
            <v>07</v>
          </cell>
          <cell r="O216" t="str">
            <v xml:space="preserve"> หมู่ 7</v>
          </cell>
          <cell r="P216" t="str">
            <v>01</v>
          </cell>
          <cell r="Q216" t="str">
            <v>เปิดดำเนินการ</v>
          </cell>
          <cell r="R216" t="str">
            <v xml:space="preserve">106 </v>
          </cell>
          <cell r="V216" t="str">
            <v>21</v>
          </cell>
          <cell r="W216" t="str">
            <v>2.1 ทุติยภูมิระดับต้น</v>
          </cell>
          <cell r="AH216" t="str">
            <v>10993</v>
          </cell>
        </row>
        <row r="217">
          <cell r="A217" t="str">
            <v>001099400</v>
          </cell>
          <cell r="B217" t="str">
            <v>โรงพยาบาลสุวรรณคูหา</v>
          </cell>
          <cell r="C217" t="str">
            <v>21002</v>
          </cell>
          <cell r="D217" t="str">
            <v>กระทรวงสาธารณสุข สำนักงานปลัดกระทรวงสาธารณสุข</v>
          </cell>
          <cell r="E217" t="str">
            <v>07</v>
          </cell>
          <cell r="F217" t="str">
            <v>โรงพยาบาลชุมชน</v>
          </cell>
          <cell r="G217" t="str">
            <v>30</v>
          </cell>
          <cell r="H217" t="str">
            <v>39</v>
          </cell>
          <cell r="I217" t="str">
            <v>จ.หนองบัวลำภู</v>
          </cell>
          <cell r="J217" t="str">
            <v>05</v>
          </cell>
          <cell r="K217" t="str">
            <v xml:space="preserve"> อ.สุวรรณคูหา</v>
          </cell>
          <cell r="L217" t="str">
            <v>06</v>
          </cell>
          <cell r="M217" t="str">
            <v xml:space="preserve"> 'ต.สุวรรณคูหา'</v>
          </cell>
          <cell r="N217" t="str">
            <v>06</v>
          </cell>
          <cell r="O217" t="str">
            <v xml:space="preserve"> หมู่ 6</v>
          </cell>
          <cell r="P217" t="str">
            <v>01</v>
          </cell>
          <cell r="Q217" t="str">
            <v>เปิดดำเนินการ</v>
          </cell>
          <cell r="R217" t="str">
            <v xml:space="preserve">ถ.พระไชยเชษฐา </v>
          </cell>
          <cell r="V217" t="str">
            <v>21</v>
          </cell>
          <cell r="W217" t="str">
            <v>2.1 ทุติยภูมิระดับต้น</v>
          </cell>
          <cell r="AH217" t="str">
            <v>10994</v>
          </cell>
        </row>
        <row r="218">
          <cell r="A218" t="str">
            <v>001100700</v>
          </cell>
          <cell r="B218" t="str">
            <v>โรงพยาบาลหนองสองห้อง</v>
          </cell>
          <cell r="C218" t="str">
            <v>21002</v>
          </cell>
          <cell r="D218" t="str">
            <v>กระทรวงสาธารณสุข สำนักงานปลัดกระทรวงสาธารณสุข</v>
          </cell>
          <cell r="E218" t="str">
            <v>07</v>
          </cell>
          <cell r="F218" t="str">
            <v>โรงพยาบาลชุมชน</v>
          </cell>
          <cell r="G218" t="str">
            <v>30</v>
          </cell>
          <cell r="H218" t="str">
            <v>40</v>
          </cell>
          <cell r="I218" t="str">
            <v>จ.ขอนแก่น</v>
          </cell>
          <cell r="J218" t="str">
            <v>15</v>
          </cell>
          <cell r="K218" t="str">
            <v xml:space="preserve"> อ.หนองสองห้อง</v>
          </cell>
          <cell r="L218" t="str">
            <v>01</v>
          </cell>
          <cell r="M218" t="str">
            <v xml:space="preserve"> 'ต.หนองสองห้อง'</v>
          </cell>
          <cell r="N218" t="str">
            <v>16</v>
          </cell>
          <cell r="O218" t="str">
            <v xml:space="preserve"> หมู่ 16</v>
          </cell>
          <cell r="P218" t="str">
            <v>01</v>
          </cell>
          <cell r="Q218" t="str">
            <v>เปิดดำเนินการ</v>
          </cell>
          <cell r="R218" t="str">
            <v xml:space="preserve">803 </v>
          </cell>
          <cell r="S218" t="str">
            <v>40190</v>
          </cell>
          <cell r="T218" t="str">
            <v>043491010</v>
          </cell>
          <cell r="V218" t="str">
            <v>21</v>
          </cell>
          <cell r="W218" t="str">
            <v>2.1 ทุติยภูมิระดับต้น</v>
          </cell>
          <cell r="X218" t="str">
            <v>S</v>
          </cell>
          <cell r="Y218" t="str">
            <v xml:space="preserve">บริการ  </v>
          </cell>
          <cell r="AH218" t="str">
            <v>11007</v>
          </cell>
        </row>
        <row r="219">
          <cell r="A219" t="str">
            <v>001101200</v>
          </cell>
          <cell r="B219" t="str">
            <v>โรงพยาบาลภูผาม่าน</v>
          </cell>
          <cell r="C219" t="str">
            <v>21002</v>
          </cell>
          <cell r="D219" t="str">
            <v>กระทรวงสาธารณสุข สำนักงานปลัดกระทรวงสาธารณสุข</v>
          </cell>
          <cell r="E219" t="str">
            <v>07</v>
          </cell>
          <cell r="F219" t="str">
            <v>โรงพยาบาลชุมชน</v>
          </cell>
          <cell r="G219" t="str">
            <v>30</v>
          </cell>
          <cell r="H219" t="str">
            <v>40</v>
          </cell>
          <cell r="I219" t="str">
            <v>จ.ขอนแก่น</v>
          </cell>
          <cell r="J219" t="str">
            <v>20</v>
          </cell>
          <cell r="K219" t="str">
            <v xml:space="preserve"> อ.ภูผาม่าน</v>
          </cell>
          <cell r="L219" t="str">
            <v>03</v>
          </cell>
          <cell r="M219" t="str">
            <v xml:space="preserve"> 'ต.ภูผาม่าน'</v>
          </cell>
          <cell r="N219" t="str">
            <v>01</v>
          </cell>
          <cell r="O219" t="str">
            <v xml:space="preserve"> หมู่ 1</v>
          </cell>
          <cell r="P219" t="str">
            <v>01</v>
          </cell>
          <cell r="Q219" t="str">
            <v>เปิดดำเนินการ</v>
          </cell>
          <cell r="R219" t="str">
            <v xml:space="preserve">39 </v>
          </cell>
          <cell r="S219" t="str">
            <v>40350</v>
          </cell>
          <cell r="T219" t="str">
            <v>043396011</v>
          </cell>
          <cell r="V219" t="str">
            <v>21</v>
          </cell>
          <cell r="W219" t="str">
            <v>2.1 ทุติยภูมิระดับต้น</v>
          </cell>
          <cell r="X219" t="str">
            <v>S</v>
          </cell>
          <cell r="Y219" t="str">
            <v xml:space="preserve">บริการ  </v>
          </cell>
          <cell r="AH219" t="str">
            <v>11012</v>
          </cell>
        </row>
        <row r="220">
          <cell r="A220" t="str">
            <v>001101700</v>
          </cell>
          <cell r="B220" t="str">
            <v>โรงพยาบาลโนนสะอาด</v>
          </cell>
          <cell r="C220" t="str">
            <v>21002</v>
          </cell>
          <cell r="D220" t="str">
            <v>กระทรวงสาธารณสุข สำนักงานปลัดกระทรวงสาธารณสุข</v>
          </cell>
          <cell r="E220" t="str">
            <v>07</v>
          </cell>
          <cell r="F220" t="str">
            <v>โรงพยาบาลชุมชน</v>
          </cell>
          <cell r="G220" t="str">
            <v>30</v>
          </cell>
          <cell r="H220" t="str">
            <v>41</v>
          </cell>
          <cell r="I220" t="str">
            <v>จ.อุดรธานี</v>
          </cell>
          <cell r="J220" t="str">
            <v>05</v>
          </cell>
          <cell r="K220" t="str">
            <v xml:space="preserve"> อ.โนนสะอาด</v>
          </cell>
          <cell r="L220" t="str">
            <v>01</v>
          </cell>
          <cell r="M220" t="str">
            <v xml:space="preserve"> 'ต.โนนสะอาด'</v>
          </cell>
          <cell r="N220" t="str">
            <v>02</v>
          </cell>
          <cell r="O220" t="str">
            <v xml:space="preserve"> หมู่ 2</v>
          </cell>
          <cell r="P220" t="str">
            <v>01</v>
          </cell>
          <cell r="Q220" t="str">
            <v>เปิดดำเนินการ</v>
          </cell>
          <cell r="V220" t="str">
            <v>21</v>
          </cell>
          <cell r="W220" t="str">
            <v>2.1 ทุติยภูมิระดับต้น</v>
          </cell>
          <cell r="AH220" t="str">
            <v>11017</v>
          </cell>
        </row>
        <row r="221">
          <cell r="A221" t="str">
            <v>001102200</v>
          </cell>
          <cell r="B221" t="str">
            <v>โรงพยาบาลวังสามหมอ</v>
          </cell>
          <cell r="C221" t="str">
            <v>21002</v>
          </cell>
          <cell r="D221" t="str">
            <v>กระทรวงสาธารณสุข สำนักงานปลัดกระทรวงสาธารณสุข</v>
          </cell>
          <cell r="E221" t="str">
            <v>07</v>
          </cell>
          <cell r="F221" t="str">
            <v>โรงพยาบาลชุมชน</v>
          </cell>
          <cell r="G221" t="str">
            <v>30</v>
          </cell>
          <cell r="H221" t="str">
            <v>41</v>
          </cell>
          <cell r="I221" t="str">
            <v>จ.อุดรธานี</v>
          </cell>
          <cell r="J221" t="str">
            <v>10</v>
          </cell>
          <cell r="K221" t="str">
            <v xml:space="preserve"> อ.วังสามหมอ</v>
          </cell>
          <cell r="L221" t="str">
            <v>06</v>
          </cell>
          <cell r="M221" t="str">
            <v xml:space="preserve"> 'ต.วังสามหมอ'</v>
          </cell>
          <cell r="N221" t="str">
            <v>11</v>
          </cell>
          <cell r="O221" t="str">
            <v xml:space="preserve"> หมู่ 11</v>
          </cell>
          <cell r="P221" t="str">
            <v>01</v>
          </cell>
          <cell r="Q221" t="str">
            <v>เปิดดำเนินการ</v>
          </cell>
          <cell r="R221" t="str">
            <v xml:space="preserve">108  ถ.ศรีธาตุ-วังสามหมอ </v>
          </cell>
          <cell r="S221" t="str">
            <v>41280</v>
          </cell>
          <cell r="V221" t="str">
            <v>21</v>
          </cell>
          <cell r="W221" t="str">
            <v>2.1 ทุติยภูมิระดับต้น</v>
          </cell>
          <cell r="AH221" t="str">
            <v>11022</v>
          </cell>
        </row>
        <row r="222">
          <cell r="A222" t="str">
            <v>001105100</v>
          </cell>
          <cell r="B222" t="str">
            <v>โรงพยาบาลแกดำ</v>
          </cell>
          <cell r="C222" t="str">
            <v>21002</v>
          </cell>
          <cell r="D222" t="str">
            <v>กระทรวงสาธารณสุข สำนักงานปลัดกระทรวงสาธารณสุข</v>
          </cell>
          <cell r="E222" t="str">
            <v>07</v>
          </cell>
          <cell r="F222" t="str">
            <v>โรงพยาบาลชุมชน</v>
          </cell>
          <cell r="G222" t="str">
            <v>30</v>
          </cell>
          <cell r="H222" t="str">
            <v>44</v>
          </cell>
          <cell r="I222" t="str">
            <v>จ.มหาสารคาม</v>
          </cell>
          <cell r="J222" t="str">
            <v>02</v>
          </cell>
          <cell r="K222" t="str">
            <v xml:space="preserve"> อ.แกดำ</v>
          </cell>
          <cell r="L222" t="str">
            <v>01</v>
          </cell>
          <cell r="M222" t="str">
            <v xml:space="preserve"> 'ต.แกดำ'</v>
          </cell>
          <cell r="N222" t="str">
            <v>07</v>
          </cell>
          <cell r="O222" t="str">
            <v xml:space="preserve"> หมู่ 7</v>
          </cell>
          <cell r="P222" t="str">
            <v>01</v>
          </cell>
          <cell r="Q222" t="str">
            <v>เปิดดำเนินการ</v>
          </cell>
          <cell r="R222" t="str">
            <v xml:space="preserve">155 </v>
          </cell>
          <cell r="V222" t="str">
            <v>21</v>
          </cell>
          <cell r="W222" t="str">
            <v>2.1 ทุติยภูมิระดับต้น</v>
          </cell>
          <cell r="AH222" t="str">
            <v>11051</v>
          </cell>
        </row>
        <row r="223">
          <cell r="A223" t="str">
            <v>001101600</v>
          </cell>
          <cell r="B223" t="str">
            <v>โรงพยาบาลห้วยเกิ้ง</v>
          </cell>
          <cell r="C223" t="str">
            <v>21002</v>
          </cell>
          <cell r="D223" t="str">
            <v>กระทรวงสาธารณสุข สำนักงานปลัดกระทรวงสาธารณสุข</v>
          </cell>
          <cell r="E223" t="str">
            <v>07</v>
          </cell>
          <cell r="F223" t="str">
            <v>โรงพยาบาลชุมชน</v>
          </cell>
          <cell r="G223" t="str">
            <v>10</v>
          </cell>
          <cell r="H223" t="str">
            <v>41</v>
          </cell>
          <cell r="I223" t="str">
            <v>จ.อุดรธานี</v>
          </cell>
          <cell r="J223" t="str">
            <v>04</v>
          </cell>
          <cell r="K223" t="str">
            <v xml:space="preserve"> อ.กุมภวาปี</v>
          </cell>
          <cell r="L223" t="str">
            <v>07</v>
          </cell>
          <cell r="M223" t="str">
            <v xml:space="preserve"> 'ต.ห้วยเกิ้ง'</v>
          </cell>
          <cell r="N223" t="str">
            <v>04</v>
          </cell>
          <cell r="O223" t="str">
            <v xml:space="preserve"> หมู่ 4</v>
          </cell>
          <cell r="P223" t="str">
            <v>01</v>
          </cell>
          <cell r="Q223" t="str">
            <v>เปิดดำเนินการ</v>
          </cell>
          <cell r="S223" t="str">
            <v>41000</v>
          </cell>
          <cell r="V223" t="str">
            <v>21</v>
          </cell>
          <cell r="W223" t="str">
            <v>2.1 ทุติยภูมิระดับต้น</v>
          </cell>
          <cell r="AH223" t="str">
            <v>11016</v>
          </cell>
        </row>
        <row r="224">
          <cell r="A224" t="str">
            <v>001105700</v>
          </cell>
          <cell r="B224" t="str">
            <v>โรงพยาบาลพยัคฆภูมิพิสัย</v>
          </cell>
          <cell r="C224" t="str">
            <v>21002</v>
          </cell>
          <cell r="D224" t="str">
            <v>กระทรวงสาธารณสุข สำนักงานปลัดกระทรวงสาธารณสุข</v>
          </cell>
          <cell r="E224" t="str">
            <v>07</v>
          </cell>
          <cell r="F224" t="str">
            <v>โรงพยาบาลชุมชน</v>
          </cell>
          <cell r="G224" t="str">
            <v>90</v>
          </cell>
          <cell r="H224" t="str">
            <v>44</v>
          </cell>
          <cell r="I224" t="str">
            <v>จ.มหาสารคาม</v>
          </cell>
          <cell r="J224" t="str">
            <v>08</v>
          </cell>
          <cell r="K224" t="str">
            <v xml:space="preserve"> อ.พยัคฆภูมิพิสัย</v>
          </cell>
          <cell r="L224" t="str">
            <v>01</v>
          </cell>
          <cell r="M224" t="str">
            <v xml:space="preserve"> 'ต.ปะหลาน'</v>
          </cell>
          <cell r="N224" t="str">
            <v>01</v>
          </cell>
          <cell r="O224" t="str">
            <v xml:space="preserve"> หมู่ 1</v>
          </cell>
          <cell r="P224" t="str">
            <v>01</v>
          </cell>
          <cell r="Q224" t="str">
            <v>เปิดดำเนินการ</v>
          </cell>
          <cell r="R224" t="str">
            <v xml:space="preserve">693  ถ.นุตจรัส </v>
          </cell>
          <cell r="V224" t="str">
            <v>22</v>
          </cell>
          <cell r="W224" t="str">
            <v>2.2 ทุติยภูมิระดับกลาง</v>
          </cell>
          <cell r="AH224" t="str">
            <v>11057</v>
          </cell>
        </row>
        <row r="225">
          <cell r="A225" t="str">
            <v>001105800</v>
          </cell>
          <cell r="B225" t="str">
            <v>โรงพยาบาลวาปีปทุม</v>
          </cell>
          <cell r="C225" t="str">
            <v>21002</v>
          </cell>
          <cell r="D225" t="str">
            <v>กระทรวงสาธารณสุข สำนักงานปลัดกระทรวงสาธารณสุข</v>
          </cell>
          <cell r="E225" t="str">
            <v>07</v>
          </cell>
          <cell r="F225" t="str">
            <v>โรงพยาบาลชุมชน</v>
          </cell>
          <cell r="G225" t="str">
            <v>90</v>
          </cell>
          <cell r="H225" t="str">
            <v>44</v>
          </cell>
          <cell r="I225" t="str">
            <v>จ.มหาสารคาม</v>
          </cell>
          <cell r="J225" t="str">
            <v>09</v>
          </cell>
          <cell r="K225" t="str">
            <v xml:space="preserve"> อ.วาปีปทุม</v>
          </cell>
          <cell r="L225" t="str">
            <v>01</v>
          </cell>
          <cell r="M225" t="str">
            <v xml:space="preserve"> 'ต.หนองแสง'</v>
          </cell>
          <cell r="N225" t="str">
            <v>02</v>
          </cell>
          <cell r="O225" t="str">
            <v xml:space="preserve"> หมู่ 2</v>
          </cell>
          <cell r="P225" t="str">
            <v>01</v>
          </cell>
          <cell r="Q225" t="str">
            <v>เปิดดำเนินการ</v>
          </cell>
          <cell r="R225" t="str">
            <v xml:space="preserve">ถ.วานี-พยัคฆ์ </v>
          </cell>
          <cell r="V225" t="str">
            <v>21</v>
          </cell>
          <cell r="W225" t="str">
            <v>2.1 ทุติยภูมิระดับต้น</v>
          </cell>
          <cell r="Z225" t="str">
            <v>06</v>
          </cell>
          <cell r="AA225" t="str">
            <v>แก้ไข/เปลี่ยนแปลงจำนวนเตียง</v>
          </cell>
          <cell r="AB225" t="str">
            <v>เพิ่มจำนวนเตียง จาก 60 เป็น 90 ตามหนังสือสำนักบริหารการสาธารณสุขที่ สธ0228.042/6246 วันที่ 20 พย.55</v>
          </cell>
          <cell r="AH225" t="str">
            <v>11058</v>
          </cell>
        </row>
        <row r="226">
          <cell r="A226" t="str">
            <v>001105400</v>
          </cell>
          <cell r="B226" t="str">
            <v>โรงพยาบาลเชียงยืน</v>
          </cell>
          <cell r="C226" t="str">
            <v>21002</v>
          </cell>
          <cell r="D226" t="str">
            <v>กระทรวงสาธารณสุข สำนักงานปลัดกระทรวงสาธารณสุข</v>
          </cell>
          <cell r="E226" t="str">
            <v>07</v>
          </cell>
          <cell r="F226" t="str">
            <v>โรงพยาบาลชุมชน</v>
          </cell>
          <cell r="G226" t="str">
            <v>30</v>
          </cell>
          <cell r="H226" t="str">
            <v>44</v>
          </cell>
          <cell r="I226" t="str">
            <v>จ.มหาสารคาม</v>
          </cell>
          <cell r="J226" t="str">
            <v>05</v>
          </cell>
          <cell r="K226" t="str">
            <v xml:space="preserve"> อ.เชียงยืน</v>
          </cell>
          <cell r="L226" t="str">
            <v>01</v>
          </cell>
          <cell r="M226" t="str">
            <v xml:space="preserve"> 'ต.เชียงยืน'</v>
          </cell>
          <cell r="N226" t="str">
            <v>05</v>
          </cell>
          <cell r="O226" t="str">
            <v xml:space="preserve"> หมู่ 5</v>
          </cell>
          <cell r="P226" t="str">
            <v>01</v>
          </cell>
          <cell r="Q226" t="str">
            <v>เปิดดำเนินการ</v>
          </cell>
          <cell r="R226" t="str">
            <v xml:space="preserve">ถ.แสงอาวุธ </v>
          </cell>
          <cell r="V226" t="str">
            <v>21</v>
          </cell>
          <cell r="W226" t="str">
            <v>2.1 ทุติยภูมิระดับต้น</v>
          </cell>
          <cell r="AH226" t="str">
            <v>11054</v>
          </cell>
        </row>
        <row r="227">
          <cell r="A227" t="str">
            <v>001105600</v>
          </cell>
          <cell r="B227" t="str">
            <v>โรงพยาบาลนาเชือก</v>
          </cell>
          <cell r="C227" t="str">
            <v>21002</v>
          </cell>
          <cell r="D227" t="str">
            <v>กระทรวงสาธารณสุข สำนักงานปลัดกระทรวงสาธารณสุข</v>
          </cell>
          <cell r="E227" t="str">
            <v>07</v>
          </cell>
          <cell r="F227" t="str">
            <v>โรงพยาบาลชุมชน</v>
          </cell>
          <cell r="G227" t="str">
            <v>30</v>
          </cell>
          <cell r="H227" t="str">
            <v>44</v>
          </cell>
          <cell r="I227" t="str">
            <v>จ.มหาสารคาม</v>
          </cell>
          <cell r="J227" t="str">
            <v>07</v>
          </cell>
          <cell r="K227" t="str">
            <v xml:space="preserve"> อ.นาเชือก</v>
          </cell>
          <cell r="L227" t="str">
            <v>01</v>
          </cell>
          <cell r="M227" t="str">
            <v xml:space="preserve"> 'ต.นาเชือก'</v>
          </cell>
          <cell r="N227" t="str">
            <v>02</v>
          </cell>
          <cell r="O227" t="str">
            <v xml:space="preserve"> หมู่ 2</v>
          </cell>
          <cell r="P227" t="str">
            <v>01</v>
          </cell>
          <cell r="Q227" t="str">
            <v>เปิดดำเนินการ</v>
          </cell>
          <cell r="R227" t="str">
            <v xml:space="preserve">52  ถ.นาเชือก-พยัคฒภูมิพิสัย </v>
          </cell>
          <cell r="V227" t="str">
            <v>21</v>
          </cell>
          <cell r="W227" t="str">
            <v>2.1 ทุติยภูมิระดับต้น</v>
          </cell>
          <cell r="AH227" t="str">
            <v>11056</v>
          </cell>
        </row>
        <row r="228">
          <cell r="A228" t="str">
            <v>001108700</v>
          </cell>
          <cell r="B228" t="str">
            <v>โรงพยาบาลสมเด็จ</v>
          </cell>
          <cell r="C228" t="str">
            <v>21002</v>
          </cell>
          <cell r="D228" t="str">
            <v>กระทรวงสาธารณสุข สำนักงานปลัดกระทรวงสาธารณสุข</v>
          </cell>
          <cell r="E228" t="str">
            <v>07</v>
          </cell>
          <cell r="F228" t="str">
            <v>โรงพยาบาลชุมชน</v>
          </cell>
          <cell r="G228" t="str">
            <v>90</v>
          </cell>
          <cell r="H228" t="str">
            <v>46</v>
          </cell>
          <cell r="I228" t="str">
            <v>จ.กาฬสินธุ์</v>
          </cell>
          <cell r="J228" t="str">
            <v>13</v>
          </cell>
          <cell r="K228" t="str">
            <v xml:space="preserve"> อ.สมเด็จ</v>
          </cell>
          <cell r="L228" t="str">
            <v>01</v>
          </cell>
          <cell r="M228" t="str">
            <v xml:space="preserve"> 'ต.สมเด็จ'</v>
          </cell>
          <cell r="N228" t="str">
            <v>02</v>
          </cell>
          <cell r="O228" t="str">
            <v xml:space="preserve"> หมู่ 2</v>
          </cell>
          <cell r="P228" t="str">
            <v>01</v>
          </cell>
          <cell r="Q228" t="str">
            <v>เปิดดำเนินการ</v>
          </cell>
          <cell r="R228" t="str">
            <v xml:space="preserve">398 </v>
          </cell>
          <cell r="V228" t="str">
            <v>22</v>
          </cell>
          <cell r="W228" t="str">
            <v>2.2 ทุติยภูมิระดับกลาง</v>
          </cell>
          <cell r="AH228" t="str">
            <v>11087</v>
          </cell>
        </row>
        <row r="229">
          <cell r="A229" t="str">
            <v>001105900</v>
          </cell>
          <cell r="B229" t="str">
            <v>โรงพยาบาลนาดูน</v>
          </cell>
          <cell r="C229" t="str">
            <v>21002</v>
          </cell>
          <cell r="D229" t="str">
            <v>กระทรวงสาธารณสุข สำนักงานปลัดกระทรวงสาธารณสุข</v>
          </cell>
          <cell r="E229" t="str">
            <v>07</v>
          </cell>
          <cell r="F229" t="str">
            <v>โรงพยาบาลชุมชน</v>
          </cell>
          <cell r="G229" t="str">
            <v>30</v>
          </cell>
          <cell r="H229" t="str">
            <v>44</v>
          </cell>
          <cell r="I229" t="str">
            <v>จ.มหาสารคาม</v>
          </cell>
          <cell r="J229" t="str">
            <v>10</v>
          </cell>
          <cell r="K229" t="str">
            <v xml:space="preserve"> อ.นาดูน</v>
          </cell>
          <cell r="L229" t="str">
            <v>01</v>
          </cell>
          <cell r="M229" t="str">
            <v xml:space="preserve"> 'ต.นาดูน'</v>
          </cell>
          <cell r="N229" t="str">
            <v>09</v>
          </cell>
          <cell r="O229" t="str">
            <v xml:space="preserve"> หมู่ 9</v>
          </cell>
          <cell r="P229" t="str">
            <v>01</v>
          </cell>
          <cell r="Q229" t="str">
            <v>เปิดดำเนินการ</v>
          </cell>
          <cell r="R229" t="str">
            <v xml:space="preserve">170  ถ.กลางเมือง </v>
          </cell>
          <cell r="V229" t="str">
            <v>21</v>
          </cell>
          <cell r="W229" t="str">
            <v>2.1 ทุติยภูมิระดับต้น</v>
          </cell>
          <cell r="AH229" t="str">
            <v>11059</v>
          </cell>
        </row>
        <row r="230">
          <cell r="A230" t="str">
            <v>001108200</v>
          </cell>
          <cell r="B230" t="str">
            <v>โรงพยาบาลห้วยเม็ก</v>
          </cell>
          <cell r="C230" t="str">
            <v>21002</v>
          </cell>
          <cell r="D230" t="str">
            <v>กระทรวงสาธารณสุข สำนักงานปลัดกระทรวงสาธารณสุข</v>
          </cell>
          <cell r="E230" t="str">
            <v>07</v>
          </cell>
          <cell r="F230" t="str">
            <v>โรงพยาบาลชุมชน</v>
          </cell>
          <cell r="G230" t="str">
            <v>10</v>
          </cell>
          <cell r="H230" t="str">
            <v>46</v>
          </cell>
          <cell r="I230" t="str">
            <v>จ.กาฬสินธุ์</v>
          </cell>
          <cell r="J230" t="str">
            <v>08</v>
          </cell>
          <cell r="K230" t="str">
            <v xml:space="preserve"> อ.ห้วยเม็ก</v>
          </cell>
          <cell r="L230" t="str">
            <v>01</v>
          </cell>
          <cell r="M230" t="str">
            <v xml:space="preserve"> 'ต.ห้วยเม็ก'</v>
          </cell>
          <cell r="N230" t="str">
            <v>04</v>
          </cell>
          <cell r="O230" t="str">
            <v xml:space="preserve"> หมู่ 4</v>
          </cell>
          <cell r="P230" t="str">
            <v>01</v>
          </cell>
          <cell r="Q230" t="str">
            <v>เปิดดำเนินการ</v>
          </cell>
          <cell r="R230" t="str">
            <v xml:space="preserve">55 </v>
          </cell>
          <cell r="V230" t="str">
            <v>21</v>
          </cell>
          <cell r="W230" t="str">
            <v>2.1 ทุติยภูมิระดับต้น</v>
          </cell>
          <cell r="AH230" t="str">
            <v>11082</v>
          </cell>
        </row>
        <row r="231">
          <cell r="A231" t="str">
            <v>001108000</v>
          </cell>
          <cell r="B231" t="str">
            <v>โรงพยาบาลเขาวง</v>
          </cell>
          <cell r="C231" t="str">
            <v>21002</v>
          </cell>
          <cell r="D231" t="str">
            <v>กระทรวงสาธารณสุข สำนักงานปลัดกระทรวงสาธารณสุข</v>
          </cell>
          <cell r="E231" t="str">
            <v>07</v>
          </cell>
          <cell r="F231" t="str">
            <v>โรงพยาบาลชุมชน</v>
          </cell>
          <cell r="G231" t="str">
            <v>30</v>
          </cell>
          <cell r="H231" t="str">
            <v>46</v>
          </cell>
          <cell r="I231" t="str">
            <v>จ.กาฬสินธุ์</v>
          </cell>
          <cell r="J231" t="str">
            <v>06</v>
          </cell>
          <cell r="K231" t="str">
            <v xml:space="preserve"> อ.เขาวง</v>
          </cell>
          <cell r="L231" t="str">
            <v>01</v>
          </cell>
          <cell r="M231" t="str">
            <v xml:space="preserve"> 'ต.คุ้มเก่า'</v>
          </cell>
          <cell r="N231" t="str">
            <v>03</v>
          </cell>
          <cell r="O231" t="str">
            <v xml:space="preserve"> หมู่ 3</v>
          </cell>
          <cell r="P231" t="str">
            <v>01</v>
          </cell>
          <cell r="Q231" t="str">
            <v>เปิดดำเนินการ</v>
          </cell>
          <cell r="R231" t="str">
            <v xml:space="preserve">249 </v>
          </cell>
          <cell r="V231" t="str">
            <v>21</v>
          </cell>
          <cell r="W231" t="str">
            <v>2.1 ทุติยภูมิระดับต้น</v>
          </cell>
          <cell r="AH231" t="str">
            <v>11080</v>
          </cell>
        </row>
        <row r="232">
          <cell r="A232" t="str">
            <v>001107900</v>
          </cell>
          <cell r="B232" t="str">
            <v>โรงพยาบาลร่องคำ</v>
          </cell>
          <cell r="C232" t="str">
            <v>21002</v>
          </cell>
          <cell r="D232" t="str">
            <v>กระทรวงสาธารณสุข สำนักงานปลัดกระทรวงสาธารณสุข</v>
          </cell>
          <cell r="E232" t="str">
            <v>07</v>
          </cell>
          <cell r="F232" t="str">
            <v>โรงพยาบาลชุมชน</v>
          </cell>
          <cell r="G232" t="str">
            <v>30</v>
          </cell>
          <cell r="H232" t="str">
            <v>46</v>
          </cell>
          <cell r="I232" t="str">
            <v>จ.กาฬสินธุ์</v>
          </cell>
          <cell r="J232" t="str">
            <v>04</v>
          </cell>
          <cell r="K232" t="str">
            <v xml:space="preserve"> อ.ร่องคำ</v>
          </cell>
          <cell r="L232" t="str">
            <v>01</v>
          </cell>
          <cell r="M232" t="str">
            <v xml:space="preserve"> 'ต.ร่องคำ'</v>
          </cell>
          <cell r="N232" t="str">
            <v>01</v>
          </cell>
          <cell r="O232" t="str">
            <v xml:space="preserve"> หมู่ 1</v>
          </cell>
          <cell r="P232" t="str">
            <v>01</v>
          </cell>
          <cell r="Q232" t="str">
            <v>เปิดดำเนินการ</v>
          </cell>
          <cell r="R232" t="str">
            <v>101</v>
          </cell>
          <cell r="V232" t="str">
            <v>21</v>
          </cell>
          <cell r="W232" t="str">
            <v>2.1 ทุติยภูมิระดับต้น</v>
          </cell>
          <cell r="AH232" t="str">
            <v>11079</v>
          </cell>
        </row>
        <row r="233">
          <cell r="A233" t="str">
            <v>001108100</v>
          </cell>
          <cell r="B233" t="str">
            <v>โรงพยาบาลยางตลาด</v>
          </cell>
          <cell r="C233" t="str">
            <v>21002</v>
          </cell>
          <cell r="D233" t="str">
            <v>กระทรวงสาธารณสุข สำนักงานปลัดกระทรวงสาธารณสุข</v>
          </cell>
          <cell r="E233" t="str">
            <v>07</v>
          </cell>
          <cell r="F233" t="str">
            <v>โรงพยาบาลชุมชน</v>
          </cell>
          <cell r="G233" t="str">
            <v>60</v>
          </cell>
          <cell r="H233" t="str">
            <v>46</v>
          </cell>
          <cell r="I233" t="str">
            <v>จ.กาฬสินธุ์</v>
          </cell>
          <cell r="J233" t="str">
            <v>07</v>
          </cell>
          <cell r="K233" t="str">
            <v xml:space="preserve"> อ.ยางตลาด</v>
          </cell>
          <cell r="L233" t="str">
            <v>01</v>
          </cell>
          <cell r="M233" t="str">
            <v xml:space="preserve"> 'ต.ยางตลาด'</v>
          </cell>
          <cell r="N233" t="str">
            <v>20</v>
          </cell>
          <cell r="O233" t="str">
            <v xml:space="preserve"> หมู่ 20</v>
          </cell>
          <cell r="P233" t="str">
            <v>01</v>
          </cell>
          <cell r="Q233" t="str">
            <v>เปิดดำเนินการ</v>
          </cell>
          <cell r="R233" t="str">
            <v xml:space="preserve">87 </v>
          </cell>
          <cell r="V233" t="str">
            <v>21</v>
          </cell>
          <cell r="W233" t="str">
            <v>2.1 ทุติยภูมิระดับต้น</v>
          </cell>
          <cell r="AH233" t="str">
            <v>11081</v>
          </cell>
        </row>
        <row r="234">
          <cell r="A234" t="str">
            <v>001107800</v>
          </cell>
          <cell r="B234" t="str">
            <v>โรงพยาบาลกมลาไสย</v>
          </cell>
          <cell r="C234" t="str">
            <v>21002</v>
          </cell>
          <cell r="D234" t="str">
            <v>กระทรวงสาธารณสุข สำนักงานปลัดกระทรวงสาธารณสุข</v>
          </cell>
          <cell r="E234" t="str">
            <v>07</v>
          </cell>
          <cell r="F234" t="str">
            <v>โรงพยาบาลชุมชน</v>
          </cell>
          <cell r="G234" t="str">
            <v>30</v>
          </cell>
          <cell r="H234" t="str">
            <v>46</v>
          </cell>
          <cell r="I234" t="str">
            <v>จ.กาฬสินธุ์</v>
          </cell>
          <cell r="J234" t="str">
            <v>03</v>
          </cell>
          <cell r="K234" t="str">
            <v xml:space="preserve"> อ.กมลาไสย</v>
          </cell>
          <cell r="L234" t="str">
            <v>01</v>
          </cell>
          <cell r="M234" t="str">
            <v xml:space="preserve"> 'ต.กมลาไสย'</v>
          </cell>
          <cell r="N234" t="str">
            <v>11</v>
          </cell>
          <cell r="O234" t="str">
            <v xml:space="preserve"> หมู่ 11</v>
          </cell>
          <cell r="P234" t="str">
            <v>01</v>
          </cell>
          <cell r="Q234" t="str">
            <v>เปิดดำเนินการ</v>
          </cell>
          <cell r="R234" t="str">
            <v>111 ม.11 ถนนกมลาไสย-หนองแปน</v>
          </cell>
          <cell r="V234" t="str">
            <v>21</v>
          </cell>
          <cell r="W234" t="str">
            <v>2.1 ทุติยภูมิระดับต้น</v>
          </cell>
          <cell r="AH234" t="str">
            <v>11078</v>
          </cell>
        </row>
        <row r="235">
          <cell r="A235" t="str">
            <v>001111600</v>
          </cell>
          <cell r="B235" t="str">
            <v>โรงพยาบาลคำชะอี</v>
          </cell>
          <cell r="C235" t="str">
            <v>21002</v>
          </cell>
          <cell r="D235" t="str">
            <v>กระทรวงสาธารณสุข สำนักงานปลัดกระทรวงสาธารณสุข</v>
          </cell>
          <cell r="E235" t="str">
            <v>07</v>
          </cell>
          <cell r="F235" t="str">
            <v>โรงพยาบาลชุมชน</v>
          </cell>
          <cell r="G235" t="str">
            <v>30</v>
          </cell>
          <cell r="H235" t="str">
            <v>49</v>
          </cell>
          <cell r="I235" t="str">
            <v>จ.มุกดาหาร</v>
          </cell>
          <cell r="J235" t="str">
            <v>05</v>
          </cell>
          <cell r="K235" t="str">
            <v xml:space="preserve"> อ.คำชะอี</v>
          </cell>
          <cell r="L235" t="str">
            <v>03</v>
          </cell>
          <cell r="M235" t="str">
            <v xml:space="preserve"> 'ต.บ้านซ่ง'</v>
          </cell>
          <cell r="N235" t="str">
            <v>02</v>
          </cell>
          <cell r="O235" t="str">
            <v xml:space="preserve"> หมู่ 2</v>
          </cell>
          <cell r="P235" t="str">
            <v>01</v>
          </cell>
          <cell r="Q235" t="str">
            <v>เปิดดำเนินการ</v>
          </cell>
          <cell r="R235" t="str">
            <v xml:space="preserve">55 ม.2 ถ.มุก-กุฉินารายณ์ </v>
          </cell>
          <cell r="S235" t="str">
            <v>49110</v>
          </cell>
          <cell r="T235" t="str">
            <v>042691085</v>
          </cell>
          <cell r="U235" t="str">
            <v>042637176</v>
          </cell>
          <cell r="V235" t="str">
            <v>21</v>
          </cell>
          <cell r="W235" t="str">
            <v>2.1 ทุติยภูมิระดับต้น</v>
          </cell>
          <cell r="AH235" t="str">
            <v>11116</v>
          </cell>
        </row>
        <row r="236">
          <cell r="A236" t="str">
            <v>001111800</v>
          </cell>
          <cell r="B236" t="str">
            <v>โรงพยาบาลหนองสูง</v>
          </cell>
          <cell r="C236" t="str">
            <v>21002</v>
          </cell>
          <cell r="D236" t="str">
            <v>กระทรวงสาธารณสุข สำนักงานปลัดกระทรวงสาธารณสุข</v>
          </cell>
          <cell r="E236" t="str">
            <v>07</v>
          </cell>
          <cell r="F236" t="str">
            <v>โรงพยาบาลชุมชน</v>
          </cell>
          <cell r="G236" t="str">
            <v>30</v>
          </cell>
          <cell r="H236" t="str">
            <v>49</v>
          </cell>
          <cell r="I236" t="str">
            <v>จ.มุกดาหาร</v>
          </cell>
          <cell r="J236" t="str">
            <v>07</v>
          </cell>
          <cell r="K236" t="str">
            <v xml:space="preserve"> อ.หนองสูง</v>
          </cell>
          <cell r="L236" t="str">
            <v>06</v>
          </cell>
          <cell r="M236" t="str">
            <v xml:space="preserve"> 'ต.หนองสูงเหนือ'</v>
          </cell>
          <cell r="N236" t="str">
            <v>04</v>
          </cell>
          <cell r="O236" t="str">
            <v xml:space="preserve"> หมู่ 4</v>
          </cell>
          <cell r="P236" t="str">
            <v>01</v>
          </cell>
          <cell r="Q236" t="str">
            <v>เปิดดำเนินการ</v>
          </cell>
          <cell r="R236" t="str">
            <v xml:space="preserve">59 ม.4 </v>
          </cell>
          <cell r="S236" t="str">
            <v>49160</v>
          </cell>
          <cell r="T236" t="str">
            <v>042635281</v>
          </cell>
          <cell r="U236" t="str">
            <v>042635281</v>
          </cell>
          <cell r="V236" t="str">
            <v>21</v>
          </cell>
          <cell r="W236" t="str">
            <v>2.1 ทุติยภูมิระดับต้น</v>
          </cell>
          <cell r="AH236" t="str">
            <v>11118</v>
          </cell>
        </row>
        <row r="237">
          <cell r="A237" t="str">
            <v>001112900</v>
          </cell>
          <cell r="B237" t="str">
            <v>โรงพยาบาลสันกำแพง</v>
          </cell>
          <cell r="C237" t="str">
            <v>21002</v>
          </cell>
          <cell r="D237" t="str">
            <v>กระทรวงสาธารณสุข สำนักงานปลัดกระทรวงสาธารณสุข</v>
          </cell>
          <cell r="E237" t="str">
            <v>07</v>
          </cell>
          <cell r="F237" t="str">
            <v>โรงพยาบาลชุมชน</v>
          </cell>
          <cell r="G237" t="str">
            <v>30</v>
          </cell>
          <cell r="H237" t="str">
            <v>50</v>
          </cell>
          <cell r="I237" t="str">
            <v>จ.เชียงใหม่</v>
          </cell>
          <cell r="J237" t="str">
            <v>13</v>
          </cell>
          <cell r="K237" t="str">
            <v xml:space="preserve"> อ.สันกำแพง</v>
          </cell>
          <cell r="L237" t="str">
            <v>04</v>
          </cell>
          <cell r="M237" t="str">
            <v xml:space="preserve"> 'ต.บวกค้าง'</v>
          </cell>
          <cell r="N237" t="str">
            <v>01</v>
          </cell>
          <cell r="O237" t="str">
            <v xml:space="preserve"> หมู่ 1</v>
          </cell>
          <cell r="P237" t="str">
            <v>01</v>
          </cell>
          <cell r="Q237" t="str">
            <v>เปิดดำเนินการ</v>
          </cell>
          <cell r="S237" t="str">
            <v>50130</v>
          </cell>
          <cell r="V237" t="str">
            <v>21</v>
          </cell>
          <cell r="W237" t="str">
            <v>2.1 ทุติยภูมิระดับต้น</v>
          </cell>
          <cell r="AH237" t="str">
            <v>11129</v>
          </cell>
        </row>
        <row r="238">
          <cell r="A238" t="str">
            <v>001116000</v>
          </cell>
          <cell r="B238" t="str">
            <v>โรงพยาบาลน้ำปาด</v>
          </cell>
          <cell r="C238" t="str">
            <v>21002</v>
          </cell>
          <cell r="D238" t="str">
            <v>กระทรวงสาธารณสุข สำนักงานปลัดกระทรวงสาธารณสุข</v>
          </cell>
          <cell r="E238" t="str">
            <v>07</v>
          </cell>
          <cell r="F238" t="str">
            <v>โรงพยาบาลชุมชน</v>
          </cell>
          <cell r="G238" t="str">
            <v>30</v>
          </cell>
          <cell r="H238" t="str">
            <v>53</v>
          </cell>
          <cell r="I238" t="str">
            <v>จ.อุตรดิตถ์</v>
          </cell>
          <cell r="J238" t="str">
            <v>04</v>
          </cell>
          <cell r="K238" t="str">
            <v xml:space="preserve"> อ.น้ำปาด</v>
          </cell>
          <cell r="L238" t="str">
            <v>01</v>
          </cell>
          <cell r="M238" t="str">
            <v xml:space="preserve"> 'ต.แสนตอ'</v>
          </cell>
          <cell r="N238" t="str">
            <v>04</v>
          </cell>
          <cell r="O238" t="str">
            <v xml:space="preserve"> หมู่ 4</v>
          </cell>
          <cell r="P238" t="str">
            <v>01</v>
          </cell>
          <cell r="Q238" t="str">
            <v>เปิดดำเนินการ</v>
          </cell>
          <cell r="S238" t="str">
            <v>53110</v>
          </cell>
          <cell r="T238" t="str">
            <v>055481574</v>
          </cell>
          <cell r="U238" t="str">
            <v>155481061</v>
          </cell>
          <cell r="V238" t="str">
            <v>22</v>
          </cell>
          <cell r="W238" t="str">
            <v>2.2 ทุติยภูมิระดับกลาง</v>
          </cell>
          <cell r="AH238" t="str">
            <v>11160</v>
          </cell>
        </row>
        <row r="239">
          <cell r="A239" t="str">
            <v>001116200</v>
          </cell>
          <cell r="B239" t="str">
            <v>โรงพยาบาลบ้านโคก</v>
          </cell>
          <cell r="C239" t="str">
            <v>21002</v>
          </cell>
          <cell r="D239" t="str">
            <v>กระทรวงสาธารณสุข สำนักงานปลัดกระทรวงสาธารณสุข</v>
          </cell>
          <cell r="E239" t="str">
            <v>07</v>
          </cell>
          <cell r="F239" t="str">
            <v>โรงพยาบาลชุมชน</v>
          </cell>
          <cell r="G239" t="str">
            <v>30</v>
          </cell>
          <cell r="H239" t="str">
            <v>53</v>
          </cell>
          <cell r="I239" t="str">
            <v>จ.อุตรดิตถ์</v>
          </cell>
          <cell r="J239" t="str">
            <v>06</v>
          </cell>
          <cell r="K239" t="str">
            <v xml:space="preserve"> อ.บ้านโคก</v>
          </cell>
          <cell r="L239" t="str">
            <v>02</v>
          </cell>
          <cell r="M239" t="str">
            <v xml:space="preserve"> 'ต.บ้านโคก'</v>
          </cell>
          <cell r="N239" t="str">
            <v>03</v>
          </cell>
          <cell r="O239" t="str">
            <v xml:space="preserve"> หมู่ 3</v>
          </cell>
          <cell r="P239" t="str">
            <v>01</v>
          </cell>
          <cell r="Q239" t="str">
            <v>เปิดดำเนินการ</v>
          </cell>
          <cell r="R239" t="str">
            <v>232</v>
          </cell>
          <cell r="S239" t="str">
            <v>531802</v>
          </cell>
          <cell r="T239" t="str">
            <v>055486127</v>
          </cell>
          <cell r="U239" t="str">
            <v>055486126</v>
          </cell>
          <cell r="V239" t="str">
            <v>22</v>
          </cell>
          <cell r="W239" t="str">
            <v>2.2 ทุติยภูมิระดับกลาง</v>
          </cell>
          <cell r="AH239" t="str">
            <v>11162</v>
          </cell>
        </row>
        <row r="240">
          <cell r="A240" t="str">
            <v>001112000</v>
          </cell>
          <cell r="B240" t="str">
            <v>โรงพยาบาลแม่แจ่ม</v>
          </cell>
          <cell r="C240" t="str">
            <v>21002</v>
          </cell>
          <cell r="D240" t="str">
            <v>กระทรวงสาธารณสุข สำนักงานปลัดกระทรวงสาธารณสุข</v>
          </cell>
          <cell r="E240" t="str">
            <v>07</v>
          </cell>
          <cell r="F240" t="str">
            <v>โรงพยาบาลชุมชน</v>
          </cell>
          <cell r="G240" t="str">
            <v>60</v>
          </cell>
          <cell r="H240" t="str">
            <v>50</v>
          </cell>
          <cell r="I240" t="str">
            <v>จ.เชียงใหม่</v>
          </cell>
          <cell r="J240" t="str">
            <v>03</v>
          </cell>
          <cell r="K240" t="str">
            <v xml:space="preserve"> อ.แม่แจ่ม</v>
          </cell>
          <cell r="L240" t="str">
            <v>01</v>
          </cell>
          <cell r="M240" t="str">
            <v xml:space="preserve"> 'ต.ช่างเคิ่ง'</v>
          </cell>
          <cell r="N240" t="str">
            <v>04</v>
          </cell>
          <cell r="O240" t="str">
            <v xml:space="preserve"> หมู่ 4</v>
          </cell>
          <cell r="P240" t="str">
            <v>01</v>
          </cell>
          <cell r="Q240" t="str">
            <v>เปิดดำเนินการ</v>
          </cell>
          <cell r="R240" t="str">
            <v xml:space="preserve">73 </v>
          </cell>
          <cell r="S240" t="str">
            <v>50270</v>
          </cell>
          <cell r="V240" t="str">
            <v>21</v>
          </cell>
          <cell r="W240" t="str">
            <v>2.1 ทุติยภูมิระดับต้น</v>
          </cell>
          <cell r="Z240" t="str">
            <v>06</v>
          </cell>
          <cell r="AA240" t="str">
            <v>แก้ไข/เปลี่ยนแปลงจำนวนเตียง</v>
          </cell>
          <cell r="AB240" t="str">
            <v xml:space="preserve">เพิ่มเตียง จากมติของ อ.ก.พ. สป. </v>
          </cell>
          <cell r="AH240" t="str">
            <v>11120</v>
          </cell>
        </row>
        <row r="241">
          <cell r="A241" t="str">
            <v>001114500</v>
          </cell>
          <cell r="B241" t="str">
            <v>โรงพยาบาลบ้านธิ</v>
          </cell>
          <cell r="C241" t="str">
            <v>21002</v>
          </cell>
          <cell r="D241" t="str">
            <v>กระทรวงสาธารณสุข สำนักงานปลัดกระทรวงสาธารณสุข</v>
          </cell>
          <cell r="E241" t="str">
            <v>07</v>
          </cell>
          <cell r="F241" t="str">
            <v>โรงพยาบาลชุมชน</v>
          </cell>
          <cell r="G241" t="str">
            <v>30</v>
          </cell>
          <cell r="H241" t="str">
            <v>51</v>
          </cell>
          <cell r="I241" t="str">
            <v>จ.ลำพูน</v>
          </cell>
          <cell r="J241" t="str">
            <v>07</v>
          </cell>
          <cell r="K241" t="str">
            <v xml:space="preserve"> อ.บ้านธิ</v>
          </cell>
          <cell r="L241" t="str">
            <v>01</v>
          </cell>
          <cell r="M241" t="str">
            <v xml:space="preserve"> 'ต.บ้านธิ'</v>
          </cell>
          <cell r="N241" t="str">
            <v>06</v>
          </cell>
          <cell r="O241" t="str">
            <v xml:space="preserve"> หมู่ 6</v>
          </cell>
          <cell r="P241" t="str">
            <v>01</v>
          </cell>
          <cell r="Q241" t="str">
            <v>เปิดดำเนินการ</v>
          </cell>
          <cell r="R241" t="str">
            <v xml:space="preserve">265 ม.6 ถ.บ้านธิ-สันพระเจ้าแดง </v>
          </cell>
          <cell r="S241" t="str">
            <v>51180</v>
          </cell>
          <cell r="V241" t="str">
            <v>21</v>
          </cell>
          <cell r="W241" t="str">
            <v>2.1 ทุติยภูมิระดับต้น</v>
          </cell>
          <cell r="AH241" t="str">
            <v>11145</v>
          </cell>
        </row>
        <row r="242">
          <cell r="A242" t="str">
            <v>001114600</v>
          </cell>
          <cell r="B242" t="str">
            <v>โรงพยาบาลแม่เมาะ</v>
          </cell>
          <cell r="C242" t="str">
            <v>21002</v>
          </cell>
          <cell r="D242" t="str">
            <v>กระทรวงสาธารณสุข สำนักงานปลัดกระทรวงสาธารณสุข</v>
          </cell>
          <cell r="E242" t="str">
            <v>07</v>
          </cell>
          <cell r="F242" t="str">
            <v>โรงพยาบาลชุมชน</v>
          </cell>
          <cell r="G242" t="str">
            <v>30</v>
          </cell>
          <cell r="H242" t="str">
            <v>52</v>
          </cell>
          <cell r="I242" t="str">
            <v>จ.ลำปาง</v>
          </cell>
          <cell r="J242" t="str">
            <v>02</v>
          </cell>
          <cell r="K242" t="str">
            <v xml:space="preserve"> อ.แม่เมาะ</v>
          </cell>
          <cell r="L242" t="str">
            <v>04</v>
          </cell>
          <cell r="M242" t="str">
            <v xml:space="preserve"> 'ต.แม่เมาะ'</v>
          </cell>
          <cell r="N242" t="str">
            <v>11</v>
          </cell>
          <cell r="O242" t="str">
            <v xml:space="preserve"> หมู่ 11</v>
          </cell>
          <cell r="P242" t="str">
            <v>01</v>
          </cell>
          <cell r="Q242" t="str">
            <v>เปิดดำเนินการ</v>
          </cell>
          <cell r="V242" t="str">
            <v>21</v>
          </cell>
          <cell r="W242" t="str">
            <v>2.1 ทุติยภูมิระดับต้น</v>
          </cell>
          <cell r="AH242" t="str">
            <v>11146</v>
          </cell>
        </row>
        <row r="243">
          <cell r="A243" t="str">
            <v>001113800</v>
          </cell>
          <cell r="B243" t="str">
            <v>โรงพยาบาลแม่วาง</v>
          </cell>
          <cell r="C243" t="str">
            <v>21002</v>
          </cell>
          <cell r="D243" t="str">
            <v>กระทรวงสาธารณสุข สำนักงานปลัดกระทรวงสาธารณสุข</v>
          </cell>
          <cell r="E243" t="str">
            <v>07</v>
          </cell>
          <cell r="F243" t="str">
            <v>โรงพยาบาลชุมชน</v>
          </cell>
          <cell r="G243" t="str">
            <v>30</v>
          </cell>
          <cell r="H243" t="str">
            <v>50</v>
          </cell>
          <cell r="I243" t="str">
            <v>จ.เชียงใหม่</v>
          </cell>
          <cell r="J243" t="str">
            <v>22</v>
          </cell>
          <cell r="K243" t="str">
            <v xml:space="preserve"> อ.แม่วาง</v>
          </cell>
          <cell r="L243" t="str">
            <v>01</v>
          </cell>
          <cell r="M243" t="str">
            <v xml:space="preserve"> 'ต.บ้านกาด'</v>
          </cell>
          <cell r="N243" t="str">
            <v>01</v>
          </cell>
          <cell r="O243" t="str">
            <v xml:space="preserve"> หมู่ 1</v>
          </cell>
          <cell r="P243" t="str">
            <v>01</v>
          </cell>
          <cell r="Q243" t="str">
            <v>เปิดดำเนินการ</v>
          </cell>
          <cell r="R243" t="str">
            <v xml:space="preserve">ถ.มานีกาด-แม่วาง </v>
          </cell>
          <cell r="S243" t="str">
            <v>50360</v>
          </cell>
          <cell r="V243" t="str">
            <v>21</v>
          </cell>
          <cell r="W243" t="str">
            <v>2.1 ทุติยภูมิระดับต้น</v>
          </cell>
          <cell r="AH243" t="str">
            <v>11138</v>
          </cell>
        </row>
        <row r="244">
          <cell r="A244" t="str">
            <v>001113900</v>
          </cell>
          <cell r="B244" t="str">
            <v>โรงพยาบาลแม่ออน</v>
          </cell>
          <cell r="C244" t="str">
            <v>21002</v>
          </cell>
          <cell r="D244" t="str">
            <v>กระทรวงสาธารณสุข สำนักงานปลัดกระทรวงสาธารณสุข</v>
          </cell>
          <cell r="E244" t="str">
            <v>07</v>
          </cell>
          <cell r="F244" t="str">
            <v>โรงพยาบาลชุมชน</v>
          </cell>
          <cell r="G244" t="str">
            <v>10</v>
          </cell>
          <cell r="H244" t="str">
            <v>50</v>
          </cell>
          <cell r="I244" t="str">
            <v>จ.เชียงใหม่</v>
          </cell>
          <cell r="J244" t="str">
            <v>23</v>
          </cell>
          <cell r="K244" t="str">
            <v xml:space="preserve"> อ.แม่ออน</v>
          </cell>
          <cell r="L244" t="str">
            <v>03</v>
          </cell>
          <cell r="M244" t="str">
            <v xml:space="preserve"> 'ต.บ้านสหกรณ์'</v>
          </cell>
          <cell r="N244" t="str">
            <v>01</v>
          </cell>
          <cell r="O244" t="str">
            <v xml:space="preserve"> หมู่ 1</v>
          </cell>
          <cell r="P244" t="str">
            <v>01</v>
          </cell>
          <cell r="Q244" t="str">
            <v>เปิดดำเนินการ</v>
          </cell>
          <cell r="R244" t="str">
            <v xml:space="preserve">750 </v>
          </cell>
          <cell r="S244" t="str">
            <v>50130</v>
          </cell>
          <cell r="V244" t="str">
            <v>21</v>
          </cell>
          <cell r="W244" t="str">
            <v>2.1 ทุติยภูมิระดับต้น</v>
          </cell>
          <cell r="AH244" t="str">
            <v>11139</v>
          </cell>
        </row>
        <row r="245">
          <cell r="A245" t="str">
            <v>001114900</v>
          </cell>
          <cell r="B245" t="str">
            <v>โรงพยาบาลงาว</v>
          </cell>
          <cell r="C245" t="str">
            <v>21002</v>
          </cell>
          <cell r="D245" t="str">
            <v>กระทรวงสาธารณสุข สำนักงานปลัดกระทรวงสาธารณสุข</v>
          </cell>
          <cell r="E245" t="str">
            <v>07</v>
          </cell>
          <cell r="F245" t="str">
            <v>โรงพยาบาลชุมชน</v>
          </cell>
          <cell r="G245" t="str">
            <v>30</v>
          </cell>
          <cell r="H245" t="str">
            <v>52</v>
          </cell>
          <cell r="I245" t="str">
            <v>จ.ลำปาง</v>
          </cell>
          <cell r="J245" t="str">
            <v>05</v>
          </cell>
          <cell r="K245" t="str">
            <v xml:space="preserve"> อ.งาว</v>
          </cell>
          <cell r="L245" t="str">
            <v>01</v>
          </cell>
          <cell r="M245" t="str">
            <v xml:space="preserve"> 'ต.หลวงเหนือ'</v>
          </cell>
          <cell r="N245" t="str">
            <v>04</v>
          </cell>
          <cell r="O245" t="str">
            <v xml:space="preserve"> หมู่ 4</v>
          </cell>
          <cell r="P245" t="str">
            <v>01</v>
          </cell>
          <cell r="Q245" t="str">
            <v>เปิดดำเนินการ</v>
          </cell>
          <cell r="V245" t="str">
            <v>21</v>
          </cell>
          <cell r="W245" t="str">
            <v>2.1 ทุติยภูมิระดับต้น</v>
          </cell>
          <cell r="AH245" t="str">
            <v>11149</v>
          </cell>
        </row>
        <row r="246">
          <cell r="A246" t="str">
            <v>001114100</v>
          </cell>
          <cell r="B246" t="str">
            <v>โรงพยาบาลบ้านโฮ่ง</v>
          </cell>
          <cell r="C246" t="str">
            <v>21002</v>
          </cell>
          <cell r="D246" t="str">
            <v>กระทรวงสาธารณสุข สำนักงานปลัดกระทรวงสาธารณสุข</v>
          </cell>
          <cell r="E246" t="str">
            <v>07</v>
          </cell>
          <cell r="F246" t="str">
            <v>โรงพยาบาลชุมชน</v>
          </cell>
          <cell r="G246" t="str">
            <v>30</v>
          </cell>
          <cell r="H246" t="str">
            <v>51</v>
          </cell>
          <cell r="I246" t="str">
            <v>จ.ลำพูน</v>
          </cell>
          <cell r="J246" t="str">
            <v>03</v>
          </cell>
          <cell r="K246" t="str">
            <v xml:space="preserve"> อ.บ้านโฮ่ง</v>
          </cell>
          <cell r="L246" t="str">
            <v>01</v>
          </cell>
          <cell r="M246" t="str">
            <v xml:space="preserve"> 'ต.บ้านโฮ่ง'</v>
          </cell>
          <cell r="N246" t="str">
            <v>02</v>
          </cell>
          <cell r="O246" t="str">
            <v xml:space="preserve"> หมู่ 2</v>
          </cell>
          <cell r="P246" t="str">
            <v>01</v>
          </cell>
          <cell r="Q246" t="str">
            <v>เปิดดำเนินการ</v>
          </cell>
          <cell r="R246" t="str">
            <v xml:space="preserve">308 ม.2 </v>
          </cell>
          <cell r="S246" t="str">
            <v>51130</v>
          </cell>
          <cell r="V246" t="str">
            <v>21</v>
          </cell>
          <cell r="W246" t="str">
            <v>2.1 ทุติยภูมิระดับต้น</v>
          </cell>
          <cell r="AH246" t="str">
            <v>11141</v>
          </cell>
        </row>
        <row r="247">
          <cell r="A247" t="str">
            <v>001114300</v>
          </cell>
          <cell r="B247" t="str">
            <v>โรงพยาบาลทุ่งหัวช้าง</v>
          </cell>
          <cell r="C247" t="str">
            <v>21002</v>
          </cell>
          <cell r="D247" t="str">
            <v>กระทรวงสาธารณสุข สำนักงานปลัดกระทรวงสาธารณสุข</v>
          </cell>
          <cell r="E247" t="str">
            <v>07</v>
          </cell>
          <cell r="F247" t="str">
            <v>โรงพยาบาลชุมชน</v>
          </cell>
          <cell r="G247" t="str">
            <v>30</v>
          </cell>
          <cell r="H247" t="str">
            <v>51</v>
          </cell>
          <cell r="I247" t="str">
            <v>จ.ลำพูน</v>
          </cell>
          <cell r="J247" t="str">
            <v>05</v>
          </cell>
          <cell r="K247" t="str">
            <v xml:space="preserve"> อ.ทุ่งหัวช้าง</v>
          </cell>
          <cell r="L247" t="str">
            <v>01</v>
          </cell>
          <cell r="M247" t="str">
            <v xml:space="preserve"> 'ต.ทุ่งหัวช้าง'</v>
          </cell>
          <cell r="N247" t="str">
            <v>03</v>
          </cell>
          <cell r="O247" t="str">
            <v xml:space="preserve"> หมู่ 3</v>
          </cell>
          <cell r="P247" t="str">
            <v>01</v>
          </cell>
          <cell r="Q247" t="str">
            <v>เปิดดำเนินการ</v>
          </cell>
          <cell r="S247" t="str">
            <v>51160</v>
          </cell>
          <cell r="V247" t="str">
            <v>21</v>
          </cell>
          <cell r="W247" t="str">
            <v>2.1 ทุติยภูมิระดับต้น</v>
          </cell>
          <cell r="AH247" t="str">
            <v>11143</v>
          </cell>
        </row>
        <row r="248">
          <cell r="A248" t="str">
            <v>001114400</v>
          </cell>
          <cell r="B248" t="str">
            <v>โรงพยาบาลป่าซาง</v>
          </cell>
          <cell r="C248" t="str">
            <v>21002</v>
          </cell>
          <cell r="D248" t="str">
            <v>กระทรวงสาธารณสุข สำนักงานปลัดกระทรวงสาธารณสุข</v>
          </cell>
          <cell r="E248" t="str">
            <v>07</v>
          </cell>
          <cell r="F248" t="str">
            <v>โรงพยาบาลชุมชน</v>
          </cell>
          <cell r="G248" t="str">
            <v>60</v>
          </cell>
          <cell r="H248" t="str">
            <v>51</v>
          </cell>
          <cell r="I248" t="str">
            <v>จ.ลำพูน</v>
          </cell>
          <cell r="J248" t="str">
            <v>06</v>
          </cell>
          <cell r="K248" t="str">
            <v xml:space="preserve"> อ.ป่าซาง</v>
          </cell>
          <cell r="L248" t="str">
            <v>11</v>
          </cell>
          <cell r="M248" t="str">
            <v xml:space="preserve"> 'ต.นครเจดีย์'</v>
          </cell>
          <cell r="N248" t="str">
            <v>07</v>
          </cell>
          <cell r="O248" t="str">
            <v xml:space="preserve"> หมู่ 7</v>
          </cell>
          <cell r="P248" t="str">
            <v>01</v>
          </cell>
          <cell r="Q248" t="str">
            <v>เปิดดำเนินการ</v>
          </cell>
          <cell r="S248" t="str">
            <v>51120</v>
          </cell>
          <cell r="V248" t="str">
            <v>21</v>
          </cell>
          <cell r="W248" t="str">
            <v>2.1 ทุติยภูมิระดับต้น</v>
          </cell>
          <cell r="AH248" t="str">
            <v>11144</v>
          </cell>
        </row>
        <row r="249">
          <cell r="A249" t="str">
            <v>001118900</v>
          </cell>
          <cell r="B249" t="str">
            <v>โรงพยาบาลเทิง</v>
          </cell>
          <cell r="C249" t="str">
            <v>21002</v>
          </cell>
          <cell r="D249" t="str">
            <v>กระทรวงสาธารณสุข สำนักงานปลัดกระทรวงสาธารณสุข</v>
          </cell>
          <cell r="E249" t="str">
            <v>07</v>
          </cell>
          <cell r="F249" t="str">
            <v>โรงพยาบาลชุมชน</v>
          </cell>
          <cell r="G249" t="str">
            <v>60</v>
          </cell>
          <cell r="H249" t="str">
            <v>57</v>
          </cell>
          <cell r="I249" t="str">
            <v>จ.เชียงราย</v>
          </cell>
          <cell r="J249" t="str">
            <v>04</v>
          </cell>
          <cell r="K249" t="str">
            <v xml:space="preserve"> อ.เทิง</v>
          </cell>
          <cell r="L249" t="str">
            <v>01</v>
          </cell>
          <cell r="M249" t="str">
            <v xml:space="preserve"> 'ต.เวียง'</v>
          </cell>
          <cell r="N249" t="str">
            <v>20</v>
          </cell>
          <cell r="O249" t="str">
            <v xml:space="preserve"> หมู่ 20</v>
          </cell>
          <cell r="P249" t="str">
            <v>01</v>
          </cell>
          <cell r="Q249" t="str">
            <v>เปิดดำเนินการ</v>
          </cell>
          <cell r="R249" t="str">
            <v>146 ม.20</v>
          </cell>
          <cell r="S249" t="str">
            <v>57160</v>
          </cell>
          <cell r="T249" t="str">
            <v>053-795259</v>
          </cell>
          <cell r="U249" t="str">
            <v>053-795259</v>
          </cell>
          <cell r="V249" t="str">
            <v>21</v>
          </cell>
          <cell r="W249" t="str">
            <v>2.1 ทุติยภูมิระดับต้น</v>
          </cell>
          <cell r="AH249" t="str">
            <v>11189</v>
          </cell>
        </row>
        <row r="250">
          <cell r="A250" t="str">
            <v>001121500</v>
          </cell>
          <cell r="B250" t="str">
            <v>โรงพยาบาลท่าตะโก</v>
          </cell>
          <cell r="C250" t="str">
            <v>21002</v>
          </cell>
          <cell r="D250" t="str">
            <v>กระทรวงสาธารณสุข สำนักงานปลัดกระทรวงสาธารณสุข</v>
          </cell>
          <cell r="E250" t="str">
            <v>07</v>
          </cell>
          <cell r="F250" t="str">
            <v>โรงพยาบาลชุมชน</v>
          </cell>
          <cell r="G250" t="str">
            <v>60</v>
          </cell>
          <cell r="H250" t="str">
            <v>60</v>
          </cell>
          <cell r="I250" t="str">
            <v>จ.นครสวรรค์</v>
          </cell>
          <cell r="J250" t="str">
            <v>08</v>
          </cell>
          <cell r="K250" t="str">
            <v xml:space="preserve"> อ.ท่าตะโก</v>
          </cell>
          <cell r="L250" t="str">
            <v>01</v>
          </cell>
          <cell r="M250" t="str">
            <v xml:space="preserve"> 'ต.ท่าตะโก'</v>
          </cell>
          <cell r="N250" t="str">
            <v>01</v>
          </cell>
          <cell r="O250" t="str">
            <v xml:space="preserve"> หมู่ 1</v>
          </cell>
          <cell r="P250" t="str">
            <v>01</v>
          </cell>
          <cell r="Q250" t="str">
            <v>เปิดดำเนินการ</v>
          </cell>
          <cell r="V250" t="str">
            <v>22</v>
          </cell>
          <cell r="W250" t="str">
            <v>2.2 ทุติยภูมิระดับกลาง</v>
          </cell>
          <cell r="AH250" t="str">
            <v>11215</v>
          </cell>
        </row>
        <row r="251">
          <cell r="A251" t="str">
            <v>001121400</v>
          </cell>
          <cell r="B251" t="str">
            <v>โรงพยาบาลตาคลี</v>
          </cell>
          <cell r="C251" t="str">
            <v>21002</v>
          </cell>
          <cell r="D251" t="str">
            <v>กระทรวงสาธารณสุข สำนักงานปลัดกระทรวงสาธารณสุข</v>
          </cell>
          <cell r="E251" t="str">
            <v>07</v>
          </cell>
          <cell r="F251" t="str">
            <v>โรงพยาบาลชุมชน</v>
          </cell>
          <cell r="G251" t="str">
            <v>90</v>
          </cell>
          <cell r="H251" t="str">
            <v>60</v>
          </cell>
          <cell r="I251" t="str">
            <v>จ.นครสวรรค์</v>
          </cell>
          <cell r="J251" t="str">
            <v>07</v>
          </cell>
          <cell r="K251" t="str">
            <v xml:space="preserve"> อ.ตาคลี</v>
          </cell>
          <cell r="L251" t="str">
            <v>01</v>
          </cell>
          <cell r="M251" t="str">
            <v xml:space="preserve"> 'ต.ตาคลี'</v>
          </cell>
          <cell r="N251" t="str">
            <v>14</v>
          </cell>
          <cell r="O251" t="str">
            <v xml:space="preserve"> หมู่ 14</v>
          </cell>
          <cell r="P251" t="str">
            <v>01</v>
          </cell>
          <cell r="Q251" t="str">
            <v>เปิดดำเนินการ</v>
          </cell>
          <cell r="R251" t="str">
            <v xml:space="preserve">ถ.หัสนัย   บ้านตาคลีใหญ่  </v>
          </cell>
          <cell r="V251" t="str">
            <v>22</v>
          </cell>
          <cell r="W251" t="str">
            <v>2.2 ทุติยภูมิระดับกลาง</v>
          </cell>
          <cell r="AH251" t="str">
            <v>11214</v>
          </cell>
        </row>
        <row r="252">
          <cell r="A252" t="str">
            <v>001121200</v>
          </cell>
          <cell r="B252" t="str">
            <v>โรงพยาบาลบรรพตพิสัย</v>
          </cell>
          <cell r="C252" t="str">
            <v>21002</v>
          </cell>
          <cell r="D252" t="str">
            <v>กระทรวงสาธารณสุข สำนักงานปลัดกระทรวงสาธารณสุข</v>
          </cell>
          <cell r="E252" t="str">
            <v>07</v>
          </cell>
          <cell r="F252" t="str">
            <v>โรงพยาบาลชุมชน</v>
          </cell>
          <cell r="G252" t="str">
            <v>60</v>
          </cell>
          <cell r="H252" t="str">
            <v>60</v>
          </cell>
          <cell r="I252" t="str">
            <v>จ.นครสวรรค์</v>
          </cell>
          <cell r="J252" t="str">
            <v>05</v>
          </cell>
          <cell r="K252" t="str">
            <v xml:space="preserve"> อ.บรรพตพิสัย</v>
          </cell>
          <cell r="L252" t="str">
            <v>13</v>
          </cell>
          <cell r="M252" t="str">
            <v xml:space="preserve"> 'ต.เจริญผล'</v>
          </cell>
          <cell r="N252" t="str">
            <v>02</v>
          </cell>
          <cell r="O252" t="str">
            <v xml:space="preserve"> หมู่ 2</v>
          </cell>
          <cell r="P252" t="str">
            <v>01</v>
          </cell>
          <cell r="Q252" t="str">
            <v>เปิดดำเนินการ</v>
          </cell>
          <cell r="R252" t="str">
            <v xml:space="preserve">700 ถ.บรรพตพิสัย-โพทะเล </v>
          </cell>
          <cell r="S252" t="str">
            <v>60180</v>
          </cell>
          <cell r="V252" t="str">
            <v>21</v>
          </cell>
          <cell r="W252" t="str">
            <v>2.1 ทุติยภูมิระดับต้น</v>
          </cell>
          <cell r="AH252" t="str">
            <v>11212</v>
          </cell>
        </row>
        <row r="253">
          <cell r="A253" t="str">
            <v>001121300</v>
          </cell>
          <cell r="B253" t="str">
            <v>โรงพยาบาลเก้าเลี้ยว</v>
          </cell>
          <cell r="C253" t="str">
            <v>21002</v>
          </cell>
          <cell r="D253" t="str">
            <v>กระทรวงสาธารณสุข สำนักงานปลัดกระทรวงสาธารณสุข</v>
          </cell>
          <cell r="E253" t="str">
            <v>07</v>
          </cell>
          <cell r="F253" t="str">
            <v>โรงพยาบาลชุมชน</v>
          </cell>
          <cell r="G253" t="str">
            <v>30</v>
          </cell>
          <cell r="H253" t="str">
            <v>60</v>
          </cell>
          <cell r="I253" t="str">
            <v>จ.นครสวรรค์</v>
          </cell>
          <cell r="J253" t="str">
            <v>06</v>
          </cell>
          <cell r="K253" t="str">
            <v xml:space="preserve"> อ.เก้าเลี้ยว</v>
          </cell>
          <cell r="L253" t="str">
            <v>02</v>
          </cell>
          <cell r="M253" t="str">
            <v xml:space="preserve"> 'ต.เก้าเลี้ยว'</v>
          </cell>
          <cell r="N253" t="str">
            <v>01</v>
          </cell>
          <cell r="O253" t="str">
            <v xml:space="preserve"> หมู่ 1</v>
          </cell>
          <cell r="P253" t="str">
            <v>01</v>
          </cell>
          <cell r="Q253" t="str">
            <v>เปิดดำเนินการ</v>
          </cell>
          <cell r="V253" t="str">
            <v>21</v>
          </cell>
          <cell r="W253" t="str">
            <v>2.1 ทุติยภูมิระดับต้น</v>
          </cell>
          <cell r="AH253" t="str">
            <v>11213</v>
          </cell>
        </row>
        <row r="254">
          <cell r="A254" t="str">
            <v>001122000</v>
          </cell>
          <cell r="B254" t="str">
            <v>โรงพยาบาลแม่วงก์</v>
          </cell>
          <cell r="C254" t="str">
            <v>21002</v>
          </cell>
          <cell r="D254" t="str">
            <v>กระทรวงสาธารณสุข สำนักงานปลัดกระทรวงสาธารณสุข</v>
          </cell>
          <cell r="E254" t="str">
            <v>07</v>
          </cell>
          <cell r="F254" t="str">
            <v>โรงพยาบาลชุมชน</v>
          </cell>
          <cell r="G254" t="str">
            <v>10</v>
          </cell>
          <cell r="H254" t="str">
            <v>60</v>
          </cell>
          <cell r="I254" t="str">
            <v>จ.นครสวรรค์</v>
          </cell>
          <cell r="J254" t="str">
            <v>13</v>
          </cell>
          <cell r="K254" t="str">
            <v xml:space="preserve"> อ.แม่วงก์</v>
          </cell>
          <cell r="L254" t="str">
            <v>01</v>
          </cell>
          <cell r="M254" t="str">
            <v xml:space="preserve"> 'ต.แม่วงก์'</v>
          </cell>
          <cell r="N254" t="str">
            <v>09</v>
          </cell>
          <cell r="O254" t="str">
            <v xml:space="preserve"> หมู่ 9</v>
          </cell>
          <cell r="P254" t="str">
            <v>01</v>
          </cell>
          <cell r="Q254" t="str">
            <v>เปิดดำเนินการ</v>
          </cell>
          <cell r="R254" t="str">
            <v xml:space="preserve">25 </v>
          </cell>
          <cell r="S254" t="str">
            <v>60150</v>
          </cell>
          <cell r="V254" t="str">
            <v>21</v>
          </cell>
          <cell r="W254" t="str">
            <v>2.1 ทุติยภูมิระดับต้น</v>
          </cell>
          <cell r="AH254" t="str">
            <v>11220</v>
          </cell>
        </row>
        <row r="255">
          <cell r="A255" t="str">
            <v>001121100</v>
          </cell>
          <cell r="B255" t="str">
            <v>โรงพยาบาลหนองบัว</v>
          </cell>
          <cell r="C255" t="str">
            <v>21002</v>
          </cell>
          <cell r="D255" t="str">
            <v>กระทรวงสาธารณสุข สำนักงานปลัดกระทรวงสาธารณสุข</v>
          </cell>
          <cell r="E255" t="str">
            <v>07</v>
          </cell>
          <cell r="F255" t="str">
            <v>โรงพยาบาลชุมชน</v>
          </cell>
          <cell r="G255" t="str">
            <v>60</v>
          </cell>
          <cell r="H255" t="str">
            <v>60</v>
          </cell>
          <cell r="I255" t="str">
            <v>จ.นครสวรรค์</v>
          </cell>
          <cell r="J255" t="str">
            <v>04</v>
          </cell>
          <cell r="K255" t="str">
            <v xml:space="preserve"> อ.หนองบัว</v>
          </cell>
          <cell r="L255" t="str">
            <v>01</v>
          </cell>
          <cell r="M255" t="str">
            <v xml:space="preserve"> 'ต.หนองบัว'</v>
          </cell>
          <cell r="N255" t="str">
            <v>03</v>
          </cell>
          <cell r="O255" t="str">
            <v xml:space="preserve"> หมู่ 3</v>
          </cell>
          <cell r="P255" t="str">
            <v>01</v>
          </cell>
          <cell r="Q255" t="str">
            <v>เปิดดำเนินการ</v>
          </cell>
          <cell r="R255" t="str">
            <v xml:space="preserve">265/5 </v>
          </cell>
          <cell r="S255" t="str">
            <v>60110</v>
          </cell>
          <cell r="V255" t="str">
            <v>21</v>
          </cell>
          <cell r="W255" t="str">
            <v>2.1 ทุติยภูมิระดับต้น</v>
          </cell>
          <cell r="AH255" t="str">
            <v>11211</v>
          </cell>
        </row>
        <row r="256">
          <cell r="A256" t="str">
            <v>001121700</v>
          </cell>
          <cell r="B256" t="str">
            <v>โรงพยาบาลพยุหะคีรี</v>
          </cell>
          <cell r="C256" t="str">
            <v>21002</v>
          </cell>
          <cell r="D256" t="str">
            <v>กระทรวงสาธารณสุข สำนักงานปลัดกระทรวงสาธารณสุข</v>
          </cell>
          <cell r="E256" t="str">
            <v>07</v>
          </cell>
          <cell r="F256" t="str">
            <v>โรงพยาบาลชุมชน</v>
          </cell>
          <cell r="G256" t="str">
            <v>30</v>
          </cell>
          <cell r="H256" t="str">
            <v>60</v>
          </cell>
          <cell r="I256" t="str">
            <v>จ.นครสวรรค์</v>
          </cell>
          <cell r="J256" t="str">
            <v>10</v>
          </cell>
          <cell r="K256" t="str">
            <v xml:space="preserve"> อ.พยุหะคีรี</v>
          </cell>
          <cell r="L256" t="str">
            <v>01</v>
          </cell>
          <cell r="M256" t="str">
            <v xml:space="preserve"> 'ต.พยุหะ'</v>
          </cell>
          <cell r="N256" t="str">
            <v>08</v>
          </cell>
          <cell r="O256" t="str">
            <v xml:space="preserve"> หมู่ 8</v>
          </cell>
          <cell r="P256" t="str">
            <v>01</v>
          </cell>
          <cell r="Q256" t="str">
            <v>เปิดดำเนินการ</v>
          </cell>
          <cell r="V256" t="str">
            <v>21</v>
          </cell>
          <cell r="W256" t="str">
            <v>2.1 ทุติยภูมิระดับต้น</v>
          </cell>
          <cell r="AH256" t="str">
            <v>11217</v>
          </cell>
        </row>
        <row r="257">
          <cell r="A257" t="str">
            <v>001122500</v>
          </cell>
          <cell r="B257" t="str">
            <v>โรงพยาบาลบ้านไร่</v>
          </cell>
          <cell r="C257" t="str">
            <v>21002</v>
          </cell>
          <cell r="D257" t="str">
            <v>กระทรวงสาธารณสุข สำนักงานปลัดกระทรวงสาธารณสุข</v>
          </cell>
          <cell r="E257" t="str">
            <v>07</v>
          </cell>
          <cell r="F257" t="str">
            <v>โรงพยาบาลชุมชน</v>
          </cell>
          <cell r="G257" t="str">
            <v>60</v>
          </cell>
          <cell r="H257" t="str">
            <v>61</v>
          </cell>
          <cell r="I257" t="str">
            <v>จ.อุทัยธานี</v>
          </cell>
          <cell r="J257" t="str">
            <v>06</v>
          </cell>
          <cell r="K257" t="str">
            <v xml:space="preserve"> อ.บ้านไร่</v>
          </cell>
          <cell r="L257" t="str">
            <v>04</v>
          </cell>
          <cell r="M257" t="str">
            <v xml:space="preserve"> 'ต.คอกควาย'</v>
          </cell>
          <cell r="N257" t="str">
            <v>01</v>
          </cell>
          <cell r="O257" t="str">
            <v xml:space="preserve"> หมู่ 1</v>
          </cell>
          <cell r="P257" t="str">
            <v>01</v>
          </cell>
          <cell r="Q257" t="str">
            <v>เปิดดำเนินการ</v>
          </cell>
          <cell r="R257" t="str">
            <v xml:space="preserve">307 </v>
          </cell>
          <cell r="S257" t="str">
            <v>61140</v>
          </cell>
          <cell r="T257" t="str">
            <v>056539000</v>
          </cell>
          <cell r="U257" t="str">
            <v>056539000</v>
          </cell>
          <cell r="V257" t="str">
            <v>21</v>
          </cell>
          <cell r="W257" t="str">
            <v>2.1 ทุติยภูมิระดับต้น</v>
          </cell>
          <cell r="X257" t="str">
            <v>S</v>
          </cell>
          <cell r="Y257" t="str">
            <v xml:space="preserve">บริการ  </v>
          </cell>
          <cell r="AH257" t="str">
            <v>11225</v>
          </cell>
        </row>
        <row r="258">
          <cell r="A258" t="str">
            <v>001125100</v>
          </cell>
          <cell r="B258" t="str">
            <v>โรงพยาบาลชาติตระการ</v>
          </cell>
          <cell r="C258" t="str">
            <v>21002</v>
          </cell>
          <cell r="D258" t="str">
            <v>กระทรวงสาธารณสุข สำนักงานปลัดกระทรวงสาธารณสุข</v>
          </cell>
          <cell r="E258" t="str">
            <v>07</v>
          </cell>
          <cell r="F258" t="str">
            <v>โรงพยาบาลชุมชน</v>
          </cell>
          <cell r="G258" t="str">
            <v>30</v>
          </cell>
          <cell r="H258" t="str">
            <v>65</v>
          </cell>
          <cell r="I258" t="str">
            <v>จ.พิษณุโลก</v>
          </cell>
          <cell r="J258" t="str">
            <v>03</v>
          </cell>
          <cell r="K258" t="str">
            <v xml:space="preserve"> อ.ชาติตระการ</v>
          </cell>
          <cell r="L258" t="str">
            <v>01</v>
          </cell>
          <cell r="M258" t="str">
            <v xml:space="preserve"> 'ต.ป่าแดง'</v>
          </cell>
          <cell r="N258" t="str">
            <v>05</v>
          </cell>
          <cell r="O258" t="str">
            <v xml:space="preserve"> หมู่ 5</v>
          </cell>
          <cell r="P258" t="str">
            <v>01</v>
          </cell>
          <cell r="Q258" t="str">
            <v>เปิดดำเนินการ</v>
          </cell>
          <cell r="R258" t="str">
            <v>112 ม.5 บ้านศรีสงคราม</v>
          </cell>
          <cell r="V258" t="str">
            <v>21</v>
          </cell>
          <cell r="W258" t="str">
            <v>2.1 ทุติยภูมิระดับต้น</v>
          </cell>
          <cell r="AH258" t="str">
            <v>11251</v>
          </cell>
        </row>
        <row r="259">
          <cell r="A259" t="str">
            <v>001125400</v>
          </cell>
          <cell r="B259" t="str">
            <v>โรงพยาบาลพรหมพิราม</v>
          </cell>
          <cell r="C259" t="str">
            <v>21002</v>
          </cell>
          <cell r="D259" t="str">
            <v>กระทรวงสาธารณสุข สำนักงานปลัดกระทรวงสาธารณสุข</v>
          </cell>
          <cell r="E259" t="str">
            <v>07</v>
          </cell>
          <cell r="F259" t="str">
            <v>โรงพยาบาลชุมชน</v>
          </cell>
          <cell r="G259" t="str">
            <v>30</v>
          </cell>
          <cell r="H259" t="str">
            <v>65</v>
          </cell>
          <cell r="I259" t="str">
            <v>จ.พิษณุโลก</v>
          </cell>
          <cell r="J259" t="str">
            <v>06</v>
          </cell>
          <cell r="K259" t="str">
            <v xml:space="preserve"> อ.พรหมพิราม</v>
          </cell>
          <cell r="L259" t="str">
            <v>01</v>
          </cell>
          <cell r="M259" t="str">
            <v xml:space="preserve"> 'ต.พรหมพิราม'</v>
          </cell>
          <cell r="N259" t="str">
            <v>01</v>
          </cell>
          <cell r="O259" t="str">
            <v xml:space="preserve"> หมู่ 1</v>
          </cell>
          <cell r="P259" t="str">
            <v>01</v>
          </cell>
          <cell r="Q259" t="str">
            <v>เปิดดำเนินการ</v>
          </cell>
          <cell r="R259" t="str">
            <v>479 ม.1 บ้านพรหมพิราม</v>
          </cell>
          <cell r="V259" t="str">
            <v>21</v>
          </cell>
          <cell r="W259" t="str">
            <v>2.1 ทุติยภูมิระดับต้น</v>
          </cell>
          <cell r="AH259" t="str">
            <v>11254</v>
          </cell>
        </row>
        <row r="260">
          <cell r="A260" t="str">
            <v>001125500</v>
          </cell>
          <cell r="B260" t="str">
            <v>โรงพยาบาลวัดโบสถ์</v>
          </cell>
          <cell r="C260" t="str">
            <v>21002</v>
          </cell>
          <cell r="D260" t="str">
            <v>กระทรวงสาธารณสุข สำนักงานปลัดกระทรวงสาธารณสุข</v>
          </cell>
          <cell r="E260" t="str">
            <v>07</v>
          </cell>
          <cell r="F260" t="str">
            <v>โรงพยาบาลชุมชน</v>
          </cell>
          <cell r="G260" t="str">
            <v>30</v>
          </cell>
          <cell r="H260" t="str">
            <v>65</v>
          </cell>
          <cell r="I260" t="str">
            <v>จ.พิษณุโลก</v>
          </cell>
          <cell r="J260" t="str">
            <v>07</v>
          </cell>
          <cell r="K260" t="str">
            <v xml:space="preserve"> อ.วัดโบสถ์</v>
          </cell>
          <cell r="L260" t="str">
            <v>01</v>
          </cell>
          <cell r="M260" t="str">
            <v xml:space="preserve"> 'ต.วัดโบสถ์'</v>
          </cell>
          <cell r="N260" t="str">
            <v>01</v>
          </cell>
          <cell r="O260" t="str">
            <v xml:space="preserve"> หมู่ 1</v>
          </cell>
          <cell r="P260" t="str">
            <v>01</v>
          </cell>
          <cell r="Q260" t="str">
            <v>เปิดดำเนินการ</v>
          </cell>
          <cell r="R260" t="str">
            <v>135 ม.1 บ้านท่างาม</v>
          </cell>
          <cell r="V260" t="str">
            <v>21</v>
          </cell>
          <cell r="W260" t="str">
            <v>2.1 ทุติยภูมิระดับต้น</v>
          </cell>
          <cell r="AH260" t="str">
            <v>11255</v>
          </cell>
        </row>
        <row r="261">
          <cell r="A261" t="str">
            <v>001125600</v>
          </cell>
          <cell r="B261" t="str">
            <v>โรงพยาบาลวังทอง</v>
          </cell>
          <cell r="C261" t="str">
            <v>21002</v>
          </cell>
          <cell r="D261" t="str">
            <v>กระทรวงสาธารณสุข สำนักงานปลัดกระทรวงสาธารณสุข</v>
          </cell>
          <cell r="E261" t="str">
            <v>07</v>
          </cell>
          <cell r="F261" t="str">
            <v>โรงพยาบาลชุมชน</v>
          </cell>
          <cell r="G261" t="str">
            <v>30</v>
          </cell>
          <cell r="H261" t="str">
            <v>65</v>
          </cell>
          <cell r="I261" t="str">
            <v>จ.พิษณุโลก</v>
          </cell>
          <cell r="J261" t="str">
            <v>08</v>
          </cell>
          <cell r="K261" t="str">
            <v xml:space="preserve"> อ.วังทอง</v>
          </cell>
          <cell r="L261" t="str">
            <v>01</v>
          </cell>
          <cell r="M261" t="str">
            <v xml:space="preserve"> 'ต.วังทอง'</v>
          </cell>
          <cell r="N261" t="str">
            <v>05</v>
          </cell>
          <cell r="O261" t="str">
            <v xml:space="preserve"> หมู่ 5</v>
          </cell>
          <cell r="P261" t="str">
            <v>01</v>
          </cell>
          <cell r="Q261" t="str">
            <v>เปิดดำเนินการ</v>
          </cell>
          <cell r="R261" t="str">
            <v>491 ม.5 บ้านหนองเสือ</v>
          </cell>
          <cell r="V261" t="str">
            <v>21</v>
          </cell>
          <cell r="W261" t="str">
            <v>2.1 ทุติยภูมิระดับต้น</v>
          </cell>
          <cell r="AH261" t="str">
            <v>11256</v>
          </cell>
        </row>
        <row r="262">
          <cell r="A262" t="str">
            <v>001129000</v>
          </cell>
          <cell r="B262" t="str">
            <v>โรงพยาบาลด่านช้าง</v>
          </cell>
          <cell r="C262" t="str">
            <v>21002</v>
          </cell>
          <cell r="D262" t="str">
            <v>กระทรวงสาธารณสุข สำนักงานปลัดกระทรวงสาธารณสุข</v>
          </cell>
          <cell r="E262" t="str">
            <v>07</v>
          </cell>
          <cell r="F262" t="str">
            <v>โรงพยาบาลชุมชน</v>
          </cell>
          <cell r="G262" t="str">
            <v>86</v>
          </cell>
          <cell r="H262" t="str">
            <v>72</v>
          </cell>
          <cell r="I262" t="str">
            <v>จ.สุพรรณบุรี</v>
          </cell>
          <cell r="J262" t="str">
            <v>03</v>
          </cell>
          <cell r="K262" t="str">
            <v xml:space="preserve"> อ.ด่านช้าง</v>
          </cell>
          <cell r="L262" t="str">
            <v>02</v>
          </cell>
          <cell r="M262" t="str">
            <v xml:space="preserve"> 'ต.ด่านช้าง'</v>
          </cell>
          <cell r="N262" t="str">
            <v>01</v>
          </cell>
          <cell r="O262" t="str">
            <v xml:space="preserve"> หมู่ 1</v>
          </cell>
          <cell r="P262" t="str">
            <v>01</v>
          </cell>
          <cell r="Q262" t="str">
            <v>เปิดดำเนินการ</v>
          </cell>
          <cell r="R262" t="str">
            <v>94</v>
          </cell>
          <cell r="V262" t="str">
            <v>22</v>
          </cell>
          <cell r="W262" t="str">
            <v>2.2 ทุติยภูมิระดับกลาง</v>
          </cell>
          <cell r="AH262" t="str">
            <v>11290</v>
          </cell>
        </row>
        <row r="263">
          <cell r="A263" t="str">
            <v>001129600</v>
          </cell>
          <cell r="B263" t="str">
            <v>โรงพยาบาลหนองหญ้าไซ</v>
          </cell>
          <cell r="C263" t="str">
            <v>21002</v>
          </cell>
          <cell r="D263" t="str">
            <v>กระทรวงสาธารณสุข สำนักงานปลัดกระทรวงสาธารณสุข</v>
          </cell>
          <cell r="E263" t="str">
            <v>07</v>
          </cell>
          <cell r="F263" t="str">
            <v>โรงพยาบาลชุมชน</v>
          </cell>
          <cell r="G263" t="str">
            <v>60</v>
          </cell>
          <cell r="H263" t="str">
            <v>72</v>
          </cell>
          <cell r="I263" t="str">
            <v>จ.สุพรรณบุรี</v>
          </cell>
          <cell r="J263" t="str">
            <v>10</v>
          </cell>
          <cell r="K263" t="str">
            <v xml:space="preserve"> อ.หนองหญ้าไซ</v>
          </cell>
          <cell r="L263" t="str">
            <v>01</v>
          </cell>
          <cell r="M263" t="str">
            <v xml:space="preserve"> 'ต.หนองหญ้าไซ'</v>
          </cell>
          <cell r="N263" t="str">
            <v>05</v>
          </cell>
          <cell r="O263" t="str">
            <v xml:space="preserve"> หมู่ 5</v>
          </cell>
          <cell r="P263" t="str">
            <v>01</v>
          </cell>
          <cell r="Q263" t="str">
            <v>เปิดดำเนินการ</v>
          </cell>
          <cell r="R263" t="str">
            <v>503 ม.05</v>
          </cell>
          <cell r="S263" t="str">
            <v>72240</v>
          </cell>
          <cell r="V263" t="str">
            <v>22</v>
          </cell>
          <cell r="W263" t="str">
            <v>2.2 ทุติยภูมิระดับกลาง</v>
          </cell>
          <cell r="AH263" t="str">
            <v>11296</v>
          </cell>
        </row>
        <row r="264">
          <cell r="A264" t="str">
            <v>001129200</v>
          </cell>
          <cell r="B264" t="str">
            <v>โรงพยาบาลศรีประจันต์</v>
          </cell>
          <cell r="C264" t="str">
            <v>21002</v>
          </cell>
          <cell r="D264" t="str">
            <v>กระทรวงสาธารณสุข สำนักงานปลัดกระทรวงสาธารณสุข</v>
          </cell>
          <cell r="E264" t="str">
            <v>07</v>
          </cell>
          <cell r="F264" t="str">
            <v>โรงพยาบาลชุมชน</v>
          </cell>
          <cell r="G264" t="str">
            <v>66</v>
          </cell>
          <cell r="H264" t="str">
            <v>72</v>
          </cell>
          <cell r="I264" t="str">
            <v>จ.สุพรรณบุรี</v>
          </cell>
          <cell r="J264" t="str">
            <v>05</v>
          </cell>
          <cell r="K264" t="str">
            <v xml:space="preserve"> อ.ศรีประจันต์</v>
          </cell>
          <cell r="L264" t="str">
            <v>08</v>
          </cell>
          <cell r="M264" t="str">
            <v xml:space="preserve"> 'ต.วังน้ำซับ'</v>
          </cell>
          <cell r="N264" t="str">
            <v>01</v>
          </cell>
          <cell r="O264" t="str">
            <v xml:space="preserve"> หมู่ 1</v>
          </cell>
          <cell r="P264" t="str">
            <v>01</v>
          </cell>
          <cell r="Q264" t="str">
            <v>เปิดดำเนินการ</v>
          </cell>
          <cell r="R264" t="str">
            <v xml:space="preserve">218 ถ.สุพรรณบุรี-ชัยนาท </v>
          </cell>
          <cell r="V264" t="str">
            <v>22</v>
          </cell>
          <cell r="W264" t="str">
            <v>2.2 ทุติยภูมิระดับกลาง</v>
          </cell>
          <cell r="AH264" t="str">
            <v>11292</v>
          </cell>
        </row>
        <row r="265">
          <cell r="A265" t="str">
            <v>001132500</v>
          </cell>
          <cell r="B265" t="str">
            <v>โรงพยาบาลสมเด็จพระยุพราชฉวาง</v>
          </cell>
          <cell r="C265" t="str">
            <v>21002</v>
          </cell>
          <cell r="D265" t="str">
            <v>กระทรวงสาธารณสุข สำนักงานปลัดกระทรวงสาธารณสุข</v>
          </cell>
          <cell r="E265" t="str">
            <v>07</v>
          </cell>
          <cell r="F265" t="str">
            <v>โรงพยาบาลชุมชน</v>
          </cell>
          <cell r="G265" t="str">
            <v>90</v>
          </cell>
          <cell r="H265" t="str">
            <v>80</v>
          </cell>
          <cell r="I265" t="str">
            <v>จ.นครศรีธรรมราช</v>
          </cell>
          <cell r="J265" t="str">
            <v>04</v>
          </cell>
          <cell r="K265" t="str">
            <v xml:space="preserve"> อ.ฉวาง</v>
          </cell>
          <cell r="L265" t="str">
            <v>10</v>
          </cell>
          <cell r="M265" t="str">
            <v xml:space="preserve"> 'ต.ไสหร้า'</v>
          </cell>
          <cell r="N265" t="str">
            <v>08</v>
          </cell>
          <cell r="O265" t="str">
            <v xml:space="preserve"> หมู่ 8</v>
          </cell>
          <cell r="P265" t="str">
            <v>01</v>
          </cell>
          <cell r="Q265" t="str">
            <v>เปิดดำเนินการ</v>
          </cell>
          <cell r="R265" t="str">
            <v xml:space="preserve">20 ม.8  </v>
          </cell>
          <cell r="V265" t="str">
            <v>22</v>
          </cell>
          <cell r="W265" t="str">
            <v>2.2 ทุติยภูมิระดับกลาง</v>
          </cell>
          <cell r="AH265" t="str">
            <v>11325</v>
          </cell>
        </row>
        <row r="266">
          <cell r="A266" t="str">
            <v>001132900</v>
          </cell>
          <cell r="B266" t="str">
            <v>โรงพยาบาลท่าศาลา</v>
          </cell>
          <cell r="C266" t="str">
            <v>21002</v>
          </cell>
          <cell r="D266" t="str">
            <v>กระทรวงสาธารณสุข สำนักงานปลัดกระทรวงสาธารณสุข</v>
          </cell>
          <cell r="E266" t="str">
            <v>07</v>
          </cell>
          <cell r="F266" t="str">
            <v>โรงพยาบาลชุมชน</v>
          </cell>
          <cell r="G266" t="str">
            <v>60</v>
          </cell>
          <cell r="H266" t="str">
            <v>80</v>
          </cell>
          <cell r="I266" t="str">
            <v>จ.นครศรีธรรมราช</v>
          </cell>
          <cell r="J266" t="str">
            <v>08</v>
          </cell>
          <cell r="K266" t="str">
            <v xml:space="preserve"> อ.ท่าศาลา</v>
          </cell>
          <cell r="L266" t="str">
            <v>01</v>
          </cell>
          <cell r="M266" t="str">
            <v xml:space="preserve"> 'ต.ท่าศาลา'</v>
          </cell>
          <cell r="N266" t="str">
            <v>03</v>
          </cell>
          <cell r="O266" t="str">
            <v xml:space="preserve"> หมู่ 3</v>
          </cell>
          <cell r="P266" t="str">
            <v>01</v>
          </cell>
          <cell r="Q266" t="str">
            <v>เปิดดำเนินการ</v>
          </cell>
          <cell r="V266" t="str">
            <v>22</v>
          </cell>
          <cell r="W266" t="str">
            <v>2.2 ทุติยภูมิระดับกลาง</v>
          </cell>
          <cell r="AH266" t="str">
            <v>11329</v>
          </cell>
        </row>
        <row r="267">
          <cell r="A267" t="str">
            <v>001133500</v>
          </cell>
          <cell r="B267" t="str">
            <v>โรงพยาบาลสิชล</v>
          </cell>
          <cell r="C267" t="str">
            <v>21002</v>
          </cell>
          <cell r="D267" t="str">
            <v>กระทรวงสาธารณสุข สำนักงานปลัดกระทรวงสาธารณสุข</v>
          </cell>
          <cell r="E267" t="str">
            <v>07</v>
          </cell>
          <cell r="F267" t="str">
            <v>โรงพยาบาลชุมชน</v>
          </cell>
          <cell r="G267" t="str">
            <v>120</v>
          </cell>
          <cell r="H267" t="str">
            <v>80</v>
          </cell>
          <cell r="I267" t="str">
            <v>จ.นครศรีธรรมราช</v>
          </cell>
          <cell r="J267" t="str">
            <v>14</v>
          </cell>
          <cell r="K267" t="str">
            <v xml:space="preserve"> อ.สิชล</v>
          </cell>
          <cell r="L267" t="str">
            <v>01</v>
          </cell>
          <cell r="M267" t="str">
            <v xml:space="preserve"> 'ต.สิชล'</v>
          </cell>
          <cell r="N267" t="str">
            <v>05</v>
          </cell>
          <cell r="O267" t="str">
            <v xml:space="preserve"> หมู่ 5</v>
          </cell>
          <cell r="P267" t="str">
            <v>01</v>
          </cell>
          <cell r="Q267" t="str">
            <v>เปิดดำเนินการ</v>
          </cell>
          <cell r="R267" t="str">
            <v xml:space="preserve">189 </v>
          </cell>
          <cell r="V267" t="str">
            <v>22</v>
          </cell>
          <cell r="W267" t="str">
            <v>2.2 ทุติยภูมิระดับกลาง</v>
          </cell>
          <cell r="AH267" t="str">
            <v>11335</v>
          </cell>
        </row>
        <row r="268">
          <cell r="A268" t="str">
            <v>001137900</v>
          </cell>
          <cell r="B268" t="str">
            <v>โรงพยาบาลหลังสวน</v>
          </cell>
          <cell r="C268" t="str">
            <v>21002</v>
          </cell>
          <cell r="D268" t="str">
            <v>กระทรวงสาธารณสุข สำนักงานปลัดกระทรวงสาธารณสุข</v>
          </cell>
          <cell r="E268" t="str">
            <v>07</v>
          </cell>
          <cell r="F268" t="str">
            <v>โรงพยาบาลชุมชน</v>
          </cell>
          <cell r="G268" t="str">
            <v>120</v>
          </cell>
          <cell r="H268" t="str">
            <v>86</v>
          </cell>
          <cell r="I268" t="str">
            <v>จ.ชุมพร</v>
          </cell>
          <cell r="J268" t="str">
            <v>04</v>
          </cell>
          <cell r="K268" t="str">
            <v xml:space="preserve"> อ.หลังสวน</v>
          </cell>
          <cell r="L268" t="str">
            <v>12</v>
          </cell>
          <cell r="M268" t="str">
            <v xml:space="preserve"> 'ต.วังตะกอ'</v>
          </cell>
          <cell r="N268" t="str">
            <v>05</v>
          </cell>
          <cell r="O268" t="str">
            <v xml:space="preserve"> หมู่ 5</v>
          </cell>
          <cell r="P268" t="str">
            <v>01</v>
          </cell>
          <cell r="Q268" t="str">
            <v>เปิดดำเนินการ</v>
          </cell>
          <cell r="V268" t="str">
            <v>22</v>
          </cell>
          <cell r="W268" t="str">
            <v>2.2 ทุติยภูมิระดับกลาง</v>
          </cell>
          <cell r="AH268" t="str">
            <v>11379</v>
          </cell>
        </row>
        <row r="269">
          <cell r="A269" t="str">
            <v>001136700</v>
          </cell>
          <cell r="B269" t="str">
            <v>โรงพยาบาลบ้านนาเดิม</v>
          </cell>
          <cell r="C269" t="str">
            <v>21002</v>
          </cell>
          <cell r="D269" t="str">
            <v>กระทรวงสาธารณสุข สำนักงานปลัดกระทรวงสาธารณสุข</v>
          </cell>
          <cell r="E269" t="str">
            <v>07</v>
          </cell>
          <cell r="F269" t="str">
            <v>โรงพยาบาลชุมชน</v>
          </cell>
          <cell r="G269" t="str">
            <v>30</v>
          </cell>
          <cell r="H269" t="str">
            <v>84</v>
          </cell>
          <cell r="I269" t="str">
            <v>จ.สุราษฎร์ธานี</v>
          </cell>
          <cell r="J269" t="str">
            <v>13</v>
          </cell>
          <cell r="K269" t="str">
            <v xml:space="preserve"> อ.บ้านนาเดิม</v>
          </cell>
          <cell r="L269" t="str">
            <v>01</v>
          </cell>
          <cell r="M269" t="str">
            <v xml:space="preserve"> 'ต.บ้านนา'</v>
          </cell>
          <cell r="N269" t="str">
            <v>02</v>
          </cell>
          <cell r="O269" t="str">
            <v xml:space="preserve"> หมู่ 2</v>
          </cell>
          <cell r="P269" t="str">
            <v>01</v>
          </cell>
          <cell r="Q269" t="str">
            <v>เปิดดำเนินการ</v>
          </cell>
          <cell r="S269" t="str">
            <v>84240</v>
          </cell>
          <cell r="V269" t="str">
            <v>21</v>
          </cell>
          <cell r="W269" t="str">
            <v>2.1 ทุติยภูมิระดับต้น</v>
          </cell>
          <cell r="AH269" t="str">
            <v>11367</v>
          </cell>
        </row>
        <row r="270">
          <cell r="A270" t="str">
            <v>001134800</v>
          </cell>
          <cell r="B270" t="str">
            <v>โรงพยาบาลกะปงชัยพัฒน์</v>
          </cell>
          <cell r="C270" t="str">
            <v>21002</v>
          </cell>
          <cell r="D270" t="str">
            <v>กระทรวงสาธารณสุข สำนักงานปลัดกระทรวงสาธารณสุข</v>
          </cell>
          <cell r="E270" t="str">
            <v>07</v>
          </cell>
          <cell r="F270" t="str">
            <v>โรงพยาบาลชุมชน</v>
          </cell>
          <cell r="G270" t="str">
            <v>30</v>
          </cell>
          <cell r="H270" t="str">
            <v>82</v>
          </cell>
          <cell r="I270" t="str">
            <v>จ.พังงา</v>
          </cell>
          <cell r="J270" t="str">
            <v>03</v>
          </cell>
          <cell r="K270" t="str">
            <v xml:space="preserve"> อ.กะปง</v>
          </cell>
          <cell r="L270" t="str">
            <v>02</v>
          </cell>
          <cell r="M270" t="str">
            <v xml:space="preserve"> 'ต.ท่านา'</v>
          </cell>
          <cell r="N270" t="str">
            <v>01</v>
          </cell>
          <cell r="O270" t="str">
            <v xml:space="preserve"> หมู่ 1</v>
          </cell>
          <cell r="P270" t="str">
            <v>01</v>
          </cell>
          <cell r="Q270" t="str">
            <v>เปิดดำเนินการ</v>
          </cell>
          <cell r="R270" t="str">
            <v xml:space="preserve">29/25 </v>
          </cell>
          <cell r="S270" t="str">
            <v>82170</v>
          </cell>
          <cell r="T270" t="str">
            <v>076499132</v>
          </cell>
          <cell r="U270" t="str">
            <v>076499132</v>
          </cell>
          <cell r="V270" t="str">
            <v>21</v>
          </cell>
          <cell r="W270" t="str">
            <v>2.1 ทุติยภูมิระดับต้น</v>
          </cell>
          <cell r="AH270" t="str">
            <v>11348</v>
          </cell>
        </row>
        <row r="271">
          <cell r="A271" t="str">
            <v>001137500</v>
          </cell>
          <cell r="B271" t="str">
            <v>โรงพยาบาลปากน้ำชุมพร</v>
          </cell>
          <cell r="C271" t="str">
            <v>21002</v>
          </cell>
          <cell r="D271" t="str">
            <v>กระทรวงสาธารณสุข สำนักงานปลัดกระทรวงสาธารณสุข</v>
          </cell>
          <cell r="E271" t="str">
            <v>07</v>
          </cell>
          <cell r="F271" t="str">
            <v>โรงพยาบาลชุมชน</v>
          </cell>
          <cell r="G271" t="str">
            <v>10</v>
          </cell>
          <cell r="H271" t="str">
            <v>86</v>
          </cell>
          <cell r="I271" t="str">
            <v>จ.ชุมพร</v>
          </cell>
          <cell r="J271" t="str">
            <v>01</v>
          </cell>
          <cell r="K271" t="str">
            <v xml:space="preserve"> อ.เมืองชุมพร</v>
          </cell>
          <cell r="L271" t="str">
            <v>02</v>
          </cell>
          <cell r="M271" t="str">
            <v xml:space="preserve"> 'ต.ปากน้ำ'</v>
          </cell>
          <cell r="N271" t="str">
            <v>03</v>
          </cell>
          <cell r="O271" t="str">
            <v xml:space="preserve"> หมู่ 3</v>
          </cell>
          <cell r="P271" t="str">
            <v>01</v>
          </cell>
          <cell r="Q271" t="str">
            <v>เปิดดำเนินการ</v>
          </cell>
          <cell r="V271" t="str">
            <v>21</v>
          </cell>
          <cell r="W271" t="str">
            <v>2.1 ทุติยภูมิระดับต้น</v>
          </cell>
          <cell r="AH271" t="str">
            <v>11375</v>
          </cell>
        </row>
        <row r="272">
          <cell r="A272" t="str">
            <v>001137600</v>
          </cell>
          <cell r="B272" t="str">
            <v>โรงพยาบาลท่าแซะ</v>
          </cell>
          <cell r="C272" t="str">
            <v>21002</v>
          </cell>
          <cell r="D272" t="str">
            <v>กระทรวงสาธารณสุข สำนักงานปลัดกระทรวงสาธารณสุข</v>
          </cell>
          <cell r="E272" t="str">
            <v>07</v>
          </cell>
          <cell r="F272" t="str">
            <v>โรงพยาบาลชุมชน</v>
          </cell>
          <cell r="G272" t="str">
            <v>60</v>
          </cell>
          <cell r="H272" t="str">
            <v>86</v>
          </cell>
          <cell r="I272" t="str">
            <v>จ.ชุมพร</v>
          </cell>
          <cell r="J272" t="str">
            <v>02</v>
          </cell>
          <cell r="K272" t="str">
            <v xml:space="preserve"> อ.ท่าแซะ</v>
          </cell>
          <cell r="L272" t="str">
            <v>09</v>
          </cell>
          <cell r="M272" t="str">
            <v xml:space="preserve"> 'ต.ทรัพย์อนันต์'</v>
          </cell>
          <cell r="N272" t="str">
            <v>02</v>
          </cell>
          <cell r="O272" t="str">
            <v xml:space="preserve"> หมู่ 2</v>
          </cell>
          <cell r="P272" t="str">
            <v>01</v>
          </cell>
          <cell r="Q272" t="str">
            <v>เปิดดำเนินการ</v>
          </cell>
          <cell r="V272" t="str">
            <v>21</v>
          </cell>
          <cell r="W272" t="str">
            <v>2.1 ทุติยภูมิระดับต้น</v>
          </cell>
          <cell r="AH272" t="str">
            <v>11376</v>
          </cell>
        </row>
        <row r="273">
          <cell r="A273" t="str">
            <v>001143000</v>
          </cell>
          <cell r="B273" t="str">
            <v>โรงพยาบาลยะรัง</v>
          </cell>
          <cell r="C273" t="str">
            <v>21002</v>
          </cell>
          <cell r="D273" t="str">
            <v>กระทรวงสาธารณสุข สำนักงานปลัดกระทรวงสาธารณสุข</v>
          </cell>
          <cell r="E273" t="str">
            <v>07</v>
          </cell>
          <cell r="F273" t="str">
            <v>โรงพยาบาลชุมชน</v>
          </cell>
          <cell r="G273" t="str">
            <v>30</v>
          </cell>
          <cell r="H273" t="str">
            <v>94</v>
          </cell>
          <cell r="I273" t="str">
            <v>จ.ปัตตานี</v>
          </cell>
          <cell r="J273" t="str">
            <v>10</v>
          </cell>
          <cell r="K273" t="str">
            <v xml:space="preserve"> อ.ยะรัง</v>
          </cell>
          <cell r="L273" t="str">
            <v>06</v>
          </cell>
          <cell r="M273" t="str">
            <v xml:space="preserve"> 'ต.ปิตูมุดี'</v>
          </cell>
          <cell r="N273" t="str">
            <v>01</v>
          </cell>
          <cell r="O273" t="str">
            <v xml:space="preserve"> หมู่ 1</v>
          </cell>
          <cell r="P273" t="str">
            <v>01</v>
          </cell>
          <cell r="Q273" t="str">
            <v>เปิดดำเนินการ</v>
          </cell>
          <cell r="R273" t="str">
            <v xml:space="preserve">106 ม.1 ถ.ยะรัง </v>
          </cell>
          <cell r="S273" t="str">
            <v>96160</v>
          </cell>
          <cell r="V273" t="str">
            <v>21</v>
          </cell>
          <cell r="W273" t="str">
            <v>2.1 ทุติยภูมิระดับต้น</v>
          </cell>
          <cell r="AH273" t="str">
            <v>11430</v>
          </cell>
        </row>
        <row r="274">
          <cell r="A274" t="str">
            <v>001143800</v>
          </cell>
          <cell r="B274" t="str">
            <v>โรงพยาบาลรือเสาะ</v>
          </cell>
          <cell r="C274" t="str">
            <v>21002</v>
          </cell>
          <cell r="D274" t="str">
            <v>กระทรวงสาธารณสุข สำนักงานปลัดกระทรวงสาธารณสุข</v>
          </cell>
          <cell r="E274" t="str">
            <v>07</v>
          </cell>
          <cell r="F274" t="str">
            <v>โรงพยาบาลชุมชน</v>
          </cell>
          <cell r="G274" t="str">
            <v>30</v>
          </cell>
          <cell r="H274" t="str">
            <v>96</v>
          </cell>
          <cell r="I274" t="str">
            <v>จ.นราธิวาส</v>
          </cell>
          <cell r="J274" t="str">
            <v>06</v>
          </cell>
          <cell r="K274" t="str">
            <v xml:space="preserve"> อ.รือเสาะ</v>
          </cell>
          <cell r="L274" t="str">
            <v>01</v>
          </cell>
          <cell r="M274" t="str">
            <v xml:space="preserve"> 'ต.รือเสาะ'</v>
          </cell>
          <cell r="N274" t="str">
            <v>02</v>
          </cell>
          <cell r="O274" t="str">
            <v xml:space="preserve"> หมู่ 2</v>
          </cell>
          <cell r="P274" t="str">
            <v>01</v>
          </cell>
          <cell r="Q274" t="str">
            <v>เปิดดำเนินการ</v>
          </cell>
          <cell r="R274" t="str">
            <v xml:space="preserve">184/5 ม.2 ถ.รือเสาะสนองกิจ </v>
          </cell>
          <cell r="S274" t="str">
            <v>96150</v>
          </cell>
          <cell r="V274" t="str">
            <v>22</v>
          </cell>
          <cell r="W274" t="str">
            <v>2.2 ทุติยภูมิระดับกลาง</v>
          </cell>
          <cell r="AH274" t="str">
            <v>11438</v>
          </cell>
        </row>
        <row r="275">
          <cell r="A275" t="str">
            <v>001142500</v>
          </cell>
          <cell r="B275" t="str">
            <v>โรงพยาบาลปะนาเระ</v>
          </cell>
          <cell r="C275" t="str">
            <v>21002</v>
          </cell>
          <cell r="D275" t="str">
            <v>กระทรวงสาธารณสุข สำนักงานปลัดกระทรวงสาธารณสุข</v>
          </cell>
          <cell r="E275" t="str">
            <v>07</v>
          </cell>
          <cell r="F275" t="str">
            <v>โรงพยาบาลชุมชน</v>
          </cell>
          <cell r="G275" t="str">
            <v>30</v>
          </cell>
          <cell r="H275" t="str">
            <v>94</v>
          </cell>
          <cell r="I275" t="str">
            <v>จ.ปัตตานี</v>
          </cell>
          <cell r="J275" t="str">
            <v>04</v>
          </cell>
          <cell r="K275" t="str">
            <v xml:space="preserve"> อ.ปะนาเระ</v>
          </cell>
          <cell r="L275" t="str">
            <v>02</v>
          </cell>
          <cell r="M275" t="str">
            <v xml:space="preserve"> 'ต.ท่าข้าม'</v>
          </cell>
          <cell r="N275" t="str">
            <v>01</v>
          </cell>
          <cell r="O275" t="str">
            <v xml:space="preserve"> หมู่ 1</v>
          </cell>
          <cell r="P275" t="str">
            <v>01</v>
          </cell>
          <cell r="Q275" t="str">
            <v>เปิดดำเนินการ</v>
          </cell>
          <cell r="V275" t="str">
            <v>21</v>
          </cell>
          <cell r="W275" t="str">
            <v>2.1 ทุติยภูมิระดับต้น</v>
          </cell>
          <cell r="AH275" t="str">
            <v>11425</v>
          </cell>
        </row>
        <row r="276">
          <cell r="A276" t="str">
            <v>001143700</v>
          </cell>
          <cell r="B276" t="str">
            <v>โรงพยาบาลระแงะ</v>
          </cell>
          <cell r="C276" t="str">
            <v>21002</v>
          </cell>
          <cell r="D276" t="str">
            <v>กระทรวงสาธารณสุข สำนักงานปลัดกระทรวงสาธารณสุข</v>
          </cell>
          <cell r="E276" t="str">
            <v>07</v>
          </cell>
          <cell r="F276" t="str">
            <v>โรงพยาบาลชุมชน</v>
          </cell>
          <cell r="G276" t="str">
            <v>30</v>
          </cell>
          <cell r="H276" t="str">
            <v>96</v>
          </cell>
          <cell r="I276" t="str">
            <v>จ.นราธิวาส</v>
          </cell>
          <cell r="J276" t="str">
            <v>05</v>
          </cell>
          <cell r="K276" t="str">
            <v xml:space="preserve"> อ.ระแงะ</v>
          </cell>
          <cell r="L276" t="str">
            <v>01</v>
          </cell>
          <cell r="M276" t="str">
            <v xml:space="preserve"> 'ต.ตันหยงมัส'</v>
          </cell>
          <cell r="N276" t="str">
            <v>01</v>
          </cell>
          <cell r="O276" t="str">
            <v xml:space="preserve"> หมู่ 1</v>
          </cell>
          <cell r="P276" t="str">
            <v>01</v>
          </cell>
          <cell r="Q276" t="str">
            <v>เปิดดำเนินการ</v>
          </cell>
          <cell r="R276" t="str">
            <v xml:space="preserve">484 ม.1 ถ.ระแงะมรรคา </v>
          </cell>
          <cell r="S276" t="str">
            <v>96130</v>
          </cell>
          <cell r="V276" t="str">
            <v>22</v>
          </cell>
          <cell r="W276" t="str">
            <v>2.2 ทุติยภูมิระดับกลาง</v>
          </cell>
          <cell r="AH276" t="str">
            <v>11437</v>
          </cell>
        </row>
        <row r="277">
          <cell r="A277" t="str">
            <v>001143500</v>
          </cell>
          <cell r="B277" t="str">
            <v>โรงพยาบาลตากใบ</v>
          </cell>
          <cell r="C277" t="str">
            <v>21002</v>
          </cell>
          <cell r="D277" t="str">
            <v>กระทรวงสาธารณสุข สำนักงานปลัดกระทรวงสาธารณสุข</v>
          </cell>
          <cell r="E277" t="str">
            <v>07</v>
          </cell>
          <cell r="F277" t="str">
            <v>โรงพยาบาลชุมชน</v>
          </cell>
          <cell r="G277" t="str">
            <v>30</v>
          </cell>
          <cell r="H277" t="str">
            <v>96</v>
          </cell>
          <cell r="I277" t="str">
            <v>จ.นราธิวาส</v>
          </cell>
          <cell r="J277" t="str">
            <v>02</v>
          </cell>
          <cell r="K277" t="str">
            <v xml:space="preserve"> อ.ตากใบ</v>
          </cell>
          <cell r="L277" t="str">
            <v>01</v>
          </cell>
          <cell r="M277" t="str">
            <v xml:space="preserve"> 'ต.เจ๊ะเห'</v>
          </cell>
          <cell r="N277" t="str">
            <v>04</v>
          </cell>
          <cell r="O277" t="str">
            <v xml:space="preserve"> หมู่ 4</v>
          </cell>
          <cell r="P277" t="str">
            <v>01</v>
          </cell>
          <cell r="Q277" t="str">
            <v>เปิดดำเนินการ</v>
          </cell>
          <cell r="R277" t="str">
            <v xml:space="preserve">114/63 ม.4 ถ.ท่าแพรก </v>
          </cell>
          <cell r="S277" t="str">
            <v>96110</v>
          </cell>
          <cell r="V277" t="str">
            <v>21</v>
          </cell>
          <cell r="W277" t="str">
            <v>2.1 ทุติยภูมิระดับต้น</v>
          </cell>
          <cell r="AH277" t="str">
            <v>11435</v>
          </cell>
        </row>
        <row r="278">
          <cell r="A278" t="str">
            <v>001143600</v>
          </cell>
          <cell r="B278" t="str">
            <v>โรงพยาบาลบาเจาะ</v>
          </cell>
          <cell r="C278" t="str">
            <v>21002</v>
          </cell>
          <cell r="D278" t="str">
            <v>กระทรวงสาธารณสุข สำนักงานปลัดกระทรวงสาธารณสุข</v>
          </cell>
          <cell r="E278" t="str">
            <v>07</v>
          </cell>
          <cell r="F278" t="str">
            <v>โรงพยาบาลชุมชน</v>
          </cell>
          <cell r="G278" t="str">
            <v>10</v>
          </cell>
          <cell r="H278" t="str">
            <v>96</v>
          </cell>
          <cell r="I278" t="str">
            <v>จ.นราธิวาส</v>
          </cell>
          <cell r="J278" t="str">
            <v>03</v>
          </cell>
          <cell r="K278" t="str">
            <v xml:space="preserve"> อ.บาเจาะ</v>
          </cell>
          <cell r="L278" t="str">
            <v>01</v>
          </cell>
          <cell r="M278" t="str">
            <v xml:space="preserve"> 'ต.บาเจาะ'</v>
          </cell>
          <cell r="N278" t="str">
            <v>01</v>
          </cell>
          <cell r="O278" t="str">
            <v xml:space="preserve"> หมู่ 1</v>
          </cell>
          <cell r="P278" t="str">
            <v>01</v>
          </cell>
          <cell r="Q278" t="str">
            <v>เปิดดำเนินการ</v>
          </cell>
          <cell r="R278" t="str">
            <v xml:space="preserve">ถ.เพชรเกษม </v>
          </cell>
          <cell r="S278" t="str">
            <v>96170</v>
          </cell>
          <cell r="V278" t="str">
            <v>21</v>
          </cell>
          <cell r="W278" t="str">
            <v>2.1 ทุติยภูมิระดับต้น</v>
          </cell>
          <cell r="AH278" t="str">
            <v>11436</v>
          </cell>
        </row>
        <row r="279">
          <cell r="A279" t="str">
            <v>001381800</v>
          </cell>
          <cell r="B279" t="str">
            <v>โรงพยาบาลจะแนะ</v>
          </cell>
          <cell r="C279" t="str">
            <v>21002</v>
          </cell>
          <cell r="D279" t="str">
            <v>กระทรวงสาธารณสุข สำนักงานปลัดกระทรวงสาธารณสุข</v>
          </cell>
          <cell r="E279" t="str">
            <v>07</v>
          </cell>
          <cell r="F279" t="str">
            <v>โรงพยาบาลชุมชน</v>
          </cell>
          <cell r="G279" t="str">
            <v>10</v>
          </cell>
          <cell r="H279" t="str">
            <v>96</v>
          </cell>
          <cell r="I279" t="str">
            <v>จ.นราธิวาส</v>
          </cell>
          <cell r="J279" t="str">
            <v>12</v>
          </cell>
          <cell r="K279" t="str">
            <v xml:space="preserve"> อ.จะแนะ</v>
          </cell>
          <cell r="L279" t="str">
            <v>01</v>
          </cell>
          <cell r="M279" t="str">
            <v xml:space="preserve"> 'ต.จะแนะ'</v>
          </cell>
          <cell r="N279" t="str">
            <v>02</v>
          </cell>
          <cell r="O279" t="str">
            <v xml:space="preserve"> หมู่ 2</v>
          </cell>
          <cell r="P279" t="str">
            <v>01</v>
          </cell>
          <cell r="Q279" t="str">
            <v>เปิดดำเนินการ</v>
          </cell>
          <cell r="R279" t="str">
            <v>266/5</v>
          </cell>
          <cell r="S279" t="str">
            <v>96220</v>
          </cell>
          <cell r="V279" t="str">
            <v>21</v>
          </cell>
          <cell r="W279" t="str">
            <v>2.1 ทุติยภูมิระดับต้น</v>
          </cell>
          <cell r="AH279" t="str">
            <v>13818</v>
          </cell>
        </row>
        <row r="280">
          <cell r="A280" t="str">
            <v>001144100</v>
          </cell>
          <cell r="B280" t="str">
            <v>โรงพยาบาลสุคิริน</v>
          </cell>
          <cell r="C280" t="str">
            <v>21002</v>
          </cell>
          <cell r="D280" t="str">
            <v>กระทรวงสาธารณสุข สำนักงานปลัดกระทรวงสาธารณสุข</v>
          </cell>
          <cell r="E280" t="str">
            <v>07</v>
          </cell>
          <cell r="F280" t="str">
            <v>โรงพยาบาลชุมชน</v>
          </cell>
          <cell r="G280" t="str">
            <v>10</v>
          </cell>
          <cell r="H280" t="str">
            <v>96</v>
          </cell>
          <cell r="I280" t="str">
            <v>จ.นราธิวาส</v>
          </cell>
          <cell r="J280" t="str">
            <v>09</v>
          </cell>
          <cell r="K280" t="str">
            <v xml:space="preserve"> อ.สุคิริน</v>
          </cell>
          <cell r="L280" t="str">
            <v>01</v>
          </cell>
          <cell r="M280" t="str">
            <v xml:space="preserve"> 'ต.มาโมง'</v>
          </cell>
          <cell r="N280" t="str">
            <v>06</v>
          </cell>
          <cell r="O280" t="str">
            <v xml:space="preserve"> หมู่ 6</v>
          </cell>
          <cell r="P280" t="str">
            <v>01</v>
          </cell>
          <cell r="Q280" t="str">
            <v>เปิดดำเนินการ</v>
          </cell>
          <cell r="R280" t="str">
            <v xml:space="preserve">58 ม.6 </v>
          </cell>
          <cell r="S280" t="str">
            <v>96190</v>
          </cell>
          <cell r="V280" t="str">
            <v>21</v>
          </cell>
          <cell r="W280" t="str">
            <v>2.1 ทุติยภูมิระดับต้น</v>
          </cell>
          <cell r="AH280" t="str">
            <v>11441</v>
          </cell>
        </row>
        <row r="281">
          <cell r="A281" t="str">
            <v>001162500</v>
          </cell>
          <cell r="B281" t="str">
            <v>โรงพยาบาลเฉลิมพระเกียรติ</v>
          </cell>
          <cell r="C281" t="str">
            <v>21002</v>
          </cell>
          <cell r="D281" t="str">
            <v>กระทรวงสาธารณสุข สำนักงานปลัดกระทรวงสาธารณสุข</v>
          </cell>
          <cell r="E281" t="str">
            <v>07</v>
          </cell>
          <cell r="F281" t="str">
            <v>โรงพยาบาลชุมชน</v>
          </cell>
          <cell r="G281" t="str">
            <v>30</v>
          </cell>
          <cell r="H281" t="str">
            <v>55</v>
          </cell>
          <cell r="I281" t="str">
            <v>จ.น่าน</v>
          </cell>
          <cell r="J281" t="str">
            <v>15</v>
          </cell>
          <cell r="K281" t="str">
            <v xml:space="preserve"> อ.เฉลิมพระเกียรติ</v>
          </cell>
          <cell r="L281" t="str">
            <v>02</v>
          </cell>
          <cell r="M281" t="str">
            <v xml:space="preserve"> 'ต.ขุนน่าน'</v>
          </cell>
          <cell r="N281" t="str">
            <v>01</v>
          </cell>
          <cell r="O281" t="str">
            <v xml:space="preserve"> หมู่ 1</v>
          </cell>
          <cell r="P281" t="str">
            <v>01</v>
          </cell>
          <cell r="Q281" t="str">
            <v>เปิดดำเนินการ</v>
          </cell>
          <cell r="S281" t="str">
            <v>10210</v>
          </cell>
          <cell r="V281" t="str">
            <v>22</v>
          </cell>
          <cell r="W281" t="str">
            <v>2.2 ทุติยภูมิระดับกลาง</v>
          </cell>
          <cell r="Z281" t="str">
            <v>04</v>
          </cell>
          <cell r="AA281" t="str">
            <v>แก้ไข/เปลี่ยนแปลงที่ตั้ง</v>
          </cell>
          <cell r="AB281" t="str">
            <v>เพิ่มเติมจำนวนเตียง</v>
          </cell>
          <cell r="AH281" t="str">
            <v>11625</v>
          </cell>
        </row>
        <row r="282">
          <cell r="A282" t="str">
            <v>001144200</v>
          </cell>
          <cell r="B282" t="str">
            <v>โรงพยาบาลสุไหงปาดี</v>
          </cell>
          <cell r="C282" t="str">
            <v>21002</v>
          </cell>
          <cell r="D282" t="str">
            <v>กระทรวงสาธารณสุข สำนักงานปลัดกระทรวงสาธารณสุข</v>
          </cell>
          <cell r="E282" t="str">
            <v>07</v>
          </cell>
          <cell r="F282" t="str">
            <v>โรงพยาบาลชุมชน</v>
          </cell>
          <cell r="G282" t="str">
            <v>30</v>
          </cell>
          <cell r="H282" t="str">
            <v>96</v>
          </cell>
          <cell r="I282" t="str">
            <v>จ.นราธิวาส</v>
          </cell>
          <cell r="J282" t="str">
            <v>11</v>
          </cell>
          <cell r="K282" t="str">
            <v xml:space="preserve"> อ.สุไหงปาดี</v>
          </cell>
          <cell r="L282" t="str">
            <v>01</v>
          </cell>
          <cell r="M282" t="str">
            <v xml:space="preserve"> 'ต.ปะลุรู'</v>
          </cell>
          <cell r="N282" t="str">
            <v>01</v>
          </cell>
          <cell r="O282" t="str">
            <v xml:space="preserve"> หมู่ 1</v>
          </cell>
          <cell r="P282" t="str">
            <v>01</v>
          </cell>
          <cell r="Q282" t="str">
            <v>เปิดดำเนินการ</v>
          </cell>
          <cell r="R282" t="str">
            <v xml:space="preserve">ู334 ถ.จารุเสถียร  </v>
          </cell>
          <cell r="S282" t="str">
            <v>96141</v>
          </cell>
          <cell r="V282" t="str">
            <v>21</v>
          </cell>
          <cell r="W282" t="str">
            <v>2.1 ทุติยภูมิระดับต้น</v>
          </cell>
          <cell r="AH282" t="str">
            <v>11442</v>
          </cell>
        </row>
        <row r="283">
          <cell r="A283" t="str">
            <v>001066200</v>
          </cell>
          <cell r="B283" t="str">
            <v>โรงพยาบาลชลบุรี</v>
          </cell>
          <cell r="C283" t="str">
            <v>21002</v>
          </cell>
          <cell r="D283" t="str">
            <v>กระทรวงสาธารณสุข สำนักงานปลัดกระทรวงสาธารณสุข</v>
          </cell>
          <cell r="E283" t="str">
            <v>05</v>
          </cell>
          <cell r="F283" t="str">
            <v>โรงพยาบาลศูนย์</v>
          </cell>
          <cell r="G283" t="str">
            <v>832</v>
          </cell>
          <cell r="H283" t="str">
            <v>20</v>
          </cell>
          <cell r="I283" t="str">
            <v>จ.ชลบุรี</v>
          </cell>
          <cell r="J283" t="str">
            <v>01</v>
          </cell>
          <cell r="K283" t="str">
            <v xml:space="preserve"> อ.เมืองชลบุรี</v>
          </cell>
          <cell r="L283" t="str">
            <v>05</v>
          </cell>
          <cell r="M283" t="str">
            <v xml:space="preserve"> 'ต.บ้านสวน'</v>
          </cell>
          <cell r="N283" t="str">
            <v>02</v>
          </cell>
          <cell r="O283" t="str">
            <v xml:space="preserve"> หมู่ 2</v>
          </cell>
          <cell r="P283" t="str">
            <v>01</v>
          </cell>
          <cell r="Q283" t="str">
            <v>เปิดดำเนินการ</v>
          </cell>
          <cell r="R283" t="str">
            <v>เลขที่ 69</v>
          </cell>
          <cell r="S283" t="str">
            <v>20000</v>
          </cell>
          <cell r="T283" t="str">
            <v>038931000</v>
          </cell>
          <cell r="V283" t="str">
            <v>31</v>
          </cell>
          <cell r="W283" t="str">
            <v>3.1 ตติยภูมิ</v>
          </cell>
          <cell r="AH283" t="str">
            <v>10662</v>
          </cell>
        </row>
        <row r="284">
          <cell r="A284" t="str">
            <v>001068900</v>
          </cell>
          <cell r="B284" t="str">
            <v>โรงพยาบาลอ่างทอง</v>
          </cell>
          <cell r="C284" t="str">
            <v>21002</v>
          </cell>
          <cell r="D284" t="str">
            <v>กระทรวงสาธารณสุข สำนักงานปลัดกระทรวงสาธารณสุข</v>
          </cell>
          <cell r="E284" t="str">
            <v>06</v>
          </cell>
          <cell r="F284" t="str">
            <v>โรงพยาบาลทั่วไป</v>
          </cell>
          <cell r="G284" t="str">
            <v>324</v>
          </cell>
          <cell r="H284" t="str">
            <v>15</v>
          </cell>
          <cell r="I284" t="str">
            <v>จ.อ่างทอง</v>
          </cell>
          <cell r="J284" t="str">
            <v>01</v>
          </cell>
          <cell r="K284" t="str">
            <v xml:space="preserve"> อ.เมืองอ่างทอง</v>
          </cell>
          <cell r="L284" t="str">
            <v>02</v>
          </cell>
          <cell r="M284" t="str">
            <v xml:space="preserve"> 'ต.บางแก้ว'</v>
          </cell>
          <cell r="N284" t="str">
            <v>00</v>
          </cell>
          <cell r="O284" t="str">
            <v xml:space="preserve"> หมู่ 0</v>
          </cell>
          <cell r="P284" t="str">
            <v>01</v>
          </cell>
          <cell r="Q284" t="str">
            <v>เปิดดำเนินการ</v>
          </cell>
          <cell r="R284" t="str">
            <v xml:space="preserve">3 ถ.เทศบาล </v>
          </cell>
          <cell r="S284" t="str">
            <v>14000</v>
          </cell>
          <cell r="T284" t="str">
            <v>035615111</v>
          </cell>
          <cell r="V284" t="str">
            <v>23</v>
          </cell>
          <cell r="W284" t="str">
            <v>2.3 ทุติยภูมิระดับสูง</v>
          </cell>
          <cell r="Z284" t="str">
            <v>04</v>
          </cell>
          <cell r="AA284" t="str">
            <v>แก้ไข/เปลี่ยนแปลงที่ตั้ง</v>
          </cell>
          <cell r="AB284" t="str">
            <v>เพิ่มเตียงเป็น 324 เตียง ตามมติของ อกพ.สป.</v>
          </cell>
          <cell r="AH284" t="str">
            <v>10689</v>
          </cell>
        </row>
        <row r="285">
          <cell r="A285" t="str">
            <v>001080000</v>
          </cell>
          <cell r="B285" t="str">
            <v>โรงพยาบาลพรหมบุรี</v>
          </cell>
          <cell r="C285" t="str">
            <v>21002</v>
          </cell>
          <cell r="D285" t="str">
            <v>กระทรวงสาธารณสุข สำนักงานปลัดกระทรวงสาธารณสุข</v>
          </cell>
          <cell r="E285" t="str">
            <v>07</v>
          </cell>
          <cell r="F285" t="str">
            <v>โรงพยาบาลชุมชน</v>
          </cell>
          <cell r="G285" t="str">
            <v>10</v>
          </cell>
          <cell r="H285" t="str">
            <v>17</v>
          </cell>
          <cell r="I285" t="str">
            <v>จ.สิงห์บุรี</v>
          </cell>
          <cell r="J285" t="str">
            <v>04</v>
          </cell>
          <cell r="K285" t="str">
            <v xml:space="preserve"> อ.พรหมบุรี</v>
          </cell>
          <cell r="L285" t="str">
            <v>04</v>
          </cell>
          <cell r="M285" t="str">
            <v xml:space="preserve"> 'ต.บ้านหม้อ'</v>
          </cell>
          <cell r="N285" t="str">
            <v>03</v>
          </cell>
          <cell r="O285" t="str">
            <v xml:space="preserve"> หมู่ 3</v>
          </cell>
          <cell r="P285" t="str">
            <v>01</v>
          </cell>
          <cell r="Q285" t="str">
            <v>เปิดดำเนินการ</v>
          </cell>
          <cell r="R285" t="str">
            <v xml:space="preserve">172 </v>
          </cell>
          <cell r="S285" t="str">
            <v>16120</v>
          </cell>
          <cell r="T285" t="str">
            <v>036-599481</v>
          </cell>
          <cell r="U285" t="str">
            <v>036-537984</v>
          </cell>
          <cell r="V285" t="str">
            <v>21</v>
          </cell>
          <cell r="W285" t="str">
            <v>2.1 ทุติยภูมิระดับต้น</v>
          </cell>
          <cell r="X285" t="str">
            <v>S</v>
          </cell>
          <cell r="Y285" t="str">
            <v xml:space="preserve">บริการ  </v>
          </cell>
          <cell r="AH285" t="str">
            <v>10800</v>
          </cell>
        </row>
        <row r="286">
          <cell r="A286" t="str">
            <v>001091500</v>
          </cell>
          <cell r="B286" t="str">
            <v>โรงพยาบาลชุมพลบุรี</v>
          </cell>
          <cell r="C286" t="str">
            <v>21002</v>
          </cell>
          <cell r="D286" t="str">
            <v>กระทรวงสาธารณสุข สำนักงานปลัดกระทรวงสาธารณสุข</v>
          </cell>
          <cell r="E286" t="str">
            <v>07</v>
          </cell>
          <cell r="F286" t="str">
            <v>โรงพยาบาลชุมชน</v>
          </cell>
          <cell r="G286" t="str">
            <v>80</v>
          </cell>
          <cell r="H286" t="str">
            <v>32</v>
          </cell>
          <cell r="I286" t="str">
            <v>จ.สุรินทร์</v>
          </cell>
          <cell r="J286" t="str">
            <v>02</v>
          </cell>
          <cell r="K286" t="str">
            <v xml:space="preserve"> อ.ชุมพลบุรี</v>
          </cell>
          <cell r="L286" t="str">
            <v>01</v>
          </cell>
          <cell r="M286" t="str">
            <v xml:space="preserve"> 'ต.ชุมพลบุรี'</v>
          </cell>
          <cell r="N286" t="str">
            <v>01</v>
          </cell>
          <cell r="O286" t="str">
            <v xml:space="preserve"> หมู่ 1</v>
          </cell>
          <cell r="P286" t="str">
            <v>01</v>
          </cell>
          <cell r="Q286" t="str">
            <v>เปิดดำเนินการ</v>
          </cell>
          <cell r="R286" t="str">
            <v>175 ม.01 ถ.ชุมพลบุรี-ท่าตูม</v>
          </cell>
          <cell r="S286" t="str">
            <v>32190</v>
          </cell>
          <cell r="T286" t="str">
            <v>044-596319</v>
          </cell>
          <cell r="U286" t="str">
            <v>044-596319</v>
          </cell>
          <cell r="V286" t="str">
            <v>21</v>
          </cell>
          <cell r="W286" t="str">
            <v>2.1 ทุติยภูมิระดับต้น</v>
          </cell>
          <cell r="X286" t="str">
            <v>S</v>
          </cell>
          <cell r="Y286" t="str">
            <v xml:space="preserve">บริการ  </v>
          </cell>
          <cell r="AH286" t="str">
            <v>10915</v>
          </cell>
        </row>
        <row r="287">
          <cell r="A287" t="str">
            <v>001161900</v>
          </cell>
          <cell r="B287" t="str">
            <v>โรงพยาบาลเฉลิมพระเกียรติ</v>
          </cell>
          <cell r="C287" t="str">
            <v>21002</v>
          </cell>
          <cell r="D287" t="str">
            <v>กระทรวงสาธารณสุข สำนักงานปลัดกระทรวงสาธารณสุข</v>
          </cell>
          <cell r="E287" t="str">
            <v>07</v>
          </cell>
          <cell r="F287" t="str">
            <v>โรงพยาบาลชุมชน</v>
          </cell>
          <cell r="G287" t="str">
            <v>30</v>
          </cell>
          <cell r="H287" t="str">
            <v>31</v>
          </cell>
          <cell r="I287" t="str">
            <v>จ.บุรีรัมย์</v>
          </cell>
          <cell r="J287" t="str">
            <v>23</v>
          </cell>
          <cell r="K287" t="str">
            <v xml:space="preserve"> อ.เฉลิมพระเกียรติ</v>
          </cell>
          <cell r="L287" t="str">
            <v>02</v>
          </cell>
          <cell r="M287" t="str">
            <v xml:space="preserve"> 'ต.ตาเป๊ก'</v>
          </cell>
          <cell r="N287" t="str">
            <v>02</v>
          </cell>
          <cell r="O287" t="str">
            <v xml:space="preserve"> หมู่ 2</v>
          </cell>
          <cell r="P287" t="str">
            <v>01</v>
          </cell>
          <cell r="Q287" t="str">
            <v>เปิดดำเนินการ</v>
          </cell>
          <cell r="V287" t="str">
            <v>22</v>
          </cell>
          <cell r="W287" t="str">
            <v>2.2 ทุติยภูมิระดับกลาง</v>
          </cell>
          <cell r="Z287" t="str">
            <v>01</v>
          </cell>
          <cell r="AA287" t="str">
            <v>ตั้งใหม่</v>
          </cell>
          <cell r="AB287" t="str">
            <v>แก้ไขตำบลจากเจริญสุข เป็นตาเป็ก</v>
          </cell>
          <cell r="AH287" t="str">
            <v>11619</v>
          </cell>
        </row>
        <row r="288">
          <cell r="A288" t="str">
            <v>001089500</v>
          </cell>
          <cell r="B288" t="str">
            <v>โรงพยาบาลคูเมือง</v>
          </cell>
          <cell r="C288" t="str">
            <v>21002</v>
          </cell>
          <cell r="D288" t="str">
            <v>กระทรวงสาธารณสุข สำนักงานปลัดกระทรวงสาธารณสุข</v>
          </cell>
          <cell r="E288" t="str">
            <v>07</v>
          </cell>
          <cell r="F288" t="str">
            <v>โรงพยาบาลชุมชน</v>
          </cell>
          <cell r="G288" t="str">
            <v>69</v>
          </cell>
          <cell r="H288" t="str">
            <v>31</v>
          </cell>
          <cell r="I288" t="str">
            <v>จ.บุรีรัมย์</v>
          </cell>
          <cell r="J288" t="str">
            <v>02</v>
          </cell>
          <cell r="K288" t="str">
            <v xml:space="preserve"> อ.คูเมือง</v>
          </cell>
          <cell r="L288" t="str">
            <v>01</v>
          </cell>
          <cell r="M288" t="str">
            <v xml:space="preserve"> 'ต.คูเมือง'</v>
          </cell>
          <cell r="N288" t="str">
            <v>06</v>
          </cell>
          <cell r="O288" t="str">
            <v xml:space="preserve"> หมู่ 6</v>
          </cell>
          <cell r="P288" t="str">
            <v>01</v>
          </cell>
          <cell r="Q288" t="str">
            <v>เปิดดำเนินการ</v>
          </cell>
          <cell r="R288" t="str">
            <v>101</v>
          </cell>
          <cell r="V288" t="str">
            <v>22</v>
          </cell>
          <cell r="W288" t="str">
            <v>2.2 ทุติยภูมิระดับกลาง</v>
          </cell>
          <cell r="AH288" t="str">
            <v>10895</v>
          </cell>
        </row>
        <row r="289">
          <cell r="A289" t="str">
            <v>001089600</v>
          </cell>
          <cell r="B289" t="str">
            <v>โรงพยาบาลกระสัง</v>
          </cell>
          <cell r="C289" t="str">
            <v>21002</v>
          </cell>
          <cell r="D289" t="str">
            <v>กระทรวงสาธารณสุข สำนักงานปลัดกระทรวงสาธารณสุข</v>
          </cell>
          <cell r="E289" t="str">
            <v>07</v>
          </cell>
          <cell r="F289" t="str">
            <v>โรงพยาบาลชุมชน</v>
          </cell>
          <cell r="G289" t="str">
            <v>54</v>
          </cell>
          <cell r="H289" t="str">
            <v>31</v>
          </cell>
          <cell r="I289" t="str">
            <v>จ.บุรีรัมย์</v>
          </cell>
          <cell r="J289" t="str">
            <v>03</v>
          </cell>
          <cell r="K289" t="str">
            <v xml:space="preserve"> อ.กระสัง</v>
          </cell>
          <cell r="L289" t="str">
            <v>01</v>
          </cell>
          <cell r="M289" t="str">
            <v xml:space="preserve"> 'ต.กระสัง'</v>
          </cell>
          <cell r="N289" t="str">
            <v>09</v>
          </cell>
          <cell r="O289" t="str">
            <v xml:space="preserve"> หมู่ 9</v>
          </cell>
          <cell r="P289" t="str">
            <v>01</v>
          </cell>
          <cell r="Q289" t="str">
            <v>เปิดดำเนินการ</v>
          </cell>
          <cell r="R289" t="str">
            <v xml:space="preserve">140  ถ.สุขาภิบาล 3 </v>
          </cell>
          <cell r="V289" t="str">
            <v>22</v>
          </cell>
          <cell r="W289" t="str">
            <v>2.2 ทุติยภูมิระดับกลาง</v>
          </cell>
          <cell r="AH289" t="str">
            <v>10896</v>
          </cell>
        </row>
        <row r="290">
          <cell r="A290" t="str">
            <v>001079400</v>
          </cell>
          <cell r="B290" t="str">
            <v>โรงพยาบาลสระโบสถ์</v>
          </cell>
          <cell r="C290" t="str">
            <v>21002</v>
          </cell>
          <cell r="D290" t="str">
            <v>กระทรวงสาธารณสุข สำนักงานปลัดกระทรวงสาธารณสุข</v>
          </cell>
          <cell r="E290" t="str">
            <v>07</v>
          </cell>
          <cell r="F290" t="str">
            <v>โรงพยาบาลชุมชน</v>
          </cell>
          <cell r="G290" t="str">
            <v>19</v>
          </cell>
          <cell r="H290" t="str">
            <v>16</v>
          </cell>
          <cell r="I290" t="str">
            <v>จ.ลพบุรี</v>
          </cell>
          <cell r="J290" t="str">
            <v>08</v>
          </cell>
          <cell r="K290" t="str">
            <v xml:space="preserve"> อ.สระโบสถ์</v>
          </cell>
          <cell r="L290" t="str">
            <v>05</v>
          </cell>
          <cell r="M290" t="str">
            <v xml:space="preserve"> 'ต.นิยมชัย'</v>
          </cell>
          <cell r="N290" t="str">
            <v>10</v>
          </cell>
          <cell r="O290" t="str">
            <v xml:space="preserve"> หมู่ 10</v>
          </cell>
          <cell r="P290" t="str">
            <v>01</v>
          </cell>
          <cell r="Q290" t="str">
            <v>เปิดดำเนินการ</v>
          </cell>
          <cell r="R290" t="str">
            <v>24  ถนนหนองม่วง-วังเพลิง</v>
          </cell>
          <cell r="S290" t="str">
            <v>15240</v>
          </cell>
          <cell r="T290" t="str">
            <v>036-439102</v>
          </cell>
          <cell r="U290" t="str">
            <v>036-647288</v>
          </cell>
          <cell r="V290" t="str">
            <v>21</v>
          </cell>
          <cell r="W290" t="str">
            <v>2.1 ทุติยภูมิระดับต้น</v>
          </cell>
          <cell r="X290" t="str">
            <v>S</v>
          </cell>
          <cell r="Y290" t="str">
            <v xml:space="preserve">บริการ  </v>
          </cell>
          <cell r="AH290" t="str">
            <v>10794</v>
          </cell>
        </row>
        <row r="291">
          <cell r="A291" t="str">
            <v>001079900</v>
          </cell>
          <cell r="B291" t="str">
            <v>โรงพยาบาลค่ายบางระจัน</v>
          </cell>
          <cell r="C291" t="str">
            <v>21002</v>
          </cell>
          <cell r="D291" t="str">
            <v>กระทรวงสาธารณสุข สำนักงานปลัดกระทรวงสาธารณสุข</v>
          </cell>
          <cell r="E291" t="str">
            <v>07</v>
          </cell>
          <cell r="F291" t="str">
            <v>โรงพยาบาลชุมชน</v>
          </cell>
          <cell r="G291" t="str">
            <v>30</v>
          </cell>
          <cell r="H291" t="str">
            <v>17</v>
          </cell>
          <cell r="I291" t="str">
            <v>จ.สิงห์บุรี</v>
          </cell>
          <cell r="J291" t="str">
            <v>03</v>
          </cell>
          <cell r="K291" t="str">
            <v xml:space="preserve"> อ.ค่ายบางระจัน</v>
          </cell>
          <cell r="L291" t="str">
            <v>02</v>
          </cell>
          <cell r="M291" t="str">
            <v xml:space="preserve"> 'ต.บางระจัน'</v>
          </cell>
          <cell r="N291" t="str">
            <v>11</v>
          </cell>
          <cell r="O291" t="str">
            <v xml:space="preserve"> หมู่ 11</v>
          </cell>
          <cell r="P291" t="str">
            <v>01</v>
          </cell>
          <cell r="Q291" t="str">
            <v>เปิดดำเนินการ</v>
          </cell>
          <cell r="R291" t="str">
            <v xml:space="preserve">69 </v>
          </cell>
          <cell r="S291" t="str">
            <v>16150</v>
          </cell>
          <cell r="T291" t="str">
            <v>036-597041</v>
          </cell>
          <cell r="U291" t="str">
            <v>036-535374</v>
          </cell>
          <cell r="V291" t="str">
            <v>21</v>
          </cell>
          <cell r="W291" t="str">
            <v>2.1 ทุติยภูมิระดับต้น</v>
          </cell>
          <cell r="X291" t="str">
            <v>S</v>
          </cell>
          <cell r="Y291" t="str">
            <v xml:space="preserve">บริการ  </v>
          </cell>
          <cell r="AH291" t="str">
            <v>10799</v>
          </cell>
        </row>
        <row r="292">
          <cell r="A292" t="str">
            <v>001129100</v>
          </cell>
          <cell r="B292" t="str">
            <v>โรงพยาบาลบางปลาม้า</v>
          </cell>
          <cell r="C292" t="str">
            <v>21002</v>
          </cell>
          <cell r="D292" t="str">
            <v>กระทรวงสาธารณสุข สำนักงานปลัดกระทรวงสาธารณสุข</v>
          </cell>
          <cell r="E292" t="str">
            <v>07</v>
          </cell>
          <cell r="F292" t="str">
            <v>โรงพยาบาลชุมชน</v>
          </cell>
          <cell r="G292" t="str">
            <v>60</v>
          </cell>
          <cell r="H292" t="str">
            <v>72</v>
          </cell>
          <cell r="I292" t="str">
            <v>จ.สุพรรณบุรี</v>
          </cell>
          <cell r="J292" t="str">
            <v>04</v>
          </cell>
          <cell r="K292" t="str">
            <v xml:space="preserve"> อ.บางปลาม้า</v>
          </cell>
          <cell r="L292" t="str">
            <v>01</v>
          </cell>
          <cell r="M292" t="str">
            <v xml:space="preserve"> 'ต.โคกคราม'</v>
          </cell>
          <cell r="N292" t="str">
            <v>05</v>
          </cell>
          <cell r="O292" t="str">
            <v xml:space="preserve"> หมู่ 5</v>
          </cell>
          <cell r="P292" t="str">
            <v>01</v>
          </cell>
          <cell r="Q292" t="str">
            <v>เปิดดำเนินการ</v>
          </cell>
          <cell r="R292" t="str">
            <v xml:space="preserve">215 ถ.บางบัวทอง-สุพรรณบุรี </v>
          </cell>
          <cell r="V292" t="str">
            <v>22</v>
          </cell>
          <cell r="W292" t="str">
            <v>2.2 ทุติยภูมิระดับกลาง</v>
          </cell>
          <cell r="AH292" t="str">
            <v>11291</v>
          </cell>
        </row>
        <row r="293">
          <cell r="A293" t="str">
            <v>001091000</v>
          </cell>
          <cell r="B293" t="str">
            <v>โรงพยาบาลห้วยราช</v>
          </cell>
          <cell r="C293" t="str">
            <v>21002</v>
          </cell>
          <cell r="D293" t="str">
            <v>กระทรวงสาธารณสุข สำนักงานปลัดกระทรวงสาธารณสุข</v>
          </cell>
          <cell r="E293" t="str">
            <v>07</v>
          </cell>
          <cell r="F293" t="str">
            <v>โรงพยาบาลชุมชน</v>
          </cell>
          <cell r="G293" t="str">
            <v>30</v>
          </cell>
          <cell r="H293" t="str">
            <v>31</v>
          </cell>
          <cell r="I293" t="str">
            <v>จ.บุรีรัมย์</v>
          </cell>
          <cell r="J293" t="str">
            <v>16</v>
          </cell>
          <cell r="K293" t="str">
            <v xml:space="preserve"> อ.ห้วยราช</v>
          </cell>
          <cell r="L293" t="str">
            <v>08</v>
          </cell>
          <cell r="M293" t="str">
            <v xml:space="preserve"> 'ต.ห้วยราชา'</v>
          </cell>
          <cell r="N293" t="str">
            <v>08</v>
          </cell>
          <cell r="O293" t="str">
            <v xml:space="preserve"> หมู่ 8</v>
          </cell>
          <cell r="P293" t="str">
            <v>01</v>
          </cell>
          <cell r="Q293" t="str">
            <v>เปิดดำเนินการ</v>
          </cell>
          <cell r="R293" t="str">
            <v xml:space="preserve">5 </v>
          </cell>
          <cell r="V293" t="str">
            <v>22</v>
          </cell>
          <cell r="W293" t="str">
            <v>2.2 ทุติยภูมิระดับกลาง</v>
          </cell>
          <cell r="Z293" t="str">
            <v>01</v>
          </cell>
          <cell r="AA293" t="str">
            <v>ตั้งใหม่</v>
          </cell>
          <cell r="AB293" t="str">
            <v>แก้ไขหมู่ที่ 9 เป็น 8</v>
          </cell>
          <cell r="AH293" t="str">
            <v>10910</v>
          </cell>
        </row>
        <row r="294">
          <cell r="A294" t="str">
            <v>001066100</v>
          </cell>
          <cell r="B294" t="str">
            <v>โรงพยาบาลสระบุรี</v>
          </cell>
          <cell r="C294" t="str">
            <v>21002</v>
          </cell>
          <cell r="D294" t="str">
            <v>กระทรวงสาธารณสุข สำนักงานปลัดกระทรวงสาธารณสุข</v>
          </cell>
          <cell r="E294" t="str">
            <v>05</v>
          </cell>
          <cell r="F294" t="str">
            <v>โรงพยาบาลศูนย์</v>
          </cell>
          <cell r="G294" t="str">
            <v>680</v>
          </cell>
          <cell r="H294" t="str">
            <v>19</v>
          </cell>
          <cell r="I294" t="str">
            <v>จ.สระบุรี</v>
          </cell>
          <cell r="J294" t="str">
            <v>01</v>
          </cell>
          <cell r="K294" t="str">
            <v xml:space="preserve"> อ.เมืองสระบุรี</v>
          </cell>
          <cell r="L294" t="str">
            <v>01</v>
          </cell>
          <cell r="M294" t="str">
            <v xml:space="preserve"> 'ต.ปากเพรียว'</v>
          </cell>
          <cell r="N294" t="str">
            <v>00</v>
          </cell>
          <cell r="O294" t="str">
            <v xml:space="preserve"> หมู่ 0</v>
          </cell>
          <cell r="P294" t="str">
            <v>01</v>
          </cell>
          <cell r="Q294" t="str">
            <v>เปิดดำเนินการ</v>
          </cell>
          <cell r="R294" t="str">
            <v xml:space="preserve">18 ถ.เทศบาล 4 </v>
          </cell>
          <cell r="S294" t="str">
            <v>18000</v>
          </cell>
          <cell r="T294" t="str">
            <v>036211424</v>
          </cell>
          <cell r="V294" t="str">
            <v>31</v>
          </cell>
          <cell r="W294" t="str">
            <v>3.1 ตติยภูมิ</v>
          </cell>
          <cell r="AH294" t="str">
            <v>10661</v>
          </cell>
        </row>
        <row r="295">
          <cell r="A295" t="str">
            <v>001084400</v>
          </cell>
          <cell r="B295" t="str">
            <v>โรงพยาบาลเขาคิชฌกูฏ</v>
          </cell>
          <cell r="C295" t="str">
            <v>21002</v>
          </cell>
          <cell r="D295" t="str">
            <v>กระทรวงสาธารณสุข สำนักงานปลัดกระทรวงสาธารณสุข</v>
          </cell>
          <cell r="E295" t="str">
            <v>07</v>
          </cell>
          <cell r="F295" t="str">
            <v>โรงพยาบาลชุมชน</v>
          </cell>
          <cell r="G295" t="str">
            <v>30</v>
          </cell>
          <cell r="H295" t="str">
            <v>22</v>
          </cell>
          <cell r="I295" t="str">
            <v>จ.จันทบุรี</v>
          </cell>
          <cell r="J295" t="str">
            <v>10</v>
          </cell>
          <cell r="K295" t="str">
            <v xml:space="preserve"> อ.เขาคิชฌกูฏ</v>
          </cell>
          <cell r="L295" t="str">
            <v>01</v>
          </cell>
          <cell r="M295" t="str">
            <v xml:space="preserve"> 'ต.ชากไทย'</v>
          </cell>
          <cell r="N295" t="str">
            <v>10</v>
          </cell>
          <cell r="O295" t="str">
            <v xml:space="preserve"> หมู่ 10</v>
          </cell>
          <cell r="P295" t="str">
            <v>01</v>
          </cell>
          <cell r="Q295" t="str">
            <v>เปิดดำเนินการ</v>
          </cell>
          <cell r="R295" t="str">
            <v xml:space="preserve">100 </v>
          </cell>
          <cell r="S295" t="str">
            <v>22210</v>
          </cell>
          <cell r="T295" t="str">
            <v>039-452384</v>
          </cell>
          <cell r="V295" t="str">
            <v>22</v>
          </cell>
          <cell r="W295" t="str">
            <v>2.2 ทุติยภูมิระดับกลาง</v>
          </cell>
          <cell r="X295" t="str">
            <v>S</v>
          </cell>
          <cell r="Y295" t="str">
            <v xml:space="preserve">บริการ  </v>
          </cell>
          <cell r="AH295" t="str">
            <v>10844</v>
          </cell>
        </row>
        <row r="296">
          <cell r="A296" t="str">
            <v>002396200</v>
          </cell>
          <cell r="B296" t="str">
            <v>โรงพยาบาลนิคมพัฒนา</v>
          </cell>
          <cell r="C296" t="str">
            <v>21002</v>
          </cell>
          <cell r="D296" t="str">
            <v>กระทรวงสาธารณสุข สำนักงานปลัดกระทรวงสาธารณสุข</v>
          </cell>
          <cell r="E296" t="str">
            <v>07</v>
          </cell>
          <cell r="F296" t="str">
            <v>โรงพยาบาลชุมชน</v>
          </cell>
          <cell r="G296" t="str">
            <v>30</v>
          </cell>
          <cell r="H296" t="str">
            <v>21</v>
          </cell>
          <cell r="I296" t="str">
            <v>จ.ระยอง</v>
          </cell>
          <cell r="J296" t="str">
            <v>08</v>
          </cell>
          <cell r="K296" t="str">
            <v xml:space="preserve"> อ.นิคมพัฒนา</v>
          </cell>
          <cell r="L296" t="str">
            <v>03</v>
          </cell>
          <cell r="M296" t="str">
            <v xml:space="preserve"> 'ต.พนานิคม'</v>
          </cell>
          <cell r="N296" t="str">
            <v>02</v>
          </cell>
          <cell r="O296" t="str">
            <v xml:space="preserve"> หมู่ 2</v>
          </cell>
          <cell r="P296" t="str">
            <v>01</v>
          </cell>
          <cell r="Q296" t="str">
            <v>เปิดดำเนินการ</v>
          </cell>
          <cell r="R296" t="str">
            <v xml:space="preserve">17  </v>
          </cell>
          <cell r="S296" t="str">
            <v>21180</v>
          </cell>
          <cell r="T296" t="str">
            <v>038-038051</v>
          </cell>
          <cell r="U296" t="str">
            <v>038-038051</v>
          </cell>
          <cell r="V296" t="str">
            <v>21</v>
          </cell>
          <cell r="W296" t="str">
            <v>2.1 ทุติยภูมิระดับต้น</v>
          </cell>
          <cell r="X296" t="str">
            <v>S</v>
          </cell>
          <cell r="Y296" t="str">
            <v xml:space="preserve">บริการ  </v>
          </cell>
          <cell r="AC296" t="str">
            <v>2009-09-07</v>
          </cell>
          <cell r="AE296" t="str">
            <v>2009-09-09</v>
          </cell>
          <cell r="AH296" t="str">
            <v>23962</v>
          </cell>
        </row>
        <row r="297">
          <cell r="A297" t="str">
            <v>001075400</v>
          </cell>
          <cell r="B297" t="str">
            <v>โรงพยาบาลบางจาก</v>
          </cell>
          <cell r="C297" t="str">
            <v>21002</v>
          </cell>
          <cell r="D297" t="str">
            <v>กระทรวงสาธารณสุข สำนักงานปลัดกระทรวงสาธารณสุข</v>
          </cell>
          <cell r="E297" t="str">
            <v>07</v>
          </cell>
          <cell r="F297" t="str">
            <v>โรงพยาบาลชุมชน</v>
          </cell>
          <cell r="G297" t="str">
            <v>30</v>
          </cell>
          <cell r="H297" t="str">
            <v>11</v>
          </cell>
          <cell r="I297" t="str">
            <v>จ.สมุทรปราการ</v>
          </cell>
          <cell r="J297" t="str">
            <v>04</v>
          </cell>
          <cell r="K297" t="str">
            <v xml:space="preserve"> อ.พระประแดง</v>
          </cell>
          <cell r="L297" t="str">
            <v>01</v>
          </cell>
          <cell r="M297" t="str">
            <v xml:space="preserve"> 'ต.ตลาด'</v>
          </cell>
          <cell r="N297" t="str">
            <v>08</v>
          </cell>
          <cell r="O297" t="str">
            <v xml:space="preserve"> หมู่ 8</v>
          </cell>
          <cell r="P297" t="str">
            <v>01</v>
          </cell>
          <cell r="Q297" t="str">
            <v>เปิดดำเนินการ</v>
          </cell>
          <cell r="R297" t="str">
            <v xml:space="preserve">35/3 ถ.สุขสวัสดิ์ &lt;br /&gt; </v>
          </cell>
          <cell r="S297" t="str">
            <v>10130</v>
          </cell>
          <cell r="T297" t="str">
            <v>024643002</v>
          </cell>
          <cell r="U297" t="str">
            <v>024643961</v>
          </cell>
          <cell r="V297" t="str">
            <v>22</v>
          </cell>
          <cell r="W297" t="str">
            <v>2.2 ทุติยภูมิระดับกลาง</v>
          </cell>
          <cell r="AH297" t="str">
            <v>10754</v>
          </cell>
        </row>
        <row r="298">
          <cell r="A298" t="str">
            <v>001081400</v>
          </cell>
          <cell r="B298" t="str">
            <v>โรงพยาบาลเสาไห้</v>
          </cell>
          <cell r="C298" t="str">
            <v>21002</v>
          </cell>
          <cell r="D298" t="str">
            <v>กระทรวงสาธารณสุข สำนักงานปลัดกระทรวงสาธารณสุข</v>
          </cell>
          <cell r="E298" t="str">
            <v>07</v>
          </cell>
          <cell r="F298" t="str">
            <v>โรงพยาบาลชุมชน</v>
          </cell>
          <cell r="G298" t="str">
            <v>10</v>
          </cell>
          <cell r="H298" t="str">
            <v>19</v>
          </cell>
          <cell r="I298" t="str">
            <v>จ.สระบุรี</v>
          </cell>
          <cell r="J298" t="str">
            <v>10</v>
          </cell>
          <cell r="K298" t="str">
            <v xml:space="preserve"> อ.เสาไห้</v>
          </cell>
          <cell r="L298" t="str">
            <v>01</v>
          </cell>
          <cell r="M298" t="str">
            <v xml:space="preserve"> 'ต.เสาไห้'</v>
          </cell>
          <cell r="N298" t="str">
            <v>07</v>
          </cell>
          <cell r="O298" t="str">
            <v xml:space="preserve"> หมู่ 7</v>
          </cell>
          <cell r="P298" t="str">
            <v>01</v>
          </cell>
          <cell r="Q298" t="str">
            <v>เปิดดำเนินการ</v>
          </cell>
          <cell r="R298" t="str">
            <v xml:space="preserve">33 </v>
          </cell>
          <cell r="V298" t="str">
            <v>21</v>
          </cell>
          <cell r="W298" t="str">
            <v>2.1 ทุติยภูมิระดับต้น</v>
          </cell>
          <cell r="AH298" t="str">
            <v>10814</v>
          </cell>
        </row>
        <row r="299">
          <cell r="A299" t="str">
            <v>001131500</v>
          </cell>
          <cell r="B299" t="str">
            <v>โรงพยาบาลกุยบุรี</v>
          </cell>
          <cell r="C299" t="str">
            <v>21002</v>
          </cell>
          <cell r="D299" t="str">
            <v>กระทรวงสาธารณสุข สำนักงานปลัดกระทรวงสาธารณสุข</v>
          </cell>
          <cell r="E299" t="str">
            <v>07</v>
          </cell>
          <cell r="F299" t="str">
            <v>โรงพยาบาลชุมชน</v>
          </cell>
          <cell r="G299" t="str">
            <v>30</v>
          </cell>
          <cell r="H299" t="str">
            <v>77</v>
          </cell>
          <cell r="I299" t="str">
            <v>จ.ประจวบคีรีขันธ์</v>
          </cell>
          <cell r="J299" t="str">
            <v>02</v>
          </cell>
          <cell r="K299" t="str">
            <v xml:space="preserve"> อ.กุยบุรี</v>
          </cell>
          <cell r="L299" t="str">
            <v>01</v>
          </cell>
          <cell r="M299" t="str">
            <v xml:space="preserve"> 'ต.กุยบุรี'</v>
          </cell>
          <cell r="N299" t="str">
            <v>05</v>
          </cell>
          <cell r="O299" t="str">
            <v xml:space="preserve"> หมู่ 5</v>
          </cell>
          <cell r="P299" t="str">
            <v>01</v>
          </cell>
          <cell r="Q299" t="str">
            <v>เปิดดำเนินการ</v>
          </cell>
          <cell r="R299" t="str">
            <v xml:space="preserve">41/1  ถ.เพชรเกษม </v>
          </cell>
          <cell r="V299" t="str">
            <v>21</v>
          </cell>
          <cell r="W299" t="str">
            <v>2.1 ทุติยภูมิระดับต้น</v>
          </cell>
          <cell r="AH299" t="str">
            <v>11315</v>
          </cell>
        </row>
        <row r="300">
          <cell r="A300" t="str">
            <v>001137200</v>
          </cell>
          <cell r="B300" t="str">
            <v>โรงพยาบาลกะเปอร์</v>
          </cell>
          <cell r="C300" t="str">
            <v>21002</v>
          </cell>
          <cell r="D300" t="str">
            <v>กระทรวงสาธารณสุข สำนักงานปลัดกระทรวงสาธารณสุข</v>
          </cell>
          <cell r="E300" t="str">
            <v>07</v>
          </cell>
          <cell r="F300" t="str">
            <v>โรงพยาบาลชุมชน</v>
          </cell>
          <cell r="G300" t="str">
            <v>30</v>
          </cell>
          <cell r="H300" t="str">
            <v>85</v>
          </cell>
          <cell r="I300" t="str">
            <v>จ.ระนอง</v>
          </cell>
          <cell r="J300" t="str">
            <v>03</v>
          </cell>
          <cell r="K300" t="str">
            <v xml:space="preserve"> อ.กะเปอร์</v>
          </cell>
          <cell r="L300" t="str">
            <v>02</v>
          </cell>
          <cell r="M300" t="str">
            <v xml:space="preserve"> 'ต.กะเปอร์'</v>
          </cell>
          <cell r="N300" t="str">
            <v>01</v>
          </cell>
          <cell r="O300" t="str">
            <v xml:space="preserve"> หมู่ 1</v>
          </cell>
          <cell r="P300" t="str">
            <v>01</v>
          </cell>
          <cell r="Q300" t="str">
            <v>เปิดดำเนินการ</v>
          </cell>
          <cell r="R300" t="str">
            <v xml:space="preserve">195 </v>
          </cell>
          <cell r="S300" t="str">
            <v>85120</v>
          </cell>
          <cell r="T300" t="str">
            <v>077897455</v>
          </cell>
          <cell r="U300" t="str">
            <v>077897222</v>
          </cell>
          <cell r="V300" t="str">
            <v>21</v>
          </cell>
          <cell r="W300" t="str">
            <v>2.1 ทุติยภูมิระดับต้น</v>
          </cell>
          <cell r="X300" t="str">
            <v>S</v>
          </cell>
          <cell r="Y300" t="str">
            <v xml:space="preserve">บริการ  </v>
          </cell>
          <cell r="AH300" t="str">
            <v>11372</v>
          </cell>
        </row>
        <row r="301">
          <cell r="A301" t="str">
            <v>001097000</v>
          </cell>
          <cell r="B301" t="str">
            <v>โรงพยาบาลบ้านเขว้า</v>
          </cell>
          <cell r="C301" t="str">
            <v>21002</v>
          </cell>
          <cell r="D301" t="str">
            <v>กระทรวงสาธารณสุข สำนักงานปลัดกระทรวงสาธารณสุข</v>
          </cell>
          <cell r="E301" t="str">
            <v>07</v>
          </cell>
          <cell r="F301" t="str">
            <v>โรงพยาบาลชุมชน</v>
          </cell>
          <cell r="G301" t="str">
            <v>30</v>
          </cell>
          <cell r="H301" t="str">
            <v>36</v>
          </cell>
          <cell r="I301" t="str">
            <v>จ.ชัยภูมิ</v>
          </cell>
          <cell r="J301" t="str">
            <v>02</v>
          </cell>
          <cell r="K301" t="str">
            <v xml:space="preserve"> อ.บ้านเขว้า</v>
          </cell>
          <cell r="L301" t="str">
            <v>01</v>
          </cell>
          <cell r="M301" t="str">
            <v xml:space="preserve"> 'ต.บ้านเขว้า'</v>
          </cell>
          <cell r="N301" t="str">
            <v>01</v>
          </cell>
          <cell r="O301" t="str">
            <v xml:space="preserve"> หมู่ 1</v>
          </cell>
          <cell r="P301" t="str">
            <v>01</v>
          </cell>
          <cell r="Q301" t="str">
            <v>เปิดดำเนินการ</v>
          </cell>
          <cell r="R301" t="str">
            <v xml:space="preserve">800 </v>
          </cell>
          <cell r="V301" t="str">
            <v>21</v>
          </cell>
          <cell r="W301" t="str">
            <v>2.1 ทุติยภูมิระดับต้น</v>
          </cell>
          <cell r="AH301" t="str">
            <v>10970</v>
          </cell>
        </row>
        <row r="302">
          <cell r="A302" t="str">
            <v>001145700</v>
          </cell>
          <cell r="B302" t="str">
            <v>โรงพยาบาลสมเด็จพระยุพราชหล่มเก่า</v>
          </cell>
          <cell r="C302" t="str">
            <v>21002</v>
          </cell>
          <cell r="D302" t="str">
            <v>กระทรวงสาธารณสุข สำนักงานปลัดกระทรวงสาธารณสุข</v>
          </cell>
          <cell r="E302" t="str">
            <v>07</v>
          </cell>
          <cell r="F302" t="str">
            <v>โรงพยาบาลชุมชน</v>
          </cell>
          <cell r="G302" t="str">
            <v>60</v>
          </cell>
          <cell r="H302" t="str">
            <v>67</v>
          </cell>
          <cell r="I302" t="str">
            <v>จ.เพชรบูรณ์</v>
          </cell>
          <cell r="J302" t="str">
            <v>04</v>
          </cell>
          <cell r="K302" t="str">
            <v xml:space="preserve"> อ.หล่มเก่า</v>
          </cell>
          <cell r="L302" t="str">
            <v>06</v>
          </cell>
          <cell r="M302" t="str">
            <v xml:space="preserve"> 'ต.นาแซง'</v>
          </cell>
          <cell r="N302" t="str">
            <v>01</v>
          </cell>
          <cell r="O302" t="str">
            <v xml:space="preserve"> หมู่ 1</v>
          </cell>
          <cell r="P302" t="str">
            <v>01</v>
          </cell>
          <cell r="Q302" t="str">
            <v>เปิดดำเนินการ</v>
          </cell>
          <cell r="V302" t="str">
            <v>22</v>
          </cell>
          <cell r="W302" t="str">
            <v>2.2 ทุติยภูมิระดับกลาง</v>
          </cell>
          <cell r="Z302" t="str">
            <v>01</v>
          </cell>
          <cell r="AA302" t="str">
            <v>ตั้งใหม่</v>
          </cell>
          <cell r="AH302" t="str">
            <v>11457</v>
          </cell>
        </row>
        <row r="303">
          <cell r="A303" t="str">
            <v>001070700</v>
          </cell>
          <cell r="B303" t="str">
            <v>โรงพยาบาลมหาสารคาม</v>
          </cell>
          <cell r="C303" t="str">
            <v>21002</v>
          </cell>
          <cell r="D303" t="str">
            <v>กระทรวงสาธารณสุข สำนักงานปลัดกระทรวงสาธารณสุข</v>
          </cell>
          <cell r="E303" t="str">
            <v>06</v>
          </cell>
          <cell r="F303" t="str">
            <v>โรงพยาบาลทั่วไป</v>
          </cell>
          <cell r="G303" t="str">
            <v>347</v>
          </cell>
          <cell r="H303" t="str">
            <v>44</v>
          </cell>
          <cell r="I303" t="str">
            <v>จ.มหาสารคาม</v>
          </cell>
          <cell r="J303" t="str">
            <v>01</v>
          </cell>
          <cell r="K303" t="str">
            <v xml:space="preserve"> อ.เมืองมหาสารคาม</v>
          </cell>
          <cell r="L303" t="str">
            <v>01</v>
          </cell>
          <cell r="M303" t="str">
            <v xml:space="preserve"> 'ต.ตลาด'</v>
          </cell>
          <cell r="N303" t="str">
            <v>02</v>
          </cell>
          <cell r="O303" t="str">
            <v xml:space="preserve"> หมู่ 2</v>
          </cell>
          <cell r="P303" t="str">
            <v>01</v>
          </cell>
          <cell r="Q303" t="str">
            <v>เปิดดำเนินการ</v>
          </cell>
          <cell r="R303" t="str">
            <v>168 ถ.ผดุงวิถี</v>
          </cell>
          <cell r="S303" t="str">
            <v>44000</v>
          </cell>
          <cell r="T303" t="str">
            <v>043740993-6</v>
          </cell>
          <cell r="V303" t="str">
            <v>23</v>
          </cell>
          <cell r="W303" t="str">
            <v>2.3 ทุติยภูมิระดับสูง</v>
          </cell>
          <cell r="AH303" t="str">
            <v>10707</v>
          </cell>
        </row>
        <row r="304">
          <cell r="A304" t="str">
            <v>001071700</v>
          </cell>
          <cell r="B304" t="str">
            <v>โรงพยาบาลพะเยา</v>
          </cell>
          <cell r="C304" t="str">
            <v>21002</v>
          </cell>
          <cell r="D304" t="str">
            <v>กระทรวงสาธารณสุข สำนักงานปลัดกระทรวงสาธารณสุข</v>
          </cell>
          <cell r="E304" t="str">
            <v>06</v>
          </cell>
          <cell r="F304" t="str">
            <v>โรงพยาบาลทั่วไป</v>
          </cell>
          <cell r="G304" t="str">
            <v>400</v>
          </cell>
          <cell r="H304" t="str">
            <v>56</v>
          </cell>
          <cell r="I304" t="str">
            <v>จ.พะเยา</v>
          </cell>
          <cell r="J304" t="str">
            <v>01</v>
          </cell>
          <cell r="K304" t="str">
            <v xml:space="preserve"> อ.เมืองพะเยา</v>
          </cell>
          <cell r="L304" t="str">
            <v>07</v>
          </cell>
          <cell r="M304" t="str">
            <v xml:space="preserve"> 'ต.บ้านต๋อม'</v>
          </cell>
          <cell r="N304" t="str">
            <v>00</v>
          </cell>
          <cell r="O304" t="str">
            <v xml:space="preserve"> หมู่ 0</v>
          </cell>
          <cell r="P304" t="str">
            <v>01</v>
          </cell>
          <cell r="Q304" t="str">
            <v>เปิดดำเนินการ</v>
          </cell>
          <cell r="R304" t="str">
            <v xml:space="preserve">269 ถ.พหลโยธิน </v>
          </cell>
          <cell r="S304" t="str">
            <v>56000</v>
          </cell>
          <cell r="T304" t="str">
            <v>054-409300-1</v>
          </cell>
          <cell r="U304" t="str">
            <v>054-409330</v>
          </cell>
          <cell r="V304" t="str">
            <v>23</v>
          </cell>
          <cell r="W304" t="str">
            <v>2.3 ทุติยภูมิระดับสูง</v>
          </cell>
          <cell r="X304" t="str">
            <v>S</v>
          </cell>
          <cell r="Y304" t="str">
            <v xml:space="preserve">บริการ  </v>
          </cell>
          <cell r="Z304" t="str">
            <v>06</v>
          </cell>
          <cell r="AA304" t="str">
            <v>แก้ไข/เปลี่ยนแปลงจำนวนเตียง</v>
          </cell>
          <cell r="AB304" t="str">
            <v>เพิ่มเตียง 360 เป็น 400เตียงตามหนังสือรพ.พะเยาที่พย.0027.201/10713 29 พย.56</v>
          </cell>
          <cell r="AH304" t="str">
            <v>10717</v>
          </cell>
        </row>
        <row r="305">
          <cell r="A305" t="str">
            <v>001160200</v>
          </cell>
          <cell r="B305" t="str">
            <v>โรงพยาบาลเฉลิมพระเกียรติสมเด็จย่า 100 ปี เมืองยาง</v>
          </cell>
          <cell r="C305" t="str">
            <v>21002</v>
          </cell>
          <cell r="D305" t="str">
            <v>กระทรวงสาธารณสุข สำนักงานปลัดกระทรวงสาธารณสุข</v>
          </cell>
          <cell r="E305" t="str">
            <v>07</v>
          </cell>
          <cell r="F305" t="str">
            <v>โรงพยาบาลชุมชน</v>
          </cell>
          <cell r="G305" t="str">
            <v>10</v>
          </cell>
          <cell r="H305" t="str">
            <v>30</v>
          </cell>
          <cell r="I305" t="str">
            <v>จ.นครราชสีมา</v>
          </cell>
          <cell r="J305" t="str">
            <v>27</v>
          </cell>
          <cell r="K305" t="str">
            <v xml:space="preserve"> อ.เมืองยาง</v>
          </cell>
          <cell r="L305" t="str">
            <v>01</v>
          </cell>
          <cell r="M305" t="str">
            <v xml:space="preserve"> 'ต.เมืองยาง'</v>
          </cell>
          <cell r="N305" t="str">
            <v>01</v>
          </cell>
          <cell r="O305" t="str">
            <v xml:space="preserve"> หมู่ 1</v>
          </cell>
          <cell r="P305" t="str">
            <v>01</v>
          </cell>
          <cell r="Q305" t="str">
            <v>เปิดดำเนินการ</v>
          </cell>
          <cell r="V305" t="str">
            <v>21</v>
          </cell>
          <cell r="W305" t="str">
            <v>2.1 ทุติยภูมิระดับต้น</v>
          </cell>
          <cell r="Z305" t="str">
            <v>02</v>
          </cell>
          <cell r="AA305" t="str">
            <v>แก้ไขชื่อ</v>
          </cell>
          <cell r="AB305" t="str">
            <v>แก้ไขชื่อ จาก 110 ปี เป็น 100 ปี</v>
          </cell>
          <cell r="AH305" t="str">
            <v>11602</v>
          </cell>
        </row>
        <row r="306">
          <cell r="A306" t="str">
            <v>001082500</v>
          </cell>
          <cell r="B306" t="str">
            <v>โรงพยาบาลสัตหีบกม10</v>
          </cell>
          <cell r="C306" t="str">
            <v>21002</v>
          </cell>
          <cell r="D306" t="str">
            <v>กระทรวงสาธารณสุข สำนักงานปลัดกระทรวงสาธารณสุข</v>
          </cell>
          <cell r="E306" t="str">
            <v>07</v>
          </cell>
          <cell r="F306" t="str">
            <v>โรงพยาบาลชุมชน</v>
          </cell>
          <cell r="G306" t="str">
            <v>60</v>
          </cell>
          <cell r="H306" t="str">
            <v>20</v>
          </cell>
          <cell r="I306" t="str">
            <v>จ.ชลบุรี</v>
          </cell>
          <cell r="J306" t="str">
            <v>09</v>
          </cell>
          <cell r="K306" t="str">
            <v xml:space="preserve"> อ.สัตหีบ</v>
          </cell>
          <cell r="L306" t="str">
            <v>03</v>
          </cell>
          <cell r="M306" t="str">
            <v xml:space="preserve"> 'ต.พลูตาหลวง'</v>
          </cell>
          <cell r="N306" t="str">
            <v>01</v>
          </cell>
          <cell r="O306" t="str">
            <v xml:space="preserve"> หมู่ 1</v>
          </cell>
          <cell r="P306" t="str">
            <v>01</v>
          </cell>
          <cell r="Q306" t="str">
            <v>เปิดดำเนินการ</v>
          </cell>
          <cell r="V306" t="str">
            <v>21</v>
          </cell>
          <cell r="W306" t="str">
            <v>2.1 ทุติยภูมิระดับต้น</v>
          </cell>
          <cell r="AB306" t="str">
            <v>แก้ไขชื่อหน่วยงาน</v>
          </cell>
          <cell r="AH306" t="str">
            <v>10825</v>
          </cell>
        </row>
        <row r="307">
          <cell r="A307" t="str">
            <v>001082700</v>
          </cell>
          <cell r="B307" t="str">
            <v>โรงพยาบาลมาบตาพุด</v>
          </cell>
          <cell r="C307" t="str">
            <v>21002</v>
          </cell>
          <cell r="D307" t="str">
            <v>กระทรวงสาธารณสุข สำนักงานปลัดกระทรวงสาธารณสุข</v>
          </cell>
          <cell r="E307" t="str">
            <v>07</v>
          </cell>
          <cell r="F307" t="str">
            <v>โรงพยาบาลชุมชน</v>
          </cell>
          <cell r="G307" t="str">
            <v>38</v>
          </cell>
          <cell r="H307" t="str">
            <v>21</v>
          </cell>
          <cell r="I307" t="str">
            <v>จ.ระยอง</v>
          </cell>
          <cell r="J307" t="str">
            <v>01</v>
          </cell>
          <cell r="K307" t="str">
            <v xml:space="preserve"> อ.เมืองระยอง</v>
          </cell>
          <cell r="L307" t="str">
            <v>13</v>
          </cell>
          <cell r="M307" t="str">
            <v xml:space="preserve"> 'ต.ห้วยโป่ง'</v>
          </cell>
          <cell r="N307" t="str">
            <v>00</v>
          </cell>
          <cell r="O307" t="str">
            <v xml:space="preserve"> หมู่ 0</v>
          </cell>
          <cell r="P307" t="str">
            <v>01</v>
          </cell>
          <cell r="Q307" t="str">
            <v>เปิดดำเนินการ</v>
          </cell>
          <cell r="R307" t="str">
            <v>ถ.เมืองใหม่</v>
          </cell>
          <cell r="S307" t="str">
            <v>21150</v>
          </cell>
          <cell r="T307" t="str">
            <v>038-684444</v>
          </cell>
          <cell r="U307" t="str">
            <v>038-687340</v>
          </cell>
          <cell r="V307" t="str">
            <v>22</v>
          </cell>
          <cell r="W307" t="str">
            <v>2.2 ทุติยภูมิระดับกลาง</v>
          </cell>
          <cell r="X307" t="str">
            <v>S</v>
          </cell>
          <cell r="Y307" t="str">
            <v xml:space="preserve">บริการ  </v>
          </cell>
          <cell r="AH307" t="str">
            <v>10827</v>
          </cell>
        </row>
        <row r="308">
          <cell r="A308" t="str">
            <v>007775300</v>
          </cell>
          <cell r="B308" t="str">
            <v>โรงพยาบาลเกาะพีพี</v>
          </cell>
          <cell r="C308" t="str">
            <v>21002</v>
          </cell>
          <cell r="D308" t="str">
            <v>กระทรวงสาธารณสุข สำนักงานปลัดกระทรวงสาธารณสุข</v>
          </cell>
          <cell r="E308" t="str">
            <v>07</v>
          </cell>
          <cell r="F308" t="str">
            <v>โรงพยาบาลชุมชน</v>
          </cell>
          <cell r="G308" t="str">
            <v>10</v>
          </cell>
          <cell r="H308" t="str">
            <v>81</v>
          </cell>
          <cell r="I308" t="str">
            <v>จ.กระบี่</v>
          </cell>
          <cell r="J308" t="str">
            <v>01</v>
          </cell>
          <cell r="K308" t="str">
            <v xml:space="preserve"> อ.เมืองกระบี่</v>
          </cell>
          <cell r="L308" t="str">
            <v>16</v>
          </cell>
          <cell r="M308" t="str">
            <v xml:space="preserve"> 'ต.อ่าวนาง'</v>
          </cell>
          <cell r="N308" t="str">
            <v>07</v>
          </cell>
          <cell r="O308" t="str">
            <v xml:space="preserve"> หมู่ 7</v>
          </cell>
          <cell r="P308" t="str">
            <v>01</v>
          </cell>
          <cell r="Q308" t="str">
            <v>เปิดดำเนินการ</v>
          </cell>
          <cell r="S308" t="str">
            <v>81000</v>
          </cell>
          <cell r="T308" t="str">
            <v>075660719</v>
          </cell>
          <cell r="V308" t="str">
            <v>21</v>
          </cell>
          <cell r="W308" t="str">
            <v>2.1 ทุติยภูมิระดับต้น</v>
          </cell>
          <cell r="X308" t="str">
            <v>S</v>
          </cell>
          <cell r="Y308" t="str">
            <v xml:space="preserve">บริการ  </v>
          </cell>
          <cell r="Z308" t="str">
            <v>11</v>
          </cell>
          <cell r="AA308" t="str">
            <v>ยกฐานะหน่วยงาน</v>
          </cell>
          <cell r="AB308" t="str">
            <v>ยกฐานะจากระดับ (รพ.สาขา  ปฐมภูมิ) เป็นรพช.ขนาดเล็ก (F3 ทุติยภูมิ )  แก้ไขรหัส รพ.เกาะพีพี  รหัส 77753</v>
          </cell>
          <cell r="AC308" t="str">
            <v>001134102 เป็น 007775300</v>
          </cell>
          <cell r="AD308" t="str">
            <v>77753 ตามหนังสือที่ กบ 0032/4896 ลงวันที่ 12 พย 56'</v>
          </cell>
          <cell r="AE308" t="str">
            <v>2013-11-21</v>
          </cell>
          <cell r="AH308" t="str">
            <v>77753</v>
          </cell>
        </row>
        <row r="309">
          <cell r="A309" t="str">
            <v>001067000</v>
          </cell>
          <cell r="B309" t="str">
            <v>โรงพยาบาลขอนแก่น</v>
          </cell>
          <cell r="C309" t="str">
            <v>21002</v>
          </cell>
          <cell r="D309" t="str">
            <v>กระทรวงสาธารณสุข สำนักงานปลัดกระทรวงสาธารณสุข</v>
          </cell>
          <cell r="E309" t="str">
            <v>05</v>
          </cell>
          <cell r="F309" t="str">
            <v>โรงพยาบาลศูนย์</v>
          </cell>
          <cell r="G309" t="str">
            <v>867</v>
          </cell>
          <cell r="H309" t="str">
            <v>40</v>
          </cell>
          <cell r="I309" t="str">
            <v>จ.ขอนแก่น</v>
          </cell>
          <cell r="J309" t="str">
            <v>01</v>
          </cell>
          <cell r="K309" t="str">
            <v xml:space="preserve"> อ.เมืองขอนแก่น</v>
          </cell>
          <cell r="L309" t="str">
            <v>01</v>
          </cell>
          <cell r="M309" t="str">
            <v xml:space="preserve"> 'ต.ในเมือง'</v>
          </cell>
          <cell r="N309" t="str">
            <v>00</v>
          </cell>
          <cell r="O309" t="str">
            <v xml:space="preserve"> หมู่ 0</v>
          </cell>
          <cell r="P309" t="str">
            <v>01</v>
          </cell>
          <cell r="Q309" t="str">
            <v>เปิดดำเนินการ</v>
          </cell>
          <cell r="R309" t="str">
            <v xml:space="preserve">54 ถ.ศรีจันทร์ </v>
          </cell>
          <cell r="S309" t="str">
            <v>40000</v>
          </cell>
          <cell r="T309" t="str">
            <v>043336789</v>
          </cell>
          <cell r="V309" t="str">
            <v>31</v>
          </cell>
          <cell r="W309" t="str">
            <v>3.1 ตติยภูมิ</v>
          </cell>
          <cell r="X309" t="str">
            <v>S</v>
          </cell>
          <cell r="Y309" t="str">
            <v xml:space="preserve">บริการ  </v>
          </cell>
          <cell r="AH309" t="str">
            <v>10670</v>
          </cell>
        </row>
        <row r="310">
          <cell r="A310" t="str">
            <v>001067500</v>
          </cell>
          <cell r="B310" t="str">
            <v>โรงพยาบาลสวรรค์ประชารักษ์</v>
          </cell>
          <cell r="C310" t="str">
            <v>21002</v>
          </cell>
          <cell r="D310" t="str">
            <v>กระทรวงสาธารณสุข สำนักงานปลัดกระทรวงสาธารณสุข</v>
          </cell>
          <cell r="E310" t="str">
            <v>05</v>
          </cell>
          <cell r="F310" t="str">
            <v>โรงพยาบาลศูนย์</v>
          </cell>
          <cell r="G310" t="str">
            <v>672</v>
          </cell>
          <cell r="H310" t="str">
            <v>60</v>
          </cell>
          <cell r="I310" t="str">
            <v>จ.นครสวรรค์</v>
          </cell>
          <cell r="J310" t="str">
            <v>01</v>
          </cell>
          <cell r="K310" t="str">
            <v xml:space="preserve"> อ.เมืองนครสวรรค์</v>
          </cell>
          <cell r="L310" t="str">
            <v>01</v>
          </cell>
          <cell r="M310" t="str">
            <v xml:space="preserve"> 'ต.ปากน้ำโพ'</v>
          </cell>
          <cell r="N310" t="str">
            <v>00</v>
          </cell>
          <cell r="O310" t="str">
            <v xml:space="preserve"> หมู่ 0</v>
          </cell>
          <cell r="P310" t="str">
            <v>01</v>
          </cell>
          <cell r="Q310" t="str">
            <v>เปิดดำเนินการ</v>
          </cell>
          <cell r="R310" t="str">
            <v xml:space="preserve">ถ.อรรถกวี  </v>
          </cell>
          <cell r="S310" t="str">
            <v>60000</v>
          </cell>
          <cell r="T310" t="str">
            <v>056-219888</v>
          </cell>
          <cell r="V310" t="str">
            <v>31</v>
          </cell>
          <cell r="W310" t="str">
            <v>3.1 ตติยภูมิ</v>
          </cell>
          <cell r="AH310" t="str">
            <v>10675</v>
          </cell>
        </row>
        <row r="311">
          <cell r="A311" t="str">
            <v>001066500</v>
          </cell>
          <cell r="B311" t="str">
            <v>โรงพยาบาลเจ้าพระยาอภัยภูเบศร</v>
          </cell>
          <cell r="C311" t="str">
            <v>21002</v>
          </cell>
          <cell r="D311" t="str">
            <v>กระทรวงสาธารณสุข สำนักงานปลัดกระทรวงสาธารณสุข</v>
          </cell>
          <cell r="E311" t="str">
            <v>05</v>
          </cell>
          <cell r="F311" t="str">
            <v>โรงพยาบาลศูนย์</v>
          </cell>
          <cell r="G311" t="str">
            <v>505</v>
          </cell>
          <cell r="H311" t="str">
            <v>25</v>
          </cell>
          <cell r="I311" t="str">
            <v>จ.ปราจีนบุรี</v>
          </cell>
          <cell r="J311" t="str">
            <v>01</v>
          </cell>
          <cell r="K311" t="str">
            <v xml:space="preserve"> อ.เมืองปราจีนบุรี</v>
          </cell>
          <cell r="L311" t="str">
            <v>05</v>
          </cell>
          <cell r="M311" t="str">
            <v xml:space="preserve"> 'ต.ท่างาม'</v>
          </cell>
          <cell r="N311" t="str">
            <v>12</v>
          </cell>
          <cell r="O311" t="str">
            <v xml:space="preserve"> หมู่ 12</v>
          </cell>
          <cell r="P311" t="str">
            <v>01</v>
          </cell>
          <cell r="Q311" t="str">
            <v>เปิดดำเนินการ</v>
          </cell>
          <cell r="R311" t="str">
            <v xml:space="preserve">32/7 </v>
          </cell>
          <cell r="S311" t="str">
            <v>25000</v>
          </cell>
          <cell r="T311" t="str">
            <v>037211088</v>
          </cell>
          <cell r="V311" t="str">
            <v>31</v>
          </cell>
          <cell r="W311" t="str">
            <v>3.1 ตติยภูมิ</v>
          </cell>
          <cell r="AH311" t="str">
            <v>10665</v>
          </cell>
        </row>
        <row r="312">
          <cell r="A312" t="str">
            <v>001067300</v>
          </cell>
          <cell r="B312" t="str">
            <v>โรงพยาบาลอุตรดิตถ์</v>
          </cell>
          <cell r="C312" t="str">
            <v>21002</v>
          </cell>
          <cell r="D312" t="str">
            <v>กระทรวงสาธารณสุข สำนักงานปลัดกระทรวงสาธารณสุข</v>
          </cell>
          <cell r="E312" t="str">
            <v>05</v>
          </cell>
          <cell r="F312" t="str">
            <v>โรงพยาบาลศูนย์</v>
          </cell>
          <cell r="G312" t="str">
            <v>610</v>
          </cell>
          <cell r="H312" t="str">
            <v>53</v>
          </cell>
          <cell r="I312" t="str">
            <v>จ.อุตรดิตถ์</v>
          </cell>
          <cell r="J312" t="str">
            <v>01</v>
          </cell>
          <cell r="K312" t="str">
            <v xml:space="preserve"> อ.เมืองอุตรดิตถ์</v>
          </cell>
          <cell r="L312" t="str">
            <v>01</v>
          </cell>
          <cell r="M312" t="str">
            <v xml:space="preserve"> 'ต.ท่าอิฐ'</v>
          </cell>
          <cell r="N312" t="str">
            <v>00</v>
          </cell>
          <cell r="O312" t="str">
            <v xml:space="preserve"> หมู่ 0</v>
          </cell>
          <cell r="P312" t="str">
            <v>01</v>
          </cell>
          <cell r="Q312" t="str">
            <v>เปิดดำเนินการ</v>
          </cell>
          <cell r="R312" t="str">
            <v xml:space="preserve">38  ถ.เจษฏาบดินทร์ </v>
          </cell>
          <cell r="S312" t="str">
            <v>53000</v>
          </cell>
          <cell r="T312" t="str">
            <v>055411064  055-830782</v>
          </cell>
          <cell r="U312" t="str">
            <v>055411848</v>
          </cell>
          <cell r="V312" t="str">
            <v>31</v>
          </cell>
          <cell r="W312" t="str">
            <v>3.1 ตติยภูมิ</v>
          </cell>
          <cell r="Z312" t="str">
            <v>06</v>
          </cell>
          <cell r="AA312" t="str">
            <v>แก้ไข/เปลี่ยนแปลงจำนวนเตียง</v>
          </cell>
          <cell r="AB312" t="str">
            <v>แก้ไขจำนวนเตียง561 เป็น 610เตียง ตามหนังสือแจ้งที่ อต.0032.101.6/9566 ลงวันที่ 19 พย.56</v>
          </cell>
          <cell r="AH312" t="str">
            <v>10673</v>
          </cell>
        </row>
        <row r="313">
          <cell r="A313" t="str">
            <v>001067900</v>
          </cell>
          <cell r="B313" t="str">
            <v>โรงพยาบาลนครปฐม</v>
          </cell>
          <cell r="C313" t="str">
            <v>21002</v>
          </cell>
          <cell r="D313" t="str">
            <v>กระทรวงสาธารณสุข สำนักงานปลัดกระทรวงสาธารณสุข</v>
          </cell>
          <cell r="E313" t="str">
            <v>05</v>
          </cell>
          <cell r="F313" t="str">
            <v>โรงพยาบาลศูนย์</v>
          </cell>
          <cell r="G313" t="str">
            <v>560</v>
          </cell>
          <cell r="H313" t="str">
            <v>73</v>
          </cell>
          <cell r="I313" t="str">
            <v>จ.นครปฐม</v>
          </cell>
          <cell r="J313" t="str">
            <v>01</v>
          </cell>
          <cell r="K313" t="str">
            <v xml:space="preserve"> อ.เมืองนครปฐม</v>
          </cell>
          <cell r="L313" t="str">
            <v>01</v>
          </cell>
          <cell r="M313" t="str">
            <v xml:space="preserve"> 'ต.พระปฐมเจดีย์'</v>
          </cell>
          <cell r="N313" t="str">
            <v>00</v>
          </cell>
          <cell r="O313" t="str">
            <v xml:space="preserve"> หมู่ 0</v>
          </cell>
          <cell r="P313" t="str">
            <v>01</v>
          </cell>
          <cell r="Q313" t="str">
            <v>เปิดดำเนินการ</v>
          </cell>
          <cell r="R313" t="str">
            <v xml:space="preserve">196 ถ.เทศ7 </v>
          </cell>
          <cell r="S313" t="str">
            <v>73000</v>
          </cell>
          <cell r="T313" t="str">
            <v>034-251552</v>
          </cell>
          <cell r="V313" t="str">
            <v>31</v>
          </cell>
          <cell r="W313" t="str">
            <v>3.1 ตติยภูมิ</v>
          </cell>
          <cell r="AH313" t="str">
            <v>10679</v>
          </cell>
        </row>
        <row r="314">
          <cell r="A314" t="str">
            <v>001066300</v>
          </cell>
          <cell r="B314" t="str">
            <v>โรงพยาบาลระยอง</v>
          </cell>
          <cell r="C314" t="str">
            <v>21002</v>
          </cell>
          <cell r="D314" t="str">
            <v>กระทรวงสาธารณสุข สำนักงานปลัดกระทรวงสาธารณสุข</v>
          </cell>
          <cell r="E314" t="str">
            <v>05</v>
          </cell>
          <cell r="F314" t="str">
            <v>โรงพยาบาลศูนย์</v>
          </cell>
          <cell r="G314" t="str">
            <v>555</v>
          </cell>
          <cell r="H314" t="str">
            <v>21</v>
          </cell>
          <cell r="I314" t="str">
            <v>จ.ระยอง</v>
          </cell>
          <cell r="J314" t="str">
            <v>01</v>
          </cell>
          <cell r="K314" t="str">
            <v xml:space="preserve"> อ.เมืองระยอง</v>
          </cell>
          <cell r="L314" t="str">
            <v>01</v>
          </cell>
          <cell r="M314" t="str">
            <v xml:space="preserve"> 'ต.ท่าประดู่'</v>
          </cell>
          <cell r="N314" t="str">
            <v>00</v>
          </cell>
          <cell r="O314" t="str">
            <v xml:space="preserve"> หมู่ 0</v>
          </cell>
          <cell r="P314" t="str">
            <v>01</v>
          </cell>
          <cell r="Q314" t="str">
            <v>เปิดดำเนินการ</v>
          </cell>
          <cell r="R314" t="str">
            <v xml:space="preserve">138 ถ.สุขุมวิท </v>
          </cell>
          <cell r="S314" t="str">
            <v>21000</v>
          </cell>
          <cell r="T314" t="str">
            <v>038611104</v>
          </cell>
          <cell r="V314" t="str">
            <v>31</v>
          </cell>
          <cell r="W314" t="str">
            <v>3.1 ตติยภูมิ</v>
          </cell>
          <cell r="AH314" t="str">
            <v>10663</v>
          </cell>
        </row>
        <row r="315">
          <cell r="A315" t="str">
            <v>001066400</v>
          </cell>
          <cell r="B315" t="str">
            <v>โรงพยาบาลพระปกเกล้า</v>
          </cell>
          <cell r="C315" t="str">
            <v>21002</v>
          </cell>
          <cell r="D315" t="str">
            <v>กระทรวงสาธารณสุข สำนักงานปลัดกระทรวงสาธารณสุข</v>
          </cell>
          <cell r="E315" t="str">
            <v>05</v>
          </cell>
          <cell r="F315" t="str">
            <v>โรงพยาบาลศูนย์</v>
          </cell>
          <cell r="G315" t="str">
            <v>755</v>
          </cell>
          <cell r="H315" t="str">
            <v>22</v>
          </cell>
          <cell r="I315" t="str">
            <v>จ.จันทบุรี</v>
          </cell>
          <cell r="J315" t="str">
            <v>01</v>
          </cell>
          <cell r="K315" t="str">
            <v xml:space="preserve"> อ.เมืองจันทบุรี</v>
          </cell>
          <cell r="L315" t="str">
            <v>02</v>
          </cell>
          <cell r="M315" t="str">
            <v xml:space="preserve"> 'ต.วัดใหม่'</v>
          </cell>
          <cell r="N315" t="str">
            <v>00</v>
          </cell>
          <cell r="O315" t="str">
            <v xml:space="preserve"> หมู่ 0</v>
          </cell>
          <cell r="P315" t="str">
            <v>01</v>
          </cell>
          <cell r="Q315" t="str">
            <v>เปิดดำเนินการ</v>
          </cell>
          <cell r="R315" t="str">
            <v>38 ถ.เลียบเนิน</v>
          </cell>
          <cell r="S315" t="str">
            <v>22000</v>
          </cell>
          <cell r="T315" t="str">
            <v>039324975-84</v>
          </cell>
          <cell r="V315" t="str">
            <v>31</v>
          </cell>
          <cell r="W315" t="str">
            <v>3.1 ตติยภูมิ</v>
          </cell>
          <cell r="AH315" t="str">
            <v>10664</v>
          </cell>
        </row>
        <row r="316">
          <cell r="A316" t="str">
            <v>001066800</v>
          </cell>
          <cell r="B316" t="str">
            <v>โรงพยาบาลสุรินทร์</v>
          </cell>
          <cell r="C316" t="str">
            <v>21002</v>
          </cell>
          <cell r="D316" t="str">
            <v>กระทรวงสาธารณสุข สำนักงานปลัดกระทรวงสาธารณสุข</v>
          </cell>
          <cell r="E316" t="str">
            <v>05</v>
          </cell>
          <cell r="F316" t="str">
            <v>โรงพยาบาลศูนย์</v>
          </cell>
          <cell r="G316" t="str">
            <v>789</v>
          </cell>
          <cell r="H316" t="str">
            <v>32</v>
          </cell>
          <cell r="I316" t="str">
            <v>จ.สุรินทร์</v>
          </cell>
          <cell r="J316" t="str">
            <v>01</v>
          </cell>
          <cell r="K316" t="str">
            <v xml:space="preserve"> อ.เมืองสุรินทร์</v>
          </cell>
          <cell r="L316" t="str">
            <v>01</v>
          </cell>
          <cell r="M316" t="str">
            <v xml:space="preserve"> 'ต.ในเมือง'</v>
          </cell>
          <cell r="N316" t="str">
            <v>00</v>
          </cell>
          <cell r="O316" t="str">
            <v xml:space="preserve"> หมู่ 0</v>
          </cell>
          <cell r="P316" t="str">
            <v>01</v>
          </cell>
          <cell r="Q316" t="str">
            <v>เปิดดำเนินการ</v>
          </cell>
          <cell r="R316" t="str">
            <v xml:space="preserve">68 ถ.หลักเมือง </v>
          </cell>
          <cell r="S316" t="str">
            <v>3200</v>
          </cell>
          <cell r="T316" t="str">
            <v>044-511757</v>
          </cell>
          <cell r="V316" t="str">
            <v>31</v>
          </cell>
          <cell r="W316" t="str">
            <v>3.1 ตติยภูมิ</v>
          </cell>
          <cell r="Z316" t="str">
            <v>06</v>
          </cell>
          <cell r="AA316" t="str">
            <v>แก้ไข/เปลี่ยนแปลงจำนวนเตียง</v>
          </cell>
          <cell r="AB316" t="str">
            <v>เพิ่มจำนวนเตียงจาก 697 เป็น 789 ตามหนังสือรพ.สุรินทร์ ที่ สร.0027.102/14572 ลง วันที่ 25 กย.56</v>
          </cell>
          <cell r="AH316" t="str">
            <v>10668</v>
          </cell>
        </row>
        <row r="317">
          <cell r="A317" t="str">
            <v>001066900</v>
          </cell>
          <cell r="B317" t="str">
            <v>โรงพยาบาลสรรพสิทธิประสงค์</v>
          </cell>
          <cell r="C317" t="str">
            <v>21002</v>
          </cell>
          <cell r="D317" t="str">
            <v>กระทรวงสาธารณสุข สำนักงานปลัดกระทรวงสาธารณสุข</v>
          </cell>
          <cell r="E317" t="str">
            <v>05</v>
          </cell>
          <cell r="F317" t="str">
            <v>โรงพยาบาลศูนย์</v>
          </cell>
          <cell r="G317" t="str">
            <v>1000</v>
          </cell>
          <cell r="H317" t="str">
            <v>34</v>
          </cell>
          <cell r="I317" t="str">
            <v>จ.อุบลราชธานี</v>
          </cell>
          <cell r="J317" t="str">
            <v>01</v>
          </cell>
          <cell r="K317" t="str">
            <v xml:space="preserve"> อ.เมืองอุบลราชธานี</v>
          </cell>
          <cell r="L317" t="str">
            <v>01</v>
          </cell>
          <cell r="M317" t="str">
            <v xml:space="preserve"> 'ต.ในเมือง'</v>
          </cell>
          <cell r="N317" t="str">
            <v>10</v>
          </cell>
          <cell r="O317" t="str">
            <v xml:space="preserve"> หมู่ 10</v>
          </cell>
          <cell r="P317" t="str">
            <v>01</v>
          </cell>
          <cell r="Q317" t="str">
            <v>เปิดดำเนินการ</v>
          </cell>
          <cell r="R317" t="str">
            <v xml:space="preserve">122 ถ.สรรพสิทธิ์ </v>
          </cell>
          <cell r="S317" t="str">
            <v>34000</v>
          </cell>
          <cell r="T317" t="str">
            <v>043336789</v>
          </cell>
          <cell r="V317" t="str">
            <v>31</v>
          </cell>
          <cell r="W317" t="str">
            <v>3.1 ตติยภูมิ</v>
          </cell>
          <cell r="AH317" t="str">
            <v>10669</v>
          </cell>
        </row>
        <row r="318">
          <cell r="A318" t="str">
            <v>001067700</v>
          </cell>
          <cell r="B318" t="str">
            <v>โรงพยาบาลราชบุรี</v>
          </cell>
          <cell r="C318" t="str">
            <v>21002</v>
          </cell>
          <cell r="D318" t="str">
            <v>กระทรวงสาธารณสุข สำนักงานปลัดกระทรวงสาธารณสุข</v>
          </cell>
          <cell r="E318" t="str">
            <v>05</v>
          </cell>
          <cell r="F318" t="str">
            <v>โรงพยาบาลศูนย์</v>
          </cell>
          <cell r="G318" t="str">
            <v>855</v>
          </cell>
          <cell r="H318" t="str">
            <v>70</v>
          </cell>
          <cell r="I318" t="str">
            <v>จ.ราชบุรี</v>
          </cell>
          <cell r="J318" t="str">
            <v>01</v>
          </cell>
          <cell r="K318" t="str">
            <v xml:space="preserve"> อ.เมืองราชบุรี</v>
          </cell>
          <cell r="L318" t="str">
            <v>01</v>
          </cell>
          <cell r="M318" t="str">
            <v xml:space="preserve"> 'ต.หน้าเมือง'</v>
          </cell>
          <cell r="N318" t="str">
            <v>01</v>
          </cell>
          <cell r="O318" t="str">
            <v xml:space="preserve"> หมู่ 1</v>
          </cell>
          <cell r="P318" t="str">
            <v>01</v>
          </cell>
          <cell r="Q318" t="str">
            <v>เปิดดำเนินการ</v>
          </cell>
          <cell r="R318" t="str">
            <v>85 ถ.สมบูรณ์กุล</v>
          </cell>
          <cell r="S318" t="str">
            <v>70000</v>
          </cell>
          <cell r="T318" t="str">
            <v>0-3271-9600-50</v>
          </cell>
          <cell r="V318" t="str">
            <v>31</v>
          </cell>
          <cell r="W318" t="str">
            <v>3.1 ตติยภูมิ</v>
          </cell>
          <cell r="AH318" t="str">
            <v>10677</v>
          </cell>
        </row>
        <row r="319">
          <cell r="A319" t="str">
            <v>001068100</v>
          </cell>
          <cell r="B319" t="str">
            <v>โรงพยาบาลสุราษฎร์ธานี</v>
          </cell>
          <cell r="C319" t="str">
            <v>21002</v>
          </cell>
          <cell r="D319" t="str">
            <v>กระทรวงสาธารณสุข สำนักงานปลัดกระทรวงสาธารณสุข</v>
          </cell>
          <cell r="E319" t="str">
            <v>05</v>
          </cell>
          <cell r="F319" t="str">
            <v>โรงพยาบาลศูนย์</v>
          </cell>
          <cell r="G319" t="str">
            <v>660</v>
          </cell>
          <cell r="H319" t="str">
            <v>84</v>
          </cell>
          <cell r="I319" t="str">
            <v>จ.สุราษฎร์ธานี</v>
          </cell>
          <cell r="J319" t="str">
            <v>01</v>
          </cell>
          <cell r="K319" t="str">
            <v xml:space="preserve"> อ.เมืองสุราษฎร์ธานี</v>
          </cell>
          <cell r="L319" t="str">
            <v>02</v>
          </cell>
          <cell r="M319" t="str">
            <v xml:space="preserve"> 'ต.มะขามเตี้ย'</v>
          </cell>
          <cell r="N319" t="str">
            <v>02</v>
          </cell>
          <cell r="O319" t="str">
            <v xml:space="preserve"> หมู่ 2</v>
          </cell>
          <cell r="P319" t="str">
            <v>01</v>
          </cell>
          <cell r="Q319" t="str">
            <v>เปิดดำเนินการ</v>
          </cell>
          <cell r="R319" t="str">
            <v xml:space="preserve">56 </v>
          </cell>
          <cell r="S319" t="str">
            <v>84000</v>
          </cell>
          <cell r="T319" t="str">
            <v>077272231</v>
          </cell>
          <cell r="U319" t="str">
            <v>077283257</v>
          </cell>
          <cell r="V319" t="str">
            <v>31</v>
          </cell>
          <cell r="W319" t="str">
            <v>3.1 ตติยภูมิ</v>
          </cell>
          <cell r="X319" t="str">
            <v>S</v>
          </cell>
          <cell r="Y319" t="str">
            <v xml:space="preserve">บริการ  </v>
          </cell>
          <cell r="AH319" t="str">
            <v>10681</v>
          </cell>
        </row>
        <row r="320">
          <cell r="A320" t="str">
            <v>001069900</v>
          </cell>
          <cell r="B320" t="str">
            <v>โรงพยาบาลสมเด็จพระยุพราชสระแก้ว</v>
          </cell>
          <cell r="C320" t="str">
            <v>21002</v>
          </cell>
          <cell r="D320" t="str">
            <v>กระทรวงสาธารณสุข สำนักงานปลัดกระทรวงสาธารณสุข</v>
          </cell>
          <cell r="E320" t="str">
            <v>06</v>
          </cell>
          <cell r="F320" t="str">
            <v>โรงพยาบาลทั่วไป</v>
          </cell>
          <cell r="G320" t="str">
            <v>324</v>
          </cell>
          <cell r="H320" t="str">
            <v>27</v>
          </cell>
          <cell r="I320" t="str">
            <v>จ.สระแก้ว</v>
          </cell>
          <cell r="J320" t="str">
            <v>01</v>
          </cell>
          <cell r="K320" t="str">
            <v xml:space="preserve"> อ.เมืองสระแก้ว</v>
          </cell>
          <cell r="L320" t="str">
            <v>01</v>
          </cell>
          <cell r="M320" t="str">
            <v xml:space="preserve"> 'ต.สระแก้ว'</v>
          </cell>
          <cell r="N320" t="str">
            <v>02</v>
          </cell>
          <cell r="O320" t="str">
            <v xml:space="preserve"> หมู่ 2</v>
          </cell>
          <cell r="P320" t="str">
            <v>01</v>
          </cell>
          <cell r="Q320" t="str">
            <v>เปิดดำเนินการ</v>
          </cell>
          <cell r="R320" t="str">
            <v xml:space="preserve">725 ม.2 ถ.สุวรรณศร </v>
          </cell>
          <cell r="S320" t="str">
            <v>27000</v>
          </cell>
          <cell r="T320" t="str">
            <v>037241011</v>
          </cell>
          <cell r="V320" t="str">
            <v>23</v>
          </cell>
          <cell r="W320" t="str">
            <v>2.3 ทุติยภูมิระดับสูง</v>
          </cell>
          <cell r="Z320" t="str">
            <v>06</v>
          </cell>
          <cell r="AA320" t="str">
            <v>แก้ไข/เปลี่ยนแปลงจำนวนเตียง</v>
          </cell>
          <cell r="AB320" t="str">
            <v>ปรับจำนวนเตียง  ตามหนังสือ สำนักบริหารกลาง ที่สธ.0228.04.3/5568 วันที่  10 ตค.55 และตามมติ อกพ.สป.</v>
          </cell>
          <cell r="AH320" t="str">
            <v>10699</v>
          </cell>
        </row>
        <row r="321">
          <cell r="A321" t="str">
            <v>001069600</v>
          </cell>
          <cell r="B321" t="str">
            <v>โรงพยาบาลตราด</v>
          </cell>
          <cell r="C321" t="str">
            <v>21002</v>
          </cell>
          <cell r="D321" t="str">
            <v>กระทรวงสาธารณสุข สำนักงานปลัดกระทรวงสาธารณสุข</v>
          </cell>
          <cell r="E321" t="str">
            <v>06</v>
          </cell>
          <cell r="F321" t="str">
            <v>โรงพยาบาลทั่วไป</v>
          </cell>
          <cell r="G321" t="str">
            <v>314</v>
          </cell>
          <cell r="H321" t="str">
            <v>23</v>
          </cell>
          <cell r="I321" t="str">
            <v>จ.ตราด</v>
          </cell>
          <cell r="J321" t="str">
            <v>01</v>
          </cell>
          <cell r="K321" t="str">
            <v xml:space="preserve"> อ.เมืองตราด</v>
          </cell>
          <cell r="L321" t="str">
            <v>07</v>
          </cell>
          <cell r="M321" t="str">
            <v xml:space="preserve"> 'ต.วังกระแจะ'</v>
          </cell>
          <cell r="N321" t="str">
            <v>00</v>
          </cell>
          <cell r="O321" t="str">
            <v xml:space="preserve"> หมู่ 0</v>
          </cell>
          <cell r="P321" t="str">
            <v>01</v>
          </cell>
          <cell r="Q321" t="str">
            <v>เปิดดำเนินการ</v>
          </cell>
          <cell r="R321" t="str">
            <v xml:space="preserve">108 ถ.สุขุมวิท </v>
          </cell>
          <cell r="S321" t="str">
            <v>23000</v>
          </cell>
          <cell r="T321" t="str">
            <v>039511040-1</v>
          </cell>
          <cell r="V321" t="str">
            <v>23</v>
          </cell>
          <cell r="W321" t="str">
            <v>2.3 ทุติยภูมิระดับสูง</v>
          </cell>
          <cell r="Z321" t="str">
            <v>04</v>
          </cell>
          <cell r="AA321" t="str">
            <v>แก้ไข/เปลี่ยนแปลงที่ตั้ง</v>
          </cell>
          <cell r="AB321" t="str">
            <v>จาก 340 เป็น 314 (กรอบ 312)</v>
          </cell>
          <cell r="AH321" t="str">
            <v>10696</v>
          </cell>
        </row>
        <row r="322">
          <cell r="A322" t="str">
            <v>001069800</v>
          </cell>
          <cell r="B322" t="str">
            <v>โรงพยาบาลนครนายก</v>
          </cell>
          <cell r="C322" t="str">
            <v>21002</v>
          </cell>
          <cell r="D322" t="str">
            <v>กระทรวงสาธารณสุข สำนักงานปลัดกระทรวงสาธารณสุข</v>
          </cell>
          <cell r="E322" t="str">
            <v>06</v>
          </cell>
          <cell r="F322" t="str">
            <v>โรงพยาบาลทั่วไป</v>
          </cell>
          <cell r="G322" t="str">
            <v>314</v>
          </cell>
          <cell r="H322" t="str">
            <v>26</v>
          </cell>
          <cell r="I322" t="str">
            <v>จ.นครนายก</v>
          </cell>
          <cell r="J322" t="str">
            <v>01</v>
          </cell>
          <cell r="K322" t="str">
            <v xml:space="preserve"> อ.เมืองนครนายก</v>
          </cell>
          <cell r="L322" t="str">
            <v>01</v>
          </cell>
          <cell r="M322" t="str">
            <v xml:space="preserve"> 'ต.นครนายก'</v>
          </cell>
          <cell r="N322" t="str">
            <v>06</v>
          </cell>
          <cell r="O322" t="str">
            <v xml:space="preserve"> หมู่ 6</v>
          </cell>
          <cell r="P322" t="str">
            <v>01</v>
          </cell>
          <cell r="Q322" t="str">
            <v>เปิดดำเนินการ</v>
          </cell>
          <cell r="R322" t="str">
            <v xml:space="preserve">100 ถ.สุวรรณศร </v>
          </cell>
          <cell r="S322" t="str">
            <v>26000</v>
          </cell>
          <cell r="T322" t="str">
            <v>037311150-2*114</v>
          </cell>
          <cell r="V322" t="str">
            <v>23</v>
          </cell>
          <cell r="W322" t="str">
            <v>2.3 ทุติยภูมิระดับสูง</v>
          </cell>
          <cell r="AH322" t="str">
            <v>10698</v>
          </cell>
        </row>
        <row r="323">
          <cell r="A323" t="str">
            <v>001070000</v>
          </cell>
          <cell r="B323" t="str">
            <v>โรงพยาบาลศรีสะเกษ</v>
          </cell>
          <cell r="C323" t="str">
            <v>21002</v>
          </cell>
          <cell r="D323" t="str">
            <v>กระทรวงสาธารณสุข สำนักงานปลัดกระทรวงสาธารณสุข</v>
          </cell>
          <cell r="E323" t="str">
            <v>06</v>
          </cell>
          <cell r="F323" t="str">
            <v>โรงพยาบาลทั่วไป</v>
          </cell>
          <cell r="G323" t="str">
            <v>506</v>
          </cell>
          <cell r="H323" t="str">
            <v>33</v>
          </cell>
          <cell r="I323" t="str">
            <v>จ.ศรีสะเกษ</v>
          </cell>
          <cell r="J323" t="str">
            <v>01</v>
          </cell>
          <cell r="K323" t="str">
            <v xml:space="preserve"> อ.เมืองศรีสะเกษ</v>
          </cell>
          <cell r="L323" t="str">
            <v>02</v>
          </cell>
          <cell r="M323" t="str">
            <v xml:space="preserve"> 'ต.เมืองใต้'</v>
          </cell>
          <cell r="N323" t="str">
            <v>00</v>
          </cell>
          <cell r="O323" t="str">
            <v xml:space="preserve"> หมู่ 0</v>
          </cell>
          <cell r="P323" t="str">
            <v>01</v>
          </cell>
          <cell r="Q323" t="str">
            <v>เปิดดำเนินการ</v>
          </cell>
          <cell r="R323" t="str">
            <v xml:space="preserve">859 ถนนกสิกรรม </v>
          </cell>
          <cell r="S323" t="str">
            <v>33000</v>
          </cell>
          <cell r="T323" t="str">
            <v>045611503</v>
          </cell>
          <cell r="U323" t="str">
            <v>045611502</v>
          </cell>
          <cell r="V323" t="str">
            <v>23</v>
          </cell>
          <cell r="W323" t="str">
            <v>2.3 ทุติยภูมิระดับสูง</v>
          </cell>
          <cell r="X323" t="str">
            <v>S</v>
          </cell>
          <cell r="Y323" t="str">
            <v xml:space="preserve">บริการ  </v>
          </cell>
          <cell r="AH323" t="str">
            <v>10700</v>
          </cell>
        </row>
        <row r="324">
          <cell r="A324" t="str">
            <v>001068200</v>
          </cell>
          <cell r="B324" t="str">
            <v>โรงพยาบาลหาดใหญ่</v>
          </cell>
          <cell r="C324" t="str">
            <v>21002</v>
          </cell>
          <cell r="D324" t="str">
            <v>กระทรวงสาธารณสุข สำนักงานปลัดกระทรวงสาธารณสุข</v>
          </cell>
          <cell r="E324" t="str">
            <v>05</v>
          </cell>
          <cell r="F324" t="str">
            <v>โรงพยาบาลศูนย์</v>
          </cell>
          <cell r="G324" t="str">
            <v>591</v>
          </cell>
          <cell r="H324" t="str">
            <v>90</v>
          </cell>
          <cell r="I324" t="str">
            <v>จ.สงขลา</v>
          </cell>
          <cell r="J324" t="str">
            <v>11</v>
          </cell>
          <cell r="K324" t="str">
            <v xml:space="preserve"> อ.หาดใหญ่</v>
          </cell>
          <cell r="L324" t="str">
            <v>01</v>
          </cell>
          <cell r="M324" t="str">
            <v xml:space="preserve"> 'ต.หาดใหญ่'</v>
          </cell>
          <cell r="N324" t="str">
            <v>00</v>
          </cell>
          <cell r="O324" t="str">
            <v xml:space="preserve"> หมู่ 0</v>
          </cell>
          <cell r="P324" t="str">
            <v>01</v>
          </cell>
          <cell r="Q324" t="str">
            <v>เปิดดำเนินการ</v>
          </cell>
          <cell r="R324" t="str">
            <v xml:space="preserve">182 ถ.รักการ </v>
          </cell>
          <cell r="S324" t="str">
            <v>90110</v>
          </cell>
          <cell r="T324" t="str">
            <v>074237100</v>
          </cell>
          <cell r="U324" t="str">
            <v>074273218</v>
          </cell>
          <cell r="V324" t="str">
            <v>31</v>
          </cell>
          <cell r="W324" t="str">
            <v>3.1 ตติยภูมิ</v>
          </cell>
          <cell r="X324" t="str">
            <v>S</v>
          </cell>
          <cell r="Y324" t="str">
            <v xml:space="preserve">บริการ  </v>
          </cell>
          <cell r="AH324" t="str">
            <v>10682</v>
          </cell>
        </row>
        <row r="325">
          <cell r="A325" t="str">
            <v>001075900</v>
          </cell>
          <cell r="B325" t="str">
            <v>โรงพยาบาลไทรน้อย</v>
          </cell>
          <cell r="C325" t="str">
            <v>21002</v>
          </cell>
          <cell r="D325" t="str">
            <v>กระทรวงสาธารณสุข สำนักงานปลัดกระทรวงสาธารณสุข</v>
          </cell>
          <cell r="E325" t="str">
            <v>07</v>
          </cell>
          <cell r="F325" t="str">
            <v>โรงพยาบาลชุมชน</v>
          </cell>
          <cell r="G325" t="str">
            <v>30</v>
          </cell>
          <cell r="H325" t="str">
            <v>12</v>
          </cell>
          <cell r="I325" t="str">
            <v>จ.นนทบุรี</v>
          </cell>
          <cell r="J325" t="str">
            <v>05</v>
          </cell>
          <cell r="K325" t="str">
            <v xml:space="preserve"> อ.ไทรน้อย</v>
          </cell>
          <cell r="L325" t="str">
            <v>01</v>
          </cell>
          <cell r="M325" t="str">
            <v xml:space="preserve"> 'ต.ไทรน้อย'</v>
          </cell>
          <cell r="N325" t="str">
            <v>05</v>
          </cell>
          <cell r="O325" t="str">
            <v xml:space="preserve"> หมู่ 5</v>
          </cell>
          <cell r="P325" t="str">
            <v>01</v>
          </cell>
          <cell r="Q325" t="str">
            <v>เปิดดำเนินการ</v>
          </cell>
          <cell r="R325" t="str">
            <v>บางกรวย-ไทรน้อย</v>
          </cell>
          <cell r="S325" t="str">
            <v>11150</v>
          </cell>
          <cell r="T325" t="str">
            <v>025971131</v>
          </cell>
          <cell r="U325" t="str">
            <v>029238818</v>
          </cell>
          <cell r="V325" t="str">
            <v>21</v>
          </cell>
          <cell r="W325" t="str">
            <v>2.1 ทุติยภูมิระดับต้น</v>
          </cell>
          <cell r="X325" t="str">
            <v>S</v>
          </cell>
          <cell r="Y325" t="str">
            <v xml:space="preserve">บริการ  </v>
          </cell>
          <cell r="AH325" t="str">
            <v>10759</v>
          </cell>
        </row>
        <row r="326">
          <cell r="A326" t="str">
            <v>001069300</v>
          </cell>
          <cell r="B326" t="str">
            <v>โรงพยาบาลอินทร์บุรี</v>
          </cell>
          <cell r="C326" t="str">
            <v>21002</v>
          </cell>
          <cell r="D326" t="str">
            <v>กระทรวงสาธารณสุข สำนักงานปลัดกระทรวงสาธารณสุข</v>
          </cell>
          <cell r="E326" t="str">
            <v>06</v>
          </cell>
          <cell r="F326" t="str">
            <v>โรงพยาบาลทั่วไป</v>
          </cell>
          <cell r="G326" t="str">
            <v>254</v>
          </cell>
          <cell r="H326" t="str">
            <v>17</v>
          </cell>
          <cell r="I326" t="str">
            <v>จ.สิงห์บุรี</v>
          </cell>
          <cell r="J326" t="str">
            <v>06</v>
          </cell>
          <cell r="K326" t="str">
            <v xml:space="preserve"> อ.อินทร์บุรี</v>
          </cell>
          <cell r="L326" t="str">
            <v>03</v>
          </cell>
          <cell r="M326" t="str">
            <v xml:space="preserve"> 'ต.ทับยา'</v>
          </cell>
          <cell r="N326" t="str">
            <v>01</v>
          </cell>
          <cell r="O326" t="str">
            <v xml:space="preserve"> หมู่ 1</v>
          </cell>
          <cell r="P326" t="str">
            <v>01</v>
          </cell>
          <cell r="Q326" t="str">
            <v>เปิดดำเนินการ</v>
          </cell>
          <cell r="R326" t="str">
            <v xml:space="preserve">37/7 </v>
          </cell>
          <cell r="S326" t="str">
            <v>17000</v>
          </cell>
          <cell r="T326" t="str">
            <v>056-412032</v>
          </cell>
          <cell r="V326" t="str">
            <v>23</v>
          </cell>
          <cell r="W326" t="str">
            <v>2.3 ทุติยภูมิระดับสูง</v>
          </cell>
          <cell r="AH326" t="str">
            <v>10693</v>
          </cell>
        </row>
        <row r="327">
          <cell r="A327" t="str">
            <v>001068400</v>
          </cell>
          <cell r="B327" t="str">
            <v>โรงพยาบาลยะลา</v>
          </cell>
          <cell r="C327" t="str">
            <v>21002</v>
          </cell>
          <cell r="D327" t="str">
            <v>กระทรวงสาธารณสุข สำนักงานปลัดกระทรวงสาธารณสุข</v>
          </cell>
          <cell r="E327" t="str">
            <v>05</v>
          </cell>
          <cell r="F327" t="str">
            <v>โรงพยาบาลศูนย์</v>
          </cell>
          <cell r="G327" t="str">
            <v>527</v>
          </cell>
          <cell r="H327" t="str">
            <v>95</v>
          </cell>
          <cell r="I327" t="str">
            <v>จ.ยะลา</v>
          </cell>
          <cell r="J327" t="str">
            <v>01</v>
          </cell>
          <cell r="K327" t="str">
            <v xml:space="preserve"> อ.เมืองยะลา</v>
          </cell>
          <cell r="L327" t="str">
            <v>01</v>
          </cell>
          <cell r="M327" t="str">
            <v xml:space="preserve"> 'ต.สะเตง'</v>
          </cell>
          <cell r="N327" t="str">
            <v>00</v>
          </cell>
          <cell r="O327" t="str">
            <v xml:space="preserve"> หมู่ 0</v>
          </cell>
          <cell r="P327" t="str">
            <v>01</v>
          </cell>
          <cell r="Q327" t="str">
            <v>เปิดดำเนินการ</v>
          </cell>
          <cell r="R327" t="str">
            <v xml:space="preserve">152 ถ.สิโรรส </v>
          </cell>
          <cell r="S327" t="str">
            <v>95000</v>
          </cell>
          <cell r="T327" t="str">
            <v>073244711</v>
          </cell>
          <cell r="U327" t="str">
            <v>073212764</v>
          </cell>
          <cell r="V327" t="str">
            <v>31</v>
          </cell>
          <cell r="W327" t="str">
            <v>3.1 ตติยภูมิ</v>
          </cell>
          <cell r="AH327" t="str">
            <v>10684</v>
          </cell>
        </row>
        <row r="328">
          <cell r="A328" t="str">
            <v>002383900</v>
          </cell>
          <cell r="B328" t="str">
            <v xml:space="preserve">โรงพยาบาลเทพรัตน์นครราชสีมา </v>
          </cell>
          <cell r="C328" t="str">
            <v>21002</v>
          </cell>
          <cell r="D328" t="str">
            <v>กระทรวงสาธารณสุข สำนักงานปลัดกระทรวงสาธารณสุข</v>
          </cell>
          <cell r="E328" t="str">
            <v>07</v>
          </cell>
          <cell r="F328" t="str">
            <v>โรงพยาบาลชุมชน</v>
          </cell>
          <cell r="G328" t="str">
            <v>60</v>
          </cell>
          <cell r="H328" t="str">
            <v>30</v>
          </cell>
          <cell r="I328" t="str">
            <v>จ.นครราชสีมา</v>
          </cell>
          <cell r="J328" t="str">
            <v>01</v>
          </cell>
          <cell r="K328" t="str">
            <v xml:space="preserve"> อ.เมืองนครราชสีมา</v>
          </cell>
          <cell r="L328" t="str">
            <v>17</v>
          </cell>
          <cell r="M328" t="str">
            <v xml:space="preserve"> 'ต.โคกกรวด'</v>
          </cell>
          <cell r="N328" t="str">
            <v>06</v>
          </cell>
          <cell r="O328" t="str">
            <v xml:space="preserve"> หมู่ 6</v>
          </cell>
          <cell r="P328" t="str">
            <v>01</v>
          </cell>
          <cell r="Q328" t="str">
            <v>เปิดดำเนินการ</v>
          </cell>
          <cell r="R328" t="str">
            <v xml:space="preserve">345/5 </v>
          </cell>
          <cell r="S328" t="str">
            <v>30280</v>
          </cell>
          <cell r="V328" t="str">
            <v>23</v>
          </cell>
          <cell r="W328" t="str">
            <v>2.3 ทุติยภูมิระดับสูง</v>
          </cell>
          <cell r="X328" t="str">
            <v>S</v>
          </cell>
          <cell r="Y328" t="str">
            <v xml:space="preserve">บริการ  </v>
          </cell>
          <cell r="Z328" t="str">
            <v>02</v>
          </cell>
          <cell r="AA328" t="str">
            <v>แก้ไขชื่อ</v>
          </cell>
          <cell r="AB328" t="str">
            <v>เปลี่ยนชื่อ รพ.นครราชสีมา เป็น รพ.เทพรัตน์นครราชสีมา</v>
          </cell>
          <cell r="AH328" t="str">
            <v>23839</v>
          </cell>
        </row>
        <row r="329">
          <cell r="A329" t="str">
            <v>001068300</v>
          </cell>
          <cell r="B329" t="str">
            <v>โรงพยาบาลตรัง</v>
          </cell>
          <cell r="C329" t="str">
            <v>21002</v>
          </cell>
          <cell r="D329" t="str">
            <v>กระทรวงสาธารณสุข สำนักงานปลัดกระทรวงสาธารณสุข</v>
          </cell>
          <cell r="E329" t="str">
            <v>05</v>
          </cell>
          <cell r="F329" t="str">
            <v>โรงพยาบาลศูนย์</v>
          </cell>
          <cell r="G329" t="str">
            <v>535</v>
          </cell>
          <cell r="H329" t="str">
            <v>92</v>
          </cell>
          <cell r="I329" t="str">
            <v>จ.ตรัง</v>
          </cell>
          <cell r="J329" t="str">
            <v>01</v>
          </cell>
          <cell r="K329" t="str">
            <v xml:space="preserve"> อ.เมืองตรัง</v>
          </cell>
          <cell r="L329" t="str">
            <v>01</v>
          </cell>
          <cell r="M329" t="str">
            <v xml:space="preserve"> 'ต.ทับเที่ยง'</v>
          </cell>
          <cell r="N329" t="str">
            <v>00</v>
          </cell>
          <cell r="O329" t="str">
            <v xml:space="preserve"> หมู่ 0</v>
          </cell>
          <cell r="P329" t="str">
            <v>01</v>
          </cell>
          <cell r="Q329" t="str">
            <v>เปิดดำเนินการ</v>
          </cell>
          <cell r="R329" t="str">
            <v xml:space="preserve">69 </v>
          </cell>
          <cell r="S329" t="str">
            <v>92000</v>
          </cell>
          <cell r="T329" t="str">
            <v>075218018</v>
          </cell>
          <cell r="V329" t="str">
            <v>31</v>
          </cell>
          <cell r="W329" t="str">
            <v>3.1 ตติยภูมิ</v>
          </cell>
          <cell r="X329" t="str">
            <v>S</v>
          </cell>
          <cell r="Y329" t="str">
            <v xml:space="preserve">บริการ  </v>
          </cell>
          <cell r="Z329" t="str">
            <v>06</v>
          </cell>
          <cell r="AA329" t="str">
            <v>แก้ไข/เปลี่ยนแปลงจำนวนเตียง</v>
          </cell>
          <cell r="AH329" t="str">
            <v>10683</v>
          </cell>
        </row>
        <row r="330">
          <cell r="A330" t="str">
            <v>001075500</v>
          </cell>
          <cell r="B330" t="str">
            <v>โรงพยาบาลพระสมุทรเจดีย์</v>
          </cell>
          <cell r="C330" t="str">
            <v>21002</v>
          </cell>
          <cell r="D330" t="str">
            <v>กระทรวงสาธารณสุข สำนักงานปลัดกระทรวงสาธารณสุข</v>
          </cell>
          <cell r="E330" t="str">
            <v>07</v>
          </cell>
          <cell r="F330" t="str">
            <v>โรงพยาบาลชุมชน</v>
          </cell>
          <cell r="G330" t="str">
            <v>30</v>
          </cell>
          <cell r="H330" t="str">
            <v>11</v>
          </cell>
          <cell r="I330" t="str">
            <v>จ.สมุทรปราการ</v>
          </cell>
          <cell r="J330" t="str">
            <v>05</v>
          </cell>
          <cell r="K330" t="str">
            <v xml:space="preserve"> อ.พระสมุทรเจดีย์</v>
          </cell>
          <cell r="L330" t="str">
            <v>01</v>
          </cell>
          <cell r="M330" t="str">
            <v xml:space="preserve"> 'ต.นาเกลือ'</v>
          </cell>
          <cell r="N330" t="str">
            <v>03</v>
          </cell>
          <cell r="O330" t="str">
            <v xml:space="preserve"> หมู่ 3</v>
          </cell>
          <cell r="P330" t="str">
            <v>01</v>
          </cell>
          <cell r="Q330" t="str">
            <v>เปิดดำเนินการ</v>
          </cell>
          <cell r="R330" t="str">
            <v xml:space="preserve">172 ม.3 ถ.สุขสวัสดิ์ </v>
          </cell>
          <cell r="S330" t="str">
            <v>10290</v>
          </cell>
          <cell r="T330" t="str">
            <v>024259766</v>
          </cell>
          <cell r="V330" t="str">
            <v>22</v>
          </cell>
          <cell r="W330" t="str">
            <v>2.2 ทุติยภูมิระดับกลาง</v>
          </cell>
          <cell r="AH330" t="str">
            <v>10755</v>
          </cell>
        </row>
        <row r="331">
          <cell r="A331" t="str">
            <v>002273400</v>
          </cell>
          <cell r="B331" t="str">
            <v>โรงพยาบาลเขาชะเมา เฉลิมพระเกียรติ 80 พรรษา</v>
          </cell>
          <cell r="C331" t="str">
            <v>21002</v>
          </cell>
          <cell r="D331" t="str">
            <v>กระทรวงสาธารณสุข สำนักงานปลัดกระทรวงสาธารณสุข</v>
          </cell>
          <cell r="E331" t="str">
            <v>07</v>
          </cell>
          <cell r="F331" t="str">
            <v>โรงพยาบาลชุมชน</v>
          </cell>
          <cell r="G331" t="str">
            <v>30</v>
          </cell>
          <cell r="H331" t="str">
            <v>21</v>
          </cell>
          <cell r="I331" t="str">
            <v>จ.ระยอง</v>
          </cell>
          <cell r="J331" t="str">
            <v>07</v>
          </cell>
          <cell r="K331" t="str">
            <v xml:space="preserve"> อ.เขาชะเมา</v>
          </cell>
          <cell r="L331" t="str">
            <v>02</v>
          </cell>
          <cell r="M331" t="str">
            <v xml:space="preserve"> 'ต.ห้วยทับมอญ'</v>
          </cell>
          <cell r="N331" t="str">
            <v>02</v>
          </cell>
          <cell r="O331" t="str">
            <v xml:space="preserve"> หมู่ 2</v>
          </cell>
          <cell r="P331" t="str">
            <v>01</v>
          </cell>
          <cell r="Q331" t="str">
            <v>เปิดดำเนินการ</v>
          </cell>
          <cell r="R331" t="str">
            <v xml:space="preserve">102/9 </v>
          </cell>
          <cell r="S331" t="str">
            <v>21110</v>
          </cell>
          <cell r="V331" t="str">
            <v>21</v>
          </cell>
          <cell r="W331" t="str">
            <v>2.1 ทุติยภูมิระดับต้น</v>
          </cell>
          <cell r="AH331" t="str">
            <v>22734</v>
          </cell>
        </row>
        <row r="332">
          <cell r="A332" t="str">
            <v>001107400</v>
          </cell>
          <cell r="B332" t="str">
            <v>โรงพยาบาลเมยวดี</v>
          </cell>
          <cell r="C332" t="str">
            <v>21002</v>
          </cell>
          <cell r="D332" t="str">
            <v>กระทรวงสาธารณสุข สำนักงานปลัดกระทรวงสาธารณสุข</v>
          </cell>
          <cell r="E332" t="str">
            <v>07</v>
          </cell>
          <cell r="F332" t="str">
            <v>โรงพยาบาลชุมชน</v>
          </cell>
          <cell r="G332" t="str">
            <v>30</v>
          </cell>
          <cell r="H332" t="str">
            <v>45</v>
          </cell>
          <cell r="I332" t="str">
            <v>จ.ร้อยเอ็ด</v>
          </cell>
          <cell r="J332" t="str">
            <v>15</v>
          </cell>
          <cell r="K332" t="str">
            <v xml:space="preserve"> อ.เมยวดี</v>
          </cell>
          <cell r="L332" t="str">
            <v>01</v>
          </cell>
          <cell r="M332" t="str">
            <v xml:space="preserve"> 'ต.เมยวดี'</v>
          </cell>
          <cell r="N332" t="str">
            <v>06</v>
          </cell>
          <cell r="O332" t="str">
            <v xml:space="preserve"> หมู่ 6</v>
          </cell>
          <cell r="P332" t="str">
            <v>01</v>
          </cell>
          <cell r="Q332" t="str">
            <v>เปิดดำเนินการ</v>
          </cell>
          <cell r="R332" t="str">
            <v xml:space="preserve">100 </v>
          </cell>
          <cell r="S332" t="str">
            <v>45250</v>
          </cell>
          <cell r="V332" t="str">
            <v>21</v>
          </cell>
          <cell r="W332" t="str">
            <v>2.1 ทุติยภูมิระดับต้น</v>
          </cell>
          <cell r="AH332" t="str">
            <v>11074</v>
          </cell>
        </row>
        <row r="333">
          <cell r="A333" t="str">
            <v>001102800</v>
          </cell>
          <cell r="B333" t="str">
            <v>โรงพยาบาลนายูง</v>
          </cell>
          <cell r="C333" t="str">
            <v>21002</v>
          </cell>
          <cell r="D333" t="str">
            <v>กระทรวงสาธารณสุข สำนักงานปลัดกระทรวงสาธารณสุข</v>
          </cell>
          <cell r="E333" t="str">
            <v>07</v>
          </cell>
          <cell r="F333" t="str">
            <v>โรงพยาบาลชุมชน</v>
          </cell>
          <cell r="G333" t="str">
            <v>30</v>
          </cell>
          <cell r="H333" t="str">
            <v>41</v>
          </cell>
          <cell r="I333" t="str">
            <v>จ.อุดรธานี</v>
          </cell>
          <cell r="J333" t="str">
            <v>22</v>
          </cell>
          <cell r="K333" t="str">
            <v xml:space="preserve"> อ.นายูง</v>
          </cell>
          <cell r="L333" t="str">
            <v>01</v>
          </cell>
          <cell r="M333" t="str">
            <v xml:space="preserve"> 'ต.นายูง'</v>
          </cell>
          <cell r="N333" t="str">
            <v>07</v>
          </cell>
          <cell r="O333" t="str">
            <v xml:space="preserve"> หมู่ 7</v>
          </cell>
          <cell r="P333" t="str">
            <v>01</v>
          </cell>
          <cell r="Q333" t="str">
            <v>เปิดดำเนินการ</v>
          </cell>
          <cell r="S333" t="str">
            <v>41380</v>
          </cell>
          <cell r="V333" t="str">
            <v>21</v>
          </cell>
          <cell r="W333" t="str">
            <v>2.1 ทุติยภูมิระดับต้น</v>
          </cell>
          <cell r="AH333" t="str">
            <v>11028</v>
          </cell>
        </row>
        <row r="334">
          <cell r="A334" t="str">
            <v>001413300</v>
          </cell>
          <cell r="B334" t="str">
            <v>โรงพยาบาลเอราวัณ</v>
          </cell>
          <cell r="C334" t="str">
            <v>21002</v>
          </cell>
          <cell r="D334" t="str">
            <v>กระทรวงสาธารณสุข สำนักงานปลัดกระทรวงสาธารณสุข</v>
          </cell>
          <cell r="E334" t="str">
            <v>07</v>
          </cell>
          <cell r="F334" t="str">
            <v>โรงพยาบาลชุมชน</v>
          </cell>
          <cell r="G334" t="str">
            <v>60</v>
          </cell>
          <cell r="H334" t="str">
            <v>42</v>
          </cell>
          <cell r="I334" t="str">
            <v>จ.เลย</v>
          </cell>
          <cell r="J334" t="str">
            <v>13</v>
          </cell>
          <cell r="K334" t="str">
            <v xml:space="preserve"> อ.เอราวัณ</v>
          </cell>
          <cell r="L334" t="str">
            <v>02</v>
          </cell>
          <cell r="M334" t="str">
            <v xml:space="preserve"> 'ต.ผาอินทร์แปลง'</v>
          </cell>
          <cell r="N334" t="str">
            <v>03</v>
          </cell>
          <cell r="O334" t="str">
            <v xml:space="preserve"> หมู่ 3</v>
          </cell>
          <cell r="P334" t="str">
            <v>01</v>
          </cell>
          <cell r="Q334" t="str">
            <v>เปิดดำเนินการ</v>
          </cell>
          <cell r="R334" t="str">
            <v xml:space="preserve">692  ถ.เลย-อุดร </v>
          </cell>
          <cell r="S334" t="str">
            <v>42220</v>
          </cell>
          <cell r="T334" t="str">
            <v>042853342</v>
          </cell>
          <cell r="U334" t="str">
            <v>042853345</v>
          </cell>
          <cell r="V334" t="str">
            <v>21</v>
          </cell>
          <cell r="W334" t="str">
            <v>2.1 ทุติยภูมิระดับต้น</v>
          </cell>
          <cell r="X334" t="str">
            <v>S</v>
          </cell>
          <cell r="Y334" t="str">
            <v xml:space="preserve">บริการ  </v>
          </cell>
          <cell r="AH334" t="str">
            <v>14133</v>
          </cell>
        </row>
        <row r="335">
          <cell r="A335" t="str">
            <v>001110700</v>
          </cell>
          <cell r="B335" t="str">
            <v>โรงพยาบาลนาทม</v>
          </cell>
          <cell r="C335" t="str">
            <v>21002</v>
          </cell>
          <cell r="D335" t="str">
            <v>กระทรวงสาธารณสุข สำนักงานปลัดกระทรวงสาธารณสุข</v>
          </cell>
          <cell r="E335" t="str">
            <v>07</v>
          </cell>
          <cell r="F335" t="str">
            <v>โรงพยาบาลชุมชน</v>
          </cell>
          <cell r="G335" t="str">
            <v>10</v>
          </cell>
          <cell r="H335" t="str">
            <v>48</v>
          </cell>
          <cell r="I335" t="str">
            <v>จ.นครพนม</v>
          </cell>
          <cell r="J335" t="str">
            <v>11</v>
          </cell>
          <cell r="K335" t="str">
            <v xml:space="preserve"> อ.นาทม</v>
          </cell>
          <cell r="L335" t="str">
            <v>03</v>
          </cell>
          <cell r="M335" t="str">
            <v xml:space="preserve"> 'ต.ดอนเตย'</v>
          </cell>
          <cell r="N335" t="str">
            <v>04</v>
          </cell>
          <cell r="O335" t="str">
            <v xml:space="preserve"> หมู่ 4</v>
          </cell>
          <cell r="P335" t="str">
            <v>01</v>
          </cell>
          <cell r="Q335" t="str">
            <v>เปิดดำเนินการ</v>
          </cell>
          <cell r="R335" t="str">
            <v xml:space="preserve">101 </v>
          </cell>
          <cell r="S335" t="str">
            <v>48140</v>
          </cell>
          <cell r="V335" t="str">
            <v>21</v>
          </cell>
          <cell r="W335" t="str">
            <v>2.1 ทุติยภูมิระดับต้น</v>
          </cell>
          <cell r="AH335" t="str">
            <v>11107</v>
          </cell>
        </row>
        <row r="336">
          <cell r="A336" t="str">
            <v>001110400</v>
          </cell>
          <cell r="B336" t="str">
            <v>โรงพยาบาลปลาปาก</v>
          </cell>
          <cell r="C336" t="str">
            <v>21002</v>
          </cell>
          <cell r="D336" t="str">
            <v>กระทรวงสาธารณสุข สำนักงานปลัดกระทรวงสาธารณสุข</v>
          </cell>
          <cell r="E336" t="str">
            <v>07</v>
          </cell>
          <cell r="F336" t="str">
            <v>โรงพยาบาลชุมชน</v>
          </cell>
          <cell r="G336" t="str">
            <v>30</v>
          </cell>
          <cell r="H336" t="str">
            <v>48</v>
          </cell>
          <cell r="I336" t="str">
            <v>จ.นครพนม</v>
          </cell>
          <cell r="J336" t="str">
            <v>02</v>
          </cell>
          <cell r="K336" t="str">
            <v xml:space="preserve"> อ.ปลาปาก</v>
          </cell>
          <cell r="L336" t="str">
            <v>01</v>
          </cell>
          <cell r="M336" t="str">
            <v xml:space="preserve"> 'ต.ปลาปาก'</v>
          </cell>
          <cell r="N336" t="str">
            <v>02</v>
          </cell>
          <cell r="O336" t="str">
            <v xml:space="preserve"> หมู่ 2</v>
          </cell>
          <cell r="P336" t="str">
            <v>01</v>
          </cell>
          <cell r="Q336" t="str">
            <v>เปิดดำเนินการ</v>
          </cell>
          <cell r="R336" t="str">
            <v xml:space="preserve">120 </v>
          </cell>
          <cell r="S336" t="str">
            <v>48120</v>
          </cell>
          <cell r="V336" t="str">
            <v>21</v>
          </cell>
          <cell r="W336" t="str">
            <v>2.1 ทุติยภูมิระดับต้น</v>
          </cell>
          <cell r="AH336" t="str">
            <v>11104</v>
          </cell>
        </row>
        <row r="337">
          <cell r="A337" t="str">
            <v>001094800</v>
          </cell>
          <cell r="B337" t="str">
            <v>โรงพยาบาลนาจะหลวย</v>
          </cell>
          <cell r="C337" t="str">
            <v>21002</v>
          </cell>
          <cell r="D337" t="str">
            <v>กระทรวงสาธารณสุข สำนักงานปลัดกระทรวงสาธารณสุข</v>
          </cell>
          <cell r="E337" t="str">
            <v>07</v>
          </cell>
          <cell r="F337" t="str">
            <v>โรงพยาบาลชุมชน</v>
          </cell>
          <cell r="G337" t="str">
            <v>30</v>
          </cell>
          <cell r="H337" t="str">
            <v>34</v>
          </cell>
          <cell r="I337" t="str">
            <v>จ.อุบลราชธานี</v>
          </cell>
          <cell r="J337" t="str">
            <v>08</v>
          </cell>
          <cell r="K337" t="str">
            <v xml:space="preserve"> อ.นาจะหลวย</v>
          </cell>
          <cell r="L337" t="str">
            <v>01</v>
          </cell>
          <cell r="M337" t="str">
            <v xml:space="preserve"> 'ต.นาจะหลวย'</v>
          </cell>
          <cell r="N337" t="str">
            <v>11</v>
          </cell>
          <cell r="O337" t="str">
            <v xml:space="preserve"> หมู่ 11</v>
          </cell>
          <cell r="P337" t="str">
            <v>01</v>
          </cell>
          <cell r="Q337" t="str">
            <v>เปิดดำเนินการ</v>
          </cell>
          <cell r="R337" t="str">
            <v xml:space="preserve">128/1-8 </v>
          </cell>
          <cell r="V337" t="str">
            <v>21</v>
          </cell>
          <cell r="W337" t="str">
            <v>2.1 ทุติยภูมิระดับต้น</v>
          </cell>
          <cell r="AH337" t="str">
            <v>10948</v>
          </cell>
        </row>
        <row r="338">
          <cell r="A338" t="str">
            <v>001118500</v>
          </cell>
          <cell r="B338" t="str">
            <v>โรงพยาบาลเชียงม่วน</v>
          </cell>
          <cell r="C338" t="str">
            <v>21002</v>
          </cell>
          <cell r="D338" t="str">
            <v>กระทรวงสาธารณสุข สำนักงานปลัดกระทรวงสาธารณสุข</v>
          </cell>
          <cell r="E338" t="str">
            <v>07</v>
          </cell>
          <cell r="F338" t="str">
            <v>โรงพยาบาลชุมชน</v>
          </cell>
          <cell r="G338" t="str">
            <v>30</v>
          </cell>
          <cell r="H338" t="str">
            <v>56</v>
          </cell>
          <cell r="I338" t="str">
            <v>จ.พะเยา</v>
          </cell>
          <cell r="J338" t="str">
            <v>04</v>
          </cell>
          <cell r="K338" t="str">
            <v xml:space="preserve"> อ.เชียงม่วน</v>
          </cell>
          <cell r="L338" t="str">
            <v>02</v>
          </cell>
          <cell r="M338" t="str">
            <v xml:space="preserve"> 'ต.บ้านมาง'</v>
          </cell>
          <cell r="N338" t="str">
            <v>01</v>
          </cell>
          <cell r="O338" t="str">
            <v xml:space="preserve"> หมู่ 1</v>
          </cell>
          <cell r="P338" t="str">
            <v>01</v>
          </cell>
          <cell r="Q338" t="str">
            <v>เปิดดำเนินการ</v>
          </cell>
          <cell r="R338" t="str">
            <v xml:space="preserve">200 </v>
          </cell>
          <cell r="S338" t="str">
            <v>56160</v>
          </cell>
          <cell r="T338" t="str">
            <v>054-495-018</v>
          </cell>
          <cell r="U338" t="str">
            <v>054-495125</v>
          </cell>
          <cell r="V338" t="str">
            <v>21</v>
          </cell>
          <cell r="W338" t="str">
            <v>2.1 ทุติยภูมิระดับต้น</v>
          </cell>
          <cell r="X338" t="str">
            <v>S</v>
          </cell>
          <cell r="Y338" t="str">
            <v xml:space="preserve">บริการ  </v>
          </cell>
          <cell r="AH338" t="str">
            <v>11185</v>
          </cell>
        </row>
        <row r="339">
          <cell r="A339" t="str">
            <v>001118600</v>
          </cell>
          <cell r="B339" t="str">
            <v>โรงพยาบาลดอกคำใต้</v>
          </cell>
          <cell r="C339" t="str">
            <v>21002</v>
          </cell>
          <cell r="D339" t="str">
            <v>กระทรวงสาธารณสุข สำนักงานปลัดกระทรวงสาธารณสุข</v>
          </cell>
          <cell r="E339" t="str">
            <v>07</v>
          </cell>
          <cell r="F339" t="str">
            <v>โรงพยาบาลชุมชน</v>
          </cell>
          <cell r="G339" t="str">
            <v>30</v>
          </cell>
          <cell r="H339" t="str">
            <v>56</v>
          </cell>
          <cell r="I339" t="str">
            <v>จ.พะเยา</v>
          </cell>
          <cell r="J339" t="str">
            <v>05</v>
          </cell>
          <cell r="K339" t="str">
            <v xml:space="preserve"> อ.ดอกคำใต้</v>
          </cell>
          <cell r="L339" t="str">
            <v>02</v>
          </cell>
          <cell r="M339" t="str">
            <v xml:space="preserve"> 'ต.ดอนศรีชุม'</v>
          </cell>
          <cell r="N339" t="str">
            <v>08</v>
          </cell>
          <cell r="O339" t="str">
            <v xml:space="preserve"> หมู่ 8</v>
          </cell>
          <cell r="P339" t="str">
            <v>01</v>
          </cell>
          <cell r="Q339" t="str">
            <v>เปิดดำเนินการ</v>
          </cell>
          <cell r="R339" t="str">
            <v xml:space="preserve">225 ถ.พะเยา-เชียงคำ </v>
          </cell>
          <cell r="S339" t="str">
            <v>56120</v>
          </cell>
          <cell r="T339" t="str">
            <v>054-409500</v>
          </cell>
          <cell r="U339" t="str">
            <v>054491507</v>
          </cell>
          <cell r="V339" t="str">
            <v>21</v>
          </cell>
          <cell r="W339" t="str">
            <v>2.1 ทุติยภูมิระดับต้น</v>
          </cell>
          <cell r="X339" t="str">
            <v>S</v>
          </cell>
          <cell r="Y339" t="str">
            <v xml:space="preserve">บริการ  </v>
          </cell>
          <cell r="AH339" t="str">
            <v>11186</v>
          </cell>
        </row>
        <row r="340">
          <cell r="A340" t="str">
            <v>001125200</v>
          </cell>
          <cell r="B340" t="str">
            <v>โรงพยาบาลบางระกำ</v>
          </cell>
          <cell r="C340" t="str">
            <v>21002</v>
          </cell>
          <cell r="D340" t="str">
            <v>กระทรวงสาธารณสุข สำนักงานปลัดกระทรวงสาธารณสุข</v>
          </cell>
          <cell r="E340" t="str">
            <v>07</v>
          </cell>
          <cell r="F340" t="str">
            <v>โรงพยาบาลชุมชน</v>
          </cell>
          <cell r="G340" t="str">
            <v>30</v>
          </cell>
          <cell r="H340" t="str">
            <v>65</v>
          </cell>
          <cell r="I340" t="str">
            <v>จ.พิษณุโลก</v>
          </cell>
          <cell r="J340" t="str">
            <v>04</v>
          </cell>
          <cell r="K340" t="str">
            <v xml:space="preserve"> อ.บางระกำ</v>
          </cell>
          <cell r="L340" t="str">
            <v>01</v>
          </cell>
          <cell r="M340" t="str">
            <v xml:space="preserve"> 'ต.บางระกำ'</v>
          </cell>
          <cell r="N340" t="str">
            <v>07</v>
          </cell>
          <cell r="O340" t="str">
            <v xml:space="preserve"> หมู่ 7</v>
          </cell>
          <cell r="P340" t="str">
            <v>01</v>
          </cell>
          <cell r="Q340" t="str">
            <v>เปิดดำเนินการ</v>
          </cell>
          <cell r="R340" t="str">
            <v>1/3 ม.7 บ้านบางระกำ</v>
          </cell>
          <cell r="V340" t="str">
            <v>21</v>
          </cell>
          <cell r="W340" t="str">
            <v>2.1 ทุติยภูมิระดับต้น</v>
          </cell>
          <cell r="AH340" t="str">
            <v>11252</v>
          </cell>
        </row>
        <row r="341">
          <cell r="A341" t="str">
            <v>001113300</v>
          </cell>
          <cell r="B341" t="str">
            <v>โรงพยาบาลดอยเต่า</v>
          </cell>
          <cell r="C341" t="str">
            <v>21002</v>
          </cell>
          <cell r="D341" t="str">
            <v>กระทรวงสาธารณสุข สำนักงานปลัดกระทรวงสาธารณสุข</v>
          </cell>
          <cell r="E341" t="str">
            <v>07</v>
          </cell>
          <cell r="F341" t="str">
            <v>โรงพยาบาลชุมชน</v>
          </cell>
          <cell r="G341" t="str">
            <v>30</v>
          </cell>
          <cell r="H341" t="str">
            <v>50</v>
          </cell>
          <cell r="I341" t="str">
            <v>จ.เชียงใหม่</v>
          </cell>
          <cell r="J341" t="str">
            <v>17</v>
          </cell>
          <cell r="K341" t="str">
            <v xml:space="preserve"> อ.ดอยเต่า</v>
          </cell>
          <cell r="L341" t="str">
            <v>01</v>
          </cell>
          <cell r="M341" t="str">
            <v xml:space="preserve"> 'ต.ดอยเต่า'</v>
          </cell>
          <cell r="N341" t="str">
            <v>03</v>
          </cell>
          <cell r="O341" t="str">
            <v xml:space="preserve"> หมู่ 3</v>
          </cell>
          <cell r="P341" t="str">
            <v>01</v>
          </cell>
          <cell r="Q341" t="str">
            <v>เปิดดำเนินการ</v>
          </cell>
          <cell r="R341" t="str">
            <v xml:space="preserve">105 ม.3 ถ.ฮอด-แม่ตื้น </v>
          </cell>
          <cell r="S341" t="str">
            <v>50560</v>
          </cell>
          <cell r="V341" t="str">
            <v>21</v>
          </cell>
          <cell r="W341" t="str">
            <v>2.1 ทุติยภูมิระดับต้น</v>
          </cell>
          <cell r="X341" t="str">
            <v>S</v>
          </cell>
          <cell r="Y341" t="str">
            <v xml:space="preserve">บริการ  </v>
          </cell>
          <cell r="AH341" t="str">
            <v>11133</v>
          </cell>
        </row>
        <row r="342">
          <cell r="A342" t="str">
            <v>002377100</v>
          </cell>
          <cell r="B342" t="str">
            <v>ยี่งอเฉลิมพระเกียรติ 80 พรรษา</v>
          </cell>
          <cell r="C342" t="str">
            <v>21002</v>
          </cell>
          <cell r="D342" t="str">
            <v>กระทรวงสาธารณสุข สำนักงานปลัดกระทรวงสาธารณสุข</v>
          </cell>
          <cell r="E342" t="str">
            <v>07</v>
          </cell>
          <cell r="F342" t="str">
            <v>โรงพยาบาลชุมชน</v>
          </cell>
          <cell r="G342" t="str">
            <v>30</v>
          </cell>
          <cell r="H342" t="str">
            <v>96</v>
          </cell>
          <cell r="I342" t="str">
            <v>จ.นราธิวาส</v>
          </cell>
          <cell r="J342" t="str">
            <v>04</v>
          </cell>
          <cell r="K342" t="str">
            <v xml:space="preserve"> อ.ยี่งอ</v>
          </cell>
          <cell r="L342" t="str">
            <v>01</v>
          </cell>
          <cell r="M342" t="str">
            <v xml:space="preserve"> 'ต.ยี่งอ'</v>
          </cell>
          <cell r="N342" t="str">
            <v>04</v>
          </cell>
          <cell r="O342" t="str">
            <v xml:space="preserve"> หมู่ 4</v>
          </cell>
          <cell r="P342" t="str">
            <v>01</v>
          </cell>
          <cell r="Q342" t="str">
            <v>เปิดดำเนินการ</v>
          </cell>
          <cell r="R342" t="str">
            <v xml:space="preserve">1/17 หมู่ที่ 4 </v>
          </cell>
          <cell r="S342" t="str">
            <v>96180</v>
          </cell>
          <cell r="T342" t="str">
            <v>0816907170 073591595</v>
          </cell>
          <cell r="U342" t="str">
            <v>073591002</v>
          </cell>
          <cell r="V342" t="str">
            <v>21</v>
          </cell>
          <cell r="W342" t="str">
            <v>2.1 ทุติยภูมิระดับต้น</v>
          </cell>
          <cell r="Z342" t="str">
            <v>07</v>
          </cell>
          <cell r="AA342" t="str">
            <v>แก้ไข/เปลี่ยนแปลงสังกัด</v>
          </cell>
          <cell r="AH342" t="str">
            <v>23771</v>
          </cell>
        </row>
        <row r="343">
          <cell r="A343" t="str">
            <v>001102300</v>
          </cell>
          <cell r="B343" t="str">
            <v>โรงพยาบาลบ้านผือ</v>
          </cell>
          <cell r="C343" t="str">
            <v>21002</v>
          </cell>
          <cell r="D343" t="str">
            <v>กระทรวงสาธารณสุข สำนักงานปลัดกระทรวงสาธารณสุข</v>
          </cell>
          <cell r="E343" t="str">
            <v>07</v>
          </cell>
          <cell r="F343" t="str">
            <v>โรงพยาบาลชุมชน</v>
          </cell>
          <cell r="G343" t="str">
            <v>90</v>
          </cell>
          <cell r="H343" t="str">
            <v>41</v>
          </cell>
          <cell r="I343" t="str">
            <v>จ.อุดรธานี</v>
          </cell>
          <cell r="J343" t="str">
            <v>17</v>
          </cell>
          <cell r="K343" t="str">
            <v xml:space="preserve"> อ.บ้านผือ</v>
          </cell>
          <cell r="L343" t="str">
            <v>01</v>
          </cell>
          <cell r="M343" t="str">
            <v xml:space="preserve"> 'ต.บ้านผือ'</v>
          </cell>
          <cell r="N343" t="str">
            <v>02</v>
          </cell>
          <cell r="O343" t="str">
            <v xml:space="preserve"> หมู่ 2</v>
          </cell>
          <cell r="P343" t="str">
            <v>01</v>
          </cell>
          <cell r="Q343" t="str">
            <v>เปิดดำเนินการ</v>
          </cell>
          <cell r="S343" t="str">
            <v>41160</v>
          </cell>
          <cell r="V343" t="str">
            <v>22</v>
          </cell>
          <cell r="W343" t="str">
            <v>2.2 ทุติยภูมิระดับกลาง</v>
          </cell>
          <cell r="AH343" t="str">
            <v>11023</v>
          </cell>
        </row>
        <row r="344">
          <cell r="A344" t="str">
            <v>001067100</v>
          </cell>
          <cell r="B344" t="str">
            <v>โรงพยาบาลอุดรธานี</v>
          </cell>
          <cell r="C344" t="str">
            <v>21002</v>
          </cell>
          <cell r="D344" t="str">
            <v>กระทรวงสาธารณสุข สำนักงานปลัดกระทรวงสาธารณสุข</v>
          </cell>
          <cell r="E344" t="str">
            <v>05</v>
          </cell>
          <cell r="F344" t="str">
            <v>โรงพยาบาลศูนย์</v>
          </cell>
          <cell r="G344" t="str">
            <v>806</v>
          </cell>
          <cell r="H344" t="str">
            <v>41</v>
          </cell>
          <cell r="I344" t="str">
            <v>จ.อุดรธานี</v>
          </cell>
          <cell r="J344" t="str">
            <v>01</v>
          </cell>
          <cell r="K344" t="str">
            <v xml:space="preserve"> อ.เมืองอุดรธานี</v>
          </cell>
          <cell r="L344" t="str">
            <v>01</v>
          </cell>
          <cell r="M344" t="str">
            <v xml:space="preserve"> 'ต.หมากแข้ง'</v>
          </cell>
          <cell r="N344" t="str">
            <v>00</v>
          </cell>
          <cell r="O344" t="str">
            <v xml:space="preserve"> หมู่ 0</v>
          </cell>
          <cell r="P344" t="str">
            <v>01</v>
          </cell>
          <cell r="Q344" t="str">
            <v>เปิดดำเนินการ</v>
          </cell>
          <cell r="R344" t="str">
            <v xml:space="preserve">33 ถ.เพาะนิยม </v>
          </cell>
          <cell r="S344" t="str">
            <v>41000</v>
          </cell>
          <cell r="T344" t="str">
            <v>042245555</v>
          </cell>
          <cell r="V344" t="str">
            <v>31</v>
          </cell>
          <cell r="W344" t="str">
            <v>3.1 ตติยภูมิ</v>
          </cell>
          <cell r="AH344" t="str">
            <v>10671</v>
          </cell>
        </row>
        <row r="345">
          <cell r="A345" t="str">
            <v>001101900</v>
          </cell>
          <cell r="B345" t="str">
            <v>โรงพยาบาลทุ่งฝน</v>
          </cell>
          <cell r="C345" t="str">
            <v>21002</v>
          </cell>
          <cell r="D345" t="str">
            <v>กระทรวงสาธารณสุข สำนักงานปลัดกระทรวงสาธารณสุข</v>
          </cell>
          <cell r="E345" t="str">
            <v>07</v>
          </cell>
          <cell r="F345" t="str">
            <v>โรงพยาบาลชุมชน</v>
          </cell>
          <cell r="G345" t="str">
            <v>30</v>
          </cell>
          <cell r="H345" t="str">
            <v>41</v>
          </cell>
          <cell r="I345" t="str">
            <v>จ.อุดรธานี</v>
          </cell>
          <cell r="J345" t="str">
            <v>07</v>
          </cell>
          <cell r="K345" t="str">
            <v xml:space="preserve"> อ.ทุ่งฝน</v>
          </cell>
          <cell r="L345" t="str">
            <v>01</v>
          </cell>
          <cell r="M345" t="str">
            <v xml:space="preserve"> 'ต.ทุ่งฝน'</v>
          </cell>
          <cell r="N345" t="str">
            <v>11</v>
          </cell>
          <cell r="O345" t="str">
            <v xml:space="preserve"> หมู่ 11</v>
          </cell>
          <cell r="P345" t="str">
            <v>01</v>
          </cell>
          <cell r="Q345" t="str">
            <v>เปิดดำเนินการ</v>
          </cell>
          <cell r="S345" t="str">
            <v>41310</v>
          </cell>
          <cell r="V345" t="str">
            <v>21</v>
          </cell>
          <cell r="W345" t="str">
            <v>2.1 ทุติยภูมิระดับต้น</v>
          </cell>
          <cell r="AH345" t="str">
            <v>11019</v>
          </cell>
        </row>
        <row r="346">
          <cell r="A346" t="str">
            <v>001102900</v>
          </cell>
          <cell r="B346" t="str">
            <v>โรงพยาบาลพิบูลย์รักษ์</v>
          </cell>
          <cell r="C346" t="str">
            <v>21002</v>
          </cell>
          <cell r="D346" t="str">
            <v>กระทรวงสาธารณสุข สำนักงานปลัดกระทรวงสาธารณสุข</v>
          </cell>
          <cell r="E346" t="str">
            <v>07</v>
          </cell>
          <cell r="F346" t="str">
            <v>โรงพยาบาลชุมชน</v>
          </cell>
          <cell r="G346" t="str">
            <v>30</v>
          </cell>
          <cell r="H346" t="str">
            <v>41</v>
          </cell>
          <cell r="I346" t="str">
            <v>จ.อุดรธานี</v>
          </cell>
          <cell r="J346" t="str">
            <v>23</v>
          </cell>
          <cell r="K346" t="str">
            <v xml:space="preserve"> อ.พิบูลย์รักษ์</v>
          </cell>
          <cell r="L346" t="str">
            <v>01</v>
          </cell>
          <cell r="M346" t="str">
            <v xml:space="preserve"> 'ต.บ้านแดง'</v>
          </cell>
          <cell r="N346" t="str">
            <v>11</v>
          </cell>
          <cell r="O346" t="str">
            <v xml:space="preserve"> หมู่ 11</v>
          </cell>
          <cell r="P346" t="str">
            <v>01</v>
          </cell>
          <cell r="Q346" t="str">
            <v>เปิดดำเนินการ</v>
          </cell>
          <cell r="R346" t="str">
            <v>269</v>
          </cell>
          <cell r="S346" t="str">
            <v>41130</v>
          </cell>
          <cell r="V346" t="str">
            <v>21</v>
          </cell>
          <cell r="W346" t="str">
            <v>2.1 ทุติยภูมิระดับต้น</v>
          </cell>
          <cell r="AH346" t="str">
            <v>11029</v>
          </cell>
        </row>
        <row r="347">
          <cell r="A347" t="str">
            <v>001071200</v>
          </cell>
          <cell r="B347" t="str">
            <v>โรงพยาบาลมุกดาหาร</v>
          </cell>
          <cell r="C347" t="str">
            <v>21002</v>
          </cell>
          <cell r="D347" t="str">
            <v>กระทรวงสาธารณสุข สำนักงานปลัดกระทรวงสาธารณสุข</v>
          </cell>
          <cell r="E347" t="str">
            <v>06</v>
          </cell>
          <cell r="F347" t="str">
            <v>โรงพยาบาลทั่วไป</v>
          </cell>
          <cell r="G347" t="str">
            <v>260</v>
          </cell>
          <cell r="H347" t="str">
            <v>49</v>
          </cell>
          <cell r="I347" t="str">
            <v>จ.มุกดาหาร</v>
          </cell>
          <cell r="J347" t="str">
            <v>01</v>
          </cell>
          <cell r="K347" t="str">
            <v xml:space="preserve"> อ.เมืองมุกดาหาร</v>
          </cell>
          <cell r="L347" t="str">
            <v>13</v>
          </cell>
          <cell r="M347" t="str">
            <v xml:space="preserve"> 'ต.กุดแข้'</v>
          </cell>
          <cell r="N347" t="str">
            <v>00</v>
          </cell>
          <cell r="O347" t="str">
            <v xml:space="preserve"> หมู่ 0</v>
          </cell>
          <cell r="P347" t="str">
            <v>01</v>
          </cell>
          <cell r="Q347" t="str">
            <v>เปิดดำเนินการ</v>
          </cell>
          <cell r="R347" t="str">
            <v xml:space="preserve">24 ถ.พิทักษ์พนมเขต </v>
          </cell>
          <cell r="S347" t="str">
            <v>49000</v>
          </cell>
          <cell r="T347" t="str">
            <v>042611285</v>
          </cell>
          <cell r="V347" t="str">
            <v>23</v>
          </cell>
          <cell r="W347" t="str">
            <v>2.3 ทุติยภูมิระดับสูง</v>
          </cell>
          <cell r="AH347" t="str">
            <v>10712</v>
          </cell>
        </row>
        <row r="348">
          <cell r="A348" t="str">
            <v>001070600</v>
          </cell>
          <cell r="B348" t="str">
            <v>โรงพยาบาลหนองคาย</v>
          </cell>
          <cell r="C348" t="str">
            <v>21002</v>
          </cell>
          <cell r="D348" t="str">
            <v>กระทรวงสาธารณสุข สำนักงานปลัดกระทรวงสาธารณสุข</v>
          </cell>
          <cell r="E348" t="str">
            <v>06</v>
          </cell>
          <cell r="F348" t="str">
            <v>โรงพยาบาลทั่วไป</v>
          </cell>
          <cell r="G348" t="str">
            <v>349</v>
          </cell>
          <cell r="H348" t="str">
            <v>43</v>
          </cell>
          <cell r="I348" t="str">
            <v>จ.หนองคาย</v>
          </cell>
          <cell r="J348" t="str">
            <v>01</v>
          </cell>
          <cell r="K348" t="str">
            <v xml:space="preserve"> อ.เมืองหนองคาย</v>
          </cell>
          <cell r="L348" t="str">
            <v>01</v>
          </cell>
          <cell r="M348" t="str">
            <v xml:space="preserve"> 'ต.ในเมือง'</v>
          </cell>
          <cell r="N348" t="str">
            <v>03</v>
          </cell>
          <cell r="O348" t="str">
            <v xml:space="preserve"> หมู่ 3</v>
          </cell>
          <cell r="P348" t="str">
            <v>01</v>
          </cell>
          <cell r="Q348" t="str">
            <v>เปิดดำเนินการ</v>
          </cell>
          <cell r="R348" t="str">
            <v xml:space="preserve">1158 </v>
          </cell>
          <cell r="S348" t="str">
            <v>43000</v>
          </cell>
          <cell r="T348" t="str">
            <v>042413456</v>
          </cell>
          <cell r="U348" t="str">
            <v>042421465</v>
          </cell>
          <cell r="V348" t="str">
            <v>23</v>
          </cell>
          <cell r="W348" t="str">
            <v>2.3 ทุติยภูมิระดับสูง</v>
          </cell>
          <cell r="X348" t="str">
            <v>S</v>
          </cell>
          <cell r="Y348" t="str">
            <v xml:space="preserve">บริการ  </v>
          </cell>
          <cell r="AH348" t="str">
            <v>10706</v>
          </cell>
        </row>
        <row r="349">
          <cell r="A349" t="str">
            <v>001070500</v>
          </cell>
          <cell r="B349" t="str">
            <v>โรงพยาบาลเลย</v>
          </cell>
          <cell r="C349" t="str">
            <v>21002</v>
          </cell>
          <cell r="D349" t="str">
            <v>กระทรวงสาธารณสุข สำนักงานปลัดกระทรวงสาธารณสุข</v>
          </cell>
          <cell r="E349" t="str">
            <v>06</v>
          </cell>
          <cell r="F349" t="str">
            <v>โรงพยาบาลทั่วไป</v>
          </cell>
          <cell r="G349" t="str">
            <v>324</v>
          </cell>
          <cell r="H349" t="str">
            <v>42</v>
          </cell>
          <cell r="I349" t="str">
            <v>จ.เลย</v>
          </cell>
          <cell r="J349" t="str">
            <v>01</v>
          </cell>
          <cell r="K349" t="str">
            <v xml:space="preserve"> อ.เมืองเลย</v>
          </cell>
          <cell r="L349" t="str">
            <v>01</v>
          </cell>
          <cell r="M349" t="str">
            <v xml:space="preserve"> 'ต.กุดป่อง'</v>
          </cell>
          <cell r="N349" t="str">
            <v>01</v>
          </cell>
          <cell r="O349" t="str">
            <v xml:space="preserve"> หมู่ 1</v>
          </cell>
          <cell r="P349" t="str">
            <v>01</v>
          </cell>
          <cell r="Q349" t="str">
            <v>เปิดดำเนินการ</v>
          </cell>
          <cell r="R349" t="str">
            <v xml:space="preserve">32/1 ถ.มลิวรรณ </v>
          </cell>
          <cell r="S349" t="str">
            <v>42000</v>
          </cell>
          <cell r="T349" t="str">
            <v>042811679</v>
          </cell>
          <cell r="U349" t="str">
            <v>042812653</v>
          </cell>
          <cell r="V349" t="str">
            <v>23</v>
          </cell>
          <cell r="W349" t="str">
            <v>2.3 ทุติยภูมิระดับสูง</v>
          </cell>
          <cell r="X349" t="str">
            <v>S</v>
          </cell>
          <cell r="Y349" t="str">
            <v xml:space="preserve">บริการ  </v>
          </cell>
          <cell r="AH349" t="str">
            <v>10705</v>
          </cell>
        </row>
        <row r="350">
          <cell r="A350" t="str">
            <v>001072400</v>
          </cell>
          <cell r="B350" t="str">
            <v>โรงพยาบาลสุโขทัย</v>
          </cell>
          <cell r="C350" t="str">
            <v>21002</v>
          </cell>
          <cell r="D350" t="str">
            <v>กระทรวงสาธารณสุข สำนักงานปลัดกระทรวงสาธารณสุข</v>
          </cell>
          <cell r="E350" t="str">
            <v>06</v>
          </cell>
          <cell r="F350" t="str">
            <v>โรงพยาบาลทั่วไป</v>
          </cell>
          <cell r="G350" t="str">
            <v>320</v>
          </cell>
          <cell r="H350" t="str">
            <v>64</v>
          </cell>
          <cell r="I350" t="str">
            <v>จ.สุโขทัย</v>
          </cell>
          <cell r="J350" t="str">
            <v>01</v>
          </cell>
          <cell r="K350" t="str">
            <v xml:space="preserve"> อ.เมืองสุโขทัย</v>
          </cell>
          <cell r="L350" t="str">
            <v>06</v>
          </cell>
          <cell r="M350" t="str">
            <v xml:space="preserve"> 'ต.บ้านกล้วย'</v>
          </cell>
          <cell r="N350" t="str">
            <v>01</v>
          </cell>
          <cell r="O350" t="str">
            <v xml:space="preserve"> หมู่ 1</v>
          </cell>
          <cell r="P350" t="str">
            <v>01</v>
          </cell>
          <cell r="Q350" t="str">
            <v>เปิดดำเนินการ</v>
          </cell>
          <cell r="V350" t="str">
            <v>23</v>
          </cell>
          <cell r="W350" t="str">
            <v>2.3 ทุติยภูมิระดับสูง</v>
          </cell>
          <cell r="AH350" t="str">
            <v>10724</v>
          </cell>
        </row>
        <row r="351">
          <cell r="A351" t="str">
            <v>001071600</v>
          </cell>
          <cell r="B351" t="str">
            <v>โรงพยาบาลน่าน</v>
          </cell>
          <cell r="C351" t="str">
            <v>21002</v>
          </cell>
          <cell r="D351" t="str">
            <v>กระทรวงสาธารณสุข สำนักงานปลัดกระทรวงสาธารณสุข</v>
          </cell>
          <cell r="E351" t="str">
            <v>06</v>
          </cell>
          <cell r="F351" t="str">
            <v>โรงพยาบาลทั่วไป</v>
          </cell>
          <cell r="G351" t="str">
            <v>420</v>
          </cell>
          <cell r="H351" t="str">
            <v>55</v>
          </cell>
          <cell r="I351" t="str">
            <v>จ.น่าน</v>
          </cell>
          <cell r="J351" t="str">
            <v>01</v>
          </cell>
          <cell r="K351" t="str">
            <v xml:space="preserve"> อ.เมืองน่าน</v>
          </cell>
          <cell r="L351" t="str">
            <v>01</v>
          </cell>
          <cell r="M351" t="str">
            <v xml:space="preserve"> 'ต.ในเวียง'</v>
          </cell>
          <cell r="N351" t="str">
            <v>00</v>
          </cell>
          <cell r="O351" t="str">
            <v xml:space="preserve"> หมู่ 0</v>
          </cell>
          <cell r="P351" t="str">
            <v>01</v>
          </cell>
          <cell r="Q351" t="str">
            <v>เปิดดำเนินการ</v>
          </cell>
          <cell r="R351" t="str">
            <v xml:space="preserve">1 ถนน วรวิชัย </v>
          </cell>
          <cell r="S351" t="str">
            <v>55000</v>
          </cell>
          <cell r="T351" t="str">
            <v>054710138</v>
          </cell>
          <cell r="U351" t="str">
            <v>054710977</v>
          </cell>
          <cell r="V351" t="str">
            <v>23</v>
          </cell>
          <cell r="W351" t="str">
            <v>2.3 ทุติยภูมิระดับสูง</v>
          </cell>
          <cell r="AH351" t="str">
            <v>10716</v>
          </cell>
        </row>
        <row r="352">
          <cell r="A352" t="str">
            <v>001132000</v>
          </cell>
          <cell r="B352" t="str">
            <v>โรงพยาบาลหัวหิน</v>
          </cell>
          <cell r="C352" t="str">
            <v>21002</v>
          </cell>
          <cell r="D352" t="str">
            <v>กระทรวงสาธารณสุข สำนักงานปลัดกระทรวงสาธารณสุข</v>
          </cell>
          <cell r="E352" t="str">
            <v>06</v>
          </cell>
          <cell r="F352" t="str">
            <v>โรงพยาบาลทั่วไป</v>
          </cell>
          <cell r="G352" t="str">
            <v>340</v>
          </cell>
          <cell r="H352" t="str">
            <v>77</v>
          </cell>
          <cell r="I352" t="str">
            <v>จ.ประจวบคีรีขันธ์</v>
          </cell>
          <cell r="J352" t="str">
            <v>07</v>
          </cell>
          <cell r="K352" t="str">
            <v xml:space="preserve"> อ.หัวหิน</v>
          </cell>
          <cell r="L352" t="str">
            <v>01</v>
          </cell>
          <cell r="M352" t="str">
            <v xml:space="preserve"> 'ต.หัวหิน'</v>
          </cell>
          <cell r="N352" t="str">
            <v>00</v>
          </cell>
          <cell r="O352" t="str">
            <v xml:space="preserve"> หมู่ 0</v>
          </cell>
          <cell r="P352" t="str">
            <v>01</v>
          </cell>
          <cell r="Q352" t="str">
            <v>เปิดดำเนินการ</v>
          </cell>
          <cell r="R352" t="str">
            <v xml:space="preserve">30/2 ถ.เพชรเกษม </v>
          </cell>
          <cell r="V352" t="str">
            <v>31</v>
          </cell>
          <cell r="W352" t="str">
            <v>3.1 ตติยภูมิ</v>
          </cell>
          <cell r="Z352" t="str">
            <v>06</v>
          </cell>
          <cell r="AA352" t="str">
            <v>แก้ไข/เปลี่ยนแปลงจำนวนเตียง</v>
          </cell>
          <cell r="AB352" t="str">
            <v>เพิ่ม เตียงเป็น 200 เป็น 340 ตาม อกพ.สป</v>
          </cell>
          <cell r="AH352" t="str">
            <v>11320</v>
          </cell>
        </row>
        <row r="353">
          <cell r="A353" t="str">
            <v>001073500</v>
          </cell>
          <cell r="B353" t="str">
            <v>โรงพยาบาลสมเด็จพระพุทธเลิศหล้า</v>
          </cell>
          <cell r="C353" t="str">
            <v>21002</v>
          </cell>
          <cell r="D353" t="str">
            <v>กระทรวงสาธารณสุข สำนักงานปลัดกระทรวงสาธารณสุข</v>
          </cell>
          <cell r="E353" t="str">
            <v>06</v>
          </cell>
          <cell r="F353" t="str">
            <v>โรงพยาบาลทั่วไป</v>
          </cell>
          <cell r="G353" t="str">
            <v>260</v>
          </cell>
          <cell r="H353" t="str">
            <v>75</v>
          </cell>
          <cell r="I353" t="str">
            <v>จ.สมุทรสงคราม</v>
          </cell>
          <cell r="J353" t="str">
            <v>01</v>
          </cell>
          <cell r="K353" t="str">
            <v xml:space="preserve"> อ.เมืองสมุทรสงคราม</v>
          </cell>
          <cell r="L353" t="str">
            <v>01</v>
          </cell>
          <cell r="M353" t="str">
            <v xml:space="preserve"> 'ต.แม่กลอง'</v>
          </cell>
          <cell r="N353" t="str">
            <v>00</v>
          </cell>
          <cell r="O353" t="str">
            <v xml:space="preserve"> หมู่ 0</v>
          </cell>
          <cell r="P353" t="str">
            <v>01</v>
          </cell>
          <cell r="Q353" t="str">
            <v>เปิดดำเนินการ</v>
          </cell>
          <cell r="R353" t="str">
            <v xml:space="preserve">708 ถ.ประสิทธิพัฒนา </v>
          </cell>
          <cell r="S353" t="str">
            <v>75000</v>
          </cell>
          <cell r="T353" t="str">
            <v>034 723044-9</v>
          </cell>
          <cell r="V353" t="str">
            <v>23</v>
          </cell>
          <cell r="W353" t="str">
            <v>2.3 ทุติยภูมิระดับสูง</v>
          </cell>
          <cell r="AH353" t="str">
            <v>10735</v>
          </cell>
        </row>
        <row r="354">
          <cell r="A354" t="str">
            <v>001072500</v>
          </cell>
          <cell r="B354" t="str">
            <v>โรงพยาบาลศรีสังวรสุโขทัย</v>
          </cell>
          <cell r="C354" t="str">
            <v>21002</v>
          </cell>
          <cell r="D354" t="str">
            <v>กระทรวงสาธารณสุข สำนักงานปลัดกระทรวงสาธารณสุข</v>
          </cell>
          <cell r="E354" t="str">
            <v>06</v>
          </cell>
          <cell r="F354" t="str">
            <v>โรงพยาบาลทั่วไป</v>
          </cell>
          <cell r="G354" t="str">
            <v>307</v>
          </cell>
          <cell r="H354" t="str">
            <v>64</v>
          </cell>
          <cell r="I354" t="str">
            <v>จ.สุโขทัย</v>
          </cell>
          <cell r="J354" t="str">
            <v>06</v>
          </cell>
          <cell r="K354" t="str">
            <v xml:space="preserve"> อ.ศรีสำโรง</v>
          </cell>
          <cell r="L354" t="str">
            <v>01</v>
          </cell>
          <cell r="M354" t="str">
            <v xml:space="preserve"> 'ต.คลองตาล'</v>
          </cell>
          <cell r="N354" t="str">
            <v>08</v>
          </cell>
          <cell r="O354" t="str">
            <v xml:space="preserve"> หมู่ 8</v>
          </cell>
          <cell r="P354" t="str">
            <v>01</v>
          </cell>
          <cell r="Q354" t="str">
            <v>เปิดดำเนินการ</v>
          </cell>
          <cell r="R354" t="str">
            <v>ถ.จรดวิถีถ่อง</v>
          </cell>
          <cell r="S354" t="str">
            <v>64120</v>
          </cell>
          <cell r="T354" t="str">
            <v>05682030</v>
          </cell>
          <cell r="U354" t="str">
            <v>055681519</v>
          </cell>
          <cell r="V354" t="str">
            <v>23</v>
          </cell>
          <cell r="W354" t="str">
            <v>2.3 ทุติยภูมิระดับสูง</v>
          </cell>
          <cell r="AH354" t="str">
            <v>10725</v>
          </cell>
        </row>
        <row r="355">
          <cell r="A355" t="str">
            <v>001074600</v>
          </cell>
          <cell r="B355" t="str">
            <v>โรงพยาบาลสตูล</v>
          </cell>
          <cell r="C355" t="str">
            <v>21002</v>
          </cell>
          <cell r="D355" t="str">
            <v>กระทรวงสาธารณสุข สำนักงานปลัดกระทรวงสาธารณสุข</v>
          </cell>
          <cell r="E355" t="str">
            <v>06</v>
          </cell>
          <cell r="F355" t="str">
            <v>โรงพยาบาลทั่วไป</v>
          </cell>
          <cell r="G355" t="str">
            <v>164</v>
          </cell>
          <cell r="H355" t="str">
            <v>91</v>
          </cell>
          <cell r="I355" t="str">
            <v>จ.สตูล</v>
          </cell>
          <cell r="J355" t="str">
            <v>01</v>
          </cell>
          <cell r="K355" t="str">
            <v xml:space="preserve"> อ.เมืองสตูล</v>
          </cell>
          <cell r="L355" t="str">
            <v>01</v>
          </cell>
          <cell r="M355" t="str">
            <v xml:space="preserve"> 'ต.พิมาน'</v>
          </cell>
          <cell r="N355" t="str">
            <v>00</v>
          </cell>
          <cell r="O355" t="str">
            <v xml:space="preserve"> หมู่ 0</v>
          </cell>
          <cell r="P355" t="str">
            <v>01</v>
          </cell>
          <cell r="Q355" t="str">
            <v>เปิดดำเนินการ</v>
          </cell>
          <cell r="R355" t="str">
            <v xml:space="preserve">55 ถ.หัถตกรรมศึกษา  </v>
          </cell>
          <cell r="V355" t="str">
            <v>23</v>
          </cell>
          <cell r="W355" t="str">
            <v>2.3 ทุติยภูมิระดับสูง</v>
          </cell>
          <cell r="AH355" t="str">
            <v>10746</v>
          </cell>
        </row>
        <row r="356">
          <cell r="A356" t="str">
            <v>001071500</v>
          </cell>
          <cell r="B356" t="str">
            <v>โรงพยาบาลแพร่</v>
          </cell>
          <cell r="C356" t="str">
            <v>21002</v>
          </cell>
          <cell r="D356" t="str">
            <v>กระทรวงสาธารณสุข สำนักงานปลัดกระทรวงสาธารณสุข</v>
          </cell>
          <cell r="E356" t="str">
            <v>06</v>
          </cell>
          <cell r="F356" t="str">
            <v>โรงพยาบาลทั่วไป</v>
          </cell>
          <cell r="G356" t="str">
            <v>520</v>
          </cell>
          <cell r="H356" t="str">
            <v>54</v>
          </cell>
          <cell r="I356" t="str">
            <v>จ.แพร่</v>
          </cell>
          <cell r="J356" t="str">
            <v>01</v>
          </cell>
          <cell r="K356" t="str">
            <v xml:space="preserve"> อ.เมืองแพร่</v>
          </cell>
          <cell r="L356" t="str">
            <v>01</v>
          </cell>
          <cell r="M356" t="str">
            <v xml:space="preserve"> 'ต.ในเวียง'</v>
          </cell>
          <cell r="N356" t="str">
            <v>00</v>
          </cell>
          <cell r="O356" t="str">
            <v xml:space="preserve"> หมู่ 0</v>
          </cell>
          <cell r="P356" t="str">
            <v>01</v>
          </cell>
          <cell r="Q356" t="str">
            <v>เปิดดำเนินการ</v>
          </cell>
          <cell r="R356" t="str">
            <v xml:space="preserve">144 ถ.ช่อแฮ่ </v>
          </cell>
          <cell r="S356" t="str">
            <v>54000</v>
          </cell>
          <cell r="T356" t="str">
            <v>0545338500</v>
          </cell>
          <cell r="V356" t="str">
            <v>23</v>
          </cell>
          <cell r="W356" t="str">
            <v>2.3 ทุติยภูมิระดับสูง</v>
          </cell>
          <cell r="Z356" t="str">
            <v>06</v>
          </cell>
          <cell r="AA356" t="str">
            <v>แก้ไข/เปลี่ยนแปลงจำนวนเตียง</v>
          </cell>
          <cell r="AB356" t="str">
            <v>ปรับเตียง 395 เป็น 520 เตียง</v>
          </cell>
          <cell r="AH356" t="str">
            <v>10715</v>
          </cell>
        </row>
        <row r="357">
          <cell r="A357" t="str">
            <v>001072200</v>
          </cell>
          <cell r="B357" t="str">
            <v>โรงพยาบาลสมเด็จพระเจ้าตากสินมหาราช</v>
          </cell>
          <cell r="C357" t="str">
            <v>21002</v>
          </cell>
          <cell r="D357" t="str">
            <v>กระทรวงสาธารณสุข สำนักงานปลัดกระทรวงสาธารณสุข</v>
          </cell>
          <cell r="E357" t="str">
            <v>06</v>
          </cell>
          <cell r="F357" t="str">
            <v>โรงพยาบาลทั่วไป</v>
          </cell>
          <cell r="G357" t="str">
            <v>320</v>
          </cell>
          <cell r="H357" t="str">
            <v>63</v>
          </cell>
          <cell r="I357" t="str">
            <v>จ.ตาก</v>
          </cell>
          <cell r="J357" t="str">
            <v>01</v>
          </cell>
          <cell r="K357" t="str">
            <v xml:space="preserve"> อ.เมืองตาก</v>
          </cell>
          <cell r="L357" t="str">
            <v>01</v>
          </cell>
          <cell r="M357" t="str">
            <v xml:space="preserve"> 'ต.ระแหง'</v>
          </cell>
          <cell r="N357" t="str">
            <v>00</v>
          </cell>
          <cell r="O357" t="str">
            <v xml:space="preserve"> หมู่ 0</v>
          </cell>
          <cell r="P357" t="str">
            <v>01</v>
          </cell>
          <cell r="Q357" t="str">
            <v>เปิดดำเนินการ</v>
          </cell>
          <cell r="R357" t="str">
            <v xml:space="preserve">295 ถนนพหลโยธิน </v>
          </cell>
          <cell r="S357" t="str">
            <v>63000</v>
          </cell>
          <cell r="T357" t="str">
            <v>055511024</v>
          </cell>
          <cell r="V357" t="str">
            <v>23</v>
          </cell>
          <cell r="W357" t="str">
            <v>2.3 ทุติยภูมิระดับสูง</v>
          </cell>
          <cell r="AH357" t="str">
            <v>10722</v>
          </cell>
        </row>
        <row r="358">
          <cell r="A358" t="str">
            <v>001071900</v>
          </cell>
          <cell r="B358" t="str">
            <v>โรงพยาบาลศรีสังวาลย์</v>
          </cell>
          <cell r="C358" t="str">
            <v>21002</v>
          </cell>
          <cell r="D358" t="str">
            <v>กระทรวงสาธารณสุข สำนักงานปลัดกระทรวงสาธารณสุข</v>
          </cell>
          <cell r="E358" t="str">
            <v>06</v>
          </cell>
          <cell r="F358" t="str">
            <v>โรงพยาบาลทั่วไป</v>
          </cell>
          <cell r="G358" t="str">
            <v>150</v>
          </cell>
          <cell r="H358" t="str">
            <v>58</v>
          </cell>
          <cell r="I358" t="str">
            <v>จ.แม่ฮ่องสอน</v>
          </cell>
          <cell r="J358" t="str">
            <v>01</v>
          </cell>
          <cell r="K358" t="str">
            <v xml:space="preserve"> อ.เมืองแม่ฮ่องสอน</v>
          </cell>
          <cell r="L358" t="str">
            <v>01</v>
          </cell>
          <cell r="M358" t="str">
            <v xml:space="preserve"> 'ต.จองคำ'</v>
          </cell>
          <cell r="N358" t="str">
            <v>00</v>
          </cell>
          <cell r="O358" t="str">
            <v xml:space="preserve"> หมู่ 0</v>
          </cell>
          <cell r="P358" t="str">
            <v>01</v>
          </cell>
          <cell r="Q358" t="str">
            <v>เปิดดำเนินการ</v>
          </cell>
          <cell r="R358" t="str">
            <v xml:space="preserve">101 ถ.สีหนาทบำรุง </v>
          </cell>
          <cell r="S358" t="str">
            <v>58000</v>
          </cell>
          <cell r="T358" t="str">
            <v>053611398</v>
          </cell>
          <cell r="V358" t="str">
            <v>23</v>
          </cell>
          <cell r="W358" t="str">
            <v>2.3 ทุติยภูมิระดับสูง</v>
          </cell>
          <cell r="X358" t="str">
            <v>S</v>
          </cell>
          <cell r="Y358" t="str">
            <v xml:space="preserve">บริการ  </v>
          </cell>
          <cell r="AH358" t="str">
            <v>10719</v>
          </cell>
        </row>
        <row r="359">
          <cell r="A359" t="str">
            <v>001072000</v>
          </cell>
          <cell r="B359" t="str">
            <v>โรงพยาบาลอุทัยธานี</v>
          </cell>
          <cell r="C359" t="str">
            <v>21002</v>
          </cell>
          <cell r="D359" t="str">
            <v>กระทรวงสาธารณสุข สำนักงานปลัดกระทรวงสาธารณสุข</v>
          </cell>
          <cell r="E359" t="str">
            <v>06</v>
          </cell>
          <cell r="F359" t="str">
            <v>โรงพยาบาลทั่วไป</v>
          </cell>
          <cell r="G359" t="str">
            <v>350</v>
          </cell>
          <cell r="H359" t="str">
            <v>61</v>
          </cell>
          <cell r="I359" t="str">
            <v>จ.อุทัยธานี</v>
          </cell>
          <cell r="J359" t="str">
            <v>01</v>
          </cell>
          <cell r="K359" t="str">
            <v xml:space="preserve"> อ.เมืองอุทัยธานี</v>
          </cell>
          <cell r="L359" t="str">
            <v>01</v>
          </cell>
          <cell r="M359" t="str">
            <v xml:space="preserve"> 'ต.อุทัยใหม่'</v>
          </cell>
          <cell r="N359" t="str">
            <v>00</v>
          </cell>
          <cell r="O359" t="str">
            <v xml:space="preserve"> หมู่ 0</v>
          </cell>
          <cell r="P359" t="str">
            <v>01</v>
          </cell>
          <cell r="Q359" t="str">
            <v>เปิดดำเนินการ</v>
          </cell>
          <cell r="R359" t="str">
            <v xml:space="preserve">56 </v>
          </cell>
          <cell r="S359" t="str">
            <v>61000</v>
          </cell>
          <cell r="T359" t="str">
            <v>056511081</v>
          </cell>
          <cell r="U359" t="str">
            <v>05624406'</v>
          </cell>
          <cell r="W359" t="str">
            <v>23</v>
          </cell>
          <cell r="X359" t="str">
            <v>2.3 ทุติยภูมิระดับสูง</v>
          </cell>
          <cell r="Y359" t="str">
            <v>S</v>
          </cell>
          <cell r="Z359" t="str">
            <v xml:space="preserve">บริการ  </v>
          </cell>
          <cell r="AH359" t="str">
            <v>10720</v>
          </cell>
        </row>
        <row r="360">
          <cell r="A360" t="str">
            <v>001076400</v>
          </cell>
          <cell r="B360" t="str">
            <v>โรงพยาบาลหนองเสือ</v>
          </cell>
          <cell r="C360" t="str">
            <v>21002</v>
          </cell>
          <cell r="D360" t="str">
            <v>กระทรวงสาธารณสุข สำนักงานปลัดกระทรวงสาธารณสุข</v>
          </cell>
          <cell r="E360" t="str">
            <v>07</v>
          </cell>
          <cell r="F360" t="str">
            <v>โรงพยาบาลชุมชน</v>
          </cell>
          <cell r="G360" t="str">
            <v>30</v>
          </cell>
          <cell r="H360" t="str">
            <v>13</v>
          </cell>
          <cell r="I360" t="str">
            <v>จ.ปทุมธานี</v>
          </cell>
          <cell r="J360" t="str">
            <v>04</v>
          </cell>
          <cell r="K360" t="str">
            <v xml:space="preserve"> อ.หนองเสือ</v>
          </cell>
          <cell r="L360" t="str">
            <v>01</v>
          </cell>
          <cell r="M360" t="str">
            <v xml:space="preserve"> 'ต.บึงบา'</v>
          </cell>
          <cell r="N360" t="str">
            <v>06</v>
          </cell>
          <cell r="O360" t="str">
            <v xml:space="preserve"> หมู่ 6</v>
          </cell>
          <cell r="P360" t="str">
            <v>01</v>
          </cell>
          <cell r="Q360" t="str">
            <v>เปิดดำเนินการ</v>
          </cell>
          <cell r="R360" t="str">
            <v xml:space="preserve"> </v>
          </cell>
          <cell r="S360" t="str">
            <v>12170</v>
          </cell>
          <cell r="T360" t="str">
            <v>025491235</v>
          </cell>
          <cell r="U360" t="str">
            <v>025491235</v>
          </cell>
          <cell r="V360" t="str">
            <v>22</v>
          </cell>
          <cell r="W360" t="str">
            <v>2.2 ทุติยภูมิระดับกลาง</v>
          </cell>
          <cell r="AH360" t="str">
            <v>10764</v>
          </cell>
        </row>
        <row r="361">
          <cell r="A361" t="str">
            <v>001071800</v>
          </cell>
          <cell r="B361" t="str">
            <v>โรงพยาบาลเชียงคำ</v>
          </cell>
          <cell r="C361" t="str">
            <v>21002</v>
          </cell>
          <cell r="D361" t="str">
            <v>กระทรวงสาธารณสุข สำนักงานปลัดกระทรวงสาธารณสุข</v>
          </cell>
          <cell r="E361" t="str">
            <v>06</v>
          </cell>
          <cell r="F361" t="str">
            <v>โรงพยาบาลทั่วไป</v>
          </cell>
          <cell r="G361" t="str">
            <v>232</v>
          </cell>
          <cell r="H361" t="str">
            <v>56</v>
          </cell>
          <cell r="I361" t="str">
            <v>จ.พะเยา</v>
          </cell>
          <cell r="J361" t="str">
            <v>03</v>
          </cell>
          <cell r="K361" t="str">
            <v xml:space="preserve"> อ.เชียงคำ</v>
          </cell>
          <cell r="L361" t="str">
            <v>01</v>
          </cell>
          <cell r="M361" t="str">
            <v xml:space="preserve"> 'ต.หย่วน'</v>
          </cell>
          <cell r="N361" t="str">
            <v>00</v>
          </cell>
          <cell r="P361" t="str">
            <v>01</v>
          </cell>
          <cell r="Q361" t="str">
            <v>เปิดดำเนินการ</v>
          </cell>
          <cell r="R361" t="str">
            <v xml:space="preserve">244 ถ.ประสิทธิประขาราษฏร์ </v>
          </cell>
          <cell r="S361" t="str">
            <v>56110</v>
          </cell>
          <cell r="T361" t="str">
            <v>054-409056</v>
          </cell>
          <cell r="U361" t="str">
            <v>054-416615</v>
          </cell>
          <cell r="V361" t="str">
            <v>23</v>
          </cell>
          <cell r="W361" t="str">
            <v>2.3 ทุติยภูมิระดับสูง</v>
          </cell>
          <cell r="X361" t="str">
            <v>S</v>
          </cell>
          <cell r="Y361" t="str">
            <v xml:space="preserve">บริการ  </v>
          </cell>
          <cell r="AH361" t="str">
            <v>10718</v>
          </cell>
        </row>
        <row r="362">
          <cell r="A362" t="str">
            <v>001072600</v>
          </cell>
          <cell r="B362" t="str">
            <v>โรงพยาบาลพิจิตร</v>
          </cell>
          <cell r="C362" t="str">
            <v>21002</v>
          </cell>
          <cell r="D362" t="str">
            <v>กระทรวงสาธารณสุข สำนักงานปลัดกระทรวงสาธารณสุข</v>
          </cell>
          <cell r="E362" t="str">
            <v>06</v>
          </cell>
          <cell r="F362" t="str">
            <v>โรงพยาบาลทั่วไป</v>
          </cell>
          <cell r="G362" t="str">
            <v>342</v>
          </cell>
          <cell r="H362" t="str">
            <v>66</v>
          </cell>
          <cell r="I362" t="str">
            <v>จ.พิจิตร</v>
          </cell>
          <cell r="J362" t="str">
            <v>01</v>
          </cell>
          <cell r="K362" t="str">
            <v xml:space="preserve"> อ.เมืองพิจิตร</v>
          </cell>
          <cell r="L362" t="str">
            <v>01</v>
          </cell>
          <cell r="M362" t="str">
            <v xml:space="preserve"> 'ต.ในเมือง'</v>
          </cell>
          <cell r="N362" t="str">
            <v>00</v>
          </cell>
          <cell r="O362" t="str">
            <v xml:space="preserve"> หมู่ 0</v>
          </cell>
          <cell r="P362" t="str">
            <v>01</v>
          </cell>
          <cell r="Q362" t="str">
            <v>เปิดดำเนินการ</v>
          </cell>
          <cell r="R362" t="str">
            <v xml:space="preserve">136 ถ.บึงสีไฟ </v>
          </cell>
          <cell r="S362" t="str">
            <v>66000</v>
          </cell>
          <cell r="T362" t="str">
            <v>056611230</v>
          </cell>
          <cell r="U362" t="str">
            <v>613553'</v>
          </cell>
          <cell r="W362" t="str">
            <v>23</v>
          </cell>
          <cell r="X362" t="str">
            <v>2.3 ทุติยภูมิระดับสูง</v>
          </cell>
          <cell r="AH362" t="str">
            <v>10726</v>
          </cell>
        </row>
        <row r="363">
          <cell r="A363" t="str">
            <v>001072700</v>
          </cell>
          <cell r="B363" t="str">
            <v>โรงพยาบาลเพชรบูรณ์</v>
          </cell>
          <cell r="C363" t="str">
            <v>21002</v>
          </cell>
          <cell r="D363" t="str">
            <v>กระทรวงสาธารณสุข สำนักงานปลัดกระทรวงสาธารณสุข</v>
          </cell>
          <cell r="E363" t="str">
            <v>06</v>
          </cell>
          <cell r="F363" t="str">
            <v>โรงพยาบาลทั่วไป</v>
          </cell>
          <cell r="G363" t="str">
            <v>344</v>
          </cell>
          <cell r="H363" t="str">
            <v>67</v>
          </cell>
          <cell r="I363" t="str">
            <v>จ.เพชรบูรณ์</v>
          </cell>
          <cell r="J363" t="str">
            <v>01</v>
          </cell>
          <cell r="K363" t="str">
            <v xml:space="preserve"> อ.เมืองเพชรบูรณ์</v>
          </cell>
          <cell r="L363" t="str">
            <v>01</v>
          </cell>
          <cell r="M363" t="str">
            <v xml:space="preserve"> 'ต.ในเมือง'</v>
          </cell>
          <cell r="N363" t="str">
            <v>00</v>
          </cell>
          <cell r="O363" t="str">
            <v xml:space="preserve"> หมู่ 0</v>
          </cell>
          <cell r="P363" t="str">
            <v>01</v>
          </cell>
          <cell r="Q363" t="str">
            <v>เปิดดำเนินการ</v>
          </cell>
          <cell r="R363" t="str">
            <v xml:space="preserve">203 ถ.สามัคคีชัย </v>
          </cell>
          <cell r="S363" t="str">
            <v>67000</v>
          </cell>
          <cell r="T363" t="str">
            <v>056717600</v>
          </cell>
          <cell r="V363" t="str">
            <v>23</v>
          </cell>
          <cell r="W363" t="str">
            <v>2.3 ทุติยภูมิระดับสูง</v>
          </cell>
          <cell r="AH363" t="str">
            <v>10727</v>
          </cell>
        </row>
        <row r="364">
          <cell r="A364" t="str">
            <v>001073900</v>
          </cell>
          <cell r="B364" t="str">
            <v>โรงพยาบาลพังงา</v>
          </cell>
          <cell r="C364" t="str">
            <v>21002</v>
          </cell>
          <cell r="D364" t="str">
            <v>กระทรวงสาธารณสุข สำนักงานปลัดกระทรวงสาธารณสุข</v>
          </cell>
          <cell r="E364" t="str">
            <v>06</v>
          </cell>
          <cell r="F364" t="str">
            <v>โรงพยาบาลทั่วไป</v>
          </cell>
          <cell r="G364" t="str">
            <v>215</v>
          </cell>
          <cell r="H364" t="str">
            <v>82</v>
          </cell>
          <cell r="I364" t="str">
            <v>จ.พังงา</v>
          </cell>
          <cell r="J364" t="str">
            <v>01</v>
          </cell>
          <cell r="K364" t="str">
            <v xml:space="preserve"> อ.เมืองพังงา</v>
          </cell>
          <cell r="L364" t="str">
            <v>01</v>
          </cell>
          <cell r="M364" t="str">
            <v xml:space="preserve"> 'ต.ท้ายช้าง'</v>
          </cell>
          <cell r="N364" t="str">
            <v>00</v>
          </cell>
          <cell r="O364" t="str">
            <v xml:space="preserve"> หมู่ 0</v>
          </cell>
          <cell r="P364" t="str">
            <v>01</v>
          </cell>
          <cell r="Q364" t="str">
            <v>เปิดดำเนินการ</v>
          </cell>
          <cell r="R364" t="str">
            <v xml:space="preserve">436 ถ.เพชรเกษม </v>
          </cell>
          <cell r="S364" t="str">
            <v>82000</v>
          </cell>
          <cell r="T364" t="str">
            <v>076412032</v>
          </cell>
          <cell r="U364" t="str">
            <v>076411617</v>
          </cell>
          <cell r="V364" t="str">
            <v>23</v>
          </cell>
          <cell r="W364" t="str">
            <v>2.3 ทุติยภูมิระดับสูง</v>
          </cell>
          <cell r="AH364" t="str">
            <v>10739</v>
          </cell>
        </row>
        <row r="365">
          <cell r="A365" t="str">
            <v>001074800</v>
          </cell>
          <cell r="B365" t="str">
            <v>โรงพยาบาลปัตตานี</v>
          </cell>
          <cell r="C365" t="str">
            <v>21002</v>
          </cell>
          <cell r="D365" t="str">
            <v>กระทรวงสาธารณสุข สำนักงานปลัดกระทรวงสาธารณสุข</v>
          </cell>
          <cell r="E365" t="str">
            <v>06</v>
          </cell>
          <cell r="F365" t="str">
            <v>โรงพยาบาลทั่วไป</v>
          </cell>
          <cell r="G365" t="str">
            <v>335</v>
          </cell>
          <cell r="H365" t="str">
            <v>94</v>
          </cell>
          <cell r="I365" t="str">
            <v>จ.ปัตตานี</v>
          </cell>
          <cell r="J365" t="str">
            <v>01</v>
          </cell>
          <cell r="K365" t="str">
            <v xml:space="preserve"> อ.เมืองปัตตานี</v>
          </cell>
          <cell r="L365" t="str">
            <v>01</v>
          </cell>
          <cell r="M365" t="str">
            <v xml:space="preserve"> 'ต.สะบารัง'</v>
          </cell>
          <cell r="N365" t="str">
            <v>00</v>
          </cell>
          <cell r="O365" t="str">
            <v xml:space="preserve"> หมู่ 0</v>
          </cell>
          <cell r="P365" t="str">
            <v>01</v>
          </cell>
          <cell r="Q365" t="str">
            <v>เปิดดำเนินการ</v>
          </cell>
          <cell r="R365" t="str">
            <v>2</v>
          </cell>
          <cell r="S365" t="str">
            <v>94000</v>
          </cell>
          <cell r="V365" t="str">
            <v>23</v>
          </cell>
          <cell r="W365" t="str">
            <v>2.3 ทุติยภูมิระดับสูง</v>
          </cell>
          <cell r="X365" t="str">
            <v>S</v>
          </cell>
          <cell r="Y365" t="str">
            <v xml:space="preserve">บริการ  </v>
          </cell>
          <cell r="AH365" t="str">
            <v>10748</v>
          </cell>
        </row>
        <row r="366">
          <cell r="A366" t="str">
            <v>001077200</v>
          </cell>
          <cell r="B366" t="str">
            <v>โรงพยาบาลบางปะอิน</v>
          </cell>
          <cell r="C366" t="str">
            <v>21002</v>
          </cell>
          <cell r="D366" t="str">
            <v>กระทรวงสาธารณสุข สำนักงานปลัดกระทรวงสาธารณสุข</v>
          </cell>
          <cell r="E366" t="str">
            <v>07</v>
          </cell>
          <cell r="F366" t="str">
            <v>โรงพยาบาลชุมชน</v>
          </cell>
          <cell r="G366" t="str">
            <v>60</v>
          </cell>
          <cell r="H366" t="str">
            <v>14</v>
          </cell>
          <cell r="I366" t="str">
            <v>จ.พระนครศรีอยุธยา</v>
          </cell>
          <cell r="J366" t="str">
            <v>06</v>
          </cell>
          <cell r="K366" t="str">
            <v xml:space="preserve"> อ.บางปะอิน</v>
          </cell>
          <cell r="L366" t="str">
            <v>01</v>
          </cell>
          <cell r="M366" t="str">
            <v xml:space="preserve"> 'ต.บ้านเลน'</v>
          </cell>
          <cell r="N366" t="str">
            <v>11</v>
          </cell>
          <cell r="O366" t="str">
            <v xml:space="preserve"> หมู่ 11</v>
          </cell>
          <cell r="P366" t="str">
            <v>01</v>
          </cell>
          <cell r="Q366" t="str">
            <v>เปิดดำเนินการ</v>
          </cell>
          <cell r="R366" t="str">
            <v xml:space="preserve">72 </v>
          </cell>
          <cell r="V366" t="str">
            <v>21</v>
          </cell>
          <cell r="W366" t="str">
            <v>2.1 ทุติยภูมิระดับต้น</v>
          </cell>
          <cell r="AH366" t="str">
            <v>10772</v>
          </cell>
        </row>
        <row r="367">
          <cell r="A367" t="str">
            <v>001074700</v>
          </cell>
          <cell r="B367" t="str">
            <v>โรงพยาบาลพัทลุง</v>
          </cell>
          <cell r="C367" t="str">
            <v>21002</v>
          </cell>
          <cell r="D367" t="str">
            <v>กระทรวงสาธารณสุข สำนักงานปลัดกระทรวงสาธารณสุข</v>
          </cell>
          <cell r="E367" t="str">
            <v>06</v>
          </cell>
          <cell r="F367" t="str">
            <v>โรงพยาบาลทั่วไป</v>
          </cell>
          <cell r="G367" t="str">
            <v>440</v>
          </cell>
          <cell r="H367" t="str">
            <v>93</v>
          </cell>
          <cell r="I367" t="str">
            <v>จ.พัทลุง</v>
          </cell>
          <cell r="J367" t="str">
            <v>01</v>
          </cell>
          <cell r="K367" t="str">
            <v xml:space="preserve"> อ.เมืองพัทลุง</v>
          </cell>
          <cell r="L367" t="str">
            <v>01</v>
          </cell>
          <cell r="M367" t="str">
            <v xml:space="preserve"> 'ต.คูหาสวรรค์'</v>
          </cell>
          <cell r="N367" t="str">
            <v>00</v>
          </cell>
          <cell r="O367" t="str">
            <v xml:space="preserve"> หมู่ 0</v>
          </cell>
          <cell r="P367" t="str">
            <v>01</v>
          </cell>
          <cell r="Q367" t="str">
            <v>เปิดดำเนินการ</v>
          </cell>
          <cell r="R367" t="str">
            <v xml:space="preserve">42 ถ.ราเมศวร์ </v>
          </cell>
          <cell r="S367" t="str">
            <v>93000</v>
          </cell>
          <cell r="T367" t="str">
            <v>074609500</v>
          </cell>
          <cell r="U367" t="str">
            <v>074612412</v>
          </cell>
          <cell r="V367" t="str">
            <v>23</v>
          </cell>
          <cell r="W367" t="str">
            <v>2.3 ทุติยภูมิระดับสูง</v>
          </cell>
          <cell r="Z367" t="str">
            <v>04</v>
          </cell>
          <cell r="AA367" t="str">
            <v>แก้ไข/เปลี่ยนแปลงที่ตั้ง</v>
          </cell>
          <cell r="AB367" t="str">
            <v>จาก 385 เป็น 440 เตียง</v>
          </cell>
          <cell r="AH367" t="str">
            <v>10747</v>
          </cell>
        </row>
        <row r="368">
          <cell r="A368" t="str">
            <v>001072900</v>
          </cell>
          <cell r="B368" t="str">
            <v>โรงพยาบาลบ้านโป่ง</v>
          </cell>
          <cell r="C368" t="str">
            <v>21002</v>
          </cell>
          <cell r="D368" t="str">
            <v>กระทรวงสาธารณสุข สำนักงานปลัดกระทรวงสาธารณสุข</v>
          </cell>
          <cell r="E368" t="str">
            <v>06</v>
          </cell>
          <cell r="F368" t="str">
            <v>โรงพยาบาลทั่วไป</v>
          </cell>
          <cell r="G368" t="str">
            <v>360</v>
          </cell>
          <cell r="H368" t="str">
            <v>70</v>
          </cell>
          <cell r="I368" t="str">
            <v>จ.ราชบุรี</v>
          </cell>
          <cell r="J368" t="str">
            <v>05</v>
          </cell>
          <cell r="K368" t="str">
            <v xml:space="preserve"> อ.บ้านโป่ง</v>
          </cell>
          <cell r="L368" t="str">
            <v>01</v>
          </cell>
          <cell r="M368" t="str">
            <v xml:space="preserve"> 'ต.บ้านโป่ง'</v>
          </cell>
          <cell r="N368" t="str">
            <v>01</v>
          </cell>
          <cell r="O368" t="str">
            <v xml:space="preserve"> หมู่ 1</v>
          </cell>
          <cell r="P368" t="str">
            <v>01</v>
          </cell>
          <cell r="Q368" t="str">
            <v>เปิดดำเนินการ</v>
          </cell>
          <cell r="R368" t="str">
            <v xml:space="preserve">12 ถ.แสงชูโต </v>
          </cell>
          <cell r="S368" t="str">
            <v>70110</v>
          </cell>
          <cell r="T368" t="str">
            <v>032222841-46</v>
          </cell>
          <cell r="V368" t="str">
            <v>23</v>
          </cell>
          <cell r="W368" t="str">
            <v>2.3 ทุติยภูมิระดับสูง</v>
          </cell>
          <cell r="AH368" t="str">
            <v>10729</v>
          </cell>
        </row>
        <row r="369">
          <cell r="A369" t="str">
            <v>001073700</v>
          </cell>
          <cell r="B369" t="str">
            <v>โรงพยาบาลประจวบคีรีขันธ์</v>
          </cell>
          <cell r="C369" t="str">
            <v>21002</v>
          </cell>
          <cell r="D369" t="str">
            <v>กระทรวงสาธารณสุข สำนักงานปลัดกระทรวงสาธารณสุข</v>
          </cell>
          <cell r="E369" t="str">
            <v>06</v>
          </cell>
          <cell r="F369" t="str">
            <v>โรงพยาบาลทั่วไป</v>
          </cell>
          <cell r="G369" t="str">
            <v>278</v>
          </cell>
          <cell r="H369" t="str">
            <v>77</v>
          </cell>
          <cell r="I369" t="str">
            <v>จ.ประจวบคีรีขันธ์</v>
          </cell>
          <cell r="J369" t="str">
            <v>01</v>
          </cell>
          <cell r="K369" t="str">
            <v xml:space="preserve"> อ.เมืองประจวบคีรีขันธ์</v>
          </cell>
          <cell r="L369" t="str">
            <v>01</v>
          </cell>
          <cell r="M369" t="str">
            <v xml:space="preserve"> 'ต.ประจวบคีรีขันธ์'</v>
          </cell>
          <cell r="N369" t="str">
            <v>00</v>
          </cell>
          <cell r="O369" t="str">
            <v xml:space="preserve"> หมู่ 0</v>
          </cell>
          <cell r="P369" t="str">
            <v>01</v>
          </cell>
          <cell r="Q369" t="str">
            <v>เปิดดำเนินการ</v>
          </cell>
          <cell r="R369" t="str">
            <v xml:space="preserve">237 ถ.พิทักษ์ชาติ </v>
          </cell>
          <cell r="S369" t="str">
            <v>77000</v>
          </cell>
          <cell r="T369" t="str">
            <v>032601060-4</v>
          </cell>
          <cell r="V369" t="str">
            <v>31</v>
          </cell>
          <cell r="W369" t="str">
            <v>3.1 ตติยภูมิ</v>
          </cell>
          <cell r="AH369" t="str">
            <v>10737</v>
          </cell>
        </row>
        <row r="370">
          <cell r="A370" t="str">
            <v>001074900</v>
          </cell>
          <cell r="B370" t="str">
            <v>โรงพยาบาลเบตง</v>
          </cell>
          <cell r="C370" t="str">
            <v>21002</v>
          </cell>
          <cell r="D370" t="str">
            <v>กระทรวงสาธารณสุข สำนักงานปลัดกระทรวงสาธารณสุข</v>
          </cell>
          <cell r="E370" t="str">
            <v>06</v>
          </cell>
          <cell r="F370" t="str">
            <v>โรงพยาบาลทั่วไป</v>
          </cell>
          <cell r="G370" t="str">
            <v>160</v>
          </cell>
          <cell r="H370" t="str">
            <v>95</v>
          </cell>
          <cell r="I370" t="str">
            <v>จ.ยะลา</v>
          </cell>
          <cell r="J370" t="str">
            <v>02</v>
          </cell>
          <cell r="K370" t="str">
            <v xml:space="preserve"> อ.เบตง</v>
          </cell>
          <cell r="L370" t="str">
            <v>01</v>
          </cell>
          <cell r="M370" t="str">
            <v xml:space="preserve"> 'ต.เบตง'</v>
          </cell>
          <cell r="N370" t="str">
            <v>00</v>
          </cell>
          <cell r="O370" t="str">
            <v xml:space="preserve"> หมู่ 0</v>
          </cell>
          <cell r="P370" t="str">
            <v>01</v>
          </cell>
          <cell r="Q370" t="str">
            <v>เปิดดำเนินการ</v>
          </cell>
          <cell r="R370" t="str">
            <v xml:space="preserve">106 ถ.รัตนกิจ </v>
          </cell>
          <cell r="S370" t="str">
            <v>95110</v>
          </cell>
          <cell r="T370" t="str">
            <v>073234077</v>
          </cell>
          <cell r="U370" t="str">
            <v>073230936</v>
          </cell>
          <cell r="V370" t="str">
            <v>23</v>
          </cell>
          <cell r="W370" t="str">
            <v>2.3 ทุติยภูมิระดับสูง</v>
          </cell>
          <cell r="X370" t="str">
            <v>S</v>
          </cell>
          <cell r="Y370" t="str">
            <v xml:space="preserve">บริการ  </v>
          </cell>
          <cell r="AH370" t="str">
            <v>10749</v>
          </cell>
        </row>
        <row r="371">
          <cell r="A371" t="str">
            <v>001078000</v>
          </cell>
          <cell r="B371" t="str">
            <v>โรงพยาบาลมหาราช</v>
          </cell>
          <cell r="C371" t="str">
            <v>21002</v>
          </cell>
          <cell r="D371" t="str">
            <v>กระทรวงสาธารณสุข สำนักงานปลัดกระทรวงสาธารณสุข</v>
          </cell>
          <cell r="E371" t="str">
            <v>07</v>
          </cell>
          <cell r="F371" t="str">
            <v>โรงพยาบาลชุมชน</v>
          </cell>
          <cell r="G371" t="str">
            <v>10</v>
          </cell>
          <cell r="H371" t="str">
            <v>14</v>
          </cell>
          <cell r="I371" t="str">
            <v>จ.พระนครศรีอยุธยา</v>
          </cell>
          <cell r="J371" t="str">
            <v>15</v>
          </cell>
          <cell r="K371" t="str">
            <v xml:space="preserve"> อ.มหาราช</v>
          </cell>
          <cell r="L371" t="str">
            <v>01</v>
          </cell>
          <cell r="M371" t="str">
            <v xml:space="preserve"> 'ต.หัวไผ่'</v>
          </cell>
          <cell r="N371" t="str">
            <v>06</v>
          </cell>
          <cell r="O371" t="str">
            <v xml:space="preserve"> หมู่ 6</v>
          </cell>
          <cell r="P371" t="str">
            <v>01</v>
          </cell>
          <cell r="Q371" t="str">
            <v>เปิดดำเนินการ</v>
          </cell>
          <cell r="R371" t="str">
            <v xml:space="preserve">224 ม.6 </v>
          </cell>
          <cell r="V371" t="str">
            <v>21</v>
          </cell>
          <cell r="W371" t="str">
            <v>2.1 ทุติยภูมิระดับต้น</v>
          </cell>
          <cell r="AH371" t="str">
            <v>10780</v>
          </cell>
        </row>
        <row r="372">
          <cell r="A372" t="str">
            <v>001074300</v>
          </cell>
          <cell r="B372" t="str">
            <v>โรงพยาบาลระนอง</v>
          </cell>
          <cell r="C372" t="str">
            <v>21002</v>
          </cell>
          <cell r="D372" t="str">
            <v>กระทรวงสาธารณสุข สำนักงานปลัดกระทรวงสาธารณสุข</v>
          </cell>
          <cell r="E372" t="str">
            <v>06</v>
          </cell>
          <cell r="F372" t="str">
            <v>โรงพยาบาลทั่วไป</v>
          </cell>
          <cell r="G372" t="str">
            <v>324</v>
          </cell>
          <cell r="H372" t="str">
            <v>85</v>
          </cell>
          <cell r="I372" t="str">
            <v>จ.ระนอง</v>
          </cell>
          <cell r="J372" t="str">
            <v>01</v>
          </cell>
          <cell r="K372" t="str">
            <v xml:space="preserve"> อ.เมืองระนอง</v>
          </cell>
          <cell r="L372" t="str">
            <v>01</v>
          </cell>
          <cell r="M372" t="str">
            <v xml:space="preserve"> 'ต.เขานิเวศน์'</v>
          </cell>
          <cell r="N372" t="str">
            <v>00</v>
          </cell>
          <cell r="O372" t="str">
            <v xml:space="preserve"> หมู่ 0</v>
          </cell>
          <cell r="P372" t="str">
            <v>01</v>
          </cell>
          <cell r="Q372" t="str">
            <v>เปิดดำเนินการ</v>
          </cell>
          <cell r="R372" t="str">
            <v xml:space="preserve">11 ถ.กำลังทรัพย์ </v>
          </cell>
          <cell r="S372" t="str">
            <v>85000</v>
          </cell>
          <cell r="T372" t="str">
            <v>077812630</v>
          </cell>
          <cell r="U372" t="str">
            <v>077823267</v>
          </cell>
          <cell r="V372" t="str">
            <v>23</v>
          </cell>
          <cell r="W372" t="str">
            <v>2.3 ทุติยภูมิระดับสูง</v>
          </cell>
          <cell r="X372" t="str">
            <v>S</v>
          </cell>
          <cell r="Y372" t="str">
            <v xml:space="preserve">บริการ  </v>
          </cell>
          <cell r="AH372" t="str">
            <v>10743</v>
          </cell>
        </row>
        <row r="373">
          <cell r="A373" t="str">
            <v>001073600</v>
          </cell>
          <cell r="B373" t="str">
            <v>โรงพยาบาลพระจอมเกล้า</v>
          </cell>
          <cell r="C373" t="str">
            <v>21002</v>
          </cell>
          <cell r="D373" t="str">
            <v>กระทรวงสาธารณสุข สำนักงานปลัดกระทรวงสาธารณสุข</v>
          </cell>
          <cell r="E373" t="str">
            <v>06</v>
          </cell>
          <cell r="F373" t="str">
            <v>โรงพยาบาลทั่วไป</v>
          </cell>
          <cell r="G373" t="str">
            <v>365</v>
          </cell>
          <cell r="H373" t="str">
            <v>76</v>
          </cell>
          <cell r="I373" t="str">
            <v>จ.เพชรบุรี</v>
          </cell>
          <cell r="J373" t="str">
            <v>01</v>
          </cell>
          <cell r="K373" t="str">
            <v xml:space="preserve"> อ.เมืองเพชรบุรี</v>
          </cell>
          <cell r="L373" t="str">
            <v>02</v>
          </cell>
          <cell r="M373" t="str">
            <v xml:space="preserve"> 'ต.คลองกระแชง'</v>
          </cell>
          <cell r="N373" t="str">
            <v>00</v>
          </cell>
          <cell r="O373" t="str">
            <v xml:space="preserve"> หมู่ 0</v>
          </cell>
          <cell r="P373" t="str">
            <v>01</v>
          </cell>
          <cell r="Q373" t="str">
            <v>เปิดดำเนินการ</v>
          </cell>
          <cell r="R373" t="str">
            <v xml:space="preserve">53 ถ.รถไฟ </v>
          </cell>
          <cell r="S373" t="str">
            <v>76000</v>
          </cell>
          <cell r="T373" t="str">
            <v>032709999</v>
          </cell>
          <cell r="U373" t="str">
            <v>032425205</v>
          </cell>
          <cell r="V373" t="str">
            <v>23</v>
          </cell>
          <cell r="W373" t="str">
            <v>2.3 ทุติยภูมิระดับสูง</v>
          </cell>
          <cell r="X373" t="str">
            <v>S</v>
          </cell>
          <cell r="Y373" t="str">
            <v xml:space="preserve">บริการ  </v>
          </cell>
          <cell r="Z373" t="str">
            <v>01</v>
          </cell>
          <cell r="AA373" t="str">
            <v>ตั้งใหม่</v>
          </cell>
          <cell r="AH373" t="str">
            <v>10736</v>
          </cell>
        </row>
        <row r="374">
          <cell r="A374" t="str">
            <v>001079100</v>
          </cell>
          <cell r="B374" t="str">
            <v>โรงพยาบาลชัยบาดาล</v>
          </cell>
          <cell r="C374" t="str">
            <v>21002</v>
          </cell>
          <cell r="D374" t="str">
            <v>กระทรวงสาธารณสุข สำนักงานปลัดกระทรวงสาธารณสุข</v>
          </cell>
          <cell r="E374" t="str">
            <v>07</v>
          </cell>
          <cell r="F374" t="str">
            <v>โรงพยาบาลชุมชน</v>
          </cell>
          <cell r="G374" t="str">
            <v>152</v>
          </cell>
          <cell r="H374" t="str">
            <v>16</v>
          </cell>
          <cell r="I374" t="str">
            <v>จ.ลพบุรี</v>
          </cell>
          <cell r="J374" t="str">
            <v>04</v>
          </cell>
          <cell r="K374" t="str">
            <v xml:space="preserve"> อ.ชัยบาดาล</v>
          </cell>
          <cell r="L374" t="str">
            <v>01</v>
          </cell>
          <cell r="M374" t="str">
            <v xml:space="preserve"> 'ต.ลำนารายณ์'</v>
          </cell>
          <cell r="N374" t="str">
            <v>11</v>
          </cell>
          <cell r="O374" t="str">
            <v xml:space="preserve"> หมู่ 11</v>
          </cell>
          <cell r="P374" t="str">
            <v>01</v>
          </cell>
          <cell r="Q374" t="str">
            <v>เปิดดำเนินการ</v>
          </cell>
          <cell r="R374" t="str">
            <v xml:space="preserve">250 </v>
          </cell>
          <cell r="S374" t="str">
            <v>15130</v>
          </cell>
          <cell r="T374" t="str">
            <v>036-461414</v>
          </cell>
          <cell r="U374" t="str">
            <v>036-462040</v>
          </cell>
          <cell r="V374" t="str">
            <v>22</v>
          </cell>
          <cell r="W374" t="str">
            <v>2.2 ทุติยภูมิระดับกลาง</v>
          </cell>
          <cell r="X374" t="str">
            <v>S</v>
          </cell>
          <cell r="Y374" t="str">
            <v xml:space="preserve">บริการ  </v>
          </cell>
          <cell r="Z374" t="str">
            <v>01</v>
          </cell>
          <cell r="AA374" t="str">
            <v>ตั้งใหม่</v>
          </cell>
          <cell r="AB374" t="str">
            <v>จากการสำรวจ ปี55</v>
          </cell>
          <cell r="AH374" t="str">
            <v>10791</v>
          </cell>
        </row>
        <row r="375">
          <cell r="A375" t="str">
            <v>001102400</v>
          </cell>
          <cell r="B375" t="str">
            <v>โรงพยาบาลน้ำโสม</v>
          </cell>
          <cell r="C375" t="str">
            <v>21002</v>
          </cell>
          <cell r="D375" t="str">
            <v>กระทรวงสาธารณสุข สำนักงานปลัดกระทรวงสาธารณสุข</v>
          </cell>
          <cell r="E375" t="str">
            <v>07</v>
          </cell>
          <cell r="F375" t="str">
            <v>โรงพยาบาลชุมชน</v>
          </cell>
          <cell r="G375" t="str">
            <v>60</v>
          </cell>
          <cell r="H375" t="str">
            <v>41</v>
          </cell>
          <cell r="I375" t="str">
            <v>จ.อุดรธานี</v>
          </cell>
          <cell r="J375" t="str">
            <v>18</v>
          </cell>
          <cell r="K375" t="str">
            <v xml:space="preserve"> อ.น้ำโสม</v>
          </cell>
          <cell r="L375" t="str">
            <v>10</v>
          </cell>
          <cell r="M375" t="str">
            <v xml:space="preserve"> 'ต.ศรีสำราญ'</v>
          </cell>
          <cell r="N375" t="str">
            <v>01</v>
          </cell>
          <cell r="O375" t="str">
            <v xml:space="preserve"> หมู่ 1</v>
          </cell>
          <cell r="P375" t="str">
            <v>01</v>
          </cell>
          <cell r="Q375" t="str">
            <v>เปิดดำเนินการ</v>
          </cell>
          <cell r="S375" t="str">
            <v>41210</v>
          </cell>
          <cell r="V375" t="str">
            <v>21</v>
          </cell>
          <cell r="W375" t="str">
            <v>2.1 ทุติยภูมิระดับต้น</v>
          </cell>
          <cell r="AH375" t="str">
            <v>11024</v>
          </cell>
        </row>
        <row r="376">
          <cell r="A376" t="str">
            <v>001073200</v>
          </cell>
          <cell r="B376" t="str">
            <v>โรงพยาบาลมะการักษ์</v>
          </cell>
          <cell r="C376" t="str">
            <v>21002</v>
          </cell>
          <cell r="D376" t="str">
            <v>กระทรวงสาธารณสุข สำนักงานปลัดกระทรวงสาธารณสุข</v>
          </cell>
          <cell r="E376" t="str">
            <v>06</v>
          </cell>
          <cell r="F376" t="str">
            <v>โรงพยาบาลทั่วไป</v>
          </cell>
          <cell r="G376" t="str">
            <v>240</v>
          </cell>
          <cell r="H376" t="str">
            <v>71</v>
          </cell>
          <cell r="I376" t="str">
            <v>จ.กาญจนบุรี</v>
          </cell>
          <cell r="J376" t="str">
            <v>05</v>
          </cell>
          <cell r="K376" t="str">
            <v xml:space="preserve"> อ.ท่ามะกา</v>
          </cell>
          <cell r="L376" t="str">
            <v>06</v>
          </cell>
          <cell r="M376" t="str">
            <v xml:space="preserve"> 'ต.ท่ามะกา'</v>
          </cell>
          <cell r="N376" t="str">
            <v>04</v>
          </cell>
          <cell r="O376" t="str">
            <v xml:space="preserve"> หมู่ 4</v>
          </cell>
          <cell r="P376" t="str">
            <v>01</v>
          </cell>
          <cell r="Q376" t="str">
            <v>เปิดดำเนินการ</v>
          </cell>
          <cell r="R376" t="str">
            <v xml:space="preserve">47/12 </v>
          </cell>
          <cell r="S376" t="str">
            <v>71120</v>
          </cell>
          <cell r="T376" t="str">
            <v>034542031</v>
          </cell>
          <cell r="U376" t="str">
            <v>034541115</v>
          </cell>
          <cell r="V376" t="str">
            <v>23</v>
          </cell>
          <cell r="W376" t="str">
            <v>2.3 ทุติยภูมิระดับสูง</v>
          </cell>
          <cell r="X376" t="str">
            <v>S</v>
          </cell>
          <cell r="Y376" t="str">
            <v xml:space="preserve">บริการ  </v>
          </cell>
          <cell r="AH376" t="str">
            <v>10732</v>
          </cell>
        </row>
        <row r="377">
          <cell r="A377" t="str">
            <v>001076000</v>
          </cell>
          <cell r="B377" t="str">
            <v>โรงพยาบาลปากเกร็ด</v>
          </cell>
          <cell r="C377" t="str">
            <v>21002</v>
          </cell>
          <cell r="D377" t="str">
            <v>กระทรวงสาธารณสุข สำนักงานปลัดกระทรวงสาธารณสุข</v>
          </cell>
          <cell r="E377" t="str">
            <v>07</v>
          </cell>
          <cell r="F377" t="str">
            <v>โรงพยาบาลชุมชน</v>
          </cell>
          <cell r="G377" t="str">
            <v>30</v>
          </cell>
          <cell r="H377" t="str">
            <v>12</v>
          </cell>
          <cell r="I377" t="str">
            <v>จ.นนทบุรี</v>
          </cell>
          <cell r="J377" t="str">
            <v>06</v>
          </cell>
          <cell r="K377" t="str">
            <v xml:space="preserve"> อ.ปากเกร็ด</v>
          </cell>
          <cell r="L377" t="str">
            <v>01</v>
          </cell>
          <cell r="M377" t="str">
            <v xml:space="preserve"> 'ต.ปากเกร็ด'</v>
          </cell>
          <cell r="N377" t="str">
            <v>05</v>
          </cell>
          <cell r="O377" t="str">
            <v xml:space="preserve"> หมู่ 5</v>
          </cell>
          <cell r="P377" t="str">
            <v>01</v>
          </cell>
          <cell r="Q377" t="str">
            <v>เปิดดำเนินการ</v>
          </cell>
          <cell r="R377" t="str">
            <v xml:space="preserve">70 ถ.แจ้งวัฒนะ </v>
          </cell>
          <cell r="S377" t="str">
            <v>11120</v>
          </cell>
          <cell r="T377" t="str">
            <v>029609900</v>
          </cell>
          <cell r="U377" t="str">
            <v>029609911</v>
          </cell>
          <cell r="V377" t="str">
            <v>22</v>
          </cell>
          <cell r="W377" t="str">
            <v>2.2 ทุติยภูมิระดับกลาง</v>
          </cell>
          <cell r="X377" t="str">
            <v>S</v>
          </cell>
          <cell r="Y377" t="str">
            <v xml:space="preserve">บริการ  </v>
          </cell>
          <cell r="AH377" t="str">
            <v>10760</v>
          </cell>
        </row>
        <row r="378">
          <cell r="A378" t="str">
            <v>001076100</v>
          </cell>
          <cell r="B378" t="str">
            <v>โรงพยาบาลคลองหลวง</v>
          </cell>
          <cell r="C378" t="str">
            <v>21002</v>
          </cell>
          <cell r="D378" t="str">
            <v>กระทรวงสาธารณสุข สำนักงานปลัดกระทรวงสาธารณสุข</v>
          </cell>
          <cell r="E378" t="str">
            <v>07</v>
          </cell>
          <cell r="F378" t="str">
            <v>โรงพยาบาลชุมชน</v>
          </cell>
          <cell r="G378" t="str">
            <v>30</v>
          </cell>
          <cell r="H378" t="str">
            <v>13</v>
          </cell>
          <cell r="I378" t="str">
            <v>จ.ปทุมธานี</v>
          </cell>
          <cell r="J378" t="str">
            <v>02</v>
          </cell>
          <cell r="K378" t="str">
            <v xml:space="preserve"> อ.คลองหลวง</v>
          </cell>
          <cell r="L378" t="str">
            <v>06</v>
          </cell>
          <cell r="M378" t="str">
            <v xml:space="preserve"> 'ต.คลองหก'</v>
          </cell>
          <cell r="N378" t="str">
            <v>07</v>
          </cell>
          <cell r="O378" t="str">
            <v xml:space="preserve"> หมู่ 7</v>
          </cell>
          <cell r="P378" t="str">
            <v>01</v>
          </cell>
          <cell r="Q378" t="str">
            <v>เปิดดำเนินการ</v>
          </cell>
          <cell r="R378" t="str">
            <v xml:space="preserve">30 </v>
          </cell>
          <cell r="S378" t="str">
            <v>12120</v>
          </cell>
          <cell r="T378" t="str">
            <v>0290464456</v>
          </cell>
          <cell r="U378" t="str">
            <v>029046446</v>
          </cell>
          <cell r="V378" t="str">
            <v>22</v>
          </cell>
          <cell r="W378" t="str">
            <v>2.2 ทุติยภูมิระดับกลาง</v>
          </cell>
          <cell r="AH378" t="str">
            <v>10761</v>
          </cell>
        </row>
        <row r="379">
          <cell r="A379" t="str">
            <v>001076300</v>
          </cell>
          <cell r="B379" t="str">
            <v>โรงพยาบาลประชาธิปัตย์</v>
          </cell>
          <cell r="C379" t="str">
            <v>21002</v>
          </cell>
          <cell r="D379" t="str">
            <v>กระทรวงสาธารณสุข สำนักงานปลัดกระทรวงสาธารณสุข</v>
          </cell>
          <cell r="E379" t="str">
            <v>07</v>
          </cell>
          <cell r="F379" t="str">
            <v>โรงพยาบาลชุมชน</v>
          </cell>
          <cell r="G379" t="str">
            <v>30</v>
          </cell>
          <cell r="H379" t="str">
            <v>13</v>
          </cell>
          <cell r="I379" t="str">
            <v>จ.ปทุมธานี</v>
          </cell>
          <cell r="J379" t="str">
            <v>03</v>
          </cell>
          <cell r="K379" t="str">
            <v xml:space="preserve"> อ.ธัญบุรี</v>
          </cell>
          <cell r="L379" t="str">
            <v>01</v>
          </cell>
          <cell r="M379" t="str">
            <v xml:space="preserve"> 'ต.ประชาธิปัตย์'</v>
          </cell>
          <cell r="N379" t="str">
            <v>02</v>
          </cell>
          <cell r="O379" t="str">
            <v xml:space="preserve"> หมู่ 2</v>
          </cell>
          <cell r="P379" t="str">
            <v>01</v>
          </cell>
          <cell r="Q379" t="str">
            <v>เปิดดำเนินการ</v>
          </cell>
          <cell r="R379" t="str">
            <v xml:space="preserve">247/45 </v>
          </cell>
          <cell r="S379" t="str">
            <v>12110</v>
          </cell>
          <cell r="T379" t="str">
            <v>025313075</v>
          </cell>
          <cell r="U379" t="str">
            <v>025676317</v>
          </cell>
          <cell r="V379" t="str">
            <v>22</v>
          </cell>
          <cell r="W379" t="str">
            <v>2.2 ทุติยภูมิระดับกลาง</v>
          </cell>
          <cell r="AH379" t="str">
            <v>10763</v>
          </cell>
        </row>
        <row r="380">
          <cell r="A380" t="str">
            <v>001076500</v>
          </cell>
          <cell r="B380" t="str">
            <v>โรงพยาบาลลาดหลุมแก้ว</v>
          </cell>
          <cell r="C380" t="str">
            <v>21002</v>
          </cell>
          <cell r="D380" t="str">
            <v>กระทรวงสาธารณสุข สำนักงานปลัดกระทรวงสาธารณสุข</v>
          </cell>
          <cell r="E380" t="str">
            <v>07</v>
          </cell>
          <cell r="F380" t="str">
            <v>โรงพยาบาลชุมชน</v>
          </cell>
          <cell r="G380" t="str">
            <v>30</v>
          </cell>
          <cell r="H380" t="str">
            <v>13</v>
          </cell>
          <cell r="I380" t="str">
            <v>จ.ปทุมธานี</v>
          </cell>
          <cell r="J380" t="str">
            <v>05</v>
          </cell>
          <cell r="K380" t="str">
            <v xml:space="preserve"> อ.ลาดหลุมแก้ว</v>
          </cell>
          <cell r="L380" t="str">
            <v>01</v>
          </cell>
          <cell r="M380" t="str">
            <v xml:space="preserve"> 'ต.ระแหง'</v>
          </cell>
          <cell r="N380" t="str">
            <v>04</v>
          </cell>
          <cell r="O380" t="str">
            <v xml:space="preserve"> หมู่ 4</v>
          </cell>
          <cell r="P380" t="str">
            <v>01</v>
          </cell>
          <cell r="Q380" t="str">
            <v>เปิดดำเนินการ</v>
          </cell>
          <cell r="R380" t="str">
            <v xml:space="preserve">187 </v>
          </cell>
          <cell r="S380" t="str">
            <v>12140</v>
          </cell>
          <cell r="T380" t="str">
            <v>025991650</v>
          </cell>
          <cell r="U380" t="str">
            <v>025991651</v>
          </cell>
          <cell r="V380" t="str">
            <v>22</v>
          </cell>
          <cell r="W380" t="str">
            <v>2.2 ทุติยภูมิระดับกลาง</v>
          </cell>
          <cell r="AH380" t="str">
            <v>10765</v>
          </cell>
        </row>
        <row r="381">
          <cell r="A381" t="str">
            <v>001076600</v>
          </cell>
          <cell r="B381" t="str">
            <v>โรงพยาบาลลำลูกกา</v>
          </cell>
          <cell r="C381" t="str">
            <v>21002</v>
          </cell>
          <cell r="D381" t="str">
            <v>กระทรวงสาธารณสุข สำนักงานปลัดกระทรวงสาธารณสุข</v>
          </cell>
          <cell r="E381" t="str">
            <v>07</v>
          </cell>
          <cell r="F381" t="str">
            <v>โรงพยาบาลชุมชน</v>
          </cell>
          <cell r="G381" t="str">
            <v>30</v>
          </cell>
          <cell r="H381" t="str">
            <v>13</v>
          </cell>
          <cell r="I381" t="str">
            <v>จ.ปทุมธานี</v>
          </cell>
          <cell r="J381" t="str">
            <v>06</v>
          </cell>
          <cell r="K381" t="str">
            <v xml:space="preserve"> อ.ลำลูกกา</v>
          </cell>
          <cell r="L381" t="str">
            <v>06</v>
          </cell>
          <cell r="M381" t="str">
            <v xml:space="preserve"> 'ต.ลำไทร'</v>
          </cell>
          <cell r="N381" t="str">
            <v>06</v>
          </cell>
          <cell r="O381" t="str">
            <v xml:space="preserve"> หมู่ 6</v>
          </cell>
          <cell r="P381" t="str">
            <v>01</v>
          </cell>
          <cell r="Q381" t="str">
            <v>เปิดดำเนินการ</v>
          </cell>
          <cell r="S381" t="str">
            <v>12150</v>
          </cell>
          <cell r="T381" t="str">
            <v>025631080</v>
          </cell>
          <cell r="U381" t="str">
            <v>025631011</v>
          </cell>
          <cell r="V381" t="str">
            <v>22</v>
          </cell>
          <cell r="W381" t="str">
            <v>2.2 ทุติยภูมิระดับกลาง</v>
          </cell>
          <cell r="AH381" t="str">
            <v>10766</v>
          </cell>
        </row>
        <row r="382">
          <cell r="A382" t="str">
            <v>001077400</v>
          </cell>
          <cell r="B382" t="str">
            <v>โรงพยาบาลผักไห่</v>
          </cell>
          <cell r="C382" t="str">
            <v>21002</v>
          </cell>
          <cell r="D382" t="str">
            <v>กระทรวงสาธารณสุข สำนักงานปลัดกระทรวงสาธารณสุข</v>
          </cell>
          <cell r="E382" t="str">
            <v>07</v>
          </cell>
          <cell r="F382" t="str">
            <v>โรงพยาบาลชุมชน</v>
          </cell>
          <cell r="G382" t="str">
            <v>30</v>
          </cell>
          <cell r="H382" t="str">
            <v>14</v>
          </cell>
          <cell r="I382" t="str">
            <v>จ.พระนครศรีอยุธยา</v>
          </cell>
          <cell r="J382" t="str">
            <v>08</v>
          </cell>
          <cell r="K382" t="str">
            <v xml:space="preserve"> อ.ผักไห่</v>
          </cell>
          <cell r="L382" t="str">
            <v>01</v>
          </cell>
          <cell r="M382" t="str">
            <v xml:space="preserve"> 'ต.ผักไห่'</v>
          </cell>
          <cell r="N382" t="str">
            <v>05</v>
          </cell>
          <cell r="O382" t="str">
            <v xml:space="preserve"> หมู่ 5</v>
          </cell>
          <cell r="P382" t="str">
            <v>01</v>
          </cell>
          <cell r="Q382" t="str">
            <v>เปิดดำเนินการ</v>
          </cell>
          <cell r="R382" t="str">
            <v xml:space="preserve">15 ม.5 ถ.ผักไห่-ป่าโมก </v>
          </cell>
          <cell r="V382" t="str">
            <v>21</v>
          </cell>
          <cell r="W382" t="str">
            <v>2.1 ทุติยภูมิระดับต้น</v>
          </cell>
          <cell r="AH382" t="str">
            <v>10774</v>
          </cell>
        </row>
        <row r="383">
          <cell r="A383" t="str">
            <v>001077100</v>
          </cell>
          <cell r="B383" t="str">
            <v>โรงพยาบาลบางบาล</v>
          </cell>
          <cell r="C383" t="str">
            <v>21002</v>
          </cell>
          <cell r="D383" t="str">
            <v>กระทรวงสาธารณสุข สำนักงานปลัดกระทรวงสาธารณสุข</v>
          </cell>
          <cell r="E383" t="str">
            <v>07</v>
          </cell>
          <cell r="F383" t="str">
            <v>โรงพยาบาลชุมชน</v>
          </cell>
          <cell r="G383" t="str">
            <v>30</v>
          </cell>
          <cell r="H383" t="str">
            <v>14</v>
          </cell>
          <cell r="I383" t="str">
            <v>จ.พระนครศรีอยุธยา</v>
          </cell>
          <cell r="J383" t="str">
            <v>05</v>
          </cell>
          <cell r="K383" t="str">
            <v xml:space="preserve"> อ.บางบาล</v>
          </cell>
          <cell r="L383" t="str">
            <v>04</v>
          </cell>
          <cell r="M383" t="str">
            <v xml:space="preserve"> 'ต.สะพานไทย'</v>
          </cell>
          <cell r="N383" t="str">
            <v>02</v>
          </cell>
          <cell r="O383" t="str">
            <v xml:space="preserve"> หมู่ 2</v>
          </cell>
          <cell r="P383" t="str">
            <v>01</v>
          </cell>
          <cell r="Q383" t="str">
            <v>เปิดดำเนินการ</v>
          </cell>
          <cell r="R383" t="str">
            <v xml:space="preserve">82 </v>
          </cell>
          <cell r="V383" t="str">
            <v>21</v>
          </cell>
          <cell r="W383" t="str">
            <v>2.1 ทุติยภูมิระดับต้น</v>
          </cell>
          <cell r="AH383" t="str">
            <v>10771</v>
          </cell>
        </row>
        <row r="384">
          <cell r="A384" t="str">
            <v>001077300</v>
          </cell>
          <cell r="B384" t="str">
            <v>โรงพยาบาลบางปะหัน</v>
          </cell>
          <cell r="C384" t="str">
            <v>21002</v>
          </cell>
          <cell r="D384" t="str">
            <v>กระทรวงสาธารณสุข สำนักงานปลัดกระทรวงสาธารณสุข</v>
          </cell>
          <cell r="E384" t="str">
            <v>07</v>
          </cell>
          <cell r="F384" t="str">
            <v>โรงพยาบาลชุมชน</v>
          </cell>
          <cell r="G384" t="str">
            <v>10</v>
          </cell>
          <cell r="H384" t="str">
            <v>14</v>
          </cell>
          <cell r="I384" t="str">
            <v>จ.พระนครศรีอยุธยา</v>
          </cell>
          <cell r="J384" t="str">
            <v>07</v>
          </cell>
          <cell r="K384" t="str">
            <v xml:space="preserve"> อ.บางปะหัน</v>
          </cell>
          <cell r="L384" t="str">
            <v>08</v>
          </cell>
          <cell r="M384" t="str">
            <v xml:space="preserve"> 'ต.บางนางร้า'</v>
          </cell>
          <cell r="N384" t="str">
            <v>05</v>
          </cell>
          <cell r="O384" t="str">
            <v xml:space="preserve"> หมู่ 5</v>
          </cell>
          <cell r="P384" t="str">
            <v>01</v>
          </cell>
          <cell r="Q384" t="str">
            <v>เปิดดำเนินการ</v>
          </cell>
          <cell r="R384" t="str">
            <v xml:space="preserve">71/3 </v>
          </cell>
          <cell r="V384" t="str">
            <v>21</v>
          </cell>
          <cell r="W384" t="str">
            <v>2.1 ทุติยภูมิระดับต้น</v>
          </cell>
          <cell r="X384" t="str">
            <v>S</v>
          </cell>
          <cell r="Y384" t="str">
            <v xml:space="preserve">บริการ  </v>
          </cell>
          <cell r="Z384" t="str">
            <v>01</v>
          </cell>
          <cell r="AA384" t="str">
            <v>ตั้งใหม่</v>
          </cell>
          <cell r="AH384" t="str">
            <v>10773</v>
          </cell>
        </row>
        <row r="385">
          <cell r="A385" t="str">
            <v>001078100</v>
          </cell>
          <cell r="B385" t="str">
            <v>โรงพยาบาลบ้านแพรก</v>
          </cell>
          <cell r="C385" t="str">
            <v>21002</v>
          </cell>
          <cell r="D385" t="str">
            <v>กระทรวงสาธารณสุข สำนักงานปลัดกระทรวงสาธารณสุข</v>
          </cell>
          <cell r="E385" t="str">
            <v>07</v>
          </cell>
          <cell r="F385" t="str">
            <v>โรงพยาบาลชุมชน</v>
          </cell>
          <cell r="G385" t="str">
            <v>10</v>
          </cell>
          <cell r="H385" t="str">
            <v>14</v>
          </cell>
          <cell r="I385" t="str">
            <v>จ.พระนครศรีอยุธยา</v>
          </cell>
          <cell r="J385" t="str">
            <v>16</v>
          </cell>
          <cell r="K385" t="str">
            <v xml:space="preserve"> อ.บ้านแพรก</v>
          </cell>
          <cell r="L385" t="str">
            <v>02</v>
          </cell>
          <cell r="M385" t="str">
            <v xml:space="preserve"> 'ต.บ้านใหม่'</v>
          </cell>
          <cell r="N385" t="str">
            <v>01</v>
          </cell>
          <cell r="O385" t="str">
            <v xml:space="preserve"> หมู่ 1</v>
          </cell>
          <cell r="P385" t="str">
            <v>01</v>
          </cell>
          <cell r="Q385" t="str">
            <v>เปิดดำเนินการ</v>
          </cell>
          <cell r="R385" t="str">
            <v>165 ม.1</v>
          </cell>
          <cell r="V385" t="str">
            <v>21</v>
          </cell>
          <cell r="W385" t="str">
            <v>2.1 ทุติยภูมิระดับต้น</v>
          </cell>
          <cell r="AH385" t="str">
            <v>10781</v>
          </cell>
        </row>
        <row r="386">
          <cell r="A386" t="str">
            <v>001077900</v>
          </cell>
          <cell r="B386" t="str">
            <v>โรงพยาบาลอุทัย</v>
          </cell>
          <cell r="C386" t="str">
            <v>21002</v>
          </cell>
          <cell r="D386" t="str">
            <v>กระทรวงสาธารณสุข สำนักงานปลัดกระทรวงสาธารณสุข</v>
          </cell>
          <cell r="E386" t="str">
            <v>07</v>
          </cell>
          <cell r="F386" t="str">
            <v>โรงพยาบาลชุมชน</v>
          </cell>
          <cell r="G386" t="str">
            <v>10</v>
          </cell>
          <cell r="H386" t="str">
            <v>14</v>
          </cell>
          <cell r="I386" t="str">
            <v>จ.พระนครศรีอยุธยา</v>
          </cell>
          <cell r="J386" t="str">
            <v>14</v>
          </cell>
          <cell r="K386" t="str">
            <v xml:space="preserve"> อ.อุทัย</v>
          </cell>
          <cell r="L386" t="str">
            <v>10</v>
          </cell>
          <cell r="M386" t="str">
            <v xml:space="preserve"> 'ต.ธนู'</v>
          </cell>
          <cell r="N386" t="str">
            <v>05</v>
          </cell>
          <cell r="O386" t="str">
            <v xml:space="preserve"> หมู่ 5</v>
          </cell>
          <cell r="P386" t="str">
            <v>01</v>
          </cell>
          <cell r="Q386" t="str">
            <v>เปิดดำเนินการ</v>
          </cell>
          <cell r="R386" t="str">
            <v xml:space="preserve">15 ม.5 </v>
          </cell>
          <cell r="V386" t="str">
            <v>21</v>
          </cell>
          <cell r="W386" t="str">
            <v>2.1 ทุติยภูมิระดับต้น</v>
          </cell>
          <cell r="AH386" t="str">
            <v>10779</v>
          </cell>
        </row>
        <row r="387">
          <cell r="A387" t="str">
            <v>001078800</v>
          </cell>
          <cell r="B387" t="str">
            <v>โรงพยาบาลสามโก้</v>
          </cell>
          <cell r="C387" t="str">
            <v>21002</v>
          </cell>
          <cell r="D387" t="str">
            <v>กระทรวงสาธารณสุข สำนักงานปลัดกระทรวงสาธารณสุข</v>
          </cell>
          <cell r="E387" t="str">
            <v>07</v>
          </cell>
          <cell r="F387" t="str">
            <v>โรงพยาบาลชุมชน</v>
          </cell>
          <cell r="G387" t="str">
            <v>30</v>
          </cell>
          <cell r="H387" t="str">
            <v>15</v>
          </cell>
          <cell r="I387" t="str">
            <v>จ.อ่างทอง</v>
          </cell>
          <cell r="J387" t="str">
            <v>07</v>
          </cell>
          <cell r="K387" t="str">
            <v xml:space="preserve"> อ.สามโก้</v>
          </cell>
          <cell r="L387" t="str">
            <v>01</v>
          </cell>
          <cell r="M387" t="str">
            <v xml:space="preserve"> 'ต.สามโก้'</v>
          </cell>
          <cell r="N387" t="str">
            <v>10</v>
          </cell>
          <cell r="O387" t="str">
            <v xml:space="preserve"> หมู่ 10</v>
          </cell>
          <cell r="P387" t="str">
            <v>01</v>
          </cell>
          <cell r="Q387" t="str">
            <v>เปิดดำเนินการ</v>
          </cell>
          <cell r="R387" t="str">
            <v xml:space="preserve">ที่ตั้ง1 </v>
          </cell>
          <cell r="V387" t="str">
            <v>22</v>
          </cell>
          <cell r="W387" t="str">
            <v>2.2 ทุติยภูมิระดับกลาง</v>
          </cell>
          <cell r="Z387" t="str">
            <v>04</v>
          </cell>
          <cell r="AA387" t="str">
            <v>แก้ไข/เปลี่ยนแปลงที่ตั้ง</v>
          </cell>
          <cell r="AB387" t="str">
            <v>เพิ่มเป็น 30 เตียง ตามมติ อกพ.สป</v>
          </cell>
          <cell r="AH387" t="str">
            <v>10788</v>
          </cell>
        </row>
        <row r="388">
          <cell r="A388" t="str">
            <v>001073100</v>
          </cell>
          <cell r="B388" t="str">
            <v>โรงพยาบาลพหลพลพยุหเสนา</v>
          </cell>
          <cell r="C388" t="str">
            <v>21002</v>
          </cell>
          <cell r="D388" t="str">
            <v>กระทรวงสาธารณสุข สำนักงานปลัดกระทรวงสาธารณสุข</v>
          </cell>
          <cell r="E388" t="str">
            <v>06</v>
          </cell>
          <cell r="F388" t="str">
            <v>โรงพยาบาลทั่วไป</v>
          </cell>
          <cell r="G388" t="str">
            <v>578</v>
          </cell>
          <cell r="H388" t="str">
            <v>71</v>
          </cell>
          <cell r="I388" t="str">
            <v>จ.กาญจนบุรี</v>
          </cell>
          <cell r="J388" t="str">
            <v>01</v>
          </cell>
          <cell r="K388" t="str">
            <v xml:space="preserve"> อ.เมืองกาญจนบุรี</v>
          </cell>
          <cell r="L388" t="str">
            <v>03</v>
          </cell>
          <cell r="M388" t="str">
            <v xml:space="preserve"> 'ต.ปากแพรก'</v>
          </cell>
          <cell r="N388" t="str">
            <v>03</v>
          </cell>
          <cell r="O388" t="str">
            <v xml:space="preserve"> หมู่ 3</v>
          </cell>
          <cell r="P388" t="str">
            <v>01</v>
          </cell>
          <cell r="Q388" t="str">
            <v>เปิดดำเนินการ</v>
          </cell>
          <cell r="R388" t="str">
            <v xml:space="preserve">572/1 </v>
          </cell>
          <cell r="S388" t="str">
            <v>71000</v>
          </cell>
          <cell r="T388" t="str">
            <v>034622999</v>
          </cell>
          <cell r="U388" t="str">
            <v>034511507</v>
          </cell>
          <cell r="V388" t="str">
            <v>23</v>
          </cell>
          <cell r="W388" t="str">
            <v>2.3 ทุติยภูมิระดับสูง</v>
          </cell>
          <cell r="X388" t="str">
            <v>S</v>
          </cell>
          <cell r="Y388" t="str">
            <v xml:space="preserve">บริการ  </v>
          </cell>
          <cell r="AH388" t="str">
            <v>10731</v>
          </cell>
        </row>
        <row r="389">
          <cell r="A389" t="str">
            <v>001074200</v>
          </cell>
          <cell r="B389" t="str">
            <v>โรงพยาบาลเกาะสมุย</v>
          </cell>
          <cell r="C389" t="str">
            <v>21002</v>
          </cell>
          <cell r="D389" t="str">
            <v>กระทรวงสาธารณสุข สำนักงานปลัดกระทรวงสาธารณสุข</v>
          </cell>
          <cell r="E389" t="str">
            <v>06</v>
          </cell>
          <cell r="F389" t="str">
            <v>โรงพยาบาลทั่วไป</v>
          </cell>
          <cell r="G389" t="str">
            <v>120</v>
          </cell>
          <cell r="H389" t="str">
            <v>84</v>
          </cell>
          <cell r="I389" t="str">
            <v>จ.สุราษฎร์ธานี</v>
          </cell>
          <cell r="J389" t="str">
            <v>04</v>
          </cell>
          <cell r="K389" t="str">
            <v xml:space="preserve"> อ.เกาะสมุย</v>
          </cell>
          <cell r="L389" t="str">
            <v>01</v>
          </cell>
          <cell r="M389" t="str">
            <v xml:space="preserve"> 'ต.อ่างทอง'</v>
          </cell>
          <cell r="N389" t="str">
            <v>01</v>
          </cell>
          <cell r="O389" t="str">
            <v xml:space="preserve"> หมู่ 1</v>
          </cell>
          <cell r="P389" t="str">
            <v>01</v>
          </cell>
          <cell r="Q389" t="str">
            <v>เปิดดำเนินการ</v>
          </cell>
          <cell r="R389" t="str">
            <v xml:space="preserve">60 </v>
          </cell>
          <cell r="S389" t="str">
            <v>84140</v>
          </cell>
          <cell r="T389" t="str">
            <v>077421232</v>
          </cell>
          <cell r="U389" t="str">
            <v>077421230</v>
          </cell>
          <cell r="V389" t="str">
            <v>23</v>
          </cell>
          <cell r="W389" t="str">
            <v>2.3 ทุติยภูมิระดับสูง</v>
          </cell>
          <cell r="X389" t="str">
            <v>S</v>
          </cell>
          <cell r="Y389" t="str">
            <v xml:space="preserve">บริการ  </v>
          </cell>
          <cell r="AH389" t="str">
            <v>10742</v>
          </cell>
        </row>
        <row r="390">
          <cell r="A390" t="str">
            <v>001077800</v>
          </cell>
          <cell r="B390" t="str">
            <v>โรงพยาบาลบางซ้าย</v>
          </cell>
          <cell r="C390" t="str">
            <v>21002</v>
          </cell>
          <cell r="D390" t="str">
            <v>กระทรวงสาธารณสุข สำนักงานปลัดกระทรวงสาธารณสุข</v>
          </cell>
          <cell r="E390" t="str">
            <v>07</v>
          </cell>
          <cell r="F390" t="str">
            <v>โรงพยาบาลชุมชน</v>
          </cell>
          <cell r="G390" t="str">
            <v>10</v>
          </cell>
          <cell r="H390" t="str">
            <v>14</v>
          </cell>
          <cell r="I390" t="str">
            <v>จ.พระนครศรีอยุธยา</v>
          </cell>
          <cell r="J390" t="str">
            <v>13</v>
          </cell>
          <cell r="K390" t="str">
            <v xml:space="preserve"> อ.บางซ้าย</v>
          </cell>
          <cell r="L390" t="str">
            <v>01</v>
          </cell>
          <cell r="M390" t="str">
            <v xml:space="preserve"> 'ต.บางซ้าย'</v>
          </cell>
          <cell r="N390" t="str">
            <v>01</v>
          </cell>
          <cell r="O390" t="str">
            <v xml:space="preserve"> หมู่ 1</v>
          </cell>
          <cell r="P390" t="str">
            <v>01</v>
          </cell>
          <cell r="Q390" t="str">
            <v>เปิดดำเนินการ</v>
          </cell>
          <cell r="R390" t="str">
            <v>58 ม.1</v>
          </cell>
          <cell r="V390" t="str">
            <v>21</v>
          </cell>
          <cell r="W390" t="str">
            <v>2.1 ทุติยภูมิระดับต้น</v>
          </cell>
          <cell r="AH390" t="str">
            <v>10778</v>
          </cell>
        </row>
        <row r="391">
          <cell r="A391" t="str">
            <v>001078400</v>
          </cell>
          <cell r="B391" t="str">
            <v>โรงพยาบาลป่าโมก</v>
          </cell>
          <cell r="C391" t="str">
            <v>21002</v>
          </cell>
          <cell r="D391" t="str">
            <v>กระทรวงสาธารณสุข สำนักงานปลัดกระทรวงสาธารณสุข</v>
          </cell>
          <cell r="E391" t="str">
            <v>07</v>
          </cell>
          <cell r="F391" t="str">
            <v>โรงพยาบาลชุมชน</v>
          </cell>
          <cell r="G391" t="str">
            <v>60</v>
          </cell>
          <cell r="H391" t="str">
            <v>15</v>
          </cell>
          <cell r="I391" t="str">
            <v>จ.อ่างทอง</v>
          </cell>
          <cell r="J391" t="str">
            <v>03</v>
          </cell>
          <cell r="K391" t="str">
            <v xml:space="preserve"> อ.ป่าโมก</v>
          </cell>
          <cell r="L391" t="str">
            <v>02</v>
          </cell>
          <cell r="M391" t="str">
            <v xml:space="preserve"> 'ต.ป่าโมก'</v>
          </cell>
          <cell r="N391" t="str">
            <v>00</v>
          </cell>
          <cell r="O391" t="str">
            <v xml:space="preserve"> หมู่ 0</v>
          </cell>
          <cell r="P391" t="str">
            <v>01</v>
          </cell>
          <cell r="Q391" t="str">
            <v>เปิดดำเนินการ</v>
          </cell>
          <cell r="R391" t="str">
            <v xml:space="preserve">318/ข ถ.ตร-สนัน-ชิต </v>
          </cell>
          <cell r="V391" t="str">
            <v>21</v>
          </cell>
          <cell r="W391" t="str">
            <v>2.1 ทุติยภูมิระดับต้น</v>
          </cell>
          <cell r="Z391" t="str">
            <v>04</v>
          </cell>
          <cell r="AA391" t="str">
            <v>แก้ไข/เปลี่ยนแปลงที่ตั้ง</v>
          </cell>
          <cell r="AB391" t="str">
            <v>เพิ่ม 30 เป็น 60 เตียง ตาม อกพ.สป</v>
          </cell>
          <cell r="AH391" t="str">
            <v>10784</v>
          </cell>
        </row>
        <row r="392">
          <cell r="A392" t="str">
            <v>001073000</v>
          </cell>
          <cell r="B392" t="str">
            <v>โรงพยาบาลโพธาราม</v>
          </cell>
          <cell r="C392" t="str">
            <v>21002</v>
          </cell>
          <cell r="D392" t="str">
            <v>กระทรวงสาธารณสุข สำนักงานปลัดกระทรวงสาธารณสุข</v>
          </cell>
          <cell r="E392" t="str">
            <v>06</v>
          </cell>
          <cell r="F392" t="str">
            <v>โรงพยาบาลทั่วไป</v>
          </cell>
          <cell r="G392" t="str">
            <v>340</v>
          </cell>
          <cell r="H392" t="str">
            <v>70</v>
          </cell>
          <cell r="I392" t="str">
            <v>จ.ราชบุรี</v>
          </cell>
          <cell r="J392" t="str">
            <v>07</v>
          </cell>
          <cell r="K392" t="str">
            <v xml:space="preserve"> อ.โพธาราม</v>
          </cell>
          <cell r="L392" t="str">
            <v>01</v>
          </cell>
          <cell r="M392" t="str">
            <v xml:space="preserve"> 'ต.โพธาราม'</v>
          </cell>
          <cell r="N392" t="str">
            <v>00</v>
          </cell>
          <cell r="O392" t="str">
            <v xml:space="preserve"> หมู่ 0</v>
          </cell>
          <cell r="P392" t="str">
            <v>01</v>
          </cell>
          <cell r="Q392" t="str">
            <v>เปิดดำเนินการ</v>
          </cell>
          <cell r="R392" t="str">
            <v>29ถ.ขนาน</v>
          </cell>
          <cell r="S392" t="str">
            <v>70120</v>
          </cell>
          <cell r="T392" t="str">
            <v>032 355300-9</v>
          </cell>
          <cell r="V392" t="str">
            <v>23</v>
          </cell>
          <cell r="W392" t="str">
            <v>2.3 ทุติยภูมิระดับสูง</v>
          </cell>
          <cell r="AH392" t="str">
            <v>10730</v>
          </cell>
        </row>
        <row r="393">
          <cell r="A393" t="str">
            <v>001073800</v>
          </cell>
          <cell r="B393" t="str">
            <v>โรงพยาบาลกระบี่</v>
          </cell>
          <cell r="C393" t="str">
            <v>21002</v>
          </cell>
          <cell r="D393" t="str">
            <v>กระทรวงสาธารณสุข สำนักงานปลัดกระทรวงสาธารณสุข</v>
          </cell>
          <cell r="E393" t="str">
            <v>06</v>
          </cell>
          <cell r="F393" t="str">
            <v>โรงพยาบาลทั่วไป</v>
          </cell>
          <cell r="G393" t="str">
            <v>340</v>
          </cell>
          <cell r="H393" t="str">
            <v>81</v>
          </cell>
          <cell r="I393" t="str">
            <v>จ.กระบี่</v>
          </cell>
          <cell r="J393" t="str">
            <v>01</v>
          </cell>
          <cell r="K393" t="str">
            <v xml:space="preserve"> อ.เมืองกระบี่</v>
          </cell>
          <cell r="L393" t="str">
            <v>01</v>
          </cell>
          <cell r="M393" t="str">
            <v xml:space="preserve"> 'ต.ปากน้ำ'</v>
          </cell>
          <cell r="N393" t="str">
            <v>00</v>
          </cell>
          <cell r="O393" t="str">
            <v xml:space="preserve"> หมู่ 0</v>
          </cell>
          <cell r="P393" t="str">
            <v>01</v>
          </cell>
          <cell r="Q393" t="str">
            <v>เปิดดำเนินการ</v>
          </cell>
          <cell r="R393" t="str">
            <v xml:space="preserve">325 ถ.อุดรกิจ </v>
          </cell>
          <cell r="S393" t="str">
            <v>81000</v>
          </cell>
          <cell r="T393" t="str">
            <v>075611226</v>
          </cell>
          <cell r="V393" t="str">
            <v>23</v>
          </cell>
          <cell r="W393" t="str">
            <v>2.3 ทุติยภูมิระดับสูง</v>
          </cell>
          <cell r="AH393" t="str">
            <v>10738</v>
          </cell>
        </row>
        <row r="394">
          <cell r="A394" t="str">
            <v>001074000</v>
          </cell>
          <cell r="B394" t="str">
            <v>โรงพยาบาลตะกั่วป่า</v>
          </cell>
          <cell r="C394" t="str">
            <v>21002</v>
          </cell>
          <cell r="D394" t="str">
            <v>กระทรวงสาธารณสุข สำนักงานปลัดกระทรวงสาธารณสุข</v>
          </cell>
          <cell r="E394" t="str">
            <v>06</v>
          </cell>
          <cell r="F394" t="str">
            <v>โรงพยาบาลทั่วไป</v>
          </cell>
          <cell r="G394" t="str">
            <v>209</v>
          </cell>
          <cell r="H394" t="str">
            <v>82</v>
          </cell>
          <cell r="I394" t="str">
            <v>จ.พังงา</v>
          </cell>
          <cell r="J394" t="str">
            <v>05</v>
          </cell>
          <cell r="K394" t="str">
            <v xml:space="preserve"> อ.ตะกั่วป่า</v>
          </cell>
          <cell r="L394" t="str">
            <v>02</v>
          </cell>
          <cell r="M394" t="str">
            <v xml:space="preserve"> 'ต.บางนายสี'</v>
          </cell>
          <cell r="N394" t="str">
            <v>00</v>
          </cell>
          <cell r="O394" t="str">
            <v xml:space="preserve"> หมู่ 0</v>
          </cell>
          <cell r="P394" t="str">
            <v>01</v>
          </cell>
          <cell r="Q394" t="str">
            <v>เปิดดำเนินการ</v>
          </cell>
          <cell r="R394" t="str">
            <v xml:space="preserve">39/2 ถ.เพชรเกษม </v>
          </cell>
          <cell r="S394" t="str">
            <v>82110</v>
          </cell>
          <cell r="T394" t="str">
            <v>076421770</v>
          </cell>
          <cell r="U394" t="str">
            <v>076584250'</v>
          </cell>
          <cell r="V394" t="str">
            <v>076421070</v>
          </cell>
          <cell r="W394" t="str">
            <v>23</v>
          </cell>
          <cell r="X394" t="str">
            <v>2.3 ทุติยภูมิระดับสูง</v>
          </cell>
          <cell r="AH394" t="str">
            <v>10740</v>
          </cell>
        </row>
        <row r="395">
          <cell r="A395" t="str">
            <v>001083800</v>
          </cell>
          <cell r="B395" t="str">
            <v>โรงพยาบาลโป่งน้ำร้อน</v>
          </cell>
          <cell r="C395" t="str">
            <v>21002</v>
          </cell>
          <cell r="D395" t="str">
            <v>กระทรวงสาธารณสุข สำนักงานปลัดกระทรวงสาธารณสุข</v>
          </cell>
          <cell r="E395" t="str">
            <v>07</v>
          </cell>
          <cell r="F395" t="str">
            <v>โรงพยาบาลชุมชน</v>
          </cell>
          <cell r="G395" t="str">
            <v>60</v>
          </cell>
          <cell r="H395" t="str">
            <v>22</v>
          </cell>
          <cell r="I395" t="str">
            <v>จ.จันทบุรี</v>
          </cell>
          <cell r="J395" t="str">
            <v>04</v>
          </cell>
          <cell r="K395" t="str">
            <v xml:space="preserve"> อ.โป่งน้ำร้อน</v>
          </cell>
          <cell r="L395" t="str">
            <v>01</v>
          </cell>
          <cell r="M395" t="str">
            <v xml:space="preserve"> 'ต.ทับไทร'</v>
          </cell>
          <cell r="N395" t="str">
            <v>01</v>
          </cell>
          <cell r="O395" t="str">
            <v xml:space="preserve"> หมู่ 1</v>
          </cell>
          <cell r="P395" t="str">
            <v>01</v>
          </cell>
          <cell r="Q395" t="str">
            <v>เปิดดำเนินการ</v>
          </cell>
          <cell r="V395" t="str">
            <v>22</v>
          </cell>
          <cell r="W395" t="str">
            <v>2.2 ทุติยภูมิระดับกลาง</v>
          </cell>
          <cell r="AH395" t="str">
            <v>10838</v>
          </cell>
        </row>
        <row r="396">
          <cell r="A396" t="str">
            <v>001080400</v>
          </cell>
          <cell r="B396" t="str">
            <v>โรงพยาบาลสรรพยา</v>
          </cell>
          <cell r="C396" t="str">
            <v>21002</v>
          </cell>
          <cell r="D396" t="str">
            <v>กระทรวงสาธารณสุข สำนักงานปลัดกระทรวงสาธารณสุข</v>
          </cell>
          <cell r="E396" t="str">
            <v>07</v>
          </cell>
          <cell r="F396" t="str">
            <v>โรงพยาบาลชุมชน</v>
          </cell>
          <cell r="G396" t="str">
            <v>30</v>
          </cell>
          <cell r="H396" t="str">
            <v>18</v>
          </cell>
          <cell r="I396" t="str">
            <v>จ.ชัยนาท</v>
          </cell>
          <cell r="J396" t="str">
            <v>04</v>
          </cell>
          <cell r="K396" t="str">
            <v xml:space="preserve"> อ.สรรพยา</v>
          </cell>
          <cell r="L396" t="str">
            <v>04</v>
          </cell>
          <cell r="M396" t="str">
            <v xml:space="preserve"> 'ต.โพนางดำตก'</v>
          </cell>
          <cell r="N396" t="str">
            <v>05</v>
          </cell>
          <cell r="O396" t="str">
            <v xml:space="preserve"> หมู่ 5</v>
          </cell>
          <cell r="P396" t="str">
            <v>01</v>
          </cell>
          <cell r="Q396" t="str">
            <v>เปิดดำเนินการ</v>
          </cell>
          <cell r="R396" t="str">
            <v xml:space="preserve">196 </v>
          </cell>
          <cell r="V396" t="str">
            <v>21</v>
          </cell>
          <cell r="W396" t="str">
            <v>2.1 ทุติยภูมิระดับต้น</v>
          </cell>
          <cell r="AH396" t="str">
            <v>10804</v>
          </cell>
        </row>
        <row r="397">
          <cell r="A397" t="str">
            <v>001082200</v>
          </cell>
          <cell r="B397" t="str">
            <v>โรงพยาบาลพนัสนิคม</v>
          </cell>
          <cell r="C397" t="str">
            <v>21002</v>
          </cell>
          <cell r="D397" t="str">
            <v>กระทรวงสาธารณสุข สำนักงานปลัดกระทรวงสาธารณสุข</v>
          </cell>
          <cell r="E397" t="str">
            <v>07</v>
          </cell>
          <cell r="F397" t="str">
            <v>โรงพยาบาลชุมชน</v>
          </cell>
          <cell r="G397" t="str">
            <v>120</v>
          </cell>
          <cell r="H397" t="str">
            <v>20</v>
          </cell>
          <cell r="I397" t="str">
            <v>จ.ชลบุรี</v>
          </cell>
          <cell r="J397" t="str">
            <v>06</v>
          </cell>
          <cell r="K397" t="str">
            <v xml:space="preserve"> อ.พนัสนิคม</v>
          </cell>
          <cell r="L397" t="str">
            <v>09</v>
          </cell>
          <cell r="M397" t="str">
            <v xml:space="preserve"> 'ต.กุฎโง้ง'</v>
          </cell>
          <cell r="N397" t="str">
            <v>01</v>
          </cell>
          <cell r="O397" t="str">
            <v xml:space="preserve"> หมู่ 1</v>
          </cell>
          <cell r="P397" t="str">
            <v>01</v>
          </cell>
          <cell r="Q397" t="str">
            <v>เปิดดำเนินการ</v>
          </cell>
          <cell r="R397" t="str">
            <v xml:space="preserve"> ถนนสุขประยูร  </v>
          </cell>
          <cell r="V397" t="str">
            <v>22</v>
          </cell>
          <cell r="W397" t="str">
            <v>2.2 ทุติยภูมิระดับกลาง</v>
          </cell>
          <cell r="AH397" t="str">
            <v>10822</v>
          </cell>
        </row>
        <row r="398">
          <cell r="A398" t="str">
            <v>001079200</v>
          </cell>
          <cell r="B398" t="str">
            <v>โรงพยาบาลท่าวุ้ง</v>
          </cell>
          <cell r="C398" t="str">
            <v>21002</v>
          </cell>
          <cell r="D398" t="str">
            <v>กระทรวงสาธารณสุข สำนักงานปลัดกระทรวงสาธารณสุข</v>
          </cell>
          <cell r="E398" t="str">
            <v>07</v>
          </cell>
          <cell r="F398" t="str">
            <v>โรงพยาบาลชุมชน</v>
          </cell>
          <cell r="G398" t="str">
            <v>60</v>
          </cell>
          <cell r="H398" t="str">
            <v>16</v>
          </cell>
          <cell r="I398" t="str">
            <v>จ.ลพบุรี</v>
          </cell>
          <cell r="J398" t="str">
            <v>05</v>
          </cell>
          <cell r="K398" t="str">
            <v xml:space="preserve"> อ.ท่าวุ้ง</v>
          </cell>
          <cell r="L398" t="str">
            <v>02</v>
          </cell>
          <cell r="M398" t="str">
            <v xml:space="preserve"> 'ต.บางคู้'</v>
          </cell>
          <cell r="N398" t="str">
            <v>07</v>
          </cell>
          <cell r="O398" t="str">
            <v xml:space="preserve"> หมู่ 7</v>
          </cell>
          <cell r="P398" t="str">
            <v>01</v>
          </cell>
          <cell r="Q398" t="str">
            <v>เปิดดำเนินการ</v>
          </cell>
          <cell r="R398" t="str">
            <v>60 ถนนลพบุรี-สิงห์บุรี</v>
          </cell>
          <cell r="S398" t="str">
            <v>15150</v>
          </cell>
          <cell r="T398" t="str">
            <v>036-481166</v>
          </cell>
          <cell r="U398" t="str">
            <v>036-622130</v>
          </cell>
          <cell r="V398" t="str">
            <v>21</v>
          </cell>
          <cell r="W398" t="str">
            <v>2.1 ทุติยภูมิระดับต้น</v>
          </cell>
          <cell r="X398" t="str">
            <v>S</v>
          </cell>
          <cell r="Y398" t="str">
            <v xml:space="preserve">บริการ  </v>
          </cell>
          <cell r="AH398" t="str">
            <v>10792</v>
          </cell>
        </row>
        <row r="399">
          <cell r="A399" t="str">
            <v>001080600</v>
          </cell>
          <cell r="B399" t="str">
            <v>โรงพยาบาลหันคา</v>
          </cell>
          <cell r="C399" t="str">
            <v>21002</v>
          </cell>
          <cell r="D399" t="str">
            <v>กระทรวงสาธารณสุข สำนักงานปลัดกระทรวงสาธารณสุข</v>
          </cell>
          <cell r="E399" t="str">
            <v>07</v>
          </cell>
          <cell r="F399" t="str">
            <v>โรงพยาบาลชุมชน</v>
          </cell>
          <cell r="G399" t="str">
            <v>45</v>
          </cell>
          <cell r="H399" t="str">
            <v>18</v>
          </cell>
          <cell r="I399" t="str">
            <v>จ.ชัยนาท</v>
          </cell>
          <cell r="J399" t="str">
            <v>06</v>
          </cell>
          <cell r="K399" t="str">
            <v xml:space="preserve"> อ.หันคา</v>
          </cell>
          <cell r="L399" t="str">
            <v>09</v>
          </cell>
          <cell r="M399" t="str">
            <v xml:space="preserve"> 'ต.เด่นใหญ่'</v>
          </cell>
          <cell r="N399" t="str">
            <v>01</v>
          </cell>
          <cell r="O399" t="str">
            <v xml:space="preserve"> หมู่ 1</v>
          </cell>
          <cell r="P399" t="str">
            <v>01</v>
          </cell>
          <cell r="Q399" t="str">
            <v>เปิดดำเนินการ</v>
          </cell>
          <cell r="R399" t="str">
            <v xml:space="preserve">678 ม.1 ถ.ชัยนาท-บ้านไร่ </v>
          </cell>
          <cell r="V399" t="str">
            <v>22</v>
          </cell>
          <cell r="W399" t="str">
            <v>2.2 ทุติยภูมิระดับกลาง</v>
          </cell>
          <cell r="AH399" t="str">
            <v>10806</v>
          </cell>
        </row>
        <row r="400">
          <cell r="A400" t="str">
            <v>001080900</v>
          </cell>
          <cell r="B400" t="str">
            <v>โรงพยาบาลวิหารแดง</v>
          </cell>
          <cell r="C400" t="str">
            <v>21002</v>
          </cell>
          <cell r="D400" t="str">
            <v>กระทรวงสาธารณสุข สำนักงานปลัดกระทรวงสาธารณสุข</v>
          </cell>
          <cell r="E400" t="str">
            <v>07</v>
          </cell>
          <cell r="F400" t="str">
            <v>โรงพยาบาลชุมชน</v>
          </cell>
          <cell r="G400" t="str">
            <v>30</v>
          </cell>
          <cell r="H400" t="str">
            <v>19</v>
          </cell>
          <cell r="I400" t="str">
            <v>จ.สระบุรี</v>
          </cell>
          <cell r="J400" t="str">
            <v>04</v>
          </cell>
          <cell r="K400" t="str">
            <v xml:space="preserve"> อ.วิหารแดง</v>
          </cell>
          <cell r="L400" t="str">
            <v>02</v>
          </cell>
          <cell r="M400" t="str">
            <v xml:space="preserve"> 'ต.บ้านลำ'</v>
          </cell>
          <cell r="N400" t="str">
            <v>03</v>
          </cell>
          <cell r="O400" t="str">
            <v xml:space="preserve"> หมู่ 3</v>
          </cell>
          <cell r="P400" t="str">
            <v>01</v>
          </cell>
          <cell r="Q400" t="str">
            <v>เปิดดำเนินการ</v>
          </cell>
          <cell r="R400" t="str">
            <v xml:space="preserve">200 ม.3 </v>
          </cell>
          <cell r="V400" t="str">
            <v>21</v>
          </cell>
          <cell r="W400" t="str">
            <v>2.1 ทุติยภูมิระดับต้น</v>
          </cell>
          <cell r="AH400" t="str">
            <v>10809</v>
          </cell>
        </row>
        <row r="401">
          <cell r="A401" t="str">
            <v>001081700</v>
          </cell>
          <cell r="B401" t="str">
            <v>โรงพยาบาลบ้านบึง</v>
          </cell>
          <cell r="C401" t="str">
            <v>21002</v>
          </cell>
          <cell r="D401" t="str">
            <v>กระทรวงสาธารณสุข สำนักงานปลัดกระทรวงสาธารณสุข</v>
          </cell>
          <cell r="E401" t="str">
            <v>07</v>
          </cell>
          <cell r="F401" t="str">
            <v>โรงพยาบาลชุมชน</v>
          </cell>
          <cell r="G401" t="str">
            <v>90</v>
          </cell>
          <cell r="H401" t="str">
            <v>20</v>
          </cell>
          <cell r="I401" t="str">
            <v>จ.ชลบุรี</v>
          </cell>
          <cell r="J401" t="str">
            <v>02</v>
          </cell>
          <cell r="K401" t="str">
            <v xml:space="preserve"> อ.บ้านบึง</v>
          </cell>
          <cell r="L401" t="str">
            <v>01</v>
          </cell>
          <cell r="M401" t="str">
            <v xml:space="preserve"> 'ต.บ้านบึง'</v>
          </cell>
          <cell r="N401" t="str">
            <v>01</v>
          </cell>
          <cell r="O401" t="str">
            <v xml:space="preserve"> หมู่ 1</v>
          </cell>
          <cell r="P401" t="str">
            <v>01</v>
          </cell>
          <cell r="Q401" t="str">
            <v>เปิดดำเนินการ</v>
          </cell>
          <cell r="R401" t="str">
            <v xml:space="preserve">   เลขที่ 3 ซ.บ้านบึง-ชลบุรี 19    ถ.บ้านบึง-ชลบุรี</v>
          </cell>
          <cell r="S401" t="str">
            <v>20170</v>
          </cell>
          <cell r="T401" t="str">
            <v>038-442200</v>
          </cell>
          <cell r="U401" t="str">
            <v>038-442299</v>
          </cell>
          <cell r="V401" t="str">
            <v>22</v>
          </cell>
          <cell r="W401" t="str">
            <v>2.2 ทุติยภูมิระดับกลาง</v>
          </cell>
          <cell r="Z401" t="str">
            <v>01</v>
          </cell>
          <cell r="AA401" t="str">
            <v>ตั้งใหม่</v>
          </cell>
          <cell r="AH401" t="str">
            <v>10817</v>
          </cell>
        </row>
        <row r="402">
          <cell r="A402" t="str">
            <v>001081000</v>
          </cell>
          <cell r="B402" t="str">
            <v>โรงพยาบาลหนองแซง</v>
          </cell>
          <cell r="C402" t="str">
            <v>21002</v>
          </cell>
          <cell r="D402" t="str">
            <v>กระทรวงสาธารณสุข สำนักงานปลัดกระทรวงสาธารณสุข</v>
          </cell>
          <cell r="E402" t="str">
            <v>07</v>
          </cell>
          <cell r="F402" t="str">
            <v>โรงพยาบาลชุมชน</v>
          </cell>
          <cell r="G402" t="str">
            <v>10</v>
          </cell>
          <cell r="H402" t="str">
            <v>19</v>
          </cell>
          <cell r="I402" t="str">
            <v>จ.สระบุรี</v>
          </cell>
          <cell r="J402" t="str">
            <v>05</v>
          </cell>
          <cell r="K402" t="str">
            <v xml:space="preserve"> อ.หนองแซง</v>
          </cell>
          <cell r="L402" t="str">
            <v>06</v>
          </cell>
          <cell r="M402" t="str">
            <v xml:space="preserve"> 'ต.ไก่เส่า'</v>
          </cell>
          <cell r="N402" t="str">
            <v>06</v>
          </cell>
          <cell r="O402" t="str">
            <v xml:space="preserve"> หมู่ 6</v>
          </cell>
          <cell r="P402" t="str">
            <v>01</v>
          </cell>
          <cell r="Q402" t="str">
            <v>เปิดดำเนินการ</v>
          </cell>
          <cell r="R402" t="str">
            <v>59</v>
          </cell>
          <cell r="V402" t="str">
            <v>21</v>
          </cell>
          <cell r="W402" t="str">
            <v>2.1 ทุติยภูมิระดับต้น</v>
          </cell>
          <cell r="AH402" t="str">
            <v>10810</v>
          </cell>
        </row>
        <row r="403">
          <cell r="A403" t="str">
            <v>001081100</v>
          </cell>
          <cell r="B403" t="str">
            <v>โรงพยาบาลบ้านหมอ</v>
          </cell>
          <cell r="C403" t="str">
            <v>21002</v>
          </cell>
          <cell r="D403" t="str">
            <v>กระทรวงสาธารณสุข สำนักงานปลัดกระทรวงสาธารณสุข</v>
          </cell>
          <cell r="E403" t="str">
            <v>07</v>
          </cell>
          <cell r="F403" t="str">
            <v>โรงพยาบาลชุมชน</v>
          </cell>
          <cell r="G403" t="str">
            <v>30</v>
          </cell>
          <cell r="H403" t="str">
            <v>19</v>
          </cell>
          <cell r="I403" t="str">
            <v>จ.สระบุรี</v>
          </cell>
          <cell r="J403" t="str">
            <v>06</v>
          </cell>
          <cell r="K403" t="str">
            <v xml:space="preserve"> อ.บ้านหมอ</v>
          </cell>
          <cell r="L403" t="str">
            <v>01</v>
          </cell>
          <cell r="M403" t="str">
            <v xml:space="preserve"> 'ต.บ้านหมอ'</v>
          </cell>
          <cell r="N403" t="str">
            <v>04</v>
          </cell>
          <cell r="O403" t="str">
            <v xml:space="preserve"> หมู่ 4</v>
          </cell>
          <cell r="P403" t="str">
            <v>01</v>
          </cell>
          <cell r="Q403" t="str">
            <v>เปิดดำเนินการ</v>
          </cell>
          <cell r="R403" t="str">
            <v xml:space="preserve">141 </v>
          </cell>
          <cell r="V403" t="str">
            <v>21</v>
          </cell>
          <cell r="W403" t="str">
            <v>2.1 ทุติยภูมิระดับต้น</v>
          </cell>
          <cell r="AH403" t="str">
            <v>10811</v>
          </cell>
        </row>
        <row r="404">
          <cell r="A404" t="str">
            <v>001081200</v>
          </cell>
          <cell r="B404" t="str">
            <v>โรงพยาบาลดอนพุด</v>
          </cell>
          <cell r="C404" t="str">
            <v>21002</v>
          </cell>
          <cell r="D404" t="str">
            <v>กระทรวงสาธารณสุข สำนักงานปลัดกระทรวงสาธารณสุข</v>
          </cell>
          <cell r="E404" t="str">
            <v>07</v>
          </cell>
          <cell r="F404" t="str">
            <v>โรงพยาบาลชุมชน</v>
          </cell>
          <cell r="G404" t="str">
            <v>30</v>
          </cell>
          <cell r="H404" t="str">
            <v>19</v>
          </cell>
          <cell r="I404" t="str">
            <v>จ.สระบุรี</v>
          </cell>
          <cell r="J404" t="str">
            <v>07</v>
          </cell>
          <cell r="K404" t="str">
            <v xml:space="preserve"> อ.ดอนพุด</v>
          </cell>
          <cell r="L404" t="str">
            <v>01</v>
          </cell>
          <cell r="M404" t="str">
            <v xml:space="preserve"> 'ต.ดอนพุด'</v>
          </cell>
          <cell r="N404" t="str">
            <v>02</v>
          </cell>
          <cell r="O404" t="str">
            <v xml:space="preserve"> หมู่ 2</v>
          </cell>
          <cell r="P404" t="str">
            <v>01</v>
          </cell>
          <cell r="Q404" t="str">
            <v>เปิดดำเนินการ</v>
          </cell>
          <cell r="R404" t="str">
            <v xml:space="preserve">100 </v>
          </cell>
          <cell r="V404" t="str">
            <v>21</v>
          </cell>
          <cell r="W404" t="str">
            <v>2.1 ทุติยภูมิระดับต้น</v>
          </cell>
          <cell r="AH404" t="str">
            <v>10812</v>
          </cell>
        </row>
        <row r="405">
          <cell r="A405" t="str">
            <v>001081300</v>
          </cell>
          <cell r="B405" t="str">
            <v>โรงพยาบาลหนองโดน</v>
          </cell>
          <cell r="C405" t="str">
            <v>21002</v>
          </cell>
          <cell r="D405" t="str">
            <v>กระทรวงสาธารณสุข สำนักงานปลัดกระทรวงสาธารณสุข</v>
          </cell>
          <cell r="E405" t="str">
            <v>07</v>
          </cell>
          <cell r="F405" t="str">
            <v>โรงพยาบาลชุมชน</v>
          </cell>
          <cell r="G405" t="str">
            <v>10</v>
          </cell>
          <cell r="H405" t="str">
            <v>19</v>
          </cell>
          <cell r="I405" t="str">
            <v>จ.สระบุรี</v>
          </cell>
          <cell r="J405" t="str">
            <v>08</v>
          </cell>
          <cell r="K405" t="str">
            <v xml:space="preserve"> อ.หนองโดน</v>
          </cell>
          <cell r="L405" t="str">
            <v>01</v>
          </cell>
          <cell r="M405" t="str">
            <v xml:space="preserve"> 'ต.หนองโดน'</v>
          </cell>
          <cell r="N405" t="str">
            <v>09</v>
          </cell>
          <cell r="O405" t="str">
            <v xml:space="preserve"> หมู่ 9</v>
          </cell>
          <cell r="P405" t="str">
            <v>01</v>
          </cell>
          <cell r="Q405" t="str">
            <v>เปิดดำเนินการ</v>
          </cell>
          <cell r="R405" t="str">
            <v xml:space="preserve">121 </v>
          </cell>
          <cell r="V405" t="str">
            <v>21</v>
          </cell>
          <cell r="W405" t="str">
            <v>2.1 ทุติยภูมิระดับต้น</v>
          </cell>
          <cell r="AH405" t="str">
            <v>10813</v>
          </cell>
        </row>
        <row r="406">
          <cell r="A406" t="str">
            <v>001081500</v>
          </cell>
          <cell r="B406" t="str">
            <v>โรงพยาบาลมวกเหล็ก</v>
          </cell>
          <cell r="C406" t="str">
            <v>21002</v>
          </cell>
          <cell r="D406" t="str">
            <v>กระทรวงสาธารณสุข สำนักงานปลัดกระทรวงสาธารณสุข</v>
          </cell>
          <cell r="E406" t="str">
            <v>07</v>
          </cell>
          <cell r="F406" t="str">
            <v>โรงพยาบาลชุมชน</v>
          </cell>
          <cell r="G406" t="str">
            <v>30</v>
          </cell>
          <cell r="H406" t="str">
            <v>19</v>
          </cell>
          <cell r="I406" t="str">
            <v>จ.สระบุรี</v>
          </cell>
          <cell r="J406" t="str">
            <v>11</v>
          </cell>
          <cell r="K406" t="str">
            <v xml:space="preserve"> อ.มวกเหล็ก</v>
          </cell>
          <cell r="L406" t="str">
            <v>02</v>
          </cell>
          <cell r="M406" t="str">
            <v xml:space="preserve"> 'ต.มิตรภาพ'</v>
          </cell>
          <cell r="N406" t="str">
            <v>09</v>
          </cell>
          <cell r="O406" t="str">
            <v xml:space="preserve"> หมู่ 9</v>
          </cell>
          <cell r="P406" t="str">
            <v>01</v>
          </cell>
          <cell r="Q406" t="str">
            <v>เปิดดำเนินการ</v>
          </cell>
          <cell r="V406" t="str">
            <v>21</v>
          </cell>
          <cell r="W406" t="str">
            <v>2.1 ทุติยภูมิระดับต้น</v>
          </cell>
          <cell r="AH406" t="str">
            <v>10815</v>
          </cell>
        </row>
        <row r="407">
          <cell r="A407" t="str">
            <v>001081600</v>
          </cell>
          <cell r="B407" t="str">
            <v>โรงพยาบาลวังม่วง</v>
          </cell>
          <cell r="C407" t="str">
            <v>21002</v>
          </cell>
          <cell r="D407" t="str">
            <v>กระทรวงสาธารณสุข สำนักงานปลัดกระทรวงสาธารณสุข</v>
          </cell>
          <cell r="E407" t="str">
            <v>07</v>
          </cell>
          <cell r="F407" t="str">
            <v>โรงพยาบาลชุมชน</v>
          </cell>
          <cell r="G407" t="str">
            <v>30</v>
          </cell>
          <cell r="H407" t="str">
            <v>19</v>
          </cell>
          <cell r="I407" t="str">
            <v>จ.สระบุรี</v>
          </cell>
          <cell r="J407" t="str">
            <v>12</v>
          </cell>
          <cell r="K407" t="str">
            <v xml:space="preserve"> อ.วังม่วง</v>
          </cell>
          <cell r="L407" t="str">
            <v>03</v>
          </cell>
          <cell r="M407" t="str">
            <v xml:space="preserve"> 'ต.วังม่วง'</v>
          </cell>
          <cell r="N407" t="str">
            <v>01</v>
          </cell>
          <cell r="O407" t="str">
            <v xml:space="preserve"> หมู่ 1</v>
          </cell>
          <cell r="P407" t="str">
            <v>01</v>
          </cell>
          <cell r="Q407" t="str">
            <v>เปิดดำเนินการ</v>
          </cell>
          <cell r="R407" t="str">
            <v xml:space="preserve">60 </v>
          </cell>
          <cell r="V407" t="str">
            <v>21</v>
          </cell>
          <cell r="W407" t="str">
            <v>2.1 ทุติยภูมิระดับต้น</v>
          </cell>
          <cell r="AH407" t="str">
            <v>10816</v>
          </cell>
        </row>
        <row r="408">
          <cell r="A408" t="str">
            <v>001080200</v>
          </cell>
          <cell r="B408" t="str">
            <v>โรงพยาบาลมโนรมย์</v>
          </cell>
          <cell r="C408" t="str">
            <v>21002</v>
          </cell>
          <cell r="D408" t="str">
            <v>กระทรวงสาธารณสุข สำนักงานปลัดกระทรวงสาธารณสุข</v>
          </cell>
          <cell r="E408" t="str">
            <v>07</v>
          </cell>
          <cell r="F408" t="str">
            <v>โรงพยาบาลชุมชน</v>
          </cell>
          <cell r="G408" t="str">
            <v>30</v>
          </cell>
          <cell r="H408" t="str">
            <v>18</v>
          </cell>
          <cell r="I408" t="str">
            <v>จ.ชัยนาท</v>
          </cell>
          <cell r="J408" t="str">
            <v>02</v>
          </cell>
          <cell r="K408" t="str">
            <v xml:space="preserve"> อ.มโนรมย์</v>
          </cell>
          <cell r="L408" t="str">
            <v>05</v>
          </cell>
          <cell r="M408" t="str">
            <v xml:space="preserve"> 'ต.หางน้ำสาคร'</v>
          </cell>
          <cell r="N408" t="str">
            <v>04</v>
          </cell>
          <cell r="O408" t="str">
            <v xml:space="preserve"> หมู่ 4</v>
          </cell>
          <cell r="P408" t="str">
            <v>01</v>
          </cell>
          <cell r="Q408" t="str">
            <v>เปิดดำเนินการ</v>
          </cell>
          <cell r="R408" t="str">
            <v xml:space="preserve">108 ม.8 ถ.ชัยนาท-สุพรรณบุรี </v>
          </cell>
          <cell r="V408" t="str">
            <v>21</v>
          </cell>
          <cell r="W408" t="str">
            <v>2.1 ทุติยภูมิระดับต้น</v>
          </cell>
          <cell r="AH408" t="str">
            <v>10802</v>
          </cell>
        </row>
        <row r="409">
          <cell r="A409" t="str">
            <v>001084600</v>
          </cell>
          <cell r="B409" t="str">
            <v>โรงพยาบาลเขาสมิง</v>
          </cell>
          <cell r="C409" t="str">
            <v>21002</v>
          </cell>
          <cell r="D409" t="str">
            <v>กระทรวงสาธารณสุข สำนักงานปลัดกระทรวงสาธารณสุข</v>
          </cell>
          <cell r="E409" t="str">
            <v>07</v>
          </cell>
          <cell r="F409" t="str">
            <v>โรงพยาบาลชุมชน</v>
          </cell>
          <cell r="G409" t="str">
            <v>38</v>
          </cell>
          <cell r="H409" t="str">
            <v>23</v>
          </cell>
          <cell r="I409" t="str">
            <v>จ.ตราด</v>
          </cell>
          <cell r="J409" t="str">
            <v>03</v>
          </cell>
          <cell r="K409" t="str">
            <v xml:space="preserve"> อ.เขาสมิง</v>
          </cell>
          <cell r="L409" t="str">
            <v>02</v>
          </cell>
          <cell r="M409" t="str">
            <v xml:space="preserve"> 'ต.แสนตุ้ง'</v>
          </cell>
          <cell r="N409" t="str">
            <v>01</v>
          </cell>
          <cell r="O409" t="str">
            <v xml:space="preserve"> หมู่ 1</v>
          </cell>
          <cell r="P409" t="str">
            <v>01</v>
          </cell>
          <cell r="Q409" t="str">
            <v>เปิดดำเนินการ</v>
          </cell>
          <cell r="R409" t="str">
            <v xml:space="preserve">75 ม.1 ถ.สุขุมวิท </v>
          </cell>
          <cell r="S409" t="str">
            <v>23150</v>
          </cell>
          <cell r="T409" t="str">
            <v>039-696414</v>
          </cell>
          <cell r="U409" t="str">
            <v>039-696414</v>
          </cell>
          <cell r="V409" t="str">
            <v>21</v>
          </cell>
          <cell r="W409" t="str">
            <v>2.1 ทุติยภูมิระดับต้น</v>
          </cell>
          <cell r="X409" t="str">
            <v>S</v>
          </cell>
          <cell r="Y409" t="str">
            <v xml:space="preserve">บริการ  </v>
          </cell>
          <cell r="AH409" t="str">
            <v>10846</v>
          </cell>
        </row>
        <row r="410">
          <cell r="A410" t="str">
            <v>001084700</v>
          </cell>
          <cell r="B410" t="str">
            <v>โรงพยาบาลบ่อไร่</v>
          </cell>
          <cell r="C410" t="str">
            <v>21002</v>
          </cell>
          <cell r="D410" t="str">
            <v>กระทรวงสาธารณสุข สำนักงานปลัดกระทรวงสาธารณสุข</v>
          </cell>
          <cell r="E410" t="str">
            <v>07</v>
          </cell>
          <cell r="F410" t="str">
            <v>โรงพยาบาลชุมชน</v>
          </cell>
          <cell r="G410" t="str">
            <v>37</v>
          </cell>
          <cell r="H410" t="str">
            <v>23</v>
          </cell>
          <cell r="I410" t="str">
            <v>จ.ตราด</v>
          </cell>
          <cell r="J410" t="str">
            <v>04</v>
          </cell>
          <cell r="K410" t="str">
            <v xml:space="preserve"> อ.บ่อไร่</v>
          </cell>
          <cell r="L410" t="str">
            <v>01</v>
          </cell>
          <cell r="M410" t="str">
            <v xml:space="preserve"> 'ต.บ่อพลอย'</v>
          </cell>
          <cell r="N410" t="str">
            <v>04</v>
          </cell>
          <cell r="O410" t="str">
            <v xml:space="preserve"> หมู่ 4</v>
          </cell>
          <cell r="P410" t="str">
            <v>01</v>
          </cell>
          <cell r="Q410" t="str">
            <v>เปิดดำเนินการ</v>
          </cell>
          <cell r="R410" t="str">
            <v xml:space="preserve">29 </v>
          </cell>
          <cell r="S410" t="str">
            <v>23140</v>
          </cell>
          <cell r="T410" t="str">
            <v>039-591040</v>
          </cell>
          <cell r="U410" t="str">
            <v>039-591020</v>
          </cell>
          <cell r="V410" t="str">
            <v>21</v>
          </cell>
          <cell r="W410" t="str">
            <v>2.1 ทุติยภูมิระดับต้น</v>
          </cell>
          <cell r="X410" t="str">
            <v>S</v>
          </cell>
          <cell r="Y410" t="str">
            <v xml:space="preserve">บริการ  </v>
          </cell>
          <cell r="AH410" t="str">
            <v>10847</v>
          </cell>
        </row>
        <row r="411">
          <cell r="A411" t="str">
            <v>001084800</v>
          </cell>
          <cell r="B411" t="str">
            <v>โรงพยาบาลแหลมงอบ</v>
          </cell>
          <cell r="C411" t="str">
            <v>21002</v>
          </cell>
          <cell r="D411" t="str">
            <v>กระทรวงสาธารณสุข สำนักงานปลัดกระทรวงสาธารณสุข</v>
          </cell>
          <cell r="E411" t="str">
            <v>07</v>
          </cell>
          <cell r="F411" t="str">
            <v>โรงพยาบาลชุมชน</v>
          </cell>
          <cell r="G411" t="str">
            <v>35</v>
          </cell>
          <cell r="H411" t="str">
            <v>23</v>
          </cell>
          <cell r="I411" t="str">
            <v>จ.ตราด</v>
          </cell>
          <cell r="J411" t="str">
            <v>05</v>
          </cell>
          <cell r="K411" t="str">
            <v xml:space="preserve"> อ.แหลมงอบ</v>
          </cell>
          <cell r="L411" t="str">
            <v>01</v>
          </cell>
          <cell r="M411" t="str">
            <v xml:space="preserve"> 'ต.แหลมงอบ'</v>
          </cell>
          <cell r="N411" t="str">
            <v>06</v>
          </cell>
          <cell r="O411" t="str">
            <v xml:space="preserve"> หมู่ 6</v>
          </cell>
          <cell r="P411" t="str">
            <v>01</v>
          </cell>
          <cell r="Q411" t="str">
            <v>เปิดดำเนินการ</v>
          </cell>
          <cell r="R411" t="str">
            <v xml:space="preserve">5/5 </v>
          </cell>
          <cell r="S411" t="str">
            <v>23120</v>
          </cell>
          <cell r="T411" t="str">
            <v>039-597040</v>
          </cell>
          <cell r="U411" t="str">
            <v>039-597040</v>
          </cell>
          <cell r="V411" t="str">
            <v>21</v>
          </cell>
          <cell r="W411" t="str">
            <v>2.1 ทุติยภูมิระดับต้น</v>
          </cell>
          <cell r="X411" t="str">
            <v>S</v>
          </cell>
          <cell r="Y411" t="str">
            <v xml:space="preserve">บริการ  </v>
          </cell>
          <cell r="AH411" t="str">
            <v>10848</v>
          </cell>
        </row>
        <row r="412">
          <cell r="A412" t="str">
            <v>001084900</v>
          </cell>
          <cell r="B412" t="str">
            <v>โรงพยาบาลเกาะกูด</v>
          </cell>
          <cell r="C412" t="str">
            <v>21002</v>
          </cell>
          <cell r="D412" t="str">
            <v>กระทรวงสาธารณสุข สำนักงานปลัดกระทรวงสาธารณสุข</v>
          </cell>
          <cell r="E412" t="str">
            <v>07</v>
          </cell>
          <cell r="F412" t="str">
            <v>โรงพยาบาลชุมชน</v>
          </cell>
          <cell r="G412" t="str">
            <v>6</v>
          </cell>
          <cell r="H412" t="str">
            <v>23</v>
          </cell>
          <cell r="I412" t="str">
            <v>จ.ตราด</v>
          </cell>
          <cell r="J412" t="str">
            <v>06</v>
          </cell>
          <cell r="K412" t="str">
            <v xml:space="preserve"> อ.เกาะกูด</v>
          </cell>
          <cell r="L412" t="str">
            <v>02</v>
          </cell>
          <cell r="M412" t="str">
            <v xml:space="preserve"> 'ต.เกาะกูด'</v>
          </cell>
          <cell r="N412" t="str">
            <v>01</v>
          </cell>
          <cell r="O412" t="str">
            <v xml:space="preserve"> หมู่ 1</v>
          </cell>
          <cell r="P412" t="str">
            <v>01</v>
          </cell>
          <cell r="Q412" t="str">
            <v>เปิดดำเนินการ</v>
          </cell>
          <cell r="R412" t="str">
            <v xml:space="preserve">49 </v>
          </cell>
          <cell r="S412" t="str">
            <v>23000</v>
          </cell>
          <cell r="T412" t="str">
            <v>039-525748</v>
          </cell>
          <cell r="U412" t="str">
            <v>039-525748</v>
          </cell>
          <cell r="V412" t="str">
            <v>21</v>
          </cell>
          <cell r="W412" t="str">
            <v>2.1 ทุติยภูมิระดับต้น</v>
          </cell>
          <cell r="X412" t="str">
            <v>S</v>
          </cell>
          <cell r="Y412" t="str">
            <v xml:space="preserve">บริการ  </v>
          </cell>
          <cell r="AH412" t="str">
            <v>10849</v>
          </cell>
        </row>
        <row r="413">
          <cell r="A413" t="str">
            <v>001080800</v>
          </cell>
          <cell r="B413" t="str">
            <v>โรงพยาบาลหนองแค</v>
          </cell>
          <cell r="C413" t="str">
            <v>21002</v>
          </cell>
          <cell r="D413" t="str">
            <v>กระทรวงสาธารณสุข สำนักงานปลัดกระทรวงสาธารณสุข</v>
          </cell>
          <cell r="E413" t="str">
            <v>07</v>
          </cell>
          <cell r="F413" t="str">
            <v>โรงพยาบาลชุมชน</v>
          </cell>
          <cell r="G413" t="str">
            <v>90</v>
          </cell>
          <cell r="H413" t="str">
            <v>19</v>
          </cell>
          <cell r="I413" t="str">
            <v>จ.สระบุรี</v>
          </cell>
          <cell r="J413" t="str">
            <v>03</v>
          </cell>
          <cell r="K413" t="str">
            <v xml:space="preserve"> อ.หนองแค</v>
          </cell>
          <cell r="L413" t="str">
            <v>01</v>
          </cell>
          <cell r="M413" t="str">
            <v xml:space="preserve"> 'ต.หนองแค'</v>
          </cell>
          <cell r="N413" t="str">
            <v>00</v>
          </cell>
          <cell r="O413" t="str">
            <v xml:space="preserve"> หมู่ 0</v>
          </cell>
          <cell r="P413" t="str">
            <v>01</v>
          </cell>
          <cell r="Q413" t="str">
            <v>เปิดดำเนินการ</v>
          </cell>
          <cell r="R413" t="str">
            <v>115 ถ.พหลโยธิน</v>
          </cell>
          <cell r="V413" t="str">
            <v>21</v>
          </cell>
          <cell r="W413" t="str">
            <v>2.1 ทุติยภูมิระดับต้น</v>
          </cell>
          <cell r="AH413" t="str">
            <v>10808</v>
          </cell>
        </row>
        <row r="414">
          <cell r="A414" t="str">
            <v>001083100</v>
          </cell>
          <cell r="B414" t="str">
            <v>โรงพยาบาลบ้านค่าย</v>
          </cell>
          <cell r="C414" t="str">
            <v>21002</v>
          </cell>
          <cell r="D414" t="str">
            <v>กระทรวงสาธารณสุข สำนักงานปลัดกระทรวงสาธารณสุข</v>
          </cell>
          <cell r="E414" t="str">
            <v>07</v>
          </cell>
          <cell r="F414" t="str">
            <v>โรงพยาบาลชุมชน</v>
          </cell>
          <cell r="G414" t="str">
            <v>38</v>
          </cell>
          <cell r="H414" t="str">
            <v>21</v>
          </cell>
          <cell r="I414" t="str">
            <v>จ.ระยอง</v>
          </cell>
          <cell r="J414" t="str">
            <v>05</v>
          </cell>
          <cell r="K414" t="str">
            <v xml:space="preserve"> อ.บ้านค่าย</v>
          </cell>
          <cell r="L414" t="str">
            <v>02</v>
          </cell>
          <cell r="M414" t="str">
            <v xml:space="preserve"> 'ต.หนองละลอก'</v>
          </cell>
          <cell r="N414" t="str">
            <v>04</v>
          </cell>
          <cell r="O414" t="str">
            <v xml:space="preserve"> หมู่ 4</v>
          </cell>
          <cell r="P414" t="str">
            <v>01</v>
          </cell>
          <cell r="Q414" t="str">
            <v>เปิดดำเนินการ</v>
          </cell>
          <cell r="R414" t="str">
            <v xml:space="preserve">144 </v>
          </cell>
          <cell r="S414" t="str">
            <v>21120</v>
          </cell>
          <cell r="T414" t="str">
            <v>038-641005</v>
          </cell>
          <cell r="U414" t="str">
            <v>038-641005</v>
          </cell>
          <cell r="V414" t="str">
            <v>22</v>
          </cell>
          <cell r="W414" t="str">
            <v>2.2 ทุติยภูมิระดับกลาง</v>
          </cell>
          <cell r="X414" t="str">
            <v>S</v>
          </cell>
          <cell r="Y414" t="str">
            <v xml:space="preserve">บริการ  </v>
          </cell>
          <cell r="AH414" t="str">
            <v>10831</v>
          </cell>
        </row>
        <row r="415">
          <cell r="A415" t="str">
            <v>001083200</v>
          </cell>
          <cell r="B415" t="str">
            <v>โรงพยาบาลปลวกแดง</v>
          </cell>
          <cell r="C415" t="str">
            <v>21002</v>
          </cell>
          <cell r="D415" t="str">
            <v>กระทรวงสาธารณสุข สำนักงานปลัดกระทรวงสาธารณสุข</v>
          </cell>
          <cell r="E415" t="str">
            <v>07</v>
          </cell>
          <cell r="F415" t="str">
            <v>โรงพยาบาลชุมชน</v>
          </cell>
          <cell r="G415" t="str">
            <v>36</v>
          </cell>
          <cell r="H415" t="str">
            <v>21</v>
          </cell>
          <cell r="I415" t="str">
            <v>จ.ระยอง</v>
          </cell>
          <cell r="J415" t="str">
            <v>06</v>
          </cell>
          <cell r="K415" t="str">
            <v xml:space="preserve"> อ.ปลวกแดง</v>
          </cell>
          <cell r="L415" t="str">
            <v>01</v>
          </cell>
          <cell r="M415" t="str">
            <v xml:space="preserve"> 'ต.ปลวกแดง'</v>
          </cell>
          <cell r="N415" t="str">
            <v>01</v>
          </cell>
          <cell r="O415" t="str">
            <v xml:space="preserve"> หมู่ 1</v>
          </cell>
          <cell r="P415" t="str">
            <v>01</v>
          </cell>
          <cell r="Q415" t="str">
            <v>เปิดดำเนินการ</v>
          </cell>
          <cell r="R415" t="str">
            <v xml:space="preserve">272 </v>
          </cell>
          <cell r="S415" t="str">
            <v>21140</v>
          </cell>
          <cell r="T415" t="str">
            <v>038-659117</v>
          </cell>
          <cell r="U415" t="str">
            <v>038-659005</v>
          </cell>
          <cell r="V415" t="str">
            <v>22</v>
          </cell>
          <cell r="W415" t="str">
            <v>2.2 ทุติยภูมิระดับกลาง</v>
          </cell>
          <cell r="X415" t="str">
            <v>S</v>
          </cell>
          <cell r="Y415" t="str">
            <v xml:space="preserve">บริการ  </v>
          </cell>
          <cell r="AH415" t="str">
            <v>10832</v>
          </cell>
        </row>
        <row r="416">
          <cell r="A416" t="str">
            <v>001144600</v>
          </cell>
          <cell r="B416" t="str">
            <v>โรงพยาบาลสมเด็จพระยุพราชบ้านดุง</v>
          </cell>
          <cell r="C416" t="str">
            <v>21002</v>
          </cell>
          <cell r="D416" t="str">
            <v>กระทรวงสาธารณสุข สำนักงานปลัดกระทรวงสาธารณสุข</v>
          </cell>
          <cell r="E416" t="str">
            <v>07</v>
          </cell>
          <cell r="F416" t="str">
            <v>โรงพยาบาลชุมชน</v>
          </cell>
          <cell r="G416" t="str">
            <v>90</v>
          </cell>
          <cell r="H416" t="str">
            <v>41</v>
          </cell>
          <cell r="I416" t="str">
            <v>จ.อุดรธานี</v>
          </cell>
          <cell r="J416" t="str">
            <v>11</v>
          </cell>
          <cell r="K416" t="str">
            <v xml:space="preserve"> อ.บ้านดุง</v>
          </cell>
          <cell r="L416" t="str">
            <v>01</v>
          </cell>
          <cell r="M416" t="str">
            <v xml:space="preserve"> 'ต.ศรีสุทโธ'</v>
          </cell>
          <cell r="N416" t="str">
            <v>07</v>
          </cell>
          <cell r="O416" t="str">
            <v xml:space="preserve"> หมู่ 7</v>
          </cell>
          <cell r="P416" t="str">
            <v>01</v>
          </cell>
          <cell r="Q416" t="str">
            <v>เปิดดำเนินการ</v>
          </cell>
          <cell r="V416" t="str">
            <v>21</v>
          </cell>
          <cell r="W416" t="str">
            <v>2.1 ทุติยภูมิระดับต้น</v>
          </cell>
          <cell r="AH416" t="str">
            <v>11446</v>
          </cell>
        </row>
        <row r="417">
          <cell r="A417" t="str">
            <v>001082900</v>
          </cell>
          <cell r="B417" t="str">
            <v>โรงพยาบาลแกลง</v>
          </cell>
          <cell r="C417" t="str">
            <v>21002</v>
          </cell>
          <cell r="D417" t="str">
            <v>กระทรวงสาธารณสุข สำนักงานปลัดกระทรวงสาธารณสุข</v>
          </cell>
          <cell r="E417" t="str">
            <v>07</v>
          </cell>
          <cell r="F417" t="str">
            <v>โรงพยาบาลชุมชน</v>
          </cell>
          <cell r="G417" t="str">
            <v>158</v>
          </cell>
          <cell r="H417" t="str">
            <v>21</v>
          </cell>
          <cell r="I417" t="str">
            <v>จ.ระยอง</v>
          </cell>
          <cell r="J417" t="str">
            <v>03</v>
          </cell>
          <cell r="K417" t="str">
            <v xml:space="preserve"> อ.แกลง</v>
          </cell>
          <cell r="L417" t="str">
            <v>01</v>
          </cell>
          <cell r="M417" t="str">
            <v xml:space="preserve"> 'ต.ทางเกวียน'</v>
          </cell>
          <cell r="N417" t="str">
            <v>00</v>
          </cell>
          <cell r="O417" t="str">
            <v xml:space="preserve"> หมู่ 0</v>
          </cell>
          <cell r="P417" t="str">
            <v>01</v>
          </cell>
          <cell r="Q417" t="str">
            <v>เปิดดำเนินการ</v>
          </cell>
          <cell r="R417" t="str">
            <v xml:space="preserve">254  ถ.สุขุมวิท </v>
          </cell>
          <cell r="S417" t="str">
            <v>21110</v>
          </cell>
          <cell r="T417" t="str">
            <v>038-677537</v>
          </cell>
          <cell r="U417" t="str">
            <v>038-677537</v>
          </cell>
          <cell r="V417" t="str">
            <v>23</v>
          </cell>
          <cell r="W417" t="str">
            <v>2.3 ทุติยภูมิระดับสูง</v>
          </cell>
          <cell r="X417" t="str">
            <v>S</v>
          </cell>
          <cell r="Y417" t="str">
            <v xml:space="preserve">บริการ  </v>
          </cell>
          <cell r="AH417" t="str">
            <v>10829</v>
          </cell>
        </row>
        <row r="418">
          <cell r="A418" t="str">
            <v>001080700</v>
          </cell>
          <cell r="B418" t="str">
            <v>โรงพยาบาลแก่งคอย</v>
          </cell>
          <cell r="C418" t="str">
            <v>21002</v>
          </cell>
          <cell r="D418" t="str">
            <v>กระทรวงสาธารณสุข สำนักงานปลัดกระทรวงสาธารณสุข</v>
          </cell>
          <cell r="E418" t="str">
            <v>07</v>
          </cell>
          <cell r="F418" t="str">
            <v>โรงพยาบาลชุมชน</v>
          </cell>
          <cell r="G418" t="str">
            <v>60</v>
          </cell>
          <cell r="H418" t="str">
            <v>19</v>
          </cell>
          <cell r="I418" t="str">
            <v>จ.สระบุรี</v>
          </cell>
          <cell r="J418" t="str">
            <v>02</v>
          </cell>
          <cell r="K418" t="str">
            <v xml:space="preserve"> อ.แก่งคอย</v>
          </cell>
          <cell r="L418" t="str">
            <v>01</v>
          </cell>
          <cell r="M418" t="str">
            <v xml:space="preserve"> 'ต.แก่งคอย'</v>
          </cell>
          <cell r="N418" t="str">
            <v>08</v>
          </cell>
          <cell r="O418" t="str">
            <v xml:space="preserve"> หมู่ 8</v>
          </cell>
          <cell r="P418" t="str">
            <v>01</v>
          </cell>
          <cell r="Q418" t="str">
            <v>เปิดดำเนินการ</v>
          </cell>
          <cell r="R418" t="str">
            <v xml:space="preserve">107 </v>
          </cell>
          <cell r="V418" t="str">
            <v>21</v>
          </cell>
          <cell r="W418" t="str">
            <v>2.1 ทุติยภูมิระดับต้น</v>
          </cell>
          <cell r="AH418" t="str">
            <v>10807</v>
          </cell>
        </row>
        <row r="419">
          <cell r="A419" t="str">
            <v>001077000</v>
          </cell>
          <cell r="B419" t="str">
            <v>โรงพยาบาลบางไทร</v>
          </cell>
          <cell r="C419" t="str">
            <v>21002</v>
          </cell>
          <cell r="D419" t="str">
            <v>กระทรวงสาธารณสุข สำนักงานปลัดกระทรวงสาธารณสุข</v>
          </cell>
          <cell r="E419" t="str">
            <v>07</v>
          </cell>
          <cell r="F419" t="str">
            <v>โรงพยาบาลชุมชน</v>
          </cell>
          <cell r="G419" t="str">
            <v>30</v>
          </cell>
          <cell r="H419" t="str">
            <v>14</v>
          </cell>
          <cell r="I419" t="str">
            <v>จ.พระนครศรีอยุธยา</v>
          </cell>
          <cell r="J419" t="str">
            <v>04</v>
          </cell>
          <cell r="K419" t="str">
            <v xml:space="preserve"> อ.บางไทร</v>
          </cell>
          <cell r="L419" t="str">
            <v>01</v>
          </cell>
          <cell r="M419" t="str">
            <v xml:space="preserve"> 'ต.บางไทร'</v>
          </cell>
          <cell r="N419" t="str">
            <v>02</v>
          </cell>
          <cell r="O419" t="str">
            <v xml:space="preserve"> หมู่ 2</v>
          </cell>
          <cell r="P419" t="str">
            <v>01</v>
          </cell>
          <cell r="Q419" t="str">
            <v>เปิดดำเนินการ</v>
          </cell>
          <cell r="R419" t="str">
            <v xml:space="preserve">35 ม.2 </v>
          </cell>
          <cell r="S419" t="str">
            <v>13190</v>
          </cell>
          <cell r="V419" t="str">
            <v>21</v>
          </cell>
          <cell r="W419" t="str">
            <v>2.1 ทุติยภูมิระดับต้น</v>
          </cell>
          <cell r="AH419" t="str">
            <v>10770</v>
          </cell>
        </row>
        <row r="420">
          <cell r="A420" t="str">
            <v>001076800</v>
          </cell>
          <cell r="B420" t="str">
            <v>โรงพยาบาลท่าเรือ</v>
          </cell>
          <cell r="C420" t="str">
            <v>21002</v>
          </cell>
          <cell r="D420" t="str">
            <v>กระทรวงสาธารณสุข สำนักงานปลัดกระทรวงสาธารณสุข</v>
          </cell>
          <cell r="E420" t="str">
            <v>07</v>
          </cell>
          <cell r="F420" t="str">
            <v>โรงพยาบาลชุมชน</v>
          </cell>
          <cell r="G420" t="str">
            <v>30</v>
          </cell>
          <cell r="H420" t="str">
            <v>14</v>
          </cell>
          <cell r="I420" t="str">
            <v>จ.พระนครศรีอยุธยา</v>
          </cell>
          <cell r="J420" t="str">
            <v>02</v>
          </cell>
          <cell r="K420" t="str">
            <v xml:space="preserve"> อ.ท่าเรือ</v>
          </cell>
          <cell r="L420" t="str">
            <v>01</v>
          </cell>
          <cell r="M420" t="str">
            <v xml:space="preserve"> 'ต.ท่าเรือ'</v>
          </cell>
          <cell r="N420" t="str">
            <v>02</v>
          </cell>
          <cell r="O420" t="str">
            <v xml:space="preserve"> หมู่ 2</v>
          </cell>
          <cell r="P420" t="str">
            <v>01</v>
          </cell>
          <cell r="Q420" t="str">
            <v>เปิดดำเนินการ</v>
          </cell>
          <cell r="R420" t="str">
            <v xml:space="preserve">440/1 ถ.เทศบาล 2 &lt;br /&gt; </v>
          </cell>
          <cell r="S420" t="str">
            <v>13000</v>
          </cell>
          <cell r="V420" t="str">
            <v>21</v>
          </cell>
          <cell r="W420" t="str">
            <v>2.1 ทุติยภูมิระดับต้น</v>
          </cell>
          <cell r="X420" t="str">
            <v>S</v>
          </cell>
          <cell r="Y420" t="str">
            <v xml:space="preserve">บริการ  </v>
          </cell>
          <cell r="AH420" t="str">
            <v>10768</v>
          </cell>
        </row>
        <row r="421">
          <cell r="A421" t="str">
            <v>001077700</v>
          </cell>
          <cell r="B421" t="str">
            <v>โรงพยาบาลวังน้อย</v>
          </cell>
          <cell r="C421" t="str">
            <v>21002</v>
          </cell>
          <cell r="D421" t="str">
            <v>กระทรวงสาธารณสุข สำนักงานปลัดกระทรวงสาธารณสุข</v>
          </cell>
          <cell r="E421" t="str">
            <v>07</v>
          </cell>
          <cell r="F421" t="str">
            <v>โรงพยาบาลชุมชน</v>
          </cell>
          <cell r="G421" t="str">
            <v>60</v>
          </cell>
          <cell r="H421" t="str">
            <v>14</v>
          </cell>
          <cell r="I421" t="str">
            <v>จ.พระนครศรีอยุธยา</v>
          </cell>
          <cell r="J421" t="str">
            <v>11</v>
          </cell>
          <cell r="K421" t="str">
            <v xml:space="preserve"> อ.วังน้อย</v>
          </cell>
          <cell r="L421" t="str">
            <v>01</v>
          </cell>
          <cell r="M421" t="str">
            <v xml:space="preserve"> 'ต.ลำตาเสา'</v>
          </cell>
          <cell r="N421" t="str">
            <v>05</v>
          </cell>
          <cell r="O421" t="str">
            <v xml:space="preserve"> หมู่ 5</v>
          </cell>
          <cell r="P421" t="str">
            <v>01</v>
          </cell>
          <cell r="Q421" t="str">
            <v>เปิดดำเนินการ</v>
          </cell>
          <cell r="R421" t="str">
            <v xml:space="preserve">100 ม.5 ถ.พหลโยธิน </v>
          </cell>
          <cell r="S421" t="str">
            <v>13170</v>
          </cell>
          <cell r="T421" t="str">
            <v>035271033</v>
          </cell>
          <cell r="V421" t="str">
            <v>21</v>
          </cell>
          <cell r="W421" t="str">
            <v>2.1 ทุติยภูมิระดับต้น</v>
          </cell>
          <cell r="X421" t="str">
            <v>S</v>
          </cell>
          <cell r="Y421" t="str">
            <v xml:space="preserve">บริการ  </v>
          </cell>
          <cell r="AH421" t="str">
            <v>10777</v>
          </cell>
        </row>
        <row r="422">
          <cell r="A422" t="str">
            <v>001084000</v>
          </cell>
          <cell r="B422" t="str">
            <v>โรงพยาบาลแหลมสิงห์</v>
          </cell>
          <cell r="C422" t="str">
            <v>21002</v>
          </cell>
          <cell r="D422" t="str">
            <v>กระทรวงสาธารณสุข สำนักงานปลัดกระทรวงสาธารณสุข</v>
          </cell>
          <cell r="E422" t="str">
            <v>07</v>
          </cell>
          <cell r="F422" t="str">
            <v>โรงพยาบาลชุมชน</v>
          </cell>
          <cell r="G422" t="str">
            <v>10</v>
          </cell>
          <cell r="H422" t="str">
            <v>22</v>
          </cell>
          <cell r="I422" t="str">
            <v>จ.จันทบุรี</v>
          </cell>
          <cell r="J422" t="str">
            <v>06</v>
          </cell>
          <cell r="K422" t="str">
            <v xml:space="preserve"> อ.แหลมสิงห์</v>
          </cell>
          <cell r="L422" t="str">
            <v>01</v>
          </cell>
          <cell r="M422" t="str">
            <v xml:space="preserve"> 'ต.ปากน้ำแหลมสิงห์'</v>
          </cell>
          <cell r="N422" t="str">
            <v>01</v>
          </cell>
          <cell r="O422" t="str">
            <v xml:space="preserve"> หมู่ 1</v>
          </cell>
          <cell r="P422" t="str">
            <v>01</v>
          </cell>
          <cell r="Q422" t="str">
            <v>เปิดดำเนินการ</v>
          </cell>
          <cell r="R422" t="str">
            <v xml:space="preserve">79/24 </v>
          </cell>
          <cell r="V422" t="str">
            <v>22</v>
          </cell>
          <cell r="W422" t="str">
            <v>2.2 ทุติยภูมิระดับกลาง</v>
          </cell>
          <cell r="AH422" t="str">
            <v>10840</v>
          </cell>
        </row>
        <row r="423">
          <cell r="A423" t="str">
            <v>001084100</v>
          </cell>
          <cell r="B423" t="str">
            <v>โรงพยาบาลสอยดาว</v>
          </cell>
          <cell r="C423" t="str">
            <v>21002</v>
          </cell>
          <cell r="D423" t="str">
            <v>กระทรวงสาธารณสุข สำนักงานปลัดกระทรวงสาธารณสุข</v>
          </cell>
          <cell r="E423" t="str">
            <v>07</v>
          </cell>
          <cell r="F423" t="str">
            <v>โรงพยาบาลชุมชน</v>
          </cell>
          <cell r="G423" t="str">
            <v>60</v>
          </cell>
          <cell r="H423" t="str">
            <v>22</v>
          </cell>
          <cell r="I423" t="str">
            <v>จ.จันทบุรี</v>
          </cell>
          <cell r="J423" t="str">
            <v>07</v>
          </cell>
          <cell r="K423" t="str">
            <v xml:space="preserve"> อ.สอยดาว</v>
          </cell>
          <cell r="L423" t="str">
            <v>01</v>
          </cell>
          <cell r="M423" t="str">
            <v xml:space="preserve"> 'ต.ปะตง'</v>
          </cell>
          <cell r="N423" t="str">
            <v>01</v>
          </cell>
          <cell r="O423" t="str">
            <v xml:space="preserve"> หมู่ 1</v>
          </cell>
          <cell r="P423" t="str">
            <v>01</v>
          </cell>
          <cell r="Q423" t="str">
            <v>เปิดดำเนินการ</v>
          </cell>
          <cell r="R423" t="str">
            <v>399</v>
          </cell>
          <cell r="V423" t="str">
            <v>22</v>
          </cell>
          <cell r="W423" t="str">
            <v>2.2 ทุติยภูมิระดับกลาง</v>
          </cell>
          <cell r="AH423" t="str">
            <v>10841</v>
          </cell>
        </row>
        <row r="424">
          <cell r="A424" t="str">
            <v>001084200</v>
          </cell>
          <cell r="B424" t="str">
            <v>โรงพยาบาลแก่งหางแมว</v>
          </cell>
          <cell r="C424" t="str">
            <v>21002</v>
          </cell>
          <cell r="D424" t="str">
            <v>กระทรวงสาธารณสุข สำนักงานปลัดกระทรวงสาธารณสุข</v>
          </cell>
          <cell r="E424" t="str">
            <v>07</v>
          </cell>
          <cell r="F424" t="str">
            <v>โรงพยาบาลชุมชน</v>
          </cell>
          <cell r="G424" t="str">
            <v>10</v>
          </cell>
          <cell r="H424" t="str">
            <v>22</v>
          </cell>
          <cell r="I424" t="str">
            <v>จ.จันทบุรี</v>
          </cell>
          <cell r="J424" t="str">
            <v>08</v>
          </cell>
          <cell r="K424" t="str">
            <v xml:space="preserve"> อ.แก่งหางแมว</v>
          </cell>
          <cell r="L424" t="str">
            <v>01</v>
          </cell>
          <cell r="M424" t="str">
            <v xml:space="preserve"> 'ต.แก่งหางแมว'</v>
          </cell>
          <cell r="N424" t="str">
            <v>03</v>
          </cell>
          <cell r="O424" t="str">
            <v xml:space="preserve"> หมู่ 3</v>
          </cell>
          <cell r="P424" t="str">
            <v>01</v>
          </cell>
          <cell r="Q424" t="str">
            <v>เปิดดำเนินการ</v>
          </cell>
          <cell r="R424" t="str">
            <v>3 ม.3 ถ.หนองกวาง-ขุนซ่อง</v>
          </cell>
          <cell r="V424" t="str">
            <v>22</v>
          </cell>
          <cell r="W424" t="str">
            <v>2.2 ทุติยภูมิระดับกลาง</v>
          </cell>
          <cell r="AH424" t="str">
            <v>10842</v>
          </cell>
        </row>
        <row r="425">
          <cell r="A425" t="str">
            <v>001084300</v>
          </cell>
          <cell r="B425" t="str">
            <v>โรงพยาบาลนายายอาม</v>
          </cell>
          <cell r="C425" t="str">
            <v>21002</v>
          </cell>
          <cell r="D425" t="str">
            <v>กระทรวงสาธารณสุข สำนักงานปลัดกระทรวงสาธารณสุข</v>
          </cell>
          <cell r="E425" t="str">
            <v>07</v>
          </cell>
          <cell r="F425" t="str">
            <v>โรงพยาบาลชุมชน</v>
          </cell>
          <cell r="G425" t="str">
            <v>10</v>
          </cell>
          <cell r="H425" t="str">
            <v>22</v>
          </cell>
          <cell r="I425" t="str">
            <v>จ.จันทบุรี</v>
          </cell>
          <cell r="J425" t="str">
            <v>09</v>
          </cell>
          <cell r="K425" t="str">
            <v xml:space="preserve"> อ.นายายอาม</v>
          </cell>
          <cell r="L425" t="str">
            <v>01</v>
          </cell>
          <cell r="M425" t="str">
            <v xml:space="preserve"> 'ต.นายายอาม'</v>
          </cell>
          <cell r="N425" t="str">
            <v>12</v>
          </cell>
          <cell r="O425" t="str">
            <v xml:space="preserve"> หมู่ 12</v>
          </cell>
          <cell r="P425" t="str">
            <v>01</v>
          </cell>
          <cell r="Q425" t="str">
            <v>เปิดดำเนินการ</v>
          </cell>
          <cell r="R425" t="str">
            <v xml:space="preserve">115 </v>
          </cell>
          <cell r="V425" t="str">
            <v>22</v>
          </cell>
          <cell r="W425" t="str">
            <v>2.2 ทุติยภูมิระดับกลาง</v>
          </cell>
          <cell r="AH425" t="str">
            <v>10843</v>
          </cell>
        </row>
        <row r="426">
          <cell r="A426" t="str">
            <v>001081800</v>
          </cell>
          <cell r="B426" t="str">
            <v>โรงพยาบาลหนองใหญ่</v>
          </cell>
          <cell r="C426" t="str">
            <v>21002</v>
          </cell>
          <cell r="D426" t="str">
            <v>กระทรวงสาธารณสุข สำนักงานปลัดกระทรวงสาธารณสุข</v>
          </cell>
          <cell r="E426" t="str">
            <v>07</v>
          </cell>
          <cell r="F426" t="str">
            <v>โรงพยาบาลชุมชน</v>
          </cell>
          <cell r="G426" t="str">
            <v>30</v>
          </cell>
          <cell r="H426" t="str">
            <v>20</v>
          </cell>
          <cell r="I426" t="str">
            <v>จ.ชลบุรี</v>
          </cell>
          <cell r="J426" t="str">
            <v>03</v>
          </cell>
          <cell r="K426" t="str">
            <v xml:space="preserve"> อ.หนองใหญ่</v>
          </cell>
          <cell r="L426" t="str">
            <v>01</v>
          </cell>
          <cell r="M426" t="str">
            <v xml:space="preserve"> 'ต.หนองใหญ่'</v>
          </cell>
          <cell r="N426" t="str">
            <v>01</v>
          </cell>
          <cell r="O426" t="str">
            <v xml:space="preserve"> หมู่ 1</v>
          </cell>
          <cell r="P426" t="str">
            <v>01</v>
          </cell>
          <cell r="Q426" t="str">
            <v>เปิดดำเนินการ</v>
          </cell>
          <cell r="V426" t="str">
            <v>21</v>
          </cell>
          <cell r="W426" t="str">
            <v>2.1 ทุติยภูมิระดับต้น</v>
          </cell>
          <cell r="AH426" t="str">
            <v>10818</v>
          </cell>
        </row>
        <row r="427">
          <cell r="A427" t="str">
            <v>001082600</v>
          </cell>
          <cell r="B427" t="str">
            <v>โรงพยาบาลบ่อทอง</v>
          </cell>
          <cell r="C427" t="str">
            <v>21002</v>
          </cell>
          <cell r="D427" t="str">
            <v>กระทรวงสาธารณสุข สำนักงานปลัดกระทรวงสาธารณสุข</v>
          </cell>
          <cell r="E427" t="str">
            <v>07</v>
          </cell>
          <cell r="F427" t="str">
            <v>โรงพยาบาลชุมชน</v>
          </cell>
          <cell r="G427" t="str">
            <v>60</v>
          </cell>
          <cell r="H427" t="str">
            <v>20</v>
          </cell>
          <cell r="I427" t="str">
            <v>จ.ชลบุรี</v>
          </cell>
          <cell r="J427" t="str">
            <v>10</v>
          </cell>
          <cell r="K427" t="str">
            <v xml:space="preserve"> อ.บ่อทอง</v>
          </cell>
          <cell r="L427" t="str">
            <v>01</v>
          </cell>
          <cell r="M427" t="str">
            <v xml:space="preserve"> 'ต.บ่อทอง'</v>
          </cell>
          <cell r="N427" t="str">
            <v>01</v>
          </cell>
          <cell r="O427" t="str">
            <v xml:space="preserve"> หมู่ 1</v>
          </cell>
          <cell r="P427" t="str">
            <v>01</v>
          </cell>
          <cell r="Q427" t="str">
            <v>เปิดดำเนินการ</v>
          </cell>
          <cell r="R427" t="str">
            <v xml:space="preserve">  เลขที่  300</v>
          </cell>
          <cell r="V427" t="str">
            <v>21</v>
          </cell>
          <cell r="W427" t="str">
            <v>2.1 ทุติยภูมิระดับต้น</v>
          </cell>
          <cell r="AH427" t="str">
            <v>10826</v>
          </cell>
        </row>
        <row r="428">
          <cell r="A428" t="str">
            <v>001082800</v>
          </cell>
          <cell r="B428" t="str">
            <v>โรงพยาบาลบ้านฉาง</v>
          </cell>
          <cell r="C428" t="str">
            <v>21002</v>
          </cell>
          <cell r="D428" t="str">
            <v>กระทรวงสาธารณสุข สำนักงานปลัดกระทรวงสาธารณสุข</v>
          </cell>
          <cell r="E428" t="str">
            <v>07</v>
          </cell>
          <cell r="F428" t="str">
            <v>โรงพยาบาลชุมชน</v>
          </cell>
          <cell r="G428" t="str">
            <v>70</v>
          </cell>
          <cell r="H428" t="str">
            <v>21</v>
          </cell>
          <cell r="I428" t="str">
            <v>จ.ระยอง</v>
          </cell>
          <cell r="J428" t="str">
            <v>02</v>
          </cell>
          <cell r="K428" t="str">
            <v xml:space="preserve"> อ.บ้านฉาง</v>
          </cell>
          <cell r="L428" t="str">
            <v>02</v>
          </cell>
          <cell r="M428" t="str">
            <v xml:space="preserve"> 'ต.พลา'</v>
          </cell>
          <cell r="N428" t="str">
            <v>01</v>
          </cell>
          <cell r="O428" t="str">
            <v xml:space="preserve"> หมู่ 1</v>
          </cell>
          <cell r="P428" t="str">
            <v>01</v>
          </cell>
          <cell r="Q428" t="str">
            <v>เปิดดำเนินการ</v>
          </cell>
          <cell r="R428" t="str">
            <v xml:space="preserve">77 ม.1 ถ.อังกินันทน์ </v>
          </cell>
          <cell r="S428" t="str">
            <v>21130</v>
          </cell>
          <cell r="T428" t="str">
            <v>038-603995</v>
          </cell>
          <cell r="U428" t="str">
            <v>038-603838</v>
          </cell>
          <cell r="V428" t="str">
            <v>22</v>
          </cell>
          <cell r="W428" t="str">
            <v>2.2 ทุติยภูมิระดับกลาง</v>
          </cell>
          <cell r="X428" t="str">
            <v>S</v>
          </cell>
          <cell r="Y428" t="str">
            <v xml:space="preserve">บริการ  </v>
          </cell>
          <cell r="AH428" t="str">
            <v>10828</v>
          </cell>
        </row>
        <row r="429">
          <cell r="A429" t="str">
            <v>001083000</v>
          </cell>
          <cell r="B429" t="str">
            <v>โรงพยาบาลวังจันทร์</v>
          </cell>
          <cell r="C429" t="str">
            <v>21002</v>
          </cell>
          <cell r="D429" t="str">
            <v>กระทรวงสาธารณสุข สำนักงานปลัดกระทรวงสาธารณสุข</v>
          </cell>
          <cell r="E429" t="str">
            <v>07</v>
          </cell>
          <cell r="F429" t="str">
            <v>โรงพยาบาลชุมชน</v>
          </cell>
          <cell r="G429" t="str">
            <v>45</v>
          </cell>
          <cell r="H429" t="str">
            <v>21</v>
          </cell>
          <cell r="I429" t="str">
            <v>จ.ระยอง</v>
          </cell>
          <cell r="J429" t="str">
            <v>04</v>
          </cell>
          <cell r="K429" t="str">
            <v xml:space="preserve"> อ.วังจันทร์</v>
          </cell>
          <cell r="L429" t="str">
            <v>02</v>
          </cell>
          <cell r="M429" t="str">
            <v xml:space="preserve"> 'ต.ชุมแสง'</v>
          </cell>
          <cell r="N429" t="str">
            <v>03</v>
          </cell>
          <cell r="O429" t="str">
            <v xml:space="preserve"> หมู่ 3</v>
          </cell>
          <cell r="P429" t="str">
            <v>01</v>
          </cell>
          <cell r="Q429" t="str">
            <v>เปิดดำเนินการ</v>
          </cell>
          <cell r="R429" t="str">
            <v xml:space="preserve">349 ต.ชุมแสง </v>
          </cell>
          <cell r="S429" t="str">
            <v>21210</v>
          </cell>
          <cell r="T429" t="str">
            <v>038-666198</v>
          </cell>
          <cell r="U429" t="str">
            <v>038-666247</v>
          </cell>
          <cell r="V429" t="str">
            <v>22</v>
          </cell>
          <cell r="W429" t="str">
            <v>2.2 ทุติยภูมิระดับกลาง</v>
          </cell>
          <cell r="X429" t="str">
            <v>S</v>
          </cell>
          <cell r="Y429" t="str">
            <v xml:space="preserve">บริการ  </v>
          </cell>
          <cell r="AH429" t="str">
            <v>10830</v>
          </cell>
        </row>
        <row r="430">
          <cell r="A430" t="str">
            <v>001087600</v>
          </cell>
          <cell r="B430" t="str">
            <v>โรงพยาบาลโชคชัย</v>
          </cell>
          <cell r="C430" t="str">
            <v>21002</v>
          </cell>
          <cell r="D430" t="str">
            <v>กระทรวงสาธารณสุข สำนักงานปลัดกระทรวงสาธารณสุข</v>
          </cell>
          <cell r="E430" t="str">
            <v>07</v>
          </cell>
          <cell r="F430" t="str">
            <v>โรงพยาบาลชุมชน</v>
          </cell>
          <cell r="G430" t="str">
            <v>30</v>
          </cell>
          <cell r="H430" t="str">
            <v>30</v>
          </cell>
          <cell r="I430" t="str">
            <v>จ.นครราชสีมา</v>
          </cell>
          <cell r="J430" t="str">
            <v>07</v>
          </cell>
          <cell r="K430" t="str">
            <v xml:space="preserve"> อ.โชคชัย</v>
          </cell>
          <cell r="L430" t="str">
            <v>08</v>
          </cell>
          <cell r="M430" t="str">
            <v xml:space="preserve"> 'ต.โชคชัย'</v>
          </cell>
          <cell r="N430" t="str">
            <v>13</v>
          </cell>
          <cell r="O430" t="str">
            <v xml:space="preserve"> หมู่ 13</v>
          </cell>
          <cell r="P430" t="str">
            <v>01</v>
          </cell>
          <cell r="Q430" t="str">
            <v>เปิดดำเนินการ</v>
          </cell>
          <cell r="R430" t="str">
            <v xml:space="preserve">220 </v>
          </cell>
          <cell r="V430" t="str">
            <v>22</v>
          </cell>
          <cell r="W430" t="str">
            <v>2.2 ทุติยภูมิระดับกลาง</v>
          </cell>
          <cell r="AH430" t="str">
            <v>10876</v>
          </cell>
        </row>
        <row r="431">
          <cell r="A431" t="str">
            <v>001087700</v>
          </cell>
          <cell r="B431" t="str">
            <v>โรงพยาบาลด่านขุนทด</v>
          </cell>
          <cell r="C431" t="str">
            <v>21002</v>
          </cell>
          <cell r="D431" t="str">
            <v>กระทรวงสาธารณสุข สำนักงานปลัดกระทรวงสาธารณสุข</v>
          </cell>
          <cell r="E431" t="str">
            <v>07</v>
          </cell>
          <cell r="F431" t="str">
            <v>โรงพยาบาลชุมชน</v>
          </cell>
          <cell r="G431" t="str">
            <v>90</v>
          </cell>
          <cell r="H431" t="str">
            <v>30</v>
          </cell>
          <cell r="I431" t="str">
            <v>จ.นครราชสีมา</v>
          </cell>
          <cell r="J431" t="str">
            <v>08</v>
          </cell>
          <cell r="K431" t="str">
            <v xml:space="preserve"> อ.ด่านขุนทด</v>
          </cell>
          <cell r="L431" t="str">
            <v>02</v>
          </cell>
          <cell r="M431" t="str">
            <v xml:space="preserve"> 'ต.ด่านขุนทด'</v>
          </cell>
          <cell r="N431" t="str">
            <v>02</v>
          </cell>
          <cell r="O431" t="str">
            <v xml:space="preserve"> หมู่ 2</v>
          </cell>
          <cell r="P431" t="str">
            <v>01</v>
          </cell>
          <cell r="Q431" t="str">
            <v>เปิดดำเนินการ</v>
          </cell>
          <cell r="R431" t="str">
            <v xml:space="preserve">142/49 </v>
          </cell>
          <cell r="V431" t="str">
            <v>22</v>
          </cell>
          <cell r="W431" t="str">
            <v>2.2 ทุติยภูมิระดับกลาง</v>
          </cell>
          <cell r="AH431" t="str">
            <v>10877</v>
          </cell>
        </row>
        <row r="432">
          <cell r="A432" t="str">
            <v>001088100</v>
          </cell>
          <cell r="B432" t="str">
            <v>โรงพยาบาลบัวใหญ่</v>
          </cell>
          <cell r="C432" t="str">
            <v>21002</v>
          </cell>
          <cell r="D432" t="str">
            <v>กระทรวงสาธารณสุข สำนักงานปลัดกระทรวงสาธารณสุข</v>
          </cell>
          <cell r="E432" t="str">
            <v>07</v>
          </cell>
          <cell r="F432" t="str">
            <v>โรงพยาบาลชุมชน</v>
          </cell>
          <cell r="G432" t="str">
            <v>90</v>
          </cell>
          <cell r="H432" t="str">
            <v>30</v>
          </cell>
          <cell r="I432" t="str">
            <v>จ.นครราชสีมา</v>
          </cell>
          <cell r="J432" t="str">
            <v>12</v>
          </cell>
          <cell r="K432" t="str">
            <v xml:space="preserve"> อ.บัวใหญ่</v>
          </cell>
          <cell r="L432" t="str">
            <v>01</v>
          </cell>
          <cell r="M432" t="str">
            <v xml:space="preserve"> 'ต.บัวใหญ่'</v>
          </cell>
          <cell r="N432" t="str">
            <v>00</v>
          </cell>
          <cell r="O432" t="str">
            <v xml:space="preserve"> หมู่ 0</v>
          </cell>
          <cell r="P432" t="str">
            <v>01</v>
          </cell>
          <cell r="Q432" t="str">
            <v>เปิดดำเนินการ</v>
          </cell>
          <cell r="R432" t="str">
            <v xml:space="preserve">6 ถ.เทศบาล12 </v>
          </cell>
          <cell r="V432" t="str">
            <v>22</v>
          </cell>
          <cell r="W432" t="str">
            <v>2.2 ทุติยภูมิระดับกลาง</v>
          </cell>
          <cell r="AH432" t="str">
            <v>10881</v>
          </cell>
        </row>
        <row r="433">
          <cell r="A433" t="str">
            <v>001087000</v>
          </cell>
          <cell r="B433" t="str">
            <v>โรงพยาบาลอรัญประเทศ</v>
          </cell>
          <cell r="C433" t="str">
            <v>21002</v>
          </cell>
          <cell r="D433" t="str">
            <v>กระทรวงสาธารณสุข สำนักงานปลัดกระทรวงสาธารณสุข</v>
          </cell>
          <cell r="E433" t="str">
            <v>07</v>
          </cell>
          <cell r="F433" t="str">
            <v>โรงพยาบาลชุมชน</v>
          </cell>
          <cell r="G433" t="str">
            <v>120</v>
          </cell>
          <cell r="H433" t="str">
            <v>27</v>
          </cell>
          <cell r="I433" t="str">
            <v>จ.สระแก้ว</v>
          </cell>
          <cell r="J433" t="str">
            <v>06</v>
          </cell>
          <cell r="K433" t="str">
            <v xml:space="preserve"> อ.อรัญประเทศ</v>
          </cell>
          <cell r="L433" t="str">
            <v>01</v>
          </cell>
          <cell r="M433" t="str">
            <v xml:space="preserve"> 'ต.อรัญประเทศ'</v>
          </cell>
          <cell r="N433" t="str">
            <v>01</v>
          </cell>
          <cell r="O433" t="str">
            <v xml:space="preserve"> หมู่ 1</v>
          </cell>
          <cell r="P433" t="str">
            <v>01</v>
          </cell>
          <cell r="Q433" t="str">
            <v>เปิดดำเนินการ</v>
          </cell>
          <cell r="R433" t="str">
            <v xml:space="preserve">4 ถ.มหาดไทย </v>
          </cell>
          <cell r="V433" t="str">
            <v>23</v>
          </cell>
          <cell r="W433" t="str">
            <v>2.3 ทุติยภูมิระดับสูง</v>
          </cell>
          <cell r="AH433" t="str">
            <v>10870</v>
          </cell>
        </row>
        <row r="434">
          <cell r="A434" t="str">
            <v>001090800</v>
          </cell>
          <cell r="B434" t="str">
            <v>โรงพยาบาลหนองหงส์</v>
          </cell>
          <cell r="C434" t="str">
            <v>21002</v>
          </cell>
          <cell r="D434" t="str">
            <v>กระทรวงสาธารณสุข สำนักงานปลัดกระทรวงสาธารณสุข</v>
          </cell>
          <cell r="E434" t="str">
            <v>07</v>
          </cell>
          <cell r="F434" t="str">
            <v>โรงพยาบาลชุมชน</v>
          </cell>
          <cell r="G434" t="str">
            <v>30</v>
          </cell>
          <cell r="H434" t="str">
            <v>31</v>
          </cell>
          <cell r="I434" t="str">
            <v>จ.บุรีรัมย์</v>
          </cell>
          <cell r="J434" t="str">
            <v>14</v>
          </cell>
          <cell r="K434" t="str">
            <v xml:space="preserve"> อ.หนองหงส์</v>
          </cell>
          <cell r="L434" t="str">
            <v>01</v>
          </cell>
          <cell r="M434" t="str">
            <v xml:space="preserve"> 'ต.สระแก้ว'</v>
          </cell>
          <cell r="N434" t="str">
            <v>02</v>
          </cell>
          <cell r="O434" t="str">
            <v xml:space="preserve"> หมู่ 2</v>
          </cell>
          <cell r="P434" t="str">
            <v>01</v>
          </cell>
          <cell r="Q434" t="str">
            <v>เปิดดำเนินการ</v>
          </cell>
          <cell r="V434" t="str">
            <v>22</v>
          </cell>
          <cell r="W434" t="str">
            <v>2.2 ทุติยภูมิระดับกลาง</v>
          </cell>
          <cell r="AH434" t="str">
            <v>10908</v>
          </cell>
        </row>
        <row r="435">
          <cell r="A435" t="str">
            <v>001083500</v>
          </cell>
          <cell r="B435" t="str">
            <v>โรงพยาบาลท่าใหม่</v>
          </cell>
          <cell r="C435" t="str">
            <v>21002</v>
          </cell>
          <cell r="D435" t="str">
            <v>กระทรวงสาธารณสุข สำนักงานปลัดกระทรวงสาธารณสุข</v>
          </cell>
          <cell r="E435" t="str">
            <v>07</v>
          </cell>
          <cell r="F435" t="str">
            <v>โรงพยาบาลชุมชน</v>
          </cell>
          <cell r="G435" t="str">
            <v>30</v>
          </cell>
          <cell r="H435" t="str">
            <v>22</v>
          </cell>
          <cell r="I435" t="str">
            <v>จ.จันทบุรี</v>
          </cell>
          <cell r="J435" t="str">
            <v>03</v>
          </cell>
          <cell r="K435" t="str">
            <v xml:space="preserve"> อ.ท่าใหม่</v>
          </cell>
          <cell r="L435" t="str">
            <v>01</v>
          </cell>
          <cell r="M435" t="str">
            <v xml:space="preserve"> 'ต.ท่าใหม่'</v>
          </cell>
          <cell r="N435" t="str">
            <v>00</v>
          </cell>
          <cell r="O435" t="str">
            <v xml:space="preserve"> หมู่ 0</v>
          </cell>
          <cell r="P435" t="str">
            <v>01</v>
          </cell>
          <cell r="Q435" t="str">
            <v>เปิดดำเนินการ</v>
          </cell>
          <cell r="R435" t="str">
            <v xml:space="preserve">28 ถ.สรรพกิจ </v>
          </cell>
          <cell r="S435" t="str">
            <v>22120</v>
          </cell>
          <cell r="T435" t="str">
            <v>039-431001</v>
          </cell>
          <cell r="U435" t="str">
            <v>039-431002</v>
          </cell>
          <cell r="V435" t="str">
            <v>22</v>
          </cell>
          <cell r="W435" t="str">
            <v>2.2 ทุติยภูมิระดับกลาง</v>
          </cell>
          <cell r="X435" t="str">
            <v>S</v>
          </cell>
          <cell r="Y435" t="str">
            <v xml:space="preserve">บริการ  </v>
          </cell>
          <cell r="AH435" t="str">
            <v>10835</v>
          </cell>
        </row>
        <row r="436">
          <cell r="A436" t="str">
            <v>001089000</v>
          </cell>
          <cell r="B436" t="str">
            <v>โรงพยาบาลปากช่องนานา</v>
          </cell>
          <cell r="C436" t="str">
            <v>21002</v>
          </cell>
          <cell r="D436" t="str">
            <v>กระทรวงสาธารณสุข สำนักงานปลัดกระทรวงสาธารณสุข</v>
          </cell>
          <cell r="E436" t="str">
            <v>07</v>
          </cell>
          <cell r="F436" t="str">
            <v>โรงพยาบาลชุมชน</v>
          </cell>
          <cell r="G436" t="str">
            <v>120</v>
          </cell>
          <cell r="H436" t="str">
            <v>30</v>
          </cell>
          <cell r="I436" t="str">
            <v>จ.นครราชสีมา</v>
          </cell>
          <cell r="J436" t="str">
            <v>21</v>
          </cell>
          <cell r="K436" t="str">
            <v xml:space="preserve"> อ.ปากช่อง</v>
          </cell>
          <cell r="L436" t="str">
            <v>01</v>
          </cell>
          <cell r="M436" t="str">
            <v xml:space="preserve"> 'ต.ปากช่อง'</v>
          </cell>
          <cell r="N436" t="str">
            <v>00</v>
          </cell>
          <cell r="O436" t="str">
            <v xml:space="preserve"> หมู่ 0</v>
          </cell>
          <cell r="P436" t="str">
            <v>01</v>
          </cell>
          <cell r="Q436" t="str">
            <v>เปิดดำเนินการ</v>
          </cell>
          <cell r="R436" t="str">
            <v xml:space="preserve">400 ถ.มิตรภาพ </v>
          </cell>
          <cell r="V436" t="str">
            <v>23</v>
          </cell>
          <cell r="W436" t="str">
            <v>2.3 ทุติยภูมิระดับสูง</v>
          </cell>
          <cell r="AH436" t="str">
            <v>10890</v>
          </cell>
        </row>
        <row r="437">
          <cell r="A437" t="str">
            <v>001083600</v>
          </cell>
          <cell r="B437" t="str">
            <v>โรงพยาบาลเขาสุกิม</v>
          </cell>
          <cell r="C437" t="str">
            <v>21002</v>
          </cell>
          <cell r="D437" t="str">
            <v>กระทรวงสาธารณสุข สำนักงานปลัดกระทรวงสาธารณสุข</v>
          </cell>
          <cell r="E437" t="str">
            <v>07</v>
          </cell>
          <cell r="F437" t="str">
            <v>โรงพยาบาลชุมชน</v>
          </cell>
          <cell r="G437" t="str">
            <v>30</v>
          </cell>
          <cell r="H437" t="str">
            <v>22</v>
          </cell>
          <cell r="I437" t="str">
            <v>จ.จันทบุรี</v>
          </cell>
          <cell r="J437" t="str">
            <v>03</v>
          </cell>
          <cell r="K437" t="str">
            <v xml:space="preserve"> อ.ท่าใหม่</v>
          </cell>
          <cell r="L437" t="str">
            <v>07</v>
          </cell>
          <cell r="M437" t="str">
            <v xml:space="preserve"> 'ต.เขาบายศรี'</v>
          </cell>
          <cell r="N437" t="str">
            <v>12</v>
          </cell>
          <cell r="O437" t="str">
            <v xml:space="preserve"> หมู่ 12</v>
          </cell>
          <cell r="P437" t="str">
            <v>01</v>
          </cell>
          <cell r="Q437" t="str">
            <v>เปิดดำเนินการ</v>
          </cell>
          <cell r="R437" t="str">
            <v>50/1</v>
          </cell>
          <cell r="S437" t="str">
            <v>22120</v>
          </cell>
          <cell r="T437" t="str">
            <v>039-495225</v>
          </cell>
          <cell r="V437" t="str">
            <v>22</v>
          </cell>
          <cell r="W437" t="str">
            <v>2.2 ทุติยภูมิระดับกลาง</v>
          </cell>
          <cell r="X437" t="str">
            <v>S</v>
          </cell>
          <cell r="Y437" t="str">
            <v xml:space="preserve">บริการ  </v>
          </cell>
          <cell r="AH437" t="str">
            <v>10836</v>
          </cell>
        </row>
        <row r="438">
          <cell r="A438" t="str">
            <v>001085000</v>
          </cell>
          <cell r="B438" t="str">
            <v>โรงพยาบาลบางคล้า</v>
          </cell>
          <cell r="C438" t="str">
            <v>21002</v>
          </cell>
          <cell r="D438" t="str">
            <v>กระทรวงสาธารณสุข สำนักงานปลัดกระทรวงสาธารณสุข</v>
          </cell>
          <cell r="E438" t="str">
            <v>07</v>
          </cell>
          <cell r="F438" t="str">
            <v>โรงพยาบาลชุมชน</v>
          </cell>
          <cell r="G438" t="str">
            <v>30</v>
          </cell>
          <cell r="H438" t="str">
            <v>24</v>
          </cell>
          <cell r="I438" t="str">
            <v>จ.ฉะเชิงเทรา</v>
          </cell>
          <cell r="J438" t="str">
            <v>02</v>
          </cell>
          <cell r="K438" t="str">
            <v xml:space="preserve"> อ.บางคล้า</v>
          </cell>
          <cell r="L438" t="str">
            <v>09</v>
          </cell>
          <cell r="M438" t="str">
            <v xml:space="preserve"> 'ต.ปากน้ำ'</v>
          </cell>
          <cell r="N438" t="str">
            <v>01</v>
          </cell>
          <cell r="O438" t="str">
            <v xml:space="preserve"> หมู่ 1</v>
          </cell>
          <cell r="P438" t="str">
            <v>01</v>
          </cell>
          <cell r="Q438" t="str">
            <v>เปิดดำเนินการ</v>
          </cell>
          <cell r="R438" t="str">
            <v xml:space="preserve">62 </v>
          </cell>
          <cell r="S438" t="str">
            <v>24110</v>
          </cell>
          <cell r="T438" t="str">
            <v>038-541009</v>
          </cell>
          <cell r="U438" t="str">
            <v>038-541009</v>
          </cell>
          <cell r="V438" t="str">
            <v>21</v>
          </cell>
          <cell r="W438" t="str">
            <v>2.1 ทุติยภูมิระดับต้น</v>
          </cell>
          <cell r="X438" t="str">
            <v>S</v>
          </cell>
          <cell r="Y438" t="str">
            <v xml:space="preserve">บริการ  </v>
          </cell>
          <cell r="AH438" t="str">
            <v>10850</v>
          </cell>
        </row>
        <row r="439">
          <cell r="A439" t="str">
            <v>001085200</v>
          </cell>
          <cell r="B439" t="str">
            <v>โรงพยาบาลบางปะกง</v>
          </cell>
          <cell r="C439" t="str">
            <v>21002</v>
          </cell>
          <cell r="D439" t="str">
            <v>กระทรวงสาธารณสุข สำนักงานปลัดกระทรวงสาธารณสุข</v>
          </cell>
          <cell r="E439" t="str">
            <v>07</v>
          </cell>
          <cell r="F439" t="str">
            <v>โรงพยาบาลชุมชน</v>
          </cell>
          <cell r="G439" t="str">
            <v>70</v>
          </cell>
          <cell r="H439" t="str">
            <v>24</v>
          </cell>
          <cell r="I439" t="str">
            <v>จ.ฉะเชิงเทรา</v>
          </cell>
          <cell r="J439" t="str">
            <v>04</v>
          </cell>
          <cell r="K439" t="str">
            <v xml:space="preserve"> อ.บางปะกง</v>
          </cell>
          <cell r="L439" t="str">
            <v>01</v>
          </cell>
          <cell r="M439" t="str">
            <v xml:space="preserve"> 'ต.บางปะกง'</v>
          </cell>
          <cell r="N439" t="str">
            <v>13</v>
          </cell>
          <cell r="O439" t="str">
            <v xml:space="preserve"> หมู่ 13</v>
          </cell>
          <cell r="P439" t="str">
            <v>01</v>
          </cell>
          <cell r="Q439" t="str">
            <v>เปิดดำเนินการ</v>
          </cell>
          <cell r="R439" t="str">
            <v xml:space="preserve">142 ม.13 ถ.บางนา-ตราด </v>
          </cell>
          <cell r="S439" t="str">
            <v>24130</v>
          </cell>
          <cell r="T439" t="str">
            <v>038-531286</v>
          </cell>
          <cell r="U439" t="str">
            <v>038-531287</v>
          </cell>
          <cell r="V439" t="str">
            <v>22</v>
          </cell>
          <cell r="W439" t="str">
            <v>2.2 ทุติยภูมิระดับกลาง</v>
          </cell>
          <cell r="X439" t="str">
            <v>S</v>
          </cell>
          <cell r="Y439" t="str">
            <v xml:space="preserve">บริการ  </v>
          </cell>
          <cell r="AH439" t="str">
            <v>10852</v>
          </cell>
        </row>
        <row r="440">
          <cell r="A440" t="str">
            <v>001085300</v>
          </cell>
          <cell r="B440" t="str">
            <v>โรงพยาบาลบ้านโพธิ์</v>
          </cell>
          <cell r="C440" t="str">
            <v>21002</v>
          </cell>
          <cell r="D440" t="str">
            <v>กระทรวงสาธารณสุข สำนักงานปลัดกระทรวงสาธารณสุข</v>
          </cell>
          <cell r="E440" t="str">
            <v>07</v>
          </cell>
          <cell r="F440" t="str">
            <v>โรงพยาบาลชุมชน</v>
          </cell>
          <cell r="G440" t="str">
            <v>40</v>
          </cell>
          <cell r="H440" t="str">
            <v>24</v>
          </cell>
          <cell r="I440" t="str">
            <v>จ.ฉะเชิงเทรา</v>
          </cell>
          <cell r="J440" t="str">
            <v>05</v>
          </cell>
          <cell r="K440" t="str">
            <v xml:space="preserve"> อ.บ้านโพธิ์</v>
          </cell>
          <cell r="L440" t="str">
            <v>01</v>
          </cell>
          <cell r="M440" t="str">
            <v xml:space="preserve"> 'ต.บ้านโพธิ์'</v>
          </cell>
          <cell r="N440" t="str">
            <v>01</v>
          </cell>
          <cell r="O440" t="str">
            <v xml:space="preserve"> หมู่ 1</v>
          </cell>
          <cell r="P440" t="str">
            <v>01</v>
          </cell>
          <cell r="Q440" t="str">
            <v>เปิดดำเนินการ</v>
          </cell>
          <cell r="R440" t="str">
            <v xml:space="preserve">107/1 ม.1 ถ. บ้านโพธิ์-ดอนสีนนท์ </v>
          </cell>
          <cell r="S440" t="str">
            <v>24140</v>
          </cell>
          <cell r="T440" t="str">
            <v>038-587222</v>
          </cell>
          <cell r="U440" t="str">
            <v>038-587222</v>
          </cell>
          <cell r="V440" t="str">
            <v>21</v>
          </cell>
          <cell r="W440" t="str">
            <v>2.1 ทุติยภูมิระดับต้น</v>
          </cell>
          <cell r="X440" t="str">
            <v>S</v>
          </cell>
          <cell r="Y440" t="str">
            <v xml:space="preserve">บริการ  </v>
          </cell>
          <cell r="AH440" t="str">
            <v>10853</v>
          </cell>
        </row>
        <row r="441">
          <cell r="A441" t="str">
            <v>001085500</v>
          </cell>
          <cell r="B441" t="str">
            <v>โรงพยาบาลสนามชัยเขต</v>
          </cell>
          <cell r="C441" t="str">
            <v>21002</v>
          </cell>
          <cell r="D441" t="str">
            <v>กระทรวงสาธารณสุข สำนักงานปลัดกระทรวงสาธารณสุข</v>
          </cell>
          <cell r="E441" t="str">
            <v>07</v>
          </cell>
          <cell r="F441" t="str">
            <v>โรงพยาบาลชุมชน</v>
          </cell>
          <cell r="G441" t="str">
            <v>99</v>
          </cell>
          <cell r="H441" t="str">
            <v>24</v>
          </cell>
          <cell r="I441" t="str">
            <v>จ.ฉะเชิงเทรา</v>
          </cell>
          <cell r="J441" t="str">
            <v>08</v>
          </cell>
          <cell r="K441" t="str">
            <v xml:space="preserve"> อ.สนามชัยเขต</v>
          </cell>
          <cell r="L441" t="str">
            <v>01</v>
          </cell>
          <cell r="M441" t="str">
            <v xml:space="preserve"> 'ต.คู้ยายหมี'</v>
          </cell>
          <cell r="N441" t="str">
            <v>04</v>
          </cell>
          <cell r="O441" t="str">
            <v xml:space="preserve"> หมู่ 4</v>
          </cell>
          <cell r="P441" t="str">
            <v>01</v>
          </cell>
          <cell r="Q441" t="str">
            <v>เปิดดำเนินการ</v>
          </cell>
          <cell r="R441" t="str">
            <v xml:space="preserve">590/1 </v>
          </cell>
          <cell r="S441" t="str">
            <v>24160</v>
          </cell>
          <cell r="T441" t="str">
            <v>038-597128</v>
          </cell>
          <cell r="U441" t="str">
            <v>038-597128</v>
          </cell>
          <cell r="V441" t="str">
            <v>22</v>
          </cell>
          <cell r="W441" t="str">
            <v>2.2 ทุติยภูมิระดับกลาง</v>
          </cell>
          <cell r="X441" t="str">
            <v>S</v>
          </cell>
          <cell r="Y441" t="str">
            <v xml:space="preserve">บริการ  </v>
          </cell>
          <cell r="AH441" t="str">
            <v>10855</v>
          </cell>
        </row>
        <row r="442">
          <cell r="A442" t="str">
            <v>001085400</v>
          </cell>
          <cell r="B442" t="str">
            <v>โรงพยาบาลพนมสารคาม</v>
          </cell>
          <cell r="C442" t="str">
            <v>21002</v>
          </cell>
          <cell r="D442" t="str">
            <v>กระทรวงสาธารณสุข สำนักงานปลัดกระทรวงสาธารณสุข</v>
          </cell>
          <cell r="E442" t="str">
            <v>07</v>
          </cell>
          <cell r="F442" t="str">
            <v>โรงพยาบาลชุมชน</v>
          </cell>
          <cell r="G442" t="str">
            <v>90</v>
          </cell>
          <cell r="H442" t="str">
            <v>24</v>
          </cell>
          <cell r="I442" t="str">
            <v>จ.ฉะเชิงเทรา</v>
          </cell>
          <cell r="J442" t="str">
            <v>06</v>
          </cell>
          <cell r="K442" t="str">
            <v xml:space="preserve"> อ.พนมสารคาม</v>
          </cell>
          <cell r="L442" t="str">
            <v>06</v>
          </cell>
          <cell r="M442" t="str">
            <v xml:space="preserve"> 'ต.ท่าถ่าน'</v>
          </cell>
          <cell r="N442" t="str">
            <v>04</v>
          </cell>
          <cell r="O442" t="str">
            <v xml:space="preserve"> หมู่ 4</v>
          </cell>
          <cell r="P442" t="str">
            <v>01</v>
          </cell>
          <cell r="Q442" t="str">
            <v>เปิดดำเนินการ</v>
          </cell>
          <cell r="R442" t="str">
            <v xml:space="preserve">490 ม.4 ถ.ฉะเชิงเทรา-กบินทร์บุรี </v>
          </cell>
          <cell r="S442" t="str">
            <v>24120</v>
          </cell>
          <cell r="T442" t="str">
            <v>038-551444</v>
          </cell>
          <cell r="U442" t="str">
            <v>038-551888</v>
          </cell>
          <cell r="V442" t="str">
            <v>22</v>
          </cell>
          <cell r="W442" t="str">
            <v>2.2 ทุติยภูมิระดับกลาง</v>
          </cell>
          <cell r="X442" t="str">
            <v>S</v>
          </cell>
          <cell r="Y442" t="str">
            <v xml:space="preserve">บริการ  </v>
          </cell>
          <cell r="AH442" t="str">
            <v>10854</v>
          </cell>
        </row>
        <row r="443">
          <cell r="A443" t="str">
            <v>001085700</v>
          </cell>
          <cell r="B443" t="str">
            <v>โรงพยาบาลกบินทร์บุรี</v>
          </cell>
          <cell r="C443" t="str">
            <v>21002</v>
          </cell>
          <cell r="D443" t="str">
            <v>กระทรวงสาธารณสุข สำนักงานปลัดกระทรวงสาธารณสุข</v>
          </cell>
          <cell r="E443" t="str">
            <v>07</v>
          </cell>
          <cell r="F443" t="str">
            <v>โรงพยาบาลชุมชน</v>
          </cell>
          <cell r="G443" t="str">
            <v>120</v>
          </cell>
          <cell r="H443" t="str">
            <v>25</v>
          </cell>
          <cell r="I443" t="str">
            <v>จ.ปราจีนบุรี</v>
          </cell>
          <cell r="J443" t="str">
            <v>02</v>
          </cell>
          <cell r="K443" t="str">
            <v xml:space="preserve"> อ.กบินทร์บุรี</v>
          </cell>
          <cell r="L443" t="str">
            <v>01</v>
          </cell>
          <cell r="M443" t="str">
            <v xml:space="preserve"> 'ต.กบินทร์'</v>
          </cell>
          <cell r="N443" t="str">
            <v>05</v>
          </cell>
          <cell r="O443" t="str">
            <v xml:space="preserve"> หมู่ 5</v>
          </cell>
          <cell r="P443" t="str">
            <v>01</v>
          </cell>
          <cell r="Q443" t="str">
            <v>เปิดดำเนินการ</v>
          </cell>
          <cell r="R443" t="str">
            <v xml:space="preserve">74 </v>
          </cell>
          <cell r="V443" t="str">
            <v>21</v>
          </cell>
          <cell r="W443" t="str">
            <v>2.1 ทุติยภูมิระดับต้น</v>
          </cell>
          <cell r="AH443" t="str">
            <v>10857</v>
          </cell>
        </row>
        <row r="444">
          <cell r="A444" t="str">
            <v>001085600</v>
          </cell>
          <cell r="B444" t="str">
            <v>โรงพยาบาลแปลงยาว</v>
          </cell>
          <cell r="C444" t="str">
            <v>21002</v>
          </cell>
          <cell r="D444" t="str">
            <v>กระทรวงสาธารณสุข สำนักงานปลัดกระทรวงสาธารณสุข</v>
          </cell>
          <cell r="E444" t="str">
            <v>07</v>
          </cell>
          <cell r="F444" t="str">
            <v>โรงพยาบาลชุมชน</v>
          </cell>
          <cell r="G444" t="str">
            <v>47</v>
          </cell>
          <cell r="H444" t="str">
            <v>24</v>
          </cell>
          <cell r="I444" t="str">
            <v>จ.ฉะเชิงเทรา</v>
          </cell>
          <cell r="J444" t="str">
            <v>09</v>
          </cell>
          <cell r="K444" t="str">
            <v xml:space="preserve"> อ.แปลงยาว</v>
          </cell>
          <cell r="L444" t="str">
            <v>02</v>
          </cell>
          <cell r="M444" t="str">
            <v xml:space="preserve"> 'ต.วังเย็น'</v>
          </cell>
          <cell r="N444" t="str">
            <v>04</v>
          </cell>
          <cell r="O444" t="str">
            <v xml:space="preserve"> หมู่ 4</v>
          </cell>
          <cell r="P444" t="str">
            <v>01</v>
          </cell>
          <cell r="Q444" t="str">
            <v>เปิดดำเนินการ</v>
          </cell>
          <cell r="R444" t="str">
            <v xml:space="preserve">60 </v>
          </cell>
          <cell r="S444" t="str">
            <v>24190</v>
          </cell>
          <cell r="T444" t="str">
            <v>038-589002</v>
          </cell>
          <cell r="U444" t="str">
            <v>038-589002</v>
          </cell>
          <cell r="V444" t="str">
            <v>21</v>
          </cell>
          <cell r="W444" t="str">
            <v>2.1 ทุติยภูมิระดับต้น</v>
          </cell>
          <cell r="X444" t="str">
            <v>S</v>
          </cell>
          <cell r="Y444" t="str">
            <v xml:space="preserve">บริการ  </v>
          </cell>
          <cell r="AH444" t="str">
            <v>10856</v>
          </cell>
        </row>
        <row r="445">
          <cell r="A445" t="str">
            <v>001090500</v>
          </cell>
          <cell r="B445" t="str">
            <v>โรงพยาบาลสตึก</v>
          </cell>
          <cell r="C445" t="str">
            <v>21002</v>
          </cell>
          <cell r="D445" t="str">
            <v>กระทรวงสาธารณสุข สำนักงานปลัดกระทรวงสาธารณสุข</v>
          </cell>
          <cell r="E445" t="str">
            <v>07</v>
          </cell>
          <cell r="F445" t="str">
            <v>โรงพยาบาลชุมชน</v>
          </cell>
          <cell r="G445" t="str">
            <v>80</v>
          </cell>
          <cell r="H445" t="str">
            <v>31</v>
          </cell>
          <cell r="I445" t="str">
            <v>จ.บุรีรัมย์</v>
          </cell>
          <cell r="J445" t="str">
            <v>11</v>
          </cell>
          <cell r="K445" t="str">
            <v xml:space="preserve"> อ.สตึก</v>
          </cell>
          <cell r="L445" t="str">
            <v>02</v>
          </cell>
          <cell r="M445" t="str">
            <v xml:space="preserve"> 'ต.นิคม'</v>
          </cell>
          <cell r="N445" t="str">
            <v>07</v>
          </cell>
          <cell r="O445" t="str">
            <v xml:space="preserve"> หมู่ 7</v>
          </cell>
          <cell r="P445" t="str">
            <v>01</v>
          </cell>
          <cell r="Q445" t="str">
            <v>เปิดดำเนินการ</v>
          </cell>
          <cell r="R445" t="str">
            <v xml:space="preserve">124/1  ถ.นิคม-สมบูรณ์ </v>
          </cell>
          <cell r="V445" t="str">
            <v>22</v>
          </cell>
          <cell r="W445" t="str">
            <v>2.2 ทุติยภูมิระดับกลาง</v>
          </cell>
          <cell r="AH445" t="str">
            <v>10905</v>
          </cell>
        </row>
        <row r="446">
          <cell r="A446" t="str">
            <v>001085800</v>
          </cell>
          <cell r="B446" t="str">
            <v>โรงพยาบาลนาดี</v>
          </cell>
          <cell r="C446" t="str">
            <v>21002</v>
          </cell>
          <cell r="D446" t="str">
            <v>กระทรวงสาธารณสุข สำนักงานปลัดกระทรวงสาธารณสุข</v>
          </cell>
          <cell r="E446" t="str">
            <v>07</v>
          </cell>
          <cell r="F446" t="str">
            <v>โรงพยาบาลชุมชน</v>
          </cell>
          <cell r="G446" t="str">
            <v>60</v>
          </cell>
          <cell r="H446" t="str">
            <v>25</v>
          </cell>
          <cell r="I446" t="str">
            <v>จ.ปราจีนบุรี</v>
          </cell>
          <cell r="J446" t="str">
            <v>03</v>
          </cell>
          <cell r="K446" t="str">
            <v xml:space="preserve"> อ.นาดี</v>
          </cell>
          <cell r="L446" t="str">
            <v>02</v>
          </cell>
          <cell r="M446" t="str">
            <v xml:space="preserve"> 'ต.สำพันตา'</v>
          </cell>
          <cell r="N446" t="str">
            <v>01</v>
          </cell>
          <cell r="O446" t="str">
            <v xml:space="preserve"> หมู่ 1</v>
          </cell>
          <cell r="P446" t="str">
            <v>01</v>
          </cell>
          <cell r="Q446" t="str">
            <v>เปิดดำเนินการ</v>
          </cell>
          <cell r="R446" t="str">
            <v>393</v>
          </cell>
          <cell r="V446" t="str">
            <v>21</v>
          </cell>
          <cell r="W446" t="str">
            <v>2.1 ทุติยภูมิระดับต้น</v>
          </cell>
          <cell r="AH446" t="str">
            <v>10858</v>
          </cell>
        </row>
        <row r="447">
          <cell r="A447" t="str">
            <v>001085100</v>
          </cell>
          <cell r="B447" t="str">
            <v>โรงพยาบาลบางน้ำเปรี้ยว</v>
          </cell>
          <cell r="C447" t="str">
            <v>21002</v>
          </cell>
          <cell r="D447" t="str">
            <v>กระทรวงสาธารณสุข สำนักงานปลัดกระทรวงสาธารณสุข</v>
          </cell>
          <cell r="E447" t="str">
            <v>07</v>
          </cell>
          <cell r="F447" t="str">
            <v>โรงพยาบาลชุมชน</v>
          </cell>
          <cell r="G447" t="str">
            <v>64</v>
          </cell>
          <cell r="H447" t="str">
            <v>24</v>
          </cell>
          <cell r="I447" t="str">
            <v>จ.ฉะเชิงเทรา</v>
          </cell>
          <cell r="J447" t="str">
            <v>03</v>
          </cell>
          <cell r="K447" t="str">
            <v xml:space="preserve"> อ.บางน้ำเปรี้ยว</v>
          </cell>
          <cell r="L447" t="str">
            <v>04</v>
          </cell>
          <cell r="M447" t="str">
            <v xml:space="preserve"> 'ต.หมอนทอง'</v>
          </cell>
          <cell r="N447" t="str">
            <v>02</v>
          </cell>
          <cell r="O447" t="str">
            <v xml:space="preserve"> หมู่ 2</v>
          </cell>
          <cell r="P447" t="str">
            <v>01</v>
          </cell>
          <cell r="Q447" t="str">
            <v>เปิดดำเนินการ</v>
          </cell>
          <cell r="R447" t="str">
            <v xml:space="preserve">100 </v>
          </cell>
          <cell r="S447" t="str">
            <v>24150</v>
          </cell>
          <cell r="T447" t="str">
            <v>038-581285</v>
          </cell>
          <cell r="U447" t="str">
            <v>038-581103</v>
          </cell>
          <cell r="V447" t="str">
            <v>22</v>
          </cell>
          <cell r="W447" t="str">
            <v>2.2 ทุติยภูมิระดับกลาง</v>
          </cell>
          <cell r="X447" t="str">
            <v>S</v>
          </cell>
          <cell r="Y447" t="str">
            <v xml:space="preserve">บริการ  </v>
          </cell>
          <cell r="AH447" t="str">
            <v>10851</v>
          </cell>
        </row>
        <row r="448">
          <cell r="A448" t="str">
            <v>001083300</v>
          </cell>
          <cell r="B448" t="str">
            <v>โรงพยาบาลท่าตะเกียบ</v>
          </cell>
          <cell r="C448" t="str">
            <v>21002</v>
          </cell>
          <cell r="D448" t="str">
            <v>กระทรวงสาธารณสุข สำนักงานปลัดกระทรวงสาธารณสุข</v>
          </cell>
          <cell r="E448" t="str">
            <v>07</v>
          </cell>
          <cell r="F448" t="str">
            <v>โรงพยาบาลชุมชน</v>
          </cell>
          <cell r="G448" t="str">
            <v>30</v>
          </cell>
          <cell r="H448" t="str">
            <v>24</v>
          </cell>
          <cell r="I448" t="str">
            <v>จ.ฉะเชิงเทรา</v>
          </cell>
          <cell r="J448" t="str">
            <v>10</v>
          </cell>
          <cell r="K448" t="str">
            <v xml:space="preserve"> อ.ท่าตะเกียบ</v>
          </cell>
          <cell r="L448" t="str">
            <v>01</v>
          </cell>
          <cell r="M448" t="str">
            <v xml:space="preserve"> 'ต.ท่าตะเกียบ'</v>
          </cell>
          <cell r="N448" t="str">
            <v>13</v>
          </cell>
          <cell r="O448" t="str">
            <v xml:space="preserve"> หมู่ 13</v>
          </cell>
          <cell r="P448" t="str">
            <v>01</v>
          </cell>
          <cell r="Q448" t="str">
            <v>เปิดดำเนินการ</v>
          </cell>
          <cell r="R448" t="str">
            <v xml:space="preserve">229 ถ.สนามชัย-วังเย็น </v>
          </cell>
          <cell r="S448" t="str">
            <v>24160</v>
          </cell>
          <cell r="T448" t="str">
            <v>038-556065</v>
          </cell>
          <cell r="U448" t="str">
            <v>038-556068</v>
          </cell>
          <cell r="V448" t="str">
            <v>21</v>
          </cell>
          <cell r="W448" t="str">
            <v>2.1 ทุติยภูมิระดับต้น</v>
          </cell>
          <cell r="X448" t="str">
            <v>S</v>
          </cell>
          <cell r="Y448" t="str">
            <v xml:space="preserve">บริการ  </v>
          </cell>
          <cell r="AH448" t="str">
            <v>10833</v>
          </cell>
        </row>
        <row r="449">
          <cell r="A449" t="str">
            <v>001086700</v>
          </cell>
          <cell r="B449" t="str">
            <v>โรงพยาบาลตาพระยา</v>
          </cell>
          <cell r="C449" t="str">
            <v>21002</v>
          </cell>
          <cell r="D449" t="str">
            <v>กระทรวงสาธารณสุข สำนักงานปลัดกระทรวงสาธารณสุข</v>
          </cell>
          <cell r="E449" t="str">
            <v>07</v>
          </cell>
          <cell r="F449" t="str">
            <v>โรงพยาบาลชุมชน</v>
          </cell>
          <cell r="G449" t="str">
            <v>30</v>
          </cell>
          <cell r="H449" t="str">
            <v>27</v>
          </cell>
          <cell r="I449" t="str">
            <v>จ.สระแก้ว</v>
          </cell>
          <cell r="J449" t="str">
            <v>03</v>
          </cell>
          <cell r="K449" t="str">
            <v xml:space="preserve"> อ.ตาพระยา</v>
          </cell>
          <cell r="L449" t="str">
            <v>01</v>
          </cell>
          <cell r="M449" t="str">
            <v xml:space="preserve"> 'ต.ตาพระยา'</v>
          </cell>
          <cell r="N449" t="str">
            <v>01</v>
          </cell>
          <cell r="O449" t="str">
            <v xml:space="preserve"> หมู่ 1</v>
          </cell>
          <cell r="P449" t="str">
            <v>01</v>
          </cell>
          <cell r="Q449" t="str">
            <v>เปิดดำเนินการ</v>
          </cell>
          <cell r="R449" t="str">
            <v>681</v>
          </cell>
          <cell r="V449" t="str">
            <v>21</v>
          </cell>
          <cell r="W449" t="str">
            <v>2.1 ทุติยภูมิระดับต้น</v>
          </cell>
          <cell r="AH449" t="str">
            <v>10867</v>
          </cell>
        </row>
        <row r="450">
          <cell r="A450" t="str">
            <v>001086800</v>
          </cell>
          <cell r="B450" t="str">
            <v>โรงพยาบาลวังน้ำเย็น</v>
          </cell>
          <cell r="C450" t="str">
            <v>21002</v>
          </cell>
          <cell r="D450" t="str">
            <v>กระทรวงสาธารณสุข สำนักงานปลัดกระทรวงสาธารณสุข</v>
          </cell>
          <cell r="E450" t="str">
            <v>07</v>
          </cell>
          <cell r="F450" t="str">
            <v>โรงพยาบาลชุมชน</v>
          </cell>
          <cell r="G450" t="str">
            <v>60</v>
          </cell>
          <cell r="H450" t="str">
            <v>27</v>
          </cell>
          <cell r="I450" t="str">
            <v>จ.สระแก้ว</v>
          </cell>
          <cell r="J450" t="str">
            <v>04</v>
          </cell>
          <cell r="K450" t="str">
            <v xml:space="preserve"> อ.วังน้ำเย็น</v>
          </cell>
          <cell r="L450" t="str">
            <v>01</v>
          </cell>
          <cell r="M450" t="str">
            <v xml:space="preserve"> 'ต.วังน้ำเย็น'</v>
          </cell>
          <cell r="N450" t="str">
            <v>06</v>
          </cell>
          <cell r="O450" t="str">
            <v xml:space="preserve"> หมู่ 6</v>
          </cell>
          <cell r="P450" t="str">
            <v>01</v>
          </cell>
          <cell r="Q450" t="str">
            <v>เปิดดำเนินการ</v>
          </cell>
          <cell r="R450" t="str">
            <v xml:space="preserve">304 </v>
          </cell>
          <cell r="V450" t="str">
            <v>21</v>
          </cell>
          <cell r="W450" t="str">
            <v>2.1 ทุติยภูมิระดับต้น</v>
          </cell>
          <cell r="AH450" t="str">
            <v>10868</v>
          </cell>
        </row>
        <row r="451">
          <cell r="A451" t="str">
            <v>001086900</v>
          </cell>
          <cell r="B451" t="str">
            <v>โรงพยาบาลวัฒนานคร</v>
          </cell>
          <cell r="C451" t="str">
            <v>21002</v>
          </cell>
          <cell r="D451" t="str">
            <v>กระทรวงสาธารณสุข สำนักงานปลัดกระทรวงสาธารณสุข</v>
          </cell>
          <cell r="E451" t="str">
            <v>07</v>
          </cell>
          <cell r="F451" t="str">
            <v>โรงพยาบาลชุมชน</v>
          </cell>
          <cell r="G451" t="str">
            <v>60</v>
          </cell>
          <cell r="H451" t="str">
            <v>27</v>
          </cell>
          <cell r="I451" t="str">
            <v>จ.สระแก้ว</v>
          </cell>
          <cell r="J451" t="str">
            <v>05</v>
          </cell>
          <cell r="K451" t="str">
            <v xml:space="preserve"> อ.วัฒนานคร</v>
          </cell>
          <cell r="L451" t="str">
            <v>01</v>
          </cell>
          <cell r="M451" t="str">
            <v xml:space="preserve"> 'ต.วัฒนานคร'</v>
          </cell>
          <cell r="N451" t="str">
            <v>11</v>
          </cell>
          <cell r="O451" t="str">
            <v xml:space="preserve"> หมู่ 11</v>
          </cell>
          <cell r="P451" t="str">
            <v>01</v>
          </cell>
          <cell r="Q451" t="str">
            <v>เปิดดำเนินการ</v>
          </cell>
          <cell r="R451" t="str">
            <v xml:space="preserve">231 </v>
          </cell>
          <cell r="V451" t="str">
            <v>21</v>
          </cell>
          <cell r="W451" t="str">
            <v>2.1 ทุติยภูมิระดับต้น</v>
          </cell>
          <cell r="AH451" t="str">
            <v>10869</v>
          </cell>
        </row>
        <row r="452">
          <cell r="A452" t="str">
            <v>001083700</v>
          </cell>
          <cell r="B452" t="str">
            <v>โรงพยาบาลสองพี่น้อง</v>
          </cell>
          <cell r="C452" t="str">
            <v>21002</v>
          </cell>
          <cell r="D452" t="str">
            <v>กระทรวงสาธารณสุข สำนักงานปลัดกระทรวงสาธารณสุข</v>
          </cell>
          <cell r="E452" t="str">
            <v>07</v>
          </cell>
          <cell r="F452" t="str">
            <v>โรงพยาบาลชุมชน</v>
          </cell>
          <cell r="G452" t="str">
            <v>30</v>
          </cell>
          <cell r="H452" t="str">
            <v>22</v>
          </cell>
          <cell r="I452" t="str">
            <v>จ.จันทบุรี</v>
          </cell>
          <cell r="J452" t="str">
            <v>03</v>
          </cell>
          <cell r="K452" t="str">
            <v xml:space="preserve"> อ.ท่าใหม่</v>
          </cell>
          <cell r="L452" t="str">
            <v>08</v>
          </cell>
          <cell r="M452" t="str">
            <v xml:space="preserve"> 'ต.สองพี่น้อง'</v>
          </cell>
          <cell r="N452" t="str">
            <v>05</v>
          </cell>
          <cell r="O452" t="str">
            <v xml:space="preserve"> หมู่ 5</v>
          </cell>
          <cell r="P452" t="str">
            <v>01</v>
          </cell>
          <cell r="Q452" t="str">
            <v>เปิดดำเนินการ</v>
          </cell>
          <cell r="R452" t="str">
            <v xml:space="preserve">66 </v>
          </cell>
          <cell r="S452" t="str">
            <v>22120</v>
          </cell>
          <cell r="T452" t="str">
            <v>039-431783</v>
          </cell>
          <cell r="V452" t="str">
            <v>22</v>
          </cell>
          <cell r="W452" t="str">
            <v>2.2 ทุติยภูมิระดับกลาง</v>
          </cell>
          <cell r="X452" t="str">
            <v>S</v>
          </cell>
          <cell r="Y452" t="str">
            <v xml:space="preserve">บริการ  </v>
          </cell>
          <cell r="AH452" t="str">
            <v>10837</v>
          </cell>
        </row>
        <row r="453">
          <cell r="A453" t="str">
            <v>001083400</v>
          </cell>
          <cell r="B453" t="str">
            <v>โรงพยาบาลขลุง</v>
          </cell>
          <cell r="C453" t="str">
            <v>21002</v>
          </cell>
          <cell r="D453" t="str">
            <v>กระทรวงสาธารณสุข สำนักงานปลัดกระทรวงสาธารณสุข</v>
          </cell>
          <cell r="E453" t="str">
            <v>07</v>
          </cell>
          <cell r="F453" t="str">
            <v>โรงพยาบาลชุมชน</v>
          </cell>
          <cell r="G453" t="str">
            <v>30</v>
          </cell>
          <cell r="H453" t="str">
            <v>22</v>
          </cell>
          <cell r="I453" t="str">
            <v>จ.จันทบุรี</v>
          </cell>
          <cell r="J453" t="str">
            <v>02</v>
          </cell>
          <cell r="K453" t="str">
            <v xml:space="preserve"> อ.ขลุง</v>
          </cell>
          <cell r="L453" t="str">
            <v>01</v>
          </cell>
          <cell r="M453" t="str">
            <v xml:space="preserve"> 'ต.ขลุง'</v>
          </cell>
          <cell r="N453" t="str">
            <v>00</v>
          </cell>
          <cell r="O453" t="str">
            <v xml:space="preserve"> หมู่ 0</v>
          </cell>
          <cell r="P453" t="str">
            <v>01</v>
          </cell>
          <cell r="Q453" t="str">
            <v>เปิดดำเนินการ</v>
          </cell>
          <cell r="R453" t="str">
            <v>9 ถ.สุขุมวิท</v>
          </cell>
          <cell r="S453" t="str">
            <v>22000</v>
          </cell>
          <cell r="T453" t="str">
            <v>039-441644</v>
          </cell>
          <cell r="V453" t="str">
            <v>22</v>
          </cell>
          <cell r="W453" t="str">
            <v>2.2 ทุติยภูมิระดับกลาง</v>
          </cell>
          <cell r="X453" t="str">
            <v>S</v>
          </cell>
          <cell r="Y453" t="str">
            <v xml:space="preserve">บริการ  </v>
          </cell>
          <cell r="AH453" t="str">
            <v>10834</v>
          </cell>
        </row>
        <row r="454">
          <cell r="A454" t="str">
            <v>001087300</v>
          </cell>
          <cell r="B454" t="str">
            <v>โรงพยาบาลคง</v>
          </cell>
          <cell r="C454" t="str">
            <v>21002</v>
          </cell>
          <cell r="D454" t="str">
            <v>กระทรวงสาธารณสุข สำนักงานปลัดกระทรวงสาธารณสุข</v>
          </cell>
          <cell r="E454" t="str">
            <v>07</v>
          </cell>
          <cell r="F454" t="str">
            <v>โรงพยาบาลชุมชน</v>
          </cell>
          <cell r="G454" t="str">
            <v>30</v>
          </cell>
          <cell r="H454" t="str">
            <v>30</v>
          </cell>
          <cell r="I454" t="str">
            <v>จ.นครราชสีมา</v>
          </cell>
          <cell r="J454" t="str">
            <v>04</v>
          </cell>
          <cell r="K454" t="str">
            <v xml:space="preserve"> อ.คง</v>
          </cell>
          <cell r="L454" t="str">
            <v>01</v>
          </cell>
          <cell r="M454" t="str">
            <v xml:space="preserve"> 'ต.เมืองคง'</v>
          </cell>
          <cell r="N454" t="str">
            <v>11</v>
          </cell>
          <cell r="O454" t="str">
            <v xml:space="preserve"> หมู่ 11</v>
          </cell>
          <cell r="P454" t="str">
            <v>01</v>
          </cell>
          <cell r="Q454" t="str">
            <v>เปิดดำเนินการ</v>
          </cell>
          <cell r="R454" t="str">
            <v xml:space="preserve">2 </v>
          </cell>
          <cell r="V454" t="str">
            <v>21</v>
          </cell>
          <cell r="W454" t="str">
            <v>2.1 ทุติยภูมิระดับต้น</v>
          </cell>
          <cell r="AH454" t="str">
            <v>10873</v>
          </cell>
        </row>
        <row r="455">
          <cell r="A455" t="str">
            <v>001087400</v>
          </cell>
          <cell r="B455" t="str">
            <v>โรงพยาบาลบ้านเหลื่อม</v>
          </cell>
          <cell r="C455" t="str">
            <v>21002</v>
          </cell>
          <cell r="D455" t="str">
            <v>กระทรวงสาธารณสุข สำนักงานปลัดกระทรวงสาธารณสุข</v>
          </cell>
          <cell r="E455" t="str">
            <v>07</v>
          </cell>
          <cell r="F455" t="str">
            <v>โรงพยาบาลชุมชน</v>
          </cell>
          <cell r="G455" t="str">
            <v>30</v>
          </cell>
          <cell r="H455" t="str">
            <v>30</v>
          </cell>
          <cell r="I455" t="str">
            <v>จ.นครราชสีมา</v>
          </cell>
          <cell r="J455" t="str">
            <v>05</v>
          </cell>
          <cell r="K455" t="str">
            <v xml:space="preserve"> อ.บ้านเหลื่อม</v>
          </cell>
          <cell r="L455" t="str">
            <v>01</v>
          </cell>
          <cell r="M455" t="str">
            <v xml:space="preserve"> 'ต.บ้านเหลื่อม'</v>
          </cell>
          <cell r="N455" t="str">
            <v>16</v>
          </cell>
          <cell r="O455" t="str">
            <v xml:space="preserve"> หมู่ 16</v>
          </cell>
          <cell r="P455" t="str">
            <v>01</v>
          </cell>
          <cell r="Q455" t="str">
            <v>เปิดดำเนินการ</v>
          </cell>
          <cell r="R455" t="str">
            <v xml:space="preserve">392 </v>
          </cell>
          <cell r="V455" t="str">
            <v>21</v>
          </cell>
          <cell r="W455" t="str">
            <v>2.1 ทุติยภูมิระดับต้น</v>
          </cell>
          <cell r="AH455" t="str">
            <v>10874</v>
          </cell>
        </row>
        <row r="456">
          <cell r="A456" t="str">
            <v>001087800</v>
          </cell>
          <cell r="B456" t="str">
            <v>โรงพยาบาลโนนไทย</v>
          </cell>
          <cell r="C456" t="str">
            <v>21002</v>
          </cell>
          <cell r="D456" t="str">
            <v>กระทรวงสาธารณสุข สำนักงานปลัดกระทรวงสาธารณสุข</v>
          </cell>
          <cell r="E456" t="str">
            <v>07</v>
          </cell>
          <cell r="F456" t="str">
            <v>โรงพยาบาลชุมชน</v>
          </cell>
          <cell r="G456" t="str">
            <v>30</v>
          </cell>
          <cell r="H456" t="str">
            <v>30</v>
          </cell>
          <cell r="I456" t="str">
            <v>จ.นครราชสีมา</v>
          </cell>
          <cell r="J456" t="str">
            <v>09</v>
          </cell>
          <cell r="K456" t="str">
            <v xml:space="preserve"> อ.โนนไทย</v>
          </cell>
          <cell r="L456" t="str">
            <v>01</v>
          </cell>
          <cell r="M456" t="str">
            <v xml:space="preserve"> 'ต.โนนไทย'</v>
          </cell>
          <cell r="N456" t="str">
            <v>01</v>
          </cell>
          <cell r="O456" t="str">
            <v xml:space="preserve"> หมู่ 1</v>
          </cell>
          <cell r="P456" t="str">
            <v>01</v>
          </cell>
          <cell r="Q456" t="str">
            <v>เปิดดำเนินการ</v>
          </cell>
          <cell r="R456" t="str">
            <v xml:space="preserve">707 ถ.สุรนารายณ์  </v>
          </cell>
          <cell r="V456" t="str">
            <v>21</v>
          </cell>
          <cell r="W456" t="str">
            <v>2.1 ทุติยภูมิระดับต้น</v>
          </cell>
          <cell r="AH456" t="str">
            <v>10878</v>
          </cell>
        </row>
        <row r="457">
          <cell r="A457" t="str">
            <v>001087900</v>
          </cell>
          <cell r="B457" t="str">
            <v>โรงพยาบาลโนนสูง</v>
          </cell>
          <cell r="C457" t="str">
            <v>21002</v>
          </cell>
          <cell r="D457" t="str">
            <v>กระทรวงสาธารณสุข สำนักงานปลัดกระทรวงสาธารณสุข</v>
          </cell>
          <cell r="E457" t="str">
            <v>07</v>
          </cell>
          <cell r="F457" t="str">
            <v>โรงพยาบาลชุมชน</v>
          </cell>
          <cell r="G457" t="str">
            <v>60</v>
          </cell>
          <cell r="H457" t="str">
            <v>30</v>
          </cell>
          <cell r="I457" t="str">
            <v>จ.นครราชสีมา</v>
          </cell>
          <cell r="J457" t="str">
            <v>10</v>
          </cell>
          <cell r="K457" t="str">
            <v xml:space="preserve"> อ.โนนสูง</v>
          </cell>
          <cell r="L457" t="str">
            <v>01</v>
          </cell>
          <cell r="M457" t="str">
            <v xml:space="preserve"> 'ต.โนนสูง'</v>
          </cell>
          <cell r="N457" t="str">
            <v>06</v>
          </cell>
          <cell r="O457" t="str">
            <v xml:space="preserve"> หมู่ 6</v>
          </cell>
          <cell r="P457" t="str">
            <v>01</v>
          </cell>
          <cell r="Q457" t="str">
            <v>เปิดดำเนินการ</v>
          </cell>
          <cell r="R457" t="str">
            <v xml:space="preserve">182 ถ.โนนสูง-มิตรภาพ </v>
          </cell>
          <cell r="V457" t="str">
            <v>21</v>
          </cell>
          <cell r="W457" t="str">
            <v>2.1 ทุติยภูมิระดับต้น</v>
          </cell>
          <cell r="AH457" t="str">
            <v>10879</v>
          </cell>
        </row>
        <row r="458">
          <cell r="A458" t="str">
            <v>001088000</v>
          </cell>
          <cell r="B458" t="str">
            <v>โรงพยาบาลขามสะแกแสง</v>
          </cell>
          <cell r="C458" t="str">
            <v>21002</v>
          </cell>
          <cell r="D458" t="str">
            <v>กระทรวงสาธารณสุข สำนักงานปลัดกระทรวงสาธารณสุข</v>
          </cell>
          <cell r="E458" t="str">
            <v>07</v>
          </cell>
          <cell r="F458" t="str">
            <v>โรงพยาบาลชุมชน</v>
          </cell>
          <cell r="G458" t="str">
            <v>30</v>
          </cell>
          <cell r="H458" t="str">
            <v>30</v>
          </cell>
          <cell r="I458" t="str">
            <v>จ.นครราชสีมา</v>
          </cell>
          <cell r="J458" t="str">
            <v>11</v>
          </cell>
          <cell r="K458" t="str">
            <v xml:space="preserve"> อ.ขามสะแกแสง</v>
          </cell>
          <cell r="L458" t="str">
            <v>01</v>
          </cell>
          <cell r="M458" t="str">
            <v xml:space="preserve"> 'ต.ขามสะแกแสง'</v>
          </cell>
          <cell r="N458" t="str">
            <v>13</v>
          </cell>
          <cell r="O458" t="str">
            <v xml:space="preserve"> หมู่ 13</v>
          </cell>
          <cell r="P458" t="str">
            <v>01</v>
          </cell>
          <cell r="Q458" t="str">
            <v>เปิดดำเนินการ</v>
          </cell>
          <cell r="R458" t="str">
            <v xml:space="preserve">459 </v>
          </cell>
          <cell r="V458" t="str">
            <v>21</v>
          </cell>
          <cell r="W458" t="str">
            <v>2.1 ทุติยภูมิระดับต้น</v>
          </cell>
          <cell r="AH458" t="str">
            <v>10880</v>
          </cell>
        </row>
        <row r="459">
          <cell r="A459" t="str">
            <v>001088200</v>
          </cell>
          <cell r="B459" t="str">
            <v>โรงพยาบาลประทาย</v>
          </cell>
          <cell r="C459" t="str">
            <v>21002</v>
          </cell>
          <cell r="D459" t="str">
            <v>กระทรวงสาธารณสุข สำนักงานปลัดกระทรวงสาธารณสุข</v>
          </cell>
          <cell r="E459" t="str">
            <v>07</v>
          </cell>
          <cell r="F459" t="str">
            <v>โรงพยาบาลชุมชน</v>
          </cell>
          <cell r="G459" t="str">
            <v>60</v>
          </cell>
          <cell r="H459" t="str">
            <v>30</v>
          </cell>
          <cell r="I459" t="str">
            <v>จ.นครราชสีมา</v>
          </cell>
          <cell r="J459" t="str">
            <v>13</v>
          </cell>
          <cell r="K459" t="str">
            <v xml:space="preserve"> อ.ประทาย</v>
          </cell>
          <cell r="L459" t="str">
            <v>01</v>
          </cell>
          <cell r="M459" t="str">
            <v xml:space="preserve"> 'ต.ประทาย'</v>
          </cell>
          <cell r="N459" t="str">
            <v>13</v>
          </cell>
          <cell r="O459" t="str">
            <v xml:space="preserve"> หมู่ 13</v>
          </cell>
          <cell r="P459" t="str">
            <v>01</v>
          </cell>
          <cell r="Q459" t="str">
            <v>เปิดดำเนินการ</v>
          </cell>
          <cell r="R459" t="str">
            <v xml:space="preserve">5 </v>
          </cell>
          <cell r="V459" t="str">
            <v>22</v>
          </cell>
          <cell r="W459" t="str">
            <v>2.2 ทุติยภูมิระดับกลาง</v>
          </cell>
          <cell r="AH459" t="str">
            <v>10882</v>
          </cell>
        </row>
        <row r="460">
          <cell r="A460" t="str">
            <v>001088300</v>
          </cell>
          <cell r="B460" t="str">
            <v>โรงพยาบาลปักธงชัย</v>
          </cell>
          <cell r="C460" t="str">
            <v>21002</v>
          </cell>
          <cell r="D460" t="str">
            <v>กระทรวงสาธารณสุข สำนักงานปลัดกระทรวงสาธารณสุข</v>
          </cell>
          <cell r="E460" t="str">
            <v>07</v>
          </cell>
          <cell r="F460" t="str">
            <v>โรงพยาบาลชุมชน</v>
          </cell>
          <cell r="G460" t="str">
            <v>30</v>
          </cell>
          <cell r="H460" t="str">
            <v>30</v>
          </cell>
          <cell r="I460" t="str">
            <v>จ.นครราชสีมา</v>
          </cell>
          <cell r="J460" t="str">
            <v>14</v>
          </cell>
          <cell r="K460" t="str">
            <v xml:space="preserve"> อ.ปักธงชัย</v>
          </cell>
          <cell r="L460" t="str">
            <v>17</v>
          </cell>
          <cell r="M460" t="str">
            <v xml:space="preserve"> 'ต.ธงชัยเหนือ'</v>
          </cell>
          <cell r="N460" t="str">
            <v>01</v>
          </cell>
          <cell r="O460" t="str">
            <v xml:space="preserve"> หมู่ 1</v>
          </cell>
          <cell r="P460" t="str">
            <v>01</v>
          </cell>
          <cell r="Q460" t="str">
            <v>เปิดดำเนินการ</v>
          </cell>
          <cell r="R460" t="str">
            <v xml:space="preserve">327 </v>
          </cell>
          <cell r="V460" t="str">
            <v>22</v>
          </cell>
          <cell r="W460" t="str">
            <v>2.2 ทุติยภูมิระดับกลาง</v>
          </cell>
          <cell r="AH460" t="str">
            <v>10883</v>
          </cell>
        </row>
        <row r="461">
          <cell r="A461" t="str">
            <v>001088600</v>
          </cell>
          <cell r="B461" t="str">
            <v>โรงพยาบาลชุมพวง</v>
          </cell>
          <cell r="C461" t="str">
            <v>21002</v>
          </cell>
          <cell r="D461" t="str">
            <v>กระทรวงสาธารณสุข สำนักงานปลัดกระทรวงสาธารณสุข</v>
          </cell>
          <cell r="E461" t="str">
            <v>07</v>
          </cell>
          <cell r="F461" t="str">
            <v>โรงพยาบาลชุมชน</v>
          </cell>
          <cell r="G461" t="str">
            <v>60</v>
          </cell>
          <cell r="H461" t="str">
            <v>30</v>
          </cell>
          <cell r="I461" t="str">
            <v>จ.นครราชสีมา</v>
          </cell>
          <cell r="J461" t="str">
            <v>17</v>
          </cell>
          <cell r="K461" t="str">
            <v xml:space="preserve"> อ.ชุมพวง</v>
          </cell>
          <cell r="L461" t="str">
            <v>01</v>
          </cell>
          <cell r="M461" t="str">
            <v xml:space="preserve"> 'ต.ชุมพวง'</v>
          </cell>
          <cell r="N461" t="str">
            <v>01</v>
          </cell>
          <cell r="O461" t="str">
            <v xml:space="preserve"> หมู่ 1</v>
          </cell>
          <cell r="P461" t="str">
            <v>01</v>
          </cell>
          <cell r="Q461" t="str">
            <v>เปิดดำเนินการ</v>
          </cell>
          <cell r="R461" t="str">
            <v xml:space="preserve">2 </v>
          </cell>
          <cell r="V461" t="str">
            <v>22</v>
          </cell>
          <cell r="W461" t="str">
            <v>2.2 ทุติยภูมิระดับกลาง</v>
          </cell>
          <cell r="AH461" t="str">
            <v>10886</v>
          </cell>
        </row>
        <row r="462">
          <cell r="A462" t="str">
            <v>001088700</v>
          </cell>
          <cell r="B462" t="str">
            <v>โรงพยาบาลสูงเนิน</v>
          </cell>
          <cell r="C462" t="str">
            <v>21002</v>
          </cell>
          <cell r="D462" t="str">
            <v>กระทรวงสาธารณสุข สำนักงานปลัดกระทรวงสาธารณสุข</v>
          </cell>
          <cell r="E462" t="str">
            <v>07</v>
          </cell>
          <cell r="F462" t="str">
            <v>โรงพยาบาลชุมชน</v>
          </cell>
          <cell r="G462" t="str">
            <v>60</v>
          </cell>
          <cell r="H462" t="str">
            <v>30</v>
          </cell>
          <cell r="I462" t="str">
            <v>จ.นครราชสีมา</v>
          </cell>
          <cell r="J462" t="str">
            <v>18</v>
          </cell>
          <cell r="K462" t="str">
            <v xml:space="preserve"> อ.สูงเนิน</v>
          </cell>
          <cell r="L462" t="str">
            <v>01</v>
          </cell>
          <cell r="M462" t="str">
            <v xml:space="preserve"> 'ต.สูงเนิน'</v>
          </cell>
          <cell r="N462" t="str">
            <v>01</v>
          </cell>
          <cell r="O462" t="str">
            <v xml:space="preserve"> หมู่ 1</v>
          </cell>
          <cell r="P462" t="str">
            <v>01</v>
          </cell>
          <cell r="Q462" t="str">
            <v>เปิดดำเนินการ</v>
          </cell>
          <cell r="R462" t="str">
            <v xml:space="preserve">274/5 ถ.มิตรสัมพันธ์ </v>
          </cell>
          <cell r="V462" t="str">
            <v>22</v>
          </cell>
          <cell r="W462" t="str">
            <v>2.2 ทุติยภูมิระดับกลาง</v>
          </cell>
          <cell r="AH462" t="str">
            <v>10887</v>
          </cell>
        </row>
        <row r="463">
          <cell r="A463" t="str">
            <v>001088900</v>
          </cell>
          <cell r="B463" t="str">
            <v>โรงพยาบาลสีคิ้ว</v>
          </cell>
          <cell r="C463" t="str">
            <v>21002</v>
          </cell>
          <cell r="D463" t="str">
            <v>กระทรวงสาธารณสุข สำนักงานปลัดกระทรวงสาธารณสุข</v>
          </cell>
          <cell r="E463" t="str">
            <v>07</v>
          </cell>
          <cell r="F463" t="str">
            <v>โรงพยาบาลชุมชน</v>
          </cell>
          <cell r="G463" t="str">
            <v>90</v>
          </cell>
          <cell r="H463" t="str">
            <v>30</v>
          </cell>
          <cell r="I463" t="str">
            <v>จ.นครราชสีมา</v>
          </cell>
          <cell r="J463" t="str">
            <v>20</v>
          </cell>
          <cell r="K463" t="str">
            <v xml:space="preserve"> อ.สีคิ้ว</v>
          </cell>
          <cell r="L463" t="str">
            <v>09</v>
          </cell>
          <cell r="M463" t="str">
            <v xml:space="preserve"> 'ต.มิตรภาพ'</v>
          </cell>
          <cell r="N463" t="str">
            <v>02</v>
          </cell>
          <cell r="O463" t="str">
            <v xml:space="preserve"> หมู่ 2</v>
          </cell>
          <cell r="P463" t="str">
            <v>01</v>
          </cell>
          <cell r="Q463" t="str">
            <v>เปิดดำเนินการ</v>
          </cell>
          <cell r="R463" t="str">
            <v xml:space="preserve">212 </v>
          </cell>
          <cell r="V463" t="str">
            <v>22</v>
          </cell>
          <cell r="W463" t="str">
            <v>2.2 ทุติยภูมิระดับกลาง</v>
          </cell>
          <cell r="AH463" t="str">
            <v>10889</v>
          </cell>
        </row>
        <row r="464">
          <cell r="A464" t="str">
            <v>001088800</v>
          </cell>
          <cell r="B464" t="str">
            <v>โรงพยาบาลขามทะเลสอ</v>
          </cell>
          <cell r="C464" t="str">
            <v>21002</v>
          </cell>
          <cell r="D464" t="str">
            <v>กระทรวงสาธารณสุข สำนักงานปลัดกระทรวงสาธารณสุข</v>
          </cell>
          <cell r="E464" t="str">
            <v>07</v>
          </cell>
          <cell r="F464" t="str">
            <v>โรงพยาบาลชุมชน</v>
          </cell>
          <cell r="G464" t="str">
            <v>30</v>
          </cell>
          <cell r="H464" t="str">
            <v>30</v>
          </cell>
          <cell r="I464" t="str">
            <v>จ.นครราชสีมา</v>
          </cell>
          <cell r="J464" t="str">
            <v>19</v>
          </cell>
          <cell r="K464" t="str">
            <v xml:space="preserve"> อ.ขามทะเลสอ</v>
          </cell>
          <cell r="L464" t="str">
            <v>01</v>
          </cell>
          <cell r="M464" t="str">
            <v xml:space="preserve"> 'ต.ขามทะเลสอ'</v>
          </cell>
          <cell r="N464" t="str">
            <v>07</v>
          </cell>
          <cell r="O464" t="str">
            <v xml:space="preserve"> หมู่ 7</v>
          </cell>
          <cell r="P464" t="str">
            <v>01</v>
          </cell>
          <cell r="Q464" t="str">
            <v>เปิดดำเนินการ</v>
          </cell>
          <cell r="R464" t="str">
            <v xml:space="preserve">197 </v>
          </cell>
          <cell r="V464" t="str">
            <v>21</v>
          </cell>
          <cell r="W464" t="str">
            <v>2.1 ทุติยภูมิระดับต้น</v>
          </cell>
          <cell r="AH464" t="str">
            <v>10888</v>
          </cell>
        </row>
        <row r="465">
          <cell r="A465" t="str">
            <v>001090600</v>
          </cell>
          <cell r="B465" t="str">
            <v>โรงพยาบาลปะคำ</v>
          </cell>
          <cell r="C465" t="str">
            <v>21002</v>
          </cell>
          <cell r="D465" t="str">
            <v>กระทรวงสาธารณสุข สำนักงานปลัดกระทรวงสาธารณสุข</v>
          </cell>
          <cell r="E465" t="str">
            <v>07</v>
          </cell>
          <cell r="F465" t="str">
            <v>โรงพยาบาลชุมชน</v>
          </cell>
          <cell r="G465" t="str">
            <v>30</v>
          </cell>
          <cell r="H465" t="str">
            <v>31</v>
          </cell>
          <cell r="I465" t="str">
            <v>จ.บุรีรัมย์</v>
          </cell>
          <cell r="J465" t="str">
            <v>12</v>
          </cell>
          <cell r="K465" t="str">
            <v xml:space="preserve"> อ.ปะคำ</v>
          </cell>
          <cell r="L465" t="str">
            <v>01</v>
          </cell>
          <cell r="M465" t="str">
            <v xml:space="preserve"> 'ต.ปะคำ'</v>
          </cell>
          <cell r="N465" t="str">
            <v>03</v>
          </cell>
          <cell r="O465" t="str">
            <v xml:space="preserve"> หมู่ 3</v>
          </cell>
          <cell r="P465" t="str">
            <v>01</v>
          </cell>
          <cell r="Q465" t="str">
            <v>เปิดดำเนินการ</v>
          </cell>
          <cell r="R465" t="str">
            <v xml:space="preserve">96  ถ.ปะคำ-นางรอง </v>
          </cell>
          <cell r="V465" t="str">
            <v>22</v>
          </cell>
          <cell r="W465" t="str">
            <v>2.2 ทุติยภูมิระดับกลาง</v>
          </cell>
          <cell r="AH465" t="str">
            <v>10906</v>
          </cell>
        </row>
        <row r="466">
          <cell r="A466" t="str">
            <v>001091700</v>
          </cell>
          <cell r="B466" t="str">
            <v>โรงพยาบาลจอมพระ</v>
          </cell>
          <cell r="C466" t="str">
            <v>21002</v>
          </cell>
          <cell r="D466" t="str">
            <v>กระทรวงสาธารณสุข สำนักงานปลัดกระทรวงสาธารณสุข</v>
          </cell>
          <cell r="E466" t="str">
            <v>07</v>
          </cell>
          <cell r="F466" t="str">
            <v>โรงพยาบาลชุมชน</v>
          </cell>
          <cell r="G466" t="str">
            <v>30</v>
          </cell>
          <cell r="H466" t="str">
            <v>32</v>
          </cell>
          <cell r="I466" t="str">
            <v>จ.สุรินทร์</v>
          </cell>
          <cell r="J466" t="str">
            <v>04</v>
          </cell>
          <cell r="K466" t="str">
            <v xml:space="preserve"> อ.จอมพระ</v>
          </cell>
          <cell r="L466" t="str">
            <v>01</v>
          </cell>
          <cell r="M466" t="str">
            <v xml:space="preserve"> 'ต.จอมพระ'</v>
          </cell>
          <cell r="N466" t="str">
            <v>06</v>
          </cell>
          <cell r="O466" t="str">
            <v xml:space="preserve"> หมู่ 6</v>
          </cell>
          <cell r="P466" t="str">
            <v>01</v>
          </cell>
          <cell r="Q466" t="str">
            <v>เปิดดำเนินการ</v>
          </cell>
          <cell r="R466" t="str">
            <v xml:space="preserve">19 </v>
          </cell>
          <cell r="V466" t="str">
            <v>21</v>
          </cell>
          <cell r="W466" t="str">
            <v>2.1 ทุติยภูมิระดับต้น</v>
          </cell>
          <cell r="AH466" t="str">
            <v>10917</v>
          </cell>
        </row>
        <row r="467">
          <cell r="A467" t="str">
            <v>001092000</v>
          </cell>
          <cell r="B467" t="str">
            <v>โรงพยาบาลรัตนบุรี</v>
          </cell>
          <cell r="C467" t="str">
            <v>21002</v>
          </cell>
          <cell r="D467" t="str">
            <v>กระทรวงสาธารณสุข สำนักงานปลัดกระทรวงสาธารณสุข</v>
          </cell>
          <cell r="E467" t="str">
            <v>07</v>
          </cell>
          <cell r="F467" t="str">
            <v>โรงพยาบาลชุมชน</v>
          </cell>
          <cell r="G467" t="str">
            <v>60</v>
          </cell>
          <cell r="H467" t="str">
            <v>32</v>
          </cell>
          <cell r="I467" t="str">
            <v>จ.สุรินทร์</v>
          </cell>
          <cell r="J467" t="str">
            <v>07</v>
          </cell>
          <cell r="K467" t="str">
            <v xml:space="preserve"> อ.รัตนบุรี</v>
          </cell>
          <cell r="L467" t="str">
            <v>01</v>
          </cell>
          <cell r="M467" t="str">
            <v xml:space="preserve"> 'ต.รัตนบุรี'</v>
          </cell>
          <cell r="N467" t="str">
            <v>08</v>
          </cell>
          <cell r="O467" t="str">
            <v xml:space="preserve"> หมู่ 8</v>
          </cell>
          <cell r="P467" t="str">
            <v>01</v>
          </cell>
          <cell r="Q467" t="str">
            <v>เปิดดำเนินการ</v>
          </cell>
          <cell r="R467" t="str">
            <v xml:space="preserve">150  ถ.ศรีรัตน์ </v>
          </cell>
          <cell r="V467" t="str">
            <v>22</v>
          </cell>
          <cell r="W467" t="str">
            <v>2.2 ทุติยภูมิระดับกลาง</v>
          </cell>
          <cell r="AH467" t="str">
            <v>10920</v>
          </cell>
        </row>
        <row r="468">
          <cell r="A468" t="str">
            <v>001092200</v>
          </cell>
          <cell r="B468" t="str">
            <v>โรงพยาบาลศีขรภูมิ</v>
          </cell>
          <cell r="C468" t="str">
            <v>21002</v>
          </cell>
          <cell r="D468" t="str">
            <v>กระทรวงสาธารณสุข สำนักงานปลัดกระทรวงสาธารณสุข</v>
          </cell>
          <cell r="E468" t="str">
            <v>07</v>
          </cell>
          <cell r="F468" t="str">
            <v>โรงพยาบาลชุมชน</v>
          </cell>
          <cell r="G468" t="str">
            <v>60</v>
          </cell>
          <cell r="H468" t="str">
            <v>32</v>
          </cell>
          <cell r="I468" t="str">
            <v>จ.สุรินทร์</v>
          </cell>
          <cell r="J468" t="str">
            <v>09</v>
          </cell>
          <cell r="K468" t="str">
            <v xml:space="preserve"> อ.ศีขรภูมิ</v>
          </cell>
          <cell r="L468" t="str">
            <v>01</v>
          </cell>
          <cell r="M468" t="str">
            <v xml:space="preserve"> 'ต.ระแงง'</v>
          </cell>
          <cell r="N468" t="str">
            <v>01</v>
          </cell>
          <cell r="O468" t="str">
            <v xml:space="preserve"> หมู่ 1</v>
          </cell>
          <cell r="P468" t="str">
            <v>01</v>
          </cell>
          <cell r="Q468" t="str">
            <v>เปิดดำเนินการ</v>
          </cell>
          <cell r="R468" t="str">
            <v xml:space="preserve"> ถ.สุรินทร์-ศรีสะเกษ </v>
          </cell>
          <cell r="V468" t="str">
            <v>22</v>
          </cell>
          <cell r="W468" t="str">
            <v>2.2 ทุติยภูมิระดับกลาง</v>
          </cell>
          <cell r="AH468" t="str">
            <v>10922</v>
          </cell>
        </row>
        <row r="469">
          <cell r="A469" t="str">
            <v>001092300</v>
          </cell>
          <cell r="B469" t="str">
            <v>โรงพยาบาลสังขะ</v>
          </cell>
          <cell r="C469" t="str">
            <v>21002</v>
          </cell>
          <cell r="D469" t="str">
            <v>กระทรวงสาธารณสุข สำนักงานปลัดกระทรวงสาธารณสุข</v>
          </cell>
          <cell r="E469" t="str">
            <v>07</v>
          </cell>
          <cell r="F469" t="str">
            <v>โรงพยาบาลชุมชน</v>
          </cell>
          <cell r="G469" t="str">
            <v>90</v>
          </cell>
          <cell r="H469" t="str">
            <v>32</v>
          </cell>
          <cell r="I469" t="str">
            <v>จ.สุรินทร์</v>
          </cell>
          <cell r="J469" t="str">
            <v>10</v>
          </cell>
          <cell r="K469" t="str">
            <v xml:space="preserve"> อ.สังขะ</v>
          </cell>
          <cell r="L469" t="str">
            <v>01</v>
          </cell>
          <cell r="M469" t="str">
            <v xml:space="preserve"> 'ต.สังขะ'</v>
          </cell>
          <cell r="N469" t="str">
            <v>01</v>
          </cell>
          <cell r="O469" t="str">
            <v xml:space="preserve"> หมู่ 1</v>
          </cell>
          <cell r="P469" t="str">
            <v>01</v>
          </cell>
          <cell r="Q469" t="str">
            <v>เปิดดำเนินการ</v>
          </cell>
          <cell r="R469" t="str">
            <v xml:space="preserve">700  ถ.สาธร </v>
          </cell>
          <cell r="V469" t="str">
            <v>22</v>
          </cell>
          <cell r="W469" t="str">
            <v>2.2 ทุติยภูมิระดับกลาง</v>
          </cell>
          <cell r="AH469" t="str">
            <v>10923</v>
          </cell>
        </row>
        <row r="470">
          <cell r="A470" t="str">
            <v>001095600</v>
          </cell>
          <cell r="B470" t="str">
            <v>โรงพยาบาลพิบูลมังสาหาร</v>
          </cell>
          <cell r="C470" t="str">
            <v>21002</v>
          </cell>
          <cell r="D470" t="str">
            <v>กระทรวงสาธารณสุข สำนักงานปลัดกระทรวงสาธารณสุข</v>
          </cell>
          <cell r="E470" t="str">
            <v>07</v>
          </cell>
          <cell r="F470" t="str">
            <v>โรงพยาบาลชุมชน</v>
          </cell>
          <cell r="G470" t="str">
            <v>60</v>
          </cell>
          <cell r="H470" t="str">
            <v>34</v>
          </cell>
          <cell r="I470" t="str">
            <v>จ.อุบลราชธานี</v>
          </cell>
          <cell r="J470" t="str">
            <v>19</v>
          </cell>
          <cell r="K470" t="str">
            <v xml:space="preserve"> อ.พิบูลมังสาหาร</v>
          </cell>
          <cell r="L470" t="str">
            <v>01</v>
          </cell>
          <cell r="M470" t="str">
            <v xml:space="preserve"> 'ต.พิบูล'</v>
          </cell>
          <cell r="N470" t="str">
            <v>00</v>
          </cell>
          <cell r="O470" t="str">
            <v xml:space="preserve"> หมู่ 0</v>
          </cell>
          <cell r="P470" t="str">
            <v>01</v>
          </cell>
          <cell r="Q470" t="str">
            <v>เปิดดำเนินการ</v>
          </cell>
          <cell r="R470" t="str">
            <v xml:space="preserve">20/6 ถ.เทศบาล 2 </v>
          </cell>
          <cell r="V470" t="str">
            <v>21</v>
          </cell>
          <cell r="W470" t="str">
            <v>2.1 ทุติยภูมิระดับต้น</v>
          </cell>
          <cell r="AH470" t="str">
            <v>10956</v>
          </cell>
        </row>
        <row r="471">
          <cell r="A471" t="str">
            <v>001095100</v>
          </cell>
          <cell r="B471" t="str">
            <v>โรงพยาบาลตระการพืชผล</v>
          </cell>
          <cell r="C471" t="str">
            <v>21002</v>
          </cell>
          <cell r="D471" t="str">
            <v>กระทรวงสาธารณสุข สำนักงานปลัดกระทรวงสาธารณสุข</v>
          </cell>
          <cell r="E471" t="str">
            <v>07</v>
          </cell>
          <cell r="F471" t="str">
            <v>โรงพยาบาลชุมชน</v>
          </cell>
          <cell r="G471" t="str">
            <v>60</v>
          </cell>
          <cell r="H471" t="str">
            <v>34</v>
          </cell>
          <cell r="I471" t="str">
            <v>จ.อุบลราชธานี</v>
          </cell>
          <cell r="J471" t="str">
            <v>11</v>
          </cell>
          <cell r="K471" t="str">
            <v xml:space="preserve"> อ.ตระการพืชผล</v>
          </cell>
          <cell r="L471" t="str">
            <v>01</v>
          </cell>
          <cell r="M471" t="str">
            <v xml:space="preserve"> 'ต.ขุหลุ'</v>
          </cell>
          <cell r="N471" t="str">
            <v>08</v>
          </cell>
          <cell r="O471" t="str">
            <v xml:space="preserve"> หมู่ 8</v>
          </cell>
          <cell r="P471" t="str">
            <v>01</v>
          </cell>
          <cell r="Q471" t="str">
            <v>เปิดดำเนินการ</v>
          </cell>
          <cell r="V471" t="str">
            <v>21</v>
          </cell>
          <cell r="W471" t="str">
            <v>2.1 ทุติยภูมิระดับต้น</v>
          </cell>
          <cell r="AH471" t="str">
            <v>10951</v>
          </cell>
        </row>
        <row r="472">
          <cell r="A472" t="str">
            <v>001095200</v>
          </cell>
          <cell r="B472" t="str">
            <v>โรงพยาบาลกุดข้าวปุ้น</v>
          </cell>
          <cell r="C472" t="str">
            <v>21002</v>
          </cell>
          <cell r="D472" t="str">
            <v>กระทรวงสาธารณสุข สำนักงานปลัดกระทรวงสาธารณสุข</v>
          </cell>
          <cell r="E472" t="str">
            <v>07</v>
          </cell>
          <cell r="F472" t="str">
            <v>โรงพยาบาลชุมชน</v>
          </cell>
          <cell r="G472" t="str">
            <v>30</v>
          </cell>
          <cell r="H472" t="str">
            <v>34</v>
          </cell>
          <cell r="I472" t="str">
            <v>จ.อุบลราชธานี</v>
          </cell>
          <cell r="J472" t="str">
            <v>12</v>
          </cell>
          <cell r="K472" t="str">
            <v xml:space="preserve"> อ.กุดข้าวปุ้น</v>
          </cell>
          <cell r="L472" t="str">
            <v>01</v>
          </cell>
          <cell r="M472" t="str">
            <v xml:space="preserve"> 'ต.ข้าวปุ้น'</v>
          </cell>
          <cell r="N472" t="str">
            <v>14</v>
          </cell>
          <cell r="O472" t="str">
            <v xml:space="preserve"> หมู่ 14</v>
          </cell>
          <cell r="P472" t="str">
            <v>01</v>
          </cell>
          <cell r="Q472" t="str">
            <v>เปิดดำเนินการ</v>
          </cell>
          <cell r="V472" t="str">
            <v>21</v>
          </cell>
          <cell r="W472" t="str">
            <v>2.1 ทุติยภูมิระดับต้น</v>
          </cell>
          <cell r="AH472" t="str">
            <v>10952</v>
          </cell>
        </row>
        <row r="473">
          <cell r="A473" t="str">
            <v>001093200</v>
          </cell>
          <cell r="B473" t="str">
            <v>โรงพยาบาลปรางค์กู่</v>
          </cell>
          <cell r="C473" t="str">
            <v>21002</v>
          </cell>
          <cell r="D473" t="str">
            <v>กระทรวงสาธารณสุข สำนักงานปลัดกระทรวงสาธารณสุข</v>
          </cell>
          <cell r="E473" t="str">
            <v>07</v>
          </cell>
          <cell r="F473" t="str">
            <v>โรงพยาบาลชุมชน</v>
          </cell>
          <cell r="G473" t="str">
            <v>30</v>
          </cell>
          <cell r="H473" t="str">
            <v>33</v>
          </cell>
          <cell r="I473" t="str">
            <v>จ.ศรีสะเกษ</v>
          </cell>
          <cell r="J473" t="str">
            <v>07</v>
          </cell>
          <cell r="K473" t="str">
            <v xml:space="preserve"> อ.ปรางค์กู่</v>
          </cell>
          <cell r="L473" t="str">
            <v>01</v>
          </cell>
          <cell r="M473" t="str">
            <v xml:space="preserve"> 'ต.พิมาย'</v>
          </cell>
          <cell r="N473" t="str">
            <v>01</v>
          </cell>
          <cell r="O473" t="str">
            <v xml:space="preserve"> หมู่ 1</v>
          </cell>
          <cell r="P473" t="str">
            <v>01</v>
          </cell>
          <cell r="Q473" t="str">
            <v>เปิดดำเนินการ</v>
          </cell>
          <cell r="R473" t="str">
            <v xml:space="preserve">87/2 </v>
          </cell>
          <cell r="S473" t="str">
            <v>33170</v>
          </cell>
          <cell r="T473" t="str">
            <v>045697167</v>
          </cell>
          <cell r="U473" t="str">
            <v>045697050</v>
          </cell>
          <cell r="V473" t="str">
            <v>21</v>
          </cell>
          <cell r="W473" t="str">
            <v>2.1 ทุติยภูมิระดับต้น</v>
          </cell>
          <cell r="X473" t="str">
            <v>S</v>
          </cell>
          <cell r="Y473" t="str">
            <v xml:space="preserve">บริการ  </v>
          </cell>
          <cell r="AH473" t="str">
            <v>10932</v>
          </cell>
        </row>
        <row r="474">
          <cell r="A474" t="str">
            <v>001090000</v>
          </cell>
          <cell r="B474" t="str">
            <v>โรงพยาบาลประโคนชัย</v>
          </cell>
          <cell r="C474" t="str">
            <v>21002</v>
          </cell>
          <cell r="D474" t="str">
            <v>กระทรวงสาธารณสุข สำนักงานปลัดกระทรวงสาธารณสุข</v>
          </cell>
          <cell r="E474" t="str">
            <v>07</v>
          </cell>
          <cell r="F474" t="str">
            <v>โรงพยาบาลชุมชน</v>
          </cell>
          <cell r="G474" t="str">
            <v>90</v>
          </cell>
          <cell r="H474" t="str">
            <v>31</v>
          </cell>
          <cell r="I474" t="str">
            <v>จ.บุรีรัมย์</v>
          </cell>
          <cell r="J474" t="str">
            <v>07</v>
          </cell>
          <cell r="K474" t="str">
            <v xml:space="preserve"> อ.ประโคนชัย</v>
          </cell>
          <cell r="L474" t="str">
            <v>01</v>
          </cell>
          <cell r="M474" t="str">
            <v xml:space="preserve"> 'ต.ประโคนชัย'</v>
          </cell>
          <cell r="N474" t="str">
            <v>03</v>
          </cell>
          <cell r="O474" t="str">
            <v xml:space="preserve"> หมู่ 3</v>
          </cell>
          <cell r="P474" t="str">
            <v>01</v>
          </cell>
          <cell r="Q474" t="str">
            <v>เปิดดำเนินการ</v>
          </cell>
          <cell r="R474" t="str">
            <v xml:space="preserve">90  ถ.โชคชัย-เดชอุดม </v>
          </cell>
          <cell r="V474" t="str">
            <v>22</v>
          </cell>
          <cell r="W474" t="str">
            <v>2.2 ทุติยภูมิระดับกลาง</v>
          </cell>
          <cell r="AH474" t="str">
            <v>10900</v>
          </cell>
        </row>
        <row r="475">
          <cell r="A475" t="str">
            <v>001090900</v>
          </cell>
          <cell r="B475" t="str">
            <v>โรงพยาบาลพลับพลาชัย</v>
          </cell>
          <cell r="C475" t="str">
            <v>21002</v>
          </cell>
          <cell r="D475" t="str">
            <v>กระทรวงสาธารณสุข สำนักงานปลัดกระทรวงสาธารณสุข</v>
          </cell>
          <cell r="E475" t="str">
            <v>07</v>
          </cell>
          <cell r="F475" t="str">
            <v>โรงพยาบาลชุมชน</v>
          </cell>
          <cell r="G475" t="str">
            <v>30</v>
          </cell>
          <cell r="H475" t="str">
            <v>31</v>
          </cell>
          <cell r="I475" t="str">
            <v>จ.บุรีรัมย์</v>
          </cell>
          <cell r="J475" t="str">
            <v>15</v>
          </cell>
          <cell r="K475" t="str">
            <v xml:space="preserve"> อ.พลับพลาชัย</v>
          </cell>
          <cell r="L475" t="str">
            <v>04</v>
          </cell>
          <cell r="M475" t="str">
            <v xml:space="preserve"> 'ต.สะเดา'</v>
          </cell>
          <cell r="N475" t="str">
            <v>01</v>
          </cell>
          <cell r="O475" t="str">
            <v xml:space="preserve"> หมู่ 1</v>
          </cell>
          <cell r="P475" t="str">
            <v>01</v>
          </cell>
          <cell r="Q475" t="str">
            <v>เปิดดำเนินการ</v>
          </cell>
          <cell r="R475" t="str">
            <v xml:space="preserve">99 </v>
          </cell>
          <cell r="V475" t="str">
            <v>22</v>
          </cell>
          <cell r="W475" t="str">
            <v>2.2 ทุติยภูมิระดับกลาง</v>
          </cell>
          <cell r="AH475" t="str">
            <v>10909</v>
          </cell>
        </row>
        <row r="476">
          <cell r="A476" t="str">
            <v>001091300</v>
          </cell>
          <cell r="B476" t="str">
            <v>โรงพยาบาลบ้านใหม่ไชยพจน์</v>
          </cell>
          <cell r="C476" t="str">
            <v>21002</v>
          </cell>
          <cell r="D476" t="str">
            <v>กระทรวงสาธารณสุข สำนักงานปลัดกระทรวงสาธารณสุข</v>
          </cell>
          <cell r="E476" t="str">
            <v>07</v>
          </cell>
          <cell r="F476" t="str">
            <v>โรงพยาบาลชุมชน</v>
          </cell>
          <cell r="G476" t="str">
            <v>30</v>
          </cell>
          <cell r="H476" t="str">
            <v>31</v>
          </cell>
          <cell r="I476" t="str">
            <v>จ.บุรีรัมย์</v>
          </cell>
          <cell r="J476" t="str">
            <v>19</v>
          </cell>
          <cell r="K476" t="str">
            <v xml:space="preserve"> อ.บ้านใหม่ไชยพจน์</v>
          </cell>
          <cell r="L476" t="str">
            <v>01</v>
          </cell>
          <cell r="M476" t="str">
            <v xml:space="preserve"> 'ต.หนองแวง'</v>
          </cell>
          <cell r="N476" t="str">
            <v>01</v>
          </cell>
          <cell r="O476" t="str">
            <v xml:space="preserve"> หมู่ 1</v>
          </cell>
          <cell r="P476" t="str">
            <v>01</v>
          </cell>
          <cell r="Q476" t="str">
            <v>เปิดดำเนินการ</v>
          </cell>
          <cell r="R476" t="str">
            <v xml:space="preserve">161 </v>
          </cell>
          <cell r="V476" t="str">
            <v>22</v>
          </cell>
          <cell r="W476" t="str">
            <v>2.2 ทุติยภูมิระดับกลาง</v>
          </cell>
          <cell r="AH476" t="str">
            <v>10913</v>
          </cell>
        </row>
        <row r="477">
          <cell r="A477" t="str">
            <v>001091100</v>
          </cell>
          <cell r="B477" t="str">
            <v>โรงพยาบาลโนนสุวรรณ</v>
          </cell>
          <cell r="C477" t="str">
            <v>21002</v>
          </cell>
          <cell r="D477" t="str">
            <v>กระทรวงสาธารณสุข สำนักงานปลัดกระทรวงสาธารณสุข</v>
          </cell>
          <cell r="E477" t="str">
            <v>07</v>
          </cell>
          <cell r="F477" t="str">
            <v>โรงพยาบาลชุมชน</v>
          </cell>
          <cell r="G477" t="str">
            <v>30</v>
          </cell>
          <cell r="H477" t="str">
            <v>31</v>
          </cell>
          <cell r="I477" t="str">
            <v>จ.บุรีรัมย์</v>
          </cell>
          <cell r="J477" t="str">
            <v>17</v>
          </cell>
          <cell r="K477" t="str">
            <v xml:space="preserve"> อ.โนนสุวรรณ</v>
          </cell>
          <cell r="L477" t="str">
            <v>01</v>
          </cell>
          <cell r="M477" t="str">
            <v xml:space="preserve"> 'ต.โนนสุวรรณ'</v>
          </cell>
          <cell r="N477" t="str">
            <v>10</v>
          </cell>
          <cell r="O477" t="str">
            <v xml:space="preserve"> หมู่ 10</v>
          </cell>
          <cell r="P477" t="str">
            <v>01</v>
          </cell>
          <cell r="Q477" t="str">
            <v>เปิดดำเนินการ</v>
          </cell>
          <cell r="V477" t="str">
            <v>22</v>
          </cell>
          <cell r="W477" t="str">
            <v>2.2 ทุติยภูมิระดับกลาง</v>
          </cell>
          <cell r="AH477" t="str">
            <v>10911</v>
          </cell>
        </row>
        <row r="478">
          <cell r="A478" t="str">
            <v>001091200</v>
          </cell>
          <cell r="B478" t="str">
            <v>โรงพยาบาลชำนิ</v>
          </cell>
          <cell r="C478" t="str">
            <v>21002</v>
          </cell>
          <cell r="D478" t="str">
            <v>กระทรวงสาธารณสุข สำนักงานปลัดกระทรวงสาธารณสุข</v>
          </cell>
          <cell r="E478" t="str">
            <v>07</v>
          </cell>
          <cell r="F478" t="str">
            <v>โรงพยาบาลชุมชน</v>
          </cell>
          <cell r="G478" t="str">
            <v>30</v>
          </cell>
          <cell r="H478" t="str">
            <v>31</v>
          </cell>
          <cell r="I478" t="str">
            <v>จ.บุรีรัมย์</v>
          </cell>
          <cell r="J478" t="str">
            <v>18</v>
          </cell>
          <cell r="K478" t="str">
            <v xml:space="preserve"> อ.ชำนิ</v>
          </cell>
          <cell r="L478" t="str">
            <v>01</v>
          </cell>
          <cell r="M478" t="str">
            <v xml:space="preserve"> 'ต.ชำนิ'</v>
          </cell>
          <cell r="N478" t="str">
            <v>08</v>
          </cell>
          <cell r="O478" t="str">
            <v xml:space="preserve"> หมู่ 8</v>
          </cell>
          <cell r="P478" t="str">
            <v>01</v>
          </cell>
          <cell r="Q478" t="str">
            <v>เปิดดำเนินการ</v>
          </cell>
          <cell r="R478" t="str">
            <v xml:space="preserve">105 </v>
          </cell>
          <cell r="V478" t="str">
            <v>22</v>
          </cell>
          <cell r="W478" t="str">
            <v>2.2 ทุติยภูมิระดับกลาง</v>
          </cell>
          <cell r="AH478" t="str">
            <v>10912</v>
          </cell>
        </row>
        <row r="479">
          <cell r="A479" t="str">
            <v>001091400</v>
          </cell>
          <cell r="B479" t="str">
            <v>โรงพยาบาลโนนดินแดง</v>
          </cell>
          <cell r="C479" t="str">
            <v>21002</v>
          </cell>
          <cell r="D479" t="str">
            <v>กระทรวงสาธารณสุข สำนักงานปลัดกระทรวงสาธารณสุข</v>
          </cell>
          <cell r="E479" t="str">
            <v>07</v>
          </cell>
          <cell r="F479" t="str">
            <v>โรงพยาบาลชุมชน</v>
          </cell>
          <cell r="G479" t="str">
            <v>30</v>
          </cell>
          <cell r="H479" t="str">
            <v>31</v>
          </cell>
          <cell r="I479" t="str">
            <v>จ.บุรีรัมย์</v>
          </cell>
          <cell r="J479" t="str">
            <v>20</v>
          </cell>
          <cell r="K479" t="str">
            <v xml:space="preserve"> อ.โนนดินแดง</v>
          </cell>
          <cell r="L479" t="str">
            <v>01</v>
          </cell>
          <cell r="M479" t="str">
            <v xml:space="preserve"> 'ต.โนนดินแดง'</v>
          </cell>
          <cell r="N479" t="str">
            <v>07</v>
          </cell>
          <cell r="O479" t="str">
            <v xml:space="preserve"> หมู่ 7</v>
          </cell>
          <cell r="P479" t="str">
            <v>01</v>
          </cell>
          <cell r="Q479" t="str">
            <v>เปิดดำเนินการ</v>
          </cell>
          <cell r="V479" t="str">
            <v>22</v>
          </cell>
          <cell r="W479" t="str">
            <v>2.2 ทุติยภูมิระดับกลาง</v>
          </cell>
          <cell r="AH479" t="str">
            <v>10914</v>
          </cell>
        </row>
        <row r="480">
          <cell r="A480" t="str">
            <v>001089800</v>
          </cell>
          <cell r="B480" t="str">
            <v>โรงพยาบาลหนองกี่</v>
          </cell>
          <cell r="C480" t="str">
            <v>21002</v>
          </cell>
          <cell r="D480" t="str">
            <v>กระทรวงสาธารณสุข สำนักงานปลัดกระทรวงสาธารณสุข</v>
          </cell>
          <cell r="E480" t="str">
            <v>07</v>
          </cell>
          <cell r="F480" t="str">
            <v>โรงพยาบาลชุมชน</v>
          </cell>
          <cell r="G480" t="str">
            <v>70</v>
          </cell>
          <cell r="H480" t="str">
            <v>31</v>
          </cell>
          <cell r="I480" t="str">
            <v>จ.บุรีรัมย์</v>
          </cell>
          <cell r="J480" t="str">
            <v>05</v>
          </cell>
          <cell r="K480" t="str">
            <v xml:space="preserve"> อ.หนองกี่</v>
          </cell>
          <cell r="L480" t="str">
            <v>06</v>
          </cell>
          <cell r="M480" t="str">
            <v xml:space="preserve"> 'ต.ทุ่งกระตาดพัฒนา'</v>
          </cell>
          <cell r="N480" t="str">
            <v>01</v>
          </cell>
          <cell r="O480" t="str">
            <v xml:space="preserve"> หมู่ 1</v>
          </cell>
          <cell r="P480" t="str">
            <v>01</v>
          </cell>
          <cell r="Q480" t="str">
            <v>เปิดดำเนินการ</v>
          </cell>
          <cell r="R480" t="str">
            <v xml:space="preserve">255  ถ.โชคชัย-เดชอุดม </v>
          </cell>
          <cell r="V480" t="str">
            <v>22</v>
          </cell>
          <cell r="W480" t="str">
            <v>2.2 ทุติยภูมิระดับกลาง</v>
          </cell>
          <cell r="AH480" t="str">
            <v>10898</v>
          </cell>
        </row>
        <row r="481">
          <cell r="A481" t="str">
            <v>001091800</v>
          </cell>
          <cell r="B481" t="str">
            <v>โรงพยาบาลปราสาท</v>
          </cell>
          <cell r="C481" t="str">
            <v>21002</v>
          </cell>
          <cell r="D481" t="str">
            <v>กระทรวงสาธารณสุข สำนักงานปลัดกระทรวงสาธารณสุข</v>
          </cell>
          <cell r="E481" t="str">
            <v>07</v>
          </cell>
          <cell r="F481" t="str">
            <v>โรงพยาบาลชุมชน</v>
          </cell>
          <cell r="G481" t="str">
            <v>60</v>
          </cell>
          <cell r="H481" t="str">
            <v>32</v>
          </cell>
          <cell r="I481" t="str">
            <v>จ.สุรินทร์</v>
          </cell>
          <cell r="J481" t="str">
            <v>05</v>
          </cell>
          <cell r="K481" t="str">
            <v xml:space="preserve"> อ.ปราสาท</v>
          </cell>
          <cell r="L481" t="str">
            <v>01</v>
          </cell>
          <cell r="M481" t="str">
            <v xml:space="preserve"> 'ต.กังแอน'</v>
          </cell>
          <cell r="N481" t="str">
            <v>02</v>
          </cell>
          <cell r="O481" t="str">
            <v xml:space="preserve"> หมู่ 2</v>
          </cell>
          <cell r="P481" t="str">
            <v>01</v>
          </cell>
          <cell r="Q481" t="str">
            <v>เปิดดำเนินการ</v>
          </cell>
          <cell r="R481" t="str">
            <v xml:space="preserve">602 ถ.โชคชัย-เดชอุดม </v>
          </cell>
          <cell r="V481" t="str">
            <v>22</v>
          </cell>
          <cell r="W481" t="str">
            <v>2.2 ทุติยภูมิระดับกลาง</v>
          </cell>
          <cell r="AH481" t="str">
            <v>10918</v>
          </cell>
        </row>
        <row r="482">
          <cell r="A482" t="str">
            <v>001091900</v>
          </cell>
          <cell r="B482" t="str">
            <v>โรงพยาบาลกาบเชิง</v>
          </cell>
          <cell r="C482" t="str">
            <v>21002</v>
          </cell>
          <cell r="D482" t="str">
            <v>กระทรวงสาธารณสุข สำนักงานปลัดกระทรวงสาธารณสุข</v>
          </cell>
          <cell r="E482" t="str">
            <v>07</v>
          </cell>
          <cell r="F482" t="str">
            <v>โรงพยาบาลชุมชน</v>
          </cell>
          <cell r="G482" t="str">
            <v>60</v>
          </cell>
          <cell r="H482" t="str">
            <v>32</v>
          </cell>
          <cell r="I482" t="str">
            <v>จ.สุรินทร์</v>
          </cell>
          <cell r="J482" t="str">
            <v>06</v>
          </cell>
          <cell r="K482" t="str">
            <v xml:space="preserve"> อ.กาบเชิง</v>
          </cell>
          <cell r="L482" t="str">
            <v>01</v>
          </cell>
          <cell r="M482" t="str">
            <v xml:space="preserve"> 'ต.กาบเชิง'</v>
          </cell>
          <cell r="N482" t="str">
            <v>01</v>
          </cell>
          <cell r="O482" t="str">
            <v xml:space="preserve"> หมู่ 1</v>
          </cell>
          <cell r="P482" t="str">
            <v>01</v>
          </cell>
          <cell r="Q482" t="str">
            <v>เปิดดำเนินการ</v>
          </cell>
          <cell r="V482" t="str">
            <v>21</v>
          </cell>
          <cell r="W482" t="str">
            <v>2.1 ทุติยภูมิระดับต้น</v>
          </cell>
          <cell r="AH482" t="str">
            <v>10919</v>
          </cell>
        </row>
        <row r="483">
          <cell r="A483" t="str">
            <v>001094400</v>
          </cell>
          <cell r="B483" t="str">
            <v>โรงพยาบาลศรีเมืองใหม่</v>
          </cell>
          <cell r="C483" t="str">
            <v>21002</v>
          </cell>
          <cell r="D483" t="str">
            <v>กระทรวงสาธารณสุข สำนักงานปลัดกระทรวงสาธารณสุข</v>
          </cell>
          <cell r="E483" t="str">
            <v>07</v>
          </cell>
          <cell r="F483" t="str">
            <v>โรงพยาบาลชุมชน</v>
          </cell>
          <cell r="G483" t="str">
            <v>60</v>
          </cell>
          <cell r="H483" t="str">
            <v>34</v>
          </cell>
          <cell r="I483" t="str">
            <v>จ.อุบลราชธานี</v>
          </cell>
          <cell r="J483" t="str">
            <v>02</v>
          </cell>
          <cell r="K483" t="str">
            <v xml:space="preserve"> อ.ศรีเมืองใหม่</v>
          </cell>
          <cell r="L483" t="str">
            <v>01</v>
          </cell>
          <cell r="M483" t="str">
            <v xml:space="preserve"> 'ต.นาคำ'</v>
          </cell>
          <cell r="N483" t="str">
            <v>15</v>
          </cell>
          <cell r="O483" t="str">
            <v xml:space="preserve"> หมู่ 15</v>
          </cell>
          <cell r="P483" t="str">
            <v>01</v>
          </cell>
          <cell r="Q483" t="str">
            <v>เปิดดำเนินการ</v>
          </cell>
          <cell r="V483" t="str">
            <v>21</v>
          </cell>
          <cell r="W483" t="str">
            <v>2.1 ทุติยภูมิระดับต้น</v>
          </cell>
          <cell r="AH483" t="str">
            <v>10944</v>
          </cell>
        </row>
        <row r="484">
          <cell r="A484" t="str">
            <v>001093400</v>
          </cell>
          <cell r="B484" t="str">
            <v>โรงพยาบาลราษีไศล</v>
          </cell>
          <cell r="C484" t="str">
            <v>21002</v>
          </cell>
          <cell r="D484" t="str">
            <v>กระทรวงสาธารณสุข สำนักงานปลัดกระทรวงสาธารณสุข</v>
          </cell>
          <cell r="E484" t="str">
            <v>07</v>
          </cell>
          <cell r="F484" t="str">
            <v>โรงพยาบาลชุมชน</v>
          </cell>
          <cell r="G484" t="str">
            <v>104</v>
          </cell>
          <cell r="H484" t="str">
            <v>33</v>
          </cell>
          <cell r="I484" t="str">
            <v>จ.ศรีสะเกษ</v>
          </cell>
          <cell r="J484" t="str">
            <v>09</v>
          </cell>
          <cell r="K484" t="str">
            <v xml:space="preserve"> อ.ราษีไศล</v>
          </cell>
          <cell r="L484" t="str">
            <v>01</v>
          </cell>
          <cell r="M484" t="str">
            <v xml:space="preserve"> 'ต.เมืองคง'</v>
          </cell>
          <cell r="N484" t="str">
            <v>02</v>
          </cell>
          <cell r="O484" t="str">
            <v xml:space="preserve"> หมู่ 2</v>
          </cell>
          <cell r="P484" t="str">
            <v>01</v>
          </cell>
          <cell r="Q484" t="str">
            <v>เปิดดำเนินการ</v>
          </cell>
          <cell r="R484" t="str">
            <v xml:space="preserve">164 </v>
          </cell>
          <cell r="S484" t="str">
            <v>33160</v>
          </cell>
          <cell r="T484" t="str">
            <v>045681107</v>
          </cell>
          <cell r="U484" t="str">
            <v>045681236</v>
          </cell>
          <cell r="V484" t="str">
            <v>22</v>
          </cell>
          <cell r="W484" t="str">
            <v>2.2 ทุติยภูมิระดับกลาง</v>
          </cell>
          <cell r="X484" t="str">
            <v>S</v>
          </cell>
          <cell r="Y484" t="str">
            <v xml:space="preserve">บริการ  </v>
          </cell>
          <cell r="AH484" t="str">
            <v>10934</v>
          </cell>
        </row>
        <row r="485">
          <cell r="A485" t="str">
            <v>001094200</v>
          </cell>
          <cell r="B485" t="str">
            <v>โรงพยาบาลภูสิงห์</v>
          </cell>
          <cell r="C485" t="str">
            <v>21002</v>
          </cell>
          <cell r="D485" t="str">
            <v>กระทรวงสาธารณสุข สำนักงานปลัดกระทรวงสาธารณสุข</v>
          </cell>
          <cell r="E485" t="str">
            <v>07</v>
          </cell>
          <cell r="F485" t="str">
            <v>โรงพยาบาลชุมชน</v>
          </cell>
          <cell r="G485" t="str">
            <v>30</v>
          </cell>
          <cell r="H485" t="str">
            <v>33</v>
          </cell>
          <cell r="I485" t="str">
            <v>จ.ศรีสะเกษ</v>
          </cell>
          <cell r="J485" t="str">
            <v>17</v>
          </cell>
          <cell r="K485" t="str">
            <v xml:space="preserve"> อ.ภูสิงห์</v>
          </cell>
          <cell r="L485" t="str">
            <v>03</v>
          </cell>
          <cell r="M485" t="str">
            <v xml:space="preserve"> 'ต.ห้วยตึ๊กชู'</v>
          </cell>
          <cell r="N485" t="str">
            <v>11</v>
          </cell>
          <cell r="O485" t="str">
            <v xml:space="preserve"> หมู่ 11</v>
          </cell>
          <cell r="P485" t="str">
            <v>01</v>
          </cell>
          <cell r="Q485" t="str">
            <v>เปิดดำเนินการ</v>
          </cell>
          <cell r="R485" t="str">
            <v xml:space="preserve">83/1 </v>
          </cell>
          <cell r="S485" t="str">
            <v>33140</v>
          </cell>
          <cell r="T485" t="str">
            <v>045608158-9</v>
          </cell>
          <cell r="U485" t="str">
            <v>045608159</v>
          </cell>
          <cell r="V485" t="str">
            <v>21</v>
          </cell>
          <cell r="W485" t="str">
            <v>2.1 ทุติยภูมิระดับต้น</v>
          </cell>
          <cell r="X485" t="str">
            <v>S</v>
          </cell>
          <cell r="Y485" t="str">
            <v xml:space="preserve">บริการ  </v>
          </cell>
          <cell r="AH485" t="str">
            <v>10942</v>
          </cell>
        </row>
        <row r="486">
          <cell r="A486" t="str">
            <v>001093500</v>
          </cell>
          <cell r="B486" t="str">
            <v>โรงพยาบาลอุทุมพรพิสัย</v>
          </cell>
          <cell r="C486" t="str">
            <v>21002</v>
          </cell>
          <cell r="D486" t="str">
            <v>กระทรวงสาธารณสุข สำนักงานปลัดกระทรวงสาธารณสุข</v>
          </cell>
          <cell r="E486" t="str">
            <v>07</v>
          </cell>
          <cell r="F486" t="str">
            <v>โรงพยาบาลชุมชน</v>
          </cell>
          <cell r="G486" t="str">
            <v>90</v>
          </cell>
          <cell r="H486" t="str">
            <v>33</v>
          </cell>
          <cell r="I486" t="str">
            <v>จ.ศรีสะเกษ</v>
          </cell>
          <cell r="J486" t="str">
            <v>10</v>
          </cell>
          <cell r="K486" t="str">
            <v xml:space="preserve"> อ.อุทุมพรพิสัย</v>
          </cell>
          <cell r="L486" t="str">
            <v>01</v>
          </cell>
          <cell r="M486" t="str">
            <v xml:space="preserve"> 'ต.กำแพง'</v>
          </cell>
          <cell r="N486" t="str">
            <v>07</v>
          </cell>
          <cell r="O486" t="str">
            <v xml:space="preserve"> หมู่ 7</v>
          </cell>
          <cell r="P486" t="str">
            <v>01</v>
          </cell>
          <cell r="Q486" t="str">
            <v>เปิดดำเนินการ</v>
          </cell>
          <cell r="R486" t="str">
            <v>83</v>
          </cell>
          <cell r="S486" t="str">
            <v>33120</v>
          </cell>
          <cell r="T486" t="str">
            <v>045691516</v>
          </cell>
          <cell r="U486" t="str">
            <v>045691518</v>
          </cell>
          <cell r="V486" t="str">
            <v>22</v>
          </cell>
          <cell r="W486" t="str">
            <v>2.2 ทุติยภูมิระดับกลาง</v>
          </cell>
          <cell r="X486" t="str">
            <v>S</v>
          </cell>
          <cell r="Y486" t="str">
            <v xml:space="preserve">บริการ  </v>
          </cell>
          <cell r="AH486" t="str">
            <v>10935</v>
          </cell>
        </row>
        <row r="487">
          <cell r="A487" t="str">
            <v>001093600</v>
          </cell>
          <cell r="B487" t="str">
            <v>โรงพยาบาลบึงบูรพ์</v>
          </cell>
          <cell r="C487" t="str">
            <v>21002</v>
          </cell>
          <cell r="D487" t="str">
            <v>กระทรวงสาธารณสุข สำนักงานปลัดกระทรวงสาธารณสุข</v>
          </cell>
          <cell r="E487" t="str">
            <v>07</v>
          </cell>
          <cell r="F487" t="str">
            <v>โรงพยาบาลชุมชน</v>
          </cell>
          <cell r="G487" t="str">
            <v>30</v>
          </cell>
          <cell r="H487" t="str">
            <v>33</v>
          </cell>
          <cell r="I487" t="str">
            <v>จ.ศรีสะเกษ</v>
          </cell>
          <cell r="J487" t="str">
            <v>11</v>
          </cell>
          <cell r="K487" t="str">
            <v xml:space="preserve"> อ.บึงบูรพ์</v>
          </cell>
          <cell r="L487" t="str">
            <v>02</v>
          </cell>
          <cell r="M487" t="str">
            <v xml:space="preserve"> 'ต.บึงบูรพ์'</v>
          </cell>
          <cell r="N487" t="str">
            <v>02</v>
          </cell>
          <cell r="O487" t="str">
            <v xml:space="preserve"> หมู่ 2</v>
          </cell>
          <cell r="P487" t="str">
            <v>01</v>
          </cell>
          <cell r="Q487" t="str">
            <v>เปิดดำเนินการ</v>
          </cell>
          <cell r="S487" t="str">
            <v>33220</v>
          </cell>
          <cell r="T487" t="str">
            <v>045689317</v>
          </cell>
          <cell r="U487" t="str">
            <v>045689670</v>
          </cell>
          <cell r="V487" t="str">
            <v>21</v>
          </cell>
          <cell r="W487" t="str">
            <v>2.1 ทุติยภูมิระดับต้น</v>
          </cell>
          <cell r="X487" t="str">
            <v>S</v>
          </cell>
          <cell r="Y487" t="str">
            <v xml:space="preserve">บริการ  </v>
          </cell>
          <cell r="AH487" t="str">
            <v>10936</v>
          </cell>
        </row>
        <row r="488">
          <cell r="A488" t="str">
            <v>001092700</v>
          </cell>
          <cell r="B488" t="str">
            <v>โรงพยาบาลยางชุมน้อย</v>
          </cell>
          <cell r="C488" t="str">
            <v>21002</v>
          </cell>
          <cell r="D488" t="str">
            <v>กระทรวงสาธารณสุข สำนักงานปลัดกระทรวงสาธารณสุข</v>
          </cell>
          <cell r="E488" t="str">
            <v>07</v>
          </cell>
          <cell r="F488" t="str">
            <v>โรงพยาบาลชุมชน</v>
          </cell>
          <cell r="G488" t="str">
            <v>82</v>
          </cell>
          <cell r="H488" t="str">
            <v>33</v>
          </cell>
          <cell r="I488" t="str">
            <v>จ.ศรีสะเกษ</v>
          </cell>
          <cell r="J488" t="str">
            <v>02</v>
          </cell>
          <cell r="K488" t="str">
            <v xml:space="preserve"> อ.ยางชุมน้อย</v>
          </cell>
          <cell r="L488" t="str">
            <v>01</v>
          </cell>
          <cell r="M488" t="str">
            <v xml:space="preserve"> 'ต.ยางชุมน้อย'</v>
          </cell>
          <cell r="N488" t="str">
            <v>07</v>
          </cell>
          <cell r="O488" t="str">
            <v xml:space="preserve"> หมู่ 7</v>
          </cell>
          <cell r="P488" t="str">
            <v>01</v>
          </cell>
          <cell r="Q488" t="str">
            <v>เปิดดำเนินการ</v>
          </cell>
          <cell r="S488" t="str">
            <v>33190</v>
          </cell>
          <cell r="T488" t="str">
            <v>045651019</v>
          </cell>
          <cell r="U488" t="str">
            <v>045651621</v>
          </cell>
          <cell r="V488" t="str">
            <v>21</v>
          </cell>
          <cell r="W488" t="str">
            <v>2.1 ทุติยภูมิระดับต้น</v>
          </cell>
          <cell r="X488" t="str">
            <v>S</v>
          </cell>
          <cell r="Y488" t="str">
            <v xml:space="preserve">บริการ  </v>
          </cell>
          <cell r="AH488" t="str">
            <v>10927</v>
          </cell>
        </row>
        <row r="489">
          <cell r="A489" t="str">
            <v>001092800</v>
          </cell>
          <cell r="B489" t="str">
            <v>โรงพยาบาลกันทรารมย์</v>
          </cell>
          <cell r="C489" t="str">
            <v>21002</v>
          </cell>
          <cell r="D489" t="str">
            <v>กระทรวงสาธารณสุข สำนักงานปลัดกระทรวงสาธารณสุข</v>
          </cell>
          <cell r="E489" t="str">
            <v>07</v>
          </cell>
          <cell r="F489" t="str">
            <v>โรงพยาบาลชุมชน</v>
          </cell>
          <cell r="G489" t="str">
            <v>90</v>
          </cell>
          <cell r="H489" t="str">
            <v>33</v>
          </cell>
          <cell r="I489" t="str">
            <v>จ.ศรีสะเกษ</v>
          </cell>
          <cell r="J489" t="str">
            <v>03</v>
          </cell>
          <cell r="K489" t="str">
            <v xml:space="preserve"> อ.กันทรารมย์</v>
          </cell>
          <cell r="L489" t="str">
            <v>01</v>
          </cell>
          <cell r="M489" t="str">
            <v xml:space="preserve"> 'ต.ดูน'</v>
          </cell>
          <cell r="N489" t="str">
            <v>05</v>
          </cell>
          <cell r="O489" t="str">
            <v xml:space="preserve"> หมู่ 5</v>
          </cell>
          <cell r="P489" t="str">
            <v>01</v>
          </cell>
          <cell r="Q489" t="str">
            <v>เปิดดำเนินการ</v>
          </cell>
          <cell r="R489" t="str">
            <v xml:space="preserve">183 </v>
          </cell>
          <cell r="S489" t="str">
            <v>33130</v>
          </cell>
          <cell r="T489" t="str">
            <v>045651019</v>
          </cell>
          <cell r="U489" t="str">
            <v>045651621</v>
          </cell>
          <cell r="V489" t="str">
            <v>22</v>
          </cell>
          <cell r="W489" t="str">
            <v>2.2 ทุติยภูมิระดับกลาง</v>
          </cell>
          <cell r="X489" t="str">
            <v>S</v>
          </cell>
          <cell r="Y489" t="str">
            <v xml:space="preserve">บริการ  </v>
          </cell>
          <cell r="AH489" t="str">
            <v>10928</v>
          </cell>
        </row>
        <row r="490">
          <cell r="A490" t="str">
            <v>001093900</v>
          </cell>
          <cell r="B490" t="str">
            <v>โรงพยาบาลศรีรัตนะ</v>
          </cell>
          <cell r="C490" t="str">
            <v>21002</v>
          </cell>
          <cell r="D490" t="str">
            <v>กระทรวงสาธารณสุข สำนักงานปลัดกระทรวงสาธารณสุข</v>
          </cell>
          <cell r="E490" t="str">
            <v>07</v>
          </cell>
          <cell r="F490" t="str">
            <v>โรงพยาบาลชุมชน</v>
          </cell>
          <cell r="G490" t="str">
            <v>30</v>
          </cell>
          <cell r="H490" t="str">
            <v>33</v>
          </cell>
          <cell r="I490" t="str">
            <v>จ.ศรีสะเกษ</v>
          </cell>
          <cell r="J490" t="str">
            <v>14</v>
          </cell>
          <cell r="K490" t="str">
            <v xml:space="preserve"> อ.ศรีรัตนะ</v>
          </cell>
          <cell r="L490" t="str">
            <v>01</v>
          </cell>
          <cell r="M490" t="str">
            <v xml:space="preserve"> 'ต.ศรีแก้ว'</v>
          </cell>
          <cell r="N490" t="str">
            <v>04</v>
          </cell>
          <cell r="O490" t="str">
            <v xml:space="preserve"> หมู่ 4</v>
          </cell>
          <cell r="P490" t="str">
            <v>01</v>
          </cell>
          <cell r="Q490" t="str">
            <v>เปิดดำเนินการ</v>
          </cell>
          <cell r="R490" t="str">
            <v xml:space="preserve">62 </v>
          </cell>
          <cell r="S490" t="str">
            <v>33240</v>
          </cell>
          <cell r="T490" t="str">
            <v>045677014</v>
          </cell>
          <cell r="U490" t="str">
            <v>045677140</v>
          </cell>
          <cell r="V490" t="str">
            <v>21</v>
          </cell>
          <cell r="W490" t="str">
            <v>2.1 ทุติยภูมิระดับต้น</v>
          </cell>
          <cell r="X490" t="str">
            <v>S</v>
          </cell>
          <cell r="Y490" t="str">
            <v xml:space="preserve">บริการ  </v>
          </cell>
          <cell r="AH490" t="str">
            <v>10939</v>
          </cell>
        </row>
        <row r="491">
          <cell r="A491" t="str">
            <v>001094000</v>
          </cell>
          <cell r="B491" t="str">
            <v>โรงพยาบาลวังหิน</v>
          </cell>
          <cell r="C491" t="str">
            <v>21002</v>
          </cell>
          <cell r="D491" t="str">
            <v>กระทรวงสาธารณสุข สำนักงานปลัดกระทรวงสาธารณสุข</v>
          </cell>
          <cell r="E491" t="str">
            <v>07</v>
          </cell>
          <cell r="F491" t="str">
            <v>โรงพยาบาลชุมชน</v>
          </cell>
          <cell r="G491" t="str">
            <v>30</v>
          </cell>
          <cell r="H491" t="str">
            <v>33</v>
          </cell>
          <cell r="I491" t="str">
            <v>จ.ศรีสะเกษ</v>
          </cell>
          <cell r="J491" t="str">
            <v>16</v>
          </cell>
          <cell r="K491" t="str">
            <v xml:space="preserve"> อ.วังหิน</v>
          </cell>
          <cell r="L491" t="str">
            <v>01</v>
          </cell>
          <cell r="M491" t="str">
            <v xml:space="preserve"> 'ต.บุสูง'</v>
          </cell>
          <cell r="N491" t="str">
            <v>04</v>
          </cell>
          <cell r="O491" t="str">
            <v xml:space="preserve"> หมู่ 4</v>
          </cell>
          <cell r="P491" t="str">
            <v>01</v>
          </cell>
          <cell r="Q491" t="str">
            <v>เปิดดำเนินการ</v>
          </cell>
          <cell r="S491" t="str">
            <v>33270</v>
          </cell>
          <cell r="T491" t="str">
            <v>045606088-9</v>
          </cell>
          <cell r="U491" t="str">
            <v>045606170</v>
          </cell>
          <cell r="V491" t="str">
            <v>21</v>
          </cell>
          <cell r="W491" t="str">
            <v>2.1 ทุติยภูมิระดับต้น</v>
          </cell>
          <cell r="X491" t="str">
            <v>S</v>
          </cell>
          <cell r="Y491" t="str">
            <v xml:space="preserve">บริการ  </v>
          </cell>
          <cell r="AH491" t="str">
            <v>10940</v>
          </cell>
        </row>
        <row r="492">
          <cell r="A492" t="str">
            <v>001094100</v>
          </cell>
          <cell r="B492" t="str">
            <v>โรงพยาบาลน้ำเกลี้ยง</v>
          </cell>
          <cell r="C492" t="str">
            <v>21002</v>
          </cell>
          <cell r="D492" t="str">
            <v>กระทรวงสาธารณสุข สำนักงานปลัดกระทรวงสาธารณสุข</v>
          </cell>
          <cell r="E492" t="str">
            <v>07</v>
          </cell>
          <cell r="F492" t="str">
            <v>โรงพยาบาลชุมชน</v>
          </cell>
          <cell r="G492" t="str">
            <v>30</v>
          </cell>
          <cell r="H492" t="str">
            <v>33</v>
          </cell>
          <cell r="I492" t="str">
            <v>จ.ศรีสะเกษ</v>
          </cell>
          <cell r="J492" t="str">
            <v>15</v>
          </cell>
          <cell r="K492" t="str">
            <v xml:space="preserve"> อ.น้ำเกลี้ยง</v>
          </cell>
          <cell r="L492" t="str">
            <v>01</v>
          </cell>
          <cell r="M492" t="str">
            <v xml:space="preserve"> 'ต.น้ำเกลี้ยง'</v>
          </cell>
          <cell r="N492" t="str">
            <v>05</v>
          </cell>
          <cell r="O492" t="str">
            <v xml:space="preserve"> หมู่ 5</v>
          </cell>
          <cell r="P492" t="str">
            <v>01</v>
          </cell>
          <cell r="Q492" t="str">
            <v>เปิดดำเนินการ</v>
          </cell>
          <cell r="S492" t="str">
            <v>33130</v>
          </cell>
          <cell r="T492" t="str">
            <v>045609055-6</v>
          </cell>
          <cell r="U492" t="str">
            <v>045609057</v>
          </cell>
          <cell r="V492" t="str">
            <v>21</v>
          </cell>
          <cell r="W492" t="str">
            <v>2.1 ทุติยภูมิระดับต้น</v>
          </cell>
          <cell r="X492" t="str">
            <v>S</v>
          </cell>
          <cell r="Y492" t="str">
            <v xml:space="preserve">บริการ  </v>
          </cell>
          <cell r="AH492" t="str">
            <v>10941</v>
          </cell>
        </row>
        <row r="493">
          <cell r="A493" t="str">
            <v>001094300</v>
          </cell>
          <cell r="B493" t="str">
            <v>โรงพยาบาลเมืองจันทร์</v>
          </cell>
          <cell r="C493" t="str">
            <v>21002</v>
          </cell>
          <cell r="D493" t="str">
            <v>กระทรวงสาธารณสุข สำนักงานปลัดกระทรวงสาธารณสุข</v>
          </cell>
          <cell r="E493" t="str">
            <v>07</v>
          </cell>
          <cell r="F493" t="str">
            <v>โรงพยาบาลชุมชน</v>
          </cell>
          <cell r="G493" t="str">
            <v>10</v>
          </cell>
          <cell r="H493" t="str">
            <v>33</v>
          </cell>
          <cell r="I493" t="str">
            <v>จ.ศรีสะเกษ</v>
          </cell>
          <cell r="J493" t="str">
            <v>18</v>
          </cell>
          <cell r="K493" t="str">
            <v xml:space="preserve"> อ.เมืองจันทร์</v>
          </cell>
          <cell r="L493" t="str">
            <v>03</v>
          </cell>
          <cell r="M493" t="str">
            <v xml:space="preserve"> 'ต.หนองใหญ่'</v>
          </cell>
          <cell r="N493" t="str">
            <v>04</v>
          </cell>
          <cell r="O493" t="str">
            <v xml:space="preserve"> หมู่ 4</v>
          </cell>
          <cell r="P493" t="str">
            <v>01</v>
          </cell>
          <cell r="Q493" t="str">
            <v>เปิดดำเนินการ</v>
          </cell>
          <cell r="S493" t="str">
            <v>33120</v>
          </cell>
          <cell r="T493" t="str">
            <v>045603053</v>
          </cell>
          <cell r="V493" t="str">
            <v>21</v>
          </cell>
          <cell r="W493" t="str">
            <v>2.1 ทุติยภูมิระดับต้น</v>
          </cell>
          <cell r="X493" t="str">
            <v>S</v>
          </cell>
          <cell r="Y493" t="str">
            <v xml:space="preserve">บริการ  </v>
          </cell>
          <cell r="AH493" t="str">
            <v>10943</v>
          </cell>
        </row>
        <row r="494">
          <cell r="A494" t="str">
            <v>001093300</v>
          </cell>
          <cell r="B494" t="str">
            <v>โรงพยาบาลขุนหาญ</v>
          </cell>
          <cell r="C494" t="str">
            <v>21002</v>
          </cell>
          <cell r="D494" t="str">
            <v>กระทรวงสาธารณสุข สำนักงานปลัดกระทรวงสาธารณสุข</v>
          </cell>
          <cell r="E494" t="str">
            <v>07</v>
          </cell>
          <cell r="F494" t="str">
            <v>โรงพยาบาลชุมชน</v>
          </cell>
          <cell r="G494" t="str">
            <v>93</v>
          </cell>
          <cell r="H494" t="str">
            <v>33</v>
          </cell>
          <cell r="I494" t="str">
            <v>จ.ศรีสะเกษ</v>
          </cell>
          <cell r="J494" t="str">
            <v>08</v>
          </cell>
          <cell r="K494" t="str">
            <v xml:space="preserve"> อ.ขุนหาญ</v>
          </cell>
          <cell r="L494" t="str">
            <v>01</v>
          </cell>
          <cell r="M494" t="str">
            <v xml:space="preserve"> 'ต.สิ'</v>
          </cell>
          <cell r="N494" t="str">
            <v>06</v>
          </cell>
          <cell r="O494" t="str">
            <v xml:space="preserve"> หมู่ 6</v>
          </cell>
          <cell r="P494" t="str">
            <v>01</v>
          </cell>
          <cell r="Q494" t="str">
            <v>เปิดดำเนินการ</v>
          </cell>
          <cell r="R494" t="str">
            <v xml:space="preserve">6 </v>
          </cell>
          <cell r="S494" t="str">
            <v>33150</v>
          </cell>
          <cell r="T494" t="str">
            <v>045637468</v>
          </cell>
          <cell r="U494" t="str">
            <v>045679016</v>
          </cell>
          <cell r="V494" t="str">
            <v>22</v>
          </cell>
          <cell r="W494" t="str">
            <v>2.2 ทุติยภูมิระดับกลาง</v>
          </cell>
          <cell r="X494" t="str">
            <v>S</v>
          </cell>
          <cell r="Y494" t="str">
            <v xml:space="preserve">บริการ  </v>
          </cell>
          <cell r="AH494" t="str">
            <v>10933</v>
          </cell>
        </row>
        <row r="495">
          <cell r="A495" t="str">
            <v>001094600</v>
          </cell>
          <cell r="B495" t="str">
            <v>โรงพยาบาลเขื่องใน</v>
          </cell>
          <cell r="C495" t="str">
            <v>21002</v>
          </cell>
          <cell r="D495" t="str">
            <v>กระทรวงสาธารณสุข สำนักงานปลัดกระทรวงสาธารณสุข</v>
          </cell>
          <cell r="E495" t="str">
            <v>07</v>
          </cell>
          <cell r="F495" t="str">
            <v>โรงพยาบาลชุมชน</v>
          </cell>
          <cell r="G495" t="str">
            <v>60</v>
          </cell>
          <cell r="H495" t="str">
            <v>34</v>
          </cell>
          <cell r="I495" t="str">
            <v>จ.อุบลราชธานี</v>
          </cell>
          <cell r="J495" t="str">
            <v>04</v>
          </cell>
          <cell r="K495" t="str">
            <v xml:space="preserve"> อ.เขื่องใน</v>
          </cell>
          <cell r="L495" t="str">
            <v>01</v>
          </cell>
          <cell r="M495" t="str">
            <v xml:space="preserve"> 'ต.เขื่องใน'</v>
          </cell>
          <cell r="N495" t="str">
            <v>06</v>
          </cell>
          <cell r="O495" t="str">
            <v xml:space="preserve"> หมู่ 6</v>
          </cell>
          <cell r="P495" t="str">
            <v>01</v>
          </cell>
          <cell r="Q495" t="str">
            <v>เปิดดำเนินการ</v>
          </cell>
          <cell r="R495" t="str">
            <v xml:space="preserve">83 </v>
          </cell>
          <cell r="V495" t="str">
            <v>21</v>
          </cell>
          <cell r="W495" t="str">
            <v>2.1 ทุติยภูมิระดับต้น</v>
          </cell>
          <cell r="AH495" t="str">
            <v>10946</v>
          </cell>
        </row>
        <row r="496">
          <cell r="A496" t="str">
            <v>001094900</v>
          </cell>
          <cell r="B496" t="str">
            <v>โรงพยาบาลน้ำยืน</v>
          </cell>
          <cell r="C496" t="str">
            <v>21002</v>
          </cell>
          <cell r="D496" t="str">
            <v>กระทรวงสาธารณสุข สำนักงานปลัดกระทรวงสาธารณสุข</v>
          </cell>
          <cell r="E496" t="str">
            <v>07</v>
          </cell>
          <cell r="F496" t="str">
            <v>โรงพยาบาลชุมชน</v>
          </cell>
          <cell r="G496" t="str">
            <v>30</v>
          </cell>
          <cell r="H496" t="str">
            <v>34</v>
          </cell>
          <cell r="I496" t="str">
            <v>จ.อุบลราชธานี</v>
          </cell>
          <cell r="J496" t="str">
            <v>09</v>
          </cell>
          <cell r="K496" t="str">
            <v xml:space="preserve"> อ.น้ำยืน</v>
          </cell>
          <cell r="L496" t="str">
            <v>07</v>
          </cell>
          <cell r="M496" t="str">
            <v xml:space="preserve"> 'ต.สีวิเชียร'</v>
          </cell>
          <cell r="N496" t="str">
            <v>12</v>
          </cell>
          <cell r="O496" t="str">
            <v xml:space="preserve"> หมู่ 12</v>
          </cell>
          <cell r="P496" t="str">
            <v>01</v>
          </cell>
          <cell r="Q496" t="str">
            <v>เปิดดำเนินการ</v>
          </cell>
          <cell r="V496" t="str">
            <v>21</v>
          </cell>
          <cell r="W496" t="str">
            <v>2.1 ทุติยภูมิระดับต้น</v>
          </cell>
          <cell r="AH496" t="str">
            <v>10949</v>
          </cell>
        </row>
        <row r="497">
          <cell r="A497" t="str">
            <v>001094500</v>
          </cell>
          <cell r="B497" t="str">
            <v>โรงพยาบาลโขงเจียม</v>
          </cell>
          <cell r="C497" t="str">
            <v>21002</v>
          </cell>
          <cell r="D497" t="str">
            <v>กระทรวงสาธารณสุข สำนักงานปลัดกระทรวงสาธารณสุข</v>
          </cell>
          <cell r="E497" t="str">
            <v>07</v>
          </cell>
          <cell r="F497" t="str">
            <v>โรงพยาบาลชุมชน</v>
          </cell>
          <cell r="G497" t="str">
            <v>30</v>
          </cell>
          <cell r="H497" t="str">
            <v>34</v>
          </cell>
          <cell r="I497" t="str">
            <v>จ.อุบลราชธานี</v>
          </cell>
          <cell r="J497" t="str">
            <v>03</v>
          </cell>
          <cell r="K497" t="str">
            <v xml:space="preserve"> อ.โขงเจียม</v>
          </cell>
          <cell r="L497" t="str">
            <v>01</v>
          </cell>
          <cell r="M497" t="str">
            <v xml:space="preserve"> 'ต.โขงเจียม'</v>
          </cell>
          <cell r="N497" t="str">
            <v>02</v>
          </cell>
          <cell r="O497" t="str">
            <v xml:space="preserve"> หมู่ 2</v>
          </cell>
          <cell r="P497" t="str">
            <v>01</v>
          </cell>
          <cell r="Q497" t="str">
            <v>เปิดดำเนินการ</v>
          </cell>
          <cell r="V497" t="str">
            <v>21</v>
          </cell>
          <cell r="W497" t="str">
            <v>2.1 ทุติยภูมิระดับต้น</v>
          </cell>
          <cell r="AH497" t="str">
            <v>10945</v>
          </cell>
        </row>
        <row r="498">
          <cell r="A498" t="str">
            <v>001095000</v>
          </cell>
          <cell r="B498" t="str">
            <v>โรงพยาบาลบุณฑริก</v>
          </cell>
          <cell r="C498" t="str">
            <v>21002</v>
          </cell>
          <cell r="D498" t="str">
            <v>กระทรวงสาธารณสุข สำนักงานปลัดกระทรวงสาธารณสุข</v>
          </cell>
          <cell r="E498" t="str">
            <v>07</v>
          </cell>
          <cell r="F498" t="str">
            <v>โรงพยาบาลชุมชน</v>
          </cell>
          <cell r="G498" t="str">
            <v>30</v>
          </cell>
          <cell r="H498" t="str">
            <v>34</v>
          </cell>
          <cell r="I498" t="str">
            <v>จ.อุบลราชธานี</v>
          </cell>
          <cell r="J498" t="str">
            <v>10</v>
          </cell>
          <cell r="K498" t="str">
            <v xml:space="preserve"> อ.บุณฑริก</v>
          </cell>
          <cell r="L498" t="str">
            <v>01</v>
          </cell>
          <cell r="M498" t="str">
            <v xml:space="preserve"> 'ต.โพนงาม'</v>
          </cell>
          <cell r="N498" t="str">
            <v>01</v>
          </cell>
          <cell r="O498" t="str">
            <v xml:space="preserve"> หมู่ 1</v>
          </cell>
          <cell r="P498" t="str">
            <v>01</v>
          </cell>
          <cell r="Q498" t="str">
            <v>เปิดดำเนินการ</v>
          </cell>
          <cell r="V498" t="str">
            <v>21</v>
          </cell>
          <cell r="W498" t="str">
            <v>2.1 ทุติยภูมิระดับต้น</v>
          </cell>
          <cell r="AH498" t="str">
            <v>10950</v>
          </cell>
        </row>
        <row r="499">
          <cell r="A499" t="str">
            <v>001095300</v>
          </cell>
          <cell r="B499" t="str">
            <v>โรงพยาบาลม่วงสามสิบ</v>
          </cell>
          <cell r="C499" t="str">
            <v>21002</v>
          </cell>
          <cell r="D499" t="str">
            <v>กระทรวงสาธารณสุข สำนักงานปลัดกระทรวงสาธารณสุข</v>
          </cell>
          <cell r="E499" t="str">
            <v>07</v>
          </cell>
          <cell r="F499" t="str">
            <v>โรงพยาบาลชุมชน</v>
          </cell>
          <cell r="G499" t="str">
            <v>30</v>
          </cell>
          <cell r="H499" t="str">
            <v>34</v>
          </cell>
          <cell r="I499" t="str">
            <v>จ.อุบลราชธานี</v>
          </cell>
          <cell r="J499" t="str">
            <v>14</v>
          </cell>
          <cell r="K499" t="str">
            <v xml:space="preserve"> อ.ม่วงสามสิบ</v>
          </cell>
          <cell r="L499" t="str">
            <v>01</v>
          </cell>
          <cell r="M499" t="str">
            <v xml:space="preserve"> 'ต.ม่วงสามสิบ'</v>
          </cell>
          <cell r="N499" t="str">
            <v>10</v>
          </cell>
          <cell r="O499" t="str">
            <v xml:space="preserve"> หมู่ 10</v>
          </cell>
          <cell r="P499" t="str">
            <v>01</v>
          </cell>
          <cell r="Q499" t="str">
            <v>เปิดดำเนินการ</v>
          </cell>
          <cell r="V499" t="str">
            <v>21</v>
          </cell>
          <cell r="W499" t="str">
            <v>2.1 ทุติยภูมิระดับต้น</v>
          </cell>
          <cell r="AH499" t="str">
            <v>10953</v>
          </cell>
        </row>
        <row r="500">
          <cell r="A500" t="str">
            <v>001090100</v>
          </cell>
          <cell r="B500" t="str">
            <v>โรงพยาบาลบ้านกรวด</v>
          </cell>
          <cell r="C500" t="str">
            <v>21002</v>
          </cell>
          <cell r="D500" t="str">
            <v>กระทรวงสาธารณสุข สำนักงานปลัดกระทรวงสาธารณสุข</v>
          </cell>
          <cell r="E500" t="str">
            <v>07</v>
          </cell>
          <cell r="F500" t="str">
            <v>โรงพยาบาลชุมชน</v>
          </cell>
          <cell r="G500" t="str">
            <v>60</v>
          </cell>
          <cell r="H500" t="str">
            <v>31</v>
          </cell>
          <cell r="I500" t="str">
            <v>จ.บุรีรัมย์</v>
          </cell>
          <cell r="J500" t="str">
            <v>08</v>
          </cell>
          <cell r="K500" t="str">
            <v xml:space="preserve"> อ.บ้านกรวด</v>
          </cell>
          <cell r="L500" t="str">
            <v>01</v>
          </cell>
          <cell r="M500" t="str">
            <v xml:space="preserve"> 'ต.บ้านกรวด'</v>
          </cell>
          <cell r="N500" t="str">
            <v>03</v>
          </cell>
          <cell r="O500" t="str">
            <v xml:space="preserve"> หมู่ 3</v>
          </cell>
          <cell r="P500" t="str">
            <v>01</v>
          </cell>
          <cell r="Q500" t="str">
            <v>เปิดดำเนินการ</v>
          </cell>
          <cell r="R500" t="str">
            <v xml:space="preserve">120  ถ.ไมยรัตน์ </v>
          </cell>
          <cell r="V500" t="str">
            <v>22</v>
          </cell>
          <cell r="W500" t="str">
            <v>2.2 ทุติยภูมิระดับกลาง</v>
          </cell>
          <cell r="AH500" t="str">
            <v>10901</v>
          </cell>
        </row>
        <row r="501">
          <cell r="A501" t="str">
            <v>001092100</v>
          </cell>
          <cell r="B501" t="str">
            <v>โรงพยาบาลสนม</v>
          </cell>
          <cell r="C501" t="str">
            <v>21002</v>
          </cell>
          <cell r="D501" t="str">
            <v>กระทรวงสาธารณสุข สำนักงานปลัดกระทรวงสาธารณสุข</v>
          </cell>
          <cell r="E501" t="str">
            <v>07</v>
          </cell>
          <cell r="F501" t="str">
            <v>โรงพยาบาลชุมชน</v>
          </cell>
          <cell r="G501" t="str">
            <v>30</v>
          </cell>
          <cell r="H501" t="str">
            <v>32</v>
          </cell>
          <cell r="I501" t="str">
            <v>จ.สุรินทร์</v>
          </cell>
          <cell r="J501" t="str">
            <v>08</v>
          </cell>
          <cell r="K501" t="str">
            <v xml:space="preserve"> อ.สนม</v>
          </cell>
          <cell r="L501" t="str">
            <v>01</v>
          </cell>
          <cell r="M501" t="str">
            <v xml:space="preserve"> 'ต.สนม'</v>
          </cell>
          <cell r="N501" t="str">
            <v>03</v>
          </cell>
          <cell r="O501" t="str">
            <v xml:space="preserve"> หมู่ 3</v>
          </cell>
          <cell r="P501" t="str">
            <v>01</v>
          </cell>
          <cell r="Q501" t="str">
            <v>เปิดดำเนินการ</v>
          </cell>
          <cell r="R501" t="str">
            <v xml:space="preserve">110  ถ.ศรีสนม </v>
          </cell>
          <cell r="V501" t="str">
            <v>21</v>
          </cell>
          <cell r="W501" t="str">
            <v>2.1 ทุติยภูมิระดับต้น</v>
          </cell>
          <cell r="AH501" t="str">
            <v>10921</v>
          </cell>
        </row>
        <row r="502">
          <cell r="A502" t="str">
            <v>001091600</v>
          </cell>
          <cell r="B502" t="str">
            <v>โรงพยาบาลท่าตูม</v>
          </cell>
          <cell r="C502" t="str">
            <v>21002</v>
          </cell>
          <cell r="D502" t="str">
            <v>กระทรวงสาธารณสุข สำนักงานปลัดกระทรวงสาธารณสุข</v>
          </cell>
          <cell r="E502" t="str">
            <v>07</v>
          </cell>
          <cell r="F502" t="str">
            <v>โรงพยาบาลชุมชน</v>
          </cell>
          <cell r="G502" t="str">
            <v>30</v>
          </cell>
          <cell r="H502" t="str">
            <v>32</v>
          </cell>
          <cell r="I502" t="str">
            <v>จ.สุรินทร์</v>
          </cell>
          <cell r="J502" t="str">
            <v>03</v>
          </cell>
          <cell r="K502" t="str">
            <v xml:space="preserve"> อ.ท่าตูม</v>
          </cell>
          <cell r="L502" t="str">
            <v>01</v>
          </cell>
          <cell r="M502" t="str">
            <v xml:space="preserve"> 'ต.ท่าตูม'</v>
          </cell>
          <cell r="N502" t="str">
            <v>07</v>
          </cell>
          <cell r="O502" t="str">
            <v xml:space="preserve"> หมู่ 7</v>
          </cell>
          <cell r="P502" t="str">
            <v>01</v>
          </cell>
          <cell r="Q502" t="str">
            <v>เปิดดำเนินการ</v>
          </cell>
          <cell r="R502" t="str">
            <v xml:space="preserve">406 </v>
          </cell>
          <cell r="S502" t="str">
            <v>32120</v>
          </cell>
          <cell r="T502" t="str">
            <v>044-591126</v>
          </cell>
          <cell r="U502" t="str">
            <v>044-591126</v>
          </cell>
          <cell r="V502" t="str">
            <v>22</v>
          </cell>
          <cell r="W502" t="str">
            <v>2.2 ทุติยภูมิระดับกลาง</v>
          </cell>
          <cell r="X502" t="str">
            <v>S</v>
          </cell>
          <cell r="Y502" t="str">
            <v xml:space="preserve">บริการ  </v>
          </cell>
          <cell r="AH502" t="str">
            <v>10916</v>
          </cell>
        </row>
        <row r="503">
          <cell r="A503" t="str">
            <v>001097800</v>
          </cell>
          <cell r="B503" t="str">
            <v>โรงพยาบาลภูเขียว</v>
          </cell>
          <cell r="C503" t="str">
            <v>21002</v>
          </cell>
          <cell r="D503" t="str">
            <v>กระทรวงสาธารณสุข สำนักงานปลัดกระทรวงสาธารณสุข</v>
          </cell>
          <cell r="E503" t="str">
            <v>07</v>
          </cell>
          <cell r="F503" t="str">
            <v>โรงพยาบาลชุมชน</v>
          </cell>
          <cell r="G503" t="str">
            <v>90</v>
          </cell>
          <cell r="H503" t="str">
            <v>36</v>
          </cell>
          <cell r="I503" t="str">
            <v>จ.ชัยภูมิ</v>
          </cell>
          <cell r="J503" t="str">
            <v>10</v>
          </cell>
          <cell r="K503" t="str">
            <v xml:space="preserve"> อ.ภูเขียว</v>
          </cell>
          <cell r="L503" t="str">
            <v>01</v>
          </cell>
          <cell r="M503" t="str">
            <v xml:space="preserve"> 'ต.ผักปัง'</v>
          </cell>
          <cell r="N503" t="str">
            <v>04</v>
          </cell>
          <cell r="O503" t="str">
            <v xml:space="preserve"> หมู่ 4</v>
          </cell>
          <cell r="P503" t="str">
            <v>01</v>
          </cell>
          <cell r="Q503" t="str">
            <v>เปิดดำเนินการ</v>
          </cell>
          <cell r="R503" t="str">
            <v xml:space="preserve">149 </v>
          </cell>
          <cell r="V503" t="str">
            <v>22</v>
          </cell>
          <cell r="W503" t="str">
            <v>2.2 ทุติยภูมิระดับกลาง</v>
          </cell>
          <cell r="AH503" t="str">
            <v>10978</v>
          </cell>
        </row>
        <row r="504">
          <cell r="A504" t="str">
            <v>001098000</v>
          </cell>
          <cell r="B504" t="str">
            <v>โรงพยาบาลแก้งคร้อ</v>
          </cell>
          <cell r="C504" t="str">
            <v>21002</v>
          </cell>
          <cell r="D504" t="str">
            <v>กระทรวงสาธารณสุข สำนักงานปลัดกระทรวงสาธารณสุข</v>
          </cell>
          <cell r="E504" t="str">
            <v>07</v>
          </cell>
          <cell r="F504" t="str">
            <v>โรงพยาบาลชุมชน</v>
          </cell>
          <cell r="G504" t="str">
            <v>60</v>
          </cell>
          <cell r="H504" t="str">
            <v>36</v>
          </cell>
          <cell r="I504" t="str">
            <v>จ.ชัยภูมิ</v>
          </cell>
          <cell r="J504" t="str">
            <v>12</v>
          </cell>
          <cell r="K504" t="str">
            <v xml:space="preserve"> อ.แก้งคร้อ</v>
          </cell>
          <cell r="L504" t="str">
            <v>01</v>
          </cell>
          <cell r="M504" t="str">
            <v xml:space="preserve"> 'ต.ช่องสามหมอ'</v>
          </cell>
          <cell r="N504" t="str">
            <v>01</v>
          </cell>
          <cell r="O504" t="str">
            <v xml:space="preserve"> หมู่ 1</v>
          </cell>
          <cell r="P504" t="str">
            <v>01</v>
          </cell>
          <cell r="Q504" t="str">
            <v>เปิดดำเนินการ</v>
          </cell>
          <cell r="R504" t="str">
            <v xml:space="preserve">1057 </v>
          </cell>
          <cell r="V504" t="str">
            <v>21</v>
          </cell>
          <cell r="W504" t="str">
            <v>2.1 ทุติยภูมิระดับต้น</v>
          </cell>
          <cell r="AH504" t="str">
            <v>10980</v>
          </cell>
        </row>
        <row r="505">
          <cell r="A505" t="str">
            <v>001098100</v>
          </cell>
          <cell r="B505" t="str">
            <v>โรงพยาบาลคอนสาร</v>
          </cell>
          <cell r="C505" t="str">
            <v>21002</v>
          </cell>
          <cell r="D505" t="str">
            <v>กระทรวงสาธารณสุข สำนักงานปลัดกระทรวงสาธารณสุข</v>
          </cell>
          <cell r="E505" t="str">
            <v>07</v>
          </cell>
          <cell r="F505" t="str">
            <v>โรงพยาบาลชุมชน</v>
          </cell>
          <cell r="G505" t="str">
            <v>30</v>
          </cell>
          <cell r="H505" t="str">
            <v>36</v>
          </cell>
          <cell r="I505" t="str">
            <v>จ.ชัยภูมิ</v>
          </cell>
          <cell r="J505" t="str">
            <v>13</v>
          </cell>
          <cell r="K505" t="str">
            <v xml:space="preserve"> อ.คอนสาร</v>
          </cell>
          <cell r="L505" t="str">
            <v>07</v>
          </cell>
          <cell r="M505" t="str">
            <v xml:space="preserve"> 'ต.ทุ่งนาเลา'</v>
          </cell>
          <cell r="N505" t="str">
            <v>05</v>
          </cell>
          <cell r="O505" t="str">
            <v xml:space="preserve"> หมู่ 5</v>
          </cell>
          <cell r="P505" t="str">
            <v>01</v>
          </cell>
          <cell r="Q505" t="str">
            <v>เปิดดำเนินการ</v>
          </cell>
          <cell r="R505" t="str">
            <v>137</v>
          </cell>
          <cell r="V505" t="str">
            <v>21</v>
          </cell>
          <cell r="W505" t="str">
            <v>2.1 ทุติยภูมิระดับต้น</v>
          </cell>
          <cell r="AH505" t="str">
            <v>10981</v>
          </cell>
        </row>
        <row r="506">
          <cell r="A506" t="str">
            <v>001099100</v>
          </cell>
          <cell r="B506" t="str">
            <v>โรงพยาบาลนากลาง</v>
          </cell>
          <cell r="C506" t="str">
            <v>21002</v>
          </cell>
          <cell r="D506" t="str">
            <v>กระทรวงสาธารณสุข สำนักงานปลัดกระทรวงสาธารณสุข</v>
          </cell>
          <cell r="E506" t="str">
            <v>07</v>
          </cell>
          <cell r="F506" t="str">
            <v>โรงพยาบาลชุมชน</v>
          </cell>
          <cell r="G506" t="str">
            <v>60</v>
          </cell>
          <cell r="H506" t="str">
            <v>39</v>
          </cell>
          <cell r="I506" t="str">
            <v>จ.หนองบัวลำภู</v>
          </cell>
          <cell r="J506" t="str">
            <v>02</v>
          </cell>
          <cell r="K506" t="str">
            <v xml:space="preserve"> อ.นากลาง</v>
          </cell>
          <cell r="L506" t="str">
            <v>01</v>
          </cell>
          <cell r="M506" t="str">
            <v xml:space="preserve"> 'ต.นากลาง'</v>
          </cell>
          <cell r="N506" t="str">
            <v>06</v>
          </cell>
          <cell r="O506" t="str">
            <v xml:space="preserve"> หมู่ 6</v>
          </cell>
          <cell r="P506" t="str">
            <v>01</v>
          </cell>
          <cell r="Q506" t="str">
            <v>เปิดดำเนินการ</v>
          </cell>
          <cell r="R506" t="str">
            <v xml:space="preserve">84  ถ.อุดร-เลย </v>
          </cell>
          <cell r="V506" t="str">
            <v>21</v>
          </cell>
          <cell r="W506" t="str">
            <v>2.1 ทุติยภูมิระดับต้น</v>
          </cell>
          <cell r="AH506" t="str">
            <v>10991</v>
          </cell>
        </row>
        <row r="507">
          <cell r="A507" t="str">
            <v>001100200</v>
          </cell>
          <cell r="B507" t="str">
            <v>โรงพยาบาลบ้านไผ่</v>
          </cell>
          <cell r="C507" t="str">
            <v>21002</v>
          </cell>
          <cell r="D507" t="str">
            <v>กระทรวงสาธารณสุข สำนักงานปลัดกระทรวงสาธารณสุข</v>
          </cell>
          <cell r="E507" t="str">
            <v>07</v>
          </cell>
          <cell r="F507" t="str">
            <v>โรงพยาบาลชุมชน</v>
          </cell>
          <cell r="G507" t="str">
            <v>90</v>
          </cell>
          <cell r="H507" t="str">
            <v>40</v>
          </cell>
          <cell r="I507" t="str">
            <v>จ.ขอนแก่น</v>
          </cell>
          <cell r="J507" t="str">
            <v>10</v>
          </cell>
          <cell r="K507" t="str">
            <v xml:space="preserve"> อ.บ้านไผ่</v>
          </cell>
          <cell r="L507" t="str">
            <v>02</v>
          </cell>
          <cell r="M507" t="str">
            <v xml:space="preserve"> 'ต.ในเมือง'</v>
          </cell>
          <cell r="N507" t="str">
            <v>03</v>
          </cell>
          <cell r="O507" t="str">
            <v xml:space="preserve"> หมู่ 3</v>
          </cell>
          <cell r="P507" t="str">
            <v>01</v>
          </cell>
          <cell r="Q507" t="str">
            <v>เปิดดำเนินการ</v>
          </cell>
          <cell r="R507" t="str">
            <v xml:space="preserve">718 ถ.แจ้งสนิท </v>
          </cell>
          <cell r="S507" t="str">
            <v>40110</v>
          </cell>
          <cell r="T507" t="str">
            <v>043272357</v>
          </cell>
          <cell r="V507" t="str">
            <v>22</v>
          </cell>
          <cell r="W507" t="str">
            <v>2.2 ทุติยภูมิระดับกลาง</v>
          </cell>
          <cell r="X507" t="str">
            <v>S</v>
          </cell>
          <cell r="Y507" t="str">
            <v xml:space="preserve">บริการ  </v>
          </cell>
          <cell r="AH507" t="str">
            <v>11002</v>
          </cell>
        </row>
        <row r="508">
          <cell r="A508" t="str">
            <v>001101800</v>
          </cell>
          <cell r="B508" t="str">
            <v>โรงพยาบาลหนองหาน</v>
          </cell>
          <cell r="C508" t="str">
            <v>21002</v>
          </cell>
          <cell r="D508" t="str">
            <v>กระทรวงสาธารณสุข สำนักงานปลัดกระทรวงสาธารณสุข</v>
          </cell>
          <cell r="E508" t="str">
            <v>07</v>
          </cell>
          <cell r="F508" t="str">
            <v>โรงพยาบาลชุมชน</v>
          </cell>
          <cell r="G508" t="str">
            <v>90</v>
          </cell>
          <cell r="H508" t="str">
            <v>41</v>
          </cell>
          <cell r="I508" t="str">
            <v>จ.อุดรธานี</v>
          </cell>
          <cell r="J508" t="str">
            <v>06</v>
          </cell>
          <cell r="K508" t="str">
            <v xml:space="preserve"> อ.หนองหาน</v>
          </cell>
          <cell r="L508" t="str">
            <v>01</v>
          </cell>
          <cell r="M508" t="str">
            <v xml:space="preserve"> 'ต.หนองหาน'</v>
          </cell>
          <cell r="N508" t="str">
            <v>06</v>
          </cell>
          <cell r="O508" t="str">
            <v xml:space="preserve"> หมู่ 6</v>
          </cell>
          <cell r="P508" t="str">
            <v>01</v>
          </cell>
          <cell r="Q508" t="str">
            <v>เปิดดำเนินการ</v>
          </cell>
          <cell r="S508" t="str">
            <v>41130</v>
          </cell>
          <cell r="V508" t="str">
            <v>22</v>
          </cell>
          <cell r="W508" t="str">
            <v>2.2 ทุติยภูมิระดับกลาง</v>
          </cell>
          <cell r="AH508" t="str">
            <v>11018</v>
          </cell>
        </row>
        <row r="509">
          <cell r="A509" t="str">
            <v>001100000</v>
          </cell>
          <cell r="B509" t="str">
            <v>โรงพยาบาลน้ำพอง</v>
          </cell>
          <cell r="C509" t="str">
            <v>21002</v>
          </cell>
          <cell r="D509" t="str">
            <v>กระทรวงสาธารณสุข สำนักงานปลัดกระทรวงสาธารณสุข</v>
          </cell>
          <cell r="E509" t="str">
            <v>07</v>
          </cell>
          <cell r="F509" t="str">
            <v>โรงพยาบาลชุมชน</v>
          </cell>
          <cell r="G509" t="str">
            <v>60</v>
          </cell>
          <cell r="H509" t="str">
            <v>40</v>
          </cell>
          <cell r="I509" t="str">
            <v>จ.ขอนแก่น</v>
          </cell>
          <cell r="J509" t="str">
            <v>07</v>
          </cell>
          <cell r="K509" t="str">
            <v xml:space="preserve"> อ.น้ำพอง</v>
          </cell>
          <cell r="L509" t="str">
            <v>01</v>
          </cell>
          <cell r="M509" t="str">
            <v xml:space="preserve"> 'ต.น้ำพอง'</v>
          </cell>
          <cell r="N509" t="str">
            <v>02</v>
          </cell>
          <cell r="O509" t="str">
            <v xml:space="preserve"> หมู่ 2</v>
          </cell>
          <cell r="P509" t="str">
            <v>01</v>
          </cell>
          <cell r="Q509" t="str">
            <v>เปิดดำเนินการ</v>
          </cell>
          <cell r="R509" t="str">
            <v xml:space="preserve">122/2 ถ.มิตรภาพ </v>
          </cell>
          <cell r="S509" t="str">
            <v>40140</v>
          </cell>
          <cell r="T509" t="str">
            <v>043441112</v>
          </cell>
          <cell r="V509" t="str">
            <v>21</v>
          </cell>
          <cell r="W509" t="str">
            <v>2.1 ทุติยภูมิระดับต้น</v>
          </cell>
          <cell r="X509" t="str">
            <v>S</v>
          </cell>
          <cell r="Y509" t="str">
            <v xml:space="preserve">บริการ  </v>
          </cell>
          <cell r="AH509" t="str">
            <v>11000</v>
          </cell>
        </row>
        <row r="510">
          <cell r="A510" t="str">
            <v>001101100</v>
          </cell>
          <cell r="B510" t="str">
            <v>โรงพยาบาลเขาสวนกวาง</v>
          </cell>
          <cell r="C510" t="str">
            <v>21002</v>
          </cell>
          <cell r="D510" t="str">
            <v>กระทรวงสาธารณสุข สำนักงานปลัดกระทรวงสาธารณสุข</v>
          </cell>
          <cell r="E510" t="str">
            <v>07</v>
          </cell>
          <cell r="F510" t="str">
            <v>โรงพยาบาลชุมชน</v>
          </cell>
          <cell r="G510" t="str">
            <v>30</v>
          </cell>
          <cell r="H510" t="str">
            <v>40</v>
          </cell>
          <cell r="I510" t="str">
            <v>จ.ขอนแก่น</v>
          </cell>
          <cell r="J510" t="str">
            <v>19</v>
          </cell>
          <cell r="K510" t="str">
            <v xml:space="preserve"> อ.เขาสวนกวาง</v>
          </cell>
          <cell r="L510" t="str">
            <v>05</v>
          </cell>
          <cell r="M510" t="str">
            <v xml:space="preserve"> 'ต.คำม่วง'</v>
          </cell>
          <cell r="N510" t="str">
            <v>10</v>
          </cell>
          <cell r="O510" t="str">
            <v xml:space="preserve"> หมู่ 10</v>
          </cell>
          <cell r="P510" t="str">
            <v>01</v>
          </cell>
          <cell r="Q510" t="str">
            <v>เปิดดำเนินการ</v>
          </cell>
          <cell r="R510" t="str">
            <v>198 ถ.มิตรภาพ</v>
          </cell>
          <cell r="S510" t="str">
            <v>40280</v>
          </cell>
          <cell r="T510" t="str">
            <v>043449095</v>
          </cell>
          <cell r="V510" t="str">
            <v>21</v>
          </cell>
          <cell r="W510" t="str">
            <v>2.1 ทุติยภูมิระดับต้น</v>
          </cell>
          <cell r="X510" t="str">
            <v>S</v>
          </cell>
          <cell r="Y510" t="str">
            <v xml:space="preserve">บริการ  </v>
          </cell>
          <cell r="AH510" t="str">
            <v>11011</v>
          </cell>
        </row>
        <row r="511">
          <cell r="A511" t="str">
            <v>001092900</v>
          </cell>
          <cell r="B511" t="str">
            <v>โรงพยาบาลกันทรลักษ์</v>
          </cell>
          <cell r="C511" t="str">
            <v>21002</v>
          </cell>
          <cell r="D511" t="str">
            <v>กระทรวงสาธารณสุข สำนักงานปลัดกระทรวงสาธารณสุข</v>
          </cell>
          <cell r="E511" t="str">
            <v>07</v>
          </cell>
          <cell r="F511" t="str">
            <v>โรงพยาบาลชุมชน</v>
          </cell>
          <cell r="G511" t="str">
            <v>120</v>
          </cell>
          <cell r="H511" t="str">
            <v>33</v>
          </cell>
          <cell r="I511" t="str">
            <v>จ.ศรีสะเกษ</v>
          </cell>
          <cell r="J511" t="str">
            <v>04</v>
          </cell>
          <cell r="K511" t="str">
            <v xml:space="preserve"> อ.กันทรลักษ์</v>
          </cell>
          <cell r="L511" t="str">
            <v>06</v>
          </cell>
          <cell r="M511" t="str">
            <v xml:space="preserve"> 'ต.น้ำอ้อม'</v>
          </cell>
          <cell r="N511" t="str">
            <v>05</v>
          </cell>
          <cell r="O511" t="str">
            <v xml:space="preserve"> หมู่ 5</v>
          </cell>
          <cell r="P511" t="str">
            <v>01</v>
          </cell>
          <cell r="Q511" t="str">
            <v>เปิดดำเนินการ</v>
          </cell>
          <cell r="S511" t="str">
            <v>33110</v>
          </cell>
          <cell r="T511" t="str">
            <v>045635758-61</v>
          </cell>
          <cell r="U511" t="str">
            <v>045661164</v>
          </cell>
          <cell r="V511" t="str">
            <v>23</v>
          </cell>
          <cell r="W511" t="str">
            <v>2.3 ทุติยภูมิระดับสูง</v>
          </cell>
          <cell r="X511" t="str">
            <v>S</v>
          </cell>
          <cell r="Y511" t="str">
            <v xml:space="preserve">บริการ  </v>
          </cell>
          <cell r="Z511" t="str">
            <v>04</v>
          </cell>
          <cell r="AA511" t="str">
            <v>แก้ไข/เปลี่ยนแปลงที่ตั้ง</v>
          </cell>
          <cell r="AB511" t="str">
            <v>แก้ไขจำนวนเตียง 142 เป็น 120</v>
          </cell>
          <cell r="AH511" t="str">
            <v>10929</v>
          </cell>
        </row>
        <row r="512">
          <cell r="A512" t="str">
            <v>001100900</v>
          </cell>
          <cell r="B512" t="str">
            <v>โรงพยาบาลมัญจาคีรี</v>
          </cell>
          <cell r="C512" t="str">
            <v>21002</v>
          </cell>
          <cell r="D512" t="str">
            <v>กระทรวงสาธารณสุข สำนักงานปลัดกระทรวงสาธารณสุข</v>
          </cell>
          <cell r="E512" t="str">
            <v>07</v>
          </cell>
          <cell r="F512" t="str">
            <v>โรงพยาบาลชุมชน</v>
          </cell>
          <cell r="G512" t="str">
            <v>60</v>
          </cell>
          <cell r="H512" t="str">
            <v>40</v>
          </cell>
          <cell r="I512" t="str">
            <v>จ.ขอนแก่น</v>
          </cell>
          <cell r="J512" t="str">
            <v>17</v>
          </cell>
          <cell r="K512" t="str">
            <v xml:space="preserve"> อ.มัญจาคีรี</v>
          </cell>
          <cell r="L512" t="str">
            <v>01</v>
          </cell>
          <cell r="M512" t="str">
            <v xml:space="preserve"> 'ต.กุดเค้า'</v>
          </cell>
          <cell r="N512" t="str">
            <v>14</v>
          </cell>
          <cell r="O512" t="str">
            <v xml:space="preserve"> หมู่ 14</v>
          </cell>
          <cell r="P512" t="str">
            <v>01</v>
          </cell>
          <cell r="Q512" t="str">
            <v>เปิดดำเนินการ</v>
          </cell>
          <cell r="R512" t="str">
            <v xml:space="preserve">316 </v>
          </cell>
          <cell r="S512" t="str">
            <v>40160</v>
          </cell>
          <cell r="T512" t="str">
            <v>043289100</v>
          </cell>
          <cell r="V512" t="str">
            <v>21</v>
          </cell>
          <cell r="W512" t="str">
            <v>2.1 ทุติยภูมิระดับต้น</v>
          </cell>
          <cell r="X512" t="str">
            <v>S</v>
          </cell>
          <cell r="Y512" t="str">
            <v xml:space="preserve">บริการ  </v>
          </cell>
          <cell r="AH512" t="str">
            <v>11009</v>
          </cell>
        </row>
        <row r="513">
          <cell r="A513" t="str">
            <v>001096300</v>
          </cell>
          <cell r="B513" t="str">
            <v>โรงพยาบาลทรายมูล</v>
          </cell>
          <cell r="C513" t="str">
            <v>21002</v>
          </cell>
          <cell r="D513" t="str">
            <v>กระทรวงสาธารณสุข สำนักงานปลัดกระทรวงสาธารณสุข</v>
          </cell>
          <cell r="E513" t="str">
            <v>07</v>
          </cell>
          <cell r="F513" t="str">
            <v>โรงพยาบาลชุมชน</v>
          </cell>
          <cell r="G513" t="str">
            <v>30</v>
          </cell>
          <cell r="H513" t="str">
            <v>35</v>
          </cell>
          <cell r="I513" t="str">
            <v>จ.ยโสธร</v>
          </cell>
          <cell r="J513" t="str">
            <v>02</v>
          </cell>
          <cell r="K513" t="str">
            <v xml:space="preserve"> อ.ทรายมูล</v>
          </cell>
          <cell r="L513" t="str">
            <v>01</v>
          </cell>
          <cell r="M513" t="str">
            <v xml:space="preserve"> 'ต.ทรายมูล'</v>
          </cell>
          <cell r="N513" t="str">
            <v>00</v>
          </cell>
          <cell r="O513" t="str">
            <v xml:space="preserve"> หมู่ 0</v>
          </cell>
          <cell r="P513" t="str">
            <v>01</v>
          </cell>
          <cell r="Q513" t="str">
            <v>เปิดดำเนินการ</v>
          </cell>
          <cell r="R513" t="str">
            <v xml:space="preserve">100 </v>
          </cell>
          <cell r="S513" t="str">
            <v>35170</v>
          </cell>
          <cell r="V513" t="str">
            <v>21</v>
          </cell>
          <cell r="W513" t="str">
            <v>2.1 ทุติยภูมิระดับต้น</v>
          </cell>
          <cell r="AH513" t="str">
            <v>10963</v>
          </cell>
        </row>
        <row r="514">
          <cell r="A514" t="str">
            <v>001095900</v>
          </cell>
          <cell r="B514" t="str">
            <v>โรงพยาบาลสำโรง</v>
          </cell>
          <cell r="C514" t="str">
            <v>21002</v>
          </cell>
          <cell r="D514" t="str">
            <v>กระทรวงสาธารณสุข สำนักงานปลัดกระทรวงสาธารณสุข</v>
          </cell>
          <cell r="E514" t="str">
            <v>07</v>
          </cell>
          <cell r="F514" t="str">
            <v>โรงพยาบาลชุมชน</v>
          </cell>
          <cell r="G514" t="str">
            <v>30</v>
          </cell>
          <cell r="H514" t="str">
            <v>34</v>
          </cell>
          <cell r="I514" t="str">
            <v>จ.อุบลราชธานี</v>
          </cell>
          <cell r="J514" t="str">
            <v>22</v>
          </cell>
          <cell r="K514" t="str">
            <v xml:space="preserve"> อ.สำโรง</v>
          </cell>
          <cell r="L514" t="str">
            <v>01</v>
          </cell>
          <cell r="M514" t="str">
            <v xml:space="preserve"> 'ต.สำโรง'</v>
          </cell>
          <cell r="N514" t="str">
            <v>08</v>
          </cell>
          <cell r="O514" t="str">
            <v xml:space="preserve"> หมู่ 8</v>
          </cell>
          <cell r="P514" t="str">
            <v>01</v>
          </cell>
          <cell r="Q514" t="str">
            <v>เปิดดำเนินการ</v>
          </cell>
          <cell r="V514" t="str">
            <v>21</v>
          </cell>
          <cell r="W514" t="str">
            <v>2.1 ทุติยภูมิระดับต้น</v>
          </cell>
          <cell r="AH514" t="str">
            <v>10959</v>
          </cell>
        </row>
        <row r="515">
          <cell r="A515" t="str">
            <v>001093000</v>
          </cell>
          <cell r="B515" t="str">
            <v>โรงพยาบาลขุขันธ์</v>
          </cell>
          <cell r="C515" t="str">
            <v>21002</v>
          </cell>
          <cell r="D515" t="str">
            <v>กระทรวงสาธารณสุข สำนักงานปลัดกระทรวงสาธารณสุข</v>
          </cell>
          <cell r="E515" t="str">
            <v>07</v>
          </cell>
          <cell r="F515" t="str">
            <v>โรงพยาบาลชุมชน</v>
          </cell>
          <cell r="G515" t="str">
            <v>90</v>
          </cell>
          <cell r="H515" t="str">
            <v>33</v>
          </cell>
          <cell r="I515" t="str">
            <v>จ.ศรีสะเกษ</v>
          </cell>
          <cell r="J515" t="str">
            <v>05</v>
          </cell>
          <cell r="K515" t="str">
            <v xml:space="preserve"> อ.ขุขันธ์</v>
          </cell>
          <cell r="L515" t="str">
            <v>09</v>
          </cell>
          <cell r="M515" t="str">
            <v xml:space="preserve"> 'ต.ห้วยเหนือ'</v>
          </cell>
          <cell r="N515" t="str">
            <v>06</v>
          </cell>
          <cell r="O515" t="str">
            <v xml:space="preserve"> หมู่ 6</v>
          </cell>
          <cell r="P515" t="str">
            <v>01</v>
          </cell>
          <cell r="Q515" t="str">
            <v>เปิดดำเนินการ</v>
          </cell>
          <cell r="S515" t="str">
            <v>33140</v>
          </cell>
          <cell r="T515" t="str">
            <v>04563481-3</v>
          </cell>
          <cell r="U515" t="str">
            <v>045671015'</v>
          </cell>
          <cell r="V515" t="str">
            <v>045630484</v>
          </cell>
          <cell r="W515" t="str">
            <v>045671015'</v>
          </cell>
          <cell r="X515" t="str">
            <v>21</v>
          </cell>
          <cell r="Y515" t="str">
            <v>2.1 ทุติยภูมิระดับต้น</v>
          </cell>
          <cell r="Z515" t="str">
            <v>S</v>
          </cell>
          <cell r="AA515" t="str">
            <v xml:space="preserve">บริการ  </v>
          </cell>
          <cell r="AH515" t="str">
            <v>10930</v>
          </cell>
        </row>
        <row r="516">
          <cell r="A516" t="str">
            <v>001104600</v>
          </cell>
          <cell r="B516" t="str">
            <v>โรงพยาบาลเซกา</v>
          </cell>
          <cell r="C516" t="str">
            <v>21002</v>
          </cell>
          <cell r="D516" t="str">
            <v>กระทรวงสาธารณสุข สำนักงานปลัดกระทรวงสาธารณสุข</v>
          </cell>
          <cell r="E516" t="str">
            <v>07</v>
          </cell>
          <cell r="F516" t="str">
            <v>โรงพยาบาลชุมชน</v>
          </cell>
          <cell r="G516" t="str">
            <v>30</v>
          </cell>
          <cell r="H516" t="str">
            <v>38</v>
          </cell>
          <cell r="I516" t="str">
            <v>จ.บึงกาฬ</v>
          </cell>
          <cell r="J516" t="str">
            <v>04</v>
          </cell>
          <cell r="K516" t="str">
            <v xml:space="preserve"> อ.เซกา</v>
          </cell>
          <cell r="L516" t="str">
            <v>01</v>
          </cell>
          <cell r="M516" t="str">
            <v xml:space="preserve"> 'ต.เซกา'</v>
          </cell>
          <cell r="N516" t="str">
            <v>01</v>
          </cell>
          <cell r="O516" t="str">
            <v xml:space="preserve"> หมู่ 1</v>
          </cell>
          <cell r="P516" t="str">
            <v>01</v>
          </cell>
          <cell r="Q516" t="str">
            <v>เปิดดำเนินการ</v>
          </cell>
          <cell r="R516" t="str">
            <v xml:space="preserve">62  </v>
          </cell>
          <cell r="S516" t="str">
            <v>43150</v>
          </cell>
          <cell r="T516" t="str">
            <v>042489099</v>
          </cell>
          <cell r="U516" t="str">
            <v>042489099</v>
          </cell>
          <cell r="V516" t="str">
            <v>22</v>
          </cell>
          <cell r="W516" t="str">
            <v>2.2 ทุติยภูมิระดับกลาง</v>
          </cell>
          <cell r="X516" t="str">
            <v>S</v>
          </cell>
          <cell r="Y516" t="str">
            <v xml:space="preserve">บริการ  </v>
          </cell>
          <cell r="Z516" t="str">
            <v>01</v>
          </cell>
          <cell r="AA516" t="str">
            <v>ตั้งใหม่</v>
          </cell>
          <cell r="AH516" t="str">
            <v>11046</v>
          </cell>
        </row>
        <row r="517">
          <cell r="A517" t="str">
            <v>001100100</v>
          </cell>
          <cell r="B517" t="str">
            <v>โรงพยาบาลอุบลรัตน์</v>
          </cell>
          <cell r="C517" t="str">
            <v>21002</v>
          </cell>
          <cell r="D517" t="str">
            <v>กระทรวงสาธารณสุข สำนักงานปลัดกระทรวงสาธารณสุข</v>
          </cell>
          <cell r="E517" t="str">
            <v>07</v>
          </cell>
          <cell r="F517" t="str">
            <v>โรงพยาบาลชุมชน</v>
          </cell>
          <cell r="G517" t="str">
            <v>30</v>
          </cell>
          <cell r="H517" t="str">
            <v>40</v>
          </cell>
          <cell r="I517" t="str">
            <v>จ.ขอนแก่น</v>
          </cell>
          <cell r="J517" t="str">
            <v>08</v>
          </cell>
          <cell r="K517" t="str">
            <v xml:space="preserve"> อ.อุบลรัตน์</v>
          </cell>
          <cell r="L517" t="str">
            <v>03</v>
          </cell>
          <cell r="M517" t="str">
            <v xml:space="preserve"> 'ต.เขื่อนอุบลรัตน์'</v>
          </cell>
          <cell r="N517" t="str">
            <v>02</v>
          </cell>
          <cell r="O517" t="str">
            <v xml:space="preserve"> หมู่ 2</v>
          </cell>
          <cell r="P517" t="str">
            <v>01</v>
          </cell>
          <cell r="Q517" t="str">
            <v>เปิดดำเนินการ</v>
          </cell>
          <cell r="R517" t="str">
            <v xml:space="preserve">175 ถ.สุขาภิบาล 1 </v>
          </cell>
          <cell r="S517" t="str">
            <v>40250</v>
          </cell>
          <cell r="T517" t="str">
            <v>043446112</v>
          </cell>
          <cell r="V517" t="str">
            <v>21</v>
          </cell>
          <cell r="W517" t="str">
            <v>2.1 ทุติยภูมิระดับต้น</v>
          </cell>
          <cell r="X517" t="str">
            <v>S</v>
          </cell>
          <cell r="Y517" t="str">
            <v xml:space="preserve">บริการ  </v>
          </cell>
          <cell r="AH517" t="str">
            <v>11001</v>
          </cell>
        </row>
        <row r="518">
          <cell r="A518" t="str">
            <v>001101000</v>
          </cell>
          <cell r="B518" t="str">
            <v>โรงพยาบาลชนบท</v>
          </cell>
          <cell r="C518" t="str">
            <v>21002</v>
          </cell>
          <cell r="D518" t="str">
            <v>กระทรวงสาธารณสุข สำนักงานปลัดกระทรวงสาธารณสุข</v>
          </cell>
          <cell r="E518" t="str">
            <v>07</v>
          </cell>
          <cell r="F518" t="str">
            <v>โรงพยาบาลชุมชน</v>
          </cell>
          <cell r="G518" t="str">
            <v>30</v>
          </cell>
          <cell r="H518" t="str">
            <v>40</v>
          </cell>
          <cell r="I518" t="str">
            <v>จ.ขอนแก่น</v>
          </cell>
          <cell r="J518" t="str">
            <v>18</v>
          </cell>
          <cell r="K518" t="str">
            <v xml:space="preserve"> อ.ชนบท</v>
          </cell>
          <cell r="L518" t="str">
            <v>01</v>
          </cell>
          <cell r="M518" t="str">
            <v xml:space="preserve"> 'ต.ชนบท'</v>
          </cell>
          <cell r="N518" t="str">
            <v>11</v>
          </cell>
          <cell r="O518" t="str">
            <v xml:space="preserve"> หมู่ 11</v>
          </cell>
          <cell r="P518" t="str">
            <v>01</v>
          </cell>
          <cell r="Q518" t="str">
            <v>เปิดดำเนินการ</v>
          </cell>
          <cell r="R518" t="str">
            <v xml:space="preserve">231 </v>
          </cell>
          <cell r="S518" t="str">
            <v>40180</v>
          </cell>
          <cell r="T518" t="str">
            <v>043286084</v>
          </cell>
          <cell r="V518" t="str">
            <v>21</v>
          </cell>
          <cell r="W518" t="str">
            <v>2.1 ทุติยภูมิระดับต้น</v>
          </cell>
          <cell r="X518" t="str">
            <v>S</v>
          </cell>
          <cell r="Y518" t="str">
            <v xml:space="preserve">บริการ  </v>
          </cell>
          <cell r="AH518" t="str">
            <v>11010</v>
          </cell>
        </row>
        <row r="519">
          <cell r="A519" t="str">
            <v>001100800</v>
          </cell>
          <cell r="B519" t="str">
            <v>โรงพยาบาลภูเวียง</v>
          </cell>
          <cell r="C519" t="str">
            <v>21002</v>
          </cell>
          <cell r="D519" t="str">
            <v>กระทรวงสาธารณสุข สำนักงานปลัดกระทรวงสาธารณสุข</v>
          </cell>
          <cell r="E519" t="str">
            <v>07</v>
          </cell>
          <cell r="F519" t="str">
            <v>โรงพยาบาลชุมชน</v>
          </cell>
          <cell r="G519" t="str">
            <v>60</v>
          </cell>
          <cell r="H519" t="str">
            <v>40</v>
          </cell>
          <cell r="I519" t="str">
            <v>จ.ขอนแก่น</v>
          </cell>
          <cell r="J519" t="str">
            <v>16</v>
          </cell>
          <cell r="K519" t="str">
            <v xml:space="preserve"> อ.ภูเวียง</v>
          </cell>
          <cell r="L519" t="str">
            <v>17</v>
          </cell>
          <cell r="M519" t="str">
            <v xml:space="preserve"> 'ต.ภูเวียง'</v>
          </cell>
          <cell r="N519" t="str">
            <v>03</v>
          </cell>
          <cell r="O519" t="str">
            <v xml:space="preserve"> หมู่ 3</v>
          </cell>
          <cell r="P519" t="str">
            <v>01</v>
          </cell>
          <cell r="Q519" t="str">
            <v>เปิดดำเนินการ</v>
          </cell>
          <cell r="R519" t="str">
            <v xml:space="preserve">136 </v>
          </cell>
          <cell r="S519" t="str">
            <v>40150</v>
          </cell>
          <cell r="T519" t="str">
            <v>043291194</v>
          </cell>
          <cell r="V519" t="str">
            <v>21</v>
          </cell>
          <cell r="W519" t="str">
            <v>2.1 ทุติยภูมิระดับต้น</v>
          </cell>
          <cell r="X519" t="str">
            <v>S</v>
          </cell>
          <cell r="Y519" t="str">
            <v xml:space="preserve">บริการ  </v>
          </cell>
          <cell r="AH519" t="str">
            <v>11008</v>
          </cell>
        </row>
        <row r="520">
          <cell r="A520" t="str">
            <v>001096400</v>
          </cell>
          <cell r="B520" t="str">
            <v>โรงพยาบาลกุดชุม</v>
          </cell>
          <cell r="C520" t="str">
            <v>21002</v>
          </cell>
          <cell r="D520" t="str">
            <v>กระทรวงสาธารณสุข สำนักงานปลัดกระทรวงสาธารณสุข</v>
          </cell>
          <cell r="E520" t="str">
            <v>07</v>
          </cell>
          <cell r="F520" t="str">
            <v>โรงพยาบาลชุมชน</v>
          </cell>
          <cell r="G520" t="str">
            <v>30</v>
          </cell>
          <cell r="H520" t="str">
            <v>35</v>
          </cell>
          <cell r="I520" t="str">
            <v>จ.ยโสธร</v>
          </cell>
          <cell r="J520" t="str">
            <v>03</v>
          </cell>
          <cell r="K520" t="str">
            <v xml:space="preserve"> อ.กุดชุม</v>
          </cell>
          <cell r="L520" t="str">
            <v>01</v>
          </cell>
          <cell r="M520" t="str">
            <v xml:space="preserve"> 'ต.กุดชุม'</v>
          </cell>
          <cell r="N520" t="str">
            <v>14</v>
          </cell>
          <cell r="O520" t="str">
            <v xml:space="preserve"> หมู่ 14</v>
          </cell>
          <cell r="P520" t="str">
            <v>01</v>
          </cell>
          <cell r="Q520" t="str">
            <v>เปิดดำเนินการ</v>
          </cell>
          <cell r="R520" t="str">
            <v xml:space="preserve">100 </v>
          </cell>
          <cell r="S520" t="str">
            <v>35170</v>
          </cell>
          <cell r="V520" t="str">
            <v>21</v>
          </cell>
          <cell r="W520" t="str">
            <v>2.1 ทุติยภูมิระดับต้น</v>
          </cell>
          <cell r="AH520" t="str">
            <v>10964</v>
          </cell>
        </row>
        <row r="521">
          <cell r="A521" t="str">
            <v>001096500</v>
          </cell>
          <cell r="B521" t="str">
            <v>โรงพยาบาลคำเขื่อนแก้ว</v>
          </cell>
          <cell r="C521" t="str">
            <v>21002</v>
          </cell>
          <cell r="D521" t="str">
            <v>กระทรวงสาธารณสุข สำนักงานปลัดกระทรวงสาธารณสุข</v>
          </cell>
          <cell r="E521" t="str">
            <v>07</v>
          </cell>
          <cell r="F521" t="str">
            <v>โรงพยาบาลชุมชน</v>
          </cell>
          <cell r="G521" t="str">
            <v>60</v>
          </cell>
          <cell r="H521" t="str">
            <v>35</v>
          </cell>
          <cell r="I521" t="str">
            <v>จ.ยโสธร</v>
          </cell>
          <cell r="J521" t="str">
            <v>04</v>
          </cell>
          <cell r="K521" t="str">
            <v xml:space="preserve"> อ.คำเขื่อนแก้ว</v>
          </cell>
          <cell r="L521" t="str">
            <v>01</v>
          </cell>
          <cell r="M521" t="str">
            <v xml:space="preserve"> 'ต.ลุมพุก'</v>
          </cell>
          <cell r="N521" t="str">
            <v>02</v>
          </cell>
          <cell r="O521" t="str">
            <v xml:space="preserve"> หมู่ 2</v>
          </cell>
          <cell r="P521" t="str">
            <v>01</v>
          </cell>
          <cell r="Q521" t="str">
            <v>เปิดดำเนินการ</v>
          </cell>
          <cell r="S521" t="str">
            <v>35110</v>
          </cell>
          <cell r="V521" t="str">
            <v>21</v>
          </cell>
          <cell r="W521" t="str">
            <v>2.1 ทุติยภูมิระดับต้น</v>
          </cell>
          <cell r="AH521" t="str">
            <v>10965</v>
          </cell>
        </row>
        <row r="522">
          <cell r="A522" t="str">
            <v>001096900</v>
          </cell>
          <cell r="B522" t="str">
            <v>โรงพยาบาลไทยเจริญ</v>
          </cell>
          <cell r="C522" t="str">
            <v>21002</v>
          </cell>
          <cell r="D522" t="str">
            <v>กระทรวงสาธารณสุข สำนักงานปลัดกระทรวงสาธารณสุข</v>
          </cell>
          <cell r="E522" t="str">
            <v>07</v>
          </cell>
          <cell r="F522" t="str">
            <v>โรงพยาบาลชุมชน</v>
          </cell>
          <cell r="G522" t="str">
            <v>10</v>
          </cell>
          <cell r="H522" t="str">
            <v>35</v>
          </cell>
          <cell r="I522" t="str">
            <v>จ.ยโสธร</v>
          </cell>
          <cell r="J522" t="str">
            <v>09</v>
          </cell>
          <cell r="K522" t="str">
            <v xml:space="preserve"> อ.ไทยเจริญ</v>
          </cell>
          <cell r="L522" t="str">
            <v>01</v>
          </cell>
          <cell r="M522" t="str">
            <v xml:space="preserve"> 'ต.ไทยเจริญ'</v>
          </cell>
          <cell r="N522" t="str">
            <v>01</v>
          </cell>
          <cell r="O522" t="str">
            <v xml:space="preserve"> หมู่ 1</v>
          </cell>
          <cell r="P522" t="str">
            <v>01</v>
          </cell>
          <cell r="Q522" t="str">
            <v>เปิดดำเนินการ</v>
          </cell>
          <cell r="S522" t="str">
            <v>35110</v>
          </cell>
          <cell r="V522" t="str">
            <v>21</v>
          </cell>
          <cell r="W522" t="str">
            <v>2.1 ทุติยภูมิระดับต้น</v>
          </cell>
          <cell r="AH522" t="str">
            <v>10969</v>
          </cell>
        </row>
        <row r="523">
          <cell r="A523" t="str">
            <v>001093100</v>
          </cell>
          <cell r="B523" t="str">
            <v>โรงพยาบาลไพรบึง</v>
          </cell>
          <cell r="C523" t="str">
            <v>21002</v>
          </cell>
          <cell r="D523" t="str">
            <v>กระทรวงสาธารณสุข สำนักงานปลัดกระทรวงสาธารณสุข</v>
          </cell>
          <cell r="E523" t="str">
            <v>07</v>
          </cell>
          <cell r="F523" t="str">
            <v>โรงพยาบาลชุมชน</v>
          </cell>
          <cell r="G523" t="str">
            <v>30</v>
          </cell>
          <cell r="H523" t="str">
            <v>33</v>
          </cell>
          <cell r="I523" t="str">
            <v>จ.ศรีสะเกษ</v>
          </cell>
          <cell r="J523" t="str">
            <v>06</v>
          </cell>
          <cell r="K523" t="str">
            <v xml:space="preserve"> อ.ไพรบึง</v>
          </cell>
          <cell r="L523" t="str">
            <v>01</v>
          </cell>
          <cell r="M523" t="str">
            <v xml:space="preserve"> 'ต.ไพรบึง'</v>
          </cell>
          <cell r="N523" t="str">
            <v>20</v>
          </cell>
          <cell r="O523" t="str">
            <v xml:space="preserve"> หมู่ 20</v>
          </cell>
          <cell r="P523" t="str">
            <v>01</v>
          </cell>
          <cell r="Q523" t="str">
            <v>เปิดดำเนินการ</v>
          </cell>
          <cell r="R523" t="str">
            <v xml:space="preserve">56 </v>
          </cell>
          <cell r="S523" t="str">
            <v>33180</v>
          </cell>
          <cell r="T523" t="str">
            <v>045675067</v>
          </cell>
          <cell r="U523" t="str">
            <v>0456750131</v>
          </cell>
          <cell r="V523" t="str">
            <v>21</v>
          </cell>
          <cell r="W523" t="str">
            <v>2.1 ทุติยภูมิระดับต้น</v>
          </cell>
          <cell r="X523" t="str">
            <v>S</v>
          </cell>
          <cell r="Y523" t="str">
            <v xml:space="preserve">บริการ  </v>
          </cell>
          <cell r="AH523" t="str">
            <v>10931</v>
          </cell>
        </row>
        <row r="524">
          <cell r="A524" t="str">
            <v>001093700</v>
          </cell>
          <cell r="B524" t="str">
            <v>โรงพยาบาลห้วยทับทัน</v>
          </cell>
          <cell r="C524" t="str">
            <v>21002</v>
          </cell>
          <cell r="D524" t="str">
            <v>กระทรวงสาธารณสุข สำนักงานปลัดกระทรวงสาธารณสุข</v>
          </cell>
          <cell r="E524" t="str">
            <v>07</v>
          </cell>
          <cell r="F524" t="str">
            <v>โรงพยาบาลชุมชน</v>
          </cell>
          <cell r="G524" t="str">
            <v>30</v>
          </cell>
          <cell r="H524" t="str">
            <v>33</v>
          </cell>
          <cell r="I524" t="str">
            <v>จ.ศรีสะเกษ</v>
          </cell>
          <cell r="J524" t="str">
            <v>12</v>
          </cell>
          <cell r="K524" t="str">
            <v xml:space="preserve"> อ.ห้วยทับทัน</v>
          </cell>
          <cell r="L524" t="str">
            <v>01</v>
          </cell>
          <cell r="M524" t="str">
            <v xml:space="preserve"> 'ต.ห้วยทับทัน'</v>
          </cell>
          <cell r="N524" t="str">
            <v>11</v>
          </cell>
          <cell r="O524" t="str">
            <v xml:space="preserve"> หมู่ 11</v>
          </cell>
          <cell r="P524" t="str">
            <v>01</v>
          </cell>
          <cell r="Q524" t="str">
            <v>เปิดดำเนินการ</v>
          </cell>
          <cell r="R524" t="str">
            <v xml:space="preserve">66 </v>
          </cell>
          <cell r="S524" t="str">
            <v>33210</v>
          </cell>
          <cell r="T524" t="str">
            <v>045699045</v>
          </cell>
          <cell r="U524" t="str">
            <v>045699128</v>
          </cell>
          <cell r="V524" t="str">
            <v>21</v>
          </cell>
          <cell r="W524" t="str">
            <v>2.1 ทุติยภูมิระดับต้น</v>
          </cell>
          <cell r="X524" t="str">
            <v>S</v>
          </cell>
          <cell r="Y524" t="str">
            <v xml:space="preserve">บริการ  </v>
          </cell>
          <cell r="AH524" t="str">
            <v>10937</v>
          </cell>
        </row>
        <row r="525">
          <cell r="A525" t="str">
            <v>001093800</v>
          </cell>
          <cell r="B525" t="str">
            <v>โรงพยาบาลโนนคูณ</v>
          </cell>
          <cell r="C525" t="str">
            <v>21002</v>
          </cell>
          <cell r="D525" t="str">
            <v>กระทรวงสาธารณสุข สำนักงานปลัดกระทรวงสาธารณสุข</v>
          </cell>
          <cell r="E525" t="str">
            <v>07</v>
          </cell>
          <cell r="F525" t="str">
            <v>โรงพยาบาลชุมชน</v>
          </cell>
          <cell r="G525" t="str">
            <v>30</v>
          </cell>
          <cell r="H525" t="str">
            <v>33</v>
          </cell>
          <cell r="I525" t="str">
            <v>จ.ศรีสะเกษ</v>
          </cell>
          <cell r="J525" t="str">
            <v>13</v>
          </cell>
          <cell r="K525" t="str">
            <v xml:space="preserve"> อ.โนนคูณ</v>
          </cell>
          <cell r="L525" t="str">
            <v>01</v>
          </cell>
          <cell r="M525" t="str">
            <v xml:space="preserve"> 'ต.โนนค้อ'</v>
          </cell>
          <cell r="N525" t="str">
            <v>04</v>
          </cell>
          <cell r="O525" t="str">
            <v xml:space="preserve"> หมู่ 4</v>
          </cell>
          <cell r="P525" t="str">
            <v>01</v>
          </cell>
          <cell r="Q525" t="str">
            <v>เปิดดำเนินการ</v>
          </cell>
          <cell r="R525" t="str">
            <v xml:space="preserve">182 </v>
          </cell>
          <cell r="S525" t="str">
            <v>33250</v>
          </cell>
          <cell r="T525" t="str">
            <v>045659044</v>
          </cell>
          <cell r="U525" t="str">
            <v>045659088</v>
          </cell>
          <cell r="V525" t="str">
            <v>21</v>
          </cell>
          <cell r="W525" t="str">
            <v>2.1 ทุติยภูมิระดับต้น</v>
          </cell>
          <cell r="X525" t="str">
            <v>S</v>
          </cell>
          <cell r="Y525" t="str">
            <v xml:space="preserve">บริการ  </v>
          </cell>
          <cell r="AH525" t="str">
            <v>10938</v>
          </cell>
        </row>
        <row r="526">
          <cell r="A526" t="str">
            <v>001098500</v>
          </cell>
          <cell r="B526" t="str">
            <v>โรงพยาบาลชานุมาน</v>
          </cell>
          <cell r="C526" t="str">
            <v>21002</v>
          </cell>
          <cell r="D526" t="str">
            <v>กระทรวงสาธารณสุข สำนักงานปลัดกระทรวงสาธารณสุข</v>
          </cell>
          <cell r="E526" t="str">
            <v>07</v>
          </cell>
          <cell r="F526" t="str">
            <v>โรงพยาบาลชุมชน</v>
          </cell>
          <cell r="G526" t="str">
            <v>30</v>
          </cell>
          <cell r="H526" t="str">
            <v>37</v>
          </cell>
          <cell r="I526" t="str">
            <v>จ.อำนาจเจริญ</v>
          </cell>
          <cell r="J526" t="str">
            <v>02</v>
          </cell>
          <cell r="K526" t="str">
            <v xml:space="preserve"> อ.ชานุมาน</v>
          </cell>
          <cell r="L526" t="str">
            <v>01</v>
          </cell>
          <cell r="M526" t="str">
            <v xml:space="preserve"> 'ต.ชานุมาน'</v>
          </cell>
          <cell r="N526" t="str">
            <v>08</v>
          </cell>
          <cell r="O526" t="str">
            <v xml:space="preserve"> หมู่ 8</v>
          </cell>
          <cell r="P526" t="str">
            <v>01</v>
          </cell>
          <cell r="Q526" t="str">
            <v>เปิดดำเนินการ</v>
          </cell>
          <cell r="R526" t="str">
            <v xml:space="preserve">176 </v>
          </cell>
          <cell r="S526" t="str">
            <v>37240</v>
          </cell>
          <cell r="V526" t="str">
            <v>22</v>
          </cell>
          <cell r="W526" t="str">
            <v>2.2 ทุติยภูมิระดับกลาง</v>
          </cell>
          <cell r="AH526" t="str">
            <v>10985</v>
          </cell>
        </row>
        <row r="527">
          <cell r="A527" t="str">
            <v>001098600</v>
          </cell>
          <cell r="B527" t="str">
            <v>โรงพยาบาลปทุมราชวงศา</v>
          </cell>
          <cell r="C527" t="str">
            <v>21002</v>
          </cell>
          <cell r="D527" t="str">
            <v>กระทรวงสาธารณสุข สำนักงานปลัดกระทรวงสาธารณสุข</v>
          </cell>
          <cell r="E527" t="str">
            <v>07</v>
          </cell>
          <cell r="F527" t="str">
            <v>โรงพยาบาลชุมชน</v>
          </cell>
          <cell r="G527" t="str">
            <v>10</v>
          </cell>
          <cell r="H527" t="str">
            <v>37</v>
          </cell>
          <cell r="I527" t="str">
            <v>จ.อำนาจเจริญ</v>
          </cell>
          <cell r="J527" t="str">
            <v>03</v>
          </cell>
          <cell r="K527" t="str">
            <v xml:space="preserve"> อ.ปทุมราชวงศา</v>
          </cell>
          <cell r="L527" t="str">
            <v>03</v>
          </cell>
          <cell r="M527" t="str">
            <v xml:space="preserve"> 'ต.นาหว้า'</v>
          </cell>
          <cell r="N527" t="str">
            <v>08</v>
          </cell>
          <cell r="O527" t="str">
            <v xml:space="preserve"> หมู่ 8</v>
          </cell>
          <cell r="P527" t="str">
            <v>01</v>
          </cell>
          <cell r="Q527" t="str">
            <v>เปิดดำเนินการ</v>
          </cell>
          <cell r="S527" t="str">
            <v>37110</v>
          </cell>
          <cell r="V527" t="str">
            <v>21</v>
          </cell>
          <cell r="W527" t="str">
            <v>2.1 ทุติยภูมิระดับต้น</v>
          </cell>
          <cell r="AH527" t="str">
            <v>10986</v>
          </cell>
        </row>
        <row r="528">
          <cell r="A528" t="str">
            <v>001095700</v>
          </cell>
          <cell r="B528" t="str">
            <v>โรงพยาบาลตาลสุม</v>
          </cell>
          <cell r="C528" t="str">
            <v>21002</v>
          </cell>
          <cell r="D528" t="str">
            <v>กระทรวงสาธารณสุข สำนักงานปลัดกระทรวงสาธารณสุข</v>
          </cell>
          <cell r="E528" t="str">
            <v>07</v>
          </cell>
          <cell r="F528" t="str">
            <v>โรงพยาบาลชุมชน</v>
          </cell>
          <cell r="G528" t="str">
            <v>30</v>
          </cell>
          <cell r="H528" t="str">
            <v>34</v>
          </cell>
          <cell r="I528" t="str">
            <v>จ.อุบลราชธานี</v>
          </cell>
          <cell r="J528" t="str">
            <v>20</v>
          </cell>
          <cell r="K528" t="str">
            <v xml:space="preserve"> อ.ตาลสุม</v>
          </cell>
          <cell r="L528" t="str">
            <v>01</v>
          </cell>
          <cell r="M528" t="str">
            <v xml:space="preserve"> 'ต.ตาลสุม'</v>
          </cell>
          <cell r="N528" t="str">
            <v>02</v>
          </cell>
          <cell r="O528" t="str">
            <v xml:space="preserve"> หมู่ 2</v>
          </cell>
          <cell r="P528" t="str">
            <v>01</v>
          </cell>
          <cell r="Q528" t="str">
            <v>เปิดดำเนินการ</v>
          </cell>
          <cell r="V528" t="str">
            <v>21</v>
          </cell>
          <cell r="W528" t="str">
            <v>2.1 ทุติยภูมิระดับต้น</v>
          </cell>
          <cell r="AH528" t="str">
            <v>10957</v>
          </cell>
        </row>
        <row r="529">
          <cell r="A529" t="str">
            <v>001095800</v>
          </cell>
          <cell r="B529" t="str">
            <v>โรงพยาบาลโพธิ์ไทร</v>
          </cell>
          <cell r="C529" t="str">
            <v>21002</v>
          </cell>
          <cell r="D529" t="str">
            <v>กระทรวงสาธารณสุข สำนักงานปลัดกระทรวงสาธารณสุข</v>
          </cell>
          <cell r="E529" t="str">
            <v>07</v>
          </cell>
          <cell r="F529" t="str">
            <v>โรงพยาบาลชุมชน</v>
          </cell>
          <cell r="G529" t="str">
            <v>30</v>
          </cell>
          <cell r="H529" t="str">
            <v>34</v>
          </cell>
          <cell r="I529" t="str">
            <v>จ.อุบลราชธานี</v>
          </cell>
          <cell r="J529" t="str">
            <v>21</v>
          </cell>
          <cell r="K529" t="str">
            <v xml:space="preserve"> อ.โพธิ์ไทร</v>
          </cell>
          <cell r="L529" t="str">
            <v>01</v>
          </cell>
          <cell r="M529" t="str">
            <v xml:space="preserve"> 'ต.โพธิ์ไทร'</v>
          </cell>
          <cell r="N529" t="str">
            <v>11</v>
          </cell>
          <cell r="O529" t="str">
            <v xml:space="preserve"> หมู่ 11</v>
          </cell>
          <cell r="P529" t="str">
            <v>01</v>
          </cell>
          <cell r="Q529" t="str">
            <v>เปิดดำเนินการ</v>
          </cell>
          <cell r="V529" t="str">
            <v>21</v>
          </cell>
          <cell r="W529" t="str">
            <v>2.1 ทุติยภูมิระดับต้น</v>
          </cell>
          <cell r="AH529" t="str">
            <v>10958</v>
          </cell>
        </row>
        <row r="530">
          <cell r="A530" t="str">
            <v>001096000</v>
          </cell>
          <cell r="B530" t="str">
            <v>โรงพยาบาลดอนมดแดง</v>
          </cell>
          <cell r="C530" t="str">
            <v>21002</v>
          </cell>
          <cell r="D530" t="str">
            <v>กระทรวงสาธารณสุข สำนักงานปลัดกระทรวงสาธารณสุข</v>
          </cell>
          <cell r="E530" t="str">
            <v>07</v>
          </cell>
          <cell r="F530" t="str">
            <v>โรงพยาบาลชุมชน</v>
          </cell>
          <cell r="G530" t="str">
            <v>30</v>
          </cell>
          <cell r="H530" t="str">
            <v>34</v>
          </cell>
          <cell r="I530" t="str">
            <v>จ.อุบลราชธานี</v>
          </cell>
          <cell r="J530" t="str">
            <v>24</v>
          </cell>
          <cell r="K530" t="str">
            <v xml:space="preserve"> อ.ดอนมดแดง</v>
          </cell>
          <cell r="L530" t="str">
            <v>02</v>
          </cell>
          <cell r="M530" t="str">
            <v xml:space="preserve"> 'ต.เหล่าแดง'</v>
          </cell>
          <cell r="N530" t="str">
            <v>12</v>
          </cell>
          <cell r="O530" t="str">
            <v xml:space="preserve"> หมู่ 12</v>
          </cell>
          <cell r="P530" t="str">
            <v>01</v>
          </cell>
          <cell r="Q530" t="str">
            <v>เปิดดำเนินการ</v>
          </cell>
          <cell r="V530" t="str">
            <v>21</v>
          </cell>
          <cell r="W530" t="str">
            <v>2.1 ทุติยภูมิระดับต้น</v>
          </cell>
          <cell r="AH530" t="str">
            <v>10960</v>
          </cell>
        </row>
        <row r="531">
          <cell r="A531" t="str">
            <v>001096100</v>
          </cell>
          <cell r="B531" t="str">
            <v>โรงพยาบาลสิรินธร</v>
          </cell>
          <cell r="C531" t="str">
            <v>21002</v>
          </cell>
          <cell r="D531" t="str">
            <v>กระทรวงสาธารณสุข สำนักงานปลัดกระทรวงสาธารณสุข</v>
          </cell>
          <cell r="E531" t="str">
            <v>07</v>
          </cell>
          <cell r="F531" t="str">
            <v>โรงพยาบาลชุมชน</v>
          </cell>
          <cell r="G531" t="str">
            <v>30</v>
          </cell>
          <cell r="H531" t="str">
            <v>34</v>
          </cell>
          <cell r="I531" t="str">
            <v>จ.อุบลราชธานี</v>
          </cell>
          <cell r="J531" t="str">
            <v>25</v>
          </cell>
          <cell r="K531" t="str">
            <v xml:space="preserve"> อ.สิรินธร</v>
          </cell>
          <cell r="L531" t="str">
            <v>04</v>
          </cell>
          <cell r="M531" t="str">
            <v xml:space="preserve"> 'ต.นิคมลำโดมน้อย'</v>
          </cell>
          <cell r="N531" t="str">
            <v>10</v>
          </cell>
          <cell r="O531" t="str">
            <v xml:space="preserve"> หมู่ 10</v>
          </cell>
          <cell r="P531" t="str">
            <v>01</v>
          </cell>
          <cell r="Q531" t="str">
            <v>เปิดดำเนินการ</v>
          </cell>
          <cell r="V531" t="str">
            <v>21</v>
          </cell>
          <cell r="W531" t="str">
            <v>2.1 ทุติยภูมิระดับต้น</v>
          </cell>
          <cell r="AH531" t="str">
            <v>10961</v>
          </cell>
        </row>
        <row r="532">
          <cell r="A532" t="str">
            <v>001096200</v>
          </cell>
          <cell r="B532" t="str">
            <v>โรงพยาบาลทุ่งศรีอุดม</v>
          </cell>
          <cell r="C532" t="str">
            <v>21002</v>
          </cell>
          <cell r="D532" t="str">
            <v>กระทรวงสาธารณสุข สำนักงานปลัดกระทรวงสาธารณสุข</v>
          </cell>
          <cell r="E532" t="str">
            <v>07</v>
          </cell>
          <cell r="F532" t="str">
            <v>โรงพยาบาลชุมชน</v>
          </cell>
          <cell r="G532" t="str">
            <v>10</v>
          </cell>
          <cell r="H532" t="str">
            <v>34</v>
          </cell>
          <cell r="I532" t="str">
            <v>จ.อุบลราชธานี</v>
          </cell>
          <cell r="J532" t="str">
            <v>26</v>
          </cell>
          <cell r="K532" t="str">
            <v xml:space="preserve"> อ.ทุ่งศรีอุดม</v>
          </cell>
          <cell r="L532" t="str">
            <v>03</v>
          </cell>
          <cell r="M532" t="str">
            <v xml:space="preserve"> 'ต.นาเกษม'</v>
          </cell>
          <cell r="N532" t="str">
            <v>03</v>
          </cell>
          <cell r="O532" t="str">
            <v xml:space="preserve"> หมู่ 3</v>
          </cell>
          <cell r="P532" t="str">
            <v>01</v>
          </cell>
          <cell r="Q532" t="str">
            <v>เปิดดำเนินการ</v>
          </cell>
          <cell r="V532" t="str">
            <v>21</v>
          </cell>
          <cell r="W532" t="str">
            <v>2.1 ทุติยภูมิระดับต้น</v>
          </cell>
          <cell r="AH532" t="str">
            <v>10962</v>
          </cell>
        </row>
        <row r="533">
          <cell r="A533" t="str">
            <v>001097500</v>
          </cell>
          <cell r="B533" t="str">
            <v>โรงพยาบาลบำเหน็จณรงค์</v>
          </cell>
          <cell r="C533" t="str">
            <v>21002</v>
          </cell>
          <cell r="D533" t="str">
            <v>กระทรวงสาธารณสุข สำนักงานปลัดกระทรวงสาธารณสุข</v>
          </cell>
          <cell r="E533" t="str">
            <v>07</v>
          </cell>
          <cell r="F533" t="str">
            <v>โรงพยาบาลชุมชน</v>
          </cell>
          <cell r="G533" t="str">
            <v>60</v>
          </cell>
          <cell r="H533" t="str">
            <v>36</v>
          </cell>
          <cell r="I533" t="str">
            <v>จ.ชัยภูมิ</v>
          </cell>
          <cell r="J533" t="str">
            <v>07</v>
          </cell>
          <cell r="K533" t="str">
            <v xml:space="preserve"> อ.บำเหน็จณรงค์</v>
          </cell>
          <cell r="L533" t="str">
            <v>02</v>
          </cell>
          <cell r="M533" t="str">
            <v xml:space="preserve"> 'ต.บ้านเพชร'</v>
          </cell>
          <cell r="N533" t="str">
            <v>01</v>
          </cell>
          <cell r="O533" t="str">
            <v xml:space="preserve"> หมู่ 1</v>
          </cell>
          <cell r="P533" t="str">
            <v>01</v>
          </cell>
          <cell r="Q533" t="str">
            <v>เปิดดำเนินการ</v>
          </cell>
          <cell r="R533" t="str">
            <v xml:space="preserve">217 </v>
          </cell>
          <cell r="V533" t="str">
            <v>22</v>
          </cell>
          <cell r="W533" t="str">
            <v>2.2 ทุติยภูมิระดับกลาง</v>
          </cell>
          <cell r="AH533" t="str">
            <v>10975</v>
          </cell>
        </row>
        <row r="534">
          <cell r="A534" t="str">
            <v>001097200</v>
          </cell>
          <cell r="B534" t="str">
            <v>โรงพยาบาลเกษตรสมบูรณ์</v>
          </cell>
          <cell r="C534" t="str">
            <v>21002</v>
          </cell>
          <cell r="D534" t="str">
            <v>กระทรวงสาธารณสุข สำนักงานปลัดกระทรวงสาธารณสุข</v>
          </cell>
          <cell r="E534" t="str">
            <v>07</v>
          </cell>
          <cell r="F534" t="str">
            <v>โรงพยาบาลชุมชน</v>
          </cell>
          <cell r="G534" t="str">
            <v>30</v>
          </cell>
          <cell r="H534" t="str">
            <v>36</v>
          </cell>
          <cell r="I534" t="str">
            <v>จ.ชัยภูมิ</v>
          </cell>
          <cell r="J534" t="str">
            <v>04</v>
          </cell>
          <cell r="K534" t="str">
            <v xml:space="preserve"> อ.เกษตรสมบูรณ์</v>
          </cell>
          <cell r="L534" t="str">
            <v>01</v>
          </cell>
          <cell r="M534" t="str">
            <v xml:space="preserve"> 'ต.บ้านยาง'</v>
          </cell>
          <cell r="N534" t="str">
            <v>01</v>
          </cell>
          <cell r="O534" t="str">
            <v xml:space="preserve"> หมู่ 1</v>
          </cell>
          <cell r="P534" t="str">
            <v>01</v>
          </cell>
          <cell r="Q534" t="str">
            <v>เปิดดำเนินการ</v>
          </cell>
          <cell r="R534" t="str">
            <v xml:space="preserve">55 </v>
          </cell>
          <cell r="V534" t="str">
            <v>21</v>
          </cell>
          <cell r="W534" t="str">
            <v>2.1 ทุติยภูมิระดับต้น</v>
          </cell>
          <cell r="AH534" t="str">
            <v>10972</v>
          </cell>
        </row>
        <row r="535">
          <cell r="A535" t="str">
            <v>001097400</v>
          </cell>
          <cell r="B535" t="str">
            <v>โรงพยาบาลจัตุรัส</v>
          </cell>
          <cell r="C535" t="str">
            <v>21002</v>
          </cell>
          <cell r="D535" t="str">
            <v>กระทรวงสาธารณสุข สำนักงานปลัดกระทรวงสาธารณสุข</v>
          </cell>
          <cell r="E535" t="str">
            <v>07</v>
          </cell>
          <cell r="F535" t="str">
            <v>โรงพยาบาลชุมชน</v>
          </cell>
          <cell r="G535" t="str">
            <v>30</v>
          </cell>
          <cell r="H535" t="str">
            <v>36</v>
          </cell>
          <cell r="I535" t="str">
            <v>จ.ชัยภูมิ</v>
          </cell>
          <cell r="J535" t="str">
            <v>06</v>
          </cell>
          <cell r="K535" t="str">
            <v xml:space="preserve"> อ.จัตุรัส</v>
          </cell>
          <cell r="L535" t="str">
            <v>10</v>
          </cell>
          <cell r="M535" t="str">
            <v xml:space="preserve"> 'ต.หนองบัวใหญ่'</v>
          </cell>
          <cell r="N535" t="str">
            <v>01</v>
          </cell>
          <cell r="O535" t="str">
            <v xml:space="preserve"> หมู่ 1</v>
          </cell>
          <cell r="P535" t="str">
            <v>01</v>
          </cell>
          <cell r="Q535" t="str">
            <v>เปิดดำเนินการ</v>
          </cell>
          <cell r="R535" t="str">
            <v xml:space="preserve">9 </v>
          </cell>
          <cell r="V535" t="str">
            <v>21</v>
          </cell>
          <cell r="W535" t="str">
            <v>2.1 ทุติยภูมิระดับต้น</v>
          </cell>
          <cell r="AH535" t="str">
            <v>10974</v>
          </cell>
        </row>
        <row r="536">
          <cell r="A536" t="str">
            <v>001097600</v>
          </cell>
          <cell r="B536" t="str">
            <v>โรงพยาบาลหนองบัวระเหว</v>
          </cell>
          <cell r="C536" t="str">
            <v>21002</v>
          </cell>
          <cell r="D536" t="str">
            <v>กระทรวงสาธารณสุข สำนักงานปลัดกระทรวงสาธารณสุข</v>
          </cell>
          <cell r="E536" t="str">
            <v>07</v>
          </cell>
          <cell r="F536" t="str">
            <v>โรงพยาบาลชุมชน</v>
          </cell>
          <cell r="G536" t="str">
            <v>30</v>
          </cell>
          <cell r="H536" t="str">
            <v>36</v>
          </cell>
          <cell r="I536" t="str">
            <v>จ.ชัยภูมิ</v>
          </cell>
          <cell r="J536" t="str">
            <v>08</v>
          </cell>
          <cell r="K536" t="str">
            <v xml:space="preserve"> อ.หนองบัวระเหว</v>
          </cell>
          <cell r="L536" t="str">
            <v>01</v>
          </cell>
          <cell r="M536" t="str">
            <v xml:space="preserve"> 'ต.หนองบัวระเหว'</v>
          </cell>
          <cell r="N536" t="str">
            <v>01</v>
          </cell>
          <cell r="O536" t="str">
            <v xml:space="preserve"> หมู่ 1</v>
          </cell>
          <cell r="P536" t="str">
            <v>01</v>
          </cell>
          <cell r="Q536" t="str">
            <v>เปิดดำเนินการ</v>
          </cell>
          <cell r="R536" t="str">
            <v xml:space="preserve">301 </v>
          </cell>
          <cell r="V536" t="str">
            <v>21</v>
          </cell>
          <cell r="W536" t="str">
            <v>2.1 ทุติยภูมิระดับต้น</v>
          </cell>
          <cell r="AH536" t="str">
            <v>10976</v>
          </cell>
        </row>
        <row r="537">
          <cell r="A537" t="str">
            <v>001097700</v>
          </cell>
          <cell r="B537" t="str">
            <v>โรงพยาบาลเทพสถิต</v>
          </cell>
          <cell r="C537" t="str">
            <v>21002</v>
          </cell>
          <cell r="D537" t="str">
            <v>กระทรวงสาธารณสุข สำนักงานปลัดกระทรวงสาธารณสุข</v>
          </cell>
          <cell r="E537" t="str">
            <v>07</v>
          </cell>
          <cell r="F537" t="str">
            <v>โรงพยาบาลชุมชน</v>
          </cell>
          <cell r="G537" t="str">
            <v>30</v>
          </cell>
          <cell r="H537" t="str">
            <v>36</v>
          </cell>
          <cell r="I537" t="str">
            <v>จ.ชัยภูมิ</v>
          </cell>
          <cell r="J537" t="str">
            <v>09</v>
          </cell>
          <cell r="K537" t="str">
            <v xml:space="preserve"> อ.เทพสถิต</v>
          </cell>
          <cell r="L537" t="str">
            <v>01</v>
          </cell>
          <cell r="M537" t="str">
            <v xml:space="preserve"> 'ต.วะตะแบก'</v>
          </cell>
          <cell r="N537" t="str">
            <v>01</v>
          </cell>
          <cell r="O537" t="str">
            <v xml:space="preserve"> หมู่ 1</v>
          </cell>
          <cell r="P537" t="str">
            <v>01</v>
          </cell>
          <cell r="Q537" t="str">
            <v>เปิดดำเนินการ</v>
          </cell>
          <cell r="R537" t="str">
            <v xml:space="preserve">864 ถ.สุรนารายณ์ </v>
          </cell>
          <cell r="V537" t="str">
            <v>21</v>
          </cell>
          <cell r="W537" t="str">
            <v>2.1 ทุติยภูมิระดับต้น</v>
          </cell>
          <cell r="AH537" t="str">
            <v>10977</v>
          </cell>
        </row>
        <row r="538">
          <cell r="A538" t="str">
            <v>001097900</v>
          </cell>
          <cell r="B538" t="str">
            <v>โรงพยาบาลบ้านแท่น</v>
          </cell>
          <cell r="C538" t="str">
            <v>21002</v>
          </cell>
          <cell r="D538" t="str">
            <v>กระทรวงสาธารณสุข สำนักงานปลัดกระทรวงสาธารณสุข</v>
          </cell>
          <cell r="E538" t="str">
            <v>07</v>
          </cell>
          <cell r="F538" t="str">
            <v>โรงพยาบาลชุมชน</v>
          </cell>
          <cell r="G538" t="str">
            <v>30</v>
          </cell>
          <cell r="H538" t="str">
            <v>36</v>
          </cell>
          <cell r="I538" t="str">
            <v>จ.ชัยภูมิ</v>
          </cell>
          <cell r="J538" t="str">
            <v>11</v>
          </cell>
          <cell r="K538" t="str">
            <v xml:space="preserve"> อ.บ้านแท่น</v>
          </cell>
          <cell r="L538" t="str">
            <v>01</v>
          </cell>
          <cell r="M538" t="str">
            <v xml:space="preserve"> 'ต.บ้านแท่น'</v>
          </cell>
          <cell r="N538" t="str">
            <v>03</v>
          </cell>
          <cell r="O538" t="str">
            <v xml:space="preserve"> หมู่ 3</v>
          </cell>
          <cell r="P538" t="str">
            <v>01</v>
          </cell>
          <cell r="Q538" t="str">
            <v>เปิดดำเนินการ</v>
          </cell>
          <cell r="R538" t="str">
            <v xml:space="preserve">249 </v>
          </cell>
          <cell r="V538" t="str">
            <v>21</v>
          </cell>
          <cell r="W538" t="str">
            <v>2.1 ทุติยภูมิระดับต้น</v>
          </cell>
          <cell r="AH538" t="str">
            <v>10979</v>
          </cell>
        </row>
        <row r="539">
          <cell r="A539" t="str">
            <v>001098200</v>
          </cell>
          <cell r="B539" t="str">
            <v>โรงพยาบาลภักดีชุมพล</v>
          </cell>
          <cell r="C539" t="str">
            <v>21002</v>
          </cell>
          <cell r="D539" t="str">
            <v>กระทรวงสาธารณสุข สำนักงานปลัดกระทรวงสาธารณสุข</v>
          </cell>
          <cell r="E539" t="str">
            <v>07</v>
          </cell>
          <cell r="F539" t="str">
            <v>โรงพยาบาลชุมชน</v>
          </cell>
          <cell r="G539" t="str">
            <v>30</v>
          </cell>
          <cell r="H539" t="str">
            <v>36</v>
          </cell>
          <cell r="I539" t="str">
            <v>จ.ชัยภูมิ</v>
          </cell>
          <cell r="J539" t="str">
            <v>14</v>
          </cell>
          <cell r="K539" t="str">
            <v xml:space="preserve"> อ.ภักดีชุมพล</v>
          </cell>
          <cell r="L539" t="str">
            <v>02</v>
          </cell>
          <cell r="M539" t="str">
            <v xml:space="preserve"> 'ต.เจาทอง'</v>
          </cell>
          <cell r="N539" t="str">
            <v>03</v>
          </cell>
          <cell r="O539" t="str">
            <v xml:space="preserve"> หมู่ 3</v>
          </cell>
          <cell r="P539" t="str">
            <v>01</v>
          </cell>
          <cell r="Q539" t="str">
            <v>เปิดดำเนินการ</v>
          </cell>
          <cell r="R539" t="str">
            <v xml:space="preserve">160 </v>
          </cell>
          <cell r="V539" t="str">
            <v>21</v>
          </cell>
          <cell r="W539" t="str">
            <v>2.1 ทุติยภูมิระดับต้น</v>
          </cell>
          <cell r="AH539" t="str">
            <v>10982</v>
          </cell>
        </row>
        <row r="540">
          <cell r="A540" t="str">
            <v>001107000</v>
          </cell>
          <cell r="B540" t="str">
            <v>โรงพยาบาลสุวรรณภูมิ</v>
          </cell>
          <cell r="C540" t="str">
            <v>21002</v>
          </cell>
          <cell r="D540" t="str">
            <v>กระทรวงสาธารณสุข สำนักงานปลัดกระทรวงสาธารณสุข</v>
          </cell>
          <cell r="E540" t="str">
            <v>07</v>
          </cell>
          <cell r="F540" t="str">
            <v>โรงพยาบาลชุมชน</v>
          </cell>
          <cell r="G540" t="str">
            <v>60</v>
          </cell>
          <cell r="H540" t="str">
            <v>45</v>
          </cell>
          <cell r="I540" t="str">
            <v>จ.ร้อยเอ็ด</v>
          </cell>
          <cell r="J540" t="str">
            <v>11</v>
          </cell>
          <cell r="K540" t="str">
            <v xml:space="preserve"> อ.สุวรรณภูมิ</v>
          </cell>
          <cell r="L540" t="str">
            <v>01</v>
          </cell>
          <cell r="M540" t="str">
            <v xml:space="preserve"> 'ต.สระคู'</v>
          </cell>
          <cell r="N540" t="str">
            <v>01</v>
          </cell>
          <cell r="O540" t="str">
            <v xml:space="preserve"> หมู่ 1</v>
          </cell>
          <cell r="P540" t="str">
            <v>01</v>
          </cell>
          <cell r="Q540" t="str">
            <v>เปิดดำเนินการ</v>
          </cell>
          <cell r="R540" t="str">
            <v xml:space="preserve">ม.1 ถ.ปัทมานนท์ </v>
          </cell>
          <cell r="S540" t="str">
            <v>45130</v>
          </cell>
          <cell r="V540" t="str">
            <v>22</v>
          </cell>
          <cell r="W540" t="str">
            <v>2.2 ทุติยภูมิระดับกลาง</v>
          </cell>
          <cell r="AH540" t="str">
            <v>11070</v>
          </cell>
        </row>
        <row r="541">
          <cell r="A541" t="str">
            <v>001104700</v>
          </cell>
          <cell r="B541" t="str">
            <v>โรงพยาบาลปากคาด</v>
          </cell>
          <cell r="C541" t="str">
            <v>21002</v>
          </cell>
          <cell r="D541" t="str">
            <v>กระทรวงสาธารณสุข สำนักงานปลัดกระทรวงสาธารณสุข</v>
          </cell>
          <cell r="E541" t="str">
            <v>07</v>
          </cell>
          <cell r="F541" t="str">
            <v>โรงพยาบาลชุมชน</v>
          </cell>
          <cell r="G541" t="str">
            <v>30</v>
          </cell>
          <cell r="H541" t="str">
            <v>38</v>
          </cell>
          <cell r="I541" t="str">
            <v>จ.บึงกาฬ</v>
          </cell>
          <cell r="J541" t="str">
            <v>05</v>
          </cell>
          <cell r="K541" t="str">
            <v xml:space="preserve"> อ.ปากคาด</v>
          </cell>
          <cell r="L541" t="str">
            <v>04</v>
          </cell>
          <cell r="M541" t="str">
            <v xml:space="preserve"> 'ต.โนนศิลา'</v>
          </cell>
          <cell r="N541" t="str">
            <v>04</v>
          </cell>
          <cell r="O541" t="str">
            <v xml:space="preserve"> หมู่ 4</v>
          </cell>
          <cell r="P541" t="str">
            <v>01</v>
          </cell>
          <cell r="Q541" t="str">
            <v>เปิดดำเนินการ</v>
          </cell>
          <cell r="R541" t="str">
            <v xml:space="preserve">106  </v>
          </cell>
          <cell r="T541" t="str">
            <v>042481099</v>
          </cell>
          <cell r="U541" t="str">
            <v>042481101</v>
          </cell>
          <cell r="V541" t="str">
            <v>21</v>
          </cell>
          <cell r="W541" t="str">
            <v>2.1 ทุติยภูมิระดับต้น</v>
          </cell>
          <cell r="X541" t="str">
            <v>S</v>
          </cell>
          <cell r="Y541" t="str">
            <v xml:space="preserve">บริการ  </v>
          </cell>
          <cell r="Z541" t="str">
            <v>01</v>
          </cell>
          <cell r="AA541" t="str">
            <v>ตั้งใหม่</v>
          </cell>
          <cell r="AH541" t="str">
            <v>11047</v>
          </cell>
        </row>
        <row r="542">
          <cell r="A542" t="str">
            <v>001104800</v>
          </cell>
          <cell r="B542" t="str">
            <v>โรงพยาบาลบึงโขงหลง</v>
          </cell>
          <cell r="C542" t="str">
            <v>21002</v>
          </cell>
          <cell r="D542" t="str">
            <v>กระทรวงสาธารณสุข สำนักงานปลัดกระทรวงสาธารณสุข</v>
          </cell>
          <cell r="E542" t="str">
            <v>07</v>
          </cell>
          <cell r="F542" t="str">
            <v>โรงพยาบาลชุมชน</v>
          </cell>
          <cell r="G542" t="str">
            <v>30</v>
          </cell>
          <cell r="H542" t="str">
            <v>38</v>
          </cell>
          <cell r="I542" t="str">
            <v>จ.บึงกาฬ</v>
          </cell>
          <cell r="J542" t="str">
            <v>06</v>
          </cell>
          <cell r="K542" t="str">
            <v xml:space="preserve"> อ.บึงโขงหลง</v>
          </cell>
          <cell r="L542" t="str">
            <v>01</v>
          </cell>
          <cell r="M542" t="str">
            <v xml:space="preserve"> 'ต.บึงโขงหลง'</v>
          </cell>
          <cell r="N542" t="str">
            <v>11</v>
          </cell>
          <cell r="O542" t="str">
            <v xml:space="preserve"> หมู่ 11</v>
          </cell>
          <cell r="P542" t="str">
            <v>01</v>
          </cell>
          <cell r="Q542" t="str">
            <v>เปิดดำเนินการ</v>
          </cell>
          <cell r="R542" t="str">
            <v xml:space="preserve">428  </v>
          </cell>
          <cell r="T542" t="str">
            <v>042416181</v>
          </cell>
          <cell r="U542" t="str">
            <v>042416180</v>
          </cell>
          <cell r="V542" t="str">
            <v>21</v>
          </cell>
          <cell r="W542" t="str">
            <v>2.1 ทุติยภูมิระดับต้น</v>
          </cell>
          <cell r="X542" t="str">
            <v>S</v>
          </cell>
          <cell r="Y542" t="str">
            <v xml:space="preserve">บริการ  </v>
          </cell>
          <cell r="Z542" t="str">
            <v>01</v>
          </cell>
          <cell r="AA542" t="str">
            <v>ตั้งใหม่</v>
          </cell>
          <cell r="AH542" t="str">
            <v>11048</v>
          </cell>
        </row>
        <row r="543">
          <cell r="A543" t="str">
            <v>001104900</v>
          </cell>
          <cell r="B543" t="str">
            <v>โรงพยาบาลศรีวิไล</v>
          </cell>
          <cell r="C543" t="str">
            <v>21002</v>
          </cell>
          <cell r="D543" t="str">
            <v>กระทรวงสาธารณสุข สำนักงานปลัดกระทรวงสาธารณสุข</v>
          </cell>
          <cell r="E543" t="str">
            <v>07</v>
          </cell>
          <cell r="F543" t="str">
            <v>โรงพยาบาลชุมชน</v>
          </cell>
          <cell r="G543" t="str">
            <v>30</v>
          </cell>
          <cell r="H543" t="str">
            <v>38</v>
          </cell>
          <cell r="I543" t="str">
            <v>จ.บึงกาฬ</v>
          </cell>
          <cell r="J543" t="str">
            <v>07</v>
          </cell>
          <cell r="K543" t="str">
            <v xml:space="preserve"> อ.ศรีวิไล</v>
          </cell>
          <cell r="L543" t="str">
            <v>01</v>
          </cell>
          <cell r="M543" t="str">
            <v xml:space="preserve"> 'ต.ศรีวิไล'</v>
          </cell>
          <cell r="N543" t="str">
            <v>11</v>
          </cell>
          <cell r="O543" t="str">
            <v xml:space="preserve"> หมู่ 11</v>
          </cell>
          <cell r="P543" t="str">
            <v>01</v>
          </cell>
          <cell r="Q543" t="str">
            <v>เปิดดำเนินการ</v>
          </cell>
          <cell r="R543" t="str">
            <v xml:space="preserve">300  </v>
          </cell>
          <cell r="T543" t="str">
            <v>042497099</v>
          </cell>
          <cell r="U543" t="str">
            <v>042497099</v>
          </cell>
          <cell r="V543" t="str">
            <v>21</v>
          </cell>
          <cell r="W543" t="str">
            <v>2.1 ทุติยภูมิระดับต้น</v>
          </cell>
          <cell r="X543" t="str">
            <v>S</v>
          </cell>
          <cell r="Y543" t="str">
            <v xml:space="preserve">บริการ  </v>
          </cell>
          <cell r="Z543" t="str">
            <v>01</v>
          </cell>
          <cell r="AA543" t="str">
            <v>ตั้งใหม่</v>
          </cell>
          <cell r="AH543" t="str">
            <v>11049</v>
          </cell>
        </row>
        <row r="544">
          <cell r="A544" t="str">
            <v>001103400</v>
          </cell>
          <cell r="B544" t="str">
            <v>โรงพยาบาลภูเรือ</v>
          </cell>
          <cell r="C544" t="str">
            <v>21002</v>
          </cell>
          <cell r="D544" t="str">
            <v>กระทรวงสาธารณสุข สำนักงานปลัดกระทรวงสาธารณสุข</v>
          </cell>
          <cell r="E544" t="str">
            <v>07</v>
          </cell>
          <cell r="F544" t="str">
            <v>โรงพยาบาลชุมชน</v>
          </cell>
          <cell r="G544" t="str">
            <v>30</v>
          </cell>
          <cell r="H544" t="str">
            <v>42</v>
          </cell>
          <cell r="I544" t="str">
            <v>จ.เลย</v>
          </cell>
          <cell r="J544" t="str">
            <v>07</v>
          </cell>
          <cell r="K544" t="str">
            <v xml:space="preserve"> อ.ภูเรือ</v>
          </cell>
          <cell r="L544" t="str">
            <v>01</v>
          </cell>
          <cell r="M544" t="str">
            <v xml:space="preserve"> 'ต.หนองบัว'</v>
          </cell>
          <cell r="N544" t="str">
            <v>06</v>
          </cell>
          <cell r="O544" t="str">
            <v xml:space="preserve"> หมู่ 6</v>
          </cell>
          <cell r="P544" t="str">
            <v>01</v>
          </cell>
          <cell r="Q544" t="str">
            <v>เปิดดำเนินการ</v>
          </cell>
          <cell r="R544" t="str">
            <v>ถ.เลย-หล่มสัก</v>
          </cell>
          <cell r="S544" t="str">
            <v>42160</v>
          </cell>
          <cell r="T544" t="str">
            <v>042899094</v>
          </cell>
          <cell r="U544" t="str">
            <v>042899072</v>
          </cell>
          <cell r="V544" t="str">
            <v>21</v>
          </cell>
          <cell r="W544" t="str">
            <v>2.1 ทุติยภูมิระดับต้น</v>
          </cell>
          <cell r="X544" t="str">
            <v>S</v>
          </cell>
          <cell r="Y544" t="str">
            <v xml:space="preserve">บริการ  </v>
          </cell>
          <cell r="AH544" t="str">
            <v>11034</v>
          </cell>
        </row>
        <row r="545">
          <cell r="A545" t="str">
            <v>001100400</v>
          </cell>
          <cell r="B545" t="str">
            <v>โรงพยาบาลพล</v>
          </cell>
          <cell r="C545" t="str">
            <v>21002</v>
          </cell>
          <cell r="D545" t="str">
            <v>กระทรวงสาธารณสุข สำนักงานปลัดกระทรวงสาธารณสุข</v>
          </cell>
          <cell r="E545" t="str">
            <v>07</v>
          </cell>
          <cell r="F545" t="str">
            <v>โรงพยาบาลชุมชน</v>
          </cell>
          <cell r="G545" t="str">
            <v>60</v>
          </cell>
          <cell r="H545" t="str">
            <v>40</v>
          </cell>
          <cell r="I545" t="str">
            <v>จ.ขอนแก่น</v>
          </cell>
          <cell r="J545" t="str">
            <v>12</v>
          </cell>
          <cell r="K545" t="str">
            <v xml:space="preserve"> อ.พล</v>
          </cell>
          <cell r="L545" t="str">
            <v>01</v>
          </cell>
          <cell r="M545" t="str">
            <v xml:space="preserve"> 'ต.เมืองพล'</v>
          </cell>
          <cell r="N545" t="str">
            <v>01</v>
          </cell>
          <cell r="O545" t="str">
            <v xml:space="preserve"> หมู่ 1</v>
          </cell>
          <cell r="P545" t="str">
            <v>01</v>
          </cell>
          <cell r="Q545" t="str">
            <v>เปิดดำเนินการ</v>
          </cell>
          <cell r="R545" t="str">
            <v xml:space="preserve">215 ถ.มิตรภาพ </v>
          </cell>
          <cell r="S545" t="str">
            <v>40120</v>
          </cell>
          <cell r="T545" t="str">
            <v>043414710</v>
          </cell>
          <cell r="V545" t="str">
            <v>22</v>
          </cell>
          <cell r="W545" t="str">
            <v>2.2 ทุติยภูมิระดับกลาง</v>
          </cell>
          <cell r="X545" t="str">
            <v>S</v>
          </cell>
          <cell r="Y545" t="str">
            <v xml:space="preserve">บริการ  </v>
          </cell>
          <cell r="AH545" t="str">
            <v>11004</v>
          </cell>
        </row>
        <row r="546">
          <cell r="A546" t="str">
            <v>001103300</v>
          </cell>
          <cell r="B546" t="str">
            <v>โรงพยาบาลนาแห้ว</v>
          </cell>
          <cell r="C546" t="str">
            <v>21002</v>
          </cell>
          <cell r="D546" t="str">
            <v>กระทรวงสาธารณสุข สำนักงานปลัดกระทรวงสาธารณสุข</v>
          </cell>
          <cell r="E546" t="str">
            <v>07</v>
          </cell>
          <cell r="F546" t="str">
            <v>โรงพยาบาลชุมชน</v>
          </cell>
          <cell r="G546" t="str">
            <v>30</v>
          </cell>
          <cell r="H546" t="str">
            <v>42</v>
          </cell>
          <cell r="I546" t="str">
            <v>จ.เลย</v>
          </cell>
          <cell r="J546" t="str">
            <v>06</v>
          </cell>
          <cell r="K546" t="str">
            <v xml:space="preserve"> อ.นาแห้ว</v>
          </cell>
          <cell r="L546" t="str">
            <v>01</v>
          </cell>
          <cell r="M546" t="str">
            <v xml:space="preserve"> 'ต.นาแห้ว'</v>
          </cell>
          <cell r="N546" t="str">
            <v>05</v>
          </cell>
          <cell r="O546" t="str">
            <v xml:space="preserve"> หมู่ 5</v>
          </cell>
          <cell r="P546" t="str">
            <v>01</v>
          </cell>
          <cell r="Q546" t="str">
            <v>เปิดดำเนินการ</v>
          </cell>
          <cell r="R546" t="str">
            <v xml:space="preserve">80 ถ.ด่านซ้าย - นาแห้ว </v>
          </cell>
          <cell r="S546" t="str">
            <v>42170</v>
          </cell>
          <cell r="T546" t="str">
            <v>042897037</v>
          </cell>
          <cell r="U546" t="str">
            <v>042897054</v>
          </cell>
          <cell r="V546" t="str">
            <v>21</v>
          </cell>
          <cell r="W546" t="str">
            <v>2.1 ทุติยภูมิระดับต้น</v>
          </cell>
          <cell r="X546" t="str">
            <v>S</v>
          </cell>
          <cell r="Y546" t="str">
            <v xml:space="preserve">บริการ  </v>
          </cell>
          <cell r="AH546" t="str">
            <v>11033</v>
          </cell>
        </row>
        <row r="547">
          <cell r="A547" t="str">
            <v>001103700</v>
          </cell>
          <cell r="B547" t="str">
            <v>โรงพยาบาลภูกระดึง</v>
          </cell>
          <cell r="C547" t="str">
            <v>21002</v>
          </cell>
          <cell r="D547" t="str">
            <v>กระทรวงสาธารณสุข สำนักงานปลัดกระทรวงสาธารณสุข</v>
          </cell>
          <cell r="E547" t="str">
            <v>07</v>
          </cell>
          <cell r="F547" t="str">
            <v>โรงพยาบาลชุมชน</v>
          </cell>
          <cell r="G547" t="str">
            <v>60</v>
          </cell>
          <cell r="H547" t="str">
            <v>42</v>
          </cell>
          <cell r="I547" t="str">
            <v>จ.เลย</v>
          </cell>
          <cell r="J547" t="str">
            <v>10</v>
          </cell>
          <cell r="K547" t="str">
            <v xml:space="preserve"> อ.ภูกระดึง</v>
          </cell>
          <cell r="L547" t="str">
            <v>07</v>
          </cell>
          <cell r="M547" t="str">
            <v xml:space="preserve"> 'ต.ภูกระดึง'</v>
          </cell>
          <cell r="N547" t="str">
            <v>08</v>
          </cell>
          <cell r="O547" t="str">
            <v xml:space="preserve"> หมู่ 8</v>
          </cell>
          <cell r="P547" t="str">
            <v>01</v>
          </cell>
          <cell r="Q547" t="str">
            <v>เปิดดำเนินการ</v>
          </cell>
          <cell r="R547" t="str">
            <v xml:space="preserve">149 </v>
          </cell>
          <cell r="S547" t="str">
            <v>42180</v>
          </cell>
          <cell r="T547" t="str">
            <v>042871017</v>
          </cell>
          <cell r="U547" t="str">
            <v>042871016</v>
          </cell>
          <cell r="V547" t="str">
            <v>21</v>
          </cell>
          <cell r="W547" t="str">
            <v>2.1 ทุติยภูมิระดับต้น</v>
          </cell>
          <cell r="X547" t="str">
            <v>S</v>
          </cell>
          <cell r="Y547" t="str">
            <v xml:space="preserve">บริการ  </v>
          </cell>
          <cell r="AH547" t="str">
            <v>11037</v>
          </cell>
        </row>
        <row r="548">
          <cell r="A548" t="str">
            <v>001104400</v>
          </cell>
          <cell r="B548" t="str">
            <v>โรงพยาบาลศรีเชียงใหม่</v>
          </cell>
          <cell r="C548" t="str">
            <v>21002</v>
          </cell>
          <cell r="D548" t="str">
            <v>กระทรวงสาธารณสุข สำนักงานปลัดกระทรวงสาธารณสุข</v>
          </cell>
          <cell r="E548" t="str">
            <v>07</v>
          </cell>
          <cell r="F548" t="str">
            <v>โรงพยาบาลชุมชน</v>
          </cell>
          <cell r="G548" t="str">
            <v>30</v>
          </cell>
          <cell r="H548" t="str">
            <v>43</v>
          </cell>
          <cell r="I548" t="str">
            <v>จ.หนองคาย</v>
          </cell>
          <cell r="J548" t="str">
            <v>07</v>
          </cell>
          <cell r="K548" t="str">
            <v xml:space="preserve"> อ.ศรีเชียงใหม่</v>
          </cell>
          <cell r="L548" t="str">
            <v>01</v>
          </cell>
          <cell r="M548" t="str">
            <v xml:space="preserve"> 'ต.พานพร้าว'</v>
          </cell>
          <cell r="N548" t="str">
            <v>01</v>
          </cell>
          <cell r="O548" t="str">
            <v xml:space="preserve"> หมู่ 1</v>
          </cell>
          <cell r="P548" t="str">
            <v>01</v>
          </cell>
          <cell r="Q548" t="str">
            <v>เปิดดำเนินการ</v>
          </cell>
          <cell r="R548" t="str">
            <v xml:space="preserve">476 </v>
          </cell>
          <cell r="S548" t="str">
            <v>43130</v>
          </cell>
          <cell r="T548" t="str">
            <v>04251125</v>
          </cell>
          <cell r="U548" t="str">
            <v>042452247</v>
          </cell>
          <cell r="V548" t="str">
            <v>21</v>
          </cell>
          <cell r="W548" t="str">
            <v>2.1 ทุติยภูมิระดับต้น</v>
          </cell>
          <cell r="X548" t="str">
            <v>S</v>
          </cell>
          <cell r="Y548" t="str">
            <v xml:space="preserve">บริการ  </v>
          </cell>
          <cell r="AH548" t="str">
            <v>11044</v>
          </cell>
        </row>
        <row r="549">
          <cell r="A549" t="str">
            <v>001104500</v>
          </cell>
          <cell r="B549" t="str">
            <v>โรงพยาบาลสังคม</v>
          </cell>
          <cell r="C549" t="str">
            <v>21002</v>
          </cell>
          <cell r="D549" t="str">
            <v>กระทรวงสาธารณสุข สำนักงานปลัดกระทรวงสาธารณสุข</v>
          </cell>
          <cell r="E549" t="str">
            <v>07</v>
          </cell>
          <cell r="F549" t="str">
            <v>โรงพยาบาลชุมชน</v>
          </cell>
          <cell r="G549" t="str">
            <v>30</v>
          </cell>
          <cell r="H549" t="str">
            <v>43</v>
          </cell>
          <cell r="I549" t="str">
            <v>จ.หนองคาย</v>
          </cell>
          <cell r="J549" t="str">
            <v>08</v>
          </cell>
          <cell r="K549" t="str">
            <v xml:space="preserve"> อ.สังคม</v>
          </cell>
          <cell r="L549" t="str">
            <v>02</v>
          </cell>
          <cell r="M549" t="str">
            <v xml:space="preserve"> 'ต.ผาตั้ง'</v>
          </cell>
          <cell r="N549" t="str">
            <v>03</v>
          </cell>
          <cell r="O549" t="str">
            <v xml:space="preserve"> หมู่ 3</v>
          </cell>
          <cell r="P549" t="str">
            <v>01</v>
          </cell>
          <cell r="Q549" t="str">
            <v>เปิดดำเนินการ</v>
          </cell>
          <cell r="R549" t="str">
            <v xml:space="preserve">72 </v>
          </cell>
          <cell r="S549" t="str">
            <v>43160</v>
          </cell>
          <cell r="T549" t="str">
            <v>042441029</v>
          </cell>
          <cell r="U549" t="str">
            <v>042441413</v>
          </cell>
          <cell r="V549" t="str">
            <v>21</v>
          </cell>
          <cell r="W549" t="str">
            <v>2.1 ทุติยภูมิระดับต้น</v>
          </cell>
          <cell r="X549" t="str">
            <v>S</v>
          </cell>
          <cell r="Y549" t="str">
            <v xml:space="preserve">บริการ  </v>
          </cell>
          <cell r="AH549" t="str">
            <v>11045</v>
          </cell>
        </row>
        <row r="550">
          <cell r="A550" t="str">
            <v>001101300</v>
          </cell>
          <cell r="B550" t="str">
            <v>โรงพยาบาลกุดจับ</v>
          </cell>
          <cell r="C550" t="str">
            <v>21002</v>
          </cell>
          <cell r="D550" t="str">
            <v>กระทรวงสาธารณสุข สำนักงานปลัดกระทรวงสาธารณสุข</v>
          </cell>
          <cell r="E550" t="str">
            <v>07</v>
          </cell>
          <cell r="F550" t="str">
            <v>โรงพยาบาลชุมชน</v>
          </cell>
          <cell r="G550" t="str">
            <v>30</v>
          </cell>
          <cell r="H550" t="str">
            <v>41</v>
          </cell>
          <cell r="I550" t="str">
            <v>จ.อุดรธานี</v>
          </cell>
          <cell r="J550" t="str">
            <v>02</v>
          </cell>
          <cell r="K550" t="str">
            <v xml:space="preserve"> อ.กุดจับ</v>
          </cell>
          <cell r="L550" t="str">
            <v>06</v>
          </cell>
          <cell r="M550" t="str">
            <v xml:space="preserve"> 'ต.เมืองเพีย'</v>
          </cell>
          <cell r="N550" t="str">
            <v>03</v>
          </cell>
          <cell r="O550" t="str">
            <v xml:space="preserve"> หมู่ 3</v>
          </cell>
          <cell r="P550" t="str">
            <v>01</v>
          </cell>
          <cell r="Q550" t="str">
            <v>เปิดดำเนินการ</v>
          </cell>
          <cell r="R550" t="str">
            <v xml:space="preserve">72 ม.3 ถ.กุดจับ-หนองวัวซอ </v>
          </cell>
          <cell r="S550" t="str">
            <v>41250</v>
          </cell>
          <cell r="V550" t="str">
            <v>21</v>
          </cell>
          <cell r="W550" t="str">
            <v>2.1 ทุติยภูมิระดับต้น</v>
          </cell>
          <cell r="AH550" t="str">
            <v>11013</v>
          </cell>
        </row>
        <row r="551">
          <cell r="A551" t="str">
            <v>001100300</v>
          </cell>
          <cell r="B551" t="str">
            <v>โรงพยาบาลเปือยน้อย</v>
          </cell>
          <cell r="C551" t="str">
            <v>21002</v>
          </cell>
          <cell r="D551" t="str">
            <v>กระทรวงสาธารณสุข สำนักงานปลัดกระทรวงสาธารณสุข</v>
          </cell>
          <cell r="E551" t="str">
            <v>07</v>
          </cell>
          <cell r="F551" t="str">
            <v>โรงพยาบาลชุมชน</v>
          </cell>
          <cell r="G551" t="str">
            <v>30</v>
          </cell>
          <cell r="H551" t="str">
            <v>40</v>
          </cell>
          <cell r="I551" t="str">
            <v>จ.ขอนแก่น</v>
          </cell>
          <cell r="J551" t="str">
            <v>11</v>
          </cell>
          <cell r="K551" t="str">
            <v xml:space="preserve"> อ.เปือยน้อย</v>
          </cell>
          <cell r="L551" t="str">
            <v>01</v>
          </cell>
          <cell r="M551" t="str">
            <v xml:space="preserve"> 'ต.เปือยน้อย'</v>
          </cell>
          <cell r="N551" t="str">
            <v>07</v>
          </cell>
          <cell r="O551" t="str">
            <v xml:space="preserve"> หมู่ 7</v>
          </cell>
          <cell r="P551" t="str">
            <v>01</v>
          </cell>
          <cell r="Q551" t="str">
            <v>เปิดดำเนินการ</v>
          </cell>
          <cell r="R551" t="str">
            <v xml:space="preserve">177 </v>
          </cell>
          <cell r="S551" t="str">
            <v>40340</v>
          </cell>
          <cell r="T551" t="str">
            <v>043494003</v>
          </cell>
          <cell r="V551" t="str">
            <v>21</v>
          </cell>
          <cell r="W551" t="str">
            <v>2.1 ทุติยภูมิระดับต้น</v>
          </cell>
          <cell r="X551" t="str">
            <v>S</v>
          </cell>
          <cell r="Y551" t="str">
            <v xml:space="preserve">บริการ  </v>
          </cell>
          <cell r="AH551" t="str">
            <v>11003</v>
          </cell>
        </row>
        <row r="552">
          <cell r="A552" t="str">
            <v>001104300</v>
          </cell>
          <cell r="B552" t="str">
            <v>โรงพยาบาลโซ่พิสัย</v>
          </cell>
          <cell r="C552" t="str">
            <v>21002</v>
          </cell>
          <cell r="D552" t="str">
            <v>กระทรวงสาธารณสุข สำนักงานปลัดกระทรวงสาธารณสุข</v>
          </cell>
          <cell r="E552" t="str">
            <v>07</v>
          </cell>
          <cell r="F552" t="str">
            <v>โรงพยาบาลชุมชน</v>
          </cell>
          <cell r="G552" t="str">
            <v>30</v>
          </cell>
          <cell r="H552" t="str">
            <v>38</v>
          </cell>
          <cell r="I552" t="str">
            <v>จ.บึงกาฬ</v>
          </cell>
          <cell r="J552" t="str">
            <v>03</v>
          </cell>
          <cell r="K552" t="str">
            <v xml:space="preserve"> อ.โซ่พิสัย</v>
          </cell>
          <cell r="L552" t="str">
            <v>01</v>
          </cell>
          <cell r="M552" t="str">
            <v xml:space="preserve"> 'ต.โซ่'</v>
          </cell>
          <cell r="N552" t="str">
            <v>02</v>
          </cell>
          <cell r="O552" t="str">
            <v xml:space="preserve"> หมู่ 2</v>
          </cell>
          <cell r="P552" t="str">
            <v>01</v>
          </cell>
          <cell r="Q552" t="str">
            <v>เปิดดำเนินการ</v>
          </cell>
          <cell r="R552" t="str">
            <v xml:space="preserve">143 </v>
          </cell>
          <cell r="T552" t="str">
            <v>042485099</v>
          </cell>
          <cell r="U552" t="str">
            <v>042485202</v>
          </cell>
          <cell r="V552" t="str">
            <v>21</v>
          </cell>
          <cell r="W552" t="str">
            <v>2.1 ทุติยภูมิระดับต้น</v>
          </cell>
          <cell r="X552" t="str">
            <v>S</v>
          </cell>
          <cell r="Y552" t="str">
            <v xml:space="preserve">บริการ  </v>
          </cell>
          <cell r="Z552" t="str">
            <v>01</v>
          </cell>
          <cell r="AA552" t="str">
            <v>ตั้งใหม่</v>
          </cell>
          <cell r="AH552" t="str">
            <v>11043</v>
          </cell>
        </row>
        <row r="553">
          <cell r="A553" t="str">
            <v>001100600</v>
          </cell>
          <cell r="B553" t="str">
            <v>โรงพยาบาลแวงน้อย</v>
          </cell>
          <cell r="C553" t="str">
            <v>21002</v>
          </cell>
          <cell r="D553" t="str">
            <v>กระทรวงสาธารณสุข สำนักงานปลัดกระทรวงสาธารณสุข</v>
          </cell>
          <cell r="E553" t="str">
            <v>07</v>
          </cell>
          <cell r="F553" t="str">
            <v>โรงพยาบาลชุมชน</v>
          </cell>
          <cell r="G553" t="str">
            <v>30</v>
          </cell>
          <cell r="H553" t="str">
            <v>40</v>
          </cell>
          <cell r="I553" t="str">
            <v>จ.ขอนแก่น</v>
          </cell>
          <cell r="J553" t="str">
            <v>14</v>
          </cell>
          <cell r="K553" t="str">
            <v xml:space="preserve"> อ.แวงน้อย</v>
          </cell>
          <cell r="L553" t="str">
            <v>04</v>
          </cell>
          <cell r="M553" t="str">
            <v xml:space="preserve"> 'ต.ละหานนา'</v>
          </cell>
          <cell r="N553" t="str">
            <v>07</v>
          </cell>
          <cell r="O553" t="str">
            <v xml:space="preserve"> หมู่ 7</v>
          </cell>
          <cell r="P553" t="str">
            <v>01</v>
          </cell>
          <cell r="Q553" t="str">
            <v>เปิดดำเนินการ</v>
          </cell>
          <cell r="R553" t="str">
            <v>148</v>
          </cell>
          <cell r="S553" t="str">
            <v>40230</v>
          </cell>
          <cell r="T553" t="str">
            <v>043499046</v>
          </cell>
          <cell r="V553" t="str">
            <v>21</v>
          </cell>
          <cell r="W553" t="str">
            <v>2.1 ทุติยภูมิระดับต้น</v>
          </cell>
          <cell r="X553" t="str">
            <v>S</v>
          </cell>
          <cell r="Y553" t="str">
            <v xml:space="preserve">บริการ  </v>
          </cell>
          <cell r="AH553" t="str">
            <v>11006</v>
          </cell>
        </row>
        <row r="554">
          <cell r="A554" t="str">
            <v>001106000</v>
          </cell>
          <cell r="B554" t="str">
            <v>โรงพยาบาลยางสีสุราช</v>
          </cell>
          <cell r="C554" t="str">
            <v>21002</v>
          </cell>
          <cell r="D554" t="str">
            <v>กระทรวงสาธารณสุข สำนักงานปลัดกระทรวงสาธารณสุข</v>
          </cell>
          <cell r="E554" t="str">
            <v>07</v>
          </cell>
          <cell r="F554" t="str">
            <v>โรงพยาบาลชุมชน</v>
          </cell>
          <cell r="G554" t="str">
            <v>30</v>
          </cell>
          <cell r="H554" t="str">
            <v>44</v>
          </cell>
          <cell r="I554" t="str">
            <v>จ.มหาสารคาม</v>
          </cell>
          <cell r="J554" t="str">
            <v>11</v>
          </cell>
          <cell r="K554" t="str">
            <v xml:space="preserve"> อ.ยางสีสุราช</v>
          </cell>
          <cell r="L554" t="str">
            <v>01</v>
          </cell>
          <cell r="M554" t="str">
            <v xml:space="preserve"> 'ต.ยางสีสุราช'</v>
          </cell>
          <cell r="N554" t="str">
            <v>02</v>
          </cell>
          <cell r="O554" t="str">
            <v xml:space="preserve"> หมู่ 2</v>
          </cell>
          <cell r="P554" t="str">
            <v>01</v>
          </cell>
          <cell r="Q554" t="str">
            <v>เปิดดำเนินการ</v>
          </cell>
          <cell r="R554" t="str">
            <v xml:space="preserve">162 </v>
          </cell>
          <cell r="V554" t="str">
            <v>21</v>
          </cell>
          <cell r="W554" t="str">
            <v>2.1 ทุติยภูมิระดับต้น</v>
          </cell>
          <cell r="AH554" t="str">
            <v>11060</v>
          </cell>
        </row>
        <row r="555">
          <cell r="A555" t="str">
            <v>001105000</v>
          </cell>
          <cell r="B555" t="str">
            <v>โรงพยาบาลบุ่งคล้า</v>
          </cell>
          <cell r="C555" t="str">
            <v>21002</v>
          </cell>
          <cell r="D555" t="str">
            <v>กระทรวงสาธารณสุข สำนักงานปลัดกระทรวงสาธารณสุข</v>
          </cell>
          <cell r="E555" t="str">
            <v>07</v>
          </cell>
          <cell r="F555" t="str">
            <v>โรงพยาบาลชุมชน</v>
          </cell>
          <cell r="G555" t="str">
            <v>10</v>
          </cell>
          <cell r="H555" t="str">
            <v>38</v>
          </cell>
          <cell r="I555" t="str">
            <v>จ.บึงกาฬ</v>
          </cell>
          <cell r="J555" t="str">
            <v>08</v>
          </cell>
          <cell r="K555" t="str">
            <v xml:space="preserve"> อ.บุ่งคล้า</v>
          </cell>
          <cell r="L555" t="str">
            <v>01</v>
          </cell>
          <cell r="M555" t="str">
            <v xml:space="preserve"> 'ต.บุ่งคล้า'</v>
          </cell>
          <cell r="N555" t="str">
            <v>02</v>
          </cell>
          <cell r="O555" t="str">
            <v xml:space="preserve"> หมู่ 2</v>
          </cell>
          <cell r="P555" t="str">
            <v>01</v>
          </cell>
          <cell r="Q555" t="str">
            <v>เปิดดำเนินการ</v>
          </cell>
          <cell r="T555" t="str">
            <v>042499106</v>
          </cell>
          <cell r="U555" t="str">
            <v>042499105</v>
          </cell>
          <cell r="V555" t="str">
            <v>21</v>
          </cell>
          <cell r="W555" t="str">
            <v>2.1 ทุติยภูมิระดับต้น</v>
          </cell>
          <cell r="X555" t="str">
            <v>S</v>
          </cell>
          <cell r="Y555" t="str">
            <v xml:space="preserve">บริการ  </v>
          </cell>
          <cell r="Z555" t="str">
            <v>01</v>
          </cell>
          <cell r="AA555" t="str">
            <v>ตั้งใหม่</v>
          </cell>
          <cell r="AH555" t="str">
            <v>11050</v>
          </cell>
        </row>
        <row r="556">
          <cell r="A556" t="str">
            <v>001103500</v>
          </cell>
          <cell r="B556" t="str">
            <v>โรงพยาบาลท่าลี่</v>
          </cell>
          <cell r="C556" t="str">
            <v>21002</v>
          </cell>
          <cell r="D556" t="str">
            <v>กระทรวงสาธารณสุข สำนักงานปลัดกระทรวงสาธารณสุข</v>
          </cell>
          <cell r="E556" t="str">
            <v>07</v>
          </cell>
          <cell r="F556" t="str">
            <v>โรงพยาบาลชุมชน</v>
          </cell>
          <cell r="G556" t="str">
            <v>30</v>
          </cell>
          <cell r="H556" t="str">
            <v>42</v>
          </cell>
          <cell r="I556" t="str">
            <v>จ.เลย</v>
          </cell>
          <cell r="J556" t="str">
            <v>08</v>
          </cell>
          <cell r="K556" t="str">
            <v xml:space="preserve"> อ.ท่าลี่</v>
          </cell>
          <cell r="L556" t="str">
            <v>01</v>
          </cell>
          <cell r="M556" t="str">
            <v xml:space="preserve"> 'ต.ท่าลี่'</v>
          </cell>
          <cell r="N556" t="str">
            <v>01</v>
          </cell>
          <cell r="O556" t="str">
            <v xml:space="preserve"> หมู่ 1</v>
          </cell>
          <cell r="P556" t="str">
            <v>01</v>
          </cell>
          <cell r="Q556" t="str">
            <v>เปิดดำเนินการ</v>
          </cell>
          <cell r="R556" t="str">
            <v xml:space="preserve">52 </v>
          </cell>
          <cell r="S556" t="str">
            <v>42140</v>
          </cell>
          <cell r="T556" t="str">
            <v>042889012</v>
          </cell>
          <cell r="U556" t="str">
            <v>042889012</v>
          </cell>
          <cell r="V556" t="str">
            <v>21</v>
          </cell>
          <cell r="W556" t="str">
            <v>2.1 ทุติยภูมิระดับต้น</v>
          </cell>
          <cell r="X556" t="str">
            <v>S</v>
          </cell>
          <cell r="Y556" t="str">
            <v xml:space="preserve">บริการ  </v>
          </cell>
          <cell r="AH556" t="str">
            <v>11035</v>
          </cell>
        </row>
        <row r="557">
          <cell r="A557" t="str">
            <v>001103600</v>
          </cell>
          <cell r="B557" t="str">
            <v>โรงพยาบาลวังสะพุง</v>
          </cell>
          <cell r="C557" t="str">
            <v>21002</v>
          </cell>
          <cell r="D557" t="str">
            <v>กระทรวงสาธารณสุข สำนักงานปลัดกระทรวงสาธารณสุข</v>
          </cell>
          <cell r="E557" t="str">
            <v>07</v>
          </cell>
          <cell r="F557" t="str">
            <v>โรงพยาบาลชุมชน</v>
          </cell>
          <cell r="G557" t="str">
            <v>60</v>
          </cell>
          <cell r="H557" t="str">
            <v>42</v>
          </cell>
          <cell r="I557" t="str">
            <v>จ.เลย</v>
          </cell>
          <cell r="J557" t="str">
            <v>09</v>
          </cell>
          <cell r="K557" t="str">
            <v xml:space="preserve"> อ.วังสะพุง</v>
          </cell>
          <cell r="L557" t="str">
            <v>01</v>
          </cell>
          <cell r="M557" t="str">
            <v xml:space="preserve"> 'ต.วังสะพุง'</v>
          </cell>
          <cell r="N557" t="str">
            <v>03</v>
          </cell>
          <cell r="O557" t="str">
            <v xml:space="preserve"> หมู่ 3</v>
          </cell>
          <cell r="P557" t="str">
            <v>01</v>
          </cell>
          <cell r="Q557" t="str">
            <v>เปิดดำเนินการ</v>
          </cell>
          <cell r="S557" t="str">
            <v>42130</v>
          </cell>
          <cell r="T557" t="str">
            <v>042841101</v>
          </cell>
          <cell r="U557" t="str">
            <v>042841101</v>
          </cell>
          <cell r="V557" t="str">
            <v>21</v>
          </cell>
          <cell r="W557" t="str">
            <v>2.1 ทุติยภูมิระดับต้น</v>
          </cell>
          <cell r="X557" t="str">
            <v>S</v>
          </cell>
          <cell r="Y557" t="str">
            <v xml:space="preserve">บริการ  </v>
          </cell>
          <cell r="AH557" t="str">
            <v>11036</v>
          </cell>
        </row>
        <row r="558">
          <cell r="A558" t="str">
            <v>001103800</v>
          </cell>
          <cell r="B558" t="str">
            <v>โรงพยาบาลภูหลวง</v>
          </cell>
          <cell r="C558" t="str">
            <v>21002</v>
          </cell>
          <cell r="D558" t="str">
            <v>กระทรวงสาธารณสุข สำนักงานปลัดกระทรวงสาธารณสุข</v>
          </cell>
          <cell r="E558" t="str">
            <v>07</v>
          </cell>
          <cell r="F558" t="str">
            <v>โรงพยาบาลชุมชน</v>
          </cell>
          <cell r="G558" t="str">
            <v>30</v>
          </cell>
          <cell r="H558" t="str">
            <v>42</v>
          </cell>
          <cell r="I558" t="str">
            <v>จ.เลย</v>
          </cell>
          <cell r="J558" t="str">
            <v>11</v>
          </cell>
          <cell r="K558" t="str">
            <v xml:space="preserve"> อ.ภูหลวง</v>
          </cell>
          <cell r="L558" t="str">
            <v>02</v>
          </cell>
          <cell r="M558" t="str">
            <v xml:space="preserve"> 'ต.หนองคัน'</v>
          </cell>
          <cell r="N558" t="str">
            <v>03</v>
          </cell>
          <cell r="O558" t="str">
            <v xml:space="preserve"> หมู่ 3</v>
          </cell>
          <cell r="P558" t="str">
            <v>01</v>
          </cell>
          <cell r="Q558" t="str">
            <v>เปิดดำเนินการ</v>
          </cell>
          <cell r="S558" t="str">
            <v>42230</v>
          </cell>
          <cell r="T558" t="str">
            <v>042879101</v>
          </cell>
          <cell r="U558" t="str">
            <v>042879064</v>
          </cell>
          <cell r="V558" t="str">
            <v>21</v>
          </cell>
          <cell r="W558" t="str">
            <v>2.1 ทุติยภูมิระดับต้น</v>
          </cell>
          <cell r="X558" t="str">
            <v>S</v>
          </cell>
          <cell r="Y558" t="str">
            <v xml:space="preserve">บริการ  </v>
          </cell>
          <cell r="AH558" t="str">
            <v>11038</v>
          </cell>
        </row>
        <row r="559">
          <cell r="A559" t="str">
            <v>001103200</v>
          </cell>
          <cell r="B559" t="str">
            <v>โรงพยาบาลปากชม</v>
          </cell>
          <cell r="C559" t="str">
            <v>21002</v>
          </cell>
          <cell r="D559" t="str">
            <v>กระทรวงสาธารณสุข สำนักงานปลัดกระทรวงสาธารณสุข</v>
          </cell>
          <cell r="E559" t="str">
            <v>07</v>
          </cell>
          <cell r="F559" t="str">
            <v>โรงพยาบาลชุมชน</v>
          </cell>
          <cell r="G559" t="str">
            <v>30</v>
          </cell>
          <cell r="H559" t="str">
            <v>42</v>
          </cell>
          <cell r="I559" t="str">
            <v>จ.เลย</v>
          </cell>
          <cell r="J559" t="str">
            <v>04</v>
          </cell>
          <cell r="K559" t="str">
            <v xml:space="preserve"> อ.ปากชม</v>
          </cell>
          <cell r="L559" t="str">
            <v>01</v>
          </cell>
          <cell r="M559" t="str">
            <v xml:space="preserve"> 'ต.ปากชม'</v>
          </cell>
          <cell r="N559" t="str">
            <v>01</v>
          </cell>
          <cell r="O559" t="str">
            <v xml:space="preserve"> หมู่ 1</v>
          </cell>
          <cell r="P559" t="str">
            <v>01</v>
          </cell>
          <cell r="Q559" t="str">
            <v>เปิดดำเนินการ</v>
          </cell>
          <cell r="S559" t="str">
            <v>42150</v>
          </cell>
          <cell r="T559" t="str">
            <v>042881060</v>
          </cell>
          <cell r="U559" t="str">
            <v>042881080</v>
          </cell>
          <cell r="V559" t="str">
            <v>21</v>
          </cell>
          <cell r="W559" t="str">
            <v>2.1 ทุติยภูมิระดับต้น</v>
          </cell>
          <cell r="X559" t="str">
            <v>S</v>
          </cell>
          <cell r="Y559" t="str">
            <v xml:space="preserve">บริการ  </v>
          </cell>
          <cell r="AH559" t="str">
            <v>11032</v>
          </cell>
        </row>
        <row r="560">
          <cell r="A560" t="str">
            <v>001103900</v>
          </cell>
          <cell r="B560" t="str">
            <v>โรงพยาบาลผาขาว</v>
          </cell>
          <cell r="C560" t="str">
            <v>21002</v>
          </cell>
          <cell r="D560" t="str">
            <v>กระทรวงสาธารณสุข สำนักงานปลัดกระทรวงสาธารณสุข</v>
          </cell>
          <cell r="E560" t="str">
            <v>07</v>
          </cell>
          <cell r="F560" t="str">
            <v>โรงพยาบาลชุมชน</v>
          </cell>
          <cell r="G560" t="str">
            <v>30</v>
          </cell>
          <cell r="H560" t="str">
            <v>42</v>
          </cell>
          <cell r="I560" t="str">
            <v>จ.เลย</v>
          </cell>
          <cell r="J560" t="str">
            <v>12</v>
          </cell>
          <cell r="K560" t="str">
            <v xml:space="preserve"> อ.ผาขาว</v>
          </cell>
          <cell r="L560" t="str">
            <v>03</v>
          </cell>
          <cell r="M560" t="str">
            <v xml:space="preserve"> 'ต.โนนปอแดง'</v>
          </cell>
          <cell r="N560" t="str">
            <v>08</v>
          </cell>
          <cell r="O560" t="str">
            <v xml:space="preserve"> หมู่ 8</v>
          </cell>
          <cell r="P560" t="str">
            <v>01</v>
          </cell>
          <cell r="Q560" t="str">
            <v>เปิดดำเนินการ</v>
          </cell>
          <cell r="R560" t="str">
            <v xml:space="preserve">155 </v>
          </cell>
          <cell r="S560" t="str">
            <v>42240</v>
          </cell>
          <cell r="T560" t="str">
            <v>042818101</v>
          </cell>
          <cell r="U560" t="str">
            <v>042818101</v>
          </cell>
          <cell r="V560" t="str">
            <v>21</v>
          </cell>
          <cell r="W560" t="str">
            <v>2.1 ทุติยภูมิระดับต้น</v>
          </cell>
          <cell r="AH560" t="str">
            <v>11039</v>
          </cell>
        </row>
        <row r="561">
          <cell r="A561" t="str">
            <v>001103000</v>
          </cell>
          <cell r="B561" t="str">
            <v>โรงพยาบาลนาด้วง</v>
          </cell>
          <cell r="C561" t="str">
            <v>21002</v>
          </cell>
          <cell r="D561" t="str">
            <v>กระทรวงสาธารณสุข สำนักงานปลัดกระทรวงสาธารณสุข</v>
          </cell>
          <cell r="E561" t="str">
            <v>07</v>
          </cell>
          <cell r="F561" t="str">
            <v>โรงพยาบาลชุมชน</v>
          </cell>
          <cell r="G561" t="str">
            <v>30</v>
          </cell>
          <cell r="H561" t="str">
            <v>42</v>
          </cell>
          <cell r="I561" t="str">
            <v>จ.เลย</v>
          </cell>
          <cell r="J561" t="str">
            <v>02</v>
          </cell>
          <cell r="K561" t="str">
            <v xml:space="preserve"> อ.นาด้วง</v>
          </cell>
          <cell r="L561" t="str">
            <v>01</v>
          </cell>
          <cell r="M561" t="str">
            <v xml:space="preserve"> 'ต.นาด้วง'</v>
          </cell>
          <cell r="N561" t="str">
            <v>06</v>
          </cell>
          <cell r="O561" t="str">
            <v xml:space="preserve"> หมู่ 6</v>
          </cell>
          <cell r="P561" t="str">
            <v>01</v>
          </cell>
          <cell r="Q561" t="str">
            <v>เปิดดำเนินการ</v>
          </cell>
          <cell r="R561" t="str">
            <v xml:space="preserve">155 </v>
          </cell>
          <cell r="S561" t="str">
            <v>42210</v>
          </cell>
          <cell r="T561" t="str">
            <v>042887094</v>
          </cell>
          <cell r="U561" t="str">
            <v>042887152</v>
          </cell>
          <cell r="V561" t="str">
            <v>21</v>
          </cell>
          <cell r="W561" t="str">
            <v>2.1 ทุติยภูมิระดับต้น</v>
          </cell>
          <cell r="X561" t="str">
            <v>S</v>
          </cell>
          <cell r="Y561" t="str">
            <v xml:space="preserve">บริการ  </v>
          </cell>
          <cell r="AH561" t="str">
            <v>11030</v>
          </cell>
        </row>
        <row r="562">
          <cell r="A562" t="str">
            <v>001101400</v>
          </cell>
          <cell r="B562" t="str">
            <v>โรงพยาบาลหนองวัวซอ</v>
          </cell>
          <cell r="C562" t="str">
            <v>21002</v>
          </cell>
          <cell r="D562" t="str">
            <v>กระทรวงสาธารณสุข สำนักงานปลัดกระทรวงสาธารณสุข</v>
          </cell>
          <cell r="E562" t="str">
            <v>07</v>
          </cell>
          <cell r="F562" t="str">
            <v>โรงพยาบาลชุมชน</v>
          </cell>
          <cell r="G562" t="str">
            <v>30</v>
          </cell>
          <cell r="H562" t="str">
            <v>41</v>
          </cell>
          <cell r="I562" t="str">
            <v>จ.อุดรธานี</v>
          </cell>
          <cell r="J562" t="str">
            <v>03</v>
          </cell>
          <cell r="K562" t="str">
            <v xml:space="preserve"> อ.หนองวัวซอ</v>
          </cell>
          <cell r="L562" t="str">
            <v>01</v>
          </cell>
          <cell r="M562" t="str">
            <v xml:space="preserve"> 'ต.หมากหญ้า'</v>
          </cell>
          <cell r="N562" t="str">
            <v>05</v>
          </cell>
          <cell r="O562" t="str">
            <v xml:space="preserve"> หมู่ 5</v>
          </cell>
          <cell r="P562" t="str">
            <v>01</v>
          </cell>
          <cell r="Q562" t="str">
            <v>เปิดดำเนินการ</v>
          </cell>
          <cell r="R562" t="str">
            <v xml:space="preserve">200 </v>
          </cell>
          <cell r="S562" t="str">
            <v>41220</v>
          </cell>
          <cell r="V562" t="str">
            <v>21</v>
          </cell>
          <cell r="W562" t="str">
            <v>2.1 ทุติยภูมิระดับต้น</v>
          </cell>
          <cell r="AH562" t="str">
            <v>11014</v>
          </cell>
        </row>
        <row r="563">
          <cell r="A563" t="str">
            <v>001102600</v>
          </cell>
          <cell r="B563" t="str">
            <v>โรงพยาบาลสร้างคอม</v>
          </cell>
          <cell r="C563" t="str">
            <v>21002</v>
          </cell>
          <cell r="D563" t="str">
            <v>กระทรวงสาธารณสุข สำนักงานปลัดกระทรวงสาธารณสุข</v>
          </cell>
          <cell r="E563" t="str">
            <v>07</v>
          </cell>
          <cell r="F563" t="str">
            <v>โรงพยาบาลชุมชน</v>
          </cell>
          <cell r="G563" t="str">
            <v>30</v>
          </cell>
          <cell r="H563" t="str">
            <v>41</v>
          </cell>
          <cell r="I563" t="str">
            <v>จ.อุดรธานี</v>
          </cell>
          <cell r="J563" t="str">
            <v>20</v>
          </cell>
          <cell r="K563" t="str">
            <v xml:space="preserve"> อ.สร้างคอม</v>
          </cell>
          <cell r="L563" t="str">
            <v>01</v>
          </cell>
          <cell r="M563" t="str">
            <v xml:space="preserve"> 'ต.สร้างคอม'</v>
          </cell>
          <cell r="N563" t="str">
            <v>04</v>
          </cell>
          <cell r="O563" t="str">
            <v xml:space="preserve"> หมู่ 4</v>
          </cell>
          <cell r="P563" t="str">
            <v>01</v>
          </cell>
          <cell r="Q563" t="str">
            <v>เปิดดำเนินการ</v>
          </cell>
          <cell r="V563" t="str">
            <v>21</v>
          </cell>
          <cell r="W563" t="str">
            <v>2.1 ทุติยภูมิระดับต้น</v>
          </cell>
          <cell r="AH563" t="str">
            <v>11026</v>
          </cell>
        </row>
        <row r="564">
          <cell r="A564" t="str">
            <v>001101500</v>
          </cell>
          <cell r="B564" t="str">
            <v>โรงพยาบาลกุมภวาปี</v>
          </cell>
          <cell r="C564" t="str">
            <v>21002</v>
          </cell>
          <cell r="D564" t="str">
            <v>กระทรวงสาธารณสุข สำนักงานปลัดกระทรวงสาธารณสุข</v>
          </cell>
          <cell r="E564" t="str">
            <v>07</v>
          </cell>
          <cell r="F564" t="str">
            <v>โรงพยาบาลชุมชน</v>
          </cell>
          <cell r="G564" t="str">
            <v>90</v>
          </cell>
          <cell r="H564" t="str">
            <v>41</v>
          </cell>
          <cell r="I564" t="str">
            <v>จ.อุดรธานี</v>
          </cell>
          <cell r="J564" t="str">
            <v>04</v>
          </cell>
          <cell r="K564" t="str">
            <v xml:space="preserve"> อ.กุมภวาปี</v>
          </cell>
          <cell r="L564" t="str">
            <v>15</v>
          </cell>
          <cell r="M564" t="str">
            <v xml:space="preserve"> 'ต.กุมภวาปี'</v>
          </cell>
          <cell r="N564" t="str">
            <v>05</v>
          </cell>
          <cell r="O564" t="str">
            <v xml:space="preserve"> หมู่ 5</v>
          </cell>
          <cell r="P564" t="str">
            <v>01</v>
          </cell>
          <cell r="Q564" t="str">
            <v>เปิดดำเนินการ</v>
          </cell>
          <cell r="R564" t="str">
            <v xml:space="preserve">7 ถ.จิตรประสงค์ </v>
          </cell>
          <cell r="S564" t="str">
            <v>41110</v>
          </cell>
          <cell r="V564" t="str">
            <v>21</v>
          </cell>
          <cell r="W564" t="str">
            <v>2.1 ทุติยภูมิระดับต้น</v>
          </cell>
          <cell r="AH564" t="str">
            <v>11015</v>
          </cell>
        </row>
        <row r="565">
          <cell r="A565" t="str">
            <v>001102000</v>
          </cell>
          <cell r="B565" t="str">
            <v>โรงพยาบาลไชยวาน</v>
          </cell>
          <cell r="C565" t="str">
            <v>21002</v>
          </cell>
          <cell r="D565" t="str">
            <v>กระทรวงสาธารณสุข สำนักงานปลัดกระทรวงสาธารณสุข</v>
          </cell>
          <cell r="E565" t="str">
            <v>07</v>
          </cell>
          <cell r="F565" t="str">
            <v>โรงพยาบาลชุมชน</v>
          </cell>
          <cell r="G565" t="str">
            <v>30</v>
          </cell>
          <cell r="H565" t="str">
            <v>41</v>
          </cell>
          <cell r="I565" t="str">
            <v>จ.อุดรธานี</v>
          </cell>
          <cell r="J565" t="str">
            <v>08</v>
          </cell>
          <cell r="K565" t="str">
            <v xml:space="preserve"> อ.ไชยวาน</v>
          </cell>
          <cell r="L565" t="str">
            <v>01</v>
          </cell>
          <cell r="M565" t="str">
            <v xml:space="preserve"> 'ต.ไชยวาน'</v>
          </cell>
          <cell r="N565" t="str">
            <v>05</v>
          </cell>
          <cell r="O565" t="str">
            <v xml:space="preserve"> หมู่ 5</v>
          </cell>
          <cell r="P565" t="str">
            <v>01</v>
          </cell>
          <cell r="Q565" t="str">
            <v>เปิดดำเนินการ</v>
          </cell>
          <cell r="R565" t="str">
            <v xml:space="preserve">200 </v>
          </cell>
          <cell r="S565" t="str">
            <v>41220</v>
          </cell>
          <cell r="V565" t="str">
            <v>21</v>
          </cell>
          <cell r="W565" t="str">
            <v>2.1 ทุติยภูมิระดับต้น</v>
          </cell>
          <cell r="AH565" t="str">
            <v>11020</v>
          </cell>
        </row>
        <row r="566">
          <cell r="A566" t="str">
            <v>001102700</v>
          </cell>
          <cell r="B566" t="str">
            <v>โรงพยาบาลหนองแสง</v>
          </cell>
          <cell r="C566" t="str">
            <v>21002</v>
          </cell>
          <cell r="D566" t="str">
            <v>กระทรวงสาธารณสุข สำนักงานปลัดกระทรวงสาธารณสุข</v>
          </cell>
          <cell r="E566" t="str">
            <v>07</v>
          </cell>
          <cell r="F566" t="str">
            <v>โรงพยาบาลชุมชน</v>
          </cell>
          <cell r="G566" t="str">
            <v>30</v>
          </cell>
          <cell r="H566" t="str">
            <v>41</v>
          </cell>
          <cell r="I566" t="str">
            <v>จ.อุดรธานี</v>
          </cell>
          <cell r="J566" t="str">
            <v>21</v>
          </cell>
          <cell r="K566" t="str">
            <v xml:space="preserve"> อ.หนองแสง</v>
          </cell>
          <cell r="L566" t="str">
            <v>04</v>
          </cell>
          <cell r="M566" t="str">
            <v xml:space="preserve"> 'ต.ทับกุง'</v>
          </cell>
          <cell r="N566" t="str">
            <v>07</v>
          </cell>
          <cell r="O566" t="str">
            <v xml:space="preserve"> หมู่ 7</v>
          </cell>
          <cell r="P566" t="str">
            <v>01</v>
          </cell>
          <cell r="Q566" t="str">
            <v>เปิดดำเนินการ</v>
          </cell>
          <cell r="S566" t="str">
            <v>41340</v>
          </cell>
          <cell r="V566" t="str">
            <v>21</v>
          </cell>
          <cell r="W566" t="str">
            <v>2.1 ทุติยภูมิระดับต้น</v>
          </cell>
          <cell r="AH566" t="str">
            <v>11027</v>
          </cell>
        </row>
        <row r="567">
          <cell r="A567" t="str">
            <v>001102500</v>
          </cell>
          <cell r="B567" t="str">
            <v>โรงพยาบาลเพ็ญ</v>
          </cell>
          <cell r="C567" t="str">
            <v>21002</v>
          </cell>
          <cell r="D567" t="str">
            <v>กระทรวงสาธารณสุข สำนักงานปลัดกระทรวงสาธารณสุข</v>
          </cell>
          <cell r="E567" t="str">
            <v>07</v>
          </cell>
          <cell r="F567" t="str">
            <v>โรงพยาบาลชุมชน</v>
          </cell>
          <cell r="G567" t="str">
            <v>60</v>
          </cell>
          <cell r="H567" t="str">
            <v>41</v>
          </cell>
          <cell r="I567" t="str">
            <v>จ.อุดรธานี</v>
          </cell>
          <cell r="J567" t="str">
            <v>19</v>
          </cell>
          <cell r="K567" t="str">
            <v xml:space="preserve"> อ.เพ็ญ</v>
          </cell>
          <cell r="L567" t="str">
            <v>01</v>
          </cell>
          <cell r="M567" t="str">
            <v xml:space="preserve"> 'ต.เพ็ญ'</v>
          </cell>
          <cell r="N567" t="str">
            <v>01</v>
          </cell>
          <cell r="O567" t="str">
            <v xml:space="preserve"> หมู่ 1</v>
          </cell>
          <cell r="P567" t="str">
            <v>01</v>
          </cell>
          <cell r="Q567" t="str">
            <v>เปิดดำเนินการ</v>
          </cell>
          <cell r="R567" t="str">
            <v xml:space="preserve">46 ม.1 ถ.วุฒาธิคุณ </v>
          </cell>
          <cell r="S567" t="str">
            <v>41150</v>
          </cell>
          <cell r="V567" t="str">
            <v>22</v>
          </cell>
          <cell r="W567" t="str">
            <v>2.2 ทุติยภูมิระดับกลาง</v>
          </cell>
          <cell r="AH567" t="str">
            <v>11025</v>
          </cell>
        </row>
        <row r="568">
          <cell r="A568" t="str">
            <v>001099500</v>
          </cell>
          <cell r="B568" t="str">
            <v>โรงพยาบาลบ้านฝาง</v>
          </cell>
          <cell r="C568" t="str">
            <v>21002</v>
          </cell>
          <cell r="D568" t="str">
            <v>กระทรวงสาธารณสุข สำนักงานปลัดกระทรวงสาธารณสุข</v>
          </cell>
          <cell r="E568" t="str">
            <v>07</v>
          </cell>
          <cell r="F568" t="str">
            <v>โรงพยาบาลชุมชน</v>
          </cell>
          <cell r="G568" t="str">
            <v>30</v>
          </cell>
          <cell r="H568" t="str">
            <v>40</v>
          </cell>
          <cell r="I568" t="str">
            <v>จ.ขอนแก่น</v>
          </cell>
          <cell r="J568" t="str">
            <v>02</v>
          </cell>
          <cell r="K568" t="str">
            <v xml:space="preserve"> อ.บ้านฝาง</v>
          </cell>
          <cell r="L568" t="str">
            <v>06</v>
          </cell>
          <cell r="M568" t="str">
            <v xml:space="preserve"> 'ต.บ้านฝาง'</v>
          </cell>
          <cell r="N568" t="str">
            <v>09</v>
          </cell>
          <cell r="O568" t="str">
            <v xml:space="preserve"> หมู่ 9</v>
          </cell>
          <cell r="P568" t="str">
            <v>01</v>
          </cell>
          <cell r="Q568" t="str">
            <v>เปิดดำเนินการ</v>
          </cell>
          <cell r="R568" t="str">
            <v xml:space="preserve">330  </v>
          </cell>
          <cell r="S568" t="str">
            <v>40270</v>
          </cell>
          <cell r="T568" t="str">
            <v>043269206</v>
          </cell>
          <cell r="V568" t="str">
            <v>21</v>
          </cell>
          <cell r="W568" t="str">
            <v>2.1 ทุติยภูมิระดับต้น</v>
          </cell>
          <cell r="X568" t="str">
            <v>S</v>
          </cell>
          <cell r="Y568" t="str">
            <v xml:space="preserve">บริการ  </v>
          </cell>
          <cell r="AH568" t="str">
            <v>10995</v>
          </cell>
        </row>
        <row r="569">
          <cell r="A569" t="str">
            <v>001099900</v>
          </cell>
          <cell r="B569" t="str">
            <v>โรงพยาบาลสีชมพู</v>
          </cell>
          <cell r="C569" t="str">
            <v>21002</v>
          </cell>
          <cell r="D569" t="str">
            <v>กระทรวงสาธารณสุข สำนักงานปลัดกระทรวงสาธารณสุข</v>
          </cell>
          <cell r="E569" t="str">
            <v>07</v>
          </cell>
          <cell r="F569" t="str">
            <v>โรงพยาบาลชุมชน</v>
          </cell>
          <cell r="G569" t="str">
            <v>30</v>
          </cell>
          <cell r="H569" t="str">
            <v>40</v>
          </cell>
          <cell r="I569" t="str">
            <v>จ.ขอนแก่น</v>
          </cell>
          <cell r="J569" t="str">
            <v>06</v>
          </cell>
          <cell r="K569" t="str">
            <v xml:space="preserve"> อ.สีชมพู</v>
          </cell>
          <cell r="L569" t="str">
            <v>04</v>
          </cell>
          <cell r="M569" t="str">
            <v xml:space="preserve"> 'ต.วังเพิ่ม'</v>
          </cell>
          <cell r="N569" t="str">
            <v>10</v>
          </cell>
          <cell r="O569" t="str">
            <v xml:space="preserve"> หมู่ 10</v>
          </cell>
          <cell r="P569" t="str">
            <v>01</v>
          </cell>
          <cell r="Q569" t="str">
            <v>เปิดดำเนินการ</v>
          </cell>
          <cell r="R569" t="str">
            <v xml:space="preserve">140 </v>
          </cell>
          <cell r="S569" t="str">
            <v>40220</v>
          </cell>
          <cell r="T569" t="str">
            <v>043399176</v>
          </cell>
          <cell r="V569" t="str">
            <v>21</v>
          </cell>
          <cell r="W569" t="str">
            <v>2.1 ทุติยภูมิระดับต้น</v>
          </cell>
          <cell r="X569" t="str">
            <v>S</v>
          </cell>
          <cell r="Y569" t="str">
            <v xml:space="preserve">บริการ  </v>
          </cell>
          <cell r="AH569" t="str">
            <v>10999</v>
          </cell>
        </row>
        <row r="570">
          <cell r="A570" t="str">
            <v>001100500</v>
          </cell>
          <cell r="B570" t="str">
            <v>โรงพยาบาลแวงใหญ่</v>
          </cell>
          <cell r="C570" t="str">
            <v>21002</v>
          </cell>
          <cell r="D570" t="str">
            <v>กระทรวงสาธารณสุข สำนักงานปลัดกระทรวงสาธารณสุข</v>
          </cell>
          <cell r="E570" t="str">
            <v>07</v>
          </cell>
          <cell r="F570" t="str">
            <v>โรงพยาบาลชุมชน</v>
          </cell>
          <cell r="G570" t="str">
            <v>30</v>
          </cell>
          <cell r="H570" t="str">
            <v>40</v>
          </cell>
          <cell r="I570" t="str">
            <v>จ.ขอนแก่น</v>
          </cell>
          <cell r="J570" t="str">
            <v>13</v>
          </cell>
          <cell r="K570" t="str">
            <v xml:space="preserve"> อ.แวงใหญ่</v>
          </cell>
          <cell r="L570" t="str">
            <v>01</v>
          </cell>
          <cell r="M570" t="str">
            <v xml:space="preserve"> 'ต.คอนฉิม'</v>
          </cell>
          <cell r="N570" t="str">
            <v>09</v>
          </cell>
          <cell r="O570" t="str">
            <v xml:space="preserve"> หมู่ 9</v>
          </cell>
          <cell r="P570" t="str">
            <v>01</v>
          </cell>
          <cell r="Q570" t="str">
            <v>เปิดดำเนินการ</v>
          </cell>
          <cell r="R570" t="str">
            <v xml:space="preserve">68 </v>
          </cell>
          <cell r="S570" t="str">
            <v>40330</v>
          </cell>
          <cell r="T570" t="str">
            <v>043496349</v>
          </cell>
          <cell r="V570" t="str">
            <v>21</v>
          </cell>
          <cell r="W570" t="str">
            <v>2.1 ทุติยภูมิระดับต้น</v>
          </cell>
          <cell r="X570" t="str">
            <v>S</v>
          </cell>
          <cell r="Y570" t="str">
            <v xml:space="preserve">บริการ  </v>
          </cell>
          <cell r="AH570" t="str">
            <v>11005</v>
          </cell>
        </row>
        <row r="571">
          <cell r="A571" t="str">
            <v>001099600</v>
          </cell>
          <cell r="B571" t="str">
            <v>โรงพยาบาลพระยืน</v>
          </cell>
          <cell r="C571" t="str">
            <v>21002</v>
          </cell>
          <cell r="D571" t="str">
            <v>กระทรวงสาธารณสุข สำนักงานปลัดกระทรวงสาธารณสุข</v>
          </cell>
          <cell r="E571" t="str">
            <v>07</v>
          </cell>
          <cell r="F571" t="str">
            <v>โรงพยาบาลชุมชน</v>
          </cell>
          <cell r="G571" t="str">
            <v>30</v>
          </cell>
          <cell r="H571" t="str">
            <v>40</v>
          </cell>
          <cell r="I571" t="str">
            <v>จ.ขอนแก่น</v>
          </cell>
          <cell r="J571" t="str">
            <v>03</v>
          </cell>
          <cell r="K571" t="str">
            <v xml:space="preserve"> อ.พระยืน</v>
          </cell>
          <cell r="L571" t="str">
            <v>01</v>
          </cell>
          <cell r="M571" t="str">
            <v xml:space="preserve"> 'ต.พระยืน'</v>
          </cell>
          <cell r="N571" t="str">
            <v>01</v>
          </cell>
          <cell r="O571" t="str">
            <v xml:space="preserve"> หมู่ 1</v>
          </cell>
          <cell r="P571" t="str">
            <v>01</v>
          </cell>
          <cell r="Q571" t="str">
            <v>เปิดดำเนินการ</v>
          </cell>
          <cell r="R571" t="str">
            <v xml:space="preserve">269 </v>
          </cell>
          <cell r="S571" t="str">
            <v>40320</v>
          </cell>
          <cell r="T571" t="str">
            <v>043266045</v>
          </cell>
          <cell r="V571" t="str">
            <v>21</v>
          </cell>
          <cell r="W571" t="str">
            <v>2.1 ทุติยภูมิระดับต้น</v>
          </cell>
          <cell r="X571" t="str">
            <v>S</v>
          </cell>
          <cell r="Y571" t="str">
            <v xml:space="preserve">บริการ  </v>
          </cell>
          <cell r="AH571" t="str">
            <v>10996</v>
          </cell>
        </row>
        <row r="572">
          <cell r="A572" t="str">
            <v>001098900</v>
          </cell>
          <cell r="B572" t="str">
            <v>โรงพยาบาลหัวตะพาน</v>
          </cell>
          <cell r="C572" t="str">
            <v>21002</v>
          </cell>
          <cell r="D572" t="str">
            <v>กระทรวงสาธารณสุข สำนักงานปลัดกระทรวงสาธารณสุข</v>
          </cell>
          <cell r="E572" t="str">
            <v>07</v>
          </cell>
          <cell r="F572" t="str">
            <v>โรงพยาบาลชุมชน</v>
          </cell>
          <cell r="G572" t="str">
            <v>30</v>
          </cell>
          <cell r="H572" t="str">
            <v>37</v>
          </cell>
          <cell r="I572" t="str">
            <v>จ.อำนาจเจริญ</v>
          </cell>
          <cell r="J572" t="str">
            <v>06</v>
          </cell>
          <cell r="K572" t="str">
            <v xml:space="preserve"> อ.หัวตะพาน</v>
          </cell>
          <cell r="L572" t="str">
            <v>08</v>
          </cell>
          <cell r="M572" t="str">
            <v xml:space="preserve"> 'ต.รัตนวารี'</v>
          </cell>
          <cell r="N572" t="str">
            <v>07</v>
          </cell>
          <cell r="O572" t="str">
            <v xml:space="preserve"> หมู่ 7</v>
          </cell>
          <cell r="P572" t="str">
            <v>01</v>
          </cell>
          <cell r="Q572" t="str">
            <v>เปิดดำเนินการ</v>
          </cell>
          <cell r="R572" t="str">
            <v xml:space="preserve">176 ม.7 </v>
          </cell>
          <cell r="S572" t="str">
            <v>37240</v>
          </cell>
          <cell r="V572" t="str">
            <v>22</v>
          </cell>
          <cell r="W572" t="str">
            <v>2.2 ทุติยภูมิระดับกลาง</v>
          </cell>
          <cell r="AH572" t="str">
            <v>10989</v>
          </cell>
        </row>
        <row r="573">
          <cell r="A573" t="str">
            <v>001099000</v>
          </cell>
          <cell r="B573" t="str">
            <v>โรงพยาบาลลืออำนาจ</v>
          </cell>
          <cell r="C573" t="str">
            <v>21002</v>
          </cell>
          <cell r="D573" t="str">
            <v>กระทรวงสาธารณสุข สำนักงานปลัดกระทรวงสาธารณสุข</v>
          </cell>
          <cell r="E573" t="str">
            <v>07</v>
          </cell>
          <cell r="F573" t="str">
            <v>โรงพยาบาลชุมชน</v>
          </cell>
          <cell r="G573" t="str">
            <v>10</v>
          </cell>
          <cell r="H573" t="str">
            <v>37</v>
          </cell>
          <cell r="I573" t="str">
            <v>จ.อำนาจเจริญ</v>
          </cell>
          <cell r="J573" t="str">
            <v>07</v>
          </cell>
          <cell r="K573" t="str">
            <v xml:space="preserve"> อ.ลืออำนาจ</v>
          </cell>
          <cell r="L573" t="str">
            <v>01</v>
          </cell>
          <cell r="M573" t="str">
            <v xml:space="preserve"> 'ต.อำนาจ'</v>
          </cell>
          <cell r="N573" t="str">
            <v>01</v>
          </cell>
          <cell r="O573" t="str">
            <v xml:space="preserve"> หมู่ 1</v>
          </cell>
          <cell r="P573" t="str">
            <v>01</v>
          </cell>
          <cell r="Q573" t="str">
            <v>เปิดดำเนินการ</v>
          </cell>
          <cell r="R573" t="str">
            <v xml:space="preserve">ถ.ชยางกูร </v>
          </cell>
          <cell r="S573" t="str">
            <v>37000</v>
          </cell>
          <cell r="V573" t="str">
            <v>22</v>
          </cell>
          <cell r="W573" t="str">
            <v>2.2 ทุติยภูมิระดับกลาง</v>
          </cell>
          <cell r="AH573" t="str">
            <v>10990</v>
          </cell>
        </row>
        <row r="574">
          <cell r="A574" t="str">
            <v>001106600</v>
          </cell>
          <cell r="B574" t="str">
            <v>โรงพยาบาลโพนทอง</v>
          </cell>
          <cell r="C574" t="str">
            <v>21002</v>
          </cell>
          <cell r="D574" t="str">
            <v>กระทรวงสาธารณสุข สำนักงานปลัดกระทรวงสาธารณสุข</v>
          </cell>
          <cell r="E574" t="str">
            <v>07</v>
          </cell>
          <cell r="F574" t="str">
            <v>โรงพยาบาลชุมชน</v>
          </cell>
          <cell r="G574" t="str">
            <v>60</v>
          </cell>
          <cell r="H574" t="str">
            <v>45</v>
          </cell>
          <cell r="I574" t="str">
            <v>จ.ร้อยเอ็ด</v>
          </cell>
          <cell r="J574" t="str">
            <v>07</v>
          </cell>
          <cell r="K574" t="str">
            <v xml:space="preserve"> อ.โพนทอง</v>
          </cell>
          <cell r="L574" t="str">
            <v>12</v>
          </cell>
          <cell r="M574" t="str">
            <v xml:space="preserve"> 'ต.สระนกแก้ว'</v>
          </cell>
          <cell r="N574" t="str">
            <v>10</v>
          </cell>
          <cell r="O574" t="str">
            <v xml:space="preserve"> หมู่ 10</v>
          </cell>
          <cell r="P574" t="str">
            <v>01</v>
          </cell>
          <cell r="Q574" t="str">
            <v>เปิดดำเนินการ</v>
          </cell>
          <cell r="R574" t="str">
            <v xml:space="preserve">196 ม.10 ถ.โพนทอง-ขอนแก่น </v>
          </cell>
          <cell r="S574" t="str">
            <v>45110</v>
          </cell>
          <cell r="V574" t="str">
            <v>22</v>
          </cell>
          <cell r="W574" t="str">
            <v>2.2 ทุติยภูมิระดับกลาง</v>
          </cell>
          <cell r="AH574" t="str">
            <v>11066</v>
          </cell>
        </row>
        <row r="575">
          <cell r="A575" t="str">
            <v>001106100</v>
          </cell>
          <cell r="B575" t="str">
            <v>โรงพยาบาลเกษตรวิสัย</v>
          </cell>
          <cell r="C575" t="str">
            <v>21002</v>
          </cell>
          <cell r="D575" t="str">
            <v>กระทรวงสาธารณสุข สำนักงานปลัดกระทรวงสาธารณสุข</v>
          </cell>
          <cell r="E575" t="str">
            <v>07</v>
          </cell>
          <cell r="F575" t="str">
            <v>โรงพยาบาลชุมชน</v>
          </cell>
          <cell r="G575" t="str">
            <v>30</v>
          </cell>
          <cell r="H575" t="str">
            <v>45</v>
          </cell>
          <cell r="I575" t="str">
            <v>จ.ร้อยเอ็ด</v>
          </cell>
          <cell r="J575" t="str">
            <v>02</v>
          </cell>
          <cell r="K575" t="str">
            <v xml:space="preserve"> อ.เกษตรวิสัย</v>
          </cell>
          <cell r="L575" t="str">
            <v>01</v>
          </cell>
          <cell r="M575" t="str">
            <v xml:space="preserve"> 'ต.เกษตรวิสัย'</v>
          </cell>
          <cell r="N575" t="str">
            <v>10</v>
          </cell>
          <cell r="O575" t="str">
            <v xml:space="preserve"> หมู่ 10</v>
          </cell>
          <cell r="P575" t="str">
            <v>01</v>
          </cell>
          <cell r="Q575" t="str">
            <v>เปิดดำเนินการ</v>
          </cell>
          <cell r="R575" t="str">
            <v xml:space="preserve">2 ม.10 ถ.หน้ารพ. </v>
          </cell>
          <cell r="S575" t="str">
            <v>45150</v>
          </cell>
          <cell r="V575" t="str">
            <v>21</v>
          </cell>
          <cell r="W575" t="str">
            <v>2.1 ทุติยภูมิระดับต้น</v>
          </cell>
          <cell r="AH575" t="str">
            <v>11061</v>
          </cell>
        </row>
        <row r="576">
          <cell r="A576" t="str">
            <v>001106900</v>
          </cell>
          <cell r="B576" t="str">
            <v>โรงพยาบาลเสลภูมิ</v>
          </cell>
          <cell r="C576" t="str">
            <v>21002</v>
          </cell>
          <cell r="D576" t="str">
            <v>กระทรวงสาธารณสุข สำนักงานปลัดกระทรวงสาธารณสุข</v>
          </cell>
          <cell r="E576" t="str">
            <v>07</v>
          </cell>
          <cell r="F576" t="str">
            <v>โรงพยาบาลชุมชน</v>
          </cell>
          <cell r="G576" t="str">
            <v>60</v>
          </cell>
          <cell r="H576" t="str">
            <v>45</v>
          </cell>
          <cell r="I576" t="str">
            <v>จ.ร้อยเอ็ด</v>
          </cell>
          <cell r="J576" t="str">
            <v>10</v>
          </cell>
          <cell r="K576" t="str">
            <v xml:space="preserve"> อ.เสลภูมิ</v>
          </cell>
          <cell r="L576" t="str">
            <v>17</v>
          </cell>
          <cell r="M576" t="str">
            <v xml:space="preserve"> 'ต.ขวัญเมือง'</v>
          </cell>
          <cell r="N576" t="str">
            <v>07</v>
          </cell>
          <cell r="O576" t="str">
            <v xml:space="preserve"> หมู่ 7</v>
          </cell>
          <cell r="P576" t="str">
            <v>01</v>
          </cell>
          <cell r="Q576" t="str">
            <v>เปิดดำเนินการ</v>
          </cell>
          <cell r="R576" t="str">
            <v xml:space="preserve">279 ม.7 </v>
          </cell>
          <cell r="S576" t="str">
            <v>45120</v>
          </cell>
          <cell r="V576" t="str">
            <v>22</v>
          </cell>
          <cell r="W576" t="str">
            <v>2.2 ทุติยภูมิระดับกลาง</v>
          </cell>
          <cell r="AH576" t="str">
            <v>11069</v>
          </cell>
        </row>
        <row r="577">
          <cell r="A577" t="str">
            <v>001109300</v>
          </cell>
          <cell r="B577" t="str">
            <v>โรงพยาบาลวาริชภูมิ</v>
          </cell>
          <cell r="C577" t="str">
            <v>21002</v>
          </cell>
          <cell r="D577" t="str">
            <v>กระทรวงสาธารณสุข สำนักงานปลัดกระทรวงสาธารณสุข</v>
          </cell>
          <cell r="E577" t="str">
            <v>07</v>
          </cell>
          <cell r="F577" t="str">
            <v>โรงพยาบาลชุมชน</v>
          </cell>
          <cell r="G577" t="str">
            <v>37</v>
          </cell>
          <cell r="H577" t="str">
            <v>47</v>
          </cell>
          <cell r="I577" t="str">
            <v>จ.สกลนคร</v>
          </cell>
          <cell r="J577" t="str">
            <v>06</v>
          </cell>
          <cell r="K577" t="str">
            <v xml:space="preserve"> อ.วาริชภูมิ</v>
          </cell>
          <cell r="L577" t="str">
            <v>01</v>
          </cell>
          <cell r="M577" t="str">
            <v xml:space="preserve"> 'ต.วาริชภูมิ'</v>
          </cell>
          <cell r="N577" t="str">
            <v>13</v>
          </cell>
          <cell r="O577" t="str">
            <v xml:space="preserve"> หมู่ 13</v>
          </cell>
          <cell r="P577" t="str">
            <v>01</v>
          </cell>
          <cell r="Q577" t="str">
            <v>เปิดดำเนินการ</v>
          </cell>
          <cell r="R577" t="str">
            <v xml:space="preserve">83  </v>
          </cell>
          <cell r="S577" t="str">
            <v>47150</v>
          </cell>
          <cell r="T577" t="str">
            <v>042973751</v>
          </cell>
          <cell r="U577" t="str">
            <v>042973751</v>
          </cell>
          <cell r="V577" t="str">
            <v>21</v>
          </cell>
          <cell r="W577" t="str">
            <v>2.1 ทุติยภูมิระดับต้น</v>
          </cell>
          <cell r="X577" t="str">
            <v>S</v>
          </cell>
          <cell r="Y577" t="str">
            <v xml:space="preserve">บริการ  </v>
          </cell>
          <cell r="AH577" t="str">
            <v>11093</v>
          </cell>
        </row>
        <row r="578">
          <cell r="A578" t="str">
            <v>001109800</v>
          </cell>
          <cell r="B578" t="str">
            <v>โรงพยาบาลอากาศอำนวย</v>
          </cell>
          <cell r="C578" t="str">
            <v>21002</v>
          </cell>
          <cell r="D578" t="str">
            <v>กระทรวงสาธารณสุข สำนักงานปลัดกระทรวงสาธารณสุข</v>
          </cell>
          <cell r="E578" t="str">
            <v>07</v>
          </cell>
          <cell r="F578" t="str">
            <v>โรงพยาบาลชุมชน</v>
          </cell>
          <cell r="G578" t="str">
            <v>90</v>
          </cell>
          <cell r="H578" t="str">
            <v>47</v>
          </cell>
          <cell r="I578" t="str">
            <v>จ.สกลนคร</v>
          </cell>
          <cell r="J578" t="str">
            <v>11</v>
          </cell>
          <cell r="K578" t="str">
            <v xml:space="preserve"> อ.อากาศอำนวย</v>
          </cell>
          <cell r="L578" t="str">
            <v>01</v>
          </cell>
          <cell r="M578" t="str">
            <v xml:space="preserve"> 'ต.อากาศ'</v>
          </cell>
          <cell r="N578" t="str">
            <v>03</v>
          </cell>
          <cell r="O578" t="str">
            <v xml:space="preserve"> หมู่ 3</v>
          </cell>
          <cell r="P578" t="str">
            <v>01</v>
          </cell>
          <cell r="Q578" t="str">
            <v>เปิดดำเนินการ</v>
          </cell>
          <cell r="R578" t="str">
            <v xml:space="preserve">386  </v>
          </cell>
          <cell r="S578" t="str">
            <v>47170</v>
          </cell>
          <cell r="T578" t="str">
            <v>04279900</v>
          </cell>
          <cell r="U578" t="str">
            <v>042794213</v>
          </cell>
          <cell r="V578" t="str">
            <v>21</v>
          </cell>
          <cell r="W578" t="str">
            <v>2.1 ทุติยภูมิระดับต้น</v>
          </cell>
          <cell r="X578" t="str">
            <v>S</v>
          </cell>
          <cell r="Y578" t="str">
            <v xml:space="preserve">บริการ  </v>
          </cell>
          <cell r="AH578" t="str">
            <v>11098</v>
          </cell>
        </row>
        <row r="579">
          <cell r="A579" t="str">
            <v>001109700</v>
          </cell>
          <cell r="B579" t="str">
            <v>โรงพยาบาลบ้านม่วง</v>
          </cell>
          <cell r="C579" t="str">
            <v>21002</v>
          </cell>
          <cell r="D579" t="str">
            <v>กระทรวงสาธารณสุข สำนักงานปลัดกระทรวงสาธารณสุข</v>
          </cell>
          <cell r="E579" t="str">
            <v>07</v>
          </cell>
          <cell r="F579" t="str">
            <v>โรงพยาบาลชุมชน</v>
          </cell>
          <cell r="G579" t="str">
            <v>77</v>
          </cell>
          <cell r="H579" t="str">
            <v>47</v>
          </cell>
          <cell r="I579" t="str">
            <v>จ.สกลนคร</v>
          </cell>
          <cell r="J579" t="str">
            <v>10</v>
          </cell>
          <cell r="K579" t="str">
            <v xml:space="preserve"> อ.บ้านม่วง</v>
          </cell>
          <cell r="L579" t="str">
            <v>01</v>
          </cell>
          <cell r="M579" t="str">
            <v xml:space="preserve"> 'ต.ม่วง'</v>
          </cell>
          <cell r="N579" t="str">
            <v>02</v>
          </cell>
          <cell r="O579" t="str">
            <v xml:space="preserve"> หมู่ 2</v>
          </cell>
          <cell r="P579" t="str">
            <v>01</v>
          </cell>
          <cell r="Q579" t="str">
            <v>เปิดดำเนินการ</v>
          </cell>
          <cell r="R579" t="str">
            <v xml:space="preserve">299  </v>
          </cell>
          <cell r="S579" t="str">
            <v>47140</v>
          </cell>
          <cell r="T579" t="str">
            <v>042794118</v>
          </cell>
          <cell r="U579" t="str">
            <v>042794213</v>
          </cell>
          <cell r="V579" t="str">
            <v>21</v>
          </cell>
          <cell r="W579" t="str">
            <v>2.1 ทุติยภูมิระดับต้น</v>
          </cell>
          <cell r="X579" t="str">
            <v>S</v>
          </cell>
          <cell r="Y579" t="str">
            <v xml:space="preserve">บริการ  </v>
          </cell>
          <cell r="AH579" t="str">
            <v>11097</v>
          </cell>
        </row>
        <row r="580">
          <cell r="A580" t="str">
            <v>001109500</v>
          </cell>
          <cell r="B580" t="str">
            <v>โรงพยาบาลวานรนิวาส</v>
          </cell>
          <cell r="C580" t="str">
            <v>21002</v>
          </cell>
          <cell r="D580" t="str">
            <v>กระทรวงสาธารณสุข สำนักงานปลัดกระทรวงสาธารณสุข</v>
          </cell>
          <cell r="E580" t="str">
            <v>07</v>
          </cell>
          <cell r="F580" t="str">
            <v>โรงพยาบาลชุมชน</v>
          </cell>
          <cell r="G580" t="str">
            <v>70</v>
          </cell>
          <cell r="H580" t="str">
            <v>47</v>
          </cell>
          <cell r="I580" t="str">
            <v>จ.สกลนคร</v>
          </cell>
          <cell r="J580" t="str">
            <v>08</v>
          </cell>
          <cell r="K580" t="str">
            <v xml:space="preserve"> อ.วานรนิวาส</v>
          </cell>
          <cell r="L580" t="str">
            <v>12</v>
          </cell>
          <cell r="M580" t="str">
            <v xml:space="preserve"> 'ต.คอนสวรรค์'</v>
          </cell>
          <cell r="N580" t="str">
            <v>09</v>
          </cell>
          <cell r="O580" t="str">
            <v xml:space="preserve"> หมู่ 9</v>
          </cell>
          <cell r="P580" t="str">
            <v>01</v>
          </cell>
          <cell r="Q580" t="str">
            <v>เปิดดำเนินการ</v>
          </cell>
          <cell r="R580" t="str">
            <v xml:space="preserve">1   </v>
          </cell>
          <cell r="S580" t="str">
            <v>47120</v>
          </cell>
          <cell r="T580" t="str">
            <v>042791122</v>
          </cell>
          <cell r="V580" t="str">
            <v>22</v>
          </cell>
          <cell r="W580" t="str">
            <v>2.2 ทุติยภูมิระดับกลาง</v>
          </cell>
          <cell r="X580" t="str">
            <v>S</v>
          </cell>
          <cell r="Y580" t="str">
            <v xml:space="preserve">บริการ  </v>
          </cell>
          <cell r="AH580" t="str">
            <v>11095</v>
          </cell>
        </row>
        <row r="581">
          <cell r="A581" t="str">
            <v>001109900</v>
          </cell>
          <cell r="B581" t="str">
            <v>โรงพยาบาลส่องดาว</v>
          </cell>
          <cell r="C581" t="str">
            <v>21002</v>
          </cell>
          <cell r="D581" t="str">
            <v>กระทรวงสาธารณสุข สำนักงานปลัดกระทรวงสาธารณสุข</v>
          </cell>
          <cell r="E581" t="str">
            <v>07</v>
          </cell>
          <cell r="F581" t="str">
            <v>โรงพยาบาลชุมชน</v>
          </cell>
          <cell r="G581" t="str">
            <v>35</v>
          </cell>
          <cell r="H581" t="str">
            <v>47</v>
          </cell>
          <cell r="I581" t="str">
            <v>จ.สกลนคร</v>
          </cell>
          <cell r="J581" t="str">
            <v>13</v>
          </cell>
          <cell r="K581" t="str">
            <v xml:space="preserve"> อ.ส่องดาว</v>
          </cell>
          <cell r="L581" t="str">
            <v>01</v>
          </cell>
          <cell r="M581" t="str">
            <v xml:space="preserve"> 'ต.ส่องดาว'</v>
          </cell>
          <cell r="N581" t="str">
            <v>09</v>
          </cell>
          <cell r="O581" t="str">
            <v xml:space="preserve"> หมู่ 9</v>
          </cell>
          <cell r="P581" t="str">
            <v>01</v>
          </cell>
          <cell r="Q581" t="str">
            <v>เปิดดำเนินการ</v>
          </cell>
          <cell r="R581" t="str">
            <v xml:space="preserve">87  </v>
          </cell>
          <cell r="V581" t="str">
            <v>21</v>
          </cell>
          <cell r="W581" t="str">
            <v>2.1 ทุติยภูมิระดับต้น</v>
          </cell>
          <cell r="AH581" t="str">
            <v>11099</v>
          </cell>
        </row>
        <row r="582">
          <cell r="A582" t="str">
            <v>001110100</v>
          </cell>
          <cell r="B582" t="str">
            <v>โรงพยาบาลโคกศรีสุพรรณ</v>
          </cell>
          <cell r="C582" t="str">
            <v>21002</v>
          </cell>
          <cell r="D582" t="str">
            <v>กระทรวงสาธารณสุข สำนักงานปลัดกระทรวงสาธารณสุข</v>
          </cell>
          <cell r="E582" t="str">
            <v>07</v>
          </cell>
          <cell r="F582" t="str">
            <v>โรงพยาบาลชุมชน</v>
          </cell>
          <cell r="G582" t="str">
            <v>37</v>
          </cell>
          <cell r="H582" t="str">
            <v>47</v>
          </cell>
          <cell r="I582" t="str">
            <v>จ.สกลนคร</v>
          </cell>
          <cell r="J582" t="str">
            <v>15</v>
          </cell>
          <cell r="K582" t="str">
            <v xml:space="preserve"> อ.โคกศรีสุพรรณ</v>
          </cell>
          <cell r="L582" t="str">
            <v>01</v>
          </cell>
          <cell r="M582" t="str">
            <v xml:space="preserve"> 'ต.ตองโขบ'</v>
          </cell>
          <cell r="N582" t="str">
            <v>08</v>
          </cell>
          <cell r="O582" t="str">
            <v xml:space="preserve"> หมู่ 8</v>
          </cell>
          <cell r="P582" t="str">
            <v>01</v>
          </cell>
          <cell r="Q582" t="str">
            <v>เปิดดำเนินการ</v>
          </cell>
          <cell r="R582" t="str">
            <v>76 ถ.สกล-นาแก</v>
          </cell>
          <cell r="S582" t="str">
            <v xml:space="preserve"> 47280</v>
          </cell>
          <cell r="T582" t="str">
            <v>042766054</v>
          </cell>
          <cell r="U582" t="str">
            <v>042766125</v>
          </cell>
          <cell r="V582" t="str">
            <v>21</v>
          </cell>
          <cell r="W582" t="str">
            <v>2.1 ทุติยภูมิระดับต้น</v>
          </cell>
          <cell r="AH582" t="str">
            <v>11101</v>
          </cell>
        </row>
        <row r="583">
          <cell r="A583" t="str">
            <v>001110200</v>
          </cell>
          <cell r="B583" t="str">
            <v>โรงพยาบาลเจริญศิลป์</v>
          </cell>
          <cell r="C583" t="str">
            <v>21002</v>
          </cell>
          <cell r="D583" t="str">
            <v>กระทรวงสาธารณสุข สำนักงานปลัดกระทรวงสาธารณสุข</v>
          </cell>
          <cell r="E583" t="str">
            <v>07</v>
          </cell>
          <cell r="F583" t="str">
            <v>โรงพยาบาลชุมชน</v>
          </cell>
          <cell r="G583" t="str">
            <v>42</v>
          </cell>
          <cell r="H583" t="str">
            <v>47</v>
          </cell>
          <cell r="I583" t="str">
            <v>จ.สกลนคร</v>
          </cell>
          <cell r="J583" t="str">
            <v>16</v>
          </cell>
          <cell r="K583" t="str">
            <v xml:space="preserve"> อ.เจริญศิลป์</v>
          </cell>
          <cell r="L583" t="str">
            <v>02</v>
          </cell>
          <cell r="M583" t="str">
            <v xml:space="preserve"> 'ต.เจริญศิลป์'</v>
          </cell>
          <cell r="N583" t="str">
            <v>02</v>
          </cell>
          <cell r="O583" t="str">
            <v xml:space="preserve"> หมู่ 2</v>
          </cell>
          <cell r="P583" t="str">
            <v>01</v>
          </cell>
          <cell r="Q583" t="str">
            <v>เปิดดำเนินการ</v>
          </cell>
          <cell r="R583" t="str">
            <v xml:space="preserve">374  </v>
          </cell>
          <cell r="S583" t="str">
            <v>47290</v>
          </cell>
          <cell r="T583" t="str">
            <v>042709149</v>
          </cell>
          <cell r="U583" t="str">
            <v>042709150</v>
          </cell>
          <cell r="V583" t="str">
            <v>21</v>
          </cell>
          <cell r="W583" t="str">
            <v>2.1 ทุติยภูมิระดับต้น</v>
          </cell>
          <cell r="X583" t="str">
            <v>S</v>
          </cell>
          <cell r="Y583" t="str">
            <v xml:space="preserve">บริการ  </v>
          </cell>
          <cell r="AH583" t="str">
            <v>11102</v>
          </cell>
        </row>
        <row r="584">
          <cell r="A584" t="str">
            <v>001110300</v>
          </cell>
          <cell r="B584" t="str">
            <v>โรงพยาบาลโพนนาแก้ว</v>
          </cell>
          <cell r="C584" t="str">
            <v>21002</v>
          </cell>
          <cell r="D584" t="str">
            <v>กระทรวงสาธารณสุข สำนักงานปลัดกระทรวงสาธารณสุข</v>
          </cell>
          <cell r="E584" t="str">
            <v>07</v>
          </cell>
          <cell r="F584" t="str">
            <v>โรงพยาบาลชุมชน</v>
          </cell>
          <cell r="G584" t="str">
            <v>32</v>
          </cell>
          <cell r="H584" t="str">
            <v>47</v>
          </cell>
          <cell r="I584" t="str">
            <v>จ.สกลนคร</v>
          </cell>
          <cell r="J584" t="str">
            <v>17</v>
          </cell>
          <cell r="K584" t="str">
            <v xml:space="preserve"> อ.โพนนาแก้ว</v>
          </cell>
          <cell r="L584" t="str">
            <v>02</v>
          </cell>
          <cell r="M584" t="str">
            <v xml:space="preserve"> 'ต.นาแก้ว'</v>
          </cell>
          <cell r="N584" t="str">
            <v>10</v>
          </cell>
          <cell r="O584" t="str">
            <v xml:space="preserve"> หมู่ 10</v>
          </cell>
          <cell r="P584" t="str">
            <v>01</v>
          </cell>
          <cell r="Q584" t="str">
            <v>เปิดดำเนินการ</v>
          </cell>
          <cell r="R584" t="str">
            <v xml:space="preserve">196  </v>
          </cell>
          <cell r="S584" t="str">
            <v>47230</v>
          </cell>
          <cell r="T584" t="str">
            <v>042707005</v>
          </cell>
          <cell r="U584" t="str">
            <v>042709150</v>
          </cell>
          <cell r="V584" t="str">
            <v>21</v>
          </cell>
          <cell r="W584" t="str">
            <v>2.1 ทุติยภูมิระดับต้น</v>
          </cell>
          <cell r="X584" t="str">
            <v>S</v>
          </cell>
          <cell r="Y584" t="str">
            <v xml:space="preserve">บริการ  </v>
          </cell>
          <cell r="AH584" t="str">
            <v>11103</v>
          </cell>
        </row>
        <row r="585">
          <cell r="A585" t="str">
            <v>001108800</v>
          </cell>
          <cell r="B585" t="str">
            <v>โรงพยาบาลห้วยผึ้ง</v>
          </cell>
          <cell r="C585" t="str">
            <v>21002</v>
          </cell>
          <cell r="D585" t="str">
            <v>กระทรวงสาธารณสุข สำนักงานปลัดกระทรวงสาธารณสุข</v>
          </cell>
          <cell r="E585" t="str">
            <v>07</v>
          </cell>
          <cell r="F585" t="str">
            <v>โรงพยาบาลชุมชน</v>
          </cell>
          <cell r="G585" t="str">
            <v>30</v>
          </cell>
          <cell r="H585" t="str">
            <v>46</v>
          </cell>
          <cell r="I585" t="str">
            <v>จ.กาฬสินธุ์</v>
          </cell>
          <cell r="J585" t="str">
            <v>14</v>
          </cell>
          <cell r="K585" t="str">
            <v xml:space="preserve"> อ.ห้วยผึ้ง</v>
          </cell>
          <cell r="L585" t="str">
            <v>03</v>
          </cell>
          <cell r="M585" t="str">
            <v xml:space="preserve"> 'ต.นิคมห้วยผึ้ง'</v>
          </cell>
          <cell r="N585" t="str">
            <v>08</v>
          </cell>
          <cell r="O585" t="str">
            <v xml:space="preserve"> หมู่ 8</v>
          </cell>
          <cell r="P585" t="str">
            <v>01</v>
          </cell>
          <cell r="Q585" t="str">
            <v>เปิดดำเนินการ</v>
          </cell>
          <cell r="R585" t="str">
            <v>177</v>
          </cell>
          <cell r="V585" t="str">
            <v>21</v>
          </cell>
          <cell r="W585" t="str">
            <v>2.1 ทุติยภูมิระดับต้น</v>
          </cell>
          <cell r="AH585" t="str">
            <v>11088</v>
          </cell>
        </row>
        <row r="586">
          <cell r="A586" t="str">
            <v>001111900</v>
          </cell>
          <cell r="B586" t="str">
            <v>โรงพยาบาลจอมทอง</v>
          </cell>
          <cell r="C586" t="str">
            <v>21002</v>
          </cell>
          <cell r="D586" t="str">
            <v>กระทรวงสาธารณสุข สำนักงานปลัดกระทรวงสาธารณสุข</v>
          </cell>
          <cell r="E586" t="str">
            <v>07</v>
          </cell>
          <cell r="F586" t="str">
            <v>โรงพยาบาลชุมชน</v>
          </cell>
          <cell r="G586" t="str">
            <v>90</v>
          </cell>
          <cell r="H586" t="str">
            <v>50</v>
          </cell>
          <cell r="I586" t="str">
            <v>จ.เชียงใหม่</v>
          </cell>
          <cell r="J586" t="str">
            <v>02</v>
          </cell>
          <cell r="K586" t="str">
            <v xml:space="preserve"> อ.จอมทอง</v>
          </cell>
          <cell r="L586" t="str">
            <v>07</v>
          </cell>
          <cell r="M586" t="str">
            <v xml:space="preserve"> 'ต.ดอยแก้ว'</v>
          </cell>
          <cell r="N586" t="str">
            <v>02</v>
          </cell>
          <cell r="O586" t="str">
            <v xml:space="preserve"> หมู่ 2</v>
          </cell>
          <cell r="P586" t="str">
            <v>01</v>
          </cell>
          <cell r="Q586" t="str">
            <v>เปิดดำเนินการ</v>
          </cell>
          <cell r="R586" t="str">
            <v xml:space="preserve">259 ม.2 ถ.เชียงใหม่-ฮอด </v>
          </cell>
          <cell r="S586" t="str">
            <v>50160</v>
          </cell>
          <cell r="V586" t="str">
            <v>23</v>
          </cell>
          <cell r="W586" t="str">
            <v>2.3 ทุติยภูมิระดับสูง</v>
          </cell>
          <cell r="AH586" t="str">
            <v>11119</v>
          </cell>
        </row>
        <row r="587">
          <cell r="A587" t="str">
            <v>001110500</v>
          </cell>
          <cell r="B587" t="str">
            <v>โรงพยาบาลท่าอุเทน</v>
          </cell>
          <cell r="C587" t="str">
            <v>21002</v>
          </cell>
          <cell r="D587" t="str">
            <v>กระทรวงสาธารณสุข สำนักงานปลัดกระทรวงสาธารณสุข</v>
          </cell>
          <cell r="E587" t="str">
            <v>07</v>
          </cell>
          <cell r="F587" t="str">
            <v>โรงพยาบาลชุมชน</v>
          </cell>
          <cell r="G587" t="str">
            <v>30</v>
          </cell>
          <cell r="H587" t="str">
            <v>48</v>
          </cell>
          <cell r="I587" t="str">
            <v>จ.นครพนม</v>
          </cell>
          <cell r="J587" t="str">
            <v>03</v>
          </cell>
          <cell r="K587" t="str">
            <v xml:space="preserve"> อ.ท่าอุเทน</v>
          </cell>
          <cell r="L587" t="str">
            <v>02</v>
          </cell>
          <cell r="M587" t="str">
            <v xml:space="preserve"> 'ต.โนนตาล'</v>
          </cell>
          <cell r="N587" t="str">
            <v>06</v>
          </cell>
          <cell r="O587" t="str">
            <v xml:space="preserve"> หมู่ 6</v>
          </cell>
          <cell r="P587" t="str">
            <v>01</v>
          </cell>
          <cell r="Q587" t="str">
            <v>เปิดดำเนินการ</v>
          </cell>
          <cell r="R587" t="str">
            <v xml:space="preserve">23/23 ม.6 ถ.ท่าอุเทน-นครพนม </v>
          </cell>
          <cell r="S587" t="str">
            <v>48120</v>
          </cell>
          <cell r="V587" t="str">
            <v>21</v>
          </cell>
          <cell r="W587" t="str">
            <v>2.1 ทุติยภูมิระดับต้น</v>
          </cell>
          <cell r="AH587" t="str">
            <v>11105</v>
          </cell>
        </row>
        <row r="588">
          <cell r="A588" t="str">
            <v>001109200</v>
          </cell>
          <cell r="B588" t="str">
            <v>โรงพยาบาลพังโคน</v>
          </cell>
          <cell r="C588" t="str">
            <v>21002</v>
          </cell>
          <cell r="D588" t="str">
            <v>กระทรวงสาธารณสุข สำนักงานปลัดกระทรวงสาธารณสุข</v>
          </cell>
          <cell r="E588" t="str">
            <v>07</v>
          </cell>
          <cell r="F588" t="str">
            <v>โรงพยาบาลชุมชน</v>
          </cell>
          <cell r="G588" t="str">
            <v>79</v>
          </cell>
          <cell r="H588" t="str">
            <v>47</v>
          </cell>
          <cell r="I588" t="str">
            <v>จ.สกลนคร</v>
          </cell>
          <cell r="J588" t="str">
            <v>05</v>
          </cell>
          <cell r="K588" t="str">
            <v xml:space="preserve"> อ.พังโคน</v>
          </cell>
          <cell r="L588" t="str">
            <v>01</v>
          </cell>
          <cell r="M588" t="str">
            <v xml:space="preserve"> 'ต.พังโคน'</v>
          </cell>
          <cell r="N588" t="str">
            <v>09</v>
          </cell>
          <cell r="O588" t="str">
            <v xml:space="preserve"> หมู่ 9</v>
          </cell>
          <cell r="P588" t="str">
            <v>01</v>
          </cell>
          <cell r="Q588" t="str">
            <v>เปิดดำเนินการ</v>
          </cell>
          <cell r="R588" t="str">
            <v xml:space="preserve">188  </v>
          </cell>
          <cell r="S588" t="str">
            <v>47160</v>
          </cell>
          <cell r="T588" t="str">
            <v>042771222</v>
          </cell>
          <cell r="U588" t="str">
            <v>042771290</v>
          </cell>
          <cell r="V588" t="str">
            <v>21</v>
          </cell>
          <cell r="W588" t="str">
            <v>2.1 ทุติยภูมิระดับต้น</v>
          </cell>
          <cell r="X588" t="str">
            <v>S</v>
          </cell>
          <cell r="Y588" t="str">
            <v xml:space="preserve">บริการ  </v>
          </cell>
          <cell r="AH588" t="str">
            <v>11092</v>
          </cell>
        </row>
        <row r="589">
          <cell r="A589" t="str">
            <v>001111200</v>
          </cell>
          <cell r="B589" t="str">
            <v>โรงพยาบาลโพนสวรรค์</v>
          </cell>
          <cell r="C589" t="str">
            <v>21002</v>
          </cell>
          <cell r="D589" t="str">
            <v>กระทรวงสาธารณสุข สำนักงานปลัดกระทรวงสาธารณสุข</v>
          </cell>
          <cell r="E589" t="str">
            <v>07</v>
          </cell>
          <cell r="F589" t="str">
            <v>โรงพยาบาลชุมชน</v>
          </cell>
          <cell r="G589" t="str">
            <v>30</v>
          </cell>
          <cell r="H589" t="str">
            <v>48</v>
          </cell>
          <cell r="I589" t="str">
            <v>จ.นครพนม</v>
          </cell>
          <cell r="J589" t="str">
            <v>10</v>
          </cell>
          <cell r="K589" t="str">
            <v xml:space="preserve"> อ.โพนสวรรค์</v>
          </cell>
          <cell r="L589" t="str">
            <v>01</v>
          </cell>
          <cell r="M589" t="str">
            <v xml:space="preserve"> 'ต.โพนสวรรค์'</v>
          </cell>
          <cell r="N589" t="str">
            <v>05</v>
          </cell>
          <cell r="O589" t="str">
            <v xml:space="preserve"> หมู่ 5</v>
          </cell>
          <cell r="P589" t="str">
            <v>01</v>
          </cell>
          <cell r="Q589" t="str">
            <v>เปิดดำเนินการ</v>
          </cell>
          <cell r="R589" t="str">
            <v xml:space="preserve">276 ม.5 ถ.ท่าอุเทน-กุสุมาลย์ </v>
          </cell>
          <cell r="S589" t="str">
            <v>48190</v>
          </cell>
          <cell r="V589" t="str">
            <v>21</v>
          </cell>
          <cell r="W589" t="str">
            <v>2.1 ทุติยภูมิระดับต้น</v>
          </cell>
          <cell r="AH589" t="str">
            <v>11112</v>
          </cell>
        </row>
        <row r="590">
          <cell r="A590" t="str">
            <v>001110000</v>
          </cell>
          <cell r="B590" t="str">
            <v>โรงพยาบาลเต่างอย</v>
          </cell>
          <cell r="C590" t="str">
            <v>21002</v>
          </cell>
          <cell r="D590" t="str">
            <v>กระทรวงสาธารณสุข สำนักงานปลัดกระทรวงสาธารณสุข</v>
          </cell>
          <cell r="E590" t="str">
            <v>07</v>
          </cell>
          <cell r="F590" t="str">
            <v>โรงพยาบาลชุมชน</v>
          </cell>
          <cell r="G590" t="str">
            <v>30</v>
          </cell>
          <cell r="H590" t="str">
            <v>47</v>
          </cell>
          <cell r="I590" t="str">
            <v>จ.สกลนคร</v>
          </cell>
          <cell r="J590" t="str">
            <v>14</v>
          </cell>
          <cell r="K590" t="str">
            <v xml:space="preserve"> อ.เต่างอย</v>
          </cell>
          <cell r="L590" t="str">
            <v>01</v>
          </cell>
          <cell r="M590" t="str">
            <v xml:space="preserve"> 'ต.เต่างอย'</v>
          </cell>
          <cell r="N590" t="str">
            <v>06</v>
          </cell>
          <cell r="O590" t="str">
            <v xml:space="preserve"> หมู่ 6</v>
          </cell>
          <cell r="P590" t="str">
            <v>01</v>
          </cell>
          <cell r="Q590" t="str">
            <v>เปิดดำเนินการ</v>
          </cell>
          <cell r="R590" t="str">
            <v>80</v>
          </cell>
          <cell r="S590" t="str">
            <v>47260</v>
          </cell>
          <cell r="T590" t="str">
            <v>042761021</v>
          </cell>
          <cell r="V590" t="str">
            <v>21</v>
          </cell>
          <cell r="W590" t="str">
            <v>2.1 ทุติยภูมิระดับต้น</v>
          </cell>
          <cell r="X590" t="str">
            <v>S</v>
          </cell>
          <cell r="Y590" t="str">
            <v xml:space="preserve">บริการ  </v>
          </cell>
          <cell r="AH590" t="str">
            <v>11100</v>
          </cell>
        </row>
        <row r="591">
          <cell r="A591" t="str">
            <v>001109100</v>
          </cell>
          <cell r="B591" t="str">
            <v>โรงพยาบาลพระอาจารย์ฝั้นอาจาโร</v>
          </cell>
          <cell r="C591" t="str">
            <v>21002</v>
          </cell>
          <cell r="D591" t="str">
            <v>กระทรวงสาธารณสุข สำนักงานปลัดกระทรวงสาธารณสุข</v>
          </cell>
          <cell r="E591" t="str">
            <v>07</v>
          </cell>
          <cell r="F591" t="str">
            <v>โรงพยาบาลชุมชน</v>
          </cell>
          <cell r="G591" t="str">
            <v>90</v>
          </cell>
          <cell r="H591" t="str">
            <v>47</v>
          </cell>
          <cell r="I591" t="str">
            <v>จ.สกลนคร</v>
          </cell>
          <cell r="J591" t="str">
            <v>04</v>
          </cell>
          <cell r="K591" t="str">
            <v xml:space="preserve"> อ.พรรณานิคม</v>
          </cell>
          <cell r="L591" t="str">
            <v>01</v>
          </cell>
          <cell r="M591" t="str">
            <v xml:space="preserve"> 'ต.พรรณา'</v>
          </cell>
          <cell r="N591" t="str">
            <v>10</v>
          </cell>
          <cell r="O591" t="str">
            <v xml:space="preserve"> หมู่ 10</v>
          </cell>
          <cell r="P591" t="str">
            <v>01</v>
          </cell>
          <cell r="Q591" t="str">
            <v>เปิดดำเนินการ</v>
          </cell>
          <cell r="S591" t="str">
            <v>47130</v>
          </cell>
          <cell r="T591" t="str">
            <v>042779105</v>
          </cell>
          <cell r="U591" t="str">
            <v>042779106</v>
          </cell>
          <cell r="V591" t="str">
            <v>21</v>
          </cell>
          <cell r="W591" t="str">
            <v>2.1 ทุติยภูมิระดับต้น</v>
          </cell>
          <cell r="X591" t="str">
            <v>S</v>
          </cell>
          <cell r="Y591" t="str">
            <v xml:space="preserve">บริการ  </v>
          </cell>
          <cell r="AH591" t="str">
            <v>11091</v>
          </cell>
        </row>
        <row r="592">
          <cell r="A592" t="str">
            <v>001109000</v>
          </cell>
          <cell r="B592" t="str">
            <v>โรงพยาบาลกุดบาก</v>
          </cell>
          <cell r="C592" t="str">
            <v>21002</v>
          </cell>
          <cell r="D592" t="str">
            <v>กระทรวงสาธารณสุข สำนักงานปลัดกระทรวงสาธารณสุข</v>
          </cell>
          <cell r="E592" t="str">
            <v>07</v>
          </cell>
          <cell r="F592" t="str">
            <v>โรงพยาบาลชุมชน</v>
          </cell>
          <cell r="G592" t="str">
            <v>38</v>
          </cell>
          <cell r="H592" t="str">
            <v>47</v>
          </cell>
          <cell r="I592" t="str">
            <v>จ.สกลนคร</v>
          </cell>
          <cell r="J592" t="str">
            <v>03</v>
          </cell>
          <cell r="K592" t="str">
            <v xml:space="preserve"> อ.กุดบาก</v>
          </cell>
          <cell r="L592" t="str">
            <v>01</v>
          </cell>
          <cell r="M592" t="str">
            <v xml:space="preserve"> 'ต.กุดบาก'</v>
          </cell>
          <cell r="N592" t="str">
            <v>01</v>
          </cell>
          <cell r="O592" t="str">
            <v xml:space="preserve"> หมู่ 1</v>
          </cell>
          <cell r="P592" t="str">
            <v>01</v>
          </cell>
          <cell r="Q592" t="str">
            <v>เปิดดำเนินการ</v>
          </cell>
          <cell r="R592" t="str">
            <v xml:space="preserve">249  ถ.เจริญราฎร์  </v>
          </cell>
          <cell r="S592" t="str">
            <v>47180</v>
          </cell>
          <cell r="T592" t="str">
            <v>042784021</v>
          </cell>
          <cell r="U592" t="str">
            <v>042784041</v>
          </cell>
          <cell r="V592" t="str">
            <v>21</v>
          </cell>
          <cell r="W592" t="str">
            <v>2.1 ทุติยภูมิระดับต้น</v>
          </cell>
          <cell r="X592" t="str">
            <v>S</v>
          </cell>
          <cell r="Y592" t="str">
            <v xml:space="preserve">บริการ  </v>
          </cell>
          <cell r="AH592" t="str">
            <v>11090</v>
          </cell>
        </row>
        <row r="593">
          <cell r="A593" t="str">
            <v>001108600</v>
          </cell>
          <cell r="B593" t="str">
            <v>โรงพยาบาลหนองกุงศรี</v>
          </cell>
          <cell r="C593" t="str">
            <v>21002</v>
          </cell>
          <cell r="D593" t="str">
            <v>กระทรวงสาธารณสุข สำนักงานปลัดกระทรวงสาธารณสุข</v>
          </cell>
          <cell r="E593" t="str">
            <v>07</v>
          </cell>
          <cell r="F593" t="str">
            <v>โรงพยาบาลชุมชน</v>
          </cell>
          <cell r="G593" t="str">
            <v>30</v>
          </cell>
          <cell r="H593" t="str">
            <v>46</v>
          </cell>
          <cell r="I593" t="str">
            <v>จ.กาฬสินธุ์</v>
          </cell>
          <cell r="J593" t="str">
            <v>12</v>
          </cell>
          <cell r="K593" t="str">
            <v xml:space="preserve"> อ.หนองกุงศรี</v>
          </cell>
          <cell r="L593" t="str">
            <v>01</v>
          </cell>
          <cell r="M593" t="str">
            <v xml:space="preserve"> 'ต.หนองกุงศรี'</v>
          </cell>
          <cell r="N593" t="str">
            <v>02</v>
          </cell>
          <cell r="O593" t="str">
            <v xml:space="preserve"> หมู่ 2</v>
          </cell>
          <cell r="P593" t="str">
            <v>01</v>
          </cell>
          <cell r="Q593" t="str">
            <v>เปิดดำเนินการ</v>
          </cell>
          <cell r="R593" t="str">
            <v xml:space="preserve">148 </v>
          </cell>
          <cell r="V593" t="str">
            <v>21</v>
          </cell>
          <cell r="W593" t="str">
            <v>2.1 ทุติยภูมิระดับต้น</v>
          </cell>
          <cell r="AH593" t="str">
            <v>11086</v>
          </cell>
        </row>
        <row r="594">
          <cell r="A594" t="str">
            <v>001108500</v>
          </cell>
          <cell r="B594" t="str">
            <v>โรงพยาบาลท่าคันโท</v>
          </cell>
          <cell r="C594" t="str">
            <v>21002</v>
          </cell>
          <cell r="D594" t="str">
            <v>กระทรวงสาธารณสุข สำนักงานปลัดกระทรวงสาธารณสุข</v>
          </cell>
          <cell r="E594" t="str">
            <v>07</v>
          </cell>
          <cell r="F594" t="str">
            <v>โรงพยาบาลชุมชน</v>
          </cell>
          <cell r="G594" t="str">
            <v>30</v>
          </cell>
          <cell r="H594" t="str">
            <v>46</v>
          </cell>
          <cell r="I594" t="str">
            <v>จ.กาฬสินธุ์</v>
          </cell>
          <cell r="J594" t="str">
            <v>11</v>
          </cell>
          <cell r="K594" t="str">
            <v xml:space="preserve"> อ.ท่าคันโท</v>
          </cell>
          <cell r="L594" t="str">
            <v>05</v>
          </cell>
          <cell r="M594" t="str">
            <v xml:space="preserve"> 'ต.นาตาล'</v>
          </cell>
          <cell r="N594" t="str">
            <v>01</v>
          </cell>
          <cell r="O594" t="str">
            <v xml:space="preserve"> หมู่ 1</v>
          </cell>
          <cell r="P594" t="str">
            <v>01</v>
          </cell>
          <cell r="Q594" t="str">
            <v>เปิดดำเนินการ</v>
          </cell>
          <cell r="R594" t="str">
            <v xml:space="preserve">183 </v>
          </cell>
          <cell r="V594" t="str">
            <v>21</v>
          </cell>
          <cell r="W594" t="str">
            <v>2.1 ทุติยภูมิระดับต้น</v>
          </cell>
          <cell r="AH594" t="str">
            <v>11085</v>
          </cell>
        </row>
        <row r="595">
          <cell r="A595" t="str">
            <v>001108400</v>
          </cell>
          <cell r="B595" t="str">
            <v>โรงพยาบาลคำม่วง</v>
          </cell>
          <cell r="C595" t="str">
            <v>21002</v>
          </cell>
          <cell r="D595" t="str">
            <v>กระทรวงสาธารณสุข สำนักงานปลัดกระทรวงสาธารณสุข</v>
          </cell>
          <cell r="E595" t="str">
            <v>07</v>
          </cell>
          <cell r="F595" t="str">
            <v>โรงพยาบาลชุมชน</v>
          </cell>
          <cell r="G595" t="str">
            <v>30</v>
          </cell>
          <cell r="H595" t="str">
            <v>46</v>
          </cell>
          <cell r="I595" t="str">
            <v>จ.กาฬสินธุ์</v>
          </cell>
          <cell r="J595" t="str">
            <v>10</v>
          </cell>
          <cell r="K595" t="str">
            <v xml:space="preserve"> อ.คำม่วง</v>
          </cell>
          <cell r="L595" t="str">
            <v>01</v>
          </cell>
          <cell r="M595" t="str">
            <v xml:space="preserve"> 'ต.ทุ่งคลอง'</v>
          </cell>
          <cell r="N595" t="str">
            <v>10</v>
          </cell>
          <cell r="O595" t="str">
            <v xml:space="preserve"> หมู่ 10</v>
          </cell>
          <cell r="P595" t="str">
            <v>01</v>
          </cell>
          <cell r="Q595" t="str">
            <v>เปิดดำเนินการ</v>
          </cell>
          <cell r="R595" t="str">
            <v xml:space="preserve">92 </v>
          </cell>
          <cell r="V595" t="str">
            <v>21</v>
          </cell>
          <cell r="W595" t="str">
            <v>2.1 ทุติยภูมิระดับต้น</v>
          </cell>
          <cell r="AH595" t="str">
            <v>11084</v>
          </cell>
        </row>
        <row r="596">
          <cell r="A596" t="str">
            <v>001108300</v>
          </cell>
          <cell r="B596" t="str">
            <v>โรงพยาบาลสหัสขันธ์</v>
          </cell>
          <cell r="C596" t="str">
            <v>21002</v>
          </cell>
          <cell r="D596" t="str">
            <v>กระทรวงสาธารณสุข สำนักงานปลัดกระทรวงสาธารณสุข</v>
          </cell>
          <cell r="E596" t="str">
            <v>07</v>
          </cell>
          <cell r="F596" t="str">
            <v>โรงพยาบาลชุมชน</v>
          </cell>
          <cell r="G596" t="str">
            <v>30</v>
          </cell>
          <cell r="H596" t="str">
            <v>46</v>
          </cell>
          <cell r="I596" t="str">
            <v>จ.กาฬสินธุ์</v>
          </cell>
          <cell r="J596" t="str">
            <v>09</v>
          </cell>
          <cell r="K596" t="str">
            <v xml:space="preserve"> อ.สหัสขันธ์</v>
          </cell>
          <cell r="L596" t="str">
            <v>07</v>
          </cell>
          <cell r="M596" t="str">
            <v xml:space="preserve"> 'ต.โนนบุรี'</v>
          </cell>
          <cell r="N596" t="str">
            <v>10</v>
          </cell>
          <cell r="O596" t="str">
            <v xml:space="preserve"> หมู่ 10</v>
          </cell>
          <cell r="P596" t="str">
            <v>01</v>
          </cell>
          <cell r="Q596" t="str">
            <v>เปิดดำเนินการ</v>
          </cell>
          <cell r="R596" t="str">
            <v>48</v>
          </cell>
          <cell r="V596" t="str">
            <v>21</v>
          </cell>
          <cell r="W596" t="str">
            <v>2.1 ทุติยภูมิระดับต้น</v>
          </cell>
          <cell r="AH596" t="str">
            <v>11083</v>
          </cell>
        </row>
        <row r="597">
          <cell r="A597" t="str">
            <v>001107700</v>
          </cell>
          <cell r="B597" t="str">
            <v>โรงพยาบาลนามน</v>
          </cell>
          <cell r="C597" t="str">
            <v>21002</v>
          </cell>
          <cell r="D597" t="str">
            <v>กระทรวงสาธารณสุข สำนักงานปลัดกระทรวงสาธารณสุข</v>
          </cell>
          <cell r="E597" t="str">
            <v>07</v>
          </cell>
          <cell r="F597" t="str">
            <v>โรงพยาบาลชุมชน</v>
          </cell>
          <cell r="G597" t="str">
            <v>30</v>
          </cell>
          <cell r="H597" t="str">
            <v>46</v>
          </cell>
          <cell r="I597" t="str">
            <v>จ.กาฬสินธุ์</v>
          </cell>
          <cell r="J597" t="str">
            <v>02</v>
          </cell>
          <cell r="K597" t="str">
            <v xml:space="preserve"> อ.นามน</v>
          </cell>
          <cell r="L597" t="str">
            <v>01</v>
          </cell>
          <cell r="M597" t="str">
            <v xml:space="preserve"> 'ต.นามน'</v>
          </cell>
          <cell r="N597" t="str">
            <v>07</v>
          </cell>
          <cell r="O597" t="str">
            <v xml:space="preserve"> หมู่ 7</v>
          </cell>
          <cell r="P597" t="str">
            <v>01</v>
          </cell>
          <cell r="Q597" t="str">
            <v>เปิดดำเนินการ</v>
          </cell>
          <cell r="R597" t="str">
            <v xml:space="preserve">183 </v>
          </cell>
          <cell r="V597" t="str">
            <v>21</v>
          </cell>
          <cell r="W597" t="str">
            <v>2.1 ทุติยภูมิระดับต้น</v>
          </cell>
          <cell r="AH597" t="str">
            <v>11077</v>
          </cell>
        </row>
        <row r="598">
          <cell r="A598" t="str">
            <v>001105300</v>
          </cell>
          <cell r="B598" t="str">
            <v>โรงพยาบาลกันทรวิชัย</v>
          </cell>
          <cell r="C598" t="str">
            <v>21002</v>
          </cell>
          <cell r="D598" t="str">
            <v>กระทรวงสาธารณสุข สำนักงานปลัดกระทรวงสาธารณสุข</v>
          </cell>
          <cell r="E598" t="str">
            <v>07</v>
          </cell>
          <cell r="F598" t="str">
            <v>โรงพยาบาลชุมชน</v>
          </cell>
          <cell r="G598" t="str">
            <v>30</v>
          </cell>
          <cell r="H598" t="str">
            <v>44</v>
          </cell>
          <cell r="I598" t="str">
            <v>จ.มหาสารคาม</v>
          </cell>
          <cell r="J598" t="str">
            <v>04</v>
          </cell>
          <cell r="K598" t="str">
            <v xml:space="preserve"> อ.กันทรวิชัย</v>
          </cell>
          <cell r="L598" t="str">
            <v>01</v>
          </cell>
          <cell r="M598" t="str">
            <v xml:space="preserve"> 'ต.โคกพระ'</v>
          </cell>
          <cell r="N598" t="str">
            <v>02</v>
          </cell>
          <cell r="O598" t="str">
            <v xml:space="preserve"> หมู่ 2</v>
          </cell>
          <cell r="P598" t="str">
            <v>01</v>
          </cell>
          <cell r="Q598" t="str">
            <v>เปิดดำเนินการ</v>
          </cell>
          <cell r="R598" t="str">
            <v xml:space="preserve"> ถ.ถีนานนท์ </v>
          </cell>
          <cell r="V598" t="str">
            <v>21</v>
          </cell>
          <cell r="W598" t="str">
            <v>2.1 ทุติยภูมิระดับต้น</v>
          </cell>
          <cell r="AH598" t="str">
            <v>11053</v>
          </cell>
        </row>
        <row r="599">
          <cell r="A599" t="str">
            <v>001106500</v>
          </cell>
          <cell r="B599" t="str">
            <v>โรงพยาบาลพนมไพร</v>
          </cell>
          <cell r="C599" t="str">
            <v>21002</v>
          </cell>
          <cell r="D599" t="str">
            <v>กระทรวงสาธารณสุข สำนักงานปลัดกระทรวงสาธารณสุข</v>
          </cell>
          <cell r="E599" t="str">
            <v>07</v>
          </cell>
          <cell r="F599" t="str">
            <v>โรงพยาบาลชุมชน</v>
          </cell>
          <cell r="G599" t="str">
            <v>30</v>
          </cell>
          <cell r="H599" t="str">
            <v>45</v>
          </cell>
          <cell r="I599" t="str">
            <v>จ.ร้อยเอ็ด</v>
          </cell>
          <cell r="J599" t="str">
            <v>06</v>
          </cell>
          <cell r="K599" t="str">
            <v xml:space="preserve"> อ.พนมไพร</v>
          </cell>
          <cell r="L599" t="str">
            <v>01</v>
          </cell>
          <cell r="M599" t="str">
            <v xml:space="preserve"> 'ต.พนมไพร'</v>
          </cell>
          <cell r="N599" t="str">
            <v>03</v>
          </cell>
          <cell r="O599" t="str">
            <v xml:space="preserve"> หมู่ 3</v>
          </cell>
          <cell r="P599" t="str">
            <v>01</v>
          </cell>
          <cell r="Q599" t="str">
            <v>เปิดดำเนินการ</v>
          </cell>
          <cell r="R599" t="str">
            <v xml:space="preserve">170 </v>
          </cell>
          <cell r="S599" t="str">
            <v>45140</v>
          </cell>
          <cell r="V599" t="str">
            <v>21</v>
          </cell>
          <cell r="W599" t="str">
            <v>2.1 ทุติยภูมิระดับต้น</v>
          </cell>
          <cell r="AH599" t="str">
            <v>11065</v>
          </cell>
        </row>
        <row r="600">
          <cell r="A600" t="str">
            <v>001106700</v>
          </cell>
          <cell r="B600" t="str">
            <v>โรงพยาบาลโพธิ์ชัย</v>
          </cell>
          <cell r="C600" t="str">
            <v>21002</v>
          </cell>
          <cell r="D600" t="str">
            <v>กระทรวงสาธารณสุข สำนักงานปลัดกระทรวงสาธารณสุข</v>
          </cell>
          <cell r="E600" t="str">
            <v>07</v>
          </cell>
          <cell r="F600" t="str">
            <v>โรงพยาบาลชุมชน</v>
          </cell>
          <cell r="G600" t="str">
            <v>30</v>
          </cell>
          <cell r="H600" t="str">
            <v>45</v>
          </cell>
          <cell r="I600" t="str">
            <v>จ.ร้อยเอ็ด</v>
          </cell>
          <cell r="J600" t="str">
            <v>08</v>
          </cell>
          <cell r="K600" t="str">
            <v xml:space="preserve"> อ.โพธิ์ชัย</v>
          </cell>
          <cell r="L600" t="str">
            <v>01</v>
          </cell>
          <cell r="M600" t="str">
            <v xml:space="preserve"> 'ต.ขามเบี้ย'</v>
          </cell>
          <cell r="N600" t="str">
            <v>02</v>
          </cell>
          <cell r="O600" t="str">
            <v xml:space="preserve"> หมู่ 2</v>
          </cell>
          <cell r="P600" t="str">
            <v>01</v>
          </cell>
          <cell r="Q600" t="str">
            <v>เปิดดำเนินการ</v>
          </cell>
          <cell r="R600" t="str">
            <v xml:space="preserve">185 ม.2 ถ.จรจำรูญ </v>
          </cell>
          <cell r="S600" t="str">
            <v>45230</v>
          </cell>
          <cell r="V600" t="str">
            <v>21</v>
          </cell>
          <cell r="W600" t="str">
            <v>2.1 ทุติยภูมิระดับต้น</v>
          </cell>
          <cell r="AH600" t="str">
            <v>11067</v>
          </cell>
        </row>
        <row r="601">
          <cell r="A601" t="str">
            <v>001106800</v>
          </cell>
          <cell r="B601" t="str">
            <v>โรงพยาบาลหนองพอก</v>
          </cell>
          <cell r="C601" t="str">
            <v>21002</v>
          </cell>
          <cell r="D601" t="str">
            <v>กระทรวงสาธารณสุข สำนักงานปลัดกระทรวงสาธารณสุข</v>
          </cell>
          <cell r="E601" t="str">
            <v>07</v>
          </cell>
          <cell r="F601" t="str">
            <v>โรงพยาบาลชุมชน</v>
          </cell>
          <cell r="G601" t="str">
            <v>30</v>
          </cell>
          <cell r="H601" t="str">
            <v>45</v>
          </cell>
          <cell r="I601" t="str">
            <v>จ.ร้อยเอ็ด</v>
          </cell>
          <cell r="J601" t="str">
            <v>09</v>
          </cell>
          <cell r="K601" t="str">
            <v xml:space="preserve"> อ.หนองพอก</v>
          </cell>
          <cell r="L601" t="str">
            <v>01</v>
          </cell>
          <cell r="M601" t="str">
            <v xml:space="preserve"> 'ต.หนองพอก'</v>
          </cell>
          <cell r="N601" t="str">
            <v>01</v>
          </cell>
          <cell r="O601" t="str">
            <v xml:space="preserve"> หมู่ 1</v>
          </cell>
          <cell r="P601" t="str">
            <v>01</v>
          </cell>
          <cell r="Q601" t="str">
            <v>เปิดดำเนินการ</v>
          </cell>
          <cell r="R601" t="str">
            <v xml:space="preserve">140 ม.1 ถ.ทรงบาดาล </v>
          </cell>
          <cell r="S601" t="str">
            <v>45210</v>
          </cell>
          <cell r="V601" t="str">
            <v>21</v>
          </cell>
          <cell r="W601" t="str">
            <v>2.1 ทุติยภูมิระดับต้น</v>
          </cell>
          <cell r="AH601" t="str">
            <v>11068</v>
          </cell>
        </row>
        <row r="602">
          <cell r="A602" t="str">
            <v>001107200</v>
          </cell>
          <cell r="B602" t="str">
            <v>โรงพยาบาลโพนทราย</v>
          </cell>
          <cell r="C602" t="str">
            <v>21002</v>
          </cell>
          <cell r="D602" t="str">
            <v>กระทรวงสาธารณสุข สำนักงานปลัดกระทรวงสาธารณสุข</v>
          </cell>
          <cell r="E602" t="str">
            <v>07</v>
          </cell>
          <cell r="F602" t="str">
            <v>โรงพยาบาลชุมชน</v>
          </cell>
          <cell r="G602" t="str">
            <v>30</v>
          </cell>
          <cell r="H602" t="str">
            <v>45</v>
          </cell>
          <cell r="I602" t="str">
            <v>จ.ร้อยเอ็ด</v>
          </cell>
          <cell r="J602" t="str">
            <v>13</v>
          </cell>
          <cell r="K602" t="str">
            <v xml:space="preserve"> อ.โพนทราย</v>
          </cell>
          <cell r="L602" t="str">
            <v>01</v>
          </cell>
          <cell r="M602" t="str">
            <v xml:space="preserve"> 'ต.โพนทราย'</v>
          </cell>
          <cell r="N602" t="str">
            <v>09</v>
          </cell>
          <cell r="O602" t="str">
            <v xml:space="preserve"> หมู่ 9</v>
          </cell>
          <cell r="P602" t="str">
            <v>01</v>
          </cell>
          <cell r="Q602" t="str">
            <v>เปิดดำเนินการ</v>
          </cell>
          <cell r="R602" t="str">
            <v xml:space="preserve">104 ม.9 ถ.ประชาสุขสันต์ </v>
          </cell>
          <cell r="S602" t="str">
            <v>45240</v>
          </cell>
          <cell r="V602" t="str">
            <v>21</v>
          </cell>
          <cell r="W602" t="str">
            <v>2.1 ทุติยภูมิระดับต้น</v>
          </cell>
          <cell r="AH602" t="str">
            <v>11072</v>
          </cell>
        </row>
        <row r="603">
          <cell r="A603" t="str">
            <v>001107300</v>
          </cell>
          <cell r="B603" t="str">
            <v>โรงพยาบาลอาจสามารถ</v>
          </cell>
          <cell r="C603" t="str">
            <v>21002</v>
          </cell>
          <cell r="D603" t="str">
            <v>กระทรวงสาธารณสุข สำนักงานปลัดกระทรวงสาธารณสุข</v>
          </cell>
          <cell r="E603" t="str">
            <v>07</v>
          </cell>
          <cell r="F603" t="str">
            <v>โรงพยาบาลชุมชน</v>
          </cell>
          <cell r="G603" t="str">
            <v>30</v>
          </cell>
          <cell r="H603" t="str">
            <v>45</v>
          </cell>
          <cell r="I603" t="str">
            <v>จ.ร้อยเอ็ด</v>
          </cell>
          <cell r="J603" t="str">
            <v>14</v>
          </cell>
          <cell r="K603" t="str">
            <v xml:space="preserve"> อ.อาจสามารถ</v>
          </cell>
          <cell r="L603" t="str">
            <v>01</v>
          </cell>
          <cell r="M603" t="str">
            <v xml:space="preserve"> 'ต.อาจสามารถ'</v>
          </cell>
          <cell r="N603" t="str">
            <v>07</v>
          </cell>
          <cell r="O603" t="str">
            <v xml:space="preserve"> หมู่ 7</v>
          </cell>
          <cell r="P603" t="str">
            <v>01</v>
          </cell>
          <cell r="Q603" t="str">
            <v>เปิดดำเนินการ</v>
          </cell>
          <cell r="R603" t="str">
            <v xml:space="preserve">7 ถ.รณชัยชาญยุทธ </v>
          </cell>
          <cell r="S603" t="str">
            <v>45160</v>
          </cell>
          <cell r="V603" t="str">
            <v>21</v>
          </cell>
          <cell r="W603" t="str">
            <v>2.1 ทุติยภูมิระดับต้น</v>
          </cell>
          <cell r="AH603" t="str">
            <v>11073</v>
          </cell>
        </row>
        <row r="604">
          <cell r="A604" t="str">
            <v>001107500</v>
          </cell>
          <cell r="B604" t="str">
            <v>โรงพยาบาลศรีสมเด็จ</v>
          </cell>
          <cell r="C604" t="str">
            <v>21002</v>
          </cell>
          <cell r="D604" t="str">
            <v>กระทรวงสาธารณสุข สำนักงานปลัดกระทรวงสาธารณสุข</v>
          </cell>
          <cell r="E604" t="str">
            <v>07</v>
          </cell>
          <cell r="F604" t="str">
            <v>โรงพยาบาลชุมชน</v>
          </cell>
          <cell r="G604" t="str">
            <v>30</v>
          </cell>
          <cell r="H604" t="str">
            <v>45</v>
          </cell>
          <cell r="I604" t="str">
            <v>จ.ร้อยเอ็ด</v>
          </cell>
          <cell r="J604" t="str">
            <v>16</v>
          </cell>
          <cell r="K604" t="str">
            <v xml:space="preserve"> อ.ศรีสมเด็จ</v>
          </cell>
          <cell r="L604" t="str">
            <v>02</v>
          </cell>
          <cell r="M604" t="str">
            <v xml:space="preserve"> 'ต.ศรีสมเด็จ'</v>
          </cell>
          <cell r="N604" t="str">
            <v>03</v>
          </cell>
          <cell r="O604" t="str">
            <v xml:space="preserve"> หมู่ 3</v>
          </cell>
          <cell r="P604" t="str">
            <v>01</v>
          </cell>
          <cell r="Q604" t="str">
            <v>เปิดดำเนินการ</v>
          </cell>
          <cell r="S604" t="str">
            <v>45000</v>
          </cell>
          <cell r="V604" t="str">
            <v>21</v>
          </cell>
          <cell r="W604" t="str">
            <v>2.1 ทุติยภูมิระดับต้น</v>
          </cell>
          <cell r="AH604" t="str">
            <v>11075</v>
          </cell>
        </row>
        <row r="605">
          <cell r="A605" t="str">
            <v>001106200</v>
          </cell>
          <cell r="B605" t="str">
            <v>โรงพยาบาลปทุมรัตต์</v>
          </cell>
          <cell r="C605" t="str">
            <v>21002</v>
          </cell>
          <cell r="D605" t="str">
            <v>กระทรวงสาธารณสุข สำนักงานปลัดกระทรวงสาธารณสุข</v>
          </cell>
          <cell r="E605" t="str">
            <v>07</v>
          </cell>
          <cell r="F605" t="str">
            <v>โรงพยาบาลชุมชน</v>
          </cell>
          <cell r="G605" t="str">
            <v>30</v>
          </cell>
          <cell r="H605" t="str">
            <v>45</v>
          </cell>
          <cell r="I605" t="str">
            <v>จ.ร้อยเอ็ด</v>
          </cell>
          <cell r="J605" t="str">
            <v>03</v>
          </cell>
          <cell r="K605" t="str">
            <v xml:space="preserve"> อ.ปทุมรัตต์</v>
          </cell>
          <cell r="L605" t="str">
            <v>01</v>
          </cell>
          <cell r="M605" t="str">
            <v xml:space="preserve"> 'ต.บัวแดง'</v>
          </cell>
          <cell r="N605" t="str">
            <v>09</v>
          </cell>
          <cell r="O605" t="str">
            <v xml:space="preserve"> หมู่ 9</v>
          </cell>
          <cell r="P605" t="str">
            <v>01</v>
          </cell>
          <cell r="Q605" t="str">
            <v>เปิดดำเนินการ</v>
          </cell>
          <cell r="R605" t="str">
            <v xml:space="preserve">44 </v>
          </cell>
          <cell r="S605" t="str">
            <v>45190</v>
          </cell>
          <cell r="V605" t="str">
            <v>21</v>
          </cell>
          <cell r="W605" t="str">
            <v>2.1 ทุติยภูมิระดับต้น</v>
          </cell>
          <cell r="AH605" t="str">
            <v>11062</v>
          </cell>
        </row>
        <row r="606">
          <cell r="A606" t="str">
            <v>001106400</v>
          </cell>
          <cell r="B606" t="str">
            <v>โรงพยาบาลธวัชบุรี</v>
          </cell>
          <cell r="C606" t="str">
            <v>21002</v>
          </cell>
          <cell r="D606" t="str">
            <v>กระทรวงสาธารณสุข สำนักงานปลัดกระทรวงสาธารณสุข</v>
          </cell>
          <cell r="E606" t="str">
            <v>07</v>
          </cell>
          <cell r="F606" t="str">
            <v>โรงพยาบาลชุมชน</v>
          </cell>
          <cell r="G606" t="str">
            <v>30</v>
          </cell>
          <cell r="H606" t="str">
            <v>45</v>
          </cell>
          <cell r="I606" t="str">
            <v>จ.ร้อยเอ็ด</v>
          </cell>
          <cell r="J606" t="str">
            <v>05</v>
          </cell>
          <cell r="K606" t="str">
            <v xml:space="preserve"> อ.ธวัชบุรี</v>
          </cell>
          <cell r="L606" t="str">
            <v>04</v>
          </cell>
          <cell r="M606" t="str">
            <v xml:space="preserve"> 'ต.ธวัชบุรี'</v>
          </cell>
          <cell r="N606" t="str">
            <v>03</v>
          </cell>
          <cell r="O606" t="str">
            <v xml:space="preserve"> หมู่ 3</v>
          </cell>
          <cell r="P606" t="str">
            <v>01</v>
          </cell>
          <cell r="Q606" t="str">
            <v>เปิดดำเนินการ</v>
          </cell>
          <cell r="R606" t="str">
            <v xml:space="preserve">172 ม.3 ถ.ร้อยเอ็ด-โพนทอง </v>
          </cell>
          <cell r="S606" t="str">
            <v>45170</v>
          </cell>
          <cell r="V606" t="str">
            <v>21</v>
          </cell>
          <cell r="W606" t="str">
            <v>2.1 ทุติยภูมิระดับต้น</v>
          </cell>
          <cell r="AH606" t="str">
            <v>11064</v>
          </cell>
        </row>
        <row r="607">
          <cell r="A607" t="str">
            <v>001107100</v>
          </cell>
          <cell r="B607" t="str">
            <v>โรงพยาบาลเมืองสรวง</v>
          </cell>
          <cell r="C607" t="str">
            <v>21002</v>
          </cell>
          <cell r="D607" t="str">
            <v>กระทรวงสาธารณสุข สำนักงานปลัดกระทรวงสาธารณสุข</v>
          </cell>
          <cell r="E607" t="str">
            <v>07</v>
          </cell>
          <cell r="F607" t="str">
            <v>โรงพยาบาลชุมชน</v>
          </cell>
          <cell r="G607" t="str">
            <v>30</v>
          </cell>
          <cell r="H607" t="str">
            <v>45</v>
          </cell>
          <cell r="I607" t="str">
            <v>จ.ร้อยเอ็ด</v>
          </cell>
          <cell r="J607" t="str">
            <v>12</v>
          </cell>
          <cell r="K607" t="str">
            <v xml:space="preserve"> อ.เมืองสรวง</v>
          </cell>
          <cell r="L607" t="str">
            <v>01</v>
          </cell>
          <cell r="M607" t="str">
            <v xml:space="preserve"> 'ต.หนองผือ'</v>
          </cell>
          <cell r="N607" t="str">
            <v>04</v>
          </cell>
          <cell r="O607" t="str">
            <v xml:space="preserve"> หมู่ 4</v>
          </cell>
          <cell r="P607" t="str">
            <v>01</v>
          </cell>
          <cell r="Q607" t="str">
            <v>เปิดดำเนินการ</v>
          </cell>
          <cell r="R607" t="str">
            <v xml:space="preserve">231 ม.4 ถ.ร้อยเอ็ด-สุวรรณภูมิ </v>
          </cell>
          <cell r="S607" t="str">
            <v>45220</v>
          </cell>
          <cell r="V607" t="str">
            <v>21</v>
          </cell>
          <cell r="W607" t="str">
            <v>2.1 ทุติยภูมิระดับต้น</v>
          </cell>
          <cell r="AH607" t="str">
            <v>11071</v>
          </cell>
        </row>
        <row r="608">
          <cell r="A608" t="str">
            <v>001107600</v>
          </cell>
          <cell r="B608" t="str">
            <v>โรงพยาบาลจังหาร</v>
          </cell>
          <cell r="C608" t="str">
            <v>21002</v>
          </cell>
          <cell r="D608" t="str">
            <v>กระทรวงสาธารณสุข สำนักงานปลัดกระทรวงสาธารณสุข</v>
          </cell>
          <cell r="E608" t="str">
            <v>07</v>
          </cell>
          <cell r="F608" t="str">
            <v>โรงพยาบาลชุมชน</v>
          </cell>
          <cell r="G608" t="str">
            <v>30</v>
          </cell>
          <cell r="H608" t="str">
            <v>45</v>
          </cell>
          <cell r="I608" t="str">
            <v>จ.ร้อยเอ็ด</v>
          </cell>
          <cell r="J608" t="str">
            <v>17</v>
          </cell>
          <cell r="K608" t="str">
            <v xml:space="preserve"> อ.จังหาร</v>
          </cell>
          <cell r="L608" t="str">
            <v>04</v>
          </cell>
          <cell r="M608" t="str">
            <v xml:space="preserve"> 'ต.จังหาร'</v>
          </cell>
          <cell r="N608" t="str">
            <v>03</v>
          </cell>
          <cell r="O608" t="str">
            <v xml:space="preserve"> หมู่ 3</v>
          </cell>
          <cell r="P608" t="str">
            <v>01</v>
          </cell>
          <cell r="Q608" t="str">
            <v>เปิดดำเนินการ</v>
          </cell>
          <cell r="R608" t="str">
            <v xml:space="preserve">159 </v>
          </cell>
          <cell r="S608" t="str">
            <v>45000</v>
          </cell>
          <cell r="V608" t="str">
            <v>21</v>
          </cell>
          <cell r="W608" t="str">
            <v>2.1 ทุติยภูมิระดับต้น</v>
          </cell>
          <cell r="AH608" t="str">
            <v>11076</v>
          </cell>
        </row>
        <row r="609">
          <cell r="A609" t="str">
            <v>001109600</v>
          </cell>
          <cell r="B609" t="str">
            <v>โรงพยาบาลคำตากล้า</v>
          </cell>
          <cell r="C609" t="str">
            <v>21002</v>
          </cell>
          <cell r="D609" t="str">
            <v>กระทรวงสาธารณสุข สำนักงานปลัดกระทรวงสาธารณสุข</v>
          </cell>
          <cell r="E609" t="str">
            <v>07</v>
          </cell>
          <cell r="F609" t="str">
            <v>โรงพยาบาลชุมชน</v>
          </cell>
          <cell r="G609" t="str">
            <v>30</v>
          </cell>
          <cell r="H609" t="str">
            <v>47</v>
          </cell>
          <cell r="I609" t="str">
            <v>จ.สกลนคร</v>
          </cell>
          <cell r="J609" t="str">
            <v>09</v>
          </cell>
          <cell r="K609" t="str">
            <v xml:space="preserve"> อ.คำตากล้า</v>
          </cell>
          <cell r="L609" t="str">
            <v>01</v>
          </cell>
          <cell r="M609" t="str">
            <v xml:space="preserve"> 'ต.คำตากล้า'</v>
          </cell>
          <cell r="N609" t="str">
            <v>11</v>
          </cell>
          <cell r="O609" t="str">
            <v xml:space="preserve"> หมู่ 11</v>
          </cell>
          <cell r="P609" t="str">
            <v>01</v>
          </cell>
          <cell r="Q609" t="str">
            <v>เปิดดำเนินการ</v>
          </cell>
          <cell r="R609" t="str">
            <v xml:space="preserve">80  </v>
          </cell>
          <cell r="S609" t="str">
            <v>47250</v>
          </cell>
          <cell r="T609" t="str">
            <v>042796046</v>
          </cell>
          <cell r="U609" t="str">
            <v>042796110</v>
          </cell>
          <cell r="V609" t="str">
            <v>21</v>
          </cell>
          <cell r="W609" t="str">
            <v>2.1 ทุติยภูมิระดับต้น</v>
          </cell>
          <cell r="X609" t="str">
            <v>S</v>
          </cell>
          <cell r="Y609" t="str">
            <v xml:space="preserve">บริการ  </v>
          </cell>
          <cell r="AH609" t="str">
            <v>11096</v>
          </cell>
        </row>
        <row r="610">
          <cell r="A610" t="str">
            <v>001114200</v>
          </cell>
          <cell r="B610" t="str">
            <v>โรงพยาบาลลี้</v>
          </cell>
          <cell r="C610" t="str">
            <v>21002</v>
          </cell>
          <cell r="D610" t="str">
            <v>กระทรวงสาธารณสุข สำนักงานปลัดกระทรวงสาธารณสุข</v>
          </cell>
          <cell r="E610" t="str">
            <v>07</v>
          </cell>
          <cell r="F610" t="str">
            <v>โรงพยาบาลชุมชน</v>
          </cell>
          <cell r="G610" t="str">
            <v>60</v>
          </cell>
          <cell r="H610" t="str">
            <v>51</v>
          </cell>
          <cell r="I610" t="str">
            <v>จ.ลำพูน</v>
          </cell>
          <cell r="J610" t="str">
            <v>04</v>
          </cell>
          <cell r="K610" t="str">
            <v xml:space="preserve"> อ.ลี้</v>
          </cell>
          <cell r="L610" t="str">
            <v>01</v>
          </cell>
          <cell r="M610" t="str">
            <v xml:space="preserve"> 'ต.ลี้'</v>
          </cell>
          <cell r="N610" t="str">
            <v>04</v>
          </cell>
          <cell r="O610" t="str">
            <v xml:space="preserve"> หมู่ 4</v>
          </cell>
          <cell r="P610" t="str">
            <v>01</v>
          </cell>
          <cell r="Q610" t="str">
            <v>เปิดดำเนินการ</v>
          </cell>
          <cell r="R610" t="str">
            <v xml:space="preserve">49 ม.4 ถ.พหลโยธิน </v>
          </cell>
          <cell r="S610" t="str">
            <v>51110</v>
          </cell>
          <cell r="V610" t="str">
            <v>22</v>
          </cell>
          <cell r="W610" t="str">
            <v>2.2 ทุติยภูมิระดับกลาง</v>
          </cell>
          <cell r="AH610" t="str">
            <v>11142</v>
          </cell>
        </row>
        <row r="611">
          <cell r="A611" t="str">
            <v>001114700</v>
          </cell>
          <cell r="B611" t="str">
            <v>โรงพยาบาลเกาะคา</v>
          </cell>
          <cell r="C611" t="str">
            <v>21002</v>
          </cell>
          <cell r="D611" t="str">
            <v>กระทรวงสาธารณสุข สำนักงานปลัดกระทรวงสาธารณสุข</v>
          </cell>
          <cell r="E611" t="str">
            <v>07</v>
          </cell>
          <cell r="F611" t="str">
            <v>โรงพยาบาลชุมชน</v>
          </cell>
          <cell r="G611" t="str">
            <v>30</v>
          </cell>
          <cell r="H611" t="str">
            <v>52</v>
          </cell>
          <cell r="I611" t="str">
            <v>จ.ลำปาง</v>
          </cell>
          <cell r="J611" t="str">
            <v>03</v>
          </cell>
          <cell r="K611" t="str">
            <v xml:space="preserve"> อ.เกาะคา</v>
          </cell>
          <cell r="L611" t="str">
            <v>05</v>
          </cell>
          <cell r="M611" t="str">
            <v xml:space="preserve"> 'ต.ศาลา'</v>
          </cell>
          <cell r="N611" t="str">
            <v>03</v>
          </cell>
          <cell r="O611" t="str">
            <v xml:space="preserve"> หมู่ 3</v>
          </cell>
          <cell r="P611" t="str">
            <v>01</v>
          </cell>
          <cell r="Q611" t="str">
            <v>เปิดดำเนินการ</v>
          </cell>
          <cell r="V611" t="str">
            <v>22</v>
          </cell>
          <cell r="W611" t="str">
            <v>2.2 ทุติยภูมิระดับกลาง</v>
          </cell>
          <cell r="AH611" t="str">
            <v>11147</v>
          </cell>
        </row>
        <row r="612">
          <cell r="A612" t="str">
            <v>001115200</v>
          </cell>
          <cell r="B612" t="str">
            <v>โรงพยาบาลเถิน</v>
          </cell>
          <cell r="C612" t="str">
            <v>21002</v>
          </cell>
          <cell r="D612" t="str">
            <v>กระทรวงสาธารณสุข สำนักงานปลัดกระทรวงสาธารณสุข</v>
          </cell>
          <cell r="E612" t="str">
            <v>07</v>
          </cell>
          <cell r="F612" t="str">
            <v>โรงพยาบาลชุมชน</v>
          </cell>
          <cell r="G612" t="str">
            <v>30</v>
          </cell>
          <cell r="H612" t="str">
            <v>52</v>
          </cell>
          <cell r="I612" t="str">
            <v>จ.ลำปาง</v>
          </cell>
          <cell r="J612" t="str">
            <v>08</v>
          </cell>
          <cell r="K612" t="str">
            <v xml:space="preserve"> อ.เถิน</v>
          </cell>
          <cell r="L612" t="str">
            <v>01</v>
          </cell>
          <cell r="M612" t="str">
            <v xml:space="preserve"> 'ต.ล้อมแรด'</v>
          </cell>
          <cell r="N612" t="str">
            <v>07</v>
          </cell>
          <cell r="O612" t="str">
            <v xml:space="preserve"> หมู่ 7</v>
          </cell>
          <cell r="P612" t="str">
            <v>01</v>
          </cell>
          <cell r="Q612" t="str">
            <v>เปิดดำเนินการ</v>
          </cell>
          <cell r="V612" t="str">
            <v>22</v>
          </cell>
          <cell r="W612" t="str">
            <v>2.2 ทุติยภูมิระดับกลาง</v>
          </cell>
          <cell r="AH612" t="str">
            <v>11152</v>
          </cell>
        </row>
        <row r="613">
          <cell r="A613" t="str">
            <v>001111700</v>
          </cell>
          <cell r="B613" t="str">
            <v>โรงพยาบาลหว้านใหญ่</v>
          </cell>
          <cell r="C613" t="str">
            <v>21002</v>
          </cell>
          <cell r="D613" t="str">
            <v>กระทรวงสาธารณสุข สำนักงานปลัดกระทรวงสาธารณสุข</v>
          </cell>
          <cell r="E613" t="str">
            <v>07</v>
          </cell>
          <cell r="F613" t="str">
            <v>โรงพยาบาลชุมชน</v>
          </cell>
          <cell r="G613" t="str">
            <v>30</v>
          </cell>
          <cell r="H613" t="str">
            <v>49</v>
          </cell>
          <cell r="I613" t="str">
            <v>จ.มุกดาหาร</v>
          </cell>
          <cell r="J613" t="str">
            <v>06</v>
          </cell>
          <cell r="K613" t="str">
            <v xml:space="preserve"> อ.หว้านใหญ่</v>
          </cell>
          <cell r="L613" t="str">
            <v>01</v>
          </cell>
          <cell r="M613" t="str">
            <v xml:space="preserve"> 'ต.หว้านใหญ่'</v>
          </cell>
          <cell r="N613" t="str">
            <v>09</v>
          </cell>
          <cell r="O613" t="str">
            <v xml:space="preserve"> หมู่ 9</v>
          </cell>
          <cell r="P613" t="str">
            <v>01</v>
          </cell>
          <cell r="Q613" t="str">
            <v>เปิดดำเนินการ</v>
          </cell>
          <cell r="R613" t="str">
            <v xml:space="preserve">45 ม.9 ถ.เฉลิมพระเกียรติ ร.9  </v>
          </cell>
          <cell r="S613" t="str">
            <v>49150</v>
          </cell>
          <cell r="T613" t="str">
            <v>042699239</v>
          </cell>
          <cell r="U613" t="str">
            <v>042399239</v>
          </cell>
          <cell r="V613" t="str">
            <v>21</v>
          </cell>
          <cell r="W613" t="str">
            <v>2.1 ทุติยภูมิระดับต้น</v>
          </cell>
          <cell r="AH613" t="str">
            <v>11117</v>
          </cell>
        </row>
        <row r="614">
          <cell r="A614" t="str">
            <v>001113000</v>
          </cell>
          <cell r="B614" t="str">
            <v>โรงพยาบาลสันทราย</v>
          </cell>
          <cell r="C614" t="str">
            <v>21002</v>
          </cell>
          <cell r="D614" t="str">
            <v>กระทรวงสาธารณสุข สำนักงานปลัดกระทรวงสาธารณสุข</v>
          </cell>
          <cell r="E614" t="str">
            <v>07</v>
          </cell>
          <cell r="F614" t="str">
            <v>โรงพยาบาลชุมชน</v>
          </cell>
          <cell r="G614" t="str">
            <v>60</v>
          </cell>
          <cell r="H614" t="str">
            <v>50</v>
          </cell>
          <cell r="I614" t="str">
            <v>จ.เชียงใหม่</v>
          </cell>
          <cell r="J614" t="str">
            <v>14</v>
          </cell>
          <cell r="K614" t="str">
            <v xml:space="preserve"> อ.สันทราย</v>
          </cell>
          <cell r="L614" t="str">
            <v>08</v>
          </cell>
          <cell r="M614" t="str">
            <v xml:space="preserve"> 'ต.หนองหาร'</v>
          </cell>
          <cell r="N614" t="str">
            <v>11</v>
          </cell>
          <cell r="O614" t="str">
            <v xml:space="preserve"> หมู่ 11</v>
          </cell>
          <cell r="P614" t="str">
            <v>01</v>
          </cell>
          <cell r="Q614" t="str">
            <v>เปิดดำเนินการ</v>
          </cell>
          <cell r="R614" t="str">
            <v>201</v>
          </cell>
          <cell r="S614" t="str">
            <v>50210</v>
          </cell>
          <cell r="V614" t="str">
            <v>21</v>
          </cell>
          <cell r="W614" t="str">
            <v>2.1 ทุติยภูมิระดับต้น</v>
          </cell>
          <cell r="AH614" t="str">
            <v>11130</v>
          </cell>
        </row>
        <row r="615">
          <cell r="A615" t="str">
            <v>001113100</v>
          </cell>
          <cell r="B615" t="str">
            <v>โรงพยาบาลหางดง</v>
          </cell>
          <cell r="C615" t="str">
            <v>21002</v>
          </cell>
          <cell r="D615" t="str">
            <v>กระทรวงสาธารณสุข สำนักงานปลัดกระทรวงสาธารณสุข</v>
          </cell>
          <cell r="E615" t="str">
            <v>07</v>
          </cell>
          <cell r="F615" t="str">
            <v>โรงพยาบาลชุมชน</v>
          </cell>
          <cell r="G615" t="str">
            <v>23</v>
          </cell>
          <cell r="H615" t="str">
            <v>50</v>
          </cell>
          <cell r="I615" t="str">
            <v>จ.เชียงใหม่</v>
          </cell>
          <cell r="J615" t="str">
            <v>15</v>
          </cell>
          <cell r="K615" t="str">
            <v xml:space="preserve"> อ.หางดง</v>
          </cell>
          <cell r="L615" t="str">
            <v>01</v>
          </cell>
          <cell r="M615" t="str">
            <v xml:space="preserve"> 'ต.หางดง'</v>
          </cell>
          <cell r="N615" t="str">
            <v>03</v>
          </cell>
          <cell r="O615" t="str">
            <v xml:space="preserve"> หมู่ 3</v>
          </cell>
          <cell r="P615" t="str">
            <v>01</v>
          </cell>
          <cell r="Q615" t="str">
            <v>เปิดดำเนินการ</v>
          </cell>
          <cell r="R615" t="str">
            <v xml:space="preserve">260 ม.3 ถ.เชียงใหม่-ฮอด </v>
          </cell>
          <cell r="S615" t="str">
            <v>50130</v>
          </cell>
          <cell r="V615" t="str">
            <v>21</v>
          </cell>
          <cell r="W615" t="str">
            <v>2.1 ทุติยภูมิระดับต้น</v>
          </cell>
          <cell r="AH615" t="str">
            <v>11131</v>
          </cell>
        </row>
        <row r="616">
          <cell r="A616" t="str">
            <v>001114000</v>
          </cell>
          <cell r="B616" t="str">
            <v>โรงพยาบาลแม่ทา</v>
          </cell>
          <cell r="C616" t="str">
            <v>21002</v>
          </cell>
          <cell r="D616" t="str">
            <v>กระทรวงสาธารณสุข สำนักงานปลัดกระทรวงสาธารณสุข</v>
          </cell>
          <cell r="E616" t="str">
            <v>07</v>
          </cell>
          <cell r="F616" t="str">
            <v>โรงพยาบาลชุมชน</v>
          </cell>
          <cell r="G616" t="str">
            <v>30</v>
          </cell>
          <cell r="H616" t="str">
            <v>51</v>
          </cell>
          <cell r="I616" t="str">
            <v>จ.ลำพูน</v>
          </cell>
          <cell r="J616" t="str">
            <v>02</v>
          </cell>
          <cell r="K616" t="str">
            <v xml:space="preserve"> อ.แม่ทา</v>
          </cell>
          <cell r="L616" t="str">
            <v>02</v>
          </cell>
          <cell r="M616" t="str">
            <v xml:space="preserve"> 'ต.ทาสบเส้า'</v>
          </cell>
          <cell r="N616" t="str">
            <v>08</v>
          </cell>
          <cell r="O616" t="str">
            <v xml:space="preserve"> หมู่ 8</v>
          </cell>
          <cell r="P616" t="str">
            <v>01</v>
          </cell>
          <cell r="Q616" t="str">
            <v>เปิดดำเนินการ</v>
          </cell>
          <cell r="R616" t="str">
            <v xml:space="preserve">238 ม.8 ถ.แม่ทา-ท่าจักร </v>
          </cell>
          <cell r="S616" t="str">
            <v>51140</v>
          </cell>
          <cell r="V616" t="str">
            <v>21</v>
          </cell>
          <cell r="W616" t="str">
            <v>2.1 ทุติยภูมิระดับต้น</v>
          </cell>
          <cell r="AH616" t="str">
            <v>11140</v>
          </cell>
        </row>
        <row r="617">
          <cell r="A617" t="str">
            <v>001115400</v>
          </cell>
          <cell r="B617" t="str">
            <v>โรงพยาบาลแม่ทะ</v>
          </cell>
          <cell r="C617" t="str">
            <v>21002</v>
          </cell>
          <cell r="D617" t="str">
            <v>กระทรวงสาธารณสุข สำนักงานปลัดกระทรวงสาธารณสุข</v>
          </cell>
          <cell r="E617" t="str">
            <v>07</v>
          </cell>
          <cell r="F617" t="str">
            <v>โรงพยาบาลชุมชน</v>
          </cell>
          <cell r="G617" t="str">
            <v>30</v>
          </cell>
          <cell r="H617" t="str">
            <v>52</v>
          </cell>
          <cell r="I617" t="str">
            <v>จ.ลำปาง</v>
          </cell>
          <cell r="J617" t="str">
            <v>10</v>
          </cell>
          <cell r="K617" t="str">
            <v xml:space="preserve"> อ.แม่ทะ</v>
          </cell>
          <cell r="L617" t="str">
            <v>02</v>
          </cell>
          <cell r="M617" t="str">
            <v xml:space="preserve"> 'ต.นาครัว'</v>
          </cell>
          <cell r="N617" t="str">
            <v>02</v>
          </cell>
          <cell r="O617" t="str">
            <v xml:space="preserve"> หมู่ 2</v>
          </cell>
          <cell r="P617" t="str">
            <v>01</v>
          </cell>
          <cell r="Q617" t="str">
            <v>เปิดดำเนินการ</v>
          </cell>
          <cell r="V617" t="str">
            <v>21</v>
          </cell>
          <cell r="W617" t="str">
            <v>2.1 ทุติยภูมิระดับต้น</v>
          </cell>
          <cell r="AH617" t="str">
            <v>11154</v>
          </cell>
        </row>
        <row r="618">
          <cell r="A618" t="str">
            <v>001114800</v>
          </cell>
          <cell r="B618" t="str">
            <v>โรงพยาบาลเสริมงาม</v>
          </cell>
          <cell r="C618" t="str">
            <v>21002</v>
          </cell>
          <cell r="D618" t="str">
            <v>กระทรวงสาธารณสุข สำนักงานปลัดกระทรวงสาธารณสุข</v>
          </cell>
          <cell r="E618" t="str">
            <v>07</v>
          </cell>
          <cell r="F618" t="str">
            <v>โรงพยาบาลชุมชน</v>
          </cell>
          <cell r="G618" t="str">
            <v>30</v>
          </cell>
          <cell r="H618" t="str">
            <v>52</v>
          </cell>
          <cell r="I618" t="str">
            <v>จ.ลำปาง</v>
          </cell>
          <cell r="J618" t="str">
            <v>04</v>
          </cell>
          <cell r="K618" t="str">
            <v xml:space="preserve"> อ.เสริมงาม</v>
          </cell>
          <cell r="L618" t="str">
            <v>01</v>
          </cell>
          <cell r="M618" t="str">
            <v xml:space="preserve"> 'ต.ทุ่งงาม'</v>
          </cell>
          <cell r="N618" t="str">
            <v>01</v>
          </cell>
          <cell r="O618" t="str">
            <v xml:space="preserve"> หมู่ 1</v>
          </cell>
          <cell r="P618" t="str">
            <v>01</v>
          </cell>
          <cell r="Q618" t="str">
            <v>เปิดดำเนินการ</v>
          </cell>
          <cell r="V618" t="str">
            <v>21</v>
          </cell>
          <cell r="W618" t="str">
            <v>2.1 ทุติยภูมิระดับต้น</v>
          </cell>
          <cell r="AH618" t="str">
            <v>11148</v>
          </cell>
        </row>
        <row r="619">
          <cell r="A619" t="str">
            <v>001115600</v>
          </cell>
          <cell r="B619" t="str">
            <v>โรงพยาบาลห้างฉัตร</v>
          </cell>
          <cell r="C619" t="str">
            <v>21002</v>
          </cell>
          <cell r="D619" t="str">
            <v>กระทรวงสาธารณสุข สำนักงานปลัดกระทรวงสาธารณสุข</v>
          </cell>
          <cell r="E619" t="str">
            <v>07</v>
          </cell>
          <cell r="F619" t="str">
            <v>โรงพยาบาลชุมชน</v>
          </cell>
          <cell r="G619" t="str">
            <v>30</v>
          </cell>
          <cell r="H619" t="str">
            <v>52</v>
          </cell>
          <cell r="I619" t="str">
            <v>จ.ลำปาง</v>
          </cell>
          <cell r="J619" t="str">
            <v>12</v>
          </cell>
          <cell r="K619" t="str">
            <v xml:space="preserve"> อ.ห้างฉัตร</v>
          </cell>
          <cell r="L619" t="str">
            <v>01</v>
          </cell>
          <cell r="M619" t="str">
            <v xml:space="preserve"> 'ต.ห้างฉัตร'</v>
          </cell>
          <cell r="N619" t="str">
            <v>05</v>
          </cell>
          <cell r="O619" t="str">
            <v xml:space="preserve"> หมู่ 5</v>
          </cell>
          <cell r="P619" t="str">
            <v>01</v>
          </cell>
          <cell r="Q619" t="str">
            <v>เปิดดำเนินการ</v>
          </cell>
          <cell r="V619" t="str">
            <v>21</v>
          </cell>
          <cell r="W619" t="str">
            <v>2.1 ทุติยภูมิระดับต้น</v>
          </cell>
          <cell r="AH619" t="str">
            <v>11156</v>
          </cell>
        </row>
        <row r="620">
          <cell r="A620" t="str">
            <v>001116600</v>
          </cell>
          <cell r="B620" t="str">
            <v>โรงพยาบาลร้องกวาง</v>
          </cell>
          <cell r="C620" t="str">
            <v>21002</v>
          </cell>
          <cell r="D620" t="str">
            <v>กระทรวงสาธารณสุข สำนักงานปลัดกระทรวงสาธารณสุข</v>
          </cell>
          <cell r="E620" t="str">
            <v>07</v>
          </cell>
          <cell r="F620" t="str">
            <v>โรงพยาบาลชุมชน</v>
          </cell>
          <cell r="G620" t="str">
            <v>30</v>
          </cell>
          <cell r="H620" t="str">
            <v>54</v>
          </cell>
          <cell r="I620" t="str">
            <v>จ.แพร่</v>
          </cell>
          <cell r="J620" t="str">
            <v>02</v>
          </cell>
          <cell r="K620" t="str">
            <v xml:space="preserve"> อ.ร้องกวาง</v>
          </cell>
          <cell r="L620" t="str">
            <v>04</v>
          </cell>
          <cell r="M620" t="str">
            <v xml:space="preserve"> 'ต.ร้องเข็ม'</v>
          </cell>
          <cell r="N620" t="str">
            <v>06</v>
          </cell>
          <cell r="O620" t="str">
            <v xml:space="preserve"> หมู่ 6</v>
          </cell>
          <cell r="P620" t="str">
            <v>01</v>
          </cell>
          <cell r="Q620" t="str">
            <v>เปิดดำเนินการ</v>
          </cell>
          <cell r="R620" t="str">
            <v xml:space="preserve">เลขที  323   </v>
          </cell>
          <cell r="V620" t="str">
            <v>22</v>
          </cell>
          <cell r="W620" t="str">
            <v>2.2 ทุติยภูมิระดับกลาง</v>
          </cell>
          <cell r="AH620" t="str">
            <v>11166</v>
          </cell>
        </row>
        <row r="621">
          <cell r="A621" t="str">
            <v>001110800</v>
          </cell>
          <cell r="B621" t="str">
            <v>โรงพยาบาลเรณูนคร</v>
          </cell>
          <cell r="C621" t="str">
            <v>21002</v>
          </cell>
          <cell r="D621" t="str">
            <v>กระทรวงสาธารณสุข สำนักงานปลัดกระทรวงสาธารณสุข</v>
          </cell>
          <cell r="E621" t="str">
            <v>07</v>
          </cell>
          <cell r="F621" t="str">
            <v>โรงพยาบาลชุมชน</v>
          </cell>
          <cell r="G621" t="str">
            <v>30</v>
          </cell>
          <cell r="H621" t="str">
            <v>48</v>
          </cell>
          <cell r="I621" t="str">
            <v>จ.นครพนม</v>
          </cell>
          <cell r="J621" t="str">
            <v>06</v>
          </cell>
          <cell r="K621" t="str">
            <v xml:space="preserve"> อ.เรณูนคร</v>
          </cell>
          <cell r="L621" t="str">
            <v>02</v>
          </cell>
          <cell r="M621" t="str">
            <v xml:space="preserve"> 'ต.โพนทอง'</v>
          </cell>
          <cell r="N621" t="str">
            <v>09</v>
          </cell>
          <cell r="O621" t="str">
            <v xml:space="preserve"> หมู่ 9</v>
          </cell>
          <cell r="P621" t="str">
            <v>01</v>
          </cell>
          <cell r="Q621" t="str">
            <v>เปิดดำเนินการ</v>
          </cell>
          <cell r="R621" t="str">
            <v xml:space="preserve">91/2 ม.9 </v>
          </cell>
          <cell r="S621" t="str">
            <v>47170</v>
          </cell>
          <cell r="V621" t="str">
            <v>21</v>
          </cell>
          <cell r="W621" t="str">
            <v>2.1 ทุติยภูมิระดับต้น</v>
          </cell>
          <cell r="AH621" t="str">
            <v>11108</v>
          </cell>
        </row>
        <row r="622">
          <cell r="A622" t="str">
            <v>001110900</v>
          </cell>
          <cell r="B622" t="str">
            <v>โรงพยาบาลนาแก</v>
          </cell>
          <cell r="C622" t="str">
            <v>21002</v>
          </cell>
          <cell r="D622" t="str">
            <v>กระทรวงสาธารณสุข สำนักงานปลัดกระทรวงสาธารณสุข</v>
          </cell>
          <cell r="E622" t="str">
            <v>07</v>
          </cell>
          <cell r="F622" t="str">
            <v>โรงพยาบาลชุมชน</v>
          </cell>
          <cell r="G622" t="str">
            <v>60</v>
          </cell>
          <cell r="H622" t="str">
            <v>48</v>
          </cell>
          <cell r="I622" t="str">
            <v>จ.นครพนม</v>
          </cell>
          <cell r="J622" t="str">
            <v>07</v>
          </cell>
          <cell r="K622" t="str">
            <v xml:space="preserve"> อ.นาแก</v>
          </cell>
          <cell r="L622" t="str">
            <v>01</v>
          </cell>
          <cell r="M622" t="str">
            <v xml:space="preserve"> 'ต.นาแก'</v>
          </cell>
          <cell r="N622" t="str">
            <v>07</v>
          </cell>
          <cell r="O622" t="str">
            <v xml:space="preserve"> หมู่ 7</v>
          </cell>
          <cell r="P622" t="str">
            <v>01</v>
          </cell>
          <cell r="Q622" t="str">
            <v>เปิดดำเนินการ</v>
          </cell>
          <cell r="R622" t="str">
            <v xml:space="preserve">75 ม.7 ถ.สกล-นาแก </v>
          </cell>
          <cell r="S622" t="str">
            <v>48130</v>
          </cell>
          <cell r="V622" t="str">
            <v>21</v>
          </cell>
          <cell r="W622" t="str">
            <v>2.1 ทุติยภูมิระดับต้น</v>
          </cell>
          <cell r="AH622" t="str">
            <v>11109</v>
          </cell>
        </row>
        <row r="623">
          <cell r="A623" t="str">
            <v>001111000</v>
          </cell>
          <cell r="B623" t="str">
            <v>โรงพยาบาลศรีสงคราม</v>
          </cell>
          <cell r="C623" t="str">
            <v>21002</v>
          </cell>
          <cell r="D623" t="str">
            <v>กระทรวงสาธารณสุข สำนักงานปลัดกระทรวงสาธารณสุข</v>
          </cell>
          <cell r="E623" t="str">
            <v>07</v>
          </cell>
          <cell r="F623" t="str">
            <v>โรงพยาบาลชุมชน</v>
          </cell>
          <cell r="G623" t="str">
            <v>30</v>
          </cell>
          <cell r="H623" t="str">
            <v>48</v>
          </cell>
          <cell r="I623" t="str">
            <v>จ.นครพนม</v>
          </cell>
          <cell r="J623" t="str">
            <v>08</v>
          </cell>
          <cell r="K623" t="str">
            <v xml:space="preserve"> อ.ศรีสงคราม</v>
          </cell>
          <cell r="L623" t="str">
            <v>01</v>
          </cell>
          <cell r="M623" t="str">
            <v xml:space="preserve"> 'ต.ศรีสงคราม'</v>
          </cell>
          <cell r="N623" t="str">
            <v>01</v>
          </cell>
          <cell r="O623" t="str">
            <v xml:space="preserve"> หมู่ 1</v>
          </cell>
          <cell r="P623" t="str">
            <v>01</v>
          </cell>
          <cell r="Q623" t="str">
            <v>เปิดดำเนินการ</v>
          </cell>
          <cell r="R623" t="str">
            <v xml:space="preserve">ถ.ศรีสงคราม-ท่าดอกแก้ว </v>
          </cell>
          <cell r="S623" t="str">
            <v>48150</v>
          </cell>
          <cell r="V623" t="str">
            <v>21</v>
          </cell>
          <cell r="W623" t="str">
            <v>2.1 ทุติยภูมิระดับต้น</v>
          </cell>
          <cell r="AH623" t="str">
            <v>11110</v>
          </cell>
        </row>
        <row r="624">
          <cell r="A624" t="str">
            <v>001111100</v>
          </cell>
          <cell r="B624" t="str">
            <v>โรงพยาบาลนาหว้า</v>
          </cell>
          <cell r="C624" t="str">
            <v>21002</v>
          </cell>
          <cell r="D624" t="str">
            <v>กระทรวงสาธารณสุข สำนักงานปลัดกระทรวงสาธารณสุข</v>
          </cell>
          <cell r="E624" t="str">
            <v>07</v>
          </cell>
          <cell r="F624" t="str">
            <v>โรงพยาบาลชุมชน</v>
          </cell>
          <cell r="G624" t="str">
            <v>30</v>
          </cell>
          <cell r="H624" t="str">
            <v>48</v>
          </cell>
          <cell r="I624" t="str">
            <v>จ.นครพนม</v>
          </cell>
          <cell r="J624" t="str">
            <v>09</v>
          </cell>
          <cell r="K624" t="str">
            <v xml:space="preserve"> อ.นาหว้า</v>
          </cell>
          <cell r="L624" t="str">
            <v>01</v>
          </cell>
          <cell r="M624" t="str">
            <v xml:space="preserve"> 'ต.นาหว้า'</v>
          </cell>
          <cell r="N624" t="str">
            <v>05</v>
          </cell>
          <cell r="O624" t="str">
            <v xml:space="preserve"> หมู่ 5</v>
          </cell>
          <cell r="P624" t="str">
            <v>01</v>
          </cell>
          <cell r="Q624" t="str">
            <v>เปิดดำเนินการ</v>
          </cell>
          <cell r="R624" t="str">
            <v xml:space="preserve">121 ม.5 ถ.สุดใจ </v>
          </cell>
          <cell r="S624" t="str">
            <v>48180</v>
          </cell>
          <cell r="V624" t="str">
            <v>21</v>
          </cell>
          <cell r="W624" t="str">
            <v>2.1 ทุติยภูมิระดับต้น</v>
          </cell>
          <cell r="AH624" t="str">
            <v>11111</v>
          </cell>
        </row>
        <row r="625">
          <cell r="A625" t="str">
            <v>001111500</v>
          </cell>
          <cell r="B625" t="str">
            <v>โรงพยาบาลดงหลวง</v>
          </cell>
          <cell r="C625" t="str">
            <v>21002</v>
          </cell>
          <cell r="D625" t="str">
            <v>กระทรวงสาธารณสุข สำนักงานปลัดกระทรวงสาธารณสุข</v>
          </cell>
          <cell r="E625" t="str">
            <v>07</v>
          </cell>
          <cell r="F625" t="str">
            <v>โรงพยาบาลชุมชน</v>
          </cell>
          <cell r="G625" t="str">
            <v>30</v>
          </cell>
          <cell r="H625" t="str">
            <v>49</v>
          </cell>
          <cell r="I625" t="str">
            <v>จ.มุกดาหาร</v>
          </cell>
          <cell r="J625" t="str">
            <v>04</v>
          </cell>
          <cell r="K625" t="str">
            <v xml:space="preserve"> อ.ดงหลวง</v>
          </cell>
          <cell r="L625" t="str">
            <v>01</v>
          </cell>
          <cell r="M625" t="str">
            <v xml:space="preserve"> 'ต.ดงหลวง'</v>
          </cell>
          <cell r="N625" t="str">
            <v>03</v>
          </cell>
          <cell r="O625" t="str">
            <v xml:space="preserve"> หมู่ 3</v>
          </cell>
          <cell r="P625" t="str">
            <v>01</v>
          </cell>
          <cell r="Q625" t="str">
            <v>เปิดดำเนินการ</v>
          </cell>
          <cell r="R625" t="str">
            <v>93</v>
          </cell>
          <cell r="S625" t="str">
            <v>19140</v>
          </cell>
          <cell r="T625" t="str">
            <v>042697023</v>
          </cell>
          <cell r="U625" t="str">
            <v>04269723</v>
          </cell>
          <cell r="V625" t="str">
            <v>21</v>
          </cell>
          <cell r="W625" t="str">
            <v>2.1 ทุติยภูมิระดับต้น</v>
          </cell>
          <cell r="AH625" t="str">
            <v>11115</v>
          </cell>
        </row>
        <row r="626">
          <cell r="A626" t="str">
            <v>001111400</v>
          </cell>
          <cell r="B626" t="str">
            <v>โรงพยาบาลดอนตาล</v>
          </cell>
          <cell r="C626" t="str">
            <v>21002</v>
          </cell>
          <cell r="D626" t="str">
            <v>กระทรวงสาธารณสุข สำนักงานปลัดกระทรวงสาธารณสุข</v>
          </cell>
          <cell r="E626" t="str">
            <v>07</v>
          </cell>
          <cell r="F626" t="str">
            <v>โรงพยาบาลชุมชน</v>
          </cell>
          <cell r="G626" t="str">
            <v>30</v>
          </cell>
          <cell r="H626" t="str">
            <v>49</v>
          </cell>
          <cell r="I626" t="str">
            <v>จ.มุกดาหาร</v>
          </cell>
          <cell r="J626" t="str">
            <v>03</v>
          </cell>
          <cell r="K626" t="str">
            <v xml:space="preserve"> อ.ดอนตาล</v>
          </cell>
          <cell r="L626" t="str">
            <v>01</v>
          </cell>
          <cell r="M626" t="str">
            <v xml:space="preserve"> 'ต.ดอนตาล'</v>
          </cell>
          <cell r="N626" t="str">
            <v>07</v>
          </cell>
          <cell r="O626" t="str">
            <v xml:space="preserve"> หมู่ 7</v>
          </cell>
          <cell r="P626" t="str">
            <v>01</v>
          </cell>
          <cell r="Q626" t="str">
            <v>เปิดดำเนินการ</v>
          </cell>
          <cell r="R626" t="str">
            <v xml:space="preserve">250 ถ.ดอนตาล-ชานุมาน </v>
          </cell>
          <cell r="S626" t="str">
            <v>49120</v>
          </cell>
          <cell r="T626" t="str">
            <v>042689085</v>
          </cell>
          <cell r="U626" t="str">
            <v>042689123</v>
          </cell>
          <cell r="V626" t="str">
            <v>21</v>
          </cell>
          <cell r="W626" t="str">
            <v>2.1 ทุติยภูมิระดับต้น</v>
          </cell>
          <cell r="AH626" t="str">
            <v>11114</v>
          </cell>
        </row>
        <row r="627">
          <cell r="A627" t="str">
            <v>001109400</v>
          </cell>
          <cell r="B627" t="str">
            <v>โรงพยาบาลนิคมน้ำอูน</v>
          </cell>
          <cell r="C627" t="str">
            <v>21002</v>
          </cell>
          <cell r="D627" t="str">
            <v>กระทรวงสาธารณสุข สำนักงานปลัดกระทรวงสาธารณสุข</v>
          </cell>
          <cell r="E627" t="str">
            <v>07</v>
          </cell>
          <cell r="F627" t="str">
            <v>โรงพยาบาลชุมชน</v>
          </cell>
          <cell r="G627" t="str">
            <v>10</v>
          </cell>
          <cell r="H627" t="str">
            <v>47</v>
          </cell>
          <cell r="I627" t="str">
            <v>จ.สกลนคร</v>
          </cell>
          <cell r="J627" t="str">
            <v>07</v>
          </cell>
          <cell r="K627" t="str">
            <v xml:space="preserve"> อ.นิคมน้ำอูน</v>
          </cell>
          <cell r="L627" t="str">
            <v>02</v>
          </cell>
          <cell r="M627" t="str">
            <v xml:space="preserve"> 'ต.หนองปลิง'</v>
          </cell>
          <cell r="N627" t="str">
            <v>05</v>
          </cell>
          <cell r="O627" t="str">
            <v xml:space="preserve"> หมู่ 5</v>
          </cell>
          <cell r="P627" t="str">
            <v>01</v>
          </cell>
          <cell r="Q627" t="str">
            <v>เปิดดำเนินการ</v>
          </cell>
          <cell r="R627" t="str">
            <v xml:space="preserve">64  </v>
          </cell>
          <cell r="S627" t="str">
            <v>47270</v>
          </cell>
          <cell r="T627" t="str">
            <v>042789015</v>
          </cell>
          <cell r="U627" t="str">
            <v>042789016</v>
          </cell>
          <cell r="V627" t="str">
            <v>21</v>
          </cell>
          <cell r="W627" t="str">
            <v>2.1 ทุติยภูมิระดับต้น</v>
          </cell>
          <cell r="X627" t="str">
            <v>S</v>
          </cell>
          <cell r="Y627" t="str">
            <v xml:space="preserve">บริการ  </v>
          </cell>
          <cell r="AH627" t="str">
            <v>11094</v>
          </cell>
        </row>
        <row r="628">
          <cell r="A628" t="str">
            <v>001112500</v>
          </cell>
          <cell r="B628" t="str">
            <v>โรงพยาบาลฝาง</v>
          </cell>
          <cell r="C628" t="str">
            <v>21002</v>
          </cell>
          <cell r="D628" t="str">
            <v>กระทรวงสาธารณสุข สำนักงานปลัดกระทรวงสาธารณสุข</v>
          </cell>
          <cell r="E628" t="str">
            <v>07</v>
          </cell>
          <cell r="F628" t="str">
            <v>โรงพยาบาลชุมชน</v>
          </cell>
          <cell r="G628" t="str">
            <v>120</v>
          </cell>
          <cell r="H628" t="str">
            <v>50</v>
          </cell>
          <cell r="I628" t="str">
            <v>จ.เชียงใหม่</v>
          </cell>
          <cell r="J628" t="str">
            <v>09</v>
          </cell>
          <cell r="K628" t="str">
            <v xml:space="preserve"> อ.ฝาง</v>
          </cell>
          <cell r="L628" t="str">
            <v>01</v>
          </cell>
          <cell r="M628" t="str">
            <v xml:space="preserve"> 'ต.เวียง'</v>
          </cell>
          <cell r="N628" t="str">
            <v>04</v>
          </cell>
          <cell r="O628" t="str">
            <v xml:space="preserve"> หมู่ 4</v>
          </cell>
          <cell r="P628" t="str">
            <v>01</v>
          </cell>
          <cell r="Q628" t="str">
            <v>เปิดดำเนินการ</v>
          </cell>
          <cell r="R628" t="str">
            <v xml:space="preserve">30 ม.4 ถ.โชตนา </v>
          </cell>
          <cell r="S628" t="str">
            <v>50110</v>
          </cell>
          <cell r="V628" t="str">
            <v>21</v>
          </cell>
          <cell r="W628" t="str">
            <v>2.1 ทุติยภูมิระดับต้น</v>
          </cell>
          <cell r="AH628" t="str">
            <v>11125</v>
          </cell>
        </row>
        <row r="629">
          <cell r="A629" t="str">
            <v>001112400</v>
          </cell>
          <cell r="B629" t="str">
            <v>โรงพยาบาลสะเมิง</v>
          </cell>
          <cell r="C629" t="str">
            <v>21002</v>
          </cell>
          <cell r="D629" t="str">
            <v>กระทรวงสาธารณสุข สำนักงานปลัดกระทรวงสาธารณสุข</v>
          </cell>
          <cell r="E629" t="str">
            <v>07</v>
          </cell>
          <cell r="F629" t="str">
            <v>โรงพยาบาลชุมชน</v>
          </cell>
          <cell r="G629" t="str">
            <v>30</v>
          </cell>
          <cell r="H629" t="str">
            <v>50</v>
          </cell>
          <cell r="I629" t="str">
            <v>จ.เชียงใหม่</v>
          </cell>
          <cell r="J629" t="str">
            <v>08</v>
          </cell>
          <cell r="K629" t="str">
            <v xml:space="preserve"> อ.สะเมิง</v>
          </cell>
          <cell r="L629" t="str">
            <v>01</v>
          </cell>
          <cell r="M629" t="str">
            <v xml:space="preserve"> 'ต.สะเมิงใต้'</v>
          </cell>
          <cell r="N629" t="str">
            <v>10</v>
          </cell>
          <cell r="O629" t="str">
            <v xml:space="preserve"> หมู่ 10</v>
          </cell>
          <cell r="P629" t="str">
            <v>01</v>
          </cell>
          <cell r="Q629" t="str">
            <v>เปิดดำเนินการ</v>
          </cell>
          <cell r="R629" t="str">
            <v>191 ม.10 ถ.สะเมิง-เชียงใหม่</v>
          </cell>
          <cell r="S629" t="str">
            <v>50150</v>
          </cell>
          <cell r="V629" t="str">
            <v>21</v>
          </cell>
          <cell r="W629" t="str">
            <v>2.1 ทุติยภูมิระดับต้น</v>
          </cell>
          <cell r="AH629" t="str">
            <v>11124</v>
          </cell>
        </row>
        <row r="630">
          <cell r="A630" t="str">
            <v>001113400</v>
          </cell>
          <cell r="B630" t="str">
            <v>โรงพยาบาลอมก๋อย</v>
          </cell>
          <cell r="C630" t="str">
            <v>21002</v>
          </cell>
          <cell r="D630" t="str">
            <v>กระทรวงสาธารณสุข สำนักงานปลัดกระทรวงสาธารณสุข</v>
          </cell>
          <cell r="E630" t="str">
            <v>07</v>
          </cell>
          <cell r="F630" t="str">
            <v>โรงพยาบาลชุมชน</v>
          </cell>
          <cell r="G630" t="str">
            <v>30</v>
          </cell>
          <cell r="H630" t="str">
            <v>50</v>
          </cell>
          <cell r="I630" t="str">
            <v>จ.เชียงใหม่</v>
          </cell>
          <cell r="J630" t="str">
            <v>18</v>
          </cell>
          <cell r="K630" t="str">
            <v xml:space="preserve"> อ.อมก๋อย</v>
          </cell>
          <cell r="L630" t="str">
            <v>01</v>
          </cell>
          <cell r="M630" t="str">
            <v xml:space="preserve"> 'ต.อมก๋อย'</v>
          </cell>
          <cell r="N630" t="str">
            <v>01</v>
          </cell>
          <cell r="O630" t="str">
            <v xml:space="preserve"> หมู่ 1</v>
          </cell>
          <cell r="P630" t="str">
            <v>01</v>
          </cell>
          <cell r="Q630" t="str">
            <v>เปิดดำเนินการ</v>
          </cell>
          <cell r="R630" t="str">
            <v xml:space="preserve">262 ม.1 ถ.เจริญทัศนา </v>
          </cell>
          <cell r="S630" t="str">
            <v>50310</v>
          </cell>
          <cell r="V630" t="str">
            <v>21</v>
          </cell>
          <cell r="W630" t="str">
            <v>2.1 ทุติยภูมิระดับต้น</v>
          </cell>
          <cell r="AH630" t="str">
            <v>11134</v>
          </cell>
        </row>
        <row r="631">
          <cell r="A631" t="str">
            <v>001113500</v>
          </cell>
          <cell r="B631" t="str">
            <v>โรงพยาบาลสารภี</v>
          </cell>
          <cell r="C631" t="str">
            <v>21002</v>
          </cell>
          <cell r="D631" t="str">
            <v>กระทรวงสาธารณสุข สำนักงานปลัดกระทรวงสาธารณสุข</v>
          </cell>
          <cell r="E631" t="str">
            <v>07</v>
          </cell>
          <cell r="F631" t="str">
            <v>โรงพยาบาลชุมชน</v>
          </cell>
          <cell r="G631" t="str">
            <v>30</v>
          </cell>
          <cell r="H631" t="str">
            <v>50</v>
          </cell>
          <cell r="I631" t="str">
            <v>จ.เชียงใหม่</v>
          </cell>
          <cell r="J631" t="str">
            <v>19</v>
          </cell>
          <cell r="K631" t="str">
            <v xml:space="preserve"> อ.สารภี</v>
          </cell>
          <cell r="L631" t="str">
            <v>02</v>
          </cell>
          <cell r="M631" t="str">
            <v xml:space="preserve"> 'ต.สารภี'</v>
          </cell>
          <cell r="N631" t="str">
            <v>03</v>
          </cell>
          <cell r="O631" t="str">
            <v xml:space="preserve"> หมู่ 3</v>
          </cell>
          <cell r="P631" t="str">
            <v>01</v>
          </cell>
          <cell r="Q631" t="str">
            <v>เปิดดำเนินการ</v>
          </cell>
          <cell r="R631" t="str">
            <v xml:space="preserve">147 </v>
          </cell>
          <cell r="S631" t="str">
            <v>50140</v>
          </cell>
          <cell r="V631" t="str">
            <v>21</v>
          </cell>
          <cell r="W631" t="str">
            <v>2.1 ทุติยภูมิระดับต้น</v>
          </cell>
          <cell r="AH631" t="str">
            <v>11135</v>
          </cell>
        </row>
        <row r="632">
          <cell r="A632" t="str">
            <v>001113600</v>
          </cell>
          <cell r="B632" t="str">
            <v>โรงพยาบาลเวียงแหง</v>
          </cell>
          <cell r="C632" t="str">
            <v>21002</v>
          </cell>
          <cell r="D632" t="str">
            <v>กระทรวงสาธารณสุข สำนักงานปลัดกระทรวงสาธารณสุข</v>
          </cell>
          <cell r="E632" t="str">
            <v>07</v>
          </cell>
          <cell r="F632" t="str">
            <v>โรงพยาบาลชุมชน</v>
          </cell>
          <cell r="G632" t="str">
            <v>30</v>
          </cell>
          <cell r="H632" t="str">
            <v>50</v>
          </cell>
          <cell r="I632" t="str">
            <v>จ.เชียงใหม่</v>
          </cell>
          <cell r="J632" t="str">
            <v>20</v>
          </cell>
          <cell r="K632" t="str">
            <v xml:space="preserve"> อ.เวียงแหง</v>
          </cell>
          <cell r="L632" t="str">
            <v>01</v>
          </cell>
          <cell r="M632" t="str">
            <v xml:space="preserve"> 'ต.เมืองแหง'</v>
          </cell>
          <cell r="N632" t="str">
            <v>03</v>
          </cell>
          <cell r="O632" t="str">
            <v xml:space="preserve"> หมู่ 3</v>
          </cell>
          <cell r="P632" t="str">
            <v>01</v>
          </cell>
          <cell r="Q632" t="str">
            <v>เปิดดำเนินการ</v>
          </cell>
          <cell r="S632" t="str">
            <v>50350</v>
          </cell>
          <cell r="V632" t="str">
            <v>21</v>
          </cell>
          <cell r="W632" t="str">
            <v>2.1 ทุติยภูมิระดับต้น</v>
          </cell>
          <cell r="AH632" t="str">
            <v>11136</v>
          </cell>
        </row>
        <row r="633">
          <cell r="A633" t="str">
            <v>001112100</v>
          </cell>
          <cell r="B633" t="str">
            <v>โรงพยาบาลเชียงดาว</v>
          </cell>
          <cell r="C633" t="str">
            <v>21002</v>
          </cell>
          <cell r="D633" t="str">
            <v>กระทรวงสาธารณสุข สำนักงานปลัดกระทรวงสาธารณสุข</v>
          </cell>
          <cell r="E633" t="str">
            <v>07</v>
          </cell>
          <cell r="F633" t="str">
            <v>โรงพยาบาลชุมชน</v>
          </cell>
          <cell r="G633" t="str">
            <v>60</v>
          </cell>
          <cell r="H633" t="str">
            <v>50</v>
          </cell>
          <cell r="I633" t="str">
            <v>จ.เชียงใหม่</v>
          </cell>
          <cell r="J633" t="str">
            <v>04</v>
          </cell>
          <cell r="K633" t="str">
            <v xml:space="preserve"> อ.เชียงดาว</v>
          </cell>
          <cell r="L633" t="str">
            <v>01</v>
          </cell>
          <cell r="M633" t="str">
            <v xml:space="preserve"> 'ต.เชียงดาว'</v>
          </cell>
          <cell r="N633" t="str">
            <v>02</v>
          </cell>
          <cell r="O633" t="str">
            <v xml:space="preserve"> หมู่ 2</v>
          </cell>
          <cell r="P633" t="str">
            <v>01</v>
          </cell>
          <cell r="Q633" t="str">
            <v>เปิดดำเนินการ</v>
          </cell>
          <cell r="R633" t="str">
            <v xml:space="preserve">285 ม.2 ถ.โชตนา </v>
          </cell>
          <cell r="S633" t="str">
            <v>50170</v>
          </cell>
          <cell r="V633" t="str">
            <v>21</v>
          </cell>
          <cell r="W633" t="str">
            <v>2.1 ทุติยภูมิระดับต้น</v>
          </cell>
          <cell r="AH633" t="str">
            <v>11121</v>
          </cell>
        </row>
        <row r="634">
          <cell r="A634" t="str">
            <v>001112200</v>
          </cell>
          <cell r="B634" t="str">
            <v>โรงพยาบาลดอยสะเก็ด</v>
          </cell>
          <cell r="C634" t="str">
            <v>21002</v>
          </cell>
          <cell r="D634" t="str">
            <v>กระทรวงสาธารณสุข สำนักงานปลัดกระทรวงสาธารณสุข</v>
          </cell>
          <cell r="E634" t="str">
            <v>07</v>
          </cell>
          <cell r="F634" t="str">
            <v>โรงพยาบาลชุมชน</v>
          </cell>
          <cell r="G634" t="str">
            <v>60</v>
          </cell>
          <cell r="H634" t="str">
            <v>50</v>
          </cell>
          <cell r="I634" t="str">
            <v>จ.เชียงใหม่</v>
          </cell>
          <cell r="J634" t="str">
            <v>05</v>
          </cell>
          <cell r="K634" t="str">
            <v xml:space="preserve"> อ.ดอยสะเก็ด</v>
          </cell>
          <cell r="L634" t="str">
            <v>01</v>
          </cell>
          <cell r="M634" t="str">
            <v xml:space="preserve"> 'ต.เชิงดอย'</v>
          </cell>
          <cell r="N634" t="str">
            <v>08</v>
          </cell>
          <cell r="O634" t="str">
            <v xml:space="preserve"> หมู่ 8</v>
          </cell>
          <cell r="P634" t="str">
            <v>01</v>
          </cell>
          <cell r="Q634" t="str">
            <v>เปิดดำเนินการ</v>
          </cell>
          <cell r="R634" t="str">
            <v xml:space="preserve">2 ม.8 ถ.เชียงใหม่-ดอยสะเก็ด </v>
          </cell>
          <cell r="S634" t="str">
            <v>50220</v>
          </cell>
          <cell r="V634" t="str">
            <v>21</v>
          </cell>
          <cell r="W634" t="str">
            <v>2.1 ทุติยภูมิระดับต้น</v>
          </cell>
          <cell r="AH634" t="str">
            <v>11122</v>
          </cell>
        </row>
        <row r="635">
          <cell r="A635" t="str">
            <v>001112300</v>
          </cell>
          <cell r="B635" t="str">
            <v>โรงพยาบาลแม่แตง</v>
          </cell>
          <cell r="C635" t="str">
            <v>21002</v>
          </cell>
          <cell r="D635" t="str">
            <v>กระทรวงสาธารณสุข สำนักงานปลัดกระทรวงสาธารณสุข</v>
          </cell>
          <cell r="E635" t="str">
            <v>07</v>
          </cell>
          <cell r="F635" t="str">
            <v>โรงพยาบาลชุมชน</v>
          </cell>
          <cell r="G635" t="str">
            <v>60</v>
          </cell>
          <cell r="H635" t="str">
            <v>50</v>
          </cell>
          <cell r="I635" t="str">
            <v>จ.เชียงใหม่</v>
          </cell>
          <cell r="J635" t="str">
            <v>06</v>
          </cell>
          <cell r="K635" t="str">
            <v xml:space="preserve"> อ.แม่แตง</v>
          </cell>
          <cell r="L635" t="str">
            <v>01</v>
          </cell>
          <cell r="M635" t="str">
            <v xml:space="preserve"> 'ต.สันมหาพน'</v>
          </cell>
          <cell r="N635" t="str">
            <v>07</v>
          </cell>
          <cell r="O635" t="str">
            <v xml:space="preserve"> หมู่ 7</v>
          </cell>
          <cell r="P635" t="str">
            <v>01</v>
          </cell>
          <cell r="Q635" t="str">
            <v>เปิดดำเนินการ</v>
          </cell>
          <cell r="R635" t="str">
            <v xml:space="preserve">300 </v>
          </cell>
          <cell r="S635" t="str">
            <v>50150</v>
          </cell>
          <cell r="V635" t="str">
            <v>21</v>
          </cell>
          <cell r="W635" t="str">
            <v>2.1 ทุติยภูมิระดับต้น</v>
          </cell>
          <cell r="AH635" t="str">
            <v>11123</v>
          </cell>
        </row>
        <row r="636">
          <cell r="A636" t="str">
            <v>001112600</v>
          </cell>
          <cell r="B636" t="str">
            <v>โรงพยาบาลแม่อาย</v>
          </cell>
          <cell r="C636" t="str">
            <v>21002</v>
          </cell>
          <cell r="D636" t="str">
            <v>กระทรวงสาธารณสุข สำนักงานปลัดกระทรวงสาธารณสุข</v>
          </cell>
          <cell r="E636" t="str">
            <v>07</v>
          </cell>
          <cell r="F636" t="str">
            <v>โรงพยาบาลชุมชน</v>
          </cell>
          <cell r="G636" t="str">
            <v>60</v>
          </cell>
          <cell r="H636" t="str">
            <v>50</v>
          </cell>
          <cell r="I636" t="str">
            <v>จ.เชียงใหม่</v>
          </cell>
          <cell r="J636" t="str">
            <v>10</v>
          </cell>
          <cell r="K636" t="str">
            <v xml:space="preserve"> อ.แม่อาย</v>
          </cell>
          <cell r="L636" t="str">
            <v>01</v>
          </cell>
          <cell r="M636" t="str">
            <v xml:space="preserve"> 'ต.แม่อาย'</v>
          </cell>
          <cell r="N636" t="str">
            <v>08</v>
          </cell>
          <cell r="O636" t="str">
            <v xml:space="preserve"> หมู่ 8</v>
          </cell>
          <cell r="P636" t="str">
            <v>01</v>
          </cell>
          <cell r="Q636" t="str">
            <v>เปิดดำเนินการ</v>
          </cell>
          <cell r="R636" t="str">
            <v xml:space="preserve">191 ม.8 ถ.ฝาง-ท่าตอน </v>
          </cell>
          <cell r="S636" t="str">
            <v>50280</v>
          </cell>
          <cell r="V636" t="str">
            <v>21</v>
          </cell>
          <cell r="W636" t="str">
            <v>2.1 ทุติยภูมิระดับต้น</v>
          </cell>
          <cell r="AH636" t="str">
            <v>11126</v>
          </cell>
        </row>
        <row r="637">
          <cell r="A637" t="str">
            <v>001113200</v>
          </cell>
          <cell r="B637" t="str">
            <v>โรงพยาบาลฮอด</v>
          </cell>
          <cell r="C637" t="str">
            <v>21002</v>
          </cell>
          <cell r="D637" t="str">
            <v>กระทรวงสาธารณสุข สำนักงานปลัดกระทรวงสาธารณสุข</v>
          </cell>
          <cell r="E637" t="str">
            <v>07</v>
          </cell>
          <cell r="F637" t="str">
            <v>โรงพยาบาลชุมชน</v>
          </cell>
          <cell r="G637" t="str">
            <v>60</v>
          </cell>
          <cell r="H637" t="str">
            <v>50</v>
          </cell>
          <cell r="I637" t="str">
            <v>จ.เชียงใหม่</v>
          </cell>
          <cell r="J637" t="str">
            <v>16</v>
          </cell>
          <cell r="K637" t="str">
            <v xml:space="preserve"> อ.ฮอด</v>
          </cell>
          <cell r="L637" t="str">
            <v>01</v>
          </cell>
          <cell r="M637" t="str">
            <v xml:space="preserve"> 'ต.หางดง'</v>
          </cell>
          <cell r="N637" t="str">
            <v>10</v>
          </cell>
          <cell r="O637" t="str">
            <v xml:space="preserve"> หมู่ 10</v>
          </cell>
          <cell r="P637" t="str">
            <v>01</v>
          </cell>
          <cell r="Q637" t="str">
            <v>เปิดดำเนินการ</v>
          </cell>
          <cell r="R637" t="str">
            <v xml:space="preserve">294 </v>
          </cell>
          <cell r="S637" t="str">
            <v>50240</v>
          </cell>
          <cell r="V637" t="str">
            <v>21</v>
          </cell>
          <cell r="W637" t="str">
            <v>2.1 ทุติยภูมิระดับต้น</v>
          </cell>
          <cell r="AH637" t="str">
            <v>11132</v>
          </cell>
        </row>
        <row r="638">
          <cell r="A638" t="str">
            <v>001115300</v>
          </cell>
          <cell r="B638" t="str">
            <v>โรงพยาบาลแม่พริก</v>
          </cell>
          <cell r="C638" t="str">
            <v>21002</v>
          </cell>
          <cell r="D638" t="str">
            <v>กระทรวงสาธารณสุข สำนักงานปลัดกระทรวงสาธารณสุข</v>
          </cell>
          <cell r="E638" t="str">
            <v>07</v>
          </cell>
          <cell r="F638" t="str">
            <v>โรงพยาบาลชุมชน</v>
          </cell>
          <cell r="G638" t="str">
            <v>30</v>
          </cell>
          <cell r="H638" t="str">
            <v>52</v>
          </cell>
          <cell r="I638" t="str">
            <v>จ.ลำปาง</v>
          </cell>
          <cell r="J638" t="str">
            <v>09</v>
          </cell>
          <cell r="K638" t="str">
            <v xml:space="preserve"> อ.แม่พริก</v>
          </cell>
          <cell r="L638" t="str">
            <v>04</v>
          </cell>
          <cell r="M638" t="str">
            <v xml:space="preserve"> 'ต.พระบาทวังตวง'</v>
          </cell>
          <cell r="N638" t="str">
            <v>05</v>
          </cell>
          <cell r="O638" t="str">
            <v xml:space="preserve"> หมู่ 5</v>
          </cell>
          <cell r="P638" t="str">
            <v>01</v>
          </cell>
          <cell r="Q638" t="str">
            <v>เปิดดำเนินการ</v>
          </cell>
          <cell r="V638" t="str">
            <v>21</v>
          </cell>
          <cell r="W638" t="str">
            <v>2.1 ทุติยภูมิระดับต้น</v>
          </cell>
          <cell r="AH638" t="str">
            <v>11153</v>
          </cell>
        </row>
        <row r="639">
          <cell r="A639" t="str">
            <v>001115000</v>
          </cell>
          <cell r="B639" t="str">
            <v>โรงพยาบาลแจ้ห่ม</v>
          </cell>
          <cell r="C639" t="str">
            <v>21002</v>
          </cell>
          <cell r="D639" t="str">
            <v>กระทรวงสาธารณสุข สำนักงานปลัดกระทรวงสาธารณสุข</v>
          </cell>
          <cell r="E639" t="str">
            <v>07</v>
          </cell>
          <cell r="F639" t="str">
            <v>โรงพยาบาลชุมชน</v>
          </cell>
          <cell r="G639" t="str">
            <v>60</v>
          </cell>
          <cell r="H639" t="str">
            <v>52</v>
          </cell>
          <cell r="I639" t="str">
            <v>จ.ลำปาง</v>
          </cell>
          <cell r="J639" t="str">
            <v>06</v>
          </cell>
          <cell r="K639" t="str">
            <v xml:space="preserve"> อ.แจ้ห่ม</v>
          </cell>
          <cell r="L639" t="str">
            <v>07</v>
          </cell>
          <cell r="M639" t="str">
            <v xml:space="preserve"> 'ต.วิเชตนคร'</v>
          </cell>
          <cell r="N639" t="str">
            <v>03</v>
          </cell>
          <cell r="O639" t="str">
            <v xml:space="preserve"> หมู่ 3</v>
          </cell>
          <cell r="P639" t="str">
            <v>01</v>
          </cell>
          <cell r="Q639" t="str">
            <v>เปิดดำเนินการ</v>
          </cell>
          <cell r="V639" t="str">
            <v>21</v>
          </cell>
          <cell r="W639" t="str">
            <v>2.1 ทุติยภูมิระดับต้น</v>
          </cell>
          <cell r="AH639" t="str">
            <v>11150</v>
          </cell>
        </row>
        <row r="640">
          <cell r="A640" t="str">
            <v>001115500</v>
          </cell>
          <cell r="B640" t="str">
            <v>โรงพยาบาลสบปราบ</v>
          </cell>
          <cell r="C640" t="str">
            <v>21002</v>
          </cell>
          <cell r="D640" t="str">
            <v>กระทรวงสาธารณสุข สำนักงานปลัดกระทรวงสาธารณสุข</v>
          </cell>
          <cell r="E640" t="str">
            <v>07</v>
          </cell>
          <cell r="F640" t="str">
            <v>โรงพยาบาลชุมชน</v>
          </cell>
          <cell r="G640" t="str">
            <v>30</v>
          </cell>
          <cell r="H640" t="str">
            <v>52</v>
          </cell>
          <cell r="I640" t="str">
            <v>จ.ลำปาง</v>
          </cell>
          <cell r="J640" t="str">
            <v>11</v>
          </cell>
          <cell r="K640" t="str">
            <v xml:space="preserve"> อ.สบปราบ</v>
          </cell>
          <cell r="L640" t="str">
            <v>01</v>
          </cell>
          <cell r="M640" t="str">
            <v xml:space="preserve"> 'ต.สบปราบ'</v>
          </cell>
          <cell r="N640" t="str">
            <v>02</v>
          </cell>
          <cell r="O640" t="str">
            <v xml:space="preserve"> หมู่ 2</v>
          </cell>
          <cell r="P640" t="str">
            <v>01</v>
          </cell>
          <cell r="Q640" t="str">
            <v>เปิดดำเนินการ</v>
          </cell>
          <cell r="V640" t="str">
            <v>21</v>
          </cell>
          <cell r="W640" t="str">
            <v>2.1 ทุติยภูมิระดับต้น</v>
          </cell>
          <cell r="AH640" t="str">
            <v>11155</v>
          </cell>
        </row>
        <row r="641">
          <cell r="A641" t="str">
            <v>001116700</v>
          </cell>
          <cell r="B641" t="str">
            <v>โรงพยาบาลลอง</v>
          </cell>
          <cell r="C641" t="str">
            <v>21002</v>
          </cell>
          <cell r="D641" t="str">
            <v>กระทรวงสาธารณสุข สำนักงานปลัดกระทรวงสาธารณสุข</v>
          </cell>
          <cell r="E641" t="str">
            <v>07</v>
          </cell>
          <cell r="F641" t="str">
            <v>โรงพยาบาลชุมชน</v>
          </cell>
          <cell r="G641" t="str">
            <v>60</v>
          </cell>
          <cell r="H641" t="str">
            <v>54</v>
          </cell>
          <cell r="I641" t="str">
            <v>จ.แพร่</v>
          </cell>
          <cell r="J641" t="str">
            <v>03</v>
          </cell>
          <cell r="K641" t="str">
            <v xml:space="preserve"> อ.ลอง</v>
          </cell>
          <cell r="L641" t="str">
            <v>02</v>
          </cell>
          <cell r="M641" t="str">
            <v xml:space="preserve"> 'ต.บ้านปิน'</v>
          </cell>
          <cell r="N641" t="str">
            <v>06</v>
          </cell>
          <cell r="O641" t="str">
            <v xml:space="preserve"> หมู่ 6</v>
          </cell>
          <cell r="P641" t="str">
            <v>01</v>
          </cell>
          <cell r="Q641" t="str">
            <v>เปิดดำเนินการ</v>
          </cell>
          <cell r="R641" t="str">
            <v xml:space="preserve">เลขที  156   </v>
          </cell>
          <cell r="V641" t="str">
            <v>22</v>
          </cell>
          <cell r="W641" t="str">
            <v>2.2 ทุติยภูมิระดับกลาง</v>
          </cell>
          <cell r="AH641" t="str">
            <v>11167</v>
          </cell>
        </row>
        <row r="642">
          <cell r="A642" t="str">
            <v>001115800</v>
          </cell>
          <cell r="B642" t="str">
            <v>โรงพยาบาลตรอน</v>
          </cell>
          <cell r="C642" t="str">
            <v>21002</v>
          </cell>
          <cell r="D642" t="str">
            <v>กระทรวงสาธารณสุข สำนักงานปลัดกระทรวงสาธารณสุข</v>
          </cell>
          <cell r="E642" t="str">
            <v>07</v>
          </cell>
          <cell r="F642" t="str">
            <v>โรงพยาบาลชุมชน</v>
          </cell>
          <cell r="G642" t="str">
            <v>30</v>
          </cell>
          <cell r="H642" t="str">
            <v>53</v>
          </cell>
          <cell r="I642" t="str">
            <v>จ.อุตรดิตถ์</v>
          </cell>
          <cell r="J642" t="str">
            <v>02</v>
          </cell>
          <cell r="K642" t="str">
            <v xml:space="preserve"> อ.ตรอน</v>
          </cell>
          <cell r="L642" t="str">
            <v>02</v>
          </cell>
          <cell r="M642" t="str">
            <v xml:space="preserve"> 'ต.บ้านแก่ง'</v>
          </cell>
          <cell r="N642" t="str">
            <v>02</v>
          </cell>
          <cell r="O642" t="str">
            <v xml:space="preserve"> หมู่ 2</v>
          </cell>
          <cell r="P642" t="str">
            <v>01</v>
          </cell>
          <cell r="Q642" t="str">
            <v>เปิดดำเนินการ</v>
          </cell>
          <cell r="R642" t="str">
            <v>252</v>
          </cell>
          <cell r="S642" t="str">
            <v>53140</v>
          </cell>
          <cell r="T642" t="str">
            <v>055491337</v>
          </cell>
          <cell r="U642" t="str">
            <v>055481061</v>
          </cell>
          <cell r="V642" t="str">
            <v>22</v>
          </cell>
          <cell r="W642" t="str">
            <v>2.2 ทุติยภูมิระดับกลาง</v>
          </cell>
          <cell r="AH642" t="str">
            <v>11158</v>
          </cell>
        </row>
        <row r="643">
          <cell r="A643" t="str">
            <v>001115900</v>
          </cell>
          <cell r="B643" t="str">
            <v>โรงพยาบาลท่าปลา</v>
          </cell>
          <cell r="C643" t="str">
            <v>21002</v>
          </cell>
          <cell r="D643" t="str">
            <v>กระทรวงสาธารณสุข สำนักงานปลัดกระทรวงสาธารณสุข</v>
          </cell>
          <cell r="E643" t="str">
            <v>07</v>
          </cell>
          <cell r="F643" t="str">
            <v>โรงพยาบาลชุมชน</v>
          </cell>
          <cell r="G643" t="str">
            <v>30</v>
          </cell>
          <cell r="H643" t="str">
            <v>53</v>
          </cell>
          <cell r="I643" t="str">
            <v>จ.อุตรดิตถ์</v>
          </cell>
          <cell r="J643" t="str">
            <v>03</v>
          </cell>
          <cell r="K643" t="str">
            <v xml:space="preserve"> อ.ท่าปลา</v>
          </cell>
          <cell r="L643" t="str">
            <v>01</v>
          </cell>
          <cell r="M643" t="str">
            <v xml:space="preserve"> 'ต.ท่าปลา'</v>
          </cell>
          <cell r="N643" t="str">
            <v>01</v>
          </cell>
          <cell r="O643" t="str">
            <v xml:space="preserve"> หมู่ 1</v>
          </cell>
          <cell r="P643" t="str">
            <v>01</v>
          </cell>
          <cell r="Q643" t="str">
            <v>เปิดดำเนินการ</v>
          </cell>
          <cell r="R643" t="str">
            <v>139</v>
          </cell>
          <cell r="S643" t="str">
            <v>53150</v>
          </cell>
          <cell r="T643" t="str">
            <v>055499013</v>
          </cell>
          <cell r="U643" t="str">
            <v>055499519</v>
          </cell>
          <cell r="V643" t="str">
            <v>22</v>
          </cell>
          <cell r="W643" t="str">
            <v>2.2 ทุติยภูมิระดับกลาง</v>
          </cell>
          <cell r="AH643" t="str">
            <v>11159</v>
          </cell>
        </row>
        <row r="644">
          <cell r="A644" t="str">
            <v>001116100</v>
          </cell>
          <cell r="B644" t="str">
            <v>โรงพยาบาลฟากท่า</v>
          </cell>
          <cell r="C644" t="str">
            <v>21002</v>
          </cell>
          <cell r="D644" t="str">
            <v>กระทรวงสาธารณสุข สำนักงานปลัดกระทรวงสาธารณสุข</v>
          </cell>
          <cell r="E644" t="str">
            <v>07</v>
          </cell>
          <cell r="F644" t="str">
            <v>โรงพยาบาลชุมชน</v>
          </cell>
          <cell r="G644" t="str">
            <v>30</v>
          </cell>
          <cell r="H644" t="str">
            <v>53</v>
          </cell>
          <cell r="I644" t="str">
            <v>จ.อุตรดิตถ์</v>
          </cell>
          <cell r="J644" t="str">
            <v>05</v>
          </cell>
          <cell r="K644" t="str">
            <v xml:space="preserve"> อ.ฟากท่า</v>
          </cell>
          <cell r="L644" t="str">
            <v>01</v>
          </cell>
          <cell r="M644" t="str">
            <v xml:space="preserve"> 'ต.ฟากท่า'</v>
          </cell>
          <cell r="N644" t="str">
            <v>01</v>
          </cell>
          <cell r="O644" t="str">
            <v xml:space="preserve"> หมู่ 1</v>
          </cell>
          <cell r="P644" t="str">
            <v>01</v>
          </cell>
          <cell r="Q644" t="str">
            <v>เปิดดำเนินการ</v>
          </cell>
          <cell r="R644" t="str">
            <v>21</v>
          </cell>
          <cell r="S644" t="str">
            <v>53160</v>
          </cell>
          <cell r="T644" t="str">
            <v>055489339</v>
          </cell>
          <cell r="U644" t="str">
            <v>055489339</v>
          </cell>
          <cell r="V644" t="str">
            <v>22</v>
          </cell>
          <cell r="W644" t="str">
            <v>2.2 ทุติยภูมิระดับกลาง</v>
          </cell>
          <cell r="AH644" t="str">
            <v>11161</v>
          </cell>
        </row>
        <row r="645">
          <cell r="A645" t="str">
            <v>001116300</v>
          </cell>
          <cell r="B645" t="str">
            <v>โรงพยาบาลพิชัย</v>
          </cell>
          <cell r="C645" t="str">
            <v>21002</v>
          </cell>
          <cell r="D645" t="str">
            <v>กระทรวงสาธารณสุข สำนักงานปลัดกระทรวงสาธารณสุข</v>
          </cell>
          <cell r="E645" t="str">
            <v>07</v>
          </cell>
          <cell r="F645" t="str">
            <v>โรงพยาบาลชุมชน</v>
          </cell>
          <cell r="G645" t="str">
            <v>60</v>
          </cell>
          <cell r="H645" t="str">
            <v>53</v>
          </cell>
          <cell r="I645" t="str">
            <v>จ.อุตรดิตถ์</v>
          </cell>
          <cell r="J645" t="str">
            <v>07</v>
          </cell>
          <cell r="K645" t="str">
            <v xml:space="preserve"> อ.พิชัย</v>
          </cell>
          <cell r="L645" t="str">
            <v>01</v>
          </cell>
          <cell r="M645" t="str">
            <v xml:space="preserve"> 'ต.ในเมือง'</v>
          </cell>
          <cell r="N645" t="str">
            <v>01</v>
          </cell>
          <cell r="O645" t="str">
            <v xml:space="preserve"> หมู่ 1</v>
          </cell>
          <cell r="P645" t="str">
            <v>01</v>
          </cell>
          <cell r="Q645" t="str">
            <v>เปิดดำเนินการ</v>
          </cell>
          <cell r="R645" t="str">
            <v>-</v>
          </cell>
          <cell r="S645" t="str">
            <v>53120</v>
          </cell>
          <cell r="T645" t="str">
            <v>055421064</v>
          </cell>
          <cell r="U645" t="str">
            <v>055421064</v>
          </cell>
          <cell r="V645" t="str">
            <v>22</v>
          </cell>
          <cell r="W645" t="str">
            <v>2.2 ทุติยภูมิระดับกลาง</v>
          </cell>
          <cell r="AH645" t="str">
            <v>11163</v>
          </cell>
        </row>
        <row r="646">
          <cell r="A646" t="str">
            <v>001116500</v>
          </cell>
          <cell r="B646" t="str">
            <v>โรงพยาบาลทองแสนขัน</v>
          </cell>
          <cell r="C646" t="str">
            <v>21002</v>
          </cell>
          <cell r="D646" t="str">
            <v>กระทรวงสาธารณสุข สำนักงานปลัดกระทรวงสาธารณสุข</v>
          </cell>
          <cell r="E646" t="str">
            <v>07</v>
          </cell>
          <cell r="F646" t="str">
            <v>โรงพยาบาลชุมชน</v>
          </cell>
          <cell r="G646" t="str">
            <v>30</v>
          </cell>
          <cell r="H646" t="str">
            <v>53</v>
          </cell>
          <cell r="I646" t="str">
            <v>จ.อุตรดิตถ์</v>
          </cell>
          <cell r="J646" t="str">
            <v>09</v>
          </cell>
          <cell r="K646" t="str">
            <v xml:space="preserve"> อ.ทองแสนขัน</v>
          </cell>
          <cell r="L646" t="str">
            <v>02</v>
          </cell>
          <cell r="M646" t="str">
            <v xml:space="preserve"> 'ต.บ่อทอง'</v>
          </cell>
          <cell r="N646" t="str">
            <v>09</v>
          </cell>
          <cell r="O646" t="str">
            <v xml:space="preserve"> หมู่ 9</v>
          </cell>
          <cell r="P646" t="str">
            <v>01</v>
          </cell>
          <cell r="Q646" t="str">
            <v>เปิดดำเนินการ</v>
          </cell>
          <cell r="R646" t="str">
            <v xml:space="preserve">ม.9  </v>
          </cell>
          <cell r="S646" t="str">
            <v>53230</v>
          </cell>
          <cell r="T646" t="str">
            <v>055418035</v>
          </cell>
          <cell r="U646" t="str">
            <v>055418041</v>
          </cell>
          <cell r="V646" t="str">
            <v>22</v>
          </cell>
          <cell r="W646" t="str">
            <v>2.2 ทุติยภูมิระดับกลาง</v>
          </cell>
          <cell r="AH646" t="str">
            <v>11165</v>
          </cell>
        </row>
        <row r="647">
          <cell r="A647" t="str">
            <v>001115700</v>
          </cell>
          <cell r="B647" t="str">
            <v>โรงพยาบาลเมืองปาน</v>
          </cell>
          <cell r="C647" t="str">
            <v>21002</v>
          </cell>
          <cell r="D647" t="str">
            <v>กระทรวงสาธารณสุข สำนักงานปลัดกระทรวงสาธารณสุข</v>
          </cell>
          <cell r="E647" t="str">
            <v>07</v>
          </cell>
          <cell r="F647" t="str">
            <v>โรงพยาบาลชุมชน</v>
          </cell>
          <cell r="G647" t="str">
            <v>10</v>
          </cell>
          <cell r="H647" t="str">
            <v>52</v>
          </cell>
          <cell r="I647" t="str">
            <v>จ.ลำปาง</v>
          </cell>
          <cell r="J647" t="str">
            <v>13</v>
          </cell>
          <cell r="K647" t="str">
            <v xml:space="preserve"> อ.เมืองปาน</v>
          </cell>
          <cell r="L647" t="str">
            <v>01</v>
          </cell>
          <cell r="M647" t="str">
            <v xml:space="preserve"> 'ต.เมืองปาน'</v>
          </cell>
          <cell r="N647" t="str">
            <v>04</v>
          </cell>
          <cell r="O647" t="str">
            <v xml:space="preserve"> หมู่ 4</v>
          </cell>
          <cell r="P647" t="str">
            <v>01</v>
          </cell>
          <cell r="Q647" t="str">
            <v>เปิดดำเนินการ</v>
          </cell>
          <cell r="V647" t="str">
            <v>21</v>
          </cell>
          <cell r="W647" t="str">
            <v>2.1 ทุติยภูมิระดับต้น</v>
          </cell>
          <cell r="AH647" t="str">
            <v>11157</v>
          </cell>
        </row>
        <row r="648">
          <cell r="A648" t="str">
            <v>001121800</v>
          </cell>
          <cell r="B648" t="str">
            <v>โรงพยาบาลลาดยาว</v>
          </cell>
          <cell r="C648" t="str">
            <v>21002</v>
          </cell>
          <cell r="D648" t="str">
            <v>กระทรวงสาธารณสุข สำนักงานปลัดกระทรวงสาธารณสุข</v>
          </cell>
          <cell r="E648" t="str">
            <v>07</v>
          </cell>
          <cell r="F648" t="str">
            <v>โรงพยาบาลชุมชน</v>
          </cell>
          <cell r="G648" t="str">
            <v>60</v>
          </cell>
          <cell r="H648" t="str">
            <v>60</v>
          </cell>
          <cell r="I648" t="str">
            <v>จ.นครสวรรค์</v>
          </cell>
          <cell r="J648" t="str">
            <v>11</v>
          </cell>
          <cell r="K648" t="str">
            <v xml:space="preserve"> อ.ลาดยาว</v>
          </cell>
          <cell r="L648" t="str">
            <v>01</v>
          </cell>
          <cell r="M648" t="str">
            <v xml:space="preserve"> 'ต.ลาดยาว'</v>
          </cell>
          <cell r="N648" t="str">
            <v>08</v>
          </cell>
          <cell r="O648" t="str">
            <v xml:space="preserve"> หมู่ 8</v>
          </cell>
          <cell r="P648" t="str">
            <v>01</v>
          </cell>
          <cell r="Q648" t="str">
            <v>เปิดดำเนินการ</v>
          </cell>
          <cell r="V648" t="str">
            <v>22</v>
          </cell>
          <cell r="W648" t="str">
            <v>2.2 ทุติยภูมิระดับกลาง</v>
          </cell>
          <cell r="AH648" t="str">
            <v>11218</v>
          </cell>
        </row>
        <row r="649">
          <cell r="A649" t="str">
            <v>001121000</v>
          </cell>
          <cell r="B649" t="str">
            <v>โรงพยาบาลชุมแสง</v>
          </cell>
          <cell r="C649" t="str">
            <v>21002</v>
          </cell>
          <cell r="D649" t="str">
            <v>กระทรวงสาธารณสุข สำนักงานปลัดกระทรวงสาธารณสุข</v>
          </cell>
          <cell r="E649" t="str">
            <v>07</v>
          </cell>
          <cell r="F649" t="str">
            <v>โรงพยาบาลชุมชน</v>
          </cell>
          <cell r="G649" t="str">
            <v>30</v>
          </cell>
          <cell r="H649" t="str">
            <v>60</v>
          </cell>
          <cell r="I649" t="str">
            <v>จ.นครสวรรค์</v>
          </cell>
          <cell r="J649" t="str">
            <v>03</v>
          </cell>
          <cell r="K649" t="str">
            <v xml:space="preserve"> อ.ชุมแสง</v>
          </cell>
          <cell r="L649" t="str">
            <v>04</v>
          </cell>
          <cell r="M649" t="str">
            <v xml:space="preserve"> 'ต.เกยไชย'</v>
          </cell>
          <cell r="N649" t="str">
            <v>04</v>
          </cell>
          <cell r="O649" t="str">
            <v xml:space="preserve"> หมู่ 4</v>
          </cell>
          <cell r="P649" t="str">
            <v>01</v>
          </cell>
          <cell r="Q649" t="str">
            <v>เปิดดำเนินการ</v>
          </cell>
          <cell r="R649" t="str">
            <v xml:space="preserve">150 </v>
          </cell>
          <cell r="S649" t="str">
            <v>60120</v>
          </cell>
          <cell r="V649" t="str">
            <v>22</v>
          </cell>
          <cell r="W649" t="str">
            <v>2.2 ทุติยภูมิระดับกลาง</v>
          </cell>
          <cell r="AH649" t="str">
            <v>11210</v>
          </cell>
        </row>
        <row r="650">
          <cell r="A650" t="str">
            <v>001119400</v>
          </cell>
          <cell r="B650" t="str">
            <v>โรงพยาบาลแม่สาย</v>
          </cell>
          <cell r="C650" t="str">
            <v>21002</v>
          </cell>
          <cell r="D650" t="str">
            <v>กระทรวงสาธารณสุข สำนักงานปลัดกระทรวงสาธารณสุข</v>
          </cell>
          <cell r="E650" t="str">
            <v>07</v>
          </cell>
          <cell r="F650" t="str">
            <v>โรงพยาบาลชุมชน</v>
          </cell>
          <cell r="G650" t="str">
            <v>90</v>
          </cell>
          <cell r="H650" t="str">
            <v>57</v>
          </cell>
          <cell r="I650" t="str">
            <v>จ.เชียงราย</v>
          </cell>
          <cell r="J650" t="str">
            <v>09</v>
          </cell>
          <cell r="K650" t="str">
            <v xml:space="preserve"> อ.แม่สาย</v>
          </cell>
          <cell r="L650" t="str">
            <v>06</v>
          </cell>
          <cell r="M650" t="str">
            <v xml:space="preserve"> 'ต.เวียงพางคำ'</v>
          </cell>
          <cell r="N650" t="str">
            <v>10</v>
          </cell>
          <cell r="O650" t="str">
            <v xml:space="preserve"> หมู่ 10</v>
          </cell>
          <cell r="P650" t="str">
            <v>01</v>
          </cell>
          <cell r="Q650" t="str">
            <v>เปิดดำเนินการ</v>
          </cell>
          <cell r="R650" t="str">
            <v>101</v>
          </cell>
          <cell r="S650" t="str">
            <v>57130</v>
          </cell>
          <cell r="T650" t="str">
            <v>053-731300</v>
          </cell>
          <cell r="U650" t="str">
            <v>053731301</v>
          </cell>
          <cell r="V650" t="str">
            <v>21</v>
          </cell>
          <cell r="W650" t="str">
            <v>2.1 ทุติยภูมิระดับต้น</v>
          </cell>
          <cell r="X650" t="str">
            <v>S</v>
          </cell>
          <cell r="Y650" t="str">
            <v xml:space="preserve">บริการ  </v>
          </cell>
          <cell r="AH650" t="str">
            <v>11194</v>
          </cell>
        </row>
        <row r="651">
          <cell r="A651" t="str">
            <v>001120400</v>
          </cell>
          <cell r="B651" t="str">
            <v>โรงพยาบาลปาย</v>
          </cell>
          <cell r="C651" t="str">
            <v>21002</v>
          </cell>
          <cell r="D651" t="str">
            <v>กระทรวงสาธารณสุข สำนักงานปลัดกระทรวงสาธารณสุข</v>
          </cell>
          <cell r="E651" t="str">
            <v>07</v>
          </cell>
          <cell r="F651" t="str">
            <v>โรงพยาบาลชุมชน</v>
          </cell>
          <cell r="G651" t="str">
            <v>60</v>
          </cell>
          <cell r="H651" t="str">
            <v>58</v>
          </cell>
          <cell r="I651" t="str">
            <v>จ.แม่ฮ่องสอน</v>
          </cell>
          <cell r="J651" t="str">
            <v>03</v>
          </cell>
          <cell r="K651" t="str">
            <v xml:space="preserve"> อ.ปาย</v>
          </cell>
          <cell r="L651" t="str">
            <v>01</v>
          </cell>
          <cell r="M651" t="str">
            <v xml:space="preserve"> 'ต.เวียงใต้'</v>
          </cell>
          <cell r="N651" t="str">
            <v>01</v>
          </cell>
          <cell r="O651" t="str">
            <v xml:space="preserve"> หมู่ 1</v>
          </cell>
          <cell r="P651" t="str">
            <v>01</v>
          </cell>
          <cell r="Q651" t="str">
            <v>เปิดดำเนินการ</v>
          </cell>
          <cell r="S651" t="str">
            <v>58130</v>
          </cell>
          <cell r="V651" t="str">
            <v>21</v>
          </cell>
          <cell r="W651" t="str">
            <v>2.1 ทุติยภูมิระดับต้น</v>
          </cell>
          <cell r="AH651" t="str">
            <v>11204</v>
          </cell>
        </row>
        <row r="652">
          <cell r="A652" t="str">
            <v>001119200</v>
          </cell>
          <cell r="B652" t="str">
            <v>โรงพยาบาลแม่จัน</v>
          </cell>
          <cell r="C652" t="str">
            <v>21002</v>
          </cell>
          <cell r="D652" t="str">
            <v>กระทรวงสาธารณสุข สำนักงานปลัดกระทรวงสาธารณสุข</v>
          </cell>
          <cell r="E652" t="str">
            <v>07</v>
          </cell>
          <cell r="F652" t="str">
            <v>โรงพยาบาลชุมชน</v>
          </cell>
          <cell r="G652" t="str">
            <v>101</v>
          </cell>
          <cell r="H652" t="str">
            <v>57</v>
          </cell>
          <cell r="I652" t="str">
            <v>จ.เชียงราย</v>
          </cell>
          <cell r="J652" t="str">
            <v>07</v>
          </cell>
          <cell r="K652" t="str">
            <v xml:space="preserve"> อ.แม่จัน</v>
          </cell>
          <cell r="L652" t="str">
            <v>01</v>
          </cell>
          <cell r="M652" t="str">
            <v xml:space="preserve"> 'ต.แม่จัน'</v>
          </cell>
          <cell r="N652" t="str">
            <v>05</v>
          </cell>
          <cell r="O652" t="str">
            <v xml:space="preserve"> หมู่ 5</v>
          </cell>
          <cell r="P652" t="str">
            <v>01</v>
          </cell>
          <cell r="Q652" t="str">
            <v>เปิดดำเนินการ</v>
          </cell>
          <cell r="R652" t="str">
            <v xml:space="preserve">274 ม.5 ถ.พหลโยธิน </v>
          </cell>
          <cell r="S652" t="str">
            <v>57110</v>
          </cell>
          <cell r="T652" t="str">
            <v>053-771056</v>
          </cell>
          <cell r="U652" t="str">
            <v>053-660961</v>
          </cell>
          <cell r="V652" t="str">
            <v>21</v>
          </cell>
          <cell r="W652" t="str">
            <v>2.1 ทุติยภูมิระดับต้น</v>
          </cell>
          <cell r="X652" t="str">
            <v>S</v>
          </cell>
          <cell r="Y652" t="str">
            <v xml:space="preserve">บริการ  </v>
          </cell>
          <cell r="AH652" t="str">
            <v>11192</v>
          </cell>
        </row>
        <row r="653">
          <cell r="A653" t="str">
            <v>001120500</v>
          </cell>
          <cell r="B653" t="str">
            <v>โรงพยาบาลแม่สะเรียง</v>
          </cell>
          <cell r="C653" t="str">
            <v>21002</v>
          </cell>
          <cell r="D653" t="str">
            <v>กระทรวงสาธารณสุข สำนักงานปลัดกระทรวงสาธารณสุข</v>
          </cell>
          <cell r="E653" t="str">
            <v>07</v>
          </cell>
          <cell r="F653" t="str">
            <v>โรงพยาบาลชุมชน</v>
          </cell>
          <cell r="G653" t="str">
            <v>90</v>
          </cell>
          <cell r="H653" t="str">
            <v>58</v>
          </cell>
          <cell r="I653" t="str">
            <v>จ.แม่ฮ่องสอน</v>
          </cell>
          <cell r="J653" t="str">
            <v>04</v>
          </cell>
          <cell r="K653" t="str">
            <v xml:space="preserve"> อ.แม่สะเรียง</v>
          </cell>
          <cell r="L653" t="str">
            <v>02</v>
          </cell>
          <cell r="M653" t="str">
            <v xml:space="preserve"> 'ต.แม่สะเรียง'</v>
          </cell>
          <cell r="N653" t="str">
            <v>01</v>
          </cell>
          <cell r="O653" t="str">
            <v xml:space="preserve"> หมู่ 1</v>
          </cell>
          <cell r="P653" t="str">
            <v>01</v>
          </cell>
          <cell r="Q653" t="str">
            <v>เปิดดำเนินการ</v>
          </cell>
          <cell r="R653" t="str">
            <v xml:space="preserve">74 </v>
          </cell>
          <cell r="S653" t="str">
            <v>58110</v>
          </cell>
          <cell r="V653" t="str">
            <v>21</v>
          </cell>
          <cell r="W653" t="str">
            <v>2.1 ทุติยภูมิระดับต้น</v>
          </cell>
          <cell r="AH653" t="str">
            <v>11205</v>
          </cell>
        </row>
        <row r="654">
          <cell r="A654" t="str">
            <v>001118800</v>
          </cell>
          <cell r="B654" t="str">
            <v>โรงพยาบาลแม่ใจ</v>
          </cell>
          <cell r="C654" t="str">
            <v>21002</v>
          </cell>
          <cell r="D654" t="str">
            <v>กระทรวงสาธารณสุข สำนักงานปลัดกระทรวงสาธารณสุข</v>
          </cell>
          <cell r="E654" t="str">
            <v>07</v>
          </cell>
          <cell r="F654" t="str">
            <v>โรงพยาบาลชุมชน</v>
          </cell>
          <cell r="G654" t="str">
            <v>30</v>
          </cell>
          <cell r="H654" t="str">
            <v>56</v>
          </cell>
          <cell r="I654" t="str">
            <v>จ.พะเยา</v>
          </cell>
          <cell r="J654" t="str">
            <v>07</v>
          </cell>
          <cell r="K654" t="str">
            <v xml:space="preserve"> อ.แม่ใจ</v>
          </cell>
          <cell r="L654" t="str">
            <v>02</v>
          </cell>
          <cell r="M654" t="str">
            <v xml:space="preserve"> 'ต.ศรีถ้อย'</v>
          </cell>
          <cell r="N654" t="str">
            <v>09</v>
          </cell>
          <cell r="O654" t="str">
            <v xml:space="preserve"> หมู่ 9</v>
          </cell>
          <cell r="P654" t="str">
            <v>01</v>
          </cell>
          <cell r="Q654" t="str">
            <v>เปิดดำเนินการ</v>
          </cell>
          <cell r="R654" t="str">
            <v xml:space="preserve">ถ.พหลโยยิน  </v>
          </cell>
          <cell r="S654" t="str">
            <v>56130</v>
          </cell>
          <cell r="T654" t="str">
            <v>054-409600</v>
          </cell>
          <cell r="U654" t="str">
            <v>054-409604</v>
          </cell>
          <cell r="V654" t="str">
            <v>21</v>
          </cell>
          <cell r="W654" t="str">
            <v>2.1 ทุติยภูมิระดับต้น</v>
          </cell>
          <cell r="X654" t="str">
            <v>S</v>
          </cell>
          <cell r="Y654" t="str">
            <v xml:space="preserve">บริการ  </v>
          </cell>
          <cell r="AH654" t="str">
            <v>11188</v>
          </cell>
        </row>
        <row r="655">
          <cell r="A655" t="str">
            <v>001120700</v>
          </cell>
          <cell r="B655" t="str">
            <v>โรงพยาบาลสบเมย</v>
          </cell>
          <cell r="C655" t="str">
            <v>21002</v>
          </cell>
          <cell r="D655" t="str">
            <v>กระทรวงสาธารณสุข สำนักงานปลัดกระทรวงสาธารณสุข</v>
          </cell>
          <cell r="E655" t="str">
            <v>07</v>
          </cell>
          <cell r="F655" t="str">
            <v>โรงพยาบาลชุมชน</v>
          </cell>
          <cell r="G655" t="str">
            <v>10</v>
          </cell>
          <cell r="H655" t="str">
            <v>58</v>
          </cell>
          <cell r="I655" t="str">
            <v>จ.แม่ฮ่องสอน</v>
          </cell>
          <cell r="J655" t="str">
            <v>06</v>
          </cell>
          <cell r="K655" t="str">
            <v xml:space="preserve"> อ.สบเมย</v>
          </cell>
          <cell r="L655" t="str">
            <v>04</v>
          </cell>
          <cell r="M655" t="str">
            <v xml:space="preserve"> 'ต.แม่สวด'</v>
          </cell>
          <cell r="N655" t="str">
            <v>01</v>
          </cell>
          <cell r="O655" t="str">
            <v xml:space="preserve"> หมู่ 1</v>
          </cell>
          <cell r="P655" t="str">
            <v>01</v>
          </cell>
          <cell r="Q655" t="str">
            <v>เปิดดำเนินการ</v>
          </cell>
          <cell r="R655" t="str">
            <v xml:space="preserve">135 ม.1 </v>
          </cell>
          <cell r="S655" t="str">
            <v>58110</v>
          </cell>
          <cell r="V655" t="str">
            <v>21</v>
          </cell>
          <cell r="W655" t="str">
            <v>2.1 ทุติยภูมิระดับต้น</v>
          </cell>
          <cell r="AH655" t="str">
            <v>11207</v>
          </cell>
        </row>
        <row r="656">
          <cell r="A656" t="str">
            <v>001119600</v>
          </cell>
          <cell r="B656" t="str">
            <v>โรงพยาบาลเวียงป่าเป้า</v>
          </cell>
          <cell r="C656" t="str">
            <v>21002</v>
          </cell>
          <cell r="D656" t="str">
            <v>กระทรวงสาธารณสุข สำนักงานปลัดกระทรวงสาธารณสุข</v>
          </cell>
          <cell r="E656" t="str">
            <v>07</v>
          </cell>
          <cell r="F656" t="str">
            <v>โรงพยาบาลชุมชน</v>
          </cell>
          <cell r="G656" t="str">
            <v>60</v>
          </cell>
          <cell r="H656" t="str">
            <v>57</v>
          </cell>
          <cell r="I656" t="str">
            <v>จ.เชียงราย</v>
          </cell>
          <cell r="J656" t="str">
            <v>11</v>
          </cell>
          <cell r="K656" t="str">
            <v xml:space="preserve"> อ.เวียงป่าเป้า</v>
          </cell>
          <cell r="L656" t="str">
            <v>02</v>
          </cell>
          <cell r="M656" t="str">
            <v xml:space="preserve"> 'ต.เวียง'</v>
          </cell>
          <cell r="N656" t="str">
            <v>11</v>
          </cell>
          <cell r="O656" t="str">
            <v xml:space="preserve"> หมู่ 11</v>
          </cell>
          <cell r="P656" t="str">
            <v>01</v>
          </cell>
          <cell r="Q656" t="str">
            <v>เปิดดำเนินการ</v>
          </cell>
          <cell r="R656" t="str">
            <v>131 บ้านใหม่พัฒนา</v>
          </cell>
          <cell r="S656" t="str">
            <v>57170</v>
          </cell>
          <cell r="T656" t="str">
            <v>053-781342</v>
          </cell>
          <cell r="U656" t="str">
            <v>053-781343</v>
          </cell>
          <cell r="V656" t="str">
            <v>21</v>
          </cell>
          <cell r="W656" t="str">
            <v>2.1 ทุติยภูมิระดับต้น</v>
          </cell>
          <cell r="X656" t="str">
            <v>S</v>
          </cell>
          <cell r="Y656" t="str">
            <v xml:space="preserve">บริการ  </v>
          </cell>
          <cell r="AH656" t="str">
            <v>11196</v>
          </cell>
        </row>
        <row r="657">
          <cell r="A657" t="str">
            <v>001119700</v>
          </cell>
          <cell r="B657" t="str">
            <v>โรงพยาบาลพญาเม็งราย</v>
          </cell>
          <cell r="C657" t="str">
            <v>21002</v>
          </cell>
          <cell r="D657" t="str">
            <v>กระทรวงสาธารณสุข สำนักงานปลัดกระทรวงสาธารณสุข</v>
          </cell>
          <cell r="E657" t="str">
            <v>07</v>
          </cell>
          <cell r="F657" t="str">
            <v>โรงพยาบาลชุมชน</v>
          </cell>
          <cell r="G657" t="str">
            <v>30</v>
          </cell>
          <cell r="H657" t="str">
            <v>57</v>
          </cell>
          <cell r="I657" t="str">
            <v>จ.เชียงราย</v>
          </cell>
          <cell r="J657" t="str">
            <v>12</v>
          </cell>
          <cell r="K657" t="str">
            <v xml:space="preserve"> อ.พญาเม็งราย</v>
          </cell>
          <cell r="L657" t="str">
            <v>01</v>
          </cell>
          <cell r="M657" t="str">
            <v xml:space="preserve"> 'ต.แม่เปา'</v>
          </cell>
          <cell r="N657" t="str">
            <v>10</v>
          </cell>
          <cell r="O657" t="str">
            <v xml:space="preserve"> หมู่ 10</v>
          </cell>
          <cell r="P657" t="str">
            <v>01</v>
          </cell>
          <cell r="Q657" t="str">
            <v>เปิดดำเนินการ</v>
          </cell>
          <cell r="R657" t="str">
            <v>156 บ้านสันเชียงใหม่</v>
          </cell>
          <cell r="S657" t="str">
            <v>57290</v>
          </cell>
          <cell r="T657" t="str">
            <v>053-799033</v>
          </cell>
          <cell r="U657" t="str">
            <v>053-799124</v>
          </cell>
          <cell r="V657" t="str">
            <v>21</v>
          </cell>
          <cell r="W657" t="str">
            <v>2.1 ทุติยภูมิระดับต้น</v>
          </cell>
          <cell r="X657" t="str">
            <v>S</v>
          </cell>
          <cell r="Y657" t="str">
            <v xml:space="preserve">บริการ  </v>
          </cell>
          <cell r="AH657" t="str">
            <v>11197</v>
          </cell>
        </row>
        <row r="658">
          <cell r="A658" t="str">
            <v>001119500</v>
          </cell>
          <cell r="B658" t="str">
            <v>โรงพยาบาลแม่สรวย</v>
          </cell>
          <cell r="C658" t="str">
            <v>21002</v>
          </cell>
          <cell r="D658" t="str">
            <v>กระทรวงสาธารณสุข สำนักงานปลัดกระทรวงสาธารณสุข</v>
          </cell>
          <cell r="E658" t="str">
            <v>07</v>
          </cell>
          <cell r="F658" t="str">
            <v>โรงพยาบาลชุมชน</v>
          </cell>
          <cell r="G658" t="str">
            <v>60</v>
          </cell>
          <cell r="H658" t="str">
            <v>57</v>
          </cell>
          <cell r="I658" t="str">
            <v>จ.เชียงราย</v>
          </cell>
          <cell r="J658" t="str">
            <v>10</v>
          </cell>
          <cell r="K658" t="str">
            <v xml:space="preserve"> อ.แม่สรวย</v>
          </cell>
          <cell r="L658" t="str">
            <v>03</v>
          </cell>
          <cell r="M658" t="str">
            <v xml:space="preserve"> 'ต.แม่พริก'</v>
          </cell>
          <cell r="N658" t="str">
            <v>13</v>
          </cell>
          <cell r="O658" t="str">
            <v xml:space="preserve"> หมู่ 13</v>
          </cell>
          <cell r="P658" t="str">
            <v>01</v>
          </cell>
          <cell r="Q658" t="str">
            <v>เปิดดำเนินการ</v>
          </cell>
          <cell r="R658" t="str">
            <v>108บ้านป่าซางพัฒนา</v>
          </cell>
          <cell r="S658" t="str">
            <v>57180</v>
          </cell>
          <cell r="T658" t="str">
            <v>053-786017</v>
          </cell>
          <cell r="U658" t="str">
            <v>053-786017</v>
          </cell>
          <cell r="V658" t="str">
            <v>21</v>
          </cell>
          <cell r="W658" t="str">
            <v>2.1 ทุติยภูมิระดับต้น</v>
          </cell>
          <cell r="X658" t="str">
            <v>S</v>
          </cell>
          <cell r="Y658" t="str">
            <v xml:space="preserve">บริการ  </v>
          </cell>
          <cell r="AH658" t="str">
            <v>11195</v>
          </cell>
        </row>
        <row r="659">
          <cell r="A659" t="str">
            <v>001120000</v>
          </cell>
          <cell r="B659" t="str">
            <v>โรงพยาบาลแม่ฟ้าหลวง</v>
          </cell>
          <cell r="C659" t="str">
            <v>21002</v>
          </cell>
          <cell r="D659" t="str">
            <v>กระทรวงสาธารณสุข สำนักงานปลัดกระทรวงสาธารณสุข</v>
          </cell>
          <cell r="E659" t="str">
            <v>07</v>
          </cell>
          <cell r="F659" t="str">
            <v>โรงพยาบาลชุมชน</v>
          </cell>
          <cell r="G659" t="str">
            <v>30</v>
          </cell>
          <cell r="H659" t="str">
            <v>57</v>
          </cell>
          <cell r="I659" t="str">
            <v>จ.เชียงราย</v>
          </cell>
          <cell r="J659" t="str">
            <v>15</v>
          </cell>
          <cell r="K659" t="str">
            <v xml:space="preserve"> อ.แม่ฟ้าหลวง</v>
          </cell>
          <cell r="L659" t="str">
            <v>02</v>
          </cell>
          <cell r="M659" t="str">
            <v xml:space="preserve"> 'ต.แม่สลองใน'</v>
          </cell>
          <cell r="N659" t="str">
            <v>01</v>
          </cell>
          <cell r="O659" t="str">
            <v xml:space="preserve"> หมู่ 1</v>
          </cell>
          <cell r="P659" t="str">
            <v>01</v>
          </cell>
          <cell r="Q659" t="str">
            <v>เปิดดำเนินการ</v>
          </cell>
          <cell r="R659" t="str">
            <v>200 บ้านห้วยหยวกหินแตก</v>
          </cell>
          <cell r="S659" t="str">
            <v>57240</v>
          </cell>
          <cell r="T659" t="str">
            <v>053-730357</v>
          </cell>
          <cell r="U659" t="str">
            <v>053-730191</v>
          </cell>
          <cell r="V659" t="str">
            <v>21</v>
          </cell>
          <cell r="W659" t="str">
            <v>2.1 ทุติยภูมิระดับต้น</v>
          </cell>
          <cell r="X659" t="str">
            <v>S</v>
          </cell>
          <cell r="Y659" t="str">
            <v xml:space="preserve">บริการ  </v>
          </cell>
          <cell r="AH659" t="str">
            <v>11200</v>
          </cell>
        </row>
        <row r="660">
          <cell r="A660" t="str">
            <v>001119900</v>
          </cell>
          <cell r="B660" t="str">
            <v>โรงพยาบาลขุนตาล</v>
          </cell>
          <cell r="C660" t="str">
            <v>21002</v>
          </cell>
          <cell r="D660" t="str">
            <v>กระทรวงสาธารณสุข สำนักงานปลัดกระทรวงสาธารณสุข</v>
          </cell>
          <cell r="E660" t="str">
            <v>07</v>
          </cell>
          <cell r="F660" t="str">
            <v>โรงพยาบาลชุมชน</v>
          </cell>
          <cell r="G660" t="str">
            <v>30</v>
          </cell>
          <cell r="H660" t="str">
            <v>57</v>
          </cell>
          <cell r="I660" t="str">
            <v>จ.เชียงราย</v>
          </cell>
          <cell r="J660" t="str">
            <v>14</v>
          </cell>
          <cell r="K660" t="str">
            <v xml:space="preserve"> อ.ขุนตาล</v>
          </cell>
          <cell r="L660" t="str">
            <v>01</v>
          </cell>
          <cell r="M660" t="str">
            <v xml:space="preserve"> 'ต.ต้า'</v>
          </cell>
          <cell r="N660" t="str">
            <v>12</v>
          </cell>
          <cell r="O660" t="str">
            <v xml:space="preserve"> หมู่ 12</v>
          </cell>
          <cell r="P660" t="str">
            <v>01</v>
          </cell>
          <cell r="Q660" t="str">
            <v>เปิดดำเนินการ</v>
          </cell>
          <cell r="R660" t="str">
            <v>208 บ้านยางฮอมใหม่</v>
          </cell>
          <cell r="S660" t="str">
            <v>57340</v>
          </cell>
          <cell r="T660" t="str">
            <v>053-606221</v>
          </cell>
          <cell r="U660" t="str">
            <v>053-606220</v>
          </cell>
          <cell r="V660" t="str">
            <v>21</v>
          </cell>
          <cell r="W660" t="str">
            <v>2.1 ทุติยภูมิระดับต้น</v>
          </cell>
          <cell r="X660" t="str">
            <v>S</v>
          </cell>
          <cell r="Y660" t="str">
            <v xml:space="preserve">บริการ  </v>
          </cell>
          <cell r="AH660" t="str">
            <v>11199</v>
          </cell>
        </row>
        <row r="661">
          <cell r="A661" t="str">
            <v>001120200</v>
          </cell>
          <cell r="B661" t="str">
            <v>โรงพยาบาลเวียงเชียงรุ้ง</v>
          </cell>
          <cell r="C661" t="str">
            <v>21002</v>
          </cell>
          <cell r="D661" t="str">
            <v>กระทรวงสาธารณสุข สำนักงานปลัดกระทรวงสาธารณสุข</v>
          </cell>
          <cell r="E661" t="str">
            <v>07</v>
          </cell>
          <cell r="F661" t="str">
            <v>โรงพยาบาลชุมชน</v>
          </cell>
          <cell r="G661" t="str">
            <v>30</v>
          </cell>
          <cell r="H661" t="str">
            <v>57</v>
          </cell>
          <cell r="I661" t="str">
            <v>จ.เชียงราย</v>
          </cell>
          <cell r="J661" t="str">
            <v>17</v>
          </cell>
          <cell r="K661" t="str">
            <v xml:space="preserve"> อ.เวียงเชียงรุ้ง</v>
          </cell>
          <cell r="L661" t="str">
            <v>01</v>
          </cell>
          <cell r="M661" t="str">
            <v xml:space="preserve"> 'ต.ทุ่งก่อ'</v>
          </cell>
          <cell r="N661" t="str">
            <v>01</v>
          </cell>
          <cell r="O661" t="str">
            <v xml:space="preserve"> หมู่ 1</v>
          </cell>
          <cell r="P661" t="str">
            <v>01</v>
          </cell>
          <cell r="Q661" t="str">
            <v>เปิดดำเนินการ</v>
          </cell>
          <cell r="R661" t="str">
            <v>54 บ้านโป่ง</v>
          </cell>
          <cell r="S661" t="str">
            <v>57210</v>
          </cell>
          <cell r="T661" t="str">
            <v>053-953137</v>
          </cell>
          <cell r="U661" t="str">
            <v>053-608154</v>
          </cell>
          <cell r="V661" t="str">
            <v>21</v>
          </cell>
          <cell r="W661" t="str">
            <v>2.1 ทุติยภูมิระดับต้น</v>
          </cell>
          <cell r="X661" t="str">
            <v>S</v>
          </cell>
          <cell r="Y661" t="str">
            <v xml:space="preserve">บริการ  </v>
          </cell>
          <cell r="AH661" t="str">
            <v>11202</v>
          </cell>
        </row>
        <row r="662">
          <cell r="A662" t="str">
            <v>001119300</v>
          </cell>
          <cell r="B662" t="str">
            <v>โรงพยาบาลเชียงแสน</v>
          </cell>
          <cell r="C662" t="str">
            <v>21002</v>
          </cell>
          <cell r="D662" t="str">
            <v>กระทรวงสาธารณสุข สำนักงานปลัดกระทรวงสาธารณสุข</v>
          </cell>
          <cell r="E662" t="str">
            <v>07</v>
          </cell>
          <cell r="F662" t="str">
            <v>โรงพยาบาลชุมชน</v>
          </cell>
          <cell r="G662" t="str">
            <v>60</v>
          </cell>
          <cell r="H662" t="str">
            <v>57</v>
          </cell>
          <cell r="I662" t="str">
            <v>จ.เชียงราย</v>
          </cell>
          <cell r="J662" t="str">
            <v>08</v>
          </cell>
          <cell r="K662" t="str">
            <v xml:space="preserve"> อ.เชียงแสน</v>
          </cell>
          <cell r="L662" t="str">
            <v>01</v>
          </cell>
          <cell r="M662" t="str">
            <v xml:space="preserve"> 'ต.เวียง'</v>
          </cell>
          <cell r="N662" t="str">
            <v>06</v>
          </cell>
          <cell r="O662" t="str">
            <v xml:space="preserve"> หมู่ 6</v>
          </cell>
          <cell r="P662" t="str">
            <v>01</v>
          </cell>
          <cell r="Q662" t="str">
            <v>เปิดดำเนินการ</v>
          </cell>
          <cell r="R662" t="str">
            <v xml:space="preserve">104 ม.6 </v>
          </cell>
          <cell r="S662" t="str">
            <v>57150</v>
          </cell>
          <cell r="T662" t="str">
            <v>053-777017</v>
          </cell>
          <cell r="U662" t="str">
            <v>053-777035</v>
          </cell>
          <cell r="V662" t="str">
            <v>21</v>
          </cell>
          <cell r="W662" t="str">
            <v>2.1 ทุติยภูมิระดับต้น</v>
          </cell>
          <cell r="X662" t="str">
            <v>S</v>
          </cell>
          <cell r="Y662" t="str">
            <v xml:space="preserve">บริการ  </v>
          </cell>
          <cell r="AH662" t="str">
            <v>11193</v>
          </cell>
        </row>
        <row r="663">
          <cell r="A663" t="str">
            <v>001119100</v>
          </cell>
          <cell r="B663" t="str">
            <v>โรงพยาบาลป่าแดด</v>
          </cell>
          <cell r="C663" t="str">
            <v>21002</v>
          </cell>
          <cell r="D663" t="str">
            <v>กระทรวงสาธารณสุข สำนักงานปลัดกระทรวงสาธารณสุข</v>
          </cell>
          <cell r="E663" t="str">
            <v>07</v>
          </cell>
          <cell r="F663" t="str">
            <v>โรงพยาบาลชุมชน</v>
          </cell>
          <cell r="G663" t="str">
            <v>30</v>
          </cell>
          <cell r="H663" t="str">
            <v>57</v>
          </cell>
          <cell r="I663" t="str">
            <v>จ.เชียงราย</v>
          </cell>
          <cell r="J663" t="str">
            <v>06</v>
          </cell>
          <cell r="K663" t="str">
            <v xml:space="preserve"> อ.ป่าแดด</v>
          </cell>
          <cell r="L663" t="str">
            <v>01</v>
          </cell>
          <cell r="M663" t="str">
            <v xml:space="preserve"> 'ต.ป่าแดด'</v>
          </cell>
          <cell r="N663" t="str">
            <v>04</v>
          </cell>
          <cell r="O663" t="str">
            <v xml:space="preserve"> หมู่ 4</v>
          </cell>
          <cell r="P663" t="str">
            <v>01</v>
          </cell>
          <cell r="Q663" t="str">
            <v>เปิดดำเนินการ</v>
          </cell>
          <cell r="R663" t="str">
            <v xml:space="preserve">196 ม.4 </v>
          </cell>
          <cell r="S663" t="str">
            <v>57190</v>
          </cell>
          <cell r="T663" t="str">
            <v>053-654467</v>
          </cell>
          <cell r="U663" t="str">
            <v>053-654468</v>
          </cell>
          <cell r="V663" t="str">
            <v>21</v>
          </cell>
          <cell r="W663" t="str">
            <v>2.1 ทุติยภูมิระดับต้น</v>
          </cell>
          <cell r="X663" t="str">
            <v>S</v>
          </cell>
          <cell r="Y663" t="str">
            <v xml:space="preserve">บริการ  </v>
          </cell>
          <cell r="AH663" t="str">
            <v>11191</v>
          </cell>
        </row>
        <row r="664">
          <cell r="A664" t="str">
            <v>001119000</v>
          </cell>
          <cell r="B664" t="str">
            <v>โรงพยาบาลพาน</v>
          </cell>
          <cell r="C664" t="str">
            <v>21002</v>
          </cell>
          <cell r="D664" t="str">
            <v>กระทรวงสาธารณสุข สำนักงานปลัดกระทรวงสาธารณสุข</v>
          </cell>
          <cell r="E664" t="str">
            <v>07</v>
          </cell>
          <cell r="F664" t="str">
            <v>โรงพยาบาลชุมชน</v>
          </cell>
          <cell r="G664" t="str">
            <v>90</v>
          </cell>
          <cell r="H664" t="str">
            <v>57</v>
          </cell>
          <cell r="I664" t="str">
            <v>จ.เชียงราย</v>
          </cell>
          <cell r="J664" t="str">
            <v>05</v>
          </cell>
          <cell r="K664" t="str">
            <v xml:space="preserve"> อ.พาน</v>
          </cell>
          <cell r="L664" t="str">
            <v>09</v>
          </cell>
          <cell r="M664" t="str">
            <v xml:space="preserve"> 'ต.ม่วงคำ'</v>
          </cell>
          <cell r="N664" t="str">
            <v>01</v>
          </cell>
          <cell r="O664" t="str">
            <v xml:space="preserve"> หมู่ 1</v>
          </cell>
          <cell r="P664" t="str">
            <v>01</v>
          </cell>
          <cell r="Q664" t="str">
            <v>เปิดดำเนินการ</v>
          </cell>
          <cell r="R664" t="str">
            <v>516 ม.1 บ้านม่วงคำ</v>
          </cell>
          <cell r="S664" t="str">
            <v>57120</v>
          </cell>
          <cell r="T664" t="str">
            <v>053-721345</v>
          </cell>
          <cell r="U664" t="str">
            <v>053-721346</v>
          </cell>
          <cell r="V664" t="str">
            <v>21</v>
          </cell>
          <cell r="W664" t="str">
            <v>2.1 ทุติยภูมิระดับต้น</v>
          </cell>
          <cell r="X664" t="str">
            <v>S</v>
          </cell>
          <cell r="Y664" t="str">
            <v xml:space="preserve">บริการ  </v>
          </cell>
          <cell r="AH664" t="str">
            <v>11190</v>
          </cell>
        </row>
        <row r="665">
          <cell r="A665" t="str">
            <v>001120100</v>
          </cell>
          <cell r="B665" t="str">
            <v>โรงพยาบาลแม่ลาว</v>
          </cell>
          <cell r="C665" t="str">
            <v>21002</v>
          </cell>
          <cell r="D665" t="str">
            <v>กระทรวงสาธารณสุข สำนักงานปลัดกระทรวงสาธารณสุข</v>
          </cell>
          <cell r="E665" t="str">
            <v>07</v>
          </cell>
          <cell r="F665" t="str">
            <v>โรงพยาบาลชุมชน</v>
          </cell>
          <cell r="G665" t="str">
            <v>30</v>
          </cell>
          <cell r="H665" t="str">
            <v>57</v>
          </cell>
          <cell r="I665" t="str">
            <v>จ.เชียงราย</v>
          </cell>
          <cell r="J665" t="str">
            <v>16</v>
          </cell>
          <cell r="K665" t="str">
            <v xml:space="preserve"> อ.แม่ลาว</v>
          </cell>
          <cell r="L665" t="str">
            <v>02</v>
          </cell>
          <cell r="M665" t="str">
            <v xml:space="preserve"> 'ต.จอมหมอกแก้ว'</v>
          </cell>
          <cell r="N665" t="str">
            <v>03</v>
          </cell>
          <cell r="O665" t="str">
            <v xml:space="preserve"> หมู่ 3</v>
          </cell>
          <cell r="P665" t="str">
            <v>01</v>
          </cell>
          <cell r="Q665" t="str">
            <v>เปิดดำเนินการ</v>
          </cell>
          <cell r="R665" t="str">
            <v>309 บ้านห้วยส้านดอกจั่น</v>
          </cell>
          <cell r="S665" t="str">
            <v>57250</v>
          </cell>
          <cell r="T665" t="str">
            <v>053-603100</v>
          </cell>
          <cell r="U665" t="str">
            <v>053-603101</v>
          </cell>
          <cell r="V665" t="str">
            <v>21</v>
          </cell>
          <cell r="W665" t="str">
            <v>2.1 ทุติยภูมิระดับต้น</v>
          </cell>
          <cell r="X665" t="str">
            <v>S</v>
          </cell>
          <cell r="Y665" t="str">
            <v xml:space="preserve">บริการ  </v>
          </cell>
          <cell r="AH665" t="str">
            <v>11201</v>
          </cell>
        </row>
        <row r="666">
          <cell r="A666" t="str">
            <v>001117300</v>
          </cell>
          <cell r="B666" t="str">
            <v>โรงพยาบาลแม่จริม</v>
          </cell>
          <cell r="C666" t="str">
            <v>21002</v>
          </cell>
          <cell r="D666" t="str">
            <v>กระทรวงสาธารณสุข สำนักงานปลัดกระทรวงสาธารณสุข</v>
          </cell>
          <cell r="E666" t="str">
            <v>07</v>
          </cell>
          <cell r="F666" t="str">
            <v>โรงพยาบาลชุมชน</v>
          </cell>
          <cell r="G666" t="str">
            <v>30</v>
          </cell>
          <cell r="H666" t="str">
            <v>55</v>
          </cell>
          <cell r="I666" t="str">
            <v>จ.น่าน</v>
          </cell>
          <cell r="J666" t="str">
            <v>02</v>
          </cell>
          <cell r="K666" t="str">
            <v xml:space="preserve"> อ.แม่จริม</v>
          </cell>
          <cell r="L666" t="str">
            <v>02</v>
          </cell>
          <cell r="M666" t="str">
            <v xml:space="preserve"> 'ต.หนองแดง'</v>
          </cell>
          <cell r="N666" t="str">
            <v>04</v>
          </cell>
          <cell r="O666" t="str">
            <v xml:space="preserve"> หมู่ 4</v>
          </cell>
          <cell r="P666" t="str">
            <v>01</v>
          </cell>
          <cell r="Q666" t="str">
            <v>เปิดดำเนินการ</v>
          </cell>
          <cell r="R666" t="str">
            <v xml:space="preserve"> เลขที่ 218 </v>
          </cell>
          <cell r="S666" t="str">
            <v>55170</v>
          </cell>
          <cell r="T666" t="str">
            <v>054769036</v>
          </cell>
          <cell r="V666" t="str">
            <v>22</v>
          </cell>
          <cell r="W666" t="str">
            <v>2.2 ทุติยภูมิระดับกลาง</v>
          </cell>
          <cell r="AH666" t="str">
            <v>11173</v>
          </cell>
        </row>
        <row r="667">
          <cell r="A667" t="str">
            <v>001117400</v>
          </cell>
          <cell r="B667" t="str">
            <v>โรงพยาบาลบ้านหลวง</v>
          </cell>
          <cell r="C667" t="str">
            <v>21002</v>
          </cell>
          <cell r="D667" t="str">
            <v>กระทรวงสาธารณสุข สำนักงานปลัดกระทรวงสาธารณสุข</v>
          </cell>
          <cell r="E667" t="str">
            <v>07</v>
          </cell>
          <cell r="F667" t="str">
            <v>โรงพยาบาลชุมชน</v>
          </cell>
          <cell r="G667" t="str">
            <v>30</v>
          </cell>
          <cell r="H667" t="str">
            <v>55</v>
          </cell>
          <cell r="I667" t="str">
            <v>จ.น่าน</v>
          </cell>
          <cell r="J667" t="str">
            <v>03</v>
          </cell>
          <cell r="K667" t="str">
            <v xml:space="preserve"> อ.บ้านหลวง</v>
          </cell>
          <cell r="L667" t="str">
            <v>01</v>
          </cell>
          <cell r="M667" t="str">
            <v xml:space="preserve"> 'ต.บ้านฟ้า'</v>
          </cell>
          <cell r="N667" t="str">
            <v>05</v>
          </cell>
          <cell r="O667" t="str">
            <v xml:space="preserve"> หมู่ 5</v>
          </cell>
          <cell r="P667" t="str">
            <v>01</v>
          </cell>
          <cell r="Q667" t="str">
            <v>เปิดดำเนินการ</v>
          </cell>
          <cell r="R667" t="str">
            <v xml:space="preserve"> เลขที่ 102 </v>
          </cell>
          <cell r="S667" t="str">
            <v>55190</v>
          </cell>
          <cell r="T667" t="str">
            <v>054761060</v>
          </cell>
          <cell r="V667" t="str">
            <v>22</v>
          </cell>
          <cell r="W667" t="str">
            <v>2.2 ทุติยภูมิระดับกลาง</v>
          </cell>
          <cell r="AH667" t="str">
            <v>11174</v>
          </cell>
        </row>
        <row r="668">
          <cell r="A668" t="str">
            <v>001117500</v>
          </cell>
          <cell r="B668" t="str">
            <v>โรงพยาบาลนาน้อย</v>
          </cell>
          <cell r="C668" t="str">
            <v>21002</v>
          </cell>
          <cell r="D668" t="str">
            <v>กระทรวงสาธารณสุข สำนักงานปลัดกระทรวงสาธารณสุข</v>
          </cell>
          <cell r="E668" t="str">
            <v>07</v>
          </cell>
          <cell r="F668" t="str">
            <v>โรงพยาบาลชุมชน</v>
          </cell>
          <cell r="G668" t="str">
            <v>30</v>
          </cell>
          <cell r="H668" t="str">
            <v>55</v>
          </cell>
          <cell r="I668" t="str">
            <v>จ.น่าน</v>
          </cell>
          <cell r="J668" t="str">
            <v>04</v>
          </cell>
          <cell r="K668" t="str">
            <v xml:space="preserve"> อ.นาน้อย</v>
          </cell>
          <cell r="L668" t="str">
            <v>03</v>
          </cell>
          <cell r="M668" t="str">
            <v xml:space="preserve"> 'ต.ศรีษะเกษ'</v>
          </cell>
          <cell r="N668" t="str">
            <v>06</v>
          </cell>
          <cell r="O668" t="str">
            <v xml:space="preserve"> หมู่ 6</v>
          </cell>
          <cell r="P668" t="str">
            <v>01</v>
          </cell>
          <cell r="Q668" t="str">
            <v>เปิดดำเนินการ</v>
          </cell>
          <cell r="R668" t="str">
            <v xml:space="preserve"> เลขที่ 110 </v>
          </cell>
          <cell r="S668" t="str">
            <v>55150</v>
          </cell>
          <cell r="T668" t="str">
            <v>054789089</v>
          </cell>
          <cell r="V668" t="str">
            <v>22</v>
          </cell>
          <cell r="W668" t="str">
            <v>2.2 ทุติยภูมิระดับกลาง</v>
          </cell>
          <cell r="AH668" t="str">
            <v>11175</v>
          </cell>
        </row>
        <row r="669">
          <cell r="A669" t="str">
            <v>001117700</v>
          </cell>
          <cell r="B669" t="str">
            <v>โรงพยาบาลเวียงสา</v>
          </cell>
          <cell r="C669" t="str">
            <v>21002</v>
          </cell>
          <cell r="D669" t="str">
            <v>กระทรวงสาธารณสุข สำนักงานปลัดกระทรวงสาธารณสุข</v>
          </cell>
          <cell r="E669" t="str">
            <v>07</v>
          </cell>
          <cell r="F669" t="str">
            <v>โรงพยาบาลชุมชน</v>
          </cell>
          <cell r="G669" t="str">
            <v>60</v>
          </cell>
          <cell r="H669" t="str">
            <v>55</v>
          </cell>
          <cell r="I669" t="str">
            <v>จ.น่าน</v>
          </cell>
          <cell r="J669" t="str">
            <v>07</v>
          </cell>
          <cell r="K669" t="str">
            <v xml:space="preserve"> อ.เวียงสา</v>
          </cell>
          <cell r="L669" t="str">
            <v>01</v>
          </cell>
          <cell r="M669" t="str">
            <v xml:space="preserve"> 'ต.กลางเวียง'</v>
          </cell>
          <cell r="N669" t="str">
            <v>11</v>
          </cell>
          <cell r="O669" t="str">
            <v xml:space="preserve"> หมู่ 11</v>
          </cell>
          <cell r="P669" t="str">
            <v>01</v>
          </cell>
          <cell r="Q669" t="str">
            <v>เปิดดำเนินการ</v>
          </cell>
          <cell r="R669" t="str">
            <v xml:space="preserve"> เลขที่ 131 </v>
          </cell>
          <cell r="S669" t="str">
            <v>55110</v>
          </cell>
          <cell r="T669" t="str">
            <v>054752012</v>
          </cell>
          <cell r="V669" t="str">
            <v>22</v>
          </cell>
          <cell r="W669" t="str">
            <v>2.2 ทุติยภูมิระดับกลาง</v>
          </cell>
          <cell r="AH669" t="str">
            <v>11177</v>
          </cell>
        </row>
        <row r="670">
          <cell r="A670" t="str">
            <v>001117800</v>
          </cell>
          <cell r="B670" t="str">
            <v>โรงพยาบาลทุ่งช้าง</v>
          </cell>
          <cell r="C670" t="str">
            <v>21002</v>
          </cell>
          <cell r="D670" t="str">
            <v>กระทรวงสาธารณสุข สำนักงานปลัดกระทรวงสาธารณสุข</v>
          </cell>
          <cell r="E670" t="str">
            <v>07</v>
          </cell>
          <cell r="F670" t="str">
            <v>โรงพยาบาลชุมชน</v>
          </cell>
          <cell r="G670" t="str">
            <v>30</v>
          </cell>
          <cell r="H670" t="str">
            <v>55</v>
          </cell>
          <cell r="I670" t="str">
            <v>จ.น่าน</v>
          </cell>
          <cell r="J670" t="str">
            <v>08</v>
          </cell>
          <cell r="K670" t="str">
            <v xml:space="preserve"> อ.ทุ่งช้าง</v>
          </cell>
          <cell r="L670" t="str">
            <v>04</v>
          </cell>
          <cell r="M670" t="str">
            <v xml:space="preserve"> 'ต.ทุ่งช้าง'</v>
          </cell>
          <cell r="N670" t="str">
            <v>02</v>
          </cell>
          <cell r="O670" t="str">
            <v xml:space="preserve"> หมู่ 2</v>
          </cell>
          <cell r="P670" t="str">
            <v>01</v>
          </cell>
          <cell r="Q670" t="str">
            <v>เปิดดำเนินการ</v>
          </cell>
          <cell r="R670" t="str">
            <v xml:space="preserve">เลขที่  1    </v>
          </cell>
          <cell r="S670" t="str">
            <v>55130</v>
          </cell>
          <cell r="T670" t="str">
            <v>054795100</v>
          </cell>
          <cell r="V670" t="str">
            <v>22</v>
          </cell>
          <cell r="W670" t="str">
            <v>2.2 ทุติยภูมิระดับกลาง</v>
          </cell>
          <cell r="AH670" t="str">
            <v>11178</v>
          </cell>
        </row>
        <row r="671">
          <cell r="A671" t="str">
            <v>001117900</v>
          </cell>
          <cell r="B671" t="str">
            <v>โรงพยาบาลเชียงกลาง</v>
          </cell>
          <cell r="C671" t="str">
            <v>21002</v>
          </cell>
          <cell r="D671" t="str">
            <v>กระทรวงสาธารณสุข สำนักงานปลัดกระทรวงสาธารณสุข</v>
          </cell>
          <cell r="E671" t="str">
            <v>07</v>
          </cell>
          <cell r="F671" t="str">
            <v>โรงพยาบาลชุมชน</v>
          </cell>
          <cell r="G671" t="str">
            <v>30</v>
          </cell>
          <cell r="H671" t="str">
            <v>55</v>
          </cell>
          <cell r="I671" t="str">
            <v>จ.น่าน</v>
          </cell>
          <cell r="J671" t="str">
            <v>09</v>
          </cell>
          <cell r="K671" t="str">
            <v xml:space="preserve"> อ.เชียงกลาง</v>
          </cell>
          <cell r="L671" t="str">
            <v>01</v>
          </cell>
          <cell r="M671" t="str">
            <v xml:space="preserve"> 'ต.เชียงกลาง'</v>
          </cell>
          <cell r="N671" t="str">
            <v>05</v>
          </cell>
          <cell r="O671" t="str">
            <v xml:space="preserve"> หมู่ 5</v>
          </cell>
          <cell r="P671" t="str">
            <v>01</v>
          </cell>
          <cell r="Q671" t="str">
            <v>เปิดดำเนินการ</v>
          </cell>
          <cell r="R671" t="str">
            <v>563</v>
          </cell>
          <cell r="S671" t="str">
            <v>55160</v>
          </cell>
          <cell r="T671" t="str">
            <v>054797111</v>
          </cell>
          <cell r="V671" t="str">
            <v>22</v>
          </cell>
          <cell r="W671" t="str">
            <v>2.2 ทุติยภูมิระดับกลาง</v>
          </cell>
          <cell r="AH671" t="str">
            <v>11179</v>
          </cell>
        </row>
        <row r="672">
          <cell r="A672" t="str">
            <v>001118100</v>
          </cell>
          <cell r="B672" t="str">
            <v>โรงพยาบาลสันติสุข</v>
          </cell>
          <cell r="C672" t="str">
            <v>21002</v>
          </cell>
          <cell r="D672" t="str">
            <v>กระทรวงสาธารณสุข สำนักงานปลัดกระทรวงสาธารณสุข</v>
          </cell>
          <cell r="E672" t="str">
            <v>07</v>
          </cell>
          <cell r="F672" t="str">
            <v>โรงพยาบาลชุมชน</v>
          </cell>
          <cell r="G672" t="str">
            <v>30</v>
          </cell>
          <cell r="H672" t="str">
            <v>55</v>
          </cell>
          <cell r="I672" t="str">
            <v>จ.น่าน</v>
          </cell>
          <cell r="J672" t="str">
            <v>11</v>
          </cell>
          <cell r="K672" t="str">
            <v xml:space="preserve"> อ.สันติสุข</v>
          </cell>
          <cell r="L672" t="str">
            <v>01</v>
          </cell>
          <cell r="M672" t="str">
            <v xml:space="preserve"> 'ต.ดู่พงษ์'</v>
          </cell>
          <cell r="N672" t="str">
            <v>04</v>
          </cell>
          <cell r="O672" t="str">
            <v xml:space="preserve"> หมู่ 4</v>
          </cell>
          <cell r="P672" t="str">
            <v>01</v>
          </cell>
          <cell r="Q672" t="str">
            <v>เปิดดำเนินการ</v>
          </cell>
          <cell r="R672" t="str">
            <v xml:space="preserve">เลขที่ 205 </v>
          </cell>
          <cell r="S672" t="str">
            <v>55210</v>
          </cell>
          <cell r="T672" t="str">
            <v>054767045</v>
          </cell>
          <cell r="V672" t="str">
            <v>22</v>
          </cell>
          <cell r="W672" t="str">
            <v>2.2 ทุติยภูมิระดับกลาง</v>
          </cell>
          <cell r="AH672" t="str">
            <v>11181</v>
          </cell>
        </row>
        <row r="673">
          <cell r="A673" t="str">
            <v>001118200</v>
          </cell>
          <cell r="B673" t="str">
            <v>โรงพยาบาลบ่อเกลือ</v>
          </cell>
          <cell r="C673" t="str">
            <v>21002</v>
          </cell>
          <cell r="D673" t="str">
            <v>กระทรวงสาธารณสุข สำนักงานปลัดกระทรวงสาธารณสุข</v>
          </cell>
          <cell r="E673" t="str">
            <v>07</v>
          </cell>
          <cell r="F673" t="str">
            <v>โรงพยาบาลชุมชน</v>
          </cell>
          <cell r="G673" t="str">
            <v>10</v>
          </cell>
          <cell r="H673" t="str">
            <v>55</v>
          </cell>
          <cell r="I673" t="str">
            <v>จ.น่าน</v>
          </cell>
          <cell r="J673" t="str">
            <v>12</v>
          </cell>
          <cell r="K673" t="str">
            <v xml:space="preserve"> อ.บ่อเกลือ</v>
          </cell>
          <cell r="L673" t="str">
            <v>02</v>
          </cell>
          <cell r="M673" t="str">
            <v xml:space="preserve"> 'ต.บ่อเกลือใต้'</v>
          </cell>
          <cell r="N673" t="str">
            <v>03</v>
          </cell>
          <cell r="O673" t="str">
            <v xml:space="preserve"> หมู่ 3</v>
          </cell>
          <cell r="P673" t="str">
            <v>01</v>
          </cell>
          <cell r="Q673" t="str">
            <v>เปิดดำเนินการ</v>
          </cell>
          <cell r="R673" t="str">
            <v xml:space="preserve"> เลขที่ 188 </v>
          </cell>
          <cell r="S673" t="str">
            <v>55220</v>
          </cell>
          <cell r="T673" t="str">
            <v>0547708066</v>
          </cell>
          <cell r="V673" t="str">
            <v>22</v>
          </cell>
          <cell r="W673" t="str">
            <v>2.2 ทุติยภูมิระดับกลาง</v>
          </cell>
          <cell r="AH673" t="str">
            <v>11182</v>
          </cell>
        </row>
        <row r="674">
          <cell r="A674" t="str">
            <v>001118700</v>
          </cell>
          <cell r="B674" t="str">
            <v>โรงพยาบาลปง</v>
          </cell>
          <cell r="C674" t="str">
            <v>21002</v>
          </cell>
          <cell r="D674" t="str">
            <v>กระทรวงสาธารณสุข สำนักงานปลัดกระทรวงสาธารณสุข</v>
          </cell>
          <cell r="E674" t="str">
            <v>07</v>
          </cell>
          <cell r="F674" t="str">
            <v>โรงพยาบาลชุมชน</v>
          </cell>
          <cell r="G674" t="str">
            <v>30</v>
          </cell>
          <cell r="H674" t="str">
            <v>56</v>
          </cell>
          <cell r="I674" t="str">
            <v>จ.พะเยา</v>
          </cell>
          <cell r="J674" t="str">
            <v>06</v>
          </cell>
          <cell r="K674" t="str">
            <v xml:space="preserve"> อ.ปง</v>
          </cell>
          <cell r="L674" t="str">
            <v>06</v>
          </cell>
          <cell r="M674" t="str">
            <v xml:space="preserve"> 'ต.นาปรัง'</v>
          </cell>
          <cell r="N674" t="str">
            <v>01</v>
          </cell>
          <cell r="O674" t="str">
            <v xml:space="preserve"> หมู่ 1</v>
          </cell>
          <cell r="P674" t="str">
            <v>01</v>
          </cell>
          <cell r="Q674" t="str">
            <v>เปิดดำเนินการ</v>
          </cell>
          <cell r="R674" t="str">
            <v xml:space="preserve">395 </v>
          </cell>
          <cell r="S674" t="str">
            <v>56140</v>
          </cell>
          <cell r="T674" t="str">
            <v>054-497-225</v>
          </cell>
          <cell r="U674" t="str">
            <v>054-429510</v>
          </cell>
          <cell r="V674" t="str">
            <v>21</v>
          </cell>
          <cell r="W674" t="str">
            <v>2.1 ทุติยภูมิระดับต้น</v>
          </cell>
          <cell r="X674" t="str">
            <v>S</v>
          </cell>
          <cell r="Y674" t="str">
            <v xml:space="preserve">บริการ  </v>
          </cell>
          <cell r="AH674" t="str">
            <v>11187</v>
          </cell>
        </row>
        <row r="675">
          <cell r="A675" t="str">
            <v>001116900</v>
          </cell>
          <cell r="B675" t="str">
            <v>โรงพยาบาลสูงเม่น</v>
          </cell>
          <cell r="C675" t="str">
            <v>21002</v>
          </cell>
          <cell r="D675" t="str">
            <v>กระทรวงสาธารณสุข สำนักงานปลัดกระทรวงสาธารณสุข</v>
          </cell>
          <cell r="E675" t="str">
            <v>07</v>
          </cell>
          <cell r="F675" t="str">
            <v>โรงพยาบาลชุมชน</v>
          </cell>
          <cell r="G675" t="str">
            <v>30</v>
          </cell>
          <cell r="H675" t="str">
            <v>54</v>
          </cell>
          <cell r="I675" t="str">
            <v>จ.แพร่</v>
          </cell>
          <cell r="J675" t="str">
            <v>04</v>
          </cell>
          <cell r="K675" t="str">
            <v xml:space="preserve"> อ.สูงเม่น</v>
          </cell>
          <cell r="L675" t="str">
            <v>04</v>
          </cell>
          <cell r="M675" t="str">
            <v xml:space="preserve"> 'ต.ดอนมูล'</v>
          </cell>
          <cell r="N675" t="str">
            <v>06</v>
          </cell>
          <cell r="O675" t="str">
            <v xml:space="preserve"> หมู่ 6</v>
          </cell>
          <cell r="P675" t="str">
            <v>01</v>
          </cell>
          <cell r="Q675" t="str">
            <v>เปิดดำเนินการ</v>
          </cell>
          <cell r="R675" t="str">
            <v xml:space="preserve"> เลขที  118   </v>
          </cell>
          <cell r="V675" t="str">
            <v>22</v>
          </cell>
          <cell r="W675" t="str">
            <v>2.2 ทุติยภูมิระดับกลาง</v>
          </cell>
          <cell r="AH675" t="str">
            <v>11169</v>
          </cell>
        </row>
        <row r="676">
          <cell r="A676" t="str">
            <v>001117000</v>
          </cell>
          <cell r="B676" t="str">
            <v>โรงพยาบาลสอง</v>
          </cell>
          <cell r="C676" t="str">
            <v>21002</v>
          </cell>
          <cell r="D676" t="str">
            <v>กระทรวงสาธารณสุข สำนักงานปลัดกระทรวงสาธารณสุข</v>
          </cell>
          <cell r="E676" t="str">
            <v>07</v>
          </cell>
          <cell r="F676" t="str">
            <v>โรงพยาบาลชุมชน</v>
          </cell>
          <cell r="G676" t="str">
            <v>30</v>
          </cell>
          <cell r="H676" t="str">
            <v>54</v>
          </cell>
          <cell r="I676" t="str">
            <v>จ.แพร่</v>
          </cell>
          <cell r="J676" t="str">
            <v>06</v>
          </cell>
          <cell r="K676" t="str">
            <v xml:space="preserve"> อ.สอง</v>
          </cell>
          <cell r="L676" t="str">
            <v>01</v>
          </cell>
          <cell r="M676" t="str">
            <v xml:space="preserve"> 'ต.บ้านหนุน'</v>
          </cell>
          <cell r="N676" t="str">
            <v>04</v>
          </cell>
          <cell r="O676" t="str">
            <v xml:space="preserve"> หมู่ 4</v>
          </cell>
          <cell r="P676" t="str">
            <v>01</v>
          </cell>
          <cell r="Q676" t="str">
            <v>เปิดดำเนินการ</v>
          </cell>
          <cell r="R676" t="str">
            <v xml:space="preserve"> เลขที  475   </v>
          </cell>
          <cell r="V676" t="str">
            <v>22</v>
          </cell>
          <cell r="W676" t="str">
            <v>2.2 ทุติยภูมิระดับกลาง</v>
          </cell>
          <cell r="AH676" t="str">
            <v>11170</v>
          </cell>
        </row>
        <row r="677">
          <cell r="A677" t="str">
            <v>001117100</v>
          </cell>
          <cell r="B677" t="str">
            <v>โรงพยาบาลวังชิ้น</v>
          </cell>
          <cell r="C677" t="str">
            <v>21002</v>
          </cell>
          <cell r="D677" t="str">
            <v>กระทรวงสาธารณสุข สำนักงานปลัดกระทรวงสาธารณสุข</v>
          </cell>
          <cell r="E677" t="str">
            <v>07</v>
          </cell>
          <cell r="F677" t="str">
            <v>โรงพยาบาลชุมชน</v>
          </cell>
          <cell r="G677" t="str">
            <v>30</v>
          </cell>
          <cell r="H677" t="str">
            <v>54</v>
          </cell>
          <cell r="I677" t="str">
            <v>จ.แพร่</v>
          </cell>
          <cell r="J677" t="str">
            <v>07</v>
          </cell>
          <cell r="K677" t="str">
            <v xml:space="preserve"> อ.วังชิ้น</v>
          </cell>
          <cell r="L677" t="str">
            <v>01</v>
          </cell>
          <cell r="M677" t="str">
            <v xml:space="preserve"> 'ต.วังชิ้น'</v>
          </cell>
          <cell r="N677" t="str">
            <v>08</v>
          </cell>
          <cell r="O677" t="str">
            <v xml:space="preserve"> หมู่ 8</v>
          </cell>
          <cell r="P677" t="str">
            <v>01</v>
          </cell>
          <cell r="Q677" t="str">
            <v>เปิดดำเนินการ</v>
          </cell>
          <cell r="R677" t="str">
            <v xml:space="preserve">เลขที  115   </v>
          </cell>
          <cell r="V677" t="str">
            <v>22</v>
          </cell>
          <cell r="W677" t="str">
            <v>2.2 ทุติยภูมิระดับกลาง</v>
          </cell>
          <cell r="AH677" t="str">
            <v>11171</v>
          </cell>
        </row>
        <row r="678">
          <cell r="A678" t="str">
            <v>001117200</v>
          </cell>
          <cell r="B678" t="str">
            <v>โรงพยาบาลหนองม่วงไข่</v>
          </cell>
          <cell r="C678" t="str">
            <v>21002</v>
          </cell>
          <cell r="D678" t="str">
            <v>กระทรวงสาธารณสุข สำนักงานปลัดกระทรวงสาธารณสุข</v>
          </cell>
          <cell r="E678" t="str">
            <v>07</v>
          </cell>
          <cell r="F678" t="str">
            <v>โรงพยาบาลชุมชน</v>
          </cell>
          <cell r="G678" t="str">
            <v>30</v>
          </cell>
          <cell r="H678" t="str">
            <v>54</v>
          </cell>
          <cell r="I678" t="str">
            <v>จ.แพร่</v>
          </cell>
          <cell r="J678" t="str">
            <v>08</v>
          </cell>
          <cell r="K678" t="str">
            <v xml:space="preserve"> อ.หนองม่วงไข่</v>
          </cell>
          <cell r="L678" t="str">
            <v>03</v>
          </cell>
          <cell r="M678" t="str">
            <v xml:space="preserve"> 'ต.น้ำรัด'</v>
          </cell>
          <cell r="N678" t="str">
            <v>04</v>
          </cell>
          <cell r="O678" t="str">
            <v xml:space="preserve"> หมู่ 4</v>
          </cell>
          <cell r="P678" t="str">
            <v>01</v>
          </cell>
          <cell r="Q678" t="str">
            <v>เปิดดำเนินการ</v>
          </cell>
          <cell r="R678" t="str">
            <v xml:space="preserve"> เลขที  329   </v>
          </cell>
          <cell r="V678" t="str">
            <v>22</v>
          </cell>
          <cell r="W678" t="str">
            <v>2.2 ทุติยภูมิระดับกลาง</v>
          </cell>
          <cell r="AH678" t="str">
            <v>11172</v>
          </cell>
        </row>
        <row r="679">
          <cell r="A679" t="str">
            <v>001121900</v>
          </cell>
          <cell r="B679" t="str">
            <v>โรงพยาบาลตากฟ้า</v>
          </cell>
          <cell r="C679" t="str">
            <v>21002</v>
          </cell>
          <cell r="D679" t="str">
            <v>กระทรวงสาธารณสุข สำนักงานปลัดกระทรวงสาธารณสุข</v>
          </cell>
          <cell r="E679" t="str">
            <v>07</v>
          </cell>
          <cell r="F679" t="str">
            <v>โรงพยาบาลชุมชน</v>
          </cell>
          <cell r="G679" t="str">
            <v>30</v>
          </cell>
          <cell r="H679" t="str">
            <v>60</v>
          </cell>
          <cell r="I679" t="str">
            <v>จ.นครสวรรค์</v>
          </cell>
          <cell r="J679" t="str">
            <v>12</v>
          </cell>
          <cell r="K679" t="str">
            <v xml:space="preserve"> อ.ตากฟ้า</v>
          </cell>
          <cell r="L679" t="str">
            <v>01</v>
          </cell>
          <cell r="M679" t="str">
            <v xml:space="preserve"> 'ต.ตากฟ้า'</v>
          </cell>
          <cell r="N679" t="str">
            <v>01</v>
          </cell>
          <cell r="O679" t="str">
            <v xml:space="preserve"> หมู่ 1</v>
          </cell>
          <cell r="P679" t="str">
            <v>01</v>
          </cell>
          <cell r="Q679" t="str">
            <v>เปิดดำเนินการ</v>
          </cell>
          <cell r="R679" t="str">
            <v xml:space="preserve">330 ม.1 ถ.พหลโยธิน </v>
          </cell>
          <cell r="S679" t="str">
            <v>60190</v>
          </cell>
          <cell r="V679" t="str">
            <v>21</v>
          </cell>
          <cell r="W679" t="str">
            <v>2.1 ทุติยภูมิระดับต้น</v>
          </cell>
          <cell r="AH679" t="str">
            <v>11219</v>
          </cell>
        </row>
        <row r="680">
          <cell r="A680" t="str">
            <v>001120800</v>
          </cell>
          <cell r="B680" t="str">
            <v>โรงพยาบาลปางมะผ้า</v>
          </cell>
          <cell r="C680" t="str">
            <v>21002</v>
          </cell>
          <cell r="D680" t="str">
            <v>กระทรวงสาธารณสุข สำนักงานปลัดกระทรวงสาธารณสุข</v>
          </cell>
          <cell r="E680" t="str">
            <v>07</v>
          </cell>
          <cell r="F680" t="str">
            <v>โรงพยาบาลชุมชน</v>
          </cell>
          <cell r="G680" t="str">
            <v>10</v>
          </cell>
          <cell r="H680" t="str">
            <v>58</v>
          </cell>
          <cell r="I680" t="str">
            <v>จ.แม่ฮ่องสอน</v>
          </cell>
          <cell r="J680" t="str">
            <v>07</v>
          </cell>
          <cell r="K680" t="str">
            <v xml:space="preserve"> อ.ปางมะผ้า</v>
          </cell>
          <cell r="L680" t="str">
            <v>01</v>
          </cell>
          <cell r="M680" t="str">
            <v xml:space="preserve"> 'ต.สบป่อง'</v>
          </cell>
          <cell r="N680" t="str">
            <v>01</v>
          </cell>
          <cell r="O680" t="str">
            <v xml:space="preserve"> หมู่ 1</v>
          </cell>
          <cell r="P680" t="str">
            <v>01</v>
          </cell>
          <cell r="Q680" t="str">
            <v>เปิดดำเนินการ</v>
          </cell>
          <cell r="R680" t="str">
            <v xml:space="preserve">240 ม.1 </v>
          </cell>
          <cell r="S680" t="str">
            <v>58150</v>
          </cell>
          <cell r="V680" t="str">
            <v>21</v>
          </cell>
          <cell r="W680" t="str">
            <v>2.1 ทุติยภูมิระดับต้น</v>
          </cell>
          <cell r="AH680" t="str">
            <v>11208</v>
          </cell>
        </row>
        <row r="681">
          <cell r="A681" t="str">
            <v>001123100</v>
          </cell>
          <cell r="B681" t="str">
            <v>โรงพยาบาลขาณุวรลักษบุรี</v>
          </cell>
          <cell r="C681" t="str">
            <v>21002</v>
          </cell>
          <cell r="D681" t="str">
            <v>กระทรวงสาธารณสุข สำนักงานปลัดกระทรวงสาธารณสุข</v>
          </cell>
          <cell r="E681" t="str">
            <v>07</v>
          </cell>
          <cell r="F681" t="str">
            <v>โรงพยาบาลชุมชน</v>
          </cell>
          <cell r="G681" t="str">
            <v>60</v>
          </cell>
          <cell r="H681" t="str">
            <v>62</v>
          </cell>
          <cell r="I681" t="str">
            <v>จ.กำแพงเพชร</v>
          </cell>
          <cell r="J681" t="str">
            <v>04</v>
          </cell>
          <cell r="K681" t="str">
            <v xml:space="preserve"> อ.ขาณุวรลักษบุรี</v>
          </cell>
          <cell r="L681" t="str">
            <v>05</v>
          </cell>
          <cell r="M681" t="str">
            <v xml:space="preserve"> 'ต.แสนตอ'</v>
          </cell>
          <cell r="N681" t="str">
            <v>02</v>
          </cell>
          <cell r="O681" t="str">
            <v xml:space="preserve"> หมู่ 2</v>
          </cell>
          <cell r="P681" t="str">
            <v>01</v>
          </cell>
          <cell r="Q681" t="str">
            <v>เปิดดำเนินการ</v>
          </cell>
          <cell r="S681" t="str">
            <v>62130</v>
          </cell>
          <cell r="V681" t="str">
            <v>21</v>
          </cell>
          <cell r="W681" t="str">
            <v>2.1 ทุติยภูมิระดับต้น</v>
          </cell>
          <cell r="AH681" t="str">
            <v>11231</v>
          </cell>
        </row>
        <row r="682">
          <cell r="A682" t="str">
            <v>001121600</v>
          </cell>
          <cell r="B682" t="str">
            <v>โรงพยาบาลไพศาลี</v>
          </cell>
          <cell r="C682" t="str">
            <v>21002</v>
          </cell>
          <cell r="D682" t="str">
            <v>กระทรวงสาธารณสุข สำนักงานปลัดกระทรวงสาธารณสุข</v>
          </cell>
          <cell r="E682" t="str">
            <v>07</v>
          </cell>
          <cell r="F682" t="str">
            <v>โรงพยาบาลชุมชน</v>
          </cell>
          <cell r="G682" t="str">
            <v>30</v>
          </cell>
          <cell r="H682" t="str">
            <v>60</v>
          </cell>
          <cell r="I682" t="str">
            <v>จ.นครสวรรค์</v>
          </cell>
          <cell r="J682" t="str">
            <v>09</v>
          </cell>
          <cell r="K682" t="str">
            <v xml:space="preserve"> อ.ไพศาลี</v>
          </cell>
          <cell r="L682" t="str">
            <v>08</v>
          </cell>
          <cell r="M682" t="str">
            <v xml:space="preserve"> 'ต.ไพศาลี'</v>
          </cell>
          <cell r="N682" t="str">
            <v>08</v>
          </cell>
          <cell r="O682" t="str">
            <v xml:space="preserve"> หมู่ 8</v>
          </cell>
          <cell r="P682" t="str">
            <v>01</v>
          </cell>
          <cell r="Q682" t="str">
            <v>เปิดดำเนินการ</v>
          </cell>
          <cell r="R682" t="str">
            <v xml:space="preserve">700 ม.8 ถ.ไพศาลี-วังพิกุล </v>
          </cell>
          <cell r="S682" t="str">
            <v>60220</v>
          </cell>
          <cell r="V682" t="str">
            <v>21</v>
          </cell>
          <cell r="W682" t="str">
            <v>2.1 ทุติยภูมิระดับต้น</v>
          </cell>
          <cell r="AH682" t="str">
            <v>11216</v>
          </cell>
        </row>
        <row r="683">
          <cell r="A683" t="str">
            <v>001124100</v>
          </cell>
          <cell r="B683" t="str">
            <v>โรงพยาบาลท่าสองยาง</v>
          </cell>
          <cell r="C683" t="str">
            <v>21002</v>
          </cell>
          <cell r="D683" t="str">
            <v>กระทรวงสาธารณสุข สำนักงานปลัดกระทรวงสาธารณสุข</v>
          </cell>
          <cell r="E683" t="str">
            <v>07</v>
          </cell>
          <cell r="F683" t="str">
            <v>โรงพยาบาลชุมชน</v>
          </cell>
          <cell r="G683" t="str">
            <v>60</v>
          </cell>
          <cell r="H683" t="str">
            <v>63</v>
          </cell>
          <cell r="I683" t="str">
            <v>จ.ตาก</v>
          </cell>
          <cell r="J683" t="str">
            <v>05</v>
          </cell>
          <cell r="K683" t="str">
            <v xml:space="preserve"> อ.ท่าสองยาง</v>
          </cell>
          <cell r="L683" t="str">
            <v>02</v>
          </cell>
          <cell r="M683" t="str">
            <v xml:space="preserve"> 'ต.แม่ต้าน'</v>
          </cell>
          <cell r="N683" t="str">
            <v>02</v>
          </cell>
          <cell r="O683" t="str">
            <v xml:space="preserve"> หมู่ 2</v>
          </cell>
          <cell r="P683" t="str">
            <v>01</v>
          </cell>
          <cell r="Q683" t="str">
            <v>เปิดดำเนินการ</v>
          </cell>
          <cell r="R683" t="str">
            <v xml:space="preserve">357 บ้านแม่ต้าน </v>
          </cell>
          <cell r="S683" t="str">
            <v>63150</v>
          </cell>
          <cell r="T683" t="str">
            <v>055589009</v>
          </cell>
          <cell r="U683" t="str">
            <v>055589009</v>
          </cell>
          <cell r="V683" t="str">
            <v>21</v>
          </cell>
          <cell r="W683" t="str">
            <v>2.1 ทุติยภูมิระดับต้น</v>
          </cell>
          <cell r="Z683" t="str">
            <v>06</v>
          </cell>
          <cell r="AA683" t="str">
            <v>แก้ไข/เปลี่ยนแปลงจำนวนเตียง</v>
          </cell>
          <cell r="AB683" t="str">
            <v>ปรับจำนวนเตียง 30 เป็น 60</v>
          </cell>
          <cell r="AH683" t="str">
            <v>11241</v>
          </cell>
        </row>
        <row r="684">
          <cell r="A684" t="str">
            <v>001126000</v>
          </cell>
          <cell r="B684" t="str">
            <v>โรงพยาบาลบางมูลนาก</v>
          </cell>
          <cell r="C684" t="str">
            <v>21002</v>
          </cell>
          <cell r="D684" t="str">
            <v>กระทรวงสาธารณสุข สำนักงานปลัดกระทรวงสาธารณสุข</v>
          </cell>
          <cell r="E684" t="str">
            <v>07</v>
          </cell>
          <cell r="F684" t="str">
            <v>โรงพยาบาลชุมชน</v>
          </cell>
          <cell r="G684" t="str">
            <v>90</v>
          </cell>
          <cell r="H684" t="str">
            <v>66</v>
          </cell>
          <cell r="I684" t="str">
            <v>จ.พิจิตร</v>
          </cell>
          <cell r="J684" t="str">
            <v>05</v>
          </cell>
          <cell r="K684" t="str">
            <v xml:space="preserve"> อ.บางมูลนาก</v>
          </cell>
          <cell r="L684" t="str">
            <v>01</v>
          </cell>
          <cell r="M684" t="str">
            <v xml:space="preserve"> 'ต.บางมูลนาก'</v>
          </cell>
          <cell r="N684" t="str">
            <v>09</v>
          </cell>
          <cell r="O684" t="str">
            <v xml:space="preserve"> หมู่ 9</v>
          </cell>
          <cell r="P684" t="str">
            <v>01</v>
          </cell>
          <cell r="Q684" t="str">
            <v>เปิดดำเนินการ</v>
          </cell>
          <cell r="S684" t="str">
            <v>66120</v>
          </cell>
          <cell r="T684" t="str">
            <v>056631131</v>
          </cell>
          <cell r="U684" t="str">
            <v>056631132</v>
          </cell>
          <cell r="V684" t="str">
            <v>21</v>
          </cell>
          <cell r="W684" t="str">
            <v>2.1 ทุติยภูมิระดับต้น</v>
          </cell>
          <cell r="AH684" t="str">
            <v>11260</v>
          </cell>
        </row>
        <row r="685">
          <cell r="A685" t="str">
            <v>001123200</v>
          </cell>
          <cell r="B685" t="str">
            <v>โรงพยาบาลคลองขลุง</v>
          </cell>
          <cell r="C685" t="str">
            <v>21002</v>
          </cell>
          <cell r="D685" t="str">
            <v>กระทรวงสาธารณสุข สำนักงานปลัดกระทรวงสาธารณสุข</v>
          </cell>
          <cell r="E685" t="str">
            <v>07</v>
          </cell>
          <cell r="F685" t="str">
            <v>โรงพยาบาลชุมชน</v>
          </cell>
          <cell r="G685" t="str">
            <v>60</v>
          </cell>
          <cell r="H685" t="str">
            <v>62</v>
          </cell>
          <cell r="I685" t="str">
            <v>จ.กำแพงเพชร</v>
          </cell>
          <cell r="J685" t="str">
            <v>05</v>
          </cell>
          <cell r="K685" t="str">
            <v xml:space="preserve"> อ.คลองขลุง</v>
          </cell>
          <cell r="L685" t="str">
            <v>01</v>
          </cell>
          <cell r="M685" t="str">
            <v xml:space="preserve"> 'ต.คลองขลุง'</v>
          </cell>
          <cell r="N685" t="str">
            <v>10</v>
          </cell>
          <cell r="O685" t="str">
            <v xml:space="preserve"> หมู่ 10</v>
          </cell>
          <cell r="P685" t="str">
            <v>01</v>
          </cell>
          <cell r="Q685" t="str">
            <v>เปิดดำเนินการ</v>
          </cell>
          <cell r="R685" t="str">
            <v xml:space="preserve">315 ม.10 ถ.พหลโยธิน </v>
          </cell>
          <cell r="S685" t="str">
            <v>62120</v>
          </cell>
          <cell r="V685" t="str">
            <v>21</v>
          </cell>
          <cell r="W685" t="str">
            <v>2.1 ทุติยภูมิระดับต้น</v>
          </cell>
          <cell r="AH685" t="str">
            <v>11232</v>
          </cell>
        </row>
        <row r="686">
          <cell r="A686" t="str">
            <v>001123900</v>
          </cell>
          <cell r="B686" t="str">
            <v>โรงพยาบาลสามเงา</v>
          </cell>
          <cell r="C686" t="str">
            <v>21002</v>
          </cell>
          <cell r="D686" t="str">
            <v>กระทรวงสาธารณสุข สำนักงานปลัดกระทรวงสาธารณสุข</v>
          </cell>
          <cell r="E686" t="str">
            <v>07</v>
          </cell>
          <cell r="F686" t="str">
            <v>โรงพยาบาลชุมชน</v>
          </cell>
          <cell r="G686" t="str">
            <v>30</v>
          </cell>
          <cell r="H686" t="str">
            <v>63</v>
          </cell>
          <cell r="I686" t="str">
            <v>จ.ตาก</v>
          </cell>
          <cell r="J686" t="str">
            <v>03</v>
          </cell>
          <cell r="K686" t="str">
            <v xml:space="preserve"> อ.สามเงา</v>
          </cell>
          <cell r="L686" t="str">
            <v>01</v>
          </cell>
          <cell r="M686" t="str">
            <v xml:space="preserve"> 'ต.สามเงา'</v>
          </cell>
          <cell r="N686" t="str">
            <v>04</v>
          </cell>
          <cell r="O686" t="str">
            <v xml:space="preserve"> หมู่ 4</v>
          </cell>
          <cell r="P686" t="str">
            <v>01</v>
          </cell>
          <cell r="Q686" t="str">
            <v>เปิดดำเนินการ</v>
          </cell>
          <cell r="R686" t="str">
            <v xml:space="preserve">371 บ้านจัดสรร </v>
          </cell>
          <cell r="S686" t="str">
            <v>63130</v>
          </cell>
          <cell r="T686" t="str">
            <v>055549257</v>
          </cell>
          <cell r="U686" t="str">
            <v>055599672</v>
          </cell>
          <cell r="V686" t="str">
            <v>21</v>
          </cell>
          <cell r="W686" t="str">
            <v>2.1 ทุติยภูมิระดับต้น</v>
          </cell>
          <cell r="AH686" t="str">
            <v>11239</v>
          </cell>
        </row>
        <row r="687">
          <cell r="A687" t="str">
            <v>001124000</v>
          </cell>
          <cell r="B687" t="str">
            <v>โรงพยาบาลแม่ระมาด</v>
          </cell>
          <cell r="C687" t="str">
            <v>21002</v>
          </cell>
          <cell r="D687" t="str">
            <v>กระทรวงสาธารณสุข สำนักงานปลัดกระทรวงสาธารณสุข</v>
          </cell>
          <cell r="E687" t="str">
            <v>07</v>
          </cell>
          <cell r="F687" t="str">
            <v>โรงพยาบาลชุมชน</v>
          </cell>
          <cell r="G687" t="str">
            <v>60</v>
          </cell>
          <cell r="H687" t="str">
            <v>63</v>
          </cell>
          <cell r="I687" t="str">
            <v>จ.ตาก</v>
          </cell>
          <cell r="J687" t="str">
            <v>04</v>
          </cell>
          <cell r="K687" t="str">
            <v xml:space="preserve"> อ.แม่ระมาด</v>
          </cell>
          <cell r="L687" t="str">
            <v>01</v>
          </cell>
          <cell r="M687" t="str">
            <v xml:space="preserve"> 'ต.แม่ระมาด'</v>
          </cell>
          <cell r="N687" t="str">
            <v>04</v>
          </cell>
          <cell r="O687" t="str">
            <v xml:space="preserve"> หมู่ 4</v>
          </cell>
          <cell r="P687" t="str">
            <v>01</v>
          </cell>
          <cell r="Q687" t="str">
            <v>เปิดดำเนินการ</v>
          </cell>
          <cell r="R687" t="str">
            <v xml:space="preserve">251 บ้านแม่ระมาด </v>
          </cell>
          <cell r="S687" t="str">
            <v>63140</v>
          </cell>
          <cell r="T687" t="str">
            <v>055581229</v>
          </cell>
          <cell r="U687" t="str">
            <v>055581085</v>
          </cell>
          <cell r="V687" t="str">
            <v>21</v>
          </cell>
          <cell r="W687" t="str">
            <v>2.1 ทุติยภูมิระดับต้น</v>
          </cell>
          <cell r="AH687" t="str">
            <v>11240</v>
          </cell>
        </row>
        <row r="688">
          <cell r="A688" t="str">
            <v>001123800</v>
          </cell>
          <cell r="B688" t="str">
            <v>โรงพยาบาลบ้านตาก</v>
          </cell>
          <cell r="C688" t="str">
            <v>21002</v>
          </cell>
          <cell r="D688" t="str">
            <v>กระทรวงสาธารณสุข สำนักงานปลัดกระทรวงสาธารณสุข</v>
          </cell>
          <cell r="E688" t="str">
            <v>07</v>
          </cell>
          <cell r="F688" t="str">
            <v>โรงพยาบาลชุมชน</v>
          </cell>
          <cell r="G688" t="str">
            <v>60</v>
          </cell>
          <cell r="H688" t="str">
            <v>63</v>
          </cell>
          <cell r="I688" t="str">
            <v>จ.ตาก</v>
          </cell>
          <cell r="J688" t="str">
            <v>02</v>
          </cell>
          <cell r="K688" t="str">
            <v xml:space="preserve"> อ.บ้านตาก</v>
          </cell>
          <cell r="L688" t="str">
            <v>01</v>
          </cell>
          <cell r="M688" t="str">
            <v xml:space="preserve"> 'ต.ตากออก'</v>
          </cell>
          <cell r="N688" t="str">
            <v>07</v>
          </cell>
          <cell r="O688" t="str">
            <v xml:space="preserve"> หมู่ 7</v>
          </cell>
          <cell r="P688" t="str">
            <v>01</v>
          </cell>
          <cell r="Q688" t="str">
            <v>เปิดดำเนินการ</v>
          </cell>
          <cell r="R688" t="str">
            <v xml:space="preserve">บ้านตะฝั่งสูง </v>
          </cell>
          <cell r="S688" t="str">
            <v>63120</v>
          </cell>
          <cell r="T688" t="str">
            <v>055591023</v>
          </cell>
          <cell r="U688" t="str">
            <v>055591023</v>
          </cell>
          <cell r="V688" t="str">
            <v>21</v>
          </cell>
          <cell r="W688" t="str">
            <v>2.1 ทุติยภูมิระดับต้น</v>
          </cell>
          <cell r="AH688" t="str">
            <v>11238</v>
          </cell>
        </row>
        <row r="689">
          <cell r="A689" t="str">
            <v>001124200</v>
          </cell>
          <cell r="B689" t="str">
            <v>โรงพยาบาลพบพระ</v>
          </cell>
          <cell r="C689" t="str">
            <v>21002</v>
          </cell>
          <cell r="D689" t="str">
            <v>กระทรวงสาธารณสุข สำนักงานปลัดกระทรวงสาธารณสุข</v>
          </cell>
          <cell r="E689" t="str">
            <v>07</v>
          </cell>
          <cell r="F689" t="str">
            <v>โรงพยาบาลชุมชน</v>
          </cell>
          <cell r="G689" t="str">
            <v>30</v>
          </cell>
          <cell r="H689" t="str">
            <v>63</v>
          </cell>
          <cell r="I689" t="str">
            <v>จ.ตาก</v>
          </cell>
          <cell r="J689" t="str">
            <v>07</v>
          </cell>
          <cell r="K689" t="str">
            <v xml:space="preserve"> อ.พบพระ</v>
          </cell>
          <cell r="L689" t="str">
            <v>01</v>
          </cell>
          <cell r="M689" t="str">
            <v xml:space="preserve"> 'ต.พบพระ'</v>
          </cell>
          <cell r="N689" t="str">
            <v>02</v>
          </cell>
          <cell r="O689" t="str">
            <v xml:space="preserve"> หมู่ 2</v>
          </cell>
          <cell r="P689" t="str">
            <v>01</v>
          </cell>
          <cell r="Q689" t="str">
            <v>เปิดดำเนินการ</v>
          </cell>
          <cell r="R689" t="str">
            <v xml:space="preserve">บ้านพบพระกลาง </v>
          </cell>
          <cell r="S689" t="str">
            <v>63160</v>
          </cell>
          <cell r="T689" t="str">
            <v>055569023</v>
          </cell>
          <cell r="U689" t="str">
            <v>055569117</v>
          </cell>
          <cell r="V689" t="str">
            <v>21</v>
          </cell>
          <cell r="W689" t="str">
            <v>2.1 ทุติยภูมิระดับต้น</v>
          </cell>
          <cell r="AH689" t="str">
            <v>11242</v>
          </cell>
        </row>
        <row r="690">
          <cell r="A690" t="str">
            <v>001125700</v>
          </cell>
          <cell r="B690" t="str">
            <v>โรงพยาบาลเนินมะปราง</v>
          </cell>
          <cell r="C690" t="str">
            <v>21002</v>
          </cell>
          <cell r="D690" t="str">
            <v>กระทรวงสาธารณสุข สำนักงานปลัดกระทรวงสาธารณสุข</v>
          </cell>
          <cell r="E690" t="str">
            <v>07</v>
          </cell>
          <cell r="F690" t="str">
            <v>โรงพยาบาลชุมชน</v>
          </cell>
          <cell r="G690" t="str">
            <v>30</v>
          </cell>
          <cell r="H690" t="str">
            <v>65</v>
          </cell>
          <cell r="I690" t="str">
            <v>จ.พิษณุโลก</v>
          </cell>
          <cell r="J690" t="str">
            <v>09</v>
          </cell>
          <cell r="K690" t="str">
            <v xml:space="preserve"> อ.เนินมะปราง</v>
          </cell>
          <cell r="L690" t="str">
            <v>06</v>
          </cell>
          <cell r="M690" t="str">
            <v xml:space="preserve"> 'ต.เนินมะปราง'</v>
          </cell>
          <cell r="N690" t="str">
            <v>02</v>
          </cell>
          <cell r="O690" t="str">
            <v xml:space="preserve"> หมู่ 2</v>
          </cell>
          <cell r="P690" t="str">
            <v>01</v>
          </cell>
          <cell r="Q690" t="str">
            <v>เปิดดำเนินการ</v>
          </cell>
          <cell r="R690" t="str">
            <v>364 ม.2 บ้านเนินมะปราง</v>
          </cell>
          <cell r="V690" t="str">
            <v>21</v>
          </cell>
          <cell r="W690" t="str">
            <v>2.1 ทุติยภูมิระดับต้น</v>
          </cell>
          <cell r="AH690" t="str">
            <v>11257</v>
          </cell>
        </row>
        <row r="691">
          <cell r="A691" t="str">
            <v>001126400</v>
          </cell>
          <cell r="B691" t="str">
            <v>โรงพยาบาลชนแดน</v>
          </cell>
          <cell r="C691" t="str">
            <v>21002</v>
          </cell>
          <cell r="D691" t="str">
            <v>กระทรวงสาธารณสุข สำนักงานปลัดกระทรวงสาธารณสุข</v>
          </cell>
          <cell r="E691" t="str">
            <v>07</v>
          </cell>
          <cell r="F691" t="str">
            <v>โรงพยาบาลชุมชน</v>
          </cell>
          <cell r="G691" t="str">
            <v>60</v>
          </cell>
          <cell r="H691" t="str">
            <v>67</v>
          </cell>
          <cell r="I691" t="str">
            <v>จ.เพชรบูรณ์</v>
          </cell>
          <cell r="J691" t="str">
            <v>02</v>
          </cell>
          <cell r="K691" t="str">
            <v xml:space="preserve"> อ.ชนแดน</v>
          </cell>
          <cell r="L691" t="str">
            <v>01</v>
          </cell>
          <cell r="M691" t="str">
            <v xml:space="preserve"> 'ต.ชนแดน'</v>
          </cell>
          <cell r="N691" t="str">
            <v>07</v>
          </cell>
          <cell r="O691" t="str">
            <v xml:space="preserve"> หมู่ 7</v>
          </cell>
          <cell r="P691" t="str">
            <v>01</v>
          </cell>
          <cell r="Q691" t="str">
            <v>เปิดดำเนินการ</v>
          </cell>
          <cell r="R691" t="str">
            <v xml:space="preserve">415 ม.7 ถ.ชมฐีระเวช </v>
          </cell>
          <cell r="S691" t="str">
            <v>67150</v>
          </cell>
          <cell r="V691" t="str">
            <v>21</v>
          </cell>
          <cell r="W691" t="str">
            <v>2.1 ทุติยภูมิระดับต้น</v>
          </cell>
          <cell r="AH691" t="str">
            <v>11264</v>
          </cell>
        </row>
        <row r="692">
          <cell r="A692" t="str">
            <v>001126700</v>
          </cell>
          <cell r="B692" t="str">
            <v>โรงพยาบาลศรีเทพ</v>
          </cell>
          <cell r="C692" t="str">
            <v>21002</v>
          </cell>
          <cell r="D692" t="str">
            <v>กระทรวงสาธารณสุข สำนักงานปลัดกระทรวงสาธารณสุข</v>
          </cell>
          <cell r="E692" t="str">
            <v>07</v>
          </cell>
          <cell r="F692" t="str">
            <v>โรงพยาบาลชุมชน</v>
          </cell>
          <cell r="G692" t="str">
            <v>30</v>
          </cell>
          <cell r="H692" t="str">
            <v>67</v>
          </cell>
          <cell r="I692" t="str">
            <v>จ.เพชรบูรณ์</v>
          </cell>
          <cell r="J692" t="str">
            <v>06</v>
          </cell>
          <cell r="K692" t="str">
            <v xml:space="preserve"> อ.ศรีเทพ</v>
          </cell>
          <cell r="L692" t="str">
            <v>02</v>
          </cell>
          <cell r="M692" t="str">
            <v xml:space="preserve"> 'ต.สระกรวด'</v>
          </cell>
          <cell r="N692" t="str">
            <v>12</v>
          </cell>
          <cell r="O692" t="str">
            <v xml:space="preserve"> หมู่ 12</v>
          </cell>
          <cell r="P692" t="str">
            <v>01</v>
          </cell>
          <cell r="Q692" t="str">
            <v>เปิดดำเนินการ</v>
          </cell>
          <cell r="R692" t="str">
            <v xml:space="preserve">70 ม.12 ถ.ศรีเทพ-หนองมะค่า </v>
          </cell>
          <cell r="S692" t="str">
            <v>67170</v>
          </cell>
          <cell r="V692" t="str">
            <v>21</v>
          </cell>
          <cell r="W692" t="str">
            <v>2.1 ทุติยภูมิระดับต้น</v>
          </cell>
          <cell r="AH692" t="str">
            <v>11267</v>
          </cell>
        </row>
        <row r="693">
          <cell r="A693" t="str">
            <v>001126900</v>
          </cell>
          <cell r="B693" t="str">
            <v>โรงพยาบาลบึงสามพัน</v>
          </cell>
          <cell r="C693" t="str">
            <v>21002</v>
          </cell>
          <cell r="D693" t="str">
            <v>กระทรวงสาธารณสุข สำนักงานปลัดกระทรวงสาธารณสุข</v>
          </cell>
          <cell r="E693" t="str">
            <v>07</v>
          </cell>
          <cell r="F693" t="str">
            <v>โรงพยาบาลชุมชน</v>
          </cell>
          <cell r="G693" t="str">
            <v>60</v>
          </cell>
          <cell r="H693" t="str">
            <v>67</v>
          </cell>
          <cell r="I693" t="str">
            <v>จ.เพชรบูรณ์</v>
          </cell>
          <cell r="J693" t="str">
            <v>08</v>
          </cell>
          <cell r="K693" t="str">
            <v xml:space="preserve"> อ.บึงสามพัน</v>
          </cell>
          <cell r="L693" t="str">
            <v>01</v>
          </cell>
          <cell r="M693" t="str">
            <v xml:space="preserve"> 'ต.ซับสมอทอด'</v>
          </cell>
          <cell r="N693" t="str">
            <v>09</v>
          </cell>
          <cell r="O693" t="str">
            <v xml:space="preserve"> หมู่ 9</v>
          </cell>
          <cell r="P693" t="str">
            <v>01</v>
          </cell>
          <cell r="Q693" t="str">
            <v>เปิดดำเนินการ</v>
          </cell>
          <cell r="R693" t="str">
            <v xml:space="preserve">333 </v>
          </cell>
          <cell r="S693" t="str">
            <v>67160</v>
          </cell>
          <cell r="V693" t="str">
            <v>21</v>
          </cell>
          <cell r="W693" t="str">
            <v>2.1 ทุติยภูมิระดับต้น</v>
          </cell>
          <cell r="AH693" t="str">
            <v>11269</v>
          </cell>
        </row>
        <row r="694">
          <cell r="A694" t="str">
            <v>001127100</v>
          </cell>
          <cell r="B694" t="str">
            <v>โรงพยาบาลวังโป่ง</v>
          </cell>
          <cell r="C694" t="str">
            <v>21002</v>
          </cell>
          <cell r="D694" t="str">
            <v>กระทรวงสาธารณสุข สำนักงานปลัดกระทรวงสาธารณสุข</v>
          </cell>
          <cell r="E694" t="str">
            <v>07</v>
          </cell>
          <cell r="F694" t="str">
            <v>โรงพยาบาลชุมชน</v>
          </cell>
          <cell r="G694" t="str">
            <v>30</v>
          </cell>
          <cell r="H694" t="str">
            <v>67</v>
          </cell>
          <cell r="I694" t="str">
            <v>จ.เพชรบูรณ์</v>
          </cell>
          <cell r="J694" t="str">
            <v>10</v>
          </cell>
          <cell r="K694" t="str">
            <v xml:space="preserve"> อ.วังโป่ง</v>
          </cell>
          <cell r="L694" t="str">
            <v>01</v>
          </cell>
          <cell r="M694" t="str">
            <v xml:space="preserve"> 'ต.วังโป่ง'</v>
          </cell>
          <cell r="N694" t="str">
            <v>01</v>
          </cell>
          <cell r="O694" t="str">
            <v xml:space="preserve"> หมู่ 1</v>
          </cell>
          <cell r="P694" t="str">
            <v>01</v>
          </cell>
          <cell r="Q694" t="str">
            <v>เปิดดำเนินการ</v>
          </cell>
          <cell r="R694" t="str">
            <v xml:space="preserve">630 </v>
          </cell>
          <cell r="S694" t="str">
            <v>67240</v>
          </cell>
          <cell r="V694" t="str">
            <v>21</v>
          </cell>
          <cell r="W694" t="str">
            <v>2.1 ทุติยภูมิระดับต้น</v>
          </cell>
          <cell r="AH694" t="str">
            <v>11271</v>
          </cell>
        </row>
        <row r="695">
          <cell r="A695" t="str">
            <v>001127000</v>
          </cell>
          <cell r="B695" t="str">
            <v>โรงพยาบาลน้ำหนาว</v>
          </cell>
          <cell r="C695" t="str">
            <v>21002</v>
          </cell>
          <cell r="D695" t="str">
            <v>กระทรวงสาธารณสุข สำนักงานปลัดกระทรวงสาธารณสุข</v>
          </cell>
          <cell r="E695" t="str">
            <v>07</v>
          </cell>
          <cell r="F695" t="str">
            <v>โรงพยาบาลชุมชน</v>
          </cell>
          <cell r="G695" t="str">
            <v>10</v>
          </cell>
          <cell r="H695" t="str">
            <v>67</v>
          </cell>
          <cell r="I695" t="str">
            <v>จ.เพชรบูรณ์</v>
          </cell>
          <cell r="J695" t="str">
            <v>09</v>
          </cell>
          <cell r="K695" t="str">
            <v xml:space="preserve"> อ.น้ำหนาว</v>
          </cell>
          <cell r="L695" t="str">
            <v>01</v>
          </cell>
          <cell r="M695" t="str">
            <v xml:space="preserve"> 'ต.น้ำหนาว'</v>
          </cell>
          <cell r="N695" t="str">
            <v>05</v>
          </cell>
          <cell r="O695" t="str">
            <v xml:space="preserve"> หมู่ 5</v>
          </cell>
          <cell r="P695" t="str">
            <v>01</v>
          </cell>
          <cell r="Q695" t="str">
            <v>เปิดดำเนินการ</v>
          </cell>
          <cell r="R695" t="str">
            <v xml:space="preserve">333 </v>
          </cell>
          <cell r="S695" t="str">
            <v>67160</v>
          </cell>
          <cell r="V695" t="str">
            <v>21</v>
          </cell>
          <cell r="W695" t="str">
            <v>2.1 ทุติยภูมิระดับต้น</v>
          </cell>
          <cell r="AH695" t="str">
            <v>11270</v>
          </cell>
        </row>
        <row r="696">
          <cell r="A696" t="str">
            <v>001124600</v>
          </cell>
          <cell r="B696" t="str">
            <v>โรงพยาบาลกงไกรลาศ</v>
          </cell>
          <cell r="C696" t="str">
            <v>21002</v>
          </cell>
          <cell r="D696" t="str">
            <v>กระทรวงสาธารณสุข สำนักงานปลัดกระทรวงสาธารณสุข</v>
          </cell>
          <cell r="E696" t="str">
            <v>07</v>
          </cell>
          <cell r="F696" t="str">
            <v>โรงพยาบาลชุมชน</v>
          </cell>
          <cell r="G696" t="str">
            <v>30</v>
          </cell>
          <cell r="H696" t="str">
            <v>64</v>
          </cell>
          <cell r="I696" t="str">
            <v>จ.สุโขทัย</v>
          </cell>
          <cell r="J696" t="str">
            <v>04</v>
          </cell>
          <cell r="K696" t="str">
            <v xml:space="preserve"> อ.กงไกรลาศ</v>
          </cell>
          <cell r="L696" t="str">
            <v>01</v>
          </cell>
          <cell r="M696" t="str">
            <v xml:space="preserve"> 'ต.กง'</v>
          </cell>
          <cell r="N696" t="str">
            <v>02</v>
          </cell>
          <cell r="O696" t="str">
            <v xml:space="preserve"> หมู่ 2</v>
          </cell>
          <cell r="P696" t="str">
            <v>01</v>
          </cell>
          <cell r="Q696" t="str">
            <v>เปิดดำเนินการ</v>
          </cell>
          <cell r="R696" t="str">
            <v>ถ.สิงหวัฒน์</v>
          </cell>
          <cell r="S696" t="str">
            <v>64170</v>
          </cell>
          <cell r="T696" t="str">
            <v>055625248</v>
          </cell>
          <cell r="U696" t="str">
            <v>055691152</v>
          </cell>
          <cell r="V696" t="str">
            <v>21</v>
          </cell>
          <cell r="W696" t="str">
            <v>2.1 ทุติยภูมิระดับต้น</v>
          </cell>
          <cell r="AH696" t="str">
            <v>11246</v>
          </cell>
        </row>
        <row r="697">
          <cell r="A697" t="str">
            <v>001124400</v>
          </cell>
          <cell r="B697" t="str">
            <v>โรงพยาบาลบ้านด่านลานหอย</v>
          </cell>
          <cell r="C697" t="str">
            <v>21002</v>
          </cell>
          <cell r="D697" t="str">
            <v>กระทรวงสาธารณสุข สำนักงานปลัดกระทรวงสาธารณสุข</v>
          </cell>
          <cell r="E697" t="str">
            <v>07</v>
          </cell>
          <cell r="F697" t="str">
            <v>โรงพยาบาลชุมชน</v>
          </cell>
          <cell r="G697" t="str">
            <v>30</v>
          </cell>
          <cell r="H697" t="str">
            <v>64</v>
          </cell>
          <cell r="I697" t="str">
            <v>จ.สุโขทัย</v>
          </cell>
          <cell r="J697" t="str">
            <v>02</v>
          </cell>
          <cell r="K697" t="str">
            <v xml:space="preserve"> อ.บ้านด่านลานหอย</v>
          </cell>
          <cell r="L697" t="str">
            <v>02</v>
          </cell>
          <cell r="M697" t="str">
            <v xml:space="preserve"> 'ต.บ้านด่าน'</v>
          </cell>
          <cell r="N697" t="str">
            <v>02</v>
          </cell>
          <cell r="O697" t="str">
            <v xml:space="preserve"> หมู่ 2</v>
          </cell>
          <cell r="P697" t="str">
            <v>01</v>
          </cell>
          <cell r="Q697" t="str">
            <v>เปิดดำเนินการ</v>
          </cell>
          <cell r="R697" t="str">
            <v xml:space="preserve">ม. 02 </v>
          </cell>
          <cell r="V697" t="str">
            <v>21</v>
          </cell>
          <cell r="W697" t="str">
            <v>2.1 ทุติยภูมิระดับต้น</v>
          </cell>
          <cell r="AH697" t="str">
            <v>11244</v>
          </cell>
        </row>
        <row r="698">
          <cell r="A698" t="str">
            <v>001123300</v>
          </cell>
          <cell r="B698" t="str">
            <v>โรงพยาบาลพรานกระต่าย</v>
          </cell>
          <cell r="C698" t="str">
            <v>21002</v>
          </cell>
          <cell r="D698" t="str">
            <v>กระทรวงสาธารณสุข สำนักงานปลัดกระทรวงสาธารณสุข</v>
          </cell>
          <cell r="E698" t="str">
            <v>07</v>
          </cell>
          <cell r="F698" t="str">
            <v>โรงพยาบาลชุมชน</v>
          </cell>
          <cell r="G698" t="str">
            <v>60</v>
          </cell>
          <cell r="H698" t="str">
            <v>62</v>
          </cell>
          <cell r="I698" t="str">
            <v>จ.กำแพงเพชร</v>
          </cell>
          <cell r="J698" t="str">
            <v>06</v>
          </cell>
          <cell r="K698" t="str">
            <v xml:space="preserve"> อ.พรานกระต่าย</v>
          </cell>
          <cell r="L698" t="str">
            <v>01</v>
          </cell>
          <cell r="M698" t="str">
            <v xml:space="preserve"> 'ต.พรานกระต่าย'</v>
          </cell>
          <cell r="N698" t="str">
            <v>11</v>
          </cell>
          <cell r="O698" t="str">
            <v xml:space="preserve"> หมู่ 11</v>
          </cell>
          <cell r="P698" t="str">
            <v>01</v>
          </cell>
          <cell r="Q698" t="str">
            <v>เปิดดำเนินการ</v>
          </cell>
          <cell r="R698" t="str">
            <v xml:space="preserve">114 </v>
          </cell>
          <cell r="S698" t="str">
            <v>62110</v>
          </cell>
          <cell r="V698" t="str">
            <v>21</v>
          </cell>
          <cell r="W698" t="str">
            <v>2.1 ทุติยภูมิระดับต้น</v>
          </cell>
          <cell r="AH698" t="str">
            <v>11233</v>
          </cell>
        </row>
        <row r="699">
          <cell r="A699" t="str">
            <v>001123400</v>
          </cell>
          <cell r="B699" t="str">
            <v>โรงพยาบาลลานกระบือ</v>
          </cell>
          <cell r="C699" t="str">
            <v>21002</v>
          </cell>
          <cell r="D699" t="str">
            <v>กระทรวงสาธารณสุข สำนักงานปลัดกระทรวงสาธารณสุข</v>
          </cell>
          <cell r="E699" t="str">
            <v>07</v>
          </cell>
          <cell r="F699" t="str">
            <v>โรงพยาบาลชุมชน</v>
          </cell>
          <cell r="G699" t="str">
            <v>30</v>
          </cell>
          <cell r="H699" t="str">
            <v>62</v>
          </cell>
          <cell r="I699" t="str">
            <v>จ.กำแพงเพชร</v>
          </cell>
          <cell r="J699" t="str">
            <v>07</v>
          </cell>
          <cell r="K699" t="str">
            <v xml:space="preserve"> อ.ลานกระบือ</v>
          </cell>
          <cell r="L699" t="str">
            <v>01</v>
          </cell>
          <cell r="M699" t="str">
            <v xml:space="preserve"> 'ต.ลานกระบือ'</v>
          </cell>
          <cell r="N699" t="str">
            <v>06</v>
          </cell>
          <cell r="O699" t="str">
            <v xml:space="preserve"> หมู่ 6</v>
          </cell>
          <cell r="P699" t="str">
            <v>01</v>
          </cell>
          <cell r="Q699" t="str">
            <v>เปิดดำเนินการ</v>
          </cell>
          <cell r="R699" t="str">
            <v>62</v>
          </cell>
          <cell r="S699" t="str">
            <v>62170</v>
          </cell>
          <cell r="V699" t="str">
            <v>21</v>
          </cell>
          <cell r="W699" t="str">
            <v>2.1 ทุติยภูมิระดับต้น</v>
          </cell>
          <cell r="AH699" t="str">
            <v>11234</v>
          </cell>
        </row>
        <row r="700">
          <cell r="A700" t="str">
            <v>001123500</v>
          </cell>
          <cell r="B700" t="str">
            <v>โรงพยาบาลทรายทองวัฒนา</v>
          </cell>
          <cell r="C700" t="str">
            <v>21002</v>
          </cell>
          <cell r="D700" t="str">
            <v>กระทรวงสาธารณสุข สำนักงานปลัดกระทรวงสาธารณสุข</v>
          </cell>
          <cell r="E700" t="str">
            <v>07</v>
          </cell>
          <cell r="F700" t="str">
            <v>โรงพยาบาลชุมชน</v>
          </cell>
          <cell r="G700" t="str">
            <v>10</v>
          </cell>
          <cell r="H700" t="str">
            <v>62</v>
          </cell>
          <cell r="I700" t="str">
            <v>จ.กำแพงเพชร</v>
          </cell>
          <cell r="J700" t="str">
            <v>08</v>
          </cell>
          <cell r="K700" t="str">
            <v xml:space="preserve"> อ.ทรายทองวัฒนา</v>
          </cell>
          <cell r="L700" t="str">
            <v>01</v>
          </cell>
          <cell r="M700" t="str">
            <v xml:space="preserve"> 'ต.ทุ่งทราย'</v>
          </cell>
          <cell r="N700" t="str">
            <v>01</v>
          </cell>
          <cell r="O700" t="str">
            <v xml:space="preserve"> หมู่ 1</v>
          </cell>
          <cell r="P700" t="str">
            <v>01</v>
          </cell>
          <cell r="Q700" t="str">
            <v>เปิดดำเนินการ</v>
          </cell>
          <cell r="S700" t="str">
            <v>62190</v>
          </cell>
          <cell r="V700" t="str">
            <v>21</v>
          </cell>
          <cell r="W700" t="str">
            <v>2.1 ทุติยภูมิระดับต้น</v>
          </cell>
          <cell r="AH700" t="str">
            <v>11235</v>
          </cell>
        </row>
        <row r="701">
          <cell r="A701" t="str">
            <v>001122800</v>
          </cell>
          <cell r="B701" t="str">
            <v>โรงพยาบาลทุ่งโพธิ์ทะเล</v>
          </cell>
          <cell r="C701" t="str">
            <v>21002</v>
          </cell>
          <cell r="D701" t="str">
            <v>กระทรวงสาธารณสุข สำนักงานปลัดกระทรวงสาธารณสุข</v>
          </cell>
          <cell r="E701" t="str">
            <v>07</v>
          </cell>
          <cell r="F701" t="str">
            <v>โรงพยาบาลชุมชน</v>
          </cell>
          <cell r="G701" t="str">
            <v>10</v>
          </cell>
          <cell r="H701" t="str">
            <v>62</v>
          </cell>
          <cell r="I701" t="str">
            <v>จ.กำแพงเพชร</v>
          </cell>
          <cell r="J701" t="str">
            <v>01</v>
          </cell>
          <cell r="K701" t="str">
            <v xml:space="preserve"> อ.เมืองกำแพงเพชร</v>
          </cell>
          <cell r="L701" t="str">
            <v>12</v>
          </cell>
          <cell r="M701" t="str">
            <v xml:space="preserve"> 'ต.นิคมทุ่งโพธิ์ทะเล'</v>
          </cell>
          <cell r="N701" t="str">
            <v>12</v>
          </cell>
          <cell r="O701" t="str">
            <v xml:space="preserve"> หมู่ 12</v>
          </cell>
          <cell r="P701" t="str">
            <v>01</v>
          </cell>
          <cell r="Q701" t="str">
            <v>เปิดดำเนินการ</v>
          </cell>
          <cell r="S701" t="str">
            <v>62000</v>
          </cell>
          <cell r="V701" t="str">
            <v>21</v>
          </cell>
          <cell r="W701" t="str">
            <v>2.1 ทุติยภูมิระดับต้น</v>
          </cell>
          <cell r="AH701" t="str">
            <v>11228</v>
          </cell>
        </row>
        <row r="702">
          <cell r="A702" t="str">
            <v>001122900</v>
          </cell>
          <cell r="B702" t="str">
            <v>โรงพยาบาลไทรงาม</v>
          </cell>
          <cell r="C702" t="str">
            <v>21002</v>
          </cell>
          <cell r="D702" t="str">
            <v>กระทรวงสาธารณสุข สำนักงานปลัดกระทรวงสาธารณสุข</v>
          </cell>
          <cell r="E702" t="str">
            <v>07</v>
          </cell>
          <cell r="F702" t="str">
            <v>โรงพยาบาลชุมชน</v>
          </cell>
          <cell r="G702" t="str">
            <v>30</v>
          </cell>
          <cell r="H702" t="str">
            <v>62</v>
          </cell>
          <cell r="I702" t="str">
            <v>จ.กำแพงเพชร</v>
          </cell>
          <cell r="J702" t="str">
            <v>02</v>
          </cell>
          <cell r="K702" t="str">
            <v xml:space="preserve"> อ.ไทรงาม</v>
          </cell>
          <cell r="L702" t="str">
            <v>01</v>
          </cell>
          <cell r="M702" t="str">
            <v xml:space="preserve"> 'ต.ไทรงาม'</v>
          </cell>
          <cell r="N702" t="str">
            <v>04</v>
          </cell>
          <cell r="O702" t="str">
            <v xml:space="preserve"> หมู่ 4</v>
          </cell>
          <cell r="P702" t="str">
            <v>01</v>
          </cell>
          <cell r="Q702" t="str">
            <v>เปิดดำเนินการ</v>
          </cell>
          <cell r="R702" t="str">
            <v xml:space="preserve">1 </v>
          </cell>
          <cell r="S702" t="str">
            <v>62150</v>
          </cell>
          <cell r="V702" t="str">
            <v>21</v>
          </cell>
          <cell r="W702" t="str">
            <v>2.1 ทุติยภูมิระดับต้น</v>
          </cell>
          <cell r="AH702" t="str">
            <v>11229</v>
          </cell>
        </row>
        <row r="703">
          <cell r="A703" t="str">
            <v>001123000</v>
          </cell>
          <cell r="B703" t="str">
            <v>โรงพยาบาลคลองลาน</v>
          </cell>
          <cell r="C703" t="str">
            <v>21002</v>
          </cell>
          <cell r="D703" t="str">
            <v>กระทรวงสาธารณสุข สำนักงานปลัดกระทรวงสาธารณสุข</v>
          </cell>
          <cell r="E703" t="str">
            <v>07</v>
          </cell>
          <cell r="F703" t="str">
            <v>โรงพยาบาลชุมชน</v>
          </cell>
          <cell r="G703" t="str">
            <v>60</v>
          </cell>
          <cell r="H703" t="str">
            <v>62</v>
          </cell>
          <cell r="I703" t="str">
            <v>จ.กำแพงเพชร</v>
          </cell>
          <cell r="J703" t="str">
            <v>03</v>
          </cell>
          <cell r="K703" t="str">
            <v xml:space="preserve"> อ.คลองลาน</v>
          </cell>
          <cell r="L703" t="str">
            <v>01</v>
          </cell>
          <cell r="M703" t="str">
            <v xml:space="preserve"> 'ต.คลองน้ำไหล'</v>
          </cell>
          <cell r="N703" t="str">
            <v>09</v>
          </cell>
          <cell r="O703" t="str">
            <v xml:space="preserve"> หมู่ 9</v>
          </cell>
          <cell r="P703" t="str">
            <v>01</v>
          </cell>
          <cell r="Q703" t="str">
            <v>เปิดดำเนินการ</v>
          </cell>
          <cell r="R703" t="str">
            <v xml:space="preserve">9 </v>
          </cell>
          <cell r="S703" t="str">
            <v>62180</v>
          </cell>
          <cell r="V703" t="str">
            <v>21</v>
          </cell>
          <cell r="W703" t="str">
            <v>2.1 ทุติยภูมิระดับต้น</v>
          </cell>
          <cell r="AH703" t="str">
            <v>11230</v>
          </cell>
        </row>
        <row r="704">
          <cell r="A704" t="str">
            <v>001123600</v>
          </cell>
          <cell r="B704" t="str">
            <v>โรงพยาบาลปางศิลาทอง</v>
          </cell>
          <cell r="C704" t="str">
            <v>21002</v>
          </cell>
          <cell r="D704" t="str">
            <v>กระทรวงสาธารณสุข สำนักงานปลัดกระทรวงสาธารณสุข</v>
          </cell>
          <cell r="E704" t="str">
            <v>07</v>
          </cell>
          <cell r="F704" t="str">
            <v>โรงพยาบาลชุมชน</v>
          </cell>
          <cell r="G704" t="str">
            <v>30</v>
          </cell>
          <cell r="H704" t="str">
            <v>62</v>
          </cell>
          <cell r="I704" t="str">
            <v>จ.กำแพงเพชร</v>
          </cell>
          <cell r="J704" t="str">
            <v>09</v>
          </cell>
          <cell r="K704" t="str">
            <v xml:space="preserve"> อ.ปางศิลาทอง</v>
          </cell>
          <cell r="L704" t="str">
            <v>02</v>
          </cell>
          <cell r="M704" t="str">
            <v xml:space="preserve"> 'ต.หินดาต'</v>
          </cell>
          <cell r="N704" t="str">
            <v>04</v>
          </cell>
          <cell r="O704" t="str">
            <v xml:space="preserve"> หมู่ 4</v>
          </cell>
          <cell r="P704" t="str">
            <v>01</v>
          </cell>
          <cell r="Q704" t="str">
            <v>เปิดดำเนินการ</v>
          </cell>
          <cell r="S704" t="str">
            <v>62120</v>
          </cell>
          <cell r="V704" t="str">
            <v>21</v>
          </cell>
          <cell r="W704" t="str">
            <v>2.1 ทุติยภูมิระดับต้น</v>
          </cell>
          <cell r="AH704" t="str">
            <v>11236</v>
          </cell>
        </row>
        <row r="705">
          <cell r="A705" t="str">
            <v>001125800</v>
          </cell>
          <cell r="B705" t="str">
            <v>โรงพยาบาลวังทรายพูน</v>
          </cell>
          <cell r="C705" t="str">
            <v>21002</v>
          </cell>
          <cell r="D705" t="str">
            <v>กระทรวงสาธารณสุข สำนักงานปลัดกระทรวงสาธารณสุข</v>
          </cell>
          <cell r="E705" t="str">
            <v>07</v>
          </cell>
          <cell r="F705" t="str">
            <v>โรงพยาบาลชุมชน</v>
          </cell>
          <cell r="G705" t="str">
            <v>30</v>
          </cell>
          <cell r="H705" t="str">
            <v>66</v>
          </cell>
          <cell r="I705" t="str">
            <v>จ.พิจิตร</v>
          </cell>
          <cell r="J705" t="str">
            <v>02</v>
          </cell>
          <cell r="K705" t="str">
            <v xml:space="preserve"> อ.วังทรายพูน</v>
          </cell>
          <cell r="L705" t="str">
            <v>01</v>
          </cell>
          <cell r="M705" t="str">
            <v xml:space="preserve"> 'ต.วังทรายพูน'</v>
          </cell>
          <cell r="N705" t="str">
            <v>01</v>
          </cell>
          <cell r="O705" t="str">
            <v xml:space="preserve"> หมู่ 1</v>
          </cell>
          <cell r="P705" t="str">
            <v>01</v>
          </cell>
          <cell r="Q705" t="str">
            <v>เปิดดำเนินการ</v>
          </cell>
          <cell r="R705" t="str">
            <v>340</v>
          </cell>
          <cell r="T705" t="str">
            <v>056695032</v>
          </cell>
          <cell r="V705" t="str">
            <v>21</v>
          </cell>
          <cell r="W705" t="str">
            <v>2.1 ทุติยภูมิระดับต้น</v>
          </cell>
          <cell r="AH705" t="str">
            <v>11258</v>
          </cell>
        </row>
        <row r="706">
          <cell r="A706" t="str">
            <v>001126200</v>
          </cell>
          <cell r="B706" t="str">
            <v>โรงพยาบาลสามง่าม</v>
          </cell>
          <cell r="C706" t="str">
            <v>21002</v>
          </cell>
          <cell r="D706" t="str">
            <v>กระทรวงสาธารณสุข สำนักงานปลัดกระทรวงสาธารณสุข</v>
          </cell>
          <cell r="E706" t="str">
            <v>07</v>
          </cell>
          <cell r="F706" t="str">
            <v>โรงพยาบาลชุมชน</v>
          </cell>
          <cell r="G706" t="str">
            <v>60</v>
          </cell>
          <cell r="H706" t="str">
            <v>66</v>
          </cell>
          <cell r="I706" t="str">
            <v>จ.พิจิตร</v>
          </cell>
          <cell r="J706" t="str">
            <v>07</v>
          </cell>
          <cell r="K706" t="str">
            <v xml:space="preserve"> อ.สามง่าม</v>
          </cell>
          <cell r="L706" t="str">
            <v>01</v>
          </cell>
          <cell r="M706" t="str">
            <v xml:space="preserve"> 'ต.สามง่าม'</v>
          </cell>
          <cell r="N706" t="str">
            <v>05</v>
          </cell>
          <cell r="O706" t="str">
            <v xml:space="preserve"> หมู่ 5</v>
          </cell>
          <cell r="P706" t="str">
            <v>01</v>
          </cell>
          <cell r="Q706" t="str">
            <v>เปิดดำเนินการ</v>
          </cell>
          <cell r="R706" t="str">
            <v xml:space="preserve">104 </v>
          </cell>
          <cell r="S706" t="str">
            <v>66140</v>
          </cell>
          <cell r="T706" t="str">
            <v>056691228</v>
          </cell>
          <cell r="V706" t="str">
            <v>21</v>
          </cell>
          <cell r="W706" t="str">
            <v>2.1 ทุติยภูมิระดับต้น</v>
          </cell>
          <cell r="AH706" t="str">
            <v>11262</v>
          </cell>
        </row>
        <row r="707">
          <cell r="A707" t="str">
            <v>001126100</v>
          </cell>
          <cell r="B707" t="str">
            <v>โรงพยาบาลโพทะเล</v>
          </cell>
          <cell r="C707" t="str">
            <v>21002</v>
          </cell>
          <cell r="D707" t="str">
            <v>กระทรวงสาธารณสุข สำนักงานปลัดกระทรวงสาธารณสุข</v>
          </cell>
          <cell r="E707" t="str">
            <v>07</v>
          </cell>
          <cell r="F707" t="str">
            <v>โรงพยาบาลชุมชน</v>
          </cell>
          <cell r="G707" t="str">
            <v>30</v>
          </cell>
          <cell r="H707" t="str">
            <v>66</v>
          </cell>
          <cell r="I707" t="str">
            <v>จ.พิจิตร</v>
          </cell>
          <cell r="J707" t="str">
            <v>06</v>
          </cell>
          <cell r="K707" t="str">
            <v xml:space="preserve"> อ.โพทะเล</v>
          </cell>
          <cell r="L707" t="str">
            <v>01</v>
          </cell>
          <cell r="M707" t="str">
            <v xml:space="preserve"> 'ต.โพทะเล'</v>
          </cell>
          <cell r="N707" t="str">
            <v>02</v>
          </cell>
          <cell r="O707" t="str">
            <v xml:space="preserve"> หมู่ 2</v>
          </cell>
          <cell r="P707" t="str">
            <v>01</v>
          </cell>
          <cell r="Q707" t="str">
            <v>เปิดดำเนินการ</v>
          </cell>
          <cell r="R707" t="str">
            <v xml:space="preserve">762  ถ.โพทะเล-บรรพต </v>
          </cell>
          <cell r="S707" t="str">
            <v>66130</v>
          </cell>
          <cell r="V707" t="str">
            <v>21</v>
          </cell>
          <cell r="W707" t="str">
            <v>2.1 ทุติยภูมิระดับต้น</v>
          </cell>
          <cell r="AH707" t="str">
            <v>11261</v>
          </cell>
        </row>
        <row r="708">
          <cell r="A708" t="str">
            <v>001126300</v>
          </cell>
          <cell r="B708" t="str">
            <v>โรงพยาบาลทับคล้อ</v>
          </cell>
          <cell r="C708" t="str">
            <v>21002</v>
          </cell>
          <cell r="D708" t="str">
            <v>กระทรวงสาธารณสุข สำนักงานปลัดกระทรวงสาธารณสุข</v>
          </cell>
          <cell r="E708" t="str">
            <v>07</v>
          </cell>
          <cell r="F708" t="str">
            <v>โรงพยาบาลชุมชน</v>
          </cell>
          <cell r="G708" t="str">
            <v>30</v>
          </cell>
          <cell r="H708" t="str">
            <v>66</v>
          </cell>
          <cell r="I708" t="str">
            <v>จ.พิจิตร</v>
          </cell>
          <cell r="J708" t="str">
            <v>08</v>
          </cell>
          <cell r="K708" t="str">
            <v xml:space="preserve"> อ.ทับคล้อ</v>
          </cell>
          <cell r="L708" t="str">
            <v>02</v>
          </cell>
          <cell r="M708" t="str">
            <v xml:space="preserve"> 'ต.เขาทราย'</v>
          </cell>
          <cell r="N708" t="str">
            <v>04</v>
          </cell>
          <cell r="O708" t="str">
            <v xml:space="preserve"> หมู่ 4</v>
          </cell>
          <cell r="P708" t="str">
            <v>01</v>
          </cell>
          <cell r="Q708" t="str">
            <v>เปิดดำเนินการ</v>
          </cell>
          <cell r="R708" t="str">
            <v xml:space="preserve">54 ม.4 ถ.ชมฐีระเวช </v>
          </cell>
          <cell r="S708" t="str">
            <v>66150</v>
          </cell>
          <cell r="V708" t="str">
            <v>21</v>
          </cell>
          <cell r="W708" t="str">
            <v>2.1 ทุติยภูมิระดับต้น</v>
          </cell>
          <cell r="AH708" t="str">
            <v>11263</v>
          </cell>
        </row>
        <row r="709">
          <cell r="A709" t="str">
            <v>001122600</v>
          </cell>
          <cell r="B709" t="str">
            <v>โรงพยาบาลลานสัก</v>
          </cell>
          <cell r="C709" t="str">
            <v>21002</v>
          </cell>
          <cell r="D709" t="str">
            <v>กระทรวงสาธารณสุข สำนักงานปลัดกระทรวงสาธารณสุข</v>
          </cell>
          <cell r="E709" t="str">
            <v>07</v>
          </cell>
          <cell r="F709" t="str">
            <v>โรงพยาบาลชุมชน</v>
          </cell>
          <cell r="G709" t="str">
            <v>60</v>
          </cell>
          <cell r="H709" t="str">
            <v>61</v>
          </cell>
          <cell r="I709" t="str">
            <v>จ.อุทัยธานี</v>
          </cell>
          <cell r="J709" t="str">
            <v>07</v>
          </cell>
          <cell r="K709" t="str">
            <v xml:space="preserve"> อ.ลานสัก</v>
          </cell>
          <cell r="L709" t="str">
            <v>01</v>
          </cell>
          <cell r="M709" t="str">
            <v xml:space="preserve"> 'ต.ลานสัก'</v>
          </cell>
          <cell r="N709" t="str">
            <v>02</v>
          </cell>
          <cell r="O709" t="str">
            <v xml:space="preserve"> หมู่ 2</v>
          </cell>
          <cell r="P709" t="str">
            <v>01</v>
          </cell>
          <cell r="Q709" t="str">
            <v>เปิดดำเนินการ</v>
          </cell>
          <cell r="R709" t="str">
            <v xml:space="preserve">466 </v>
          </cell>
          <cell r="S709" t="str">
            <v>61160</v>
          </cell>
          <cell r="T709" t="str">
            <v>056537130</v>
          </cell>
          <cell r="U709" t="str">
            <v>056537133</v>
          </cell>
          <cell r="V709" t="str">
            <v>21</v>
          </cell>
          <cell r="W709" t="str">
            <v>2.1 ทุติยภูมิระดับต้น</v>
          </cell>
          <cell r="X709" t="str">
            <v>S</v>
          </cell>
          <cell r="Y709" t="str">
            <v xml:space="preserve">บริการ  </v>
          </cell>
          <cell r="AH709" t="str">
            <v>11226</v>
          </cell>
        </row>
        <row r="710">
          <cell r="A710" t="str">
            <v>001122100</v>
          </cell>
          <cell r="B710" t="str">
            <v>โรงพยาบาลทัพทัน</v>
          </cell>
          <cell r="C710" t="str">
            <v>21002</v>
          </cell>
          <cell r="D710" t="str">
            <v>กระทรวงสาธารณสุข สำนักงานปลัดกระทรวงสาธารณสุข</v>
          </cell>
          <cell r="E710" t="str">
            <v>07</v>
          </cell>
          <cell r="F710" t="str">
            <v>โรงพยาบาลชุมชน</v>
          </cell>
          <cell r="G710" t="str">
            <v>90</v>
          </cell>
          <cell r="H710" t="str">
            <v>61</v>
          </cell>
          <cell r="I710" t="str">
            <v>จ.อุทัยธานี</v>
          </cell>
          <cell r="J710" t="str">
            <v>02</v>
          </cell>
          <cell r="K710" t="str">
            <v xml:space="preserve"> อ.ทัพทัน</v>
          </cell>
          <cell r="L710" t="str">
            <v>01</v>
          </cell>
          <cell r="M710" t="str">
            <v xml:space="preserve"> 'ต.ทัพทัน'</v>
          </cell>
          <cell r="N710" t="str">
            <v>01</v>
          </cell>
          <cell r="O710" t="str">
            <v xml:space="preserve"> หมู่ 1</v>
          </cell>
          <cell r="P710" t="str">
            <v>01</v>
          </cell>
          <cell r="Q710" t="str">
            <v>เปิดดำเนินการ</v>
          </cell>
          <cell r="R710" t="str">
            <v xml:space="preserve">375 </v>
          </cell>
          <cell r="S710" t="str">
            <v>61120</v>
          </cell>
          <cell r="T710" t="str">
            <v>056540026</v>
          </cell>
          <cell r="U710" t="str">
            <v>056540025</v>
          </cell>
          <cell r="V710" t="str">
            <v>21</v>
          </cell>
          <cell r="W710" t="str">
            <v>2.1 ทุติยภูมิระดับต้น</v>
          </cell>
          <cell r="X710" t="str">
            <v>S</v>
          </cell>
          <cell r="Y710" t="str">
            <v xml:space="preserve">บริการ  </v>
          </cell>
          <cell r="AH710" t="str">
            <v>11221</v>
          </cell>
        </row>
        <row r="711">
          <cell r="A711" t="str">
            <v>001122200</v>
          </cell>
          <cell r="B711" t="str">
            <v>โรงพยาบาลสว่างอารมณ์</v>
          </cell>
          <cell r="C711" t="str">
            <v>21002</v>
          </cell>
          <cell r="D711" t="str">
            <v>กระทรวงสาธารณสุข สำนักงานปลัดกระทรวงสาธารณสุข</v>
          </cell>
          <cell r="E711" t="str">
            <v>07</v>
          </cell>
          <cell r="F711" t="str">
            <v>โรงพยาบาลชุมชน</v>
          </cell>
          <cell r="G711" t="str">
            <v>30</v>
          </cell>
          <cell r="H711" t="str">
            <v>61</v>
          </cell>
          <cell r="I711" t="str">
            <v>จ.อุทัยธานี</v>
          </cell>
          <cell r="J711" t="str">
            <v>03</v>
          </cell>
          <cell r="K711" t="str">
            <v xml:space="preserve"> อ.สว่างอารมณ์</v>
          </cell>
          <cell r="L711" t="str">
            <v>01</v>
          </cell>
          <cell r="M711" t="str">
            <v xml:space="preserve"> 'ต.สว่างอารมณ์'</v>
          </cell>
          <cell r="N711" t="str">
            <v>01</v>
          </cell>
          <cell r="O711" t="str">
            <v xml:space="preserve"> หมู่ 1</v>
          </cell>
          <cell r="P711" t="str">
            <v>01</v>
          </cell>
          <cell r="Q711" t="str">
            <v>เปิดดำเนินการ</v>
          </cell>
          <cell r="R711" t="str">
            <v xml:space="preserve"> 80 </v>
          </cell>
          <cell r="S711" t="str">
            <v>61150</v>
          </cell>
          <cell r="T711" t="str">
            <v>056599000</v>
          </cell>
          <cell r="U711" t="str">
            <v>056599000</v>
          </cell>
          <cell r="V711" t="str">
            <v>21</v>
          </cell>
          <cell r="W711" t="str">
            <v>2.1 ทุติยภูมิระดับต้น</v>
          </cell>
          <cell r="X711" t="str">
            <v>S</v>
          </cell>
          <cell r="Y711" t="str">
            <v xml:space="preserve">บริการ  </v>
          </cell>
          <cell r="AH711" t="str">
            <v>11222</v>
          </cell>
        </row>
        <row r="712">
          <cell r="A712" t="str">
            <v>001122300</v>
          </cell>
          <cell r="B712" t="str">
            <v>โรงพยาบาลหนองฉาง</v>
          </cell>
          <cell r="C712" t="str">
            <v>21002</v>
          </cell>
          <cell r="D712" t="str">
            <v>กระทรวงสาธารณสุข สำนักงานปลัดกระทรวงสาธารณสุข</v>
          </cell>
          <cell r="E712" t="str">
            <v>07</v>
          </cell>
          <cell r="F712" t="str">
            <v>โรงพยาบาลชุมชน</v>
          </cell>
          <cell r="G712" t="str">
            <v>60</v>
          </cell>
          <cell r="H712" t="str">
            <v>61</v>
          </cell>
          <cell r="I712" t="str">
            <v>จ.อุทัยธานี</v>
          </cell>
          <cell r="J712" t="str">
            <v>04</v>
          </cell>
          <cell r="K712" t="str">
            <v xml:space="preserve"> อ.หนองฉาง</v>
          </cell>
          <cell r="L712" t="str">
            <v>01</v>
          </cell>
          <cell r="M712" t="str">
            <v xml:space="preserve"> 'ต.หนองฉาง'</v>
          </cell>
          <cell r="N712" t="str">
            <v>05</v>
          </cell>
          <cell r="O712" t="str">
            <v xml:space="preserve"> หมู่ 5</v>
          </cell>
          <cell r="P712" t="str">
            <v>01</v>
          </cell>
          <cell r="Q712" t="str">
            <v>เปิดดำเนินการ</v>
          </cell>
          <cell r="R712" t="str">
            <v xml:space="preserve"> 345 </v>
          </cell>
          <cell r="S712" t="str">
            <v>61110</v>
          </cell>
          <cell r="T712" t="str">
            <v>056531141</v>
          </cell>
          <cell r="U712" t="str">
            <v>046531544</v>
          </cell>
          <cell r="V712" t="str">
            <v>21</v>
          </cell>
          <cell r="W712" t="str">
            <v>2.1 ทุติยภูมิระดับต้น</v>
          </cell>
          <cell r="X712" t="str">
            <v>S</v>
          </cell>
          <cell r="Y712" t="str">
            <v xml:space="preserve">บริการ  </v>
          </cell>
          <cell r="AH712" t="str">
            <v>11223</v>
          </cell>
        </row>
        <row r="713">
          <cell r="A713" t="str">
            <v>001122400</v>
          </cell>
          <cell r="B713" t="str">
            <v>โรงพยาบาลหนองขาหย่าง</v>
          </cell>
          <cell r="C713" t="str">
            <v>21002</v>
          </cell>
          <cell r="D713" t="str">
            <v>กระทรวงสาธารณสุข สำนักงานปลัดกระทรวงสาธารณสุข</v>
          </cell>
          <cell r="E713" t="str">
            <v>07</v>
          </cell>
          <cell r="F713" t="str">
            <v>โรงพยาบาลชุมชน</v>
          </cell>
          <cell r="G713" t="str">
            <v>10</v>
          </cell>
          <cell r="H713" t="str">
            <v>61</v>
          </cell>
          <cell r="I713" t="str">
            <v>จ.อุทัยธานี</v>
          </cell>
          <cell r="J713" t="str">
            <v>05</v>
          </cell>
          <cell r="K713" t="str">
            <v xml:space="preserve"> อ.หนองขาหย่าง</v>
          </cell>
          <cell r="L713" t="str">
            <v>01</v>
          </cell>
          <cell r="M713" t="str">
            <v xml:space="preserve"> 'ต.หนองขาหย่าง'</v>
          </cell>
          <cell r="N713" t="str">
            <v>05</v>
          </cell>
          <cell r="O713" t="str">
            <v xml:space="preserve"> หมู่ 5</v>
          </cell>
          <cell r="P713" t="str">
            <v>01</v>
          </cell>
          <cell r="Q713" t="str">
            <v>เปิดดำเนินการ</v>
          </cell>
          <cell r="R713" t="str">
            <v>41/1</v>
          </cell>
          <cell r="S713" t="str">
            <v>61130</v>
          </cell>
          <cell r="T713" t="str">
            <v>056545210</v>
          </cell>
          <cell r="U713" t="str">
            <v>056545213</v>
          </cell>
          <cell r="V713" t="str">
            <v>21</v>
          </cell>
          <cell r="W713" t="str">
            <v>2.1 ทุติยภูมิระดับต้น</v>
          </cell>
          <cell r="X713" t="str">
            <v>S</v>
          </cell>
          <cell r="Y713" t="str">
            <v xml:space="preserve">บริการ  </v>
          </cell>
          <cell r="AH713" t="str">
            <v>11224</v>
          </cell>
        </row>
        <row r="714">
          <cell r="A714" t="str">
            <v>001122700</v>
          </cell>
          <cell r="B714" t="str">
            <v>โรงพยาบาลห้วยคต</v>
          </cell>
          <cell r="C714" t="str">
            <v>21002</v>
          </cell>
          <cell r="D714" t="str">
            <v>กระทรวงสาธารณสุข สำนักงานปลัดกระทรวงสาธารณสุข</v>
          </cell>
          <cell r="E714" t="str">
            <v>07</v>
          </cell>
          <cell r="F714" t="str">
            <v>โรงพยาบาลชุมชน</v>
          </cell>
          <cell r="G714" t="str">
            <v>30</v>
          </cell>
          <cell r="H714" t="str">
            <v>61</v>
          </cell>
          <cell r="I714" t="str">
            <v>จ.อุทัยธานี</v>
          </cell>
          <cell r="J714" t="str">
            <v>08</v>
          </cell>
          <cell r="K714" t="str">
            <v xml:space="preserve"> อ.ห้วยคต</v>
          </cell>
          <cell r="L714" t="str">
            <v>01</v>
          </cell>
          <cell r="M714" t="str">
            <v xml:space="preserve"> 'ต.สุขฤทัย'</v>
          </cell>
          <cell r="N714" t="str">
            <v>05</v>
          </cell>
          <cell r="O714" t="str">
            <v xml:space="preserve"> หมู่ 5</v>
          </cell>
          <cell r="P714" t="str">
            <v>01</v>
          </cell>
          <cell r="Q714" t="str">
            <v>เปิดดำเนินการ</v>
          </cell>
          <cell r="R714" t="str">
            <v xml:space="preserve">127 </v>
          </cell>
          <cell r="S714" t="str">
            <v>61170</v>
          </cell>
          <cell r="T714" t="str">
            <v>056518008</v>
          </cell>
          <cell r="U714" t="str">
            <v>056518009</v>
          </cell>
          <cell r="V714" t="str">
            <v>21</v>
          </cell>
          <cell r="W714" t="str">
            <v>2.1 ทุติยภูมิระดับต้น</v>
          </cell>
          <cell r="X714" t="str">
            <v>S</v>
          </cell>
          <cell r="Y714" t="str">
            <v xml:space="preserve">บริการ  </v>
          </cell>
          <cell r="AH714" t="str">
            <v>11227</v>
          </cell>
        </row>
        <row r="715">
          <cell r="A715" t="str">
            <v>001126600</v>
          </cell>
          <cell r="B715" t="str">
            <v>โรงพยาบาลวิเชียรบุรี</v>
          </cell>
          <cell r="C715" t="str">
            <v>21002</v>
          </cell>
          <cell r="D715" t="str">
            <v>กระทรวงสาธารณสุข สำนักงานปลัดกระทรวงสาธารณสุข</v>
          </cell>
          <cell r="E715" t="str">
            <v>07</v>
          </cell>
          <cell r="F715" t="str">
            <v>โรงพยาบาลชุมชน</v>
          </cell>
          <cell r="G715" t="str">
            <v>90</v>
          </cell>
          <cell r="H715" t="str">
            <v>67</v>
          </cell>
          <cell r="I715" t="str">
            <v>จ.เพชรบูรณ์</v>
          </cell>
          <cell r="J715" t="str">
            <v>05</v>
          </cell>
          <cell r="K715" t="str">
            <v xml:space="preserve"> อ.วิเชียรบุรี</v>
          </cell>
          <cell r="L715" t="str">
            <v>02</v>
          </cell>
          <cell r="M715" t="str">
            <v xml:space="preserve"> 'ต.สระประดู่'</v>
          </cell>
          <cell r="N715" t="str">
            <v>01</v>
          </cell>
          <cell r="O715" t="str">
            <v xml:space="preserve"> หมู่ 1</v>
          </cell>
          <cell r="P715" t="str">
            <v>01</v>
          </cell>
          <cell r="Q715" t="str">
            <v>เปิดดำเนินการ</v>
          </cell>
          <cell r="R715" t="str">
            <v xml:space="preserve">227ม.1 ถ.สระบุรี-หล่มสัก </v>
          </cell>
          <cell r="S715" t="str">
            <v>67130</v>
          </cell>
          <cell r="V715" t="str">
            <v>23</v>
          </cell>
          <cell r="W715" t="str">
            <v>2.3 ทุติยภูมิระดับสูง</v>
          </cell>
          <cell r="AH715" t="str">
            <v>11266</v>
          </cell>
        </row>
        <row r="716">
          <cell r="A716" t="str">
            <v>001131000</v>
          </cell>
          <cell r="B716" t="str">
            <v>โรงพยาบาลชะอำ</v>
          </cell>
          <cell r="C716" t="str">
            <v>21002</v>
          </cell>
          <cell r="D716" t="str">
            <v>กระทรวงสาธารณสุข สำนักงานปลัดกระทรวงสาธารณสุข</v>
          </cell>
          <cell r="E716" t="str">
            <v>07</v>
          </cell>
          <cell r="F716" t="str">
            <v>โรงพยาบาลชุมชน</v>
          </cell>
          <cell r="G716" t="str">
            <v>60</v>
          </cell>
          <cell r="H716" t="str">
            <v>76</v>
          </cell>
          <cell r="I716" t="str">
            <v>จ.เพชรบุรี</v>
          </cell>
          <cell r="J716" t="str">
            <v>04</v>
          </cell>
          <cell r="K716" t="str">
            <v xml:space="preserve"> อ.ชะอำ</v>
          </cell>
          <cell r="L716" t="str">
            <v>01</v>
          </cell>
          <cell r="M716" t="str">
            <v xml:space="preserve"> 'ต.ชะอำ'</v>
          </cell>
          <cell r="N716" t="str">
            <v>00</v>
          </cell>
          <cell r="O716" t="str">
            <v xml:space="preserve"> หมู่ 0</v>
          </cell>
          <cell r="P716" t="str">
            <v>01</v>
          </cell>
          <cell r="Q716" t="str">
            <v>เปิดดำเนินการ</v>
          </cell>
          <cell r="R716" t="str">
            <v xml:space="preserve">8 ถ.ชะอำ-คลองเทียน </v>
          </cell>
          <cell r="S716" t="str">
            <v>76120</v>
          </cell>
          <cell r="T716" t="str">
            <v>032471007</v>
          </cell>
          <cell r="U716" t="str">
            <v>032471666</v>
          </cell>
          <cell r="V716" t="str">
            <v>22</v>
          </cell>
          <cell r="W716" t="str">
            <v>2.2 ทุติยภูมิระดับกลาง</v>
          </cell>
          <cell r="X716" t="str">
            <v>S</v>
          </cell>
          <cell r="Y716" t="str">
            <v xml:space="preserve">บริการ  </v>
          </cell>
          <cell r="AH716" t="str">
            <v>11310</v>
          </cell>
        </row>
        <row r="717">
          <cell r="A717" t="str">
            <v>001131700</v>
          </cell>
          <cell r="B717" t="str">
            <v>โรงพยาบาลบางสะพาน</v>
          </cell>
          <cell r="C717" t="str">
            <v>21002</v>
          </cell>
          <cell r="D717" t="str">
            <v>กระทรวงสาธารณสุข สำนักงานปลัดกระทรวงสาธารณสุข</v>
          </cell>
          <cell r="E717" t="str">
            <v>07</v>
          </cell>
          <cell r="F717" t="str">
            <v>โรงพยาบาลชุมชน</v>
          </cell>
          <cell r="G717" t="str">
            <v>90</v>
          </cell>
          <cell r="H717" t="str">
            <v>77</v>
          </cell>
          <cell r="I717" t="str">
            <v>จ.ประจวบคีรีขันธ์</v>
          </cell>
          <cell r="J717" t="str">
            <v>04</v>
          </cell>
          <cell r="K717" t="str">
            <v xml:space="preserve"> อ.บางสะพาน</v>
          </cell>
          <cell r="L717" t="str">
            <v>01</v>
          </cell>
          <cell r="M717" t="str">
            <v xml:space="preserve"> 'ต.กำเนิดนพคุณ'</v>
          </cell>
          <cell r="N717" t="str">
            <v>05</v>
          </cell>
          <cell r="O717" t="str">
            <v xml:space="preserve"> หมู่ 5</v>
          </cell>
          <cell r="P717" t="str">
            <v>01</v>
          </cell>
          <cell r="Q717" t="str">
            <v>เปิดดำเนินการ</v>
          </cell>
          <cell r="R717" t="str">
            <v xml:space="preserve">93 </v>
          </cell>
          <cell r="V717" t="str">
            <v>22</v>
          </cell>
          <cell r="W717" t="str">
            <v>2.2 ทุติยภูมิระดับกลาง</v>
          </cell>
          <cell r="AH717" t="str">
            <v>11317</v>
          </cell>
        </row>
        <row r="718">
          <cell r="A718" t="str">
            <v>001130200</v>
          </cell>
          <cell r="B718" t="str">
            <v>โรงพยาบาลสามพราน</v>
          </cell>
          <cell r="C718" t="str">
            <v>21002</v>
          </cell>
          <cell r="D718" t="str">
            <v>กระทรวงสาธารณสุข สำนักงานปลัดกระทรวงสาธารณสุข</v>
          </cell>
          <cell r="E718" t="str">
            <v>07</v>
          </cell>
          <cell r="F718" t="str">
            <v>โรงพยาบาลชุมชน</v>
          </cell>
          <cell r="G718" t="str">
            <v>60</v>
          </cell>
          <cell r="H718" t="str">
            <v>73</v>
          </cell>
          <cell r="I718" t="str">
            <v>จ.นครปฐม</v>
          </cell>
          <cell r="J718" t="str">
            <v>06</v>
          </cell>
          <cell r="K718" t="str">
            <v xml:space="preserve"> อ.สามพราน</v>
          </cell>
          <cell r="L718" t="str">
            <v>09</v>
          </cell>
          <cell r="M718" t="str">
            <v xml:space="preserve"> 'ต.ท่าตลาด'</v>
          </cell>
          <cell r="N718" t="str">
            <v>01</v>
          </cell>
          <cell r="O718" t="str">
            <v xml:space="preserve"> หมู่ 1</v>
          </cell>
          <cell r="P718" t="str">
            <v>01</v>
          </cell>
          <cell r="Q718" t="str">
            <v>เปิดดำเนินการ</v>
          </cell>
          <cell r="R718" t="str">
            <v xml:space="preserve">35/10  ถ.เพชรเกษม </v>
          </cell>
          <cell r="V718" t="str">
            <v>22</v>
          </cell>
          <cell r="W718" t="str">
            <v>2.2 ทุติยภูมิระดับกลาง</v>
          </cell>
          <cell r="AH718" t="str">
            <v>11302</v>
          </cell>
        </row>
        <row r="719">
          <cell r="A719" t="str">
            <v>001130700</v>
          </cell>
          <cell r="B719" t="str">
            <v>โรงพยาบาลอัมพวา</v>
          </cell>
          <cell r="C719" t="str">
            <v>21002</v>
          </cell>
          <cell r="D719" t="str">
            <v>กระทรวงสาธารณสุข สำนักงานปลัดกระทรวงสาธารณสุข</v>
          </cell>
          <cell r="E719" t="str">
            <v>07</v>
          </cell>
          <cell r="F719" t="str">
            <v>โรงพยาบาลชุมชน</v>
          </cell>
          <cell r="G719" t="str">
            <v>30</v>
          </cell>
          <cell r="H719" t="str">
            <v>75</v>
          </cell>
          <cell r="I719" t="str">
            <v>จ.สมุทรสงคราม</v>
          </cell>
          <cell r="J719" t="str">
            <v>03</v>
          </cell>
          <cell r="K719" t="str">
            <v xml:space="preserve"> อ.อัมพวา</v>
          </cell>
          <cell r="L719" t="str">
            <v>07</v>
          </cell>
          <cell r="M719" t="str">
            <v xml:space="preserve"> 'ต.แควอ้อม'</v>
          </cell>
          <cell r="N719" t="str">
            <v>07</v>
          </cell>
          <cell r="O719" t="str">
            <v xml:space="preserve"> หมู่ 7</v>
          </cell>
          <cell r="P719" t="str">
            <v>01</v>
          </cell>
          <cell r="Q719" t="str">
            <v>เปิดดำเนินการ</v>
          </cell>
          <cell r="R719" t="str">
            <v>43/1</v>
          </cell>
          <cell r="V719" t="str">
            <v>22</v>
          </cell>
          <cell r="W719" t="str">
            <v>2.2 ทุติยภูมิระดับกลาง</v>
          </cell>
          <cell r="AH719" t="str">
            <v>11307</v>
          </cell>
        </row>
        <row r="720">
          <cell r="A720" t="str">
            <v>001126500</v>
          </cell>
          <cell r="B720" t="str">
            <v>โรงพยาบาลหล่มสัก</v>
          </cell>
          <cell r="C720" t="str">
            <v>21002</v>
          </cell>
          <cell r="D720" t="str">
            <v>กระทรวงสาธารณสุข สำนักงานปลัดกระทรวงสาธารณสุข</v>
          </cell>
          <cell r="E720" t="str">
            <v>07</v>
          </cell>
          <cell r="F720" t="str">
            <v>โรงพยาบาลชุมชน</v>
          </cell>
          <cell r="G720" t="str">
            <v>90</v>
          </cell>
          <cell r="H720" t="str">
            <v>67</v>
          </cell>
          <cell r="I720" t="str">
            <v>จ.เพชรบูรณ์</v>
          </cell>
          <cell r="J720" t="str">
            <v>03</v>
          </cell>
          <cell r="K720" t="str">
            <v xml:space="preserve"> อ.หล่มสัก</v>
          </cell>
          <cell r="L720" t="str">
            <v>01</v>
          </cell>
          <cell r="M720" t="str">
            <v xml:space="preserve"> 'ต.หล่มสัก'</v>
          </cell>
          <cell r="N720" t="str">
            <v>00</v>
          </cell>
          <cell r="O720" t="str">
            <v xml:space="preserve"> หมู่ 0</v>
          </cell>
          <cell r="P720" t="str">
            <v>01</v>
          </cell>
          <cell r="Q720" t="str">
            <v>เปิดดำเนินการ</v>
          </cell>
          <cell r="R720" t="str">
            <v xml:space="preserve">15 ถ.สามัคคีชัย </v>
          </cell>
          <cell r="S720" t="str">
            <v>67110</v>
          </cell>
          <cell r="V720" t="str">
            <v>22</v>
          </cell>
          <cell r="W720" t="str">
            <v>2.2 ทุติยภูมิระดับกลาง</v>
          </cell>
          <cell r="AH720" t="str">
            <v>11265</v>
          </cell>
        </row>
        <row r="721">
          <cell r="A721" t="str">
            <v>001127900</v>
          </cell>
          <cell r="B721" t="str">
            <v>โรงพยาบาลสมเด็จพระปิยะมหาราชรมณียเขต</v>
          </cell>
          <cell r="C721" t="str">
            <v>21002</v>
          </cell>
          <cell r="D721" t="str">
            <v>กระทรวงสาธารณสุข สำนักงานปลัดกระทรวงสาธารณสุข</v>
          </cell>
          <cell r="E721" t="str">
            <v>07</v>
          </cell>
          <cell r="F721" t="str">
            <v>โรงพยาบาลชุมชน</v>
          </cell>
          <cell r="G721" t="str">
            <v>30</v>
          </cell>
          <cell r="H721" t="str">
            <v>71</v>
          </cell>
          <cell r="I721" t="str">
            <v>จ.กาญจนบุรี</v>
          </cell>
          <cell r="J721" t="str">
            <v>02</v>
          </cell>
          <cell r="K721" t="str">
            <v xml:space="preserve"> อ.ไทรโยค</v>
          </cell>
          <cell r="L721" t="str">
            <v>04</v>
          </cell>
          <cell r="M721" t="str">
            <v xml:space="preserve"> 'ต.ไทรโยค'</v>
          </cell>
          <cell r="N721" t="str">
            <v>07</v>
          </cell>
          <cell r="O721" t="str">
            <v xml:space="preserve"> หมู่ 7</v>
          </cell>
          <cell r="P721" t="str">
            <v>01</v>
          </cell>
          <cell r="Q721" t="str">
            <v>เปิดดำเนินการ</v>
          </cell>
          <cell r="S721" t="str">
            <v>71150</v>
          </cell>
          <cell r="T721" t="str">
            <v>034686027</v>
          </cell>
          <cell r="U721" t="str">
            <v>034686027</v>
          </cell>
          <cell r="V721" t="str">
            <v>21</v>
          </cell>
          <cell r="W721" t="str">
            <v>2.1 ทุติยภูมิระดับต้น</v>
          </cell>
          <cell r="X721" t="str">
            <v>S</v>
          </cell>
          <cell r="Y721" t="str">
            <v xml:space="preserve">บริการ  </v>
          </cell>
          <cell r="AH721" t="str">
            <v>11279</v>
          </cell>
        </row>
        <row r="722">
          <cell r="A722" t="str">
            <v>001129300</v>
          </cell>
          <cell r="B722" t="str">
            <v>โรงพยาบาลดอนเจดีย์</v>
          </cell>
          <cell r="C722" t="str">
            <v>21002</v>
          </cell>
          <cell r="D722" t="str">
            <v>กระทรวงสาธารณสุข สำนักงานปลัดกระทรวงสาธารณสุข</v>
          </cell>
          <cell r="E722" t="str">
            <v>07</v>
          </cell>
          <cell r="F722" t="str">
            <v>โรงพยาบาลชุมชน</v>
          </cell>
          <cell r="G722" t="str">
            <v>60</v>
          </cell>
          <cell r="H722" t="str">
            <v>72</v>
          </cell>
          <cell r="I722" t="str">
            <v>จ.สุพรรณบุรี</v>
          </cell>
          <cell r="J722" t="str">
            <v>06</v>
          </cell>
          <cell r="K722" t="str">
            <v xml:space="preserve"> อ.ดอนเจดีย์</v>
          </cell>
          <cell r="L722" t="str">
            <v>01</v>
          </cell>
          <cell r="M722" t="str">
            <v xml:space="preserve"> 'ต.ดอนเจดีย์'</v>
          </cell>
          <cell r="N722" t="str">
            <v>05</v>
          </cell>
          <cell r="O722" t="str">
            <v xml:space="preserve"> หมู่ 5</v>
          </cell>
          <cell r="P722" t="str">
            <v>01</v>
          </cell>
          <cell r="Q722" t="str">
            <v>เปิดดำเนินการ</v>
          </cell>
          <cell r="R722" t="str">
            <v xml:space="preserve">747 </v>
          </cell>
          <cell r="V722" t="str">
            <v>22</v>
          </cell>
          <cell r="W722" t="str">
            <v>2.2 ทุติยภูมิระดับกลาง</v>
          </cell>
          <cell r="AH722" t="str">
            <v>11293</v>
          </cell>
        </row>
        <row r="723">
          <cell r="A723" t="str">
            <v>001130100</v>
          </cell>
          <cell r="B723" t="str">
            <v>โรงพยาบาลบางเลน</v>
          </cell>
          <cell r="C723" t="str">
            <v>21002</v>
          </cell>
          <cell r="D723" t="str">
            <v>กระทรวงสาธารณสุข สำนักงานปลัดกระทรวงสาธารณสุข</v>
          </cell>
          <cell r="E723" t="str">
            <v>07</v>
          </cell>
          <cell r="F723" t="str">
            <v>โรงพยาบาลชุมชน</v>
          </cell>
          <cell r="G723" t="str">
            <v>83</v>
          </cell>
          <cell r="H723" t="str">
            <v>73</v>
          </cell>
          <cell r="I723" t="str">
            <v>จ.นครปฐม</v>
          </cell>
          <cell r="J723" t="str">
            <v>05</v>
          </cell>
          <cell r="K723" t="str">
            <v xml:space="preserve"> อ.บางเลน</v>
          </cell>
          <cell r="L723" t="str">
            <v>01</v>
          </cell>
          <cell r="M723" t="str">
            <v xml:space="preserve"> 'ต.บางเลน'</v>
          </cell>
          <cell r="N723" t="str">
            <v>06</v>
          </cell>
          <cell r="O723" t="str">
            <v xml:space="preserve"> หมู่ 6</v>
          </cell>
          <cell r="P723" t="str">
            <v>01</v>
          </cell>
          <cell r="Q723" t="str">
            <v>เปิดดำเนินการ</v>
          </cell>
          <cell r="R723" t="str">
            <v xml:space="preserve">80 </v>
          </cell>
          <cell r="V723" t="str">
            <v>22</v>
          </cell>
          <cell r="W723" t="str">
            <v>2.2 ทุติยภูมิระดับกลาง</v>
          </cell>
          <cell r="Z723" t="str">
            <v>06</v>
          </cell>
          <cell r="AA723" t="str">
            <v>แก้ไข/เปลี่ยนแปลงจำนวนเตียง</v>
          </cell>
          <cell r="AB723" t="str">
            <v>แก้ไขจำนวนเตียง จาก 60 เตียง เป็น 83 เตียงตามหนังสือ รพ.บางเลนที่ นฐ 0032.301/3069 ลงวันที่ 12 ธค.56</v>
          </cell>
          <cell r="AH723" t="str">
            <v>11301</v>
          </cell>
        </row>
        <row r="724">
          <cell r="A724" t="str">
            <v>001124800</v>
          </cell>
          <cell r="B724" t="str">
            <v>โรงพยาบาลสวรรคโลก</v>
          </cell>
          <cell r="C724" t="str">
            <v>21002</v>
          </cell>
          <cell r="D724" t="str">
            <v>กระทรวงสาธารณสุข สำนักงานปลัดกระทรวงสาธารณสุข</v>
          </cell>
          <cell r="E724" t="str">
            <v>07</v>
          </cell>
          <cell r="F724" t="str">
            <v>โรงพยาบาลชุมชน</v>
          </cell>
          <cell r="G724" t="str">
            <v>120</v>
          </cell>
          <cell r="H724" t="str">
            <v>64</v>
          </cell>
          <cell r="I724" t="str">
            <v>จ.สุโขทัย</v>
          </cell>
          <cell r="J724" t="str">
            <v>07</v>
          </cell>
          <cell r="K724" t="str">
            <v xml:space="preserve"> อ.สวรรคโลก</v>
          </cell>
          <cell r="L724" t="str">
            <v>01</v>
          </cell>
          <cell r="M724" t="str">
            <v xml:space="preserve"> 'ต.เมืองสวรรคโลก'</v>
          </cell>
          <cell r="N724" t="str">
            <v>04</v>
          </cell>
          <cell r="O724" t="str">
            <v xml:space="preserve"> หมู่ 4</v>
          </cell>
          <cell r="P724" t="str">
            <v>01</v>
          </cell>
          <cell r="Q724" t="str">
            <v>เปิดดำเนินการ</v>
          </cell>
          <cell r="R724" t="str">
            <v>ถ.จรดวิถึถ่อง</v>
          </cell>
          <cell r="S724" t="str">
            <v>64110</v>
          </cell>
          <cell r="T724" t="str">
            <v>055641592</v>
          </cell>
          <cell r="U724" t="str">
            <v>055641027</v>
          </cell>
          <cell r="V724" t="str">
            <v>21</v>
          </cell>
          <cell r="W724" t="str">
            <v>2.1 ทุติยภูมิระดับต้น</v>
          </cell>
          <cell r="AH724" t="str">
            <v>11248</v>
          </cell>
        </row>
        <row r="725">
          <cell r="A725" t="str">
            <v>001128000</v>
          </cell>
          <cell r="B725" t="str">
            <v>โรงพยาบาลบ่อพลอย</v>
          </cell>
          <cell r="C725" t="str">
            <v>21002</v>
          </cell>
          <cell r="D725" t="str">
            <v>กระทรวงสาธารณสุข สำนักงานปลัดกระทรวงสาธารณสุข</v>
          </cell>
          <cell r="E725" t="str">
            <v>07</v>
          </cell>
          <cell r="F725" t="str">
            <v>โรงพยาบาลชุมชน</v>
          </cell>
          <cell r="G725" t="str">
            <v>70</v>
          </cell>
          <cell r="H725" t="str">
            <v>71</v>
          </cell>
          <cell r="I725" t="str">
            <v>จ.กาญจนบุรี</v>
          </cell>
          <cell r="J725" t="str">
            <v>03</v>
          </cell>
          <cell r="K725" t="str">
            <v xml:space="preserve"> อ.บ่อพลอย</v>
          </cell>
          <cell r="L725" t="str">
            <v>01</v>
          </cell>
          <cell r="M725" t="str">
            <v xml:space="preserve"> 'ต.บ่อพลอย'</v>
          </cell>
          <cell r="N725" t="str">
            <v>01</v>
          </cell>
          <cell r="O725" t="str">
            <v xml:space="preserve"> หมู่ 1</v>
          </cell>
          <cell r="P725" t="str">
            <v>01</v>
          </cell>
          <cell r="Q725" t="str">
            <v>เปิดดำเนินการ</v>
          </cell>
          <cell r="S725" t="str">
            <v>71160</v>
          </cell>
          <cell r="T725" t="str">
            <v>034581139</v>
          </cell>
          <cell r="U725" t="str">
            <v>034581160</v>
          </cell>
          <cell r="V725" t="str">
            <v>22</v>
          </cell>
          <cell r="W725" t="str">
            <v>2.2 ทุติยภูมิระดับกลาง</v>
          </cell>
          <cell r="X725" t="str">
            <v>S</v>
          </cell>
          <cell r="Y725" t="str">
            <v xml:space="preserve">บริการ  </v>
          </cell>
          <cell r="AH725" t="str">
            <v>11280</v>
          </cell>
        </row>
        <row r="726">
          <cell r="A726" t="str">
            <v>001128100</v>
          </cell>
          <cell r="B726" t="str">
            <v>โรงพยาบาลท่ากระดาน</v>
          </cell>
          <cell r="C726" t="str">
            <v>21002</v>
          </cell>
          <cell r="D726" t="str">
            <v>กระทรวงสาธารณสุข สำนักงานปลัดกระทรวงสาธารณสุข</v>
          </cell>
          <cell r="E726" t="str">
            <v>07</v>
          </cell>
          <cell r="F726" t="str">
            <v>โรงพยาบาลชุมชน</v>
          </cell>
          <cell r="G726" t="str">
            <v>30</v>
          </cell>
          <cell r="H726" t="str">
            <v>71</v>
          </cell>
          <cell r="I726" t="str">
            <v>จ.กาญจนบุรี</v>
          </cell>
          <cell r="J726" t="str">
            <v>04</v>
          </cell>
          <cell r="K726" t="str">
            <v xml:space="preserve"> อ.ศรีสวัสดิ์</v>
          </cell>
          <cell r="L726" t="str">
            <v>04</v>
          </cell>
          <cell r="M726" t="str">
            <v xml:space="preserve"> 'ต.ท่ากระดาน'</v>
          </cell>
          <cell r="N726" t="str">
            <v>02</v>
          </cell>
          <cell r="O726" t="str">
            <v xml:space="preserve"> หมู่ 2</v>
          </cell>
          <cell r="P726" t="str">
            <v>01</v>
          </cell>
          <cell r="Q726" t="str">
            <v>เปิดดำเนินการ</v>
          </cell>
          <cell r="R726" t="str">
            <v>187</v>
          </cell>
          <cell r="S726" t="str">
            <v>71520</v>
          </cell>
          <cell r="T726" t="str">
            <v>034696118</v>
          </cell>
          <cell r="U726" t="str">
            <v>034696117</v>
          </cell>
          <cell r="V726" t="str">
            <v>21</v>
          </cell>
          <cell r="W726" t="str">
            <v>2.1 ทุติยภูมิระดับต้น</v>
          </cell>
          <cell r="X726" t="str">
            <v>S</v>
          </cell>
          <cell r="Y726" t="str">
            <v xml:space="preserve">บริการ  </v>
          </cell>
          <cell r="AH726" t="str">
            <v>11281</v>
          </cell>
        </row>
        <row r="727">
          <cell r="A727" t="str">
            <v>001128500</v>
          </cell>
          <cell r="B727" t="str">
            <v>โรงพยาบาลเจ้าคุณไพบูลย์พนมทวน</v>
          </cell>
          <cell r="C727" t="str">
            <v>21002</v>
          </cell>
          <cell r="D727" t="str">
            <v>กระทรวงสาธารณสุข สำนักงานปลัดกระทรวงสาธารณสุข</v>
          </cell>
          <cell r="E727" t="str">
            <v>07</v>
          </cell>
          <cell r="F727" t="str">
            <v>โรงพยาบาลชุมชน</v>
          </cell>
          <cell r="G727" t="str">
            <v>60</v>
          </cell>
          <cell r="H727" t="str">
            <v>71</v>
          </cell>
          <cell r="I727" t="str">
            <v>จ.กาญจนบุรี</v>
          </cell>
          <cell r="J727" t="str">
            <v>09</v>
          </cell>
          <cell r="K727" t="str">
            <v xml:space="preserve"> อ.พนมทวน</v>
          </cell>
          <cell r="L727" t="str">
            <v>01</v>
          </cell>
          <cell r="M727" t="str">
            <v xml:space="preserve"> 'ต.พนมทวน'</v>
          </cell>
          <cell r="N727" t="str">
            <v>08</v>
          </cell>
          <cell r="O727" t="str">
            <v xml:space="preserve"> หมู่ 8</v>
          </cell>
          <cell r="P727" t="str">
            <v>01</v>
          </cell>
          <cell r="Q727" t="str">
            <v>เปิดดำเนินการ</v>
          </cell>
          <cell r="R727" t="str">
            <v>406</v>
          </cell>
          <cell r="S727" t="str">
            <v>71140</v>
          </cell>
          <cell r="T727" t="str">
            <v>034630409</v>
          </cell>
          <cell r="U727" t="str">
            <v>034630407</v>
          </cell>
          <cell r="V727" t="str">
            <v>21</v>
          </cell>
          <cell r="W727" t="str">
            <v>2.1 ทุติยภูมิระดับต้น</v>
          </cell>
          <cell r="X727" t="str">
            <v>S</v>
          </cell>
          <cell r="Y727" t="str">
            <v xml:space="preserve">บริการ  </v>
          </cell>
          <cell r="AH727" t="str">
            <v>11285</v>
          </cell>
        </row>
        <row r="728">
          <cell r="A728" t="str">
            <v>001128400</v>
          </cell>
          <cell r="B728" t="str">
            <v>โรงพยาบาลสังขละบุรี</v>
          </cell>
          <cell r="C728" t="str">
            <v>21002</v>
          </cell>
          <cell r="D728" t="str">
            <v>กระทรวงสาธารณสุข สำนักงานปลัดกระทรวงสาธารณสุข</v>
          </cell>
          <cell r="E728" t="str">
            <v>07</v>
          </cell>
          <cell r="F728" t="str">
            <v>โรงพยาบาลชุมชน</v>
          </cell>
          <cell r="G728" t="str">
            <v>51</v>
          </cell>
          <cell r="H728" t="str">
            <v>71</v>
          </cell>
          <cell r="I728" t="str">
            <v>จ.กาญจนบุรี</v>
          </cell>
          <cell r="J728" t="str">
            <v>08</v>
          </cell>
          <cell r="K728" t="str">
            <v xml:space="preserve"> อ.สังขละบุรี</v>
          </cell>
          <cell r="L728" t="str">
            <v>01</v>
          </cell>
          <cell r="M728" t="str">
            <v xml:space="preserve"> 'ต.หนองลู'</v>
          </cell>
          <cell r="N728" t="str">
            <v>03</v>
          </cell>
          <cell r="O728" t="str">
            <v xml:space="preserve"> หมู่ 3</v>
          </cell>
          <cell r="P728" t="str">
            <v>01</v>
          </cell>
          <cell r="Q728" t="str">
            <v>เปิดดำเนินการ</v>
          </cell>
          <cell r="S728" t="str">
            <v>71240</v>
          </cell>
          <cell r="T728" t="str">
            <v>034595058</v>
          </cell>
          <cell r="U728" t="str">
            <v>034595538</v>
          </cell>
          <cell r="V728" t="str">
            <v>21</v>
          </cell>
          <cell r="W728" t="str">
            <v>2.1 ทุติยภูมิระดับต้น</v>
          </cell>
          <cell r="X728" t="str">
            <v>S</v>
          </cell>
          <cell r="Y728" t="str">
            <v xml:space="preserve">บริการ  </v>
          </cell>
          <cell r="AH728" t="str">
            <v>11284</v>
          </cell>
        </row>
        <row r="729">
          <cell r="A729" t="str">
            <v>001128300</v>
          </cell>
          <cell r="B729" t="str">
            <v>โรงพยาบาลทองผาภูมิ</v>
          </cell>
          <cell r="C729" t="str">
            <v>21002</v>
          </cell>
          <cell r="D729" t="str">
            <v>กระทรวงสาธารณสุข สำนักงานปลัดกระทรวงสาธารณสุข</v>
          </cell>
          <cell r="E729" t="str">
            <v>07</v>
          </cell>
          <cell r="F729" t="str">
            <v>โรงพยาบาลชุมชน</v>
          </cell>
          <cell r="G729" t="str">
            <v>90</v>
          </cell>
          <cell r="H729" t="str">
            <v>71</v>
          </cell>
          <cell r="I729" t="str">
            <v>จ.กาญจนบุรี</v>
          </cell>
          <cell r="J729" t="str">
            <v>07</v>
          </cell>
          <cell r="K729" t="str">
            <v xml:space="preserve"> อ.ทองผาภูมิ</v>
          </cell>
          <cell r="L729" t="str">
            <v>01</v>
          </cell>
          <cell r="M729" t="str">
            <v xml:space="preserve"> 'ต.ท่าขนุน'</v>
          </cell>
          <cell r="N729" t="str">
            <v>01</v>
          </cell>
          <cell r="O729" t="str">
            <v xml:space="preserve"> หมู่ 1</v>
          </cell>
          <cell r="P729" t="str">
            <v>01</v>
          </cell>
          <cell r="Q729" t="str">
            <v>เปิดดำเนินการ</v>
          </cell>
          <cell r="R729" t="str">
            <v>279</v>
          </cell>
          <cell r="S729" t="str">
            <v>71180</v>
          </cell>
          <cell r="T729" t="str">
            <v>034599601</v>
          </cell>
          <cell r="U729" t="str">
            <v>034599097</v>
          </cell>
          <cell r="V729" t="str">
            <v>22</v>
          </cell>
          <cell r="W729" t="str">
            <v>2.2 ทุติยภูมิระดับกลาง</v>
          </cell>
          <cell r="X729" t="str">
            <v>S</v>
          </cell>
          <cell r="Y729" t="str">
            <v xml:space="preserve">บริการ  </v>
          </cell>
          <cell r="AH729" t="str">
            <v>11283</v>
          </cell>
        </row>
        <row r="730">
          <cell r="A730" t="str">
            <v>001129700</v>
          </cell>
          <cell r="B730" t="str">
            <v>โรงพยาบาลกำแพงแสน</v>
          </cell>
          <cell r="C730" t="str">
            <v>21002</v>
          </cell>
          <cell r="D730" t="str">
            <v>กระทรวงสาธารณสุข สำนักงานปลัดกระทรวงสาธารณสุข</v>
          </cell>
          <cell r="E730" t="str">
            <v>07</v>
          </cell>
          <cell r="F730" t="str">
            <v>โรงพยาบาลชุมชน</v>
          </cell>
          <cell r="G730" t="str">
            <v>60</v>
          </cell>
          <cell r="H730" t="str">
            <v>73</v>
          </cell>
          <cell r="I730" t="str">
            <v>จ.นครปฐม</v>
          </cell>
          <cell r="J730" t="str">
            <v>02</v>
          </cell>
          <cell r="K730" t="str">
            <v xml:space="preserve"> อ.กำแพงแสน</v>
          </cell>
          <cell r="L730" t="str">
            <v>01</v>
          </cell>
          <cell r="M730" t="str">
            <v xml:space="preserve"> 'ต.ทุ่งกระพังโหม'</v>
          </cell>
          <cell r="N730" t="str">
            <v>04</v>
          </cell>
          <cell r="O730" t="str">
            <v xml:space="preserve"> หมู่ 4</v>
          </cell>
          <cell r="P730" t="str">
            <v>01</v>
          </cell>
          <cell r="Q730" t="str">
            <v>เปิดดำเนินการ</v>
          </cell>
          <cell r="R730" t="str">
            <v xml:space="preserve">47 </v>
          </cell>
          <cell r="V730" t="str">
            <v>22</v>
          </cell>
          <cell r="W730" t="str">
            <v>2.2 ทุติยภูมิระดับกลาง</v>
          </cell>
          <cell r="AH730" t="str">
            <v>11297</v>
          </cell>
        </row>
        <row r="731">
          <cell r="A731" t="str">
            <v>001133400</v>
          </cell>
          <cell r="B731" t="str">
            <v>โรงพยาบาลร่อนพิบูลย์</v>
          </cell>
          <cell r="C731" t="str">
            <v>21002</v>
          </cell>
          <cell r="D731" t="str">
            <v>กระทรวงสาธารณสุข สำนักงานปลัดกระทรวงสาธารณสุข</v>
          </cell>
          <cell r="E731" t="str">
            <v>07</v>
          </cell>
          <cell r="F731" t="str">
            <v>โรงพยาบาลชุมชน</v>
          </cell>
          <cell r="G731" t="str">
            <v>30</v>
          </cell>
          <cell r="H731" t="str">
            <v>80</v>
          </cell>
          <cell r="I731" t="str">
            <v>จ.นครศรีธรรมราช</v>
          </cell>
          <cell r="J731" t="str">
            <v>13</v>
          </cell>
          <cell r="K731" t="str">
            <v xml:space="preserve"> อ.ร่อนพิบูลย์</v>
          </cell>
          <cell r="L731" t="str">
            <v>01</v>
          </cell>
          <cell r="M731" t="str">
            <v xml:space="preserve"> 'ต.ร่อนพิบูลย์'</v>
          </cell>
          <cell r="N731" t="str">
            <v>13</v>
          </cell>
          <cell r="O731" t="str">
            <v xml:space="preserve"> หมู่ 13</v>
          </cell>
          <cell r="P731" t="str">
            <v>01</v>
          </cell>
          <cell r="Q731" t="str">
            <v>เปิดดำเนินการ</v>
          </cell>
          <cell r="R731" t="str">
            <v xml:space="preserve">ม.13 </v>
          </cell>
          <cell r="V731" t="str">
            <v>22</v>
          </cell>
          <cell r="W731" t="str">
            <v>2.2 ทุติยภูมิระดับกลาง</v>
          </cell>
          <cell r="AH731" t="str">
            <v>11334</v>
          </cell>
        </row>
        <row r="732">
          <cell r="A732" t="str">
            <v>001133300</v>
          </cell>
          <cell r="B732" t="str">
            <v>โรงพยาบาลปากพนัง</v>
          </cell>
          <cell r="C732" t="str">
            <v>21002</v>
          </cell>
          <cell r="D732" t="str">
            <v>กระทรวงสาธารณสุข สำนักงานปลัดกระทรวงสาธารณสุข</v>
          </cell>
          <cell r="E732" t="str">
            <v>07</v>
          </cell>
          <cell r="F732" t="str">
            <v>โรงพยาบาลชุมชน</v>
          </cell>
          <cell r="G732" t="str">
            <v>30</v>
          </cell>
          <cell r="H732" t="str">
            <v>80</v>
          </cell>
          <cell r="I732" t="str">
            <v>จ.นครศรีธรรมราช</v>
          </cell>
          <cell r="J732" t="str">
            <v>12</v>
          </cell>
          <cell r="K732" t="str">
            <v xml:space="preserve"> อ.ปากพนัง</v>
          </cell>
          <cell r="L732" t="str">
            <v>14</v>
          </cell>
          <cell r="M732" t="str">
            <v xml:space="preserve"> 'ต.ปากพนังฝั่งตะวันออก'</v>
          </cell>
          <cell r="N732" t="str">
            <v>00</v>
          </cell>
          <cell r="O732" t="str">
            <v xml:space="preserve"> หมู่ 0</v>
          </cell>
          <cell r="P732" t="str">
            <v>01</v>
          </cell>
          <cell r="Q732" t="str">
            <v>เปิดดำเนินการ</v>
          </cell>
          <cell r="V732" t="str">
            <v>22</v>
          </cell>
          <cell r="W732" t="str">
            <v>2.2 ทุติยภูมิระดับกลาง</v>
          </cell>
          <cell r="AH732" t="str">
            <v>11333</v>
          </cell>
        </row>
        <row r="733">
          <cell r="A733" t="str">
            <v>001132200</v>
          </cell>
          <cell r="B733" t="str">
            <v>โรงพยาบาลพรหมคีรี</v>
          </cell>
          <cell r="C733" t="str">
            <v>21002</v>
          </cell>
          <cell r="D733" t="str">
            <v>กระทรวงสาธารณสุข สำนักงานปลัดกระทรวงสาธารณสุข</v>
          </cell>
          <cell r="E733" t="str">
            <v>07</v>
          </cell>
          <cell r="F733" t="str">
            <v>โรงพยาบาลชุมชน</v>
          </cell>
          <cell r="G733" t="str">
            <v>30</v>
          </cell>
          <cell r="H733" t="str">
            <v>80</v>
          </cell>
          <cell r="I733" t="str">
            <v>จ.นครศรีธรรมราช</v>
          </cell>
          <cell r="J733" t="str">
            <v>02</v>
          </cell>
          <cell r="K733" t="str">
            <v xml:space="preserve"> อ.พรหมคีรี</v>
          </cell>
          <cell r="L733" t="str">
            <v>01</v>
          </cell>
          <cell r="M733" t="str">
            <v xml:space="preserve"> 'ต.พรหมโลก'</v>
          </cell>
          <cell r="N733" t="str">
            <v>09</v>
          </cell>
          <cell r="O733" t="str">
            <v xml:space="preserve"> หมู่ 9</v>
          </cell>
          <cell r="P733" t="str">
            <v>01</v>
          </cell>
          <cell r="Q733" t="str">
            <v>เปิดดำเนินการ</v>
          </cell>
          <cell r="R733" t="str">
            <v xml:space="preserve">17 ม.1 </v>
          </cell>
          <cell r="V733" t="str">
            <v>21</v>
          </cell>
          <cell r="W733" t="str">
            <v>2.1 ทุติยภูมิระดับต้น</v>
          </cell>
          <cell r="AH733" t="str">
            <v>11322</v>
          </cell>
        </row>
        <row r="734">
          <cell r="A734" t="str">
            <v>001127200</v>
          </cell>
          <cell r="B734" t="str">
            <v>โรงพยาบาลเขาค้อ</v>
          </cell>
          <cell r="C734" t="str">
            <v>21002</v>
          </cell>
          <cell r="D734" t="str">
            <v>กระทรวงสาธารณสุข สำนักงานปลัดกระทรวงสาธารณสุข</v>
          </cell>
          <cell r="E734" t="str">
            <v>07</v>
          </cell>
          <cell r="F734" t="str">
            <v>โรงพยาบาลชุมชน</v>
          </cell>
          <cell r="G734" t="str">
            <v>30</v>
          </cell>
          <cell r="H734" t="str">
            <v>67</v>
          </cell>
          <cell r="I734" t="str">
            <v>จ.เพชรบูรณ์</v>
          </cell>
          <cell r="J734" t="str">
            <v>11</v>
          </cell>
          <cell r="K734" t="str">
            <v xml:space="preserve"> อ.เขาค้อ</v>
          </cell>
          <cell r="L734" t="str">
            <v>03</v>
          </cell>
          <cell r="M734" t="str">
            <v xml:space="preserve"> 'ต.เขาค้อ'</v>
          </cell>
          <cell r="N734" t="str">
            <v>01</v>
          </cell>
          <cell r="O734" t="str">
            <v xml:space="preserve"> หมู่ 1</v>
          </cell>
          <cell r="P734" t="str">
            <v>01</v>
          </cell>
          <cell r="Q734" t="str">
            <v>เปิดดำเนินการ</v>
          </cell>
          <cell r="R734" t="str">
            <v xml:space="preserve">75 ม.1 </v>
          </cell>
          <cell r="S734" t="str">
            <v>67270</v>
          </cell>
          <cell r="V734" t="str">
            <v>22</v>
          </cell>
          <cell r="W734" t="str">
            <v>2.2 ทุติยภูมิระดับกลาง</v>
          </cell>
          <cell r="AH734" t="str">
            <v>11272</v>
          </cell>
        </row>
        <row r="735">
          <cell r="A735" t="str">
            <v>001129500</v>
          </cell>
          <cell r="B735" t="str">
            <v>โรงพยาบาลอู่ทอง</v>
          </cell>
          <cell r="C735" t="str">
            <v>21002</v>
          </cell>
          <cell r="D735" t="str">
            <v>กระทรวงสาธารณสุข สำนักงานปลัดกระทรวงสาธารณสุข</v>
          </cell>
          <cell r="E735" t="str">
            <v>07</v>
          </cell>
          <cell r="F735" t="str">
            <v>โรงพยาบาลชุมชน</v>
          </cell>
          <cell r="G735" t="str">
            <v>134</v>
          </cell>
          <cell r="H735" t="str">
            <v>72</v>
          </cell>
          <cell r="I735" t="str">
            <v>จ.สุพรรณบุรี</v>
          </cell>
          <cell r="J735" t="str">
            <v>09</v>
          </cell>
          <cell r="K735" t="str">
            <v xml:space="preserve"> อ.อู่ทอง</v>
          </cell>
          <cell r="L735" t="str">
            <v>03</v>
          </cell>
          <cell r="M735" t="str">
            <v xml:space="preserve"> 'ต.จรเข้สามพัน'</v>
          </cell>
          <cell r="N735" t="str">
            <v>15</v>
          </cell>
          <cell r="O735" t="str">
            <v xml:space="preserve"> หมู่ 15</v>
          </cell>
          <cell r="P735" t="str">
            <v>01</v>
          </cell>
          <cell r="Q735" t="str">
            <v>เปิดดำเนินการ</v>
          </cell>
          <cell r="R735" t="str">
            <v>220</v>
          </cell>
          <cell r="V735" t="str">
            <v>22</v>
          </cell>
          <cell r="W735" t="str">
            <v>2.2 ทุติยภูมิระดับกลาง</v>
          </cell>
          <cell r="Z735" t="str">
            <v>01</v>
          </cell>
          <cell r="AA735" t="str">
            <v>ตั้งใหม่</v>
          </cell>
          <cell r="AH735" t="str">
            <v>11295</v>
          </cell>
        </row>
        <row r="736">
          <cell r="A736" t="str">
            <v>001128700</v>
          </cell>
          <cell r="B736" t="str">
            <v>โรงพยาบาลด่านมะขามเตี้ย</v>
          </cell>
          <cell r="C736" t="str">
            <v>21002</v>
          </cell>
          <cell r="D736" t="str">
            <v>กระทรวงสาธารณสุข สำนักงานปลัดกระทรวงสาธารณสุข</v>
          </cell>
          <cell r="E736" t="str">
            <v>07</v>
          </cell>
          <cell r="F736" t="str">
            <v>โรงพยาบาลชุมชน</v>
          </cell>
          <cell r="G736" t="str">
            <v>30</v>
          </cell>
          <cell r="H736" t="str">
            <v>71</v>
          </cell>
          <cell r="I736" t="str">
            <v>จ.กาญจนบุรี</v>
          </cell>
          <cell r="J736" t="str">
            <v>11</v>
          </cell>
          <cell r="K736" t="str">
            <v xml:space="preserve"> อ.ด่านมะขามเตี้ย</v>
          </cell>
          <cell r="L736" t="str">
            <v>01</v>
          </cell>
          <cell r="M736" t="str">
            <v xml:space="preserve"> 'ต.ด่านมะขามเตี้ย'</v>
          </cell>
          <cell r="N736" t="str">
            <v>01</v>
          </cell>
          <cell r="O736" t="str">
            <v xml:space="preserve"> หมู่ 1</v>
          </cell>
          <cell r="P736" t="str">
            <v>01</v>
          </cell>
          <cell r="Q736" t="str">
            <v>เปิดดำเนินการ</v>
          </cell>
          <cell r="S736" t="str">
            <v>71260</v>
          </cell>
          <cell r="T736" t="str">
            <v>034642347</v>
          </cell>
          <cell r="U736" t="str">
            <v>034642102</v>
          </cell>
          <cell r="V736" t="str">
            <v>21</v>
          </cell>
          <cell r="W736" t="str">
            <v>2.1 ทุติยภูมิระดับต้น</v>
          </cell>
          <cell r="X736" t="str">
            <v>S</v>
          </cell>
          <cell r="Y736" t="str">
            <v xml:space="preserve">บริการ  </v>
          </cell>
          <cell r="AH736" t="str">
            <v>11287</v>
          </cell>
        </row>
        <row r="737">
          <cell r="A737" t="str">
            <v>001128600</v>
          </cell>
          <cell r="B737" t="str">
            <v>โรงพยาบาลเลาขวัญ</v>
          </cell>
          <cell r="C737" t="str">
            <v>21002</v>
          </cell>
          <cell r="D737" t="str">
            <v>กระทรวงสาธารณสุข สำนักงานปลัดกระทรวงสาธารณสุข</v>
          </cell>
          <cell r="E737" t="str">
            <v>07</v>
          </cell>
          <cell r="F737" t="str">
            <v>โรงพยาบาลชุมชน</v>
          </cell>
          <cell r="G737" t="str">
            <v>30</v>
          </cell>
          <cell r="H737" t="str">
            <v>71</v>
          </cell>
          <cell r="I737" t="str">
            <v>จ.กาญจนบุรี</v>
          </cell>
          <cell r="J737" t="str">
            <v>10</v>
          </cell>
          <cell r="K737" t="str">
            <v xml:space="preserve"> อ.เลาขวัญ</v>
          </cell>
          <cell r="L737" t="str">
            <v>01</v>
          </cell>
          <cell r="M737" t="str">
            <v xml:space="preserve"> 'ต.เลาขวัญ'</v>
          </cell>
          <cell r="N737" t="str">
            <v>06</v>
          </cell>
          <cell r="O737" t="str">
            <v xml:space="preserve"> หมู่ 6</v>
          </cell>
          <cell r="P737" t="str">
            <v>01</v>
          </cell>
          <cell r="Q737" t="str">
            <v>เปิดดำเนินการ</v>
          </cell>
          <cell r="S737" t="str">
            <v>71210</v>
          </cell>
          <cell r="T737" t="str">
            <v>034576157</v>
          </cell>
          <cell r="U737" t="str">
            <v>034576050</v>
          </cell>
          <cell r="V737" t="str">
            <v>21</v>
          </cell>
          <cell r="W737" t="str">
            <v>2.1 ทุติยภูมิระดับต้น</v>
          </cell>
          <cell r="X737" t="str">
            <v>S</v>
          </cell>
          <cell r="Y737" t="str">
            <v xml:space="preserve">บริการ  </v>
          </cell>
          <cell r="AH737" t="str">
            <v>11286</v>
          </cell>
        </row>
        <row r="738">
          <cell r="A738" t="str">
            <v>001127800</v>
          </cell>
          <cell r="B738" t="str">
            <v>โรงพยาบาลไทรโยค</v>
          </cell>
          <cell r="C738" t="str">
            <v>21002</v>
          </cell>
          <cell r="D738" t="str">
            <v>กระทรวงสาธารณสุข สำนักงานปลัดกระทรวงสาธารณสุข</v>
          </cell>
          <cell r="E738" t="str">
            <v>07</v>
          </cell>
          <cell r="F738" t="str">
            <v>โรงพยาบาลชุมชน</v>
          </cell>
          <cell r="G738" t="str">
            <v>60</v>
          </cell>
          <cell r="H738" t="str">
            <v>71</v>
          </cell>
          <cell r="I738" t="str">
            <v>จ.กาญจนบุรี</v>
          </cell>
          <cell r="J738" t="str">
            <v>02</v>
          </cell>
          <cell r="K738" t="str">
            <v xml:space="preserve"> อ.ไทรโยค</v>
          </cell>
          <cell r="L738" t="str">
            <v>01</v>
          </cell>
          <cell r="M738" t="str">
            <v xml:space="preserve"> 'ต.ลุ่มสุ่ม'</v>
          </cell>
          <cell r="N738" t="str">
            <v>01</v>
          </cell>
          <cell r="O738" t="str">
            <v xml:space="preserve"> หมู่ 1</v>
          </cell>
          <cell r="P738" t="str">
            <v>01</v>
          </cell>
          <cell r="Q738" t="str">
            <v>เปิดดำเนินการ</v>
          </cell>
          <cell r="R738" t="str">
            <v>22</v>
          </cell>
          <cell r="S738" t="str">
            <v>71150</v>
          </cell>
          <cell r="T738" t="str">
            <v>034591300</v>
          </cell>
          <cell r="U738" t="str">
            <v>034591302</v>
          </cell>
          <cell r="V738" t="str">
            <v>21</v>
          </cell>
          <cell r="W738" t="str">
            <v>2.1 ทุติยภูมิระดับต้น</v>
          </cell>
          <cell r="X738" t="str">
            <v>S</v>
          </cell>
          <cell r="Y738" t="str">
            <v xml:space="preserve">บริการ  </v>
          </cell>
          <cell r="AH738" t="str">
            <v>11278</v>
          </cell>
        </row>
        <row r="739">
          <cell r="A739" t="str">
            <v>001129900</v>
          </cell>
          <cell r="B739" t="str">
            <v>โรงพยาบาลห้วยพลู</v>
          </cell>
          <cell r="C739" t="str">
            <v>21002</v>
          </cell>
          <cell r="D739" t="str">
            <v>กระทรวงสาธารณสุข สำนักงานปลัดกระทรวงสาธารณสุข</v>
          </cell>
          <cell r="E739" t="str">
            <v>07</v>
          </cell>
          <cell r="F739" t="str">
            <v>โรงพยาบาลชุมชน</v>
          </cell>
          <cell r="G739" t="str">
            <v>60</v>
          </cell>
          <cell r="H739" t="str">
            <v>73</v>
          </cell>
          <cell r="I739" t="str">
            <v>จ.นครปฐม</v>
          </cell>
          <cell r="J739" t="str">
            <v>03</v>
          </cell>
          <cell r="K739" t="str">
            <v xml:space="preserve"> อ.นครชัยศรี</v>
          </cell>
          <cell r="L739" t="str">
            <v>18</v>
          </cell>
          <cell r="M739" t="str">
            <v xml:space="preserve"> 'ต.ห้วยพลู'</v>
          </cell>
          <cell r="N739" t="str">
            <v>01</v>
          </cell>
          <cell r="O739" t="str">
            <v xml:space="preserve"> หมู่ 1</v>
          </cell>
          <cell r="P739" t="str">
            <v>01</v>
          </cell>
          <cell r="Q739" t="str">
            <v>เปิดดำเนินการ</v>
          </cell>
          <cell r="R739" t="str">
            <v xml:space="preserve">1/1 </v>
          </cell>
          <cell r="V739" t="str">
            <v>21</v>
          </cell>
          <cell r="W739" t="str">
            <v>2.1 ทุติยภูมิระดับต้น</v>
          </cell>
          <cell r="AH739" t="str">
            <v>11299</v>
          </cell>
        </row>
        <row r="740">
          <cell r="A740" t="str">
            <v>001130000</v>
          </cell>
          <cell r="B740" t="str">
            <v>โรงพยาบาลดอนตูม</v>
          </cell>
          <cell r="C740" t="str">
            <v>21002</v>
          </cell>
          <cell r="D740" t="str">
            <v>กระทรวงสาธารณสุข สำนักงานปลัดกระทรวงสาธารณสุข</v>
          </cell>
          <cell r="E740" t="str">
            <v>07</v>
          </cell>
          <cell r="F740" t="str">
            <v>โรงพยาบาลชุมชน</v>
          </cell>
          <cell r="G740" t="str">
            <v>30</v>
          </cell>
          <cell r="H740" t="str">
            <v>73</v>
          </cell>
          <cell r="I740" t="str">
            <v>จ.นครปฐม</v>
          </cell>
          <cell r="J740" t="str">
            <v>04</v>
          </cell>
          <cell r="K740" t="str">
            <v xml:space="preserve"> อ.ดอนตูม</v>
          </cell>
          <cell r="L740" t="str">
            <v>01</v>
          </cell>
          <cell r="M740" t="str">
            <v xml:space="preserve"> 'ต.สามง่าม'</v>
          </cell>
          <cell r="N740" t="str">
            <v>05</v>
          </cell>
          <cell r="O740" t="str">
            <v xml:space="preserve"> หมู่ 5</v>
          </cell>
          <cell r="P740" t="str">
            <v>01</v>
          </cell>
          <cell r="Q740" t="str">
            <v>เปิดดำเนินการ</v>
          </cell>
          <cell r="R740" t="str">
            <v xml:space="preserve">183 ม.5 ถ.คงทอง </v>
          </cell>
          <cell r="V740" t="str">
            <v>21</v>
          </cell>
          <cell r="W740" t="str">
            <v>2.1 ทุติยภูมิระดับต้น</v>
          </cell>
          <cell r="AH740" t="str">
            <v>11300</v>
          </cell>
        </row>
        <row r="741">
          <cell r="A741" t="str">
            <v>001127400</v>
          </cell>
          <cell r="B741" t="str">
            <v>โรงพยาบาลบางแพ</v>
          </cell>
          <cell r="C741" t="str">
            <v>21002</v>
          </cell>
          <cell r="D741" t="str">
            <v>กระทรวงสาธารณสุข สำนักงานปลัดกระทรวงสาธารณสุข</v>
          </cell>
          <cell r="E741" t="str">
            <v>07</v>
          </cell>
          <cell r="F741" t="str">
            <v>โรงพยาบาลชุมชน</v>
          </cell>
          <cell r="G741" t="str">
            <v>60</v>
          </cell>
          <cell r="H741" t="str">
            <v>70</v>
          </cell>
          <cell r="I741" t="str">
            <v>จ.ราชบุรี</v>
          </cell>
          <cell r="J741" t="str">
            <v>06</v>
          </cell>
          <cell r="K741" t="str">
            <v xml:space="preserve"> อ.บางแพ</v>
          </cell>
          <cell r="L741" t="str">
            <v>02</v>
          </cell>
          <cell r="M741" t="str">
            <v xml:space="preserve"> 'ต.วังเย็น'</v>
          </cell>
          <cell r="N741" t="str">
            <v>05</v>
          </cell>
          <cell r="O741" t="str">
            <v xml:space="preserve"> หมู่ 5</v>
          </cell>
          <cell r="P741" t="str">
            <v>01</v>
          </cell>
          <cell r="Q741" t="str">
            <v>เปิดดำเนินการ</v>
          </cell>
          <cell r="R741" t="str">
            <v xml:space="preserve">124 </v>
          </cell>
          <cell r="V741" t="str">
            <v>21</v>
          </cell>
          <cell r="W741" t="str">
            <v>2.1 ทุติยภูมิระดับต้น</v>
          </cell>
          <cell r="AH741" t="str">
            <v>11274</v>
          </cell>
        </row>
        <row r="742">
          <cell r="A742" t="str">
            <v>001127500</v>
          </cell>
          <cell r="B742" t="str">
            <v>โรงพยาบาลเจ็ดเสมียน</v>
          </cell>
          <cell r="C742" t="str">
            <v>21002</v>
          </cell>
          <cell r="D742" t="str">
            <v>กระทรวงสาธารณสุข สำนักงานปลัดกระทรวงสาธารณสุข</v>
          </cell>
          <cell r="E742" t="str">
            <v>07</v>
          </cell>
          <cell r="F742" t="str">
            <v>โรงพยาบาลชุมชน</v>
          </cell>
          <cell r="G742" t="str">
            <v>30</v>
          </cell>
          <cell r="H742" t="str">
            <v>70</v>
          </cell>
          <cell r="I742" t="str">
            <v>จ.ราชบุรี</v>
          </cell>
          <cell r="J742" t="str">
            <v>07</v>
          </cell>
          <cell r="K742" t="str">
            <v xml:space="preserve"> อ.โพธาราม</v>
          </cell>
          <cell r="L742" t="str">
            <v>09</v>
          </cell>
          <cell r="M742" t="str">
            <v xml:space="preserve"> 'ต.เจ็ดเสมียน'</v>
          </cell>
          <cell r="N742" t="str">
            <v>02</v>
          </cell>
          <cell r="O742" t="str">
            <v xml:space="preserve"> หมู่ 2</v>
          </cell>
          <cell r="P742" t="str">
            <v>01</v>
          </cell>
          <cell r="Q742" t="str">
            <v>เปิดดำเนินการ</v>
          </cell>
          <cell r="R742" t="str">
            <v xml:space="preserve">132/2 </v>
          </cell>
          <cell r="V742" t="str">
            <v>21</v>
          </cell>
          <cell r="W742" t="str">
            <v>2.1 ทุติยภูมิระดับต้น</v>
          </cell>
          <cell r="AH742" t="str">
            <v>11275</v>
          </cell>
        </row>
        <row r="743">
          <cell r="A743" t="str">
            <v>001127600</v>
          </cell>
          <cell r="B743" t="str">
            <v>โรงพยาบาลปากท่อ</v>
          </cell>
          <cell r="C743" t="str">
            <v>21002</v>
          </cell>
          <cell r="D743" t="str">
            <v>กระทรวงสาธารณสุข สำนักงานปลัดกระทรวงสาธารณสุข</v>
          </cell>
          <cell r="E743" t="str">
            <v>07</v>
          </cell>
          <cell r="F743" t="str">
            <v>โรงพยาบาลชุมชน</v>
          </cell>
          <cell r="G743" t="str">
            <v>30</v>
          </cell>
          <cell r="H743" t="str">
            <v>70</v>
          </cell>
          <cell r="I743" t="str">
            <v>จ.ราชบุรี</v>
          </cell>
          <cell r="J743" t="str">
            <v>08</v>
          </cell>
          <cell r="K743" t="str">
            <v xml:space="preserve"> อ.ปากท่อ</v>
          </cell>
          <cell r="L743" t="str">
            <v>05</v>
          </cell>
          <cell r="M743" t="str">
            <v xml:space="preserve"> 'ต.ปากท่อ'</v>
          </cell>
          <cell r="N743" t="str">
            <v>08</v>
          </cell>
          <cell r="O743" t="str">
            <v xml:space="preserve"> หมู่ 8</v>
          </cell>
          <cell r="P743" t="str">
            <v>01</v>
          </cell>
          <cell r="Q743" t="str">
            <v>เปิดดำเนินการ</v>
          </cell>
          <cell r="R743" t="str">
            <v xml:space="preserve">201/10 </v>
          </cell>
          <cell r="V743" t="str">
            <v>21</v>
          </cell>
          <cell r="W743" t="str">
            <v>2.1 ทุติยภูมิระดับต้น</v>
          </cell>
          <cell r="AH743" t="str">
            <v>11276</v>
          </cell>
        </row>
        <row r="744">
          <cell r="A744" t="str">
            <v>001129400</v>
          </cell>
          <cell r="B744" t="str">
            <v>โรงพยาบาลสามชุก</v>
          </cell>
          <cell r="C744" t="str">
            <v>21002</v>
          </cell>
          <cell r="D744" t="str">
            <v>กระทรวงสาธารณสุข สำนักงานปลัดกระทรวงสาธารณสุข</v>
          </cell>
          <cell r="E744" t="str">
            <v>07</v>
          </cell>
          <cell r="F744" t="str">
            <v>โรงพยาบาลชุมชน</v>
          </cell>
          <cell r="G744" t="str">
            <v>60</v>
          </cell>
          <cell r="H744" t="str">
            <v>72</v>
          </cell>
          <cell r="I744" t="str">
            <v>จ.สุพรรณบุรี</v>
          </cell>
          <cell r="J744" t="str">
            <v>08</v>
          </cell>
          <cell r="K744" t="str">
            <v xml:space="preserve"> อ.สามชุก</v>
          </cell>
          <cell r="L744" t="str">
            <v>04</v>
          </cell>
          <cell r="M744" t="str">
            <v xml:space="preserve"> 'ต.หนองผักนาก'</v>
          </cell>
          <cell r="N744" t="str">
            <v>07</v>
          </cell>
          <cell r="O744" t="str">
            <v xml:space="preserve"> หมู่ 7</v>
          </cell>
          <cell r="P744" t="str">
            <v>01</v>
          </cell>
          <cell r="Q744" t="str">
            <v>เปิดดำเนินการ</v>
          </cell>
          <cell r="R744" t="str">
            <v xml:space="preserve">4/1 </v>
          </cell>
          <cell r="V744" t="str">
            <v>22</v>
          </cell>
          <cell r="W744" t="str">
            <v>2.2 ทุติยภูมิระดับกลาง</v>
          </cell>
          <cell r="AH744" t="str">
            <v>11294</v>
          </cell>
        </row>
        <row r="745">
          <cell r="A745" t="str">
            <v>001124900</v>
          </cell>
          <cell r="B745" t="str">
            <v>โรงพยาบาลศรีนคร</v>
          </cell>
          <cell r="C745" t="str">
            <v>21002</v>
          </cell>
          <cell r="D745" t="str">
            <v>กระทรวงสาธารณสุข สำนักงานปลัดกระทรวงสาธารณสุข</v>
          </cell>
          <cell r="E745" t="str">
            <v>07</v>
          </cell>
          <cell r="F745" t="str">
            <v>โรงพยาบาลชุมชน</v>
          </cell>
          <cell r="G745" t="str">
            <v>30</v>
          </cell>
          <cell r="H745" t="str">
            <v>64</v>
          </cell>
          <cell r="I745" t="str">
            <v>จ.สุโขทัย</v>
          </cell>
          <cell r="J745" t="str">
            <v>08</v>
          </cell>
          <cell r="K745" t="str">
            <v xml:space="preserve"> อ.ศรีนคร</v>
          </cell>
          <cell r="L745" t="str">
            <v>01</v>
          </cell>
          <cell r="M745" t="str">
            <v xml:space="preserve"> 'ต.ศรีนคร'</v>
          </cell>
          <cell r="N745" t="str">
            <v>03</v>
          </cell>
          <cell r="O745" t="str">
            <v xml:space="preserve"> หมู่ 3</v>
          </cell>
          <cell r="P745" t="str">
            <v>01</v>
          </cell>
          <cell r="Q745" t="str">
            <v>เปิดดำเนินการ</v>
          </cell>
          <cell r="R745" t="str">
            <v>ถ.สวรรคโลก-ศรีนคร</v>
          </cell>
          <cell r="S745" t="str">
            <v>64180</v>
          </cell>
          <cell r="T745" t="str">
            <v>055652725</v>
          </cell>
          <cell r="U745" t="str">
            <v>05562726</v>
          </cell>
          <cell r="V745" t="str">
            <v>21</v>
          </cell>
          <cell r="W745" t="str">
            <v>2.1 ทุติยภูมิระดับต้น</v>
          </cell>
          <cell r="AH745" t="str">
            <v>11249</v>
          </cell>
        </row>
        <row r="746">
          <cell r="A746" t="str">
            <v>001124500</v>
          </cell>
          <cell r="B746" t="str">
            <v>โรงพยาบาลคีรีมาศ</v>
          </cell>
          <cell r="C746" t="str">
            <v>21002</v>
          </cell>
          <cell r="D746" t="str">
            <v>กระทรวงสาธารณสุข สำนักงานปลัดกระทรวงสาธารณสุข</v>
          </cell>
          <cell r="E746" t="str">
            <v>07</v>
          </cell>
          <cell r="F746" t="str">
            <v>โรงพยาบาลชุมชน</v>
          </cell>
          <cell r="G746" t="str">
            <v>30</v>
          </cell>
          <cell r="H746" t="str">
            <v>64</v>
          </cell>
          <cell r="I746" t="str">
            <v>จ.สุโขทัย</v>
          </cell>
          <cell r="J746" t="str">
            <v>03</v>
          </cell>
          <cell r="K746" t="str">
            <v xml:space="preserve"> อ.คีรีมาศ</v>
          </cell>
          <cell r="L746" t="str">
            <v>01</v>
          </cell>
          <cell r="M746" t="str">
            <v xml:space="preserve"> 'ต.โตนด'</v>
          </cell>
          <cell r="N746" t="str">
            <v>07</v>
          </cell>
          <cell r="O746" t="str">
            <v xml:space="preserve"> หมู่ 7</v>
          </cell>
          <cell r="P746" t="str">
            <v>01</v>
          </cell>
          <cell r="Q746" t="str">
            <v>เปิดดำเนินการ</v>
          </cell>
          <cell r="R746" t="str">
            <v>ถ.สุโขทัย-กำแพงเพชร</v>
          </cell>
          <cell r="S746" t="str">
            <v>64160</v>
          </cell>
          <cell r="T746" t="str">
            <v>055695145</v>
          </cell>
          <cell r="U746" t="str">
            <v>055693097</v>
          </cell>
          <cell r="V746" t="str">
            <v>21</v>
          </cell>
          <cell r="W746" t="str">
            <v>2.1 ทุติยภูมิระดับต้น</v>
          </cell>
          <cell r="AH746" t="str">
            <v>11245</v>
          </cell>
        </row>
        <row r="747">
          <cell r="A747" t="str">
            <v>001125000</v>
          </cell>
          <cell r="B747" t="str">
            <v>โรงพยาบาลทุ่งเสลี่ยม</v>
          </cell>
          <cell r="C747" t="str">
            <v>21002</v>
          </cell>
          <cell r="D747" t="str">
            <v>กระทรวงสาธารณสุข สำนักงานปลัดกระทรวงสาธารณสุข</v>
          </cell>
          <cell r="E747" t="str">
            <v>07</v>
          </cell>
          <cell r="F747" t="str">
            <v>โรงพยาบาลชุมชน</v>
          </cell>
          <cell r="G747" t="str">
            <v>30</v>
          </cell>
          <cell r="H747" t="str">
            <v>64</v>
          </cell>
          <cell r="I747" t="str">
            <v>จ.สุโขทัย</v>
          </cell>
          <cell r="J747" t="str">
            <v>09</v>
          </cell>
          <cell r="K747" t="str">
            <v xml:space="preserve"> อ.ทุ่งเสลี่ยม</v>
          </cell>
          <cell r="L747" t="str">
            <v>03</v>
          </cell>
          <cell r="M747" t="str">
            <v xml:space="preserve"> 'ต.ทุ่งเสลี่ยม'</v>
          </cell>
          <cell r="N747" t="str">
            <v>08</v>
          </cell>
          <cell r="O747" t="str">
            <v xml:space="preserve"> หมู่ 8</v>
          </cell>
          <cell r="P747" t="str">
            <v>01</v>
          </cell>
          <cell r="Q747" t="str">
            <v>เปิดดำเนินการ</v>
          </cell>
          <cell r="R747" t="str">
            <v>ถ.สุโขทัย-เถิน</v>
          </cell>
          <cell r="S747" t="str">
            <v>64150</v>
          </cell>
          <cell r="T747" t="str">
            <v>055659175</v>
          </cell>
          <cell r="U747" t="str">
            <v>055659411</v>
          </cell>
          <cell r="V747" t="str">
            <v>21</v>
          </cell>
          <cell r="W747" t="str">
            <v>2.1 ทุติยภูมิระดับต้น</v>
          </cell>
          <cell r="AH747" t="str">
            <v>11250</v>
          </cell>
        </row>
        <row r="748">
          <cell r="A748" t="str">
            <v>001130300</v>
          </cell>
          <cell r="B748" t="str">
            <v>โรงพยาบาลพุทธมณฑล</v>
          </cell>
          <cell r="C748" t="str">
            <v>21002</v>
          </cell>
          <cell r="D748" t="str">
            <v>กระทรวงสาธารณสุข สำนักงานปลัดกระทรวงสาธารณสุข</v>
          </cell>
          <cell r="E748" t="str">
            <v>07</v>
          </cell>
          <cell r="F748" t="str">
            <v>โรงพยาบาลชุมชน</v>
          </cell>
          <cell r="G748" t="str">
            <v>10</v>
          </cell>
          <cell r="H748" t="str">
            <v>73</v>
          </cell>
          <cell r="I748" t="str">
            <v>จ.นครปฐม</v>
          </cell>
          <cell r="J748" t="str">
            <v>07</v>
          </cell>
          <cell r="K748" t="str">
            <v xml:space="preserve"> อ.พุทธมณฑล</v>
          </cell>
          <cell r="L748" t="str">
            <v>01</v>
          </cell>
          <cell r="M748" t="str">
            <v xml:space="preserve"> 'ต.ศาลายา'</v>
          </cell>
          <cell r="N748" t="str">
            <v>01</v>
          </cell>
          <cell r="O748" t="str">
            <v xml:space="preserve"> หมู่ 1</v>
          </cell>
          <cell r="P748" t="str">
            <v>01</v>
          </cell>
          <cell r="Q748" t="str">
            <v>เปิดดำเนินการ</v>
          </cell>
          <cell r="V748" t="str">
            <v>21</v>
          </cell>
          <cell r="W748" t="str">
            <v>2.1 ทุติยภูมิระดับต้น</v>
          </cell>
          <cell r="AB748" t="str">
            <v xml:space="preserve">แก้ไชชื่อ รพ.พุทธมลฑล เป็น รพ.พุทธมณฑล </v>
          </cell>
          <cell r="AH748" t="str">
            <v>11303</v>
          </cell>
        </row>
        <row r="749">
          <cell r="A749" t="str">
            <v>001135700</v>
          </cell>
          <cell r="B749" t="str">
            <v>โรงพยาบาลกาญจนดิษฐ์</v>
          </cell>
          <cell r="C749" t="str">
            <v>21002</v>
          </cell>
          <cell r="D749" t="str">
            <v>กระทรวงสาธารณสุข สำนักงานปลัดกระทรวงสาธารณสุข</v>
          </cell>
          <cell r="E749" t="str">
            <v>07</v>
          </cell>
          <cell r="F749" t="str">
            <v>โรงพยาบาลชุมชน</v>
          </cell>
          <cell r="G749" t="str">
            <v>60</v>
          </cell>
          <cell r="H749" t="str">
            <v>84</v>
          </cell>
          <cell r="I749" t="str">
            <v>จ.สุราษฎร์ธานี</v>
          </cell>
          <cell r="J749" t="str">
            <v>02</v>
          </cell>
          <cell r="K749" t="str">
            <v xml:space="preserve"> อ.กาญจนดิษฐ์</v>
          </cell>
          <cell r="L749" t="str">
            <v>07</v>
          </cell>
          <cell r="M749" t="str">
            <v xml:space="preserve"> 'ต.พลายวาส'</v>
          </cell>
          <cell r="N749" t="str">
            <v>09</v>
          </cell>
          <cell r="O749" t="str">
            <v xml:space="preserve"> หมู่ 9</v>
          </cell>
          <cell r="P749" t="str">
            <v>01</v>
          </cell>
          <cell r="Q749" t="str">
            <v>เปิดดำเนินการ</v>
          </cell>
          <cell r="R749" t="str">
            <v xml:space="preserve">776 ม.9 ถ.สุราษฎร์-นครศรี </v>
          </cell>
          <cell r="S749" t="str">
            <v>84160</v>
          </cell>
          <cell r="T749" t="str">
            <v>077244518</v>
          </cell>
          <cell r="U749" t="str">
            <v>077255263t</v>
          </cell>
          <cell r="V749" t="str">
            <v>22</v>
          </cell>
          <cell r="W749" t="str">
            <v>2.2 ทุติยภูมิระดับกลาง</v>
          </cell>
          <cell r="X749" t="str">
            <v>S</v>
          </cell>
          <cell r="Y749" t="str">
            <v xml:space="preserve">บริการ  </v>
          </cell>
          <cell r="AH749" t="str">
            <v>11357</v>
          </cell>
        </row>
        <row r="750">
          <cell r="A750" t="str">
            <v>001135600</v>
          </cell>
          <cell r="B750" t="str">
            <v>โรงพยาบาลถลาง</v>
          </cell>
          <cell r="C750" t="str">
            <v>21002</v>
          </cell>
          <cell r="D750" t="str">
            <v>กระทรวงสาธารณสุข สำนักงานปลัดกระทรวงสาธารณสุข</v>
          </cell>
          <cell r="E750" t="str">
            <v>07</v>
          </cell>
          <cell r="F750" t="str">
            <v>โรงพยาบาลชุมชน</v>
          </cell>
          <cell r="G750" t="str">
            <v>66</v>
          </cell>
          <cell r="H750" t="str">
            <v>83</v>
          </cell>
          <cell r="I750" t="str">
            <v>จ.ภูเก็ต</v>
          </cell>
          <cell r="J750" t="str">
            <v>03</v>
          </cell>
          <cell r="K750" t="str">
            <v xml:space="preserve"> อ.ถลาง</v>
          </cell>
          <cell r="L750" t="str">
            <v>01</v>
          </cell>
          <cell r="M750" t="str">
            <v xml:space="preserve"> 'ต.เทพกระษัตรี'</v>
          </cell>
          <cell r="N750" t="str">
            <v>01</v>
          </cell>
          <cell r="O750" t="str">
            <v xml:space="preserve"> หมู่ 1</v>
          </cell>
          <cell r="P750" t="str">
            <v>01</v>
          </cell>
          <cell r="Q750" t="str">
            <v>เปิดดำเนินการ</v>
          </cell>
          <cell r="R750" t="str">
            <v xml:space="preserve">358  ถ.เทพกระษัตรี  </v>
          </cell>
          <cell r="S750" t="str">
            <v>83110</v>
          </cell>
          <cell r="T750" t="str">
            <v>076311033</v>
          </cell>
          <cell r="U750" t="str">
            <v>076275096</v>
          </cell>
          <cell r="V750" t="str">
            <v>22</v>
          </cell>
          <cell r="W750" t="str">
            <v>2.2 ทุติยภูมิระดับกลาง</v>
          </cell>
          <cell r="AH750" t="str">
            <v>11356</v>
          </cell>
        </row>
        <row r="751">
          <cell r="A751" t="str">
            <v>001135500</v>
          </cell>
          <cell r="B751" t="str">
            <v>โรงพยาบาลป่าตอง</v>
          </cell>
          <cell r="C751" t="str">
            <v>21002</v>
          </cell>
          <cell r="D751" t="str">
            <v>กระทรวงสาธารณสุข สำนักงานปลัดกระทรวงสาธารณสุข</v>
          </cell>
          <cell r="E751" t="str">
            <v>07</v>
          </cell>
          <cell r="F751" t="str">
            <v>โรงพยาบาลชุมชน</v>
          </cell>
          <cell r="G751" t="str">
            <v>60</v>
          </cell>
          <cell r="H751" t="str">
            <v>83</v>
          </cell>
          <cell r="I751" t="str">
            <v>จ.ภูเก็ต</v>
          </cell>
          <cell r="J751" t="str">
            <v>02</v>
          </cell>
          <cell r="K751" t="str">
            <v xml:space="preserve"> อ.กะทู้</v>
          </cell>
          <cell r="L751" t="str">
            <v>02</v>
          </cell>
          <cell r="M751" t="str">
            <v xml:space="preserve"> 'ต.ป่าตอง'</v>
          </cell>
          <cell r="N751" t="str">
            <v>03</v>
          </cell>
          <cell r="O751" t="str">
            <v xml:space="preserve"> หมู่ 3</v>
          </cell>
          <cell r="P751" t="str">
            <v>01</v>
          </cell>
          <cell r="Q751" t="str">
            <v>เปิดดำเนินการ</v>
          </cell>
          <cell r="R751" t="str">
            <v xml:space="preserve">57 ถ.ไสน้ำเย็น </v>
          </cell>
          <cell r="S751" t="str">
            <v>83150</v>
          </cell>
          <cell r="T751" t="str">
            <v>076342633</v>
          </cell>
          <cell r="U751" t="str">
            <v>076340617</v>
          </cell>
          <cell r="V751" t="str">
            <v>22</v>
          </cell>
          <cell r="W751" t="str">
            <v>2.2 ทุติยภูมิระดับกลาง</v>
          </cell>
          <cell r="AH751" t="str">
            <v>11355</v>
          </cell>
        </row>
        <row r="752">
          <cell r="A752" t="str">
            <v>001131900</v>
          </cell>
          <cell r="B752" t="str">
            <v>โรงพยาบาลปราณบุรี</v>
          </cell>
          <cell r="C752" t="str">
            <v>21002</v>
          </cell>
          <cell r="D752" t="str">
            <v>กระทรวงสาธารณสุข สำนักงานปลัดกระทรวงสาธารณสุข</v>
          </cell>
          <cell r="E752" t="str">
            <v>07</v>
          </cell>
          <cell r="F752" t="str">
            <v>โรงพยาบาลชุมชน</v>
          </cell>
          <cell r="G752" t="str">
            <v>30</v>
          </cell>
          <cell r="H752" t="str">
            <v>77</v>
          </cell>
          <cell r="I752" t="str">
            <v>จ.ประจวบคีรีขันธ์</v>
          </cell>
          <cell r="J752" t="str">
            <v>06</v>
          </cell>
          <cell r="K752" t="str">
            <v xml:space="preserve"> อ.ปราณบุรี</v>
          </cell>
          <cell r="L752" t="str">
            <v>08</v>
          </cell>
          <cell r="M752" t="str">
            <v xml:space="preserve"> 'ต.วังก์พง'</v>
          </cell>
          <cell r="N752" t="str">
            <v>05</v>
          </cell>
          <cell r="O752" t="str">
            <v xml:space="preserve"> หมู่ 5</v>
          </cell>
          <cell r="P752" t="str">
            <v>01</v>
          </cell>
          <cell r="Q752" t="str">
            <v>เปิดดำเนินการ</v>
          </cell>
          <cell r="R752" t="str">
            <v xml:space="preserve">19 </v>
          </cell>
          <cell r="V752" t="str">
            <v>21</v>
          </cell>
          <cell r="W752" t="str">
            <v>2.1 ทุติยภูมิระดับต้น</v>
          </cell>
          <cell r="AH752" t="str">
            <v>11319</v>
          </cell>
        </row>
        <row r="753">
          <cell r="A753" t="str">
            <v>001132600</v>
          </cell>
          <cell r="B753" t="str">
            <v>โรงพยาบาลพิปูน</v>
          </cell>
          <cell r="C753" t="str">
            <v>21002</v>
          </cell>
          <cell r="D753" t="str">
            <v>กระทรวงสาธารณสุข สำนักงานปลัดกระทรวงสาธารณสุข</v>
          </cell>
          <cell r="E753" t="str">
            <v>07</v>
          </cell>
          <cell r="F753" t="str">
            <v>โรงพยาบาลชุมชน</v>
          </cell>
          <cell r="G753" t="str">
            <v>30</v>
          </cell>
          <cell r="H753" t="str">
            <v>80</v>
          </cell>
          <cell r="I753" t="str">
            <v>จ.นครศรีธรรมราช</v>
          </cell>
          <cell r="J753" t="str">
            <v>05</v>
          </cell>
          <cell r="K753" t="str">
            <v xml:space="preserve"> อ.พิปูน</v>
          </cell>
          <cell r="L753" t="str">
            <v>04</v>
          </cell>
          <cell r="M753" t="str">
            <v xml:space="preserve"> 'ต.ยางค้อม'</v>
          </cell>
          <cell r="N753" t="str">
            <v>05</v>
          </cell>
          <cell r="O753" t="str">
            <v xml:space="preserve"> หมู่ 5</v>
          </cell>
          <cell r="P753" t="str">
            <v>01</v>
          </cell>
          <cell r="Q753" t="str">
            <v>เปิดดำเนินการ</v>
          </cell>
          <cell r="R753" t="str">
            <v xml:space="preserve">ม.5 </v>
          </cell>
          <cell r="V753" t="str">
            <v>21</v>
          </cell>
          <cell r="W753" t="str">
            <v>2.1 ทุติยภูมิระดับต้น</v>
          </cell>
          <cell r="AH753" t="str">
            <v>11326</v>
          </cell>
        </row>
        <row r="754">
          <cell r="A754" t="str">
            <v>001132700</v>
          </cell>
          <cell r="B754" t="str">
            <v>โรงพยาบาลเชียรใหญ่</v>
          </cell>
          <cell r="C754" t="str">
            <v>21002</v>
          </cell>
          <cell r="D754" t="str">
            <v>กระทรวงสาธารณสุข สำนักงานปลัดกระทรวงสาธารณสุข</v>
          </cell>
          <cell r="E754" t="str">
            <v>07</v>
          </cell>
          <cell r="F754" t="str">
            <v>โรงพยาบาลชุมชน</v>
          </cell>
          <cell r="G754" t="str">
            <v>30</v>
          </cell>
          <cell r="H754" t="str">
            <v>80</v>
          </cell>
          <cell r="I754" t="str">
            <v>จ.นครศรีธรรมราช</v>
          </cell>
          <cell r="J754" t="str">
            <v>06</v>
          </cell>
          <cell r="K754" t="str">
            <v xml:space="preserve"> อ.เชียรใหญ่</v>
          </cell>
          <cell r="L754" t="str">
            <v>07</v>
          </cell>
          <cell r="M754" t="str">
            <v xml:space="preserve"> 'ต.ท้องลำเจียก'</v>
          </cell>
          <cell r="N754" t="str">
            <v>01</v>
          </cell>
          <cell r="O754" t="str">
            <v xml:space="preserve"> หมู่ 1</v>
          </cell>
          <cell r="P754" t="str">
            <v>01</v>
          </cell>
          <cell r="Q754" t="str">
            <v>เปิดดำเนินการ</v>
          </cell>
          <cell r="R754" t="str">
            <v xml:space="preserve">ม.1 </v>
          </cell>
          <cell r="V754" t="str">
            <v>21</v>
          </cell>
          <cell r="W754" t="str">
            <v>2.1 ทุติยภูมิระดับต้น</v>
          </cell>
          <cell r="AH754" t="str">
            <v>11327</v>
          </cell>
        </row>
        <row r="755">
          <cell r="A755" t="str">
            <v>001133600</v>
          </cell>
          <cell r="B755" t="str">
            <v>โรงพยาบาลขนอม</v>
          </cell>
          <cell r="C755" t="str">
            <v>21002</v>
          </cell>
          <cell r="D755" t="str">
            <v>กระทรวงสาธารณสุข สำนักงานปลัดกระทรวงสาธารณสุข</v>
          </cell>
          <cell r="E755" t="str">
            <v>07</v>
          </cell>
          <cell r="F755" t="str">
            <v>โรงพยาบาลชุมชน</v>
          </cell>
          <cell r="G755" t="str">
            <v>30</v>
          </cell>
          <cell r="H755" t="str">
            <v>80</v>
          </cell>
          <cell r="I755" t="str">
            <v>จ.นครศรีธรรมราช</v>
          </cell>
          <cell r="J755" t="str">
            <v>15</v>
          </cell>
          <cell r="K755" t="str">
            <v xml:space="preserve"> อ.ขนอม</v>
          </cell>
          <cell r="L755" t="str">
            <v>01</v>
          </cell>
          <cell r="M755" t="str">
            <v xml:space="preserve"> 'ต.ขนอม'</v>
          </cell>
          <cell r="N755" t="str">
            <v>03</v>
          </cell>
          <cell r="O755" t="str">
            <v xml:space="preserve"> หมู่ 3</v>
          </cell>
          <cell r="P755" t="str">
            <v>01</v>
          </cell>
          <cell r="Q755" t="str">
            <v>เปิดดำเนินการ</v>
          </cell>
          <cell r="V755" t="str">
            <v>21</v>
          </cell>
          <cell r="W755" t="str">
            <v>2.1 ทุติยภูมิระดับต้น</v>
          </cell>
          <cell r="AH755" t="str">
            <v>11336</v>
          </cell>
        </row>
        <row r="756">
          <cell r="A756" t="str">
            <v>001132800</v>
          </cell>
          <cell r="B756" t="str">
            <v>โรงพยาบาลชะอวด</v>
          </cell>
          <cell r="C756" t="str">
            <v>21002</v>
          </cell>
          <cell r="D756" t="str">
            <v>กระทรวงสาธารณสุข สำนักงานปลัดกระทรวงสาธารณสุข</v>
          </cell>
          <cell r="E756" t="str">
            <v>07</v>
          </cell>
          <cell r="F756" t="str">
            <v>โรงพยาบาลชุมชน</v>
          </cell>
          <cell r="G756" t="str">
            <v>30</v>
          </cell>
          <cell r="H756" t="str">
            <v>80</v>
          </cell>
          <cell r="I756" t="str">
            <v>จ.นครศรีธรรมราช</v>
          </cell>
          <cell r="J756" t="str">
            <v>07</v>
          </cell>
          <cell r="K756" t="str">
            <v xml:space="preserve"> อ.ชะอวด</v>
          </cell>
          <cell r="L756" t="str">
            <v>01</v>
          </cell>
          <cell r="M756" t="str">
            <v xml:space="preserve"> 'ต.ชะอวด'</v>
          </cell>
          <cell r="N756" t="str">
            <v>08</v>
          </cell>
          <cell r="O756" t="str">
            <v xml:space="preserve"> หมู่ 8</v>
          </cell>
          <cell r="P756" t="str">
            <v>01</v>
          </cell>
          <cell r="Q756" t="str">
            <v>เปิดดำเนินการ</v>
          </cell>
          <cell r="R756" t="str">
            <v xml:space="preserve">23 </v>
          </cell>
          <cell r="V756" t="str">
            <v>21</v>
          </cell>
          <cell r="W756" t="str">
            <v>2.1 ทุติยภูมิระดับต้น</v>
          </cell>
          <cell r="AH756" t="str">
            <v>11328</v>
          </cell>
        </row>
        <row r="757">
          <cell r="A757" t="str">
            <v>001133200</v>
          </cell>
          <cell r="B757" t="str">
            <v>โรงพยาบาลทุ่งใหญ่</v>
          </cell>
          <cell r="C757" t="str">
            <v>21002</v>
          </cell>
          <cell r="D757" t="str">
            <v>กระทรวงสาธารณสุข สำนักงานปลัดกระทรวงสาธารณสุข</v>
          </cell>
          <cell r="E757" t="str">
            <v>07</v>
          </cell>
          <cell r="F757" t="str">
            <v>โรงพยาบาลชุมชน</v>
          </cell>
          <cell r="G757" t="str">
            <v>60</v>
          </cell>
          <cell r="H757" t="str">
            <v>80</v>
          </cell>
          <cell r="I757" t="str">
            <v>จ.นครศรีธรรมราช</v>
          </cell>
          <cell r="J757" t="str">
            <v>11</v>
          </cell>
          <cell r="K757" t="str">
            <v xml:space="preserve"> อ.ทุ่งใหญ่</v>
          </cell>
          <cell r="L757" t="str">
            <v>01</v>
          </cell>
          <cell r="M757" t="str">
            <v xml:space="preserve"> 'ต.ท่ายาง'</v>
          </cell>
          <cell r="N757" t="str">
            <v>02</v>
          </cell>
          <cell r="O757" t="str">
            <v xml:space="preserve"> หมู่ 2</v>
          </cell>
          <cell r="P757" t="str">
            <v>01</v>
          </cell>
          <cell r="Q757" t="str">
            <v>เปิดดำเนินการ</v>
          </cell>
          <cell r="R757" t="str">
            <v xml:space="preserve">599 </v>
          </cell>
          <cell r="V757" t="str">
            <v>21</v>
          </cell>
          <cell r="W757" t="str">
            <v>2.1 ทุติยภูมิระดับต้น</v>
          </cell>
          <cell r="AH757" t="str">
            <v>11332</v>
          </cell>
        </row>
        <row r="758">
          <cell r="A758" t="str">
            <v>001133700</v>
          </cell>
          <cell r="B758" t="str">
            <v>โรงพยาบาลหัวไทร</v>
          </cell>
          <cell r="C758" t="str">
            <v>21002</v>
          </cell>
          <cell r="D758" t="str">
            <v>กระทรวงสาธารณสุข สำนักงานปลัดกระทรวงสาธารณสุข</v>
          </cell>
          <cell r="E758" t="str">
            <v>07</v>
          </cell>
          <cell r="F758" t="str">
            <v>โรงพยาบาลชุมชน</v>
          </cell>
          <cell r="G758" t="str">
            <v>30</v>
          </cell>
          <cell r="H758" t="str">
            <v>80</v>
          </cell>
          <cell r="I758" t="str">
            <v>จ.นครศรีธรรมราช</v>
          </cell>
          <cell r="J758" t="str">
            <v>16</v>
          </cell>
          <cell r="K758" t="str">
            <v xml:space="preserve"> อ.หัวไทร</v>
          </cell>
          <cell r="L758" t="str">
            <v>01</v>
          </cell>
          <cell r="M758" t="str">
            <v xml:space="preserve"> 'ต.หัวไทร'</v>
          </cell>
          <cell r="N758" t="str">
            <v>04</v>
          </cell>
          <cell r="O758" t="str">
            <v xml:space="preserve"> หมู่ 4</v>
          </cell>
          <cell r="P758" t="str">
            <v>01</v>
          </cell>
          <cell r="Q758" t="str">
            <v>เปิดดำเนินการ</v>
          </cell>
          <cell r="R758" t="str">
            <v xml:space="preserve">16 </v>
          </cell>
          <cell r="V758" t="str">
            <v>21</v>
          </cell>
          <cell r="W758" t="str">
            <v>2.1 ทุติยภูมิระดับต้น</v>
          </cell>
          <cell r="AH758" t="str">
            <v>11337</v>
          </cell>
        </row>
        <row r="759">
          <cell r="A759" t="str">
            <v>001134900</v>
          </cell>
          <cell r="B759" t="str">
            <v>โรงพยาบาลตะกั่วทุ่ง</v>
          </cell>
          <cell r="C759" t="str">
            <v>21002</v>
          </cell>
          <cell r="D759" t="str">
            <v>กระทรวงสาธารณสุข สำนักงานปลัดกระทรวงสาธารณสุข</v>
          </cell>
          <cell r="E759" t="str">
            <v>07</v>
          </cell>
          <cell r="F759" t="str">
            <v>โรงพยาบาลชุมชน</v>
          </cell>
          <cell r="G759" t="str">
            <v>30</v>
          </cell>
          <cell r="H759" t="str">
            <v>82</v>
          </cell>
          <cell r="I759" t="str">
            <v>จ.พังงา</v>
          </cell>
          <cell r="J759" t="str">
            <v>04</v>
          </cell>
          <cell r="K759" t="str">
            <v xml:space="preserve"> อ.ตะกั่วทุ่ง</v>
          </cell>
          <cell r="L759" t="str">
            <v>06</v>
          </cell>
          <cell r="M759" t="str">
            <v xml:space="preserve"> 'ต.โคกกลอย'</v>
          </cell>
          <cell r="N759" t="str">
            <v>02</v>
          </cell>
          <cell r="O759" t="str">
            <v xml:space="preserve"> หมู่ 2</v>
          </cell>
          <cell r="P759" t="str">
            <v>01</v>
          </cell>
          <cell r="Q759" t="str">
            <v>เปิดดำเนินการ</v>
          </cell>
          <cell r="R759" t="str">
            <v xml:space="preserve">69/2 </v>
          </cell>
          <cell r="S759" t="str">
            <v>82130</v>
          </cell>
          <cell r="T759" t="str">
            <v>076581395</v>
          </cell>
          <cell r="U759" t="str">
            <v>076581395</v>
          </cell>
          <cell r="V759" t="str">
            <v>21</v>
          </cell>
          <cell r="W759" t="str">
            <v>2.1 ทุติยภูมิระดับต้น</v>
          </cell>
          <cell r="AH759" t="str">
            <v>11349</v>
          </cell>
        </row>
        <row r="760">
          <cell r="A760" t="str">
            <v>001133000</v>
          </cell>
          <cell r="B760" t="str">
            <v>โรงพยาบาลทุ่งสง</v>
          </cell>
          <cell r="C760" t="str">
            <v>21002</v>
          </cell>
          <cell r="D760" t="str">
            <v>กระทรวงสาธารณสุข สำนักงานปลัดกระทรวงสาธารณสุข</v>
          </cell>
          <cell r="E760" t="str">
            <v>07</v>
          </cell>
          <cell r="F760" t="str">
            <v>โรงพยาบาลชุมชน</v>
          </cell>
          <cell r="G760" t="str">
            <v>150</v>
          </cell>
          <cell r="H760" t="str">
            <v>80</v>
          </cell>
          <cell r="I760" t="str">
            <v>จ.นครศรีธรรมราช</v>
          </cell>
          <cell r="J760" t="str">
            <v>09</v>
          </cell>
          <cell r="K760" t="str">
            <v xml:space="preserve"> อ.ทุ่งสง</v>
          </cell>
          <cell r="L760" t="str">
            <v>01</v>
          </cell>
          <cell r="M760" t="str">
            <v xml:space="preserve"> 'ต.ปากแพรก'</v>
          </cell>
          <cell r="N760" t="str">
            <v>00</v>
          </cell>
          <cell r="O760" t="str">
            <v xml:space="preserve"> หมู่ 0</v>
          </cell>
          <cell r="P760" t="str">
            <v>01</v>
          </cell>
          <cell r="Q760" t="str">
            <v>เปิดดำเนินการ</v>
          </cell>
          <cell r="R760" t="str">
            <v xml:space="preserve">277 ถ.ชัยชุมพล </v>
          </cell>
          <cell r="V760" t="str">
            <v>23</v>
          </cell>
          <cell r="W760" t="str">
            <v>2.3 ทุติยภูมิระดับสูง</v>
          </cell>
          <cell r="AH760" t="str">
            <v>11330</v>
          </cell>
        </row>
        <row r="761">
          <cell r="A761" t="str">
            <v>001133100</v>
          </cell>
          <cell r="B761" t="str">
            <v>โรงพยาบาลนาบอน</v>
          </cell>
          <cell r="C761" t="str">
            <v>21002</v>
          </cell>
          <cell r="D761" t="str">
            <v>กระทรวงสาธารณสุข สำนักงานปลัดกระทรวงสาธารณสุข</v>
          </cell>
          <cell r="E761" t="str">
            <v>07</v>
          </cell>
          <cell r="F761" t="str">
            <v>โรงพยาบาลชุมชน</v>
          </cell>
          <cell r="G761" t="str">
            <v>30</v>
          </cell>
          <cell r="H761" t="str">
            <v>80</v>
          </cell>
          <cell r="I761" t="str">
            <v>จ.นครศรีธรรมราช</v>
          </cell>
          <cell r="J761" t="str">
            <v>10</v>
          </cell>
          <cell r="K761" t="str">
            <v xml:space="preserve"> อ.นาบอน</v>
          </cell>
          <cell r="L761" t="str">
            <v>01</v>
          </cell>
          <cell r="M761" t="str">
            <v xml:space="preserve"> 'ต.นาบอน'</v>
          </cell>
          <cell r="N761" t="str">
            <v>02</v>
          </cell>
          <cell r="O761" t="str">
            <v xml:space="preserve"> หมู่ 2</v>
          </cell>
          <cell r="P761" t="str">
            <v>01</v>
          </cell>
          <cell r="Q761" t="str">
            <v>เปิดดำเนินการ</v>
          </cell>
          <cell r="R761" t="str">
            <v xml:space="preserve">244 </v>
          </cell>
          <cell r="V761" t="str">
            <v>21</v>
          </cell>
          <cell r="W761" t="str">
            <v>2.1 ทุติยภูมิระดับต้น</v>
          </cell>
          <cell r="AH761" t="str">
            <v>11331</v>
          </cell>
        </row>
        <row r="762">
          <cell r="A762" t="str">
            <v>001133800</v>
          </cell>
          <cell r="B762" t="str">
            <v>โรงพยาบาลบางขัน</v>
          </cell>
          <cell r="C762" t="str">
            <v>21002</v>
          </cell>
          <cell r="D762" t="str">
            <v>กระทรวงสาธารณสุข สำนักงานปลัดกระทรวงสาธารณสุข</v>
          </cell>
          <cell r="E762" t="str">
            <v>07</v>
          </cell>
          <cell r="F762" t="str">
            <v>โรงพยาบาลชุมชน</v>
          </cell>
          <cell r="G762" t="str">
            <v>30</v>
          </cell>
          <cell r="H762" t="str">
            <v>80</v>
          </cell>
          <cell r="I762" t="str">
            <v>จ.นครศรีธรรมราช</v>
          </cell>
          <cell r="J762" t="str">
            <v>17</v>
          </cell>
          <cell r="K762" t="str">
            <v xml:space="preserve"> อ.บางขัน</v>
          </cell>
          <cell r="L762" t="str">
            <v>02</v>
          </cell>
          <cell r="M762" t="str">
            <v xml:space="preserve"> 'ต.บ้านลำนาว'</v>
          </cell>
          <cell r="N762" t="str">
            <v>01</v>
          </cell>
          <cell r="O762" t="str">
            <v xml:space="preserve"> หมู่ 1</v>
          </cell>
          <cell r="P762" t="str">
            <v>01</v>
          </cell>
          <cell r="Q762" t="str">
            <v>เปิดดำเนินการ</v>
          </cell>
          <cell r="R762" t="str">
            <v>3 ม.1 ต.บ้านลำนาว</v>
          </cell>
          <cell r="V762" t="str">
            <v>21</v>
          </cell>
          <cell r="W762" t="str">
            <v>2.1 ทุติยภูมิระดับต้น</v>
          </cell>
          <cell r="AH762" t="str">
            <v>11338</v>
          </cell>
        </row>
        <row r="763">
          <cell r="A763" t="str">
            <v>001136400</v>
          </cell>
          <cell r="B763" t="str">
            <v>โรงพยาบาลพนม</v>
          </cell>
          <cell r="C763" t="str">
            <v>21002</v>
          </cell>
          <cell r="D763" t="str">
            <v>กระทรวงสาธารณสุข สำนักงานปลัดกระทรวงสาธารณสุข</v>
          </cell>
          <cell r="E763" t="str">
            <v>07</v>
          </cell>
          <cell r="F763" t="str">
            <v>โรงพยาบาลชุมชน</v>
          </cell>
          <cell r="G763" t="str">
            <v>30</v>
          </cell>
          <cell r="H763" t="str">
            <v>84</v>
          </cell>
          <cell r="I763" t="str">
            <v>จ.สุราษฎร์ธานี</v>
          </cell>
          <cell r="J763" t="str">
            <v>10</v>
          </cell>
          <cell r="K763" t="str">
            <v xml:space="preserve"> อ.พนม</v>
          </cell>
          <cell r="L763" t="str">
            <v>05</v>
          </cell>
          <cell r="M763" t="str">
            <v xml:space="preserve"> 'ต.พังกาญจน์'</v>
          </cell>
          <cell r="N763" t="str">
            <v>03</v>
          </cell>
          <cell r="O763" t="str">
            <v xml:space="preserve"> หมู่ 3</v>
          </cell>
          <cell r="P763" t="str">
            <v>01</v>
          </cell>
          <cell r="Q763" t="str">
            <v>เปิดดำเนินการ</v>
          </cell>
          <cell r="R763" t="str">
            <v xml:space="preserve">60 </v>
          </cell>
          <cell r="S763" t="str">
            <v>84250</v>
          </cell>
          <cell r="T763" t="str">
            <v>077399125</v>
          </cell>
          <cell r="U763" t="str">
            <v>077399084</v>
          </cell>
          <cell r="V763" t="str">
            <v>21</v>
          </cell>
          <cell r="W763" t="str">
            <v>2.1 ทุติยภูมิระดับต้น</v>
          </cell>
          <cell r="X763" t="str">
            <v>S</v>
          </cell>
          <cell r="Y763" t="str">
            <v xml:space="preserve">บริการ  </v>
          </cell>
          <cell r="AH763" t="str">
            <v>11364</v>
          </cell>
        </row>
        <row r="764">
          <cell r="A764" t="str">
            <v>001134300</v>
          </cell>
          <cell r="B764" t="str">
            <v>โรงพยาบาลอ่าวลึก</v>
          </cell>
          <cell r="C764" t="str">
            <v>21002</v>
          </cell>
          <cell r="D764" t="str">
            <v>กระทรวงสาธารณสุข สำนักงานปลัดกระทรวงสาธารณสุข</v>
          </cell>
          <cell r="E764" t="str">
            <v>07</v>
          </cell>
          <cell r="F764" t="str">
            <v>โรงพยาบาลชุมชน</v>
          </cell>
          <cell r="G764" t="str">
            <v>60</v>
          </cell>
          <cell r="H764" t="str">
            <v>81</v>
          </cell>
          <cell r="I764" t="str">
            <v>จ.กระบี่</v>
          </cell>
          <cell r="J764" t="str">
            <v>05</v>
          </cell>
          <cell r="K764" t="str">
            <v xml:space="preserve"> อ.อ่าวลึก</v>
          </cell>
          <cell r="L764" t="str">
            <v>01</v>
          </cell>
          <cell r="M764" t="str">
            <v xml:space="preserve"> 'ต.อ่าวลึกใต้'</v>
          </cell>
          <cell r="N764" t="str">
            <v>07</v>
          </cell>
          <cell r="O764" t="str">
            <v xml:space="preserve"> หมู่ 7</v>
          </cell>
          <cell r="P764" t="str">
            <v>01</v>
          </cell>
          <cell r="Q764" t="str">
            <v>เปิดดำเนินการ</v>
          </cell>
          <cell r="R764" t="str">
            <v>3/1</v>
          </cell>
          <cell r="S764" t="str">
            <v>81110</v>
          </cell>
          <cell r="T764" t="str">
            <v>075619105</v>
          </cell>
          <cell r="V764" t="str">
            <v>21</v>
          </cell>
          <cell r="W764" t="str">
            <v>2.1 ทุติยภูมิระดับต้น</v>
          </cell>
          <cell r="AH764" t="str">
            <v>11343</v>
          </cell>
        </row>
        <row r="765">
          <cell r="A765" t="str">
            <v>001130900</v>
          </cell>
          <cell r="B765" t="str">
            <v>โรงพยาบาลหนองหญ้าปล้อง</v>
          </cell>
          <cell r="C765" t="str">
            <v>21002</v>
          </cell>
          <cell r="D765" t="str">
            <v>กระทรวงสาธารณสุข สำนักงานปลัดกระทรวงสาธารณสุข</v>
          </cell>
          <cell r="E765" t="str">
            <v>07</v>
          </cell>
          <cell r="F765" t="str">
            <v>โรงพยาบาลชุมชน</v>
          </cell>
          <cell r="G765" t="str">
            <v>30</v>
          </cell>
          <cell r="H765" t="str">
            <v>76</v>
          </cell>
          <cell r="I765" t="str">
            <v>จ.เพชรบุรี</v>
          </cell>
          <cell r="J765" t="str">
            <v>03</v>
          </cell>
          <cell r="K765" t="str">
            <v xml:space="preserve"> อ.หนองหญ้าปล้อง</v>
          </cell>
          <cell r="L765" t="str">
            <v>01</v>
          </cell>
          <cell r="M765" t="str">
            <v xml:space="preserve"> 'ต.หนองหญ้าปล้อง'</v>
          </cell>
          <cell r="N765" t="str">
            <v>11</v>
          </cell>
          <cell r="O765" t="str">
            <v xml:space="preserve"> หมู่ 11</v>
          </cell>
          <cell r="P765" t="str">
            <v>01</v>
          </cell>
          <cell r="Q765" t="str">
            <v>เปิดดำเนินการ</v>
          </cell>
          <cell r="R765" t="str">
            <v>192</v>
          </cell>
          <cell r="S765" t="str">
            <v>76160</v>
          </cell>
          <cell r="T765" t="str">
            <v>032494353</v>
          </cell>
          <cell r="U765" t="str">
            <v>032494353</v>
          </cell>
          <cell r="V765" t="str">
            <v>21</v>
          </cell>
          <cell r="W765" t="str">
            <v>2.1 ทุติยภูมิระดับต้น</v>
          </cell>
          <cell r="X765" t="str">
            <v>S</v>
          </cell>
          <cell r="Y765" t="str">
            <v xml:space="preserve">บริการ  </v>
          </cell>
          <cell r="Z765" t="str">
            <v>01</v>
          </cell>
          <cell r="AA765" t="str">
            <v>ตั้งใหม่</v>
          </cell>
          <cell r="AH765" t="str">
            <v>11309</v>
          </cell>
        </row>
        <row r="766">
          <cell r="A766" t="str">
            <v>001131600</v>
          </cell>
          <cell r="B766" t="str">
            <v>โรงพยาบาลทับสะแก</v>
          </cell>
          <cell r="C766" t="str">
            <v>21002</v>
          </cell>
          <cell r="D766" t="str">
            <v>กระทรวงสาธารณสุข สำนักงานปลัดกระทรวงสาธารณสุข</v>
          </cell>
          <cell r="E766" t="str">
            <v>07</v>
          </cell>
          <cell r="F766" t="str">
            <v>โรงพยาบาลชุมชน</v>
          </cell>
          <cell r="G766" t="str">
            <v>60</v>
          </cell>
          <cell r="H766" t="str">
            <v>77</v>
          </cell>
          <cell r="I766" t="str">
            <v>จ.ประจวบคีรีขันธ์</v>
          </cell>
          <cell r="J766" t="str">
            <v>03</v>
          </cell>
          <cell r="K766" t="str">
            <v xml:space="preserve"> อ.ทับสะแก</v>
          </cell>
          <cell r="L766" t="str">
            <v>03</v>
          </cell>
          <cell r="M766" t="str">
            <v xml:space="preserve"> 'ต.นาหูกวาง'</v>
          </cell>
          <cell r="N766" t="str">
            <v>06</v>
          </cell>
          <cell r="O766" t="str">
            <v xml:space="preserve"> หมู่ 6</v>
          </cell>
          <cell r="P766" t="str">
            <v>01</v>
          </cell>
          <cell r="Q766" t="str">
            <v>เปิดดำเนินการ</v>
          </cell>
          <cell r="R766" t="str">
            <v xml:space="preserve">111  ถ.เพชรเกษม </v>
          </cell>
          <cell r="V766" t="str">
            <v>21</v>
          </cell>
          <cell r="W766" t="str">
            <v>2.1 ทุติยภูมิระดับต้น</v>
          </cell>
          <cell r="AH766" t="str">
            <v>11316</v>
          </cell>
        </row>
        <row r="767">
          <cell r="A767" t="str">
            <v>001131800</v>
          </cell>
          <cell r="B767" t="str">
            <v>โรงพยาบาลบางสะพานน้อย</v>
          </cell>
          <cell r="C767" t="str">
            <v>21002</v>
          </cell>
          <cell r="D767" t="str">
            <v>กระทรวงสาธารณสุข สำนักงานปลัดกระทรวงสาธารณสุข</v>
          </cell>
          <cell r="E767" t="str">
            <v>07</v>
          </cell>
          <cell r="F767" t="str">
            <v>โรงพยาบาลชุมชน</v>
          </cell>
          <cell r="G767" t="str">
            <v>30</v>
          </cell>
          <cell r="H767" t="str">
            <v>77</v>
          </cell>
          <cell r="I767" t="str">
            <v>จ.ประจวบคีรีขันธ์</v>
          </cell>
          <cell r="J767" t="str">
            <v>05</v>
          </cell>
          <cell r="K767" t="str">
            <v xml:space="preserve"> อ.บางสะพานน้อย</v>
          </cell>
          <cell r="L767" t="str">
            <v>01</v>
          </cell>
          <cell r="M767" t="str">
            <v xml:space="preserve"> 'ต.ปากแพรก'</v>
          </cell>
          <cell r="N767" t="str">
            <v>04</v>
          </cell>
          <cell r="O767" t="str">
            <v xml:space="preserve"> หมู่ 4</v>
          </cell>
          <cell r="P767" t="str">
            <v>01</v>
          </cell>
          <cell r="Q767" t="str">
            <v>เปิดดำเนินการ</v>
          </cell>
          <cell r="R767" t="str">
            <v xml:space="preserve">60/2 </v>
          </cell>
          <cell r="V767" t="str">
            <v>21</v>
          </cell>
          <cell r="W767" t="str">
            <v>2.1 ทุติยภูมิระดับต้น</v>
          </cell>
          <cell r="AH767" t="str">
            <v>11318</v>
          </cell>
        </row>
        <row r="768">
          <cell r="A768" t="str">
            <v>001131200</v>
          </cell>
          <cell r="B768" t="str">
            <v>โรงพยาบาลบ้านลาด</v>
          </cell>
          <cell r="C768" t="str">
            <v>21002</v>
          </cell>
          <cell r="D768" t="str">
            <v>กระทรวงสาธารณสุข สำนักงานปลัดกระทรวงสาธารณสุข</v>
          </cell>
          <cell r="E768" t="str">
            <v>07</v>
          </cell>
          <cell r="F768" t="str">
            <v>โรงพยาบาลชุมชน</v>
          </cell>
          <cell r="G768" t="str">
            <v>30</v>
          </cell>
          <cell r="H768" t="str">
            <v>76</v>
          </cell>
          <cell r="I768" t="str">
            <v>จ.เพชรบุรี</v>
          </cell>
          <cell r="J768" t="str">
            <v>06</v>
          </cell>
          <cell r="K768" t="str">
            <v xml:space="preserve"> อ.บ้านลาด</v>
          </cell>
          <cell r="L768" t="str">
            <v>16</v>
          </cell>
          <cell r="M768" t="str">
            <v xml:space="preserve"> 'ต.ท่าช้าง'</v>
          </cell>
          <cell r="N768" t="str">
            <v>08</v>
          </cell>
          <cell r="O768" t="str">
            <v xml:space="preserve"> หมู่ 8</v>
          </cell>
          <cell r="P768" t="str">
            <v>01</v>
          </cell>
          <cell r="Q768" t="str">
            <v>เปิดดำเนินการ</v>
          </cell>
          <cell r="R768" t="str">
            <v xml:space="preserve">131 </v>
          </cell>
          <cell r="S768" t="str">
            <v>76150</v>
          </cell>
          <cell r="T768" t="str">
            <v>032491051</v>
          </cell>
          <cell r="U768" t="str">
            <v>032491242</v>
          </cell>
          <cell r="V768" t="str">
            <v>21</v>
          </cell>
          <cell r="W768" t="str">
            <v>2.1 ทุติยภูมิระดับต้น</v>
          </cell>
          <cell r="X768" t="str">
            <v>S</v>
          </cell>
          <cell r="Y768" t="str">
            <v xml:space="preserve">บริการ  </v>
          </cell>
          <cell r="AH768" t="str">
            <v>11312</v>
          </cell>
        </row>
        <row r="769">
          <cell r="A769" t="str">
            <v>001131300</v>
          </cell>
          <cell r="B769" t="str">
            <v>โรงพยาบาลบ้านแหลม</v>
          </cell>
          <cell r="C769" t="str">
            <v>21002</v>
          </cell>
          <cell r="D769" t="str">
            <v>กระทรวงสาธารณสุข สำนักงานปลัดกระทรวงสาธารณสุข</v>
          </cell>
          <cell r="E769" t="str">
            <v>07</v>
          </cell>
          <cell r="F769" t="str">
            <v>โรงพยาบาลชุมชน</v>
          </cell>
          <cell r="G769" t="str">
            <v>30</v>
          </cell>
          <cell r="H769" t="str">
            <v>76</v>
          </cell>
          <cell r="I769" t="str">
            <v>จ.เพชรบุรี</v>
          </cell>
          <cell r="J769" t="str">
            <v>07</v>
          </cell>
          <cell r="K769" t="str">
            <v xml:space="preserve"> อ.บ้านแหลม</v>
          </cell>
          <cell r="L769" t="str">
            <v>01</v>
          </cell>
          <cell r="M769" t="str">
            <v xml:space="preserve"> 'ต.บ้านแหลม'</v>
          </cell>
          <cell r="N769" t="str">
            <v>03</v>
          </cell>
          <cell r="O769" t="str">
            <v xml:space="preserve"> หมู่ 3</v>
          </cell>
          <cell r="P769" t="str">
            <v>01</v>
          </cell>
          <cell r="Q769" t="str">
            <v>เปิดดำเนินการ</v>
          </cell>
          <cell r="R769" t="str">
            <v xml:space="preserve">238 </v>
          </cell>
          <cell r="S769" t="str">
            <v>76110</v>
          </cell>
          <cell r="T769" t="str">
            <v>032481144</v>
          </cell>
          <cell r="U769" t="str">
            <v>032481144</v>
          </cell>
          <cell r="V769" t="str">
            <v>21</v>
          </cell>
          <cell r="W769" t="str">
            <v>2.1 ทุติยภูมิระดับต้น</v>
          </cell>
          <cell r="X769" t="str">
            <v>S</v>
          </cell>
          <cell r="Y769" t="str">
            <v xml:space="preserve">บริการ  </v>
          </cell>
          <cell r="AH769" t="str">
            <v>11313</v>
          </cell>
        </row>
        <row r="770">
          <cell r="A770" t="str">
            <v>001131100</v>
          </cell>
          <cell r="B770" t="str">
            <v>โรงพยาบาลท่ายาง</v>
          </cell>
          <cell r="C770" t="str">
            <v>21002</v>
          </cell>
          <cell r="D770" t="str">
            <v>กระทรวงสาธารณสุข สำนักงานปลัดกระทรวงสาธารณสุข</v>
          </cell>
          <cell r="E770" t="str">
            <v>07</v>
          </cell>
          <cell r="F770" t="str">
            <v>โรงพยาบาลชุมชน</v>
          </cell>
          <cell r="G770" t="str">
            <v>60</v>
          </cell>
          <cell r="H770" t="str">
            <v>76</v>
          </cell>
          <cell r="I770" t="str">
            <v>จ.เพชรบุรี</v>
          </cell>
          <cell r="J770" t="str">
            <v>05</v>
          </cell>
          <cell r="K770" t="str">
            <v xml:space="preserve"> อ.ท่ายาง</v>
          </cell>
          <cell r="L770" t="str">
            <v>01</v>
          </cell>
          <cell r="M770" t="str">
            <v xml:space="preserve"> 'ต.ท่ายาง'</v>
          </cell>
          <cell r="N770" t="str">
            <v>01</v>
          </cell>
          <cell r="O770" t="str">
            <v xml:space="preserve"> หมู่ 1</v>
          </cell>
          <cell r="P770" t="str">
            <v>01</v>
          </cell>
          <cell r="Q770" t="str">
            <v>เปิดดำเนินการ</v>
          </cell>
          <cell r="R770" t="str">
            <v xml:space="preserve">259/6 </v>
          </cell>
          <cell r="S770" t="str">
            <v>76130</v>
          </cell>
          <cell r="T770" t="str">
            <v>032461100</v>
          </cell>
          <cell r="U770" t="str">
            <v>032461100</v>
          </cell>
          <cell r="V770" t="str">
            <v>21</v>
          </cell>
          <cell r="W770" t="str">
            <v>2.1 ทุติยภูมิระดับต้น</v>
          </cell>
          <cell r="X770" t="str">
            <v>S</v>
          </cell>
          <cell r="Y770" t="str">
            <v xml:space="preserve">บริการ  </v>
          </cell>
          <cell r="AH770" t="str">
            <v>11311</v>
          </cell>
        </row>
        <row r="771">
          <cell r="A771" t="str">
            <v>001131400</v>
          </cell>
          <cell r="B771" t="str">
            <v>โรงพยาบาลแก่งกระจาน</v>
          </cell>
          <cell r="C771" t="str">
            <v>21002</v>
          </cell>
          <cell r="D771" t="str">
            <v>กระทรวงสาธารณสุข สำนักงานปลัดกระทรวงสาธารณสุข</v>
          </cell>
          <cell r="E771" t="str">
            <v>07</v>
          </cell>
          <cell r="F771" t="str">
            <v>โรงพยาบาลชุมชน</v>
          </cell>
          <cell r="G771" t="str">
            <v>30</v>
          </cell>
          <cell r="H771" t="str">
            <v>76</v>
          </cell>
          <cell r="I771" t="str">
            <v>จ.เพชรบุรี</v>
          </cell>
          <cell r="J771" t="str">
            <v>08</v>
          </cell>
          <cell r="K771" t="str">
            <v xml:space="preserve"> อ.แก่งกระจาน</v>
          </cell>
          <cell r="L771" t="str">
            <v>03</v>
          </cell>
          <cell r="M771" t="str">
            <v xml:space="preserve"> 'ต.วังจันทร์'</v>
          </cell>
          <cell r="N771" t="str">
            <v>05</v>
          </cell>
          <cell r="O771" t="str">
            <v xml:space="preserve"> หมู่ 5</v>
          </cell>
          <cell r="P771" t="str">
            <v>01</v>
          </cell>
          <cell r="Q771" t="str">
            <v>เปิดดำเนินการ</v>
          </cell>
          <cell r="R771" t="str">
            <v xml:space="preserve">6  ถ.เขื่อนเพชร </v>
          </cell>
          <cell r="S771" t="str">
            <v>76170</v>
          </cell>
          <cell r="T771" t="str">
            <v>03245925</v>
          </cell>
          <cell r="U771" t="str">
            <v>032459091</v>
          </cell>
          <cell r="V771" t="str">
            <v>21</v>
          </cell>
          <cell r="W771" t="str">
            <v>2.1 ทุติยภูมิระดับต้น</v>
          </cell>
          <cell r="X771" t="str">
            <v>S</v>
          </cell>
          <cell r="Y771" t="str">
            <v xml:space="preserve">บริการ  </v>
          </cell>
          <cell r="Z771" t="str">
            <v>01</v>
          </cell>
          <cell r="AA771" t="str">
            <v>ตั้งใหม่</v>
          </cell>
          <cell r="AH771" t="str">
            <v>11314</v>
          </cell>
        </row>
        <row r="772">
          <cell r="A772" t="str">
            <v>001133900</v>
          </cell>
          <cell r="B772" t="str">
            <v>โรงพยาบาลถ้ำพรรณรา</v>
          </cell>
          <cell r="C772" t="str">
            <v>21002</v>
          </cell>
          <cell r="D772" t="str">
            <v>กระทรวงสาธารณสุข สำนักงานปลัดกระทรวงสาธารณสุข</v>
          </cell>
          <cell r="E772" t="str">
            <v>07</v>
          </cell>
          <cell r="F772" t="str">
            <v>โรงพยาบาลชุมชน</v>
          </cell>
          <cell r="G772" t="str">
            <v>10</v>
          </cell>
          <cell r="H772" t="str">
            <v>80</v>
          </cell>
          <cell r="I772" t="str">
            <v>จ.นครศรีธรรมราช</v>
          </cell>
          <cell r="J772" t="str">
            <v>18</v>
          </cell>
          <cell r="K772" t="str">
            <v xml:space="preserve"> อ.ถ้ำพรรณรา</v>
          </cell>
          <cell r="L772" t="str">
            <v>01</v>
          </cell>
          <cell r="M772" t="str">
            <v xml:space="preserve"> 'ต.ถ้ำพรรณรา'</v>
          </cell>
          <cell r="N772" t="str">
            <v>02</v>
          </cell>
          <cell r="O772" t="str">
            <v xml:space="preserve"> หมู่ 2</v>
          </cell>
          <cell r="P772" t="str">
            <v>01</v>
          </cell>
          <cell r="Q772" t="str">
            <v>เปิดดำเนินการ</v>
          </cell>
          <cell r="R772" t="str">
            <v>ม.2 ต.ถ้ำพรรณรา</v>
          </cell>
          <cell r="V772" t="str">
            <v>21</v>
          </cell>
          <cell r="W772" t="str">
            <v>2.1 ทุติยภูมิระดับต้น</v>
          </cell>
          <cell r="AH772" t="str">
            <v>11339</v>
          </cell>
        </row>
        <row r="773">
          <cell r="A773" t="str">
            <v>001132400</v>
          </cell>
          <cell r="B773" t="str">
            <v>โรงพยาบาลลานสะกา</v>
          </cell>
          <cell r="C773" t="str">
            <v>21002</v>
          </cell>
          <cell r="D773" t="str">
            <v>กระทรวงสาธารณสุข สำนักงานปลัดกระทรวงสาธารณสุข</v>
          </cell>
          <cell r="E773" t="str">
            <v>07</v>
          </cell>
          <cell r="F773" t="str">
            <v>โรงพยาบาลชุมชน</v>
          </cell>
          <cell r="G773" t="str">
            <v>30</v>
          </cell>
          <cell r="H773" t="str">
            <v>80</v>
          </cell>
          <cell r="I773" t="str">
            <v>จ.นครศรีธรรมราช</v>
          </cell>
          <cell r="J773" t="str">
            <v>03</v>
          </cell>
          <cell r="K773" t="str">
            <v xml:space="preserve"> อ.ลานสกา</v>
          </cell>
          <cell r="L773" t="str">
            <v>01</v>
          </cell>
          <cell r="M773" t="str">
            <v xml:space="preserve"> 'ต.เขาแก้ว'</v>
          </cell>
          <cell r="N773" t="str">
            <v>01</v>
          </cell>
          <cell r="O773" t="str">
            <v xml:space="preserve"> หมู่ 1</v>
          </cell>
          <cell r="P773" t="str">
            <v>01</v>
          </cell>
          <cell r="Q773" t="str">
            <v>เปิดดำเนินการ</v>
          </cell>
          <cell r="R773" t="str">
            <v xml:space="preserve">ม.1 </v>
          </cell>
          <cell r="V773" t="str">
            <v>21</v>
          </cell>
          <cell r="W773" t="str">
            <v>2.1 ทุติยภูมิระดับต้น</v>
          </cell>
          <cell r="AH773" t="str">
            <v>11324</v>
          </cell>
        </row>
        <row r="774">
          <cell r="A774" t="str">
            <v>001135800</v>
          </cell>
          <cell r="B774" t="str">
            <v>โรงพยาบาลดอนสัก</v>
          </cell>
          <cell r="C774" t="str">
            <v>21002</v>
          </cell>
          <cell r="D774" t="str">
            <v>กระทรวงสาธารณสุข สำนักงานปลัดกระทรวงสาธารณสุข</v>
          </cell>
          <cell r="E774" t="str">
            <v>07</v>
          </cell>
          <cell r="F774" t="str">
            <v>โรงพยาบาลชุมชน</v>
          </cell>
          <cell r="G774" t="str">
            <v>30</v>
          </cell>
          <cell r="H774" t="str">
            <v>84</v>
          </cell>
          <cell r="I774" t="str">
            <v>จ.สุราษฎร์ธานี</v>
          </cell>
          <cell r="J774" t="str">
            <v>03</v>
          </cell>
          <cell r="K774" t="str">
            <v xml:space="preserve"> อ.ดอนสัก</v>
          </cell>
          <cell r="L774" t="str">
            <v>01</v>
          </cell>
          <cell r="M774" t="str">
            <v xml:space="preserve"> 'ต.ดอนสัก'</v>
          </cell>
          <cell r="N774" t="str">
            <v>05</v>
          </cell>
          <cell r="O774" t="str">
            <v xml:space="preserve"> หมู่ 5</v>
          </cell>
          <cell r="P774" t="str">
            <v>01</v>
          </cell>
          <cell r="Q774" t="str">
            <v>เปิดดำเนินการ</v>
          </cell>
          <cell r="R774" t="str">
            <v xml:space="preserve">13/2 </v>
          </cell>
          <cell r="S774" t="str">
            <v>84220</v>
          </cell>
          <cell r="T774" t="str">
            <v>077371400</v>
          </cell>
          <cell r="U774" t="str">
            <v>077371179</v>
          </cell>
          <cell r="V774" t="str">
            <v>21</v>
          </cell>
          <cell r="W774" t="str">
            <v>2.1 ทุติยภูมิระดับต้น</v>
          </cell>
          <cell r="X774" t="str">
            <v>S</v>
          </cell>
          <cell r="Y774" t="str">
            <v xml:space="preserve">บริการ  </v>
          </cell>
          <cell r="AH774" t="str">
            <v>11358</v>
          </cell>
        </row>
        <row r="775">
          <cell r="A775" t="str">
            <v>001135900</v>
          </cell>
          <cell r="B775" t="str">
            <v>โรงพยาบาลเกาะพงัน</v>
          </cell>
          <cell r="C775" t="str">
            <v>21002</v>
          </cell>
          <cell r="D775" t="str">
            <v>กระทรวงสาธารณสุข สำนักงานปลัดกระทรวงสาธารณสุข</v>
          </cell>
          <cell r="E775" t="str">
            <v>07</v>
          </cell>
          <cell r="F775" t="str">
            <v>โรงพยาบาลชุมชน</v>
          </cell>
          <cell r="G775" t="str">
            <v>30</v>
          </cell>
          <cell r="H775" t="str">
            <v>84</v>
          </cell>
          <cell r="I775" t="str">
            <v>จ.สุราษฎร์ธานี</v>
          </cell>
          <cell r="J775" t="str">
            <v>05</v>
          </cell>
          <cell r="K775" t="str">
            <v xml:space="preserve"> อ.เกาะพะงัน</v>
          </cell>
          <cell r="L775" t="str">
            <v>01</v>
          </cell>
          <cell r="M775" t="str">
            <v xml:space="preserve"> 'ต.เกาะพะงัน'</v>
          </cell>
          <cell r="N775" t="str">
            <v>04</v>
          </cell>
          <cell r="O775" t="str">
            <v xml:space="preserve"> หมู่ 4</v>
          </cell>
          <cell r="P775" t="str">
            <v>01</v>
          </cell>
          <cell r="Q775" t="str">
            <v>เปิดดำเนินการ</v>
          </cell>
          <cell r="R775" t="str">
            <v xml:space="preserve">6 </v>
          </cell>
          <cell r="S775" t="str">
            <v>84280</v>
          </cell>
          <cell r="T775" t="str">
            <v>077238315</v>
          </cell>
          <cell r="U775" t="str">
            <v>077238316</v>
          </cell>
          <cell r="V775" t="str">
            <v>21</v>
          </cell>
          <cell r="W775" t="str">
            <v>2.1 ทุติยภูมิระดับต้น</v>
          </cell>
          <cell r="X775" t="str">
            <v>S</v>
          </cell>
          <cell r="Y775" t="str">
            <v xml:space="preserve">บริการ  </v>
          </cell>
          <cell r="AH775" t="str">
            <v>11359</v>
          </cell>
        </row>
        <row r="776">
          <cell r="A776" t="str">
            <v>001134000</v>
          </cell>
          <cell r="B776" t="str">
            <v>โรงพยาบาลเขาพนม</v>
          </cell>
          <cell r="C776" t="str">
            <v>21002</v>
          </cell>
          <cell r="D776" t="str">
            <v>กระทรวงสาธารณสุข สำนักงานปลัดกระทรวงสาธารณสุข</v>
          </cell>
          <cell r="E776" t="str">
            <v>07</v>
          </cell>
          <cell r="F776" t="str">
            <v>โรงพยาบาลชุมชน</v>
          </cell>
          <cell r="G776" t="str">
            <v>45</v>
          </cell>
          <cell r="H776" t="str">
            <v>81</v>
          </cell>
          <cell r="I776" t="str">
            <v>จ.กระบี่</v>
          </cell>
          <cell r="J776" t="str">
            <v>02</v>
          </cell>
          <cell r="K776" t="str">
            <v xml:space="preserve"> อ.เขาพนม</v>
          </cell>
          <cell r="L776" t="str">
            <v>01</v>
          </cell>
          <cell r="M776" t="str">
            <v xml:space="preserve"> 'ต.เขาพนม'</v>
          </cell>
          <cell r="N776" t="str">
            <v>09</v>
          </cell>
          <cell r="O776" t="str">
            <v xml:space="preserve"> หมู่ 9</v>
          </cell>
          <cell r="P776" t="str">
            <v>01</v>
          </cell>
          <cell r="Q776" t="str">
            <v>เปิดดำเนินการ</v>
          </cell>
          <cell r="S776" t="str">
            <v>81140</v>
          </cell>
          <cell r="T776" t="str">
            <v>075689031</v>
          </cell>
          <cell r="U776" t="str">
            <v>075689511</v>
          </cell>
          <cell r="V776" t="str">
            <v>21</v>
          </cell>
          <cell r="W776" t="str">
            <v>2.1 ทุติยภูมิระดับต้น</v>
          </cell>
          <cell r="AH776" t="str">
            <v>11340</v>
          </cell>
        </row>
        <row r="777">
          <cell r="A777" t="str">
            <v>001134100</v>
          </cell>
          <cell r="B777" t="str">
            <v>โรงพยาบาลเกาะลันตา</v>
          </cell>
          <cell r="C777" t="str">
            <v>21002</v>
          </cell>
          <cell r="D777" t="str">
            <v>กระทรวงสาธารณสุข สำนักงานปลัดกระทรวงสาธารณสุข</v>
          </cell>
          <cell r="E777" t="str">
            <v>07</v>
          </cell>
          <cell r="F777" t="str">
            <v>โรงพยาบาลชุมชน</v>
          </cell>
          <cell r="G777" t="str">
            <v>10</v>
          </cell>
          <cell r="H777" t="str">
            <v>81</v>
          </cell>
          <cell r="I777" t="str">
            <v>จ.กระบี่</v>
          </cell>
          <cell r="J777" t="str">
            <v>03</v>
          </cell>
          <cell r="K777" t="str">
            <v xml:space="preserve"> อ.เกาะลันตา</v>
          </cell>
          <cell r="L777" t="str">
            <v>01</v>
          </cell>
          <cell r="M777" t="str">
            <v xml:space="preserve"> 'ต.เกาะลันตาใหญ่'</v>
          </cell>
          <cell r="N777" t="str">
            <v>01</v>
          </cell>
          <cell r="O777" t="str">
            <v xml:space="preserve"> หมู่ 1</v>
          </cell>
          <cell r="P777" t="str">
            <v>01</v>
          </cell>
          <cell r="Q777" t="str">
            <v>เปิดดำเนินการ</v>
          </cell>
          <cell r="R777" t="str">
            <v>118/1</v>
          </cell>
          <cell r="S777" t="str">
            <v>81150</v>
          </cell>
          <cell r="T777" t="str">
            <v>075697017</v>
          </cell>
          <cell r="V777" t="str">
            <v>21</v>
          </cell>
          <cell r="W777" t="str">
            <v>2.1 ทุติยภูมิระดับต้น</v>
          </cell>
          <cell r="AH777" t="str">
            <v>11341</v>
          </cell>
        </row>
        <row r="778">
          <cell r="A778" t="str">
            <v>001134400</v>
          </cell>
          <cell r="B778" t="str">
            <v>โรงพยาบาลปลายพระยา</v>
          </cell>
          <cell r="C778" t="str">
            <v>21002</v>
          </cell>
          <cell r="D778" t="str">
            <v>กระทรวงสาธารณสุข สำนักงานปลัดกระทรวงสาธารณสุข</v>
          </cell>
          <cell r="E778" t="str">
            <v>07</v>
          </cell>
          <cell r="F778" t="str">
            <v>โรงพยาบาลชุมชน</v>
          </cell>
          <cell r="G778" t="str">
            <v>30</v>
          </cell>
          <cell r="H778" t="str">
            <v>81</v>
          </cell>
          <cell r="I778" t="str">
            <v>จ.กระบี่</v>
          </cell>
          <cell r="J778" t="str">
            <v>06</v>
          </cell>
          <cell r="K778" t="str">
            <v xml:space="preserve"> อ.ปลายพระยา</v>
          </cell>
          <cell r="L778" t="str">
            <v>01</v>
          </cell>
          <cell r="M778" t="str">
            <v xml:space="preserve"> 'ต.ปลายพระยา'</v>
          </cell>
          <cell r="N778" t="str">
            <v>05</v>
          </cell>
          <cell r="O778" t="str">
            <v xml:space="preserve"> หมู่ 5</v>
          </cell>
          <cell r="P778" t="str">
            <v>01</v>
          </cell>
          <cell r="Q778" t="str">
            <v>เปิดดำเนินการ</v>
          </cell>
          <cell r="S778" t="str">
            <v>81160</v>
          </cell>
          <cell r="T778" t="str">
            <v>075687454</v>
          </cell>
          <cell r="U778" t="str">
            <v>075687125</v>
          </cell>
          <cell r="V778" t="str">
            <v>21</v>
          </cell>
          <cell r="W778" t="str">
            <v>2.1 ทุติยภูมิระดับต้น</v>
          </cell>
          <cell r="AH778" t="str">
            <v>11344</v>
          </cell>
        </row>
        <row r="779">
          <cell r="A779" t="str">
            <v>001134500</v>
          </cell>
          <cell r="B779" t="str">
            <v>โรงพยาบาลลำทับ</v>
          </cell>
          <cell r="C779" t="str">
            <v>21002</v>
          </cell>
          <cell r="D779" t="str">
            <v>กระทรวงสาธารณสุข สำนักงานปลัดกระทรวงสาธารณสุข</v>
          </cell>
          <cell r="E779" t="str">
            <v>07</v>
          </cell>
          <cell r="F779" t="str">
            <v>โรงพยาบาลชุมชน</v>
          </cell>
          <cell r="G779" t="str">
            <v>30</v>
          </cell>
          <cell r="H779" t="str">
            <v>81</v>
          </cell>
          <cell r="I779" t="str">
            <v>จ.กระบี่</v>
          </cell>
          <cell r="J779" t="str">
            <v>07</v>
          </cell>
          <cell r="K779" t="str">
            <v xml:space="preserve"> อ.ลำทับ</v>
          </cell>
          <cell r="L779" t="str">
            <v>01</v>
          </cell>
          <cell r="M779" t="str">
            <v xml:space="preserve"> 'ต.ลำทับ'</v>
          </cell>
          <cell r="N779" t="str">
            <v>05</v>
          </cell>
          <cell r="O779" t="str">
            <v xml:space="preserve"> หมู่ 5</v>
          </cell>
          <cell r="P779" t="str">
            <v>01</v>
          </cell>
          <cell r="Q779" t="str">
            <v>เปิดดำเนินการ</v>
          </cell>
          <cell r="R779" t="str">
            <v>94</v>
          </cell>
          <cell r="S779" t="str">
            <v>81120</v>
          </cell>
          <cell r="T779" t="str">
            <v>075643255</v>
          </cell>
          <cell r="V779" t="str">
            <v>21</v>
          </cell>
          <cell r="W779" t="str">
            <v>2.1 ทุติยภูมิระดับต้น</v>
          </cell>
          <cell r="AH779" t="str">
            <v>11345</v>
          </cell>
        </row>
        <row r="780">
          <cell r="A780" t="str">
            <v>001134600</v>
          </cell>
          <cell r="B780" t="str">
            <v>โรงพยาบาลเหนือคลอง</v>
          </cell>
          <cell r="C780" t="str">
            <v>21002</v>
          </cell>
          <cell r="D780" t="str">
            <v>กระทรวงสาธารณสุข สำนักงานปลัดกระทรวงสาธารณสุข</v>
          </cell>
          <cell r="E780" t="str">
            <v>07</v>
          </cell>
          <cell r="F780" t="str">
            <v>โรงพยาบาลชุมชน</v>
          </cell>
          <cell r="G780" t="str">
            <v>30</v>
          </cell>
          <cell r="H780" t="str">
            <v>81</v>
          </cell>
          <cell r="I780" t="str">
            <v>จ.กระบี่</v>
          </cell>
          <cell r="J780" t="str">
            <v>08</v>
          </cell>
          <cell r="K780" t="str">
            <v xml:space="preserve"> อ.เหนือคลอง</v>
          </cell>
          <cell r="L780" t="str">
            <v>01</v>
          </cell>
          <cell r="M780" t="str">
            <v xml:space="preserve"> 'ต.เหนือคลอง'</v>
          </cell>
          <cell r="N780" t="str">
            <v>01</v>
          </cell>
          <cell r="O780" t="str">
            <v xml:space="preserve"> หมู่ 1</v>
          </cell>
          <cell r="P780" t="str">
            <v>01</v>
          </cell>
          <cell r="Q780" t="str">
            <v>เปิดดำเนินการ</v>
          </cell>
          <cell r="S780" t="str">
            <v>81130</v>
          </cell>
          <cell r="T780" t="str">
            <v>075636596</v>
          </cell>
          <cell r="V780" t="str">
            <v>21</v>
          </cell>
          <cell r="W780" t="str">
            <v>2.1 ทุติยภูมิระดับต้น</v>
          </cell>
          <cell r="AH780" t="str">
            <v>11346</v>
          </cell>
        </row>
        <row r="781">
          <cell r="A781" t="str">
            <v>001134200</v>
          </cell>
          <cell r="B781" t="str">
            <v>โรงพยาบาลคลองท่อม</v>
          </cell>
          <cell r="C781" t="str">
            <v>21002</v>
          </cell>
          <cell r="D781" t="str">
            <v>กระทรวงสาธารณสุข สำนักงานปลัดกระทรวงสาธารณสุข</v>
          </cell>
          <cell r="E781" t="str">
            <v>07</v>
          </cell>
          <cell r="F781" t="str">
            <v>โรงพยาบาลชุมชน</v>
          </cell>
          <cell r="G781" t="str">
            <v>30</v>
          </cell>
          <cell r="H781" t="str">
            <v>81</v>
          </cell>
          <cell r="I781" t="str">
            <v>จ.กระบี่</v>
          </cell>
          <cell r="J781" t="str">
            <v>04</v>
          </cell>
          <cell r="K781" t="str">
            <v xml:space="preserve"> อ.คลองท่อม</v>
          </cell>
          <cell r="L781" t="str">
            <v>01</v>
          </cell>
          <cell r="M781" t="str">
            <v xml:space="preserve"> 'ต.คลองท่อมใต้'</v>
          </cell>
          <cell r="N781" t="str">
            <v>09</v>
          </cell>
          <cell r="O781" t="str">
            <v xml:space="preserve"> หมู่ 9</v>
          </cell>
          <cell r="P781" t="str">
            <v>01</v>
          </cell>
          <cell r="Q781" t="str">
            <v>เปิดดำเนินการ</v>
          </cell>
          <cell r="R781" t="str">
            <v>79</v>
          </cell>
          <cell r="S781" t="str">
            <v>81120</v>
          </cell>
          <cell r="T781" t="str">
            <v>075640320</v>
          </cell>
          <cell r="V781" t="str">
            <v>21</v>
          </cell>
          <cell r="W781" t="str">
            <v>2.1 ทุติยภูมิระดับต้น</v>
          </cell>
          <cell r="AH781" t="str">
            <v>11342</v>
          </cell>
        </row>
        <row r="782">
          <cell r="A782" t="str">
            <v>001135200</v>
          </cell>
          <cell r="B782" t="str">
            <v>โรงพยาบาลคุระบุรีชัยพัฒน์</v>
          </cell>
          <cell r="C782" t="str">
            <v>21002</v>
          </cell>
          <cell r="D782" t="str">
            <v>กระทรวงสาธารณสุข สำนักงานปลัดกระทรวงสาธารณสุข</v>
          </cell>
          <cell r="E782" t="str">
            <v>07</v>
          </cell>
          <cell r="F782" t="str">
            <v>โรงพยาบาลชุมชน</v>
          </cell>
          <cell r="G782" t="str">
            <v>30</v>
          </cell>
          <cell r="H782" t="str">
            <v>82</v>
          </cell>
          <cell r="I782" t="str">
            <v>จ.พังงา</v>
          </cell>
          <cell r="J782" t="str">
            <v>06</v>
          </cell>
          <cell r="K782" t="str">
            <v xml:space="preserve"> อ.คุระบุรี</v>
          </cell>
          <cell r="L782" t="str">
            <v>01</v>
          </cell>
          <cell r="M782" t="str">
            <v xml:space="preserve"> 'ต.คุระ'</v>
          </cell>
          <cell r="N782" t="str">
            <v>01</v>
          </cell>
          <cell r="O782" t="str">
            <v xml:space="preserve"> หมู่ 1</v>
          </cell>
          <cell r="P782" t="str">
            <v>01</v>
          </cell>
          <cell r="Q782" t="str">
            <v>เปิดดำเนินการ</v>
          </cell>
          <cell r="R782" t="str">
            <v xml:space="preserve">374  ถ.เพชรเกษม </v>
          </cell>
          <cell r="S782" t="str">
            <v>82150</v>
          </cell>
          <cell r="T782" t="str">
            <v>076461079</v>
          </cell>
          <cell r="U782" t="str">
            <v>076491379</v>
          </cell>
          <cell r="V782" t="str">
            <v>21</v>
          </cell>
          <cell r="W782" t="str">
            <v>2.1 ทุติยภูมิระดับต้น</v>
          </cell>
          <cell r="AH782" t="str">
            <v>11352</v>
          </cell>
        </row>
        <row r="783">
          <cell r="A783" t="str">
            <v>001135300</v>
          </cell>
          <cell r="B783" t="str">
            <v>โรงพยาบาลทับปุด</v>
          </cell>
          <cell r="C783" t="str">
            <v>21002</v>
          </cell>
          <cell r="D783" t="str">
            <v>กระทรวงสาธารณสุข สำนักงานปลัดกระทรวงสาธารณสุข</v>
          </cell>
          <cell r="E783" t="str">
            <v>07</v>
          </cell>
          <cell r="F783" t="str">
            <v>โรงพยาบาลชุมชน</v>
          </cell>
          <cell r="G783" t="str">
            <v>30</v>
          </cell>
          <cell r="H783" t="str">
            <v>82</v>
          </cell>
          <cell r="I783" t="str">
            <v>จ.พังงา</v>
          </cell>
          <cell r="J783" t="str">
            <v>07</v>
          </cell>
          <cell r="K783" t="str">
            <v xml:space="preserve"> อ.ทับปุด</v>
          </cell>
          <cell r="L783" t="str">
            <v>01</v>
          </cell>
          <cell r="M783" t="str">
            <v xml:space="preserve"> 'ต.ทับปุด'</v>
          </cell>
          <cell r="N783" t="str">
            <v>01</v>
          </cell>
          <cell r="O783" t="str">
            <v xml:space="preserve"> หมู่ 1</v>
          </cell>
          <cell r="P783" t="str">
            <v>01</v>
          </cell>
          <cell r="Q783" t="str">
            <v>เปิดดำเนินการ</v>
          </cell>
          <cell r="R783" t="str">
            <v xml:space="preserve">125  ถ.พังงา-ทับปุดสายใหม่ </v>
          </cell>
          <cell r="S783" t="str">
            <v>82180</v>
          </cell>
          <cell r="T783" t="str">
            <v>076599019</v>
          </cell>
          <cell r="U783" t="str">
            <v>076599115</v>
          </cell>
          <cell r="V783" t="str">
            <v>21</v>
          </cell>
          <cell r="W783" t="str">
            <v>2.1 ทุติยภูมิระดับต้น</v>
          </cell>
          <cell r="AH783" t="str">
            <v>11353</v>
          </cell>
        </row>
        <row r="784">
          <cell r="A784" t="str">
            <v>001137300</v>
          </cell>
          <cell r="B784" t="str">
            <v>โรงพยาบาลกระบุรี</v>
          </cell>
          <cell r="C784" t="str">
            <v>21002</v>
          </cell>
          <cell r="D784" t="str">
            <v>กระทรวงสาธารณสุข สำนักงานปลัดกระทรวงสาธารณสุข</v>
          </cell>
          <cell r="E784" t="str">
            <v>07</v>
          </cell>
          <cell r="F784" t="str">
            <v>โรงพยาบาลชุมชน</v>
          </cell>
          <cell r="G784" t="str">
            <v>30</v>
          </cell>
          <cell r="H784" t="str">
            <v>85</v>
          </cell>
          <cell r="I784" t="str">
            <v>จ.ระนอง</v>
          </cell>
          <cell r="J784" t="str">
            <v>04</v>
          </cell>
          <cell r="K784" t="str">
            <v xml:space="preserve"> อ.กระบุรี</v>
          </cell>
          <cell r="L784" t="str">
            <v>01</v>
          </cell>
          <cell r="M784" t="str">
            <v xml:space="preserve"> 'ต.น้ำจืด'</v>
          </cell>
          <cell r="N784" t="str">
            <v>03</v>
          </cell>
          <cell r="O784" t="str">
            <v xml:space="preserve"> หมู่ 3</v>
          </cell>
          <cell r="P784" t="str">
            <v>01</v>
          </cell>
          <cell r="Q784" t="str">
            <v>เปิดดำเนินการ</v>
          </cell>
          <cell r="R784" t="str">
            <v xml:space="preserve">168 </v>
          </cell>
          <cell r="S784" t="str">
            <v>85110</v>
          </cell>
          <cell r="T784" t="str">
            <v>077891036</v>
          </cell>
          <cell r="V784" t="str">
            <v>21</v>
          </cell>
          <cell r="W784" t="str">
            <v>2.1 ทุติยภูมิระดับต้น</v>
          </cell>
          <cell r="X784" t="str">
            <v>S</v>
          </cell>
          <cell r="Y784" t="str">
            <v xml:space="preserve">บริการ  </v>
          </cell>
          <cell r="AH784" t="str">
            <v>11373</v>
          </cell>
        </row>
        <row r="785">
          <cell r="A785" t="str">
            <v>001136300</v>
          </cell>
          <cell r="B785" t="str">
            <v>โรงพยาบาลบ้านตาขุน</v>
          </cell>
          <cell r="C785" t="str">
            <v>21002</v>
          </cell>
          <cell r="D785" t="str">
            <v>กระทรวงสาธารณสุข สำนักงานปลัดกระทรวงสาธารณสุข</v>
          </cell>
          <cell r="E785" t="str">
            <v>07</v>
          </cell>
          <cell r="F785" t="str">
            <v>โรงพยาบาลชุมชน</v>
          </cell>
          <cell r="G785" t="str">
            <v>10</v>
          </cell>
          <cell r="H785" t="str">
            <v>84</v>
          </cell>
          <cell r="I785" t="str">
            <v>จ.สุราษฎร์ธานี</v>
          </cell>
          <cell r="J785" t="str">
            <v>09</v>
          </cell>
          <cell r="K785" t="str">
            <v xml:space="preserve"> อ.บ้านตาขุน</v>
          </cell>
          <cell r="L785" t="str">
            <v>01</v>
          </cell>
          <cell r="M785" t="str">
            <v xml:space="preserve"> 'ต.เขาวง'</v>
          </cell>
          <cell r="N785" t="str">
            <v>03</v>
          </cell>
          <cell r="O785" t="str">
            <v xml:space="preserve"> หมู่ 3</v>
          </cell>
          <cell r="P785" t="str">
            <v>01</v>
          </cell>
          <cell r="Q785" t="str">
            <v>เปิดดำเนินการ</v>
          </cell>
          <cell r="R785" t="str">
            <v xml:space="preserve">74 </v>
          </cell>
          <cell r="S785" t="str">
            <v>84230</v>
          </cell>
          <cell r="T785" t="str">
            <v>077397373</v>
          </cell>
          <cell r="U785" t="str">
            <v>077261046</v>
          </cell>
          <cell r="V785" t="str">
            <v>21</v>
          </cell>
          <cell r="W785" t="str">
            <v>2.1 ทุติยภูมิระดับต้น</v>
          </cell>
          <cell r="X785" t="str">
            <v>S</v>
          </cell>
          <cell r="Y785" t="str">
            <v xml:space="preserve">บริการ  </v>
          </cell>
          <cell r="AH785" t="str">
            <v>11363</v>
          </cell>
        </row>
        <row r="786">
          <cell r="A786" t="str">
            <v>001137800</v>
          </cell>
          <cell r="B786" t="str">
            <v>โรงพยาบาลมาบอำมฤต</v>
          </cell>
          <cell r="C786" t="str">
            <v>21002</v>
          </cell>
          <cell r="D786" t="str">
            <v>กระทรวงสาธารณสุข สำนักงานปลัดกระทรวงสาธารณสุข</v>
          </cell>
          <cell r="E786" t="str">
            <v>07</v>
          </cell>
          <cell r="F786" t="str">
            <v>โรงพยาบาลชุมชน</v>
          </cell>
          <cell r="G786" t="str">
            <v>10</v>
          </cell>
          <cell r="H786" t="str">
            <v>86</v>
          </cell>
          <cell r="I786" t="str">
            <v>จ.ชุมพร</v>
          </cell>
          <cell r="J786" t="str">
            <v>03</v>
          </cell>
          <cell r="K786" t="str">
            <v xml:space="preserve"> อ.ปะทิว</v>
          </cell>
          <cell r="L786" t="str">
            <v>05</v>
          </cell>
          <cell r="M786" t="str">
            <v xml:space="preserve"> 'ต.ดอนยาง'</v>
          </cell>
          <cell r="N786" t="str">
            <v>12</v>
          </cell>
          <cell r="O786" t="str">
            <v xml:space="preserve"> หมู่ 12</v>
          </cell>
          <cell r="P786" t="str">
            <v>01</v>
          </cell>
          <cell r="Q786" t="str">
            <v>เปิดดำเนินการ</v>
          </cell>
          <cell r="V786" t="str">
            <v>21</v>
          </cell>
          <cell r="W786" t="str">
            <v>2.1 ทุติยภูมิระดับต้น</v>
          </cell>
          <cell r="AH786" t="str">
            <v>11378</v>
          </cell>
        </row>
        <row r="787">
          <cell r="A787" t="str">
            <v>001138000</v>
          </cell>
          <cell r="B787" t="str">
            <v>โรงพยาบาลปากน้ำหลังสวน</v>
          </cell>
          <cell r="C787" t="str">
            <v>21002</v>
          </cell>
          <cell r="D787" t="str">
            <v>กระทรวงสาธารณสุข สำนักงานปลัดกระทรวงสาธารณสุข</v>
          </cell>
          <cell r="E787" t="str">
            <v>07</v>
          </cell>
          <cell r="F787" t="str">
            <v>โรงพยาบาลชุมชน</v>
          </cell>
          <cell r="G787" t="str">
            <v>10</v>
          </cell>
          <cell r="H787" t="str">
            <v>86</v>
          </cell>
          <cell r="I787" t="str">
            <v>จ.ชุมพร</v>
          </cell>
          <cell r="J787" t="str">
            <v>04</v>
          </cell>
          <cell r="K787" t="str">
            <v xml:space="preserve"> อ.หลังสวน</v>
          </cell>
          <cell r="L787" t="str">
            <v>09</v>
          </cell>
          <cell r="M787" t="str">
            <v xml:space="preserve"> 'ต.ปากน้ำ'</v>
          </cell>
          <cell r="N787" t="str">
            <v>04</v>
          </cell>
          <cell r="O787" t="str">
            <v xml:space="preserve"> หมู่ 4</v>
          </cell>
          <cell r="P787" t="str">
            <v>01</v>
          </cell>
          <cell r="Q787" t="str">
            <v>เปิดดำเนินการ</v>
          </cell>
          <cell r="V787" t="str">
            <v>21</v>
          </cell>
          <cell r="W787" t="str">
            <v>2.1 ทุติยภูมิระดับต้น</v>
          </cell>
          <cell r="AH787" t="str">
            <v>11380</v>
          </cell>
        </row>
        <row r="788">
          <cell r="A788" t="str">
            <v>001138100</v>
          </cell>
          <cell r="B788" t="str">
            <v>โรงพยาบาลละแม</v>
          </cell>
          <cell r="C788" t="str">
            <v>21002</v>
          </cell>
          <cell r="D788" t="str">
            <v>กระทรวงสาธารณสุข สำนักงานปลัดกระทรวงสาธารณสุข</v>
          </cell>
          <cell r="E788" t="str">
            <v>07</v>
          </cell>
          <cell r="F788" t="str">
            <v>โรงพยาบาลชุมชน</v>
          </cell>
          <cell r="G788" t="str">
            <v>30</v>
          </cell>
          <cell r="H788" t="str">
            <v>86</v>
          </cell>
          <cell r="I788" t="str">
            <v>จ.ชุมพร</v>
          </cell>
          <cell r="J788" t="str">
            <v>05</v>
          </cell>
          <cell r="K788" t="str">
            <v xml:space="preserve"> อ.ละแม</v>
          </cell>
          <cell r="L788" t="str">
            <v>01</v>
          </cell>
          <cell r="M788" t="str">
            <v xml:space="preserve"> 'ต.ละแม'</v>
          </cell>
          <cell r="N788" t="str">
            <v>07</v>
          </cell>
          <cell r="O788" t="str">
            <v xml:space="preserve"> หมู่ 7</v>
          </cell>
          <cell r="P788" t="str">
            <v>01</v>
          </cell>
          <cell r="Q788" t="str">
            <v>เปิดดำเนินการ</v>
          </cell>
          <cell r="V788" t="str">
            <v>21</v>
          </cell>
          <cell r="W788" t="str">
            <v>2.1 ทุติยภูมิระดับต้น</v>
          </cell>
          <cell r="AH788" t="str">
            <v>11381</v>
          </cell>
        </row>
        <row r="789">
          <cell r="A789" t="str">
            <v>001138300</v>
          </cell>
          <cell r="B789" t="str">
            <v>โรงพยาบาลสวี</v>
          </cell>
          <cell r="C789" t="str">
            <v>21002</v>
          </cell>
          <cell r="D789" t="str">
            <v>กระทรวงสาธารณสุข สำนักงานปลัดกระทรวงสาธารณสุข</v>
          </cell>
          <cell r="E789" t="str">
            <v>07</v>
          </cell>
          <cell r="F789" t="str">
            <v>โรงพยาบาลชุมชน</v>
          </cell>
          <cell r="G789" t="str">
            <v>60</v>
          </cell>
          <cell r="H789" t="str">
            <v>86</v>
          </cell>
          <cell r="I789" t="str">
            <v>จ.ชุมพร</v>
          </cell>
          <cell r="J789" t="str">
            <v>07</v>
          </cell>
          <cell r="K789" t="str">
            <v xml:space="preserve"> อ.สวี</v>
          </cell>
          <cell r="L789" t="str">
            <v>01</v>
          </cell>
          <cell r="M789" t="str">
            <v xml:space="preserve"> 'ต.นาโพธิ์'</v>
          </cell>
          <cell r="N789" t="str">
            <v>07</v>
          </cell>
          <cell r="O789" t="str">
            <v xml:space="preserve"> หมู่ 7</v>
          </cell>
          <cell r="P789" t="str">
            <v>01</v>
          </cell>
          <cell r="Q789" t="str">
            <v>เปิดดำเนินการ</v>
          </cell>
          <cell r="R789" t="str">
            <v xml:space="preserve">120 </v>
          </cell>
          <cell r="V789" t="str">
            <v>21</v>
          </cell>
          <cell r="W789" t="str">
            <v>2.1 ทุติยภูมิระดับต้น</v>
          </cell>
          <cell r="AH789" t="str">
            <v>11383</v>
          </cell>
        </row>
        <row r="790">
          <cell r="A790" t="str">
            <v>001136500</v>
          </cell>
          <cell r="B790" t="str">
            <v>โรงพยาบาลท่าฉาง</v>
          </cell>
          <cell r="C790" t="str">
            <v>21002</v>
          </cell>
          <cell r="D790" t="str">
            <v>กระทรวงสาธารณสุข สำนักงานปลัดกระทรวงสาธารณสุข</v>
          </cell>
          <cell r="E790" t="str">
            <v>07</v>
          </cell>
          <cell r="F790" t="str">
            <v>โรงพยาบาลชุมชน</v>
          </cell>
          <cell r="G790" t="str">
            <v>30</v>
          </cell>
          <cell r="H790" t="str">
            <v>84</v>
          </cell>
          <cell r="I790" t="str">
            <v>จ.สุราษฎร์ธานี</v>
          </cell>
          <cell r="J790" t="str">
            <v>11</v>
          </cell>
          <cell r="K790" t="str">
            <v xml:space="preserve"> อ.ท่าฉาง</v>
          </cell>
          <cell r="L790" t="str">
            <v>01</v>
          </cell>
          <cell r="M790" t="str">
            <v xml:space="preserve"> 'ต.ท่าฉาง'</v>
          </cell>
          <cell r="N790" t="str">
            <v>01</v>
          </cell>
          <cell r="O790" t="str">
            <v xml:space="preserve"> หมู่ 1</v>
          </cell>
          <cell r="P790" t="str">
            <v>01</v>
          </cell>
          <cell r="Q790" t="str">
            <v>เปิดดำเนินการ</v>
          </cell>
          <cell r="S790" t="str">
            <v>84150</v>
          </cell>
          <cell r="T790" t="str">
            <v>077389111</v>
          </cell>
          <cell r="U790" t="str">
            <v>077260031</v>
          </cell>
          <cell r="V790" t="str">
            <v>21</v>
          </cell>
          <cell r="W790" t="str">
            <v>2.1 ทุติยภูมิระดับต้น</v>
          </cell>
          <cell r="X790" t="str">
            <v>S</v>
          </cell>
          <cell r="Y790" t="str">
            <v xml:space="preserve">บริการ  </v>
          </cell>
          <cell r="AH790" t="str">
            <v>11365</v>
          </cell>
        </row>
        <row r="791">
          <cell r="A791" t="str">
            <v>001138200</v>
          </cell>
          <cell r="B791" t="str">
            <v>โรงพยาบาลพะโต๊ะ</v>
          </cell>
          <cell r="C791" t="str">
            <v>21002</v>
          </cell>
          <cell r="D791" t="str">
            <v>กระทรวงสาธารณสุข สำนักงานปลัดกระทรวงสาธารณสุข</v>
          </cell>
          <cell r="E791" t="str">
            <v>07</v>
          </cell>
          <cell r="F791" t="str">
            <v>โรงพยาบาลชุมชน</v>
          </cell>
          <cell r="G791" t="str">
            <v>30</v>
          </cell>
          <cell r="H791" t="str">
            <v>86</v>
          </cell>
          <cell r="I791" t="str">
            <v>จ.ชุมพร</v>
          </cell>
          <cell r="J791" t="str">
            <v>06</v>
          </cell>
          <cell r="K791" t="str">
            <v xml:space="preserve"> อ.พะโต๊ะ</v>
          </cell>
          <cell r="L791" t="str">
            <v>01</v>
          </cell>
          <cell r="M791" t="str">
            <v xml:space="preserve"> 'ต.พะโต๊ะ'</v>
          </cell>
          <cell r="N791" t="str">
            <v>08</v>
          </cell>
          <cell r="O791" t="str">
            <v xml:space="preserve"> หมู่ 8</v>
          </cell>
          <cell r="P791" t="str">
            <v>01</v>
          </cell>
          <cell r="Q791" t="str">
            <v>เปิดดำเนินการ</v>
          </cell>
          <cell r="V791" t="str">
            <v>21</v>
          </cell>
          <cell r="W791" t="str">
            <v>2.1 ทุติยภูมิระดับต้น</v>
          </cell>
          <cell r="AH791" t="str">
            <v>11382</v>
          </cell>
        </row>
        <row r="792">
          <cell r="A792" t="str">
            <v>001135400</v>
          </cell>
          <cell r="B792" t="str">
            <v>โรงพยาบาลท้ายเหมืองชัยพัฒน์</v>
          </cell>
          <cell r="C792" t="str">
            <v>21002</v>
          </cell>
          <cell r="D792" t="str">
            <v>กระทรวงสาธารณสุข สำนักงานปลัดกระทรวงสาธารณสุข</v>
          </cell>
          <cell r="E792" t="str">
            <v>07</v>
          </cell>
          <cell r="F792" t="str">
            <v>โรงพยาบาลชุมชน</v>
          </cell>
          <cell r="G792" t="str">
            <v>30</v>
          </cell>
          <cell r="H792" t="str">
            <v>82</v>
          </cell>
          <cell r="I792" t="str">
            <v>จ.พังงา</v>
          </cell>
          <cell r="J792" t="str">
            <v>08</v>
          </cell>
          <cell r="K792" t="str">
            <v xml:space="preserve"> อ.ท้ายเหมือง</v>
          </cell>
          <cell r="L792" t="str">
            <v>01</v>
          </cell>
          <cell r="M792" t="str">
            <v xml:space="preserve"> 'ต.ท้ายเหมือง'</v>
          </cell>
          <cell r="N792" t="str">
            <v>09</v>
          </cell>
          <cell r="O792" t="str">
            <v xml:space="preserve"> หมู่ 9</v>
          </cell>
          <cell r="P792" t="str">
            <v>01</v>
          </cell>
          <cell r="Q792" t="str">
            <v>เปิดดำเนินการ</v>
          </cell>
          <cell r="R792" t="str">
            <v xml:space="preserve">166  ถ.เพชรเกษม </v>
          </cell>
          <cell r="S792" t="str">
            <v>82120</v>
          </cell>
          <cell r="T792" t="str">
            <v>076571505</v>
          </cell>
          <cell r="U792" t="str">
            <v>076572125</v>
          </cell>
          <cell r="V792" t="str">
            <v>21</v>
          </cell>
          <cell r="W792" t="str">
            <v>2.1 ทุติยภูมิระดับต้น</v>
          </cell>
          <cell r="X792" t="str">
            <v>S</v>
          </cell>
          <cell r="Y792" t="str">
            <v xml:space="preserve">บริการ  </v>
          </cell>
          <cell r="Z792" t="str">
            <v>02</v>
          </cell>
          <cell r="AA792" t="str">
            <v>แก้ไขชื่อ</v>
          </cell>
          <cell r="AB792" t="str">
            <v>แก้ชื่อโรงพยาบาลท้ายเหมือง เป็น โรงพยาบาลท้ายเหมืองชัยพัฒน์</v>
          </cell>
          <cell r="AH792" t="str">
            <v>11354</v>
          </cell>
        </row>
        <row r="793">
          <cell r="A793" t="str">
            <v>001140200</v>
          </cell>
          <cell r="B793" t="str">
            <v>โรงพยาบาลควนโดน</v>
          </cell>
          <cell r="C793" t="str">
            <v>21002</v>
          </cell>
          <cell r="D793" t="str">
            <v>กระทรวงสาธารณสุข สำนักงานปลัดกระทรวงสาธารณสุข</v>
          </cell>
          <cell r="E793" t="str">
            <v>07</v>
          </cell>
          <cell r="F793" t="str">
            <v>โรงพยาบาลชุมชน</v>
          </cell>
          <cell r="G793" t="str">
            <v>10</v>
          </cell>
          <cell r="H793" t="str">
            <v>91</v>
          </cell>
          <cell r="I793" t="str">
            <v>จ.สตูล</v>
          </cell>
          <cell r="J793" t="str">
            <v>02</v>
          </cell>
          <cell r="K793" t="str">
            <v xml:space="preserve"> อ.ควนโดน</v>
          </cell>
          <cell r="L793" t="str">
            <v>02</v>
          </cell>
          <cell r="M793" t="str">
            <v xml:space="preserve"> 'ต.ควนสตอ'</v>
          </cell>
          <cell r="N793" t="str">
            <v>06</v>
          </cell>
          <cell r="O793" t="str">
            <v xml:space="preserve"> หมู่ 6</v>
          </cell>
          <cell r="P793" t="str">
            <v>01</v>
          </cell>
          <cell r="Q793" t="str">
            <v>เปิดดำเนินการ</v>
          </cell>
          <cell r="V793" t="str">
            <v>21</v>
          </cell>
          <cell r="W793" t="str">
            <v>2.1 ทุติยภูมิระดับต้น</v>
          </cell>
          <cell r="AH793" t="str">
            <v>11402</v>
          </cell>
        </row>
        <row r="794">
          <cell r="A794" t="str">
            <v>001140300</v>
          </cell>
          <cell r="B794" t="str">
            <v>โรงพยาบาลควนกาหลง</v>
          </cell>
          <cell r="C794" t="str">
            <v>21002</v>
          </cell>
          <cell r="D794" t="str">
            <v>กระทรวงสาธารณสุข สำนักงานปลัดกระทรวงสาธารณสุข</v>
          </cell>
          <cell r="E794" t="str">
            <v>07</v>
          </cell>
          <cell r="F794" t="str">
            <v>โรงพยาบาลชุมชน</v>
          </cell>
          <cell r="G794" t="str">
            <v>30</v>
          </cell>
          <cell r="H794" t="str">
            <v>91</v>
          </cell>
          <cell r="I794" t="str">
            <v>จ.สตูล</v>
          </cell>
          <cell r="J794" t="str">
            <v>03</v>
          </cell>
          <cell r="K794" t="str">
            <v xml:space="preserve"> อ.ควนกาหลง</v>
          </cell>
          <cell r="L794" t="str">
            <v>02</v>
          </cell>
          <cell r="M794" t="str">
            <v xml:space="preserve"> 'ต.ควนกาหลง'</v>
          </cell>
          <cell r="N794" t="str">
            <v>07</v>
          </cell>
          <cell r="O794" t="str">
            <v xml:space="preserve"> หมู่ 7</v>
          </cell>
          <cell r="P794" t="str">
            <v>01</v>
          </cell>
          <cell r="Q794" t="str">
            <v>เปิดดำเนินการ</v>
          </cell>
          <cell r="V794" t="str">
            <v>21</v>
          </cell>
          <cell r="W794" t="str">
            <v>2.1 ทุติยภูมิระดับต้น</v>
          </cell>
          <cell r="AH794" t="str">
            <v>11403</v>
          </cell>
        </row>
        <row r="795">
          <cell r="A795" t="str">
            <v>001140400</v>
          </cell>
          <cell r="B795" t="str">
            <v>โรงพยาบาลท่าแพ</v>
          </cell>
          <cell r="C795" t="str">
            <v>21002</v>
          </cell>
          <cell r="D795" t="str">
            <v>กระทรวงสาธารณสุข สำนักงานปลัดกระทรวงสาธารณสุข</v>
          </cell>
          <cell r="E795" t="str">
            <v>07</v>
          </cell>
          <cell r="F795" t="str">
            <v>โรงพยาบาลชุมชน</v>
          </cell>
          <cell r="G795" t="str">
            <v>10</v>
          </cell>
          <cell r="H795" t="str">
            <v>91</v>
          </cell>
          <cell r="I795" t="str">
            <v>จ.สตูล</v>
          </cell>
          <cell r="J795" t="str">
            <v>04</v>
          </cell>
          <cell r="K795" t="str">
            <v xml:space="preserve"> อ.ท่าแพ</v>
          </cell>
          <cell r="L795" t="str">
            <v>01</v>
          </cell>
          <cell r="M795" t="str">
            <v xml:space="preserve"> 'ต.ท่าแพ'</v>
          </cell>
          <cell r="N795" t="str">
            <v>02</v>
          </cell>
          <cell r="O795" t="str">
            <v xml:space="preserve"> หมู่ 2</v>
          </cell>
          <cell r="P795" t="str">
            <v>01</v>
          </cell>
          <cell r="Q795" t="str">
            <v>เปิดดำเนินการ</v>
          </cell>
          <cell r="V795" t="str">
            <v>21</v>
          </cell>
          <cell r="W795" t="str">
            <v>2.1 ทุติยภูมิระดับต้น</v>
          </cell>
          <cell r="AH795" t="str">
            <v>11404</v>
          </cell>
        </row>
        <row r="796">
          <cell r="A796" t="str">
            <v>001138700</v>
          </cell>
          <cell r="B796" t="str">
            <v>โรงพยาบาลจะนะ</v>
          </cell>
          <cell r="C796" t="str">
            <v>21002</v>
          </cell>
          <cell r="D796" t="str">
            <v>กระทรวงสาธารณสุข สำนักงานปลัดกระทรวงสาธารณสุข</v>
          </cell>
          <cell r="E796" t="str">
            <v>07</v>
          </cell>
          <cell r="F796" t="str">
            <v>โรงพยาบาลชุมชน</v>
          </cell>
          <cell r="G796" t="str">
            <v>60</v>
          </cell>
          <cell r="H796" t="str">
            <v>90</v>
          </cell>
          <cell r="I796" t="str">
            <v>จ.สงขลา</v>
          </cell>
          <cell r="J796" t="str">
            <v>03</v>
          </cell>
          <cell r="K796" t="str">
            <v xml:space="preserve"> อ.จะนะ</v>
          </cell>
          <cell r="L796" t="str">
            <v>01</v>
          </cell>
          <cell r="M796" t="str">
            <v xml:space="preserve"> 'ต.บ้านนา'</v>
          </cell>
          <cell r="N796" t="str">
            <v>02</v>
          </cell>
          <cell r="O796" t="str">
            <v xml:space="preserve"> หมู่ 2</v>
          </cell>
          <cell r="P796" t="str">
            <v>01</v>
          </cell>
          <cell r="Q796" t="str">
            <v>เปิดดำเนินการ</v>
          </cell>
          <cell r="S796" t="str">
            <v>90130</v>
          </cell>
          <cell r="T796" t="str">
            <v>074207067</v>
          </cell>
          <cell r="U796" t="str">
            <v>074207067</v>
          </cell>
          <cell r="V796" t="str">
            <v>22</v>
          </cell>
          <cell r="W796" t="str">
            <v>2.2 ทุติยภูมิระดับกลาง</v>
          </cell>
          <cell r="X796" t="str">
            <v>S</v>
          </cell>
          <cell r="Y796" t="str">
            <v xml:space="preserve">บริการ  </v>
          </cell>
          <cell r="Z796" t="str">
            <v>06</v>
          </cell>
          <cell r="AA796" t="str">
            <v>แก้ไข/เปลี่ยนแปลงจำนวนเตียง</v>
          </cell>
          <cell r="AB796" t="str">
            <v>เพิ่มเตียง จาก 30 เป้น 60 และระดับจาก 2.1 เป็น 2.2 ตามหนังสือ สสจ.แจ้ง ที่ สข0032.002/1236</v>
          </cell>
          <cell r="AH796" t="str">
            <v>11387</v>
          </cell>
        </row>
        <row r="797">
          <cell r="A797" t="str">
            <v>001140600</v>
          </cell>
          <cell r="B797" t="str">
            <v>โรงพยาบาลทุ่งหว้า</v>
          </cell>
          <cell r="C797" t="str">
            <v>21002</v>
          </cell>
          <cell r="D797" t="str">
            <v>กระทรวงสาธารณสุข สำนักงานปลัดกระทรวงสาธารณสุข</v>
          </cell>
          <cell r="E797" t="str">
            <v>07</v>
          </cell>
          <cell r="F797" t="str">
            <v>โรงพยาบาลชุมชน</v>
          </cell>
          <cell r="G797" t="str">
            <v>10</v>
          </cell>
          <cell r="H797" t="str">
            <v>91</v>
          </cell>
          <cell r="I797" t="str">
            <v>จ.สตูล</v>
          </cell>
          <cell r="J797" t="str">
            <v>06</v>
          </cell>
          <cell r="K797" t="str">
            <v xml:space="preserve"> อ.ทุ่งหว้า</v>
          </cell>
          <cell r="L797" t="str">
            <v>01</v>
          </cell>
          <cell r="M797" t="str">
            <v xml:space="preserve"> 'ต.ทุ่งหว้า'</v>
          </cell>
          <cell r="N797" t="str">
            <v>08</v>
          </cell>
          <cell r="O797" t="str">
            <v xml:space="preserve"> หมู่ 8</v>
          </cell>
          <cell r="P797" t="str">
            <v>01</v>
          </cell>
          <cell r="Q797" t="str">
            <v>เปิดดำเนินการ</v>
          </cell>
          <cell r="V797" t="str">
            <v>21</v>
          </cell>
          <cell r="W797" t="str">
            <v>2.1 ทุติยภูมิระดับต้น</v>
          </cell>
          <cell r="AH797" t="str">
            <v>11406</v>
          </cell>
        </row>
        <row r="798">
          <cell r="A798" t="str">
            <v>001136100</v>
          </cell>
          <cell r="B798" t="str">
            <v>โรงพยาบาลท่าชนะ</v>
          </cell>
          <cell r="C798" t="str">
            <v>21002</v>
          </cell>
          <cell r="D798" t="str">
            <v>กระทรวงสาธารณสุข สำนักงานปลัดกระทรวงสาธารณสุข</v>
          </cell>
          <cell r="E798" t="str">
            <v>07</v>
          </cell>
          <cell r="F798" t="str">
            <v>โรงพยาบาลชุมชน</v>
          </cell>
          <cell r="G798" t="str">
            <v>30</v>
          </cell>
          <cell r="H798" t="str">
            <v>84</v>
          </cell>
          <cell r="I798" t="str">
            <v>จ.สุราษฎร์ธานี</v>
          </cell>
          <cell r="J798" t="str">
            <v>07</v>
          </cell>
          <cell r="K798" t="str">
            <v xml:space="preserve"> อ.ท่าชนะ</v>
          </cell>
          <cell r="L798" t="str">
            <v>01</v>
          </cell>
          <cell r="M798" t="str">
            <v xml:space="preserve"> 'ต.ท่าชนะ'</v>
          </cell>
          <cell r="N798" t="str">
            <v>10</v>
          </cell>
          <cell r="O798" t="str">
            <v xml:space="preserve"> หมู่ 10</v>
          </cell>
          <cell r="P798" t="str">
            <v>01</v>
          </cell>
          <cell r="Q798" t="str">
            <v>เปิดดำเนินการ</v>
          </cell>
          <cell r="R798" t="str">
            <v xml:space="preserve">1115 </v>
          </cell>
          <cell r="S798" t="str">
            <v>84170</v>
          </cell>
          <cell r="T798" t="str">
            <v>077381246</v>
          </cell>
          <cell r="U798" t="str">
            <v>077381167</v>
          </cell>
          <cell r="V798" t="str">
            <v>21</v>
          </cell>
          <cell r="W798" t="str">
            <v>2.1 ทุติยภูมิระดับต้น</v>
          </cell>
          <cell r="X798" t="str">
            <v>S</v>
          </cell>
          <cell r="Y798" t="str">
            <v xml:space="preserve">บริการ  </v>
          </cell>
          <cell r="AH798" t="str">
            <v>11361</v>
          </cell>
        </row>
        <row r="799">
          <cell r="A799" t="str">
            <v>001136800</v>
          </cell>
          <cell r="B799" t="str">
            <v>โรงพยาบาลเคียนซา</v>
          </cell>
          <cell r="C799" t="str">
            <v>21002</v>
          </cell>
          <cell r="D799" t="str">
            <v>กระทรวงสาธารณสุข สำนักงานปลัดกระทรวงสาธารณสุข</v>
          </cell>
          <cell r="E799" t="str">
            <v>07</v>
          </cell>
          <cell r="F799" t="str">
            <v>โรงพยาบาลชุมชน</v>
          </cell>
          <cell r="G799" t="str">
            <v>30</v>
          </cell>
          <cell r="H799" t="str">
            <v>84</v>
          </cell>
          <cell r="I799" t="str">
            <v>จ.สุราษฎร์ธานี</v>
          </cell>
          <cell r="J799" t="str">
            <v>14</v>
          </cell>
          <cell r="K799" t="str">
            <v xml:space="preserve"> อ.เคียนซา</v>
          </cell>
          <cell r="L799" t="str">
            <v>01</v>
          </cell>
          <cell r="M799" t="str">
            <v xml:space="preserve"> 'ต.เคียนซา'</v>
          </cell>
          <cell r="N799" t="str">
            <v>02</v>
          </cell>
          <cell r="O799" t="str">
            <v xml:space="preserve"> หมู่ 2</v>
          </cell>
          <cell r="P799" t="str">
            <v>01</v>
          </cell>
          <cell r="Q799" t="str">
            <v>เปิดดำเนินการ</v>
          </cell>
          <cell r="R799" t="str">
            <v xml:space="preserve">195 </v>
          </cell>
          <cell r="S799" t="str">
            <v>84260</v>
          </cell>
          <cell r="T799" t="str">
            <v>077387189</v>
          </cell>
          <cell r="U799" t="str">
            <v>077387190</v>
          </cell>
          <cell r="V799" t="str">
            <v>21</v>
          </cell>
          <cell r="W799" t="str">
            <v>2.1 ทุติยภูมิระดับต้น</v>
          </cell>
          <cell r="X799" t="str">
            <v>S</v>
          </cell>
          <cell r="Y799" t="str">
            <v xml:space="preserve">บริการ  </v>
          </cell>
          <cell r="AH799" t="str">
            <v>11368</v>
          </cell>
        </row>
        <row r="800">
          <cell r="A800" t="str">
            <v>001136200</v>
          </cell>
          <cell r="B800" t="str">
            <v>โรงพยาบาลคีรีรัฐนิคม</v>
          </cell>
          <cell r="C800" t="str">
            <v>21002</v>
          </cell>
          <cell r="D800" t="str">
            <v>กระทรวงสาธารณสุข สำนักงานปลัดกระทรวงสาธารณสุข</v>
          </cell>
          <cell r="E800" t="str">
            <v>07</v>
          </cell>
          <cell r="F800" t="str">
            <v>โรงพยาบาลชุมชน</v>
          </cell>
          <cell r="G800" t="str">
            <v>30</v>
          </cell>
          <cell r="H800" t="str">
            <v>84</v>
          </cell>
          <cell r="I800" t="str">
            <v>จ.สุราษฎร์ธานี</v>
          </cell>
          <cell r="J800" t="str">
            <v>08</v>
          </cell>
          <cell r="K800" t="str">
            <v xml:space="preserve"> อ.คีรีรัฐนิคม</v>
          </cell>
          <cell r="L800" t="str">
            <v>08</v>
          </cell>
          <cell r="M800" t="str">
            <v xml:space="preserve"> 'ต.ย่านยาว'</v>
          </cell>
          <cell r="N800" t="str">
            <v>07</v>
          </cell>
          <cell r="O800" t="str">
            <v xml:space="preserve"> หมู่ 7</v>
          </cell>
          <cell r="P800" t="str">
            <v>01</v>
          </cell>
          <cell r="Q800" t="str">
            <v>เปิดดำเนินการ</v>
          </cell>
          <cell r="R800" t="str">
            <v xml:space="preserve">41 </v>
          </cell>
          <cell r="S800" t="str">
            <v>84180</v>
          </cell>
          <cell r="T800" t="str">
            <v>077391117</v>
          </cell>
          <cell r="U800" t="str">
            <v>077391117</v>
          </cell>
          <cell r="V800" t="str">
            <v>21</v>
          </cell>
          <cell r="W800" t="str">
            <v>2.1 ทุติยภูมิระดับต้น</v>
          </cell>
          <cell r="X800" t="str">
            <v>S</v>
          </cell>
          <cell r="Y800" t="str">
            <v xml:space="preserve">บริการ  </v>
          </cell>
          <cell r="AH800" t="str">
            <v>11362</v>
          </cell>
        </row>
        <row r="801">
          <cell r="A801" t="str">
            <v>001132300</v>
          </cell>
          <cell r="B801" t="str">
            <v>โรงพยาบาลละอุ่น</v>
          </cell>
          <cell r="C801" t="str">
            <v>21002</v>
          </cell>
          <cell r="D801" t="str">
            <v>กระทรวงสาธารณสุข สำนักงานปลัดกระทรวงสาธารณสุข</v>
          </cell>
          <cell r="E801" t="str">
            <v>07</v>
          </cell>
          <cell r="F801" t="str">
            <v>โรงพยาบาลชุมชน</v>
          </cell>
          <cell r="G801" t="str">
            <v>10</v>
          </cell>
          <cell r="H801" t="str">
            <v>85</v>
          </cell>
          <cell r="I801" t="str">
            <v>จ.ระนอง</v>
          </cell>
          <cell r="J801" t="str">
            <v>02</v>
          </cell>
          <cell r="K801" t="str">
            <v xml:space="preserve"> อ.ละอุ่น</v>
          </cell>
          <cell r="L801" t="str">
            <v>03</v>
          </cell>
          <cell r="M801" t="str">
            <v xml:space="preserve"> 'ต.บางพระใต้'</v>
          </cell>
          <cell r="N801" t="str">
            <v>03</v>
          </cell>
          <cell r="O801" t="str">
            <v xml:space="preserve"> หมู่ 3</v>
          </cell>
          <cell r="P801" t="str">
            <v>01</v>
          </cell>
          <cell r="Q801" t="str">
            <v>เปิดดำเนินการ</v>
          </cell>
          <cell r="R801" t="str">
            <v xml:space="preserve">11 </v>
          </cell>
          <cell r="S801" t="str">
            <v>85130</v>
          </cell>
          <cell r="T801" t="str">
            <v>077899315</v>
          </cell>
          <cell r="U801" t="str">
            <v>077899101</v>
          </cell>
          <cell r="V801" t="str">
            <v>21</v>
          </cell>
          <cell r="W801" t="str">
            <v>2.1 ทุติยภูมิระดับต้น</v>
          </cell>
          <cell r="X801" t="str">
            <v>S</v>
          </cell>
          <cell r="Y801" t="str">
            <v xml:space="preserve">บริการ  </v>
          </cell>
          <cell r="AH801" t="str">
            <v>11323</v>
          </cell>
        </row>
        <row r="802">
          <cell r="A802" t="str">
            <v>001136600</v>
          </cell>
          <cell r="B802" t="str">
            <v>โรงพยาบาลบ้านนาสาร</v>
          </cell>
          <cell r="C802" t="str">
            <v>21002</v>
          </cell>
          <cell r="D802" t="str">
            <v>กระทรวงสาธารณสุข สำนักงานปลัดกระทรวงสาธารณสุข</v>
          </cell>
          <cell r="E802" t="str">
            <v>07</v>
          </cell>
          <cell r="F802" t="str">
            <v>โรงพยาบาลชุมชน</v>
          </cell>
          <cell r="G802" t="str">
            <v>60</v>
          </cell>
          <cell r="H802" t="str">
            <v>84</v>
          </cell>
          <cell r="I802" t="str">
            <v>จ.สุราษฎร์ธานี</v>
          </cell>
          <cell r="J802" t="str">
            <v>12</v>
          </cell>
          <cell r="K802" t="str">
            <v xml:space="preserve"> อ.บ้านนาสาร</v>
          </cell>
          <cell r="L802" t="str">
            <v>01</v>
          </cell>
          <cell r="M802" t="str">
            <v xml:space="preserve"> 'ต.นาสาร'</v>
          </cell>
          <cell r="N802" t="str">
            <v>00</v>
          </cell>
          <cell r="O802" t="str">
            <v xml:space="preserve"> หมู่ 0</v>
          </cell>
          <cell r="P802" t="str">
            <v>01</v>
          </cell>
          <cell r="Q802" t="str">
            <v>เปิดดำเนินการ</v>
          </cell>
          <cell r="R802" t="str">
            <v xml:space="preserve">83/4 ถ.คลองหา </v>
          </cell>
          <cell r="S802" t="str">
            <v>84120</v>
          </cell>
          <cell r="T802" t="str">
            <v>077341415</v>
          </cell>
          <cell r="U802" t="str">
            <v>077341057</v>
          </cell>
          <cell r="V802" t="str">
            <v>22</v>
          </cell>
          <cell r="W802" t="str">
            <v>2.2 ทุติยภูมิระดับกลาง</v>
          </cell>
          <cell r="X802" t="str">
            <v>S</v>
          </cell>
          <cell r="Y802" t="str">
            <v xml:space="preserve">บริการ  </v>
          </cell>
          <cell r="AH802" t="str">
            <v>11366</v>
          </cell>
        </row>
        <row r="803">
          <cell r="A803" t="str">
            <v>001138500</v>
          </cell>
          <cell r="B803" t="str">
            <v>โรงพยาบาลทุ่งตะโก</v>
          </cell>
          <cell r="C803" t="str">
            <v>21002</v>
          </cell>
          <cell r="D803" t="str">
            <v>กระทรวงสาธารณสุข สำนักงานปลัดกระทรวงสาธารณสุข</v>
          </cell>
          <cell r="E803" t="str">
            <v>07</v>
          </cell>
          <cell r="F803" t="str">
            <v>โรงพยาบาลชุมชน</v>
          </cell>
          <cell r="G803" t="str">
            <v>10</v>
          </cell>
          <cell r="H803" t="str">
            <v>86</v>
          </cell>
          <cell r="I803" t="str">
            <v>จ.ชุมพร</v>
          </cell>
          <cell r="J803" t="str">
            <v>08</v>
          </cell>
          <cell r="K803" t="str">
            <v xml:space="preserve"> อ.ทุ่งตะโก</v>
          </cell>
          <cell r="L803" t="str">
            <v>02</v>
          </cell>
          <cell r="M803" t="str">
            <v xml:space="preserve"> 'ต.ทุ่งตะไคร'</v>
          </cell>
          <cell r="N803" t="str">
            <v>01</v>
          </cell>
          <cell r="O803" t="str">
            <v xml:space="preserve"> หมู่ 1</v>
          </cell>
          <cell r="P803" t="str">
            <v>01</v>
          </cell>
          <cell r="Q803" t="str">
            <v>เปิดดำเนินการ</v>
          </cell>
          <cell r="V803" t="str">
            <v>22</v>
          </cell>
          <cell r="W803" t="str">
            <v>2.2 ทุติยภูมิระดับกลาง</v>
          </cell>
          <cell r="AH803" t="str">
            <v>11385</v>
          </cell>
        </row>
        <row r="804">
          <cell r="A804" t="str">
            <v>001140500</v>
          </cell>
          <cell r="B804" t="str">
            <v>โรงพยาบาลละงู</v>
          </cell>
          <cell r="C804" t="str">
            <v>21002</v>
          </cell>
          <cell r="D804" t="str">
            <v>กระทรวงสาธารณสุข สำนักงานปลัดกระทรวงสาธารณสุข</v>
          </cell>
          <cell r="E804" t="str">
            <v>07</v>
          </cell>
          <cell r="F804" t="str">
            <v>โรงพยาบาลชุมชน</v>
          </cell>
          <cell r="G804" t="str">
            <v>30</v>
          </cell>
          <cell r="H804" t="str">
            <v>91</v>
          </cell>
          <cell r="I804" t="str">
            <v>จ.สตูล</v>
          </cell>
          <cell r="J804" t="str">
            <v>05</v>
          </cell>
          <cell r="K804" t="str">
            <v xml:space="preserve"> อ.ละงู</v>
          </cell>
          <cell r="L804" t="str">
            <v>01</v>
          </cell>
          <cell r="M804" t="str">
            <v xml:space="preserve"> 'ต.กำแพง'</v>
          </cell>
          <cell r="N804" t="str">
            <v>06</v>
          </cell>
          <cell r="O804" t="str">
            <v xml:space="preserve"> หมู่ 6</v>
          </cell>
          <cell r="P804" t="str">
            <v>01</v>
          </cell>
          <cell r="Q804" t="str">
            <v>เปิดดำเนินการ</v>
          </cell>
          <cell r="V804" t="str">
            <v>22</v>
          </cell>
          <cell r="W804" t="str">
            <v>2.2 ทุติยภูมิระดับกลาง</v>
          </cell>
          <cell r="AH804" t="str">
            <v>11405</v>
          </cell>
        </row>
        <row r="805">
          <cell r="A805" t="str">
            <v>001137700</v>
          </cell>
          <cell r="B805" t="str">
            <v>โรงพยาบาลปะทิว</v>
          </cell>
          <cell r="C805" t="str">
            <v>21002</v>
          </cell>
          <cell r="D805" t="str">
            <v>กระทรวงสาธารณสุข สำนักงานปลัดกระทรวงสาธารณสุข</v>
          </cell>
          <cell r="E805" t="str">
            <v>07</v>
          </cell>
          <cell r="F805" t="str">
            <v>โรงพยาบาลชุมชน</v>
          </cell>
          <cell r="G805" t="str">
            <v>60</v>
          </cell>
          <cell r="H805" t="str">
            <v>86</v>
          </cell>
          <cell r="I805" t="str">
            <v>จ.ชุมพร</v>
          </cell>
          <cell r="J805" t="str">
            <v>03</v>
          </cell>
          <cell r="K805" t="str">
            <v xml:space="preserve"> อ.ปะทิว</v>
          </cell>
          <cell r="L805" t="str">
            <v>01</v>
          </cell>
          <cell r="M805" t="str">
            <v xml:space="preserve"> 'ต.บางสน'</v>
          </cell>
          <cell r="N805" t="str">
            <v>07</v>
          </cell>
          <cell r="O805" t="str">
            <v xml:space="preserve"> หมู่ 7</v>
          </cell>
          <cell r="P805" t="str">
            <v>01</v>
          </cell>
          <cell r="Q805" t="str">
            <v>เปิดดำเนินการ</v>
          </cell>
          <cell r="V805" t="str">
            <v>21</v>
          </cell>
          <cell r="W805" t="str">
            <v>2.1 ทุติยภูมิระดับต้น</v>
          </cell>
          <cell r="AH805" t="str">
            <v>11377</v>
          </cell>
        </row>
        <row r="806">
          <cell r="A806" t="str">
            <v>001136900</v>
          </cell>
          <cell r="B806" t="str">
            <v>โรงพยาบาลพระแสง</v>
          </cell>
          <cell r="C806" t="str">
            <v>21002</v>
          </cell>
          <cell r="D806" t="str">
            <v>กระทรวงสาธารณสุข สำนักงานปลัดกระทรวงสาธารณสุข</v>
          </cell>
          <cell r="E806" t="str">
            <v>07</v>
          </cell>
          <cell r="F806" t="str">
            <v>โรงพยาบาลชุมชน</v>
          </cell>
          <cell r="G806" t="str">
            <v>30</v>
          </cell>
          <cell r="H806" t="str">
            <v>84</v>
          </cell>
          <cell r="I806" t="str">
            <v>จ.สุราษฎร์ธานี</v>
          </cell>
          <cell r="J806" t="str">
            <v>16</v>
          </cell>
          <cell r="K806" t="str">
            <v xml:space="preserve"> อ.พระแสง</v>
          </cell>
          <cell r="L806" t="str">
            <v>01</v>
          </cell>
          <cell r="M806" t="str">
            <v xml:space="preserve"> 'ต.อิปัน'</v>
          </cell>
          <cell r="N806" t="str">
            <v>01</v>
          </cell>
          <cell r="O806" t="str">
            <v xml:space="preserve"> หมู่ 1</v>
          </cell>
          <cell r="P806" t="str">
            <v>01</v>
          </cell>
          <cell r="Q806" t="str">
            <v>เปิดดำเนินการ</v>
          </cell>
          <cell r="R806" t="str">
            <v xml:space="preserve">42 </v>
          </cell>
          <cell r="S806" t="str">
            <v>84120</v>
          </cell>
          <cell r="T806" t="str">
            <v>077369098</v>
          </cell>
          <cell r="U806" t="str">
            <v>077369052</v>
          </cell>
          <cell r="V806" t="str">
            <v>21</v>
          </cell>
          <cell r="W806" t="str">
            <v>2.1 ทุติยภูมิระดับต้น</v>
          </cell>
          <cell r="X806" t="str">
            <v>S</v>
          </cell>
          <cell r="Y806" t="str">
            <v xml:space="preserve">บริการ  </v>
          </cell>
          <cell r="AH806" t="str">
            <v>11369</v>
          </cell>
        </row>
        <row r="807">
          <cell r="A807" t="str">
            <v>001137000</v>
          </cell>
          <cell r="B807" t="str">
            <v>โรงพยาบาลพุนพิน</v>
          </cell>
          <cell r="C807" t="str">
            <v>21002</v>
          </cell>
          <cell r="D807" t="str">
            <v>กระทรวงสาธารณสุข สำนักงานปลัดกระทรวงสาธารณสุข</v>
          </cell>
          <cell r="E807" t="str">
            <v>07</v>
          </cell>
          <cell r="F807" t="str">
            <v>โรงพยาบาลชุมชน</v>
          </cell>
          <cell r="G807" t="str">
            <v>60</v>
          </cell>
          <cell r="H807" t="str">
            <v>84</v>
          </cell>
          <cell r="I807" t="str">
            <v>จ.สุราษฎร์ธานี</v>
          </cell>
          <cell r="J807" t="str">
            <v>17</v>
          </cell>
          <cell r="K807" t="str">
            <v xml:space="preserve"> อ.พุนพิน</v>
          </cell>
          <cell r="L807" t="str">
            <v>01</v>
          </cell>
          <cell r="M807" t="str">
            <v xml:space="preserve"> 'ต.ท่าข้าม'</v>
          </cell>
          <cell r="N807" t="str">
            <v>03</v>
          </cell>
          <cell r="O807" t="str">
            <v xml:space="preserve"> หมู่ 3</v>
          </cell>
          <cell r="P807" t="str">
            <v>01</v>
          </cell>
          <cell r="Q807" t="str">
            <v>เปิดดำเนินการ</v>
          </cell>
          <cell r="R807" t="str">
            <v xml:space="preserve">166 ถ.ธราธิบดี </v>
          </cell>
          <cell r="S807" t="str">
            <v>84130</v>
          </cell>
          <cell r="T807" t="str">
            <v>077311121</v>
          </cell>
          <cell r="U807" t="str">
            <v>077311385</v>
          </cell>
          <cell r="V807" t="str">
            <v>21</v>
          </cell>
          <cell r="W807" t="str">
            <v>2.1 ทุติยภูมิระดับต้น</v>
          </cell>
          <cell r="X807" t="str">
            <v>S</v>
          </cell>
          <cell r="Y807" t="str">
            <v xml:space="preserve">บริการ  </v>
          </cell>
          <cell r="AH807" t="str">
            <v>11370</v>
          </cell>
        </row>
        <row r="808">
          <cell r="A808" t="str">
            <v>001137100</v>
          </cell>
          <cell r="B808" t="str">
            <v>โรงพยาบาลชัยบุรี</v>
          </cell>
          <cell r="C808" t="str">
            <v>21002</v>
          </cell>
          <cell r="D808" t="str">
            <v>กระทรวงสาธารณสุข สำนักงานปลัดกระทรวงสาธารณสุข</v>
          </cell>
          <cell r="E808" t="str">
            <v>07</v>
          </cell>
          <cell r="F808" t="str">
            <v>โรงพยาบาลชุมชน</v>
          </cell>
          <cell r="G808" t="str">
            <v>31</v>
          </cell>
          <cell r="H808" t="str">
            <v>84</v>
          </cell>
          <cell r="I808" t="str">
            <v>จ.สุราษฎร์ธานี</v>
          </cell>
          <cell r="J808" t="str">
            <v>18</v>
          </cell>
          <cell r="K808" t="str">
            <v xml:space="preserve"> อ.ชัยบุรี</v>
          </cell>
          <cell r="L808" t="str">
            <v>01</v>
          </cell>
          <cell r="M808" t="str">
            <v xml:space="preserve"> 'ต.สองแพรก'</v>
          </cell>
          <cell r="N808" t="str">
            <v>03</v>
          </cell>
          <cell r="O808" t="str">
            <v xml:space="preserve"> หมู่ 3</v>
          </cell>
          <cell r="P808" t="str">
            <v>01</v>
          </cell>
          <cell r="Q808" t="str">
            <v>เปิดดำเนินการ</v>
          </cell>
          <cell r="R808" t="str">
            <v xml:space="preserve">114 ถ.เขาพนม-ชัยบุรี </v>
          </cell>
          <cell r="S808" t="str">
            <v>84120</v>
          </cell>
          <cell r="T808" t="str">
            <v>077367075</v>
          </cell>
          <cell r="U808" t="str">
            <v>077367336</v>
          </cell>
          <cell r="V808" t="str">
            <v>21</v>
          </cell>
          <cell r="W808" t="str">
            <v>2.1 ทุติยภูมิระดับต้น</v>
          </cell>
          <cell r="X808" t="str">
            <v>S</v>
          </cell>
          <cell r="Y808" t="str">
            <v xml:space="preserve">บริการ  </v>
          </cell>
          <cell r="AH808" t="str">
            <v>11371</v>
          </cell>
        </row>
        <row r="809">
          <cell r="A809" t="str">
            <v>001137400</v>
          </cell>
          <cell r="B809" t="str">
            <v>โรงพยาบาลสุขสำราญ</v>
          </cell>
          <cell r="C809" t="str">
            <v>21002</v>
          </cell>
          <cell r="D809" t="str">
            <v>กระทรวงสาธารณสุข สำนักงานปลัดกระทรวงสาธารณสุข</v>
          </cell>
          <cell r="E809" t="str">
            <v>07</v>
          </cell>
          <cell r="F809" t="str">
            <v>โรงพยาบาลชุมชน</v>
          </cell>
          <cell r="G809" t="str">
            <v>10</v>
          </cell>
          <cell r="H809" t="str">
            <v>85</v>
          </cell>
          <cell r="I809" t="str">
            <v>จ.ระนอง</v>
          </cell>
          <cell r="J809" t="str">
            <v>05</v>
          </cell>
          <cell r="K809" t="str">
            <v xml:space="preserve"> อ.สุขสำราญ</v>
          </cell>
          <cell r="L809" t="str">
            <v>02</v>
          </cell>
          <cell r="M809" t="str">
            <v xml:space="preserve"> 'ต.กำพวน'</v>
          </cell>
          <cell r="N809" t="str">
            <v>05</v>
          </cell>
          <cell r="O809" t="str">
            <v xml:space="preserve"> หมู่ 5</v>
          </cell>
          <cell r="P809" t="str">
            <v>01</v>
          </cell>
          <cell r="Q809" t="str">
            <v>เปิดดำเนินการ</v>
          </cell>
          <cell r="R809" t="str">
            <v>57/2</v>
          </cell>
          <cell r="S809" t="str">
            <v>85120</v>
          </cell>
          <cell r="T809" t="str">
            <v>077844143</v>
          </cell>
          <cell r="U809" t="str">
            <v>077844142</v>
          </cell>
          <cell r="V809" t="str">
            <v>22</v>
          </cell>
          <cell r="W809" t="str">
            <v>2.2 ทุติยภูมิระดับกลาง</v>
          </cell>
          <cell r="X809" t="str">
            <v>S</v>
          </cell>
          <cell r="Y809" t="str">
            <v xml:space="preserve">บริการ  </v>
          </cell>
          <cell r="AH809" t="str">
            <v>11374</v>
          </cell>
        </row>
        <row r="810">
          <cell r="A810" t="str">
            <v>001138600</v>
          </cell>
          <cell r="B810" t="str">
            <v>โรงพยาบาลสทิงพระ</v>
          </cell>
          <cell r="C810" t="str">
            <v>21002</v>
          </cell>
          <cell r="D810" t="str">
            <v>กระทรวงสาธารณสุข สำนักงานปลัดกระทรวงสาธารณสุข</v>
          </cell>
          <cell r="E810" t="str">
            <v>07</v>
          </cell>
          <cell r="F810" t="str">
            <v>โรงพยาบาลชุมชน</v>
          </cell>
          <cell r="G810" t="str">
            <v>30</v>
          </cell>
          <cell r="H810" t="str">
            <v>90</v>
          </cell>
          <cell r="I810" t="str">
            <v>จ.สงขลา</v>
          </cell>
          <cell r="J810" t="str">
            <v>02</v>
          </cell>
          <cell r="K810" t="str">
            <v xml:space="preserve"> อ.สทิงพระ</v>
          </cell>
          <cell r="L810" t="str">
            <v>01</v>
          </cell>
          <cell r="M810" t="str">
            <v xml:space="preserve"> 'ต.จะทิ้งพระ'</v>
          </cell>
          <cell r="N810" t="str">
            <v>01</v>
          </cell>
          <cell r="O810" t="str">
            <v xml:space="preserve"> หมู่ 1</v>
          </cell>
          <cell r="P810" t="str">
            <v>01</v>
          </cell>
          <cell r="Q810" t="str">
            <v>เปิดดำเนินการ</v>
          </cell>
          <cell r="R810" t="str">
            <v>96</v>
          </cell>
          <cell r="S810" t="str">
            <v>90190</v>
          </cell>
          <cell r="T810" t="str">
            <v>074397038</v>
          </cell>
          <cell r="U810" t="str">
            <v>074397109</v>
          </cell>
          <cell r="V810" t="str">
            <v>21</v>
          </cell>
          <cell r="W810" t="str">
            <v>2.1 ทุติยภูมิระดับต้น</v>
          </cell>
          <cell r="AH810" t="str">
            <v>11386</v>
          </cell>
        </row>
        <row r="811">
          <cell r="A811" t="str">
            <v>001139000</v>
          </cell>
          <cell r="B811" t="str">
            <v>โรงพยาบาลเทพา</v>
          </cell>
          <cell r="C811" t="str">
            <v>21002</v>
          </cell>
          <cell r="D811" t="str">
            <v>กระทรวงสาธารณสุข สำนักงานปลัดกระทรวงสาธารณสุข</v>
          </cell>
          <cell r="E811" t="str">
            <v>07</v>
          </cell>
          <cell r="F811" t="str">
            <v>โรงพยาบาลชุมชน</v>
          </cell>
          <cell r="G811" t="str">
            <v>60</v>
          </cell>
          <cell r="H811" t="str">
            <v>90</v>
          </cell>
          <cell r="I811" t="str">
            <v>จ.สงขลา</v>
          </cell>
          <cell r="J811" t="str">
            <v>05</v>
          </cell>
          <cell r="K811" t="str">
            <v xml:space="preserve"> อ.เทพา</v>
          </cell>
          <cell r="L811" t="str">
            <v>01</v>
          </cell>
          <cell r="M811" t="str">
            <v xml:space="preserve"> 'ต.เทพา'</v>
          </cell>
          <cell r="N811" t="str">
            <v>05</v>
          </cell>
          <cell r="O811" t="str">
            <v xml:space="preserve"> หมู่ 5</v>
          </cell>
          <cell r="P811" t="str">
            <v>01</v>
          </cell>
          <cell r="Q811" t="str">
            <v>เปิดดำเนินการ</v>
          </cell>
          <cell r="R811" t="str">
            <v xml:space="preserve">207  ถ.เทพา-ลำไพล  </v>
          </cell>
          <cell r="S811" t="str">
            <v>90150</v>
          </cell>
          <cell r="T811" t="str">
            <v>074376359</v>
          </cell>
          <cell r="U811" t="str">
            <v>074376359</v>
          </cell>
          <cell r="V811" t="str">
            <v>22</v>
          </cell>
          <cell r="W811" t="str">
            <v>2.2 ทุติยภูมิระดับกลาง</v>
          </cell>
          <cell r="X811" t="str">
            <v>S</v>
          </cell>
          <cell r="Y811" t="str">
            <v xml:space="preserve">บริการ  </v>
          </cell>
          <cell r="Z811" t="str">
            <v>06</v>
          </cell>
          <cell r="AA811" t="str">
            <v>แก้ไข/เปลี่ยนแปลงจำนวนเตียง</v>
          </cell>
          <cell r="AB811" t="str">
            <v>เพิ่มเตียง จาก 30 เป้น 60 และระดับจาก 2.1 เป็น 2.2 ตามหนังสือ สสจ.แจ้ง ที่ สข0032.002/1236</v>
          </cell>
          <cell r="AH811" t="str">
            <v>11390</v>
          </cell>
        </row>
        <row r="812">
          <cell r="A812" t="str">
            <v>001139200</v>
          </cell>
          <cell r="B812" t="str">
            <v>โรงพยาบาลระโนด</v>
          </cell>
          <cell r="C812" t="str">
            <v>21002</v>
          </cell>
          <cell r="D812" t="str">
            <v>กระทรวงสาธารณสุข สำนักงานปลัดกระทรวงสาธารณสุข</v>
          </cell>
          <cell r="E812" t="str">
            <v>07</v>
          </cell>
          <cell r="F812" t="str">
            <v>โรงพยาบาลชุมชน</v>
          </cell>
          <cell r="G812" t="str">
            <v>60</v>
          </cell>
          <cell r="H812" t="str">
            <v>90</v>
          </cell>
          <cell r="I812" t="str">
            <v>จ.สงขลา</v>
          </cell>
          <cell r="J812" t="str">
            <v>07</v>
          </cell>
          <cell r="K812" t="str">
            <v xml:space="preserve"> อ.ระโนด</v>
          </cell>
          <cell r="L812" t="str">
            <v>01</v>
          </cell>
          <cell r="M812" t="str">
            <v xml:space="preserve"> 'ต.ระโนด'</v>
          </cell>
          <cell r="N812" t="str">
            <v>05</v>
          </cell>
          <cell r="O812" t="str">
            <v xml:space="preserve"> หมู่ 5</v>
          </cell>
          <cell r="P812" t="str">
            <v>01</v>
          </cell>
          <cell r="Q812" t="str">
            <v>เปิดดำเนินการ</v>
          </cell>
          <cell r="R812" t="str">
            <v xml:space="preserve">5/1  ถ.ระโนด-หัวเขาแดง </v>
          </cell>
          <cell r="S812" t="str">
            <v>90140</v>
          </cell>
          <cell r="T812" t="str">
            <v>074392174</v>
          </cell>
          <cell r="U812" t="str">
            <v>074393121</v>
          </cell>
          <cell r="V812" t="str">
            <v>22</v>
          </cell>
          <cell r="W812" t="str">
            <v>2.2 ทุติยภูมิระดับกลาง</v>
          </cell>
          <cell r="X812" t="str">
            <v>S</v>
          </cell>
          <cell r="Y812" t="str">
            <v xml:space="preserve">บริการ  </v>
          </cell>
          <cell r="AH812" t="str">
            <v>11392</v>
          </cell>
        </row>
        <row r="813">
          <cell r="A813" t="str">
            <v>001139300</v>
          </cell>
          <cell r="B813" t="str">
            <v>โรงพยาบาลกระแสสินธุ์</v>
          </cell>
          <cell r="C813" t="str">
            <v>21002</v>
          </cell>
          <cell r="D813" t="str">
            <v>กระทรวงสาธารณสุข สำนักงานปลัดกระทรวงสาธารณสุข</v>
          </cell>
          <cell r="E813" t="str">
            <v>07</v>
          </cell>
          <cell r="F813" t="str">
            <v>โรงพยาบาลชุมชน</v>
          </cell>
          <cell r="G813" t="str">
            <v>30</v>
          </cell>
          <cell r="H813" t="str">
            <v>90</v>
          </cell>
          <cell r="I813" t="str">
            <v>จ.สงขลา</v>
          </cell>
          <cell r="J813" t="str">
            <v>08</v>
          </cell>
          <cell r="K813" t="str">
            <v xml:space="preserve"> อ.กระแสสินธุ์</v>
          </cell>
          <cell r="L813" t="str">
            <v>03</v>
          </cell>
          <cell r="M813" t="str">
            <v xml:space="preserve"> 'ต.เชิงแส'</v>
          </cell>
          <cell r="N813" t="str">
            <v>03</v>
          </cell>
          <cell r="O813" t="str">
            <v xml:space="preserve"> หมู่ 3</v>
          </cell>
          <cell r="P813" t="str">
            <v>01</v>
          </cell>
          <cell r="Q813" t="str">
            <v>เปิดดำเนินการ</v>
          </cell>
          <cell r="S813" t="str">
            <v>90270</v>
          </cell>
          <cell r="T813" t="str">
            <v>074399841</v>
          </cell>
          <cell r="U813" t="str">
            <v>074399843</v>
          </cell>
          <cell r="V813" t="str">
            <v>21</v>
          </cell>
          <cell r="W813" t="str">
            <v>2.1 ทุติยภูมิระดับต้น</v>
          </cell>
          <cell r="X813" t="str">
            <v>S</v>
          </cell>
          <cell r="Y813" t="str">
            <v xml:space="preserve">บริการ  </v>
          </cell>
          <cell r="AH813" t="str">
            <v>11393</v>
          </cell>
        </row>
        <row r="814">
          <cell r="A814" t="str">
            <v>001139400</v>
          </cell>
          <cell r="B814" t="str">
            <v>โรงพยาบาลรัตภูมิ</v>
          </cell>
          <cell r="C814" t="str">
            <v>21002</v>
          </cell>
          <cell r="D814" t="str">
            <v>กระทรวงสาธารณสุข สำนักงานปลัดกระทรวงสาธารณสุข</v>
          </cell>
          <cell r="E814" t="str">
            <v>07</v>
          </cell>
          <cell r="F814" t="str">
            <v>โรงพยาบาลชุมชน</v>
          </cell>
          <cell r="G814" t="str">
            <v>30</v>
          </cell>
          <cell r="H814" t="str">
            <v>90</v>
          </cell>
          <cell r="I814" t="str">
            <v>จ.สงขลา</v>
          </cell>
          <cell r="J814" t="str">
            <v>09</v>
          </cell>
          <cell r="K814" t="str">
            <v xml:space="preserve"> อ.รัตภูมิ</v>
          </cell>
          <cell r="L814" t="str">
            <v>01</v>
          </cell>
          <cell r="M814" t="str">
            <v xml:space="preserve"> 'ต.กำแพงเพชร'</v>
          </cell>
          <cell r="N814" t="str">
            <v>01</v>
          </cell>
          <cell r="O814" t="str">
            <v xml:space="preserve"> หมู่ 1</v>
          </cell>
          <cell r="P814" t="str">
            <v>01</v>
          </cell>
          <cell r="Q814" t="str">
            <v>เปิดดำเนินการ</v>
          </cell>
          <cell r="R814" t="str">
            <v xml:space="preserve">289  ถ.ยนตรการกำธร </v>
          </cell>
          <cell r="S814" t="str">
            <v>90180</v>
          </cell>
          <cell r="T814" t="str">
            <v>07443090</v>
          </cell>
          <cell r="U814" t="str">
            <v>074430390</v>
          </cell>
          <cell r="V814" t="str">
            <v>21</v>
          </cell>
          <cell r="W814" t="str">
            <v>2.1 ทุติยภูมิระดับต้น</v>
          </cell>
          <cell r="X814" t="str">
            <v>S</v>
          </cell>
          <cell r="Y814" t="str">
            <v xml:space="preserve">บริการ  </v>
          </cell>
          <cell r="AH814" t="str">
            <v>11394</v>
          </cell>
        </row>
        <row r="815">
          <cell r="A815" t="str">
            <v>001139100</v>
          </cell>
          <cell r="B815" t="str">
            <v>โรงพยาบาลสะบ้าย้อย</v>
          </cell>
          <cell r="C815" t="str">
            <v>21002</v>
          </cell>
          <cell r="D815" t="str">
            <v>กระทรวงสาธารณสุข สำนักงานปลัดกระทรวงสาธารณสุข</v>
          </cell>
          <cell r="E815" t="str">
            <v>07</v>
          </cell>
          <cell r="F815" t="str">
            <v>โรงพยาบาลชุมชน</v>
          </cell>
          <cell r="G815" t="str">
            <v>60</v>
          </cell>
          <cell r="H815" t="str">
            <v>90</v>
          </cell>
          <cell r="I815" t="str">
            <v>จ.สงขลา</v>
          </cell>
          <cell r="J815" t="str">
            <v>06</v>
          </cell>
          <cell r="K815" t="str">
            <v xml:space="preserve"> อ.สะบ้าย้อย</v>
          </cell>
          <cell r="L815" t="str">
            <v>01</v>
          </cell>
          <cell r="M815" t="str">
            <v xml:space="preserve"> 'ต.สะบ้าย้อย'</v>
          </cell>
          <cell r="N815" t="str">
            <v>01</v>
          </cell>
          <cell r="O815" t="str">
            <v xml:space="preserve"> หมู่ 1</v>
          </cell>
          <cell r="P815" t="str">
            <v>01</v>
          </cell>
          <cell r="Q815" t="str">
            <v>เปิดดำเนินการ</v>
          </cell>
          <cell r="R815" t="str">
            <v xml:space="preserve">2/17 </v>
          </cell>
          <cell r="S815" t="str">
            <v>90210</v>
          </cell>
          <cell r="T815" t="str">
            <v>074377100</v>
          </cell>
          <cell r="U815" t="str">
            <v>074377100</v>
          </cell>
          <cell r="V815" t="str">
            <v>22</v>
          </cell>
          <cell r="W815" t="str">
            <v>2.2 ทุติยภูมิระดับกลาง</v>
          </cell>
          <cell r="X815" t="str">
            <v>S</v>
          </cell>
          <cell r="Y815" t="str">
            <v xml:space="preserve">บริการ  </v>
          </cell>
          <cell r="Z815" t="str">
            <v>06</v>
          </cell>
          <cell r="AA815" t="str">
            <v>แก้ไข/เปลี่ยนแปลงจำนวนเตียง</v>
          </cell>
          <cell r="AB815" t="str">
            <v>เพิ่มเตียง จาก 30 เป้น 60 และระดับจาก 2.1 เป็น 2.2 ตามหนังสือ สสจ.แจ้ง ที่ สข0032.002/1236</v>
          </cell>
          <cell r="AH815" t="str">
            <v>11391</v>
          </cell>
        </row>
        <row r="816">
          <cell r="A816" t="str">
            <v>001140100</v>
          </cell>
          <cell r="B816" t="str">
            <v>โรงพยาบาลคลองหอยโข่ง</v>
          </cell>
          <cell r="C816" t="str">
            <v>21002</v>
          </cell>
          <cell r="D816" t="str">
            <v>กระทรวงสาธารณสุข สำนักงานปลัดกระทรวงสาธารณสุข</v>
          </cell>
          <cell r="E816" t="str">
            <v>07</v>
          </cell>
          <cell r="F816" t="str">
            <v>โรงพยาบาลชุมชน</v>
          </cell>
          <cell r="G816" t="str">
            <v>30</v>
          </cell>
          <cell r="H816" t="str">
            <v>90</v>
          </cell>
          <cell r="I816" t="str">
            <v>จ.สงขลา</v>
          </cell>
          <cell r="J816" t="str">
            <v>16</v>
          </cell>
          <cell r="K816" t="str">
            <v xml:space="preserve"> อ.คลองหอยโข่ง</v>
          </cell>
          <cell r="L816" t="str">
            <v>01</v>
          </cell>
          <cell r="M816" t="str">
            <v xml:space="preserve"> 'ต.คลองหอยโข่ง'</v>
          </cell>
          <cell r="N816" t="str">
            <v>01</v>
          </cell>
          <cell r="O816" t="str">
            <v xml:space="preserve"> หมู่ 1</v>
          </cell>
          <cell r="P816" t="str">
            <v>01</v>
          </cell>
          <cell r="Q816" t="str">
            <v>เปิดดำเนินการ</v>
          </cell>
          <cell r="R816" t="str">
            <v xml:space="preserve">21 </v>
          </cell>
          <cell r="S816" t="str">
            <v>90230</v>
          </cell>
          <cell r="T816" t="str">
            <v>074473488</v>
          </cell>
          <cell r="U816" t="str">
            <v>074473499</v>
          </cell>
          <cell r="V816" t="str">
            <v>21</v>
          </cell>
          <cell r="W816" t="str">
            <v>2.1 ทุติยภูมิระดับต้น</v>
          </cell>
          <cell r="X816" t="str">
            <v>S</v>
          </cell>
          <cell r="Y816" t="str">
            <v xml:space="preserve">บริการ  </v>
          </cell>
          <cell r="AH816" t="str">
            <v>11401</v>
          </cell>
        </row>
        <row r="817">
          <cell r="A817" t="str">
            <v>001141700</v>
          </cell>
          <cell r="B817" t="str">
            <v>โรงพยาบาลควนขนุน</v>
          </cell>
          <cell r="C817" t="str">
            <v>21002</v>
          </cell>
          <cell r="D817" t="str">
            <v>กระทรวงสาธารณสุข สำนักงานปลัดกระทรวงสาธารณสุข</v>
          </cell>
          <cell r="E817" t="str">
            <v>07</v>
          </cell>
          <cell r="F817" t="str">
            <v>โรงพยาบาลชุมชน</v>
          </cell>
          <cell r="G817" t="str">
            <v>90</v>
          </cell>
          <cell r="H817" t="str">
            <v>93</v>
          </cell>
          <cell r="I817" t="str">
            <v>จ.พัทลุง</v>
          </cell>
          <cell r="J817" t="str">
            <v>05</v>
          </cell>
          <cell r="K817" t="str">
            <v xml:space="preserve"> อ.ควนขนุน</v>
          </cell>
          <cell r="L817" t="str">
            <v>01</v>
          </cell>
          <cell r="M817" t="str">
            <v xml:space="preserve"> 'ต.ควนขนุน'</v>
          </cell>
          <cell r="N817" t="str">
            <v>09</v>
          </cell>
          <cell r="O817" t="str">
            <v xml:space="preserve"> หมู่ 9</v>
          </cell>
          <cell r="P817" t="str">
            <v>01</v>
          </cell>
          <cell r="Q817" t="str">
            <v>เปิดดำเนินการ</v>
          </cell>
          <cell r="R817" t="str">
            <v>232</v>
          </cell>
          <cell r="S817" t="str">
            <v>93110</v>
          </cell>
          <cell r="T817" t="str">
            <v>074682071</v>
          </cell>
          <cell r="U817" t="str">
            <v>074681781</v>
          </cell>
          <cell r="V817" t="str">
            <v>21</v>
          </cell>
          <cell r="W817" t="str">
            <v>2.1 ทุติยภูมิระดับต้น</v>
          </cell>
          <cell r="X817" t="str">
            <v>S</v>
          </cell>
          <cell r="Y817" t="str">
            <v xml:space="preserve">บริการ  </v>
          </cell>
          <cell r="AH817" t="str">
            <v>11417</v>
          </cell>
        </row>
        <row r="818">
          <cell r="A818" t="str">
            <v>001141900</v>
          </cell>
          <cell r="B818" t="str">
            <v>โรงพยาบาลศรีบรรพต</v>
          </cell>
          <cell r="C818" t="str">
            <v>21002</v>
          </cell>
          <cell r="D818" t="str">
            <v>กระทรวงสาธารณสุข สำนักงานปลัดกระทรวงสาธารณสุข</v>
          </cell>
          <cell r="E818" t="str">
            <v>07</v>
          </cell>
          <cell r="F818" t="str">
            <v>โรงพยาบาลชุมชน</v>
          </cell>
          <cell r="G818" t="str">
            <v>30</v>
          </cell>
          <cell r="H818" t="str">
            <v>93</v>
          </cell>
          <cell r="I818" t="str">
            <v>จ.พัทลุง</v>
          </cell>
          <cell r="J818" t="str">
            <v>07</v>
          </cell>
          <cell r="K818" t="str">
            <v xml:space="preserve"> อ.ศรีบรรพต</v>
          </cell>
          <cell r="L818" t="str">
            <v>01</v>
          </cell>
          <cell r="M818" t="str">
            <v xml:space="preserve"> 'ต.เขาย่า'</v>
          </cell>
          <cell r="N818" t="str">
            <v>09</v>
          </cell>
          <cell r="O818" t="str">
            <v xml:space="preserve"> หมู่ 9</v>
          </cell>
          <cell r="P818" t="str">
            <v>01</v>
          </cell>
          <cell r="Q818" t="str">
            <v>เปิดดำเนินการ</v>
          </cell>
          <cell r="S818" t="str">
            <v>93190</v>
          </cell>
          <cell r="T818" t="str">
            <v>074689106</v>
          </cell>
          <cell r="U818" t="str">
            <v>074689106</v>
          </cell>
          <cell r="V818" t="str">
            <v>21</v>
          </cell>
          <cell r="W818" t="str">
            <v>2.1 ทุติยภูมิระดับต้น</v>
          </cell>
          <cell r="X818" t="str">
            <v>S</v>
          </cell>
          <cell r="Y818" t="str">
            <v xml:space="preserve">บริการ  </v>
          </cell>
          <cell r="AH818" t="str">
            <v>11419</v>
          </cell>
        </row>
        <row r="819">
          <cell r="A819" t="str">
            <v>001142000</v>
          </cell>
          <cell r="B819" t="str">
            <v>โรงพยาบาลป่าบอน</v>
          </cell>
          <cell r="C819" t="str">
            <v>21002</v>
          </cell>
          <cell r="D819" t="str">
            <v>กระทรวงสาธารณสุข สำนักงานปลัดกระทรวงสาธารณสุข</v>
          </cell>
          <cell r="E819" t="str">
            <v>07</v>
          </cell>
          <cell r="F819" t="str">
            <v>โรงพยาบาลชุมชน</v>
          </cell>
          <cell r="G819" t="str">
            <v>30</v>
          </cell>
          <cell r="H819" t="str">
            <v>93</v>
          </cell>
          <cell r="I819" t="str">
            <v>จ.พัทลุง</v>
          </cell>
          <cell r="J819" t="str">
            <v>08</v>
          </cell>
          <cell r="K819" t="str">
            <v xml:space="preserve"> อ.ป่าบอน</v>
          </cell>
          <cell r="L819" t="str">
            <v>06</v>
          </cell>
          <cell r="M819" t="str">
            <v xml:space="preserve"> 'ต.วังใหม่'</v>
          </cell>
          <cell r="N819" t="str">
            <v>08</v>
          </cell>
          <cell r="O819" t="str">
            <v xml:space="preserve"> หมู่ 8</v>
          </cell>
          <cell r="P819" t="str">
            <v>01</v>
          </cell>
          <cell r="Q819" t="str">
            <v>เปิดดำเนินการ</v>
          </cell>
          <cell r="R819" t="str">
            <v xml:space="preserve">ถ.เพชรเกษม </v>
          </cell>
          <cell r="S819" t="str">
            <v>93170</v>
          </cell>
          <cell r="T819" t="str">
            <v>074625100</v>
          </cell>
          <cell r="U819" t="str">
            <v>074625100</v>
          </cell>
          <cell r="V819" t="str">
            <v>21</v>
          </cell>
          <cell r="W819" t="str">
            <v>2.1 ทุติยภูมิระดับต้น</v>
          </cell>
          <cell r="X819" t="str">
            <v>S</v>
          </cell>
          <cell r="Y819" t="str">
            <v xml:space="preserve">บริการ  </v>
          </cell>
          <cell r="AH819" t="str">
            <v>11420</v>
          </cell>
        </row>
        <row r="820">
          <cell r="A820" t="str">
            <v>001142100</v>
          </cell>
          <cell r="B820" t="str">
            <v>โรงพยาบาลบางแก้ว</v>
          </cell>
          <cell r="C820" t="str">
            <v>21002</v>
          </cell>
          <cell r="D820" t="str">
            <v>กระทรวงสาธารณสุข สำนักงานปลัดกระทรวงสาธารณสุข</v>
          </cell>
          <cell r="E820" t="str">
            <v>07</v>
          </cell>
          <cell r="F820" t="str">
            <v>โรงพยาบาลชุมชน</v>
          </cell>
          <cell r="G820" t="str">
            <v>30</v>
          </cell>
          <cell r="H820" t="str">
            <v>93</v>
          </cell>
          <cell r="I820" t="str">
            <v>จ.พัทลุง</v>
          </cell>
          <cell r="J820" t="str">
            <v>09</v>
          </cell>
          <cell r="K820" t="str">
            <v xml:space="preserve"> อ.บางแก้ว</v>
          </cell>
          <cell r="L820" t="str">
            <v>01</v>
          </cell>
          <cell r="M820" t="str">
            <v xml:space="preserve"> 'ต.ท่ามะเดื่อ'</v>
          </cell>
          <cell r="N820" t="str">
            <v>01</v>
          </cell>
          <cell r="O820" t="str">
            <v xml:space="preserve"> หมู่ 1</v>
          </cell>
          <cell r="P820" t="str">
            <v>01</v>
          </cell>
          <cell r="Q820" t="str">
            <v>เปิดดำเนินการ</v>
          </cell>
          <cell r="R820" t="str">
            <v xml:space="preserve">609 </v>
          </cell>
          <cell r="S820" t="str">
            <v>93140</v>
          </cell>
          <cell r="T820" t="str">
            <v>074697381</v>
          </cell>
          <cell r="U820" t="str">
            <v>074697381</v>
          </cell>
          <cell r="V820" t="str">
            <v>21</v>
          </cell>
          <cell r="W820" t="str">
            <v>2.1 ทุติยภูมิระดับต้น</v>
          </cell>
          <cell r="X820" t="str">
            <v>S</v>
          </cell>
          <cell r="Y820" t="str">
            <v xml:space="preserve">บริการ  </v>
          </cell>
          <cell r="AH820" t="str">
            <v>11421</v>
          </cell>
        </row>
        <row r="821">
          <cell r="A821" t="str">
            <v>001140700</v>
          </cell>
          <cell r="B821" t="str">
            <v>โรงพยาบาลกันตัง</v>
          </cell>
          <cell r="C821" t="str">
            <v>21002</v>
          </cell>
          <cell r="D821" t="str">
            <v>กระทรวงสาธารณสุข สำนักงานปลัดกระทรวงสาธารณสุข</v>
          </cell>
          <cell r="E821" t="str">
            <v>07</v>
          </cell>
          <cell r="F821" t="str">
            <v>โรงพยาบาลชุมชน</v>
          </cell>
          <cell r="G821" t="str">
            <v>60</v>
          </cell>
          <cell r="H821" t="str">
            <v>92</v>
          </cell>
          <cell r="I821" t="str">
            <v>จ.ตรัง</v>
          </cell>
          <cell r="J821" t="str">
            <v>02</v>
          </cell>
          <cell r="K821" t="str">
            <v xml:space="preserve"> อ.กันตัง</v>
          </cell>
          <cell r="L821" t="str">
            <v>04</v>
          </cell>
          <cell r="M821" t="str">
            <v xml:space="preserve"> 'ต.บางเป้า'</v>
          </cell>
          <cell r="N821" t="str">
            <v>02</v>
          </cell>
          <cell r="O821" t="str">
            <v xml:space="preserve"> หมู่ 2</v>
          </cell>
          <cell r="P821" t="str">
            <v>01</v>
          </cell>
          <cell r="Q821" t="str">
            <v>เปิดดำเนินการ</v>
          </cell>
          <cell r="R821" t="str">
            <v xml:space="preserve">17 </v>
          </cell>
          <cell r="S821" t="str">
            <v>92110</v>
          </cell>
          <cell r="V821" t="str">
            <v>21</v>
          </cell>
          <cell r="W821" t="str">
            <v>2.1 ทุติยภูมิระดับต้น</v>
          </cell>
          <cell r="X821" t="str">
            <v>S</v>
          </cell>
          <cell r="Y821" t="str">
            <v xml:space="preserve">บริการ  </v>
          </cell>
          <cell r="AH821" t="str">
            <v>11407</v>
          </cell>
        </row>
        <row r="822">
          <cell r="A822" t="str">
            <v>001142200</v>
          </cell>
          <cell r="B822" t="str">
            <v>โรงพยาบาลป่าพะยอม</v>
          </cell>
          <cell r="C822" t="str">
            <v>21002</v>
          </cell>
          <cell r="D822" t="str">
            <v>กระทรวงสาธารณสุข สำนักงานปลัดกระทรวงสาธารณสุข</v>
          </cell>
          <cell r="E822" t="str">
            <v>07</v>
          </cell>
          <cell r="F822" t="str">
            <v>โรงพยาบาลชุมชน</v>
          </cell>
          <cell r="G822" t="str">
            <v>30</v>
          </cell>
          <cell r="H822" t="str">
            <v>93</v>
          </cell>
          <cell r="I822" t="str">
            <v>จ.พัทลุง</v>
          </cell>
          <cell r="J822" t="str">
            <v>10</v>
          </cell>
          <cell r="K822" t="str">
            <v xml:space="preserve"> อ.ป่าพะยอม</v>
          </cell>
          <cell r="L822" t="str">
            <v>01</v>
          </cell>
          <cell r="M822" t="str">
            <v xml:space="preserve"> 'ต.ป่าพะยอม'</v>
          </cell>
          <cell r="N822" t="str">
            <v>01</v>
          </cell>
          <cell r="O822" t="str">
            <v xml:space="preserve"> หมู่ 1</v>
          </cell>
          <cell r="P822" t="str">
            <v>01</v>
          </cell>
          <cell r="Q822" t="str">
            <v>เปิดดำเนินการ</v>
          </cell>
          <cell r="R822" t="str">
            <v xml:space="preserve">29 ถ.เพชรเกษม </v>
          </cell>
          <cell r="S822" t="str">
            <v>93160</v>
          </cell>
          <cell r="T822" t="str">
            <v>074624163</v>
          </cell>
          <cell r="U822" t="str">
            <v>074624110</v>
          </cell>
          <cell r="V822" t="str">
            <v>21</v>
          </cell>
          <cell r="W822" t="str">
            <v>2.1 ทุติยภูมิระดับต้น</v>
          </cell>
          <cell r="X822" t="str">
            <v>S</v>
          </cell>
          <cell r="Y822" t="str">
            <v xml:space="preserve">บริการ  </v>
          </cell>
          <cell r="AH822" t="str">
            <v>11422</v>
          </cell>
        </row>
        <row r="823">
          <cell r="A823" t="str">
            <v>001142700</v>
          </cell>
          <cell r="B823" t="str">
            <v>โรงพยาบาลทุ่งยางแดง</v>
          </cell>
          <cell r="C823" t="str">
            <v>21002</v>
          </cell>
          <cell r="D823" t="str">
            <v>กระทรวงสาธารณสุข สำนักงานปลัดกระทรวงสาธารณสุข</v>
          </cell>
          <cell r="E823" t="str">
            <v>07</v>
          </cell>
          <cell r="F823" t="str">
            <v>โรงพยาบาลชุมชน</v>
          </cell>
          <cell r="G823" t="str">
            <v>30</v>
          </cell>
          <cell r="H823" t="str">
            <v>94</v>
          </cell>
          <cell r="I823" t="str">
            <v>จ.ปัตตานี</v>
          </cell>
          <cell r="J823" t="str">
            <v>06</v>
          </cell>
          <cell r="K823" t="str">
            <v xml:space="preserve"> อ.ทุ่งยางแดง</v>
          </cell>
          <cell r="L823" t="str">
            <v>01</v>
          </cell>
          <cell r="M823" t="str">
            <v xml:space="preserve"> 'ต.ตะโละแมะนา'</v>
          </cell>
          <cell r="N823" t="str">
            <v>01</v>
          </cell>
          <cell r="O823" t="str">
            <v xml:space="preserve"> หมู่ 1</v>
          </cell>
          <cell r="P823" t="str">
            <v>01</v>
          </cell>
          <cell r="Q823" t="str">
            <v>เปิดดำเนินการ</v>
          </cell>
          <cell r="R823" t="str">
            <v>95</v>
          </cell>
          <cell r="S823" t="str">
            <v>94140</v>
          </cell>
          <cell r="T823" t="str">
            <v>0733489070</v>
          </cell>
          <cell r="U823" t="str">
            <v>073489170</v>
          </cell>
          <cell r="V823" t="str">
            <v>21</v>
          </cell>
          <cell r="W823" t="str">
            <v>2.1 ทุติยภูมิระดับต้น</v>
          </cell>
          <cell r="X823" t="str">
            <v>S</v>
          </cell>
          <cell r="Y823" t="str">
            <v xml:space="preserve">บริการ  </v>
          </cell>
          <cell r="AH823" t="str">
            <v>11427</v>
          </cell>
        </row>
        <row r="824">
          <cell r="A824" t="str">
            <v>001143900</v>
          </cell>
          <cell r="B824" t="str">
            <v>โรงพยาบาลศรีสาคร</v>
          </cell>
          <cell r="C824" t="str">
            <v>21002</v>
          </cell>
          <cell r="D824" t="str">
            <v>กระทรวงสาธารณสุข สำนักงานปลัดกระทรวงสาธารณสุข</v>
          </cell>
          <cell r="E824" t="str">
            <v>07</v>
          </cell>
          <cell r="F824" t="str">
            <v>โรงพยาบาลชุมชน</v>
          </cell>
          <cell r="G824" t="str">
            <v>10</v>
          </cell>
          <cell r="H824" t="str">
            <v>96</v>
          </cell>
          <cell r="I824" t="str">
            <v>จ.นราธิวาส</v>
          </cell>
          <cell r="J824" t="str">
            <v>07</v>
          </cell>
          <cell r="K824" t="str">
            <v xml:space="preserve"> อ.ศรีสาคร</v>
          </cell>
          <cell r="L824" t="str">
            <v>01</v>
          </cell>
          <cell r="M824" t="str">
            <v xml:space="preserve"> 'ต.ซากอ'</v>
          </cell>
          <cell r="N824" t="str">
            <v>02</v>
          </cell>
          <cell r="O824" t="str">
            <v xml:space="preserve"> หมู่ 2</v>
          </cell>
          <cell r="P824" t="str">
            <v>01</v>
          </cell>
          <cell r="Q824" t="str">
            <v>เปิดดำเนินการ</v>
          </cell>
          <cell r="R824" t="str">
            <v>108</v>
          </cell>
          <cell r="S824" t="str">
            <v>96210</v>
          </cell>
          <cell r="V824" t="str">
            <v>21</v>
          </cell>
          <cell r="W824" t="str">
            <v>2.1 ทุติยภูมิระดับต้น</v>
          </cell>
          <cell r="AH824" t="str">
            <v>11439</v>
          </cell>
        </row>
        <row r="825">
          <cell r="A825" t="str">
            <v>001142300</v>
          </cell>
          <cell r="B825" t="str">
            <v>โรงพยาบาลโคกโพธิ์</v>
          </cell>
          <cell r="C825" t="str">
            <v>21002</v>
          </cell>
          <cell r="D825" t="str">
            <v>กระทรวงสาธารณสุข สำนักงานปลัดกระทรวงสาธารณสุข</v>
          </cell>
          <cell r="E825" t="str">
            <v>07</v>
          </cell>
          <cell r="F825" t="str">
            <v>โรงพยาบาลชุมชน</v>
          </cell>
          <cell r="G825" t="str">
            <v>60</v>
          </cell>
          <cell r="H825" t="str">
            <v>94</v>
          </cell>
          <cell r="I825" t="str">
            <v>จ.ปัตตานี</v>
          </cell>
          <cell r="J825" t="str">
            <v>02</v>
          </cell>
          <cell r="K825" t="str">
            <v xml:space="preserve"> อ.โคกโพธิ์</v>
          </cell>
          <cell r="L825" t="str">
            <v>02</v>
          </cell>
          <cell r="M825" t="str">
            <v xml:space="preserve"> 'ต.มะกรูด'</v>
          </cell>
          <cell r="N825" t="str">
            <v>03</v>
          </cell>
          <cell r="O825" t="str">
            <v xml:space="preserve"> หมู่ 3</v>
          </cell>
          <cell r="P825" t="str">
            <v>01</v>
          </cell>
          <cell r="Q825" t="str">
            <v>เปิดดำเนินการ</v>
          </cell>
          <cell r="R825" t="str">
            <v xml:space="preserve">40/2 ถ.เพชรเกษม </v>
          </cell>
          <cell r="S825" t="str">
            <v>94120</v>
          </cell>
          <cell r="T825" t="str">
            <v>073431353</v>
          </cell>
          <cell r="V825" t="str">
            <v>22</v>
          </cell>
          <cell r="W825" t="str">
            <v>2.2 ทุติยภูมิระดับกลาง</v>
          </cell>
          <cell r="X825" t="str">
            <v>S</v>
          </cell>
          <cell r="Y825" t="str">
            <v xml:space="preserve">บริการ  </v>
          </cell>
          <cell r="AH825" t="str">
            <v>11423</v>
          </cell>
        </row>
        <row r="826">
          <cell r="A826" t="str">
            <v>001141100</v>
          </cell>
          <cell r="B826" t="str">
            <v>โรงพยาบาลห้วยยอด</v>
          </cell>
          <cell r="C826" t="str">
            <v>21002</v>
          </cell>
          <cell r="D826" t="str">
            <v>กระทรวงสาธารณสุข สำนักงานปลัดกระทรวงสาธารณสุข</v>
          </cell>
          <cell r="E826" t="str">
            <v>07</v>
          </cell>
          <cell r="F826" t="str">
            <v>โรงพยาบาลชุมชน</v>
          </cell>
          <cell r="G826" t="str">
            <v>90</v>
          </cell>
          <cell r="H826" t="str">
            <v>92</v>
          </cell>
          <cell r="I826" t="str">
            <v>จ.ตรัง</v>
          </cell>
          <cell r="J826" t="str">
            <v>06</v>
          </cell>
          <cell r="K826" t="str">
            <v xml:space="preserve"> อ.ห้วยยอด</v>
          </cell>
          <cell r="L826" t="str">
            <v>08</v>
          </cell>
          <cell r="M826" t="str">
            <v xml:space="preserve"> 'ต.เขาขาว'</v>
          </cell>
          <cell r="N826" t="str">
            <v>02</v>
          </cell>
          <cell r="O826" t="str">
            <v xml:space="preserve"> หมู่ 2</v>
          </cell>
          <cell r="P826" t="str">
            <v>01</v>
          </cell>
          <cell r="Q826" t="str">
            <v>เปิดดำเนินการ</v>
          </cell>
          <cell r="R826" t="str">
            <v>17</v>
          </cell>
          <cell r="S826" t="str">
            <v>92130</v>
          </cell>
          <cell r="V826" t="str">
            <v>22</v>
          </cell>
          <cell r="W826" t="str">
            <v>2.2 ทุติยภูมิระดับกลาง</v>
          </cell>
          <cell r="X826" t="str">
            <v>S</v>
          </cell>
          <cell r="Y826" t="str">
            <v xml:space="preserve">บริการ  </v>
          </cell>
          <cell r="Z826" t="str">
            <v>01</v>
          </cell>
          <cell r="AA826" t="str">
            <v>ตั้งใหม่</v>
          </cell>
          <cell r="AH826" t="str">
            <v>11411</v>
          </cell>
        </row>
        <row r="827">
          <cell r="A827" t="str">
            <v>001144900</v>
          </cell>
          <cell r="B827" t="str">
            <v>โรงพยาบาลสมเด็จพระยุพราชกุฉินารายณ์</v>
          </cell>
          <cell r="C827" t="str">
            <v>21002</v>
          </cell>
          <cell r="D827" t="str">
            <v>กระทรวงสาธารณสุข สำนักงานปลัดกระทรวงสาธารณสุข</v>
          </cell>
          <cell r="E827" t="str">
            <v>07</v>
          </cell>
          <cell r="F827" t="str">
            <v>โรงพยาบาลชุมชน</v>
          </cell>
          <cell r="G827" t="str">
            <v>90</v>
          </cell>
          <cell r="H827" t="str">
            <v>46</v>
          </cell>
          <cell r="I827" t="str">
            <v>จ.กาฬสินธุ์</v>
          </cell>
          <cell r="J827" t="str">
            <v>05</v>
          </cell>
          <cell r="K827" t="str">
            <v xml:space="preserve"> อ.กุฉินารายณ์</v>
          </cell>
          <cell r="L827" t="str">
            <v>01</v>
          </cell>
          <cell r="M827" t="str">
            <v xml:space="preserve"> 'ต.บัวขาว'</v>
          </cell>
          <cell r="N827" t="str">
            <v>13</v>
          </cell>
          <cell r="O827" t="str">
            <v xml:space="preserve"> หมู่ 13</v>
          </cell>
          <cell r="P827" t="str">
            <v>01</v>
          </cell>
          <cell r="Q827" t="str">
            <v>เปิดดำเนินการ</v>
          </cell>
          <cell r="R827" t="str">
            <v>19</v>
          </cell>
          <cell r="V827" t="str">
            <v>22</v>
          </cell>
          <cell r="W827" t="str">
            <v>2.2 ทุติยภูมิระดับกลาง</v>
          </cell>
          <cell r="AH827" t="str">
            <v>11449</v>
          </cell>
        </row>
        <row r="828">
          <cell r="A828" t="str">
            <v>001143400</v>
          </cell>
          <cell r="B828" t="str">
            <v>โรงพยาบาลรามัน</v>
          </cell>
          <cell r="C828" t="str">
            <v>21002</v>
          </cell>
          <cell r="D828" t="str">
            <v>กระทรวงสาธารณสุข สำนักงานปลัดกระทรวงสาธารณสุข</v>
          </cell>
          <cell r="E828" t="str">
            <v>07</v>
          </cell>
          <cell r="F828" t="str">
            <v>โรงพยาบาลชุมชน</v>
          </cell>
          <cell r="G828" t="str">
            <v>60</v>
          </cell>
          <cell r="H828" t="str">
            <v>95</v>
          </cell>
          <cell r="I828" t="str">
            <v>จ.ยะลา</v>
          </cell>
          <cell r="J828" t="str">
            <v>06</v>
          </cell>
          <cell r="K828" t="str">
            <v xml:space="preserve"> อ.รามัน</v>
          </cell>
          <cell r="L828" t="str">
            <v>01</v>
          </cell>
          <cell r="M828" t="str">
            <v xml:space="preserve"> 'ต.กายูบอเกาะ'</v>
          </cell>
          <cell r="N828" t="str">
            <v>01</v>
          </cell>
          <cell r="O828" t="str">
            <v xml:space="preserve"> หมู่ 1</v>
          </cell>
          <cell r="P828" t="str">
            <v>01</v>
          </cell>
          <cell r="Q828" t="str">
            <v>เปิดดำเนินการ</v>
          </cell>
          <cell r="R828" t="str">
            <v xml:space="preserve">207  ถ.เมืองรามัน </v>
          </cell>
          <cell r="S828" t="str">
            <v>95140</v>
          </cell>
          <cell r="T828" t="str">
            <v>073295023</v>
          </cell>
          <cell r="U828" t="str">
            <v>073295499</v>
          </cell>
          <cell r="V828" t="str">
            <v>22</v>
          </cell>
          <cell r="W828" t="str">
            <v>2.2 ทุติยภูมิระดับกลาง</v>
          </cell>
          <cell r="X828" t="str">
            <v>S</v>
          </cell>
          <cell r="Y828" t="str">
            <v xml:space="preserve">บริการ  </v>
          </cell>
          <cell r="AH828" t="str">
            <v>11434</v>
          </cell>
        </row>
        <row r="829">
          <cell r="A829" t="str">
            <v>001141500</v>
          </cell>
          <cell r="B829" t="str">
            <v>โรงพยาบาลเขาชัยสน</v>
          </cell>
          <cell r="C829" t="str">
            <v>21002</v>
          </cell>
          <cell r="D829" t="str">
            <v>กระทรวงสาธารณสุข สำนักงานปลัดกระทรวงสาธารณสุข</v>
          </cell>
          <cell r="E829" t="str">
            <v>07</v>
          </cell>
          <cell r="F829" t="str">
            <v>โรงพยาบาลชุมชน</v>
          </cell>
          <cell r="G829" t="str">
            <v>30</v>
          </cell>
          <cell r="H829" t="str">
            <v>93</v>
          </cell>
          <cell r="I829" t="str">
            <v>จ.พัทลุง</v>
          </cell>
          <cell r="J829" t="str">
            <v>03</v>
          </cell>
          <cell r="K829" t="str">
            <v xml:space="preserve"> อ.เขาชัยสน</v>
          </cell>
          <cell r="L829" t="str">
            <v>01</v>
          </cell>
          <cell r="M829" t="str">
            <v xml:space="preserve"> 'ต.เขาชัยสน'</v>
          </cell>
          <cell r="N829" t="str">
            <v>03</v>
          </cell>
          <cell r="O829" t="str">
            <v xml:space="preserve"> หมู่ 3</v>
          </cell>
          <cell r="P829" t="str">
            <v>01</v>
          </cell>
          <cell r="Q829" t="str">
            <v>เปิดดำเนินการ</v>
          </cell>
          <cell r="R829" t="str">
            <v xml:space="preserve">543 </v>
          </cell>
          <cell r="S829" t="str">
            <v>93130</v>
          </cell>
          <cell r="T829" t="str">
            <v>074691031</v>
          </cell>
          <cell r="U829" t="str">
            <v>074691508</v>
          </cell>
          <cell r="V829" t="str">
            <v>21</v>
          </cell>
          <cell r="W829" t="str">
            <v>2.1 ทุติยภูมิระดับต้น</v>
          </cell>
          <cell r="X829" t="str">
            <v>S</v>
          </cell>
          <cell r="Y829" t="str">
            <v xml:space="preserve">บริการ  </v>
          </cell>
          <cell r="AH829" t="str">
            <v>11415</v>
          </cell>
        </row>
        <row r="830">
          <cell r="A830" t="str">
            <v>001141600</v>
          </cell>
          <cell r="B830" t="str">
            <v>โรงพยาบาลตะโหมด</v>
          </cell>
          <cell r="C830" t="str">
            <v>21002</v>
          </cell>
          <cell r="D830" t="str">
            <v>กระทรวงสาธารณสุข สำนักงานปลัดกระทรวงสาธารณสุข</v>
          </cell>
          <cell r="E830" t="str">
            <v>07</v>
          </cell>
          <cell r="F830" t="str">
            <v>โรงพยาบาลชุมชน</v>
          </cell>
          <cell r="G830" t="str">
            <v>30</v>
          </cell>
          <cell r="H830" t="str">
            <v>93</v>
          </cell>
          <cell r="I830" t="str">
            <v>จ.พัทลุง</v>
          </cell>
          <cell r="J830" t="str">
            <v>04</v>
          </cell>
          <cell r="K830" t="str">
            <v xml:space="preserve"> อ.ตะโหมด</v>
          </cell>
          <cell r="L830" t="str">
            <v>01</v>
          </cell>
          <cell r="M830" t="str">
            <v xml:space="preserve"> 'ต.แม่ขรี'</v>
          </cell>
          <cell r="N830" t="str">
            <v>01</v>
          </cell>
          <cell r="O830" t="str">
            <v xml:space="preserve"> หมู่ 1</v>
          </cell>
          <cell r="P830" t="str">
            <v>01</v>
          </cell>
          <cell r="Q830" t="str">
            <v>เปิดดำเนินการ</v>
          </cell>
          <cell r="R830" t="str">
            <v xml:space="preserve">29 ม.1 ถ.เพชรเกษม  </v>
          </cell>
          <cell r="S830" t="str">
            <v>93160</v>
          </cell>
          <cell r="T830" t="str">
            <v>074695140</v>
          </cell>
          <cell r="U830" t="str">
            <v>074633114</v>
          </cell>
          <cell r="V830" t="str">
            <v>21</v>
          </cell>
          <cell r="W830" t="str">
            <v>2.1 ทุติยภูมิระดับต้น</v>
          </cell>
          <cell r="X830" t="str">
            <v>S</v>
          </cell>
          <cell r="Y830" t="str">
            <v xml:space="preserve">บริการ  </v>
          </cell>
          <cell r="AH830" t="str">
            <v>11416</v>
          </cell>
        </row>
        <row r="831">
          <cell r="A831" t="str">
            <v>001141800</v>
          </cell>
          <cell r="B831" t="str">
            <v>โรงพยาบาลปากพะยูน</v>
          </cell>
          <cell r="C831" t="str">
            <v>21002</v>
          </cell>
          <cell r="D831" t="str">
            <v>กระทรวงสาธารณสุข สำนักงานปลัดกระทรวงสาธารณสุข</v>
          </cell>
          <cell r="E831" t="str">
            <v>07</v>
          </cell>
          <cell r="F831" t="str">
            <v>โรงพยาบาลชุมชน</v>
          </cell>
          <cell r="G831" t="str">
            <v>30</v>
          </cell>
          <cell r="H831" t="str">
            <v>93</v>
          </cell>
          <cell r="I831" t="str">
            <v>จ.พัทลุง</v>
          </cell>
          <cell r="J831" t="str">
            <v>06</v>
          </cell>
          <cell r="K831" t="str">
            <v xml:space="preserve"> อ.ปากพะยูน</v>
          </cell>
          <cell r="L831" t="str">
            <v>01</v>
          </cell>
          <cell r="M831" t="str">
            <v xml:space="preserve"> 'ต.ปากพะยูน'</v>
          </cell>
          <cell r="N831" t="str">
            <v>01</v>
          </cell>
          <cell r="O831" t="str">
            <v xml:space="preserve"> หมู่ 1</v>
          </cell>
          <cell r="P831" t="str">
            <v>01</v>
          </cell>
          <cell r="Q831" t="str">
            <v>เปิดดำเนินการ</v>
          </cell>
          <cell r="S831" t="str">
            <v>93120</v>
          </cell>
          <cell r="T831" t="str">
            <v>074699023</v>
          </cell>
          <cell r="U831" t="str">
            <v>074699023</v>
          </cell>
          <cell r="V831" t="str">
            <v>21</v>
          </cell>
          <cell r="W831" t="str">
            <v>2.1 ทุติยภูมิระดับต้น</v>
          </cell>
          <cell r="X831" t="str">
            <v>S</v>
          </cell>
          <cell r="Y831" t="str">
            <v xml:space="preserve">บริการ  </v>
          </cell>
          <cell r="AH831" t="str">
            <v>11418</v>
          </cell>
        </row>
        <row r="832">
          <cell r="A832" t="str">
            <v>001141400</v>
          </cell>
          <cell r="B832" t="str">
            <v>โรงพยาบาลกงหรา</v>
          </cell>
          <cell r="C832" t="str">
            <v>21002</v>
          </cell>
          <cell r="D832" t="str">
            <v>กระทรวงสาธารณสุข สำนักงานปลัดกระทรวงสาธารณสุข</v>
          </cell>
          <cell r="E832" t="str">
            <v>07</v>
          </cell>
          <cell r="F832" t="str">
            <v>โรงพยาบาลชุมชน</v>
          </cell>
          <cell r="G832" t="str">
            <v>30</v>
          </cell>
          <cell r="H832" t="str">
            <v>93</v>
          </cell>
          <cell r="I832" t="str">
            <v>จ.พัทลุง</v>
          </cell>
          <cell r="J832" t="str">
            <v>02</v>
          </cell>
          <cell r="K832" t="str">
            <v xml:space="preserve"> อ.กงหรา</v>
          </cell>
          <cell r="L832" t="str">
            <v>04</v>
          </cell>
          <cell r="M832" t="str">
            <v xml:space="preserve"> 'ต.คลองทรายขาว'</v>
          </cell>
          <cell r="N832" t="str">
            <v>01</v>
          </cell>
          <cell r="O832" t="str">
            <v xml:space="preserve"> หมู่ 1</v>
          </cell>
          <cell r="P832" t="str">
            <v>01</v>
          </cell>
          <cell r="Q832" t="str">
            <v>เปิดดำเนินการ</v>
          </cell>
          <cell r="R832" t="str">
            <v xml:space="preserve">164 </v>
          </cell>
          <cell r="S832" t="str">
            <v>93180</v>
          </cell>
          <cell r="T832" t="str">
            <v>074687076</v>
          </cell>
          <cell r="U832" t="str">
            <v>074687077</v>
          </cell>
          <cell r="V832" t="str">
            <v>21</v>
          </cell>
          <cell r="W832" t="str">
            <v>2.1 ทุติยภูมิระดับต้น</v>
          </cell>
          <cell r="X832" t="str">
            <v>S</v>
          </cell>
          <cell r="Y832" t="str">
            <v xml:space="preserve">บริการ  </v>
          </cell>
          <cell r="AH832" t="str">
            <v>11414</v>
          </cell>
        </row>
        <row r="833">
          <cell r="A833" t="str">
            <v>001140800</v>
          </cell>
          <cell r="B833" t="str">
            <v>โรงพยาบาลย่านตาขาว</v>
          </cell>
          <cell r="C833" t="str">
            <v>21002</v>
          </cell>
          <cell r="D833" t="str">
            <v>กระทรวงสาธารณสุข สำนักงานปลัดกระทรวงสาธารณสุข</v>
          </cell>
          <cell r="E833" t="str">
            <v>07</v>
          </cell>
          <cell r="F833" t="str">
            <v>โรงพยาบาลชุมชน</v>
          </cell>
          <cell r="G833" t="str">
            <v>60</v>
          </cell>
          <cell r="H833" t="str">
            <v>92</v>
          </cell>
          <cell r="I833" t="str">
            <v>จ.ตรัง</v>
          </cell>
          <cell r="J833" t="str">
            <v>03</v>
          </cell>
          <cell r="K833" t="str">
            <v xml:space="preserve"> อ.ย่านตาขาว</v>
          </cell>
          <cell r="L833" t="str">
            <v>01</v>
          </cell>
          <cell r="M833" t="str">
            <v xml:space="preserve"> 'ต.ย่านตาขาว'</v>
          </cell>
          <cell r="N833" t="str">
            <v>06</v>
          </cell>
          <cell r="O833" t="str">
            <v xml:space="preserve"> หมู่ 6</v>
          </cell>
          <cell r="P833" t="str">
            <v>01</v>
          </cell>
          <cell r="Q833" t="str">
            <v>เปิดดำเนินการ</v>
          </cell>
          <cell r="R833" t="str">
            <v>39</v>
          </cell>
          <cell r="S833" t="str">
            <v>92140</v>
          </cell>
          <cell r="V833" t="str">
            <v>21</v>
          </cell>
          <cell r="W833" t="str">
            <v>2.1 ทุติยภูมิระดับต้น</v>
          </cell>
          <cell r="X833" t="str">
            <v>S</v>
          </cell>
          <cell r="Y833" t="str">
            <v xml:space="preserve">บริการ  </v>
          </cell>
          <cell r="AH833" t="str">
            <v>11408</v>
          </cell>
        </row>
        <row r="834">
          <cell r="A834" t="str">
            <v>001140900</v>
          </cell>
          <cell r="B834" t="str">
            <v>โรงพยาบาลปะเหลียน</v>
          </cell>
          <cell r="C834" t="str">
            <v>21002</v>
          </cell>
          <cell r="D834" t="str">
            <v>กระทรวงสาธารณสุข สำนักงานปลัดกระทรวงสาธารณสุข</v>
          </cell>
          <cell r="E834" t="str">
            <v>07</v>
          </cell>
          <cell r="F834" t="str">
            <v>โรงพยาบาลชุมชน</v>
          </cell>
          <cell r="G834" t="str">
            <v>30</v>
          </cell>
          <cell r="H834" t="str">
            <v>92</v>
          </cell>
          <cell r="I834" t="str">
            <v>จ.ตรัง</v>
          </cell>
          <cell r="J834" t="str">
            <v>04</v>
          </cell>
          <cell r="K834" t="str">
            <v xml:space="preserve"> อ.ปะเหลียน</v>
          </cell>
          <cell r="L834" t="str">
            <v>01</v>
          </cell>
          <cell r="M834" t="str">
            <v xml:space="preserve"> 'ต.ท่าข้าม'</v>
          </cell>
          <cell r="N834" t="str">
            <v>01</v>
          </cell>
          <cell r="O834" t="str">
            <v xml:space="preserve"> หมู่ 1</v>
          </cell>
          <cell r="P834" t="str">
            <v>01</v>
          </cell>
          <cell r="Q834" t="str">
            <v>เปิดดำเนินการ</v>
          </cell>
          <cell r="R834" t="str">
            <v xml:space="preserve">293 </v>
          </cell>
          <cell r="S834" t="str">
            <v>92120</v>
          </cell>
          <cell r="V834" t="str">
            <v>21</v>
          </cell>
          <cell r="W834" t="str">
            <v>2.1 ทุติยภูมิระดับต้น</v>
          </cell>
          <cell r="X834" t="str">
            <v>S</v>
          </cell>
          <cell r="Y834" t="str">
            <v xml:space="preserve">บริการ  </v>
          </cell>
          <cell r="AH834" t="str">
            <v>11409</v>
          </cell>
        </row>
        <row r="835">
          <cell r="A835" t="str">
            <v>001141300</v>
          </cell>
          <cell r="B835" t="str">
            <v>โรงพยาบาลนาโยง</v>
          </cell>
          <cell r="C835" t="str">
            <v>21002</v>
          </cell>
          <cell r="D835" t="str">
            <v>กระทรวงสาธารณสุข สำนักงานปลัดกระทรวงสาธารณสุข</v>
          </cell>
          <cell r="E835" t="str">
            <v>07</v>
          </cell>
          <cell r="F835" t="str">
            <v>โรงพยาบาลชุมชน</v>
          </cell>
          <cell r="G835" t="str">
            <v>30</v>
          </cell>
          <cell r="H835" t="str">
            <v>92</v>
          </cell>
          <cell r="I835" t="str">
            <v>จ.ตรัง</v>
          </cell>
          <cell r="J835" t="str">
            <v>08</v>
          </cell>
          <cell r="K835" t="str">
            <v xml:space="preserve"> อ.นาโยง</v>
          </cell>
          <cell r="L835" t="str">
            <v>01</v>
          </cell>
          <cell r="M835" t="str">
            <v xml:space="preserve"> 'ต.นาโยงเหนือ'</v>
          </cell>
          <cell r="N835" t="str">
            <v>02</v>
          </cell>
          <cell r="O835" t="str">
            <v xml:space="preserve"> หมู่ 2</v>
          </cell>
          <cell r="P835" t="str">
            <v>01</v>
          </cell>
          <cell r="Q835" t="str">
            <v>เปิดดำเนินการ</v>
          </cell>
          <cell r="R835" t="str">
            <v xml:space="preserve">216 </v>
          </cell>
          <cell r="S835" t="str">
            <v>92170</v>
          </cell>
          <cell r="V835" t="str">
            <v>21</v>
          </cell>
          <cell r="W835" t="str">
            <v>2.1 ทุติยภูมิระดับต้น</v>
          </cell>
          <cell r="X835" t="str">
            <v>S</v>
          </cell>
          <cell r="Y835" t="str">
            <v xml:space="preserve">บริการ  </v>
          </cell>
          <cell r="AH835" t="str">
            <v>11413</v>
          </cell>
        </row>
        <row r="836">
          <cell r="A836" t="str">
            <v>001141200</v>
          </cell>
          <cell r="B836" t="str">
            <v>โรงพยาบาลวังวิเศษ</v>
          </cell>
          <cell r="C836" t="str">
            <v>21002</v>
          </cell>
          <cell r="D836" t="str">
            <v>กระทรวงสาธารณสุข สำนักงานปลัดกระทรวงสาธารณสุข</v>
          </cell>
          <cell r="E836" t="str">
            <v>07</v>
          </cell>
          <cell r="F836" t="str">
            <v>โรงพยาบาลชุมชน</v>
          </cell>
          <cell r="G836" t="str">
            <v>30</v>
          </cell>
          <cell r="H836" t="str">
            <v>92</v>
          </cell>
          <cell r="I836" t="str">
            <v>จ.ตรัง</v>
          </cell>
          <cell r="J836" t="str">
            <v>07</v>
          </cell>
          <cell r="K836" t="str">
            <v xml:space="preserve"> อ.วังวิเศษ</v>
          </cell>
          <cell r="L836" t="str">
            <v>05</v>
          </cell>
          <cell r="M836" t="str">
            <v xml:space="preserve"> 'ต.วังมะปรางเหนือ'</v>
          </cell>
          <cell r="N836" t="str">
            <v>07</v>
          </cell>
          <cell r="O836" t="str">
            <v xml:space="preserve"> หมู่ 7</v>
          </cell>
          <cell r="P836" t="str">
            <v>01</v>
          </cell>
          <cell r="Q836" t="str">
            <v>เปิดดำเนินการ</v>
          </cell>
          <cell r="R836" t="str">
            <v xml:space="preserve">239 </v>
          </cell>
          <cell r="S836" t="str">
            <v>92220</v>
          </cell>
          <cell r="V836" t="str">
            <v>21</v>
          </cell>
          <cell r="W836" t="str">
            <v>2.1 ทุติยภูมิระดับต้น</v>
          </cell>
          <cell r="X836" t="str">
            <v>S</v>
          </cell>
          <cell r="Y836" t="str">
            <v xml:space="preserve">บริการ  </v>
          </cell>
          <cell r="AH836" t="str">
            <v>11412</v>
          </cell>
        </row>
        <row r="837">
          <cell r="A837" t="str">
            <v>001144000</v>
          </cell>
          <cell r="B837" t="str">
            <v>โรงพยาบาลแว้ง</v>
          </cell>
          <cell r="C837" t="str">
            <v>21002</v>
          </cell>
          <cell r="D837" t="str">
            <v>กระทรวงสาธารณสุข สำนักงานปลัดกระทรวงสาธารณสุข</v>
          </cell>
          <cell r="E837" t="str">
            <v>07</v>
          </cell>
          <cell r="F837" t="str">
            <v>โรงพยาบาลชุมชน</v>
          </cell>
          <cell r="G837" t="str">
            <v>30</v>
          </cell>
          <cell r="H837" t="str">
            <v>96</v>
          </cell>
          <cell r="I837" t="str">
            <v>จ.นราธิวาส</v>
          </cell>
          <cell r="J837" t="str">
            <v>08</v>
          </cell>
          <cell r="K837" t="str">
            <v xml:space="preserve"> อ.แว้ง</v>
          </cell>
          <cell r="L837" t="str">
            <v>01</v>
          </cell>
          <cell r="M837" t="str">
            <v xml:space="preserve"> 'ต.แว้ง'</v>
          </cell>
          <cell r="N837" t="str">
            <v>07</v>
          </cell>
          <cell r="O837" t="str">
            <v xml:space="preserve"> หมู่ 7</v>
          </cell>
          <cell r="P837" t="str">
            <v>01</v>
          </cell>
          <cell r="Q837" t="str">
            <v>เปิดดำเนินการ</v>
          </cell>
          <cell r="R837" t="str">
            <v xml:space="preserve">263 </v>
          </cell>
          <cell r="S837" t="str">
            <v>96160</v>
          </cell>
          <cell r="V837" t="str">
            <v>21</v>
          </cell>
          <cell r="W837" t="str">
            <v>2.1 ทุติยภูมิระดับต้น</v>
          </cell>
          <cell r="AH837" t="str">
            <v>11440</v>
          </cell>
        </row>
        <row r="838">
          <cell r="A838" t="str">
            <v>001142800</v>
          </cell>
          <cell r="B838" t="str">
            <v>โรงพยาบาลไม้แก่น</v>
          </cell>
          <cell r="C838" t="str">
            <v>21002</v>
          </cell>
          <cell r="D838" t="str">
            <v>กระทรวงสาธารณสุข สำนักงานปลัดกระทรวงสาธารณสุข</v>
          </cell>
          <cell r="E838" t="str">
            <v>07</v>
          </cell>
          <cell r="F838" t="str">
            <v>โรงพยาบาลชุมชน</v>
          </cell>
          <cell r="G838" t="str">
            <v>30</v>
          </cell>
          <cell r="H838" t="str">
            <v>94</v>
          </cell>
          <cell r="I838" t="str">
            <v>จ.ปัตตานี</v>
          </cell>
          <cell r="J838" t="str">
            <v>08</v>
          </cell>
          <cell r="K838" t="str">
            <v xml:space="preserve"> อ.ไม้แก่น</v>
          </cell>
          <cell r="L838" t="str">
            <v>01</v>
          </cell>
          <cell r="M838" t="str">
            <v xml:space="preserve"> 'ต.ไทรทอง'</v>
          </cell>
          <cell r="N838" t="str">
            <v>04</v>
          </cell>
          <cell r="O838" t="str">
            <v xml:space="preserve"> หมู่ 4</v>
          </cell>
          <cell r="P838" t="str">
            <v>01</v>
          </cell>
          <cell r="Q838" t="str">
            <v>เปิดดำเนินการ</v>
          </cell>
          <cell r="R838" t="str">
            <v xml:space="preserve">108 </v>
          </cell>
          <cell r="S838" t="str">
            <v>94000</v>
          </cell>
          <cell r="T838" t="str">
            <v>073481111</v>
          </cell>
          <cell r="V838" t="str">
            <v>21</v>
          </cell>
          <cell r="W838" t="str">
            <v>2.1 ทุติยภูมิระดับต้น</v>
          </cell>
          <cell r="X838" t="str">
            <v>S</v>
          </cell>
          <cell r="Y838" t="str">
            <v xml:space="preserve">บริการ  </v>
          </cell>
          <cell r="AH838" t="str">
            <v>11428</v>
          </cell>
        </row>
        <row r="839">
          <cell r="A839" t="str">
            <v>001142600</v>
          </cell>
          <cell r="B839" t="str">
            <v>โรงพยาบาลมายอ</v>
          </cell>
          <cell r="C839" t="str">
            <v>21002</v>
          </cell>
          <cell r="D839" t="str">
            <v>กระทรวงสาธารณสุข สำนักงานปลัดกระทรวงสาธารณสุข</v>
          </cell>
          <cell r="E839" t="str">
            <v>07</v>
          </cell>
          <cell r="F839" t="str">
            <v>โรงพยาบาลชุมชน</v>
          </cell>
          <cell r="G839" t="str">
            <v>30</v>
          </cell>
          <cell r="H839" t="str">
            <v>94</v>
          </cell>
          <cell r="I839" t="str">
            <v>จ.ปัตตานี</v>
          </cell>
          <cell r="J839" t="str">
            <v>05</v>
          </cell>
          <cell r="K839" t="str">
            <v xml:space="preserve"> อ.มายอ</v>
          </cell>
          <cell r="L839" t="str">
            <v>01</v>
          </cell>
          <cell r="M839" t="str">
            <v xml:space="preserve"> 'ต.มายอ'</v>
          </cell>
          <cell r="N839" t="str">
            <v>01</v>
          </cell>
          <cell r="O839" t="str">
            <v xml:space="preserve"> หมู่ 1</v>
          </cell>
          <cell r="P839" t="str">
            <v>01</v>
          </cell>
          <cell r="Q839" t="str">
            <v>เปิดดำเนินการ</v>
          </cell>
          <cell r="R839" t="str">
            <v xml:space="preserve">147/2  ถ.มายอ-ปาลัส </v>
          </cell>
          <cell r="S839" t="str">
            <v>94140</v>
          </cell>
          <cell r="T839" t="str">
            <v>073497248</v>
          </cell>
          <cell r="U839" t="str">
            <v>073497249</v>
          </cell>
          <cell r="V839" t="str">
            <v>21</v>
          </cell>
          <cell r="W839" t="str">
            <v>2.1 ทุติยภูมิระดับต้น</v>
          </cell>
          <cell r="X839" t="str">
            <v>S</v>
          </cell>
          <cell r="Y839" t="str">
            <v xml:space="preserve">บริการ  </v>
          </cell>
          <cell r="AH839" t="str">
            <v>11426</v>
          </cell>
        </row>
        <row r="840">
          <cell r="A840" t="str">
            <v>001142900</v>
          </cell>
          <cell r="B840" t="str">
            <v>โรงพยาบาลยะหริ่ง</v>
          </cell>
          <cell r="C840" t="str">
            <v>21002</v>
          </cell>
          <cell r="D840" t="str">
            <v>กระทรวงสาธารณสุข สำนักงานปลัดกระทรวงสาธารณสุข</v>
          </cell>
          <cell r="E840" t="str">
            <v>07</v>
          </cell>
          <cell r="F840" t="str">
            <v>โรงพยาบาลชุมชน</v>
          </cell>
          <cell r="G840" t="str">
            <v>30</v>
          </cell>
          <cell r="H840" t="str">
            <v>94</v>
          </cell>
          <cell r="I840" t="str">
            <v>จ.ปัตตานี</v>
          </cell>
          <cell r="J840" t="str">
            <v>09</v>
          </cell>
          <cell r="K840" t="str">
            <v xml:space="preserve"> อ.ยะหริ่ง</v>
          </cell>
          <cell r="L840" t="str">
            <v>08</v>
          </cell>
          <cell r="M840" t="str">
            <v xml:space="preserve"> 'ต.ยามู'</v>
          </cell>
          <cell r="N840" t="str">
            <v>02</v>
          </cell>
          <cell r="O840" t="str">
            <v xml:space="preserve"> หมู่ 2</v>
          </cell>
          <cell r="P840" t="str">
            <v>01</v>
          </cell>
          <cell r="Q840" t="str">
            <v>เปิดดำเนินการ</v>
          </cell>
          <cell r="R840" t="str">
            <v>183ู</v>
          </cell>
          <cell r="S840" t="str">
            <v>94150</v>
          </cell>
          <cell r="T840" t="str">
            <v>073491316</v>
          </cell>
          <cell r="V840" t="str">
            <v>21</v>
          </cell>
          <cell r="W840" t="str">
            <v>2.1 ทุติยภูมิระดับต้น</v>
          </cell>
          <cell r="X840" t="str">
            <v>S</v>
          </cell>
          <cell r="Y840" t="str">
            <v xml:space="preserve">บริการ  </v>
          </cell>
          <cell r="AH840" t="str">
            <v>11429</v>
          </cell>
        </row>
        <row r="841">
          <cell r="A841" t="str">
            <v>001143100</v>
          </cell>
          <cell r="B841" t="str">
            <v>โรงพยาบาลแม่ลาน</v>
          </cell>
          <cell r="C841" t="str">
            <v>21002</v>
          </cell>
          <cell r="D841" t="str">
            <v>กระทรวงสาธารณสุข สำนักงานปลัดกระทรวงสาธารณสุข</v>
          </cell>
          <cell r="E841" t="str">
            <v>07</v>
          </cell>
          <cell r="F841" t="str">
            <v>โรงพยาบาลชุมชน</v>
          </cell>
          <cell r="G841" t="str">
            <v>10</v>
          </cell>
          <cell r="H841" t="str">
            <v>94</v>
          </cell>
          <cell r="I841" t="str">
            <v>จ.ปัตตานี</v>
          </cell>
          <cell r="J841" t="str">
            <v>12</v>
          </cell>
          <cell r="K841" t="str">
            <v xml:space="preserve"> อ.แม่ลาน</v>
          </cell>
          <cell r="L841" t="str">
            <v>01</v>
          </cell>
          <cell r="M841" t="str">
            <v xml:space="preserve"> 'ต.แม่ลาน'</v>
          </cell>
          <cell r="N841" t="str">
            <v>06</v>
          </cell>
          <cell r="O841" t="str">
            <v xml:space="preserve"> หมู่ 6</v>
          </cell>
          <cell r="P841" t="str">
            <v>01</v>
          </cell>
          <cell r="Q841" t="str">
            <v>เปิดดำเนินการ</v>
          </cell>
          <cell r="R841" t="str">
            <v xml:space="preserve">128  ถ.บ้านนางโจ-ปรีดี </v>
          </cell>
          <cell r="S841" t="str">
            <v>94180</v>
          </cell>
          <cell r="T841" t="str">
            <v>073356171</v>
          </cell>
          <cell r="V841" t="str">
            <v>21</v>
          </cell>
          <cell r="W841" t="str">
            <v>2.1 ทุติยภูมิระดับต้น</v>
          </cell>
          <cell r="X841" t="str">
            <v>S</v>
          </cell>
          <cell r="Y841" t="str">
            <v xml:space="preserve">บริการ  </v>
          </cell>
          <cell r="AH841" t="str">
            <v>11431</v>
          </cell>
        </row>
        <row r="842">
          <cell r="A842" t="str">
            <v>001142400</v>
          </cell>
          <cell r="B842" t="str">
            <v>โรงพยาบาลหนองจิก</v>
          </cell>
          <cell r="C842" t="str">
            <v>21002</v>
          </cell>
          <cell r="D842" t="str">
            <v>กระทรวงสาธารณสุข สำนักงานปลัดกระทรวงสาธารณสุข</v>
          </cell>
          <cell r="E842" t="str">
            <v>07</v>
          </cell>
          <cell r="F842" t="str">
            <v>โรงพยาบาลชุมชน</v>
          </cell>
          <cell r="G842" t="str">
            <v>48</v>
          </cell>
          <cell r="H842" t="str">
            <v>94</v>
          </cell>
          <cell r="I842" t="str">
            <v>จ.ปัตตานี</v>
          </cell>
          <cell r="J842" t="str">
            <v>03</v>
          </cell>
          <cell r="K842" t="str">
            <v xml:space="preserve"> อ.หนองจิก</v>
          </cell>
          <cell r="L842" t="str">
            <v>05</v>
          </cell>
          <cell r="M842" t="str">
            <v xml:space="preserve"> 'ต.ตุยง'</v>
          </cell>
          <cell r="N842" t="str">
            <v>02</v>
          </cell>
          <cell r="O842" t="str">
            <v xml:space="preserve"> หมู่ 2</v>
          </cell>
          <cell r="P842" t="str">
            <v>01</v>
          </cell>
          <cell r="Q842" t="str">
            <v>เปิดดำเนินการ</v>
          </cell>
          <cell r="R842" t="str">
            <v xml:space="preserve">223 ถ.เพชรเกษม </v>
          </cell>
          <cell r="S842" t="str">
            <v>94170</v>
          </cell>
          <cell r="T842" t="str">
            <v>073371174</v>
          </cell>
          <cell r="V842" t="str">
            <v>21</v>
          </cell>
          <cell r="W842" t="str">
            <v>2.1 ทุติยภูมิระดับต้น</v>
          </cell>
          <cell r="X842" t="str">
            <v>S</v>
          </cell>
          <cell r="Y842" t="str">
            <v xml:space="preserve">บริการ  </v>
          </cell>
          <cell r="AH842" t="str">
            <v>11424</v>
          </cell>
        </row>
        <row r="843">
          <cell r="A843" t="str">
            <v>001139600</v>
          </cell>
          <cell r="B843" t="str">
            <v>โรงพยาบาลนาหม่อม</v>
          </cell>
          <cell r="C843" t="str">
            <v>21002</v>
          </cell>
          <cell r="D843" t="str">
            <v>กระทรวงสาธารณสุข สำนักงานปลัดกระทรวงสาธารณสุข</v>
          </cell>
          <cell r="E843" t="str">
            <v>07</v>
          </cell>
          <cell r="F843" t="str">
            <v>โรงพยาบาลชุมชน</v>
          </cell>
          <cell r="G843" t="str">
            <v>30</v>
          </cell>
          <cell r="H843" t="str">
            <v>90</v>
          </cell>
          <cell r="I843" t="str">
            <v>จ.สงขลา</v>
          </cell>
          <cell r="J843" t="str">
            <v>12</v>
          </cell>
          <cell r="K843" t="str">
            <v xml:space="preserve"> อ.นาหม่อม</v>
          </cell>
          <cell r="L843" t="str">
            <v>02</v>
          </cell>
          <cell r="M843" t="str">
            <v xml:space="preserve"> 'ต.พิจิตร'</v>
          </cell>
          <cell r="N843" t="str">
            <v>03</v>
          </cell>
          <cell r="O843" t="str">
            <v xml:space="preserve"> หมู่ 3</v>
          </cell>
          <cell r="P843" t="str">
            <v>01</v>
          </cell>
          <cell r="Q843" t="str">
            <v>เปิดดำเนินการ</v>
          </cell>
          <cell r="S843" t="str">
            <v>90310</v>
          </cell>
          <cell r="T843" t="str">
            <v>074593774</v>
          </cell>
          <cell r="U843" t="str">
            <v>074593774</v>
          </cell>
          <cell r="V843" t="str">
            <v>21</v>
          </cell>
          <cell r="W843" t="str">
            <v>2.1 ทุติยภูมิระดับต้น</v>
          </cell>
          <cell r="X843" t="str">
            <v>S</v>
          </cell>
          <cell r="Y843" t="str">
            <v xml:space="preserve">บริการ  </v>
          </cell>
          <cell r="AH843" t="str">
            <v>11396</v>
          </cell>
        </row>
        <row r="844">
          <cell r="A844" t="str">
            <v>001139700</v>
          </cell>
          <cell r="B844" t="str">
            <v>โรงพยาบาลควนเนียง</v>
          </cell>
          <cell r="C844" t="str">
            <v>21002</v>
          </cell>
          <cell r="D844" t="str">
            <v>กระทรวงสาธารณสุข สำนักงานปลัดกระทรวงสาธารณสุข</v>
          </cell>
          <cell r="E844" t="str">
            <v>07</v>
          </cell>
          <cell r="F844" t="str">
            <v>โรงพยาบาลชุมชน</v>
          </cell>
          <cell r="G844" t="str">
            <v>30</v>
          </cell>
          <cell r="H844" t="str">
            <v>90</v>
          </cell>
          <cell r="I844" t="str">
            <v>จ.สงขลา</v>
          </cell>
          <cell r="J844" t="str">
            <v>13</v>
          </cell>
          <cell r="K844" t="str">
            <v xml:space="preserve"> อ.ควนเนียง</v>
          </cell>
          <cell r="L844" t="str">
            <v>01</v>
          </cell>
          <cell r="M844" t="str">
            <v xml:space="preserve"> 'ต.รัตภูมิ'</v>
          </cell>
          <cell r="N844" t="str">
            <v>10</v>
          </cell>
          <cell r="O844" t="str">
            <v xml:space="preserve"> หมู่ 10</v>
          </cell>
          <cell r="P844" t="str">
            <v>01</v>
          </cell>
          <cell r="Q844" t="str">
            <v>เปิดดำเนินการ</v>
          </cell>
          <cell r="R844" t="str">
            <v xml:space="preserve">1 </v>
          </cell>
          <cell r="S844" t="str">
            <v>90220</v>
          </cell>
          <cell r="T844" t="str">
            <v>074386646</v>
          </cell>
          <cell r="U844" t="str">
            <v>074386646</v>
          </cell>
          <cell r="V844" t="str">
            <v>21</v>
          </cell>
          <cell r="W844" t="str">
            <v>2.1 ทุติยภูมิระดับต้น</v>
          </cell>
          <cell r="X844" t="str">
            <v>S</v>
          </cell>
          <cell r="Y844" t="str">
            <v xml:space="preserve">บริการ  </v>
          </cell>
          <cell r="AH844" t="str">
            <v>11397</v>
          </cell>
        </row>
        <row r="845">
          <cell r="A845" t="str">
            <v>001139800</v>
          </cell>
          <cell r="B845" t="str">
            <v>โรงพยาบาลปาดังเบซาร์</v>
          </cell>
          <cell r="C845" t="str">
            <v>21002</v>
          </cell>
          <cell r="D845" t="str">
            <v>กระทรวงสาธารณสุข สำนักงานปลัดกระทรวงสาธารณสุข</v>
          </cell>
          <cell r="E845" t="str">
            <v>07</v>
          </cell>
          <cell r="F845" t="str">
            <v>โรงพยาบาลชุมชน</v>
          </cell>
          <cell r="G845" t="str">
            <v>30</v>
          </cell>
          <cell r="H845" t="str">
            <v>90</v>
          </cell>
          <cell r="I845" t="str">
            <v>จ.สงขลา</v>
          </cell>
          <cell r="J845" t="str">
            <v>10</v>
          </cell>
          <cell r="K845" t="str">
            <v xml:space="preserve"> อ.สะเดา</v>
          </cell>
          <cell r="L845" t="str">
            <v>07</v>
          </cell>
          <cell r="M845" t="str">
            <v xml:space="preserve"> 'ต.ปาดังเบซาร์'</v>
          </cell>
          <cell r="N845" t="str">
            <v>09</v>
          </cell>
          <cell r="O845" t="str">
            <v xml:space="preserve"> หมู่ 9</v>
          </cell>
          <cell r="P845" t="str">
            <v>01</v>
          </cell>
          <cell r="Q845" t="str">
            <v>เปิดดำเนินการ</v>
          </cell>
          <cell r="R845" t="str">
            <v xml:space="preserve">42 ถ.ปาดังเบซาร์ </v>
          </cell>
          <cell r="S845" t="str">
            <v>90240</v>
          </cell>
          <cell r="T845" t="str">
            <v>074522503</v>
          </cell>
          <cell r="U845" t="str">
            <v>074522503</v>
          </cell>
          <cell r="V845" t="str">
            <v>21</v>
          </cell>
          <cell r="W845" t="str">
            <v>2.1 ทุติยภูมิระดับต้น</v>
          </cell>
          <cell r="X845" t="str">
            <v>S</v>
          </cell>
          <cell r="Y845" t="str">
            <v xml:space="preserve">บริการ  </v>
          </cell>
          <cell r="AH845" t="str">
            <v>11398</v>
          </cell>
        </row>
        <row r="846">
          <cell r="A846" t="str">
            <v>001139900</v>
          </cell>
          <cell r="B846" t="str">
            <v>โรงพยาบาลบางกล่ำ</v>
          </cell>
          <cell r="C846" t="str">
            <v>21002</v>
          </cell>
          <cell r="D846" t="str">
            <v>กระทรวงสาธารณสุข สำนักงานปลัดกระทรวงสาธารณสุข</v>
          </cell>
          <cell r="E846" t="str">
            <v>07</v>
          </cell>
          <cell r="F846" t="str">
            <v>โรงพยาบาลชุมชน</v>
          </cell>
          <cell r="G846" t="str">
            <v>30</v>
          </cell>
          <cell r="H846" t="str">
            <v>90</v>
          </cell>
          <cell r="I846" t="str">
            <v>จ.สงขลา</v>
          </cell>
          <cell r="J846" t="str">
            <v>14</v>
          </cell>
          <cell r="K846" t="str">
            <v xml:space="preserve"> อ.บางกล่ำ</v>
          </cell>
          <cell r="L846" t="str">
            <v>01</v>
          </cell>
          <cell r="M846" t="str">
            <v xml:space="preserve"> 'ต.บางกล่ำ'</v>
          </cell>
          <cell r="N846" t="str">
            <v>01</v>
          </cell>
          <cell r="O846" t="str">
            <v xml:space="preserve"> หมู่ 1</v>
          </cell>
          <cell r="P846" t="str">
            <v>01</v>
          </cell>
          <cell r="Q846" t="str">
            <v>เปิดดำเนินการ</v>
          </cell>
          <cell r="R846" t="str">
            <v xml:space="preserve">117 </v>
          </cell>
          <cell r="S846" t="str">
            <v>90110</v>
          </cell>
          <cell r="T846" t="str">
            <v>074328221</v>
          </cell>
          <cell r="U846" t="str">
            <v>074328221</v>
          </cell>
          <cell r="V846" t="str">
            <v>21</v>
          </cell>
          <cell r="W846" t="str">
            <v>2.1 ทุติยภูมิระดับต้น</v>
          </cell>
          <cell r="X846" t="str">
            <v>S</v>
          </cell>
          <cell r="Y846" t="str">
            <v xml:space="preserve">บริการ  </v>
          </cell>
          <cell r="AH846" t="str">
            <v>11399</v>
          </cell>
        </row>
        <row r="847">
          <cell r="A847" t="str">
            <v>001140000</v>
          </cell>
          <cell r="B847" t="str">
            <v>โรงพยาบาลสิงหนคร</v>
          </cell>
          <cell r="C847" t="str">
            <v>21002</v>
          </cell>
          <cell r="D847" t="str">
            <v>กระทรวงสาธารณสุข สำนักงานปลัดกระทรวงสาธารณสุข</v>
          </cell>
          <cell r="E847" t="str">
            <v>07</v>
          </cell>
          <cell r="F847" t="str">
            <v>โรงพยาบาลชุมชน</v>
          </cell>
          <cell r="G847" t="str">
            <v>30</v>
          </cell>
          <cell r="H847" t="str">
            <v>90</v>
          </cell>
          <cell r="I847" t="str">
            <v>จ.สงขลา</v>
          </cell>
          <cell r="J847" t="str">
            <v>15</v>
          </cell>
          <cell r="K847" t="str">
            <v xml:space="preserve"> อ.สิงหนคร</v>
          </cell>
          <cell r="L847" t="str">
            <v>02</v>
          </cell>
          <cell r="M847" t="str">
            <v xml:space="preserve"> 'ต.สทิงหม้อ'</v>
          </cell>
          <cell r="N847" t="str">
            <v>05</v>
          </cell>
          <cell r="O847" t="str">
            <v xml:space="preserve"> หมู่ 5</v>
          </cell>
          <cell r="P847" t="str">
            <v>01</v>
          </cell>
          <cell r="Q847" t="str">
            <v>เปิดดำเนินการ</v>
          </cell>
          <cell r="R847" t="str">
            <v>80/1</v>
          </cell>
          <cell r="S847" t="str">
            <v>90280</v>
          </cell>
          <cell r="T847" t="str">
            <v>074332902</v>
          </cell>
          <cell r="U847" t="str">
            <v>074332005</v>
          </cell>
          <cell r="V847" t="str">
            <v>21</v>
          </cell>
          <cell r="W847" t="str">
            <v>2.1 ทุติยภูมิระดับต้น</v>
          </cell>
          <cell r="X847" t="str">
            <v>S</v>
          </cell>
          <cell r="Y847" t="str">
            <v xml:space="preserve">บริการ  </v>
          </cell>
          <cell r="AH847" t="str">
            <v>11400</v>
          </cell>
        </row>
        <row r="848">
          <cell r="A848" t="str">
            <v>001144400</v>
          </cell>
          <cell r="B848" t="str">
            <v>โรงพยาบาลสมเด็จพระยุพราชเลิงนกทา</v>
          </cell>
          <cell r="C848" t="str">
            <v>21002</v>
          </cell>
          <cell r="D848" t="str">
            <v>กระทรวงสาธารณสุข สำนักงานปลัดกระทรวงสาธารณสุข</v>
          </cell>
          <cell r="E848" t="str">
            <v>07</v>
          </cell>
          <cell r="F848" t="str">
            <v>โรงพยาบาลชุมชน</v>
          </cell>
          <cell r="G848" t="str">
            <v>60</v>
          </cell>
          <cell r="H848" t="str">
            <v>35</v>
          </cell>
          <cell r="I848" t="str">
            <v>จ.ยโสธร</v>
          </cell>
          <cell r="J848" t="str">
            <v>08</v>
          </cell>
          <cell r="K848" t="str">
            <v xml:space="preserve"> อ.เลิงนกทา</v>
          </cell>
          <cell r="L848" t="str">
            <v>03</v>
          </cell>
          <cell r="M848" t="str">
            <v xml:space="preserve"> 'ต.สวาท'</v>
          </cell>
          <cell r="N848" t="str">
            <v>01</v>
          </cell>
          <cell r="O848" t="str">
            <v xml:space="preserve"> หมู่ 1</v>
          </cell>
          <cell r="P848" t="str">
            <v>01</v>
          </cell>
          <cell r="Q848" t="str">
            <v>เปิดดำเนินการ</v>
          </cell>
          <cell r="V848" t="str">
            <v>22</v>
          </cell>
          <cell r="W848" t="str">
            <v>2.2 ทุติยภูมิระดับกลาง</v>
          </cell>
          <cell r="AH848" t="str">
            <v>11444</v>
          </cell>
        </row>
        <row r="849">
          <cell r="A849" t="str">
            <v>001146000</v>
          </cell>
          <cell r="B849" t="str">
            <v>โรงพยาบาลสมเด็จพระยุพราชสายบุรี</v>
          </cell>
          <cell r="C849" t="str">
            <v>21002</v>
          </cell>
          <cell r="D849" t="str">
            <v>กระทรวงสาธารณสุข สำนักงานปลัดกระทรวงสาธารณสุข</v>
          </cell>
          <cell r="E849" t="str">
            <v>07</v>
          </cell>
          <cell r="F849" t="str">
            <v>โรงพยาบาลชุมชน</v>
          </cell>
          <cell r="G849" t="str">
            <v>60</v>
          </cell>
          <cell r="H849" t="str">
            <v>94</v>
          </cell>
          <cell r="I849" t="str">
            <v>จ.ปัตตานี</v>
          </cell>
          <cell r="J849" t="str">
            <v>07</v>
          </cell>
          <cell r="K849" t="str">
            <v xml:space="preserve"> อ.สายบุรี</v>
          </cell>
          <cell r="L849" t="str">
            <v>01</v>
          </cell>
          <cell r="M849" t="str">
            <v xml:space="preserve"> 'ต.ตะลุบัน'</v>
          </cell>
          <cell r="N849" t="str">
            <v>00</v>
          </cell>
          <cell r="O849" t="str">
            <v xml:space="preserve"> หมู่ 0</v>
          </cell>
          <cell r="P849" t="str">
            <v>01</v>
          </cell>
          <cell r="Q849" t="str">
            <v>เปิดดำเนินการ</v>
          </cell>
          <cell r="R849" t="str">
            <v>162 ถ.ท่าเสด็จ</v>
          </cell>
          <cell r="V849" t="str">
            <v>22</v>
          </cell>
          <cell r="W849" t="str">
            <v>2.2 ทุติยภูมิระดับกลาง</v>
          </cell>
          <cell r="AH849" t="str">
            <v>11460</v>
          </cell>
        </row>
        <row r="850">
          <cell r="A850" t="str">
            <v>001145800</v>
          </cell>
          <cell r="B850" t="str">
            <v>โรงพยาบาลสมเด็จพระยุพราชจอมบึง</v>
          </cell>
          <cell r="C850" t="str">
            <v>21002</v>
          </cell>
          <cell r="D850" t="str">
            <v>กระทรวงสาธารณสุข สำนักงานปลัดกระทรวงสาธารณสุข</v>
          </cell>
          <cell r="E850" t="str">
            <v>07</v>
          </cell>
          <cell r="F850" t="str">
            <v>โรงพยาบาลชุมชน</v>
          </cell>
          <cell r="G850" t="str">
            <v>60</v>
          </cell>
          <cell r="H850" t="str">
            <v>70</v>
          </cell>
          <cell r="I850" t="str">
            <v>จ.ราชบุรี</v>
          </cell>
          <cell r="J850" t="str">
            <v>02</v>
          </cell>
          <cell r="K850" t="str">
            <v xml:space="preserve"> อ.จอมบึง</v>
          </cell>
          <cell r="L850" t="str">
            <v>01</v>
          </cell>
          <cell r="M850" t="str">
            <v xml:space="preserve"> 'ต.จอมบึง'</v>
          </cell>
          <cell r="N850" t="str">
            <v>08</v>
          </cell>
          <cell r="O850" t="str">
            <v xml:space="preserve"> หมู่ 8</v>
          </cell>
          <cell r="P850" t="str">
            <v>01</v>
          </cell>
          <cell r="Q850" t="str">
            <v>เปิดดำเนินการ</v>
          </cell>
          <cell r="R850" t="str">
            <v xml:space="preserve">5 </v>
          </cell>
          <cell r="V850" t="str">
            <v>21</v>
          </cell>
          <cell r="W850" t="str">
            <v>2.1 ทุติยภูมิระดับต้น</v>
          </cell>
          <cell r="AH850" t="str">
            <v>11458</v>
          </cell>
        </row>
        <row r="851">
          <cell r="A851" t="str">
            <v>001381900</v>
          </cell>
          <cell r="B851" t="str">
            <v>โรงพยาบาลหลวงพ่อเปิ่น</v>
          </cell>
          <cell r="C851" t="str">
            <v>21002</v>
          </cell>
          <cell r="D851" t="str">
            <v>กระทรวงสาธารณสุข สำนักงานปลัดกระทรวงสาธารณสุข</v>
          </cell>
          <cell r="E851" t="str">
            <v>07</v>
          </cell>
          <cell r="F851" t="str">
            <v>โรงพยาบาลชุมชน</v>
          </cell>
          <cell r="G851" t="str">
            <v>30</v>
          </cell>
          <cell r="H851" t="str">
            <v>73</v>
          </cell>
          <cell r="I851" t="str">
            <v>จ.นครปฐม</v>
          </cell>
          <cell r="J851" t="str">
            <v>03</v>
          </cell>
          <cell r="K851" t="str">
            <v xml:space="preserve"> อ.นครชัยศรี</v>
          </cell>
          <cell r="L851" t="str">
            <v>21</v>
          </cell>
          <cell r="M851" t="str">
            <v xml:space="preserve"> 'ต.บางแก้วฟ้า'</v>
          </cell>
          <cell r="N851" t="str">
            <v>02</v>
          </cell>
          <cell r="O851" t="str">
            <v xml:space="preserve"> หมู่ 2</v>
          </cell>
          <cell r="P851" t="str">
            <v>01</v>
          </cell>
          <cell r="Q851" t="str">
            <v>เปิดดำเนินการ</v>
          </cell>
          <cell r="V851" t="str">
            <v>21</v>
          </cell>
          <cell r="W851" t="str">
            <v>2.1 ทุติยภูมิระดับต้น</v>
          </cell>
          <cell r="AH851" t="str">
            <v>13819</v>
          </cell>
        </row>
        <row r="852">
          <cell r="A852" t="str">
            <v>001144700</v>
          </cell>
          <cell r="B852" t="str">
            <v>โรงพยาบาลสมเด็จพระยุพราชด่านซ้าย</v>
          </cell>
          <cell r="C852" t="str">
            <v>21002</v>
          </cell>
          <cell r="D852" t="str">
            <v>กระทรวงสาธารณสุข สำนักงานปลัดกระทรวงสาธารณสุข</v>
          </cell>
          <cell r="E852" t="str">
            <v>07</v>
          </cell>
          <cell r="F852" t="str">
            <v>โรงพยาบาลชุมชน</v>
          </cell>
          <cell r="G852" t="str">
            <v>60</v>
          </cell>
          <cell r="H852" t="str">
            <v>42</v>
          </cell>
          <cell r="I852" t="str">
            <v>จ.เลย</v>
          </cell>
          <cell r="J852" t="str">
            <v>05</v>
          </cell>
          <cell r="K852" t="str">
            <v xml:space="preserve"> อ.ด่านซ้าย</v>
          </cell>
          <cell r="L852" t="str">
            <v>01</v>
          </cell>
          <cell r="M852" t="str">
            <v xml:space="preserve"> 'ต.ด่านซ้าย'</v>
          </cell>
          <cell r="N852" t="str">
            <v>03</v>
          </cell>
          <cell r="O852" t="str">
            <v xml:space="preserve"> หมู่ 3</v>
          </cell>
          <cell r="P852" t="str">
            <v>01</v>
          </cell>
          <cell r="Q852" t="str">
            <v>เปิดดำเนินการ</v>
          </cell>
          <cell r="S852" t="str">
            <v>42120</v>
          </cell>
          <cell r="T852" t="str">
            <v>042891314</v>
          </cell>
          <cell r="U852" t="str">
            <v>0428911276</v>
          </cell>
          <cell r="V852" t="str">
            <v>22</v>
          </cell>
          <cell r="W852" t="str">
            <v>2.2 ทุติยภูมิระดับกลาง</v>
          </cell>
          <cell r="X852" t="str">
            <v>S</v>
          </cell>
          <cell r="Y852" t="str">
            <v xml:space="preserve">บริการ  </v>
          </cell>
          <cell r="AH852" t="str">
            <v>11447</v>
          </cell>
        </row>
        <row r="853">
          <cell r="A853" t="str">
            <v>001145900</v>
          </cell>
          <cell r="B853" t="str">
            <v>โรงพยาบาลสมเด็จพระยุพราชเวียงสระ</v>
          </cell>
          <cell r="C853" t="str">
            <v>21002</v>
          </cell>
          <cell r="D853" t="str">
            <v>กระทรวงสาธารณสุข สำนักงานปลัดกระทรวงสาธารณสุข</v>
          </cell>
          <cell r="E853" t="str">
            <v>07</v>
          </cell>
          <cell r="F853" t="str">
            <v>โรงพยาบาลชุมชน</v>
          </cell>
          <cell r="G853" t="str">
            <v>60</v>
          </cell>
          <cell r="H853" t="str">
            <v>84</v>
          </cell>
          <cell r="I853" t="str">
            <v>จ.สุราษฎร์ธานี</v>
          </cell>
          <cell r="J853" t="str">
            <v>15</v>
          </cell>
          <cell r="K853" t="str">
            <v xml:space="preserve"> อ.เวียงสระ</v>
          </cell>
          <cell r="L853" t="str">
            <v>01</v>
          </cell>
          <cell r="M853" t="str">
            <v xml:space="preserve"> 'ต.เวียงสระ'</v>
          </cell>
          <cell r="N853" t="str">
            <v>10</v>
          </cell>
          <cell r="O853" t="str">
            <v xml:space="preserve"> หมู่ 10</v>
          </cell>
          <cell r="P853" t="str">
            <v>01</v>
          </cell>
          <cell r="Q853" t="str">
            <v>เปิดดำเนินการ</v>
          </cell>
          <cell r="R853" t="str">
            <v xml:space="preserve">204/16 </v>
          </cell>
          <cell r="S853" t="str">
            <v>84190</v>
          </cell>
          <cell r="T853" t="str">
            <v>077362013</v>
          </cell>
          <cell r="U853" t="str">
            <v>077361283</v>
          </cell>
          <cell r="V853" t="str">
            <v>22</v>
          </cell>
          <cell r="W853" t="str">
            <v>2.2 ทุติยภูมิระดับกลาง</v>
          </cell>
          <cell r="X853" t="str">
            <v>S</v>
          </cell>
          <cell r="Y853" t="str">
            <v xml:space="preserve">บริการ  </v>
          </cell>
          <cell r="AH853" t="str">
            <v>11459</v>
          </cell>
        </row>
        <row r="854">
          <cell r="A854" t="str">
            <v>001164300</v>
          </cell>
          <cell r="B854" t="str">
            <v>โรงพยาบาลดอยหล่อ</v>
          </cell>
          <cell r="C854" t="str">
            <v>21002</v>
          </cell>
          <cell r="D854" t="str">
            <v>กระทรวงสาธารณสุข สำนักงานปลัดกระทรวงสาธารณสุข</v>
          </cell>
          <cell r="E854" t="str">
            <v>07</v>
          </cell>
          <cell r="F854" t="str">
            <v>โรงพยาบาลชุมชน</v>
          </cell>
          <cell r="G854" t="str">
            <v>30</v>
          </cell>
          <cell r="H854" t="str">
            <v>50</v>
          </cell>
          <cell r="I854" t="str">
            <v>จ.เชียงใหม่</v>
          </cell>
          <cell r="J854" t="str">
            <v>24</v>
          </cell>
          <cell r="K854" t="str">
            <v xml:space="preserve"> อ.ดอยหล่อ</v>
          </cell>
          <cell r="L854" t="str">
            <v>01</v>
          </cell>
          <cell r="M854" t="str">
            <v xml:space="preserve"> 'ต.ดอยหล่อ'</v>
          </cell>
          <cell r="N854" t="str">
            <v>05</v>
          </cell>
          <cell r="O854" t="str">
            <v xml:space="preserve"> หมู่ 5</v>
          </cell>
          <cell r="P854" t="str">
            <v>01</v>
          </cell>
          <cell r="Q854" t="str">
            <v>เปิดดำเนินการ</v>
          </cell>
          <cell r="S854" t="str">
            <v>50160</v>
          </cell>
          <cell r="V854" t="str">
            <v>22</v>
          </cell>
          <cell r="W854" t="str">
            <v>2.2 ทุติยภูมิระดับกลาง</v>
          </cell>
          <cell r="AH854" t="str">
            <v>11643</v>
          </cell>
        </row>
        <row r="855">
          <cell r="A855" t="str">
            <v>001145400</v>
          </cell>
          <cell r="B855" t="str">
            <v>โรงพยาบาลสมเด็จพระยุพราชเชียงของ</v>
          </cell>
          <cell r="C855" t="str">
            <v>21002</v>
          </cell>
          <cell r="D855" t="str">
            <v>กระทรวงสาธารณสุข สำนักงานปลัดกระทรวงสาธารณสุข</v>
          </cell>
          <cell r="E855" t="str">
            <v>07</v>
          </cell>
          <cell r="F855" t="str">
            <v>โรงพยาบาลชุมชน</v>
          </cell>
          <cell r="G855" t="str">
            <v>90</v>
          </cell>
          <cell r="H855" t="str">
            <v>57</v>
          </cell>
          <cell r="I855" t="str">
            <v>จ.เชียงราย</v>
          </cell>
          <cell r="J855" t="str">
            <v>03</v>
          </cell>
          <cell r="K855" t="str">
            <v xml:space="preserve"> อ.เชียงของ</v>
          </cell>
          <cell r="L855" t="str">
            <v>01</v>
          </cell>
          <cell r="M855" t="str">
            <v xml:space="preserve"> 'ต.เวียง'</v>
          </cell>
          <cell r="N855" t="str">
            <v>10</v>
          </cell>
          <cell r="O855" t="str">
            <v xml:space="preserve"> หมู่ 10</v>
          </cell>
          <cell r="P855" t="str">
            <v>01</v>
          </cell>
          <cell r="Q855" t="str">
            <v>เปิดดำเนินการ</v>
          </cell>
          <cell r="R855" t="str">
            <v>351</v>
          </cell>
          <cell r="S855" t="str">
            <v>57140</v>
          </cell>
          <cell r="T855" t="str">
            <v>053-791206</v>
          </cell>
          <cell r="U855" t="str">
            <v>053-791207</v>
          </cell>
          <cell r="V855" t="str">
            <v>21</v>
          </cell>
          <cell r="W855" t="str">
            <v>2.1 ทุติยภูมิระดับต้น</v>
          </cell>
          <cell r="X855" t="str">
            <v>S</v>
          </cell>
          <cell r="Y855" t="str">
            <v xml:space="preserve">บริการ  </v>
          </cell>
          <cell r="AH855" t="str">
            <v>11454</v>
          </cell>
        </row>
        <row r="856">
          <cell r="A856" t="str">
            <v>001146400</v>
          </cell>
          <cell r="B856" t="str">
            <v>โรงพยาบาลกะพ้อ</v>
          </cell>
          <cell r="C856" t="str">
            <v>21002</v>
          </cell>
          <cell r="D856" t="str">
            <v>กระทรวงสาธารณสุข สำนักงานปลัดกระทรวงสาธารณสุข</v>
          </cell>
          <cell r="E856" t="str">
            <v>07</v>
          </cell>
          <cell r="F856" t="str">
            <v>โรงพยาบาลชุมชน</v>
          </cell>
          <cell r="G856" t="str">
            <v>10</v>
          </cell>
          <cell r="H856" t="str">
            <v>94</v>
          </cell>
          <cell r="I856" t="str">
            <v>จ.ปัตตานี</v>
          </cell>
          <cell r="J856" t="str">
            <v>11</v>
          </cell>
          <cell r="K856" t="str">
            <v xml:space="preserve"> อ.กะพ้อ</v>
          </cell>
          <cell r="L856" t="str">
            <v>01</v>
          </cell>
          <cell r="M856" t="str">
            <v xml:space="preserve"> 'ต.กะรุบี'</v>
          </cell>
          <cell r="N856" t="str">
            <v>01</v>
          </cell>
          <cell r="O856" t="str">
            <v xml:space="preserve"> หมู่ 1</v>
          </cell>
          <cell r="P856" t="str">
            <v>01</v>
          </cell>
          <cell r="Q856" t="str">
            <v>เปิดดำเนินการ</v>
          </cell>
          <cell r="S856" t="str">
            <v>94140</v>
          </cell>
          <cell r="T856" t="str">
            <v>073497248</v>
          </cell>
          <cell r="U856" t="str">
            <v>073497249</v>
          </cell>
          <cell r="V856" t="str">
            <v>21</v>
          </cell>
          <cell r="W856" t="str">
            <v>2.1 ทุติยภูมิระดับต้น</v>
          </cell>
          <cell r="X856" t="str">
            <v>S</v>
          </cell>
          <cell r="Y856" t="str">
            <v xml:space="preserve">บริการ  </v>
          </cell>
          <cell r="AH856" t="str">
            <v>11464</v>
          </cell>
        </row>
        <row r="857">
          <cell r="A857" t="str">
            <v>001145600</v>
          </cell>
          <cell r="B857" t="str">
            <v>โรงพยาบาลสมเด็จพระยุพราชตะพานหิน</v>
          </cell>
          <cell r="C857" t="str">
            <v>21002</v>
          </cell>
          <cell r="D857" t="str">
            <v>กระทรวงสาธารณสุข สำนักงานปลัดกระทรวงสาธารณสุข</v>
          </cell>
          <cell r="E857" t="str">
            <v>07</v>
          </cell>
          <cell r="F857" t="str">
            <v>โรงพยาบาลชุมชน</v>
          </cell>
          <cell r="G857" t="str">
            <v>90</v>
          </cell>
          <cell r="H857" t="str">
            <v>66</v>
          </cell>
          <cell r="I857" t="str">
            <v>จ.พิจิตร</v>
          </cell>
          <cell r="J857" t="str">
            <v>04</v>
          </cell>
          <cell r="K857" t="str">
            <v xml:space="preserve"> อ.ตะพานหิน</v>
          </cell>
          <cell r="L857" t="str">
            <v>01</v>
          </cell>
          <cell r="M857" t="str">
            <v xml:space="preserve"> 'ต.ตะพานหิน'</v>
          </cell>
          <cell r="N857" t="str">
            <v>00</v>
          </cell>
          <cell r="O857" t="str">
            <v xml:space="preserve"> หมู่ 0</v>
          </cell>
          <cell r="P857" t="str">
            <v>01</v>
          </cell>
          <cell r="Q857" t="str">
            <v>เปิดดำเนินการ</v>
          </cell>
          <cell r="V857" t="str">
            <v>21</v>
          </cell>
          <cell r="W857" t="str">
            <v>2.1 ทุติยภูมิระดับต้น</v>
          </cell>
          <cell r="AH857" t="str">
            <v>11456</v>
          </cell>
        </row>
        <row r="858">
          <cell r="A858" t="str">
            <v>001145300</v>
          </cell>
          <cell r="B858" t="str">
            <v>โรงพยาบาลสมเด็จพระยุพราชปัว</v>
          </cell>
          <cell r="C858" t="str">
            <v>21002</v>
          </cell>
          <cell r="D858" t="str">
            <v>กระทรวงสาธารณสุข สำนักงานปลัดกระทรวงสาธารณสุข</v>
          </cell>
          <cell r="E858" t="str">
            <v>07</v>
          </cell>
          <cell r="F858" t="str">
            <v>โรงพยาบาลชุมชน</v>
          </cell>
          <cell r="G858" t="str">
            <v>90</v>
          </cell>
          <cell r="H858" t="str">
            <v>55</v>
          </cell>
          <cell r="I858" t="str">
            <v>จ.น่าน</v>
          </cell>
          <cell r="J858" t="str">
            <v>05</v>
          </cell>
          <cell r="K858" t="str">
            <v xml:space="preserve"> อ.ปัว</v>
          </cell>
          <cell r="L858" t="str">
            <v>14</v>
          </cell>
          <cell r="M858" t="str">
            <v xml:space="preserve"> 'ต.วรนคร'</v>
          </cell>
          <cell r="N858" t="str">
            <v>06</v>
          </cell>
          <cell r="O858" t="str">
            <v xml:space="preserve"> หมู่ 6</v>
          </cell>
          <cell r="P858" t="str">
            <v>01</v>
          </cell>
          <cell r="Q858" t="str">
            <v>เปิดดำเนินการ</v>
          </cell>
          <cell r="R858" t="str">
            <v xml:space="preserve"> เลขที่ 70  </v>
          </cell>
          <cell r="S858" t="str">
            <v>55120</v>
          </cell>
          <cell r="T858" t="str">
            <v>054791104</v>
          </cell>
          <cell r="V858" t="str">
            <v>22</v>
          </cell>
          <cell r="W858" t="str">
            <v>2.2 ทุติยภูมิระดับกลาง</v>
          </cell>
          <cell r="AH858" t="str">
            <v>11453</v>
          </cell>
        </row>
        <row r="859">
          <cell r="A859" t="str">
            <v>001144500</v>
          </cell>
          <cell r="B859" t="str">
            <v>โรงพยาบาลสมเด็จพระยุพราชกระนวน</v>
          </cell>
          <cell r="C859" t="str">
            <v>21002</v>
          </cell>
          <cell r="D859" t="str">
            <v>กระทรวงสาธารณสุข สำนักงานปลัดกระทรวงสาธารณสุข</v>
          </cell>
          <cell r="E859" t="str">
            <v>07</v>
          </cell>
          <cell r="F859" t="str">
            <v>โรงพยาบาลชุมชน</v>
          </cell>
          <cell r="G859" t="str">
            <v>90</v>
          </cell>
          <cell r="H859" t="str">
            <v>40</v>
          </cell>
          <cell r="I859" t="str">
            <v>จ.ขอนแก่น</v>
          </cell>
          <cell r="J859" t="str">
            <v>09</v>
          </cell>
          <cell r="K859" t="str">
            <v xml:space="preserve"> อ.กระนวน</v>
          </cell>
          <cell r="L859" t="str">
            <v>01</v>
          </cell>
          <cell r="M859" t="str">
            <v xml:space="preserve"> 'ต.หนองโก'</v>
          </cell>
          <cell r="N859" t="str">
            <v>11</v>
          </cell>
          <cell r="O859" t="str">
            <v xml:space="preserve"> หมู่ 11</v>
          </cell>
          <cell r="P859" t="str">
            <v>01</v>
          </cell>
          <cell r="Q859" t="str">
            <v>เปิดดำเนินการ</v>
          </cell>
          <cell r="R859" t="str">
            <v xml:space="preserve">1 </v>
          </cell>
          <cell r="S859" t="str">
            <v>40170</v>
          </cell>
          <cell r="T859" t="str">
            <v>043251302</v>
          </cell>
          <cell r="V859" t="str">
            <v>22</v>
          </cell>
          <cell r="W859" t="str">
            <v>2.2 ทุติยภูมิระดับกลาง</v>
          </cell>
          <cell r="X859" t="str">
            <v>S</v>
          </cell>
          <cell r="Y859" t="str">
            <v xml:space="preserve">บริการ  </v>
          </cell>
          <cell r="AH859" t="str">
            <v>11445</v>
          </cell>
        </row>
        <row r="860">
          <cell r="A860" t="str">
            <v>002198400</v>
          </cell>
          <cell r="B860" t="str">
            <v>โรงพยาบาล๕๐ พรรษา มหาวชิราลงกรณ์</v>
          </cell>
          <cell r="C860" t="str">
            <v>21002</v>
          </cell>
          <cell r="D860" t="str">
            <v>กระทรวงสาธารณสุข สำนักงานปลัดกระทรวงสาธารณสุข</v>
          </cell>
          <cell r="E860" t="str">
            <v>07</v>
          </cell>
          <cell r="F860" t="str">
            <v>โรงพยาบาลชุมชน</v>
          </cell>
          <cell r="G860" t="str">
            <v>80</v>
          </cell>
          <cell r="H860" t="str">
            <v>34</v>
          </cell>
          <cell r="I860" t="str">
            <v>จ.อุบลราชธานี</v>
          </cell>
          <cell r="J860" t="str">
            <v>01</v>
          </cell>
          <cell r="K860" t="str">
            <v xml:space="preserve"> อ.เมืองอุบลราชธานี</v>
          </cell>
          <cell r="L860" t="str">
            <v>12</v>
          </cell>
          <cell r="M860" t="str">
            <v xml:space="preserve"> 'ต.ไร่น้อย'</v>
          </cell>
          <cell r="N860" t="str">
            <v>00</v>
          </cell>
          <cell r="O860" t="str">
            <v xml:space="preserve"> หมู่ 0</v>
          </cell>
          <cell r="P860" t="str">
            <v>01</v>
          </cell>
          <cell r="Q860" t="str">
            <v>เปิดดำเนินการ</v>
          </cell>
          <cell r="R860" t="str">
            <v xml:space="preserve">300  ถนนอุบล-ตระการ </v>
          </cell>
          <cell r="S860" t="str">
            <v>34000</v>
          </cell>
          <cell r="T860" t="str">
            <v>-</v>
          </cell>
          <cell r="V860" t="str">
            <v>23</v>
          </cell>
          <cell r="W860" t="str">
            <v>2.3 ทุติยภูมิระดับสูง</v>
          </cell>
          <cell r="AH860" t="str">
            <v>21984</v>
          </cell>
        </row>
        <row r="861">
          <cell r="A861" t="str">
            <v>001413200</v>
          </cell>
          <cell r="B861" t="str">
            <v>โรงพยาบาลซำสูง</v>
          </cell>
          <cell r="C861" t="str">
            <v>21002</v>
          </cell>
          <cell r="D861" t="str">
            <v>กระทรวงสาธารณสุข สำนักงานปลัดกระทรวงสาธารณสุข</v>
          </cell>
          <cell r="E861" t="str">
            <v>07</v>
          </cell>
          <cell r="F861" t="str">
            <v>โรงพยาบาลชุมชน</v>
          </cell>
          <cell r="G861" t="str">
            <v>30</v>
          </cell>
          <cell r="H861" t="str">
            <v>40</v>
          </cell>
          <cell r="I861" t="str">
            <v>จ.ขอนแก่น</v>
          </cell>
          <cell r="J861" t="str">
            <v>21</v>
          </cell>
          <cell r="K861" t="str">
            <v xml:space="preserve"> อ.ซำสูง</v>
          </cell>
          <cell r="L861" t="str">
            <v>01</v>
          </cell>
          <cell r="M861" t="str">
            <v xml:space="preserve"> 'ต.กระนวน'</v>
          </cell>
          <cell r="N861" t="str">
            <v>03</v>
          </cell>
          <cell r="O861" t="str">
            <v xml:space="preserve"> หมู่ 3</v>
          </cell>
          <cell r="P861" t="str">
            <v>01</v>
          </cell>
          <cell r="Q861" t="str">
            <v>เปิดดำเนินการ</v>
          </cell>
          <cell r="R861" t="str">
            <v xml:space="preserve">231 </v>
          </cell>
          <cell r="S861" t="str">
            <v>40170</v>
          </cell>
          <cell r="T861" t="str">
            <v>043219192</v>
          </cell>
          <cell r="V861" t="str">
            <v>21</v>
          </cell>
          <cell r="W861" t="str">
            <v>2.1 ทุติยภูมิระดับต้น</v>
          </cell>
          <cell r="X861" t="str">
            <v>S</v>
          </cell>
          <cell r="Y861" t="str">
            <v xml:space="preserve">บริการ  </v>
          </cell>
          <cell r="AH861" t="str">
            <v>14132</v>
          </cell>
        </row>
        <row r="862">
          <cell r="A862" t="str">
            <v>001146100</v>
          </cell>
          <cell r="B862" t="str">
            <v>โรงพยาบาลสมเด็จพระยุพราชยะหา</v>
          </cell>
          <cell r="C862" t="str">
            <v>21002</v>
          </cell>
          <cell r="D862" t="str">
            <v>กระทรวงสาธารณสุข สำนักงานปลัดกระทรวงสาธารณสุข</v>
          </cell>
          <cell r="E862" t="str">
            <v>07</v>
          </cell>
          <cell r="F862" t="str">
            <v>โรงพยาบาลชุมชน</v>
          </cell>
          <cell r="G862" t="str">
            <v>77</v>
          </cell>
          <cell r="H862" t="str">
            <v>95</v>
          </cell>
          <cell r="I862" t="str">
            <v>จ.ยะลา</v>
          </cell>
          <cell r="J862" t="str">
            <v>05</v>
          </cell>
          <cell r="K862" t="str">
            <v xml:space="preserve"> อ.ยะหา</v>
          </cell>
          <cell r="L862" t="str">
            <v>01</v>
          </cell>
          <cell r="M862" t="str">
            <v xml:space="preserve"> 'ต.ยะหา'</v>
          </cell>
          <cell r="N862" t="str">
            <v>06</v>
          </cell>
          <cell r="O862" t="str">
            <v xml:space="preserve"> หมู่ 6</v>
          </cell>
          <cell r="P862" t="str">
            <v>01</v>
          </cell>
          <cell r="Q862" t="str">
            <v>เปิดดำเนินการ</v>
          </cell>
          <cell r="S862" t="str">
            <v>95120</v>
          </cell>
          <cell r="T862" t="str">
            <v>073291023</v>
          </cell>
          <cell r="U862" t="str">
            <v>073224422</v>
          </cell>
          <cell r="V862" t="str">
            <v>22</v>
          </cell>
          <cell r="W862" t="str">
            <v>2.2 ทุติยภูมิระดับกลาง</v>
          </cell>
          <cell r="X862" t="str">
            <v>S</v>
          </cell>
          <cell r="Y862" t="str">
            <v xml:space="preserve">บริการ  </v>
          </cell>
          <cell r="AH862" t="str">
            <v>11461</v>
          </cell>
        </row>
        <row r="863">
          <cell r="A863" t="str">
            <v>001145000</v>
          </cell>
          <cell r="B863" t="str">
            <v>โรงพยาบาลสมเด็จพระยุพราชสว่างแดนดิน</v>
          </cell>
          <cell r="C863" t="str">
            <v>21002</v>
          </cell>
          <cell r="D863" t="str">
            <v>กระทรวงสาธารณสุข สำนักงานปลัดกระทรวงสาธารณสุข</v>
          </cell>
          <cell r="E863" t="str">
            <v>07</v>
          </cell>
          <cell r="F863" t="str">
            <v>โรงพยาบาลชุมชน</v>
          </cell>
          <cell r="G863" t="str">
            <v>102</v>
          </cell>
          <cell r="H863" t="str">
            <v>47</v>
          </cell>
          <cell r="I863" t="str">
            <v>จ.สกลนคร</v>
          </cell>
          <cell r="J863" t="str">
            <v>12</v>
          </cell>
          <cell r="K863" t="str">
            <v xml:space="preserve"> อ.สว่างแดนดิน</v>
          </cell>
          <cell r="L863" t="str">
            <v>01</v>
          </cell>
          <cell r="M863" t="str">
            <v xml:space="preserve"> 'ต.สว่างแดนดิน'</v>
          </cell>
          <cell r="N863" t="str">
            <v>11</v>
          </cell>
          <cell r="O863" t="str">
            <v xml:space="preserve"> หมู่ 11</v>
          </cell>
          <cell r="P863" t="str">
            <v>01</v>
          </cell>
          <cell r="Q863" t="str">
            <v>เปิดดำเนินการ</v>
          </cell>
          <cell r="R863" t="str">
            <v xml:space="preserve">291  ถ.ภูมิภักดี  </v>
          </cell>
          <cell r="S863" t="str">
            <v>47110</v>
          </cell>
          <cell r="T863" t="str">
            <v>042721111</v>
          </cell>
          <cell r="U863" t="str">
            <v>042721636</v>
          </cell>
          <cell r="V863" t="str">
            <v>21</v>
          </cell>
          <cell r="W863" t="str">
            <v>2.1 ทุติยภูมิระดับต้น</v>
          </cell>
          <cell r="X863" t="str">
            <v>S</v>
          </cell>
          <cell r="Y863" t="str">
            <v xml:space="preserve">บริการ  </v>
          </cell>
          <cell r="AH863" t="str">
            <v>11450</v>
          </cell>
        </row>
        <row r="864">
          <cell r="A864" t="str">
            <v>001144300</v>
          </cell>
          <cell r="B864" t="str">
            <v>โรงพยาบาลสมเด็จพระยุพราชเดชอุดม</v>
          </cell>
          <cell r="C864" t="str">
            <v>21002</v>
          </cell>
          <cell r="D864" t="str">
            <v>กระทรวงสาธารณสุข สำนักงานปลัดกระทรวงสาธารณสุข</v>
          </cell>
          <cell r="E864" t="str">
            <v>07</v>
          </cell>
          <cell r="F864" t="str">
            <v>โรงพยาบาลชุมชน</v>
          </cell>
          <cell r="G864" t="str">
            <v>90</v>
          </cell>
          <cell r="H864" t="str">
            <v>34</v>
          </cell>
          <cell r="I864" t="str">
            <v>จ.อุบลราชธานี</v>
          </cell>
          <cell r="J864" t="str">
            <v>07</v>
          </cell>
          <cell r="K864" t="str">
            <v xml:space="preserve"> อ.เดชอุดม</v>
          </cell>
          <cell r="L864" t="str">
            <v>01</v>
          </cell>
          <cell r="M864" t="str">
            <v xml:space="preserve"> 'ต.เมืองเดช'</v>
          </cell>
          <cell r="N864" t="str">
            <v>19</v>
          </cell>
          <cell r="O864" t="str">
            <v xml:space="preserve"> หมู่ 19</v>
          </cell>
          <cell r="P864" t="str">
            <v>01</v>
          </cell>
          <cell r="Q864" t="str">
            <v>เปิดดำเนินการ</v>
          </cell>
          <cell r="V864" t="str">
            <v>23</v>
          </cell>
          <cell r="W864" t="str">
            <v>2.3 ทุติยภูมิระดับสูง</v>
          </cell>
          <cell r="AH864" t="str">
            <v>11443</v>
          </cell>
        </row>
        <row r="865">
          <cell r="A865" t="str">
            <v>001144800</v>
          </cell>
          <cell r="B865" t="str">
            <v>โรงพยาบาลสมเด็จพระยุพราชท่าบ่อ</v>
          </cell>
          <cell r="C865" t="str">
            <v>21002</v>
          </cell>
          <cell r="D865" t="str">
            <v>กระทรวงสาธารณสุข สำนักงานปลัดกระทรวงสาธารณสุข</v>
          </cell>
          <cell r="E865" t="str">
            <v>07</v>
          </cell>
          <cell r="F865" t="str">
            <v>โรงพยาบาลชุมชน</v>
          </cell>
          <cell r="G865" t="str">
            <v>150</v>
          </cell>
          <cell r="H865" t="str">
            <v>43</v>
          </cell>
          <cell r="I865" t="str">
            <v>จ.หนองคาย</v>
          </cell>
          <cell r="J865" t="str">
            <v>02</v>
          </cell>
          <cell r="K865" t="str">
            <v xml:space="preserve"> อ.ท่าบ่อ</v>
          </cell>
          <cell r="L865" t="str">
            <v>01</v>
          </cell>
          <cell r="M865" t="str">
            <v xml:space="preserve"> 'ต.ท่าบ่อ'</v>
          </cell>
          <cell r="N865" t="str">
            <v>13</v>
          </cell>
          <cell r="O865" t="str">
            <v xml:space="preserve"> หมู่ 13</v>
          </cell>
          <cell r="P865" t="str">
            <v>01</v>
          </cell>
          <cell r="Q865" t="str">
            <v>เปิดดำเนินการ</v>
          </cell>
          <cell r="R865" t="str">
            <v xml:space="preserve">161  </v>
          </cell>
          <cell r="S865" t="str">
            <v>43110</v>
          </cell>
          <cell r="T865" t="str">
            <v>042431015</v>
          </cell>
          <cell r="U865" t="str">
            <v>042431287</v>
          </cell>
          <cell r="V865" t="str">
            <v>22</v>
          </cell>
          <cell r="W865" t="str">
            <v>2.2 ทุติยภูมิระดับกลาง</v>
          </cell>
          <cell r="X865" t="str">
            <v>S</v>
          </cell>
          <cell r="Y865" t="str">
            <v xml:space="preserve">บริการ  </v>
          </cell>
          <cell r="AH865" t="str">
            <v>11448</v>
          </cell>
        </row>
        <row r="866">
          <cell r="A866" t="str">
            <v>001166000</v>
          </cell>
          <cell r="B866" t="str">
            <v>โรงพยาบาลจุฬาภรณ์</v>
          </cell>
          <cell r="C866" t="str">
            <v>21002</v>
          </cell>
          <cell r="D866" t="str">
            <v>กระทรวงสาธารณสุข สำนักงานปลัดกระทรวงสาธารณสุข</v>
          </cell>
          <cell r="E866" t="str">
            <v>07</v>
          </cell>
          <cell r="F866" t="str">
            <v>โรงพยาบาลชุมชน</v>
          </cell>
          <cell r="G866" t="str">
            <v>30</v>
          </cell>
          <cell r="H866" t="str">
            <v>80</v>
          </cell>
          <cell r="I866" t="str">
            <v>จ.นครศรีธรรมราช</v>
          </cell>
          <cell r="J866" t="str">
            <v>19</v>
          </cell>
          <cell r="K866" t="str">
            <v xml:space="preserve"> อ.จุฬาภรณ์</v>
          </cell>
          <cell r="L866" t="str">
            <v>06</v>
          </cell>
          <cell r="M866" t="str">
            <v xml:space="preserve"> 'ต.สามตำบล'</v>
          </cell>
          <cell r="N866" t="str">
            <v>04</v>
          </cell>
          <cell r="O866" t="str">
            <v xml:space="preserve"> หมู่ 4</v>
          </cell>
          <cell r="P866" t="str">
            <v>01</v>
          </cell>
          <cell r="Q866" t="str">
            <v>เปิดดำเนินการ</v>
          </cell>
          <cell r="R866" t="str">
            <v xml:space="preserve">111 </v>
          </cell>
          <cell r="V866" t="str">
            <v>21</v>
          </cell>
          <cell r="W866" t="str">
            <v>2.1 ทุติยภูมิระดับต้น</v>
          </cell>
          <cell r="AH866" t="str">
            <v>11660</v>
          </cell>
        </row>
        <row r="867">
          <cell r="A867" t="str">
            <v>001145500</v>
          </cell>
          <cell r="B867" t="str">
            <v>โรงพยาบาลสมเด็จพระยุพราชนครไทย</v>
          </cell>
          <cell r="C867" t="str">
            <v>21002</v>
          </cell>
          <cell r="D867" t="str">
            <v>กระทรวงสาธารณสุข สำนักงานปลัดกระทรวงสาธารณสุข</v>
          </cell>
          <cell r="E867" t="str">
            <v>07</v>
          </cell>
          <cell r="F867" t="str">
            <v>โรงพยาบาลชุมชน</v>
          </cell>
          <cell r="G867" t="str">
            <v>60</v>
          </cell>
          <cell r="H867" t="str">
            <v>65</v>
          </cell>
          <cell r="I867" t="str">
            <v>จ.พิษณุโลก</v>
          </cell>
          <cell r="J867" t="str">
            <v>02</v>
          </cell>
          <cell r="K867" t="str">
            <v xml:space="preserve"> อ.นครไทย</v>
          </cell>
          <cell r="L867" t="str">
            <v>01</v>
          </cell>
          <cell r="M867" t="str">
            <v xml:space="preserve"> 'ต.นครไทย'</v>
          </cell>
          <cell r="N867" t="str">
            <v>07</v>
          </cell>
          <cell r="O867" t="str">
            <v xml:space="preserve"> หมู่ 7</v>
          </cell>
          <cell r="P867" t="str">
            <v>01</v>
          </cell>
          <cell r="Q867" t="str">
            <v>เปิดดำเนินการ</v>
          </cell>
          <cell r="R867" t="str">
            <v xml:space="preserve">111 </v>
          </cell>
          <cell r="V867" t="str">
            <v>21</v>
          </cell>
          <cell r="W867" t="str">
            <v>2.1 ทุติยภูมิระดับต้น</v>
          </cell>
          <cell r="AH867" t="str">
            <v>11455</v>
          </cell>
        </row>
        <row r="868">
          <cell r="A868" t="str">
            <v>001380600</v>
          </cell>
          <cell r="B868" t="str">
            <v>โรงพยาบาลกาบัง</v>
          </cell>
          <cell r="C868" t="str">
            <v>21002</v>
          </cell>
          <cell r="D868" t="str">
            <v>กระทรวงสาธารณสุข สำนักงานปลัดกระทรวงสาธารณสุข</v>
          </cell>
          <cell r="E868" t="str">
            <v>07</v>
          </cell>
          <cell r="F868" t="str">
            <v>โรงพยาบาลชุมชน</v>
          </cell>
          <cell r="G868" t="str">
            <v>30</v>
          </cell>
          <cell r="H868" t="str">
            <v>95</v>
          </cell>
          <cell r="I868" t="str">
            <v>จ.ยะลา</v>
          </cell>
          <cell r="J868" t="str">
            <v>07</v>
          </cell>
          <cell r="K868" t="str">
            <v xml:space="preserve"> อ.กาบัง</v>
          </cell>
          <cell r="L868" t="str">
            <v>01</v>
          </cell>
          <cell r="M868" t="str">
            <v xml:space="preserve"> 'ต.กาบัง'</v>
          </cell>
          <cell r="N868" t="str">
            <v>05</v>
          </cell>
          <cell r="O868" t="str">
            <v xml:space="preserve"> หมู่ 5</v>
          </cell>
          <cell r="P868" t="str">
            <v>01</v>
          </cell>
          <cell r="Q868" t="str">
            <v>เปิดดำเนินการ</v>
          </cell>
          <cell r="S868" t="str">
            <v>95120</v>
          </cell>
          <cell r="V868" t="str">
            <v>21</v>
          </cell>
          <cell r="W868" t="str">
            <v>2.1 ทุติยภูมิระดับต้น</v>
          </cell>
          <cell r="AH868" t="str">
            <v>13806</v>
          </cell>
        </row>
        <row r="869">
          <cell r="A869" t="str">
            <v>001501000</v>
          </cell>
          <cell r="B869" t="str">
            <v>โรงพยาบาลเจาะไอร้อง</v>
          </cell>
          <cell r="C869" t="str">
            <v>21002</v>
          </cell>
          <cell r="D869" t="str">
            <v>กระทรวงสาธารณสุข สำนักงานปลัดกระทรวงสาธารณสุข</v>
          </cell>
          <cell r="E869" t="str">
            <v>07</v>
          </cell>
          <cell r="F869" t="str">
            <v>โรงพยาบาลชุมชน</v>
          </cell>
          <cell r="G869" t="str">
            <v>10</v>
          </cell>
          <cell r="H869" t="str">
            <v>96</v>
          </cell>
          <cell r="I869" t="str">
            <v>จ.นราธิวาส</v>
          </cell>
          <cell r="J869" t="str">
            <v>13</v>
          </cell>
          <cell r="K869" t="str">
            <v xml:space="preserve"> อ.เจาะไอร้อง</v>
          </cell>
          <cell r="L869" t="str">
            <v>01</v>
          </cell>
          <cell r="M869" t="str">
            <v xml:space="preserve"> 'ต.จวบ'</v>
          </cell>
          <cell r="N869" t="str">
            <v>01</v>
          </cell>
          <cell r="O869" t="str">
            <v xml:space="preserve"> หมู่ 1</v>
          </cell>
          <cell r="P869" t="str">
            <v>01</v>
          </cell>
          <cell r="Q869" t="str">
            <v>เปิดดำเนินการ</v>
          </cell>
          <cell r="S869" t="str">
            <v>96130</v>
          </cell>
          <cell r="V869" t="str">
            <v>21</v>
          </cell>
          <cell r="W869" t="str">
            <v>2.1 ทุติยภูมิระดับต้น</v>
          </cell>
          <cell r="AH869" t="str">
            <v>15010</v>
          </cell>
        </row>
        <row r="870">
          <cell r="A870" t="str">
            <v>001381700</v>
          </cell>
          <cell r="B870" t="str">
            <v>โรงพยาบาลเขาฉกรรจ์</v>
          </cell>
          <cell r="C870" t="str">
            <v>21002</v>
          </cell>
          <cell r="D870" t="str">
            <v>กระทรวงสาธารณสุข สำนักงานปลัดกระทรวงสาธารณสุข</v>
          </cell>
          <cell r="E870" t="str">
            <v>07</v>
          </cell>
          <cell r="F870" t="str">
            <v>โรงพยาบาลชุมชน</v>
          </cell>
          <cell r="G870" t="str">
            <v>30</v>
          </cell>
          <cell r="H870" t="str">
            <v>27</v>
          </cell>
          <cell r="I870" t="str">
            <v>จ.สระแก้ว</v>
          </cell>
          <cell r="J870" t="str">
            <v>07</v>
          </cell>
          <cell r="K870" t="str">
            <v xml:space="preserve"> อ.เขาฉกรรจ์</v>
          </cell>
          <cell r="L870" t="str">
            <v>01</v>
          </cell>
          <cell r="M870" t="str">
            <v xml:space="preserve"> 'ต.เขาฉกรรจ์'</v>
          </cell>
          <cell r="N870" t="str">
            <v>06</v>
          </cell>
          <cell r="O870" t="str">
            <v xml:space="preserve"> หมู่ 6</v>
          </cell>
          <cell r="P870" t="str">
            <v>01</v>
          </cell>
          <cell r="Q870" t="str">
            <v>เปิดดำเนินการ</v>
          </cell>
          <cell r="V870" t="str">
            <v>21</v>
          </cell>
          <cell r="W870" t="str">
            <v>2.1 ทุติยภูมิระดับต้น</v>
          </cell>
          <cell r="AH870" t="str">
            <v>13817</v>
          </cell>
        </row>
        <row r="871">
          <cell r="A871" t="str">
            <v>001165400</v>
          </cell>
          <cell r="B871" t="str">
            <v>โรงพยาบาลวิภาวดี</v>
          </cell>
          <cell r="C871" t="str">
            <v>21002</v>
          </cell>
          <cell r="D871" t="str">
            <v>กระทรวงสาธารณสุข สำนักงานปลัดกระทรวงสาธารณสุข</v>
          </cell>
          <cell r="E871" t="str">
            <v>07</v>
          </cell>
          <cell r="F871" t="str">
            <v>โรงพยาบาลชุมชน</v>
          </cell>
          <cell r="G871" t="str">
            <v>30</v>
          </cell>
          <cell r="H871" t="str">
            <v>84</v>
          </cell>
          <cell r="I871" t="str">
            <v>จ.สุราษฎร์ธานี</v>
          </cell>
          <cell r="J871" t="str">
            <v>19</v>
          </cell>
          <cell r="K871" t="str">
            <v xml:space="preserve"> อ.วิภาวดี</v>
          </cell>
          <cell r="L871" t="str">
            <v>02</v>
          </cell>
          <cell r="M871" t="str">
            <v xml:space="preserve"> 'ต.ตะกุกเหนือ'</v>
          </cell>
          <cell r="N871" t="str">
            <v>04</v>
          </cell>
          <cell r="O871" t="str">
            <v xml:space="preserve"> หมู่ 4</v>
          </cell>
          <cell r="P871" t="str">
            <v>01</v>
          </cell>
          <cell r="Q871" t="str">
            <v>เปิดดำเนินการ</v>
          </cell>
          <cell r="S871" t="str">
            <v>84180</v>
          </cell>
          <cell r="T871" t="str">
            <v>077292144</v>
          </cell>
          <cell r="U871" t="str">
            <v>077292135</v>
          </cell>
          <cell r="V871" t="str">
            <v>21</v>
          </cell>
          <cell r="W871" t="str">
            <v>2.1 ทุติยภูมิระดับต้น</v>
          </cell>
          <cell r="X871" t="str">
            <v>S</v>
          </cell>
          <cell r="Y871" t="str">
            <v xml:space="preserve">บริการ  </v>
          </cell>
          <cell r="AH871" t="str">
            <v>11654</v>
          </cell>
        </row>
        <row r="872">
          <cell r="A872" t="str">
            <v>001143300</v>
          </cell>
          <cell r="B872" t="str">
            <v>โรงพยาบาลธารโต</v>
          </cell>
          <cell r="C872" t="str">
            <v>21002</v>
          </cell>
          <cell r="D872" t="str">
            <v>กระทรวงสาธารณสุข สำนักงานปลัดกระทรวงสาธารณสุข</v>
          </cell>
          <cell r="E872" t="str">
            <v>07</v>
          </cell>
          <cell r="F872" t="str">
            <v>โรงพยาบาลชุมชน</v>
          </cell>
          <cell r="G872" t="str">
            <v>30</v>
          </cell>
          <cell r="H872" t="str">
            <v>95</v>
          </cell>
          <cell r="I872" t="str">
            <v>จ.ยะลา</v>
          </cell>
          <cell r="J872" t="str">
            <v>04</v>
          </cell>
          <cell r="K872" t="str">
            <v xml:space="preserve"> อ.ธารโต</v>
          </cell>
          <cell r="L872" t="str">
            <v>01</v>
          </cell>
          <cell r="M872" t="str">
            <v xml:space="preserve"> 'ต.ธารโต'</v>
          </cell>
          <cell r="N872" t="str">
            <v>01</v>
          </cell>
          <cell r="O872" t="str">
            <v xml:space="preserve"> หมู่ 1</v>
          </cell>
          <cell r="P872" t="str">
            <v>01</v>
          </cell>
          <cell r="Q872" t="str">
            <v>เปิดดำเนินการ</v>
          </cell>
          <cell r="R872" t="str">
            <v xml:space="preserve">104 ถ.สุขยางค์ </v>
          </cell>
          <cell r="S872" t="str">
            <v>95150</v>
          </cell>
          <cell r="T872" t="str">
            <v>073297041</v>
          </cell>
          <cell r="U872" t="str">
            <v>073297077</v>
          </cell>
          <cell r="V872" t="str">
            <v>21</v>
          </cell>
          <cell r="W872" t="str">
            <v>2.1 ทุติยภูมิระดับต้น</v>
          </cell>
          <cell r="X872" t="str">
            <v>S</v>
          </cell>
          <cell r="Y872" t="str">
            <v xml:space="preserve">บริการ  </v>
          </cell>
          <cell r="AH872" t="str">
            <v>11433</v>
          </cell>
        </row>
        <row r="873">
          <cell r="A873" t="str">
            <v>001145200</v>
          </cell>
          <cell r="B873" t="str">
            <v>โรงพยาบาลสมเด็จพระยุพราชเด่นชัย</v>
          </cell>
          <cell r="C873" t="str">
            <v>21002</v>
          </cell>
          <cell r="D873" t="str">
            <v>กระทรวงสาธารณสุข สำนักงานปลัดกระทรวงสาธารณสุข</v>
          </cell>
          <cell r="E873" t="str">
            <v>07</v>
          </cell>
          <cell r="F873" t="str">
            <v>โรงพยาบาลชุมชน</v>
          </cell>
          <cell r="G873" t="str">
            <v>30</v>
          </cell>
          <cell r="H873" t="str">
            <v>54</v>
          </cell>
          <cell r="I873" t="str">
            <v>จ.แพร่</v>
          </cell>
          <cell r="J873" t="str">
            <v>05</v>
          </cell>
          <cell r="K873" t="str">
            <v xml:space="preserve"> อ.เด่นชัย</v>
          </cell>
          <cell r="L873" t="str">
            <v>01</v>
          </cell>
          <cell r="M873" t="str">
            <v xml:space="preserve"> 'ต.เด่นชัย'</v>
          </cell>
          <cell r="N873" t="str">
            <v>09</v>
          </cell>
          <cell r="O873" t="str">
            <v xml:space="preserve"> หมู่ 9</v>
          </cell>
          <cell r="P873" t="str">
            <v>01</v>
          </cell>
          <cell r="Q873" t="str">
            <v>เปิดดำเนินการ</v>
          </cell>
          <cell r="R873" t="str">
            <v xml:space="preserve">เลขที  545   </v>
          </cell>
          <cell r="V873" t="str">
            <v>22</v>
          </cell>
          <cell r="W873" t="str">
            <v>2.2 ทุติยภูมิระดับกลาง</v>
          </cell>
          <cell r="AH873" t="str">
            <v>11452</v>
          </cell>
        </row>
        <row r="874">
          <cell r="A874" t="str">
            <v>001413800</v>
          </cell>
          <cell r="B874" t="str">
            <v>โรงพยาบาลท่าโรงช้าง</v>
          </cell>
          <cell r="C874" t="str">
            <v>21002</v>
          </cell>
          <cell r="D874" t="str">
            <v>กระทรวงสาธารณสุข สำนักงานปลัดกระทรวงสาธารณสุข</v>
          </cell>
          <cell r="E874" t="str">
            <v>07</v>
          </cell>
          <cell r="F874" t="str">
            <v>โรงพยาบาลชุมชน</v>
          </cell>
          <cell r="G874" t="str">
            <v>30</v>
          </cell>
          <cell r="H874" t="str">
            <v>84</v>
          </cell>
          <cell r="I874" t="str">
            <v>จ.สุราษฎร์ธานี</v>
          </cell>
          <cell r="J874" t="str">
            <v>17</v>
          </cell>
          <cell r="K874" t="str">
            <v xml:space="preserve"> อ.พุนพิน</v>
          </cell>
          <cell r="L874" t="str">
            <v>06</v>
          </cell>
          <cell r="M874" t="str">
            <v xml:space="preserve"> 'ต.ท่าโรงช้าง'</v>
          </cell>
          <cell r="N874" t="str">
            <v>03</v>
          </cell>
          <cell r="O874" t="str">
            <v xml:space="preserve"> หมู่ 3</v>
          </cell>
          <cell r="P874" t="str">
            <v>01</v>
          </cell>
          <cell r="Q874" t="str">
            <v>เปิดดำเนินการ</v>
          </cell>
          <cell r="R874" t="str">
            <v xml:space="preserve">114 </v>
          </cell>
          <cell r="S874" t="str">
            <v>84130</v>
          </cell>
          <cell r="T874" t="str">
            <v>077357164</v>
          </cell>
          <cell r="U874" t="str">
            <v>077357168</v>
          </cell>
          <cell r="V874" t="str">
            <v>22</v>
          </cell>
          <cell r="W874" t="str">
            <v>2.2 ทุติยภูมิระดับกลาง</v>
          </cell>
          <cell r="X874" t="str">
            <v>S</v>
          </cell>
          <cell r="Y874" t="str">
            <v xml:space="preserve">บริการ  </v>
          </cell>
          <cell r="AH874" t="str">
            <v>14138</v>
          </cell>
        </row>
        <row r="875">
          <cell r="A875" t="str">
            <v>001413600</v>
          </cell>
          <cell r="B875" t="str">
            <v>โรงพยาบาลศุกร์ศิริศรีสวัสดิ์</v>
          </cell>
          <cell r="C875" t="str">
            <v>21002</v>
          </cell>
          <cell r="D875" t="str">
            <v>กระทรวงสาธารณสุข สำนักงานปลัดกระทรวงสาธารณสุข</v>
          </cell>
          <cell r="E875" t="str">
            <v>07</v>
          </cell>
          <cell r="F875" t="str">
            <v>โรงพยาบาลชุมชน</v>
          </cell>
          <cell r="G875" t="str">
            <v>30</v>
          </cell>
          <cell r="H875" t="str">
            <v>71</v>
          </cell>
          <cell r="I875" t="str">
            <v>จ.กาญจนบุรี</v>
          </cell>
          <cell r="J875" t="str">
            <v>04</v>
          </cell>
          <cell r="K875" t="str">
            <v xml:space="preserve"> อ.ศรีสวัสดิ์</v>
          </cell>
          <cell r="L875" t="str">
            <v>02</v>
          </cell>
          <cell r="M875" t="str">
            <v xml:space="preserve"> 'ต.ด่านแม่แฉลบ'</v>
          </cell>
          <cell r="N875" t="str">
            <v>03</v>
          </cell>
          <cell r="O875" t="str">
            <v xml:space="preserve"> หมู่ 3</v>
          </cell>
          <cell r="P875" t="str">
            <v>01</v>
          </cell>
          <cell r="Q875" t="str">
            <v>เปิดดำเนินการ</v>
          </cell>
          <cell r="S875" t="str">
            <v>71250</v>
          </cell>
          <cell r="T875" t="str">
            <v>034597069</v>
          </cell>
          <cell r="U875" t="str">
            <v>034597111</v>
          </cell>
          <cell r="V875" t="str">
            <v>21</v>
          </cell>
          <cell r="W875" t="str">
            <v>2.1 ทุติยภูมิระดับต้น</v>
          </cell>
          <cell r="X875" t="str">
            <v>S</v>
          </cell>
          <cell r="Y875" t="str">
            <v xml:space="preserve">บริการ  </v>
          </cell>
          <cell r="AH875" t="str">
            <v>14136</v>
          </cell>
        </row>
        <row r="876">
          <cell r="A876" t="str">
            <v>001413900</v>
          </cell>
          <cell r="B876" t="str">
            <v>โรงพยาบาลรัษฎา</v>
          </cell>
          <cell r="C876" t="str">
            <v>21002</v>
          </cell>
          <cell r="D876" t="str">
            <v>กระทรวงสาธารณสุข สำนักงานปลัดกระทรวงสาธารณสุข</v>
          </cell>
          <cell r="E876" t="str">
            <v>07</v>
          </cell>
          <cell r="F876" t="str">
            <v>โรงพยาบาลชุมชน</v>
          </cell>
          <cell r="G876" t="str">
            <v>30</v>
          </cell>
          <cell r="H876" t="str">
            <v>92</v>
          </cell>
          <cell r="I876" t="str">
            <v>จ.ตรัง</v>
          </cell>
          <cell r="J876" t="str">
            <v>09</v>
          </cell>
          <cell r="K876" t="str">
            <v xml:space="preserve"> อ.รัษฎา</v>
          </cell>
          <cell r="L876" t="str">
            <v>01</v>
          </cell>
          <cell r="M876" t="str">
            <v xml:space="preserve"> 'ต.ควนเมา'</v>
          </cell>
          <cell r="N876" t="str">
            <v>00</v>
          </cell>
          <cell r="O876" t="str">
            <v xml:space="preserve"> หมู่ 0</v>
          </cell>
          <cell r="P876" t="str">
            <v>01</v>
          </cell>
          <cell r="Q876" t="str">
            <v>เปิดดำเนินการ</v>
          </cell>
          <cell r="R876" t="str">
            <v>184</v>
          </cell>
          <cell r="S876" t="str">
            <v>92160</v>
          </cell>
          <cell r="V876" t="str">
            <v>21</v>
          </cell>
          <cell r="W876" t="str">
            <v>2.1 ทุติยภูมิระดับต้น</v>
          </cell>
          <cell r="X876" t="str">
            <v>S</v>
          </cell>
          <cell r="Y876" t="str">
            <v xml:space="preserve">บริการ  </v>
          </cell>
          <cell r="AH876" t="str">
            <v>14139</v>
          </cell>
        </row>
        <row r="877">
          <cell r="A877" t="str">
            <v>001413500</v>
          </cell>
          <cell r="B877" t="str">
            <v>โรงพยาบาลบึงสามัคคี</v>
          </cell>
          <cell r="C877" t="str">
            <v>21002</v>
          </cell>
          <cell r="D877" t="str">
            <v>กระทรวงสาธารณสุข สำนักงานปลัดกระทรวงสาธารณสุข</v>
          </cell>
          <cell r="E877" t="str">
            <v>07</v>
          </cell>
          <cell r="F877" t="str">
            <v>โรงพยาบาลชุมชน</v>
          </cell>
          <cell r="G877" t="str">
            <v>30</v>
          </cell>
          <cell r="H877" t="str">
            <v>62</v>
          </cell>
          <cell r="I877" t="str">
            <v>จ.กำแพงเพชร</v>
          </cell>
          <cell r="J877" t="str">
            <v>10</v>
          </cell>
          <cell r="K877" t="str">
            <v xml:space="preserve"> อ.บึงสามัคคี</v>
          </cell>
          <cell r="L877" t="str">
            <v>03</v>
          </cell>
          <cell r="M877" t="str">
            <v xml:space="preserve"> 'ต.ระหาน'</v>
          </cell>
          <cell r="N877" t="str">
            <v>07</v>
          </cell>
          <cell r="O877" t="str">
            <v xml:space="preserve"> หมู่ 7</v>
          </cell>
          <cell r="P877" t="str">
            <v>01</v>
          </cell>
          <cell r="Q877" t="str">
            <v>เปิดดำเนินการ</v>
          </cell>
          <cell r="S877" t="str">
            <v>62210</v>
          </cell>
          <cell r="V877" t="str">
            <v>21</v>
          </cell>
          <cell r="W877" t="str">
            <v>2.1 ทุติยภูมิระดับต้น</v>
          </cell>
          <cell r="AH877" t="str">
            <v>14135</v>
          </cell>
        </row>
        <row r="878">
          <cell r="A878" t="str">
            <v>001080100</v>
          </cell>
          <cell r="B878" t="str">
            <v>โรงพยาบาลท่าช้าง</v>
          </cell>
          <cell r="C878" t="str">
            <v>21002</v>
          </cell>
          <cell r="D878" t="str">
            <v>กระทรวงสาธารณสุข สำนักงานปลัดกระทรวงสาธารณสุข</v>
          </cell>
          <cell r="E878" t="str">
            <v>07</v>
          </cell>
          <cell r="F878" t="str">
            <v>โรงพยาบาลชุมชน</v>
          </cell>
          <cell r="G878" t="str">
            <v>30</v>
          </cell>
          <cell r="H878" t="str">
            <v>17</v>
          </cell>
          <cell r="I878" t="str">
            <v>จ.สิงห์บุรี</v>
          </cell>
          <cell r="J878" t="str">
            <v>05</v>
          </cell>
          <cell r="K878" t="str">
            <v xml:space="preserve"> อ.ท่าช้าง</v>
          </cell>
          <cell r="L878" t="str">
            <v>02</v>
          </cell>
          <cell r="M878" t="str">
            <v xml:space="preserve"> 'ต.โพประจักษ์'</v>
          </cell>
          <cell r="N878" t="str">
            <v>04</v>
          </cell>
          <cell r="O878" t="str">
            <v xml:space="preserve"> หมู่ 4</v>
          </cell>
          <cell r="P878" t="str">
            <v>01</v>
          </cell>
          <cell r="Q878" t="str">
            <v>เปิดดำเนินการ</v>
          </cell>
          <cell r="R878" t="str">
            <v xml:space="preserve">76/4 </v>
          </cell>
          <cell r="S878" t="str">
            <v>16140</v>
          </cell>
          <cell r="T878" t="str">
            <v>036-595117</v>
          </cell>
          <cell r="U878" t="str">
            <v>036-595497</v>
          </cell>
          <cell r="V878" t="str">
            <v>22</v>
          </cell>
          <cell r="W878" t="str">
            <v>2.2 ทุติยภูมิระดับกลาง</v>
          </cell>
          <cell r="X878" t="str">
            <v>S</v>
          </cell>
          <cell r="Y878" t="str">
            <v xml:space="preserve">บริการ  </v>
          </cell>
          <cell r="AH878" t="str">
            <v>10801</v>
          </cell>
        </row>
        <row r="879">
          <cell r="A879" t="str">
            <v>001069200</v>
          </cell>
          <cell r="B879" t="str">
            <v>โรงพยาบาลสิงห์บุรี</v>
          </cell>
          <cell r="C879" t="str">
            <v>21002</v>
          </cell>
          <cell r="D879" t="str">
            <v>กระทรวงสาธารณสุข สำนักงานปลัดกระทรวงสาธารณสุข</v>
          </cell>
          <cell r="E879" t="str">
            <v>06</v>
          </cell>
          <cell r="F879" t="str">
            <v>โรงพยาบาลทั่วไป</v>
          </cell>
          <cell r="G879" t="str">
            <v>310</v>
          </cell>
          <cell r="H879" t="str">
            <v>17</v>
          </cell>
          <cell r="I879" t="str">
            <v>จ.สิงห์บุรี</v>
          </cell>
          <cell r="J879" t="str">
            <v>01</v>
          </cell>
          <cell r="K879" t="str">
            <v xml:space="preserve"> อ.เมืองสิงห์บุรี</v>
          </cell>
          <cell r="L879" t="str">
            <v>01</v>
          </cell>
          <cell r="M879" t="str">
            <v xml:space="preserve"> 'ต.บางพุทรา'</v>
          </cell>
          <cell r="N879" t="str">
            <v>00</v>
          </cell>
          <cell r="O879" t="str">
            <v xml:space="preserve"> หมู่ 0</v>
          </cell>
          <cell r="P879" t="str">
            <v>01</v>
          </cell>
          <cell r="Q879" t="str">
            <v>เปิดดำเนินการ</v>
          </cell>
          <cell r="R879" t="str">
            <v>917/3</v>
          </cell>
          <cell r="S879" t="str">
            <v>16000</v>
          </cell>
          <cell r="T879" t="str">
            <v>036-511060</v>
          </cell>
          <cell r="U879" t="str">
            <v>036-522515</v>
          </cell>
          <cell r="V879" t="str">
            <v>23</v>
          </cell>
          <cell r="W879" t="str">
            <v>2.3 ทุติยภูมิระดับสูง</v>
          </cell>
          <cell r="X879" t="str">
            <v>S</v>
          </cell>
          <cell r="Y879" t="str">
            <v xml:space="preserve">บริการ  </v>
          </cell>
          <cell r="AH879" t="str">
            <v>10692</v>
          </cell>
        </row>
        <row r="880">
          <cell r="A880" t="str">
            <v>001069000</v>
          </cell>
          <cell r="B880" t="str">
            <v>โรงพยาบาลพระนารายณ์มหาราช</v>
          </cell>
          <cell r="C880" t="str">
            <v>21002</v>
          </cell>
          <cell r="D880" t="str">
            <v>กระทรวงสาธารณสุข สำนักงานปลัดกระทรวงสาธารณสุข</v>
          </cell>
          <cell r="E880" t="str">
            <v>06</v>
          </cell>
          <cell r="F880" t="str">
            <v>โรงพยาบาลทั่วไป</v>
          </cell>
          <cell r="G880" t="str">
            <v>428</v>
          </cell>
          <cell r="H880" t="str">
            <v>16</v>
          </cell>
          <cell r="I880" t="str">
            <v>จ.ลพบุรี</v>
          </cell>
          <cell r="J880" t="str">
            <v>01</v>
          </cell>
          <cell r="K880" t="str">
            <v xml:space="preserve"> อ.เมืองลพบุรี</v>
          </cell>
          <cell r="L880" t="str">
            <v>06</v>
          </cell>
          <cell r="M880" t="str">
            <v xml:space="preserve"> 'ต.เขาสามยอด'</v>
          </cell>
          <cell r="N880" t="str">
            <v>01</v>
          </cell>
          <cell r="O880" t="str">
            <v xml:space="preserve"> หมู่ 1</v>
          </cell>
          <cell r="P880" t="str">
            <v>01</v>
          </cell>
          <cell r="Q880" t="str">
            <v>เปิดดำเนินการ</v>
          </cell>
          <cell r="R880" t="str">
            <v>260 ชุมชน 4 สันติสุข  ถ.พหลโยธิน เทศบาลเมืองเขาสามยอด</v>
          </cell>
          <cell r="S880" t="str">
            <v>15000</v>
          </cell>
          <cell r="T880" t="str">
            <v>036-621537</v>
          </cell>
          <cell r="U880" t="str">
            <v>036-412018</v>
          </cell>
          <cell r="V880" t="str">
            <v>23</v>
          </cell>
          <cell r="W880" t="str">
            <v>2.3 ทุติยภูมิระดับสูง</v>
          </cell>
          <cell r="X880" t="str">
            <v>S</v>
          </cell>
          <cell r="Y880" t="str">
            <v xml:space="preserve">บริการ  </v>
          </cell>
          <cell r="Z880" t="str">
            <v>02</v>
          </cell>
          <cell r="AA880" t="str">
            <v>แก้ไขชื่อ</v>
          </cell>
          <cell r="AB880" t="str">
            <v>เปลี่ยน จาก รพ.ลพบุรี เป็น รพ.พระนารายณ์มหาราช</v>
          </cell>
          <cell r="AH880" t="str">
            <v>10690</v>
          </cell>
        </row>
        <row r="881">
          <cell r="A881" t="str">
            <v>001079000</v>
          </cell>
          <cell r="B881" t="str">
            <v>โรงพยาบาลโคกสำโรง</v>
          </cell>
          <cell r="C881" t="str">
            <v>21002</v>
          </cell>
          <cell r="D881" t="str">
            <v>กระทรวงสาธารณสุข สำนักงานปลัดกระทรวงสาธารณสุข</v>
          </cell>
          <cell r="E881" t="str">
            <v>07</v>
          </cell>
          <cell r="F881" t="str">
            <v>โรงพยาบาลชุมชน</v>
          </cell>
          <cell r="G881" t="str">
            <v>120</v>
          </cell>
          <cell r="H881" t="str">
            <v>16</v>
          </cell>
          <cell r="I881" t="str">
            <v>จ.ลพบุรี</v>
          </cell>
          <cell r="J881" t="str">
            <v>03</v>
          </cell>
          <cell r="K881" t="str">
            <v xml:space="preserve"> อ.โคกสำโรง</v>
          </cell>
          <cell r="L881" t="str">
            <v>01</v>
          </cell>
          <cell r="M881" t="str">
            <v xml:space="preserve"> 'ต.โคกสำโรง'</v>
          </cell>
          <cell r="N881" t="str">
            <v>05</v>
          </cell>
          <cell r="O881" t="str">
            <v xml:space="preserve"> หมู่ 5</v>
          </cell>
          <cell r="P881" t="str">
            <v>01</v>
          </cell>
          <cell r="Q881" t="str">
            <v>เปิดดำเนินการ</v>
          </cell>
          <cell r="R881" t="str">
            <v>54/15 ถนนสุระนารายณ์</v>
          </cell>
          <cell r="S881" t="str">
            <v>15120</v>
          </cell>
          <cell r="T881" t="str">
            <v>036-624942</v>
          </cell>
          <cell r="U881" t="str">
            <v>036-624950</v>
          </cell>
          <cell r="V881" t="str">
            <v>22</v>
          </cell>
          <cell r="W881" t="str">
            <v>2.2 ทุติยภูมิระดับกลาง</v>
          </cell>
          <cell r="X881" t="str">
            <v>S</v>
          </cell>
          <cell r="Y881" t="str">
            <v xml:space="preserve">บริการ  </v>
          </cell>
          <cell r="AH881" t="str">
            <v>10790</v>
          </cell>
        </row>
        <row r="882">
          <cell r="A882" t="str">
            <v>001079700</v>
          </cell>
          <cell r="B882" t="str">
            <v>โรงพยาบาลหนองม่วง</v>
          </cell>
          <cell r="C882" t="str">
            <v>21002</v>
          </cell>
          <cell r="D882" t="str">
            <v>กระทรวงสาธารณสุข สำนักงานปลัดกระทรวงสาธารณสุข</v>
          </cell>
          <cell r="E882" t="str">
            <v>07</v>
          </cell>
          <cell r="F882" t="str">
            <v>โรงพยาบาลชุมชน</v>
          </cell>
          <cell r="G882" t="str">
            <v>30</v>
          </cell>
          <cell r="H882" t="str">
            <v>16</v>
          </cell>
          <cell r="I882" t="str">
            <v>จ.ลพบุรี</v>
          </cell>
          <cell r="J882" t="str">
            <v>11</v>
          </cell>
          <cell r="K882" t="str">
            <v xml:space="preserve"> อ.หนองม่วง</v>
          </cell>
          <cell r="L882" t="str">
            <v>01</v>
          </cell>
          <cell r="M882" t="str">
            <v xml:space="preserve"> 'ต.หนองม่วง'</v>
          </cell>
          <cell r="N882" t="str">
            <v>07</v>
          </cell>
          <cell r="O882" t="str">
            <v xml:space="preserve"> หมู่ 7</v>
          </cell>
          <cell r="P882" t="str">
            <v>01</v>
          </cell>
          <cell r="Q882" t="str">
            <v>เปิดดำเนินการ</v>
          </cell>
          <cell r="R882" t="str">
            <v>7/24 ถนนพหลโยธิน</v>
          </cell>
          <cell r="S882" t="str">
            <v>15170</v>
          </cell>
          <cell r="T882" t="str">
            <v>036-431585</v>
          </cell>
          <cell r="U882" t="str">
            <v>036-648412</v>
          </cell>
          <cell r="V882" t="str">
            <v>22</v>
          </cell>
          <cell r="W882" t="str">
            <v>2.2 ทุติยภูมิระดับกลาง</v>
          </cell>
          <cell r="X882" t="str">
            <v>S</v>
          </cell>
          <cell r="Y882" t="str">
            <v xml:space="preserve">บริการ  </v>
          </cell>
          <cell r="AH882" t="str">
            <v>10797</v>
          </cell>
        </row>
        <row r="883">
          <cell r="A883" t="str">
            <v>001079300</v>
          </cell>
          <cell r="B883" t="str">
            <v>โรงพยาบาลท่าหลวง</v>
          </cell>
          <cell r="C883" t="str">
            <v>21002</v>
          </cell>
          <cell r="D883" t="str">
            <v>กระทรวงสาธารณสุข สำนักงานปลัดกระทรวงสาธารณสุข</v>
          </cell>
          <cell r="E883" t="str">
            <v>07</v>
          </cell>
          <cell r="F883" t="str">
            <v>โรงพยาบาลชุมชน</v>
          </cell>
          <cell r="G883" t="str">
            <v>35</v>
          </cell>
          <cell r="H883" t="str">
            <v>16</v>
          </cell>
          <cell r="I883" t="str">
            <v>จ.ลพบุรี</v>
          </cell>
          <cell r="J883" t="str">
            <v>07</v>
          </cell>
          <cell r="K883" t="str">
            <v xml:space="preserve"> อ.ท่าหลวง</v>
          </cell>
          <cell r="L883" t="str">
            <v>01</v>
          </cell>
          <cell r="M883" t="str">
            <v xml:space="preserve"> 'ต.ท่าหลวง'</v>
          </cell>
          <cell r="N883" t="str">
            <v>09</v>
          </cell>
          <cell r="O883" t="str">
            <v xml:space="preserve"> หมู่ 9</v>
          </cell>
          <cell r="P883" t="str">
            <v>01</v>
          </cell>
          <cell r="Q883" t="str">
            <v>เปิดดำเนินการ</v>
          </cell>
          <cell r="R883" t="str">
            <v>29 ถนนชัยบาดาล-ด่านขุนทด</v>
          </cell>
          <cell r="S883" t="str">
            <v>15230</v>
          </cell>
          <cell r="T883" t="str">
            <v>036-497105</v>
          </cell>
          <cell r="U883" t="str">
            <v>036-646342</v>
          </cell>
          <cell r="V883" t="str">
            <v>21</v>
          </cell>
          <cell r="W883" t="str">
            <v>2.1 ทุติยภูมิระดับต้น</v>
          </cell>
          <cell r="X883" t="str">
            <v>S</v>
          </cell>
          <cell r="Y883" t="str">
            <v xml:space="preserve">บริการ  </v>
          </cell>
          <cell r="AH883" t="str">
            <v>10793</v>
          </cell>
        </row>
        <row r="884">
          <cell r="A884" t="str">
            <v>002469200</v>
          </cell>
          <cell r="B884" t="str">
            <v>โรงพยาบาลเฉลิมพระเกียรติ</v>
          </cell>
          <cell r="C884" t="str">
            <v>21002</v>
          </cell>
          <cell r="D884" t="str">
            <v>กระทรวงสาธารณสุข สำนักงานปลัดกระทรวงสาธารณสุข</v>
          </cell>
          <cell r="E884" t="str">
            <v>07</v>
          </cell>
          <cell r="F884" t="str">
            <v>โรงพยาบาลชุมชน</v>
          </cell>
          <cell r="G884" t="str">
            <v>30</v>
          </cell>
          <cell r="H884" t="str">
            <v>30</v>
          </cell>
          <cell r="I884" t="str">
            <v>จ.นครราชสีมา</v>
          </cell>
          <cell r="J884" t="str">
            <v>32</v>
          </cell>
          <cell r="K884" t="str">
            <v xml:space="preserve"> อ.เฉลิมพระเกียรติ</v>
          </cell>
          <cell r="L884" t="str">
            <v>02</v>
          </cell>
          <cell r="M884" t="str">
            <v xml:space="preserve"> 'ต.ท่าช้าง'</v>
          </cell>
          <cell r="N884" t="str">
            <v>15</v>
          </cell>
          <cell r="O884" t="str">
            <v xml:space="preserve"> หมู่ 15</v>
          </cell>
          <cell r="P884" t="str">
            <v>01</v>
          </cell>
          <cell r="Q884" t="str">
            <v>เปิดดำเนินการ</v>
          </cell>
          <cell r="R884" t="str">
            <v>เลขที่ 444</v>
          </cell>
          <cell r="S884" t="str">
            <v>30230</v>
          </cell>
          <cell r="T884" t="str">
            <v>081-7900797</v>
          </cell>
          <cell r="V884" t="str">
            <v>21</v>
          </cell>
          <cell r="W884" t="str">
            <v>2.1 ทุติยภูมิระดับต้น</v>
          </cell>
          <cell r="X884" t="str">
            <v>S</v>
          </cell>
          <cell r="Y884" t="str">
            <v xml:space="preserve">บริการ  </v>
          </cell>
          <cell r="AC884" t="str">
            <v>2011-05-11</v>
          </cell>
          <cell r="AE884" t="str">
            <v>2011-06-01</v>
          </cell>
          <cell r="AH884" t="str">
            <v>24692</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B-VViP" refreshedDate="45491.909553587961" createdVersion="6" refreshedVersion="7" minRefreshableVersion="3" recordCount="898" xr:uid="{72B3E4D1-57A9-412C-9E37-AA1D49891AC4}">
  <cacheSource type="worksheet">
    <worksheetSource ref="A2:T900" sheet="Risk7_PlusY67"/>
  </cacheSource>
  <cacheFields count="20">
    <cacheField name="ID" numFmtId="0">
      <sharedItems containsSemiMixedTypes="0" containsString="0" containsNumber="1" containsInteger="1" minValue="1" maxValue="898"/>
    </cacheField>
    <cacheField name="เขต" numFmtId="0">
      <sharedItems containsSemiMixedTypes="0" containsString="0" containsNumber="1" containsInteger="1" minValue="1" maxValue="12"/>
    </cacheField>
    <cacheField name="จังหวัด" numFmtId="0">
      <sharedItems/>
    </cacheField>
    <cacheField name="รหัส" numFmtId="49">
      <sharedItems/>
    </cacheField>
    <cacheField name="หน่วยงาน" numFmtId="0">
      <sharedItems/>
    </cacheField>
    <cacheField name="ประเภท" numFmtId="0">
      <sharedItems/>
    </cacheField>
    <cacheField name="เตียง" numFmtId="0">
      <sharedItems containsSemiMixedTypes="0" containsString="0" containsNumber="1" containsInteger="1" minValue="0" maxValue="1478"/>
    </cacheField>
    <cacheField name="กลุ่มโรงพยาบาล" numFmtId="0">
      <sharedItems/>
    </cacheField>
    <cacheField name="CR" numFmtId="4">
      <sharedItems containsSemiMixedTypes="0" containsString="0" containsNumber="1" minValue="0.55000000000000004" maxValue="31.29"/>
    </cacheField>
    <cacheField name="QR" numFmtId="4">
      <sharedItems containsSemiMixedTypes="0" containsString="0" containsNumber="1" minValue="0.44" maxValue="31.07"/>
    </cacheField>
    <cacheField name="Cash" numFmtId="4">
      <sharedItems containsSemiMixedTypes="0" containsString="0" containsNumber="1" minValue="0.1" maxValue="28.05"/>
    </cacheField>
    <cacheField name="NWC" numFmtId="4">
      <sharedItems containsSemiMixedTypes="0" containsString="0" containsNumber="1" minValue="-28462379.149999999" maxValue="2836123381.6100001"/>
    </cacheField>
    <cacheField name="NI+Depreciation" numFmtId="187">
      <sharedItems containsSemiMixedTypes="0" containsString="0" containsNumber="1" minValue="-449273440.68000001" maxValue="654829583.12"/>
    </cacheField>
    <cacheField name="Liquid Index" numFmtId="0">
      <sharedItems containsSemiMixedTypes="0" containsString="0" containsNumber="1" containsInteger="1" minValue="0" maxValue="3"/>
    </cacheField>
    <cacheField name="StatusIndex" numFmtId="0">
      <sharedItems containsSemiMixedTypes="0" containsString="0" containsNumber="1" containsInteger="1" minValue="0" maxValue="2"/>
    </cacheField>
    <cacheField name="Survival Index" numFmtId="0">
      <sharedItems containsSemiMixedTypes="0" containsString="0" containsNumber="1" containsInteger="1" minValue="0" maxValue="2"/>
    </cacheField>
    <cacheField name="Months" numFmtId="188">
      <sharedItems containsMixedTypes="1" containsNumber="1" minValue="0" maxValue="2952.9"/>
    </cacheField>
    <cacheField name="Risk Scoring" numFmtId="0">
      <sharedItems containsSemiMixedTypes="0" containsString="0" containsNumber="1" containsInteger="1" minValue="0" maxValue="7" count="8">
        <n v="0"/>
        <n v="1"/>
        <n v="3"/>
        <n v="7"/>
        <n v="2"/>
        <n v="6"/>
        <n v="5"/>
        <n v="4"/>
      </sharedItems>
    </cacheField>
    <cacheField name="EBITDA" numFmtId="187">
      <sharedItems containsSemiMixedTypes="0" containsString="0" containsNumber="1" minValue="-125165996.79000001" maxValue="728102388.05999994"/>
    </cacheField>
    <cacheField name="เงินบำรุงคงเหลือสุทธิ" numFmtId="187">
      <sharedItems containsSemiMixedTypes="0" containsString="0" containsNumber="1" minValue="-595751396.13" maxValue="1930897088.06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B-VViP" refreshedDate="45491.909554166668" createdVersion="6" refreshedVersion="7" minRefreshableVersion="3" recordCount="902" xr:uid="{927A79A1-21B4-4AE8-BACE-CA770BD02CDD}">
  <cacheSource type="worksheet">
    <worksheetSource ref="A2:T904" sheet="Risk7_PlusY67"/>
  </cacheSource>
  <cacheFields count="20">
    <cacheField name="ID" numFmtId="0">
      <sharedItems containsSemiMixedTypes="0" containsString="0" containsNumber="1" containsInteger="1" minValue="1" maxValue="902"/>
    </cacheField>
    <cacheField name="เขต" numFmtId="0">
      <sharedItems containsSemiMixedTypes="0" containsString="0" containsNumber="1" containsInteger="1" minValue="1" maxValue="12"/>
    </cacheField>
    <cacheField name="จังหวัด" numFmtId="0">
      <sharedItems/>
    </cacheField>
    <cacheField name="รหัส" numFmtId="49">
      <sharedItems/>
    </cacheField>
    <cacheField name="หน่วยงาน" numFmtId="0">
      <sharedItems/>
    </cacheField>
    <cacheField name="ประเภท" numFmtId="0">
      <sharedItems/>
    </cacheField>
    <cacheField name="เตียง" numFmtId="0">
      <sharedItems containsSemiMixedTypes="0" containsString="0" containsNumber="1" containsInteger="1" minValue="0" maxValue="1478"/>
    </cacheField>
    <cacheField name="กลุ่มโรงพยาบาล" numFmtId="0">
      <sharedItems/>
    </cacheField>
    <cacheField name="CR" numFmtId="4">
      <sharedItems containsSemiMixedTypes="0" containsString="0" containsNumber="1" minValue="0.55000000000000004" maxValue="31.29"/>
    </cacheField>
    <cacheField name="QR" numFmtId="4">
      <sharedItems containsSemiMixedTypes="0" containsString="0" containsNumber="1" minValue="0.44" maxValue="31.07"/>
    </cacheField>
    <cacheField name="Cash" numFmtId="4">
      <sharedItems containsSemiMixedTypes="0" containsString="0" containsNumber="1" minValue="0.1" maxValue="28.05"/>
    </cacheField>
    <cacheField name="NWC" numFmtId="4">
      <sharedItems containsSemiMixedTypes="0" containsString="0" containsNumber="1" minValue="-28462379.149999999" maxValue="2836123381.6100001"/>
    </cacheField>
    <cacheField name="NI+Depreciation" numFmtId="187">
      <sharedItems containsSemiMixedTypes="0" containsString="0" containsNumber="1" minValue="-449273440.68000001" maxValue="654829583.12"/>
    </cacheField>
    <cacheField name="Liquid Index" numFmtId="0">
      <sharedItems containsSemiMixedTypes="0" containsString="0" containsNumber="1" containsInteger="1" minValue="0" maxValue="3"/>
    </cacheField>
    <cacheField name="StatusIndex" numFmtId="0">
      <sharedItems containsSemiMixedTypes="0" containsString="0" containsNumber="1" containsInteger="1" minValue="0" maxValue="2"/>
    </cacheField>
    <cacheField name="Survival Index" numFmtId="0">
      <sharedItems containsSemiMixedTypes="0" containsString="0" containsNumber="1" containsInteger="1" minValue="0" maxValue="2"/>
    </cacheField>
    <cacheField name="Months" numFmtId="188">
      <sharedItems containsMixedTypes="1" containsNumber="1" minValue="0" maxValue="2952.9"/>
    </cacheField>
    <cacheField name="Risk Scoring" numFmtId="0">
      <sharedItems containsSemiMixedTypes="0" containsString="0" containsNumber="1" containsInteger="1" minValue="0" maxValue="7" count="8">
        <n v="0"/>
        <n v="1"/>
        <n v="3"/>
        <n v="7"/>
        <n v="2"/>
        <n v="6"/>
        <n v="5"/>
        <n v="4"/>
      </sharedItems>
    </cacheField>
    <cacheField name="EBITDA" numFmtId="187">
      <sharedItems containsSemiMixedTypes="0" containsString="0" containsNumber="1" minValue="-125165996.79000001" maxValue="728102388.05999994"/>
    </cacheField>
    <cacheField name="เงินบำรุงคงเหลือสุทธิ" numFmtId="187">
      <sharedItems containsSemiMixedTypes="0" containsString="0" containsNumber="1" minValue="-595751396.13" maxValue="1930897088.06999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B-VViP" refreshedDate="45587.607235532407" createdVersion="7" refreshedVersion="7" minRefreshableVersion="3" recordCount="902" xr:uid="{6144FAD6-BDCC-4A38-9A54-03D3877A338C}">
  <cacheSource type="worksheet">
    <worksheetSource ref="A4:AT906" sheet="Raw_DATA"/>
  </cacheSource>
  <cacheFields count="46">
    <cacheField name="OrgID" numFmtId="0">
      <sharedItems/>
    </cacheField>
    <cacheField name="Org" numFmtId="0">
      <sharedItems/>
    </cacheField>
    <cacheField name="กลุ่มระดับบริการ" numFmtId="0">
      <sharedItems count="14">
        <s v="รพศ.A B&gt;700to1000"/>
        <s v="รพช.F1 P50,000-100,000"/>
        <s v="รพช.M2 B&gt;100"/>
        <s v="รพช.F2 P&lt;=30,000"/>
        <s v="รพช.F1 P&lt;=50,000"/>
        <s v="รพท.M1 B&gt;200"/>
        <s v="รพช.F2 P30,000-60,000"/>
        <s v="รพช.M2 B&lt;=100"/>
        <s v="รพช.F3 P&lt;=15,000"/>
        <s v="รพท.S B&gt;400"/>
        <s v="รพท.S B&lt;=400"/>
        <s v="รพช.F3 P15,000-25,000"/>
        <s v="รพศ.A B&lt;=700"/>
        <s v="รพศ.A B&gt;1000"/>
      </sharedItems>
    </cacheField>
    <cacheField name="กลุ่ม" numFmtId="0">
      <sharedItems containsSemiMixedTypes="0" containsString="0" containsNumber="1" containsInteger="1" minValue="2" maxValue="20" count="14">
        <n v="19"/>
        <n v="10"/>
        <n v="13"/>
        <n v="5"/>
        <n v="9"/>
        <n v="15"/>
        <n v="6"/>
        <n v="12"/>
        <n v="2"/>
        <n v="17"/>
        <n v="16"/>
        <n v="3"/>
        <n v="18"/>
        <n v="20"/>
      </sharedItems>
    </cacheField>
    <cacheField name="Current Ratio" numFmtId="187">
      <sharedItems containsSemiMixedTypes="0" containsString="0" containsNumber="1" minValue="0.53" maxValue="34.270000000000003"/>
    </cacheField>
    <cacheField name="Quick Ratio" numFmtId="187">
      <sharedItems containsSemiMixedTypes="0" containsString="0" containsNumber="1" minValue="0.42" maxValue="34"/>
    </cacheField>
    <cacheField name="Cash Ratio" numFmtId="187">
      <sharedItems containsSemiMixedTypes="0" containsString="0" containsNumber="1" minValue="0.2" maxValue="32.69"/>
    </cacheField>
    <cacheField name="Networking Capital" numFmtId="187">
      <sharedItems containsSemiMixedTypes="0" containsString="0" containsNumber="1" minValue="-24334152.030000001" maxValue="2592647878.8099999"/>
    </cacheField>
    <cacheField name="NI+Depreciation" numFmtId="187">
      <sharedItems containsSemiMixedTypes="0" containsString="0" containsNumber="1" minValue="-429301152.58999997" maxValue="593846624.72000003"/>
    </cacheField>
    <cacheField name="EBITDA" numFmtId="187">
      <sharedItems containsSemiMixedTypes="0" containsString="0" containsNumber="1" minValue="-165512856.81" maxValue="647845958.17999995"/>
    </cacheField>
    <cacheField name="เงินบำรุงคงเหลือสุทธิ" numFmtId="187">
      <sharedItems containsSemiMixedTypes="0" containsString="0" containsNumber="1" minValue="-873892763.07000005" maxValue="2031482686.6199999"/>
    </cacheField>
    <cacheField name="Operating Margin %" numFmtId="187">
      <sharedItems containsSemiMixedTypes="0" containsString="0" containsNumber="1" minValue="-46.59" maxValue="78.12"/>
    </cacheField>
    <cacheField name="Return on Asset %" numFmtId="187">
      <sharedItems containsSemiMixedTypes="0" containsString="0" containsNumber="1" minValue="-86.26" maxValue="60.92"/>
    </cacheField>
    <cacheField name="Average Payment Period (ยาและเวชภัณฑ์มิใช่ยา)" numFmtId="187">
      <sharedItems containsSemiMixedTypes="0" containsString="0" containsNumber="1" containsInteger="1" minValue="0" maxValue="622"/>
    </cacheField>
    <cacheField name="Average Collection Period-สิทธิ UC" numFmtId="187">
      <sharedItems containsSemiMixedTypes="0" containsString="0" containsNumber="1" containsInteger="1" minValue="0" maxValue="717"/>
    </cacheField>
    <cacheField name="Average Collection Period- CSMBS" numFmtId="187">
      <sharedItems containsSemiMixedTypes="0" containsString="0" containsNumber="1" containsInteger="1" minValue="9" maxValue="2017"/>
    </cacheField>
    <cacheField name="Average Collection Period-SSS" numFmtId="187">
      <sharedItems containsSemiMixedTypes="0" containsString="0" containsNumber="1" containsInteger="1" minValue="-1358" maxValue="1335"/>
    </cacheField>
    <cacheField name="Inventory Management" numFmtId="187">
      <sharedItems containsSemiMixedTypes="0" containsString="0" containsNumber="1" containsInteger="1" minValue="16" maxValue="145"/>
    </cacheField>
    <cacheField name="OPM_Q1" numFmtId="187">
      <sharedItems containsSemiMixedTypes="0" containsString="0" containsNumber="1" minValue="-15.01" maxValue="3.02"/>
    </cacheField>
    <cacheField name="OPM_Q3" numFmtId="187">
      <sharedItems containsSemiMixedTypes="0" containsString="0" containsNumber="1" minValue="0.95" maxValue="12.762499999999999"/>
    </cacheField>
    <cacheField name="OPM_IQR" numFmtId="187">
      <sharedItems containsSemiMixedTypes="0" containsString="0" containsNumber="1" minValue="5.3624999999999998" maxValue="19.41"/>
    </cacheField>
    <cacheField name="OPM_LB" numFmtId="187">
      <sharedItems containsSemiMixedTypes="0" containsString="0" containsNumber="1" minValue="-44.125" maxValue="-6.4450000000000003"/>
    </cacheField>
    <cacheField name="OPM_UB" numFmtId="187">
      <sharedItems containsSemiMixedTypes="0" containsString="0" containsNumber="1" minValue="14.451249999999998" maxValue="37.129999999999995"/>
    </cacheField>
    <cacheField name="OPM_outlier" numFmtId="187">
      <sharedItems/>
    </cacheField>
    <cacheField name="ROA_Q1" numFmtId="187">
      <sharedItems containsSemiMixedTypes="0" containsString="0" containsNumber="1" minValue="-18.744999999999997" maxValue="-3.11"/>
    </cacheField>
    <cacheField name="ROA_Q3" numFmtId="187">
      <sharedItems containsSemiMixedTypes="0" containsString="0" containsNumber="1" minValue="-3.92" maxValue="7.5674999999999999"/>
    </cacheField>
    <cacheField name="ROA_IQR" numFmtId="187">
      <sharedItems containsSemiMixedTypes="0" containsString="0" containsNumber="1" minValue="6.4850000000000003" maxValue="16.66"/>
    </cacheField>
    <cacheField name="ROA_LB" numFmtId="187">
      <sharedItems containsSemiMixedTypes="0" containsString="0" containsNumber="1" minValue="-42.812499999999993" maxValue="-15.307500000000001"/>
    </cacheField>
    <cacheField name="ROA_UB" numFmtId="187">
      <sharedItems containsSemiMixedTypes="0" containsString="0" containsNumber="1" minValue="10.6325" maxValue="32.557500000000005"/>
    </cacheField>
    <cacheField name="ROA_outlier" numFmtId="187">
      <sharedItems/>
    </cacheField>
    <cacheField name="chkroa" numFmtId="0">
      <sharedItems containsSemiMixedTypes="0" containsString="0" containsNumber="1" containsInteger="1" minValue="0" maxValue="1" count="2">
        <n v="0"/>
        <n v="1"/>
      </sharedItems>
    </cacheField>
    <cacheField name="chkpom" numFmtId="0">
      <sharedItems containsSemiMixedTypes="0" containsString="0" containsNumber="1" containsInteger="1" minValue="0" maxValue="1" count="2">
        <n v="0"/>
        <n v="1"/>
      </sharedItems>
    </cacheField>
    <cacheField name="OPM_Q12" numFmtId="187">
      <sharedItems containsSemiMixedTypes="0" containsString="0" containsNumber="1" minValue="-25.905000000000001" maxValue="3.02"/>
    </cacheField>
    <cacheField name="OPM_Q32" numFmtId="187">
      <sharedItems containsSemiMixedTypes="0" containsString="0" containsNumber="1" minValue="-11.835000000000001" maxValue="12.762499999999999"/>
    </cacheField>
    <cacheField name="OPM_IQR2" numFmtId="187">
      <sharedItems containsSemiMixedTypes="0" containsString="0" containsNumber="1" minValue="5.3624999999999998" maxValue="19.41"/>
    </cacheField>
    <cacheField name="OPM_LB2" numFmtId="187">
      <sharedItems containsSemiMixedTypes="0" containsString="0" containsNumber="1" minValue="-47.010000000000005" maxValue="-6.4450000000000003"/>
    </cacheField>
    <cacheField name="OPM_UB2" numFmtId="187">
      <sharedItems containsSemiMixedTypes="0" containsString="0" containsNumber="1" minValue="9.27" maxValue="37.129999999999995"/>
    </cacheField>
    <cacheField name="OPM_outlier2" numFmtId="187">
      <sharedItems count="3">
        <b v="0"/>
        <b v="1"/>
        <e v="#NUM!" u="1"/>
      </sharedItems>
    </cacheField>
    <cacheField name="ROA_Q12" numFmtId="187">
      <sharedItems containsSemiMixedTypes="0" containsString="0" containsNumber="1" minValue="-26.35" maxValue="-3.11"/>
    </cacheField>
    <cacheField name="ROA_Q32" numFmtId="187">
      <sharedItems containsSemiMixedTypes="0" containsString="0" containsNumber="1" minValue="-10.225000000000001" maxValue="7.5674999999999999"/>
    </cacheField>
    <cacheField name="ROA_IQR2" numFmtId="187">
      <sharedItems containsSemiMixedTypes="0" containsString="0" containsNumber="1" minValue="6.4850000000000003" maxValue="16.66"/>
    </cacheField>
    <cacheField name="ROA_LB2" numFmtId="187">
      <sharedItems containsSemiMixedTypes="0" containsString="0" containsNumber="1" minValue="-50.537500000000001" maxValue="-15.307500000000001"/>
    </cacheField>
    <cacheField name="ROA_UB2" numFmtId="187">
      <sharedItems containsSemiMixedTypes="0" containsString="0" containsNumber="1" minValue="10.6325" maxValue="32.557500000000005"/>
    </cacheField>
    <cacheField name="ROA_outlier2" numFmtId="187">
      <sharedItems count="3">
        <b v="0"/>
        <b v="1"/>
        <e v="#NUM!" u="1"/>
      </sharedItems>
    </cacheField>
    <cacheField name="กลุ่มระดับบริการ2" numFmtId="0">
      <sharedItems count="17">
        <s v="รพศ.A B&gt;700to1000"/>
        <s v="รพช.F1 P50,000-100,000"/>
        <s v="รพช.M2 B&gt;100"/>
        <s v="รพช.F2 P&lt;=30,000"/>
        <s v="รพช.F1 P&lt;=50,000"/>
        <s v="รพท.M1 B&lt;=200"/>
        <s v="รพช.F2 P30,000-60,000"/>
        <s v="รพช.M2 B&lt;=100"/>
        <s v="รพช.F3 P&lt;=15,000"/>
        <s v="รพท.M1 B&gt;200"/>
        <s v="รพท.S B&gt;400"/>
        <s v="รพท.S B&lt;=400"/>
        <s v="รพช.F3 P15,000-25,000"/>
        <s v="รพศ.A B&lt;=700"/>
        <s v="รพศ.A B&gt;1000"/>
        <s v="รพช.F2 P60,000-90,000"/>
        <s v="รพช.F3 P&gt;=25,000" u="1"/>
      </sharedItems>
    </cacheField>
    <cacheField name="กลุ่ม2" numFmtId="0">
      <sharedItems containsSemiMixedTypes="0" containsString="0" containsNumber="1" containsInteger="1" minValue="2" maxValue="20" count="17">
        <n v="19"/>
        <n v="10"/>
        <n v="13"/>
        <n v="5"/>
        <n v="9"/>
        <n v="14"/>
        <n v="6"/>
        <n v="12"/>
        <n v="2"/>
        <n v="15"/>
        <n v="17"/>
        <n v="16"/>
        <n v="3"/>
        <n v="18"/>
        <n v="20"/>
        <n v="7"/>
        <n v="4" u="1"/>
      </sharedItems>
    </cacheField>
  </cacheFields>
  <extLst>
    <ext xmlns:x14="http://schemas.microsoft.com/office/spreadsheetml/2009/9/main" uri="{725AE2AE-9491-48be-B2B4-4EB974FC3084}">
      <x14:pivotCacheDefinition pivotCacheId="2059849625"/>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t'Now" refreshedDate="45588.870899074071" createdVersion="8" refreshedVersion="7" minRefreshableVersion="3" recordCount="902" xr:uid="{D5360111-4B05-4F67-AD63-FF9DA39BD428}">
  <cacheSource type="worksheet">
    <worksheetSource ref="A4:AF906" sheet="Raw_DATA"/>
  </cacheSource>
  <cacheFields count="32">
    <cacheField name="OrgID" numFmtId="0">
      <sharedItems/>
    </cacheField>
    <cacheField name="Org" numFmtId="0">
      <sharedItems/>
    </cacheField>
    <cacheField name="กลุ่มระดับบริการ" numFmtId="0">
      <sharedItems count="17">
        <s v="รพศ.A B&gt;700to1000"/>
        <s v="รพช.F1 P50,000-100,000"/>
        <s v="รพช.M2 B&gt;100"/>
        <s v="รพช.F2 P&lt;=30,000"/>
        <s v="รพช.F1 P&lt;=50,000"/>
        <s v="รพท.M1 B&gt;200"/>
        <s v="รพช.F2 P30,000-60,000"/>
        <s v="รพช.M2 B&lt;=100"/>
        <s v="รพช.F3 P&lt;=15,000"/>
        <s v="รพท.S B&gt;400"/>
        <s v="รพท.S B&lt;=400"/>
        <s v="รพช.F3 P15,000-25,000"/>
        <s v="รพศ.A B&lt;=700"/>
        <s v="รพศ.A B&gt;1000"/>
        <s v="รพช.F2 P60,000-90,000" u="1"/>
        <s v="รพช.F3 P&gt;=25,000" u="1"/>
        <s v="รพท.M1 B&lt;=200" u="1"/>
      </sharedItems>
    </cacheField>
    <cacheField name="กลุ่ม" numFmtId="0">
      <sharedItems containsSemiMixedTypes="0" containsString="0" containsNumber="1" containsInteger="1" minValue="2" maxValue="20" count="17">
        <n v="19"/>
        <n v="10"/>
        <n v="13"/>
        <n v="5"/>
        <n v="9"/>
        <n v="15"/>
        <n v="6"/>
        <n v="12"/>
        <n v="2"/>
        <n v="17"/>
        <n v="16"/>
        <n v="3"/>
        <n v="18"/>
        <n v="20"/>
        <n v="14" u="1"/>
        <n v="7" u="1"/>
        <n v="4" u="1"/>
      </sharedItems>
    </cacheField>
    <cacheField name="Current Ratio" numFmtId="187">
      <sharedItems containsSemiMixedTypes="0" containsString="0" containsNumber="1" minValue="0.53" maxValue="34.270000000000003"/>
    </cacheField>
    <cacheField name="Quick Ratio" numFmtId="187">
      <sharedItems containsSemiMixedTypes="0" containsString="0" containsNumber="1" minValue="0.42" maxValue="34"/>
    </cacheField>
    <cacheField name="Cash Ratio" numFmtId="187">
      <sharedItems containsSemiMixedTypes="0" containsString="0" containsNumber="1" minValue="0.2" maxValue="32.69"/>
    </cacheField>
    <cacheField name="Networking Capital" numFmtId="187">
      <sharedItems containsSemiMixedTypes="0" containsString="0" containsNumber="1" minValue="-24334152.030000001" maxValue="2592647878.8099999"/>
    </cacheField>
    <cacheField name="NI+Depreciation" numFmtId="187">
      <sharedItems containsSemiMixedTypes="0" containsString="0" containsNumber="1" minValue="-429301152.58999997" maxValue="593846624.72000003"/>
    </cacheField>
    <cacheField name="EBITDA" numFmtId="187">
      <sharedItems containsSemiMixedTypes="0" containsString="0" containsNumber="1" minValue="-165512856.81" maxValue="647845958.17999995"/>
    </cacheField>
    <cacheField name="เงินบำรุงคงเหลือสุทธิ" numFmtId="187">
      <sharedItems containsSemiMixedTypes="0" containsString="0" containsNumber="1" minValue="-873892763.07000005" maxValue="2031482686.6199999"/>
    </cacheField>
    <cacheField name="Operating Margin %" numFmtId="187">
      <sharedItems containsSemiMixedTypes="0" containsString="0" containsNumber="1" minValue="-46.59" maxValue="78.12"/>
    </cacheField>
    <cacheField name="Return on Asset %" numFmtId="187">
      <sharedItems containsSemiMixedTypes="0" containsString="0" containsNumber="1" minValue="-86.26" maxValue="60.92"/>
    </cacheField>
    <cacheField name="Average Payment Period (ยาและเวชภัณฑ์มิใช่ยา)" numFmtId="187">
      <sharedItems containsSemiMixedTypes="0" containsString="0" containsNumber="1" containsInteger="1" minValue="0" maxValue="622"/>
    </cacheField>
    <cacheField name="Average Collection Period-สิทธิ UC" numFmtId="187">
      <sharedItems containsSemiMixedTypes="0" containsString="0" containsNumber="1" containsInteger="1" minValue="0" maxValue="717"/>
    </cacheField>
    <cacheField name="Average Collection Period- CSMBS" numFmtId="187">
      <sharedItems containsSemiMixedTypes="0" containsString="0" containsNumber="1" containsInteger="1" minValue="9" maxValue="2017"/>
    </cacheField>
    <cacheField name="Average Collection Period-SSS" numFmtId="187">
      <sharedItems containsSemiMixedTypes="0" containsString="0" containsNumber="1" containsInteger="1" minValue="-1358" maxValue="1335"/>
    </cacheField>
    <cacheField name="Inventory Management" numFmtId="187">
      <sharedItems containsSemiMixedTypes="0" containsString="0" containsNumber="1" containsInteger="1" minValue="16" maxValue="145"/>
    </cacheField>
    <cacheField name="OPM_Q1" numFmtId="187">
      <sharedItems containsSemiMixedTypes="0" containsString="0" containsNumber="1" minValue="-15.01" maxValue="3.02"/>
    </cacheField>
    <cacheField name="OPM_Q3" numFmtId="187">
      <sharedItems containsSemiMixedTypes="0" containsString="0" containsNumber="1" minValue="0.95" maxValue="12.762499999999999"/>
    </cacheField>
    <cacheField name="OPM_IQR" numFmtId="187">
      <sharedItems containsSemiMixedTypes="0" containsString="0" containsNumber="1" minValue="5.3624999999999998" maxValue="19.41"/>
    </cacheField>
    <cacheField name="OPM_LB" numFmtId="187">
      <sharedItems containsSemiMixedTypes="0" containsString="0" containsNumber="1" minValue="-44.125" maxValue="-6.4450000000000003"/>
    </cacheField>
    <cacheField name="OPM_UB" numFmtId="187">
      <sharedItems containsSemiMixedTypes="0" containsString="0" containsNumber="1" minValue="14.451249999999998" maxValue="37.129999999999995"/>
    </cacheField>
    <cacheField name="OPM_outlier" numFmtId="187">
      <sharedItems count="2">
        <b v="0"/>
        <b v="1"/>
      </sharedItems>
    </cacheField>
    <cacheField name="ROA_Q1" numFmtId="187">
      <sharedItems containsSemiMixedTypes="0" containsString="0" containsNumber="1" minValue="-18.744999999999997" maxValue="-3.11"/>
    </cacheField>
    <cacheField name="ROA_Q3" numFmtId="187">
      <sharedItems containsSemiMixedTypes="0" containsString="0" containsNumber="1" minValue="-3.92" maxValue="7.5674999999999999"/>
    </cacheField>
    <cacheField name="ROA_IQR" numFmtId="187">
      <sharedItems containsSemiMixedTypes="0" containsString="0" containsNumber="1" minValue="6.4850000000000003" maxValue="16.66"/>
    </cacheField>
    <cacheField name="ROA_LB" numFmtId="187">
      <sharedItems containsSemiMixedTypes="0" containsString="0" containsNumber="1" minValue="-42.812499999999993" maxValue="-15.307500000000001"/>
    </cacheField>
    <cacheField name="ROA_UB" numFmtId="187">
      <sharedItems containsSemiMixedTypes="0" containsString="0" containsNumber="1" minValue="10.6325" maxValue="32.557500000000005"/>
    </cacheField>
    <cacheField name="ROA_outlier" numFmtId="187">
      <sharedItems count="2">
        <b v="0"/>
        <b v="1"/>
      </sharedItems>
    </cacheField>
    <cacheField name="chkroa" numFmtId="0">
      <sharedItems containsSemiMixedTypes="0" containsString="0" containsNumber="1" containsInteger="1" minValue="0" maxValue="1" count="2">
        <n v="0"/>
        <n v="1"/>
      </sharedItems>
    </cacheField>
    <cacheField name="chkpom" numFmtId="0">
      <sharedItems containsSemiMixedTypes="0" containsString="0" containsNumber="1" containsInteger="1" minValue="0" maxValue="1" count="2">
        <n v="0"/>
        <n v="1"/>
      </sharedItems>
    </cacheField>
  </cacheFields>
  <extLst>
    <ext xmlns:x14="http://schemas.microsoft.com/office/spreadsheetml/2009/9/main" uri="{725AE2AE-9491-48be-B2B4-4EB974FC3084}">
      <x14:pivotCacheDefinition pivotCacheId="49222961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8">
  <r>
    <n v="1"/>
    <n v="1"/>
    <s v="เชียงราย"/>
    <s v="10674"/>
    <s v="เชียงรายประชานุเคราะห์,รพศ."/>
    <s v="รพศ."/>
    <n v="798"/>
    <s v="รพศ.A B&gt;700to1000"/>
    <n v="4"/>
    <n v="3.53"/>
    <n v="1.86"/>
    <n v="1286675475.6900001"/>
    <n v="409467053.79000002"/>
    <n v="0"/>
    <n v="0"/>
    <n v="0"/>
    <s v=""/>
    <x v="0"/>
    <n v="364934479"/>
    <n v="367803869.22000003"/>
  </r>
  <r>
    <n v="2"/>
    <n v="1"/>
    <s v="เชียงราย"/>
    <s v="11189"/>
    <s v="เทิง,รพช."/>
    <s v="รพช."/>
    <n v="90"/>
    <s v="รพช.F1 P50,000-100,000"/>
    <n v="3.16"/>
    <n v="2.95"/>
    <n v="0.66"/>
    <n v="63997697.259999998"/>
    <n v="26947037.789999999"/>
    <n v="1"/>
    <n v="0"/>
    <n v="0"/>
    <s v=""/>
    <x v="1"/>
    <n v="32360357.350000001"/>
    <n v="-10190345.859999999"/>
  </r>
  <r>
    <n v="3"/>
    <n v="1"/>
    <s v="เชียงราย"/>
    <s v="11190"/>
    <s v="พาน,รพช."/>
    <s v="รพช."/>
    <n v="175"/>
    <s v="รพช.M2 B&gt;100"/>
    <n v="2.69"/>
    <n v="2.5099999999999998"/>
    <n v="0.51"/>
    <n v="91735605.560000002"/>
    <n v="83922340.299999997"/>
    <n v="1"/>
    <n v="0"/>
    <n v="0"/>
    <s v=""/>
    <x v="1"/>
    <n v="83375169.109999999"/>
    <n v="-26402168.280000001"/>
  </r>
  <r>
    <n v="4"/>
    <n v="1"/>
    <s v="เชียงราย"/>
    <s v="11191"/>
    <s v="ป่าแดด,รพช."/>
    <s v="รพช."/>
    <n v="30"/>
    <s v="รพช.F2 P&lt;=30,000"/>
    <n v="4.96"/>
    <n v="4.8600000000000003"/>
    <n v="1.49"/>
    <n v="34443613.899999999"/>
    <n v="15443877.77"/>
    <n v="0"/>
    <n v="0"/>
    <n v="0"/>
    <s v=""/>
    <x v="0"/>
    <n v="16667745.57"/>
    <n v="4275176.26"/>
  </r>
  <r>
    <n v="5"/>
    <n v="1"/>
    <s v="เชียงราย"/>
    <s v="11192"/>
    <s v="แม่จัน,รพช."/>
    <s v="รพช."/>
    <n v="152"/>
    <s v="รพช.M2 B&gt;100"/>
    <n v="3.1"/>
    <n v="2.75"/>
    <n v="1.1200000000000001"/>
    <n v="84319453.200000003"/>
    <n v="-18027411.399999999"/>
    <n v="0"/>
    <n v="1"/>
    <n v="0"/>
    <n v="42"/>
    <x v="1"/>
    <n v="-3202308.97"/>
    <n v="4762085.1100000003"/>
  </r>
  <r>
    <n v="6"/>
    <n v="1"/>
    <s v="เชียงราย"/>
    <s v="11193"/>
    <s v="เชียงแสน,รพช."/>
    <s v="รพช."/>
    <n v="58"/>
    <s v="รพช.F1 P&lt;=50,000"/>
    <n v="6.79"/>
    <n v="6.4"/>
    <n v="2.27"/>
    <n v="38422416.990000002"/>
    <n v="-301418.73"/>
    <n v="0"/>
    <n v="1"/>
    <n v="0"/>
    <n v="1147.2"/>
    <x v="1"/>
    <n v="4394895.3499999996"/>
    <n v="8397241.1899999995"/>
  </r>
  <r>
    <n v="7"/>
    <n v="1"/>
    <s v="เชียงราย"/>
    <s v="11194"/>
    <s v="แม่สาย,รพท."/>
    <s v="รพท."/>
    <n v="156"/>
    <s v="รพท.M1 B&gt;200"/>
    <n v="8.3000000000000007"/>
    <n v="8.15"/>
    <n v="6.48"/>
    <n v="526519263.02999997"/>
    <n v="44407266.259999998"/>
    <n v="0"/>
    <n v="0"/>
    <n v="0"/>
    <s v=""/>
    <x v="0"/>
    <n v="64028729.909999996"/>
    <n v="395159532.23000002"/>
  </r>
  <r>
    <n v="8"/>
    <n v="1"/>
    <s v="เชียงราย"/>
    <s v="11195"/>
    <s v="แม่สรวย,รพช."/>
    <s v="รพช."/>
    <n v="60"/>
    <s v="รพช.F1 P50,000-100,000"/>
    <n v="1.93"/>
    <n v="1.87"/>
    <n v="1.61"/>
    <n v="41277280.310000002"/>
    <n v="-31291163.510000002"/>
    <n v="0"/>
    <n v="1"/>
    <n v="0"/>
    <n v="11.8"/>
    <x v="1"/>
    <n v="-19374565.489999998"/>
    <n v="27269452.84"/>
  </r>
  <r>
    <n v="9"/>
    <n v="1"/>
    <s v="เชียงราย"/>
    <s v="11196"/>
    <s v="เวียงป่าเป้า,รพช."/>
    <s v="รพช."/>
    <n v="81"/>
    <s v="รพช.F1 P50,000-100,000"/>
    <n v="2.36"/>
    <n v="2.08"/>
    <n v="1.38"/>
    <n v="22806230.329999998"/>
    <n v="-15008304.119999999"/>
    <n v="0"/>
    <n v="1"/>
    <n v="0"/>
    <n v="13.6"/>
    <x v="1"/>
    <n v="-8157242.6699999999"/>
    <n v="6372117.2599999998"/>
  </r>
  <r>
    <n v="10"/>
    <n v="1"/>
    <s v="เชียงราย"/>
    <s v="11197"/>
    <s v="พญาเม็งราย,รพช."/>
    <s v="รพช."/>
    <n v="60"/>
    <s v="รพช.F2 P30,000-60,000"/>
    <n v="3.34"/>
    <n v="2.91"/>
    <n v="1.67"/>
    <n v="26819990.460000001"/>
    <n v="-11523272.560000001"/>
    <n v="0"/>
    <n v="1"/>
    <n v="0"/>
    <n v="20.9"/>
    <x v="1"/>
    <n v="-6941149.0300000003"/>
    <n v="7655696.3700000001"/>
  </r>
  <r>
    <n v="11"/>
    <n v="1"/>
    <s v="เชียงราย"/>
    <s v="11198"/>
    <s v="เวียงแก่น,รพช."/>
    <s v="รพช."/>
    <n v="34"/>
    <s v="รพช.F1 P&lt;=50,000"/>
    <n v="2.25"/>
    <n v="2.0499999999999998"/>
    <n v="0.39"/>
    <n v="18427765.190000001"/>
    <n v="259360.38"/>
    <n v="1"/>
    <n v="0"/>
    <n v="0"/>
    <s v=""/>
    <x v="1"/>
    <n v="10881072.77"/>
    <n v="-8957111.1300000008"/>
  </r>
  <r>
    <n v="12"/>
    <n v="1"/>
    <s v="เชียงราย"/>
    <s v="11199"/>
    <s v="ขุนตาล,รพช."/>
    <s v="รพช."/>
    <n v="34"/>
    <s v="รพช.F2 P&lt;=30,000"/>
    <n v="3.97"/>
    <n v="3.04"/>
    <n v="1.47"/>
    <n v="20516731.699999999"/>
    <n v="-6315134.9299999997"/>
    <n v="0"/>
    <n v="1"/>
    <n v="0"/>
    <n v="29.2"/>
    <x v="1"/>
    <n v="-8563189.4100000001"/>
    <n v="3269022.38"/>
  </r>
  <r>
    <n v="13"/>
    <n v="1"/>
    <s v="เชียงราย"/>
    <s v="11200"/>
    <s v="แม่ฟ้าหลวง,รพช."/>
    <s v="รพช."/>
    <n v="30"/>
    <s v="รพช.F1 P&lt;=50,000"/>
    <n v="8.34"/>
    <n v="8.15"/>
    <n v="7.16"/>
    <n v="172029378.16999999"/>
    <n v="-6688664.0099999998"/>
    <n v="0"/>
    <n v="1"/>
    <n v="0"/>
    <n v="231.4"/>
    <x v="1"/>
    <n v="-953582.48"/>
    <n v="144307633.36000001"/>
  </r>
  <r>
    <n v="14"/>
    <n v="1"/>
    <s v="เชียงราย"/>
    <s v="11201"/>
    <s v="แม่ลาว,รพช."/>
    <s v="รพช."/>
    <n v="30"/>
    <s v="รพช.F2 P&lt;=30,000"/>
    <n v="1.89"/>
    <n v="1.75"/>
    <n v="0.99"/>
    <n v="15551548.949999999"/>
    <n v="8955923.2599999998"/>
    <n v="0"/>
    <n v="0"/>
    <n v="0"/>
    <s v=""/>
    <x v="0"/>
    <n v="-3482512.4"/>
    <n v="-240128.99"/>
  </r>
  <r>
    <n v="15"/>
    <n v="1"/>
    <s v="เชียงราย"/>
    <s v="11202"/>
    <s v="เวียงเชียงรุ้ง,รพช."/>
    <s v="รพช."/>
    <n v="30"/>
    <s v="รพช.F2 P&lt;=30,000"/>
    <n v="2.92"/>
    <n v="2.79"/>
    <n v="0.17"/>
    <n v="23895981.289999999"/>
    <n v="16861885.440000001"/>
    <n v="1"/>
    <n v="0"/>
    <n v="0"/>
    <s v=""/>
    <x v="1"/>
    <n v="20255466.149999999"/>
    <n v="-10293618.42"/>
  </r>
  <r>
    <n v="16"/>
    <n v="1"/>
    <s v="เชียงราย"/>
    <s v="11454"/>
    <s v="สมเด็จพระยุพราชเชียงของ,รพช."/>
    <s v="รพช."/>
    <n v="72"/>
    <s v="รพช.M2 B&lt;=100"/>
    <n v="1.56"/>
    <n v="1.39"/>
    <n v="0.27"/>
    <n v="25432675.760000002"/>
    <n v="13176585.65"/>
    <n v="1"/>
    <n v="0"/>
    <n v="0"/>
    <s v=""/>
    <x v="1"/>
    <n v="22602785.300000001"/>
    <n v="-32744806.27"/>
  </r>
  <r>
    <n v="17"/>
    <n v="1"/>
    <s v="เชียงราย"/>
    <s v="15012"/>
    <s v="สมเด็จพระญาณสังวร,รพช."/>
    <s v="รพช."/>
    <n v="30"/>
    <s v="รพช.F1 P&lt;=50,000"/>
    <n v="7.71"/>
    <n v="6.99"/>
    <n v="4.3499999999999996"/>
    <n v="69033734.760000005"/>
    <n v="-6269334.0199999996"/>
    <n v="0"/>
    <n v="1"/>
    <n v="0"/>
    <n v="99.1"/>
    <x v="1"/>
    <n v="71663.08"/>
    <n v="34415782.170000002"/>
  </r>
  <r>
    <n v="18"/>
    <n v="1"/>
    <s v="เชียงราย"/>
    <s v="28823"/>
    <s v="ดอยหลวง,รพช."/>
    <s v="รพช."/>
    <n v="0"/>
    <s v="รพช.F3 P&lt;=15,000"/>
    <n v="1.47"/>
    <n v="1.35"/>
    <n v="0.32"/>
    <n v="3900745.15"/>
    <n v="-975679.71"/>
    <n v="2"/>
    <n v="1"/>
    <n v="0"/>
    <n v="35.9"/>
    <x v="2"/>
    <n v="2147218.6800000002"/>
    <n v="-5717993.5800000001"/>
  </r>
  <r>
    <n v="19"/>
    <n v="1"/>
    <s v="เชียงใหม่"/>
    <s v="06009"/>
    <s v="แม่ตื่น,รพช."/>
    <s v="รพช."/>
    <n v="19"/>
    <s v="รพช.F3 P&lt;=15,000"/>
    <n v="2.78"/>
    <n v="2.21"/>
    <n v="1.21"/>
    <n v="7327830.3700000001"/>
    <n v="2835575.78"/>
    <n v="0"/>
    <n v="0"/>
    <n v="0"/>
    <s v=""/>
    <x v="0"/>
    <n v="509937.9"/>
    <n v="783231.23"/>
  </r>
  <r>
    <n v="20"/>
    <n v="1"/>
    <s v="เชียงใหม่"/>
    <s v="10713"/>
    <s v="นครพิงค์,รพศ."/>
    <s v="รพศ."/>
    <n v="750"/>
    <s v="รพศ.A B&gt;700to1000"/>
    <n v="6.37"/>
    <n v="5.72"/>
    <n v="2.76"/>
    <n v="1573930091.9100001"/>
    <n v="172490820.69"/>
    <n v="0"/>
    <n v="0"/>
    <n v="0"/>
    <s v=""/>
    <x v="0"/>
    <n v="302469170.14999998"/>
    <n v="516120414.18000001"/>
  </r>
  <r>
    <n v="21"/>
    <n v="1"/>
    <s v="เชียงใหม่"/>
    <s v="11119"/>
    <s v="จอมทอง,รพท."/>
    <s v="รพท."/>
    <n v="242"/>
    <s v="รพท.M1 B&gt;200"/>
    <n v="2.35"/>
    <n v="2.1800000000000002"/>
    <n v="0.85"/>
    <n v="135696282.13999999"/>
    <n v="38135644.119999997"/>
    <n v="0"/>
    <n v="0"/>
    <n v="0"/>
    <s v=""/>
    <x v="0"/>
    <n v="22226953.489999998"/>
    <n v="-15488612.779999999"/>
  </r>
  <r>
    <n v="22"/>
    <n v="1"/>
    <s v="เชียงใหม่"/>
    <s v="11120"/>
    <s v="เทพรัตนเวชชานุกูลเฉลิมพระเกียรติ ๖๐ พรรษา,รพช."/>
    <s v="รพช."/>
    <n v="60"/>
    <s v="รพช.F2 P30,000-60,000"/>
    <n v="2.02"/>
    <n v="1.82"/>
    <n v="1.35"/>
    <n v="29424073.399999999"/>
    <n v="-13984057.859999999"/>
    <n v="0"/>
    <n v="1"/>
    <n v="0"/>
    <n v="18.899999999999999"/>
    <x v="1"/>
    <n v="-3921858.12"/>
    <n v="10122700.66"/>
  </r>
  <r>
    <n v="23"/>
    <n v="1"/>
    <s v="เชียงใหม่"/>
    <s v="11121"/>
    <s v="เชียงดาว,รพช."/>
    <s v="รพช."/>
    <n v="95"/>
    <s v="รพช.M2 B&lt;=100"/>
    <n v="3.64"/>
    <n v="3.43"/>
    <n v="1.98"/>
    <n v="77624142.150000006"/>
    <n v="-38894781.719999999"/>
    <n v="0"/>
    <n v="1"/>
    <n v="0"/>
    <n v="17.899999999999999"/>
    <x v="1"/>
    <n v="-25696886.149999999"/>
    <n v="27396351.309999999"/>
  </r>
  <r>
    <n v="24"/>
    <n v="1"/>
    <s v="เชียงใหม่"/>
    <s v="11122"/>
    <s v="ดอยสะเก็ด,รพช."/>
    <s v="รพช."/>
    <n v="60"/>
    <s v="รพช.F2 P30,000-60,000"/>
    <n v="1.29"/>
    <n v="1.1599999999999999"/>
    <n v="0.37"/>
    <n v="9833458.0500000007"/>
    <n v="-9187654.4100000001"/>
    <n v="2"/>
    <n v="1"/>
    <n v="0"/>
    <n v="9.6"/>
    <x v="2"/>
    <n v="-9624462.6699999999"/>
    <n v="-21844089.77"/>
  </r>
  <r>
    <n v="25"/>
    <n v="1"/>
    <s v="เชียงใหม่"/>
    <s v="11123"/>
    <s v="แม่แตง,รพช."/>
    <s v="รพช."/>
    <n v="60"/>
    <s v="รพช.F2 P30,000-60,000"/>
    <n v="3.92"/>
    <n v="3.55"/>
    <n v="2.62"/>
    <n v="41125095.390000001"/>
    <n v="-21447364.030000001"/>
    <n v="0"/>
    <n v="1"/>
    <n v="0"/>
    <n v="17.2"/>
    <x v="1"/>
    <n v="-18553387.32"/>
    <n v="22780347.920000002"/>
  </r>
  <r>
    <n v="26"/>
    <n v="1"/>
    <s v="เชียงใหม่"/>
    <s v="11124"/>
    <s v="สะเมิง,รพช."/>
    <s v="รพช."/>
    <n v="37"/>
    <s v="รพช.F2 P&lt;=30,000"/>
    <n v="0.76"/>
    <n v="0.7"/>
    <n v="0.36"/>
    <n v="-6952710.5"/>
    <n v="-4668480.47"/>
    <n v="3"/>
    <n v="2"/>
    <n v="2"/>
    <s v=""/>
    <x v="3"/>
    <n v="-4921581.5"/>
    <n v="-18500862.699999999"/>
  </r>
  <r>
    <n v="27"/>
    <n v="1"/>
    <s v="เชียงใหม่"/>
    <s v="11125"/>
    <s v="ฝาง,รพท."/>
    <s v="รพท."/>
    <n v="232"/>
    <s v="รพท.M1 B&gt;200"/>
    <n v="1.78"/>
    <n v="1.7"/>
    <n v="0.43"/>
    <n v="145172450.61000001"/>
    <n v="36919139.079999998"/>
    <n v="1"/>
    <n v="0"/>
    <n v="0"/>
    <s v=""/>
    <x v="1"/>
    <n v="58374307.289999999"/>
    <n v="-105914513.73"/>
  </r>
  <r>
    <n v="28"/>
    <n v="1"/>
    <s v="เชียงใหม่"/>
    <s v="11126"/>
    <s v="แม่อาย,รพช."/>
    <s v="รพช."/>
    <n v="82"/>
    <s v="รพช.F1 P50,000-100,000"/>
    <n v="1.54"/>
    <n v="1.44"/>
    <n v="0.66"/>
    <n v="25011747.469999999"/>
    <n v="-10910233.390000001"/>
    <n v="1"/>
    <n v="1"/>
    <n v="0"/>
    <n v="20.6"/>
    <x v="4"/>
    <n v="-5329305.71"/>
    <n v="-15835008.140000001"/>
  </r>
  <r>
    <n v="29"/>
    <n v="1"/>
    <s v="เชียงใหม่"/>
    <s v="11127"/>
    <s v="พร้าว,รพช."/>
    <s v="รพช."/>
    <n v="60"/>
    <s v="รพช.F2 P30,000-60,000"/>
    <n v="1.65"/>
    <n v="1.54"/>
    <n v="0.76"/>
    <n v="15085212.810000001"/>
    <n v="-2720836.7"/>
    <n v="1"/>
    <n v="1"/>
    <n v="0"/>
    <n v="49.8"/>
    <x v="4"/>
    <n v="-538245.41"/>
    <n v="-5667646.2000000002"/>
  </r>
  <r>
    <n v="30"/>
    <n v="1"/>
    <s v="เชียงใหม่"/>
    <s v="11128"/>
    <s v="สันป่าตอง,รพท."/>
    <s v="รพท."/>
    <n v="196"/>
    <s v="รพท.M1 B&gt;200"/>
    <n v="1.01"/>
    <n v="0.91"/>
    <n v="0.44"/>
    <n v="1267084.96"/>
    <n v="20893840.239999998"/>
    <n v="3"/>
    <n v="0"/>
    <n v="0"/>
    <s v=""/>
    <x v="2"/>
    <n v="35752699.82"/>
    <n v="-108219119.95"/>
  </r>
  <r>
    <n v="31"/>
    <n v="1"/>
    <s v="เชียงใหม่"/>
    <s v="11129"/>
    <s v="สันกำแพง,รพช."/>
    <s v="รพช."/>
    <n v="50"/>
    <s v="รพช.F2 P30,000-60,000"/>
    <n v="1.1100000000000001"/>
    <n v="0.94"/>
    <n v="0.59"/>
    <n v="3338557.83"/>
    <n v="-12615657.060000001"/>
    <n v="3"/>
    <n v="1"/>
    <n v="2"/>
    <n v="2.2999999999999998"/>
    <x v="5"/>
    <n v="-15475312.52"/>
    <n v="-12896065.98"/>
  </r>
  <r>
    <n v="32"/>
    <n v="1"/>
    <s v="เชียงใหม่"/>
    <s v="11130"/>
    <s v="สันทราย,รพท."/>
    <s v="รพท."/>
    <n v="234"/>
    <s v="รพท.M1 B&gt;200"/>
    <n v="3.8"/>
    <n v="3.5"/>
    <n v="1.31"/>
    <n v="217172433.66"/>
    <n v="52456853.609999999"/>
    <n v="0"/>
    <n v="0"/>
    <n v="0"/>
    <s v=""/>
    <x v="0"/>
    <n v="51608208.399999999"/>
    <n v="24180008.300000001"/>
  </r>
  <r>
    <n v="33"/>
    <n v="1"/>
    <s v="เชียงใหม่"/>
    <s v="11131"/>
    <s v="หางดง,รพช."/>
    <s v="รพช."/>
    <n v="90"/>
    <s v="รพช.M2 B&lt;=100"/>
    <n v="0.72"/>
    <n v="0.64"/>
    <n v="0.23"/>
    <n v="-28462379.149999999"/>
    <n v="-2907301.74"/>
    <n v="3"/>
    <n v="2"/>
    <n v="2"/>
    <s v=""/>
    <x v="3"/>
    <n v="-1900132.43"/>
    <n v="-78172966.780000001"/>
  </r>
  <r>
    <n v="34"/>
    <n v="1"/>
    <s v="เชียงใหม่"/>
    <s v="11132"/>
    <s v="ฮอด,รพช."/>
    <s v="รพช."/>
    <n v="76"/>
    <s v="รพช.F2 P30,000-60,000"/>
    <n v="1.62"/>
    <n v="1.1000000000000001"/>
    <n v="0.79"/>
    <n v="15974849.27"/>
    <n v="2908036.9"/>
    <n v="1"/>
    <n v="0"/>
    <n v="0"/>
    <s v=""/>
    <x v="1"/>
    <n v="8563707.3599999994"/>
    <n v="-5472275.0899999999"/>
  </r>
  <r>
    <n v="35"/>
    <n v="1"/>
    <s v="เชียงใหม่"/>
    <s v="11133"/>
    <s v="ดอยเต่า,รพช."/>
    <s v="รพช."/>
    <n v="30"/>
    <s v="รพช.F2 P&lt;=30,000"/>
    <n v="0.92"/>
    <n v="0.81"/>
    <n v="0.63"/>
    <n v="-1789945.84"/>
    <n v="-9333493.4199999999"/>
    <n v="3"/>
    <n v="2"/>
    <n v="2"/>
    <s v=""/>
    <x v="3"/>
    <n v="-3624405.42"/>
    <n v="-8385896.96"/>
  </r>
  <r>
    <n v="36"/>
    <n v="1"/>
    <s v="เชียงใหม่"/>
    <s v="11134"/>
    <s v="อมก๋อย,รพช."/>
    <s v="รพช."/>
    <n v="64"/>
    <s v="รพช.F1 P50,000-100,000"/>
    <n v="1.97"/>
    <n v="1.76"/>
    <n v="0.83"/>
    <n v="16223164.48"/>
    <n v="-21023689.609999999"/>
    <n v="0"/>
    <n v="1"/>
    <n v="0"/>
    <n v="6.9"/>
    <x v="1"/>
    <n v="-19799348.949999999"/>
    <n v="-3121178.9"/>
  </r>
  <r>
    <n v="37"/>
    <n v="1"/>
    <s v="เชียงใหม่"/>
    <s v="11135"/>
    <s v="สารภี,รพช."/>
    <s v="รพช."/>
    <n v="71"/>
    <s v="รพช.F1 P&lt;=50,000"/>
    <n v="1.05"/>
    <n v="0.97"/>
    <n v="0.17"/>
    <n v="1955686.85"/>
    <n v="-5388424.3399999999"/>
    <n v="3"/>
    <n v="1"/>
    <n v="1"/>
    <n v="3.2"/>
    <x v="6"/>
    <n v="-3500118.93"/>
    <n v="-33007645.390000001"/>
  </r>
  <r>
    <n v="38"/>
    <n v="1"/>
    <s v="เชียงใหม่"/>
    <s v="11136"/>
    <s v="เวียงแหง,รพช."/>
    <s v="รพช."/>
    <n v="30"/>
    <s v="รพช.F2 P&lt;=30,000"/>
    <n v="4.0599999999999996"/>
    <n v="3.92"/>
    <n v="2.61"/>
    <n v="49364765.479999997"/>
    <n v="-14074830.439999999"/>
    <n v="0"/>
    <n v="1"/>
    <n v="0"/>
    <n v="31.5"/>
    <x v="1"/>
    <n v="-11955948.5"/>
    <n v="25132094.370000001"/>
  </r>
  <r>
    <n v="39"/>
    <n v="1"/>
    <s v="เชียงใหม่"/>
    <s v="11137"/>
    <s v="ไชยปราการ,รพช."/>
    <s v="รพช."/>
    <n v="45"/>
    <s v="รพช.F2 P30,000-60,000"/>
    <n v="1.45"/>
    <n v="1.28"/>
    <n v="0.79"/>
    <n v="9872429.8300000001"/>
    <n v="-3822168.9"/>
    <n v="2"/>
    <n v="1"/>
    <n v="0"/>
    <n v="23.2"/>
    <x v="2"/>
    <n v="-1096808.77"/>
    <n v="-4832342.9000000004"/>
  </r>
  <r>
    <n v="40"/>
    <n v="1"/>
    <s v="เชียงใหม่"/>
    <s v="11138"/>
    <s v="แม่วาง,รพช."/>
    <s v="รพช."/>
    <n v="37"/>
    <s v="รพช.F2 P&lt;=30,000"/>
    <n v="0.81"/>
    <n v="0.77"/>
    <n v="0.27"/>
    <n v="-7022348.9100000001"/>
    <n v="-6139006.5800000001"/>
    <n v="3"/>
    <n v="2"/>
    <n v="2"/>
    <s v=""/>
    <x v="3"/>
    <n v="-4654766.5199999996"/>
    <n v="-27301695.68"/>
  </r>
  <r>
    <n v="41"/>
    <n v="1"/>
    <s v="เชียงใหม่"/>
    <s v="11139"/>
    <s v="แม่ออน,รพช."/>
    <s v="รพช."/>
    <n v="30"/>
    <s v="รพช.F2 P&lt;=30,000"/>
    <n v="1.04"/>
    <n v="0.95"/>
    <n v="0.51"/>
    <n v="908630.28"/>
    <n v="-6698117.9299999997"/>
    <n v="3"/>
    <n v="1"/>
    <n v="2"/>
    <n v="1.2"/>
    <x v="5"/>
    <n v="-3596815.33"/>
    <n v="-10409909.390000001"/>
  </r>
  <r>
    <n v="42"/>
    <n v="1"/>
    <s v="เชียงใหม่"/>
    <s v="11643"/>
    <s v="ดอยหล่อ,รพช."/>
    <s v="รพช."/>
    <n v="31"/>
    <s v="รพช.F2 P&lt;=30,000"/>
    <n v="0.85"/>
    <n v="0.76"/>
    <n v="0.63"/>
    <n v="-4530502.87"/>
    <n v="-11305440.84"/>
    <n v="3"/>
    <n v="2"/>
    <n v="2"/>
    <s v=""/>
    <x v="3"/>
    <n v="-9818005.1799999997"/>
    <n v="-11199380.279999999"/>
  </r>
  <r>
    <n v="43"/>
    <n v="1"/>
    <s v="เชียงใหม่"/>
    <s v="23736"/>
    <s v="วัดจันทร์เฉลิมพระเกียรติ ๘๐ พรรษา,รพช."/>
    <s v="รพช."/>
    <n v="25"/>
    <s v="รพช.F3 P&lt;=15,000"/>
    <n v="1.32"/>
    <n v="1.25"/>
    <n v="0.52"/>
    <n v="4509878.99"/>
    <n v="2544731.75"/>
    <n v="2"/>
    <n v="0"/>
    <n v="0"/>
    <s v=""/>
    <x v="4"/>
    <n v="7089539.0800000001"/>
    <n v="-6674017.9100000001"/>
  </r>
  <r>
    <n v="44"/>
    <n v="1"/>
    <s v="น่าน"/>
    <s v="10716"/>
    <s v="น่าน,รพท."/>
    <s v="รพท."/>
    <n v="557"/>
    <s v="รพท.S B&gt;400"/>
    <n v="1.98"/>
    <n v="1.58"/>
    <n v="0.71"/>
    <n v="210859789.90000001"/>
    <n v="71119938.090000004"/>
    <n v="1"/>
    <n v="0"/>
    <n v="0"/>
    <s v=""/>
    <x v="1"/>
    <n v="155798922.25999999"/>
    <n v="-62266516.390000001"/>
  </r>
  <r>
    <n v="45"/>
    <n v="1"/>
    <s v="น่าน"/>
    <s v="11173"/>
    <s v="แม่จริม,รพช."/>
    <s v="รพช."/>
    <n v="20"/>
    <s v="รพช.F2 P&lt;=30,000"/>
    <n v="2.4700000000000002"/>
    <n v="2.29"/>
    <n v="1.73"/>
    <n v="8950015.0199999996"/>
    <n v="456888.22"/>
    <n v="0"/>
    <n v="0"/>
    <n v="0"/>
    <s v=""/>
    <x v="0"/>
    <n v="1592869.98"/>
    <n v="4428665.3600000003"/>
  </r>
  <r>
    <n v="46"/>
    <n v="1"/>
    <s v="น่าน"/>
    <s v="11174"/>
    <s v="บ้านหลวง,รพช."/>
    <s v="รพช."/>
    <n v="33"/>
    <s v="รพช.F2 P&lt;=30,000"/>
    <n v="1.95"/>
    <n v="1.81"/>
    <n v="1.1499999999999999"/>
    <n v="7972890.6600000001"/>
    <n v="-5263116.53"/>
    <n v="0"/>
    <n v="1"/>
    <n v="0"/>
    <n v="13.6"/>
    <x v="1"/>
    <n v="-4024388.68"/>
    <n v="1298238.06"/>
  </r>
  <r>
    <n v="47"/>
    <n v="1"/>
    <s v="น่าน"/>
    <s v="11175"/>
    <s v="นาน้อย,รพช."/>
    <s v="รพช."/>
    <n v="69"/>
    <s v="รพช.F2 P&lt;=30,000"/>
    <n v="2.94"/>
    <n v="2.66"/>
    <n v="1.55"/>
    <n v="17880874.280000001"/>
    <n v="-1781652.04"/>
    <n v="0"/>
    <n v="1"/>
    <n v="0"/>
    <n v="90.3"/>
    <x v="1"/>
    <n v="-2639285.41"/>
    <n v="5146944.76"/>
  </r>
  <r>
    <n v="48"/>
    <n v="1"/>
    <s v="น่าน"/>
    <s v="11176"/>
    <s v="ท่าวังผา,รพช."/>
    <s v="รพช."/>
    <n v="45"/>
    <s v="รพช.F1 P&lt;=50,000"/>
    <n v="4.0599999999999996"/>
    <n v="3.78"/>
    <n v="2.31"/>
    <n v="36848073.409999996"/>
    <n v="-8536942.1999999993"/>
    <n v="0"/>
    <n v="1"/>
    <n v="0"/>
    <n v="38.799999999999997"/>
    <x v="1"/>
    <n v="-5288358.42"/>
    <n v="15769392.310000001"/>
  </r>
  <r>
    <n v="49"/>
    <n v="1"/>
    <s v="น่าน"/>
    <s v="11177"/>
    <s v="เวียงสา,รพช."/>
    <s v="รพช."/>
    <n v="78"/>
    <s v="รพช.F1 P&lt;=50,000"/>
    <n v="1.88"/>
    <n v="1.6"/>
    <n v="1.1499999999999999"/>
    <n v="23374483.02"/>
    <n v="-7784052.1799999997"/>
    <n v="0"/>
    <n v="1"/>
    <n v="0"/>
    <n v="27"/>
    <x v="1"/>
    <n v="-6385901.8600000003"/>
    <n v="3982906.39"/>
  </r>
  <r>
    <n v="50"/>
    <n v="1"/>
    <s v="น่าน"/>
    <s v="11178"/>
    <s v="ทุ่งช้าง,รพช."/>
    <s v="รพช."/>
    <n v="30"/>
    <s v="รพช.F2 P&lt;=30,000"/>
    <n v="3.37"/>
    <n v="3.11"/>
    <n v="2.44"/>
    <n v="15329488.210000001"/>
    <n v="-1590747.44"/>
    <n v="0"/>
    <n v="1"/>
    <n v="0"/>
    <n v="86.7"/>
    <x v="1"/>
    <n v="-898249.87"/>
    <n v="9315444.2200000007"/>
  </r>
  <r>
    <n v="51"/>
    <n v="1"/>
    <s v="น่าน"/>
    <s v="11179"/>
    <s v="เชียงกลาง,รพช."/>
    <s v="รพช."/>
    <n v="28"/>
    <s v="รพช.F2 P&lt;=30,000"/>
    <n v="2.34"/>
    <n v="2.13"/>
    <n v="1.52"/>
    <n v="15261548.369999999"/>
    <n v="-3779620.7"/>
    <n v="0"/>
    <n v="1"/>
    <n v="0"/>
    <n v="36.299999999999997"/>
    <x v="1"/>
    <n v="-2687575.79"/>
    <n v="5933188.54"/>
  </r>
  <r>
    <n v="52"/>
    <n v="1"/>
    <s v="น่าน"/>
    <s v="11180"/>
    <s v="นาหมื่น,รพช."/>
    <s v="รพช."/>
    <n v="20"/>
    <s v="รพช.F2 P&lt;=30,000"/>
    <n v="2.35"/>
    <n v="2.1800000000000002"/>
    <n v="1.51"/>
    <n v="7897634.7300000004"/>
    <n v="1597713.2"/>
    <n v="0"/>
    <n v="0"/>
    <n v="0"/>
    <s v=""/>
    <x v="0"/>
    <n v="1003491.87"/>
    <n v="3004454.04"/>
  </r>
  <r>
    <n v="53"/>
    <n v="1"/>
    <s v="น่าน"/>
    <s v="11181"/>
    <s v="สันติสุข,รพช."/>
    <s v="รพช."/>
    <n v="24"/>
    <s v="รพช.F2 P&lt;=30,000"/>
    <n v="2.29"/>
    <n v="2.21"/>
    <n v="1.49"/>
    <n v="11512233.32"/>
    <n v="-1805563.43"/>
    <n v="0"/>
    <n v="1"/>
    <n v="0"/>
    <n v="57.3"/>
    <x v="1"/>
    <n v="-1084265.1100000001"/>
    <n v="4361337.55"/>
  </r>
  <r>
    <n v="54"/>
    <n v="1"/>
    <s v="น่าน"/>
    <s v="11182"/>
    <s v="บ่อเกลือ,รพช."/>
    <s v="รพช."/>
    <n v="20"/>
    <s v="รพช.F2 P&lt;=30,000"/>
    <n v="1.66"/>
    <n v="1.57"/>
    <n v="1.28"/>
    <n v="6108511.79"/>
    <n v="-3947173.27"/>
    <n v="0"/>
    <n v="1"/>
    <n v="0"/>
    <n v="13.9"/>
    <x v="1"/>
    <n v="-1806133.43"/>
    <n v="2650598.42"/>
  </r>
  <r>
    <n v="55"/>
    <n v="1"/>
    <s v="น่าน"/>
    <s v="11183"/>
    <s v="สองแคว,รพช."/>
    <s v="รพช."/>
    <n v="15"/>
    <s v="รพช.F2 P&lt;=30,000"/>
    <n v="3.72"/>
    <n v="3.47"/>
    <n v="2.4700000000000002"/>
    <n v="15147350.060000001"/>
    <n v="5025735.04"/>
    <n v="0"/>
    <n v="0"/>
    <n v="0"/>
    <s v=""/>
    <x v="0"/>
    <n v="5631875.2400000002"/>
    <n v="8217275.2199999997"/>
  </r>
  <r>
    <n v="56"/>
    <n v="1"/>
    <s v="น่าน"/>
    <s v="11453"/>
    <s v="สมเด็จพระยุพราชปัว,รพช."/>
    <s v="รพช."/>
    <n v="120"/>
    <s v="รพช.M2 B&gt;100"/>
    <n v="1.27"/>
    <n v="1.06"/>
    <n v="0.48"/>
    <n v="17646520.809999999"/>
    <n v="2877678.3"/>
    <n v="2"/>
    <n v="0"/>
    <n v="0"/>
    <s v=""/>
    <x v="4"/>
    <n v="14581224.27"/>
    <n v="-33573658.829999998"/>
  </r>
  <r>
    <n v="57"/>
    <n v="1"/>
    <s v="น่าน"/>
    <s v="11625"/>
    <s v="เฉลิมพระเกียรติ(น่าน),รพช."/>
    <s v="รพช."/>
    <n v="34"/>
    <s v="รพช.F2 P&lt;=30,000"/>
    <n v="2.65"/>
    <n v="2.4500000000000002"/>
    <n v="1.59"/>
    <n v="5841352.9100000001"/>
    <n v="-3229557.03"/>
    <n v="0"/>
    <n v="1"/>
    <n v="0"/>
    <n v="16.2"/>
    <x v="1"/>
    <n v="3034864.02"/>
    <n v="2082230.93"/>
  </r>
  <r>
    <n v="58"/>
    <n v="1"/>
    <s v="น่าน"/>
    <s v="25017"/>
    <s v="ภูเพียง,รพช."/>
    <s v="รพช."/>
    <n v="20"/>
    <s v="รพช.F2 P&lt;=30,000"/>
    <n v="2.1800000000000002"/>
    <n v="1.98"/>
    <n v="1.38"/>
    <n v="9183767.7799999993"/>
    <n v="-7275507.1900000004"/>
    <n v="0"/>
    <n v="1"/>
    <n v="0"/>
    <n v="11.3"/>
    <x v="1"/>
    <n v="-4824569.67"/>
    <n v="2975559.75"/>
  </r>
  <r>
    <n v="59"/>
    <n v="1"/>
    <s v="พะเยา"/>
    <s v="10717"/>
    <s v="พะเยา,รพท."/>
    <s v="รพท."/>
    <n v="400"/>
    <s v="รพท.S B&lt;=400"/>
    <n v="4.74"/>
    <n v="4.4800000000000004"/>
    <n v="2.4700000000000002"/>
    <n v="565056276.86000001"/>
    <n v="43123007.670000002"/>
    <n v="0"/>
    <n v="0"/>
    <n v="0"/>
    <s v=""/>
    <x v="0"/>
    <n v="111819078.51000001"/>
    <n v="222522588.12"/>
  </r>
  <r>
    <n v="60"/>
    <n v="1"/>
    <s v="พะเยา"/>
    <s v="10718"/>
    <s v="เชียงคำ,รพท."/>
    <s v="รพท."/>
    <n v="231"/>
    <s v="รพท.M1 B&gt;200"/>
    <n v="4.07"/>
    <n v="3.77"/>
    <n v="2.2000000000000002"/>
    <n v="285860405.88999999"/>
    <n v="83357299.579999998"/>
    <n v="0"/>
    <n v="0"/>
    <n v="0"/>
    <s v=""/>
    <x v="0"/>
    <n v="101870292.73999999"/>
    <n v="112806367.88"/>
  </r>
  <r>
    <n v="61"/>
    <n v="1"/>
    <s v="พะเยา"/>
    <s v="11184"/>
    <s v="จุน,รพช."/>
    <s v="รพช."/>
    <n v="52"/>
    <s v="รพช.F2 P30,000-60,000"/>
    <n v="2.72"/>
    <n v="2.63"/>
    <n v="1.1299999999999999"/>
    <n v="53475822.07"/>
    <n v="28187968.550000001"/>
    <n v="0"/>
    <n v="0"/>
    <n v="0"/>
    <s v=""/>
    <x v="0"/>
    <n v="34005944.200000003"/>
    <n v="3934792.81"/>
  </r>
  <r>
    <n v="62"/>
    <n v="1"/>
    <s v="พะเยา"/>
    <s v="11185"/>
    <s v="เชียงม่วน,รพช."/>
    <s v="รพช."/>
    <n v="36"/>
    <s v="รพช.F2 P&lt;=30,000"/>
    <n v="3.76"/>
    <n v="3.57"/>
    <n v="1.58"/>
    <n v="27593491.27"/>
    <n v="8497719.2799999993"/>
    <n v="0"/>
    <n v="0"/>
    <n v="0"/>
    <s v=""/>
    <x v="0"/>
    <n v="10887629.52"/>
    <n v="5760000.0499999998"/>
  </r>
  <r>
    <n v="63"/>
    <n v="1"/>
    <s v="พะเยา"/>
    <s v="11186"/>
    <s v="ดอกคำใต้,รพช."/>
    <s v="รพช."/>
    <n v="60"/>
    <s v="รพช.F2 P30,000-60,000"/>
    <n v="2.69"/>
    <n v="2.54"/>
    <n v="0.64"/>
    <n v="54078119.189999998"/>
    <n v="48056393.270000003"/>
    <n v="1"/>
    <n v="0"/>
    <n v="0"/>
    <s v=""/>
    <x v="1"/>
    <n v="51786524.200000003"/>
    <n v="-11405775.779999999"/>
  </r>
  <r>
    <n v="64"/>
    <n v="1"/>
    <s v="พะเยา"/>
    <s v="11187"/>
    <s v="ปง,รพช."/>
    <s v="รพช."/>
    <n v="33"/>
    <s v="รพช.F2 P30,000-60,000"/>
    <n v="3.44"/>
    <n v="3.25"/>
    <n v="1.96"/>
    <n v="60995309.07"/>
    <n v="16184259.35"/>
    <n v="0"/>
    <n v="0"/>
    <n v="0"/>
    <s v=""/>
    <x v="0"/>
    <n v="20364368.140000001"/>
    <n v="24067167.109999999"/>
  </r>
  <r>
    <n v="65"/>
    <n v="1"/>
    <s v="พะเยา"/>
    <s v="11188"/>
    <s v="แม่ใจ,รพช."/>
    <s v="รพช."/>
    <n v="30"/>
    <s v="รพช.F2 P&lt;=30,000"/>
    <n v="2.54"/>
    <n v="2.35"/>
    <n v="1.02"/>
    <n v="28163330.829999998"/>
    <n v="11208528.789999999"/>
    <n v="0"/>
    <n v="0"/>
    <n v="0"/>
    <s v=""/>
    <x v="0"/>
    <n v="15368771.130000001"/>
    <n v="318746.19"/>
  </r>
  <r>
    <n v="66"/>
    <n v="1"/>
    <s v="พะเยา"/>
    <s v="40744"/>
    <s v="ภูซาง,รพช."/>
    <s v="รพช."/>
    <n v="0"/>
    <s v="รพช.F3 P15,000-25,000"/>
    <n v="3.21"/>
    <n v="3.14"/>
    <n v="3.08"/>
    <n v="30436133.760000002"/>
    <n v="564559.89"/>
    <n v="0"/>
    <n v="0"/>
    <n v="0"/>
    <s v=""/>
    <x v="0"/>
    <n v="3676108.84"/>
    <n v="28600542.140000001"/>
  </r>
  <r>
    <n v="67"/>
    <n v="1"/>
    <s v="พะเยา"/>
    <s v="40745"/>
    <s v="ภูกามยาว,รพช."/>
    <s v="รพช."/>
    <n v="0"/>
    <s v="รพช.F3 P&lt;=15,000"/>
    <n v="3.29"/>
    <n v="3.11"/>
    <n v="2.74"/>
    <n v="16944760.75"/>
    <n v="-2156519.9900000002"/>
    <n v="0"/>
    <n v="1"/>
    <n v="0"/>
    <n v="70.7"/>
    <x v="1"/>
    <n v="1073952.3"/>
    <n v="12841803.27"/>
  </r>
  <r>
    <n v="68"/>
    <n v="1"/>
    <s v="แพร่"/>
    <s v="10715"/>
    <s v="แพร่,รพท."/>
    <s v="รพท."/>
    <n v="568"/>
    <s v="รพท.S B&gt;400"/>
    <n v="3.97"/>
    <n v="3.57"/>
    <n v="1.42"/>
    <n v="386528549.57999998"/>
    <n v="-14873409.59"/>
    <n v="0"/>
    <n v="1"/>
    <n v="0"/>
    <n v="233.8"/>
    <x v="1"/>
    <n v="71692495.090000004"/>
    <n v="54780646.119999997"/>
  </r>
  <r>
    <n v="69"/>
    <n v="1"/>
    <s v="แพร่"/>
    <s v="11166"/>
    <s v="ร้องกวาง,รพช."/>
    <s v="รพช."/>
    <n v="41"/>
    <s v="รพช.F2 P30,000-60,000"/>
    <n v="2.5"/>
    <n v="2.2200000000000002"/>
    <n v="1.33"/>
    <n v="17242325"/>
    <n v="-15341844.710000001"/>
    <n v="0"/>
    <n v="1"/>
    <n v="0"/>
    <n v="10.1"/>
    <x v="1"/>
    <n v="-10179358.619999999"/>
    <n v="3739411.21"/>
  </r>
  <r>
    <n v="70"/>
    <n v="1"/>
    <s v="แพร่"/>
    <s v="11167"/>
    <s v="ลอง,รพช."/>
    <s v="รพช."/>
    <n v="39"/>
    <s v="รพช.F2 P30,000-60,000"/>
    <n v="1.45"/>
    <n v="1.25"/>
    <n v="0.38"/>
    <n v="7513443.5199999996"/>
    <n v="-1578167.38"/>
    <n v="2"/>
    <n v="1"/>
    <n v="0"/>
    <n v="42.8"/>
    <x v="2"/>
    <n v="-2336795.63"/>
    <n v="-10369481.609999999"/>
  </r>
  <r>
    <n v="71"/>
    <n v="1"/>
    <s v="แพร่"/>
    <s v="11169"/>
    <s v="สูงเม่น,รพช."/>
    <s v="รพช."/>
    <n v="64"/>
    <s v="รพช.F2 P30,000-60,000"/>
    <n v="2.5099999999999998"/>
    <n v="2.2999999999999998"/>
    <n v="1.67"/>
    <n v="42144075.25"/>
    <n v="-5658394.1299999999"/>
    <n v="0"/>
    <n v="1"/>
    <n v="0"/>
    <n v="67"/>
    <x v="1"/>
    <n v="-940774.3"/>
    <n v="18706487.760000002"/>
  </r>
  <r>
    <n v="72"/>
    <n v="1"/>
    <s v="แพร่"/>
    <s v="11170"/>
    <s v="สอง,รพช."/>
    <s v="รพช."/>
    <n v="55"/>
    <s v="รพช.F2 P30,000-60,000"/>
    <n v="3.18"/>
    <n v="2.84"/>
    <n v="1.86"/>
    <n v="22131435.829999998"/>
    <n v="-1276447"/>
    <n v="0"/>
    <n v="1"/>
    <n v="0"/>
    <n v="156"/>
    <x v="1"/>
    <n v="-932119.56"/>
    <n v="8697302.6600000001"/>
  </r>
  <r>
    <n v="73"/>
    <n v="1"/>
    <s v="แพร่"/>
    <s v="11171"/>
    <s v="วังชิ้น,รพช."/>
    <s v="รพช."/>
    <n v="36"/>
    <s v="รพช.F2 P30,000-60,000"/>
    <n v="1.27"/>
    <n v="1.05"/>
    <n v="0.64"/>
    <n v="3648110.83"/>
    <n v="-3045354.03"/>
    <n v="2"/>
    <n v="1"/>
    <n v="0"/>
    <n v="10.7"/>
    <x v="2"/>
    <n v="-2766834.57"/>
    <n v="-4843783.29"/>
  </r>
  <r>
    <n v="74"/>
    <n v="1"/>
    <s v="แพร่"/>
    <s v="11172"/>
    <s v="หนองม่วงไข่,รพช."/>
    <s v="รพช."/>
    <n v="32"/>
    <s v="รพช.F2 P&lt;=30,000"/>
    <n v="1.47"/>
    <n v="1.33"/>
    <n v="0.73"/>
    <n v="3444333.05"/>
    <n v="-6997866.3499999996"/>
    <n v="2"/>
    <n v="1"/>
    <n v="1"/>
    <n v="4.4000000000000004"/>
    <x v="7"/>
    <n v="-4996133.18"/>
    <n v="-1959583.97"/>
  </r>
  <r>
    <n v="75"/>
    <n v="1"/>
    <s v="แพร่"/>
    <s v="11452"/>
    <s v="สมเด็จพระยุพราชเด่นชัย,รพช."/>
    <s v="รพช."/>
    <n v="38"/>
    <s v="รพช.F1 P&lt;=50,000"/>
    <n v="1.74"/>
    <n v="1.45"/>
    <n v="0.42"/>
    <n v="8512314.1099999994"/>
    <n v="-5690252.2400000002"/>
    <n v="1"/>
    <n v="1"/>
    <n v="0"/>
    <n v="13.4"/>
    <x v="4"/>
    <n v="-4222096.9000000004"/>
    <n v="-6635435.7599999998"/>
  </r>
  <r>
    <n v="76"/>
    <n v="1"/>
    <s v="แม่ฮ่องสอน"/>
    <s v="10719"/>
    <s v="ศรีสังวาลย์,รพท."/>
    <s v="รพท."/>
    <n v="154"/>
    <s v="รพท.S B&lt;=400"/>
    <n v="3.72"/>
    <n v="3.46"/>
    <n v="1.3"/>
    <n v="219632346.37"/>
    <n v="1804476.47"/>
    <n v="0"/>
    <n v="0"/>
    <n v="0"/>
    <s v=""/>
    <x v="0"/>
    <n v="38031483.259999998"/>
    <n v="23958181.859999999"/>
  </r>
  <r>
    <n v="77"/>
    <n v="1"/>
    <s v="แม่ฮ่องสอน"/>
    <s v="11203"/>
    <s v="ขุนยวม,รพช."/>
    <s v="รพช."/>
    <n v="35"/>
    <s v="รพช.F2 P&lt;=30,000"/>
    <n v="1.41"/>
    <n v="1.0900000000000001"/>
    <n v="0.47"/>
    <n v="8835527.6500000004"/>
    <n v="2293147.7599999998"/>
    <n v="2"/>
    <n v="0"/>
    <n v="0"/>
    <s v=""/>
    <x v="4"/>
    <n v="3518995.89"/>
    <n v="-11572871.25"/>
  </r>
  <r>
    <n v="78"/>
    <n v="1"/>
    <s v="แม่ฮ่องสอน"/>
    <s v="11204"/>
    <s v="ปาย,รพช."/>
    <s v="รพช."/>
    <n v="58"/>
    <s v="รพช.F1 P&lt;=50,000"/>
    <n v="1.4"/>
    <n v="1.1000000000000001"/>
    <n v="0.12"/>
    <n v="16403066.949999999"/>
    <n v="6482522.7000000002"/>
    <n v="2"/>
    <n v="0"/>
    <n v="0"/>
    <s v=""/>
    <x v="4"/>
    <n v="10352639.77"/>
    <n v="-37509072.75"/>
  </r>
  <r>
    <n v="79"/>
    <n v="1"/>
    <s v="แม่ฮ่องสอน"/>
    <s v="11205"/>
    <s v="แม่สะเรียง,รพช."/>
    <s v="รพช."/>
    <n v="115"/>
    <s v="รพช.M2 B&gt;100"/>
    <n v="2.08"/>
    <n v="1.78"/>
    <n v="0.48"/>
    <n v="55350834.049999997"/>
    <n v="-1645562.52"/>
    <n v="1"/>
    <n v="1"/>
    <n v="0"/>
    <n v="302.7"/>
    <x v="4"/>
    <n v="20150712.34"/>
    <n v="-26834443.789999999"/>
  </r>
  <r>
    <n v="80"/>
    <n v="1"/>
    <s v="แม่ฮ่องสอน"/>
    <s v="11206"/>
    <s v="แม่ลาน้อย,รพช."/>
    <s v="รพช."/>
    <n v="34"/>
    <s v="รพช.F2 P&lt;=30,000"/>
    <n v="1.43"/>
    <n v="1.24"/>
    <n v="0.31"/>
    <n v="11048555.42"/>
    <n v="10521990.82"/>
    <n v="2"/>
    <n v="0"/>
    <n v="0"/>
    <s v=""/>
    <x v="4"/>
    <n v="10607674.18"/>
    <n v="-17665497.170000002"/>
  </r>
  <r>
    <n v="81"/>
    <n v="1"/>
    <s v="แม่ฮ่องสอน"/>
    <s v="11207"/>
    <s v="สบเมย,รพช."/>
    <s v="รพช."/>
    <n v="30"/>
    <s v="รพช.F2 P30,000-60,000"/>
    <n v="1.91"/>
    <n v="1.79"/>
    <n v="1.0900000000000001"/>
    <n v="14344164.51"/>
    <n v="562118.71"/>
    <n v="0"/>
    <n v="0"/>
    <n v="0"/>
    <s v=""/>
    <x v="0"/>
    <n v="618185.87"/>
    <n v="1443827.35"/>
  </r>
  <r>
    <n v="82"/>
    <n v="1"/>
    <s v="แม่ฮ่องสอน"/>
    <s v="11208"/>
    <s v="ปางมะผ้า,รพช."/>
    <s v="รพช."/>
    <n v="29"/>
    <s v="รพช.F2 P&lt;=30,000"/>
    <n v="1.01"/>
    <n v="0.94"/>
    <n v="0.4"/>
    <n v="226330.78"/>
    <n v="163880.26"/>
    <n v="3"/>
    <n v="0"/>
    <n v="0"/>
    <s v=""/>
    <x v="2"/>
    <n v="897437.45"/>
    <n v="-12992848.24"/>
  </r>
  <r>
    <n v="83"/>
    <n v="1"/>
    <s v="ลำปาง"/>
    <s v="10672"/>
    <s v="ลำปาง,รพศ."/>
    <s v="รพศ."/>
    <n v="745"/>
    <s v="รพศ.A B&gt;700to1000"/>
    <n v="8.94"/>
    <n v="7.79"/>
    <n v="4.53"/>
    <n v="1663305379.9000001"/>
    <n v="-86408173.450000003"/>
    <n v="0"/>
    <n v="1"/>
    <n v="0"/>
    <n v="173.2"/>
    <x v="1"/>
    <n v="42208300.479999997"/>
    <n v="739123528.71000004"/>
  </r>
  <r>
    <n v="84"/>
    <n v="1"/>
    <s v="ลำปาง"/>
    <s v="11146"/>
    <s v="แม่เมาะ,รพช."/>
    <s v="รพช."/>
    <n v="30"/>
    <s v="รพช.F2 P&lt;=30,000"/>
    <n v="1.6"/>
    <n v="1.48"/>
    <n v="1.03"/>
    <n v="10984991.050000001"/>
    <n v="-10455119.16"/>
    <n v="0"/>
    <n v="1"/>
    <n v="0"/>
    <n v="9.4"/>
    <x v="1"/>
    <n v="-9372950.0500000007"/>
    <n v="569807.42000000004"/>
  </r>
  <r>
    <n v="85"/>
    <n v="1"/>
    <s v="ลำปาง"/>
    <s v="11147"/>
    <s v="เกาะคา,รพช."/>
    <s v="รพช."/>
    <n v="152"/>
    <s v="รพช.M2 B&gt;100"/>
    <n v="1.36"/>
    <n v="1.23"/>
    <n v="0.37"/>
    <n v="24319935.879999999"/>
    <n v="-4193079.71"/>
    <n v="2"/>
    <n v="1"/>
    <n v="0"/>
    <n v="52.2"/>
    <x v="2"/>
    <n v="-14409696.74"/>
    <n v="-42393289.93"/>
  </r>
  <r>
    <n v="86"/>
    <n v="1"/>
    <s v="ลำปาง"/>
    <s v="11148"/>
    <s v="เสริมงาม,รพช."/>
    <s v="รพช."/>
    <n v="30"/>
    <s v="รพช.F2 P&lt;=30,000"/>
    <n v="0.92"/>
    <n v="0.81"/>
    <n v="0.52"/>
    <n v="-1441913.15"/>
    <n v="-5150633.1500000004"/>
    <n v="3"/>
    <n v="2"/>
    <n v="2"/>
    <s v=""/>
    <x v="3"/>
    <n v="-5954807.3200000003"/>
    <n v="-8309203.1399999997"/>
  </r>
  <r>
    <n v="87"/>
    <n v="1"/>
    <s v="ลำปาง"/>
    <s v="11149"/>
    <s v="งาว,รพช."/>
    <s v="รพช."/>
    <n v="40"/>
    <s v="รพช.F2 P30,000-60,000"/>
    <n v="1"/>
    <n v="0.85"/>
    <n v="0.33"/>
    <n v="22956.9"/>
    <n v="-8840032.9600000009"/>
    <n v="3"/>
    <n v="1"/>
    <n v="2"/>
    <n v="0"/>
    <x v="5"/>
    <n v="-7036524.0099999998"/>
    <n v="-13592543.48"/>
  </r>
  <r>
    <n v="88"/>
    <n v="1"/>
    <s v="ลำปาง"/>
    <s v="11150"/>
    <s v="แจ้ห่ม,รพช."/>
    <s v="รพช."/>
    <n v="32"/>
    <s v="รพช.F2 P&lt;=30,000"/>
    <n v="1.07"/>
    <n v="0.97"/>
    <n v="0.42"/>
    <n v="1573890.74"/>
    <n v="-5267534.67"/>
    <n v="3"/>
    <n v="1"/>
    <n v="2"/>
    <n v="2.6"/>
    <x v="5"/>
    <n v="-5039440.3099999996"/>
    <n v="-13571403.279999999"/>
  </r>
  <r>
    <n v="89"/>
    <n v="1"/>
    <s v="ลำปาง"/>
    <s v="11151"/>
    <s v="วังเหนือ,รพช."/>
    <s v="รพช."/>
    <n v="30"/>
    <s v="รพช.F2 P30,000-60,000"/>
    <n v="1.06"/>
    <n v="0.94"/>
    <n v="0.61"/>
    <n v="1374852.28"/>
    <n v="-7460922.4699999997"/>
    <n v="3"/>
    <n v="1"/>
    <n v="2"/>
    <n v="1.6"/>
    <x v="5"/>
    <n v="-5511334.4699999997"/>
    <n v="-9478281.1099999994"/>
  </r>
  <r>
    <n v="90"/>
    <n v="1"/>
    <s v="ลำปาง"/>
    <s v="11152"/>
    <s v="เถิน,รพช."/>
    <s v="รพช."/>
    <n v="87"/>
    <s v="รพช.M2 B&lt;=100"/>
    <n v="1.2"/>
    <n v="1.1200000000000001"/>
    <n v="0.62"/>
    <n v="9442480.4399999995"/>
    <n v="-10925442.789999999"/>
    <n v="2"/>
    <n v="1"/>
    <n v="0"/>
    <n v="7.7"/>
    <x v="2"/>
    <n v="3107637.54"/>
    <n v="-17725461.280000001"/>
  </r>
  <r>
    <n v="91"/>
    <n v="1"/>
    <s v="ลำปาง"/>
    <s v="11153"/>
    <s v="แม่พริก,รพช."/>
    <s v="รพช."/>
    <n v="16"/>
    <s v="รพช.F2 P&lt;=30,000"/>
    <n v="1.44"/>
    <n v="1.32"/>
    <n v="0.97"/>
    <n v="3416511.11"/>
    <n v="-4029753.3"/>
    <n v="1"/>
    <n v="1"/>
    <n v="0"/>
    <n v="7.6"/>
    <x v="4"/>
    <n v="-5508594.75"/>
    <n v="-198493.93"/>
  </r>
  <r>
    <n v="92"/>
    <n v="1"/>
    <s v="ลำปาง"/>
    <s v="11154"/>
    <s v="แม่ทะ,รพช."/>
    <s v="รพช."/>
    <n v="33"/>
    <s v="รพช.F2 P30,000-60,000"/>
    <n v="0.74"/>
    <n v="0.65"/>
    <n v="0.39"/>
    <n v="-6239845.8700000001"/>
    <n v="-12805010.199999999"/>
    <n v="3"/>
    <n v="2"/>
    <n v="2"/>
    <s v=""/>
    <x v="3"/>
    <n v="-9858677.5399999991"/>
    <n v="-14364382.18"/>
  </r>
  <r>
    <n v="93"/>
    <n v="1"/>
    <s v="ลำปาง"/>
    <s v="11155"/>
    <s v="สบปราบ,รพช."/>
    <s v="รพช."/>
    <n v="30"/>
    <s v="รพช.F2 P&lt;=30,000"/>
    <n v="0.93"/>
    <n v="0.85"/>
    <n v="0.5"/>
    <n v="-1347594.3"/>
    <n v="-3139449.41"/>
    <n v="3"/>
    <n v="2"/>
    <n v="2"/>
    <s v=""/>
    <x v="3"/>
    <n v="-2779130.81"/>
    <n v="-10004364.24"/>
  </r>
  <r>
    <n v="94"/>
    <n v="1"/>
    <s v="ลำปาง"/>
    <s v="11156"/>
    <s v="ห้างฉัตร,รพช."/>
    <s v="รพช."/>
    <n v="30"/>
    <s v="รพช.F2 P30,000-60,000"/>
    <n v="2.2200000000000002"/>
    <n v="2"/>
    <n v="1.45"/>
    <n v="17392799.48"/>
    <n v="-12294382.49"/>
    <n v="0"/>
    <n v="1"/>
    <n v="0"/>
    <n v="12.7"/>
    <x v="1"/>
    <n v="-10101303.199999999"/>
    <n v="6435106.4000000004"/>
  </r>
  <r>
    <n v="95"/>
    <n v="1"/>
    <s v="ลำปาง"/>
    <s v="11157"/>
    <s v="เมืองปาน,รพช."/>
    <s v="รพช."/>
    <n v="30"/>
    <s v="รพช.F2 P&lt;=30,000"/>
    <n v="1.71"/>
    <n v="1.5"/>
    <n v="1.03"/>
    <n v="7249127.75"/>
    <n v="-13999243.92"/>
    <n v="0"/>
    <n v="1"/>
    <n v="1"/>
    <n v="4.5999999999999996"/>
    <x v="4"/>
    <n v="-11179334"/>
    <n v="345293.02"/>
  </r>
  <r>
    <n v="96"/>
    <n v="1"/>
    <s v="ลำพูน"/>
    <s v="10714"/>
    <s v="ลำพูน,รพท."/>
    <s v="รพท."/>
    <n v="411"/>
    <s v="รพท.S B&gt;400"/>
    <n v="5.03"/>
    <n v="4.72"/>
    <n v="2.5499999999999998"/>
    <n v="584311259.74000001"/>
    <n v="2292745.6800000002"/>
    <n v="0"/>
    <n v="0"/>
    <n v="0"/>
    <s v=""/>
    <x v="0"/>
    <n v="66927778.420000002"/>
    <n v="224392964.31999999"/>
  </r>
  <r>
    <n v="97"/>
    <n v="1"/>
    <s v="ลำพูน"/>
    <s v="11140"/>
    <s v="แม่ทา,รพช."/>
    <s v="รพช."/>
    <n v="30"/>
    <s v="รพช.F2 P&lt;=30,000"/>
    <n v="8.91"/>
    <n v="8.5500000000000007"/>
    <n v="7"/>
    <n v="46170563.810000002"/>
    <n v="-2598319.9300000002"/>
    <n v="0"/>
    <n v="1"/>
    <n v="0"/>
    <n v="159.9"/>
    <x v="1"/>
    <n v="-87385.15"/>
    <n v="35010863.969999999"/>
  </r>
  <r>
    <n v="98"/>
    <n v="1"/>
    <s v="ลำพูน"/>
    <s v="11141"/>
    <s v="บ้านโฮ่ง,รพช."/>
    <s v="รพช."/>
    <n v="30"/>
    <s v="รพช.F2 P&lt;=30,000"/>
    <n v="4.07"/>
    <n v="3.84"/>
    <n v="2.16"/>
    <n v="42513474.829999998"/>
    <n v="18815538.789999999"/>
    <n v="0"/>
    <n v="0"/>
    <n v="0"/>
    <s v=""/>
    <x v="0"/>
    <n v="12063834.65"/>
    <n v="16042148.300000001"/>
  </r>
  <r>
    <n v="99"/>
    <n v="1"/>
    <s v="ลำพูน"/>
    <s v="11142"/>
    <s v="ลี้,รพช."/>
    <s v="รพช."/>
    <n v="74"/>
    <s v="รพช.F1 P50,000-100,000"/>
    <n v="2.54"/>
    <n v="2.39"/>
    <n v="0.93"/>
    <n v="56676656.68"/>
    <n v="27983457.559999999"/>
    <n v="0"/>
    <n v="0"/>
    <n v="0"/>
    <s v=""/>
    <x v="0"/>
    <n v="35347173.479999997"/>
    <n v="-2538068.4700000002"/>
  </r>
  <r>
    <n v="100"/>
    <n v="1"/>
    <s v="ลำพูน"/>
    <s v="11143"/>
    <s v="ทุ่งหัวช้าง,รพช."/>
    <s v="รพช."/>
    <n v="30"/>
    <s v="รพช.F2 P&lt;=30,000"/>
    <n v="3.33"/>
    <n v="3.18"/>
    <n v="1.69"/>
    <n v="25767449.73"/>
    <n v="3095244.35"/>
    <n v="0"/>
    <n v="0"/>
    <n v="0"/>
    <s v=""/>
    <x v="0"/>
    <n v="7259639.2000000002"/>
    <n v="7670894.8200000003"/>
  </r>
  <r>
    <n v="101"/>
    <n v="1"/>
    <s v="ลำพูน"/>
    <s v="11144"/>
    <s v="ป่าซาง,รพช."/>
    <s v="รพช."/>
    <n v="75"/>
    <s v="รพช.M2 B&lt;=100"/>
    <n v="2.76"/>
    <n v="2.65"/>
    <n v="1.45"/>
    <n v="69211375.719999999"/>
    <n v="11715387.49"/>
    <n v="0"/>
    <n v="0"/>
    <n v="0"/>
    <s v=""/>
    <x v="0"/>
    <n v="26319913.239999998"/>
    <n v="17548933.059999999"/>
  </r>
  <r>
    <n v="102"/>
    <n v="1"/>
    <s v="ลำพูน"/>
    <s v="11145"/>
    <s v="บ้านธิ,รพช."/>
    <s v="รพช."/>
    <n v="30"/>
    <s v="รพช.F2 P&lt;=30,000"/>
    <n v="0.61"/>
    <n v="0.52"/>
    <n v="0.17"/>
    <n v="-4811230.12"/>
    <n v="-10851375.199999999"/>
    <n v="3"/>
    <n v="2"/>
    <n v="2"/>
    <s v=""/>
    <x v="3"/>
    <n v="-7787455.1900000004"/>
    <n v="-10244567.59"/>
  </r>
  <r>
    <n v="103"/>
    <n v="1"/>
    <s v="ลำพูน"/>
    <s v="24956"/>
    <s v="เวียงหนองล่อง,รพช."/>
    <s v="รพช."/>
    <n v="16"/>
    <s v="รพช.F2 P&lt;=30,000"/>
    <n v="0.71"/>
    <n v="0.64"/>
    <n v="0.19"/>
    <n v="-4482289.17"/>
    <n v="-13497476.02"/>
    <n v="3"/>
    <n v="2"/>
    <n v="2"/>
    <s v=""/>
    <x v="3"/>
    <n v="-11026573.279999999"/>
    <n v="-12518307.619999999"/>
  </r>
  <r>
    <n v="104"/>
    <n v="2"/>
    <s v="ตาก"/>
    <s v="10722"/>
    <s v="สมเด็จพระเจ้าตากสินมหาราช,รพท."/>
    <s v="รพท."/>
    <n v="329"/>
    <s v="รพท.S B&lt;=400"/>
    <n v="2.11"/>
    <n v="1.88"/>
    <n v="1.1499999999999999"/>
    <n v="228024937.90000001"/>
    <n v="-244027490.55000001"/>
    <n v="0"/>
    <n v="1"/>
    <n v="0"/>
    <n v="8.4"/>
    <x v="1"/>
    <n v="1041798.06"/>
    <n v="34881932.880000003"/>
  </r>
  <r>
    <n v="105"/>
    <n v="2"/>
    <s v="ตาก"/>
    <s v="10723"/>
    <s v="แม่สอด,รพท."/>
    <s v="รพท."/>
    <n v="420"/>
    <s v="รพท.S B&gt;400"/>
    <n v="5.43"/>
    <n v="5.1100000000000003"/>
    <n v="2.65"/>
    <n v="648756150.44000006"/>
    <n v="45263942.759999998"/>
    <n v="0"/>
    <n v="0"/>
    <n v="0"/>
    <s v=""/>
    <x v="0"/>
    <n v="147562946.11000001"/>
    <n v="245194859.11000001"/>
  </r>
  <r>
    <n v="106"/>
    <n v="2"/>
    <s v="ตาก"/>
    <s v="11238"/>
    <s v="บ้านตาก,รพช."/>
    <s v="รพช."/>
    <n v="65"/>
    <s v="รพช.F2 P30,000-60,000"/>
    <n v="5.31"/>
    <n v="5.07"/>
    <n v="1.18"/>
    <n v="54172007.850000001"/>
    <n v="22816460.93"/>
    <n v="0"/>
    <n v="0"/>
    <n v="0"/>
    <s v=""/>
    <x v="0"/>
    <n v="29522463.390000001"/>
    <n v="2260049.2999999998"/>
  </r>
  <r>
    <n v="107"/>
    <n v="2"/>
    <s v="ตาก"/>
    <s v="11239"/>
    <s v="สามเงา,รพช."/>
    <s v="รพช."/>
    <n v="36"/>
    <s v="รพช.F2 P&lt;=30,000"/>
    <n v="3.38"/>
    <n v="3.24"/>
    <n v="1.63"/>
    <n v="30873304.170000002"/>
    <n v="-333534.01"/>
    <n v="0"/>
    <n v="1"/>
    <n v="0"/>
    <n v="833"/>
    <x v="1"/>
    <n v="437617.9"/>
    <n v="8182074.1399999997"/>
  </r>
  <r>
    <n v="108"/>
    <n v="2"/>
    <s v="ตาก"/>
    <s v="11240"/>
    <s v="แม่ระมาด,รพช."/>
    <s v="รพช."/>
    <n v="120"/>
    <s v="รพช.M2 B&gt;100"/>
    <n v="1.94"/>
    <n v="1.74"/>
    <n v="0.56000000000000005"/>
    <n v="43213868.560000002"/>
    <n v="21607005.710000001"/>
    <n v="1"/>
    <n v="0"/>
    <n v="0"/>
    <s v=""/>
    <x v="1"/>
    <n v="40474809.240000002"/>
    <n v="-20376055.59"/>
  </r>
  <r>
    <n v="109"/>
    <n v="2"/>
    <s v="ตาก"/>
    <s v="11241"/>
    <s v="ท่าสองยาง,รพช."/>
    <s v="รพช."/>
    <n v="100"/>
    <s v="รพช.M2 B&lt;=100"/>
    <n v="1.67"/>
    <n v="1.41"/>
    <n v="0.53"/>
    <n v="34715948.670000002"/>
    <n v="93178788.290000007"/>
    <n v="1"/>
    <n v="0"/>
    <n v="0"/>
    <s v=""/>
    <x v="1"/>
    <n v="109241637.28"/>
    <n v="-24383627.329999998"/>
  </r>
  <r>
    <n v="110"/>
    <n v="2"/>
    <s v="ตาก"/>
    <s v="11242"/>
    <s v="พบพระ,รพช."/>
    <s v="รพช."/>
    <n v="136"/>
    <s v="รพช.M2 B&gt;100"/>
    <n v="3.13"/>
    <n v="2.9"/>
    <n v="1.25"/>
    <n v="79227229.670000002"/>
    <n v="-26769408.789999999"/>
    <n v="0"/>
    <n v="1"/>
    <n v="0"/>
    <n v="26.6"/>
    <x v="1"/>
    <n v="-20896803.91"/>
    <n v="9206082.5600000005"/>
  </r>
  <r>
    <n v="111"/>
    <n v="2"/>
    <s v="ตาก"/>
    <s v="11243"/>
    <s v="อุ้มผาง,รพช."/>
    <s v="รพช."/>
    <n v="75"/>
    <s v="รพช.M2 B&lt;=100"/>
    <n v="1.33"/>
    <n v="1.1000000000000001"/>
    <n v="0.14000000000000001"/>
    <n v="16159744.25"/>
    <n v="2910284.75"/>
    <n v="2"/>
    <n v="0"/>
    <n v="0"/>
    <s v=""/>
    <x v="4"/>
    <n v="7257602.2000000002"/>
    <n v="-42290905.869999997"/>
  </r>
  <r>
    <n v="112"/>
    <n v="2"/>
    <s v="ตาก"/>
    <s v="27443"/>
    <s v="วังเจ้า,รพช."/>
    <s v="รพช."/>
    <n v="30"/>
    <s v="รพช.F2 P&lt;=30,000"/>
    <n v="5.8"/>
    <n v="5.58"/>
    <n v="4.18"/>
    <n v="51907787.329999998"/>
    <n v="-9318249.0700000003"/>
    <n v="0"/>
    <n v="1"/>
    <n v="0"/>
    <n v="50.1"/>
    <x v="1"/>
    <n v="-3568243.66"/>
    <n v="34411953.719999999"/>
  </r>
  <r>
    <n v="113"/>
    <n v="2"/>
    <s v="พิษณุโลก"/>
    <s v="10676"/>
    <s v="พุทธชินราช,รพศ."/>
    <s v="รพศ."/>
    <n v="952"/>
    <s v="รพศ.A B&gt;700to1000"/>
    <n v="3.3"/>
    <n v="2.89"/>
    <n v="1.46"/>
    <n v="1196648771.76"/>
    <n v="16356548.619999999"/>
    <n v="0"/>
    <n v="0"/>
    <n v="0"/>
    <s v=""/>
    <x v="0"/>
    <n v="243795340"/>
    <n v="239686773.84"/>
  </r>
  <r>
    <n v="114"/>
    <n v="2"/>
    <s v="พิษณุโลก"/>
    <s v="11251"/>
    <s v="ชาติตระการ,รพช."/>
    <s v="รพช."/>
    <n v="30"/>
    <s v="รพช.F1 P&lt;=50,000"/>
    <n v="1.94"/>
    <n v="1.66"/>
    <n v="0.16"/>
    <n v="20731255.510000002"/>
    <n v="12942804.560000001"/>
    <n v="1"/>
    <n v="0"/>
    <n v="0"/>
    <s v=""/>
    <x v="1"/>
    <n v="18985750.260000002"/>
    <n v="-18336591.23"/>
  </r>
  <r>
    <n v="115"/>
    <n v="2"/>
    <s v="พิษณุโลก"/>
    <s v="11252"/>
    <s v="บางระกำ,รพช."/>
    <s v="รพช."/>
    <n v="69"/>
    <s v="รพช.F1 P50,000-100,000"/>
    <n v="3.37"/>
    <n v="3.1"/>
    <n v="0.76"/>
    <n v="81122025.819999993"/>
    <n v="19344009.170000002"/>
    <n v="1"/>
    <n v="0"/>
    <n v="0"/>
    <s v=""/>
    <x v="1"/>
    <n v="32213157.449999999"/>
    <n v="-8080878.5800000001"/>
  </r>
  <r>
    <n v="116"/>
    <n v="2"/>
    <s v="พิษณุโลก"/>
    <s v="11253"/>
    <s v="บางกระทุ่ม,รพช."/>
    <s v="รพช."/>
    <n v="30"/>
    <s v="รพช.F2 P30,000-60,000"/>
    <n v="6.44"/>
    <n v="6.08"/>
    <n v="3.44"/>
    <n v="110300152.47"/>
    <n v="26779087.949999999"/>
    <n v="0"/>
    <n v="0"/>
    <n v="0"/>
    <s v=""/>
    <x v="0"/>
    <n v="30559049.050000001"/>
    <n v="49481685.109999999"/>
  </r>
  <r>
    <n v="117"/>
    <n v="2"/>
    <s v="พิษณุโลก"/>
    <s v="11254"/>
    <s v="พรหมพิราม,รพช."/>
    <s v="รพช."/>
    <n v="50"/>
    <s v="รพช.F2 P30,000-60,000"/>
    <n v="6.49"/>
    <n v="5.75"/>
    <n v="2.35"/>
    <n v="91853362.790000007"/>
    <n v="19972567.43"/>
    <n v="0"/>
    <n v="0"/>
    <n v="0"/>
    <s v=""/>
    <x v="0"/>
    <n v="21268587.559999999"/>
    <n v="22602739.399999999"/>
  </r>
  <r>
    <n v="118"/>
    <n v="2"/>
    <s v="พิษณุโลก"/>
    <s v="11255"/>
    <s v="วัดโบสถ์,รพช."/>
    <s v="รพช."/>
    <n v="30"/>
    <s v="รพช.F2 P&lt;=30,000"/>
    <n v="5.12"/>
    <n v="4.8600000000000003"/>
    <n v="3.22"/>
    <n v="81258261.310000002"/>
    <n v="-9056748.7300000004"/>
    <n v="0"/>
    <n v="1"/>
    <n v="0"/>
    <n v="80.7"/>
    <x v="1"/>
    <n v="181955.81"/>
    <n v="43691324.899999999"/>
  </r>
  <r>
    <n v="119"/>
    <n v="2"/>
    <s v="พิษณุโลก"/>
    <s v="11256"/>
    <s v="วังทอง,รพช."/>
    <s v="รพช."/>
    <n v="68"/>
    <s v="รพช.F1 P50,000-100,000"/>
    <n v="6.22"/>
    <n v="5.81"/>
    <n v="3.83"/>
    <n v="174502337.34999999"/>
    <n v="-5677239.0199999996"/>
    <n v="0"/>
    <n v="1"/>
    <n v="0"/>
    <n v="276.60000000000002"/>
    <x v="1"/>
    <n v="9785334.5700000003"/>
    <n v="94823698.25"/>
  </r>
  <r>
    <n v="120"/>
    <n v="2"/>
    <s v="พิษณุโลก"/>
    <s v="11257"/>
    <s v="เนินมะปราง,รพช."/>
    <s v="รพช."/>
    <n v="33"/>
    <s v="รพช.F2 P30,000-60,000"/>
    <n v="4.41"/>
    <n v="4.1900000000000004"/>
    <n v="2.4500000000000002"/>
    <n v="58453937.700000003"/>
    <n v="-6369783.6200000001"/>
    <n v="0"/>
    <n v="1"/>
    <n v="0"/>
    <n v="82.5"/>
    <x v="1"/>
    <n v="4205692.46"/>
    <n v="24739066.399999999"/>
  </r>
  <r>
    <n v="121"/>
    <n v="2"/>
    <s v="พิษณุโลก"/>
    <s v="11455"/>
    <s v="สมเด็จพระยุพราชนครไทย,รพช."/>
    <s v="รพช."/>
    <n v="118"/>
    <s v="รพช.M2 B&gt;100"/>
    <n v="3.63"/>
    <n v="3.27"/>
    <n v="1.56"/>
    <n v="135341546.08000001"/>
    <n v="5328842.72"/>
    <n v="0"/>
    <n v="0"/>
    <n v="0"/>
    <s v=""/>
    <x v="0"/>
    <n v="21731625.420000002"/>
    <n v="28649851.66"/>
  </r>
  <r>
    <n v="122"/>
    <n v="2"/>
    <s v="เพชรบูรณ์"/>
    <s v="10727"/>
    <s v="เพชรบูรณ์,รพท."/>
    <s v="รพท."/>
    <n v="510"/>
    <s v="รพท.S B&gt;400"/>
    <n v="1.7"/>
    <n v="1.41"/>
    <n v="0.75"/>
    <n v="220077124.90000001"/>
    <n v="72452786.430000007"/>
    <n v="1"/>
    <n v="0"/>
    <n v="0"/>
    <s v=""/>
    <x v="1"/>
    <n v="69530503.409999996"/>
    <n v="-76759457.549999997"/>
  </r>
  <r>
    <n v="123"/>
    <n v="2"/>
    <s v="เพชรบูรณ์"/>
    <s v="11264"/>
    <s v="ชนแดน,รพช."/>
    <s v="รพช."/>
    <n v="60"/>
    <s v="รพช.F2 P30,000-60,000"/>
    <n v="1.98"/>
    <n v="1.83"/>
    <n v="0.51"/>
    <n v="36381869.310000002"/>
    <n v="27790264.109999999"/>
    <n v="1"/>
    <n v="0"/>
    <n v="0"/>
    <s v=""/>
    <x v="1"/>
    <n v="31661794.579999998"/>
    <n v="-18333289.219999999"/>
  </r>
  <r>
    <n v="124"/>
    <n v="2"/>
    <s v="เพชรบูรณ์"/>
    <s v="11265"/>
    <s v="หล่มสัก,รพท."/>
    <s v="รพท."/>
    <n v="235"/>
    <s v="รพท.M1 B&gt;200"/>
    <n v="5.39"/>
    <n v="5.12"/>
    <n v="1.65"/>
    <n v="325846724.01999998"/>
    <n v="108193717.36"/>
    <n v="0"/>
    <n v="0"/>
    <n v="0"/>
    <s v=""/>
    <x v="0"/>
    <n v="126655220.37"/>
    <n v="48024798.119999997"/>
  </r>
  <r>
    <n v="125"/>
    <n v="2"/>
    <s v="เพชรบูรณ์"/>
    <s v="11266"/>
    <s v="วิเชียรบุรี,รพท."/>
    <s v="รพท."/>
    <n v="243"/>
    <s v="รพท.M1 B&gt;200"/>
    <n v="2.66"/>
    <n v="2.44"/>
    <n v="0.36"/>
    <n v="156432782.15000001"/>
    <n v="59677537.799999997"/>
    <n v="1"/>
    <n v="0"/>
    <n v="0"/>
    <s v=""/>
    <x v="1"/>
    <n v="94088163"/>
    <n v="-60361493.670000002"/>
  </r>
  <r>
    <n v="126"/>
    <n v="2"/>
    <s v="เพชรบูรณ์"/>
    <s v="11267"/>
    <s v="ศรีเทพ,รพช."/>
    <s v="รพช."/>
    <n v="57"/>
    <s v="รพช.F2 P30,000-60,000"/>
    <n v="2.5499999999999998"/>
    <n v="2.36"/>
    <n v="0.42"/>
    <n v="40149109.189999998"/>
    <n v="16431523.66"/>
    <n v="1"/>
    <n v="0"/>
    <n v="0"/>
    <s v=""/>
    <x v="1"/>
    <n v="18613884.359999999"/>
    <n v="-15084718.99"/>
  </r>
  <r>
    <n v="127"/>
    <n v="2"/>
    <s v="เพชรบูรณ์"/>
    <s v="11268"/>
    <s v="หนองไผ่,รพช."/>
    <s v="รพช."/>
    <n v="142"/>
    <s v="รพช.M2 B&gt;100"/>
    <n v="1.63"/>
    <n v="1.4"/>
    <n v="0.16"/>
    <n v="38255554.719999999"/>
    <n v="59701805.5"/>
    <n v="1"/>
    <n v="0"/>
    <n v="0"/>
    <s v=""/>
    <x v="1"/>
    <n v="40138335.950000003"/>
    <n v="-50942586.810000002"/>
  </r>
  <r>
    <n v="128"/>
    <n v="2"/>
    <s v="เพชรบูรณ์"/>
    <s v="11269"/>
    <s v="บึงสามพัน,รพช."/>
    <s v="รพช."/>
    <n v="90"/>
    <s v="รพช.F1 P50,000-100,000"/>
    <n v="1.32"/>
    <n v="1.18"/>
    <n v="0.81"/>
    <n v="13072147.460000001"/>
    <n v="-25547332.48"/>
    <n v="1"/>
    <n v="1"/>
    <n v="1"/>
    <n v="4.5999999999999996"/>
    <x v="2"/>
    <n v="-18147022.829999998"/>
    <n v="-7806485.54"/>
  </r>
  <r>
    <n v="129"/>
    <n v="2"/>
    <s v="เพชรบูรณ์"/>
    <s v="11270"/>
    <s v="น้ำหนาว,รพช."/>
    <s v="รพช."/>
    <n v="10"/>
    <s v="รพช.F3 P&lt;=15,000"/>
    <n v="8.18"/>
    <n v="7.87"/>
    <n v="5.09"/>
    <n v="36644465.789999999"/>
    <n v="3235133.79"/>
    <n v="0"/>
    <n v="0"/>
    <n v="0"/>
    <s v=""/>
    <x v="0"/>
    <n v="1677268.77"/>
    <n v="20865939.309999999"/>
  </r>
  <r>
    <n v="130"/>
    <n v="2"/>
    <s v="เพชรบูรณ์"/>
    <s v="11271"/>
    <s v="วังโป่ง,รพช."/>
    <s v="รพช."/>
    <n v="30"/>
    <s v="รพช.F2 P&lt;=30,000"/>
    <n v="3.6"/>
    <n v="3.33"/>
    <n v="1.75"/>
    <n v="30060425.969999999"/>
    <n v="13292.19"/>
    <n v="0"/>
    <n v="0"/>
    <n v="0"/>
    <s v=""/>
    <x v="0"/>
    <n v="6736145.7599999998"/>
    <n v="8627701.1099999994"/>
  </r>
  <r>
    <n v="131"/>
    <n v="2"/>
    <s v="เพชรบูรณ์"/>
    <s v="11272"/>
    <s v="เขาค้อ,รพช."/>
    <s v="รพช."/>
    <n v="30"/>
    <s v="รพช.F2 P30,000-60,000"/>
    <n v="2.4900000000000002"/>
    <n v="2.15"/>
    <n v="0.76"/>
    <n v="29925417.079999998"/>
    <n v="15943925.279999999"/>
    <n v="1"/>
    <n v="0"/>
    <n v="0"/>
    <s v=""/>
    <x v="1"/>
    <n v="19613538.629999999"/>
    <n v="-4883570.4000000004"/>
  </r>
  <r>
    <n v="132"/>
    <n v="2"/>
    <s v="เพชรบูรณ์"/>
    <s v="11457"/>
    <s v="สมเด็จพระยุพราชหล่มเก่า,รพช."/>
    <s v="รพช."/>
    <n v="100"/>
    <s v="รพช.F1 P&lt;=50,000"/>
    <n v="6.96"/>
    <n v="6.36"/>
    <n v="2.1"/>
    <n v="142243965.53999999"/>
    <n v="71964739.5"/>
    <n v="0"/>
    <n v="0"/>
    <n v="0"/>
    <s v=""/>
    <x v="0"/>
    <n v="82616691.620000005"/>
    <n v="26358736.449999999"/>
  </r>
  <r>
    <n v="133"/>
    <n v="2"/>
    <s v="สุโขทัย"/>
    <s v="10724"/>
    <s v="สุโขทัย,รพท."/>
    <s v="รพท."/>
    <n v="320"/>
    <s v="รพท.S B&lt;=400"/>
    <n v="5.12"/>
    <n v="4.9000000000000004"/>
    <n v="3.94"/>
    <n v="381066656.56"/>
    <n v="16521309.15"/>
    <n v="0"/>
    <n v="0"/>
    <n v="0"/>
    <s v=""/>
    <x v="0"/>
    <n v="37398350.780000001"/>
    <n v="269113467.63999999"/>
  </r>
  <r>
    <n v="134"/>
    <n v="2"/>
    <s v="สุโขทัย"/>
    <s v="10725"/>
    <s v="ศรีสังวรสุโขทัย,รพท."/>
    <s v="รพท."/>
    <n v="307"/>
    <s v="รพท.M1 B&gt;200"/>
    <n v="8.02"/>
    <n v="7.58"/>
    <n v="4.66"/>
    <n v="427458806.94999999"/>
    <n v="72787302.510000005"/>
    <n v="0"/>
    <n v="0"/>
    <n v="0"/>
    <s v=""/>
    <x v="0"/>
    <n v="114258895.95"/>
    <n v="222840428.38999999"/>
  </r>
  <r>
    <n v="135"/>
    <n v="2"/>
    <s v="สุโขทัย"/>
    <s v="11244"/>
    <s v="บ้านด่านลานหอย,รพช."/>
    <s v="รพช."/>
    <n v="35"/>
    <s v="รพช.F2 P30,000-60,000"/>
    <n v="2.9"/>
    <n v="2.73"/>
    <n v="2.08"/>
    <n v="32459887.059999999"/>
    <n v="-6288261.96"/>
    <n v="0"/>
    <n v="1"/>
    <n v="0"/>
    <n v="46.4"/>
    <x v="1"/>
    <n v="-7494774.4000000004"/>
    <n v="18409167.82"/>
  </r>
  <r>
    <n v="136"/>
    <n v="2"/>
    <s v="สุโขทัย"/>
    <s v="11245"/>
    <s v="คีรีมาศ,รพช."/>
    <s v="รพช."/>
    <n v="50"/>
    <s v="รพช.F2 P30,000-60,000"/>
    <n v="2.33"/>
    <n v="2.14"/>
    <n v="0.6"/>
    <n v="28192600.039999999"/>
    <n v="14957786.060000001"/>
    <n v="1"/>
    <n v="0"/>
    <n v="0"/>
    <s v=""/>
    <x v="1"/>
    <n v="18466970.129999999"/>
    <n v="-8408486.8100000005"/>
  </r>
  <r>
    <n v="137"/>
    <n v="2"/>
    <s v="สุโขทัย"/>
    <s v="11246"/>
    <s v="กงไกรลาศ,รพช."/>
    <s v="รพช."/>
    <n v="41"/>
    <s v="รพช.F2 P30,000-60,000"/>
    <n v="4.05"/>
    <n v="3.81"/>
    <n v="1.77"/>
    <n v="49078449.549999997"/>
    <n v="9383725.4800000004"/>
    <n v="0"/>
    <n v="0"/>
    <n v="0"/>
    <s v=""/>
    <x v="0"/>
    <n v="10841449.07"/>
    <n v="12383857.689999999"/>
  </r>
  <r>
    <n v="138"/>
    <n v="2"/>
    <s v="สุโขทัย"/>
    <s v="11247"/>
    <s v="ศรีสัชนาลัย,รพช."/>
    <s v="รพช."/>
    <n v="60"/>
    <s v="รพช.F1 P50,000-100,000"/>
    <n v="3.98"/>
    <n v="3.64"/>
    <n v="1.1200000000000001"/>
    <n v="78091339.560000002"/>
    <n v="29240056.5"/>
    <n v="0"/>
    <n v="0"/>
    <n v="0"/>
    <s v=""/>
    <x v="0"/>
    <n v="32868711.120000001"/>
    <n v="3015621.68"/>
  </r>
  <r>
    <n v="139"/>
    <n v="2"/>
    <s v="สุโขทัย"/>
    <s v="11248"/>
    <s v="สวรรคโลก,รพช."/>
    <s v="รพช."/>
    <n v="111"/>
    <s v="รพช.M2 B&gt;100"/>
    <n v="1.68"/>
    <n v="1.49"/>
    <n v="0.25"/>
    <n v="35705770.32"/>
    <n v="4068948.57"/>
    <n v="1"/>
    <n v="0"/>
    <n v="0"/>
    <s v=""/>
    <x v="1"/>
    <n v="14490460.279999999"/>
    <n v="-39305541.509999998"/>
  </r>
  <r>
    <n v="140"/>
    <n v="2"/>
    <s v="สุโขทัย"/>
    <s v="11249"/>
    <s v="ศรีนคร,รพช."/>
    <s v="รพช."/>
    <n v="30"/>
    <s v="รพช.F2 P&lt;=30,000"/>
    <n v="1.35"/>
    <n v="1.24"/>
    <n v="0.93"/>
    <n v="6074622.3399999999"/>
    <n v="-6013617.6900000004"/>
    <n v="1"/>
    <n v="1"/>
    <n v="0"/>
    <n v="9"/>
    <x v="4"/>
    <n v="-5096588.72"/>
    <n v="-1218257.8999999999"/>
  </r>
  <r>
    <n v="141"/>
    <n v="2"/>
    <s v="สุโขทัย"/>
    <s v="11250"/>
    <s v="ทุ่งเสลี่ยม,รพช."/>
    <s v="รพช."/>
    <n v="40"/>
    <s v="รพช.F2 P30,000-60,000"/>
    <n v="5.26"/>
    <n v="4.83"/>
    <n v="2.4"/>
    <n v="44319812.969999999"/>
    <n v="8757497.4199999999"/>
    <n v="0"/>
    <n v="0"/>
    <n v="0"/>
    <s v=""/>
    <x v="0"/>
    <n v="12369075.449999999"/>
    <n v="14525892.92"/>
  </r>
  <r>
    <n v="142"/>
    <n v="2"/>
    <s v="อุตรดิตถ์"/>
    <s v="10673"/>
    <s v="อุตรดิตถ์,รพศ."/>
    <s v="รพศ."/>
    <n v="655"/>
    <s v="รพศ.A B&lt;=700"/>
    <n v="2.52"/>
    <n v="2.15"/>
    <n v="0.49"/>
    <n v="598153371.5"/>
    <n v="336950004.22000003"/>
    <n v="1"/>
    <n v="0"/>
    <n v="0"/>
    <s v=""/>
    <x v="1"/>
    <n v="196686782.02000001"/>
    <n v="-197480502.21000001"/>
  </r>
  <r>
    <n v="143"/>
    <n v="2"/>
    <s v="อุตรดิตถ์"/>
    <s v="11158"/>
    <s v="ตรอน,รพช."/>
    <s v="รพช."/>
    <n v="35"/>
    <s v="รพช.F2 P&lt;=30,000"/>
    <n v="0.55000000000000004"/>
    <n v="0.44"/>
    <n v="0.18"/>
    <n v="-13968412.539999999"/>
    <n v="-16547114.74"/>
    <n v="3"/>
    <n v="2"/>
    <n v="2"/>
    <s v=""/>
    <x v="3"/>
    <n v="-12045125.34"/>
    <n v="-25708384.670000002"/>
  </r>
  <r>
    <n v="144"/>
    <n v="2"/>
    <s v="อุตรดิตถ์"/>
    <s v="11159"/>
    <s v="ท่าปลา,รพช."/>
    <s v="รพช."/>
    <n v="30"/>
    <s v="รพช.F2 P&lt;=30,000"/>
    <n v="0.64"/>
    <n v="0.53"/>
    <n v="0.19"/>
    <n v="-13598335.439999999"/>
    <n v="-23144888.690000001"/>
    <n v="3"/>
    <n v="2"/>
    <n v="2"/>
    <s v=""/>
    <x v="3"/>
    <n v="-18888002.550000001"/>
    <n v="-30359459.09"/>
  </r>
  <r>
    <n v="145"/>
    <n v="2"/>
    <s v="อุตรดิตถ์"/>
    <s v="11160"/>
    <s v="น้ำปาด,รพช."/>
    <s v="รพช."/>
    <n v="30"/>
    <s v="รพช.F1 P&lt;=50,000"/>
    <n v="0.64"/>
    <n v="0.5"/>
    <n v="0.1"/>
    <n v="-13523094.24"/>
    <n v="-19431371.559999999"/>
    <n v="3"/>
    <n v="2"/>
    <n v="2"/>
    <s v=""/>
    <x v="3"/>
    <n v="-13963841.68"/>
    <n v="-33413935.530000001"/>
  </r>
  <r>
    <n v="146"/>
    <n v="2"/>
    <s v="อุตรดิตถ์"/>
    <s v="11161"/>
    <s v="ฟากท่า,รพช."/>
    <s v="รพช."/>
    <n v="30"/>
    <s v="รพช.F2 P&lt;=30,000"/>
    <n v="0.89"/>
    <n v="0.75"/>
    <n v="0.42"/>
    <n v="-1713830.57"/>
    <n v="-6875399.8600000003"/>
    <n v="3"/>
    <n v="2"/>
    <n v="2"/>
    <s v=""/>
    <x v="3"/>
    <n v="-4990825.16"/>
    <n v="-9451801.9700000007"/>
  </r>
  <r>
    <n v="147"/>
    <n v="2"/>
    <s v="อุตรดิตถ์"/>
    <s v="11162"/>
    <s v="บ้านโคก,รพช."/>
    <s v="รพช."/>
    <n v="31"/>
    <s v="รพช.F2 P&lt;=30,000"/>
    <n v="2.46"/>
    <n v="2.2000000000000002"/>
    <n v="1.53"/>
    <n v="14722135.720000001"/>
    <n v="-10427752.41"/>
    <n v="0"/>
    <n v="1"/>
    <n v="0"/>
    <n v="12.7"/>
    <x v="1"/>
    <n v="-5484726.2400000002"/>
    <n v="5331460.37"/>
  </r>
  <r>
    <n v="148"/>
    <n v="2"/>
    <s v="อุตรดิตถ์"/>
    <s v="11163"/>
    <s v="พิชัย,รพช."/>
    <s v="รพช."/>
    <n v="70"/>
    <s v="รพช.F1 P50,000-100,000"/>
    <n v="0.85"/>
    <n v="0.69"/>
    <n v="0.37"/>
    <n v="-7907799.6699999999"/>
    <n v="-19866698.890000001"/>
    <n v="3"/>
    <n v="2"/>
    <n v="2"/>
    <s v=""/>
    <x v="3"/>
    <n v="-12181862.77"/>
    <n v="-32708711.469999999"/>
  </r>
  <r>
    <n v="149"/>
    <n v="2"/>
    <s v="อุตรดิตถ์"/>
    <s v="11164"/>
    <s v="ลับแล,รพช."/>
    <s v="รพช."/>
    <n v="50"/>
    <s v="รพช.F1 P&lt;=50,000"/>
    <n v="1.05"/>
    <n v="0.92"/>
    <n v="0.34"/>
    <n v="2232995.39"/>
    <n v="-10914694.35"/>
    <n v="3"/>
    <n v="1"/>
    <n v="2"/>
    <n v="1.8"/>
    <x v="5"/>
    <n v="-6575869.3700000001"/>
    <n v="-30892368.870000001"/>
  </r>
  <r>
    <n v="150"/>
    <n v="2"/>
    <s v="อุตรดิตถ์"/>
    <s v="11165"/>
    <s v="ทองแสนขัน,รพช."/>
    <s v="รพช."/>
    <n v="36"/>
    <s v="รพช.F2 P&lt;=30,000"/>
    <n v="0.94"/>
    <n v="0.85"/>
    <n v="0.27"/>
    <n v="-1383997.4"/>
    <n v="-14695980.08"/>
    <n v="3"/>
    <n v="2"/>
    <n v="2"/>
    <s v=""/>
    <x v="3"/>
    <n v="-13304635.779999999"/>
    <n v="-17959412.949999999"/>
  </r>
  <r>
    <n v="151"/>
    <n v="3"/>
    <s v="กำแพงเพชร"/>
    <s v="10721"/>
    <s v="กำแพงเพชร,รพท."/>
    <s v="รพท."/>
    <n v="492"/>
    <s v="รพท.S B&gt;400"/>
    <n v="2.5299999999999998"/>
    <n v="2.2400000000000002"/>
    <n v="0.91"/>
    <n v="357715658.43000001"/>
    <n v="55990964.840000004"/>
    <n v="0"/>
    <n v="0"/>
    <n v="0"/>
    <s v=""/>
    <x v="0"/>
    <n v="74520415.450000003"/>
    <n v="-21800311.879999999"/>
  </r>
  <r>
    <n v="152"/>
    <n v="3"/>
    <s v="กำแพงเพชร"/>
    <s v="11228"/>
    <s v="ทุ่งโพธิ์ทะเล,รพช."/>
    <s v="รพช."/>
    <n v="10"/>
    <s v="รพช.F3 P&lt;=15,000"/>
    <n v="3.9"/>
    <n v="3.67"/>
    <n v="3.29"/>
    <n v="22159318.640000001"/>
    <n v="-10852230.390000001"/>
    <n v="0"/>
    <n v="1"/>
    <n v="0"/>
    <n v="18.3"/>
    <x v="1"/>
    <n v="-7723250.1299999999"/>
    <n v="17493430.73"/>
  </r>
  <r>
    <n v="153"/>
    <n v="3"/>
    <s v="กำแพงเพชร"/>
    <s v="11229"/>
    <s v="ไทรงาม,รพช."/>
    <s v="รพช."/>
    <n v="30"/>
    <s v="รพช.F2 P30,000-60,000"/>
    <n v="1.02"/>
    <n v="0.74"/>
    <n v="0.51"/>
    <n v="443297.66"/>
    <n v="2799682.97"/>
    <n v="3"/>
    <n v="0"/>
    <n v="0"/>
    <s v=""/>
    <x v="2"/>
    <n v="-15597607.720000001"/>
    <n v="-11837683.57"/>
  </r>
  <r>
    <n v="154"/>
    <n v="3"/>
    <s v="กำแพงเพชร"/>
    <s v="11230"/>
    <s v="คลองลาน,รพช."/>
    <s v="รพช."/>
    <n v="60"/>
    <s v="รพช.F1 P&lt;=50,000"/>
    <n v="1.43"/>
    <n v="1.1299999999999999"/>
    <n v="0.62"/>
    <n v="13835188.32"/>
    <n v="36004652.43"/>
    <n v="2"/>
    <n v="0"/>
    <n v="0"/>
    <s v=""/>
    <x v="4"/>
    <n v="-10747946.24"/>
    <n v="-12227027.85"/>
  </r>
  <r>
    <n v="155"/>
    <n v="3"/>
    <s v="กำแพงเพชร"/>
    <s v="11231"/>
    <s v="ขาณุวรลักษบุรี,รพช."/>
    <s v="รพช."/>
    <n v="90"/>
    <s v="รพช.M2 B&lt;=100"/>
    <n v="1.79"/>
    <n v="1.52"/>
    <n v="1.02"/>
    <n v="38893269.75"/>
    <n v="-60218802.460000001"/>
    <n v="0"/>
    <n v="1"/>
    <n v="1"/>
    <n v="5.8"/>
    <x v="4"/>
    <n v="-38251575.520000003"/>
    <n v="1068016.1399999999"/>
  </r>
  <r>
    <n v="156"/>
    <n v="3"/>
    <s v="กำแพงเพชร"/>
    <s v="11232"/>
    <s v="คลองขลุง,รพช."/>
    <s v="รพช."/>
    <n v="90"/>
    <s v="รพช.F1 P50,000-100,000"/>
    <n v="1.21"/>
    <n v="1.05"/>
    <n v="0.55000000000000004"/>
    <n v="14444857.02"/>
    <n v="-14558409.359999999"/>
    <n v="2"/>
    <n v="1"/>
    <n v="0"/>
    <n v="8.9"/>
    <x v="2"/>
    <n v="-10428308.9"/>
    <n v="-30187363.23"/>
  </r>
  <r>
    <n v="157"/>
    <n v="3"/>
    <s v="กำแพงเพชร"/>
    <s v="11233"/>
    <s v="พรานกระต่าย,รพช."/>
    <s v="รพช."/>
    <n v="66"/>
    <s v="รพช.F2 P30,000-60,000"/>
    <n v="2.38"/>
    <n v="2.12"/>
    <n v="1.73"/>
    <n v="50243770.109999999"/>
    <n v="-28835368.510000002"/>
    <n v="0"/>
    <n v="1"/>
    <n v="0"/>
    <n v="15.6"/>
    <x v="1"/>
    <n v="-23945925.300000001"/>
    <n v="26619439.91"/>
  </r>
  <r>
    <n v="158"/>
    <n v="3"/>
    <s v="กำแพงเพชร"/>
    <s v="11234"/>
    <s v="ลานกระบือ,รพช."/>
    <s v="รพช."/>
    <n v="30"/>
    <s v="รพช.F2 P&lt;=30,000"/>
    <n v="0.83"/>
    <n v="0.64"/>
    <n v="0.15"/>
    <n v="-5804081.5700000003"/>
    <n v="-23524624.16"/>
    <n v="3"/>
    <n v="2"/>
    <n v="2"/>
    <s v=""/>
    <x v="3"/>
    <n v="-15083169.470000001"/>
    <n v="-29293385.84"/>
  </r>
  <r>
    <n v="159"/>
    <n v="3"/>
    <s v="กำแพงเพชร"/>
    <s v="11235"/>
    <s v="ทรายทองวัฒนา,รพช."/>
    <s v="รพช."/>
    <n v="30"/>
    <s v="รพช.F2 P&lt;=30,000"/>
    <n v="1.66"/>
    <n v="1.49"/>
    <n v="1.1599999999999999"/>
    <n v="12963984.09"/>
    <n v="-11574348.970000001"/>
    <n v="0"/>
    <n v="1"/>
    <n v="0"/>
    <n v="10"/>
    <x v="1"/>
    <n v="-9416480.7599999998"/>
    <n v="3222483.37"/>
  </r>
  <r>
    <n v="160"/>
    <n v="3"/>
    <s v="กำแพงเพชร"/>
    <s v="11236"/>
    <s v="ปางศิลาทอง,รพช."/>
    <s v="รพช."/>
    <n v="30"/>
    <s v="รพช.F2 P&lt;=30,000"/>
    <n v="2.82"/>
    <n v="2.5499999999999998"/>
    <n v="2.2400000000000002"/>
    <n v="33255449.800000001"/>
    <n v="-13776744.16"/>
    <n v="0"/>
    <n v="1"/>
    <n v="0"/>
    <n v="21.7"/>
    <x v="1"/>
    <n v="-6553225.3399999999"/>
    <n v="22709012.510000002"/>
  </r>
  <r>
    <n v="161"/>
    <n v="3"/>
    <s v="กำแพงเพชร"/>
    <s v="14135"/>
    <s v="บึงสามัคคี,รพช."/>
    <s v="รพช."/>
    <n v="30"/>
    <s v="รพช.F2 P&lt;=30,000"/>
    <n v="3.52"/>
    <n v="3.13"/>
    <n v="2.84"/>
    <n v="36386152.979999997"/>
    <n v="-13848024.32"/>
    <n v="0"/>
    <n v="1"/>
    <n v="0"/>
    <n v="23.6"/>
    <x v="1"/>
    <n v="-9424892.3200000003"/>
    <n v="26555200.34"/>
  </r>
  <r>
    <n v="162"/>
    <n v="3"/>
    <s v="กำแพงเพชร"/>
    <s v="28010"/>
    <s v="โกสัมพีนคร,รพช."/>
    <s v="รพช."/>
    <n v="10"/>
    <s v="รพช.F3 P15,000-25,000"/>
    <n v="1.46"/>
    <n v="1.27"/>
    <n v="0.87"/>
    <n v="6234145.2999999998"/>
    <n v="-17046971.82"/>
    <n v="1"/>
    <n v="1"/>
    <n v="1"/>
    <n v="3.2"/>
    <x v="2"/>
    <n v="-10949929.74"/>
    <n v="-1812573.38"/>
  </r>
  <r>
    <n v="163"/>
    <n v="3"/>
    <s v="ชัยนาท"/>
    <s v="10694"/>
    <s v="ชัยนาทนเรนทร,รพท."/>
    <s v="รพท."/>
    <n v="367"/>
    <s v="รพท.S B&lt;=400"/>
    <n v="3.38"/>
    <n v="3.01"/>
    <n v="1.63"/>
    <n v="233954862.41"/>
    <n v="-5610281.0199999996"/>
    <n v="0"/>
    <n v="1"/>
    <n v="0"/>
    <n v="375.3"/>
    <x v="1"/>
    <n v="41774578.009999998"/>
    <n v="64881169.689999998"/>
  </r>
  <r>
    <n v="164"/>
    <n v="3"/>
    <s v="ชัยนาท"/>
    <s v="10802"/>
    <s v="มโนรมย์,รพช."/>
    <s v="รพช."/>
    <n v="30"/>
    <s v="รพช.F2 P&lt;=30,000"/>
    <n v="2.33"/>
    <n v="2.14"/>
    <n v="0.92"/>
    <n v="22263843.649999999"/>
    <n v="5452952.1399999997"/>
    <n v="0"/>
    <n v="0"/>
    <n v="0"/>
    <s v=""/>
    <x v="0"/>
    <n v="3575031.44"/>
    <n v="-1390218.67"/>
  </r>
  <r>
    <n v="165"/>
    <n v="3"/>
    <s v="ชัยนาท"/>
    <s v="10803"/>
    <s v="วัดสิงห์,รพช."/>
    <s v="รพช."/>
    <n v="30"/>
    <s v="รพช.F2 P&lt;=30,000"/>
    <n v="5.29"/>
    <n v="5.0999999999999996"/>
    <n v="3.19"/>
    <n v="38741620.369999997"/>
    <n v="4389964.1399999997"/>
    <n v="0"/>
    <n v="0"/>
    <n v="0"/>
    <s v=""/>
    <x v="0"/>
    <n v="8816979.4900000002"/>
    <n v="19718237.379999999"/>
  </r>
  <r>
    <n v="166"/>
    <n v="3"/>
    <s v="ชัยนาท"/>
    <s v="10804"/>
    <s v="สรรพยา,รพช."/>
    <s v="รพช."/>
    <n v="30"/>
    <s v="รพช.F2 P&lt;=30,000"/>
    <n v="5.24"/>
    <n v="5.07"/>
    <n v="3.38"/>
    <n v="64493755.689999998"/>
    <n v="7971057.0999999996"/>
    <n v="0"/>
    <n v="0"/>
    <n v="0"/>
    <s v=""/>
    <x v="0"/>
    <n v="8812043.2599999998"/>
    <n v="36127268.18"/>
  </r>
  <r>
    <n v="167"/>
    <n v="3"/>
    <s v="ชัยนาท"/>
    <s v="10805"/>
    <s v="สรรคบุรี,รพช."/>
    <s v="รพช."/>
    <n v="60"/>
    <s v="รพช.F1 P&lt;=50,000"/>
    <n v="4.13"/>
    <n v="3.74"/>
    <n v="1.67"/>
    <n v="78954196.670000002"/>
    <n v="17920163.18"/>
    <n v="0"/>
    <n v="0"/>
    <n v="0"/>
    <s v=""/>
    <x v="0"/>
    <n v="24564338.280000001"/>
    <n v="16872116.940000001"/>
  </r>
  <r>
    <n v="168"/>
    <n v="3"/>
    <s v="ชัยนาท"/>
    <s v="10806"/>
    <s v="หันคา,รพช."/>
    <s v="รพช."/>
    <n v="30"/>
    <s v="รพช.F2 P30,000-60,000"/>
    <n v="4.21"/>
    <n v="3.97"/>
    <n v="2.06"/>
    <n v="62817875.140000001"/>
    <n v="19209742.210000001"/>
    <n v="0"/>
    <n v="0"/>
    <n v="0"/>
    <s v=""/>
    <x v="0"/>
    <n v="22152268.149999999"/>
    <n v="20724056.030000001"/>
  </r>
  <r>
    <n v="169"/>
    <n v="3"/>
    <s v="ชัยนาท"/>
    <s v="27974"/>
    <s v="หนองมะโมง,รพช."/>
    <s v="รพช."/>
    <n v="10"/>
    <s v="รพช.F3 P&lt;=15,000"/>
    <n v="2.84"/>
    <n v="2.72"/>
    <n v="0.83"/>
    <n v="20072560.23"/>
    <n v="11445529.77"/>
    <n v="0"/>
    <n v="0"/>
    <n v="0"/>
    <s v=""/>
    <x v="0"/>
    <n v="13369408.689999999"/>
    <n v="-1835729.44"/>
  </r>
  <r>
    <n v="170"/>
    <n v="3"/>
    <s v="ชัยนาท"/>
    <s v="27975"/>
    <s v="เนินขาม,รพช."/>
    <s v="รพช."/>
    <n v="0"/>
    <s v="รพช.F3 P&lt;=15,000"/>
    <n v="7.94"/>
    <n v="7.48"/>
    <n v="3.44"/>
    <n v="16976926.850000001"/>
    <n v="4621207.5599999996"/>
    <n v="0"/>
    <n v="0"/>
    <n v="0"/>
    <s v=""/>
    <x v="0"/>
    <n v="6001959.8600000003"/>
    <n v="5973780.0499999998"/>
  </r>
  <r>
    <n v="171"/>
    <n v="3"/>
    <s v="นครสวรรค์"/>
    <s v="10675"/>
    <s v="สวรรค์ประชารักษ์,รพศ."/>
    <s v="รพศ."/>
    <n v="749"/>
    <s v="รพศ.A B&gt;700to1000"/>
    <n v="3.37"/>
    <n v="3.16"/>
    <n v="2.25"/>
    <n v="1094690714.22"/>
    <n v="-144297624.44"/>
    <n v="0"/>
    <n v="1"/>
    <n v="0"/>
    <n v="68.2"/>
    <x v="1"/>
    <n v="153309395.59999999"/>
    <n v="578180779.45000005"/>
  </r>
  <r>
    <n v="172"/>
    <n v="3"/>
    <s v="นครสวรรค์"/>
    <s v="11209"/>
    <s v="โกรกพระ,รพช."/>
    <s v="รพช."/>
    <n v="30"/>
    <s v="รพช.F2 P&lt;=30,000"/>
    <n v="3.59"/>
    <n v="3.29"/>
    <n v="2.14"/>
    <n v="43543300.020000003"/>
    <n v="11466354.24"/>
    <n v="0"/>
    <n v="0"/>
    <n v="0"/>
    <s v=""/>
    <x v="0"/>
    <n v="2701586.01"/>
    <n v="19188890.079999998"/>
  </r>
  <r>
    <n v="173"/>
    <n v="3"/>
    <s v="นครสวรรค์"/>
    <s v="11210"/>
    <s v="ชุมแสง,รพช."/>
    <s v="รพช."/>
    <n v="60"/>
    <s v="รพช.F1 P&lt;=50,000"/>
    <n v="4.3"/>
    <n v="4.08"/>
    <n v="2.74"/>
    <n v="91375264.019999996"/>
    <n v="10982629.42"/>
    <n v="0"/>
    <n v="0"/>
    <n v="0"/>
    <s v=""/>
    <x v="0"/>
    <n v="15539507.09"/>
    <n v="48142371.57"/>
  </r>
  <r>
    <n v="174"/>
    <n v="3"/>
    <s v="นครสวรรค์"/>
    <s v="11211"/>
    <s v="หนองบัว,รพช."/>
    <s v="รพช."/>
    <n v="63"/>
    <s v="รพช.F2 P30,000-60,000"/>
    <n v="1.81"/>
    <n v="1.64"/>
    <n v="1.03"/>
    <n v="26771020.809999999"/>
    <n v="-9589814.2599999998"/>
    <n v="0"/>
    <n v="1"/>
    <n v="0"/>
    <n v="25.1"/>
    <x v="1"/>
    <n v="-8690707.3900000006"/>
    <n v="844476.94"/>
  </r>
  <r>
    <n v="175"/>
    <n v="3"/>
    <s v="นครสวรรค์"/>
    <s v="11212"/>
    <s v="บรรพตพิสัย,รพช."/>
    <s v="รพช."/>
    <n v="90"/>
    <s v="รพช.F1 P50,000-100,000"/>
    <n v="5.56"/>
    <n v="5.41"/>
    <n v="3.64"/>
    <n v="133075363.09"/>
    <n v="11061156.109999999"/>
    <n v="0"/>
    <n v="0"/>
    <n v="0"/>
    <s v=""/>
    <x v="0"/>
    <n v="15299226.199999999"/>
    <n v="76979968.209999993"/>
  </r>
  <r>
    <n v="176"/>
    <n v="3"/>
    <s v="นครสวรรค์"/>
    <s v="11213"/>
    <s v="เก้าเลี้ยว,รพช."/>
    <s v="รพช."/>
    <n v="34"/>
    <s v="รพช.F2 P&lt;=30,000"/>
    <n v="4.5"/>
    <n v="4.17"/>
    <n v="2.34"/>
    <n v="36460312.509999998"/>
    <n v="4858539.63"/>
    <n v="0"/>
    <n v="0"/>
    <n v="0"/>
    <s v=""/>
    <x v="0"/>
    <n v="4736440.42"/>
    <n v="14015402.15"/>
  </r>
  <r>
    <n v="177"/>
    <n v="3"/>
    <s v="นครสวรรค์"/>
    <s v="11214"/>
    <s v="ตาคลี,รพช."/>
    <s v="รพช."/>
    <n v="90"/>
    <s v="รพช.M2 B&lt;=100"/>
    <n v="3.24"/>
    <n v="3.05"/>
    <n v="1.58"/>
    <n v="104935468.17"/>
    <n v="24126881.530000001"/>
    <n v="0"/>
    <n v="0"/>
    <n v="0"/>
    <s v=""/>
    <x v="0"/>
    <n v="33577406.969999999"/>
    <n v="27346596.510000002"/>
  </r>
  <r>
    <n v="178"/>
    <n v="3"/>
    <s v="นครสวรรค์"/>
    <s v="11215"/>
    <s v="ท่าตะโก,รพช."/>
    <s v="รพช."/>
    <n v="60"/>
    <s v="รพช.F1 P&lt;=50,000"/>
    <n v="3.58"/>
    <n v="3.05"/>
    <n v="0.64"/>
    <n v="43419348.060000002"/>
    <n v="9518535.9900000002"/>
    <n v="1"/>
    <n v="0"/>
    <n v="0"/>
    <s v=""/>
    <x v="1"/>
    <n v="15705565.68"/>
    <n v="-5978580.96"/>
  </r>
  <r>
    <n v="179"/>
    <n v="3"/>
    <s v="นครสวรรค์"/>
    <s v="11216"/>
    <s v="ไพศาลี,รพช."/>
    <s v="รพช."/>
    <n v="63"/>
    <s v="รพช.F2 P30,000-60,000"/>
    <n v="4.99"/>
    <n v="4.71"/>
    <n v="3.38"/>
    <n v="83111878.900000006"/>
    <n v="-3047176.52"/>
    <n v="0"/>
    <n v="1"/>
    <n v="0"/>
    <n v="245.4"/>
    <x v="1"/>
    <n v="1380777.75"/>
    <n v="49487147.689999998"/>
  </r>
  <r>
    <n v="180"/>
    <n v="3"/>
    <s v="นครสวรรค์"/>
    <s v="11217"/>
    <s v="พยุหะคีรี,รพช."/>
    <s v="รพช."/>
    <n v="42"/>
    <s v="รพช.F2 P30,000-60,000"/>
    <n v="9.23"/>
    <n v="8.75"/>
    <n v="5.76"/>
    <n v="119403498.72"/>
    <n v="24289815.510000002"/>
    <n v="0"/>
    <n v="0"/>
    <n v="0"/>
    <s v=""/>
    <x v="0"/>
    <n v="28811658.960000001"/>
    <n v="69042683.560000002"/>
  </r>
  <r>
    <n v="181"/>
    <n v="3"/>
    <s v="นครสวรรค์"/>
    <s v="11218"/>
    <s v="ลาดยาว,รพช."/>
    <s v="รพช."/>
    <n v="90"/>
    <s v="รพช.M2 B&lt;=100"/>
    <n v="4.13"/>
    <n v="3.81"/>
    <n v="1.19"/>
    <n v="97099218.379999995"/>
    <n v="21385583.829999998"/>
    <n v="0"/>
    <n v="0"/>
    <n v="0"/>
    <s v=""/>
    <x v="0"/>
    <n v="30926149.93"/>
    <n v="5945753.5899999999"/>
  </r>
  <r>
    <n v="182"/>
    <n v="3"/>
    <s v="นครสวรรค์"/>
    <s v="11219"/>
    <s v="ตากฟ้า,รพช."/>
    <s v="รพช."/>
    <n v="30"/>
    <s v="รพช.F2 P&lt;=30,000"/>
    <n v="1.98"/>
    <n v="1.77"/>
    <n v="0.97"/>
    <n v="17821049.739999998"/>
    <n v="-1649227.21"/>
    <n v="0"/>
    <n v="1"/>
    <n v="0"/>
    <n v="97.2"/>
    <x v="1"/>
    <n v="3734187.96"/>
    <n v="-504631.96"/>
  </r>
  <r>
    <n v="183"/>
    <n v="3"/>
    <s v="นครสวรรค์"/>
    <s v="11220"/>
    <s v="แม่วงก์,รพช."/>
    <s v="รพช."/>
    <n v="30"/>
    <s v="รพช.F2 P30,000-60,000"/>
    <n v="3.61"/>
    <n v="3.38"/>
    <n v="2.08"/>
    <n v="55006195.520000003"/>
    <n v="8168579.6900000004"/>
    <n v="0"/>
    <n v="0"/>
    <n v="0"/>
    <s v=""/>
    <x v="0"/>
    <n v="12315375.460000001"/>
    <n v="22834541.82"/>
  </r>
  <r>
    <n v="184"/>
    <n v="3"/>
    <s v="นครสวรรค์"/>
    <s v="40749"/>
    <s v="ชุมตาบง,รพช."/>
    <s v="รพช."/>
    <n v="5"/>
    <s v="รพช.F3 P15,000-25,000"/>
    <n v="8.74"/>
    <n v="8.48"/>
    <n v="7.73"/>
    <n v="63912245.43"/>
    <n v="5856355.75"/>
    <n v="0"/>
    <n v="0"/>
    <n v="0"/>
    <s v=""/>
    <x v="0"/>
    <n v="8928539.1199999992"/>
    <n v="55519302.43"/>
  </r>
  <r>
    <n v="185"/>
    <n v="3"/>
    <s v="พิจิตร"/>
    <s v="10726"/>
    <s v="พิจิตร,รพท."/>
    <s v="รพท."/>
    <n v="400"/>
    <s v="รพท.S B&lt;=400"/>
    <n v="3.17"/>
    <n v="2.7"/>
    <n v="1.1100000000000001"/>
    <n v="320311410.13"/>
    <n v="57146951.219999999"/>
    <n v="0"/>
    <n v="0"/>
    <n v="0"/>
    <s v=""/>
    <x v="0"/>
    <n v="110162956.08"/>
    <n v="19034123.739999998"/>
  </r>
  <r>
    <n v="186"/>
    <n v="3"/>
    <s v="พิจิตร"/>
    <s v="11258"/>
    <s v="วังทรายพูน,รพช."/>
    <s v="รพช."/>
    <n v="30"/>
    <s v="รพช.F2 P&lt;=30,000"/>
    <n v="3.97"/>
    <n v="3.8"/>
    <n v="3.23"/>
    <n v="31743563.199999999"/>
    <n v="-7940782.0899999999"/>
    <n v="0"/>
    <n v="1"/>
    <n v="0"/>
    <n v="35.9"/>
    <x v="1"/>
    <n v="502247.97"/>
    <n v="23662594.98"/>
  </r>
  <r>
    <n v="187"/>
    <n v="3"/>
    <s v="พิจิตร"/>
    <s v="11259"/>
    <s v="โพธิ์ประทับช้าง,รพช."/>
    <s v="รพช."/>
    <n v="30"/>
    <s v="รพช.F2 P30,000-60,000"/>
    <n v="3.98"/>
    <n v="3.84"/>
    <n v="2.29"/>
    <n v="57165557.210000001"/>
    <n v="15044713.189999999"/>
    <n v="0"/>
    <n v="0"/>
    <n v="0"/>
    <s v=""/>
    <x v="0"/>
    <n v="17987499.289999999"/>
    <n v="24786620.530000001"/>
  </r>
  <r>
    <n v="188"/>
    <n v="3"/>
    <s v="พิจิตร"/>
    <s v="11260"/>
    <s v="บางมูลนาก,รพช."/>
    <s v="รพช."/>
    <n v="90"/>
    <s v="รพช.M2 B&lt;=100"/>
    <n v="2.29"/>
    <n v="1.97"/>
    <n v="1"/>
    <n v="42805908.079999998"/>
    <n v="6246027.2999999998"/>
    <n v="0"/>
    <n v="0"/>
    <n v="0"/>
    <s v=""/>
    <x v="0"/>
    <n v="223718.56"/>
    <n v="42892.63"/>
  </r>
  <r>
    <n v="189"/>
    <n v="3"/>
    <s v="พิจิตร"/>
    <s v="11261"/>
    <s v="โพทะเล,รพช."/>
    <s v="รพช."/>
    <n v="45"/>
    <s v="รพช.F1 P&lt;=50,000"/>
    <n v="4"/>
    <n v="3.83"/>
    <n v="2.4700000000000002"/>
    <n v="60509766.899999999"/>
    <n v="3495127.85"/>
    <n v="0"/>
    <n v="0"/>
    <n v="0"/>
    <s v=""/>
    <x v="0"/>
    <n v="8068197.1600000001"/>
    <n v="29685285.640000001"/>
  </r>
  <r>
    <n v="190"/>
    <n v="3"/>
    <s v="พิจิตร"/>
    <s v="11262"/>
    <s v="สามง่าม,รพช."/>
    <s v="รพช."/>
    <n v="30"/>
    <s v="รพช.F2 P&lt;=30,000"/>
    <n v="6.63"/>
    <n v="6.5"/>
    <n v="5.63"/>
    <n v="54157630.630000003"/>
    <n v="-7686622.5800000001"/>
    <n v="0"/>
    <n v="1"/>
    <n v="0"/>
    <n v="63.4"/>
    <x v="1"/>
    <n v="-1664518.8"/>
    <n v="44531147.859999999"/>
  </r>
  <r>
    <n v="191"/>
    <n v="3"/>
    <s v="พิจิตร"/>
    <s v="11263"/>
    <s v="ทับคล้อ,รพช."/>
    <s v="รพช."/>
    <n v="28"/>
    <s v="รพช.F2 P&lt;=30,000"/>
    <n v="3.71"/>
    <n v="3.52"/>
    <n v="2.19"/>
    <n v="27750818.07"/>
    <n v="-1249215.8400000001"/>
    <n v="0"/>
    <n v="1"/>
    <n v="0"/>
    <n v="199.9"/>
    <x v="1"/>
    <n v="2598923.29"/>
    <n v="12236174.49"/>
  </r>
  <r>
    <n v="192"/>
    <n v="3"/>
    <s v="พิจิตร"/>
    <s v="11456"/>
    <s v="สมเด็จพระยุพราชตะพานหิน,รพช."/>
    <s v="รพช."/>
    <n v="90"/>
    <s v="รพช.M2 B&lt;=100"/>
    <n v="2.68"/>
    <n v="2.41"/>
    <n v="1.1200000000000001"/>
    <n v="80270973.390000001"/>
    <n v="11455405.07"/>
    <n v="0"/>
    <n v="0"/>
    <n v="0"/>
    <s v=""/>
    <x v="0"/>
    <n v="5996616.4299999997"/>
    <n v="5958307.3799999999"/>
  </r>
  <r>
    <n v="193"/>
    <n v="3"/>
    <s v="พิจิตร"/>
    <s v="11631"/>
    <s v="วชิรบารมี,รพช."/>
    <s v="รพช."/>
    <n v="30"/>
    <s v="รพช.F2 P&lt;=30,000"/>
    <n v="7.83"/>
    <n v="7.48"/>
    <n v="5.99"/>
    <n v="50694353.420000002"/>
    <n v="1479463.85"/>
    <n v="0"/>
    <n v="0"/>
    <n v="0"/>
    <s v=""/>
    <x v="0"/>
    <n v="6522145.5300000003"/>
    <n v="37012057.060000002"/>
  </r>
  <r>
    <n v="194"/>
    <n v="3"/>
    <s v="พิจิตร"/>
    <s v="27978"/>
    <s v="สากเหล็ก,รพช."/>
    <s v="รพช."/>
    <n v="19"/>
    <s v="รพช.F3 P15,000-25,000"/>
    <n v="3.42"/>
    <n v="3.35"/>
    <n v="2.37"/>
    <n v="34137787.229999997"/>
    <n v="5711605.5999999996"/>
    <n v="0"/>
    <n v="0"/>
    <n v="0"/>
    <s v=""/>
    <x v="0"/>
    <n v="9917346.1899999995"/>
    <n v="19337853.25"/>
  </r>
  <r>
    <n v="195"/>
    <n v="3"/>
    <s v="พิจิตร"/>
    <s v="27979"/>
    <s v="บึงนาราง,รพช."/>
    <s v="รพช."/>
    <n v="24"/>
    <s v="รพช.F3 P&lt;=15,000"/>
    <n v="3.86"/>
    <n v="3.71"/>
    <n v="2.57"/>
    <n v="28937780.039999999"/>
    <n v="7263762.2400000002"/>
    <n v="0"/>
    <n v="0"/>
    <n v="0"/>
    <s v=""/>
    <x v="0"/>
    <n v="8984397.5800000001"/>
    <n v="15908264.59"/>
  </r>
  <r>
    <n v="196"/>
    <n v="3"/>
    <s v="พิจิตร"/>
    <s v="27980"/>
    <s v="ดงเจริญ,รพช."/>
    <s v="รพช."/>
    <n v="22"/>
    <s v="รพช.F3 P&lt;=15,000"/>
    <n v="5.13"/>
    <n v="4.93"/>
    <n v="3.62"/>
    <n v="24955458.600000001"/>
    <n v="9557902.6500000004"/>
    <n v="0"/>
    <n v="0"/>
    <n v="0"/>
    <s v=""/>
    <x v="0"/>
    <n v="6169067.4699999997"/>
    <n v="15795627.66"/>
  </r>
  <r>
    <n v="197"/>
    <n v="3"/>
    <s v="อุทัยธานี"/>
    <s v="10720"/>
    <s v="อุทัยธานี,รพท."/>
    <s v="รพท."/>
    <n v="365"/>
    <s v="รพท.S B&lt;=400"/>
    <n v="6.45"/>
    <n v="6.05"/>
    <n v="4.41"/>
    <n v="552522634.88999999"/>
    <n v="21580158.309999999"/>
    <n v="0"/>
    <n v="0"/>
    <n v="0"/>
    <s v=""/>
    <x v="0"/>
    <n v="92464735.239999995"/>
    <n v="345761118.00999999"/>
  </r>
  <r>
    <n v="198"/>
    <n v="3"/>
    <s v="อุทัยธานี"/>
    <s v="11221"/>
    <s v="ทัพทัน,รพช."/>
    <s v="รพช."/>
    <n v="90"/>
    <s v="รพช.F1 P&lt;=50,000"/>
    <n v="15.1"/>
    <n v="14.66"/>
    <n v="11.37"/>
    <n v="139354998.78999999"/>
    <n v="12632029.08"/>
    <n v="0"/>
    <n v="0"/>
    <n v="0"/>
    <s v=""/>
    <x v="0"/>
    <n v="21280065.870000001"/>
    <n v="102489986.36"/>
  </r>
  <r>
    <n v="199"/>
    <n v="3"/>
    <s v="อุทัยธานี"/>
    <s v="11222"/>
    <s v="สว่างอารมณ์,รพช."/>
    <s v="รพช."/>
    <n v="30"/>
    <s v="รพช.F2 P&lt;=30,000"/>
    <n v="2.06"/>
    <n v="1.88"/>
    <n v="0.66"/>
    <n v="13435063.970000001"/>
    <n v="-1648200.47"/>
    <n v="1"/>
    <n v="1"/>
    <n v="0"/>
    <n v="73.3"/>
    <x v="4"/>
    <n v="1217090.29"/>
    <n v="-4357852.2300000004"/>
  </r>
  <r>
    <n v="200"/>
    <n v="3"/>
    <s v="อุทัยธานี"/>
    <s v="11223"/>
    <s v="หนองฉาง,รพช."/>
    <s v="รพช."/>
    <n v="90"/>
    <s v="รพช.F1 P&lt;=50,000"/>
    <n v="6.44"/>
    <n v="6.15"/>
    <n v="3.33"/>
    <n v="92939423.579999998"/>
    <n v="1521622.21"/>
    <n v="0"/>
    <n v="0"/>
    <n v="0"/>
    <s v=""/>
    <x v="0"/>
    <n v="9639918.7200000007"/>
    <n v="39875287.689999998"/>
  </r>
  <r>
    <n v="201"/>
    <n v="3"/>
    <s v="อุทัยธานี"/>
    <s v="11224"/>
    <s v="หนองขาหย่าง,รพช."/>
    <s v="รพช."/>
    <n v="10"/>
    <s v="รพช.F3 P&lt;=15,000"/>
    <n v="1.46"/>
    <n v="1.27"/>
    <n v="0.47"/>
    <n v="2279845.1800000002"/>
    <n v="-3671811.06"/>
    <n v="2"/>
    <n v="1"/>
    <n v="1"/>
    <n v="5.5"/>
    <x v="7"/>
    <n v="-2140949"/>
    <n v="-2625629.14"/>
  </r>
  <r>
    <n v="202"/>
    <n v="3"/>
    <s v="อุทัยธานี"/>
    <s v="11225"/>
    <s v="บ้านไร่,รพช."/>
    <s v="รพช."/>
    <n v="62"/>
    <s v="รพช.F1 P&lt;=50,000"/>
    <n v="10.210000000000001"/>
    <n v="9.8800000000000008"/>
    <n v="7.43"/>
    <n v="116596977.22"/>
    <n v="52979246.490000002"/>
    <n v="0"/>
    <n v="0"/>
    <n v="0"/>
    <s v=""/>
    <x v="0"/>
    <n v="12765807.109999999"/>
    <n v="81327923.180000007"/>
  </r>
  <r>
    <n v="203"/>
    <n v="3"/>
    <s v="อุทัยธานี"/>
    <s v="11226"/>
    <s v="ลานสัก,รพช."/>
    <s v="รพช."/>
    <n v="60"/>
    <s v="รพช.F2 P30,000-60,000"/>
    <n v="3.14"/>
    <n v="2.9"/>
    <n v="0.67"/>
    <n v="27018590.300000001"/>
    <n v="3891498.57"/>
    <n v="1"/>
    <n v="0"/>
    <n v="0"/>
    <s v=""/>
    <x v="1"/>
    <n v="11193199.58"/>
    <n v="-4218051.5999999996"/>
  </r>
  <r>
    <n v="204"/>
    <n v="3"/>
    <s v="อุทัยธานี"/>
    <s v="11227"/>
    <s v="ห้วยคต,รพช."/>
    <s v="รพช."/>
    <n v="30"/>
    <s v="รพช.F2 P&lt;=30,000"/>
    <n v="2.89"/>
    <n v="2.6"/>
    <n v="1.63"/>
    <n v="12874796.91"/>
    <n v="309045.25"/>
    <n v="0"/>
    <n v="0"/>
    <n v="0"/>
    <s v=""/>
    <x v="0"/>
    <n v="2889150.69"/>
    <n v="4263394.28"/>
  </r>
  <r>
    <n v="205"/>
    <n v="4"/>
    <s v="นครนายก"/>
    <s v="10698"/>
    <s v="นครนายก,รพท."/>
    <s v="รพท."/>
    <n v="314"/>
    <s v="รพท.S B&lt;=400"/>
    <n v="2.73"/>
    <n v="2.38"/>
    <n v="1.29"/>
    <n v="235200670.06999999"/>
    <n v="5940298.4699999997"/>
    <n v="0"/>
    <n v="0"/>
    <n v="0"/>
    <s v=""/>
    <x v="0"/>
    <n v="37013918.350000001"/>
    <n v="39304440.509999998"/>
  </r>
  <r>
    <n v="206"/>
    <n v="4"/>
    <s v="นครนายก"/>
    <s v="10863"/>
    <s v="ปากพลี,รพช."/>
    <s v="รพช."/>
    <n v="10"/>
    <s v="รพช.F3 P&lt;=15,000"/>
    <n v="1.19"/>
    <n v="1.04"/>
    <n v="0.67"/>
    <n v="3221247.64"/>
    <n v="-6210865.29"/>
    <n v="2"/>
    <n v="1"/>
    <n v="1"/>
    <n v="4.5999999999999996"/>
    <x v="7"/>
    <n v="-6355019.1299999999"/>
    <n v="-5503643.3700000001"/>
  </r>
  <r>
    <n v="207"/>
    <n v="4"/>
    <s v="นครนายก"/>
    <s v="10864"/>
    <s v="บ้านนา,รพช."/>
    <s v="รพช."/>
    <n v="70"/>
    <s v="รพช.F1 P&lt;=50,000"/>
    <n v="2.5499999999999998"/>
    <n v="2.2599999999999998"/>
    <n v="1.5"/>
    <n v="33619392"/>
    <n v="-40380983.399999999"/>
    <n v="0"/>
    <n v="1"/>
    <n v="0"/>
    <n v="7.4"/>
    <x v="1"/>
    <n v="-37980199.479999997"/>
    <n v="10858271.98"/>
  </r>
  <r>
    <n v="208"/>
    <n v="4"/>
    <s v="นครนายก"/>
    <s v="10865"/>
    <s v="องครักษ์,รพช."/>
    <s v="รพช."/>
    <n v="31"/>
    <s v="รพช.F2 P30,000-60,000"/>
    <n v="2.27"/>
    <n v="2.08"/>
    <n v="1.55"/>
    <n v="25648096.52"/>
    <n v="-28052096.789999999"/>
    <n v="0"/>
    <n v="1"/>
    <n v="0"/>
    <n v="8.1999999999999993"/>
    <x v="1"/>
    <n v="-18318260.809999999"/>
    <n v="11143746.68"/>
  </r>
  <r>
    <n v="209"/>
    <n v="4"/>
    <s v="นนทบุรี"/>
    <s v="10686"/>
    <s v="พระนั่งเกล้า,รพศ."/>
    <s v="รพศ."/>
    <n v="657"/>
    <s v="รพศ.A B&lt;=700"/>
    <n v="3.33"/>
    <n v="2.77"/>
    <n v="1.49"/>
    <n v="897533169.45000005"/>
    <n v="138233081.28999999"/>
    <n v="0"/>
    <n v="0"/>
    <n v="0"/>
    <s v=""/>
    <x v="0"/>
    <n v="159511684.21000001"/>
    <n v="190472957.88999999"/>
  </r>
  <r>
    <n v="210"/>
    <n v="4"/>
    <s v="นนทบุรี"/>
    <s v="10756"/>
    <s v="บางกรวย,รพช."/>
    <s v="รพช."/>
    <n v="60"/>
    <s v="รพช.F1 P&lt;=50,000"/>
    <n v="2.63"/>
    <n v="2.57"/>
    <n v="2.36"/>
    <n v="140818312.53999999"/>
    <n v="-32362815.780000001"/>
    <n v="0"/>
    <n v="1"/>
    <n v="0"/>
    <n v="39.1"/>
    <x v="1"/>
    <n v="-27566360.260000002"/>
    <n v="117694079.11"/>
  </r>
  <r>
    <n v="211"/>
    <n v="4"/>
    <s v="นนทบุรี"/>
    <s v="10757"/>
    <s v="บางใหญ่,รพช."/>
    <s v="รพช."/>
    <n v="104"/>
    <s v="รพช.M2 B&gt;100"/>
    <n v="1.99"/>
    <n v="1.64"/>
    <n v="1.03"/>
    <n v="51637091.020000003"/>
    <n v="-32878069.82"/>
    <n v="0"/>
    <n v="1"/>
    <n v="0"/>
    <n v="14.1"/>
    <x v="1"/>
    <n v="-18250308.190000001"/>
    <n v="1792893.23"/>
  </r>
  <r>
    <n v="212"/>
    <n v="4"/>
    <s v="นนทบุรี"/>
    <s v="10758"/>
    <s v="บางบัวทอง,รพช."/>
    <s v="รพช."/>
    <n v="102"/>
    <s v="รพช.M2 B&gt;100"/>
    <n v="3.57"/>
    <n v="3.33"/>
    <n v="2.46"/>
    <n v="189803783.19999999"/>
    <n v="-26688370.190000001"/>
    <n v="0"/>
    <n v="1"/>
    <n v="0"/>
    <n v="64"/>
    <x v="1"/>
    <n v="13003795.91"/>
    <n v="107830481.95999999"/>
  </r>
  <r>
    <n v="213"/>
    <n v="4"/>
    <s v="นนทบุรี"/>
    <s v="10759"/>
    <s v="ไทรน้อย,รพช."/>
    <s v="รพช."/>
    <n v="60"/>
    <s v="รพช.F1 P50,000-100,000"/>
    <n v="5.15"/>
    <n v="4.9400000000000004"/>
    <n v="4.0999999999999996"/>
    <n v="126348100.98"/>
    <n v="-11769505.34"/>
    <n v="0"/>
    <n v="1"/>
    <n v="0"/>
    <n v="96.6"/>
    <x v="1"/>
    <n v="-2711315.43"/>
    <n v="94379732.549999997"/>
  </r>
  <r>
    <n v="214"/>
    <n v="4"/>
    <s v="นนทบุรี"/>
    <s v="10760"/>
    <s v="ปากเกร็ด,รพช."/>
    <s v="รพช."/>
    <n v="87"/>
    <s v="รพช.M2 B&lt;=100"/>
    <n v="4.5999999999999996"/>
    <n v="4.32"/>
    <n v="4.08"/>
    <n v="212976093.53999999"/>
    <n v="-46919011.890000001"/>
    <n v="0"/>
    <n v="1"/>
    <n v="0"/>
    <n v="40.799999999999997"/>
    <x v="1"/>
    <n v="-28861946.84"/>
    <n v="181923231.83000001"/>
  </r>
  <r>
    <n v="215"/>
    <n v="4"/>
    <s v="นนทบุรี"/>
    <s v="28875"/>
    <s v="พิมลราช,รพช."/>
    <s v="รพช."/>
    <n v="30"/>
    <s v="รพช.F2 P&lt;=30,000"/>
    <n v="7.86"/>
    <n v="7.5"/>
    <n v="5.42"/>
    <n v="79859021.840000004"/>
    <n v="-15676081.609999999"/>
    <n v="0"/>
    <n v="1"/>
    <n v="0"/>
    <n v="45.8"/>
    <x v="1"/>
    <n v="-5546320.1100000003"/>
    <n v="51486736.579999998"/>
  </r>
  <r>
    <n v="216"/>
    <n v="4"/>
    <s v="นนทบุรี"/>
    <s v="41768"/>
    <s v="ศูนย์บริการการแพทย์นนทบุรี,รพช."/>
    <s v="รพช."/>
    <n v="30"/>
    <s v="รพช.F3 P&lt;=15,000"/>
    <n v="5.57"/>
    <n v="5.26"/>
    <n v="3.96"/>
    <n v="102596026.12"/>
    <n v="4643961.88"/>
    <n v="0"/>
    <n v="0"/>
    <n v="0"/>
    <s v=""/>
    <x v="0"/>
    <n v="22129841.48"/>
    <n v="66477486.719999999"/>
  </r>
  <r>
    <n v="217"/>
    <n v="4"/>
    <s v="ปทุมธานี"/>
    <s v="10687"/>
    <s v="ปทุมธานี,รพท."/>
    <s v="รพท."/>
    <n v="456"/>
    <s v="รพท.S B&gt;400"/>
    <n v="3.79"/>
    <n v="3.49"/>
    <n v="1.86"/>
    <n v="770564851.00999999"/>
    <n v="-134279894.24000001"/>
    <n v="0"/>
    <n v="1"/>
    <n v="0"/>
    <n v="51.6"/>
    <x v="1"/>
    <n v="-50696036.340000004"/>
    <n v="238247727"/>
  </r>
  <r>
    <n v="218"/>
    <n v="4"/>
    <s v="ปทุมธานี"/>
    <s v="10761"/>
    <s v="คลองหลวง,รพช."/>
    <s v="รพช."/>
    <n v="62"/>
    <s v="รพช.F1 P50,000-100,000"/>
    <n v="0.88"/>
    <n v="0.75"/>
    <n v="0.53"/>
    <n v="-8618280.6500000004"/>
    <n v="53121564.420000002"/>
    <n v="3"/>
    <n v="1"/>
    <n v="0"/>
    <n v="1.4"/>
    <x v="7"/>
    <n v="-37436750.07"/>
    <n v="-34820171.079999998"/>
  </r>
  <r>
    <n v="219"/>
    <n v="4"/>
    <s v="ปทุมธานี"/>
    <s v="10762"/>
    <s v="ธัญบุรี,รพช."/>
    <s v="รพช."/>
    <n v="90"/>
    <s v="รพช.M2 B&lt;=100"/>
    <n v="1.22"/>
    <n v="1.1200000000000001"/>
    <n v="0.54"/>
    <n v="31546840.600000001"/>
    <n v="-87289579.069999993"/>
    <n v="2"/>
    <n v="1"/>
    <n v="1"/>
    <n v="3.2"/>
    <x v="7"/>
    <n v="-68082028.569999993"/>
    <n v="-65234904.490000002"/>
  </r>
  <r>
    <n v="220"/>
    <n v="4"/>
    <s v="ปทุมธานี"/>
    <s v="10763"/>
    <s v="ประชาธิปัตย์,รพช."/>
    <s v="รพช."/>
    <n v="37"/>
    <s v="รพช.F1 P&lt;=50,000"/>
    <n v="2.31"/>
    <n v="2.21"/>
    <n v="1.83"/>
    <n v="58813644.700000003"/>
    <n v="-40078986.859999999"/>
    <n v="0"/>
    <n v="1"/>
    <n v="0"/>
    <n v="13.2"/>
    <x v="1"/>
    <n v="-31860368.859999999"/>
    <n v="37580774.890000001"/>
  </r>
  <r>
    <n v="221"/>
    <n v="4"/>
    <s v="ปทุมธานี"/>
    <s v="10764"/>
    <s v="หนองเสือ,รพช."/>
    <s v="รพช."/>
    <n v="35"/>
    <s v="รพช.F1 P&lt;=50,000"/>
    <n v="2.2000000000000002"/>
    <n v="1.96"/>
    <n v="1.26"/>
    <n v="27695677.350000001"/>
    <n v="-9664902.6899999995"/>
    <n v="0"/>
    <n v="1"/>
    <n v="0"/>
    <n v="25.7"/>
    <x v="1"/>
    <n v="-5445595.5499999998"/>
    <n v="5897484.7400000002"/>
  </r>
  <r>
    <n v="222"/>
    <n v="4"/>
    <s v="ปทุมธานี"/>
    <s v="10765"/>
    <s v="ลาดหลุมแก้ว,รพช."/>
    <s v="รพช."/>
    <n v="48"/>
    <s v="รพช.F2 P&lt;=30,000"/>
    <n v="5.33"/>
    <n v="5.05"/>
    <n v="3.58"/>
    <n v="77373583.849999994"/>
    <n v="-32050350.93"/>
    <n v="0"/>
    <n v="1"/>
    <n v="0"/>
    <n v="21.7"/>
    <x v="1"/>
    <n v="-28780196.059999999"/>
    <n v="46131924.909999996"/>
  </r>
  <r>
    <n v="223"/>
    <n v="4"/>
    <s v="ปทุมธานี"/>
    <s v="10766"/>
    <s v="ลำลูกกา,รพช."/>
    <s v="รพช."/>
    <n v="46"/>
    <s v="รพช.F1 P50,000-100,000"/>
    <n v="2.0499999999999998"/>
    <n v="1.9"/>
    <n v="1.08"/>
    <n v="23789752.719999999"/>
    <n v="-18965339.039999999"/>
    <n v="0"/>
    <n v="1"/>
    <n v="0"/>
    <n v="11.2"/>
    <x v="1"/>
    <n v="-16509736.130000001"/>
    <n v="1718263.13"/>
  </r>
  <r>
    <n v="224"/>
    <n v="4"/>
    <s v="ปทุมธานี"/>
    <s v="10767"/>
    <s v="สามโคก,รพช."/>
    <s v="รพช."/>
    <n v="36"/>
    <s v="รพช.F2 P&lt;=30,000"/>
    <n v="1.34"/>
    <n v="1.24"/>
    <n v="0.54"/>
    <n v="7888054.5700000003"/>
    <n v="-18124522.52"/>
    <n v="2"/>
    <n v="1"/>
    <n v="1"/>
    <n v="3.9"/>
    <x v="7"/>
    <n v="-13800761.99"/>
    <n v="-10513245.98"/>
  </r>
  <r>
    <n v="225"/>
    <n v="4"/>
    <s v="พระนครศรีอยุธยา"/>
    <s v="10660"/>
    <s v="พระนครศรีอยุธยา,รพศ."/>
    <s v="รพศ."/>
    <n v="560"/>
    <s v="รพศ.A B&lt;=700"/>
    <n v="2.2799999999999998"/>
    <n v="2.1"/>
    <n v="0.7"/>
    <n v="413883260.75"/>
    <n v="73522338.480000004"/>
    <n v="1"/>
    <n v="0"/>
    <n v="0"/>
    <s v=""/>
    <x v="1"/>
    <n v="158250566.28999999"/>
    <n v="-96078042.530000001"/>
  </r>
  <r>
    <n v="226"/>
    <n v="4"/>
    <s v="พระนครศรีอยุธยา"/>
    <s v="10688"/>
    <s v="เสนา,รพท."/>
    <s v="รพท."/>
    <n v="208"/>
    <s v="รพท.M1 B&gt;200"/>
    <n v="2.57"/>
    <n v="2.46"/>
    <n v="1.1599999999999999"/>
    <n v="185653811.97"/>
    <n v="38903379.560000002"/>
    <n v="0"/>
    <n v="0"/>
    <n v="0"/>
    <s v=""/>
    <x v="0"/>
    <n v="54726932.909999996"/>
    <n v="18955617.219999999"/>
  </r>
  <r>
    <n v="227"/>
    <n v="4"/>
    <s v="พระนครศรีอยุธยา"/>
    <s v="10768"/>
    <s v="ท่าเรือ,รพช."/>
    <s v="รพช."/>
    <n v="32"/>
    <s v="รพช.F1 P&lt;=50,000"/>
    <n v="2.89"/>
    <n v="2.76"/>
    <n v="2.36"/>
    <n v="47477238.859999999"/>
    <n v="101295957.83"/>
    <n v="0"/>
    <n v="0"/>
    <n v="0"/>
    <s v=""/>
    <x v="0"/>
    <n v="85425448.629999995"/>
    <n v="34095575.649999999"/>
  </r>
  <r>
    <n v="228"/>
    <n v="4"/>
    <s v="พระนครศรีอยุธยา"/>
    <s v="10769"/>
    <s v="สมเด็จพระสังฆราชเจ้า กรมหลวงชินวราลงกรณ (วาสนมหาเถร),รพช."/>
    <s v="รพช."/>
    <n v="45"/>
    <s v="รพช.F1 P&lt;=50,000"/>
    <n v="12.83"/>
    <n v="12.56"/>
    <n v="11.84"/>
    <n v="124312103.18000001"/>
    <n v="-21762051.190000001"/>
    <n v="0"/>
    <n v="1"/>
    <n v="0"/>
    <n v="51.4"/>
    <x v="1"/>
    <n v="-16715346.08"/>
    <n v="113947287.16"/>
  </r>
  <r>
    <n v="229"/>
    <n v="4"/>
    <s v="พระนครศรีอยุธยา"/>
    <s v="10770"/>
    <s v="บางไทร(พระนครศรีอยุธยา),รพช."/>
    <s v="รพช."/>
    <n v="39"/>
    <s v="รพช.F2 P&lt;=30,000"/>
    <n v="2.69"/>
    <n v="2.34"/>
    <n v="1.1499999999999999"/>
    <n v="25162346.98"/>
    <n v="-9394897.1099999994"/>
    <n v="0"/>
    <n v="1"/>
    <n v="0"/>
    <n v="24.1"/>
    <x v="1"/>
    <n v="-4019562.4"/>
    <n v="2247329.42"/>
  </r>
  <r>
    <n v="230"/>
    <n v="4"/>
    <s v="พระนครศรีอยุธยา"/>
    <s v="10771"/>
    <s v="บางบาล,รพช."/>
    <s v="รพช."/>
    <n v="26"/>
    <s v="รพช.F2 P&lt;=30,000"/>
    <n v="0.81"/>
    <n v="0.7"/>
    <n v="0.48"/>
    <n v="-3215074.73"/>
    <n v="-12080231.1"/>
    <n v="3"/>
    <n v="2"/>
    <n v="2"/>
    <s v=""/>
    <x v="3"/>
    <n v="-11234454.18"/>
    <n v="-8726629.8200000003"/>
  </r>
  <r>
    <n v="231"/>
    <n v="4"/>
    <s v="พระนครศรีอยุธยา"/>
    <s v="10772"/>
    <s v="บางปะอิน,รพช."/>
    <s v="รพช."/>
    <n v="96"/>
    <s v="รพช.M2 B&lt;=100"/>
    <n v="3.78"/>
    <n v="3.61"/>
    <n v="3.14"/>
    <n v="200861603.56999999"/>
    <n v="-54685329.479999997"/>
    <n v="0"/>
    <n v="1"/>
    <n v="0"/>
    <n v="33"/>
    <x v="1"/>
    <n v="-44260972.170000002"/>
    <n v="152361939.31999999"/>
  </r>
  <r>
    <n v="232"/>
    <n v="4"/>
    <s v="พระนครศรีอยุธยา"/>
    <s v="10773"/>
    <s v="บางปะหัน,รพช."/>
    <s v="รพช."/>
    <n v="35"/>
    <s v="รพช.F1 P&lt;=50,000"/>
    <n v="1.41"/>
    <n v="1.1599999999999999"/>
    <n v="0.73"/>
    <n v="8199236.9000000004"/>
    <n v="-19250595.420000002"/>
    <n v="2"/>
    <n v="1"/>
    <n v="1"/>
    <n v="3.8"/>
    <x v="7"/>
    <n v="-15762602.41"/>
    <n v="-5434193.5899999999"/>
  </r>
  <r>
    <n v="233"/>
    <n v="4"/>
    <s v="พระนครศรีอยุธยา"/>
    <s v="10774"/>
    <s v="ผักไห่,รพช."/>
    <s v="รพช."/>
    <n v="31"/>
    <s v="รพช.F2 P&lt;=30,000"/>
    <n v="4.6399999999999997"/>
    <n v="4.41"/>
    <n v="3.9"/>
    <n v="45767558.280000001"/>
    <n v="-21942359.649999999"/>
    <n v="0"/>
    <n v="1"/>
    <n v="0"/>
    <n v="18.7"/>
    <x v="1"/>
    <n v="-17926505.789999999"/>
    <n v="36471345.119999997"/>
  </r>
  <r>
    <n v="234"/>
    <n v="4"/>
    <s v="พระนครศรีอยุธยา"/>
    <s v="10775"/>
    <s v="ภาชี,รพช."/>
    <s v="รพช."/>
    <n v="40"/>
    <s v="รพช.F2 P&lt;=30,000"/>
    <n v="4.5199999999999996"/>
    <n v="4.16"/>
    <n v="3.14"/>
    <n v="41325011.93"/>
    <n v="-13663827.02"/>
    <n v="0"/>
    <n v="1"/>
    <n v="0"/>
    <n v="27.2"/>
    <x v="1"/>
    <n v="-11324282.960000001"/>
    <n v="25128629.109999999"/>
  </r>
  <r>
    <n v="235"/>
    <n v="4"/>
    <s v="พระนครศรีอยุธยา"/>
    <s v="10776"/>
    <s v="ลาดบัวหลวง,รพช."/>
    <s v="รพช."/>
    <n v="64"/>
    <s v="รพช.F2 P&lt;=30,000"/>
    <n v="4.59"/>
    <n v="4.1399999999999997"/>
    <n v="3.23"/>
    <n v="39889180.659999996"/>
    <n v="-14655260.109999999"/>
    <n v="0"/>
    <n v="1"/>
    <n v="0"/>
    <n v="24.4"/>
    <x v="1"/>
    <n v="-14574087.91"/>
    <n v="24805394.879999999"/>
  </r>
  <r>
    <n v="236"/>
    <n v="4"/>
    <s v="พระนครศรีอยุธยา"/>
    <s v="10777"/>
    <s v="วังน้อย,รพช."/>
    <s v="รพช."/>
    <n v="68"/>
    <s v="รพช.F1 P&lt;=50,000"/>
    <n v="5.58"/>
    <n v="5.12"/>
    <n v="3.96"/>
    <n v="90005457"/>
    <n v="-27580792.18"/>
    <n v="0"/>
    <n v="1"/>
    <n v="0"/>
    <n v="29.3"/>
    <x v="1"/>
    <n v="-11353400.23"/>
    <n v="58265370.590000004"/>
  </r>
  <r>
    <n v="237"/>
    <n v="4"/>
    <s v="พระนครศรีอยุธยา"/>
    <s v="10778"/>
    <s v="บางซ้าย,รพช."/>
    <s v="รพช."/>
    <n v="10"/>
    <s v="รพช.F3 P&lt;=15,000"/>
    <n v="1.57"/>
    <n v="1.37"/>
    <n v="1.1200000000000001"/>
    <n v="5377320.5099999998"/>
    <n v="-10120959.41"/>
    <n v="0"/>
    <n v="1"/>
    <n v="1"/>
    <n v="4.7"/>
    <x v="4"/>
    <n v="-8429526.6799999997"/>
    <n v="1098595.1000000001"/>
  </r>
  <r>
    <n v="238"/>
    <n v="4"/>
    <s v="พระนครศรีอยุธยา"/>
    <s v="10779"/>
    <s v="อุทัย,รพช."/>
    <s v="รพช."/>
    <n v="38"/>
    <s v="รพช.F2 P30,000-60,000"/>
    <n v="10.69"/>
    <n v="10.45"/>
    <n v="7.83"/>
    <n v="159534489.53"/>
    <n v="-18063132.390000001"/>
    <n v="0"/>
    <n v="1"/>
    <n v="0"/>
    <n v="79.400000000000006"/>
    <x v="1"/>
    <n v="-15179120.640000001"/>
    <n v="112549299.83"/>
  </r>
  <r>
    <n v="239"/>
    <n v="4"/>
    <s v="พระนครศรีอยุธยา"/>
    <s v="10780"/>
    <s v="มหาราช,รพช."/>
    <s v="รพช."/>
    <n v="22"/>
    <s v="รพช.F2 P&lt;=30,000"/>
    <n v="1.1299999999999999"/>
    <n v="0.87"/>
    <n v="0.42"/>
    <n v="1384368.78"/>
    <n v="-3810014.4"/>
    <n v="3"/>
    <n v="1"/>
    <n v="1"/>
    <n v="3.2"/>
    <x v="6"/>
    <n v="-2034944.86"/>
    <n v="-6318653.6500000004"/>
  </r>
  <r>
    <n v="240"/>
    <n v="4"/>
    <s v="พระนครศรีอยุธยา"/>
    <s v="10781"/>
    <s v="บ้านแพรก,รพช."/>
    <s v="รพช."/>
    <n v="10"/>
    <s v="รพช.F3 P&lt;=15,000"/>
    <n v="1.1499999999999999"/>
    <n v="1.01"/>
    <n v="0.57999999999999996"/>
    <n v="1382305.4"/>
    <n v="-4741167.8899999997"/>
    <n v="2"/>
    <n v="1"/>
    <n v="2"/>
    <n v="2.6"/>
    <x v="6"/>
    <n v="-3479831.06"/>
    <n v="-3842853.41"/>
  </r>
  <r>
    <n v="241"/>
    <n v="4"/>
    <s v="ลพบุรี"/>
    <s v="10690"/>
    <s v="พระนารายณ์มหาราช,รพท."/>
    <s v="รพท."/>
    <n v="550"/>
    <s v="รพท.S B&gt;400"/>
    <n v="3.3"/>
    <n v="3.12"/>
    <n v="1.03"/>
    <n v="629226655.44000006"/>
    <n v="-8915309.1600000001"/>
    <n v="0"/>
    <n v="1"/>
    <n v="0"/>
    <n v="635.20000000000005"/>
    <x v="1"/>
    <n v="62401836.810000002"/>
    <n v="12491136.960000001"/>
  </r>
  <r>
    <n v="242"/>
    <n v="4"/>
    <s v="ลพบุรี"/>
    <s v="10691"/>
    <s v="บ้านหมี่,รพท."/>
    <s v="รพท."/>
    <n v="258"/>
    <s v="รพท.M1 B&gt;200"/>
    <n v="1.02"/>
    <n v="0.96"/>
    <n v="0.49"/>
    <n v="4698025.0999999996"/>
    <n v="3267623.51"/>
    <n v="3"/>
    <n v="0"/>
    <n v="0"/>
    <s v=""/>
    <x v="2"/>
    <n v="13881737.15"/>
    <n v="-102449834.45"/>
  </r>
  <r>
    <n v="243"/>
    <n v="4"/>
    <s v="ลพบุรี"/>
    <s v="10789"/>
    <s v="พัฒนานิคม,รพช."/>
    <s v="รพช."/>
    <n v="66"/>
    <s v="รพช.F1 P&lt;=50,000"/>
    <n v="10.01"/>
    <n v="9.4"/>
    <n v="7.59"/>
    <n v="80250824.390000001"/>
    <n v="-22280276.649999999"/>
    <n v="0"/>
    <n v="1"/>
    <n v="0"/>
    <n v="32.4"/>
    <x v="1"/>
    <n v="-16149668.75"/>
    <n v="58700529.030000001"/>
  </r>
  <r>
    <n v="244"/>
    <n v="4"/>
    <s v="ลพบุรี"/>
    <s v="10790"/>
    <s v="โคกสำโรง,รพช."/>
    <s v="รพช."/>
    <n v="120"/>
    <s v="รพช.M2 B&gt;100"/>
    <n v="3.7"/>
    <n v="3.57"/>
    <n v="1.77"/>
    <n v="163251106.94999999"/>
    <n v="45771434.689999998"/>
    <n v="0"/>
    <n v="0"/>
    <n v="0"/>
    <s v=""/>
    <x v="0"/>
    <n v="47353874.700000003"/>
    <n v="46859752.460000001"/>
  </r>
  <r>
    <n v="245"/>
    <n v="4"/>
    <s v="ลพบุรี"/>
    <s v="10791"/>
    <s v="ชัยบาดาล,รพช."/>
    <s v="รพช."/>
    <n v="140"/>
    <s v="รพช.M2 B&gt;100"/>
    <n v="1.55"/>
    <n v="1.4"/>
    <n v="0.88"/>
    <n v="31234994.739999998"/>
    <n v="-9569736.5800000001"/>
    <n v="0"/>
    <n v="1"/>
    <n v="0"/>
    <n v="29.3"/>
    <x v="1"/>
    <n v="7576148.6500000004"/>
    <n v="-6993318.4299999997"/>
  </r>
  <r>
    <n v="246"/>
    <n v="4"/>
    <s v="ลพบุรี"/>
    <s v="10792"/>
    <s v="ท่าวุ้ง,รพช."/>
    <s v="รพช."/>
    <n v="52"/>
    <s v="รพช.F2 P&lt;=30,000"/>
    <n v="10.64"/>
    <n v="10.33"/>
    <n v="7.7"/>
    <n v="112463123.08"/>
    <n v="3081480.01"/>
    <n v="0"/>
    <n v="0"/>
    <n v="0"/>
    <s v=""/>
    <x v="0"/>
    <n v="7275059.3099999996"/>
    <n v="78165511.780000001"/>
  </r>
  <r>
    <n v="247"/>
    <n v="4"/>
    <s v="ลพบุรี"/>
    <s v="10793"/>
    <s v="ท่าหลวง,รพช."/>
    <s v="รพช."/>
    <n v="38"/>
    <s v="รพช.F2 P&lt;=30,000"/>
    <n v="1.61"/>
    <n v="1.26"/>
    <n v="0.72"/>
    <n v="8143192.7599999998"/>
    <n v="-15851004.33"/>
    <n v="1"/>
    <n v="1"/>
    <n v="1"/>
    <n v="4.5999999999999996"/>
    <x v="2"/>
    <n v="-13076882.630000001"/>
    <n v="-3786197.69"/>
  </r>
  <r>
    <n v="248"/>
    <n v="4"/>
    <s v="ลพบุรี"/>
    <s v="10794"/>
    <s v="สระโบสถ์,รพช."/>
    <s v="รพช."/>
    <n v="30"/>
    <s v="รพช.F2 P&lt;=30,000"/>
    <n v="4.49"/>
    <n v="4.05"/>
    <n v="1.45"/>
    <n v="22505051.77"/>
    <n v="-2330898.98"/>
    <n v="0"/>
    <n v="1"/>
    <n v="0"/>
    <n v="86.8"/>
    <x v="1"/>
    <n v="-914566.01"/>
    <n v="2898616.98"/>
  </r>
  <r>
    <n v="249"/>
    <n v="4"/>
    <s v="ลพบุรี"/>
    <s v="10795"/>
    <s v="โคกเจริญ,รพช."/>
    <s v="รพช."/>
    <n v="30"/>
    <s v="รพช.F2 P&lt;=30,000"/>
    <n v="3.91"/>
    <n v="3.76"/>
    <n v="2.19"/>
    <n v="30582432.16"/>
    <n v="7006673.46"/>
    <n v="0"/>
    <n v="0"/>
    <n v="0"/>
    <s v=""/>
    <x v="0"/>
    <n v="6378374.1299999999"/>
    <n v="12509016.029999999"/>
  </r>
  <r>
    <n v="250"/>
    <n v="4"/>
    <s v="ลพบุรี"/>
    <s v="10796"/>
    <s v="ลำสนธิ,รพช."/>
    <s v="รพช."/>
    <n v="37"/>
    <s v="รพช.F2 P&lt;=30,000"/>
    <n v="3.13"/>
    <n v="2.82"/>
    <n v="2.33"/>
    <n v="22643506.359999999"/>
    <n v="-6235519.3099999996"/>
    <n v="0"/>
    <n v="1"/>
    <n v="0"/>
    <n v="32.6"/>
    <x v="1"/>
    <n v="-1051100.44"/>
    <n v="14124415.6"/>
  </r>
  <r>
    <n v="251"/>
    <n v="4"/>
    <s v="ลพบุรี"/>
    <s v="10797"/>
    <s v="หนองม่วง,รพช."/>
    <s v="รพช."/>
    <n v="35"/>
    <s v="รพช.F2 P&lt;=30,000"/>
    <n v="6.81"/>
    <n v="6.68"/>
    <n v="5.35"/>
    <n v="99654573.069999993"/>
    <n v="6229967.8399999999"/>
    <n v="0"/>
    <n v="0"/>
    <n v="0"/>
    <s v=""/>
    <x v="0"/>
    <n v="7364562.3300000001"/>
    <n v="74391184.019999996"/>
  </r>
  <r>
    <n v="252"/>
    <n v="4"/>
    <s v="สระบุรี"/>
    <s v="10661"/>
    <s v="สระบุรี,รพศ."/>
    <s v="รพศ."/>
    <n v="700"/>
    <s v="รพศ.A B&lt;=700"/>
    <n v="2.63"/>
    <n v="2.5099999999999998"/>
    <n v="0.68"/>
    <n v="1011952349.49"/>
    <n v="67575735.510000005"/>
    <n v="1"/>
    <n v="0"/>
    <n v="0"/>
    <s v=""/>
    <x v="1"/>
    <n v="114492671.92"/>
    <n v="-199081687.46000001"/>
  </r>
  <r>
    <n v="253"/>
    <n v="4"/>
    <s v="สระบุรี"/>
    <s v="10695"/>
    <s v="พระพุทธบาท,รพท."/>
    <s v="รพท."/>
    <n v="315"/>
    <s v="รพท.M1 B&gt;200"/>
    <n v="1.69"/>
    <n v="1.55"/>
    <n v="0.52"/>
    <n v="164128178.52000001"/>
    <n v="11021383.439999999"/>
    <n v="1"/>
    <n v="0"/>
    <n v="0"/>
    <s v=""/>
    <x v="1"/>
    <n v="36278332.369999997"/>
    <n v="-114224349.34"/>
  </r>
  <r>
    <n v="254"/>
    <n v="4"/>
    <s v="สระบุรี"/>
    <s v="10807"/>
    <s v="แก่งคอย,รพช."/>
    <s v="รพช."/>
    <n v="68"/>
    <s v="รพช.F1 P50,000-100,000"/>
    <n v="22.33"/>
    <n v="21.74"/>
    <n v="11.55"/>
    <n v="260380149.58000001"/>
    <n v="57976730.5"/>
    <n v="0"/>
    <n v="0"/>
    <n v="0"/>
    <s v=""/>
    <x v="0"/>
    <n v="65865182.270000003"/>
    <n v="128730158.72"/>
  </r>
  <r>
    <n v="255"/>
    <n v="4"/>
    <s v="สระบุรี"/>
    <s v="10808"/>
    <s v="หนองแค,รพช."/>
    <s v="รพช."/>
    <n v="65"/>
    <s v="รพช.F2 P30,000-60,000"/>
    <n v="4.3899999999999997"/>
    <n v="4.18"/>
    <n v="3.53"/>
    <n v="87759264.269999996"/>
    <n v="-3621804.13"/>
    <n v="0"/>
    <n v="1"/>
    <n v="0"/>
    <n v="218"/>
    <x v="1"/>
    <n v="643403.06000000006"/>
    <n v="65386021.390000001"/>
  </r>
  <r>
    <n v="256"/>
    <n v="4"/>
    <s v="สระบุรี"/>
    <s v="10809"/>
    <s v="วิหารแดง,รพช."/>
    <s v="รพช."/>
    <n v="48"/>
    <s v="รพช.F2 P&lt;=30,000"/>
    <n v="6.79"/>
    <n v="6.68"/>
    <n v="2.19"/>
    <n v="109645935.81"/>
    <n v="11014435.23"/>
    <n v="0"/>
    <n v="0"/>
    <n v="0"/>
    <s v=""/>
    <x v="0"/>
    <n v="12378596.32"/>
    <n v="22633316.120000001"/>
  </r>
  <r>
    <n v="257"/>
    <n v="4"/>
    <s v="สระบุรี"/>
    <s v="10810"/>
    <s v="หนองแซง,รพช."/>
    <s v="รพช."/>
    <n v="15"/>
    <s v="รพช.F2 P&lt;=30,000"/>
    <n v="4.41"/>
    <n v="4.18"/>
    <n v="2.21"/>
    <n v="28385359.550000001"/>
    <n v="-424430.76"/>
    <n v="0"/>
    <n v="1"/>
    <n v="0"/>
    <n v="601.9"/>
    <x v="1"/>
    <n v="-720556.69"/>
    <n v="10058520.779999999"/>
  </r>
  <r>
    <n v="258"/>
    <n v="4"/>
    <s v="สระบุรี"/>
    <s v="10811"/>
    <s v="บ้านหมอ,รพช."/>
    <s v="รพช."/>
    <n v="30"/>
    <s v="รพช.F2 P&lt;=30,000"/>
    <n v="2.0299999999999998"/>
    <n v="1.77"/>
    <n v="1.1299999999999999"/>
    <n v="19578210.620000001"/>
    <n v="344938.25"/>
    <n v="0"/>
    <n v="0"/>
    <n v="0"/>
    <s v=""/>
    <x v="0"/>
    <n v="-194217.29"/>
    <n v="2498943.63"/>
  </r>
  <r>
    <n v="259"/>
    <n v="4"/>
    <s v="สระบุรี"/>
    <s v="10812"/>
    <s v="ดอนพุด,รพช."/>
    <s v="รพช."/>
    <n v="15"/>
    <s v="รพช.F3 P&lt;=15,000"/>
    <n v="4"/>
    <n v="3.82"/>
    <n v="2.93"/>
    <n v="22304202.52"/>
    <n v="-7239801.9400000004"/>
    <n v="0"/>
    <n v="1"/>
    <n v="0"/>
    <n v="27.7"/>
    <x v="1"/>
    <n v="-5770001.1900000004"/>
    <n v="14374325.699999999"/>
  </r>
  <r>
    <n v="260"/>
    <n v="4"/>
    <s v="สระบุรี"/>
    <s v="10813"/>
    <s v="หนองโดน,รพช."/>
    <s v="รพช."/>
    <n v="20"/>
    <s v="รพช.F3 P&lt;=15,000"/>
    <n v="2.0499999999999998"/>
    <n v="1.72"/>
    <n v="0.91"/>
    <n v="15563286.65"/>
    <n v="-3756191.45"/>
    <n v="0"/>
    <n v="1"/>
    <n v="0"/>
    <n v="37.200000000000003"/>
    <x v="1"/>
    <n v="-252138.25"/>
    <n v="-1412703.12"/>
  </r>
  <r>
    <n v="261"/>
    <n v="4"/>
    <s v="สระบุรี"/>
    <s v="10814"/>
    <s v="เสาไห้เฉลิมพระเกียรติ ๘๐ พรรษา,รพช."/>
    <s v="รพช."/>
    <n v="28"/>
    <s v="รพช.F2 P&lt;=30,000"/>
    <n v="3.25"/>
    <n v="3.1"/>
    <n v="1.7"/>
    <n v="49648548.469999999"/>
    <n v="-930549.54"/>
    <n v="0"/>
    <n v="1"/>
    <n v="0"/>
    <n v="480.1"/>
    <x v="1"/>
    <n v="2525668.5699999998"/>
    <n v="15377180.26"/>
  </r>
  <r>
    <n v="262"/>
    <n v="4"/>
    <s v="สระบุรี"/>
    <s v="10815"/>
    <s v="มวกเหล็ก,รพช."/>
    <s v="รพช."/>
    <n v="35"/>
    <s v="รพช.F1 P&lt;=50,000"/>
    <n v="9.7200000000000006"/>
    <n v="9.11"/>
    <n v="6.54"/>
    <n v="106227318.62"/>
    <n v="4713549.92"/>
    <n v="0"/>
    <n v="0"/>
    <n v="0"/>
    <s v=""/>
    <x v="0"/>
    <n v="6806925.4400000004"/>
    <n v="67519916.060000002"/>
  </r>
  <r>
    <n v="263"/>
    <n v="4"/>
    <s v="สระบุรี"/>
    <s v="10816"/>
    <s v="วังม่วงสัทธรรม,รพช."/>
    <s v="รพช."/>
    <n v="33"/>
    <s v="รพช.F2 P&lt;=30,000"/>
    <n v="1.98"/>
    <n v="1.85"/>
    <n v="0.6"/>
    <n v="22051539.199999999"/>
    <n v="1198800.6599999999"/>
    <n v="1"/>
    <n v="0"/>
    <n v="0"/>
    <s v=""/>
    <x v="1"/>
    <n v="-478137.48"/>
    <n v="-8967456.8900000006"/>
  </r>
  <r>
    <n v="264"/>
    <n v="4"/>
    <s v="สิงห์บุรี"/>
    <s v="10692"/>
    <s v="สิงห์บุรี,รพท."/>
    <s v="รพท."/>
    <n v="282"/>
    <s v="รพท.S B&lt;=400"/>
    <n v="4.43"/>
    <n v="3.96"/>
    <n v="1.26"/>
    <n v="231636005.27000001"/>
    <n v="-26027371.120000001"/>
    <n v="0"/>
    <n v="1"/>
    <n v="0"/>
    <n v="80"/>
    <x v="1"/>
    <n v="19615023.120000001"/>
    <n v="17432517.280000001"/>
  </r>
  <r>
    <n v="265"/>
    <n v="4"/>
    <s v="สิงห์บุรี"/>
    <s v="10693"/>
    <s v="อินทร์บุรี,รพท."/>
    <s v="รพท."/>
    <n v="150"/>
    <s v="รพท.M1 B&gt;200"/>
    <n v="1.69"/>
    <n v="1.59"/>
    <n v="0.82"/>
    <n v="74551013.900000006"/>
    <n v="-1778854.94"/>
    <n v="0"/>
    <n v="1"/>
    <n v="0"/>
    <n v="377.1"/>
    <x v="1"/>
    <n v="16814767.989999998"/>
    <n v="-19719756.629999999"/>
  </r>
  <r>
    <n v="266"/>
    <n v="4"/>
    <s v="สิงห์บุรี"/>
    <s v="10798"/>
    <s v="บางระจัน,รพช."/>
    <s v="รพช."/>
    <n v="35"/>
    <s v="รพช.F2 P&lt;=30,000"/>
    <n v="2.15"/>
    <n v="1.98"/>
    <n v="0.46"/>
    <n v="20046134.859999999"/>
    <n v="10263691.890000001"/>
    <n v="1"/>
    <n v="0"/>
    <n v="0"/>
    <s v=""/>
    <x v="1"/>
    <n v="10826669.470000001"/>
    <n v="-9376809.7899999991"/>
  </r>
  <r>
    <n v="267"/>
    <n v="4"/>
    <s v="สิงห์บุรี"/>
    <s v="10799"/>
    <s v="ค่ายบางระจัน,รพช."/>
    <s v="รพช."/>
    <n v="30"/>
    <s v="รพช.F2 P&lt;=30,000"/>
    <n v="1.1000000000000001"/>
    <n v="1.04"/>
    <n v="0.63"/>
    <n v="1866623.65"/>
    <n v="-3312564.55"/>
    <n v="2"/>
    <n v="1"/>
    <n v="1"/>
    <n v="5"/>
    <x v="7"/>
    <n v="-2374775.21"/>
    <n v="-6597881.7599999998"/>
  </r>
  <r>
    <n v="268"/>
    <n v="4"/>
    <s v="สิงห์บุรี"/>
    <s v="10800"/>
    <s v="พรหมบุรี,รพช."/>
    <s v="รพช."/>
    <n v="28"/>
    <s v="รพช.F2 P&lt;=30,000"/>
    <n v="1.93"/>
    <n v="1.72"/>
    <n v="1.21"/>
    <n v="9168555.6099999994"/>
    <n v="-7058775.3300000001"/>
    <n v="0"/>
    <n v="1"/>
    <n v="0"/>
    <n v="11.6"/>
    <x v="1"/>
    <n v="-5965646.3399999999"/>
    <n v="2046444.57"/>
  </r>
  <r>
    <n v="269"/>
    <n v="4"/>
    <s v="สิงห์บุรี"/>
    <s v="10801"/>
    <s v="ท่าช้าง,รพช."/>
    <s v="รพช."/>
    <n v="42"/>
    <s v="รพช.F2 P&lt;=30,000"/>
    <n v="7.57"/>
    <n v="7.41"/>
    <n v="5.08"/>
    <n v="50798727.460000001"/>
    <n v="573900.37"/>
    <n v="0"/>
    <n v="0"/>
    <n v="0"/>
    <s v=""/>
    <x v="0"/>
    <n v="4704664.21"/>
    <n v="31429275.809999999"/>
  </r>
  <r>
    <n v="270"/>
    <n v="4"/>
    <s v="อ่างทอง"/>
    <s v="10689"/>
    <s v="อ่างทอง,รพท."/>
    <s v="รพท."/>
    <n v="324"/>
    <s v="รพท.S B&lt;=400"/>
    <n v="2.96"/>
    <n v="2.69"/>
    <n v="1.27"/>
    <n v="355050168.89999998"/>
    <n v="111267322.37"/>
    <n v="0"/>
    <n v="0"/>
    <n v="0"/>
    <s v=""/>
    <x v="0"/>
    <n v="138396876.61000001"/>
    <n v="48843690.340000004"/>
  </r>
  <r>
    <n v="271"/>
    <n v="4"/>
    <s v="อ่างทอง"/>
    <s v="10782"/>
    <s v="ไชโย,รพช."/>
    <s v="รพช."/>
    <n v="52"/>
    <s v="รพช.F2 P&lt;=30,000"/>
    <n v="31.29"/>
    <n v="31.07"/>
    <n v="28.05"/>
    <n v="163676250.91"/>
    <n v="-23082676.440000001"/>
    <n v="0"/>
    <n v="1"/>
    <n v="0"/>
    <n v="63.8"/>
    <x v="1"/>
    <n v="-18243487.670000002"/>
    <n v="146180147.96000001"/>
  </r>
  <r>
    <n v="272"/>
    <n v="4"/>
    <s v="อ่างทอง"/>
    <s v="10784"/>
    <s v="ป่าโมก,รพช."/>
    <s v="รพช."/>
    <n v="54"/>
    <s v="รพช.F2 P&lt;=30,000"/>
    <n v="5.96"/>
    <n v="5.83"/>
    <n v="5.04"/>
    <n v="110759137.25"/>
    <n v="-15981341.529999999"/>
    <n v="0"/>
    <n v="1"/>
    <n v="0"/>
    <n v="62.3"/>
    <x v="1"/>
    <n v="-12103034.130000001"/>
    <n v="90089229.730000004"/>
  </r>
  <r>
    <n v="273"/>
    <n v="4"/>
    <s v="อ่างทอง"/>
    <s v="10785"/>
    <s v="โพธิ์ทอง,รพช."/>
    <s v="รพช."/>
    <n v="60"/>
    <s v="รพช.F1 P&lt;=50,000"/>
    <n v="4.7"/>
    <n v="4.5999999999999996"/>
    <n v="3.54"/>
    <n v="161828586.66999999"/>
    <n v="-15240918.529999999"/>
    <n v="0"/>
    <n v="1"/>
    <n v="0"/>
    <n v="95.5"/>
    <x v="1"/>
    <n v="-187662.48"/>
    <n v="110850068.93000001"/>
  </r>
  <r>
    <n v="274"/>
    <n v="4"/>
    <s v="อ่างทอง"/>
    <s v="10786"/>
    <s v="แสวงหา,รพช."/>
    <s v="รพช."/>
    <n v="48"/>
    <s v="รพช.F2 P&lt;=30,000"/>
    <n v="2.39"/>
    <n v="2.29"/>
    <n v="0.84"/>
    <n v="30764413.079999998"/>
    <n v="7871507.1399999997"/>
    <n v="0"/>
    <n v="0"/>
    <n v="0"/>
    <s v=""/>
    <x v="0"/>
    <n v="8804792.8699999992"/>
    <n v="-3541283.35"/>
  </r>
  <r>
    <n v="275"/>
    <n v="4"/>
    <s v="อ่างทอง"/>
    <s v="10787"/>
    <s v="วิเศษชัยชาญ,รพช."/>
    <s v="รพช."/>
    <n v="97"/>
    <s v="รพช.F1 P&lt;=50,000"/>
    <n v="4.6399999999999997"/>
    <n v="4.51"/>
    <n v="2.95"/>
    <n v="137973641.25"/>
    <n v="-7723139.0199999996"/>
    <n v="0"/>
    <n v="1"/>
    <n v="0"/>
    <n v="160.69999999999999"/>
    <x v="1"/>
    <n v="5503515.8600000003"/>
    <n v="73799436.900000006"/>
  </r>
  <r>
    <n v="276"/>
    <n v="4"/>
    <s v="อ่างทอง"/>
    <s v="10788"/>
    <s v="สามโก้,รพช."/>
    <s v="รพช."/>
    <n v="36"/>
    <s v="รพช.F3 P&lt;=15,000"/>
    <n v="2.77"/>
    <n v="2.5299999999999998"/>
    <n v="1.99"/>
    <n v="16437141.73"/>
    <n v="-16121947.369999999"/>
    <n v="0"/>
    <n v="1"/>
    <n v="0"/>
    <n v="9.1"/>
    <x v="1"/>
    <n v="-13329269.539999999"/>
    <n v="9141005.0199999996"/>
  </r>
  <r>
    <n v="277"/>
    <n v="5"/>
    <s v="กาญจนบุรี"/>
    <s v="10731"/>
    <s v="พหลพลพยุหเสนา,รพท."/>
    <s v="รพท."/>
    <n v="597"/>
    <s v="รพท.S B&gt;400"/>
    <n v="10.029999999999999"/>
    <n v="9.5500000000000007"/>
    <n v="4.16"/>
    <n v="1268616763.8699999"/>
    <n v="231231966.5"/>
    <n v="0"/>
    <n v="0"/>
    <n v="0"/>
    <s v=""/>
    <x v="0"/>
    <n v="334139584.74000001"/>
    <n v="443606003.23000002"/>
  </r>
  <r>
    <n v="278"/>
    <n v="5"/>
    <s v="กาญจนบุรี"/>
    <s v="10732"/>
    <s v="มะการักษ์,รพท."/>
    <s v="รพท."/>
    <n v="280"/>
    <s v="รพท.M1 B&gt;200"/>
    <n v="6.74"/>
    <n v="6.54"/>
    <n v="3.92"/>
    <n v="628489753.30999994"/>
    <n v="63357664.18"/>
    <n v="0"/>
    <n v="0"/>
    <n v="0"/>
    <s v=""/>
    <x v="0"/>
    <n v="82507146.400000006"/>
    <n v="319803456.67000002"/>
  </r>
  <r>
    <n v="279"/>
    <n v="5"/>
    <s v="กาญจนบุรี"/>
    <s v="11278"/>
    <s v="ไทรโยค,รพช."/>
    <s v="รพช."/>
    <n v="58"/>
    <s v="รพช.F2 P&lt;=30,000"/>
    <n v="14.85"/>
    <n v="14.12"/>
    <n v="8.7899999999999991"/>
    <n v="92108154.769999996"/>
    <n v="8627340.3599999994"/>
    <n v="0"/>
    <n v="0"/>
    <n v="0"/>
    <s v=""/>
    <x v="0"/>
    <n v="13498375.99"/>
    <n v="51827542.380000003"/>
  </r>
  <r>
    <n v="280"/>
    <n v="5"/>
    <s v="กาญจนบุรี"/>
    <s v="11279"/>
    <s v="สมเด็จพระปิยมหาราชรมณียเขต,รพช."/>
    <s v="รพช."/>
    <n v="30"/>
    <s v="รพช.F2 P&lt;=30,000"/>
    <n v="4.8899999999999997"/>
    <n v="4.5999999999999996"/>
    <n v="2.42"/>
    <n v="27588109.93"/>
    <n v="-1548362.46"/>
    <n v="0"/>
    <n v="1"/>
    <n v="0"/>
    <n v="160.30000000000001"/>
    <x v="1"/>
    <n v="1395458.23"/>
    <n v="10044942.199999999"/>
  </r>
  <r>
    <n v="281"/>
    <n v="5"/>
    <s v="กาญจนบุรี"/>
    <s v="11280"/>
    <s v="บ่อพลอย,รพช."/>
    <s v="รพช."/>
    <n v="60"/>
    <s v="รพช.F1 P&lt;=50,000"/>
    <n v="4.17"/>
    <n v="3.94"/>
    <n v="1.42"/>
    <n v="72752383.75"/>
    <n v="12588361.630000001"/>
    <n v="0"/>
    <n v="0"/>
    <n v="0"/>
    <s v=""/>
    <x v="0"/>
    <n v="17339935.48"/>
    <n v="9723194.9299999997"/>
  </r>
  <r>
    <n v="282"/>
    <n v="5"/>
    <s v="กาญจนบุรี"/>
    <s v="11281"/>
    <s v="ท่ากระดาน,รพช."/>
    <s v="รพช."/>
    <n v="32"/>
    <s v="รพช.F2 P&lt;=30,000"/>
    <n v="3.6"/>
    <n v="3.41"/>
    <n v="1.44"/>
    <n v="14739306.24"/>
    <n v="495208.26"/>
    <n v="0"/>
    <n v="0"/>
    <n v="0"/>
    <s v=""/>
    <x v="0"/>
    <n v="3104389.11"/>
    <n v="2479139.64"/>
  </r>
  <r>
    <n v="283"/>
    <n v="5"/>
    <s v="กาญจนบุรี"/>
    <s v="11282"/>
    <s v="สมเด็จพระสังฆราชองค์ที่๑๙,รพช."/>
    <s v="รพช."/>
    <n v="141"/>
    <s v="รพช.M2 B&gt;100"/>
    <n v="2.5099999999999998"/>
    <n v="2.2799999999999998"/>
    <n v="0.32"/>
    <n v="107410740.84"/>
    <n v="71041939.040000007"/>
    <n v="1"/>
    <n v="0"/>
    <n v="0"/>
    <s v=""/>
    <x v="1"/>
    <n v="95495515.040000007"/>
    <n v="-48186861.469999999"/>
  </r>
  <r>
    <n v="284"/>
    <n v="5"/>
    <s v="กาญจนบุรี"/>
    <s v="11283"/>
    <s v="ทองผาภูมิ,รพช."/>
    <s v="รพช."/>
    <n v="95"/>
    <s v="รพช.M2 B&lt;=100"/>
    <n v="5.04"/>
    <n v="4.6500000000000004"/>
    <n v="1.72"/>
    <n v="97273709.870000005"/>
    <n v="19873133.109999999"/>
    <n v="0"/>
    <n v="0"/>
    <n v="0"/>
    <s v=""/>
    <x v="0"/>
    <n v="34343409.759999998"/>
    <n v="17291161.870000001"/>
  </r>
  <r>
    <n v="285"/>
    <n v="5"/>
    <s v="กาญจนบุรี"/>
    <s v="11284"/>
    <s v="สังขละบุรี,รพช."/>
    <s v="รพช."/>
    <n v="61"/>
    <s v="รพช.F1 P&lt;=50,000"/>
    <n v="4.18"/>
    <n v="3.68"/>
    <n v="2.4900000000000002"/>
    <n v="34903110.5"/>
    <n v="2597521.16"/>
    <n v="0"/>
    <n v="0"/>
    <n v="0"/>
    <s v=""/>
    <x v="0"/>
    <n v="6828107.1299999999"/>
    <n v="16376548.85"/>
  </r>
  <r>
    <n v="286"/>
    <n v="5"/>
    <s v="กาญจนบุรี"/>
    <s v="11285"/>
    <s v="เจ้าคุณไพบูลย์พนมทวน,รพช."/>
    <s v="รพช."/>
    <n v="59"/>
    <s v="รพช.F2 P30,000-60,000"/>
    <n v="3.81"/>
    <n v="3.5"/>
    <n v="0.92"/>
    <n v="46038055.170000002"/>
    <n v="19770503.850000001"/>
    <n v="0"/>
    <n v="0"/>
    <n v="0"/>
    <s v=""/>
    <x v="0"/>
    <n v="23764531.199999999"/>
    <n v="-1243007.76"/>
  </r>
  <r>
    <n v="287"/>
    <n v="5"/>
    <s v="กาญจนบุรี"/>
    <s v="11286"/>
    <s v="เลาขวัญ,รพช."/>
    <s v="รพช."/>
    <n v="54"/>
    <s v="รพช.F2 P30,000-60,000"/>
    <n v="10.35"/>
    <n v="9.7200000000000006"/>
    <n v="2.58"/>
    <n v="106218081.17"/>
    <n v="32457455.870000001"/>
    <n v="0"/>
    <n v="0"/>
    <n v="0"/>
    <s v=""/>
    <x v="0"/>
    <n v="37146210.049999997"/>
    <n v="17996535.32"/>
  </r>
  <r>
    <n v="288"/>
    <n v="5"/>
    <s v="กาญจนบุรี"/>
    <s v="11287"/>
    <s v="ด่านมะขามเตี้ย,รพช."/>
    <s v="รพช."/>
    <n v="56"/>
    <s v="รพช.F2 P&lt;=30,000"/>
    <n v="8.59"/>
    <n v="7.87"/>
    <n v="3.14"/>
    <n v="57439602.799999997"/>
    <n v="8346453.1699999999"/>
    <n v="0"/>
    <n v="0"/>
    <n v="0"/>
    <s v=""/>
    <x v="0"/>
    <n v="15035924.279999999"/>
    <n v="16169593.1"/>
  </r>
  <r>
    <n v="289"/>
    <n v="5"/>
    <s v="กาญจนบุรี"/>
    <s v="11288"/>
    <s v="สถานพระบารมี,รพช."/>
    <s v="รพช."/>
    <n v="30"/>
    <s v="รพช.F2 P&lt;=30,000"/>
    <n v="1.9"/>
    <n v="1.7"/>
    <n v="1.31"/>
    <n v="8824947.1600000001"/>
    <n v="-879992.12"/>
    <n v="0"/>
    <n v="1"/>
    <n v="0"/>
    <n v="90.2"/>
    <x v="1"/>
    <n v="902848.74"/>
    <n v="3007065.75"/>
  </r>
  <r>
    <n v="290"/>
    <n v="5"/>
    <s v="กาญจนบุรี"/>
    <s v="14136"/>
    <s v="ศุกร์ศิริศรีสวัสดิ์,รพช."/>
    <s v="รพช."/>
    <n v="10"/>
    <s v="รพช.F3 P&lt;=15,000"/>
    <n v="4.87"/>
    <n v="4.3600000000000003"/>
    <n v="3.28"/>
    <n v="9194702.9499999993"/>
    <n v="-1748070.32"/>
    <n v="0"/>
    <n v="1"/>
    <n v="0"/>
    <n v="47.3"/>
    <x v="1"/>
    <n v="-390764.41"/>
    <n v="5412893.8700000001"/>
  </r>
  <r>
    <n v="291"/>
    <n v="5"/>
    <s v="กาญจนบุรี"/>
    <s v="21948"/>
    <s v="ห้วยกระเจาเฉลิมพระเกียรติ ๘๐ พรรษา,รพช."/>
    <s v="รพช."/>
    <n v="30"/>
    <s v="รพช.F2 P&lt;=30,000"/>
    <n v="5.43"/>
    <n v="5.13"/>
    <n v="1.62"/>
    <n v="57086622.68"/>
    <n v="13378482.93"/>
    <n v="0"/>
    <n v="0"/>
    <n v="0"/>
    <s v=""/>
    <x v="0"/>
    <n v="17064535.120000001"/>
    <n v="8032871.7400000002"/>
  </r>
  <r>
    <n v="292"/>
    <n v="5"/>
    <s v="กาญจนบุรี"/>
    <s v="41701"/>
    <s v="หนองปรือ,รพช."/>
    <s v="รพช."/>
    <n v="30"/>
    <s v="รพช.F3 P15,000-25,000"/>
    <n v="1.87"/>
    <n v="1.75"/>
    <n v="0.73"/>
    <n v="13069418.85"/>
    <n v="215248.99"/>
    <n v="1"/>
    <n v="0"/>
    <n v="0"/>
    <s v=""/>
    <x v="1"/>
    <n v="5603715.7999999998"/>
    <n v="-4075522.63"/>
  </r>
  <r>
    <n v="293"/>
    <n v="5"/>
    <s v="นครปฐม"/>
    <s v="10679"/>
    <s v="นครปฐม,รพศ."/>
    <s v="รพศ."/>
    <n v="860"/>
    <s v="รพศ.A B&gt;700to1000"/>
    <n v="3.16"/>
    <n v="2.95"/>
    <n v="1.74"/>
    <n v="1588918832.1600001"/>
    <n v="331991532.81999999"/>
    <n v="0"/>
    <n v="0"/>
    <n v="0"/>
    <s v=""/>
    <x v="0"/>
    <n v="381719704.88"/>
    <n v="548131853.62"/>
  </r>
  <r>
    <n v="294"/>
    <n v="5"/>
    <s v="นครปฐม"/>
    <s v="11297"/>
    <s v="กำแพงแสน,รพช."/>
    <s v="รพช."/>
    <n v="120"/>
    <s v="รพช.M2 B&gt;100"/>
    <n v="3.06"/>
    <n v="2.86"/>
    <n v="1.25"/>
    <n v="112547293.78"/>
    <n v="32491337.640000001"/>
    <n v="0"/>
    <n v="0"/>
    <n v="0"/>
    <s v=""/>
    <x v="0"/>
    <n v="42975097.799999997"/>
    <n v="13859852.43"/>
  </r>
  <r>
    <n v="295"/>
    <n v="5"/>
    <s v="นครปฐม"/>
    <s v="11298"/>
    <s v="นครชัยศรี,รพช."/>
    <s v="รพช."/>
    <n v="60"/>
    <s v="รพช.F2 P30,000-60,000"/>
    <n v="6.24"/>
    <n v="5.95"/>
    <n v="2.74"/>
    <n v="80238115.349999994"/>
    <n v="21831345.370000001"/>
    <n v="0"/>
    <n v="0"/>
    <n v="0"/>
    <s v=""/>
    <x v="0"/>
    <n v="28534253.98"/>
    <n v="26693030.449999999"/>
  </r>
  <r>
    <n v="296"/>
    <n v="5"/>
    <s v="นครปฐม"/>
    <s v="11299"/>
    <s v="ห้วยพลู,รพช."/>
    <s v="รพช."/>
    <n v="60"/>
    <s v="รพช.F2 P30,000-60,000"/>
    <n v="4.0199999999999996"/>
    <n v="3.87"/>
    <n v="2.83"/>
    <n v="78929519.819999993"/>
    <n v="-9785925.5099999998"/>
    <n v="0"/>
    <n v="1"/>
    <n v="0"/>
    <n v="72.5"/>
    <x v="1"/>
    <n v="-4243291.07"/>
    <n v="47863867.009999998"/>
  </r>
  <r>
    <n v="297"/>
    <n v="5"/>
    <s v="นครปฐม"/>
    <s v="11300"/>
    <s v="ดอนตูม,รพช."/>
    <s v="รพช."/>
    <n v="38"/>
    <s v="รพช.F2 P30,000-60,000"/>
    <n v="19.2"/>
    <n v="18.71"/>
    <n v="14.68"/>
    <n v="208929103.02000001"/>
    <n v="24687798.52"/>
    <n v="0"/>
    <n v="0"/>
    <n v="0"/>
    <s v=""/>
    <x v="0"/>
    <n v="36070759.609999999"/>
    <n v="157015811.77000001"/>
  </r>
  <r>
    <n v="298"/>
    <n v="5"/>
    <s v="นครปฐม"/>
    <s v="11301"/>
    <s v="บางเลน,รพช."/>
    <s v="รพช."/>
    <n v="79"/>
    <s v="รพช.F1 P&lt;=50,000"/>
    <n v="10.050000000000001"/>
    <n v="9.48"/>
    <n v="6.29"/>
    <n v="136092959.97999999"/>
    <n v="9011438.9000000004"/>
    <n v="0"/>
    <n v="0"/>
    <n v="0"/>
    <s v=""/>
    <x v="0"/>
    <n v="17582312.940000001"/>
    <n v="79467460.599999994"/>
  </r>
  <r>
    <n v="299"/>
    <n v="5"/>
    <s v="นครปฐม"/>
    <s v="11302"/>
    <s v="สามพราน,รพช."/>
    <s v="รพช."/>
    <n v="136"/>
    <s v="รพช.M2 B&gt;100"/>
    <n v="2.0299999999999998"/>
    <n v="1.86"/>
    <n v="0.39"/>
    <n v="94361177.450000003"/>
    <n v="84749536.349999994"/>
    <n v="1"/>
    <n v="0"/>
    <n v="0"/>
    <s v=""/>
    <x v="1"/>
    <n v="103049067.72"/>
    <n v="-55951860.969999999"/>
  </r>
  <r>
    <n v="300"/>
    <n v="5"/>
    <s v="นครปฐม"/>
    <s v="11303"/>
    <s v="พุทธมณฑล,รพช."/>
    <s v="รพช."/>
    <n v="34"/>
    <s v="รพช.F2 P&lt;=30,000"/>
    <n v="18.079999999999998"/>
    <n v="17.5"/>
    <n v="13.43"/>
    <n v="127075312.01000001"/>
    <n v="-16340585.119999999"/>
    <n v="0"/>
    <n v="1"/>
    <n v="0"/>
    <n v="69.900000000000006"/>
    <x v="1"/>
    <n v="-10667639.470000001"/>
    <n v="92494618.209999993"/>
  </r>
  <r>
    <n v="301"/>
    <n v="5"/>
    <s v="นครปฐม"/>
    <s v="13819"/>
    <s v="หลวงพ่อเปิ่น,รพช."/>
    <s v="รพช."/>
    <n v="32"/>
    <s v="รพช.F2 P&lt;=30,000"/>
    <n v="20.83"/>
    <n v="20.239999999999998"/>
    <n v="15.74"/>
    <n v="117230719.23"/>
    <n v="13696532.35"/>
    <n v="0"/>
    <n v="0"/>
    <n v="0"/>
    <s v=""/>
    <x v="0"/>
    <n v="16075903.890000001"/>
    <n v="87170865.310000002"/>
  </r>
  <r>
    <n v="302"/>
    <n v="5"/>
    <s v="ประจวบคีรีขันธ์"/>
    <s v="10737"/>
    <s v="ประจวบคีรีขันธ์,รพท."/>
    <s v="รพท."/>
    <n v="278"/>
    <s v="รพท.S B&lt;=400"/>
    <n v="2.08"/>
    <n v="1.92"/>
    <n v="0.39"/>
    <n v="189251416.97999999"/>
    <n v="34137585.259999998"/>
    <n v="1"/>
    <n v="0"/>
    <n v="0"/>
    <s v=""/>
    <x v="1"/>
    <n v="83215013.200000003"/>
    <n v="-107130964.95"/>
  </r>
  <r>
    <n v="303"/>
    <n v="5"/>
    <s v="ประจวบคีรีขันธ์"/>
    <s v="11315"/>
    <s v="กุยบุรี,รพช."/>
    <s v="รพช."/>
    <n v="30"/>
    <s v="รพช.F2 P30,000-60,000"/>
    <n v="3.71"/>
    <n v="3.58"/>
    <n v="2.66"/>
    <n v="59117837.640000001"/>
    <n v="-2022056.13"/>
    <n v="0"/>
    <n v="1"/>
    <n v="0"/>
    <n v="263.10000000000002"/>
    <x v="1"/>
    <n v="505789.12"/>
    <n v="36232015.979999997"/>
  </r>
  <r>
    <n v="304"/>
    <n v="5"/>
    <s v="ประจวบคีรีขันธ์"/>
    <s v="11316"/>
    <s v="ทับสะแก,รพช."/>
    <s v="รพช."/>
    <n v="60"/>
    <s v="รพช.F2 P30,000-60,000"/>
    <n v="4.9800000000000004"/>
    <n v="4.6500000000000004"/>
    <n v="2.1"/>
    <n v="62271709.700000003"/>
    <n v="9076002.4499999993"/>
    <n v="0"/>
    <n v="0"/>
    <n v="0"/>
    <s v=""/>
    <x v="0"/>
    <n v="10958058.859999999"/>
    <n v="17122231.41"/>
  </r>
  <r>
    <n v="305"/>
    <n v="5"/>
    <s v="ประจวบคีรีขันธ์"/>
    <s v="11317"/>
    <s v="บางสะพาน,รพท."/>
    <s v="รพท."/>
    <n v="156"/>
    <s v="รพท.M1 B&gt;200"/>
    <n v="4.62"/>
    <n v="4.3099999999999996"/>
    <n v="1.49"/>
    <n v="183211742.44"/>
    <n v="29517675"/>
    <n v="0"/>
    <n v="0"/>
    <n v="0"/>
    <s v=""/>
    <x v="0"/>
    <n v="62981132.530000001"/>
    <n v="24571344.870000001"/>
  </r>
  <r>
    <n v="306"/>
    <n v="5"/>
    <s v="ประจวบคีรีขันธ์"/>
    <s v="11318"/>
    <s v="บางสะพานน้อย,รพช."/>
    <s v="รพช."/>
    <n v="30"/>
    <s v="รพช.F2 P&lt;=30,000"/>
    <n v="2.16"/>
    <n v="1.91"/>
    <n v="0.92"/>
    <n v="26879023.870000001"/>
    <n v="4530528.47"/>
    <n v="0"/>
    <n v="0"/>
    <n v="0"/>
    <s v=""/>
    <x v="0"/>
    <n v="7604856.5800000001"/>
    <n v="-1938375.94"/>
  </r>
  <r>
    <n v="307"/>
    <n v="5"/>
    <s v="ประจวบคีรีขันธ์"/>
    <s v="11319"/>
    <s v="ปราณบุรี,รพช."/>
    <s v="รพช."/>
    <n v="60"/>
    <s v="รพช.F1 P&lt;=50,000"/>
    <n v="4.95"/>
    <n v="4.59"/>
    <n v="3.9"/>
    <n v="108829169.28"/>
    <n v="-24207756.850000001"/>
    <n v="0"/>
    <n v="1"/>
    <n v="0"/>
    <n v="40.4"/>
    <x v="1"/>
    <n v="-16816832.82"/>
    <n v="79856979.959999993"/>
  </r>
  <r>
    <n v="308"/>
    <n v="5"/>
    <s v="ประจวบคีรีขันธ์"/>
    <s v="11320"/>
    <s v="หัวหิน,รพท."/>
    <s v="รพท."/>
    <n v="446"/>
    <s v="รพท.S B&gt;400"/>
    <n v="6.36"/>
    <n v="5.78"/>
    <n v="3.35"/>
    <n v="967984304.54999995"/>
    <n v="176593752.16"/>
    <n v="0"/>
    <n v="0"/>
    <n v="0"/>
    <s v=""/>
    <x v="0"/>
    <n v="237854812.86000001"/>
    <n v="424566168.63"/>
  </r>
  <r>
    <n v="309"/>
    <n v="5"/>
    <s v="ประจวบคีรีขันธ์"/>
    <s v="11321"/>
    <s v="สามร้อยยอด,รพช."/>
    <s v="รพช."/>
    <n v="90"/>
    <s v="รพช.F1 P&lt;=50,000"/>
    <n v="17.04"/>
    <n v="16.559999999999999"/>
    <n v="12.72"/>
    <n v="220179712.08000001"/>
    <n v="16760604.33"/>
    <n v="0"/>
    <n v="0"/>
    <n v="0"/>
    <s v=""/>
    <x v="0"/>
    <n v="21162729.539999999"/>
    <n v="160874650.19999999"/>
  </r>
  <r>
    <n v="310"/>
    <n v="5"/>
    <s v="เพชรบุรี"/>
    <s v="10736"/>
    <s v="พระจอมเกล้า,รพท."/>
    <s v="รพท."/>
    <n v="463"/>
    <s v="รพท.S B&gt;400"/>
    <n v="4.74"/>
    <n v="4.54"/>
    <n v="3.07"/>
    <n v="857607196.52999997"/>
    <n v="74564493.109999999"/>
    <n v="0"/>
    <n v="0"/>
    <n v="0"/>
    <s v=""/>
    <x v="0"/>
    <n v="133084194.91"/>
    <n v="478904140.99000001"/>
  </r>
  <r>
    <n v="311"/>
    <n v="5"/>
    <s v="เพชรบุรี"/>
    <s v="11308"/>
    <s v="เขาย้อย,รพช."/>
    <s v="รพช."/>
    <n v="33"/>
    <s v="รพช.F1 P&lt;=50,000"/>
    <n v="9.24"/>
    <n v="8.9"/>
    <n v="8.1199999999999992"/>
    <n v="113118174.65000001"/>
    <n v="-18762228.170000002"/>
    <n v="0"/>
    <n v="1"/>
    <n v="0"/>
    <n v="54.2"/>
    <x v="1"/>
    <n v="-15133625.189999999"/>
    <n v="97672400.390000001"/>
  </r>
  <r>
    <n v="312"/>
    <n v="5"/>
    <s v="เพชรบุรี"/>
    <s v="11309"/>
    <s v="หนองหญ้าปล้อง,รพช."/>
    <s v="รพช."/>
    <n v="30"/>
    <s v="รพช.F2 P&lt;=30,000"/>
    <n v="8.7899999999999991"/>
    <n v="8.42"/>
    <n v="7.14"/>
    <n v="61050465.75"/>
    <n v="-11969063.029999999"/>
    <n v="0"/>
    <n v="1"/>
    <n v="0"/>
    <n v="45.9"/>
    <x v="1"/>
    <n v="-11683812.84"/>
    <n v="48134189.030000001"/>
  </r>
  <r>
    <n v="313"/>
    <n v="5"/>
    <s v="เพชรบุรี"/>
    <s v="11310"/>
    <s v="ชะอำ,รพช."/>
    <s v="รพช."/>
    <n v="90"/>
    <s v="รพช.M2 B&lt;=100"/>
    <n v="3.94"/>
    <n v="3.72"/>
    <n v="2.33"/>
    <n v="133093970.45999999"/>
    <n v="-7212527.6900000004"/>
    <n v="0"/>
    <n v="1"/>
    <n v="0"/>
    <n v="166"/>
    <x v="1"/>
    <n v="1621857.23"/>
    <n v="60171972.609999999"/>
  </r>
  <r>
    <n v="314"/>
    <n v="5"/>
    <s v="เพชรบุรี"/>
    <s v="11311"/>
    <s v="ท่ายาง,รพช."/>
    <s v="รพช."/>
    <n v="78"/>
    <s v="รพช.M2 B&lt;=100"/>
    <n v="6.74"/>
    <n v="6.46"/>
    <n v="3.74"/>
    <n v="157420048.36000001"/>
    <n v="23510014.07"/>
    <n v="0"/>
    <n v="0"/>
    <n v="0"/>
    <s v=""/>
    <x v="0"/>
    <n v="32268425.48"/>
    <n v="75160815.099999994"/>
  </r>
  <r>
    <n v="315"/>
    <n v="5"/>
    <s v="เพชรบุรี"/>
    <s v="11312"/>
    <s v="บ้านลาด,รพช."/>
    <s v="รพช."/>
    <n v="32"/>
    <s v="รพช.F2 P30,000-60,000"/>
    <n v="7.86"/>
    <n v="7.62"/>
    <n v="5.38"/>
    <n v="124594993.3"/>
    <n v="952602.52"/>
    <n v="0"/>
    <n v="0"/>
    <n v="0"/>
    <s v=""/>
    <x v="0"/>
    <n v="3551745.19"/>
    <n v="79544196.810000002"/>
  </r>
  <r>
    <n v="316"/>
    <n v="5"/>
    <s v="เพชรบุรี"/>
    <s v="11313"/>
    <s v="บ้านแหลม,รพช."/>
    <s v="รพช."/>
    <n v="37"/>
    <s v="รพช.F2 P30,000-60,000"/>
    <n v="6.74"/>
    <n v="6.49"/>
    <n v="5.64"/>
    <n v="92203612.329999998"/>
    <n v="-5716002.3600000003"/>
    <n v="0"/>
    <n v="1"/>
    <n v="0"/>
    <n v="145.1"/>
    <x v="1"/>
    <n v="-1281357.6000000001"/>
    <n v="74448047.650000006"/>
  </r>
  <r>
    <n v="317"/>
    <n v="5"/>
    <s v="เพชรบุรี"/>
    <s v="11314"/>
    <s v="แก่งกระจาน,รพช."/>
    <s v="รพช."/>
    <n v="66"/>
    <s v="รพช.F2 P&lt;=30,000"/>
    <n v="8.4700000000000006"/>
    <n v="8.18"/>
    <n v="5.39"/>
    <n v="99065381.879999995"/>
    <n v="-3052565.74"/>
    <n v="0"/>
    <n v="1"/>
    <n v="0"/>
    <n v="292"/>
    <x v="1"/>
    <n v="1801948.9"/>
    <n v="58129670.909999996"/>
  </r>
  <r>
    <n v="318"/>
    <n v="5"/>
    <s v="ราชบุรี"/>
    <s v="10677"/>
    <s v="ราชบุรี,รพศ."/>
    <s v="รพศ."/>
    <n v="855"/>
    <s v="รพศ.A B&gt;700to1000"/>
    <n v="5.22"/>
    <n v="4.76"/>
    <n v="2.91"/>
    <n v="1608022194.04"/>
    <n v="692491.83"/>
    <n v="0"/>
    <n v="0"/>
    <n v="0"/>
    <s v=""/>
    <x v="0"/>
    <n v="40273750.590000004"/>
    <n v="740921661.26999998"/>
  </r>
  <r>
    <n v="319"/>
    <n v="5"/>
    <s v="ราชบุรี"/>
    <s v="10728"/>
    <s v="ดำเนินสะดวก,รพท."/>
    <s v="รพท."/>
    <n v="272"/>
    <s v="รพท.M1 B&gt;200"/>
    <n v="8.23"/>
    <n v="7.93"/>
    <n v="2.75"/>
    <n v="240054622.02000001"/>
    <n v="33989020.899999999"/>
    <n v="0"/>
    <n v="0"/>
    <n v="0"/>
    <s v=""/>
    <x v="0"/>
    <n v="54343048.189999998"/>
    <n v="57978285.590000004"/>
  </r>
  <r>
    <n v="320"/>
    <n v="5"/>
    <s v="ราชบุรี"/>
    <s v="10729"/>
    <s v="บ้านโป่ง,รพท."/>
    <s v="รพท."/>
    <n v="353"/>
    <s v="รพท.S B&lt;=400"/>
    <n v="10.59"/>
    <n v="10.11"/>
    <n v="7.42"/>
    <n v="847452351.54999995"/>
    <n v="230451756.09999999"/>
    <n v="0"/>
    <n v="0"/>
    <n v="0"/>
    <s v=""/>
    <x v="0"/>
    <n v="238562405.25999999"/>
    <n v="567175411.69000006"/>
  </r>
  <r>
    <n v="321"/>
    <n v="5"/>
    <s v="ราชบุรี"/>
    <s v="10730"/>
    <s v="โพธาราม,รพท."/>
    <s v="รพท."/>
    <n v="340"/>
    <s v="รพท.M1 B&gt;200"/>
    <n v="6.48"/>
    <n v="6.19"/>
    <n v="4.47"/>
    <n v="584540472.16999996"/>
    <n v="100975907.92"/>
    <n v="0"/>
    <n v="0"/>
    <n v="0"/>
    <s v=""/>
    <x v="0"/>
    <n v="123977266.95999999"/>
    <n v="369862902.31"/>
  </r>
  <r>
    <n v="322"/>
    <n v="5"/>
    <s v="ราชบุรี"/>
    <s v="11273"/>
    <s v="สวนผึ้ง,รพช."/>
    <s v="รพช."/>
    <n v="60"/>
    <s v="รพช.F2 P&lt;=30,000"/>
    <n v="4.38"/>
    <n v="4.17"/>
    <n v="2.2799999999999998"/>
    <n v="75657079.829999998"/>
    <n v="-230586.61"/>
    <n v="0"/>
    <n v="1"/>
    <n v="0"/>
    <n v="2952.9"/>
    <x v="1"/>
    <n v="8219450.8899999997"/>
    <n v="28658628.890000001"/>
  </r>
  <r>
    <n v="323"/>
    <n v="5"/>
    <s v="ราชบุรี"/>
    <s v="11274"/>
    <s v="บางแพ,รพช."/>
    <s v="รพช."/>
    <n v="48"/>
    <s v="รพช.F1 P&lt;=50,000"/>
    <n v="2.06"/>
    <n v="1.95"/>
    <n v="1.0900000000000001"/>
    <n v="26632670.98"/>
    <n v="1413564.63"/>
    <n v="0"/>
    <n v="0"/>
    <n v="0"/>
    <s v=""/>
    <x v="0"/>
    <n v="6422627.9100000001"/>
    <n v="2176797.19"/>
  </r>
  <r>
    <n v="324"/>
    <n v="5"/>
    <s v="ราชบุรี"/>
    <s v="11275"/>
    <s v="เจ็ดเสมียน,รพช."/>
    <s v="รพช."/>
    <n v="30"/>
    <s v="รพช.F2 P&lt;=30,000"/>
    <n v="4.5199999999999996"/>
    <n v="4.16"/>
    <n v="1.93"/>
    <n v="23927531.84"/>
    <n v="2800037.37"/>
    <n v="0"/>
    <n v="0"/>
    <n v="0"/>
    <s v=""/>
    <x v="0"/>
    <n v="5442805.2400000002"/>
    <n v="5906001.4900000002"/>
  </r>
  <r>
    <n v="325"/>
    <n v="5"/>
    <s v="ราชบุรี"/>
    <s v="11276"/>
    <s v="ปากท่อ,รพช."/>
    <s v="รพช."/>
    <n v="60"/>
    <s v="รพช.F2 P30,000-60,000"/>
    <n v="3.44"/>
    <n v="3.31"/>
    <n v="2.44"/>
    <n v="71759115.510000005"/>
    <n v="-3781931.06"/>
    <n v="0"/>
    <n v="1"/>
    <n v="0"/>
    <n v="170.7"/>
    <x v="1"/>
    <n v="118321.06"/>
    <n v="42375588.229999997"/>
  </r>
  <r>
    <n v="326"/>
    <n v="5"/>
    <s v="ราชบุรี"/>
    <s v="11277"/>
    <s v="วัดเพลง,รพช."/>
    <s v="รพช."/>
    <n v="38"/>
    <s v="รพช.F2 P&lt;=30,000"/>
    <n v="2.27"/>
    <n v="1.97"/>
    <n v="0.68"/>
    <n v="13166644.039999999"/>
    <n v="-2516098.96"/>
    <n v="1"/>
    <n v="1"/>
    <n v="0"/>
    <n v="47"/>
    <x v="4"/>
    <n v="-133938.94"/>
    <n v="-3286140.34"/>
  </r>
  <r>
    <n v="327"/>
    <n v="5"/>
    <s v="ราชบุรี"/>
    <s v="11458"/>
    <s v="สมเด็จพระยุพราชจอมบึง,รพช."/>
    <s v="รพช."/>
    <n v="60"/>
    <s v="รพช.M2 B&lt;=100"/>
    <n v="2.87"/>
    <n v="2.69"/>
    <n v="0.59"/>
    <n v="66901076.210000001"/>
    <n v="18889389.329999998"/>
    <n v="1"/>
    <n v="0"/>
    <n v="0"/>
    <s v=""/>
    <x v="1"/>
    <n v="20666928.16"/>
    <n v="-14665634.16"/>
  </r>
  <r>
    <n v="328"/>
    <n v="5"/>
    <s v="ราชบุรี"/>
    <s v="28858"/>
    <s v="บ้านคา,รพช."/>
    <s v="รพช."/>
    <n v="30"/>
    <s v="รพช.F3 P15,000-25,000"/>
    <n v="2.93"/>
    <n v="2.7"/>
    <n v="1.42"/>
    <n v="23845748.109999999"/>
    <n v="-2993556.81"/>
    <n v="0"/>
    <n v="1"/>
    <n v="0"/>
    <n v="71.599999999999994"/>
    <x v="1"/>
    <n v="-2770719.69"/>
    <n v="5211247.45"/>
  </r>
  <r>
    <n v="329"/>
    <n v="5"/>
    <s v="สมุทรสงคราม"/>
    <s v="10735"/>
    <s v="สมเด็จพระพุทธเลิศหล้า,รพท."/>
    <s v="รพท."/>
    <n v="282"/>
    <s v="รพท.S B&lt;=400"/>
    <n v="4.6100000000000003"/>
    <n v="4.1100000000000003"/>
    <n v="1.77"/>
    <n v="270683259.13"/>
    <n v="-12689951.76"/>
    <n v="0"/>
    <n v="1"/>
    <n v="0"/>
    <n v="191.9"/>
    <x v="1"/>
    <n v="30748584.710000001"/>
    <n v="57824151.149999999"/>
  </r>
  <r>
    <n v="330"/>
    <n v="5"/>
    <s v="สมุทรสงคราม"/>
    <s v="11306"/>
    <s v="นภาลัย,รพช."/>
    <s v="รพช."/>
    <n v="90"/>
    <s v="รพช.F1 P&lt;=50,000"/>
    <n v="13.6"/>
    <n v="13.04"/>
    <n v="10.9"/>
    <n v="113263555.59"/>
    <n v="2649952.7599999998"/>
    <n v="0"/>
    <n v="0"/>
    <n v="0"/>
    <s v=""/>
    <x v="0"/>
    <n v="11381343.99"/>
    <n v="89011973.159999996"/>
  </r>
  <r>
    <n v="331"/>
    <n v="5"/>
    <s v="สมุทรสงคราม"/>
    <s v="11307"/>
    <s v="อัมพวา,รพช."/>
    <s v="รพช."/>
    <n v="33"/>
    <s v="รพช.F2 P30,000-60,000"/>
    <n v="10.42"/>
    <n v="9.9600000000000009"/>
    <n v="8.36"/>
    <n v="70909118.329999998"/>
    <n v="560649.36"/>
    <n v="0"/>
    <n v="0"/>
    <n v="0"/>
    <s v=""/>
    <x v="0"/>
    <n v="4543711.25"/>
    <n v="55362762.119999997"/>
  </r>
  <r>
    <n v="332"/>
    <n v="5"/>
    <s v="สมุทรสาคร"/>
    <s v="10734"/>
    <s v="สมุทรสาคร,รพศ."/>
    <s v="รพศ."/>
    <n v="693"/>
    <s v="รพศ.A B&lt;=700"/>
    <n v="8.59"/>
    <n v="8.43"/>
    <n v="6.57"/>
    <n v="2629627598.3400002"/>
    <n v="152266902.02000001"/>
    <n v="0"/>
    <n v="0"/>
    <n v="0"/>
    <s v=""/>
    <x v="0"/>
    <n v="179268153.09"/>
    <n v="1930897088.0699999"/>
  </r>
  <r>
    <n v="333"/>
    <n v="5"/>
    <s v="สมุทรสาคร"/>
    <s v="11304"/>
    <s v="กระทุ่มแบน,รพท."/>
    <s v="รพท."/>
    <n v="300"/>
    <s v="รพท.S B&lt;=400"/>
    <n v="6.51"/>
    <n v="6.38"/>
    <n v="4.03"/>
    <n v="795283594.62"/>
    <n v="127463428.08"/>
    <n v="0"/>
    <n v="0"/>
    <n v="0"/>
    <s v=""/>
    <x v="0"/>
    <n v="183311722.59999999"/>
    <n v="437253088.13"/>
  </r>
  <r>
    <n v="334"/>
    <n v="5"/>
    <s v="สุพรรณบุรี"/>
    <s v="10678"/>
    <s v="เจ้าพระยายมราช,รพศ."/>
    <s v="รพศ."/>
    <n v="738"/>
    <s v="รพศ.A B&gt;700to1000"/>
    <n v="5.03"/>
    <n v="4.76"/>
    <n v="2.83"/>
    <n v="1374060706.6800001"/>
    <n v="143608870.34"/>
    <n v="0"/>
    <n v="0"/>
    <n v="0"/>
    <s v=""/>
    <x v="0"/>
    <n v="281270166.49000001"/>
    <n v="625352271.13"/>
  </r>
  <r>
    <n v="335"/>
    <n v="5"/>
    <s v="สุพรรณบุรี"/>
    <s v="10733"/>
    <s v="สมเด็จพระสังฆราชองค์ที่๑๗,รพท."/>
    <s v="รพท."/>
    <n v="262"/>
    <s v="รพท.M1 B&gt;200"/>
    <n v="9.8000000000000007"/>
    <n v="9.07"/>
    <n v="4.87"/>
    <n v="364938972.93000001"/>
    <n v="94732706.579999998"/>
    <n v="0"/>
    <n v="0"/>
    <n v="0"/>
    <s v=""/>
    <x v="0"/>
    <n v="124523462.90000001"/>
    <n v="160444928.96000001"/>
  </r>
  <r>
    <n v="336"/>
    <n v="5"/>
    <s v="สุพรรณบุรี"/>
    <s v="11289"/>
    <s v="เดิมบางนางบวช,รพช."/>
    <s v="รพช."/>
    <n v="109"/>
    <s v="รพช.F1 P50,000-100,000"/>
    <n v="4.84"/>
    <n v="4.55"/>
    <n v="2"/>
    <n v="109048773.93000001"/>
    <n v="34043829.68"/>
    <n v="0"/>
    <n v="0"/>
    <n v="0"/>
    <s v=""/>
    <x v="0"/>
    <n v="47363827.590000004"/>
    <n v="28379071.350000001"/>
  </r>
  <r>
    <n v="337"/>
    <n v="5"/>
    <s v="สุพรรณบุรี"/>
    <s v="11290"/>
    <s v="ด่านช้าง,รพช."/>
    <s v="รพช."/>
    <n v="111"/>
    <s v="รพช.M2 B&gt;100"/>
    <n v="8.1300000000000008"/>
    <n v="7.75"/>
    <n v="4.7699999999999996"/>
    <n v="220527359.71000001"/>
    <n v="3779235.92"/>
    <n v="0"/>
    <n v="0"/>
    <n v="0"/>
    <s v=""/>
    <x v="0"/>
    <n v="19590153.129999999"/>
    <n v="116795899.91"/>
  </r>
  <r>
    <n v="338"/>
    <n v="5"/>
    <s v="สุพรรณบุรี"/>
    <s v="11291"/>
    <s v="บางปลาม้า,รพช."/>
    <s v="รพช."/>
    <n v="60"/>
    <s v="รพช.F2 P30,000-60,000"/>
    <n v="5.3"/>
    <n v="5.01"/>
    <n v="3.03"/>
    <n v="125650643.78"/>
    <n v="23722785.57"/>
    <n v="0"/>
    <n v="0"/>
    <n v="0"/>
    <s v=""/>
    <x v="0"/>
    <n v="33829547.229999997"/>
    <n v="59231743.450000003"/>
  </r>
  <r>
    <n v="339"/>
    <n v="5"/>
    <s v="สุพรรณบุรี"/>
    <s v="11292"/>
    <s v="ศรีประจันต์,รพช."/>
    <s v="รพช."/>
    <n v="60"/>
    <s v="รพช.F1 P&lt;=50,000"/>
    <n v="10.82"/>
    <n v="10.29"/>
    <n v="7.32"/>
    <n v="196194059.30000001"/>
    <n v="142191800.88"/>
    <n v="0"/>
    <n v="0"/>
    <n v="0"/>
    <s v=""/>
    <x v="0"/>
    <n v="64232019.210000001"/>
    <n v="126301894.66"/>
  </r>
  <r>
    <n v="340"/>
    <n v="5"/>
    <s v="สุพรรณบุรี"/>
    <s v="11293"/>
    <s v="ดอนเจดีย์,รพช."/>
    <s v="รพช."/>
    <n v="60"/>
    <s v="รพช.F2 P30,000-60,000"/>
    <n v="8.8800000000000008"/>
    <n v="8.4499999999999993"/>
    <n v="5.23"/>
    <n v="139279669.31999999"/>
    <n v="17212898.359999999"/>
    <n v="0"/>
    <n v="0"/>
    <n v="0"/>
    <s v=""/>
    <x v="0"/>
    <n v="25934789.960000001"/>
    <n v="74897577.959999993"/>
  </r>
  <r>
    <n v="341"/>
    <n v="5"/>
    <s v="สุพรรณบุรี"/>
    <s v="11294"/>
    <s v="สามชุก,รพช."/>
    <s v="รพช."/>
    <n v="83"/>
    <s v="รพช.F1 P&lt;=50,000"/>
    <n v="11.18"/>
    <n v="10.84"/>
    <n v="8.66"/>
    <n v="292465225.74000001"/>
    <n v="36705526.460000001"/>
    <n v="0"/>
    <n v="0"/>
    <n v="0"/>
    <s v=""/>
    <x v="0"/>
    <n v="48919253.170000002"/>
    <n v="219967864.69999999"/>
  </r>
  <r>
    <n v="342"/>
    <n v="5"/>
    <s v="สุพรรณบุรี"/>
    <s v="11295"/>
    <s v="อู่ทอง,รพช."/>
    <s v="รพช."/>
    <n v="134"/>
    <s v="รพช.M2 B&gt;100"/>
    <n v="3.9"/>
    <n v="3.53"/>
    <n v="1.5"/>
    <n v="168618434.21000001"/>
    <n v="46917722.450000003"/>
    <n v="0"/>
    <n v="0"/>
    <n v="0"/>
    <s v=""/>
    <x v="0"/>
    <n v="57327604.789999999"/>
    <n v="28964067.18"/>
  </r>
  <r>
    <n v="343"/>
    <n v="5"/>
    <s v="สุพรรณบุรี"/>
    <s v="11296"/>
    <s v="หนองหญ้าไซ,รพช."/>
    <s v="รพช."/>
    <n v="60"/>
    <s v="รพช.F2 P&lt;=30,000"/>
    <n v="4.5"/>
    <n v="4.32"/>
    <n v="2.41"/>
    <n v="55949448.5"/>
    <n v="-1018625.66"/>
    <n v="0"/>
    <n v="1"/>
    <n v="0"/>
    <n v="494.3"/>
    <x v="1"/>
    <n v="8571885.5800000001"/>
    <n v="22473317.210000001"/>
  </r>
  <r>
    <n v="344"/>
    <n v="6"/>
    <s v="จันทบุรี"/>
    <s v="10664"/>
    <s v="พระปกเกล้า,รพศ."/>
    <s v="รพศ."/>
    <n v="747"/>
    <s v="รพศ.A B&gt;700to1000"/>
    <n v="2.4700000000000002"/>
    <n v="2.1800000000000002"/>
    <n v="0.9"/>
    <n v="706895125.41999996"/>
    <n v="-58846363.920000002"/>
    <n v="0"/>
    <n v="1"/>
    <n v="0"/>
    <n v="108.1"/>
    <x v="1"/>
    <n v="72314096.299999997"/>
    <n v="-39080361.130000003"/>
  </r>
  <r>
    <n v="345"/>
    <n v="6"/>
    <s v="จันทบุรี"/>
    <s v="10834"/>
    <s v="ขลุง,รพช."/>
    <s v="รพช."/>
    <n v="39"/>
    <s v="รพช.F1 P&lt;=50,000"/>
    <n v="4.6399999999999997"/>
    <n v="4.17"/>
    <n v="3.2"/>
    <n v="70372552.340000004"/>
    <n v="-24152381.010000002"/>
    <n v="0"/>
    <n v="1"/>
    <n v="0"/>
    <n v="26.2"/>
    <x v="1"/>
    <n v="-13993605.970000001"/>
    <n v="42495167.399999999"/>
  </r>
  <r>
    <n v="346"/>
    <n v="6"/>
    <s v="จันทบุรี"/>
    <s v="10835"/>
    <s v="ท่าใหม่,รพช."/>
    <s v="รพช."/>
    <n v="33"/>
    <s v="รพช.F2 P&lt;=30,000"/>
    <n v="5.69"/>
    <n v="5.23"/>
    <n v="4.16"/>
    <n v="45170693.630000003"/>
    <n v="-8349460.21"/>
    <n v="0"/>
    <n v="1"/>
    <n v="0"/>
    <n v="48.6"/>
    <x v="1"/>
    <n v="-4867166.8899999997"/>
    <n v="30421022.199999999"/>
  </r>
  <r>
    <n v="347"/>
    <n v="6"/>
    <s v="จันทบุรี"/>
    <s v="10836"/>
    <s v="เขาสุกิม,รพช."/>
    <s v="รพช."/>
    <n v="30"/>
    <s v="รพช.F2 P&lt;=30,000"/>
    <n v="2.93"/>
    <n v="2.61"/>
    <n v="2.08"/>
    <n v="21083945.850000001"/>
    <n v="-14692910.210000001"/>
    <n v="0"/>
    <n v="1"/>
    <n v="0"/>
    <n v="12.9"/>
    <x v="1"/>
    <n v="-11134150.43"/>
    <n v="11747272.189999999"/>
  </r>
  <r>
    <n v="348"/>
    <n v="6"/>
    <s v="จันทบุรี"/>
    <s v="10837"/>
    <s v="สองพี่น้อง,รพช."/>
    <s v="รพช."/>
    <n v="32"/>
    <s v="รพช.F2 P&lt;=30,000"/>
    <n v="6.72"/>
    <n v="6.39"/>
    <n v="5.37"/>
    <n v="50798273.399999999"/>
    <n v="990386.02"/>
    <n v="0"/>
    <n v="0"/>
    <n v="0"/>
    <s v=""/>
    <x v="0"/>
    <n v="3848705.67"/>
    <n v="38750710.380000003"/>
  </r>
  <r>
    <n v="349"/>
    <n v="6"/>
    <s v="จันทบุรี"/>
    <s v="10838"/>
    <s v="โป่งน้ำร้อน,รพช."/>
    <s v="รพช."/>
    <n v="69"/>
    <s v="รพช.F1 P&lt;=50,000"/>
    <n v="4.41"/>
    <n v="4.07"/>
    <n v="3.68"/>
    <n v="80590697.700000003"/>
    <n v="-390064.05"/>
    <n v="0"/>
    <n v="1"/>
    <n v="0"/>
    <n v="1859.4"/>
    <x v="1"/>
    <n v="-17800942.93"/>
    <n v="63345586.130000003"/>
  </r>
  <r>
    <n v="350"/>
    <n v="6"/>
    <s v="จันทบุรี"/>
    <s v="10839"/>
    <s v="มะขาม,รพช."/>
    <s v="รพช."/>
    <n v="42"/>
    <s v="รพช.F1 P&lt;=50,000"/>
    <n v="1.83"/>
    <n v="1.61"/>
    <n v="0.94"/>
    <n v="16046850.039999999"/>
    <n v="-14466311"/>
    <n v="0"/>
    <n v="1"/>
    <n v="0"/>
    <n v="9.9"/>
    <x v="1"/>
    <n v="-10382430.42"/>
    <n v="-1150259.51"/>
  </r>
  <r>
    <n v="351"/>
    <n v="6"/>
    <s v="จันทบุรี"/>
    <s v="10840"/>
    <s v="แหลมสิงห์,รพช."/>
    <s v="รพช."/>
    <n v="34"/>
    <s v="รพช.F2 P&lt;=30,000"/>
    <n v="3.49"/>
    <n v="3.33"/>
    <n v="2.6"/>
    <n v="36111735.119999997"/>
    <n v="-14750878.65"/>
    <n v="0"/>
    <n v="1"/>
    <n v="0"/>
    <n v="22"/>
    <x v="1"/>
    <n v="-11699524.359999999"/>
    <n v="23232874.120000001"/>
  </r>
  <r>
    <n v="352"/>
    <n v="6"/>
    <s v="จันทบุรี"/>
    <s v="10841"/>
    <s v="สอยดาว,รพช."/>
    <s v="รพช."/>
    <n v="62"/>
    <s v="รพช.F1 P50,000-100,000"/>
    <n v="2.72"/>
    <n v="2.4500000000000002"/>
    <n v="1.8"/>
    <n v="55738518.890000001"/>
    <n v="-19521752.969999999"/>
    <n v="0"/>
    <n v="1"/>
    <n v="0"/>
    <n v="25.6"/>
    <x v="1"/>
    <n v="-11231013.060000001"/>
    <n v="25999588.170000002"/>
  </r>
  <r>
    <n v="353"/>
    <n v="6"/>
    <s v="จันทบุรี"/>
    <s v="10842"/>
    <s v="แก่งหางแมว,รพช."/>
    <s v="รพช."/>
    <n v="34"/>
    <s v="รพช.F2 P30,000-60,000"/>
    <n v="2.21"/>
    <n v="1.99"/>
    <n v="1.44"/>
    <n v="20606317.27"/>
    <n v="-14718909.800000001"/>
    <n v="0"/>
    <n v="1"/>
    <n v="0"/>
    <n v="12.5"/>
    <x v="1"/>
    <n v="-9997837.2699999996"/>
    <n v="7502719.9000000004"/>
  </r>
  <r>
    <n v="354"/>
    <n v="6"/>
    <s v="จันทบุรี"/>
    <s v="10843"/>
    <s v="นายายอาม,รพช."/>
    <s v="รพช."/>
    <n v="38"/>
    <s v="รพช.F1 P&lt;=50,000"/>
    <n v="3.03"/>
    <n v="2.83"/>
    <n v="2.02"/>
    <n v="35128318.159999996"/>
    <n v="-17925984.390000001"/>
    <n v="0"/>
    <n v="1"/>
    <n v="0"/>
    <n v="17.600000000000001"/>
    <x v="1"/>
    <n v="-11419890.74"/>
    <n v="17568973.300000001"/>
  </r>
  <r>
    <n v="355"/>
    <n v="6"/>
    <s v="จันทบุรี"/>
    <s v="10844"/>
    <s v="เขาคิชฌกูฏ,รพช."/>
    <s v="รพช."/>
    <n v="40"/>
    <s v="รพช.F2 P&lt;=30,000"/>
    <n v="3.07"/>
    <n v="2.87"/>
    <n v="2.35"/>
    <n v="33741848.280000001"/>
    <n v="-15741547.960000001"/>
    <n v="0"/>
    <n v="1"/>
    <n v="0"/>
    <n v="19.2"/>
    <x v="1"/>
    <n v="-11214584.02"/>
    <n v="22052215.59"/>
  </r>
  <r>
    <n v="356"/>
    <n v="6"/>
    <s v="ฉะเชิงเทรา"/>
    <s v="10697"/>
    <s v="พุทธโสธร,รพศ."/>
    <s v="รพศ."/>
    <n v="652"/>
    <s v="รพศ.A B&lt;=700"/>
    <n v="2.52"/>
    <n v="2.27"/>
    <n v="1.62"/>
    <n v="541892305.03999996"/>
    <n v="-151180421.43000001"/>
    <n v="0"/>
    <n v="1"/>
    <n v="0"/>
    <n v="32.200000000000003"/>
    <x v="1"/>
    <n v="-76847975.060000002"/>
    <n v="232444292.46000001"/>
  </r>
  <r>
    <n v="357"/>
    <n v="6"/>
    <s v="ฉะเชิงเทรา"/>
    <s v="10833"/>
    <s v="ท่าตะเกียบ,รพช."/>
    <s v="รพช."/>
    <n v="45"/>
    <s v="รพช.F2 P30,000-60,000"/>
    <n v="4.22"/>
    <n v="3.91"/>
    <n v="3.11"/>
    <n v="47759874.369999997"/>
    <n v="-13143374.109999999"/>
    <n v="0"/>
    <n v="1"/>
    <n v="0"/>
    <n v="32.700000000000003"/>
    <x v="1"/>
    <n v="-10099270.859999999"/>
    <n v="31208869.09"/>
  </r>
  <r>
    <n v="358"/>
    <n v="6"/>
    <s v="ฉะเชิงเทรา"/>
    <s v="10850"/>
    <s v="บางคล้า,รพช."/>
    <s v="รพช."/>
    <n v="52"/>
    <s v="รพช.F1 P&lt;=50,000"/>
    <n v="8.16"/>
    <n v="7.57"/>
    <n v="6.06"/>
    <n v="217915414.56999999"/>
    <n v="38580826.729999997"/>
    <n v="0"/>
    <n v="0"/>
    <n v="0"/>
    <s v=""/>
    <x v="0"/>
    <n v="40282055.299999997"/>
    <n v="153952395.34999999"/>
  </r>
  <r>
    <n v="359"/>
    <n v="6"/>
    <s v="ฉะเชิงเทรา"/>
    <s v="10851"/>
    <s v="บางน้ำเปรี้ยว,รพช."/>
    <s v="รพช."/>
    <n v="64"/>
    <s v="รพช.F1 P50,000-100,000"/>
    <n v="3.58"/>
    <n v="3.34"/>
    <n v="2.09"/>
    <n v="116850022.43000001"/>
    <n v="-49104809.780000001"/>
    <n v="0"/>
    <n v="1"/>
    <n v="0"/>
    <n v="21.4"/>
    <x v="1"/>
    <n v="-40352477.229999997"/>
    <n v="49314388.270000003"/>
  </r>
  <r>
    <n v="360"/>
    <n v="6"/>
    <s v="ฉะเชิงเทรา"/>
    <s v="10852"/>
    <s v="บางปะกง,รพช."/>
    <s v="รพช."/>
    <n v="90"/>
    <s v="รพช.F1 P50,000-100,000"/>
    <n v="3.5"/>
    <n v="3.38"/>
    <n v="2.68"/>
    <n v="107698426.43000001"/>
    <n v="-13762033.460000001"/>
    <n v="0"/>
    <n v="1"/>
    <n v="0"/>
    <n v="70.400000000000006"/>
    <x v="1"/>
    <n v="-9399042.2599999998"/>
    <n v="72429394.650000006"/>
  </r>
  <r>
    <n v="361"/>
    <n v="6"/>
    <s v="ฉะเชิงเทรา"/>
    <s v="10853"/>
    <s v="บ้านโพธิ์,รพช."/>
    <s v="รพช."/>
    <n v="52"/>
    <s v="รพช.F2 P30,000-60,000"/>
    <n v="7.98"/>
    <n v="7.63"/>
    <n v="5.5"/>
    <n v="126426576.25"/>
    <n v="-13586327.43"/>
    <n v="0"/>
    <n v="1"/>
    <n v="0"/>
    <n v="83.7"/>
    <x v="1"/>
    <n v="-15387755.220000001"/>
    <n v="81568346.930000007"/>
  </r>
  <r>
    <n v="362"/>
    <n v="6"/>
    <s v="ฉะเชิงเทรา"/>
    <s v="10854"/>
    <s v="พนมสารคาม,รพช."/>
    <s v="รพช."/>
    <n v="163"/>
    <s v="รพช.M2 B&gt;100"/>
    <n v="9.7899999999999991"/>
    <n v="9.6300000000000008"/>
    <n v="7.21"/>
    <n v="522636113.26999998"/>
    <n v="29737155.82"/>
    <n v="0"/>
    <n v="0"/>
    <n v="0"/>
    <s v=""/>
    <x v="0"/>
    <n v="48359156.57"/>
    <n v="368924805.87"/>
  </r>
  <r>
    <n v="363"/>
    <n v="6"/>
    <s v="ฉะเชิงเทรา"/>
    <s v="10855"/>
    <s v="สนามชัยเขต,รพช."/>
    <s v="รพช."/>
    <n v="150"/>
    <s v="รพช.M2 B&gt;100"/>
    <n v="3.85"/>
    <n v="3.7"/>
    <n v="2.86"/>
    <n v="119380754.56"/>
    <n v="-29204792.640000001"/>
    <n v="0"/>
    <n v="1"/>
    <n v="0"/>
    <n v="36.700000000000003"/>
    <x v="1"/>
    <n v="-13235950.43"/>
    <n v="77997726.989999995"/>
  </r>
  <r>
    <n v="364"/>
    <n v="6"/>
    <s v="ฉะเชิงเทรา"/>
    <s v="10856"/>
    <s v="แปลงยาว,รพช."/>
    <s v="รพช."/>
    <n v="73"/>
    <s v="รพช.F2 P30,000-60,000"/>
    <n v="6.23"/>
    <n v="6.04"/>
    <n v="3.16"/>
    <n v="190604615.81"/>
    <n v="25910070.170000002"/>
    <n v="0"/>
    <n v="0"/>
    <n v="0"/>
    <s v=""/>
    <x v="0"/>
    <n v="30053133.719999999"/>
    <n v="78493612.129999995"/>
  </r>
  <r>
    <n v="365"/>
    <n v="6"/>
    <s v="ฉะเชิงเทรา"/>
    <s v="13747"/>
    <s v="ราชสาส์น,รพช."/>
    <s v="รพช."/>
    <n v="13"/>
    <s v="รพช.F2 P&lt;=30,000"/>
    <n v="2.0699999999999998"/>
    <n v="1.88"/>
    <n v="1.35"/>
    <n v="11133753.300000001"/>
    <n v="-9508606.5299999993"/>
    <n v="0"/>
    <n v="1"/>
    <n v="0"/>
    <n v="10.5"/>
    <x v="1"/>
    <n v="-6410392.5199999996"/>
    <n v="3616223.94"/>
  </r>
  <r>
    <n v="366"/>
    <n v="6"/>
    <s v="ฉะเชิงเทรา"/>
    <s v="31327"/>
    <s v="คลองเขื่อน,รพช."/>
    <s v="รพช."/>
    <n v="32"/>
    <s v="รพช.F3 P&lt;=15,000"/>
    <n v="5.0599999999999996"/>
    <n v="4.68"/>
    <n v="3.7"/>
    <n v="28274069.77"/>
    <n v="-4157887.19"/>
    <n v="0"/>
    <n v="1"/>
    <n v="0"/>
    <n v="61.2"/>
    <x v="1"/>
    <n v="-4265139.17"/>
    <n v="18800620.579999998"/>
  </r>
  <r>
    <n v="367"/>
    <n v="6"/>
    <s v="ชลบุรี"/>
    <s v="10662"/>
    <s v="ชลบุรี,รพศ."/>
    <s v="รพศ."/>
    <n v="866"/>
    <s v="รพศ.A B&gt;700to1000"/>
    <n v="4.96"/>
    <n v="4.5999999999999996"/>
    <n v="2.59"/>
    <n v="2561545278.71"/>
    <n v="77352539.530000001"/>
    <n v="0"/>
    <n v="0"/>
    <n v="0"/>
    <s v=""/>
    <x v="0"/>
    <n v="181117029.52000001"/>
    <n v="1031258761.66"/>
  </r>
  <r>
    <n v="368"/>
    <n v="6"/>
    <s v="ชลบุรี"/>
    <s v="10817"/>
    <s v="บ้านบึง,รพช."/>
    <s v="รพช."/>
    <n v="170"/>
    <s v="รพช.M2 B&gt;100"/>
    <n v="9.7799999999999994"/>
    <n v="9.56"/>
    <n v="8.5299999999999994"/>
    <n v="651627864.32000005"/>
    <n v="-28048683.98"/>
    <n v="0"/>
    <n v="1"/>
    <n v="0"/>
    <n v="209"/>
    <x v="1"/>
    <n v="864228.41"/>
    <n v="558792862.83000004"/>
  </r>
  <r>
    <n v="369"/>
    <n v="6"/>
    <s v="ชลบุรี"/>
    <s v="10818"/>
    <s v="หนองใหญ่,รพช."/>
    <s v="รพช."/>
    <n v="35"/>
    <s v="รพช.F2 P&lt;=30,000"/>
    <n v="4.6500000000000004"/>
    <n v="4.51"/>
    <n v="3.22"/>
    <n v="52505129.060000002"/>
    <n v="-9954233.9399999995"/>
    <n v="0"/>
    <n v="1"/>
    <n v="0"/>
    <n v="47.4"/>
    <x v="1"/>
    <n v="-9898013.0299999993"/>
    <n v="31935986.129999999"/>
  </r>
  <r>
    <n v="370"/>
    <n v="6"/>
    <s v="ชลบุรี"/>
    <s v="10819"/>
    <s v="บางละมุง,รพท."/>
    <s v="รพท."/>
    <n v="408"/>
    <s v="รพท.S B&gt;400"/>
    <n v="7.02"/>
    <n v="6.83"/>
    <n v="5.79"/>
    <n v="1231986368.3199999"/>
    <n v="-67867560.530000001"/>
    <n v="0"/>
    <n v="1"/>
    <n v="0"/>
    <n v="163.30000000000001"/>
    <x v="1"/>
    <n v="108276072.33"/>
    <n v="987454144.72000003"/>
  </r>
  <r>
    <n v="371"/>
    <n v="6"/>
    <s v="ชลบุรี"/>
    <s v="10820"/>
    <s v="วัดญาณสังวราราม,รพช."/>
    <s v="รพช."/>
    <n v="31"/>
    <s v="รพช.F2 P&lt;=30,000"/>
    <n v="4.96"/>
    <n v="4.71"/>
    <n v="4.04"/>
    <n v="55497282.100000001"/>
    <n v="-7484721.4000000004"/>
    <n v="0"/>
    <n v="1"/>
    <n v="0"/>
    <n v="66.7"/>
    <x v="1"/>
    <n v="-5162902.6500000004"/>
    <n v="42570688.130000003"/>
  </r>
  <r>
    <n v="372"/>
    <n v="6"/>
    <s v="ชลบุรี"/>
    <s v="10821"/>
    <s v="พานทอง,รพช."/>
    <s v="รพช."/>
    <n v="90"/>
    <s v="รพช.F1 P&lt;=50,000"/>
    <n v="5.48"/>
    <n v="5.26"/>
    <n v="4.33"/>
    <n v="129770577.29000001"/>
    <n v="-33669764.68"/>
    <n v="0"/>
    <n v="1"/>
    <n v="0"/>
    <n v="34.6"/>
    <x v="1"/>
    <n v="-21401294.030000001"/>
    <n v="96431842.560000002"/>
  </r>
  <r>
    <n v="373"/>
    <n v="6"/>
    <s v="ชลบุรี"/>
    <s v="10822"/>
    <s v="พนัสนิคม,รพท."/>
    <s v="รพท."/>
    <n v="220"/>
    <s v="รพท.M1 B&gt;200"/>
    <n v="3.68"/>
    <n v="3.53"/>
    <n v="3.05"/>
    <n v="591965927.29999995"/>
    <n v="17933615.690000001"/>
    <n v="0"/>
    <n v="0"/>
    <n v="0"/>
    <s v=""/>
    <x v="0"/>
    <n v="50143396.43"/>
    <n v="454511031.72000003"/>
  </r>
  <r>
    <n v="374"/>
    <n v="6"/>
    <s v="ชลบุรี"/>
    <s v="10823"/>
    <s v="แหลมฉบัง,รพช."/>
    <s v="รพช."/>
    <n v="187"/>
    <s v="รพช.M2 B&gt;100"/>
    <n v="3.77"/>
    <n v="3.63"/>
    <n v="3.2"/>
    <n v="334876310.99000001"/>
    <n v="-42852821.509999998"/>
    <n v="0"/>
    <n v="1"/>
    <n v="0"/>
    <n v="70.3"/>
    <x v="1"/>
    <n v="-23965087.030000001"/>
    <n v="265385742.46000001"/>
  </r>
  <r>
    <n v="375"/>
    <n v="6"/>
    <s v="ชลบุรี"/>
    <s v="10824"/>
    <s v="เกาะสีชัง,รพช."/>
    <s v="รพช."/>
    <n v="15"/>
    <s v="รพช.F2 P&lt;=30,000"/>
    <n v="6.49"/>
    <n v="6.24"/>
    <n v="5.95"/>
    <n v="22495180.989999998"/>
    <n v="-9216075.8699999992"/>
    <n v="0"/>
    <n v="1"/>
    <n v="0"/>
    <n v="21.9"/>
    <x v="1"/>
    <n v="-6915614.6799999997"/>
    <n v="20297983.52"/>
  </r>
  <r>
    <n v="376"/>
    <n v="6"/>
    <s v="ชลบุรี"/>
    <s v="10825"/>
    <s v="สัตหีบกม.๑๐,รพช."/>
    <s v="รพช."/>
    <n v="66"/>
    <s v="รพช.F1 P50,000-100,000"/>
    <n v="11.05"/>
    <n v="10.87"/>
    <n v="10.050000000000001"/>
    <n v="266501095.31999999"/>
    <n v="-31777108.859999999"/>
    <n v="0"/>
    <n v="1"/>
    <n v="0"/>
    <n v="75.400000000000006"/>
    <x v="1"/>
    <n v="-29375562.379999999"/>
    <n v="239834655.44999999"/>
  </r>
  <r>
    <n v="377"/>
    <n v="6"/>
    <s v="ชลบุรี"/>
    <s v="10826"/>
    <s v="บ่อทอง,รพช."/>
    <s v="รพช."/>
    <n v="70"/>
    <s v="รพช.F1 P&lt;=50,000"/>
    <n v="10.210000000000001"/>
    <n v="9.99"/>
    <n v="7.96"/>
    <n v="175323653.41999999"/>
    <n v="-6849680.6399999997"/>
    <n v="0"/>
    <n v="1"/>
    <n v="0"/>
    <n v="230.3"/>
    <x v="1"/>
    <n v="-1328650.3"/>
    <n v="132554997.70999999"/>
  </r>
  <r>
    <n v="378"/>
    <n v="6"/>
    <s v="ชลบุรี"/>
    <s v="28006"/>
    <s v="เกาะจันทร์,รพช."/>
    <s v="รพช."/>
    <n v="30"/>
    <s v="รพช.F2 P&lt;=30,000"/>
    <n v="4.99"/>
    <n v="4.6500000000000004"/>
    <n v="4"/>
    <n v="61909207.880000003"/>
    <n v="3487607.57"/>
    <n v="0"/>
    <n v="0"/>
    <n v="0"/>
    <s v=""/>
    <x v="0"/>
    <n v="8855543.5399999991"/>
    <n v="46410773.640000001"/>
  </r>
  <r>
    <n v="379"/>
    <n v="6"/>
    <s v="ตราด"/>
    <s v="10696"/>
    <s v="ตราด,รพท."/>
    <s v="รพท."/>
    <n v="395"/>
    <s v="รพท.S B&lt;=400"/>
    <n v="3.96"/>
    <n v="3.66"/>
    <n v="1.79"/>
    <n v="332635179.95999998"/>
    <n v="-17255996.18"/>
    <n v="0"/>
    <n v="1"/>
    <n v="0"/>
    <n v="173.4"/>
    <x v="1"/>
    <n v="1645690.19"/>
    <n v="88504733.879999995"/>
  </r>
  <r>
    <n v="380"/>
    <n v="6"/>
    <s v="ตราด"/>
    <s v="10845"/>
    <s v="คลองใหญ่,รพช."/>
    <s v="รพช."/>
    <n v="39"/>
    <s v="รพช.F2 P&lt;=30,000"/>
    <n v="6"/>
    <n v="5.77"/>
    <n v="5.25"/>
    <n v="56252310.170000002"/>
    <n v="-6173744.4000000004"/>
    <n v="0"/>
    <n v="1"/>
    <n v="0"/>
    <n v="82"/>
    <x v="1"/>
    <n v="-4443931.59"/>
    <n v="47790321.600000001"/>
  </r>
  <r>
    <n v="381"/>
    <n v="6"/>
    <s v="ตราด"/>
    <s v="10846"/>
    <s v="เขาสมิง,รพช."/>
    <s v="รพช."/>
    <n v="36"/>
    <s v="รพช.F2 P30,000-60,000"/>
    <n v="4.75"/>
    <n v="4.53"/>
    <n v="3.67"/>
    <n v="38395992.200000003"/>
    <n v="-5464819.7400000002"/>
    <n v="0"/>
    <n v="1"/>
    <n v="0"/>
    <n v="63.2"/>
    <x v="1"/>
    <n v="-2139812.66"/>
    <n v="27351594.23"/>
  </r>
  <r>
    <n v="382"/>
    <n v="6"/>
    <s v="ตราด"/>
    <s v="10847"/>
    <s v="บ่อไร่,รพช."/>
    <s v="รพช."/>
    <n v="37"/>
    <s v="รพช.F2 P&lt;=30,000"/>
    <n v="8.4700000000000006"/>
    <n v="8.1999999999999993"/>
    <n v="6.28"/>
    <n v="83962830.569999993"/>
    <n v="-10875804.43"/>
    <n v="0"/>
    <n v="1"/>
    <n v="0"/>
    <n v="69.400000000000006"/>
    <x v="1"/>
    <n v="-9699312.6400000006"/>
    <n v="59320611.590000004"/>
  </r>
  <r>
    <n v="383"/>
    <n v="6"/>
    <s v="ตราด"/>
    <s v="10848"/>
    <s v="แหลมงอบ,รพช."/>
    <s v="รพช."/>
    <n v="30"/>
    <s v="รพช.F2 P&lt;=30,000"/>
    <n v="9.41"/>
    <n v="9.11"/>
    <n v="7.81"/>
    <n v="50340823.289999999"/>
    <n v="-9655008.8599999994"/>
    <n v="0"/>
    <n v="1"/>
    <n v="0"/>
    <n v="46.9"/>
    <x v="1"/>
    <n v="-7290597.54"/>
    <n v="40758464.649999999"/>
  </r>
  <r>
    <n v="384"/>
    <n v="6"/>
    <s v="ตราด"/>
    <s v="10849"/>
    <s v="เกาะกูด,รพช."/>
    <s v="รพช."/>
    <n v="7"/>
    <s v="รพช.F3 P&lt;=15,000"/>
    <n v="6.15"/>
    <n v="5.76"/>
    <n v="5.35"/>
    <n v="11192851.85"/>
    <n v="-664618.07999999996"/>
    <n v="0"/>
    <n v="1"/>
    <n v="0"/>
    <n v="151.5"/>
    <x v="1"/>
    <n v="1160959.2"/>
    <n v="9464863.5299999993"/>
  </r>
  <r>
    <n v="385"/>
    <n v="6"/>
    <s v="ตราด"/>
    <s v="13816"/>
    <s v="เกาะช้าง,รพช."/>
    <s v="รพช."/>
    <n v="26"/>
    <s v="รพช.F2 P&lt;=30,000"/>
    <n v="5.38"/>
    <n v="5.01"/>
    <n v="3.05"/>
    <n v="19231422.190000001"/>
    <n v="-8469368.2100000009"/>
    <n v="0"/>
    <n v="1"/>
    <n v="0"/>
    <n v="20.399999999999999"/>
    <x v="1"/>
    <n v="-5823277.9100000001"/>
    <n v="8991358.1799999997"/>
  </r>
  <r>
    <n v="386"/>
    <n v="6"/>
    <s v="ปราจีนบุรี"/>
    <s v="10665"/>
    <s v="เจ้าพระยาอภัยภูเบศร,รพศ."/>
    <s v="รพศ."/>
    <n v="504"/>
    <s v="รพศ.A B&lt;=700"/>
    <n v="4.25"/>
    <n v="3.85"/>
    <n v="2.31"/>
    <n v="906541053.72000003"/>
    <n v="-51250390.710000001"/>
    <n v="0"/>
    <n v="1"/>
    <n v="0"/>
    <n v="159.1"/>
    <x v="1"/>
    <n v="75917444.280000001"/>
    <n v="376166762.18000001"/>
  </r>
  <r>
    <n v="387"/>
    <n v="6"/>
    <s v="ปราจีนบุรี"/>
    <s v="10857"/>
    <s v="กบินทร์บุรี,รพท."/>
    <s v="รพท."/>
    <n v="256"/>
    <s v="รพท.M1 B&gt;200"/>
    <n v="3.64"/>
    <n v="3.51"/>
    <n v="3"/>
    <n v="478578542.17000002"/>
    <n v="-160394250.52000001"/>
    <n v="0"/>
    <n v="1"/>
    <n v="0"/>
    <n v="26.8"/>
    <x v="1"/>
    <n v="-23132549.239999998"/>
    <n v="362259226.92000002"/>
  </r>
  <r>
    <n v="388"/>
    <n v="6"/>
    <s v="ปราจีนบุรี"/>
    <s v="10858"/>
    <s v="นาดี,รพช."/>
    <s v="รพช."/>
    <n v="60"/>
    <s v="รพช.F1 P&lt;=50,000"/>
    <n v="6.83"/>
    <n v="6.64"/>
    <n v="5.48"/>
    <n v="105413761.39"/>
    <n v="-5074053.03"/>
    <n v="0"/>
    <n v="1"/>
    <n v="0"/>
    <n v="186.9"/>
    <x v="1"/>
    <n v="-1882087.29"/>
    <n v="80543298.189999998"/>
  </r>
  <r>
    <n v="389"/>
    <n v="6"/>
    <s v="ปราจีนบุรี"/>
    <s v="10859"/>
    <s v="บ้านสร้าง,รพช."/>
    <s v="รพช."/>
    <n v="30"/>
    <s v="รพช.F2 P&lt;=30,000"/>
    <n v="0.92"/>
    <n v="0.79"/>
    <n v="0.33"/>
    <n v="-1693246.47"/>
    <n v="-328117.56"/>
    <n v="3"/>
    <n v="2"/>
    <n v="2"/>
    <s v=""/>
    <x v="3"/>
    <n v="-2913261.09"/>
    <n v="-13554418.1"/>
  </r>
  <r>
    <n v="390"/>
    <n v="6"/>
    <s v="ปราจีนบุรี"/>
    <s v="10860"/>
    <s v="ประจันตคาม,รพช."/>
    <s v="รพช."/>
    <n v="33"/>
    <s v="รพช.F2 P30,000-60,000"/>
    <n v="2.0299999999999998"/>
    <n v="1.85"/>
    <n v="1.56"/>
    <n v="16199076.210000001"/>
    <n v="-18116115.59"/>
    <n v="0"/>
    <n v="1"/>
    <n v="0"/>
    <n v="8"/>
    <x v="1"/>
    <n v="-14225934.720000001"/>
    <n v="8813655.4000000004"/>
  </r>
  <r>
    <n v="391"/>
    <n v="6"/>
    <s v="ปราจีนบุรี"/>
    <s v="10861"/>
    <s v="ศรีมหาโพธิ,รพช."/>
    <s v="รพช."/>
    <n v="66"/>
    <s v="รพช.F1 P&lt;=50,000"/>
    <n v="4.91"/>
    <n v="4.67"/>
    <n v="3.81"/>
    <n v="62649240.810000002"/>
    <n v="-37063307.780000001"/>
    <n v="0"/>
    <n v="1"/>
    <n v="0"/>
    <n v="15.2"/>
    <x v="1"/>
    <n v="-28526960.300000001"/>
    <n v="44716608.520000003"/>
  </r>
  <r>
    <n v="392"/>
    <n v="6"/>
    <s v="ปราจีนบุรี"/>
    <s v="10862"/>
    <s v="ศรีมโหสถ,รพช."/>
    <s v="รพช."/>
    <n v="30"/>
    <s v="รพช.F2 P&lt;=30,000"/>
    <n v="1.24"/>
    <n v="1.1200000000000001"/>
    <n v="0.8"/>
    <n v="3480861.19"/>
    <n v="-10375070.84"/>
    <n v="1"/>
    <n v="1"/>
    <n v="1"/>
    <n v="3"/>
    <x v="2"/>
    <n v="-9882731.5800000001"/>
    <n v="-2923321.63"/>
  </r>
  <r>
    <n v="393"/>
    <n v="6"/>
    <s v="ระยอง"/>
    <s v="10663"/>
    <s v="ระยอง,รพศ."/>
    <s v="รพศ."/>
    <n v="679"/>
    <s v="รพศ.A B&lt;=700"/>
    <n v="4.0599999999999996"/>
    <n v="3.76"/>
    <n v="2.4700000000000002"/>
    <n v="1523905503.1300001"/>
    <n v="-22447724.350000001"/>
    <n v="0"/>
    <n v="1"/>
    <n v="0"/>
    <n v="610.9"/>
    <x v="1"/>
    <n v="81592212.519999996"/>
    <n v="730143328.35000002"/>
  </r>
  <r>
    <n v="394"/>
    <n v="6"/>
    <s v="ระยอง"/>
    <s v="10827"/>
    <s v="เฉลิมพระเกียรติสมเด็จพระเทพรัตนราชสุดาฯ สยามบรมราชกุมารี ระยอง,รพท."/>
    <s v="รพท."/>
    <n v="176"/>
    <s v="รพท.M1 B&gt;200"/>
    <n v="1.72"/>
    <n v="1.64"/>
    <n v="0.81"/>
    <n v="91427761.609999999"/>
    <n v="8612739.4199999999"/>
    <n v="0"/>
    <n v="0"/>
    <n v="0"/>
    <s v=""/>
    <x v="0"/>
    <n v="14734026.16"/>
    <n v="-23902930.129999999"/>
  </r>
  <r>
    <n v="395"/>
    <n v="6"/>
    <s v="ระยอง"/>
    <s v="10828"/>
    <s v="บ้านฉาง,รพช."/>
    <s v="รพช."/>
    <n v="120"/>
    <s v="รพช.F1 P&lt;=50,000"/>
    <n v="2.25"/>
    <n v="2.11"/>
    <n v="0.61"/>
    <n v="53960545.039999999"/>
    <n v="-24385984.280000001"/>
    <n v="1"/>
    <n v="1"/>
    <n v="0"/>
    <n v="19.899999999999999"/>
    <x v="4"/>
    <n v="-12205798.630000001"/>
    <n v="-16700354.84"/>
  </r>
  <r>
    <n v="396"/>
    <n v="6"/>
    <s v="ระยอง"/>
    <s v="10829"/>
    <s v="แกลง,รพท."/>
    <s v="รพท."/>
    <n v="214"/>
    <s v="รพท.M1 B&gt;200"/>
    <n v="6.01"/>
    <n v="5.84"/>
    <n v="1.73"/>
    <n v="546567758.82000005"/>
    <n v="797827.35"/>
    <n v="0"/>
    <n v="0"/>
    <n v="0"/>
    <s v=""/>
    <x v="0"/>
    <n v="25532712.210000001"/>
    <n v="80055879.590000004"/>
  </r>
  <r>
    <n v="397"/>
    <n v="6"/>
    <s v="ระยอง"/>
    <s v="10830"/>
    <s v="วังจันทร์,รพช."/>
    <s v="รพช."/>
    <n v="43"/>
    <s v="รพช.F2 P&lt;=30,000"/>
    <n v="2.52"/>
    <n v="2.27"/>
    <n v="0.52"/>
    <n v="29473952.199999999"/>
    <n v="-15355927.84"/>
    <n v="1"/>
    <n v="1"/>
    <n v="0"/>
    <n v="17.2"/>
    <x v="4"/>
    <n v="-9100935.7200000007"/>
    <n v="-9370185.1999999993"/>
  </r>
  <r>
    <n v="398"/>
    <n v="6"/>
    <s v="ระยอง"/>
    <s v="10831"/>
    <s v="บ้านค่าย,รพช."/>
    <s v="รพช."/>
    <n v="48"/>
    <s v="รพช.F1 P50,000-100,000"/>
    <n v="6.16"/>
    <n v="5.85"/>
    <n v="4.71"/>
    <n v="161913658.08000001"/>
    <n v="-10968135.27"/>
    <n v="0"/>
    <n v="1"/>
    <n v="0"/>
    <n v="132.80000000000001"/>
    <x v="1"/>
    <n v="-11146233.949999999"/>
    <n v="116534686.48"/>
  </r>
  <r>
    <n v="399"/>
    <n v="6"/>
    <s v="ระยอง"/>
    <s v="10832"/>
    <s v="ปลวกแดง,รพช."/>
    <s v="รพช."/>
    <n v="76"/>
    <s v="รพช.M2 B&lt;=100"/>
    <n v="4.59"/>
    <n v="4.37"/>
    <n v="2.19"/>
    <n v="205611642.78999999"/>
    <n v="-17308587.629999999"/>
    <n v="0"/>
    <n v="1"/>
    <n v="0"/>
    <n v="106.9"/>
    <x v="1"/>
    <n v="-8971354.0399999991"/>
    <n v="68356692.439999998"/>
  </r>
  <r>
    <n v="400"/>
    <n v="6"/>
    <s v="ระยอง"/>
    <s v="22734"/>
    <s v="เขาชะเมาเฉลิมพระเกียรติ ๘๐ พรรษา,รพช."/>
    <s v="รพช."/>
    <n v="38"/>
    <s v="รพช.F2 P&lt;=30,000"/>
    <n v="3.33"/>
    <n v="3.2"/>
    <n v="2.2999999999999998"/>
    <n v="38360582.909999996"/>
    <n v="-11867141.58"/>
    <n v="0"/>
    <n v="1"/>
    <n v="0"/>
    <n v="29"/>
    <x v="1"/>
    <n v="-11918802.119999999"/>
    <n v="21420157.07"/>
  </r>
  <r>
    <n v="401"/>
    <n v="6"/>
    <s v="ระยอง"/>
    <s v="23962"/>
    <s v="นิคมพัฒนา,รพช."/>
    <s v="รพช."/>
    <n v="30"/>
    <s v="รพช.F1 P&lt;=50,000"/>
    <n v="7.18"/>
    <n v="6.9"/>
    <n v="6.15"/>
    <n v="127719165.95"/>
    <n v="-7855910.4299999997"/>
    <n v="0"/>
    <n v="1"/>
    <n v="0"/>
    <n v="146.30000000000001"/>
    <x v="1"/>
    <n v="-7545089.4900000002"/>
    <n v="106278420.08"/>
  </r>
  <r>
    <n v="402"/>
    <n v="6"/>
    <s v="สมุทรปราการ"/>
    <s v="10685"/>
    <s v="สมุทรปราการ,รพศ."/>
    <s v="รพศ."/>
    <n v="594"/>
    <s v="รพศ.A B&lt;=700"/>
    <n v="3.79"/>
    <n v="3.5"/>
    <n v="2.34"/>
    <n v="1011553621.41"/>
    <n v="-105715828.28"/>
    <n v="0"/>
    <n v="1"/>
    <n v="0"/>
    <n v="86.1"/>
    <x v="1"/>
    <n v="-38535385.829999998"/>
    <n v="486868261.75999999"/>
  </r>
  <r>
    <n v="403"/>
    <n v="6"/>
    <s v="สมุทรปราการ"/>
    <s v="10752"/>
    <s v="บางบ่อ,รพช."/>
    <s v="รพช."/>
    <n v="191"/>
    <s v="รพช.M2 B&gt;100"/>
    <n v="4.05"/>
    <n v="3.9"/>
    <n v="2.73"/>
    <n v="302694560.35000002"/>
    <n v="-20056758.640000001"/>
    <n v="0"/>
    <n v="1"/>
    <n v="0"/>
    <n v="135.80000000000001"/>
    <x v="1"/>
    <n v="-10564832.23"/>
    <n v="170963345.84"/>
  </r>
  <r>
    <n v="404"/>
    <n v="6"/>
    <s v="สมุทรปราการ"/>
    <s v="10753"/>
    <s v="บางพลี,รพท."/>
    <s v="รพท."/>
    <n v="286"/>
    <s v="รพท.M1 B&gt;200"/>
    <n v="5.44"/>
    <n v="5.29"/>
    <n v="4.95"/>
    <n v="701874019.90999997"/>
    <n v="-89915561.430000007"/>
    <n v="0"/>
    <n v="1"/>
    <n v="0"/>
    <n v="70.2"/>
    <x v="1"/>
    <n v="-44061179.369999997"/>
    <n v="624430338.58000004"/>
  </r>
  <r>
    <n v="405"/>
    <n v="6"/>
    <s v="สมุทรปราการ"/>
    <s v="10754"/>
    <s v="บางจาก,รพช."/>
    <s v="รพช."/>
    <n v="104"/>
    <s v="รพช.M2 B&gt;100"/>
    <n v="4.4800000000000004"/>
    <n v="4.28"/>
    <n v="2.86"/>
    <n v="154703360.90000001"/>
    <n v="-9017870.3900000006"/>
    <n v="0"/>
    <n v="1"/>
    <n v="0"/>
    <n v="154.30000000000001"/>
    <x v="1"/>
    <n v="-2638611.86"/>
    <n v="82146620.349999994"/>
  </r>
  <r>
    <n v="406"/>
    <n v="6"/>
    <s v="สมุทรปราการ"/>
    <s v="10755"/>
    <s v="พระสมุทรเจดีย์สวาทยานนท์,รพช."/>
    <s v="รพช."/>
    <n v="52"/>
    <s v="รพช.F1 P50,000-100,000"/>
    <n v="1.17"/>
    <n v="0.89"/>
    <n v="0.26"/>
    <n v="6923991.2300000004"/>
    <n v="-15675571.74"/>
    <n v="3"/>
    <n v="1"/>
    <n v="1"/>
    <n v="3.9"/>
    <x v="6"/>
    <n v="-14878884.73"/>
    <n v="-30495370.649999999"/>
  </r>
  <r>
    <n v="407"/>
    <n v="6"/>
    <s v="สมุทรปราการ"/>
    <s v="28785"/>
    <s v="บางเสาธง,รพช."/>
    <s v="รพช."/>
    <n v="20"/>
    <s v="รพช.F2 P30,000-60,000"/>
    <n v="1.94"/>
    <n v="1.83"/>
    <n v="1.64"/>
    <n v="42113262.189999998"/>
    <n v="4101325.56"/>
    <n v="0"/>
    <n v="0"/>
    <n v="0"/>
    <s v=""/>
    <x v="0"/>
    <n v="9666281.25"/>
    <n v="28422897.760000002"/>
  </r>
  <r>
    <n v="408"/>
    <n v="6"/>
    <s v="สระแก้ว"/>
    <s v="10699"/>
    <s v="สมเด็จพระยุพราชสระแก้ว,รพท."/>
    <s v="รพท."/>
    <n v="466"/>
    <s v="รพท.S B&gt;400"/>
    <n v="7.39"/>
    <n v="7.11"/>
    <n v="5.34"/>
    <n v="972572942.07000005"/>
    <n v="92610388.090000004"/>
    <n v="0"/>
    <n v="0"/>
    <n v="0"/>
    <s v=""/>
    <x v="0"/>
    <n v="115445247.16"/>
    <n v="663504516.97000003"/>
  </r>
  <r>
    <n v="409"/>
    <n v="6"/>
    <s v="สระแก้ว"/>
    <s v="10866"/>
    <s v="คลองหาด,รพช."/>
    <s v="รพช."/>
    <n v="38"/>
    <s v="รพช.F2 P&lt;=30,000"/>
    <n v="11.96"/>
    <n v="11.41"/>
    <n v="10.52"/>
    <n v="66381799.740000002"/>
    <n v="5872180.8499999996"/>
    <n v="0"/>
    <n v="0"/>
    <n v="0"/>
    <s v=""/>
    <x v="0"/>
    <n v="6607450.7300000004"/>
    <n v="57669264.170000002"/>
  </r>
  <r>
    <n v="410"/>
    <n v="6"/>
    <s v="สระแก้ว"/>
    <s v="10867"/>
    <s v="ตาพระยา,รพช."/>
    <s v="รพช."/>
    <n v="53"/>
    <s v="รพช.F2 P30,000-60,000"/>
    <n v="10.7"/>
    <n v="10.25"/>
    <n v="8.5500000000000007"/>
    <n v="94356578.469999999"/>
    <n v="-6879692.3300000001"/>
    <n v="0"/>
    <n v="1"/>
    <n v="0"/>
    <n v="123.4"/>
    <x v="1"/>
    <n v="-3824822.03"/>
    <n v="73408781.659999996"/>
  </r>
  <r>
    <n v="411"/>
    <n v="6"/>
    <s v="สระแก้ว"/>
    <s v="10868"/>
    <s v="วังน้ำเย็น,รพช."/>
    <s v="รพช."/>
    <n v="76"/>
    <s v="รพช.F1 P&lt;=50,000"/>
    <n v="9.2100000000000009"/>
    <n v="8.6199999999999992"/>
    <n v="7.24"/>
    <n v="127497280.55"/>
    <n v="-2453803.2400000002"/>
    <n v="0"/>
    <n v="1"/>
    <n v="0"/>
    <n v="467.6"/>
    <x v="1"/>
    <n v="6610694.2999999998"/>
    <n v="96876880.310000002"/>
  </r>
  <r>
    <n v="412"/>
    <n v="6"/>
    <s v="สระแก้ว"/>
    <s v="10869"/>
    <s v="วัฒนานคร,รพช."/>
    <s v="รพช."/>
    <n v="75"/>
    <s v="รพช.F2 P30,000-60,000"/>
    <n v="5.7"/>
    <n v="5.48"/>
    <n v="4.82"/>
    <n v="112482174.58"/>
    <n v="-8618446.1300000008"/>
    <n v="0"/>
    <n v="1"/>
    <n v="0"/>
    <n v="117.4"/>
    <x v="1"/>
    <n v="-5626186.4500000002"/>
    <n v="91265113.400000006"/>
  </r>
  <r>
    <n v="413"/>
    <n v="6"/>
    <s v="สระแก้ว"/>
    <s v="10870"/>
    <s v="อรัญประเทศ,รพท."/>
    <s v="รพท."/>
    <n v="260"/>
    <s v="รพท.M1 B&gt;200"/>
    <n v="6.25"/>
    <n v="6.03"/>
    <n v="4.4000000000000004"/>
    <n v="389709799.14999998"/>
    <n v="864278.49"/>
    <n v="0"/>
    <n v="0"/>
    <n v="0"/>
    <s v=""/>
    <x v="0"/>
    <n v="44717495.420000002"/>
    <n v="256017445.28999999"/>
  </r>
  <r>
    <n v="414"/>
    <n v="6"/>
    <s v="สระแก้ว"/>
    <s v="13817"/>
    <s v="เขาฉกรรจ์,รพช."/>
    <s v="รพช."/>
    <n v="50"/>
    <s v="รพช.F2 P30,000-60,000"/>
    <n v="5.73"/>
    <n v="5.17"/>
    <n v="4.33"/>
    <n v="53756209.490000002"/>
    <n v="-2770139.77"/>
    <n v="0"/>
    <n v="1"/>
    <n v="0"/>
    <n v="174.6"/>
    <x v="1"/>
    <n v="-2289343.4300000002"/>
    <n v="37870864.350000001"/>
  </r>
  <r>
    <n v="415"/>
    <n v="6"/>
    <s v="สระแก้ว"/>
    <s v="28849"/>
    <s v="วังสมบูรณ์,รพช."/>
    <s v="รพช."/>
    <n v="34"/>
    <s v="รพช.F2 P&lt;=30,000"/>
    <n v="3.66"/>
    <n v="3.35"/>
    <n v="2.89"/>
    <n v="38004641.259999998"/>
    <n v="-6567821.46"/>
    <n v="0"/>
    <n v="1"/>
    <n v="0"/>
    <n v="52"/>
    <x v="1"/>
    <n v="-5700014.8899999997"/>
    <n v="26900190.5"/>
  </r>
  <r>
    <n v="416"/>
    <n v="6"/>
    <s v="สระแก้ว"/>
    <s v="28850"/>
    <s v="โคกสูง,รพช."/>
    <s v="รพช."/>
    <n v="30"/>
    <s v="รพช.F2 P&lt;=30,000"/>
    <n v="10.98"/>
    <n v="10.3"/>
    <n v="9.23"/>
    <n v="54998993.32"/>
    <n v="-405007.92"/>
    <n v="0"/>
    <n v="1"/>
    <n v="0"/>
    <n v="1222.0999999999999"/>
    <x v="1"/>
    <n v="6656188.7300000004"/>
    <n v="45385504"/>
  </r>
  <r>
    <n v="417"/>
    <n v="7"/>
    <s v="กาฬสินธุ์"/>
    <s v="10709"/>
    <s v="กาฬสินธุ์,รพท."/>
    <s v="รพท."/>
    <n v="570"/>
    <s v="รพท.S B&gt;400"/>
    <n v="1.94"/>
    <n v="1.74"/>
    <n v="0.77"/>
    <n v="307870988.00999999"/>
    <n v="-166124333.50999999"/>
    <n v="1"/>
    <n v="1"/>
    <n v="0"/>
    <n v="16.600000000000001"/>
    <x v="4"/>
    <n v="-125165996.79000001"/>
    <n v="-74511267.129999995"/>
  </r>
  <r>
    <n v="418"/>
    <n v="7"/>
    <s v="กาฬสินธุ์"/>
    <s v="11077"/>
    <s v="นามน,รพช."/>
    <s v="รพช."/>
    <n v="37"/>
    <s v="รพช.F2 P&lt;=30,000"/>
    <n v="1.67"/>
    <n v="1.21"/>
    <n v="0.62"/>
    <n v="9082644.2599999998"/>
    <n v="-6078049.6799999997"/>
    <n v="1"/>
    <n v="1"/>
    <n v="0"/>
    <n v="13.4"/>
    <x v="4"/>
    <n v="-6688590.8499999996"/>
    <n v="-5121193.0599999996"/>
  </r>
  <r>
    <n v="419"/>
    <n v="7"/>
    <s v="กาฬสินธุ์"/>
    <s v="11078"/>
    <s v="กมลาไสย,รพช."/>
    <s v="รพช."/>
    <n v="143"/>
    <s v="รพช.M2 B&gt;100"/>
    <n v="1.46"/>
    <n v="1.26"/>
    <n v="0.72"/>
    <n v="25059748.390000001"/>
    <n v="-12142346.76"/>
    <n v="2"/>
    <n v="1"/>
    <n v="0"/>
    <n v="18.5"/>
    <x v="2"/>
    <n v="-3564744.11"/>
    <n v="-15691274.9"/>
  </r>
  <r>
    <n v="420"/>
    <n v="7"/>
    <s v="กาฬสินธุ์"/>
    <s v="11079"/>
    <s v="ร่องคำ,รพช."/>
    <s v="รพช."/>
    <n v="30"/>
    <s v="รพช.F2 P&lt;=30,000"/>
    <n v="1.82"/>
    <n v="1.57"/>
    <n v="1"/>
    <n v="6331791.7999999998"/>
    <n v="-5009133.5999999996"/>
    <n v="0"/>
    <n v="1"/>
    <n v="0"/>
    <n v="11.3"/>
    <x v="1"/>
    <n v="-3705143.76"/>
    <n v="34448.22"/>
  </r>
  <r>
    <n v="421"/>
    <n v="7"/>
    <s v="กาฬสินธุ์"/>
    <s v="11080"/>
    <s v="เขาวง,รพช."/>
    <s v="รพช."/>
    <n v="88"/>
    <s v="รพช.F2 P&lt;=30,000"/>
    <n v="5.78"/>
    <n v="5.31"/>
    <n v="3.85"/>
    <n v="70445872.170000002"/>
    <n v="9272645.4499999993"/>
    <n v="0"/>
    <n v="0"/>
    <n v="0"/>
    <s v=""/>
    <x v="0"/>
    <n v="11505974.01"/>
    <n v="42044574.259999998"/>
  </r>
  <r>
    <n v="422"/>
    <n v="7"/>
    <s v="กาฬสินธุ์"/>
    <s v="11081"/>
    <s v="ยางตลาด,รพช."/>
    <s v="รพช."/>
    <n v="162"/>
    <s v="รพช.M2 B&gt;100"/>
    <n v="3.52"/>
    <n v="3.19"/>
    <n v="1.54"/>
    <n v="122042531.27"/>
    <n v="-17398316.25"/>
    <n v="0"/>
    <n v="1"/>
    <n v="0"/>
    <n v="63.1"/>
    <x v="1"/>
    <n v="-1469249.4"/>
    <n v="26109332.82"/>
  </r>
  <r>
    <n v="423"/>
    <n v="7"/>
    <s v="กาฬสินธุ์"/>
    <s v="11082"/>
    <s v="ห้วยเม็ก,รพช."/>
    <s v="รพช."/>
    <n v="58"/>
    <s v="รพช.F2 P30,000-60,000"/>
    <n v="2.09"/>
    <n v="1.71"/>
    <n v="1.1000000000000001"/>
    <n v="12717042.369999999"/>
    <n v="-10033902.789999999"/>
    <n v="0"/>
    <n v="1"/>
    <n v="0"/>
    <n v="11.4"/>
    <x v="1"/>
    <n v="-11381477.08"/>
    <n v="1185770.24"/>
  </r>
  <r>
    <n v="424"/>
    <n v="7"/>
    <s v="กาฬสินธุ์"/>
    <s v="11083"/>
    <s v="สหัสขันธ์,รพช."/>
    <s v="รพช."/>
    <n v="40"/>
    <s v="รพช.F2 P&lt;=30,000"/>
    <n v="2.09"/>
    <n v="1.52"/>
    <n v="0.77"/>
    <n v="13151101.08"/>
    <n v="-6253383.5599999996"/>
    <n v="1"/>
    <n v="1"/>
    <n v="0"/>
    <n v="18.899999999999999"/>
    <x v="4"/>
    <n v="-6669963.4100000001"/>
    <n v="-2791382.47"/>
  </r>
  <r>
    <n v="425"/>
    <n v="7"/>
    <s v="กาฬสินธุ์"/>
    <s v="11084"/>
    <s v="คำม่วง,รพช."/>
    <s v="รพช."/>
    <n v="81"/>
    <s v="รพช.F2 P30,000-60,000"/>
    <n v="1.29"/>
    <n v="1.07"/>
    <n v="0.28999999999999998"/>
    <n v="7414292.9900000002"/>
    <n v="-21329153.329999998"/>
    <n v="2"/>
    <n v="1"/>
    <n v="1"/>
    <n v="3.1"/>
    <x v="7"/>
    <n v="-15828634.84"/>
    <n v="-18478747.640000001"/>
  </r>
  <r>
    <n v="426"/>
    <n v="7"/>
    <s v="กาฬสินธุ์"/>
    <s v="11085"/>
    <s v="ท่าคันโท,รพช."/>
    <s v="รพช."/>
    <n v="60"/>
    <s v="รพช.F2 P&lt;=30,000"/>
    <n v="1.85"/>
    <n v="1.4"/>
    <n v="0.85"/>
    <n v="15121954.41"/>
    <n v="-6200543.7300000004"/>
    <n v="0"/>
    <n v="1"/>
    <n v="0"/>
    <n v="21.9"/>
    <x v="1"/>
    <n v="-4464999.57"/>
    <n v="-3072607.46"/>
  </r>
  <r>
    <n v="427"/>
    <n v="7"/>
    <s v="กาฬสินธุ์"/>
    <s v="11086"/>
    <s v="หนองกุงศรี,รพช."/>
    <s v="รพช."/>
    <n v="80"/>
    <s v="รพช.F1 P&lt;=50,000"/>
    <n v="12.21"/>
    <n v="11.35"/>
    <n v="8.3800000000000008"/>
    <n v="107005787.19"/>
    <n v="254241.46"/>
    <n v="0"/>
    <n v="0"/>
    <n v="0"/>
    <s v=""/>
    <x v="0"/>
    <n v="2457647.88"/>
    <n v="70440385.079999998"/>
  </r>
  <r>
    <n v="428"/>
    <n v="7"/>
    <s v="กาฬสินธุ์"/>
    <s v="11087"/>
    <s v="สมเด็จ,รพช."/>
    <s v="รพช."/>
    <n v="114"/>
    <s v="รพช.M2 B&gt;100"/>
    <n v="4.47"/>
    <n v="3.85"/>
    <n v="1.72"/>
    <n v="77002964.060000002"/>
    <n v="5917068.4000000004"/>
    <n v="0"/>
    <n v="0"/>
    <n v="0"/>
    <s v=""/>
    <x v="0"/>
    <n v="13979758.949999999"/>
    <n v="15912371.52"/>
  </r>
  <r>
    <n v="429"/>
    <n v="7"/>
    <s v="กาฬสินธุ์"/>
    <s v="11088"/>
    <s v="ห้วยผึ้ง,รพช."/>
    <s v="รพช."/>
    <n v="34"/>
    <s v="รพช.F2 P&lt;=30,000"/>
    <n v="2.0299999999999998"/>
    <n v="1.66"/>
    <n v="0.93"/>
    <n v="11222829.859999999"/>
    <n v="-11383287.48"/>
    <n v="0"/>
    <n v="1"/>
    <n v="0"/>
    <n v="8.8000000000000007"/>
    <x v="1"/>
    <n v="-8651140.6500000004"/>
    <n v="-786068.99"/>
  </r>
  <r>
    <n v="430"/>
    <n v="7"/>
    <s v="กาฬสินธุ์"/>
    <s v="11449"/>
    <s v="สมเด็จพระยุพราชกุฉินารายณ์,รพช."/>
    <s v="รพช."/>
    <n v="177"/>
    <s v="รพช.M2 B&gt;100"/>
    <n v="2.23"/>
    <n v="1.97"/>
    <n v="0.89"/>
    <n v="86687744.700000003"/>
    <n v="-48186047.07"/>
    <n v="0"/>
    <n v="1"/>
    <n v="0"/>
    <n v="16.100000000000001"/>
    <x v="1"/>
    <n v="-13531909.9"/>
    <n v="-8077770.5300000003"/>
  </r>
  <r>
    <n v="431"/>
    <n v="7"/>
    <s v="กาฬสินธุ์"/>
    <s v="28017"/>
    <s v="นาคู,รพช."/>
    <s v="รพช."/>
    <n v="41"/>
    <s v="รพช.F2 P&lt;=30,000"/>
    <n v="1.71"/>
    <n v="1.45"/>
    <n v="0.66"/>
    <n v="10218288.310000001"/>
    <n v="-7029569.6600000001"/>
    <n v="1"/>
    <n v="1"/>
    <n v="0"/>
    <n v="13"/>
    <x v="4"/>
    <n v="-1462221.29"/>
    <n v="-5148028.8"/>
  </r>
  <r>
    <n v="432"/>
    <n v="7"/>
    <s v="กาฬสินธุ์"/>
    <s v="28789"/>
    <s v="ฆ้องชัย,รพช."/>
    <s v="รพช."/>
    <n v="30"/>
    <s v="รพช.F3 P15,000-25,000"/>
    <n v="4.42"/>
    <n v="4.08"/>
    <n v="3.65"/>
    <n v="24883490.309999999"/>
    <n v="-5381648.29"/>
    <n v="0"/>
    <n v="1"/>
    <n v="0"/>
    <n v="41.6"/>
    <x v="1"/>
    <n v="-1531003.8"/>
    <n v="19330619.059999999"/>
  </r>
  <r>
    <n v="433"/>
    <n v="7"/>
    <s v="กาฬสินธุ์"/>
    <s v="28790"/>
    <s v="ดอนจาน,รพช."/>
    <s v="รพช."/>
    <n v="14"/>
    <s v="รพช.F3 P15,000-25,000"/>
    <n v="3.15"/>
    <n v="2.77"/>
    <n v="2.27"/>
    <n v="17774632.190000001"/>
    <n v="-3656610.02"/>
    <n v="0"/>
    <n v="1"/>
    <n v="0"/>
    <n v="43.7"/>
    <x v="1"/>
    <n v="-2348088.81"/>
    <n v="10444674.380000001"/>
  </r>
  <r>
    <n v="434"/>
    <n v="7"/>
    <s v="กาฬสินธุ์"/>
    <s v="28791"/>
    <s v="สามชัย,รพช."/>
    <s v="รพช."/>
    <n v="30"/>
    <s v="รพช.F2 P&lt;=30,000"/>
    <n v="5.88"/>
    <n v="5.49"/>
    <n v="4.6900000000000004"/>
    <n v="33822934.369999997"/>
    <n v="-1852255.18"/>
    <n v="0"/>
    <n v="1"/>
    <n v="0"/>
    <n v="164.3"/>
    <x v="1"/>
    <n v="1887657.74"/>
    <n v="25554567.489999998"/>
  </r>
  <r>
    <n v="435"/>
    <n v="7"/>
    <s v="ขอนแก่น"/>
    <s v="10670"/>
    <s v="ขอนแก่น,รพศ."/>
    <s v="รพศ."/>
    <n v="1238"/>
    <s v="รพศ.A B&gt;1000"/>
    <n v="1.56"/>
    <n v="1.22"/>
    <n v="0.22"/>
    <n v="424687020.43000001"/>
    <n v="105164161.84999999"/>
    <n v="1"/>
    <n v="0"/>
    <n v="0"/>
    <s v=""/>
    <x v="1"/>
    <n v="314220334.93000001"/>
    <n v="-595751396.13"/>
  </r>
  <r>
    <n v="436"/>
    <n v="7"/>
    <s v="ขอนแก่น"/>
    <s v="10995"/>
    <s v="บ้านฝาง,รพช."/>
    <s v="รพช."/>
    <n v="30"/>
    <s v="รพช.F2 P30,000-60,000"/>
    <n v="1.71"/>
    <n v="1.4"/>
    <n v="0.9"/>
    <n v="11939847.529999999"/>
    <n v="-2586064.31"/>
    <n v="0"/>
    <n v="1"/>
    <n v="0"/>
    <n v="41.5"/>
    <x v="1"/>
    <n v="-3527879.72"/>
    <n v="-1737721.49"/>
  </r>
  <r>
    <n v="437"/>
    <n v="7"/>
    <s v="ขอนแก่น"/>
    <s v="10996"/>
    <s v="พระยืน,รพช."/>
    <s v="รพช."/>
    <n v="34"/>
    <s v="รพช.F2 P&lt;=30,000"/>
    <n v="1.81"/>
    <n v="1.64"/>
    <n v="0.86"/>
    <n v="15733918.33"/>
    <n v="-21806293.59"/>
    <n v="0"/>
    <n v="1"/>
    <n v="0"/>
    <n v="6.4"/>
    <x v="1"/>
    <n v="-3361870.26"/>
    <n v="-3509577.43"/>
  </r>
  <r>
    <n v="438"/>
    <n v="7"/>
    <s v="ขอนแก่น"/>
    <s v="10997"/>
    <s v="หนองเรือ,รพช."/>
    <s v="รพช."/>
    <n v="90"/>
    <s v="รพช.F1 P50,000-100,000"/>
    <n v="10.48"/>
    <n v="9.9600000000000009"/>
    <n v="7.61"/>
    <n v="100104945.11"/>
    <n v="2383772.7000000002"/>
    <n v="0"/>
    <n v="0"/>
    <n v="0"/>
    <s v=""/>
    <x v="0"/>
    <n v="7552243.6399999997"/>
    <n v="69868912.290000007"/>
  </r>
  <r>
    <n v="439"/>
    <n v="7"/>
    <s v="ขอนแก่น"/>
    <s v="10998"/>
    <s v="ชุมแพ,รพท."/>
    <s v="รพท."/>
    <n v="360"/>
    <s v="รพท.S B&lt;=400"/>
    <n v="2.4"/>
    <n v="2.2200000000000002"/>
    <n v="1.49"/>
    <n v="310619866.68000001"/>
    <n v="9622540.0899999999"/>
    <n v="0"/>
    <n v="0"/>
    <n v="0"/>
    <s v=""/>
    <x v="0"/>
    <n v="49196828.810000002"/>
    <n v="109068431.76000001"/>
  </r>
  <r>
    <n v="440"/>
    <n v="7"/>
    <s v="ขอนแก่น"/>
    <s v="10999"/>
    <s v="สีชมพู,รพช."/>
    <s v="รพช."/>
    <n v="78"/>
    <s v="รพช.F1 P50,000-100,000"/>
    <n v="1.59"/>
    <n v="1.45"/>
    <n v="1.01"/>
    <n v="17761934.93"/>
    <n v="3239575.97"/>
    <n v="0"/>
    <n v="0"/>
    <n v="0"/>
    <s v=""/>
    <x v="0"/>
    <n v="6894084.9400000004"/>
    <n v="252931.82"/>
  </r>
  <r>
    <n v="441"/>
    <n v="7"/>
    <s v="ขอนแก่น"/>
    <s v="11000"/>
    <s v="น้ำพอง,รพช."/>
    <s v="รพช."/>
    <n v="120"/>
    <s v="รพช.M2 B&gt;100"/>
    <n v="1.9"/>
    <n v="1.74"/>
    <n v="0.88"/>
    <n v="56517245.710000001"/>
    <n v="-31712665.219999999"/>
    <n v="0"/>
    <n v="1"/>
    <n v="0"/>
    <n v="16"/>
    <x v="1"/>
    <n v="-18786927.449999999"/>
    <n v="-7486524.7699999996"/>
  </r>
  <r>
    <n v="442"/>
    <n v="7"/>
    <s v="ขอนแก่น"/>
    <s v="11001"/>
    <s v="อุบลรัตน์,รพช."/>
    <s v="รพช."/>
    <n v="60"/>
    <s v="รพช.F1 P&lt;=50,000"/>
    <n v="4.21"/>
    <n v="3.89"/>
    <n v="2.64"/>
    <n v="38147371.560000002"/>
    <n v="1906157.49"/>
    <n v="0"/>
    <n v="0"/>
    <n v="0"/>
    <s v=""/>
    <x v="0"/>
    <n v="3158954.73"/>
    <n v="19506021.300000001"/>
  </r>
  <r>
    <n v="443"/>
    <n v="7"/>
    <s v="ขอนแก่น"/>
    <s v="11002"/>
    <s v="บ้านไผ่,รพช."/>
    <s v="รพช."/>
    <n v="142"/>
    <s v="รพช.M2 B&gt;100"/>
    <n v="3.27"/>
    <n v="2.99"/>
    <n v="2.5"/>
    <n v="153265142.19"/>
    <n v="-15572310.07"/>
    <n v="0"/>
    <n v="1"/>
    <n v="0"/>
    <n v="88.5"/>
    <x v="1"/>
    <n v="-13638428.83"/>
    <n v="101048077.23"/>
  </r>
  <r>
    <n v="444"/>
    <n v="7"/>
    <s v="ขอนแก่น"/>
    <s v="11003"/>
    <s v="เปือยน้อย,รพช."/>
    <s v="รพช."/>
    <n v="30"/>
    <s v="รพช.F2 P&lt;=30,000"/>
    <n v="1.38"/>
    <n v="1.17"/>
    <n v="0.25"/>
    <n v="4717581.93"/>
    <n v="5973280.54"/>
    <n v="2"/>
    <n v="0"/>
    <n v="0"/>
    <s v=""/>
    <x v="4"/>
    <n v="5695073.9299999997"/>
    <n v="-9458087.5"/>
  </r>
  <r>
    <n v="445"/>
    <n v="7"/>
    <s v="ขอนแก่น"/>
    <s v="11004"/>
    <s v="พล,รพช."/>
    <s v="รพช."/>
    <n v="117"/>
    <s v="รพช.M2 B&gt;100"/>
    <n v="6.77"/>
    <n v="6.54"/>
    <n v="4.41"/>
    <n v="267460136.28999999"/>
    <n v="65166873.789999999"/>
    <n v="0"/>
    <n v="0"/>
    <n v="0"/>
    <s v=""/>
    <x v="0"/>
    <n v="70746088.700000003"/>
    <n v="157869700.99000001"/>
  </r>
  <r>
    <n v="446"/>
    <n v="7"/>
    <s v="ขอนแก่น"/>
    <s v="11005"/>
    <s v="แวงใหญ่,รพช."/>
    <s v="รพช."/>
    <n v="36"/>
    <s v="รพช.F2 P&lt;=30,000"/>
    <n v="2.13"/>
    <n v="1.93"/>
    <n v="1.39"/>
    <n v="23585521.5"/>
    <n v="-663412.49"/>
    <n v="0"/>
    <n v="1"/>
    <n v="0"/>
    <n v="319.89999999999998"/>
    <x v="1"/>
    <n v="1522362.02"/>
    <n v="8127720.4400000004"/>
  </r>
  <r>
    <n v="447"/>
    <n v="7"/>
    <s v="ขอนแก่น"/>
    <s v="11006"/>
    <s v="แวงน้อย,รพช."/>
    <s v="รพช."/>
    <n v="34"/>
    <s v="รพช.F2 P&lt;=30,000"/>
    <n v="4.25"/>
    <n v="4"/>
    <n v="2.19"/>
    <n v="53323694.380000003"/>
    <n v="7935299.1299999999"/>
    <n v="0"/>
    <n v="0"/>
    <n v="0"/>
    <s v=""/>
    <x v="0"/>
    <n v="10787071.939999999"/>
    <n v="19564041.120000001"/>
  </r>
  <r>
    <n v="448"/>
    <n v="7"/>
    <s v="ขอนแก่น"/>
    <s v="11007"/>
    <s v="หนองสองห้อง,รพช."/>
    <s v="รพช."/>
    <n v="69"/>
    <s v="รพช.F1 P50,000-100,000"/>
    <n v="7.9"/>
    <n v="7.6"/>
    <n v="5.6"/>
    <n v="121331420.70999999"/>
    <n v="10408263.65"/>
    <n v="0"/>
    <n v="0"/>
    <n v="0"/>
    <s v=""/>
    <x v="0"/>
    <n v="16182322.85"/>
    <n v="80532905.269999996"/>
  </r>
  <r>
    <n v="449"/>
    <n v="7"/>
    <s v="ขอนแก่น"/>
    <s v="11008"/>
    <s v="ภูเวียง,รพช."/>
    <s v="รพช."/>
    <n v="60"/>
    <s v="รพช.F1 P50,000-100,000"/>
    <n v="1.61"/>
    <n v="1.46"/>
    <n v="0.46"/>
    <n v="31790781.219999999"/>
    <n v="9555555.8599999994"/>
    <n v="1"/>
    <n v="0"/>
    <n v="0"/>
    <s v=""/>
    <x v="1"/>
    <n v="10499526.029999999"/>
    <n v="-28406310.91"/>
  </r>
  <r>
    <n v="450"/>
    <n v="7"/>
    <s v="ขอนแก่น"/>
    <s v="11009"/>
    <s v="มัญจาคีรี,รพช."/>
    <s v="รพช."/>
    <n v="65"/>
    <s v="รพช.F1 P&lt;=50,000"/>
    <n v="2.77"/>
    <n v="2.5099999999999998"/>
    <n v="1.97"/>
    <n v="43738102.259999998"/>
    <n v="-21485795.449999999"/>
    <n v="0"/>
    <n v="1"/>
    <n v="0"/>
    <n v="18.3"/>
    <x v="1"/>
    <n v="-20796188.539999999"/>
    <n v="24030211.710000001"/>
  </r>
  <r>
    <n v="451"/>
    <n v="7"/>
    <s v="ขอนแก่น"/>
    <s v="11010"/>
    <s v="ชนบท,รพช."/>
    <s v="รพช."/>
    <n v="35"/>
    <s v="รพช.F2 P30,000-60,000"/>
    <n v="1.36"/>
    <n v="1.27"/>
    <n v="1.02"/>
    <n v="9631923.6300000008"/>
    <n v="-4734905.6500000004"/>
    <n v="1"/>
    <n v="1"/>
    <n v="0"/>
    <n v="18.3"/>
    <x v="4"/>
    <n v="-3749859.66"/>
    <n v="643767.57999999996"/>
  </r>
  <r>
    <n v="452"/>
    <n v="7"/>
    <s v="ขอนแก่น"/>
    <s v="11011"/>
    <s v="เขาสวนกวาง,รพช."/>
    <s v="รพช."/>
    <n v="45"/>
    <s v="รพช.F1 P&lt;=50,000"/>
    <n v="1.23"/>
    <n v="1.1399999999999999"/>
    <n v="0.55000000000000004"/>
    <n v="6452593.7199999997"/>
    <n v="82807.72"/>
    <n v="2"/>
    <n v="0"/>
    <n v="0"/>
    <s v=""/>
    <x v="4"/>
    <n v="-105573.58"/>
    <n v="-12832167.59"/>
  </r>
  <r>
    <n v="453"/>
    <n v="7"/>
    <s v="ขอนแก่น"/>
    <s v="11012"/>
    <s v="ภูผาม่าน,รพช."/>
    <s v="รพช."/>
    <n v="30"/>
    <s v="รพช.F2 P&lt;=30,000"/>
    <n v="1.26"/>
    <n v="1.1599999999999999"/>
    <n v="0.41"/>
    <n v="5782026.46"/>
    <n v="5005435.13"/>
    <n v="2"/>
    <n v="0"/>
    <n v="0"/>
    <s v=""/>
    <x v="4"/>
    <n v="7650753.7000000002"/>
    <n v="-13356515.93"/>
  </r>
  <r>
    <n v="454"/>
    <n v="7"/>
    <s v="ขอนแก่น"/>
    <s v="11445"/>
    <s v="สมเด็จพระยุพราชกระนวน,รพช."/>
    <s v="รพช."/>
    <n v="150"/>
    <s v="รพช.M2 B&gt;100"/>
    <n v="1.87"/>
    <n v="1.65"/>
    <n v="0.45"/>
    <n v="65097514.630000003"/>
    <n v="-17087307.52"/>
    <n v="1"/>
    <n v="1"/>
    <n v="0"/>
    <n v="34.200000000000003"/>
    <x v="4"/>
    <n v="-11964865.880000001"/>
    <n v="-41591222.539999999"/>
  </r>
  <r>
    <n v="455"/>
    <n v="7"/>
    <s v="ขอนแก่น"/>
    <s v="12275"/>
    <s v="สิรินธร จังหวัดขอนแก่น,รพท."/>
    <s v="รพท."/>
    <n v="170"/>
    <s v="รพท.M1 B&gt;200"/>
    <n v="3.64"/>
    <n v="3.39"/>
    <n v="1.97"/>
    <n v="149370821.38999999"/>
    <n v="20221759.25"/>
    <n v="0"/>
    <n v="0"/>
    <n v="0"/>
    <s v=""/>
    <x v="0"/>
    <n v="48347983.700000003"/>
    <n v="54733312.119999997"/>
  </r>
  <r>
    <n v="456"/>
    <n v="7"/>
    <s v="ขอนแก่น"/>
    <s v="14132"/>
    <s v="ซำสูง,รพช."/>
    <s v="รพช."/>
    <n v="30"/>
    <s v="รพช.F2 P&lt;=30,000"/>
    <n v="1.59"/>
    <n v="1.44"/>
    <n v="0.63"/>
    <n v="10381134.310000001"/>
    <n v="169890.16"/>
    <n v="1"/>
    <n v="0"/>
    <n v="0"/>
    <s v=""/>
    <x v="1"/>
    <n v="1486059.17"/>
    <n v="-6664514.2599999998"/>
  </r>
  <r>
    <n v="457"/>
    <n v="7"/>
    <s v="ขอนแก่น"/>
    <s v="77649"/>
    <s v="หนองนาคำ,รพช."/>
    <s v="รพช."/>
    <n v="0"/>
    <s v="รพช.F3 P15,000-25,000"/>
    <n v="3.57"/>
    <n v="3.13"/>
    <n v="1.99"/>
    <n v="11692475.01"/>
    <n v="5123031.7300000004"/>
    <n v="0"/>
    <n v="0"/>
    <n v="0"/>
    <s v=""/>
    <x v="0"/>
    <n v="7281437.3499999996"/>
    <n v="4334350.45"/>
  </r>
  <r>
    <n v="458"/>
    <n v="7"/>
    <s v="ขอนแก่น"/>
    <s v="77650"/>
    <s v="เวียงเก่า,รพช."/>
    <s v="รพช."/>
    <n v="0"/>
    <s v="รพช.F3 P&lt;=15,000"/>
    <n v="1.17"/>
    <n v="1.01"/>
    <n v="0.37"/>
    <n v="2403624.94"/>
    <n v="-2187680.94"/>
    <n v="2"/>
    <n v="1"/>
    <n v="0"/>
    <n v="9.8000000000000007"/>
    <x v="2"/>
    <n v="1167399.94"/>
    <n v="-8958211.1899999995"/>
  </r>
  <r>
    <n v="459"/>
    <n v="7"/>
    <s v="ขอนแก่น"/>
    <s v="77651"/>
    <s v="โคกโพธิ์ไชย,รพช."/>
    <s v="รพช."/>
    <n v="0"/>
    <s v="รพช.F3 P15,000-25,000"/>
    <n v="1.51"/>
    <n v="1.08"/>
    <n v="0.83"/>
    <n v="2346905.4900000002"/>
    <n v="2312222.08"/>
    <n v="0"/>
    <n v="0"/>
    <n v="0"/>
    <s v=""/>
    <x v="0"/>
    <n v="3881946.61"/>
    <n v="-803277.29"/>
  </r>
  <r>
    <n v="460"/>
    <n v="7"/>
    <s v="ขอนแก่น"/>
    <s v="77652"/>
    <s v="โนนศิลา,รพช."/>
    <s v="รพช."/>
    <n v="30"/>
    <s v="รพช.F3 P15,000-25,000"/>
    <n v="2.44"/>
    <n v="2.04"/>
    <n v="1.42"/>
    <n v="13879136.220000001"/>
    <n v="4838378.9400000004"/>
    <n v="0"/>
    <n v="0"/>
    <n v="0"/>
    <s v=""/>
    <x v="0"/>
    <n v="1378890.24"/>
    <n v="4056319.76"/>
  </r>
  <r>
    <n v="461"/>
    <n v="7"/>
    <s v="มหาสารคาม"/>
    <s v="10707"/>
    <s v="มหาสารคาม,รพท."/>
    <s v="รพท."/>
    <n v="538"/>
    <s v="รพท.S B&gt;400"/>
    <n v="5.35"/>
    <n v="4.59"/>
    <n v="0.96"/>
    <n v="576242054.38999999"/>
    <n v="15715326.470000001"/>
    <n v="0"/>
    <n v="0"/>
    <n v="0"/>
    <s v=""/>
    <x v="0"/>
    <n v="139997814.87"/>
    <n v="21004.98"/>
  </r>
  <r>
    <n v="462"/>
    <n v="7"/>
    <s v="มหาสารคาม"/>
    <s v="11051"/>
    <s v="แกดำ,รพช."/>
    <s v="รพช."/>
    <n v="30"/>
    <s v="รพช.F2 P&lt;=30,000"/>
    <n v="2.7"/>
    <n v="2.54"/>
    <n v="0.92"/>
    <n v="21784325.370000001"/>
    <n v="4016444.07"/>
    <n v="0"/>
    <n v="0"/>
    <n v="0"/>
    <s v=""/>
    <x v="0"/>
    <n v="6556646.1399999997"/>
    <n v="-993232.98"/>
  </r>
  <r>
    <n v="463"/>
    <n v="7"/>
    <s v="มหาสารคาม"/>
    <s v="11052"/>
    <s v="โกสุมพิสัย,รพช."/>
    <s v="รพช."/>
    <n v="120"/>
    <s v="รพช.M2 B&gt;100"/>
    <n v="5.82"/>
    <n v="5.65"/>
    <n v="3.85"/>
    <n v="186279474.91"/>
    <n v="-2648756.56"/>
    <n v="0"/>
    <n v="1"/>
    <n v="0"/>
    <n v="632.9"/>
    <x v="1"/>
    <n v="6797154.7199999997"/>
    <n v="110013129.22"/>
  </r>
  <r>
    <n v="464"/>
    <n v="7"/>
    <s v="มหาสารคาม"/>
    <s v="11053"/>
    <s v="กันทรวิชัย,รพช."/>
    <s v="รพช."/>
    <n v="60"/>
    <s v="รพช.F2 P30,000-60,000"/>
    <n v="3.63"/>
    <n v="3.38"/>
    <n v="2.3199999999999998"/>
    <n v="53354662.420000002"/>
    <n v="-3598972.04"/>
    <n v="0"/>
    <n v="1"/>
    <n v="0"/>
    <n v="133.4"/>
    <x v="1"/>
    <n v="-2237448.1"/>
    <n v="26863820.379999999"/>
  </r>
  <r>
    <n v="465"/>
    <n v="7"/>
    <s v="มหาสารคาม"/>
    <s v="11054"/>
    <s v="เชียงยืน,รพช."/>
    <s v="รพช."/>
    <n v="60"/>
    <s v="รพช.F1 P&lt;=50,000"/>
    <n v="2.84"/>
    <n v="2.72"/>
    <n v="1.72"/>
    <n v="65099203.960000001"/>
    <n v="4476950.2300000004"/>
    <n v="0"/>
    <n v="0"/>
    <n v="0"/>
    <s v=""/>
    <x v="0"/>
    <n v="8886339.8499999996"/>
    <n v="25391910.280000001"/>
  </r>
  <r>
    <n v="466"/>
    <n v="7"/>
    <s v="มหาสารคาม"/>
    <s v="11055"/>
    <s v="บรบือ,รพช."/>
    <s v="รพช."/>
    <n v="165"/>
    <s v="รพช.M2 B&gt;100"/>
    <n v="5.09"/>
    <n v="4.93"/>
    <n v="3.12"/>
    <n v="248921134.15000001"/>
    <n v="24134379.82"/>
    <n v="0"/>
    <n v="0"/>
    <n v="0"/>
    <s v=""/>
    <x v="0"/>
    <n v="49452120.530000001"/>
    <n v="127954397.73999999"/>
  </r>
  <r>
    <n v="467"/>
    <n v="7"/>
    <s v="มหาสารคาม"/>
    <s v="11056"/>
    <s v="นาเชือก,รพช."/>
    <s v="รพช."/>
    <n v="68"/>
    <s v="รพช.F2 P30,000-60,000"/>
    <n v="2.5299999999999998"/>
    <n v="2.38"/>
    <n v="1.01"/>
    <n v="30375307.219999999"/>
    <n v="2804171.62"/>
    <n v="0"/>
    <n v="0"/>
    <n v="0"/>
    <s v=""/>
    <x v="0"/>
    <n v="6381501.4100000001"/>
    <n v="160335"/>
  </r>
  <r>
    <n v="468"/>
    <n v="7"/>
    <s v="มหาสารคาม"/>
    <s v="11057"/>
    <s v="พยัคฆภูมิพิสัย,รพช."/>
    <s v="รพช."/>
    <n v="111"/>
    <s v="รพช.M2 B&gt;100"/>
    <n v="3.95"/>
    <n v="3.79"/>
    <n v="2.38"/>
    <n v="148391444.99000001"/>
    <n v="6598732.8099999996"/>
    <n v="0"/>
    <n v="0"/>
    <n v="0"/>
    <s v=""/>
    <x v="0"/>
    <n v="19966350.809999999"/>
    <n v="69355904.909999996"/>
  </r>
  <r>
    <n v="469"/>
    <n v="7"/>
    <s v="มหาสารคาม"/>
    <s v="11058"/>
    <s v="วาปีปทุม,รพช."/>
    <s v="รพช."/>
    <n v="120"/>
    <s v="รพช.M2 B&gt;100"/>
    <n v="10.3"/>
    <n v="10"/>
    <n v="7.12"/>
    <n v="235015569.78"/>
    <n v="36814914.060000002"/>
    <n v="0"/>
    <n v="0"/>
    <n v="0"/>
    <s v=""/>
    <x v="0"/>
    <n v="42310934.270000003"/>
    <n v="154646552.18000001"/>
  </r>
  <r>
    <n v="470"/>
    <n v="7"/>
    <s v="มหาสารคาม"/>
    <s v="11059"/>
    <s v="นาดูน,รพช."/>
    <s v="รพช."/>
    <n v="30"/>
    <s v="รพช.F2 P&lt;=30,000"/>
    <n v="3.37"/>
    <n v="3.24"/>
    <n v="1.36"/>
    <n v="45344644.640000001"/>
    <n v="5523682.4800000004"/>
    <n v="0"/>
    <n v="0"/>
    <n v="0"/>
    <s v=""/>
    <x v="0"/>
    <n v="7913517.0199999996"/>
    <n v="6873267.0300000003"/>
  </r>
  <r>
    <n v="471"/>
    <n v="7"/>
    <s v="มหาสารคาม"/>
    <s v="11060"/>
    <s v="ยางสีสุราช,รพช."/>
    <s v="รพช."/>
    <n v="30"/>
    <s v="รพช.F2 P&lt;=30,000"/>
    <n v="2.59"/>
    <n v="2.3199999999999998"/>
    <n v="1.34"/>
    <n v="22203157.550000001"/>
    <n v="-7532714.9000000004"/>
    <n v="0"/>
    <n v="1"/>
    <n v="0"/>
    <n v="26.5"/>
    <x v="1"/>
    <n v="-2040685.45"/>
    <n v="4746236.8099999996"/>
  </r>
  <r>
    <n v="472"/>
    <n v="7"/>
    <s v="มหาสารคาม"/>
    <s v="24704"/>
    <s v="กุดรัง,รพช."/>
    <s v="รพช."/>
    <n v="30"/>
    <s v="รพช.F2 P&lt;=30,000"/>
    <n v="15.31"/>
    <n v="14.99"/>
    <n v="11.53"/>
    <n v="77556826.890000001"/>
    <n v="7510442.1600000001"/>
    <n v="0"/>
    <n v="0"/>
    <n v="0"/>
    <s v=""/>
    <x v="0"/>
    <n v="4167101.19"/>
    <n v="57068340.340000004"/>
  </r>
  <r>
    <n v="473"/>
    <n v="7"/>
    <s v="มหาสารคาม"/>
    <s v="28843"/>
    <s v="ชื่นชม,รพช."/>
    <s v="รพช."/>
    <n v="30"/>
    <s v="รพช.F2 P&lt;=30,000"/>
    <n v="3.56"/>
    <n v="3.24"/>
    <n v="2.2400000000000002"/>
    <n v="23762591.379999999"/>
    <n v="-3404004.1"/>
    <n v="0"/>
    <n v="1"/>
    <n v="0"/>
    <n v="62.8"/>
    <x v="1"/>
    <n v="1269657.45"/>
    <n v="11487771.380000001"/>
  </r>
  <r>
    <n v="474"/>
    <n v="7"/>
    <s v="ร้อยเอ็ด"/>
    <s v="10708"/>
    <s v="ร้อยเอ็ด,รพศ."/>
    <s v="รพศ."/>
    <n v="881"/>
    <s v="รพศ.A B&gt;700to1000"/>
    <n v="4.99"/>
    <n v="4.63"/>
    <n v="3.52"/>
    <n v="1560601498.23"/>
    <n v="-95871375.069999993"/>
    <n v="0"/>
    <n v="1"/>
    <n v="0"/>
    <n v="146.5"/>
    <x v="1"/>
    <n v="186738781.22999999"/>
    <n v="984028592.04999995"/>
  </r>
  <r>
    <n v="475"/>
    <n v="7"/>
    <s v="ร้อยเอ็ด"/>
    <s v="11061"/>
    <s v="เกษตรวิสัย,รพช."/>
    <s v="รพช."/>
    <n v="165"/>
    <s v="รพช.M2 B&gt;100"/>
    <n v="2.04"/>
    <n v="1.78"/>
    <n v="0.92"/>
    <n v="70479249.150000006"/>
    <n v="-33054005.07"/>
    <n v="0"/>
    <n v="1"/>
    <n v="0"/>
    <n v="19.100000000000001"/>
    <x v="1"/>
    <n v="-15668190.369999999"/>
    <n v="-5402222.9900000002"/>
  </r>
  <r>
    <n v="476"/>
    <n v="7"/>
    <s v="ร้อยเอ็ด"/>
    <s v="11062"/>
    <s v="ปทุมรัตต์,รพช."/>
    <s v="รพช."/>
    <n v="36"/>
    <s v="รพช.F2 P30,000-60,000"/>
    <n v="4.6399999999999997"/>
    <n v="4.1399999999999997"/>
    <n v="1.87"/>
    <n v="56471139.960000001"/>
    <n v="-3040214.11"/>
    <n v="0"/>
    <n v="1"/>
    <n v="0"/>
    <n v="167.1"/>
    <x v="1"/>
    <n v="-2291126.62"/>
    <n v="13558664.619999999"/>
  </r>
  <r>
    <n v="477"/>
    <n v="7"/>
    <s v="ร้อยเอ็ด"/>
    <s v="11063"/>
    <s v="จตุรพักตรพิมาน,รพช."/>
    <s v="รพช."/>
    <n v="65"/>
    <s v="รพช.F2 P30,000-60,000"/>
    <n v="4.84"/>
    <n v="4.4000000000000004"/>
    <n v="3.4"/>
    <n v="67927611.560000002"/>
    <n v="37718635.240000002"/>
    <n v="0"/>
    <n v="0"/>
    <n v="0"/>
    <s v=""/>
    <x v="0"/>
    <n v="-9940193.1500000004"/>
    <n v="42498541.799999997"/>
  </r>
  <r>
    <n v="478"/>
    <n v="7"/>
    <s v="ร้อยเอ็ด"/>
    <s v="11064"/>
    <s v="ธวัชบุรี,รพช."/>
    <s v="รพช."/>
    <n v="38"/>
    <s v="รพช.F2 P30,000-60,000"/>
    <n v="1.93"/>
    <n v="1.68"/>
    <n v="0.45"/>
    <n v="28394616.41"/>
    <n v="745817.11"/>
    <n v="1"/>
    <n v="0"/>
    <n v="0"/>
    <s v=""/>
    <x v="1"/>
    <n v="5640510.7599999998"/>
    <n v="-16778154.050000001"/>
  </r>
  <r>
    <n v="479"/>
    <n v="7"/>
    <s v="ร้อยเอ็ด"/>
    <s v="11065"/>
    <s v="พนมไพร,รพช."/>
    <s v="รพช."/>
    <n v="42"/>
    <s v="รพช.F1 P&lt;=50,000"/>
    <n v="2.95"/>
    <n v="2.72"/>
    <n v="1.72"/>
    <n v="76220712.599999994"/>
    <n v="-17503384.239999998"/>
    <n v="0"/>
    <n v="1"/>
    <n v="0"/>
    <n v="39.1"/>
    <x v="1"/>
    <n v="-9008793.1699999999"/>
    <n v="27997159.390000001"/>
  </r>
  <r>
    <n v="480"/>
    <n v="7"/>
    <s v="ร้อยเอ็ด"/>
    <s v="11066"/>
    <s v="โพนทอง,รพช."/>
    <s v="รพช."/>
    <n v="213"/>
    <s v="รพช.M2 B&gt;100"/>
    <n v="1.52"/>
    <n v="1.3"/>
    <n v="0.23"/>
    <n v="47735177"/>
    <n v="-4646457.28"/>
    <n v="1"/>
    <n v="1"/>
    <n v="0"/>
    <n v="92.4"/>
    <x v="4"/>
    <n v="11931812.460000001"/>
    <n v="-71170515.060000002"/>
  </r>
  <r>
    <n v="481"/>
    <n v="7"/>
    <s v="ร้อยเอ็ด"/>
    <s v="11067"/>
    <s v="โพธิ์ชัย,รพช."/>
    <s v="รพช."/>
    <n v="30"/>
    <s v="รพช.F2 P30,000-60,000"/>
    <n v="6.67"/>
    <n v="6.2"/>
    <n v="4.93"/>
    <n v="73071580.329999998"/>
    <n v="-8902039.5700000003"/>
    <n v="0"/>
    <n v="1"/>
    <n v="0"/>
    <n v="73.8"/>
    <x v="1"/>
    <n v="-2588383.6800000002"/>
    <n v="50705696.719999999"/>
  </r>
  <r>
    <n v="482"/>
    <n v="7"/>
    <s v="ร้อยเอ็ด"/>
    <s v="11068"/>
    <s v="หนองพอก,รพช."/>
    <s v="รพช."/>
    <n v="30"/>
    <s v="รพช.F2 P30,000-60,000"/>
    <n v="5.0999999999999996"/>
    <n v="4.8099999999999996"/>
    <n v="3.37"/>
    <n v="80042173"/>
    <n v="3183695.35"/>
    <n v="0"/>
    <n v="0"/>
    <n v="0"/>
    <s v=""/>
    <x v="0"/>
    <n v="10680951.33"/>
    <n v="46221364.68"/>
  </r>
  <r>
    <n v="483"/>
    <n v="7"/>
    <s v="ร้อยเอ็ด"/>
    <s v="11069"/>
    <s v="เสลภูมิ,รพช."/>
    <s v="รพช."/>
    <n v="112"/>
    <s v="รพช.M2 B&gt;100"/>
    <n v="1.39"/>
    <n v="0.99"/>
    <n v="0.25"/>
    <n v="21552649.5"/>
    <n v="-34856431.299999997"/>
    <n v="3"/>
    <n v="1"/>
    <n v="1"/>
    <n v="5.5"/>
    <x v="6"/>
    <n v="-16318145.720000001"/>
    <n v="-41251125.100000001"/>
  </r>
  <r>
    <n v="484"/>
    <n v="7"/>
    <s v="ร้อยเอ็ด"/>
    <s v="11070"/>
    <s v="สุวรรณภูมิ,รพช."/>
    <s v="รพช."/>
    <n v="181"/>
    <s v="รพช.M2 B&gt;100"/>
    <n v="3.2"/>
    <n v="2.66"/>
    <n v="2"/>
    <n v="130027161.14"/>
    <n v="-69696253.939999998"/>
    <n v="0"/>
    <n v="1"/>
    <n v="0"/>
    <n v="16.7"/>
    <x v="1"/>
    <n v="-45446948.549999997"/>
    <n v="59001471.310000002"/>
  </r>
  <r>
    <n v="485"/>
    <n v="7"/>
    <s v="ร้อยเอ็ด"/>
    <s v="11071"/>
    <s v="เมืองสรวง,รพช."/>
    <s v="รพช."/>
    <n v="33"/>
    <s v="รพช.F2 P&lt;=30,000"/>
    <n v="2.13"/>
    <n v="1.97"/>
    <n v="0.25"/>
    <n v="20761821.059999999"/>
    <n v="-714935.49"/>
    <n v="1"/>
    <n v="1"/>
    <n v="0"/>
    <n v="261.3"/>
    <x v="4"/>
    <n v="2540989.36"/>
    <n v="-13803225.609999999"/>
  </r>
  <r>
    <n v="486"/>
    <n v="7"/>
    <s v="ร้อยเอ็ด"/>
    <s v="11072"/>
    <s v="โพนทราย,รพช."/>
    <s v="รพช."/>
    <n v="31"/>
    <s v="รพช.F2 P&lt;=30,000"/>
    <n v="2.78"/>
    <n v="2.5299999999999998"/>
    <n v="1.73"/>
    <n v="24667561.440000001"/>
    <n v="-4081463.7"/>
    <n v="0"/>
    <n v="1"/>
    <n v="0"/>
    <n v="54.3"/>
    <x v="1"/>
    <n v="-605608.61"/>
    <n v="10105982.460000001"/>
  </r>
  <r>
    <n v="487"/>
    <n v="7"/>
    <s v="ร้อยเอ็ด"/>
    <s v="11073"/>
    <s v="อาจสามารถ,รพช."/>
    <s v="รพช."/>
    <n v="39"/>
    <s v="รพช.F2 P30,000-60,000"/>
    <n v="4.58"/>
    <n v="4.0999999999999996"/>
    <n v="3.02"/>
    <n v="63217000.539999999"/>
    <n v="-9032451.3399999999"/>
    <n v="0"/>
    <n v="1"/>
    <n v="0"/>
    <n v="62.9"/>
    <x v="1"/>
    <n v="-6540198.2800000003"/>
    <n v="35653354.770000003"/>
  </r>
  <r>
    <n v="488"/>
    <n v="7"/>
    <s v="ร้อยเอ็ด"/>
    <s v="11074"/>
    <s v="เมยวดี,รพช."/>
    <s v="รพช."/>
    <n v="30"/>
    <s v="รพช.F2 P&lt;=30,000"/>
    <n v="1.41"/>
    <n v="1.21"/>
    <n v="0.32"/>
    <n v="7692516.0099999998"/>
    <n v="-1405321.88"/>
    <n v="2"/>
    <n v="1"/>
    <n v="0"/>
    <n v="49.2"/>
    <x v="2"/>
    <n v="3243481.39"/>
    <n v="-12556459.890000001"/>
  </r>
  <r>
    <n v="489"/>
    <n v="7"/>
    <s v="ร้อยเอ็ด"/>
    <s v="11075"/>
    <s v="ศรีสมเด็จ,รพช."/>
    <s v="รพช."/>
    <n v="37"/>
    <s v="รพช.F2 P&lt;=30,000"/>
    <n v="3.12"/>
    <n v="2.75"/>
    <n v="1.87"/>
    <n v="31940394.629999999"/>
    <n v="-8951532.5099999998"/>
    <n v="0"/>
    <n v="1"/>
    <n v="0"/>
    <n v="32.1"/>
    <x v="1"/>
    <n v="-4237382.5199999996"/>
    <n v="13038418.119999999"/>
  </r>
  <r>
    <n v="490"/>
    <n v="7"/>
    <s v="ร้อยเอ็ด"/>
    <s v="11076"/>
    <s v="จังหาร,รพช."/>
    <s v="รพช."/>
    <n v="35"/>
    <s v="รพช.F2 P30,000-60,000"/>
    <n v="3.35"/>
    <n v="2.96"/>
    <n v="2.39"/>
    <n v="40816130.229999997"/>
    <n v="-14054112.630000001"/>
    <n v="0"/>
    <n v="1"/>
    <n v="0"/>
    <n v="26.1"/>
    <x v="1"/>
    <n v="-10469944.710000001"/>
    <n v="24164699.920000002"/>
  </r>
  <r>
    <n v="491"/>
    <n v="7"/>
    <s v="ร้อยเอ็ด"/>
    <s v="27988"/>
    <s v="ทุ่งเขาหลวง,รพช."/>
    <s v="รพช."/>
    <n v="10"/>
    <s v="รพช.F3 P15,000-25,000"/>
    <n v="6.33"/>
    <n v="5.67"/>
    <n v="4.54"/>
    <n v="33374677.870000001"/>
    <n v="-9823541.8000000007"/>
    <n v="0"/>
    <n v="1"/>
    <n v="0"/>
    <n v="30.5"/>
    <x v="1"/>
    <n v="-4013626.14"/>
    <n v="22170136.969999999"/>
  </r>
  <r>
    <n v="492"/>
    <n v="7"/>
    <s v="ร้อยเอ็ด"/>
    <s v="27989"/>
    <s v="เชียงขวัญ,รพช."/>
    <s v="รพช."/>
    <n v="0"/>
    <s v="รพช.F3 P15,000-25,000"/>
    <n v="1.38"/>
    <n v="1.05"/>
    <n v="0.4"/>
    <n v="2774359.93"/>
    <n v="-8712258.9399999995"/>
    <n v="2"/>
    <n v="1"/>
    <n v="2"/>
    <n v="2.8"/>
    <x v="6"/>
    <n v="-5267067.6100000003"/>
    <n v="-4301869.96"/>
  </r>
  <r>
    <n v="493"/>
    <n v="7"/>
    <s v="ร้อยเอ็ด"/>
    <s v="27990"/>
    <s v="หนองฮี,รพช."/>
    <s v="รพช."/>
    <n v="28"/>
    <s v="รพช.F3 P15,000-25,000"/>
    <n v="2.74"/>
    <n v="2.37"/>
    <n v="1.45"/>
    <n v="19154267.440000001"/>
    <n v="-13063261.310000001"/>
    <n v="0"/>
    <n v="1"/>
    <n v="0"/>
    <n v="13.1"/>
    <x v="1"/>
    <n v="-7825113.2800000003"/>
    <n v="4912321.3499999996"/>
  </r>
  <r>
    <n v="494"/>
    <n v="8"/>
    <s v="นครพนม"/>
    <s v="10711"/>
    <s v="นครพนม,รพท."/>
    <s v="รพท."/>
    <n v="392"/>
    <s v="รพท.S B&lt;=400"/>
    <n v="2.64"/>
    <n v="2.48"/>
    <n v="0.64"/>
    <n v="331490966.06999999"/>
    <n v="138474144.94999999"/>
    <n v="1"/>
    <n v="0"/>
    <n v="0"/>
    <s v=""/>
    <x v="1"/>
    <n v="200545564.36000001"/>
    <n v="-71360225.480000004"/>
  </r>
  <r>
    <n v="495"/>
    <n v="8"/>
    <s v="นครพนม"/>
    <s v="11104"/>
    <s v="ปลาปาก,รพช."/>
    <s v="รพช."/>
    <n v="30"/>
    <s v="รพช.F2 P30,000-60,000"/>
    <n v="5.08"/>
    <n v="4.57"/>
    <n v="2.79"/>
    <n v="38533038.079999998"/>
    <n v="-8040586.0499999998"/>
    <n v="0"/>
    <n v="1"/>
    <n v="0"/>
    <n v="43.1"/>
    <x v="1"/>
    <n v="-4713363.3499999996"/>
    <n v="16900819.600000001"/>
  </r>
  <r>
    <n v="496"/>
    <n v="8"/>
    <s v="นครพนม"/>
    <s v="11105"/>
    <s v="ท่าอุเทน,รพช."/>
    <s v="รพช."/>
    <n v="40"/>
    <s v="รพช.F2 P30,000-60,000"/>
    <n v="4.13"/>
    <n v="3.79"/>
    <n v="2.35"/>
    <n v="41033092.799999997"/>
    <n v="-8876651.1300000008"/>
    <n v="0"/>
    <n v="1"/>
    <n v="0"/>
    <n v="41.6"/>
    <x v="1"/>
    <n v="-7723065.54"/>
    <n v="17693374.949999999"/>
  </r>
  <r>
    <n v="497"/>
    <n v="8"/>
    <s v="นครพนม"/>
    <s v="11106"/>
    <s v="บ้านแพง,รพช."/>
    <s v="รพช."/>
    <n v="43"/>
    <s v="รพช.F2 P&lt;=30,000"/>
    <n v="3.79"/>
    <n v="3.34"/>
    <n v="1.18"/>
    <n v="29500965.120000001"/>
    <n v="-9003448.5999999996"/>
    <n v="0"/>
    <n v="1"/>
    <n v="0"/>
    <n v="29.4"/>
    <x v="1"/>
    <n v="-4976098.28"/>
    <n v="1917640.68"/>
  </r>
  <r>
    <n v="498"/>
    <n v="8"/>
    <s v="นครพนม"/>
    <s v="11107"/>
    <s v="นาทม,รพช."/>
    <s v="รพช."/>
    <n v="36"/>
    <s v="รพช.F2 P&lt;=30,000"/>
    <n v="2.59"/>
    <n v="2.41"/>
    <n v="0.99"/>
    <n v="20930156.460000001"/>
    <n v="-2112628.85"/>
    <n v="0"/>
    <n v="1"/>
    <n v="0"/>
    <n v="89.1"/>
    <x v="1"/>
    <n v="1662369.85"/>
    <n v="-93010.82"/>
  </r>
  <r>
    <n v="499"/>
    <n v="8"/>
    <s v="นครพนม"/>
    <s v="11108"/>
    <s v="เรณูนคร,รพช."/>
    <s v="รพช."/>
    <n v="30"/>
    <s v="รพช.F2 P30,000-60,000"/>
    <n v="1.62"/>
    <n v="1.4"/>
    <n v="0.27"/>
    <n v="16182294.92"/>
    <n v="3304432.72"/>
    <n v="1"/>
    <n v="0"/>
    <n v="0"/>
    <s v=""/>
    <x v="1"/>
    <n v="6126667.8099999996"/>
    <n v="-19076607.280000001"/>
  </r>
  <r>
    <n v="500"/>
    <n v="8"/>
    <s v="นครพนม"/>
    <s v="11109"/>
    <s v="นาแก,รพช."/>
    <s v="รพช."/>
    <n v="61"/>
    <s v="รพช.F2 P30,000-60,000"/>
    <n v="3.79"/>
    <n v="3.36"/>
    <n v="1.33"/>
    <n v="49800497.979999997"/>
    <n v="4308718.7"/>
    <n v="0"/>
    <n v="0"/>
    <n v="0"/>
    <s v=""/>
    <x v="0"/>
    <n v="3219118.06"/>
    <n v="5982460.8700000001"/>
  </r>
  <r>
    <n v="501"/>
    <n v="8"/>
    <s v="นครพนม"/>
    <s v="11110"/>
    <s v="ศรีสงคราม,รพช."/>
    <s v="รพช."/>
    <n v="90"/>
    <s v="รพช.M2 B&lt;=100"/>
    <n v="2.2200000000000002"/>
    <n v="1.88"/>
    <n v="0.41"/>
    <n v="51758277"/>
    <n v="1239507.3500000001"/>
    <n v="1"/>
    <n v="0"/>
    <n v="0"/>
    <s v=""/>
    <x v="1"/>
    <n v="5471493.5800000001"/>
    <n v="-25230234.5"/>
  </r>
  <r>
    <n v="502"/>
    <n v="8"/>
    <s v="นครพนม"/>
    <s v="11111"/>
    <s v="นาหว้า,รพช."/>
    <s v="รพช."/>
    <n v="48"/>
    <s v="รพช.F2 P30,000-60,000"/>
    <n v="3.58"/>
    <n v="3.2"/>
    <n v="1.18"/>
    <n v="27497391.25"/>
    <n v="-6206315.7699999996"/>
    <n v="0"/>
    <n v="1"/>
    <n v="0"/>
    <n v="39.799999999999997"/>
    <x v="1"/>
    <n v="-3769044.65"/>
    <n v="1886248.82"/>
  </r>
  <r>
    <n v="503"/>
    <n v="8"/>
    <s v="นครพนม"/>
    <s v="11112"/>
    <s v="โพนสวรรค์,รพช."/>
    <s v="รพช."/>
    <n v="50"/>
    <s v="รพช.F2 P30,000-60,000"/>
    <n v="4.04"/>
    <n v="3.43"/>
    <n v="0.78"/>
    <n v="32719297.73"/>
    <n v="-10549519.210000001"/>
    <n v="1"/>
    <n v="1"/>
    <n v="0"/>
    <n v="27.9"/>
    <x v="4"/>
    <n v="-5050679.63"/>
    <n v="-2408076.64"/>
  </r>
  <r>
    <n v="504"/>
    <n v="8"/>
    <s v="นครพนม"/>
    <s v="11451"/>
    <s v="สมเด็จพระยุพราชธาตุพนม,รพช."/>
    <s v="รพช."/>
    <n v="234"/>
    <s v="รพช.M2 B&gt;100"/>
    <n v="1.26"/>
    <n v="1.1200000000000001"/>
    <n v="0.17"/>
    <n v="22436930.5"/>
    <n v="57940883.840000004"/>
    <n v="2"/>
    <n v="0"/>
    <n v="0"/>
    <s v=""/>
    <x v="4"/>
    <n v="38582409.840000004"/>
    <n v="-70493082.090000004"/>
  </r>
  <r>
    <n v="505"/>
    <n v="8"/>
    <s v="นครพนม"/>
    <s v="40840"/>
    <s v="วังยาง,รพช."/>
    <s v="รพช."/>
    <n v="20"/>
    <s v="รพช.F3 P&lt;=15,000"/>
    <n v="1.35"/>
    <n v="1.1399999999999999"/>
    <n v="0.28000000000000003"/>
    <n v="4532803.51"/>
    <n v="3503782.81"/>
    <n v="2"/>
    <n v="0"/>
    <n v="0"/>
    <s v=""/>
    <x v="4"/>
    <n v="5689909.8300000001"/>
    <n v="-9464155.1500000004"/>
  </r>
  <r>
    <n v="506"/>
    <n v="8"/>
    <s v="บึงกาฬ"/>
    <s v="11040"/>
    <s v="บึงกาฬ,รพท."/>
    <s v="รพท."/>
    <n v="273"/>
    <s v="รพท.S B&lt;=400"/>
    <n v="3.14"/>
    <n v="2.78"/>
    <n v="1.23"/>
    <n v="219445081.53"/>
    <n v="-12028829.119999999"/>
    <n v="0"/>
    <n v="1"/>
    <n v="0"/>
    <n v="164.1"/>
    <x v="1"/>
    <n v="58307890.210000001"/>
    <n v="23693772.09"/>
  </r>
  <r>
    <n v="507"/>
    <n v="8"/>
    <s v="บึงกาฬ"/>
    <s v="11041"/>
    <s v="พรเจริญ,รพช."/>
    <s v="รพช."/>
    <n v="37"/>
    <s v="รพช.F2 P30,000-60,000"/>
    <n v="3.84"/>
    <n v="3.53"/>
    <n v="1.44"/>
    <n v="41348314.990000002"/>
    <n v="3876248.9"/>
    <n v="0"/>
    <n v="0"/>
    <n v="0"/>
    <s v=""/>
    <x v="0"/>
    <n v="6761129.6799999997"/>
    <n v="6332261.8300000001"/>
  </r>
  <r>
    <n v="508"/>
    <n v="8"/>
    <s v="บึงกาฬ"/>
    <s v="11043"/>
    <s v="โซ่พิสัย,รพช."/>
    <s v="รพช."/>
    <n v="73"/>
    <s v="รพช.F1 P&lt;=50,000"/>
    <n v="1.58"/>
    <n v="1.4"/>
    <n v="0.38"/>
    <n v="17727236.629999999"/>
    <n v="4866841.71"/>
    <n v="1"/>
    <n v="0"/>
    <n v="0"/>
    <s v=""/>
    <x v="1"/>
    <n v="6461267.6399999997"/>
    <n v="-19101226.379999999"/>
  </r>
  <r>
    <n v="509"/>
    <n v="8"/>
    <s v="บึงกาฬ"/>
    <s v="11046"/>
    <s v="เซกา,รพช."/>
    <s v="รพช."/>
    <n v="125"/>
    <s v="รพช.M2 B&gt;100"/>
    <n v="3.76"/>
    <n v="3.42"/>
    <n v="0.85"/>
    <n v="87572898.019999996"/>
    <n v="14038007.84"/>
    <n v="0"/>
    <n v="0"/>
    <n v="0"/>
    <s v=""/>
    <x v="0"/>
    <n v="21545550.59"/>
    <n v="-4892660.0999999996"/>
  </r>
  <r>
    <n v="510"/>
    <n v="8"/>
    <s v="บึงกาฬ"/>
    <s v="11047"/>
    <s v="ปากคาด,รพช."/>
    <s v="รพช."/>
    <n v="41"/>
    <s v="รพช.F2 P30,000-60,000"/>
    <n v="3.68"/>
    <n v="3.26"/>
    <n v="1.1100000000000001"/>
    <n v="34287137.579999998"/>
    <n v="-2054692.55"/>
    <n v="0"/>
    <n v="1"/>
    <n v="0"/>
    <n v="150.1"/>
    <x v="1"/>
    <n v="2477227.66"/>
    <n v="1403944.24"/>
  </r>
  <r>
    <n v="511"/>
    <n v="8"/>
    <s v="บึงกาฬ"/>
    <s v="11048"/>
    <s v="บึงโขงหลง,รพช."/>
    <s v="รพช."/>
    <n v="52"/>
    <s v="รพช.F2 P30,000-60,000"/>
    <n v="5.04"/>
    <n v="4.51"/>
    <n v="1.71"/>
    <n v="50344307.82"/>
    <n v="19340082.949999999"/>
    <n v="0"/>
    <n v="0"/>
    <n v="0"/>
    <s v=""/>
    <x v="0"/>
    <n v="22804043.539999999"/>
    <n v="8846769.9299999997"/>
  </r>
  <r>
    <n v="512"/>
    <n v="8"/>
    <s v="บึงกาฬ"/>
    <s v="11049"/>
    <s v="ศรีวิไล,รพช."/>
    <s v="รพช."/>
    <n v="38"/>
    <s v="รพช.F2 P30,000-60,000"/>
    <n v="2.0499999999999998"/>
    <n v="1.88"/>
    <n v="0.73"/>
    <n v="21811849.73"/>
    <n v="-3493760.11"/>
    <n v="1"/>
    <n v="1"/>
    <n v="0"/>
    <n v="56.1"/>
    <x v="4"/>
    <n v="-706538.25"/>
    <n v="-5580508.4699999997"/>
  </r>
  <r>
    <n v="513"/>
    <n v="8"/>
    <s v="บึงกาฬ"/>
    <s v="11050"/>
    <s v="บุ่งคล้า,รพช."/>
    <s v="รพช."/>
    <n v="32"/>
    <s v="รพช.F3 P&lt;=15,000"/>
    <n v="1.58"/>
    <n v="1.39"/>
    <n v="0.2"/>
    <n v="6450640.3399999999"/>
    <n v="438514.81"/>
    <n v="1"/>
    <n v="0"/>
    <n v="0"/>
    <s v=""/>
    <x v="1"/>
    <n v="5219702.97"/>
    <n v="-8851083.9700000007"/>
  </r>
  <r>
    <n v="514"/>
    <n v="8"/>
    <s v="เลย"/>
    <s v="10705"/>
    <s v="เลย,รพท."/>
    <s v="รพท."/>
    <n v="558"/>
    <s v="รพท.S B&gt;400"/>
    <n v="2.48"/>
    <n v="2.27"/>
    <n v="0.7"/>
    <n v="393687365.29000002"/>
    <n v="645950058.12"/>
    <n v="1"/>
    <n v="0"/>
    <n v="0"/>
    <s v=""/>
    <x v="1"/>
    <n v="710996217.02999997"/>
    <n v="-78697540.439999998"/>
  </r>
  <r>
    <n v="515"/>
    <n v="8"/>
    <s v="เลย"/>
    <s v="11030"/>
    <s v="นาด้วง,รพช."/>
    <s v="รพช."/>
    <n v="30"/>
    <s v="รพช.F2 P&lt;=30,000"/>
    <n v="4.0199999999999996"/>
    <n v="3.84"/>
    <n v="2.1800000000000002"/>
    <n v="40079453.340000004"/>
    <n v="537572.75"/>
    <n v="0"/>
    <n v="0"/>
    <n v="0"/>
    <s v=""/>
    <x v="0"/>
    <n v="4105919.43"/>
    <n v="15695051.039999999"/>
  </r>
  <r>
    <n v="516"/>
    <n v="8"/>
    <s v="เลย"/>
    <s v="11031"/>
    <s v="เชียงคาน,รพช."/>
    <s v="รพช."/>
    <n v="59"/>
    <s v="รพช.F2 P30,000-60,000"/>
    <n v="1.85"/>
    <n v="1.62"/>
    <n v="0.33"/>
    <n v="31893823.600000001"/>
    <n v="22347496.399999999"/>
    <n v="1"/>
    <n v="0"/>
    <n v="0"/>
    <s v=""/>
    <x v="1"/>
    <n v="27951642.890000001"/>
    <n v="-24963232.609999999"/>
  </r>
  <r>
    <n v="517"/>
    <n v="8"/>
    <s v="เลย"/>
    <s v="11032"/>
    <s v="ปากชม,รพช."/>
    <s v="รพช."/>
    <n v="34"/>
    <s v="รพช.F2 P30,000-60,000"/>
    <n v="2.7"/>
    <n v="2.17"/>
    <n v="0.84"/>
    <n v="35496812.57"/>
    <n v="12720430.800000001"/>
    <n v="0"/>
    <n v="0"/>
    <n v="0"/>
    <s v=""/>
    <x v="0"/>
    <n v="17026010.579999998"/>
    <n v="-3247678.48"/>
  </r>
  <r>
    <n v="518"/>
    <n v="8"/>
    <s v="เลย"/>
    <s v="11033"/>
    <s v="นาแห้ว,รพช."/>
    <s v="รพช."/>
    <n v="20"/>
    <s v="รพช.F3 P&lt;=15,000"/>
    <n v="1.26"/>
    <n v="1.07"/>
    <n v="0.18"/>
    <n v="3261749.05"/>
    <n v="2782148.55"/>
    <n v="2"/>
    <n v="0"/>
    <n v="0"/>
    <s v=""/>
    <x v="4"/>
    <n v="3513775.75"/>
    <n v="-10423935.26"/>
  </r>
  <r>
    <n v="519"/>
    <n v="8"/>
    <s v="เลย"/>
    <s v="11034"/>
    <s v="ภูเรือ,รพช."/>
    <s v="รพช."/>
    <n v="30"/>
    <s v="รพช.F2 P&lt;=30,000"/>
    <n v="3.07"/>
    <n v="2.81"/>
    <n v="0.61"/>
    <n v="21252002.66"/>
    <n v="6299291.9400000004"/>
    <n v="1"/>
    <n v="0"/>
    <n v="0"/>
    <s v=""/>
    <x v="1"/>
    <n v="8807601.3599999994"/>
    <n v="-3974555.9"/>
  </r>
  <r>
    <n v="520"/>
    <n v="8"/>
    <s v="เลย"/>
    <s v="11035"/>
    <s v="ท่าลี่,รพช."/>
    <s v="รพช."/>
    <n v="35"/>
    <s v="รพช.F2 P&lt;=30,000"/>
    <n v="3.54"/>
    <n v="3.21"/>
    <n v="0.71"/>
    <n v="33541752.859999999"/>
    <n v="-618054.06000000006"/>
    <n v="1"/>
    <n v="1"/>
    <n v="0"/>
    <n v="488.4"/>
    <x v="4"/>
    <n v="5143572.83"/>
    <n v="-3803979.59"/>
  </r>
  <r>
    <n v="521"/>
    <n v="8"/>
    <s v="เลย"/>
    <s v="11036"/>
    <s v="วังสะพุง,รพช."/>
    <s v="รพช."/>
    <n v="120"/>
    <s v="รพช.M2 B&gt;100"/>
    <n v="1.19"/>
    <n v="1.07"/>
    <n v="0.15"/>
    <n v="19974016.940000001"/>
    <n v="26587382.789999999"/>
    <n v="2"/>
    <n v="0"/>
    <n v="0"/>
    <s v=""/>
    <x v="4"/>
    <n v="34000104.920000002"/>
    <n v="-89986740.689999998"/>
  </r>
  <r>
    <n v="522"/>
    <n v="8"/>
    <s v="เลย"/>
    <s v="11037"/>
    <s v="ภูกระดึง,รพช."/>
    <s v="รพช."/>
    <n v="32"/>
    <s v="รพช.F2 P&lt;=30,000"/>
    <n v="1.56"/>
    <n v="1.43"/>
    <n v="0.52"/>
    <n v="10960275.43"/>
    <n v="4722920.97"/>
    <n v="1"/>
    <n v="0"/>
    <n v="0"/>
    <s v=""/>
    <x v="1"/>
    <n v="7175655.7999999998"/>
    <n v="-9387184.6400000006"/>
  </r>
  <r>
    <n v="523"/>
    <n v="8"/>
    <s v="เลย"/>
    <s v="11038"/>
    <s v="ภูหลวง,รพช."/>
    <s v="รพช."/>
    <n v="40"/>
    <s v="รพช.F2 P&lt;=30,000"/>
    <n v="1.5"/>
    <n v="1.37"/>
    <n v="0.19"/>
    <n v="13200516.199999999"/>
    <n v="5368930.0800000001"/>
    <n v="1"/>
    <n v="0"/>
    <n v="0"/>
    <s v=""/>
    <x v="1"/>
    <n v="7856328.8600000003"/>
    <n v="-21207175.969999999"/>
  </r>
  <r>
    <n v="524"/>
    <n v="8"/>
    <s v="เลย"/>
    <s v="11039"/>
    <s v="ผาขาว,รพช."/>
    <s v="รพช."/>
    <n v="40"/>
    <s v="รพช.F2 P30,000-60,000"/>
    <n v="1.07"/>
    <n v="0.95"/>
    <n v="0.19"/>
    <n v="2343400.39"/>
    <n v="9067490.5399999991"/>
    <n v="3"/>
    <n v="0"/>
    <n v="0"/>
    <s v=""/>
    <x v="2"/>
    <n v="14850773.539999999"/>
    <n v="-27100514.280000001"/>
  </r>
  <r>
    <n v="525"/>
    <n v="8"/>
    <s v="เลย"/>
    <s v="11447"/>
    <s v="สมเด็จพระยุพราชด่านซ้าย,รพช."/>
    <s v="รพช."/>
    <n v="60"/>
    <s v="รพช.M2 B&lt;=100"/>
    <n v="1.58"/>
    <n v="1.47"/>
    <n v="0.56999999999999995"/>
    <n v="31790087.07"/>
    <n v="16348736.25"/>
    <n v="1"/>
    <n v="0"/>
    <n v="0"/>
    <s v=""/>
    <x v="1"/>
    <n v="19689849.629999999"/>
    <n v="-23537423.73"/>
  </r>
  <r>
    <n v="526"/>
    <n v="8"/>
    <s v="เลย"/>
    <s v="14133"/>
    <s v="เอราวัณ,รพช."/>
    <s v="รพช."/>
    <n v="32"/>
    <s v="รพช.F2 P30,000-60,000"/>
    <n v="3.84"/>
    <n v="3.55"/>
    <n v="2.04"/>
    <n v="38184348.859999999"/>
    <n v="-6142255.3899999997"/>
    <n v="0"/>
    <n v="1"/>
    <n v="0"/>
    <n v="55.9"/>
    <x v="1"/>
    <n v="-1713060.25"/>
    <n v="14040869.699999999"/>
  </r>
  <r>
    <n v="527"/>
    <n v="8"/>
    <s v="เลย"/>
    <s v="28861"/>
    <s v="หนองหิน,รพช."/>
    <s v="รพช."/>
    <n v="30"/>
    <s v="รพช.F2 P&lt;=30,000"/>
    <n v="1.85"/>
    <n v="1.59"/>
    <n v="0.5"/>
    <n v="12403486.75"/>
    <n v="-3089468.46"/>
    <n v="1"/>
    <n v="1"/>
    <n v="0"/>
    <n v="36.1"/>
    <x v="4"/>
    <n v="984728.46"/>
    <n v="-7360323.3099999996"/>
  </r>
  <r>
    <n v="528"/>
    <n v="8"/>
    <s v="สกลนคร"/>
    <s v="10710"/>
    <s v="สกลนคร,รพศ."/>
    <s v="รพศ."/>
    <n v="907"/>
    <s v="รพศ.A B&gt;700to1000"/>
    <n v="5.34"/>
    <n v="4.82"/>
    <n v="0.64"/>
    <n v="1256923373.8099999"/>
    <n v="654829583.12"/>
    <n v="1"/>
    <n v="0"/>
    <n v="0"/>
    <s v=""/>
    <x v="1"/>
    <n v="728102388.05999994"/>
    <n v="-107930735.91"/>
  </r>
  <r>
    <n v="529"/>
    <n v="8"/>
    <s v="สกลนคร"/>
    <s v="11089"/>
    <s v="กุสุมาลย์,รพช."/>
    <s v="รพช."/>
    <n v="40"/>
    <s v="รพช.F2 P30,000-60,000"/>
    <n v="6.74"/>
    <n v="6.4"/>
    <n v="4.28"/>
    <n v="64382388.780000001"/>
    <n v="16220705.77"/>
    <n v="0"/>
    <n v="0"/>
    <n v="0"/>
    <s v=""/>
    <x v="0"/>
    <n v="16203047.09"/>
    <n v="36776511.969999999"/>
  </r>
  <r>
    <n v="530"/>
    <n v="8"/>
    <s v="สกลนคร"/>
    <s v="11090"/>
    <s v="กุดบาก,รพช."/>
    <s v="รพช."/>
    <n v="39"/>
    <s v="รพช.F2 P&lt;=30,000"/>
    <n v="5.91"/>
    <n v="5.58"/>
    <n v="2.98"/>
    <n v="35351316.009999998"/>
    <n v="9129646.3699999992"/>
    <n v="0"/>
    <n v="0"/>
    <n v="0"/>
    <s v=""/>
    <x v="0"/>
    <n v="9264092.2200000007"/>
    <n v="14199424.91"/>
  </r>
  <r>
    <n v="531"/>
    <n v="8"/>
    <s v="สกลนคร"/>
    <s v="11091"/>
    <s v="พระอาจารย์ฝั้นอาจาโร,รพช."/>
    <s v="รพช."/>
    <n v="90"/>
    <s v="รพช.F1 P50,000-100,000"/>
    <n v="2.37"/>
    <n v="1.99"/>
    <n v="0.43"/>
    <n v="72972237.390000001"/>
    <n v="84540486.180000007"/>
    <n v="1"/>
    <n v="0"/>
    <n v="0"/>
    <s v=""/>
    <x v="1"/>
    <n v="89042768.120000005"/>
    <n v="-30164878.16"/>
  </r>
  <r>
    <n v="532"/>
    <n v="8"/>
    <s v="สกลนคร"/>
    <s v="11092"/>
    <s v="พังโคน,รพช."/>
    <s v="รพช."/>
    <n v="107"/>
    <s v="รพช.M2 B&gt;100"/>
    <n v="2.94"/>
    <n v="2.63"/>
    <n v="0.67"/>
    <n v="48706503.159999996"/>
    <n v="14986935.65"/>
    <n v="1"/>
    <n v="0"/>
    <n v="0"/>
    <s v=""/>
    <x v="1"/>
    <n v="17211941.960000001"/>
    <n v="-8376175.71"/>
  </r>
  <r>
    <n v="533"/>
    <n v="8"/>
    <s v="สกลนคร"/>
    <s v="11093"/>
    <s v="วาริชภูมิ,รพช."/>
    <s v="รพช."/>
    <n v="43"/>
    <s v="รพช.F2 P30,000-60,000"/>
    <n v="3.07"/>
    <n v="2.7"/>
    <n v="0.6"/>
    <n v="25611372.82"/>
    <n v="5727210.79"/>
    <n v="1"/>
    <n v="0"/>
    <n v="0"/>
    <s v=""/>
    <x v="1"/>
    <n v="7174020.1200000001"/>
    <n v="-4897935.4800000004"/>
  </r>
  <r>
    <n v="534"/>
    <n v="8"/>
    <s v="สกลนคร"/>
    <s v="11094"/>
    <s v="นิคมน้ำอูน,รพช."/>
    <s v="รพช."/>
    <n v="15"/>
    <s v="รพช.F3 P&lt;=15,000"/>
    <n v="3.28"/>
    <n v="3.05"/>
    <n v="1.42"/>
    <n v="12854887.039999999"/>
    <n v="-3828800.31"/>
    <n v="0"/>
    <n v="1"/>
    <n v="0"/>
    <n v="30.2"/>
    <x v="1"/>
    <n v="-3362223.6"/>
    <n v="2287675.87"/>
  </r>
  <r>
    <n v="535"/>
    <n v="8"/>
    <s v="สกลนคร"/>
    <s v="11095"/>
    <s v="วานรนิวาส,รพท."/>
    <s v="รพท."/>
    <n v="264"/>
    <s v="รพท.M1 B&gt;200"/>
    <n v="3.67"/>
    <n v="3.42"/>
    <n v="0.67"/>
    <n v="212471052.25"/>
    <n v="120594988.14"/>
    <n v="1"/>
    <n v="0"/>
    <n v="0"/>
    <s v=""/>
    <x v="1"/>
    <n v="152143459.03"/>
    <n v="-26113017.140000001"/>
  </r>
  <r>
    <n v="536"/>
    <n v="8"/>
    <s v="สกลนคร"/>
    <s v="11096"/>
    <s v="คำตากล้า,รพช."/>
    <s v="รพช."/>
    <n v="40"/>
    <s v="รพช.F2 P30,000-60,000"/>
    <n v="5.01"/>
    <n v="4.66"/>
    <n v="2.08"/>
    <n v="50919659.200000003"/>
    <n v="11931234.27"/>
    <n v="0"/>
    <n v="0"/>
    <n v="0"/>
    <s v=""/>
    <x v="0"/>
    <n v="17156637.030000001"/>
    <n v="13564592.869999999"/>
  </r>
  <r>
    <n v="537"/>
    <n v="8"/>
    <s v="สกลนคร"/>
    <s v="11097"/>
    <s v="พระอาจารย์มั่น ภูริทัตโต,รพช."/>
    <s v="รพช."/>
    <n v="82"/>
    <s v="รพช.F1 P50,000-100,000"/>
    <n v="2.89"/>
    <n v="2.67"/>
    <n v="0.64"/>
    <n v="53290252.390000001"/>
    <n v="38358740.689999998"/>
    <n v="1"/>
    <n v="0"/>
    <n v="0"/>
    <s v=""/>
    <x v="1"/>
    <n v="47116744.810000002"/>
    <n v="-10437465.539999999"/>
  </r>
  <r>
    <n v="538"/>
    <n v="8"/>
    <s v="สกลนคร"/>
    <s v="11098"/>
    <s v="อากาศอำนวย,รพช."/>
    <s v="รพช."/>
    <n v="82"/>
    <s v="รพช.F1 P50,000-100,000"/>
    <n v="2.04"/>
    <n v="1.85"/>
    <n v="0.41"/>
    <n v="35966188.090000004"/>
    <n v="23001489.73"/>
    <n v="1"/>
    <n v="0"/>
    <n v="0"/>
    <s v=""/>
    <x v="1"/>
    <n v="27225552.879999999"/>
    <n v="-20475088"/>
  </r>
  <r>
    <n v="539"/>
    <n v="8"/>
    <s v="สกลนคร"/>
    <s v="11099"/>
    <s v="ส่องดาว,รพช."/>
    <s v="รพช."/>
    <n v="38"/>
    <s v="รพช.F2 P&lt;=30,000"/>
    <n v="5.0999999999999996"/>
    <n v="4.8"/>
    <n v="2.39"/>
    <n v="40265024.829999998"/>
    <n v="15802477.529999999"/>
    <n v="0"/>
    <n v="0"/>
    <n v="0"/>
    <s v=""/>
    <x v="0"/>
    <n v="17129377.280000001"/>
    <n v="13499080.630000001"/>
  </r>
  <r>
    <n v="540"/>
    <n v="8"/>
    <s v="สกลนคร"/>
    <s v="11100"/>
    <s v="เต่างอย,รพช."/>
    <s v="รพช."/>
    <n v="35"/>
    <s v="รพช.F2 P&lt;=30,000"/>
    <n v="3.02"/>
    <n v="2.78"/>
    <n v="1.21"/>
    <n v="16246208.48"/>
    <n v="2385311.64"/>
    <n v="0"/>
    <n v="0"/>
    <n v="0"/>
    <s v=""/>
    <x v="0"/>
    <n v="2245000.88"/>
    <n v="1338448.0900000001"/>
  </r>
  <r>
    <n v="541"/>
    <n v="8"/>
    <s v="สกลนคร"/>
    <s v="11101"/>
    <s v="โคกศรีสุพรรณ,รพช."/>
    <s v="รพช."/>
    <n v="42"/>
    <s v="รพช.F2 P&lt;=30,000"/>
    <n v="4.22"/>
    <n v="3.99"/>
    <n v="2.23"/>
    <n v="44124545.5"/>
    <n v="9755982.5"/>
    <n v="0"/>
    <n v="0"/>
    <n v="0"/>
    <s v=""/>
    <x v="0"/>
    <n v="14338512.140000001"/>
    <n v="16704847.939999999"/>
  </r>
  <r>
    <n v="542"/>
    <n v="8"/>
    <s v="สกลนคร"/>
    <s v="11102"/>
    <s v="เจริญศิลป์,รพช."/>
    <s v="รพช."/>
    <n v="40"/>
    <s v="รพช.F2 P30,000-60,000"/>
    <n v="2.77"/>
    <n v="2.58"/>
    <n v="1.01"/>
    <n v="30645521.969999999"/>
    <n v="15484856.689999999"/>
    <n v="0"/>
    <n v="0"/>
    <n v="0"/>
    <s v=""/>
    <x v="0"/>
    <n v="19810774.609999999"/>
    <n v="220534.76"/>
  </r>
  <r>
    <n v="543"/>
    <n v="8"/>
    <s v="สกลนคร"/>
    <s v="11103"/>
    <s v="โพนนาแก้ว,รพช."/>
    <s v="รพช."/>
    <n v="34"/>
    <s v="รพช.F2 P&lt;=30,000"/>
    <n v="8.89"/>
    <n v="8.25"/>
    <n v="4.49"/>
    <n v="46632701.159999996"/>
    <n v="7271648.1200000001"/>
    <n v="0"/>
    <n v="0"/>
    <n v="0"/>
    <s v=""/>
    <x v="0"/>
    <n v="13453541.859999999"/>
    <n v="20660032.309999999"/>
  </r>
  <r>
    <n v="544"/>
    <n v="8"/>
    <s v="สกลนคร"/>
    <s v="11450"/>
    <s v="สมเด็จพระยุพราชสว่างแดนดิน,รพท."/>
    <s v="รพท."/>
    <n v="276"/>
    <s v="รพท.S B&lt;=400"/>
    <n v="6.5"/>
    <n v="5.88"/>
    <n v="3.38"/>
    <n v="366805255.76999998"/>
    <n v="117475985.79000001"/>
    <n v="0"/>
    <n v="0"/>
    <n v="0"/>
    <s v=""/>
    <x v="0"/>
    <n v="141224372.81999999"/>
    <n v="157769995.53"/>
  </r>
  <r>
    <n v="545"/>
    <n v="8"/>
    <s v="สกลนคร"/>
    <s v="21323"/>
    <s v="พระอาจารย์แบน  ธนากโร,รพช."/>
    <s v="รพช."/>
    <n v="40"/>
    <s v="รพช.F2 P&lt;=30,000"/>
    <n v="6.8"/>
    <n v="6.45"/>
    <n v="4.7"/>
    <n v="55779042.850000001"/>
    <n v="6140554.3399999999"/>
    <n v="0"/>
    <n v="0"/>
    <n v="0"/>
    <s v=""/>
    <x v="0"/>
    <n v="11164601.75"/>
    <n v="35393165.689999998"/>
  </r>
  <r>
    <n v="546"/>
    <n v="8"/>
    <s v="หนองคาย"/>
    <s v="10706"/>
    <s v="หนองคาย,รพท."/>
    <s v="รพท."/>
    <n v="420"/>
    <s v="รพท.S B&gt;400"/>
    <n v="6.43"/>
    <n v="6"/>
    <n v="3.62"/>
    <n v="818069961.04999995"/>
    <n v="169949597.72"/>
    <n v="0"/>
    <n v="0"/>
    <n v="0"/>
    <s v=""/>
    <x v="0"/>
    <n v="247290194.52000001"/>
    <n v="394372419.19999999"/>
  </r>
  <r>
    <n v="547"/>
    <n v="8"/>
    <s v="หนองคาย"/>
    <s v="11042"/>
    <s v="โพนพิสัย,รพช."/>
    <s v="รพช."/>
    <n v="129"/>
    <s v="รพช.M2 B&gt;100"/>
    <n v="1.49"/>
    <n v="1.28"/>
    <n v="0.21"/>
    <n v="34653391.530000001"/>
    <n v="22712437.600000001"/>
    <n v="2"/>
    <n v="0"/>
    <n v="0"/>
    <s v=""/>
    <x v="4"/>
    <n v="31856891.600000001"/>
    <n v="-56157221.520000003"/>
  </r>
  <r>
    <n v="548"/>
    <n v="8"/>
    <s v="หนองคาย"/>
    <s v="11044"/>
    <s v="ศรีเชียงใหม่,รพช."/>
    <s v="รพช."/>
    <n v="30"/>
    <s v="รพช.F2 P&lt;=30,000"/>
    <n v="1.22"/>
    <n v="1.1100000000000001"/>
    <n v="0.21"/>
    <n v="5369844.8399999999"/>
    <n v="4940627.93"/>
    <n v="2"/>
    <n v="0"/>
    <n v="0"/>
    <s v=""/>
    <x v="4"/>
    <n v="4668418.03"/>
    <n v="-19012773.920000002"/>
  </r>
  <r>
    <n v="549"/>
    <n v="8"/>
    <s v="หนองคาย"/>
    <s v="11045"/>
    <s v="สังคม,รพช."/>
    <s v="รพช."/>
    <n v="30"/>
    <s v="รพช.F2 P&lt;=30,000"/>
    <n v="1.68"/>
    <n v="1.48"/>
    <n v="0.24"/>
    <n v="16843753.449999999"/>
    <n v="11185022.4"/>
    <n v="1"/>
    <n v="0"/>
    <n v="0"/>
    <s v=""/>
    <x v="1"/>
    <n v="19382538.489999998"/>
    <n v="-18872418.41"/>
  </r>
  <r>
    <n v="550"/>
    <n v="8"/>
    <s v="หนองคาย"/>
    <s v="11448"/>
    <s v="สมเด็จพระยุพราชท่าบ่อ,รพท."/>
    <s v="รพท."/>
    <n v="266"/>
    <s v="รพท.M1 B&gt;200"/>
    <n v="1.47"/>
    <n v="1.32"/>
    <n v="0.41"/>
    <n v="90282448.269999996"/>
    <n v="229529259.22999999"/>
    <n v="2"/>
    <n v="0"/>
    <n v="0"/>
    <s v=""/>
    <x v="4"/>
    <n v="126223439.31"/>
    <n v="-113364497.73"/>
  </r>
  <r>
    <n v="551"/>
    <n v="8"/>
    <s v="หนองคาย"/>
    <s v="21356"/>
    <s v="สระใคร,รพช."/>
    <s v="รพช."/>
    <n v="30"/>
    <s v="รพช.F2 P&lt;=30,000"/>
    <n v="7.33"/>
    <n v="6.84"/>
    <n v="4.41"/>
    <n v="35906813.509999998"/>
    <n v="5145960.66"/>
    <n v="0"/>
    <n v="0"/>
    <n v="0"/>
    <s v=""/>
    <x v="0"/>
    <n v="5759500.9199999999"/>
    <n v="18498205.899999999"/>
  </r>
  <r>
    <n v="552"/>
    <n v="8"/>
    <s v="หนองคาย"/>
    <s v="28778"/>
    <s v="โพธิ์ตาก,รพช."/>
    <s v="รพช."/>
    <n v="15"/>
    <s v="รพช.F3 P&lt;=15,000"/>
    <n v="1.1399999999999999"/>
    <n v="1.04"/>
    <n v="0.23"/>
    <n v="2830874.58"/>
    <n v="886404.37"/>
    <n v="2"/>
    <n v="0"/>
    <n v="0"/>
    <s v=""/>
    <x v="4"/>
    <n v="6607589.5899999999"/>
    <n v="-15469419.42"/>
  </r>
  <r>
    <n v="553"/>
    <n v="8"/>
    <s v="หนองคาย"/>
    <s v="28811"/>
    <s v="เฝ้าไร่,รพช."/>
    <s v="รพช."/>
    <n v="30"/>
    <s v="รพช.F2 P30,000-60,000"/>
    <n v="2.27"/>
    <n v="1.93"/>
    <n v="0.9"/>
    <n v="28726797.210000001"/>
    <n v="5827728.9800000004"/>
    <n v="0"/>
    <n v="0"/>
    <n v="0"/>
    <s v=""/>
    <x v="0"/>
    <n v="5601302.8300000001"/>
    <n v="-2908188.22"/>
  </r>
  <r>
    <n v="554"/>
    <n v="8"/>
    <s v="หนองคาย"/>
    <s v="28815"/>
    <s v="รัตนวาปี,รพช."/>
    <s v="รพช."/>
    <n v="30"/>
    <s v="รพช.F2 P&lt;=30,000"/>
    <n v="3.08"/>
    <n v="2.74"/>
    <n v="0.54"/>
    <n v="25286598.16"/>
    <n v="14045529.49"/>
    <n v="1"/>
    <n v="0"/>
    <n v="0"/>
    <s v=""/>
    <x v="1"/>
    <n v="13282378.48"/>
    <n v="-5654401.2199999997"/>
  </r>
  <r>
    <n v="555"/>
    <n v="8"/>
    <s v="หนองบัวลำภู"/>
    <s v="10704"/>
    <s v="หนองบัวลำภู,รพท."/>
    <s v="รพท."/>
    <n v="353"/>
    <s v="รพท.S B&lt;=400"/>
    <n v="5.2"/>
    <n v="4.88"/>
    <n v="2.4"/>
    <n v="500741710.63999999"/>
    <n v="170596932.94999999"/>
    <n v="0"/>
    <n v="0"/>
    <n v="0"/>
    <s v=""/>
    <x v="0"/>
    <n v="198885802.24000001"/>
    <n v="172370939.52000001"/>
  </r>
  <r>
    <n v="556"/>
    <n v="8"/>
    <s v="หนองบัวลำภู"/>
    <s v="10991"/>
    <s v="นากลาง,รพช."/>
    <s v="รพช."/>
    <n v="60"/>
    <s v="รพช.F1 P50,000-100,000"/>
    <n v="2.1"/>
    <n v="1.89"/>
    <n v="0.66"/>
    <n v="40418965.659999996"/>
    <n v="10420232.289999999"/>
    <n v="1"/>
    <n v="0"/>
    <n v="0"/>
    <s v=""/>
    <x v="1"/>
    <n v="13910787.33"/>
    <n v="-12393163.26"/>
  </r>
  <r>
    <n v="557"/>
    <n v="8"/>
    <s v="หนองบัวลำภู"/>
    <s v="10992"/>
    <s v="โนนสัง,รพช."/>
    <s v="รพช."/>
    <n v="40"/>
    <s v="รพช.F2 P30,000-60,000"/>
    <n v="3.28"/>
    <n v="2.83"/>
    <n v="1.05"/>
    <n v="32182496.399999999"/>
    <n v="2937615.47"/>
    <n v="0"/>
    <n v="0"/>
    <n v="0"/>
    <s v=""/>
    <x v="0"/>
    <n v="10668126.529999999"/>
    <n v="763778.26"/>
  </r>
  <r>
    <n v="558"/>
    <n v="8"/>
    <s v="หนองบัวลำภู"/>
    <s v="10993"/>
    <s v="ศรีบุญเรือง,รพช."/>
    <s v="รพช."/>
    <n v="90"/>
    <s v="รพช.M2 B&lt;=100"/>
    <n v="1.33"/>
    <n v="1.21"/>
    <n v="0.25"/>
    <n v="19485023.640000001"/>
    <n v="3861496"/>
    <n v="2"/>
    <n v="0"/>
    <n v="0"/>
    <s v=""/>
    <x v="4"/>
    <n v="11757160.16"/>
    <n v="-44394211.789999999"/>
  </r>
  <r>
    <n v="559"/>
    <n v="8"/>
    <s v="หนองบัวลำภู"/>
    <s v="10994"/>
    <s v="สุวรรณคูหา,รพช."/>
    <s v="รพช."/>
    <n v="40"/>
    <s v="รพช.F1 P50,000-100,000"/>
    <n v="1.97"/>
    <n v="1.71"/>
    <n v="0.49"/>
    <n v="25698877.969999999"/>
    <n v="576217.56000000006"/>
    <n v="1"/>
    <n v="0"/>
    <n v="0"/>
    <s v=""/>
    <x v="1"/>
    <n v="3148360.75"/>
    <n v="-14186284.189999999"/>
  </r>
  <r>
    <n v="560"/>
    <n v="8"/>
    <s v="หนองบัวลำภู"/>
    <s v="23367"/>
    <s v="นาวังเฉลิมพระเกียรติ ๘๐ พรรษา,รพช."/>
    <s v="รพช."/>
    <n v="30"/>
    <s v="รพช.F2 P&lt;=30,000"/>
    <n v="1.63"/>
    <n v="1.46"/>
    <n v="0.41"/>
    <n v="14334867.09"/>
    <n v="-10974286.93"/>
    <n v="1"/>
    <n v="1"/>
    <n v="0"/>
    <n v="11.7"/>
    <x v="4"/>
    <n v="-4826150.12"/>
    <n v="-13523046.67"/>
  </r>
  <r>
    <n v="561"/>
    <n v="8"/>
    <s v="อุดรธานี"/>
    <s v="10671"/>
    <s v="อุดรธานี,รพศ."/>
    <s v="รพศ."/>
    <n v="1143"/>
    <s v="รพศ.A B&gt;1000"/>
    <n v="2.92"/>
    <n v="2.65"/>
    <n v="1.23"/>
    <n v="1819049195.6099999"/>
    <n v="264854162.91"/>
    <n v="0"/>
    <n v="0"/>
    <n v="0"/>
    <s v=""/>
    <x v="0"/>
    <n v="443180386.02999997"/>
    <n v="219519560.06999999"/>
  </r>
  <r>
    <n v="562"/>
    <n v="8"/>
    <s v="อุดรธานี"/>
    <s v="11013"/>
    <s v="กุดจับ,รพช."/>
    <s v="รพช."/>
    <n v="60"/>
    <s v="รพช.F1 P50,000-100,000"/>
    <n v="1.26"/>
    <n v="1.1200000000000001"/>
    <n v="0.23"/>
    <n v="10586690.15"/>
    <n v="10995028.130000001"/>
    <n v="2"/>
    <n v="0"/>
    <n v="0"/>
    <s v=""/>
    <x v="4"/>
    <n v="13701048.09"/>
    <n v="-31265862.350000001"/>
  </r>
  <r>
    <n v="563"/>
    <n v="8"/>
    <s v="อุดรธานี"/>
    <s v="11014"/>
    <s v="หนองวัวซอ,รพช."/>
    <s v="รพช."/>
    <n v="60"/>
    <s v="รพช.F1 P&lt;=50,000"/>
    <n v="1.18"/>
    <n v="1.05"/>
    <n v="0.28000000000000003"/>
    <n v="6621729.2599999998"/>
    <n v="11209501.02"/>
    <n v="2"/>
    <n v="0"/>
    <n v="0"/>
    <s v=""/>
    <x v="4"/>
    <n v="14874212.810000001"/>
    <n v="-26250735.530000001"/>
  </r>
  <r>
    <n v="564"/>
    <n v="8"/>
    <s v="อุดรธานี"/>
    <s v="11015"/>
    <s v="กุมภวาปี,รพท."/>
    <s v="รพท."/>
    <n v="280"/>
    <s v="รพท.S B&lt;=400"/>
    <n v="1.82"/>
    <n v="1.7"/>
    <n v="0.71"/>
    <n v="168302710.81999999"/>
    <n v="27127707.620000001"/>
    <n v="1"/>
    <n v="0"/>
    <n v="0"/>
    <s v=""/>
    <x v="1"/>
    <n v="71935494.439999998"/>
    <n v="-59261447"/>
  </r>
  <r>
    <n v="565"/>
    <n v="8"/>
    <s v="อุดรธานี"/>
    <s v="11016"/>
    <s v="ห้วยเกิ้ง,รพช."/>
    <s v="รพช."/>
    <n v="8"/>
    <s v="รพช.F3 P&lt;=15,000"/>
    <n v="2.76"/>
    <n v="2.4700000000000002"/>
    <n v="1.49"/>
    <n v="9166279.8499999996"/>
    <n v="-5607217.1399999997"/>
    <n v="0"/>
    <n v="1"/>
    <n v="0"/>
    <n v="14.7"/>
    <x v="1"/>
    <n v="-865253.52"/>
    <n v="2532240.35"/>
  </r>
  <r>
    <n v="566"/>
    <n v="8"/>
    <s v="อุดรธานี"/>
    <s v="11017"/>
    <s v="โนนสะอาด,รพช."/>
    <s v="รพช."/>
    <n v="40"/>
    <s v="รพช.F2 P30,000-60,000"/>
    <n v="1.22"/>
    <n v="1.1100000000000001"/>
    <n v="0.41"/>
    <n v="7818601.0099999998"/>
    <n v="3426451.64"/>
    <n v="2"/>
    <n v="0"/>
    <n v="0"/>
    <s v=""/>
    <x v="4"/>
    <n v="10256474.039999999"/>
    <n v="-20918852.620000001"/>
  </r>
  <r>
    <n v="567"/>
    <n v="8"/>
    <s v="อุดรธานี"/>
    <s v="11018"/>
    <s v="หนองหาน,รพช."/>
    <s v="รพช."/>
    <n v="137"/>
    <s v="รพช.M2 B&gt;100"/>
    <n v="1.27"/>
    <n v="1.1499999999999999"/>
    <n v="0.32"/>
    <n v="26798772.77"/>
    <n v="22833173.449999999"/>
    <n v="2"/>
    <n v="0"/>
    <n v="0"/>
    <s v=""/>
    <x v="4"/>
    <n v="44621637.18"/>
    <n v="-67363223.870000005"/>
  </r>
  <r>
    <n v="568"/>
    <n v="8"/>
    <s v="อุดรธานี"/>
    <s v="11019"/>
    <s v="ทุ่งฝน,รพช."/>
    <s v="รพช."/>
    <n v="30"/>
    <s v="รพช.F2 P&lt;=30,000"/>
    <n v="1.35"/>
    <n v="1.1100000000000001"/>
    <n v="0.4"/>
    <n v="6037014.6399999997"/>
    <n v="-1035903.23"/>
    <n v="2"/>
    <n v="1"/>
    <n v="0"/>
    <n v="52.4"/>
    <x v="2"/>
    <n v="3298520.41"/>
    <n v="-10247683.130000001"/>
  </r>
  <r>
    <n v="569"/>
    <n v="8"/>
    <s v="อุดรธานี"/>
    <s v="11020"/>
    <s v="ไชยวาน,รพช."/>
    <s v="รพช."/>
    <n v="30"/>
    <s v="รพช.F2 P&lt;=30,000"/>
    <n v="1.21"/>
    <n v="1.03"/>
    <n v="0.13"/>
    <n v="4230878.4400000004"/>
    <n v="3855801.76"/>
    <n v="2"/>
    <n v="0"/>
    <n v="0"/>
    <s v=""/>
    <x v="4"/>
    <n v="6180860.96"/>
    <n v="-17432685.41"/>
  </r>
  <r>
    <n v="570"/>
    <n v="8"/>
    <s v="อุดรธานี"/>
    <s v="11021"/>
    <s v="ศรีธาตุ,รพช."/>
    <s v="รพช."/>
    <n v="30"/>
    <s v="รพช.F2 P30,000-60,000"/>
    <n v="2.2599999999999998"/>
    <n v="1.99"/>
    <n v="0.81"/>
    <n v="26467393.77"/>
    <n v="1414750.68"/>
    <n v="0"/>
    <n v="0"/>
    <n v="0"/>
    <s v=""/>
    <x v="0"/>
    <n v="4219446.04"/>
    <n v="-4000053.01"/>
  </r>
  <r>
    <n v="571"/>
    <n v="8"/>
    <s v="อุดรธานี"/>
    <s v="11022"/>
    <s v="วังสามหมอ,รพช."/>
    <s v="รพช."/>
    <n v="55"/>
    <s v="รพช.F1 P&lt;=50,000"/>
    <n v="1.3"/>
    <n v="1.1000000000000001"/>
    <n v="0.27"/>
    <n v="13563449.84"/>
    <n v="-6038823.46"/>
    <n v="2"/>
    <n v="1"/>
    <n v="0"/>
    <n v="20.2"/>
    <x v="2"/>
    <n v="-1569333.14"/>
    <n v="-33473971.260000002"/>
  </r>
  <r>
    <n v="572"/>
    <n v="8"/>
    <s v="อุดรธานี"/>
    <s v="11023"/>
    <s v="บ้านผือ,รพช."/>
    <s v="รพช."/>
    <n v="126"/>
    <s v="รพช.M2 B&gt;100"/>
    <n v="1.24"/>
    <n v="1.07"/>
    <n v="0.4"/>
    <n v="21816513.780000001"/>
    <n v="3311726.47"/>
    <n v="2"/>
    <n v="0"/>
    <n v="0"/>
    <s v=""/>
    <x v="4"/>
    <n v="18623686.84"/>
    <n v="-53817564.619999997"/>
  </r>
  <r>
    <n v="573"/>
    <n v="8"/>
    <s v="อุดรธานี"/>
    <s v="11024"/>
    <s v="น้ำโสม,รพช."/>
    <s v="รพช."/>
    <n v="60"/>
    <s v="รพช.F2 P30,000-60,000"/>
    <n v="2.99"/>
    <n v="2.81"/>
    <n v="1.6"/>
    <n v="58914399.780000001"/>
    <n v="10227188.99"/>
    <n v="0"/>
    <n v="0"/>
    <n v="0"/>
    <s v=""/>
    <x v="0"/>
    <n v="12406007.039999999"/>
    <n v="17912374.879999999"/>
  </r>
  <r>
    <n v="574"/>
    <n v="8"/>
    <s v="อุดรธานี"/>
    <s v="11025"/>
    <s v="เพ็ญ,รพช."/>
    <s v="รพช."/>
    <n v="114"/>
    <s v="รพช.M2 B&gt;100"/>
    <n v="1.77"/>
    <n v="1.57"/>
    <n v="0.6"/>
    <n v="39290212.990000002"/>
    <n v="8427227"/>
    <n v="1"/>
    <n v="0"/>
    <n v="0"/>
    <s v=""/>
    <x v="1"/>
    <n v="16249735.32"/>
    <n v="-20474207.789999999"/>
  </r>
  <r>
    <n v="575"/>
    <n v="8"/>
    <s v="อุดรธานี"/>
    <s v="11026"/>
    <s v="สร้างคอม,รพช."/>
    <s v="รพช."/>
    <n v="30"/>
    <s v="รพช.F2 P&lt;=30,000"/>
    <n v="1.35"/>
    <n v="1.21"/>
    <n v="0.34"/>
    <n v="7296347.8700000001"/>
    <n v="1582261.08"/>
    <n v="2"/>
    <n v="0"/>
    <n v="0"/>
    <s v=""/>
    <x v="4"/>
    <n v="4923053.05"/>
    <n v="-13662838.560000001"/>
  </r>
  <r>
    <n v="576"/>
    <n v="8"/>
    <s v="อุดรธานี"/>
    <s v="11027"/>
    <s v="หนองแสง,รพช."/>
    <s v="รพช."/>
    <n v="30"/>
    <s v="รพช.F2 P&lt;=30,000"/>
    <n v="1.38"/>
    <n v="1.26"/>
    <n v="0.35"/>
    <n v="8520588.9000000004"/>
    <n v="710890.25"/>
    <n v="2"/>
    <n v="0"/>
    <n v="0"/>
    <s v=""/>
    <x v="4"/>
    <n v="3361234.19"/>
    <n v="-15677035.83"/>
  </r>
  <r>
    <n v="577"/>
    <n v="8"/>
    <s v="อุดรธานี"/>
    <s v="11028"/>
    <s v="นายูง,รพช."/>
    <s v="รพช."/>
    <n v="30"/>
    <s v="รพช.F2 P&lt;=30,000"/>
    <n v="1.49"/>
    <n v="1.26"/>
    <n v="0.51"/>
    <n v="9553566.6500000004"/>
    <n v="2724653.37"/>
    <n v="2"/>
    <n v="0"/>
    <n v="0"/>
    <s v=""/>
    <x v="4"/>
    <n v="3936784.51"/>
    <n v="-9574915.8599999994"/>
  </r>
  <r>
    <n v="578"/>
    <n v="8"/>
    <s v="อุดรธานี"/>
    <s v="11029"/>
    <s v="พิบูลย์รักษ์,รพช."/>
    <s v="รพช."/>
    <n v="30"/>
    <s v="รพช.F2 P&lt;=30,000"/>
    <n v="1.75"/>
    <n v="1.64"/>
    <n v="0.6"/>
    <n v="10007235.390000001"/>
    <n v="3564826.76"/>
    <n v="1"/>
    <n v="0"/>
    <n v="0"/>
    <s v=""/>
    <x v="1"/>
    <n v="6447408.96"/>
    <n v="-5397147.9800000004"/>
  </r>
  <r>
    <n v="579"/>
    <n v="8"/>
    <s v="อุดรธานี"/>
    <s v="11446"/>
    <s v="สมเด็จพระยุพราชบ้านดุง,รพช."/>
    <s v="รพช."/>
    <n v="139"/>
    <s v="รพช.M2 B&gt;100"/>
    <n v="1.21"/>
    <n v="1.02"/>
    <n v="0.24"/>
    <n v="22337911.129999999"/>
    <n v="20413930.690000001"/>
    <n v="2"/>
    <n v="0"/>
    <n v="0"/>
    <s v=""/>
    <x v="4"/>
    <n v="37909447.789999999"/>
    <n v="-79616033.870000005"/>
  </r>
  <r>
    <n v="580"/>
    <n v="8"/>
    <s v="อุดรธานี"/>
    <s v="25058"/>
    <s v="กู่แก้ว,รพช."/>
    <s v="รพช."/>
    <n v="30"/>
    <s v="รพช.F2 P&lt;=30,000"/>
    <n v="1.62"/>
    <n v="1.51"/>
    <n v="0.6"/>
    <n v="12561157.92"/>
    <n v="5843169.8799999999"/>
    <n v="1"/>
    <n v="0"/>
    <n v="0"/>
    <s v=""/>
    <x v="1"/>
    <n v="10737383.76"/>
    <n v="-8005655.4900000002"/>
  </r>
  <r>
    <n v="581"/>
    <n v="8"/>
    <s v="อุดรธานี"/>
    <s v="25059"/>
    <s v="ประจักษ์ศิลปาคม,รพช."/>
    <s v="รพช."/>
    <n v="30"/>
    <s v="รพช.F3 P15,000-25,000"/>
    <n v="2.9"/>
    <n v="2.7"/>
    <n v="1.46"/>
    <n v="23906797.379999999"/>
    <n v="2272825.52"/>
    <n v="0"/>
    <n v="0"/>
    <n v="0"/>
    <s v=""/>
    <x v="0"/>
    <n v="6536833.8499999996"/>
    <n v="5720613.2300000004"/>
  </r>
  <r>
    <n v="582"/>
    <n v="9"/>
    <s v="ชัยภูมิ"/>
    <s v="04007"/>
    <s v="ซับใหญ่,รพช."/>
    <s v="รพช."/>
    <n v="30"/>
    <s v="รพช.F3 P&lt;=15,000"/>
    <n v="3.92"/>
    <n v="3.43"/>
    <n v="1.75"/>
    <n v="16234764.810000001"/>
    <n v="-2317983.88"/>
    <n v="0"/>
    <n v="1"/>
    <n v="0"/>
    <n v="63"/>
    <x v="1"/>
    <n v="-2049294.48"/>
    <n v="4178909.92"/>
  </r>
  <r>
    <n v="583"/>
    <n v="9"/>
    <s v="ชัยภูมิ"/>
    <s v="10702"/>
    <s v="ชัยภูมิ,รพศ."/>
    <s v="รพศ."/>
    <n v="793"/>
    <s v="รพศ.A B&gt;700to1000"/>
    <n v="1.82"/>
    <n v="1.62"/>
    <n v="0.47"/>
    <n v="320527188.38999999"/>
    <n v="79368130.969999999"/>
    <n v="1"/>
    <n v="0"/>
    <n v="0"/>
    <s v=""/>
    <x v="1"/>
    <n v="131035787.12"/>
    <n v="-208739266.46000001"/>
  </r>
  <r>
    <n v="584"/>
    <n v="9"/>
    <s v="ชัยภูมิ"/>
    <s v="10970"/>
    <s v="บ้านเขว้า,รพช."/>
    <s v="รพช."/>
    <n v="36"/>
    <s v="รพช.F2 P30,000-60,000"/>
    <n v="2.41"/>
    <n v="2.25"/>
    <n v="1.34"/>
    <n v="36774339.630000003"/>
    <n v="-5947124.4699999997"/>
    <n v="0"/>
    <n v="1"/>
    <n v="0"/>
    <n v="55.6"/>
    <x v="1"/>
    <n v="-3652526.22"/>
    <n v="8298266.0700000003"/>
  </r>
  <r>
    <n v="585"/>
    <n v="9"/>
    <s v="ชัยภูมิ"/>
    <s v="10971"/>
    <s v="คอนสวรรค์,รพช."/>
    <s v="รพช."/>
    <n v="49"/>
    <s v="รพช.F2 P30,000-60,000"/>
    <n v="3.79"/>
    <n v="3.62"/>
    <n v="2.79"/>
    <n v="46992539.030000001"/>
    <n v="-10949691.619999999"/>
    <n v="0"/>
    <n v="1"/>
    <n v="0"/>
    <n v="38.6"/>
    <x v="1"/>
    <n v="-9130566.8499999996"/>
    <n v="30186335.420000002"/>
  </r>
  <r>
    <n v="586"/>
    <n v="9"/>
    <s v="ชัยภูมิ"/>
    <s v="10972"/>
    <s v="เกษตรสมบูรณ์,รพช."/>
    <s v="รพช."/>
    <n v="67"/>
    <s v="รพช.F1 P50,000-100,000"/>
    <n v="3.33"/>
    <n v="2.96"/>
    <n v="1.38"/>
    <n v="53968874.859999999"/>
    <n v="-9298111.5"/>
    <n v="0"/>
    <n v="1"/>
    <n v="0"/>
    <n v="52.2"/>
    <x v="1"/>
    <n v="-5184014.8"/>
    <n v="8862426.75"/>
  </r>
  <r>
    <n v="587"/>
    <n v="9"/>
    <s v="ชัยภูมิ"/>
    <s v="10973"/>
    <s v="หนองบัวแดง,รพช."/>
    <s v="รพช."/>
    <n v="120"/>
    <s v="รพช.M2 B&gt;100"/>
    <n v="1.72"/>
    <n v="1.46"/>
    <n v="0.56999999999999995"/>
    <n v="41402373.619999997"/>
    <n v="-29011986.699999999"/>
    <n v="1"/>
    <n v="1"/>
    <n v="0"/>
    <n v="12.8"/>
    <x v="4"/>
    <n v="-22275131.510000002"/>
    <n v="-24461602.609999999"/>
  </r>
  <r>
    <n v="588"/>
    <n v="9"/>
    <s v="ชัยภูมิ"/>
    <s v="10974"/>
    <s v="จัตุรัส,รพช."/>
    <s v="รพช."/>
    <n v="90"/>
    <s v="รพช.M2 B&lt;=100"/>
    <n v="1.57"/>
    <n v="1.35"/>
    <n v="0.47"/>
    <n v="26535466.859999999"/>
    <n v="6916031.1600000001"/>
    <n v="1"/>
    <n v="0"/>
    <n v="0"/>
    <s v=""/>
    <x v="1"/>
    <n v="13796924.529999999"/>
    <n v="-24968879.469999999"/>
  </r>
  <r>
    <n v="589"/>
    <n v="9"/>
    <s v="ชัยภูมิ"/>
    <s v="10975"/>
    <s v="บำเหน็จณรงค์,รพช."/>
    <s v="รพช."/>
    <n v="64"/>
    <s v="รพช.F1 P&lt;=50,000"/>
    <n v="4.3499999999999996"/>
    <n v="4.1399999999999997"/>
    <n v="2.78"/>
    <n v="59340103.670000002"/>
    <n v="2021785.56"/>
    <n v="0"/>
    <n v="0"/>
    <n v="0"/>
    <s v=""/>
    <x v="0"/>
    <n v="6364032.2400000002"/>
    <n v="31508415.68"/>
  </r>
  <r>
    <n v="590"/>
    <n v="9"/>
    <s v="ชัยภูมิ"/>
    <s v="10976"/>
    <s v="หนองบัวระเหว,รพช."/>
    <s v="รพช."/>
    <n v="40"/>
    <s v="รพช.F2 P&lt;=30,000"/>
    <n v="2.12"/>
    <n v="1.71"/>
    <n v="0.42"/>
    <n v="17770935.170000002"/>
    <n v="-3635405.91"/>
    <n v="1"/>
    <n v="1"/>
    <n v="0"/>
    <n v="43.9"/>
    <x v="4"/>
    <n v="-690240.13"/>
    <n v="-9172439.1600000001"/>
  </r>
  <r>
    <n v="591"/>
    <n v="9"/>
    <s v="ชัยภูมิ"/>
    <s v="10977"/>
    <s v="เทพสถิต,รพช."/>
    <s v="รพช."/>
    <n v="38"/>
    <s v="รพช.F2 P30,000-60,000"/>
    <n v="2.95"/>
    <n v="2.84"/>
    <n v="1.1200000000000001"/>
    <n v="60002534.93"/>
    <n v="8115571.3799999999"/>
    <n v="0"/>
    <n v="0"/>
    <n v="0"/>
    <s v=""/>
    <x v="0"/>
    <n v="9045749.3000000007"/>
    <n v="3835187.35"/>
  </r>
  <r>
    <n v="592"/>
    <n v="9"/>
    <s v="ชัยภูมิ"/>
    <s v="10978"/>
    <s v="ภูเขียวเฉลิมพระเกียรติ,รพท."/>
    <s v="รพท."/>
    <n v="324"/>
    <s v="รพท.M1 B&gt;200"/>
    <n v="2.4"/>
    <n v="2.12"/>
    <n v="1.03"/>
    <n v="159210388.86000001"/>
    <n v="13740290.27"/>
    <n v="0"/>
    <n v="0"/>
    <n v="0"/>
    <s v=""/>
    <x v="0"/>
    <n v="31364105.050000001"/>
    <n v="3455948.87"/>
  </r>
  <r>
    <n v="593"/>
    <n v="9"/>
    <s v="ชัยภูมิ"/>
    <s v="10979"/>
    <s v="บ้านแท่น,รพช."/>
    <s v="รพช."/>
    <n v="30"/>
    <s v="รพช.F2 P30,000-60,000"/>
    <n v="4.42"/>
    <n v="4.1399999999999997"/>
    <n v="2.76"/>
    <n v="44326165.32"/>
    <n v="-4232566.54"/>
    <n v="0"/>
    <n v="1"/>
    <n v="0"/>
    <n v="94.2"/>
    <x v="1"/>
    <n v="-587912"/>
    <n v="22833343.489999998"/>
  </r>
  <r>
    <n v="594"/>
    <n v="9"/>
    <s v="ชัยภูมิ"/>
    <s v="10980"/>
    <s v="แก้งคร้อ,รพช."/>
    <s v="รพช."/>
    <n v="120"/>
    <s v="รพช.M2 B&gt;100"/>
    <n v="6.96"/>
    <n v="6.59"/>
    <n v="4.0599999999999996"/>
    <n v="142709083.61000001"/>
    <n v="640797.24"/>
    <n v="0"/>
    <n v="0"/>
    <n v="0"/>
    <s v=""/>
    <x v="0"/>
    <n v="11143292.619999999"/>
    <n v="73315515.319999993"/>
  </r>
  <r>
    <n v="595"/>
    <n v="9"/>
    <s v="ชัยภูมิ"/>
    <s v="10981"/>
    <s v="คอนสาร,รพช."/>
    <s v="รพช."/>
    <n v="62"/>
    <s v="รพช.F1 P&lt;=50,000"/>
    <n v="2.29"/>
    <n v="1.92"/>
    <n v="1.1000000000000001"/>
    <n v="20164642.280000001"/>
    <n v="-15239785.140000001"/>
    <n v="0"/>
    <n v="1"/>
    <n v="0"/>
    <n v="11.9"/>
    <x v="1"/>
    <n v="-8360870.2999999998"/>
    <n v="1501309.18"/>
  </r>
  <r>
    <n v="596"/>
    <n v="9"/>
    <s v="ชัยภูมิ"/>
    <s v="10982"/>
    <s v="ภักดีชุมพล,รพช."/>
    <s v="รพช."/>
    <n v="44"/>
    <s v="รพช.F2 P&lt;=30,000"/>
    <n v="5.39"/>
    <n v="5.03"/>
    <n v="3.97"/>
    <n v="55368359.439999998"/>
    <n v="1854295.58"/>
    <n v="0"/>
    <n v="0"/>
    <n v="0"/>
    <s v=""/>
    <x v="0"/>
    <n v="4574174.25"/>
    <n v="36823710.869999997"/>
  </r>
  <r>
    <n v="597"/>
    <n v="9"/>
    <s v="ชัยภูมิ"/>
    <s v="10983"/>
    <s v="เนินสง่า,รพช."/>
    <s v="รพช."/>
    <n v="40"/>
    <s v="รพช.F2 P&lt;=30,000"/>
    <n v="1.53"/>
    <n v="1.41"/>
    <n v="0.57999999999999996"/>
    <n v="11195604.02"/>
    <n v="-4273498.82"/>
    <n v="1"/>
    <n v="1"/>
    <n v="0"/>
    <n v="23.5"/>
    <x v="4"/>
    <n v="-3287717.76"/>
    <n v="-8721368.0399999991"/>
  </r>
  <r>
    <n v="598"/>
    <n v="9"/>
    <s v="นครราชสีมา"/>
    <s v="10666"/>
    <s v="มหาราชนครราชสีมา,รพศ."/>
    <s v="รพศ."/>
    <n v="1478"/>
    <s v="รพศ.A B&gt;1000"/>
    <n v="3.69"/>
    <n v="3.1"/>
    <n v="2.0299999999999998"/>
    <n v="2836123381.6100001"/>
    <n v="-449273440.68000001"/>
    <n v="0"/>
    <n v="1"/>
    <n v="0"/>
    <n v="56.8"/>
    <x v="1"/>
    <n v="-115711661.41"/>
    <n v="1307382006.9400001"/>
  </r>
  <r>
    <n v="599"/>
    <n v="9"/>
    <s v="นครราชสีมา"/>
    <s v="10871"/>
    <s v="ครบุรี,รพช."/>
    <s v="รพช."/>
    <n v="156"/>
    <s v="รพช.M2 B&gt;100"/>
    <n v="2.93"/>
    <n v="2.6"/>
    <n v="1.7"/>
    <n v="75937499.379999995"/>
    <n v="-22800912.670000002"/>
    <n v="0"/>
    <n v="1"/>
    <n v="0"/>
    <n v="29.9"/>
    <x v="1"/>
    <n v="-11328201.4"/>
    <n v="27630358.5"/>
  </r>
  <r>
    <n v="600"/>
    <n v="9"/>
    <s v="นครราชสีมา"/>
    <s v="10872"/>
    <s v="เสิงสาง,รพช."/>
    <s v="รพช."/>
    <n v="60"/>
    <s v="รพช.F1 P50,000-100,000"/>
    <n v="5.58"/>
    <n v="5.15"/>
    <n v="4.12"/>
    <n v="74768314.290000007"/>
    <n v="-8976977.6899999995"/>
    <n v="0"/>
    <n v="1"/>
    <n v="0"/>
    <n v="74.900000000000006"/>
    <x v="1"/>
    <n v="-5685830.0700000003"/>
    <n v="50973613.170000002"/>
  </r>
  <r>
    <n v="601"/>
    <n v="9"/>
    <s v="นครราชสีมา"/>
    <s v="10873"/>
    <s v="คง,รพช."/>
    <s v="รพช."/>
    <n v="60"/>
    <s v="รพช.F2 P30,000-60,000"/>
    <n v="8.32"/>
    <n v="7.92"/>
    <n v="7.1"/>
    <n v="106656465.14"/>
    <n v="6869018.0300000003"/>
    <n v="0"/>
    <n v="0"/>
    <n v="0"/>
    <s v=""/>
    <x v="0"/>
    <n v="5897276.1900000004"/>
    <n v="88883669.090000004"/>
  </r>
  <r>
    <n v="602"/>
    <n v="9"/>
    <s v="นครราชสีมา"/>
    <s v="10874"/>
    <s v="บ้านเหลื่อม,รพช."/>
    <s v="รพช."/>
    <n v="35"/>
    <s v="รพช.F2 P&lt;=30,000"/>
    <n v="7.64"/>
    <n v="7.33"/>
    <n v="6.38"/>
    <n v="58827398.490000002"/>
    <n v="3417835.05"/>
    <n v="0"/>
    <n v="0"/>
    <n v="0"/>
    <s v=""/>
    <x v="0"/>
    <n v="5458279.4699999997"/>
    <n v="47668452.350000001"/>
  </r>
  <r>
    <n v="603"/>
    <n v="9"/>
    <s v="นครราชสีมา"/>
    <s v="10875"/>
    <s v="จักราช,รพช."/>
    <s v="รพช."/>
    <n v="90"/>
    <s v="รพช.F1 P50,000-100,000"/>
    <n v="1.54"/>
    <n v="1.18"/>
    <n v="0.59"/>
    <n v="11718157.439999999"/>
    <n v="-11518539.4"/>
    <n v="1"/>
    <n v="1"/>
    <n v="0"/>
    <n v="9.1"/>
    <x v="4"/>
    <n v="-7905365.8300000001"/>
    <n v="-8979850.6300000008"/>
  </r>
  <r>
    <n v="604"/>
    <n v="9"/>
    <s v="นครราชสีมา"/>
    <s v="10876"/>
    <s v="โชคชัย,รพช."/>
    <s v="รพช."/>
    <n v="91"/>
    <s v="รพช.M2 B&lt;=100"/>
    <n v="1.37"/>
    <n v="1.18"/>
    <n v="0.53"/>
    <n v="28452094.91"/>
    <n v="-29383238.579999998"/>
    <n v="2"/>
    <n v="1"/>
    <n v="0"/>
    <n v="8.6999999999999993"/>
    <x v="2"/>
    <n v="-10476332.810000001"/>
    <n v="-36459463.829999998"/>
  </r>
  <r>
    <n v="605"/>
    <n v="9"/>
    <s v="นครราชสีมา"/>
    <s v="10877"/>
    <s v="ด่านขุนทด,รพช."/>
    <s v="รพช."/>
    <n v="120"/>
    <s v="รพช.M2 B&gt;100"/>
    <n v="1.81"/>
    <n v="1.52"/>
    <n v="0.57999999999999996"/>
    <n v="36319842.460000001"/>
    <n v="-11264069.140000001"/>
    <n v="1"/>
    <n v="1"/>
    <n v="0"/>
    <n v="29"/>
    <x v="4"/>
    <n v="-10736572.539999999"/>
    <n v="-18826882.890000001"/>
  </r>
  <r>
    <n v="606"/>
    <n v="9"/>
    <s v="นครราชสีมา"/>
    <s v="10878"/>
    <s v="โนนไทย,รพช."/>
    <s v="รพช."/>
    <n v="75"/>
    <s v="รพช.F1 P50,000-100,000"/>
    <n v="5.0999999999999996"/>
    <n v="4.62"/>
    <n v="3.56"/>
    <n v="64298936.469999999"/>
    <n v="-14660409.99"/>
    <n v="0"/>
    <n v="1"/>
    <n v="0"/>
    <n v="39.4"/>
    <x v="1"/>
    <n v="-10405364.25"/>
    <n v="40226721.689999998"/>
  </r>
  <r>
    <n v="607"/>
    <n v="9"/>
    <s v="นครราชสีมา"/>
    <s v="10879"/>
    <s v="โนนสูง,รพช."/>
    <s v="รพช."/>
    <n v="86"/>
    <s v="รพช.M2 B&lt;=100"/>
    <n v="3.08"/>
    <n v="2.77"/>
    <n v="1.98"/>
    <n v="57226861.600000001"/>
    <n v="-5131648.08"/>
    <n v="0"/>
    <n v="1"/>
    <n v="0"/>
    <n v="100.3"/>
    <x v="1"/>
    <n v="-2885091.49"/>
    <n v="26897708.629999999"/>
  </r>
  <r>
    <n v="608"/>
    <n v="9"/>
    <s v="นครราชสีมา"/>
    <s v="10880"/>
    <s v="ขามสะแกแสง,รพช."/>
    <s v="รพช."/>
    <n v="60"/>
    <s v="รพช.F2 P30,000-60,000"/>
    <n v="1.8"/>
    <n v="1.57"/>
    <n v="0.82"/>
    <n v="11477484.9"/>
    <n v="218169.77"/>
    <n v="0"/>
    <n v="0"/>
    <n v="0"/>
    <s v=""/>
    <x v="0"/>
    <n v="2514562.2599999998"/>
    <n v="-2563077.15"/>
  </r>
  <r>
    <n v="609"/>
    <n v="9"/>
    <s v="นครราชสีมา"/>
    <s v="10881"/>
    <s v="บัวใหญ่,รพท."/>
    <s v="รพท."/>
    <n v="200"/>
    <s v="รพท.M1 B&gt;200"/>
    <n v="1.37"/>
    <n v="1.1000000000000001"/>
    <n v="0.45"/>
    <n v="32462034.699999999"/>
    <n v="-28740383.98"/>
    <n v="2"/>
    <n v="1"/>
    <n v="0"/>
    <n v="10.1"/>
    <x v="2"/>
    <n v="-11142505.390000001"/>
    <n v="-48239258.700000003"/>
  </r>
  <r>
    <n v="610"/>
    <n v="9"/>
    <s v="นครราชสีมา"/>
    <s v="10882"/>
    <s v="ประทาย,รพช."/>
    <s v="รพช."/>
    <n v="72"/>
    <s v="รพช.F1 P50,000-100,000"/>
    <n v="5.63"/>
    <n v="5.28"/>
    <n v="3.95"/>
    <n v="100722123.84"/>
    <n v="7468868.4000000004"/>
    <n v="0"/>
    <n v="0"/>
    <n v="0"/>
    <s v=""/>
    <x v="0"/>
    <n v="11465738.49"/>
    <n v="64221890.659999996"/>
  </r>
  <r>
    <n v="611"/>
    <n v="9"/>
    <s v="นครราชสีมา"/>
    <s v="10883"/>
    <s v="ปักธงชัย,รพช."/>
    <s v="รพช."/>
    <n v="115"/>
    <s v="รพช.M2 B&gt;100"/>
    <n v="2.3199999999999998"/>
    <n v="2.1"/>
    <n v="1.21"/>
    <n v="82638734.239999995"/>
    <n v="79516328.180000007"/>
    <n v="0"/>
    <n v="0"/>
    <n v="0"/>
    <s v=""/>
    <x v="0"/>
    <n v="-14450623.18"/>
    <n v="12113832.25"/>
  </r>
  <r>
    <n v="612"/>
    <n v="9"/>
    <s v="นครราชสีมา"/>
    <s v="10884"/>
    <s v="พิมาย,รพท."/>
    <s v="รพท."/>
    <n v="189"/>
    <s v="รพท.M1 B&gt;200"/>
    <n v="5.64"/>
    <n v="5.25"/>
    <n v="2.58"/>
    <n v="234073051.96000001"/>
    <n v="8871016.7100000009"/>
    <n v="0"/>
    <n v="0"/>
    <n v="0"/>
    <s v=""/>
    <x v="0"/>
    <n v="32921679.190000001"/>
    <n v="79514317"/>
  </r>
  <r>
    <n v="613"/>
    <n v="9"/>
    <s v="นครราชสีมา"/>
    <s v="10885"/>
    <s v="ห้วยแถลง,รพช."/>
    <s v="รพช."/>
    <n v="60"/>
    <s v="รพช.F1 P50,000-100,000"/>
    <n v="6.29"/>
    <n v="5.84"/>
    <n v="4.91"/>
    <n v="76857498.480000004"/>
    <n v="-23557146.23"/>
    <n v="0"/>
    <n v="1"/>
    <n v="0"/>
    <n v="29.3"/>
    <x v="1"/>
    <n v="-15214942.859999999"/>
    <n v="56867483.380000003"/>
  </r>
  <r>
    <n v="614"/>
    <n v="9"/>
    <s v="นครราชสีมา"/>
    <s v="10886"/>
    <s v="ชุมพวง,รพช."/>
    <s v="รพช."/>
    <n v="70"/>
    <s v="รพช.F1 P50,000-100,000"/>
    <n v="2.59"/>
    <n v="2.3199999999999998"/>
    <n v="1.47"/>
    <n v="32260405.07"/>
    <n v="-7331416.1600000001"/>
    <n v="0"/>
    <n v="1"/>
    <n v="0"/>
    <n v="39.6"/>
    <x v="1"/>
    <n v="-3570483.5"/>
    <n v="9562951.1699999999"/>
  </r>
  <r>
    <n v="615"/>
    <n v="9"/>
    <s v="นครราชสีมา"/>
    <s v="10887"/>
    <s v="สูงเนิน,รพช."/>
    <s v="รพช."/>
    <n v="117"/>
    <s v="รพช.F1 P50,000-100,000"/>
    <n v="5.54"/>
    <n v="5.26"/>
    <n v="3.59"/>
    <n v="118578324.51000001"/>
    <n v="4725545.3600000003"/>
    <n v="0"/>
    <n v="0"/>
    <n v="0"/>
    <s v=""/>
    <x v="0"/>
    <n v="3812557.35"/>
    <n v="67694042.140000001"/>
  </r>
  <r>
    <n v="616"/>
    <n v="9"/>
    <s v="นครราชสีมา"/>
    <s v="10888"/>
    <s v="ขามทะเลสอ,รพช."/>
    <s v="รพช."/>
    <n v="36"/>
    <s v="รพช.F2 P&lt;=30,000"/>
    <n v="5.41"/>
    <n v="4.96"/>
    <n v="3.95"/>
    <n v="39673023.549999997"/>
    <n v="-7657148.79"/>
    <n v="0"/>
    <n v="1"/>
    <n v="0"/>
    <n v="46.6"/>
    <x v="1"/>
    <n v="-7154993.9299999997"/>
    <n v="26548569.5"/>
  </r>
  <r>
    <n v="617"/>
    <n v="9"/>
    <s v="นครราชสีมา"/>
    <s v="10889"/>
    <s v="สีคิ้ว,รพช."/>
    <s v="รพช."/>
    <n v="145"/>
    <s v="รพช.M2 B&gt;100"/>
    <n v="2.62"/>
    <n v="2.33"/>
    <n v="1.55"/>
    <n v="70488299.719999999"/>
    <n v="-23217420.530000001"/>
    <n v="0"/>
    <n v="1"/>
    <n v="0"/>
    <n v="27.3"/>
    <x v="1"/>
    <n v="-18929200.600000001"/>
    <n v="24098689.390000001"/>
  </r>
  <r>
    <n v="618"/>
    <n v="9"/>
    <s v="นครราชสีมา"/>
    <s v="10890"/>
    <s v="ปากช่องนานา,รพท."/>
    <s v="รพท."/>
    <n v="303"/>
    <s v="รพท.S B&lt;=400"/>
    <n v="2.16"/>
    <n v="1.88"/>
    <n v="0.9"/>
    <n v="158167804.27000001"/>
    <n v="17051824"/>
    <n v="0"/>
    <n v="0"/>
    <n v="0"/>
    <s v=""/>
    <x v="0"/>
    <n v="34894579.869999997"/>
    <n v="-9749428.9399999995"/>
  </r>
  <r>
    <n v="619"/>
    <n v="9"/>
    <s v="นครราชสีมา"/>
    <s v="10891"/>
    <s v="หนองบุญมาก,รพช."/>
    <s v="รพช."/>
    <n v="63"/>
    <s v="รพช.F1 P&lt;=50,000"/>
    <n v="1.53"/>
    <n v="1.41"/>
    <n v="1.01"/>
    <n v="13221794.41"/>
    <n v="-2184159.54"/>
    <n v="0"/>
    <n v="1"/>
    <n v="0"/>
    <n v="54.4"/>
    <x v="1"/>
    <n v="-2137780.83"/>
    <n v="182162.37"/>
  </r>
  <r>
    <n v="620"/>
    <n v="9"/>
    <s v="นครราชสีมา"/>
    <s v="10892"/>
    <s v="แก้งสนามนาง,รพช."/>
    <s v="รพช."/>
    <n v="35"/>
    <s v="รพช.F2 P&lt;=30,000"/>
    <n v="2.37"/>
    <n v="2.13"/>
    <n v="1.94"/>
    <n v="26815979.789999999"/>
    <n v="-4274150.96"/>
    <n v="0"/>
    <n v="1"/>
    <n v="0"/>
    <n v="56.4"/>
    <x v="1"/>
    <n v="-5991872.5199999996"/>
    <n v="18380977.760000002"/>
  </r>
  <r>
    <n v="621"/>
    <n v="9"/>
    <s v="นครราชสีมา"/>
    <s v="10893"/>
    <s v="โนนแดง,รพช."/>
    <s v="รพช."/>
    <n v="30"/>
    <s v="รพช.F2 P&lt;=30,000"/>
    <n v="4.07"/>
    <n v="3.69"/>
    <n v="2.02"/>
    <n v="24857130.91"/>
    <n v="2069007"/>
    <n v="0"/>
    <n v="0"/>
    <n v="0"/>
    <s v=""/>
    <x v="0"/>
    <n v="2268705.5099999998"/>
    <n v="8244982.3399999999"/>
  </r>
  <r>
    <n v="622"/>
    <n v="9"/>
    <s v="นครราชสีมา"/>
    <s v="10894"/>
    <s v="วังน้ำเขียว,รพช."/>
    <s v="รพช."/>
    <n v="51"/>
    <s v="รพช.F2 P30,000-60,000"/>
    <n v="5.77"/>
    <n v="5.44"/>
    <n v="5"/>
    <n v="40934302.960000001"/>
    <n v="711345.69"/>
    <n v="0"/>
    <n v="0"/>
    <n v="0"/>
    <s v=""/>
    <x v="0"/>
    <n v="3329927.66"/>
    <n v="34300675.5"/>
  </r>
  <r>
    <n v="623"/>
    <n v="9"/>
    <s v="นครราชสีมา"/>
    <s v="11602"/>
    <s v="เฉลิมพระเกียรติสมเด็จย่า ๑๐๐ ปี,รพช."/>
    <s v="รพช."/>
    <n v="30"/>
    <s v="รพช.F2 P&lt;=30,000"/>
    <n v="1.5"/>
    <n v="1.28"/>
    <n v="0.83"/>
    <n v="5638646.1399999997"/>
    <n v="-7052104.2599999998"/>
    <n v="0"/>
    <n v="1"/>
    <n v="0"/>
    <n v="7.1"/>
    <x v="1"/>
    <n v="-2547997.7799999998"/>
    <n v="-1901023.09"/>
  </r>
  <r>
    <n v="624"/>
    <n v="9"/>
    <s v="นครราชสีมา"/>
    <s v="11608"/>
    <s v="ลำทะเมนชัย,รพช."/>
    <s v="รพช."/>
    <n v="30"/>
    <s v="รพช.F2 P&lt;=30,000"/>
    <n v="1.91"/>
    <n v="1.71"/>
    <n v="0.85"/>
    <n v="8511245.0899999999"/>
    <n v="-2292087.65"/>
    <n v="0"/>
    <n v="1"/>
    <n v="0"/>
    <n v="33.4"/>
    <x v="1"/>
    <n v="1884573.18"/>
    <n v="-1432124.89"/>
  </r>
  <r>
    <n v="625"/>
    <n v="9"/>
    <s v="นครราชสีมา"/>
    <s v="22456"/>
    <s v="พระทองคำเฉลิมพระเกียรติ ๘๐ พรรษา,รพช."/>
    <s v="รพช."/>
    <n v="30"/>
    <s v="รพช.F2 P30,000-60,000"/>
    <n v="3.12"/>
    <n v="2.82"/>
    <n v="2.23"/>
    <n v="31797168.129999999"/>
    <n v="-7674944.7599999998"/>
    <n v="0"/>
    <n v="1"/>
    <n v="0"/>
    <n v="37.200000000000003"/>
    <x v="1"/>
    <n v="-3597454.27"/>
    <n v="18350086.57"/>
  </r>
  <r>
    <n v="626"/>
    <n v="9"/>
    <s v="นครราชสีมา"/>
    <s v="23839"/>
    <s v="เทพรัตน์นครราชสีมา,รพท."/>
    <s v="รพท."/>
    <n v="276"/>
    <s v="รพท.M1 B&gt;200"/>
    <n v="3.49"/>
    <n v="3.35"/>
    <n v="1.1299999999999999"/>
    <n v="331839468.91000003"/>
    <n v="13457679.380000001"/>
    <n v="0"/>
    <n v="0"/>
    <n v="0"/>
    <s v=""/>
    <x v="0"/>
    <n v="49931067.039999999"/>
    <n v="17143848.870000001"/>
  </r>
  <r>
    <n v="627"/>
    <n v="9"/>
    <s v="นครราชสีมา"/>
    <s v="24692"/>
    <s v="เฉลิมพระเกียรติ(นครราชสีมา),รพช."/>
    <s v="รพช."/>
    <n v="36"/>
    <s v="รพช.F2 P&lt;=30,000"/>
    <n v="2.4900000000000002"/>
    <n v="2.27"/>
    <n v="0.94"/>
    <n v="28149571.300000001"/>
    <n v="3627876.01"/>
    <n v="0"/>
    <n v="0"/>
    <n v="0"/>
    <s v=""/>
    <x v="0"/>
    <n v="4939584.8499999996"/>
    <n v="-1060590.27"/>
  </r>
  <r>
    <n v="628"/>
    <n v="9"/>
    <s v="นครราชสีมา"/>
    <s v="27839"/>
    <s v="บัวลาย,รพช."/>
    <s v="รพช."/>
    <n v="10"/>
    <s v="รพช.F3 P15,000-25,000"/>
    <n v="6.89"/>
    <n v="6.59"/>
    <n v="6.08"/>
    <n v="43512368.369999997"/>
    <n v="-3575635.53"/>
    <n v="0"/>
    <n v="1"/>
    <n v="0"/>
    <n v="109.5"/>
    <x v="1"/>
    <n v="-1403293.91"/>
    <n v="37538372.789999999"/>
  </r>
  <r>
    <n v="629"/>
    <n v="9"/>
    <s v="นครราชสีมา"/>
    <s v="27840"/>
    <s v="สีดา,รพช."/>
    <s v="รพช."/>
    <n v="24"/>
    <s v="รพช.F3 P15,000-25,000"/>
    <n v="4.42"/>
    <n v="4.1399999999999997"/>
    <n v="3.29"/>
    <n v="16828288.899999999"/>
    <n v="-1854410.24"/>
    <n v="0"/>
    <n v="1"/>
    <n v="0"/>
    <n v="81.599999999999994"/>
    <x v="1"/>
    <n v="-581569.18999999994"/>
    <n v="11250945.060000001"/>
  </r>
  <r>
    <n v="630"/>
    <n v="9"/>
    <s v="นครราชสีมา"/>
    <s v="27841"/>
    <s v="เทพารักษ์,รพช."/>
    <s v="รพช."/>
    <n v="30"/>
    <s v="รพช.F3 P15,000-25,000"/>
    <n v="2.25"/>
    <n v="1.96"/>
    <n v="0.96"/>
    <n v="15274246.85"/>
    <n v="-1113063.83"/>
    <n v="0"/>
    <n v="1"/>
    <n v="0"/>
    <n v="123.5"/>
    <x v="1"/>
    <n v="306378.11"/>
    <n v="-611292.44999999995"/>
  </r>
  <r>
    <n v="631"/>
    <n v="9"/>
    <s v="นครราชสีมา"/>
    <s v="77498"/>
    <s v="มกุฏคีรีวัน,รพช."/>
    <s v="รพช."/>
    <n v="13"/>
    <s v="รพช.F3 P&lt;=15,000"/>
    <n v="6.81"/>
    <n v="4.03"/>
    <n v="1.41"/>
    <n v="10751150.32"/>
    <n v="8695964.1799999997"/>
    <n v="0"/>
    <n v="0"/>
    <n v="0"/>
    <s v=""/>
    <x v="0"/>
    <n v="9338281.2699999996"/>
    <n v="758917.45"/>
  </r>
  <r>
    <n v="632"/>
    <n v="9"/>
    <s v="บุรีรัมย์"/>
    <s v="10667"/>
    <s v="บุรีรัมย์,รพศ."/>
    <s v="รพศ."/>
    <n v="927"/>
    <s v="รพศ.A B&gt;700to1000"/>
    <n v="6.4"/>
    <n v="5.96"/>
    <n v="4.16"/>
    <n v="2006570162.9100001"/>
    <n v="344336674.32999998"/>
    <n v="0"/>
    <n v="0"/>
    <n v="0"/>
    <s v=""/>
    <x v="0"/>
    <n v="188037651.96000001"/>
    <n v="1174545876.2"/>
  </r>
  <r>
    <n v="633"/>
    <n v="9"/>
    <s v="บุรีรัมย์"/>
    <s v="10895"/>
    <s v="คูเมือง,รพช."/>
    <s v="รพช."/>
    <n v="90"/>
    <s v="รพช.F1 P&lt;=50,000"/>
    <n v="4.78"/>
    <n v="4.32"/>
    <n v="3.59"/>
    <n v="98413918.829999998"/>
    <n v="-25000288.510000002"/>
    <n v="0"/>
    <n v="1"/>
    <n v="0"/>
    <n v="35.4"/>
    <x v="1"/>
    <n v="-11490367.32"/>
    <n v="67481228.370000005"/>
  </r>
  <r>
    <n v="634"/>
    <n v="9"/>
    <s v="บุรีรัมย์"/>
    <s v="10896"/>
    <s v="กระสัง,รพช."/>
    <s v="รพช."/>
    <n v="68"/>
    <s v="รพช.F1 P50,000-100,000"/>
    <n v="5.77"/>
    <n v="5.41"/>
    <n v="4.91"/>
    <n v="122991347.02"/>
    <n v="67599930.650000006"/>
    <n v="0"/>
    <n v="0"/>
    <n v="0"/>
    <s v=""/>
    <x v="0"/>
    <n v="70765356.129999995"/>
    <n v="100731472.61"/>
  </r>
  <r>
    <n v="635"/>
    <n v="9"/>
    <s v="บุรีรัมย์"/>
    <s v="10897"/>
    <s v="นางรอง,รพท."/>
    <s v="รพท."/>
    <n v="459"/>
    <s v="รพท.S B&gt;400"/>
    <n v="2.35"/>
    <n v="2.13"/>
    <n v="0.95"/>
    <n v="214180173.93000001"/>
    <n v="10428561.48"/>
    <n v="0"/>
    <n v="0"/>
    <n v="0"/>
    <s v=""/>
    <x v="0"/>
    <n v="-4091903.81"/>
    <n v="-8697994.8300000001"/>
  </r>
  <r>
    <n v="636"/>
    <n v="9"/>
    <s v="บุรีรัมย์"/>
    <s v="10898"/>
    <s v="หนองกี่,รพช."/>
    <s v="รพช."/>
    <n v="66"/>
    <s v="รพช.F1 P50,000-100,000"/>
    <n v="2.59"/>
    <n v="2.2799999999999998"/>
    <n v="1.52"/>
    <n v="40713367.859999999"/>
    <n v="-10060910.109999999"/>
    <n v="0"/>
    <n v="1"/>
    <n v="0"/>
    <n v="36.4"/>
    <x v="1"/>
    <n v="-5825162.1500000004"/>
    <n v="13381092.59"/>
  </r>
  <r>
    <n v="637"/>
    <n v="9"/>
    <s v="บุรีรัมย์"/>
    <s v="10899"/>
    <s v="ละหานทราย,รพช."/>
    <s v="รพช."/>
    <n v="123"/>
    <s v="รพช.M2 B&gt;100"/>
    <n v="4.72"/>
    <n v="4.01"/>
    <n v="2.84"/>
    <n v="62492481.229999997"/>
    <n v="1217627.8"/>
    <n v="0"/>
    <n v="0"/>
    <n v="0"/>
    <s v=""/>
    <x v="0"/>
    <n v="7751539.7599999998"/>
    <n v="30880130.530000001"/>
  </r>
  <r>
    <n v="638"/>
    <n v="9"/>
    <s v="บุรีรัมย์"/>
    <s v="10900"/>
    <s v="ประโคนชัย,รพช."/>
    <s v="รพช."/>
    <n v="170"/>
    <s v="รพช.M2 B&gt;100"/>
    <n v="4.5999999999999996"/>
    <n v="4.1399999999999997"/>
    <n v="3.06"/>
    <n v="132003139.48"/>
    <n v="-20483546.25"/>
    <n v="0"/>
    <n v="1"/>
    <n v="0"/>
    <n v="57.9"/>
    <x v="1"/>
    <n v="-3602050.61"/>
    <n v="75570850.939999998"/>
  </r>
  <r>
    <n v="639"/>
    <n v="9"/>
    <s v="บุรีรัมย์"/>
    <s v="10901"/>
    <s v="บ้านกรวด,รพช."/>
    <s v="รพช."/>
    <n v="63"/>
    <s v="รพช.F1 P50,000-100,000"/>
    <n v="10.88"/>
    <n v="10.36"/>
    <n v="9.0299999999999994"/>
    <n v="122288543.81999999"/>
    <n v="-19037146.329999998"/>
    <n v="0"/>
    <n v="1"/>
    <n v="0"/>
    <n v="57.8"/>
    <x v="1"/>
    <n v="-15301073.619999999"/>
    <n v="99452833.730000004"/>
  </r>
  <r>
    <n v="640"/>
    <n v="9"/>
    <s v="บุรีรัมย์"/>
    <s v="10902"/>
    <s v="พุทไธสง,รพช."/>
    <s v="รพช."/>
    <n v="67"/>
    <s v="รพช.F1 P&lt;=50,000"/>
    <n v="3.01"/>
    <n v="2.66"/>
    <n v="1.18"/>
    <n v="27336889.440000001"/>
    <n v="-18695953.170000002"/>
    <n v="0"/>
    <n v="1"/>
    <n v="0"/>
    <n v="13.1"/>
    <x v="1"/>
    <n v="-15971198.73"/>
    <n v="2494940.15"/>
  </r>
  <r>
    <n v="641"/>
    <n v="9"/>
    <s v="บุรีรัมย์"/>
    <s v="10904"/>
    <s v="ลำปลายมาศ,รพช."/>
    <s v="รพช."/>
    <n v="152"/>
    <s v="รพช.M2 B&gt;100"/>
    <n v="5.94"/>
    <n v="5.54"/>
    <n v="4.3600000000000003"/>
    <n v="148293437.24000001"/>
    <n v="-10066342.220000001"/>
    <n v="0"/>
    <n v="1"/>
    <n v="0"/>
    <n v="132.5"/>
    <x v="1"/>
    <n v="2459965.0699999998"/>
    <n v="100862031.11"/>
  </r>
  <r>
    <n v="642"/>
    <n v="9"/>
    <s v="บุรีรัมย์"/>
    <s v="10905"/>
    <s v="สตึก,รพช."/>
    <s v="รพช."/>
    <n v="135"/>
    <s v="รพช.M2 B&gt;100"/>
    <n v="4.37"/>
    <n v="4.18"/>
    <n v="3.14"/>
    <n v="128995457.88"/>
    <n v="-18661673.800000001"/>
    <n v="0"/>
    <n v="1"/>
    <n v="0"/>
    <n v="62.2"/>
    <x v="1"/>
    <n v="-8874625.6500000004"/>
    <n v="81873176.150000006"/>
  </r>
  <r>
    <n v="643"/>
    <n v="9"/>
    <s v="บุรีรัมย์"/>
    <s v="10906"/>
    <s v="ปะคำ,รพช."/>
    <s v="รพช."/>
    <n v="44"/>
    <s v="รพช.F2 P30,000-60,000"/>
    <n v="3.29"/>
    <n v="2.9"/>
    <n v="2.31"/>
    <n v="25668924.449999999"/>
    <n v="-8285980.0999999996"/>
    <n v="0"/>
    <n v="1"/>
    <n v="0"/>
    <n v="27.8"/>
    <x v="1"/>
    <n v="-3689481.34"/>
    <n v="14660607.640000001"/>
  </r>
  <r>
    <n v="644"/>
    <n v="9"/>
    <s v="บุรีรัมย์"/>
    <s v="10907"/>
    <s v="นาโพธิ์,รพช."/>
    <s v="รพช."/>
    <n v="35"/>
    <s v="รพช.F2 P&lt;=30,000"/>
    <n v="3.82"/>
    <n v="3.5"/>
    <n v="2.2999999999999998"/>
    <n v="19508141.719999999"/>
    <n v="-16183297.74"/>
    <n v="0"/>
    <n v="1"/>
    <n v="0"/>
    <n v="10.8"/>
    <x v="1"/>
    <n v="-10065401.119999999"/>
    <n v="9020410.0899999999"/>
  </r>
  <r>
    <n v="645"/>
    <n v="9"/>
    <s v="บุรีรัมย์"/>
    <s v="10908"/>
    <s v="หนองหงส์,รพช."/>
    <s v="รพช."/>
    <n v="40"/>
    <s v="รพช.F2 P30,000-60,000"/>
    <n v="6.05"/>
    <n v="5.7"/>
    <n v="4.5599999999999996"/>
    <n v="72576751.760000005"/>
    <n v="-4283788.29"/>
    <n v="0"/>
    <n v="1"/>
    <n v="0"/>
    <n v="152.4"/>
    <x v="1"/>
    <n v="926308.38"/>
    <n v="51167809.960000001"/>
  </r>
  <r>
    <n v="646"/>
    <n v="9"/>
    <s v="บุรีรัมย์"/>
    <s v="10909"/>
    <s v="พลับพลาชัย,รพช."/>
    <s v="รพช."/>
    <n v="46"/>
    <s v="รพช.F2 P30,000-60,000"/>
    <n v="10.33"/>
    <n v="9.73"/>
    <n v="8.7799999999999994"/>
    <n v="86350177.329999998"/>
    <n v="-9808973.0199999996"/>
    <n v="0"/>
    <n v="1"/>
    <n v="0"/>
    <n v="79.2"/>
    <x v="1"/>
    <n v="-7563374.8300000001"/>
    <n v="72055123.459999993"/>
  </r>
  <r>
    <n v="647"/>
    <n v="9"/>
    <s v="บุรีรัมย์"/>
    <s v="10910"/>
    <s v="ห้วยราช,รพช."/>
    <s v="รพช."/>
    <n v="44"/>
    <s v="รพช.F2 P&lt;=30,000"/>
    <n v="2.93"/>
    <n v="2.4900000000000002"/>
    <n v="1.19"/>
    <n v="15347766.300000001"/>
    <n v="-12228722.369999999"/>
    <n v="0"/>
    <n v="1"/>
    <n v="0"/>
    <n v="11.2"/>
    <x v="1"/>
    <n v="-7824888.4400000004"/>
    <n v="1474953.49"/>
  </r>
  <r>
    <n v="648"/>
    <n v="9"/>
    <s v="บุรีรัมย์"/>
    <s v="10911"/>
    <s v="โนนสุวรรณ,รพช."/>
    <s v="รพช."/>
    <n v="30"/>
    <s v="รพช.F2 P&lt;=30,000"/>
    <n v="5.21"/>
    <n v="4.8600000000000003"/>
    <n v="4"/>
    <n v="25984179.809999999"/>
    <n v="-4205935.79"/>
    <n v="0"/>
    <n v="1"/>
    <n v="0"/>
    <n v="55.6"/>
    <x v="1"/>
    <n v="-2853203.57"/>
    <n v="18503511.699999999"/>
  </r>
  <r>
    <n v="649"/>
    <n v="9"/>
    <s v="บุรีรัมย์"/>
    <s v="10912"/>
    <s v="ชำนิ,รพช."/>
    <s v="รพช."/>
    <n v="40"/>
    <s v="รพช.F2 P&lt;=30,000"/>
    <n v="5.95"/>
    <n v="5.66"/>
    <n v="4.84"/>
    <n v="49119133.289999999"/>
    <n v="-11273983.65"/>
    <n v="0"/>
    <n v="1"/>
    <n v="0"/>
    <n v="39.200000000000003"/>
    <x v="1"/>
    <n v="-7975332.3499999996"/>
    <n v="38113153.289999999"/>
  </r>
  <r>
    <n v="650"/>
    <n v="9"/>
    <s v="บุรีรัมย์"/>
    <s v="10913"/>
    <s v="บ้านใหม่ไชยพจน์,รพช."/>
    <s v="รพช."/>
    <n v="30"/>
    <s v="รพช.F2 P&lt;=30,000"/>
    <n v="2.57"/>
    <n v="2.1"/>
    <n v="1.44"/>
    <n v="11835185.91"/>
    <n v="-8022277.3799999999"/>
    <n v="0"/>
    <n v="1"/>
    <n v="0"/>
    <n v="13.2"/>
    <x v="1"/>
    <n v="-5629281.1399999997"/>
    <n v="3279353.1"/>
  </r>
  <r>
    <n v="651"/>
    <n v="9"/>
    <s v="บุรีรัมย์"/>
    <s v="10914"/>
    <s v="โนนดินแดง,รพช."/>
    <s v="รพช."/>
    <n v="36"/>
    <s v="รพช.F2 P&lt;=30,000"/>
    <n v="8.7200000000000006"/>
    <n v="8.4"/>
    <n v="7.29"/>
    <n v="69594448.959999993"/>
    <n v="-7327899.5"/>
    <n v="0"/>
    <n v="1"/>
    <n v="0"/>
    <n v="85.4"/>
    <x v="1"/>
    <n v="-5083540.92"/>
    <n v="56746802.789999999"/>
  </r>
  <r>
    <n v="652"/>
    <n v="9"/>
    <s v="บุรีรัมย์"/>
    <s v="11619"/>
    <s v="เฉลิมพระเกียรติ(บุรีรัมย์),รพช."/>
    <s v="รพช."/>
    <n v="38"/>
    <s v="รพช.F2 P&lt;=30,000"/>
    <n v="8.4"/>
    <n v="7.82"/>
    <n v="6.56"/>
    <n v="31814875.66"/>
    <n v="-5478471.4100000001"/>
    <n v="0"/>
    <n v="1"/>
    <n v="0"/>
    <n v="52.2"/>
    <x v="1"/>
    <n v="-3092980.35"/>
    <n v="23896565.789999999"/>
  </r>
  <r>
    <n v="653"/>
    <n v="9"/>
    <s v="บุรีรัมย์"/>
    <s v="23578"/>
    <s v="แคนดง,รพช."/>
    <s v="รพช."/>
    <n v="31"/>
    <s v="รพช.F2 P&lt;=30,000"/>
    <n v="7.86"/>
    <n v="7.61"/>
    <n v="7.04"/>
    <n v="70767883.170000002"/>
    <n v="-8127928.9699999997"/>
    <n v="0"/>
    <n v="1"/>
    <n v="0"/>
    <n v="78.3"/>
    <x v="1"/>
    <n v="-3450218.9"/>
    <n v="62302931.780000001"/>
  </r>
  <r>
    <n v="654"/>
    <n v="9"/>
    <s v="บุรีรัมย์"/>
    <s v="28020"/>
    <s v="บ้านด่าน,รพช."/>
    <s v="รพช."/>
    <n v="63"/>
    <s v="รพช.F2 P&lt;=30,000"/>
    <n v="6.06"/>
    <n v="5.45"/>
    <n v="4.53"/>
    <n v="46088171.399999999"/>
    <n v="-10267498.85"/>
    <n v="0"/>
    <n v="1"/>
    <n v="0"/>
    <n v="40.299999999999997"/>
    <x v="1"/>
    <n v="-6059571.4400000004"/>
    <n v="32119175.800000001"/>
  </r>
  <r>
    <n v="655"/>
    <n v="9"/>
    <s v="สุรินทร์"/>
    <s v="10668"/>
    <s v="สุรินทร์,รพศ."/>
    <s v="รพศ."/>
    <n v="914"/>
    <s v="รพศ.A B&gt;700to1000"/>
    <n v="5.17"/>
    <n v="4.58"/>
    <n v="2.99"/>
    <n v="1250597834.26"/>
    <n v="191526780.12"/>
    <n v="0"/>
    <n v="0"/>
    <n v="0"/>
    <s v=""/>
    <x v="0"/>
    <n v="153682520.56"/>
    <n v="596372486.38999999"/>
  </r>
  <r>
    <n v="656"/>
    <n v="9"/>
    <s v="สุรินทร์"/>
    <s v="10915"/>
    <s v="ชุมพลบุรี,รพช."/>
    <s v="รพช."/>
    <n v="60"/>
    <s v="รพช.F1 P&lt;=50,000"/>
    <n v="9"/>
    <n v="8.6999999999999993"/>
    <n v="7.89"/>
    <n v="123761687.81999999"/>
    <n v="-2850590.99"/>
    <n v="0"/>
    <n v="1"/>
    <n v="0"/>
    <n v="390.7"/>
    <x v="1"/>
    <n v="-305662.26"/>
    <n v="106648916.55"/>
  </r>
  <r>
    <n v="657"/>
    <n v="9"/>
    <s v="สุรินทร์"/>
    <s v="10916"/>
    <s v="ท่าตูม,รพช."/>
    <s v="รพช."/>
    <n v="140"/>
    <s v="รพช.M2 B&gt;100"/>
    <n v="7.61"/>
    <n v="7.19"/>
    <n v="5.4"/>
    <n v="197719724.22999999"/>
    <n v="10867736.109999999"/>
    <n v="0"/>
    <n v="0"/>
    <n v="0"/>
    <s v=""/>
    <x v="0"/>
    <n v="12886662.529999999"/>
    <n v="131638246.16"/>
  </r>
  <r>
    <n v="658"/>
    <n v="9"/>
    <s v="สุรินทร์"/>
    <s v="10917"/>
    <s v="จอมพระ,รพช."/>
    <s v="รพช."/>
    <n v="60"/>
    <s v="รพช.F2 P30,000-60,000"/>
    <n v="14.84"/>
    <n v="14.11"/>
    <n v="12.61"/>
    <n v="111561102.58"/>
    <n v="-817476.1"/>
    <n v="0"/>
    <n v="1"/>
    <n v="0"/>
    <n v="1228.2"/>
    <x v="1"/>
    <n v="303016.28999999998"/>
    <n v="93565720.760000005"/>
  </r>
  <r>
    <n v="659"/>
    <n v="9"/>
    <s v="สุรินทร์"/>
    <s v="10918"/>
    <s v="ปราสาท,รพท."/>
    <s v="รพท."/>
    <n v="265"/>
    <s v="รพท.M1 B&gt;200"/>
    <n v="4.51"/>
    <n v="4.29"/>
    <n v="3.37"/>
    <n v="472835891.85000002"/>
    <n v="11710085.310000001"/>
    <n v="0"/>
    <n v="0"/>
    <n v="0"/>
    <s v=""/>
    <x v="0"/>
    <n v="43932457.299999997"/>
    <n v="317800246.98000002"/>
  </r>
  <r>
    <n v="660"/>
    <n v="9"/>
    <s v="สุรินทร์"/>
    <s v="10919"/>
    <s v="กาบเชิง,รพช."/>
    <s v="รพช."/>
    <n v="97"/>
    <s v="รพช.F1 P&lt;=50,000"/>
    <n v="8.41"/>
    <n v="7.83"/>
    <n v="4.91"/>
    <n v="82570074.370000005"/>
    <n v="-4019258.09"/>
    <n v="0"/>
    <n v="1"/>
    <n v="0"/>
    <n v="184.8"/>
    <x v="1"/>
    <n v="210959.23"/>
    <n v="43602652.32"/>
  </r>
  <r>
    <n v="661"/>
    <n v="9"/>
    <s v="สุรินทร์"/>
    <s v="10920"/>
    <s v="รัตนบุรี,รพช."/>
    <s v="รพช."/>
    <n v="130"/>
    <s v="รพช.M2 B&gt;100"/>
    <n v="4.91"/>
    <n v="4.58"/>
    <n v="3.58"/>
    <n v="145150770.81"/>
    <n v="-12891617.4"/>
    <n v="0"/>
    <n v="1"/>
    <n v="0"/>
    <n v="101.3"/>
    <x v="1"/>
    <n v="-4404876.75"/>
    <n v="95836558.799999997"/>
  </r>
  <r>
    <n v="662"/>
    <n v="9"/>
    <s v="สุรินทร์"/>
    <s v="10921"/>
    <s v="สนม,รพช."/>
    <s v="รพช."/>
    <n v="39"/>
    <s v="รพช.F2 P&lt;=30,000"/>
    <n v="4.71"/>
    <n v="4.59"/>
    <n v="3.91"/>
    <n v="57590598.5"/>
    <n v="375930.3"/>
    <n v="0"/>
    <n v="0"/>
    <n v="0"/>
    <s v=""/>
    <x v="0"/>
    <n v="2171732.0499999998"/>
    <n v="45079919.740000002"/>
  </r>
  <r>
    <n v="663"/>
    <n v="9"/>
    <s v="สุรินทร์"/>
    <s v="10922"/>
    <s v="ศีขรภูมิ,รพท."/>
    <s v="รพท."/>
    <n v="241"/>
    <s v="รพท.M1 B&gt;200"/>
    <n v="2.9"/>
    <n v="2.56"/>
    <n v="0.87"/>
    <n v="90082472.510000005"/>
    <n v="5116128.9000000004"/>
    <n v="0"/>
    <n v="0"/>
    <n v="0"/>
    <s v=""/>
    <x v="0"/>
    <n v="34657381.159999996"/>
    <n v="-6029868.6200000001"/>
  </r>
  <r>
    <n v="664"/>
    <n v="9"/>
    <s v="สุรินทร์"/>
    <s v="10923"/>
    <s v="สังขะ,รพช."/>
    <s v="รพช."/>
    <n v="216"/>
    <s v="รพช.M2 B&gt;100"/>
    <n v="2.67"/>
    <n v="2.2799999999999998"/>
    <n v="0.85"/>
    <n v="74186425.879999995"/>
    <n v="-23958386.079999998"/>
    <n v="0"/>
    <n v="1"/>
    <n v="0"/>
    <n v="27.8"/>
    <x v="1"/>
    <n v="-8675283.8699999992"/>
    <n v="-6585383.9500000002"/>
  </r>
  <r>
    <n v="665"/>
    <n v="9"/>
    <s v="สุรินทร์"/>
    <s v="10924"/>
    <s v="ลำดวน,รพช."/>
    <s v="รพช."/>
    <n v="115"/>
    <s v="รพช.F1 P&lt;=50,000"/>
    <n v="6.94"/>
    <n v="6.56"/>
    <n v="5.53"/>
    <n v="113165342.72"/>
    <n v="-11710418.560000001"/>
    <n v="0"/>
    <n v="1"/>
    <n v="0"/>
    <n v="86.9"/>
    <x v="1"/>
    <n v="-1961419.89"/>
    <n v="86339661.620000005"/>
  </r>
  <r>
    <n v="666"/>
    <n v="9"/>
    <s v="สุรินทร์"/>
    <s v="10925"/>
    <s v="สำโรงทาบ,รพช."/>
    <s v="รพช."/>
    <n v="66"/>
    <s v="รพช.F2 P30,000-60,000"/>
    <n v="10.87"/>
    <n v="9.98"/>
    <n v="8.39"/>
    <n v="81739178.540000007"/>
    <n v="175243.2"/>
    <n v="0"/>
    <n v="0"/>
    <n v="0"/>
    <s v=""/>
    <x v="0"/>
    <n v="3608563.23"/>
    <n v="61169546.869999997"/>
  </r>
  <r>
    <n v="667"/>
    <n v="9"/>
    <s v="สุรินทร์"/>
    <s v="10926"/>
    <s v="บัวเชด,รพช."/>
    <s v="รพช."/>
    <n v="50"/>
    <s v="รพช.F2 P30,000-60,000"/>
    <n v="4.63"/>
    <n v="4.4000000000000004"/>
    <n v="3.87"/>
    <n v="51894453.810000002"/>
    <n v="-3016380.48"/>
    <n v="0"/>
    <n v="1"/>
    <n v="0"/>
    <n v="154.80000000000001"/>
    <x v="1"/>
    <n v="-4175831.11"/>
    <n v="41015982.340000004"/>
  </r>
  <r>
    <n v="668"/>
    <n v="9"/>
    <s v="สุรินทร์"/>
    <s v="22302"/>
    <s v="พนมดงรักเฉลิมพระเกียรติ ๘๐ พรรษา,รพช."/>
    <s v="รพช."/>
    <n v="30"/>
    <s v="รพช.F2 P&lt;=30,000"/>
    <n v="9.42"/>
    <n v="9.09"/>
    <n v="7.87"/>
    <n v="69238352.180000007"/>
    <n v="91380.75"/>
    <n v="0"/>
    <n v="0"/>
    <n v="0"/>
    <s v=""/>
    <x v="0"/>
    <n v="170081.73"/>
    <n v="56465058.259999998"/>
  </r>
  <r>
    <n v="669"/>
    <n v="9"/>
    <s v="สุรินทร์"/>
    <s v="27842"/>
    <s v="เขวาสินรินทร์,รพช."/>
    <s v="รพช."/>
    <n v="30"/>
    <s v="รพช.F2 P&lt;=30,000"/>
    <n v="11.9"/>
    <n v="11.26"/>
    <n v="10.67"/>
    <n v="103753009.42"/>
    <n v="-1686328.05"/>
    <n v="0"/>
    <n v="1"/>
    <n v="0"/>
    <n v="553.70000000000005"/>
    <x v="1"/>
    <n v="-1061558.32"/>
    <n v="92091554.730000004"/>
  </r>
  <r>
    <n v="670"/>
    <n v="9"/>
    <s v="สุรินทร์"/>
    <s v="27843"/>
    <s v="ศรีณรงค์,รพช."/>
    <s v="รพช."/>
    <n v="36"/>
    <s v="รพช.F2 P&lt;=30,000"/>
    <n v="13.16"/>
    <n v="12.9"/>
    <n v="12.17"/>
    <n v="141671525.75"/>
    <n v="-2966343.2"/>
    <n v="0"/>
    <n v="1"/>
    <n v="0"/>
    <n v="429.8"/>
    <x v="1"/>
    <n v="3809857"/>
    <n v="130115097.3"/>
  </r>
  <r>
    <n v="671"/>
    <n v="9"/>
    <s v="สุรินทร์"/>
    <s v="27844"/>
    <s v="โนนนารายณ์,รพช."/>
    <s v="รพช."/>
    <n v="30"/>
    <s v="รพช.F2 P&lt;=30,000"/>
    <n v="9.16"/>
    <n v="8.89"/>
    <n v="8.1999999999999993"/>
    <n v="68877158.640000001"/>
    <n v="-8102278.7000000002"/>
    <n v="0"/>
    <n v="1"/>
    <n v="0"/>
    <n v="76.5"/>
    <x v="1"/>
    <n v="-2539945.6"/>
    <n v="60806087.539999999"/>
  </r>
  <r>
    <n v="672"/>
    <n v="10"/>
    <s v="มุกดาหาร"/>
    <s v="10712"/>
    <s v="มุกดาหาร,รพท."/>
    <s v="รพท."/>
    <n v="485"/>
    <s v="รพท.S B&gt;400"/>
    <n v="3.84"/>
    <n v="3.52"/>
    <n v="1.73"/>
    <n v="449194911.75999999"/>
    <n v="84718125.030000001"/>
    <n v="0"/>
    <n v="0"/>
    <n v="0"/>
    <s v=""/>
    <x v="0"/>
    <n v="135083768.34"/>
    <n v="115226748.64"/>
  </r>
  <r>
    <n v="673"/>
    <n v="10"/>
    <s v="มุกดาหาร"/>
    <s v="11113"/>
    <s v="นิคมคำสร้อย,รพช."/>
    <s v="รพช."/>
    <n v="30"/>
    <s v="รพช.F2 P30,000-60,000"/>
    <n v="5.05"/>
    <n v="4.59"/>
    <n v="2.68"/>
    <n v="63329161.189999998"/>
    <n v="10035746.210000001"/>
    <n v="0"/>
    <n v="0"/>
    <n v="0"/>
    <s v=""/>
    <x v="0"/>
    <n v="19537129.940000001"/>
    <n v="26233032.989999998"/>
  </r>
  <r>
    <n v="674"/>
    <n v="10"/>
    <s v="มุกดาหาร"/>
    <s v="11114"/>
    <s v="ดอนตาล,รพช."/>
    <s v="รพช."/>
    <n v="30"/>
    <s v="รพช.F2 P30,000-60,000"/>
    <n v="10.16"/>
    <n v="9.5399999999999991"/>
    <n v="6.08"/>
    <n v="81352174.829999998"/>
    <n v="1983211.88"/>
    <n v="0"/>
    <n v="0"/>
    <n v="0"/>
    <s v=""/>
    <x v="0"/>
    <n v="4866519.8499999996"/>
    <n v="45102488.200000003"/>
  </r>
  <r>
    <n v="675"/>
    <n v="10"/>
    <s v="มุกดาหาร"/>
    <s v="11115"/>
    <s v="ดงหลวง,รพช."/>
    <s v="รพช."/>
    <n v="30"/>
    <s v="รพช.F2 P30,000-60,000"/>
    <n v="8.33"/>
    <n v="7.94"/>
    <n v="5.44"/>
    <n v="56282413.5"/>
    <n v="426313.86"/>
    <n v="0"/>
    <n v="0"/>
    <n v="0"/>
    <s v=""/>
    <x v="0"/>
    <n v="4962300.6500000004"/>
    <n v="34082669.060000002"/>
  </r>
  <r>
    <n v="676"/>
    <n v="10"/>
    <s v="มุกดาหาร"/>
    <s v="11116"/>
    <s v="คำชะอี,รพช."/>
    <s v="รพช."/>
    <n v="30"/>
    <s v="รพช.F2 P30,000-60,000"/>
    <n v="5.14"/>
    <n v="4.71"/>
    <n v="2.42"/>
    <n v="64506856.130000003"/>
    <n v="6504836.4800000004"/>
    <n v="0"/>
    <n v="0"/>
    <n v="0"/>
    <s v=""/>
    <x v="0"/>
    <n v="9123571.75"/>
    <n v="21669736.449999999"/>
  </r>
  <r>
    <n v="677"/>
    <n v="10"/>
    <s v="มุกดาหาร"/>
    <s v="11117"/>
    <s v="หว้านใหญ่,รพช."/>
    <s v="รพช."/>
    <n v="30"/>
    <s v="รพช.F2 P&lt;=30,000"/>
    <n v="3.62"/>
    <n v="3.3"/>
    <n v="2.2599999999999998"/>
    <n v="17891252.57"/>
    <n v="433457.13"/>
    <n v="0"/>
    <n v="0"/>
    <n v="0"/>
    <s v=""/>
    <x v="0"/>
    <n v="2174916.54"/>
    <n v="8638964.0899999999"/>
  </r>
  <r>
    <n v="678"/>
    <n v="10"/>
    <s v="มุกดาหาร"/>
    <s v="11118"/>
    <s v="หนองสูง,รพช."/>
    <s v="รพช."/>
    <n v="30"/>
    <s v="รพช.F2 P&lt;=30,000"/>
    <n v="4.5999999999999996"/>
    <n v="3.18"/>
    <n v="2.09"/>
    <n v="27224491"/>
    <n v="1969752.91"/>
    <n v="0"/>
    <n v="0"/>
    <n v="0"/>
    <s v=""/>
    <x v="0"/>
    <n v="5819675.2800000003"/>
    <n v="8243986.2000000002"/>
  </r>
  <r>
    <n v="679"/>
    <n v="10"/>
    <s v="ยโสธร"/>
    <s v="10701"/>
    <s v="ยโสธร,รพท."/>
    <s v="รพท."/>
    <n v="485"/>
    <s v="รพท.S B&gt;400"/>
    <n v="5.32"/>
    <n v="4.6900000000000004"/>
    <n v="2.33"/>
    <n v="551971191.17999995"/>
    <n v="-18558641.25"/>
    <n v="0"/>
    <n v="1"/>
    <n v="0"/>
    <n v="267.60000000000002"/>
    <x v="1"/>
    <n v="66862695.079999998"/>
    <n v="169147525.00999999"/>
  </r>
  <r>
    <n v="680"/>
    <n v="10"/>
    <s v="ยโสธร"/>
    <s v="10963"/>
    <s v="ทรายมูล,รพช."/>
    <s v="รพช."/>
    <n v="30"/>
    <s v="รพช.F2 P&lt;=30,000"/>
    <n v="5.92"/>
    <n v="5.66"/>
    <n v="3.91"/>
    <n v="43528968.619999997"/>
    <n v="4753290.18"/>
    <n v="0"/>
    <n v="0"/>
    <n v="0"/>
    <s v=""/>
    <x v="0"/>
    <n v="2014745.28"/>
    <n v="25758938.760000002"/>
  </r>
  <r>
    <n v="681"/>
    <n v="10"/>
    <s v="ยโสธร"/>
    <s v="10964"/>
    <s v="กุดชุม,รพช."/>
    <s v="รพช."/>
    <n v="30"/>
    <s v="รพช.F2 P30,000-60,000"/>
    <n v="5.44"/>
    <n v="5.0599999999999996"/>
    <n v="2.76"/>
    <n v="76184588.439999998"/>
    <n v="5394629.4199999999"/>
    <n v="0"/>
    <n v="0"/>
    <n v="0"/>
    <s v=""/>
    <x v="0"/>
    <n v="9876648.2100000009"/>
    <n v="30088923.059999999"/>
  </r>
  <r>
    <n v="682"/>
    <n v="10"/>
    <s v="ยโสธร"/>
    <s v="10965"/>
    <s v="คำเขื่อนแก้ว,รพช."/>
    <s v="รพช."/>
    <n v="60"/>
    <s v="รพช.F2 P30,000-60,000"/>
    <n v="5.12"/>
    <n v="4.4400000000000004"/>
    <n v="1.48"/>
    <n v="43154232.719999999"/>
    <n v="68571548.219999999"/>
    <n v="0"/>
    <n v="0"/>
    <n v="0"/>
    <s v=""/>
    <x v="0"/>
    <n v="69366753.579999998"/>
    <n v="4994459.47"/>
  </r>
  <r>
    <n v="683"/>
    <n v="10"/>
    <s v="ยโสธร"/>
    <s v="10966"/>
    <s v="ป่าติ้ว,รพช."/>
    <s v="รพช."/>
    <n v="30"/>
    <s v="รพช.F2 P&lt;=30,000"/>
    <n v="11.99"/>
    <n v="11.5"/>
    <n v="7.79"/>
    <n v="59496147.630000003"/>
    <n v="7672707.2699999996"/>
    <n v="0"/>
    <n v="0"/>
    <n v="0"/>
    <s v=""/>
    <x v="0"/>
    <n v="8658619.7100000009"/>
    <n v="36773418.219999999"/>
  </r>
  <r>
    <n v="684"/>
    <n v="10"/>
    <s v="ยโสธร"/>
    <s v="10967"/>
    <s v="มหาชนะชัย,รพช."/>
    <s v="รพช."/>
    <n v="30"/>
    <s v="รพช.F2 P30,000-60,000"/>
    <n v="3.19"/>
    <n v="2.96"/>
    <n v="1.1299999999999999"/>
    <n v="33289348.719999999"/>
    <n v="11557929.039999999"/>
    <n v="0"/>
    <n v="0"/>
    <n v="0"/>
    <s v=""/>
    <x v="0"/>
    <n v="13166266.609999999"/>
    <n v="1843053.05"/>
  </r>
  <r>
    <n v="685"/>
    <n v="10"/>
    <s v="ยโสธร"/>
    <s v="10968"/>
    <s v="ค้อวัง,รพช."/>
    <s v="รพช."/>
    <n v="30"/>
    <s v="รพช.F2 P&lt;=30,000"/>
    <n v="3.82"/>
    <n v="3.71"/>
    <n v="2.06"/>
    <n v="36458282.210000001"/>
    <n v="9004704.8399999999"/>
    <n v="0"/>
    <n v="0"/>
    <n v="0"/>
    <s v=""/>
    <x v="0"/>
    <n v="15208512.59"/>
    <n v="13636570.810000001"/>
  </r>
  <r>
    <n v="686"/>
    <n v="10"/>
    <s v="ยโสธร"/>
    <s v="10969"/>
    <s v="ไทยเจริญ,รพช."/>
    <s v="รพช."/>
    <n v="30"/>
    <s v="รพช.F2 P&lt;=30,000"/>
    <n v="3.09"/>
    <n v="2.77"/>
    <n v="0.76"/>
    <n v="15202000.130000001"/>
    <n v="5365530.3899999997"/>
    <n v="1"/>
    <n v="0"/>
    <n v="0"/>
    <s v=""/>
    <x v="1"/>
    <n v="5352605.26"/>
    <n v="-1746900.53"/>
  </r>
  <r>
    <n v="687"/>
    <n v="10"/>
    <s v="ยโสธร"/>
    <s v="11444"/>
    <s v="สมเด็จพระยุพราชเลิงนกทา,รพช."/>
    <s v="รพช."/>
    <n v="120"/>
    <s v="รพช.M2 B&gt;100"/>
    <n v="1.68"/>
    <n v="1.56"/>
    <n v="0.52"/>
    <n v="52890441.57"/>
    <n v="44318434.009999998"/>
    <n v="1"/>
    <n v="0"/>
    <n v="0"/>
    <s v=""/>
    <x v="1"/>
    <n v="47684228.939999998"/>
    <n v="-37593309.149999999"/>
  </r>
  <r>
    <n v="688"/>
    <n v="10"/>
    <s v="ศรีสะเกษ"/>
    <s v="10700"/>
    <s v="ศรีสะเกษ,รพศ."/>
    <s v="รพศ."/>
    <n v="853"/>
    <s v="รพศ.A B&gt;700to1000"/>
    <n v="2.87"/>
    <n v="2.48"/>
    <n v="1.06"/>
    <n v="722462035.63999999"/>
    <n v="165464403.33000001"/>
    <n v="0"/>
    <n v="0"/>
    <n v="0"/>
    <s v=""/>
    <x v="0"/>
    <n v="236871111.81"/>
    <n v="22259102.23"/>
  </r>
  <r>
    <n v="689"/>
    <n v="10"/>
    <s v="ศรีสะเกษ"/>
    <s v="10927"/>
    <s v="ยางชุมน้อย,รพช."/>
    <s v="รพช."/>
    <n v="33"/>
    <s v="รพช.F2 P&lt;=30,000"/>
    <n v="3.95"/>
    <n v="3.64"/>
    <n v="2.83"/>
    <n v="21364526.789999999"/>
    <n v="-14281164.949999999"/>
    <n v="0"/>
    <n v="1"/>
    <n v="0"/>
    <n v="13.4"/>
    <x v="1"/>
    <n v="-10860219.09"/>
    <n v="13294186.08"/>
  </r>
  <r>
    <n v="690"/>
    <n v="10"/>
    <s v="ศรีสะเกษ"/>
    <s v="10928"/>
    <s v="กันทรารมย์,รพช."/>
    <s v="รพช."/>
    <n v="120"/>
    <s v="รพช.M2 B&gt;100"/>
    <n v="2.36"/>
    <n v="2.13"/>
    <n v="0.55000000000000004"/>
    <n v="66175870.990000002"/>
    <n v="32737887.73"/>
    <n v="1"/>
    <n v="0"/>
    <n v="0"/>
    <s v=""/>
    <x v="1"/>
    <n v="40223488.909999996"/>
    <n v="-22002698.359999999"/>
  </r>
  <r>
    <n v="691"/>
    <n v="10"/>
    <s v="ศรีสะเกษ"/>
    <s v="10929"/>
    <s v="กันทรลักษ์,รพท."/>
    <s v="รพท."/>
    <n v="283"/>
    <s v="รพท.M1 B&gt;200"/>
    <n v="5.96"/>
    <n v="5.71"/>
    <n v="3.16"/>
    <n v="439672399.52999997"/>
    <n v="67703503.900000006"/>
    <n v="0"/>
    <n v="0"/>
    <n v="0"/>
    <s v=""/>
    <x v="0"/>
    <n v="98883528.090000004"/>
    <n v="191635133.47999999"/>
  </r>
  <r>
    <n v="692"/>
    <n v="10"/>
    <s v="ศรีสะเกษ"/>
    <s v="10930"/>
    <s v="ขุขันธ์,รพช."/>
    <s v="รพช."/>
    <n v="135"/>
    <s v="รพช.M2 B&gt;100"/>
    <n v="3.48"/>
    <n v="3.24"/>
    <n v="1.52"/>
    <n v="158121934.30000001"/>
    <n v="31404618.59"/>
    <n v="0"/>
    <n v="0"/>
    <n v="0"/>
    <s v=""/>
    <x v="0"/>
    <n v="41435602.659999996"/>
    <n v="33465389.07"/>
  </r>
  <r>
    <n v="693"/>
    <n v="10"/>
    <s v="ศรีสะเกษ"/>
    <s v="10931"/>
    <s v="ไพรบึง,รพช."/>
    <s v="รพช."/>
    <n v="33"/>
    <s v="รพช.F2 P30,000-60,000"/>
    <n v="5.3"/>
    <n v="5.12"/>
    <n v="4.0199999999999996"/>
    <n v="55015459.899999999"/>
    <n v="1313971.6000000001"/>
    <n v="0"/>
    <n v="0"/>
    <n v="0"/>
    <s v=""/>
    <x v="0"/>
    <n v="2818623.41"/>
    <n v="38654654.189999998"/>
  </r>
  <r>
    <n v="694"/>
    <n v="10"/>
    <s v="ศรีสะเกษ"/>
    <s v="10932"/>
    <s v="ปรางค์กู่,รพช."/>
    <s v="รพช."/>
    <n v="60"/>
    <s v="รพช.F2 P30,000-60,000"/>
    <n v="1.4"/>
    <n v="1.25"/>
    <n v="0.67"/>
    <n v="13842770.66"/>
    <n v="-11913915.24"/>
    <n v="2"/>
    <n v="1"/>
    <n v="0"/>
    <n v="10.4"/>
    <x v="2"/>
    <n v="-6894892.29"/>
    <n v="-11441143.460000001"/>
  </r>
  <r>
    <n v="695"/>
    <n v="10"/>
    <s v="ศรีสะเกษ"/>
    <s v="10933"/>
    <s v="ขุนหาญ,รพช."/>
    <s v="รพช."/>
    <n v="94"/>
    <s v="รพช.M2 B&lt;=100"/>
    <n v="3.38"/>
    <n v="3.13"/>
    <n v="2.71"/>
    <n v="141536704.77000001"/>
    <n v="-17088056.57"/>
    <n v="0"/>
    <n v="1"/>
    <n v="0"/>
    <n v="74.5"/>
    <x v="1"/>
    <n v="-4605746.47"/>
    <n v="101315586.86"/>
  </r>
  <r>
    <n v="696"/>
    <n v="10"/>
    <s v="ศรีสะเกษ"/>
    <s v="10934"/>
    <s v="ราษีไศล,รพช."/>
    <s v="รพช."/>
    <n v="90"/>
    <s v="รพช.M2 B&lt;=100"/>
    <n v="11.15"/>
    <n v="10.94"/>
    <n v="8.82"/>
    <n v="357475221.25999999"/>
    <n v="22118426.809999999"/>
    <n v="0"/>
    <n v="0"/>
    <n v="0"/>
    <s v=""/>
    <x v="0"/>
    <n v="35125366.969999999"/>
    <n v="275345871.75999999"/>
  </r>
  <r>
    <n v="697"/>
    <n v="10"/>
    <s v="ศรีสะเกษ"/>
    <s v="10935"/>
    <s v="อุทุมพรพิสัย,รพช."/>
    <s v="รพช."/>
    <n v="130"/>
    <s v="รพช.M2 B&gt;100"/>
    <n v="1.35"/>
    <n v="1.24"/>
    <n v="0.82"/>
    <n v="28405349.34"/>
    <n v="-13441570.130000001"/>
    <n v="1"/>
    <n v="1"/>
    <n v="0"/>
    <n v="19"/>
    <x v="4"/>
    <n v="649984.44999999995"/>
    <n v="-14555147.57"/>
  </r>
  <r>
    <n v="698"/>
    <n v="10"/>
    <s v="ศรีสะเกษ"/>
    <s v="10936"/>
    <s v="บึงบูรพ์,รพช."/>
    <s v="รพช."/>
    <n v="30"/>
    <s v="รพช.F2 P&lt;=30,000"/>
    <n v="7.66"/>
    <n v="7.26"/>
    <n v="3.37"/>
    <n v="33817855.259999998"/>
    <n v="1613821.4"/>
    <n v="0"/>
    <n v="0"/>
    <n v="0"/>
    <s v=""/>
    <x v="0"/>
    <n v="2927454.11"/>
    <n v="12051184.49"/>
  </r>
  <r>
    <n v="699"/>
    <n v="10"/>
    <s v="ศรีสะเกษ"/>
    <s v="10937"/>
    <s v="ห้วยทับทัน,รพช."/>
    <s v="รพช."/>
    <n v="30"/>
    <s v="รพช.F2 P30,000-60,000"/>
    <n v="4.0199999999999996"/>
    <n v="3.71"/>
    <n v="2.0099999999999998"/>
    <n v="61993804.93"/>
    <n v="-1893349.93"/>
    <n v="0"/>
    <n v="1"/>
    <n v="0"/>
    <n v="294.60000000000002"/>
    <x v="1"/>
    <n v="1407755.3"/>
    <n v="20744573.530000001"/>
  </r>
  <r>
    <n v="700"/>
    <n v="10"/>
    <s v="ศรีสะเกษ"/>
    <s v="10938"/>
    <s v="โนนคูณ,รพช."/>
    <s v="รพช."/>
    <n v="30"/>
    <s v="รพช.F2 P&lt;=30,000"/>
    <n v="3.66"/>
    <n v="3.35"/>
    <n v="1.53"/>
    <n v="29880447.960000001"/>
    <n v="4670166.5199999996"/>
    <n v="0"/>
    <n v="0"/>
    <n v="0"/>
    <s v=""/>
    <x v="0"/>
    <n v="9393828.1899999995"/>
    <n v="5937012.9400000004"/>
  </r>
  <r>
    <n v="701"/>
    <n v="10"/>
    <s v="ศรีสะเกษ"/>
    <s v="10939"/>
    <s v="ศรีรัตนะ,รพช."/>
    <s v="รพช."/>
    <n v="70"/>
    <s v="รพช.F1 P&lt;=50,000"/>
    <n v="2.02"/>
    <n v="1.88"/>
    <n v="1.2"/>
    <n v="35543335.119999997"/>
    <n v="819439.18"/>
    <n v="0"/>
    <n v="0"/>
    <n v="0"/>
    <s v=""/>
    <x v="0"/>
    <n v="9003112.0299999993"/>
    <n v="7085547.5599999996"/>
  </r>
  <r>
    <n v="702"/>
    <n v="10"/>
    <s v="ศรีสะเกษ"/>
    <s v="10940"/>
    <s v="วังหิน,รพช."/>
    <s v="รพช."/>
    <n v="34"/>
    <s v="รพช.F2 P30,000-60,000"/>
    <n v="2.48"/>
    <n v="2.17"/>
    <n v="1.07"/>
    <n v="16196826.16"/>
    <n v="3544768.86"/>
    <n v="0"/>
    <n v="0"/>
    <n v="0"/>
    <s v=""/>
    <x v="0"/>
    <n v="6145604.4800000004"/>
    <n v="267995.53000000003"/>
  </r>
  <r>
    <n v="703"/>
    <n v="10"/>
    <s v="ศรีสะเกษ"/>
    <s v="10941"/>
    <s v="น้ำเกลี้ยง,รพช."/>
    <s v="รพช."/>
    <n v="32"/>
    <s v="รพช.F2 P30,000-60,000"/>
    <n v="3.47"/>
    <n v="3.22"/>
    <n v="1.28"/>
    <n v="36000578.549999997"/>
    <n v="8114178.5099999998"/>
    <n v="0"/>
    <n v="0"/>
    <n v="0"/>
    <s v=""/>
    <x v="0"/>
    <n v="12366370.109999999"/>
    <n v="4081968.96"/>
  </r>
  <r>
    <n v="704"/>
    <n v="10"/>
    <s v="ศรีสะเกษ"/>
    <s v="10942"/>
    <s v="ภูสิงห์,รพช."/>
    <s v="รพช."/>
    <n v="34"/>
    <s v="รพช.F2 P30,000-60,000"/>
    <n v="3.25"/>
    <n v="3.03"/>
    <n v="1.08"/>
    <n v="52575468.869999997"/>
    <n v="16761551.93"/>
    <n v="0"/>
    <n v="0"/>
    <n v="0"/>
    <s v=""/>
    <x v="0"/>
    <n v="21945290.43"/>
    <n v="1964311.03"/>
  </r>
  <r>
    <n v="705"/>
    <n v="10"/>
    <s v="ศรีสะเกษ"/>
    <s v="10943"/>
    <s v="เมืองจันทร์,รพช."/>
    <s v="รพช."/>
    <n v="30"/>
    <s v="รพช.F2 P&lt;=30,000"/>
    <n v="6.13"/>
    <n v="5.91"/>
    <n v="3.2"/>
    <n v="34665465.530000001"/>
    <n v="5457967.0300000003"/>
    <n v="0"/>
    <n v="0"/>
    <n v="0"/>
    <s v=""/>
    <x v="0"/>
    <n v="10384486.58"/>
    <n v="14892291.539999999"/>
  </r>
  <r>
    <n v="706"/>
    <n v="10"/>
    <s v="ศรีสะเกษ"/>
    <s v="23125"/>
    <s v="เบญจลักษ์เฉลิมพระเกียรติ ๘๐ พรรษา,รพช."/>
    <s v="รพช."/>
    <n v="30"/>
    <s v="รพช.F2 P&lt;=30,000"/>
    <n v="2.94"/>
    <n v="2.75"/>
    <n v="2.38"/>
    <n v="48921862.140000001"/>
    <n v="-10992996.609999999"/>
    <n v="0"/>
    <n v="1"/>
    <n v="0"/>
    <n v="40"/>
    <x v="1"/>
    <n v="-5396333.9100000001"/>
    <n v="34741088.780000001"/>
  </r>
  <r>
    <n v="707"/>
    <n v="10"/>
    <s v="ศรีสะเกษ"/>
    <s v="28014"/>
    <s v="พยุห์,รพช."/>
    <s v="รพช."/>
    <n v="30"/>
    <s v="รพช.F2 P&lt;=30,000"/>
    <n v="4.68"/>
    <n v="4.5199999999999996"/>
    <n v="2.56"/>
    <n v="56173282.990000002"/>
    <n v="2521790.84"/>
    <n v="0"/>
    <n v="0"/>
    <n v="0"/>
    <s v=""/>
    <x v="0"/>
    <n v="9878416.8499999996"/>
    <n v="23761693.289999999"/>
  </r>
  <r>
    <n v="708"/>
    <n v="10"/>
    <s v="ศรีสะเกษ"/>
    <s v="28015"/>
    <s v="โพธิ์ศรีสุวรรณ,รพช."/>
    <s v="รพช."/>
    <n v="30"/>
    <s v="รพช.F2 P&lt;=30,000"/>
    <n v="2.69"/>
    <n v="2.4500000000000002"/>
    <n v="0.9"/>
    <n v="17771336.699999999"/>
    <n v="-1697167.16"/>
    <n v="0"/>
    <n v="1"/>
    <n v="0"/>
    <n v="94.2"/>
    <x v="1"/>
    <n v="2252205.9300000002"/>
    <n v="-1030315.13"/>
  </r>
  <r>
    <n v="709"/>
    <n v="10"/>
    <s v="ศรีสะเกษ"/>
    <s v="28016"/>
    <s v="ศิลาลาด,รพช."/>
    <s v="รพช."/>
    <n v="30"/>
    <s v="รพช.F3 P&lt;=15,000"/>
    <n v="1.67"/>
    <n v="1.51"/>
    <n v="0.78"/>
    <n v="7385524.6299999999"/>
    <n v="-3487298.92"/>
    <n v="1"/>
    <n v="1"/>
    <n v="0"/>
    <n v="19"/>
    <x v="4"/>
    <n v="-5379093.21"/>
    <n v="-2415137.88"/>
  </r>
  <r>
    <n v="710"/>
    <n v="10"/>
    <s v="อำนาจเจริญ"/>
    <s v="10703"/>
    <s v="อำนาจเจริญ,รพท."/>
    <s v="รพท."/>
    <n v="444"/>
    <s v="รพท.S B&gt;400"/>
    <n v="2.95"/>
    <n v="2.72"/>
    <n v="1.29"/>
    <n v="240600779.5"/>
    <n v="-14323926.699999999"/>
    <n v="0"/>
    <n v="1"/>
    <n v="0"/>
    <n v="151.1"/>
    <x v="1"/>
    <n v="14694553.67"/>
    <n v="36214651.710000001"/>
  </r>
  <r>
    <n v="711"/>
    <n v="10"/>
    <s v="อำนาจเจริญ"/>
    <s v="10985"/>
    <s v="ชานุมาน,รพช."/>
    <s v="รพช."/>
    <n v="30"/>
    <s v="รพช.F2 P30,000-60,000"/>
    <n v="3.49"/>
    <n v="3.19"/>
    <n v="2.4"/>
    <n v="23104778.399999999"/>
    <n v="935290.98"/>
    <n v="0"/>
    <n v="0"/>
    <n v="0"/>
    <s v=""/>
    <x v="0"/>
    <n v="5902989.5700000003"/>
    <n v="13022228.49"/>
  </r>
  <r>
    <n v="712"/>
    <n v="10"/>
    <s v="อำนาจเจริญ"/>
    <s v="10986"/>
    <s v="ปทุมราชวงศา,รพช."/>
    <s v="รพช."/>
    <n v="50"/>
    <s v="รพช.F2 P30,000-60,000"/>
    <n v="2.12"/>
    <n v="1.78"/>
    <n v="0.95"/>
    <n v="14835376.41"/>
    <n v="-4966064.22"/>
    <n v="0"/>
    <n v="1"/>
    <n v="0"/>
    <n v="26.8"/>
    <x v="1"/>
    <n v="-10238766.92"/>
    <n v="-859195.9"/>
  </r>
  <r>
    <n v="713"/>
    <n v="10"/>
    <s v="อำนาจเจริญ"/>
    <s v="10987"/>
    <s v="พนา,รพช."/>
    <s v="รพช."/>
    <n v="30"/>
    <s v="รพช.F2 P&lt;=30,000"/>
    <n v="1.65"/>
    <n v="1.35"/>
    <n v="0.27"/>
    <n v="10830359.92"/>
    <n v="-9606903.4399999995"/>
    <n v="1"/>
    <n v="1"/>
    <n v="0"/>
    <n v="10.1"/>
    <x v="4"/>
    <n v="-7347967.4800000004"/>
    <n v="-12094702"/>
  </r>
  <r>
    <n v="714"/>
    <n v="10"/>
    <s v="อำนาจเจริญ"/>
    <s v="10988"/>
    <s v="เสนางคนิคม,รพช."/>
    <s v="รพช."/>
    <n v="30"/>
    <s v="รพช.F2 P&lt;=30,000"/>
    <n v="2.48"/>
    <n v="2.2799999999999998"/>
    <n v="1.78"/>
    <n v="17946079.859999999"/>
    <n v="-11543490.27"/>
    <n v="0"/>
    <n v="1"/>
    <n v="0"/>
    <n v="13.9"/>
    <x v="1"/>
    <n v="-6156594.5199999996"/>
    <n v="9224651.8000000007"/>
  </r>
  <r>
    <n v="715"/>
    <n v="10"/>
    <s v="อำนาจเจริญ"/>
    <s v="10989"/>
    <s v="หัวตะพาน,รพช."/>
    <s v="รพช."/>
    <n v="60"/>
    <s v="รพช.F1 P&lt;=50,000"/>
    <n v="0.77"/>
    <n v="0.6"/>
    <n v="0.24"/>
    <n v="-8002889.1200000001"/>
    <n v="-4702926.12"/>
    <n v="3"/>
    <n v="2"/>
    <n v="2"/>
    <s v=""/>
    <x v="3"/>
    <n v="-7548059.5700000003"/>
    <n v="-27125237.91"/>
  </r>
  <r>
    <n v="716"/>
    <n v="10"/>
    <s v="อำนาจเจริญ"/>
    <s v="10990"/>
    <s v="ลืออำนาจ,รพช."/>
    <s v="รพช."/>
    <n v="30"/>
    <s v="รพช.F2 P&lt;=30,000"/>
    <n v="3.01"/>
    <n v="2.54"/>
    <n v="1.81"/>
    <n v="14025377.67"/>
    <n v="-5511524.1299999999"/>
    <n v="0"/>
    <n v="1"/>
    <n v="0"/>
    <n v="22.9"/>
    <x v="1"/>
    <n v="-1507587.87"/>
    <n v="5645875.2199999997"/>
  </r>
  <r>
    <n v="717"/>
    <n v="10"/>
    <s v="อุบลราชธานี"/>
    <s v="10669"/>
    <s v="สรรพสิทธิประสงค์,รพศ."/>
    <s v="รพศ."/>
    <n v="1188"/>
    <s v="รพศ.A B&gt;1000"/>
    <n v="2.35"/>
    <n v="2.09"/>
    <n v="0.98"/>
    <n v="1346314276.76"/>
    <n v="38178576.700000003"/>
    <n v="0"/>
    <n v="0"/>
    <n v="0"/>
    <s v=""/>
    <x v="0"/>
    <n v="231876841.94999999"/>
    <n v="-24602906.34"/>
  </r>
  <r>
    <n v="718"/>
    <n v="10"/>
    <s v="อุบลราชธานี"/>
    <s v="10944"/>
    <s v="ศรีเมืองใหม่,รพช."/>
    <s v="รพช."/>
    <n v="60"/>
    <s v="รพช.F2 P30,000-60,000"/>
    <n v="3.67"/>
    <n v="3.47"/>
    <n v="1.58"/>
    <n v="49022970.810000002"/>
    <n v="14845104.84"/>
    <n v="0"/>
    <n v="0"/>
    <n v="0"/>
    <s v=""/>
    <x v="0"/>
    <n v="19393858.77"/>
    <n v="10675900.25"/>
  </r>
  <r>
    <n v="719"/>
    <n v="10"/>
    <s v="อุบลราชธานี"/>
    <s v="10945"/>
    <s v="โขงเจียม,รพช."/>
    <s v="รพช."/>
    <n v="30"/>
    <s v="รพช.F2 P&lt;=30,000"/>
    <n v="10.11"/>
    <n v="9.2200000000000006"/>
    <n v="5.96"/>
    <n v="70097214.329999998"/>
    <n v="7484791.4800000004"/>
    <n v="0"/>
    <n v="0"/>
    <n v="0"/>
    <s v=""/>
    <x v="0"/>
    <n v="10006023.220000001"/>
    <n v="38133682.210000001"/>
  </r>
  <r>
    <n v="720"/>
    <n v="10"/>
    <s v="อุบลราชธานี"/>
    <s v="10946"/>
    <s v="เขื่องใน,รพช."/>
    <s v="รพช."/>
    <n v="120"/>
    <s v="รพช.F1 P50,000-100,000"/>
    <n v="6.48"/>
    <n v="6.24"/>
    <n v="5.28"/>
    <n v="211271254.77000001"/>
    <n v="1844471.18"/>
    <n v="0"/>
    <n v="0"/>
    <n v="0"/>
    <s v=""/>
    <x v="0"/>
    <n v="11652320.369999999"/>
    <n v="164843199"/>
  </r>
  <r>
    <n v="721"/>
    <n v="10"/>
    <s v="อุบลราชธานี"/>
    <s v="10947"/>
    <s v="เขมราฐ,รพช."/>
    <s v="รพช."/>
    <n v="60"/>
    <s v="รพช.F1 P50,000-100,000"/>
    <n v="3.6"/>
    <n v="3.45"/>
    <n v="2.25"/>
    <n v="101543265.31999999"/>
    <n v="19697733.920000002"/>
    <n v="0"/>
    <n v="0"/>
    <n v="0"/>
    <s v=""/>
    <x v="0"/>
    <n v="24767289.649999999"/>
    <n v="48962262.770000003"/>
  </r>
  <r>
    <n v="722"/>
    <n v="10"/>
    <s v="อุบลราชธานี"/>
    <s v="10948"/>
    <s v="นาจะหลวย,รพช."/>
    <s v="รพช."/>
    <n v="30"/>
    <s v="รพช.F2 P30,000-60,000"/>
    <n v="8.43"/>
    <n v="8.06"/>
    <n v="5.86"/>
    <n v="106449334.97"/>
    <n v="9588389.2799999993"/>
    <n v="0"/>
    <n v="0"/>
    <n v="0"/>
    <s v=""/>
    <x v="0"/>
    <n v="13531395.41"/>
    <n v="69672114.659999996"/>
  </r>
  <r>
    <n v="723"/>
    <n v="10"/>
    <s v="อุบลราชธานี"/>
    <s v="10949"/>
    <s v="น้ำยืน,รพช."/>
    <s v="รพช."/>
    <n v="80"/>
    <s v="รพช.F1 P50,000-100,000"/>
    <n v="3.31"/>
    <n v="2.95"/>
    <n v="1.87"/>
    <n v="68933537.439999998"/>
    <n v="22141449.969999999"/>
    <n v="0"/>
    <n v="0"/>
    <n v="0"/>
    <s v=""/>
    <x v="0"/>
    <n v="20609811.75"/>
    <n v="26002231.379999999"/>
  </r>
  <r>
    <n v="724"/>
    <n v="10"/>
    <s v="อุบลราชธานี"/>
    <s v="10950"/>
    <s v="บุณฑริก,รพช."/>
    <s v="รพช."/>
    <n v="61"/>
    <s v="รพช.F1 P50,000-100,000"/>
    <n v="7.79"/>
    <n v="7.24"/>
    <n v="5.35"/>
    <n v="150916392.96000001"/>
    <n v="2828858.53"/>
    <n v="0"/>
    <n v="0"/>
    <n v="0"/>
    <s v=""/>
    <x v="0"/>
    <n v="15665596.41"/>
    <n v="96638468.030000001"/>
  </r>
  <r>
    <n v="725"/>
    <n v="10"/>
    <s v="อุบลราชธานี"/>
    <s v="10951"/>
    <s v="ตระการพืชผล,รพท."/>
    <s v="รพท."/>
    <n v="176"/>
    <s v="รพท.M1 B&gt;200"/>
    <n v="6.71"/>
    <n v="5.86"/>
    <n v="2.7"/>
    <n v="208951242.59"/>
    <n v="31535991.57"/>
    <n v="0"/>
    <n v="0"/>
    <n v="0"/>
    <s v=""/>
    <x v="0"/>
    <n v="50545449.770000003"/>
    <n v="62115482.909999996"/>
  </r>
  <r>
    <n v="726"/>
    <n v="10"/>
    <s v="อุบลราชธานี"/>
    <s v="10952"/>
    <s v="กุดข้าวปุ้น,รพช."/>
    <s v="รพช."/>
    <n v="30"/>
    <s v="รพช.F2 P30,000-60,000"/>
    <n v="2.68"/>
    <n v="2.54"/>
    <n v="1.46"/>
    <n v="28602526.719999999"/>
    <n v="882836.77"/>
    <n v="0"/>
    <n v="0"/>
    <n v="0"/>
    <s v=""/>
    <x v="0"/>
    <n v="3322791.68"/>
    <n v="7775123.9699999997"/>
  </r>
  <r>
    <n v="727"/>
    <n v="10"/>
    <s v="อุบลราชธานี"/>
    <s v="10953"/>
    <s v="ม่วงสามสิบ,รพช."/>
    <s v="รพช."/>
    <n v="90"/>
    <s v="รพช.F1 P50,000-100,000"/>
    <n v="5.58"/>
    <n v="5.37"/>
    <n v="1.82"/>
    <n v="119051492.84999999"/>
    <n v="66703950.68"/>
    <n v="0"/>
    <n v="0"/>
    <n v="0"/>
    <s v=""/>
    <x v="0"/>
    <n v="77355844.379999995"/>
    <n v="21427926.809999999"/>
  </r>
  <r>
    <n v="728"/>
    <n v="10"/>
    <s v="อุบลราชธานี"/>
    <s v="10954"/>
    <s v="วารินชำราบ,รพท."/>
    <s v="รพท."/>
    <n v="264"/>
    <s v="รพท.M1 B&gt;200"/>
    <n v="3.34"/>
    <n v="3.08"/>
    <n v="1.64"/>
    <n v="251298894.81"/>
    <n v="31974802.309999999"/>
    <n v="0"/>
    <n v="0"/>
    <n v="0"/>
    <s v=""/>
    <x v="0"/>
    <n v="44054090.539999999"/>
    <n v="70172465.629999995"/>
  </r>
  <r>
    <n v="729"/>
    <n v="10"/>
    <s v="อุบลราชธานี"/>
    <s v="10956"/>
    <s v="พิบูลมังสาหาร,รพช."/>
    <s v="รพช."/>
    <n v="154"/>
    <s v="รพช.M2 B&gt;100"/>
    <n v="4.3099999999999996"/>
    <n v="4.04"/>
    <n v="1.92"/>
    <n v="182166053.72"/>
    <n v="34459236.710000001"/>
    <n v="0"/>
    <n v="0"/>
    <n v="0"/>
    <s v=""/>
    <x v="0"/>
    <n v="47961398.82"/>
    <n v="50354365.670000002"/>
  </r>
  <r>
    <n v="730"/>
    <n v="10"/>
    <s v="อุบลราชธานี"/>
    <s v="10957"/>
    <s v="ตาลสุม,รพช."/>
    <s v="รพช."/>
    <n v="30"/>
    <s v="รพช.F2 P&lt;=30,000"/>
    <n v="3.46"/>
    <n v="3.23"/>
    <n v="0.9"/>
    <n v="21512721.66"/>
    <n v="5385284.5700000003"/>
    <n v="0"/>
    <n v="0"/>
    <n v="0"/>
    <s v=""/>
    <x v="0"/>
    <n v="9660527.8000000007"/>
    <n v="-850986.04"/>
  </r>
  <r>
    <n v="731"/>
    <n v="10"/>
    <s v="อุบลราชธานี"/>
    <s v="10958"/>
    <s v="โพธิ์ไทร,รพช."/>
    <s v="รพช."/>
    <n v="40"/>
    <s v="รพช.F2 P30,000-60,000"/>
    <n v="2.94"/>
    <n v="2.69"/>
    <n v="1.1100000000000001"/>
    <n v="29028772.440000001"/>
    <n v="7002652.5999999996"/>
    <n v="0"/>
    <n v="0"/>
    <n v="0"/>
    <s v=""/>
    <x v="0"/>
    <n v="14869851.789999999"/>
    <n v="1706017.89"/>
  </r>
  <r>
    <n v="732"/>
    <n v="10"/>
    <s v="อุบลราชธานี"/>
    <s v="10959"/>
    <s v="สำโรง,รพช."/>
    <s v="รพช."/>
    <n v="30"/>
    <s v="รพช.F2 P30,000-60,000"/>
    <n v="4.54"/>
    <n v="4.26"/>
    <n v="2.82"/>
    <n v="57378399.280000001"/>
    <n v="694344.42"/>
    <n v="0"/>
    <n v="0"/>
    <n v="0"/>
    <s v=""/>
    <x v="0"/>
    <n v="4560283.87"/>
    <n v="29551326.190000001"/>
  </r>
  <r>
    <n v="733"/>
    <n v="10"/>
    <s v="อุบลราชธานี"/>
    <s v="10960"/>
    <s v="ดอนมดแดง,รพช."/>
    <s v="รพช."/>
    <n v="30"/>
    <s v="รพช.F2 P&lt;=30,000"/>
    <n v="5.64"/>
    <n v="5.43"/>
    <n v="3.33"/>
    <n v="49401488.840000004"/>
    <n v="8866819.5199999996"/>
    <n v="0"/>
    <n v="0"/>
    <n v="0"/>
    <s v=""/>
    <x v="0"/>
    <n v="4727078.2"/>
    <n v="24804045.18"/>
  </r>
  <r>
    <n v="734"/>
    <n v="10"/>
    <s v="อุบลราชธานี"/>
    <s v="10961"/>
    <s v="สิรินธร,รพช."/>
    <s v="รพช."/>
    <n v="30"/>
    <s v="รพช.F2 P30,000-60,000"/>
    <n v="10.25"/>
    <n v="9.77"/>
    <n v="9.24"/>
    <n v="109098220.75"/>
    <n v="-6238132.0499999998"/>
    <n v="0"/>
    <n v="1"/>
    <n v="0"/>
    <n v="157.4"/>
    <x v="1"/>
    <n v="-6202319.9100000001"/>
    <n v="97216351.810000002"/>
  </r>
  <r>
    <n v="735"/>
    <n v="10"/>
    <s v="อุบลราชธานี"/>
    <s v="10962"/>
    <s v="ทุ่งศรีอุดม,รพช."/>
    <s v="รพช."/>
    <n v="30"/>
    <s v="รพช.F2 P&lt;=30,000"/>
    <n v="4.2"/>
    <n v="4.03"/>
    <n v="2.41"/>
    <n v="36281207.18"/>
    <n v="-2070020.04"/>
    <n v="0"/>
    <n v="1"/>
    <n v="0"/>
    <n v="157.69999999999999"/>
    <x v="1"/>
    <n v="2776369.81"/>
    <n v="15960511.869999999"/>
  </r>
  <r>
    <n v="736"/>
    <n v="10"/>
    <s v="อุบลราชธานี"/>
    <s v="11443"/>
    <s v="สมเด็จพระยุพราชเดชอุดม,รพท."/>
    <s v="รพท."/>
    <n v="363"/>
    <s v="รพท.S B&lt;=400"/>
    <n v="3.26"/>
    <n v="2.96"/>
    <n v="0.8"/>
    <n v="264086928.94999999"/>
    <n v="63837391.759999998"/>
    <n v="0"/>
    <n v="0"/>
    <n v="0"/>
    <s v=""/>
    <x v="0"/>
    <n v="112499993.98999999"/>
    <n v="-23505811.359999999"/>
  </r>
  <r>
    <n v="737"/>
    <n v="10"/>
    <s v="อุบลราชธานี"/>
    <s v="21984"/>
    <s v="๕๐ พรรษา มหาวชิราลงกรณ,รพท."/>
    <s v="รพท."/>
    <n v="258"/>
    <s v="รพท.S B&lt;=400"/>
    <n v="2.52"/>
    <n v="2.2000000000000002"/>
    <n v="0.95"/>
    <n v="149550637.02000001"/>
    <n v="2494108.75"/>
    <n v="0"/>
    <n v="0"/>
    <n v="0"/>
    <s v=""/>
    <x v="0"/>
    <n v="26875130.91"/>
    <n v="7707807.8600000003"/>
  </r>
  <r>
    <n v="738"/>
    <n v="10"/>
    <s v="อุบลราชธานี"/>
    <s v="24032"/>
    <s v="นาตาล,รพช."/>
    <s v="รพช."/>
    <n v="30"/>
    <s v="รพช.F2 P&lt;=30,000"/>
    <n v="2.77"/>
    <n v="2.2999999999999998"/>
    <n v="1.44"/>
    <n v="41365906.969999999"/>
    <n v="16158945.369999999"/>
    <n v="0"/>
    <n v="0"/>
    <n v="0"/>
    <s v=""/>
    <x v="0"/>
    <n v="22619881.210000001"/>
    <n v="10298319.98"/>
  </r>
  <r>
    <n v="739"/>
    <n v="10"/>
    <s v="อุบลราชธานี"/>
    <s v="24821"/>
    <s v="นาเยีย,รพช."/>
    <s v="รพช."/>
    <n v="30"/>
    <s v="รพช.F2 P&lt;=30,000"/>
    <n v="4.97"/>
    <n v="4.62"/>
    <n v="2.72"/>
    <n v="30447378.100000001"/>
    <n v="-886285.43"/>
    <n v="0"/>
    <n v="1"/>
    <n v="0"/>
    <n v="309.10000000000002"/>
    <x v="1"/>
    <n v="5397389.9900000002"/>
    <n v="13207964.5"/>
  </r>
  <r>
    <n v="740"/>
    <n v="10"/>
    <s v="อุบลราชธานี"/>
    <s v="27967"/>
    <s v="สว่างวีระวงศ์,รพช."/>
    <s v="รพช."/>
    <n v="30"/>
    <s v="รพช.F2 P&lt;=30,000"/>
    <n v="2.67"/>
    <n v="2.5299999999999998"/>
    <n v="0.87"/>
    <n v="13541095.609999999"/>
    <n v="-972974.61"/>
    <n v="0"/>
    <n v="1"/>
    <n v="0"/>
    <n v="125.2"/>
    <x v="1"/>
    <n v="1689757.71"/>
    <n v="-1024963.96"/>
  </r>
  <r>
    <n v="741"/>
    <n v="10"/>
    <s v="อุบลราชธานี"/>
    <s v="27968"/>
    <s v="น้ำขุ่น,รพช."/>
    <s v="รพช."/>
    <n v="30"/>
    <s v="รพช.F3 P15,000-25,000"/>
    <n v="15.46"/>
    <n v="15.08"/>
    <n v="10.93"/>
    <n v="55606530.509999998"/>
    <n v="3222591.09"/>
    <n v="0"/>
    <n v="0"/>
    <n v="0"/>
    <s v=""/>
    <x v="0"/>
    <n v="9009363.8399999999"/>
    <n v="38162429.520000003"/>
  </r>
  <r>
    <n v="742"/>
    <n v="10"/>
    <s v="อุบลราชธานี"/>
    <s v="27976"/>
    <s v="เหล่าเสือโก้ก,รพช."/>
    <s v="รพช."/>
    <n v="30"/>
    <s v="รพช.F2 P&lt;=30,000"/>
    <n v="4.3899999999999997"/>
    <n v="4.22"/>
    <n v="2.39"/>
    <n v="22970734.149999999"/>
    <n v="-654325.86"/>
    <n v="0"/>
    <n v="1"/>
    <n v="0"/>
    <n v="315.89999999999998"/>
    <x v="1"/>
    <n v="4518666.17"/>
    <n v="9001522.8300000001"/>
  </r>
  <r>
    <n v="743"/>
    <n v="11"/>
    <s v="กระบี่"/>
    <s v="10738"/>
    <s v="กระบี่,รพท."/>
    <s v="รพท."/>
    <n v="447"/>
    <s v="รพท.S B&gt;400"/>
    <n v="4.3099999999999996"/>
    <n v="3.99"/>
    <n v="2.46"/>
    <n v="624594120.23000002"/>
    <n v="59034445.950000003"/>
    <n v="0"/>
    <n v="0"/>
    <n v="0"/>
    <s v=""/>
    <x v="0"/>
    <n v="104919501.04000001"/>
    <n v="275988498.54000002"/>
  </r>
  <r>
    <n v="744"/>
    <n v="11"/>
    <s v="กระบี่"/>
    <s v="11340"/>
    <s v="เขาพนม,รพช."/>
    <s v="รพช."/>
    <n v="52"/>
    <s v="รพช.F1 P50,000-100,000"/>
    <n v="8.08"/>
    <n v="7.64"/>
    <n v="6.24"/>
    <n v="113361396.41"/>
    <n v="3781598.99"/>
    <n v="0"/>
    <n v="0"/>
    <n v="0"/>
    <s v=""/>
    <x v="0"/>
    <n v="6415286.2699999996"/>
    <n v="83845193.010000005"/>
  </r>
  <r>
    <n v="745"/>
    <n v="11"/>
    <s v="กระบี่"/>
    <s v="11341"/>
    <s v="เกาะลันตา,รพช."/>
    <s v="รพช."/>
    <n v="40"/>
    <s v="รพช.F2 P&lt;=30,000"/>
    <n v="5.67"/>
    <n v="5.25"/>
    <n v="4.6100000000000003"/>
    <n v="49632105.310000002"/>
    <n v="-19137348.640000001"/>
    <n v="0"/>
    <n v="1"/>
    <n v="0"/>
    <n v="23.3"/>
    <x v="1"/>
    <n v="-18054825.719999999"/>
    <n v="38455521.990000002"/>
  </r>
  <r>
    <n v="746"/>
    <n v="11"/>
    <s v="กระบี่"/>
    <s v="11342"/>
    <s v="คลองท่อม,รพช."/>
    <s v="รพช."/>
    <n v="71"/>
    <s v="รพช.F2 P30,000-60,000"/>
    <n v="7.47"/>
    <n v="6.99"/>
    <n v="6.28"/>
    <n v="132987760.42"/>
    <n v="-36559470.490000002"/>
    <n v="0"/>
    <n v="1"/>
    <n v="0"/>
    <n v="32.700000000000003"/>
    <x v="1"/>
    <n v="-28386785.940000001"/>
    <n v="108702533.3"/>
  </r>
  <r>
    <n v="747"/>
    <n v="11"/>
    <s v="กระบี่"/>
    <s v="11343"/>
    <s v="อ่าวลึก,รพช."/>
    <s v="รพช."/>
    <n v="85"/>
    <s v="รพช.F1 P&lt;=50,000"/>
    <n v="7.64"/>
    <n v="7.45"/>
    <n v="6.79"/>
    <n v="151175499.36000001"/>
    <n v="-17727033.670000002"/>
    <n v="0"/>
    <n v="1"/>
    <n v="0"/>
    <n v="76.7"/>
    <x v="1"/>
    <n v="-14390818.810000001"/>
    <n v="131899593.25"/>
  </r>
  <r>
    <n v="748"/>
    <n v="11"/>
    <s v="กระบี่"/>
    <s v="11344"/>
    <s v="ปลายพระยา,รพช."/>
    <s v="รพช."/>
    <n v="53"/>
    <s v="รพช.F1 P&lt;=50,000"/>
    <n v="7.39"/>
    <n v="7.21"/>
    <n v="6.54"/>
    <n v="107051631.31999999"/>
    <n v="-19621824.109999999"/>
    <n v="0"/>
    <n v="1"/>
    <n v="0"/>
    <n v="49.1"/>
    <x v="1"/>
    <n v="-15753688.439999999"/>
    <n v="92822469.180000007"/>
  </r>
  <r>
    <n v="749"/>
    <n v="11"/>
    <s v="กระบี่"/>
    <s v="11345"/>
    <s v="ลำทับ,รพช."/>
    <s v="รพช."/>
    <n v="36"/>
    <s v="รพช.F2 P&lt;=30,000"/>
    <n v="4.76"/>
    <n v="4.46"/>
    <n v="2.92"/>
    <n v="56150524.920000002"/>
    <n v="1065244.17"/>
    <n v="0"/>
    <n v="0"/>
    <n v="0"/>
    <s v=""/>
    <x v="0"/>
    <n v="3055493.82"/>
    <n v="28578866.260000002"/>
  </r>
  <r>
    <n v="750"/>
    <n v="11"/>
    <s v="กระบี่"/>
    <s v="11346"/>
    <s v="เหนือคลอง,รพช."/>
    <s v="รพช."/>
    <n v="64"/>
    <s v="รพช.F1 P50,000-100,000"/>
    <n v="2.31"/>
    <n v="2.15"/>
    <n v="1.89"/>
    <n v="45515758.469999999"/>
    <n v="-18727114.129999999"/>
    <n v="0"/>
    <n v="1"/>
    <n v="0"/>
    <n v="21.8"/>
    <x v="1"/>
    <n v="-16415781.52"/>
    <n v="30797236.120000001"/>
  </r>
  <r>
    <n v="751"/>
    <n v="11"/>
    <s v="กระบี่"/>
    <s v="77753"/>
    <s v="เกาะพีพี,รพช."/>
    <s v="รพช."/>
    <n v="7"/>
    <s v="รพช.F3 P&lt;=15,000"/>
    <n v="21.42"/>
    <n v="21.12"/>
    <n v="20.23"/>
    <n v="42566700.539999999"/>
    <n v="1906175.67"/>
    <n v="0"/>
    <n v="0"/>
    <n v="0"/>
    <s v=""/>
    <x v="0"/>
    <n v="3660479.85"/>
    <n v="40091490.229999997"/>
  </r>
  <r>
    <n v="752"/>
    <n v="11"/>
    <s v="ชุมพร"/>
    <s v="10744"/>
    <s v="ชุมพรเขตรอุดมศักดิ์,รพท."/>
    <s v="รพท."/>
    <n v="522"/>
    <s v="รพท.S B&gt;400"/>
    <n v="2.81"/>
    <n v="2.72"/>
    <n v="1.95"/>
    <n v="428331501.61000001"/>
    <n v="166916463.47"/>
    <n v="0"/>
    <n v="0"/>
    <n v="0"/>
    <s v=""/>
    <x v="0"/>
    <n v="176597835.22999999"/>
    <n v="225148183.43000001"/>
  </r>
  <r>
    <n v="753"/>
    <n v="11"/>
    <s v="ชุมพร"/>
    <s v="11375"/>
    <s v="ปากน้ำชุมพร,รพช."/>
    <s v="รพช."/>
    <n v="10"/>
    <s v="รพช.F3 P&lt;=15,000"/>
    <n v="8.59"/>
    <n v="8.34"/>
    <n v="6.72"/>
    <n v="64983266.689999998"/>
    <n v="6015168.4400000004"/>
    <n v="0"/>
    <n v="0"/>
    <n v="0"/>
    <s v=""/>
    <x v="0"/>
    <n v="9322346.1999999993"/>
    <n v="48927310.659999996"/>
  </r>
  <r>
    <n v="754"/>
    <n v="11"/>
    <s v="ชุมพร"/>
    <s v="11376"/>
    <s v="ท่าแซะ,รพช."/>
    <s v="รพช."/>
    <n v="75"/>
    <s v="รพช.F1 P50,000-100,000"/>
    <n v="4.8899999999999997"/>
    <n v="4.62"/>
    <n v="2.88"/>
    <n v="123424601.97"/>
    <n v="740349.81"/>
    <n v="0"/>
    <n v="0"/>
    <n v="0"/>
    <s v=""/>
    <x v="0"/>
    <n v="9031444.4299999997"/>
    <n v="59574373.140000001"/>
  </r>
  <r>
    <n v="755"/>
    <n v="11"/>
    <s v="ชุมพร"/>
    <s v="11377"/>
    <s v="ปะทิว,รพช."/>
    <s v="รพช."/>
    <n v="47"/>
    <s v="รพช.F2 P&lt;=30,000"/>
    <n v="5.0599999999999996"/>
    <n v="4.4800000000000004"/>
    <n v="2.96"/>
    <n v="37327232.649999999"/>
    <n v="5294496.4800000004"/>
    <n v="0"/>
    <n v="0"/>
    <n v="0"/>
    <s v=""/>
    <x v="0"/>
    <n v="5680075.46"/>
    <n v="18036154.760000002"/>
  </r>
  <r>
    <n v="756"/>
    <n v="11"/>
    <s v="ชุมพร"/>
    <s v="11378"/>
    <s v="มาบอำมฤต,รพช."/>
    <s v="รพช."/>
    <n v="30"/>
    <s v="รพช.F2 P&lt;=30,000"/>
    <n v="2.92"/>
    <n v="2.78"/>
    <n v="1.83"/>
    <n v="35941026.840000004"/>
    <n v="1042231.95"/>
    <n v="0"/>
    <n v="0"/>
    <n v="0"/>
    <s v=""/>
    <x v="0"/>
    <n v="3884025.16"/>
    <n v="15588996.039999999"/>
  </r>
  <r>
    <n v="757"/>
    <n v="11"/>
    <s v="ชุมพร"/>
    <s v="11379"/>
    <s v="หลังสวน,รพช."/>
    <s v="รพช."/>
    <n v="182"/>
    <s v="รพช.M2 B&gt;100"/>
    <n v="2.4500000000000002"/>
    <n v="2.34"/>
    <n v="0.97"/>
    <n v="122770280.55"/>
    <n v="16856961.859999999"/>
    <n v="0"/>
    <n v="0"/>
    <n v="0"/>
    <s v=""/>
    <x v="0"/>
    <n v="7388058.7400000002"/>
    <n v="-2737479.97"/>
  </r>
  <r>
    <n v="758"/>
    <n v="11"/>
    <s v="ชุมพร"/>
    <s v="11380"/>
    <s v="ปากน้ำหลังสวน,รพช."/>
    <s v="รพช."/>
    <n v="12"/>
    <s v="รพช.F2 P&lt;=30,000"/>
    <n v="6.83"/>
    <n v="6.63"/>
    <n v="2.1800000000000002"/>
    <n v="63859741.25"/>
    <n v="-3595886.85"/>
    <n v="0"/>
    <n v="1"/>
    <n v="0"/>
    <n v="159.80000000000001"/>
    <x v="1"/>
    <n v="-4639542.22"/>
    <n v="12865976.310000001"/>
  </r>
  <r>
    <n v="759"/>
    <n v="11"/>
    <s v="ชุมพร"/>
    <s v="11381"/>
    <s v="ละแม,รพช."/>
    <s v="รพช."/>
    <n v="30"/>
    <s v="รพช.F2 P&lt;=30,000"/>
    <n v="7.96"/>
    <n v="7.67"/>
    <n v="4.5599999999999996"/>
    <n v="62768972.049999997"/>
    <n v="6406187.54"/>
    <n v="0"/>
    <n v="0"/>
    <n v="0"/>
    <s v=""/>
    <x v="0"/>
    <n v="10160082.060000001"/>
    <n v="32080685.129999999"/>
  </r>
  <r>
    <n v="760"/>
    <n v="11"/>
    <s v="ชุมพร"/>
    <s v="11382"/>
    <s v="พะโต๊ะ,รพช."/>
    <s v="รพช."/>
    <n v="30"/>
    <s v="รพช.F2 P&lt;=30,000"/>
    <n v="2.3199999999999998"/>
    <n v="2.17"/>
    <n v="2.0299999999999998"/>
    <n v="23081834.920000002"/>
    <n v="-2890639.28"/>
    <n v="0"/>
    <n v="1"/>
    <n v="0"/>
    <n v="71.8"/>
    <x v="1"/>
    <n v="1136500.3600000001"/>
    <n v="18085941.359999999"/>
  </r>
  <r>
    <n v="761"/>
    <n v="11"/>
    <s v="ชุมพร"/>
    <s v="11383"/>
    <s v="สวี,รพช."/>
    <s v="รพช."/>
    <n v="66"/>
    <s v="รพช.F1 P50,000-100,000"/>
    <n v="6.08"/>
    <n v="5.79"/>
    <n v="4.66"/>
    <n v="123021084.93000001"/>
    <n v="-5111715"/>
    <n v="0"/>
    <n v="1"/>
    <n v="0"/>
    <n v="216.5"/>
    <x v="1"/>
    <n v="-6763194.5700000003"/>
    <n v="88761586.319999993"/>
  </r>
  <r>
    <n v="762"/>
    <n v="11"/>
    <s v="ชุมพร"/>
    <s v="11385"/>
    <s v="ทุ่งตะโก,รพช."/>
    <s v="รพช."/>
    <n v="30"/>
    <s v="รพช.F2 P&lt;=30,000"/>
    <n v="3.24"/>
    <n v="2.96"/>
    <n v="2.29"/>
    <n v="37218114.640000001"/>
    <n v="-6159809.0099999998"/>
    <n v="0"/>
    <n v="1"/>
    <n v="0"/>
    <n v="54.3"/>
    <x v="1"/>
    <n v="-3118201.48"/>
    <n v="21398777.899999999"/>
  </r>
  <r>
    <n v="763"/>
    <n v="11"/>
    <s v="นครศรีธรรมราช"/>
    <s v="10680"/>
    <s v="มหาราชนครศรีธรรมราช,รพศ."/>
    <s v="รพศ."/>
    <n v="866"/>
    <s v="รพศ.A B&gt;700to1000"/>
    <n v="4.22"/>
    <n v="3.94"/>
    <n v="1.51"/>
    <n v="1758304938.2"/>
    <n v="227443977.06"/>
    <n v="0"/>
    <n v="0"/>
    <n v="0"/>
    <s v=""/>
    <x v="0"/>
    <n v="404416992.62"/>
    <n v="277868193.13999999"/>
  </r>
  <r>
    <n v="764"/>
    <n v="11"/>
    <s v="นครศรีธรรมราช"/>
    <s v="11322"/>
    <s v="พรหมคีรี,รพช."/>
    <s v="รพช."/>
    <n v="30"/>
    <s v="รพช.F2 P&lt;=30,000"/>
    <n v="3.79"/>
    <n v="3.56"/>
    <n v="3.07"/>
    <n v="41518195.439999998"/>
    <n v="-4686806.3499999996"/>
    <n v="0"/>
    <n v="1"/>
    <n v="0"/>
    <n v="79.7"/>
    <x v="1"/>
    <n v="-3713138.56"/>
    <n v="30812895.879999999"/>
  </r>
  <r>
    <n v="765"/>
    <n v="11"/>
    <s v="นครศรีธรรมราช"/>
    <s v="11324"/>
    <s v="ลานสกา,รพช."/>
    <s v="รพช."/>
    <n v="52"/>
    <s v="รพช.F2 P30,000-60,000"/>
    <n v="2.42"/>
    <n v="2.17"/>
    <n v="1.23"/>
    <n v="31162830.109999999"/>
    <n v="-10012668.51"/>
    <n v="0"/>
    <n v="1"/>
    <n v="0"/>
    <n v="28"/>
    <x v="1"/>
    <n v="-7943838.9699999997"/>
    <n v="5135717.63"/>
  </r>
  <r>
    <n v="766"/>
    <n v="11"/>
    <s v="นครศรีธรรมราช"/>
    <s v="11325"/>
    <s v="สมเด็จพระยุพราชฉวาง,รพช."/>
    <s v="รพช."/>
    <n v="143"/>
    <s v="รพช.M2 B&gt;100"/>
    <n v="6.91"/>
    <n v="6.54"/>
    <n v="4.62"/>
    <n v="142254254.44"/>
    <n v="9066412.3300000001"/>
    <n v="0"/>
    <n v="0"/>
    <n v="0"/>
    <s v=""/>
    <x v="0"/>
    <n v="15319639.939999999"/>
    <n v="87217486.590000004"/>
  </r>
  <r>
    <n v="767"/>
    <n v="11"/>
    <s v="นครศรีธรรมราช"/>
    <s v="11326"/>
    <s v="พิปูน,รพช."/>
    <s v="รพช."/>
    <n v="33"/>
    <s v="รพช.F2 P&lt;=30,000"/>
    <n v="3.68"/>
    <n v="3.43"/>
    <n v="3.18"/>
    <n v="23618633.530000001"/>
    <n v="-4983820.99"/>
    <n v="0"/>
    <n v="1"/>
    <n v="0"/>
    <n v="42.6"/>
    <x v="1"/>
    <n v="-3116515.56"/>
    <n v="19211709.710000001"/>
  </r>
  <r>
    <n v="768"/>
    <n v="11"/>
    <s v="นครศรีธรรมราช"/>
    <s v="11327"/>
    <s v="เชียรใหญ่,รพช."/>
    <s v="รพช."/>
    <n v="54"/>
    <s v="รพช.F1 P&lt;=50,000"/>
    <n v="1"/>
    <n v="0.89"/>
    <n v="0.38"/>
    <n v="184493.35"/>
    <n v="-830583.29"/>
    <n v="3"/>
    <n v="1"/>
    <n v="2"/>
    <n v="1.9"/>
    <x v="5"/>
    <n v="785852.69"/>
    <n v="-26241227.25"/>
  </r>
  <r>
    <n v="769"/>
    <n v="11"/>
    <s v="นครศรีธรรมราช"/>
    <s v="11328"/>
    <s v="ชะอวด,รพช."/>
    <s v="รพช."/>
    <n v="90"/>
    <s v="รพช.F1 P50,000-100,000"/>
    <n v="3.22"/>
    <n v="2.92"/>
    <n v="2.38"/>
    <n v="41829005.289999999"/>
    <n v="-12386421.99"/>
    <n v="0"/>
    <n v="1"/>
    <n v="0"/>
    <n v="30.3"/>
    <x v="1"/>
    <n v="-12872538.029999999"/>
    <n v="25947109.82"/>
  </r>
  <r>
    <n v="770"/>
    <n v="11"/>
    <s v="นครศรีธรรมราช"/>
    <s v="11329"/>
    <s v="ท่าศาลา,รพท."/>
    <s v="รพท."/>
    <n v="300"/>
    <s v="รพท.M1 B&gt;200"/>
    <n v="4.92"/>
    <n v="4.67"/>
    <n v="3.71"/>
    <n v="417795471.18000001"/>
    <n v="9010713.8800000008"/>
    <n v="0"/>
    <n v="0"/>
    <n v="0"/>
    <s v=""/>
    <x v="0"/>
    <n v="39812855.579999998"/>
    <n v="292632849.31"/>
  </r>
  <r>
    <n v="771"/>
    <n v="11"/>
    <s v="นครศรีธรรมราช"/>
    <s v="11330"/>
    <s v="ทุ่งสง,รพท."/>
    <s v="รพท."/>
    <n v="330"/>
    <s v="รพท.S B&lt;=400"/>
    <n v="3.24"/>
    <n v="3.04"/>
    <n v="2.27"/>
    <n v="331016895.13999999"/>
    <n v="-132616506.14"/>
    <n v="0"/>
    <n v="1"/>
    <n v="0"/>
    <n v="22.4"/>
    <x v="1"/>
    <n v="-87846654.670000002"/>
    <n v="187980980.66999999"/>
  </r>
  <r>
    <n v="772"/>
    <n v="11"/>
    <s v="นครศรีธรรมราช"/>
    <s v="11331"/>
    <s v="นาบอน,รพช."/>
    <s v="รพช."/>
    <n v="30"/>
    <s v="รพช.F2 P&lt;=30,000"/>
    <n v="1.1399999999999999"/>
    <n v="0.94"/>
    <n v="0.72"/>
    <n v="3509670.07"/>
    <n v="-5661130.9100000001"/>
    <n v="3"/>
    <n v="1"/>
    <n v="1"/>
    <n v="5.5"/>
    <x v="6"/>
    <n v="-3670264.13"/>
    <n v="-7267141.8600000003"/>
  </r>
  <r>
    <n v="773"/>
    <n v="11"/>
    <s v="นครศรีธรรมราช"/>
    <s v="11332"/>
    <s v="ทุ่งใหญ่,รพช."/>
    <s v="รพช."/>
    <n v="75"/>
    <s v="รพช.F1 P50,000-100,000"/>
    <n v="1.44"/>
    <n v="1.32"/>
    <n v="0.89"/>
    <n v="21626031.690000001"/>
    <n v="5361884.01"/>
    <n v="1"/>
    <n v="0"/>
    <n v="0"/>
    <s v=""/>
    <x v="1"/>
    <n v="4844472.9400000004"/>
    <n v="-5683833.71"/>
  </r>
  <r>
    <n v="774"/>
    <n v="11"/>
    <s v="นครศรีธรรมราช"/>
    <s v="11333"/>
    <s v="ปากพนัง,รพช."/>
    <s v="รพช."/>
    <n v="105"/>
    <s v="รพช.M2 B&gt;100"/>
    <n v="3.46"/>
    <n v="3.34"/>
    <n v="1.98"/>
    <n v="90529064.930000007"/>
    <n v="-9949201.6899999995"/>
    <n v="0"/>
    <n v="1"/>
    <n v="0"/>
    <n v="81.8"/>
    <x v="1"/>
    <n v="-5821020.6299999999"/>
    <n v="36071554.369999997"/>
  </r>
  <r>
    <n v="775"/>
    <n v="11"/>
    <s v="นครศรีธรรมราช"/>
    <s v="11334"/>
    <s v="ร่อนพิบูลย์,รพช."/>
    <s v="รพช."/>
    <n v="83"/>
    <s v="รพช.F1 P50,000-100,000"/>
    <n v="2.96"/>
    <n v="2.73"/>
    <n v="2.19"/>
    <n v="46113400.509999998"/>
    <n v="-7185123.4500000002"/>
    <n v="0"/>
    <n v="1"/>
    <n v="0"/>
    <n v="57.7"/>
    <x v="1"/>
    <n v="-6157180.8600000003"/>
    <n v="28072631.890000001"/>
  </r>
  <r>
    <n v="776"/>
    <n v="11"/>
    <s v="นครศรีธรรมราช"/>
    <s v="11335"/>
    <s v="สิชล,รพท."/>
    <s v="รพท."/>
    <n v="306"/>
    <s v="รพท.S B&lt;=400"/>
    <n v="3.81"/>
    <n v="3.67"/>
    <n v="3.31"/>
    <n v="489395690.39999998"/>
    <n v="-82685664.099999994"/>
    <n v="0"/>
    <n v="1"/>
    <n v="0"/>
    <n v="53.2"/>
    <x v="1"/>
    <n v="-16515024.880000001"/>
    <n v="400790492.60000002"/>
  </r>
  <r>
    <n v="777"/>
    <n v="11"/>
    <s v="นครศรีธรรมราช"/>
    <s v="11336"/>
    <s v="ขนอม,รพช."/>
    <s v="รพช."/>
    <n v="66"/>
    <s v="รพช.F2 P&lt;=30,000"/>
    <n v="1.21"/>
    <n v="1.02"/>
    <n v="0.57999999999999996"/>
    <n v="4515348.82"/>
    <n v="-22551285.379999999"/>
    <n v="2"/>
    <n v="1"/>
    <n v="2"/>
    <n v="1.8"/>
    <x v="6"/>
    <n v="-15780520.49"/>
    <n v="-9251641.8200000003"/>
  </r>
  <r>
    <n v="778"/>
    <n v="11"/>
    <s v="นครศรีธรรมราช"/>
    <s v="11337"/>
    <s v="หัวไทร,รพช."/>
    <s v="รพช."/>
    <n v="60"/>
    <s v="รพช.F2 P30,000-60,000"/>
    <n v="4.62"/>
    <n v="4.33"/>
    <n v="3.55"/>
    <n v="58889088.520000003"/>
    <n v="-4060981.87"/>
    <n v="0"/>
    <n v="1"/>
    <n v="0"/>
    <n v="130.5"/>
    <x v="1"/>
    <n v="-2523948.11"/>
    <n v="41126971.200000003"/>
  </r>
  <r>
    <n v="779"/>
    <n v="11"/>
    <s v="นครศรีธรรมราช"/>
    <s v="11338"/>
    <s v="บางขัน,รพช."/>
    <s v="รพช."/>
    <n v="38"/>
    <s v="รพช.F2 P30,000-60,000"/>
    <n v="4.43"/>
    <n v="4.1900000000000004"/>
    <n v="3.88"/>
    <n v="68381116.560000002"/>
    <n v="3936020.19"/>
    <n v="0"/>
    <n v="0"/>
    <n v="0"/>
    <s v=""/>
    <x v="0"/>
    <n v="5231151.7"/>
    <n v="57314059.32"/>
  </r>
  <r>
    <n v="780"/>
    <n v="11"/>
    <s v="นครศรีธรรมราช"/>
    <s v="11339"/>
    <s v="ถ้ำพรรณรา,รพช."/>
    <s v="รพช."/>
    <n v="26"/>
    <s v="รพช.F3 P15,000-25,000"/>
    <n v="1.19"/>
    <n v="1.06"/>
    <n v="0.7"/>
    <n v="3788029.16"/>
    <n v="-5812563.5899999999"/>
    <n v="2"/>
    <n v="1"/>
    <n v="1"/>
    <n v="5.8"/>
    <x v="7"/>
    <n v="-3424744.77"/>
    <n v="-5913984.9699999997"/>
  </r>
  <r>
    <n v="781"/>
    <n v="11"/>
    <s v="นครศรีธรรมราช"/>
    <s v="11660"/>
    <s v="จุฬาภรณ์,รพช."/>
    <s v="รพช."/>
    <n v="32"/>
    <s v="รพช.F2 P&lt;=30,000"/>
    <n v="1"/>
    <n v="0.87"/>
    <n v="0.66"/>
    <n v="84234.18"/>
    <n v="-11804407.380000001"/>
    <n v="3"/>
    <n v="1"/>
    <n v="2"/>
    <n v="0"/>
    <x v="5"/>
    <n v="-8006615.7699999996"/>
    <n v="-6914008.1600000001"/>
  </r>
  <r>
    <n v="782"/>
    <n v="11"/>
    <s v="นครศรีธรรมราช"/>
    <s v="40491"/>
    <s v="เฉลิมพระเกียรติ(นครศรีธรรมราช),รพช."/>
    <s v="รพช."/>
    <n v="39"/>
    <s v="รพช.F2 P&lt;=30,000"/>
    <n v="1.49"/>
    <n v="1.04"/>
    <n v="0.46"/>
    <n v="4309056.9400000004"/>
    <n v="-9727310.5299999993"/>
    <n v="2"/>
    <n v="1"/>
    <n v="1"/>
    <n v="3.9"/>
    <x v="7"/>
    <n v="-5905797.0199999996"/>
    <n v="-4750898.7300000004"/>
  </r>
  <r>
    <n v="783"/>
    <n v="11"/>
    <s v="นครศรีธรรมราช"/>
    <s v="40492"/>
    <s v="พ่อท่านคล้ายวาจาสิทธิ์,รพช."/>
    <s v="รพช."/>
    <n v="31"/>
    <s v="รพช.F2 P&lt;=30,000"/>
    <n v="1.6"/>
    <n v="1.48"/>
    <n v="1.22"/>
    <n v="12527398.27"/>
    <n v="-6217427.8399999999"/>
    <n v="0"/>
    <n v="1"/>
    <n v="0"/>
    <n v="18.100000000000001"/>
    <x v="1"/>
    <n v="-1561973.17"/>
    <n v="4671625.22"/>
  </r>
  <r>
    <n v="784"/>
    <n v="11"/>
    <s v="นครศรีธรรมราช"/>
    <s v="40742"/>
    <s v="นบพิตำ,รพช."/>
    <s v="รพช."/>
    <n v="3"/>
    <s v="รพช.F3 P15,000-25,000"/>
    <n v="6.32"/>
    <n v="5.8"/>
    <n v="5.68"/>
    <n v="49412970.009999998"/>
    <n v="2466607.09"/>
    <n v="0"/>
    <n v="0"/>
    <n v="0"/>
    <s v=""/>
    <x v="0"/>
    <n v="1217411.53"/>
    <n v="43473455.859999999"/>
  </r>
  <r>
    <n v="785"/>
    <n v="11"/>
    <s v="นครศรีธรรมราช"/>
    <s v="40743"/>
    <s v="พระพรหม,รพช."/>
    <s v="รพช."/>
    <n v="60"/>
    <s v="รพช.F2 P30,000-60,000"/>
    <n v="16.309999999999999"/>
    <n v="15.59"/>
    <n v="13.7"/>
    <n v="95438167.359999999"/>
    <n v="-3537682.75"/>
    <n v="0"/>
    <n v="1"/>
    <n v="0"/>
    <n v="242.7"/>
    <x v="1"/>
    <n v="-206673.76"/>
    <n v="79137548.920000002"/>
  </r>
  <r>
    <n v="786"/>
    <n v="11"/>
    <s v="พังงา"/>
    <s v="10739"/>
    <s v="พังงา,รพท."/>
    <s v="รพท."/>
    <n v="215"/>
    <s v="รพท.S B&lt;=400"/>
    <n v="3.03"/>
    <n v="2.77"/>
    <n v="1.35"/>
    <n v="147546501.16"/>
    <n v="52214545.909999996"/>
    <n v="0"/>
    <n v="0"/>
    <n v="0"/>
    <s v=""/>
    <x v="0"/>
    <n v="68695381.239999995"/>
    <n v="25232009.879999999"/>
  </r>
  <r>
    <n v="787"/>
    <n v="11"/>
    <s v="พังงา"/>
    <s v="10740"/>
    <s v="ตะกั่วป่า,รพท."/>
    <s v="รพท."/>
    <n v="209"/>
    <s v="รพท.M1 B&gt;200"/>
    <n v="3.61"/>
    <n v="3.39"/>
    <n v="1.1100000000000001"/>
    <n v="123779221.02"/>
    <n v="13223385.220000001"/>
    <n v="0"/>
    <n v="0"/>
    <n v="0"/>
    <s v=""/>
    <x v="0"/>
    <n v="35201983.079999998"/>
    <n v="5211207.5999999996"/>
  </r>
  <r>
    <n v="788"/>
    <n v="11"/>
    <s v="พังงา"/>
    <s v="11347"/>
    <s v="เกาะยาวชัยพัฒน์,รพช."/>
    <s v="รพช."/>
    <n v="30"/>
    <s v="รพช.F2 P&lt;=30,000"/>
    <n v="8.77"/>
    <n v="8.27"/>
    <n v="6.41"/>
    <n v="26328625.949999999"/>
    <n v="-11902518.41"/>
    <n v="0"/>
    <n v="1"/>
    <n v="0"/>
    <n v="19.899999999999999"/>
    <x v="1"/>
    <n v="-5406735.6900000004"/>
    <n v="18329153.710000001"/>
  </r>
  <r>
    <n v="789"/>
    <n v="11"/>
    <s v="พังงา"/>
    <s v="11348"/>
    <s v="กะปงชัยพัฒน์,รพช."/>
    <s v="รพช."/>
    <n v="32"/>
    <s v="รพช.F2 P&lt;=30,000"/>
    <n v="1.72"/>
    <n v="1.57"/>
    <n v="0.55000000000000004"/>
    <n v="10870556.83"/>
    <n v="-10384662.93"/>
    <n v="1"/>
    <n v="1"/>
    <n v="0"/>
    <n v="9.4"/>
    <x v="4"/>
    <n v="-8284631.2199999997"/>
    <n v="-7043744.9400000004"/>
  </r>
  <r>
    <n v="790"/>
    <n v="11"/>
    <s v="พังงา"/>
    <s v="11349"/>
    <s v="ตะกั่วทุ่ง,รพช."/>
    <s v="รพช."/>
    <n v="46"/>
    <s v="รพช.F2 P30,000-60,000"/>
    <n v="2.2000000000000002"/>
    <n v="1.96"/>
    <n v="1.57"/>
    <n v="19172631.890000001"/>
    <n v="-9077158.3100000005"/>
    <n v="0"/>
    <n v="1"/>
    <n v="0"/>
    <n v="19"/>
    <x v="1"/>
    <n v="-5526748.2400000002"/>
    <n v="8711468.3900000006"/>
  </r>
  <r>
    <n v="791"/>
    <n v="11"/>
    <s v="พังงา"/>
    <s v="11350"/>
    <s v="บางไทร(พังงา),รพช."/>
    <s v="รพช."/>
    <n v="0"/>
    <s v="รพช.F3 P&lt;=15,000"/>
    <n v="4.75"/>
    <n v="4.5599999999999996"/>
    <n v="3.64"/>
    <n v="17412250.84"/>
    <n v="2725773.52"/>
    <n v="0"/>
    <n v="0"/>
    <n v="0"/>
    <s v=""/>
    <x v="0"/>
    <n v="2991194.59"/>
    <n v="12263482.77"/>
  </r>
  <r>
    <n v="792"/>
    <n v="11"/>
    <s v="พังงา"/>
    <s v="11352"/>
    <s v="คุระบุรีชัยพัฒน์,รพช."/>
    <s v="รพช."/>
    <n v="33"/>
    <s v="รพช.F2 P&lt;=30,000"/>
    <n v="2.87"/>
    <n v="2.76"/>
    <n v="1.75"/>
    <n v="40119819.219999999"/>
    <n v="-2355660.7599999998"/>
    <n v="0"/>
    <n v="1"/>
    <n v="0"/>
    <n v="153.19999999999999"/>
    <x v="1"/>
    <n v="-5919703.5300000003"/>
    <n v="16082573.140000001"/>
  </r>
  <r>
    <n v="793"/>
    <n v="11"/>
    <s v="พังงา"/>
    <s v="11353"/>
    <s v="ทับปุด,รพช."/>
    <s v="รพช."/>
    <n v="39"/>
    <s v="รพช.F2 P&lt;=30,000"/>
    <n v="5.58"/>
    <n v="5.16"/>
    <n v="4.62"/>
    <n v="32612260.539999999"/>
    <n v="-16419442.359999999"/>
    <n v="0"/>
    <n v="1"/>
    <n v="0"/>
    <n v="17.8"/>
    <x v="1"/>
    <n v="-5979424.1699999999"/>
    <n v="25724451.809999999"/>
  </r>
  <r>
    <n v="794"/>
    <n v="11"/>
    <s v="พังงา"/>
    <s v="11354"/>
    <s v="ท้ายเหมืองชัยพัฒน์,รพช."/>
    <s v="รพช."/>
    <n v="33"/>
    <s v="รพช.F2 P30,000-60,000"/>
    <n v="2.88"/>
    <n v="2.79"/>
    <n v="2.02"/>
    <n v="50602719.5"/>
    <n v="-5909926.5199999996"/>
    <n v="0"/>
    <n v="1"/>
    <n v="0"/>
    <n v="77"/>
    <x v="1"/>
    <n v="-4037143.89"/>
    <n v="27329583.129999999"/>
  </r>
  <r>
    <n v="795"/>
    <n v="11"/>
    <s v="ภูเก็ต"/>
    <s v="10741"/>
    <s v="วชิระภูเก็ต,รพศ."/>
    <s v="รพศ."/>
    <n v="550"/>
    <s v="รพศ.A B&lt;=700"/>
    <n v="2.4"/>
    <n v="2.23"/>
    <n v="1.57"/>
    <n v="750607890.36000001"/>
    <n v="245298357.83000001"/>
    <n v="0"/>
    <n v="0"/>
    <n v="0"/>
    <s v=""/>
    <x v="0"/>
    <n v="162400730.61000001"/>
    <n v="303396337.89999998"/>
  </r>
  <r>
    <n v="796"/>
    <n v="11"/>
    <s v="ภูเก็ต"/>
    <s v="11355"/>
    <s v="ป่าตอง,รพช."/>
    <s v="รพช."/>
    <n v="88"/>
    <s v="รพช.M2 B&lt;=100"/>
    <n v="4.46"/>
    <n v="4.22"/>
    <n v="3.53"/>
    <n v="156161447.75"/>
    <n v="1995116.06"/>
    <n v="0"/>
    <n v="0"/>
    <n v="0"/>
    <s v=""/>
    <x v="0"/>
    <n v="19137482.199999999"/>
    <n v="114264544.06"/>
  </r>
  <r>
    <n v="797"/>
    <n v="11"/>
    <s v="ภูเก็ต"/>
    <s v="11356"/>
    <s v="ถลาง,รพช."/>
    <s v="รพช."/>
    <n v="90"/>
    <s v="รพช.F1 P50,000-100,000"/>
    <n v="3.15"/>
    <n v="2.95"/>
    <n v="2.5299999999999998"/>
    <n v="71409288.030000001"/>
    <n v="-6569486.5899999999"/>
    <n v="0"/>
    <n v="1"/>
    <n v="0"/>
    <n v="97.8"/>
    <x v="1"/>
    <n v="-5167676.76"/>
    <n v="50690514.350000001"/>
  </r>
  <r>
    <n v="798"/>
    <n v="11"/>
    <s v="ภูเก็ต"/>
    <s v="41436"/>
    <s v="ฉลอง,รพช."/>
    <s v="รพช."/>
    <n v="48"/>
    <s v="รพช.F1 P&lt;=50,000"/>
    <n v="10.92"/>
    <n v="10.35"/>
    <n v="9.18"/>
    <n v="93407613.810000002"/>
    <n v="1989493.74"/>
    <n v="0"/>
    <n v="0"/>
    <n v="0"/>
    <s v=""/>
    <x v="0"/>
    <n v="15241183.449999999"/>
    <n v="76991975.939999998"/>
  </r>
  <r>
    <n v="799"/>
    <n v="11"/>
    <s v="ระนอง"/>
    <s v="10743"/>
    <s v="ระนอง,รพท."/>
    <s v="รพท."/>
    <n v="300"/>
    <s v="รพท.S B&lt;=400"/>
    <n v="1"/>
    <n v="0.9"/>
    <n v="0.41"/>
    <n v="204779.22"/>
    <n v="-25084177.91"/>
    <n v="3"/>
    <n v="1"/>
    <n v="2"/>
    <n v="0"/>
    <x v="5"/>
    <n v="5135925.6900000004"/>
    <n v="-155019847.75"/>
  </r>
  <r>
    <n v="800"/>
    <n v="11"/>
    <s v="ระนอง"/>
    <s v="11323"/>
    <s v="ละอุ่น,รพช."/>
    <s v="รพช."/>
    <n v="16"/>
    <s v="รพช.F3 P&lt;=15,000"/>
    <n v="1.19"/>
    <n v="1.06"/>
    <n v="0.5"/>
    <n v="1382530.28"/>
    <n v="-2178868.86"/>
    <n v="2"/>
    <n v="1"/>
    <n v="1"/>
    <n v="5.7"/>
    <x v="7"/>
    <n v="-2354893.06"/>
    <n v="-3636316.07"/>
  </r>
  <r>
    <n v="801"/>
    <n v="11"/>
    <s v="ระนอง"/>
    <s v="11372"/>
    <s v="กะเปอร์,รพช."/>
    <s v="รพช."/>
    <n v="35"/>
    <s v="รพช.F2 P&lt;=30,000"/>
    <n v="1.1599999999999999"/>
    <n v="1.04"/>
    <n v="0.45"/>
    <n v="2402250.61"/>
    <n v="-4615279.4000000004"/>
    <n v="2"/>
    <n v="1"/>
    <n v="1"/>
    <n v="4.5999999999999996"/>
    <x v="7"/>
    <n v="-4492039.43"/>
    <n v="-8399266.4700000007"/>
  </r>
  <r>
    <n v="802"/>
    <n v="11"/>
    <s v="ระนอง"/>
    <s v="11373"/>
    <s v="กระบุรี,รพช."/>
    <s v="รพช."/>
    <n v="30"/>
    <s v="รพช.F2 P30,000-60,000"/>
    <n v="3.39"/>
    <n v="3.11"/>
    <n v="2.15"/>
    <n v="39124456.32"/>
    <n v="-15242760.35"/>
    <n v="0"/>
    <n v="1"/>
    <n v="0"/>
    <n v="23.1"/>
    <x v="1"/>
    <n v="-12155947.210000001"/>
    <n v="18812551.239999998"/>
  </r>
  <r>
    <n v="803"/>
    <n v="11"/>
    <s v="ระนอง"/>
    <s v="11374"/>
    <s v="สุขสำราญ,รพช."/>
    <s v="รพช."/>
    <n v="10"/>
    <s v="รพช.F3 P&lt;=15,000"/>
    <n v="1.01"/>
    <n v="0.81"/>
    <n v="0.2"/>
    <n v="36448.71"/>
    <n v="-4302224.9400000004"/>
    <n v="3"/>
    <n v="1"/>
    <n v="2"/>
    <n v="0"/>
    <x v="5"/>
    <n v="-2610028.2200000002"/>
    <n v="-5482596.1900000004"/>
  </r>
  <r>
    <n v="804"/>
    <n v="11"/>
    <s v="สุราษฎร์ธานี"/>
    <s v="09192"/>
    <s v="เกาะเต่า,รพช."/>
    <s v="รพช."/>
    <n v="10"/>
    <s v="รพช.F3 P&lt;=15,000"/>
    <n v="5.33"/>
    <n v="4.7"/>
    <n v="3.99"/>
    <n v="20891362.640000001"/>
    <n v="2769327.97"/>
    <n v="0"/>
    <n v="0"/>
    <n v="0"/>
    <s v=""/>
    <x v="0"/>
    <n v="5203734.5"/>
    <n v="14221391.93"/>
  </r>
  <r>
    <n v="805"/>
    <n v="11"/>
    <s v="สุราษฎร์ธานี"/>
    <s v="10681"/>
    <s v="สุราษฎร์ธานี,รพศ."/>
    <s v="รพศ."/>
    <n v="885"/>
    <s v="รพศ.A B&gt;700to1000"/>
    <n v="2.97"/>
    <n v="2.76"/>
    <n v="1.71"/>
    <n v="1086202079.02"/>
    <n v="474664000.10000002"/>
    <n v="0"/>
    <n v="0"/>
    <n v="0"/>
    <s v=""/>
    <x v="0"/>
    <n v="674438132.91999996"/>
    <n v="393103966.98000002"/>
  </r>
  <r>
    <n v="806"/>
    <n v="11"/>
    <s v="สุราษฎร์ธานี"/>
    <s v="10742"/>
    <s v="เกาะสมุย,รพท."/>
    <s v="รพท."/>
    <n v="160"/>
    <s v="รพท.M1 B&gt;200"/>
    <n v="3.08"/>
    <n v="2.9"/>
    <n v="1.8"/>
    <n v="257766241.08000001"/>
    <n v="28391875.859999999"/>
    <n v="0"/>
    <n v="0"/>
    <n v="0"/>
    <s v=""/>
    <x v="0"/>
    <n v="17476907.34"/>
    <n v="101962971.25"/>
  </r>
  <r>
    <n v="807"/>
    <n v="11"/>
    <s v="สุราษฎร์ธานี"/>
    <s v="11357"/>
    <s v="กาญจนดิษฐ์,รพช."/>
    <s v="รพช."/>
    <n v="120"/>
    <s v="รพช.M2 B&gt;100"/>
    <n v="4.4000000000000004"/>
    <n v="4.08"/>
    <n v="0.98"/>
    <n v="155127923.74000001"/>
    <n v="31934692.82"/>
    <n v="0"/>
    <n v="0"/>
    <n v="0"/>
    <s v=""/>
    <x v="0"/>
    <n v="54212739.829999998"/>
    <n v="-1237353.07"/>
  </r>
  <r>
    <n v="808"/>
    <n v="11"/>
    <s v="สุราษฎร์ธานี"/>
    <s v="11358"/>
    <s v="ดอนสัก,รพช."/>
    <s v="รพช."/>
    <n v="30"/>
    <s v="รพช.F2 P&lt;=30,000"/>
    <n v="6.08"/>
    <n v="5.91"/>
    <n v="4.0999999999999996"/>
    <n v="85435115.090000004"/>
    <n v="6803330.9400000004"/>
    <n v="0"/>
    <n v="0"/>
    <n v="0"/>
    <s v=""/>
    <x v="0"/>
    <n v="11720844.75"/>
    <n v="52074905.420000002"/>
  </r>
  <r>
    <n v="809"/>
    <n v="11"/>
    <s v="สุราษฎร์ธานี"/>
    <s v="11359"/>
    <s v="เกาะพงัน,รพช."/>
    <s v="รพช."/>
    <n v="50"/>
    <s v="รพช.F1 P&lt;=50,000"/>
    <n v="3.49"/>
    <n v="3.28"/>
    <n v="1.8"/>
    <n v="58163951.200000003"/>
    <n v="2084728.42"/>
    <n v="0"/>
    <n v="0"/>
    <n v="0"/>
    <s v=""/>
    <x v="0"/>
    <n v="3497757.53"/>
    <n v="18623891.100000001"/>
  </r>
  <r>
    <n v="810"/>
    <n v="11"/>
    <s v="สุราษฎร์ธานี"/>
    <s v="11360"/>
    <s v="ไชยา,รพช."/>
    <s v="รพช."/>
    <n v="60"/>
    <s v="รพช.M2 B&lt;=100"/>
    <n v="2.31"/>
    <n v="2.09"/>
    <n v="1.22"/>
    <n v="46561791.640000001"/>
    <n v="-6615594.2400000002"/>
    <n v="0"/>
    <n v="1"/>
    <n v="0"/>
    <n v="63.3"/>
    <x v="1"/>
    <n v="-10635640.91"/>
    <n v="5569737.71"/>
  </r>
  <r>
    <n v="811"/>
    <n v="11"/>
    <s v="สุราษฎร์ธานี"/>
    <s v="11361"/>
    <s v="ท่าชนะ,รพช."/>
    <s v="รพช."/>
    <n v="30"/>
    <s v="รพช.F2 P30,000-60,000"/>
    <n v="2.35"/>
    <n v="2.29"/>
    <n v="1.61"/>
    <n v="59324292.960000001"/>
    <n v="1416708.71"/>
    <n v="0"/>
    <n v="0"/>
    <n v="0"/>
    <s v=""/>
    <x v="0"/>
    <n v="5183288.37"/>
    <n v="26272169.640000001"/>
  </r>
  <r>
    <n v="812"/>
    <n v="11"/>
    <s v="สุราษฎร์ธานี"/>
    <s v="11362"/>
    <s v="คีรีรัฐนิคม,รพช."/>
    <s v="รพช."/>
    <n v="40"/>
    <s v="รพช.F2 P30,000-60,000"/>
    <n v="1.8"/>
    <n v="1.57"/>
    <n v="0.24"/>
    <n v="16257575.800000001"/>
    <n v="-4702587.57"/>
    <n v="1"/>
    <n v="1"/>
    <n v="0"/>
    <n v="31.1"/>
    <x v="4"/>
    <n v="1478535.05"/>
    <n v="-15664669.51"/>
  </r>
  <r>
    <n v="813"/>
    <n v="11"/>
    <s v="สุราษฎร์ธานี"/>
    <s v="11363"/>
    <s v="บ้านตาขุน,รพช."/>
    <s v="รพช."/>
    <n v="30"/>
    <s v="รพช.F2 P&lt;=30,000"/>
    <n v="1.35"/>
    <n v="1.2"/>
    <n v="0.49"/>
    <n v="4712743.5599999996"/>
    <n v="-10196779.58"/>
    <n v="2"/>
    <n v="1"/>
    <n v="1"/>
    <n v="4.0999999999999996"/>
    <x v="7"/>
    <n v="-2214064.98"/>
    <n v="-7372256.5999999996"/>
  </r>
  <r>
    <n v="814"/>
    <n v="11"/>
    <s v="สุราษฎร์ธานี"/>
    <s v="11364"/>
    <s v="พนม,รพช."/>
    <s v="รพช."/>
    <n v="30"/>
    <s v="รพช.F1 P&lt;=50,000"/>
    <n v="9.68"/>
    <n v="9.43"/>
    <n v="7.92"/>
    <n v="93381912.409999996"/>
    <n v="6926.99"/>
    <n v="0"/>
    <n v="0"/>
    <n v="0"/>
    <s v=""/>
    <x v="0"/>
    <n v="5128423.41"/>
    <n v="74462134.569999993"/>
  </r>
  <r>
    <n v="815"/>
    <n v="11"/>
    <s v="สุราษฎร์ธานี"/>
    <s v="11365"/>
    <s v="ท่าฉาง,รพช."/>
    <s v="รพช."/>
    <n v="30"/>
    <s v="รพช.F2 P&lt;=30,000"/>
    <n v="2.5"/>
    <n v="2.0699999999999998"/>
    <n v="0.8"/>
    <n v="38140249.390000001"/>
    <n v="-6701710.7000000002"/>
    <n v="0"/>
    <n v="1"/>
    <n v="0"/>
    <n v="51.2"/>
    <x v="1"/>
    <n v="-5508513.2999999998"/>
    <n v="-5244817.71"/>
  </r>
  <r>
    <n v="816"/>
    <n v="11"/>
    <s v="สุราษฎร์ธานี"/>
    <s v="11366"/>
    <s v="บ้านนาสาร,รพช."/>
    <s v="รพช."/>
    <n v="60"/>
    <s v="รพช.M2 B&lt;=100"/>
    <n v="6.63"/>
    <n v="6.46"/>
    <n v="4.25"/>
    <n v="172733270.75"/>
    <n v="16171325.029999999"/>
    <n v="0"/>
    <n v="0"/>
    <n v="0"/>
    <s v=""/>
    <x v="0"/>
    <n v="23370682.07"/>
    <n v="99372209.659999996"/>
  </r>
  <r>
    <n v="817"/>
    <n v="11"/>
    <s v="สุราษฎร์ธานี"/>
    <s v="11367"/>
    <s v="บ้านนาเดิม,รพช."/>
    <s v="รพช."/>
    <n v="30"/>
    <s v="รพช.F2 P&lt;=30,000"/>
    <n v="3.38"/>
    <n v="3.21"/>
    <n v="2.1"/>
    <n v="25059210.379999999"/>
    <n v="8058667.3899999997"/>
    <n v="0"/>
    <n v="0"/>
    <n v="0"/>
    <s v=""/>
    <x v="0"/>
    <n v="7873458.6900000004"/>
    <n v="11159229.539999999"/>
  </r>
  <r>
    <n v="818"/>
    <n v="11"/>
    <s v="สุราษฎร์ธานี"/>
    <s v="11368"/>
    <s v="เคียนซา,รพช."/>
    <s v="รพช."/>
    <n v="32"/>
    <s v="รพช.F2 P30,000-60,000"/>
    <n v="1.78"/>
    <n v="1.56"/>
    <n v="0.84"/>
    <n v="13990985.310000001"/>
    <n v="-24174092.530000001"/>
    <n v="0"/>
    <n v="1"/>
    <n v="1"/>
    <n v="5.2"/>
    <x v="4"/>
    <n v="-17893383.030000001"/>
    <n v="-3614637.2"/>
  </r>
  <r>
    <n v="819"/>
    <n v="11"/>
    <s v="สุราษฎร์ธานี"/>
    <s v="11369"/>
    <s v="พระแสง,รพช."/>
    <s v="รพช."/>
    <n v="60"/>
    <s v="รพช.F1 P50,000-100,000"/>
    <n v="4.3600000000000003"/>
    <n v="3.95"/>
    <n v="2.88"/>
    <n v="51985339.840000004"/>
    <n v="-33111526.050000001"/>
    <n v="0"/>
    <n v="1"/>
    <n v="0"/>
    <n v="14.1"/>
    <x v="1"/>
    <n v="-28199796.879999999"/>
    <n v="29089384.699999999"/>
  </r>
  <r>
    <n v="820"/>
    <n v="11"/>
    <s v="สุราษฎร์ธานี"/>
    <s v="11370"/>
    <s v="พุนพิน,รพช."/>
    <s v="รพช."/>
    <n v="60"/>
    <s v="รพช.F1 P&lt;=50,000"/>
    <n v="9.98"/>
    <n v="9.73"/>
    <n v="7.69"/>
    <n v="134010892.31999999"/>
    <n v="-15061926.82"/>
    <n v="0"/>
    <n v="1"/>
    <n v="0"/>
    <n v="80"/>
    <x v="1"/>
    <n v="-5653361.4000000004"/>
    <n v="99151375.019999996"/>
  </r>
  <r>
    <n v="821"/>
    <n v="11"/>
    <s v="สุราษฎร์ธานี"/>
    <s v="11371"/>
    <s v="ชัยบุรี,รพช."/>
    <s v="รพช."/>
    <n v="30"/>
    <s v="รพช.F2 P&lt;=30,000"/>
    <n v="1.7"/>
    <n v="1.58"/>
    <n v="1.29"/>
    <n v="15273050.189999999"/>
    <n v="-17005368.289999999"/>
    <n v="0"/>
    <n v="1"/>
    <n v="0"/>
    <n v="8"/>
    <x v="1"/>
    <n v="-12816034.52"/>
    <n v="6333124.75"/>
  </r>
  <r>
    <n v="822"/>
    <n v="11"/>
    <s v="สุราษฎร์ธานี"/>
    <s v="11459"/>
    <s v="สมเด็จพระยุพราชเวียงสระ,รพช."/>
    <s v="รพช."/>
    <n v="90"/>
    <s v="รพช.M2 B&lt;=100"/>
    <n v="1.21"/>
    <n v="1.07"/>
    <n v="0.42"/>
    <n v="17015845.309999999"/>
    <n v="-27109317.629999999"/>
    <n v="2"/>
    <n v="1"/>
    <n v="1"/>
    <n v="5.6"/>
    <x v="7"/>
    <n v="-15151292.91"/>
    <n v="-46363253.329999998"/>
  </r>
  <r>
    <n v="823"/>
    <n v="11"/>
    <s v="สุราษฎร์ธานี"/>
    <s v="11654"/>
    <s v="วิภาวดี,รพช."/>
    <s v="รพช."/>
    <n v="30"/>
    <s v="รพช.F2 P&lt;=30,000"/>
    <n v="4.0599999999999996"/>
    <n v="3.69"/>
    <n v="1.27"/>
    <n v="16550053.699999999"/>
    <n v="-3303789.59"/>
    <n v="0"/>
    <n v="1"/>
    <n v="0"/>
    <n v="45"/>
    <x v="1"/>
    <n v="-3766421.41"/>
    <n v="1349628.76"/>
  </r>
  <r>
    <n v="824"/>
    <n v="11"/>
    <s v="สุราษฎร์ธานี"/>
    <s v="14138"/>
    <s v="ท่าโรงช้าง,รพช."/>
    <s v="รพช."/>
    <n v="90"/>
    <s v="รพช.M2 B&lt;=100"/>
    <n v="2.46"/>
    <n v="2.31"/>
    <n v="0.78"/>
    <n v="81231664.969999999"/>
    <n v="5001769.34"/>
    <n v="1"/>
    <n v="0"/>
    <n v="0"/>
    <s v=""/>
    <x v="1"/>
    <n v="22674705.16"/>
    <n v="-12907094.460000001"/>
  </r>
  <r>
    <n v="825"/>
    <n v="12"/>
    <s v="ตรัง"/>
    <s v="10683"/>
    <s v="ตรัง,รพศ."/>
    <s v="รพศ."/>
    <n v="559"/>
    <s v="รพศ.A B&lt;=700"/>
    <n v="5.44"/>
    <n v="5.03"/>
    <n v="2.2799999999999998"/>
    <n v="967564770.14999998"/>
    <n v="284269964.79000002"/>
    <n v="0"/>
    <n v="0"/>
    <n v="0"/>
    <s v=""/>
    <x v="0"/>
    <n v="294856993.60000002"/>
    <n v="278058889"/>
  </r>
  <r>
    <n v="826"/>
    <n v="12"/>
    <s v="ตรัง"/>
    <s v="11407"/>
    <s v="กันตัง,รพช."/>
    <s v="รพช."/>
    <n v="95"/>
    <s v="รพช.F1 P50,000-100,000"/>
    <n v="5.6"/>
    <n v="5.0999999999999996"/>
    <n v="2.97"/>
    <n v="105722060.69"/>
    <n v="-385615.51"/>
    <n v="0"/>
    <n v="1"/>
    <n v="0"/>
    <n v="2467.4"/>
    <x v="1"/>
    <n v="4239037.01"/>
    <n v="45268775.770000003"/>
  </r>
  <r>
    <n v="827"/>
    <n v="12"/>
    <s v="ตรัง"/>
    <s v="11408"/>
    <s v="ย่านตาขาว,รพช."/>
    <s v="รพช."/>
    <n v="94"/>
    <s v="รพช.F1 P&lt;=50,000"/>
    <n v="3.94"/>
    <n v="3.7"/>
    <n v="2.38"/>
    <n v="108026102.06999999"/>
    <n v="12786762.02"/>
    <n v="0"/>
    <n v="0"/>
    <n v="0"/>
    <s v=""/>
    <x v="0"/>
    <n v="14206405.800000001"/>
    <n v="50786128.25"/>
  </r>
  <r>
    <n v="828"/>
    <n v="12"/>
    <s v="ตรัง"/>
    <s v="11409"/>
    <s v="ปะเหลียน,รพช."/>
    <s v="รพช."/>
    <n v="40"/>
    <s v="รพช.F2 P30,000-60,000"/>
    <n v="1.73"/>
    <n v="1.5"/>
    <n v="0.32"/>
    <n v="22927609.25"/>
    <n v="21056180.57"/>
    <n v="1"/>
    <n v="0"/>
    <n v="0"/>
    <s v=""/>
    <x v="1"/>
    <n v="21243641.539999999"/>
    <n v="-21507312.07"/>
  </r>
  <r>
    <n v="829"/>
    <n v="12"/>
    <s v="ตรัง"/>
    <s v="11410"/>
    <s v="สิเกา,รพช."/>
    <s v="รพช."/>
    <n v="48"/>
    <s v="รพช.F2 P30,000-60,000"/>
    <n v="3.7"/>
    <n v="3.42"/>
    <n v="1.32"/>
    <n v="44104311.859999999"/>
    <n v="6756078.25"/>
    <n v="0"/>
    <n v="0"/>
    <n v="0"/>
    <s v=""/>
    <x v="0"/>
    <n v="9005325.6999999993"/>
    <n v="5185094.25"/>
  </r>
  <r>
    <n v="830"/>
    <n v="12"/>
    <s v="ตรัง"/>
    <s v="11411"/>
    <s v="ห้วยยอด,รพช."/>
    <s v="รพช."/>
    <n v="100"/>
    <s v="รพช.M2 B&lt;=100"/>
    <n v="1.92"/>
    <n v="1.78"/>
    <n v="0.69"/>
    <n v="77124001.269999996"/>
    <n v="58253840.530000001"/>
    <n v="1"/>
    <n v="0"/>
    <n v="0"/>
    <s v=""/>
    <x v="1"/>
    <n v="42048612.960000001"/>
    <n v="-25567745.449999999"/>
  </r>
  <r>
    <n v="831"/>
    <n v="12"/>
    <s v="ตรัง"/>
    <s v="11412"/>
    <s v="วังวิเศษ,รพช."/>
    <s v="รพช."/>
    <n v="34"/>
    <s v="รพช.F2 P30,000-60,000"/>
    <n v="2.4300000000000002"/>
    <n v="2.25"/>
    <n v="1.02"/>
    <n v="31733309.800000001"/>
    <n v="12995620.73"/>
    <n v="0"/>
    <n v="0"/>
    <n v="0"/>
    <s v=""/>
    <x v="0"/>
    <n v="16575839.949999999"/>
    <n v="355095.22"/>
  </r>
  <r>
    <n v="832"/>
    <n v="12"/>
    <s v="ตรัง"/>
    <s v="11413"/>
    <s v="นาโยง,รพช."/>
    <s v="รพช."/>
    <n v="60"/>
    <s v="รพช.F2 P30,000-60,000"/>
    <n v="1.72"/>
    <n v="1.55"/>
    <n v="0.27"/>
    <n v="25375051.699999999"/>
    <n v="17968385.16"/>
    <n v="1"/>
    <n v="0"/>
    <n v="0"/>
    <s v=""/>
    <x v="1"/>
    <n v="20524736.050000001"/>
    <n v="-25638905.399999999"/>
  </r>
  <r>
    <n v="833"/>
    <n v="12"/>
    <s v="ตรัง"/>
    <s v="14139"/>
    <s v="รัษฎา,รพช."/>
    <s v="รพช."/>
    <n v="49"/>
    <s v="รพช.F2 P&lt;=30,000"/>
    <n v="1.3"/>
    <n v="1.1399999999999999"/>
    <n v="0.25"/>
    <n v="7475243.3799999999"/>
    <n v="2572419.5"/>
    <n v="2"/>
    <n v="0"/>
    <n v="0"/>
    <s v=""/>
    <x v="4"/>
    <n v="5027152.9400000004"/>
    <n v="-18520834.420000002"/>
  </r>
  <r>
    <n v="834"/>
    <n v="12"/>
    <s v="ตรัง"/>
    <s v="28817"/>
    <s v="หาดสำราญเฉลิมพระเกียรติ ๘๐ พรรษา,รพช."/>
    <s v="รพช."/>
    <n v="37"/>
    <s v="รพช.F2 P&lt;=30,000"/>
    <n v="1.25"/>
    <n v="1.1599999999999999"/>
    <n v="0.53"/>
    <n v="4355916.59"/>
    <n v="-4028053.44"/>
    <n v="2"/>
    <n v="1"/>
    <n v="0"/>
    <n v="9.6999999999999993"/>
    <x v="2"/>
    <n v="-278061.55"/>
    <n v="-8039324.9000000004"/>
  </r>
  <r>
    <n v="835"/>
    <n v="12"/>
    <s v="นราธิวาส"/>
    <s v="10750"/>
    <s v="นราธิวาสราชนครินทร์,รพท."/>
    <s v="รพท."/>
    <n v="413"/>
    <s v="รพท.S B&gt;400"/>
    <n v="4.53"/>
    <n v="4.28"/>
    <n v="3.11"/>
    <n v="476548673.99000001"/>
    <n v="17094747.050000001"/>
    <n v="0"/>
    <n v="0"/>
    <n v="0"/>
    <s v=""/>
    <x v="0"/>
    <n v="60539801.579999998"/>
    <n v="282694889.61000001"/>
  </r>
  <r>
    <n v="836"/>
    <n v="12"/>
    <s v="นราธิวาส"/>
    <s v="10751"/>
    <s v="สุไหงโก-ลก,รพท."/>
    <s v="รพท."/>
    <n v="212"/>
    <s v="รพท.M1 B&gt;200"/>
    <n v="8.3699999999999992"/>
    <n v="6.65"/>
    <n v="3.92"/>
    <n v="304433778.22000003"/>
    <n v="71575321.079999998"/>
    <n v="0"/>
    <n v="0"/>
    <n v="0"/>
    <s v=""/>
    <x v="0"/>
    <n v="49048107.289999999"/>
    <n v="133911186.20999999"/>
  </r>
  <r>
    <n v="837"/>
    <n v="12"/>
    <s v="นราธิวาส"/>
    <s v="11435"/>
    <s v="ตากใบ,รพช."/>
    <s v="รพช."/>
    <n v="100"/>
    <s v="รพช.F1 P50,000-100,000"/>
    <n v="2.08"/>
    <n v="1.86"/>
    <n v="0.8"/>
    <n v="30318909.710000001"/>
    <n v="-23358540.600000001"/>
    <n v="0"/>
    <n v="1"/>
    <n v="0"/>
    <n v="11.6"/>
    <x v="1"/>
    <n v="-12644896.630000001"/>
    <n v="-5475411.2400000002"/>
  </r>
  <r>
    <n v="838"/>
    <n v="12"/>
    <s v="นราธิวาส"/>
    <s v="11436"/>
    <s v="บาเจาะ,รพช."/>
    <s v="รพช."/>
    <n v="68"/>
    <s v="รพช.F2 P30,000-60,000"/>
    <n v="2.36"/>
    <n v="2.12"/>
    <n v="1.31"/>
    <n v="29312407.170000002"/>
    <n v="-5070564.42"/>
    <n v="0"/>
    <n v="1"/>
    <n v="0"/>
    <n v="52"/>
    <x v="1"/>
    <n v="973758.03"/>
    <n v="6747462.1900000004"/>
  </r>
  <r>
    <n v="839"/>
    <n v="12"/>
    <s v="นราธิวาส"/>
    <s v="11437"/>
    <s v="ระแงะ,รพช."/>
    <s v="รพช."/>
    <n v="134"/>
    <s v="รพช.F1 P50,000-100,000"/>
    <n v="4.96"/>
    <n v="4.75"/>
    <n v="3.38"/>
    <n v="152660779.13"/>
    <n v="771252.95"/>
    <n v="0"/>
    <n v="0"/>
    <n v="0"/>
    <s v=""/>
    <x v="0"/>
    <n v="13513113.460000001"/>
    <n v="91264987.400000006"/>
  </r>
  <r>
    <n v="840"/>
    <n v="12"/>
    <s v="นราธิวาส"/>
    <s v="11438"/>
    <s v="รือเสาะ,รพช."/>
    <s v="รพช."/>
    <n v="82"/>
    <s v="รพช.F1 P50,000-100,000"/>
    <n v="2.81"/>
    <n v="2.46"/>
    <n v="1.54"/>
    <n v="44220351.939999998"/>
    <n v="8033802.04"/>
    <n v="0"/>
    <n v="0"/>
    <n v="0"/>
    <s v=""/>
    <x v="0"/>
    <n v="10771645.51"/>
    <n v="13210868.949999999"/>
  </r>
  <r>
    <n v="841"/>
    <n v="12"/>
    <s v="นราธิวาส"/>
    <s v="11439"/>
    <s v="ศรีสาคร,รพช."/>
    <s v="รพช."/>
    <n v="54"/>
    <s v="รพช.F2 P30,000-60,000"/>
    <n v="1.0900000000000001"/>
    <n v="0.94"/>
    <n v="0.51"/>
    <n v="2380119.42"/>
    <n v="-8001341.0999999996"/>
    <n v="3"/>
    <n v="1"/>
    <n v="2"/>
    <n v="2.6"/>
    <x v="5"/>
    <n v="-2333676.2200000002"/>
    <n v="-13151798.890000001"/>
  </r>
  <r>
    <n v="842"/>
    <n v="12"/>
    <s v="นราธิวาส"/>
    <s v="11440"/>
    <s v="แว้ง,รพช."/>
    <s v="รพช."/>
    <n v="60"/>
    <s v="รพช.F2 P30,000-60,000"/>
    <n v="1.46"/>
    <n v="1.3"/>
    <n v="0.59"/>
    <n v="10569511.15"/>
    <n v="4886469"/>
    <n v="2"/>
    <n v="0"/>
    <n v="0"/>
    <s v=""/>
    <x v="4"/>
    <n v="6772724.5700000003"/>
    <n v="-9451137.1899999995"/>
  </r>
  <r>
    <n v="843"/>
    <n v="12"/>
    <s v="นราธิวาส"/>
    <s v="11441"/>
    <s v="สุคิริน,รพช."/>
    <s v="รพช."/>
    <n v="35"/>
    <s v="รพช.F2 P&lt;=30,000"/>
    <n v="4.8499999999999996"/>
    <n v="4.5599999999999996"/>
    <n v="3.56"/>
    <n v="48375356.140000001"/>
    <n v="-7579871.8099999996"/>
    <n v="0"/>
    <n v="1"/>
    <n v="0"/>
    <n v="57.4"/>
    <x v="1"/>
    <n v="-4518775.91"/>
    <n v="32085475.300000001"/>
  </r>
  <r>
    <n v="844"/>
    <n v="12"/>
    <s v="นราธิวาส"/>
    <s v="11442"/>
    <s v="สุไหงปาดี,รพช."/>
    <s v="รพช."/>
    <n v="41"/>
    <s v="รพช.F2 P30,000-60,000"/>
    <n v="4.51"/>
    <n v="4.28"/>
    <n v="3.52"/>
    <n v="49637387.359999999"/>
    <n v="437928.02"/>
    <n v="0"/>
    <n v="0"/>
    <n v="0"/>
    <s v=""/>
    <x v="0"/>
    <n v="1235202.48"/>
    <n v="35604321.350000001"/>
  </r>
  <r>
    <n v="845"/>
    <n v="12"/>
    <s v="นราธิวาส"/>
    <s v="13818"/>
    <s v="จะแนะ,รพช."/>
    <s v="รพช."/>
    <n v="60"/>
    <s v="รพช.F2 P30,000-60,000"/>
    <n v="0.94"/>
    <n v="0.76"/>
    <n v="0.25"/>
    <n v="-1732040.47"/>
    <n v="-1648309.74"/>
    <n v="3"/>
    <n v="2"/>
    <n v="2"/>
    <s v=""/>
    <x v="3"/>
    <n v="-744416.88"/>
    <n v="-22864455.190000001"/>
  </r>
  <r>
    <n v="846"/>
    <n v="12"/>
    <s v="นราธิวาส"/>
    <s v="15010"/>
    <s v="เจาะไอร้อง,รพช."/>
    <s v="รพช."/>
    <n v="30"/>
    <s v="รพช.F2 P30,000-60,000"/>
    <n v="2.41"/>
    <n v="2.0699999999999998"/>
    <n v="1.05"/>
    <n v="20490119.399999999"/>
    <n v="-5918542.3600000003"/>
    <n v="0"/>
    <n v="1"/>
    <n v="0"/>
    <n v="31.1"/>
    <x v="1"/>
    <n v="-1397161.94"/>
    <n v="787585.11"/>
  </r>
  <r>
    <n v="847"/>
    <n v="12"/>
    <s v="นราธิวาส"/>
    <s v="23771"/>
    <s v="ยี่งอเฉลิมพระเกียรติ ๘๐ พรรษา,รพช."/>
    <s v="รพช."/>
    <n v="60"/>
    <s v="รพช.F2 P30,000-60,000"/>
    <n v="3.05"/>
    <n v="2.89"/>
    <n v="2.2200000000000002"/>
    <n v="43484293.700000003"/>
    <n v="-17781034.48"/>
    <n v="0"/>
    <n v="1"/>
    <n v="0"/>
    <n v="22"/>
    <x v="1"/>
    <n v="-7543769.5099999998"/>
    <n v="25867769.82"/>
  </r>
  <r>
    <n v="848"/>
    <n v="12"/>
    <s v="ปัตตานี"/>
    <s v="10748"/>
    <s v="ปัตตานี,รพท."/>
    <s v="รพท."/>
    <n v="504"/>
    <s v="รพท.S B&gt;400"/>
    <n v="4.17"/>
    <n v="3.81"/>
    <n v="2.98"/>
    <n v="731850347.11000001"/>
    <n v="-64715799.600000001"/>
    <n v="0"/>
    <n v="1"/>
    <n v="0"/>
    <n v="101.7"/>
    <x v="1"/>
    <n v="7652351.2400000002"/>
    <n v="458169394.24000001"/>
  </r>
  <r>
    <n v="849"/>
    <n v="12"/>
    <s v="ปัตตานี"/>
    <s v="11423"/>
    <s v="โคกโพธิ์,รพช."/>
    <s v="รพช."/>
    <n v="104"/>
    <s v="รพช.F1 P50,000-100,000"/>
    <n v="3.15"/>
    <n v="3.02"/>
    <n v="2.3199999999999998"/>
    <n v="63180669.439999998"/>
    <n v="-6968610.2199999997"/>
    <n v="0"/>
    <n v="1"/>
    <n v="0"/>
    <n v="81.5"/>
    <x v="1"/>
    <n v="-4810826.4400000004"/>
    <n v="38943244.75"/>
  </r>
  <r>
    <n v="850"/>
    <n v="12"/>
    <s v="ปัตตานี"/>
    <s v="11424"/>
    <s v="หนองจิก,รพช."/>
    <s v="รพช."/>
    <n v="30"/>
    <s v="รพช.F2 P30,000-60,000"/>
    <n v="6.73"/>
    <n v="6.59"/>
    <n v="6.33"/>
    <n v="124944440.54000001"/>
    <n v="-6727678.8099999996"/>
    <n v="0"/>
    <n v="1"/>
    <n v="0"/>
    <n v="167.1"/>
    <x v="1"/>
    <n v="-5916182.0700000003"/>
    <n v="116140932.67"/>
  </r>
  <r>
    <n v="851"/>
    <n v="12"/>
    <s v="ปัตตานี"/>
    <s v="11425"/>
    <s v="ปะนาเระ,รพช."/>
    <s v="รพช."/>
    <n v="30"/>
    <s v="รพช.F2 P30,000-60,000"/>
    <n v="6.94"/>
    <n v="6.56"/>
    <n v="5.71"/>
    <n v="42775846.020000003"/>
    <n v="-5829261.0300000003"/>
    <n v="0"/>
    <n v="1"/>
    <n v="0"/>
    <n v="66"/>
    <x v="1"/>
    <n v="-4834461.13"/>
    <n v="33876659.759999998"/>
  </r>
  <r>
    <n v="852"/>
    <n v="12"/>
    <s v="ปัตตานี"/>
    <s v="11426"/>
    <s v="มายอ,รพช."/>
    <s v="รพช."/>
    <n v="42"/>
    <s v="รพช.F2 P30,000-60,000"/>
    <n v="4.43"/>
    <n v="4.1900000000000004"/>
    <n v="2.27"/>
    <n v="61364670.289999999"/>
    <n v="17974178.190000001"/>
    <n v="0"/>
    <n v="0"/>
    <n v="0"/>
    <s v=""/>
    <x v="0"/>
    <n v="21803400.079999998"/>
    <n v="22782194"/>
  </r>
  <r>
    <n v="853"/>
    <n v="12"/>
    <s v="ปัตตานี"/>
    <s v="11427"/>
    <s v="ทุ่งยางแดง,รพช."/>
    <s v="รพช."/>
    <n v="36"/>
    <s v="รพช.F2 P&lt;=30,000"/>
    <n v="2.5"/>
    <n v="2.37"/>
    <n v="1.91"/>
    <n v="26335992.039999999"/>
    <n v="-3811499.56"/>
    <n v="0"/>
    <n v="1"/>
    <n v="0"/>
    <n v="62.1"/>
    <x v="1"/>
    <n v="-289906.63"/>
    <n v="15962422.09"/>
  </r>
  <r>
    <n v="854"/>
    <n v="12"/>
    <s v="ปัตตานี"/>
    <s v="11428"/>
    <s v="ไม้แก่น,รพช."/>
    <s v="รพช."/>
    <n v="34"/>
    <s v="รพช.F2 P&lt;=30,000"/>
    <n v="4.58"/>
    <n v="4.38"/>
    <n v="3.85"/>
    <n v="44411592.159999996"/>
    <n v="-333848.88"/>
    <n v="0"/>
    <n v="1"/>
    <n v="0"/>
    <n v="1197.2"/>
    <x v="1"/>
    <n v="2107981.12"/>
    <n v="35264891.840000004"/>
  </r>
  <r>
    <n v="855"/>
    <n v="12"/>
    <s v="ปัตตานี"/>
    <s v="11429"/>
    <s v="ยะหริ่ง,รพช."/>
    <s v="รพช."/>
    <n v="69"/>
    <s v="รพช.F2 P30,000-60,000"/>
    <n v="8.11"/>
    <n v="7.73"/>
    <n v="7.2"/>
    <n v="118176027.2"/>
    <n v="-4262092.1900000004"/>
    <n v="0"/>
    <n v="1"/>
    <n v="0"/>
    <n v="249.5"/>
    <x v="1"/>
    <n v="3558422.9"/>
    <n v="102956102.23"/>
  </r>
  <r>
    <n v="856"/>
    <n v="12"/>
    <s v="ปัตตานี"/>
    <s v="11430"/>
    <s v="ยะรัง,รพช."/>
    <s v="รพช."/>
    <n v="64"/>
    <s v="รพช.F2 P30,000-60,000"/>
    <n v="3.1"/>
    <n v="2.88"/>
    <n v="2.4500000000000002"/>
    <n v="49749822.579999998"/>
    <n v="-9069920.9000000004"/>
    <n v="0"/>
    <n v="1"/>
    <n v="0"/>
    <n v="49.3"/>
    <x v="1"/>
    <n v="-2553792.64"/>
    <n v="34380654.75"/>
  </r>
  <r>
    <n v="857"/>
    <n v="12"/>
    <s v="ปัตตานี"/>
    <s v="11431"/>
    <s v="แม่ลาน,รพช."/>
    <s v="รพช."/>
    <n v="34"/>
    <s v="รพช.F2 P&lt;=30,000"/>
    <n v="3.47"/>
    <n v="3.17"/>
    <n v="2.62"/>
    <n v="20121148.649999999"/>
    <n v="-4854040.0199999996"/>
    <n v="0"/>
    <n v="1"/>
    <n v="0"/>
    <n v="37.299999999999997"/>
    <x v="1"/>
    <n v="-698700.61"/>
    <n v="13202122.310000001"/>
  </r>
  <r>
    <n v="858"/>
    <n v="12"/>
    <s v="ปัตตานี"/>
    <s v="11460"/>
    <s v="สมเด็จพระยุพราชสายบุรี,รพช."/>
    <s v="รพช."/>
    <n v="135"/>
    <s v="รพช.M2 B&gt;100"/>
    <n v="5.14"/>
    <n v="4.97"/>
    <n v="4.3099999999999996"/>
    <n v="163132408.13999999"/>
    <n v="-14304345.060000001"/>
    <n v="0"/>
    <n v="1"/>
    <n v="0"/>
    <n v="102.6"/>
    <x v="1"/>
    <n v="-2097016.26"/>
    <n v="129088524.81999999"/>
  </r>
  <r>
    <n v="859"/>
    <n v="12"/>
    <s v="ปัตตานี"/>
    <s v="11464"/>
    <s v="กะพ้อ,รพช."/>
    <s v="รพช."/>
    <n v="37"/>
    <s v="รพช.F2 P&lt;=30,000"/>
    <n v="9.0299999999999994"/>
    <n v="8.75"/>
    <n v="8.14"/>
    <n v="49524618.789999999"/>
    <n v="-11523066.26"/>
    <n v="0"/>
    <n v="1"/>
    <n v="0"/>
    <n v="38.6"/>
    <x v="1"/>
    <n v="-5995999.5"/>
    <n v="44002971.859999999"/>
  </r>
  <r>
    <n v="860"/>
    <n v="12"/>
    <s v="พัทลุง"/>
    <s v="10747"/>
    <s v="พัทลุง,รพท."/>
    <s v="รพท."/>
    <n v="567"/>
    <s v="รพท.S B&gt;400"/>
    <n v="10.97"/>
    <n v="10.07"/>
    <n v="5.73"/>
    <n v="1144048045.8499999"/>
    <n v="323889485.13999999"/>
    <n v="0"/>
    <n v="0"/>
    <n v="0"/>
    <s v=""/>
    <x v="0"/>
    <n v="382771795.25"/>
    <n v="542518309.66999996"/>
  </r>
  <r>
    <n v="861"/>
    <n v="12"/>
    <s v="พัทลุง"/>
    <s v="11414"/>
    <s v="กงหรา,รพช."/>
    <s v="รพช."/>
    <n v="35"/>
    <s v="รพช.F2 P&lt;=30,000"/>
    <n v="24.11"/>
    <n v="23.89"/>
    <n v="21.93"/>
    <n v="166411009.49000001"/>
    <n v="-1363135.31"/>
    <n v="0"/>
    <n v="1"/>
    <n v="0"/>
    <n v="1098.7"/>
    <x v="1"/>
    <n v="4901592.4400000004"/>
    <n v="150695066.84"/>
  </r>
  <r>
    <n v="862"/>
    <n v="12"/>
    <s v="พัทลุง"/>
    <s v="11415"/>
    <s v="เขาชัยสน,รพช."/>
    <s v="รพช."/>
    <n v="30"/>
    <s v="รพช.F2 P30,000-60,000"/>
    <n v="8.81"/>
    <n v="8.48"/>
    <n v="5.54"/>
    <n v="68804146.510000005"/>
    <n v="1934345.72"/>
    <n v="0"/>
    <n v="0"/>
    <n v="0"/>
    <s v=""/>
    <x v="0"/>
    <n v="5837250.1399999997"/>
    <n v="39954987"/>
  </r>
  <r>
    <n v="863"/>
    <n v="12"/>
    <s v="พัทลุง"/>
    <s v="11416"/>
    <s v="ตะโหมด,รพช."/>
    <s v="รพช."/>
    <n v="31"/>
    <s v="รพช.F1 P&lt;=50,000"/>
    <n v="7.25"/>
    <n v="6.92"/>
    <n v="5.29"/>
    <n v="93034134.930000007"/>
    <n v="1976236.91"/>
    <n v="0"/>
    <n v="0"/>
    <n v="0"/>
    <s v=""/>
    <x v="0"/>
    <n v="5107000.8"/>
    <n v="63763234.700000003"/>
  </r>
  <r>
    <n v="864"/>
    <n v="12"/>
    <s v="พัทลุง"/>
    <s v="11417"/>
    <s v="ควนขนุน,รพช."/>
    <s v="รพช."/>
    <n v="90"/>
    <s v="รพช.M2 B&lt;=100"/>
    <n v="4.68"/>
    <n v="4.34"/>
    <n v="2.04"/>
    <n v="168113978.83000001"/>
    <n v="5624119.6699999999"/>
    <n v="0"/>
    <n v="0"/>
    <n v="0"/>
    <s v=""/>
    <x v="0"/>
    <n v="19683923.300000001"/>
    <n v="47671843.289999999"/>
  </r>
  <r>
    <n v="865"/>
    <n v="12"/>
    <s v="พัทลุง"/>
    <s v="11418"/>
    <s v="ปากพะยูน,รพช."/>
    <s v="รพช."/>
    <n v="30"/>
    <s v="รพช.F2 P30,000-60,000"/>
    <n v="7.51"/>
    <n v="7.32"/>
    <n v="5.34"/>
    <n v="79011516.620000005"/>
    <n v="376043.62"/>
    <n v="0"/>
    <n v="0"/>
    <n v="0"/>
    <s v=""/>
    <x v="0"/>
    <n v="2699185.75"/>
    <n v="52650048.780000001"/>
  </r>
  <r>
    <n v="866"/>
    <n v="12"/>
    <s v="พัทลุง"/>
    <s v="11419"/>
    <s v="ศรีบรรพต,รพช."/>
    <s v="รพช."/>
    <n v="30"/>
    <s v="รพช.F2 P&lt;=30,000"/>
    <n v="5.0199999999999996"/>
    <n v="4.9000000000000004"/>
    <n v="3.85"/>
    <n v="47563916.43"/>
    <n v="165798.28"/>
    <n v="0"/>
    <n v="0"/>
    <n v="0"/>
    <s v=""/>
    <x v="0"/>
    <n v="704458.41"/>
    <n v="33781641.359999999"/>
  </r>
  <r>
    <n v="867"/>
    <n v="12"/>
    <s v="พัทลุง"/>
    <s v="11420"/>
    <s v="ป่าบอน,รพช."/>
    <s v="รพช."/>
    <n v="30"/>
    <s v="รพช.F2 P30,000-60,000"/>
    <n v="7.2"/>
    <n v="6.93"/>
    <n v="5.0599999999999996"/>
    <n v="58794580.670000002"/>
    <n v="1848649.45"/>
    <n v="0"/>
    <n v="0"/>
    <n v="0"/>
    <s v=""/>
    <x v="0"/>
    <n v="4686058.12"/>
    <n v="38443852.149999999"/>
  </r>
  <r>
    <n v="868"/>
    <n v="12"/>
    <s v="พัทลุง"/>
    <s v="11421"/>
    <s v="บางแก้ว,รพช."/>
    <s v="รพช."/>
    <n v="30"/>
    <s v="รพช.F2 P&lt;=30,000"/>
    <n v="9.8000000000000007"/>
    <n v="9.61"/>
    <n v="7.04"/>
    <n v="47439710.259999998"/>
    <n v="1752464"/>
    <n v="0"/>
    <n v="0"/>
    <n v="0"/>
    <s v=""/>
    <x v="0"/>
    <n v="3571414.84"/>
    <n v="32562407.969999999"/>
  </r>
  <r>
    <n v="869"/>
    <n v="12"/>
    <s v="พัทลุง"/>
    <s v="11422"/>
    <s v="ป่าพะยอม,รพช."/>
    <s v="รพช."/>
    <n v="45"/>
    <s v="รพช.F2 P&lt;=30,000"/>
    <n v="4.84"/>
    <n v="4.57"/>
    <n v="2.61"/>
    <n v="48951335.549999997"/>
    <n v="5084727.5"/>
    <n v="0"/>
    <n v="0"/>
    <n v="0"/>
    <s v=""/>
    <x v="0"/>
    <n v="9831002.1699999999"/>
    <n v="20468193.300000001"/>
  </r>
  <r>
    <n v="870"/>
    <n v="12"/>
    <s v="พัทลุง"/>
    <s v="24673"/>
    <s v="ศรีนครินทร์(ปัญญานันทภิกขุ),รพช."/>
    <s v="รพช."/>
    <n v="30"/>
    <s v="รพช.F3 P15,000-25,000"/>
    <n v="4.46"/>
    <n v="4.26"/>
    <n v="3.15"/>
    <n v="43486699"/>
    <n v="-2653272.4900000002"/>
    <n v="0"/>
    <n v="1"/>
    <n v="0"/>
    <n v="147.5"/>
    <x v="1"/>
    <n v="5109636.01"/>
    <n v="27018781.710000001"/>
  </r>
  <r>
    <n v="871"/>
    <n v="12"/>
    <s v="ยะลา"/>
    <s v="10684"/>
    <s v="ยะลา,รพศ."/>
    <s v="รพศ."/>
    <n v="553"/>
    <s v="รพศ.A B&lt;=700"/>
    <n v="6.17"/>
    <n v="5.87"/>
    <n v="4.21"/>
    <n v="968964998.30999994"/>
    <n v="-76234753.030000001"/>
    <n v="0"/>
    <n v="1"/>
    <n v="0"/>
    <n v="114.3"/>
    <x v="1"/>
    <n v="127697937.42"/>
    <n v="601355324.46000004"/>
  </r>
  <r>
    <n v="872"/>
    <n v="12"/>
    <s v="ยะลา"/>
    <s v="10749"/>
    <s v="เบตง,รพท."/>
    <s v="รพท."/>
    <n v="170"/>
    <s v="รพท.M1 B&gt;200"/>
    <n v="2.64"/>
    <n v="2.4300000000000002"/>
    <n v="1.7"/>
    <n v="63033155.229999997"/>
    <n v="-46283601.07"/>
    <n v="0"/>
    <n v="1"/>
    <n v="0"/>
    <n v="12.2"/>
    <x v="1"/>
    <n v="-23421821.43"/>
    <n v="26775692.129999999"/>
  </r>
  <r>
    <n v="873"/>
    <n v="12"/>
    <s v="ยะลา"/>
    <s v="11432"/>
    <s v="บันนังสตา,รพช."/>
    <s v="รพช."/>
    <n v="60"/>
    <s v="รพช.F2 P30,000-60,000"/>
    <n v="15.94"/>
    <n v="15.56"/>
    <n v="12.94"/>
    <n v="187319441.38"/>
    <n v="-10993681.779999999"/>
    <n v="0"/>
    <n v="1"/>
    <n v="0"/>
    <n v="153.30000000000001"/>
    <x v="1"/>
    <n v="-5230500.66"/>
    <n v="149679612.93000001"/>
  </r>
  <r>
    <n v="874"/>
    <n v="12"/>
    <s v="ยะลา"/>
    <s v="11433"/>
    <s v="ธารโต,รพช."/>
    <s v="รพช."/>
    <n v="36"/>
    <s v="รพช.F2 P&lt;=30,000"/>
    <n v="3"/>
    <n v="2.74"/>
    <n v="2.0499999999999998"/>
    <n v="17775845.469999999"/>
    <n v="-10722263"/>
    <n v="0"/>
    <n v="1"/>
    <n v="0"/>
    <n v="14.9"/>
    <x v="1"/>
    <n v="-5383589.7999999998"/>
    <n v="8854668.6999999993"/>
  </r>
  <r>
    <n v="875"/>
    <n v="12"/>
    <s v="ยะลา"/>
    <s v="11434"/>
    <s v="รามัน,รพช."/>
    <s v="รพช."/>
    <n v="90"/>
    <s v="รพช.F1 P50,000-100,000"/>
    <n v="7.35"/>
    <n v="7.07"/>
    <n v="5.58"/>
    <n v="224983386.56"/>
    <n v="1983369.65"/>
    <n v="0"/>
    <n v="0"/>
    <n v="0"/>
    <s v=""/>
    <x v="0"/>
    <n v="13335767.689999999"/>
    <n v="162345975.69"/>
  </r>
  <r>
    <n v="876"/>
    <n v="12"/>
    <s v="ยะลา"/>
    <s v="11461"/>
    <s v="สมเด็จพระยุพราชยะหา,รพช."/>
    <s v="รพช."/>
    <n v="90"/>
    <s v="รพช.F1 P50,000-100,000"/>
    <n v="5.04"/>
    <n v="4.46"/>
    <n v="3.07"/>
    <n v="77380306"/>
    <n v="-6109450.6799999997"/>
    <n v="0"/>
    <n v="1"/>
    <n v="0"/>
    <n v="113.9"/>
    <x v="1"/>
    <n v="807188.39"/>
    <n v="39660731.240000002"/>
  </r>
  <r>
    <n v="877"/>
    <n v="12"/>
    <s v="ยะลา"/>
    <s v="13806"/>
    <s v="กาบัง,รพช."/>
    <s v="รพช."/>
    <n v="30"/>
    <s v="รพช.F2 P&lt;=30,000"/>
    <n v="1.48"/>
    <n v="1.26"/>
    <n v="0.97"/>
    <n v="4211982.76"/>
    <n v="-8955048.0399999991"/>
    <n v="1"/>
    <n v="1"/>
    <n v="1"/>
    <n v="4.2"/>
    <x v="2"/>
    <n v="-3309730"/>
    <n v="-303972.36"/>
  </r>
  <r>
    <n v="878"/>
    <n v="12"/>
    <s v="ยะลา"/>
    <s v="24689"/>
    <s v="กรงปินัง,รพช."/>
    <s v="รพช."/>
    <n v="30"/>
    <s v="รพช.F2 P&lt;=30,000"/>
    <n v="3.01"/>
    <n v="2.8"/>
    <n v="2.2599999999999998"/>
    <n v="23469019.149999999"/>
    <n v="-22459954.870000001"/>
    <n v="0"/>
    <n v="1"/>
    <n v="0"/>
    <n v="9.4"/>
    <x v="1"/>
    <n v="-16491428.07"/>
    <n v="14668028.34"/>
  </r>
  <r>
    <n v="879"/>
    <n v="12"/>
    <s v="สงขลา"/>
    <s v="10682"/>
    <s v="หาดใหญ่,รพศ."/>
    <s v="รพศ."/>
    <n v="797"/>
    <s v="รพศ.A B&gt;700to1000"/>
    <n v="3.42"/>
    <n v="3.12"/>
    <n v="1.63"/>
    <n v="1330557102.8299999"/>
    <n v="-74097822.840000004"/>
    <n v="0"/>
    <n v="1"/>
    <n v="0"/>
    <n v="161.6"/>
    <x v="1"/>
    <n v="148644014.56999999"/>
    <n v="343164706.48000002"/>
  </r>
  <r>
    <n v="880"/>
    <n v="12"/>
    <s v="สงขลา"/>
    <s v="10745"/>
    <s v="สงขลา,รพท."/>
    <s v="รพท."/>
    <n v="508"/>
    <s v="รพท.S B&gt;400"/>
    <n v="3.08"/>
    <n v="2.73"/>
    <n v="1.59"/>
    <n v="542120483.97000003"/>
    <n v="17795530.59"/>
    <n v="0"/>
    <n v="0"/>
    <n v="0"/>
    <s v=""/>
    <x v="0"/>
    <n v="68833592.019999996"/>
    <n v="154304311.33000001"/>
  </r>
  <r>
    <n v="881"/>
    <n v="12"/>
    <s v="สงขลา"/>
    <s v="11386"/>
    <s v="สทิงพระ,รพช."/>
    <s v="รพช."/>
    <n v="42"/>
    <s v="รพช.F2 P30,000-60,000"/>
    <n v="0.8"/>
    <n v="0.68"/>
    <n v="0.35"/>
    <n v="-7142629.3899999997"/>
    <n v="-5071543.62"/>
    <n v="3"/>
    <n v="2"/>
    <n v="2"/>
    <s v=""/>
    <x v="3"/>
    <n v="-3098432.31"/>
    <n v="-22927434.300000001"/>
  </r>
  <r>
    <n v="882"/>
    <n v="12"/>
    <s v="สงขลา"/>
    <s v="11387"/>
    <s v="จะนะ,รพช."/>
    <s v="รพช."/>
    <n v="64"/>
    <s v="รพช.F1 P50,000-100,000"/>
    <n v="4.68"/>
    <n v="4.46"/>
    <n v="3.99"/>
    <n v="106705030.05"/>
    <n v="-11293473.050000001"/>
    <n v="0"/>
    <n v="1"/>
    <n v="0"/>
    <n v="85"/>
    <x v="1"/>
    <n v="-14329337.140000001"/>
    <n v="86739640.340000004"/>
  </r>
  <r>
    <n v="883"/>
    <n v="12"/>
    <s v="สงขลา"/>
    <s v="11388"/>
    <s v="สมเด็จพระบรมราชินีนาถ ณ อำเภอนาทวี,รพช."/>
    <s v="รพช."/>
    <n v="150"/>
    <s v="รพช.M2 B&gt;100"/>
    <n v="4.17"/>
    <n v="3.87"/>
    <n v="2.4"/>
    <n v="96052272.099999994"/>
    <n v="-43966709.189999998"/>
    <n v="0"/>
    <n v="1"/>
    <n v="0"/>
    <n v="19.600000000000001"/>
    <x v="1"/>
    <n v="-27417212.609999999"/>
    <n v="42419931.259999998"/>
  </r>
  <r>
    <n v="884"/>
    <n v="12"/>
    <s v="สงขลา"/>
    <s v="11390"/>
    <s v="เทพา,รพช."/>
    <s v="รพช."/>
    <n v="60"/>
    <s v="รพช.F1 P50,000-100,000"/>
    <n v="3.2"/>
    <n v="2.9"/>
    <n v="2.38"/>
    <n v="51017239.359999999"/>
    <n v="-47090447.689999998"/>
    <n v="0"/>
    <n v="1"/>
    <n v="0"/>
    <n v="9.6999999999999993"/>
    <x v="1"/>
    <n v="-35122508.770000003"/>
    <n v="31984517.050000001"/>
  </r>
  <r>
    <n v="885"/>
    <n v="12"/>
    <s v="สงขลา"/>
    <s v="11391"/>
    <s v="สะบ้าย้อย,รพช."/>
    <s v="รพช."/>
    <n v="30"/>
    <s v="รพช.F2 P30,000-60,000"/>
    <n v="0.71"/>
    <n v="0.55000000000000004"/>
    <n v="0.39"/>
    <n v="-9518160.0299999993"/>
    <n v="-25331818.039999999"/>
    <n v="3"/>
    <n v="2"/>
    <n v="2"/>
    <s v=""/>
    <x v="3"/>
    <n v="-16681842.01"/>
    <n v="-19845808.93"/>
  </r>
  <r>
    <n v="886"/>
    <n v="12"/>
    <s v="สงขลา"/>
    <s v="11392"/>
    <s v="ระโนด,รพช."/>
    <s v="รพช."/>
    <n v="62"/>
    <s v="รพช.F1 P&lt;=50,000"/>
    <n v="1.3"/>
    <n v="1.0900000000000001"/>
    <n v="0.46"/>
    <n v="9296229.9600000009"/>
    <n v="-15715535.93"/>
    <n v="2"/>
    <n v="1"/>
    <n v="1"/>
    <n v="5.3"/>
    <x v="7"/>
    <n v="-11693071.029999999"/>
    <n v="-16896788.210000001"/>
  </r>
  <r>
    <n v="887"/>
    <n v="12"/>
    <s v="สงขลา"/>
    <s v="11393"/>
    <s v="กระแสสินธุ์,รพช."/>
    <s v="รพช."/>
    <n v="30"/>
    <s v="รพช.F2 P&lt;=30,000"/>
    <n v="0.73"/>
    <n v="0.63"/>
    <n v="0.22"/>
    <n v="-1928687.54"/>
    <n v="-6799563.8700000001"/>
    <n v="3"/>
    <n v="2"/>
    <n v="2"/>
    <s v=""/>
    <x v="3"/>
    <n v="-4737861.51"/>
    <n v="-5482229.2999999998"/>
  </r>
  <r>
    <n v="888"/>
    <n v="12"/>
    <s v="สงขลา"/>
    <s v="11394"/>
    <s v="รัตภูมิ,รพช."/>
    <s v="รพช."/>
    <n v="73"/>
    <s v="รพช.F2 P30,000-60,000"/>
    <n v="1.22"/>
    <n v="1.07"/>
    <n v="0.73"/>
    <n v="7791681.8300000001"/>
    <n v="-23489422.23"/>
    <n v="2"/>
    <n v="1"/>
    <n v="2"/>
    <n v="2.9"/>
    <x v="6"/>
    <n v="-18146503.84"/>
    <n v="-9846901.0700000003"/>
  </r>
  <r>
    <n v="889"/>
    <n v="12"/>
    <s v="สงขลา"/>
    <s v="11395"/>
    <s v="สะเดา,รพช."/>
    <s v="รพช."/>
    <n v="74"/>
    <s v="รพช.F1 P50,000-100,000"/>
    <n v="4.17"/>
    <n v="3.92"/>
    <n v="3.51"/>
    <n v="94338755.849999994"/>
    <n v="-41041396.609999999"/>
    <n v="0"/>
    <n v="1"/>
    <n v="0"/>
    <n v="20.6"/>
    <x v="1"/>
    <n v="-22749839.91"/>
    <n v="74608601.019999996"/>
  </r>
  <r>
    <n v="890"/>
    <n v="12"/>
    <s v="สงขลา"/>
    <s v="11396"/>
    <s v="นาหม่อม,รพช."/>
    <s v="รพช."/>
    <n v="30"/>
    <s v="รพช.F2 P&lt;=30,000"/>
    <n v="5.53"/>
    <n v="5.33"/>
    <n v="4.92"/>
    <n v="52694283.619999997"/>
    <n v="-16952078.219999999"/>
    <n v="0"/>
    <n v="1"/>
    <n v="0"/>
    <n v="27.9"/>
    <x v="1"/>
    <n v="-11041710.99"/>
    <n v="45687525.729999997"/>
  </r>
  <r>
    <n v="891"/>
    <n v="12"/>
    <s v="สงขลา"/>
    <s v="11397"/>
    <s v="ควนเนียง,รพช."/>
    <s v="รพช."/>
    <n v="39"/>
    <s v="รพช.F2 P&lt;=30,000"/>
    <n v="2.3199999999999998"/>
    <n v="2.16"/>
    <n v="1.67"/>
    <n v="14868687.51"/>
    <n v="-10003153.890000001"/>
    <n v="0"/>
    <n v="1"/>
    <n v="0"/>
    <n v="13.3"/>
    <x v="1"/>
    <n v="-6624142.4900000002"/>
    <n v="7508747.5300000003"/>
  </r>
  <r>
    <n v="892"/>
    <n v="12"/>
    <s v="สงขลา"/>
    <s v="11398"/>
    <s v="ปาดังเบซาร์,รพช."/>
    <s v="รพช."/>
    <n v="34"/>
    <s v="รพช.F2 P30,000-60,000"/>
    <n v="3.63"/>
    <n v="3.57"/>
    <n v="3.4"/>
    <n v="58244587.32"/>
    <n v="-13999720.42"/>
    <n v="0"/>
    <n v="1"/>
    <n v="0"/>
    <n v="37.4"/>
    <x v="1"/>
    <n v="-9933614.0999999996"/>
    <n v="53108061.119999997"/>
  </r>
  <r>
    <n v="893"/>
    <n v="12"/>
    <s v="สงขลา"/>
    <s v="11399"/>
    <s v="บางกล่ำ,รพช."/>
    <s v="รพช."/>
    <n v="40"/>
    <s v="รพช.F2 P&lt;=30,000"/>
    <n v="2.54"/>
    <n v="2.33"/>
    <n v="1.37"/>
    <n v="12077429.76"/>
    <n v="-15404448.039999999"/>
    <n v="0"/>
    <n v="1"/>
    <n v="0"/>
    <n v="7"/>
    <x v="1"/>
    <n v="-10910581.960000001"/>
    <n v="2928458.19"/>
  </r>
  <r>
    <n v="894"/>
    <n v="12"/>
    <s v="สงขลา"/>
    <s v="11400"/>
    <s v="สิงหนคร,รพช."/>
    <s v="รพช."/>
    <n v="30"/>
    <s v="รพช.F2 P30,000-60,000"/>
    <n v="5.38"/>
    <n v="5.14"/>
    <n v="4.18"/>
    <n v="71298237.549999997"/>
    <n v="4674074.63"/>
    <n v="0"/>
    <n v="0"/>
    <n v="0"/>
    <s v=""/>
    <x v="0"/>
    <n v="7221919.5599999996"/>
    <n v="51834832.539999999"/>
  </r>
  <r>
    <n v="895"/>
    <n v="12"/>
    <s v="สงขลา"/>
    <s v="11401"/>
    <s v="คลองหอยโข่ง,รพช."/>
    <s v="รพช."/>
    <n v="30"/>
    <s v="รพช.F2 P&lt;=30,000"/>
    <n v="1.23"/>
    <n v="1.1399999999999999"/>
    <n v="0.68"/>
    <n v="3131764.21"/>
    <n v="-9078264.9100000001"/>
    <n v="2"/>
    <n v="1"/>
    <n v="1"/>
    <n v="3.1"/>
    <x v="7"/>
    <n v="-6280117.3200000003"/>
    <n v="-4283803.37"/>
  </r>
  <r>
    <n v="896"/>
    <n v="12"/>
    <s v="สตูล"/>
    <s v="10746"/>
    <s v="สตูล,รพท."/>
    <s v="รพท."/>
    <n v="300"/>
    <s v="รพท.S B&lt;=400"/>
    <n v="3.31"/>
    <n v="3.03"/>
    <n v="1.42"/>
    <n v="228485425.84999999"/>
    <n v="37690404.229999997"/>
    <n v="0"/>
    <n v="0"/>
    <n v="0"/>
    <s v=""/>
    <x v="0"/>
    <n v="23157131.260000002"/>
    <n v="41438601.700000003"/>
  </r>
  <r>
    <n v="897"/>
    <n v="12"/>
    <s v="สตูล"/>
    <s v="11402"/>
    <s v="ควนโดน,รพช."/>
    <s v="รพช."/>
    <n v="34"/>
    <s v="รพช.F2 P&lt;=30,000"/>
    <n v="6.1"/>
    <n v="5.88"/>
    <n v="4.4800000000000004"/>
    <n v="63113465.490000002"/>
    <n v="-10377480.130000001"/>
    <n v="0"/>
    <n v="1"/>
    <n v="0"/>
    <n v="54.7"/>
    <x v="1"/>
    <n v="-5347414.6900000004"/>
    <n v="43126679.630000003"/>
  </r>
  <r>
    <n v="898"/>
    <n v="12"/>
    <s v="สตูล"/>
    <s v="11403"/>
    <s v="ควนกาหลง,รพช."/>
    <s v="รพช."/>
    <n v="36"/>
    <s v="รพช.F2 P&lt;=30,000"/>
    <n v="3.28"/>
    <n v="3.09"/>
    <n v="2.1"/>
    <n v="36265856.93"/>
    <n v="-2180102.58"/>
    <n v="0"/>
    <n v="1"/>
    <n v="0"/>
    <n v="149.69999999999999"/>
    <x v="1"/>
    <n v="815365.59"/>
    <n v="17546647.96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2">
  <r>
    <n v="1"/>
    <n v="1"/>
    <s v="เชียงราย"/>
    <s v="10674"/>
    <s v="เชียงรายประชานุเคราะห์,รพศ."/>
    <s v="รพศ."/>
    <n v="798"/>
    <s v="รพศ.A B&gt;700to1000"/>
    <n v="4"/>
    <n v="3.53"/>
    <n v="1.86"/>
    <n v="1286675475.6900001"/>
    <n v="409467053.79000002"/>
    <n v="0"/>
    <n v="0"/>
    <n v="0"/>
    <s v=""/>
    <x v="0"/>
    <n v="364934479"/>
    <n v="367803869.22000003"/>
  </r>
  <r>
    <n v="2"/>
    <n v="1"/>
    <s v="เชียงราย"/>
    <s v="11189"/>
    <s v="เทิง,รพช."/>
    <s v="รพช."/>
    <n v="90"/>
    <s v="รพช.F1 P50,000-100,000"/>
    <n v="3.16"/>
    <n v="2.95"/>
    <n v="0.66"/>
    <n v="63997697.259999998"/>
    <n v="26947037.789999999"/>
    <n v="1"/>
    <n v="0"/>
    <n v="0"/>
    <s v=""/>
    <x v="1"/>
    <n v="32360357.350000001"/>
    <n v="-10190345.859999999"/>
  </r>
  <r>
    <n v="3"/>
    <n v="1"/>
    <s v="เชียงราย"/>
    <s v="11190"/>
    <s v="พาน,รพช."/>
    <s v="รพช."/>
    <n v="175"/>
    <s v="รพช.M2 B&gt;100"/>
    <n v="2.69"/>
    <n v="2.5099999999999998"/>
    <n v="0.51"/>
    <n v="91735605.560000002"/>
    <n v="83922340.299999997"/>
    <n v="1"/>
    <n v="0"/>
    <n v="0"/>
    <s v=""/>
    <x v="1"/>
    <n v="83375169.109999999"/>
    <n v="-26402168.280000001"/>
  </r>
  <r>
    <n v="4"/>
    <n v="1"/>
    <s v="เชียงราย"/>
    <s v="11191"/>
    <s v="ป่าแดด,รพช."/>
    <s v="รพช."/>
    <n v="30"/>
    <s v="รพช.F2 P&lt;=30,000"/>
    <n v="4.96"/>
    <n v="4.8600000000000003"/>
    <n v="1.49"/>
    <n v="34443613.899999999"/>
    <n v="15443877.77"/>
    <n v="0"/>
    <n v="0"/>
    <n v="0"/>
    <s v=""/>
    <x v="0"/>
    <n v="16667745.57"/>
    <n v="4275176.26"/>
  </r>
  <r>
    <n v="5"/>
    <n v="1"/>
    <s v="เชียงราย"/>
    <s v="11192"/>
    <s v="แม่จัน,รพช."/>
    <s v="รพช."/>
    <n v="152"/>
    <s v="รพช.M2 B&gt;100"/>
    <n v="3.1"/>
    <n v="2.75"/>
    <n v="1.1200000000000001"/>
    <n v="84319453.200000003"/>
    <n v="-18027411.399999999"/>
    <n v="0"/>
    <n v="1"/>
    <n v="0"/>
    <n v="42"/>
    <x v="1"/>
    <n v="-3202308.97"/>
    <n v="4762085.1100000003"/>
  </r>
  <r>
    <n v="6"/>
    <n v="1"/>
    <s v="เชียงราย"/>
    <s v="11193"/>
    <s v="เชียงแสน,รพช."/>
    <s v="รพช."/>
    <n v="58"/>
    <s v="รพช.F1 P&lt;=50,000"/>
    <n v="6.79"/>
    <n v="6.4"/>
    <n v="2.27"/>
    <n v="38422416.990000002"/>
    <n v="-301418.73"/>
    <n v="0"/>
    <n v="1"/>
    <n v="0"/>
    <n v="1147.2"/>
    <x v="1"/>
    <n v="4394895.3499999996"/>
    <n v="8397241.1899999995"/>
  </r>
  <r>
    <n v="7"/>
    <n v="1"/>
    <s v="เชียงราย"/>
    <s v="11194"/>
    <s v="แม่สาย,รพท."/>
    <s v="รพท."/>
    <n v="156"/>
    <s v="รพท.M1 B&gt;200"/>
    <n v="8.3000000000000007"/>
    <n v="8.15"/>
    <n v="6.48"/>
    <n v="526519263.02999997"/>
    <n v="44407266.259999998"/>
    <n v="0"/>
    <n v="0"/>
    <n v="0"/>
    <s v=""/>
    <x v="0"/>
    <n v="64028729.909999996"/>
    <n v="395159532.23000002"/>
  </r>
  <r>
    <n v="8"/>
    <n v="1"/>
    <s v="เชียงราย"/>
    <s v="11195"/>
    <s v="แม่สรวย,รพช."/>
    <s v="รพช."/>
    <n v="60"/>
    <s v="รพช.F1 P50,000-100,000"/>
    <n v="1.93"/>
    <n v="1.87"/>
    <n v="1.61"/>
    <n v="41277280.310000002"/>
    <n v="-31291163.510000002"/>
    <n v="0"/>
    <n v="1"/>
    <n v="0"/>
    <n v="11.8"/>
    <x v="1"/>
    <n v="-19374565.489999998"/>
    <n v="27269452.84"/>
  </r>
  <r>
    <n v="9"/>
    <n v="1"/>
    <s v="เชียงราย"/>
    <s v="11196"/>
    <s v="เวียงป่าเป้า,รพช."/>
    <s v="รพช."/>
    <n v="81"/>
    <s v="รพช.F1 P50,000-100,000"/>
    <n v="2.36"/>
    <n v="2.08"/>
    <n v="1.38"/>
    <n v="22806230.329999998"/>
    <n v="-15008304.119999999"/>
    <n v="0"/>
    <n v="1"/>
    <n v="0"/>
    <n v="13.6"/>
    <x v="1"/>
    <n v="-8157242.6699999999"/>
    <n v="6372117.2599999998"/>
  </r>
  <r>
    <n v="10"/>
    <n v="1"/>
    <s v="เชียงราย"/>
    <s v="11197"/>
    <s v="พญาเม็งราย,รพช."/>
    <s v="รพช."/>
    <n v="60"/>
    <s v="รพช.F2 P30,000-60,000"/>
    <n v="3.34"/>
    <n v="2.91"/>
    <n v="1.67"/>
    <n v="26819990.460000001"/>
    <n v="-11523272.560000001"/>
    <n v="0"/>
    <n v="1"/>
    <n v="0"/>
    <n v="20.9"/>
    <x v="1"/>
    <n v="-6941149.0300000003"/>
    <n v="7655696.3700000001"/>
  </r>
  <r>
    <n v="11"/>
    <n v="1"/>
    <s v="เชียงราย"/>
    <s v="11198"/>
    <s v="เวียงแก่น,รพช."/>
    <s v="รพช."/>
    <n v="34"/>
    <s v="รพช.F1 P&lt;=50,000"/>
    <n v="2.25"/>
    <n v="2.0499999999999998"/>
    <n v="0.39"/>
    <n v="18427765.190000001"/>
    <n v="259360.38"/>
    <n v="1"/>
    <n v="0"/>
    <n v="0"/>
    <s v=""/>
    <x v="1"/>
    <n v="10881072.77"/>
    <n v="-8957111.1300000008"/>
  </r>
  <r>
    <n v="12"/>
    <n v="1"/>
    <s v="เชียงราย"/>
    <s v="11199"/>
    <s v="ขุนตาล,รพช."/>
    <s v="รพช."/>
    <n v="34"/>
    <s v="รพช.F2 P&lt;=30,000"/>
    <n v="3.97"/>
    <n v="3.04"/>
    <n v="1.47"/>
    <n v="20516731.699999999"/>
    <n v="-6315134.9299999997"/>
    <n v="0"/>
    <n v="1"/>
    <n v="0"/>
    <n v="29.2"/>
    <x v="1"/>
    <n v="-8563189.4100000001"/>
    <n v="3269022.38"/>
  </r>
  <r>
    <n v="13"/>
    <n v="1"/>
    <s v="เชียงราย"/>
    <s v="11200"/>
    <s v="แม่ฟ้าหลวง,รพช."/>
    <s v="รพช."/>
    <n v="30"/>
    <s v="รพช.F1 P&lt;=50,000"/>
    <n v="8.34"/>
    <n v="8.15"/>
    <n v="7.16"/>
    <n v="172029378.16999999"/>
    <n v="-6688664.0099999998"/>
    <n v="0"/>
    <n v="1"/>
    <n v="0"/>
    <n v="231.4"/>
    <x v="1"/>
    <n v="-953582.48"/>
    <n v="144307633.36000001"/>
  </r>
  <r>
    <n v="14"/>
    <n v="1"/>
    <s v="เชียงราย"/>
    <s v="11201"/>
    <s v="แม่ลาว,รพช."/>
    <s v="รพช."/>
    <n v="30"/>
    <s v="รพช.F2 P&lt;=30,000"/>
    <n v="1.89"/>
    <n v="1.75"/>
    <n v="0.99"/>
    <n v="15551548.949999999"/>
    <n v="8955923.2599999998"/>
    <n v="0"/>
    <n v="0"/>
    <n v="0"/>
    <s v=""/>
    <x v="0"/>
    <n v="-3482512.4"/>
    <n v="-240128.99"/>
  </r>
  <r>
    <n v="15"/>
    <n v="1"/>
    <s v="เชียงราย"/>
    <s v="11202"/>
    <s v="เวียงเชียงรุ้ง,รพช."/>
    <s v="รพช."/>
    <n v="30"/>
    <s v="รพช.F2 P&lt;=30,000"/>
    <n v="2.92"/>
    <n v="2.79"/>
    <n v="0.17"/>
    <n v="23895981.289999999"/>
    <n v="16861885.440000001"/>
    <n v="1"/>
    <n v="0"/>
    <n v="0"/>
    <s v=""/>
    <x v="1"/>
    <n v="20255466.149999999"/>
    <n v="-10293618.42"/>
  </r>
  <r>
    <n v="16"/>
    <n v="1"/>
    <s v="เชียงราย"/>
    <s v="11454"/>
    <s v="สมเด็จพระยุพราชเชียงของ,รพช."/>
    <s v="รพช."/>
    <n v="72"/>
    <s v="รพช.M2 B&lt;=100"/>
    <n v="1.56"/>
    <n v="1.39"/>
    <n v="0.27"/>
    <n v="25432675.760000002"/>
    <n v="13176585.65"/>
    <n v="1"/>
    <n v="0"/>
    <n v="0"/>
    <s v=""/>
    <x v="1"/>
    <n v="22602785.300000001"/>
    <n v="-32744806.27"/>
  </r>
  <r>
    <n v="17"/>
    <n v="1"/>
    <s v="เชียงราย"/>
    <s v="15012"/>
    <s v="สมเด็จพระญาณสังวร,รพช."/>
    <s v="รพช."/>
    <n v="30"/>
    <s v="รพช.F1 P&lt;=50,000"/>
    <n v="7.71"/>
    <n v="6.99"/>
    <n v="4.3499999999999996"/>
    <n v="69033734.760000005"/>
    <n v="-6269334.0199999996"/>
    <n v="0"/>
    <n v="1"/>
    <n v="0"/>
    <n v="99.1"/>
    <x v="1"/>
    <n v="71663.08"/>
    <n v="34415782.170000002"/>
  </r>
  <r>
    <n v="18"/>
    <n v="1"/>
    <s v="เชียงราย"/>
    <s v="28823"/>
    <s v="ดอยหลวง,รพช."/>
    <s v="รพช."/>
    <n v="0"/>
    <s v="รพช.F3 P&lt;=15,000"/>
    <n v="1.47"/>
    <n v="1.35"/>
    <n v="0.32"/>
    <n v="3900745.15"/>
    <n v="-975679.71"/>
    <n v="2"/>
    <n v="1"/>
    <n v="0"/>
    <n v="35.9"/>
    <x v="2"/>
    <n v="2147218.6800000002"/>
    <n v="-5717993.5800000001"/>
  </r>
  <r>
    <n v="19"/>
    <n v="1"/>
    <s v="เชียงใหม่"/>
    <s v="06009"/>
    <s v="แม่ตื่น,รพช."/>
    <s v="รพช."/>
    <n v="19"/>
    <s v="รพช.F3 P&lt;=15,000"/>
    <n v="2.78"/>
    <n v="2.21"/>
    <n v="1.21"/>
    <n v="7327830.3700000001"/>
    <n v="2835575.78"/>
    <n v="0"/>
    <n v="0"/>
    <n v="0"/>
    <s v=""/>
    <x v="0"/>
    <n v="509937.9"/>
    <n v="783231.23"/>
  </r>
  <r>
    <n v="20"/>
    <n v="1"/>
    <s v="เชียงใหม่"/>
    <s v="10713"/>
    <s v="นครพิงค์,รพศ."/>
    <s v="รพศ."/>
    <n v="750"/>
    <s v="รพศ.A B&gt;700to1000"/>
    <n v="6.37"/>
    <n v="5.72"/>
    <n v="2.76"/>
    <n v="1573930091.9100001"/>
    <n v="172490820.69"/>
    <n v="0"/>
    <n v="0"/>
    <n v="0"/>
    <s v=""/>
    <x v="0"/>
    <n v="302469170.14999998"/>
    <n v="516120414.18000001"/>
  </r>
  <r>
    <n v="21"/>
    <n v="1"/>
    <s v="เชียงใหม่"/>
    <s v="11119"/>
    <s v="จอมทอง,รพท."/>
    <s v="รพท."/>
    <n v="242"/>
    <s v="รพท.M1 B&gt;200"/>
    <n v="2.35"/>
    <n v="2.1800000000000002"/>
    <n v="0.85"/>
    <n v="135696282.13999999"/>
    <n v="38135644.119999997"/>
    <n v="0"/>
    <n v="0"/>
    <n v="0"/>
    <s v=""/>
    <x v="0"/>
    <n v="22226953.489999998"/>
    <n v="-15488612.779999999"/>
  </r>
  <r>
    <n v="22"/>
    <n v="1"/>
    <s v="เชียงใหม่"/>
    <s v="11120"/>
    <s v="เทพรัตนเวชชานุกูลเฉลิมพระเกียรติ ๖๐ พรรษา,รพช."/>
    <s v="รพช."/>
    <n v="60"/>
    <s v="รพช.F2 P30,000-60,000"/>
    <n v="2.02"/>
    <n v="1.82"/>
    <n v="1.35"/>
    <n v="29424073.399999999"/>
    <n v="-13984057.859999999"/>
    <n v="0"/>
    <n v="1"/>
    <n v="0"/>
    <n v="18.899999999999999"/>
    <x v="1"/>
    <n v="-3921858.12"/>
    <n v="10122700.66"/>
  </r>
  <r>
    <n v="23"/>
    <n v="1"/>
    <s v="เชียงใหม่"/>
    <s v="11121"/>
    <s v="เชียงดาว,รพช."/>
    <s v="รพช."/>
    <n v="95"/>
    <s v="รพช.M2 B&lt;=100"/>
    <n v="3.64"/>
    <n v="3.43"/>
    <n v="1.98"/>
    <n v="77624142.150000006"/>
    <n v="-38894781.719999999"/>
    <n v="0"/>
    <n v="1"/>
    <n v="0"/>
    <n v="17.899999999999999"/>
    <x v="1"/>
    <n v="-25696886.149999999"/>
    <n v="27396351.309999999"/>
  </r>
  <r>
    <n v="24"/>
    <n v="1"/>
    <s v="เชียงใหม่"/>
    <s v="11122"/>
    <s v="ดอยสะเก็ด,รพช."/>
    <s v="รพช."/>
    <n v="60"/>
    <s v="รพช.F2 P30,000-60,000"/>
    <n v="1.29"/>
    <n v="1.1599999999999999"/>
    <n v="0.37"/>
    <n v="9833458.0500000007"/>
    <n v="-9187654.4100000001"/>
    <n v="2"/>
    <n v="1"/>
    <n v="0"/>
    <n v="9.6"/>
    <x v="2"/>
    <n v="-9624462.6699999999"/>
    <n v="-21844089.77"/>
  </r>
  <r>
    <n v="25"/>
    <n v="1"/>
    <s v="เชียงใหม่"/>
    <s v="11123"/>
    <s v="แม่แตง,รพช."/>
    <s v="รพช."/>
    <n v="60"/>
    <s v="รพช.F2 P30,000-60,000"/>
    <n v="3.92"/>
    <n v="3.55"/>
    <n v="2.62"/>
    <n v="41125095.390000001"/>
    <n v="-21447364.030000001"/>
    <n v="0"/>
    <n v="1"/>
    <n v="0"/>
    <n v="17.2"/>
    <x v="1"/>
    <n v="-18553387.32"/>
    <n v="22780347.920000002"/>
  </r>
  <r>
    <n v="26"/>
    <n v="1"/>
    <s v="เชียงใหม่"/>
    <s v="11124"/>
    <s v="สะเมิง,รพช."/>
    <s v="รพช."/>
    <n v="37"/>
    <s v="รพช.F2 P&lt;=30,000"/>
    <n v="0.76"/>
    <n v="0.7"/>
    <n v="0.36"/>
    <n v="-6952710.5"/>
    <n v="-4668480.47"/>
    <n v="3"/>
    <n v="2"/>
    <n v="2"/>
    <s v=""/>
    <x v="3"/>
    <n v="-4921581.5"/>
    <n v="-18500862.699999999"/>
  </r>
  <r>
    <n v="27"/>
    <n v="1"/>
    <s v="เชียงใหม่"/>
    <s v="11125"/>
    <s v="ฝาง,รพท."/>
    <s v="รพท."/>
    <n v="232"/>
    <s v="รพท.M1 B&gt;200"/>
    <n v="1.78"/>
    <n v="1.7"/>
    <n v="0.43"/>
    <n v="145172450.61000001"/>
    <n v="36919139.079999998"/>
    <n v="1"/>
    <n v="0"/>
    <n v="0"/>
    <s v=""/>
    <x v="1"/>
    <n v="58374307.289999999"/>
    <n v="-105914513.73"/>
  </r>
  <r>
    <n v="28"/>
    <n v="1"/>
    <s v="เชียงใหม่"/>
    <s v="11126"/>
    <s v="แม่อาย,รพช."/>
    <s v="รพช."/>
    <n v="82"/>
    <s v="รพช.F1 P50,000-100,000"/>
    <n v="1.54"/>
    <n v="1.44"/>
    <n v="0.66"/>
    <n v="25011747.469999999"/>
    <n v="-10910233.390000001"/>
    <n v="1"/>
    <n v="1"/>
    <n v="0"/>
    <n v="20.6"/>
    <x v="4"/>
    <n v="-5329305.71"/>
    <n v="-15835008.140000001"/>
  </r>
  <r>
    <n v="29"/>
    <n v="1"/>
    <s v="เชียงใหม่"/>
    <s v="11127"/>
    <s v="พร้าว,รพช."/>
    <s v="รพช."/>
    <n v="60"/>
    <s v="รพช.F2 P30,000-60,000"/>
    <n v="1.65"/>
    <n v="1.54"/>
    <n v="0.76"/>
    <n v="15085212.810000001"/>
    <n v="-2720836.7"/>
    <n v="1"/>
    <n v="1"/>
    <n v="0"/>
    <n v="49.8"/>
    <x v="4"/>
    <n v="-538245.41"/>
    <n v="-5667646.2000000002"/>
  </r>
  <r>
    <n v="30"/>
    <n v="1"/>
    <s v="เชียงใหม่"/>
    <s v="11128"/>
    <s v="สันป่าตอง,รพท."/>
    <s v="รพท."/>
    <n v="196"/>
    <s v="รพท.M1 B&gt;200"/>
    <n v="1.01"/>
    <n v="0.91"/>
    <n v="0.44"/>
    <n v="1267084.96"/>
    <n v="20893840.239999998"/>
    <n v="3"/>
    <n v="0"/>
    <n v="0"/>
    <s v=""/>
    <x v="2"/>
    <n v="35752699.82"/>
    <n v="-108219119.95"/>
  </r>
  <r>
    <n v="31"/>
    <n v="1"/>
    <s v="เชียงใหม่"/>
    <s v="11129"/>
    <s v="สันกำแพง,รพช."/>
    <s v="รพช."/>
    <n v="50"/>
    <s v="รพช.F2 P30,000-60,000"/>
    <n v="1.1100000000000001"/>
    <n v="0.94"/>
    <n v="0.59"/>
    <n v="3338557.83"/>
    <n v="-12615657.060000001"/>
    <n v="3"/>
    <n v="1"/>
    <n v="2"/>
    <n v="2.2999999999999998"/>
    <x v="5"/>
    <n v="-15475312.52"/>
    <n v="-12896065.98"/>
  </r>
  <r>
    <n v="32"/>
    <n v="1"/>
    <s v="เชียงใหม่"/>
    <s v="11130"/>
    <s v="สันทราย,รพท."/>
    <s v="รพท."/>
    <n v="234"/>
    <s v="รพท.M1 B&gt;200"/>
    <n v="3.8"/>
    <n v="3.5"/>
    <n v="1.31"/>
    <n v="217172433.66"/>
    <n v="52456853.609999999"/>
    <n v="0"/>
    <n v="0"/>
    <n v="0"/>
    <s v=""/>
    <x v="0"/>
    <n v="51608208.399999999"/>
    <n v="24180008.300000001"/>
  </r>
  <r>
    <n v="33"/>
    <n v="1"/>
    <s v="เชียงใหม่"/>
    <s v="11131"/>
    <s v="หางดง,รพช."/>
    <s v="รพช."/>
    <n v="90"/>
    <s v="รพช.M2 B&lt;=100"/>
    <n v="0.72"/>
    <n v="0.64"/>
    <n v="0.23"/>
    <n v="-28462379.149999999"/>
    <n v="-2907301.74"/>
    <n v="3"/>
    <n v="2"/>
    <n v="2"/>
    <s v=""/>
    <x v="3"/>
    <n v="-1900132.43"/>
    <n v="-78172966.780000001"/>
  </r>
  <r>
    <n v="34"/>
    <n v="1"/>
    <s v="เชียงใหม่"/>
    <s v="11132"/>
    <s v="ฮอด,รพช."/>
    <s v="รพช."/>
    <n v="76"/>
    <s v="รพช.F2 P30,000-60,000"/>
    <n v="1.62"/>
    <n v="1.1000000000000001"/>
    <n v="0.79"/>
    <n v="15974849.27"/>
    <n v="2908036.9"/>
    <n v="1"/>
    <n v="0"/>
    <n v="0"/>
    <s v=""/>
    <x v="1"/>
    <n v="8563707.3599999994"/>
    <n v="-5472275.0899999999"/>
  </r>
  <r>
    <n v="35"/>
    <n v="1"/>
    <s v="เชียงใหม่"/>
    <s v="11133"/>
    <s v="ดอยเต่า,รพช."/>
    <s v="รพช."/>
    <n v="30"/>
    <s v="รพช.F2 P&lt;=30,000"/>
    <n v="0.92"/>
    <n v="0.81"/>
    <n v="0.63"/>
    <n v="-1789945.84"/>
    <n v="-9333493.4199999999"/>
    <n v="3"/>
    <n v="2"/>
    <n v="2"/>
    <s v=""/>
    <x v="3"/>
    <n v="-3624405.42"/>
    <n v="-8385896.96"/>
  </r>
  <r>
    <n v="36"/>
    <n v="1"/>
    <s v="เชียงใหม่"/>
    <s v="11134"/>
    <s v="อมก๋อย,รพช."/>
    <s v="รพช."/>
    <n v="64"/>
    <s v="รพช.F1 P50,000-100,000"/>
    <n v="1.97"/>
    <n v="1.76"/>
    <n v="0.83"/>
    <n v="16223164.48"/>
    <n v="-21023689.609999999"/>
    <n v="0"/>
    <n v="1"/>
    <n v="0"/>
    <n v="6.9"/>
    <x v="1"/>
    <n v="-19799348.949999999"/>
    <n v="-3121178.9"/>
  </r>
  <r>
    <n v="37"/>
    <n v="1"/>
    <s v="เชียงใหม่"/>
    <s v="11135"/>
    <s v="สารภี,รพช."/>
    <s v="รพช."/>
    <n v="71"/>
    <s v="รพช.F1 P&lt;=50,000"/>
    <n v="1.05"/>
    <n v="0.97"/>
    <n v="0.17"/>
    <n v="1955686.85"/>
    <n v="-5388424.3399999999"/>
    <n v="3"/>
    <n v="1"/>
    <n v="1"/>
    <n v="3.2"/>
    <x v="6"/>
    <n v="-3500118.93"/>
    <n v="-33007645.390000001"/>
  </r>
  <r>
    <n v="38"/>
    <n v="1"/>
    <s v="เชียงใหม่"/>
    <s v="11136"/>
    <s v="เวียงแหง,รพช."/>
    <s v="รพช."/>
    <n v="30"/>
    <s v="รพช.F2 P&lt;=30,000"/>
    <n v="4.0599999999999996"/>
    <n v="3.92"/>
    <n v="2.61"/>
    <n v="49364765.479999997"/>
    <n v="-14074830.439999999"/>
    <n v="0"/>
    <n v="1"/>
    <n v="0"/>
    <n v="31.5"/>
    <x v="1"/>
    <n v="-11955948.5"/>
    <n v="25132094.370000001"/>
  </r>
  <r>
    <n v="39"/>
    <n v="1"/>
    <s v="เชียงใหม่"/>
    <s v="11137"/>
    <s v="ไชยปราการ,รพช."/>
    <s v="รพช."/>
    <n v="45"/>
    <s v="รพช.F2 P30,000-60,000"/>
    <n v="1.45"/>
    <n v="1.28"/>
    <n v="0.79"/>
    <n v="9872429.8300000001"/>
    <n v="-3822168.9"/>
    <n v="2"/>
    <n v="1"/>
    <n v="0"/>
    <n v="23.2"/>
    <x v="2"/>
    <n v="-1096808.77"/>
    <n v="-4832342.9000000004"/>
  </r>
  <r>
    <n v="40"/>
    <n v="1"/>
    <s v="เชียงใหม่"/>
    <s v="11138"/>
    <s v="แม่วาง,รพช."/>
    <s v="รพช."/>
    <n v="37"/>
    <s v="รพช.F2 P&lt;=30,000"/>
    <n v="0.81"/>
    <n v="0.77"/>
    <n v="0.27"/>
    <n v="-7022348.9100000001"/>
    <n v="-6139006.5800000001"/>
    <n v="3"/>
    <n v="2"/>
    <n v="2"/>
    <s v=""/>
    <x v="3"/>
    <n v="-4654766.5199999996"/>
    <n v="-27301695.68"/>
  </r>
  <r>
    <n v="41"/>
    <n v="1"/>
    <s v="เชียงใหม่"/>
    <s v="11139"/>
    <s v="แม่ออน,รพช."/>
    <s v="รพช."/>
    <n v="30"/>
    <s v="รพช.F2 P&lt;=30,000"/>
    <n v="1.04"/>
    <n v="0.95"/>
    <n v="0.51"/>
    <n v="908630.28"/>
    <n v="-6698117.9299999997"/>
    <n v="3"/>
    <n v="1"/>
    <n v="2"/>
    <n v="1.2"/>
    <x v="5"/>
    <n v="-3596815.33"/>
    <n v="-10409909.390000001"/>
  </r>
  <r>
    <n v="42"/>
    <n v="1"/>
    <s v="เชียงใหม่"/>
    <s v="11643"/>
    <s v="ดอยหล่อ,รพช."/>
    <s v="รพช."/>
    <n v="31"/>
    <s v="รพช.F2 P&lt;=30,000"/>
    <n v="0.85"/>
    <n v="0.76"/>
    <n v="0.63"/>
    <n v="-4530502.87"/>
    <n v="-11305440.84"/>
    <n v="3"/>
    <n v="2"/>
    <n v="2"/>
    <s v=""/>
    <x v="3"/>
    <n v="-9818005.1799999997"/>
    <n v="-11199380.279999999"/>
  </r>
  <r>
    <n v="43"/>
    <n v="1"/>
    <s v="เชียงใหม่"/>
    <s v="23736"/>
    <s v="วัดจันทร์เฉลิมพระเกียรติ ๘๐ พรรษา,รพช."/>
    <s v="รพช."/>
    <n v="25"/>
    <s v="รพช.F3 P&lt;=15,000"/>
    <n v="1.32"/>
    <n v="1.25"/>
    <n v="0.52"/>
    <n v="4509878.99"/>
    <n v="2544731.75"/>
    <n v="2"/>
    <n v="0"/>
    <n v="0"/>
    <s v=""/>
    <x v="4"/>
    <n v="7089539.0800000001"/>
    <n v="-6674017.9100000001"/>
  </r>
  <r>
    <n v="44"/>
    <n v="1"/>
    <s v="น่าน"/>
    <s v="10716"/>
    <s v="น่าน,รพท."/>
    <s v="รพท."/>
    <n v="557"/>
    <s v="รพท.S B&gt;400"/>
    <n v="1.98"/>
    <n v="1.58"/>
    <n v="0.71"/>
    <n v="210859789.90000001"/>
    <n v="71119938.090000004"/>
    <n v="1"/>
    <n v="0"/>
    <n v="0"/>
    <s v=""/>
    <x v="1"/>
    <n v="155798922.25999999"/>
    <n v="-62266516.390000001"/>
  </r>
  <r>
    <n v="45"/>
    <n v="1"/>
    <s v="น่าน"/>
    <s v="11173"/>
    <s v="แม่จริม,รพช."/>
    <s v="รพช."/>
    <n v="20"/>
    <s v="รพช.F2 P&lt;=30,000"/>
    <n v="2.4700000000000002"/>
    <n v="2.29"/>
    <n v="1.73"/>
    <n v="8950015.0199999996"/>
    <n v="456888.22"/>
    <n v="0"/>
    <n v="0"/>
    <n v="0"/>
    <s v=""/>
    <x v="0"/>
    <n v="1592869.98"/>
    <n v="4428665.3600000003"/>
  </r>
  <r>
    <n v="46"/>
    <n v="1"/>
    <s v="น่าน"/>
    <s v="11174"/>
    <s v="บ้านหลวง,รพช."/>
    <s v="รพช."/>
    <n v="33"/>
    <s v="รพช.F2 P&lt;=30,000"/>
    <n v="1.95"/>
    <n v="1.81"/>
    <n v="1.1499999999999999"/>
    <n v="7972890.6600000001"/>
    <n v="-5263116.53"/>
    <n v="0"/>
    <n v="1"/>
    <n v="0"/>
    <n v="13.6"/>
    <x v="1"/>
    <n v="-4024388.68"/>
    <n v="1298238.06"/>
  </r>
  <r>
    <n v="47"/>
    <n v="1"/>
    <s v="น่าน"/>
    <s v="11175"/>
    <s v="นาน้อย,รพช."/>
    <s v="รพช."/>
    <n v="69"/>
    <s v="รพช.F2 P&lt;=30,000"/>
    <n v="2.94"/>
    <n v="2.66"/>
    <n v="1.55"/>
    <n v="17880874.280000001"/>
    <n v="-1781652.04"/>
    <n v="0"/>
    <n v="1"/>
    <n v="0"/>
    <n v="90.3"/>
    <x v="1"/>
    <n v="-2639285.41"/>
    <n v="5146944.76"/>
  </r>
  <r>
    <n v="48"/>
    <n v="1"/>
    <s v="น่าน"/>
    <s v="11176"/>
    <s v="ท่าวังผา,รพช."/>
    <s v="รพช."/>
    <n v="45"/>
    <s v="รพช.F1 P&lt;=50,000"/>
    <n v="4.0599999999999996"/>
    <n v="3.78"/>
    <n v="2.31"/>
    <n v="36848073.409999996"/>
    <n v="-8536942.1999999993"/>
    <n v="0"/>
    <n v="1"/>
    <n v="0"/>
    <n v="38.799999999999997"/>
    <x v="1"/>
    <n v="-5288358.42"/>
    <n v="15769392.310000001"/>
  </r>
  <r>
    <n v="49"/>
    <n v="1"/>
    <s v="น่าน"/>
    <s v="11177"/>
    <s v="เวียงสา,รพช."/>
    <s v="รพช."/>
    <n v="78"/>
    <s v="รพช.F1 P&lt;=50,000"/>
    <n v="1.88"/>
    <n v="1.6"/>
    <n v="1.1499999999999999"/>
    <n v="23374483.02"/>
    <n v="-7784052.1799999997"/>
    <n v="0"/>
    <n v="1"/>
    <n v="0"/>
    <n v="27"/>
    <x v="1"/>
    <n v="-6385901.8600000003"/>
    <n v="3982906.39"/>
  </r>
  <r>
    <n v="50"/>
    <n v="1"/>
    <s v="น่าน"/>
    <s v="11178"/>
    <s v="ทุ่งช้าง,รพช."/>
    <s v="รพช."/>
    <n v="30"/>
    <s v="รพช.F2 P&lt;=30,000"/>
    <n v="3.37"/>
    <n v="3.11"/>
    <n v="2.44"/>
    <n v="15329488.210000001"/>
    <n v="-1590747.44"/>
    <n v="0"/>
    <n v="1"/>
    <n v="0"/>
    <n v="86.7"/>
    <x v="1"/>
    <n v="-898249.87"/>
    <n v="9315444.2200000007"/>
  </r>
  <r>
    <n v="51"/>
    <n v="1"/>
    <s v="น่าน"/>
    <s v="11179"/>
    <s v="เชียงกลาง,รพช."/>
    <s v="รพช."/>
    <n v="28"/>
    <s v="รพช.F2 P&lt;=30,000"/>
    <n v="2.34"/>
    <n v="2.13"/>
    <n v="1.52"/>
    <n v="15261548.369999999"/>
    <n v="-3779620.7"/>
    <n v="0"/>
    <n v="1"/>
    <n v="0"/>
    <n v="36.299999999999997"/>
    <x v="1"/>
    <n v="-2687575.79"/>
    <n v="5933188.54"/>
  </r>
  <r>
    <n v="52"/>
    <n v="1"/>
    <s v="น่าน"/>
    <s v="11180"/>
    <s v="นาหมื่น,รพช."/>
    <s v="รพช."/>
    <n v="20"/>
    <s v="รพช.F2 P&lt;=30,000"/>
    <n v="2.35"/>
    <n v="2.1800000000000002"/>
    <n v="1.51"/>
    <n v="7897634.7300000004"/>
    <n v="1597713.2"/>
    <n v="0"/>
    <n v="0"/>
    <n v="0"/>
    <s v=""/>
    <x v="0"/>
    <n v="1003491.87"/>
    <n v="3004454.04"/>
  </r>
  <r>
    <n v="53"/>
    <n v="1"/>
    <s v="น่าน"/>
    <s v="11181"/>
    <s v="สันติสุข,รพช."/>
    <s v="รพช."/>
    <n v="24"/>
    <s v="รพช.F2 P&lt;=30,000"/>
    <n v="2.29"/>
    <n v="2.21"/>
    <n v="1.49"/>
    <n v="11512233.32"/>
    <n v="-1805563.43"/>
    <n v="0"/>
    <n v="1"/>
    <n v="0"/>
    <n v="57.3"/>
    <x v="1"/>
    <n v="-1084265.1100000001"/>
    <n v="4361337.55"/>
  </r>
  <r>
    <n v="54"/>
    <n v="1"/>
    <s v="น่าน"/>
    <s v="11182"/>
    <s v="บ่อเกลือ,รพช."/>
    <s v="รพช."/>
    <n v="20"/>
    <s v="รพช.F2 P&lt;=30,000"/>
    <n v="1.66"/>
    <n v="1.57"/>
    <n v="1.28"/>
    <n v="6108511.79"/>
    <n v="-3947173.27"/>
    <n v="0"/>
    <n v="1"/>
    <n v="0"/>
    <n v="13.9"/>
    <x v="1"/>
    <n v="-1806133.43"/>
    <n v="2650598.42"/>
  </r>
  <r>
    <n v="55"/>
    <n v="1"/>
    <s v="น่าน"/>
    <s v="11183"/>
    <s v="สองแคว,รพช."/>
    <s v="รพช."/>
    <n v="15"/>
    <s v="รพช.F2 P&lt;=30,000"/>
    <n v="3.72"/>
    <n v="3.47"/>
    <n v="2.4700000000000002"/>
    <n v="15147350.060000001"/>
    <n v="5025735.04"/>
    <n v="0"/>
    <n v="0"/>
    <n v="0"/>
    <s v=""/>
    <x v="0"/>
    <n v="5631875.2400000002"/>
    <n v="8217275.2199999997"/>
  </r>
  <r>
    <n v="56"/>
    <n v="1"/>
    <s v="น่าน"/>
    <s v="11453"/>
    <s v="สมเด็จพระยุพราชปัว,รพช."/>
    <s v="รพช."/>
    <n v="120"/>
    <s v="รพช.M2 B&gt;100"/>
    <n v="1.27"/>
    <n v="1.06"/>
    <n v="0.48"/>
    <n v="17646520.809999999"/>
    <n v="2877678.3"/>
    <n v="2"/>
    <n v="0"/>
    <n v="0"/>
    <s v=""/>
    <x v="4"/>
    <n v="14581224.27"/>
    <n v="-33573658.829999998"/>
  </r>
  <r>
    <n v="57"/>
    <n v="1"/>
    <s v="น่าน"/>
    <s v="11625"/>
    <s v="เฉลิมพระเกียรติ(น่าน),รพช."/>
    <s v="รพช."/>
    <n v="34"/>
    <s v="รพช.F2 P&lt;=30,000"/>
    <n v="2.65"/>
    <n v="2.4500000000000002"/>
    <n v="1.59"/>
    <n v="5841352.9100000001"/>
    <n v="-3229557.03"/>
    <n v="0"/>
    <n v="1"/>
    <n v="0"/>
    <n v="16.2"/>
    <x v="1"/>
    <n v="3034864.02"/>
    <n v="2082230.93"/>
  </r>
  <r>
    <n v="58"/>
    <n v="1"/>
    <s v="น่าน"/>
    <s v="25017"/>
    <s v="ภูเพียง,รพช."/>
    <s v="รพช."/>
    <n v="20"/>
    <s v="รพช.F2 P&lt;=30,000"/>
    <n v="2.1800000000000002"/>
    <n v="1.98"/>
    <n v="1.38"/>
    <n v="9183767.7799999993"/>
    <n v="-7275507.1900000004"/>
    <n v="0"/>
    <n v="1"/>
    <n v="0"/>
    <n v="11.3"/>
    <x v="1"/>
    <n v="-4824569.67"/>
    <n v="2975559.75"/>
  </r>
  <r>
    <n v="59"/>
    <n v="1"/>
    <s v="พะเยา"/>
    <s v="10717"/>
    <s v="พะเยา,รพท."/>
    <s v="รพท."/>
    <n v="400"/>
    <s v="รพท.S B&lt;=400"/>
    <n v="4.74"/>
    <n v="4.4800000000000004"/>
    <n v="2.4700000000000002"/>
    <n v="565056276.86000001"/>
    <n v="43123007.670000002"/>
    <n v="0"/>
    <n v="0"/>
    <n v="0"/>
    <s v=""/>
    <x v="0"/>
    <n v="111819078.51000001"/>
    <n v="222522588.12"/>
  </r>
  <r>
    <n v="60"/>
    <n v="1"/>
    <s v="พะเยา"/>
    <s v="10718"/>
    <s v="เชียงคำ,รพท."/>
    <s v="รพท."/>
    <n v="231"/>
    <s v="รพท.M1 B&gt;200"/>
    <n v="4.07"/>
    <n v="3.77"/>
    <n v="2.2000000000000002"/>
    <n v="285860405.88999999"/>
    <n v="83357299.579999998"/>
    <n v="0"/>
    <n v="0"/>
    <n v="0"/>
    <s v=""/>
    <x v="0"/>
    <n v="101870292.73999999"/>
    <n v="112806367.88"/>
  </r>
  <r>
    <n v="61"/>
    <n v="1"/>
    <s v="พะเยา"/>
    <s v="11184"/>
    <s v="จุน,รพช."/>
    <s v="รพช."/>
    <n v="52"/>
    <s v="รพช.F2 P30,000-60,000"/>
    <n v="2.72"/>
    <n v="2.63"/>
    <n v="1.1299999999999999"/>
    <n v="53475822.07"/>
    <n v="28187968.550000001"/>
    <n v="0"/>
    <n v="0"/>
    <n v="0"/>
    <s v=""/>
    <x v="0"/>
    <n v="34005944.200000003"/>
    <n v="3934792.81"/>
  </r>
  <r>
    <n v="62"/>
    <n v="1"/>
    <s v="พะเยา"/>
    <s v="11185"/>
    <s v="เชียงม่วน,รพช."/>
    <s v="รพช."/>
    <n v="36"/>
    <s v="รพช.F2 P&lt;=30,000"/>
    <n v="3.76"/>
    <n v="3.57"/>
    <n v="1.58"/>
    <n v="27593491.27"/>
    <n v="8497719.2799999993"/>
    <n v="0"/>
    <n v="0"/>
    <n v="0"/>
    <s v=""/>
    <x v="0"/>
    <n v="10887629.52"/>
    <n v="5760000.0499999998"/>
  </r>
  <r>
    <n v="63"/>
    <n v="1"/>
    <s v="พะเยา"/>
    <s v="11186"/>
    <s v="ดอกคำใต้,รพช."/>
    <s v="รพช."/>
    <n v="60"/>
    <s v="รพช.F2 P30,000-60,000"/>
    <n v="2.69"/>
    <n v="2.54"/>
    <n v="0.64"/>
    <n v="54078119.189999998"/>
    <n v="48056393.270000003"/>
    <n v="1"/>
    <n v="0"/>
    <n v="0"/>
    <s v=""/>
    <x v="1"/>
    <n v="51786524.200000003"/>
    <n v="-11405775.779999999"/>
  </r>
  <r>
    <n v="64"/>
    <n v="1"/>
    <s v="พะเยา"/>
    <s v="11187"/>
    <s v="ปง,รพช."/>
    <s v="รพช."/>
    <n v="33"/>
    <s v="รพช.F2 P30,000-60,000"/>
    <n v="3.44"/>
    <n v="3.25"/>
    <n v="1.96"/>
    <n v="60995309.07"/>
    <n v="16184259.35"/>
    <n v="0"/>
    <n v="0"/>
    <n v="0"/>
    <s v=""/>
    <x v="0"/>
    <n v="20364368.140000001"/>
    <n v="24067167.109999999"/>
  </r>
  <r>
    <n v="65"/>
    <n v="1"/>
    <s v="พะเยา"/>
    <s v="11188"/>
    <s v="แม่ใจ,รพช."/>
    <s v="รพช."/>
    <n v="30"/>
    <s v="รพช.F2 P&lt;=30,000"/>
    <n v="2.54"/>
    <n v="2.35"/>
    <n v="1.02"/>
    <n v="28163330.829999998"/>
    <n v="11208528.789999999"/>
    <n v="0"/>
    <n v="0"/>
    <n v="0"/>
    <s v=""/>
    <x v="0"/>
    <n v="15368771.130000001"/>
    <n v="318746.19"/>
  </r>
  <r>
    <n v="66"/>
    <n v="1"/>
    <s v="พะเยา"/>
    <s v="40744"/>
    <s v="ภูซาง,รพช."/>
    <s v="รพช."/>
    <n v="0"/>
    <s v="รพช.F3 P15,000-25,000"/>
    <n v="3.21"/>
    <n v="3.14"/>
    <n v="3.08"/>
    <n v="30436133.760000002"/>
    <n v="564559.89"/>
    <n v="0"/>
    <n v="0"/>
    <n v="0"/>
    <s v=""/>
    <x v="0"/>
    <n v="3676108.84"/>
    <n v="28600542.140000001"/>
  </r>
  <r>
    <n v="67"/>
    <n v="1"/>
    <s v="พะเยา"/>
    <s v="40745"/>
    <s v="ภูกามยาว,รพช."/>
    <s v="รพช."/>
    <n v="0"/>
    <s v="รพช.F3 P&lt;=15,000"/>
    <n v="3.29"/>
    <n v="3.11"/>
    <n v="2.74"/>
    <n v="16944760.75"/>
    <n v="-2156519.9900000002"/>
    <n v="0"/>
    <n v="1"/>
    <n v="0"/>
    <n v="70.7"/>
    <x v="1"/>
    <n v="1073952.3"/>
    <n v="12841803.27"/>
  </r>
  <r>
    <n v="68"/>
    <n v="1"/>
    <s v="แพร่"/>
    <s v="10715"/>
    <s v="แพร่,รพท."/>
    <s v="รพท."/>
    <n v="568"/>
    <s v="รพท.S B&gt;400"/>
    <n v="3.97"/>
    <n v="3.57"/>
    <n v="1.42"/>
    <n v="386528549.57999998"/>
    <n v="-14873409.59"/>
    <n v="0"/>
    <n v="1"/>
    <n v="0"/>
    <n v="233.8"/>
    <x v="1"/>
    <n v="71692495.090000004"/>
    <n v="54780646.119999997"/>
  </r>
  <r>
    <n v="69"/>
    <n v="1"/>
    <s v="แพร่"/>
    <s v="11166"/>
    <s v="ร้องกวาง,รพช."/>
    <s v="รพช."/>
    <n v="41"/>
    <s v="รพช.F2 P30,000-60,000"/>
    <n v="2.5"/>
    <n v="2.2200000000000002"/>
    <n v="1.33"/>
    <n v="17242325"/>
    <n v="-15341844.710000001"/>
    <n v="0"/>
    <n v="1"/>
    <n v="0"/>
    <n v="10.1"/>
    <x v="1"/>
    <n v="-10179358.619999999"/>
    <n v="3739411.21"/>
  </r>
  <r>
    <n v="70"/>
    <n v="1"/>
    <s v="แพร่"/>
    <s v="11167"/>
    <s v="ลอง,รพช."/>
    <s v="รพช."/>
    <n v="39"/>
    <s v="รพช.F2 P30,000-60,000"/>
    <n v="1.45"/>
    <n v="1.25"/>
    <n v="0.38"/>
    <n v="7513443.5199999996"/>
    <n v="-1578167.38"/>
    <n v="2"/>
    <n v="1"/>
    <n v="0"/>
    <n v="42.8"/>
    <x v="2"/>
    <n v="-2336795.63"/>
    <n v="-10369481.609999999"/>
  </r>
  <r>
    <n v="71"/>
    <n v="1"/>
    <s v="แพร่"/>
    <s v="11169"/>
    <s v="สูงเม่น,รพช."/>
    <s v="รพช."/>
    <n v="64"/>
    <s v="รพช.F2 P30,000-60,000"/>
    <n v="2.5099999999999998"/>
    <n v="2.2999999999999998"/>
    <n v="1.67"/>
    <n v="42144075.25"/>
    <n v="-5658394.1299999999"/>
    <n v="0"/>
    <n v="1"/>
    <n v="0"/>
    <n v="67"/>
    <x v="1"/>
    <n v="-940774.3"/>
    <n v="18706487.760000002"/>
  </r>
  <r>
    <n v="72"/>
    <n v="1"/>
    <s v="แพร่"/>
    <s v="11170"/>
    <s v="สอง,รพช."/>
    <s v="รพช."/>
    <n v="55"/>
    <s v="รพช.F2 P30,000-60,000"/>
    <n v="3.18"/>
    <n v="2.84"/>
    <n v="1.86"/>
    <n v="22131435.829999998"/>
    <n v="-1276447"/>
    <n v="0"/>
    <n v="1"/>
    <n v="0"/>
    <n v="156"/>
    <x v="1"/>
    <n v="-932119.56"/>
    <n v="8697302.6600000001"/>
  </r>
  <r>
    <n v="73"/>
    <n v="1"/>
    <s v="แพร่"/>
    <s v="11171"/>
    <s v="วังชิ้น,รพช."/>
    <s v="รพช."/>
    <n v="36"/>
    <s v="รพช.F2 P30,000-60,000"/>
    <n v="1.27"/>
    <n v="1.05"/>
    <n v="0.64"/>
    <n v="3648110.83"/>
    <n v="-3045354.03"/>
    <n v="2"/>
    <n v="1"/>
    <n v="0"/>
    <n v="10.7"/>
    <x v="2"/>
    <n v="-2766834.57"/>
    <n v="-4843783.29"/>
  </r>
  <r>
    <n v="74"/>
    <n v="1"/>
    <s v="แพร่"/>
    <s v="11172"/>
    <s v="หนองม่วงไข่,รพช."/>
    <s v="รพช."/>
    <n v="32"/>
    <s v="รพช.F2 P&lt;=30,000"/>
    <n v="1.47"/>
    <n v="1.33"/>
    <n v="0.73"/>
    <n v="3444333.05"/>
    <n v="-6997866.3499999996"/>
    <n v="2"/>
    <n v="1"/>
    <n v="1"/>
    <n v="4.4000000000000004"/>
    <x v="7"/>
    <n v="-4996133.18"/>
    <n v="-1959583.97"/>
  </r>
  <r>
    <n v="75"/>
    <n v="1"/>
    <s v="แพร่"/>
    <s v="11452"/>
    <s v="สมเด็จพระยุพราชเด่นชัย,รพช."/>
    <s v="รพช."/>
    <n v="38"/>
    <s v="รพช.F1 P&lt;=50,000"/>
    <n v="1.74"/>
    <n v="1.45"/>
    <n v="0.42"/>
    <n v="8512314.1099999994"/>
    <n v="-5690252.2400000002"/>
    <n v="1"/>
    <n v="1"/>
    <n v="0"/>
    <n v="13.4"/>
    <x v="4"/>
    <n v="-4222096.9000000004"/>
    <n v="-6635435.7599999998"/>
  </r>
  <r>
    <n v="76"/>
    <n v="1"/>
    <s v="แม่ฮ่องสอน"/>
    <s v="10719"/>
    <s v="ศรีสังวาลย์,รพท."/>
    <s v="รพท."/>
    <n v="154"/>
    <s v="รพท.S B&lt;=400"/>
    <n v="3.72"/>
    <n v="3.46"/>
    <n v="1.3"/>
    <n v="219632346.37"/>
    <n v="1804476.47"/>
    <n v="0"/>
    <n v="0"/>
    <n v="0"/>
    <s v=""/>
    <x v="0"/>
    <n v="38031483.259999998"/>
    <n v="23958181.859999999"/>
  </r>
  <r>
    <n v="77"/>
    <n v="1"/>
    <s v="แม่ฮ่องสอน"/>
    <s v="11203"/>
    <s v="ขุนยวม,รพช."/>
    <s v="รพช."/>
    <n v="35"/>
    <s v="รพช.F2 P&lt;=30,000"/>
    <n v="1.41"/>
    <n v="1.0900000000000001"/>
    <n v="0.47"/>
    <n v="8835527.6500000004"/>
    <n v="2293147.7599999998"/>
    <n v="2"/>
    <n v="0"/>
    <n v="0"/>
    <s v=""/>
    <x v="4"/>
    <n v="3518995.89"/>
    <n v="-11572871.25"/>
  </r>
  <r>
    <n v="78"/>
    <n v="1"/>
    <s v="แม่ฮ่องสอน"/>
    <s v="11204"/>
    <s v="ปาย,รพช."/>
    <s v="รพช."/>
    <n v="58"/>
    <s v="รพช.F1 P&lt;=50,000"/>
    <n v="1.4"/>
    <n v="1.1000000000000001"/>
    <n v="0.12"/>
    <n v="16403066.949999999"/>
    <n v="6482522.7000000002"/>
    <n v="2"/>
    <n v="0"/>
    <n v="0"/>
    <s v=""/>
    <x v="4"/>
    <n v="10352639.77"/>
    <n v="-37509072.75"/>
  </r>
  <r>
    <n v="79"/>
    <n v="1"/>
    <s v="แม่ฮ่องสอน"/>
    <s v="11205"/>
    <s v="แม่สะเรียง,รพช."/>
    <s v="รพช."/>
    <n v="115"/>
    <s v="รพช.M2 B&gt;100"/>
    <n v="2.08"/>
    <n v="1.78"/>
    <n v="0.48"/>
    <n v="55350834.049999997"/>
    <n v="-1645562.52"/>
    <n v="1"/>
    <n v="1"/>
    <n v="0"/>
    <n v="302.7"/>
    <x v="4"/>
    <n v="20150712.34"/>
    <n v="-26834443.789999999"/>
  </r>
  <r>
    <n v="80"/>
    <n v="1"/>
    <s v="แม่ฮ่องสอน"/>
    <s v="11206"/>
    <s v="แม่ลาน้อย,รพช."/>
    <s v="รพช."/>
    <n v="34"/>
    <s v="รพช.F2 P&lt;=30,000"/>
    <n v="1.43"/>
    <n v="1.24"/>
    <n v="0.31"/>
    <n v="11048555.42"/>
    <n v="10521990.82"/>
    <n v="2"/>
    <n v="0"/>
    <n v="0"/>
    <s v=""/>
    <x v="4"/>
    <n v="10607674.18"/>
    <n v="-17665497.170000002"/>
  </r>
  <r>
    <n v="81"/>
    <n v="1"/>
    <s v="แม่ฮ่องสอน"/>
    <s v="11207"/>
    <s v="สบเมย,รพช."/>
    <s v="รพช."/>
    <n v="30"/>
    <s v="รพช.F2 P30,000-60,000"/>
    <n v="1.91"/>
    <n v="1.79"/>
    <n v="1.0900000000000001"/>
    <n v="14344164.51"/>
    <n v="562118.71"/>
    <n v="0"/>
    <n v="0"/>
    <n v="0"/>
    <s v=""/>
    <x v="0"/>
    <n v="618185.87"/>
    <n v="1443827.35"/>
  </r>
  <r>
    <n v="82"/>
    <n v="1"/>
    <s v="แม่ฮ่องสอน"/>
    <s v="11208"/>
    <s v="ปางมะผ้า,รพช."/>
    <s v="รพช."/>
    <n v="29"/>
    <s v="รพช.F2 P&lt;=30,000"/>
    <n v="1.01"/>
    <n v="0.94"/>
    <n v="0.4"/>
    <n v="226330.78"/>
    <n v="163880.26"/>
    <n v="3"/>
    <n v="0"/>
    <n v="0"/>
    <s v=""/>
    <x v="2"/>
    <n v="897437.45"/>
    <n v="-12992848.24"/>
  </r>
  <r>
    <n v="83"/>
    <n v="1"/>
    <s v="ลำปาง"/>
    <s v="10672"/>
    <s v="ลำปาง,รพศ."/>
    <s v="รพศ."/>
    <n v="745"/>
    <s v="รพศ.A B&gt;700to1000"/>
    <n v="8.94"/>
    <n v="7.79"/>
    <n v="4.53"/>
    <n v="1663305379.9000001"/>
    <n v="-86408173.450000003"/>
    <n v="0"/>
    <n v="1"/>
    <n v="0"/>
    <n v="173.2"/>
    <x v="1"/>
    <n v="42208300.479999997"/>
    <n v="739123528.71000004"/>
  </r>
  <r>
    <n v="84"/>
    <n v="1"/>
    <s v="ลำปาง"/>
    <s v="11146"/>
    <s v="แม่เมาะ,รพช."/>
    <s v="รพช."/>
    <n v="30"/>
    <s v="รพช.F2 P&lt;=30,000"/>
    <n v="1.6"/>
    <n v="1.48"/>
    <n v="1.03"/>
    <n v="10984991.050000001"/>
    <n v="-10455119.16"/>
    <n v="0"/>
    <n v="1"/>
    <n v="0"/>
    <n v="9.4"/>
    <x v="1"/>
    <n v="-9372950.0500000007"/>
    <n v="569807.42000000004"/>
  </r>
  <r>
    <n v="85"/>
    <n v="1"/>
    <s v="ลำปาง"/>
    <s v="11147"/>
    <s v="เกาะคา,รพช."/>
    <s v="รพช."/>
    <n v="152"/>
    <s v="รพช.M2 B&gt;100"/>
    <n v="1.36"/>
    <n v="1.23"/>
    <n v="0.37"/>
    <n v="24319935.879999999"/>
    <n v="-4193079.71"/>
    <n v="2"/>
    <n v="1"/>
    <n v="0"/>
    <n v="52.2"/>
    <x v="2"/>
    <n v="-14409696.74"/>
    <n v="-42393289.93"/>
  </r>
  <r>
    <n v="86"/>
    <n v="1"/>
    <s v="ลำปาง"/>
    <s v="11148"/>
    <s v="เสริมงาม,รพช."/>
    <s v="รพช."/>
    <n v="30"/>
    <s v="รพช.F2 P&lt;=30,000"/>
    <n v="0.92"/>
    <n v="0.81"/>
    <n v="0.52"/>
    <n v="-1441913.15"/>
    <n v="-5150633.1500000004"/>
    <n v="3"/>
    <n v="2"/>
    <n v="2"/>
    <s v=""/>
    <x v="3"/>
    <n v="-5954807.3200000003"/>
    <n v="-8309203.1399999997"/>
  </r>
  <r>
    <n v="87"/>
    <n v="1"/>
    <s v="ลำปาง"/>
    <s v="11149"/>
    <s v="งาว,รพช."/>
    <s v="รพช."/>
    <n v="40"/>
    <s v="รพช.F2 P30,000-60,000"/>
    <n v="1"/>
    <n v="0.85"/>
    <n v="0.33"/>
    <n v="22956.9"/>
    <n v="-8840032.9600000009"/>
    <n v="3"/>
    <n v="1"/>
    <n v="2"/>
    <n v="0"/>
    <x v="5"/>
    <n v="-7036524.0099999998"/>
    <n v="-13592543.48"/>
  </r>
  <r>
    <n v="88"/>
    <n v="1"/>
    <s v="ลำปาง"/>
    <s v="11150"/>
    <s v="แจ้ห่ม,รพช."/>
    <s v="รพช."/>
    <n v="32"/>
    <s v="รพช.F2 P&lt;=30,000"/>
    <n v="1.07"/>
    <n v="0.97"/>
    <n v="0.42"/>
    <n v="1573890.74"/>
    <n v="-5267534.67"/>
    <n v="3"/>
    <n v="1"/>
    <n v="2"/>
    <n v="2.6"/>
    <x v="5"/>
    <n v="-5039440.3099999996"/>
    <n v="-13571403.279999999"/>
  </r>
  <r>
    <n v="89"/>
    <n v="1"/>
    <s v="ลำปาง"/>
    <s v="11151"/>
    <s v="วังเหนือ,รพช."/>
    <s v="รพช."/>
    <n v="30"/>
    <s v="รพช.F2 P30,000-60,000"/>
    <n v="1.06"/>
    <n v="0.94"/>
    <n v="0.61"/>
    <n v="1374852.28"/>
    <n v="-7460922.4699999997"/>
    <n v="3"/>
    <n v="1"/>
    <n v="2"/>
    <n v="1.6"/>
    <x v="5"/>
    <n v="-5511334.4699999997"/>
    <n v="-9478281.1099999994"/>
  </r>
  <r>
    <n v="90"/>
    <n v="1"/>
    <s v="ลำปาง"/>
    <s v="11152"/>
    <s v="เถิน,รพช."/>
    <s v="รพช."/>
    <n v="87"/>
    <s v="รพช.M2 B&lt;=100"/>
    <n v="1.2"/>
    <n v="1.1200000000000001"/>
    <n v="0.62"/>
    <n v="9442480.4399999995"/>
    <n v="-10925442.789999999"/>
    <n v="2"/>
    <n v="1"/>
    <n v="0"/>
    <n v="7.7"/>
    <x v="2"/>
    <n v="3107637.54"/>
    <n v="-17725461.280000001"/>
  </r>
  <r>
    <n v="91"/>
    <n v="1"/>
    <s v="ลำปาง"/>
    <s v="11153"/>
    <s v="แม่พริก,รพช."/>
    <s v="รพช."/>
    <n v="16"/>
    <s v="รพช.F2 P&lt;=30,000"/>
    <n v="1.44"/>
    <n v="1.32"/>
    <n v="0.97"/>
    <n v="3416511.11"/>
    <n v="-4029753.3"/>
    <n v="1"/>
    <n v="1"/>
    <n v="0"/>
    <n v="7.6"/>
    <x v="4"/>
    <n v="-5508594.75"/>
    <n v="-198493.93"/>
  </r>
  <r>
    <n v="92"/>
    <n v="1"/>
    <s v="ลำปาง"/>
    <s v="11154"/>
    <s v="แม่ทะ,รพช."/>
    <s v="รพช."/>
    <n v="33"/>
    <s v="รพช.F2 P30,000-60,000"/>
    <n v="0.74"/>
    <n v="0.65"/>
    <n v="0.39"/>
    <n v="-6239845.8700000001"/>
    <n v="-12805010.199999999"/>
    <n v="3"/>
    <n v="2"/>
    <n v="2"/>
    <s v=""/>
    <x v="3"/>
    <n v="-9858677.5399999991"/>
    <n v="-14364382.18"/>
  </r>
  <r>
    <n v="93"/>
    <n v="1"/>
    <s v="ลำปาง"/>
    <s v="11155"/>
    <s v="สบปราบ,รพช."/>
    <s v="รพช."/>
    <n v="30"/>
    <s v="รพช.F2 P&lt;=30,000"/>
    <n v="0.93"/>
    <n v="0.85"/>
    <n v="0.5"/>
    <n v="-1347594.3"/>
    <n v="-3139449.41"/>
    <n v="3"/>
    <n v="2"/>
    <n v="2"/>
    <s v=""/>
    <x v="3"/>
    <n v="-2779130.81"/>
    <n v="-10004364.24"/>
  </r>
  <r>
    <n v="94"/>
    <n v="1"/>
    <s v="ลำปาง"/>
    <s v="11156"/>
    <s v="ห้างฉัตร,รพช."/>
    <s v="รพช."/>
    <n v="30"/>
    <s v="รพช.F2 P30,000-60,000"/>
    <n v="2.2200000000000002"/>
    <n v="2"/>
    <n v="1.45"/>
    <n v="17392799.48"/>
    <n v="-12294382.49"/>
    <n v="0"/>
    <n v="1"/>
    <n v="0"/>
    <n v="12.7"/>
    <x v="1"/>
    <n v="-10101303.199999999"/>
    <n v="6435106.4000000004"/>
  </r>
  <r>
    <n v="95"/>
    <n v="1"/>
    <s v="ลำปาง"/>
    <s v="11157"/>
    <s v="เมืองปาน,รพช."/>
    <s v="รพช."/>
    <n v="30"/>
    <s v="รพช.F2 P&lt;=30,000"/>
    <n v="1.71"/>
    <n v="1.5"/>
    <n v="1.03"/>
    <n v="7249127.75"/>
    <n v="-13999243.92"/>
    <n v="0"/>
    <n v="1"/>
    <n v="1"/>
    <n v="4.5999999999999996"/>
    <x v="4"/>
    <n v="-11179334"/>
    <n v="345293.02"/>
  </r>
  <r>
    <n v="96"/>
    <n v="1"/>
    <s v="ลำพูน"/>
    <s v="10714"/>
    <s v="ลำพูน,รพท."/>
    <s v="รพท."/>
    <n v="411"/>
    <s v="รพท.S B&gt;400"/>
    <n v="5.03"/>
    <n v="4.72"/>
    <n v="2.5499999999999998"/>
    <n v="584311259.74000001"/>
    <n v="2292745.6800000002"/>
    <n v="0"/>
    <n v="0"/>
    <n v="0"/>
    <s v=""/>
    <x v="0"/>
    <n v="66927778.420000002"/>
    <n v="224392964.31999999"/>
  </r>
  <r>
    <n v="97"/>
    <n v="1"/>
    <s v="ลำพูน"/>
    <s v="11140"/>
    <s v="แม่ทา,รพช."/>
    <s v="รพช."/>
    <n v="30"/>
    <s v="รพช.F2 P&lt;=30,000"/>
    <n v="8.91"/>
    <n v="8.5500000000000007"/>
    <n v="7"/>
    <n v="46170563.810000002"/>
    <n v="-2598319.9300000002"/>
    <n v="0"/>
    <n v="1"/>
    <n v="0"/>
    <n v="159.9"/>
    <x v="1"/>
    <n v="-87385.15"/>
    <n v="35010863.969999999"/>
  </r>
  <r>
    <n v="98"/>
    <n v="1"/>
    <s v="ลำพูน"/>
    <s v="11141"/>
    <s v="บ้านโฮ่ง,รพช."/>
    <s v="รพช."/>
    <n v="30"/>
    <s v="รพช.F2 P&lt;=30,000"/>
    <n v="4.07"/>
    <n v="3.84"/>
    <n v="2.16"/>
    <n v="42513474.829999998"/>
    <n v="18815538.789999999"/>
    <n v="0"/>
    <n v="0"/>
    <n v="0"/>
    <s v=""/>
    <x v="0"/>
    <n v="12063834.65"/>
    <n v="16042148.300000001"/>
  </r>
  <r>
    <n v="99"/>
    <n v="1"/>
    <s v="ลำพูน"/>
    <s v="11142"/>
    <s v="ลี้,รพช."/>
    <s v="รพช."/>
    <n v="74"/>
    <s v="รพช.F1 P50,000-100,000"/>
    <n v="2.54"/>
    <n v="2.39"/>
    <n v="0.93"/>
    <n v="56676656.68"/>
    <n v="27983457.559999999"/>
    <n v="0"/>
    <n v="0"/>
    <n v="0"/>
    <s v=""/>
    <x v="0"/>
    <n v="35347173.479999997"/>
    <n v="-2538068.4700000002"/>
  </r>
  <r>
    <n v="100"/>
    <n v="1"/>
    <s v="ลำพูน"/>
    <s v="11143"/>
    <s v="ทุ่งหัวช้าง,รพช."/>
    <s v="รพช."/>
    <n v="30"/>
    <s v="รพช.F2 P&lt;=30,000"/>
    <n v="3.33"/>
    <n v="3.18"/>
    <n v="1.69"/>
    <n v="25767449.73"/>
    <n v="3095244.35"/>
    <n v="0"/>
    <n v="0"/>
    <n v="0"/>
    <s v=""/>
    <x v="0"/>
    <n v="7259639.2000000002"/>
    <n v="7670894.8200000003"/>
  </r>
  <r>
    <n v="101"/>
    <n v="1"/>
    <s v="ลำพูน"/>
    <s v="11144"/>
    <s v="ป่าซาง,รพช."/>
    <s v="รพช."/>
    <n v="75"/>
    <s v="รพช.M2 B&lt;=100"/>
    <n v="2.76"/>
    <n v="2.65"/>
    <n v="1.45"/>
    <n v="69211375.719999999"/>
    <n v="11715387.49"/>
    <n v="0"/>
    <n v="0"/>
    <n v="0"/>
    <s v=""/>
    <x v="0"/>
    <n v="26319913.239999998"/>
    <n v="17548933.059999999"/>
  </r>
  <r>
    <n v="102"/>
    <n v="1"/>
    <s v="ลำพูน"/>
    <s v="11145"/>
    <s v="บ้านธิ,รพช."/>
    <s v="รพช."/>
    <n v="30"/>
    <s v="รพช.F2 P&lt;=30,000"/>
    <n v="0.61"/>
    <n v="0.52"/>
    <n v="0.17"/>
    <n v="-4811230.12"/>
    <n v="-10851375.199999999"/>
    <n v="3"/>
    <n v="2"/>
    <n v="2"/>
    <s v=""/>
    <x v="3"/>
    <n v="-7787455.1900000004"/>
    <n v="-10244567.59"/>
  </r>
  <r>
    <n v="103"/>
    <n v="1"/>
    <s v="ลำพูน"/>
    <s v="24956"/>
    <s v="เวียงหนองล่อง,รพช."/>
    <s v="รพช."/>
    <n v="16"/>
    <s v="รพช.F2 P&lt;=30,000"/>
    <n v="0.71"/>
    <n v="0.64"/>
    <n v="0.19"/>
    <n v="-4482289.17"/>
    <n v="-13497476.02"/>
    <n v="3"/>
    <n v="2"/>
    <n v="2"/>
    <s v=""/>
    <x v="3"/>
    <n v="-11026573.279999999"/>
    <n v="-12518307.619999999"/>
  </r>
  <r>
    <n v="104"/>
    <n v="2"/>
    <s v="ตาก"/>
    <s v="10722"/>
    <s v="สมเด็จพระเจ้าตากสินมหาราช,รพท."/>
    <s v="รพท."/>
    <n v="329"/>
    <s v="รพท.S B&lt;=400"/>
    <n v="2.11"/>
    <n v="1.88"/>
    <n v="1.1499999999999999"/>
    <n v="228024937.90000001"/>
    <n v="-244027490.55000001"/>
    <n v="0"/>
    <n v="1"/>
    <n v="0"/>
    <n v="8.4"/>
    <x v="1"/>
    <n v="1041798.06"/>
    <n v="34881932.880000003"/>
  </r>
  <r>
    <n v="105"/>
    <n v="2"/>
    <s v="ตาก"/>
    <s v="10723"/>
    <s v="แม่สอด,รพท."/>
    <s v="รพท."/>
    <n v="420"/>
    <s v="รพท.S B&gt;400"/>
    <n v="5.43"/>
    <n v="5.1100000000000003"/>
    <n v="2.65"/>
    <n v="648756150.44000006"/>
    <n v="45263942.759999998"/>
    <n v="0"/>
    <n v="0"/>
    <n v="0"/>
    <s v=""/>
    <x v="0"/>
    <n v="147562946.11000001"/>
    <n v="245194859.11000001"/>
  </r>
  <r>
    <n v="106"/>
    <n v="2"/>
    <s v="ตาก"/>
    <s v="11238"/>
    <s v="บ้านตาก,รพช."/>
    <s v="รพช."/>
    <n v="65"/>
    <s v="รพช.F2 P30,000-60,000"/>
    <n v="5.31"/>
    <n v="5.07"/>
    <n v="1.18"/>
    <n v="54172007.850000001"/>
    <n v="22816460.93"/>
    <n v="0"/>
    <n v="0"/>
    <n v="0"/>
    <s v=""/>
    <x v="0"/>
    <n v="29522463.390000001"/>
    <n v="2260049.2999999998"/>
  </r>
  <r>
    <n v="107"/>
    <n v="2"/>
    <s v="ตาก"/>
    <s v="11239"/>
    <s v="สามเงา,รพช."/>
    <s v="รพช."/>
    <n v="36"/>
    <s v="รพช.F2 P&lt;=30,000"/>
    <n v="3.38"/>
    <n v="3.24"/>
    <n v="1.63"/>
    <n v="30873304.170000002"/>
    <n v="-333534.01"/>
    <n v="0"/>
    <n v="1"/>
    <n v="0"/>
    <n v="833"/>
    <x v="1"/>
    <n v="437617.9"/>
    <n v="8182074.1399999997"/>
  </r>
  <r>
    <n v="108"/>
    <n v="2"/>
    <s v="ตาก"/>
    <s v="11240"/>
    <s v="แม่ระมาด,รพช."/>
    <s v="รพช."/>
    <n v="120"/>
    <s v="รพช.M2 B&gt;100"/>
    <n v="1.94"/>
    <n v="1.74"/>
    <n v="0.56000000000000005"/>
    <n v="43213868.560000002"/>
    <n v="21607005.710000001"/>
    <n v="1"/>
    <n v="0"/>
    <n v="0"/>
    <s v=""/>
    <x v="1"/>
    <n v="40474809.240000002"/>
    <n v="-20376055.59"/>
  </r>
  <r>
    <n v="109"/>
    <n v="2"/>
    <s v="ตาก"/>
    <s v="11241"/>
    <s v="ท่าสองยาง,รพช."/>
    <s v="รพช."/>
    <n v="100"/>
    <s v="รพช.M2 B&lt;=100"/>
    <n v="1.67"/>
    <n v="1.41"/>
    <n v="0.53"/>
    <n v="34715948.670000002"/>
    <n v="93178788.290000007"/>
    <n v="1"/>
    <n v="0"/>
    <n v="0"/>
    <s v=""/>
    <x v="1"/>
    <n v="109241637.28"/>
    <n v="-24383627.329999998"/>
  </r>
  <r>
    <n v="110"/>
    <n v="2"/>
    <s v="ตาก"/>
    <s v="11242"/>
    <s v="พบพระ,รพช."/>
    <s v="รพช."/>
    <n v="136"/>
    <s v="รพช.M2 B&gt;100"/>
    <n v="3.13"/>
    <n v="2.9"/>
    <n v="1.25"/>
    <n v="79227229.670000002"/>
    <n v="-26769408.789999999"/>
    <n v="0"/>
    <n v="1"/>
    <n v="0"/>
    <n v="26.6"/>
    <x v="1"/>
    <n v="-20896803.91"/>
    <n v="9206082.5600000005"/>
  </r>
  <r>
    <n v="111"/>
    <n v="2"/>
    <s v="ตาก"/>
    <s v="11243"/>
    <s v="อุ้มผาง,รพช."/>
    <s v="รพช."/>
    <n v="75"/>
    <s v="รพช.M2 B&lt;=100"/>
    <n v="1.33"/>
    <n v="1.1000000000000001"/>
    <n v="0.14000000000000001"/>
    <n v="16159744.25"/>
    <n v="2910284.75"/>
    <n v="2"/>
    <n v="0"/>
    <n v="0"/>
    <s v=""/>
    <x v="4"/>
    <n v="7257602.2000000002"/>
    <n v="-42290905.869999997"/>
  </r>
  <r>
    <n v="112"/>
    <n v="2"/>
    <s v="ตาก"/>
    <s v="27443"/>
    <s v="วังเจ้า,รพช."/>
    <s v="รพช."/>
    <n v="30"/>
    <s v="รพช.F2 P&lt;=30,000"/>
    <n v="5.8"/>
    <n v="5.58"/>
    <n v="4.18"/>
    <n v="51907787.329999998"/>
    <n v="-9318249.0700000003"/>
    <n v="0"/>
    <n v="1"/>
    <n v="0"/>
    <n v="50.1"/>
    <x v="1"/>
    <n v="-3568243.66"/>
    <n v="34411953.719999999"/>
  </r>
  <r>
    <n v="113"/>
    <n v="2"/>
    <s v="พิษณุโลก"/>
    <s v="10676"/>
    <s v="พุทธชินราช,รพศ."/>
    <s v="รพศ."/>
    <n v="952"/>
    <s v="รพศ.A B&gt;700to1000"/>
    <n v="3.3"/>
    <n v="2.89"/>
    <n v="1.46"/>
    <n v="1196648771.76"/>
    <n v="16356548.619999999"/>
    <n v="0"/>
    <n v="0"/>
    <n v="0"/>
    <s v=""/>
    <x v="0"/>
    <n v="243795340"/>
    <n v="239686773.84"/>
  </r>
  <r>
    <n v="114"/>
    <n v="2"/>
    <s v="พิษณุโลก"/>
    <s v="11251"/>
    <s v="ชาติตระการ,รพช."/>
    <s v="รพช."/>
    <n v="30"/>
    <s v="รพช.F1 P&lt;=50,000"/>
    <n v="1.94"/>
    <n v="1.66"/>
    <n v="0.16"/>
    <n v="20731255.510000002"/>
    <n v="12942804.560000001"/>
    <n v="1"/>
    <n v="0"/>
    <n v="0"/>
    <s v=""/>
    <x v="1"/>
    <n v="18985750.260000002"/>
    <n v="-18336591.23"/>
  </r>
  <r>
    <n v="115"/>
    <n v="2"/>
    <s v="พิษณุโลก"/>
    <s v="11252"/>
    <s v="บางระกำ,รพช."/>
    <s v="รพช."/>
    <n v="69"/>
    <s v="รพช.F1 P50,000-100,000"/>
    <n v="3.37"/>
    <n v="3.1"/>
    <n v="0.76"/>
    <n v="81122025.819999993"/>
    <n v="19344009.170000002"/>
    <n v="1"/>
    <n v="0"/>
    <n v="0"/>
    <s v=""/>
    <x v="1"/>
    <n v="32213157.449999999"/>
    <n v="-8080878.5800000001"/>
  </r>
  <r>
    <n v="116"/>
    <n v="2"/>
    <s v="พิษณุโลก"/>
    <s v="11253"/>
    <s v="บางกระทุ่ม,รพช."/>
    <s v="รพช."/>
    <n v="30"/>
    <s v="รพช.F2 P30,000-60,000"/>
    <n v="6.44"/>
    <n v="6.08"/>
    <n v="3.44"/>
    <n v="110300152.47"/>
    <n v="26779087.949999999"/>
    <n v="0"/>
    <n v="0"/>
    <n v="0"/>
    <s v=""/>
    <x v="0"/>
    <n v="30559049.050000001"/>
    <n v="49481685.109999999"/>
  </r>
  <r>
    <n v="117"/>
    <n v="2"/>
    <s v="พิษณุโลก"/>
    <s v="11254"/>
    <s v="พรหมพิราม,รพช."/>
    <s v="รพช."/>
    <n v="50"/>
    <s v="รพช.F2 P30,000-60,000"/>
    <n v="6.49"/>
    <n v="5.75"/>
    <n v="2.35"/>
    <n v="91853362.790000007"/>
    <n v="19972567.43"/>
    <n v="0"/>
    <n v="0"/>
    <n v="0"/>
    <s v=""/>
    <x v="0"/>
    <n v="21268587.559999999"/>
    <n v="22602739.399999999"/>
  </r>
  <r>
    <n v="118"/>
    <n v="2"/>
    <s v="พิษณุโลก"/>
    <s v="11255"/>
    <s v="วัดโบสถ์,รพช."/>
    <s v="รพช."/>
    <n v="30"/>
    <s v="รพช.F2 P&lt;=30,000"/>
    <n v="5.12"/>
    <n v="4.8600000000000003"/>
    <n v="3.22"/>
    <n v="81258261.310000002"/>
    <n v="-9056748.7300000004"/>
    <n v="0"/>
    <n v="1"/>
    <n v="0"/>
    <n v="80.7"/>
    <x v="1"/>
    <n v="181955.81"/>
    <n v="43691324.899999999"/>
  </r>
  <r>
    <n v="119"/>
    <n v="2"/>
    <s v="พิษณุโลก"/>
    <s v="11256"/>
    <s v="วังทอง,รพช."/>
    <s v="รพช."/>
    <n v="68"/>
    <s v="รพช.F1 P50,000-100,000"/>
    <n v="6.22"/>
    <n v="5.81"/>
    <n v="3.83"/>
    <n v="174502337.34999999"/>
    <n v="-5677239.0199999996"/>
    <n v="0"/>
    <n v="1"/>
    <n v="0"/>
    <n v="276.60000000000002"/>
    <x v="1"/>
    <n v="9785334.5700000003"/>
    <n v="94823698.25"/>
  </r>
  <r>
    <n v="120"/>
    <n v="2"/>
    <s v="พิษณุโลก"/>
    <s v="11257"/>
    <s v="เนินมะปราง,รพช."/>
    <s v="รพช."/>
    <n v="33"/>
    <s v="รพช.F2 P30,000-60,000"/>
    <n v="4.41"/>
    <n v="4.1900000000000004"/>
    <n v="2.4500000000000002"/>
    <n v="58453937.700000003"/>
    <n v="-6369783.6200000001"/>
    <n v="0"/>
    <n v="1"/>
    <n v="0"/>
    <n v="82.5"/>
    <x v="1"/>
    <n v="4205692.46"/>
    <n v="24739066.399999999"/>
  </r>
  <r>
    <n v="121"/>
    <n v="2"/>
    <s v="พิษณุโลก"/>
    <s v="11455"/>
    <s v="สมเด็จพระยุพราชนครไทย,รพช."/>
    <s v="รพช."/>
    <n v="118"/>
    <s v="รพช.M2 B&gt;100"/>
    <n v="3.63"/>
    <n v="3.27"/>
    <n v="1.56"/>
    <n v="135341546.08000001"/>
    <n v="5328842.72"/>
    <n v="0"/>
    <n v="0"/>
    <n v="0"/>
    <s v=""/>
    <x v="0"/>
    <n v="21731625.420000002"/>
    <n v="28649851.66"/>
  </r>
  <r>
    <n v="122"/>
    <n v="2"/>
    <s v="เพชรบูรณ์"/>
    <s v="10727"/>
    <s v="เพชรบูรณ์,รพท."/>
    <s v="รพท."/>
    <n v="510"/>
    <s v="รพท.S B&gt;400"/>
    <n v="1.7"/>
    <n v="1.41"/>
    <n v="0.75"/>
    <n v="220077124.90000001"/>
    <n v="72452786.430000007"/>
    <n v="1"/>
    <n v="0"/>
    <n v="0"/>
    <s v=""/>
    <x v="1"/>
    <n v="69530503.409999996"/>
    <n v="-76759457.549999997"/>
  </r>
  <r>
    <n v="123"/>
    <n v="2"/>
    <s v="เพชรบูรณ์"/>
    <s v="11264"/>
    <s v="ชนแดน,รพช."/>
    <s v="รพช."/>
    <n v="60"/>
    <s v="รพช.F2 P30,000-60,000"/>
    <n v="1.98"/>
    <n v="1.83"/>
    <n v="0.51"/>
    <n v="36381869.310000002"/>
    <n v="27790264.109999999"/>
    <n v="1"/>
    <n v="0"/>
    <n v="0"/>
    <s v=""/>
    <x v="1"/>
    <n v="31661794.579999998"/>
    <n v="-18333289.219999999"/>
  </r>
  <r>
    <n v="124"/>
    <n v="2"/>
    <s v="เพชรบูรณ์"/>
    <s v="11265"/>
    <s v="หล่มสัก,รพท."/>
    <s v="รพท."/>
    <n v="235"/>
    <s v="รพท.M1 B&gt;200"/>
    <n v="5.39"/>
    <n v="5.12"/>
    <n v="1.65"/>
    <n v="325846724.01999998"/>
    <n v="108193717.36"/>
    <n v="0"/>
    <n v="0"/>
    <n v="0"/>
    <s v=""/>
    <x v="0"/>
    <n v="126655220.37"/>
    <n v="48024798.119999997"/>
  </r>
  <r>
    <n v="125"/>
    <n v="2"/>
    <s v="เพชรบูรณ์"/>
    <s v="11266"/>
    <s v="วิเชียรบุรี,รพท."/>
    <s v="รพท."/>
    <n v="243"/>
    <s v="รพท.M1 B&gt;200"/>
    <n v="2.66"/>
    <n v="2.44"/>
    <n v="0.36"/>
    <n v="156432782.15000001"/>
    <n v="59677537.799999997"/>
    <n v="1"/>
    <n v="0"/>
    <n v="0"/>
    <s v=""/>
    <x v="1"/>
    <n v="94088163"/>
    <n v="-60361493.670000002"/>
  </r>
  <r>
    <n v="126"/>
    <n v="2"/>
    <s v="เพชรบูรณ์"/>
    <s v="11267"/>
    <s v="ศรีเทพ,รพช."/>
    <s v="รพช."/>
    <n v="57"/>
    <s v="รพช.F2 P30,000-60,000"/>
    <n v="2.5499999999999998"/>
    <n v="2.36"/>
    <n v="0.42"/>
    <n v="40149109.189999998"/>
    <n v="16431523.66"/>
    <n v="1"/>
    <n v="0"/>
    <n v="0"/>
    <s v=""/>
    <x v="1"/>
    <n v="18613884.359999999"/>
    <n v="-15084718.99"/>
  </r>
  <r>
    <n v="127"/>
    <n v="2"/>
    <s v="เพชรบูรณ์"/>
    <s v="11268"/>
    <s v="หนองไผ่,รพช."/>
    <s v="รพช."/>
    <n v="142"/>
    <s v="รพช.M2 B&gt;100"/>
    <n v="1.63"/>
    <n v="1.4"/>
    <n v="0.16"/>
    <n v="38255554.719999999"/>
    <n v="59701805.5"/>
    <n v="1"/>
    <n v="0"/>
    <n v="0"/>
    <s v=""/>
    <x v="1"/>
    <n v="40138335.950000003"/>
    <n v="-50942586.810000002"/>
  </r>
  <r>
    <n v="128"/>
    <n v="2"/>
    <s v="เพชรบูรณ์"/>
    <s v="11269"/>
    <s v="บึงสามพัน,รพช."/>
    <s v="รพช."/>
    <n v="90"/>
    <s v="รพช.F1 P50,000-100,000"/>
    <n v="1.32"/>
    <n v="1.18"/>
    <n v="0.81"/>
    <n v="13072147.460000001"/>
    <n v="-25547332.48"/>
    <n v="1"/>
    <n v="1"/>
    <n v="1"/>
    <n v="4.5999999999999996"/>
    <x v="2"/>
    <n v="-18147022.829999998"/>
    <n v="-7806485.54"/>
  </r>
  <r>
    <n v="129"/>
    <n v="2"/>
    <s v="เพชรบูรณ์"/>
    <s v="11270"/>
    <s v="น้ำหนาว,รพช."/>
    <s v="รพช."/>
    <n v="10"/>
    <s v="รพช.F3 P&lt;=15,000"/>
    <n v="8.18"/>
    <n v="7.87"/>
    <n v="5.09"/>
    <n v="36644465.789999999"/>
    <n v="3235133.79"/>
    <n v="0"/>
    <n v="0"/>
    <n v="0"/>
    <s v=""/>
    <x v="0"/>
    <n v="1677268.77"/>
    <n v="20865939.309999999"/>
  </r>
  <r>
    <n v="130"/>
    <n v="2"/>
    <s v="เพชรบูรณ์"/>
    <s v="11271"/>
    <s v="วังโป่ง,รพช."/>
    <s v="รพช."/>
    <n v="30"/>
    <s v="รพช.F2 P&lt;=30,000"/>
    <n v="3.6"/>
    <n v="3.33"/>
    <n v="1.75"/>
    <n v="30060425.969999999"/>
    <n v="13292.19"/>
    <n v="0"/>
    <n v="0"/>
    <n v="0"/>
    <s v=""/>
    <x v="0"/>
    <n v="6736145.7599999998"/>
    <n v="8627701.1099999994"/>
  </r>
  <r>
    <n v="131"/>
    <n v="2"/>
    <s v="เพชรบูรณ์"/>
    <s v="11272"/>
    <s v="เขาค้อ,รพช."/>
    <s v="รพช."/>
    <n v="30"/>
    <s v="รพช.F2 P30,000-60,000"/>
    <n v="2.4900000000000002"/>
    <n v="2.15"/>
    <n v="0.76"/>
    <n v="29925417.079999998"/>
    <n v="15943925.279999999"/>
    <n v="1"/>
    <n v="0"/>
    <n v="0"/>
    <s v=""/>
    <x v="1"/>
    <n v="19613538.629999999"/>
    <n v="-4883570.4000000004"/>
  </r>
  <r>
    <n v="132"/>
    <n v="2"/>
    <s v="เพชรบูรณ์"/>
    <s v="11457"/>
    <s v="สมเด็จพระยุพราชหล่มเก่า,รพช."/>
    <s v="รพช."/>
    <n v="100"/>
    <s v="รพช.F1 P&lt;=50,000"/>
    <n v="6.96"/>
    <n v="6.36"/>
    <n v="2.1"/>
    <n v="142243965.53999999"/>
    <n v="71964739.5"/>
    <n v="0"/>
    <n v="0"/>
    <n v="0"/>
    <s v=""/>
    <x v="0"/>
    <n v="82616691.620000005"/>
    <n v="26358736.449999999"/>
  </r>
  <r>
    <n v="133"/>
    <n v="2"/>
    <s v="สุโขทัย"/>
    <s v="10724"/>
    <s v="สุโขทัย,รพท."/>
    <s v="รพท."/>
    <n v="320"/>
    <s v="รพท.S B&lt;=400"/>
    <n v="5.12"/>
    <n v="4.9000000000000004"/>
    <n v="3.94"/>
    <n v="381066656.56"/>
    <n v="16521309.15"/>
    <n v="0"/>
    <n v="0"/>
    <n v="0"/>
    <s v=""/>
    <x v="0"/>
    <n v="37398350.780000001"/>
    <n v="269113467.63999999"/>
  </r>
  <r>
    <n v="134"/>
    <n v="2"/>
    <s v="สุโขทัย"/>
    <s v="10725"/>
    <s v="ศรีสังวรสุโขทัย,รพท."/>
    <s v="รพท."/>
    <n v="307"/>
    <s v="รพท.M1 B&gt;200"/>
    <n v="8.02"/>
    <n v="7.58"/>
    <n v="4.66"/>
    <n v="427458806.94999999"/>
    <n v="72787302.510000005"/>
    <n v="0"/>
    <n v="0"/>
    <n v="0"/>
    <s v=""/>
    <x v="0"/>
    <n v="114258895.95"/>
    <n v="222840428.38999999"/>
  </r>
  <r>
    <n v="135"/>
    <n v="2"/>
    <s v="สุโขทัย"/>
    <s v="11244"/>
    <s v="บ้านด่านลานหอย,รพช."/>
    <s v="รพช."/>
    <n v="35"/>
    <s v="รพช.F2 P30,000-60,000"/>
    <n v="2.9"/>
    <n v="2.73"/>
    <n v="2.08"/>
    <n v="32459887.059999999"/>
    <n v="-6288261.96"/>
    <n v="0"/>
    <n v="1"/>
    <n v="0"/>
    <n v="46.4"/>
    <x v="1"/>
    <n v="-7494774.4000000004"/>
    <n v="18409167.82"/>
  </r>
  <r>
    <n v="136"/>
    <n v="2"/>
    <s v="สุโขทัย"/>
    <s v="11245"/>
    <s v="คีรีมาศ,รพช."/>
    <s v="รพช."/>
    <n v="50"/>
    <s v="รพช.F2 P30,000-60,000"/>
    <n v="2.33"/>
    <n v="2.14"/>
    <n v="0.6"/>
    <n v="28192600.039999999"/>
    <n v="14957786.060000001"/>
    <n v="1"/>
    <n v="0"/>
    <n v="0"/>
    <s v=""/>
    <x v="1"/>
    <n v="18466970.129999999"/>
    <n v="-8408486.8100000005"/>
  </r>
  <r>
    <n v="137"/>
    <n v="2"/>
    <s v="สุโขทัย"/>
    <s v="11246"/>
    <s v="กงไกรลาศ,รพช."/>
    <s v="รพช."/>
    <n v="41"/>
    <s v="รพช.F2 P30,000-60,000"/>
    <n v="4.05"/>
    <n v="3.81"/>
    <n v="1.77"/>
    <n v="49078449.549999997"/>
    <n v="9383725.4800000004"/>
    <n v="0"/>
    <n v="0"/>
    <n v="0"/>
    <s v=""/>
    <x v="0"/>
    <n v="10841449.07"/>
    <n v="12383857.689999999"/>
  </r>
  <r>
    <n v="138"/>
    <n v="2"/>
    <s v="สุโขทัย"/>
    <s v="11247"/>
    <s v="ศรีสัชนาลัย,รพช."/>
    <s v="รพช."/>
    <n v="60"/>
    <s v="รพช.F1 P50,000-100,000"/>
    <n v="3.98"/>
    <n v="3.64"/>
    <n v="1.1200000000000001"/>
    <n v="78091339.560000002"/>
    <n v="29240056.5"/>
    <n v="0"/>
    <n v="0"/>
    <n v="0"/>
    <s v=""/>
    <x v="0"/>
    <n v="32868711.120000001"/>
    <n v="3015621.68"/>
  </r>
  <r>
    <n v="139"/>
    <n v="2"/>
    <s v="สุโขทัย"/>
    <s v="11248"/>
    <s v="สวรรคโลก,รพช."/>
    <s v="รพช."/>
    <n v="111"/>
    <s v="รพช.M2 B&gt;100"/>
    <n v="1.68"/>
    <n v="1.49"/>
    <n v="0.25"/>
    <n v="35705770.32"/>
    <n v="4068948.57"/>
    <n v="1"/>
    <n v="0"/>
    <n v="0"/>
    <s v=""/>
    <x v="1"/>
    <n v="14490460.279999999"/>
    <n v="-39305541.509999998"/>
  </r>
  <r>
    <n v="140"/>
    <n v="2"/>
    <s v="สุโขทัย"/>
    <s v="11249"/>
    <s v="ศรีนคร,รพช."/>
    <s v="รพช."/>
    <n v="30"/>
    <s v="รพช.F2 P&lt;=30,000"/>
    <n v="1.35"/>
    <n v="1.24"/>
    <n v="0.93"/>
    <n v="6074622.3399999999"/>
    <n v="-6013617.6900000004"/>
    <n v="1"/>
    <n v="1"/>
    <n v="0"/>
    <n v="9"/>
    <x v="4"/>
    <n v="-5096588.72"/>
    <n v="-1218257.8999999999"/>
  </r>
  <r>
    <n v="141"/>
    <n v="2"/>
    <s v="สุโขทัย"/>
    <s v="11250"/>
    <s v="ทุ่งเสลี่ยม,รพช."/>
    <s v="รพช."/>
    <n v="40"/>
    <s v="รพช.F2 P30,000-60,000"/>
    <n v="5.26"/>
    <n v="4.83"/>
    <n v="2.4"/>
    <n v="44319812.969999999"/>
    <n v="8757497.4199999999"/>
    <n v="0"/>
    <n v="0"/>
    <n v="0"/>
    <s v=""/>
    <x v="0"/>
    <n v="12369075.449999999"/>
    <n v="14525892.92"/>
  </r>
  <r>
    <n v="142"/>
    <n v="2"/>
    <s v="อุตรดิตถ์"/>
    <s v="10673"/>
    <s v="อุตรดิตถ์,รพศ."/>
    <s v="รพศ."/>
    <n v="655"/>
    <s v="รพศ.A B&lt;=700"/>
    <n v="2.52"/>
    <n v="2.15"/>
    <n v="0.49"/>
    <n v="598153371.5"/>
    <n v="336950004.22000003"/>
    <n v="1"/>
    <n v="0"/>
    <n v="0"/>
    <s v=""/>
    <x v="1"/>
    <n v="196686782.02000001"/>
    <n v="-197480502.21000001"/>
  </r>
  <r>
    <n v="143"/>
    <n v="2"/>
    <s v="อุตรดิตถ์"/>
    <s v="11158"/>
    <s v="ตรอน,รพช."/>
    <s v="รพช."/>
    <n v="35"/>
    <s v="รพช.F2 P&lt;=30,000"/>
    <n v="0.55000000000000004"/>
    <n v="0.44"/>
    <n v="0.18"/>
    <n v="-13968412.539999999"/>
    <n v="-16547114.74"/>
    <n v="3"/>
    <n v="2"/>
    <n v="2"/>
    <s v=""/>
    <x v="3"/>
    <n v="-12045125.34"/>
    <n v="-25708384.670000002"/>
  </r>
  <r>
    <n v="144"/>
    <n v="2"/>
    <s v="อุตรดิตถ์"/>
    <s v="11159"/>
    <s v="ท่าปลา,รพช."/>
    <s v="รพช."/>
    <n v="30"/>
    <s v="รพช.F2 P&lt;=30,000"/>
    <n v="0.64"/>
    <n v="0.53"/>
    <n v="0.19"/>
    <n v="-13598335.439999999"/>
    <n v="-23144888.690000001"/>
    <n v="3"/>
    <n v="2"/>
    <n v="2"/>
    <s v=""/>
    <x v="3"/>
    <n v="-18888002.550000001"/>
    <n v="-30359459.09"/>
  </r>
  <r>
    <n v="145"/>
    <n v="2"/>
    <s v="อุตรดิตถ์"/>
    <s v="11160"/>
    <s v="น้ำปาด,รพช."/>
    <s v="รพช."/>
    <n v="30"/>
    <s v="รพช.F1 P&lt;=50,000"/>
    <n v="0.64"/>
    <n v="0.5"/>
    <n v="0.1"/>
    <n v="-13523094.24"/>
    <n v="-19431371.559999999"/>
    <n v="3"/>
    <n v="2"/>
    <n v="2"/>
    <s v=""/>
    <x v="3"/>
    <n v="-13963841.68"/>
    <n v="-33413935.530000001"/>
  </r>
  <r>
    <n v="146"/>
    <n v="2"/>
    <s v="อุตรดิตถ์"/>
    <s v="11161"/>
    <s v="ฟากท่า,รพช."/>
    <s v="รพช."/>
    <n v="30"/>
    <s v="รพช.F2 P&lt;=30,000"/>
    <n v="0.89"/>
    <n v="0.75"/>
    <n v="0.42"/>
    <n v="-1713830.57"/>
    <n v="-6875399.8600000003"/>
    <n v="3"/>
    <n v="2"/>
    <n v="2"/>
    <s v=""/>
    <x v="3"/>
    <n v="-4990825.16"/>
    <n v="-9451801.9700000007"/>
  </r>
  <r>
    <n v="147"/>
    <n v="2"/>
    <s v="อุตรดิตถ์"/>
    <s v="11162"/>
    <s v="บ้านโคก,รพช."/>
    <s v="รพช."/>
    <n v="31"/>
    <s v="รพช.F2 P&lt;=30,000"/>
    <n v="2.46"/>
    <n v="2.2000000000000002"/>
    <n v="1.53"/>
    <n v="14722135.720000001"/>
    <n v="-10427752.41"/>
    <n v="0"/>
    <n v="1"/>
    <n v="0"/>
    <n v="12.7"/>
    <x v="1"/>
    <n v="-5484726.2400000002"/>
    <n v="5331460.37"/>
  </r>
  <r>
    <n v="148"/>
    <n v="2"/>
    <s v="อุตรดิตถ์"/>
    <s v="11163"/>
    <s v="พิชัย,รพช."/>
    <s v="รพช."/>
    <n v="70"/>
    <s v="รพช.F1 P50,000-100,000"/>
    <n v="0.85"/>
    <n v="0.69"/>
    <n v="0.37"/>
    <n v="-7907799.6699999999"/>
    <n v="-19866698.890000001"/>
    <n v="3"/>
    <n v="2"/>
    <n v="2"/>
    <s v=""/>
    <x v="3"/>
    <n v="-12181862.77"/>
    <n v="-32708711.469999999"/>
  </r>
  <r>
    <n v="149"/>
    <n v="2"/>
    <s v="อุตรดิตถ์"/>
    <s v="11164"/>
    <s v="ลับแล,รพช."/>
    <s v="รพช."/>
    <n v="50"/>
    <s v="รพช.F1 P&lt;=50,000"/>
    <n v="1.05"/>
    <n v="0.92"/>
    <n v="0.34"/>
    <n v="2232995.39"/>
    <n v="-10914694.35"/>
    <n v="3"/>
    <n v="1"/>
    <n v="2"/>
    <n v="1.8"/>
    <x v="5"/>
    <n v="-6575869.3700000001"/>
    <n v="-30892368.870000001"/>
  </r>
  <r>
    <n v="150"/>
    <n v="2"/>
    <s v="อุตรดิตถ์"/>
    <s v="11165"/>
    <s v="ทองแสนขัน,รพช."/>
    <s v="รพช."/>
    <n v="36"/>
    <s v="รพช.F2 P&lt;=30,000"/>
    <n v="0.94"/>
    <n v="0.85"/>
    <n v="0.27"/>
    <n v="-1383997.4"/>
    <n v="-14695980.08"/>
    <n v="3"/>
    <n v="2"/>
    <n v="2"/>
    <s v=""/>
    <x v="3"/>
    <n v="-13304635.779999999"/>
    <n v="-17959412.949999999"/>
  </r>
  <r>
    <n v="151"/>
    <n v="3"/>
    <s v="กำแพงเพชร"/>
    <s v="10721"/>
    <s v="กำแพงเพชร,รพท."/>
    <s v="รพท."/>
    <n v="492"/>
    <s v="รพท.S B&gt;400"/>
    <n v="2.5299999999999998"/>
    <n v="2.2400000000000002"/>
    <n v="0.91"/>
    <n v="357715658.43000001"/>
    <n v="55990964.840000004"/>
    <n v="0"/>
    <n v="0"/>
    <n v="0"/>
    <s v=""/>
    <x v="0"/>
    <n v="74520415.450000003"/>
    <n v="-21800311.879999999"/>
  </r>
  <r>
    <n v="152"/>
    <n v="3"/>
    <s v="กำแพงเพชร"/>
    <s v="11228"/>
    <s v="ทุ่งโพธิ์ทะเล,รพช."/>
    <s v="รพช."/>
    <n v="10"/>
    <s v="รพช.F3 P&lt;=15,000"/>
    <n v="3.9"/>
    <n v="3.67"/>
    <n v="3.29"/>
    <n v="22159318.640000001"/>
    <n v="-10852230.390000001"/>
    <n v="0"/>
    <n v="1"/>
    <n v="0"/>
    <n v="18.3"/>
    <x v="1"/>
    <n v="-7723250.1299999999"/>
    <n v="17493430.73"/>
  </r>
  <r>
    <n v="153"/>
    <n v="3"/>
    <s v="กำแพงเพชร"/>
    <s v="11229"/>
    <s v="ไทรงาม,รพช."/>
    <s v="รพช."/>
    <n v="30"/>
    <s v="รพช.F2 P30,000-60,000"/>
    <n v="1.02"/>
    <n v="0.74"/>
    <n v="0.51"/>
    <n v="443297.66"/>
    <n v="2799682.97"/>
    <n v="3"/>
    <n v="0"/>
    <n v="0"/>
    <s v=""/>
    <x v="2"/>
    <n v="-15597607.720000001"/>
    <n v="-11837683.57"/>
  </r>
  <r>
    <n v="154"/>
    <n v="3"/>
    <s v="กำแพงเพชร"/>
    <s v="11230"/>
    <s v="คลองลาน,รพช."/>
    <s v="รพช."/>
    <n v="60"/>
    <s v="รพช.F1 P&lt;=50,000"/>
    <n v="1.43"/>
    <n v="1.1299999999999999"/>
    <n v="0.62"/>
    <n v="13835188.32"/>
    <n v="36004652.43"/>
    <n v="2"/>
    <n v="0"/>
    <n v="0"/>
    <s v=""/>
    <x v="4"/>
    <n v="-10747946.24"/>
    <n v="-12227027.85"/>
  </r>
  <r>
    <n v="155"/>
    <n v="3"/>
    <s v="กำแพงเพชร"/>
    <s v="11231"/>
    <s v="ขาณุวรลักษบุรี,รพช."/>
    <s v="รพช."/>
    <n v="90"/>
    <s v="รพช.M2 B&lt;=100"/>
    <n v="1.79"/>
    <n v="1.52"/>
    <n v="1.02"/>
    <n v="38893269.75"/>
    <n v="-60218802.460000001"/>
    <n v="0"/>
    <n v="1"/>
    <n v="1"/>
    <n v="5.8"/>
    <x v="4"/>
    <n v="-38251575.520000003"/>
    <n v="1068016.1399999999"/>
  </r>
  <r>
    <n v="156"/>
    <n v="3"/>
    <s v="กำแพงเพชร"/>
    <s v="11232"/>
    <s v="คลองขลุง,รพช."/>
    <s v="รพช."/>
    <n v="90"/>
    <s v="รพช.F1 P50,000-100,000"/>
    <n v="1.21"/>
    <n v="1.05"/>
    <n v="0.55000000000000004"/>
    <n v="14444857.02"/>
    <n v="-14558409.359999999"/>
    <n v="2"/>
    <n v="1"/>
    <n v="0"/>
    <n v="8.9"/>
    <x v="2"/>
    <n v="-10428308.9"/>
    <n v="-30187363.23"/>
  </r>
  <r>
    <n v="157"/>
    <n v="3"/>
    <s v="กำแพงเพชร"/>
    <s v="11233"/>
    <s v="พรานกระต่าย,รพช."/>
    <s v="รพช."/>
    <n v="66"/>
    <s v="รพช.F2 P30,000-60,000"/>
    <n v="2.38"/>
    <n v="2.12"/>
    <n v="1.73"/>
    <n v="50243770.109999999"/>
    <n v="-28835368.510000002"/>
    <n v="0"/>
    <n v="1"/>
    <n v="0"/>
    <n v="15.6"/>
    <x v="1"/>
    <n v="-23945925.300000001"/>
    <n v="26619439.91"/>
  </r>
  <r>
    <n v="158"/>
    <n v="3"/>
    <s v="กำแพงเพชร"/>
    <s v="11234"/>
    <s v="ลานกระบือ,รพช."/>
    <s v="รพช."/>
    <n v="30"/>
    <s v="รพช.F2 P&lt;=30,000"/>
    <n v="0.83"/>
    <n v="0.64"/>
    <n v="0.15"/>
    <n v="-5804081.5700000003"/>
    <n v="-23524624.16"/>
    <n v="3"/>
    <n v="2"/>
    <n v="2"/>
    <s v=""/>
    <x v="3"/>
    <n v="-15083169.470000001"/>
    <n v="-29293385.84"/>
  </r>
  <r>
    <n v="159"/>
    <n v="3"/>
    <s v="กำแพงเพชร"/>
    <s v="11235"/>
    <s v="ทรายทองวัฒนา,รพช."/>
    <s v="รพช."/>
    <n v="30"/>
    <s v="รพช.F2 P&lt;=30,000"/>
    <n v="1.66"/>
    <n v="1.49"/>
    <n v="1.1599999999999999"/>
    <n v="12963984.09"/>
    <n v="-11574348.970000001"/>
    <n v="0"/>
    <n v="1"/>
    <n v="0"/>
    <n v="10"/>
    <x v="1"/>
    <n v="-9416480.7599999998"/>
    <n v="3222483.37"/>
  </r>
  <r>
    <n v="160"/>
    <n v="3"/>
    <s v="กำแพงเพชร"/>
    <s v="11236"/>
    <s v="ปางศิลาทอง,รพช."/>
    <s v="รพช."/>
    <n v="30"/>
    <s v="รพช.F2 P&lt;=30,000"/>
    <n v="2.82"/>
    <n v="2.5499999999999998"/>
    <n v="2.2400000000000002"/>
    <n v="33255449.800000001"/>
    <n v="-13776744.16"/>
    <n v="0"/>
    <n v="1"/>
    <n v="0"/>
    <n v="21.7"/>
    <x v="1"/>
    <n v="-6553225.3399999999"/>
    <n v="22709012.510000002"/>
  </r>
  <r>
    <n v="161"/>
    <n v="3"/>
    <s v="กำแพงเพชร"/>
    <s v="14135"/>
    <s v="บึงสามัคคี,รพช."/>
    <s v="รพช."/>
    <n v="30"/>
    <s v="รพช.F2 P&lt;=30,000"/>
    <n v="3.52"/>
    <n v="3.13"/>
    <n v="2.84"/>
    <n v="36386152.979999997"/>
    <n v="-13848024.32"/>
    <n v="0"/>
    <n v="1"/>
    <n v="0"/>
    <n v="23.6"/>
    <x v="1"/>
    <n v="-9424892.3200000003"/>
    <n v="26555200.34"/>
  </r>
  <r>
    <n v="162"/>
    <n v="3"/>
    <s v="กำแพงเพชร"/>
    <s v="28010"/>
    <s v="โกสัมพีนคร,รพช."/>
    <s v="รพช."/>
    <n v="10"/>
    <s v="รพช.F3 P15,000-25,000"/>
    <n v="1.46"/>
    <n v="1.27"/>
    <n v="0.87"/>
    <n v="6234145.2999999998"/>
    <n v="-17046971.82"/>
    <n v="1"/>
    <n v="1"/>
    <n v="1"/>
    <n v="3.2"/>
    <x v="2"/>
    <n v="-10949929.74"/>
    <n v="-1812573.38"/>
  </r>
  <r>
    <n v="163"/>
    <n v="3"/>
    <s v="ชัยนาท"/>
    <s v="10694"/>
    <s v="ชัยนาทนเรนทร,รพท."/>
    <s v="รพท."/>
    <n v="367"/>
    <s v="รพท.S B&lt;=400"/>
    <n v="3.38"/>
    <n v="3.01"/>
    <n v="1.63"/>
    <n v="233954862.41"/>
    <n v="-5610281.0199999996"/>
    <n v="0"/>
    <n v="1"/>
    <n v="0"/>
    <n v="375.3"/>
    <x v="1"/>
    <n v="41774578.009999998"/>
    <n v="64881169.689999998"/>
  </r>
  <r>
    <n v="164"/>
    <n v="3"/>
    <s v="ชัยนาท"/>
    <s v="10802"/>
    <s v="มโนรมย์,รพช."/>
    <s v="รพช."/>
    <n v="30"/>
    <s v="รพช.F2 P&lt;=30,000"/>
    <n v="2.33"/>
    <n v="2.14"/>
    <n v="0.92"/>
    <n v="22263843.649999999"/>
    <n v="5452952.1399999997"/>
    <n v="0"/>
    <n v="0"/>
    <n v="0"/>
    <s v=""/>
    <x v="0"/>
    <n v="3575031.44"/>
    <n v="-1390218.67"/>
  </r>
  <r>
    <n v="165"/>
    <n v="3"/>
    <s v="ชัยนาท"/>
    <s v="10803"/>
    <s v="วัดสิงห์,รพช."/>
    <s v="รพช."/>
    <n v="30"/>
    <s v="รพช.F2 P&lt;=30,000"/>
    <n v="5.29"/>
    <n v="5.0999999999999996"/>
    <n v="3.19"/>
    <n v="38741620.369999997"/>
    <n v="4389964.1399999997"/>
    <n v="0"/>
    <n v="0"/>
    <n v="0"/>
    <s v=""/>
    <x v="0"/>
    <n v="8816979.4900000002"/>
    <n v="19718237.379999999"/>
  </r>
  <r>
    <n v="166"/>
    <n v="3"/>
    <s v="ชัยนาท"/>
    <s v="10804"/>
    <s v="สรรพยา,รพช."/>
    <s v="รพช."/>
    <n v="30"/>
    <s v="รพช.F2 P&lt;=30,000"/>
    <n v="5.24"/>
    <n v="5.07"/>
    <n v="3.38"/>
    <n v="64493755.689999998"/>
    <n v="7971057.0999999996"/>
    <n v="0"/>
    <n v="0"/>
    <n v="0"/>
    <s v=""/>
    <x v="0"/>
    <n v="8812043.2599999998"/>
    <n v="36127268.18"/>
  </r>
  <r>
    <n v="167"/>
    <n v="3"/>
    <s v="ชัยนาท"/>
    <s v="10805"/>
    <s v="สรรคบุรี,รพช."/>
    <s v="รพช."/>
    <n v="60"/>
    <s v="รพช.F1 P&lt;=50,000"/>
    <n v="4.13"/>
    <n v="3.74"/>
    <n v="1.67"/>
    <n v="78954196.670000002"/>
    <n v="17920163.18"/>
    <n v="0"/>
    <n v="0"/>
    <n v="0"/>
    <s v=""/>
    <x v="0"/>
    <n v="24564338.280000001"/>
    <n v="16872116.940000001"/>
  </r>
  <r>
    <n v="168"/>
    <n v="3"/>
    <s v="ชัยนาท"/>
    <s v="10806"/>
    <s v="หันคา,รพช."/>
    <s v="รพช."/>
    <n v="30"/>
    <s v="รพช.F2 P30,000-60,000"/>
    <n v="4.21"/>
    <n v="3.97"/>
    <n v="2.06"/>
    <n v="62817875.140000001"/>
    <n v="19209742.210000001"/>
    <n v="0"/>
    <n v="0"/>
    <n v="0"/>
    <s v=""/>
    <x v="0"/>
    <n v="22152268.149999999"/>
    <n v="20724056.030000001"/>
  </r>
  <r>
    <n v="169"/>
    <n v="3"/>
    <s v="ชัยนาท"/>
    <s v="27974"/>
    <s v="หนองมะโมง,รพช."/>
    <s v="รพช."/>
    <n v="10"/>
    <s v="รพช.F3 P&lt;=15,000"/>
    <n v="2.84"/>
    <n v="2.72"/>
    <n v="0.83"/>
    <n v="20072560.23"/>
    <n v="11445529.77"/>
    <n v="0"/>
    <n v="0"/>
    <n v="0"/>
    <s v=""/>
    <x v="0"/>
    <n v="13369408.689999999"/>
    <n v="-1835729.44"/>
  </r>
  <r>
    <n v="170"/>
    <n v="3"/>
    <s v="ชัยนาท"/>
    <s v="27975"/>
    <s v="เนินขาม,รพช."/>
    <s v="รพช."/>
    <n v="0"/>
    <s v="รพช.F3 P&lt;=15,000"/>
    <n v="7.94"/>
    <n v="7.48"/>
    <n v="3.44"/>
    <n v="16976926.850000001"/>
    <n v="4621207.5599999996"/>
    <n v="0"/>
    <n v="0"/>
    <n v="0"/>
    <s v=""/>
    <x v="0"/>
    <n v="6001959.8600000003"/>
    <n v="5973780.0499999998"/>
  </r>
  <r>
    <n v="171"/>
    <n v="3"/>
    <s v="นครสวรรค์"/>
    <s v="10675"/>
    <s v="สวรรค์ประชารักษ์,รพศ."/>
    <s v="รพศ."/>
    <n v="749"/>
    <s v="รพศ.A B&gt;700to1000"/>
    <n v="3.37"/>
    <n v="3.16"/>
    <n v="2.25"/>
    <n v="1094690714.22"/>
    <n v="-144297624.44"/>
    <n v="0"/>
    <n v="1"/>
    <n v="0"/>
    <n v="68.2"/>
    <x v="1"/>
    <n v="153309395.59999999"/>
    <n v="578180779.45000005"/>
  </r>
  <r>
    <n v="172"/>
    <n v="3"/>
    <s v="นครสวรรค์"/>
    <s v="11209"/>
    <s v="โกรกพระ,รพช."/>
    <s v="รพช."/>
    <n v="30"/>
    <s v="รพช.F2 P&lt;=30,000"/>
    <n v="3.59"/>
    <n v="3.29"/>
    <n v="2.14"/>
    <n v="43543300.020000003"/>
    <n v="11466354.24"/>
    <n v="0"/>
    <n v="0"/>
    <n v="0"/>
    <s v=""/>
    <x v="0"/>
    <n v="2701586.01"/>
    <n v="19188890.079999998"/>
  </r>
  <r>
    <n v="173"/>
    <n v="3"/>
    <s v="นครสวรรค์"/>
    <s v="11210"/>
    <s v="ชุมแสง,รพช."/>
    <s v="รพช."/>
    <n v="60"/>
    <s v="รพช.F1 P&lt;=50,000"/>
    <n v="4.3"/>
    <n v="4.08"/>
    <n v="2.74"/>
    <n v="91375264.019999996"/>
    <n v="10982629.42"/>
    <n v="0"/>
    <n v="0"/>
    <n v="0"/>
    <s v=""/>
    <x v="0"/>
    <n v="15539507.09"/>
    <n v="48142371.57"/>
  </r>
  <r>
    <n v="174"/>
    <n v="3"/>
    <s v="นครสวรรค์"/>
    <s v="11211"/>
    <s v="หนองบัว,รพช."/>
    <s v="รพช."/>
    <n v="63"/>
    <s v="รพช.F2 P30,000-60,000"/>
    <n v="1.81"/>
    <n v="1.64"/>
    <n v="1.03"/>
    <n v="26771020.809999999"/>
    <n v="-9589814.2599999998"/>
    <n v="0"/>
    <n v="1"/>
    <n v="0"/>
    <n v="25.1"/>
    <x v="1"/>
    <n v="-8690707.3900000006"/>
    <n v="844476.94"/>
  </r>
  <r>
    <n v="175"/>
    <n v="3"/>
    <s v="นครสวรรค์"/>
    <s v="11212"/>
    <s v="บรรพตพิสัย,รพช."/>
    <s v="รพช."/>
    <n v="90"/>
    <s v="รพช.F1 P50,000-100,000"/>
    <n v="5.56"/>
    <n v="5.41"/>
    <n v="3.64"/>
    <n v="133075363.09"/>
    <n v="11061156.109999999"/>
    <n v="0"/>
    <n v="0"/>
    <n v="0"/>
    <s v=""/>
    <x v="0"/>
    <n v="15299226.199999999"/>
    <n v="76979968.209999993"/>
  </r>
  <r>
    <n v="176"/>
    <n v="3"/>
    <s v="นครสวรรค์"/>
    <s v="11213"/>
    <s v="เก้าเลี้ยว,รพช."/>
    <s v="รพช."/>
    <n v="34"/>
    <s v="รพช.F2 P&lt;=30,000"/>
    <n v="4.5"/>
    <n v="4.17"/>
    <n v="2.34"/>
    <n v="36460312.509999998"/>
    <n v="4858539.63"/>
    <n v="0"/>
    <n v="0"/>
    <n v="0"/>
    <s v=""/>
    <x v="0"/>
    <n v="4736440.42"/>
    <n v="14015402.15"/>
  </r>
  <r>
    <n v="177"/>
    <n v="3"/>
    <s v="นครสวรรค์"/>
    <s v="11214"/>
    <s v="ตาคลี,รพช."/>
    <s v="รพช."/>
    <n v="90"/>
    <s v="รพช.M2 B&lt;=100"/>
    <n v="3.24"/>
    <n v="3.05"/>
    <n v="1.58"/>
    <n v="104935468.17"/>
    <n v="24126881.530000001"/>
    <n v="0"/>
    <n v="0"/>
    <n v="0"/>
    <s v=""/>
    <x v="0"/>
    <n v="33577406.969999999"/>
    <n v="27346596.510000002"/>
  </r>
  <r>
    <n v="178"/>
    <n v="3"/>
    <s v="นครสวรรค์"/>
    <s v="11215"/>
    <s v="ท่าตะโก,รพช."/>
    <s v="รพช."/>
    <n v="60"/>
    <s v="รพช.F1 P&lt;=50,000"/>
    <n v="3.58"/>
    <n v="3.05"/>
    <n v="0.64"/>
    <n v="43419348.060000002"/>
    <n v="9518535.9900000002"/>
    <n v="1"/>
    <n v="0"/>
    <n v="0"/>
    <s v=""/>
    <x v="1"/>
    <n v="15705565.68"/>
    <n v="-5978580.96"/>
  </r>
  <r>
    <n v="179"/>
    <n v="3"/>
    <s v="นครสวรรค์"/>
    <s v="11216"/>
    <s v="ไพศาลี,รพช."/>
    <s v="รพช."/>
    <n v="63"/>
    <s v="รพช.F2 P30,000-60,000"/>
    <n v="4.99"/>
    <n v="4.71"/>
    <n v="3.38"/>
    <n v="83111878.900000006"/>
    <n v="-3047176.52"/>
    <n v="0"/>
    <n v="1"/>
    <n v="0"/>
    <n v="245.4"/>
    <x v="1"/>
    <n v="1380777.75"/>
    <n v="49487147.689999998"/>
  </r>
  <r>
    <n v="180"/>
    <n v="3"/>
    <s v="นครสวรรค์"/>
    <s v="11217"/>
    <s v="พยุหะคีรี,รพช."/>
    <s v="รพช."/>
    <n v="42"/>
    <s v="รพช.F2 P30,000-60,000"/>
    <n v="9.23"/>
    <n v="8.75"/>
    <n v="5.76"/>
    <n v="119403498.72"/>
    <n v="24289815.510000002"/>
    <n v="0"/>
    <n v="0"/>
    <n v="0"/>
    <s v=""/>
    <x v="0"/>
    <n v="28811658.960000001"/>
    <n v="69042683.560000002"/>
  </r>
  <r>
    <n v="181"/>
    <n v="3"/>
    <s v="นครสวรรค์"/>
    <s v="11218"/>
    <s v="ลาดยาว,รพช."/>
    <s v="รพช."/>
    <n v="90"/>
    <s v="รพช.M2 B&lt;=100"/>
    <n v="4.13"/>
    <n v="3.81"/>
    <n v="1.19"/>
    <n v="97099218.379999995"/>
    <n v="21385583.829999998"/>
    <n v="0"/>
    <n v="0"/>
    <n v="0"/>
    <s v=""/>
    <x v="0"/>
    <n v="30926149.93"/>
    <n v="5945753.5899999999"/>
  </r>
  <r>
    <n v="182"/>
    <n v="3"/>
    <s v="นครสวรรค์"/>
    <s v="11219"/>
    <s v="ตากฟ้า,รพช."/>
    <s v="รพช."/>
    <n v="30"/>
    <s v="รพช.F2 P&lt;=30,000"/>
    <n v="1.98"/>
    <n v="1.77"/>
    <n v="0.97"/>
    <n v="17821049.739999998"/>
    <n v="-1649227.21"/>
    <n v="0"/>
    <n v="1"/>
    <n v="0"/>
    <n v="97.2"/>
    <x v="1"/>
    <n v="3734187.96"/>
    <n v="-504631.96"/>
  </r>
  <r>
    <n v="183"/>
    <n v="3"/>
    <s v="นครสวรรค์"/>
    <s v="11220"/>
    <s v="แม่วงก์,รพช."/>
    <s v="รพช."/>
    <n v="30"/>
    <s v="รพช.F2 P30,000-60,000"/>
    <n v="3.61"/>
    <n v="3.38"/>
    <n v="2.08"/>
    <n v="55006195.520000003"/>
    <n v="8168579.6900000004"/>
    <n v="0"/>
    <n v="0"/>
    <n v="0"/>
    <s v=""/>
    <x v="0"/>
    <n v="12315375.460000001"/>
    <n v="22834541.82"/>
  </r>
  <r>
    <n v="184"/>
    <n v="3"/>
    <s v="นครสวรรค์"/>
    <s v="40749"/>
    <s v="ชุมตาบง,รพช."/>
    <s v="รพช."/>
    <n v="5"/>
    <s v="รพช.F3 P15,000-25,000"/>
    <n v="8.74"/>
    <n v="8.48"/>
    <n v="7.73"/>
    <n v="63912245.43"/>
    <n v="5856355.75"/>
    <n v="0"/>
    <n v="0"/>
    <n v="0"/>
    <s v=""/>
    <x v="0"/>
    <n v="8928539.1199999992"/>
    <n v="55519302.43"/>
  </r>
  <r>
    <n v="185"/>
    <n v="3"/>
    <s v="พิจิตร"/>
    <s v="10726"/>
    <s v="พิจิตร,รพท."/>
    <s v="รพท."/>
    <n v="400"/>
    <s v="รพท.S B&lt;=400"/>
    <n v="3.17"/>
    <n v="2.7"/>
    <n v="1.1100000000000001"/>
    <n v="320311410.13"/>
    <n v="57146951.219999999"/>
    <n v="0"/>
    <n v="0"/>
    <n v="0"/>
    <s v=""/>
    <x v="0"/>
    <n v="110162956.08"/>
    <n v="19034123.739999998"/>
  </r>
  <r>
    <n v="186"/>
    <n v="3"/>
    <s v="พิจิตร"/>
    <s v="11258"/>
    <s v="วังทรายพูน,รพช."/>
    <s v="รพช."/>
    <n v="30"/>
    <s v="รพช.F2 P&lt;=30,000"/>
    <n v="3.97"/>
    <n v="3.8"/>
    <n v="3.23"/>
    <n v="31743563.199999999"/>
    <n v="-7940782.0899999999"/>
    <n v="0"/>
    <n v="1"/>
    <n v="0"/>
    <n v="35.9"/>
    <x v="1"/>
    <n v="502247.97"/>
    <n v="23662594.98"/>
  </r>
  <r>
    <n v="187"/>
    <n v="3"/>
    <s v="พิจิตร"/>
    <s v="11259"/>
    <s v="โพธิ์ประทับช้าง,รพช."/>
    <s v="รพช."/>
    <n v="30"/>
    <s v="รพช.F2 P30,000-60,000"/>
    <n v="3.98"/>
    <n v="3.84"/>
    <n v="2.29"/>
    <n v="57165557.210000001"/>
    <n v="15044713.189999999"/>
    <n v="0"/>
    <n v="0"/>
    <n v="0"/>
    <s v=""/>
    <x v="0"/>
    <n v="17987499.289999999"/>
    <n v="24786620.530000001"/>
  </r>
  <r>
    <n v="188"/>
    <n v="3"/>
    <s v="พิจิตร"/>
    <s v="11260"/>
    <s v="บางมูลนาก,รพช."/>
    <s v="รพช."/>
    <n v="90"/>
    <s v="รพช.M2 B&lt;=100"/>
    <n v="2.29"/>
    <n v="1.97"/>
    <n v="1"/>
    <n v="42805908.079999998"/>
    <n v="6246027.2999999998"/>
    <n v="0"/>
    <n v="0"/>
    <n v="0"/>
    <s v=""/>
    <x v="0"/>
    <n v="223718.56"/>
    <n v="42892.63"/>
  </r>
  <r>
    <n v="189"/>
    <n v="3"/>
    <s v="พิจิตร"/>
    <s v="11261"/>
    <s v="โพทะเล,รพช."/>
    <s v="รพช."/>
    <n v="45"/>
    <s v="รพช.F1 P&lt;=50,000"/>
    <n v="4"/>
    <n v="3.83"/>
    <n v="2.4700000000000002"/>
    <n v="60509766.899999999"/>
    <n v="3495127.85"/>
    <n v="0"/>
    <n v="0"/>
    <n v="0"/>
    <s v=""/>
    <x v="0"/>
    <n v="8068197.1600000001"/>
    <n v="29685285.640000001"/>
  </r>
  <r>
    <n v="190"/>
    <n v="3"/>
    <s v="พิจิตร"/>
    <s v="11262"/>
    <s v="สามง่าม,รพช."/>
    <s v="รพช."/>
    <n v="30"/>
    <s v="รพช.F2 P&lt;=30,000"/>
    <n v="6.63"/>
    <n v="6.5"/>
    <n v="5.63"/>
    <n v="54157630.630000003"/>
    <n v="-7686622.5800000001"/>
    <n v="0"/>
    <n v="1"/>
    <n v="0"/>
    <n v="63.4"/>
    <x v="1"/>
    <n v="-1664518.8"/>
    <n v="44531147.859999999"/>
  </r>
  <r>
    <n v="191"/>
    <n v="3"/>
    <s v="พิจิตร"/>
    <s v="11263"/>
    <s v="ทับคล้อ,รพช."/>
    <s v="รพช."/>
    <n v="28"/>
    <s v="รพช.F2 P&lt;=30,000"/>
    <n v="3.71"/>
    <n v="3.52"/>
    <n v="2.19"/>
    <n v="27750818.07"/>
    <n v="-1249215.8400000001"/>
    <n v="0"/>
    <n v="1"/>
    <n v="0"/>
    <n v="199.9"/>
    <x v="1"/>
    <n v="2598923.29"/>
    <n v="12236174.49"/>
  </r>
  <r>
    <n v="192"/>
    <n v="3"/>
    <s v="พิจิตร"/>
    <s v="11456"/>
    <s v="สมเด็จพระยุพราชตะพานหิน,รพช."/>
    <s v="รพช."/>
    <n v="90"/>
    <s v="รพช.M2 B&lt;=100"/>
    <n v="2.68"/>
    <n v="2.41"/>
    <n v="1.1200000000000001"/>
    <n v="80270973.390000001"/>
    <n v="11455405.07"/>
    <n v="0"/>
    <n v="0"/>
    <n v="0"/>
    <s v=""/>
    <x v="0"/>
    <n v="5996616.4299999997"/>
    <n v="5958307.3799999999"/>
  </r>
  <r>
    <n v="193"/>
    <n v="3"/>
    <s v="พิจิตร"/>
    <s v="11631"/>
    <s v="วชิรบารมี,รพช."/>
    <s v="รพช."/>
    <n v="30"/>
    <s v="รพช.F2 P&lt;=30,000"/>
    <n v="7.83"/>
    <n v="7.48"/>
    <n v="5.99"/>
    <n v="50694353.420000002"/>
    <n v="1479463.85"/>
    <n v="0"/>
    <n v="0"/>
    <n v="0"/>
    <s v=""/>
    <x v="0"/>
    <n v="6522145.5300000003"/>
    <n v="37012057.060000002"/>
  </r>
  <r>
    <n v="194"/>
    <n v="3"/>
    <s v="พิจิตร"/>
    <s v="27978"/>
    <s v="สากเหล็ก,รพช."/>
    <s v="รพช."/>
    <n v="19"/>
    <s v="รพช.F3 P15,000-25,000"/>
    <n v="3.42"/>
    <n v="3.35"/>
    <n v="2.37"/>
    <n v="34137787.229999997"/>
    <n v="5711605.5999999996"/>
    <n v="0"/>
    <n v="0"/>
    <n v="0"/>
    <s v=""/>
    <x v="0"/>
    <n v="9917346.1899999995"/>
    <n v="19337853.25"/>
  </r>
  <r>
    <n v="195"/>
    <n v="3"/>
    <s v="พิจิตร"/>
    <s v="27979"/>
    <s v="บึงนาราง,รพช."/>
    <s v="รพช."/>
    <n v="24"/>
    <s v="รพช.F3 P&lt;=15,000"/>
    <n v="3.86"/>
    <n v="3.71"/>
    <n v="2.57"/>
    <n v="28937780.039999999"/>
    <n v="7263762.2400000002"/>
    <n v="0"/>
    <n v="0"/>
    <n v="0"/>
    <s v=""/>
    <x v="0"/>
    <n v="8984397.5800000001"/>
    <n v="15908264.59"/>
  </r>
  <r>
    <n v="196"/>
    <n v="3"/>
    <s v="พิจิตร"/>
    <s v="27980"/>
    <s v="ดงเจริญ,รพช."/>
    <s v="รพช."/>
    <n v="22"/>
    <s v="รพช.F3 P&lt;=15,000"/>
    <n v="5.13"/>
    <n v="4.93"/>
    <n v="3.62"/>
    <n v="24955458.600000001"/>
    <n v="9557902.6500000004"/>
    <n v="0"/>
    <n v="0"/>
    <n v="0"/>
    <s v=""/>
    <x v="0"/>
    <n v="6169067.4699999997"/>
    <n v="15795627.66"/>
  </r>
  <r>
    <n v="197"/>
    <n v="3"/>
    <s v="อุทัยธานี"/>
    <s v="10720"/>
    <s v="อุทัยธานี,รพท."/>
    <s v="รพท."/>
    <n v="365"/>
    <s v="รพท.S B&lt;=400"/>
    <n v="6.45"/>
    <n v="6.05"/>
    <n v="4.41"/>
    <n v="552522634.88999999"/>
    <n v="21580158.309999999"/>
    <n v="0"/>
    <n v="0"/>
    <n v="0"/>
    <s v=""/>
    <x v="0"/>
    <n v="92464735.239999995"/>
    <n v="345761118.00999999"/>
  </r>
  <r>
    <n v="198"/>
    <n v="3"/>
    <s v="อุทัยธานี"/>
    <s v="11221"/>
    <s v="ทัพทัน,รพช."/>
    <s v="รพช."/>
    <n v="90"/>
    <s v="รพช.F1 P&lt;=50,000"/>
    <n v="15.1"/>
    <n v="14.66"/>
    <n v="11.37"/>
    <n v="139354998.78999999"/>
    <n v="12632029.08"/>
    <n v="0"/>
    <n v="0"/>
    <n v="0"/>
    <s v=""/>
    <x v="0"/>
    <n v="21280065.870000001"/>
    <n v="102489986.36"/>
  </r>
  <r>
    <n v="199"/>
    <n v="3"/>
    <s v="อุทัยธานี"/>
    <s v="11222"/>
    <s v="สว่างอารมณ์,รพช."/>
    <s v="รพช."/>
    <n v="30"/>
    <s v="รพช.F2 P&lt;=30,000"/>
    <n v="2.06"/>
    <n v="1.88"/>
    <n v="0.66"/>
    <n v="13435063.970000001"/>
    <n v="-1648200.47"/>
    <n v="1"/>
    <n v="1"/>
    <n v="0"/>
    <n v="73.3"/>
    <x v="4"/>
    <n v="1217090.29"/>
    <n v="-4357852.2300000004"/>
  </r>
  <r>
    <n v="200"/>
    <n v="3"/>
    <s v="อุทัยธานี"/>
    <s v="11223"/>
    <s v="หนองฉาง,รพช."/>
    <s v="รพช."/>
    <n v="90"/>
    <s v="รพช.F1 P&lt;=50,000"/>
    <n v="6.44"/>
    <n v="6.15"/>
    <n v="3.33"/>
    <n v="92939423.579999998"/>
    <n v="1521622.21"/>
    <n v="0"/>
    <n v="0"/>
    <n v="0"/>
    <s v=""/>
    <x v="0"/>
    <n v="9639918.7200000007"/>
    <n v="39875287.689999998"/>
  </r>
  <r>
    <n v="201"/>
    <n v="3"/>
    <s v="อุทัยธานี"/>
    <s v="11224"/>
    <s v="หนองขาหย่าง,รพช."/>
    <s v="รพช."/>
    <n v="10"/>
    <s v="รพช.F3 P&lt;=15,000"/>
    <n v="1.46"/>
    <n v="1.27"/>
    <n v="0.47"/>
    <n v="2279845.1800000002"/>
    <n v="-3671811.06"/>
    <n v="2"/>
    <n v="1"/>
    <n v="1"/>
    <n v="5.5"/>
    <x v="7"/>
    <n v="-2140949"/>
    <n v="-2625629.14"/>
  </r>
  <r>
    <n v="202"/>
    <n v="3"/>
    <s v="อุทัยธานี"/>
    <s v="11225"/>
    <s v="บ้านไร่,รพช."/>
    <s v="รพช."/>
    <n v="62"/>
    <s v="รพช.F1 P&lt;=50,000"/>
    <n v="10.210000000000001"/>
    <n v="9.8800000000000008"/>
    <n v="7.43"/>
    <n v="116596977.22"/>
    <n v="52979246.490000002"/>
    <n v="0"/>
    <n v="0"/>
    <n v="0"/>
    <s v=""/>
    <x v="0"/>
    <n v="12765807.109999999"/>
    <n v="81327923.180000007"/>
  </r>
  <r>
    <n v="203"/>
    <n v="3"/>
    <s v="อุทัยธานี"/>
    <s v="11226"/>
    <s v="ลานสัก,รพช."/>
    <s v="รพช."/>
    <n v="60"/>
    <s v="รพช.F2 P30,000-60,000"/>
    <n v="3.14"/>
    <n v="2.9"/>
    <n v="0.67"/>
    <n v="27018590.300000001"/>
    <n v="3891498.57"/>
    <n v="1"/>
    <n v="0"/>
    <n v="0"/>
    <s v=""/>
    <x v="1"/>
    <n v="11193199.58"/>
    <n v="-4218051.5999999996"/>
  </r>
  <r>
    <n v="204"/>
    <n v="3"/>
    <s v="อุทัยธานี"/>
    <s v="11227"/>
    <s v="ห้วยคต,รพช."/>
    <s v="รพช."/>
    <n v="30"/>
    <s v="รพช.F2 P&lt;=30,000"/>
    <n v="2.89"/>
    <n v="2.6"/>
    <n v="1.63"/>
    <n v="12874796.91"/>
    <n v="309045.25"/>
    <n v="0"/>
    <n v="0"/>
    <n v="0"/>
    <s v=""/>
    <x v="0"/>
    <n v="2889150.69"/>
    <n v="4263394.28"/>
  </r>
  <r>
    <n v="205"/>
    <n v="4"/>
    <s v="นครนายก"/>
    <s v="10698"/>
    <s v="นครนายก,รพท."/>
    <s v="รพท."/>
    <n v="314"/>
    <s v="รพท.S B&lt;=400"/>
    <n v="2.73"/>
    <n v="2.38"/>
    <n v="1.29"/>
    <n v="235200670.06999999"/>
    <n v="5940298.4699999997"/>
    <n v="0"/>
    <n v="0"/>
    <n v="0"/>
    <s v=""/>
    <x v="0"/>
    <n v="37013918.350000001"/>
    <n v="39304440.509999998"/>
  </r>
  <r>
    <n v="206"/>
    <n v="4"/>
    <s v="นครนายก"/>
    <s v="10863"/>
    <s v="ปากพลี,รพช."/>
    <s v="รพช."/>
    <n v="10"/>
    <s v="รพช.F3 P&lt;=15,000"/>
    <n v="1.19"/>
    <n v="1.04"/>
    <n v="0.67"/>
    <n v="3221247.64"/>
    <n v="-6210865.29"/>
    <n v="2"/>
    <n v="1"/>
    <n v="1"/>
    <n v="4.5999999999999996"/>
    <x v="7"/>
    <n v="-6355019.1299999999"/>
    <n v="-5503643.3700000001"/>
  </r>
  <r>
    <n v="207"/>
    <n v="4"/>
    <s v="นครนายก"/>
    <s v="10864"/>
    <s v="บ้านนา,รพช."/>
    <s v="รพช."/>
    <n v="70"/>
    <s v="รพช.F1 P&lt;=50,000"/>
    <n v="2.5499999999999998"/>
    <n v="2.2599999999999998"/>
    <n v="1.5"/>
    <n v="33619392"/>
    <n v="-40380983.399999999"/>
    <n v="0"/>
    <n v="1"/>
    <n v="0"/>
    <n v="7.4"/>
    <x v="1"/>
    <n v="-37980199.479999997"/>
    <n v="10858271.98"/>
  </r>
  <r>
    <n v="208"/>
    <n v="4"/>
    <s v="นครนายก"/>
    <s v="10865"/>
    <s v="องครักษ์,รพช."/>
    <s v="รพช."/>
    <n v="31"/>
    <s v="รพช.F2 P30,000-60,000"/>
    <n v="2.27"/>
    <n v="2.08"/>
    <n v="1.55"/>
    <n v="25648096.52"/>
    <n v="-28052096.789999999"/>
    <n v="0"/>
    <n v="1"/>
    <n v="0"/>
    <n v="8.1999999999999993"/>
    <x v="1"/>
    <n v="-18318260.809999999"/>
    <n v="11143746.68"/>
  </r>
  <r>
    <n v="209"/>
    <n v="4"/>
    <s v="นนทบุรี"/>
    <s v="10686"/>
    <s v="พระนั่งเกล้า,รพศ."/>
    <s v="รพศ."/>
    <n v="657"/>
    <s v="รพศ.A B&lt;=700"/>
    <n v="3.33"/>
    <n v="2.77"/>
    <n v="1.49"/>
    <n v="897533169.45000005"/>
    <n v="138233081.28999999"/>
    <n v="0"/>
    <n v="0"/>
    <n v="0"/>
    <s v=""/>
    <x v="0"/>
    <n v="159511684.21000001"/>
    <n v="190472957.88999999"/>
  </r>
  <r>
    <n v="210"/>
    <n v="4"/>
    <s v="นนทบุรี"/>
    <s v="10756"/>
    <s v="บางกรวย,รพช."/>
    <s v="รพช."/>
    <n v="60"/>
    <s v="รพช.F1 P&lt;=50,000"/>
    <n v="2.63"/>
    <n v="2.57"/>
    <n v="2.36"/>
    <n v="140818312.53999999"/>
    <n v="-32362815.780000001"/>
    <n v="0"/>
    <n v="1"/>
    <n v="0"/>
    <n v="39.1"/>
    <x v="1"/>
    <n v="-27566360.260000002"/>
    <n v="117694079.11"/>
  </r>
  <r>
    <n v="211"/>
    <n v="4"/>
    <s v="นนทบุรี"/>
    <s v="10757"/>
    <s v="บางใหญ่,รพช."/>
    <s v="รพช."/>
    <n v="104"/>
    <s v="รพช.M2 B&gt;100"/>
    <n v="1.99"/>
    <n v="1.64"/>
    <n v="1.03"/>
    <n v="51637091.020000003"/>
    <n v="-32878069.82"/>
    <n v="0"/>
    <n v="1"/>
    <n v="0"/>
    <n v="14.1"/>
    <x v="1"/>
    <n v="-18250308.190000001"/>
    <n v="1792893.23"/>
  </r>
  <r>
    <n v="212"/>
    <n v="4"/>
    <s v="นนทบุรี"/>
    <s v="10758"/>
    <s v="บางบัวทอง,รพช."/>
    <s v="รพช."/>
    <n v="102"/>
    <s v="รพช.M2 B&gt;100"/>
    <n v="3.57"/>
    <n v="3.33"/>
    <n v="2.46"/>
    <n v="189803783.19999999"/>
    <n v="-26688370.190000001"/>
    <n v="0"/>
    <n v="1"/>
    <n v="0"/>
    <n v="64"/>
    <x v="1"/>
    <n v="13003795.91"/>
    <n v="107830481.95999999"/>
  </r>
  <r>
    <n v="213"/>
    <n v="4"/>
    <s v="นนทบุรี"/>
    <s v="10759"/>
    <s v="ไทรน้อย,รพช."/>
    <s v="รพช."/>
    <n v="60"/>
    <s v="รพช.F1 P50,000-100,000"/>
    <n v="5.15"/>
    <n v="4.9400000000000004"/>
    <n v="4.0999999999999996"/>
    <n v="126348100.98"/>
    <n v="-11769505.34"/>
    <n v="0"/>
    <n v="1"/>
    <n v="0"/>
    <n v="96.6"/>
    <x v="1"/>
    <n v="-2711315.43"/>
    <n v="94379732.549999997"/>
  </r>
  <r>
    <n v="214"/>
    <n v="4"/>
    <s v="นนทบุรี"/>
    <s v="10760"/>
    <s v="ปากเกร็ด,รพช."/>
    <s v="รพช."/>
    <n v="87"/>
    <s v="รพช.M2 B&lt;=100"/>
    <n v="4.5999999999999996"/>
    <n v="4.32"/>
    <n v="4.08"/>
    <n v="212976093.53999999"/>
    <n v="-46919011.890000001"/>
    <n v="0"/>
    <n v="1"/>
    <n v="0"/>
    <n v="40.799999999999997"/>
    <x v="1"/>
    <n v="-28861946.84"/>
    <n v="181923231.83000001"/>
  </r>
  <r>
    <n v="215"/>
    <n v="4"/>
    <s v="นนทบุรี"/>
    <s v="28875"/>
    <s v="พิมลราช,รพช."/>
    <s v="รพช."/>
    <n v="30"/>
    <s v="รพช.F2 P&lt;=30,000"/>
    <n v="7.86"/>
    <n v="7.5"/>
    <n v="5.42"/>
    <n v="79859021.840000004"/>
    <n v="-15676081.609999999"/>
    <n v="0"/>
    <n v="1"/>
    <n v="0"/>
    <n v="45.8"/>
    <x v="1"/>
    <n v="-5546320.1100000003"/>
    <n v="51486736.579999998"/>
  </r>
  <r>
    <n v="216"/>
    <n v="4"/>
    <s v="นนทบุรี"/>
    <s v="41768"/>
    <s v="ศูนย์บริการการแพทย์นนทบุรี,รพช."/>
    <s v="รพช."/>
    <n v="30"/>
    <s v="รพช.F3 P&lt;=15,000"/>
    <n v="5.57"/>
    <n v="5.26"/>
    <n v="3.96"/>
    <n v="102596026.12"/>
    <n v="4643961.88"/>
    <n v="0"/>
    <n v="0"/>
    <n v="0"/>
    <s v=""/>
    <x v="0"/>
    <n v="22129841.48"/>
    <n v="66477486.719999999"/>
  </r>
  <r>
    <n v="217"/>
    <n v="4"/>
    <s v="ปทุมธานี"/>
    <s v="10687"/>
    <s v="ปทุมธานี,รพท."/>
    <s v="รพท."/>
    <n v="456"/>
    <s v="รพท.S B&gt;400"/>
    <n v="3.79"/>
    <n v="3.49"/>
    <n v="1.86"/>
    <n v="770564851.00999999"/>
    <n v="-134279894.24000001"/>
    <n v="0"/>
    <n v="1"/>
    <n v="0"/>
    <n v="51.6"/>
    <x v="1"/>
    <n v="-50696036.340000004"/>
    <n v="238247727"/>
  </r>
  <r>
    <n v="218"/>
    <n v="4"/>
    <s v="ปทุมธานี"/>
    <s v="10761"/>
    <s v="คลองหลวง,รพช."/>
    <s v="รพช."/>
    <n v="62"/>
    <s v="รพช.F1 P50,000-100,000"/>
    <n v="0.88"/>
    <n v="0.75"/>
    <n v="0.53"/>
    <n v="-8618280.6500000004"/>
    <n v="53121564.420000002"/>
    <n v="3"/>
    <n v="1"/>
    <n v="0"/>
    <n v="1.4"/>
    <x v="7"/>
    <n v="-37436750.07"/>
    <n v="-34820171.079999998"/>
  </r>
  <r>
    <n v="219"/>
    <n v="4"/>
    <s v="ปทุมธานี"/>
    <s v="10762"/>
    <s v="ธัญบุรี,รพช."/>
    <s v="รพช."/>
    <n v="90"/>
    <s v="รพช.M2 B&lt;=100"/>
    <n v="1.22"/>
    <n v="1.1200000000000001"/>
    <n v="0.54"/>
    <n v="31546840.600000001"/>
    <n v="-87289579.069999993"/>
    <n v="2"/>
    <n v="1"/>
    <n v="1"/>
    <n v="3.2"/>
    <x v="7"/>
    <n v="-68082028.569999993"/>
    <n v="-65234904.490000002"/>
  </r>
  <r>
    <n v="220"/>
    <n v="4"/>
    <s v="ปทุมธานี"/>
    <s v="10763"/>
    <s v="ประชาธิปัตย์,รพช."/>
    <s v="รพช."/>
    <n v="37"/>
    <s v="รพช.F1 P&lt;=50,000"/>
    <n v="2.31"/>
    <n v="2.21"/>
    <n v="1.83"/>
    <n v="58813644.700000003"/>
    <n v="-40078986.859999999"/>
    <n v="0"/>
    <n v="1"/>
    <n v="0"/>
    <n v="13.2"/>
    <x v="1"/>
    <n v="-31860368.859999999"/>
    <n v="37580774.890000001"/>
  </r>
  <r>
    <n v="221"/>
    <n v="4"/>
    <s v="ปทุมธานี"/>
    <s v="10764"/>
    <s v="หนองเสือ,รพช."/>
    <s v="รพช."/>
    <n v="35"/>
    <s v="รพช.F1 P&lt;=50,000"/>
    <n v="2.2000000000000002"/>
    <n v="1.96"/>
    <n v="1.26"/>
    <n v="27695677.350000001"/>
    <n v="-9664902.6899999995"/>
    <n v="0"/>
    <n v="1"/>
    <n v="0"/>
    <n v="25.7"/>
    <x v="1"/>
    <n v="-5445595.5499999998"/>
    <n v="5897484.7400000002"/>
  </r>
  <r>
    <n v="222"/>
    <n v="4"/>
    <s v="ปทุมธานี"/>
    <s v="10765"/>
    <s v="ลาดหลุมแก้ว,รพช."/>
    <s v="รพช."/>
    <n v="48"/>
    <s v="รพช.F2 P&lt;=30,000"/>
    <n v="5.33"/>
    <n v="5.05"/>
    <n v="3.58"/>
    <n v="77373583.849999994"/>
    <n v="-32050350.93"/>
    <n v="0"/>
    <n v="1"/>
    <n v="0"/>
    <n v="21.7"/>
    <x v="1"/>
    <n v="-28780196.059999999"/>
    <n v="46131924.909999996"/>
  </r>
  <r>
    <n v="223"/>
    <n v="4"/>
    <s v="ปทุมธานี"/>
    <s v="10766"/>
    <s v="ลำลูกกา,รพช."/>
    <s v="รพช."/>
    <n v="46"/>
    <s v="รพช.F1 P50,000-100,000"/>
    <n v="2.0499999999999998"/>
    <n v="1.9"/>
    <n v="1.08"/>
    <n v="23789752.719999999"/>
    <n v="-18965339.039999999"/>
    <n v="0"/>
    <n v="1"/>
    <n v="0"/>
    <n v="11.2"/>
    <x v="1"/>
    <n v="-16509736.130000001"/>
    <n v="1718263.13"/>
  </r>
  <r>
    <n v="224"/>
    <n v="4"/>
    <s v="ปทุมธานี"/>
    <s v="10767"/>
    <s v="สามโคก,รพช."/>
    <s v="รพช."/>
    <n v="36"/>
    <s v="รพช.F2 P&lt;=30,000"/>
    <n v="1.34"/>
    <n v="1.24"/>
    <n v="0.54"/>
    <n v="7888054.5700000003"/>
    <n v="-18124522.52"/>
    <n v="2"/>
    <n v="1"/>
    <n v="1"/>
    <n v="3.9"/>
    <x v="7"/>
    <n v="-13800761.99"/>
    <n v="-10513245.98"/>
  </r>
  <r>
    <n v="225"/>
    <n v="4"/>
    <s v="พระนครศรีอยุธยา"/>
    <s v="10660"/>
    <s v="พระนครศรีอยุธยา,รพศ."/>
    <s v="รพศ."/>
    <n v="560"/>
    <s v="รพศ.A B&lt;=700"/>
    <n v="2.2799999999999998"/>
    <n v="2.1"/>
    <n v="0.7"/>
    <n v="413883260.75"/>
    <n v="73522338.480000004"/>
    <n v="1"/>
    <n v="0"/>
    <n v="0"/>
    <s v=""/>
    <x v="1"/>
    <n v="158250566.28999999"/>
    <n v="-96078042.530000001"/>
  </r>
  <r>
    <n v="226"/>
    <n v="4"/>
    <s v="พระนครศรีอยุธยา"/>
    <s v="10688"/>
    <s v="เสนา,รพท."/>
    <s v="รพท."/>
    <n v="208"/>
    <s v="รพท.M1 B&gt;200"/>
    <n v="2.57"/>
    <n v="2.46"/>
    <n v="1.1599999999999999"/>
    <n v="185653811.97"/>
    <n v="38903379.560000002"/>
    <n v="0"/>
    <n v="0"/>
    <n v="0"/>
    <s v=""/>
    <x v="0"/>
    <n v="54726932.909999996"/>
    <n v="18955617.219999999"/>
  </r>
  <r>
    <n v="227"/>
    <n v="4"/>
    <s v="พระนครศรีอยุธยา"/>
    <s v="10768"/>
    <s v="ท่าเรือ,รพช."/>
    <s v="รพช."/>
    <n v="32"/>
    <s v="รพช.F1 P&lt;=50,000"/>
    <n v="2.89"/>
    <n v="2.76"/>
    <n v="2.36"/>
    <n v="47477238.859999999"/>
    <n v="101295957.83"/>
    <n v="0"/>
    <n v="0"/>
    <n v="0"/>
    <s v=""/>
    <x v="0"/>
    <n v="85425448.629999995"/>
    <n v="34095575.649999999"/>
  </r>
  <r>
    <n v="228"/>
    <n v="4"/>
    <s v="พระนครศรีอยุธยา"/>
    <s v="10769"/>
    <s v="สมเด็จพระสังฆราชเจ้า กรมหลวงชินวราลงกรณ (วาสนมหาเถร),รพช."/>
    <s v="รพช."/>
    <n v="45"/>
    <s v="รพช.F1 P&lt;=50,000"/>
    <n v="12.83"/>
    <n v="12.56"/>
    <n v="11.84"/>
    <n v="124312103.18000001"/>
    <n v="-21762051.190000001"/>
    <n v="0"/>
    <n v="1"/>
    <n v="0"/>
    <n v="51.4"/>
    <x v="1"/>
    <n v="-16715346.08"/>
    <n v="113947287.16"/>
  </r>
  <r>
    <n v="229"/>
    <n v="4"/>
    <s v="พระนครศรีอยุธยา"/>
    <s v="10770"/>
    <s v="บางไทร(พระนครศรีอยุธยา),รพช."/>
    <s v="รพช."/>
    <n v="39"/>
    <s v="รพช.F2 P&lt;=30,000"/>
    <n v="2.69"/>
    <n v="2.34"/>
    <n v="1.1499999999999999"/>
    <n v="25162346.98"/>
    <n v="-9394897.1099999994"/>
    <n v="0"/>
    <n v="1"/>
    <n v="0"/>
    <n v="24.1"/>
    <x v="1"/>
    <n v="-4019562.4"/>
    <n v="2247329.42"/>
  </r>
  <r>
    <n v="230"/>
    <n v="4"/>
    <s v="พระนครศรีอยุธยา"/>
    <s v="10771"/>
    <s v="บางบาล,รพช."/>
    <s v="รพช."/>
    <n v="26"/>
    <s v="รพช.F2 P&lt;=30,000"/>
    <n v="0.81"/>
    <n v="0.7"/>
    <n v="0.48"/>
    <n v="-3215074.73"/>
    <n v="-12080231.1"/>
    <n v="3"/>
    <n v="2"/>
    <n v="2"/>
    <s v=""/>
    <x v="3"/>
    <n v="-11234454.18"/>
    <n v="-8726629.8200000003"/>
  </r>
  <r>
    <n v="231"/>
    <n v="4"/>
    <s v="พระนครศรีอยุธยา"/>
    <s v="10772"/>
    <s v="บางปะอิน,รพช."/>
    <s v="รพช."/>
    <n v="96"/>
    <s v="รพช.M2 B&lt;=100"/>
    <n v="3.78"/>
    <n v="3.61"/>
    <n v="3.14"/>
    <n v="200861603.56999999"/>
    <n v="-54685329.479999997"/>
    <n v="0"/>
    <n v="1"/>
    <n v="0"/>
    <n v="33"/>
    <x v="1"/>
    <n v="-44260972.170000002"/>
    <n v="152361939.31999999"/>
  </r>
  <r>
    <n v="232"/>
    <n v="4"/>
    <s v="พระนครศรีอยุธยา"/>
    <s v="10773"/>
    <s v="บางปะหัน,รพช."/>
    <s v="รพช."/>
    <n v="35"/>
    <s v="รพช.F1 P&lt;=50,000"/>
    <n v="1.41"/>
    <n v="1.1599999999999999"/>
    <n v="0.73"/>
    <n v="8199236.9000000004"/>
    <n v="-19250595.420000002"/>
    <n v="2"/>
    <n v="1"/>
    <n v="1"/>
    <n v="3.8"/>
    <x v="7"/>
    <n v="-15762602.41"/>
    <n v="-5434193.5899999999"/>
  </r>
  <r>
    <n v="233"/>
    <n v="4"/>
    <s v="พระนครศรีอยุธยา"/>
    <s v="10774"/>
    <s v="ผักไห่,รพช."/>
    <s v="รพช."/>
    <n v="31"/>
    <s v="รพช.F2 P&lt;=30,000"/>
    <n v="4.6399999999999997"/>
    <n v="4.41"/>
    <n v="3.9"/>
    <n v="45767558.280000001"/>
    <n v="-21942359.649999999"/>
    <n v="0"/>
    <n v="1"/>
    <n v="0"/>
    <n v="18.7"/>
    <x v="1"/>
    <n v="-17926505.789999999"/>
    <n v="36471345.119999997"/>
  </r>
  <r>
    <n v="234"/>
    <n v="4"/>
    <s v="พระนครศรีอยุธยา"/>
    <s v="10775"/>
    <s v="ภาชี,รพช."/>
    <s v="รพช."/>
    <n v="40"/>
    <s v="รพช.F2 P&lt;=30,000"/>
    <n v="4.5199999999999996"/>
    <n v="4.16"/>
    <n v="3.14"/>
    <n v="41325011.93"/>
    <n v="-13663827.02"/>
    <n v="0"/>
    <n v="1"/>
    <n v="0"/>
    <n v="27.2"/>
    <x v="1"/>
    <n v="-11324282.960000001"/>
    <n v="25128629.109999999"/>
  </r>
  <r>
    <n v="235"/>
    <n v="4"/>
    <s v="พระนครศรีอยุธยา"/>
    <s v="10776"/>
    <s v="ลาดบัวหลวง,รพช."/>
    <s v="รพช."/>
    <n v="64"/>
    <s v="รพช.F2 P&lt;=30,000"/>
    <n v="4.59"/>
    <n v="4.1399999999999997"/>
    <n v="3.23"/>
    <n v="39889180.659999996"/>
    <n v="-14655260.109999999"/>
    <n v="0"/>
    <n v="1"/>
    <n v="0"/>
    <n v="24.4"/>
    <x v="1"/>
    <n v="-14574087.91"/>
    <n v="24805394.879999999"/>
  </r>
  <r>
    <n v="236"/>
    <n v="4"/>
    <s v="พระนครศรีอยุธยา"/>
    <s v="10777"/>
    <s v="วังน้อย,รพช."/>
    <s v="รพช."/>
    <n v="68"/>
    <s v="รพช.F1 P&lt;=50,000"/>
    <n v="5.58"/>
    <n v="5.12"/>
    <n v="3.96"/>
    <n v="90005457"/>
    <n v="-27580792.18"/>
    <n v="0"/>
    <n v="1"/>
    <n v="0"/>
    <n v="29.3"/>
    <x v="1"/>
    <n v="-11353400.23"/>
    <n v="58265370.590000004"/>
  </r>
  <r>
    <n v="237"/>
    <n v="4"/>
    <s v="พระนครศรีอยุธยา"/>
    <s v="10778"/>
    <s v="บางซ้าย,รพช."/>
    <s v="รพช."/>
    <n v="10"/>
    <s v="รพช.F3 P&lt;=15,000"/>
    <n v="1.57"/>
    <n v="1.37"/>
    <n v="1.1200000000000001"/>
    <n v="5377320.5099999998"/>
    <n v="-10120959.41"/>
    <n v="0"/>
    <n v="1"/>
    <n v="1"/>
    <n v="4.7"/>
    <x v="4"/>
    <n v="-8429526.6799999997"/>
    <n v="1098595.1000000001"/>
  </r>
  <r>
    <n v="238"/>
    <n v="4"/>
    <s v="พระนครศรีอยุธยา"/>
    <s v="10779"/>
    <s v="อุทัย,รพช."/>
    <s v="รพช."/>
    <n v="38"/>
    <s v="รพช.F2 P30,000-60,000"/>
    <n v="10.69"/>
    <n v="10.45"/>
    <n v="7.83"/>
    <n v="159534489.53"/>
    <n v="-18063132.390000001"/>
    <n v="0"/>
    <n v="1"/>
    <n v="0"/>
    <n v="79.400000000000006"/>
    <x v="1"/>
    <n v="-15179120.640000001"/>
    <n v="112549299.83"/>
  </r>
  <r>
    <n v="239"/>
    <n v="4"/>
    <s v="พระนครศรีอยุธยา"/>
    <s v="10780"/>
    <s v="มหาราช,รพช."/>
    <s v="รพช."/>
    <n v="22"/>
    <s v="รพช.F2 P&lt;=30,000"/>
    <n v="1.1299999999999999"/>
    <n v="0.87"/>
    <n v="0.42"/>
    <n v="1384368.78"/>
    <n v="-3810014.4"/>
    <n v="3"/>
    <n v="1"/>
    <n v="1"/>
    <n v="3.2"/>
    <x v="6"/>
    <n v="-2034944.86"/>
    <n v="-6318653.6500000004"/>
  </r>
  <r>
    <n v="240"/>
    <n v="4"/>
    <s v="พระนครศรีอยุธยา"/>
    <s v="10781"/>
    <s v="บ้านแพรก,รพช."/>
    <s v="รพช."/>
    <n v="10"/>
    <s v="รพช.F3 P&lt;=15,000"/>
    <n v="1.1499999999999999"/>
    <n v="1.01"/>
    <n v="0.57999999999999996"/>
    <n v="1382305.4"/>
    <n v="-4741167.8899999997"/>
    <n v="2"/>
    <n v="1"/>
    <n v="2"/>
    <n v="2.6"/>
    <x v="6"/>
    <n v="-3479831.06"/>
    <n v="-3842853.41"/>
  </r>
  <r>
    <n v="241"/>
    <n v="4"/>
    <s v="ลพบุรี"/>
    <s v="10690"/>
    <s v="พระนารายณ์มหาราช,รพท."/>
    <s v="รพท."/>
    <n v="550"/>
    <s v="รพท.S B&gt;400"/>
    <n v="3.3"/>
    <n v="3.12"/>
    <n v="1.03"/>
    <n v="629226655.44000006"/>
    <n v="-8915309.1600000001"/>
    <n v="0"/>
    <n v="1"/>
    <n v="0"/>
    <n v="635.20000000000005"/>
    <x v="1"/>
    <n v="62401836.810000002"/>
    <n v="12491136.960000001"/>
  </r>
  <r>
    <n v="242"/>
    <n v="4"/>
    <s v="ลพบุรี"/>
    <s v="10691"/>
    <s v="บ้านหมี่,รพท."/>
    <s v="รพท."/>
    <n v="258"/>
    <s v="รพท.M1 B&gt;200"/>
    <n v="1.02"/>
    <n v="0.96"/>
    <n v="0.49"/>
    <n v="4698025.0999999996"/>
    <n v="3267623.51"/>
    <n v="3"/>
    <n v="0"/>
    <n v="0"/>
    <s v=""/>
    <x v="2"/>
    <n v="13881737.15"/>
    <n v="-102449834.45"/>
  </r>
  <r>
    <n v="243"/>
    <n v="4"/>
    <s v="ลพบุรี"/>
    <s v="10789"/>
    <s v="พัฒนานิคม,รพช."/>
    <s v="รพช."/>
    <n v="66"/>
    <s v="รพช.F1 P&lt;=50,000"/>
    <n v="10.01"/>
    <n v="9.4"/>
    <n v="7.59"/>
    <n v="80250824.390000001"/>
    <n v="-22280276.649999999"/>
    <n v="0"/>
    <n v="1"/>
    <n v="0"/>
    <n v="32.4"/>
    <x v="1"/>
    <n v="-16149668.75"/>
    <n v="58700529.030000001"/>
  </r>
  <r>
    <n v="244"/>
    <n v="4"/>
    <s v="ลพบุรี"/>
    <s v="10790"/>
    <s v="โคกสำโรง,รพช."/>
    <s v="รพช."/>
    <n v="120"/>
    <s v="รพช.M2 B&gt;100"/>
    <n v="3.7"/>
    <n v="3.57"/>
    <n v="1.77"/>
    <n v="163251106.94999999"/>
    <n v="45771434.689999998"/>
    <n v="0"/>
    <n v="0"/>
    <n v="0"/>
    <s v=""/>
    <x v="0"/>
    <n v="47353874.700000003"/>
    <n v="46859752.460000001"/>
  </r>
  <r>
    <n v="245"/>
    <n v="4"/>
    <s v="ลพบุรี"/>
    <s v="10791"/>
    <s v="ชัยบาดาล,รพช."/>
    <s v="รพช."/>
    <n v="140"/>
    <s v="รพช.M2 B&gt;100"/>
    <n v="1.55"/>
    <n v="1.4"/>
    <n v="0.88"/>
    <n v="31234994.739999998"/>
    <n v="-9569736.5800000001"/>
    <n v="0"/>
    <n v="1"/>
    <n v="0"/>
    <n v="29.3"/>
    <x v="1"/>
    <n v="7576148.6500000004"/>
    <n v="-6993318.4299999997"/>
  </r>
  <r>
    <n v="246"/>
    <n v="4"/>
    <s v="ลพบุรี"/>
    <s v="10792"/>
    <s v="ท่าวุ้ง,รพช."/>
    <s v="รพช."/>
    <n v="52"/>
    <s v="รพช.F2 P&lt;=30,000"/>
    <n v="10.64"/>
    <n v="10.33"/>
    <n v="7.7"/>
    <n v="112463123.08"/>
    <n v="3081480.01"/>
    <n v="0"/>
    <n v="0"/>
    <n v="0"/>
    <s v=""/>
    <x v="0"/>
    <n v="7275059.3099999996"/>
    <n v="78165511.780000001"/>
  </r>
  <r>
    <n v="247"/>
    <n v="4"/>
    <s v="ลพบุรี"/>
    <s v="10793"/>
    <s v="ท่าหลวง,รพช."/>
    <s v="รพช."/>
    <n v="38"/>
    <s v="รพช.F2 P&lt;=30,000"/>
    <n v="1.61"/>
    <n v="1.26"/>
    <n v="0.72"/>
    <n v="8143192.7599999998"/>
    <n v="-15851004.33"/>
    <n v="1"/>
    <n v="1"/>
    <n v="1"/>
    <n v="4.5999999999999996"/>
    <x v="2"/>
    <n v="-13076882.630000001"/>
    <n v="-3786197.69"/>
  </r>
  <r>
    <n v="248"/>
    <n v="4"/>
    <s v="ลพบุรี"/>
    <s v="10794"/>
    <s v="สระโบสถ์,รพช."/>
    <s v="รพช."/>
    <n v="30"/>
    <s v="รพช.F2 P&lt;=30,000"/>
    <n v="4.49"/>
    <n v="4.05"/>
    <n v="1.45"/>
    <n v="22505051.77"/>
    <n v="-2330898.98"/>
    <n v="0"/>
    <n v="1"/>
    <n v="0"/>
    <n v="86.8"/>
    <x v="1"/>
    <n v="-914566.01"/>
    <n v="2898616.98"/>
  </r>
  <r>
    <n v="249"/>
    <n v="4"/>
    <s v="ลพบุรี"/>
    <s v="10795"/>
    <s v="โคกเจริญ,รพช."/>
    <s v="รพช."/>
    <n v="30"/>
    <s v="รพช.F2 P&lt;=30,000"/>
    <n v="3.91"/>
    <n v="3.76"/>
    <n v="2.19"/>
    <n v="30582432.16"/>
    <n v="7006673.46"/>
    <n v="0"/>
    <n v="0"/>
    <n v="0"/>
    <s v=""/>
    <x v="0"/>
    <n v="6378374.1299999999"/>
    <n v="12509016.029999999"/>
  </r>
  <r>
    <n v="250"/>
    <n v="4"/>
    <s v="ลพบุรี"/>
    <s v="10796"/>
    <s v="ลำสนธิ,รพช."/>
    <s v="รพช."/>
    <n v="37"/>
    <s v="รพช.F2 P&lt;=30,000"/>
    <n v="3.13"/>
    <n v="2.82"/>
    <n v="2.33"/>
    <n v="22643506.359999999"/>
    <n v="-6235519.3099999996"/>
    <n v="0"/>
    <n v="1"/>
    <n v="0"/>
    <n v="32.6"/>
    <x v="1"/>
    <n v="-1051100.44"/>
    <n v="14124415.6"/>
  </r>
  <r>
    <n v="251"/>
    <n v="4"/>
    <s v="ลพบุรี"/>
    <s v="10797"/>
    <s v="หนองม่วง,รพช."/>
    <s v="รพช."/>
    <n v="35"/>
    <s v="รพช.F2 P&lt;=30,000"/>
    <n v="6.81"/>
    <n v="6.68"/>
    <n v="5.35"/>
    <n v="99654573.069999993"/>
    <n v="6229967.8399999999"/>
    <n v="0"/>
    <n v="0"/>
    <n v="0"/>
    <s v=""/>
    <x v="0"/>
    <n v="7364562.3300000001"/>
    <n v="74391184.019999996"/>
  </r>
  <r>
    <n v="252"/>
    <n v="4"/>
    <s v="สระบุรี"/>
    <s v="10661"/>
    <s v="สระบุรี,รพศ."/>
    <s v="รพศ."/>
    <n v="700"/>
    <s v="รพศ.A B&lt;=700"/>
    <n v="2.63"/>
    <n v="2.5099999999999998"/>
    <n v="0.68"/>
    <n v="1011952349.49"/>
    <n v="67575735.510000005"/>
    <n v="1"/>
    <n v="0"/>
    <n v="0"/>
    <s v=""/>
    <x v="1"/>
    <n v="114492671.92"/>
    <n v="-199081687.46000001"/>
  </r>
  <r>
    <n v="253"/>
    <n v="4"/>
    <s v="สระบุรี"/>
    <s v="10695"/>
    <s v="พระพุทธบาท,รพท."/>
    <s v="รพท."/>
    <n v="315"/>
    <s v="รพท.M1 B&gt;200"/>
    <n v="1.69"/>
    <n v="1.55"/>
    <n v="0.52"/>
    <n v="164128178.52000001"/>
    <n v="11021383.439999999"/>
    <n v="1"/>
    <n v="0"/>
    <n v="0"/>
    <s v=""/>
    <x v="1"/>
    <n v="36278332.369999997"/>
    <n v="-114224349.34"/>
  </r>
  <r>
    <n v="254"/>
    <n v="4"/>
    <s v="สระบุรี"/>
    <s v="10807"/>
    <s v="แก่งคอย,รพช."/>
    <s v="รพช."/>
    <n v="68"/>
    <s v="รพช.F1 P50,000-100,000"/>
    <n v="22.33"/>
    <n v="21.74"/>
    <n v="11.55"/>
    <n v="260380149.58000001"/>
    <n v="57976730.5"/>
    <n v="0"/>
    <n v="0"/>
    <n v="0"/>
    <s v=""/>
    <x v="0"/>
    <n v="65865182.270000003"/>
    <n v="128730158.72"/>
  </r>
  <r>
    <n v="255"/>
    <n v="4"/>
    <s v="สระบุรี"/>
    <s v="10808"/>
    <s v="หนองแค,รพช."/>
    <s v="รพช."/>
    <n v="65"/>
    <s v="รพช.F2 P30,000-60,000"/>
    <n v="4.3899999999999997"/>
    <n v="4.18"/>
    <n v="3.53"/>
    <n v="87759264.269999996"/>
    <n v="-3621804.13"/>
    <n v="0"/>
    <n v="1"/>
    <n v="0"/>
    <n v="218"/>
    <x v="1"/>
    <n v="643403.06000000006"/>
    <n v="65386021.390000001"/>
  </r>
  <r>
    <n v="256"/>
    <n v="4"/>
    <s v="สระบุรี"/>
    <s v="10809"/>
    <s v="วิหารแดง,รพช."/>
    <s v="รพช."/>
    <n v="48"/>
    <s v="รพช.F2 P&lt;=30,000"/>
    <n v="6.79"/>
    <n v="6.68"/>
    <n v="2.19"/>
    <n v="109645935.81"/>
    <n v="11014435.23"/>
    <n v="0"/>
    <n v="0"/>
    <n v="0"/>
    <s v=""/>
    <x v="0"/>
    <n v="12378596.32"/>
    <n v="22633316.120000001"/>
  </r>
  <r>
    <n v="257"/>
    <n v="4"/>
    <s v="สระบุรี"/>
    <s v="10810"/>
    <s v="หนองแซง,รพช."/>
    <s v="รพช."/>
    <n v="15"/>
    <s v="รพช.F2 P&lt;=30,000"/>
    <n v="4.41"/>
    <n v="4.18"/>
    <n v="2.21"/>
    <n v="28385359.550000001"/>
    <n v="-424430.76"/>
    <n v="0"/>
    <n v="1"/>
    <n v="0"/>
    <n v="601.9"/>
    <x v="1"/>
    <n v="-720556.69"/>
    <n v="10058520.779999999"/>
  </r>
  <r>
    <n v="258"/>
    <n v="4"/>
    <s v="สระบุรี"/>
    <s v="10811"/>
    <s v="บ้านหมอ,รพช."/>
    <s v="รพช."/>
    <n v="30"/>
    <s v="รพช.F2 P&lt;=30,000"/>
    <n v="2.0299999999999998"/>
    <n v="1.77"/>
    <n v="1.1299999999999999"/>
    <n v="19578210.620000001"/>
    <n v="344938.25"/>
    <n v="0"/>
    <n v="0"/>
    <n v="0"/>
    <s v=""/>
    <x v="0"/>
    <n v="-194217.29"/>
    <n v="2498943.63"/>
  </r>
  <r>
    <n v="259"/>
    <n v="4"/>
    <s v="สระบุรี"/>
    <s v="10812"/>
    <s v="ดอนพุด,รพช."/>
    <s v="รพช."/>
    <n v="15"/>
    <s v="รพช.F3 P&lt;=15,000"/>
    <n v="4"/>
    <n v="3.82"/>
    <n v="2.93"/>
    <n v="22304202.52"/>
    <n v="-7239801.9400000004"/>
    <n v="0"/>
    <n v="1"/>
    <n v="0"/>
    <n v="27.7"/>
    <x v="1"/>
    <n v="-5770001.1900000004"/>
    <n v="14374325.699999999"/>
  </r>
  <r>
    <n v="260"/>
    <n v="4"/>
    <s v="สระบุรี"/>
    <s v="10813"/>
    <s v="หนองโดน,รพช."/>
    <s v="รพช."/>
    <n v="20"/>
    <s v="รพช.F3 P&lt;=15,000"/>
    <n v="2.0499999999999998"/>
    <n v="1.72"/>
    <n v="0.91"/>
    <n v="15563286.65"/>
    <n v="-3756191.45"/>
    <n v="0"/>
    <n v="1"/>
    <n v="0"/>
    <n v="37.200000000000003"/>
    <x v="1"/>
    <n v="-252138.25"/>
    <n v="-1412703.12"/>
  </r>
  <r>
    <n v="261"/>
    <n v="4"/>
    <s v="สระบุรี"/>
    <s v="10814"/>
    <s v="เสาไห้เฉลิมพระเกียรติ ๘๐ พรรษา,รพช."/>
    <s v="รพช."/>
    <n v="28"/>
    <s v="รพช.F2 P&lt;=30,000"/>
    <n v="3.25"/>
    <n v="3.1"/>
    <n v="1.7"/>
    <n v="49648548.469999999"/>
    <n v="-930549.54"/>
    <n v="0"/>
    <n v="1"/>
    <n v="0"/>
    <n v="480.1"/>
    <x v="1"/>
    <n v="2525668.5699999998"/>
    <n v="15377180.26"/>
  </r>
  <r>
    <n v="262"/>
    <n v="4"/>
    <s v="สระบุรี"/>
    <s v="10815"/>
    <s v="มวกเหล็ก,รพช."/>
    <s v="รพช."/>
    <n v="35"/>
    <s v="รพช.F1 P&lt;=50,000"/>
    <n v="9.7200000000000006"/>
    <n v="9.11"/>
    <n v="6.54"/>
    <n v="106227318.62"/>
    <n v="4713549.92"/>
    <n v="0"/>
    <n v="0"/>
    <n v="0"/>
    <s v=""/>
    <x v="0"/>
    <n v="6806925.4400000004"/>
    <n v="67519916.060000002"/>
  </r>
  <r>
    <n v="263"/>
    <n v="4"/>
    <s v="สระบุรี"/>
    <s v="10816"/>
    <s v="วังม่วงสัทธรรม,รพช."/>
    <s v="รพช."/>
    <n v="33"/>
    <s v="รพช.F2 P&lt;=30,000"/>
    <n v="1.98"/>
    <n v="1.85"/>
    <n v="0.6"/>
    <n v="22051539.199999999"/>
    <n v="1198800.6599999999"/>
    <n v="1"/>
    <n v="0"/>
    <n v="0"/>
    <s v=""/>
    <x v="1"/>
    <n v="-478137.48"/>
    <n v="-8967456.8900000006"/>
  </r>
  <r>
    <n v="264"/>
    <n v="4"/>
    <s v="สิงห์บุรี"/>
    <s v="10692"/>
    <s v="สิงห์บุรี,รพท."/>
    <s v="รพท."/>
    <n v="282"/>
    <s v="รพท.S B&lt;=400"/>
    <n v="4.43"/>
    <n v="3.96"/>
    <n v="1.26"/>
    <n v="231636005.27000001"/>
    <n v="-26027371.120000001"/>
    <n v="0"/>
    <n v="1"/>
    <n v="0"/>
    <n v="80"/>
    <x v="1"/>
    <n v="19615023.120000001"/>
    <n v="17432517.280000001"/>
  </r>
  <r>
    <n v="265"/>
    <n v="4"/>
    <s v="สิงห์บุรี"/>
    <s v="10693"/>
    <s v="อินทร์บุรี,รพท."/>
    <s v="รพท."/>
    <n v="150"/>
    <s v="รพท.M1 B&gt;200"/>
    <n v="1.69"/>
    <n v="1.59"/>
    <n v="0.82"/>
    <n v="74551013.900000006"/>
    <n v="-1778854.94"/>
    <n v="0"/>
    <n v="1"/>
    <n v="0"/>
    <n v="377.1"/>
    <x v="1"/>
    <n v="16814767.989999998"/>
    <n v="-19719756.629999999"/>
  </r>
  <r>
    <n v="266"/>
    <n v="4"/>
    <s v="สิงห์บุรี"/>
    <s v="10798"/>
    <s v="บางระจัน,รพช."/>
    <s v="รพช."/>
    <n v="35"/>
    <s v="รพช.F2 P&lt;=30,000"/>
    <n v="2.15"/>
    <n v="1.98"/>
    <n v="0.46"/>
    <n v="20046134.859999999"/>
    <n v="10263691.890000001"/>
    <n v="1"/>
    <n v="0"/>
    <n v="0"/>
    <s v=""/>
    <x v="1"/>
    <n v="10826669.470000001"/>
    <n v="-9376809.7899999991"/>
  </r>
  <r>
    <n v="267"/>
    <n v="4"/>
    <s v="สิงห์บุรี"/>
    <s v="10799"/>
    <s v="ค่ายบางระจัน,รพช."/>
    <s v="รพช."/>
    <n v="30"/>
    <s v="รพช.F2 P&lt;=30,000"/>
    <n v="1.1000000000000001"/>
    <n v="1.04"/>
    <n v="0.63"/>
    <n v="1866623.65"/>
    <n v="-3312564.55"/>
    <n v="2"/>
    <n v="1"/>
    <n v="1"/>
    <n v="5"/>
    <x v="7"/>
    <n v="-2374775.21"/>
    <n v="-6597881.7599999998"/>
  </r>
  <r>
    <n v="268"/>
    <n v="4"/>
    <s v="สิงห์บุรี"/>
    <s v="10800"/>
    <s v="พรหมบุรี,รพช."/>
    <s v="รพช."/>
    <n v="28"/>
    <s v="รพช.F2 P&lt;=30,000"/>
    <n v="1.93"/>
    <n v="1.72"/>
    <n v="1.21"/>
    <n v="9168555.6099999994"/>
    <n v="-7058775.3300000001"/>
    <n v="0"/>
    <n v="1"/>
    <n v="0"/>
    <n v="11.6"/>
    <x v="1"/>
    <n v="-5965646.3399999999"/>
    <n v="2046444.57"/>
  </r>
  <r>
    <n v="269"/>
    <n v="4"/>
    <s v="สิงห์บุรี"/>
    <s v="10801"/>
    <s v="ท่าช้าง,รพช."/>
    <s v="รพช."/>
    <n v="42"/>
    <s v="รพช.F2 P&lt;=30,000"/>
    <n v="7.57"/>
    <n v="7.41"/>
    <n v="5.08"/>
    <n v="50798727.460000001"/>
    <n v="573900.37"/>
    <n v="0"/>
    <n v="0"/>
    <n v="0"/>
    <s v=""/>
    <x v="0"/>
    <n v="4704664.21"/>
    <n v="31429275.809999999"/>
  </r>
  <r>
    <n v="270"/>
    <n v="4"/>
    <s v="อ่างทอง"/>
    <s v="10689"/>
    <s v="อ่างทอง,รพท."/>
    <s v="รพท."/>
    <n v="324"/>
    <s v="รพท.S B&lt;=400"/>
    <n v="2.96"/>
    <n v="2.69"/>
    <n v="1.27"/>
    <n v="355050168.89999998"/>
    <n v="111267322.37"/>
    <n v="0"/>
    <n v="0"/>
    <n v="0"/>
    <s v=""/>
    <x v="0"/>
    <n v="138396876.61000001"/>
    <n v="48843690.340000004"/>
  </r>
  <r>
    <n v="271"/>
    <n v="4"/>
    <s v="อ่างทอง"/>
    <s v="10782"/>
    <s v="ไชโย,รพช."/>
    <s v="รพช."/>
    <n v="52"/>
    <s v="รพช.F2 P&lt;=30,000"/>
    <n v="31.29"/>
    <n v="31.07"/>
    <n v="28.05"/>
    <n v="163676250.91"/>
    <n v="-23082676.440000001"/>
    <n v="0"/>
    <n v="1"/>
    <n v="0"/>
    <n v="63.8"/>
    <x v="1"/>
    <n v="-18243487.670000002"/>
    <n v="146180147.96000001"/>
  </r>
  <r>
    <n v="272"/>
    <n v="4"/>
    <s v="อ่างทอง"/>
    <s v="10784"/>
    <s v="ป่าโมก,รพช."/>
    <s v="รพช."/>
    <n v="54"/>
    <s v="รพช.F2 P&lt;=30,000"/>
    <n v="5.96"/>
    <n v="5.83"/>
    <n v="5.04"/>
    <n v="110759137.25"/>
    <n v="-15981341.529999999"/>
    <n v="0"/>
    <n v="1"/>
    <n v="0"/>
    <n v="62.3"/>
    <x v="1"/>
    <n v="-12103034.130000001"/>
    <n v="90089229.730000004"/>
  </r>
  <r>
    <n v="273"/>
    <n v="4"/>
    <s v="อ่างทอง"/>
    <s v="10785"/>
    <s v="โพธิ์ทอง,รพช."/>
    <s v="รพช."/>
    <n v="60"/>
    <s v="รพช.F1 P&lt;=50,000"/>
    <n v="4.7"/>
    <n v="4.5999999999999996"/>
    <n v="3.54"/>
    <n v="161828586.66999999"/>
    <n v="-15240918.529999999"/>
    <n v="0"/>
    <n v="1"/>
    <n v="0"/>
    <n v="95.5"/>
    <x v="1"/>
    <n v="-187662.48"/>
    <n v="110850068.93000001"/>
  </r>
  <r>
    <n v="274"/>
    <n v="4"/>
    <s v="อ่างทอง"/>
    <s v="10786"/>
    <s v="แสวงหา,รพช."/>
    <s v="รพช."/>
    <n v="48"/>
    <s v="รพช.F2 P&lt;=30,000"/>
    <n v="2.39"/>
    <n v="2.29"/>
    <n v="0.84"/>
    <n v="30764413.079999998"/>
    <n v="7871507.1399999997"/>
    <n v="0"/>
    <n v="0"/>
    <n v="0"/>
    <s v=""/>
    <x v="0"/>
    <n v="8804792.8699999992"/>
    <n v="-3541283.35"/>
  </r>
  <r>
    <n v="275"/>
    <n v="4"/>
    <s v="อ่างทอง"/>
    <s v="10787"/>
    <s v="วิเศษชัยชาญ,รพช."/>
    <s v="รพช."/>
    <n v="97"/>
    <s v="รพช.F1 P&lt;=50,000"/>
    <n v="4.6399999999999997"/>
    <n v="4.51"/>
    <n v="2.95"/>
    <n v="137973641.25"/>
    <n v="-7723139.0199999996"/>
    <n v="0"/>
    <n v="1"/>
    <n v="0"/>
    <n v="160.69999999999999"/>
    <x v="1"/>
    <n v="5503515.8600000003"/>
    <n v="73799436.900000006"/>
  </r>
  <r>
    <n v="276"/>
    <n v="4"/>
    <s v="อ่างทอง"/>
    <s v="10788"/>
    <s v="สามโก้,รพช."/>
    <s v="รพช."/>
    <n v="36"/>
    <s v="รพช.F3 P&lt;=15,000"/>
    <n v="2.77"/>
    <n v="2.5299999999999998"/>
    <n v="1.99"/>
    <n v="16437141.73"/>
    <n v="-16121947.369999999"/>
    <n v="0"/>
    <n v="1"/>
    <n v="0"/>
    <n v="9.1"/>
    <x v="1"/>
    <n v="-13329269.539999999"/>
    <n v="9141005.0199999996"/>
  </r>
  <r>
    <n v="277"/>
    <n v="5"/>
    <s v="กาญจนบุรี"/>
    <s v="10731"/>
    <s v="พหลพลพยุหเสนา,รพท."/>
    <s v="รพท."/>
    <n v="597"/>
    <s v="รพท.S B&gt;400"/>
    <n v="10.029999999999999"/>
    <n v="9.5500000000000007"/>
    <n v="4.16"/>
    <n v="1268616763.8699999"/>
    <n v="231231966.5"/>
    <n v="0"/>
    <n v="0"/>
    <n v="0"/>
    <s v=""/>
    <x v="0"/>
    <n v="334139584.74000001"/>
    <n v="443606003.23000002"/>
  </r>
  <r>
    <n v="278"/>
    <n v="5"/>
    <s v="กาญจนบุรี"/>
    <s v="10732"/>
    <s v="มะการักษ์,รพท."/>
    <s v="รพท."/>
    <n v="280"/>
    <s v="รพท.M1 B&gt;200"/>
    <n v="6.74"/>
    <n v="6.54"/>
    <n v="3.92"/>
    <n v="628489753.30999994"/>
    <n v="63357664.18"/>
    <n v="0"/>
    <n v="0"/>
    <n v="0"/>
    <s v=""/>
    <x v="0"/>
    <n v="82507146.400000006"/>
    <n v="319803456.67000002"/>
  </r>
  <r>
    <n v="279"/>
    <n v="5"/>
    <s v="กาญจนบุรี"/>
    <s v="11278"/>
    <s v="ไทรโยค,รพช."/>
    <s v="รพช."/>
    <n v="58"/>
    <s v="รพช.F2 P&lt;=30,000"/>
    <n v="14.85"/>
    <n v="14.12"/>
    <n v="8.7899999999999991"/>
    <n v="92108154.769999996"/>
    <n v="8627340.3599999994"/>
    <n v="0"/>
    <n v="0"/>
    <n v="0"/>
    <s v=""/>
    <x v="0"/>
    <n v="13498375.99"/>
    <n v="51827542.380000003"/>
  </r>
  <r>
    <n v="280"/>
    <n v="5"/>
    <s v="กาญจนบุรี"/>
    <s v="11279"/>
    <s v="สมเด็จพระปิยมหาราชรมณียเขต,รพช."/>
    <s v="รพช."/>
    <n v="30"/>
    <s v="รพช.F2 P&lt;=30,000"/>
    <n v="4.8899999999999997"/>
    <n v="4.5999999999999996"/>
    <n v="2.42"/>
    <n v="27588109.93"/>
    <n v="-1548362.46"/>
    <n v="0"/>
    <n v="1"/>
    <n v="0"/>
    <n v="160.30000000000001"/>
    <x v="1"/>
    <n v="1395458.23"/>
    <n v="10044942.199999999"/>
  </r>
  <r>
    <n v="281"/>
    <n v="5"/>
    <s v="กาญจนบุรี"/>
    <s v="11280"/>
    <s v="บ่อพลอย,รพช."/>
    <s v="รพช."/>
    <n v="60"/>
    <s v="รพช.F1 P&lt;=50,000"/>
    <n v="4.17"/>
    <n v="3.94"/>
    <n v="1.42"/>
    <n v="72752383.75"/>
    <n v="12588361.630000001"/>
    <n v="0"/>
    <n v="0"/>
    <n v="0"/>
    <s v=""/>
    <x v="0"/>
    <n v="17339935.48"/>
    <n v="9723194.9299999997"/>
  </r>
  <r>
    <n v="282"/>
    <n v="5"/>
    <s v="กาญจนบุรี"/>
    <s v="11281"/>
    <s v="ท่ากระดาน,รพช."/>
    <s v="รพช."/>
    <n v="32"/>
    <s v="รพช.F2 P&lt;=30,000"/>
    <n v="3.6"/>
    <n v="3.41"/>
    <n v="1.44"/>
    <n v="14739306.24"/>
    <n v="495208.26"/>
    <n v="0"/>
    <n v="0"/>
    <n v="0"/>
    <s v=""/>
    <x v="0"/>
    <n v="3104389.11"/>
    <n v="2479139.64"/>
  </r>
  <r>
    <n v="283"/>
    <n v="5"/>
    <s v="กาญจนบุรี"/>
    <s v="11282"/>
    <s v="สมเด็จพระสังฆราชองค์ที่๑๙,รพช."/>
    <s v="รพช."/>
    <n v="141"/>
    <s v="รพช.M2 B&gt;100"/>
    <n v="2.5099999999999998"/>
    <n v="2.2799999999999998"/>
    <n v="0.32"/>
    <n v="107410740.84"/>
    <n v="71041939.040000007"/>
    <n v="1"/>
    <n v="0"/>
    <n v="0"/>
    <s v=""/>
    <x v="1"/>
    <n v="95495515.040000007"/>
    <n v="-48186861.469999999"/>
  </r>
  <r>
    <n v="284"/>
    <n v="5"/>
    <s v="กาญจนบุรี"/>
    <s v="11283"/>
    <s v="ทองผาภูมิ,รพช."/>
    <s v="รพช."/>
    <n v="95"/>
    <s v="รพช.M2 B&lt;=100"/>
    <n v="5.04"/>
    <n v="4.6500000000000004"/>
    <n v="1.72"/>
    <n v="97273709.870000005"/>
    <n v="19873133.109999999"/>
    <n v="0"/>
    <n v="0"/>
    <n v="0"/>
    <s v=""/>
    <x v="0"/>
    <n v="34343409.759999998"/>
    <n v="17291161.870000001"/>
  </r>
  <r>
    <n v="285"/>
    <n v="5"/>
    <s v="กาญจนบุรี"/>
    <s v="11284"/>
    <s v="สังขละบุรี,รพช."/>
    <s v="รพช."/>
    <n v="61"/>
    <s v="รพช.F1 P&lt;=50,000"/>
    <n v="4.18"/>
    <n v="3.68"/>
    <n v="2.4900000000000002"/>
    <n v="34903110.5"/>
    <n v="2597521.16"/>
    <n v="0"/>
    <n v="0"/>
    <n v="0"/>
    <s v=""/>
    <x v="0"/>
    <n v="6828107.1299999999"/>
    <n v="16376548.85"/>
  </r>
  <r>
    <n v="286"/>
    <n v="5"/>
    <s v="กาญจนบุรี"/>
    <s v="11285"/>
    <s v="เจ้าคุณไพบูลย์พนมทวน,รพช."/>
    <s v="รพช."/>
    <n v="59"/>
    <s v="รพช.F2 P30,000-60,000"/>
    <n v="3.81"/>
    <n v="3.5"/>
    <n v="0.92"/>
    <n v="46038055.170000002"/>
    <n v="19770503.850000001"/>
    <n v="0"/>
    <n v="0"/>
    <n v="0"/>
    <s v=""/>
    <x v="0"/>
    <n v="23764531.199999999"/>
    <n v="-1243007.76"/>
  </r>
  <r>
    <n v="287"/>
    <n v="5"/>
    <s v="กาญจนบุรี"/>
    <s v="11286"/>
    <s v="เลาขวัญ,รพช."/>
    <s v="รพช."/>
    <n v="54"/>
    <s v="รพช.F2 P30,000-60,000"/>
    <n v="10.35"/>
    <n v="9.7200000000000006"/>
    <n v="2.58"/>
    <n v="106218081.17"/>
    <n v="32457455.870000001"/>
    <n v="0"/>
    <n v="0"/>
    <n v="0"/>
    <s v=""/>
    <x v="0"/>
    <n v="37146210.049999997"/>
    <n v="17996535.32"/>
  </r>
  <r>
    <n v="288"/>
    <n v="5"/>
    <s v="กาญจนบุรี"/>
    <s v="11287"/>
    <s v="ด่านมะขามเตี้ย,รพช."/>
    <s v="รพช."/>
    <n v="56"/>
    <s v="รพช.F2 P&lt;=30,000"/>
    <n v="8.59"/>
    <n v="7.87"/>
    <n v="3.14"/>
    <n v="57439602.799999997"/>
    <n v="8346453.1699999999"/>
    <n v="0"/>
    <n v="0"/>
    <n v="0"/>
    <s v=""/>
    <x v="0"/>
    <n v="15035924.279999999"/>
    <n v="16169593.1"/>
  </r>
  <r>
    <n v="289"/>
    <n v="5"/>
    <s v="กาญจนบุรี"/>
    <s v="11288"/>
    <s v="สถานพระบารมี,รพช."/>
    <s v="รพช."/>
    <n v="30"/>
    <s v="รพช.F2 P&lt;=30,000"/>
    <n v="1.9"/>
    <n v="1.7"/>
    <n v="1.31"/>
    <n v="8824947.1600000001"/>
    <n v="-879992.12"/>
    <n v="0"/>
    <n v="1"/>
    <n v="0"/>
    <n v="90.2"/>
    <x v="1"/>
    <n v="902848.74"/>
    <n v="3007065.75"/>
  </r>
  <r>
    <n v="290"/>
    <n v="5"/>
    <s v="กาญจนบุรี"/>
    <s v="14136"/>
    <s v="ศุกร์ศิริศรีสวัสดิ์,รพช."/>
    <s v="รพช."/>
    <n v="10"/>
    <s v="รพช.F3 P&lt;=15,000"/>
    <n v="4.87"/>
    <n v="4.3600000000000003"/>
    <n v="3.28"/>
    <n v="9194702.9499999993"/>
    <n v="-1748070.32"/>
    <n v="0"/>
    <n v="1"/>
    <n v="0"/>
    <n v="47.3"/>
    <x v="1"/>
    <n v="-390764.41"/>
    <n v="5412893.8700000001"/>
  </r>
  <r>
    <n v="291"/>
    <n v="5"/>
    <s v="กาญจนบุรี"/>
    <s v="21948"/>
    <s v="ห้วยกระเจาเฉลิมพระเกียรติ ๘๐ พรรษา,รพช."/>
    <s v="รพช."/>
    <n v="30"/>
    <s v="รพช.F2 P&lt;=30,000"/>
    <n v="5.43"/>
    <n v="5.13"/>
    <n v="1.62"/>
    <n v="57086622.68"/>
    <n v="13378482.93"/>
    <n v="0"/>
    <n v="0"/>
    <n v="0"/>
    <s v=""/>
    <x v="0"/>
    <n v="17064535.120000001"/>
    <n v="8032871.7400000002"/>
  </r>
  <r>
    <n v="292"/>
    <n v="5"/>
    <s v="กาญจนบุรี"/>
    <s v="41701"/>
    <s v="หนองปรือ,รพช."/>
    <s v="รพช."/>
    <n v="30"/>
    <s v="รพช.F3 P15,000-25,000"/>
    <n v="1.87"/>
    <n v="1.75"/>
    <n v="0.73"/>
    <n v="13069418.85"/>
    <n v="215248.99"/>
    <n v="1"/>
    <n v="0"/>
    <n v="0"/>
    <s v=""/>
    <x v="1"/>
    <n v="5603715.7999999998"/>
    <n v="-4075522.63"/>
  </r>
  <r>
    <n v="293"/>
    <n v="5"/>
    <s v="นครปฐม"/>
    <s v="10679"/>
    <s v="นครปฐม,รพศ."/>
    <s v="รพศ."/>
    <n v="860"/>
    <s v="รพศ.A B&gt;700to1000"/>
    <n v="3.16"/>
    <n v="2.95"/>
    <n v="1.74"/>
    <n v="1588918832.1600001"/>
    <n v="331991532.81999999"/>
    <n v="0"/>
    <n v="0"/>
    <n v="0"/>
    <s v=""/>
    <x v="0"/>
    <n v="381719704.88"/>
    <n v="548131853.62"/>
  </r>
  <r>
    <n v="294"/>
    <n v="5"/>
    <s v="นครปฐม"/>
    <s v="11297"/>
    <s v="กำแพงแสน,รพช."/>
    <s v="รพช."/>
    <n v="120"/>
    <s v="รพช.M2 B&gt;100"/>
    <n v="3.06"/>
    <n v="2.86"/>
    <n v="1.25"/>
    <n v="112547293.78"/>
    <n v="32491337.640000001"/>
    <n v="0"/>
    <n v="0"/>
    <n v="0"/>
    <s v=""/>
    <x v="0"/>
    <n v="42975097.799999997"/>
    <n v="13859852.43"/>
  </r>
  <r>
    <n v="295"/>
    <n v="5"/>
    <s v="นครปฐม"/>
    <s v="11298"/>
    <s v="นครชัยศรี,รพช."/>
    <s v="รพช."/>
    <n v="60"/>
    <s v="รพช.F2 P30,000-60,000"/>
    <n v="6.24"/>
    <n v="5.95"/>
    <n v="2.74"/>
    <n v="80238115.349999994"/>
    <n v="21831345.370000001"/>
    <n v="0"/>
    <n v="0"/>
    <n v="0"/>
    <s v=""/>
    <x v="0"/>
    <n v="28534253.98"/>
    <n v="26693030.449999999"/>
  </r>
  <r>
    <n v="296"/>
    <n v="5"/>
    <s v="นครปฐม"/>
    <s v="11299"/>
    <s v="ห้วยพลู,รพช."/>
    <s v="รพช."/>
    <n v="60"/>
    <s v="รพช.F2 P30,000-60,000"/>
    <n v="4.0199999999999996"/>
    <n v="3.87"/>
    <n v="2.83"/>
    <n v="78929519.819999993"/>
    <n v="-9785925.5099999998"/>
    <n v="0"/>
    <n v="1"/>
    <n v="0"/>
    <n v="72.5"/>
    <x v="1"/>
    <n v="-4243291.07"/>
    <n v="47863867.009999998"/>
  </r>
  <r>
    <n v="297"/>
    <n v="5"/>
    <s v="นครปฐม"/>
    <s v="11300"/>
    <s v="ดอนตูม,รพช."/>
    <s v="รพช."/>
    <n v="38"/>
    <s v="รพช.F2 P30,000-60,000"/>
    <n v="19.2"/>
    <n v="18.71"/>
    <n v="14.68"/>
    <n v="208929103.02000001"/>
    <n v="24687798.52"/>
    <n v="0"/>
    <n v="0"/>
    <n v="0"/>
    <s v=""/>
    <x v="0"/>
    <n v="36070759.609999999"/>
    <n v="157015811.77000001"/>
  </r>
  <r>
    <n v="298"/>
    <n v="5"/>
    <s v="นครปฐม"/>
    <s v="11301"/>
    <s v="บางเลน,รพช."/>
    <s v="รพช."/>
    <n v="79"/>
    <s v="รพช.F1 P&lt;=50,000"/>
    <n v="10.050000000000001"/>
    <n v="9.48"/>
    <n v="6.29"/>
    <n v="136092959.97999999"/>
    <n v="9011438.9000000004"/>
    <n v="0"/>
    <n v="0"/>
    <n v="0"/>
    <s v=""/>
    <x v="0"/>
    <n v="17582312.940000001"/>
    <n v="79467460.599999994"/>
  </r>
  <r>
    <n v="299"/>
    <n v="5"/>
    <s v="นครปฐม"/>
    <s v="11302"/>
    <s v="สามพราน,รพช."/>
    <s v="รพช."/>
    <n v="136"/>
    <s v="รพช.M2 B&gt;100"/>
    <n v="2.0299999999999998"/>
    <n v="1.86"/>
    <n v="0.39"/>
    <n v="94361177.450000003"/>
    <n v="84749536.349999994"/>
    <n v="1"/>
    <n v="0"/>
    <n v="0"/>
    <s v=""/>
    <x v="1"/>
    <n v="103049067.72"/>
    <n v="-55951860.969999999"/>
  </r>
  <r>
    <n v="300"/>
    <n v="5"/>
    <s v="นครปฐม"/>
    <s v="11303"/>
    <s v="พุทธมณฑล,รพช."/>
    <s v="รพช."/>
    <n v="34"/>
    <s v="รพช.F2 P&lt;=30,000"/>
    <n v="18.079999999999998"/>
    <n v="17.5"/>
    <n v="13.43"/>
    <n v="127075312.01000001"/>
    <n v="-16340585.119999999"/>
    <n v="0"/>
    <n v="1"/>
    <n v="0"/>
    <n v="69.900000000000006"/>
    <x v="1"/>
    <n v="-10667639.470000001"/>
    <n v="92494618.209999993"/>
  </r>
  <r>
    <n v="301"/>
    <n v="5"/>
    <s v="นครปฐม"/>
    <s v="13819"/>
    <s v="หลวงพ่อเปิ่น,รพช."/>
    <s v="รพช."/>
    <n v="32"/>
    <s v="รพช.F2 P&lt;=30,000"/>
    <n v="20.83"/>
    <n v="20.239999999999998"/>
    <n v="15.74"/>
    <n v="117230719.23"/>
    <n v="13696532.35"/>
    <n v="0"/>
    <n v="0"/>
    <n v="0"/>
    <s v=""/>
    <x v="0"/>
    <n v="16075903.890000001"/>
    <n v="87170865.310000002"/>
  </r>
  <r>
    <n v="302"/>
    <n v="5"/>
    <s v="ประจวบคีรีขันธ์"/>
    <s v="10737"/>
    <s v="ประจวบคีรีขันธ์,รพท."/>
    <s v="รพท."/>
    <n v="278"/>
    <s v="รพท.S B&lt;=400"/>
    <n v="2.08"/>
    <n v="1.92"/>
    <n v="0.39"/>
    <n v="189251416.97999999"/>
    <n v="34137585.259999998"/>
    <n v="1"/>
    <n v="0"/>
    <n v="0"/>
    <s v=""/>
    <x v="1"/>
    <n v="83215013.200000003"/>
    <n v="-107130964.95"/>
  </r>
  <r>
    <n v="303"/>
    <n v="5"/>
    <s v="ประจวบคีรีขันธ์"/>
    <s v="11315"/>
    <s v="กุยบุรี,รพช."/>
    <s v="รพช."/>
    <n v="30"/>
    <s v="รพช.F2 P30,000-60,000"/>
    <n v="3.71"/>
    <n v="3.58"/>
    <n v="2.66"/>
    <n v="59117837.640000001"/>
    <n v="-2022056.13"/>
    <n v="0"/>
    <n v="1"/>
    <n v="0"/>
    <n v="263.10000000000002"/>
    <x v="1"/>
    <n v="505789.12"/>
    <n v="36232015.979999997"/>
  </r>
  <r>
    <n v="304"/>
    <n v="5"/>
    <s v="ประจวบคีรีขันธ์"/>
    <s v="11316"/>
    <s v="ทับสะแก,รพช."/>
    <s v="รพช."/>
    <n v="60"/>
    <s v="รพช.F2 P30,000-60,000"/>
    <n v="4.9800000000000004"/>
    <n v="4.6500000000000004"/>
    <n v="2.1"/>
    <n v="62271709.700000003"/>
    <n v="9076002.4499999993"/>
    <n v="0"/>
    <n v="0"/>
    <n v="0"/>
    <s v=""/>
    <x v="0"/>
    <n v="10958058.859999999"/>
    <n v="17122231.41"/>
  </r>
  <r>
    <n v="305"/>
    <n v="5"/>
    <s v="ประจวบคีรีขันธ์"/>
    <s v="11317"/>
    <s v="บางสะพาน,รพท."/>
    <s v="รพท."/>
    <n v="156"/>
    <s v="รพท.M1 B&gt;200"/>
    <n v="4.62"/>
    <n v="4.3099999999999996"/>
    <n v="1.49"/>
    <n v="183211742.44"/>
    <n v="29517675"/>
    <n v="0"/>
    <n v="0"/>
    <n v="0"/>
    <s v=""/>
    <x v="0"/>
    <n v="62981132.530000001"/>
    <n v="24571344.870000001"/>
  </r>
  <r>
    <n v="306"/>
    <n v="5"/>
    <s v="ประจวบคีรีขันธ์"/>
    <s v="11318"/>
    <s v="บางสะพานน้อย,รพช."/>
    <s v="รพช."/>
    <n v="30"/>
    <s v="รพช.F2 P&lt;=30,000"/>
    <n v="2.16"/>
    <n v="1.91"/>
    <n v="0.92"/>
    <n v="26879023.870000001"/>
    <n v="4530528.47"/>
    <n v="0"/>
    <n v="0"/>
    <n v="0"/>
    <s v=""/>
    <x v="0"/>
    <n v="7604856.5800000001"/>
    <n v="-1938375.94"/>
  </r>
  <r>
    <n v="307"/>
    <n v="5"/>
    <s v="ประจวบคีรีขันธ์"/>
    <s v="11319"/>
    <s v="ปราณบุรี,รพช."/>
    <s v="รพช."/>
    <n v="60"/>
    <s v="รพช.F1 P&lt;=50,000"/>
    <n v="4.95"/>
    <n v="4.59"/>
    <n v="3.9"/>
    <n v="108829169.28"/>
    <n v="-24207756.850000001"/>
    <n v="0"/>
    <n v="1"/>
    <n v="0"/>
    <n v="40.4"/>
    <x v="1"/>
    <n v="-16816832.82"/>
    <n v="79856979.959999993"/>
  </r>
  <r>
    <n v="308"/>
    <n v="5"/>
    <s v="ประจวบคีรีขันธ์"/>
    <s v="11320"/>
    <s v="หัวหิน,รพท."/>
    <s v="รพท."/>
    <n v="446"/>
    <s v="รพท.S B&gt;400"/>
    <n v="6.36"/>
    <n v="5.78"/>
    <n v="3.35"/>
    <n v="967984304.54999995"/>
    <n v="176593752.16"/>
    <n v="0"/>
    <n v="0"/>
    <n v="0"/>
    <s v=""/>
    <x v="0"/>
    <n v="237854812.86000001"/>
    <n v="424566168.63"/>
  </r>
  <r>
    <n v="309"/>
    <n v="5"/>
    <s v="ประจวบคีรีขันธ์"/>
    <s v="11321"/>
    <s v="สามร้อยยอด,รพช."/>
    <s v="รพช."/>
    <n v="90"/>
    <s v="รพช.F1 P&lt;=50,000"/>
    <n v="17.04"/>
    <n v="16.559999999999999"/>
    <n v="12.72"/>
    <n v="220179712.08000001"/>
    <n v="16760604.33"/>
    <n v="0"/>
    <n v="0"/>
    <n v="0"/>
    <s v=""/>
    <x v="0"/>
    <n v="21162729.539999999"/>
    <n v="160874650.19999999"/>
  </r>
  <r>
    <n v="310"/>
    <n v="5"/>
    <s v="เพชรบุรี"/>
    <s v="10736"/>
    <s v="พระจอมเกล้า,รพท."/>
    <s v="รพท."/>
    <n v="463"/>
    <s v="รพท.S B&gt;400"/>
    <n v="4.74"/>
    <n v="4.54"/>
    <n v="3.07"/>
    <n v="857607196.52999997"/>
    <n v="74564493.109999999"/>
    <n v="0"/>
    <n v="0"/>
    <n v="0"/>
    <s v=""/>
    <x v="0"/>
    <n v="133084194.91"/>
    <n v="478904140.99000001"/>
  </r>
  <r>
    <n v="311"/>
    <n v="5"/>
    <s v="เพชรบุรี"/>
    <s v="11308"/>
    <s v="เขาย้อย,รพช."/>
    <s v="รพช."/>
    <n v="33"/>
    <s v="รพช.F1 P&lt;=50,000"/>
    <n v="9.24"/>
    <n v="8.9"/>
    <n v="8.1199999999999992"/>
    <n v="113118174.65000001"/>
    <n v="-18762228.170000002"/>
    <n v="0"/>
    <n v="1"/>
    <n v="0"/>
    <n v="54.2"/>
    <x v="1"/>
    <n v="-15133625.189999999"/>
    <n v="97672400.390000001"/>
  </r>
  <r>
    <n v="312"/>
    <n v="5"/>
    <s v="เพชรบุรี"/>
    <s v="11309"/>
    <s v="หนองหญ้าปล้อง,รพช."/>
    <s v="รพช."/>
    <n v="30"/>
    <s v="รพช.F2 P&lt;=30,000"/>
    <n v="8.7899999999999991"/>
    <n v="8.42"/>
    <n v="7.14"/>
    <n v="61050465.75"/>
    <n v="-11969063.029999999"/>
    <n v="0"/>
    <n v="1"/>
    <n v="0"/>
    <n v="45.9"/>
    <x v="1"/>
    <n v="-11683812.84"/>
    <n v="48134189.030000001"/>
  </r>
  <r>
    <n v="313"/>
    <n v="5"/>
    <s v="เพชรบุรี"/>
    <s v="11310"/>
    <s v="ชะอำ,รพช."/>
    <s v="รพช."/>
    <n v="90"/>
    <s v="รพช.M2 B&lt;=100"/>
    <n v="3.94"/>
    <n v="3.72"/>
    <n v="2.33"/>
    <n v="133093970.45999999"/>
    <n v="-7212527.6900000004"/>
    <n v="0"/>
    <n v="1"/>
    <n v="0"/>
    <n v="166"/>
    <x v="1"/>
    <n v="1621857.23"/>
    <n v="60171972.609999999"/>
  </r>
  <r>
    <n v="314"/>
    <n v="5"/>
    <s v="เพชรบุรี"/>
    <s v="11311"/>
    <s v="ท่ายาง,รพช."/>
    <s v="รพช."/>
    <n v="78"/>
    <s v="รพช.M2 B&lt;=100"/>
    <n v="6.74"/>
    <n v="6.46"/>
    <n v="3.74"/>
    <n v="157420048.36000001"/>
    <n v="23510014.07"/>
    <n v="0"/>
    <n v="0"/>
    <n v="0"/>
    <s v=""/>
    <x v="0"/>
    <n v="32268425.48"/>
    <n v="75160815.099999994"/>
  </r>
  <r>
    <n v="315"/>
    <n v="5"/>
    <s v="เพชรบุรี"/>
    <s v="11312"/>
    <s v="บ้านลาด,รพช."/>
    <s v="รพช."/>
    <n v="32"/>
    <s v="รพช.F2 P30,000-60,000"/>
    <n v="7.86"/>
    <n v="7.62"/>
    <n v="5.38"/>
    <n v="124594993.3"/>
    <n v="952602.52"/>
    <n v="0"/>
    <n v="0"/>
    <n v="0"/>
    <s v=""/>
    <x v="0"/>
    <n v="3551745.19"/>
    <n v="79544196.810000002"/>
  </r>
  <r>
    <n v="316"/>
    <n v="5"/>
    <s v="เพชรบุรี"/>
    <s v="11313"/>
    <s v="บ้านแหลม,รพช."/>
    <s v="รพช."/>
    <n v="37"/>
    <s v="รพช.F2 P30,000-60,000"/>
    <n v="6.74"/>
    <n v="6.49"/>
    <n v="5.64"/>
    <n v="92203612.329999998"/>
    <n v="-5716002.3600000003"/>
    <n v="0"/>
    <n v="1"/>
    <n v="0"/>
    <n v="145.1"/>
    <x v="1"/>
    <n v="-1281357.6000000001"/>
    <n v="74448047.650000006"/>
  </r>
  <r>
    <n v="317"/>
    <n v="5"/>
    <s v="เพชรบุรี"/>
    <s v="11314"/>
    <s v="แก่งกระจาน,รพช."/>
    <s v="รพช."/>
    <n v="66"/>
    <s v="รพช.F2 P&lt;=30,000"/>
    <n v="8.4700000000000006"/>
    <n v="8.18"/>
    <n v="5.39"/>
    <n v="99065381.879999995"/>
    <n v="-3052565.74"/>
    <n v="0"/>
    <n v="1"/>
    <n v="0"/>
    <n v="292"/>
    <x v="1"/>
    <n v="1801948.9"/>
    <n v="58129670.909999996"/>
  </r>
  <r>
    <n v="318"/>
    <n v="5"/>
    <s v="ราชบุรี"/>
    <s v="10677"/>
    <s v="ราชบุรี,รพศ."/>
    <s v="รพศ."/>
    <n v="855"/>
    <s v="รพศ.A B&gt;700to1000"/>
    <n v="5.22"/>
    <n v="4.76"/>
    <n v="2.91"/>
    <n v="1608022194.04"/>
    <n v="692491.83"/>
    <n v="0"/>
    <n v="0"/>
    <n v="0"/>
    <s v=""/>
    <x v="0"/>
    <n v="40273750.590000004"/>
    <n v="740921661.26999998"/>
  </r>
  <r>
    <n v="319"/>
    <n v="5"/>
    <s v="ราชบุรี"/>
    <s v="10728"/>
    <s v="ดำเนินสะดวก,รพท."/>
    <s v="รพท."/>
    <n v="272"/>
    <s v="รพท.M1 B&gt;200"/>
    <n v="8.23"/>
    <n v="7.93"/>
    <n v="2.75"/>
    <n v="240054622.02000001"/>
    <n v="33989020.899999999"/>
    <n v="0"/>
    <n v="0"/>
    <n v="0"/>
    <s v=""/>
    <x v="0"/>
    <n v="54343048.189999998"/>
    <n v="57978285.590000004"/>
  </r>
  <r>
    <n v="320"/>
    <n v="5"/>
    <s v="ราชบุรี"/>
    <s v="10729"/>
    <s v="บ้านโป่ง,รพท."/>
    <s v="รพท."/>
    <n v="353"/>
    <s v="รพท.S B&lt;=400"/>
    <n v="10.59"/>
    <n v="10.11"/>
    <n v="7.42"/>
    <n v="847452351.54999995"/>
    <n v="230451756.09999999"/>
    <n v="0"/>
    <n v="0"/>
    <n v="0"/>
    <s v=""/>
    <x v="0"/>
    <n v="238562405.25999999"/>
    <n v="567175411.69000006"/>
  </r>
  <r>
    <n v="321"/>
    <n v="5"/>
    <s v="ราชบุรี"/>
    <s v="10730"/>
    <s v="โพธาราม,รพท."/>
    <s v="รพท."/>
    <n v="340"/>
    <s v="รพท.M1 B&gt;200"/>
    <n v="6.48"/>
    <n v="6.19"/>
    <n v="4.47"/>
    <n v="584540472.16999996"/>
    <n v="100975907.92"/>
    <n v="0"/>
    <n v="0"/>
    <n v="0"/>
    <s v=""/>
    <x v="0"/>
    <n v="123977266.95999999"/>
    <n v="369862902.31"/>
  </r>
  <r>
    <n v="322"/>
    <n v="5"/>
    <s v="ราชบุรี"/>
    <s v="11273"/>
    <s v="สวนผึ้ง,รพช."/>
    <s v="รพช."/>
    <n v="60"/>
    <s v="รพช.F2 P&lt;=30,000"/>
    <n v="4.38"/>
    <n v="4.17"/>
    <n v="2.2799999999999998"/>
    <n v="75657079.829999998"/>
    <n v="-230586.61"/>
    <n v="0"/>
    <n v="1"/>
    <n v="0"/>
    <n v="2952.9"/>
    <x v="1"/>
    <n v="8219450.8899999997"/>
    <n v="28658628.890000001"/>
  </r>
  <r>
    <n v="323"/>
    <n v="5"/>
    <s v="ราชบุรี"/>
    <s v="11274"/>
    <s v="บางแพ,รพช."/>
    <s v="รพช."/>
    <n v="48"/>
    <s v="รพช.F1 P&lt;=50,000"/>
    <n v="2.06"/>
    <n v="1.95"/>
    <n v="1.0900000000000001"/>
    <n v="26632670.98"/>
    <n v="1413564.63"/>
    <n v="0"/>
    <n v="0"/>
    <n v="0"/>
    <s v=""/>
    <x v="0"/>
    <n v="6422627.9100000001"/>
    <n v="2176797.19"/>
  </r>
  <r>
    <n v="324"/>
    <n v="5"/>
    <s v="ราชบุรี"/>
    <s v="11275"/>
    <s v="เจ็ดเสมียน,รพช."/>
    <s v="รพช."/>
    <n v="30"/>
    <s v="รพช.F2 P&lt;=30,000"/>
    <n v="4.5199999999999996"/>
    <n v="4.16"/>
    <n v="1.93"/>
    <n v="23927531.84"/>
    <n v="2800037.37"/>
    <n v="0"/>
    <n v="0"/>
    <n v="0"/>
    <s v=""/>
    <x v="0"/>
    <n v="5442805.2400000002"/>
    <n v="5906001.4900000002"/>
  </r>
  <r>
    <n v="325"/>
    <n v="5"/>
    <s v="ราชบุรี"/>
    <s v="11276"/>
    <s v="ปากท่อ,รพช."/>
    <s v="รพช."/>
    <n v="60"/>
    <s v="รพช.F2 P30,000-60,000"/>
    <n v="3.44"/>
    <n v="3.31"/>
    <n v="2.44"/>
    <n v="71759115.510000005"/>
    <n v="-3781931.06"/>
    <n v="0"/>
    <n v="1"/>
    <n v="0"/>
    <n v="170.7"/>
    <x v="1"/>
    <n v="118321.06"/>
    <n v="42375588.229999997"/>
  </r>
  <r>
    <n v="326"/>
    <n v="5"/>
    <s v="ราชบุรี"/>
    <s v="11277"/>
    <s v="วัดเพลง,รพช."/>
    <s v="รพช."/>
    <n v="38"/>
    <s v="รพช.F2 P&lt;=30,000"/>
    <n v="2.27"/>
    <n v="1.97"/>
    <n v="0.68"/>
    <n v="13166644.039999999"/>
    <n v="-2516098.96"/>
    <n v="1"/>
    <n v="1"/>
    <n v="0"/>
    <n v="47"/>
    <x v="4"/>
    <n v="-133938.94"/>
    <n v="-3286140.34"/>
  </r>
  <r>
    <n v="327"/>
    <n v="5"/>
    <s v="ราชบุรี"/>
    <s v="11458"/>
    <s v="สมเด็จพระยุพราชจอมบึง,รพช."/>
    <s v="รพช."/>
    <n v="60"/>
    <s v="รพช.M2 B&lt;=100"/>
    <n v="2.87"/>
    <n v="2.69"/>
    <n v="0.59"/>
    <n v="66901076.210000001"/>
    <n v="18889389.329999998"/>
    <n v="1"/>
    <n v="0"/>
    <n v="0"/>
    <s v=""/>
    <x v="1"/>
    <n v="20666928.16"/>
    <n v="-14665634.16"/>
  </r>
  <r>
    <n v="328"/>
    <n v="5"/>
    <s v="ราชบุรี"/>
    <s v="28858"/>
    <s v="บ้านคา,รพช."/>
    <s v="รพช."/>
    <n v="30"/>
    <s v="รพช.F3 P15,000-25,000"/>
    <n v="2.93"/>
    <n v="2.7"/>
    <n v="1.42"/>
    <n v="23845748.109999999"/>
    <n v="-2993556.81"/>
    <n v="0"/>
    <n v="1"/>
    <n v="0"/>
    <n v="71.599999999999994"/>
    <x v="1"/>
    <n v="-2770719.69"/>
    <n v="5211247.45"/>
  </r>
  <r>
    <n v="329"/>
    <n v="5"/>
    <s v="สมุทรสงคราม"/>
    <s v="10735"/>
    <s v="สมเด็จพระพุทธเลิศหล้า,รพท."/>
    <s v="รพท."/>
    <n v="282"/>
    <s v="รพท.S B&lt;=400"/>
    <n v="4.6100000000000003"/>
    <n v="4.1100000000000003"/>
    <n v="1.77"/>
    <n v="270683259.13"/>
    <n v="-12689951.76"/>
    <n v="0"/>
    <n v="1"/>
    <n v="0"/>
    <n v="191.9"/>
    <x v="1"/>
    <n v="30748584.710000001"/>
    <n v="57824151.149999999"/>
  </r>
  <r>
    <n v="330"/>
    <n v="5"/>
    <s v="สมุทรสงคราม"/>
    <s v="11306"/>
    <s v="นภาลัย,รพช."/>
    <s v="รพช."/>
    <n v="90"/>
    <s v="รพช.F1 P&lt;=50,000"/>
    <n v="13.6"/>
    <n v="13.04"/>
    <n v="10.9"/>
    <n v="113263555.59"/>
    <n v="2649952.7599999998"/>
    <n v="0"/>
    <n v="0"/>
    <n v="0"/>
    <s v=""/>
    <x v="0"/>
    <n v="11381343.99"/>
    <n v="89011973.159999996"/>
  </r>
  <r>
    <n v="331"/>
    <n v="5"/>
    <s v="สมุทรสงคราม"/>
    <s v="11307"/>
    <s v="อัมพวา,รพช."/>
    <s v="รพช."/>
    <n v="33"/>
    <s v="รพช.F2 P30,000-60,000"/>
    <n v="10.42"/>
    <n v="9.9600000000000009"/>
    <n v="8.36"/>
    <n v="70909118.329999998"/>
    <n v="560649.36"/>
    <n v="0"/>
    <n v="0"/>
    <n v="0"/>
    <s v=""/>
    <x v="0"/>
    <n v="4543711.25"/>
    <n v="55362762.119999997"/>
  </r>
  <r>
    <n v="332"/>
    <n v="5"/>
    <s v="สมุทรสาคร"/>
    <s v="10734"/>
    <s v="สมุทรสาคร,รพศ."/>
    <s v="รพศ."/>
    <n v="693"/>
    <s v="รพศ.A B&lt;=700"/>
    <n v="8.59"/>
    <n v="8.43"/>
    <n v="6.57"/>
    <n v="2629627598.3400002"/>
    <n v="152266902.02000001"/>
    <n v="0"/>
    <n v="0"/>
    <n v="0"/>
    <s v=""/>
    <x v="0"/>
    <n v="179268153.09"/>
    <n v="1930897088.0699999"/>
  </r>
  <r>
    <n v="333"/>
    <n v="5"/>
    <s v="สมุทรสาคร"/>
    <s v="11304"/>
    <s v="กระทุ่มแบน,รพท."/>
    <s v="รพท."/>
    <n v="300"/>
    <s v="รพท.S B&lt;=400"/>
    <n v="6.51"/>
    <n v="6.38"/>
    <n v="4.03"/>
    <n v="795283594.62"/>
    <n v="127463428.08"/>
    <n v="0"/>
    <n v="0"/>
    <n v="0"/>
    <s v=""/>
    <x v="0"/>
    <n v="183311722.59999999"/>
    <n v="437253088.13"/>
  </r>
  <r>
    <n v="334"/>
    <n v="5"/>
    <s v="สุพรรณบุรี"/>
    <s v="10678"/>
    <s v="เจ้าพระยายมราช,รพศ."/>
    <s v="รพศ."/>
    <n v="738"/>
    <s v="รพศ.A B&gt;700to1000"/>
    <n v="5.03"/>
    <n v="4.76"/>
    <n v="2.83"/>
    <n v="1374060706.6800001"/>
    <n v="143608870.34"/>
    <n v="0"/>
    <n v="0"/>
    <n v="0"/>
    <s v=""/>
    <x v="0"/>
    <n v="281270166.49000001"/>
    <n v="625352271.13"/>
  </r>
  <r>
    <n v="335"/>
    <n v="5"/>
    <s v="สุพรรณบุรี"/>
    <s v="10733"/>
    <s v="สมเด็จพระสังฆราชองค์ที่๑๗,รพท."/>
    <s v="รพท."/>
    <n v="262"/>
    <s v="รพท.M1 B&gt;200"/>
    <n v="9.8000000000000007"/>
    <n v="9.07"/>
    <n v="4.87"/>
    <n v="364938972.93000001"/>
    <n v="94732706.579999998"/>
    <n v="0"/>
    <n v="0"/>
    <n v="0"/>
    <s v=""/>
    <x v="0"/>
    <n v="124523462.90000001"/>
    <n v="160444928.96000001"/>
  </r>
  <r>
    <n v="336"/>
    <n v="5"/>
    <s v="สุพรรณบุรี"/>
    <s v="11289"/>
    <s v="เดิมบางนางบวช,รพช."/>
    <s v="รพช."/>
    <n v="109"/>
    <s v="รพช.F1 P50,000-100,000"/>
    <n v="4.84"/>
    <n v="4.55"/>
    <n v="2"/>
    <n v="109048773.93000001"/>
    <n v="34043829.68"/>
    <n v="0"/>
    <n v="0"/>
    <n v="0"/>
    <s v=""/>
    <x v="0"/>
    <n v="47363827.590000004"/>
    <n v="28379071.350000001"/>
  </r>
  <r>
    <n v="337"/>
    <n v="5"/>
    <s v="สุพรรณบุรี"/>
    <s v="11290"/>
    <s v="ด่านช้าง,รพช."/>
    <s v="รพช."/>
    <n v="111"/>
    <s v="รพช.M2 B&gt;100"/>
    <n v="8.1300000000000008"/>
    <n v="7.75"/>
    <n v="4.7699999999999996"/>
    <n v="220527359.71000001"/>
    <n v="3779235.92"/>
    <n v="0"/>
    <n v="0"/>
    <n v="0"/>
    <s v=""/>
    <x v="0"/>
    <n v="19590153.129999999"/>
    <n v="116795899.91"/>
  </r>
  <r>
    <n v="338"/>
    <n v="5"/>
    <s v="สุพรรณบุรี"/>
    <s v="11291"/>
    <s v="บางปลาม้า,รพช."/>
    <s v="รพช."/>
    <n v="60"/>
    <s v="รพช.F2 P30,000-60,000"/>
    <n v="5.3"/>
    <n v="5.01"/>
    <n v="3.03"/>
    <n v="125650643.78"/>
    <n v="23722785.57"/>
    <n v="0"/>
    <n v="0"/>
    <n v="0"/>
    <s v=""/>
    <x v="0"/>
    <n v="33829547.229999997"/>
    <n v="59231743.450000003"/>
  </r>
  <r>
    <n v="339"/>
    <n v="5"/>
    <s v="สุพรรณบุรี"/>
    <s v="11292"/>
    <s v="ศรีประจันต์,รพช."/>
    <s v="รพช."/>
    <n v="60"/>
    <s v="รพช.F1 P&lt;=50,000"/>
    <n v="10.82"/>
    <n v="10.29"/>
    <n v="7.32"/>
    <n v="196194059.30000001"/>
    <n v="142191800.88"/>
    <n v="0"/>
    <n v="0"/>
    <n v="0"/>
    <s v=""/>
    <x v="0"/>
    <n v="64232019.210000001"/>
    <n v="126301894.66"/>
  </r>
  <r>
    <n v="340"/>
    <n v="5"/>
    <s v="สุพรรณบุรี"/>
    <s v="11293"/>
    <s v="ดอนเจดีย์,รพช."/>
    <s v="รพช."/>
    <n v="60"/>
    <s v="รพช.F2 P30,000-60,000"/>
    <n v="8.8800000000000008"/>
    <n v="8.4499999999999993"/>
    <n v="5.23"/>
    <n v="139279669.31999999"/>
    <n v="17212898.359999999"/>
    <n v="0"/>
    <n v="0"/>
    <n v="0"/>
    <s v=""/>
    <x v="0"/>
    <n v="25934789.960000001"/>
    <n v="74897577.959999993"/>
  </r>
  <r>
    <n v="341"/>
    <n v="5"/>
    <s v="สุพรรณบุรี"/>
    <s v="11294"/>
    <s v="สามชุก,รพช."/>
    <s v="รพช."/>
    <n v="83"/>
    <s v="รพช.F1 P&lt;=50,000"/>
    <n v="11.18"/>
    <n v="10.84"/>
    <n v="8.66"/>
    <n v="292465225.74000001"/>
    <n v="36705526.460000001"/>
    <n v="0"/>
    <n v="0"/>
    <n v="0"/>
    <s v=""/>
    <x v="0"/>
    <n v="48919253.170000002"/>
    <n v="219967864.69999999"/>
  </r>
  <r>
    <n v="342"/>
    <n v="5"/>
    <s v="สุพรรณบุรี"/>
    <s v="11295"/>
    <s v="อู่ทอง,รพช."/>
    <s v="รพช."/>
    <n v="134"/>
    <s v="รพช.M2 B&gt;100"/>
    <n v="3.9"/>
    <n v="3.53"/>
    <n v="1.5"/>
    <n v="168618434.21000001"/>
    <n v="46917722.450000003"/>
    <n v="0"/>
    <n v="0"/>
    <n v="0"/>
    <s v=""/>
    <x v="0"/>
    <n v="57327604.789999999"/>
    <n v="28964067.18"/>
  </r>
  <r>
    <n v="343"/>
    <n v="5"/>
    <s v="สุพรรณบุรี"/>
    <s v="11296"/>
    <s v="หนองหญ้าไซ,รพช."/>
    <s v="รพช."/>
    <n v="60"/>
    <s v="รพช.F2 P&lt;=30,000"/>
    <n v="4.5"/>
    <n v="4.32"/>
    <n v="2.41"/>
    <n v="55949448.5"/>
    <n v="-1018625.66"/>
    <n v="0"/>
    <n v="1"/>
    <n v="0"/>
    <n v="494.3"/>
    <x v="1"/>
    <n v="8571885.5800000001"/>
    <n v="22473317.210000001"/>
  </r>
  <r>
    <n v="344"/>
    <n v="6"/>
    <s v="จันทบุรี"/>
    <s v="10664"/>
    <s v="พระปกเกล้า,รพศ."/>
    <s v="รพศ."/>
    <n v="747"/>
    <s v="รพศ.A B&gt;700to1000"/>
    <n v="2.4700000000000002"/>
    <n v="2.1800000000000002"/>
    <n v="0.9"/>
    <n v="706895125.41999996"/>
    <n v="-58846363.920000002"/>
    <n v="0"/>
    <n v="1"/>
    <n v="0"/>
    <n v="108.1"/>
    <x v="1"/>
    <n v="72314096.299999997"/>
    <n v="-39080361.130000003"/>
  </r>
  <r>
    <n v="345"/>
    <n v="6"/>
    <s v="จันทบุรี"/>
    <s v="10834"/>
    <s v="ขลุง,รพช."/>
    <s v="รพช."/>
    <n v="39"/>
    <s v="รพช.F1 P&lt;=50,000"/>
    <n v="4.6399999999999997"/>
    <n v="4.17"/>
    <n v="3.2"/>
    <n v="70372552.340000004"/>
    <n v="-24152381.010000002"/>
    <n v="0"/>
    <n v="1"/>
    <n v="0"/>
    <n v="26.2"/>
    <x v="1"/>
    <n v="-13993605.970000001"/>
    <n v="42495167.399999999"/>
  </r>
  <r>
    <n v="346"/>
    <n v="6"/>
    <s v="จันทบุรี"/>
    <s v="10835"/>
    <s v="ท่าใหม่,รพช."/>
    <s v="รพช."/>
    <n v="33"/>
    <s v="รพช.F2 P&lt;=30,000"/>
    <n v="5.69"/>
    <n v="5.23"/>
    <n v="4.16"/>
    <n v="45170693.630000003"/>
    <n v="-8349460.21"/>
    <n v="0"/>
    <n v="1"/>
    <n v="0"/>
    <n v="48.6"/>
    <x v="1"/>
    <n v="-4867166.8899999997"/>
    <n v="30421022.199999999"/>
  </r>
  <r>
    <n v="347"/>
    <n v="6"/>
    <s v="จันทบุรี"/>
    <s v="10836"/>
    <s v="เขาสุกิม,รพช."/>
    <s v="รพช."/>
    <n v="30"/>
    <s v="รพช.F2 P&lt;=30,000"/>
    <n v="2.93"/>
    <n v="2.61"/>
    <n v="2.08"/>
    <n v="21083945.850000001"/>
    <n v="-14692910.210000001"/>
    <n v="0"/>
    <n v="1"/>
    <n v="0"/>
    <n v="12.9"/>
    <x v="1"/>
    <n v="-11134150.43"/>
    <n v="11747272.189999999"/>
  </r>
  <r>
    <n v="348"/>
    <n v="6"/>
    <s v="จันทบุรี"/>
    <s v="10837"/>
    <s v="สองพี่น้อง,รพช."/>
    <s v="รพช."/>
    <n v="32"/>
    <s v="รพช.F2 P&lt;=30,000"/>
    <n v="6.72"/>
    <n v="6.39"/>
    <n v="5.37"/>
    <n v="50798273.399999999"/>
    <n v="990386.02"/>
    <n v="0"/>
    <n v="0"/>
    <n v="0"/>
    <s v=""/>
    <x v="0"/>
    <n v="3848705.67"/>
    <n v="38750710.380000003"/>
  </r>
  <r>
    <n v="349"/>
    <n v="6"/>
    <s v="จันทบุรี"/>
    <s v="10838"/>
    <s v="โป่งน้ำร้อน,รพช."/>
    <s v="รพช."/>
    <n v="69"/>
    <s v="รพช.F1 P&lt;=50,000"/>
    <n v="4.41"/>
    <n v="4.07"/>
    <n v="3.68"/>
    <n v="80590697.700000003"/>
    <n v="-390064.05"/>
    <n v="0"/>
    <n v="1"/>
    <n v="0"/>
    <n v="1859.4"/>
    <x v="1"/>
    <n v="-17800942.93"/>
    <n v="63345586.130000003"/>
  </r>
  <r>
    <n v="350"/>
    <n v="6"/>
    <s v="จันทบุรี"/>
    <s v="10839"/>
    <s v="มะขาม,รพช."/>
    <s v="รพช."/>
    <n v="42"/>
    <s v="รพช.F1 P&lt;=50,000"/>
    <n v="1.83"/>
    <n v="1.61"/>
    <n v="0.94"/>
    <n v="16046850.039999999"/>
    <n v="-14466311"/>
    <n v="0"/>
    <n v="1"/>
    <n v="0"/>
    <n v="9.9"/>
    <x v="1"/>
    <n v="-10382430.42"/>
    <n v="-1150259.51"/>
  </r>
  <r>
    <n v="351"/>
    <n v="6"/>
    <s v="จันทบุรี"/>
    <s v="10840"/>
    <s v="แหลมสิงห์,รพช."/>
    <s v="รพช."/>
    <n v="34"/>
    <s v="รพช.F2 P&lt;=30,000"/>
    <n v="3.49"/>
    <n v="3.33"/>
    <n v="2.6"/>
    <n v="36111735.119999997"/>
    <n v="-14750878.65"/>
    <n v="0"/>
    <n v="1"/>
    <n v="0"/>
    <n v="22"/>
    <x v="1"/>
    <n v="-11699524.359999999"/>
    <n v="23232874.120000001"/>
  </r>
  <r>
    <n v="352"/>
    <n v="6"/>
    <s v="จันทบุรี"/>
    <s v="10841"/>
    <s v="สอยดาว,รพช."/>
    <s v="รพช."/>
    <n v="62"/>
    <s v="รพช.F1 P50,000-100,000"/>
    <n v="2.72"/>
    <n v="2.4500000000000002"/>
    <n v="1.8"/>
    <n v="55738518.890000001"/>
    <n v="-19521752.969999999"/>
    <n v="0"/>
    <n v="1"/>
    <n v="0"/>
    <n v="25.6"/>
    <x v="1"/>
    <n v="-11231013.060000001"/>
    <n v="25999588.170000002"/>
  </r>
  <r>
    <n v="353"/>
    <n v="6"/>
    <s v="จันทบุรี"/>
    <s v="10842"/>
    <s v="แก่งหางแมว,รพช."/>
    <s v="รพช."/>
    <n v="34"/>
    <s v="รพช.F2 P30,000-60,000"/>
    <n v="2.21"/>
    <n v="1.99"/>
    <n v="1.44"/>
    <n v="20606317.27"/>
    <n v="-14718909.800000001"/>
    <n v="0"/>
    <n v="1"/>
    <n v="0"/>
    <n v="12.5"/>
    <x v="1"/>
    <n v="-9997837.2699999996"/>
    <n v="7502719.9000000004"/>
  </r>
  <r>
    <n v="354"/>
    <n v="6"/>
    <s v="จันทบุรี"/>
    <s v="10843"/>
    <s v="นายายอาม,รพช."/>
    <s v="รพช."/>
    <n v="38"/>
    <s v="รพช.F1 P&lt;=50,000"/>
    <n v="3.03"/>
    <n v="2.83"/>
    <n v="2.02"/>
    <n v="35128318.159999996"/>
    <n v="-17925984.390000001"/>
    <n v="0"/>
    <n v="1"/>
    <n v="0"/>
    <n v="17.600000000000001"/>
    <x v="1"/>
    <n v="-11419890.74"/>
    <n v="17568973.300000001"/>
  </r>
  <r>
    <n v="355"/>
    <n v="6"/>
    <s v="จันทบุรี"/>
    <s v="10844"/>
    <s v="เขาคิชฌกูฏ,รพช."/>
    <s v="รพช."/>
    <n v="40"/>
    <s v="รพช.F2 P&lt;=30,000"/>
    <n v="3.07"/>
    <n v="2.87"/>
    <n v="2.35"/>
    <n v="33741848.280000001"/>
    <n v="-15741547.960000001"/>
    <n v="0"/>
    <n v="1"/>
    <n v="0"/>
    <n v="19.2"/>
    <x v="1"/>
    <n v="-11214584.02"/>
    <n v="22052215.59"/>
  </r>
  <r>
    <n v="356"/>
    <n v="6"/>
    <s v="ฉะเชิงเทรา"/>
    <s v="10697"/>
    <s v="พุทธโสธร,รพศ."/>
    <s v="รพศ."/>
    <n v="652"/>
    <s v="รพศ.A B&lt;=700"/>
    <n v="2.52"/>
    <n v="2.27"/>
    <n v="1.62"/>
    <n v="541892305.03999996"/>
    <n v="-151180421.43000001"/>
    <n v="0"/>
    <n v="1"/>
    <n v="0"/>
    <n v="32.200000000000003"/>
    <x v="1"/>
    <n v="-76847975.060000002"/>
    <n v="232444292.46000001"/>
  </r>
  <r>
    <n v="357"/>
    <n v="6"/>
    <s v="ฉะเชิงเทรา"/>
    <s v="10833"/>
    <s v="ท่าตะเกียบ,รพช."/>
    <s v="รพช."/>
    <n v="45"/>
    <s v="รพช.F2 P30,000-60,000"/>
    <n v="4.22"/>
    <n v="3.91"/>
    <n v="3.11"/>
    <n v="47759874.369999997"/>
    <n v="-13143374.109999999"/>
    <n v="0"/>
    <n v="1"/>
    <n v="0"/>
    <n v="32.700000000000003"/>
    <x v="1"/>
    <n v="-10099270.859999999"/>
    <n v="31208869.09"/>
  </r>
  <r>
    <n v="358"/>
    <n v="6"/>
    <s v="ฉะเชิงเทรา"/>
    <s v="10850"/>
    <s v="บางคล้า,รพช."/>
    <s v="รพช."/>
    <n v="52"/>
    <s v="รพช.F1 P&lt;=50,000"/>
    <n v="8.16"/>
    <n v="7.57"/>
    <n v="6.06"/>
    <n v="217915414.56999999"/>
    <n v="38580826.729999997"/>
    <n v="0"/>
    <n v="0"/>
    <n v="0"/>
    <s v=""/>
    <x v="0"/>
    <n v="40282055.299999997"/>
    <n v="153952395.34999999"/>
  </r>
  <r>
    <n v="359"/>
    <n v="6"/>
    <s v="ฉะเชิงเทรา"/>
    <s v="10851"/>
    <s v="บางน้ำเปรี้ยว,รพช."/>
    <s v="รพช."/>
    <n v="64"/>
    <s v="รพช.F1 P50,000-100,000"/>
    <n v="3.58"/>
    <n v="3.34"/>
    <n v="2.09"/>
    <n v="116850022.43000001"/>
    <n v="-49104809.780000001"/>
    <n v="0"/>
    <n v="1"/>
    <n v="0"/>
    <n v="21.4"/>
    <x v="1"/>
    <n v="-40352477.229999997"/>
    <n v="49314388.270000003"/>
  </r>
  <r>
    <n v="360"/>
    <n v="6"/>
    <s v="ฉะเชิงเทรา"/>
    <s v="10852"/>
    <s v="บางปะกง,รพช."/>
    <s v="รพช."/>
    <n v="90"/>
    <s v="รพช.F1 P50,000-100,000"/>
    <n v="3.5"/>
    <n v="3.38"/>
    <n v="2.68"/>
    <n v="107698426.43000001"/>
    <n v="-13762033.460000001"/>
    <n v="0"/>
    <n v="1"/>
    <n v="0"/>
    <n v="70.400000000000006"/>
    <x v="1"/>
    <n v="-9399042.2599999998"/>
    <n v="72429394.650000006"/>
  </r>
  <r>
    <n v="361"/>
    <n v="6"/>
    <s v="ฉะเชิงเทรา"/>
    <s v="10853"/>
    <s v="บ้านโพธิ์,รพช."/>
    <s v="รพช."/>
    <n v="52"/>
    <s v="รพช.F2 P30,000-60,000"/>
    <n v="7.98"/>
    <n v="7.63"/>
    <n v="5.5"/>
    <n v="126426576.25"/>
    <n v="-13586327.43"/>
    <n v="0"/>
    <n v="1"/>
    <n v="0"/>
    <n v="83.7"/>
    <x v="1"/>
    <n v="-15387755.220000001"/>
    <n v="81568346.930000007"/>
  </r>
  <r>
    <n v="362"/>
    <n v="6"/>
    <s v="ฉะเชิงเทรา"/>
    <s v="10854"/>
    <s v="พนมสารคาม,รพช."/>
    <s v="รพช."/>
    <n v="163"/>
    <s v="รพช.M2 B&gt;100"/>
    <n v="9.7899999999999991"/>
    <n v="9.6300000000000008"/>
    <n v="7.21"/>
    <n v="522636113.26999998"/>
    <n v="29737155.82"/>
    <n v="0"/>
    <n v="0"/>
    <n v="0"/>
    <s v=""/>
    <x v="0"/>
    <n v="48359156.57"/>
    <n v="368924805.87"/>
  </r>
  <r>
    <n v="363"/>
    <n v="6"/>
    <s v="ฉะเชิงเทรา"/>
    <s v="10855"/>
    <s v="สนามชัยเขต,รพช."/>
    <s v="รพช."/>
    <n v="150"/>
    <s v="รพช.M2 B&gt;100"/>
    <n v="3.85"/>
    <n v="3.7"/>
    <n v="2.86"/>
    <n v="119380754.56"/>
    <n v="-29204792.640000001"/>
    <n v="0"/>
    <n v="1"/>
    <n v="0"/>
    <n v="36.700000000000003"/>
    <x v="1"/>
    <n v="-13235950.43"/>
    <n v="77997726.989999995"/>
  </r>
  <r>
    <n v="364"/>
    <n v="6"/>
    <s v="ฉะเชิงเทรา"/>
    <s v="10856"/>
    <s v="แปลงยาว,รพช."/>
    <s v="รพช."/>
    <n v="73"/>
    <s v="รพช.F2 P30,000-60,000"/>
    <n v="6.23"/>
    <n v="6.04"/>
    <n v="3.16"/>
    <n v="190604615.81"/>
    <n v="25910070.170000002"/>
    <n v="0"/>
    <n v="0"/>
    <n v="0"/>
    <s v=""/>
    <x v="0"/>
    <n v="30053133.719999999"/>
    <n v="78493612.129999995"/>
  </r>
  <r>
    <n v="365"/>
    <n v="6"/>
    <s v="ฉะเชิงเทรา"/>
    <s v="13747"/>
    <s v="ราชสาส์น,รพช."/>
    <s v="รพช."/>
    <n v="13"/>
    <s v="รพช.F2 P&lt;=30,000"/>
    <n v="2.0699999999999998"/>
    <n v="1.88"/>
    <n v="1.35"/>
    <n v="11133753.300000001"/>
    <n v="-9508606.5299999993"/>
    <n v="0"/>
    <n v="1"/>
    <n v="0"/>
    <n v="10.5"/>
    <x v="1"/>
    <n v="-6410392.5199999996"/>
    <n v="3616223.94"/>
  </r>
  <r>
    <n v="366"/>
    <n v="6"/>
    <s v="ฉะเชิงเทรา"/>
    <s v="31327"/>
    <s v="คลองเขื่อน,รพช."/>
    <s v="รพช."/>
    <n v="32"/>
    <s v="รพช.F3 P&lt;=15,000"/>
    <n v="5.0599999999999996"/>
    <n v="4.68"/>
    <n v="3.7"/>
    <n v="28274069.77"/>
    <n v="-4157887.19"/>
    <n v="0"/>
    <n v="1"/>
    <n v="0"/>
    <n v="61.2"/>
    <x v="1"/>
    <n v="-4265139.17"/>
    <n v="18800620.579999998"/>
  </r>
  <r>
    <n v="367"/>
    <n v="6"/>
    <s v="ชลบุรี"/>
    <s v="10662"/>
    <s v="ชลบุรี,รพศ."/>
    <s v="รพศ."/>
    <n v="866"/>
    <s v="รพศ.A B&gt;700to1000"/>
    <n v="4.96"/>
    <n v="4.5999999999999996"/>
    <n v="2.59"/>
    <n v="2561545278.71"/>
    <n v="77352539.530000001"/>
    <n v="0"/>
    <n v="0"/>
    <n v="0"/>
    <s v=""/>
    <x v="0"/>
    <n v="181117029.52000001"/>
    <n v="1031258761.66"/>
  </r>
  <r>
    <n v="368"/>
    <n v="6"/>
    <s v="ชลบุรี"/>
    <s v="10817"/>
    <s v="บ้านบึง,รพช."/>
    <s v="รพช."/>
    <n v="170"/>
    <s v="รพช.M2 B&gt;100"/>
    <n v="9.7799999999999994"/>
    <n v="9.56"/>
    <n v="8.5299999999999994"/>
    <n v="651627864.32000005"/>
    <n v="-28048683.98"/>
    <n v="0"/>
    <n v="1"/>
    <n v="0"/>
    <n v="209"/>
    <x v="1"/>
    <n v="864228.41"/>
    <n v="558792862.83000004"/>
  </r>
  <r>
    <n v="369"/>
    <n v="6"/>
    <s v="ชลบุรี"/>
    <s v="10818"/>
    <s v="หนองใหญ่,รพช."/>
    <s v="รพช."/>
    <n v="35"/>
    <s v="รพช.F2 P&lt;=30,000"/>
    <n v="4.6500000000000004"/>
    <n v="4.51"/>
    <n v="3.22"/>
    <n v="52505129.060000002"/>
    <n v="-9954233.9399999995"/>
    <n v="0"/>
    <n v="1"/>
    <n v="0"/>
    <n v="47.4"/>
    <x v="1"/>
    <n v="-9898013.0299999993"/>
    <n v="31935986.129999999"/>
  </r>
  <r>
    <n v="370"/>
    <n v="6"/>
    <s v="ชลบุรี"/>
    <s v="10819"/>
    <s v="บางละมุง,รพท."/>
    <s v="รพท."/>
    <n v="408"/>
    <s v="รพท.S B&gt;400"/>
    <n v="7.02"/>
    <n v="6.83"/>
    <n v="5.79"/>
    <n v="1231986368.3199999"/>
    <n v="-67867560.530000001"/>
    <n v="0"/>
    <n v="1"/>
    <n v="0"/>
    <n v="163.30000000000001"/>
    <x v="1"/>
    <n v="108276072.33"/>
    <n v="987454144.72000003"/>
  </r>
  <r>
    <n v="371"/>
    <n v="6"/>
    <s v="ชลบุรี"/>
    <s v="10820"/>
    <s v="วัดญาณสังวราราม,รพช."/>
    <s v="รพช."/>
    <n v="31"/>
    <s v="รพช.F2 P&lt;=30,000"/>
    <n v="4.96"/>
    <n v="4.71"/>
    <n v="4.04"/>
    <n v="55497282.100000001"/>
    <n v="-7484721.4000000004"/>
    <n v="0"/>
    <n v="1"/>
    <n v="0"/>
    <n v="66.7"/>
    <x v="1"/>
    <n v="-5162902.6500000004"/>
    <n v="42570688.130000003"/>
  </r>
  <r>
    <n v="372"/>
    <n v="6"/>
    <s v="ชลบุรี"/>
    <s v="10821"/>
    <s v="พานทอง,รพช."/>
    <s v="รพช."/>
    <n v="90"/>
    <s v="รพช.F1 P&lt;=50,000"/>
    <n v="5.48"/>
    <n v="5.26"/>
    <n v="4.33"/>
    <n v="129770577.29000001"/>
    <n v="-33669764.68"/>
    <n v="0"/>
    <n v="1"/>
    <n v="0"/>
    <n v="34.6"/>
    <x v="1"/>
    <n v="-21401294.030000001"/>
    <n v="96431842.560000002"/>
  </r>
  <r>
    <n v="373"/>
    <n v="6"/>
    <s v="ชลบุรี"/>
    <s v="10822"/>
    <s v="พนัสนิคม,รพท."/>
    <s v="รพท."/>
    <n v="220"/>
    <s v="รพท.M1 B&gt;200"/>
    <n v="3.68"/>
    <n v="3.53"/>
    <n v="3.05"/>
    <n v="591965927.29999995"/>
    <n v="17933615.690000001"/>
    <n v="0"/>
    <n v="0"/>
    <n v="0"/>
    <s v=""/>
    <x v="0"/>
    <n v="50143396.43"/>
    <n v="454511031.72000003"/>
  </r>
  <r>
    <n v="374"/>
    <n v="6"/>
    <s v="ชลบุรี"/>
    <s v="10823"/>
    <s v="แหลมฉบัง,รพช."/>
    <s v="รพช."/>
    <n v="187"/>
    <s v="รพช.M2 B&gt;100"/>
    <n v="3.77"/>
    <n v="3.63"/>
    <n v="3.2"/>
    <n v="334876310.99000001"/>
    <n v="-42852821.509999998"/>
    <n v="0"/>
    <n v="1"/>
    <n v="0"/>
    <n v="70.3"/>
    <x v="1"/>
    <n v="-23965087.030000001"/>
    <n v="265385742.46000001"/>
  </r>
  <r>
    <n v="375"/>
    <n v="6"/>
    <s v="ชลบุรี"/>
    <s v="10824"/>
    <s v="เกาะสีชัง,รพช."/>
    <s v="รพช."/>
    <n v="15"/>
    <s v="รพช.F2 P&lt;=30,000"/>
    <n v="6.49"/>
    <n v="6.24"/>
    <n v="5.95"/>
    <n v="22495180.989999998"/>
    <n v="-9216075.8699999992"/>
    <n v="0"/>
    <n v="1"/>
    <n v="0"/>
    <n v="21.9"/>
    <x v="1"/>
    <n v="-6915614.6799999997"/>
    <n v="20297983.52"/>
  </r>
  <r>
    <n v="376"/>
    <n v="6"/>
    <s v="ชลบุรี"/>
    <s v="10825"/>
    <s v="สัตหีบกม.๑๐,รพช."/>
    <s v="รพช."/>
    <n v="66"/>
    <s v="รพช.F1 P50,000-100,000"/>
    <n v="11.05"/>
    <n v="10.87"/>
    <n v="10.050000000000001"/>
    <n v="266501095.31999999"/>
    <n v="-31777108.859999999"/>
    <n v="0"/>
    <n v="1"/>
    <n v="0"/>
    <n v="75.400000000000006"/>
    <x v="1"/>
    <n v="-29375562.379999999"/>
    <n v="239834655.44999999"/>
  </r>
  <r>
    <n v="377"/>
    <n v="6"/>
    <s v="ชลบุรี"/>
    <s v="10826"/>
    <s v="บ่อทอง,รพช."/>
    <s v="รพช."/>
    <n v="70"/>
    <s v="รพช.F1 P&lt;=50,000"/>
    <n v="10.210000000000001"/>
    <n v="9.99"/>
    <n v="7.96"/>
    <n v="175323653.41999999"/>
    <n v="-6849680.6399999997"/>
    <n v="0"/>
    <n v="1"/>
    <n v="0"/>
    <n v="230.3"/>
    <x v="1"/>
    <n v="-1328650.3"/>
    <n v="132554997.70999999"/>
  </r>
  <r>
    <n v="378"/>
    <n v="6"/>
    <s v="ชลบุรี"/>
    <s v="28006"/>
    <s v="เกาะจันทร์,รพช."/>
    <s v="รพช."/>
    <n v="30"/>
    <s v="รพช.F2 P&lt;=30,000"/>
    <n v="4.99"/>
    <n v="4.6500000000000004"/>
    <n v="4"/>
    <n v="61909207.880000003"/>
    <n v="3487607.57"/>
    <n v="0"/>
    <n v="0"/>
    <n v="0"/>
    <s v=""/>
    <x v="0"/>
    <n v="8855543.5399999991"/>
    <n v="46410773.640000001"/>
  </r>
  <r>
    <n v="379"/>
    <n v="6"/>
    <s v="ตราด"/>
    <s v="10696"/>
    <s v="ตราด,รพท."/>
    <s v="รพท."/>
    <n v="395"/>
    <s v="รพท.S B&lt;=400"/>
    <n v="3.96"/>
    <n v="3.66"/>
    <n v="1.79"/>
    <n v="332635179.95999998"/>
    <n v="-17255996.18"/>
    <n v="0"/>
    <n v="1"/>
    <n v="0"/>
    <n v="173.4"/>
    <x v="1"/>
    <n v="1645690.19"/>
    <n v="88504733.879999995"/>
  </r>
  <r>
    <n v="380"/>
    <n v="6"/>
    <s v="ตราด"/>
    <s v="10845"/>
    <s v="คลองใหญ่,รพช."/>
    <s v="รพช."/>
    <n v="39"/>
    <s v="รพช.F2 P&lt;=30,000"/>
    <n v="6"/>
    <n v="5.77"/>
    <n v="5.25"/>
    <n v="56252310.170000002"/>
    <n v="-6173744.4000000004"/>
    <n v="0"/>
    <n v="1"/>
    <n v="0"/>
    <n v="82"/>
    <x v="1"/>
    <n v="-4443931.59"/>
    <n v="47790321.600000001"/>
  </r>
  <r>
    <n v="381"/>
    <n v="6"/>
    <s v="ตราด"/>
    <s v="10846"/>
    <s v="เขาสมิง,รพช."/>
    <s v="รพช."/>
    <n v="36"/>
    <s v="รพช.F2 P30,000-60,000"/>
    <n v="4.75"/>
    <n v="4.53"/>
    <n v="3.67"/>
    <n v="38395992.200000003"/>
    <n v="-5464819.7400000002"/>
    <n v="0"/>
    <n v="1"/>
    <n v="0"/>
    <n v="63.2"/>
    <x v="1"/>
    <n v="-2139812.66"/>
    <n v="27351594.23"/>
  </r>
  <r>
    <n v="382"/>
    <n v="6"/>
    <s v="ตราด"/>
    <s v="10847"/>
    <s v="บ่อไร่,รพช."/>
    <s v="รพช."/>
    <n v="37"/>
    <s v="รพช.F2 P&lt;=30,000"/>
    <n v="8.4700000000000006"/>
    <n v="8.1999999999999993"/>
    <n v="6.28"/>
    <n v="83962830.569999993"/>
    <n v="-10875804.43"/>
    <n v="0"/>
    <n v="1"/>
    <n v="0"/>
    <n v="69.400000000000006"/>
    <x v="1"/>
    <n v="-9699312.6400000006"/>
    <n v="59320611.590000004"/>
  </r>
  <r>
    <n v="383"/>
    <n v="6"/>
    <s v="ตราด"/>
    <s v="10848"/>
    <s v="แหลมงอบ,รพช."/>
    <s v="รพช."/>
    <n v="30"/>
    <s v="รพช.F2 P&lt;=30,000"/>
    <n v="9.41"/>
    <n v="9.11"/>
    <n v="7.81"/>
    <n v="50340823.289999999"/>
    <n v="-9655008.8599999994"/>
    <n v="0"/>
    <n v="1"/>
    <n v="0"/>
    <n v="46.9"/>
    <x v="1"/>
    <n v="-7290597.54"/>
    <n v="40758464.649999999"/>
  </r>
  <r>
    <n v="384"/>
    <n v="6"/>
    <s v="ตราด"/>
    <s v="10849"/>
    <s v="เกาะกูด,รพช."/>
    <s v="รพช."/>
    <n v="7"/>
    <s v="รพช.F3 P&lt;=15,000"/>
    <n v="6.15"/>
    <n v="5.76"/>
    <n v="5.35"/>
    <n v="11192851.85"/>
    <n v="-664618.07999999996"/>
    <n v="0"/>
    <n v="1"/>
    <n v="0"/>
    <n v="151.5"/>
    <x v="1"/>
    <n v="1160959.2"/>
    <n v="9464863.5299999993"/>
  </r>
  <r>
    <n v="385"/>
    <n v="6"/>
    <s v="ตราด"/>
    <s v="13816"/>
    <s v="เกาะช้าง,รพช."/>
    <s v="รพช."/>
    <n v="26"/>
    <s v="รพช.F2 P&lt;=30,000"/>
    <n v="5.38"/>
    <n v="5.01"/>
    <n v="3.05"/>
    <n v="19231422.190000001"/>
    <n v="-8469368.2100000009"/>
    <n v="0"/>
    <n v="1"/>
    <n v="0"/>
    <n v="20.399999999999999"/>
    <x v="1"/>
    <n v="-5823277.9100000001"/>
    <n v="8991358.1799999997"/>
  </r>
  <r>
    <n v="386"/>
    <n v="6"/>
    <s v="ปราจีนบุรี"/>
    <s v="10665"/>
    <s v="เจ้าพระยาอภัยภูเบศร,รพศ."/>
    <s v="รพศ."/>
    <n v="504"/>
    <s v="รพศ.A B&lt;=700"/>
    <n v="4.25"/>
    <n v="3.85"/>
    <n v="2.31"/>
    <n v="906541053.72000003"/>
    <n v="-51250390.710000001"/>
    <n v="0"/>
    <n v="1"/>
    <n v="0"/>
    <n v="159.1"/>
    <x v="1"/>
    <n v="75917444.280000001"/>
    <n v="376166762.18000001"/>
  </r>
  <r>
    <n v="387"/>
    <n v="6"/>
    <s v="ปราจีนบุรี"/>
    <s v="10857"/>
    <s v="กบินทร์บุรี,รพท."/>
    <s v="รพท."/>
    <n v="256"/>
    <s v="รพท.M1 B&gt;200"/>
    <n v="3.64"/>
    <n v="3.51"/>
    <n v="3"/>
    <n v="478578542.17000002"/>
    <n v="-160394250.52000001"/>
    <n v="0"/>
    <n v="1"/>
    <n v="0"/>
    <n v="26.8"/>
    <x v="1"/>
    <n v="-23132549.239999998"/>
    <n v="362259226.92000002"/>
  </r>
  <r>
    <n v="388"/>
    <n v="6"/>
    <s v="ปราจีนบุรี"/>
    <s v="10858"/>
    <s v="นาดี,รพช."/>
    <s v="รพช."/>
    <n v="60"/>
    <s v="รพช.F1 P&lt;=50,000"/>
    <n v="6.83"/>
    <n v="6.64"/>
    <n v="5.48"/>
    <n v="105413761.39"/>
    <n v="-5074053.03"/>
    <n v="0"/>
    <n v="1"/>
    <n v="0"/>
    <n v="186.9"/>
    <x v="1"/>
    <n v="-1882087.29"/>
    <n v="80543298.189999998"/>
  </r>
  <r>
    <n v="389"/>
    <n v="6"/>
    <s v="ปราจีนบุรี"/>
    <s v="10859"/>
    <s v="บ้านสร้าง,รพช."/>
    <s v="รพช."/>
    <n v="30"/>
    <s v="รพช.F2 P&lt;=30,000"/>
    <n v="0.92"/>
    <n v="0.79"/>
    <n v="0.33"/>
    <n v="-1693246.47"/>
    <n v="-328117.56"/>
    <n v="3"/>
    <n v="2"/>
    <n v="2"/>
    <s v=""/>
    <x v="3"/>
    <n v="-2913261.09"/>
    <n v="-13554418.1"/>
  </r>
  <r>
    <n v="390"/>
    <n v="6"/>
    <s v="ปราจีนบุรี"/>
    <s v="10860"/>
    <s v="ประจันตคาม,รพช."/>
    <s v="รพช."/>
    <n v="33"/>
    <s v="รพช.F2 P30,000-60,000"/>
    <n v="2.0299999999999998"/>
    <n v="1.85"/>
    <n v="1.56"/>
    <n v="16199076.210000001"/>
    <n v="-18116115.59"/>
    <n v="0"/>
    <n v="1"/>
    <n v="0"/>
    <n v="8"/>
    <x v="1"/>
    <n v="-14225934.720000001"/>
    <n v="8813655.4000000004"/>
  </r>
  <r>
    <n v="391"/>
    <n v="6"/>
    <s v="ปราจีนบุรี"/>
    <s v="10861"/>
    <s v="ศรีมหาโพธิ,รพช."/>
    <s v="รพช."/>
    <n v="66"/>
    <s v="รพช.F1 P&lt;=50,000"/>
    <n v="4.91"/>
    <n v="4.67"/>
    <n v="3.81"/>
    <n v="62649240.810000002"/>
    <n v="-37063307.780000001"/>
    <n v="0"/>
    <n v="1"/>
    <n v="0"/>
    <n v="15.2"/>
    <x v="1"/>
    <n v="-28526960.300000001"/>
    <n v="44716608.520000003"/>
  </r>
  <r>
    <n v="392"/>
    <n v="6"/>
    <s v="ปราจีนบุรี"/>
    <s v="10862"/>
    <s v="ศรีมโหสถ,รพช."/>
    <s v="รพช."/>
    <n v="30"/>
    <s v="รพช.F2 P&lt;=30,000"/>
    <n v="1.24"/>
    <n v="1.1200000000000001"/>
    <n v="0.8"/>
    <n v="3480861.19"/>
    <n v="-10375070.84"/>
    <n v="1"/>
    <n v="1"/>
    <n v="1"/>
    <n v="3"/>
    <x v="2"/>
    <n v="-9882731.5800000001"/>
    <n v="-2923321.63"/>
  </r>
  <r>
    <n v="393"/>
    <n v="6"/>
    <s v="ระยอง"/>
    <s v="10663"/>
    <s v="ระยอง,รพศ."/>
    <s v="รพศ."/>
    <n v="679"/>
    <s v="รพศ.A B&lt;=700"/>
    <n v="4.0599999999999996"/>
    <n v="3.76"/>
    <n v="2.4700000000000002"/>
    <n v="1523905503.1300001"/>
    <n v="-22447724.350000001"/>
    <n v="0"/>
    <n v="1"/>
    <n v="0"/>
    <n v="610.9"/>
    <x v="1"/>
    <n v="81592212.519999996"/>
    <n v="730143328.35000002"/>
  </r>
  <r>
    <n v="394"/>
    <n v="6"/>
    <s v="ระยอง"/>
    <s v="10827"/>
    <s v="เฉลิมพระเกียรติสมเด็จพระเทพรัตนราชสุดาฯ สยามบรมราชกุมารี ระยอง,รพท."/>
    <s v="รพท."/>
    <n v="176"/>
    <s v="รพท.M1 B&gt;200"/>
    <n v="1.72"/>
    <n v="1.64"/>
    <n v="0.81"/>
    <n v="91427761.609999999"/>
    <n v="8612739.4199999999"/>
    <n v="0"/>
    <n v="0"/>
    <n v="0"/>
    <s v=""/>
    <x v="0"/>
    <n v="14734026.16"/>
    <n v="-23902930.129999999"/>
  </r>
  <r>
    <n v="395"/>
    <n v="6"/>
    <s v="ระยอง"/>
    <s v="10828"/>
    <s v="บ้านฉาง,รพช."/>
    <s v="รพช."/>
    <n v="120"/>
    <s v="รพช.F1 P&lt;=50,000"/>
    <n v="2.25"/>
    <n v="2.11"/>
    <n v="0.61"/>
    <n v="53960545.039999999"/>
    <n v="-24385984.280000001"/>
    <n v="1"/>
    <n v="1"/>
    <n v="0"/>
    <n v="19.899999999999999"/>
    <x v="4"/>
    <n v="-12205798.630000001"/>
    <n v="-16700354.84"/>
  </r>
  <r>
    <n v="396"/>
    <n v="6"/>
    <s v="ระยอง"/>
    <s v="10829"/>
    <s v="แกลง,รพท."/>
    <s v="รพท."/>
    <n v="214"/>
    <s v="รพท.M1 B&gt;200"/>
    <n v="6.01"/>
    <n v="5.84"/>
    <n v="1.73"/>
    <n v="546567758.82000005"/>
    <n v="797827.35"/>
    <n v="0"/>
    <n v="0"/>
    <n v="0"/>
    <s v=""/>
    <x v="0"/>
    <n v="25532712.210000001"/>
    <n v="80055879.590000004"/>
  </r>
  <r>
    <n v="397"/>
    <n v="6"/>
    <s v="ระยอง"/>
    <s v="10830"/>
    <s v="วังจันทร์,รพช."/>
    <s v="รพช."/>
    <n v="43"/>
    <s v="รพช.F2 P&lt;=30,000"/>
    <n v="2.52"/>
    <n v="2.27"/>
    <n v="0.52"/>
    <n v="29473952.199999999"/>
    <n v="-15355927.84"/>
    <n v="1"/>
    <n v="1"/>
    <n v="0"/>
    <n v="17.2"/>
    <x v="4"/>
    <n v="-9100935.7200000007"/>
    <n v="-9370185.1999999993"/>
  </r>
  <r>
    <n v="398"/>
    <n v="6"/>
    <s v="ระยอง"/>
    <s v="10831"/>
    <s v="บ้านค่าย,รพช."/>
    <s v="รพช."/>
    <n v="48"/>
    <s v="รพช.F1 P50,000-100,000"/>
    <n v="6.16"/>
    <n v="5.85"/>
    <n v="4.71"/>
    <n v="161913658.08000001"/>
    <n v="-10968135.27"/>
    <n v="0"/>
    <n v="1"/>
    <n v="0"/>
    <n v="132.80000000000001"/>
    <x v="1"/>
    <n v="-11146233.949999999"/>
    <n v="116534686.48"/>
  </r>
  <r>
    <n v="399"/>
    <n v="6"/>
    <s v="ระยอง"/>
    <s v="10832"/>
    <s v="ปลวกแดง,รพช."/>
    <s v="รพช."/>
    <n v="76"/>
    <s v="รพช.M2 B&lt;=100"/>
    <n v="4.59"/>
    <n v="4.37"/>
    <n v="2.19"/>
    <n v="205611642.78999999"/>
    <n v="-17308587.629999999"/>
    <n v="0"/>
    <n v="1"/>
    <n v="0"/>
    <n v="106.9"/>
    <x v="1"/>
    <n v="-8971354.0399999991"/>
    <n v="68356692.439999998"/>
  </r>
  <r>
    <n v="400"/>
    <n v="6"/>
    <s v="ระยอง"/>
    <s v="22734"/>
    <s v="เขาชะเมาเฉลิมพระเกียรติ ๘๐ พรรษา,รพช."/>
    <s v="รพช."/>
    <n v="38"/>
    <s v="รพช.F2 P&lt;=30,000"/>
    <n v="3.33"/>
    <n v="3.2"/>
    <n v="2.2999999999999998"/>
    <n v="38360582.909999996"/>
    <n v="-11867141.58"/>
    <n v="0"/>
    <n v="1"/>
    <n v="0"/>
    <n v="29"/>
    <x v="1"/>
    <n v="-11918802.119999999"/>
    <n v="21420157.07"/>
  </r>
  <r>
    <n v="401"/>
    <n v="6"/>
    <s v="ระยอง"/>
    <s v="23962"/>
    <s v="นิคมพัฒนา,รพช."/>
    <s v="รพช."/>
    <n v="30"/>
    <s v="รพช.F1 P&lt;=50,000"/>
    <n v="7.18"/>
    <n v="6.9"/>
    <n v="6.15"/>
    <n v="127719165.95"/>
    <n v="-7855910.4299999997"/>
    <n v="0"/>
    <n v="1"/>
    <n v="0"/>
    <n v="146.30000000000001"/>
    <x v="1"/>
    <n v="-7545089.4900000002"/>
    <n v="106278420.08"/>
  </r>
  <r>
    <n v="402"/>
    <n v="6"/>
    <s v="สมุทรปราการ"/>
    <s v="10685"/>
    <s v="สมุทรปราการ,รพศ."/>
    <s v="รพศ."/>
    <n v="594"/>
    <s v="รพศ.A B&lt;=700"/>
    <n v="3.79"/>
    <n v="3.5"/>
    <n v="2.34"/>
    <n v="1011553621.41"/>
    <n v="-105715828.28"/>
    <n v="0"/>
    <n v="1"/>
    <n v="0"/>
    <n v="86.1"/>
    <x v="1"/>
    <n v="-38535385.829999998"/>
    <n v="486868261.75999999"/>
  </r>
  <r>
    <n v="403"/>
    <n v="6"/>
    <s v="สมุทรปราการ"/>
    <s v="10752"/>
    <s v="บางบ่อ,รพช."/>
    <s v="รพช."/>
    <n v="191"/>
    <s v="รพช.M2 B&gt;100"/>
    <n v="4.05"/>
    <n v="3.9"/>
    <n v="2.73"/>
    <n v="302694560.35000002"/>
    <n v="-20056758.640000001"/>
    <n v="0"/>
    <n v="1"/>
    <n v="0"/>
    <n v="135.80000000000001"/>
    <x v="1"/>
    <n v="-10564832.23"/>
    <n v="170963345.84"/>
  </r>
  <r>
    <n v="404"/>
    <n v="6"/>
    <s v="สมุทรปราการ"/>
    <s v="10753"/>
    <s v="บางพลี,รพท."/>
    <s v="รพท."/>
    <n v="286"/>
    <s v="รพท.M1 B&gt;200"/>
    <n v="5.44"/>
    <n v="5.29"/>
    <n v="4.95"/>
    <n v="701874019.90999997"/>
    <n v="-89915561.430000007"/>
    <n v="0"/>
    <n v="1"/>
    <n v="0"/>
    <n v="70.2"/>
    <x v="1"/>
    <n v="-44061179.369999997"/>
    <n v="624430338.58000004"/>
  </r>
  <r>
    <n v="405"/>
    <n v="6"/>
    <s v="สมุทรปราการ"/>
    <s v="10754"/>
    <s v="บางจาก,รพช."/>
    <s v="รพช."/>
    <n v="104"/>
    <s v="รพช.M2 B&gt;100"/>
    <n v="4.4800000000000004"/>
    <n v="4.28"/>
    <n v="2.86"/>
    <n v="154703360.90000001"/>
    <n v="-9017870.3900000006"/>
    <n v="0"/>
    <n v="1"/>
    <n v="0"/>
    <n v="154.30000000000001"/>
    <x v="1"/>
    <n v="-2638611.86"/>
    <n v="82146620.349999994"/>
  </r>
  <r>
    <n v="406"/>
    <n v="6"/>
    <s v="สมุทรปราการ"/>
    <s v="10755"/>
    <s v="พระสมุทรเจดีย์สวาทยานนท์,รพช."/>
    <s v="รพช."/>
    <n v="52"/>
    <s v="รพช.F1 P50,000-100,000"/>
    <n v="1.17"/>
    <n v="0.89"/>
    <n v="0.26"/>
    <n v="6923991.2300000004"/>
    <n v="-15675571.74"/>
    <n v="3"/>
    <n v="1"/>
    <n v="1"/>
    <n v="3.9"/>
    <x v="6"/>
    <n v="-14878884.73"/>
    <n v="-30495370.649999999"/>
  </r>
  <r>
    <n v="407"/>
    <n v="6"/>
    <s v="สมุทรปราการ"/>
    <s v="28785"/>
    <s v="บางเสาธง,รพช."/>
    <s v="รพช."/>
    <n v="20"/>
    <s v="รพช.F2 P30,000-60,000"/>
    <n v="1.94"/>
    <n v="1.83"/>
    <n v="1.64"/>
    <n v="42113262.189999998"/>
    <n v="4101325.56"/>
    <n v="0"/>
    <n v="0"/>
    <n v="0"/>
    <s v=""/>
    <x v="0"/>
    <n v="9666281.25"/>
    <n v="28422897.760000002"/>
  </r>
  <r>
    <n v="408"/>
    <n v="6"/>
    <s v="สระแก้ว"/>
    <s v="10699"/>
    <s v="สมเด็จพระยุพราชสระแก้ว,รพท."/>
    <s v="รพท."/>
    <n v="466"/>
    <s v="รพท.S B&gt;400"/>
    <n v="7.39"/>
    <n v="7.11"/>
    <n v="5.34"/>
    <n v="972572942.07000005"/>
    <n v="92610388.090000004"/>
    <n v="0"/>
    <n v="0"/>
    <n v="0"/>
    <s v=""/>
    <x v="0"/>
    <n v="115445247.16"/>
    <n v="663504516.97000003"/>
  </r>
  <r>
    <n v="409"/>
    <n v="6"/>
    <s v="สระแก้ว"/>
    <s v="10866"/>
    <s v="คลองหาด,รพช."/>
    <s v="รพช."/>
    <n v="38"/>
    <s v="รพช.F2 P&lt;=30,000"/>
    <n v="11.96"/>
    <n v="11.41"/>
    <n v="10.52"/>
    <n v="66381799.740000002"/>
    <n v="5872180.8499999996"/>
    <n v="0"/>
    <n v="0"/>
    <n v="0"/>
    <s v=""/>
    <x v="0"/>
    <n v="6607450.7300000004"/>
    <n v="57669264.170000002"/>
  </r>
  <r>
    <n v="410"/>
    <n v="6"/>
    <s v="สระแก้ว"/>
    <s v="10867"/>
    <s v="ตาพระยา,รพช."/>
    <s v="รพช."/>
    <n v="53"/>
    <s v="รพช.F2 P30,000-60,000"/>
    <n v="10.7"/>
    <n v="10.25"/>
    <n v="8.5500000000000007"/>
    <n v="94356578.469999999"/>
    <n v="-6879692.3300000001"/>
    <n v="0"/>
    <n v="1"/>
    <n v="0"/>
    <n v="123.4"/>
    <x v="1"/>
    <n v="-3824822.03"/>
    <n v="73408781.659999996"/>
  </r>
  <r>
    <n v="411"/>
    <n v="6"/>
    <s v="สระแก้ว"/>
    <s v="10868"/>
    <s v="วังน้ำเย็น,รพช."/>
    <s v="รพช."/>
    <n v="76"/>
    <s v="รพช.F1 P&lt;=50,000"/>
    <n v="9.2100000000000009"/>
    <n v="8.6199999999999992"/>
    <n v="7.24"/>
    <n v="127497280.55"/>
    <n v="-2453803.2400000002"/>
    <n v="0"/>
    <n v="1"/>
    <n v="0"/>
    <n v="467.6"/>
    <x v="1"/>
    <n v="6610694.2999999998"/>
    <n v="96876880.310000002"/>
  </r>
  <r>
    <n v="412"/>
    <n v="6"/>
    <s v="สระแก้ว"/>
    <s v="10869"/>
    <s v="วัฒนานคร,รพช."/>
    <s v="รพช."/>
    <n v="75"/>
    <s v="รพช.F2 P30,000-60,000"/>
    <n v="5.7"/>
    <n v="5.48"/>
    <n v="4.82"/>
    <n v="112482174.58"/>
    <n v="-8618446.1300000008"/>
    <n v="0"/>
    <n v="1"/>
    <n v="0"/>
    <n v="117.4"/>
    <x v="1"/>
    <n v="-5626186.4500000002"/>
    <n v="91265113.400000006"/>
  </r>
  <r>
    <n v="413"/>
    <n v="6"/>
    <s v="สระแก้ว"/>
    <s v="10870"/>
    <s v="อรัญประเทศ,รพท."/>
    <s v="รพท."/>
    <n v="260"/>
    <s v="รพท.M1 B&gt;200"/>
    <n v="6.25"/>
    <n v="6.03"/>
    <n v="4.4000000000000004"/>
    <n v="389709799.14999998"/>
    <n v="864278.49"/>
    <n v="0"/>
    <n v="0"/>
    <n v="0"/>
    <s v=""/>
    <x v="0"/>
    <n v="44717495.420000002"/>
    <n v="256017445.28999999"/>
  </r>
  <r>
    <n v="414"/>
    <n v="6"/>
    <s v="สระแก้ว"/>
    <s v="13817"/>
    <s v="เขาฉกรรจ์,รพช."/>
    <s v="รพช."/>
    <n v="50"/>
    <s v="รพช.F2 P30,000-60,000"/>
    <n v="5.73"/>
    <n v="5.17"/>
    <n v="4.33"/>
    <n v="53756209.490000002"/>
    <n v="-2770139.77"/>
    <n v="0"/>
    <n v="1"/>
    <n v="0"/>
    <n v="174.6"/>
    <x v="1"/>
    <n v="-2289343.4300000002"/>
    <n v="37870864.350000001"/>
  </r>
  <r>
    <n v="415"/>
    <n v="6"/>
    <s v="สระแก้ว"/>
    <s v="28849"/>
    <s v="วังสมบูรณ์,รพช."/>
    <s v="รพช."/>
    <n v="34"/>
    <s v="รพช.F2 P&lt;=30,000"/>
    <n v="3.66"/>
    <n v="3.35"/>
    <n v="2.89"/>
    <n v="38004641.259999998"/>
    <n v="-6567821.46"/>
    <n v="0"/>
    <n v="1"/>
    <n v="0"/>
    <n v="52"/>
    <x v="1"/>
    <n v="-5700014.8899999997"/>
    <n v="26900190.5"/>
  </r>
  <r>
    <n v="416"/>
    <n v="6"/>
    <s v="สระแก้ว"/>
    <s v="28850"/>
    <s v="โคกสูง,รพช."/>
    <s v="รพช."/>
    <n v="30"/>
    <s v="รพช.F2 P&lt;=30,000"/>
    <n v="10.98"/>
    <n v="10.3"/>
    <n v="9.23"/>
    <n v="54998993.32"/>
    <n v="-405007.92"/>
    <n v="0"/>
    <n v="1"/>
    <n v="0"/>
    <n v="1222.0999999999999"/>
    <x v="1"/>
    <n v="6656188.7300000004"/>
    <n v="45385504"/>
  </r>
  <r>
    <n v="417"/>
    <n v="7"/>
    <s v="กาฬสินธุ์"/>
    <s v="10709"/>
    <s v="กาฬสินธุ์,รพท."/>
    <s v="รพท."/>
    <n v="570"/>
    <s v="รพท.S B&gt;400"/>
    <n v="1.94"/>
    <n v="1.74"/>
    <n v="0.77"/>
    <n v="307870988.00999999"/>
    <n v="-166124333.50999999"/>
    <n v="1"/>
    <n v="1"/>
    <n v="0"/>
    <n v="16.600000000000001"/>
    <x v="4"/>
    <n v="-125165996.79000001"/>
    <n v="-74511267.129999995"/>
  </r>
  <r>
    <n v="418"/>
    <n v="7"/>
    <s v="กาฬสินธุ์"/>
    <s v="11077"/>
    <s v="นามน,รพช."/>
    <s v="รพช."/>
    <n v="37"/>
    <s v="รพช.F2 P&lt;=30,000"/>
    <n v="1.67"/>
    <n v="1.21"/>
    <n v="0.62"/>
    <n v="9082644.2599999998"/>
    <n v="-6078049.6799999997"/>
    <n v="1"/>
    <n v="1"/>
    <n v="0"/>
    <n v="13.4"/>
    <x v="4"/>
    <n v="-6688590.8499999996"/>
    <n v="-5121193.0599999996"/>
  </r>
  <r>
    <n v="419"/>
    <n v="7"/>
    <s v="กาฬสินธุ์"/>
    <s v="11078"/>
    <s v="กมลาไสย,รพช."/>
    <s v="รพช."/>
    <n v="143"/>
    <s v="รพช.M2 B&gt;100"/>
    <n v="1.46"/>
    <n v="1.26"/>
    <n v="0.72"/>
    <n v="25059748.390000001"/>
    <n v="-12142346.76"/>
    <n v="2"/>
    <n v="1"/>
    <n v="0"/>
    <n v="18.5"/>
    <x v="2"/>
    <n v="-3564744.11"/>
    <n v="-15691274.9"/>
  </r>
  <r>
    <n v="420"/>
    <n v="7"/>
    <s v="กาฬสินธุ์"/>
    <s v="11079"/>
    <s v="ร่องคำ,รพช."/>
    <s v="รพช."/>
    <n v="30"/>
    <s v="รพช.F2 P&lt;=30,000"/>
    <n v="1.82"/>
    <n v="1.57"/>
    <n v="1"/>
    <n v="6331791.7999999998"/>
    <n v="-5009133.5999999996"/>
    <n v="0"/>
    <n v="1"/>
    <n v="0"/>
    <n v="11.3"/>
    <x v="1"/>
    <n v="-3705143.76"/>
    <n v="34448.22"/>
  </r>
  <r>
    <n v="421"/>
    <n v="7"/>
    <s v="กาฬสินธุ์"/>
    <s v="11080"/>
    <s v="เขาวง,รพช."/>
    <s v="รพช."/>
    <n v="88"/>
    <s v="รพช.F2 P&lt;=30,000"/>
    <n v="5.78"/>
    <n v="5.31"/>
    <n v="3.85"/>
    <n v="70445872.170000002"/>
    <n v="9272645.4499999993"/>
    <n v="0"/>
    <n v="0"/>
    <n v="0"/>
    <s v=""/>
    <x v="0"/>
    <n v="11505974.01"/>
    <n v="42044574.259999998"/>
  </r>
  <r>
    <n v="422"/>
    <n v="7"/>
    <s v="กาฬสินธุ์"/>
    <s v="11081"/>
    <s v="ยางตลาด,รพช."/>
    <s v="รพช."/>
    <n v="162"/>
    <s v="รพช.M2 B&gt;100"/>
    <n v="3.52"/>
    <n v="3.19"/>
    <n v="1.54"/>
    <n v="122042531.27"/>
    <n v="-17398316.25"/>
    <n v="0"/>
    <n v="1"/>
    <n v="0"/>
    <n v="63.1"/>
    <x v="1"/>
    <n v="-1469249.4"/>
    <n v="26109332.82"/>
  </r>
  <r>
    <n v="423"/>
    <n v="7"/>
    <s v="กาฬสินธุ์"/>
    <s v="11082"/>
    <s v="ห้วยเม็ก,รพช."/>
    <s v="รพช."/>
    <n v="58"/>
    <s v="รพช.F2 P30,000-60,000"/>
    <n v="2.09"/>
    <n v="1.71"/>
    <n v="1.1000000000000001"/>
    <n v="12717042.369999999"/>
    <n v="-10033902.789999999"/>
    <n v="0"/>
    <n v="1"/>
    <n v="0"/>
    <n v="11.4"/>
    <x v="1"/>
    <n v="-11381477.08"/>
    <n v="1185770.24"/>
  </r>
  <r>
    <n v="424"/>
    <n v="7"/>
    <s v="กาฬสินธุ์"/>
    <s v="11083"/>
    <s v="สหัสขันธ์,รพช."/>
    <s v="รพช."/>
    <n v="40"/>
    <s v="รพช.F2 P&lt;=30,000"/>
    <n v="2.09"/>
    <n v="1.52"/>
    <n v="0.77"/>
    <n v="13151101.08"/>
    <n v="-6253383.5599999996"/>
    <n v="1"/>
    <n v="1"/>
    <n v="0"/>
    <n v="18.899999999999999"/>
    <x v="4"/>
    <n v="-6669963.4100000001"/>
    <n v="-2791382.47"/>
  </r>
  <r>
    <n v="425"/>
    <n v="7"/>
    <s v="กาฬสินธุ์"/>
    <s v="11084"/>
    <s v="คำม่วง,รพช."/>
    <s v="รพช."/>
    <n v="81"/>
    <s v="รพช.F2 P30,000-60,000"/>
    <n v="1.29"/>
    <n v="1.07"/>
    <n v="0.28999999999999998"/>
    <n v="7414292.9900000002"/>
    <n v="-21329153.329999998"/>
    <n v="2"/>
    <n v="1"/>
    <n v="1"/>
    <n v="3.1"/>
    <x v="7"/>
    <n v="-15828634.84"/>
    <n v="-18478747.640000001"/>
  </r>
  <r>
    <n v="426"/>
    <n v="7"/>
    <s v="กาฬสินธุ์"/>
    <s v="11085"/>
    <s v="ท่าคันโท,รพช."/>
    <s v="รพช."/>
    <n v="60"/>
    <s v="รพช.F2 P&lt;=30,000"/>
    <n v="1.85"/>
    <n v="1.4"/>
    <n v="0.85"/>
    <n v="15121954.41"/>
    <n v="-6200543.7300000004"/>
    <n v="0"/>
    <n v="1"/>
    <n v="0"/>
    <n v="21.9"/>
    <x v="1"/>
    <n v="-4464999.57"/>
    <n v="-3072607.46"/>
  </r>
  <r>
    <n v="427"/>
    <n v="7"/>
    <s v="กาฬสินธุ์"/>
    <s v="11086"/>
    <s v="หนองกุงศรี,รพช."/>
    <s v="รพช."/>
    <n v="80"/>
    <s v="รพช.F1 P&lt;=50,000"/>
    <n v="12.21"/>
    <n v="11.35"/>
    <n v="8.3800000000000008"/>
    <n v="107005787.19"/>
    <n v="254241.46"/>
    <n v="0"/>
    <n v="0"/>
    <n v="0"/>
    <s v=""/>
    <x v="0"/>
    <n v="2457647.88"/>
    <n v="70440385.079999998"/>
  </r>
  <r>
    <n v="428"/>
    <n v="7"/>
    <s v="กาฬสินธุ์"/>
    <s v="11087"/>
    <s v="สมเด็จ,รพช."/>
    <s v="รพช."/>
    <n v="114"/>
    <s v="รพช.M2 B&gt;100"/>
    <n v="4.47"/>
    <n v="3.85"/>
    <n v="1.72"/>
    <n v="77002964.060000002"/>
    <n v="5917068.4000000004"/>
    <n v="0"/>
    <n v="0"/>
    <n v="0"/>
    <s v=""/>
    <x v="0"/>
    <n v="13979758.949999999"/>
    <n v="15912371.52"/>
  </r>
  <r>
    <n v="429"/>
    <n v="7"/>
    <s v="กาฬสินธุ์"/>
    <s v="11088"/>
    <s v="ห้วยผึ้ง,รพช."/>
    <s v="รพช."/>
    <n v="34"/>
    <s v="รพช.F2 P&lt;=30,000"/>
    <n v="2.0299999999999998"/>
    <n v="1.66"/>
    <n v="0.93"/>
    <n v="11222829.859999999"/>
    <n v="-11383287.48"/>
    <n v="0"/>
    <n v="1"/>
    <n v="0"/>
    <n v="8.8000000000000007"/>
    <x v="1"/>
    <n v="-8651140.6500000004"/>
    <n v="-786068.99"/>
  </r>
  <r>
    <n v="430"/>
    <n v="7"/>
    <s v="กาฬสินธุ์"/>
    <s v="11449"/>
    <s v="สมเด็จพระยุพราชกุฉินารายณ์,รพช."/>
    <s v="รพช."/>
    <n v="177"/>
    <s v="รพช.M2 B&gt;100"/>
    <n v="2.23"/>
    <n v="1.97"/>
    <n v="0.89"/>
    <n v="86687744.700000003"/>
    <n v="-48186047.07"/>
    <n v="0"/>
    <n v="1"/>
    <n v="0"/>
    <n v="16.100000000000001"/>
    <x v="1"/>
    <n v="-13531909.9"/>
    <n v="-8077770.5300000003"/>
  </r>
  <r>
    <n v="431"/>
    <n v="7"/>
    <s v="กาฬสินธุ์"/>
    <s v="28017"/>
    <s v="นาคู,รพช."/>
    <s v="รพช."/>
    <n v="41"/>
    <s v="รพช.F2 P&lt;=30,000"/>
    <n v="1.71"/>
    <n v="1.45"/>
    <n v="0.66"/>
    <n v="10218288.310000001"/>
    <n v="-7029569.6600000001"/>
    <n v="1"/>
    <n v="1"/>
    <n v="0"/>
    <n v="13"/>
    <x v="4"/>
    <n v="-1462221.29"/>
    <n v="-5148028.8"/>
  </r>
  <r>
    <n v="432"/>
    <n v="7"/>
    <s v="กาฬสินธุ์"/>
    <s v="28789"/>
    <s v="ฆ้องชัย,รพช."/>
    <s v="รพช."/>
    <n v="30"/>
    <s v="รพช.F3 P15,000-25,000"/>
    <n v="4.42"/>
    <n v="4.08"/>
    <n v="3.65"/>
    <n v="24883490.309999999"/>
    <n v="-5381648.29"/>
    <n v="0"/>
    <n v="1"/>
    <n v="0"/>
    <n v="41.6"/>
    <x v="1"/>
    <n v="-1531003.8"/>
    <n v="19330619.059999999"/>
  </r>
  <r>
    <n v="433"/>
    <n v="7"/>
    <s v="กาฬสินธุ์"/>
    <s v="28790"/>
    <s v="ดอนจาน,รพช."/>
    <s v="รพช."/>
    <n v="14"/>
    <s v="รพช.F3 P15,000-25,000"/>
    <n v="3.15"/>
    <n v="2.77"/>
    <n v="2.27"/>
    <n v="17774632.190000001"/>
    <n v="-3656610.02"/>
    <n v="0"/>
    <n v="1"/>
    <n v="0"/>
    <n v="43.7"/>
    <x v="1"/>
    <n v="-2348088.81"/>
    <n v="10444674.380000001"/>
  </r>
  <r>
    <n v="434"/>
    <n v="7"/>
    <s v="กาฬสินธุ์"/>
    <s v="28791"/>
    <s v="สามชัย,รพช."/>
    <s v="รพช."/>
    <n v="30"/>
    <s v="รพช.F2 P&lt;=30,000"/>
    <n v="5.88"/>
    <n v="5.49"/>
    <n v="4.6900000000000004"/>
    <n v="33822934.369999997"/>
    <n v="-1852255.18"/>
    <n v="0"/>
    <n v="1"/>
    <n v="0"/>
    <n v="164.3"/>
    <x v="1"/>
    <n v="1887657.74"/>
    <n v="25554567.489999998"/>
  </r>
  <r>
    <n v="435"/>
    <n v="7"/>
    <s v="ขอนแก่น"/>
    <s v="10670"/>
    <s v="ขอนแก่น,รพศ."/>
    <s v="รพศ."/>
    <n v="1238"/>
    <s v="รพศ.A B&gt;1000"/>
    <n v="1.56"/>
    <n v="1.22"/>
    <n v="0.22"/>
    <n v="424687020.43000001"/>
    <n v="105164161.84999999"/>
    <n v="1"/>
    <n v="0"/>
    <n v="0"/>
    <s v=""/>
    <x v="1"/>
    <n v="314220334.93000001"/>
    <n v="-595751396.13"/>
  </r>
  <r>
    <n v="436"/>
    <n v="7"/>
    <s v="ขอนแก่น"/>
    <s v="10995"/>
    <s v="บ้านฝาง,รพช."/>
    <s v="รพช."/>
    <n v="30"/>
    <s v="รพช.F2 P30,000-60,000"/>
    <n v="1.71"/>
    <n v="1.4"/>
    <n v="0.9"/>
    <n v="11939847.529999999"/>
    <n v="-2586064.31"/>
    <n v="0"/>
    <n v="1"/>
    <n v="0"/>
    <n v="41.5"/>
    <x v="1"/>
    <n v="-3527879.72"/>
    <n v="-1737721.49"/>
  </r>
  <r>
    <n v="437"/>
    <n v="7"/>
    <s v="ขอนแก่น"/>
    <s v="10996"/>
    <s v="พระยืน,รพช."/>
    <s v="รพช."/>
    <n v="34"/>
    <s v="รพช.F2 P&lt;=30,000"/>
    <n v="1.81"/>
    <n v="1.64"/>
    <n v="0.86"/>
    <n v="15733918.33"/>
    <n v="-21806293.59"/>
    <n v="0"/>
    <n v="1"/>
    <n v="0"/>
    <n v="6.4"/>
    <x v="1"/>
    <n v="-3361870.26"/>
    <n v="-3509577.43"/>
  </r>
  <r>
    <n v="438"/>
    <n v="7"/>
    <s v="ขอนแก่น"/>
    <s v="10997"/>
    <s v="หนองเรือ,รพช."/>
    <s v="รพช."/>
    <n v="90"/>
    <s v="รพช.F1 P50,000-100,000"/>
    <n v="10.48"/>
    <n v="9.9600000000000009"/>
    <n v="7.61"/>
    <n v="100104945.11"/>
    <n v="2383772.7000000002"/>
    <n v="0"/>
    <n v="0"/>
    <n v="0"/>
    <s v=""/>
    <x v="0"/>
    <n v="7552243.6399999997"/>
    <n v="69868912.290000007"/>
  </r>
  <r>
    <n v="439"/>
    <n v="7"/>
    <s v="ขอนแก่น"/>
    <s v="10998"/>
    <s v="ชุมแพ,รพท."/>
    <s v="รพท."/>
    <n v="360"/>
    <s v="รพท.S B&lt;=400"/>
    <n v="2.4"/>
    <n v="2.2200000000000002"/>
    <n v="1.49"/>
    <n v="310619866.68000001"/>
    <n v="9622540.0899999999"/>
    <n v="0"/>
    <n v="0"/>
    <n v="0"/>
    <s v=""/>
    <x v="0"/>
    <n v="49196828.810000002"/>
    <n v="109068431.76000001"/>
  </r>
  <r>
    <n v="440"/>
    <n v="7"/>
    <s v="ขอนแก่น"/>
    <s v="10999"/>
    <s v="สีชมพู,รพช."/>
    <s v="รพช."/>
    <n v="78"/>
    <s v="รพช.F1 P50,000-100,000"/>
    <n v="1.59"/>
    <n v="1.45"/>
    <n v="1.01"/>
    <n v="17761934.93"/>
    <n v="3239575.97"/>
    <n v="0"/>
    <n v="0"/>
    <n v="0"/>
    <s v=""/>
    <x v="0"/>
    <n v="6894084.9400000004"/>
    <n v="252931.82"/>
  </r>
  <r>
    <n v="441"/>
    <n v="7"/>
    <s v="ขอนแก่น"/>
    <s v="11000"/>
    <s v="น้ำพอง,รพช."/>
    <s v="รพช."/>
    <n v="120"/>
    <s v="รพช.M2 B&gt;100"/>
    <n v="1.9"/>
    <n v="1.74"/>
    <n v="0.88"/>
    <n v="56517245.710000001"/>
    <n v="-31712665.219999999"/>
    <n v="0"/>
    <n v="1"/>
    <n v="0"/>
    <n v="16"/>
    <x v="1"/>
    <n v="-18786927.449999999"/>
    <n v="-7486524.7699999996"/>
  </r>
  <r>
    <n v="442"/>
    <n v="7"/>
    <s v="ขอนแก่น"/>
    <s v="11001"/>
    <s v="อุบลรัตน์,รพช."/>
    <s v="รพช."/>
    <n v="60"/>
    <s v="รพช.F1 P&lt;=50,000"/>
    <n v="4.21"/>
    <n v="3.89"/>
    <n v="2.64"/>
    <n v="38147371.560000002"/>
    <n v="1906157.49"/>
    <n v="0"/>
    <n v="0"/>
    <n v="0"/>
    <s v=""/>
    <x v="0"/>
    <n v="3158954.73"/>
    <n v="19506021.300000001"/>
  </r>
  <r>
    <n v="443"/>
    <n v="7"/>
    <s v="ขอนแก่น"/>
    <s v="11002"/>
    <s v="บ้านไผ่,รพช."/>
    <s v="รพช."/>
    <n v="142"/>
    <s v="รพช.M2 B&gt;100"/>
    <n v="3.27"/>
    <n v="2.99"/>
    <n v="2.5"/>
    <n v="153265142.19"/>
    <n v="-15572310.07"/>
    <n v="0"/>
    <n v="1"/>
    <n v="0"/>
    <n v="88.5"/>
    <x v="1"/>
    <n v="-13638428.83"/>
    <n v="101048077.23"/>
  </r>
  <r>
    <n v="444"/>
    <n v="7"/>
    <s v="ขอนแก่น"/>
    <s v="11003"/>
    <s v="เปือยน้อย,รพช."/>
    <s v="รพช."/>
    <n v="30"/>
    <s v="รพช.F2 P&lt;=30,000"/>
    <n v="1.38"/>
    <n v="1.17"/>
    <n v="0.25"/>
    <n v="4717581.93"/>
    <n v="5973280.54"/>
    <n v="2"/>
    <n v="0"/>
    <n v="0"/>
    <s v=""/>
    <x v="4"/>
    <n v="5695073.9299999997"/>
    <n v="-9458087.5"/>
  </r>
  <r>
    <n v="445"/>
    <n v="7"/>
    <s v="ขอนแก่น"/>
    <s v="11004"/>
    <s v="พล,รพช."/>
    <s v="รพช."/>
    <n v="117"/>
    <s v="รพช.M2 B&gt;100"/>
    <n v="6.77"/>
    <n v="6.54"/>
    <n v="4.41"/>
    <n v="267460136.28999999"/>
    <n v="65166873.789999999"/>
    <n v="0"/>
    <n v="0"/>
    <n v="0"/>
    <s v=""/>
    <x v="0"/>
    <n v="70746088.700000003"/>
    <n v="157869700.99000001"/>
  </r>
  <r>
    <n v="446"/>
    <n v="7"/>
    <s v="ขอนแก่น"/>
    <s v="11005"/>
    <s v="แวงใหญ่,รพช."/>
    <s v="รพช."/>
    <n v="36"/>
    <s v="รพช.F2 P&lt;=30,000"/>
    <n v="2.13"/>
    <n v="1.93"/>
    <n v="1.39"/>
    <n v="23585521.5"/>
    <n v="-663412.49"/>
    <n v="0"/>
    <n v="1"/>
    <n v="0"/>
    <n v="319.89999999999998"/>
    <x v="1"/>
    <n v="1522362.02"/>
    <n v="8127720.4400000004"/>
  </r>
  <r>
    <n v="447"/>
    <n v="7"/>
    <s v="ขอนแก่น"/>
    <s v="11006"/>
    <s v="แวงน้อย,รพช."/>
    <s v="รพช."/>
    <n v="34"/>
    <s v="รพช.F2 P&lt;=30,000"/>
    <n v="4.25"/>
    <n v="4"/>
    <n v="2.19"/>
    <n v="53323694.380000003"/>
    <n v="7935299.1299999999"/>
    <n v="0"/>
    <n v="0"/>
    <n v="0"/>
    <s v=""/>
    <x v="0"/>
    <n v="10787071.939999999"/>
    <n v="19564041.120000001"/>
  </r>
  <r>
    <n v="448"/>
    <n v="7"/>
    <s v="ขอนแก่น"/>
    <s v="11007"/>
    <s v="หนองสองห้อง,รพช."/>
    <s v="รพช."/>
    <n v="69"/>
    <s v="รพช.F1 P50,000-100,000"/>
    <n v="7.9"/>
    <n v="7.6"/>
    <n v="5.6"/>
    <n v="121331420.70999999"/>
    <n v="10408263.65"/>
    <n v="0"/>
    <n v="0"/>
    <n v="0"/>
    <s v=""/>
    <x v="0"/>
    <n v="16182322.85"/>
    <n v="80532905.269999996"/>
  </r>
  <r>
    <n v="449"/>
    <n v="7"/>
    <s v="ขอนแก่น"/>
    <s v="11008"/>
    <s v="ภูเวียง,รพช."/>
    <s v="รพช."/>
    <n v="60"/>
    <s v="รพช.F1 P50,000-100,000"/>
    <n v="1.61"/>
    <n v="1.46"/>
    <n v="0.46"/>
    <n v="31790781.219999999"/>
    <n v="9555555.8599999994"/>
    <n v="1"/>
    <n v="0"/>
    <n v="0"/>
    <s v=""/>
    <x v="1"/>
    <n v="10499526.029999999"/>
    <n v="-28406310.91"/>
  </r>
  <r>
    <n v="450"/>
    <n v="7"/>
    <s v="ขอนแก่น"/>
    <s v="11009"/>
    <s v="มัญจาคีรี,รพช."/>
    <s v="รพช."/>
    <n v="65"/>
    <s v="รพช.F1 P&lt;=50,000"/>
    <n v="2.77"/>
    <n v="2.5099999999999998"/>
    <n v="1.97"/>
    <n v="43738102.259999998"/>
    <n v="-21485795.449999999"/>
    <n v="0"/>
    <n v="1"/>
    <n v="0"/>
    <n v="18.3"/>
    <x v="1"/>
    <n v="-20796188.539999999"/>
    <n v="24030211.710000001"/>
  </r>
  <r>
    <n v="451"/>
    <n v="7"/>
    <s v="ขอนแก่น"/>
    <s v="11010"/>
    <s v="ชนบท,รพช."/>
    <s v="รพช."/>
    <n v="35"/>
    <s v="รพช.F2 P30,000-60,000"/>
    <n v="1.36"/>
    <n v="1.27"/>
    <n v="1.02"/>
    <n v="9631923.6300000008"/>
    <n v="-4734905.6500000004"/>
    <n v="1"/>
    <n v="1"/>
    <n v="0"/>
    <n v="18.3"/>
    <x v="4"/>
    <n v="-3749859.66"/>
    <n v="643767.57999999996"/>
  </r>
  <r>
    <n v="452"/>
    <n v="7"/>
    <s v="ขอนแก่น"/>
    <s v="11011"/>
    <s v="เขาสวนกวาง,รพช."/>
    <s v="รพช."/>
    <n v="45"/>
    <s v="รพช.F1 P&lt;=50,000"/>
    <n v="1.23"/>
    <n v="1.1399999999999999"/>
    <n v="0.55000000000000004"/>
    <n v="6452593.7199999997"/>
    <n v="82807.72"/>
    <n v="2"/>
    <n v="0"/>
    <n v="0"/>
    <s v=""/>
    <x v="4"/>
    <n v="-105573.58"/>
    <n v="-12832167.59"/>
  </r>
  <r>
    <n v="453"/>
    <n v="7"/>
    <s v="ขอนแก่น"/>
    <s v="11012"/>
    <s v="ภูผาม่าน,รพช."/>
    <s v="รพช."/>
    <n v="30"/>
    <s v="รพช.F2 P&lt;=30,000"/>
    <n v="1.26"/>
    <n v="1.1599999999999999"/>
    <n v="0.41"/>
    <n v="5782026.46"/>
    <n v="5005435.13"/>
    <n v="2"/>
    <n v="0"/>
    <n v="0"/>
    <s v=""/>
    <x v="4"/>
    <n v="7650753.7000000002"/>
    <n v="-13356515.93"/>
  </r>
  <r>
    <n v="454"/>
    <n v="7"/>
    <s v="ขอนแก่น"/>
    <s v="11445"/>
    <s v="สมเด็จพระยุพราชกระนวน,รพช."/>
    <s v="รพช."/>
    <n v="150"/>
    <s v="รพช.M2 B&gt;100"/>
    <n v="1.87"/>
    <n v="1.65"/>
    <n v="0.45"/>
    <n v="65097514.630000003"/>
    <n v="-17087307.52"/>
    <n v="1"/>
    <n v="1"/>
    <n v="0"/>
    <n v="34.200000000000003"/>
    <x v="4"/>
    <n v="-11964865.880000001"/>
    <n v="-41591222.539999999"/>
  </r>
  <r>
    <n v="455"/>
    <n v="7"/>
    <s v="ขอนแก่น"/>
    <s v="12275"/>
    <s v="สิรินธร จังหวัดขอนแก่น,รพท."/>
    <s v="รพท."/>
    <n v="170"/>
    <s v="รพท.M1 B&gt;200"/>
    <n v="3.64"/>
    <n v="3.39"/>
    <n v="1.97"/>
    <n v="149370821.38999999"/>
    <n v="20221759.25"/>
    <n v="0"/>
    <n v="0"/>
    <n v="0"/>
    <s v=""/>
    <x v="0"/>
    <n v="48347983.700000003"/>
    <n v="54733312.119999997"/>
  </r>
  <r>
    <n v="456"/>
    <n v="7"/>
    <s v="ขอนแก่น"/>
    <s v="14132"/>
    <s v="ซำสูง,รพช."/>
    <s v="รพช."/>
    <n v="30"/>
    <s v="รพช.F2 P&lt;=30,000"/>
    <n v="1.59"/>
    <n v="1.44"/>
    <n v="0.63"/>
    <n v="10381134.310000001"/>
    <n v="169890.16"/>
    <n v="1"/>
    <n v="0"/>
    <n v="0"/>
    <s v=""/>
    <x v="1"/>
    <n v="1486059.17"/>
    <n v="-6664514.2599999998"/>
  </r>
  <r>
    <n v="457"/>
    <n v="7"/>
    <s v="ขอนแก่น"/>
    <s v="77649"/>
    <s v="หนองนาคำ,รพช."/>
    <s v="รพช."/>
    <n v="0"/>
    <s v="รพช.F3 P15,000-25,000"/>
    <n v="3.57"/>
    <n v="3.13"/>
    <n v="1.99"/>
    <n v="11692475.01"/>
    <n v="5123031.7300000004"/>
    <n v="0"/>
    <n v="0"/>
    <n v="0"/>
    <s v=""/>
    <x v="0"/>
    <n v="7281437.3499999996"/>
    <n v="4334350.45"/>
  </r>
  <r>
    <n v="458"/>
    <n v="7"/>
    <s v="ขอนแก่น"/>
    <s v="77650"/>
    <s v="เวียงเก่า,รพช."/>
    <s v="รพช."/>
    <n v="0"/>
    <s v="รพช.F3 P&lt;=15,000"/>
    <n v="1.17"/>
    <n v="1.01"/>
    <n v="0.37"/>
    <n v="2403624.94"/>
    <n v="-2187680.94"/>
    <n v="2"/>
    <n v="1"/>
    <n v="0"/>
    <n v="9.8000000000000007"/>
    <x v="2"/>
    <n v="1167399.94"/>
    <n v="-8958211.1899999995"/>
  </r>
  <r>
    <n v="459"/>
    <n v="7"/>
    <s v="ขอนแก่น"/>
    <s v="77651"/>
    <s v="โคกโพธิ์ไชย,รพช."/>
    <s v="รพช."/>
    <n v="0"/>
    <s v="รพช.F3 P15,000-25,000"/>
    <n v="1.51"/>
    <n v="1.08"/>
    <n v="0.83"/>
    <n v="2346905.4900000002"/>
    <n v="2312222.08"/>
    <n v="0"/>
    <n v="0"/>
    <n v="0"/>
    <s v=""/>
    <x v="0"/>
    <n v="3881946.61"/>
    <n v="-803277.29"/>
  </r>
  <r>
    <n v="460"/>
    <n v="7"/>
    <s v="ขอนแก่น"/>
    <s v="77652"/>
    <s v="โนนศิลา,รพช."/>
    <s v="รพช."/>
    <n v="30"/>
    <s v="รพช.F3 P15,000-25,000"/>
    <n v="2.44"/>
    <n v="2.04"/>
    <n v="1.42"/>
    <n v="13879136.220000001"/>
    <n v="4838378.9400000004"/>
    <n v="0"/>
    <n v="0"/>
    <n v="0"/>
    <s v=""/>
    <x v="0"/>
    <n v="1378890.24"/>
    <n v="4056319.76"/>
  </r>
  <r>
    <n v="461"/>
    <n v="7"/>
    <s v="มหาสารคาม"/>
    <s v="10707"/>
    <s v="มหาสารคาม,รพท."/>
    <s v="รพท."/>
    <n v="538"/>
    <s v="รพท.S B&gt;400"/>
    <n v="5.35"/>
    <n v="4.59"/>
    <n v="0.96"/>
    <n v="576242054.38999999"/>
    <n v="15715326.470000001"/>
    <n v="0"/>
    <n v="0"/>
    <n v="0"/>
    <s v=""/>
    <x v="0"/>
    <n v="139997814.87"/>
    <n v="21004.98"/>
  </r>
  <r>
    <n v="462"/>
    <n v="7"/>
    <s v="มหาสารคาม"/>
    <s v="11051"/>
    <s v="แกดำ,รพช."/>
    <s v="รพช."/>
    <n v="30"/>
    <s v="รพช.F2 P&lt;=30,000"/>
    <n v="2.7"/>
    <n v="2.54"/>
    <n v="0.92"/>
    <n v="21784325.370000001"/>
    <n v="4016444.07"/>
    <n v="0"/>
    <n v="0"/>
    <n v="0"/>
    <s v=""/>
    <x v="0"/>
    <n v="6556646.1399999997"/>
    <n v="-993232.98"/>
  </r>
  <r>
    <n v="463"/>
    <n v="7"/>
    <s v="มหาสารคาม"/>
    <s v="11052"/>
    <s v="โกสุมพิสัย,รพช."/>
    <s v="รพช."/>
    <n v="120"/>
    <s v="รพช.M2 B&gt;100"/>
    <n v="5.82"/>
    <n v="5.65"/>
    <n v="3.85"/>
    <n v="186279474.91"/>
    <n v="-2648756.56"/>
    <n v="0"/>
    <n v="1"/>
    <n v="0"/>
    <n v="632.9"/>
    <x v="1"/>
    <n v="6797154.7199999997"/>
    <n v="110013129.22"/>
  </r>
  <r>
    <n v="464"/>
    <n v="7"/>
    <s v="มหาสารคาม"/>
    <s v="11053"/>
    <s v="กันทรวิชัย,รพช."/>
    <s v="รพช."/>
    <n v="60"/>
    <s v="รพช.F2 P30,000-60,000"/>
    <n v="3.63"/>
    <n v="3.38"/>
    <n v="2.3199999999999998"/>
    <n v="53354662.420000002"/>
    <n v="-3598972.04"/>
    <n v="0"/>
    <n v="1"/>
    <n v="0"/>
    <n v="133.4"/>
    <x v="1"/>
    <n v="-2237448.1"/>
    <n v="26863820.379999999"/>
  </r>
  <r>
    <n v="465"/>
    <n v="7"/>
    <s v="มหาสารคาม"/>
    <s v="11054"/>
    <s v="เชียงยืน,รพช."/>
    <s v="รพช."/>
    <n v="60"/>
    <s v="รพช.F1 P&lt;=50,000"/>
    <n v="2.84"/>
    <n v="2.72"/>
    <n v="1.72"/>
    <n v="65099203.960000001"/>
    <n v="4476950.2300000004"/>
    <n v="0"/>
    <n v="0"/>
    <n v="0"/>
    <s v=""/>
    <x v="0"/>
    <n v="8886339.8499999996"/>
    <n v="25391910.280000001"/>
  </r>
  <r>
    <n v="466"/>
    <n v="7"/>
    <s v="มหาสารคาม"/>
    <s v="11055"/>
    <s v="บรบือ,รพช."/>
    <s v="รพช."/>
    <n v="165"/>
    <s v="รพช.M2 B&gt;100"/>
    <n v="5.09"/>
    <n v="4.93"/>
    <n v="3.12"/>
    <n v="248921134.15000001"/>
    <n v="24134379.82"/>
    <n v="0"/>
    <n v="0"/>
    <n v="0"/>
    <s v=""/>
    <x v="0"/>
    <n v="49452120.530000001"/>
    <n v="127954397.73999999"/>
  </r>
  <r>
    <n v="467"/>
    <n v="7"/>
    <s v="มหาสารคาม"/>
    <s v="11056"/>
    <s v="นาเชือก,รพช."/>
    <s v="รพช."/>
    <n v="68"/>
    <s v="รพช.F2 P30,000-60,000"/>
    <n v="2.5299999999999998"/>
    <n v="2.38"/>
    <n v="1.01"/>
    <n v="30375307.219999999"/>
    <n v="2804171.62"/>
    <n v="0"/>
    <n v="0"/>
    <n v="0"/>
    <s v=""/>
    <x v="0"/>
    <n v="6381501.4100000001"/>
    <n v="160335"/>
  </r>
  <r>
    <n v="468"/>
    <n v="7"/>
    <s v="มหาสารคาม"/>
    <s v="11057"/>
    <s v="พยัคฆภูมิพิสัย,รพช."/>
    <s v="รพช."/>
    <n v="111"/>
    <s v="รพช.M2 B&gt;100"/>
    <n v="3.95"/>
    <n v="3.79"/>
    <n v="2.38"/>
    <n v="148391444.99000001"/>
    <n v="6598732.8099999996"/>
    <n v="0"/>
    <n v="0"/>
    <n v="0"/>
    <s v=""/>
    <x v="0"/>
    <n v="19966350.809999999"/>
    <n v="69355904.909999996"/>
  </r>
  <r>
    <n v="469"/>
    <n v="7"/>
    <s v="มหาสารคาม"/>
    <s v="11058"/>
    <s v="วาปีปทุม,รพช."/>
    <s v="รพช."/>
    <n v="120"/>
    <s v="รพช.M2 B&gt;100"/>
    <n v="10.3"/>
    <n v="10"/>
    <n v="7.12"/>
    <n v="235015569.78"/>
    <n v="36814914.060000002"/>
    <n v="0"/>
    <n v="0"/>
    <n v="0"/>
    <s v=""/>
    <x v="0"/>
    <n v="42310934.270000003"/>
    <n v="154646552.18000001"/>
  </r>
  <r>
    <n v="470"/>
    <n v="7"/>
    <s v="มหาสารคาม"/>
    <s v="11059"/>
    <s v="นาดูน,รพช."/>
    <s v="รพช."/>
    <n v="30"/>
    <s v="รพช.F2 P&lt;=30,000"/>
    <n v="3.37"/>
    <n v="3.24"/>
    <n v="1.36"/>
    <n v="45344644.640000001"/>
    <n v="5523682.4800000004"/>
    <n v="0"/>
    <n v="0"/>
    <n v="0"/>
    <s v=""/>
    <x v="0"/>
    <n v="7913517.0199999996"/>
    <n v="6873267.0300000003"/>
  </r>
  <r>
    <n v="471"/>
    <n v="7"/>
    <s v="มหาสารคาม"/>
    <s v="11060"/>
    <s v="ยางสีสุราช,รพช."/>
    <s v="รพช."/>
    <n v="30"/>
    <s v="รพช.F2 P&lt;=30,000"/>
    <n v="2.59"/>
    <n v="2.3199999999999998"/>
    <n v="1.34"/>
    <n v="22203157.550000001"/>
    <n v="-7532714.9000000004"/>
    <n v="0"/>
    <n v="1"/>
    <n v="0"/>
    <n v="26.5"/>
    <x v="1"/>
    <n v="-2040685.45"/>
    <n v="4746236.8099999996"/>
  </r>
  <r>
    <n v="472"/>
    <n v="7"/>
    <s v="มหาสารคาม"/>
    <s v="24704"/>
    <s v="กุดรัง,รพช."/>
    <s v="รพช."/>
    <n v="30"/>
    <s v="รพช.F2 P&lt;=30,000"/>
    <n v="15.31"/>
    <n v="14.99"/>
    <n v="11.53"/>
    <n v="77556826.890000001"/>
    <n v="7510442.1600000001"/>
    <n v="0"/>
    <n v="0"/>
    <n v="0"/>
    <s v=""/>
    <x v="0"/>
    <n v="4167101.19"/>
    <n v="57068340.340000004"/>
  </r>
  <r>
    <n v="473"/>
    <n v="7"/>
    <s v="มหาสารคาม"/>
    <s v="28843"/>
    <s v="ชื่นชม,รพช."/>
    <s v="รพช."/>
    <n v="30"/>
    <s v="รพช.F2 P&lt;=30,000"/>
    <n v="3.56"/>
    <n v="3.24"/>
    <n v="2.2400000000000002"/>
    <n v="23762591.379999999"/>
    <n v="-3404004.1"/>
    <n v="0"/>
    <n v="1"/>
    <n v="0"/>
    <n v="62.8"/>
    <x v="1"/>
    <n v="1269657.45"/>
    <n v="11487771.380000001"/>
  </r>
  <r>
    <n v="474"/>
    <n v="7"/>
    <s v="ร้อยเอ็ด"/>
    <s v="10708"/>
    <s v="ร้อยเอ็ด,รพศ."/>
    <s v="รพศ."/>
    <n v="881"/>
    <s v="รพศ.A B&gt;700to1000"/>
    <n v="4.99"/>
    <n v="4.63"/>
    <n v="3.52"/>
    <n v="1560601498.23"/>
    <n v="-95871375.069999993"/>
    <n v="0"/>
    <n v="1"/>
    <n v="0"/>
    <n v="146.5"/>
    <x v="1"/>
    <n v="186738781.22999999"/>
    <n v="984028592.04999995"/>
  </r>
  <r>
    <n v="475"/>
    <n v="7"/>
    <s v="ร้อยเอ็ด"/>
    <s v="11061"/>
    <s v="เกษตรวิสัย,รพช."/>
    <s v="รพช."/>
    <n v="165"/>
    <s v="รพช.M2 B&gt;100"/>
    <n v="2.04"/>
    <n v="1.78"/>
    <n v="0.92"/>
    <n v="70479249.150000006"/>
    <n v="-33054005.07"/>
    <n v="0"/>
    <n v="1"/>
    <n v="0"/>
    <n v="19.100000000000001"/>
    <x v="1"/>
    <n v="-15668190.369999999"/>
    <n v="-5402222.9900000002"/>
  </r>
  <r>
    <n v="476"/>
    <n v="7"/>
    <s v="ร้อยเอ็ด"/>
    <s v="11062"/>
    <s v="ปทุมรัตต์,รพช."/>
    <s v="รพช."/>
    <n v="36"/>
    <s v="รพช.F2 P30,000-60,000"/>
    <n v="4.6399999999999997"/>
    <n v="4.1399999999999997"/>
    <n v="1.87"/>
    <n v="56471139.960000001"/>
    <n v="-3040214.11"/>
    <n v="0"/>
    <n v="1"/>
    <n v="0"/>
    <n v="167.1"/>
    <x v="1"/>
    <n v="-2291126.62"/>
    <n v="13558664.619999999"/>
  </r>
  <r>
    <n v="477"/>
    <n v="7"/>
    <s v="ร้อยเอ็ด"/>
    <s v="11063"/>
    <s v="จตุรพักตรพิมาน,รพช."/>
    <s v="รพช."/>
    <n v="65"/>
    <s v="รพช.F2 P30,000-60,000"/>
    <n v="4.84"/>
    <n v="4.4000000000000004"/>
    <n v="3.4"/>
    <n v="67927611.560000002"/>
    <n v="37718635.240000002"/>
    <n v="0"/>
    <n v="0"/>
    <n v="0"/>
    <s v=""/>
    <x v="0"/>
    <n v="-9940193.1500000004"/>
    <n v="42498541.799999997"/>
  </r>
  <r>
    <n v="478"/>
    <n v="7"/>
    <s v="ร้อยเอ็ด"/>
    <s v="11064"/>
    <s v="ธวัชบุรี,รพช."/>
    <s v="รพช."/>
    <n v="38"/>
    <s v="รพช.F2 P30,000-60,000"/>
    <n v="1.93"/>
    <n v="1.68"/>
    <n v="0.45"/>
    <n v="28394616.41"/>
    <n v="745817.11"/>
    <n v="1"/>
    <n v="0"/>
    <n v="0"/>
    <s v=""/>
    <x v="1"/>
    <n v="5640510.7599999998"/>
    <n v="-16778154.050000001"/>
  </r>
  <r>
    <n v="479"/>
    <n v="7"/>
    <s v="ร้อยเอ็ด"/>
    <s v="11065"/>
    <s v="พนมไพร,รพช."/>
    <s v="รพช."/>
    <n v="42"/>
    <s v="รพช.F1 P&lt;=50,000"/>
    <n v="2.95"/>
    <n v="2.72"/>
    <n v="1.72"/>
    <n v="76220712.599999994"/>
    <n v="-17503384.239999998"/>
    <n v="0"/>
    <n v="1"/>
    <n v="0"/>
    <n v="39.1"/>
    <x v="1"/>
    <n v="-9008793.1699999999"/>
    <n v="27997159.390000001"/>
  </r>
  <r>
    <n v="480"/>
    <n v="7"/>
    <s v="ร้อยเอ็ด"/>
    <s v="11066"/>
    <s v="โพนทอง,รพช."/>
    <s v="รพช."/>
    <n v="213"/>
    <s v="รพช.M2 B&gt;100"/>
    <n v="1.52"/>
    <n v="1.3"/>
    <n v="0.23"/>
    <n v="47735177"/>
    <n v="-4646457.28"/>
    <n v="1"/>
    <n v="1"/>
    <n v="0"/>
    <n v="92.4"/>
    <x v="4"/>
    <n v="11931812.460000001"/>
    <n v="-71170515.060000002"/>
  </r>
  <r>
    <n v="481"/>
    <n v="7"/>
    <s v="ร้อยเอ็ด"/>
    <s v="11067"/>
    <s v="โพธิ์ชัย,รพช."/>
    <s v="รพช."/>
    <n v="30"/>
    <s v="รพช.F2 P30,000-60,000"/>
    <n v="6.67"/>
    <n v="6.2"/>
    <n v="4.93"/>
    <n v="73071580.329999998"/>
    <n v="-8902039.5700000003"/>
    <n v="0"/>
    <n v="1"/>
    <n v="0"/>
    <n v="73.8"/>
    <x v="1"/>
    <n v="-2588383.6800000002"/>
    <n v="50705696.719999999"/>
  </r>
  <r>
    <n v="482"/>
    <n v="7"/>
    <s v="ร้อยเอ็ด"/>
    <s v="11068"/>
    <s v="หนองพอก,รพช."/>
    <s v="รพช."/>
    <n v="30"/>
    <s v="รพช.F2 P30,000-60,000"/>
    <n v="5.0999999999999996"/>
    <n v="4.8099999999999996"/>
    <n v="3.37"/>
    <n v="80042173"/>
    <n v="3183695.35"/>
    <n v="0"/>
    <n v="0"/>
    <n v="0"/>
    <s v=""/>
    <x v="0"/>
    <n v="10680951.33"/>
    <n v="46221364.68"/>
  </r>
  <r>
    <n v="483"/>
    <n v="7"/>
    <s v="ร้อยเอ็ด"/>
    <s v="11069"/>
    <s v="เสลภูมิ,รพช."/>
    <s v="รพช."/>
    <n v="112"/>
    <s v="รพช.M2 B&gt;100"/>
    <n v="1.39"/>
    <n v="0.99"/>
    <n v="0.25"/>
    <n v="21552649.5"/>
    <n v="-34856431.299999997"/>
    <n v="3"/>
    <n v="1"/>
    <n v="1"/>
    <n v="5.5"/>
    <x v="6"/>
    <n v="-16318145.720000001"/>
    <n v="-41251125.100000001"/>
  </r>
  <r>
    <n v="484"/>
    <n v="7"/>
    <s v="ร้อยเอ็ด"/>
    <s v="11070"/>
    <s v="สุวรรณภูมิ,รพช."/>
    <s v="รพช."/>
    <n v="181"/>
    <s v="รพช.M2 B&gt;100"/>
    <n v="3.2"/>
    <n v="2.66"/>
    <n v="2"/>
    <n v="130027161.14"/>
    <n v="-69696253.939999998"/>
    <n v="0"/>
    <n v="1"/>
    <n v="0"/>
    <n v="16.7"/>
    <x v="1"/>
    <n v="-45446948.549999997"/>
    <n v="59001471.310000002"/>
  </r>
  <r>
    <n v="485"/>
    <n v="7"/>
    <s v="ร้อยเอ็ด"/>
    <s v="11071"/>
    <s v="เมืองสรวง,รพช."/>
    <s v="รพช."/>
    <n v="33"/>
    <s v="รพช.F2 P&lt;=30,000"/>
    <n v="2.13"/>
    <n v="1.97"/>
    <n v="0.25"/>
    <n v="20761821.059999999"/>
    <n v="-714935.49"/>
    <n v="1"/>
    <n v="1"/>
    <n v="0"/>
    <n v="261.3"/>
    <x v="4"/>
    <n v="2540989.36"/>
    <n v="-13803225.609999999"/>
  </r>
  <r>
    <n v="486"/>
    <n v="7"/>
    <s v="ร้อยเอ็ด"/>
    <s v="11072"/>
    <s v="โพนทราย,รพช."/>
    <s v="รพช."/>
    <n v="31"/>
    <s v="รพช.F2 P&lt;=30,000"/>
    <n v="2.78"/>
    <n v="2.5299999999999998"/>
    <n v="1.73"/>
    <n v="24667561.440000001"/>
    <n v="-4081463.7"/>
    <n v="0"/>
    <n v="1"/>
    <n v="0"/>
    <n v="54.3"/>
    <x v="1"/>
    <n v="-605608.61"/>
    <n v="10105982.460000001"/>
  </r>
  <r>
    <n v="487"/>
    <n v="7"/>
    <s v="ร้อยเอ็ด"/>
    <s v="11073"/>
    <s v="อาจสามารถ,รพช."/>
    <s v="รพช."/>
    <n v="39"/>
    <s v="รพช.F2 P30,000-60,000"/>
    <n v="4.58"/>
    <n v="4.0999999999999996"/>
    <n v="3.02"/>
    <n v="63217000.539999999"/>
    <n v="-9032451.3399999999"/>
    <n v="0"/>
    <n v="1"/>
    <n v="0"/>
    <n v="62.9"/>
    <x v="1"/>
    <n v="-6540198.2800000003"/>
    <n v="35653354.770000003"/>
  </r>
  <r>
    <n v="488"/>
    <n v="7"/>
    <s v="ร้อยเอ็ด"/>
    <s v="11074"/>
    <s v="เมยวดี,รพช."/>
    <s v="รพช."/>
    <n v="30"/>
    <s v="รพช.F2 P&lt;=30,000"/>
    <n v="1.41"/>
    <n v="1.21"/>
    <n v="0.32"/>
    <n v="7692516.0099999998"/>
    <n v="-1405321.88"/>
    <n v="2"/>
    <n v="1"/>
    <n v="0"/>
    <n v="49.2"/>
    <x v="2"/>
    <n v="3243481.39"/>
    <n v="-12556459.890000001"/>
  </r>
  <r>
    <n v="489"/>
    <n v="7"/>
    <s v="ร้อยเอ็ด"/>
    <s v="11075"/>
    <s v="ศรีสมเด็จ,รพช."/>
    <s v="รพช."/>
    <n v="37"/>
    <s v="รพช.F2 P&lt;=30,000"/>
    <n v="3.12"/>
    <n v="2.75"/>
    <n v="1.87"/>
    <n v="31940394.629999999"/>
    <n v="-8951532.5099999998"/>
    <n v="0"/>
    <n v="1"/>
    <n v="0"/>
    <n v="32.1"/>
    <x v="1"/>
    <n v="-4237382.5199999996"/>
    <n v="13038418.119999999"/>
  </r>
  <r>
    <n v="490"/>
    <n v="7"/>
    <s v="ร้อยเอ็ด"/>
    <s v="11076"/>
    <s v="จังหาร,รพช."/>
    <s v="รพช."/>
    <n v="35"/>
    <s v="รพช.F2 P30,000-60,000"/>
    <n v="3.35"/>
    <n v="2.96"/>
    <n v="2.39"/>
    <n v="40816130.229999997"/>
    <n v="-14054112.630000001"/>
    <n v="0"/>
    <n v="1"/>
    <n v="0"/>
    <n v="26.1"/>
    <x v="1"/>
    <n v="-10469944.710000001"/>
    <n v="24164699.920000002"/>
  </r>
  <r>
    <n v="491"/>
    <n v="7"/>
    <s v="ร้อยเอ็ด"/>
    <s v="27988"/>
    <s v="ทุ่งเขาหลวง,รพช."/>
    <s v="รพช."/>
    <n v="10"/>
    <s v="รพช.F3 P15,000-25,000"/>
    <n v="6.33"/>
    <n v="5.67"/>
    <n v="4.54"/>
    <n v="33374677.870000001"/>
    <n v="-9823541.8000000007"/>
    <n v="0"/>
    <n v="1"/>
    <n v="0"/>
    <n v="30.5"/>
    <x v="1"/>
    <n v="-4013626.14"/>
    <n v="22170136.969999999"/>
  </r>
  <r>
    <n v="492"/>
    <n v="7"/>
    <s v="ร้อยเอ็ด"/>
    <s v="27989"/>
    <s v="เชียงขวัญ,รพช."/>
    <s v="รพช."/>
    <n v="0"/>
    <s v="รพช.F3 P15,000-25,000"/>
    <n v="1.38"/>
    <n v="1.05"/>
    <n v="0.4"/>
    <n v="2774359.93"/>
    <n v="-8712258.9399999995"/>
    <n v="2"/>
    <n v="1"/>
    <n v="2"/>
    <n v="2.8"/>
    <x v="6"/>
    <n v="-5267067.6100000003"/>
    <n v="-4301869.96"/>
  </r>
  <r>
    <n v="493"/>
    <n v="7"/>
    <s v="ร้อยเอ็ด"/>
    <s v="27990"/>
    <s v="หนองฮี,รพช."/>
    <s v="รพช."/>
    <n v="28"/>
    <s v="รพช.F3 P15,000-25,000"/>
    <n v="2.74"/>
    <n v="2.37"/>
    <n v="1.45"/>
    <n v="19154267.440000001"/>
    <n v="-13063261.310000001"/>
    <n v="0"/>
    <n v="1"/>
    <n v="0"/>
    <n v="13.1"/>
    <x v="1"/>
    <n v="-7825113.2800000003"/>
    <n v="4912321.3499999996"/>
  </r>
  <r>
    <n v="494"/>
    <n v="8"/>
    <s v="นครพนม"/>
    <s v="10711"/>
    <s v="นครพนม,รพท."/>
    <s v="รพท."/>
    <n v="392"/>
    <s v="รพท.S B&lt;=400"/>
    <n v="2.64"/>
    <n v="2.48"/>
    <n v="0.64"/>
    <n v="331490966.06999999"/>
    <n v="138474144.94999999"/>
    <n v="1"/>
    <n v="0"/>
    <n v="0"/>
    <s v=""/>
    <x v="1"/>
    <n v="200545564.36000001"/>
    <n v="-71360225.480000004"/>
  </r>
  <r>
    <n v="495"/>
    <n v="8"/>
    <s v="นครพนม"/>
    <s v="11104"/>
    <s v="ปลาปาก,รพช."/>
    <s v="รพช."/>
    <n v="30"/>
    <s v="รพช.F2 P30,000-60,000"/>
    <n v="5.08"/>
    <n v="4.57"/>
    <n v="2.79"/>
    <n v="38533038.079999998"/>
    <n v="-8040586.0499999998"/>
    <n v="0"/>
    <n v="1"/>
    <n v="0"/>
    <n v="43.1"/>
    <x v="1"/>
    <n v="-4713363.3499999996"/>
    <n v="16900819.600000001"/>
  </r>
  <r>
    <n v="496"/>
    <n v="8"/>
    <s v="นครพนม"/>
    <s v="11105"/>
    <s v="ท่าอุเทน,รพช."/>
    <s v="รพช."/>
    <n v="40"/>
    <s v="รพช.F2 P30,000-60,000"/>
    <n v="4.13"/>
    <n v="3.79"/>
    <n v="2.35"/>
    <n v="41033092.799999997"/>
    <n v="-8876651.1300000008"/>
    <n v="0"/>
    <n v="1"/>
    <n v="0"/>
    <n v="41.6"/>
    <x v="1"/>
    <n v="-7723065.54"/>
    <n v="17693374.949999999"/>
  </r>
  <r>
    <n v="497"/>
    <n v="8"/>
    <s v="นครพนม"/>
    <s v="11106"/>
    <s v="บ้านแพง,รพช."/>
    <s v="รพช."/>
    <n v="43"/>
    <s v="รพช.F2 P&lt;=30,000"/>
    <n v="3.79"/>
    <n v="3.34"/>
    <n v="1.18"/>
    <n v="29500965.120000001"/>
    <n v="-9003448.5999999996"/>
    <n v="0"/>
    <n v="1"/>
    <n v="0"/>
    <n v="29.4"/>
    <x v="1"/>
    <n v="-4976098.28"/>
    <n v="1917640.68"/>
  </r>
  <r>
    <n v="498"/>
    <n v="8"/>
    <s v="นครพนม"/>
    <s v="11107"/>
    <s v="นาทม,รพช."/>
    <s v="รพช."/>
    <n v="36"/>
    <s v="รพช.F2 P&lt;=30,000"/>
    <n v="2.59"/>
    <n v="2.41"/>
    <n v="0.99"/>
    <n v="20930156.460000001"/>
    <n v="-2112628.85"/>
    <n v="0"/>
    <n v="1"/>
    <n v="0"/>
    <n v="89.1"/>
    <x v="1"/>
    <n v="1662369.85"/>
    <n v="-93010.82"/>
  </r>
  <r>
    <n v="499"/>
    <n v="8"/>
    <s v="นครพนม"/>
    <s v="11108"/>
    <s v="เรณูนคร,รพช."/>
    <s v="รพช."/>
    <n v="30"/>
    <s v="รพช.F2 P30,000-60,000"/>
    <n v="1.62"/>
    <n v="1.4"/>
    <n v="0.27"/>
    <n v="16182294.92"/>
    <n v="3304432.72"/>
    <n v="1"/>
    <n v="0"/>
    <n v="0"/>
    <s v=""/>
    <x v="1"/>
    <n v="6126667.8099999996"/>
    <n v="-19076607.280000001"/>
  </r>
  <r>
    <n v="500"/>
    <n v="8"/>
    <s v="นครพนม"/>
    <s v="11109"/>
    <s v="นาแก,รพช."/>
    <s v="รพช."/>
    <n v="61"/>
    <s v="รพช.F2 P30,000-60,000"/>
    <n v="3.79"/>
    <n v="3.36"/>
    <n v="1.33"/>
    <n v="49800497.979999997"/>
    <n v="4308718.7"/>
    <n v="0"/>
    <n v="0"/>
    <n v="0"/>
    <s v=""/>
    <x v="0"/>
    <n v="3219118.06"/>
    <n v="5982460.8700000001"/>
  </r>
  <r>
    <n v="501"/>
    <n v="8"/>
    <s v="นครพนม"/>
    <s v="11110"/>
    <s v="ศรีสงคราม,รพช."/>
    <s v="รพช."/>
    <n v="90"/>
    <s v="รพช.M2 B&lt;=100"/>
    <n v="2.2200000000000002"/>
    <n v="1.88"/>
    <n v="0.41"/>
    <n v="51758277"/>
    <n v="1239507.3500000001"/>
    <n v="1"/>
    <n v="0"/>
    <n v="0"/>
    <s v=""/>
    <x v="1"/>
    <n v="5471493.5800000001"/>
    <n v="-25230234.5"/>
  </r>
  <r>
    <n v="502"/>
    <n v="8"/>
    <s v="นครพนม"/>
    <s v="11111"/>
    <s v="นาหว้า,รพช."/>
    <s v="รพช."/>
    <n v="48"/>
    <s v="รพช.F2 P30,000-60,000"/>
    <n v="3.58"/>
    <n v="3.2"/>
    <n v="1.18"/>
    <n v="27497391.25"/>
    <n v="-6206315.7699999996"/>
    <n v="0"/>
    <n v="1"/>
    <n v="0"/>
    <n v="39.799999999999997"/>
    <x v="1"/>
    <n v="-3769044.65"/>
    <n v="1886248.82"/>
  </r>
  <r>
    <n v="503"/>
    <n v="8"/>
    <s v="นครพนม"/>
    <s v="11112"/>
    <s v="โพนสวรรค์,รพช."/>
    <s v="รพช."/>
    <n v="50"/>
    <s v="รพช.F2 P30,000-60,000"/>
    <n v="4.04"/>
    <n v="3.43"/>
    <n v="0.78"/>
    <n v="32719297.73"/>
    <n v="-10549519.210000001"/>
    <n v="1"/>
    <n v="1"/>
    <n v="0"/>
    <n v="27.9"/>
    <x v="4"/>
    <n v="-5050679.63"/>
    <n v="-2408076.64"/>
  </r>
  <r>
    <n v="504"/>
    <n v="8"/>
    <s v="นครพนม"/>
    <s v="11451"/>
    <s v="สมเด็จพระยุพราชธาตุพนม,รพช."/>
    <s v="รพช."/>
    <n v="234"/>
    <s v="รพช.M2 B&gt;100"/>
    <n v="1.26"/>
    <n v="1.1200000000000001"/>
    <n v="0.17"/>
    <n v="22436930.5"/>
    <n v="57940883.840000004"/>
    <n v="2"/>
    <n v="0"/>
    <n v="0"/>
    <s v=""/>
    <x v="4"/>
    <n v="38582409.840000004"/>
    <n v="-70493082.090000004"/>
  </r>
  <r>
    <n v="505"/>
    <n v="8"/>
    <s v="นครพนม"/>
    <s v="40840"/>
    <s v="วังยาง,รพช."/>
    <s v="รพช."/>
    <n v="20"/>
    <s v="รพช.F3 P&lt;=15,000"/>
    <n v="1.35"/>
    <n v="1.1399999999999999"/>
    <n v="0.28000000000000003"/>
    <n v="4532803.51"/>
    <n v="3503782.81"/>
    <n v="2"/>
    <n v="0"/>
    <n v="0"/>
    <s v=""/>
    <x v="4"/>
    <n v="5689909.8300000001"/>
    <n v="-9464155.1500000004"/>
  </r>
  <r>
    <n v="506"/>
    <n v="8"/>
    <s v="บึงกาฬ"/>
    <s v="11040"/>
    <s v="บึงกาฬ,รพท."/>
    <s v="รพท."/>
    <n v="273"/>
    <s v="รพท.S B&lt;=400"/>
    <n v="3.14"/>
    <n v="2.78"/>
    <n v="1.23"/>
    <n v="219445081.53"/>
    <n v="-12028829.119999999"/>
    <n v="0"/>
    <n v="1"/>
    <n v="0"/>
    <n v="164.1"/>
    <x v="1"/>
    <n v="58307890.210000001"/>
    <n v="23693772.09"/>
  </r>
  <r>
    <n v="507"/>
    <n v="8"/>
    <s v="บึงกาฬ"/>
    <s v="11041"/>
    <s v="พรเจริญ,รพช."/>
    <s v="รพช."/>
    <n v="37"/>
    <s v="รพช.F2 P30,000-60,000"/>
    <n v="3.84"/>
    <n v="3.53"/>
    <n v="1.44"/>
    <n v="41348314.990000002"/>
    <n v="3876248.9"/>
    <n v="0"/>
    <n v="0"/>
    <n v="0"/>
    <s v=""/>
    <x v="0"/>
    <n v="6761129.6799999997"/>
    <n v="6332261.8300000001"/>
  </r>
  <r>
    <n v="508"/>
    <n v="8"/>
    <s v="บึงกาฬ"/>
    <s v="11043"/>
    <s v="โซ่พิสัย,รพช."/>
    <s v="รพช."/>
    <n v="73"/>
    <s v="รพช.F1 P&lt;=50,000"/>
    <n v="1.58"/>
    <n v="1.4"/>
    <n v="0.38"/>
    <n v="17727236.629999999"/>
    <n v="4866841.71"/>
    <n v="1"/>
    <n v="0"/>
    <n v="0"/>
    <s v=""/>
    <x v="1"/>
    <n v="6461267.6399999997"/>
    <n v="-19101226.379999999"/>
  </r>
  <r>
    <n v="509"/>
    <n v="8"/>
    <s v="บึงกาฬ"/>
    <s v="11046"/>
    <s v="เซกา,รพช."/>
    <s v="รพช."/>
    <n v="125"/>
    <s v="รพช.M2 B&gt;100"/>
    <n v="3.76"/>
    <n v="3.42"/>
    <n v="0.85"/>
    <n v="87572898.019999996"/>
    <n v="14038007.84"/>
    <n v="0"/>
    <n v="0"/>
    <n v="0"/>
    <s v=""/>
    <x v="0"/>
    <n v="21545550.59"/>
    <n v="-4892660.0999999996"/>
  </r>
  <r>
    <n v="510"/>
    <n v="8"/>
    <s v="บึงกาฬ"/>
    <s v="11047"/>
    <s v="ปากคาด,รพช."/>
    <s v="รพช."/>
    <n v="41"/>
    <s v="รพช.F2 P30,000-60,000"/>
    <n v="3.68"/>
    <n v="3.26"/>
    <n v="1.1100000000000001"/>
    <n v="34287137.579999998"/>
    <n v="-2054692.55"/>
    <n v="0"/>
    <n v="1"/>
    <n v="0"/>
    <n v="150.1"/>
    <x v="1"/>
    <n v="2477227.66"/>
    <n v="1403944.24"/>
  </r>
  <r>
    <n v="511"/>
    <n v="8"/>
    <s v="บึงกาฬ"/>
    <s v="11048"/>
    <s v="บึงโขงหลง,รพช."/>
    <s v="รพช."/>
    <n v="52"/>
    <s v="รพช.F2 P30,000-60,000"/>
    <n v="5.04"/>
    <n v="4.51"/>
    <n v="1.71"/>
    <n v="50344307.82"/>
    <n v="19340082.949999999"/>
    <n v="0"/>
    <n v="0"/>
    <n v="0"/>
    <s v=""/>
    <x v="0"/>
    <n v="22804043.539999999"/>
    <n v="8846769.9299999997"/>
  </r>
  <r>
    <n v="512"/>
    <n v="8"/>
    <s v="บึงกาฬ"/>
    <s v="11049"/>
    <s v="ศรีวิไล,รพช."/>
    <s v="รพช."/>
    <n v="38"/>
    <s v="รพช.F2 P30,000-60,000"/>
    <n v="2.0499999999999998"/>
    <n v="1.88"/>
    <n v="0.73"/>
    <n v="21811849.73"/>
    <n v="-3493760.11"/>
    <n v="1"/>
    <n v="1"/>
    <n v="0"/>
    <n v="56.1"/>
    <x v="4"/>
    <n v="-706538.25"/>
    <n v="-5580508.4699999997"/>
  </r>
  <r>
    <n v="513"/>
    <n v="8"/>
    <s v="บึงกาฬ"/>
    <s v="11050"/>
    <s v="บุ่งคล้า,รพช."/>
    <s v="รพช."/>
    <n v="32"/>
    <s v="รพช.F3 P&lt;=15,000"/>
    <n v="1.58"/>
    <n v="1.39"/>
    <n v="0.2"/>
    <n v="6450640.3399999999"/>
    <n v="438514.81"/>
    <n v="1"/>
    <n v="0"/>
    <n v="0"/>
    <s v=""/>
    <x v="1"/>
    <n v="5219702.97"/>
    <n v="-8851083.9700000007"/>
  </r>
  <r>
    <n v="514"/>
    <n v="8"/>
    <s v="เลย"/>
    <s v="10705"/>
    <s v="เลย,รพท."/>
    <s v="รพท."/>
    <n v="558"/>
    <s v="รพท.S B&gt;400"/>
    <n v="2.48"/>
    <n v="2.27"/>
    <n v="0.7"/>
    <n v="393687365.29000002"/>
    <n v="645950058.12"/>
    <n v="1"/>
    <n v="0"/>
    <n v="0"/>
    <s v=""/>
    <x v="1"/>
    <n v="710996217.02999997"/>
    <n v="-78697540.439999998"/>
  </r>
  <r>
    <n v="515"/>
    <n v="8"/>
    <s v="เลย"/>
    <s v="11030"/>
    <s v="นาด้วง,รพช."/>
    <s v="รพช."/>
    <n v="30"/>
    <s v="รพช.F2 P&lt;=30,000"/>
    <n v="4.0199999999999996"/>
    <n v="3.84"/>
    <n v="2.1800000000000002"/>
    <n v="40079453.340000004"/>
    <n v="537572.75"/>
    <n v="0"/>
    <n v="0"/>
    <n v="0"/>
    <s v=""/>
    <x v="0"/>
    <n v="4105919.43"/>
    <n v="15695051.039999999"/>
  </r>
  <r>
    <n v="516"/>
    <n v="8"/>
    <s v="เลย"/>
    <s v="11031"/>
    <s v="เชียงคาน,รพช."/>
    <s v="รพช."/>
    <n v="59"/>
    <s v="รพช.F2 P30,000-60,000"/>
    <n v="1.85"/>
    <n v="1.62"/>
    <n v="0.33"/>
    <n v="31893823.600000001"/>
    <n v="22347496.399999999"/>
    <n v="1"/>
    <n v="0"/>
    <n v="0"/>
    <s v=""/>
    <x v="1"/>
    <n v="27951642.890000001"/>
    <n v="-24963232.609999999"/>
  </r>
  <r>
    <n v="517"/>
    <n v="8"/>
    <s v="เลย"/>
    <s v="11032"/>
    <s v="ปากชม,รพช."/>
    <s v="รพช."/>
    <n v="34"/>
    <s v="รพช.F2 P30,000-60,000"/>
    <n v="2.7"/>
    <n v="2.17"/>
    <n v="0.84"/>
    <n v="35496812.57"/>
    <n v="12720430.800000001"/>
    <n v="0"/>
    <n v="0"/>
    <n v="0"/>
    <s v=""/>
    <x v="0"/>
    <n v="17026010.579999998"/>
    <n v="-3247678.48"/>
  </r>
  <r>
    <n v="518"/>
    <n v="8"/>
    <s v="เลย"/>
    <s v="11033"/>
    <s v="นาแห้ว,รพช."/>
    <s v="รพช."/>
    <n v="20"/>
    <s v="รพช.F3 P&lt;=15,000"/>
    <n v="1.26"/>
    <n v="1.07"/>
    <n v="0.18"/>
    <n v="3261749.05"/>
    <n v="2782148.55"/>
    <n v="2"/>
    <n v="0"/>
    <n v="0"/>
    <s v=""/>
    <x v="4"/>
    <n v="3513775.75"/>
    <n v="-10423935.26"/>
  </r>
  <r>
    <n v="519"/>
    <n v="8"/>
    <s v="เลย"/>
    <s v="11034"/>
    <s v="ภูเรือ,รพช."/>
    <s v="รพช."/>
    <n v="30"/>
    <s v="รพช.F2 P&lt;=30,000"/>
    <n v="3.07"/>
    <n v="2.81"/>
    <n v="0.61"/>
    <n v="21252002.66"/>
    <n v="6299291.9400000004"/>
    <n v="1"/>
    <n v="0"/>
    <n v="0"/>
    <s v=""/>
    <x v="1"/>
    <n v="8807601.3599999994"/>
    <n v="-3974555.9"/>
  </r>
  <r>
    <n v="520"/>
    <n v="8"/>
    <s v="เลย"/>
    <s v="11035"/>
    <s v="ท่าลี่,รพช."/>
    <s v="รพช."/>
    <n v="35"/>
    <s v="รพช.F2 P&lt;=30,000"/>
    <n v="3.54"/>
    <n v="3.21"/>
    <n v="0.71"/>
    <n v="33541752.859999999"/>
    <n v="-618054.06000000006"/>
    <n v="1"/>
    <n v="1"/>
    <n v="0"/>
    <n v="488.4"/>
    <x v="4"/>
    <n v="5143572.83"/>
    <n v="-3803979.59"/>
  </r>
  <r>
    <n v="521"/>
    <n v="8"/>
    <s v="เลย"/>
    <s v="11036"/>
    <s v="วังสะพุง,รพช."/>
    <s v="รพช."/>
    <n v="120"/>
    <s v="รพช.M2 B&gt;100"/>
    <n v="1.19"/>
    <n v="1.07"/>
    <n v="0.15"/>
    <n v="19974016.940000001"/>
    <n v="26587382.789999999"/>
    <n v="2"/>
    <n v="0"/>
    <n v="0"/>
    <s v=""/>
    <x v="4"/>
    <n v="34000104.920000002"/>
    <n v="-89986740.689999998"/>
  </r>
  <r>
    <n v="522"/>
    <n v="8"/>
    <s v="เลย"/>
    <s v="11037"/>
    <s v="ภูกระดึง,รพช."/>
    <s v="รพช."/>
    <n v="32"/>
    <s v="รพช.F2 P&lt;=30,000"/>
    <n v="1.56"/>
    <n v="1.43"/>
    <n v="0.52"/>
    <n v="10960275.43"/>
    <n v="4722920.97"/>
    <n v="1"/>
    <n v="0"/>
    <n v="0"/>
    <s v=""/>
    <x v="1"/>
    <n v="7175655.7999999998"/>
    <n v="-9387184.6400000006"/>
  </r>
  <r>
    <n v="523"/>
    <n v="8"/>
    <s v="เลย"/>
    <s v="11038"/>
    <s v="ภูหลวง,รพช."/>
    <s v="รพช."/>
    <n v="40"/>
    <s v="รพช.F2 P&lt;=30,000"/>
    <n v="1.5"/>
    <n v="1.37"/>
    <n v="0.19"/>
    <n v="13200516.199999999"/>
    <n v="5368930.0800000001"/>
    <n v="1"/>
    <n v="0"/>
    <n v="0"/>
    <s v=""/>
    <x v="1"/>
    <n v="7856328.8600000003"/>
    <n v="-21207175.969999999"/>
  </r>
  <r>
    <n v="524"/>
    <n v="8"/>
    <s v="เลย"/>
    <s v="11039"/>
    <s v="ผาขาว,รพช."/>
    <s v="รพช."/>
    <n v="40"/>
    <s v="รพช.F2 P30,000-60,000"/>
    <n v="1.07"/>
    <n v="0.95"/>
    <n v="0.19"/>
    <n v="2343400.39"/>
    <n v="9067490.5399999991"/>
    <n v="3"/>
    <n v="0"/>
    <n v="0"/>
    <s v=""/>
    <x v="2"/>
    <n v="14850773.539999999"/>
    <n v="-27100514.280000001"/>
  </r>
  <r>
    <n v="525"/>
    <n v="8"/>
    <s v="เลย"/>
    <s v="11447"/>
    <s v="สมเด็จพระยุพราชด่านซ้าย,รพช."/>
    <s v="รพช."/>
    <n v="60"/>
    <s v="รพช.M2 B&lt;=100"/>
    <n v="1.58"/>
    <n v="1.47"/>
    <n v="0.56999999999999995"/>
    <n v="31790087.07"/>
    <n v="16348736.25"/>
    <n v="1"/>
    <n v="0"/>
    <n v="0"/>
    <s v=""/>
    <x v="1"/>
    <n v="19689849.629999999"/>
    <n v="-23537423.73"/>
  </r>
  <r>
    <n v="526"/>
    <n v="8"/>
    <s v="เลย"/>
    <s v="14133"/>
    <s v="เอราวัณ,รพช."/>
    <s v="รพช."/>
    <n v="32"/>
    <s v="รพช.F2 P30,000-60,000"/>
    <n v="3.84"/>
    <n v="3.55"/>
    <n v="2.04"/>
    <n v="38184348.859999999"/>
    <n v="-6142255.3899999997"/>
    <n v="0"/>
    <n v="1"/>
    <n v="0"/>
    <n v="55.9"/>
    <x v="1"/>
    <n v="-1713060.25"/>
    <n v="14040869.699999999"/>
  </r>
  <r>
    <n v="527"/>
    <n v="8"/>
    <s v="เลย"/>
    <s v="28861"/>
    <s v="หนองหิน,รพช."/>
    <s v="รพช."/>
    <n v="30"/>
    <s v="รพช.F2 P&lt;=30,000"/>
    <n v="1.85"/>
    <n v="1.59"/>
    <n v="0.5"/>
    <n v="12403486.75"/>
    <n v="-3089468.46"/>
    <n v="1"/>
    <n v="1"/>
    <n v="0"/>
    <n v="36.1"/>
    <x v="4"/>
    <n v="984728.46"/>
    <n v="-7360323.3099999996"/>
  </r>
  <r>
    <n v="528"/>
    <n v="8"/>
    <s v="สกลนคร"/>
    <s v="10710"/>
    <s v="สกลนคร,รพศ."/>
    <s v="รพศ."/>
    <n v="907"/>
    <s v="รพศ.A B&gt;700to1000"/>
    <n v="5.34"/>
    <n v="4.82"/>
    <n v="0.64"/>
    <n v="1256923373.8099999"/>
    <n v="654829583.12"/>
    <n v="1"/>
    <n v="0"/>
    <n v="0"/>
    <s v=""/>
    <x v="1"/>
    <n v="728102388.05999994"/>
    <n v="-107930735.91"/>
  </r>
  <r>
    <n v="529"/>
    <n v="8"/>
    <s v="สกลนคร"/>
    <s v="11089"/>
    <s v="กุสุมาลย์,รพช."/>
    <s v="รพช."/>
    <n v="40"/>
    <s v="รพช.F2 P30,000-60,000"/>
    <n v="6.74"/>
    <n v="6.4"/>
    <n v="4.28"/>
    <n v="64382388.780000001"/>
    <n v="16220705.77"/>
    <n v="0"/>
    <n v="0"/>
    <n v="0"/>
    <s v=""/>
    <x v="0"/>
    <n v="16203047.09"/>
    <n v="36776511.969999999"/>
  </r>
  <r>
    <n v="530"/>
    <n v="8"/>
    <s v="สกลนคร"/>
    <s v="11090"/>
    <s v="กุดบาก,รพช."/>
    <s v="รพช."/>
    <n v="39"/>
    <s v="รพช.F2 P&lt;=30,000"/>
    <n v="5.91"/>
    <n v="5.58"/>
    <n v="2.98"/>
    <n v="35351316.009999998"/>
    <n v="9129646.3699999992"/>
    <n v="0"/>
    <n v="0"/>
    <n v="0"/>
    <s v=""/>
    <x v="0"/>
    <n v="9264092.2200000007"/>
    <n v="14199424.91"/>
  </r>
  <r>
    <n v="531"/>
    <n v="8"/>
    <s v="สกลนคร"/>
    <s v="11091"/>
    <s v="พระอาจารย์ฝั้นอาจาโร,รพช."/>
    <s v="รพช."/>
    <n v="90"/>
    <s v="รพช.F1 P50,000-100,000"/>
    <n v="2.37"/>
    <n v="1.99"/>
    <n v="0.43"/>
    <n v="72972237.390000001"/>
    <n v="84540486.180000007"/>
    <n v="1"/>
    <n v="0"/>
    <n v="0"/>
    <s v=""/>
    <x v="1"/>
    <n v="89042768.120000005"/>
    <n v="-30164878.16"/>
  </r>
  <r>
    <n v="532"/>
    <n v="8"/>
    <s v="สกลนคร"/>
    <s v="11092"/>
    <s v="พังโคน,รพช."/>
    <s v="รพช."/>
    <n v="107"/>
    <s v="รพช.M2 B&gt;100"/>
    <n v="2.94"/>
    <n v="2.63"/>
    <n v="0.67"/>
    <n v="48706503.159999996"/>
    <n v="14986935.65"/>
    <n v="1"/>
    <n v="0"/>
    <n v="0"/>
    <s v=""/>
    <x v="1"/>
    <n v="17211941.960000001"/>
    <n v="-8376175.71"/>
  </r>
  <r>
    <n v="533"/>
    <n v="8"/>
    <s v="สกลนคร"/>
    <s v="11093"/>
    <s v="วาริชภูมิ,รพช."/>
    <s v="รพช."/>
    <n v="43"/>
    <s v="รพช.F2 P30,000-60,000"/>
    <n v="3.07"/>
    <n v="2.7"/>
    <n v="0.6"/>
    <n v="25611372.82"/>
    <n v="5727210.79"/>
    <n v="1"/>
    <n v="0"/>
    <n v="0"/>
    <s v=""/>
    <x v="1"/>
    <n v="7174020.1200000001"/>
    <n v="-4897935.4800000004"/>
  </r>
  <r>
    <n v="534"/>
    <n v="8"/>
    <s v="สกลนคร"/>
    <s v="11094"/>
    <s v="นิคมน้ำอูน,รพช."/>
    <s v="รพช."/>
    <n v="15"/>
    <s v="รพช.F3 P&lt;=15,000"/>
    <n v="3.28"/>
    <n v="3.05"/>
    <n v="1.42"/>
    <n v="12854887.039999999"/>
    <n v="-3828800.31"/>
    <n v="0"/>
    <n v="1"/>
    <n v="0"/>
    <n v="30.2"/>
    <x v="1"/>
    <n v="-3362223.6"/>
    <n v="2287675.87"/>
  </r>
  <r>
    <n v="535"/>
    <n v="8"/>
    <s v="สกลนคร"/>
    <s v="11095"/>
    <s v="วานรนิวาส,รพท."/>
    <s v="รพท."/>
    <n v="264"/>
    <s v="รพท.M1 B&gt;200"/>
    <n v="3.67"/>
    <n v="3.42"/>
    <n v="0.67"/>
    <n v="212471052.25"/>
    <n v="120594988.14"/>
    <n v="1"/>
    <n v="0"/>
    <n v="0"/>
    <s v=""/>
    <x v="1"/>
    <n v="152143459.03"/>
    <n v="-26113017.140000001"/>
  </r>
  <r>
    <n v="536"/>
    <n v="8"/>
    <s v="สกลนคร"/>
    <s v="11096"/>
    <s v="คำตากล้า,รพช."/>
    <s v="รพช."/>
    <n v="40"/>
    <s v="รพช.F2 P30,000-60,000"/>
    <n v="5.01"/>
    <n v="4.66"/>
    <n v="2.08"/>
    <n v="50919659.200000003"/>
    <n v="11931234.27"/>
    <n v="0"/>
    <n v="0"/>
    <n v="0"/>
    <s v=""/>
    <x v="0"/>
    <n v="17156637.030000001"/>
    <n v="13564592.869999999"/>
  </r>
  <r>
    <n v="537"/>
    <n v="8"/>
    <s v="สกลนคร"/>
    <s v="11097"/>
    <s v="พระอาจารย์มั่น ภูริทัตโต,รพช."/>
    <s v="รพช."/>
    <n v="82"/>
    <s v="รพช.F1 P50,000-100,000"/>
    <n v="2.89"/>
    <n v="2.67"/>
    <n v="0.64"/>
    <n v="53290252.390000001"/>
    <n v="38358740.689999998"/>
    <n v="1"/>
    <n v="0"/>
    <n v="0"/>
    <s v=""/>
    <x v="1"/>
    <n v="47116744.810000002"/>
    <n v="-10437465.539999999"/>
  </r>
  <r>
    <n v="538"/>
    <n v="8"/>
    <s v="สกลนคร"/>
    <s v="11098"/>
    <s v="อากาศอำนวย,รพช."/>
    <s v="รพช."/>
    <n v="82"/>
    <s v="รพช.F1 P50,000-100,000"/>
    <n v="2.04"/>
    <n v="1.85"/>
    <n v="0.41"/>
    <n v="35966188.090000004"/>
    <n v="23001489.73"/>
    <n v="1"/>
    <n v="0"/>
    <n v="0"/>
    <s v=""/>
    <x v="1"/>
    <n v="27225552.879999999"/>
    <n v="-20475088"/>
  </r>
  <r>
    <n v="539"/>
    <n v="8"/>
    <s v="สกลนคร"/>
    <s v="11099"/>
    <s v="ส่องดาว,รพช."/>
    <s v="รพช."/>
    <n v="38"/>
    <s v="รพช.F2 P&lt;=30,000"/>
    <n v="5.0999999999999996"/>
    <n v="4.8"/>
    <n v="2.39"/>
    <n v="40265024.829999998"/>
    <n v="15802477.529999999"/>
    <n v="0"/>
    <n v="0"/>
    <n v="0"/>
    <s v=""/>
    <x v="0"/>
    <n v="17129377.280000001"/>
    <n v="13499080.630000001"/>
  </r>
  <r>
    <n v="540"/>
    <n v="8"/>
    <s v="สกลนคร"/>
    <s v="11100"/>
    <s v="เต่างอย,รพช."/>
    <s v="รพช."/>
    <n v="35"/>
    <s v="รพช.F2 P&lt;=30,000"/>
    <n v="3.02"/>
    <n v="2.78"/>
    <n v="1.21"/>
    <n v="16246208.48"/>
    <n v="2385311.64"/>
    <n v="0"/>
    <n v="0"/>
    <n v="0"/>
    <s v=""/>
    <x v="0"/>
    <n v="2245000.88"/>
    <n v="1338448.0900000001"/>
  </r>
  <r>
    <n v="541"/>
    <n v="8"/>
    <s v="สกลนคร"/>
    <s v="11101"/>
    <s v="โคกศรีสุพรรณ,รพช."/>
    <s v="รพช."/>
    <n v="42"/>
    <s v="รพช.F2 P&lt;=30,000"/>
    <n v="4.22"/>
    <n v="3.99"/>
    <n v="2.23"/>
    <n v="44124545.5"/>
    <n v="9755982.5"/>
    <n v="0"/>
    <n v="0"/>
    <n v="0"/>
    <s v=""/>
    <x v="0"/>
    <n v="14338512.140000001"/>
    <n v="16704847.939999999"/>
  </r>
  <r>
    <n v="542"/>
    <n v="8"/>
    <s v="สกลนคร"/>
    <s v="11102"/>
    <s v="เจริญศิลป์,รพช."/>
    <s v="รพช."/>
    <n v="40"/>
    <s v="รพช.F2 P30,000-60,000"/>
    <n v="2.77"/>
    <n v="2.58"/>
    <n v="1.01"/>
    <n v="30645521.969999999"/>
    <n v="15484856.689999999"/>
    <n v="0"/>
    <n v="0"/>
    <n v="0"/>
    <s v=""/>
    <x v="0"/>
    <n v="19810774.609999999"/>
    <n v="220534.76"/>
  </r>
  <r>
    <n v="543"/>
    <n v="8"/>
    <s v="สกลนคร"/>
    <s v="11103"/>
    <s v="โพนนาแก้ว,รพช."/>
    <s v="รพช."/>
    <n v="34"/>
    <s v="รพช.F2 P&lt;=30,000"/>
    <n v="8.89"/>
    <n v="8.25"/>
    <n v="4.49"/>
    <n v="46632701.159999996"/>
    <n v="7271648.1200000001"/>
    <n v="0"/>
    <n v="0"/>
    <n v="0"/>
    <s v=""/>
    <x v="0"/>
    <n v="13453541.859999999"/>
    <n v="20660032.309999999"/>
  </r>
  <r>
    <n v="544"/>
    <n v="8"/>
    <s v="สกลนคร"/>
    <s v="11450"/>
    <s v="สมเด็จพระยุพราชสว่างแดนดิน,รพท."/>
    <s v="รพท."/>
    <n v="276"/>
    <s v="รพท.S B&lt;=400"/>
    <n v="6.5"/>
    <n v="5.88"/>
    <n v="3.38"/>
    <n v="366805255.76999998"/>
    <n v="117475985.79000001"/>
    <n v="0"/>
    <n v="0"/>
    <n v="0"/>
    <s v=""/>
    <x v="0"/>
    <n v="141224372.81999999"/>
    <n v="157769995.53"/>
  </r>
  <r>
    <n v="545"/>
    <n v="8"/>
    <s v="สกลนคร"/>
    <s v="21323"/>
    <s v="พระอาจารย์แบน  ธนากโร,รพช."/>
    <s v="รพช."/>
    <n v="40"/>
    <s v="รพช.F2 P&lt;=30,000"/>
    <n v="6.8"/>
    <n v="6.45"/>
    <n v="4.7"/>
    <n v="55779042.850000001"/>
    <n v="6140554.3399999999"/>
    <n v="0"/>
    <n v="0"/>
    <n v="0"/>
    <s v=""/>
    <x v="0"/>
    <n v="11164601.75"/>
    <n v="35393165.689999998"/>
  </r>
  <r>
    <n v="546"/>
    <n v="8"/>
    <s v="หนองคาย"/>
    <s v="10706"/>
    <s v="หนองคาย,รพท."/>
    <s v="รพท."/>
    <n v="420"/>
    <s v="รพท.S B&gt;400"/>
    <n v="6.43"/>
    <n v="6"/>
    <n v="3.62"/>
    <n v="818069961.04999995"/>
    <n v="169949597.72"/>
    <n v="0"/>
    <n v="0"/>
    <n v="0"/>
    <s v=""/>
    <x v="0"/>
    <n v="247290194.52000001"/>
    <n v="394372419.19999999"/>
  </r>
  <r>
    <n v="547"/>
    <n v="8"/>
    <s v="หนองคาย"/>
    <s v="11042"/>
    <s v="โพนพิสัย,รพช."/>
    <s v="รพช."/>
    <n v="129"/>
    <s v="รพช.M2 B&gt;100"/>
    <n v="1.49"/>
    <n v="1.28"/>
    <n v="0.21"/>
    <n v="34653391.530000001"/>
    <n v="22712437.600000001"/>
    <n v="2"/>
    <n v="0"/>
    <n v="0"/>
    <s v=""/>
    <x v="4"/>
    <n v="31856891.600000001"/>
    <n v="-56157221.520000003"/>
  </r>
  <r>
    <n v="548"/>
    <n v="8"/>
    <s v="หนองคาย"/>
    <s v="11044"/>
    <s v="ศรีเชียงใหม่,รพช."/>
    <s v="รพช."/>
    <n v="30"/>
    <s v="รพช.F2 P&lt;=30,000"/>
    <n v="1.22"/>
    <n v="1.1100000000000001"/>
    <n v="0.21"/>
    <n v="5369844.8399999999"/>
    <n v="4940627.93"/>
    <n v="2"/>
    <n v="0"/>
    <n v="0"/>
    <s v=""/>
    <x v="4"/>
    <n v="4668418.03"/>
    <n v="-19012773.920000002"/>
  </r>
  <r>
    <n v="549"/>
    <n v="8"/>
    <s v="หนองคาย"/>
    <s v="11045"/>
    <s v="สังคม,รพช."/>
    <s v="รพช."/>
    <n v="30"/>
    <s v="รพช.F2 P&lt;=30,000"/>
    <n v="1.68"/>
    <n v="1.48"/>
    <n v="0.24"/>
    <n v="16843753.449999999"/>
    <n v="11185022.4"/>
    <n v="1"/>
    <n v="0"/>
    <n v="0"/>
    <s v=""/>
    <x v="1"/>
    <n v="19382538.489999998"/>
    <n v="-18872418.41"/>
  </r>
  <r>
    <n v="550"/>
    <n v="8"/>
    <s v="หนองคาย"/>
    <s v="11448"/>
    <s v="สมเด็จพระยุพราชท่าบ่อ,รพท."/>
    <s v="รพท."/>
    <n v="266"/>
    <s v="รพท.M1 B&gt;200"/>
    <n v="1.47"/>
    <n v="1.32"/>
    <n v="0.41"/>
    <n v="90282448.269999996"/>
    <n v="229529259.22999999"/>
    <n v="2"/>
    <n v="0"/>
    <n v="0"/>
    <s v=""/>
    <x v="4"/>
    <n v="126223439.31"/>
    <n v="-113364497.73"/>
  </r>
  <r>
    <n v="551"/>
    <n v="8"/>
    <s v="หนองคาย"/>
    <s v="21356"/>
    <s v="สระใคร,รพช."/>
    <s v="รพช."/>
    <n v="30"/>
    <s v="รพช.F2 P&lt;=30,000"/>
    <n v="7.33"/>
    <n v="6.84"/>
    <n v="4.41"/>
    <n v="35906813.509999998"/>
    <n v="5145960.66"/>
    <n v="0"/>
    <n v="0"/>
    <n v="0"/>
    <s v=""/>
    <x v="0"/>
    <n v="5759500.9199999999"/>
    <n v="18498205.899999999"/>
  </r>
  <r>
    <n v="552"/>
    <n v="8"/>
    <s v="หนองคาย"/>
    <s v="28778"/>
    <s v="โพธิ์ตาก,รพช."/>
    <s v="รพช."/>
    <n v="15"/>
    <s v="รพช.F3 P&lt;=15,000"/>
    <n v="1.1399999999999999"/>
    <n v="1.04"/>
    <n v="0.23"/>
    <n v="2830874.58"/>
    <n v="886404.37"/>
    <n v="2"/>
    <n v="0"/>
    <n v="0"/>
    <s v=""/>
    <x v="4"/>
    <n v="6607589.5899999999"/>
    <n v="-15469419.42"/>
  </r>
  <r>
    <n v="553"/>
    <n v="8"/>
    <s v="หนองคาย"/>
    <s v="28811"/>
    <s v="เฝ้าไร่,รพช."/>
    <s v="รพช."/>
    <n v="30"/>
    <s v="รพช.F2 P30,000-60,000"/>
    <n v="2.27"/>
    <n v="1.93"/>
    <n v="0.9"/>
    <n v="28726797.210000001"/>
    <n v="5827728.9800000004"/>
    <n v="0"/>
    <n v="0"/>
    <n v="0"/>
    <s v=""/>
    <x v="0"/>
    <n v="5601302.8300000001"/>
    <n v="-2908188.22"/>
  </r>
  <r>
    <n v="554"/>
    <n v="8"/>
    <s v="หนองคาย"/>
    <s v="28815"/>
    <s v="รัตนวาปี,รพช."/>
    <s v="รพช."/>
    <n v="30"/>
    <s v="รพช.F2 P&lt;=30,000"/>
    <n v="3.08"/>
    <n v="2.74"/>
    <n v="0.54"/>
    <n v="25286598.16"/>
    <n v="14045529.49"/>
    <n v="1"/>
    <n v="0"/>
    <n v="0"/>
    <s v=""/>
    <x v="1"/>
    <n v="13282378.48"/>
    <n v="-5654401.2199999997"/>
  </r>
  <r>
    <n v="555"/>
    <n v="8"/>
    <s v="หนองบัวลำภู"/>
    <s v="10704"/>
    <s v="หนองบัวลำภู,รพท."/>
    <s v="รพท."/>
    <n v="353"/>
    <s v="รพท.S B&lt;=400"/>
    <n v="5.2"/>
    <n v="4.88"/>
    <n v="2.4"/>
    <n v="500741710.63999999"/>
    <n v="170596932.94999999"/>
    <n v="0"/>
    <n v="0"/>
    <n v="0"/>
    <s v=""/>
    <x v="0"/>
    <n v="198885802.24000001"/>
    <n v="172370939.52000001"/>
  </r>
  <r>
    <n v="556"/>
    <n v="8"/>
    <s v="หนองบัวลำภู"/>
    <s v="10991"/>
    <s v="นากลาง,รพช."/>
    <s v="รพช."/>
    <n v="60"/>
    <s v="รพช.F1 P50,000-100,000"/>
    <n v="2.1"/>
    <n v="1.89"/>
    <n v="0.66"/>
    <n v="40418965.659999996"/>
    <n v="10420232.289999999"/>
    <n v="1"/>
    <n v="0"/>
    <n v="0"/>
    <s v=""/>
    <x v="1"/>
    <n v="13910787.33"/>
    <n v="-12393163.26"/>
  </r>
  <r>
    <n v="557"/>
    <n v="8"/>
    <s v="หนองบัวลำภู"/>
    <s v="10992"/>
    <s v="โนนสัง,รพช."/>
    <s v="รพช."/>
    <n v="40"/>
    <s v="รพช.F2 P30,000-60,000"/>
    <n v="3.28"/>
    <n v="2.83"/>
    <n v="1.05"/>
    <n v="32182496.399999999"/>
    <n v="2937615.47"/>
    <n v="0"/>
    <n v="0"/>
    <n v="0"/>
    <s v=""/>
    <x v="0"/>
    <n v="10668126.529999999"/>
    <n v="763778.26"/>
  </r>
  <r>
    <n v="558"/>
    <n v="8"/>
    <s v="หนองบัวลำภู"/>
    <s v="10993"/>
    <s v="ศรีบุญเรือง,รพช."/>
    <s v="รพช."/>
    <n v="90"/>
    <s v="รพช.M2 B&lt;=100"/>
    <n v="1.33"/>
    <n v="1.21"/>
    <n v="0.25"/>
    <n v="19485023.640000001"/>
    <n v="3861496"/>
    <n v="2"/>
    <n v="0"/>
    <n v="0"/>
    <s v=""/>
    <x v="4"/>
    <n v="11757160.16"/>
    <n v="-44394211.789999999"/>
  </r>
  <r>
    <n v="559"/>
    <n v="8"/>
    <s v="หนองบัวลำภู"/>
    <s v="10994"/>
    <s v="สุวรรณคูหา,รพช."/>
    <s v="รพช."/>
    <n v="40"/>
    <s v="รพช.F1 P50,000-100,000"/>
    <n v="1.97"/>
    <n v="1.71"/>
    <n v="0.49"/>
    <n v="25698877.969999999"/>
    <n v="576217.56000000006"/>
    <n v="1"/>
    <n v="0"/>
    <n v="0"/>
    <s v=""/>
    <x v="1"/>
    <n v="3148360.75"/>
    <n v="-14186284.189999999"/>
  </r>
  <r>
    <n v="560"/>
    <n v="8"/>
    <s v="หนองบัวลำภู"/>
    <s v="23367"/>
    <s v="นาวังเฉลิมพระเกียรติ ๘๐ พรรษา,รพช."/>
    <s v="รพช."/>
    <n v="30"/>
    <s v="รพช.F2 P&lt;=30,000"/>
    <n v="1.63"/>
    <n v="1.46"/>
    <n v="0.41"/>
    <n v="14334867.09"/>
    <n v="-10974286.93"/>
    <n v="1"/>
    <n v="1"/>
    <n v="0"/>
    <n v="11.7"/>
    <x v="4"/>
    <n v="-4826150.12"/>
    <n v="-13523046.67"/>
  </r>
  <r>
    <n v="561"/>
    <n v="8"/>
    <s v="อุดรธานี"/>
    <s v="10671"/>
    <s v="อุดรธานี,รพศ."/>
    <s v="รพศ."/>
    <n v="1143"/>
    <s v="รพศ.A B&gt;1000"/>
    <n v="2.92"/>
    <n v="2.65"/>
    <n v="1.23"/>
    <n v="1819049195.6099999"/>
    <n v="264854162.91"/>
    <n v="0"/>
    <n v="0"/>
    <n v="0"/>
    <s v=""/>
    <x v="0"/>
    <n v="443180386.02999997"/>
    <n v="219519560.06999999"/>
  </r>
  <r>
    <n v="562"/>
    <n v="8"/>
    <s v="อุดรธานี"/>
    <s v="11013"/>
    <s v="กุดจับ,รพช."/>
    <s v="รพช."/>
    <n v="60"/>
    <s v="รพช.F1 P50,000-100,000"/>
    <n v="1.26"/>
    <n v="1.1200000000000001"/>
    <n v="0.23"/>
    <n v="10586690.15"/>
    <n v="10995028.130000001"/>
    <n v="2"/>
    <n v="0"/>
    <n v="0"/>
    <s v=""/>
    <x v="4"/>
    <n v="13701048.09"/>
    <n v="-31265862.350000001"/>
  </r>
  <r>
    <n v="563"/>
    <n v="8"/>
    <s v="อุดรธานี"/>
    <s v="11014"/>
    <s v="หนองวัวซอ,รพช."/>
    <s v="รพช."/>
    <n v="60"/>
    <s v="รพช.F1 P&lt;=50,000"/>
    <n v="1.18"/>
    <n v="1.05"/>
    <n v="0.28000000000000003"/>
    <n v="6621729.2599999998"/>
    <n v="11209501.02"/>
    <n v="2"/>
    <n v="0"/>
    <n v="0"/>
    <s v=""/>
    <x v="4"/>
    <n v="14874212.810000001"/>
    <n v="-26250735.530000001"/>
  </r>
  <r>
    <n v="564"/>
    <n v="8"/>
    <s v="อุดรธานี"/>
    <s v="11015"/>
    <s v="กุมภวาปี,รพท."/>
    <s v="รพท."/>
    <n v="280"/>
    <s v="รพท.S B&lt;=400"/>
    <n v="1.82"/>
    <n v="1.7"/>
    <n v="0.71"/>
    <n v="168302710.81999999"/>
    <n v="27127707.620000001"/>
    <n v="1"/>
    <n v="0"/>
    <n v="0"/>
    <s v=""/>
    <x v="1"/>
    <n v="71935494.439999998"/>
    <n v="-59261447"/>
  </r>
  <r>
    <n v="565"/>
    <n v="8"/>
    <s v="อุดรธานี"/>
    <s v="11016"/>
    <s v="ห้วยเกิ้ง,รพช."/>
    <s v="รพช."/>
    <n v="8"/>
    <s v="รพช.F3 P&lt;=15,000"/>
    <n v="2.76"/>
    <n v="2.4700000000000002"/>
    <n v="1.49"/>
    <n v="9166279.8499999996"/>
    <n v="-5607217.1399999997"/>
    <n v="0"/>
    <n v="1"/>
    <n v="0"/>
    <n v="14.7"/>
    <x v="1"/>
    <n v="-865253.52"/>
    <n v="2532240.35"/>
  </r>
  <r>
    <n v="566"/>
    <n v="8"/>
    <s v="อุดรธานี"/>
    <s v="11017"/>
    <s v="โนนสะอาด,รพช."/>
    <s v="รพช."/>
    <n v="40"/>
    <s v="รพช.F2 P30,000-60,000"/>
    <n v="1.22"/>
    <n v="1.1100000000000001"/>
    <n v="0.41"/>
    <n v="7818601.0099999998"/>
    <n v="3426451.64"/>
    <n v="2"/>
    <n v="0"/>
    <n v="0"/>
    <s v=""/>
    <x v="4"/>
    <n v="10256474.039999999"/>
    <n v="-20918852.620000001"/>
  </r>
  <r>
    <n v="567"/>
    <n v="8"/>
    <s v="อุดรธานี"/>
    <s v="11018"/>
    <s v="หนองหาน,รพช."/>
    <s v="รพช."/>
    <n v="137"/>
    <s v="รพช.M2 B&gt;100"/>
    <n v="1.27"/>
    <n v="1.1499999999999999"/>
    <n v="0.32"/>
    <n v="26798772.77"/>
    <n v="22833173.449999999"/>
    <n v="2"/>
    <n v="0"/>
    <n v="0"/>
    <s v=""/>
    <x v="4"/>
    <n v="44621637.18"/>
    <n v="-67363223.870000005"/>
  </r>
  <r>
    <n v="568"/>
    <n v="8"/>
    <s v="อุดรธานี"/>
    <s v="11019"/>
    <s v="ทุ่งฝน,รพช."/>
    <s v="รพช."/>
    <n v="30"/>
    <s v="รพช.F2 P&lt;=30,000"/>
    <n v="1.35"/>
    <n v="1.1100000000000001"/>
    <n v="0.4"/>
    <n v="6037014.6399999997"/>
    <n v="-1035903.23"/>
    <n v="2"/>
    <n v="1"/>
    <n v="0"/>
    <n v="52.4"/>
    <x v="2"/>
    <n v="3298520.41"/>
    <n v="-10247683.130000001"/>
  </r>
  <r>
    <n v="569"/>
    <n v="8"/>
    <s v="อุดรธานี"/>
    <s v="11020"/>
    <s v="ไชยวาน,รพช."/>
    <s v="รพช."/>
    <n v="30"/>
    <s v="รพช.F2 P&lt;=30,000"/>
    <n v="1.21"/>
    <n v="1.03"/>
    <n v="0.13"/>
    <n v="4230878.4400000004"/>
    <n v="3855801.76"/>
    <n v="2"/>
    <n v="0"/>
    <n v="0"/>
    <s v=""/>
    <x v="4"/>
    <n v="6180860.96"/>
    <n v="-17432685.41"/>
  </r>
  <r>
    <n v="570"/>
    <n v="8"/>
    <s v="อุดรธานี"/>
    <s v="11021"/>
    <s v="ศรีธาตุ,รพช."/>
    <s v="รพช."/>
    <n v="30"/>
    <s v="รพช.F2 P30,000-60,000"/>
    <n v="2.2599999999999998"/>
    <n v="1.99"/>
    <n v="0.81"/>
    <n v="26467393.77"/>
    <n v="1414750.68"/>
    <n v="0"/>
    <n v="0"/>
    <n v="0"/>
    <s v=""/>
    <x v="0"/>
    <n v="4219446.04"/>
    <n v="-4000053.01"/>
  </r>
  <r>
    <n v="571"/>
    <n v="8"/>
    <s v="อุดรธานี"/>
    <s v="11022"/>
    <s v="วังสามหมอ,รพช."/>
    <s v="รพช."/>
    <n v="55"/>
    <s v="รพช.F1 P&lt;=50,000"/>
    <n v="1.3"/>
    <n v="1.1000000000000001"/>
    <n v="0.27"/>
    <n v="13563449.84"/>
    <n v="-6038823.46"/>
    <n v="2"/>
    <n v="1"/>
    <n v="0"/>
    <n v="20.2"/>
    <x v="2"/>
    <n v="-1569333.14"/>
    <n v="-33473971.260000002"/>
  </r>
  <r>
    <n v="572"/>
    <n v="8"/>
    <s v="อุดรธานี"/>
    <s v="11023"/>
    <s v="บ้านผือ,รพช."/>
    <s v="รพช."/>
    <n v="126"/>
    <s v="รพช.M2 B&gt;100"/>
    <n v="1.24"/>
    <n v="1.07"/>
    <n v="0.4"/>
    <n v="21816513.780000001"/>
    <n v="3311726.47"/>
    <n v="2"/>
    <n v="0"/>
    <n v="0"/>
    <s v=""/>
    <x v="4"/>
    <n v="18623686.84"/>
    <n v="-53817564.619999997"/>
  </r>
  <r>
    <n v="573"/>
    <n v="8"/>
    <s v="อุดรธานี"/>
    <s v="11024"/>
    <s v="น้ำโสม,รพช."/>
    <s v="รพช."/>
    <n v="60"/>
    <s v="รพช.F2 P30,000-60,000"/>
    <n v="2.99"/>
    <n v="2.81"/>
    <n v="1.6"/>
    <n v="58914399.780000001"/>
    <n v="10227188.99"/>
    <n v="0"/>
    <n v="0"/>
    <n v="0"/>
    <s v=""/>
    <x v="0"/>
    <n v="12406007.039999999"/>
    <n v="17912374.879999999"/>
  </r>
  <r>
    <n v="574"/>
    <n v="8"/>
    <s v="อุดรธานี"/>
    <s v="11025"/>
    <s v="เพ็ญ,รพช."/>
    <s v="รพช."/>
    <n v="114"/>
    <s v="รพช.M2 B&gt;100"/>
    <n v="1.77"/>
    <n v="1.57"/>
    <n v="0.6"/>
    <n v="39290212.990000002"/>
    <n v="8427227"/>
    <n v="1"/>
    <n v="0"/>
    <n v="0"/>
    <s v=""/>
    <x v="1"/>
    <n v="16249735.32"/>
    <n v="-20474207.789999999"/>
  </r>
  <r>
    <n v="575"/>
    <n v="8"/>
    <s v="อุดรธานี"/>
    <s v="11026"/>
    <s v="สร้างคอม,รพช."/>
    <s v="รพช."/>
    <n v="30"/>
    <s v="รพช.F2 P&lt;=30,000"/>
    <n v="1.35"/>
    <n v="1.21"/>
    <n v="0.34"/>
    <n v="7296347.8700000001"/>
    <n v="1582261.08"/>
    <n v="2"/>
    <n v="0"/>
    <n v="0"/>
    <s v=""/>
    <x v="4"/>
    <n v="4923053.05"/>
    <n v="-13662838.560000001"/>
  </r>
  <r>
    <n v="576"/>
    <n v="8"/>
    <s v="อุดรธานี"/>
    <s v="11027"/>
    <s v="หนองแสง,รพช."/>
    <s v="รพช."/>
    <n v="30"/>
    <s v="รพช.F2 P&lt;=30,000"/>
    <n v="1.38"/>
    <n v="1.26"/>
    <n v="0.35"/>
    <n v="8520588.9000000004"/>
    <n v="710890.25"/>
    <n v="2"/>
    <n v="0"/>
    <n v="0"/>
    <s v=""/>
    <x v="4"/>
    <n v="3361234.19"/>
    <n v="-15677035.83"/>
  </r>
  <r>
    <n v="577"/>
    <n v="8"/>
    <s v="อุดรธานี"/>
    <s v="11028"/>
    <s v="นายูง,รพช."/>
    <s v="รพช."/>
    <n v="30"/>
    <s v="รพช.F2 P&lt;=30,000"/>
    <n v="1.49"/>
    <n v="1.26"/>
    <n v="0.51"/>
    <n v="9553566.6500000004"/>
    <n v="2724653.37"/>
    <n v="2"/>
    <n v="0"/>
    <n v="0"/>
    <s v=""/>
    <x v="4"/>
    <n v="3936784.51"/>
    <n v="-9574915.8599999994"/>
  </r>
  <r>
    <n v="578"/>
    <n v="8"/>
    <s v="อุดรธานี"/>
    <s v="11029"/>
    <s v="พิบูลย์รักษ์,รพช."/>
    <s v="รพช."/>
    <n v="30"/>
    <s v="รพช.F2 P&lt;=30,000"/>
    <n v="1.75"/>
    <n v="1.64"/>
    <n v="0.6"/>
    <n v="10007235.390000001"/>
    <n v="3564826.76"/>
    <n v="1"/>
    <n v="0"/>
    <n v="0"/>
    <s v=""/>
    <x v="1"/>
    <n v="6447408.96"/>
    <n v="-5397147.9800000004"/>
  </r>
  <r>
    <n v="579"/>
    <n v="8"/>
    <s v="อุดรธานี"/>
    <s v="11446"/>
    <s v="สมเด็จพระยุพราชบ้านดุง,รพช."/>
    <s v="รพช."/>
    <n v="139"/>
    <s v="รพช.M2 B&gt;100"/>
    <n v="1.21"/>
    <n v="1.02"/>
    <n v="0.24"/>
    <n v="22337911.129999999"/>
    <n v="20413930.690000001"/>
    <n v="2"/>
    <n v="0"/>
    <n v="0"/>
    <s v=""/>
    <x v="4"/>
    <n v="37909447.789999999"/>
    <n v="-79616033.870000005"/>
  </r>
  <r>
    <n v="580"/>
    <n v="8"/>
    <s v="อุดรธานี"/>
    <s v="25058"/>
    <s v="กู่แก้ว,รพช."/>
    <s v="รพช."/>
    <n v="30"/>
    <s v="รพช.F2 P&lt;=30,000"/>
    <n v="1.62"/>
    <n v="1.51"/>
    <n v="0.6"/>
    <n v="12561157.92"/>
    <n v="5843169.8799999999"/>
    <n v="1"/>
    <n v="0"/>
    <n v="0"/>
    <s v=""/>
    <x v="1"/>
    <n v="10737383.76"/>
    <n v="-8005655.4900000002"/>
  </r>
  <r>
    <n v="581"/>
    <n v="8"/>
    <s v="อุดรธานี"/>
    <s v="25059"/>
    <s v="ประจักษ์ศิลปาคม,รพช."/>
    <s v="รพช."/>
    <n v="30"/>
    <s v="รพช.F3 P15,000-25,000"/>
    <n v="2.9"/>
    <n v="2.7"/>
    <n v="1.46"/>
    <n v="23906797.379999999"/>
    <n v="2272825.52"/>
    <n v="0"/>
    <n v="0"/>
    <n v="0"/>
    <s v=""/>
    <x v="0"/>
    <n v="6536833.8499999996"/>
    <n v="5720613.2300000004"/>
  </r>
  <r>
    <n v="582"/>
    <n v="9"/>
    <s v="ชัยภูมิ"/>
    <s v="04007"/>
    <s v="ซับใหญ่,รพช."/>
    <s v="รพช."/>
    <n v="30"/>
    <s v="รพช.F3 P&lt;=15,000"/>
    <n v="3.92"/>
    <n v="3.43"/>
    <n v="1.75"/>
    <n v="16234764.810000001"/>
    <n v="-2317983.88"/>
    <n v="0"/>
    <n v="1"/>
    <n v="0"/>
    <n v="63"/>
    <x v="1"/>
    <n v="-2049294.48"/>
    <n v="4178909.92"/>
  </r>
  <r>
    <n v="583"/>
    <n v="9"/>
    <s v="ชัยภูมิ"/>
    <s v="10702"/>
    <s v="ชัยภูมิ,รพศ."/>
    <s v="รพศ."/>
    <n v="793"/>
    <s v="รพศ.A B&gt;700to1000"/>
    <n v="1.82"/>
    <n v="1.62"/>
    <n v="0.47"/>
    <n v="320527188.38999999"/>
    <n v="79368130.969999999"/>
    <n v="1"/>
    <n v="0"/>
    <n v="0"/>
    <s v=""/>
    <x v="1"/>
    <n v="131035787.12"/>
    <n v="-208739266.46000001"/>
  </r>
  <r>
    <n v="584"/>
    <n v="9"/>
    <s v="ชัยภูมิ"/>
    <s v="10970"/>
    <s v="บ้านเขว้า,รพช."/>
    <s v="รพช."/>
    <n v="36"/>
    <s v="รพช.F2 P30,000-60,000"/>
    <n v="2.41"/>
    <n v="2.25"/>
    <n v="1.34"/>
    <n v="36774339.630000003"/>
    <n v="-5947124.4699999997"/>
    <n v="0"/>
    <n v="1"/>
    <n v="0"/>
    <n v="55.6"/>
    <x v="1"/>
    <n v="-3652526.22"/>
    <n v="8298266.0700000003"/>
  </r>
  <r>
    <n v="585"/>
    <n v="9"/>
    <s v="ชัยภูมิ"/>
    <s v="10971"/>
    <s v="คอนสวรรค์,รพช."/>
    <s v="รพช."/>
    <n v="49"/>
    <s v="รพช.F2 P30,000-60,000"/>
    <n v="3.79"/>
    <n v="3.62"/>
    <n v="2.79"/>
    <n v="46992539.030000001"/>
    <n v="-10949691.619999999"/>
    <n v="0"/>
    <n v="1"/>
    <n v="0"/>
    <n v="38.6"/>
    <x v="1"/>
    <n v="-9130566.8499999996"/>
    <n v="30186335.420000002"/>
  </r>
  <r>
    <n v="586"/>
    <n v="9"/>
    <s v="ชัยภูมิ"/>
    <s v="10972"/>
    <s v="เกษตรสมบูรณ์,รพช."/>
    <s v="รพช."/>
    <n v="67"/>
    <s v="รพช.F1 P50,000-100,000"/>
    <n v="3.33"/>
    <n v="2.96"/>
    <n v="1.38"/>
    <n v="53968874.859999999"/>
    <n v="-9298111.5"/>
    <n v="0"/>
    <n v="1"/>
    <n v="0"/>
    <n v="52.2"/>
    <x v="1"/>
    <n v="-5184014.8"/>
    <n v="8862426.75"/>
  </r>
  <r>
    <n v="587"/>
    <n v="9"/>
    <s v="ชัยภูมิ"/>
    <s v="10973"/>
    <s v="หนองบัวแดง,รพช."/>
    <s v="รพช."/>
    <n v="120"/>
    <s v="รพช.M2 B&gt;100"/>
    <n v="1.72"/>
    <n v="1.46"/>
    <n v="0.56999999999999995"/>
    <n v="41402373.619999997"/>
    <n v="-29011986.699999999"/>
    <n v="1"/>
    <n v="1"/>
    <n v="0"/>
    <n v="12.8"/>
    <x v="4"/>
    <n v="-22275131.510000002"/>
    <n v="-24461602.609999999"/>
  </r>
  <r>
    <n v="588"/>
    <n v="9"/>
    <s v="ชัยภูมิ"/>
    <s v="10974"/>
    <s v="จัตุรัส,รพช."/>
    <s v="รพช."/>
    <n v="90"/>
    <s v="รพช.M2 B&lt;=100"/>
    <n v="1.57"/>
    <n v="1.35"/>
    <n v="0.47"/>
    <n v="26535466.859999999"/>
    <n v="6916031.1600000001"/>
    <n v="1"/>
    <n v="0"/>
    <n v="0"/>
    <s v=""/>
    <x v="1"/>
    <n v="13796924.529999999"/>
    <n v="-24968879.469999999"/>
  </r>
  <r>
    <n v="589"/>
    <n v="9"/>
    <s v="ชัยภูมิ"/>
    <s v="10975"/>
    <s v="บำเหน็จณรงค์,รพช."/>
    <s v="รพช."/>
    <n v="64"/>
    <s v="รพช.F1 P&lt;=50,000"/>
    <n v="4.3499999999999996"/>
    <n v="4.1399999999999997"/>
    <n v="2.78"/>
    <n v="59340103.670000002"/>
    <n v="2021785.56"/>
    <n v="0"/>
    <n v="0"/>
    <n v="0"/>
    <s v=""/>
    <x v="0"/>
    <n v="6364032.2400000002"/>
    <n v="31508415.68"/>
  </r>
  <r>
    <n v="590"/>
    <n v="9"/>
    <s v="ชัยภูมิ"/>
    <s v="10976"/>
    <s v="หนองบัวระเหว,รพช."/>
    <s v="รพช."/>
    <n v="40"/>
    <s v="รพช.F2 P&lt;=30,000"/>
    <n v="2.12"/>
    <n v="1.71"/>
    <n v="0.42"/>
    <n v="17770935.170000002"/>
    <n v="-3635405.91"/>
    <n v="1"/>
    <n v="1"/>
    <n v="0"/>
    <n v="43.9"/>
    <x v="4"/>
    <n v="-690240.13"/>
    <n v="-9172439.1600000001"/>
  </r>
  <r>
    <n v="591"/>
    <n v="9"/>
    <s v="ชัยภูมิ"/>
    <s v="10977"/>
    <s v="เทพสถิต,รพช."/>
    <s v="รพช."/>
    <n v="38"/>
    <s v="รพช.F2 P30,000-60,000"/>
    <n v="2.95"/>
    <n v="2.84"/>
    <n v="1.1200000000000001"/>
    <n v="60002534.93"/>
    <n v="8115571.3799999999"/>
    <n v="0"/>
    <n v="0"/>
    <n v="0"/>
    <s v=""/>
    <x v="0"/>
    <n v="9045749.3000000007"/>
    <n v="3835187.35"/>
  </r>
  <r>
    <n v="592"/>
    <n v="9"/>
    <s v="ชัยภูมิ"/>
    <s v="10978"/>
    <s v="ภูเขียวเฉลิมพระเกียรติ,รพท."/>
    <s v="รพท."/>
    <n v="324"/>
    <s v="รพท.M1 B&gt;200"/>
    <n v="2.4"/>
    <n v="2.12"/>
    <n v="1.03"/>
    <n v="159210388.86000001"/>
    <n v="13740290.27"/>
    <n v="0"/>
    <n v="0"/>
    <n v="0"/>
    <s v=""/>
    <x v="0"/>
    <n v="31364105.050000001"/>
    <n v="3455948.87"/>
  </r>
  <r>
    <n v="593"/>
    <n v="9"/>
    <s v="ชัยภูมิ"/>
    <s v="10979"/>
    <s v="บ้านแท่น,รพช."/>
    <s v="รพช."/>
    <n v="30"/>
    <s v="รพช.F2 P30,000-60,000"/>
    <n v="4.42"/>
    <n v="4.1399999999999997"/>
    <n v="2.76"/>
    <n v="44326165.32"/>
    <n v="-4232566.54"/>
    <n v="0"/>
    <n v="1"/>
    <n v="0"/>
    <n v="94.2"/>
    <x v="1"/>
    <n v="-587912"/>
    <n v="22833343.489999998"/>
  </r>
  <r>
    <n v="594"/>
    <n v="9"/>
    <s v="ชัยภูมิ"/>
    <s v="10980"/>
    <s v="แก้งคร้อ,รพช."/>
    <s v="รพช."/>
    <n v="120"/>
    <s v="รพช.M2 B&gt;100"/>
    <n v="6.96"/>
    <n v="6.59"/>
    <n v="4.0599999999999996"/>
    <n v="142709083.61000001"/>
    <n v="640797.24"/>
    <n v="0"/>
    <n v="0"/>
    <n v="0"/>
    <s v=""/>
    <x v="0"/>
    <n v="11143292.619999999"/>
    <n v="73315515.319999993"/>
  </r>
  <r>
    <n v="595"/>
    <n v="9"/>
    <s v="ชัยภูมิ"/>
    <s v="10981"/>
    <s v="คอนสาร,รพช."/>
    <s v="รพช."/>
    <n v="62"/>
    <s v="รพช.F1 P&lt;=50,000"/>
    <n v="2.29"/>
    <n v="1.92"/>
    <n v="1.1000000000000001"/>
    <n v="20164642.280000001"/>
    <n v="-15239785.140000001"/>
    <n v="0"/>
    <n v="1"/>
    <n v="0"/>
    <n v="11.9"/>
    <x v="1"/>
    <n v="-8360870.2999999998"/>
    <n v="1501309.18"/>
  </r>
  <r>
    <n v="596"/>
    <n v="9"/>
    <s v="ชัยภูมิ"/>
    <s v="10982"/>
    <s v="ภักดีชุมพล,รพช."/>
    <s v="รพช."/>
    <n v="44"/>
    <s v="รพช.F2 P&lt;=30,000"/>
    <n v="5.39"/>
    <n v="5.03"/>
    <n v="3.97"/>
    <n v="55368359.439999998"/>
    <n v="1854295.58"/>
    <n v="0"/>
    <n v="0"/>
    <n v="0"/>
    <s v=""/>
    <x v="0"/>
    <n v="4574174.25"/>
    <n v="36823710.869999997"/>
  </r>
  <r>
    <n v="597"/>
    <n v="9"/>
    <s v="ชัยภูมิ"/>
    <s v="10983"/>
    <s v="เนินสง่า,รพช."/>
    <s v="รพช."/>
    <n v="40"/>
    <s v="รพช.F2 P&lt;=30,000"/>
    <n v="1.53"/>
    <n v="1.41"/>
    <n v="0.57999999999999996"/>
    <n v="11195604.02"/>
    <n v="-4273498.82"/>
    <n v="1"/>
    <n v="1"/>
    <n v="0"/>
    <n v="23.5"/>
    <x v="4"/>
    <n v="-3287717.76"/>
    <n v="-8721368.0399999991"/>
  </r>
  <r>
    <n v="598"/>
    <n v="9"/>
    <s v="นครราชสีมา"/>
    <s v="10666"/>
    <s v="มหาราชนครราชสีมา,รพศ."/>
    <s v="รพศ."/>
    <n v="1478"/>
    <s v="รพศ.A B&gt;1000"/>
    <n v="3.69"/>
    <n v="3.1"/>
    <n v="2.0299999999999998"/>
    <n v="2836123381.6100001"/>
    <n v="-449273440.68000001"/>
    <n v="0"/>
    <n v="1"/>
    <n v="0"/>
    <n v="56.8"/>
    <x v="1"/>
    <n v="-115711661.41"/>
    <n v="1307382006.9400001"/>
  </r>
  <r>
    <n v="599"/>
    <n v="9"/>
    <s v="นครราชสีมา"/>
    <s v="10871"/>
    <s v="ครบุรี,รพช."/>
    <s v="รพช."/>
    <n v="156"/>
    <s v="รพช.M2 B&gt;100"/>
    <n v="2.93"/>
    <n v="2.6"/>
    <n v="1.7"/>
    <n v="75937499.379999995"/>
    <n v="-22800912.670000002"/>
    <n v="0"/>
    <n v="1"/>
    <n v="0"/>
    <n v="29.9"/>
    <x v="1"/>
    <n v="-11328201.4"/>
    <n v="27630358.5"/>
  </r>
  <r>
    <n v="600"/>
    <n v="9"/>
    <s v="นครราชสีมา"/>
    <s v="10872"/>
    <s v="เสิงสาง,รพช."/>
    <s v="รพช."/>
    <n v="60"/>
    <s v="รพช.F1 P50,000-100,000"/>
    <n v="5.58"/>
    <n v="5.15"/>
    <n v="4.12"/>
    <n v="74768314.290000007"/>
    <n v="-8976977.6899999995"/>
    <n v="0"/>
    <n v="1"/>
    <n v="0"/>
    <n v="74.900000000000006"/>
    <x v="1"/>
    <n v="-5685830.0700000003"/>
    <n v="50973613.170000002"/>
  </r>
  <r>
    <n v="601"/>
    <n v="9"/>
    <s v="นครราชสีมา"/>
    <s v="10873"/>
    <s v="คง,รพช."/>
    <s v="รพช."/>
    <n v="60"/>
    <s v="รพช.F2 P30,000-60,000"/>
    <n v="8.32"/>
    <n v="7.92"/>
    <n v="7.1"/>
    <n v="106656465.14"/>
    <n v="6869018.0300000003"/>
    <n v="0"/>
    <n v="0"/>
    <n v="0"/>
    <s v=""/>
    <x v="0"/>
    <n v="5897276.1900000004"/>
    <n v="88883669.090000004"/>
  </r>
  <r>
    <n v="602"/>
    <n v="9"/>
    <s v="นครราชสีมา"/>
    <s v="10874"/>
    <s v="บ้านเหลื่อม,รพช."/>
    <s v="รพช."/>
    <n v="35"/>
    <s v="รพช.F2 P&lt;=30,000"/>
    <n v="7.64"/>
    <n v="7.33"/>
    <n v="6.38"/>
    <n v="58827398.490000002"/>
    <n v="3417835.05"/>
    <n v="0"/>
    <n v="0"/>
    <n v="0"/>
    <s v=""/>
    <x v="0"/>
    <n v="5458279.4699999997"/>
    <n v="47668452.350000001"/>
  </r>
  <r>
    <n v="603"/>
    <n v="9"/>
    <s v="นครราชสีมา"/>
    <s v="10875"/>
    <s v="จักราช,รพช."/>
    <s v="รพช."/>
    <n v="90"/>
    <s v="รพช.F1 P50,000-100,000"/>
    <n v="1.54"/>
    <n v="1.18"/>
    <n v="0.59"/>
    <n v="11718157.439999999"/>
    <n v="-11518539.4"/>
    <n v="1"/>
    <n v="1"/>
    <n v="0"/>
    <n v="9.1"/>
    <x v="4"/>
    <n v="-7905365.8300000001"/>
    <n v="-8979850.6300000008"/>
  </r>
  <r>
    <n v="604"/>
    <n v="9"/>
    <s v="นครราชสีมา"/>
    <s v="10876"/>
    <s v="โชคชัย,รพช."/>
    <s v="รพช."/>
    <n v="91"/>
    <s v="รพช.M2 B&lt;=100"/>
    <n v="1.37"/>
    <n v="1.18"/>
    <n v="0.53"/>
    <n v="28452094.91"/>
    <n v="-29383238.579999998"/>
    <n v="2"/>
    <n v="1"/>
    <n v="0"/>
    <n v="8.6999999999999993"/>
    <x v="2"/>
    <n v="-10476332.810000001"/>
    <n v="-36459463.829999998"/>
  </r>
  <r>
    <n v="605"/>
    <n v="9"/>
    <s v="นครราชสีมา"/>
    <s v="10877"/>
    <s v="ด่านขุนทด,รพช."/>
    <s v="รพช."/>
    <n v="120"/>
    <s v="รพช.M2 B&gt;100"/>
    <n v="1.81"/>
    <n v="1.52"/>
    <n v="0.57999999999999996"/>
    <n v="36319842.460000001"/>
    <n v="-11264069.140000001"/>
    <n v="1"/>
    <n v="1"/>
    <n v="0"/>
    <n v="29"/>
    <x v="4"/>
    <n v="-10736572.539999999"/>
    <n v="-18826882.890000001"/>
  </r>
  <r>
    <n v="606"/>
    <n v="9"/>
    <s v="นครราชสีมา"/>
    <s v="10878"/>
    <s v="โนนไทย,รพช."/>
    <s v="รพช."/>
    <n v="75"/>
    <s v="รพช.F1 P50,000-100,000"/>
    <n v="5.0999999999999996"/>
    <n v="4.62"/>
    <n v="3.56"/>
    <n v="64298936.469999999"/>
    <n v="-14660409.99"/>
    <n v="0"/>
    <n v="1"/>
    <n v="0"/>
    <n v="39.4"/>
    <x v="1"/>
    <n v="-10405364.25"/>
    <n v="40226721.689999998"/>
  </r>
  <r>
    <n v="607"/>
    <n v="9"/>
    <s v="นครราชสีมา"/>
    <s v="10879"/>
    <s v="โนนสูง,รพช."/>
    <s v="รพช."/>
    <n v="86"/>
    <s v="รพช.M2 B&lt;=100"/>
    <n v="3.08"/>
    <n v="2.77"/>
    <n v="1.98"/>
    <n v="57226861.600000001"/>
    <n v="-5131648.08"/>
    <n v="0"/>
    <n v="1"/>
    <n v="0"/>
    <n v="100.3"/>
    <x v="1"/>
    <n v="-2885091.49"/>
    <n v="26897708.629999999"/>
  </r>
  <r>
    <n v="608"/>
    <n v="9"/>
    <s v="นครราชสีมา"/>
    <s v="10880"/>
    <s v="ขามสะแกแสง,รพช."/>
    <s v="รพช."/>
    <n v="60"/>
    <s v="รพช.F2 P30,000-60,000"/>
    <n v="1.8"/>
    <n v="1.57"/>
    <n v="0.82"/>
    <n v="11477484.9"/>
    <n v="218169.77"/>
    <n v="0"/>
    <n v="0"/>
    <n v="0"/>
    <s v=""/>
    <x v="0"/>
    <n v="2514562.2599999998"/>
    <n v="-2563077.15"/>
  </r>
  <r>
    <n v="609"/>
    <n v="9"/>
    <s v="นครราชสีมา"/>
    <s v="10881"/>
    <s v="บัวใหญ่,รพท."/>
    <s v="รพท."/>
    <n v="200"/>
    <s v="รพท.M1 B&gt;200"/>
    <n v="1.37"/>
    <n v="1.1000000000000001"/>
    <n v="0.45"/>
    <n v="32462034.699999999"/>
    <n v="-28740383.98"/>
    <n v="2"/>
    <n v="1"/>
    <n v="0"/>
    <n v="10.1"/>
    <x v="2"/>
    <n v="-11142505.390000001"/>
    <n v="-48239258.700000003"/>
  </r>
  <r>
    <n v="610"/>
    <n v="9"/>
    <s v="นครราชสีมา"/>
    <s v="10882"/>
    <s v="ประทาย,รพช."/>
    <s v="รพช."/>
    <n v="72"/>
    <s v="รพช.F1 P50,000-100,000"/>
    <n v="5.63"/>
    <n v="5.28"/>
    <n v="3.95"/>
    <n v="100722123.84"/>
    <n v="7468868.4000000004"/>
    <n v="0"/>
    <n v="0"/>
    <n v="0"/>
    <s v=""/>
    <x v="0"/>
    <n v="11465738.49"/>
    <n v="64221890.659999996"/>
  </r>
  <r>
    <n v="611"/>
    <n v="9"/>
    <s v="นครราชสีมา"/>
    <s v="10883"/>
    <s v="ปักธงชัย,รพช."/>
    <s v="รพช."/>
    <n v="115"/>
    <s v="รพช.M2 B&gt;100"/>
    <n v="2.3199999999999998"/>
    <n v="2.1"/>
    <n v="1.21"/>
    <n v="82638734.239999995"/>
    <n v="79516328.180000007"/>
    <n v="0"/>
    <n v="0"/>
    <n v="0"/>
    <s v=""/>
    <x v="0"/>
    <n v="-14450623.18"/>
    <n v="12113832.25"/>
  </r>
  <r>
    <n v="612"/>
    <n v="9"/>
    <s v="นครราชสีมา"/>
    <s v="10884"/>
    <s v="พิมาย,รพท."/>
    <s v="รพท."/>
    <n v="189"/>
    <s v="รพท.M1 B&gt;200"/>
    <n v="5.64"/>
    <n v="5.25"/>
    <n v="2.58"/>
    <n v="234073051.96000001"/>
    <n v="8871016.7100000009"/>
    <n v="0"/>
    <n v="0"/>
    <n v="0"/>
    <s v=""/>
    <x v="0"/>
    <n v="32921679.190000001"/>
    <n v="79514317"/>
  </r>
  <r>
    <n v="613"/>
    <n v="9"/>
    <s v="นครราชสีมา"/>
    <s v="10885"/>
    <s v="ห้วยแถลง,รพช."/>
    <s v="รพช."/>
    <n v="60"/>
    <s v="รพช.F1 P50,000-100,000"/>
    <n v="6.29"/>
    <n v="5.84"/>
    <n v="4.91"/>
    <n v="76857498.480000004"/>
    <n v="-23557146.23"/>
    <n v="0"/>
    <n v="1"/>
    <n v="0"/>
    <n v="29.3"/>
    <x v="1"/>
    <n v="-15214942.859999999"/>
    <n v="56867483.380000003"/>
  </r>
  <r>
    <n v="614"/>
    <n v="9"/>
    <s v="นครราชสีมา"/>
    <s v="10886"/>
    <s v="ชุมพวง,รพช."/>
    <s v="รพช."/>
    <n v="70"/>
    <s v="รพช.F1 P50,000-100,000"/>
    <n v="2.59"/>
    <n v="2.3199999999999998"/>
    <n v="1.47"/>
    <n v="32260405.07"/>
    <n v="-7331416.1600000001"/>
    <n v="0"/>
    <n v="1"/>
    <n v="0"/>
    <n v="39.6"/>
    <x v="1"/>
    <n v="-3570483.5"/>
    <n v="9562951.1699999999"/>
  </r>
  <r>
    <n v="615"/>
    <n v="9"/>
    <s v="นครราชสีมา"/>
    <s v="10887"/>
    <s v="สูงเนิน,รพช."/>
    <s v="รพช."/>
    <n v="117"/>
    <s v="รพช.F1 P50,000-100,000"/>
    <n v="5.54"/>
    <n v="5.26"/>
    <n v="3.59"/>
    <n v="118578324.51000001"/>
    <n v="4725545.3600000003"/>
    <n v="0"/>
    <n v="0"/>
    <n v="0"/>
    <s v=""/>
    <x v="0"/>
    <n v="3812557.35"/>
    <n v="67694042.140000001"/>
  </r>
  <r>
    <n v="616"/>
    <n v="9"/>
    <s v="นครราชสีมา"/>
    <s v="10888"/>
    <s v="ขามทะเลสอ,รพช."/>
    <s v="รพช."/>
    <n v="36"/>
    <s v="รพช.F2 P&lt;=30,000"/>
    <n v="5.41"/>
    <n v="4.96"/>
    <n v="3.95"/>
    <n v="39673023.549999997"/>
    <n v="-7657148.79"/>
    <n v="0"/>
    <n v="1"/>
    <n v="0"/>
    <n v="46.6"/>
    <x v="1"/>
    <n v="-7154993.9299999997"/>
    <n v="26548569.5"/>
  </r>
  <r>
    <n v="617"/>
    <n v="9"/>
    <s v="นครราชสีมา"/>
    <s v="10889"/>
    <s v="สีคิ้ว,รพช."/>
    <s v="รพช."/>
    <n v="145"/>
    <s v="รพช.M2 B&gt;100"/>
    <n v="2.62"/>
    <n v="2.33"/>
    <n v="1.55"/>
    <n v="70488299.719999999"/>
    <n v="-23217420.530000001"/>
    <n v="0"/>
    <n v="1"/>
    <n v="0"/>
    <n v="27.3"/>
    <x v="1"/>
    <n v="-18929200.600000001"/>
    <n v="24098689.390000001"/>
  </r>
  <r>
    <n v="618"/>
    <n v="9"/>
    <s v="นครราชสีมา"/>
    <s v="10890"/>
    <s v="ปากช่องนานา,รพท."/>
    <s v="รพท."/>
    <n v="303"/>
    <s v="รพท.S B&lt;=400"/>
    <n v="2.16"/>
    <n v="1.88"/>
    <n v="0.9"/>
    <n v="158167804.27000001"/>
    <n v="17051824"/>
    <n v="0"/>
    <n v="0"/>
    <n v="0"/>
    <s v=""/>
    <x v="0"/>
    <n v="34894579.869999997"/>
    <n v="-9749428.9399999995"/>
  </r>
  <r>
    <n v="619"/>
    <n v="9"/>
    <s v="นครราชสีมา"/>
    <s v="10891"/>
    <s v="หนองบุญมาก,รพช."/>
    <s v="รพช."/>
    <n v="63"/>
    <s v="รพช.F1 P&lt;=50,000"/>
    <n v="1.53"/>
    <n v="1.41"/>
    <n v="1.01"/>
    <n v="13221794.41"/>
    <n v="-2184159.54"/>
    <n v="0"/>
    <n v="1"/>
    <n v="0"/>
    <n v="54.4"/>
    <x v="1"/>
    <n v="-2137780.83"/>
    <n v="182162.37"/>
  </r>
  <r>
    <n v="620"/>
    <n v="9"/>
    <s v="นครราชสีมา"/>
    <s v="10892"/>
    <s v="แก้งสนามนาง,รพช."/>
    <s v="รพช."/>
    <n v="35"/>
    <s v="รพช.F2 P&lt;=30,000"/>
    <n v="2.37"/>
    <n v="2.13"/>
    <n v="1.94"/>
    <n v="26815979.789999999"/>
    <n v="-4274150.96"/>
    <n v="0"/>
    <n v="1"/>
    <n v="0"/>
    <n v="56.4"/>
    <x v="1"/>
    <n v="-5991872.5199999996"/>
    <n v="18380977.760000002"/>
  </r>
  <r>
    <n v="621"/>
    <n v="9"/>
    <s v="นครราชสีมา"/>
    <s v="10893"/>
    <s v="โนนแดง,รพช."/>
    <s v="รพช."/>
    <n v="30"/>
    <s v="รพช.F2 P&lt;=30,000"/>
    <n v="4.07"/>
    <n v="3.69"/>
    <n v="2.02"/>
    <n v="24857130.91"/>
    <n v="2069007"/>
    <n v="0"/>
    <n v="0"/>
    <n v="0"/>
    <s v=""/>
    <x v="0"/>
    <n v="2268705.5099999998"/>
    <n v="8244982.3399999999"/>
  </r>
  <r>
    <n v="622"/>
    <n v="9"/>
    <s v="นครราชสีมา"/>
    <s v="10894"/>
    <s v="วังน้ำเขียว,รพช."/>
    <s v="รพช."/>
    <n v="51"/>
    <s v="รพช.F2 P30,000-60,000"/>
    <n v="5.77"/>
    <n v="5.44"/>
    <n v="5"/>
    <n v="40934302.960000001"/>
    <n v="711345.69"/>
    <n v="0"/>
    <n v="0"/>
    <n v="0"/>
    <s v=""/>
    <x v="0"/>
    <n v="3329927.66"/>
    <n v="34300675.5"/>
  </r>
  <r>
    <n v="623"/>
    <n v="9"/>
    <s v="นครราชสีมา"/>
    <s v="11602"/>
    <s v="เฉลิมพระเกียรติสมเด็จย่า ๑๐๐ ปี,รพช."/>
    <s v="รพช."/>
    <n v="30"/>
    <s v="รพช.F2 P&lt;=30,000"/>
    <n v="1.5"/>
    <n v="1.28"/>
    <n v="0.83"/>
    <n v="5638646.1399999997"/>
    <n v="-7052104.2599999998"/>
    <n v="0"/>
    <n v="1"/>
    <n v="0"/>
    <n v="7.1"/>
    <x v="1"/>
    <n v="-2547997.7799999998"/>
    <n v="-1901023.09"/>
  </r>
  <r>
    <n v="624"/>
    <n v="9"/>
    <s v="นครราชสีมา"/>
    <s v="11608"/>
    <s v="ลำทะเมนชัย,รพช."/>
    <s v="รพช."/>
    <n v="30"/>
    <s v="รพช.F2 P&lt;=30,000"/>
    <n v="1.91"/>
    <n v="1.71"/>
    <n v="0.85"/>
    <n v="8511245.0899999999"/>
    <n v="-2292087.65"/>
    <n v="0"/>
    <n v="1"/>
    <n v="0"/>
    <n v="33.4"/>
    <x v="1"/>
    <n v="1884573.18"/>
    <n v="-1432124.89"/>
  </r>
  <r>
    <n v="625"/>
    <n v="9"/>
    <s v="นครราชสีมา"/>
    <s v="22456"/>
    <s v="พระทองคำเฉลิมพระเกียรติ ๘๐ พรรษา,รพช."/>
    <s v="รพช."/>
    <n v="30"/>
    <s v="รพช.F2 P30,000-60,000"/>
    <n v="3.12"/>
    <n v="2.82"/>
    <n v="2.23"/>
    <n v="31797168.129999999"/>
    <n v="-7674944.7599999998"/>
    <n v="0"/>
    <n v="1"/>
    <n v="0"/>
    <n v="37.200000000000003"/>
    <x v="1"/>
    <n v="-3597454.27"/>
    <n v="18350086.57"/>
  </r>
  <r>
    <n v="626"/>
    <n v="9"/>
    <s v="นครราชสีมา"/>
    <s v="23839"/>
    <s v="เทพรัตน์นครราชสีมา,รพท."/>
    <s v="รพท."/>
    <n v="276"/>
    <s v="รพท.M1 B&gt;200"/>
    <n v="3.49"/>
    <n v="3.35"/>
    <n v="1.1299999999999999"/>
    <n v="331839468.91000003"/>
    <n v="13457679.380000001"/>
    <n v="0"/>
    <n v="0"/>
    <n v="0"/>
    <s v=""/>
    <x v="0"/>
    <n v="49931067.039999999"/>
    <n v="17143848.870000001"/>
  </r>
  <r>
    <n v="627"/>
    <n v="9"/>
    <s v="นครราชสีมา"/>
    <s v="24692"/>
    <s v="เฉลิมพระเกียรติ(นครราชสีมา),รพช."/>
    <s v="รพช."/>
    <n v="36"/>
    <s v="รพช.F2 P&lt;=30,000"/>
    <n v="2.4900000000000002"/>
    <n v="2.27"/>
    <n v="0.94"/>
    <n v="28149571.300000001"/>
    <n v="3627876.01"/>
    <n v="0"/>
    <n v="0"/>
    <n v="0"/>
    <s v=""/>
    <x v="0"/>
    <n v="4939584.8499999996"/>
    <n v="-1060590.27"/>
  </r>
  <r>
    <n v="628"/>
    <n v="9"/>
    <s v="นครราชสีมา"/>
    <s v="27839"/>
    <s v="บัวลาย,รพช."/>
    <s v="รพช."/>
    <n v="10"/>
    <s v="รพช.F3 P15,000-25,000"/>
    <n v="6.89"/>
    <n v="6.59"/>
    <n v="6.08"/>
    <n v="43512368.369999997"/>
    <n v="-3575635.53"/>
    <n v="0"/>
    <n v="1"/>
    <n v="0"/>
    <n v="109.5"/>
    <x v="1"/>
    <n v="-1403293.91"/>
    <n v="37538372.789999999"/>
  </r>
  <r>
    <n v="629"/>
    <n v="9"/>
    <s v="นครราชสีมา"/>
    <s v="27840"/>
    <s v="สีดา,รพช."/>
    <s v="รพช."/>
    <n v="24"/>
    <s v="รพช.F3 P15,000-25,000"/>
    <n v="4.42"/>
    <n v="4.1399999999999997"/>
    <n v="3.29"/>
    <n v="16828288.899999999"/>
    <n v="-1854410.24"/>
    <n v="0"/>
    <n v="1"/>
    <n v="0"/>
    <n v="81.599999999999994"/>
    <x v="1"/>
    <n v="-581569.18999999994"/>
    <n v="11250945.060000001"/>
  </r>
  <r>
    <n v="630"/>
    <n v="9"/>
    <s v="นครราชสีมา"/>
    <s v="27841"/>
    <s v="เทพารักษ์,รพช."/>
    <s v="รพช."/>
    <n v="30"/>
    <s v="รพช.F3 P15,000-25,000"/>
    <n v="2.25"/>
    <n v="1.96"/>
    <n v="0.96"/>
    <n v="15274246.85"/>
    <n v="-1113063.83"/>
    <n v="0"/>
    <n v="1"/>
    <n v="0"/>
    <n v="123.5"/>
    <x v="1"/>
    <n v="306378.11"/>
    <n v="-611292.44999999995"/>
  </r>
  <r>
    <n v="631"/>
    <n v="9"/>
    <s v="นครราชสีมา"/>
    <s v="77498"/>
    <s v="มกุฏคีรีวัน,รพช."/>
    <s v="รพช."/>
    <n v="13"/>
    <s v="รพช.F3 P&lt;=15,000"/>
    <n v="6.81"/>
    <n v="4.03"/>
    <n v="1.41"/>
    <n v="10751150.32"/>
    <n v="8695964.1799999997"/>
    <n v="0"/>
    <n v="0"/>
    <n v="0"/>
    <s v=""/>
    <x v="0"/>
    <n v="9338281.2699999996"/>
    <n v="758917.45"/>
  </r>
  <r>
    <n v="632"/>
    <n v="9"/>
    <s v="บุรีรัมย์"/>
    <s v="10667"/>
    <s v="บุรีรัมย์,รพศ."/>
    <s v="รพศ."/>
    <n v="927"/>
    <s v="รพศ.A B&gt;700to1000"/>
    <n v="6.4"/>
    <n v="5.96"/>
    <n v="4.16"/>
    <n v="2006570162.9100001"/>
    <n v="344336674.32999998"/>
    <n v="0"/>
    <n v="0"/>
    <n v="0"/>
    <s v=""/>
    <x v="0"/>
    <n v="188037651.96000001"/>
    <n v="1174545876.2"/>
  </r>
  <r>
    <n v="633"/>
    <n v="9"/>
    <s v="บุรีรัมย์"/>
    <s v="10895"/>
    <s v="คูเมือง,รพช."/>
    <s v="รพช."/>
    <n v="90"/>
    <s v="รพช.F1 P&lt;=50,000"/>
    <n v="4.78"/>
    <n v="4.32"/>
    <n v="3.59"/>
    <n v="98413918.829999998"/>
    <n v="-25000288.510000002"/>
    <n v="0"/>
    <n v="1"/>
    <n v="0"/>
    <n v="35.4"/>
    <x v="1"/>
    <n v="-11490367.32"/>
    <n v="67481228.370000005"/>
  </r>
  <r>
    <n v="634"/>
    <n v="9"/>
    <s v="บุรีรัมย์"/>
    <s v="10896"/>
    <s v="กระสัง,รพช."/>
    <s v="รพช."/>
    <n v="68"/>
    <s v="รพช.F1 P50,000-100,000"/>
    <n v="5.77"/>
    <n v="5.41"/>
    <n v="4.91"/>
    <n v="122991347.02"/>
    <n v="67599930.650000006"/>
    <n v="0"/>
    <n v="0"/>
    <n v="0"/>
    <s v=""/>
    <x v="0"/>
    <n v="70765356.129999995"/>
    <n v="100731472.61"/>
  </r>
  <r>
    <n v="635"/>
    <n v="9"/>
    <s v="บุรีรัมย์"/>
    <s v="10897"/>
    <s v="นางรอง,รพท."/>
    <s v="รพท."/>
    <n v="459"/>
    <s v="รพท.S B&gt;400"/>
    <n v="2.35"/>
    <n v="2.13"/>
    <n v="0.95"/>
    <n v="214180173.93000001"/>
    <n v="10428561.48"/>
    <n v="0"/>
    <n v="0"/>
    <n v="0"/>
    <s v=""/>
    <x v="0"/>
    <n v="-4091903.81"/>
    <n v="-8697994.8300000001"/>
  </r>
  <r>
    <n v="636"/>
    <n v="9"/>
    <s v="บุรีรัมย์"/>
    <s v="10898"/>
    <s v="หนองกี่,รพช."/>
    <s v="รพช."/>
    <n v="66"/>
    <s v="รพช.F1 P50,000-100,000"/>
    <n v="2.59"/>
    <n v="2.2799999999999998"/>
    <n v="1.52"/>
    <n v="40713367.859999999"/>
    <n v="-10060910.109999999"/>
    <n v="0"/>
    <n v="1"/>
    <n v="0"/>
    <n v="36.4"/>
    <x v="1"/>
    <n v="-5825162.1500000004"/>
    <n v="13381092.59"/>
  </r>
  <r>
    <n v="637"/>
    <n v="9"/>
    <s v="บุรีรัมย์"/>
    <s v="10899"/>
    <s v="ละหานทราย,รพช."/>
    <s v="รพช."/>
    <n v="123"/>
    <s v="รพช.M2 B&gt;100"/>
    <n v="4.72"/>
    <n v="4.01"/>
    <n v="2.84"/>
    <n v="62492481.229999997"/>
    <n v="1217627.8"/>
    <n v="0"/>
    <n v="0"/>
    <n v="0"/>
    <s v=""/>
    <x v="0"/>
    <n v="7751539.7599999998"/>
    <n v="30880130.530000001"/>
  </r>
  <r>
    <n v="638"/>
    <n v="9"/>
    <s v="บุรีรัมย์"/>
    <s v="10900"/>
    <s v="ประโคนชัย,รพช."/>
    <s v="รพช."/>
    <n v="170"/>
    <s v="รพช.M2 B&gt;100"/>
    <n v="4.5999999999999996"/>
    <n v="4.1399999999999997"/>
    <n v="3.06"/>
    <n v="132003139.48"/>
    <n v="-20483546.25"/>
    <n v="0"/>
    <n v="1"/>
    <n v="0"/>
    <n v="57.9"/>
    <x v="1"/>
    <n v="-3602050.61"/>
    <n v="75570850.939999998"/>
  </r>
  <r>
    <n v="639"/>
    <n v="9"/>
    <s v="บุรีรัมย์"/>
    <s v="10901"/>
    <s v="บ้านกรวด,รพช."/>
    <s v="รพช."/>
    <n v="63"/>
    <s v="รพช.F1 P50,000-100,000"/>
    <n v="10.88"/>
    <n v="10.36"/>
    <n v="9.0299999999999994"/>
    <n v="122288543.81999999"/>
    <n v="-19037146.329999998"/>
    <n v="0"/>
    <n v="1"/>
    <n v="0"/>
    <n v="57.8"/>
    <x v="1"/>
    <n v="-15301073.619999999"/>
    <n v="99452833.730000004"/>
  </r>
  <r>
    <n v="640"/>
    <n v="9"/>
    <s v="บุรีรัมย์"/>
    <s v="10902"/>
    <s v="พุทไธสง,รพช."/>
    <s v="รพช."/>
    <n v="67"/>
    <s v="รพช.F1 P&lt;=50,000"/>
    <n v="3.01"/>
    <n v="2.66"/>
    <n v="1.18"/>
    <n v="27336889.440000001"/>
    <n v="-18695953.170000002"/>
    <n v="0"/>
    <n v="1"/>
    <n v="0"/>
    <n v="13.1"/>
    <x v="1"/>
    <n v="-15971198.73"/>
    <n v="2494940.15"/>
  </r>
  <r>
    <n v="641"/>
    <n v="9"/>
    <s v="บุรีรัมย์"/>
    <s v="10904"/>
    <s v="ลำปลายมาศ,รพช."/>
    <s v="รพช."/>
    <n v="152"/>
    <s v="รพช.M2 B&gt;100"/>
    <n v="5.94"/>
    <n v="5.54"/>
    <n v="4.3600000000000003"/>
    <n v="148293437.24000001"/>
    <n v="-10066342.220000001"/>
    <n v="0"/>
    <n v="1"/>
    <n v="0"/>
    <n v="132.5"/>
    <x v="1"/>
    <n v="2459965.0699999998"/>
    <n v="100862031.11"/>
  </r>
  <r>
    <n v="642"/>
    <n v="9"/>
    <s v="บุรีรัมย์"/>
    <s v="10905"/>
    <s v="สตึก,รพช."/>
    <s v="รพช."/>
    <n v="135"/>
    <s v="รพช.M2 B&gt;100"/>
    <n v="4.37"/>
    <n v="4.18"/>
    <n v="3.14"/>
    <n v="128995457.88"/>
    <n v="-18661673.800000001"/>
    <n v="0"/>
    <n v="1"/>
    <n v="0"/>
    <n v="62.2"/>
    <x v="1"/>
    <n v="-8874625.6500000004"/>
    <n v="81873176.150000006"/>
  </r>
  <r>
    <n v="643"/>
    <n v="9"/>
    <s v="บุรีรัมย์"/>
    <s v="10906"/>
    <s v="ปะคำ,รพช."/>
    <s v="รพช."/>
    <n v="44"/>
    <s v="รพช.F2 P30,000-60,000"/>
    <n v="3.29"/>
    <n v="2.9"/>
    <n v="2.31"/>
    <n v="25668924.449999999"/>
    <n v="-8285980.0999999996"/>
    <n v="0"/>
    <n v="1"/>
    <n v="0"/>
    <n v="27.8"/>
    <x v="1"/>
    <n v="-3689481.34"/>
    <n v="14660607.640000001"/>
  </r>
  <r>
    <n v="644"/>
    <n v="9"/>
    <s v="บุรีรัมย์"/>
    <s v="10907"/>
    <s v="นาโพธิ์,รพช."/>
    <s v="รพช."/>
    <n v="35"/>
    <s v="รพช.F2 P&lt;=30,000"/>
    <n v="3.82"/>
    <n v="3.5"/>
    <n v="2.2999999999999998"/>
    <n v="19508141.719999999"/>
    <n v="-16183297.74"/>
    <n v="0"/>
    <n v="1"/>
    <n v="0"/>
    <n v="10.8"/>
    <x v="1"/>
    <n v="-10065401.119999999"/>
    <n v="9020410.0899999999"/>
  </r>
  <r>
    <n v="645"/>
    <n v="9"/>
    <s v="บุรีรัมย์"/>
    <s v="10908"/>
    <s v="หนองหงส์,รพช."/>
    <s v="รพช."/>
    <n v="40"/>
    <s v="รพช.F2 P30,000-60,000"/>
    <n v="6.05"/>
    <n v="5.7"/>
    <n v="4.5599999999999996"/>
    <n v="72576751.760000005"/>
    <n v="-4283788.29"/>
    <n v="0"/>
    <n v="1"/>
    <n v="0"/>
    <n v="152.4"/>
    <x v="1"/>
    <n v="926308.38"/>
    <n v="51167809.960000001"/>
  </r>
  <r>
    <n v="646"/>
    <n v="9"/>
    <s v="บุรีรัมย์"/>
    <s v="10909"/>
    <s v="พลับพลาชัย,รพช."/>
    <s v="รพช."/>
    <n v="46"/>
    <s v="รพช.F2 P30,000-60,000"/>
    <n v="10.33"/>
    <n v="9.73"/>
    <n v="8.7799999999999994"/>
    <n v="86350177.329999998"/>
    <n v="-9808973.0199999996"/>
    <n v="0"/>
    <n v="1"/>
    <n v="0"/>
    <n v="79.2"/>
    <x v="1"/>
    <n v="-7563374.8300000001"/>
    <n v="72055123.459999993"/>
  </r>
  <r>
    <n v="647"/>
    <n v="9"/>
    <s v="บุรีรัมย์"/>
    <s v="10910"/>
    <s v="ห้วยราช,รพช."/>
    <s v="รพช."/>
    <n v="44"/>
    <s v="รพช.F2 P&lt;=30,000"/>
    <n v="2.93"/>
    <n v="2.4900000000000002"/>
    <n v="1.19"/>
    <n v="15347766.300000001"/>
    <n v="-12228722.369999999"/>
    <n v="0"/>
    <n v="1"/>
    <n v="0"/>
    <n v="11.2"/>
    <x v="1"/>
    <n v="-7824888.4400000004"/>
    <n v="1474953.49"/>
  </r>
  <r>
    <n v="648"/>
    <n v="9"/>
    <s v="บุรีรัมย์"/>
    <s v="10911"/>
    <s v="โนนสุวรรณ,รพช."/>
    <s v="รพช."/>
    <n v="30"/>
    <s v="รพช.F2 P&lt;=30,000"/>
    <n v="5.21"/>
    <n v="4.8600000000000003"/>
    <n v="4"/>
    <n v="25984179.809999999"/>
    <n v="-4205935.79"/>
    <n v="0"/>
    <n v="1"/>
    <n v="0"/>
    <n v="55.6"/>
    <x v="1"/>
    <n v="-2853203.57"/>
    <n v="18503511.699999999"/>
  </r>
  <r>
    <n v="649"/>
    <n v="9"/>
    <s v="บุรีรัมย์"/>
    <s v="10912"/>
    <s v="ชำนิ,รพช."/>
    <s v="รพช."/>
    <n v="40"/>
    <s v="รพช.F2 P&lt;=30,000"/>
    <n v="5.95"/>
    <n v="5.66"/>
    <n v="4.84"/>
    <n v="49119133.289999999"/>
    <n v="-11273983.65"/>
    <n v="0"/>
    <n v="1"/>
    <n v="0"/>
    <n v="39.200000000000003"/>
    <x v="1"/>
    <n v="-7975332.3499999996"/>
    <n v="38113153.289999999"/>
  </r>
  <r>
    <n v="650"/>
    <n v="9"/>
    <s v="บุรีรัมย์"/>
    <s v="10913"/>
    <s v="บ้านใหม่ไชยพจน์,รพช."/>
    <s v="รพช."/>
    <n v="30"/>
    <s v="รพช.F2 P&lt;=30,000"/>
    <n v="2.57"/>
    <n v="2.1"/>
    <n v="1.44"/>
    <n v="11835185.91"/>
    <n v="-8022277.3799999999"/>
    <n v="0"/>
    <n v="1"/>
    <n v="0"/>
    <n v="13.2"/>
    <x v="1"/>
    <n v="-5629281.1399999997"/>
    <n v="3279353.1"/>
  </r>
  <r>
    <n v="651"/>
    <n v="9"/>
    <s v="บุรีรัมย์"/>
    <s v="10914"/>
    <s v="โนนดินแดง,รพช."/>
    <s v="รพช."/>
    <n v="36"/>
    <s v="รพช.F2 P&lt;=30,000"/>
    <n v="8.7200000000000006"/>
    <n v="8.4"/>
    <n v="7.29"/>
    <n v="69594448.959999993"/>
    <n v="-7327899.5"/>
    <n v="0"/>
    <n v="1"/>
    <n v="0"/>
    <n v="85.4"/>
    <x v="1"/>
    <n v="-5083540.92"/>
    <n v="56746802.789999999"/>
  </r>
  <r>
    <n v="652"/>
    <n v="9"/>
    <s v="บุรีรัมย์"/>
    <s v="11619"/>
    <s v="เฉลิมพระเกียรติ(บุรีรัมย์),รพช."/>
    <s v="รพช."/>
    <n v="38"/>
    <s v="รพช.F2 P&lt;=30,000"/>
    <n v="8.4"/>
    <n v="7.82"/>
    <n v="6.56"/>
    <n v="31814875.66"/>
    <n v="-5478471.4100000001"/>
    <n v="0"/>
    <n v="1"/>
    <n v="0"/>
    <n v="52.2"/>
    <x v="1"/>
    <n v="-3092980.35"/>
    <n v="23896565.789999999"/>
  </r>
  <r>
    <n v="653"/>
    <n v="9"/>
    <s v="บุรีรัมย์"/>
    <s v="23578"/>
    <s v="แคนดง,รพช."/>
    <s v="รพช."/>
    <n v="31"/>
    <s v="รพช.F2 P&lt;=30,000"/>
    <n v="7.86"/>
    <n v="7.61"/>
    <n v="7.04"/>
    <n v="70767883.170000002"/>
    <n v="-8127928.9699999997"/>
    <n v="0"/>
    <n v="1"/>
    <n v="0"/>
    <n v="78.3"/>
    <x v="1"/>
    <n v="-3450218.9"/>
    <n v="62302931.780000001"/>
  </r>
  <r>
    <n v="654"/>
    <n v="9"/>
    <s v="บุรีรัมย์"/>
    <s v="28020"/>
    <s v="บ้านด่าน,รพช."/>
    <s v="รพช."/>
    <n v="63"/>
    <s v="รพช.F2 P&lt;=30,000"/>
    <n v="6.06"/>
    <n v="5.45"/>
    <n v="4.53"/>
    <n v="46088171.399999999"/>
    <n v="-10267498.85"/>
    <n v="0"/>
    <n v="1"/>
    <n v="0"/>
    <n v="40.299999999999997"/>
    <x v="1"/>
    <n v="-6059571.4400000004"/>
    <n v="32119175.800000001"/>
  </r>
  <r>
    <n v="655"/>
    <n v="9"/>
    <s v="สุรินทร์"/>
    <s v="10668"/>
    <s v="สุรินทร์,รพศ."/>
    <s v="รพศ."/>
    <n v="914"/>
    <s v="รพศ.A B&gt;700to1000"/>
    <n v="5.17"/>
    <n v="4.58"/>
    <n v="2.99"/>
    <n v="1250597834.26"/>
    <n v="191526780.12"/>
    <n v="0"/>
    <n v="0"/>
    <n v="0"/>
    <s v=""/>
    <x v="0"/>
    <n v="153682520.56"/>
    <n v="596372486.38999999"/>
  </r>
  <r>
    <n v="656"/>
    <n v="9"/>
    <s v="สุรินทร์"/>
    <s v="10915"/>
    <s v="ชุมพลบุรี,รพช."/>
    <s v="รพช."/>
    <n v="60"/>
    <s v="รพช.F1 P&lt;=50,000"/>
    <n v="9"/>
    <n v="8.6999999999999993"/>
    <n v="7.89"/>
    <n v="123761687.81999999"/>
    <n v="-2850590.99"/>
    <n v="0"/>
    <n v="1"/>
    <n v="0"/>
    <n v="390.7"/>
    <x v="1"/>
    <n v="-305662.26"/>
    <n v="106648916.55"/>
  </r>
  <r>
    <n v="657"/>
    <n v="9"/>
    <s v="สุรินทร์"/>
    <s v="10916"/>
    <s v="ท่าตูม,รพช."/>
    <s v="รพช."/>
    <n v="140"/>
    <s v="รพช.M2 B&gt;100"/>
    <n v="7.61"/>
    <n v="7.19"/>
    <n v="5.4"/>
    <n v="197719724.22999999"/>
    <n v="10867736.109999999"/>
    <n v="0"/>
    <n v="0"/>
    <n v="0"/>
    <s v=""/>
    <x v="0"/>
    <n v="12886662.529999999"/>
    <n v="131638246.16"/>
  </r>
  <r>
    <n v="658"/>
    <n v="9"/>
    <s v="สุรินทร์"/>
    <s v="10917"/>
    <s v="จอมพระ,รพช."/>
    <s v="รพช."/>
    <n v="60"/>
    <s v="รพช.F2 P30,000-60,000"/>
    <n v="14.84"/>
    <n v="14.11"/>
    <n v="12.61"/>
    <n v="111561102.58"/>
    <n v="-817476.1"/>
    <n v="0"/>
    <n v="1"/>
    <n v="0"/>
    <n v="1228.2"/>
    <x v="1"/>
    <n v="303016.28999999998"/>
    <n v="93565720.760000005"/>
  </r>
  <r>
    <n v="659"/>
    <n v="9"/>
    <s v="สุรินทร์"/>
    <s v="10918"/>
    <s v="ปราสาท,รพท."/>
    <s v="รพท."/>
    <n v="265"/>
    <s v="รพท.M1 B&gt;200"/>
    <n v="4.51"/>
    <n v="4.29"/>
    <n v="3.37"/>
    <n v="472835891.85000002"/>
    <n v="11710085.310000001"/>
    <n v="0"/>
    <n v="0"/>
    <n v="0"/>
    <s v=""/>
    <x v="0"/>
    <n v="43932457.299999997"/>
    <n v="317800246.98000002"/>
  </r>
  <r>
    <n v="660"/>
    <n v="9"/>
    <s v="สุรินทร์"/>
    <s v="10919"/>
    <s v="กาบเชิง,รพช."/>
    <s v="รพช."/>
    <n v="97"/>
    <s v="รพช.F1 P&lt;=50,000"/>
    <n v="8.41"/>
    <n v="7.83"/>
    <n v="4.91"/>
    <n v="82570074.370000005"/>
    <n v="-4019258.09"/>
    <n v="0"/>
    <n v="1"/>
    <n v="0"/>
    <n v="184.8"/>
    <x v="1"/>
    <n v="210959.23"/>
    <n v="43602652.32"/>
  </r>
  <r>
    <n v="661"/>
    <n v="9"/>
    <s v="สุรินทร์"/>
    <s v="10920"/>
    <s v="รัตนบุรี,รพช."/>
    <s v="รพช."/>
    <n v="130"/>
    <s v="รพช.M2 B&gt;100"/>
    <n v="4.91"/>
    <n v="4.58"/>
    <n v="3.58"/>
    <n v="145150770.81"/>
    <n v="-12891617.4"/>
    <n v="0"/>
    <n v="1"/>
    <n v="0"/>
    <n v="101.3"/>
    <x v="1"/>
    <n v="-4404876.75"/>
    <n v="95836558.799999997"/>
  </r>
  <r>
    <n v="662"/>
    <n v="9"/>
    <s v="สุรินทร์"/>
    <s v="10921"/>
    <s v="สนม,รพช."/>
    <s v="รพช."/>
    <n v="39"/>
    <s v="รพช.F2 P&lt;=30,000"/>
    <n v="4.71"/>
    <n v="4.59"/>
    <n v="3.91"/>
    <n v="57590598.5"/>
    <n v="375930.3"/>
    <n v="0"/>
    <n v="0"/>
    <n v="0"/>
    <s v=""/>
    <x v="0"/>
    <n v="2171732.0499999998"/>
    <n v="45079919.740000002"/>
  </r>
  <r>
    <n v="663"/>
    <n v="9"/>
    <s v="สุรินทร์"/>
    <s v="10922"/>
    <s v="ศีขรภูมิ,รพท."/>
    <s v="รพท."/>
    <n v="241"/>
    <s v="รพท.M1 B&gt;200"/>
    <n v="2.9"/>
    <n v="2.56"/>
    <n v="0.87"/>
    <n v="90082472.510000005"/>
    <n v="5116128.9000000004"/>
    <n v="0"/>
    <n v="0"/>
    <n v="0"/>
    <s v=""/>
    <x v="0"/>
    <n v="34657381.159999996"/>
    <n v="-6029868.6200000001"/>
  </r>
  <r>
    <n v="664"/>
    <n v="9"/>
    <s v="สุรินทร์"/>
    <s v="10923"/>
    <s v="สังขะ,รพช."/>
    <s v="รพช."/>
    <n v="216"/>
    <s v="รพช.M2 B&gt;100"/>
    <n v="2.67"/>
    <n v="2.2799999999999998"/>
    <n v="0.85"/>
    <n v="74186425.879999995"/>
    <n v="-23958386.079999998"/>
    <n v="0"/>
    <n v="1"/>
    <n v="0"/>
    <n v="27.8"/>
    <x v="1"/>
    <n v="-8675283.8699999992"/>
    <n v="-6585383.9500000002"/>
  </r>
  <r>
    <n v="665"/>
    <n v="9"/>
    <s v="สุรินทร์"/>
    <s v="10924"/>
    <s v="ลำดวน,รพช."/>
    <s v="รพช."/>
    <n v="115"/>
    <s v="รพช.F1 P&lt;=50,000"/>
    <n v="6.94"/>
    <n v="6.56"/>
    <n v="5.53"/>
    <n v="113165342.72"/>
    <n v="-11710418.560000001"/>
    <n v="0"/>
    <n v="1"/>
    <n v="0"/>
    <n v="86.9"/>
    <x v="1"/>
    <n v="-1961419.89"/>
    <n v="86339661.620000005"/>
  </r>
  <r>
    <n v="666"/>
    <n v="9"/>
    <s v="สุรินทร์"/>
    <s v="10925"/>
    <s v="สำโรงทาบ,รพช."/>
    <s v="รพช."/>
    <n v="66"/>
    <s v="รพช.F2 P30,000-60,000"/>
    <n v="10.87"/>
    <n v="9.98"/>
    <n v="8.39"/>
    <n v="81739178.540000007"/>
    <n v="175243.2"/>
    <n v="0"/>
    <n v="0"/>
    <n v="0"/>
    <s v=""/>
    <x v="0"/>
    <n v="3608563.23"/>
    <n v="61169546.869999997"/>
  </r>
  <r>
    <n v="667"/>
    <n v="9"/>
    <s v="สุรินทร์"/>
    <s v="10926"/>
    <s v="บัวเชด,รพช."/>
    <s v="รพช."/>
    <n v="50"/>
    <s v="รพช.F2 P30,000-60,000"/>
    <n v="4.63"/>
    <n v="4.4000000000000004"/>
    <n v="3.87"/>
    <n v="51894453.810000002"/>
    <n v="-3016380.48"/>
    <n v="0"/>
    <n v="1"/>
    <n v="0"/>
    <n v="154.80000000000001"/>
    <x v="1"/>
    <n v="-4175831.11"/>
    <n v="41015982.340000004"/>
  </r>
  <r>
    <n v="668"/>
    <n v="9"/>
    <s v="สุรินทร์"/>
    <s v="22302"/>
    <s v="พนมดงรักเฉลิมพระเกียรติ ๘๐ พรรษา,รพช."/>
    <s v="รพช."/>
    <n v="30"/>
    <s v="รพช.F2 P&lt;=30,000"/>
    <n v="9.42"/>
    <n v="9.09"/>
    <n v="7.87"/>
    <n v="69238352.180000007"/>
    <n v="91380.75"/>
    <n v="0"/>
    <n v="0"/>
    <n v="0"/>
    <s v=""/>
    <x v="0"/>
    <n v="170081.73"/>
    <n v="56465058.259999998"/>
  </r>
  <r>
    <n v="669"/>
    <n v="9"/>
    <s v="สุรินทร์"/>
    <s v="27842"/>
    <s v="เขวาสินรินทร์,รพช."/>
    <s v="รพช."/>
    <n v="30"/>
    <s v="รพช.F2 P&lt;=30,000"/>
    <n v="11.9"/>
    <n v="11.26"/>
    <n v="10.67"/>
    <n v="103753009.42"/>
    <n v="-1686328.05"/>
    <n v="0"/>
    <n v="1"/>
    <n v="0"/>
    <n v="553.70000000000005"/>
    <x v="1"/>
    <n v="-1061558.32"/>
    <n v="92091554.730000004"/>
  </r>
  <r>
    <n v="670"/>
    <n v="9"/>
    <s v="สุรินทร์"/>
    <s v="27843"/>
    <s v="ศรีณรงค์,รพช."/>
    <s v="รพช."/>
    <n v="36"/>
    <s v="รพช.F2 P&lt;=30,000"/>
    <n v="13.16"/>
    <n v="12.9"/>
    <n v="12.17"/>
    <n v="141671525.75"/>
    <n v="-2966343.2"/>
    <n v="0"/>
    <n v="1"/>
    <n v="0"/>
    <n v="429.8"/>
    <x v="1"/>
    <n v="3809857"/>
    <n v="130115097.3"/>
  </r>
  <r>
    <n v="671"/>
    <n v="9"/>
    <s v="สุรินทร์"/>
    <s v="27844"/>
    <s v="โนนนารายณ์,รพช."/>
    <s v="รพช."/>
    <n v="30"/>
    <s v="รพช.F2 P&lt;=30,000"/>
    <n v="9.16"/>
    <n v="8.89"/>
    <n v="8.1999999999999993"/>
    <n v="68877158.640000001"/>
    <n v="-8102278.7000000002"/>
    <n v="0"/>
    <n v="1"/>
    <n v="0"/>
    <n v="76.5"/>
    <x v="1"/>
    <n v="-2539945.6"/>
    <n v="60806087.539999999"/>
  </r>
  <r>
    <n v="672"/>
    <n v="10"/>
    <s v="มุกดาหาร"/>
    <s v="10712"/>
    <s v="มุกดาหาร,รพท."/>
    <s v="รพท."/>
    <n v="485"/>
    <s v="รพท.S B&gt;400"/>
    <n v="3.84"/>
    <n v="3.52"/>
    <n v="1.73"/>
    <n v="449194911.75999999"/>
    <n v="84718125.030000001"/>
    <n v="0"/>
    <n v="0"/>
    <n v="0"/>
    <s v=""/>
    <x v="0"/>
    <n v="135083768.34"/>
    <n v="115226748.64"/>
  </r>
  <r>
    <n v="673"/>
    <n v="10"/>
    <s v="มุกดาหาร"/>
    <s v="11113"/>
    <s v="นิคมคำสร้อย,รพช."/>
    <s v="รพช."/>
    <n v="30"/>
    <s v="รพช.F2 P30,000-60,000"/>
    <n v="5.05"/>
    <n v="4.59"/>
    <n v="2.68"/>
    <n v="63329161.189999998"/>
    <n v="10035746.210000001"/>
    <n v="0"/>
    <n v="0"/>
    <n v="0"/>
    <s v=""/>
    <x v="0"/>
    <n v="19537129.940000001"/>
    <n v="26233032.989999998"/>
  </r>
  <r>
    <n v="674"/>
    <n v="10"/>
    <s v="มุกดาหาร"/>
    <s v="11114"/>
    <s v="ดอนตาล,รพช."/>
    <s v="รพช."/>
    <n v="30"/>
    <s v="รพช.F2 P30,000-60,000"/>
    <n v="10.16"/>
    <n v="9.5399999999999991"/>
    <n v="6.08"/>
    <n v="81352174.829999998"/>
    <n v="1983211.88"/>
    <n v="0"/>
    <n v="0"/>
    <n v="0"/>
    <s v=""/>
    <x v="0"/>
    <n v="4866519.8499999996"/>
    <n v="45102488.200000003"/>
  </r>
  <r>
    <n v="675"/>
    <n v="10"/>
    <s v="มุกดาหาร"/>
    <s v="11115"/>
    <s v="ดงหลวง,รพช."/>
    <s v="รพช."/>
    <n v="30"/>
    <s v="รพช.F2 P30,000-60,000"/>
    <n v="8.33"/>
    <n v="7.94"/>
    <n v="5.44"/>
    <n v="56282413.5"/>
    <n v="426313.86"/>
    <n v="0"/>
    <n v="0"/>
    <n v="0"/>
    <s v=""/>
    <x v="0"/>
    <n v="4962300.6500000004"/>
    <n v="34082669.060000002"/>
  </r>
  <r>
    <n v="676"/>
    <n v="10"/>
    <s v="มุกดาหาร"/>
    <s v="11116"/>
    <s v="คำชะอี,รพช."/>
    <s v="รพช."/>
    <n v="30"/>
    <s v="รพช.F2 P30,000-60,000"/>
    <n v="5.14"/>
    <n v="4.71"/>
    <n v="2.42"/>
    <n v="64506856.130000003"/>
    <n v="6504836.4800000004"/>
    <n v="0"/>
    <n v="0"/>
    <n v="0"/>
    <s v=""/>
    <x v="0"/>
    <n v="9123571.75"/>
    <n v="21669736.449999999"/>
  </r>
  <r>
    <n v="677"/>
    <n v="10"/>
    <s v="มุกดาหาร"/>
    <s v="11117"/>
    <s v="หว้านใหญ่,รพช."/>
    <s v="รพช."/>
    <n v="30"/>
    <s v="รพช.F2 P&lt;=30,000"/>
    <n v="3.62"/>
    <n v="3.3"/>
    <n v="2.2599999999999998"/>
    <n v="17891252.57"/>
    <n v="433457.13"/>
    <n v="0"/>
    <n v="0"/>
    <n v="0"/>
    <s v=""/>
    <x v="0"/>
    <n v="2174916.54"/>
    <n v="8638964.0899999999"/>
  </r>
  <r>
    <n v="678"/>
    <n v="10"/>
    <s v="มุกดาหาร"/>
    <s v="11118"/>
    <s v="หนองสูง,รพช."/>
    <s v="รพช."/>
    <n v="30"/>
    <s v="รพช.F2 P&lt;=30,000"/>
    <n v="4.5999999999999996"/>
    <n v="3.18"/>
    <n v="2.09"/>
    <n v="27224491"/>
    <n v="1969752.91"/>
    <n v="0"/>
    <n v="0"/>
    <n v="0"/>
    <s v=""/>
    <x v="0"/>
    <n v="5819675.2800000003"/>
    <n v="8243986.2000000002"/>
  </r>
  <r>
    <n v="679"/>
    <n v="10"/>
    <s v="ยโสธร"/>
    <s v="10701"/>
    <s v="ยโสธร,รพท."/>
    <s v="รพท."/>
    <n v="485"/>
    <s v="รพท.S B&gt;400"/>
    <n v="5.32"/>
    <n v="4.6900000000000004"/>
    <n v="2.33"/>
    <n v="551971191.17999995"/>
    <n v="-18558641.25"/>
    <n v="0"/>
    <n v="1"/>
    <n v="0"/>
    <n v="267.60000000000002"/>
    <x v="1"/>
    <n v="66862695.079999998"/>
    <n v="169147525.00999999"/>
  </r>
  <r>
    <n v="680"/>
    <n v="10"/>
    <s v="ยโสธร"/>
    <s v="10963"/>
    <s v="ทรายมูล,รพช."/>
    <s v="รพช."/>
    <n v="30"/>
    <s v="รพช.F2 P&lt;=30,000"/>
    <n v="5.92"/>
    <n v="5.66"/>
    <n v="3.91"/>
    <n v="43528968.619999997"/>
    <n v="4753290.18"/>
    <n v="0"/>
    <n v="0"/>
    <n v="0"/>
    <s v=""/>
    <x v="0"/>
    <n v="2014745.28"/>
    <n v="25758938.760000002"/>
  </r>
  <r>
    <n v="681"/>
    <n v="10"/>
    <s v="ยโสธร"/>
    <s v="10964"/>
    <s v="กุดชุม,รพช."/>
    <s v="รพช."/>
    <n v="30"/>
    <s v="รพช.F2 P30,000-60,000"/>
    <n v="5.44"/>
    <n v="5.0599999999999996"/>
    <n v="2.76"/>
    <n v="76184588.439999998"/>
    <n v="5394629.4199999999"/>
    <n v="0"/>
    <n v="0"/>
    <n v="0"/>
    <s v=""/>
    <x v="0"/>
    <n v="9876648.2100000009"/>
    <n v="30088923.059999999"/>
  </r>
  <r>
    <n v="682"/>
    <n v="10"/>
    <s v="ยโสธร"/>
    <s v="10965"/>
    <s v="คำเขื่อนแก้ว,รพช."/>
    <s v="รพช."/>
    <n v="60"/>
    <s v="รพช.F2 P30,000-60,000"/>
    <n v="5.12"/>
    <n v="4.4400000000000004"/>
    <n v="1.48"/>
    <n v="43154232.719999999"/>
    <n v="68571548.219999999"/>
    <n v="0"/>
    <n v="0"/>
    <n v="0"/>
    <s v=""/>
    <x v="0"/>
    <n v="69366753.579999998"/>
    <n v="4994459.47"/>
  </r>
  <r>
    <n v="683"/>
    <n v="10"/>
    <s v="ยโสธร"/>
    <s v="10966"/>
    <s v="ป่าติ้ว,รพช."/>
    <s v="รพช."/>
    <n v="30"/>
    <s v="รพช.F2 P&lt;=30,000"/>
    <n v="11.99"/>
    <n v="11.5"/>
    <n v="7.79"/>
    <n v="59496147.630000003"/>
    <n v="7672707.2699999996"/>
    <n v="0"/>
    <n v="0"/>
    <n v="0"/>
    <s v=""/>
    <x v="0"/>
    <n v="8658619.7100000009"/>
    <n v="36773418.219999999"/>
  </r>
  <r>
    <n v="684"/>
    <n v="10"/>
    <s v="ยโสธร"/>
    <s v="10967"/>
    <s v="มหาชนะชัย,รพช."/>
    <s v="รพช."/>
    <n v="30"/>
    <s v="รพช.F2 P30,000-60,000"/>
    <n v="3.19"/>
    <n v="2.96"/>
    <n v="1.1299999999999999"/>
    <n v="33289348.719999999"/>
    <n v="11557929.039999999"/>
    <n v="0"/>
    <n v="0"/>
    <n v="0"/>
    <s v=""/>
    <x v="0"/>
    <n v="13166266.609999999"/>
    <n v="1843053.05"/>
  </r>
  <r>
    <n v="685"/>
    <n v="10"/>
    <s v="ยโสธร"/>
    <s v="10968"/>
    <s v="ค้อวัง,รพช."/>
    <s v="รพช."/>
    <n v="30"/>
    <s v="รพช.F2 P&lt;=30,000"/>
    <n v="3.82"/>
    <n v="3.71"/>
    <n v="2.06"/>
    <n v="36458282.210000001"/>
    <n v="9004704.8399999999"/>
    <n v="0"/>
    <n v="0"/>
    <n v="0"/>
    <s v=""/>
    <x v="0"/>
    <n v="15208512.59"/>
    <n v="13636570.810000001"/>
  </r>
  <r>
    <n v="686"/>
    <n v="10"/>
    <s v="ยโสธร"/>
    <s v="10969"/>
    <s v="ไทยเจริญ,รพช."/>
    <s v="รพช."/>
    <n v="30"/>
    <s v="รพช.F2 P&lt;=30,000"/>
    <n v="3.09"/>
    <n v="2.77"/>
    <n v="0.76"/>
    <n v="15202000.130000001"/>
    <n v="5365530.3899999997"/>
    <n v="1"/>
    <n v="0"/>
    <n v="0"/>
    <s v=""/>
    <x v="1"/>
    <n v="5352605.26"/>
    <n v="-1746900.53"/>
  </r>
  <r>
    <n v="687"/>
    <n v="10"/>
    <s v="ยโสธร"/>
    <s v="11444"/>
    <s v="สมเด็จพระยุพราชเลิงนกทา,รพช."/>
    <s v="รพช."/>
    <n v="120"/>
    <s v="รพช.M2 B&gt;100"/>
    <n v="1.68"/>
    <n v="1.56"/>
    <n v="0.52"/>
    <n v="52890441.57"/>
    <n v="44318434.009999998"/>
    <n v="1"/>
    <n v="0"/>
    <n v="0"/>
    <s v=""/>
    <x v="1"/>
    <n v="47684228.939999998"/>
    <n v="-37593309.149999999"/>
  </r>
  <r>
    <n v="688"/>
    <n v="10"/>
    <s v="ศรีสะเกษ"/>
    <s v="10700"/>
    <s v="ศรีสะเกษ,รพศ."/>
    <s v="รพศ."/>
    <n v="853"/>
    <s v="รพศ.A B&gt;700to1000"/>
    <n v="2.87"/>
    <n v="2.48"/>
    <n v="1.06"/>
    <n v="722462035.63999999"/>
    <n v="165464403.33000001"/>
    <n v="0"/>
    <n v="0"/>
    <n v="0"/>
    <s v=""/>
    <x v="0"/>
    <n v="236871111.81"/>
    <n v="22259102.23"/>
  </r>
  <r>
    <n v="689"/>
    <n v="10"/>
    <s v="ศรีสะเกษ"/>
    <s v="10927"/>
    <s v="ยางชุมน้อย,รพช."/>
    <s v="รพช."/>
    <n v="33"/>
    <s v="รพช.F2 P&lt;=30,000"/>
    <n v="3.95"/>
    <n v="3.64"/>
    <n v="2.83"/>
    <n v="21364526.789999999"/>
    <n v="-14281164.949999999"/>
    <n v="0"/>
    <n v="1"/>
    <n v="0"/>
    <n v="13.4"/>
    <x v="1"/>
    <n v="-10860219.09"/>
    <n v="13294186.08"/>
  </r>
  <r>
    <n v="690"/>
    <n v="10"/>
    <s v="ศรีสะเกษ"/>
    <s v="10928"/>
    <s v="กันทรารมย์,รพช."/>
    <s v="รพช."/>
    <n v="120"/>
    <s v="รพช.M2 B&gt;100"/>
    <n v="2.36"/>
    <n v="2.13"/>
    <n v="0.55000000000000004"/>
    <n v="66175870.990000002"/>
    <n v="32737887.73"/>
    <n v="1"/>
    <n v="0"/>
    <n v="0"/>
    <s v=""/>
    <x v="1"/>
    <n v="40223488.909999996"/>
    <n v="-22002698.359999999"/>
  </r>
  <r>
    <n v="691"/>
    <n v="10"/>
    <s v="ศรีสะเกษ"/>
    <s v="10929"/>
    <s v="กันทรลักษ์,รพท."/>
    <s v="รพท."/>
    <n v="283"/>
    <s v="รพท.M1 B&gt;200"/>
    <n v="5.96"/>
    <n v="5.71"/>
    <n v="3.16"/>
    <n v="439672399.52999997"/>
    <n v="67703503.900000006"/>
    <n v="0"/>
    <n v="0"/>
    <n v="0"/>
    <s v=""/>
    <x v="0"/>
    <n v="98883528.090000004"/>
    <n v="191635133.47999999"/>
  </r>
  <r>
    <n v="692"/>
    <n v="10"/>
    <s v="ศรีสะเกษ"/>
    <s v="10930"/>
    <s v="ขุขันธ์,รพช."/>
    <s v="รพช."/>
    <n v="135"/>
    <s v="รพช.M2 B&gt;100"/>
    <n v="3.48"/>
    <n v="3.24"/>
    <n v="1.52"/>
    <n v="158121934.30000001"/>
    <n v="31404618.59"/>
    <n v="0"/>
    <n v="0"/>
    <n v="0"/>
    <s v=""/>
    <x v="0"/>
    <n v="41435602.659999996"/>
    <n v="33465389.07"/>
  </r>
  <r>
    <n v="693"/>
    <n v="10"/>
    <s v="ศรีสะเกษ"/>
    <s v="10931"/>
    <s v="ไพรบึง,รพช."/>
    <s v="รพช."/>
    <n v="33"/>
    <s v="รพช.F2 P30,000-60,000"/>
    <n v="5.3"/>
    <n v="5.12"/>
    <n v="4.0199999999999996"/>
    <n v="55015459.899999999"/>
    <n v="1313971.6000000001"/>
    <n v="0"/>
    <n v="0"/>
    <n v="0"/>
    <s v=""/>
    <x v="0"/>
    <n v="2818623.41"/>
    <n v="38654654.189999998"/>
  </r>
  <r>
    <n v="694"/>
    <n v="10"/>
    <s v="ศรีสะเกษ"/>
    <s v="10932"/>
    <s v="ปรางค์กู่,รพช."/>
    <s v="รพช."/>
    <n v="60"/>
    <s v="รพช.F2 P30,000-60,000"/>
    <n v="1.4"/>
    <n v="1.25"/>
    <n v="0.67"/>
    <n v="13842770.66"/>
    <n v="-11913915.24"/>
    <n v="2"/>
    <n v="1"/>
    <n v="0"/>
    <n v="10.4"/>
    <x v="2"/>
    <n v="-6894892.29"/>
    <n v="-11441143.460000001"/>
  </r>
  <r>
    <n v="695"/>
    <n v="10"/>
    <s v="ศรีสะเกษ"/>
    <s v="10933"/>
    <s v="ขุนหาญ,รพช."/>
    <s v="รพช."/>
    <n v="94"/>
    <s v="รพช.M2 B&lt;=100"/>
    <n v="3.38"/>
    <n v="3.13"/>
    <n v="2.71"/>
    <n v="141536704.77000001"/>
    <n v="-17088056.57"/>
    <n v="0"/>
    <n v="1"/>
    <n v="0"/>
    <n v="74.5"/>
    <x v="1"/>
    <n v="-4605746.47"/>
    <n v="101315586.86"/>
  </r>
  <r>
    <n v="696"/>
    <n v="10"/>
    <s v="ศรีสะเกษ"/>
    <s v="10934"/>
    <s v="ราษีไศล,รพช."/>
    <s v="รพช."/>
    <n v="90"/>
    <s v="รพช.M2 B&lt;=100"/>
    <n v="11.15"/>
    <n v="10.94"/>
    <n v="8.82"/>
    <n v="357475221.25999999"/>
    <n v="22118426.809999999"/>
    <n v="0"/>
    <n v="0"/>
    <n v="0"/>
    <s v=""/>
    <x v="0"/>
    <n v="35125366.969999999"/>
    <n v="275345871.75999999"/>
  </r>
  <r>
    <n v="697"/>
    <n v="10"/>
    <s v="ศรีสะเกษ"/>
    <s v="10935"/>
    <s v="อุทุมพรพิสัย,รพช."/>
    <s v="รพช."/>
    <n v="130"/>
    <s v="รพช.M2 B&gt;100"/>
    <n v="1.35"/>
    <n v="1.24"/>
    <n v="0.82"/>
    <n v="28405349.34"/>
    <n v="-13441570.130000001"/>
    <n v="1"/>
    <n v="1"/>
    <n v="0"/>
    <n v="19"/>
    <x v="4"/>
    <n v="649984.44999999995"/>
    <n v="-14555147.57"/>
  </r>
  <r>
    <n v="698"/>
    <n v="10"/>
    <s v="ศรีสะเกษ"/>
    <s v="10936"/>
    <s v="บึงบูรพ์,รพช."/>
    <s v="รพช."/>
    <n v="30"/>
    <s v="รพช.F2 P&lt;=30,000"/>
    <n v="7.66"/>
    <n v="7.26"/>
    <n v="3.37"/>
    <n v="33817855.259999998"/>
    <n v="1613821.4"/>
    <n v="0"/>
    <n v="0"/>
    <n v="0"/>
    <s v=""/>
    <x v="0"/>
    <n v="2927454.11"/>
    <n v="12051184.49"/>
  </r>
  <r>
    <n v="699"/>
    <n v="10"/>
    <s v="ศรีสะเกษ"/>
    <s v="10937"/>
    <s v="ห้วยทับทัน,รพช."/>
    <s v="รพช."/>
    <n v="30"/>
    <s v="รพช.F2 P30,000-60,000"/>
    <n v="4.0199999999999996"/>
    <n v="3.71"/>
    <n v="2.0099999999999998"/>
    <n v="61993804.93"/>
    <n v="-1893349.93"/>
    <n v="0"/>
    <n v="1"/>
    <n v="0"/>
    <n v="294.60000000000002"/>
    <x v="1"/>
    <n v="1407755.3"/>
    <n v="20744573.530000001"/>
  </r>
  <r>
    <n v="700"/>
    <n v="10"/>
    <s v="ศรีสะเกษ"/>
    <s v="10938"/>
    <s v="โนนคูณ,รพช."/>
    <s v="รพช."/>
    <n v="30"/>
    <s v="รพช.F2 P&lt;=30,000"/>
    <n v="3.66"/>
    <n v="3.35"/>
    <n v="1.53"/>
    <n v="29880447.960000001"/>
    <n v="4670166.5199999996"/>
    <n v="0"/>
    <n v="0"/>
    <n v="0"/>
    <s v=""/>
    <x v="0"/>
    <n v="9393828.1899999995"/>
    <n v="5937012.9400000004"/>
  </r>
  <r>
    <n v="701"/>
    <n v="10"/>
    <s v="ศรีสะเกษ"/>
    <s v="10939"/>
    <s v="ศรีรัตนะ,รพช."/>
    <s v="รพช."/>
    <n v="70"/>
    <s v="รพช.F1 P&lt;=50,000"/>
    <n v="2.02"/>
    <n v="1.88"/>
    <n v="1.2"/>
    <n v="35543335.119999997"/>
    <n v="819439.18"/>
    <n v="0"/>
    <n v="0"/>
    <n v="0"/>
    <s v=""/>
    <x v="0"/>
    <n v="9003112.0299999993"/>
    <n v="7085547.5599999996"/>
  </r>
  <r>
    <n v="702"/>
    <n v="10"/>
    <s v="ศรีสะเกษ"/>
    <s v="10940"/>
    <s v="วังหิน,รพช."/>
    <s v="รพช."/>
    <n v="34"/>
    <s v="รพช.F2 P30,000-60,000"/>
    <n v="2.48"/>
    <n v="2.17"/>
    <n v="1.07"/>
    <n v="16196826.16"/>
    <n v="3544768.86"/>
    <n v="0"/>
    <n v="0"/>
    <n v="0"/>
    <s v=""/>
    <x v="0"/>
    <n v="6145604.4800000004"/>
    <n v="267995.53000000003"/>
  </r>
  <r>
    <n v="703"/>
    <n v="10"/>
    <s v="ศรีสะเกษ"/>
    <s v="10941"/>
    <s v="น้ำเกลี้ยง,รพช."/>
    <s v="รพช."/>
    <n v="32"/>
    <s v="รพช.F2 P30,000-60,000"/>
    <n v="3.47"/>
    <n v="3.22"/>
    <n v="1.28"/>
    <n v="36000578.549999997"/>
    <n v="8114178.5099999998"/>
    <n v="0"/>
    <n v="0"/>
    <n v="0"/>
    <s v=""/>
    <x v="0"/>
    <n v="12366370.109999999"/>
    <n v="4081968.96"/>
  </r>
  <r>
    <n v="704"/>
    <n v="10"/>
    <s v="ศรีสะเกษ"/>
    <s v="10942"/>
    <s v="ภูสิงห์,รพช."/>
    <s v="รพช."/>
    <n v="34"/>
    <s v="รพช.F2 P30,000-60,000"/>
    <n v="3.25"/>
    <n v="3.03"/>
    <n v="1.08"/>
    <n v="52575468.869999997"/>
    <n v="16761551.93"/>
    <n v="0"/>
    <n v="0"/>
    <n v="0"/>
    <s v=""/>
    <x v="0"/>
    <n v="21945290.43"/>
    <n v="1964311.03"/>
  </r>
  <r>
    <n v="705"/>
    <n v="10"/>
    <s v="ศรีสะเกษ"/>
    <s v="10943"/>
    <s v="เมืองจันทร์,รพช."/>
    <s v="รพช."/>
    <n v="30"/>
    <s v="รพช.F2 P&lt;=30,000"/>
    <n v="6.13"/>
    <n v="5.91"/>
    <n v="3.2"/>
    <n v="34665465.530000001"/>
    <n v="5457967.0300000003"/>
    <n v="0"/>
    <n v="0"/>
    <n v="0"/>
    <s v=""/>
    <x v="0"/>
    <n v="10384486.58"/>
    <n v="14892291.539999999"/>
  </r>
  <r>
    <n v="706"/>
    <n v="10"/>
    <s v="ศรีสะเกษ"/>
    <s v="23125"/>
    <s v="เบญจลักษ์เฉลิมพระเกียรติ ๘๐ พรรษา,รพช."/>
    <s v="รพช."/>
    <n v="30"/>
    <s v="รพช.F2 P&lt;=30,000"/>
    <n v="2.94"/>
    <n v="2.75"/>
    <n v="2.38"/>
    <n v="48921862.140000001"/>
    <n v="-10992996.609999999"/>
    <n v="0"/>
    <n v="1"/>
    <n v="0"/>
    <n v="40"/>
    <x v="1"/>
    <n v="-5396333.9100000001"/>
    <n v="34741088.780000001"/>
  </r>
  <r>
    <n v="707"/>
    <n v="10"/>
    <s v="ศรีสะเกษ"/>
    <s v="28014"/>
    <s v="พยุห์,รพช."/>
    <s v="รพช."/>
    <n v="30"/>
    <s v="รพช.F2 P&lt;=30,000"/>
    <n v="4.68"/>
    <n v="4.5199999999999996"/>
    <n v="2.56"/>
    <n v="56173282.990000002"/>
    <n v="2521790.84"/>
    <n v="0"/>
    <n v="0"/>
    <n v="0"/>
    <s v=""/>
    <x v="0"/>
    <n v="9878416.8499999996"/>
    <n v="23761693.289999999"/>
  </r>
  <r>
    <n v="708"/>
    <n v="10"/>
    <s v="ศรีสะเกษ"/>
    <s v="28015"/>
    <s v="โพธิ์ศรีสุวรรณ,รพช."/>
    <s v="รพช."/>
    <n v="30"/>
    <s v="รพช.F2 P&lt;=30,000"/>
    <n v="2.69"/>
    <n v="2.4500000000000002"/>
    <n v="0.9"/>
    <n v="17771336.699999999"/>
    <n v="-1697167.16"/>
    <n v="0"/>
    <n v="1"/>
    <n v="0"/>
    <n v="94.2"/>
    <x v="1"/>
    <n v="2252205.9300000002"/>
    <n v="-1030315.13"/>
  </r>
  <r>
    <n v="709"/>
    <n v="10"/>
    <s v="ศรีสะเกษ"/>
    <s v="28016"/>
    <s v="ศิลาลาด,รพช."/>
    <s v="รพช."/>
    <n v="30"/>
    <s v="รพช.F3 P&lt;=15,000"/>
    <n v="1.67"/>
    <n v="1.51"/>
    <n v="0.78"/>
    <n v="7385524.6299999999"/>
    <n v="-3487298.92"/>
    <n v="1"/>
    <n v="1"/>
    <n v="0"/>
    <n v="19"/>
    <x v="4"/>
    <n v="-5379093.21"/>
    <n v="-2415137.88"/>
  </r>
  <r>
    <n v="710"/>
    <n v="10"/>
    <s v="อำนาจเจริญ"/>
    <s v="10703"/>
    <s v="อำนาจเจริญ,รพท."/>
    <s v="รพท."/>
    <n v="444"/>
    <s v="รพท.S B&gt;400"/>
    <n v="2.95"/>
    <n v="2.72"/>
    <n v="1.29"/>
    <n v="240600779.5"/>
    <n v="-14323926.699999999"/>
    <n v="0"/>
    <n v="1"/>
    <n v="0"/>
    <n v="151.1"/>
    <x v="1"/>
    <n v="14694553.67"/>
    <n v="36214651.710000001"/>
  </r>
  <r>
    <n v="711"/>
    <n v="10"/>
    <s v="อำนาจเจริญ"/>
    <s v="10985"/>
    <s v="ชานุมาน,รพช."/>
    <s v="รพช."/>
    <n v="30"/>
    <s v="รพช.F2 P30,000-60,000"/>
    <n v="3.49"/>
    <n v="3.19"/>
    <n v="2.4"/>
    <n v="23104778.399999999"/>
    <n v="935290.98"/>
    <n v="0"/>
    <n v="0"/>
    <n v="0"/>
    <s v=""/>
    <x v="0"/>
    <n v="5902989.5700000003"/>
    <n v="13022228.49"/>
  </r>
  <r>
    <n v="712"/>
    <n v="10"/>
    <s v="อำนาจเจริญ"/>
    <s v="10986"/>
    <s v="ปทุมราชวงศา,รพช."/>
    <s v="รพช."/>
    <n v="50"/>
    <s v="รพช.F2 P30,000-60,000"/>
    <n v="2.12"/>
    <n v="1.78"/>
    <n v="0.95"/>
    <n v="14835376.41"/>
    <n v="-4966064.22"/>
    <n v="0"/>
    <n v="1"/>
    <n v="0"/>
    <n v="26.8"/>
    <x v="1"/>
    <n v="-10238766.92"/>
    <n v="-859195.9"/>
  </r>
  <r>
    <n v="713"/>
    <n v="10"/>
    <s v="อำนาจเจริญ"/>
    <s v="10987"/>
    <s v="พนา,รพช."/>
    <s v="รพช."/>
    <n v="30"/>
    <s v="รพช.F2 P&lt;=30,000"/>
    <n v="1.65"/>
    <n v="1.35"/>
    <n v="0.27"/>
    <n v="10830359.92"/>
    <n v="-9606903.4399999995"/>
    <n v="1"/>
    <n v="1"/>
    <n v="0"/>
    <n v="10.1"/>
    <x v="4"/>
    <n v="-7347967.4800000004"/>
    <n v="-12094702"/>
  </r>
  <r>
    <n v="714"/>
    <n v="10"/>
    <s v="อำนาจเจริญ"/>
    <s v="10988"/>
    <s v="เสนางคนิคม,รพช."/>
    <s v="รพช."/>
    <n v="30"/>
    <s v="รพช.F2 P&lt;=30,000"/>
    <n v="2.48"/>
    <n v="2.2799999999999998"/>
    <n v="1.78"/>
    <n v="17946079.859999999"/>
    <n v="-11543490.27"/>
    <n v="0"/>
    <n v="1"/>
    <n v="0"/>
    <n v="13.9"/>
    <x v="1"/>
    <n v="-6156594.5199999996"/>
    <n v="9224651.8000000007"/>
  </r>
  <r>
    <n v="715"/>
    <n v="10"/>
    <s v="อำนาจเจริญ"/>
    <s v="10989"/>
    <s v="หัวตะพาน,รพช."/>
    <s v="รพช."/>
    <n v="60"/>
    <s v="รพช.F1 P&lt;=50,000"/>
    <n v="0.77"/>
    <n v="0.6"/>
    <n v="0.24"/>
    <n v="-8002889.1200000001"/>
    <n v="-4702926.12"/>
    <n v="3"/>
    <n v="2"/>
    <n v="2"/>
    <s v=""/>
    <x v="3"/>
    <n v="-7548059.5700000003"/>
    <n v="-27125237.91"/>
  </r>
  <r>
    <n v="716"/>
    <n v="10"/>
    <s v="อำนาจเจริญ"/>
    <s v="10990"/>
    <s v="ลืออำนาจ,รพช."/>
    <s v="รพช."/>
    <n v="30"/>
    <s v="รพช.F2 P&lt;=30,000"/>
    <n v="3.01"/>
    <n v="2.54"/>
    <n v="1.81"/>
    <n v="14025377.67"/>
    <n v="-5511524.1299999999"/>
    <n v="0"/>
    <n v="1"/>
    <n v="0"/>
    <n v="22.9"/>
    <x v="1"/>
    <n v="-1507587.87"/>
    <n v="5645875.2199999997"/>
  </r>
  <r>
    <n v="717"/>
    <n v="10"/>
    <s v="อุบลราชธานี"/>
    <s v="10669"/>
    <s v="สรรพสิทธิประสงค์,รพศ."/>
    <s v="รพศ."/>
    <n v="1188"/>
    <s v="รพศ.A B&gt;1000"/>
    <n v="2.35"/>
    <n v="2.09"/>
    <n v="0.98"/>
    <n v="1346314276.76"/>
    <n v="38178576.700000003"/>
    <n v="0"/>
    <n v="0"/>
    <n v="0"/>
    <s v=""/>
    <x v="0"/>
    <n v="231876841.94999999"/>
    <n v="-24602906.34"/>
  </r>
  <r>
    <n v="718"/>
    <n v="10"/>
    <s v="อุบลราชธานี"/>
    <s v="10944"/>
    <s v="ศรีเมืองใหม่,รพช."/>
    <s v="รพช."/>
    <n v="60"/>
    <s v="รพช.F2 P30,000-60,000"/>
    <n v="3.67"/>
    <n v="3.47"/>
    <n v="1.58"/>
    <n v="49022970.810000002"/>
    <n v="14845104.84"/>
    <n v="0"/>
    <n v="0"/>
    <n v="0"/>
    <s v=""/>
    <x v="0"/>
    <n v="19393858.77"/>
    <n v="10675900.25"/>
  </r>
  <r>
    <n v="719"/>
    <n v="10"/>
    <s v="อุบลราชธานี"/>
    <s v="10945"/>
    <s v="โขงเจียม,รพช."/>
    <s v="รพช."/>
    <n v="30"/>
    <s v="รพช.F2 P&lt;=30,000"/>
    <n v="10.11"/>
    <n v="9.2200000000000006"/>
    <n v="5.96"/>
    <n v="70097214.329999998"/>
    <n v="7484791.4800000004"/>
    <n v="0"/>
    <n v="0"/>
    <n v="0"/>
    <s v=""/>
    <x v="0"/>
    <n v="10006023.220000001"/>
    <n v="38133682.210000001"/>
  </r>
  <r>
    <n v="720"/>
    <n v="10"/>
    <s v="อุบลราชธานี"/>
    <s v="10946"/>
    <s v="เขื่องใน,รพช."/>
    <s v="รพช."/>
    <n v="120"/>
    <s v="รพช.F1 P50,000-100,000"/>
    <n v="6.48"/>
    <n v="6.24"/>
    <n v="5.28"/>
    <n v="211271254.77000001"/>
    <n v="1844471.18"/>
    <n v="0"/>
    <n v="0"/>
    <n v="0"/>
    <s v=""/>
    <x v="0"/>
    <n v="11652320.369999999"/>
    <n v="164843199"/>
  </r>
  <r>
    <n v="721"/>
    <n v="10"/>
    <s v="อุบลราชธานี"/>
    <s v="10947"/>
    <s v="เขมราฐ,รพช."/>
    <s v="รพช."/>
    <n v="60"/>
    <s v="รพช.F1 P50,000-100,000"/>
    <n v="3.6"/>
    <n v="3.45"/>
    <n v="2.25"/>
    <n v="101543265.31999999"/>
    <n v="19697733.920000002"/>
    <n v="0"/>
    <n v="0"/>
    <n v="0"/>
    <s v=""/>
    <x v="0"/>
    <n v="24767289.649999999"/>
    <n v="48962262.770000003"/>
  </r>
  <r>
    <n v="722"/>
    <n v="10"/>
    <s v="อุบลราชธานี"/>
    <s v="10948"/>
    <s v="นาจะหลวย,รพช."/>
    <s v="รพช."/>
    <n v="30"/>
    <s v="รพช.F2 P30,000-60,000"/>
    <n v="8.43"/>
    <n v="8.06"/>
    <n v="5.86"/>
    <n v="106449334.97"/>
    <n v="9588389.2799999993"/>
    <n v="0"/>
    <n v="0"/>
    <n v="0"/>
    <s v=""/>
    <x v="0"/>
    <n v="13531395.41"/>
    <n v="69672114.659999996"/>
  </r>
  <r>
    <n v="723"/>
    <n v="10"/>
    <s v="อุบลราชธานี"/>
    <s v="10949"/>
    <s v="น้ำยืน,รพช."/>
    <s v="รพช."/>
    <n v="80"/>
    <s v="รพช.F1 P50,000-100,000"/>
    <n v="3.31"/>
    <n v="2.95"/>
    <n v="1.87"/>
    <n v="68933537.439999998"/>
    <n v="22141449.969999999"/>
    <n v="0"/>
    <n v="0"/>
    <n v="0"/>
    <s v=""/>
    <x v="0"/>
    <n v="20609811.75"/>
    <n v="26002231.379999999"/>
  </r>
  <r>
    <n v="724"/>
    <n v="10"/>
    <s v="อุบลราชธานี"/>
    <s v="10950"/>
    <s v="บุณฑริก,รพช."/>
    <s v="รพช."/>
    <n v="61"/>
    <s v="รพช.F1 P50,000-100,000"/>
    <n v="7.79"/>
    <n v="7.24"/>
    <n v="5.35"/>
    <n v="150916392.96000001"/>
    <n v="2828858.53"/>
    <n v="0"/>
    <n v="0"/>
    <n v="0"/>
    <s v=""/>
    <x v="0"/>
    <n v="15665596.41"/>
    <n v="96638468.030000001"/>
  </r>
  <r>
    <n v="725"/>
    <n v="10"/>
    <s v="อุบลราชธานี"/>
    <s v="10951"/>
    <s v="ตระการพืชผล,รพท."/>
    <s v="รพท."/>
    <n v="176"/>
    <s v="รพท.M1 B&gt;200"/>
    <n v="6.71"/>
    <n v="5.86"/>
    <n v="2.7"/>
    <n v="208951242.59"/>
    <n v="31535991.57"/>
    <n v="0"/>
    <n v="0"/>
    <n v="0"/>
    <s v=""/>
    <x v="0"/>
    <n v="50545449.770000003"/>
    <n v="62115482.909999996"/>
  </r>
  <r>
    <n v="726"/>
    <n v="10"/>
    <s v="อุบลราชธานี"/>
    <s v="10952"/>
    <s v="กุดข้าวปุ้น,รพช."/>
    <s v="รพช."/>
    <n v="30"/>
    <s v="รพช.F2 P30,000-60,000"/>
    <n v="2.68"/>
    <n v="2.54"/>
    <n v="1.46"/>
    <n v="28602526.719999999"/>
    <n v="882836.77"/>
    <n v="0"/>
    <n v="0"/>
    <n v="0"/>
    <s v=""/>
    <x v="0"/>
    <n v="3322791.68"/>
    <n v="7775123.9699999997"/>
  </r>
  <r>
    <n v="727"/>
    <n v="10"/>
    <s v="อุบลราชธานี"/>
    <s v="10953"/>
    <s v="ม่วงสามสิบ,รพช."/>
    <s v="รพช."/>
    <n v="90"/>
    <s v="รพช.F1 P50,000-100,000"/>
    <n v="5.58"/>
    <n v="5.37"/>
    <n v="1.82"/>
    <n v="119051492.84999999"/>
    <n v="66703950.68"/>
    <n v="0"/>
    <n v="0"/>
    <n v="0"/>
    <s v=""/>
    <x v="0"/>
    <n v="77355844.379999995"/>
    <n v="21427926.809999999"/>
  </r>
  <r>
    <n v="728"/>
    <n v="10"/>
    <s v="อุบลราชธานี"/>
    <s v="10954"/>
    <s v="วารินชำราบ,รพท."/>
    <s v="รพท."/>
    <n v="264"/>
    <s v="รพท.M1 B&gt;200"/>
    <n v="3.34"/>
    <n v="3.08"/>
    <n v="1.64"/>
    <n v="251298894.81"/>
    <n v="31974802.309999999"/>
    <n v="0"/>
    <n v="0"/>
    <n v="0"/>
    <s v=""/>
    <x v="0"/>
    <n v="44054090.539999999"/>
    <n v="70172465.629999995"/>
  </r>
  <r>
    <n v="729"/>
    <n v="10"/>
    <s v="อุบลราชธานี"/>
    <s v="10956"/>
    <s v="พิบูลมังสาหาร,รพช."/>
    <s v="รพช."/>
    <n v="154"/>
    <s v="รพช.M2 B&gt;100"/>
    <n v="4.3099999999999996"/>
    <n v="4.04"/>
    <n v="1.92"/>
    <n v="182166053.72"/>
    <n v="34459236.710000001"/>
    <n v="0"/>
    <n v="0"/>
    <n v="0"/>
    <s v=""/>
    <x v="0"/>
    <n v="47961398.82"/>
    <n v="50354365.670000002"/>
  </r>
  <r>
    <n v="730"/>
    <n v="10"/>
    <s v="อุบลราชธานี"/>
    <s v="10957"/>
    <s v="ตาลสุม,รพช."/>
    <s v="รพช."/>
    <n v="30"/>
    <s v="รพช.F2 P&lt;=30,000"/>
    <n v="3.46"/>
    <n v="3.23"/>
    <n v="0.9"/>
    <n v="21512721.66"/>
    <n v="5385284.5700000003"/>
    <n v="0"/>
    <n v="0"/>
    <n v="0"/>
    <s v=""/>
    <x v="0"/>
    <n v="9660527.8000000007"/>
    <n v="-850986.04"/>
  </r>
  <r>
    <n v="731"/>
    <n v="10"/>
    <s v="อุบลราชธานี"/>
    <s v="10958"/>
    <s v="โพธิ์ไทร,รพช."/>
    <s v="รพช."/>
    <n v="40"/>
    <s v="รพช.F2 P30,000-60,000"/>
    <n v="2.94"/>
    <n v="2.69"/>
    <n v="1.1100000000000001"/>
    <n v="29028772.440000001"/>
    <n v="7002652.5999999996"/>
    <n v="0"/>
    <n v="0"/>
    <n v="0"/>
    <s v=""/>
    <x v="0"/>
    <n v="14869851.789999999"/>
    <n v="1706017.89"/>
  </r>
  <r>
    <n v="732"/>
    <n v="10"/>
    <s v="อุบลราชธานี"/>
    <s v="10959"/>
    <s v="สำโรง,รพช."/>
    <s v="รพช."/>
    <n v="30"/>
    <s v="รพช.F2 P30,000-60,000"/>
    <n v="4.54"/>
    <n v="4.26"/>
    <n v="2.82"/>
    <n v="57378399.280000001"/>
    <n v="694344.42"/>
    <n v="0"/>
    <n v="0"/>
    <n v="0"/>
    <s v=""/>
    <x v="0"/>
    <n v="4560283.87"/>
    <n v="29551326.190000001"/>
  </r>
  <r>
    <n v="733"/>
    <n v="10"/>
    <s v="อุบลราชธานี"/>
    <s v="10960"/>
    <s v="ดอนมดแดง,รพช."/>
    <s v="รพช."/>
    <n v="30"/>
    <s v="รพช.F2 P&lt;=30,000"/>
    <n v="5.64"/>
    <n v="5.43"/>
    <n v="3.33"/>
    <n v="49401488.840000004"/>
    <n v="8866819.5199999996"/>
    <n v="0"/>
    <n v="0"/>
    <n v="0"/>
    <s v=""/>
    <x v="0"/>
    <n v="4727078.2"/>
    <n v="24804045.18"/>
  </r>
  <r>
    <n v="734"/>
    <n v="10"/>
    <s v="อุบลราชธานี"/>
    <s v="10961"/>
    <s v="สิรินธร,รพช."/>
    <s v="รพช."/>
    <n v="30"/>
    <s v="รพช.F2 P30,000-60,000"/>
    <n v="10.25"/>
    <n v="9.77"/>
    <n v="9.24"/>
    <n v="109098220.75"/>
    <n v="-6238132.0499999998"/>
    <n v="0"/>
    <n v="1"/>
    <n v="0"/>
    <n v="157.4"/>
    <x v="1"/>
    <n v="-6202319.9100000001"/>
    <n v="97216351.810000002"/>
  </r>
  <r>
    <n v="735"/>
    <n v="10"/>
    <s v="อุบลราชธานี"/>
    <s v="10962"/>
    <s v="ทุ่งศรีอุดม,รพช."/>
    <s v="รพช."/>
    <n v="30"/>
    <s v="รพช.F2 P&lt;=30,000"/>
    <n v="4.2"/>
    <n v="4.03"/>
    <n v="2.41"/>
    <n v="36281207.18"/>
    <n v="-2070020.04"/>
    <n v="0"/>
    <n v="1"/>
    <n v="0"/>
    <n v="157.69999999999999"/>
    <x v="1"/>
    <n v="2776369.81"/>
    <n v="15960511.869999999"/>
  </r>
  <r>
    <n v="736"/>
    <n v="10"/>
    <s v="อุบลราชธานี"/>
    <s v="11443"/>
    <s v="สมเด็จพระยุพราชเดชอุดม,รพท."/>
    <s v="รพท."/>
    <n v="363"/>
    <s v="รพท.S B&lt;=400"/>
    <n v="3.26"/>
    <n v="2.96"/>
    <n v="0.8"/>
    <n v="264086928.94999999"/>
    <n v="63837391.759999998"/>
    <n v="0"/>
    <n v="0"/>
    <n v="0"/>
    <s v=""/>
    <x v="0"/>
    <n v="112499993.98999999"/>
    <n v="-23505811.359999999"/>
  </r>
  <r>
    <n v="737"/>
    <n v="10"/>
    <s v="อุบลราชธานี"/>
    <s v="21984"/>
    <s v="๕๐ พรรษา มหาวชิราลงกรณ,รพท."/>
    <s v="รพท."/>
    <n v="258"/>
    <s v="รพท.S B&lt;=400"/>
    <n v="2.52"/>
    <n v="2.2000000000000002"/>
    <n v="0.95"/>
    <n v="149550637.02000001"/>
    <n v="2494108.75"/>
    <n v="0"/>
    <n v="0"/>
    <n v="0"/>
    <s v=""/>
    <x v="0"/>
    <n v="26875130.91"/>
    <n v="7707807.8600000003"/>
  </r>
  <r>
    <n v="738"/>
    <n v="10"/>
    <s v="อุบลราชธานี"/>
    <s v="24032"/>
    <s v="นาตาล,รพช."/>
    <s v="รพช."/>
    <n v="30"/>
    <s v="รพช.F2 P&lt;=30,000"/>
    <n v="2.77"/>
    <n v="2.2999999999999998"/>
    <n v="1.44"/>
    <n v="41365906.969999999"/>
    <n v="16158945.369999999"/>
    <n v="0"/>
    <n v="0"/>
    <n v="0"/>
    <s v=""/>
    <x v="0"/>
    <n v="22619881.210000001"/>
    <n v="10298319.98"/>
  </r>
  <r>
    <n v="739"/>
    <n v="10"/>
    <s v="อุบลราชธานี"/>
    <s v="24821"/>
    <s v="นาเยีย,รพช."/>
    <s v="รพช."/>
    <n v="30"/>
    <s v="รพช.F2 P&lt;=30,000"/>
    <n v="4.97"/>
    <n v="4.62"/>
    <n v="2.72"/>
    <n v="30447378.100000001"/>
    <n v="-886285.43"/>
    <n v="0"/>
    <n v="1"/>
    <n v="0"/>
    <n v="309.10000000000002"/>
    <x v="1"/>
    <n v="5397389.9900000002"/>
    <n v="13207964.5"/>
  </r>
  <r>
    <n v="740"/>
    <n v="10"/>
    <s v="อุบลราชธานี"/>
    <s v="27967"/>
    <s v="สว่างวีระวงศ์,รพช."/>
    <s v="รพช."/>
    <n v="30"/>
    <s v="รพช.F2 P&lt;=30,000"/>
    <n v="2.67"/>
    <n v="2.5299999999999998"/>
    <n v="0.87"/>
    <n v="13541095.609999999"/>
    <n v="-972974.61"/>
    <n v="0"/>
    <n v="1"/>
    <n v="0"/>
    <n v="125.2"/>
    <x v="1"/>
    <n v="1689757.71"/>
    <n v="-1024963.96"/>
  </r>
  <r>
    <n v="741"/>
    <n v="10"/>
    <s v="อุบลราชธานี"/>
    <s v="27968"/>
    <s v="น้ำขุ่น,รพช."/>
    <s v="รพช."/>
    <n v="30"/>
    <s v="รพช.F3 P15,000-25,000"/>
    <n v="15.46"/>
    <n v="15.08"/>
    <n v="10.93"/>
    <n v="55606530.509999998"/>
    <n v="3222591.09"/>
    <n v="0"/>
    <n v="0"/>
    <n v="0"/>
    <s v=""/>
    <x v="0"/>
    <n v="9009363.8399999999"/>
    <n v="38162429.520000003"/>
  </r>
  <r>
    <n v="742"/>
    <n v="10"/>
    <s v="อุบลราชธานี"/>
    <s v="27976"/>
    <s v="เหล่าเสือโก้ก,รพช."/>
    <s v="รพช."/>
    <n v="30"/>
    <s v="รพช.F2 P&lt;=30,000"/>
    <n v="4.3899999999999997"/>
    <n v="4.22"/>
    <n v="2.39"/>
    <n v="22970734.149999999"/>
    <n v="-654325.86"/>
    <n v="0"/>
    <n v="1"/>
    <n v="0"/>
    <n v="315.89999999999998"/>
    <x v="1"/>
    <n v="4518666.17"/>
    <n v="9001522.8300000001"/>
  </r>
  <r>
    <n v="743"/>
    <n v="11"/>
    <s v="กระบี่"/>
    <s v="10738"/>
    <s v="กระบี่,รพท."/>
    <s v="รพท."/>
    <n v="447"/>
    <s v="รพท.S B&gt;400"/>
    <n v="4.3099999999999996"/>
    <n v="3.99"/>
    <n v="2.46"/>
    <n v="624594120.23000002"/>
    <n v="59034445.950000003"/>
    <n v="0"/>
    <n v="0"/>
    <n v="0"/>
    <s v=""/>
    <x v="0"/>
    <n v="104919501.04000001"/>
    <n v="275988498.54000002"/>
  </r>
  <r>
    <n v="744"/>
    <n v="11"/>
    <s v="กระบี่"/>
    <s v="11340"/>
    <s v="เขาพนม,รพช."/>
    <s v="รพช."/>
    <n v="52"/>
    <s v="รพช.F1 P50,000-100,000"/>
    <n v="8.08"/>
    <n v="7.64"/>
    <n v="6.24"/>
    <n v="113361396.41"/>
    <n v="3781598.99"/>
    <n v="0"/>
    <n v="0"/>
    <n v="0"/>
    <s v=""/>
    <x v="0"/>
    <n v="6415286.2699999996"/>
    <n v="83845193.010000005"/>
  </r>
  <r>
    <n v="745"/>
    <n v="11"/>
    <s v="กระบี่"/>
    <s v="11341"/>
    <s v="เกาะลันตา,รพช."/>
    <s v="รพช."/>
    <n v="40"/>
    <s v="รพช.F2 P&lt;=30,000"/>
    <n v="5.67"/>
    <n v="5.25"/>
    <n v="4.6100000000000003"/>
    <n v="49632105.310000002"/>
    <n v="-19137348.640000001"/>
    <n v="0"/>
    <n v="1"/>
    <n v="0"/>
    <n v="23.3"/>
    <x v="1"/>
    <n v="-18054825.719999999"/>
    <n v="38455521.990000002"/>
  </r>
  <r>
    <n v="746"/>
    <n v="11"/>
    <s v="กระบี่"/>
    <s v="11342"/>
    <s v="คลองท่อม,รพช."/>
    <s v="รพช."/>
    <n v="71"/>
    <s v="รพช.F2 P30,000-60,000"/>
    <n v="7.47"/>
    <n v="6.99"/>
    <n v="6.28"/>
    <n v="132987760.42"/>
    <n v="-36559470.490000002"/>
    <n v="0"/>
    <n v="1"/>
    <n v="0"/>
    <n v="32.700000000000003"/>
    <x v="1"/>
    <n v="-28386785.940000001"/>
    <n v="108702533.3"/>
  </r>
  <r>
    <n v="747"/>
    <n v="11"/>
    <s v="กระบี่"/>
    <s v="11343"/>
    <s v="อ่าวลึก,รพช."/>
    <s v="รพช."/>
    <n v="85"/>
    <s v="รพช.F1 P&lt;=50,000"/>
    <n v="7.64"/>
    <n v="7.45"/>
    <n v="6.79"/>
    <n v="151175499.36000001"/>
    <n v="-17727033.670000002"/>
    <n v="0"/>
    <n v="1"/>
    <n v="0"/>
    <n v="76.7"/>
    <x v="1"/>
    <n v="-14390818.810000001"/>
    <n v="131899593.25"/>
  </r>
  <r>
    <n v="748"/>
    <n v="11"/>
    <s v="กระบี่"/>
    <s v="11344"/>
    <s v="ปลายพระยา,รพช."/>
    <s v="รพช."/>
    <n v="53"/>
    <s v="รพช.F1 P&lt;=50,000"/>
    <n v="7.39"/>
    <n v="7.21"/>
    <n v="6.54"/>
    <n v="107051631.31999999"/>
    <n v="-19621824.109999999"/>
    <n v="0"/>
    <n v="1"/>
    <n v="0"/>
    <n v="49.1"/>
    <x v="1"/>
    <n v="-15753688.439999999"/>
    <n v="92822469.180000007"/>
  </r>
  <r>
    <n v="749"/>
    <n v="11"/>
    <s v="กระบี่"/>
    <s v="11345"/>
    <s v="ลำทับ,รพช."/>
    <s v="รพช."/>
    <n v="36"/>
    <s v="รพช.F2 P&lt;=30,000"/>
    <n v="4.76"/>
    <n v="4.46"/>
    <n v="2.92"/>
    <n v="56150524.920000002"/>
    <n v="1065244.17"/>
    <n v="0"/>
    <n v="0"/>
    <n v="0"/>
    <s v=""/>
    <x v="0"/>
    <n v="3055493.82"/>
    <n v="28578866.260000002"/>
  </r>
  <r>
    <n v="750"/>
    <n v="11"/>
    <s v="กระบี่"/>
    <s v="11346"/>
    <s v="เหนือคลอง,รพช."/>
    <s v="รพช."/>
    <n v="64"/>
    <s v="รพช.F1 P50,000-100,000"/>
    <n v="2.31"/>
    <n v="2.15"/>
    <n v="1.89"/>
    <n v="45515758.469999999"/>
    <n v="-18727114.129999999"/>
    <n v="0"/>
    <n v="1"/>
    <n v="0"/>
    <n v="21.8"/>
    <x v="1"/>
    <n v="-16415781.52"/>
    <n v="30797236.120000001"/>
  </r>
  <r>
    <n v="751"/>
    <n v="11"/>
    <s v="กระบี่"/>
    <s v="77753"/>
    <s v="เกาะพีพี,รพช."/>
    <s v="รพช."/>
    <n v="7"/>
    <s v="รพช.F3 P&lt;=15,000"/>
    <n v="21.42"/>
    <n v="21.12"/>
    <n v="20.23"/>
    <n v="42566700.539999999"/>
    <n v="1906175.67"/>
    <n v="0"/>
    <n v="0"/>
    <n v="0"/>
    <s v=""/>
    <x v="0"/>
    <n v="3660479.85"/>
    <n v="40091490.229999997"/>
  </r>
  <r>
    <n v="752"/>
    <n v="11"/>
    <s v="ชุมพร"/>
    <s v="10744"/>
    <s v="ชุมพรเขตรอุดมศักดิ์,รพท."/>
    <s v="รพท."/>
    <n v="522"/>
    <s v="รพท.S B&gt;400"/>
    <n v="2.81"/>
    <n v="2.72"/>
    <n v="1.95"/>
    <n v="428331501.61000001"/>
    <n v="166916463.47"/>
    <n v="0"/>
    <n v="0"/>
    <n v="0"/>
    <s v=""/>
    <x v="0"/>
    <n v="176597835.22999999"/>
    <n v="225148183.43000001"/>
  </r>
  <r>
    <n v="753"/>
    <n v="11"/>
    <s v="ชุมพร"/>
    <s v="11375"/>
    <s v="ปากน้ำชุมพร,รพช."/>
    <s v="รพช."/>
    <n v="10"/>
    <s v="รพช.F3 P&lt;=15,000"/>
    <n v="8.59"/>
    <n v="8.34"/>
    <n v="6.72"/>
    <n v="64983266.689999998"/>
    <n v="6015168.4400000004"/>
    <n v="0"/>
    <n v="0"/>
    <n v="0"/>
    <s v=""/>
    <x v="0"/>
    <n v="9322346.1999999993"/>
    <n v="48927310.659999996"/>
  </r>
  <r>
    <n v="754"/>
    <n v="11"/>
    <s v="ชุมพร"/>
    <s v="11376"/>
    <s v="ท่าแซะ,รพช."/>
    <s v="รพช."/>
    <n v="75"/>
    <s v="รพช.F1 P50,000-100,000"/>
    <n v="4.8899999999999997"/>
    <n v="4.62"/>
    <n v="2.88"/>
    <n v="123424601.97"/>
    <n v="740349.81"/>
    <n v="0"/>
    <n v="0"/>
    <n v="0"/>
    <s v=""/>
    <x v="0"/>
    <n v="9031444.4299999997"/>
    <n v="59574373.140000001"/>
  </r>
  <r>
    <n v="755"/>
    <n v="11"/>
    <s v="ชุมพร"/>
    <s v="11377"/>
    <s v="ปะทิว,รพช."/>
    <s v="รพช."/>
    <n v="47"/>
    <s v="รพช.F2 P&lt;=30,000"/>
    <n v="5.0599999999999996"/>
    <n v="4.4800000000000004"/>
    <n v="2.96"/>
    <n v="37327232.649999999"/>
    <n v="5294496.4800000004"/>
    <n v="0"/>
    <n v="0"/>
    <n v="0"/>
    <s v=""/>
    <x v="0"/>
    <n v="5680075.46"/>
    <n v="18036154.760000002"/>
  </r>
  <r>
    <n v="756"/>
    <n v="11"/>
    <s v="ชุมพร"/>
    <s v="11378"/>
    <s v="มาบอำมฤต,รพช."/>
    <s v="รพช."/>
    <n v="30"/>
    <s v="รพช.F2 P&lt;=30,000"/>
    <n v="2.92"/>
    <n v="2.78"/>
    <n v="1.83"/>
    <n v="35941026.840000004"/>
    <n v="1042231.95"/>
    <n v="0"/>
    <n v="0"/>
    <n v="0"/>
    <s v=""/>
    <x v="0"/>
    <n v="3884025.16"/>
    <n v="15588996.039999999"/>
  </r>
  <r>
    <n v="757"/>
    <n v="11"/>
    <s v="ชุมพร"/>
    <s v="11379"/>
    <s v="หลังสวน,รพช."/>
    <s v="รพช."/>
    <n v="182"/>
    <s v="รพช.M2 B&gt;100"/>
    <n v="2.4500000000000002"/>
    <n v="2.34"/>
    <n v="0.97"/>
    <n v="122770280.55"/>
    <n v="16856961.859999999"/>
    <n v="0"/>
    <n v="0"/>
    <n v="0"/>
    <s v=""/>
    <x v="0"/>
    <n v="7388058.7400000002"/>
    <n v="-2737479.97"/>
  </r>
  <r>
    <n v="758"/>
    <n v="11"/>
    <s v="ชุมพร"/>
    <s v="11380"/>
    <s v="ปากน้ำหลังสวน,รพช."/>
    <s v="รพช."/>
    <n v="12"/>
    <s v="รพช.F2 P&lt;=30,000"/>
    <n v="6.83"/>
    <n v="6.63"/>
    <n v="2.1800000000000002"/>
    <n v="63859741.25"/>
    <n v="-3595886.85"/>
    <n v="0"/>
    <n v="1"/>
    <n v="0"/>
    <n v="159.80000000000001"/>
    <x v="1"/>
    <n v="-4639542.22"/>
    <n v="12865976.310000001"/>
  </r>
  <r>
    <n v="759"/>
    <n v="11"/>
    <s v="ชุมพร"/>
    <s v="11381"/>
    <s v="ละแม,รพช."/>
    <s v="รพช."/>
    <n v="30"/>
    <s v="รพช.F2 P&lt;=30,000"/>
    <n v="7.96"/>
    <n v="7.67"/>
    <n v="4.5599999999999996"/>
    <n v="62768972.049999997"/>
    <n v="6406187.54"/>
    <n v="0"/>
    <n v="0"/>
    <n v="0"/>
    <s v=""/>
    <x v="0"/>
    <n v="10160082.060000001"/>
    <n v="32080685.129999999"/>
  </r>
  <r>
    <n v="760"/>
    <n v="11"/>
    <s v="ชุมพร"/>
    <s v="11382"/>
    <s v="พะโต๊ะ,รพช."/>
    <s v="รพช."/>
    <n v="30"/>
    <s v="รพช.F2 P&lt;=30,000"/>
    <n v="2.3199999999999998"/>
    <n v="2.17"/>
    <n v="2.0299999999999998"/>
    <n v="23081834.920000002"/>
    <n v="-2890639.28"/>
    <n v="0"/>
    <n v="1"/>
    <n v="0"/>
    <n v="71.8"/>
    <x v="1"/>
    <n v="1136500.3600000001"/>
    <n v="18085941.359999999"/>
  </r>
  <r>
    <n v="761"/>
    <n v="11"/>
    <s v="ชุมพร"/>
    <s v="11383"/>
    <s v="สวี,รพช."/>
    <s v="รพช."/>
    <n v="66"/>
    <s v="รพช.F1 P50,000-100,000"/>
    <n v="6.08"/>
    <n v="5.79"/>
    <n v="4.66"/>
    <n v="123021084.93000001"/>
    <n v="-5111715"/>
    <n v="0"/>
    <n v="1"/>
    <n v="0"/>
    <n v="216.5"/>
    <x v="1"/>
    <n v="-6763194.5700000003"/>
    <n v="88761586.319999993"/>
  </r>
  <r>
    <n v="762"/>
    <n v="11"/>
    <s v="ชุมพร"/>
    <s v="11385"/>
    <s v="ทุ่งตะโก,รพช."/>
    <s v="รพช."/>
    <n v="30"/>
    <s v="รพช.F2 P&lt;=30,000"/>
    <n v="3.24"/>
    <n v="2.96"/>
    <n v="2.29"/>
    <n v="37218114.640000001"/>
    <n v="-6159809.0099999998"/>
    <n v="0"/>
    <n v="1"/>
    <n v="0"/>
    <n v="54.3"/>
    <x v="1"/>
    <n v="-3118201.48"/>
    <n v="21398777.899999999"/>
  </r>
  <r>
    <n v="763"/>
    <n v="11"/>
    <s v="นครศรีธรรมราช"/>
    <s v="10680"/>
    <s v="มหาราชนครศรีธรรมราช,รพศ."/>
    <s v="รพศ."/>
    <n v="866"/>
    <s v="รพศ.A B&gt;700to1000"/>
    <n v="4.22"/>
    <n v="3.94"/>
    <n v="1.51"/>
    <n v="1758304938.2"/>
    <n v="227443977.06"/>
    <n v="0"/>
    <n v="0"/>
    <n v="0"/>
    <s v=""/>
    <x v="0"/>
    <n v="404416992.62"/>
    <n v="277868193.13999999"/>
  </r>
  <r>
    <n v="764"/>
    <n v="11"/>
    <s v="นครศรีธรรมราช"/>
    <s v="11322"/>
    <s v="พรหมคีรี,รพช."/>
    <s v="รพช."/>
    <n v="30"/>
    <s v="รพช.F2 P&lt;=30,000"/>
    <n v="3.79"/>
    <n v="3.56"/>
    <n v="3.07"/>
    <n v="41518195.439999998"/>
    <n v="-4686806.3499999996"/>
    <n v="0"/>
    <n v="1"/>
    <n v="0"/>
    <n v="79.7"/>
    <x v="1"/>
    <n v="-3713138.56"/>
    <n v="30812895.879999999"/>
  </r>
  <r>
    <n v="765"/>
    <n v="11"/>
    <s v="นครศรีธรรมราช"/>
    <s v="11324"/>
    <s v="ลานสกา,รพช."/>
    <s v="รพช."/>
    <n v="52"/>
    <s v="รพช.F2 P30,000-60,000"/>
    <n v="2.42"/>
    <n v="2.17"/>
    <n v="1.23"/>
    <n v="31162830.109999999"/>
    <n v="-10012668.51"/>
    <n v="0"/>
    <n v="1"/>
    <n v="0"/>
    <n v="28"/>
    <x v="1"/>
    <n v="-7943838.9699999997"/>
    <n v="5135717.63"/>
  </r>
  <r>
    <n v="766"/>
    <n v="11"/>
    <s v="นครศรีธรรมราช"/>
    <s v="11325"/>
    <s v="สมเด็จพระยุพราชฉวาง,รพช."/>
    <s v="รพช."/>
    <n v="143"/>
    <s v="รพช.M2 B&gt;100"/>
    <n v="6.91"/>
    <n v="6.54"/>
    <n v="4.62"/>
    <n v="142254254.44"/>
    <n v="9066412.3300000001"/>
    <n v="0"/>
    <n v="0"/>
    <n v="0"/>
    <s v=""/>
    <x v="0"/>
    <n v="15319639.939999999"/>
    <n v="87217486.590000004"/>
  </r>
  <r>
    <n v="767"/>
    <n v="11"/>
    <s v="นครศรีธรรมราช"/>
    <s v="11326"/>
    <s v="พิปูน,รพช."/>
    <s v="รพช."/>
    <n v="33"/>
    <s v="รพช.F2 P&lt;=30,000"/>
    <n v="3.68"/>
    <n v="3.43"/>
    <n v="3.18"/>
    <n v="23618633.530000001"/>
    <n v="-4983820.99"/>
    <n v="0"/>
    <n v="1"/>
    <n v="0"/>
    <n v="42.6"/>
    <x v="1"/>
    <n v="-3116515.56"/>
    <n v="19211709.710000001"/>
  </r>
  <r>
    <n v="768"/>
    <n v="11"/>
    <s v="นครศรีธรรมราช"/>
    <s v="11327"/>
    <s v="เชียรใหญ่,รพช."/>
    <s v="รพช."/>
    <n v="54"/>
    <s v="รพช.F1 P&lt;=50,000"/>
    <n v="1"/>
    <n v="0.89"/>
    <n v="0.38"/>
    <n v="184493.35"/>
    <n v="-830583.29"/>
    <n v="3"/>
    <n v="1"/>
    <n v="2"/>
    <n v="1.9"/>
    <x v="5"/>
    <n v="785852.69"/>
    <n v="-26241227.25"/>
  </r>
  <r>
    <n v="769"/>
    <n v="11"/>
    <s v="นครศรีธรรมราช"/>
    <s v="11328"/>
    <s v="ชะอวด,รพช."/>
    <s v="รพช."/>
    <n v="90"/>
    <s v="รพช.F1 P50,000-100,000"/>
    <n v="3.22"/>
    <n v="2.92"/>
    <n v="2.38"/>
    <n v="41829005.289999999"/>
    <n v="-12386421.99"/>
    <n v="0"/>
    <n v="1"/>
    <n v="0"/>
    <n v="30.3"/>
    <x v="1"/>
    <n v="-12872538.029999999"/>
    <n v="25947109.82"/>
  </r>
  <r>
    <n v="770"/>
    <n v="11"/>
    <s v="นครศรีธรรมราช"/>
    <s v="11329"/>
    <s v="ท่าศาลา,รพท."/>
    <s v="รพท."/>
    <n v="300"/>
    <s v="รพท.M1 B&gt;200"/>
    <n v="4.92"/>
    <n v="4.67"/>
    <n v="3.71"/>
    <n v="417795471.18000001"/>
    <n v="9010713.8800000008"/>
    <n v="0"/>
    <n v="0"/>
    <n v="0"/>
    <s v=""/>
    <x v="0"/>
    <n v="39812855.579999998"/>
    <n v="292632849.31"/>
  </r>
  <r>
    <n v="771"/>
    <n v="11"/>
    <s v="นครศรีธรรมราช"/>
    <s v="11330"/>
    <s v="ทุ่งสง,รพท."/>
    <s v="รพท."/>
    <n v="330"/>
    <s v="รพท.S B&lt;=400"/>
    <n v="3.24"/>
    <n v="3.04"/>
    <n v="2.27"/>
    <n v="331016895.13999999"/>
    <n v="-132616506.14"/>
    <n v="0"/>
    <n v="1"/>
    <n v="0"/>
    <n v="22.4"/>
    <x v="1"/>
    <n v="-87846654.670000002"/>
    <n v="187980980.66999999"/>
  </r>
  <r>
    <n v="772"/>
    <n v="11"/>
    <s v="นครศรีธรรมราช"/>
    <s v="11331"/>
    <s v="นาบอน,รพช."/>
    <s v="รพช."/>
    <n v="30"/>
    <s v="รพช.F2 P&lt;=30,000"/>
    <n v="1.1399999999999999"/>
    <n v="0.94"/>
    <n v="0.72"/>
    <n v="3509670.07"/>
    <n v="-5661130.9100000001"/>
    <n v="3"/>
    <n v="1"/>
    <n v="1"/>
    <n v="5.5"/>
    <x v="6"/>
    <n v="-3670264.13"/>
    <n v="-7267141.8600000003"/>
  </r>
  <r>
    <n v="773"/>
    <n v="11"/>
    <s v="นครศรีธรรมราช"/>
    <s v="11332"/>
    <s v="ทุ่งใหญ่,รพช."/>
    <s v="รพช."/>
    <n v="75"/>
    <s v="รพช.F1 P50,000-100,000"/>
    <n v="1.44"/>
    <n v="1.32"/>
    <n v="0.89"/>
    <n v="21626031.690000001"/>
    <n v="5361884.01"/>
    <n v="1"/>
    <n v="0"/>
    <n v="0"/>
    <s v=""/>
    <x v="1"/>
    <n v="4844472.9400000004"/>
    <n v="-5683833.71"/>
  </r>
  <r>
    <n v="774"/>
    <n v="11"/>
    <s v="นครศรีธรรมราช"/>
    <s v="11333"/>
    <s v="ปากพนัง,รพช."/>
    <s v="รพช."/>
    <n v="105"/>
    <s v="รพช.M2 B&gt;100"/>
    <n v="3.46"/>
    <n v="3.34"/>
    <n v="1.98"/>
    <n v="90529064.930000007"/>
    <n v="-9949201.6899999995"/>
    <n v="0"/>
    <n v="1"/>
    <n v="0"/>
    <n v="81.8"/>
    <x v="1"/>
    <n v="-5821020.6299999999"/>
    <n v="36071554.369999997"/>
  </r>
  <r>
    <n v="775"/>
    <n v="11"/>
    <s v="นครศรีธรรมราช"/>
    <s v="11334"/>
    <s v="ร่อนพิบูลย์,รพช."/>
    <s v="รพช."/>
    <n v="83"/>
    <s v="รพช.F1 P50,000-100,000"/>
    <n v="2.96"/>
    <n v="2.73"/>
    <n v="2.19"/>
    <n v="46113400.509999998"/>
    <n v="-7185123.4500000002"/>
    <n v="0"/>
    <n v="1"/>
    <n v="0"/>
    <n v="57.7"/>
    <x v="1"/>
    <n v="-6157180.8600000003"/>
    <n v="28072631.890000001"/>
  </r>
  <r>
    <n v="776"/>
    <n v="11"/>
    <s v="นครศรีธรรมราช"/>
    <s v="11335"/>
    <s v="สิชล,รพท."/>
    <s v="รพท."/>
    <n v="306"/>
    <s v="รพท.S B&lt;=400"/>
    <n v="3.81"/>
    <n v="3.67"/>
    <n v="3.31"/>
    <n v="489395690.39999998"/>
    <n v="-82685664.099999994"/>
    <n v="0"/>
    <n v="1"/>
    <n v="0"/>
    <n v="53.2"/>
    <x v="1"/>
    <n v="-16515024.880000001"/>
    <n v="400790492.60000002"/>
  </r>
  <r>
    <n v="777"/>
    <n v="11"/>
    <s v="นครศรีธรรมราช"/>
    <s v="11336"/>
    <s v="ขนอม,รพช."/>
    <s v="รพช."/>
    <n v="66"/>
    <s v="รพช.F2 P&lt;=30,000"/>
    <n v="1.21"/>
    <n v="1.02"/>
    <n v="0.57999999999999996"/>
    <n v="4515348.82"/>
    <n v="-22551285.379999999"/>
    <n v="2"/>
    <n v="1"/>
    <n v="2"/>
    <n v="1.8"/>
    <x v="6"/>
    <n v="-15780520.49"/>
    <n v="-9251641.8200000003"/>
  </r>
  <r>
    <n v="778"/>
    <n v="11"/>
    <s v="นครศรีธรรมราช"/>
    <s v="11337"/>
    <s v="หัวไทร,รพช."/>
    <s v="รพช."/>
    <n v="60"/>
    <s v="รพช.F2 P30,000-60,000"/>
    <n v="4.62"/>
    <n v="4.33"/>
    <n v="3.55"/>
    <n v="58889088.520000003"/>
    <n v="-4060981.87"/>
    <n v="0"/>
    <n v="1"/>
    <n v="0"/>
    <n v="130.5"/>
    <x v="1"/>
    <n v="-2523948.11"/>
    <n v="41126971.200000003"/>
  </r>
  <r>
    <n v="779"/>
    <n v="11"/>
    <s v="นครศรีธรรมราช"/>
    <s v="11338"/>
    <s v="บางขัน,รพช."/>
    <s v="รพช."/>
    <n v="38"/>
    <s v="รพช.F2 P30,000-60,000"/>
    <n v="4.43"/>
    <n v="4.1900000000000004"/>
    <n v="3.88"/>
    <n v="68381116.560000002"/>
    <n v="3936020.19"/>
    <n v="0"/>
    <n v="0"/>
    <n v="0"/>
    <s v=""/>
    <x v="0"/>
    <n v="5231151.7"/>
    <n v="57314059.32"/>
  </r>
  <r>
    <n v="780"/>
    <n v="11"/>
    <s v="นครศรีธรรมราช"/>
    <s v="11339"/>
    <s v="ถ้ำพรรณรา,รพช."/>
    <s v="รพช."/>
    <n v="26"/>
    <s v="รพช.F3 P15,000-25,000"/>
    <n v="1.19"/>
    <n v="1.06"/>
    <n v="0.7"/>
    <n v="3788029.16"/>
    <n v="-5812563.5899999999"/>
    <n v="2"/>
    <n v="1"/>
    <n v="1"/>
    <n v="5.8"/>
    <x v="7"/>
    <n v="-3424744.77"/>
    <n v="-5913984.9699999997"/>
  </r>
  <r>
    <n v="781"/>
    <n v="11"/>
    <s v="นครศรีธรรมราช"/>
    <s v="11660"/>
    <s v="จุฬาภรณ์,รพช."/>
    <s v="รพช."/>
    <n v="32"/>
    <s v="รพช.F2 P&lt;=30,000"/>
    <n v="1"/>
    <n v="0.87"/>
    <n v="0.66"/>
    <n v="84234.18"/>
    <n v="-11804407.380000001"/>
    <n v="3"/>
    <n v="1"/>
    <n v="2"/>
    <n v="0"/>
    <x v="5"/>
    <n v="-8006615.7699999996"/>
    <n v="-6914008.1600000001"/>
  </r>
  <r>
    <n v="782"/>
    <n v="11"/>
    <s v="นครศรีธรรมราช"/>
    <s v="40491"/>
    <s v="เฉลิมพระเกียรติ(นครศรีธรรมราช),รพช."/>
    <s v="รพช."/>
    <n v="39"/>
    <s v="รพช.F2 P&lt;=30,000"/>
    <n v="1.49"/>
    <n v="1.04"/>
    <n v="0.46"/>
    <n v="4309056.9400000004"/>
    <n v="-9727310.5299999993"/>
    <n v="2"/>
    <n v="1"/>
    <n v="1"/>
    <n v="3.9"/>
    <x v="7"/>
    <n v="-5905797.0199999996"/>
    <n v="-4750898.7300000004"/>
  </r>
  <r>
    <n v="783"/>
    <n v="11"/>
    <s v="นครศรีธรรมราช"/>
    <s v="40492"/>
    <s v="พ่อท่านคล้ายวาจาสิทธิ์,รพช."/>
    <s v="รพช."/>
    <n v="31"/>
    <s v="รพช.F2 P&lt;=30,000"/>
    <n v="1.6"/>
    <n v="1.48"/>
    <n v="1.22"/>
    <n v="12527398.27"/>
    <n v="-6217427.8399999999"/>
    <n v="0"/>
    <n v="1"/>
    <n v="0"/>
    <n v="18.100000000000001"/>
    <x v="1"/>
    <n v="-1561973.17"/>
    <n v="4671625.22"/>
  </r>
  <r>
    <n v="784"/>
    <n v="11"/>
    <s v="นครศรีธรรมราช"/>
    <s v="40742"/>
    <s v="นบพิตำ,รพช."/>
    <s v="รพช."/>
    <n v="3"/>
    <s v="รพช.F3 P15,000-25,000"/>
    <n v="6.32"/>
    <n v="5.8"/>
    <n v="5.68"/>
    <n v="49412970.009999998"/>
    <n v="2466607.09"/>
    <n v="0"/>
    <n v="0"/>
    <n v="0"/>
    <s v=""/>
    <x v="0"/>
    <n v="1217411.53"/>
    <n v="43473455.859999999"/>
  </r>
  <r>
    <n v="785"/>
    <n v="11"/>
    <s v="นครศรีธรรมราช"/>
    <s v="40743"/>
    <s v="พระพรหม,รพช."/>
    <s v="รพช."/>
    <n v="60"/>
    <s v="รพช.F2 P30,000-60,000"/>
    <n v="16.309999999999999"/>
    <n v="15.59"/>
    <n v="13.7"/>
    <n v="95438167.359999999"/>
    <n v="-3537682.75"/>
    <n v="0"/>
    <n v="1"/>
    <n v="0"/>
    <n v="242.7"/>
    <x v="1"/>
    <n v="-206673.76"/>
    <n v="79137548.920000002"/>
  </r>
  <r>
    <n v="786"/>
    <n v="11"/>
    <s v="พังงา"/>
    <s v="10739"/>
    <s v="พังงา,รพท."/>
    <s v="รพท."/>
    <n v="215"/>
    <s v="รพท.S B&lt;=400"/>
    <n v="3.03"/>
    <n v="2.77"/>
    <n v="1.35"/>
    <n v="147546501.16"/>
    <n v="52214545.909999996"/>
    <n v="0"/>
    <n v="0"/>
    <n v="0"/>
    <s v=""/>
    <x v="0"/>
    <n v="68695381.239999995"/>
    <n v="25232009.879999999"/>
  </r>
  <r>
    <n v="787"/>
    <n v="11"/>
    <s v="พังงา"/>
    <s v="10740"/>
    <s v="ตะกั่วป่า,รพท."/>
    <s v="รพท."/>
    <n v="209"/>
    <s v="รพท.M1 B&gt;200"/>
    <n v="3.61"/>
    <n v="3.39"/>
    <n v="1.1100000000000001"/>
    <n v="123779221.02"/>
    <n v="13223385.220000001"/>
    <n v="0"/>
    <n v="0"/>
    <n v="0"/>
    <s v=""/>
    <x v="0"/>
    <n v="35201983.079999998"/>
    <n v="5211207.5999999996"/>
  </r>
  <r>
    <n v="788"/>
    <n v="11"/>
    <s v="พังงา"/>
    <s v="11347"/>
    <s v="เกาะยาวชัยพัฒน์,รพช."/>
    <s v="รพช."/>
    <n v="30"/>
    <s v="รพช.F2 P&lt;=30,000"/>
    <n v="8.77"/>
    <n v="8.27"/>
    <n v="6.41"/>
    <n v="26328625.949999999"/>
    <n v="-11902518.41"/>
    <n v="0"/>
    <n v="1"/>
    <n v="0"/>
    <n v="19.899999999999999"/>
    <x v="1"/>
    <n v="-5406735.6900000004"/>
    <n v="18329153.710000001"/>
  </r>
  <r>
    <n v="789"/>
    <n v="11"/>
    <s v="พังงา"/>
    <s v="11348"/>
    <s v="กะปงชัยพัฒน์,รพช."/>
    <s v="รพช."/>
    <n v="32"/>
    <s v="รพช.F2 P&lt;=30,000"/>
    <n v="1.72"/>
    <n v="1.57"/>
    <n v="0.55000000000000004"/>
    <n v="10870556.83"/>
    <n v="-10384662.93"/>
    <n v="1"/>
    <n v="1"/>
    <n v="0"/>
    <n v="9.4"/>
    <x v="4"/>
    <n v="-8284631.2199999997"/>
    <n v="-7043744.9400000004"/>
  </r>
  <r>
    <n v="790"/>
    <n v="11"/>
    <s v="พังงา"/>
    <s v="11349"/>
    <s v="ตะกั่วทุ่ง,รพช."/>
    <s v="รพช."/>
    <n v="46"/>
    <s v="รพช.F2 P30,000-60,000"/>
    <n v="2.2000000000000002"/>
    <n v="1.96"/>
    <n v="1.57"/>
    <n v="19172631.890000001"/>
    <n v="-9077158.3100000005"/>
    <n v="0"/>
    <n v="1"/>
    <n v="0"/>
    <n v="19"/>
    <x v="1"/>
    <n v="-5526748.2400000002"/>
    <n v="8711468.3900000006"/>
  </r>
  <r>
    <n v="791"/>
    <n v="11"/>
    <s v="พังงา"/>
    <s v="11350"/>
    <s v="บางไทร(พังงา),รพช."/>
    <s v="รพช."/>
    <n v="0"/>
    <s v="รพช.F3 P&lt;=15,000"/>
    <n v="4.75"/>
    <n v="4.5599999999999996"/>
    <n v="3.64"/>
    <n v="17412250.84"/>
    <n v="2725773.52"/>
    <n v="0"/>
    <n v="0"/>
    <n v="0"/>
    <s v=""/>
    <x v="0"/>
    <n v="2991194.59"/>
    <n v="12263482.77"/>
  </r>
  <r>
    <n v="792"/>
    <n v="11"/>
    <s v="พังงา"/>
    <s v="11352"/>
    <s v="คุระบุรีชัยพัฒน์,รพช."/>
    <s v="รพช."/>
    <n v="33"/>
    <s v="รพช.F2 P&lt;=30,000"/>
    <n v="2.87"/>
    <n v="2.76"/>
    <n v="1.75"/>
    <n v="40119819.219999999"/>
    <n v="-2355660.7599999998"/>
    <n v="0"/>
    <n v="1"/>
    <n v="0"/>
    <n v="153.19999999999999"/>
    <x v="1"/>
    <n v="-5919703.5300000003"/>
    <n v="16082573.140000001"/>
  </r>
  <r>
    <n v="793"/>
    <n v="11"/>
    <s v="พังงา"/>
    <s v="11353"/>
    <s v="ทับปุด,รพช."/>
    <s v="รพช."/>
    <n v="39"/>
    <s v="รพช.F2 P&lt;=30,000"/>
    <n v="5.58"/>
    <n v="5.16"/>
    <n v="4.62"/>
    <n v="32612260.539999999"/>
    <n v="-16419442.359999999"/>
    <n v="0"/>
    <n v="1"/>
    <n v="0"/>
    <n v="17.8"/>
    <x v="1"/>
    <n v="-5979424.1699999999"/>
    <n v="25724451.809999999"/>
  </r>
  <r>
    <n v="794"/>
    <n v="11"/>
    <s v="พังงา"/>
    <s v="11354"/>
    <s v="ท้ายเหมืองชัยพัฒน์,รพช."/>
    <s v="รพช."/>
    <n v="33"/>
    <s v="รพช.F2 P30,000-60,000"/>
    <n v="2.88"/>
    <n v="2.79"/>
    <n v="2.02"/>
    <n v="50602719.5"/>
    <n v="-5909926.5199999996"/>
    <n v="0"/>
    <n v="1"/>
    <n v="0"/>
    <n v="77"/>
    <x v="1"/>
    <n v="-4037143.89"/>
    <n v="27329583.129999999"/>
  </r>
  <r>
    <n v="795"/>
    <n v="11"/>
    <s v="ภูเก็ต"/>
    <s v="10741"/>
    <s v="วชิระภูเก็ต,รพศ."/>
    <s v="รพศ."/>
    <n v="550"/>
    <s v="รพศ.A B&lt;=700"/>
    <n v="2.4"/>
    <n v="2.23"/>
    <n v="1.57"/>
    <n v="750607890.36000001"/>
    <n v="245298357.83000001"/>
    <n v="0"/>
    <n v="0"/>
    <n v="0"/>
    <s v=""/>
    <x v="0"/>
    <n v="162400730.61000001"/>
    <n v="303396337.89999998"/>
  </r>
  <r>
    <n v="796"/>
    <n v="11"/>
    <s v="ภูเก็ต"/>
    <s v="11355"/>
    <s v="ป่าตอง,รพช."/>
    <s v="รพช."/>
    <n v="88"/>
    <s v="รพช.M2 B&lt;=100"/>
    <n v="4.46"/>
    <n v="4.22"/>
    <n v="3.53"/>
    <n v="156161447.75"/>
    <n v="1995116.06"/>
    <n v="0"/>
    <n v="0"/>
    <n v="0"/>
    <s v=""/>
    <x v="0"/>
    <n v="19137482.199999999"/>
    <n v="114264544.06"/>
  </r>
  <r>
    <n v="797"/>
    <n v="11"/>
    <s v="ภูเก็ต"/>
    <s v="11356"/>
    <s v="ถลาง,รพช."/>
    <s v="รพช."/>
    <n v="90"/>
    <s v="รพช.F1 P50,000-100,000"/>
    <n v="3.15"/>
    <n v="2.95"/>
    <n v="2.5299999999999998"/>
    <n v="71409288.030000001"/>
    <n v="-6569486.5899999999"/>
    <n v="0"/>
    <n v="1"/>
    <n v="0"/>
    <n v="97.8"/>
    <x v="1"/>
    <n v="-5167676.76"/>
    <n v="50690514.350000001"/>
  </r>
  <r>
    <n v="798"/>
    <n v="11"/>
    <s v="ภูเก็ต"/>
    <s v="41436"/>
    <s v="ฉลอง,รพช."/>
    <s v="รพช."/>
    <n v="48"/>
    <s v="รพช.F1 P&lt;=50,000"/>
    <n v="10.92"/>
    <n v="10.35"/>
    <n v="9.18"/>
    <n v="93407613.810000002"/>
    <n v="1989493.74"/>
    <n v="0"/>
    <n v="0"/>
    <n v="0"/>
    <s v=""/>
    <x v="0"/>
    <n v="15241183.449999999"/>
    <n v="76991975.939999998"/>
  </r>
  <r>
    <n v="799"/>
    <n v="11"/>
    <s v="ระนอง"/>
    <s v="10743"/>
    <s v="ระนอง,รพท."/>
    <s v="รพท."/>
    <n v="300"/>
    <s v="รพท.S B&lt;=400"/>
    <n v="1"/>
    <n v="0.9"/>
    <n v="0.41"/>
    <n v="204779.22"/>
    <n v="-25084177.91"/>
    <n v="3"/>
    <n v="1"/>
    <n v="2"/>
    <n v="0"/>
    <x v="5"/>
    <n v="5135925.6900000004"/>
    <n v="-155019847.75"/>
  </r>
  <r>
    <n v="800"/>
    <n v="11"/>
    <s v="ระนอง"/>
    <s v="11323"/>
    <s v="ละอุ่น,รพช."/>
    <s v="รพช."/>
    <n v="16"/>
    <s v="รพช.F3 P&lt;=15,000"/>
    <n v="1.19"/>
    <n v="1.06"/>
    <n v="0.5"/>
    <n v="1382530.28"/>
    <n v="-2178868.86"/>
    <n v="2"/>
    <n v="1"/>
    <n v="1"/>
    <n v="5.7"/>
    <x v="7"/>
    <n v="-2354893.06"/>
    <n v="-3636316.07"/>
  </r>
  <r>
    <n v="801"/>
    <n v="11"/>
    <s v="ระนอง"/>
    <s v="11372"/>
    <s v="กะเปอร์,รพช."/>
    <s v="รพช."/>
    <n v="35"/>
    <s v="รพช.F2 P&lt;=30,000"/>
    <n v="1.1599999999999999"/>
    <n v="1.04"/>
    <n v="0.45"/>
    <n v="2402250.61"/>
    <n v="-4615279.4000000004"/>
    <n v="2"/>
    <n v="1"/>
    <n v="1"/>
    <n v="4.5999999999999996"/>
    <x v="7"/>
    <n v="-4492039.43"/>
    <n v="-8399266.4700000007"/>
  </r>
  <r>
    <n v="802"/>
    <n v="11"/>
    <s v="ระนอง"/>
    <s v="11373"/>
    <s v="กระบุรี,รพช."/>
    <s v="รพช."/>
    <n v="30"/>
    <s v="รพช.F2 P30,000-60,000"/>
    <n v="3.39"/>
    <n v="3.11"/>
    <n v="2.15"/>
    <n v="39124456.32"/>
    <n v="-15242760.35"/>
    <n v="0"/>
    <n v="1"/>
    <n v="0"/>
    <n v="23.1"/>
    <x v="1"/>
    <n v="-12155947.210000001"/>
    <n v="18812551.239999998"/>
  </r>
  <r>
    <n v="803"/>
    <n v="11"/>
    <s v="ระนอง"/>
    <s v="11374"/>
    <s v="สุขสำราญ,รพช."/>
    <s v="รพช."/>
    <n v="10"/>
    <s v="รพช.F3 P&lt;=15,000"/>
    <n v="1.01"/>
    <n v="0.81"/>
    <n v="0.2"/>
    <n v="36448.71"/>
    <n v="-4302224.9400000004"/>
    <n v="3"/>
    <n v="1"/>
    <n v="2"/>
    <n v="0"/>
    <x v="5"/>
    <n v="-2610028.2200000002"/>
    <n v="-5482596.1900000004"/>
  </r>
  <r>
    <n v="804"/>
    <n v="11"/>
    <s v="สุราษฎร์ธานี"/>
    <s v="09192"/>
    <s v="เกาะเต่า,รพช."/>
    <s v="รพช."/>
    <n v="10"/>
    <s v="รพช.F3 P&lt;=15,000"/>
    <n v="5.33"/>
    <n v="4.7"/>
    <n v="3.99"/>
    <n v="20891362.640000001"/>
    <n v="2769327.97"/>
    <n v="0"/>
    <n v="0"/>
    <n v="0"/>
    <s v=""/>
    <x v="0"/>
    <n v="5203734.5"/>
    <n v="14221391.93"/>
  </r>
  <r>
    <n v="805"/>
    <n v="11"/>
    <s v="สุราษฎร์ธานี"/>
    <s v="10681"/>
    <s v="สุราษฎร์ธานี,รพศ."/>
    <s v="รพศ."/>
    <n v="885"/>
    <s v="รพศ.A B&gt;700to1000"/>
    <n v="2.97"/>
    <n v="2.76"/>
    <n v="1.71"/>
    <n v="1086202079.02"/>
    <n v="474664000.10000002"/>
    <n v="0"/>
    <n v="0"/>
    <n v="0"/>
    <s v=""/>
    <x v="0"/>
    <n v="674438132.91999996"/>
    <n v="393103966.98000002"/>
  </r>
  <r>
    <n v="806"/>
    <n v="11"/>
    <s v="สุราษฎร์ธานี"/>
    <s v="10742"/>
    <s v="เกาะสมุย,รพท."/>
    <s v="รพท."/>
    <n v="160"/>
    <s v="รพท.M1 B&gt;200"/>
    <n v="3.08"/>
    <n v="2.9"/>
    <n v="1.8"/>
    <n v="257766241.08000001"/>
    <n v="28391875.859999999"/>
    <n v="0"/>
    <n v="0"/>
    <n v="0"/>
    <s v=""/>
    <x v="0"/>
    <n v="17476907.34"/>
    <n v="101962971.25"/>
  </r>
  <r>
    <n v="807"/>
    <n v="11"/>
    <s v="สุราษฎร์ธานี"/>
    <s v="11357"/>
    <s v="กาญจนดิษฐ์,รพช."/>
    <s v="รพช."/>
    <n v="120"/>
    <s v="รพช.M2 B&gt;100"/>
    <n v="4.4000000000000004"/>
    <n v="4.08"/>
    <n v="0.98"/>
    <n v="155127923.74000001"/>
    <n v="31934692.82"/>
    <n v="0"/>
    <n v="0"/>
    <n v="0"/>
    <s v=""/>
    <x v="0"/>
    <n v="54212739.829999998"/>
    <n v="-1237353.07"/>
  </r>
  <r>
    <n v="808"/>
    <n v="11"/>
    <s v="สุราษฎร์ธานี"/>
    <s v="11358"/>
    <s v="ดอนสัก,รพช."/>
    <s v="รพช."/>
    <n v="30"/>
    <s v="รพช.F2 P&lt;=30,000"/>
    <n v="6.08"/>
    <n v="5.91"/>
    <n v="4.0999999999999996"/>
    <n v="85435115.090000004"/>
    <n v="6803330.9400000004"/>
    <n v="0"/>
    <n v="0"/>
    <n v="0"/>
    <s v=""/>
    <x v="0"/>
    <n v="11720844.75"/>
    <n v="52074905.420000002"/>
  </r>
  <r>
    <n v="809"/>
    <n v="11"/>
    <s v="สุราษฎร์ธานี"/>
    <s v="11359"/>
    <s v="เกาะพงัน,รพช."/>
    <s v="รพช."/>
    <n v="50"/>
    <s v="รพช.F1 P&lt;=50,000"/>
    <n v="3.49"/>
    <n v="3.28"/>
    <n v="1.8"/>
    <n v="58163951.200000003"/>
    <n v="2084728.42"/>
    <n v="0"/>
    <n v="0"/>
    <n v="0"/>
    <s v=""/>
    <x v="0"/>
    <n v="3497757.53"/>
    <n v="18623891.100000001"/>
  </r>
  <r>
    <n v="810"/>
    <n v="11"/>
    <s v="สุราษฎร์ธานี"/>
    <s v="11360"/>
    <s v="ไชยา,รพช."/>
    <s v="รพช."/>
    <n v="60"/>
    <s v="รพช.M2 B&lt;=100"/>
    <n v="2.31"/>
    <n v="2.09"/>
    <n v="1.22"/>
    <n v="46561791.640000001"/>
    <n v="-6615594.2400000002"/>
    <n v="0"/>
    <n v="1"/>
    <n v="0"/>
    <n v="63.3"/>
    <x v="1"/>
    <n v="-10635640.91"/>
    <n v="5569737.71"/>
  </r>
  <r>
    <n v="811"/>
    <n v="11"/>
    <s v="สุราษฎร์ธานี"/>
    <s v="11361"/>
    <s v="ท่าชนะ,รพช."/>
    <s v="รพช."/>
    <n v="30"/>
    <s v="รพช.F2 P30,000-60,000"/>
    <n v="2.35"/>
    <n v="2.29"/>
    <n v="1.61"/>
    <n v="59324292.960000001"/>
    <n v="1416708.71"/>
    <n v="0"/>
    <n v="0"/>
    <n v="0"/>
    <s v=""/>
    <x v="0"/>
    <n v="5183288.37"/>
    <n v="26272169.640000001"/>
  </r>
  <r>
    <n v="812"/>
    <n v="11"/>
    <s v="สุราษฎร์ธานี"/>
    <s v="11362"/>
    <s v="คีรีรัฐนิคม,รพช."/>
    <s v="รพช."/>
    <n v="40"/>
    <s v="รพช.F2 P30,000-60,000"/>
    <n v="1.8"/>
    <n v="1.57"/>
    <n v="0.24"/>
    <n v="16257575.800000001"/>
    <n v="-4702587.57"/>
    <n v="1"/>
    <n v="1"/>
    <n v="0"/>
    <n v="31.1"/>
    <x v="4"/>
    <n v="1478535.05"/>
    <n v="-15664669.51"/>
  </r>
  <r>
    <n v="813"/>
    <n v="11"/>
    <s v="สุราษฎร์ธานี"/>
    <s v="11363"/>
    <s v="บ้านตาขุน,รพช."/>
    <s v="รพช."/>
    <n v="30"/>
    <s v="รพช.F2 P&lt;=30,000"/>
    <n v="1.35"/>
    <n v="1.2"/>
    <n v="0.49"/>
    <n v="4712743.5599999996"/>
    <n v="-10196779.58"/>
    <n v="2"/>
    <n v="1"/>
    <n v="1"/>
    <n v="4.0999999999999996"/>
    <x v="7"/>
    <n v="-2214064.98"/>
    <n v="-7372256.5999999996"/>
  </r>
  <r>
    <n v="814"/>
    <n v="11"/>
    <s v="สุราษฎร์ธานี"/>
    <s v="11364"/>
    <s v="พนม,รพช."/>
    <s v="รพช."/>
    <n v="30"/>
    <s v="รพช.F1 P&lt;=50,000"/>
    <n v="9.68"/>
    <n v="9.43"/>
    <n v="7.92"/>
    <n v="93381912.409999996"/>
    <n v="6926.99"/>
    <n v="0"/>
    <n v="0"/>
    <n v="0"/>
    <s v=""/>
    <x v="0"/>
    <n v="5128423.41"/>
    <n v="74462134.569999993"/>
  </r>
  <r>
    <n v="815"/>
    <n v="11"/>
    <s v="สุราษฎร์ธานี"/>
    <s v="11365"/>
    <s v="ท่าฉาง,รพช."/>
    <s v="รพช."/>
    <n v="30"/>
    <s v="รพช.F2 P&lt;=30,000"/>
    <n v="2.5"/>
    <n v="2.0699999999999998"/>
    <n v="0.8"/>
    <n v="38140249.390000001"/>
    <n v="-6701710.7000000002"/>
    <n v="0"/>
    <n v="1"/>
    <n v="0"/>
    <n v="51.2"/>
    <x v="1"/>
    <n v="-5508513.2999999998"/>
    <n v="-5244817.71"/>
  </r>
  <r>
    <n v="816"/>
    <n v="11"/>
    <s v="สุราษฎร์ธานี"/>
    <s v="11366"/>
    <s v="บ้านนาสาร,รพช."/>
    <s v="รพช."/>
    <n v="60"/>
    <s v="รพช.M2 B&lt;=100"/>
    <n v="6.63"/>
    <n v="6.46"/>
    <n v="4.25"/>
    <n v="172733270.75"/>
    <n v="16171325.029999999"/>
    <n v="0"/>
    <n v="0"/>
    <n v="0"/>
    <s v=""/>
    <x v="0"/>
    <n v="23370682.07"/>
    <n v="99372209.659999996"/>
  </r>
  <r>
    <n v="817"/>
    <n v="11"/>
    <s v="สุราษฎร์ธานี"/>
    <s v="11367"/>
    <s v="บ้านนาเดิม,รพช."/>
    <s v="รพช."/>
    <n v="30"/>
    <s v="รพช.F2 P&lt;=30,000"/>
    <n v="3.38"/>
    <n v="3.21"/>
    <n v="2.1"/>
    <n v="25059210.379999999"/>
    <n v="8058667.3899999997"/>
    <n v="0"/>
    <n v="0"/>
    <n v="0"/>
    <s v=""/>
    <x v="0"/>
    <n v="7873458.6900000004"/>
    <n v="11159229.539999999"/>
  </r>
  <r>
    <n v="818"/>
    <n v="11"/>
    <s v="สุราษฎร์ธานี"/>
    <s v="11368"/>
    <s v="เคียนซา,รพช."/>
    <s v="รพช."/>
    <n v="32"/>
    <s v="รพช.F2 P30,000-60,000"/>
    <n v="1.78"/>
    <n v="1.56"/>
    <n v="0.84"/>
    <n v="13990985.310000001"/>
    <n v="-24174092.530000001"/>
    <n v="0"/>
    <n v="1"/>
    <n v="1"/>
    <n v="5.2"/>
    <x v="4"/>
    <n v="-17893383.030000001"/>
    <n v="-3614637.2"/>
  </r>
  <r>
    <n v="819"/>
    <n v="11"/>
    <s v="สุราษฎร์ธานี"/>
    <s v="11369"/>
    <s v="พระแสง,รพช."/>
    <s v="รพช."/>
    <n v="60"/>
    <s v="รพช.F1 P50,000-100,000"/>
    <n v="4.3600000000000003"/>
    <n v="3.95"/>
    <n v="2.88"/>
    <n v="51985339.840000004"/>
    <n v="-33111526.050000001"/>
    <n v="0"/>
    <n v="1"/>
    <n v="0"/>
    <n v="14.1"/>
    <x v="1"/>
    <n v="-28199796.879999999"/>
    <n v="29089384.699999999"/>
  </r>
  <r>
    <n v="820"/>
    <n v="11"/>
    <s v="สุราษฎร์ธานี"/>
    <s v="11370"/>
    <s v="พุนพิน,รพช."/>
    <s v="รพช."/>
    <n v="60"/>
    <s v="รพช.F1 P&lt;=50,000"/>
    <n v="9.98"/>
    <n v="9.73"/>
    <n v="7.69"/>
    <n v="134010892.31999999"/>
    <n v="-15061926.82"/>
    <n v="0"/>
    <n v="1"/>
    <n v="0"/>
    <n v="80"/>
    <x v="1"/>
    <n v="-5653361.4000000004"/>
    <n v="99151375.019999996"/>
  </r>
  <r>
    <n v="821"/>
    <n v="11"/>
    <s v="สุราษฎร์ธานี"/>
    <s v="11371"/>
    <s v="ชัยบุรี,รพช."/>
    <s v="รพช."/>
    <n v="30"/>
    <s v="รพช.F2 P&lt;=30,000"/>
    <n v="1.7"/>
    <n v="1.58"/>
    <n v="1.29"/>
    <n v="15273050.189999999"/>
    <n v="-17005368.289999999"/>
    <n v="0"/>
    <n v="1"/>
    <n v="0"/>
    <n v="8"/>
    <x v="1"/>
    <n v="-12816034.52"/>
    <n v="6333124.75"/>
  </r>
  <r>
    <n v="822"/>
    <n v="11"/>
    <s v="สุราษฎร์ธานี"/>
    <s v="11459"/>
    <s v="สมเด็จพระยุพราชเวียงสระ,รพช."/>
    <s v="รพช."/>
    <n v="90"/>
    <s v="รพช.M2 B&lt;=100"/>
    <n v="1.21"/>
    <n v="1.07"/>
    <n v="0.42"/>
    <n v="17015845.309999999"/>
    <n v="-27109317.629999999"/>
    <n v="2"/>
    <n v="1"/>
    <n v="1"/>
    <n v="5.6"/>
    <x v="7"/>
    <n v="-15151292.91"/>
    <n v="-46363253.329999998"/>
  </r>
  <r>
    <n v="823"/>
    <n v="11"/>
    <s v="สุราษฎร์ธานี"/>
    <s v="11654"/>
    <s v="วิภาวดี,รพช."/>
    <s v="รพช."/>
    <n v="30"/>
    <s v="รพช.F2 P&lt;=30,000"/>
    <n v="4.0599999999999996"/>
    <n v="3.69"/>
    <n v="1.27"/>
    <n v="16550053.699999999"/>
    <n v="-3303789.59"/>
    <n v="0"/>
    <n v="1"/>
    <n v="0"/>
    <n v="45"/>
    <x v="1"/>
    <n v="-3766421.41"/>
    <n v="1349628.76"/>
  </r>
  <r>
    <n v="824"/>
    <n v="11"/>
    <s v="สุราษฎร์ธานี"/>
    <s v="14138"/>
    <s v="ท่าโรงช้าง,รพช."/>
    <s v="รพช."/>
    <n v="90"/>
    <s v="รพช.M2 B&lt;=100"/>
    <n v="2.46"/>
    <n v="2.31"/>
    <n v="0.78"/>
    <n v="81231664.969999999"/>
    <n v="5001769.34"/>
    <n v="1"/>
    <n v="0"/>
    <n v="0"/>
    <s v=""/>
    <x v="1"/>
    <n v="22674705.16"/>
    <n v="-12907094.460000001"/>
  </r>
  <r>
    <n v="825"/>
    <n v="12"/>
    <s v="ตรัง"/>
    <s v="10683"/>
    <s v="ตรัง,รพศ."/>
    <s v="รพศ."/>
    <n v="559"/>
    <s v="รพศ.A B&lt;=700"/>
    <n v="5.44"/>
    <n v="5.03"/>
    <n v="2.2799999999999998"/>
    <n v="967564770.14999998"/>
    <n v="284269964.79000002"/>
    <n v="0"/>
    <n v="0"/>
    <n v="0"/>
    <s v=""/>
    <x v="0"/>
    <n v="294856993.60000002"/>
    <n v="278058889"/>
  </r>
  <r>
    <n v="826"/>
    <n v="12"/>
    <s v="ตรัง"/>
    <s v="11407"/>
    <s v="กันตัง,รพช."/>
    <s v="รพช."/>
    <n v="95"/>
    <s v="รพช.F1 P50,000-100,000"/>
    <n v="5.6"/>
    <n v="5.0999999999999996"/>
    <n v="2.97"/>
    <n v="105722060.69"/>
    <n v="-385615.51"/>
    <n v="0"/>
    <n v="1"/>
    <n v="0"/>
    <n v="2467.4"/>
    <x v="1"/>
    <n v="4239037.01"/>
    <n v="45268775.770000003"/>
  </r>
  <r>
    <n v="827"/>
    <n v="12"/>
    <s v="ตรัง"/>
    <s v="11408"/>
    <s v="ย่านตาขาว,รพช."/>
    <s v="รพช."/>
    <n v="94"/>
    <s v="รพช.F1 P&lt;=50,000"/>
    <n v="3.94"/>
    <n v="3.7"/>
    <n v="2.38"/>
    <n v="108026102.06999999"/>
    <n v="12786762.02"/>
    <n v="0"/>
    <n v="0"/>
    <n v="0"/>
    <s v=""/>
    <x v="0"/>
    <n v="14206405.800000001"/>
    <n v="50786128.25"/>
  </r>
  <r>
    <n v="828"/>
    <n v="12"/>
    <s v="ตรัง"/>
    <s v="11409"/>
    <s v="ปะเหลียน,รพช."/>
    <s v="รพช."/>
    <n v="40"/>
    <s v="รพช.F2 P30,000-60,000"/>
    <n v="1.73"/>
    <n v="1.5"/>
    <n v="0.32"/>
    <n v="22927609.25"/>
    <n v="21056180.57"/>
    <n v="1"/>
    <n v="0"/>
    <n v="0"/>
    <s v=""/>
    <x v="1"/>
    <n v="21243641.539999999"/>
    <n v="-21507312.07"/>
  </r>
  <r>
    <n v="829"/>
    <n v="12"/>
    <s v="ตรัง"/>
    <s v="11410"/>
    <s v="สิเกา,รพช."/>
    <s v="รพช."/>
    <n v="48"/>
    <s v="รพช.F2 P30,000-60,000"/>
    <n v="3.7"/>
    <n v="3.42"/>
    <n v="1.32"/>
    <n v="44104311.859999999"/>
    <n v="6756078.25"/>
    <n v="0"/>
    <n v="0"/>
    <n v="0"/>
    <s v=""/>
    <x v="0"/>
    <n v="9005325.6999999993"/>
    <n v="5185094.25"/>
  </r>
  <r>
    <n v="830"/>
    <n v="12"/>
    <s v="ตรัง"/>
    <s v="11411"/>
    <s v="ห้วยยอด,รพช."/>
    <s v="รพช."/>
    <n v="100"/>
    <s v="รพช.M2 B&lt;=100"/>
    <n v="1.92"/>
    <n v="1.78"/>
    <n v="0.69"/>
    <n v="77124001.269999996"/>
    <n v="58253840.530000001"/>
    <n v="1"/>
    <n v="0"/>
    <n v="0"/>
    <s v=""/>
    <x v="1"/>
    <n v="42048612.960000001"/>
    <n v="-25567745.449999999"/>
  </r>
  <r>
    <n v="831"/>
    <n v="12"/>
    <s v="ตรัง"/>
    <s v="11412"/>
    <s v="วังวิเศษ,รพช."/>
    <s v="รพช."/>
    <n v="34"/>
    <s v="รพช.F2 P30,000-60,000"/>
    <n v="2.4300000000000002"/>
    <n v="2.25"/>
    <n v="1.02"/>
    <n v="31733309.800000001"/>
    <n v="12995620.73"/>
    <n v="0"/>
    <n v="0"/>
    <n v="0"/>
    <s v=""/>
    <x v="0"/>
    <n v="16575839.949999999"/>
    <n v="355095.22"/>
  </r>
  <r>
    <n v="832"/>
    <n v="12"/>
    <s v="ตรัง"/>
    <s v="11413"/>
    <s v="นาโยง,รพช."/>
    <s v="รพช."/>
    <n v="60"/>
    <s v="รพช.F2 P30,000-60,000"/>
    <n v="1.72"/>
    <n v="1.55"/>
    <n v="0.27"/>
    <n v="25375051.699999999"/>
    <n v="17968385.16"/>
    <n v="1"/>
    <n v="0"/>
    <n v="0"/>
    <s v=""/>
    <x v="1"/>
    <n v="20524736.050000001"/>
    <n v="-25638905.399999999"/>
  </r>
  <r>
    <n v="833"/>
    <n v="12"/>
    <s v="ตรัง"/>
    <s v="14139"/>
    <s v="รัษฎา,รพช."/>
    <s v="รพช."/>
    <n v="49"/>
    <s v="รพช.F2 P&lt;=30,000"/>
    <n v="1.3"/>
    <n v="1.1399999999999999"/>
    <n v="0.25"/>
    <n v="7475243.3799999999"/>
    <n v="2572419.5"/>
    <n v="2"/>
    <n v="0"/>
    <n v="0"/>
    <s v=""/>
    <x v="4"/>
    <n v="5027152.9400000004"/>
    <n v="-18520834.420000002"/>
  </r>
  <r>
    <n v="834"/>
    <n v="12"/>
    <s v="ตรัง"/>
    <s v="28817"/>
    <s v="หาดสำราญเฉลิมพระเกียรติ ๘๐ พรรษา,รพช."/>
    <s v="รพช."/>
    <n v="37"/>
    <s v="รพช.F2 P&lt;=30,000"/>
    <n v="1.25"/>
    <n v="1.1599999999999999"/>
    <n v="0.53"/>
    <n v="4355916.59"/>
    <n v="-4028053.44"/>
    <n v="2"/>
    <n v="1"/>
    <n v="0"/>
    <n v="9.6999999999999993"/>
    <x v="2"/>
    <n v="-278061.55"/>
    <n v="-8039324.9000000004"/>
  </r>
  <r>
    <n v="835"/>
    <n v="12"/>
    <s v="นราธิวาส"/>
    <s v="10750"/>
    <s v="นราธิวาสราชนครินทร์,รพท."/>
    <s v="รพท."/>
    <n v="413"/>
    <s v="รพท.S B&gt;400"/>
    <n v="4.53"/>
    <n v="4.28"/>
    <n v="3.11"/>
    <n v="476548673.99000001"/>
    <n v="17094747.050000001"/>
    <n v="0"/>
    <n v="0"/>
    <n v="0"/>
    <s v=""/>
    <x v="0"/>
    <n v="60539801.579999998"/>
    <n v="282694889.61000001"/>
  </r>
  <r>
    <n v="836"/>
    <n v="12"/>
    <s v="นราธิวาส"/>
    <s v="10751"/>
    <s v="สุไหงโก-ลก,รพท."/>
    <s v="รพท."/>
    <n v="212"/>
    <s v="รพท.M1 B&gt;200"/>
    <n v="8.3699999999999992"/>
    <n v="6.65"/>
    <n v="3.92"/>
    <n v="304433778.22000003"/>
    <n v="71575321.079999998"/>
    <n v="0"/>
    <n v="0"/>
    <n v="0"/>
    <s v=""/>
    <x v="0"/>
    <n v="49048107.289999999"/>
    <n v="133911186.20999999"/>
  </r>
  <r>
    <n v="837"/>
    <n v="12"/>
    <s v="นราธิวาส"/>
    <s v="11435"/>
    <s v="ตากใบ,รพช."/>
    <s v="รพช."/>
    <n v="100"/>
    <s v="รพช.F1 P50,000-100,000"/>
    <n v="2.08"/>
    <n v="1.86"/>
    <n v="0.8"/>
    <n v="30318909.710000001"/>
    <n v="-23358540.600000001"/>
    <n v="0"/>
    <n v="1"/>
    <n v="0"/>
    <n v="11.6"/>
    <x v="1"/>
    <n v="-12644896.630000001"/>
    <n v="-5475411.2400000002"/>
  </r>
  <r>
    <n v="838"/>
    <n v="12"/>
    <s v="นราธิวาส"/>
    <s v="11436"/>
    <s v="บาเจาะ,รพช."/>
    <s v="รพช."/>
    <n v="68"/>
    <s v="รพช.F2 P30,000-60,000"/>
    <n v="2.36"/>
    <n v="2.12"/>
    <n v="1.31"/>
    <n v="29312407.170000002"/>
    <n v="-5070564.42"/>
    <n v="0"/>
    <n v="1"/>
    <n v="0"/>
    <n v="52"/>
    <x v="1"/>
    <n v="973758.03"/>
    <n v="6747462.1900000004"/>
  </r>
  <r>
    <n v="839"/>
    <n v="12"/>
    <s v="นราธิวาส"/>
    <s v="11437"/>
    <s v="ระแงะ,รพช."/>
    <s v="รพช."/>
    <n v="134"/>
    <s v="รพช.F1 P50,000-100,000"/>
    <n v="4.96"/>
    <n v="4.75"/>
    <n v="3.38"/>
    <n v="152660779.13"/>
    <n v="771252.95"/>
    <n v="0"/>
    <n v="0"/>
    <n v="0"/>
    <s v=""/>
    <x v="0"/>
    <n v="13513113.460000001"/>
    <n v="91264987.400000006"/>
  </r>
  <r>
    <n v="840"/>
    <n v="12"/>
    <s v="นราธิวาส"/>
    <s v="11438"/>
    <s v="รือเสาะ,รพช."/>
    <s v="รพช."/>
    <n v="82"/>
    <s v="รพช.F1 P50,000-100,000"/>
    <n v="2.81"/>
    <n v="2.46"/>
    <n v="1.54"/>
    <n v="44220351.939999998"/>
    <n v="8033802.04"/>
    <n v="0"/>
    <n v="0"/>
    <n v="0"/>
    <s v=""/>
    <x v="0"/>
    <n v="10771645.51"/>
    <n v="13210868.949999999"/>
  </r>
  <r>
    <n v="841"/>
    <n v="12"/>
    <s v="นราธิวาส"/>
    <s v="11439"/>
    <s v="ศรีสาคร,รพช."/>
    <s v="รพช."/>
    <n v="54"/>
    <s v="รพช.F2 P30,000-60,000"/>
    <n v="1.0900000000000001"/>
    <n v="0.94"/>
    <n v="0.51"/>
    <n v="2380119.42"/>
    <n v="-8001341.0999999996"/>
    <n v="3"/>
    <n v="1"/>
    <n v="2"/>
    <n v="2.6"/>
    <x v="5"/>
    <n v="-2333676.2200000002"/>
    <n v="-13151798.890000001"/>
  </r>
  <r>
    <n v="842"/>
    <n v="12"/>
    <s v="นราธิวาส"/>
    <s v="11440"/>
    <s v="แว้ง,รพช."/>
    <s v="รพช."/>
    <n v="60"/>
    <s v="รพช.F2 P30,000-60,000"/>
    <n v="1.46"/>
    <n v="1.3"/>
    <n v="0.59"/>
    <n v="10569511.15"/>
    <n v="4886469"/>
    <n v="2"/>
    <n v="0"/>
    <n v="0"/>
    <s v=""/>
    <x v="4"/>
    <n v="6772724.5700000003"/>
    <n v="-9451137.1899999995"/>
  </r>
  <r>
    <n v="843"/>
    <n v="12"/>
    <s v="นราธิวาส"/>
    <s v="11441"/>
    <s v="สุคิริน,รพช."/>
    <s v="รพช."/>
    <n v="35"/>
    <s v="รพช.F2 P&lt;=30,000"/>
    <n v="4.8499999999999996"/>
    <n v="4.5599999999999996"/>
    <n v="3.56"/>
    <n v="48375356.140000001"/>
    <n v="-7579871.8099999996"/>
    <n v="0"/>
    <n v="1"/>
    <n v="0"/>
    <n v="57.4"/>
    <x v="1"/>
    <n v="-4518775.91"/>
    <n v="32085475.300000001"/>
  </r>
  <r>
    <n v="844"/>
    <n v="12"/>
    <s v="นราธิวาส"/>
    <s v="11442"/>
    <s v="สุไหงปาดี,รพช."/>
    <s v="รพช."/>
    <n v="41"/>
    <s v="รพช.F2 P30,000-60,000"/>
    <n v="4.51"/>
    <n v="4.28"/>
    <n v="3.52"/>
    <n v="49637387.359999999"/>
    <n v="437928.02"/>
    <n v="0"/>
    <n v="0"/>
    <n v="0"/>
    <s v=""/>
    <x v="0"/>
    <n v="1235202.48"/>
    <n v="35604321.350000001"/>
  </r>
  <r>
    <n v="845"/>
    <n v="12"/>
    <s v="นราธิวาส"/>
    <s v="13818"/>
    <s v="จะแนะ,รพช."/>
    <s v="รพช."/>
    <n v="60"/>
    <s v="รพช.F2 P30,000-60,000"/>
    <n v="0.94"/>
    <n v="0.76"/>
    <n v="0.25"/>
    <n v="-1732040.47"/>
    <n v="-1648309.74"/>
    <n v="3"/>
    <n v="2"/>
    <n v="2"/>
    <s v=""/>
    <x v="3"/>
    <n v="-744416.88"/>
    <n v="-22864455.190000001"/>
  </r>
  <r>
    <n v="846"/>
    <n v="12"/>
    <s v="นราธิวาส"/>
    <s v="15010"/>
    <s v="เจาะไอร้อง,รพช."/>
    <s v="รพช."/>
    <n v="30"/>
    <s v="รพช.F2 P30,000-60,000"/>
    <n v="2.41"/>
    <n v="2.0699999999999998"/>
    <n v="1.05"/>
    <n v="20490119.399999999"/>
    <n v="-5918542.3600000003"/>
    <n v="0"/>
    <n v="1"/>
    <n v="0"/>
    <n v="31.1"/>
    <x v="1"/>
    <n v="-1397161.94"/>
    <n v="787585.11"/>
  </r>
  <r>
    <n v="847"/>
    <n v="12"/>
    <s v="นราธิวาส"/>
    <s v="23771"/>
    <s v="ยี่งอเฉลิมพระเกียรติ ๘๐ พรรษา,รพช."/>
    <s v="รพช."/>
    <n v="60"/>
    <s v="รพช.F2 P30,000-60,000"/>
    <n v="3.05"/>
    <n v="2.89"/>
    <n v="2.2200000000000002"/>
    <n v="43484293.700000003"/>
    <n v="-17781034.48"/>
    <n v="0"/>
    <n v="1"/>
    <n v="0"/>
    <n v="22"/>
    <x v="1"/>
    <n v="-7543769.5099999998"/>
    <n v="25867769.82"/>
  </r>
  <r>
    <n v="848"/>
    <n v="12"/>
    <s v="ปัตตานี"/>
    <s v="10748"/>
    <s v="ปัตตานี,รพท."/>
    <s v="รพท."/>
    <n v="504"/>
    <s v="รพท.S B&gt;400"/>
    <n v="4.17"/>
    <n v="3.81"/>
    <n v="2.98"/>
    <n v="731850347.11000001"/>
    <n v="-64715799.600000001"/>
    <n v="0"/>
    <n v="1"/>
    <n v="0"/>
    <n v="101.7"/>
    <x v="1"/>
    <n v="7652351.2400000002"/>
    <n v="458169394.24000001"/>
  </r>
  <r>
    <n v="849"/>
    <n v="12"/>
    <s v="ปัตตานี"/>
    <s v="11423"/>
    <s v="โคกโพธิ์,รพช."/>
    <s v="รพช."/>
    <n v="104"/>
    <s v="รพช.F1 P50,000-100,000"/>
    <n v="3.15"/>
    <n v="3.02"/>
    <n v="2.3199999999999998"/>
    <n v="63180669.439999998"/>
    <n v="-6968610.2199999997"/>
    <n v="0"/>
    <n v="1"/>
    <n v="0"/>
    <n v="81.5"/>
    <x v="1"/>
    <n v="-4810826.4400000004"/>
    <n v="38943244.75"/>
  </r>
  <r>
    <n v="850"/>
    <n v="12"/>
    <s v="ปัตตานี"/>
    <s v="11424"/>
    <s v="หนองจิก,รพช."/>
    <s v="รพช."/>
    <n v="30"/>
    <s v="รพช.F2 P30,000-60,000"/>
    <n v="6.73"/>
    <n v="6.59"/>
    <n v="6.33"/>
    <n v="124944440.54000001"/>
    <n v="-6727678.8099999996"/>
    <n v="0"/>
    <n v="1"/>
    <n v="0"/>
    <n v="167.1"/>
    <x v="1"/>
    <n v="-5916182.0700000003"/>
    <n v="116140932.67"/>
  </r>
  <r>
    <n v="851"/>
    <n v="12"/>
    <s v="ปัตตานี"/>
    <s v="11425"/>
    <s v="ปะนาเระ,รพช."/>
    <s v="รพช."/>
    <n v="30"/>
    <s v="รพช.F2 P30,000-60,000"/>
    <n v="6.94"/>
    <n v="6.56"/>
    <n v="5.71"/>
    <n v="42775846.020000003"/>
    <n v="-5829261.0300000003"/>
    <n v="0"/>
    <n v="1"/>
    <n v="0"/>
    <n v="66"/>
    <x v="1"/>
    <n v="-4834461.13"/>
    <n v="33876659.759999998"/>
  </r>
  <r>
    <n v="852"/>
    <n v="12"/>
    <s v="ปัตตานี"/>
    <s v="11426"/>
    <s v="มายอ,รพช."/>
    <s v="รพช."/>
    <n v="42"/>
    <s v="รพช.F2 P30,000-60,000"/>
    <n v="4.43"/>
    <n v="4.1900000000000004"/>
    <n v="2.27"/>
    <n v="61364670.289999999"/>
    <n v="17974178.190000001"/>
    <n v="0"/>
    <n v="0"/>
    <n v="0"/>
    <s v=""/>
    <x v="0"/>
    <n v="21803400.079999998"/>
    <n v="22782194"/>
  </r>
  <r>
    <n v="853"/>
    <n v="12"/>
    <s v="ปัตตานี"/>
    <s v="11427"/>
    <s v="ทุ่งยางแดง,รพช."/>
    <s v="รพช."/>
    <n v="36"/>
    <s v="รพช.F2 P&lt;=30,000"/>
    <n v="2.5"/>
    <n v="2.37"/>
    <n v="1.91"/>
    <n v="26335992.039999999"/>
    <n v="-3811499.56"/>
    <n v="0"/>
    <n v="1"/>
    <n v="0"/>
    <n v="62.1"/>
    <x v="1"/>
    <n v="-289906.63"/>
    <n v="15962422.09"/>
  </r>
  <r>
    <n v="854"/>
    <n v="12"/>
    <s v="ปัตตานี"/>
    <s v="11428"/>
    <s v="ไม้แก่น,รพช."/>
    <s v="รพช."/>
    <n v="34"/>
    <s v="รพช.F2 P&lt;=30,000"/>
    <n v="4.58"/>
    <n v="4.38"/>
    <n v="3.85"/>
    <n v="44411592.159999996"/>
    <n v="-333848.88"/>
    <n v="0"/>
    <n v="1"/>
    <n v="0"/>
    <n v="1197.2"/>
    <x v="1"/>
    <n v="2107981.12"/>
    <n v="35264891.840000004"/>
  </r>
  <r>
    <n v="855"/>
    <n v="12"/>
    <s v="ปัตตานี"/>
    <s v="11429"/>
    <s v="ยะหริ่ง,รพช."/>
    <s v="รพช."/>
    <n v="69"/>
    <s v="รพช.F2 P30,000-60,000"/>
    <n v="8.11"/>
    <n v="7.73"/>
    <n v="7.2"/>
    <n v="118176027.2"/>
    <n v="-4262092.1900000004"/>
    <n v="0"/>
    <n v="1"/>
    <n v="0"/>
    <n v="249.5"/>
    <x v="1"/>
    <n v="3558422.9"/>
    <n v="102956102.23"/>
  </r>
  <r>
    <n v="856"/>
    <n v="12"/>
    <s v="ปัตตานี"/>
    <s v="11430"/>
    <s v="ยะรัง,รพช."/>
    <s v="รพช."/>
    <n v="64"/>
    <s v="รพช.F2 P30,000-60,000"/>
    <n v="3.1"/>
    <n v="2.88"/>
    <n v="2.4500000000000002"/>
    <n v="49749822.579999998"/>
    <n v="-9069920.9000000004"/>
    <n v="0"/>
    <n v="1"/>
    <n v="0"/>
    <n v="49.3"/>
    <x v="1"/>
    <n v="-2553792.64"/>
    <n v="34380654.75"/>
  </r>
  <r>
    <n v="857"/>
    <n v="12"/>
    <s v="ปัตตานี"/>
    <s v="11431"/>
    <s v="แม่ลาน,รพช."/>
    <s v="รพช."/>
    <n v="34"/>
    <s v="รพช.F2 P&lt;=30,000"/>
    <n v="3.47"/>
    <n v="3.17"/>
    <n v="2.62"/>
    <n v="20121148.649999999"/>
    <n v="-4854040.0199999996"/>
    <n v="0"/>
    <n v="1"/>
    <n v="0"/>
    <n v="37.299999999999997"/>
    <x v="1"/>
    <n v="-698700.61"/>
    <n v="13202122.310000001"/>
  </r>
  <r>
    <n v="858"/>
    <n v="12"/>
    <s v="ปัตตานี"/>
    <s v="11460"/>
    <s v="สมเด็จพระยุพราชสายบุรี,รพช."/>
    <s v="รพช."/>
    <n v="135"/>
    <s v="รพช.M2 B&gt;100"/>
    <n v="5.14"/>
    <n v="4.97"/>
    <n v="4.3099999999999996"/>
    <n v="163132408.13999999"/>
    <n v="-14304345.060000001"/>
    <n v="0"/>
    <n v="1"/>
    <n v="0"/>
    <n v="102.6"/>
    <x v="1"/>
    <n v="-2097016.26"/>
    <n v="129088524.81999999"/>
  </r>
  <r>
    <n v="859"/>
    <n v="12"/>
    <s v="ปัตตานี"/>
    <s v="11464"/>
    <s v="กะพ้อ,รพช."/>
    <s v="รพช."/>
    <n v="37"/>
    <s v="รพช.F2 P&lt;=30,000"/>
    <n v="9.0299999999999994"/>
    <n v="8.75"/>
    <n v="8.14"/>
    <n v="49524618.789999999"/>
    <n v="-11523066.26"/>
    <n v="0"/>
    <n v="1"/>
    <n v="0"/>
    <n v="38.6"/>
    <x v="1"/>
    <n v="-5995999.5"/>
    <n v="44002971.859999999"/>
  </r>
  <r>
    <n v="860"/>
    <n v="12"/>
    <s v="พัทลุง"/>
    <s v="10747"/>
    <s v="พัทลุง,รพท."/>
    <s v="รพท."/>
    <n v="567"/>
    <s v="รพท.S B&gt;400"/>
    <n v="10.97"/>
    <n v="10.07"/>
    <n v="5.73"/>
    <n v="1144048045.8499999"/>
    <n v="323889485.13999999"/>
    <n v="0"/>
    <n v="0"/>
    <n v="0"/>
    <s v=""/>
    <x v="0"/>
    <n v="382771795.25"/>
    <n v="542518309.66999996"/>
  </r>
  <r>
    <n v="861"/>
    <n v="12"/>
    <s v="พัทลุง"/>
    <s v="11414"/>
    <s v="กงหรา,รพช."/>
    <s v="รพช."/>
    <n v="35"/>
    <s v="รพช.F2 P&lt;=30,000"/>
    <n v="24.11"/>
    <n v="23.89"/>
    <n v="21.93"/>
    <n v="166411009.49000001"/>
    <n v="-1363135.31"/>
    <n v="0"/>
    <n v="1"/>
    <n v="0"/>
    <n v="1098.7"/>
    <x v="1"/>
    <n v="4901592.4400000004"/>
    <n v="150695066.84"/>
  </r>
  <r>
    <n v="862"/>
    <n v="12"/>
    <s v="พัทลุง"/>
    <s v="11415"/>
    <s v="เขาชัยสน,รพช."/>
    <s v="รพช."/>
    <n v="30"/>
    <s v="รพช.F2 P30,000-60,000"/>
    <n v="8.81"/>
    <n v="8.48"/>
    <n v="5.54"/>
    <n v="68804146.510000005"/>
    <n v="1934345.72"/>
    <n v="0"/>
    <n v="0"/>
    <n v="0"/>
    <s v=""/>
    <x v="0"/>
    <n v="5837250.1399999997"/>
    <n v="39954987"/>
  </r>
  <r>
    <n v="863"/>
    <n v="12"/>
    <s v="พัทลุง"/>
    <s v="11416"/>
    <s v="ตะโหมด,รพช."/>
    <s v="รพช."/>
    <n v="31"/>
    <s v="รพช.F1 P&lt;=50,000"/>
    <n v="7.25"/>
    <n v="6.92"/>
    <n v="5.29"/>
    <n v="93034134.930000007"/>
    <n v="1976236.91"/>
    <n v="0"/>
    <n v="0"/>
    <n v="0"/>
    <s v=""/>
    <x v="0"/>
    <n v="5107000.8"/>
    <n v="63763234.700000003"/>
  </r>
  <r>
    <n v="864"/>
    <n v="12"/>
    <s v="พัทลุง"/>
    <s v="11417"/>
    <s v="ควนขนุน,รพช."/>
    <s v="รพช."/>
    <n v="90"/>
    <s v="รพช.M2 B&lt;=100"/>
    <n v="4.68"/>
    <n v="4.34"/>
    <n v="2.04"/>
    <n v="168113978.83000001"/>
    <n v="5624119.6699999999"/>
    <n v="0"/>
    <n v="0"/>
    <n v="0"/>
    <s v=""/>
    <x v="0"/>
    <n v="19683923.300000001"/>
    <n v="47671843.289999999"/>
  </r>
  <r>
    <n v="865"/>
    <n v="12"/>
    <s v="พัทลุง"/>
    <s v="11418"/>
    <s v="ปากพะยูน,รพช."/>
    <s v="รพช."/>
    <n v="30"/>
    <s v="รพช.F2 P30,000-60,000"/>
    <n v="7.51"/>
    <n v="7.32"/>
    <n v="5.34"/>
    <n v="79011516.620000005"/>
    <n v="376043.62"/>
    <n v="0"/>
    <n v="0"/>
    <n v="0"/>
    <s v=""/>
    <x v="0"/>
    <n v="2699185.75"/>
    <n v="52650048.780000001"/>
  </r>
  <r>
    <n v="866"/>
    <n v="12"/>
    <s v="พัทลุง"/>
    <s v="11419"/>
    <s v="ศรีบรรพต,รพช."/>
    <s v="รพช."/>
    <n v="30"/>
    <s v="รพช.F2 P&lt;=30,000"/>
    <n v="5.0199999999999996"/>
    <n v="4.9000000000000004"/>
    <n v="3.85"/>
    <n v="47563916.43"/>
    <n v="165798.28"/>
    <n v="0"/>
    <n v="0"/>
    <n v="0"/>
    <s v=""/>
    <x v="0"/>
    <n v="704458.41"/>
    <n v="33781641.359999999"/>
  </r>
  <r>
    <n v="867"/>
    <n v="12"/>
    <s v="พัทลุง"/>
    <s v="11420"/>
    <s v="ป่าบอน,รพช."/>
    <s v="รพช."/>
    <n v="30"/>
    <s v="รพช.F2 P30,000-60,000"/>
    <n v="7.2"/>
    <n v="6.93"/>
    <n v="5.0599999999999996"/>
    <n v="58794580.670000002"/>
    <n v="1848649.45"/>
    <n v="0"/>
    <n v="0"/>
    <n v="0"/>
    <s v=""/>
    <x v="0"/>
    <n v="4686058.12"/>
    <n v="38443852.149999999"/>
  </r>
  <r>
    <n v="868"/>
    <n v="12"/>
    <s v="พัทลุง"/>
    <s v="11421"/>
    <s v="บางแก้ว,รพช."/>
    <s v="รพช."/>
    <n v="30"/>
    <s v="รพช.F2 P&lt;=30,000"/>
    <n v="9.8000000000000007"/>
    <n v="9.61"/>
    <n v="7.04"/>
    <n v="47439710.259999998"/>
    <n v="1752464"/>
    <n v="0"/>
    <n v="0"/>
    <n v="0"/>
    <s v=""/>
    <x v="0"/>
    <n v="3571414.84"/>
    <n v="32562407.969999999"/>
  </r>
  <r>
    <n v="869"/>
    <n v="12"/>
    <s v="พัทลุง"/>
    <s v="11422"/>
    <s v="ป่าพะยอม,รพช."/>
    <s v="รพช."/>
    <n v="45"/>
    <s v="รพช.F2 P&lt;=30,000"/>
    <n v="4.84"/>
    <n v="4.57"/>
    <n v="2.61"/>
    <n v="48951335.549999997"/>
    <n v="5084727.5"/>
    <n v="0"/>
    <n v="0"/>
    <n v="0"/>
    <s v=""/>
    <x v="0"/>
    <n v="9831002.1699999999"/>
    <n v="20468193.300000001"/>
  </r>
  <r>
    <n v="870"/>
    <n v="12"/>
    <s v="พัทลุง"/>
    <s v="24673"/>
    <s v="ศรีนครินทร์(ปัญญานันทภิกขุ),รพช."/>
    <s v="รพช."/>
    <n v="30"/>
    <s v="รพช.F3 P15,000-25,000"/>
    <n v="4.46"/>
    <n v="4.26"/>
    <n v="3.15"/>
    <n v="43486699"/>
    <n v="-2653272.4900000002"/>
    <n v="0"/>
    <n v="1"/>
    <n v="0"/>
    <n v="147.5"/>
    <x v="1"/>
    <n v="5109636.01"/>
    <n v="27018781.710000001"/>
  </r>
  <r>
    <n v="871"/>
    <n v="12"/>
    <s v="ยะลา"/>
    <s v="10684"/>
    <s v="ยะลา,รพศ."/>
    <s v="รพศ."/>
    <n v="553"/>
    <s v="รพศ.A B&lt;=700"/>
    <n v="6.17"/>
    <n v="5.87"/>
    <n v="4.21"/>
    <n v="968964998.30999994"/>
    <n v="-76234753.030000001"/>
    <n v="0"/>
    <n v="1"/>
    <n v="0"/>
    <n v="114.3"/>
    <x v="1"/>
    <n v="127697937.42"/>
    <n v="601355324.46000004"/>
  </r>
  <r>
    <n v="872"/>
    <n v="12"/>
    <s v="ยะลา"/>
    <s v="10749"/>
    <s v="เบตง,รพท."/>
    <s v="รพท."/>
    <n v="170"/>
    <s v="รพท.M1 B&gt;200"/>
    <n v="2.64"/>
    <n v="2.4300000000000002"/>
    <n v="1.7"/>
    <n v="63033155.229999997"/>
    <n v="-46283601.07"/>
    <n v="0"/>
    <n v="1"/>
    <n v="0"/>
    <n v="12.2"/>
    <x v="1"/>
    <n v="-23421821.43"/>
    <n v="26775692.129999999"/>
  </r>
  <r>
    <n v="873"/>
    <n v="12"/>
    <s v="ยะลา"/>
    <s v="11432"/>
    <s v="บันนังสตา,รพช."/>
    <s v="รพช."/>
    <n v="60"/>
    <s v="รพช.F2 P30,000-60,000"/>
    <n v="15.94"/>
    <n v="15.56"/>
    <n v="12.94"/>
    <n v="187319441.38"/>
    <n v="-10993681.779999999"/>
    <n v="0"/>
    <n v="1"/>
    <n v="0"/>
    <n v="153.30000000000001"/>
    <x v="1"/>
    <n v="-5230500.66"/>
    <n v="149679612.93000001"/>
  </r>
  <r>
    <n v="874"/>
    <n v="12"/>
    <s v="ยะลา"/>
    <s v="11433"/>
    <s v="ธารโต,รพช."/>
    <s v="รพช."/>
    <n v="36"/>
    <s v="รพช.F2 P&lt;=30,000"/>
    <n v="3"/>
    <n v="2.74"/>
    <n v="2.0499999999999998"/>
    <n v="17775845.469999999"/>
    <n v="-10722263"/>
    <n v="0"/>
    <n v="1"/>
    <n v="0"/>
    <n v="14.9"/>
    <x v="1"/>
    <n v="-5383589.7999999998"/>
    <n v="8854668.6999999993"/>
  </r>
  <r>
    <n v="875"/>
    <n v="12"/>
    <s v="ยะลา"/>
    <s v="11434"/>
    <s v="รามัน,รพช."/>
    <s v="รพช."/>
    <n v="90"/>
    <s v="รพช.F1 P50,000-100,000"/>
    <n v="7.35"/>
    <n v="7.07"/>
    <n v="5.58"/>
    <n v="224983386.56"/>
    <n v="1983369.65"/>
    <n v="0"/>
    <n v="0"/>
    <n v="0"/>
    <s v=""/>
    <x v="0"/>
    <n v="13335767.689999999"/>
    <n v="162345975.69"/>
  </r>
  <r>
    <n v="876"/>
    <n v="12"/>
    <s v="ยะลา"/>
    <s v="11461"/>
    <s v="สมเด็จพระยุพราชยะหา,รพช."/>
    <s v="รพช."/>
    <n v="90"/>
    <s v="รพช.F1 P50,000-100,000"/>
    <n v="5.04"/>
    <n v="4.46"/>
    <n v="3.07"/>
    <n v="77380306"/>
    <n v="-6109450.6799999997"/>
    <n v="0"/>
    <n v="1"/>
    <n v="0"/>
    <n v="113.9"/>
    <x v="1"/>
    <n v="807188.39"/>
    <n v="39660731.240000002"/>
  </r>
  <r>
    <n v="877"/>
    <n v="12"/>
    <s v="ยะลา"/>
    <s v="13806"/>
    <s v="กาบัง,รพช."/>
    <s v="รพช."/>
    <n v="30"/>
    <s v="รพช.F2 P&lt;=30,000"/>
    <n v="1.48"/>
    <n v="1.26"/>
    <n v="0.97"/>
    <n v="4211982.76"/>
    <n v="-8955048.0399999991"/>
    <n v="1"/>
    <n v="1"/>
    <n v="1"/>
    <n v="4.2"/>
    <x v="2"/>
    <n v="-3309730"/>
    <n v="-303972.36"/>
  </r>
  <r>
    <n v="878"/>
    <n v="12"/>
    <s v="ยะลา"/>
    <s v="24689"/>
    <s v="กรงปินัง,รพช."/>
    <s v="รพช."/>
    <n v="30"/>
    <s v="รพช.F2 P&lt;=30,000"/>
    <n v="3.01"/>
    <n v="2.8"/>
    <n v="2.2599999999999998"/>
    <n v="23469019.149999999"/>
    <n v="-22459954.870000001"/>
    <n v="0"/>
    <n v="1"/>
    <n v="0"/>
    <n v="9.4"/>
    <x v="1"/>
    <n v="-16491428.07"/>
    <n v="14668028.34"/>
  </r>
  <r>
    <n v="879"/>
    <n v="12"/>
    <s v="สงขลา"/>
    <s v="10682"/>
    <s v="หาดใหญ่,รพศ."/>
    <s v="รพศ."/>
    <n v="797"/>
    <s v="รพศ.A B&gt;700to1000"/>
    <n v="3.42"/>
    <n v="3.12"/>
    <n v="1.63"/>
    <n v="1330557102.8299999"/>
    <n v="-74097822.840000004"/>
    <n v="0"/>
    <n v="1"/>
    <n v="0"/>
    <n v="161.6"/>
    <x v="1"/>
    <n v="148644014.56999999"/>
    <n v="343164706.48000002"/>
  </r>
  <r>
    <n v="880"/>
    <n v="12"/>
    <s v="สงขลา"/>
    <s v="10745"/>
    <s v="สงขลา,รพท."/>
    <s v="รพท."/>
    <n v="508"/>
    <s v="รพท.S B&gt;400"/>
    <n v="3.08"/>
    <n v="2.73"/>
    <n v="1.59"/>
    <n v="542120483.97000003"/>
    <n v="17795530.59"/>
    <n v="0"/>
    <n v="0"/>
    <n v="0"/>
    <s v=""/>
    <x v="0"/>
    <n v="68833592.019999996"/>
    <n v="154304311.33000001"/>
  </r>
  <r>
    <n v="881"/>
    <n v="12"/>
    <s v="สงขลา"/>
    <s v="11386"/>
    <s v="สทิงพระ,รพช."/>
    <s v="รพช."/>
    <n v="42"/>
    <s v="รพช.F2 P30,000-60,000"/>
    <n v="0.8"/>
    <n v="0.68"/>
    <n v="0.35"/>
    <n v="-7142629.3899999997"/>
    <n v="-5071543.62"/>
    <n v="3"/>
    <n v="2"/>
    <n v="2"/>
    <s v=""/>
    <x v="3"/>
    <n v="-3098432.31"/>
    <n v="-22927434.300000001"/>
  </r>
  <r>
    <n v="882"/>
    <n v="12"/>
    <s v="สงขลา"/>
    <s v="11387"/>
    <s v="จะนะ,รพช."/>
    <s v="รพช."/>
    <n v="64"/>
    <s v="รพช.F1 P50,000-100,000"/>
    <n v="4.68"/>
    <n v="4.46"/>
    <n v="3.99"/>
    <n v="106705030.05"/>
    <n v="-11293473.050000001"/>
    <n v="0"/>
    <n v="1"/>
    <n v="0"/>
    <n v="85"/>
    <x v="1"/>
    <n v="-14329337.140000001"/>
    <n v="86739640.340000004"/>
  </r>
  <r>
    <n v="883"/>
    <n v="12"/>
    <s v="สงขลา"/>
    <s v="11388"/>
    <s v="สมเด็จพระบรมราชินีนาถ ณ อำเภอนาทวี,รพช."/>
    <s v="รพช."/>
    <n v="150"/>
    <s v="รพช.M2 B&gt;100"/>
    <n v="4.17"/>
    <n v="3.87"/>
    <n v="2.4"/>
    <n v="96052272.099999994"/>
    <n v="-43966709.189999998"/>
    <n v="0"/>
    <n v="1"/>
    <n v="0"/>
    <n v="19.600000000000001"/>
    <x v="1"/>
    <n v="-27417212.609999999"/>
    <n v="42419931.259999998"/>
  </r>
  <r>
    <n v="884"/>
    <n v="12"/>
    <s v="สงขลา"/>
    <s v="11390"/>
    <s v="เทพา,รพช."/>
    <s v="รพช."/>
    <n v="60"/>
    <s v="รพช.F1 P50,000-100,000"/>
    <n v="3.2"/>
    <n v="2.9"/>
    <n v="2.38"/>
    <n v="51017239.359999999"/>
    <n v="-47090447.689999998"/>
    <n v="0"/>
    <n v="1"/>
    <n v="0"/>
    <n v="9.6999999999999993"/>
    <x v="1"/>
    <n v="-35122508.770000003"/>
    <n v="31984517.050000001"/>
  </r>
  <r>
    <n v="885"/>
    <n v="12"/>
    <s v="สงขลา"/>
    <s v="11391"/>
    <s v="สะบ้าย้อย,รพช."/>
    <s v="รพช."/>
    <n v="30"/>
    <s v="รพช.F2 P30,000-60,000"/>
    <n v="0.71"/>
    <n v="0.55000000000000004"/>
    <n v="0.39"/>
    <n v="-9518160.0299999993"/>
    <n v="-25331818.039999999"/>
    <n v="3"/>
    <n v="2"/>
    <n v="2"/>
    <s v=""/>
    <x v="3"/>
    <n v="-16681842.01"/>
    <n v="-19845808.93"/>
  </r>
  <r>
    <n v="886"/>
    <n v="12"/>
    <s v="สงขลา"/>
    <s v="11392"/>
    <s v="ระโนด,รพช."/>
    <s v="รพช."/>
    <n v="62"/>
    <s v="รพช.F1 P&lt;=50,000"/>
    <n v="1.3"/>
    <n v="1.0900000000000001"/>
    <n v="0.46"/>
    <n v="9296229.9600000009"/>
    <n v="-15715535.93"/>
    <n v="2"/>
    <n v="1"/>
    <n v="1"/>
    <n v="5.3"/>
    <x v="7"/>
    <n v="-11693071.029999999"/>
    <n v="-16896788.210000001"/>
  </r>
  <r>
    <n v="887"/>
    <n v="12"/>
    <s v="สงขลา"/>
    <s v="11393"/>
    <s v="กระแสสินธุ์,รพช."/>
    <s v="รพช."/>
    <n v="30"/>
    <s v="รพช.F2 P&lt;=30,000"/>
    <n v="0.73"/>
    <n v="0.63"/>
    <n v="0.22"/>
    <n v="-1928687.54"/>
    <n v="-6799563.8700000001"/>
    <n v="3"/>
    <n v="2"/>
    <n v="2"/>
    <s v=""/>
    <x v="3"/>
    <n v="-4737861.51"/>
    <n v="-5482229.2999999998"/>
  </r>
  <r>
    <n v="888"/>
    <n v="12"/>
    <s v="สงขลา"/>
    <s v="11394"/>
    <s v="รัตภูมิ,รพช."/>
    <s v="รพช."/>
    <n v="73"/>
    <s v="รพช.F2 P30,000-60,000"/>
    <n v="1.22"/>
    <n v="1.07"/>
    <n v="0.73"/>
    <n v="7791681.8300000001"/>
    <n v="-23489422.23"/>
    <n v="2"/>
    <n v="1"/>
    <n v="2"/>
    <n v="2.9"/>
    <x v="6"/>
    <n v="-18146503.84"/>
    <n v="-9846901.0700000003"/>
  </r>
  <r>
    <n v="889"/>
    <n v="12"/>
    <s v="สงขลา"/>
    <s v="11395"/>
    <s v="สะเดา,รพช."/>
    <s v="รพช."/>
    <n v="74"/>
    <s v="รพช.F1 P50,000-100,000"/>
    <n v="4.17"/>
    <n v="3.92"/>
    <n v="3.51"/>
    <n v="94338755.849999994"/>
    <n v="-41041396.609999999"/>
    <n v="0"/>
    <n v="1"/>
    <n v="0"/>
    <n v="20.6"/>
    <x v="1"/>
    <n v="-22749839.91"/>
    <n v="74608601.019999996"/>
  </r>
  <r>
    <n v="890"/>
    <n v="12"/>
    <s v="สงขลา"/>
    <s v="11396"/>
    <s v="นาหม่อม,รพช."/>
    <s v="รพช."/>
    <n v="30"/>
    <s v="รพช.F2 P&lt;=30,000"/>
    <n v="5.53"/>
    <n v="5.33"/>
    <n v="4.92"/>
    <n v="52694283.619999997"/>
    <n v="-16952078.219999999"/>
    <n v="0"/>
    <n v="1"/>
    <n v="0"/>
    <n v="27.9"/>
    <x v="1"/>
    <n v="-11041710.99"/>
    <n v="45687525.729999997"/>
  </r>
  <r>
    <n v="891"/>
    <n v="12"/>
    <s v="สงขลา"/>
    <s v="11397"/>
    <s v="ควนเนียง,รพช."/>
    <s v="รพช."/>
    <n v="39"/>
    <s v="รพช.F2 P&lt;=30,000"/>
    <n v="2.3199999999999998"/>
    <n v="2.16"/>
    <n v="1.67"/>
    <n v="14868687.51"/>
    <n v="-10003153.890000001"/>
    <n v="0"/>
    <n v="1"/>
    <n v="0"/>
    <n v="13.3"/>
    <x v="1"/>
    <n v="-6624142.4900000002"/>
    <n v="7508747.5300000003"/>
  </r>
  <r>
    <n v="892"/>
    <n v="12"/>
    <s v="สงขลา"/>
    <s v="11398"/>
    <s v="ปาดังเบซาร์,รพช."/>
    <s v="รพช."/>
    <n v="34"/>
    <s v="รพช.F2 P30,000-60,000"/>
    <n v="3.63"/>
    <n v="3.57"/>
    <n v="3.4"/>
    <n v="58244587.32"/>
    <n v="-13999720.42"/>
    <n v="0"/>
    <n v="1"/>
    <n v="0"/>
    <n v="37.4"/>
    <x v="1"/>
    <n v="-9933614.0999999996"/>
    <n v="53108061.119999997"/>
  </r>
  <r>
    <n v="893"/>
    <n v="12"/>
    <s v="สงขลา"/>
    <s v="11399"/>
    <s v="บางกล่ำ,รพช."/>
    <s v="รพช."/>
    <n v="40"/>
    <s v="รพช.F2 P&lt;=30,000"/>
    <n v="2.54"/>
    <n v="2.33"/>
    <n v="1.37"/>
    <n v="12077429.76"/>
    <n v="-15404448.039999999"/>
    <n v="0"/>
    <n v="1"/>
    <n v="0"/>
    <n v="7"/>
    <x v="1"/>
    <n v="-10910581.960000001"/>
    <n v="2928458.19"/>
  </r>
  <r>
    <n v="894"/>
    <n v="12"/>
    <s v="สงขลา"/>
    <s v="11400"/>
    <s v="สิงหนคร,รพช."/>
    <s v="รพช."/>
    <n v="30"/>
    <s v="รพช.F2 P30,000-60,000"/>
    <n v="5.38"/>
    <n v="5.14"/>
    <n v="4.18"/>
    <n v="71298237.549999997"/>
    <n v="4674074.63"/>
    <n v="0"/>
    <n v="0"/>
    <n v="0"/>
    <s v=""/>
    <x v="0"/>
    <n v="7221919.5599999996"/>
    <n v="51834832.539999999"/>
  </r>
  <r>
    <n v="895"/>
    <n v="12"/>
    <s v="สงขลา"/>
    <s v="11401"/>
    <s v="คลองหอยโข่ง,รพช."/>
    <s v="รพช."/>
    <n v="30"/>
    <s v="รพช.F2 P&lt;=30,000"/>
    <n v="1.23"/>
    <n v="1.1399999999999999"/>
    <n v="0.68"/>
    <n v="3131764.21"/>
    <n v="-9078264.9100000001"/>
    <n v="2"/>
    <n v="1"/>
    <n v="1"/>
    <n v="3.1"/>
    <x v="7"/>
    <n v="-6280117.3200000003"/>
    <n v="-4283803.37"/>
  </r>
  <r>
    <n v="896"/>
    <n v="12"/>
    <s v="สตูล"/>
    <s v="10746"/>
    <s v="สตูล,รพท."/>
    <s v="รพท."/>
    <n v="300"/>
    <s v="รพท.S B&lt;=400"/>
    <n v="3.31"/>
    <n v="3.03"/>
    <n v="1.42"/>
    <n v="228485425.84999999"/>
    <n v="37690404.229999997"/>
    <n v="0"/>
    <n v="0"/>
    <n v="0"/>
    <s v=""/>
    <x v="0"/>
    <n v="23157131.260000002"/>
    <n v="41438601.700000003"/>
  </r>
  <r>
    <n v="897"/>
    <n v="12"/>
    <s v="สตูล"/>
    <s v="11402"/>
    <s v="ควนโดน,รพช."/>
    <s v="รพช."/>
    <n v="34"/>
    <s v="รพช.F2 P&lt;=30,000"/>
    <n v="6.1"/>
    <n v="5.88"/>
    <n v="4.4800000000000004"/>
    <n v="63113465.490000002"/>
    <n v="-10377480.130000001"/>
    <n v="0"/>
    <n v="1"/>
    <n v="0"/>
    <n v="54.7"/>
    <x v="1"/>
    <n v="-5347414.6900000004"/>
    <n v="43126679.630000003"/>
  </r>
  <r>
    <n v="898"/>
    <n v="12"/>
    <s v="สตูล"/>
    <s v="11403"/>
    <s v="ควนกาหลง,รพช."/>
    <s v="รพช."/>
    <n v="36"/>
    <s v="รพช.F2 P&lt;=30,000"/>
    <n v="3.28"/>
    <n v="3.09"/>
    <n v="2.1"/>
    <n v="36265856.93"/>
    <n v="-2180102.58"/>
    <n v="0"/>
    <n v="1"/>
    <n v="0"/>
    <n v="149.69999999999999"/>
    <x v="1"/>
    <n v="815365.59"/>
    <n v="17546647.960000001"/>
  </r>
  <r>
    <n v="899"/>
    <n v="12"/>
    <s v="สตูล"/>
    <s v="11404"/>
    <s v="ท่าแพ,รพช."/>
    <s v="รพช."/>
    <n v="69"/>
    <s v="รพช.F2 P&lt;=30,000"/>
    <n v="1.65"/>
    <n v="1.51"/>
    <n v="0.37"/>
    <n v="11953521.77"/>
    <n v="5134045.79"/>
    <n v="1"/>
    <n v="0"/>
    <n v="0"/>
    <s v=""/>
    <x v="1"/>
    <n v="7841828.4000000004"/>
    <n v="-11693394.1"/>
  </r>
  <r>
    <n v="900"/>
    <n v="12"/>
    <s v="สตูล"/>
    <s v="11405"/>
    <s v="ละงู,รพช."/>
    <s v="รพช."/>
    <n v="136"/>
    <s v="รพช.M2 B&gt;100"/>
    <n v="4.3099999999999996"/>
    <n v="4.07"/>
    <n v="1.76"/>
    <n v="76790516.060000002"/>
    <n v="-2081563.42"/>
    <n v="0"/>
    <n v="1"/>
    <n v="0"/>
    <n v="332"/>
    <x v="1"/>
    <n v="3143280.87"/>
    <n v="17717356.300000001"/>
  </r>
  <r>
    <n v="901"/>
    <n v="12"/>
    <s v="สตูล"/>
    <s v="11406"/>
    <s v="ทุ่งหว้า,รพช."/>
    <s v="รพช."/>
    <n v="30"/>
    <s v="รพช.F2 P&lt;=30,000"/>
    <n v="3.17"/>
    <n v="2.94"/>
    <n v="1.01"/>
    <n v="18178139.059999999"/>
    <n v="-1567805.65"/>
    <n v="0"/>
    <n v="1"/>
    <n v="0"/>
    <n v="104.3"/>
    <x v="1"/>
    <n v="2345226.65"/>
    <n v="114224.56"/>
  </r>
  <r>
    <n v="902"/>
    <n v="12"/>
    <s v="สตูล"/>
    <s v="28786"/>
    <s v="มะนัง,รพช."/>
    <s v="รพช."/>
    <n v="32"/>
    <s v="รพช.F2 P&lt;=30,000"/>
    <n v="0.89"/>
    <n v="0.79"/>
    <n v="0.22"/>
    <n v="-2937099.37"/>
    <n v="6994218.5099999998"/>
    <n v="3"/>
    <n v="1"/>
    <n v="1"/>
    <n v="3.7"/>
    <x v="6"/>
    <n v="3233719.02"/>
    <n v="-21091953.9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2">
  <r>
    <s v="10674"/>
    <s v="เชียงรายประชานุเคราะห์,รพศ."/>
    <x v="0"/>
    <x v="0"/>
    <n v="5.72"/>
    <n v="5.01"/>
    <n v="2.6"/>
    <n v="1310516326.45"/>
    <n v="446985906.17000002"/>
    <n v="444973235.41000003"/>
    <n v="442683549.56"/>
    <n v="12.68"/>
    <n v="14.33"/>
    <n v="24"/>
    <n v="48"/>
    <n v="57"/>
    <n v="78"/>
    <n v="45"/>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1189"/>
    <s v="เทิง,รพช."/>
    <x v="1"/>
    <x v="1"/>
    <n v="1.25"/>
    <n v="1.1499999999999999"/>
    <n v="0.6"/>
    <n v="10421375.82"/>
    <n v="-14985352.67"/>
    <n v="-9688101.2300000004"/>
    <n v="-16356359.18"/>
    <n v="-4.29"/>
    <n v="-12.6"/>
    <n v="139"/>
    <n v="36"/>
    <n v="78"/>
    <n v="171"/>
    <n v="34"/>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90"/>
    <s v="พาน,รพช."/>
    <x v="2"/>
    <x v="2"/>
    <n v="1.26"/>
    <n v="1.1100000000000001"/>
    <n v="0.6"/>
    <n v="17393033.18"/>
    <n v="7667830.6100000003"/>
    <n v="7629616.04"/>
    <n v="-27033455.469999999"/>
    <n v="2.13"/>
    <n v="4.3600000000000003"/>
    <n v="207"/>
    <n v="40"/>
    <n v="52"/>
    <n v="89"/>
    <n v="55"/>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191"/>
    <s v="ป่าแดด,รพช."/>
    <x v="3"/>
    <x v="3"/>
    <n v="3"/>
    <n v="2.88"/>
    <n v="1.78"/>
    <n v="13902277.550000001"/>
    <n v="-4197627.32"/>
    <n v="-3708936.87"/>
    <n v="5422921.4299999997"/>
    <n v="-4.0999999999999996"/>
    <n v="-8.36"/>
    <n v="78"/>
    <n v="30"/>
    <n v="51"/>
    <n v="122"/>
    <n v="2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92"/>
    <s v="แม่จัน,รพช."/>
    <x v="2"/>
    <x v="2"/>
    <n v="2.2799999999999998"/>
    <n v="2.0699999999999998"/>
    <n v="0.95"/>
    <n v="73786084.569999993"/>
    <n v="-26389575.309999999"/>
    <n v="-11881216.98"/>
    <n v="-2953404.64"/>
    <n v="-3.11"/>
    <n v="-6.21"/>
    <n v="91"/>
    <n v="40"/>
    <n v="50"/>
    <n v="104"/>
    <n v="42"/>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193"/>
    <s v="เชียงแสน,รพช."/>
    <x v="4"/>
    <x v="4"/>
    <n v="3.52"/>
    <n v="3.14"/>
    <n v="1.42"/>
    <n v="20178221.030000001"/>
    <n v="-18971554.809999999"/>
    <n v="-11527418.49"/>
    <n v="3388332.99"/>
    <n v="-8.6"/>
    <n v="-17.86"/>
    <n v="48"/>
    <n v="32"/>
    <n v="51"/>
    <n v="158"/>
    <n v="4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194"/>
    <s v="แม่สาย,รพท."/>
    <x v="5"/>
    <x v="5"/>
    <n v="8.5299999999999994"/>
    <n v="8.41"/>
    <n v="7.26"/>
    <n v="478474041.19999999"/>
    <n v="15248238.66"/>
    <n v="41179415.200000003"/>
    <n v="397645864.81"/>
    <n v="8.9700000000000006"/>
    <n v="1.83"/>
    <n v="83"/>
    <n v="26"/>
    <n v="54"/>
    <n v="72"/>
    <n v="22"/>
    <n v="-2.59"/>
    <n v="8.86"/>
    <n v="11.45"/>
    <n v="-19.764999999999997"/>
    <n v="26.034999999999997"/>
    <b v="0"/>
    <n v="-5.74"/>
    <n v="4.915"/>
    <n v="10.655000000000001"/>
    <n v="-21.722500000000004"/>
    <n v="20.897500000000001"/>
    <b v="0"/>
    <x v="0"/>
    <x v="0"/>
    <n v="-2.95"/>
    <n v="8.9700000000000006"/>
    <n v="11.920000000000002"/>
    <n v="-20.830000000000002"/>
    <n v="26.85"/>
    <x v="0"/>
    <n v="-8.0399999999999991"/>
    <n v="1.83"/>
    <n v="9.8699999999999992"/>
    <n v="-22.844999999999999"/>
    <n v="16.634999999999998"/>
    <x v="0"/>
    <x v="5"/>
    <x v="5"/>
  </r>
  <r>
    <s v="11195"/>
    <s v="แม่สรวย,รพช."/>
    <x v="1"/>
    <x v="1"/>
    <n v="4.72"/>
    <n v="4.55"/>
    <n v="3.77"/>
    <n v="54221820.380000003"/>
    <n v="-20649273.829999998"/>
    <n v="-4063441.55"/>
    <n v="40395750.200000003"/>
    <n v="-2.2599999999999998"/>
    <n v="-10.66"/>
    <n v="68"/>
    <n v="26"/>
    <n v="67"/>
    <n v="154"/>
    <n v="2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96"/>
    <s v="เวียงป่าเป้า,รพช."/>
    <x v="1"/>
    <x v="1"/>
    <n v="2.4300000000000002"/>
    <n v="2.16"/>
    <n v="1.67"/>
    <n v="24213286.190000001"/>
    <n v="-12850014.449999999"/>
    <n v="-5131583.08"/>
    <n v="11274076.85"/>
    <n v="-2.89"/>
    <n v="-10.210000000000001"/>
    <n v="96"/>
    <n v="7"/>
    <n v="45"/>
    <n v="115"/>
    <n v="34"/>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97"/>
    <s v="พญาเม็งราย,รพช."/>
    <x v="6"/>
    <x v="6"/>
    <n v="3.61"/>
    <n v="3.12"/>
    <n v="1.76"/>
    <n v="26181865.120000001"/>
    <n v="-13669220.189999999"/>
    <n v="-7635842.3099999996"/>
    <n v="7667145.8399999999"/>
    <n v="-5.36"/>
    <n v="-14.58"/>
    <n v="75"/>
    <n v="53"/>
    <n v="75"/>
    <n v="90"/>
    <n v="5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98"/>
    <s v="เวียงแก่น,รพช."/>
    <x v="4"/>
    <x v="4"/>
    <n v="1.01"/>
    <n v="0.86"/>
    <n v="0.28999999999999998"/>
    <n v="209625.65"/>
    <n v="-16975152.170000002"/>
    <n v="-7532857.5"/>
    <n v="-13216219.710000001"/>
    <n v="-7.9"/>
    <n v="-38.590000000000003"/>
    <n v="261"/>
    <n v="16"/>
    <n v="79"/>
    <n v="141"/>
    <n v="77"/>
    <n v="-8.26"/>
    <n v="3.2450000000000001"/>
    <n v="11.504999999999999"/>
    <n v="-25.517499999999998"/>
    <n v="20.502500000000001"/>
    <b v="0"/>
    <n v="-12.452500000000001"/>
    <n v="0.39"/>
    <n v="12.842500000000001"/>
    <n v="-31.716250000000002"/>
    <n v="19.653750000000002"/>
    <b v="1"/>
    <x v="1"/>
    <x v="1"/>
    <n v="-8.26"/>
    <n v="3.2450000000000001"/>
    <n v="11.504999999999999"/>
    <n v="-25.517499999999998"/>
    <n v="20.502500000000001"/>
    <x v="0"/>
    <n v="-12.452500000000001"/>
    <n v="0.39"/>
    <n v="12.842500000000001"/>
    <n v="-31.716250000000002"/>
    <n v="19.653750000000002"/>
    <x v="1"/>
    <x v="4"/>
    <x v="4"/>
  </r>
  <r>
    <s v="11199"/>
    <s v="ขุนตาล,รพช."/>
    <x v="3"/>
    <x v="3"/>
    <n v="3.33"/>
    <n v="2.23"/>
    <n v="0.98"/>
    <n v="29660633.030000001"/>
    <n v="526153.61"/>
    <n v="484796.55"/>
    <n v="-244435.87"/>
    <n v="0.42"/>
    <n v="0.75"/>
    <n v="80"/>
    <n v="70"/>
    <n v="85"/>
    <n v="206"/>
    <n v="145"/>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200"/>
    <s v="แม่ฟ้าหลวง,รพช."/>
    <x v="4"/>
    <x v="4"/>
    <n v="23.7"/>
    <n v="23.43"/>
    <n v="20.260000000000002"/>
    <n v="185626874.13999999"/>
    <n v="-1965246.68"/>
    <n v="6991895.8700000001"/>
    <n v="157510565.63"/>
    <n v="4.93"/>
    <n v="-0.84"/>
    <n v="31"/>
    <n v="93"/>
    <n v="84"/>
    <n v="189"/>
    <n v="30"/>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201"/>
    <s v="แม่ลาว,รพช."/>
    <x v="3"/>
    <x v="3"/>
    <n v="1.58"/>
    <n v="1.49"/>
    <n v="0.99"/>
    <n v="12256261.619999999"/>
    <n v="30807740.870000001"/>
    <n v="-954603.89"/>
    <n v="-321726.02"/>
    <n v="-0.83"/>
    <n v="23.45"/>
    <n v="150"/>
    <n v="20"/>
    <n v="39"/>
    <n v="161"/>
    <n v="42"/>
    <n v="-9.4075000000000006"/>
    <n v="1.645"/>
    <n v="11.0525"/>
    <n v="-25.986249999999998"/>
    <n v="18.223749999999999"/>
    <b v="0"/>
    <n v="-18.744999999999997"/>
    <n v="-2.7"/>
    <n v="16.044999999999998"/>
    <n v="-42.812499999999993"/>
    <n v="21.367499999999996"/>
    <b v="1"/>
    <x v="0"/>
    <x v="1"/>
    <n v="-9.4075000000000006"/>
    <n v="1.645"/>
    <n v="11.0525"/>
    <n v="-25.986249999999998"/>
    <n v="18.223749999999999"/>
    <x v="0"/>
    <n v="-18.744999999999997"/>
    <n v="-2.7"/>
    <n v="16.044999999999998"/>
    <n v="-42.812499999999993"/>
    <n v="21.367499999999996"/>
    <x v="1"/>
    <x v="3"/>
    <x v="3"/>
  </r>
  <r>
    <s v="11202"/>
    <s v="เวียงเชียงรุ้ง,รพช."/>
    <x v="3"/>
    <x v="3"/>
    <n v="1.26"/>
    <n v="1.1499999999999999"/>
    <n v="0.8"/>
    <n v="3044516.08"/>
    <n v="-4351584.4400000004"/>
    <n v="686254.26"/>
    <n v="-2415955.7200000002"/>
    <n v="0.75"/>
    <n v="-9.6"/>
    <n v="174"/>
    <n v="36"/>
    <n v="50"/>
    <n v="88"/>
    <n v="44"/>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454"/>
    <s v="สมเด็จพระยุพราชเชียงของ,รพช."/>
    <x v="7"/>
    <x v="7"/>
    <n v="1.07"/>
    <n v="0.96"/>
    <n v="0.62"/>
    <n v="3633396.1"/>
    <n v="-7027533.5199999996"/>
    <n v="612852.67000000004"/>
    <n v="-20185011.16"/>
    <n v="0.27"/>
    <n v="-3.76"/>
    <n v="235"/>
    <n v="57"/>
    <n v="41"/>
    <n v="269"/>
    <n v="54"/>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5012"/>
    <s v="สมเด็จพระญาณสังวร,รพช."/>
    <x v="4"/>
    <x v="4"/>
    <n v="6.41"/>
    <n v="5.92"/>
    <n v="3.18"/>
    <n v="75468192.829999998"/>
    <n v="462762.53"/>
    <n v="8635898.6199999992"/>
    <n v="30414543.82"/>
    <n v="3.42"/>
    <n v="0.36"/>
    <n v="106"/>
    <n v="51"/>
    <n v="109"/>
    <n v="217"/>
    <n v="78"/>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28823"/>
    <s v="ดอยหลวง,รพช."/>
    <x v="8"/>
    <x v="8"/>
    <n v="0.83"/>
    <n v="0.75"/>
    <n v="0.53"/>
    <n v="-1527620.98"/>
    <n v="-6694129.1100000003"/>
    <n v="-2438261.4700000002"/>
    <n v="-4176742.64"/>
    <n v="-5.35"/>
    <n v="-13.52"/>
    <n v="206"/>
    <n v="26"/>
    <n v="24"/>
    <n v="152"/>
    <n v="39"/>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06009"/>
    <s v="แม่ตื่น,รพช."/>
    <x v="8"/>
    <x v="8"/>
    <n v="4.62"/>
    <n v="4.4000000000000004"/>
    <n v="3.48"/>
    <n v="14936825.85"/>
    <n v="8959635.0299999993"/>
    <n v="8297155.4199999999"/>
    <n v="10190114.59"/>
    <n v="27.57"/>
    <n v="21.69"/>
    <n v="43"/>
    <n v="29"/>
    <n v="122"/>
    <n v="306"/>
    <n v="39"/>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0713"/>
    <s v="นครพิงค์,รพศ."/>
    <x v="0"/>
    <x v="0"/>
    <n v="6.76"/>
    <n v="6.12"/>
    <n v="2.46"/>
    <n v="1771733278.72"/>
    <n v="131250569.16"/>
    <n v="283906302.98000002"/>
    <n v="445002726.23000002"/>
    <n v="9.33"/>
    <n v="3.67"/>
    <n v="10"/>
    <n v="61"/>
    <n v="70"/>
    <n v="178"/>
    <n v="53"/>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1119"/>
    <s v="จอมทอง,รพท."/>
    <x v="5"/>
    <x v="5"/>
    <n v="1.93"/>
    <n v="1.82"/>
    <n v="0.72"/>
    <n v="102451212.67"/>
    <n v="28859501.899999999"/>
    <n v="16084183.189999999"/>
    <n v="-31062871.98"/>
    <n v="2.89"/>
    <n v="5.79"/>
    <n v="124"/>
    <n v="85"/>
    <n v="99"/>
    <n v="141"/>
    <n v="32"/>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120"/>
    <s v="เทพรัตนเวชชานุกูลเฉลิมพระเกียรติ ๖๐ พรรษา,รพช."/>
    <x v="6"/>
    <x v="6"/>
    <n v="1.62"/>
    <n v="1.48"/>
    <n v="1.18"/>
    <n v="21507676.940000001"/>
    <n v="-24361318.629999999"/>
    <n v="-10249178.890000001"/>
    <n v="6425569.8200000003"/>
    <n v="-8.0500000000000007"/>
    <n v="-13.78"/>
    <n v="120"/>
    <n v="23"/>
    <n v="92"/>
    <n v="138"/>
    <n v="7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21"/>
    <s v="เชียงดาว,รพช."/>
    <x v="7"/>
    <x v="7"/>
    <n v="2.89"/>
    <n v="2.74"/>
    <n v="1.53"/>
    <n v="58649132.5"/>
    <n v="-60914150.979999997"/>
    <n v="-41033203.310000002"/>
    <n v="16038806.859999999"/>
    <n v="-19.309999999999999"/>
    <n v="-27.17"/>
    <n v="41"/>
    <n v="18"/>
    <n v="22"/>
    <n v="91"/>
    <n v="26"/>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122"/>
    <s v="ดอยสะเก็ด,รพช."/>
    <x v="6"/>
    <x v="6"/>
    <n v="1.1299999999999999"/>
    <n v="1.04"/>
    <n v="0.6"/>
    <n v="4328244.9800000004"/>
    <n v="-8069469.2000000002"/>
    <n v="-8662144.1400000006"/>
    <n v="-13552385.449999999"/>
    <n v="-5.71"/>
    <n v="-9.33"/>
    <n v="278"/>
    <n v="49"/>
    <n v="41"/>
    <n v="324"/>
    <n v="3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23"/>
    <s v="แม่แตง,รพช."/>
    <x v="6"/>
    <x v="6"/>
    <n v="2.76"/>
    <n v="2.4900000000000002"/>
    <n v="1.65"/>
    <n v="25018766.640000001"/>
    <n v="-37858960.740000002"/>
    <n v="-31426465.620000001"/>
    <n v="9199713.9000000004"/>
    <n v="-19.03"/>
    <n v="-47.61"/>
    <n v="100"/>
    <n v="20"/>
    <n v="45"/>
    <n v="412"/>
    <n v="49"/>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1124"/>
    <s v="สะเมิง,รพช."/>
    <x v="3"/>
    <x v="3"/>
    <n v="0.75"/>
    <n v="0.68"/>
    <n v="0.45"/>
    <n v="-7239930.2000000002"/>
    <n v="2481799.61"/>
    <n v="7340299.7800000003"/>
    <n v="-15948846.66"/>
    <n v="8.89"/>
    <n v="3.7"/>
    <n v="452"/>
    <n v="59"/>
    <n v="82"/>
    <n v="242"/>
    <n v="4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125"/>
    <s v="ฝาง,รพท."/>
    <x v="5"/>
    <x v="5"/>
    <n v="1.49"/>
    <n v="1.42"/>
    <n v="0.48"/>
    <n v="111831405.81"/>
    <n v="41110032.939999998"/>
    <n v="67984490.049999997"/>
    <n v="-118871106.26000001"/>
    <n v="9.9499999999999993"/>
    <n v="5.7"/>
    <n v="345"/>
    <n v="112"/>
    <n v="63"/>
    <n v="349"/>
    <n v="31"/>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126"/>
    <s v="แม่อาย,รพช."/>
    <x v="1"/>
    <x v="1"/>
    <n v="1.4"/>
    <n v="1.31"/>
    <n v="0.67"/>
    <n v="21534864.399999999"/>
    <n v="-17369588.23"/>
    <n v="-8299231.7599999998"/>
    <n v="-17969733.57"/>
    <n v="-4.1900000000000004"/>
    <n v="-9.18"/>
    <n v="258"/>
    <n v="54"/>
    <n v="44"/>
    <n v="206"/>
    <n v="51"/>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27"/>
    <s v="พร้าว,รพช."/>
    <x v="6"/>
    <x v="6"/>
    <n v="1.41"/>
    <n v="1.35"/>
    <n v="0.63"/>
    <n v="10200701.390000001"/>
    <n v="-2786365.04"/>
    <n v="1093344.08"/>
    <n v="-9216124.4700000007"/>
    <n v="0.88"/>
    <n v="-3.6"/>
    <n v="226"/>
    <n v="57"/>
    <n v="54"/>
    <n v="182"/>
    <n v="28"/>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128"/>
    <s v="สันป่าตอง,รพท."/>
    <x v="5"/>
    <x v="5"/>
    <n v="1.1100000000000001"/>
    <n v="1.03"/>
    <n v="0.5"/>
    <n v="22415691.43"/>
    <n v="40748827.990000002"/>
    <n v="61967117.57"/>
    <n v="-101887806.61"/>
    <n v="11.22"/>
    <n v="12.65"/>
    <n v="258"/>
    <n v="59"/>
    <n v="35"/>
    <n v="238"/>
    <n v="36"/>
    <n v="-2.59"/>
    <n v="8.86"/>
    <n v="11.45"/>
    <n v="-19.764999999999997"/>
    <n v="26.034999999999997"/>
    <b v="0"/>
    <n v="-5.74"/>
    <n v="4.915"/>
    <n v="10.655000000000001"/>
    <n v="-21.722500000000004"/>
    <n v="20.897500000000001"/>
    <b v="0"/>
    <x v="0"/>
    <x v="0"/>
    <n v="-2.95"/>
    <n v="8.9700000000000006"/>
    <n v="11.920000000000002"/>
    <n v="-20.830000000000002"/>
    <n v="26.85"/>
    <x v="0"/>
    <n v="-8.0399999999999991"/>
    <n v="1.83"/>
    <n v="9.8699999999999992"/>
    <n v="-22.844999999999999"/>
    <n v="16.634999999999998"/>
    <x v="0"/>
    <x v="5"/>
    <x v="5"/>
  </r>
  <r>
    <s v="11129"/>
    <s v="สันกำแพง,รพช."/>
    <x v="6"/>
    <x v="6"/>
    <n v="1.21"/>
    <n v="1.1000000000000001"/>
    <n v="0.79"/>
    <n v="7046210.5599999996"/>
    <n v="-12678067"/>
    <n v="-12615556.15"/>
    <n v="-7313994.4299999997"/>
    <n v="-8.6300000000000008"/>
    <n v="-11.52"/>
    <n v="302"/>
    <n v="23"/>
    <n v="46"/>
    <n v="156"/>
    <n v="6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30"/>
    <s v="สันทราย,รพท."/>
    <x v="5"/>
    <x v="5"/>
    <n v="2.62"/>
    <n v="2.42"/>
    <n v="0.87"/>
    <n v="175640391.55000001"/>
    <n v="17433914.989999998"/>
    <n v="15448798.279999999"/>
    <n v="-14305455.16"/>
    <n v="2.52"/>
    <n v="2.2400000000000002"/>
    <n v="116"/>
    <n v="70"/>
    <n v="48"/>
    <n v="136"/>
    <n v="40"/>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131"/>
    <s v="หางดง,รพช."/>
    <x v="7"/>
    <x v="7"/>
    <n v="0.91"/>
    <n v="0.84"/>
    <n v="0.48"/>
    <n v="-9593347.2300000004"/>
    <n v="17279551.25"/>
    <n v="21911286.07"/>
    <n v="-55748397.380000003"/>
    <n v="9.1"/>
    <n v="11.15"/>
    <n v="421"/>
    <n v="31"/>
    <n v="38"/>
    <n v="810"/>
    <n v="56"/>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11132"/>
    <s v="ฮอด,รพช."/>
    <x v="6"/>
    <x v="6"/>
    <n v="1.05"/>
    <n v="0.97"/>
    <n v="0.66"/>
    <n v="1106973.78"/>
    <n v="-13625030.220000001"/>
    <n v="-6141609.9000000004"/>
    <n v="-8236913.9000000004"/>
    <n v="-4.91"/>
    <n v="-21.81"/>
    <n v="129"/>
    <n v="46"/>
    <n v="53"/>
    <n v="530"/>
    <n v="3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33"/>
    <s v="ดอยเต่า,รพช."/>
    <x v="3"/>
    <x v="3"/>
    <n v="0.85"/>
    <n v="0.75"/>
    <n v="0.5"/>
    <n v="-3488954.88"/>
    <n v="-7164902.79"/>
    <n v="-2421947.17"/>
    <n v="-11193638.52"/>
    <n v="-3.14"/>
    <n v="-11.47"/>
    <n v="312"/>
    <n v="18"/>
    <n v="49"/>
    <n v="205"/>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34"/>
    <s v="อมก๋อย,รพช."/>
    <x v="1"/>
    <x v="1"/>
    <n v="2.34"/>
    <n v="2.2000000000000002"/>
    <n v="1.05"/>
    <n v="26064772.210000001"/>
    <n v="-13001750.550000001"/>
    <n v="-9683731.1400000006"/>
    <n v="702348.1"/>
    <n v="-6.79"/>
    <n v="-15"/>
    <n v="116"/>
    <n v="63"/>
    <n v="52"/>
    <n v="199"/>
    <n v="42"/>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35"/>
    <s v="สารภี,รพช."/>
    <x v="4"/>
    <x v="4"/>
    <n v="1.39"/>
    <n v="1.32"/>
    <n v="0.47"/>
    <n v="16242631.1"/>
    <n v="5874007.4800000004"/>
    <n v="9934994.0899999999"/>
    <n v="-21952158.739999998"/>
    <n v="5.68"/>
    <n v="4.87"/>
    <n v="422"/>
    <n v="81"/>
    <n v="82"/>
    <n v="694"/>
    <n v="36"/>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136"/>
    <s v="เวียงแหง,รพช."/>
    <x v="3"/>
    <x v="3"/>
    <n v="5.72"/>
    <n v="5.42"/>
    <n v="3.05"/>
    <n v="44640083.210000001"/>
    <n v="-20327582.280000001"/>
    <n v="-16917034.550000001"/>
    <n v="19380404.739999998"/>
    <n v="-19.21"/>
    <n v="-22.19"/>
    <n v="97"/>
    <n v="121"/>
    <n v="188"/>
    <n v="299"/>
    <n v="6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37"/>
    <s v="ไชยปราการ,รพช."/>
    <x v="6"/>
    <x v="6"/>
    <n v="1.38"/>
    <n v="1.24"/>
    <n v="0.68"/>
    <n v="8840376.6699999999"/>
    <n v="164435.59"/>
    <n v="2593106.75"/>
    <n v="-7440406.0499999998"/>
    <n v="2.2999999999999998"/>
    <n v="0.28000000000000003"/>
    <n v="190"/>
    <n v="57"/>
    <n v="47"/>
    <n v="214"/>
    <n v="67"/>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138"/>
    <s v="แม่วาง,รพช."/>
    <x v="3"/>
    <x v="3"/>
    <n v="0.94"/>
    <n v="0.9"/>
    <n v="0.4"/>
    <n v="-2540653.94"/>
    <n v="-993990.97"/>
    <n v="1557478.78"/>
    <n v="-24462678.379999999"/>
    <n v="1.38"/>
    <n v="-1.31"/>
    <n v="432"/>
    <n v="75"/>
    <n v="187"/>
    <n v="232"/>
    <n v="19"/>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139"/>
    <s v="แม่ออน,รพช."/>
    <x v="3"/>
    <x v="3"/>
    <n v="1.17"/>
    <n v="1.1000000000000001"/>
    <n v="0.72"/>
    <n v="3709543.66"/>
    <n v="48266991.840000004"/>
    <n v="135909.04999999999"/>
    <n v="-6261441.7999999998"/>
    <n v="0.17"/>
    <n v="46.52"/>
    <n v="420"/>
    <n v="61"/>
    <n v="60"/>
    <n v="208"/>
    <n v="49"/>
    <n v="-9.4075000000000006"/>
    <n v="1.645"/>
    <n v="11.0525"/>
    <n v="-25.986249999999998"/>
    <n v="18.223749999999999"/>
    <b v="0"/>
    <n v="-18.744999999999997"/>
    <n v="-2.7"/>
    <n v="16.044999999999998"/>
    <n v="-42.812499999999993"/>
    <n v="21.367499999999996"/>
    <b v="1"/>
    <x v="0"/>
    <x v="0"/>
    <n v="-9.4075000000000006"/>
    <n v="1.645"/>
    <n v="11.0525"/>
    <n v="-25.986249999999998"/>
    <n v="18.223749999999999"/>
    <x v="0"/>
    <n v="-18.744999999999997"/>
    <n v="-2.7"/>
    <n v="16.044999999999998"/>
    <n v="-42.812499999999993"/>
    <n v="21.367499999999996"/>
    <x v="1"/>
    <x v="3"/>
    <x v="3"/>
  </r>
  <r>
    <s v="11643"/>
    <s v="ดอยหล่อ,รพช."/>
    <x v="3"/>
    <x v="3"/>
    <n v="0.74"/>
    <n v="0.67"/>
    <n v="0.47"/>
    <n v="-8532662.0600000005"/>
    <n v="-4414196.28"/>
    <n v="-1406018.46"/>
    <n v="-17517517.030000001"/>
    <n v="-1.95"/>
    <n v="-6.01"/>
    <n v="563"/>
    <n v="216"/>
    <n v="84"/>
    <n v="580"/>
    <n v="9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3736"/>
    <s v="วัดจันทร์เฉลิมพระเกียรติ ๘๐ พรรษา,รพช."/>
    <x v="8"/>
    <x v="8"/>
    <n v="1.42"/>
    <n v="1.36"/>
    <n v="0.67"/>
    <n v="6239004.9299999997"/>
    <n v="5753105.25"/>
    <n v="11276819.630000001"/>
    <n v="-4889884.3600000003"/>
    <n v="22.98"/>
    <n v="6.1"/>
    <n v="552"/>
    <n v="167"/>
    <n v="345"/>
    <n v="866"/>
    <n v="63"/>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0716"/>
    <s v="น่าน,รพท."/>
    <x v="9"/>
    <x v="9"/>
    <n v="1.77"/>
    <n v="1.47"/>
    <n v="0.88"/>
    <n v="200195906.13"/>
    <n v="52732663.130000003"/>
    <n v="170207371.40000001"/>
    <n v="-31121576.780000001"/>
    <n v="11.46"/>
    <n v="3.4"/>
    <n v="89"/>
    <n v="26"/>
    <n v="28"/>
    <n v="45"/>
    <n v="46"/>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1173"/>
    <s v="แม่จริม,รพช."/>
    <x v="3"/>
    <x v="3"/>
    <n v="1.99"/>
    <n v="1.91"/>
    <n v="1.45"/>
    <n v="7279495.9299999997"/>
    <n v="-1789721.56"/>
    <n v="516316.24"/>
    <n v="3344842.06"/>
    <n v="0.94"/>
    <n v="-5.28"/>
    <n v="38"/>
    <n v="32"/>
    <n v="35"/>
    <n v="45"/>
    <n v="34"/>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174"/>
    <s v="บ้านหลวง,รพช."/>
    <x v="3"/>
    <x v="3"/>
    <n v="1.24"/>
    <n v="1.17"/>
    <n v="0.76"/>
    <n v="2493127.69"/>
    <n v="-11466217.279999999"/>
    <n v="-9386336.9700000007"/>
    <n v="-2544849.66"/>
    <n v="-19.55"/>
    <n v="-38"/>
    <n v="74"/>
    <n v="9"/>
    <n v="26"/>
    <n v="29"/>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75"/>
    <s v="นาน้อย,รพช."/>
    <x v="3"/>
    <x v="3"/>
    <n v="2.4300000000000002"/>
    <n v="2.2799999999999998"/>
    <n v="1.2"/>
    <n v="15984921.119999999"/>
    <n v="-3036214.58"/>
    <n v="-3089328.26"/>
    <n v="2303668.81"/>
    <n v="-3.26"/>
    <n v="-4.79"/>
    <n v="65"/>
    <n v="68"/>
    <n v="56"/>
    <n v="32"/>
    <n v="2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76"/>
    <s v="ท่าวังผา,รพช."/>
    <x v="4"/>
    <x v="4"/>
    <n v="2.79"/>
    <n v="2.71"/>
    <n v="1.6"/>
    <n v="36723816"/>
    <n v="3444398.98"/>
    <n v="7570092.1500000004"/>
    <n v="12271564.08"/>
    <n v="5.58"/>
    <n v="2.96"/>
    <n v="26"/>
    <n v="47"/>
    <n v="50"/>
    <n v="48"/>
    <n v="24"/>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177"/>
    <s v="เวียงสา,รพช."/>
    <x v="4"/>
    <x v="4"/>
    <n v="2.29"/>
    <n v="2.13"/>
    <n v="1.28"/>
    <n v="24278311.75"/>
    <n v="-11558586.939999999"/>
    <n v="-7440886.1299999999"/>
    <n v="5327376.0599999996"/>
    <n v="-4.1100000000000003"/>
    <n v="-11.06"/>
    <n v="20"/>
    <n v="20"/>
    <n v="54"/>
    <n v="17"/>
    <n v="2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178"/>
    <s v="ทุ่งช้าง,รพช."/>
    <x v="3"/>
    <x v="3"/>
    <n v="2.54"/>
    <n v="2.4"/>
    <n v="1.87"/>
    <n v="13278856.140000001"/>
    <n v="-4200400.8"/>
    <n v="-2480301.87"/>
    <n v="7513367.0999999996"/>
    <n v="-3.43"/>
    <n v="-11.93"/>
    <n v="9"/>
    <n v="18"/>
    <n v="50"/>
    <n v="24"/>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79"/>
    <s v="เชียงกลาง,รพช."/>
    <x v="3"/>
    <x v="3"/>
    <n v="1.95"/>
    <n v="1.76"/>
    <n v="1.17"/>
    <n v="10906655.93"/>
    <n v="-8876809.7599999998"/>
    <n v="-6902481.4100000001"/>
    <n v="1996127.98"/>
    <n v="-8.5"/>
    <n v="-21.77"/>
    <n v="67"/>
    <n v="26"/>
    <n v="43"/>
    <n v="35"/>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80"/>
    <s v="นาหมื่น,รพช."/>
    <x v="3"/>
    <x v="3"/>
    <n v="1.37"/>
    <n v="1.27"/>
    <n v="0.77"/>
    <n v="2858559.53"/>
    <n v="-3531674.66"/>
    <n v="-3845833.33"/>
    <n v="-1817493.29"/>
    <n v="-6.64"/>
    <n v="-19.03"/>
    <n v="29"/>
    <n v="22"/>
    <n v="43"/>
    <n v="28"/>
    <n v="2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81"/>
    <s v="สันติสุข,รพช."/>
    <x v="3"/>
    <x v="3"/>
    <n v="2.57"/>
    <n v="2.4900000000000002"/>
    <n v="1.38"/>
    <n v="11119911.199999999"/>
    <n v="-2851022.3"/>
    <n v="-1279237.8400000001"/>
    <n v="2705191.75"/>
    <n v="-2.19"/>
    <n v="-7.1"/>
    <n v="81"/>
    <n v="33"/>
    <n v="25"/>
    <n v="54"/>
    <n v="3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82"/>
    <s v="บ่อเกลือ,รพช."/>
    <x v="3"/>
    <x v="3"/>
    <n v="1.41"/>
    <n v="1.32"/>
    <n v="0.94"/>
    <n v="2641679.91"/>
    <n v="-11139258.49"/>
    <n v="-4689195.8600000003"/>
    <n v="-369792.91"/>
    <n v="-10.75"/>
    <n v="-29.21"/>
    <n v="65"/>
    <n v="30"/>
    <n v="63"/>
    <n v="49"/>
    <n v="3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83"/>
    <s v="สองแคว,รพช."/>
    <x v="3"/>
    <x v="3"/>
    <n v="2.78"/>
    <n v="2.66"/>
    <n v="1.86"/>
    <n v="13441870.35"/>
    <n v="6751399.29"/>
    <n v="7956257.2199999997"/>
    <n v="6465193.8200000003"/>
    <n v="11.93"/>
    <n v="18.78"/>
    <n v="4"/>
    <n v="16"/>
    <n v="28"/>
    <n v="9"/>
    <n v="38"/>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453"/>
    <s v="สมเด็จพระยุพราชปัว,รพช."/>
    <x v="2"/>
    <x v="2"/>
    <n v="1.24"/>
    <n v="1.1000000000000001"/>
    <n v="0.61"/>
    <n v="18063559.989999998"/>
    <n v="-10160184.83"/>
    <n v="11772053.960000001"/>
    <n v="-29244705.75"/>
    <n v="3.32"/>
    <n v="-4.88"/>
    <n v="93"/>
    <n v="10"/>
    <n v="43"/>
    <n v="37"/>
    <n v="37"/>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1625"/>
    <s v="เฉลิมพระเกียรติ(น่าน),รพช."/>
    <x v="3"/>
    <x v="3"/>
    <n v="1.6"/>
    <n v="1.5"/>
    <n v="1"/>
    <n v="3162333.36"/>
    <n v="-10532406.51"/>
    <n v="317761.27"/>
    <n v="6409.24"/>
    <n v="0.64"/>
    <n v="-23.17"/>
    <n v="57"/>
    <n v="18"/>
    <n v="38"/>
    <n v="57"/>
    <n v="3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5017"/>
    <s v="ภูเพียง,รพช."/>
    <x v="3"/>
    <x v="3"/>
    <n v="2.4500000000000002"/>
    <n v="2.19"/>
    <n v="1.24"/>
    <n v="8514625.9499999993"/>
    <n v="-11265237.26"/>
    <n v="-5283102.5599999996"/>
    <n v="1431994.48"/>
    <n v="-11.15"/>
    <n v="-23.16"/>
    <n v="36"/>
    <n v="89"/>
    <n v="11"/>
    <n v="43"/>
    <n v="3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17"/>
    <s v="พะเยา,รพท."/>
    <x v="10"/>
    <x v="10"/>
    <n v="5.17"/>
    <n v="4.8099999999999996"/>
    <n v="3.18"/>
    <n v="449991419.30000001"/>
    <n v="-14514861.1"/>
    <n v="46562918.710000001"/>
    <n v="235427706.86000001"/>
    <n v="4.5"/>
    <n v="-1.08"/>
    <n v="19"/>
    <n v="57"/>
    <n v="94"/>
    <n v="128"/>
    <n v="44"/>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0718"/>
    <s v="เชียงคำ,รพท."/>
    <x v="5"/>
    <x v="5"/>
    <n v="3.04"/>
    <n v="2.75"/>
    <n v="1.99"/>
    <n v="197257226.08000001"/>
    <n v="-3601913.04"/>
    <n v="14407887.24"/>
    <n v="95795032.920000002"/>
    <n v="1.98"/>
    <n v="-0.63"/>
    <n v="38"/>
    <n v="32"/>
    <n v="35"/>
    <n v="39"/>
    <n v="42"/>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184"/>
    <s v="จุน,รพช."/>
    <x v="6"/>
    <x v="6"/>
    <n v="1.36"/>
    <n v="1.28"/>
    <n v="0.98"/>
    <n v="10600024.050000001"/>
    <n v="-9975528.7400000002"/>
    <n v="-1913110.95"/>
    <n v="-587310.80000000005"/>
    <n v="-1.32"/>
    <n v="-12.11"/>
    <n v="85"/>
    <n v="60"/>
    <n v="55"/>
    <n v="64"/>
    <n v="3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85"/>
    <s v="เชียงม่วน,รพช."/>
    <x v="3"/>
    <x v="3"/>
    <n v="3.46"/>
    <n v="3.12"/>
    <n v="2.08"/>
    <n v="11949407.9"/>
    <n v="-8147942.21"/>
    <n v="-4679453.45"/>
    <n v="5239358.3"/>
    <n v="-5.77"/>
    <n v="-19.61"/>
    <n v="72"/>
    <n v="7"/>
    <n v="45"/>
    <n v="100"/>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86"/>
    <s v="ดอกคำใต้,รพช."/>
    <x v="6"/>
    <x v="6"/>
    <n v="1.06"/>
    <n v="0.92"/>
    <n v="0.59"/>
    <n v="1714377.8"/>
    <n v="-4829653.17"/>
    <n v="1241690.07"/>
    <n v="-11653600.15"/>
    <n v="0.72"/>
    <n v="-5.18"/>
    <n v="181"/>
    <n v="37"/>
    <n v="18"/>
    <n v="72"/>
    <n v="47"/>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187"/>
    <s v="ปง,รพช."/>
    <x v="6"/>
    <x v="6"/>
    <n v="2.84"/>
    <n v="2.67"/>
    <n v="2.31"/>
    <n v="39495213.990000002"/>
    <n v="-6159483.5899999999"/>
    <n v="-398080.21"/>
    <n v="28036784.23"/>
    <n v="-0.26"/>
    <n v="-6.64"/>
    <n v="55"/>
    <n v="43"/>
    <n v="35"/>
    <n v="46"/>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88"/>
    <s v="แม่ใจ,รพช."/>
    <x v="3"/>
    <x v="3"/>
    <n v="3.05"/>
    <n v="2.62"/>
    <n v="1.64"/>
    <n v="16527113.109999999"/>
    <n v="-3298303.89"/>
    <n v="3752345.03"/>
    <n v="5143374.41"/>
    <n v="3.67"/>
    <n v="-5.87"/>
    <n v="65"/>
    <n v="37"/>
    <n v="50"/>
    <n v="147"/>
    <n v="52"/>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40744"/>
    <s v="ภูซาง,รพช."/>
    <x v="11"/>
    <x v="11"/>
    <n v="4.67"/>
    <n v="4.53"/>
    <n v="4.4400000000000004"/>
    <n v="33090069.120000001"/>
    <n v="2480218.27"/>
    <n v="6762891.0899999999"/>
    <n v="31045123.23"/>
    <n v="14.18"/>
    <n v="3.14"/>
    <n v="74"/>
    <n v="55"/>
    <n v="40"/>
    <n v="47"/>
    <n v="60"/>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40745"/>
    <s v="ภูกามยาว,รพช."/>
    <x v="8"/>
    <x v="8"/>
    <n v="2.46"/>
    <n v="2.36"/>
    <n v="2.1800000000000002"/>
    <n v="12345504.220000001"/>
    <n v="-7266704.6900000004"/>
    <n v="-3009527.87"/>
    <n v="9984686.9399999995"/>
    <n v="-9.61"/>
    <n v="-14.64"/>
    <n v="70"/>
    <n v="70"/>
    <n v="36"/>
    <n v="158"/>
    <n v="57"/>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715"/>
    <s v="แพร่,รพท."/>
    <x v="9"/>
    <x v="9"/>
    <n v="3.29"/>
    <n v="3.03"/>
    <n v="1.47"/>
    <n v="407600273.93000001"/>
    <n v="-5962948.1200000001"/>
    <n v="107539940.02"/>
    <n v="82900142.400000006"/>
    <n v="7.36"/>
    <n v="-0.47"/>
    <n v="49"/>
    <n v="104"/>
    <n v="31"/>
    <n v="28"/>
    <n v="36"/>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166"/>
    <s v="ร้องกวาง,รพช."/>
    <x v="6"/>
    <x v="6"/>
    <n v="1.82"/>
    <n v="1.65"/>
    <n v="0.92"/>
    <n v="11741006.1"/>
    <n v="-20108066.27"/>
    <n v="-12938209.529999999"/>
    <n v="-1131247.58"/>
    <n v="-8.61"/>
    <n v="-25"/>
    <n v="69"/>
    <n v="46"/>
    <n v="39"/>
    <n v="53"/>
    <n v="3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67"/>
    <s v="ลอง,รพช."/>
    <x v="6"/>
    <x v="6"/>
    <n v="1.24"/>
    <n v="1.0900000000000001"/>
    <n v="0.42"/>
    <n v="4053958.29"/>
    <n v="-5186872.16"/>
    <n v="-4414353.82"/>
    <n v="-10060350.25"/>
    <n v="-3.64"/>
    <n v="-8.32"/>
    <n v="113"/>
    <n v="37"/>
    <n v="60"/>
    <n v="66"/>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69"/>
    <s v="สูงเม่น,รพช."/>
    <x v="6"/>
    <x v="6"/>
    <n v="2.36"/>
    <n v="2.1800000000000002"/>
    <n v="1.68"/>
    <n v="37694128.57"/>
    <n v="-17575334.59"/>
    <n v="-4106103.93"/>
    <n v="18899597.960000001"/>
    <n v="-1.91"/>
    <n v="-12.67"/>
    <n v="127"/>
    <n v="28"/>
    <n v="44"/>
    <n v="41"/>
    <n v="3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70"/>
    <s v="สอง,รพช."/>
    <x v="6"/>
    <x v="6"/>
    <n v="3.95"/>
    <n v="3.71"/>
    <n v="2.56"/>
    <n v="27307282.52"/>
    <n v="3287638.79"/>
    <n v="4915544.22"/>
    <n v="14422810.369999999"/>
    <n v="3.1"/>
    <n v="4.84"/>
    <n v="87"/>
    <n v="34"/>
    <n v="27"/>
    <n v="29"/>
    <n v="26"/>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171"/>
    <s v="วังชิ้น,รพช."/>
    <x v="6"/>
    <x v="6"/>
    <n v="1.33"/>
    <n v="1.1299999999999999"/>
    <n v="0.79"/>
    <n v="4193883.93"/>
    <n v="-3365444.11"/>
    <n v="-2007701.27"/>
    <n v="-2722777.86"/>
    <n v="-1.75"/>
    <n v="-9.23"/>
    <n v="121"/>
    <n v="26"/>
    <n v="48"/>
    <n v="67"/>
    <n v="5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72"/>
    <s v="หนองม่วงไข่,รพช."/>
    <x v="3"/>
    <x v="3"/>
    <n v="0.93"/>
    <n v="0.87"/>
    <n v="0.51"/>
    <n v="-1060877.27"/>
    <n v="-11991707.74"/>
    <n v="-9107246.2400000002"/>
    <n v="-7450046.7199999997"/>
    <n v="-11.64"/>
    <n v="-47.41"/>
    <n v="125"/>
    <n v="21"/>
    <n v="18"/>
    <n v="48"/>
    <n v="33"/>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11452"/>
    <s v="สมเด็จพระยุพราชเด่นชัย,รพช."/>
    <x v="4"/>
    <x v="4"/>
    <n v="1.47"/>
    <n v="1.26"/>
    <n v="0.69"/>
    <n v="9329243.6600000001"/>
    <n v="-7209834.5999999996"/>
    <n v="-3472913.55"/>
    <n v="-6123998.3499999996"/>
    <n v="-2.48"/>
    <n v="-6.97"/>
    <n v="129"/>
    <n v="30"/>
    <n v="65"/>
    <n v="59"/>
    <n v="51"/>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19"/>
    <s v="ศรีสังวาลย์,รพท."/>
    <x v="10"/>
    <x v="10"/>
    <n v="3.27"/>
    <n v="3"/>
    <n v="1.45"/>
    <n v="204602054.09"/>
    <n v="-3005427.48"/>
    <n v="20520522.18"/>
    <n v="39905123.93"/>
    <n v="4.84"/>
    <n v="-0.62"/>
    <n v="94"/>
    <n v="85"/>
    <n v="74"/>
    <n v="67"/>
    <n v="78"/>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1203"/>
    <s v="ขุนยวม,รพช."/>
    <x v="3"/>
    <x v="3"/>
    <n v="1.19"/>
    <n v="1.07"/>
    <n v="0.39"/>
    <n v="3424615.73"/>
    <n v="-4346517.79"/>
    <n v="-1413681.85"/>
    <n v="-11221192.949999999"/>
    <n v="-1.51"/>
    <n v="-7.95"/>
    <n v="262"/>
    <n v="68"/>
    <n v="33"/>
    <n v="188"/>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04"/>
    <s v="ปาย,รพช."/>
    <x v="4"/>
    <x v="4"/>
    <n v="1.36"/>
    <n v="1.21"/>
    <n v="0.54"/>
    <n v="14106166.720000001"/>
    <n v="6513348.25"/>
    <n v="13724387.35"/>
    <n v="-17940731.120000001"/>
    <n v="8.24"/>
    <n v="4.3600000000000003"/>
    <n v="329"/>
    <n v="114"/>
    <n v="90"/>
    <n v="161"/>
    <n v="74"/>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205"/>
    <s v="แม่สะเรียง,รพช."/>
    <x v="2"/>
    <x v="2"/>
    <n v="1.19"/>
    <n v="1.06"/>
    <n v="0.51"/>
    <n v="12471680.4"/>
    <n v="-37607302.350000001"/>
    <n v="-20967134.440000001"/>
    <n v="-31542334.210000001"/>
    <n v="-8.68"/>
    <n v="-13.73"/>
    <n v="190"/>
    <n v="83"/>
    <n v="47"/>
    <n v="348"/>
    <n v="44"/>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206"/>
    <s v="แม่ลาน้อย,รพช."/>
    <x v="3"/>
    <x v="3"/>
    <n v="1.1100000000000001"/>
    <n v="1.01"/>
    <n v="0.44"/>
    <n v="2478883.5099999998"/>
    <n v="1221169.77"/>
    <n v="2216807.1"/>
    <n v="-12441264.66"/>
    <n v="2.34"/>
    <n v="2.87"/>
    <n v="271"/>
    <n v="106"/>
    <n v="48"/>
    <n v="249"/>
    <n v="49"/>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207"/>
    <s v="สบเมย,รพช."/>
    <x v="6"/>
    <x v="6"/>
    <n v="2.37"/>
    <n v="2.23"/>
    <n v="1.26"/>
    <n v="21438106.149999999"/>
    <n v="6366647.71"/>
    <n v="7987266.5700000003"/>
    <n v="4083786.89"/>
    <n v="8.2200000000000006"/>
    <n v="9.91"/>
    <n v="180"/>
    <n v="120"/>
    <n v="42"/>
    <n v="133"/>
    <n v="42"/>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208"/>
    <s v="ปางมะผ้า,รพช."/>
    <x v="3"/>
    <x v="3"/>
    <n v="1.02"/>
    <n v="0.96"/>
    <n v="0.39"/>
    <n v="463490.71"/>
    <n v="1537920.94"/>
    <n v="3752458.65"/>
    <n v="-12479084.41"/>
    <n v="4.9800000000000004"/>
    <n v="2.11"/>
    <n v="365"/>
    <n v="52"/>
    <n v="41"/>
    <n v="116"/>
    <n v="38"/>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672"/>
    <s v="ลำปาง,รพศ."/>
    <x v="0"/>
    <x v="0"/>
    <n v="11.95"/>
    <n v="10.51"/>
    <n v="5.2"/>
    <n v="1576605851.23"/>
    <n v="-177062793.66"/>
    <n v="-2635966.4900000002"/>
    <n v="604212299.50999999"/>
    <n v="-0.08"/>
    <n v="-5.92"/>
    <n v="25"/>
    <n v="91"/>
    <n v="56"/>
    <n v="83"/>
    <n v="49"/>
    <n v="3.02"/>
    <n v="9.33"/>
    <n v="6.3100000000000005"/>
    <n v="-6.4450000000000003"/>
    <n v="18.795000000000002"/>
    <b v="0"/>
    <n v="-3.11"/>
    <n v="6.69"/>
    <n v="9.8000000000000007"/>
    <n v="-17.810000000000002"/>
    <n v="21.39"/>
    <b v="0"/>
    <x v="1"/>
    <x v="1"/>
    <n v="3.02"/>
    <n v="9.33"/>
    <n v="6.3100000000000005"/>
    <n v="-6.4450000000000003"/>
    <n v="18.795000000000002"/>
    <x v="0"/>
    <n v="-3.11"/>
    <n v="6.69"/>
    <n v="9.8000000000000007"/>
    <n v="-17.810000000000002"/>
    <n v="21.39"/>
    <x v="0"/>
    <x v="0"/>
    <x v="0"/>
  </r>
  <r>
    <s v="11146"/>
    <s v="แม่เมาะ,รพช."/>
    <x v="3"/>
    <x v="3"/>
    <n v="1.58"/>
    <n v="1.51"/>
    <n v="0.99"/>
    <n v="10592363.52"/>
    <n v="-6079629.7000000002"/>
    <n v="-6964652.6500000004"/>
    <n v="-238830.04"/>
    <n v="-6.25"/>
    <n v="-7.94"/>
    <n v="134"/>
    <n v="26"/>
    <n v="50"/>
    <n v="57"/>
    <n v="2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47"/>
    <s v="เกาะคา,รพช."/>
    <x v="2"/>
    <x v="2"/>
    <n v="1.1000000000000001"/>
    <n v="1"/>
    <n v="0.38"/>
    <n v="10595149.300000001"/>
    <n v="-8284989.71"/>
    <n v="-23875278.489999998"/>
    <n v="-64509316.049999997"/>
    <n v="-6.2"/>
    <n v="-2.2799999999999998"/>
    <n v="172"/>
    <n v="48"/>
    <n v="44"/>
    <n v="87"/>
    <n v="49"/>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148"/>
    <s v="เสริมงาม,รพช."/>
    <x v="3"/>
    <x v="3"/>
    <n v="0.85"/>
    <n v="0.79"/>
    <n v="0.38"/>
    <n v="-2978107.2"/>
    <n v="-2865802.87"/>
    <n v="-2937665.7"/>
    <n v="-12660409.01"/>
    <n v="-3.06"/>
    <n v="-8.11"/>
    <n v="213"/>
    <n v="26"/>
    <n v="37"/>
    <n v="87"/>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49"/>
    <s v="งาว,รพช."/>
    <x v="6"/>
    <x v="6"/>
    <n v="1.18"/>
    <n v="1.05"/>
    <n v="0.56000000000000005"/>
    <n v="4077530.43"/>
    <n v="-6986331.54"/>
    <n v="-2526762.42"/>
    <n v="-10004514.560000001"/>
    <n v="-2.0499999999999998"/>
    <n v="-5.83"/>
    <n v="184"/>
    <n v="23"/>
    <n v="50"/>
    <n v="82"/>
    <n v="5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50"/>
    <s v="แจ้ห่ม,รพช."/>
    <x v="3"/>
    <x v="3"/>
    <n v="1.04"/>
    <n v="0.96"/>
    <n v="0.51"/>
    <n v="944712.83"/>
    <n v="-3893859.67"/>
    <n v="-2931707.31"/>
    <n v="-11998815.710000001"/>
    <n v="-2.5299999999999998"/>
    <n v="-7.25"/>
    <n v="178"/>
    <n v="44"/>
    <n v="43"/>
    <n v="109"/>
    <n v="2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51"/>
    <s v="วังเหนือ,รพช."/>
    <x v="6"/>
    <x v="6"/>
    <n v="1.07"/>
    <n v="1"/>
    <n v="0.75"/>
    <n v="1890211.26"/>
    <n v="-10967683.08"/>
    <n v="-7103048.3399999999"/>
    <n v="-6801386.2999999998"/>
    <n v="-5.43"/>
    <n v="-9.94"/>
    <n v="220"/>
    <n v="20"/>
    <n v="46"/>
    <n v="61"/>
    <n v="3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52"/>
    <s v="เถิน,รพช."/>
    <x v="7"/>
    <x v="7"/>
    <n v="1.3"/>
    <n v="1.21"/>
    <n v="0.62"/>
    <n v="14658197.4"/>
    <n v="-17086187.710000001"/>
    <n v="10848743.460000001"/>
    <n v="-18769672.73"/>
    <n v="4.4000000000000004"/>
    <n v="-6.03"/>
    <n v="117"/>
    <n v="51"/>
    <n v="45"/>
    <n v="91"/>
    <n v="35"/>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1153"/>
    <s v="แม่พริก,รพช."/>
    <x v="3"/>
    <x v="3"/>
    <n v="0.92"/>
    <n v="0.84"/>
    <n v="0.61"/>
    <n v="-851022.04"/>
    <n v="-9102960.4800000004"/>
    <n v="-9199837.4399999995"/>
    <n v="-3977838.25"/>
    <n v="-15.71"/>
    <n v="-37.43"/>
    <n v="172"/>
    <n v="35"/>
    <n v="51"/>
    <n v="89"/>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54"/>
    <s v="แม่ทะ,รพช."/>
    <x v="6"/>
    <x v="6"/>
    <n v="0.92"/>
    <n v="0.84"/>
    <n v="0.63"/>
    <n v="-2123611.52"/>
    <n v="-7795182.5499999998"/>
    <n v="-3501283.54"/>
    <n v="-9928234.3200000003"/>
    <n v="-2.65"/>
    <n v="-20.07"/>
    <n v="190"/>
    <n v="11"/>
    <n v="38"/>
    <n v="71"/>
    <n v="3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55"/>
    <s v="สบปราบ,รพช."/>
    <x v="3"/>
    <x v="3"/>
    <n v="1.07"/>
    <n v="1"/>
    <n v="0.73"/>
    <n v="1459025.48"/>
    <n v="-1403135.03"/>
    <n v="-158743.20000000001"/>
    <n v="-5345437.4000000004"/>
    <n v="-0.18"/>
    <n v="-3.33"/>
    <n v="203"/>
    <n v="31"/>
    <n v="43"/>
    <n v="89"/>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56"/>
    <s v="ห้างฉัตร,รพช."/>
    <x v="6"/>
    <x v="6"/>
    <n v="1.62"/>
    <n v="1.5"/>
    <n v="1.1299999999999999"/>
    <n v="12464530.550000001"/>
    <n v="-18748900.109999999"/>
    <n v="-14787096.029999999"/>
    <n v="2627862.31"/>
    <n v="-11.4"/>
    <n v="-33.75"/>
    <n v="117"/>
    <n v="32"/>
    <n v="51"/>
    <n v="65"/>
    <n v="3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57"/>
    <s v="เมืองปาน,รพช."/>
    <x v="3"/>
    <x v="3"/>
    <n v="1.48"/>
    <n v="1.37"/>
    <n v="1.1399999999999999"/>
    <n v="7132955.6100000003"/>
    <n v="-15755914.289999999"/>
    <n v="-11431776.310000001"/>
    <n v="2106419.13"/>
    <n v="-12.78"/>
    <n v="-36.020000000000003"/>
    <n v="123"/>
    <n v="38"/>
    <n v="55"/>
    <n v="186"/>
    <n v="6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14"/>
    <s v="ลำพูน,รพท."/>
    <x v="9"/>
    <x v="9"/>
    <n v="5.99"/>
    <n v="5.69"/>
    <n v="3.59"/>
    <n v="524879860.64999998"/>
    <n v="-26578123.109999999"/>
    <n v="17894029.379999999"/>
    <n v="272101763.31"/>
    <n v="1.43"/>
    <n v="-2.31"/>
    <n v="40"/>
    <n v="67"/>
    <n v="41"/>
    <n v="110"/>
    <n v="31"/>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140"/>
    <s v="แม่ทา,รพช."/>
    <x v="3"/>
    <x v="3"/>
    <n v="5.54"/>
    <n v="5.17"/>
    <n v="4.47"/>
    <n v="39685776.07"/>
    <n v="-5669961.2699999996"/>
    <n v="-3528192.48"/>
    <n v="30376217.809999999"/>
    <n v="-3.49"/>
    <n v="-7.88"/>
    <n v="46"/>
    <n v="34"/>
    <n v="57"/>
    <n v="81"/>
    <n v="4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41"/>
    <s v="บ้านโฮ่ง,รพช."/>
    <x v="3"/>
    <x v="3"/>
    <n v="2.5299999999999998"/>
    <n v="2.35"/>
    <n v="1.87"/>
    <n v="17856246.350000001"/>
    <n v="3082296.09"/>
    <n v="-3976632.78"/>
    <n v="10126314.08"/>
    <n v="-3.52"/>
    <n v="4.4000000000000004"/>
    <n v="99"/>
    <n v="18"/>
    <n v="46"/>
    <n v="59"/>
    <n v="37"/>
    <n v="-9.4075000000000006"/>
    <n v="1.645"/>
    <n v="11.0525"/>
    <n v="-25.986249999999998"/>
    <n v="18.223749999999999"/>
    <b v="0"/>
    <n v="-18.744999999999997"/>
    <n v="-2.7"/>
    <n v="16.044999999999998"/>
    <n v="-42.812499999999993"/>
    <n v="21.367499999999996"/>
    <b v="0"/>
    <x v="0"/>
    <x v="1"/>
    <n v="-9.4075000000000006"/>
    <n v="1.645"/>
    <n v="11.0525"/>
    <n v="-25.986249999999998"/>
    <n v="18.223749999999999"/>
    <x v="0"/>
    <n v="-18.744999999999997"/>
    <n v="-2.7"/>
    <n v="16.044999999999998"/>
    <n v="-42.812499999999993"/>
    <n v="21.367499999999996"/>
    <x v="0"/>
    <x v="3"/>
    <x v="3"/>
  </r>
  <r>
    <s v="11142"/>
    <s v="ลี้,รพช."/>
    <x v="1"/>
    <x v="1"/>
    <n v="1.51"/>
    <n v="1.4"/>
    <n v="0.96"/>
    <n v="16535276.640000001"/>
    <n v="-4714227.1900000004"/>
    <n v="-3056938.37"/>
    <n v="-1251003.71"/>
    <n v="-1.42"/>
    <n v="-3.7"/>
    <n v="191"/>
    <n v="23"/>
    <n v="46"/>
    <n v="114"/>
    <n v="2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143"/>
    <s v="ทุ่งหัวช้าง,รพช."/>
    <x v="3"/>
    <x v="3"/>
    <n v="1.67"/>
    <n v="1.55"/>
    <n v="1.28"/>
    <n v="6588135.3700000001"/>
    <n v="-15837528.630000001"/>
    <n v="-11195003.98"/>
    <n v="2754910.62"/>
    <n v="-14.98"/>
    <n v="-41.81"/>
    <n v="102"/>
    <n v="26"/>
    <n v="52"/>
    <n v="36"/>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44"/>
    <s v="ป่าซาง,รพช."/>
    <x v="7"/>
    <x v="7"/>
    <n v="2.11"/>
    <n v="2.0299999999999998"/>
    <n v="1.53"/>
    <n v="42821883.75"/>
    <n v="-9819366.1799999997"/>
    <n v="1236409.32"/>
    <n v="20660815.370000001"/>
    <n v="0.64"/>
    <n v="-6.34"/>
    <n v="197"/>
    <n v="38"/>
    <n v="78"/>
    <n v="29"/>
    <n v="29"/>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1145"/>
    <s v="บ้านธิ,รพช."/>
    <x v="3"/>
    <x v="3"/>
    <n v="1.02"/>
    <n v="0.92"/>
    <n v="0.51"/>
    <n v="217243.37"/>
    <n v="-4769293.5599999996"/>
    <n v="-2236007.23"/>
    <n v="-5281899.83"/>
    <n v="-2.75"/>
    <n v="-15.23"/>
    <n v="176"/>
    <n v="28"/>
    <n v="43"/>
    <n v="66"/>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4956"/>
    <s v="เวียงหนองล่อง,รพช."/>
    <x v="3"/>
    <x v="3"/>
    <n v="1.26"/>
    <n v="1.1399999999999999"/>
    <n v="0.89"/>
    <n v="3822363.34"/>
    <n v="-3570369.56"/>
    <n v="-2547677.7999999998"/>
    <n v="-1665229.22"/>
    <n v="-3.89"/>
    <n v="-6.64"/>
    <n v="298"/>
    <n v="38"/>
    <n v="49"/>
    <n v="50"/>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22"/>
    <s v="สมเด็จพระเจ้าตากสินมหาราช,รพท."/>
    <x v="10"/>
    <x v="10"/>
    <n v="2.02"/>
    <n v="1.83"/>
    <n v="1.18"/>
    <n v="203974896.61000001"/>
    <n v="-49271021.640000001"/>
    <n v="-11994408.07"/>
    <n v="35734927.719999999"/>
    <n v="-1.2"/>
    <n v="-3.69"/>
    <n v="93"/>
    <n v="54"/>
    <n v="47"/>
    <n v="206"/>
    <n v="27"/>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0723"/>
    <s v="แม่สอด,รพท."/>
    <x v="9"/>
    <x v="9"/>
    <n v="3.7"/>
    <n v="3.48"/>
    <n v="2.2599999999999998"/>
    <n v="424761892.99000001"/>
    <n v="-233577587.56999999"/>
    <n v="-69100312.379999995"/>
    <n v="199282348.63"/>
    <n v="-6.33"/>
    <n v="-12.38"/>
    <n v="56"/>
    <n v="34"/>
    <n v="34"/>
    <n v="37"/>
    <n v="29"/>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1238"/>
    <s v="บ้านตาก,รพช."/>
    <x v="6"/>
    <x v="6"/>
    <n v="2.67"/>
    <n v="2.4"/>
    <n v="1.1200000000000001"/>
    <n v="17432868.199999999"/>
    <n v="-17066481.48"/>
    <n v="-6976928.0300000003"/>
    <n v="508241.35"/>
    <n v="-5.22"/>
    <n v="-19.25"/>
    <n v="38"/>
    <n v="18"/>
    <n v="10"/>
    <n v="43"/>
    <n v="40"/>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39"/>
    <s v="สามเงา,รพช."/>
    <x v="3"/>
    <x v="3"/>
    <n v="1.02"/>
    <n v="0.93"/>
    <n v="0.68"/>
    <n v="281512.64"/>
    <n v="-26199977.91"/>
    <n v="-22434352.609999999"/>
    <n v="-5077173.1500000004"/>
    <n v="-28.28"/>
    <n v="-43.03"/>
    <n v="193"/>
    <n v="11"/>
    <n v="38"/>
    <n v="169"/>
    <n v="28"/>
    <n v="-9.4075000000000006"/>
    <n v="1.645"/>
    <n v="11.0525"/>
    <n v="-25.986249999999998"/>
    <n v="18.223749999999999"/>
    <b v="1"/>
    <n v="-18.744999999999997"/>
    <n v="-2.7"/>
    <n v="16.044999999999998"/>
    <n v="-42.812499999999993"/>
    <n v="21.367499999999996"/>
    <b v="1"/>
    <x v="1"/>
    <x v="1"/>
    <n v="-9.4075000000000006"/>
    <n v="1.645"/>
    <n v="11.0525"/>
    <n v="-25.986249999999998"/>
    <n v="18.223749999999999"/>
    <x v="1"/>
    <n v="-18.744999999999997"/>
    <n v="-2.7"/>
    <n v="16.044999999999998"/>
    <n v="-42.812499999999993"/>
    <n v="21.367499999999996"/>
    <x v="1"/>
    <x v="3"/>
    <x v="3"/>
  </r>
  <r>
    <s v="11240"/>
    <s v="แม่ระมาด,รพช."/>
    <x v="2"/>
    <x v="2"/>
    <n v="1.17"/>
    <n v="1"/>
    <n v="0.68"/>
    <n v="6354972.6500000004"/>
    <n v="-22030514.960000001"/>
    <n v="-1523723.86"/>
    <n v="-12219294.970000001"/>
    <n v="-0.6"/>
    <n v="-8.3000000000000007"/>
    <n v="154"/>
    <n v="10"/>
    <n v="28"/>
    <n v="28"/>
    <n v="5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241"/>
    <s v="ท่าสองยาง,รพช."/>
    <x v="7"/>
    <x v="7"/>
    <n v="1.35"/>
    <n v="1.25"/>
    <n v="0.84"/>
    <n v="19282182.399999999"/>
    <n v="67576924.069999993"/>
    <n v="93970058.939999998"/>
    <n v="-11683324.890000001"/>
    <n v="40.75"/>
    <n v="18.2"/>
    <n v="127"/>
    <n v="31"/>
    <n v="53"/>
    <n v="48"/>
    <n v="31"/>
    <n v="-15.01"/>
    <n v="4.4000000000000004"/>
    <n v="19.41"/>
    <n v="-44.125"/>
    <n v="33.515000000000001"/>
    <b v="1"/>
    <n v="-15.23"/>
    <n v="-0.92"/>
    <n v="14.31"/>
    <n v="-36.695"/>
    <n v="20.544999999999998"/>
    <b v="0"/>
    <x v="0"/>
    <x v="0"/>
    <n v="-15.01"/>
    <n v="4.4000000000000004"/>
    <n v="19.41"/>
    <n v="-44.125"/>
    <n v="33.515000000000001"/>
    <x v="1"/>
    <n v="-15.23"/>
    <n v="-0.92"/>
    <n v="14.31"/>
    <n v="-36.695"/>
    <n v="20.544999999999998"/>
    <x v="0"/>
    <x v="7"/>
    <x v="7"/>
  </r>
  <r>
    <s v="11242"/>
    <s v="พบพระ,รพช."/>
    <x v="2"/>
    <x v="2"/>
    <n v="2.31"/>
    <n v="2.12"/>
    <n v="0.98"/>
    <n v="48468311.060000002"/>
    <n v="-59693132.840000004"/>
    <n v="-49034591.460000001"/>
    <n v="-843083.57"/>
    <n v="-24.25"/>
    <n v="-24.29"/>
    <n v="98"/>
    <n v="28"/>
    <n v="50"/>
    <n v="36"/>
    <n v="46"/>
    <n v="-7.51"/>
    <n v="3.04"/>
    <n v="10.55"/>
    <n v="-23.335000000000001"/>
    <n v="18.865000000000002"/>
    <b v="1"/>
    <n v="-12.23"/>
    <n v="-0.18"/>
    <n v="12.05"/>
    <n v="-30.305000000000003"/>
    <n v="17.895000000000003"/>
    <b v="0"/>
    <x v="1"/>
    <x v="1"/>
    <n v="-7.51"/>
    <n v="3.04"/>
    <n v="10.55"/>
    <n v="-23.335000000000001"/>
    <n v="18.865000000000002"/>
    <x v="1"/>
    <n v="-12.23"/>
    <n v="-0.18"/>
    <n v="12.05"/>
    <n v="-30.305000000000003"/>
    <n v="17.895000000000003"/>
    <x v="0"/>
    <x v="2"/>
    <x v="2"/>
  </r>
  <r>
    <s v="11243"/>
    <s v="อุ้มผาง,รพช."/>
    <x v="7"/>
    <x v="7"/>
    <n v="1.2"/>
    <n v="0.89"/>
    <n v="0.34"/>
    <n v="7877763.1299999999"/>
    <n v="23350236.550000001"/>
    <n v="30509458.329999998"/>
    <n v="-26301935.190000001"/>
    <n v="12.2"/>
    <n v="8.93"/>
    <n v="130"/>
    <n v="49"/>
    <n v="40"/>
    <n v="161"/>
    <n v="57"/>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27443"/>
    <s v="วังเจ้า,รพช."/>
    <x v="3"/>
    <x v="3"/>
    <n v="5.36"/>
    <n v="5.08"/>
    <n v="4.55"/>
    <n v="38983162.759999998"/>
    <n v="-17851315.300000001"/>
    <n v="-13859596.32"/>
    <n v="31695371.75"/>
    <n v="-17.16"/>
    <n v="-14.75"/>
    <n v="51"/>
    <n v="6"/>
    <n v="51"/>
    <n v="155"/>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76"/>
    <s v="พุทธชินราช,รพศ."/>
    <x v="0"/>
    <x v="0"/>
    <n v="2.6"/>
    <n v="2.1800000000000002"/>
    <n v="1.48"/>
    <n v="863412728.85000002"/>
    <n v="13089908.57"/>
    <n v="249256425.43000001"/>
    <n v="260598778.38"/>
    <n v="6.74"/>
    <n v="0.38"/>
    <n v="20"/>
    <n v="51"/>
    <n v="33"/>
    <n v="125"/>
    <n v="51"/>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1251"/>
    <s v="ชาติตระการ,รพช."/>
    <x v="4"/>
    <x v="4"/>
    <n v="0.73"/>
    <n v="0.57999999999999996"/>
    <n v="0.26"/>
    <n v="-8518950.3800000008"/>
    <n v="-12153213.16"/>
    <n v="-2281947.04"/>
    <n v="-23211289.809999999"/>
    <n v="-1.71"/>
    <n v="-12.19"/>
    <n v="119"/>
    <n v="30"/>
    <n v="28"/>
    <n v="97"/>
    <n v="62"/>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252"/>
    <s v="บางระกำ,รพช."/>
    <x v="1"/>
    <x v="1"/>
    <n v="1.87"/>
    <n v="1.73"/>
    <n v="0.84"/>
    <n v="28545701.579999998"/>
    <n v="-38473050.810000002"/>
    <n v="-18816949.149999999"/>
    <n v="-5225871.71"/>
    <n v="-8.86"/>
    <n v="-20.239999999999998"/>
    <n v="98"/>
    <n v="59"/>
    <n v="72"/>
    <n v="88"/>
    <n v="32"/>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53"/>
    <s v="บางกระทุ่ม,รพช."/>
    <x v="6"/>
    <x v="6"/>
    <n v="8.19"/>
    <n v="7.47"/>
    <n v="6.16"/>
    <n v="70777652.819999993"/>
    <n v="-10380276.16"/>
    <n v="-6181664.8600000003"/>
    <n v="50802675.68"/>
    <n v="-3.84"/>
    <n v="-7.28"/>
    <n v="47"/>
    <n v="23"/>
    <n v="59"/>
    <n v="109"/>
    <n v="5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54"/>
    <s v="พรหมพิราม,รพช."/>
    <x v="6"/>
    <x v="6"/>
    <n v="4.67"/>
    <n v="3.94"/>
    <n v="2.88"/>
    <n v="42062803.219999999"/>
    <n v="-30793293.050000001"/>
    <n v="-27298081.41"/>
    <n v="21550910.41"/>
    <n v="-15.37"/>
    <n v="-16.54"/>
    <n v="45"/>
    <n v="29"/>
    <n v="56"/>
    <n v="93"/>
    <n v="7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55"/>
    <s v="วัดโบสถ์,รพช."/>
    <x v="3"/>
    <x v="3"/>
    <n v="5.81"/>
    <n v="5.58"/>
    <n v="4.5599999999999996"/>
    <n v="60874841.240000002"/>
    <n v="-32688259.84"/>
    <n v="-19802906.800000001"/>
    <n v="45095877.780000001"/>
    <n v="-14.97"/>
    <n v="-21.3"/>
    <n v="56"/>
    <n v="42"/>
    <n v="39"/>
    <n v="45"/>
    <n v="3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56"/>
    <s v="วังทอง,รพช."/>
    <x v="1"/>
    <x v="1"/>
    <n v="5.46"/>
    <n v="5.08"/>
    <n v="4.46"/>
    <n v="120616069.03"/>
    <n v="-49401602.630000003"/>
    <n v="-35191137.100000001"/>
    <n v="93519107.459999993"/>
    <n v="-12.72"/>
    <n v="-19.54"/>
    <n v="57"/>
    <n v="33"/>
    <n v="58"/>
    <n v="67"/>
    <n v="4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57"/>
    <s v="เนินมะปราง,รพช."/>
    <x v="6"/>
    <x v="6"/>
    <n v="3.37"/>
    <n v="3.14"/>
    <n v="2.54"/>
    <n v="38515140.700000003"/>
    <n v="-29028827.850000001"/>
    <n v="-13643868.029999999"/>
    <n v="25094988.969999999"/>
    <n v="-10.210000000000001"/>
    <n v="-22.04"/>
    <n v="87"/>
    <n v="59"/>
    <n v="23"/>
    <n v="70"/>
    <n v="5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55"/>
    <s v="สมเด็จพระยุพราชนครไทย,รพช."/>
    <x v="2"/>
    <x v="2"/>
    <n v="2.35"/>
    <n v="2.11"/>
    <n v="1.25"/>
    <n v="58675098.329999998"/>
    <n v="-46734767.310000002"/>
    <n v="-31101348.940000001"/>
    <n v="10700032.890000001"/>
    <n v="-10.7"/>
    <n v="-12.23"/>
    <n v="39"/>
    <n v="59"/>
    <n v="60"/>
    <n v="102"/>
    <n v="3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727"/>
    <s v="เพชรบูรณ์,รพท."/>
    <x v="9"/>
    <x v="9"/>
    <n v="1.39"/>
    <n v="1.18"/>
    <n v="0.61"/>
    <n v="156430051.81"/>
    <n v="-25167055.59"/>
    <n v="17287482.710000001"/>
    <n v="-154252487.33000001"/>
    <n v="1.34"/>
    <n v="-1.76"/>
    <n v="170"/>
    <n v="37"/>
    <n v="64"/>
    <n v="112"/>
    <n v="61"/>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264"/>
    <s v="ชนแดน,รพช."/>
    <x v="6"/>
    <x v="6"/>
    <n v="1.02"/>
    <n v="0.89"/>
    <n v="0.7"/>
    <n v="787595.03"/>
    <n v="77180.479999999996"/>
    <n v="6581466.0599999996"/>
    <n v="-13445195.279999999"/>
    <n v="3.96"/>
    <n v="7.0000000000000007E-2"/>
    <n v="284"/>
    <n v="34"/>
    <n v="43"/>
    <n v="95"/>
    <n v="47"/>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265"/>
    <s v="หล่มสัก,รพท."/>
    <x v="5"/>
    <x v="5"/>
    <n v="3.13"/>
    <n v="2.89"/>
    <n v="1.33"/>
    <n v="172096778.36000001"/>
    <n v="52507055.509999998"/>
    <n v="-18799096.59"/>
    <n v="26491584.579999998"/>
    <n v="-3.93"/>
    <n v="8.2200000000000006"/>
    <n v="89"/>
    <n v="132"/>
    <n v="104"/>
    <n v="272"/>
    <n v="44"/>
    <n v="-2.59"/>
    <n v="8.86"/>
    <n v="11.45"/>
    <n v="-19.764999999999997"/>
    <n v="26.034999999999997"/>
    <b v="0"/>
    <n v="-5.74"/>
    <n v="4.915"/>
    <n v="10.655000000000001"/>
    <n v="-21.722500000000004"/>
    <n v="20.897500000000001"/>
    <b v="0"/>
    <x v="0"/>
    <x v="1"/>
    <n v="-0.34999999999999964"/>
    <n v="9.0500000000000007"/>
    <n v="9.4"/>
    <n v="-14.450000000000001"/>
    <n v="23.150000000000002"/>
    <x v="0"/>
    <n v="-5.0175000000000001"/>
    <n v="5.1049999999999995"/>
    <n v="10.122499999999999"/>
    <n v="-20.201249999999998"/>
    <n v="20.288749999999997"/>
    <x v="0"/>
    <x v="9"/>
    <x v="9"/>
  </r>
  <r>
    <s v="11266"/>
    <s v="วิเชียรบุรี,รพท."/>
    <x v="5"/>
    <x v="5"/>
    <n v="1.6"/>
    <n v="1.43"/>
    <n v="0.49"/>
    <n v="61081840.229999997"/>
    <n v="-38006717.549999997"/>
    <n v="3362345.38"/>
    <n v="-51636591.75"/>
    <n v="0.66"/>
    <n v="-7.67"/>
    <n v="127"/>
    <n v="65"/>
    <n v="40"/>
    <n v="249"/>
    <n v="49"/>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267"/>
    <s v="ศรีเทพ,รพช."/>
    <x v="6"/>
    <x v="6"/>
    <n v="1.1599999999999999"/>
    <n v="1.06"/>
    <n v="0.6"/>
    <n v="5441304.2699999996"/>
    <n v="-20046312.359999999"/>
    <n v="-15626341.42"/>
    <n v="-13404589.529999999"/>
    <n v="-10.65"/>
    <n v="-18.600000000000001"/>
    <n v="123"/>
    <n v="78"/>
    <n v="70"/>
    <n v="118"/>
    <n v="3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68"/>
    <s v="หนองไผ่,รพช."/>
    <x v="2"/>
    <x v="2"/>
    <n v="1.51"/>
    <n v="1.23"/>
    <n v="0.55000000000000004"/>
    <n v="22347874.59"/>
    <n v="53023776.609999999"/>
    <n v="27207905.82"/>
    <n v="-19982625.379999999"/>
    <n v="8.86"/>
    <n v="20.12"/>
    <n v="175"/>
    <n v="101"/>
    <n v="63"/>
    <n v="149"/>
    <n v="84"/>
    <n v="-7.51"/>
    <n v="3.04"/>
    <n v="10.55"/>
    <n v="-23.335000000000001"/>
    <n v="18.865000000000002"/>
    <b v="0"/>
    <n v="-12.23"/>
    <n v="-0.18"/>
    <n v="12.05"/>
    <n v="-30.305000000000003"/>
    <n v="17.895000000000003"/>
    <b v="1"/>
    <x v="0"/>
    <x v="0"/>
    <n v="-7.51"/>
    <n v="3.04"/>
    <n v="10.55"/>
    <n v="-23.335000000000001"/>
    <n v="18.865000000000002"/>
    <x v="0"/>
    <n v="-12.23"/>
    <n v="-0.18"/>
    <n v="12.05"/>
    <n v="-30.305000000000003"/>
    <n v="17.895000000000003"/>
    <x v="1"/>
    <x v="2"/>
    <x v="2"/>
  </r>
  <r>
    <s v="11269"/>
    <s v="บึงสามพัน,รพช."/>
    <x v="1"/>
    <x v="1"/>
    <n v="1.5"/>
    <n v="1.41"/>
    <n v="1.06"/>
    <n v="18983855.670000002"/>
    <n v="-23569672.309999999"/>
    <n v="-11187479.810000001"/>
    <n v="2276631.44"/>
    <n v="-6.21"/>
    <n v="-9.65"/>
    <n v="178"/>
    <n v="56"/>
    <n v="54"/>
    <n v="96"/>
    <n v="34"/>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70"/>
    <s v="น้ำหนาว,รพช."/>
    <x v="8"/>
    <x v="8"/>
    <n v="4.0199999999999996"/>
    <n v="3.78"/>
    <n v="3.38"/>
    <n v="23224055.559999999"/>
    <n v="-11287506.449999999"/>
    <n v="-10752565.609999999"/>
    <n v="18299184.16"/>
    <n v="-20.149999999999999"/>
    <n v="-16.71"/>
    <n v="94"/>
    <n v="45"/>
    <n v="44"/>
    <n v="252"/>
    <n v="61"/>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1271"/>
    <s v="วังโป่ง,รพช."/>
    <x v="3"/>
    <x v="3"/>
    <n v="2.2000000000000002"/>
    <n v="1.99"/>
    <n v="1.55"/>
    <n v="14972657.34"/>
    <n v="-17235785.93"/>
    <n v="-6352389.9100000001"/>
    <n v="6839988.2400000002"/>
    <n v="-6.35"/>
    <n v="-21.84"/>
    <n v="95"/>
    <n v="29"/>
    <n v="40"/>
    <n v="85"/>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72"/>
    <s v="เขาค้อ,รพช."/>
    <x v="6"/>
    <x v="6"/>
    <n v="1.46"/>
    <n v="1.25"/>
    <n v="0.81"/>
    <n v="8878354.6500000004"/>
    <n v="-3693103.23"/>
    <n v="1737292.01"/>
    <n v="-3637070.38"/>
    <n v="1.52"/>
    <n v="-3.97"/>
    <n v="133"/>
    <n v="55"/>
    <n v="45"/>
    <n v="145"/>
    <n v="55"/>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457"/>
    <s v="สมเด็จพระยุพราชหล่มเก่า,รพช."/>
    <x v="4"/>
    <x v="4"/>
    <n v="3.89"/>
    <n v="3.42"/>
    <n v="2.27"/>
    <n v="86280028.319999993"/>
    <n v="-8042271.6299999999"/>
    <n v="2680185.38"/>
    <n v="37925165.25"/>
    <n v="1.1200000000000001"/>
    <n v="-2.71"/>
    <n v="92"/>
    <n v="65"/>
    <n v="22"/>
    <n v="312"/>
    <n v="75"/>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0724"/>
    <s v="สุโขทัย,รพท."/>
    <x v="10"/>
    <x v="10"/>
    <n v="4.43"/>
    <n v="4.2699999999999996"/>
    <n v="3.55"/>
    <n v="360125700.89999998"/>
    <n v="12704316.710000001"/>
    <n v="31337033.399999999"/>
    <n v="258929260.87"/>
    <n v="4.1399999999999997"/>
    <n v="1.42"/>
    <n v="29"/>
    <n v="47"/>
    <n v="41"/>
    <n v="57"/>
    <n v="29"/>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10725"/>
    <s v="ศรีสังวรสุโขทัย,รพท."/>
    <x v="5"/>
    <x v="5"/>
    <n v="6.28"/>
    <n v="5.9"/>
    <n v="3.93"/>
    <n v="330296297.83999997"/>
    <n v="-4777190.88"/>
    <n v="20750143.600000001"/>
    <n v="183106543.74000001"/>
    <n v="3.07"/>
    <n v="-0.62"/>
    <n v="30"/>
    <n v="74"/>
    <n v="56"/>
    <n v="84"/>
    <n v="48"/>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244"/>
    <s v="บ้านด่านลานหอย,รพช."/>
    <x v="6"/>
    <x v="6"/>
    <n v="2.35"/>
    <n v="2.21"/>
    <n v="1.73"/>
    <n v="27748792.73"/>
    <n v="-11680205.57"/>
    <n v="-11558688.119999999"/>
    <n v="15118474.130000001"/>
    <n v="-9.31"/>
    <n v="-10.23"/>
    <n v="95"/>
    <n v="40"/>
    <n v="91"/>
    <n v="75"/>
    <n v="4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45"/>
    <s v="คีรีมาศ,รพช."/>
    <x v="6"/>
    <x v="6"/>
    <n v="1.27"/>
    <n v="1.2"/>
    <n v="0.74"/>
    <n v="7620165.8399999999"/>
    <n v="-3930964.06"/>
    <n v="1709936.98"/>
    <n v="-5792082.1200000001"/>
    <n v="1.2"/>
    <n v="-3.63"/>
    <n v="219"/>
    <n v="62"/>
    <n v="45"/>
    <n v="66"/>
    <n v="37"/>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246"/>
    <s v="กงไกรลาศ,รพช."/>
    <x v="6"/>
    <x v="6"/>
    <n v="3.32"/>
    <n v="3.12"/>
    <n v="2.4700000000000002"/>
    <n v="33557740.149999999"/>
    <n v="-3626526.88"/>
    <n v="-1366832.51"/>
    <n v="21219377.600000001"/>
    <n v="-1.02"/>
    <n v="-5"/>
    <n v="52"/>
    <n v="63"/>
    <n v="65"/>
    <n v="91"/>
    <n v="3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47"/>
    <s v="ศรีสัชนาลัย,รพช."/>
    <x v="1"/>
    <x v="1"/>
    <n v="1.83"/>
    <n v="1.56"/>
    <n v="1.1399999999999999"/>
    <n v="23820358.800000001"/>
    <n v="-24504532.52"/>
    <n v="-18322374.370000001"/>
    <n v="4126894.21"/>
    <n v="-10.59"/>
    <n v="-27.04"/>
    <n v="113"/>
    <n v="42"/>
    <n v="51"/>
    <n v="164"/>
    <n v="54"/>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48"/>
    <s v="สวรรคโลก,รพช."/>
    <x v="2"/>
    <x v="2"/>
    <n v="1.33"/>
    <n v="1.18"/>
    <n v="0.56999999999999995"/>
    <n v="15512554.07"/>
    <n v="-715735.86"/>
    <n v="7770957.1399999997"/>
    <n v="-20247774.23"/>
    <n v="2.76"/>
    <n v="-0.46"/>
    <n v="125"/>
    <n v="79"/>
    <n v="52"/>
    <n v="108"/>
    <n v="39"/>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1249"/>
    <s v="ศรีนคร,รพช."/>
    <x v="3"/>
    <x v="3"/>
    <n v="1.28"/>
    <n v="1.18"/>
    <n v="0.89"/>
    <n v="4480818.8"/>
    <n v="-8983391.8100000005"/>
    <n v="-5937631.0999999996"/>
    <n v="-2048273.01"/>
    <n v="-7.57"/>
    <n v="-17.82"/>
    <n v="182"/>
    <n v="34"/>
    <n v="33"/>
    <n v="93"/>
    <n v="3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50"/>
    <s v="ทุ่งเสลี่ยม,รพช."/>
    <x v="6"/>
    <x v="6"/>
    <n v="2.64"/>
    <n v="2.34"/>
    <n v="1.88"/>
    <n v="23515070.260000002"/>
    <n v="-9997729.4299999997"/>
    <n v="-4380583.71"/>
    <n v="12569077.98"/>
    <n v="-3.76"/>
    <n v="-14.82"/>
    <n v="120"/>
    <n v="48"/>
    <n v="56"/>
    <n v="82"/>
    <n v="4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673"/>
    <s v="อุตรดิตถ์,รพศ."/>
    <x v="12"/>
    <x v="12"/>
    <n v="1.93"/>
    <n v="1.67"/>
    <n v="0.56999999999999995"/>
    <n v="427263136.13"/>
    <n v="355457368.42000002"/>
    <n v="44928371.469999999"/>
    <n v="-162213957.28"/>
    <n v="2.36"/>
    <n v="16.32"/>
    <n v="98"/>
    <n v="106"/>
    <n v="51"/>
    <n v="121"/>
    <n v="59"/>
    <n v="-6.4649999999999999"/>
    <n v="5.9924999999999997"/>
    <n v="12.4575"/>
    <n v="-25.151250000000001"/>
    <n v="24.678750000000001"/>
    <b v="0"/>
    <n v="-9.0925000000000011"/>
    <n v="7.5674999999999999"/>
    <n v="16.66"/>
    <n v="-34.082500000000003"/>
    <n v="32.557500000000005"/>
    <b v="0"/>
    <x v="0"/>
    <x v="0"/>
    <n v="-6.4649999999999999"/>
    <n v="5.9924999999999997"/>
    <n v="12.4575"/>
    <n v="-25.151250000000001"/>
    <n v="24.678750000000001"/>
    <x v="0"/>
    <n v="-9.0925000000000011"/>
    <n v="7.5674999999999999"/>
    <n v="16.66"/>
    <n v="-34.082500000000003"/>
    <n v="32.557500000000005"/>
    <x v="0"/>
    <x v="13"/>
    <x v="13"/>
  </r>
  <r>
    <s v="11158"/>
    <s v="ตรอน,รพช."/>
    <x v="3"/>
    <x v="3"/>
    <n v="1.43"/>
    <n v="1.26"/>
    <n v="0.86"/>
    <n v="10070632.24"/>
    <n v="5697453.5800000001"/>
    <n v="12413623.52"/>
    <n v="-3263589.49"/>
    <n v="9.48"/>
    <n v="6.08"/>
    <n v="251"/>
    <n v="32"/>
    <n v="38"/>
    <n v="245"/>
    <n v="76"/>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159"/>
    <s v="ท่าปลา,รพช."/>
    <x v="3"/>
    <x v="3"/>
    <n v="1.45"/>
    <n v="1.32"/>
    <n v="0.67"/>
    <n v="12402885.15"/>
    <n v="1842624.94"/>
    <n v="8281990.29"/>
    <n v="-8998781.9900000002"/>
    <n v="6.02"/>
    <n v="2.36"/>
    <n v="297"/>
    <n v="78"/>
    <n v="94"/>
    <n v="134"/>
    <n v="67"/>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160"/>
    <s v="น้ำปาด,รพช."/>
    <x v="4"/>
    <x v="4"/>
    <n v="1.28"/>
    <n v="1.1499999999999999"/>
    <n v="0.68"/>
    <n v="9802242.0299999993"/>
    <n v="1508894.79"/>
    <n v="9481911.9499999993"/>
    <n v="-11131379.560000001"/>
    <n v="6.01"/>
    <n v="1.77"/>
    <n v="269"/>
    <n v="61"/>
    <n v="71"/>
    <n v="102"/>
    <n v="53"/>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161"/>
    <s v="ฟากท่า,รพช."/>
    <x v="3"/>
    <x v="3"/>
    <n v="1"/>
    <n v="0.87"/>
    <n v="0.51"/>
    <n v="-8344.02"/>
    <n v="309947.09999999998"/>
    <n v="2908179.65"/>
    <n v="-7057074.1699999999"/>
    <n v="3.88"/>
    <n v="0.7"/>
    <n v="471"/>
    <n v="28"/>
    <n v="44"/>
    <n v="308"/>
    <n v="70"/>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162"/>
    <s v="บ้านโคก,รพช."/>
    <x v="3"/>
    <x v="3"/>
    <n v="2.02"/>
    <n v="1.81"/>
    <n v="1.1499999999999999"/>
    <n v="12409429.76"/>
    <n v="-14453507.109999999"/>
    <n v="-7985398.5499999998"/>
    <n v="1814805.03"/>
    <n v="-11.95"/>
    <n v="-23.95"/>
    <n v="222"/>
    <n v="62"/>
    <n v="82"/>
    <n v="194"/>
    <n v="8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63"/>
    <s v="พิชัย,รพช."/>
    <x v="1"/>
    <x v="1"/>
    <n v="1.21"/>
    <n v="1.1000000000000001"/>
    <n v="0.68"/>
    <n v="10752790.109999999"/>
    <n v="-7286999.1799999997"/>
    <n v="6399237.1799999997"/>
    <n v="-16514993.93"/>
    <n v="3.26"/>
    <n v="-3.8"/>
    <n v="179"/>
    <n v="39"/>
    <n v="65"/>
    <n v="230"/>
    <n v="49"/>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164"/>
    <s v="ลับแล,รพช."/>
    <x v="4"/>
    <x v="4"/>
    <n v="1.37"/>
    <n v="1.25"/>
    <n v="0.6"/>
    <n v="14759723.689999999"/>
    <n v="16625414.189999999"/>
    <n v="23441908.59"/>
    <n v="-15928999.060000001"/>
    <n v="12.48"/>
    <n v="10.3"/>
    <n v="177"/>
    <n v="40"/>
    <n v="99"/>
    <n v="239"/>
    <n v="54"/>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165"/>
    <s v="ทองแสนขัน,รพช."/>
    <x v="3"/>
    <x v="3"/>
    <n v="1.35"/>
    <n v="1.25"/>
    <n v="0.89"/>
    <n v="8320950.71"/>
    <n v="-943908.8"/>
    <n v="1783829.27"/>
    <n v="-2601223.89"/>
    <n v="1.66"/>
    <n v="-1.75"/>
    <n v="261"/>
    <n v="109"/>
    <n v="59"/>
    <n v="207"/>
    <n v="55"/>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21"/>
    <s v="กำแพงเพชร,รพท."/>
    <x v="9"/>
    <x v="9"/>
    <n v="2.02"/>
    <n v="1.71"/>
    <n v="0.71"/>
    <n v="265600590.16999999"/>
    <n v="-27651020.23"/>
    <n v="-9452749.4399999995"/>
    <n v="-76456711.180000007"/>
    <n v="-0.68"/>
    <n v="-2.23"/>
    <n v="120"/>
    <n v="95"/>
    <n v="53"/>
    <n v="71"/>
    <n v="51"/>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1228"/>
    <s v="ทุ่งโพธิ์ทะเล,รพช."/>
    <x v="8"/>
    <x v="8"/>
    <n v="3.93"/>
    <n v="3.7"/>
    <n v="3.26"/>
    <n v="22144995.120000001"/>
    <n v="-9477328.8100000005"/>
    <n v="-6484286.7599999998"/>
    <n v="17080313.350000001"/>
    <n v="-12"/>
    <n v="-17.39"/>
    <n v="62"/>
    <n v="62"/>
    <n v="40"/>
    <n v="36"/>
    <n v="57"/>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1229"/>
    <s v="ไทรงาม,รพช."/>
    <x v="6"/>
    <x v="6"/>
    <n v="0.92"/>
    <n v="0.74"/>
    <n v="0.46"/>
    <n v="-2000276.5"/>
    <n v="6866984.1100000003"/>
    <n v="-16164635.48"/>
    <n v="-12900013.27"/>
    <n v="-14.99"/>
    <n v="6.42"/>
    <n v="90"/>
    <n v="27"/>
    <n v="39"/>
    <n v="37"/>
    <n v="49"/>
    <n v="-10.317499999999999"/>
    <n v="1.0349999999999999"/>
    <n v="11.352499999999999"/>
    <n v="-27.346249999999998"/>
    <n v="18.063749999999999"/>
    <b v="0"/>
    <n v="-15.98"/>
    <n v="-2.4"/>
    <n v="13.58"/>
    <n v="-36.35"/>
    <n v="17.970000000000002"/>
    <b v="0"/>
    <x v="0"/>
    <x v="1"/>
    <n v="-9.3850000000000016"/>
    <n v="1.2250000000000001"/>
    <n v="10.610000000000001"/>
    <n v="-25.300000000000004"/>
    <n v="17.140000000000004"/>
    <x v="0"/>
    <n v="-15.515000000000001"/>
    <n v="-2.2599999999999998"/>
    <n v="13.255000000000001"/>
    <n v="-35.397500000000001"/>
    <n v="17.622500000000002"/>
    <x v="0"/>
    <x v="6"/>
    <x v="6"/>
  </r>
  <r>
    <s v="11230"/>
    <s v="คลองลาน,รพช."/>
    <x v="4"/>
    <x v="4"/>
    <n v="1.32"/>
    <n v="1.1200000000000001"/>
    <n v="0.63"/>
    <n v="11225082.859999999"/>
    <n v="30241084.48"/>
    <n v="-13747952.43"/>
    <n v="-13038843.619999999"/>
    <n v="-8.0500000000000007"/>
    <n v="20.25"/>
    <n v="87"/>
    <n v="46"/>
    <n v="41"/>
    <n v="19"/>
    <n v="41"/>
    <n v="-8.26"/>
    <n v="3.2450000000000001"/>
    <n v="11.504999999999999"/>
    <n v="-25.517499999999998"/>
    <n v="20.502500000000001"/>
    <b v="0"/>
    <n v="-12.452500000000001"/>
    <n v="0.39"/>
    <n v="12.842500000000001"/>
    <n v="-31.716250000000002"/>
    <n v="19.653750000000002"/>
    <b v="1"/>
    <x v="0"/>
    <x v="1"/>
    <n v="-8.26"/>
    <n v="3.2450000000000001"/>
    <n v="11.504999999999999"/>
    <n v="-25.517499999999998"/>
    <n v="20.502500000000001"/>
    <x v="0"/>
    <n v="-12.452500000000001"/>
    <n v="0.39"/>
    <n v="12.842500000000001"/>
    <n v="-31.716250000000002"/>
    <n v="19.653750000000002"/>
    <x v="1"/>
    <x v="4"/>
    <x v="4"/>
  </r>
  <r>
    <s v="11231"/>
    <s v="ขาณุวรลักษบุรี,รพช."/>
    <x v="7"/>
    <x v="7"/>
    <n v="1.39"/>
    <n v="1.17"/>
    <n v="0.68"/>
    <n v="20668478.219999999"/>
    <n v="-73773441.700000003"/>
    <n v="-50258097.700000003"/>
    <n v="-17084508.73"/>
    <n v="-22.75"/>
    <n v="-39.270000000000003"/>
    <n v="85"/>
    <n v="34"/>
    <n v="79"/>
    <n v="63"/>
    <n v="48"/>
    <n v="-15.01"/>
    <n v="4.4000000000000004"/>
    <n v="19.41"/>
    <n v="-44.125"/>
    <n v="33.515000000000001"/>
    <b v="0"/>
    <n v="-15.23"/>
    <n v="-0.92"/>
    <n v="14.31"/>
    <n v="-36.695"/>
    <n v="20.544999999999998"/>
    <b v="1"/>
    <x v="1"/>
    <x v="1"/>
    <n v="-15.01"/>
    <n v="4.4000000000000004"/>
    <n v="19.41"/>
    <n v="-44.125"/>
    <n v="33.515000000000001"/>
    <x v="0"/>
    <n v="-15.23"/>
    <n v="-0.92"/>
    <n v="14.31"/>
    <n v="-36.695"/>
    <n v="20.544999999999998"/>
    <x v="1"/>
    <x v="7"/>
    <x v="7"/>
  </r>
  <r>
    <s v="11232"/>
    <s v="คลองขลุง,รพช."/>
    <x v="1"/>
    <x v="1"/>
    <n v="1.17"/>
    <n v="1.05"/>
    <n v="0.54"/>
    <n v="11787881.890000001"/>
    <n v="-16266322.15"/>
    <n v="-7403929.4199999999"/>
    <n v="-31791105.09"/>
    <n v="-3.32"/>
    <n v="-7.71"/>
    <n v="174"/>
    <n v="68"/>
    <n v="44"/>
    <n v="29"/>
    <n v="3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33"/>
    <s v="พรานกระต่าย,รพช."/>
    <x v="6"/>
    <x v="6"/>
    <n v="2.5299999999999998"/>
    <n v="2.41"/>
    <n v="2.0299999999999998"/>
    <n v="46113182.549999997"/>
    <n v="-29458386.48"/>
    <n v="-23976859.050000001"/>
    <n v="31133149.670000002"/>
    <n v="-16.670000000000002"/>
    <n v="-21.72"/>
    <n v="70"/>
    <n v="56"/>
    <n v="48"/>
    <n v="32"/>
    <n v="3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34"/>
    <s v="ลานกระบือ,รพช."/>
    <x v="3"/>
    <x v="3"/>
    <n v="0.95"/>
    <n v="0.78"/>
    <n v="0.4"/>
    <n v="-1598515.06"/>
    <n v="-20709459.68"/>
    <n v="-9726762.1799999997"/>
    <n v="-18282448.23"/>
    <n v="-7.71"/>
    <n v="-23.05"/>
    <n v="117"/>
    <n v="55"/>
    <n v="66"/>
    <n v="41"/>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35"/>
    <s v="ทรายทองวัฒนา,รพช."/>
    <x v="3"/>
    <x v="3"/>
    <n v="1.88"/>
    <n v="1.69"/>
    <n v="1.3"/>
    <n v="14586918.4"/>
    <n v="-10980160.310000001"/>
    <n v="-6897770.9800000004"/>
    <n v="5000911.3099999996"/>
    <n v="-7.37"/>
    <n v="-15.71"/>
    <n v="76"/>
    <n v="32"/>
    <n v="39"/>
    <n v="77"/>
    <n v="4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36"/>
    <s v="ปางศิลาทอง,รพช."/>
    <x v="3"/>
    <x v="3"/>
    <n v="2.72"/>
    <n v="2.4500000000000002"/>
    <n v="2.04"/>
    <n v="31971721.170000002"/>
    <n v="-14809098.109999999"/>
    <n v="-5132640.5"/>
    <n v="19388990.800000001"/>
    <n v="-5.79"/>
    <n v="-14.71"/>
    <n v="73"/>
    <n v="49"/>
    <n v="66"/>
    <n v="46"/>
    <n v="6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4135"/>
    <s v="บึงสามัคคี,รพช."/>
    <x v="3"/>
    <x v="3"/>
    <n v="2.9"/>
    <n v="2.6"/>
    <n v="2.2799999999999998"/>
    <n v="30492902.890000001"/>
    <n v="-17488902.43"/>
    <n v="-11495417.859999999"/>
    <n v="20619691.059999999"/>
    <n v="-15.1"/>
    <n v="-20.48"/>
    <n v="90"/>
    <n v="22"/>
    <n v="45"/>
    <n v="32"/>
    <n v="8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010"/>
    <s v="โกสัมพีนคร,รพช."/>
    <x v="11"/>
    <x v="11"/>
    <n v="1.1399999999999999"/>
    <n v="1.03"/>
    <n v="0.7"/>
    <n v="2048980.69"/>
    <n v="-19087997.809999999"/>
    <n v="-11038588.619999999"/>
    <n v="-4305537.96"/>
    <n v="-15.8"/>
    <n v="-23.99"/>
    <n v="47"/>
    <n v="55"/>
    <n v="44"/>
    <n v="35"/>
    <n v="30"/>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10694"/>
    <s v="ชัยนาทนเรนทร,รพท."/>
    <x v="10"/>
    <x v="10"/>
    <n v="2.56"/>
    <n v="2.31"/>
    <n v="1.63"/>
    <n v="174771343.38"/>
    <n v="-39576167.710000001"/>
    <n v="-17748645.329999998"/>
    <n v="70100480.680000007"/>
    <n v="-2.29"/>
    <n v="-4.75"/>
    <n v="85"/>
    <n v="34"/>
    <n v="49"/>
    <n v="87"/>
    <n v="34"/>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0802"/>
    <s v="มโนรมย์,รพช."/>
    <x v="3"/>
    <x v="3"/>
    <n v="2.25"/>
    <n v="2.0299999999999998"/>
    <n v="1.6"/>
    <n v="16235302.609999999"/>
    <n v="-1329526.5"/>
    <n v="-2365172.69"/>
    <n v="7721996.0700000003"/>
    <n v="-2.54"/>
    <n v="-2.35"/>
    <n v="152"/>
    <n v="23"/>
    <n v="88"/>
    <n v="93"/>
    <n v="7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03"/>
    <s v="วัดสิงห์,รพช."/>
    <x v="3"/>
    <x v="3"/>
    <n v="4.16"/>
    <n v="3.91"/>
    <n v="3.08"/>
    <n v="24690758.170000002"/>
    <n v="-10362312.35"/>
    <n v="-4829868.01"/>
    <n v="16190700.57"/>
    <n v="-6.28"/>
    <n v="-14.67"/>
    <n v="75"/>
    <n v="58"/>
    <n v="51"/>
    <n v="119"/>
    <n v="5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04"/>
    <s v="สรรพยา,รพช."/>
    <x v="3"/>
    <x v="3"/>
    <n v="11.68"/>
    <n v="11.35"/>
    <n v="10.18"/>
    <n v="57945877.859999999"/>
    <n v="1572784.5"/>
    <n v="3047557.11"/>
    <n v="49796043.850000001"/>
    <n v="3.2"/>
    <n v="1.73"/>
    <n v="59"/>
    <n v="61"/>
    <n v="56"/>
    <n v="91"/>
    <n v="44"/>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05"/>
    <s v="สรรคบุรี,รพช."/>
    <x v="4"/>
    <x v="4"/>
    <n v="3.56"/>
    <n v="3.28"/>
    <n v="2.66"/>
    <n v="50448382.75"/>
    <n v="-8768526.7300000004"/>
    <n v="-671736.09"/>
    <n v="32615297.48"/>
    <n v="-0.4"/>
    <n v="-5.91"/>
    <n v="66"/>
    <n v="36"/>
    <n v="42"/>
    <n v="127"/>
    <n v="45"/>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06"/>
    <s v="หันคา,รพช."/>
    <x v="6"/>
    <x v="6"/>
    <n v="4.0199999999999996"/>
    <n v="3.63"/>
    <n v="2.8"/>
    <n v="34651123.939999998"/>
    <n v="-11174428.68"/>
    <n v="-3859844.85"/>
    <n v="20658794.68"/>
    <n v="-2.91"/>
    <n v="-11.01"/>
    <n v="52"/>
    <n v="39"/>
    <n v="52"/>
    <n v="98"/>
    <n v="5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7974"/>
    <s v="หนองมะโมง,รพช."/>
    <x v="8"/>
    <x v="8"/>
    <n v="1.61"/>
    <n v="1.56"/>
    <n v="1.37"/>
    <n v="9434945.6799999997"/>
    <n v="1290925.28"/>
    <n v="3631092.57"/>
    <n v="5690217.9100000001"/>
    <n v="5.93"/>
    <n v="1.92"/>
    <n v="112"/>
    <n v="32"/>
    <n v="20"/>
    <n v="89"/>
    <n v="22"/>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27975"/>
    <s v="เนินขาม,รพช."/>
    <x v="8"/>
    <x v="8"/>
    <n v="5.8"/>
    <n v="5.37"/>
    <n v="4.29"/>
    <n v="9915425.3100000005"/>
    <n v="-2659951.5"/>
    <n v="-481988.23"/>
    <n v="6788946.6299999999"/>
    <n v="-1.64"/>
    <n v="-6.09"/>
    <n v="15"/>
    <n v="30"/>
    <n v="28"/>
    <n v="93"/>
    <n v="52"/>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675"/>
    <s v="สวรรค์ประชารักษ์,รพศ."/>
    <x v="0"/>
    <x v="0"/>
    <n v="3.05"/>
    <n v="2.88"/>
    <n v="2.09"/>
    <n v="927655087.17999995"/>
    <n v="-289823417.39999998"/>
    <n v="90096853.859999999"/>
    <n v="496934721.70999998"/>
    <n v="3.27"/>
    <n v="-6.92"/>
    <n v="72"/>
    <n v="33"/>
    <n v="70"/>
    <n v="75"/>
    <n v="21"/>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1209"/>
    <s v="โกรกพระ,รพช."/>
    <x v="3"/>
    <x v="3"/>
    <n v="3.17"/>
    <n v="2.94"/>
    <n v="2.36"/>
    <n v="35092533.880000003"/>
    <n v="3801311.84"/>
    <n v="-4124419.69"/>
    <n v="22037941.399999999"/>
    <n v="-3.84"/>
    <n v="3.17"/>
    <n v="152"/>
    <n v="61"/>
    <n v="55"/>
    <n v="122"/>
    <n v="87"/>
    <n v="-9.4075000000000006"/>
    <n v="1.645"/>
    <n v="11.0525"/>
    <n v="-25.986249999999998"/>
    <n v="18.223749999999999"/>
    <b v="0"/>
    <n v="-18.744999999999997"/>
    <n v="-2.7"/>
    <n v="16.044999999999998"/>
    <n v="-42.812499999999993"/>
    <n v="21.367499999999996"/>
    <b v="0"/>
    <x v="0"/>
    <x v="1"/>
    <n v="-9.4075000000000006"/>
    <n v="1.645"/>
    <n v="11.0525"/>
    <n v="-25.986249999999998"/>
    <n v="18.223749999999999"/>
    <x v="0"/>
    <n v="-18.744999999999997"/>
    <n v="-2.7"/>
    <n v="16.044999999999998"/>
    <n v="-42.812499999999993"/>
    <n v="21.367499999999996"/>
    <x v="0"/>
    <x v="3"/>
    <x v="3"/>
  </r>
  <r>
    <s v="11210"/>
    <s v="ชุมแสง,รพช."/>
    <x v="4"/>
    <x v="4"/>
    <n v="3.51"/>
    <n v="3.33"/>
    <n v="2.84"/>
    <n v="71172029.549999997"/>
    <n v="-11426991.470000001"/>
    <n v="-6142249.3600000003"/>
    <n v="52390815.93"/>
    <n v="-3.88"/>
    <n v="-6.06"/>
    <n v="140"/>
    <n v="43"/>
    <n v="64"/>
    <n v="40"/>
    <n v="4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211"/>
    <s v="หนองบัว,รพช."/>
    <x v="6"/>
    <x v="6"/>
    <n v="1.97"/>
    <n v="1.77"/>
    <n v="1.45"/>
    <n v="23148965.059999999"/>
    <n v="-8293077.1299999999"/>
    <n v="-3920766.69"/>
    <n v="10615395.949999999"/>
    <n v="-2.67"/>
    <n v="-6.36"/>
    <n v="155"/>
    <n v="35"/>
    <n v="45"/>
    <n v="145"/>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12"/>
    <s v="บรรพตพิสัย,รพช."/>
    <x v="1"/>
    <x v="1"/>
    <n v="4.55"/>
    <n v="4.38"/>
    <n v="3.52"/>
    <n v="101837553.98"/>
    <n v="-13750225.210000001"/>
    <n v="-13158868.539999999"/>
    <n v="72267366.950000003"/>
    <n v="-6.34"/>
    <n v="-6.09"/>
    <n v="115"/>
    <n v="35"/>
    <n v="149"/>
    <n v="100"/>
    <n v="3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213"/>
    <s v="เก้าเลี้ยว,รพช."/>
    <x v="3"/>
    <x v="3"/>
    <n v="3.27"/>
    <n v="3.05"/>
    <n v="2.35"/>
    <n v="23576941.760000002"/>
    <n v="-6836120.5300000003"/>
    <n v="-7056202.3499999996"/>
    <n v="14046020.08"/>
    <n v="-7.92"/>
    <n v="-11.38"/>
    <n v="106"/>
    <n v="53"/>
    <n v="39"/>
    <n v="147"/>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14"/>
    <s v="ตาคลี,รพช."/>
    <x v="7"/>
    <x v="7"/>
    <n v="2.4700000000000002"/>
    <n v="2.31"/>
    <n v="1.76"/>
    <n v="65478254.07"/>
    <n v="-2573995.91"/>
    <n v="2759258.48"/>
    <n v="33784349.049999997"/>
    <n v="1.06"/>
    <n v="-0.92"/>
    <n v="144"/>
    <n v="66"/>
    <n v="53"/>
    <n v="152"/>
    <n v="40"/>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1215"/>
    <s v="ท่าตะโก,รพช."/>
    <x v="4"/>
    <x v="4"/>
    <n v="1.99"/>
    <n v="1.79"/>
    <n v="1.1599999999999999"/>
    <n v="23684828.84"/>
    <n v="-12800556.060000001"/>
    <n v="-4272184.7300000004"/>
    <n v="3858456.93"/>
    <n v="-2.77"/>
    <n v="-12.2"/>
    <n v="131"/>
    <n v="49"/>
    <n v="209"/>
    <n v="120"/>
    <n v="5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216"/>
    <s v="ไพศาลี,รพช."/>
    <x v="6"/>
    <x v="6"/>
    <n v="5.65"/>
    <n v="5.36"/>
    <n v="4.76"/>
    <n v="72527061.129999995"/>
    <n v="-14540357.93"/>
    <n v="-7922279.1200000001"/>
    <n v="58640865.43"/>
    <n v="-5.48"/>
    <n v="-8.2799999999999994"/>
    <n v="115"/>
    <n v="43"/>
    <n v="57"/>
    <n v="164"/>
    <n v="5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17"/>
    <s v="พยุหะคีรี,รพช."/>
    <x v="6"/>
    <x v="6"/>
    <n v="8.2200000000000006"/>
    <n v="7.84"/>
    <n v="6.56"/>
    <n v="98031394.230000004"/>
    <n v="13974242.939999999"/>
    <n v="18309416.129999999"/>
    <n v="75494582.489999995"/>
    <n v="13.7"/>
    <n v="8.75"/>
    <n v="87"/>
    <n v="93"/>
    <n v="96"/>
    <n v="82"/>
    <n v="71"/>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218"/>
    <s v="ลาดยาว,รพช."/>
    <x v="7"/>
    <x v="7"/>
    <n v="1.93"/>
    <n v="1.78"/>
    <n v="1.1299999999999999"/>
    <n v="42092566.68"/>
    <n v="-27362431.600000001"/>
    <n v="-18116511.100000001"/>
    <n v="5795825.3300000001"/>
    <n v="-7.27"/>
    <n v="-13.67"/>
    <n v="84"/>
    <n v="60"/>
    <n v="51"/>
    <n v="1316"/>
    <n v="35"/>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219"/>
    <s v="ตากฟ้า,รพช."/>
    <x v="3"/>
    <x v="3"/>
    <n v="1.88"/>
    <n v="1.68"/>
    <n v="1.32"/>
    <n v="16226013.609999999"/>
    <n v="-3306622.59"/>
    <n v="2319487.75"/>
    <n v="5937026.8899999997"/>
    <n v="2.06"/>
    <n v="-3.94"/>
    <n v="210"/>
    <n v="42"/>
    <n v="22"/>
    <n v="78"/>
    <n v="61"/>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220"/>
    <s v="แม่วงก์,รพช."/>
    <x v="6"/>
    <x v="6"/>
    <n v="3.96"/>
    <n v="3.62"/>
    <n v="3.16"/>
    <n v="40056393.270000003"/>
    <n v="-6894250.0999999996"/>
    <n v="-1221705.0900000001"/>
    <n v="29165250.710000001"/>
    <n v="-1.22"/>
    <n v="-8.1"/>
    <n v="88"/>
    <n v="51"/>
    <n v="44"/>
    <n v="105"/>
    <n v="5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40749"/>
    <s v="ชุมตาบง,รพช."/>
    <x v="11"/>
    <x v="11"/>
    <n v="14.15"/>
    <n v="13.81"/>
    <n v="13.2"/>
    <n v="68131176.069999993"/>
    <n v="9764605.0700000003"/>
    <n v="13391845.01"/>
    <n v="63202685.619999997"/>
    <n v="19.350000000000001"/>
    <n v="8.65"/>
    <n v="74"/>
    <n v="78"/>
    <n v="143"/>
    <n v="143"/>
    <n v="48"/>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10726"/>
    <s v="พิจิตร,รพท."/>
    <x v="10"/>
    <x v="10"/>
    <n v="2.2000000000000002"/>
    <n v="1.84"/>
    <n v="1.24"/>
    <n v="189515176.08000001"/>
    <n v="-4886860.4400000004"/>
    <n v="6994550.6500000004"/>
    <n v="37431301.780000001"/>
    <n v="0.62"/>
    <n v="-0.42"/>
    <n v="76"/>
    <n v="3"/>
    <n v="33"/>
    <n v="71"/>
    <n v="41"/>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1258"/>
    <s v="วังทรายพูน,รพช."/>
    <x v="3"/>
    <x v="3"/>
    <n v="3.72"/>
    <n v="3.57"/>
    <n v="3.13"/>
    <n v="30402812.41"/>
    <n v="-5729865.8899999997"/>
    <n v="669111.64"/>
    <n v="23822297.609999999"/>
    <n v="0.77"/>
    <n v="-5.56"/>
    <n v="74"/>
    <n v="12"/>
    <n v="39"/>
    <n v="84"/>
    <n v="44"/>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259"/>
    <s v="โพธิ์ประทับช้าง,รพช."/>
    <x v="6"/>
    <x v="6"/>
    <n v="5.26"/>
    <n v="5.14"/>
    <n v="3.96"/>
    <n v="41426546.609999999"/>
    <n v="-2132805.4"/>
    <n v="-108250.53"/>
    <n v="28780116.140000001"/>
    <n v="-0.1"/>
    <n v="-2.85"/>
    <n v="50"/>
    <n v="18"/>
    <n v="50"/>
    <n v="130"/>
    <n v="2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60"/>
    <s v="บางมูลนาก,รพช."/>
    <x v="7"/>
    <x v="7"/>
    <n v="2.2999999999999998"/>
    <n v="2.1"/>
    <n v="1.1100000000000001"/>
    <n v="56206459.689999998"/>
    <n v="76720081.879999995"/>
    <n v="21406186.649999999"/>
    <n v="4886127.91"/>
    <n v="7.21"/>
    <n v="21.86"/>
    <n v="99"/>
    <n v="58"/>
    <n v="69"/>
    <n v="112"/>
    <n v="33"/>
    <n v="-15.01"/>
    <n v="4.4000000000000004"/>
    <n v="19.41"/>
    <n v="-44.125"/>
    <n v="33.515000000000001"/>
    <b v="0"/>
    <n v="-15.23"/>
    <n v="-0.92"/>
    <n v="14.31"/>
    <n v="-36.695"/>
    <n v="20.544999999999998"/>
    <b v="1"/>
    <x v="0"/>
    <x v="0"/>
    <n v="-15.01"/>
    <n v="4.4000000000000004"/>
    <n v="19.41"/>
    <n v="-44.125"/>
    <n v="33.515000000000001"/>
    <x v="0"/>
    <n v="-15.23"/>
    <n v="-0.92"/>
    <n v="14.31"/>
    <n v="-36.695"/>
    <n v="20.544999999999998"/>
    <x v="1"/>
    <x v="7"/>
    <x v="7"/>
  </r>
  <r>
    <s v="11261"/>
    <s v="โพทะเล,รพช."/>
    <x v="4"/>
    <x v="4"/>
    <n v="2.94"/>
    <n v="2.81"/>
    <n v="2.37"/>
    <n v="46051336.060000002"/>
    <n v="-9032363.5199999996"/>
    <n v="-4154905.57"/>
    <n v="32501987.620000001"/>
    <n v="-3.55"/>
    <n v="-8.39"/>
    <n v="48"/>
    <n v="60"/>
    <n v="51"/>
    <n v="84"/>
    <n v="50"/>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262"/>
    <s v="สามง่าม,รพช."/>
    <x v="3"/>
    <x v="3"/>
    <n v="12.89"/>
    <n v="12.69"/>
    <n v="10.55"/>
    <n v="59087269.539999999"/>
    <n v="-4497592.6399999997"/>
    <n v="3610789.29"/>
    <n v="47424484.659999996"/>
    <n v="3.33"/>
    <n v="-3.11"/>
    <n v="16"/>
    <n v="17"/>
    <n v="27"/>
    <n v="82"/>
    <n v="1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263"/>
    <s v="ทับคล้อ,รพช."/>
    <x v="3"/>
    <x v="3"/>
    <n v="3.93"/>
    <n v="3.78"/>
    <n v="3.06"/>
    <n v="21989024.559999999"/>
    <n v="-6022785.2400000002"/>
    <n v="-1714167.94"/>
    <n v="15515931.560000001"/>
    <n v="-1.66"/>
    <n v="-8.74"/>
    <n v="79"/>
    <n v="54"/>
    <n v="55"/>
    <n v="112"/>
    <n v="2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56"/>
    <s v="สมเด็จพระยุพราชตะพานหิน,รพช."/>
    <x v="7"/>
    <x v="7"/>
    <n v="2.8"/>
    <n v="2.44"/>
    <n v="1.34"/>
    <n v="62355108.460000001"/>
    <n v="-12032121.609999999"/>
    <n v="-11081569.17"/>
    <n v="11641730.15"/>
    <n v="-3.53"/>
    <n v="-4.66"/>
    <n v="67"/>
    <n v="59"/>
    <n v="24"/>
    <n v="88"/>
    <n v="39"/>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631"/>
    <s v="วชิรบารมี,รพช."/>
    <x v="3"/>
    <x v="3"/>
    <n v="4.3499999999999996"/>
    <n v="4.25"/>
    <n v="3.93"/>
    <n v="42748527.890000001"/>
    <n v="-7427627.8300000001"/>
    <n v="-171326.75"/>
    <n v="37398528"/>
    <n v="-0.2"/>
    <n v="-7.4"/>
    <n v="48"/>
    <n v="23"/>
    <n v="38"/>
    <n v="96"/>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7978"/>
    <s v="สากเหล็ก,รพช."/>
    <x v="11"/>
    <x v="11"/>
    <n v="5.21"/>
    <n v="5.12"/>
    <n v="4.6399999999999997"/>
    <n v="30184170.260000002"/>
    <n v="1473739.92"/>
    <n v="6640110.5700000003"/>
    <n v="26062664.18"/>
    <n v="11"/>
    <n v="2.08"/>
    <n v="40"/>
    <n v="30"/>
    <n v="50"/>
    <n v="99"/>
    <n v="19"/>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27979"/>
    <s v="บึงนาราง,รพช."/>
    <x v="8"/>
    <x v="8"/>
    <n v="3.48"/>
    <n v="3.38"/>
    <n v="3.02"/>
    <n v="24647582.309999999"/>
    <n v="2817830.6"/>
    <n v="5730800.5800000001"/>
    <n v="20057474.02"/>
    <n v="11.62"/>
    <n v="4.03"/>
    <n v="81"/>
    <n v="17"/>
    <n v="48"/>
    <n v="87"/>
    <n v="39"/>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27980"/>
    <s v="ดงเจริญ,รพช."/>
    <x v="8"/>
    <x v="8"/>
    <n v="3.27"/>
    <n v="3.19"/>
    <n v="2.69"/>
    <n v="21884175.530000001"/>
    <n v="8532330.2799999993"/>
    <n v="5483826.5999999996"/>
    <n v="16298513.710000001"/>
    <n v="10.66"/>
    <n v="11.4"/>
    <n v="83"/>
    <n v="42"/>
    <n v="52"/>
    <n v="114"/>
    <n v="36"/>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0720"/>
    <s v="อุทัยธานี,รพท."/>
    <x v="10"/>
    <x v="10"/>
    <n v="8.27"/>
    <n v="7.85"/>
    <n v="6.24"/>
    <n v="538201044.47000003"/>
    <n v="-12569100.140000001"/>
    <n v="83573477.280000001"/>
    <n v="387767627.31999999"/>
    <n v="10.4"/>
    <n v="-0.9"/>
    <n v="63"/>
    <n v="64"/>
    <n v="45"/>
    <n v="68"/>
    <n v="47"/>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1221"/>
    <s v="ทัพทัน,รพช."/>
    <x v="4"/>
    <x v="4"/>
    <n v="9.18"/>
    <n v="8.8800000000000008"/>
    <n v="8.2200000000000006"/>
    <n v="119832433.09"/>
    <n v="-4971941.63"/>
    <n v="3613643.03"/>
    <n v="105708319.47"/>
    <n v="2.2999999999999998"/>
    <n v="-2.72"/>
    <n v="79"/>
    <n v="15"/>
    <n v="36"/>
    <n v="105"/>
    <n v="55"/>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222"/>
    <s v="สว่างอารมณ์,รพช."/>
    <x v="3"/>
    <x v="3"/>
    <n v="1.35"/>
    <n v="1.26"/>
    <n v="0.93"/>
    <n v="4419430.45"/>
    <n v="-9230757.9700000007"/>
    <n v="-7549134.4699999997"/>
    <n v="-934075.49"/>
    <n v="-9"/>
    <n v="-16.73"/>
    <n v="150"/>
    <n v="42"/>
    <n v="48"/>
    <n v="113"/>
    <n v="3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23"/>
    <s v="หนองฉาง,รพช."/>
    <x v="4"/>
    <x v="4"/>
    <n v="3.84"/>
    <n v="3.65"/>
    <n v="2.5099999999999998"/>
    <n v="76065443.829999998"/>
    <n v="-3693303.24"/>
    <n v="1985567.95"/>
    <n v="40450841.869999997"/>
    <n v="1"/>
    <n v="-1.78"/>
    <n v="50"/>
    <n v="43"/>
    <n v="28"/>
    <n v="93"/>
    <n v="32"/>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224"/>
    <s v="หนองขาหย่าง,รพช."/>
    <x v="8"/>
    <x v="8"/>
    <n v="2.1"/>
    <n v="2"/>
    <n v="1.58"/>
    <n v="6244786.0599999996"/>
    <n v="-198136.65"/>
    <n v="1999934.29"/>
    <n v="3311263.61"/>
    <n v="4.74"/>
    <n v="-0.6"/>
    <n v="88"/>
    <n v="28"/>
    <n v="11"/>
    <n v="84"/>
    <n v="18"/>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1225"/>
    <s v="บ้านไร่,รพช."/>
    <x v="4"/>
    <x v="4"/>
    <n v="10.97"/>
    <n v="10.58"/>
    <n v="9.14"/>
    <n v="100125977.19"/>
    <n v="36161452.950000003"/>
    <n v="-1202590.98"/>
    <n v="81758229.480000004"/>
    <n v="-0.85"/>
    <n v="15.96"/>
    <n v="45"/>
    <n v="55"/>
    <n v="54"/>
    <n v="117"/>
    <n v="44"/>
    <n v="-8.26"/>
    <n v="3.2450000000000001"/>
    <n v="11.504999999999999"/>
    <n v="-25.517499999999998"/>
    <n v="20.502500000000001"/>
    <b v="0"/>
    <n v="-12.452500000000001"/>
    <n v="0.39"/>
    <n v="12.842500000000001"/>
    <n v="-31.716250000000002"/>
    <n v="19.653750000000002"/>
    <b v="0"/>
    <x v="0"/>
    <x v="1"/>
    <n v="-8.26"/>
    <n v="3.2450000000000001"/>
    <n v="11.504999999999999"/>
    <n v="-25.517499999999998"/>
    <n v="20.502500000000001"/>
    <x v="0"/>
    <n v="-12.452500000000001"/>
    <n v="0.39"/>
    <n v="12.842500000000001"/>
    <n v="-31.716250000000002"/>
    <n v="19.653750000000002"/>
    <x v="0"/>
    <x v="4"/>
    <x v="4"/>
  </r>
  <r>
    <s v="11226"/>
    <s v="ลานสัก,รพช."/>
    <x v="6"/>
    <x v="6"/>
    <n v="1.95"/>
    <n v="1.76"/>
    <n v="0.94"/>
    <n v="13598019.529999999"/>
    <n v="-10225204.880000001"/>
    <n v="-1599683.5"/>
    <n v="-833128.68"/>
    <n v="-1.28"/>
    <n v="-13.05"/>
    <n v="76"/>
    <n v="31"/>
    <n v="41"/>
    <n v="61"/>
    <n v="4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27"/>
    <s v="ห้วยคต,รพช."/>
    <x v="3"/>
    <x v="3"/>
    <n v="2.69"/>
    <n v="2.52"/>
    <n v="1.58"/>
    <n v="10474493.699999999"/>
    <n v="672541.66"/>
    <n v="1267418.57"/>
    <n v="3608931.18"/>
    <n v="1.92"/>
    <n v="1.03"/>
    <n v="63"/>
    <n v="62"/>
    <n v="58"/>
    <n v="85"/>
    <n v="30"/>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698"/>
    <s v="นครนายก,รพท."/>
    <x v="10"/>
    <x v="10"/>
    <n v="2.46"/>
    <n v="2.19"/>
    <n v="1.2"/>
    <n v="204673858.77000001"/>
    <n v="-26335828.870000001"/>
    <n v="14456697.060000001"/>
    <n v="28258522.010000002"/>
    <n v="1.71"/>
    <n v="-3.48"/>
    <n v="101"/>
    <n v="54"/>
    <n v="58"/>
    <n v="185"/>
    <n v="54"/>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0863"/>
    <s v="ปากพลี,รพช."/>
    <x v="8"/>
    <x v="8"/>
    <n v="1.28"/>
    <n v="1.1100000000000001"/>
    <n v="0.76"/>
    <n v="4353822.78"/>
    <n v="-3289309.61"/>
    <n v="-2050623.29"/>
    <n v="-3870897.73"/>
    <n v="-2.67"/>
    <n v="-5.47"/>
    <n v="164"/>
    <n v="49"/>
    <n v="64"/>
    <n v="283"/>
    <n v="78"/>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864"/>
    <s v="บ้านนา,รพช."/>
    <x v="4"/>
    <x v="4"/>
    <n v="2.2799999999999998"/>
    <n v="2.0699999999999998"/>
    <n v="1.46"/>
    <n v="31376608.57"/>
    <n v="-45420650.810000002"/>
    <n v="-40130569.909999996"/>
    <n v="11212957.359999999"/>
    <n v="-29.15"/>
    <n v="-31.58"/>
    <n v="86"/>
    <n v="82"/>
    <n v="104"/>
    <n v="237"/>
    <n v="46"/>
    <n v="-8.26"/>
    <n v="3.2450000000000001"/>
    <n v="11.504999999999999"/>
    <n v="-25.517499999999998"/>
    <n v="20.502500000000001"/>
    <b v="1"/>
    <n v="-12.452500000000001"/>
    <n v="0.39"/>
    <n v="12.842500000000001"/>
    <n v="-31.716250000000002"/>
    <n v="19.653750000000002"/>
    <b v="0"/>
    <x v="1"/>
    <x v="1"/>
    <n v="-8.26"/>
    <n v="3.2450000000000001"/>
    <n v="11.504999999999999"/>
    <n v="-25.517499999999998"/>
    <n v="20.502500000000001"/>
    <x v="1"/>
    <n v="-12.452500000000001"/>
    <n v="0.39"/>
    <n v="12.842500000000001"/>
    <n v="-31.716250000000002"/>
    <n v="19.653750000000002"/>
    <x v="0"/>
    <x v="4"/>
    <x v="4"/>
  </r>
  <r>
    <s v="10865"/>
    <s v="องครักษ์,รพช."/>
    <x v="6"/>
    <x v="6"/>
    <n v="1.99"/>
    <n v="1.85"/>
    <n v="1.48"/>
    <n v="19386867.27"/>
    <n v="-35669497.990000002"/>
    <n v="-22683456.84"/>
    <n v="9416588.25"/>
    <n v="-21.91"/>
    <n v="-44.32"/>
    <n v="100"/>
    <n v="130"/>
    <n v="47"/>
    <n v="316"/>
    <n v="37"/>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0686"/>
    <s v="พระนั่งเกล้า,รพศ."/>
    <x v="12"/>
    <x v="12"/>
    <n v="2.66"/>
    <n v="2.3199999999999998"/>
    <n v="1.1599999999999999"/>
    <n v="850572939.11000001"/>
    <n v="264005040.84999999"/>
    <n v="214908221.22999999"/>
    <n v="190626292.94999999"/>
    <n v="8.99"/>
    <n v="8.02"/>
    <n v="117"/>
    <n v="152"/>
    <n v="48"/>
    <n v="64"/>
    <n v="59"/>
    <n v="-6.4649999999999999"/>
    <n v="5.9924999999999997"/>
    <n v="12.4575"/>
    <n v="-25.151250000000001"/>
    <n v="24.678750000000001"/>
    <b v="0"/>
    <n v="-9.0925000000000011"/>
    <n v="7.5674999999999999"/>
    <n v="16.66"/>
    <n v="-34.082500000000003"/>
    <n v="32.557500000000005"/>
    <b v="0"/>
    <x v="0"/>
    <x v="0"/>
    <n v="-6.4649999999999999"/>
    <n v="5.9924999999999997"/>
    <n v="12.4575"/>
    <n v="-25.151250000000001"/>
    <n v="24.678750000000001"/>
    <x v="0"/>
    <n v="-9.0925000000000011"/>
    <n v="7.5674999999999999"/>
    <n v="16.66"/>
    <n v="-34.082500000000003"/>
    <n v="32.557500000000005"/>
    <x v="0"/>
    <x v="13"/>
    <x v="13"/>
  </r>
  <r>
    <s v="10756"/>
    <s v="บางกรวย,รพช."/>
    <x v="4"/>
    <x v="4"/>
    <n v="2.6"/>
    <n v="2.5299999999999998"/>
    <n v="2.2999999999999998"/>
    <n v="140236341.25999999"/>
    <n v="-38225499.960000001"/>
    <n v="-32306909.969999999"/>
    <n v="113774898.64"/>
    <n v="-20.8"/>
    <n v="-12.61"/>
    <n v="93"/>
    <n v="365"/>
    <n v="49"/>
    <n v="325"/>
    <n v="8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57"/>
    <s v="บางใหญ่,รพช."/>
    <x v="2"/>
    <x v="2"/>
    <n v="2.59"/>
    <n v="2.14"/>
    <n v="0.84"/>
    <n v="88209718.799999997"/>
    <n v="-540677.43999999994"/>
    <n v="20599831.190000001"/>
    <n v="-9087750.9700000007"/>
    <n v="6.01"/>
    <n v="-0.1"/>
    <n v="74"/>
    <n v="93"/>
    <n v="64"/>
    <n v="557"/>
    <n v="67"/>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0758"/>
    <s v="บางบัวทอง,รพช."/>
    <x v="2"/>
    <x v="2"/>
    <n v="2.87"/>
    <n v="2.63"/>
    <n v="1.76"/>
    <n v="163976803.83000001"/>
    <n v="-30928129.800000001"/>
    <n v="2059388.83"/>
    <n v="66396149.57"/>
    <n v="0.69"/>
    <n v="-7.33"/>
    <n v="52"/>
    <n v="199"/>
    <n v="85"/>
    <n v="208"/>
    <n v="80"/>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0759"/>
    <s v="ไทรน้อย,รพช."/>
    <x v="1"/>
    <x v="1"/>
    <n v="4.8899999999999997"/>
    <n v="4.58"/>
    <n v="3.54"/>
    <n v="105428585.14"/>
    <n v="-23060449.350000001"/>
    <n v="-14739636.42"/>
    <n v="68959696.280000001"/>
    <n v="-7.69"/>
    <n v="-10.18"/>
    <n v="100"/>
    <n v="56"/>
    <n v="92"/>
    <n v="297"/>
    <n v="6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760"/>
    <s v="ปากเกร็ด,รพช."/>
    <x v="7"/>
    <x v="7"/>
    <n v="5.23"/>
    <n v="4.93"/>
    <n v="4.57"/>
    <n v="232971674.19999999"/>
    <n v="-32335056.109999999"/>
    <n v="-7203959.2699999996"/>
    <n v="196281665.80000001"/>
    <n v="-2.4700000000000002"/>
    <n v="-6.63"/>
    <n v="63"/>
    <n v="52"/>
    <n v="85"/>
    <n v="0"/>
    <n v="57"/>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28875"/>
    <s v="พิมลราช,รพช."/>
    <x v="3"/>
    <x v="3"/>
    <n v="5.92"/>
    <n v="5.73"/>
    <n v="4.1100000000000003"/>
    <n v="67048124.700000003"/>
    <n v="-28504779.050000001"/>
    <n v="-14744039.76"/>
    <n v="42378501.329999998"/>
    <n v="-30.5"/>
    <n v="-15.37"/>
    <n v="35"/>
    <n v="410"/>
    <n v="477"/>
    <n v="361"/>
    <n v="87"/>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41768"/>
    <s v="ศูนย์บริการการแพทย์นนทบุรี,รพช."/>
    <x v="8"/>
    <x v="8"/>
    <n v="4.07"/>
    <n v="3.83"/>
    <n v="2.82"/>
    <n v="95394637.230000004"/>
    <n v="-4384706.33"/>
    <n v="18055427.09"/>
    <n v="56624088.619999997"/>
    <n v="15.39"/>
    <n v="-1.01"/>
    <n v="116"/>
    <n v="275"/>
    <n v="123"/>
    <n v="662"/>
    <n v="70"/>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0687"/>
    <s v="ปทุมธานี,รพท."/>
    <x v="9"/>
    <x v="9"/>
    <n v="3.8"/>
    <n v="3.49"/>
    <n v="1.91"/>
    <n v="729580715.01999998"/>
    <n v="-193745351.58000001"/>
    <n v="-103179634.94"/>
    <n v="240088717.65000001"/>
    <n v="-8.0500000000000007"/>
    <n v="-8.85"/>
    <n v="15"/>
    <n v="256"/>
    <n v="76"/>
    <n v="67"/>
    <n v="47"/>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0761"/>
    <s v="คลองหลวง,รพช."/>
    <x v="1"/>
    <x v="1"/>
    <n v="0.95"/>
    <n v="0.83"/>
    <n v="0.59"/>
    <n v="-3245396.65"/>
    <n v="55045269.450000003"/>
    <n v="-28706533.73"/>
    <n v="-27388528.579999998"/>
    <n v="-13.73"/>
    <n v="13.47"/>
    <n v="212"/>
    <n v="89"/>
    <n v="91"/>
    <n v="249"/>
    <n v="49"/>
    <n v="-10.594999999999999"/>
    <n v="0.95"/>
    <n v="11.544999999999998"/>
    <n v="-27.912499999999994"/>
    <n v="18.267499999999995"/>
    <b v="0"/>
    <n v="-17.670000000000002"/>
    <n v="-3.92"/>
    <n v="13.750000000000002"/>
    <n v="-38.295000000000002"/>
    <n v="16.705000000000005"/>
    <b v="0"/>
    <x v="0"/>
    <x v="1"/>
    <n v="-10.594999999999999"/>
    <n v="0.95"/>
    <n v="11.544999999999998"/>
    <n v="-27.912499999999994"/>
    <n v="18.267499999999995"/>
    <x v="0"/>
    <n v="-17.670000000000002"/>
    <n v="-3.92"/>
    <n v="13.750000000000002"/>
    <n v="-38.295000000000002"/>
    <n v="16.705000000000005"/>
    <x v="0"/>
    <x v="1"/>
    <x v="1"/>
  </r>
  <r>
    <s v="10762"/>
    <s v="ธัญบุรี,รพช."/>
    <x v="7"/>
    <x v="7"/>
    <n v="1.1499999999999999"/>
    <n v="1.05"/>
    <n v="0.56000000000000005"/>
    <n v="22645284.73"/>
    <n v="-101830226.13"/>
    <n v="-68485105.25"/>
    <n v="-64745807.859999999"/>
    <n v="-20.86"/>
    <n v="-17.239999999999998"/>
    <n v="171"/>
    <n v="135"/>
    <n v="184"/>
    <n v="184"/>
    <n v="47"/>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763"/>
    <s v="ประชาธิปัตย์,รพช."/>
    <x v="4"/>
    <x v="4"/>
    <n v="2.04"/>
    <n v="1.93"/>
    <n v="1.5"/>
    <n v="58291545.600000001"/>
    <n v="-43920553.079999998"/>
    <n v="-34171319.460000001"/>
    <n v="28060446.969999999"/>
    <n v="-23.8"/>
    <n v="-29.37"/>
    <n v="126"/>
    <n v="537"/>
    <n v="127"/>
    <n v="483"/>
    <n v="4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64"/>
    <s v="หนองเสือ,รพช."/>
    <x v="4"/>
    <x v="4"/>
    <n v="2.44"/>
    <n v="2.1800000000000002"/>
    <n v="1.1299999999999999"/>
    <n v="29950151.719999999"/>
    <n v="-7381167.5300000003"/>
    <n v="-882935.47"/>
    <n v="2593655.7200000002"/>
    <n v="-0.8"/>
    <n v="-6.41"/>
    <n v="74"/>
    <n v="303"/>
    <n v="121"/>
    <n v="292"/>
    <n v="4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65"/>
    <s v="ลาดหลุมแก้ว,รพช."/>
    <x v="3"/>
    <x v="3"/>
    <n v="4.59"/>
    <n v="4.38"/>
    <n v="3.09"/>
    <n v="67509874"/>
    <n v="-34015796.759999998"/>
    <n v="-28286157.710000001"/>
    <n v="39230739.899999999"/>
    <n v="-24.55"/>
    <n v="-23.64"/>
    <n v="79"/>
    <n v="443"/>
    <n v="266"/>
    <n v="485"/>
    <n v="6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66"/>
    <s v="ลำลูกกา,รพช."/>
    <x v="1"/>
    <x v="1"/>
    <n v="1.65"/>
    <n v="1.53"/>
    <n v="1.08"/>
    <n v="20047658.43"/>
    <n v="-23868771.460000001"/>
    <n v="-18800972.73"/>
    <n v="2515063.59"/>
    <n v="-13.76"/>
    <n v="-26.45"/>
    <n v="103"/>
    <n v="121"/>
    <n v="81"/>
    <n v="174"/>
    <n v="3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767"/>
    <s v="สามโคก,รพช."/>
    <x v="3"/>
    <x v="3"/>
    <n v="1.1000000000000001"/>
    <n v="1.03"/>
    <n v="0.49"/>
    <n v="2635765.23"/>
    <n v="-23738388.359999999"/>
    <n v="-17726711.16"/>
    <n v="-13842037.039999999"/>
    <n v="-25.07"/>
    <n v="-27.11"/>
    <n v="102"/>
    <n v="141"/>
    <n v="296"/>
    <n v="90"/>
    <n v="4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0"/>
    <s v="พระนครศรีอยุธยา,รพศ."/>
    <x v="12"/>
    <x v="12"/>
    <n v="1.58"/>
    <n v="1.39"/>
    <n v="0.59"/>
    <n v="236395872.25999999"/>
    <n v="-47146126.859999999"/>
    <n v="42692230.399999999"/>
    <n v="-173506850.09"/>
    <n v="2.5499999999999998"/>
    <n v="-3.91"/>
    <n v="125"/>
    <n v="62"/>
    <n v="62"/>
    <n v="161"/>
    <n v="36"/>
    <n v="-6.4649999999999999"/>
    <n v="5.9924999999999997"/>
    <n v="12.4575"/>
    <n v="-25.151250000000001"/>
    <n v="24.678750000000001"/>
    <b v="0"/>
    <n v="-9.0925000000000011"/>
    <n v="7.5674999999999999"/>
    <n v="16.66"/>
    <n v="-34.082500000000003"/>
    <n v="32.557500000000005"/>
    <b v="0"/>
    <x v="1"/>
    <x v="0"/>
    <n v="-6.4649999999999999"/>
    <n v="5.9924999999999997"/>
    <n v="12.4575"/>
    <n v="-25.151250000000001"/>
    <n v="24.678750000000001"/>
    <x v="0"/>
    <n v="-9.0925000000000011"/>
    <n v="7.5674999999999999"/>
    <n v="16.66"/>
    <n v="-34.082500000000003"/>
    <n v="32.557500000000005"/>
    <x v="0"/>
    <x v="13"/>
    <x v="13"/>
  </r>
  <r>
    <s v="10688"/>
    <s v="เสนา,รพท."/>
    <x v="5"/>
    <x v="5"/>
    <n v="2.23"/>
    <n v="2.11"/>
    <n v="1.2"/>
    <n v="127692505.16"/>
    <n v="7055706.0099999998"/>
    <n v="4792674.62"/>
    <n v="21170868.77"/>
    <n v="0.93"/>
    <n v="1.25"/>
    <n v="134"/>
    <n v="106"/>
    <n v="73"/>
    <n v="66"/>
    <n v="33"/>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768"/>
    <s v="ท่าเรือ,รพช."/>
    <x v="4"/>
    <x v="4"/>
    <n v="3.37"/>
    <n v="3.28"/>
    <n v="2.84"/>
    <n v="45924005.159999996"/>
    <n v="100574882.14"/>
    <n v="88024696.700000003"/>
    <n v="35553276.07"/>
    <n v="78.12"/>
    <n v="36.54"/>
    <n v="119"/>
    <n v="26"/>
    <n v="48"/>
    <n v="157"/>
    <n v="30"/>
    <n v="-8.26"/>
    <n v="3.2450000000000001"/>
    <n v="11.504999999999999"/>
    <n v="-25.517499999999998"/>
    <n v="20.502500000000001"/>
    <b v="1"/>
    <n v="-12.452500000000001"/>
    <n v="0.39"/>
    <n v="12.842500000000001"/>
    <n v="-31.716250000000002"/>
    <n v="19.653750000000002"/>
    <b v="1"/>
    <x v="0"/>
    <x v="0"/>
    <n v="-8.26"/>
    <n v="3.2450000000000001"/>
    <n v="11.504999999999999"/>
    <n v="-25.517499999999998"/>
    <n v="20.502500000000001"/>
    <x v="1"/>
    <n v="-12.452500000000001"/>
    <n v="0.39"/>
    <n v="12.842500000000001"/>
    <n v="-31.716250000000002"/>
    <n v="19.653750000000002"/>
    <x v="1"/>
    <x v="4"/>
    <x v="4"/>
  </r>
  <r>
    <s v="10769"/>
    <s v="สมเด็จพระสังฆราชเจ้า กรมหลวงชินวราลงกรณ (วาสนมหาเถร),รพช."/>
    <x v="4"/>
    <x v="4"/>
    <n v="12.88"/>
    <n v="12.66"/>
    <n v="12.07"/>
    <n v="122997563.8"/>
    <n v="-24364440.199999999"/>
    <n v="-17112264.559999999"/>
    <n v="114606509.26000001"/>
    <n v="-20.92"/>
    <n v="-10.57"/>
    <n v="108"/>
    <n v="57"/>
    <n v="51"/>
    <n v="132"/>
    <n v="5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70"/>
    <s v="บางไทร(พระนครศรีอยุธยา),รพช."/>
    <x v="3"/>
    <x v="3"/>
    <n v="2.38"/>
    <n v="2.09"/>
    <n v="1.73"/>
    <n v="16934712.449999999"/>
    <n v="-17330504.32"/>
    <n v="-9496589.8399999999"/>
    <n v="9002393.0199999996"/>
    <n v="-11.94"/>
    <n v="-24.21"/>
    <n v="96"/>
    <n v="36"/>
    <n v="33"/>
    <n v="306"/>
    <n v="7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71"/>
    <s v="บางบาล,รพช."/>
    <x v="3"/>
    <x v="3"/>
    <n v="1.44"/>
    <n v="1.28"/>
    <n v="1.08"/>
    <n v="7543513.0099999998"/>
    <n v="-1729000.7"/>
    <n v="-159214.94"/>
    <n v="1371118.21"/>
    <n v="-0.23"/>
    <n v="-4.9800000000000004"/>
    <n v="153"/>
    <n v="98"/>
    <n v="91"/>
    <n v="216"/>
    <n v="7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72"/>
    <s v="บางปะอิน,รพช."/>
    <x v="7"/>
    <x v="7"/>
    <n v="6.81"/>
    <n v="6.5"/>
    <n v="5.86"/>
    <n v="201630662.75999999"/>
    <n v="1501332.28"/>
    <n v="17846434.48"/>
    <n v="166420220.00999999"/>
    <n v="5.8"/>
    <n v="0.28000000000000003"/>
    <n v="86"/>
    <n v="69"/>
    <n v="104"/>
    <n v="180"/>
    <n v="37"/>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10773"/>
    <s v="บางปะหัน,รพช."/>
    <x v="4"/>
    <x v="4"/>
    <n v="1.51"/>
    <n v="1.29"/>
    <n v="0.8"/>
    <n v="10301676.789999999"/>
    <n v="-20643101.600000001"/>
    <n v="-13827075.07"/>
    <n v="-4169169.54"/>
    <n v="-15.76"/>
    <n v="-33"/>
    <n v="163"/>
    <n v="98"/>
    <n v="98"/>
    <n v="208"/>
    <n v="73"/>
    <n v="-8.26"/>
    <n v="3.2450000000000001"/>
    <n v="11.504999999999999"/>
    <n v="-25.517499999999998"/>
    <n v="20.502500000000001"/>
    <b v="0"/>
    <n v="-12.452500000000001"/>
    <n v="0.39"/>
    <n v="12.842500000000001"/>
    <n v="-31.716250000000002"/>
    <n v="19.653750000000002"/>
    <b v="1"/>
    <x v="1"/>
    <x v="1"/>
    <n v="-8.26"/>
    <n v="3.2450000000000001"/>
    <n v="11.504999999999999"/>
    <n v="-25.517499999999998"/>
    <n v="20.502500000000001"/>
    <x v="0"/>
    <n v="-12.452500000000001"/>
    <n v="0.39"/>
    <n v="12.842500000000001"/>
    <n v="-31.716250000000002"/>
    <n v="19.653750000000002"/>
    <x v="1"/>
    <x v="4"/>
    <x v="4"/>
  </r>
  <r>
    <s v="10774"/>
    <s v="ผักไห่,รพช."/>
    <x v="3"/>
    <x v="3"/>
    <n v="6.75"/>
    <n v="6.49"/>
    <n v="5.79"/>
    <n v="50225154.5"/>
    <n v="-15631272.98"/>
    <n v="-12077591.789999999"/>
    <n v="41788170.359999999"/>
    <n v="-14.16"/>
    <n v="-14.67"/>
    <n v="48"/>
    <n v="53"/>
    <n v="57"/>
    <n v="171"/>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75"/>
    <s v="ภาชี,รพช."/>
    <x v="3"/>
    <x v="3"/>
    <n v="4.8899999999999997"/>
    <n v="4.59"/>
    <n v="3.4"/>
    <n v="43912780.299999997"/>
    <n v="-11021183.050000001"/>
    <n v="-7493180.6799999997"/>
    <n v="27109240.109999999"/>
    <n v="-7.9"/>
    <n v="-13.08"/>
    <n v="120"/>
    <n v="90"/>
    <n v="92"/>
    <n v="365"/>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76"/>
    <s v="ลาดบัวหลวง,รพช."/>
    <x v="3"/>
    <x v="3"/>
    <n v="4.29"/>
    <n v="3.92"/>
    <n v="3.15"/>
    <n v="42144526.090000004"/>
    <n v="-12961457.210000001"/>
    <n v="-9412833.4800000004"/>
    <n v="27506764.989999998"/>
    <n v="-9.4600000000000009"/>
    <n v="-11.77"/>
    <n v="172"/>
    <n v="84"/>
    <n v="95"/>
    <n v="160"/>
    <n v="9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77"/>
    <s v="วังน้อย,รพช."/>
    <x v="4"/>
    <x v="4"/>
    <n v="5.7"/>
    <n v="5.25"/>
    <n v="4.1399999999999997"/>
    <n v="76505742.760000005"/>
    <n v="-29131946.030000001"/>
    <n v="-5614390.46"/>
    <n v="51145650.030000001"/>
    <n v="-3.44"/>
    <n v="-8.39"/>
    <n v="37"/>
    <n v="64"/>
    <n v="65"/>
    <n v="99"/>
    <n v="5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78"/>
    <s v="บางซ้าย,รพช."/>
    <x v="8"/>
    <x v="8"/>
    <n v="1.79"/>
    <n v="1.6"/>
    <n v="1.22"/>
    <n v="4982104.05"/>
    <n v="-8218287.4400000004"/>
    <n v="-5070914.21"/>
    <n v="1411710.84"/>
    <n v="-11.75"/>
    <n v="-21.77"/>
    <n v="155"/>
    <n v="41"/>
    <n v="99"/>
    <n v="199"/>
    <n v="54"/>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779"/>
    <s v="อุทัย,รพช."/>
    <x v="6"/>
    <x v="6"/>
    <n v="13.04"/>
    <n v="12.84"/>
    <n v="9.73"/>
    <n v="155013932.05000001"/>
    <n v="-18280243.850000001"/>
    <n v="-12703672.18"/>
    <n v="112420473.47"/>
    <n v="-10.4"/>
    <n v="-7.66"/>
    <n v="139"/>
    <n v="66"/>
    <n v="82"/>
    <n v="86"/>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780"/>
    <s v="มหาราช,รพช."/>
    <x v="3"/>
    <x v="3"/>
    <n v="1.1000000000000001"/>
    <n v="0.87"/>
    <n v="0.23"/>
    <n v="897444.32"/>
    <n v="-1678611.23"/>
    <n v="1127296.68"/>
    <n v="-6691325.7300000004"/>
    <n v="1.86"/>
    <n v="-2.8"/>
    <n v="176"/>
    <n v="60"/>
    <n v="55"/>
    <n v="114"/>
    <n v="7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81"/>
    <s v="บ้านแพรก,รพช."/>
    <x v="8"/>
    <x v="8"/>
    <n v="1.29"/>
    <n v="1.17"/>
    <n v="0.81"/>
    <n v="2714688.99"/>
    <n v="-3916147.17"/>
    <n v="-1631434.43"/>
    <n v="-1742385.56"/>
    <n v="-2.66"/>
    <n v="-13.02"/>
    <n v="185"/>
    <n v="33"/>
    <n v="35"/>
    <n v="156"/>
    <n v="42"/>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690"/>
    <s v="พระนารายณ์มหาราช,รพท."/>
    <x v="9"/>
    <x v="9"/>
    <n v="2.87"/>
    <n v="2.68"/>
    <n v="0.99"/>
    <n v="623032219.63"/>
    <n v="11014222.869999999"/>
    <n v="87480631.090000004"/>
    <n v="-1871240.81"/>
    <n v="6.27"/>
    <n v="0.74"/>
    <n v="86"/>
    <n v="295"/>
    <n v="64"/>
    <n v="224"/>
    <n v="34"/>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0691"/>
    <s v="บ้านหมี่,รพท."/>
    <x v="5"/>
    <x v="5"/>
    <n v="1.1000000000000001"/>
    <n v="1.04"/>
    <n v="0.54"/>
    <n v="22680144.809999999"/>
    <n v="37042336.890000001"/>
    <n v="37827537.420000002"/>
    <n v="-100796675.97"/>
    <n v="8.75"/>
    <n v="9.69"/>
    <n v="622"/>
    <n v="149"/>
    <n v="38"/>
    <n v="194"/>
    <n v="62"/>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789"/>
    <s v="พัฒนานิคม,รพช."/>
    <x v="4"/>
    <x v="4"/>
    <n v="14.27"/>
    <n v="13.76"/>
    <n v="11.62"/>
    <n v="71834082.329999998"/>
    <n v="-29162977.539999999"/>
    <n v="-20110966.370000001"/>
    <n v="57483665.810000002"/>
    <n v="-13.86"/>
    <n v="-22.14"/>
    <n v="16"/>
    <n v="46"/>
    <n v="47"/>
    <n v="296"/>
    <n v="2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90"/>
    <s v="โคกสำโรง,รพช."/>
    <x v="2"/>
    <x v="2"/>
    <n v="2.5"/>
    <n v="2.39"/>
    <n v="1.36"/>
    <n v="112818035.48999999"/>
    <n v="2502645.96"/>
    <n v="4721452.3600000003"/>
    <n v="26828296.32"/>
    <n v="1.94"/>
    <n v="1.06"/>
    <n v="153"/>
    <n v="153"/>
    <n v="92"/>
    <n v="338"/>
    <n v="32"/>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0791"/>
    <s v="ชัยบาดาล,รพช."/>
    <x v="2"/>
    <x v="2"/>
    <n v="1.1299999999999999"/>
    <n v="1"/>
    <n v="0.74"/>
    <n v="9541309.1899999995"/>
    <n v="-35091767.520000003"/>
    <n v="-9350525.5099999998"/>
    <n v="-18508199.239999998"/>
    <n v="-2.88"/>
    <n v="-10.66"/>
    <n v="167"/>
    <n v="4"/>
    <n v="22"/>
    <n v="118"/>
    <n v="3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792"/>
    <s v="ท่าวุ้ง,รพช."/>
    <x v="3"/>
    <x v="3"/>
    <n v="7.53"/>
    <n v="7.34"/>
    <n v="6.61"/>
    <n v="84011678.599999994"/>
    <n v="-11228090.310000001"/>
    <n v="-8653773.5500000007"/>
    <n v="72151773.409999996"/>
    <n v="-7.57"/>
    <n v="-7.77"/>
    <n v="94"/>
    <n v="100"/>
    <n v="52"/>
    <n v="180"/>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93"/>
    <s v="ท่าหลวง,รพช."/>
    <x v="3"/>
    <x v="3"/>
    <n v="1.56"/>
    <n v="1.41"/>
    <n v="1"/>
    <n v="9155874.2400000002"/>
    <n v="-11646185.359999999"/>
    <n v="-7563990.0099999998"/>
    <n v="-53761.41"/>
    <n v="-7.76"/>
    <n v="-21.86"/>
    <n v="114"/>
    <n v="52"/>
    <n v="82"/>
    <n v="150"/>
    <n v="5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94"/>
    <s v="สระโบสถ์,รพช."/>
    <x v="3"/>
    <x v="3"/>
    <n v="1.88"/>
    <n v="1.71"/>
    <n v="0.87"/>
    <n v="10770519.26"/>
    <n v="-11266738.529999999"/>
    <n v="-9162401.4499999993"/>
    <n v="-1625566.18"/>
    <n v="-15.23"/>
    <n v="-23.34"/>
    <n v="124"/>
    <n v="129"/>
    <n v="95"/>
    <n v="189"/>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95"/>
    <s v="โคกเจริญ,รพช."/>
    <x v="3"/>
    <x v="3"/>
    <n v="2.06"/>
    <n v="1.98"/>
    <n v="1.46"/>
    <n v="12747889.57"/>
    <n v="-7836850.0700000003"/>
    <n v="-7460256.6200000001"/>
    <n v="5574797.21"/>
    <n v="-11.08"/>
    <n v="-12.23"/>
    <n v="146"/>
    <n v="50"/>
    <n v="50"/>
    <n v="183"/>
    <n v="3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96"/>
    <s v="ลำสนธิ,รพช."/>
    <x v="3"/>
    <x v="3"/>
    <n v="2.93"/>
    <n v="2.62"/>
    <n v="2.1"/>
    <n v="19030205.850000001"/>
    <n v="-3798800.13"/>
    <n v="3233382.68"/>
    <n v="10780539.93"/>
    <n v="4.79"/>
    <n v="-5.55"/>
    <n v="169"/>
    <n v="44"/>
    <n v="41"/>
    <n v="542"/>
    <n v="6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97"/>
    <s v="หนองม่วง,รพช."/>
    <x v="3"/>
    <x v="3"/>
    <n v="7.32"/>
    <n v="7.16"/>
    <n v="6.67"/>
    <n v="82223392.739999995"/>
    <n v="-4706792.2"/>
    <n v="-2589464.75"/>
    <n v="73590106.629999995"/>
    <n v="-2.62"/>
    <n v="-3.83"/>
    <n v="90"/>
    <n v="42"/>
    <n v="48"/>
    <n v="320"/>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1"/>
    <s v="สระบุรี,รพศ."/>
    <x v="12"/>
    <x v="12"/>
    <n v="2.97"/>
    <n v="2.85"/>
    <n v="0.72"/>
    <n v="1087358276.29"/>
    <n v="168698899.16999999"/>
    <n v="234959464.46000001"/>
    <n v="-157107883.25999999"/>
    <n v="10.14"/>
    <n v="6.21"/>
    <n v="136"/>
    <n v="255"/>
    <n v="162"/>
    <n v="117"/>
    <n v="27"/>
    <n v="-6.4649999999999999"/>
    <n v="5.9924999999999997"/>
    <n v="12.4575"/>
    <n v="-25.151250000000001"/>
    <n v="24.678750000000001"/>
    <b v="0"/>
    <n v="-9.0925000000000011"/>
    <n v="7.5674999999999999"/>
    <n v="16.66"/>
    <n v="-34.082500000000003"/>
    <n v="32.557500000000005"/>
    <b v="0"/>
    <x v="0"/>
    <x v="0"/>
    <n v="-6.4649999999999999"/>
    <n v="5.9924999999999997"/>
    <n v="12.4575"/>
    <n v="-25.151250000000001"/>
    <n v="24.678750000000001"/>
    <x v="0"/>
    <n v="-9.0925000000000011"/>
    <n v="7.5674999999999999"/>
    <n v="16.66"/>
    <n v="-34.082500000000003"/>
    <n v="32.557500000000005"/>
    <x v="0"/>
    <x v="13"/>
    <x v="13"/>
  </r>
  <r>
    <s v="10695"/>
    <s v="พระพุทธบาท,รพท."/>
    <x v="5"/>
    <x v="5"/>
    <n v="1.53"/>
    <n v="1.43"/>
    <n v="0.61"/>
    <n v="144032321.87"/>
    <n v="31754465.010000002"/>
    <n v="52649145.530000001"/>
    <n v="-107264054.97"/>
    <n v="7.21"/>
    <n v="4.9000000000000004"/>
    <n v="244"/>
    <n v="185"/>
    <n v="76"/>
    <n v="99"/>
    <n v="60"/>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807"/>
    <s v="แก่งคอย,รพช."/>
    <x v="1"/>
    <x v="1"/>
    <n v="22.59"/>
    <n v="22.04"/>
    <n v="15.26"/>
    <n v="197839934.43000001"/>
    <n v="12337230.630000001"/>
    <n v="23025043.550000001"/>
    <n v="130674797.86"/>
    <n v="9.7200000000000006"/>
    <n v="4.21"/>
    <n v="28"/>
    <n v="194"/>
    <n v="47"/>
    <n v="466"/>
    <n v="32"/>
    <n v="-10.594999999999999"/>
    <n v="0.95"/>
    <n v="11.544999999999998"/>
    <n v="-27.912499999999994"/>
    <n v="18.267499999999995"/>
    <b v="0"/>
    <n v="-17.670000000000002"/>
    <n v="-3.92"/>
    <n v="13.750000000000002"/>
    <n v="-38.295000000000002"/>
    <n v="16.705000000000005"/>
    <b v="0"/>
    <x v="0"/>
    <x v="0"/>
    <n v="-10.594999999999999"/>
    <n v="0.95"/>
    <n v="11.544999999999998"/>
    <n v="-27.912499999999994"/>
    <n v="18.267499999999995"/>
    <x v="0"/>
    <n v="-17.670000000000002"/>
    <n v="-3.92"/>
    <n v="13.750000000000002"/>
    <n v="-38.295000000000002"/>
    <n v="16.705000000000005"/>
    <x v="0"/>
    <x v="1"/>
    <x v="1"/>
  </r>
  <r>
    <s v="10808"/>
    <s v="หนองแค,รพช."/>
    <x v="6"/>
    <x v="6"/>
    <n v="6.62"/>
    <n v="6.29"/>
    <n v="5.54"/>
    <n v="82920606.719999999"/>
    <n v="-3180739.49"/>
    <n v="3376249.51"/>
    <n v="66979968.170000002"/>
    <n v="2.79"/>
    <n v="-1.98"/>
    <n v="97"/>
    <n v="58"/>
    <n v="98"/>
    <n v="275"/>
    <n v="65"/>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809"/>
    <s v="วิหารแดง,รพช."/>
    <x v="3"/>
    <x v="3"/>
    <n v="6.36"/>
    <n v="6.25"/>
    <n v="2.2799999999999998"/>
    <n v="84574919.939999998"/>
    <n v="-9513670.8100000005"/>
    <n v="866238.43"/>
    <n v="20216142.93"/>
    <n v="0.75"/>
    <n v="-5.72"/>
    <n v="113"/>
    <n v="717"/>
    <n v="451"/>
    <n v="697"/>
    <n v="3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810"/>
    <s v="หนองแซง,รพช."/>
    <x v="3"/>
    <x v="3"/>
    <n v="4.18"/>
    <n v="4"/>
    <n v="2.3199999999999998"/>
    <n v="24357123.620000001"/>
    <n v="-12686040.310000001"/>
    <n v="-2813717.33"/>
    <n v="10100765.67"/>
    <n v="-4.96"/>
    <n v="-24.43"/>
    <n v="91"/>
    <n v="248"/>
    <n v="96"/>
    <n v="529"/>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11"/>
    <s v="บ้านหมอ,รพช."/>
    <x v="3"/>
    <x v="3"/>
    <n v="1.61"/>
    <n v="1.43"/>
    <n v="1.04"/>
    <n v="12893805.539999999"/>
    <n v="-11167469.609999999"/>
    <n v="-10394188.369999999"/>
    <n v="845403.31"/>
    <n v="-11.93"/>
    <n v="-18.440000000000001"/>
    <n v="272"/>
    <n v="63"/>
    <n v="47"/>
    <n v="198"/>
    <n v="9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12"/>
    <s v="ดอนพุด,รพช."/>
    <x v="8"/>
    <x v="8"/>
    <n v="4.97"/>
    <n v="4.76"/>
    <n v="4.05"/>
    <n v="23719436.550000001"/>
    <n v="-3813009.63"/>
    <n v="-1662316.4"/>
    <n v="18226433.879999999"/>
    <n v="-3.3"/>
    <n v="-8.82"/>
    <n v="140"/>
    <n v="101"/>
    <n v="69"/>
    <n v="281"/>
    <n v="63"/>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813"/>
    <s v="หนองโดน,รพช."/>
    <x v="8"/>
    <x v="8"/>
    <n v="1.58"/>
    <n v="1.36"/>
    <n v="0.99"/>
    <n v="10961755.109999999"/>
    <n v="-9873359.3100000005"/>
    <n v="-5080539.17"/>
    <n v="-107946.19"/>
    <n v="-7.06"/>
    <n v="-18.47"/>
    <n v="200"/>
    <n v="60"/>
    <n v="57"/>
    <n v="311"/>
    <n v="78"/>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814"/>
    <s v="เสาไห้เฉลิมพระเกียรติ ๘๐ พรรษา,รพช."/>
    <x v="3"/>
    <x v="3"/>
    <n v="4.2300000000000004"/>
    <n v="3.96"/>
    <n v="2.96"/>
    <n v="44787081.219999999"/>
    <n v="-11016195.710000001"/>
    <n v="-5869614.0800000001"/>
    <n v="27201909"/>
    <n v="-5.56"/>
    <n v="-8.6999999999999993"/>
    <n v="58"/>
    <n v="112"/>
    <n v="34"/>
    <n v="173"/>
    <n v="4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15"/>
    <s v="มวกเหล็ก,รพช."/>
    <x v="4"/>
    <x v="4"/>
    <n v="6.98"/>
    <n v="6.72"/>
    <n v="5.55"/>
    <n v="86200280.189999998"/>
    <n v="-12374009.189999999"/>
    <n v="-8446564.8300000001"/>
    <n v="65696689.100000001"/>
    <n v="-7.74"/>
    <n v="-8.44"/>
    <n v="51"/>
    <n v="204"/>
    <n v="28"/>
    <n v="222"/>
    <n v="5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16"/>
    <s v="วังม่วงสัทธรรม,รพช."/>
    <x v="3"/>
    <x v="3"/>
    <n v="1.96"/>
    <n v="1.87"/>
    <n v="0.72"/>
    <n v="17811437.219999999"/>
    <n v="-7568802.3099999996"/>
    <n v="-8392974.0399999991"/>
    <n v="-5169424.7"/>
    <n v="-10.33"/>
    <n v="-16.350000000000001"/>
    <n v="226"/>
    <n v="246"/>
    <n v="126"/>
    <n v="249"/>
    <n v="4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92"/>
    <s v="สิงห์บุรี,รพท."/>
    <x v="10"/>
    <x v="10"/>
    <n v="3.91"/>
    <n v="3.51"/>
    <n v="0.95"/>
    <n v="215676072.83000001"/>
    <n v="-35533129.200000003"/>
    <n v="7907001.3399999999"/>
    <n v="-3976465.7"/>
    <n v="1.1100000000000001"/>
    <n v="-5.5"/>
    <n v="69"/>
    <n v="123"/>
    <n v="76"/>
    <n v="90"/>
    <n v="44"/>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0693"/>
    <s v="อินทร์บุรี,รพท."/>
    <x v="5"/>
    <x v="5"/>
    <n v="1.47"/>
    <n v="1.38"/>
    <n v="0.96"/>
    <n v="48272033.289999999"/>
    <n v="-26761804.73"/>
    <n v="-10812063.720000001"/>
    <n v="-3897581.63"/>
    <n v="-2.95"/>
    <n v="-12.62"/>
    <n v="251"/>
    <n v="58"/>
    <n v="42"/>
    <n v="129"/>
    <n v="41"/>
    <n v="-2.59"/>
    <n v="8.86"/>
    <n v="11.45"/>
    <n v="-19.764999999999997"/>
    <n v="26.034999999999997"/>
    <b v="0"/>
    <n v="-5.74"/>
    <n v="4.915"/>
    <n v="10.655000000000001"/>
    <n v="-21.722500000000004"/>
    <n v="20.897500000000001"/>
    <b v="0"/>
    <x v="1"/>
    <x v="1"/>
    <n v="-2.95"/>
    <n v="8.9700000000000006"/>
    <n v="11.920000000000002"/>
    <n v="-20.830000000000002"/>
    <n v="26.85"/>
    <x v="0"/>
    <n v="-8.0399999999999991"/>
    <n v="1.83"/>
    <n v="9.8699999999999992"/>
    <n v="-22.844999999999999"/>
    <n v="16.634999999999998"/>
    <x v="0"/>
    <x v="5"/>
    <x v="5"/>
  </r>
  <r>
    <s v="10798"/>
    <s v="บางระจัน,รพช."/>
    <x v="3"/>
    <x v="3"/>
    <n v="1.28"/>
    <n v="1.17"/>
    <n v="0.73"/>
    <n v="5846752.75"/>
    <n v="-7692136.6299999999"/>
    <n v="-2839239.3"/>
    <n v="-5785189.3700000001"/>
    <n v="-3.09"/>
    <n v="-13.41"/>
    <n v="224"/>
    <n v="60"/>
    <n v="68"/>
    <n v="146"/>
    <n v="7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99"/>
    <s v="ค่ายบางระจัน,รพช."/>
    <x v="3"/>
    <x v="3"/>
    <n v="1.37"/>
    <n v="1.31"/>
    <n v="0.76"/>
    <n v="6077883.3099999996"/>
    <n v="1523237.85"/>
    <n v="4037369.52"/>
    <n v="-4150721.98"/>
    <n v="4.95"/>
    <n v="2.91"/>
    <n v="72"/>
    <n v="126"/>
    <n v="55"/>
    <n v="181"/>
    <n v="36"/>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00"/>
    <s v="พรหมบุรี,รพช."/>
    <x v="3"/>
    <x v="3"/>
    <n v="2.08"/>
    <n v="1.88"/>
    <n v="1.34"/>
    <n v="8801418.25"/>
    <n v="-17809532.609999999"/>
    <n v="-4477880.25"/>
    <n v="2799240.85"/>
    <n v="-6.22"/>
    <n v="-52.48"/>
    <n v="170"/>
    <n v="47"/>
    <n v="40"/>
    <n v="153"/>
    <n v="60"/>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10801"/>
    <s v="ท่าช้าง,รพช."/>
    <x v="3"/>
    <x v="3"/>
    <n v="4.88"/>
    <n v="4.76"/>
    <n v="4.1500000000000004"/>
    <n v="37289336.890000001"/>
    <n v="-9252544.9800000004"/>
    <n v="-5150190.18"/>
    <n v="30311000.780000001"/>
    <n v="-7.15"/>
    <n v="-11.94"/>
    <n v="99"/>
    <n v="47"/>
    <n v="33"/>
    <n v="118"/>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89"/>
    <s v="อ่างทอง,รพท."/>
    <x v="10"/>
    <x v="10"/>
    <n v="2.4"/>
    <n v="2.13"/>
    <n v="1.39"/>
    <n v="266339104.55000001"/>
    <n v="3970477.05"/>
    <n v="35990736.789999999"/>
    <n v="73252395.730000004"/>
    <n v="4.8600000000000003"/>
    <n v="0.47"/>
    <n v="75"/>
    <n v="50"/>
    <n v="62"/>
    <n v="71"/>
    <n v="73"/>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10782"/>
    <s v="ไชโย,รพช."/>
    <x v="3"/>
    <x v="3"/>
    <n v="11.13"/>
    <n v="11.05"/>
    <n v="10.62"/>
    <n v="152035563.59"/>
    <n v="-34833667.82"/>
    <n v="-27766961.640000001"/>
    <n v="144333751.63999999"/>
    <n v="-40.619999999999997"/>
    <n v="-17.91"/>
    <n v="38"/>
    <n v="36"/>
    <n v="45"/>
    <n v="148"/>
    <n v="31"/>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0784"/>
    <s v="ป่าโมก,รพช."/>
    <x v="3"/>
    <x v="3"/>
    <n v="7.78"/>
    <n v="7.61"/>
    <n v="6.53"/>
    <n v="115939422.67"/>
    <n v="-11047905.789999999"/>
    <n v="-5189518.3899999997"/>
    <n v="94582883.5"/>
    <n v="-5.5"/>
    <n v="-4.83"/>
    <n v="201"/>
    <n v="71"/>
    <n v="46"/>
    <n v="115"/>
    <n v="6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85"/>
    <s v="โพธิ์ทอง,รพช."/>
    <x v="4"/>
    <x v="4"/>
    <n v="4.62"/>
    <n v="4.49"/>
    <n v="3.74"/>
    <n v="137560368.91"/>
    <n v="-30977274.82"/>
    <n v="-10523395"/>
    <n v="104251223.31999999"/>
    <n v="-6.15"/>
    <n v="-9.9700000000000006"/>
    <n v="173"/>
    <n v="51"/>
    <n v="54"/>
    <n v="218"/>
    <n v="5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86"/>
    <s v="แสวงหา,รพช."/>
    <x v="3"/>
    <x v="3"/>
    <n v="1.37"/>
    <n v="1.29"/>
    <n v="0.77"/>
    <n v="7716325.79"/>
    <n v="-11134942.18"/>
    <n v="-14386150.710000001"/>
    <n v="-4908217.59"/>
    <n v="-16.82"/>
    <n v="-21.09"/>
    <n v="220"/>
    <n v="60"/>
    <n v="61"/>
    <n v="227"/>
    <n v="4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87"/>
    <s v="วิเศษชัยชาญ,รพช."/>
    <x v="4"/>
    <x v="4"/>
    <n v="4.26"/>
    <n v="4.1399999999999997"/>
    <n v="3.01"/>
    <n v="120611883.5"/>
    <n v="-26234933.18"/>
    <n v="-7224802.4800000004"/>
    <n v="74486081.349999994"/>
    <n v="-4.1900000000000004"/>
    <n v="-12.65"/>
    <n v="146"/>
    <n v="92"/>
    <n v="47"/>
    <n v="133"/>
    <n v="4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788"/>
    <s v="สามโก้,รพช."/>
    <x v="8"/>
    <x v="8"/>
    <n v="3.04"/>
    <n v="2.87"/>
    <n v="2.46"/>
    <n v="17627533.829999998"/>
    <n v="-15089329.34"/>
    <n v="-12107387.07"/>
    <n v="12645690.59"/>
    <n v="-19.29"/>
    <n v="-23.63"/>
    <n v="129"/>
    <n v="35"/>
    <n v="54"/>
    <n v="235"/>
    <n v="41"/>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731"/>
    <s v="พหลพลพยุหเสนา,รพท."/>
    <x v="9"/>
    <x v="9"/>
    <n v="9.06"/>
    <n v="8.67"/>
    <n v="3.72"/>
    <n v="1294938553.22"/>
    <n v="264309958.30000001"/>
    <n v="390111084.73000002"/>
    <n v="437360035.86000001"/>
    <n v="19.739999999999998"/>
    <n v="10.54"/>
    <n v="44"/>
    <n v="184"/>
    <n v="34"/>
    <n v="116"/>
    <n v="31"/>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0732"/>
    <s v="มะการักษ์,รพท."/>
    <x v="5"/>
    <x v="5"/>
    <n v="5.8"/>
    <n v="5.67"/>
    <n v="3.27"/>
    <n v="610230423.40999997"/>
    <n v="52824073.75"/>
    <n v="91165887.640000001"/>
    <n v="288319023.66000003"/>
    <n v="12.03"/>
    <n v="4.93"/>
    <n v="41"/>
    <n v="175"/>
    <n v="48"/>
    <n v="111"/>
    <n v="36"/>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278"/>
    <s v="ไทรโยค,รพช."/>
    <x v="3"/>
    <x v="3"/>
    <n v="13.27"/>
    <n v="12.62"/>
    <n v="7.95"/>
    <n v="97291216.510000005"/>
    <n v="13538789.630000001"/>
    <n v="20484261.870000001"/>
    <n v="55136434.850000001"/>
    <n v="16.48"/>
    <n v="9.1999999999999993"/>
    <n v="59"/>
    <n v="231"/>
    <n v="30"/>
    <n v="224"/>
    <n v="132"/>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279"/>
    <s v="สมเด็จพระปิยมหาราชรมณียเขต,รพช."/>
    <x v="3"/>
    <x v="3"/>
    <n v="5.29"/>
    <n v="4.93"/>
    <n v="1.94"/>
    <n v="26038156"/>
    <n v="-2157792.25"/>
    <n v="1945923.61"/>
    <n v="5684876.5999999996"/>
    <n v="2.92"/>
    <n v="-3.39"/>
    <n v="90"/>
    <n v="216"/>
    <n v="78"/>
    <n v="178"/>
    <n v="5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280"/>
    <s v="บ่อพลอย,รพช."/>
    <x v="4"/>
    <x v="4"/>
    <n v="4.54"/>
    <n v="4.3"/>
    <n v="1.45"/>
    <n v="82292883.510000005"/>
    <n v="19200698.239999998"/>
    <n v="28433849.350000001"/>
    <n v="10453126.140000001"/>
    <n v="15.3"/>
    <n v="10.35"/>
    <n v="50"/>
    <n v="234"/>
    <n v="70"/>
    <n v="115"/>
    <n v="49"/>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281"/>
    <s v="ท่ากระดาน,รพช."/>
    <x v="3"/>
    <x v="3"/>
    <n v="4.84"/>
    <n v="4.59"/>
    <n v="2.36"/>
    <n v="18212923.600000001"/>
    <n v="3654100.98"/>
    <n v="7040928.6399999997"/>
    <n v="6455096.7999999998"/>
    <n v="14.19"/>
    <n v="6.58"/>
    <n v="93"/>
    <n v="145"/>
    <n v="29"/>
    <n v="197"/>
    <n v="56"/>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282"/>
    <s v="สมเด็จพระสังฆราชองค์ที่๑๙,รพช."/>
    <x v="2"/>
    <x v="2"/>
    <n v="2.95"/>
    <n v="2.76"/>
    <n v="0.57999999999999996"/>
    <n v="126390032.31"/>
    <n v="81920604.459999993"/>
    <n v="113680150.55"/>
    <n v="-27025254.399999999"/>
    <n v="28.75"/>
    <n v="20.260000000000002"/>
    <n v="196"/>
    <n v="221"/>
    <n v="44"/>
    <n v="129"/>
    <n v="71"/>
    <n v="-7.51"/>
    <n v="3.04"/>
    <n v="10.55"/>
    <n v="-23.335000000000001"/>
    <n v="18.865000000000002"/>
    <b v="1"/>
    <n v="-12.23"/>
    <n v="-0.18"/>
    <n v="12.05"/>
    <n v="-30.305000000000003"/>
    <n v="17.895000000000003"/>
    <b v="1"/>
    <x v="0"/>
    <x v="0"/>
    <n v="-7.51"/>
    <n v="3.04"/>
    <n v="10.55"/>
    <n v="-23.335000000000001"/>
    <n v="18.865000000000002"/>
    <x v="1"/>
    <n v="-12.23"/>
    <n v="-0.18"/>
    <n v="12.05"/>
    <n v="-30.305000000000003"/>
    <n v="17.895000000000003"/>
    <x v="1"/>
    <x v="2"/>
    <x v="2"/>
  </r>
  <r>
    <s v="11283"/>
    <s v="ทองผาภูมิ,รพช."/>
    <x v="7"/>
    <x v="7"/>
    <n v="5.63"/>
    <n v="5.27"/>
    <n v="1.63"/>
    <n v="97076752.849999994"/>
    <n v="14877852.52"/>
    <n v="30328743.539999999"/>
    <n v="13160464.76"/>
    <n v="13.37"/>
    <n v="5.73"/>
    <n v="49"/>
    <n v="182"/>
    <n v="49"/>
    <n v="228"/>
    <n v="52"/>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11284"/>
    <s v="สังขละบุรี,รพช."/>
    <x v="4"/>
    <x v="4"/>
    <n v="5.05"/>
    <n v="4.34"/>
    <n v="2.7"/>
    <n v="30721361.02"/>
    <n v="-4196693.87"/>
    <n v="3515460.08"/>
    <n v="12849926.18"/>
    <n v="3.33"/>
    <n v="-3.87"/>
    <n v="52"/>
    <n v="191"/>
    <n v="37"/>
    <n v="237"/>
    <n v="70"/>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285"/>
    <s v="เจ้าคุณไพบูลย์พนมทวน,รพช."/>
    <x v="6"/>
    <x v="6"/>
    <n v="4.04"/>
    <n v="3.79"/>
    <n v="0.69"/>
    <n v="51249189.189999998"/>
    <n v="24215856.82"/>
    <n v="31397676.530000001"/>
    <n v="-5218882.33"/>
    <n v="18.190000000000001"/>
    <n v="24.15"/>
    <n v="86"/>
    <n v="134"/>
    <n v="37"/>
    <n v="285"/>
    <n v="39"/>
    <n v="-10.317499999999999"/>
    <n v="1.0349999999999999"/>
    <n v="11.352499999999999"/>
    <n v="-27.346249999999998"/>
    <n v="18.063749999999999"/>
    <b v="1"/>
    <n v="-15.98"/>
    <n v="-2.4"/>
    <n v="13.58"/>
    <n v="-36.35"/>
    <n v="17.970000000000002"/>
    <b v="1"/>
    <x v="0"/>
    <x v="0"/>
    <n v="-9.3850000000000016"/>
    <n v="1.2250000000000001"/>
    <n v="10.610000000000001"/>
    <n v="-25.300000000000004"/>
    <n v="17.140000000000004"/>
    <x v="1"/>
    <n v="-15.515000000000001"/>
    <n v="-2.2599999999999998"/>
    <n v="13.255000000000001"/>
    <n v="-35.397500000000001"/>
    <n v="17.622500000000002"/>
    <x v="1"/>
    <x v="6"/>
    <x v="6"/>
  </r>
  <r>
    <s v="11286"/>
    <s v="เลาขวัญ,รพช."/>
    <x v="6"/>
    <x v="6"/>
    <n v="16.09"/>
    <n v="15.66"/>
    <n v="4.42"/>
    <n v="123702597.45"/>
    <n v="48311593.439999998"/>
    <n v="55326978.329999998"/>
    <n v="28065635.309999999"/>
    <n v="31.23"/>
    <n v="27.73"/>
    <n v="37"/>
    <n v="328"/>
    <n v="100"/>
    <n v="167"/>
    <n v="45"/>
    <n v="-10.317499999999999"/>
    <n v="1.0349999999999999"/>
    <n v="11.352499999999999"/>
    <n v="-27.346249999999998"/>
    <n v="18.063749999999999"/>
    <b v="1"/>
    <n v="-15.98"/>
    <n v="-2.4"/>
    <n v="13.58"/>
    <n v="-36.35"/>
    <n v="17.970000000000002"/>
    <b v="1"/>
    <x v="0"/>
    <x v="0"/>
    <n v="-9.3850000000000016"/>
    <n v="1.2250000000000001"/>
    <n v="10.610000000000001"/>
    <n v="-25.300000000000004"/>
    <n v="17.140000000000004"/>
    <x v="1"/>
    <n v="-15.515000000000001"/>
    <n v="-2.2599999999999998"/>
    <n v="13.255000000000001"/>
    <n v="-35.397500000000001"/>
    <n v="17.622500000000002"/>
    <x v="1"/>
    <x v="6"/>
    <x v="6"/>
  </r>
  <r>
    <s v="11287"/>
    <s v="ด่านมะขามเตี้ย,รพช."/>
    <x v="3"/>
    <x v="3"/>
    <n v="9.8800000000000008"/>
    <n v="9.16"/>
    <n v="3.2"/>
    <n v="63208195.829999998"/>
    <n v="13995808.18"/>
    <n v="23310699.129999999"/>
    <n v="15691763.57"/>
    <n v="19.239999999999998"/>
    <n v="11.85"/>
    <n v="75"/>
    <n v="306"/>
    <n v="27"/>
    <n v="193"/>
    <n v="102"/>
    <n v="-9.4075000000000006"/>
    <n v="1.645"/>
    <n v="11.0525"/>
    <n v="-25.986249999999998"/>
    <n v="18.223749999999999"/>
    <b v="1"/>
    <n v="-18.744999999999997"/>
    <n v="-2.7"/>
    <n v="16.044999999999998"/>
    <n v="-42.812499999999993"/>
    <n v="21.367499999999996"/>
    <b v="0"/>
    <x v="0"/>
    <x v="0"/>
    <n v="-9.4075000000000006"/>
    <n v="1.645"/>
    <n v="11.0525"/>
    <n v="-25.986249999999998"/>
    <n v="18.223749999999999"/>
    <x v="1"/>
    <n v="-18.744999999999997"/>
    <n v="-2.7"/>
    <n v="16.044999999999998"/>
    <n v="-42.812499999999993"/>
    <n v="21.367499999999996"/>
    <x v="0"/>
    <x v="3"/>
    <x v="3"/>
  </r>
  <r>
    <s v="11288"/>
    <s v="สถานพระบารมี,รพช."/>
    <x v="3"/>
    <x v="3"/>
    <n v="2.0299999999999998"/>
    <n v="1.88"/>
    <n v="1.43"/>
    <n v="7552696.6100000003"/>
    <n v="-890064.99"/>
    <n v="2322968.8199999998"/>
    <n v="3130901.64"/>
    <n v="3.88"/>
    <n v="-3.08"/>
    <n v="159"/>
    <n v="158"/>
    <n v="48"/>
    <n v="151"/>
    <n v="52"/>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4136"/>
    <s v="ศุกร์ศิริศรีสวัสดิ์,รพช."/>
    <x v="8"/>
    <x v="8"/>
    <n v="4.8600000000000003"/>
    <n v="4.4000000000000004"/>
    <n v="3.77"/>
    <n v="9032548.6400000006"/>
    <n v="-2810293.67"/>
    <n v="-409642.16"/>
    <n v="6488824.0700000003"/>
    <n v="-1.32"/>
    <n v="-7.8"/>
    <n v="86"/>
    <n v="19"/>
    <n v="75"/>
    <n v="187"/>
    <n v="74"/>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21948"/>
    <s v="ห้วยกระเจาเฉลิมพระเกียรติ ๘๐ พรรษา,รพช."/>
    <x v="3"/>
    <x v="3"/>
    <n v="6.62"/>
    <n v="6.35"/>
    <n v="2.25"/>
    <n v="61016849.280000001"/>
    <n v="17356001.440000001"/>
    <n v="23363743.210000001"/>
    <n v="13606980.68"/>
    <n v="21.84"/>
    <n v="13.19"/>
    <n v="102"/>
    <n v="524"/>
    <n v="44"/>
    <n v="39"/>
    <n v="60"/>
    <n v="-9.4075000000000006"/>
    <n v="1.645"/>
    <n v="11.0525"/>
    <n v="-25.986249999999998"/>
    <n v="18.223749999999999"/>
    <b v="1"/>
    <n v="-18.744999999999997"/>
    <n v="-2.7"/>
    <n v="16.044999999999998"/>
    <n v="-42.812499999999993"/>
    <n v="21.367499999999996"/>
    <b v="0"/>
    <x v="0"/>
    <x v="0"/>
    <n v="-9.4075000000000006"/>
    <n v="1.645"/>
    <n v="11.0525"/>
    <n v="-25.986249999999998"/>
    <n v="18.223749999999999"/>
    <x v="1"/>
    <n v="-18.744999999999997"/>
    <n v="-2.7"/>
    <n v="16.044999999999998"/>
    <n v="-42.812499999999993"/>
    <n v="21.367499999999996"/>
    <x v="0"/>
    <x v="3"/>
    <x v="3"/>
  </r>
  <r>
    <s v="41701"/>
    <s v="หนองปรือ,รพช."/>
    <x v="11"/>
    <x v="11"/>
    <n v="2.13"/>
    <n v="2.0299999999999998"/>
    <n v="0.84"/>
    <n v="16656472.800000001"/>
    <n v="2808439.41"/>
    <n v="10363878.869999999"/>
    <n v="-2313929.98"/>
    <n v="21.4"/>
    <n v="3.36"/>
    <n v="279"/>
    <n v="124"/>
    <n v="69"/>
    <n v="399"/>
    <n v="52"/>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10679"/>
    <s v="นครปฐม,รพศ."/>
    <x v="0"/>
    <x v="0"/>
    <n v="2.54"/>
    <n v="2.37"/>
    <n v="1.7"/>
    <n v="1196405460.6700001"/>
    <n v="-28430856.120000001"/>
    <n v="49836619.710000001"/>
    <n v="536637813.99000001"/>
    <n v="1.98"/>
    <n v="-0.85"/>
    <n v="135"/>
    <n v="131"/>
    <n v="28"/>
    <n v="238"/>
    <n v="36"/>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1297"/>
    <s v="กำแพงแสน,รพช."/>
    <x v="2"/>
    <x v="2"/>
    <n v="1.58"/>
    <n v="1.38"/>
    <n v="0.8"/>
    <n v="37161588.280000001"/>
    <n v="-38169214.390000001"/>
    <n v="-22478823.41"/>
    <n v="-13547111.83"/>
    <n v="-7.71"/>
    <n v="-16.48"/>
    <n v="123"/>
    <n v="65"/>
    <n v="49"/>
    <n v="212"/>
    <n v="43"/>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298"/>
    <s v="นครชัยศรี,รพช."/>
    <x v="6"/>
    <x v="6"/>
    <n v="3.13"/>
    <n v="2.94"/>
    <n v="1.77"/>
    <n v="57023033.75"/>
    <n v="-1761464.47"/>
    <n v="10033441.039999999"/>
    <n v="20572630.969999999"/>
    <n v="6.68"/>
    <n v="-0.74"/>
    <n v="101"/>
    <n v="128"/>
    <n v="85"/>
    <n v="273"/>
    <n v="44"/>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299"/>
    <s v="ห้วยพลู,รพช."/>
    <x v="6"/>
    <x v="6"/>
    <n v="3.51"/>
    <n v="3.39"/>
    <n v="2.38"/>
    <n v="77422770.010000005"/>
    <n v="-13222479.75"/>
    <n v="-6114827.3499999996"/>
    <n v="42724588.689999998"/>
    <n v="-4.04"/>
    <n v="-8.7899999999999991"/>
    <n v="87"/>
    <n v="49"/>
    <n v="47"/>
    <n v="372"/>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00"/>
    <s v="ดอนตูม,รพช."/>
    <x v="6"/>
    <x v="6"/>
    <n v="17.61"/>
    <n v="17.05"/>
    <n v="15.89"/>
    <n v="165804505.41999999"/>
    <n v="74149785.469999999"/>
    <n v="10263138.43"/>
    <n v="148460596.06999999"/>
    <n v="6.24"/>
    <n v="21.03"/>
    <n v="48"/>
    <n v="36"/>
    <n v="18"/>
    <n v="131"/>
    <n v="45"/>
    <n v="-10.317499999999999"/>
    <n v="1.0349999999999999"/>
    <n v="11.352499999999999"/>
    <n v="-27.346249999999998"/>
    <n v="18.063749999999999"/>
    <b v="0"/>
    <n v="-15.98"/>
    <n v="-2.4"/>
    <n v="13.58"/>
    <n v="-36.35"/>
    <n v="17.970000000000002"/>
    <b v="1"/>
    <x v="0"/>
    <x v="0"/>
    <n v="-9.3850000000000016"/>
    <n v="1.2250000000000001"/>
    <n v="10.610000000000001"/>
    <n v="-25.300000000000004"/>
    <n v="17.140000000000004"/>
    <x v="0"/>
    <n v="-15.515000000000001"/>
    <n v="-2.2599999999999998"/>
    <n v="13.255000000000001"/>
    <n v="-35.397500000000001"/>
    <n v="17.622500000000002"/>
    <x v="1"/>
    <x v="6"/>
    <x v="6"/>
  </r>
  <r>
    <s v="11301"/>
    <s v="บางเลน,รพช."/>
    <x v="4"/>
    <x v="4"/>
    <n v="7.32"/>
    <n v="6.97"/>
    <n v="5.53"/>
    <n v="102750300.92"/>
    <n v="-23496186.800000001"/>
    <n v="-10899876.859999999"/>
    <n v="73643819.060000002"/>
    <n v="-6.86"/>
    <n v="-10.9"/>
    <n v="57"/>
    <n v="67"/>
    <n v="61"/>
    <n v="238"/>
    <n v="42"/>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02"/>
    <s v="สามพราน,รพช."/>
    <x v="2"/>
    <x v="2"/>
    <n v="1.1299999999999999"/>
    <n v="1"/>
    <n v="0.53"/>
    <n v="11302571.18"/>
    <n v="3632650.99"/>
    <n v="30661739.469999999"/>
    <n v="-41867290.090000004"/>
    <n v="6.52"/>
    <n v="0.88"/>
    <n v="210"/>
    <n v="54"/>
    <n v="49"/>
    <n v="123"/>
    <n v="29"/>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303"/>
    <s v="พุทธมณฑล,รพช."/>
    <x v="3"/>
    <x v="3"/>
    <n v="13.43"/>
    <n v="12.75"/>
    <n v="11.34"/>
    <n v="98309484.799999997"/>
    <n v="-42278620.280000001"/>
    <n v="-31846141.600000001"/>
    <n v="81718646.840000004"/>
    <n v="-33.56"/>
    <n v="-26.86"/>
    <n v="28"/>
    <n v="68"/>
    <n v="30"/>
    <n v="136"/>
    <n v="87"/>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3819"/>
    <s v="หลวงพ่อเปิ่น,รพช."/>
    <x v="3"/>
    <x v="3"/>
    <n v="8.31"/>
    <n v="8.0399999999999991"/>
    <n v="7.18"/>
    <n v="77837442.680000007"/>
    <n v="-17301940.390000001"/>
    <n v="-9739965.0099999998"/>
    <n v="65721419.869999997"/>
    <n v="-9.9700000000000006"/>
    <n v="-13.4"/>
    <n v="42"/>
    <n v="34"/>
    <n v="50"/>
    <n v="241"/>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37"/>
    <s v="ประจวบคีรีขันธ์,รพท."/>
    <x v="10"/>
    <x v="10"/>
    <n v="1.57"/>
    <n v="1.44"/>
    <n v="0.48"/>
    <n v="108623367.27"/>
    <n v="-35781156.409999996"/>
    <n v="12315624.42"/>
    <n v="-98949898.140000001"/>
    <n v="1.66"/>
    <n v="-5.66"/>
    <n v="132"/>
    <n v="80"/>
    <n v="148"/>
    <n v="139"/>
    <n v="30"/>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1315"/>
    <s v="กุยบุรี,รพช."/>
    <x v="6"/>
    <x v="6"/>
    <n v="3.02"/>
    <n v="2.88"/>
    <n v="2.48"/>
    <n v="50433129.600000001"/>
    <n v="-12341037.18"/>
    <n v="-7552992.9000000004"/>
    <n v="37085782.68"/>
    <n v="-7.61"/>
    <n v="-9.4600000000000009"/>
    <n v="137"/>
    <n v="83"/>
    <n v="52"/>
    <n v="145"/>
    <n v="8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16"/>
    <s v="ทับสะแก,รพช."/>
    <x v="6"/>
    <x v="6"/>
    <n v="4.32"/>
    <n v="3.95"/>
    <n v="2.75"/>
    <n v="42219936.189999998"/>
    <n v="-12629411.91"/>
    <n v="-8644804.2100000009"/>
    <n v="22307027.25"/>
    <n v="-6.18"/>
    <n v="-11.06"/>
    <n v="69"/>
    <n v="69"/>
    <n v="51"/>
    <n v="154"/>
    <n v="6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17"/>
    <s v="บางสะพาน,รพท."/>
    <x v="5"/>
    <x v="5"/>
    <n v="2.82"/>
    <n v="2.58"/>
    <n v="1.25"/>
    <n v="115018228.83"/>
    <n v="-32801608.940000001"/>
    <n v="11682825.07"/>
    <n v="15582888.84"/>
    <n v="3"/>
    <n v="-4.8899999999999997"/>
    <n v="76"/>
    <n v="97"/>
    <n v="87"/>
    <n v="211"/>
    <n v="51"/>
    <n v="-2.59"/>
    <n v="8.86"/>
    <n v="11.45"/>
    <n v="-19.764999999999997"/>
    <n v="26.034999999999997"/>
    <b v="0"/>
    <n v="-5.74"/>
    <n v="4.915"/>
    <n v="10.655000000000001"/>
    <n v="-21.722500000000004"/>
    <n v="20.897500000000001"/>
    <b v="0"/>
    <x v="1"/>
    <x v="0"/>
    <n v="-2.95"/>
    <n v="8.9700000000000006"/>
    <n v="11.920000000000002"/>
    <n v="-20.830000000000002"/>
    <n v="26.85"/>
    <x v="0"/>
    <n v="-8.0399999999999991"/>
    <n v="1.83"/>
    <n v="9.8699999999999992"/>
    <n v="-22.844999999999999"/>
    <n v="16.634999999999998"/>
    <x v="0"/>
    <x v="5"/>
    <x v="5"/>
  </r>
  <r>
    <s v="11318"/>
    <s v="บางสะพานน้อย,รพช."/>
    <x v="3"/>
    <x v="3"/>
    <n v="1.22"/>
    <n v="1.1000000000000001"/>
    <n v="0.88"/>
    <n v="5238931.34"/>
    <n v="-17662867.440000001"/>
    <n v="-12416494.17"/>
    <n v="-2707372.97"/>
    <n v="-12.82"/>
    <n v="-23.99"/>
    <n v="84"/>
    <n v="31"/>
    <n v="33"/>
    <n v="201"/>
    <n v="3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19"/>
    <s v="ปราณบุรี,รพช."/>
    <x v="4"/>
    <x v="4"/>
    <n v="4.9800000000000004"/>
    <n v="4.76"/>
    <n v="3.97"/>
    <n v="114708825.14"/>
    <n v="-21508438.77"/>
    <n v="-9653783.5099999998"/>
    <n v="85668453.859999999"/>
    <n v="-6.14"/>
    <n v="-9.41"/>
    <n v="81"/>
    <n v="117"/>
    <n v="64"/>
    <n v="273"/>
    <n v="72"/>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20"/>
    <s v="หัวหิน,รพท."/>
    <x v="9"/>
    <x v="9"/>
    <n v="5.22"/>
    <n v="4.6500000000000004"/>
    <n v="3.15"/>
    <n v="789948068.61000001"/>
    <n v="-12115574.390000001"/>
    <n v="87739661.569999993"/>
    <n v="402405999.69"/>
    <n v="7.03"/>
    <n v="-0.68"/>
    <n v="64"/>
    <n v="18"/>
    <n v="69"/>
    <n v="142"/>
    <n v="82"/>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321"/>
    <s v="สามร้อยยอด,รพช."/>
    <x v="4"/>
    <x v="4"/>
    <n v="17.920000000000002"/>
    <n v="17.41"/>
    <n v="15.99"/>
    <n v="198372729.97"/>
    <n v="-7106752.9900000002"/>
    <n v="1623393.7"/>
    <n v="175730798.97999999"/>
    <n v="0.9"/>
    <n v="-2.41"/>
    <n v="69"/>
    <n v="35"/>
    <n v="61"/>
    <n v="334"/>
    <n v="47"/>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0736"/>
    <s v="พระจอมเกล้า,รพท."/>
    <x v="9"/>
    <x v="9"/>
    <n v="4.17"/>
    <n v="4"/>
    <n v="3.05"/>
    <n v="700138281.38999999"/>
    <n v="-61843710.810000002"/>
    <n v="12959185.76"/>
    <n v="454314916.47000003"/>
    <n v="1.07"/>
    <n v="-4.78"/>
    <n v="71"/>
    <n v="42"/>
    <n v="56"/>
    <n v="309"/>
    <n v="31"/>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308"/>
    <s v="เขาย้อย,รพช."/>
    <x v="4"/>
    <x v="4"/>
    <n v="9.7899999999999991"/>
    <n v="9.41"/>
    <n v="8.4600000000000009"/>
    <n v="100127455.33"/>
    <n v="-32945000.41"/>
    <n v="-29245871.030000001"/>
    <n v="84851682.799999997"/>
    <n v="-35.85"/>
    <n v="-16.739999999999998"/>
    <n v="67"/>
    <n v="33"/>
    <n v="55"/>
    <n v="233"/>
    <n v="63"/>
    <n v="-8.26"/>
    <n v="3.2450000000000001"/>
    <n v="11.504999999999999"/>
    <n v="-25.517499999999998"/>
    <n v="20.502500000000001"/>
    <b v="1"/>
    <n v="-12.452500000000001"/>
    <n v="0.39"/>
    <n v="12.842500000000001"/>
    <n v="-31.716250000000002"/>
    <n v="19.653750000000002"/>
    <b v="0"/>
    <x v="1"/>
    <x v="1"/>
    <n v="-8.26"/>
    <n v="3.2450000000000001"/>
    <n v="11.504999999999999"/>
    <n v="-25.517499999999998"/>
    <n v="20.502500000000001"/>
    <x v="1"/>
    <n v="-12.452500000000001"/>
    <n v="0.39"/>
    <n v="12.842500000000001"/>
    <n v="-31.716250000000002"/>
    <n v="19.653750000000002"/>
    <x v="0"/>
    <x v="4"/>
    <x v="4"/>
  </r>
  <r>
    <s v="11309"/>
    <s v="หนองหญ้าปล้อง,รพช."/>
    <x v="3"/>
    <x v="3"/>
    <n v="4.5999999999999996"/>
    <n v="4.38"/>
    <n v="3.97"/>
    <n v="38029809.960000001"/>
    <n v="-31775964.940000001"/>
    <n v="-29259782.440000001"/>
    <n v="31295028.120000001"/>
    <n v="-46.59"/>
    <n v="-39.6"/>
    <n v="132"/>
    <n v="26"/>
    <n v="43"/>
    <n v="359"/>
    <n v="58"/>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1310"/>
    <s v="ชะอำ,รพช."/>
    <x v="7"/>
    <x v="7"/>
    <n v="2.67"/>
    <n v="2.48"/>
    <n v="2.0099999999999998"/>
    <n v="86639480.719999999"/>
    <n v="-60762031.009999998"/>
    <n v="-46551248.5"/>
    <n v="52254212.740000002"/>
    <n v="-19.95"/>
    <n v="-20.65"/>
    <n v="122"/>
    <n v="38"/>
    <n v="59"/>
    <n v="218"/>
    <n v="59"/>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311"/>
    <s v="ท่ายาง,รพช."/>
    <x v="7"/>
    <x v="7"/>
    <n v="3.74"/>
    <n v="3.53"/>
    <n v="2.99"/>
    <n v="96031793.599999994"/>
    <n v="-44818300.210000001"/>
    <n v="-31815780.82"/>
    <n v="69455692.359999999"/>
    <n v="-15.57"/>
    <n v="-18.43"/>
    <n v="113"/>
    <n v="36"/>
    <n v="63"/>
    <n v="256"/>
    <n v="53"/>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312"/>
    <s v="บ้านลาด,รพช."/>
    <x v="6"/>
    <x v="6"/>
    <n v="6.74"/>
    <n v="6.5"/>
    <n v="5.74"/>
    <n v="90987977.790000007"/>
    <n v="-33153365"/>
    <n v="-28649484.370000001"/>
    <n v="75020381.879999995"/>
    <n v="-26.07"/>
    <n v="-23.72"/>
    <n v="104"/>
    <n v="28"/>
    <n v="58"/>
    <n v="201"/>
    <n v="50"/>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1"/>
    <n v="-15.515000000000001"/>
    <n v="-2.2599999999999998"/>
    <n v="13.255000000000001"/>
    <n v="-35.397500000000001"/>
    <n v="17.622500000000002"/>
    <x v="0"/>
    <x v="6"/>
    <x v="6"/>
  </r>
  <r>
    <s v="11313"/>
    <s v="บ้านแหลม,รพช."/>
    <x v="6"/>
    <x v="6"/>
    <n v="4.66"/>
    <n v="4.47"/>
    <n v="4.21"/>
    <n v="65425149.18"/>
    <n v="-22024265.600000001"/>
    <n v="-14144305.15"/>
    <n v="57409713.200000003"/>
    <n v="-12.41"/>
    <n v="-15.64"/>
    <n v="77"/>
    <n v="15"/>
    <n v="48"/>
    <n v="273"/>
    <n v="50"/>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14"/>
    <s v="แก่งกระจาน,รพช."/>
    <x v="3"/>
    <x v="3"/>
    <n v="6.69"/>
    <n v="6.36"/>
    <n v="5.54"/>
    <n v="64279003.229999997"/>
    <n v="-26587433.600000001"/>
    <n v="-19778131.469999999"/>
    <n v="51022786.109999999"/>
    <n v="-20.75"/>
    <n v="-25.28"/>
    <n v="93"/>
    <n v="25"/>
    <n v="110"/>
    <n v="107"/>
    <n v="7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77"/>
    <s v="ราชบุรี,รพศ."/>
    <x v="0"/>
    <x v="0"/>
    <n v="5.68"/>
    <n v="5.31"/>
    <n v="3.34"/>
    <n v="1641338646.26"/>
    <n v="-20210271.850000001"/>
    <n v="84945842.739999995"/>
    <n v="820700997.61000001"/>
    <n v="3.02"/>
    <n v="-0.59"/>
    <n v="56"/>
    <n v="89"/>
    <n v="132"/>
    <n v="73"/>
    <n v="36"/>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0728"/>
    <s v="ดำเนินสะดวก,รพท."/>
    <x v="5"/>
    <x v="5"/>
    <n v="2.94"/>
    <n v="2.77"/>
    <n v="1.41"/>
    <n v="125056781.87"/>
    <n v="-371957098.58999997"/>
    <n v="-64835822.619999997"/>
    <n v="26469971.98"/>
    <n v="-16.27"/>
    <n v="-86.26"/>
    <n v="88"/>
    <n v="165"/>
    <n v="130"/>
    <n v="-989"/>
    <n v="19"/>
    <n v="-2.59"/>
    <n v="8.86"/>
    <n v="11.45"/>
    <n v="-19.764999999999997"/>
    <n v="26.034999999999997"/>
    <b v="0"/>
    <n v="-5.74"/>
    <n v="4.915"/>
    <n v="10.655000000000001"/>
    <n v="-21.722500000000004"/>
    <n v="20.897500000000001"/>
    <b v="1"/>
    <x v="1"/>
    <x v="1"/>
    <n v="-0.34999999999999964"/>
    <n v="9.0500000000000007"/>
    <n v="9.4"/>
    <n v="-14.450000000000001"/>
    <n v="23.150000000000002"/>
    <x v="1"/>
    <n v="-5.0175000000000001"/>
    <n v="5.1049999999999995"/>
    <n v="10.122499999999999"/>
    <n v="-20.201249999999998"/>
    <n v="20.288749999999997"/>
    <x v="1"/>
    <x v="9"/>
    <x v="9"/>
  </r>
  <r>
    <s v="10729"/>
    <s v="บ้านโป่ง,รพท."/>
    <x v="10"/>
    <x v="10"/>
    <n v="10.27"/>
    <n v="9.77"/>
    <n v="8.66"/>
    <n v="687694165.97000003"/>
    <n v="137007584.87"/>
    <n v="105730271.72"/>
    <n v="568220776.49000001"/>
    <n v="12.89"/>
    <n v="10.76"/>
    <n v="33"/>
    <n v="48"/>
    <n v="37"/>
    <n v="146"/>
    <n v="48"/>
    <n v="-2.1850000000000001"/>
    <n v="5.5750000000000002"/>
    <n v="7.76"/>
    <n v="-13.825000000000001"/>
    <n v="17.215"/>
    <b v="0"/>
    <n v="-5.58"/>
    <n v="0.90500000000000003"/>
    <n v="6.4850000000000003"/>
    <n v="-15.307500000000001"/>
    <n v="10.6325"/>
    <b v="1"/>
    <x v="0"/>
    <x v="0"/>
    <n v="-2.1850000000000001"/>
    <n v="5.5750000000000002"/>
    <n v="7.76"/>
    <n v="-13.825000000000001"/>
    <n v="17.215"/>
    <x v="0"/>
    <n v="-5.58"/>
    <n v="0.90500000000000003"/>
    <n v="6.4850000000000003"/>
    <n v="-15.307500000000001"/>
    <n v="10.6325"/>
    <x v="1"/>
    <x v="11"/>
    <x v="11"/>
  </r>
  <r>
    <s v="10730"/>
    <s v="โพธาราม,รพท."/>
    <x v="5"/>
    <x v="5"/>
    <n v="5.35"/>
    <n v="5.15"/>
    <n v="4.3499999999999996"/>
    <n v="479369166.43000001"/>
    <n v="7411928.4500000002"/>
    <n v="27317696.129999999"/>
    <n v="369392005.61000001"/>
    <n v="4.3600000000000003"/>
    <n v="0.89"/>
    <n v="45"/>
    <n v="44"/>
    <n v="36"/>
    <n v="211"/>
    <n v="54"/>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273"/>
    <s v="สวนผึ้ง,รพช."/>
    <x v="3"/>
    <x v="3"/>
    <n v="3.08"/>
    <n v="2.9"/>
    <n v="1.98"/>
    <n v="42315520.840000004"/>
    <n v="-31560845.440000001"/>
    <n v="-20522659.129999999"/>
    <n v="19973325.960000001"/>
    <n v="-16.13"/>
    <n v="-27.44"/>
    <n v="71"/>
    <n v="70"/>
    <n v="129"/>
    <n v="265"/>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74"/>
    <s v="บางแพ,รพช."/>
    <x v="4"/>
    <x v="4"/>
    <n v="1.24"/>
    <n v="1.1599999999999999"/>
    <n v="0.85"/>
    <n v="6344956.29"/>
    <n v="-22246357.34"/>
    <n v="-14900635.199999999"/>
    <n v="-4071882.77"/>
    <n v="-14.64"/>
    <n v="-26.2"/>
    <n v="127"/>
    <n v="48"/>
    <n v="65"/>
    <n v="371"/>
    <n v="4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275"/>
    <s v="เจ็ดเสมียน,รพช."/>
    <x v="3"/>
    <x v="3"/>
    <n v="2.23"/>
    <n v="1.94"/>
    <n v="1.49"/>
    <n v="10139684.32"/>
    <n v="-9222128.0500000007"/>
    <n v="-7994896.1100000003"/>
    <n v="4049967.4"/>
    <n v="-11.97"/>
    <n v="-18.489999999999998"/>
    <n v="146"/>
    <n v="21"/>
    <n v="58"/>
    <n v="152"/>
    <n v="6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276"/>
    <s v="ปากท่อ,รพช."/>
    <x v="6"/>
    <x v="6"/>
    <n v="3.44"/>
    <n v="3.34"/>
    <n v="2.99"/>
    <n v="56037501.210000001"/>
    <n v="-21795915.02"/>
    <n v="-15135780.02"/>
    <n v="45671767.719999999"/>
    <n v="-10.29"/>
    <n v="-14.08"/>
    <n v="103"/>
    <n v="34"/>
    <n v="15"/>
    <n v="153"/>
    <n v="2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77"/>
    <s v="วัดเพลง,รพช."/>
    <x v="3"/>
    <x v="3"/>
    <n v="3.54"/>
    <n v="3.32"/>
    <n v="0.59"/>
    <n v="30821025.52"/>
    <n v="-13163248"/>
    <n v="-8472238.4199999999"/>
    <n v="-4955367.13"/>
    <n v="-11.3"/>
    <n v="-16.63"/>
    <n v="108"/>
    <n v="44"/>
    <n v="34"/>
    <n v="162"/>
    <n v="6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58"/>
    <s v="สมเด็จพระยุพราชจอมบึง,รพช."/>
    <x v="7"/>
    <x v="7"/>
    <n v="1.34"/>
    <n v="1.21"/>
    <n v="0.77"/>
    <n v="14496948.6"/>
    <n v="-25471441.120000001"/>
    <n v="-31726641.629999999"/>
    <n v="-9709079.9299999997"/>
    <n v="-20.25"/>
    <n v="-15.23"/>
    <n v="68"/>
    <n v="149"/>
    <n v="33"/>
    <n v="297"/>
    <n v="45"/>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28858"/>
    <s v="บ้านคา,รพช."/>
    <x v="11"/>
    <x v="11"/>
    <n v="2.41"/>
    <n v="2.2400000000000002"/>
    <n v="1.75"/>
    <n v="16470542.300000001"/>
    <n v="-10140112.800000001"/>
    <n v="-8571313.6600000001"/>
    <n v="8832487.6500000004"/>
    <n v="-14.02"/>
    <n v="-13.32"/>
    <n v="57"/>
    <n v="27"/>
    <n v="60"/>
    <n v="181"/>
    <n v="48"/>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10735"/>
    <s v="สมเด็จพระพุทธเลิศหล้า,รพท."/>
    <x v="10"/>
    <x v="10"/>
    <n v="2.61"/>
    <n v="2.09"/>
    <n v="1.33"/>
    <n v="156811121.66"/>
    <n v="-99198386.480000004"/>
    <n v="-70504975.069999993"/>
    <n v="31929206.550000001"/>
    <n v="-10.28"/>
    <n v="-16.809999999999999"/>
    <n v="59"/>
    <n v="56"/>
    <n v="50"/>
    <n v="37"/>
    <n v="70"/>
    <n v="-2.1850000000000001"/>
    <n v="5.5750000000000002"/>
    <n v="7.76"/>
    <n v="-13.825000000000001"/>
    <n v="17.215"/>
    <b v="0"/>
    <n v="-5.58"/>
    <n v="0.90500000000000003"/>
    <n v="6.4850000000000003"/>
    <n v="-15.307500000000001"/>
    <n v="10.6325"/>
    <b v="1"/>
    <x v="1"/>
    <x v="1"/>
    <n v="-2.1850000000000001"/>
    <n v="5.5750000000000002"/>
    <n v="7.76"/>
    <n v="-13.825000000000001"/>
    <n v="17.215"/>
    <x v="0"/>
    <n v="-5.58"/>
    <n v="0.90500000000000003"/>
    <n v="6.4850000000000003"/>
    <n v="-15.307500000000001"/>
    <n v="10.6325"/>
    <x v="1"/>
    <x v="11"/>
    <x v="11"/>
  </r>
  <r>
    <s v="11306"/>
    <s v="นภาลัย,รพช."/>
    <x v="4"/>
    <x v="4"/>
    <n v="15.11"/>
    <n v="14.44"/>
    <n v="13.52"/>
    <n v="96341680.159999996"/>
    <n v="-14206288.01"/>
    <n v="-4820205.29"/>
    <n v="85461453.370000005"/>
    <n v="-3.64"/>
    <n v="-6.7"/>
    <n v="60"/>
    <n v="25"/>
    <n v="30"/>
    <n v="26"/>
    <n v="8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07"/>
    <s v="อัมพวา,รพช."/>
    <x v="6"/>
    <x v="6"/>
    <n v="10.36"/>
    <n v="9.81"/>
    <n v="9.49"/>
    <n v="61440880.950000003"/>
    <n v="-9745919.4600000009"/>
    <n v="-4151028.42"/>
    <n v="55744331.369999997"/>
    <n v="-4.88"/>
    <n v="-8.01"/>
    <n v="52"/>
    <n v="11"/>
    <n v="22"/>
    <n v="38"/>
    <n v="9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734"/>
    <s v="สมุทรสาคร,รพศ."/>
    <x v="12"/>
    <x v="12"/>
    <n v="10.02"/>
    <n v="9.7799999999999994"/>
    <n v="8.52"/>
    <n v="2435519959.46"/>
    <n v="-209904072.90000001"/>
    <n v="-156318072.97"/>
    <n v="2031482686.6199999"/>
    <n v="-7.76"/>
    <n v="-5.33"/>
    <n v="50"/>
    <n v="40"/>
    <n v="40"/>
    <n v="328"/>
    <n v="39"/>
    <n v="-6.4649999999999999"/>
    <n v="5.9924999999999997"/>
    <n v="12.4575"/>
    <n v="-25.151250000000001"/>
    <n v="24.678750000000001"/>
    <b v="0"/>
    <n v="-9.0925000000000011"/>
    <n v="7.5674999999999999"/>
    <n v="16.66"/>
    <n v="-34.082500000000003"/>
    <n v="32.557500000000005"/>
    <b v="0"/>
    <x v="1"/>
    <x v="1"/>
    <n v="-6.4649999999999999"/>
    <n v="5.9924999999999997"/>
    <n v="12.4575"/>
    <n v="-25.151250000000001"/>
    <n v="24.678750000000001"/>
    <x v="0"/>
    <n v="-9.0925000000000011"/>
    <n v="7.5674999999999999"/>
    <n v="16.66"/>
    <n v="-34.082500000000003"/>
    <n v="32.557500000000005"/>
    <x v="0"/>
    <x v="13"/>
    <x v="13"/>
  </r>
  <r>
    <s v="11304"/>
    <s v="กระทุ่มแบน,รพท."/>
    <x v="10"/>
    <x v="10"/>
    <n v="4.97"/>
    <n v="4.7699999999999996"/>
    <n v="3.95"/>
    <n v="626090663.5"/>
    <n v="-58007194.590000004"/>
    <n v="4299860.58"/>
    <n v="466224631.61000001"/>
    <n v="0.5"/>
    <n v="-3.76"/>
    <n v="83"/>
    <n v="58"/>
    <n v="43"/>
    <n v="71"/>
    <n v="36"/>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0678"/>
    <s v="เจ้าพระยายมราช,รพศ."/>
    <x v="0"/>
    <x v="0"/>
    <n v="4.0199999999999996"/>
    <n v="3.79"/>
    <n v="2.4700000000000002"/>
    <n v="1111711192.97"/>
    <n v="-76227021.450000003"/>
    <n v="92600096.400000006"/>
    <n v="539325823.27999997"/>
    <n v="4.01"/>
    <n v="-3.11"/>
    <n v="81"/>
    <n v="91"/>
    <n v="58"/>
    <n v="329"/>
    <n v="30"/>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0733"/>
    <s v="สมเด็จพระสังฆราชองค์ที่๑๗,รพท."/>
    <x v="5"/>
    <x v="5"/>
    <n v="6.02"/>
    <n v="5.43"/>
    <n v="3.75"/>
    <n v="237051506.86000001"/>
    <n v="-8776413.7799999993"/>
    <n v="24410188.989999998"/>
    <n v="129881270.26000001"/>
    <n v="4.3099999999999996"/>
    <n v="-1.35"/>
    <n v="45"/>
    <n v="63"/>
    <n v="52"/>
    <n v="12"/>
    <n v="73"/>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289"/>
    <s v="เดิมบางนางบวช,รพช."/>
    <x v="1"/>
    <x v="1"/>
    <n v="3.37"/>
    <n v="3.14"/>
    <n v="2.15"/>
    <n v="63581162.560000002"/>
    <n v="-7492841.6699999999"/>
    <n v="11810653.550000001"/>
    <n v="30818539.98"/>
    <n v="4.3600000000000003"/>
    <n v="-3.45"/>
    <n v="60"/>
    <n v="46"/>
    <n v="34"/>
    <n v="250"/>
    <n v="27"/>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290"/>
    <s v="ด่านช้าง,รพช."/>
    <x v="2"/>
    <x v="2"/>
    <n v="7.12"/>
    <n v="6.8"/>
    <n v="5.33"/>
    <n v="172337213.40000001"/>
    <n v="-35629128.539999999"/>
    <n v="-12947165.210000001"/>
    <n v="122122966.83"/>
    <n v="-5.07"/>
    <n v="-9.4"/>
    <n v="45"/>
    <n v="83"/>
    <n v="65"/>
    <n v="202"/>
    <n v="5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291"/>
    <s v="บางปลาม้า,รพช."/>
    <x v="6"/>
    <x v="6"/>
    <n v="6.09"/>
    <n v="5.82"/>
    <n v="5.17"/>
    <n v="145341418.03"/>
    <n v="48908965.57"/>
    <n v="64303456.119999997"/>
    <n v="119262297.83"/>
    <n v="33.96"/>
    <n v="16.8"/>
    <n v="50"/>
    <n v="38"/>
    <n v="52"/>
    <n v="211"/>
    <n v="53"/>
    <n v="-10.317499999999999"/>
    <n v="1.0349999999999999"/>
    <n v="11.352499999999999"/>
    <n v="-27.346249999999998"/>
    <n v="18.063749999999999"/>
    <b v="1"/>
    <n v="-15.98"/>
    <n v="-2.4"/>
    <n v="13.58"/>
    <n v="-36.35"/>
    <n v="17.970000000000002"/>
    <b v="0"/>
    <x v="0"/>
    <x v="0"/>
    <n v="-9.3850000000000016"/>
    <n v="1.2250000000000001"/>
    <n v="10.610000000000001"/>
    <n v="-25.300000000000004"/>
    <n v="17.140000000000004"/>
    <x v="1"/>
    <n v="-15.515000000000001"/>
    <n v="-2.2599999999999998"/>
    <n v="13.255000000000001"/>
    <n v="-35.397500000000001"/>
    <n v="17.622500000000002"/>
    <x v="0"/>
    <x v="6"/>
    <x v="6"/>
  </r>
  <r>
    <s v="11292"/>
    <s v="ศรีประจันต์,รพช."/>
    <x v="4"/>
    <x v="4"/>
    <n v="9.5500000000000007"/>
    <n v="9.19"/>
    <n v="8.33"/>
    <n v="150721541.91"/>
    <n v="110412911.78"/>
    <n v="33394979.809999999"/>
    <n v="129123923.70999999"/>
    <n v="17.53"/>
    <n v="37.24"/>
    <n v="69"/>
    <n v="28"/>
    <n v="18"/>
    <n v="160"/>
    <n v="66"/>
    <n v="-8.26"/>
    <n v="3.2450000000000001"/>
    <n v="11.504999999999999"/>
    <n v="-25.517499999999998"/>
    <n v="20.502500000000001"/>
    <b v="0"/>
    <n v="-12.452500000000001"/>
    <n v="0.39"/>
    <n v="12.842500000000001"/>
    <n v="-31.716250000000002"/>
    <n v="19.653750000000002"/>
    <b v="1"/>
    <x v="0"/>
    <x v="0"/>
    <n v="-8.26"/>
    <n v="3.2450000000000001"/>
    <n v="11.504999999999999"/>
    <n v="-25.517499999999998"/>
    <n v="20.502500000000001"/>
    <x v="0"/>
    <n v="-12.452500000000001"/>
    <n v="0.39"/>
    <n v="12.842500000000001"/>
    <n v="-31.716250000000002"/>
    <n v="19.653750000000002"/>
    <x v="1"/>
    <x v="4"/>
    <x v="4"/>
  </r>
  <r>
    <s v="11293"/>
    <s v="ดอนเจดีย์,รพช."/>
    <x v="6"/>
    <x v="6"/>
    <n v="9.44"/>
    <n v="8.93"/>
    <n v="7.31"/>
    <n v="100664262.72"/>
    <n v="-16905557.219999999"/>
    <n v="-4514419.16"/>
    <n v="75230923.939999998"/>
    <n v="-2.57"/>
    <n v="-9.9700000000000006"/>
    <n v="0"/>
    <n v="41"/>
    <n v="63"/>
    <n v="159"/>
    <n v="4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294"/>
    <s v="สามชุก,รพช."/>
    <x v="4"/>
    <x v="4"/>
    <n v="10.16"/>
    <n v="9.81"/>
    <n v="8.73"/>
    <n v="256069208.02000001"/>
    <n v="2096800.24"/>
    <n v="25125879.440000001"/>
    <n v="215913060.63999999"/>
    <n v="10.11"/>
    <n v="0.4"/>
    <n v="50"/>
    <n v="29"/>
    <n v="40"/>
    <n v="232"/>
    <n v="44"/>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295"/>
    <s v="อู่ทอง,รพช."/>
    <x v="2"/>
    <x v="2"/>
    <n v="2.06"/>
    <n v="1.74"/>
    <n v="1.3"/>
    <n v="68165833.049999997"/>
    <n v="-53633885.770000003"/>
    <n v="-35503455.57"/>
    <n v="19143872.870000001"/>
    <n v="-10.44"/>
    <n v="-17.16"/>
    <n v="92"/>
    <n v="15"/>
    <n v="45"/>
    <n v="76"/>
    <n v="4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296"/>
    <s v="หนองหญ้าไซ,รพช."/>
    <x v="3"/>
    <x v="3"/>
    <n v="2.68"/>
    <n v="2.56"/>
    <n v="1.77"/>
    <n v="26955211.350000001"/>
    <n v="-30493283.870000001"/>
    <n v="-17513085.629999999"/>
    <n v="12353724.43"/>
    <n v="-16.350000000000001"/>
    <n v="-18.190000000000001"/>
    <n v="77"/>
    <n v="22"/>
    <n v="346"/>
    <n v="-1358"/>
    <n v="3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4"/>
    <s v="พระปกเกล้า,รพศ."/>
    <x v="0"/>
    <x v="0"/>
    <n v="2.14"/>
    <n v="1.98"/>
    <n v="0.96"/>
    <n v="696658388.63"/>
    <n v="-71046574.670000002"/>
    <n v="59865200.149999999"/>
    <n v="-12132162.16"/>
    <n v="2.12"/>
    <n v="-2.4500000000000002"/>
    <n v="82"/>
    <n v="93"/>
    <n v="36"/>
    <n v="84"/>
    <n v="30"/>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0834"/>
    <s v="ขลุง,รพช."/>
    <x v="4"/>
    <x v="4"/>
    <n v="3.85"/>
    <n v="3.5"/>
    <n v="2.78"/>
    <n v="68183766.090000004"/>
    <n v="-34504687.789999999"/>
    <n v="-19212084.469999999"/>
    <n v="42574151.909999996"/>
    <n v="-14.73"/>
    <n v="-20.75"/>
    <n v="113"/>
    <n v="55"/>
    <n v="105"/>
    <n v="75"/>
    <n v="8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35"/>
    <s v="ท่าใหม่,รพช."/>
    <x v="3"/>
    <x v="3"/>
    <n v="6.88"/>
    <n v="6.43"/>
    <n v="5.44"/>
    <n v="45829176.899999999"/>
    <n v="-10341847.42"/>
    <n v="-3997637.95"/>
    <n v="34641076.75"/>
    <n v="-5.16"/>
    <n v="-12.28"/>
    <n v="76"/>
    <n v="52"/>
    <n v="66"/>
    <n v="133"/>
    <n v="8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36"/>
    <s v="เขาสุกิม,รพช."/>
    <x v="3"/>
    <x v="3"/>
    <n v="3.14"/>
    <n v="2.87"/>
    <n v="2.46"/>
    <n v="18682900.190000001"/>
    <n v="-14838378.75"/>
    <n v="-10016669.859999999"/>
    <n v="12733306.23"/>
    <n v="-13.26"/>
    <n v="-23.35"/>
    <n v="96"/>
    <n v="60"/>
    <n v="99"/>
    <n v="184"/>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37"/>
    <s v="สองพี่น้อง,รพช."/>
    <x v="3"/>
    <x v="3"/>
    <n v="10.37"/>
    <n v="9.86"/>
    <n v="8.56"/>
    <n v="54925785.759999998"/>
    <n v="4455011.0599999996"/>
    <n v="8941908.3399999999"/>
    <n v="44330942.079999998"/>
    <n v="11.63"/>
    <n v="4.6100000000000003"/>
    <n v="103"/>
    <n v="82"/>
    <n v="46"/>
    <n v="103"/>
    <n v="96"/>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38"/>
    <s v="โป่งน้ำร้อน,รพช."/>
    <x v="4"/>
    <x v="4"/>
    <n v="5.21"/>
    <n v="4.9000000000000004"/>
    <n v="4.49"/>
    <n v="83991845.25"/>
    <n v="4657966.17"/>
    <n v="-10395800.23"/>
    <n v="69544769.159999996"/>
    <n v="-8.33"/>
    <n v="2.8"/>
    <n v="142"/>
    <n v="27"/>
    <n v="36"/>
    <n v="68"/>
    <n v="70"/>
    <n v="-8.26"/>
    <n v="3.2450000000000001"/>
    <n v="11.504999999999999"/>
    <n v="-25.517499999999998"/>
    <n v="20.502500000000001"/>
    <b v="0"/>
    <n v="-12.452500000000001"/>
    <n v="0.39"/>
    <n v="12.842500000000001"/>
    <n v="-31.716250000000002"/>
    <n v="19.653750000000002"/>
    <b v="0"/>
    <x v="0"/>
    <x v="1"/>
    <n v="-8.26"/>
    <n v="3.2450000000000001"/>
    <n v="11.504999999999999"/>
    <n v="-25.517499999999998"/>
    <n v="20.502500000000001"/>
    <x v="0"/>
    <n v="-12.452500000000001"/>
    <n v="0.39"/>
    <n v="12.842500000000001"/>
    <n v="-31.716250000000002"/>
    <n v="19.653750000000002"/>
    <x v="0"/>
    <x v="4"/>
    <x v="4"/>
  </r>
  <r>
    <s v="10839"/>
    <s v="มะขาม,รพช."/>
    <x v="4"/>
    <x v="4"/>
    <n v="2.0299999999999998"/>
    <n v="1.84"/>
    <n v="0.9"/>
    <n v="19966961.960000001"/>
    <n v="-12264949.390000001"/>
    <n v="-6193930.2300000004"/>
    <n v="-1853465.53"/>
    <n v="-5.28"/>
    <n v="-12.28"/>
    <n v="137"/>
    <n v="73"/>
    <n v="74"/>
    <n v="85"/>
    <n v="5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40"/>
    <s v="แหลมสิงห์,รพช."/>
    <x v="3"/>
    <x v="3"/>
    <n v="4.16"/>
    <n v="3.93"/>
    <n v="3.13"/>
    <n v="34383013.020000003"/>
    <n v="-17064167.219999999"/>
    <n v="-12161907.65"/>
    <n v="23167429.739999998"/>
    <n v="-13.01"/>
    <n v="-20.100000000000001"/>
    <n v="89"/>
    <n v="48"/>
    <n v="98"/>
    <n v="110"/>
    <n v="5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41"/>
    <s v="สอยดาว,รพช."/>
    <x v="1"/>
    <x v="1"/>
    <n v="2.5099999999999998"/>
    <n v="2.33"/>
    <n v="1.74"/>
    <n v="47118737.189999998"/>
    <n v="-29559824.899999999"/>
    <n v="-17410668.5"/>
    <n v="23167158.399999999"/>
    <n v="-10.59"/>
    <n v="-17.34"/>
    <n v="121"/>
    <n v="50"/>
    <n v="44"/>
    <n v="80"/>
    <n v="6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42"/>
    <s v="แก่งหางแมว,รพช."/>
    <x v="6"/>
    <x v="6"/>
    <n v="2.72"/>
    <n v="2.59"/>
    <n v="1.98"/>
    <n v="22273334.809999999"/>
    <n v="-13626793.710000001"/>
    <n v="-6878289.04"/>
    <n v="12595416.91"/>
    <n v="-6.92"/>
    <n v="-17.32"/>
    <n v="124"/>
    <n v="25"/>
    <n v="23"/>
    <n v="103"/>
    <n v="4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843"/>
    <s v="นายายอาม,รพช."/>
    <x v="4"/>
    <x v="4"/>
    <n v="3.77"/>
    <n v="3.54"/>
    <n v="2.7"/>
    <n v="32877336.059999999"/>
    <n v="-19180301.289999999"/>
    <n v="-13436992.68"/>
    <n v="20148287.93"/>
    <n v="-14.72"/>
    <n v="-20.260000000000002"/>
    <n v="120"/>
    <n v="85"/>
    <n v="86"/>
    <n v="92"/>
    <n v="4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44"/>
    <s v="เขาคิชฌกูฏ,รพช."/>
    <x v="3"/>
    <x v="3"/>
    <n v="3.65"/>
    <n v="3.43"/>
    <n v="2.81"/>
    <n v="35032554.270000003"/>
    <n v="-15222183.24"/>
    <n v="-6641659.4199999999"/>
    <n v="23885238.989999998"/>
    <n v="-7.7"/>
    <n v="-11.23"/>
    <n v="125"/>
    <n v="59"/>
    <n v="75"/>
    <n v="84"/>
    <n v="3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97"/>
    <s v="พุทธโสธร,รพศ."/>
    <x v="12"/>
    <x v="12"/>
    <n v="2.15"/>
    <n v="1.88"/>
    <n v="1.33"/>
    <n v="481454343.00999999"/>
    <n v="-186881617.40000001"/>
    <n v="-111083748.28"/>
    <n v="137105747.84"/>
    <n v="-7.02"/>
    <n v="-9.32"/>
    <n v="35"/>
    <n v="60"/>
    <n v="53"/>
    <n v="298"/>
    <n v="64"/>
    <n v="-6.4649999999999999"/>
    <n v="5.9924999999999997"/>
    <n v="12.4575"/>
    <n v="-25.151250000000001"/>
    <n v="24.678750000000001"/>
    <b v="0"/>
    <n v="-9.0925000000000011"/>
    <n v="7.5674999999999999"/>
    <n v="16.66"/>
    <n v="-34.082500000000003"/>
    <n v="32.557500000000005"/>
    <b v="0"/>
    <x v="1"/>
    <x v="1"/>
    <n v="-6.4649999999999999"/>
    <n v="5.9924999999999997"/>
    <n v="12.4575"/>
    <n v="-25.151250000000001"/>
    <n v="24.678750000000001"/>
    <x v="0"/>
    <n v="-9.0925000000000011"/>
    <n v="7.5674999999999999"/>
    <n v="16.66"/>
    <n v="-34.082500000000003"/>
    <n v="32.557500000000005"/>
    <x v="0"/>
    <x v="13"/>
    <x v="13"/>
  </r>
  <r>
    <s v="10833"/>
    <s v="ท่าตะเกียบ,รพช."/>
    <x v="6"/>
    <x v="6"/>
    <n v="4.2300000000000004"/>
    <n v="3.95"/>
    <n v="3.17"/>
    <n v="48636513.170000002"/>
    <n v="-11900054.52"/>
    <n v="-6973611.3600000003"/>
    <n v="32631537.77"/>
    <n v="-6.04"/>
    <n v="-13.57"/>
    <n v="125"/>
    <n v="105"/>
    <n v="75"/>
    <n v="564"/>
    <n v="6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850"/>
    <s v="บางคล้า,รพช."/>
    <x v="4"/>
    <x v="4"/>
    <n v="6.97"/>
    <n v="6.79"/>
    <n v="6.1"/>
    <n v="187169662.84"/>
    <n v="12157084.27"/>
    <n v="17562858.16"/>
    <n v="159682933.59999999"/>
    <n v="11.9"/>
    <n v="3.98"/>
    <n v="82"/>
    <n v="64"/>
    <n v="65"/>
    <n v="146"/>
    <n v="66"/>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0851"/>
    <s v="บางน้ำเปรี้ยว,รพช."/>
    <x v="1"/>
    <x v="1"/>
    <n v="3.4"/>
    <n v="3.18"/>
    <n v="1.8"/>
    <n v="101262572.33"/>
    <n v="-58697356.219999999"/>
    <n v="-46342424.109999999"/>
    <n v="33663123.210000001"/>
    <n v="-23.93"/>
    <n v="-23"/>
    <n v="101"/>
    <n v="48"/>
    <n v="123"/>
    <n v="326"/>
    <n v="80"/>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52"/>
    <s v="บางปะกง,รพช."/>
    <x v="1"/>
    <x v="1"/>
    <n v="2.88"/>
    <n v="2.82"/>
    <n v="2.38"/>
    <n v="96839836.400000006"/>
    <n v="-16324096.189999999"/>
    <n v="9289069.5299999993"/>
    <n v="71182035.859999999"/>
    <n v="4.54"/>
    <n v="-4.38"/>
    <n v="173"/>
    <n v="117"/>
    <n v="277"/>
    <n v="125"/>
    <n v="33"/>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0853"/>
    <s v="บ้านโพธิ์,รพช."/>
    <x v="6"/>
    <x v="6"/>
    <n v="6.41"/>
    <n v="6.16"/>
    <n v="4.66"/>
    <n v="115552070.59"/>
    <n v="-13305763.26"/>
    <n v="-15081469.08"/>
    <n v="78229818.260000005"/>
    <n v="-11.68"/>
    <n v="-6.4"/>
    <n v="91"/>
    <n v="153"/>
    <n v="191"/>
    <n v="220"/>
    <n v="7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854"/>
    <s v="พนมสารคาม,รพช."/>
    <x v="2"/>
    <x v="2"/>
    <n v="9.48"/>
    <n v="9.32"/>
    <n v="7.83"/>
    <n v="450143693.12"/>
    <n v="41574026.369999997"/>
    <n v="73800238.019999996"/>
    <n v="362584787.18000001"/>
    <n v="19.91"/>
    <n v="4.82"/>
    <n v="92"/>
    <n v="70"/>
    <n v="97"/>
    <n v="280"/>
    <n v="38"/>
    <n v="-7.51"/>
    <n v="3.04"/>
    <n v="10.55"/>
    <n v="-23.335000000000001"/>
    <n v="18.865000000000002"/>
    <b v="1"/>
    <n v="-12.23"/>
    <n v="-0.18"/>
    <n v="12.05"/>
    <n v="-30.305000000000003"/>
    <n v="17.895000000000003"/>
    <b v="0"/>
    <x v="0"/>
    <x v="0"/>
    <n v="-7.51"/>
    <n v="3.04"/>
    <n v="10.55"/>
    <n v="-23.335000000000001"/>
    <n v="18.865000000000002"/>
    <x v="1"/>
    <n v="-12.23"/>
    <n v="-0.18"/>
    <n v="12.05"/>
    <n v="-30.305000000000003"/>
    <n v="17.895000000000003"/>
    <x v="0"/>
    <x v="2"/>
    <x v="2"/>
  </r>
  <r>
    <s v="10855"/>
    <s v="สนามชัยเขต,รพช."/>
    <x v="2"/>
    <x v="2"/>
    <n v="3.94"/>
    <n v="3.89"/>
    <n v="3.09"/>
    <n v="116085682.48"/>
    <n v="-37746115.590000004"/>
    <n v="-17649504.600000001"/>
    <n v="82279090.840000004"/>
    <n v="-8.42"/>
    <n v="-12.25"/>
    <n v="145"/>
    <n v="61"/>
    <n v="49"/>
    <n v="278"/>
    <n v="2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856"/>
    <s v="แปลงยาว,รพช."/>
    <x v="6"/>
    <x v="6"/>
    <n v="8.25"/>
    <n v="7.92"/>
    <n v="5.0599999999999996"/>
    <n v="150179266.22"/>
    <n v="12777161.52"/>
    <n v="18776001.100000001"/>
    <n v="84240717.030000001"/>
    <n v="11.27"/>
    <n v="6.77"/>
    <n v="97"/>
    <n v="573"/>
    <n v="332"/>
    <n v="745"/>
    <n v="72"/>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3747"/>
    <s v="ราชสาส์น,รพช."/>
    <x v="3"/>
    <x v="3"/>
    <n v="2.6"/>
    <n v="2.4"/>
    <n v="1.81"/>
    <n v="15630688.449999999"/>
    <n v="-475972.97"/>
    <n v="-1551345.34"/>
    <n v="7889902.4800000004"/>
    <n v="-2.96"/>
    <n v="-1.05"/>
    <n v="213"/>
    <n v="24"/>
    <n v="79"/>
    <n v="188"/>
    <n v="10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31327"/>
    <s v="คลองเขื่อน,รพช."/>
    <x v="8"/>
    <x v="8"/>
    <n v="5.21"/>
    <n v="4.96"/>
    <n v="4.08"/>
    <n v="35770656.600000001"/>
    <n v="-827257.87"/>
    <n v="5537928.0999999996"/>
    <n v="26126663.920000002"/>
    <n v="10.97"/>
    <n v="-0.8"/>
    <n v="67"/>
    <n v="46"/>
    <n v="62"/>
    <n v="164"/>
    <n v="80"/>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0662"/>
    <s v="ชลบุรี,รพศ."/>
    <x v="0"/>
    <x v="0"/>
    <n v="3.76"/>
    <n v="3.51"/>
    <n v="2"/>
    <n v="2437683747.9000001"/>
    <n v="22565689.739999998"/>
    <n v="136082582.19999999"/>
    <n v="883308469.27999997"/>
    <n v="4.25"/>
    <n v="0.51"/>
    <n v="53"/>
    <n v="176"/>
    <n v="141"/>
    <n v="173"/>
    <n v="58"/>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0817"/>
    <s v="บ้านบึง,รพช."/>
    <x v="2"/>
    <x v="2"/>
    <n v="8.27"/>
    <n v="8.1300000000000008"/>
    <n v="7.42"/>
    <n v="612839849.44000006"/>
    <n v="-38168842.149999999"/>
    <n v="2919771.06"/>
    <n v="541215057"/>
    <n v="0.72"/>
    <n v="-3.58"/>
    <n v="58"/>
    <n v="58"/>
    <n v="69"/>
    <n v="262"/>
    <n v="35"/>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0818"/>
    <s v="หนองใหญ่,รพช."/>
    <x v="3"/>
    <x v="3"/>
    <n v="4.6100000000000003"/>
    <n v="4.46"/>
    <n v="3.26"/>
    <n v="60027024.310000002"/>
    <n v="-833915.33"/>
    <n v="-119503.14"/>
    <n v="37685325.990000002"/>
    <n v="-0.13"/>
    <n v="-0.72"/>
    <n v="87"/>
    <n v="173"/>
    <n v="81"/>
    <n v="194"/>
    <n v="5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19"/>
    <s v="บางละมุง,รพท."/>
    <x v="9"/>
    <x v="9"/>
    <n v="9.83"/>
    <n v="9.52"/>
    <n v="8.3699999999999992"/>
    <n v="1265878983.98"/>
    <n v="-60611977.920000002"/>
    <n v="125353897.93000001"/>
    <n v="1057249207.8099999"/>
    <n v="11.34"/>
    <n v="-2.64"/>
    <n v="70"/>
    <n v="65"/>
    <n v="108"/>
    <n v="253"/>
    <n v="41"/>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0820"/>
    <s v="วัดญาณสังวราราม,รพช."/>
    <x v="3"/>
    <x v="3"/>
    <n v="4.99"/>
    <n v="4.7699999999999996"/>
    <n v="4.21"/>
    <n v="56385190.539999999"/>
    <n v="-3056650.49"/>
    <n v="1203758.03"/>
    <n v="45405790.299999997"/>
    <n v="1.47"/>
    <n v="-2.58"/>
    <n v="115"/>
    <n v="43"/>
    <n v="51"/>
    <n v="241"/>
    <n v="75"/>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821"/>
    <s v="พานทอง,รพช."/>
    <x v="4"/>
    <x v="4"/>
    <n v="5.03"/>
    <n v="4.93"/>
    <n v="4.12"/>
    <n v="128710756.31"/>
    <n v="-25447704.129999999"/>
    <n v="-15092669.15"/>
    <n v="99722707.329999998"/>
    <n v="-5.94"/>
    <n v="-8.42"/>
    <n v="86"/>
    <n v="49"/>
    <n v="63"/>
    <n v="230"/>
    <n v="26"/>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22"/>
    <s v="พนัสนิคม,รพท."/>
    <x v="5"/>
    <x v="5"/>
    <n v="5.59"/>
    <n v="5.43"/>
    <n v="4.6500000000000004"/>
    <n v="683617547.33000004"/>
    <n v="71053260.209999993"/>
    <n v="116815201.3"/>
    <n v="543548386.34000003"/>
    <n v="19.14"/>
    <n v="5.63"/>
    <n v="56"/>
    <n v="82"/>
    <n v="57"/>
    <n v="193"/>
    <n v="41"/>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823"/>
    <s v="แหลมฉบัง,รพช."/>
    <x v="2"/>
    <x v="2"/>
    <n v="4.41"/>
    <n v="4.28"/>
    <n v="3.82"/>
    <n v="335925434.25999999"/>
    <n v="-22897993.960000001"/>
    <n v="8789290.9199999999"/>
    <n v="277417701.57999998"/>
    <n v="2.2400000000000002"/>
    <n v="-2.91"/>
    <n v="88"/>
    <n v="88"/>
    <n v="109"/>
    <n v="77"/>
    <n v="45"/>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0824"/>
    <s v="เกาะสีชัง,รพช."/>
    <x v="3"/>
    <x v="3"/>
    <n v="7.05"/>
    <n v="6.8"/>
    <n v="6.57"/>
    <n v="28550282.859999999"/>
    <n v="-1737085.57"/>
    <n v="1816089.73"/>
    <n v="26274595.260000002"/>
    <n v="4.7"/>
    <n v="-2.5299999999999998"/>
    <n v="62"/>
    <n v="13"/>
    <n v="58"/>
    <n v="328"/>
    <n v="9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825"/>
    <s v="สัตหีบกม.๑๐,รพช."/>
    <x v="1"/>
    <x v="1"/>
    <n v="10.78"/>
    <n v="10.64"/>
    <n v="9.85"/>
    <n v="274759474.73000002"/>
    <n v="-17641271.690000001"/>
    <n v="2156992.56"/>
    <n v="248634735.27000001"/>
    <n v="1.19"/>
    <n v="-4.5"/>
    <n v="88"/>
    <n v="127"/>
    <n v="135"/>
    <n v="149"/>
    <n v="35"/>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0826"/>
    <s v="บ่อทอง,รพช."/>
    <x v="4"/>
    <x v="4"/>
    <n v="8.94"/>
    <n v="8.82"/>
    <n v="7.14"/>
    <n v="148646440.77000001"/>
    <n v="-24080551.309999999"/>
    <n v="-17366721.34"/>
    <n v="114800567.12"/>
    <n v="-12.94"/>
    <n v="-9.52"/>
    <n v="47"/>
    <n v="52"/>
    <n v="146"/>
    <n v="1001"/>
    <n v="25"/>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28006"/>
    <s v="เกาะจันทร์,รพช."/>
    <x v="3"/>
    <x v="3"/>
    <n v="7.68"/>
    <n v="7.22"/>
    <n v="6.59"/>
    <n v="75037621.079999998"/>
    <n v="12562727.23"/>
    <n v="22894904.18"/>
    <n v="62874695.039999999"/>
    <n v="24.58"/>
    <n v="6.07"/>
    <n v="119"/>
    <n v="25"/>
    <n v="74"/>
    <n v="234"/>
    <n v="84"/>
    <n v="-9.4075000000000006"/>
    <n v="1.645"/>
    <n v="11.0525"/>
    <n v="-25.986249999999998"/>
    <n v="18.223749999999999"/>
    <b v="1"/>
    <n v="-18.744999999999997"/>
    <n v="-2.7"/>
    <n v="16.044999999999998"/>
    <n v="-42.812499999999993"/>
    <n v="21.367499999999996"/>
    <b v="0"/>
    <x v="0"/>
    <x v="0"/>
    <n v="-9.4075000000000006"/>
    <n v="1.645"/>
    <n v="11.0525"/>
    <n v="-25.986249999999998"/>
    <n v="18.223749999999999"/>
    <x v="1"/>
    <n v="-18.744999999999997"/>
    <n v="-2.7"/>
    <n v="16.044999999999998"/>
    <n v="-42.812499999999993"/>
    <n v="21.367499999999996"/>
    <x v="0"/>
    <x v="3"/>
    <x v="3"/>
  </r>
  <r>
    <s v="10696"/>
    <s v="ตราด,รพท."/>
    <x v="10"/>
    <x v="10"/>
    <n v="3.11"/>
    <n v="2.87"/>
    <n v="1.69"/>
    <n v="276878946.76999998"/>
    <n v="-62767696.229999997"/>
    <n v="-33018777.34"/>
    <n v="90373161.069999993"/>
    <n v="-4.24"/>
    <n v="-6.1"/>
    <n v="83"/>
    <n v="35"/>
    <n v="33"/>
    <n v="42"/>
    <n v="38"/>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0845"/>
    <s v="คลองใหญ่,รพช."/>
    <x v="3"/>
    <x v="3"/>
    <n v="7.95"/>
    <n v="7.69"/>
    <n v="7.02"/>
    <n v="56257890.810000002"/>
    <n v="-10931193.6"/>
    <n v="-7920278.1600000001"/>
    <n v="48737392.149999999"/>
    <n v="-8.69"/>
    <n v="-13.17"/>
    <n v="49"/>
    <n v="42"/>
    <n v="38"/>
    <n v="106"/>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46"/>
    <s v="เขาสมิง,รพช."/>
    <x v="6"/>
    <x v="6"/>
    <n v="5.45"/>
    <n v="5.22"/>
    <n v="4.28"/>
    <n v="36584670.399999999"/>
    <n v="6094735.1799999997"/>
    <n v="11232043.289999999"/>
    <n v="26930860.629999999"/>
    <n v="11.02"/>
    <n v="7.43"/>
    <n v="40"/>
    <n v="50"/>
    <n v="48"/>
    <n v="70"/>
    <n v="47"/>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847"/>
    <s v="บ่อไร่,รพช."/>
    <x v="3"/>
    <x v="3"/>
    <n v="16.41"/>
    <n v="15.99"/>
    <n v="12.19"/>
    <n v="81170948.180000007"/>
    <n v="6787659.7699999996"/>
    <n v="9403245.8200000003"/>
    <n v="58927624.18"/>
    <n v="11.04"/>
    <n v="5.58"/>
    <n v="5"/>
    <n v="99"/>
    <n v="104"/>
    <n v="91"/>
    <n v="5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48"/>
    <s v="แหลมงอบ,รพช."/>
    <x v="3"/>
    <x v="3"/>
    <n v="8.68"/>
    <n v="8.36"/>
    <n v="7.15"/>
    <n v="54425196.649999999"/>
    <n v="-6760997.1799999997"/>
    <n v="-3187739.29"/>
    <n v="43624186"/>
    <n v="-4.3099999999999996"/>
    <n v="-8.19"/>
    <n v="58"/>
    <n v="30"/>
    <n v="60"/>
    <n v="39"/>
    <n v="9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49"/>
    <s v="เกาะกูด,รพช."/>
    <x v="8"/>
    <x v="8"/>
    <n v="11.94"/>
    <n v="11.45"/>
    <n v="10.8"/>
    <n v="15321770.01"/>
    <n v="4224635.5999999996"/>
    <n v="6831776"/>
    <n v="13737627.98"/>
    <n v="17.559999999999999"/>
    <n v="14.36"/>
    <n v="7"/>
    <n v="42"/>
    <n v="55"/>
    <n v="93"/>
    <n v="86"/>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3816"/>
    <s v="เกาะช้าง,รพช."/>
    <x v="3"/>
    <x v="3"/>
    <n v="6.5"/>
    <n v="6.17"/>
    <n v="3.88"/>
    <n v="21415830.079999998"/>
    <n v="-5562299.1600000001"/>
    <n v="-1399161.45"/>
    <n v="11304460.439999999"/>
    <n v="-2.5099999999999998"/>
    <n v="-11.6"/>
    <n v="33"/>
    <n v="12"/>
    <n v="57"/>
    <n v="109"/>
    <n v="7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5"/>
    <s v="เจ้าพระยาอภัยภูเบศร,รพศ."/>
    <x v="12"/>
    <x v="12"/>
    <n v="3.56"/>
    <n v="3.27"/>
    <n v="2.42"/>
    <n v="785878429.22000003"/>
    <n v="-206907861.65000001"/>
    <n v="-45635234.590000004"/>
    <n v="436062911.72000003"/>
    <n v="-3.35"/>
    <n v="-9.3699999999999992"/>
    <n v="45"/>
    <n v="142"/>
    <n v="83"/>
    <n v="612"/>
    <n v="61"/>
    <n v="-6.4649999999999999"/>
    <n v="5.9924999999999997"/>
    <n v="12.4575"/>
    <n v="-25.151250000000001"/>
    <n v="24.678750000000001"/>
    <b v="0"/>
    <n v="-9.0925000000000011"/>
    <n v="7.5674999999999999"/>
    <n v="16.66"/>
    <n v="-34.082500000000003"/>
    <n v="32.557500000000005"/>
    <b v="0"/>
    <x v="1"/>
    <x v="1"/>
    <n v="-6.4649999999999999"/>
    <n v="5.9924999999999997"/>
    <n v="12.4575"/>
    <n v="-25.151250000000001"/>
    <n v="24.678750000000001"/>
    <x v="0"/>
    <n v="-9.0925000000000011"/>
    <n v="7.5674999999999999"/>
    <n v="16.66"/>
    <n v="-34.082500000000003"/>
    <n v="32.557500000000005"/>
    <x v="0"/>
    <x v="13"/>
    <x v="13"/>
  </r>
  <r>
    <s v="10857"/>
    <s v="กบินทร์บุรี,รพท."/>
    <x v="5"/>
    <x v="5"/>
    <n v="3.69"/>
    <n v="3.57"/>
    <n v="3.06"/>
    <n v="446131598.80000001"/>
    <n v="-233284691.37"/>
    <n v="-30087337.25"/>
    <n v="341622951.72000003"/>
    <n v="-6.26"/>
    <n v="-24.34"/>
    <n v="215"/>
    <n v="55"/>
    <n v="68"/>
    <n v="975"/>
    <n v="47"/>
    <n v="-2.59"/>
    <n v="8.86"/>
    <n v="11.45"/>
    <n v="-19.764999999999997"/>
    <n v="26.034999999999997"/>
    <b v="0"/>
    <n v="-5.74"/>
    <n v="4.915"/>
    <n v="10.655000000000001"/>
    <n v="-21.722500000000004"/>
    <n v="20.897500000000001"/>
    <b v="1"/>
    <x v="1"/>
    <x v="1"/>
    <n v="-0.34999999999999964"/>
    <n v="9.0500000000000007"/>
    <n v="9.4"/>
    <n v="-14.450000000000001"/>
    <n v="23.150000000000002"/>
    <x v="0"/>
    <n v="-5.0175000000000001"/>
    <n v="5.1049999999999995"/>
    <n v="10.122499999999999"/>
    <n v="-20.201249999999998"/>
    <n v="20.288749999999997"/>
    <x v="1"/>
    <x v="9"/>
    <x v="9"/>
  </r>
  <r>
    <s v="10858"/>
    <s v="นาดี,รพช."/>
    <x v="4"/>
    <x v="4"/>
    <n v="9.07"/>
    <n v="8.9"/>
    <n v="7.93"/>
    <n v="103105878.11"/>
    <n v="-5652111.3099999996"/>
    <n v="-3938447.28"/>
    <n v="88498566.010000005"/>
    <n v="-3.42"/>
    <n v="-2.94"/>
    <n v="88"/>
    <n v="88"/>
    <n v="146"/>
    <n v="446"/>
    <n v="4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59"/>
    <s v="บ้านสร้าง,รพช."/>
    <x v="3"/>
    <x v="3"/>
    <n v="1.1200000000000001"/>
    <n v="1.05"/>
    <n v="0.47"/>
    <n v="2404842.33"/>
    <n v="7999959.2599999998"/>
    <n v="6893322.3899999997"/>
    <n v="-11102132"/>
    <n v="7.76"/>
    <n v="8.16"/>
    <n v="137"/>
    <n v="62"/>
    <n v="73"/>
    <n v="310"/>
    <n v="5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60"/>
    <s v="ประจันตคาม,รพช."/>
    <x v="6"/>
    <x v="6"/>
    <n v="2.2200000000000002"/>
    <n v="2.0699999999999998"/>
    <n v="1.55"/>
    <n v="13072785.52"/>
    <n v="-18661408.25"/>
    <n v="-13347721.470000001"/>
    <n v="5882121.2999999998"/>
    <n v="-13.72"/>
    <n v="-39.4"/>
    <n v="66"/>
    <n v="29"/>
    <n v="25"/>
    <n v="231"/>
    <n v="36"/>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0861"/>
    <s v="ศรีมหาโพธิ,รพช."/>
    <x v="4"/>
    <x v="4"/>
    <n v="3.95"/>
    <n v="3.82"/>
    <n v="3.23"/>
    <n v="57345278.880000003"/>
    <n v="-42019229.670000002"/>
    <n v="-30841804.719999999"/>
    <n v="43329259.960000001"/>
    <n v="-21.15"/>
    <n v="-26.34"/>
    <n v="99"/>
    <n v="45"/>
    <n v="56"/>
    <n v="251"/>
    <n v="3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62"/>
    <s v="ศรีมโหสถ,รพช."/>
    <x v="3"/>
    <x v="3"/>
    <n v="1.3"/>
    <n v="1.25"/>
    <n v="0.92"/>
    <n v="4902552.16"/>
    <n v="-6080673.9500000002"/>
    <n v="-5033895.6100000003"/>
    <n v="-1367391.79"/>
    <n v="-6.79"/>
    <n v="-16.73"/>
    <n v="120"/>
    <n v="49"/>
    <n v="76"/>
    <n v="159"/>
    <n v="3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3"/>
    <s v="ระยอง,รพศ."/>
    <x v="12"/>
    <x v="12"/>
    <n v="3.32"/>
    <n v="3.08"/>
    <n v="2.0499999999999998"/>
    <n v="1306443281.3499999"/>
    <n v="-256875373.99000001"/>
    <n v="-103549354.91"/>
    <n v="589532021.86000001"/>
    <n v="-4.8"/>
    <n v="-8.41"/>
    <n v="3"/>
    <n v="92"/>
    <n v="33"/>
    <n v="197"/>
    <n v="64"/>
    <n v="-6.4649999999999999"/>
    <n v="5.9924999999999997"/>
    <n v="12.4575"/>
    <n v="-25.151250000000001"/>
    <n v="24.678750000000001"/>
    <b v="0"/>
    <n v="-9.0925000000000011"/>
    <n v="7.5674999999999999"/>
    <n v="16.66"/>
    <n v="-34.082500000000003"/>
    <n v="32.557500000000005"/>
    <b v="0"/>
    <x v="1"/>
    <x v="1"/>
    <n v="-6.4649999999999999"/>
    <n v="5.9924999999999997"/>
    <n v="12.4575"/>
    <n v="-25.151250000000001"/>
    <n v="24.678750000000001"/>
    <x v="0"/>
    <n v="-9.0925000000000011"/>
    <n v="7.5674999999999999"/>
    <n v="16.66"/>
    <n v="-34.082500000000003"/>
    <n v="32.557500000000005"/>
    <x v="0"/>
    <x v="13"/>
    <x v="13"/>
  </r>
  <r>
    <s v="10827"/>
    <s v="เฉลิมพระเกียรติสมเด็จพระเทพรัตนราชสุดาฯ สยามบรมราชกุมารี ระยอง,รพท."/>
    <x v="5"/>
    <x v="5"/>
    <n v="1.52"/>
    <n v="1.44"/>
    <n v="0.81"/>
    <n v="79875473.510000005"/>
    <n v="-5247773.13"/>
    <n v="13458375.710000001"/>
    <n v="-30081774.32"/>
    <n v="3.14"/>
    <n v="-0.68"/>
    <n v="234"/>
    <n v="62"/>
    <n v="48"/>
    <n v="246"/>
    <n v="34"/>
    <n v="-2.59"/>
    <n v="8.86"/>
    <n v="11.45"/>
    <n v="-19.764999999999997"/>
    <n v="26.034999999999997"/>
    <b v="0"/>
    <n v="-5.74"/>
    <n v="4.915"/>
    <n v="10.655000000000001"/>
    <n v="-21.722500000000004"/>
    <n v="20.897500000000001"/>
    <b v="0"/>
    <x v="1"/>
    <x v="0"/>
    <n v="-2.95"/>
    <n v="8.9700000000000006"/>
    <n v="11.920000000000002"/>
    <n v="-20.830000000000002"/>
    <n v="26.85"/>
    <x v="0"/>
    <n v="-8.0399999999999991"/>
    <n v="1.83"/>
    <n v="9.8699999999999992"/>
    <n v="-22.844999999999999"/>
    <n v="16.634999999999998"/>
    <x v="0"/>
    <x v="5"/>
    <x v="5"/>
  </r>
  <r>
    <s v="10828"/>
    <s v="บ้านฉาง,รพช."/>
    <x v="4"/>
    <x v="4"/>
    <n v="1.27"/>
    <n v="1.17"/>
    <n v="0.66"/>
    <n v="15562186.98"/>
    <n v="-45855935.520000003"/>
    <n v="-28361511.850000001"/>
    <n v="-20100531.84"/>
    <n v="-13.76"/>
    <n v="-18.059999999999999"/>
    <n v="129"/>
    <n v="121"/>
    <n v="108"/>
    <n v="202"/>
    <n v="3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29"/>
    <s v="แกลง,รพท."/>
    <x v="5"/>
    <x v="5"/>
    <n v="4.74"/>
    <n v="4.57"/>
    <n v="1.18"/>
    <n v="485947226.52999997"/>
    <n v="-53696273.460000001"/>
    <n v="-24276591.539999999"/>
    <n v="23081442.210000001"/>
    <n v="-4.71"/>
    <n v="-4.99"/>
    <n v="138"/>
    <n v="495"/>
    <n v="109"/>
    <n v="205"/>
    <n v="49"/>
    <n v="-2.59"/>
    <n v="8.86"/>
    <n v="11.45"/>
    <n v="-19.764999999999997"/>
    <n v="26.034999999999997"/>
    <b v="0"/>
    <n v="-5.74"/>
    <n v="4.915"/>
    <n v="10.655000000000001"/>
    <n v="-21.722500000000004"/>
    <n v="20.897500000000001"/>
    <b v="0"/>
    <x v="1"/>
    <x v="1"/>
    <n v="-0.34999999999999964"/>
    <n v="9.0500000000000007"/>
    <n v="9.4"/>
    <n v="-14.450000000000001"/>
    <n v="23.150000000000002"/>
    <x v="0"/>
    <n v="-5.0175000000000001"/>
    <n v="5.1049999999999995"/>
    <n v="10.122499999999999"/>
    <n v="-20.201249999999998"/>
    <n v="20.288749999999997"/>
    <x v="0"/>
    <x v="9"/>
    <x v="9"/>
  </r>
  <r>
    <s v="10830"/>
    <s v="วังจันทร์,รพช."/>
    <x v="3"/>
    <x v="3"/>
    <n v="2.56"/>
    <n v="2.35"/>
    <n v="0.54"/>
    <n v="26733124.93"/>
    <n v="-14151190.460000001"/>
    <n v="-7754675.3499999996"/>
    <n v="-7818484.9800000004"/>
    <n v="-6.36"/>
    <n v="-16.75"/>
    <n v="73"/>
    <n v="159"/>
    <n v="91"/>
    <n v="272"/>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31"/>
    <s v="บ้านค่าย,รพช."/>
    <x v="1"/>
    <x v="1"/>
    <n v="5.97"/>
    <n v="5.72"/>
    <n v="4.49"/>
    <n v="156147424.38999999"/>
    <n v="-11855280.449999999"/>
    <n v="-10066011.1"/>
    <n v="109683888.22"/>
    <n v="-6.77"/>
    <n v="-4.6500000000000004"/>
    <n v="87"/>
    <n v="134"/>
    <n v="187"/>
    <n v="731"/>
    <n v="61"/>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32"/>
    <s v="ปลวกแดง,รพช."/>
    <x v="7"/>
    <x v="7"/>
    <n v="4.5199999999999996"/>
    <n v="4.33"/>
    <n v="1.96"/>
    <n v="206658752.34"/>
    <n v="-17233525.420000002"/>
    <n v="-4600853.91"/>
    <n v="56634672.369999997"/>
    <n v="-1.86"/>
    <n v="-4.47"/>
    <n v="113"/>
    <n v="194"/>
    <n v="401"/>
    <n v="261"/>
    <n v="51"/>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22734"/>
    <s v="เขาชะเมาเฉลิมพระเกียรติ ๘๐ พรรษา,รพช."/>
    <x v="3"/>
    <x v="3"/>
    <n v="2.96"/>
    <n v="2.86"/>
    <n v="2.38"/>
    <n v="31102189.859999999"/>
    <n v="-17870285.41"/>
    <n v="-16098461.060000001"/>
    <n v="21817230.989999998"/>
    <n v="-30.19"/>
    <n v="-17.75"/>
    <n v="82"/>
    <n v="134"/>
    <n v="104"/>
    <n v="162"/>
    <n v="43"/>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23962"/>
    <s v="นิคมพัฒนา,รพช."/>
    <x v="4"/>
    <x v="4"/>
    <n v="4.0599999999999996"/>
    <n v="3.91"/>
    <n v="3.41"/>
    <n v="112417773.20999999"/>
    <n v="-7601376.8099999996"/>
    <n v="-13086273.689999999"/>
    <n v="88736757.140000001"/>
    <n v="-13.04"/>
    <n v="-2.69"/>
    <n v="112"/>
    <n v="142"/>
    <n v="167"/>
    <n v="269"/>
    <n v="46"/>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685"/>
    <s v="สมุทรปราการ,รพศ."/>
    <x v="12"/>
    <x v="12"/>
    <n v="3.99"/>
    <n v="3.72"/>
    <n v="2.19"/>
    <n v="1044335102.48"/>
    <n v="-34249502.740000002"/>
    <n v="6951125.3399999999"/>
    <n v="415489312.99000001"/>
    <n v="0.35"/>
    <n v="-1.51"/>
    <n v="75"/>
    <n v="134"/>
    <n v="78"/>
    <n v="103"/>
    <n v="36"/>
    <n v="-6.4649999999999999"/>
    <n v="5.9924999999999997"/>
    <n v="12.4575"/>
    <n v="-25.151250000000001"/>
    <n v="24.678750000000001"/>
    <b v="0"/>
    <n v="-9.0925000000000011"/>
    <n v="7.5674999999999999"/>
    <n v="16.66"/>
    <n v="-34.082500000000003"/>
    <n v="32.557500000000005"/>
    <b v="0"/>
    <x v="1"/>
    <x v="0"/>
    <n v="-6.4649999999999999"/>
    <n v="5.9924999999999997"/>
    <n v="12.4575"/>
    <n v="-25.151250000000001"/>
    <n v="24.678750000000001"/>
    <x v="0"/>
    <n v="-9.0925000000000011"/>
    <n v="7.5674999999999999"/>
    <n v="16.66"/>
    <n v="-34.082500000000003"/>
    <n v="32.557500000000005"/>
    <x v="0"/>
    <x v="13"/>
    <x v="13"/>
  </r>
  <r>
    <s v="10752"/>
    <s v="บางบ่อ,รพช."/>
    <x v="2"/>
    <x v="2"/>
    <n v="3.37"/>
    <n v="3.24"/>
    <n v="2.2400000000000002"/>
    <n v="291888346.45999998"/>
    <n v="-27751597.960000001"/>
    <n v="-10651143.640000001"/>
    <n v="151401038.03"/>
    <n v="-2.63"/>
    <n v="-4.26"/>
    <n v="93"/>
    <n v="196"/>
    <n v="127"/>
    <n v="28"/>
    <n v="42"/>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753"/>
    <s v="บางพลี,รพท."/>
    <x v="5"/>
    <x v="5"/>
    <n v="5.04"/>
    <n v="4.91"/>
    <n v="4.54"/>
    <n v="659920899.13999999"/>
    <n v="-119610974.81"/>
    <n v="-58794118.649999999"/>
    <n v="577619545.63999999"/>
    <n v="-9.4"/>
    <n v="-8.1"/>
    <n v="78"/>
    <n v="53"/>
    <n v="28"/>
    <n v="18"/>
    <n v="41"/>
    <n v="-2.59"/>
    <n v="8.86"/>
    <n v="11.45"/>
    <n v="-19.764999999999997"/>
    <n v="26.034999999999997"/>
    <b v="0"/>
    <n v="-5.74"/>
    <n v="4.915"/>
    <n v="10.655000000000001"/>
    <n v="-21.722500000000004"/>
    <n v="20.897500000000001"/>
    <b v="0"/>
    <x v="1"/>
    <x v="1"/>
    <n v="-0.34999999999999964"/>
    <n v="9.0500000000000007"/>
    <n v="9.4"/>
    <n v="-14.450000000000001"/>
    <n v="23.150000000000002"/>
    <x v="0"/>
    <n v="-5.0175000000000001"/>
    <n v="5.1049999999999995"/>
    <n v="10.122499999999999"/>
    <n v="-20.201249999999998"/>
    <n v="20.288749999999997"/>
    <x v="0"/>
    <x v="9"/>
    <x v="9"/>
  </r>
  <r>
    <s v="10754"/>
    <s v="บางจาก,รพช."/>
    <x v="2"/>
    <x v="2"/>
    <n v="3.89"/>
    <n v="3.75"/>
    <n v="3.14"/>
    <n v="128920328.05"/>
    <n v="-31482960.43"/>
    <n v="-27103816.43"/>
    <n v="94896425.239999995"/>
    <n v="-11.82"/>
    <n v="-12.75"/>
    <n v="62"/>
    <n v="106"/>
    <n v="57"/>
    <n v="150"/>
    <n v="36"/>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755"/>
    <s v="พระสมุทรเจดีย์สวาทยานนท์,รพช."/>
    <x v="1"/>
    <x v="1"/>
    <n v="1.03"/>
    <n v="0.88"/>
    <n v="0.66"/>
    <n v="1542822.06"/>
    <n v="-17115665"/>
    <n v="-10014830"/>
    <n v="-15047652"/>
    <n v="-5.84"/>
    <n v="-15.33"/>
    <n v="83"/>
    <n v="60"/>
    <n v="71"/>
    <n v="287"/>
    <n v="6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28785"/>
    <s v="บางเสาธง,รพช."/>
    <x v="6"/>
    <x v="6"/>
    <n v="1.82"/>
    <n v="1.72"/>
    <n v="1.66"/>
    <n v="31356644.420000002"/>
    <n v="-3372672.34"/>
    <n v="6636110.1200000001"/>
    <n v="25123229.440000001"/>
    <n v="8.5399999999999991"/>
    <n v="-1.61"/>
    <n v="102"/>
    <n v="43"/>
    <n v="96"/>
    <n v="187"/>
    <n v="86"/>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699"/>
    <s v="สมเด็จพระยุพราชสระแก้ว,รพท."/>
    <x v="9"/>
    <x v="9"/>
    <n v="7.38"/>
    <n v="7.13"/>
    <n v="5.33"/>
    <n v="941088383.76999998"/>
    <n v="91750466.920000002"/>
    <n v="110703251"/>
    <n v="647323382.12"/>
    <n v="9.4700000000000006"/>
    <n v="5.03"/>
    <n v="73"/>
    <n v="73"/>
    <n v="37"/>
    <n v="68"/>
    <n v="42"/>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0866"/>
    <s v="คลองหาด,รพช."/>
    <x v="3"/>
    <x v="3"/>
    <n v="7.6"/>
    <n v="7.29"/>
    <n v="6.62"/>
    <n v="68518147.829999998"/>
    <n v="-424562.47"/>
    <n v="1902500.73"/>
    <n v="58347561.979999997"/>
    <n v="2.1"/>
    <n v="-0.39"/>
    <n v="90"/>
    <n v="41"/>
    <n v="53"/>
    <n v="112"/>
    <n v="73"/>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867"/>
    <s v="ตาพระยา,รพช."/>
    <x v="6"/>
    <x v="6"/>
    <n v="8.83"/>
    <n v="8.36"/>
    <n v="6.83"/>
    <n v="80454890.409999996"/>
    <n v="-18693279.789999999"/>
    <n v="-11025722.23"/>
    <n v="59889823.149999999"/>
    <n v="-11.37"/>
    <n v="-12.17"/>
    <n v="19"/>
    <n v="142"/>
    <n v="142"/>
    <n v="296"/>
    <n v="10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868"/>
    <s v="วังน้ำเย็น,รพช."/>
    <x v="4"/>
    <x v="4"/>
    <n v="9.49"/>
    <n v="9.16"/>
    <n v="7.45"/>
    <n v="121200956.92"/>
    <n v="7584854.8200000003"/>
    <n v="27741108.07"/>
    <n v="92051363.569999993"/>
    <n v="16.86"/>
    <n v="2.95"/>
    <n v="86"/>
    <n v="46"/>
    <n v="39"/>
    <n v="220"/>
    <n v="85"/>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0869"/>
    <s v="วัฒนานคร,รพช."/>
    <x v="6"/>
    <x v="6"/>
    <n v="6.28"/>
    <n v="6.1"/>
    <n v="5.0999999999999996"/>
    <n v="113864736.55"/>
    <n v="-1743022.53"/>
    <n v="4831452.9800000004"/>
    <n v="88596690.900000006"/>
    <n v="2.86"/>
    <n v="-0.8"/>
    <n v="87"/>
    <n v="59"/>
    <n v="64"/>
    <n v="135"/>
    <n v="44"/>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870"/>
    <s v="อรัญประเทศ,รพท."/>
    <x v="5"/>
    <x v="5"/>
    <n v="5.03"/>
    <n v="4.84"/>
    <n v="4.03"/>
    <n v="316379971.74000001"/>
    <n v="22104585"/>
    <n v="70233233.319999993"/>
    <n v="238345686.97"/>
    <n v="13.63"/>
    <n v="2.04"/>
    <n v="116"/>
    <n v="158"/>
    <n v="109"/>
    <n v="1335"/>
    <n v="54"/>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3817"/>
    <s v="เขาฉกรรจ์,รพช."/>
    <x v="6"/>
    <x v="6"/>
    <n v="6.05"/>
    <n v="5.69"/>
    <n v="4.67"/>
    <n v="49541491.18"/>
    <n v="-8045491.0499999998"/>
    <n v="-5289750.2699999996"/>
    <n v="35987337.710000001"/>
    <n v="-5.01"/>
    <n v="-6.26"/>
    <n v="73"/>
    <n v="70"/>
    <n v="62"/>
    <n v="172"/>
    <n v="7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8849"/>
    <s v="วังสมบูรณ์,รพช."/>
    <x v="3"/>
    <x v="3"/>
    <n v="4.57"/>
    <n v="4.16"/>
    <n v="3.8"/>
    <n v="34888051.039999999"/>
    <n v="-800972.86"/>
    <n v="2595446.67"/>
    <n v="27423429.91"/>
    <n v="4.03"/>
    <n v="-0.73"/>
    <n v="103"/>
    <n v="25"/>
    <n v="75"/>
    <n v="83"/>
    <n v="109"/>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8850"/>
    <s v="โคกสูง,รพช."/>
    <x v="3"/>
    <x v="3"/>
    <n v="7.23"/>
    <n v="6.72"/>
    <n v="5.65"/>
    <n v="49997524.380000003"/>
    <n v="-7601456.2999999998"/>
    <n v="6179139.5999999996"/>
    <n v="37375754.789999999"/>
    <n v="9.4"/>
    <n v="-5.52"/>
    <n v="81"/>
    <n v="73"/>
    <n v="51"/>
    <n v="113"/>
    <n v="115"/>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09"/>
    <s v="กาฬสินธุ์,รพท."/>
    <x v="9"/>
    <x v="9"/>
    <n v="1.95"/>
    <n v="1.73"/>
    <n v="0.73"/>
    <n v="285165400.83999997"/>
    <n v="-140089486.66"/>
    <n v="-148851391.24000001"/>
    <n v="-82198084.680000007"/>
    <n v="-9.77"/>
    <n v="-8.01"/>
    <n v="91"/>
    <n v="55"/>
    <n v="39"/>
    <n v="150"/>
    <n v="42"/>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1077"/>
    <s v="นามน,รพช."/>
    <x v="3"/>
    <x v="3"/>
    <n v="1.81"/>
    <n v="1.53"/>
    <n v="0.65"/>
    <n v="11466015.66"/>
    <n v="-5048500.4800000004"/>
    <n v="-4469010.38"/>
    <n v="-4941640.6399999997"/>
    <n v="-4.3899999999999997"/>
    <n v="-10.15"/>
    <n v="141"/>
    <n v="80"/>
    <n v="20"/>
    <n v="256"/>
    <n v="7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78"/>
    <s v="กมลาไสย,รพช."/>
    <x v="2"/>
    <x v="2"/>
    <n v="1.18"/>
    <n v="1.04"/>
    <n v="0.6"/>
    <n v="9684571.5299999993"/>
    <n v="-23203197.949999999"/>
    <n v="-11254142.800000001"/>
    <n v="-21443667.16"/>
    <n v="-4.38"/>
    <n v="-19.27"/>
    <n v="306"/>
    <n v="29"/>
    <n v="33"/>
    <n v="226"/>
    <n v="5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79"/>
    <s v="ร่องคำ,รพช."/>
    <x v="3"/>
    <x v="3"/>
    <n v="2.78"/>
    <n v="2.54"/>
    <n v="2.0499999999999998"/>
    <n v="12600903.039999999"/>
    <n v="827204.85"/>
    <n v="3547504.98"/>
    <n v="7437573.8700000001"/>
    <n v="5.21"/>
    <n v="2.56"/>
    <n v="137"/>
    <n v="11"/>
    <n v="31"/>
    <n v="99"/>
    <n v="58"/>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80"/>
    <s v="เขาวง,รพช."/>
    <x v="3"/>
    <x v="3"/>
    <n v="4.9000000000000004"/>
    <n v="4.43"/>
    <n v="2.4900000000000002"/>
    <n v="49924330.990000002"/>
    <n v="-10685460.039999999"/>
    <n v="-7541044.4199999999"/>
    <n v="19074583.609999999"/>
    <n v="-4.21"/>
    <n v="-10.130000000000001"/>
    <n v="65"/>
    <n v="88"/>
    <n v="87"/>
    <n v="263"/>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81"/>
    <s v="ยางตลาด,รพช."/>
    <x v="2"/>
    <x v="2"/>
    <n v="2.08"/>
    <n v="1.85"/>
    <n v="1.3"/>
    <n v="69755974.510000005"/>
    <n v="-68362400.280000001"/>
    <n v="-45251684.140000001"/>
    <n v="19349266.920000002"/>
    <n v="-15.56"/>
    <n v="-21.22"/>
    <n v="103"/>
    <n v="64"/>
    <n v="77"/>
    <n v="271"/>
    <n v="64"/>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82"/>
    <s v="ห้วยเม็ก,รพช."/>
    <x v="6"/>
    <x v="6"/>
    <n v="1.84"/>
    <n v="1.52"/>
    <n v="1.03"/>
    <n v="10607145.210000001"/>
    <n v="-9822736.8599999994"/>
    <n v="-11687126.1"/>
    <n v="405162.07"/>
    <n v="-12.17"/>
    <n v="-12.07"/>
    <n v="115"/>
    <n v="38"/>
    <n v="56"/>
    <n v="209"/>
    <n v="6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83"/>
    <s v="สหัสขันธ์,รพช."/>
    <x v="3"/>
    <x v="3"/>
    <n v="1.87"/>
    <n v="1.52"/>
    <n v="1.0900000000000001"/>
    <n v="11251247.76"/>
    <n v="-8222060.9500000002"/>
    <n v="-7410111.6100000003"/>
    <n v="1109918.44"/>
    <n v="-8.11"/>
    <n v="-11.35"/>
    <n v="140"/>
    <n v="33"/>
    <n v="50"/>
    <n v="210"/>
    <n v="8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84"/>
    <s v="คำม่วง,รพช."/>
    <x v="6"/>
    <x v="6"/>
    <n v="1.0900000000000001"/>
    <n v="0.92"/>
    <n v="0.38"/>
    <n v="2745739.17"/>
    <n v="-25329334.109999999"/>
    <n v="-17606534.399999999"/>
    <n v="-18495553.399999999"/>
    <n v="-13.55"/>
    <n v="-33.94"/>
    <n v="163"/>
    <n v="78"/>
    <n v="114"/>
    <n v="281"/>
    <n v="5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85"/>
    <s v="ท่าคันโท,รพช."/>
    <x v="3"/>
    <x v="3"/>
    <n v="1.45"/>
    <n v="1.21"/>
    <n v="0.81"/>
    <n v="11964856.359999999"/>
    <n v="-2637917.98"/>
    <n v="1358230.09"/>
    <n v="-5156494.2"/>
    <n v="1.0900000000000001"/>
    <n v="-2.7"/>
    <n v="180"/>
    <n v="29"/>
    <n v="46"/>
    <n v="248"/>
    <n v="69"/>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86"/>
    <s v="หนองกุงศรี,รพช."/>
    <x v="4"/>
    <x v="4"/>
    <n v="5.56"/>
    <n v="5.18"/>
    <n v="3.7"/>
    <n v="97794924.280000001"/>
    <n v="-11169176.82"/>
    <n v="-5282458.3600000003"/>
    <n v="57898895.799999997"/>
    <n v="-3.1"/>
    <n v="-6.25"/>
    <n v="66"/>
    <n v="109"/>
    <n v="137"/>
    <n v="383"/>
    <n v="7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087"/>
    <s v="สมเด็จ,รพช."/>
    <x v="2"/>
    <x v="2"/>
    <n v="4.34"/>
    <n v="3.83"/>
    <n v="1.73"/>
    <n v="78939474.859999999"/>
    <n v="6182814.3899999997"/>
    <n v="18723893.780000001"/>
    <n v="17136554.07"/>
    <n v="7.63"/>
    <n v="2.31"/>
    <n v="123"/>
    <n v="111"/>
    <n v="51"/>
    <n v="230"/>
    <n v="87"/>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088"/>
    <s v="ห้วยผึ้ง,รพช."/>
    <x v="3"/>
    <x v="3"/>
    <n v="2.35"/>
    <n v="1.95"/>
    <n v="1.1299999999999999"/>
    <n v="13585478.210000001"/>
    <n v="-8612500.2400000002"/>
    <n v="-4040461.51"/>
    <n v="1326260.71"/>
    <n v="-4.88"/>
    <n v="-15.45"/>
    <n v="132"/>
    <n v="47"/>
    <n v="32"/>
    <n v="263"/>
    <n v="7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49"/>
    <s v="สมเด็จพระยุพราชกุฉินารายณ์,รพช."/>
    <x v="2"/>
    <x v="2"/>
    <n v="2.0099999999999998"/>
    <n v="1.77"/>
    <n v="0.66"/>
    <n v="81780896.439999998"/>
    <n v="76325.039999999994"/>
    <n v="14946986.539999999"/>
    <n v="-27237188.09"/>
    <n v="3.79"/>
    <n v="0.02"/>
    <n v="149"/>
    <n v="93"/>
    <n v="55"/>
    <n v="199"/>
    <n v="51"/>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28017"/>
    <s v="นาคู,รพช."/>
    <x v="3"/>
    <x v="3"/>
    <n v="2.15"/>
    <n v="1.97"/>
    <n v="1.27"/>
    <n v="19103620.140000001"/>
    <n v="844647.03"/>
    <n v="8748680.0800000001"/>
    <n v="4467584.74"/>
    <n v="9.23"/>
    <n v="0.86"/>
    <n v="138"/>
    <n v="50"/>
    <n v="40"/>
    <n v="202"/>
    <n v="5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8789"/>
    <s v="ฆ้องชัย,รพช."/>
    <x v="11"/>
    <x v="11"/>
    <n v="6.11"/>
    <n v="5.81"/>
    <n v="5.41"/>
    <n v="28310304.530000001"/>
    <n v="-3554852.23"/>
    <n v="3646033.9199999999"/>
    <n v="24463683.800000001"/>
    <n v="6.1"/>
    <n v="-4.5599999999999996"/>
    <n v="112"/>
    <n v="14"/>
    <n v="54"/>
    <n v="33"/>
    <n v="42"/>
    <n v="-3.4824999999999999"/>
    <n v="12.762499999999999"/>
    <n v="16.244999999999997"/>
    <n v="-27.849999999999994"/>
    <n v="37.129999999999995"/>
    <b v="0"/>
    <n v="-10.8825"/>
    <n v="3.4124999999999996"/>
    <n v="14.295"/>
    <n v="-32.325000000000003"/>
    <n v="24.854999999999997"/>
    <b v="0"/>
    <x v="1"/>
    <x v="0"/>
    <n v="-3.4824999999999999"/>
    <n v="12.762499999999999"/>
    <n v="16.244999999999997"/>
    <n v="-27.849999999999994"/>
    <n v="37.129999999999995"/>
    <x v="0"/>
    <n v="-10.8825"/>
    <n v="3.4124999999999996"/>
    <n v="14.295"/>
    <n v="-32.325000000000003"/>
    <n v="24.854999999999997"/>
    <x v="0"/>
    <x v="12"/>
    <x v="12"/>
  </r>
  <r>
    <s v="28790"/>
    <s v="ดอนจาน,รพช."/>
    <x v="11"/>
    <x v="11"/>
    <n v="3.06"/>
    <n v="2.7"/>
    <n v="1.88"/>
    <n v="22584543.510000002"/>
    <n v="3237172.2"/>
    <n v="5743671.5800000001"/>
    <n v="9606943.6099999994"/>
    <n v="12.16"/>
    <n v="3.87"/>
    <n v="208"/>
    <n v="31"/>
    <n v="47"/>
    <n v="197"/>
    <n v="143"/>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28791"/>
    <s v="สามชัย,รพช."/>
    <x v="3"/>
    <x v="3"/>
    <n v="5.33"/>
    <n v="4.93"/>
    <n v="4.0199999999999996"/>
    <n v="24858912.23"/>
    <n v="3338909.23"/>
    <n v="9472303.8699999992"/>
    <n v="17286200.370000001"/>
    <n v="12.27"/>
    <n v="4.01"/>
    <n v="125"/>
    <n v="32"/>
    <n v="39"/>
    <n v="154"/>
    <n v="52"/>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670"/>
    <s v="ขอนแก่น,รพศ."/>
    <x v="13"/>
    <x v="13"/>
    <n v="1.1000000000000001"/>
    <n v="0.86"/>
    <n v="0.2"/>
    <n v="104297485.52"/>
    <n v="-213290337.44999999"/>
    <n v="40278090.25"/>
    <n v="-873892763.07000005"/>
    <n v="1.01"/>
    <n v="-7.36"/>
    <n v="174"/>
    <n v="88"/>
    <n v="32"/>
    <n v="31"/>
    <n v="57"/>
    <n v="1.0449999999999999"/>
    <n v="6.4074999999999998"/>
    <n v="5.3624999999999998"/>
    <n v="-6.9987499999999994"/>
    <n v="14.451249999999998"/>
    <b v="0"/>
    <n v="-6.8150000000000004"/>
    <n v="0.92249999999999988"/>
    <n v="7.7375000000000007"/>
    <n v="-18.421250000000001"/>
    <n v="12.52875"/>
    <b v="0"/>
    <x v="1"/>
    <x v="0"/>
    <n v="1.0449999999999999"/>
    <n v="6.4074999999999998"/>
    <n v="5.3624999999999998"/>
    <n v="-6.9987499999999994"/>
    <n v="14.451249999999998"/>
    <x v="0"/>
    <n v="-6.8150000000000004"/>
    <n v="0.92249999999999988"/>
    <n v="7.7375000000000007"/>
    <n v="-18.421250000000001"/>
    <n v="12.52875"/>
    <x v="0"/>
    <x v="14"/>
    <x v="14"/>
  </r>
  <r>
    <s v="10995"/>
    <s v="บ้านฝาง,รพช."/>
    <x v="6"/>
    <x v="6"/>
    <n v="1.77"/>
    <n v="1.52"/>
    <n v="0.72"/>
    <n v="13858975.300000001"/>
    <n v="420326.92"/>
    <n v="830163.52"/>
    <n v="-5033503.1900000004"/>
    <n v="0.72"/>
    <n v="0.57999999999999996"/>
    <n v="167"/>
    <n v="22"/>
    <n v="52"/>
    <n v="182"/>
    <n v="51"/>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996"/>
    <s v="พระยืน,รพช."/>
    <x v="3"/>
    <x v="3"/>
    <n v="1.51"/>
    <n v="1.38"/>
    <n v="0.66"/>
    <n v="9667440.1699999999"/>
    <n v="-22009662.09"/>
    <n v="-6685767.4500000002"/>
    <n v="-6609807.6299999999"/>
    <n v="-7.3"/>
    <n v="-39.67"/>
    <n v="285"/>
    <n v="81"/>
    <n v="58"/>
    <n v="185"/>
    <n v="3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97"/>
    <s v="หนองเรือ,รพช."/>
    <x v="1"/>
    <x v="1"/>
    <n v="8.17"/>
    <n v="7.78"/>
    <n v="5.9"/>
    <n v="97085322.129999995"/>
    <n v="124422.99"/>
    <n v="8478235.4000000004"/>
    <n v="66295190.659999996"/>
    <n v="4.3099999999999996"/>
    <n v="0.08"/>
    <n v="77"/>
    <n v="53"/>
    <n v="55"/>
    <n v="102"/>
    <n v="50"/>
    <n v="-10.594999999999999"/>
    <n v="0.95"/>
    <n v="11.544999999999998"/>
    <n v="-27.912499999999994"/>
    <n v="18.267499999999995"/>
    <b v="0"/>
    <n v="-17.670000000000002"/>
    <n v="-3.92"/>
    <n v="13.750000000000002"/>
    <n v="-38.295000000000002"/>
    <n v="16.705000000000005"/>
    <b v="0"/>
    <x v="0"/>
    <x v="0"/>
    <n v="-10.594999999999999"/>
    <n v="0.95"/>
    <n v="11.544999999999998"/>
    <n v="-27.912499999999994"/>
    <n v="18.267499999999995"/>
    <x v="0"/>
    <n v="-17.670000000000002"/>
    <n v="-3.92"/>
    <n v="13.750000000000002"/>
    <n v="-38.295000000000002"/>
    <n v="16.705000000000005"/>
    <x v="0"/>
    <x v="1"/>
    <x v="1"/>
  </r>
  <r>
    <s v="10998"/>
    <s v="ชุมแพ,รพท."/>
    <x v="10"/>
    <x v="10"/>
    <n v="2.31"/>
    <n v="2.16"/>
    <n v="1.37"/>
    <n v="302028638.06999999"/>
    <n v="8963072.9199999999"/>
    <n v="53651566.75"/>
    <n v="84481525.969999999"/>
    <n v="6.15"/>
    <n v="0.82"/>
    <n v="156"/>
    <n v="44"/>
    <n v="139"/>
    <n v="953"/>
    <n v="47"/>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10999"/>
    <s v="สีชมพู,รพช."/>
    <x v="1"/>
    <x v="1"/>
    <n v="1.51"/>
    <n v="1.42"/>
    <n v="1.1499999999999999"/>
    <n v="18558407.210000001"/>
    <n v="2438836.1"/>
    <n v="8933252.1099999994"/>
    <n v="5648555.0999999996"/>
    <n v="5.12"/>
    <n v="2.23"/>
    <n v="246"/>
    <n v="26"/>
    <n v="63"/>
    <n v="322"/>
    <n v="43"/>
    <n v="-10.594999999999999"/>
    <n v="0.95"/>
    <n v="11.544999999999998"/>
    <n v="-27.912499999999994"/>
    <n v="18.267499999999995"/>
    <b v="0"/>
    <n v="-17.670000000000002"/>
    <n v="-3.92"/>
    <n v="13.750000000000002"/>
    <n v="-38.295000000000002"/>
    <n v="16.705000000000005"/>
    <b v="0"/>
    <x v="0"/>
    <x v="0"/>
    <n v="-10.594999999999999"/>
    <n v="0.95"/>
    <n v="11.544999999999998"/>
    <n v="-27.912499999999994"/>
    <n v="18.267499999999995"/>
    <x v="0"/>
    <n v="-17.670000000000002"/>
    <n v="-3.92"/>
    <n v="13.750000000000002"/>
    <n v="-38.295000000000002"/>
    <n v="16.705000000000005"/>
    <x v="0"/>
    <x v="1"/>
    <x v="1"/>
  </r>
  <r>
    <s v="11000"/>
    <s v="น้ำพอง,รพช."/>
    <x v="2"/>
    <x v="2"/>
    <n v="1.76"/>
    <n v="1.64"/>
    <n v="0.81"/>
    <n v="51249795.289999999"/>
    <n v="-104414519.23"/>
    <n v="-24394044.460000001"/>
    <n v="-12532587.050000001"/>
    <n v="-8.48"/>
    <n v="-25.41"/>
    <n v="248"/>
    <n v="15"/>
    <n v="73"/>
    <n v="147"/>
    <n v="43"/>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01"/>
    <s v="อุบลรัตน์,รพช."/>
    <x v="4"/>
    <x v="4"/>
    <n v="3.16"/>
    <n v="2.9"/>
    <n v="1.79"/>
    <n v="31663308.449999999"/>
    <n v="-3865551.99"/>
    <n v="-258731.82"/>
    <n v="11665288.33"/>
    <n v="-0.21"/>
    <n v="-3.75"/>
    <n v="172"/>
    <n v="40"/>
    <n v="54"/>
    <n v="169"/>
    <n v="6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002"/>
    <s v="บ้านไผ่,รพช."/>
    <x v="2"/>
    <x v="2"/>
    <n v="3.91"/>
    <n v="3.69"/>
    <n v="3.07"/>
    <n v="173696410.08000001"/>
    <n v="-14501761.01"/>
    <n v="13488013.109999999"/>
    <n v="123343986.17"/>
    <n v="3.74"/>
    <n v="-3.11"/>
    <n v="127"/>
    <n v="41"/>
    <n v="50"/>
    <n v="94"/>
    <n v="44"/>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1003"/>
    <s v="เปือยน้อย,รพช."/>
    <x v="3"/>
    <x v="3"/>
    <n v="1.1499999999999999"/>
    <n v="1.01"/>
    <n v="0.39"/>
    <n v="2124081.5"/>
    <n v="-1832410.19"/>
    <n v="718244.17"/>
    <n v="-8447384.5999999996"/>
    <n v="0.85"/>
    <n v="-4.1900000000000004"/>
    <n v="198"/>
    <n v="41"/>
    <n v="42"/>
    <n v="171"/>
    <n v="45"/>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04"/>
    <s v="พล,รพช."/>
    <x v="2"/>
    <x v="2"/>
    <n v="6"/>
    <n v="5.73"/>
    <n v="4.1500000000000004"/>
    <n v="209285286.05000001"/>
    <n v="17205394.789999999"/>
    <n v="27937338.73"/>
    <n v="131608300.65000001"/>
    <n v="8.7200000000000006"/>
    <n v="3.93"/>
    <n v="120"/>
    <n v="39"/>
    <n v="59"/>
    <n v="111"/>
    <n v="54"/>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005"/>
    <s v="แวงใหญ่,รพช."/>
    <x v="3"/>
    <x v="3"/>
    <n v="1.68"/>
    <n v="1.49"/>
    <n v="0.87"/>
    <n v="14355706.039999999"/>
    <n v="-7552784.0599999996"/>
    <n v="-3741289.27"/>
    <n v="-3118819.86"/>
    <n v="-4.33"/>
    <n v="-10.74"/>
    <n v="234"/>
    <n v="68"/>
    <n v="71"/>
    <n v="164"/>
    <n v="7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06"/>
    <s v="แวงน้อย,รพช."/>
    <x v="3"/>
    <x v="3"/>
    <n v="2.76"/>
    <n v="2.58"/>
    <n v="2.1800000000000002"/>
    <n v="32443619.859999999"/>
    <n v="-12728739.199999999"/>
    <n v="-8006634.4500000002"/>
    <n v="21718043.210000001"/>
    <n v="-6.91"/>
    <n v="-12.08"/>
    <n v="204"/>
    <n v="8"/>
    <n v="40"/>
    <n v="8"/>
    <n v="3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07"/>
    <s v="หนองสองห้อง,รพช."/>
    <x v="1"/>
    <x v="1"/>
    <n v="7.18"/>
    <n v="6.87"/>
    <n v="6.25"/>
    <n v="82852516.849999994"/>
    <n v="-25296707.760000002"/>
    <n v="-15547863.550000001"/>
    <n v="70117375"/>
    <n v="-11.64"/>
    <n v="-10.29"/>
    <n v="60"/>
    <n v="16"/>
    <n v="53"/>
    <n v="180"/>
    <n v="61"/>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008"/>
    <s v="ภูเวียง,รพช."/>
    <x v="1"/>
    <x v="1"/>
    <n v="1.52"/>
    <n v="1.38"/>
    <n v="0.51"/>
    <n v="23879552.760000002"/>
    <n v="-24461839.960000001"/>
    <n v="3902942.5"/>
    <n v="-22688849.809999999"/>
    <n v="2.1"/>
    <n v="-25.96"/>
    <n v="384"/>
    <n v="122"/>
    <n v="86"/>
    <n v="646"/>
    <n v="33"/>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009"/>
    <s v="มัญจาคีรี,รพช."/>
    <x v="4"/>
    <x v="4"/>
    <n v="2.83"/>
    <n v="2.6"/>
    <n v="2.0099999999999998"/>
    <n v="36985201.32"/>
    <n v="-30497941.93"/>
    <n v="-26182138.93"/>
    <n v="20361686.23"/>
    <n v="-15.32"/>
    <n v="-34.68"/>
    <n v="110"/>
    <n v="33"/>
    <n v="51"/>
    <n v="118"/>
    <n v="43"/>
    <n v="-8.26"/>
    <n v="3.2450000000000001"/>
    <n v="11.504999999999999"/>
    <n v="-25.517499999999998"/>
    <n v="20.502500000000001"/>
    <b v="0"/>
    <n v="-12.452500000000001"/>
    <n v="0.39"/>
    <n v="12.842500000000001"/>
    <n v="-31.716250000000002"/>
    <n v="19.653750000000002"/>
    <b v="1"/>
    <x v="1"/>
    <x v="1"/>
    <n v="-8.26"/>
    <n v="3.2450000000000001"/>
    <n v="11.504999999999999"/>
    <n v="-25.517499999999998"/>
    <n v="20.502500000000001"/>
    <x v="0"/>
    <n v="-12.452500000000001"/>
    <n v="0.39"/>
    <n v="12.842500000000001"/>
    <n v="-31.716250000000002"/>
    <n v="19.653750000000002"/>
    <x v="1"/>
    <x v="4"/>
    <x v="4"/>
  </r>
  <r>
    <s v="11010"/>
    <s v="ชนบท,รพช."/>
    <x v="6"/>
    <x v="6"/>
    <n v="1.4"/>
    <n v="1.36"/>
    <n v="1.08"/>
    <n v="11572442.5"/>
    <n v="7579207.4699999997"/>
    <n v="-229932.79"/>
    <n v="2175371.08"/>
    <n v="-0.2"/>
    <n v="9.86"/>
    <n v="343"/>
    <n v="43"/>
    <n v="55"/>
    <n v="80"/>
    <n v="20"/>
    <n v="-10.317499999999999"/>
    <n v="1.0349999999999999"/>
    <n v="11.352499999999999"/>
    <n v="-27.346249999999998"/>
    <n v="18.063749999999999"/>
    <b v="0"/>
    <n v="-15.98"/>
    <n v="-2.4"/>
    <n v="13.58"/>
    <n v="-36.35"/>
    <n v="17.970000000000002"/>
    <b v="0"/>
    <x v="0"/>
    <x v="1"/>
    <n v="-9.3850000000000016"/>
    <n v="1.2250000000000001"/>
    <n v="10.610000000000001"/>
    <n v="-25.300000000000004"/>
    <n v="17.140000000000004"/>
    <x v="0"/>
    <n v="-15.515000000000001"/>
    <n v="-2.2599999999999998"/>
    <n v="13.255000000000001"/>
    <n v="-35.397500000000001"/>
    <n v="17.622500000000002"/>
    <x v="0"/>
    <x v="6"/>
    <x v="6"/>
  </r>
  <r>
    <s v="11011"/>
    <s v="เขาสวนกวาง,รพช."/>
    <x v="4"/>
    <x v="4"/>
    <n v="1.28"/>
    <n v="1.2"/>
    <n v="0.81"/>
    <n v="8103762.4100000001"/>
    <n v="2047692.19"/>
    <n v="3361125.55"/>
    <n v="-5977572.9800000004"/>
    <n v="3.42"/>
    <n v="3.14"/>
    <n v="450"/>
    <n v="100"/>
    <n v="88"/>
    <n v="144"/>
    <n v="51"/>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012"/>
    <s v="ภูผาม่าน,รพช."/>
    <x v="3"/>
    <x v="3"/>
    <n v="1.07"/>
    <n v="1"/>
    <n v="0.66"/>
    <n v="1671940.5"/>
    <n v="872901.22"/>
    <n v="3461772.3"/>
    <n v="-8221857.5300000003"/>
    <n v="4.45"/>
    <n v="2.02"/>
    <n v="463"/>
    <n v="33"/>
    <n v="23"/>
    <n v="496"/>
    <n v="44"/>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445"/>
    <s v="สมเด็จพระยุพราชกระนวน,รพช."/>
    <x v="2"/>
    <x v="2"/>
    <n v="1.94"/>
    <n v="1.76"/>
    <n v="0.52"/>
    <n v="80072391.040000007"/>
    <n v="-785296.57"/>
    <n v="15280448.24"/>
    <n v="-41323514.07"/>
    <n v="4.34"/>
    <n v="-0.18"/>
    <n v="197"/>
    <n v="108"/>
    <n v="94"/>
    <n v="572"/>
    <n v="54"/>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2275"/>
    <s v="สิรินธร จังหวัดขอนแก่น,รพท."/>
    <x v="5"/>
    <x v="5"/>
    <n v="3.14"/>
    <n v="2.79"/>
    <n v="1.69"/>
    <n v="154947828.66"/>
    <n v="28735984.32"/>
    <n v="58067822.82"/>
    <n v="49690575.100000001"/>
    <n v="13.69"/>
    <n v="5.83"/>
    <n v="102"/>
    <n v="83"/>
    <n v="43"/>
    <n v="115"/>
    <n v="71"/>
    <n v="-2.59"/>
    <n v="8.86"/>
    <n v="11.45"/>
    <n v="-19.764999999999997"/>
    <n v="26.034999999999997"/>
    <b v="0"/>
    <n v="-5.74"/>
    <n v="4.915"/>
    <n v="10.655000000000001"/>
    <n v="-21.722500000000004"/>
    <n v="20.897500000000001"/>
    <b v="0"/>
    <x v="0"/>
    <x v="0"/>
    <n v="-2.95"/>
    <n v="8.9700000000000006"/>
    <n v="11.920000000000002"/>
    <n v="-20.830000000000002"/>
    <n v="26.85"/>
    <x v="0"/>
    <n v="-8.0399999999999991"/>
    <n v="1.83"/>
    <n v="9.8699999999999992"/>
    <n v="-22.844999999999999"/>
    <n v="16.634999999999998"/>
    <x v="0"/>
    <x v="5"/>
    <x v="5"/>
  </r>
  <r>
    <s v="14132"/>
    <s v="ซำสูง,รพช."/>
    <x v="3"/>
    <x v="3"/>
    <n v="1.5"/>
    <n v="1.38"/>
    <n v="0.79"/>
    <n v="8443932.7799999993"/>
    <n v="-1762335.91"/>
    <n v="846469.44"/>
    <n v="-3807127.76"/>
    <n v="1.07"/>
    <n v="-3.01"/>
    <n v="317"/>
    <n v="38"/>
    <n v="90"/>
    <n v="327"/>
    <n v="69"/>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77649"/>
    <s v="หนองนาคำ,รพช."/>
    <x v="11"/>
    <x v="11"/>
    <n v="3.32"/>
    <n v="2.98"/>
    <n v="2.19"/>
    <n v="11361770.42"/>
    <n v="3048181.94"/>
    <n v="6828037.9299999997"/>
    <n v="5526778.75"/>
    <n v="17.48"/>
    <n v="4.7699999999999996"/>
    <n v="122"/>
    <n v="237"/>
    <n v="108"/>
    <n v="396"/>
    <n v="69"/>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77650"/>
    <s v="เวียงเก่า,รพช."/>
    <x v="8"/>
    <x v="8"/>
    <n v="1.07"/>
    <n v="0.97"/>
    <n v="0.75"/>
    <n v="1151525.32"/>
    <n v="-5151991.12"/>
    <n v="17885.29"/>
    <n v="-4076816.77"/>
    <n v="0.05"/>
    <n v="-11.13"/>
    <n v="514"/>
    <n v="150"/>
    <n v="38"/>
    <n v="487"/>
    <n v="62"/>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77651"/>
    <s v="โคกโพธิ์ไชย,รพช."/>
    <x v="11"/>
    <x v="11"/>
    <n v="1.33"/>
    <n v="1.01"/>
    <n v="0.8"/>
    <n v="1897634.96"/>
    <n v="242547.21"/>
    <n v="4218073.07"/>
    <n v="-1144074.02"/>
    <n v="9.75"/>
    <n v="0.36"/>
    <n v="64"/>
    <n v="89"/>
    <n v="32"/>
    <n v="73"/>
    <n v="52"/>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77652"/>
    <s v="โนนศิลา,รพช."/>
    <x v="11"/>
    <x v="11"/>
    <n v="2.5499999999999998"/>
    <n v="2.21"/>
    <n v="1.59"/>
    <n v="15397560.68"/>
    <n v="7091176.9000000004"/>
    <n v="4486756.46"/>
    <n v="5845929.2400000002"/>
    <n v="10.220000000000001"/>
    <n v="10.84"/>
    <n v="181"/>
    <n v="41"/>
    <n v="329"/>
    <n v="264"/>
    <n v="76"/>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10707"/>
    <s v="มหาสารคาม,รพท."/>
    <x v="9"/>
    <x v="9"/>
    <n v="3.2"/>
    <n v="2.75"/>
    <n v="0.97"/>
    <n v="434640147.95999998"/>
    <n v="-112441816.66"/>
    <n v="12852986.49"/>
    <n v="137337.04"/>
    <n v="0.74"/>
    <n v="-5.82"/>
    <n v="81"/>
    <n v="81"/>
    <n v="47"/>
    <n v="174"/>
    <n v="62"/>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051"/>
    <s v="แกดำ,รพช."/>
    <x v="3"/>
    <x v="3"/>
    <n v="2.66"/>
    <n v="2.44"/>
    <n v="1.94"/>
    <n v="16054010.07"/>
    <n v="-2626334.7799999998"/>
    <n v="2520940.2799999998"/>
    <n v="9113457.1799999997"/>
    <n v="2.93"/>
    <n v="-5.09"/>
    <n v="141"/>
    <n v="17"/>
    <n v="82"/>
    <n v="139"/>
    <n v="50"/>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52"/>
    <s v="โกสุมพิสัย,รพช."/>
    <x v="2"/>
    <x v="2"/>
    <n v="4.97"/>
    <n v="4.83"/>
    <n v="4.1100000000000003"/>
    <n v="148431697.97"/>
    <n v="-45704727.759999998"/>
    <n v="-35245082.280000001"/>
    <n v="116329323.43000001"/>
    <n v="-13.11"/>
    <n v="-14.25"/>
    <n v="115"/>
    <n v="47"/>
    <n v="47"/>
    <n v="536"/>
    <n v="3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53"/>
    <s v="กันทรวิชัย,รพช."/>
    <x v="6"/>
    <x v="6"/>
    <n v="6"/>
    <n v="5.71"/>
    <n v="4.93"/>
    <n v="48189498.710000001"/>
    <n v="-7753348.8899999997"/>
    <n v="-4579811.8499999996"/>
    <n v="37931646.200000003"/>
    <n v="-3.38"/>
    <n v="-7.26"/>
    <n v="36"/>
    <n v="34"/>
    <n v="49"/>
    <n v="353"/>
    <n v="4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54"/>
    <s v="เชียงยืน,รพช."/>
    <x v="4"/>
    <x v="4"/>
    <n v="2.79"/>
    <n v="2.68"/>
    <n v="2.1"/>
    <n v="55223783.840000004"/>
    <n v="-6732828.7400000002"/>
    <n v="521751.08"/>
    <n v="34127381.25"/>
    <n v="0.27"/>
    <n v="-6.02"/>
    <n v="80"/>
    <n v="39"/>
    <n v="63"/>
    <n v="577"/>
    <n v="37"/>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055"/>
    <s v="บรบือ,รพช."/>
    <x v="2"/>
    <x v="2"/>
    <n v="4.6900000000000004"/>
    <n v="4.58"/>
    <n v="3.64"/>
    <n v="191371106.77000001"/>
    <n v="-31450573.32"/>
    <n v="-7366234.54"/>
    <n v="136292505.28"/>
    <n v="-2.19"/>
    <n v="-6.44"/>
    <n v="131"/>
    <n v="93"/>
    <n v="52"/>
    <n v="145"/>
    <n v="23"/>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56"/>
    <s v="นาเชือก,รพช."/>
    <x v="6"/>
    <x v="6"/>
    <n v="1.78"/>
    <n v="1.66"/>
    <n v="1.32"/>
    <n v="14616522.1"/>
    <n v="-8151392.2800000003"/>
    <n v="-2306864.0699999998"/>
    <n v="6040767.9900000002"/>
    <n v="-2.09"/>
    <n v="-11.14"/>
    <n v="173"/>
    <n v="73"/>
    <n v="64"/>
    <n v="267"/>
    <n v="3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57"/>
    <s v="พยัคฆภูมิพิสัย,รพช."/>
    <x v="2"/>
    <x v="2"/>
    <n v="3.01"/>
    <n v="2.87"/>
    <n v="2.09"/>
    <n v="109796738.61"/>
    <n v="-28724661.57"/>
    <n v="-12114228.49"/>
    <n v="59789273.380000003"/>
    <n v="-4.99"/>
    <n v="-7.93"/>
    <n v="165"/>
    <n v="62"/>
    <n v="93"/>
    <n v="297"/>
    <n v="50"/>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58"/>
    <s v="วาปีปทุม,รพช."/>
    <x v="2"/>
    <x v="2"/>
    <n v="5.13"/>
    <n v="4.96"/>
    <n v="4.37"/>
    <n v="172927806.36000001"/>
    <n v="-11886013.75"/>
    <n v="-13822129.15"/>
    <n v="141164820.66999999"/>
    <n v="-5.35"/>
    <n v="-4.2300000000000004"/>
    <n v="96"/>
    <n v="47"/>
    <n v="48"/>
    <n v="174"/>
    <n v="4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59"/>
    <s v="นาดูน,รพช."/>
    <x v="3"/>
    <x v="3"/>
    <n v="2.88"/>
    <n v="2.75"/>
    <n v="1.53"/>
    <n v="34420767.399999999"/>
    <n v="3655151.36"/>
    <n v="1392519.05"/>
    <n v="9659987.2899999991"/>
    <n v="1.61"/>
    <n v="3.65"/>
    <n v="212"/>
    <n v="150"/>
    <n v="92"/>
    <n v="443"/>
    <n v="57"/>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60"/>
    <s v="ยางสีสุราช,รพช."/>
    <x v="3"/>
    <x v="3"/>
    <n v="3.18"/>
    <n v="2.91"/>
    <n v="2.2599999999999998"/>
    <n v="20207578.02"/>
    <n v="-11143522.939999999"/>
    <n v="-4045816.73"/>
    <n v="11714912.439999999"/>
    <n v="-4.7300000000000004"/>
    <n v="-21.24"/>
    <n v="75"/>
    <n v="38"/>
    <n v="89"/>
    <n v="131"/>
    <n v="4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4704"/>
    <s v="กุดรัง,รพช."/>
    <x v="3"/>
    <x v="3"/>
    <n v="10.32"/>
    <n v="10.09"/>
    <n v="8.7899999999999991"/>
    <n v="75854982.390000001"/>
    <n v="5921517.0800000001"/>
    <n v="3774283.2"/>
    <n v="63448899.479999997"/>
    <n v="5.45"/>
    <n v="4.6399999999999997"/>
    <n v="36"/>
    <n v="91"/>
    <n v="159"/>
    <n v="262"/>
    <n v="56"/>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8843"/>
    <s v="ชื่นชม,รพช."/>
    <x v="3"/>
    <x v="3"/>
    <n v="4.4000000000000004"/>
    <n v="3.96"/>
    <n v="3.21"/>
    <n v="20383663.510000002"/>
    <n v="-9126457.4100000001"/>
    <n v="-3480607.77"/>
    <n v="13228752.66"/>
    <n v="-6.75"/>
    <n v="-13.31"/>
    <n v="71"/>
    <n v="44"/>
    <n v="142"/>
    <n v="242"/>
    <n v="7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08"/>
    <s v="ร้อยเอ็ด,รพศ."/>
    <x v="0"/>
    <x v="0"/>
    <n v="3.96"/>
    <n v="3.7"/>
    <n v="2.77"/>
    <n v="1441471451.0899999"/>
    <n v="-246597519.06999999"/>
    <n v="86196948.409999996"/>
    <n v="864916392.80999994"/>
    <n v="3.03"/>
    <n v="-5.91"/>
    <n v="61"/>
    <n v="52"/>
    <n v="38"/>
    <n v="176"/>
    <n v="35"/>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1061"/>
    <s v="เกษตรวิสัย,รพช."/>
    <x v="2"/>
    <x v="2"/>
    <n v="1.59"/>
    <n v="1.45"/>
    <n v="0.61"/>
    <n v="52546583.159999996"/>
    <n v="-40853328.390000001"/>
    <n v="-17167710.219999999"/>
    <n v="-35018198.390000001"/>
    <n v="-5.76"/>
    <n v="-11.25"/>
    <n v="151"/>
    <n v="75"/>
    <n v="80"/>
    <n v="314"/>
    <n v="36"/>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62"/>
    <s v="ปทุมรัตต์,รพช."/>
    <x v="6"/>
    <x v="6"/>
    <n v="3.73"/>
    <n v="3.36"/>
    <n v="1.65"/>
    <n v="54702594.380000003"/>
    <n v="-2907588.27"/>
    <n v="-583377.5"/>
    <n v="13117171.890000001"/>
    <n v="-0.47"/>
    <n v="-2.54"/>
    <n v="123"/>
    <n v="39"/>
    <n v="392"/>
    <n v="546"/>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63"/>
    <s v="จตุรพักตรพิมาน,รพช."/>
    <x v="6"/>
    <x v="6"/>
    <n v="3.04"/>
    <n v="2.8"/>
    <n v="1.88"/>
    <n v="60182215.530000001"/>
    <n v="42908574.939999998"/>
    <n v="-915562.3"/>
    <n v="25850778.100000001"/>
    <n v="-0.57999999999999996"/>
    <n v="22.22"/>
    <n v="86"/>
    <n v="46"/>
    <n v="44"/>
    <n v="385"/>
    <n v="58"/>
    <n v="-10.317499999999999"/>
    <n v="1.0349999999999999"/>
    <n v="11.352499999999999"/>
    <n v="-27.346249999999998"/>
    <n v="18.063749999999999"/>
    <b v="0"/>
    <n v="-15.98"/>
    <n v="-2.4"/>
    <n v="13.58"/>
    <n v="-36.35"/>
    <n v="17.970000000000002"/>
    <b v="1"/>
    <x v="0"/>
    <x v="1"/>
    <n v="-9.3850000000000016"/>
    <n v="1.2250000000000001"/>
    <n v="10.610000000000001"/>
    <n v="-25.300000000000004"/>
    <n v="17.140000000000004"/>
    <x v="0"/>
    <n v="-15.515000000000001"/>
    <n v="-2.2599999999999998"/>
    <n v="13.255000000000001"/>
    <n v="-35.397500000000001"/>
    <n v="17.622500000000002"/>
    <x v="1"/>
    <x v="6"/>
    <x v="6"/>
  </r>
  <r>
    <s v="11064"/>
    <s v="ธวัชบุรี,รพช."/>
    <x v="6"/>
    <x v="6"/>
    <n v="1.6"/>
    <n v="1.37"/>
    <n v="0.34"/>
    <n v="21275221.100000001"/>
    <n v="-1454713.89"/>
    <n v="6394172.8799999999"/>
    <n v="-22687965.559999999"/>
    <n v="4.17"/>
    <n v="-1.1100000000000001"/>
    <n v="251"/>
    <n v="56"/>
    <n v="48"/>
    <n v="666"/>
    <n v="79"/>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65"/>
    <s v="พนมไพร,รพช."/>
    <x v="4"/>
    <x v="4"/>
    <n v="2.65"/>
    <n v="2.4900000000000002"/>
    <n v="1.57"/>
    <n v="79757607.689999998"/>
    <n v="-9551084.0399999991"/>
    <n v="557110.4"/>
    <n v="27199397.120000001"/>
    <n v="0.3"/>
    <n v="-4.1399999999999997"/>
    <n v="155"/>
    <n v="96"/>
    <n v="72"/>
    <n v="386"/>
    <n v="60"/>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066"/>
    <s v="โพนทอง,รพช."/>
    <x v="2"/>
    <x v="2"/>
    <n v="1.33"/>
    <n v="1.18"/>
    <n v="0.37"/>
    <n v="38126787.030000001"/>
    <n v="-1644420.08"/>
    <n v="19422122.140000001"/>
    <n v="-72472054"/>
    <n v="4.83"/>
    <n v="-0.44"/>
    <n v="219"/>
    <n v="59"/>
    <n v="83"/>
    <n v="326"/>
    <n v="48"/>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1067"/>
    <s v="โพธิ์ชัย,รพช."/>
    <x v="6"/>
    <x v="6"/>
    <n v="5.37"/>
    <n v="4.99"/>
    <n v="4.3899999999999997"/>
    <n v="61667216.869999997"/>
    <n v="-19931682.73"/>
    <n v="-10613703.710000001"/>
    <n v="47884185.890000001"/>
    <n v="-9.4600000000000009"/>
    <n v="-15.42"/>
    <n v="81"/>
    <n v="48"/>
    <n v="40"/>
    <n v="392"/>
    <n v="6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68"/>
    <s v="หนองพอก,รพช."/>
    <x v="6"/>
    <x v="6"/>
    <n v="4.28"/>
    <n v="4.0599999999999996"/>
    <n v="3.27"/>
    <n v="67008631.840000004"/>
    <n v="-8197327.9800000004"/>
    <n v="2886963.6"/>
    <n v="46318952.109999999"/>
    <n v="2.0299999999999998"/>
    <n v="-5.63"/>
    <n v="88"/>
    <n v="45"/>
    <n v="58"/>
    <n v="297"/>
    <n v="42"/>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69"/>
    <s v="เสลภูมิ,รพช."/>
    <x v="2"/>
    <x v="2"/>
    <n v="1.26"/>
    <n v="1.02"/>
    <n v="0.39"/>
    <n v="18488806.59"/>
    <n v="-25657740.100000001"/>
    <n v="-4895362.84"/>
    <n v="-42950469.520000003"/>
    <n v="-1.48"/>
    <n v="-7.77"/>
    <n v="109"/>
    <n v="48"/>
    <n v="53"/>
    <n v="405"/>
    <n v="49"/>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70"/>
    <s v="สุวรรณภูมิ,รพช."/>
    <x v="2"/>
    <x v="2"/>
    <n v="2.37"/>
    <n v="1.97"/>
    <n v="1.1599999999999999"/>
    <n v="119693484.27"/>
    <n v="-58399414.649999999"/>
    <n v="-26634898.829999998"/>
    <n v="13906032.68"/>
    <n v="-7.51"/>
    <n v="-10.97"/>
    <n v="88"/>
    <n v="78"/>
    <n v="84"/>
    <n v="545"/>
    <n v="70"/>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71"/>
    <s v="เมืองสรวง,รพช."/>
    <x v="3"/>
    <x v="3"/>
    <n v="1.85"/>
    <n v="1.65"/>
    <n v="0.51"/>
    <n v="14824948.25"/>
    <n v="-5790356.6399999997"/>
    <n v="-782286.11"/>
    <n v="-8556341.5600000005"/>
    <n v="-1.04"/>
    <n v="-9.6300000000000008"/>
    <n v="209"/>
    <n v="256"/>
    <n v="10"/>
    <n v="313"/>
    <n v="9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72"/>
    <s v="โพนทราย,รพช."/>
    <x v="3"/>
    <x v="3"/>
    <n v="3.13"/>
    <n v="2.93"/>
    <n v="1.78"/>
    <n v="24531850.780000001"/>
    <n v="-1332161.98"/>
    <n v="3161912.6"/>
    <n v="8924941.5299999993"/>
    <n v="3.95"/>
    <n v="-1.94"/>
    <n v="180"/>
    <n v="29"/>
    <n v="74"/>
    <n v="465"/>
    <n v="4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73"/>
    <s v="อาจสามารถ,รพช."/>
    <x v="6"/>
    <x v="6"/>
    <n v="4.12"/>
    <n v="3.68"/>
    <n v="2.58"/>
    <n v="63586118.869999997"/>
    <n v="-2061201.07"/>
    <n v="1153915.8899999999"/>
    <n v="32200047.57"/>
    <n v="0.98"/>
    <n v="-1.66"/>
    <n v="110"/>
    <n v="92"/>
    <n v="19"/>
    <n v="368"/>
    <n v="56"/>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74"/>
    <s v="เมยวดี,รพช."/>
    <x v="3"/>
    <x v="3"/>
    <n v="1.1399999999999999"/>
    <n v="0.98"/>
    <n v="0.46"/>
    <n v="2695591.26"/>
    <n v="-6025869.3399999999"/>
    <n v="-692095.16"/>
    <n v="-10135016.880000001"/>
    <n v="-0.95"/>
    <n v="-11.93"/>
    <n v="174"/>
    <n v="43"/>
    <n v="90"/>
    <n v="750"/>
    <n v="7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75"/>
    <s v="ศรีสมเด็จ,รพช."/>
    <x v="3"/>
    <x v="3"/>
    <n v="2.92"/>
    <n v="2.64"/>
    <n v="1.86"/>
    <n v="36214430.859999999"/>
    <n v="8233361.7599999998"/>
    <n v="15022118.42"/>
    <n v="16165389.65"/>
    <n v="15.84"/>
    <n v="8.14"/>
    <n v="157"/>
    <n v="23"/>
    <n v="28"/>
    <n v="389"/>
    <n v="111"/>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76"/>
    <s v="จังหาร,รพช."/>
    <x v="6"/>
    <x v="6"/>
    <n v="3.52"/>
    <n v="3.24"/>
    <n v="2.58"/>
    <n v="43896438.960000001"/>
    <n v="-7401857.4800000004"/>
    <n v="-3234983.84"/>
    <n v="27585624.129999999"/>
    <n v="-3.04"/>
    <n v="-7.75"/>
    <n v="106"/>
    <n v="41"/>
    <n v="41"/>
    <n v="419"/>
    <n v="5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7988"/>
    <s v="ทุ่งเขาหลวง,รพช."/>
    <x v="11"/>
    <x v="11"/>
    <n v="5.52"/>
    <n v="5.01"/>
    <n v="3.84"/>
    <n v="33898380.210000001"/>
    <n v="-6713616.4100000001"/>
    <n v="314581.28999999998"/>
    <n v="21294355.489999998"/>
    <n v="0.57999999999999996"/>
    <n v="-6.63"/>
    <n v="55"/>
    <n v="66"/>
    <n v="62"/>
    <n v="408"/>
    <n v="91"/>
    <n v="-3.4824999999999999"/>
    <n v="12.762499999999999"/>
    <n v="16.244999999999997"/>
    <n v="-27.849999999999994"/>
    <n v="37.129999999999995"/>
    <b v="0"/>
    <n v="-10.8825"/>
    <n v="3.4124999999999996"/>
    <n v="14.295"/>
    <n v="-32.325000000000003"/>
    <n v="24.854999999999997"/>
    <b v="0"/>
    <x v="1"/>
    <x v="0"/>
    <n v="-3.4824999999999999"/>
    <n v="12.762499999999999"/>
    <n v="16.244999999999997"/>
    <n v="-27.849999999999994"/>
    <n v="37.129999999999995"/>
    <x v="0"/>
    <n v="-10.8825"/>
    <n v="3.4124999999999996"/>
    <n v="14.295"/>
    <n v="-32.325000000000003"/>
    <n v="24.854999999999997"/>
    <x v="0"/>
    <x v="12"/>
    <x v="12"/>
  </r>
  <r>
    <s v="27989"/>
    <s v="เชียงขวัญ,รพช."/>
    <x v="11"/>
    <x v="11"/>
    <n v="2.3199999999999998"/>
    <n v="2.0299999999999998"/>
    <n v="1.06"/>
    <n v="10751720.220000001"/>
    <n v="495674.34"/>
    <n v="5849019.9199999999"/>
    <n v="493434.83"/>
    <n v="12.29"/>
    <n v="0.77"/>
    <n v="120"/>
    <n v="151"/>
    <n v="70"/>
    <n v="302"/>
    <n v="69"/>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27990"/>
    <s v="หนองฮี,รพช."/>
    <x v="11"/>
    <x v="11"/>
    <n v="2.68"/>
    <n v="2.36"/>
    <n v="1.24"/>
    <n v="20311017.25"/>
    <n v="-9538623.0099999998"/>
    <n v="-2620651.61"/>
    <n v="2909765.37"/>
    <n v="-4.12"/>
    <n v="-11.55"/>
    <n v="68"/>
    <n v="88"/>
    <n v="87"/>
    <n v="831"/>
    <n v="108"/>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10711"/>
    <s v="นครพนม,รพท."/>
    <x v="10"/>
    <x v="10"/>
    <n v="1.77"/>
    <n v="1.61"/>
    <n v="0.63"/>
    <n v="168966488.69"/>
    <n v="11589968.060000001"/>
    <n v="60431176.090000004"/>
    <n v="-84372152.939999998"/>
    <n v="5.78"/>
    <n v="0.99"/>
    <n v="101"/>
    <n v="102"/>
    <n v="77"/>
    <n v="88"/>
    <n v="30"/>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11104"/>
    <s v="ปลาปาก,รพช."/>
    <x v="6"/>
    <x v="6"/>
    <n v="3.3"/>
    <n v="3.03"/>
    <n v="2.5099999999999998"/>
    <n v="26580535.420000002"/>
    <n v="-17319720.350000001"/>
    <n v="-11466462.92"/>
    <n v="17409301.170000002"/>
    <n v="-10.81"/>
    <n v="-23.93"/>
    <n v="90"/>
    <n v="56"/>
    <n v="58"/>
    <n v="237"/>
    <n v="5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05"/>
    <s v="ท่าอุเทน,รพช."/>
    <x v="6"/>
    <x v="6"/>
    <n v="3.47"/>
    <n v="3.15"/>
    <n v="2.8"/>
    <n v="29854651.25"/>
    <n v="-17566418.010000002"/>
    <n v="-18233773.800000001"/>
    <n v="21748773.02"/>
    <n v="-17.61"/>
    <n v="-27.89"/>
    <n v="55"/>
    <n v="74"/>
    <n v="55"/>
    <n v="293"/>
    <n v="5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06"/>
    <s v="บ้านแพง,รพช."/>
    <x v="3"/>
    <x v="3"/>
    <n v="2.48"/>
    <n v="2.15"/>
    <n v="1.4"/>
    <n v="14060913.5"/>
    <n v="-23299794.260000002"/>
    <n v="-17222708.920000002"/>
    <n v="3742655.18"/>
    <n v="-17.34"/>
    <n v="-60.8"/>
    <n v="55"/>
    <n v="41"/>
    <n v="46"/>
    <n v="287"/>
    <n v="56"/>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11107"/>
    <s v="นาทม,รพช."/>
    <x v="3"/>
    <x v="3"/>
    <n v="2.02"/>
    <n v="1.89"/>
    <n v="1.61"/>
    <n v="12835076.289999999"/>
    <n v="-8516437.2100000009"/>
    <n v="-4135825.68"/>
    <n v="7675199.0499999998"/>
    <n v="-5.37"/>
    <n v="-15.41"/>
    <n v="202"/>
    <n v="87"/>
    <n v="67"/>
    <n v="327"/>
    <n v="4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08"/>
    <s v="เรณูนคร,รพช."/>
    <x v="6"/>
    <x v="6"/>
    <n v="1.31"/>
    <n v="1.1100000000000001"/>
    <n v="0.66"/>
    <n v="7873408.5899999999"/>
    <n v="-6145975.3600000003"/>
    <n v="-1975823.87"/>
    <n v="-8587253.6300000008"/>
    <n v="-1.58"/>
    <n v="-10.53"/>
    <n v="144"/>
    <n v="49"/>
    <n v="38"/>
    <n v="264"/>
    <n v="5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09"/>
    <s v="นาแก,รพช."/>
    <x v="6"/>
    <x v="6"/>
    <n v="2.21"/>
    <n v="1.79"/>
    <n v="1.23"/>
    <n v="24583963.190000001"/>
    <n v="-18987716.989999998"/>
    <n v="-18444813.989999998"/>
    <n v="4763562.93"/>
    <n v="-12.41"/>
    <n v="-26.01"/>
    <n v="90"/>
    <n v="28"/>
    <n v="50"/>
    <n v="235"/>
    <n v="9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10"/>
    <s v="ศรีสงคราม,รพช."/>
    <x v="7"/>
    <x v="7"/>
    <n v="1.48"/>
    <n v="1.2"/>
    <n v="0.56999999999999995"/>
    <n v="17540471.940000001"/>
    <n v="-24810104.890000001"/>
    <n v="-16757504.529999999"/>
    <n v="-15896731.869999999"/>
    <n v="-7.09"/>
    <n v="-20.29"/>
    <n v="101"/>
    <n v="51"/>
    <n v="55"/>
    <n v="309"/>
    <n v="60"/>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111"/>
    <s v="นาหว้า,รพช."/>
    <x v="6"/>
    <x v="6"/>
    <n v="2.2599999999999998"/>
    <n v="1.86"/>
    <n v="0.95"/>
    <n v="12430046.130000001"/>
    <n v="-19692611.66"/>
    <n v="-15874296.289999999"/>
    <n v="-519981.04"/>
    <n v="-14.24"/>
    <n v="-27.06"/>
    <n v="83"/>
    <n v="57"/>
    <n v="59"/>
    <n v="374"/>
    <n v="6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112"/>
    <s v="โพนสวรรค์,รพช."/>
    <x v="6"/>
    <x v="6"/>
    <n v="1.8"/>
    <n v="1.42"/>
    <n v="0.77"/>
    <n v="12268255.4"/>
    <n v="-31861779.07"/>
    <n v="-22227465.600000001"/>
    <n v="-3457904.97"/>
    <n v="-18.89"/>
    <n v="-27.36"/>
    <n v="80"/>
    <n v="44"/>
    <n v="48"/>
    <n v="259"/>
    <n v="6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51"/>
    <s v="สมเด็จพระยุพราชธาตุพนม,รพช."/>
    <x v="2"/>
    <x v="2"/>
    <n v="0.75"/>
    <n v="0.65"/>
    <n v="0.32"/>
    <n v="-24334152.030000001"/>
    <n v="63597208.850000001"/>
    <n v="6499852.71"/>
    <n v="-67226550.689999998"/>
    <n v="2"/>
    <n v="19.25"/>
    <n v="230"/>
    <n v="34"/>
    <n v="49"/>
    <n v="229"/>
    <n v="46"/>
    <n v="-7.51"/>
    <n v="3.04"/>
    <n v="10.55"/>
    <n v="-23.335000000000001"/>
    <n v="18.865000000000002"/>
    <b v="0"/>
    <n v="-12.23"/>
    <n v="-0.18"/>
    <n v="12.05"/>
    <n v="-30.305000000000003"/>
    <n v="17.895000000000003"/>
    <b v="1"/>
    <x v="0"/>
    <x v="0"/>
    <n v="-7.51"/>
    <n v="3.04"/>
    <n v="10.55"/>
    <n v="-23.335000000000001"/>
    <n v="18.865000000000002"/>
    <x v="0"/>
    <n v="-12.23"/>
    <n v="-0.18"/>
    <n v="12.05"/>
    <n v="-30.305000000000003"/>
    <n v="17.895000000000003"/>
    <x v="1"/>
    <x v="2"/>
    <x v="2"/>
  </r>
  <r>
    <s v="40840"/>
    <s v="วังยาง,รพช."/>
    <x v="8"/>
    <x v="8"/>
    <n v="0.9"/>
    <n v="0.75"/>
    <n v="0.46"/>
    <n v="-1287783.97"/>
    <n v="-4411552.4000000004"/>
    <n v="397047.11"/>
    <n v="-6758716.5800000001"/>
    <n v="0.96"/>
    <n v="-8.1300000000000008"/>
    <n v="300"/>
    <n v="33"/>
    <n v="63"/>
    <n v="110"/>
    <n v="71"/>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1040"/>
    <s v="บึงกาฬ,รพท."/>
    <x v="10"/>
    <x v="10"/>
    <n v="1.89"/>
    <n v="1.66"/>
    <n v="0.99"/>
    <n v="142471298.91"/>
    <n v="209883857.84999999"/>
    <n v="295921272.38999999"/>
    <n v="-1569204.76"/>
    <n v="45.62"/>
    <n v="21.6"/>
    <n v="78"/>
    <n v="64"/>
    <n v="57"/>
    <n v="107"/>
    <n v="55"/>
    <n v="-2.1850000000000001"/>
    <n v="5.5750000000000002"/>
    <n v="7.76"/>
    <n v="-13.825000000000001"/>
    <n v="17.215"/>
    <b v="1"/>
    <n v="-5.58"/>
    <n v="0.90500000000000003"/>
    <n v="6.4850000000000003"/>
    <n v="-15.307500000000001"/>
    <n v="10.6325"/>
    <b v="1"/>
    <x v="0"/>
    <x v="0"/>
    <n v="-2.1850000000000001"/>
    <n v="5.5750000000000002"/>
    <n v="7.76"/>
    <n v="-13.825000000000001"/>
    <n v="17.215"/>
    <x v="1"/>
    <n v="-5.58"/>
    <n v="0.90500000000000003"/>
    <n v="6.4850000000000003"/>
    <n v="-15.307500000000001"/>
    <n v="10.6325"/>
    <x v="1"/>
    <x v="11"/>
    <x v="11"/>
  </r>
  <r>
    <s v="11041"/>
    <s v="พรเจริญ,รพช."/>
    <x v="6"/>
    <x v="6"/>
    <n v="2.81"/>
    <n v="2.54"/>
    <n v="1.85"/>
    <n v="24085425.559999999"/>
    <n v="-13300516.84"/>
    <n v="-7716233.4100000001"/>
    <n v="11260838.050000001"/>
    <n v="-6.42"/>
    <n v="-21.63"/>
    <n v="63"/>
    <n v="38"/>
    <n v="42"/>
    <n v="107"/>
    <n v="4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43"/>
    <s v="โซ่พิสัย,รพช."/>
    <x v="4"/>
    <x v="4"/>
    <n v="1.38"/>
    <n v="1.26"/>
    <n v="0.56999999999999995"/>
    <n v="13936034.77"/>
    <n v="1422326.81"/>
    <n v="8669483.1099999994"/>
    <n v="-15776554.59"/>
    <n v="4.49"/>
    <n v="1.1200000000000001"/>
    <n v="118"/>
    <n v="39"/>
    <n v="46"/>
    <n v="81"/>
    <n v="52"/>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046"/>
    <s v="เซกา,รพช."/>
    <x v="2"/>
    <x v="2"/>
    <n v="1.84"/>
    <n v="1.61"/>
    <n v="0.69"/>
    <n v="34248459.560000002"/>
    <n v="-37202713.130000003"/>
    <n v="-25264497.109999999"/>
    <n v="-12822724.18"/>
    <n v="-13.14"/>
    <n v="-14.6"/>
    <n v="141"/>
    <n v="250"/>
    <n v="91"/>
    <n v="64"/>
    <n v="5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47"/>
    <s v="ปากคาด,รพช."/>
    <x v="6"/>
    <x v="6"/>
    <n v="2.23"/>
    <n v="2.02"/>
    <n v="1.1200000000000001"/>
    <n v="17188384.379999999"/>
    <n v="-20844776.57"/>
    <n v="-14021406.9"/>
    <n v="1641621.21"/>
    <n v="-12.77"/>
    <n v="-29.84"/>
    <n v="96"/>
    <n v="48"/>
    <n v="55"/>
    <n v="76"/>
    <n v="4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48"/>
    <s v="บึงโขงหลง,รพช."/>
    <x v="6"/>
    <x v="6"/>
    <n v="4.1399999999999997"/>
    <n v="3.58"/>
    <n v="2.36"/>
    <n v="27070236.43"/>
    <n v="-4895899.05"/>
    <n v="1143034.6399999999"/>
    <n v="11694006.439999999"/>
    <n v="0.95"/>
    <n v="-6.26"/>
    <n v="60"/>
    <n v="58"/>
    <n v="35"/>
    <n v="105"/>
    <n v="76"/>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49"/>
    <s v="ศรีวิไล,รพช."/>
    <x v="6"/>
    <x v="6"/>
    <n v="1.42"/>
    <n v="1.28"/>
    <n v="0.73"/>
    <n v="7936048.5700000003"/>
    <n v="-16729983.74"/>
    <n v="-13139633.449999999"/>
    <n v="-5073108.34"/>
    <n v="-13.33"/>
    <n v="-39.14"/>
    <n v="35"/>
    <n v="53"/>
    <n v="77"/>
    <n v="93"/>
    <n v="40"/>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1050"/>
    <s v="บุ่งคล้า,รพช."/>
    <x v="8"/>
    <x v="8"/>
    <n v="0.82"/>
    <n v="0.68"/>
    <n v="0.45"/>
    <n v="-2017848.78"/>
    <n v="-17109120.989999998"/>
    <n v="-3119916.24"/>
    <n v="-6243439.75"/>
    <n v="-5.38"/>
    <n v="-72.28"/>
    <n v="182"/>
    <n v="23"/>
    <n v="34"/>
    <n v="81"/>
    <n v="54"/>
    <n v="-5.3650000000000002"/>
    <n v="10.815000000000001"/>
    <n v="16.18"/>
    <n v="-29.634999999999998"/>
    <n v="35.085000000000001"/>
    <b v="0"/>
    <n v="-14.08"/>
    <n v="0.78999999999999981"/>
    <n v="14.87"/>
    <n v="-36.384999999999998"/>
    <n v="23.094999999999999"/>
    <b v="1"/>
    <x v="1"/>
    <x v="1"/>
    <n v="-5.3650000000000002"/>
    <n v="10.815000000000001"/>
    <n v="16.18"/>
    <n v="-29.634999999999998"/>
    <n v="35.085000000000001"/>
    <x v="0"/>
    <n v="-14.08"/>
    <n v="0.78999999999999981"/>
    <n v="14.87"/>
    <n v="-36.384999999999998"/>
    <n v="23.094999999999999"/>
    <x v="1"/>
    <x v="8"/>
    <x v="8"/>
  </r>
  <r>
    <s v="10705"/>
    <s v="เลย,รพท."/>
    <x v="9"/>
    <x v="9"/>
    <n v="2.2200000000000002"/>
    <n v="2.04"/>
    <n v="0.96"/>
    <n v="313411213.25999999"/>
    <n v="593846624.72000003"/>
    <n v="647845958.17999995"/>
    <n v="-9293005.5"/>
    <n v="47.67"/>
    <n v="35.51"/>
    <n v="164"/>
    <n v="68"/>
    <n v="53"/>
    <n v="97"/>
    <n v="45"/>
    <n v="-0.03"/>
    <n v="9.4700000000000006"/>
    <n v="9.5"/>
    <n v="-14.28"/>
    <n v="23.72"/>
    <b v="1"/>
    <n v="-6.29"/>
    <n v="1.83"/>
    <n v="8.120000000000001"/>
    <n v="-18.470000000000002"/>
    <n v="14.010000000000002"/>
    <b v="1"/>
    <x v="0"/>
    <x v="0"/>
    <n v="-0.03"/>
    <n v="9.4700000000000006"/>
    <n v="9.5"/>
    <n v="-14.28"/>
    <n v="23.72"/>
    <x v="1"/>
    <n v="-6.29"/>
    <n v="1.83"/>
    <n v="8.120000000000001"/>
    <n v="-18.470000000000002"/>
    <n v="14.010000000000002"/>
    <x v="1"/>
    <x v="10"/>
    <x v="10"/>
  </r>
  <r>
    <s v="11030"/>
    <s v="นาด้วง,รพช."/>
    <x v="3"/>
    <x v="3"/>
    <n v="3.77"/>
    <n v="3.59"/>
    <n v="3.08"/>
    <n v="31513171.57"/>
    <n v="-6995849.5300000003"/>
    <n v="-314093.92"/>
    <n v="23667621.510000002"/>
    <n v="-0.39"/>
    <n v="-7.67"/>
    <n v="93"/>
    <n v="21"/>
    <n v="51"/>
    <n v="136"/>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31"/>
    <s v="เชียงคาน,รพช."/>
    <x v="6"/>
    <x v="6"/>
    <n v="1.0900000000000001"/>
    <n v="0.94"/>
    <n v="0.49"/>
    <n v="3091856.96"/>
    <n v="-5442677.04"/>
    <n v="3733588.22"/>
    <n v="-18010555.449999999"/>
    <n v="2.5499999999999998"/>
    <n v="-3.57"/>
    <n v="272"/>
    <n v="44"/>
    <n v="58"/>
    <n v="102"/>
    <n v="61"/>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32"/>
    <s v="ปากชม,รพช."/>
    <x v="6"/>
    <x v="6"/>
    <n v="1.79"/>
    <n v="1.46"/>
    <n v="1.0900000000000001"/>
    <n v="15781465.98"/>
    <n v="-1510499"/>
    <n v="5310869.67"/>
    <n v="1742107.87"/>
    <n v="4.1500000000000004"/>
    <n v="-1.67"/>
    <n v="119"/>
    <n v="29"/>
    <n v="58"/>
    <n v="82"/>
    <n v="70"/>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33"/>
    <s v="นาแห้ว,รพช."/>
    <x v="8"/>
    <x v="8"/>
    <n v="1.03"/>
    <n v="0.85"/>
    <n v="0.61"/>
    <n v="261201.99"/>
    <n v="-91689.37"/>
    <n v="2832180.92"/>
    <n v="-3893490.62"/>
    <n v="4.2699999999999996"/>
    <n v="-0.34"/>
    <n v="192"/>
    <n v="17"/>
    <n v="43"/>
    <n v="87"/>
    <n v="49"/>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1034"/>
    <s v="ภูเรือ,รพช."/>
    <x v="3"/>
    <x v="3"/>
    <n v="2.75"/>
    <n v="2.3199999999999998"/>
    <n v="1.49"/>
    <n v="10150574.98"/>
    <n v="-11010087.470000001"/>
    <n v="270547.01"/>
    <n v="2819882.17"/>
    <n v="0.38"/>
    <n v="-29.36"/>
    <n v="92"/>
    <n v="14"/>
    <n v="56"/>
    <n v="116"/>
    <n v="6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35"/>
    <s v="ท่าลี่,รพช."/>
    <x v="3"/>
    <x v="3"/>
    <n v="2.33"/>
    <n v="2.0499999999999998"/>
    <n v="1.17"/>
    <n v="14062045.800000001"/>
    <n v="-16786559.739999998"/>
    <n v="-9986527.2899999991"/>
    <n v="1806812.69"/>
    <n v="-11.91"/>
    <n v="-25.36"/>
    <n v="99"/>
    <n v="66"/>
    <n v="56"/>
    <n v="194"/>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36"/>
    <s v="วังสะพุง,รพช."/>
    <x v="2"/>
    <x v="2"/>
    <n v="1.01"/>
    <n v="0.9"/>
    <n v="0.57999999999999996"/>
    <n v="1288843.8700000001"/>
    <n v="2241971.5499999998"/>
    <n v="16300856.5"/>
    <n v="-43354490.920000002"/>
    <n v="5.12"/>
    <n v="0.89"/>
    <n v="253"/>
    <n v="48"/>
    <n v="57"/>
    <n v="147"/>
    <n v="49"/>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037"/>
    <s v="ภูกระดึง,รพช."/>
    <x v="3"/>
    <x v="3"/>
    <n v="1.1299999999999999"/>
    <n v="1"/>
    <n v="0.66"/>
    <n v="2409430.92"/>
    <n v="-5034972.57"/>
    <n v="-675576.81"/>
    <n v="-6511209.5700000003"/>
    <n v="-0.81"/>
    <n v="-10.42"/>
    <n v="269"/>
    <n v="26"/>
    <n v="51"/>
    <n v="135"/>
    <n v="5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38"/>
    <s v="ภูหลวง,รพช."/>
    <x v="3"/>
    <x v="3"/>
    <n v="1.04"/>
    <n v="0.92"/>
    <n v="0.5"/>
    <n v="935174.41"/>
    <n v="-5092606.1399999997"/>
    <n v="-1020951.68"/>
    <n v="-11021373.74"/>
    <n v="-1.08"/>
    <n v="-11.04"/>
    <n v="241"/>
    <n v="40"/>
    <n v="73"/>
    <n v="80"/>
    <n v="6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39"/>
    <s v="ผาขาว,รพช."/>
    <x v="6"/>
    <x v="6"/>
    <n v="0.94"/>
    <n v="0.82"/>
    <n v="0.6"/>
    <n v="-1793542.35"/>
    <n v="3608894.92"/>
    <n v="11487488.1"/>
    <n v="-11859361.300000001"/>
    <n v="9.77"/>
    <n v="5.13"/>
    <n v="219"/>
    <n v="22"/>
    <n v="51"/>
    <n v="88"/>
    <n v="50"/>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447"/>
    <s v="สมเด็จพระยุพราชด่านซ้าย,รพช."/>
    <x v="7"/>
    <x v="7"/>
    <n v="1.17"/>
    <n v="1.02"/>
    <n v="0.68"/>
    <n v="7355545.6500000004"/>
    <n v="-3920407.33"/>
    <n v="2354826.2400000002"/>
    <n v="-13835916.09"/>
    <n v="1.31"/>
    <n v="-3.78"/>
    <n v="280"/>
    <n v="51"/>
    <n v="92"/>
    <n v="83"/>
    <n v="53"/>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4133"/>
    <s v="เอราวัณ,รพช."/>
    <x v="6"/>
    <x v="6"/>
    <n v="3.08"/>
    <n v="2.85"/>
    <n v="2.29"/>
    <n v="26752489.43"/>
    <n v="-21333406.539999999"/>
    <n v="-14496734.810000001"/>
    <n v="16616158.85"/>
    <n v="-16.18"/>
    <n v="-24.54"/>
    <n v="117"/>
    <n v="40"/>
    <n v="66"/>
    <n v="96"/>
    <n v="4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8861"/>
    <s v="หนองหิน,รพช."/>
    <x v="3"/>
    <x v="3"/>
    <n v="1.1499999999999999"/>
    <n v="0.98"/>
    <n v="0.54"/>
    <n v="2865490.05"/>
    <n v="-17459065.170000002"/>
    <n v="-4890526.8899999997"/>
    <n v="-8587601.8800000008"/>
    <n v="-7.26"/>
    <n v="-23.3"/>
    <n v="195"/>
    <n v="28"/>
    <n v="149"/>
    <n v="94"/>
    <n v="7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10"/>
    <s v="สกลนคร,รพศ."/>
    <x v="0"/>
    <x v="0"/>
    <n v="3.39"/>
    <n v="2.96"/>
    <n v="0.63"/>
    <n v="827245699.98000002"/>
    <n v="335114727.45999998"/>
    <n v="420107971.42000002"/>
    <n v="-126620214.67"/>
    <n v="14.9"/>
    <n v="13.19"/>
    <n v="89"/>
    <n v="114"/>
    <n v="63"/>
    <n v="65"/>
    <n v="59"/>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1089"/>
    <s v="กุสุมาลย์,รพช."/>
    <x v="6"/>
    <x v="6"/>
    <n v="6.55"/>
    <n v="6.22"/>
    <n v="4.79"/>
    <n v="51402198.450000003"/>
    <n v="3608484.37"/>
    <n v="5202806.7"/>
    <n v="35050218.57"/>
    <n v="4.41"/>
    <n v="3.75"/>
    <n v="52"/>
    <n v="36"/>
    <n v="27"/>
    <n v="73"/>
    <n v="54"/>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090"/>
    <s v="กุดบาก,รพช."/>
    <x v="3"/>
    <x v="3"/>
    <n v="5.31"/>
    <n v="4.95"/>
    <n v="3.74"/>
    <n v="25678647.420000002"/>
    <n v="560850.1"/>
    <n v="2461092.61"/>
    <n v="16270730.189999999"/>
    <n v="2.75"/>
    <n v="1.01"/>
    <n v="93"/>
    <n v="16"/>
    <n v="56"/>
    <n v="84"/>
    <n v="5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91"/>
    <s v="พระอาจารย์ฝั้นอาจาโร,รพช."/>
    <x v="1"/>
    <x v="1"/>
    <n v="1.64"/>
    <n v="1.32"/>
    <n v="0.77"/>
    <n v="36495670.890000001"/>
    <n v="45279479.909999996"/>
    <n v="53954257.880000003"/>
    <n v="-13690933.890000001"/>
    <n v="21.85"/>
    <n v="21.86"/>
    <n v="189"/>
    <n v="43"/>
    <n v="56"/>
    <n v="107"/>
    <n v="55"/>
    <n v="-10.594999999999999"/>
    <n v="0.95"/>
    <n v="11.544999999999998"/>
    <n v="-27.912499999999994"/>
    <n v="18.267499999999995"/>
    <b v="1"/>
    <n v="-17.670000000000002"/>
    <n v="-3.92"/>
    <n v="13.750000000000002"/>
    <n v="-38.295000000000002"/>
    <n v="16.705000000000005"/>
    <b v="1"/>
    <x v="0"/>
    <x v="0"/>
    <n v="-10.594999999999999"/>
    <n v="0.95"/>
    <n v="11.544999999999998"/>
    <n v="-27.912499999999994"/>
    <n v="18.267499999999995"/>
    <x v="1"/>
    <n v="-17.670000000000002"/>
    <n v="-3.92"/>
    <n v="13.750000000000002"/>
    <n v="-38.295000000000002"/>
    <n v="16.705000000000005"/>
    <x v="1"/>
    <x v="1"/>
    <x v="1"/>
  </r>
  <r>
    <s v="11092"/>
    <s v="พังโคน,รพช."/>
    <x v="2"/>
    <x v="2"/>
    <n v="1.53"/>
    <n v="1.3"/>
    <n v="0.7"/>
    <n v="17005357.73"/>
    <n v="-11859982.09"/>
    <n v="-5822855.4500000002"/>
    <n v="-9830376.8300000001"/>
    <n v="-3.04"/>
    <n v="-10.67"/>
    <n v="134"/>
    <n v="32"/>
    <n v="34"/>
    <n v="66"/>
    <n v="4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93"/>
    <s v="วาริชภูมิ,รพช."/>
    <x v="6"/>
    <x v="6"/>
    <n v="1.83"/>
    <n v="1.47"/>
    <n v="0.8"/>
    <n v="8943101.9000000004"/>
    <n v="-7581846.2800000003"/>
    <n v="-2676469.25"/>
    <n v="-2120987.71"/>
    <n v="-2.41"/>
    <n v="-10.29"/>
    <n v="68"/>
    <n v="20"/>
    <n v="42"/>
    <n v="102"/>
    <n v="5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94"/>
    <s v="นิคมน้ำอูน,รพช."/>
    <x v="8"/>
    <x v="8"/>
    <n v="2.89"/>
    <n v="2.65"/>
    <n v="1.93"/>
    <n v="8535496.8000000007"/>
    <n v="-8273522.3300000001"/>
    <n v="-7889977.1500000004"/>
    <n v="3996105.53"/>
    <n v="-16.420000000000002"/>
    <n v="-27.69"/>
    <n v="85"/>
    <n v="18"/>
    <n v="46"/>
    <n v="89"/>
    <n v="53"/>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1095"/>
    <s v="วานรนิวาส,รพท."/>
    <x v="5"/>
    <x v="5"/>
    <n v="1.67"/>
    <n v="1.48"/>
    <n v="0.53"/>
    <n v="63220118.439999998"/>
    <n v="-36217810.68"/>
    <n v="11387945.119999999"/>
    <n v="-45113157.780000001"/>
    <n v="1.92"/>
    <n v="-7.93"/>
    <n v="61"/>
    <n v="47"/>
    <n v="40"/>
    <n v="78"/>
    <n v="32"/>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096"/>
    <s v="คำตากล้า,รพช."/>
    <x v="6"/>
    <x v="6"/>
    <n v="2.63"/>
    <n v="2.38"/>
    <n v="1.65"/>
    <n v="25895316.890000001"/>
    <n v="-11988664.810000001"/>
    <n v="985471.87"/>
    <n v="10252945.949999999"/>
    <n v="0.92"/>
    <n v="-12.82"/>
    <n v="88"/>
    <n v="35"/>
    <n v="60"/>
    <n v="48"/>
    <n v="51"/>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097"/>
    <s v="พระอาจารย์มั่น ภูริทัตโต,รพช."/>
    <x v="1"/>
    <x v="1"/>
    <n v="1.56"/>
    <n v="1.32"/>
    <n v="0.85"/>
    <n v="13506178.26"/>
    <n v="-4551946.28"/>
    <n v="8275454.1600000001"/>
    <n v="-3744676.94"/>
    <n v="3.82"/>
    <n v="-3.81"/>
    <n v="169"/>
    <n v="8"/>
    <n v="45"/>
    <n v="93"/>
    <n v="42"/>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098"/>
    <s v="อากาศอำนวย,รพช."/>
    <x v="1"/>
    <x v="1"/>
    <n v="1.2"/>
    <n v="1.02"/>
    <n v="0.54"/>
    <n v="7071312.8899999997"/>
    <n v="-3654306.05"/>
    <n v="1351097.44"/>
    <n v="-16815885.789999999"/>
    <n v="0.71"/>
    <n v="-2.94"/>
    <n v="169"/>
    <n v="18"/>
    <n v="34"/>
    <n v="71"/>
    <n v="47"/>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099"/>
    <s v="พระอาจารย์วัน อุตฺตโม,รพช."/>
    <x v="3"/>
    <x v="3"/>
    <n v="3.63"/>
    <n v="3.34"/>
    <n v="2.6"/>
    <n v="18474515.920000002"/>
    <n v="502091.13"/>
    <n v="7495495.3799999999"/>
    <n v="11049831.029999999"/>
    <n v="7.9"/>
    <n v="0.78"/>
    <n v="43"/>
    <n v="21"/>
    <n v="43"/>
    <n v="106"/>
    <n v="33"/>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100"/>
    <s v="เต่างอย,รพช."/>
    <x v="3"/>
    <x v="3"/>
    <n v="2.6"/>
    <n v="2.35"/>
    <n v="1.75"/>
    <n v="10549195.52"/>
    <n v="-4518455.5199999996"/>
    <n v="-1953286.52"/>
    <n v="4802733.9800000004"/>
    <n v="-2.99"/>
    <n v="-10.42"/>
    <n v="128"/>
    <n v="41"/>
    <n v="58"/>
    <n v="70"/>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01"/>
    <s v="โคกศรีสุพรรณ,รพช."/>
    <x v="3"/>
    <x v="3"/>
    <n v="2.5"/>
    <n v="2.2599999999999998"/>
    <n v="1.88"/>
    <n v="23739326.579999998"/>
    <n v="-10813212.880000001"/>
    <n v="-5367876.6399999997"/>
    <n v="13764870.75"/>
    <n v="-4.66"/>
    <n v="-10.71"/>
    <n v="82"/>
    <n v="14"/>
    <n v="74"/>
    <n v="109"/>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02"/>
    <s v="เจริญศิลป์,รพช."/>
    <x v="6"/>
    <x v="6"/>
    <n v="2.66"/>
    <n v="2.42"/>
    <n v="1.68"/>
    <n v="21565009.57"/>
    <n v="5760941.4900000002"/>
    <n v="11132991.060000001"/>
    <n v="8696879.6600000001"/>
    <n v="9.82"/>
    <n v="9.52"/>
    <n v="154"/>
    <n v="38"/>
    <n v="19"/>
    <n v="32"/>
    <n v="55"/>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103"/>
    <s v="โพนนาแก้ว,รพช."/>
    <x v="3"/>
    <x v="3"/>
    <n v="6.01"/>
    <n v="5.44"/>
    <n v="4.3"/>
    <n v="20959792.239999998"/>
    <n v="-11990905.359999999"/>
    <n v="-3319049.48"/>
    <n v="13690905.35"/>
    <n v="-4.0199999999999996"/>
    <n v="-15.3"/>
    <n v="10"/>
    <n v="20"/>
    <n v="40"/>
    <n v="91"/>
    <n v="3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50"/>
    <s v="สมเด็จพระยุพราชสว่างแดนดิน,รพท."/>
    <x v="10"/>
    <x v="10"/>
    <n v="4.29"/>
    <n v="3.86"/>
    <n v="2.8"/>
    <n v="236608256.5"/>
    <n v="38206052.670000002"/>
    <n v="34458678.950000003"/>
    <n v="132957943.28"/>
    <n v="5.37"/>
    <n v="4.18"/>
    <n v="38"/>
    <n v="33"/>
    <n v="51"/>
    <n v="69"/>
    <n v="51"/>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21323"/>
    <s v="พระอาจารย์แบน ธนากโร,รพช."/>
    <x v="3"/>
    <x v="3"/>
    <n v="4.82"/>
    <n v="4.6100000000000003"/>
    <n v="4.17"/>
    <n v="40195584.020000003"/>
    <n v="-4577760.3600000003"/>
    <n v="3261588.15"/>
    <n v="33218813.050000001"/>
    <n v="3.81"/>
    <n v="-2.99"/>
    <n v="45"/>
    <n v="15"/>
    <n v="57"/>
    <n v="58"/>
    <n v="34"/>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06"/>
    <s v="หนองคาย,รพท."/>
    <x v="9"/>
    <x v="9"/>
    <n v="6.37"/>
    <n v="5.93"/>
    <n v="4.2699999999999996"/>
    <n v="654183411.36000001"/>
    <n v="27885507"/>
    <n v="108858418.83"/>
    <n v="398476687.50999999"/>
    <n v="8.43"/>
    <n v="1.83"/>
    <n v="43"/>
    <n v="70"/>
    <n v="29"/>
    <n v="120"/>
    <n v="40"/>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1042"/>
    <s v="โพนพิสัย,รพช."/>
    <x v="2"/>
    <x v="2"/>
    <n v="1.18"/>
    <n v="1.04"/>
    <n v="0.57999999999999996"/>
    <n v="14119369.6"/>
    <n v="10164216.25"/>
    <n v="24963270.93"/>
    <n v="-32504796.809999999"/>
    <n v="9.75"/>
    <n v="4.22"/>
    <n v="237"/>
    <n v="94"/>
    <n v="88"/>
    <n v="841"/>
    <n v="55"/>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044"/>
    <s v="ศรีเชียงใหม่,รพช."/>
    <x v="3"/>
    <x v="3"/>
    <n v="1.29"/>
    <n v="1.21"/>
    <n v="0.66"/>
    <n v="8282748.21"/>
    <n v="7523365.7000000002"/>
    <n v="8765950.7400000002"/>
    <n v="-9932306.3599999994"/>
    <n v="8.6300000000000008"/>
    <n v="13.71"/>
    <n v="338"/>
    <n v="19"/>
    <n v="41"/>
    <n v="136"/>
    <n v="52"/>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45"/>
    <s v="สังคม,รพช."/>
    <x v="3"/>
    <x v="3"/>
    <n v="1.53"/>
    <n v="1.38"/>
    <n v="0.61"/>
    <n v="10011543.189999999"/>
    <n v="3916638.07"/>
    <n v="16376303.98"/>
    <n v="-7531727.2699999996"/>
    <n v="14.5"/>
    <n v="2.2599999999999998"/>
    <n v="188"/>
    <n v="36"/>
    <n v="135"/>
    <n v="110"/>
    <n v="37"/>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448"/>
    <s v="สมเด็จพระยุพราชท่าบ่อ,รพท."/>
    <x v="5"/>
    <x v="5"/>
    <n v="1.21"/>
    <n v="1.06"/>
    <n v="0.57999999999999996"/>
    <n v="42336707.840000004"/>
    <n v="306495446.93000001"/>
    <n v="113260875.45999999"/>
    <n v="-83182431.379999995"/>
    <n v="16.28"/>
    <n v="25.4"/>
    <n v="221"/>
    <n v="37"/>
    <n v="60"/>
    <n v="96"/>
    <n v="50"/>
    <n v="-2.59"/>
    <n v="8.86"/>
    <n v="11.45"/>
    <n v="-19.764999999999997"/>
    <n v="26.034999999999997"/>
    <b v="0"/>
    <n v="-5.74"/>
    <n v="4.915"/>
    <n v="10.655000000000001"/>
    <n v="-21.722500000000004"/>
    <n v="20.897500000000001"/>
    <b v="1"/>
    <x v="0"/>
    <x v="0"/>
    <n v="-0.34999999999999964"/>
    <n v="9.0500000000000007"/>
    <n v="9.4"/>
    <n v="-14.450000000000001"/>
    <n v="23.150000000000002"/>
    <x v="0"/>
    <n v="-5.0175000000000001"/>
    <n v="5.1049999999999995"/>
    <n v="10.122499999999999"/>
    <n v="-20.201249999999998"/>
    <n v="20.288749999999997"/>
    <x v="1"/>
    <x v="9"/>
    <x v="9"/>
  </r>
  <r>
    <s v="21356"/>
    <s v="สระใคร,รพช."/>
    <x v="3"/>
    <x v="3"/>
    <n v="7.89"/>
    <n v="7.5"/>
    <n v="5.2"/>
    <n v="37846574.600000001"/>
    <n v="12291273.51"/>
    <n v="14616803.24"/>
    <n v="22291765.02"/>
    <n v="16.489999999999998"/>
    <n v="15.93"/>
    <n v="62"/>
    <n v="31"/>
    <n v="46"/>
    <n v="105"/>
    <n v="44"/>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8778"/>
    <s v="โพธิ์ตาก,รพช."/>
    <x v="8"/>
    <x v="8"/>
    <n v="1.1399999999999999"/>
    <n v="1.03"/>
    <n v="0.69"/>
    <n v="3195074.7"/>
    <n v="-1144708.92"/>
    <n v="6819248.3399999999"/>
    <n v="-6926233.8200000003"/>
    <n v="11.79"/>
    <n v="-1.43"/>
    <n v="372"/>
    <n v="44"/>
    <n v="74"/>
    <n v="236"/>
    <n v="77"/>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28811"/>
    <s v="เฝ้าไร่,รพช."/>
    <x v="6"/>
    <x v="6"/>
    <n v="1.81"/>
    <n v="1.61"/>
    <n v="0.91"/>
    <n v="17852460.879999999"/>
    <n v="-5559147.9199999999"/>
    <n v="190677.74"/>
    <n v="-2169674.4300000002"/>
    <n v="0.22"/>
    <n v="-6.84"/>
    <n v="179"/>
    <n v="50"/>
    <n v="77"/>
    <n v="159"/>
    <n v="85"/>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28815"/>
    <s v="รัตนวาปี,รพช."/>
    <x v="3"/>
    <x v="3"/>
    <n v="1.31"/>
    <n v="1.01"/>
    <n v="0.41"/>
    <n v="3960943.29"/>
    <n v="-3040788.66"/>
    <n v="-1801929.59"/>
    <n v="-7846897.1900000004"/>
    <n v="-2.56"/>
    <n v="-3.89"/>
    <n v="114"/>
    <n v="66"/>
    <n v="81"/>
    <n v="114"/>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04"/>
    <s v="หนองบัวลำภู,รพท."/>
    <x v="10"/>
    <x v="10"/>
    <n v="3.66"/>
    <n v="3.44"/>
    <n v="1.78"/>
    <n v="393914459.97000003"/>
    <n v="64023507.799999997"/>
    <n v="123245146.03"/>
    <n v="115011627.06"/>
    <n v="13.71"/>
    <n v="8.7100000000000009"/>
    <n v="95"/>
    <n v="111"/>
    <n v="87"/>
    <n v="79"/>
    <n v="47"/>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10991"/>
    <s v="นากลาง,รพช."/>
    <x v="1"/>
    <x v="1"/>
    <n v="1.22"/>
    <n v="1.02"/>
    <n v="0.6"/>
    <n v="7141803.6299999999"/>
    <n v="-22939670.59"/>
    <n v="-15625089.85"/>
    <n v="-12839596.58"/>
    <n v="-9.34"/>
    <n v="-22.66"/>
    <n v="184"/>
    <n v="46"/>
    <n v="58"/>
    <n v="105"/>
    <n v="55"/>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992"/>
    <s v="โนนสัง,รพช."/>
    <x v="6"/>
    <x v="6"/>
    <n v="1.8"/>
    <n v="1.54"/>
    <n v="1.1100000000000001"/>
    <n v="12251617.140000001"/>
    <n v="-15253708.17"/>
    <n v="-4418276.24"/>
    <n v="1730633.54"/>
    <n v="-3.41"/>
    <n v="-15.9"/>
    <n v="64"/>
    <n v="22"/>
    <n v="50"/>
    <n v="129"/>
    <n v="5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93"/>
    <s v="ศรีบุญเรือง,รพช."/>
    <x v="7"/>
    <x v="7"/>
    <n v="0.98"/>
    <n v="0.89"/>
    <n v="0.49"/>
    <n v="-1283703.6100000001"/>
    <n v="-13034177.83"/>
    <n v="-1424102.94"/>
    <n v="-29319578.68"/>
    <n v="-0.7"/>
    <n v="-8.85"/>
    <n v="262"/>
    <n v="46"/>
    <n v="75"/>
    <n v="105"/>
    <n v="40"/>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994"/>
    <s v="สุวรรณคูหา,รพช."/>
    <x v="1"/>
    <x v="1"/>
    <n v="0.96"/>
    <n v="0.78"/>
    <n v="0.54"/>
    <n v="-1237512.3700000001"/>
    <n v="-27170685.350000001"/>
    <n v="-21445360.989999998"/>
    <n v="-13780587.23"/>
    <n v="-16.87"/>
    <n v="-26.9"/>
    <n v="155"/>
    <n v="49"/>
    <n v="60"/>
    <n v="123"/>
    <n v="63"/>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23367"/>
    <s v="นาวังเฉลิมพระเกียรติ ๘๐ พรรษา,รพช."/>
    <x v="3"/>
    <x v="3"/>
    <n v="1.34"/>
    <n v="1.1599999999999999"/>
    <n v="0.8"/>
    <n v="7202029.7199999997"/>
    <n v="-18965905.949999999"/>
    <n v="-10221177.699999999"/>
    <n v="-4089028.69"/>
    <n v="-10.54"/>
    <n v="-20.02"/>
    <n v="172"/>
    <n v="61"/>
    <n v="69"/>
    <n v="128"/>
    <n v="5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71"/>
    <s v="อุดรธานี,รพศ."/>
    <x v="13"/>
    <x v="13"/>
    <n v="3.05"/>
    <n v="2.81"/>
    <n v="1.46"/>
    <n v="1429511099.8099999"/>
    <n v="-85969430.950000003"/>
    <n v="102882876.63"/>
    <n v="315659994.95999998"/>
    <n v="2.5299999999999998"/>
    <n v="-2.61"/>
    <n v="105"/>
    <n v="88"/>
    <n v="44"/>
    <n v="104"/>
    <n v="38"/>
    <n v="1.0449999999999999"/>
    <n v="6.4074999999999998"/>
    <n v="5.3624999999999998"/>
    <n v="-6.9987499999999994"/>
    <n v="14.451249999999998"/>
    <b v="0"/>
    <n v="-6.8150000000000004"/>
    <n v="0.92249999999999988"/>
    <n v="7.7375000000000007"/>
    <n v="-18.421250000000001"/>
    <n v="12.52875"/>
    <b v="0"/>
    <x v="1"/>
    <x v="0"/>
    <n v="1.0449999999999999"/>
    <n v="6.4074999999999998"/>
    <n v="5.3624999999999998"/>
    <n v="-6.9987499999999994"/>
    <n v="14.451249999999998"/>
    <x v="0"/>
    <n v="-6.8150000000000004"/>
    <n v="0.92249999999999988"/>
    <n v="7.7375000000000007"/>
    <n v="-18.421250000000001"/>
    <n v="12.52875"/>
    <x v="0"/>
    <x v="14"/>
    <x v="14"/>
  </r>
  <r>
    <s v="11013"/>
    <s v="กุดจับ,รพช."/>
    <x v="1"/>
    <x v="1"/>
    <n v="1.04"/>
    <n v="0.84"/>
    <n v="0.51"/>
    <n v="1403329"/>
    <n v="-1441615.55"/>
    <n v="4702995.9000000004"/>
    <n v="-17080394.309999999"/>
    <n v="3.28"/>
    <n v="-1.61"/>
    <n v="285"/>
    <n v="37"/>
    <n v="57"/>
    <n v="93"/>
    <n v="71"/>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014"/>
    <s v="หนองวัวซอ,รพช."/>
    <x v="4"/>
    <x v="4"/>
    <n v="0.98"/>
    <n v="0.81"/>
    <n v="0.53"/>
    <n v="-582239.28"/>
    <n v="4742730.09"/>
    <n v="9084937.0600000005"/>
    <n v="-13503455.550000001"/>
    <n v="6.8"/>
    <n v="7.41"/>
    <n v="338"/>
    <n v="27"/>
    <n v="47"/>
    <n v="97"/>
    <n v="62"/>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015"/>
    <s v="กุมภวาปี,รพท."/>
    <x v="10"/>
    <x v="10"/>
    <n v="1.27"/>
    <n v="1.17"/>
    <n v="0.69"/>
    <n v="61357236.689999998"/>
    <n v="-75547910.569999993"/>
    <n v="-14932335.560000001"/>
    <n v="-72340299.430000007"/>
    <n v="-2.4700000000000002"/>
    <n v="-10"/>
    <n v="255"/>
    <n v="61"/>
    <n v="89"/>
    <n v="140"/>
    <n v="53"/>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1016"/>
    <s v="ห้วยเกิ้ง,รพช."/>
    <x v="8"/>
    <x v="8"/>
    <n v="5.13"/>
    <n v="4.67"/>
    <n v="3.47"/>
    <n v="11867021.59"/>
    <n v="-4698393.76"/>
    <n v="1963373.6"/>
    <n v="7084051.9199999999"/>
    <n v="4.97"/>
    <n v="-6.47"/>
    <n v="95"/>
    <n v="106"/>
    <n v="59"/>
    <n v="133"/>
    <n v="62"/>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1017"/>
    <s v="โนนสะอาด,รพช."/>
    <x v="6"/>
    <x v="6"/>
    <n v="1.04"/>
    <n v="0.9"/>
    <n v="0.63"/>
    <n v="1232056.46"/>
    <n v="83924.26"/>
    <n v="7326011.3799999999"/>
    <n v="-11736069.960000001"/>
    <n v="6.4"/>
    <n v="0.11"/>
    <n v="293"/>
    <n v="35"/>
    <n v="82"/>
    <n v="96"/>
    <n v="62"/>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018"/>
    <s v="หนองหาน,รพช."/>
    <x v="2"/>
    <x v="2"/>
    <n v="1.02"/>
    <n v="0.91"/>
    <n v="0.47"/>
    <n v="1721364.84"/>
    <n v="857640.38"/>
    <n v="26200937.84"/>
    <n v="-50850632.740000002"/>
    <n v="7.36"/>
    <n v="0.25"/>
    <n v="194"/>
    <n v="49"/>
    <n v="62"/>
    <n v="107"/>
    <n v="41"/>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019"/>
    <s v="ทุ่งฝน,รพช."/>
    <x v="3"/>
    <x v="3"/>
    <n v="1.19"/>
    <n v="0.97"/>
    <n v="0.71"/>
    <n v="3100018.19"/>
    <n v="-5784791.71"/>
    <n v="555013.93999999994"/>
    <n v="-4845438.6500000004"/>
    <n v="0.66"/>
    <n v="-12.18"/>
    <n v="201"/>
    <n v="21"/>
    <n v="42"/>
    <n v="103"/>
    <n v="5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20"/>
    <s v="ไชยวาน,รพช."/>
    <x v="3"/>
    <x v="3"/>
    <n v="1.02"/>
    <n v="0.87"/>
    <n v="0.48"/>
    <n v="275597.88"/>
    <n v="1180803.5"/>
    <n v="4723432.5"/>
    <n v="-9405593.1699999999"/>
    <n v="5.22"/>
    <n v="1.86"/>
    <n v="302"/>
    <n v="34"/>
    <n v="53"/>
    <n v="104"/>
    <n v="69"/>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021"/>
    <s v="ศรีธาตุ,รพช."/>
    <x v="6"/>
    <x v="6"/>
    <n v="1.78"/>
    <n v="1.51"/>
    <n v="1.1599999999999999"/>
    <n v="12221590.710000001"/>
    <n v="-7879378.1600000001"/>
    <n v="-2417503.54"/>
    <n v="2468599.42"/>
    <n v="-2.12"/>
    <n v="-11.57"/>
    <n v="84"/>
    <n v="19"/>
    <n v="43"/>
    <n v="129"/>
    <n v="4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22"/>
    <s v="วังสามหมอ,รพช."/>
    <x v="4"/>
    <x v="4"/>
    <n v="1.25"/>
    <n v="1.07"/>
    <n v="0.52"/>
    <n v="9795840.2100000009"/>
    <n v="-11552250.529999999"/>
    <n v="-4231685.7"/>
    <n v="-19072561.649999999"/>
    <n v="-2.34"/>
    <n v="-11.39"/>
    <n v="230"/>
    <n v="34"/>
    <n v="53"/>
    <n v="101"/>
    <n v="44"/>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023"/>
    <s v="บ้านผือ,รพช."/>
    <x v="2"/>
    <x v="2"/>
    <n v="1"/>
    <n v="0.87"/>
    <n v="0.6"/>
    <n v="168073.78"/>
    <n v="-23187916.629999999"/>
    <n v="-86855.72"/>
    <n v="-39166198.380000003"/>
    <n v="-0.03"/>
    <n v="-7.88"/>
    <n v="263"/>
    <n v="28"/>
    <n v="44"/>
    <n v="97"/>
    <n v="6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24"/>
    <s v="น้ำโสม,รพช."/>
    <x v="6"/>
    <x v="6"/>
    <n v="2.17"/>
    <n v="2.0499999999999998"/>
    <n v="1.73"/>
    <n v="37834670.079999998"/>
    <n v="-11184191"/>
    <n v="-6096380.1399999997"/>
    <n v="23389994.82"/>
    <n v="-3.92"/>
    <n v="-9.64"/>
    <n v="210"/>
    <n v="37"/>
    <n v="85"/>
    <n v="100"/>
    <n v="5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025"/>
    <s v="เพ็ญ,รพช."/>
    <x v="2"/>
    <x v="2"/>
    <n v="1.2"/>
    <n v="1.01"/>
    <n v="0.68"/>
    <n v="10675613.33"/>
    <n v="-23107528.489999998"/>
    <n v="-8611584.5199999996"/>
    <n v="-17060876.829999998"/>
    <n v="-3.38"/>
    <n v="-10.44"/>
    <n v="154"/>
    <n v="33"/>
    <n v="57"/>
    <n v="103"/>
    <n v="6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026"/>
    <s v="สร้างคอม,รพช."/>
    <x v="3"/>
    <x v="3"/>
    <n v="1.1000000000000001"/>
    <n v="1"/>
    <n v="0.78"/>
    <n v="2246293.94"/>
    <n v="-4548270.3899999997"/>
    <n v="568626.57999999996"/>
    <n v="-4711015"/>
    <n v="0.68"/>
    <n v="-10.57"/>
    <n v="220"/>
    <n v="22"/>
    <n v="35"/>
    <n v="101"/>
    <n v="5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27"/>
    <s v="หนองแสง,รพช."/>
    <x v="3"/>
    <x v="3"/>
    <n v="1.1499999999999999"/>
    <n v="1.05"/>
    <n v="0.44"/>
    <n v="3462455.77"/>
    <n v="-3866762.41"/>
    <n v="-970535.93"/>
    <n v="-12662226.859999999"/>
    <n v="-1.29"/>
    <n v="-9.1300000000000008"/>
    <n v="359"/>
    <n v="61"/>
    <n v="67"/>
    <n v="93"/>
    <n v="7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028"/>
    <s v="นายูง,รพช."/>
    <x v="3"/>
    <x v="3"/>
    <n v="1.28"/>
    <n v="1.08"/>
    <n v="0.74"/>
    <n v="5722897.9199999999"/>
    <n v="-2696453.31"/>
    <n v="128969.69"/>
    <n v="-5406287.5800000001"/>
    <n v="0.16"/>
    <n v="-4.6100000000000003"/>
    <n v="203"/>
    <n v="22"/>
    <n v="57"/>
    <n v="93"/>
    <n v="88"/>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029"/>
    <s v="พิบูลย์รักษ์,รพช."/>
    <x v="3"/>
    <x v="3"/>
    <n v="1.22"/>
    <n v="1.1499999999999999"/>
    <n v="0.84"/>
    <n v="3175981.96"/>
    <n v="-443870.32"/>
    <n v="-90088.3"/>
    <n v="-2283014.9500000002"/>
    <n v="-0.12"/>
    <n v="-1.47"/>
    <n v="260"/>
    <n v="18"/>
    <n v="49"/>
    <n v="93"/>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46"/>
    <s v="สมเด็จพระยุพราชบ้านดุง,รพช."/>
    <x v="2"/>
    <x v="2"/>
    <n v="1.01"/>
    <n v="0.89"/>
    <n v="0.62"/>
    <n v="1473470.88"/>
    <n v="424026.61"/>
    <n v="26236306.420000002"/>
    <n v="-42017339.57"/>
    <n v="6.81"/>
    <n v="0.14000000000000001"/>
    <n v="217"/>
    <n v="18"/>
    <n v="59"/>
    <n v="14"/>
    <n v="55"/>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25058"/>
    <s v="กู่แก้ว,รพช."/>
    <x v="3"/>
    <x v="3"/>
    <n v="1.1399999999999999"/>
    <n v="1.03"/>
    <n v="0.82"/>
    <n v="1966366.89"/>
    <n v="-2009888.56"/>
    <n v="4389882.8600000003"/>
    <n v="-2610344.0699999998"/>
    <n v="6.32"/>
    <n v="-2.92"/>
    <n v="212"/>
    <n v="18"/>
    <n v="38"/>
    <n v="129"/>
    <n v="81"/>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5059"/>
    <s v="ประจักษ์ศิลปาคม,รพช."/>
    <x v="11"/>
    <x v="11"/>
    <n v="2.5299999999999998"/>
    <n v="2.39"/>
    <n v="1.94"/>
    <n v="15986933.859999999"/>
    <n v="-1307113.03"/>
    <n v="3926872.79"/>
    <n v="9849804.3900000006"/>
    <n v="6.3"/>
    <n v="-1.92"/>
    <n v="161"/>
    <n v="23"/>
    <n v="72"/>
    <n v="121"/>
    <n v="51"/>
    <n v="-3.4824999999999999"/>
    <n v="12.762499999999999"/>
    <n v="16.244999999999997"/>
    <n v="-27.849999999999994"/>
    <n v="37.129999999999995"/>
    <b v="0"/>
    <n v="-10.8825"/>
    <n v="3.4124999999999996"/>
    <n v="14.295"/>
    <n v="-32.325000000000003"/>
    <n v="24.854999999999997"/>
    <b v="0"/>
    <x v="1"/>
    <x v="0"/>
    <n v="-3.4824999999999999"/>
    <n v="12.762499999999999"/>
    <n v="16.244999999999997"/>
    <n v="-27.849999999999994"/>
    <n v="37.129999999999995"/>
    <x v="0"/>
    <n v="-10.8825"/>
    <n v="3.4124999999999996"/>
    <n v="14.295"/>
    <n v="-32.325000000000003"/>
    <n v="24.854999999999997"/>
    <x v="0"/>
    <x v="12"/>
    <x v="12"/>
  </r>
  <r>
    <s v="04007"/>
    <s v="ซับใหญ่,รพช."/>
    <x v="8"/>
    <x v="8"/>
    <n v="4.1500000000000004"/>
    <n v="3.58"/>
    <n v="1.89"/>
    <n v="15575860.369999999"/>
    <n v="-6033203.9100000001"/>
    <n v="-180899.13"/>
    <n v="4410452.57"/>
    <n v="-0.41"/>
    <n v="-14.95"/>
    <n v="79"/>
    <n v="224"/>
    <n v="215"/>
    <n v="200"/>
    <n v="89"/>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702"/>
    <s v="ชัยภูมิ,รพศ."/>
    <x v="0"/>
    <x v="0"/>
    <n v="1.55"/>
    <n v="1.38"/>
    <n v="0.53"/>
    <n v="227497707.86000001"/>
    <n v="81074668.879999995"/>
    <n v="90855925.319999993"/>
    <n v="-195601264.80000001"/>
    <n v="4.72"/>
    <n v="4.5599999999999996"/>
    <n v="78"/>
    <n v="65"/>
    <n v="36"/>
    <n v="72"/>
    <n v="40"/>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0970"/>
    <s v="บ้านเขว้า,รพช."/>
    <x v="6"/>
    <x v="6"/>
    <n v="2.15"/>
    <n v="2.0299999999999998"/>
    <n v="0.98"/>
    <n v="29303046.960000001"/>
    <n v="-10225280.939999999"/>
    <n v="-5739044.6299999999"/>
    <n v="-696197.73"/>
    <n v="-5.0599999999999996"/>
    <n v="-10.92"/>
    <n v="290"/>
    <n v="192"/>
    <n v="277"/>
    <n v="112"/>
    <n v="5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71"/>
    <s v="คอนสวรรค์,รพช."/>
    <x v="6"/>
    <x v="6"/>
    <n v="2.56"/>
    <n v="2.4700000000000002"/>
    <n v="1.93"/>
    <n v="37489151.609999999"/>
    <n v="-21312947.800000001"/>
    <n v="-17860569.309999999"/>
    <n v="22350407.120000001"/>
    <n v="-16.46"/>
    <n v="-20.309999999999999"/>
    <n v="67"/>
    <n v="55"/>
    <n v="57"/>
    <n v="195"/>
    <n v="3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72"/>
    <s v="เกษตรสมบูรณ์,รพช."/>
    <x v="1"/>
    <x v="1"/>
    <n v="3.31"/>
    <n v="2.97"/>
    <n v="1.39"/>
    <n v="54767003.799999997"/>
    <n v="-7691849.5099999998"/>
    <n v="192830.69"/>
    <n v="9218889.6799999997"/>
    <n v="0.09"/>
    <n v="-4.7"/>
    <n v="82"/>
    <n v="136"/>
    <n v="73"/>
    <n v="91"/>
    <n v="50"/>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0973"/>
    <s v="หนองบัวแดง,รพช."/>
    <x v="2"/>
    <x v="2"/>
    <n v="1.89"/>
    <n v="1.67"/>
    <n v="0.8"/>
    <n v="45187447.619999997"/>
    <n v="-25578950.309999999"/>
    <n v="-15245388.550000001"/>
    <n v="-10024029.189999999"/>
    <n v="-5.43"/>
    <n v="-10.86"/>
    <n v="117"/>
    <n v="58"/>
    <n v="137"/>
    <n v="105"/>
    <n v="44"/>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74"/>
    <s v="จัตุรัส,รพช."/>
    <x v="7"/>
    <x v="7"/>
    <n v="1.1599999999999999"/>
    <n v="1.02"/>
    <n v="0.39"/>
    <n v="8898915.0399999991"/>
    <n v="-8683624.2400000002"/>
    <n v="3635937.16"/>
    <n v="-33535741.77"/>
    <n v="1.54"/>
    <n v="-5.39"/>
    <n v="189"/>
    <n v="92"/>
    <n v="41"/>
    <n v="76"/>
    <n v="53"/>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0975"/>
    <s v="บำเหน็จณรงค์,รพช."/>
    <x v="4"/>
    <x v="4"/>
    <n v="4.0999999999999996"/>
    <n v="3.9"/>
    <n v="2.72"/>
    <n v="57643438.270000003"/>
    <n v="-2466974.02"/>
    <n v="5213475.83"/>
    <n v="31975738.579999998"/>
    <n v="3.51"/>
    <n v="-1.73"/>
    <n v="123"/>
    <n v="106"/>
    <n v="54"/>
    <n v="93"/>
    <n v="52"/>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0976"/>
    <s v="หนองบัวระเหว,รพช."/>
    <x v="3"/>
    <x v="3"/>
    <n v="2.77"/>
    <n v="2.42"/>
    <n v="0.85"/>
    <n v="26406090.23"/>
    <n v="3884290.93"/>
    <n v="8891918.0600000005"/>
    <n v="-2207216.54"/>
    <n v="7.15"/>
    <n v="5.0599999999999996"/>
    <n v="103"/>
    <n v="155"/>
    <n v="79"/>
    <n v="191"/>
    <n v="81"/>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977"/>
    <s v="เทพสถิต,รพช."/>
    <x v="6"/>
    <x v="6"/>
    <n v="3.05"/>
    <n v="2.92"/>
    <n v="1.19"/>
    <n v="52802405.100000001"/>
    <n v="567152.29"/>
    <n v="4033506.58"/>
    <n v="4784583.8899999997"/>
    <n v="3.79"/>
    <n v="0.41"/>
    <n v="247"/>
    <n v="553"/>
    <n v="2017"/>
    <n v="872"/>
    <n v="58"/>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978"/>
    <s v="ภูเขียวเฉลิมพระเกียรติ,รพท."/>
    <x v="5"/>
    <x v="5"/>
    <n v="2.58"/>
    <n v="2.29"/>
    <n v="1.06"/>
    <n v="143345491.72"/>
    <n v="10193716.01"/>
    <n v="29134818.539999999"/>
    <n v="5745131.6200000001"/>
    <n v="4.34"/>
    <n v="1.92"/>
    <n v="97"/>
    <n v="77"/>
    <n v="55"/>
    <n v="160"/>
    <n v="48"/>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979"/>
    <s v="บ้านแท่น,รพช."/>
    <x v="6"/>
    <x v="6"/>
    <n v="3.58"/>
    <n v="3.36"/>
    <n v="2.2999999999999998"/>
    <n v="32462380.649999999"/>
    <n v="-14211162.460000001"/>
    <n v="-7483336.6299999999"/>
    <n v="16386118.16"/>
    <n v="-6.93"/>
    <n v="-13.5"/>
    <n v="131"/>
    <n v="98"/>
    <n v="223"/>
    <n v="91"/>
    <n v="4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80"/>
    <s v="แก้งคร้อ,รพช."/>
    <x v="2"/>
    <x v="2"/>
    <n v="5.22"/>
    <n v="5.07"/>
    <n v="3.58"/>
    <n v="114865596.65000001"/>
    <n v="-23712044.879999999"/>
    <n v="-6097387.0700000003"/>
    <n v="70342699.120000005"/>
    <n v="-2.39"/>
    <n v="-6.98"/>
    <n v="60"/>
    <n v="43"/>
    <n v="42"/>
    <n v="157"/>
    <n v="3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81"/>
    <s v="คอนสาร,รพช."/>
    <x v="4"/>
    <x v="4"/>
    <n v="1.83"/>
    <n v="1.54"/>
    <n v="0.76"/>
    <n v="15722269.66"/>
    <n v="-15763877.970000001"/>
    <n v="-5465558.1600000001"/>
    <n v="-4560013.84"/>
    <n v="-4.3"/>
    <n v="-16.239999999999998"/>
    <n v="97"/>
    <n v="113"/>
    <n v="41"/>
    <n v="249"/>
    <n v="6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982"/>
    <s v="ภักดีชุมพล,รพช."/>
    <x v="3"/>
    <x v="3"/>
    <n v="5.56"/>
    <n v="5.17"/>
    <n v="3.79"/>
    <n v="48294676.43"/>
    <n v="-1080323.95"/>
    <n v="3865424.23"/>
    <n v="29471172.260000002"/>
    <n v="4.01"/>
    <n v="-1.0900000000000001"/>
    <n v="107"/>
    <n v="96"/>
    <n v="55"/>
    <n v="115"/>
    <n v="5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983"/>
    <s v="เนินสง่า,รพช."/>
    <x v="3"/>
    <x v="3"/>
    <n v="1.1200000000000001"/>
    <n v="1.02"/>
    <n v="0.54"/>
    <n v="2669643.66"/>
    <n v="-4804438.33"/>
    <n v="-1745952.75"/>
    <n v="-10073656.550000001"/>
    <n v="-2.37"/>
    <n v="-10.41"/>
    <n v="205"/>
    <n v="120"/>
    <n v="65"/>
    <n v="233"/>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66"/>
    <s v="มหาราชนครราชสีมา,รพศ."/>
    <x v="13"/>
    <x v="13"/>
    <n v="3.28"/>
    <n v="2.72"/>
    <n v="1.68"/>
    <n v="2592647878.8099999"/>
    <n v="-396695212.63999999"/>
    <n v="64887269.369999997"/>
    <n v="997496607.45000005"/>
    <n v="1.1499999999999999"/>
    <n v="-5.18"/>
    <n v="85"/>
    <n v="53"/>
    <n v="58"/>
    <n v="91"/>
    <n v="78"/>
    <n v="1.0449999999999999"/>
    <n v="6.4074999999999998"/>
    <n v="5.3624999999999998"/>
    <n v="-6.9987499999999994"/>
    <n v="14.451249999999998"/>
    <b v="0"/>
    <n v="-6.8150000000000004"/>
    <n v="0.92249999999999988"/>
    <n v="7.7375000000000007"/>
    <n v="-18.421250000000001"/>
    <n v="12.52875"/>
    <b v="0"/>
    <x v="1"/>
    <x v="0"/>
    <n v="1.0449999999999999"/>
    <n v="6.4074999999999998"/>
    <n v="5.3624999999999998"/>
    <n v="-6.9987499999999994"/>
    <n v="14.451249999999998"/>
    <x v="0"/>
    <n v="-6.8150000000000004"/>
    <n v="0.92249999999999988"/>
    <n v="7.7375000000000007"/>
    <n v="-18.421250000000001"/>
    <n v="12.52875"/>
    <x v="0"/>
    <x v="14"/>
    <x v="14"/>
  </r>
  <r>
    <s v="10871"/>
    <s v="ครบุรี,รพช."/>
    <x v="2"/>
    <x v="2"/>
    <n v="2.42"/>
    <n v="2.11"/>
    <n v="1.28"/>
    <n v="57483452.609999999"/>
    <n v="-39288022.700000003"/>
    <n v="-22149439"/>
    <n v="11229384.449999999"/>
    <n v="-8.82"/>
    <n v="-19.649999999999999"/>
    <n v="81"/>
    <n v="61"/>
    <n v="53"/>
    <n v="233"/>
    <n v="5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872"/>
    <s v="เสิงสาง,รพช."/>
    <x v="1"/>
    <x v="1"/>
    <n v="5.94"/>
    <n v="5.43"/>
    <n v="4.62"/>
    <n v="65344837.32"/>
    <n v="-18449954.18"/>
    <n v="-12778710.91"/>
    <n v="47848581.329999998"/>
    <n v="-8.98"/>
    <n v="-14.6"/>
    <n v="20"/>
    <n v="59"/>
    <n v="40"/>
    <n v="325"/>
    <n v="53"/>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73"/>
    <s v="คง,รพช."/>
    <x v="6"/>
    <x v="6"/>
    <n v="7.48"/>
    <n v="7.14"/>
    <n v="6.23"/>
    <n v="96734256.560000002"/>
    <n v="6224334.4000000004"/>
    <n v="6918269.0999999996"/>
    <n v="78060891"/>
    <n v="5.12"/>
    <n v="2.92"/>
    <n v="91"/>
    <n v="61"/>
    <n v="72"/>
    <n v="240"/>
    <n v="86"/>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874"/>
    <s v="บ้านเหลื่อม,รพช."/>
    <x v="3"/>
    <x v="3"/>
    <n v="8.1999999999999993"/>
    <n v="7.92"/>
    <n v="6.85"/>
    <n v="61668530.899999999"/>
    <n v="6374884.8499999996"/>
    <n v="9835443.1500000004"/>
    <n v="50154971.789999999"/>
    <n v="9.6999999999999993"/>
    <n v="5.39"/>
    <n v="79"/>
    <n v="54"/>
    <n v="48"/>
    <n v="28"/>
    <n v="51"/>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75"/>
    <s v="จักราช,รพช."/>
    <x v="1"/>
    <x v="1"/>
    <n v="1.42"/>
    <n v="1.1200000000000001"/>
    <n v="0.63"/>
    <n v="9910810.9499999993"/>
    <n v="-16319485.289999999"/>
    <n v="-9647319.5899999999"/>
    <n v="-8920450.5800000001"/>
    <n v="-6.17"/>
    <n v="-17.21"/>
    <n v="164"/>
    <n v="39"/>
    <n v="44"/>
    <n v="262"/>
    <n v="6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76"/>
    <s v="โชคชัย,รพช."/>
    <x v="7"/>
    <x v="7"/>
    <n v="1.25"/>
    <n v="1.08"/>
    <n v="0.53"/>
    <n v="20355076.309999999"/>
    <n v="-39789700.159999996"/>
    <n v="-14559882.710000001"/>
    <n v="-38355567.210000001"/>
    <n v="-6.31"/>
    <n v="-11.91"/>
    <n v="235"/>
    <n v="101"/>
    <n v="45"/>
    <n v="132"/>
    <n v="81"/>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877"/>
    <s v="ด่านขุนทด,รพช."/>
    <x v="2"/>
    <x v="2"/>
    <n v="1.72"/>
    <n v="1.5"/>
    <n v="0.48"/>
    <n v="39236022.75"/>
    <n v="-13956184.300000001"/>
    <n v="-9428819.8800000008"/>
    <n v="-28793009.260000002"/>
    <n v="-3.58"/>
    <n v="-6.51"/>
    <n v="107"/>
    <n v="99"/>
    <n v="91"/>
    <n v="122"/>
    <n v="53"/>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878"/>
    <s v="โนนไทย,รพช."/>
    <x v="1"/>
    <x v="1"/>
    <n v="7.1"/>
    <n v="6.58"/>
    <n v="5.39"/>
    <n v="57226323.020000003"/>
    <n v="-19340592.420000002"/>
    <n v="-12030345.15"/>
    <n v="41172697.109999999"/>
    <n v="-7.72"/>
    <n v="-11.91"/>
    <n v="53"/>
    <n v="47"/>
    <n v="53"/>
    <n v="164"/>
    <n v="50"/>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79"/>
    <s v="โนนสูง,รพช."/>
    <x v="7"/>
    <x v="7"/>
    <n v="2.1"/>
    <n v="1.89"/>
    <n v="1.47"/>
    <n v="34592885.740000002"/>
    <n v="-30072701.809999999"/>
    <n v="-24448733.399999999"/>
    <n v="14737768.060000001"/>
    <n v="-13.13"/>
    <n v="-24.18"/>
    <n v="101"/>
    <n v="36"/>
    <n v="54"/>
    <n v="240"/>
    <n v="47"/>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880"/>
    <s v="ขามสะแกแสง,รพช."/>
    <x v="6"/>
    <x v="6"/>
    <n v="1.45"/>
    <n v="1.26"/>
    <n v="0.67"/>
    <n v="7473801.8399999999"/>
    <n v="-6990545.6799999997"/>
    <n v="-902919.28"/>
    <n v="-5421016.6900000004"/>
    <n v="-0.66"/>
    <n v="-12.27"/>
    <n v="106"/>
    <n v="42"/>
    <n v="43"/>
    <n v="141"/>
    <n v="3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881"/>
    <s v="บัวใหญ่,รพท."/>
    <x v="5"/>
    <x v="5"/>
    <n v="1.24"/>
    <n v="1.05"/>
    <n v="0.4"/>
    <n v="25191922.43"/>
    <n v="-28285737.870000001"/>
    <n v="-2392452.2000000002"/>
    <n v="-63162851.009999998"/>
    <n v="-0.56000000000000005"/>
    <n v="-6.38"/>
    <n v="138"/>
    <n v="52"/>
    <n v="88"/>
    <n v="77"/>
    <n v="50"/>
    <n v="-2.59"/>
    <n v="8.86"/>
    <n v="11.45"/>
    <n v="-19.764999999999997"/>
    <n v="26.034999999999997"/>
    <b v="0"/>
    <n v="-5.74"/>
    <n v="4.915"/>
    <n v="10.655000000000001"/>
    <n v="-21.722500000000004"/>
    <n v="20.897500000000001"/>
    <b v="0"/>
    <x v="1"/>
    <x v="1"/>
    <n v="-2.95"/>
    <n v="8.9700000000000006"/>
    <n v="11.920000000000002"/>
    <n v="-20.830000000000002"/>
    <n v="26.85"/>
    <x v="0"/>
    <n v="-8.0399999999999991"/>
    <n v="1.83"/>
    <n v="9.8699999999999992"/>
    <n v="-22.844999999999999"/>
    <n v="16.634999999999998"/>
    <x v="0"/>
    <x v="5"/>
    <x v="5"/>
  </r>
  <r>
    <s v="10882"/>
    <s v="ประทาย,รพช."/>
    <x v="1"/>
    <x v="1"/>
    <n v="5.15"/>
    <n v="4.7"/>
    <n v="3.78"/>
    <n v="73124726.75"/>
    <n v="-7951643.9699999997"/>
    <n v="611871.04"/>
    <n v="49021941.130000003"/>
    <n v="0.36"/>
    <n v="-4.13"/>
    <n v="79"/>
    <n v="53"/>
    <n v="44"/>
    <n v="115"/>
    <n v="46"/>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0883"/>
    <s v="ปักธงชัย,รพช."/>
    <x v="2"/>
    <x v="2"/>
    <n v="2.2999999999999998"/>
    <n v="2.09"/>
    <n v="1.05"/>
    <n v="83489683.640000001"/>
    <n v="70021469.349999994"/>
    <n v="-15238208.949999999"/>
    <n v="3338356.93"/>
    <n v="-6.52"/>
    <n v="13.71"/>
    <n v="187"/>
    <n v="120"/>
    <n v="116"/>
    <n v="142"/>
    <n v="63"/>
    <n v="-7.51"/>
    <n v="3.04"/>
    <n v="10.55"/>
    <n v="-23.335000000000001"/>
    <n v="18.865000000000002"/>
    <b v="0"/>
    <n v="-12.23"/>
    <n v="-0.18"/>
    <n v="12.05"/>
    <n v="-30.305000000000003"/>
    <n v="17.895000000000003"/>
    <b v="0"/>
    <x v="0"/>
    <x v="1"/>
    <n v="-7.51"/>
    <n v="3.04"/>
    <n v="10.55"/>
    <n v="-23.335000000000001"/>
    <n v="18.865000000000002"/>
    <x v="0"/>
    <n v="-12.23"/>
    <n v="-0.18"/>
    <n v="12.05"/>
    <n v="-30.305000000000003"/>
    <n v="17.895000000000003"/>
    <x v="0"/>
    <x v="2"/>
    <x v="2"/>
  </r>
  <r>
    <s v="10884"/>
    <s v="พิมาย,รพท."/>
    <x v="5"/>
    <x v="5"/>
    <n v="4.8"/>
    <n v="4.47"/>
    <n v="2.19"/>
    <n v="221109769.56"/>
    <n v="-7036301.29"/>
    <n v="26755443.649999999"/>
    <n v="68982667.620000005"/>
    <n v="5.69"/>
    <n v="-1.3"/>
    <n v="46"/>
    <n v="142"/>
    <n v="117"/>
    <n v="179"/>
    <n v="55"/>
    <n v="-2.59"/>
    <n v="8.86"/>
    <n v="11.45"/>
    <n v="-19.764999999999997"/>
    <n v="26.034999999999997"/>
    <b v="0"/>
    <n v="-5.74"/>
    <n v="4.915"/>
    <n v="10.655000000000001"/>
    <n v="-21.722500000000004"/>
    <n v="20.897500000000001"/>
    <b v="0"/>
    <x v="1"/>
    <x v="0"/>
    <n v="-2.95"/>
    <n v="8.9700000000000006"/>
    <n v="11.920000000000002"/>
    <n v="-20.830000000000002"/>
    <n v="26.85"/>
    <x v="0"/>
    <n v="-8.0399999999999991"/>
    <n v="1.83"/>
    <n v="9.8699999999999992"/>
    <n v="-22.844999999999999"/>
    <n v="16.634999999999998"/>
    <x v="0"/>
    <x v="5"/>
    <x v="5"/>
  </r>
  <r>
    <s v="10885"/>
    <s v="ห้วยแถลง,รพช."/>
    <x v="1"/>
    <x v="1"/>
    <n v="8.61"/>
    <n v="8.14"/>
    <n v="6.86"/>
    <n v="82465269.290000007"/>
    <n v="-21264208.539999999"/>
    <n v="-8383370.4900000002"/>
    <n v="63495263.030000001"/>
    <n v="-5.62"/>
    <n v="-14.21"/>
    <n v="41"/>
    <n v="72"/>
    <n v="52"/>
    <n v="284"/>
    <n v="50"/>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86"/>
    <s v="ชุมพวง,รพช."/>
    <x v="1"/>
    <x v="1"/>
    <n v="2.0099999999999998"/>
    <n v="1.83"/>
    <n v="1.06"/>
    <n v="22291810.510000002"/>
    <n v="-18655540.050000001"/>
    <n v="-12605284.43"/>
    <n v="1314406.71"/>
    <n v="-7.2"/>
    <n v="-18"/>
    <n v="118"/>
    <n v="49"/>
    <n v="60"/>
    <n v="223"/>
    <n v="3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87"/>
    <s v="สูงเนิน,รพช."/>
    <x v="1"/>
    <x v="1"/>
    <n v="4.26"/>
    <n v="4.04"/>
    <n v="2.93"/>
    <n v="96402783.329999998"/>
    <n v="-22689697.050000001"/>
    <n v="-16475621.859999999"/>
    <n v="57016532.979999997"/>
    <n v="-8.9"/>
    <n v="-10.27"/>
    <n v="113"/>
    <n v="75"/>
    <n v="76"/>
    <n v="272"/>
    <n v="42"/>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88"/>
    <s v="ขามทะเลสอ,รพช."/>
    <x v="3"/>
    <x v="3"/>
    <n v="10.98"/>
    <n v="10.44"/>
    <n v="8.57"/>
    <n v="46969223.350000001"/>
    <n v="5103347.76"/>
    <n v="7749390.5"/>
    <n v="35634802.109999999"/>
    <n v="7.09"/>
    <n v="5.01"/>
    <n v="59"/>
    <n v="47"/>
    <n v="73"/>
    <n v="279"/>
    <n v="60"/>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889"/>
    <s v="สีคิ้ว,รพช."/>
    <x v="2"/>
    <x v="2"/>
    <n v="2.74"/>
    <n v="2.42"/>
    <n v="1.3"/>
    <n v="64350975.210000001"/>
    <n v="-22061977.77"/>
    <n v="-12853640.539999999"/>
    <n v="10976927.390000001"/>
    <n v="-4.08"/>
    <n v="-8.69"/>
    <n v="61"/>
    <n v="61"/>
    <n v="57"/>
    <n v="110"/>
    <n v="55"/>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890"/>
    <s v="ปากช่องนานา,รพท."/>
    <x v="10"/>
    <x v="10"/>
    <n v="1.5"/>
    <n v="1.34"/>
    <n v="0.62"/>
    <n v="104635872.5"/>
    <n v="-42494596.469999999"/>
    <n v="-18161253.699999999"/>
    <n v="-79127118.900000006"/>
    <n v="-2.19"/>
    <n v="-4.3600000000000003"/>
    <n v="91"/>
    <n v="55"/>
    <n v="62"/>
    <n v="102"/>
    <n v="38"/>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0891"/>
    <s v="หนองบุญมาก,รพช."/>
    <x v="4"/>
    <x v="4"/>
    <n v="1.19"/>
    <n v="1.04"/>
    <n v="0.66"/>
    <n v="5463288.6399999997"/>
    <n v="-7528974.0099999998"/>
    <n v="-5931535.4800000004"/>
    <n v="-9755619.5600000005"/>
    <n v="-4.8600000000000003"/>
    <n v="-9.8800000000000008"/>
    <n v="179"/>
    <n v="42"/>
    <n v="40"/>
    <n v="217"/>
    <n v="69"/>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92"/>
    <s v="แก้งสนามนาง,รพช."/>
    <x v="3"/>
    <x v="3"/>
    <n v="3.02"/>
    <n v="2.72"/>
    <n v="2.46"/>
    <n v="26678067.359999999"/>
    <n v="-4708572.7699999996"/>
    <n v="-5960534.8499999996"/>
    <n v="19355465.969999999"/>
    <n v="-7.18"/>
    <n v="-6.97"/>
    <n v="191"/>
    <n v="21"/>
    <n v="53"/>
    <n v="372"/>
    <n v="7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93"/>
    <s v="โนนแดง,รพช."/>
    <x v="3"/>
    <x v="3"/>
    <n v="1.65"/>
    <n v="1.41"/>
    <n v="0.82"/>
    <n v="6401017.2999999998"/>
    <n v="-11068589.27"/>
    <n v="-9764849.7100000009"/>
    <n v="-1791983.9"/>
    <n v="-12.46"/>
    <n v="-21.73"/>
    <n v="98"/>
    <n v="4"/>
    <n v="77"/>
    <n v="268"/>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894"/>
    <s v="วังน้ำเขียว,รพช."/>
    <x v="6"/>
    <x v="6"/>
    <n v="4.3099999999999996"/>
    <n v="3.99"/>
    <n v="3.66"/>
    <n v="38718955.990000002"/>
    <n v="-4282814.1399999997"/>
    <n v="1325648.32"/>
    <n v="31190604.670000002"/>
    <n v="1.3"/>
    <n v="-2.96"/>
    <n v="131"/>
    <n v="24"/>
    <n v="45"/>
    <n v="103"/>
    <n v="73"/>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602"/>
    <s v="เฉลิมพระเกียรติสมเด็จย่า ๑๐๐ ปี,รพช."/>
    <x v="3"/>
    <x v="3"/>
    <n v="1.44"/>
    <n v="1.26"/>
    <n v="0.67"/>
    <n v="4373111.24"/>
    <n v="-2714543.67"/>
    <n v="-166905.01"/>
    <n v="-3355620.86"/>
    <n v="-0.21"/>
    <n v="-5.07"/>
    <n v="209"/>
    <n v="96"/>
    <n v="41"/>
    <n v="146"/>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608"/>
    <s v="ลำทะเมนชัย,รพช."/>
    <x v="3"/>
    <x v="3"/>
    <n v="1.68"/>
    <n v="1.49"/>
    <n v="0.64"/>
    <n v="6561127.7800000003"/>
    <n v="-2962698.47"/>
    <n v="109927.35"/>
    <n v="-3437907.69"/>
    <n v="0.13"/>
    <n v="-6.62"/>
    <n v="207"/>
    <n v="87"/>
    <n v="119"/>
    <n v="258"/>
    <n v="5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2456"/>
    <s v="พระทองคำเฉลิมพระเกียรติ ๘๐ พรรษา,รพช."/>
    <x v="6"/>
    <x v="6"/>
    <n v="3.1"/>
    <n v="2.77"/>
    <n v="2.1800000000000002"/>
    <n v="28315186.32"/>
    <n v="-6864873.3399999999"/>
    <n v="-1719670.34"/>
    <n v="15888012.49"/>
    <n v="-1.82"/>
    <n v="-4.62"/>
    <n v="94"/>
    <n v="34"/>
    <n v="129"/>
    <n v="142"/>
    <n v="7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3839"/>
    <s v="เทพรัตน์นครราชสีมา,รพท."/>
    <x v="5"/>
    <x v="5"/>
    <n v="4.0999999999999996"/>
    <n v="3.9"/>
    <n v="0.96"/>
    <n v="463619315.48000002"/>
    <n v="107648092.67"/>
    <n v="178454672.99000001"/>
    <n v="-6055761.4299999997"/>
    <n v="23.45"/>
    <n v="8.66"/>
    <n v="60"/>
    <n v="176"/>
    <n v="150"/>
    <n v="278"/>
    <n v="57"/>
    <n v="-2.59"/>
    <n v="8.86"/>
    <n v="11.45"/>
    <n v="-19.764999999999997"/>
    <n v="26.034999999999997"/>
    <b v="0"/>
    <n v="-5.74"/>
    <n v="4.915"/>
    <n v="10.655000000000001"/>
    <n v="-21.722500000000004"/>
    <n v="20.897500000000001"/>
    <b v="0"/>
    <x v="0"/>
    <x v="0"/>
    <n v="-0.34999999999999964"/>
    <n v="9.0500000000000007"/>
    <n v="9.4"/>
    <n v="-14.450000000000001"/>
    <n v="23.150000000000002"/>
    <x v="1"/>
    <n v="-5.0175000000000001"/>
    <n v="5.1049999999999995"/>
    <n v="10.122499999999999"/>
    <n v="-20.201249999999998"/>
    <n v="20.288749999999997"/>
    <x v="0"/>
    <x v="9"/>
    <x v="9"/>
  </r>
  <r>
    <s v="24692"/>
    <s v="เฉลิมพระเกียรติ(นครราชสีมา),รพช."/>
    <x v="3"/>
    <x v="3"/>
    <n v="2.1"/>
    <n v="1.91"/>
    <n v="0.7"/>
    <n v="24455787.859999999"/>
    <n v="2483801.1800000002"/>
    <n v="5578036.8099999996"/>
    <n v="-6768491.9699999997"/>
    <n v="7.28"/>
    <n v="2.2599999999999998"/>
    <n v="301"/>
    <n v="193"/>
    <n v="296"/>
    <n v="1070"/>
    <n v="99"/>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7839"/>
    <s v="บัวลาย,รพช."/>
    <x v="11"/>
    <x v="11"/>
    <n v="5.23"/>
    <n v="5.01"/>
    <n v="4.5999999999999996"/>
    <n v="36677215.18"/>
    <n v="-4220865.58"/>
    <n v="-412442.56"/>
    <n v="31158075.82"/>
    <n v="-0.78"/>
    <n v="-4.0999999999999996"/>
    <n v="53"/>
    <n v="43"/>
    <n v="59"/>
    <n v="280"/>
    <n v="56"/>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27840"/>
    <s v="สีดา,รพช."/>
    <x v="11"/>
    <x v="11"/>
    <n v="3.4"/>
    <n v="3.13"/>
    <n v="2.41"/>
    <n v="13538392.6"/>
    <n v="-6160570.7199999997"/>
    <n v="-2881471.49"/>
    <n v="7944878.5700000003"/>
    <n v="-5.42"/>
    <n v="-10.66"/>
    <n v="93"/>
    <n v="39"/>
    <n v="82"/>
    <n v="60"/>
    <n v="46"/>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27841"/>
    <s v="เทพารักษ์,รพช."/>
    <x v="11"/>
    <x v="11"/>
    <n v="2.0299999999999998"/>
    <n v="1.79"/>
    <n v="0.82"/>
    <n v="14006155.98"/>
    <n v="-3026526.7"/>
    <n v="141597.04999999999"/>
    <n v="-2469635.2400000002"/>
    <n v="0.26"/>
    <n v="-3.41"/>
    <n v="239"/>
    <n v="36"/>
    <n v="715"/>
    <n v="866"/>
    <n v="113"/>
    <n v="-3.4824999999999999"/>
    <n v="12.762499999999999"/>
    <n v="16.244999999999997"/>
    <n v="-27.849999999999994"/>
    <n v="37.129999999999995"/>
    <b v="0"/>
    <n v="-10.8825"/>
    <n v="3.4124999999999996"/>
    <n v="14.295"/>
    <n v="-32.325000000000003"/>
    <n v="24.854999999999997"/>
    <b v="0"/>
    <x v="1"/>
    <x v="0"/>
    <n v="-3.4824999999999999"/>
    <n v="12.762499999999999"/>
    <n v="16.244999999999997"/>
    <n v="-27.849999999999994"/>
    <n v="37.129999999999995"/>
    <x v="0"/>
    <n v="-10.8825"/>
    <n v="3.4124999999999996"/>
    <n v="14.295"/>
    <n v="-32.325000000000003"/>
    <n v="24.854999999999997"/>
    <x v="0"/>
    <x v="12"/>
    <x v="12"/>
  </r>
  <r>
    <s v="77498"/>
    <s v="มกุฏคีรีวัน,รพช."/>
    <x v="8"/>
    <x v="8"/>
    <n v="5.25"/>
    <n v="3.63"/>
    <n v="2.5"/>
    <n v="19190903.030000001"/>
    <n v="17279746.699999999"/>
    <n v="18184828.600000001"/>
    <n v="6770879.8399999999"/>
    <n v="67.400000000000006"/>
    <n v="60.92"/>
    <n v="74"/>
    <n v="77"/>
    <n v="41"/>
    <n v="142"/>
    <n v="35"/>
    <n v="-5.3650000000000002"/>
    <n v="10.815000000000001"/>
    <n v="16.18"/>
    <n v="-29.634999999999998"/>
    <n v="35.085000000000001"/>
    <b v="1"/>
    <n v="-14.08"/>
    <n v="0.78999999999999981"/>
    <n v="14.87"/>
    <n v="-36.384999999999998"/>
    <n v="23.094999999999999"/>
    <b v="1"/>
    <x v="0"/>
    <x v="0"/>
    <n v="-5.3650000000000002"/>
    <n v="10.815000000000001"/>
    <n v="16.18"/>
    <n v="-29.634999999999998"/>
    <n v="35.085000000000001"/>
    <x v="1"/>
    <n v="-14.08"/>
    <n v="0.78999999999999981"/>
    <n v="14.87"/>
    <n v="-36.384999999999998"/>
    <n v="23.094999999999999"/>
    <x v="1"/>
    <x v="8"/>
    <x v="8"/>
  </r>
  <r>
    <s v="10667"/>
    <s v="บุรีรัมย์,รพศ."/>
    <x v="0"/>
    <x v="0"/>
    <n v="6.36"/>
    <n v="5.96"/>
    <n v="4.28"/>
    <n v="1877194713.3099999"/>
    <n v="537631679.78999996"/>
    <n v="271786153.69999999"/>
    <n v="1149499734.6099999"/>
    <n v="8.83"/>
    <n v="11.65"/>
    <n v="26"/>
    <n v="55"/>
    <n v="42"/>
    <n v="116"/>
    <n v="53"/>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0895"/>
    <s v="คูเมือง,รพช."/>
    <x v="4"/>
    <x v="4"/>
    <n v="4.84"/>
    <n v="4.4000000000000004"/>
    <n v="3.5"/>
    <n v="91734071.969999999"/>
    <n v="-32252764.73"/>
    <n v="-11523297.890000001"/>
    <n v="59642482.130000003"/>
    <n v="-6.53"/>
    <n v="-10.71"/>
    <n v="60"/>
    <n v="67"/>
    <n v="68"/>
    <n v="107"/>
    <n v="3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896"/>
    <s v="กระสัง,รพช."/>
    <x v="1"/>
    <x v="1"/>
    <n v="6.99"/>
    <n v="6.67"/>
    <n v="6.01"/>
    <n v="119508516.78"/>
    <n v="67961945.540000007"/>
    <n v="76143151.239999995"/>
    <n v="99842612.219999999"/>
    <n v="38.729999999999997"/>
    <n v="22.68"/>
    <n v="88"/>
    <n v="38"/>
    <n v="37"/>
    <n v="91"/>
    <n v="54"/>
    <n v="-10.594999999999999"/>
    <n v="0.95"/>
    <n v="11.544999999999998"/>
    <n v="-27.912499999999994"/>
    <n v="18.267499999999995"/>
    <b v="1"/>
    <n v="-17.670000000000002"/>
    <n v="-3.92"/>
    <n v="13.750000000000002"/>
    <n v="-38.295000000000002"/>
    <n v="16.705000000000005"/>
    <b v="1"/>
    <x v="0"/>
    <x v="0"/>
    <n v="-10.594999999999999"/>
    <n v="0.95"/>
    <n v="11.544999999999998"/>
    <n v="-27.912499999999994"/>
    <n v="18.267499999999995"/>
    <x v="1"/>
    <n v="-17.670000000000002"/>
    <n v="-3.92"/>
    <n v="13.750000000000002"/>
    <n v="-38.295000000000002"/>
    <n v="16.705000000000005"/>
    <x v="1"/>
    <x v="1"/>
    <x v="1"/>
  </r>
  <r>
    <s v="10897"/>
    <s v="นางรอง,รพท."/>
    <x v="9"/>
    <x v="9"/>
    <n v="2.08"/>
    <n v="1.91"/>
    <n v="0.72"/>
    <n v="200968190.59"/>
    <n v="31831954.210000001"/>
    <n v="4274340.78"/>
    <n v="-52818461.560000002"/>
    <n v="0.52"/>
    <n v="3.56"/>
    <n v="113"/>
    <n v="86"/>
    <n v="166"/>
    <n v="135"/>
    <n v="57"/>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0898"/>
    <s v="หนองกี่,รพช."/>
    <x v="1"/>
    <x v="1"/>
    <n v="2.4700000000000002"/>
    <n v="2.27"/>
    <n v="1.45"/>
    <n v="38941986.380000003"/>
    <n v="-12467021.84"/>
    <n v="-4336923.28"/>
    <n v="11835882.609999999"/>
    <n v="-2.52"/>
    <n v="-9.24"/>
    <n v="97"/>
    <n v="62"/>
    <n v="94"/>
    <n v="279"/>
    <n v="38"/>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899"/>
    <s v="ละหานทราย,รพช."/>
    <x v="2"/>
    <x v="2"/>
    <n v="4.63"/>
    <n v="3.93"/>
    <n v="2.4900000000000002"/>
    <n v="50048612.039999999"/>
    <n v="-11463162.220000001"/>
    <n v="-950873.55"/>
    <n v="20515779.48"/>
    <n v="-0.5"/>
    <n v="-5.79"/>
    <n v="42"/>
    <n v="50"/>
    <n v="55"/>
    <n v="165"/>
    <n v="6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00"/>
    <s v="ประโคนชัย,รพช."/>
    <x v="2"/>
    <x v="2"/>
    <n v="4"/>
    <n v="3.56"/>
    <n v="2.69"/>
    <n v="117191403.45999999"/>
    <n v="-31721739.75"/>
    <n v="-9045573.3100000005"/>
    <n v="66166278.950000003"/>
    <n v="-2.86"/>
    <n v="-8.4"/>
    <n v="74"/>
    <n v="41"/>
    <n v="62"/>
    <n v="152"/>
    <n v="6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01"/>
    <s v="บ้านกรวด,รพช."/>
    <x v="1"/>
    <x v="1"/>
    <n v="9.7100000000000009"/>
    <n v="9.4"/>
    <n v="8.4700000000000006"/>
    <n v="128621526.65000001"/>
    <n v="-11783238.460000001"/>
    <n v="-4890699.25"/>
    <n v="110392246.92"/>
    <n v="-3"/>
    <n v="-5.41"/>
    <n v="86"/>
    <n v="68"/>
    <n v="62"/>
    <n v="130"/>
    <n v="44"/>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902"/>
    <s v="พุทไธสง,รพช."/>
    <x v="4"/>
    <x v="4"/>
    <n v="3.93"/>
    <n v="3.63"/>
    <n v="1.9"/>
    <n v="40432062.140000001"/>
    <n v="-7141820.0999999996"/>
    <n v="-1755543.34"/>
    <n v="12386523.810000001"/>
    <n v="-1.17"/>
    <n v="-7.08"/>
    <n v="68"/>
    <n v="88"/>
    <n v="118"/>
    <n v="109"/>
    <n v="52"/>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904"/>
    <s v="ลำปลายมาศ,รพช."/>
    <x v="2"/>
    <x v="2"/>
    <n v="4.49"/>
    <n v="4.17"/>
    <n v="3.39"/>
    <n v="134698755.44"/>
    <n v="-24825311.329999998"/>
    <n v="-5539160.4699999997"/>
    <n v="92173362.370000005"/>
    <n v="-1.68"/>
    <n v="-6.42"/>
    <n v="72"/>
    <n v="41"/>
    <n v="41"/>
    <n v="123"/>
    <n v="5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05"/>
    <s v="สตึก,รพช."/>
    <x v="2"/>
    <x v="2"/>
    <n v="5.15"/>
    <n v="4.91"/>
    <n v="3.85"/>
    <n v="129236394.19"/>
    <n v="-21934614.98"/>
    <n v="-5423979.3300000001"/>
    <n v="88756729.719999999"/>
    <n v="-1.87"/>
    <n v="-6.63"/>
    <n v="71"/>
    <n v="60"/>
    <n v="53"/>
    <n v="130"/>
    <n v="58"/>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06"/>
    <s v="ปะคำ,รพช."/>
    <x v="6"/>
    <x v="6"/>
    <n v="3.37"/>
    <n v="3.08"/>
    <n v="2.39"/>
    <n v="20930893.780000001"/>
    <n v="-11945362.199999999"/>
    <n v="-5010472.7"/>
    <n v="12318733.800000001"/>
    <n v="-5.18"/>
    <n v="-15.29"/>
    <n v="89"/>
    <n v="46"/>
    <n v="65"/>
    <n v="178"/>
    <n v="6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07"/>
    <s v="นาโพธิ์,รพช."/>
    <x v="3"/>
    <x v="3"/>
    <n v="2.4300000000000002"/>
    <n v="2.19"/>
    <n v="1.34"/>
    <n v="10579342.970000001"/>
    <n v="-23607265.559999999"/>
    <n v="-14696965.91"/>
    <n v="2522228.9500000002"/>
    <n v="-18.25"/>
    <n v="-31.13"/>
    <n v="70"/>
    <n v="49"/>
    <n v="75"/>
    <n v="178"/>
    <n v="3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08"/>
    <s v="หนองหงส์,รพช."/>
    <x v="6"/>
    <x v="6"/>
    <n v="5.94"/>
    <n v="5.66"/>
    <n v="4.4400000000000004"/>
    <n v="72349655.599999994"/>
    <n v="-4850297.54"/>
    <n v="2287619.2599999998"/>
    <n v="50428864.450000003"/>
    <n v="1.73"/>
    <n v="-3.39"/>
    <n v="83"/>
    <n v="66"/>
    <n v="34"/>
    <n v="134"/>
    <n v="54"/>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909"/>
    <s v="พลับพลาชัย,รพช."/>
    <x v="6"/>
    <x v="6"/>
    <n v="13.56"/>
    <n v="13.16"/>
    <n v="11.9"/>
    <n v="78752761.430000007"/>
    <n v="-15559085.050000001"/>
    <n v="-11280586.82"/>
    <n v="68337004.709999993"/>
    <n v="-11.02"/>
    <n v="-11.65"/>
    <n v="62"/>
    <n v="39"/>
    <n v="72"/>
    <n v="138"/>
    <n v="5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10"/>
    <s v="ห้วยราช,รพช."/>
    <x v="3"/>
    <x v="3"/>
    <n v="2.0699999999999998"/>
    <n v="1.86"/>
    <n v="0.92"/>
    <n v="11122662.289999999"/>
    <n v="-15518179.109999999"/>
    <n v="-8846608.6999999993"/>
    <n v="-821600.31"/>
    <n v="-9.39"/>
    <n v="-24.03"/>
    <n v="83"/>
    <n v="75"/>
    <n v="75"/>
    <n v="135"/>
    <n v="4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11"/>
    <s v="โนนสุวรรณ,รพช."/>
    <x v="3"/>
    <x v="3"/>
    <n v="5.04"/>
    <n v="4.78"/>
    <n v="3.96"/>
    <n v="25755721.460000001"/>
    <n v="-6468875.2800000003"/>
    <n v="-3268341.48"/>
    <n v="18852697.949999999"/>
    <n v="-4.46"/>
    <n v="-10.34"/>
    <n v="45"/>
    <n v="49"/>
    <n v="52"/>
    <n v="198"/>
    <n v="3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12"/>
    <s v="ชำนิ,รพช."/>
    <x v="3"/>
    <x v="3"/>
    <n v="6.6"/>
    <n v="6.36"/>
    <n v="5.71"/>
    <n v="54217204.789999999"/>
    <n v="-7646851.9800000004"/>
    <n v="-1943273.13"/>
    <n v="45598705.479999997"/>
    <n v="-2.17"/>
    <n v="-7.82"/>
    <n v="90"/>
    <n v="52"/>
    <n v="95"/>
    <n v="198"/>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13"/>
    <s v="บ้านใหม่ไชยพจน์,รพช."/>
    <x v="3"/>
    <x v="3"/>
    <n v="2.14"/>
    <n v="1.87"/>
    <n v="1.33"/>
    <n v="9797436.0700000003"/>
    <n v="-9558461.9399999995"/>
    <n v="-5392466.25"/>
    <n v="2842343.1"/>
    <n v="-7.81"/>
    <n v="-20.62"/>
    <n v="76"/>
    <n v="39"/>
    <n v="50"/>
    <n v="169"/>
    <n v="5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14"/>
    <s v="โนนดินแดง,รพช."/>
    <x v="3"/>
    <x v="3"/>
    <n v="8.08"/>
    <n v="7.82"/>
    <n v="6.81"/>
    <n v="65324492.560000002"/>
    <n v="-11024013.779999999"/>
    <n v="-6264672.6100000003"/>
    <n v="53573546.299999997"/>
    <n v="-7.68"/>
    <n v="-8.99"/>
    <n v="86"/>
    <n v="90"/>
    <n v="80"/>
    <n v="176"/>
    <n v="4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619"/>
    <s v="เฉลิมพระเกียรติ(บุรีรัมย์),รพช."/>
    <x v="3"/>
    <x v="3"/>
    <n v="7.74"/>
    <n v="7.1"/>
    <n v="5.84"/>
    <n v="28410335.52"/>
    <n v="-9197931.5299999993"/>
    <n v="-5087001.32"/>
    <n v="20380528.260000002"/>
    <n v="-6.38"/>
    <n v="-13.27"/>
    <n v="13"/>
    <n v="41"/>
    <n v="62"/>
    <n v="200"/>
    <n v="6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3578"/>
    <s v="แคนดง,รพช."/>
    <x v="3"/>
    <x v="3"/>
    <n v="8.09"/>
    <n v="7.88"/>
    <n v="7.35"/>
    <n v="72278085.159999996"/>
    <n v="-7968103.0700000003"/>
    <n v="-1101881.8400000001"/>
    <n v="64771255.68"/>
    <n v="-1.38"/>
    <n v="-6.5"/>
    <n v="127"/>
    <n v="50"/>
    <n v="59"/>
    <n v="174"/>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020"/>
    <s v="บ้านด่าน,รพช."/>
    <x v="3"/>
    <x v="3"/>
    <n v="10.31"/>
    <n v="9.4700000000000006"/>
    <n v="8.15"/>
    <n v="62000392.479999997"/>
    <n v="3278194.98"/>
    <n v="10099185.550000001"/>
    <n v="47641079.899999999"/>
    <n v="12.81"/>
    <n v="2.72"/>
    <n v="107"/>
    <n v="71"/>
    <n v="126"/>
    <n v="121"/>
    <n v="115"/>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668"/>
    <s v="สุรินทร์,รพศ."/>
    <x v="0"/>
    <x v="0"/>
    <n v="4.93"/>
    <n v="4.24"/>
    <n v="2.59"/>
    <n v="1193757740.21"/>
    <n v="218960648.36000001"/>
    <n v="188556936.81999999"/>
    <n v="482295387.63"/>
    <n v="6.23"/>
    <n v="6.69"/>
    <n v="18"/>
    <n v="56"/>
    <n v="40"/>
    <n v="88"/>
    <n v="70"/>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0915"/>
    <s v="ชุมพลบุรี,รพช."/>
    <x v="4"/>
    <x v="4"/>
    <n v="10.63"/>
    <n v="10.31"/>
    <n v="9.36"/>
    <n v="119999509.42"/>
    <n v="-5254964.9400000004"/>
    <n v="93091.34"/>
    <n v="104224507.31999999"/>
    <n v="7.0000000000000007E-2"/>
    <n v="-2.8"/>
    <n v="81"/>
    <n v="49"/>
    <n v="59"/>
    <n v="177"/>
    <n v="50"/>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0916"/>
    <s v="ท่าตูม,รพช."/>
    <x v="2"/>
    <x v="2"/>
    <n v="6.09"/>
    <n v="5.74"/>
    <n v="4.3"/>
    <n v="173719911.28999999"/>
    <n v="84280572.370000005"/>
    <n v="93856081.890000001"/>
    <n v="112860408.08"/>
    <n v="29.84"/>
    <n v="20.95"/>
    <n v="67"/>
    <n v="61"/>
    <n v="72"/>
    <n v="161"/>
    <n v="54"/>
    <n v="-7.51"/>
    <n v="3.04"/>
    <n v="10.55"/>
    <n v="-23.335000000000001"/>
    <n v="18.865000000000002"/>
    <b v="1"/>
    <n v="-12.23"/>
    <n v="-0.18"/>
    <n v="12.05"/>
    <n v="-30.305000000000003"/>
    <n v="17.895000000000003"/>
    <b v="1"/>
    <x v="0"/>
    <x v="0"/>
    <n v="-7.51"/>
    <n v="3.04"/>
    <n v="10.55"/>
    <n v="-23.335000000000001"/>
    <n v="18.865000000000002"/>
    <x v="1"/>
    <n v="-12.23"/>
    <n v="-0.18"/>
    <n v="12.05"/>
    <n v="-30.305000000000003"/>
    <n v="17.895000000000003"/>
    <x v="1"/>
    <x v="2"/>
    <x v="2"/>
  </r>
  <r>
    <s v="10917"/>
    <s v="จอมพระ,รพช."/>
    <x v="6"/>
    <x v="6"/>
    <n v="13.6"/>
    <n v="13.16"/>
    <n v="11.98"/>
    <n v="102402329.19"/>
    <n v="671832.13"/>
    <n v="4341855.1100000003"/>
    <n v="89304234.75"/>
    <n v="3.9"/>
    <n v="0.38"/>
    <n v="44"/>
    <n v="50"/>
    <n v="35"/>
    <n v="98"/>
    <n v="55"/>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918"/>
    <s v="ปราสาท,รพท."/>
    <x v="5"/>
    <x v="5"/>
    <n v="3.96"/>
    <n v="3.79"/>
    <n v="2.96"/>
    <n v="452481821.35000002"/>
    <n v="-10069666.92"/>
    <n v="37086201.219999999"/>
    <n v="297197646.11000001"/>
    <n v="5.94"/>
    <n v="-0.92"/>
    <n v="87"/>
    <n v="185"/>
    <n v="46"/>
    <n v="66"/>
    <n v="48"/>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0919"/>
    <s v="กาบเชิง,รพช."/>
    <x v="4"/>
    <x v="4"/>
    <n v="9.26"/>
    <n v="8.74"/>
    <n v="5.25"/>
    <n v="74477259.420000002"/>
    <n v="-13298605.460000001"/>
    <n v="-5781776.3200000003"/>
    <n v="38357880.740000002"/>
    <n v="-4.21"/>
    <n v="-8.4600000000000009"/>
    <n v="98"/>
    <n v="81"/>
    <n v="73"/>
    <n v="171"/>
    <n v="7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920"/>
    <s v="รัตนบุรี,รพช."/>
    <x v="2"/>
    <x v="2"/>
    <n v="4.13"/>
    <n v="3.91"/>
    <n v="2.88"/>
    <n v="142836012.52000001"/>
    <n v="-19072457.030000001"/>
    <n v="-5129993.03"/>
    <n v="86027767.349999994"/>
    <n v="-1.82"/>
    <n v="-6.74"/>
    <n v="69"/>
    <n v="91"/>
    <n v="54"/>
    <n v="112"/>
    <n v="44"/>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21"/>
    <s v="สนม,รพช."/>
    <x v="3"/>
    <x v="3"/>
    <n v="7.87"/>
    <n v="7.69"/>
    <n v="6.43"/>
    <n v="62639071.380000003"/>
    <n v="7099832.2199999997"/>
    <n v="11690953.550000001"/>
    <n v="49476755.939999998"/>
    <n v="13.03"/>
    <n v="5.91"/>
    <n v="68"/>
    <n v="76"/>
    <n v="50"/>
    <n v="127"/>
    <n v="38"/>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922"/>
    <s v="ศีขรภูมิ,รพท."/>
    <x v="5"/>
    <x v="5"/>
    <n v="2.2599999999999998"/>
    <n v="2.04"/>
    <n v="0.7"/>
    <n v="84485778.920000002"/>
    <n v="-17244999.920000002"/>
    <n v="29510404.010000002"/>
    <n v="-20177399.649999999"/>
    <n v="6.18"/>
    <n v="-3.61"/>
    <n v="59"/>
    <n v="53"/>
    <n v="51"/>
    <n v="95"/>
    <n v="57"/>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0923"/>
    <s v="สังขะ,รพช."/>
    <x v="2"/>
    <x v="2"/>
    <n v="1.67"/>
    <n v="1.49"/>
    <n v="0.5"/>
    <n v="45822187.140000001"/>
    <n v="-36380404.549999997"/>
    <n v="-11087461.08"/>
    <n v="-34235767.280000001"/>
    <n v="-2.97"/>
    <n v="-8.1999999999999993"/>
    <n v="78"/>
    <n v="45"/>
    <n v="77"/>
    <n v="259"/>
    <n v="42"/>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24"/>
    <s v="ลำดวน,รพช."/>
    <x v="4"/>
    <x v="4"/>
    <n v="8.1999999999999993"/>
    <n v="7.7"/>
    <n v="6.38"/>
    <n v="102219496.2"/>
    <n v="-22431955.199999999"/>
    <n v="-8389442.8300000001"/>
    <n v="76407494.890000001"/>
    <n v="-4.4400000000000004"/>
    <n v="-9.68"/>
    <n v="41"/>
    <n v="47"/>
    <n v="65"/>
    <n v="60"/>
    <n v="48"/>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0925"/>
    <s v="สำโรงทาบ,รพช."/>
    <x v="6"/>
    <x v="6"/>
    <n v="5.15"/>
    <n v="4.92"/>
    <n v="4.3899999999999997"/>
    <n v="62613328.869999997"/>
    <n v="-12475007.93"/>
    <n v="-6246009.0199999996"/>
    <n v="51107462.759999998"/>
    <n v="-5.7"/>
    <n v="-7.93"/>
    <n v="83"/>
    <n v="41"/>
    <n v="67"/>
    <n v="132"/>
    <n v="5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26"/>
    <s v="บัวเชด,รพช."/>
    <x v="6"/>
    <x v="6"/>
    <n v="3.76"/>
    <n v="3.56"/>
    <n v="3.22"/>
    <n v="41076896.560000002"/>
    <n v="-7804167"/>
    <n v="-5479764.1900000004"/>
    <n v="33114569.550000001"/>
    <n v="-5.92"/>
    <n v="-8.94"/>
    <n v="103"/>
    <n v="23"/>
    <n v="33"/>
    <n v="81"/>
    <n v="5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22302"/>
    <s v="พนมดงรักเฉลิมพระเกียรติ ๘๐ พรรษา,รพช."/>
    <x v="3"/>
    <x v="3"/>
    <n v="7.1"/>
    <n v="6.85"/>
    <n v="5.97"/>
    <n v="63229659.810000002"/>
    <n v="-1919153.52"/>
    <n v="610711.97"/>
    <n v="51442266.810000002"/>
    <n v="0.64"/>
    <n v="-1.5"/>
    <n v="88"/>
    <n v="84"/>
    <n v="98"/>
    <n v="93"/>
    <n v="4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7842"/>
    <s v="เขวาสินรินทร์,รพช."/>
    <x v="3"/>
    <x v="3"/>
    <n v="9.19"/>
    <n v="8.7899999999999991"/>
    <n v="8.2100000000000009"/>
    <n v="97410186.769999996"/>
    <n v="-8233160.7800000003"/>
    <n v="-5094981.51"/>
    <n v="85822191.700000003"/>
    <n v="-7.43"/>
    <n v="-4.8499999999999996"/>
    <n v="101"/>
    <n v="47"/>
    <n v="71"/>
    <n v="85"/>
    <n v="9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7843"/>
    <s v="ศรีณรงค์,รพช."/>
    <x v="3"/>
    <x v="3"/>
    <n v="18.190000000000001"/>
    <n v="17.89"/>
    <n v="16.850000000000001"/>
    <n v="151019957.96000001"/>
    <n v="5736710.8099999996"/>
    <n v="14473443.25"/>
    <n v="139201575.33000001"/>
    <n v="16.989999999999998"/>
    <n v="2.58"/>
    <n v="105"/>
    <n v="106"/>
    <n v="116"/>
    <n v="189"/>
    <n v="47"/>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7844"/>
    <s v="โนนนารายณ์,รพช."/>
    <x v="3"/>
    <x v="3"/>
    <n v="10.7"/>
    <n v="10.38"/>
    <n v="9.52"/>
    <n v="71728932.409999996"/>
    <n v="-4512474.5"/>
    <n v="3594721.45"/>
    <n v="62990549.850000001"/>
    <n v="5.04"/>
    <n v="-3.38"/>
    <n v="35"/>
    <n v="71"/>
    <n v="67"/>
    <n v="134"/>
    <n v="4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712"/>
    <s v="มุกดาหาร,รพท."/>
    <x v="9"/>
    <x v="9"/>
    <n v="2.64"/>
    <n v="2.39"/>
    <n v="1.77"/>
    <n v="327666908.70999998"/>
    <n v="-23176662.800000001"/>
    <n v="32915773"/>
    <n v="156096072.72"/>
    <n v="3.34"/>
    <n v="-2.0499999999999998"/>
    <n v="125"/>
    <n v="53"/>
    <n v="38"/>
    <n v="105"/>
    <n v="52"/>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113"/>
    <s v="นิคมคำสร้อย,รพช."/>
    <x v="6"/>
    <x v="6"/>
    <n v="3.87"/>
    <n v="3.54"/>
    <n v="2.71"/>
    <n v="44101863.93"/>
    <n v="-7317383.3099999996"/>
    <n v="5142296.3499999996"/>
    <n v="26339331.600000001"/>
    <n v="4.38"/>
    <n v="-6.03"/>
    <n v="77"/>
    <n v="48"/>
    <n v="53"/>
    <n v="120"/>
    <n v="29"/>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114"/>
    <s v="ดอนตาล,รพช."/>
    <x v="6"/>
    <x v="6"/>
    <n v="11.81"/>
    <n v="11.59"/>
    <n v="8.26"/>
    <n v="77924969.480000004"/>
    <n v="-2265606.64"/>
    <n v="2011618.69"/>
    <n v="52336073.100000001"/>
    <n v="2"/>
    <n v="-1.86"/>
    <n v="70"/>
    <n v="126"/>
    <n v="289"/>
    <n v="115"/>
    <n v="42"/>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115"/>
    <s v="ดงหลวง,รพช."/>
    <x v="6"/>
    <x v="6"/>
    <n v="9.75"/>
    <n v="9.52"/>
    <n v="6.52"/>
    <n v="54520461.170000002"/>
    <n v="145340"/>
    <n v="6475252.7400000002"/>
    <n v="34380406.619999997"/>
    <n v="6.22"/>
    <n v="0.14000000000000001"/>
    <n v="93"/>
    <n v="97"/>
    <n v="132"/>
    <n v="140"/>
    <n v="38"/>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116"/>
    <s v="คำชะอี,รพช."/>
    <x v="6"/>
    <x v="6"/>
    <n v="3.03"/>
    <n v="2.8"/>
    <n v="2.0099999999999998"/>
    <n v="49544290.149999999"/>
    <n v="-5351579.78"/>
    <n v="124801.16"/>
    <n v="24201145.43"/>
    <n v="0.1"/>
    <n v="-3.97"/>
    <n v="140"/>
    <n v="59"/>
    <n v="92"/>
    <n v="790"/>
    <n v="34"/>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117"/>
    <s v="หว้านใหญ่,รพช."/>
    <x v="3"/>
    <x v="3"/>
    <n v="2.99"/>
    <n v="2.82"/>
    <n v="2.19"/>
    <n v="13276381.85"/>
    <n v="-4818493.66"/>
    <n v="-1507819.38"/>
    <n v="7905876.5700000003"/>
    <n v="-2.16"/>
    <n v="-9.1999999999999993"/>
    <n v="58"/>
    <n v="18"/>
    <n v="73"/>
    <n v="114"/>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118"/>
    <s v="หนองสูง,รพช."/>
    <x v="3"/>
    <x v="3"/>
    <n v="2.96"/>
    <n v="2.72"/>
    <n v="1.95"/>
    <n v="15526130.779999999"/>
    <n v="1059988.1599999999"/>
    <n v="5287959.2"/>
    <n v="7487177.7000000002"/>
    <n v="5.9"/>
    <n v="1.44"/>
    <n v="66"/>
    <n v="57"/>
    <n v="56"/>
    <n v="186"/>
    <n v="64"/>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0701"/>
    <s v="ยโสธร,รพท."/>
    <x v="9"/>
    <x v="9"/>
    <n v="3.98"/>
    <n v="3.49"/>
    <n v="1.94"/>
    <n v="491820924.23000002"/>
    <n v="-107240568.48"/>
    <n v="34595852.520000003"/>
    <n v="154964649.71000001"/>
    <n v="2.87"/>
    <n v="-9.31"/>
    <n v="44"/>
    <n v="72"/>
    <n v="77"/>
    <n v="100"/>
    <n v="60"/>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0963"/>
    <s v="ทรายมูล,รพช."/>
    <x v="3"/>
    <x v="3"/>
    <n v="4.3"/>
    <n v="4.13"/>
    <n v="3.63"/>
    <n v="33889394.270000003"/>
    <n v="-5174487.71"/>
    <n v="-6775173.5899999999"/>
    <n v="26938108.620000001"/>
    <n v="-8.2100000000000009"/>
    <n v="-6.87"/>
    <n v="52"/>
    <n v="37"/>
    <n v="57"/>
    <n v="101"/>
    <n v="3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64"/>
    <s v="กุดชุม,รพช."/>
    <x v="6"/>
    <x v="6"/>
    <n v="3.91"/>
    <n v="3.58"/>
    <n v="3.02"/>
    <n v="54814425.020000003"/>
    <n v="-16258883.23"/>
    <n v="-8608865.5600000005"/>
    <n v="38069556.859999999"/>
    <n v="-6.09"/>
    <n v="-12.67"/>
    <n v="106"/>
    <n v="47"/>
    <n v="41"/>
    <n v="101"/>
    <n v="41"/>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65"/>
    <s v="คำเขื่อนแก้ว,รพช."/>
    <x v="6"/>
    <x v="6"/>
    <n v="1.87"/>
    <n v="1.65"/>
    <n v="1.1000000000000001"/>
    <n v="12590031.140000001"/>
    <n v="48685547.789999999"/>
    <n v="46907391.259999998"/>
    <n v="1418931.76"/>
    <n v="37.96"/>
    <n v="37.49"/>
    <n v="66"/>
    <n v="43"/>
    <n v="49"/>
    <n v="85"/>
    <n v="41"/>
    <n v="-10.317499999999999"/>
    <n v="1.0349999999999999"/>
    <n v="11.352499999999999"/>
    <n v="-27.346249999999998"/>
    <n v="18.063749999999999"/>
    <b v="1"/>
    <n v="-15.98"/>
    <n v="-2.4"/>
    <n v="13.58"/>
    <n v="-36.35"/>
    <n v="17.970000000000002"/>
    <b v="1"/>
    <x v="0"/>
    <x v="0"/>
    <n v="-9.3850000000000016"/>
    <n v="1.2250000000000001"/>
    <n v="10.610000000000001"/>
    <n v="-25.300000000000004"/>
    <n v="17.140000000000004"/>
    <x v="1"/>
    <n v="-15.515000000000001"/>
    <n v="-2.2599999999999998"/>
    <n v="13.255000000000001"/>
    <n v="-35.397500000000001"/>
    <n v="17.622500000000002"/>
    <x v="1"/>
    <x v="6"/>
    <x v="6"/>
  </r>
  <r>
    <s v="10966"/>
    <s v="ป่าติ้ว,รพช."/>
    <x v="3"/>
    <x v="3"/>
    <n v="8.74"/>
    <n v="8.2100000000000009"/>
    <n v="7.34"/>
    <n v="39112719.420000002"/>
    <n v="-6471788.2300000004"/>
    <n v="-5847197.5499999998"/>
    <n v="32054518.760000002"/>
    <n v="-7.47"/>
    <n v="-7.22"/>
    <n v="36"/>
    <n v="51"/>
    <n v="32"/>
    <n v="143"/>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67"/>
    <s v="มหาชนะชัย,รพช."/>
    <x v="6"/>
    <x v="6"/>
    <n v="2.74"/>
    <n v="2.59"/>
    <n v="2.09"/>
    <n v="20988742.440000001"/>
    <n v="173485.23"/>
    <n v="3920755.74"/>
    <n v="13192235.529999999"/>
    <n v="3.3"/>
    <n v="0.24"/>
    <n v="63"/>
    <n v="29"/>
    <n v="29"/>
    <n v="115"/>
    <n v="31"/>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968"/>
    <s v="ค้อวัง,รพช."/>
    <x v="3"/>
    <x v="3"/>
    <n v="2.7"/>
    <n v="2.62"/>
    <n v="2.35"/>
    <n v="21705656.989999998"/>
    <n v="-3874860.57"/>
    <n v="4753649.2"/>
    <n v="17258373.469999999"/>
    <n v="6.51"/>
    <n v="-4.18"/>
    <n v="18"/>
    <n v="25"/>
    <n v="36"/>
    <n v="68"/>
    <n v="27"/>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969"/>
    <s v="ไทยเจริญ,รพช."/>
    <x v="3"/>
    <x v="3"/>
    <n v="1.75"/>
    <n v="1.51"/>
    <n v="1.04"/>
    <n v="5302363.01"/>
    <n v="-4146187.58"/>
    <n v="-2935057.79"/>
    <n v="268992.03999999998"/>
    <n v="-4.49"/>
    <n v="-8.3000000000000007"/>
    <n v="72"/>
    <n v="31"/>
    <n v="41"/>
    <n v="71"/>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44"/>
    <s v="สมเด็จพระยุพราชเลิงนกทา,รพช."/>
    <x v="2"/>
    <x v="2"/>
    <n v="1.1599999999999999"/>
    <n v="1.07"/>
    <n v="0.69"/>
    <n v="14526323.82"/>
    <n v="-13482174.91"/>
    <n v="-5040652.04"/>
    <n v="-28642232.050000001"/>
    <n v="-1.63"/>
    <n v="-6.01"/>
    <n v="261"/>
    <n v="53"/>
    <n v="46"/>
    <n v="80"/>
    <n v="41"/>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700"/>
    <s v="ศรีสะเกษ,รพศ."/>
    <x v="0"/>
    <x v="0"/>
    <n v="2.46"/>
    <n v="2.1800000000000002"/>
    <n v="1.23"/>
    <n v="580078615.47000003"/>
    <n v="41134454.609999999"/>
    <n v="138979170.75"/>
    <n v="90301205.959999993"/>
    <n v="6.1"/>
    <n v="1.75"/>
    <n v="87"/>
    <n v="58"/>
    <n v="37"/>
    <n v="68"/>
    <n v="45"/>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0927"/>
    <s v="ยางชุมน้อย,รพช."/>
    <x v="3"/>
    <x v="3"/>
    <n v="4.33"/>
    <n v="4.0599999999999996"/>
    <n v="2.99"/>
    <n v="22072869.129999999"/>
    <n v="-12301098.43"/>
    <n v="-6964056.1299999999"/>
    <n v="13160845.52"/>
    <n v="-7.88"/>
    <n v="-19.260000000000002"/>
    <n v="61"/>
    <n v="31"/>
    <n v="59"/>
    <n v="105"/>
    <n v="3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28"/>
    <s v="กันทรารมย์,รพช."/>
    <x v="2"/>
    <x v="2"/>
    <n v="1.34"/>
    <n v="1.18"/>
    <n v="0.67"/>
    <n v="19847034.879999999"/>
    <n v="-16092136.050000001"/>
    <n v="-4032027.03"/>
    <n v="-19313695.190000001"/>
    <n v="-1.76"/>
    <n v="-8.09"/>
    <n v="162"/>
    <n v="61"/>
    <n v="45"/>
    <n v="105"/>
    <n v="64"/>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29"/>
    <s v="กันทรลักษ์,รพท."/>
    <x v="5"/>
    <x v="5"/>
    <n v="3.37"/>
    <n v="3.24"/>
    <n v="2.34"/>
    <n v="307615263.33999997"/>
    <n v="-67905612.670000002"/>
    <n v="-26993779.48"/>
    <n v="172595096.06999999"/>
    <n v="-4.47"/>
    <n v="-8.6999999999999993"/>
    <n v="84"/>
    <n v="64"/>
    <n v="50"/>
    <n v="178"/>
    <n v="32"/>
    <n v="-2.59"/>
    <n v="8.86"/>
    <n v="11.45"/>
    <n v="-19.764999999999997"/>
    <n v="26.034999999999997"/>
    <b v="0"/>
    <n v="-5.74"/>
    <n v="4.915"/>
    <n v="10.655000000000001"/>
    <n v="-21.722500000000004"/>
    <n v="20.897500000000001"/>
    <b v="0"/>
    <x v="1"/>
    <x v="1"/>
    <n v="-0.34999999999999964"/>
    <n v="9.0500000000000007"/>
    <n v="9.4"/>
    <n v="-14.450000000000001"/>
    <n v="23.150000000000002"/>
    <x v="0"/>
    <n v="-5.0175000000000001"/>
    <n v="5.1049999999999995"/>
    <n v="10.122499999999999"/>
    <n v="-20.201249999999998"/>
    <n v="20.288749999999997"/>
    <x v="0"/>
    <x v="9"/>
    <x v="9"/>
  </r>
  <r>
    <s v="10930"/>
    <s v="ขุขันธ์,รพช."/>
    <x v="2"/>
    <x v="2"/>
    <n v="2.52"/>
    <n v="2.27"/>
    <n v="1.54"/>
    <n v="79447724.060000002"/>
    <n v="-48702093.899999999"/>
    <n v="-33069848.57"/>
    <n v="28493161.289999999"/>
    <n v="-10.68"/>
    <n v="-23.44"/>
    <n v="90"/>
    <n v="63"/>
    <n v="96"/>
    <n v="224"/>
    <n v="49"/>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31"/>
    <s v="ไพรบึง,รพช."/>
    <x v="6"/>
    <x v="6"/>
    <n v="5"/>
    <n v="4.79"/>
    <n v="4.32"/>
    <n v="45284350.689999998"/>
    <n v="-8778503.8300000001"/>
    <n v="-5463696.54"/>
    <n v="37613987.950000003"/>
    <n v="-5.15"/>
    <n v="-7.78"/>
    <n v="82"/>
    <n v="29"/>
    <n v="52"/>
    <n v="98"/>
    <n v="5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32"/>
    <s v="ปรางค์กู่,รพช."/>
    <x v="6"/>
    <x v="6"/>
    <n v="1.76"/>
    <n v="1.59"/>
    <n v="1"/>
    <n v="23530239.699999999"/>
    <n v="-1788128.88"/>
    <n v="6721867.1200000001"/>
    <n v="30311.73"/>
    <n v="4.8499999999999996"/>
    <n v="-1.52"/>
    <n v="180"/>
    <n v="42"/>
    <n v="28"/>
    <n v="194"/>
    <n v="57"/>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933"/>
    <s v="ขุนหาญ,รพช."/>
    <x v="7"/>
    <x v="7"/>
    <n v="3.28"/>
    <n v="3.14"/>
    <n v="2.78"/>
    <n v="135351265.87"/>
    <n v="-33029195.960000001"/>
    <n v="-14746731.27"/>
    <n v="105682173.51000001"/>
    <n v="-6.4"/>
    <n v="-10.7"/>
    <n v="119"/>
    <n v="47"/>
    <n v="42"/>
    <n v="143"/>
    <n v="50"/>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934"/>
    <s v="ราษีไศล,รพช."/>
    <x v="7"/>
    <x v="7"/>
    <n v="7.59"/>
    <n v="7.42"/>
    <n v="6.86"/>
    <n v="297320357.55000001"/>
    <n v="-32712902.379999999"/>
    <n v="-12476591.439999999"/>
    <n v="264516742.80000001"/>
    <n v="-5.24"/>
    <n v="-5.95"/>
    <n v="74"/>
    <n v="35"/>
    <n v="43"/>
    <n v="136"/>
    <n v="51"/>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935"/>
    <s v="อุทุมพรพิสัย,รพช."/>
    <x v="2"/>
    <x v="2"/>
    <n v="1.21"/>
    <n v="1.1200000000000001"/>
    <n v="0.69"/>
    <n v="19424905.07"/>
    <n v="-22619666.370000001"/>
    <n v="-1091872.3400000001"/>
    <n v="-28610820.309999999"/>
    <n v="-0.36"/>
    <n v="-8.41"/>
    <n v="210"/>
    <n v="34"/>
    <n v="24"/>
    <n v="103"/>
    <n v="46"/>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36"/>
    <s v="บึงบูรพ์,รพช."/>
    <x v="3"/>
    <x v="3"/>
    <n v="4.92"/>
    <n v="4.6100000000000003"/>
    <n v="4.09"/>
    <n v="21842349.300000001"/>
    <n v="-9750275.2200000007"/>
    <n v="-7377243.1699999999"/>
    <n v="17202078.440000001"/>
    <n v="-10.68"/>
    <n v="-19.989999999999998"/>
    <n v="85"/>
    <n v="24"/>
    <n v="22"/>
    <n v="148"/>
    <n v="6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37"/>
    <s v="ห้วยทับทัน,รพช."/>
    <x v="6"/>
    <x v="6"/>
    <n v="3.35"/>
    <n v="3.11"/>
    <n v="1.99"/>
    <n v="47275487.329999998"/>
    <n v="-17546792.870000001"/>
    <n v="-12071395.23"/>
    <n v="19903303.489999998"/>
    <n v="-13.4"/>
    <n v="-14.41"/>
    <n v="85"/>
    <n v="51"/>
    <n v="51"/>
    <n v="170"/>
    <n v="50"/>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38"/>
    <s v="โนนคูณ,รพช."/>
    <x v="3"/>
    <x v="3"/>
    <n v="1.97"/>
    <n v="1.76"/>
    <n v="1.31"/>
    <n v="12907578.27"/>
    <n v="-14762464.4"/>
    <n v="-6851482.9699999997"/>
    <n v="4085800.96"/>
    <n v="-7.66"/>
    <n v="-19.75"/>
    <n v="74"/>
    <n v="21"/>
    <n v="45"/>
    <n v="105"/>
    <n v="4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39"/>
    <s v="ศรีรัตนะ,รพช."/>
    <x v="4"/>
    <x v="4"/>
    <n v="1.62"/>
    <n v="1.49"/>
    <n v="1.01"/>
    <n v="20214456.66"/>
    <n v="-7500120.8600000003"/>
    <n v="5890154.3099999996"/>
    <n v="293643.98"/>
    <n v="3.48"/>
    <n v="-5.27"/>
    <n v="77"/>
    <n v="27"/>
    <n v="49"/>
    <n v="100"/>
    <n v="74"/>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0940"/>
    <s v="วังหิน,รพช."/>
    <x v="6"/>
    <x v="6"/>
    <n v="1.75"/>
    <n v="1.47"/>
    <n v="0.91"/>
    <n v="7595877.9800000004"/>
    <n v="-3679102.63"/>
    <n v="838543"/>
    <n v="-904344.89"/>
    <n v="0.78"/>
    <n v="-6.64"/>
    <n v="121"/>
    <n v="26"/>
    <n v="46"/>
    <n v="129"/>
    <n v="58"/>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941"/>
    <s v="น้ำเกลี้ยง,รพช."/>
    <x v="6"/>
    <x v="6"/>
    <n v="2.0299999999999998"/>
    <n v="1.85"/>
    <n v="0.87"/>
    <n v="17172345.870000001"/>
    <n v="-8808931.6899999995"/>
    <n v="-2421912.1"/>
    <n v="-2123953.91"/>
    <n v="-2.57"/>
    <n v="-11.21"/>
    <n v="114"/>
    <n v="27"/>
    <n v="161"/>
    <n v="321"/>
    <n v="6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42"/>
    <s v="ภูสิงห์,รพช."/>
    <x v="6"/>
    <x v="6"/>
    <n v="2.0299999999999998"/>
    <n v="1.8"/>
    <n v="1.0900000000000001"/>
    <n v="22108700.25"/>
    <n v="-19080308.309999999"/>
    <n v="-11342753.140000001"/>
    <n v="2033745.12"/>
    <n v="-9.67"/>
    <n v="-24.28"/>
    <n v="99"/>
    <n v="80"/>
    <n v="173"/>
    <n v="161"/>
    <n v="6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43"/>
    <s v="เมืองจันทร์,รพช."/>
    <x v="3"/>
    <x v="3"/>
    <n v="4.4000000000000004"/>
    <n v="4.22"/>
    <n v="3.57"/>
    <n v="23808935.170000002"/>
    <n v="-287421.31"/>
    <n v="7511835.4199999999"/>
    <n v="17952543.109999999"/>
    <n v="10.4"/>
    <n v="-0.26"/>
    <n v="81"/>
    <n v="35"/>
    <n v="38"/>
    <n v="123"/>
    <n v="49"/>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23125"/>
    <s v="เบญจลักษ์เฉลิมพระเกียรติ ๘๐ พรรษา,รพช."/>
    <x v="3"/>
    <x v="3"/>
    <n v="2.86"/>
    <n v="2.66"/>
    <n v="2.31"/>
    <n v="51586476.149999999"/>
    <n v="-9211743.0099999998"/>
    <n v="-1380567.96"/>
    <n v="36283017.229999997"/>
    <n v="-1.51"/>
    <n v="-6.27"/>
    <n v="164"/>
    <n v="40"/>
    <n v="52"/>
    <n v="164"/>
    <n v="6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014"/>
    <s v="พยุห์,รพช."/>
    <x v="3"/>
    <x v="3"/>
    <n v="3.62"/>
    <n v="3.48"/>
    <n v="2.93"/>
    <n v="40361259.630000003"/>
    <n v="-12725846.16"/>
    <n v="-2552551.7599999998"/>
    <n v="29685742.640000001"/>
    <n v="-3.38"/>
    <n v="-8.5"/>
    <n v="71"/>
    <n v="38"/>
    <n v="39"/>
    <n v="78"/>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015"/>
    <s v="โพธิ์ศรีสุวรรณ,รพช."/>
    <x v="3"/>
    <x v="3"/>
    <n v="1.99"/>
    <n v="1.79"/>
    <n v="1.0900000000000001"/>
    <n v="11427449.51"/>
    <n v="-7278995.5599999996"/>
    <n v="-2333506.89"/>
    <n v="1080184.99"/>
    <n v="-3.59"/>
    <n v="-10.01"/>
    <n v="104"/>
    <n v="24"/>
    <n v="19"/>
    <n v="126"/>
    <n v="6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016"/>
    <s v="ศิลาลาด,รพช."/>
    <x v="8"/>
    <x v="8"/>
    <n v="1.61"/>
    <n v="1.49"/>
    <n v="1.21"/>
    <n v="8118735.8700000001"/>
    <n v="-2796203.12"/>
    <n v="-4589604.71"/>
    <n v="2744194.92"/>
    <n v="-10.73"/>
    <n v="-4.1100000000000003"/>
    <n v="137"/>
    <n v="45"/>
    <n v="62"/>
    <n v="111"/>
    <n v="45"/>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0703"/>
    <s v="อำนาจเจริญ,รพท."/>
    <x v="9"/>
    <x v="9"/>
    <n v="2.82"/>
    <n v="2.61"/>
    <n v="1.47"/>
    <n v="223138962.78999999"/>
    <n v="-26871505.34"/>
    <n v="-214908.94"/>
    <n v="57731568.770000003"/>
    <n v="-0.03"/>
    <n v="-2.91"/>
    <n v="81"/>
    <n v="64"/>
    <n v="93"/>
    <n v="99"/>
    <n v="32"/>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0985"/>
    <s v="ชานุมาน,รพช."/>
    <x v="6"/>
    <x v="6"/>
    <n v="4.05"/>
    <n v="3.75"/>
    <n v="2.73"/>
    <n v="23713044.370000001"/>
    <n v="4417311.75"/>
    <n v="10118014.32"/>
    <n v="13425736.539999999"/>
    <n v="10.16"/>
    <n v="5.53"/>
    <n v="85"/>
    <n v="34"/>
    <n v="102"/>
    <n v="82"/>
    <n v="47"/>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986"/>
    <s v="ปทุมราชวงศา,รพช."/>
    <x v="6"/>
    <x v="6"/>
    <n v="2.72"/>
    <n v="2.5"/>
    <n v="1.85"/>
    <n v="17511662.460000001"/>
    <n v="-8638171.0500000007"/>
    <n v="-3543517.26"/>
    <n v="8544519.1799999997"/>
    <n v="-3.05"/>
    <n v="-11.79"/>
    <n v="88"/>
    <n v="33"/>
    <n v="36"/>
    <n v="76"/>
    <n v="3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87"/>
    <s v="พนา,รพช."/>
    <x v="3"/>
    <x v="3"/>
    <n v="2.16"/>
    <n v="1.9"/>
    <n v="1.0900000000000001"/>
    <n v="18769136.100000001"/>
    <n v="-1614562.03"/>
    <n v="7590595.3300000001"/>
    <n v="1497974.28"/>
    <n v="6.43"/>
    <n v="-1.73"/>
    <n v="79"/>
    <n v="32"/>
    <n v="36"/>
    <n v="81"/>
    <n v="3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988"/>
    <s v="เสนางคนิคม,รพช."/>
    <x v="3"/>
    <x v="3"/>
    <n v="3.19"/>
    <n v="2.99"/>
    <n v="2.52"/>
    <n v="23998191.34"/>
    <n v="-4772867.13"/>
    <n v="4196519.5599999996"/>
    <n v="16697980.949999999"/>
    <n v="4.62"/>
    <n v="-5.69"/>
    <n v="90"/>
    <n v="47"/>
    <n v="54"/>
    <n v="81"/>
    <n v="4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989"/>
    <s v="หัวตะพาน,รพช."/>
    <x v="4"/>
    <x v="4"/>
    <n v="1.07"/>
    <n v="0.89"/>
    <n v="0.53"/>
    <n v="2500169.04"/>
    <n v="4768323.8"/>
    <n v="4989123.09"/>
    <n v="-16584779.16"/>
    <n v="2.99"/>
    <n v="4.25"/>
    <n v="158"/>
    <n v="23"/>
    <n v="66"/>
    <n v="77"/>
    <n v="47"/>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0990"/>
    <s v="ลืออำนาจ,รพช."/>
    <x v="3"/>
    <x v="3"/>
    <n v="2.63"/>
    <n v="2.29"/>
    <n v="1.62"/>
    <n v="15490235.82"/>
    <n v="-5039290.4400000004"/>
    <n v="932160.42"/>
    <n v="5878406.9100000001"/>
    <n v="1.1000000000000001"/>
    <n v="-6.63"/>
    <n v="77"/>
    <n v="33"/>
    <n v="58"/>
    <n v="101"/>
    <n v="53"/>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0669"/>
    <s v="สรรพสิทธิประสงค์,รพศ."/>
    <x v="13"/>
    <x v="13"/>
    <n v="2.74"/>
    <n v="2.5099999999999998"/>
    <n v="1.38"/>
    <n v="1446202693.6600001"/>
    <n v="85740564.260000005"/>
    <n v="343975906.42000002"/>
    <n v="301417126.92000002"/>
    <n v="7.7"/>
    <n v="2.1"/>
    <n v="89"/>
    <n v="126"/>
    <n v="24"/>
    <n v="84"/>
    <n v="34"/>
    <n v="1.0449999999999999"/>
    <n v="6.4074999999999998"/>
    <n v="5.3624999999999998"/>
    <n v="-6.9987499999999994"/>
    <n v="14.451249999999998"/>
    <b v="0"/>
    <n v="-6.8150000000000004"/>
    <n v="0.92249999999999988"/>
    <n v="7.7375000000000007"/>
    <n v="-18.421250000000001"/>
    <n v="12.52875"/>
    <b v="0"/>
    <x v="0"/>
    <x v="0"/>
    <n v="1.0449999999999999"/>
    <n v="6.4074999999999998"/>
    <n v="5.3624999999999998"/>
    <n v="-6.9987499999999994"/>
    <n v="14.451249999999998"/>
    <x v="0"/>
    <n v="-6.8150000000000004"/>
    <n v="0.92249999999999988"/>
    <n v="7.7375000000000007"/>
    <n v="-18.421250000000001"/>
    <n v="12.52875"/>
    <x v="0"/>
    <x v="14"/>
    <x v="14"/>
  </r>
  <r>
    <s v="10944"/>
    <s v="ศรีเมืองใหม่,รพช."/>
    <x v="6"/>
    <x v="6"/>
    <n v="2.0299999999999998"/>
    <n v="1.87"/>
    <n v="1.44"/>
    <n v="22176267"/>
    <n v="-15294574.35"/>
    <n v="-7809208.1600000001"/>
    <n v="9523362.4600000009"/>
    <n v="-5.45"/>
    <n v="-15.61"/>
    <n v="163"/>
    <n v="23"/>
    <n v="65"/>
    <n v="166"/>
    <n v="4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45"/>
    <s v="โขงเจียม,รพช."/>
    <x v="3"/>
    <x v="3"/>
    <n v="5.35"/>
    <n v="5.08"/>
    <n v="4.01"/>
    <n v="46048412.619999997"/>
    <n v="-7232334.1299999999"/>
    <n v="-3031799.82"/>
    <n v="31915661.84"/>
    <n v="-3.23"/>
    <n v="-6.24"/>
    <n v="32"/>
    <n v="65"/>
    <n v="370"/>
    <n v="357"/>
    <n v="5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46"/>
    <s v="เขื่องใน,รพช."/>
    <x v="1"/>
    <x v="1"/>
    <n v="6.34"/>
    <n v="6.04"/>
    <n v="4.91"/>
    <n v="161616621.47999999"/>
    <n v="-37958968.729999997"/>
    <n v="-19982577.309999999"/>
    <n v="118142459.84"/>
    <n v="-6.09"/>
    <n v="-9.1"/>
    <n v="56"/>
    <n v="36"/>
    <n v="48"/>
    <n v="167"/>
    <n v="56"/>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947"/>
    <s v="เขมราฐ,รพช."/>
    <x v="1"/>
    <x v="1"/>
    <n v="3.31"/>
    <n v="3.16"/>
    <n v="2.69"/>
    <n v="67190197.879999995"/>
    <n v="-13573924.529999999"/>
    <n v="-5198561.7"/>
    <n v="49035260.539999999"/>
    <n v="-2.77"/>
    <n v="-7.96"/>
    <n v="107"/>
    <n v="32"/>
    <n v="51"/>
    <n v="193"/>
    <n v="45"/>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948"/>
    <s v="นาจะหลวย,รพช."/>
    <x v="6"/>
    <x v="6"/>
    <n v="5.46"/>
    <n v="5.14"/>
    <n v="4.63"/>
    <n v="88955674.870000005"/>
    <n v="-8936859.2100000009"/>
    <n v="-2857705.66"/>
    <n v="72488668.230000004"/>
    <n v="-2.09"/>
    <n v="-5.39"/>
    <n v="111"/>
    <n v="44"/>
    <n v="45"/>
    <n v="233"/>
    <n v="8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49"/>
    <s v="น้ำยืน,รพช."/>
    <x v="1"/>
    <x v="1"/>
    <n v="2.67"/>
    <n v="2.44"/>
    <n v="1.99"/>
    <n v="55543609.68"/>
    <n v="7659222.3200000003"/>
    <n v="9337569.2400000002"/>
    <n v="32887367.539999999"/>
    <n v="4.9400000000000004"/>
    <n v="4.24"/>
    <n v="136"/>
    <n v="27"/>
    <n v="51"/>
    <n v="118"/>
    <n v="72"/>
    <n v="-10.594999999999999"/>
    <n v="0.95"/>
    <n v="11.544999999999998"/>
    <n v="-27.912499999999994"/>
    <n v="18.267499999999995"/>
    <b v="0"/>
    <n v="-17.670000000000002"/>
    <n v="-3.92"/>
    <n v="13.750000000000002"/>
    <n v="-38.295000000000002"/>
    <n v="16.705000000000005"/>
    <b v="0"/>
    <x v="0"/>
    <x v="0"/>
    <n v="-10.594999999999999"/>
    <n v="0.95"/>
    <n v="11.544999999999998"/>
    <n v="-27.912499999999994"/>
    <n v="18.267499999999995"/>
    <x v="0"/>
    <n v="-17.670000000000002"/>
    <n v="-3.92"/>
    <n v="13.750000000000002"/>
    <n v="-38.295000000000002"/>
    <n v="16.705000000000005"/>
    <x v="0"/>
    <x v="1"/>
    <x v="1"/>
  </r>
  <r>
    <s v="10950"/>
    <s v="บุณฑริก,รพช."/>
    <x v="1"/>
    <x v="1"/>
    <n v="5.26"/>
    <n v="4.9000000000000004"/>
    <n v="4.5199999999999996"/>
    <n v="111111090.78"/>
    <n v="-40165235.530000001"/>
    <n v="-20462614.68"/>
    <n v="91851950.609999999"/>
    <n v="-10.6"/>
    <n v="-14.15"/>
    <n v="67"/>
    <n v="14"/>
    <n v="56"/>
    <n v="230"/>
    <n v="4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0951"/>
    <s v="ตระการพืชผล,รพท."/>
    <x v="5"/>
    <x v="5"/>
    <n v="3.24"/>
    <n v="2.9"/>
    <n v="1.95"/>
    <n v="136138122.21000001"/>
    <n v="-37158338.93"/>
    <n v="-9078273.0899999999"/>
    <n v="57993687.299999997"/>
    <n v="-2.23"/>
    <n v="-8.0399999999999991"/>
    <n v="103"/>
    <n v="43"/>
    <n v="51"/>
    <n v="168"/>
    <n v="72"/>
    <n v="-2.59"/>
    <n v="8.86"/>
    <n v="11.45"/>
    <n v="-19.764999999999997"/>
    <n v="26.034999999999997"/>
    <b v="0"/>
    <n v="-5.74"/>
    <n v="4.915"/>
    <n v="10.655000000000001"/>
    <n v="-21.722500000000004"/>
    <n v="20.897500000000001"/>
    <b v="0"/>
    <x v="1"/>
    <x v="1"/>
    <n v="-2.95"/>
    <n v="8.9700000000000006"/>
    <n v="11.920000000000002"/>
    <n v="-20.830000000000002"/>
    <n v="26.85"/>
    <x v="0"/>
    <n v="-8.0399999999999991"/>
    <n v="1.83"/>
    <n v="9.8699999999999992"/>
    <n v="-22.844999999999999"/>
    <n v="16.634999999999998"/>
    <x v="0"/>
    <x v="5"/>
    <x v="5"/>
  </r>
  <r>
    <s v="10952"/>
    <s v="กุดข้าวปุ้น,รพช."/>
    <x v="6"/>
    <x v="6"/>
    <n v="2.4500000000000002"/>
    <n v="2.31"/>
    <n v="1.79"/>
    <n v="20409188.210000001"/>
    <n v="-7802730.9699999997"/>
    <n v="-3687572.05"/>
    <n v="11093624.91"/>
    <n v="-3.66"/>
    <n v="-8.67"/>
    <n v="170"/>
    <n v="29"/>
    <n v="57"/>
    <n v="81"/>
    <n v="50"/>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53"/>
    <s v="ม่วงสามสิบ,รพช."/>
    <x v="1"/>
    <x v="1"/>
    <n v="2.59"/>
    <n v="2.35"/>
    <n v="1.82"/>
    <n v="39208326.579999998"/>
    <n v="-9255874.8599999994"/>
    <n v="6659994.7199999997"/>
    <n v="20344766.280000001"/>
    <n v="3.14"/>
    <n v="-3.79"/>
    <n v="35"/>
    <n v="10"/>
    <n v="42"/>
    <n v="117"/>
    <n v="51"/>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0954"/>
    <s v="วารินชำราบ,รพท."/>
    <x v="5"/>
    <x v="5"/>
    <n v="2.73"/>
    <n v="2.4500000000000002"/>
    <n v="1.52"/>
    <n v="215314615.09"/>
    <n v="19671610.850000001"/>
    <n v="17300533.82"/>
    <n v="63987360.770000003"/>
    <n v="2.4900000000000002"/>
    <n v="2.1800000000000002"/>
    <n v="83"/>
    <n v="76"/>
    <n v="51"/>
    <n v="178"/>
    <n v="50"/>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0956"/>
    <s v="พิบูลมังสาหาร,รพช."/>
    <x v="2"/>
    <x v="2"/>
    <n v="2.75"/>
    <n v="2.54"/>
    <n v="1.62"/>
    <n v="105185524.34999999"/>
    <n v="-53439304.890000001"/>
    <n v="-28930036.920000002"/>
    <n v="37487980.689999998"/>
    <n v="-8.01"/>
    <n v="-14.01"/>
    <n v="81"/>
    <n v="45"/>
    <n v="61"/>
    <n v="84"/>
    <n v="3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0957"/>
    <s v="ตาลสุม,รพช."/>
    <x v="3"/>
    <x v="3"/>
    <n v="1.49"/>
    <n v="1.34"/>
    <n v="0.92"/>
    <n v="6081391.0199999996"/>
    <n v="-9963560"/>
    <n v="-3683159.85"/>
    <n v="-1032168.99"/>
    <n v="-5.21"/>
    <n v="-18.649999999999999"/>
    <n v="113"/>
    <n v="37"/>
    <n v="57"/>
    <n v="110"/>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958"/>
    <s v="โพธิ์ไทร,รพช."/>
    <x v="6"/>
    <x v="6"/>
    <n v="2.02"/>
    <n v="1.76"/>
    <n v="1.26"/>
    <n v="14096601.710000001"/>
    <n v="-11180300.52"/>
    <n v="517582.52"/>
    <n v="3544879.67"/>
    <n v="0.48"/>
    <n v="-12.1"/>
    <n v="69"/>
    <n v="16"/>
    <n v="56"/>
    <n v="212"/>
    <n v="46"/>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0959"/>
    <s v="สำโรง,รพช."/>
    <x v="6"/>
    <x v="6"/>
    <n v="3.63"/>
    <n v="3.46"/>
    <n v="2.87"/>
    <n v="44199115.810000002"/>
    <n v="14248897.310000001"/>
    <n v="20144581.289999999"/>
    <n v="31331851.59"/>
    <n v="18.79"/>
    <n v="11.21"/>
    <n v="80"/>
    <n v="58"/>
    <n v="47"/>
    <n v="181"/>
    <n v="38"/>
    <n v="-10.317499999999999"/>
    <n v="1.0349999999999999"/>
    <n v="11.352499999999999"/>
    <n v="-27.346249999999998"/>
    <n v="18.063749999999999"/>
    <b v="1"/>
    <n v="-15.98"/>
    <n v="-2.4"/>
    <n v="13.58"/>
    <n v="-36.35"/>
    <n v="17.970000000000002"/>
    <b v="0"/>
    <x v="0"/>
    <x v="0"/>
    <n v="-9.3850000000000016"/>
    <n v="1.2250000000000001"/>
    <n v="10.610000000000001"/>
    <n v="-25.300000000000004"/>
    <n v="17.140000000000004"/>
    <x v="1"/>
    <n v="-15.515000000000001"/>
    <n v="-2.2599999999999998"/>
    <n v="13.255000000000001"/>
    <n v="-35.397500000000001"/>
    <n v="17.622500000000002"/>
    <x v="0"/>
    <x v="6"/>
    <x v="6"/>
  </r>
  <r>
    <s v="10960"/>
    <s v="ดอนมดแดง,รพช."/>
    <x v="3"/>
    <x v="3"/>
    <n v="5.4"/>
    <n v="5.1100000000000003"/>
    <n v="3.81"/>
    <n v="39608750.43"/>
    <n v="-5309436.57"/>
    <n v="-15117025.76"/>
    <n v="25322680.129999999"/>
    <n v="-26.03"/>
    <n v="-8.36"/>
    <n v="103"/>
    <n v="113"/>
    <n v="41"/>
    <n v="117"/>
    <n v="43"/>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0961"/>
    <s v="สิรินธร,รพช."/>
    <x v="6"/>
    <x v="6"/>
    <n v="8.58"/>
    <n v="8.43"/>
    <n v="7.86"/>
    <n v="109490602.17"/>
    <n v="-2820630.75"/>
    <n v="-1549925.37"/>
    <n v="99087511.269999996"/>
    <n v="-1.26"/>
    <n v="-1.84"/>
    <n v="90"/>
    <n v="51"/>
    <n v="70"/>
    <n v="102"/>
    <n v="4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962"/>
    <s v="ทุ่งศรีอุดม,รพช."/>
    <x v="3"/>
    <x v="3"/>
    <n v="3.25"/>
    <n v="3.07"/>
    <n v="2.82"/>
    <n v="23505465.100000001"/>
    <n v="-17036502.969999999"/>
    <n v="-10271273.220000001"/>
    <n v="18945156.469999999"/>
    <n v="-14.04"/>
    <n v="-22.95"/>
    <n v="109"/>
    <n v="6"/>
    <n v="86"/>
    <n v="111"/>
    <n v="5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43"/>
    <s v="สมเด็จพระยุพราชเดชอุดม,รพท."/>
    <x v="10"/>
    <x v="10"/>
    <n v="2.84"/>
    <n v="2.63"/>
    <n v="0.99"/>
    <n v="223235769.47999999"/>
    <n v="39494160.890000001"/>
    <n v="101317544.8"/>
    <n v="-960320.12"/>
    <n v="11.24"/>
    <n v="4.0999999999999996"/>
    <n v="85"/>
    <n v="67"/>
    <n v="60"/>
    <n v="309"/>
    <n v="38"/>
    <n v="-2.1850000000000001"/>
    <n v="5.5750000000000002"/>
    <n v="7.76"/>
    <n v="-13.825000000000001"/>
    <n v="17.215"/>
    <b v="0"/>
    <n v="-5.58"/>
    <n v="0.90500000000000003"/>
    <n v="6.4850000000000003"/>
    <n v="-15.307500000000001"/>
    <n v="10.6325"/>
    <b v="0"/>
    <x v="0"/>
    <x v="0"/>
    <n v="-2.1850000000000001"/>
    <n v="5.5750000000000002"/>
    <n v="7.76"/>
    <n v="-13.825000000000001"/>
    <n v="17.215"/>
    <x v="0"/>
    <n v="-5.58"/>
    <n v="0.90500000000000003"/>
    <n v="6.4850000000000003"/>
    <n v="-15.307500000000001"/>
    <n v="10.6325"/>
    <x v="0"/>
    <x v="11"/>
    <x v="11"/>
  </r>
  <r>
    <s v="21984"/>
    <s v="๕๐ พรรษา มหาวชิราลงกรณ,รพท."/>
    <x v="10"/>
    <x v="10"/>
    <n v="1.41"/>
    <n v="1.23"/>
    <n v="0.66"/>
    <n v="54286757.43"/>
    <n v="-73757351.439999998"/>
    <n v="-64803652.109999999"/>
    <n v="-37651675.159999996"/>
    <n v="-10.56"/>
    <n v="-9.84"/>
    <n v="69"/>
    <n v="33"/>
    <n v="59"/>
    <n v="98"/>
    <n v="42"/>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24032"/>
    <s v="นาตาล,รพช."/>
    <x v="3"/>
    <x v="3"/>
    <n v="2.0099999999999998"/>
    <n v="1.92"/>
    <n v="1.36"/>
    <n v="27109756.489999998"/>
    <n v="4276292.8"/>
    <n v="13859816.720000001"/>
    <n v="9517100.6799999997"/>
    <n v="13.69"/>
    <n v="2.91"/>
    <n v="201"/>
    <n v="56"/>
    <n v="65"/>
    <n v="148"/>
    <n v="35"/>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4821"/>
    <s v="นาเยีย,รพช."/>
    <x v="3"/>
    <x v="3"/>
    <n v="3.11"/>
    <n v="2.84"/>
    <n v="2.0499999999999998"/>
    <n v="21359751.23"/>
    <n v="2613687.25"/>
    <n v="12090805.32"/>
    <n v="10638634.82"/>
    <n v="16.63"/>
    <n v="2.52"/>
    <n v="125"/>
    <n v="36"/>
    <n v="60"/>
    <n v="168"/>
    <n v="60"/>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27967"/>
    <s v="สว่างวีระวงศ์,รพช."/>
    <x v="3"/>
    <x v="3"/>
    <n v="1.61"/>
    <n v="1.55"/>
    <n v="1.28"/>
    <n v="6513717.29"/>
    <n v="-6829709.7199999997"/>
    <n v="-2607772.4"/>
    <n v="2985861.4"/>
    <n v="-4.37"/>
    <n v="-10.91"/>
    <n v="220"/>
    <n v="28"/>
    <n v="28"/>
    <n v="167"/>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7968"/>
    <s v="น้ำขุ่น,รพช."/>
    <x v="11"/>
    <x v="11"/>
    <n v="11.85"/>
    <n v="11.53"/>
    <n v="9.68"/>
    <n v="56531564.119999997"/>
    <n v="3562065.37"/>
    <n v="11943350"/>
    <n v="45207431.399999999"/>
    <n v="16.28"/>
    <n v="2.6"/>
    <n v="35"/>
    <n v="38"/>
    <n v="60"/>
    <n v="181"/>
    <n v="60"/>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27976"/>
    <s v="เหล่าเสือโก้ก,รพช."/>
    <x v="3"/>
    <x v="3"/>
    <n v="3.89"/>
    <n v="3.67"/>
    <n v="2.58"/>
    <n v="16204206.98"/>
    <n v="8474303.9100000001"/>
    <n v="16017120.93"/>
    <n v="8845164.4499999993"/>
    <n v="24.34"/>
    <n v="8.66"/>
    <n v="73"/>
    <n v="55"/>
    <n v="50"/>
    <n v="145"/>
    <n v="44"/>
    <n v="-9.4075000000000006"/>
    <n v="1.645"/>
    <n v="11.0525"/>
    <n v="-25.986249999999998"/>
    <n v="18.223749999999999"/>
    <b v="1"/>
    <n v="-18.744999999999997"/>
    <n v="-2.7"/>
    <n v="16.044999999999998"/>
    <n v="-42.812499999999993"/>
    <n v="21.367499999999996"/>
    <b v="0"/>
    <x v="0"/>
    <x v="0"/>
    <n v="-9.4075000000000006"/>
    <n v="1.645"/>
    <n v="11.0525"/>
    <n v="-25.986249999999998"/>
    <n v="18.223749999999999"/>
    <x v="1"/>
    <n v="-18.744999999999997"/>
    <n v="-2.7"/>
    <n v="16.044999999999998"/>
    <n v="-42.812499999999993"/>
    <n v="21.367499999999996"/>
    <x v="0"/>
    <x v="3"/>
    <x v="3"/>
  </r>
  <r>
    <s v="10738"/>
    <s v="กระบี่,รพท."/>
    <x v="9"/>
    <x v="9"/>
    <n v="3.56"/>
    <n v="3.35"/>
    <n v="2.21"/>
    <n v="571783915.75999999"/>
    <n v="17874165.960000001"/>
    <n v="88679801.340000004"/>
    <n v="271710870.89999998"/>
    <n v="7.47"/>
    <n v="1.3"/>
    <n v="81"/>
    <n v="79"/>
    <n v="38"/>
    <n v="89"/>
    <n v="42"/>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1340"/>
    <s v="เขาพนม,รพช."/>
    <x v="1"/>
    <x v="1"/>
    <n v="11.55"/>
    <n v="10.93"/>
    <n v="9.6300000000000008"/>
    <n v="103168652.34"/>
    <n v="-7166565.4299999997"/>
    <n v="-2371446.06"/>
    <n v="84396726.239999995"/>
    <n v="-1.72"/>
    <n v="-4.03"/>
    <n v="58"/>
    <n v="41"/>
    <n v="25"/>
    <n v="176"/>
    <n v="5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41"/>
    <s v="เกาะลันตา,รพช."/>
    <x v="3"/>
    <x v="3"/>
    <n v="5.81"/>
    <n v="5.38"/>
    <n v="4.63"/>
    <n v="42836266.270000003"/>
    <n v="-25532084.43"/>
    <n v="-22394523.350000001"/>
    <n v="32203285.48"/>
    <n v="-27.09"/>
    <n v="-21.23"/>
    <n v="121"/>
    <n v="152"/>
    <n v="48"/>
    <n v="401"/>
    <n v="74"/>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1342"/>
    <s v="คลองท่อม,รพช."/>
    <x v="6"/>
    <x v="6"/>
    <n v="7.19"/>
    <n v="6.95"/>
    <n v="6.27"/>
    <n v="113263205.12"/>
    <n v="-52575066.890000001"/>
    <n v="-42846142.670000002"/>
    <n v="96350838.040000007"/>
    <n v="-30.47"/>
    <n v="-22.19"/>
    <n v="66"/>
    <n v="64"/>
    <n v="53"/>
    <n v="105"/>
    <n v="66"/>
    <n v="-10.317499999999999"/>
    <n v="1.0349999999999999"/>
    <n v="11.352499999999999"/>
    <n v="-27.346249999999998"/>
    <n v="18.063749999999999"/>
    <b v="1"/>
    <n v="-15.98"/>
    <n v="-2.4"/>
    <n v="13.58"/>
    <n v="-36.35"/>
    <n v="17.970000000000002"/>
    <b v="0"/>
    <x v="1"/>
    <x v="1"/>
    <n v="-25.905000000000001"/>
    <n v="-11.835000000000001"/>
    <n v="14.07"/>
    <n v="-47.010000000000005"/>
    <n v="9.27"/>
    <x v="0"/>
    <n v="-26.35"/>
    <n v="-10.225000000000001"/>
    <n v="16.125"/>
    <n v="-50.537500000000001"/>
    <n v="13.962499999999999"/>
    <x v="0"/>
    <x v="15"/>
    <x v="15"/>
  </r>
  <r>
    <s v="11343"/>
    <s v="อ่าวลึก,รพช."/>
    <x v="4"/>
    <x v="4"/>
    <n v="4.8099999999999996"/>
    <n v="4.72"/>
    <n v="4.2699999999999996"/>
    <n v="146772938.37"/>
    <n v="-9338709.1099999994"/>
    <n v="-6662564.5499999998"/>
    <n v="125985019.28"/>
    <n v="-4.57"/>
    <n v="-3.91"/>
    <n v="120"/>
    <n v="0"/>
    <n v="119"/>
    <n v="0"/>
    <n v="35"/>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44"/>
    <s v="ปลายพระยา,รพช."/>
    <x v="4"/>
    <x v="4"/>
    <n v="6.85"/>
    <n v="6.72"/>
    <n v="6.1"/>
    <n v="94781097.170000002"/>
    <n v="-33643482.060000002"/>
    <n v="-27206706.43"/>
    <n v="82519314.200000003"/>
    <n v="-27.65"/>
    <n v="-20.76"/>
    <n v="113"/>
    <n v="0"/>
    <n v="93"/>
    <n v="0"/>
    <n v="27"/>
    <n v="-8.26"/>
    <n v="3.2450000000000001"/>
    <n v="11.504999999999999"/>
    <n v="-25.517499999999998"/>
    <n v="20.502500000000001"/>
    <b v="1"/>
    <n v="-12.452500000000001"/>
    <n v="0.39"/>
    <n v="12.842500000000001"/>
    <n v="-31.716250000000002"/>
    <n v="19.653750000000002"/>
    <b v="0"/>
    <x v="1"/>
    <x v="1"/>
    <n v="-8.26"/>
    <n v="3.2450000000000001"/>
    <n v="11.504999999999999"/>
    <n v="-25.517499999999998"/>
    <n v="20.502500000000001"/>
    <x v="1"/>
    <n v="-12.452500000000001"/>
    <n v="0.39"/>
    <n v="12.842500000000001"/>
    <n v="-31.716250000000002"/>
    <n v="19.653750000000002"/>
    <x v="0"/>
    <x v="4"/>
    <x v="4"/>
  </r>
  <r>
    <s v="11345"/>
    <s v="ลำทับ,รพช."/>
    <x v="3"/>
    <x v="3"/>
    <n v="4.8099999999999996"/>
    <n v="4.59"/>
    <n v="2.71"/>
    <n v="63858488.539999999"/>
    <n v="8082679.2000000002"/>
    <n v="12156066.060000001"/>
    <n v="28767973.789999999"/>
    <n v="10.64"/>
    <n v="7.05"/>
    <n v="109"/>
    <n v="88"/>
    <n v="71"/>
    <n v="81"/>
    <n v="65"/>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346"/>
    <s v="เหนือคลอง,รพช."/>
    <x v="1"/>
    <x v="1"/>
    <n v="2.95"/>
    <n v="2.75"/>
    <n v="2.34"/>
    <n v="54746258.590000004"/>
    <n v="-9700249.0899999999"/>
    <n v="-5472234.3700000001"/>
    <n v="37763185.630000003"/>
    <n v="-4.2"/>
    <n v="-7.8"/>
    <n v="87"/>
    <n v="48"/>
    <n v="30"/>
    <n v="141"/>
    <n v="57"/>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77753"/>
    <s v="เกาะพีพี,รพช."/>
    <x v="8"/>
    <x v="8"/>
    <n v="32.25"/>
    <n v="31.71"/>
    <n v="31.14"/>
    <n v="40089718.369999997"/>
    <n v="-1638877.26"/>
    <n v="1362602.68"/>
    <n v="38662518.159999996"/>
    <n v="3.42"/>
    <n v="-2.68"/>
    <n v="13"/>
    <n v="2"/>
    <n v="28"/>
    <n v="99"/>
    <n v="53"/>
    <n v="-5.3650000000000002"/>
    <n v="10.815000000000001"/>
    <n v="16.18"/>
    <n v="-29.634999999999998"/>
    <n v="35.085000000000001"/>
    <b v="0"/>
    <n v="-14.08"/>
    <n v="0.78999999999999981"/>
    <n v="14.87"/>
    <n v="-36.384999999999998"/>
    <n v="23.094999999999999"/>
    <b v="0"/>
    <x v="1"/>
    <x v="0"/>
    <n v="-5.3650000000000002"/>
    <n v="10.815000000000001"/>
    <n v="16.18"/>
    <n v="-29.634999999999998"/>
    <n v="35.085000000000001"/>
    <x v="0"/>
    <n v="-14.08"/>
    <n v="0.78999999999999981"/>
    <n v="14.87"/>
    <n v="-36.384999999999998"/>
    <n v="23.094999999999999"/>
    <x v="0"/>
    <x v="8"/>
    <x v="8"/>
  </r>
  <r>
    <s v="10744"/>
    <s v="ชุมพรเขตรอุดมศักดิ์,รพท."/>
    <x v="9"/>
    <x v="9"/>
    <n v="3.44"/>
    <n v="3.29"/>
    <n v="2.37"/>
    <n v="454636998.12"/>
    <n v="-107921353.2"/>
    <n v="225440197.91"/>
    <n v="254298768.93000001"/>
    <n v="15.59"/>
    <n v="-6.29"/>
    <n v="116"/>
    <n v="42"/>
    <n v="33"/>
    <n v="121"/>
    <n v="28"/>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375"/>
    <s v="ปากน้ำชุมพร,รพช."/>
    <x v="8"/>
    <x v="8"/>
    <n v="7.57"/>
    <n v="7.32"/>
    <n v="6.22"/>
    <n v="54261704.149999999"/>
    <n v="-5317650.22"/>
    <n v="-555399.31999999995"/>
    <n v="43127128.729999997"/>
    <n v="-0.76"/>
    <n v="-6.51"/>
    <n v="72"/>
    <n v="93"/>
    <n v="128"/>
    <n v="182"/>
    <n v="53"/>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1376"/>
    <s v="ท่าแซะ,รพช."/>
    <x v="1"/>
    <x v="1"/>
    <n v="3.35"/>
    <n v="3.1"/>
    <n v="2.23"/>
    <n v="83669841.730000004"/>
    <n v="-35841291.539999999"/>
    <n v="-29755916.449999999"/>
    <n v="43763665.710000001"/>
    <n v="-15.13"/>
    <n v="-15.74"/>
    <n v="37"/>
    <n v="102"/>
    <n v="52"/>
    <n v="190"/>
    <n v="62"/>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77"/>
    <s v="ปะทิว,รพช."/>
    <x v="3"/>
    <x v="3"/>
    <n v="3.35"/>
    <n v="3.1"/>
    <n v="2.3199999999999998"/>
    <n v="21522317.98"/>
    <n v="-4370951.66"/>
    <n v="-6199877.5300000003"/>
    <n v="12103438.460000001"/>
    <n v="-7.89"/>
    <n v="-6.23"/>
    <n v="84"/>
    <n v="52"/>
    <n v="85"/>
    <n v="261"/>
    <n v="5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78"/>
    <s v="มาบอำมฤต,รพช."/>
    <x v="3"/>
    <x v="3"/>
    <n v="2.13"/>
    <n v="2.02"/>
    <n v="1.53"/>
    <n v="21822028.350000001"/>
    <n v="-9461210"/>
    <n v="-6703613.04"/>
    <n v="10196755.859999999"/>
    <n v="-9.34"/>
    <n v="-12.28"/>
    <n v="145"/>
    <n v="47"/>
    <n v="60"/>
    <n v="219"/>
    <n v="48"/>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79"/>
    <s v="หลังสวน,รพช."/>
    <x v="2"/>
    <x v="2"/>
    <n v="2.41"/>
    <n v="2.31"/>
    <n v="0.9"/>
    <n v="122879634.91"/>
    <n v="39981875.670000002"/>
    <n v="36973213.979999997"/>
    <n v="-8559749.3499999996"/>
    <n v="10"/>
    <n v="6.4"/>
    <n v="220"/>
    <n v="139"/>
    <n v="146"/>
    <n v="542"/>
    <n v="35"/>
    <n v="-7.51"/>
    <n v="3.04"/>
    <n v="10.55"/>
    <n v="-23.335000000000001"/>
    <n v="18.865000000000002"/>
    <b v="0"/>
    <n v="-12.23"/>
    <n v="-0.18"/>
    <n v="12.05"/>
    <n v="-30.305000000000003"/>
    <n v="17.895000000000003"/>
    <b v="0"/>
    <x v="0"/>
    <x v="0"/>
    <n v="-7.51"/>
    <n v="3.04"/>
    <n v="10.55"/>
    <n v="-23.335000000000001"/>
    <n v="18.865000000000002"/>
    <x v="0"/>
    <n v="-12.23"/>
    <n v="-0.18"/>
    <n v="12.05"/>
    <n v="-30.305000000000003"/>
    <n v="17.895000000000003"/>
    <x v="0"/>
    <x v="2"/>
    <x v="2"/>
  </r>
  <r>
    <s v="11380"/>
    <s v="ปากน้ำหลังสวน,รพช."/>
    <x v="3"/>
    <x v="3"/>
    <n v="9.33"/>
    <n v="9.08"/>
    <n v="2.87"/>
    <n v="67460687.090000004"/>
    <n v="2069961.45"/>
    <n v="1174274.3899999999"/>
    <n v="15132116.17"/>
    <n v="1.64"/>
    <n v="2.09"/>
    <n v="90"/>
    <n v="89"/>
    <n v="30"/>
    <n v="213"/>
    <n v="59"/>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381"/>
    <s v="ละแม,รพช."/>
    <x v="3"/>
    <x v="3"/>
    <n v="5.69"/>
    <n v="5.46"/>
    <n v="4.3600000000000003"/>
    <n v="42930968.57"/>
    <n v="-12788874.369999999"/>
    <n v="-9097477.0299999993"/>
    <n v="30711771.280000001"/>
    <n v="-9.85"/>
    <n v="-14.11"/>
    <n v="84"/>
    <n v="52"/>
    <n v="57"/>
    <n v="182"/>
    <n v="4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82"/>
    <s v="พะโต๊ะ,รพช."/>
    <x v="3"/>
    <x v="3"/>
    <n v="1.9"/>
    <n v="1.8"/>
    <n v="1.65"/>
    <n v="18124038.969999999"/>
    <n v="-5770276.6600000001"/>
    <n v="12613.31"/>
    <n v="13216320.76"/>
    <n v="0.02"/>
    <n v="-9.3000000000000007"/>
    <n v="184"/>
    <n v="35"/>
    <n v="36"/>
    <n v="164"/>
    <n v="42"/>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383"/>
    <s v="สวี,รพช."/>
    <x v="1"/>
    <x v="1"/>
    <n v="6.37"/>
    <n v="6.19"/>
    <n v="4.79"/>
    <n v="130744700.81999999"/>
    <n v="-10475106.07"/>
    <n v="5736111.5099999998"/>
    <n v="92220706.340000004"/>
    <n v="3.79"/>
    <n v="-5.14"/>
    <n v="103"/>
    <n v="102"/>
    <n v="66"/>
    <n v="273"/>
    <n v="34"/>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385"/>
    <s v="ทุ่งตะโก,รพช."/>
    <x v="3"/>
    <x v="3"/>
    <n v="3.54"/>
    <n v="3.43"/>
    <n v="2.67"/>
    <n v="35560095.719999999"/>
    <n v="-8042926.1500000004"/>
    <n v="-3581840.38"/>
    <n v="23375948.98"/>
    <n v="-5.78"/>
    <n v="-10.32"/>
    <n v="68"/>
    <n v="85"/>
    <n v="103"/>
    <n v="283"/>
    <n v="5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80"/>
    <s v="มหาราชนครศรีธรรมราช,รพศ."/>
    <x v="0"/>
    <x v="0"/>
    <n v="4.05"/>
    <n v="3.88"/>
    <n v="1.76"/>
    <n v="1628524427.2"/>
    <n v="188399174.27000001"/>
    <n v="378757630.63"/>
    <n v="405967614.79000002"/>
    <n v="12.19"/>
    <n v="4.3899999999999997"/>
    <n v="92"/>
    <n v="158"/>
    <n v="87"/>
    <n v="477"/>
    <n v="30"/>
    <n v="3.02"/>
    <n v="9.33"/>
    <n v="6.3100000000000005"/>
    <n v="-6.4450000000000003"/>
    <n v="18.795000000000002"/>
    <b v="0"/>
    <n v="-3.11"/>
    <n v="6.69"/>
    <n v="9.8000000000000007"/>
    <n v="-17.810000000000002"/>
    <n v="21.39"/>
    <b v="0"/>
    <x v="0"/>
    <x v="0"/>
    <n v="3.02"/>
    <n v="9.33"/>
    <n v="6.3100000000000005"/>
    <n v="-6.4450000000000003"/>
    <n v="18.795000000000002"/>
    <x v="0"/>
    <n v="-3.11"/>
    <n v="6.69"/>
    <n v="9.8000000000000007"/>
    <n v="-17.810000000000002"/>
    <n v="21.39"/>
    <x v="0"/>
    <x v="0"/>
    <x v="0"/>
  </r>
  <r>
    <s v="11322"/>
    <s v="พรหมคีรี,รพช."/>
    <x v="3"/>
    <x v="3"/>
    <n v="4.03"/>
    <n v="3.77"/>
    <n v="3.24"/>
    <n v="42902197.600000001"/>
    <n v="-3416465.25"/>
    <n v="-1126148.71"/>
    <n v="31627562.57"/>
    <n v="-1.31"/>
    <n v="-4.28"/>
    <n v="131"/>
    <n v="40"/>
    <n v="46"/>
    <n v="467"/>
    <n v="5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24"/>
    <s v="ลานสกา,รพช."/>
    <x v="6"/>
    <x v="6"/>
    <n v="2.83"/>
    <n v="2.57"/>
    <n v="1.28"/>
    <n v="34256387.659999996"/>
    <n v="-7914944.5099999998"/>
    <n v="-4029969.67"/>
    <n v="5208318.2300000004"/>
    <n v="-3.05"/>
    <n v="-7.91"/>
    <n v="135"/>
    <n v="109"/>
    <n v="92"/>
    <n v="576"/>
    <n v="4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25"/>
    <s v="สมเด็จพระยุพราชฉวาง,รพช."/>
    <x v="2"/>
    <x v="2"/>
    <n v="6.77"/>
    <n v="6.21"/>
    <n v="5.59"/>
    <n v="108481874.90000001"/>
    <n v="-27289533.629999999"/>
    <n v="-17413949.460000001"/>
    <n v="86394487.75"/>
    <n v="-9.48"/>
    <n v="-12.23"/>
    <n v="111"/>
    <n v="23"/>
    <n v="53"/>
    <n v="887"/>
    <n v="85"/>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326"/>
    <s v="พิปูน,รพช."/>
    <x v="3"/>
    <x v="3"/>
    <n v="4.57"/>
    <n v="4.16"/>
    <n v="3.51"/>
    <n v="18936895.34"/>
    <n v="-10712734.66"/>
    <n v="-6611065.0300000003"/>
    <n v="13304407.279999999"/>
    <n v="-9.02"/>
    <n v="-20.23"/>
    <n v="195"/>
    <n v="0"/>
    <n v="127"/>
    <n v="103"/>
    <n v="7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27"/>
    <s v="เชียรใหญ่,รพช."/>
    <x v="4"/>
    <x v="4"/>
    <n v="1"/>
    <n v="0.89"/>
    <n v="0.55000000000000004"/>
    <n v="-37951.589999999997"/>
    <n v="518649.07"/>
    <n v="2589539.75"/>
    <n v="-19397576.399999999"/>
    <n v="2.11"/>
    <n v="0.82"/>
    <n v="406"/>
    <n v="71"/>
    <n v="88"/>
    <n v="715"/>
    <n v="66"/>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328"/>
    <s v="ชะอวด,รพช."/>
    <x v="1"/>
    <x v="1"/>
    <n v="3.09"/>
    <n v="2.84"/>
    <n v="2.41"/>
    <n v="42729934.909999996"/>
    <n v="-14805213.880000001"/>
    <n v="-9554275.5399999991"/>
    <n v="27809906.629999999"/>
    <n v="-5.39"/>
    <n v="-12.61"/>
    <n v="141"/>
    <n v="21"/>
    <n v="25"/>
    <n v="424"/>
    <n v="4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29"/>
    <s v="ท่าศาลา,รพท."/>
    <x v="5"/>
    <x v="5"/>
    <n v="4.6399999999999997"/>
    <n v="4.47"/>
    <n v="3.64"/>
    <n v="431581273.12"/>
    <n v="27718353.379999999"/>
    <n v="69378164.090000004"/>
    <n v="313295754.31"/>
    <n v="10.52"/>
    <n v="2.74"/>
    <n v="73"/>
    <n v="59"/>
    <n v="38"/>
    <n v="355"/>
    <n v="43"/>
    <n v="-2.59"/>
    <n v="8.86"/>
    <n v="11.45"/>
    <n v="-19.764999999999997"/>
    <n v="26.034999999999997"/>
    <b v="0"/>
    <n v="-5.74"/>
    <n v="4.915"/>
    <n v="10.655000000000001"/>
    <n v="-21.722500000000004"/>
    <n v="20.897500000000001"/>
    <b v="0"/>
    <x v="0"/>
    <x v="0"/>
    <n v="-0.34999999999999964"/>
    <n v="9.0500000000000007"/>
    <n v="9.4"/>
    <n v="-14.450000000000001"/>
    <n v="23.150000000000002"/>
    <x v="0"/>
    <n v="-5.0175000000000001"/>
    <n v="5.1049999999999995"/>
    <n v="10.122499999999999"/>
    <n v="-20.201249999999998"/>
    <n v="20.288749999999997"/>
    <x v="0"/>
    <x v="9"/>
    <x v="9"/>
  </r>
  <r>
    <s v="11330"/>
    <s v="ทุ่งสง,รพท."/>
    <x v="10"/>
    <x v="10"/>
    <n v="2.67"/>
    <n v="2.58"/>
    <n v="2.12"/>
    <n v="283486007.29000002"/>
    <n v="-176806760.06999999"/>
    <n v="-118825770.13"/>
    <n v="188999187.33000001"/>
    <n v="-15.2"/>
    <n v="-17.920000000000002"/>
    <n v="68"/>
    <n v="61"/>
    <n v="26"/>
    <n v="31"/>
    <n v="25"/>
    <n v="-2.1850000000000001"/>
    <n v="5.5750000000000002"/>
    <n v="7.76"/>
    <n v="-13.825000000000001"/>
    <n v="17.215"/>
    <b v="1"/>
    <n v="-5.58"/>
    <n v="0.90500000000000003"/>
    <n v="6.4850000000000003"/>
    <n v="-15.307500000000001"/>
    <n v="10.6325"/>
    <b v="1"/>
    <x v="1"/>
    <x v="1"/>
    <n v="-2.1850000000000001"/>
    <n v="5.5750000000000002"/>
    <n v="7.76"/>
    <n v="-13.825000000000001"/>
    <n v="17.215"/>
    <x v="1"/>
    <n v="-5.58"/>
    <n v="0.90500000000000003"/>
    <n v="6.4850000000000003"/>
    <n v="-15.307500000000001"/>
    <n v="10.6325"/>
    <x v="1"/>
    <x v="11"/>
    <x v="11"/>
  </r>
  <r>
    <s v="11331"/>
    <s v="นาบอน,รพช."/>
    <x v="3"/>
    <x v="3"/>
    <n v="1.1000000000000001"/>
    <n v="0.93"/>
    <n v="0.69"/>
    <n v="3027390.52"/>
    <n v="-6578941.8300000001"/>
    <n v="-3481057.36"/>
    <n v="-9400180.1500000004"/>
    <n v="-3.57"/>
    <n v="-11.01"/>
    <n v="323"/>
    <n v="23"/>
    <n v="28"/>
    <n v="256"/>
    <n v="9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32"/>
    <s v="ทุ่งใหญ่,รพช."/>
    <x v="1"/>
    <x v="1"/>
    <n v="1.78"/>
    <n v="1.64"/>
    <n v="0.99"/>
    <n v="36706714.530000001"/>
    <n v="21124515.010000002"/>
    <n v="21667837.649999999"/>
    <n v="-265728.33"/>
    <n v="12.4"/>
    <n v="16.23"/>
    <n v="314"/>
    <n v="69"/>
    <n v="12"/>
    <n v="377"/>
    <n v="51"/>
    <n v="-10.594999999999999"/>
    <n v="0.95"/>
    <n v="11.544999999999998"/>
    <n v="-27.912499999999994"/>
    <n v="18.267499999999995"/>
    <b v="0"/>
    <n v="-17.670000000000002"/>
    <n v="-3.92"/>
    <n v="13.750000000000002"/>
    <n v="-38.295000000000002"/>
    <n v="16.705000000000005"/>
    <b v="0"/>
    <x v="0"/>
    <x v="0"/>
    <n v="-10.594999999999999"/>
    <n v="0.95"/>
    <n v="11.544999999999998"/>
    <n v="-27.912499999999994"/>
    <n v="18.267499999999995"/>
    <x v="0"/>
    <n v="-17.670000000000002"/>
    <n v="-3.92"/>
    <n v="13.750000000000002"/>
    <n v="-38.295000000000002"/>
    <n v="16.705000000000005"/>
    <x v="0"/>
    <x v="1"/>
    <x v="1"/>
  </r>
  <r>
    <s v="11333"/>
    <s v="ปากพนัง,รพช."/>
    <x v="2"/>
    <x v="2"/>
    <n v="3.93"/>
    <n v="3.84"/>
    <n v="2.2400000000000002"/>
    <n v="98919871.180000007"/>
    <n v="-1373330.55"/>
    <n v="6412625.8700000001"/>
    <n v="41808707.420000002"/>
    <n v="3.04"/>
    <n v="-0.51"/>
    <n v="141"/>
    <n v="146"/>
    <n v="115"/>
    <n v="740"/>
    <n v="26"/>
    <n v="-7.51"/>
    <n v="3.04"/>
    <n v="10.55"/>
    <n v="-23.335000000000001"/>
    <n v="18.865000000000002"/>
    <b v="0"/>
    <n v="-12.23"/>
    <n v="-0.18"/>
    <n v="12.05"/>
    <n v="-30.305000000000003"/>
    <n v="17.895000000000003"/>
    <b v="0"/>
    <x v="1"/>
    <x v="0"/>
    <n v="-7.51"/>
    <n v="3.04"/>
    <n v="10.55"/>
    <n v="-23.335000000000001"/>
    <n v="18.865000000000002"/>
    <x v="0"/>
    <n v="-12.23"/>
    <n v="-0.18"/>
    <n v="12.05"/>
    <n v="-30.305000000000003"/>
    <n v="17.895000000000003"/>
    <x v="0"/>
    <x v="2"/>
    <x v="2"/>
  </r>
  <r>
    <s v="11334"/>
    <s v="ร่อนพิบูลย์,รพช."/>
    <x v="1"/>
    <x v="1"/>
    <n v="2.83"/>
    <n v="2.66"/>
    <n v="2.25"/>
    <n v="48847328.829999998"/>
    <n v="-989501.8"/>
    <n v="2690064.68"/>
    <n v="33446361.879999999"/>
    <n v="1.4"/>
    <n v="-0.67"/>
    <n v="62"/>
    <n v="61"/>
    <n v="108"/>
    <n v="278"/>
    <n v="33"/>
    <n v="-10.594999999999999"/>
    <n v="0.95"/>
    <n v="11.544999999999998"/>
    <n v="-27.912499999999994"/>
    <n v="18.267499999999995"/>
    <b v="0"/>
    <n v="-17.670000000000002"/>
    <n v="-3.92"/>
    <n v="13.750000000000002"/>
    <n v="-38.295000000000002"/>
    <n v="16.705000000000005"/>
    <b v="0"/>
    <x v="1"/>
    <x v="0"/>
    <n v="-10.594999999999999"/>
    <n v="0.95"/>
    <n v="11.544999999999998"/>
    <n v="-27.912499999999994"/>
    <n v="18.267499999999995"/>
    <x v="0"/>
    <n v="-17.670000000000002"/>
    <n v="-3.92"/>
    <n v="13.750000000000002"/>
    <n v="-38.295000000000002"/>
    <n v="16.705000000000005"/>
    <x v="0"/>
    <x v="1"/>
    <x v="1"/>
  </r>
  <r>
    <s v="11335"/>
    <s v="สิชล,รพท."/>
    <x v="10"/>
    <x v="10"/>
    <n v="6.32"/>
    <n v="6.08"/>
    <n v="5.49"/>
    <n v="485092147.44"/>
    <n v="-101752162.67"/>
    <n v="-9707597.3300000001"/>
    <n v="409372914.66000003"/>
    <n v="-1.69"/>
    <n v="-7.71"/>
    <n v="65"/>
    <n v="43"/>
    <n v="42"/>
    <n v="116"/>
    <n v="34"/>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1336"/>
    <s v="ขนอม,รพช."/>
    <x v="3"/>
    <x v="3"/>
    <n v="1.37"/>
    <n v="1.22"/>
    <n v="0.77"/>
    <n v="7807390.5"/>
    <n v="-12359171.26"/>
    <n v="-10837246.98"/>
    <n v="-5225574.83"/>
    <n v="-11.61"/>
    <n v="-13.14"/>
    <n v="205"/>
    <n v="35"/>
    <n v="71"/>
    <n v="553"/>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37"/>
    <s v="หัวไทร,รพช."/>
    <x v="6"/>
    <x v="6"/>
    <n v="4.84"/>
    <n v="4.5199999999999996"/>
    <n v="3.65"/>
    <n v="57483504.340000004"/>
    <n v="-8974100.0600000005"/>
    <n v="251109.68"/>
    <n v="39231407.079999998"/>
    <n v="0.18"/>
    <n v="-5.98"/>
    <n v="85"/>
    <n v="41"/>
    <n v="80"/>
    <n v="388"/>
    <n v="60"/>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338"/>
    <s v="บางขัน,รพช."/>
    <x v="6"/>
    <x v="6"/>
    <n v="4.3499999999999996"/>
    <n v="4.12"/>
    <n v="3.83"/>
    <n v="70575258.780000001"/>
    <n v="6309399.4800000004"/>
    <n v="8645421.9199999999"/>
    <n v="59496096.579999998"/>
    <n v="8.4499999999999993"/>
    <n v="5.85"/>
    <n v="297"/>
    <n v="54"/>
    <n v="62"/>
    <n v="709"/>
    <n v="96"/>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339"/>
    <s v="ถ้ำพรรณรา,รพช."/>
    <x v="11"/>
    <x v="11"/>
    <n v="1.1100000000000001"/>
    <n v="0.98"/>
    <n v="0.56999999999999995"/>
    <n v="2186469.04"/>
    <n v="-7942351.4299999997"/>
    <n v="-4259034.7300000004"/>
    <n v="-8301152.6100000003"/>
    <n v="-7.04"/>
    <n v="-14.35"/>
    <n v="430"/>
    <n v="97"/>
    <n v="60"/>
    <n v="580"/>
    <n v="75"/>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11660"/>
    <s v="จุฬาภรณ์,รพช."/>
    <x v="3"/>
    <x v="3"/>
    <n v="1.25"/>
    <n v="1.08"/>
    <n v="0.86"/>
    <n v="4604238.79"/>
    <n v="-9493292.1500000004"/>
    <n v="-3950933.83"/>
    <n v="-2582997.5299999998"/>
    <n v="-5.01"/>
    <n v="-16.22"/>
    <n v="264"/>
    <n v="30"/>
    <n v="63"/>
    <n v="525"/>
    <n v="6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40491"/>
    <s v="เฉลิมพระเกียรติ(นครศรีธรรมราช),รพช."/>
    <x v="3"/>
    <x v="3"/>
    <n v="1.34"/>
    <n v="1.04"/>
    <n v="0.51"/>
    <n v="3522627.63"/>
    <n v="-11102670.949999999"/>
    <n v="-5222832.25"/>
    <n v="-5108576.7699999996"/>
    <n v="-6.98"/>
    <n v="-16"/>
    <n v="150"/>
    <n v="26"/>
    <n v="109"/>
    <n v="718"/>
    <n v="65"/>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40492"/>
    <s v="พ่อท่านคล้ายวาจาสิทธิ์,รพช."/>
    <x v="3"/>
    <x v="3"/>
    <n v="1.52"/>
    <n v="1.38"/>
    <n v="1.1200000000000001"/>
    <n v="10767814.23"/>
    <n v="-3487110.25"/>
    <n v="3654955.1"/>
    <n v="2388976.6400000001"/>
    <n v="5.25"/>
    <n v="-3.54"/>
    <n v="371"/>
    <n v="11"/>
    <n v="167"/>
    <n v="520"/>
    <n v="70"/>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40742"/>
    <s v="นบพิตำ,รพช."/>
    <x v="11"/>
    <x v="11"/>
    <n v="5.37"/>
    <n v="5"/>
    <n v="4.92"/>
    <n v="46882089.229999997"/>
    <n v="3285609.83"/>
    <n v="3189039.35"/>
    <n v="42006489.140000001"/>
    <n v="6.46"/>
    <n v="3.57"/>
    <n v="242"/>
    <n v="21"/>
    <n v="63"/>
    <n v="60"/>
    <n v="67"/>
    <n v="-3.4824999999999999"/>
    <n v="12.762499999999999"/>
    <n v="16.244999999999997"/>
    <n v="-27.849999999999994"/>
    <n v="37.129999999999995"/>
    <b v="0"/>
    <n v="-10.8825"/>
    <n v="3.4124999999999996"/>
    <n v="14.295"/>
    <n v="-32.325000000000003"/>
    <n v="24.854999999999997"/>
    <b v="0"/>
    <x v="0"/>
    <x v="0"/>
    <n v="-3.4824999999999999"/>
    <n v="12.762499999999999"/>
    <n v="16.244999999999997"/>
    <n v="-27.849999999999994"/>
    <n v="37.129999999999995"/>
    <x v="0"/>
    <n v="-10.8825"/>
    <n v="3.4124999999999996"/>
    <n v="14.295"/>
    <n v="-32.325000000000003"/>
    <n v="24.854999999999997"/>
    <x v="0"/>
    <x v="12"/>
    <x v="12"/>
  </r>
  <r>
    <s v="40743"/>
    <s v="พระพรหม,รพช."/>
    <x v="6"/>
    <x v="6"/>
    <n v="18.64"/>
    <n v="17.93"/>
    <n v="13.75"/>
    <n v="110773445.15000001"/>
    <n v="10284618.029999999"/>
    <n v="15990557.880000001"/>
    <n v="80067548.530000001"/>
    <n v="14.44"/>
    <n v="5.39"/>
    <n v="63"/>
    <n v="66"/>
    <n v="115"/>
    <n v="304"/>
    <n v="56"/>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0739"/>
    <s v="พังงา,รพท."/>
    <x v="10"/>
    <x v="10"/>
    <n v="2.2799999999999998"/>
    <n v="2.0099999999999998"/>
    <n v="1.31"/>
    <n v="89644792.849999994"/>
    <n v="-9822803.1199999992"/>
    <n v="16720007.529999999"/>
    <n v="21443923.309999999"/>
    <n v="3.04"/>
    <n v="-2.4700000000000002"/>
    <n v="100"/>
    <n v="31"/>
    <n v="29"/>
    <n v="82"/>
    <n v="42"/>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0740"/>
    <s v="ตะกั่วป่า,รพท."/>
    <x v="5"/>
    <x v="5"/>
    <n v="2.25"/>
    <n v="2.1"/>
    <n v="0.83"/>
    <n v="83725837.890000001"/>
    <n v="-18360963.68"/>
    <n v="7508459.1399999997"/>
    <n v="-13815267.48"/>
    <n v="1.7"/>
    <n v="-5.0999999999999996"/>
    <n v="96"/>
    <n v="102"/>
    <n v="85"/>
    <n v="140"/>
    <n v="29"/>
    <n v="-2.59"/>
    <n v="8.86"/>
    <n v="11.45"/>
    <n v="-19.764999999999997"/>
    <n v="26.034999999999997"/>
    <b v="0"/>
    <n v="-5.74"/>
    <n v="4.915"/>
    <n v="10.655000000000001"/>
    <n v="-21.722500000000004"/>
    <n v="20.897500000000001"/>
    <b v="0"/>
    <x v="1"/>
    <x v="0"/>
    <n v="-0.34999999999999964"/>
    <n v="9.0500000000000007"/>
    <n v="9.4"/>
    <n v="-14.450000000000001"/>
    <n v="23.150000000000002"/>
    <x v="0"/>
    <n v="-5.0175000000000001"/>
    <n v="5.1049999999999995"/>
    <n v="10.122499999999999"/>
    <n v="-20.201249999999998"/>
    <n v="20.288749999999997"/>
    <x v="0"/>
    <x v="9"/>
    <x v="9"/>
  </r>
  <r>
    <s v="11347"/>
    <s v="เกาะยาวชัยพัฒน์,รพช."/>
    <x v="3"/>
    <x v="3"/>
    <n v="8.7200000000000006"/>
    <n v="8.16"/>
    <n v="5.69"/>
    <n v="22160542.449999999"/>
    <n v="-16729975.43"/>
    <n v="-9219930.2899999991"/>
    <n v="13462608.01"/>
    <n v="-13.91"/>
    <n v="-16.21"/>
    <n v="67"/>
    <n v="95"/>
    <n v="143"/>
    <n v="864"/>
    <n v="13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48"/>
    <s v="กะปงชัยพัฒน์,รพช."/>
    <x v="3"/>
    <x v="3"/>
    <n v="1.61"/>
    <n v="1.53"/>
    <n v="0.84"/>
    <n v="13773153.57"/>
    <n v="-9692494.9700000007"/>
    <n v="-5512410.0800000001"/>
    <n v="-3530131.69"/>
    <n v="-9.4600000000000009"/>
    <n v="-15.65"/>
    <n v="336"/>
    <n v="566"/>
    <n v="115"/>
    <n v="417"/>
    <n v="9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49"/>
    <s v="ตะกั่วทุ่ง,รพช."/>
    <x v="6"/>
    <x v="6"/>
    <n v="2.82"/>
    <n v="2.63"/>
    <n v="2.0299999999999998"/>
    <n v="22317625.550000001"/>
    <n v="-5449193.5099999998"/>
    <n v="1251590.5"/>
    <n v="12655507.560000001"/>
    <n v="1.25"/>
    <n v="-6.57"/>
    <n v="193"/>
    <n v="362"/>
    <n v="51"/>
    <n v="89"/>
    <n v="59"/>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350"/>
    <s v="บางไทร(พังงา),รพช."/>
    <x v="8"/>
    <x v="8"/>
    <n v="4.01"/>
    <n v="3.83"/>
    <n v="3.04"/>
    <n v="17721102.77"/>
    <n v="2618095.08"/>
    <n v="3884100.75"/>
    <n v="12012279.529999999"/>
    <n v="9.56"/>
    <n v="6.59"/>
    <n v="241"/>
    <n v="137"/>
    <n v="20"/>
    <n v="673"/>
    <n v="93"/>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1352"/>
    <s v="คุระบุรีชัยพัฒน์,รพช."/>
    <x v="3"/>
    <x v="3"/>
    <n v="5.36"/>
    <n v="5.22"/>
    <n v="3.52"/>
    <n v="50785393.259999998"/>
    <n v="2189655.89"/>
    <n v="-937450.41"/>
    <n v="29325259.18"/>
    <n v="-1.01"/>
    <n v="2.0499999999999998"/>
    <n v="76"/>
    <n v="254"/>
    <n v="73"/>
    <n v="97"/>
    <n v="57"/>
    <n v="-9.4075000000000006"/>
    <n v="1.645"/>
    <n v="11.0525"/>
    <n v="-25.986249999999998"/>
    <n v="18.223749999999999"/>
    <b v="0"/>
    <n v="-18.744999999999997"/>
    <n v="-2.7"/>
    <n v="16.044999999999998"/>
    <n v="-42.812499999999993"/>
    <n v="21.367499999999996"/>
    <b v="0"/>
    <x v="0"/>
    <x v="1"/>
    <n v="-9.4075000000000006"/>
    <n v="1.645"/>
    <n v="11.0525"/>
    <n v="-25.986249999999998"/>
    <n v="18.223749999999999"/>
    <x v="0"/>
    <n v="-18.744999999999997"/>
    <n v="-2.7"/>
    <n v="16.044999999999998"/>
    <n v="-42.812499999999993"/>
    <n v="21.367499999999996"/>
    <x v="0"/>
    <x v="3"/>
    <x v="3"/>
  </r>
  <r>
    <s v="11353"/>
    <s v="ทับปุด,รพช."/>
    <x v="3"/>
    <x v="3"/>
    <n v="5.04"/>
    <n v="4.76"/>
    <n v="4.16"/>
    <n v="38072475.93"/>
    <n v="-12980611.6"/>
    <n v="-17123.22"/>
    <n v="29752169.02"/>
    <n v="-0.02"/>
    <n v="-21.05"/>
    <n v="146"/>
    <n v="107"/>
    <n v="60"/>
    <n v="168"/>
    <n v="6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54"/>
    <s v="ท้ายเหมืองชัยพัฒน์,รพช."/>
    <x v="6"/>
    <x v="6"/>
    <n v="2.94"/>
    <n v="2.85"/>
    <n v="2.13"/>
    <n v="46761407.869999997"/>
    <n v="-10389960.970000001"/>
    <n v="-6914520.4699999997"/>
    <n v="27334929.129999999"/>
    <n v="-7.88"/>
    <n v="-7.3"/>
    <n v="261"/>
    <n v="79"/>
    <n v="165"/>
    <n v="598"/>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741"/>
    <s v="วชิระภูเก็ต,รพศ."/>
    <x v="12"/>
    <x v="12"/>
    <n v="2.35"/>
    <n v="2.2400000000000002"/>
    <n v="1.76"/>
    <n v="693052527.03999996"/>
    <n v="330023554.81"/>
    <n v="189092077.56"/>
    <n v="392716532.69"/>
    <n v="7.14"/>
    <n v="11.2"/>
    <n v="84"/>
    <n v="28"/>
    <n v="27"/>
    <n v="55"/>
    <n v="17"/>
    <n v="-6.4649999999999999"/>
    <n v="5.9924999999999997"/>
    <n v="12.4575"/>
    <n v="-25.151250000000001"/>
    <n v="24.678750000000001"/>
    <b v="0"/>
    <n v="-9.0925000000000011"/>
    <n v="7.5674999999999999"/>
    <n v="16.66"/>
    <n v="-34.082500000000003"/>
    <n v="32.557500000000005"/>
    <b v="0"/>
    <x v="0"/>
    <x v="0"/>
    <n v="-6.4649999999999999"/>
    <n v="5.9924999999999997"/>
    <n v="12.4575"/>
    <n v="-25.151250000000001"/>
    <n v="24.678750000000001"/>
    <x v="0"/>
    <n v="-9.0925000000000011"/>
    <n v="7.5674999999999999"/>
    <n v="16.66"/>
    <n v="-34.082500000000003"/>
    <n v="32.557500000000005"/>
    <x v="0"/>
    <x v="13"/>
    <x v="13"/>
  </r>
  <r>
    <s v="11355"/>
    <s v="ป่าตอง,รพช."/>
    <x v="7"/>
    <x v="7"/>
    <n v="3.93"/>
    <n v="3.74"/>
    <n v="3.08"/>
    <n v="157472699.75999999"/>
    <n v="5508619.8099999996"/>
    <n v="26303268.579999998"/>
    <n v="112003941.42"/>
    <n v="8.91"/>
    <n v="1.46"/>
    <n v="65"/>
    <n v="63"/>
    <n v="59"/>
    <n v="149"/>
    <n v="51"/>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11356"/>
    <s v="ถลาง,รพช."/>
    <x v="1"/>
    <x v="1"/>
    <n v="2.87"/>
    <n v="2.76"/>
    <n v="2.39"/>
    <n v="67061404.299999997"/>
    <n v="1309947.52"/>
    <n v="-11344493.439999999"/>
    <n v="49887414.460000001"/>
    <n v="-4.5999999999999996"/>
    <n v="0.45"/>
    <n v="72"/>
    <n v="20"/>
    <n v="56"/>
    <n v="68"/>
    <n v="19"/>
    <n v="-10.594999999999999"/>
    <n v="0.95"/>
    <n v="11.544999999999998"/>
    <n v="-27.912499999999994"/>
    <n v="18.267499999999995"/>
    <b v="0"/>
    <n v="-17.670000000000002"/>
    <n v="-3.92"/>
    <n v="13.750000000000002"/>
    <n v="-38.295000000000002"/>
    <n v="16.705000000000005"/>
    <b v="0"/>
    <x v="0"/>
    <x v="1"/>
    <n v="-10.594999999999999"/>
    <n v="0.95"/>
    <n v="11.544999999999998"/>
    <n v="-27.912499999999994"/>
    <n v="18.267499999999995"/>
    <x v="0"/>
    <n v="-17.670000000000002"/>
    <n v="-3.92"/>
    <n v="13.750000000000002"/>
    <n v="-38.295000000000002"/>
    <n v="16.705000000000005"/>
    <x v="0"/>
    <x v="1"/>
    <x v="1"/>
  </r>
  <r>
    <s v="41436"/>
    <s v="ฉลอง,รพช."/>
    <x v="4"/>
    <x v="4"/>
    <n v="8.18"/>
    <n v="7.67"/>
    <n v="6.78"/>
    <n v="86639211.099999994"/>
    <n v="7308716.21"/>
    <n v="26684018.41"/>
    <n v="69718121.310000002"/>
    <n v="20.92"/>
    <n v="1.76"/>
    <n v="68"/>
    <n v="38"/>
    <n v="85"/>
    <n v="104"/>
    <n v="73"/>
    <n v="-8.26"/>
    <n v="3.2450000000000001"/>
    <n v="11.504999999999999"/>
    <n v="-25.517499999999998"/>
    <n v="20.502500000000001"/>
    <b v="1"/>
    <n v="-12.452500000000001"/>
    <n v="0.39"/>
    <n v="12.842500000000001"/>
    <n v="-31.716250000000002"/>
    <n v="19.653750000000002"/>
    <b v="0"/>
    <x v="0"/>
    <x v="0"/>
    <n v="-8.26"/>
    <n v="3.2450000000000001"/>
    <n v="11.504999999999999"/>
    <n v="-25.517499999999998"/>
    <n v="20.502500000000001"/>
    <x v="1"/>
    <n v="-12.452500000000001"/>
    <n v="0.39"/>
    <n v="12.842500000000001"/>
    <n v="-31.716250000000002"/>
    <n v="19.653750000000002"/>
    <x v="0"/>
    <x v="4"/>
    <x v="4"/>
  </r>
  <r>
    <s v="10743"/>
    <s v="ระนอง,รพท."/>
    <x v="10"/>
    <x v="10"/>
    <n v="1.01"/>
    <n v="0.93"/>
    <n v="0.57999999999999996"/>
    <n v="3276592.69"/>
    <n v="-27186699.890000001"/>
    <n v="23920703.84"/>
    <n v="-118868093.22"/>
    <n v="3.59"/>
    <n v="-3.91"/>
    <n v="326"/>
    <n v="181"/>
    <n v="37"/>
    <n v="115"/>
    <n v="53"/>
    <n v="-2.1850000000000001"/>
    <n v="5.5750000000000002"/>
    <n v="7.76"/>
    <n v="-13.825000000000001"/>
    <n v="17.215"/>
    <b v="0"/>
    <n v="-5.58"/>
    <n v="0.90500000000000003"/>
    <n v="6.4850000000000003"/>
    <n v="-15.307500000000001"/>
    <n v="10.6325"/>
    <b v="0"/>
    <x v="1"/>
    <x v="0"/>
    <n v="-2.1850000000000001"/>
    <n v="5.5750000000000002"/>
    <n v="7.76"/>
    <n v="-13.825000000000001"/>
    <n v="17.215"/>
    <x v="0"/>
    <n v="-5.58"/>
    <n v="0.90500000000000003"/>
    <n v="6.4850000000000003"/>
    <n v="-15.307500000000001"/>
    <n v="10.6325"/>
    <x v="0"/>
    <x v="11"/>
    <x v="11"/>
  </r>
  <r>
    <s v="11323"/>
    <s v="ละอุ่น,รพช."/>
    <x v="8"/>
    <x v="8"/>
    <n v="1.25"/>
    <n v="1.1399999999999999"/>
    <n v="0.69"/>
    <n v="1426137.18"/>
    <n v="-1707515.44"/>
    <n v="-2275826.9700000002"/>
    <n v="-1745335.95"/>
    <n v="-4.1399999999999997"/>
    <n v="-3.19"/>
    <n v="167"/>
    <n v="18"/>
    <n v="28"/>
    <n v="137"/>
    <n v="17"/>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11372"/>
    <s v="กะเปอร์,รพช."/>
    <x v="3"/>
    <x v="3"/>
    <n v="1"/>
    <n v="0.95"/>
    <n v="0.61"/>
    <n v="28069.200000000001"/>
    <n v="-23040015.699999999"/>
    <n v="-7169433.6100000003"/>
    <n v="-6066915.2300000004"/>
    <n v="-10.57"/>
    <n v="-85.99"/>
    <n v="310"/>
    <n v="7"/>
    <n v="50"/>
    <n v="202"/>
    <n v="24"/>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11373"/>
    <s v="กระบุรี,รพช."/>
    <x v="6"/>
    <x v="6"/>
    <n v="3.29"/>
    <n v="2.98"/>
    <n v="1.75"/>
    <n v="23146194.149999999"/>
    <n v="-26547905.23"/>
    <n v="-21529147.629999999"/>
    <n v="7601781.6399999997"/>
    <n v="-19.91"/>
    <n v="-36.92"/>
    <n v="5"/>
    <n v="84"/>
    <n v="34"/>
    <n v="465"/>
    <n v="48"/>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1374"/>
    <s v="สุขสำราญ,รพช."/>
    <x v="8"/>
    <x v="8"/>
    <n v="1.07"/>
    <n v="0.97"/>
    <n v="0.32"/>
    <n v="535894.25"/>
    <n v="-2348551.75"/>
    <n v="-272592.32"/>
    <n v="-5199527.05"/>
    <n v="-0.49"/>
    <n v="-12.33"/>
    <n v="299"/>
    <n v="66"/>
    <n v="36"/>
    <n v="156"/>
    <n v="42"/>
    <n v="-5.3650000000000002"/>
    <n v="10.815000000000001"/>
    <n v="16.18"/>
    <n v="-29.634999999999998"/>
    <n v="35.085000000000001"/>
    <b v="0"/>
    <n v="-14.08"/>
    <n v="0.78999999999999981"/>
    <n v="14.87"/>
    <n v="-36.384999999999998"/>
    <n v="23.094999999999999"/>
    <b v="0"/>
    <x v="1"/>
    <x v="1"/>
    <n v="-5.3650000000000002"/>
    <n v="10.815000000000001"/>
    <n v="16.18"/>
    <n v="-29.634999999999998"/>
    <n v="35.085000000000001"/>
    <x v="0"/>
    <n v="-14.08"/>
    <n v="0.78999999999999981"/>
    <n v="14.87"/>
    <n v="-36.384999999999998"/>
    <n v="23.094999999999999"/>
    <x v="0"/>
    <x v="8"/>
    <x v="8"/>
  </r>
  <r>
    <s v="09192"/>
    <s v="เกาะเต่า,รพช."/>
    <x v="8"/>
    <x v="8"/>
    <n v="4.3"/>
    <n v="3.99"/>
    <n v="3.71"/>
    <n v="21178923.27"/>
    <n v="3244467.02"/>
    <n v="6501574.1299999999"/>
    <n v="17388139.449999999"/>
    <n v="12.14"/>
    <n v="4.49"/>
    <n v="117"/>
    <n v="130"/>
    <n v="385"/>
    <n v="232"/>
    <n v="83"/>
    <n v="-5.3650000000000002"/>
    <n v="10.815000000000001"/>
    <n v="16.18"/>
    <n v="-29.634999999999998"/>
    <n v="35.085000000000001"/>
    <b v="0"/>
    <n v="-14.08"/>
    <n v="0.78999999999999981"/>
    <n v="14.87"/>
    <n v="-36.384999999999998"/>
    <n v="23.094999999999999"/>
    <b v="0"/>
    <x v="0"/>
    <x v="0"/>
    <n v="-5.3650000000000002"/>
    <n v="10.815000000000001"/>
    <n v="16.18"/>
    <n v="-29.634999999999998"/>
    <n v="35.085000000000001"/>
    <x v="0"/>
    <n v="-14.08"/>
    <n v="0.78999999999999981"/>
    <n v="14.87"/>
    <n v="-36.384999999999998"/>
    <n v="23.094999999999999"/>
    <x v="0"/>
    <x v="8"/>
    <x v="8"/>
  </r>
  <r>
    <s v="10681"/>
    <s v="สุราษฎร์ธานี,รพศ."/>
    <x v="0"/>
    <x v="0"/>
    <n v="2.92"/>
    <n v="2.76"/>
    <n v="1.85"/>
    <n v="993394133.13999999"/>
    <n v="408672797.57999998"/>
    <n v="594552851.87"/>
    <n v="441934361.62"/>
    <n v="18.89"/>
    <n v="14.02"/>
    <n v="69"/>
    <n v="51"/>
    <n v="37"/>
    <n v="200"/>
    <n v="26"/>
    <n v="3.02"/>
    <n v="9.33"/>
    <n v="6.3100000000000005"/>
    <n v="-6.4450000000000003"/>
    <n v="18.795000000000002"/>
    <b v="1"/>
    <n v="-3.11"/>
    <n v="6.69"/>
    <n v="9.8000000000000007"/>
    <n v="-17.810000000000002"/>
    <n v="21.39"/>
    <b v="0"/>
    <x v="0"/>
    <x v="0"/>
    <n v="3.02"/>
    <n v="9.33"/>
    <n v="6.3100000000000005"/>
    <n v="-6.4450000000000003"/>
    <n v="18.795000000000002"/>
    <x v="1"/>
    <n v="-3.11"/>
    <n v="6.69"/>
    <n v="9.8000000000000007"/>
    <n v="-17.810000000000002"/>
    <n v="21.39"/>
    <x v="0"/>
    <x v="0"/>
    <x v="0"/>
  </r>
  <r>
    <s v="10742"/>
    <s v="เกาะสมุย,รพท."/>
    <x v="5"/>
    <x v="5"/>
    <n v="2.5099999999999998"/>
    <n v="2.38"/>
    <n v="1.48"/>
    <n v="218864615.22"/>
    <n v="-2231441.2200000002"/>
    <n v="-17230083.34"/>
    <n v="72409247.950000003"/>
    <n v="-3.5"/>
    <n v="-0.37"/>
    <n v="24"/>
    <n v="207"/>
    <n v="225"/>
    <n v="39"/>
    <n v="45"/>
    <n v="-2.59"/>
    <n v="8.86"/>
    <n v="11.45"/>
    <n v="-19.764999999999997"/>
    <n v="26.034999999999997"/>
    <b v="0"/>
    <n v="-5.74"/>
    <n v="4.915"/>
    <n v="10.655000000000001"/>
    <n v="-21.722500000000004"/>
    <n v="20.897500000000001"/>
    <b v="0"/>
    <x v="1"/>
    <x v="1"/>
    <n v="-2.95"/>
    <n v="8.9700000000000006"/>
    <n v="11.920000000000002"/>
    <n v="-20.830000000000002"/>
    <n v="26.85"/>
    <x v="0"/>
    <n v="-8.0399999999999991"/>
    <n v="1.83"/>
    <n v="9.8699999999999992"/>
    <n v="-22.844999999999999"/>
    <n v="16.634999999999998"/>
    <x v="0"/>
    <x v="5"/>
    <x v="5"/>
  </r>
  <r>
    <s v="11357"/>
    <s v="กาญจนดิษฐ์,รพช."/>
    <x v="2"/>
    <x v="2"/>
    <n v="2.63"/>
    <n v="2.38"/>
    <n v="1"/>
    <n v="82884610.709999993"/>
    <n v="-41034032.359999999"/>
    <n v="-15775748"/>
    <n v="-182881.37"/>
    <n v="-4.38"/>
    <n v="-14.44"/>
    <n v="88"/>
    <n v="68"/>
    <n v="21"/>
    <n v="230"/>
    <n v="47"/>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358"/>
    <s v="ดอนสัก,รพช."/>
    <x v="3"/>
    <x v="3"/>
    <n v="5.65"/>
    <n v="5.48"/>
    <n v="4.9800000000000004"/>
    <n v="72153935.340000004"/>
    <n v="-5665812.1799999997"/>
    <n v="-328683.18"/>
    <n v="61835254.740000002"/>
    <n v="-0.36"/>
    <n v="-4.3600000000000003"/>
    <n v="172"/>
    <n v="59"/>
    <n v="64"/>
    <n v="167"/>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59"/>
    <s v="เกาะพงัน,รพช."/>
    <x v="4"/>
    <x v="4"/>
    <n v="2.94"/>
    <n v="2.76"/>
    <n v="1.55"/>
    <n v="53730702.670000002"/>
    <n v="1122546.22"/>
    <n v="4350295.04"/>
    <n v="15019384.710000001"/>
    <n v="2.92"/>
    <n v="0.66"/>
    <n v="51"/>
    <n v="43"/>
    <n v="60"/>
    <n v="102"/>
    <n v="52"/>
    <n v="-8.26"/>
    <n v="3.2450000000000001"/>
    <n v="11.504999999999999"/>
    <n v="-25.517499999999998"/>
    <n v="20.502500000000001"/>
    <b v="0"/>
    <n v="-12.452500000000001"/>
    <n v="0.39"/>
    <n v="12.842500000000001"/>
    <n v="-31.716250000000002"/>
    <n v="19.653750000000002"/>
    <b v="0"/>
    <x v="0"/>
    <x v="0"/>
    <n v="-8.26"/>
    <n v="3.2450000000000001"/>
    <n v="11.504999999999999"/>
    <n v="-25.517499999999998"/>
    <n v="20.502500000000001"/>
    <x v="0"/>
    <n v="-12.452500000000001"/>
    <n v="0.39"/>
    <n v="12.842500000000001"/>
    <n v="-31.716250000000002"/>
    <n v="19.653750000000002"/>
    <x v="0"/>
    <x v="4"/>
    <x v="4"/>
  </r>
  <r>
    <s v="11360"/>
    <s v="ไชยา,รพช."/>
    <x v="7"/>
    <x v="7"/>
    <n v="1.74"/>
    <n v="1.62"/>
    <n v="1.07"/>
    <n v="30996651.359999999"/>
    <n v="-25927677.289999999"/>
    <n v="-30397002.329999998"/>
    <n v="2682703.77"/>
    <n v="-15.01"/>
    <n v="-10.33"/>
    <n v="138"/>
    <n v="36"/>
    <n v="69"/>
    <n v="415"/>
    <n v="33"/>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361"/>
    <s v="ท่าชนะ,รพช."/>
    <x v="6"/>
    <x v="6"/>
    <n v="1.96"/>
    <n v="1.91"/>
    <n v="1.67"/>
    <n v="45168087.420000002"/>
    <n v="-13098125.93"/>
    <n v="-8181892.3499999996"/>
    <n v="30585140.109999999"/>
    <n v="-7.21"/>
    <n v="-9.56"/>
    <n v="255"/>
    <n v="57"/>
    <n v="60"/>
    <n v="289"/>
    <n v="5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62"/>
    <s v="คีรีรัฐนิคม,รพช."/>
    <x v="6"/>
    <x v="6"/>
    <n v="1.19"/>
    <n v="1.06"/>
    <n v="0.6"/>
    <n v="4552800.83"/>
    <n v="-15552254.41"/>
    <n v="-8862145.3800000008"/>
    <n v="-9776620.3300000001"/>
    <n v="-7.09"/>
    <n v="-19"/>
    <n v="202"/>
    <n v="30"/>
    <n v="19"/>
    <n v="320"/>
    <n v="3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63"/>
    <s v="บ้านตาขุน,รพช."/>
    <x v="3"/>
    <x v="3"/>
    <n v="1.31"/>
    <n v="1.1299999999999999"/>
    <n v="0.36"/>
    <n v="4480089.41"/>
    <n v="-10420696.560000001"/>
    <n v="-1534817.35"/>
    <n v="-9346786.3200000003"/>
    <n v="-1.67"/>
    <n v="-12.81"/>
    <n v="266"/>
    <n v="141"/>
    <n v="30"/>
    <n v="230"/>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64"/>
    <s v="พนม,รพช."/>
    <x v="4"/>
    <x v="4"/>
    <n v="8.0399999999999991"/>
    <n v="7.86"/>
    <n v="7.24"/>
    <n v="90383052.230000004"/>
    <n v="-1971866.52"/>
    <n v="3979157.92"/>
    <n v="80093038.900000006"/>
    <n v="4.0199999999999996"/>
    <n v="-1.43"/>
    <n v="63"/>
    <n v="16"/>
    <n v="9"/>
    <n v="176"/>
    <n v="51"/>
    <n v="-8.26"/>
    <n v="3.2450000000000001"/>
    <n v="11.504999999999999"/>
    <n v="-25.517499999999998"/>
    <n v="20.502500000000001"/>
    <b v="0"/>
    <n v="-12.452500000000001"/>
    <n v="0.39"/>
    <n v="12.842500000000001"/>
    <n v="-31.716250000000002"/>
    <n v="19.653750000000002"/>
    <b v="0"/>
    <x v="1"/>
    <x v="0"/>
    <n v="-8.26"/>
    <n v="3.2450000000000001"/>
    <n v="11.504999999999999"/>
    <n v="-25.517499999999998"/>
    <n v="20.502500000000001"/>
    <x v="0"/>
    <n v="-12.452500000000001"/>
    <n v="0.39"/>
    <n v="12.842500000000001"/>
    <n v="-31.716250000000002"/>
    <n v="19.653750000000002"/>
    <x v="0"/>
    <x v="4"/>
    <x v="4"/>
  </r>
  <r>
    <s v="11365"/>
    <s v="ท่าฉาง,รพช."/>
    <x v="3"/>
    <x v="3"/>
    <n v="2.0299999999999998"/>
    <n v="1.68"/>
    <n v="1.01"/>
    <n v="29457281.57"/>
    <n v="-15156383.949999999"/>
    <n v="-13550156.33"/>
    <n v="219154.94"/>
    <n v="-13.25"/>
    <n v="-10.88"/>
    <n v="199"/>
    <n v="148"/>
    <n v="36"/>
    <n v="392"/>
    <n v="50"/>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66"/>
    <s v="บ้านนาสาร,รพช."/>
    <x v="7"/>
    <x v="7"/>
    <n v="3.91"/>
    <n v="3.81"/>
    <n v="3.28"/>
    <n v="122014307.56"/>
    <n v="-11941466.25"/>
    <n v="-3377147.48"/>
    <n v="95363269.310000002"/>
    <n v="-1.52"/>
    <n v="-4.99"/>
    <n v="90"/>
    <n v="70"/>
    <n v="157"/>
    <n v="170"/>
    <n v="27"/>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367"/>
    <s v="บ้านนาเดิม,รพช."/>
    <x v="3"/>
    <x v="3"/>
    <n v="3.03"/>
    <n v="2.89"/>
    <n v="2.13"/>
    <n v="23464802.699999999"/>
    <n v="4245095.97"/>
    <n v="6457099.0800000001"/>
    <n v="13121744.279999999"/>
    <n v="7.26"/>
    <n v="5.0999999999999996"/>
    <n v="51"/>
    <n v="70"/>
    <n v="55"/>
    <n v="157"/>
    <n v="37"/>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r>
    <s v="11368"/>
    <s v="เคียนซา,รพช."/>
    <x v="6"/>
    <x v="6"/>
    <n v="2.36"/>
    <n v="2.2000000000000002"/>
    <n v="1.22"/>
    <n v="20638125.210000001"/>
    <n v="-14322659.720000001"/>
    <n v="-9496776.4100000001"/>
    <n v="3367967.34"/>
    <n v="-7.46"/>
    <n v="-17.14"/>
    <n v="93"/>
    <n v="43"/>
    <n v="46"/>
    <n v="163"/>
    <n v="34"/>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69"/>
    <s v="พระแสง,รพช."/>
    <x v="1"/>
    <x v="1"/>
    <n v="3.12"/>
    <n v="2.86"/>
    <n v="2.36"/>
    <n v="46356343.390000001"/>
    <n v="-31759292.190000001"/>
    <n v="-26191374.469999999"/>
    <n v="29743610.050000001"/>
    <n v="-17.27"/>
    <n v="-26.59"/>
    <n v="58"/>
    <n v="49"/>
    <n v="27"/>
    <n v="292"/>
    <n v="4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70"/>
    <s v="พุนพิน,รพช."/>
    <x v="4"/>
    <x v="4"/>
    <n v="6.36"/>
    <n v="6.19"/>
    <n v="5.41"/>
    <n v="110398243.81999999"/>
    <n v="-32229360.109999999"/>
    <n v="-21305232.300000001"/>
    <n v="89853857.859999999"/>
    <n v="-13.97"/>
    <n v="-16.66"/>
    <n v="47"/>
    <n v="29"/>
    <n v="13"/>
    <n v="204"/>
    <n v="41"/>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71"/>
    <s v="ชัยบุรี,รพช."/>
    <x v="3"/>
    <x v="3"/>
    <n v="2.16"/>
    <n v="2.04"/>
    <n v="1.62"/>
    <n v="19334946.760000002"/>
    <n v="-13100440.01"/>
    <n v="-8655880.3200000003"/>
    <n v="10231052.42"/>
    <n v="-9.75"/>
    <n v="-22.82"/>
    <n v="61"/>
    <n v="52"/>
    <n v="54"/>
    <n v="248"/>
    <n v="5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59"/>
    <s v="สมเด็จพระยุพราชเวียงสระ,รพช."/>
    <x v="7"/>
    <x v="7"/>
    <n v="1.41"/>
    <n v="1.3"/>
    <n v="0.56999999999999995"/>
    <n v="31089945.66"/>
    <n v="-15791252.800000001"/>
    <n v="2251983.13"/>
    <n v="-32879803.57"/>
    <n v="0.75"/>
    <n v="-5.78"/>
    <n v="263"/>
    <n v="98"/>
    <n v="90"/>
    <n v="309"/>
    <n v="42"/>
    <n v="-15.01"/>
    <n v="4.4000000000000004"/>
    <n v="19.41"/>
    <n v="-44.125"/>
    <n v="33.515000000000001"/>
    <b v="0"/>
    <n v="-15.23"/>
    <n v="-0.92"/>
    <n v="14.31"/>
    <n v="-36.695"/>
    <n v="20.544999999999998"/>
    <b v="0"/>
    <x v="1"/>
    <x v="0"/>
    <n v="-15.01"/>
    <n v="4.4000000000000004"/>
    <n v="19.41"/>
    <n v="-44.125"/>
    <n v="33.515000000000001"/>
    <x v="0"/>
    <n v="-15.23"/>
    <n v="-0.92"/>
    <n v="14.31"/>
    <n v="-36.695"/>
    <n v="20.544999999999998"/>
    <x v="0"/>
    <x v="7"/>
    <x v="7"/>
  </r>
  <r>
    <s v="11654"/>
    <s v="วิภาวดี,รพช."/>
    <x v="3"/>
    <x v="3"/>
    <n v="2.2799999999999998"/>
    <n v="2.08"/>
    <n v="1.58"/>
    <n v="9285377.3399999999"/>
    <n v="-14259135.970000001"/>
    <n v="-14473616.039999999"/>
    <n v="4124668.16"/>
    <n v="-21.42"/>
    <n v="-35.14"/>
    <n v="76"/>
    <n v="35"/>
    <n v="39"/>
    <n v="174"/>
    <n v="5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4138"/>
    <s v="ท่าโรงช้าง,รพช."/>
    <x v="7"/>
    <x v="7"/>
    <n v="1.0900000000000001"/>
    <n v="1"/>
    <n v="0.44"/>
    <n v="7242392.8399999999"/>
    <n v="-63533065.469999999"/>
    <n v="-42141181.5"/>
    <n v="-44286970.619999997"/>
    <n v="-18.72"/>
    <n v="-13.73"/>
    <n v="143"/>
    <n v="65"/>
    <n v="106"/>
    <n v="320"/>
    <n v="39"/>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0683"/>
    <s v="ตรัง,รพศ."/>
    <x v="12"/>
    <x v="12"/>
    <n v="3.36"/>
    <n v="3.12"/>
    <n v="1.79"/>
    <n v="631364983.85000002"/>
    <n v="-58919287.579999998"/>
    <n v="12908378.300000001"/>
    <n v="204259558.86000001"/>
    <n v="0.7"/>
    <n v="-2.4500000000000002"/>
    <n v="76"/>
    <n v="88"/>
    <n v="36"/>
    <n v="175"/>
    <n v="31"/>
    <n v="-6.4649999999999999"/>
    <n v="5.9924999999999997"/>
    <n v="12.4575"/>
    <n v="-25.151250000000001"/>
    <n v="24.678750000000001"/>
    <b v="0"/>
    <n v="-9.0925000000000011"/>
    <n v="7.5674999999999999"/>
    <n v="16.66"/>
    <n v="-34.082500000000003"/>
    <n v="32.557500000000005"/>
    <b v="0"/>
    <x v="1"/>
    <x v="0"/>
    <n v="-6.4649999999999999"/>
    <n v="5.9924999999999997"/>
    <n v="12.4575"/>
    <n v="-25.151250000000001"/>
    <n v="24.678750000000001"/>
    <x v="0"/>
    <n v="-9.0925000000000011"/>
    <n v="7.5674999999999999"/>
    <n v="16.66"/>
    <n v="-34.082500000000003"/>
    <n v="32.557500000000005"/>
    <x v="0"/>
    <x v="13"/>
    <x v="13"/>
  </r>
  <r>
    <s v="11407"/>
    <s v="กันตัง,รพช."/>
    <x v="1"/>
    <x v="1"/>
    <n v="2.77"/>
    <n v="2.4700000000000002"/>
    <n v="2.11"/>
    <n v="53999359.039999999"/>
    <n v="-51206775.979999997"/>
    <n v="-43445031.57"/>
    <n v="33624171.799999997"/>
    <n v="-23.9"/>
    <n v="-32.57"/>
    <n v="73"/>
    <n v="40"/>
    <n v="60"/>
    <n v="121"/>
    <n v="58"/>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08"/>
    <s v="ย่านตาขาว,รพช."/>
    <x v="4"/>
    <x v="4"/>
    <n v="2.33"/>
    <n v="2.16"/>
    <n v="1.66"/>
    <n v="57826614.880000003"/>
    <n v="-26233979.98"/>
    <n v="-22872432.620000001"/>
    <n v="28852974.850000001"/>
    <n v="-12.78"/>
    <n v="-16.23"/>
    <n v="130"/>
    <n v="40"/>
    <n v="64"/>
    <n v="105"/>
    <n v="51"/>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409"/>
    <s v="ปะเหลียน,รพช."/>
    <x v="6"/>
    <x v="6"/>
    <n v="0.85"/>
    <n v="0.68"/>
    <n v="0.38"/>
    <n v="-5278489.9800000004"/>
    <n v="5834599.3700000001"/>
    <n v="-14836237.09"/>
    <n v="-21391660.98"/>
    <n v="-11.24"/>
    <n v="7.67"/>
    <n v="173"/>
    <n v="50"/>
    <n v="58"/>
    <n v="118"/>
    <n v="53"/>
    <n v="-10.317499999999999"/>
    <n v="1.0349999999999999"/>
    <n v="11.352499999999999"/>
    <n v="-27.346249999999998"/>
    <n v="18.063749999999999"/>
    <b v="0"/>
    <n v="-15.98"/>
    <n v="-2.4"/>
    <n v="13.58"/>
    <n v="-36.35"/>
    <n v="17.970000000000002"/>
    <b v="0"/>
    <x v="0"/>
    <x v="1"/>
    <n v="-9.3850000000000016"/>
    <n v="1.2250000000000001"/>
    <n v="10.610000000000001"/>
    <n v="-25.300000000000004"/>
    <n v="17.140000000000004"/>
    <x v="0"/>
    <n v="-15.515000000000001"/>
    <n v="-2.2599999999999998"/>
    <n v="13.255000000000001"/>
    <n v="-35.397500000000001"/>
    <n v="17.622500000000002"/>
    <x v="0"/>
    <x v="6"/>
    <x v="6"/>
  </r>
  <r>
    <s v="11410"/>
    <s v="สิเกา,รพช."/>
    <x v="6"/>
    <x v="6"/>
    <n v="2.4700000000000002"/>
    <n v="2.27"/>
    <n v="1.22"/>
    <n v="27309147.969999999"/>
    <n v="-10442172.48"/>
    <n v="-6196562.3499999996"/>
    <n v="4018324.69"/>
    <n v="-5.29"/>
    <n v="-11.39"/>
    <n v="135"/>
    <n v="97"/>
    <n v="110"/>
    <n v="117"/>
    <n v="43"/>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11"/>
    <s v="ห้วยยอด,รพช."/>
    <x v="7"/>
    <x v="7"/>
    <n v="1.29"/>
    <n v="1.18"/>
    <n v="0.7"/>
    <n v="28775429.030000001"/>
    <n v="13302112.84"/>
    <n v="21117327.16"/>
    <n v="-30464474.91"/>
    <n v="6.65"/>
    <n v="4.53"/>
    <n v="205"/>
    <n v="58"/>
    <n v="42"/>
    <n v="129"/>
    <n v="36"/>
    <n v="-15.01"/>
    <n v="4.4000000000000004"/>
    <n v="19.41"/>
    <n v="-44.125"/>
    <n v="33.515000000000001"/>
    <b v="0"/>
    <n v="-15.23"/>
    <n v="-0.92"/>
    <n v="14.31"/>
    <n v="-36.695"/>
    <n v="20.544999999999998"/>
    <b v="0"/>
    <x v="0"/>
    <x v="0"/>
    <n v="-15.01"/>
    <n v="4.4000000000000004"/>
    <n v="19.41"/>
    <n v="-44.125"/>
    <n v="33.515000000000001"/>
    <x v="0"/>
    <n v="-15.23"/>
    <n v="-0.92"/>
    <n v="14.31"/>
    <n v="-36.695"/>
    <n v="20.544999999999998"/>
    <x v="0"/>
    <x v="7"/>
    <x v="7"/>
  </r>
  <r>
    <s v="11412"/>
    <s v="วังวิเศษ,รพช."/>
    <x v="6"/>
    <x v="6"/>
    <n v="1.4"/>
    <n v="1.27"/>
    <n v="0.94"/>
    <n v="9914562.4700000007"/>
    <n v="-9797596.8399999999"/>
    <n v="-4508018.33"/>
    <n v="-1410540.14"/>
    <n v="-3.97"/>
    <n v="-15"/>
    <n v="200"/>
    <n v="52"/>
    <n v="59"/>
    <n v="99"/>
    <n v="4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13"/>
    <s v="นาโยง,รพช."/>
    <x v="6"/>
    <x v="6"/>
    <n v="1.0900000000000001"/>
    <n v="1"/>
    <n v="0.64"/>
    <n v="3213780.97"/>
    <n v="-4251026.2300000004"/>
    <n v="-1458429.9"/>
    <n v="-12356295.689999999"/>
    <n v="-1.02"/>
    <n v="-6.6"/>
    <n v="221"/>
    <n v="47"/>
    <n v="94"/>
    <n v="108"/>
    <n v="3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4139"/>
    <s v="รัษฎา,รพช."/>
    <x v="3"/>
    <x v="3"/>
    <n v="0.99"/>
    <n v="0.95"/>
    <n v="0.52"/>
    <n v="-360542.01"/>
    <n v="-4162215.03"/>
    <n v="-708118.87"/>
    <n v="-13086926.130000001"/>
    <n v="-0.7"/>
    <n v="-5.09"/>
    <n v="308"/>
    <n v="99"/>
    <n v="125"/>
    <n v="151"/>
    <n v="24"/>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8817"/>
    <s v="หาดสำราญเฉลิมพระเกียรติ ๘๐ พรรษา,รพช."/>
    <x v="3"/>
    <x v="3"/>
    <n v="1.04"/>
    <n v="0.96"/>
    <n v="0.56000000000000005"/>
    <n v="565911.5"/>
    <n v="-8961602.5700000003"/>
    <n v="-4186703.59"/>
    <n v="-6734991.5"/>
    <n v="-7.87"/>
    <n v="-10.45"/>
    <n v="309"/>
    <n v="79"/>
    <n v="72"/>
    <n v="105"/>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50"/>
    <s v="นราธิวาสราชนครินทร์,รพท."/>
    <x v="9"/>
    <x v="9"/>
    <n v="2.76"/>
    <n v="2.59"/>
    <n v="1.74"/>
    <n v="333688151.58999997"/>
    <n v="-98332131.010000005"/>
    <n v="-36127305.840000004"/>
    <n v="138856681.80000001"/>
    <n v="-3.22"/>
    <n v="-11.97"/>
    <n v="92"/>
    <n v="47"/>
    <n v="35"/>
    <n v="218"/>
    <n v="34"/>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0751"/>
    <s v="สุไหงโก-ลก,รพท."/>
    <x v="5"/>
    <x v="5"/>
    <n v="4.0599999999999996"/>
    <n v="3.67"/>
    <n v="2.23"/>
    <n v="176417747.34"/>
    <n v="-9346095.7699999996"/>
    <n v="-19907727.370000001"/>
    <n v="90714639.099999994"/>
    <n v="-3.38"/>
    <n v="-1.69"/>
    <n v="64"/>
    <n v="55"/>
    <n v="63"/>
    <n v="44"/>
    <n v="50"/>
    <n v="-2.59"/>
    <n v="8.86"/>
    <n v="11.45"/>
    <n v="-19.764999999999997"/>
    <n v="26.034999999999997"/>
    <b v="0"/>
    <n v="-5.74"/>
    <n v="4.915"/>
    <n v="10.655000000000001"/>
    <n v="-21.722500000000004"/>
    <n v="20.897500000000001"/>
    <b v="0"/>
    <x v="1"/>
    <x v="1"/>
    <n v="-0.34999999999999964"/>
    <n v="9.0500000000000007"/>
    <n v="9.4"/>
    <n v="-14.450000000000001"/>
    <n v="23.150000000000002"/>
    <x v="0"/>
    <n v="-5.0175000000000001"/>
    <n v="5.1049999999999995"/>
    <n v="10.122499999999999"/>
    <n v="-20.201249999999998"/>
    <n v="20.288749999999997"/>
    <x v="0"/>
    <x v="9"/>
    <x v="9"/>
  </r>
  <r>
    <s v="11435"/>
    <s v="ตากใบ,รพช."/>
    <x v="1"/>
    <x v="1"/>
    <n v="1.35"/>
    <n v="1.23"/>
    <n v="0.79"/>
    <n v="11994038.369999999"/>
    <n v="-45580072.729999997"/>
    <n v="-29846609.379999999"/>
    <n v="-7232940.79"/>
    <n v="-13.94"/>
    <n v="-21.36"/>
    <n v="107"/>
    <n v="17"/>
    <n v="64"/>
    <n v="152"/>
    <n v="63"/>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36"/>
    <s v="บาเจาะ,รพช."/>
    <x v="6"/>
    <x v="6"/>
    <n v="1.42"/>
    <n v="1.21"/>
    <n v="0.75"/>
    <n v="8621115.1999999993"/>
    <n v="-21298917.850000001"/>
    <n v="-11936637.619999999"/>
    <n v="-5197173.79"/>
    <n v="-7.78"/>
    <n v="-21.55"/>
    <n v="135"/>
    <n v="46"/>
    <n v="150"/>
    <n v="107"/>
    <n v="32"/>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37"/>
    <s v="ระแงะ,รพช."/>
    <x v="1"/>
    <x v="1"/>
    <n v="2.95"/>
    <n v="2.82"/>
    <n v="2.29"/>
    <n v="87008100.379999995"/>
    <n v="-65462977.43"/>
    <n v="-47395947.740000002"/>
    <n v="57054056.140000001"/>
    <n v="-17.96"/>
    <n v="-24.95"/>
    <n v="78"/>
    <n v="34"/>
    <n v="81"/>
    <n v="156"/>
    <n v="33"/>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38"/>
    <s v="รือเสาะ,รพช."/>
    <x v="1"/>
    <x v="1"/>
    <n v="1.62"/>
    <n v="1.31"/>
    <n v="0.95"/>
    <n v="16165624.460000001"/>
    <n v="-20245154.489999998"/>
    <n v="-15102567.279999999"/>
    <n v="-1352624.54"/>
    <n v="-8.6"/>
    <n v="-21.37"/>
    <n v="158"/>
    <n v="25"/>
    <n v="49"/>
    <n v="124"/>
    <n v="75"/>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39"/>
    <s v="ศรีสาคร,รพช."/>
    <x v="6"/>
    <x v="6"/>
    <n v="0.68"/>
    <n v="0.53"/>
    <n v="0.41"/>
    <n v="-8433580.3100000005"/>
    <n v="-20454402.140000001"/>
    <n v="-14092475.609999999"/>
    <n v="-15715789.67"/>
    <n v="-11.44"/>
    <n v="-41.44"/>
    <n v="207"/>
    <n v="11"/>
    <n v="51"/>
    <n v="107"/>
    <n v="49"/>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11440"/>
    <s v="แว้ง,รพช."/>
    <x v="6"/>
    <x v="6"/>
    <n v="1.06"/>
    <n v="0.94"/>
    <n v="0.55000000000000004"/>
    <n v="1550007.86"/>
    <n v="-5891148.1699999999"/>
    <n v="-2376008.5699999998"/>
    <n v="-11507218.289999999"/>
    <n v="-1.52"/>
    <n v="-7.39"/>
    <n v="202"/>
    <n v="47"/>
    <n v="48"/>
    <n v="140"/>
    <n v="4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41"/>
    <s v="สุคิริน,รพช."/>
    <x v="3"/>
    <x v="3"/>
    <n v="4.07"/>
    <n v="3.64"/>
    <n v="2.98"/>
    <n v="28188659.609999999"/>
    <n v="-28173437.32"/>
    <n v="-23282826.699999999"/>
    <n v="18153152.27"/>
    <n v="-24.79"/>
    <n v="-33.46"/>
    <n v="85"/>
    <n v="27"/>
    <n v="41"/>
    <n v="120"/>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42"/>
    <s v="สุไหงปาดี,รพช."/>
    <x v="6"/>
    <x v="6"/>
    <n v="3.05"/>
    <n v="2.82"/>
    <n v="2.35"/>
    <n v="31954743.25"/>
    <n v="-12788858.84"/>
    <n v="-10547095.42"/>
    <n v="21098428.199999999"/>
    <n v="-7.27"/>
    <n v="-15.41"/>
    <n v="155"/>
    <n v="44"/>
    <n v="61"/>
    <n v="151"/>
    <n v="49"/>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3818"/>
    <s v="จะแนะ,รพช."/>
    <x v="6"/>
    <x v="6"/>
    <n v="0.88"/>
    <n v="0.75"/>
    <n v="0.47"/>
    <n v="-4137365.37"/>
    <n v="-7473077.3700000001"/>
    <n v="-4049570.27"/>
    <n v="-18175316.940000001"/>
    <n v="-2.74"/>
    <n v="-9.25"/>
    <n v="165"/>
    <n v="54"/>
    <n v="180"/>
    <n v="482"/>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5010"/>
    <s v="เจาะไอร้อง,รพช."/>
    <x v="6"/>
    <x v="6"/>
    <n v="1.0900000000000001"/>
    <n v="0.83"/>
    <n v="0.57999999999999996"/>
    <n v="1438760.38"/>
    <n v="-29495494.879999999"/>
    <n v="-23906560.280000001"/>
    <n v="-6755349.7000000002"/>
    <n v="-22.25"/>
    <n v="-53.07"/>
    <n v="106"/>
    <n v="32"/>
    <n v="70"/>
    <n v="384"/>
    <n v="67"/>
    <n v="-10.317499999999999"/>
    <n v="1.0349999999999999"/>
    <n v="11.352499999999999"/>
    <n v="-27.346249999999998"/>
    <n v="18.063749999999999"/>
    <b v="0"/>
    <n v="-15.98"/>
    <n v="-2.4"/>
    <n v="13.58"/>
    <n v="-36.35"/>
    <n v="17.970000000000002"/>
    <b v="1"/>
    <x v="1"/>
    <x v="1"/>
    <n v="-9.3850000000000016"/>
    <n v="1.2250000000000001"/>
    <n v="10.610000000000001"/>
    <n v="-25.300000000000004"/>
    <n v="17.140000000000004"/>
    <x v="0"/>
    <n v="-15.515000000000001"/>
    <n v="-2.2599999999999998"/>
    <n v="13.255000000000001"/>
    <n v="-35.397500000000001"/>
    <n v="17.622500000000002"/>
    <x v="1"/>
    <x v="6"/>
    <x v="6"/>
  </r>
  <r>
    <s v="23771"/>
    <s v="ยี่งอเฉลิมพระเกียรติ ๘๐ พรรษา,รพช."/>
    <x v="6"/>
    <x v="6"/>
    <n v="2.5299999999999998"/>
    <n v="2.3199999999999998"/>
    <n v="1.81"/>
    <n v="26679071.969999999"/>
    <n v="-36227855.530000001"/>
    <n v="-21479742.190000001"/>
    <n v="14081064.289999999"/>
    <n v="-15.01"/>
    <n v="-19.34"/>
    <n v="133"/>
    <n v="26"/>
    <n v="79"/>
    <n v="181"/>
    <n v="5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0748"/>
    <s v="ปัตตานี,รพท."/>
    <x v="9"/>
    <x v="9"/>
    <n v="3.31"/>
    <n v="3.09"/>
    <n v="2.44"/>
    <n v="562268387.76999998"/>
    <n v="-156492174.68000001"/>
    <n v="-68277684.819999993"/>
    <n v="351830606.06"/>
    <n v="-5.97"/>
    <n v="-7.9"/>
    <n v="160"/>
    <n v="54"/>
    <n v="45"/>
    <n v="108"/>
    <n v="57"/>
    <n v="-0.03"/>
    <n v="9.4700000000000006"/>
    <n v="9.5"/>
    <n v="-14.28"/>
    <n v="23.72"/>
    <b v="0"/>
    <n v="-6.29"/>
    <n v="1.83"/>
    <n v="8.120000000000001"/>
    <n v="-18.470000000000002"/>
    <n v="14.010000000000002"/>
    <b v="0"/>
    <x v="1"/>
    <x v="1"/>
    <n v="-0.03"/>
    <n v="9.4700000000000006"/>
    <n v="9.5"/>
    <n v="-14.28"/>
    <n v="23.72"/>
    <x v="0"/>
    <n v="-6.29"/>
    <n v="1.83"/>
    <n v="8.120000000000001"/>
    <n v="-18.470000000000002"/>
    <n v="14.010000000000002"/>
    <x v="0"/>
    <x v="10"/>
    <x v="10"/>
  </r>
  <r>
    <s v="11423"/>
    <s v="โคกโพธิ์,รพช."/>
    <x v="1"/>
    <x v="1"/>
    <n v="1.62"/>
    <n v="1.45"/>
    <n v="1.03"/>
    <n v="18173622.93"/>
    <n v="-47380158"/>
    <n v="-40882712.100000001"/>
    <n v="783135.45"/>
    <n v="-17.559999999999999"/>
    <n v="-22.61"/>
    <n v="77"/>
    <n v="17"/>
    <n v="37"/>
    <n v="92"/>
    <n v="33"/>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24"/>
    <s v="หนองจิก,รพช."/>
    <x v="6"/>
    <x v="6"/>
    <n v="4.59"/>
    <n v="4.5"/>
    <n v="4.26"/>
    <n v="100270314.20999999"/>
    <n v="-31652710.16"/>
    <n v="-29103703.190000001"/>
    <n v="91226763.670000002"/>
    <n v="-21.34"/>
    <n v="-20.170000000000002"/>
    <n v="137"/>
    <n v="37"/>
    <n v="48"/>
    <n v="88"/>
    <n v="37"/>
    <n v="-10.317499999999999"/>
    <n v="1.0349999999999999"/>
    <n v="11.352499999999999"/>
    <n v="-27.346249999999998"/>
    <n v="18.063749999999999"/>
    <b v="0"/>
    <n v="-15.98"/>
    <n v="-2.4"/>
    <n v="13.58"/>
    <n v="-36.35"/>
    <n v="17.970000000000002"/>
    <b v="0"/>
    <x v="1"/>
    <x v="1"/>
    <n v="-25.905000000000001"/>
    <n v="-11.835000000000001"/>
    <n v="14.07"/>
    <n v="-47.010000000000005"/>
    <n v="9.27"/>
    <x v="0"/>
    <n v="-26.35"/>
    <n v="-10.225000000000001"/>
    <n v="16.125"/>
    <n v="-50.537500000000001"/>
    <n v="13.962499999999999"/>
    <x v="0"/>
    <x v="15"/>
    <x v="15"/>
  </r>
  <r>
    <s v="11425"/>
    <s v="ปะนาเระ,รพช."/>
    <x v="6"/>
    <x v="6"/>
    <n v="3.33"/>
    <n v="3.15"/>
    <n v="2.63"/>
    <n v="28093645.960000001"/>
    <n v="-18498794.640000001"/>
    <n v="-15395791.890000001"/>
    <n v="19677907.370000001"/>
    <n v="-12.5"/>
    <n v="-17"/>
    <n v="80"/>
    <n v="44"/>
    <n v="70"/>
    <n v="67"/>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26"/>
    <s v="มายอ,รพช."/>
    <x v="6"/>
    <x v="6"/>
    <n v="1.9"/>
    <n v="1.68"/>
    <n v="1.34"/>
    <n v="20389215.5"/>
    <n v="-23568652.809999999"/>
    <n v="-17979469.440000001"/>
    <n v="7656604.4500000002"/>
    <n v="-14"/>
    <n v="-29.44"/>
    <n v="129"/>
    <n v="6"/>
    <n v="92"/>
    <n v="99"/>
    <n v="7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27"/>
    <s v="ทุ่งยางแดง,รพช."/>
    <x v="3"/>
    <x v="3"/>
    <n v="1.19"/>
    <n v="1.1100000000000001"/>
    <n v="0.7"/>
    <n v="3821278.15"/>
    <n v="-25444068.280000001"/>
    <n v="-19097873.18"/>
    <n v="-6025025.6200000001"/>
    <n v="-18.62"/>
    <n v="-23.31"/>
    <n v="129"/>
    <n v="60"/>
    <n v="73"/>
    <n v="104"/>
    <n v="2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28"/>
    <s v="ไม้แก่น,รพช."/>
    <x v="3"/>
    <x v="3"/>
    <n v="3.21"/>
    <n v="3.01"/>
    <n v="2.56"/>
    <n v="31090665.510000002"/>
    <n v="-9302718.6799999997"/>
    <n v="-5451927.4500000002"/>
    <n v="21922302.649999999"/>
    <n v="-6.42"/>
    <n v="-10.94"/>
    <n v="116"/>
    <n v="78"/>
    <n v="102"/>
    <n v="133"/>
    <n v="7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29"/>
    <s v="ยะหริ่ง,รพช."/>
    <x v="6"/>
    <x v="6"/>
    <n v="4.57"/>
    <n v="4.3600000000000003"/>
    <n v="3.91"/>
    <n v="77409821.469999999"/>
    <n v="-40636821.439999998"/>
    <n v="-22189410.449999999"/>
    <n v="63000583.25"/>
    <n v="-12.61"/>
    <n v="-21.37"/>
    <n v="81"/>
    <n v="55"/>
    <n v="54"/>
    <n v="97"/>
    <n v="56"/>
    <n v="-10.317499999999999"/>
    <n v="1.0349999999999999"/>
    <n v="11.352499999999999"/>
    <n v="-27.346249999999998"/>
    <n v="18.063749999999999"/>
    <b v="0"/>
    <n v="-15.98"/>
    <n v="-2.4"/>
    <n v="13.58"/>
    <n v="-36.35"/>
    <n v="17.970000000000002"/>
    <b v="0"/>
    <x v="1"/>
    <x v="1"/>
    <n v="-25.905000000000001"/>
    <n v="-11.835000000000001"/>
    <n v="14.07"/>
    <n v="-47.010000000000005"/>
    <n v="9.27"/>
    <x v="0"/>
    <n v="-26.35"/>
    <n v="-10.225000000000001"/>
    <n v="16.125"/>
    <n v="-50.537500000000001"/>
    <n v="13.962499999999999"/>
    <x v="0"/>
    <x v="15"/>
    <x v="15"/>
  </r>
  <r>
    <s v="11430"/>
    <s v="ยะรัง,รพช."/>
    <x v="6"/>
    <x v="6"/>
    <n v="1.89"/>
    <n v="1.72"/>
    <n v="1.51"/>
    <n v="21618459.280000001"/>
    <n v="-38568814.960000001"/>
    <n v="-28679164.010000002"/>
    <n v="12574863.130000001"/>
    <n v="-18.86"/>
    <n v="-30.51"/>
    <n v="108"/>
    <n v="32"/>
    <n v="70"/>
    <n v="63"/>
    <n v="36"/>
    <n v="-10.317499999999999"/>
    <n v="1.0349999999999999"/>
    <n v="11.352499999999999"/>
    <n v="-27.346249999999998"/>
    <n v="18.063749999999999"/>
    <b v="0"/>
    <n v="-15.98"/>
    <n v="-2.4"/>
    <n v="13.58"/>
    <n v="-36.35"/>
    <n v="17.970000000000002"/>
    <b v="0"/>
    <x v="1"/>
    <x v="1"/>
    <n v="-25.905000000000001"/>
    <n v="-11.835000000000001"/>
    <n v="14.07"/>
    <n v="-47.010000000000005"/>
    <n v="9.27"/>
    <x v="0"/>
    <n v="-26.35"/>
    <n v="-10.225000000000001"/>
    <n v="16.125"/>
    <n v="-50.537500000000001"/>
    <n v="13.962499999999999"/>
    <x v="0"/>
    <x v="15"/>
    <x v="15"/>
  </r>
  <r>
    <s v="11431"/>
    <s v="แม่ลาน,รพช."/>
    <x v="3"/>
    <x v="3"/>
    <n v="1.07"/>
    <n v="0.93"/>
    <n v="0.59"/>
    <n v="1105331.73"/>
    <n v="-18589809.34"/>
    <n v="-12965751.4"/>
    <n v="-6109823.3200000003"/>
    <n v="-15.32"/>
    <n v="-26.59"/>
    <n v="146"/>
    <n v="30"/>
    <n v="48"/>
    <n v="46"/>
    <n v="6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60"/>
    <s v="สมเด็จพระยุพราชสายบุรี,รพช."/>
    <x v="2"/>
    <x v="2"/>
    <n v="4.2699999999999996"/>
    <n v="4.1100000000000003"/>
    <n v="3.54"/>
    <n v="135719379.03999999"/>
    <n v="-42529719.439999998"/>
    <n v="-24803187"/>
    <n v="105442893.67"/>
    <n v="-11.38"/>
    <n v="-12.3"/>
    <n v="172"/>
    <n v="86"/>
    <n v="36"/>
    <n v="70"/>
    <n v="49"/>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464"/>
    <s v="กะพ้อ,รพช."/>
    <x v="3"/>
    <x v="3"/>
    <n v="3.8"/>
    <n v="3.61"/>
    <n v="3.21"/>
    <n v="32280606.149999999"/>
    <n v="-29206399.390000001"/>
    <n v="-21189590.16"/>
    <n v="25466048.379999999"/>
    <n v="-26.67"/>
    <n v="-26.46"/>
    <n v="69"/>
    <n v="45"/>
    <n v="48"/>
    <n v="106"/>
    <n v="58"/>
    <n v="-9.4075000000000006"/>
    <n v="1.645"/>
    <n v="11.0525"/>
    <n v="-25.986249999999998"/>
    <n v="18.223749999999999"/>
    <b v="1"/>
    <n v="-18.744999999999997"/>
    <n v="-2.7"/>
    <n v="16.044999999999998"/>
    <n v="-42.812499999999993"/>
    <n v="21.367499999999996"/>
    <b v="0"/>
    <x v="1"/>
    <x v="1"/>
    <n v="-9.4075000000000006"/>
    <n v="1.645"/>
    <n v="11.0525"/>
    <n v="-25.986249999999998"/>
    <n v="18.223749999999999"/>
    <x v="1"/>
    <n v="-18.744999999999997"/>
    <n v="-2.7"/>
    <n v="16.044999999999998"/>
    <n v="-42.812499999999993"/>
    <n v="21.367499999999996"/>
    <x v="0"/>
    <x v="3"/>
    <x v="3"/>
  </r>
  <r>
    <s v="10747"/>
    <s v="พัทลุง,รพท."/>
    <x v="9"/>
    <x v="9"/>
    <n v="3.29"/>
    <n v="3.02"/>
    <n v="1.92"/>
    <n v="763414682.25"/>
    <n v="161132368.78999999"/>
    <n v="192665068.56"/>
    <n v="305552288.64999998"/>
    <n v="11.11"/>
    <n v="7.43"/>
    <n v="41"/>
    <n v="50"/>
    <n v="56"/>
    <n v="65"/>
    <n v="30"/>
    <n v="-0.03"/>
    <n v="9.4700000000000006"/>
    <n v="9.5"/>
    <n v="-14.28"/>
    <n v="23.72"/>
    <b v="0"/>
    <n v="-6.29"/>
    <n v="1.83"/>
    <n v="8.120000000000001"/>
    <n v="-18.470000000000002"/>
    <n v="14.010000000000002"/>
    <b v="0"/>
    <x v="0"/>
    <x v="0"/>
    <n v="-0.03"/>
    <n v="9.4700000000000006"/>
    <n v="9.5"/>
    <n v="-14.28"/>
    <n v="23.72"/>
    <x v="0"/>
    <n v="-6.29"/>
    <n v="1.83"/>
    <n v="8.120000000000001"/>
    <n v="-18.470000000000002"/>
    <n v="14.010000000000002"/>
    <x v="0"/>
    <x v="10"/>
    <x v="10"/>
  </r>
  <r>
    <s v="11414"/>
    <s v="กงหรา,รพช."/>
    <x v="3"/>
    <x v="3"/>
    <n v="34.270000000000003"/>
    <n v="34"/>
    <n v="32.69"/>
    <n v="157663096.97"/>
    <n v="-5883794.8799999999"/>
    <n v="3123385.5"/>
    <n v="150136702.03"/>
    <n v="3.12"/>
    <n v="-2.7"/>
    <n v="15"/>
    <n v="36"/>
    <n v="59"/>
    <n v="154"/>
    <n v="46"/>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415"/>
    <s v="เขาชัยสน,รพช."/>
    <x v="6"/>
    <x v="6"/>
    <n v="6.01"/>
    <n v="5.73"/>
    <n v="4.87"/>
    <n v="47800860.299999997"/>
    <n v="-19290483.18"/>
    <n v="-13761216.720000001"/>
    <n v="36939652.75"/>
    <n v="-11.69"/>
    <n v="-18.149999999999999"/>
    <n v="86"/>
    <n v="18"/>
    <n v="57"/>
    <n v="107"/>
    <n v="45"/>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16"/>
    <s v="ตะโหมด,รพช."/>
    <x v="4"/>
    <x v="4"/>
    <n v="4.72"/>
    <n v="4.5999999999999996"/>
    <n v="3.77"/>
    <n v="63771545.990000002"/>
    <n v="-26059886.48"/>
    <n v="-19746457.780000001"/>
    <n v="47473201.039999999"/>
    <n v="-18.52"/>
    <n v="-21.01"/>
    <n v="65"/>
    <n v="42"/>
    <n v="89"/>
    <n v="208"/>
    <n v="37"/>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417"/>
    <s v="ควนขนุน,รพช."/>
    <x v="7"/>
    <x v="7"/>
    <n v="2.71"/>
    <n v="2.44"/>
    <n v="1.6"/>
    <n v="96028335.799999997"/>
    <n v="-64026223.420000002"/>
    <n v="-46095867.850000001"/>
    <n v="33925113.869999997"/>
    <n v="-16.12"/>
    <n v="-20.420000000000002"/>
    <n v="86"/>
    <n v="79"/>
    <n v="56"/>
    <n v="615"/>
    <n v="63"/>
    <n v="-15.01"/>
    <n v="4.4000000000000004"/>
    <n v="19.41"/>
    <n v="-44.125"/>
    <n v="33.515000000000001"/>
    <b v="0"/>
    <n v="-15.23"/>
    <n v="-0.92"/>
    <n v="14.31"/>
    <n v="-36.695"/>
    <n v="20.544999999999998"/>
    <b v="0"/>
    <x v="1"/>
    <x v="1"/>
    <n v="-15.01"/>
    <n v="4.4000000000000004"/>
    <n v="19.41"/>
    <n v="-44.125"/>
    <n v="33.515000000000001"/>
    <x v="0"/>
    <n v="-15.23"/>
    <n v="-0.92"/>
    <n v="14.31"/>
    <n v="-36.695"/>
    <n v="20.544999999999998"/>
    <x v="0"/>
    <x v="7"/>
    <x v="7"/>
  </r>
  <r>
    <s v="11418"/>
    <s v="ปากพะยูน,รพช."/>
    <x v="6"/>
    <x v="6"/>
    <n v="5.14"/>
    <n v="5.0199999999999996"/>
    <n v="4.2300000000000004"/>
    <n v="57921909.369999997"/>
    <n v="-22183036.57"/>
    <n v="-17417550.899999999"/>
    <n v="45171690.920000002"/>
    <n v="-13.71"/>
    <n v="-20.62"/>
    <n v="90"/>
    <n v="40"/>
    <n v="62"/>
    <n v="157"/>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19"/>
    <s v="ศรีบรรพต,รพช."/>
    <x v="3"/>
    <x v="3"/>
    <n v="4.5199999999999996"/>
    <n v="4.4000000000000004"/>
    <n v="3.99"/>
    <n v="38629574.609999999"/>
    <n v="-10063515.74"/>
    <n v="-8481521.5"/>
    <n v="32779144.25"/>
    <n v="-10.37"/>
    <n v="-13.14"/>
    <n v="69"/>
    <n v="15"/>
    <n v="38"/>
    <n v="183"/>
    <n v="5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20"/>
    <s v="ป่าบอน,รพช."/>
    <x v="6"/>
    <x v="6"/>
    <n v="7.77"/>
    <n v="7.31"/>
    <n v="6.1"/>
    <n v="40181752.159999996"/>
    <n v="-13877805.689999999"/>
    <n v="-12174618.17"/>
    <n v="30254948.359999999"/>
    <n v="-10.97"/>
    <n v="-16.22"/>
    <n v="91"/>
    <n v="25"/>
    <n v="52"/>
    <n v="162"/>
    <n v="47"/>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21"/>
    <s v="บางแก้ว,รพช."/>
    <x v="3"/>
    <x v="3"/>
    <n v="6.8"/>
    <n v="6.65"/>
    <n v="5.7"/>
    <n v="36362989.969999999"/>
    <n v="-9061908.2799999993"/>
    <n v="-6445489.6100000003"/>
    <n v="29446560.609999999"/>
    <n v="-7.27"/>
    <n v="-14.7"/>
    <n v="107"/>
    <n v="24"/>
    <n v="42"/>
    <n v="138"/>
    <n v="4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22"/>
    <s v="ป่าพะยอม,รพช."/>
    <x v="3"/>
    <x v="3"/>
    <n v="5.41"/>
    <n v="5.0199999999999996"/>
    <n v="4.09"/>
    <n v="31200652.870000001"/>
    <n v="-13451086.210000001"/>
    <n v="-7154891.1200000001"/>
    <n v="21891487.100000001"/>
    <n v="-5.8"/>
    <n v="-17.739999999999998"/>
    <n v="104"/>
    <n v="19"/>
    <n v="39"/>
    <n v="134"/>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4673"/>
    <s v="ศรีนครินทร์(ปัญญานันทภิกขุ),รพช."/>
    <x v="11"/>
    <x v="11"/>
    <n v="3.3"/>
    <n v="3.12"/>
    <n v="2.73"/>
    <n v="34764741.479999997"/>
    <n v="-15081444.710000001"/>
    <n v="-2920749.4"/>
    <n v="26032770.390000001"/>
    <n v="-3.27"/>
    <n v="-11.69"/>
    <n v="148"/>
    <n v="12"/>
    <n v="64"/>
    <n v="185"/>
    <n v="76"/>
    <n v="-3.4824999999999999"/>
    <n v="12.762499999999999"/>
    <n v="16.244999999999997"/>
    <n v="-27.849999999999994"/>
    <n v="37.129999999999995"/>
    <b v="0"/>
    <n v="-10.8825"/>
    <n v="3.4124999999999996"/>
    <n v="14.295"/>
    <n v="-32.325000000000003"/>
    <n v="24.854999999999997"/>
    <b v="0"/>
    <x v="1"/>
    <x v="1"/>
    <n v="-3.4824999999999999"/>
    <n v="12.762499999999999"/>
    <n v="16.244999999999997"/>
    <n v="-27.849999999999994"/>
    <n v="37.129999999999995"/>
    <x v="0"/>
    <n v="-10.8825"/>
    <n v="3.4124999999999996"/>
    <n v="14.295"/>
    <n v="-32.325000000000003"/>
    <n v="24.854999999999997"/>
    <x v="0"/>
    <x v="12"/>
    <x v="12"/>
  </r>
  <r>
    <s v="10684"/>
    <s v="ยะลา,รพศ."/>
    <x v="12"/>
    <x v="12"/>
    <n v="3.1"/>
    <n v="2.95"/>
    <n v="2.2999999999999998"/>
    <n v="600019946.59000003"/>
    <n v="-429301152.58999997"/>
    <n v="-165512856.81"/>
    <n v="372208460.20999998"/>
    <n v="-9.2899999999999991"/>
    <n v="-18.8"/>
    <n v="33"/>
    <n v="17"/>
    <n v="42"/>
    <n v="22"/>
    <n v="18"/>
    <n v="-6.4649999999999999"/>
    <n v="5.9924999999999997"/>
    <n v="12.4575"/>
    <n v="-25.151250000000001"/>
    <n v="24.678750000000001"/>
    <b v="0"/>
    <n v="-9.0925000000000011"/>
    <n v="7.5674999999999999"/>
    <n v="16.66"/>
    <n v="-34.082500000000003"/>
    <n v="32.557500000000005"/>
    <b v="0"/>
    <x v="1"/>
    <x v="1"/>
    <n v="-6.4649999999999999"/>
    <n v="5.9924999999999997"/>
    <n v="12.4575"/>
    <n v="-25.151250000000001"/>
    <n v="24.678750000000001"/>
    <x v="0"/>
    <n v="-9.0925000000000011"/>
    <n v="7.5674999999999999"/>
    <n v="16.66"/>
    <n v="-34.082500000000003"/>
    <n v="32.557500000000005"/>
    <x v="0"/>
    <x v="13"/>
    <x v="13"/>
  </r>
  <r>
    <s v="10749"/>
    <s v="เบตง,รพท."/>
    <x v="5"/>
    <x v="5"/>
    <n v="1.82"/>
    <n v="1.67"/>
    <n v="0.95"/>
    <n v="36107401.229999997"/>
    <n v="-63201576.609999999"/>
    <n v="-42252367.289999999"/>
    <n v="-4171568.41"/>
    <n v="-13.82"/>
    <n v="-28.1"/>
    <n v="82"/>
    <n v="58"/>
    <n v="30"/>
    <n v="15"/>
    <n v="43"/>
    <n v="-2.59"/>
    <n v="8.86"/>
    <n v="11.45"/>
    <n v="-19.764999999999997"/>
    <n v="26.034999999999997"/>
    <b v="0"/>
    <n v="-5.74"/>
    <n v="4.915"/>
    <n v="10.655000000000001"/>
    <n v="-21.722500000000004"/>
    <n v="20.897500000000001"/>
    <b v="1"/>
    <x v="1"/>
    <x v="1"/>
    <n v="-2.95"/>
    <n v="8.9700000000000006"/>
    <n v="11.920000000000002"/>
    <n v="-20.830000000000002"/>
    <n v="26.85"/>
    <x v="0"/>
    <n v="-8.0399999999999991"/>
    <n v="1.83"/>
    <n v="9.8699999999999992"/>
    <n v="-22.844999999999999"/>
    <n v="16.634999999999998"/>
    <x v="1"/>
    <x v="5"/>
    <x v="5"/>
  </r>
  <r>
    <s v="11432"/>
    <s v="บันนังสตา,รพช."/>
    <x v="6"/>
    <x v="6"/>
    <n v="14.26"/>
    <n v="13.9"/>
    <n v="12.54"/>
    <n v="164641250.91"/>
    <n v="-29972047.780000001"/>
    <n v="-20747686.43"/>
    <n v="143260203.50999999"/>
    <n v="-11.65"/>
    <n v="-12.61"/>
    <n v="54"/>
    <n v="49"/>
    <n v="46"/>
    <n v="32"/>
    <n v="46"/>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433"/>
    <s v="ธารโต,รพช."/>
    <x v="3"/>
    <x v="3"/>
    <n v="1.57"/>
    <n v="1.4"/>
    <n v="0.87"/>
    <n v="5467817.9900000002"/>
    <n v="-24511004.41"/>
    <n v="-17165887.57"/>
    <n v="-1856846.77"/>
    <n v="-19.989999999999998"/>
    <n v="-60.11"/>
    <n v="107"/>
    <n v="41"/>
    <n v="25"/>
    <n v="54"/>
    <n v="54"/>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11434"/>
    <s v="รามัน,รพช."/>
    <x v="1"/>
    <x v="1"/>
    <n v="4.3"/>
    <n v="4.0999999999999996"/>
    <n v="3.54"/>
    <n v="161448286.66"/>
    <n v="-59368689.310000002"/>
    <n v="-42908658.229999997"/>
    <n v="124052325"/>
    <n v="-19.989999999999998"/>
    <n v="-19.649999999999999"/>
    <n v="66"/>
    <n v="79"/>
    <n v="70"/>
    <n v="81"/>
    <n v="39"/>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461"/>
    <s v="สมเด็จพระยุพราชยะหา,รพช."/>
    <x v="1"/>
    <x v="1"/>
    <n v="3.63"/>
    <n v="3.3"/>
    <n v="2.39"/>
    <n v="46525500.600000001"/>
    <n v="-12990924.52"/>
    <n v="-3503470.35"/>
    <n v="24614334.329999998"/>
    <n v="-1.95"/>
    <n v="-7.7"/>
    <n v="134"/>
    <n v="55"/>
    <n v="42"/>
    <n v="56"/>
    <n v="51"/>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3806"/>
    <s v="กาบัง,รพช."/>
    <x v="3"/>
    <x v="3"/>
    <n v="1.74"/>
    <n v="1.51"/>
    <n v="1.1100000000000001"/>
    <n v="5800343.1900000004"/>
    <n v="-9838161.7400000002"/>
    <n v="-1900417.12"/>
    <n v="895549.5"/>
    <n v="-2.37"/>
    <n v="-23.84"/>
    <n v="46"/>
    <n v="52"/>
    <n v="60"/>
    <n v="69"/>
    <n v="6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24689"/>
    <s v="กรงปินัง,รพช."/>
    <x v="3"/>
    <x v="3"/>
    <n v="2.1800000000000002"/>
    <n v="2.0099999999999998"/>
    <n v="1.3"/>
    <n v="14079366.93"/>
    <n v="-32698973.600000001"/>
    <n v="-23816319.27"/>
    <n v="3622242.56"/>
    <n v="-25.14"/>
    <n v="-31.95"/>
    <n v="57"/>
    <n v="60"/>
    <n v="21"/>
    <n v="82"/>
    <n v="37"/>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682"/>
    <s v="หาดใหญ่,รพศ."/>
    <x v="0"/>
    <x v="0"/>
    <n v="3.03"/>
    <n v="2.74"/>
    <n v="1.42"/>
    <n v="1234864783.6800001"/>
    <n v="-180537041.88999999"/>
    <n v="80784269.459999993"/>
    <n v="254131804.56"/>
    <n v="2.4700000000000002"/>
    <n v="-5.43"/>
    <n v="105"/>
    <n v="81"/>
    <n v="50"/>
    <n v="84"/>
    <n v="50"/>
    <n v="3.02"/>
    <n v="9.33"/>
    <n v="6.3100000000000005"/>
    <n v="-6.4450000000000003"/>
    <n v="18.795000000000002"/>
    <b v="0"/>
    <n v="-3.11"/>
    <n v="6.69"/>
    <n v="9.8000000000000007"/>
    <n v="-17.810000000000002"/>
    <n v="21.39"/>
    <b v="0"/>
    <x v="1"/>
    <x v="0"/>
    <n v="3.02"/>
    <n v="9.33"/>
    <n v="6.3100000000000005"/>
    <n v="-6.4450000000000003"/>
    <n v="18.795000000000002"/>
    <x v="0"/>
    <n v="-3.11"/>
    <n v="6.69"/>
    <n v="9.8000000000000007"/>
    <n v="-17.810000000000002"/>
    <n v="21.39"/>
    <x v="0"/>
    <x v="0"/>
    <x v="0"/>
  </r>
  <r>
    <s v="10745"/>
    <s v="สงขลา,รพท."/>
    <x v="9"/>
    <x v="9"/>
    <n v="2.89"/>
    <n v="2.6"/>
    <n v="1.72"/>
    <n v="488006513.63"/>
    <n v="-21065903.149999999"/>
    <n v="16269548.289999999"/>
    <n v="187382749.63"/>
    <n v="1.01"/>
    <n v="-1.53"/>
    <n v="100"/>
    <n v="64"/>
    <n v="70"/>
    <n v="27"/>
    <n v="27"/>
    <n v="-0.03"/>
    <n v="9.4700000000000006"/>
    <n v="9.5"/>
    <n v="-14.28"/>
    <n v="23.72"/>
    <b v="0"/>
    <n v="-6.29"/>
    <n v="1.83"/>
    <n v="8.120000000000001"/>
    <n v="-18.470000000000002"/>
    <n v="14.010000000000002"/>
    <b v="0"/>
    <x v="1"/>
    <x v="0"/>
    <n v="-0.03"/>
    <n v="9.4700000000000006"/>
    <n v="9.5"/>
    <n v="-14.28"/>
    <n v="23.72"/>
    <x v="0"/>
    <n v="-6.29"/>
    <n v="1.83"/>
    <n v="8.120000000000001"/>
    <n v="-18.470000000000002"/>
    <n v="14.010000000000002"/>
    <x v="0"/>
    <x v="10"/>
    <x v="10"/>
  </r>
  <r>
    <s v="11386"/>
    <s v="สทิงพระ,รพช."/>
    <x v="6"/>
    <x v="6"/>
    <n v="0.95"/>
    <n v="0.82"/>
    <n v="0.45"/>
    <n v="-1725277.92"/>
    <n v="9258774.4399999995"/>
    <n v="12911328.439999999"/>
    <n v="-17345307.969999999"/>
    <n v="11"/>
    <n v="14.43"/>
    <n v="328"/>
    <n v="60"/>
    <n v="62"/>
    <n v="82"/>
    <n v="58"/>
    <n v="-10.317499999999999"/>
    <n v="1.0349999999999999"/>
    <n v="11.352499999999999"/>
    <n v="-27.346249999999998"/>
    <n v="18.063749999999999"/>
    <b v="0"/>
    <n v="-15.98"/>
    <n v="-2.4"/>
    <n v="13.58"/>
    <n v="-36.35"/>
    <n v="17.970000000000002"/>
    <b v="0"/>
    <x v="0"/>
    <x v="0"/>
    <n v="-9.3850000000000016"/>
    <n v="1.2250000000000001"/>
    <n v="10.610000000000001"/>
    <n v="-25.300000000000004"/>
    <n v="17.140000000000004"/>
    <x v="0"/>
    <n v="-15.515000000000001"/>
    <n v="-2.2599999999999998"/>
    <n v="13.255000000000001"/>
    <n v="-35.397500000000001"/>
    <n v="17.622500000000002"/>
    <x v="0"/>
    <x v="6"/>
    <x v="6"/>
  </r>
  <r>
    <s v="11387"/>
    <s v="จะนะ,รพช."/>
    <x v="1"/>
    <x v="1"/>
    <n v="2.76"/>
    <n v="2.61"/>
    <n v="2.2400000000000002"/>
    <n v="64795142.719999999"/>
    <n v="-47726382.090000004"/>
    <n v="-44523521.469999999"/>
    <n v="45630951.310000002"/>
    <n v="-19.73"/>
    <n v="-15.65"/>
    <n v="110"/>
    <n v="26"/>
    <n v="36"/>
    <n v="93"/>
    <n v="35"/>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88"/>
    <s v="สมเด็จพระบรมราชินีนาถ ณ อำเภอนาทวี,รพช."/>
    <x v="2"/>
    <x v="2"/>
    <n v="1.41"/>
    <n v="1.3"/>
    <n v="0.81"/>
    <n v="29641696.550000001"/>
    <n v="-60946826"/>
    <n v="-44952791.93"/>
    <n v="-13453910.32"/>
    <n v="-13.06"/>
    <n v="-15.36"/>
    <n v="81"/>
    <n v="42"/>
    <n v="50"/>
    <n v="92"/>
    <n v="26"/>
    <n v="-7.51"/>
    <n v="3.04"/>
    <n v="10.55"/>
    <n v="-23.335000000000001"/>
    <n v="18.865000000000002"/>
    <b v="0"/>
    <n v="-12.23"/>
    <n v="-0.18"/>
    <n v="12.05"/>
    <n v="-30.305000000000003"/>
    <n v="17.895000000000003"/>
    <b v="0"/>
    <x v="1"/>
    <x v="1"/>
    <n v="-7.51"/>
    <n v="3.04"/>
    <n v="10.55"/>
    <n v="-23.335000000000001"/>
    <n v="18.865000000000002"/>
    <x v="0"/>
    <n v="-12.23"/>
    <n v="-0.18"/>
    <n v="12.05"/>
    <n v="-30.305000000000003"/>
    <n v="17.895000000000003"/>
    <x v="0"/>
    <x v="2"/>
    <x v="2"/>
  </r>
  <r>
    <s v="11390"/>
    <s v="เทพา,รพช."/>
    <x v="1"/>
    <x v="1"/>
    <n v="3.02"/>
    <n v="2.78"/>
    <n v="2.29"/>
    <n v="35699526.490000002"/>
    <n v="-72721637.530000001"/>
    <n v="-55157424.950000003"/>
    <n v="22783472.32"/>
    <n v="-27.34"/>
    <n v="-48.55"/>
    <n v="31"/>
    <n v="46"/>
    <n v="55"/>
    <n v="130"/>
    <n v="30"/>
    <n v="-10.594999999999999"/>
    <n v="0.95"/>
    <n v="11.544999999999998"/>
    <n v="-27.912499999999994"/>
    <n v="18.267499999999995"/>
    <b v="0"/>
    <n v="-17.670000000000002"/>
    <n v="-3.92"/>
    <n v="13.750000000000002"/>
    <n v="-38.295000000000002"/>
    <n v="16.705000000000005"/>
    <b v="1"/>
    <x v="1"/>
    <x v="1"/>
    <n v="-10.594999999999999"/>
    <n v="0.95"/>
    <n v="11.544999999999998"/>
    <n v="-27.912499999999994"/>
    <n v="18.267499999999995"/>
    <x v="0"/>
    <n v="-17.670000000000002"/>
    <n v="-3.92"/>
    <n v="13.750000000000002"/>
    <n v="-38.295000000000002"/>
    <n v="16.705000000000005"/>
    <x v="1"/>
    <x v="1"/>
    <x v="1"/>
  </r>
  <r>
    <s v="11391"/>
    <s v="สะบ้าย้อย,รพช."/>
    <x v="6"/>
    <x v="6"/>
    <n v="0.53"/>
    <n v="0.42"/>
    <n v="0.3"/>
    <n v="-16978239.210000001"/>
    <n v="-328403.06"/>
    <n v="-19053822.57"/>
    <n v="-25468801.890000001"/>
    <n v="-11.06"/>
    <n v="-0.28000000000000003"/>
    <n v="171"/>
    <n v="12"/>
    <n v="47"/>
    <n v="100"/>
    <n v="44"/>
    <n v="-10.317499999999999"/>
    <n v="1.0349999999999999"/>
    <n v="11.352499999999999"/>
    <n v="-27.346249999999998"/>
    <n v="18.063749999999999"/>
    <b v="0"/>
    <n v="-15.98"/>
    <n v="-2.4"/>
    <n v="13.58"/>
    <n v="-36.35"/>
    <n v="17.970000000000002"/>
    <b v="0"/>
    <x v="1"/>
    <x v="1"/>
    <n v="-25.905000000000001"/>
    <n v="-11.835000000000001"/>
    <n v="14.07"/>
    <n v="-47.010000000000005"/>
    <n v="9.27"/>
    <x v="0"/>
    <n v="-26.35"/>
    <n v="-10.225000000000001"/>
    <n v="16.125"/>
    <n v="-50.537500000000001"/>
    <n v="13.962499999999999"/>
    <x v="0"/>
    <x v="15"/>
    <x v="15"/>
  </r>
  <r>
    <s v="11392"/>
    <s v="ระโนด,รพช."/>
    <x v="4"/>
    <x v="4"/>
    <n v="1.32"/>
    <n v="1.1499999999999999"/>
    <n v="0.57999999999999996"/>
    <n v="9556131.9199999999"/>
    <n v="-17120049.699999999"/>
    <n v="-11462317.68"/>
    <n v="-12464841.93"/>
    <n v="-6.91"/>
    <n v="-12.51"/>
    <n v="141"/>
    <n v="53"/>
    <n v="46"/>
    <n v="31"/>
    <n v="53"/>
    <n v="-8.26"/>
    <n v="3.2450000000000001"/>
    <n v="11.504999999999999"/>
    <n v="-25.517499999999998"/>
    <n v="20.502500000000001"/>
    <b v="0"/>
    <n v="-12.452500000000001"/>
    <n v="0.39"/>
    <n v="12.842500000000001"/>
    <n v="-31.716250000000002"/>
    <n v="19.653750000000002"/>
    <b v="0"/>
    <x v="1"/>
    <x v="1"/>
    <n v="-8.26"/>
    <n v="3.2450000000000001"/>
    <n v="11.504999999999999"/>
    <n v="-25.517499999999998"/>
    <n v="20.502500000000001"/>
    <x v="0"/>
    <n v="-12.452500000000001"/>
    <n v="0.39"/>
    <n v="12.842500000000001"/>
    <n v="-31.716250000000002"/>
    <n v="19.653750000000002"/>
    <x v="0"/>
    <x v="4"/>
    <x v="4"/>
  </r>
  <r>
    <s v="11393"/>
    <s v="กระแสสินธุ์,รพช."/>
    <x v="3"/>
    <x v="3"/>
    <n v="0.81"/>
    <n v="0.74"/>
    <n v="0.39"/>
    <n v="-1386051.4"/>
    <n v="-5142170.46"/>
    <n v="-4520351.7"/>
    <n v="-4623527.01"/>
    <n v="-7.19"/>
    <n v="-22.13"/>
    <n v="154"/>
    <n v="19"/>
    <n v="48"/>
    <n v="31"/>
    <n v="1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94"/>
    <s v="รัตภูมิ,รพช."/>
    <x v="6"/>
    <x v="6"/>
    <n v="1.1000000000000001"/>
    <n v="1.02"/>
    <n v="0.71"/>
    <n v="4007530.18"/>
    <n v="-28485761.899999999"/>
    <n v="-19993553.25"/>
    <n v="-11774620.060000001"/>
    <n v="-16.59"/>
    <n v="-18.5"/>
    <n v="201"/>
    <n v="51"/>
    <n v="35"/>
    <n v="102"/>
    <n v="48"/>
    <n v="-10.317499999999999"/>
    <n v="1.0349999999999999"/>
    <n v="11.352499999999999"/>
    <n v="-27.346249999999998"/>
    <n v="18.063749999999999"/>
    <b v="0"/>
    <n v="-15.98"/>
    <n v="-2.4"/>
    <n v="13.58"/>
    <n v="-36.35"/>
    <n v="17.970000000000002"/>
    <b v="0"/>
    <x v="1"/>
    <x v="1"/>
    <n v="-9.3850000000000016"/>
    <n v="1.2250000000000001"/>
    <n v="10.610000000000001"/>
    <n v="-25.300000000000004"/>
    <n v="17.140000000000004"/>
    <x v="0"/>
    <n v="-15.515000000000001"/>
    <n v="-2.2599999999999998"/>
    <n v="13.255000000000001"/>
    <n v="-35.397500000000001"/>
    <n v="17.622500000000002"/>
    <x v="0"/>
    <x v="6"/>
    <x v="6"/>
  </r>
  <r>
    <s v="11395"/>
    <s v="สะเดา,รพช."/>
    <x v="1"/>
    <x v="1"/>
    <n v="5.14"/>
    <n v="4.92"/>
    <n v="4.38"/>
    <n v="104683047.72"/>
    <n v="-46941830.850000001"/>
    <n v="-20876213.5"/>
    <n v="85560377.980000004"/>
    <n v="-11.25"/>
    <n v="-15.48"/>
    <n v="78"/>
    <n v="38"/>
    <n v="70"/>
    <n v="48"/>
    <n v="35"/>
    <n v="-10.594999999999999"/>
    <n v="0.95"/>
    <n v="11.544999999999998"/>
    <n v="-27.912499999999994"/>
    <n v="18.267499999999995"/>
    <b v="0"/>
    <n v="-17.670000000000002"/>
    <n v="-3.92"/>
    <n v="13.750000000000002"/>
    <n v="-38.295000000000002"/>
    <n v="16.705000000000005"/>
    <b v="0"/>
    <x v="1"/>
    <x v="1"/>
    <n v="-10.594999999999999"/>
    <n v="0.95"/>
    <n v="11.544999999999998"/>
    <n v="-27.912499999999994"/>
    <n v="18.267499999999995"/>
    <x v="0"/>
    <n v="-17.670000000000002"/>
    <n v="-3.92"/>
    <n v="13.750000000000002"/>
    <n v="-38.295000000000002"/>
    <n v="16.705000000000005"/>
    <x v="0"/>
    <x v="1"/>
    <x v="1"/>
  </r>
  <r>
    <s v="11396"/>
    <s v="นาหม่อม,รพช."/>
    <x v="3"/>
    <x v="3"/>
    <n v="7.81"/>
    <n v="7.66"/>
    <n v="7.01"/>
    <n v="52693182.450000003"/>
    <n v="-20282860.210000001"/>
    <n v="-12188771.380000001"/>
    <n v="46492255.68"/>
    <n v="-17"/>
    <n v="-17.98"/>
    <n v="111"/>
    <n v="12"/>
    <n v="34"/>
    <n v="45"/>
    <n v="23"/>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97"/>
    <s v="ควนเนียง,รพช."/>
    <x v="3"/>
    <x v="3"/>
    <n v="1.49"/>
    <n v="1.34"/>
    <n v="0.93"/>
    <n v="6597030.0099999998"/>
    <n v="-16902442.329999998"/>
    <n v="-11512088.07"/>
    <n v="-932017.36"/>
    <n v="-13.93"/>
    <n v="-34.56"/>
    <n v="131"/>
    <n v="47"/>
    <n v="39"/>
    <n v="37"/>
    <n v="4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398"/>
    <s v="ปาดังเบซาร์,รพช."/>
    <x v="6"/>
    <x v="6"/>
    <n v="5.0599999999999996"/>
    <n v="4.9800000000000004"/>
    <n v="4.82"/>
    <n v="73456781.510000005"/>
    <n v="-5306077.08"/>
    <n v="440333.55"/>
    <n v="68074264.340000004"/>
    <n v="0.47"/>
    <n v="-3.16"/>
    <n v="146"/>
    <n v="35"/>
    <n v="52"/>
    <n v="59"/>
    <n v="34"/>
    <n v="-10.317499999999999"/>
    <n v="1.0349999999999999"/>
    <n v="11.352499999999999"/>
    <n v="-27.346249999999998"/>
    <n v="18.063749999999999"/>
    <b v="0"/>
    <n v="-15.98"/>
    <n v="-2.4"/>
    <n v="13.58"/>
    <n v="-36.35"/>
    <n v="17.970000000000002"/>
    <b v="0"/>
    <x v="1"/>
    <x v="0"/>
    <n v="-9.3850000000000016"/>
    <n v="1.2250000000000001"/>
    <n v="10.610000000000001"/>
    <n v="-25.300000000000004"/>
    <n v="17.140000000000004"/>
    <x v="0"/>
    <n v="-15.515000000000001"/>
    <n v="-2.2599999999999998"/>
    <n v="13.255000000000001"/>
    <n v="-35.397500000000001"/>
    <n v="17.622500000000002"/>
    <x v="0"/>
    <x v="6"/>
    <x v="6"/>
  </r>
  <r>
    <s v="11399"/>
    <s v="บางกล่ำ,รพช."/>
    <x v="3"/>
    <x v="3"/>
    <n v="1.81"/>
    <n v="1.68"/>
    <n v="0.99"/>
    <n v="8043275.0700000003"/>
    <n v="-21094442.109999999"/>
    <n v="-13980567.199999999"/>
    <n v="-142100.65"/>
    <n v="-17.8"/>
    <n v="-24.26"/>
    <n v="61"/>
    <n v="28"/>
    <n v="38"/>
    <n v="78"/>
    <n v="42"/>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00"/>
    <s v="สิงหนคร,รพช."/>
    <x v="6"/>
    <x v="6"/>
    <n v="5.83"/>
    <n v="5.58"/>
    <n v="4.53"/>
    <n v="58598901.039999999"/>
    <n v="26442786.039999999"/>
    <n v="31567172.800000001"/>
    <n v="42790455.490000002"/>
    <n v="36.72"/>
    <n v="15.71"/>
    <n v="49"/>
    <n v="40"/>
    <n v="58"/>
    <n v="51"/>
    <n v="52"/>
    <n v="-10.317499999999999"/>
    <n v="1.0349999999999999"/>
    <n v="11.352499999999999"/>
    <n v="-27.346249999999998"/>
    <n v="18.063749999999999"/>
    <b v="1"/>
    <n v="-15.98"/>
    <n v="-2.4"/>
    <n v="13.58"/>
    <n v="-36.35"/>
    <n v="17.970000000000002"/>
    <b v="0"/>
    <x v="0"/>
    <x v="0"/>
    <n v="-9.3850000000000016"/>
    <n v="1.2250000000000001"/>
    <n v="10.610000000000001"/>
    <n v="-25.300000000000004"/>
    <n v="17.140000000000004"/>
    <x v="1"/>
    <n v="-15.515000000000001"/>
    <n v="-2.2599999999999998"/>
    <n v="13.255000000000001"/>
    <n v="-35.397500000000001"/>
    <n v="17.622500000000002"/>
    <x v="0"/>
    <x v="6"/>
    <x v="6"/>
  </r>
  <r>
    <s v="11401"/>
    <s v="คลองหอยโข่ง,รพช."/>
    <x v="3"/>
    <x v="3"/>
    <n v="0.66"/>
    <n v="0.6"/>
    <n v="0.38"/>
    <n v="-6434728.8700000001"/>
    <n v="-17916976.879999999"/>
    <n v="-13069101.220000001"/>
    <n v="-11881654.380000001"/>
    <n v="-18.95"/>
    <n v="-27.11"/>
    <n v="132"/>
    <n v="27"/>
    <n v="51"/>
    <n v="73"/>
    <n v="26"/>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0746"/>
    <s v="สตูล,รพท."/>
    <x v="10"/>
    <x v="10"/>
    <n v="2.37"/>
    <n v="2.2000000000000002"/>
    <n v="1.1200000000000001"/>
    <n v="174382226.71000001"/>
    <n v="-6020732.4000000004"/>
    <n v="-17786050.07"/>
    <n v="15788017.050000001"/>
    <n v="-2.1800000000000002"/>
    <n v="-0.76"/>
    <n v="59"/>
    <n v="83"/>
    <n v="50"/>
    <n v="49"/>
    <n v="30"/>
    <n v="-2.1850000000000001"/>
    <n v="5.5750000000000002"/>
    <n v="7.76"/>
    <n v="-13.825000000000001"/>
    <n v="17.215"/>
    <b v="0"/>
    <n v="-5.58"/>
    <n v="0.90500000000000003"/>
    <n v="6.4850000000000003"/>
    <n v="-15.307500000000001"/>
    <n v="10.6325"/>
    <b v="0"/>
    <x v="1"/>
    <x v="1"/>
    <n v="-2.1850000000000001"/>
    <n v="5.5750000000000002"/>
    <n v="7.76"/>
    <n v="-13.825000000000001"/>
    <n v="17.215"/>
    <x v="0"/>
    <n v="-5.58"/>
    <n v="0.90500000000000003"/>
    <n v="6.4850000000000003"/>
    <n v="-15.307500000000001"/>
    <n v="10.6325"/>
    <x v="0"/>
    <x v="11"/>
    <x v="11"/>
  </r>
  <r>
    <s v="11402"/>
    <s v="ควนโดน,รพช."/>
    <x v="3"/>
    <x v="3"/>
    <n v="4.3899999999999997"/>
    <n v="4.22"/>
    <n v="3.51"/>
    <n v="47575865.259999998"/>
    <n v="-24651136.93"/>
    <n v="-17728001.48"/>
    <n v="35169066.469999999"/>
    <n v="-18.07"/>
    <n v="-25.24"/>
    <n v="100"/>
    <n v="68"/>
    <n v="79"/>
    <n v="48"/>
    <n v="49"/>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03"/>
    <s v="ควนกาหลง,รพช."/>
    <x v="3"/>
    <x v="3"/>
    <n v="1.86"/>
    <n v="1.74"/>
    <n v="1.48"/>
    <n v="18683407.399999999"/>
    <n v="-19782197.640000001"/>
    <n v="-15172181.439999999"/>
    <n v="10488311"/>
    <n v="-14.27"/>
    <n v="-25.55"/>
    <n v="55"/>
    <n v="30"/>
    <n v="46"/>
    <n v="24"/>
    <n v="41"/>
    <n v="-9.4075000000000006"/>
    <n v="1.645"/>
    <n v="11.0525"/>
    <n v="-25.986249999999998"/>
    <n v="18.223749999999999"/>
    <b v="0"/>
    <n v="-18.744999999999997"/>
    <n v="-2.7"/>
    <n v="16.044999999999998"/>
    <n v="-42.812499999999993"/>
    <n v="21.367499999999996"/>
    <b v="0"/>
    <x v="1"/>
    <x v="1"/>
    <n v="-9.4075000000000006"/>
    <n v="1.645"/>
    <n v="11.0525"/>
    <n v="-25.986249999999998"/>
    <n v="18.223749999999999"/>
    <x v="0"/>
    <n v="-18.744999999999997"/>
    <n v="-2.7"/>
    <n v="16.044999999999998"/>
    <n v="-42.812499999999993"/>
    <n v="21.367499999999996"/>
    <x v="0"/>
    <x v="3"/>
    <x v="3"/>
  </r>
  <r>
    <s v="11404"/>
    <s v="ท่าแพ,รพช."/>
    <x v="3"/>
    <x v="3"/>
    <n v="1.18"/>
    <n v="1.0900000000000001"/>
    <n v="0.33"/>
    <n v="3602254.93"/>
    <n v="-4286465.53"/>
    <n v="1311457.49"/>
    <n v="-13113430.08"/>
    <n v="1.08"/>
    <n v="-4.6399999999999997"/>
    <n v="156"/>
    <n v="54"/>
    <n v="60"/>
    <n v="13"/>
    <n v="30"/>
    <n v="-9.4075000000000006"/>
    <n v="1.645"/>
    <n v="11.0525"/>
    <n v="-25.986249999999998"/>
    <n v="18.223749999999999"/>
    <b v="0"/>
    <n v="-18.744999999999997"/>
    <n v="-2.7"/>
    <n v="16.044999999999998"/>
    <n v="-42.812499999999993"/>
    <n v="21.367499999999996"/>
    <b v="0"/>
    <x v="1"/>
    <x v="0"/>
    <n v="-9.4075000000000006"/>
    <n v="1.645"/>
    <n v="11.0525"/>
    <n v="-25.986249999999998"/>
    <n v="18.223749999999999"/>
    <x v="0"/>
    <n v="-18.744999999999997"/>
    <n v="-2.7"/>
    <n v="16.044999999999998"/>
    <n v="-42.812499999999993"/>
    <n v="21.367499999999996"/>
    <x v="0"/>
    <x v="3"/>
    <x v="3"/>
  </r>
  <r>
    <s v="11405"/>
    <s v="ละงู,รพช."/>
    <x v="2"/>
    <x v="2"/>
    <n v="1.1599999999999999"/>
    <n v="1.01"/>
    <n v="0.62"/>
    <n v="6047025.5499999998"/>
    <n v="-75994613.189999998"/>
    <n v="-50581920.350000001"/>
    <n v="-14510360.109999999"/>
    <n v="-24.68"/>
    <n v="-28.63"/>
    <n v="84"/>
    <n v="34"/>
    <n v="42"/>
    <n v="19"/>
    <n v="35"/>
    <n v="-7.51"/>
    <n v="3.04"/>
    <n v="10.55"/>
    <n v="-23.335000000000001"/>
    <n v="18.865000000000002"/>
    <b v="1"/>
    <n v="-12.23"/>
    <n v="-0.18"/>
    <n v="12.05"/>
    <n v="-30.305000000000003"/>
    <n v="17.895000000000003"/>
    <b v="0"/>
    <x v="1"/>
    <x v="1"/>
    <n v="-7.51"/>
    <n v="3.04"/>
    <n v="10.55"/>
    <n v="-23.335000000000001"/>
    <n v="18.865000000000002"/>
    <x v="1"/>
    <n v="-12.23"/>
    <n v="-0.18"/>
    <n v="12.05"/>
    <n v="-30.305000000000003"/>
    <n v="17.895000000000003"/>
    <x v="0"/>
    <x v="2"/>
    <x v="2"/>
  </r>
  <r>
    <s v="11406"/>
    <s v="ทุ่งหว้า,รพช."/>
    <x v="3"/>
    <x v="3"/>
    <n v="0.86"/>
    <n v="0.72"/>
    <n v="0.37"/>
    <n v="-1785891.94"/>
    <n v="-23937170.109999999"/>
    <n v="-18527699.41"/>
    <n v="-7820785.6299999999"/>
    <n v="-20.95"/>
    <n v="-57.15"/>
    <n v="59"/>
    <n v="22"/>
    <n v="49"/>
    <n v="20"/>
    <n v="39"/>
    <n v="-9.4075000000000006"/>
    <n v="1.645"/>
    <n v="11.0525"/>
    <n v="-25.986249999999998"/>
    <n v="18.223749999999999"/>
    <b v="0"/>
    <n v="-18.744999999999997"/>
    <n v="-2.7"/>
    <n v="16.044999999999998"/>
    <n v="-42.812499999999993"/>
    <n v="21.367499999999996"/>
    <b v="1"/>
    <x v="1"/>
    <x v="1"/>
    <n v="-9.4075000000000006"/>
    <n v="1.645"/>
    <n v="11.0525"/>
    <n v="-25.986249999999998"/>
    <n v="18.223749999999999"/>
    <x v="0"/>
    <n v="-18.744999999999997"/>
    <n v="-2.7"/>
    <n v="16.044999999999998"/>
    <n v="-42.812499999999993"/>
    <n v="21.367499999999996"/>
    <x v="1"/>
    <x v="3"/>
    <x v="3"/>
  </r>
  <r>
    <s v="28786"/>
    <s v="มะนัง,รพช."/>
    <x v="3"/>
    <x v="3"/>
    <n v="0.8"/>
    <n v="0.75"/>
    <n v="0.49"/>
    <n v="-5245777.42"/>
    <n v="3590861.81"/>
    <n v="1396039.98"/>
    <n v="-13354125.91"/>
    <n v="1.96"/>
    <n v="4.5599999999999996"/>
    <n v="333"/>
    <n v="53"/>
    <n v="67"/>
    <n v="33"/>
    <n v="30"/>
    <n v="-9.4075000000000006"/>
    <n v="1.645"/>
    <n v="11.0525"/>
    <n v="-25.986249999999998"/>
    <n v="18.223749999999999"/>
    <b v="0"/>
    <n v="-18.744999999999997"/>
    <n v="-2.7"/>
    <n v="16.044999999999998"/>
    <n v="-42.812499999999993"/>
    <n v="21.367499999999996"/>
    <b v="0"/>
    <x v="0"/>
    <x v="0"/>
    <n v="-9.4075000000000006"/>
    <n v="1.645"/>
    <n v="11.0525"/>
    <n v="-25.986249999999998"/>
    <n v="18.223749999999999"/>
    <x v="0"/>
    <n v="-18.744999999999997"/>
    <n v="-2.7"/>
    <n v="16.044999999999998"/>
    <n v="-42.812499999999993"/>
    <n v="21.367499999999996"/>
    <x v="0"/>
    <x v="3"/>
    <x v="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2">
  <r>
    <s v="10674"/>
    <s v="เชียงรายประชานุเคราะห์,รพศ."/>
    <x v="0"/>
    <x v="0"/>
    <n v="5.72"/>
    <n v="5.01"/>
    <n v="2.6"/>
    <n v="1310516326.45"/>
    <n v="446985906.17000002"/>
    <n v="444973235.41000003"/>
    <n v="442683549.56"/>
    <n v="12.68"/>
    <n v="14.33"/>
    <n v="24"/>
    <n v="48"/>
    <n v="57"/>
    <n v="78"/>
    <n v="45"/>
    <n v="3.02"/>
    <n v="9.33"/>
    <n v="6.3100000000000005"/>
    <n v="-6.4450000000000003"/>
    <n v="18.795000000000002"/>
    <x v="0"/>
    <n v="-3.11"/>
    <n v="6.62"/>
    <n v="9.73"/>
    <n v="-17.705000000000002"/>
    <n v="21.215"/>
    <x v="0"/>
    <x v="0"/>
    <x v="0"/>
  </r>
  <r>
    <s v="11189"/>
    <s v="เทิง,รพช."/>
    <x v="1"/>
    <x v="1"/>
    <n v="1.25"/>
    <n v="1.1499999999999999"/>
    <n v="0.6"/>
    <n v="10421375.82"/>
    <n v="-14985352.67"/>
    <n v="-9688101.2300000004"/>
    <n v="-16356359.18"/>
    <n v="-4.29"/>
    <n v="-12.6"/>
    <n v="139"/>
    <n v="36"/>
    <n v="78"/>
    <n v="171"/>
    <n v="34"/>
    <n v="-10.594999999999999"/>
    <n v="0.95"/>
    <n v="11.544999999999998"/>
    <n v="-27.912499999999994"/>
    <n v="18.267499999999995"/>
    <x v="0"/>
    <n v="-17.670000000000002"/>
    <n v="-3.92"/>
    <n v="13.750000000000002"/>
    <n v="-38.295000000000002"/>
    <n v="16.705000000000005"/>
    <x v="0"/>
    <x v="1"/>
    <x v="1"/>
  </r>
  <r>
    <s v="11190"/>
    <s v="พาน,รพช."/>
    <x v="2"/>
    <x v="2"/>
    <n v="1.26"/>
    <n v="1.1100000000000001"/>
    <n v="0.6"/>
    <n v="17393033.18"/>
    <n v="7667830.6100000003"/>
    <n v="7629616.04"/>
    <n v="-27033455.469999999"/>
    <n v="2.13"/>
    <n v="4.3600000000000003"/>
    <n v="207"/>
    <n v="40"/>
    <n v="52"/>
    <n v="89"/>
    <n v="55"/>
    <n v="-7.51"/>
    <n v="3.04"/>
    <n v="10.55"/>
    <n v="-23.335000000000001"/>
    <n v="18.865000000000002"/>
    <x v="0"/>
    <n v="-12.23"/>
    <n v="-0.18"/>
    <n v="12.05"/>
    <n v="-30.305000000000003"/>
    <n v="17.895000000000003"/>
    <x v="0"/>
    <x v="0"/>
    <x v="0"/>
  </r>
  <r>
    <s v="11191"/>
    <s v="ป่าแดด,รพช."/>
    <x v="3"/>
    <x v="3"/>
    <n v="3"/>
    <n v="2.88"/>
    <n v="1.78"/>
    <n v="13902277.550000001"/>
    <n v="-4197627.32"/>
    <n v="-3708936.87"/>
    <n v="5422921.4299999997"/>
    <n v="-4.0999999999999996"/>
    <n v="-8.36"/>
    <n v="78"/>
    <n v="30"/>
    <n v="51"/>
    <n v="122"/>
    <n v="25"/>
    <n v="-9.4075000000000006"/>
    <n v="1.645"/>
    <n v="11.0525"/>
    <n v="-25.986249999999998"/>
    <n v="18.223749999999999"/>
    <x v="0"/>
    <n v="-18.744999999999997"/>
    <n v="-2.7"/>
    <n v="16.044999999999998"/>
    <n v="-42.812499999999993"/>
    <n v="21.367499999999996"/>
    <x v="0"/>
    <x v="1"/>
    <x v="1"/>
  </r>
  <r>
    <s v="11192"/>
    <s v="แม่จัน,รพช."/>
    <x v="2"/>
    <x v="2"/>
    <n v="2.2799999999999998"/>
    <n v="2.0699999999999998"/>
    <n v="0.95"/>
    <n v="73786084.569999993"/>
    <n v="-26389575.309999999"/>
    <n v="-11881216.98"/>
    <n v="-2953404.64"/>
    <n v="-3.11"/>
    <n v="-6.21"/>
    <n v="91"/>
    <n v="40"/>
    <n v="50"/>
    <n v="104"/>
    <n v="42"/>
    <n v="-7.51"/>
    <n v="3.04"/>
    <n v="10.55"/>
    <n v="-23.335000000000001"/>
    <n v="18.865000000000002"/>
    <x v="0"/>
    <n v="-12.23"/>
    <n v="-0.18"/>
    <n v="12.05"/>
    <n v="-30.305000000000003"/>
    <n v="17.895000000000003"/>
    <x v="0"/>
    <x v="1"/>
    <x v="1"/>
  </r>
  <r>
    <s v="11193"/>
    <s v="เชียงแสน,รพช."/>
    <x v="4"/>
    <x v="4"/>
    <n v="3.52"/>
    <n v="3.14"/>
    <n v="1.42"/>
    <n v="20178221.030000001"/>
    <n v="-18971554.809999999"/>
    <n v="-11527418.49"/>
    <n v="3388332.99"/>
    <n v="-8.6"/>
    <n v="-17.86"/>
    <n v="48"/>
    <n v="32"/>
    <n v="51"/>
    <n v="158"/>
    <n v="49"/>
    <n v="-8.26"/>
    <n v="3.2450000000000001"/>
    <n v="11.504999999999999"/>
    <n v="-25.517499999999998"/>
    <n v="20.502500000000001"/>
    <x v="0"/>
    <n v="-12.452500000000001"/>
    <n v="0.39"/>
    <n v="12.842500000000001"/>
    <n v="-31.716250000000002"/>
    <n v="19.653750000000002"/>
    <x v="0"/>
    <x v="1"/>
    <x v="1"/>
  </r>
  <r>
    <s v="11194"/>
    <s v="แม่สาย,รพท."/>
    <x v="5"/>
    <x v="5"/>
    <n v="8.5299999999999994"/>
    <n v="8.41"/>
    <n v="7.26"/>
    <n v="478474041.19999999"/>
    <n v="15248238.66"/>
    <n v="41179415.200000003"/>
    <n v="397645864.81"/>
    <n v="8.9700000000000006"/>
    <n v="1.83"/>
    <n v="83"/>
    <n v="26"/>
    <n v="54"/>
    <n v="72"/>
    <n v="22"/>
    <n v="-2.59"/>
    <n v="8.86"/>
    <n v="11.45"/>
    <n v="-19.764999999999997"/>
    <n v="26.034999999999997"/>
    <x v="0"/>
    <n v="-5.74"/>
    <n v="4.915"/>
    <n v="10.655000000000001"/>
    <n v="-21.722500000000004"/>
    <n v="20.897500000000001"/>
    <x v="0"/>
    <x v="0"/>
    <x v="0"/>
  </r>
  <r>
    <s v="11195"/>
    <s v="แม่สรวย,รพช."/>
    <x v="1"/>
    <x v="1"/>
    <n v="4.72"/>
    <n v="4.55"/>
    <n v="3.77"/>
    <n v="54221820.380000003"/>
    <n v="-20649273.829999998"/>
    <n v="-4063441.55"/>
    <n v="40395750.200000003"/>
    <n v="-2.2599999999999998"/>
    <n v="-10.66"/>
    <n v="68"/>
    <n v="26"/>
    <n v="67"/>
    <n v="154"/>
    <n v="27"/>
    <n v="-10.594999999999999"/>
    <n v="0.95"/>
    <n v="11.544999999999998"/>
    <n v="-27.912499999999994"/>
    <n v="18.267499999999995"/>
    <x v="0"/>
    <n v="-17.670000000000002"/>
    <n v="-3.92"/>
    <n v="13.750000000000002"/>
    <n v="-38.295000000000002"/>
    <n v="16.705000000000005"/>
    <x v="0"/>
    <x v="1"/>
    <x v="1"/>
  </r>
  <r>
    <s v="11196"/>
    <s v="เวียงป่าเป้า,รพช."/>
    <x v="1"/>
    <x v="1"/>
    <n v="2.4300000000000002"/>
    <n v="2.16"/>
    <n v="1.67"/>
    <n v="24213286.190000001"/>
    <n v="-12850014.449999999"/>
    <n v="-5131583.08"/>
    <n v="11274076.85"/>
    <n v="-2.89"/>
    <n v="-10.210000000000001"/>
    <n v="96"/>
    <n v="7"/>
    <n v="45"/>
    <n v="115"/>
    <n v="34"/>
    <n v="-10.594999999999999"/>
    <n v="0.95"/>
    <n v="11.544999999999998"/>
    <n v="-27.912499999999994"/>
    <n v="18.267499999999995"/>
    <x v="0"/>
    <n v="-17.670000000000002"/>
    <n v="-3.92"/>
    <n v="13.750000000000002"/>
    <n v="-38.295000000000002"/>
    <n v="16.705000000000005"/>
    <x v="0"/>
    <x v="1"/>
    <x v="1"/>
  </r>
  <r>
    <s v="11197"/>
    <s v="พญาเม็งราย,รพช."/>
    <x v="6"/>
    <x v="6"/>
    <n v="3.61"/>
    <n v="3.12"/>
    <n v="1.76"/>
    <n v="26181865.120000001"/>
    <n v="-13669220.189999999"/>
    <n v="-7635842.3099999996"/>
    <n v="7667145.8399999999"/>
    <n v="-5.36"/>
    <n v="-14.58"/>
    <n v="75"/>
    <n v="53"/>
    <n v="75"/>
    <n v="90"/>
    <n v="53"/>
    <n v="-10.317499999999999"/>
    <n v="1.0349999999999999"/>
    <n v="11.352499999999999"/>
    <n v="-27.346249999999998"/>
    <n v="18.063749999999999"/>
    <x v="0"/>
    <n v="-15.98"/>
    <n v="-2.4"/>
    <n v="13.58"/>
    <n v="-36.35"/>
    <n v="17.970000000000002"/>
    <x v="0"/>
    <x v="1"/>
    <x v="1"/>
  </r>
  <r>
    <s v="11198"/>
    <s v="เวียงแก่น,รพช."/>
    <x v="4"/>
    <x v="4"/>
    <n v="1.01"/>
    <n v="0.86"/>
    <n v="0.28999999999999998"/>
    <n v="209625.65"/>
    <n v="-16975152.170000002"/>
    <n v="-7532857.5"/>
    <n v="-13216219.710000001"/>
    <n v="-7.9"/>
    <n v="-38.590000000000003"/>
    <n v="261"/>
    <n v="16"/>
    <n v="79"/>
    <n v="141"/>
    <n v="77"/>
    <n v="-8.26"/>
    <n v="3.2450000000000001"/>
    <n v="11.504999999999999"/>
    <n v="-25.517499999999998"/>
    <n v="20.502500000000001"/>
    <x v="0"/>
    <n v="-12.452500000000001"/>
    <n v="0.39"/>
    <n v="12.842500000000001"/>
    <n v="-31.716250000000002"/>
    <n v="19.653750000000002"/>
    <x v="1"/>
    <x v="1"/>
    <x v="1"/>
  </r>
  <r>
    <s v="11199"/>
    <s v="ขุนตาล,รพช."/>
    <x v="3"/>
    <x v="3"/>
    <n v="3.33"/>
    <n v="2.23"/>
    <n v="0.98"/>
    <n v="29660633.030000001"/>
    <n v="526153.61"/>
    <n v="484796.55"/>
    <n v="-244435.87"/>
    <n v="0.42"/>
    <n v="0.75"/>
    <n v="80"/>
    <n v="70"/>
    <n v="85"/>
    <n v="206"/>
    <n v="145"/>
    <n v="-9.4075000000000006"/>
    <n v="1.645"/>
    <n v="11.0525"/>
    <n v="-25.986249999999998"/>
    <n v="18.223749999999999"/>
    <x v="0"/>
    <n v="-18.744999999999997"/>
    <n v="-2.7"/>
    <n v="16.044999999999998"/>
    <n v="-42.812499999999993"/>
    <n v="21.367499999999996"/>
    <x v="0"/>
    <x v="0"/>
    <x v="0"/>
  </r>
  <r>
    <s v="11200"/>
    <s v="แม่ฟ้าหลวง,รพช."/>
    <x v="4"/>
    <x v="4"/>
    <n v="23.7"/>
    <n v="23.43"/>
    <n v="20.260000000000002"/>
    <n v="185626874.13999999"/>
    <n v="-1965246.68"/>
    <n v="6991895.8700000001"/>
    <n v="157510565.63"/>
    <n v="4.93"/>
    <n v="-0.84"/>
    <n v="31"/>
    <n v="93"/>
    <n v="84"/>
    <n v="189"/>
    <n v="30"/>
    <n v="-8.26"/>
    <n v="3.2450000000000001"/>
    <n v="11.504999999999999"/>
    <n v="-25.517499999999998"/>
    <n v="20.502500000000001"/>
    <x v="0"/>
    <n v="-12.452500000000001"/>
    <n v="0.39"/>
    <n v="12.842500000000001"/>
    <n v="-31.716250000000002"/>
    <n v="19.653750000000002"/>
    <x v="0"/>
    <x v="1"/>
    <x v="0"/>
  </r>
  <r>
    <s v="11201"/>
    <s v="แม่ลาว,รพช."/>
    <x v="3"/>
    <x v="3"/>
    <n v="1.58"/>
    <n v="1.49"/>
    <n v="0.99"/>
    <n v="12256261.619999999"/>
    <n v="30807740.870000001"/>
    <n v="-954603.89"/>
    <n v="-321726.02"/>
    <n v="-0.83"/>
    <n v="23.45"/>
    <n v="150"/>
    <n v="20"/>
    <n v="39"/>
    <n v="161"/>
    <n v="42"/>
    <n v="-9.4075000000000006"/>
    <n v="1.645"/>
    <n v="11.0525"/>
    <n v="-25.986249999999998"/>
    <n v="18.223749999999999"/>
    <x v="0"/>
    <n v="-18.744999999999997"/>
    <n v="-2.7"/>
    <n v="16.044999999999998"/>
    <n v="-42.812499999999993"/>
    <n v="21.367499999999996"/>
    <x v="1"/>
    <x v="0"/>
    <x v="1"/>
  </r>
  <r>
    <s v="11202"/>
    <s v="เวียงเชียงรุ้ง,รพช."/>
    <x v="3"/>
    <x v="3"/>
    <n v="1.26"/>
    <n v="1.1499999999999999"/>
    <n v="0.8"/>
    <n v="3044516.08"/>
    <n v="-4351584.4400000004"/>
    <n v="686254.26"/>
    <n v="-2415955.7200000002"/>
    <n v="0.75"/>
    <n v="-9.6"/>
    <n v="174"/>
    <n v="36"/>
    <n v="50"/>
    <n v="88"/>
    <n v="44"/>
    <n v="-9.4075000000000006"/>
    <n v="1.645"/>
    <n v="11.0525"/>
    <n v="-25.986249999999998"/>
    <n v="18.223749999999999"/>
    <x v="0"/>
    <n v="-18.744999999999997"/>
    <n v="-2.7"/>
    <n v="16.044999999999998"/>
    <n v="-42.812499999999993"/>
    <n v="21.367499999999996"/>
    <x v="0"/>
    <x v="1"/>
    <x v="0"/>
  </r>
  <r>
    <s v="11454"/>
    <s v="สมเด็จพระยุพราชเชียงของ,รพช."/>
    <x v="7"/>
    <x v="7"/>
    <n v="1.07"/>
    <n v="0.96"/>
    <n v="0.62"/>
    <n v="3633396.1"/>
    <n v="-7027533.5199999996"/>
    <n v="612852.67000000004"/>
    <n v="-20185011.16"/>
    <n v="0.27"/>
    <n v="-3.76"/>
    <n v="235"/>
    <n v="57"/>
    <n v="41"/>
    <n v="269"/>
    <n v="54"/>
    <n v="-15.01"/>
    <n v="4.4000000000000004"/>
    <n v="19.41"/>
    <n v="-44.125"/>
    <n v="33.515000000000001"/>
    <x v="0"/>
    <n v="-15.23"/>
    <n v="-0.92"/>
    <n v="14.31"/>
    <n v="-36.695"/>
    <n v="20.544999999999998"/>
    <x v="0"/>
    <x v="1"/>
    <x v="0"/>
  </r>
  <r>
    <s v="15012"/>
    <s v="สมเด็จพระญาณสังวร,รพช."/>
    <x v="4"/>
    <x v="4"/>
    <n v="6.41"/>
    <n v="5.92"/>
    <n v="3.18"/>
    <n v="75468192.829999998"/>
    <n v="462762.53"/>
    <n v="8635898.6199999992"/>
    <n v="30414543.82"/>
    <n v="3.42"/>
    <n v="0.36"/>
    <n v="106"/>
    <n v="51"/>
    <n v="109"/>
    <n v="217"/>
    <n v="78"/>
    <n v="-8.26"/>
    <n v="3.2450000000000001"/>
    <n v="11.504999999999999"/>
    <n v="-25.517499999999998"/>
    <n v="20.502500000000001"/>
    <x v="0"/>
    <n v="-12.452500000000001"/>
    <n v="0.39"/>
    <n v="12.842500000000001"/>
    <n v="-31.716250000000002"/>
    <n v="19.653750000000002"/>
    <x v="0"/>
    <x v="0"/>
    <x v="0"/>
  </r>
  <r>
    <s v="28823"/>
    <s v="ดอยหลวง,รพช."/>
    <x v="8"/>
    <x v="8"/>
    <n v="0.83"/>
    <n v="0.75"/>
    <n v="0.53"/>
    <n v="-1527620.98"/>
    <n v="-6694129.1100000003"/>
    <n v="-2438261.4700000002"/>
    <n v="-4176742.64"/>
    <n v="-5.35"/>
    <n v="-13.52"/>
    <n v="206"/>
    <n v="26"/>
    <n v="24"/>
    <n v="152"/>
    <n v="39"/>
    <n v="-5.3650000000000002"/>
    <n v="10.815000000000001"/>
    <n v="16.18"/>
    <n v="-29.634999999999998"/>
    <n v="35.085000000000001"/>
    <x v="0"/>
    <n v="-14.08"/>
    <n v="0.78999999999999981"/>
    <n v="14.87"/>
    <n v="-36.384999999999998"/>
    <n v="23.094999999999999"/>
    <x v="0"/>
    <x v="1"/>
    <x v="1"/>
  </r>
  <r>
    <s v="06009"/>
    <s v="แม่ตื่น,รพช."/>
    <x v="8"/>
    <x v="8"/>
    <n v="4.62"/>
    <n v="4.4000000000000004"/>
    <n v="3.48"/>
    <n v="14936825.85"/>
    <n v="8959635.0299999993"/>
    <n v="8297155.4199999999"/>
    <n v="10190114.59"/>
    <n v="27.57"/>
    <n v="21.69"/>
    <n v="43"/>
    <n v="29"/>
    <n v="122"/>
    <n v="306"/>
    <n v="39"/>
    <n v="-5.3650000000000002"/>
    <n v="10.815000000000001"/>
    <n v="16.18"/>
    <n v="-29.634999999999998"/>
    <n v="35.085000000000001"/>
    <x v="0"/>
    <n v="-14.08"/>
    <n v="0.78999999999999981"/>
    <n v="14.87"/>
    <n v="-36.384999999999998"/>
    <n v="23.094999999999999"/>
    <x v="0"/>
    <x v="0"/>
    <x v="0"/>
  </r>
  <r>
    <s v="10713"/>
    <s v="นครพิงค์,รพศ."/>
    <x v="0"/>
    <x v="0"/>
    <n v="6.76"/>
    <n v="6.12"/>
    <n v="2.46"/>
    <n v="1771733278.72"/>
    <n v="131250569.16"/>
    <n v="283906302.98000002"/>
    <n v="445002726.23000002"/>
    <n v="9.33"/>
    <n v="3.67"/>
    <n v="10"/>
    <n v="61"/>
    <n v="70"/>
    <n v="178"/>
    <n v="53"/>
    <n v="3.02"/>
    <n v="9.33"/>
    <n v="6.3100000000000005"/>
    <n v="-6.4450000000000003"/>
    <n v="18.795000000000002"/>
    <x v="0"/>
    <n v="-3.11"/>
    <n v="6.62"/>
    <n v="9.73"/>
    <n v="-17.705000000000002"/>
    <n v="21.215"/>
    <x v="0"/>
    <x v="0"/>
    <x v="0"/>
  </r>
  <r>
    <s v="11119"/>
    <s v="จอมทอง,รพท."/>
    <x v="5"/>
    <x v="5"/>
    <n v="1.93"/>
    <n v="1.82"/>
    <n v="0.72"/>
    <n v="102451212.67"/>
    <n v="28859501.899999999"/>
    <n v="16084183.189999999"/>
    <n v="-31062871.98"/>
    <n v="2.89"/>
    <n v="5.79"/>
    <n v="124"/>
    <n v="85"/>
    <n v="99"/>
    <n v="141"/>
    <n v="32"/>
    <n v="-2.59"/>
    <n v="8.86"/>
    <n v="11.45"/>
    <n v="-19.764999999999997"/>
    <n v="26.034999999999997"/>
    <x v="0"/>
    <n v="-5.74"/>
    <n v="4.915"/>
    <n v="10.655000000000001"/>
    <n v="-21.722500000000004"/>
    <n v="20.897500000000001"/>
    <x v="0"/>
    <x v="0"/>
    <x v="0"/>
  </r>
  <r>
    <s v="11120"/>
    <s v="เทพรัตนเวชชานุกูลเฉลิมพระเกียรติ ๖๐ พรรษา,รพช."/>
    <x v="6"/>
    <x v="6"/>
    <n v="1.62"/>
    <n v="1.48"/>
    <n v="1.18"/>
    <n v="21507676.940000001"/>
    <n v="-24361318.629999999"/>
    <n v="-10249178.890000001"/>
    <n v="6425569.8200000003"/>
    <n v="-8.0500000000000007"/>
    <n v="-13.78"/>
    <n v="120"/>
    <n v="23"/>
    <n v="92"/>
    <n v="138"/>
    <n v="71"/>
    <n v="-10.317499999999999"/>
    <n v="1.0349999999999999"/>
    <n v="11.352499999999999"/>
    <n v="-27.346249999999998"/>
    <n v="18.063749999999999"/>
    <x v="0"/>
    <n v="-15.98"/>
    <n v="-2.4"/>
    <n v="13.58"/>
    <n v="-36.35"/>
    <n v="17.970000000000002"/>
    <x v="0"/>
    <x v="1"/>
    <x v="1"/>
  </r>
  <r>
    <s v="11121"/>
    <s v="เชียงดาว,รพช."/>
    <x v="7"/>
    <x v="7"/>
    <n v="2.89"/>
    <n v="2.74"/>
    <n v="1.53"/>
    <n v="58649132.5"/>
    <n v="-60914150.979999997"/>
    <n v="-41033203.310000002"/>
    <n v="16038806.859999999"/>
    <n v="-19.309999999999999"/>
    <n v="-27.17"/>
    <n v="41"/>
    <n v="18"/>
    <n v="22"/>
    <n v="91"/>
    <n v="26"/>
    <n v="-15.01"/>
    <n v="4.4000000000000004"/>
    <n v="19.41"/>
    <n v="-44.125"/>
    <n v="33.515000000000001"/>
    <x v="0"/>
    <n v="-15.23"/>
    <n v="-0.92"/>
    <n v="14.31"/>
    <n v="-36.695"/>
    <n v="20.544999999999998"/>
    <x v="0"/>
    <x v="1"/>
    <x v="1"/>
  </r>
  <r>
    <s v="11122"/>
    <s v="ดอยสะเก็ด,รพช."/>
    <x v="6"/>
    <x v="6"/>
    <n v="1.1299999999999999"/>
    <n v="1.04"/>
    <n v="0.6"/>
    <n v="4328244.9800000004"/>
    <n v="-8069469.2000000002"/>
    <n v="-8662144.1400000006"/>
    <n v="-13552385.449999999"/>
    <n v="-5.71"/>
    <n v="-9.33"/>
    <n v="278"/>
    <n v="49"/>
    <n v="41"/>
    <n v="324"/>
    <n v="39"/>
    <n v="-10.317499999999999"/>
    <n v="1.0349999999999999"/>
    <n v="11.352499999999999"/>
    <n v="-27.346249999999998"/>
    <n v="18.063749999999999"/>
    <x v="0"/>
    <n v="-15.98"/>
    <n v="-2.4"/>
    <n v="13.58"/>
    <n v="-36.35"/>
    <n v="17.970000000000002"/>
    <x v="0"/>
    <x v="1"/>
    <x v="1"/>
  </r>
  <r>
    <s v="11123"/>
    <s v="แม่แตง,รพช."/>
    <x v="6"/>
    <x v="6"/>
    <n v="2.76"/>
    <n v="2.4900000000000002"/>
    <n v="1.65"/>
    <n v="25018766.640000001"/>
    <n v="-37858960.740000002"/>
    <n v="-31426465.620000001"/>
    <n v="9199713.9000000004"/>
    <n v="-19.03"/>
    <n v="-47.61"/>
    <n v="100"/>
    <n v="20"/>
    <n v="45"/>
    <n v="412"/>
    <n v="49"/>
    <n v="-10.317499999999999"/>
    <n v="1.0349999999999999"/>
    <n v="11.352499999999999"/>
    <n v="-27.346249999999998"/>
    <n v="18.063749999999999"/>
    <x v="0"/>
    <n v="-15.98"/>
    <n v="-2.4"/>
    <n v="13.58"/>
    <n v="-36.35"/>
    <n v="17.970000000000002"/>
    <x v="1"/>
    <x v="1"/>
    <x v="1"/>
  </r>
  <r>
    <s v="11124"/>
    <s v="สะเมิง,รพช."/>
    <x v="3"/>
    <x v="3"/>
    <n v="0.75"/>
    <n v="0.68"/>
    <n v="0.45"/>
    <n v="-7239930.2000000002"/>
    <n v="2481799.61"/>
    <n v="7340299.7800000003"/>
    <n v="-15948846.66"/>
    <n v="8.89"/>
    <n v="3.7"/>
    <n v="452"/>
    <n v="59"/>
    <n v="82"/>
    <n v="242"/>
    <n v="43"/>
    <n v="-9.4075000000000006"/>
    <n v="1.645"/>
    <n v="11.0525"/>
    <n v="-25.986249999999998"/>
    <n v="18.223749999999999"/>
    <x v="0"/>
    <n v="-18.744999999999997"/>
    <n v="-2.7"/>
    <n v="16.044999999999998"/>
    <n v="-42.812499999999993"/>
    <n v="21.367499999999996"/>
    <x v="0"/>
    <x v="0"/>
    <x v="0"/>
  </r>
  <r>
    <s v="11125"/>
    <s v="ฝาง,รพท."/>
    <x v="5"/>
    <x v="5"/>
    <n v="1.49"/>
    <n v="1.42"/>
    <n v="0.48"/>
    <n v="111831405.81"/>
    <n v="41110032.939999998"/>
    <n v="67984490.049999997"/>
    <n v="-118871106.26000001"/>
    <n v="9.9499999999999993"/>
    <n v="5.7"/>
    <n v="345"/>
    <n v="112"/>
    <n v="63"/>
    <n v="349"/>
    <n v="31"/>
    <n v="-2.59"/>
    <n v="8.86"/>
    <n v="11.45"/>
    <n v="-19.764999999999997"/>
    <n v="26.034999999999997"/>
    <x v="0"/>
    <n v="-5.74"/>
    <n v="4.915"/>
    <n v="10.655000000000001"/>
    <n v="-21.722500000000004"/>
    <n v="20.897500000000001"/>
    <x v="0"/>
    <x v="0"/>
    <x v="0"/>
  </r>
  <r>
    <s v="11126"/>
    <s v="แม่อาย,รพช."/>
    <x v="1"/>
    <x v="1"/>
    <n v="1.4"/>
    <n v="1.31"/>
    <n v="0.67"/>
    <n v="21534864.399999999"/>
    <n v="-17369588.23"/>
    <n v="-8299231.7599999998"/>
    <n v="-17969733.57"/>
    <n v="-4.1900000000000004"/>
    <n v="-9.18"/>
    <n v="258"/>
    <n v="54"/>
    <n v="44"/>
    <n v="206"/>
    <n v="51"/>
    <n v="-10.594999999999999"/>
    <n v="0.95"/>
    <n v="11.544999999999998"/>
    <n v="-27.912499999999994"/>
    <n v="18.267499999999995"/>
    <x v="0"/>
    <n v="-17.670000000000002"/>
    <n v="-3.92"/>
    <n v="13.750000000000002"/>
    <n v="-38.295000000000002"/>
    <n v="16.705000000000005"/>
    <x v="0"/>
    <x v="1"/>
    <x v="1"/>
  </r>
  <r>
    <s v="11127"/>
    <s v="พร้าว,รพช."/>
    <x v="6"/>
    <x v="6"/>
    <n v="1.41"/>
    <n v="1.35"/>
    <n v="0.63"/>
    <n v="10200701.390000001"/>
    <n v="-2786365.04"/>
    <n v="1093344.08"/>
    <n v="-9216124.4700000007"/>
    <n v="0.88"/>
    <n v="-3.6"/>
    <n v="226"/>
    <n v="57"/>
    <n v="54"/>
    <n v="182"/>
    <n v="28"/>
    <n v="-10.317499999999999"/>
    <n v="1.0349999999999999"/>
    <n v="11.352499999999999"/>
    <n v="-27.346249999999998"/>
    <n v="18.063749999999999"/>
    <x v="0"/>
    <n v="-15.98"/>
    <n v="-2.4"/>
    <n v="13.58"/>
    <n v="-36.35"/>
    <n v="17.970000000000002"/>
    <x v="0"/>
    <x v="1"/>
    <x v="0"/>
  </r>
  <r>
    <s v="11128"/>
    <s v="สันป่าตอง,รพท."/>
    <x v="5"/>
    <x v="5"/>
    <n v="1.1100000000000001"/>
    <n v="1.03"/>
    <n v="0.5"/>
    <n v="22415691.43"/>
    <n v="40748827.990000002"/>
    <n v="61967117.57"/>
    <n v="-101887806.61"/>
    <n v="11.22"/>
    <n v="12.65"/>
    <n v="258"/>
    <n v="59"/>
    <n v="35"/>
    <n v="238"/>
    <n v="36"/>
    <n v="-2.59"/>
    <n v="8.86"/>
    <n v="11.45"/>
    <n v="-19.764999999999997"/>
    <n v="26.034999999999997"/>
    <x v="0"/>
    <n v="-5.74"/>
    <n v="4.915"/>
    <n v="10.655000000000001"/>
    <n v="-21.722500000000004"/>
    <n v="20.897500000000001"/>
    <x v="0"/>
    <x v="0"/>
    <x v="0"/>
  </r>
  <r>
    <s v="11129"/>
    <s v="สันกำแพง,รพช."/>
    <x v="6"/>
    <x v="6"/>
    <n v="1.21"/>
    <n v="1.1000000000000001"/>
    <n v="0.79"/>
    <n v="7046210.5599999996"/>
    <n v="-12678067"/>
    <n v="-12615556.15"/>
    <n v="-7313994.4299999997"/>
    <n v="-8.6300000000000008"/>
    <n v="-11.52"/>
    <n v="302"/>
    <n v="23"/>
    <n v="46"/>
    <n v="156"/>
    <n v="64"/>
    <n v="-10.317499999999999"/>
    <n v="1.0349999999999999"/>
    <n v="11.352499999999999"/>
    <n v="-27.346249999999998"/>
    <n v="18.063749999999999"/>
    <x v="0"/>
    <n v="-15.98"/>
    <n v="-2.4"/>
    <n v="13.58"/>
    <n v="-36.35"/>
    <n v="17.970000000000002"/>
    <x v="0"/>
    <x v="1"/>
    <x v="1"/>
  </r>
  <r>
    <s v="11130"/>
    <s v="สันทราย,รพท."/>
    <x v="5"/>
    <x v="5"/>
    <n v="2.62"/>
    <n v="2.42"/>
    <n v="0.87"/>
    <n v="175640391.55000001"/>
    <n v="17433914.989999998"/>
    <n v="15448798.279999999"/>
    <n v="-14305455.16"/>
    <n v="2.52"/>
    <n v="2.2400000000000002"/>
    <n v="116"/>
    <n v="70"/>
    <n v="48"/>
    <n v="136"/>
    <n v="40"/>
    <n v="-2.59"/>
    <n v="8.86"/>
    <n v="11.45"/>
    <n v="-19.764999999999997"/>
    <n v="26.034999999999997"/>
    <x v="0"/>
    <n v="-5.74"/>
    <n v="4.915"/>
    <n v="10.655000000000001"/>
    <n v="-21.722500000000004"/>
    <n v="20.897500000000001"/>
    <x v="0"/>
    <x v="0"/>
    <x v="0"/>
  </r>
  <r>
    <s v="11131"/>
    <s v="หางดง,รพช."/>
    <x v="7"/>
    <x v="7"/>
    <n v="0.91"/>
    <n v="0.84"/>
    <n v="0.48"/>
    <n v="-9593347.2300000004"/>
    <n v="17279551.25"/>
    <n v="21911286.07"/>
    <n v="-55748397.380000003"/>
    <n v="9.1"/>
    <n v="11.15"/>
    <n v="421"/>
    <n v="31"/>
    <n v="38"/>
    <n v="810"/>
    <n v="56"/>
    <n v="-15.01"/>
    <n v="4.4000000000000004"/>
    <n v="19.41"/>
    <n v="-44.125"/>
    <n v="33.515000000000001"/>
    <x v="0"/>
    <n v="-15.23"/>
    <n v="-0.92"/>
    <n v="14.31"/>
    <n v="-36.695"/>
    <n v="20.544999999999998"/>
    <x v="0"/>
    <x v="0"/>
    <x v="0"/>
  </r>
  <r>
    <s v="11132"/>
    <s v="ฮอด,รพช."/>
    <x v="6"/>
    <x v="6"/>
    <n v="1.05"/>
    <n v="0.97"/>
    <n v="0.66"/>
    <n v="1106973.78"/>
    <n v="-13625030.220000001"/>
    <n v="-6141609.9000000004"/>
    <n v="-8236913.9000000004"/>
    <n v="-4.91"/>
    <n v="-21.81"/>
    <n v="129"/>
    <n v="46"/>
    <n v="53"/>
    <n v="530"/>
    <n v="34"/>
    <n v="-10.317499999999999"/>
    <n v="1.0349999999999999"/>
    <n v="11.352499999999999"/>
    <n v="-27.346249999999998"/>
    <n v="18.063749999999999"/>
    <x v="0"/>
    <n v="-15.98"/>
    <n v="-2.4"/>
    <n v="13.58"/>
    <n v="-36.35"/>
    <n v="17.970000000000002"/>
    <x v="0"/>
    <x v="1"/>
    <x v="1"/>
  </r>
  <r>
    <s v="11133"/>
    <s v="ดอยเต่า,รพช."/>
    <x v="3"/>
    <x v="3"/>
    <n v="0.85"/>
    <n v="0.75"/>
    <n v="0.5"/>
    <n v="-3488954.88"/>
    <n v="-7164902.79"/>
    <n v="-2421947.17"/>
    <n v="-11193638.52"/>
    <n v="-3.14"/>
    <n v="-11.47"/>
    <n v="312"/>
    <n v="18"/>
    <n v="49"/>
    <n v="205"/>
    <n v="52"/>
    <n v="-9.4075000000000006"/>
    <n v="1.645"/>
    <n v="11.0525"/>
    <n v="-25.986249999999998"/>
    <n v="18.223749999999999"/>
    <x v="0"/>
    <n v="-18.744999999999997"/>
    <n v="-2.7"/>
    <n v="16.044999999999998"/>
    <n v="-42.812499999999993"/>
    <n v="21.367499999999996"/>
    <x v="0"/>
    <x v="1"/>
    <x v="1"/>
  </r>
  <r>
    <s v="11134"/>
    <s v="อมก๋อย,รพช."/>
    <x v="1"/>
    <x v="1"/>
    <n v="2.34"/>
    <n v="2.2000000000000002"/>
    <n v="1.05"/>
    <n v="26064772.210000001"/>
    <n v="-13001750.550000001"/>
    <n v="-9683731.1400000006"/>
    <n v="702348.1"/>
    <n v="-6.79"/>
    <n v="-15"/>
    <n v="116"/>
    <n v="63"/>
    <n v="52"/>
    <n v="199"/>
    <n v="42"/>
    <n v="-10.594999999999999"/>
    <n v="0.95"/>
    <n v="11.544999999999998"/>
    <n v="-27.912499999999994"/>
    <n v="18.267499999999995"/>
    <x v="0"/>
    <n v="-17.670000000000002"/>
    <n v="-3.92"/>
    <n v="13.750000000000002"/>
    <n v="-38.295000000000002"/>
    <n v="16.705000000000005"/>
    <x v="0"/>
    <x v="1"/>
    <x v="1"/>
  </r>
  <r>
    <s v="11135"/>
    <s v="สารภี,รพช."/>
    <x v="4"/>
    <x v="4"/>
    <n v="1.39"/>
    <n v="1.32"/>
    <n v="0.47"/>
    <n v="16242631.1"/>
    <n v="5874007.4800000004"/>
    <n v="9934994.0899999999"/>
    <n v="-21952158.739999998"/>
    <n v="5.68"/>
    <n v="4.87"/>
    <n v="422"/>
    <n v="81"/>
    <n v="82"/>
    <n v="694"/>
    <n v="36"/>
    <n v="-8.26"/>
    <n v="3.2450000000000001"/>
    <n v="11.504999999999999"/>
    <n v="-25.517499999999998"/>
    <n v="20.502500000000001"/>
    <x v="0"/>
    <n v="-12.452500000000001"/>
    <n v="0.39"/>
    <n v="12.842500000000001"/>
    <n v="-31.716250000000002"/>
    <n v="19.653750000000002"/>
    <x v="0"/>
    <x v="0"/>
    <x v="0"/>
  </r>
  <r>
    <s v="11136"/>
    <s v="เวียงแหง,รพช."/>
    <x v="3"/>
    <x v="3"/>
    <n v="5.72"/>
    <n v="5.42"/>
    <n v="3.05"/>
    <n v="44640083.210000001"/>
    <n v="-20327582.280000001"/>
    <n v="-16917034.550000001"/>
    <n v="19380404.739999998"/>
    <n v="-19.21"/>
    <n v="-22.19"/>
    <n v="97"/>
    <n v="121"/>
    <n v="188"/>
    <n v="299"/>
    <n v="65"/>
    <n v="-9.4075000000000006"/>
    <n v="1.645"/>
    <n v="11.0525"/>
    <n v="-25.986249999999998"/>
    <n v="18.223749999999999"/>
    <x v="0"/>
    <n v="-18.744999999999997"/>
    <n v="-2.7"/>
    <n v="16.044999999999998"/>
    <n v="-42.812499999999993"/>
    <n v="21.367499999999996"/>
    <x v="0"/>
    <x v="1"/>
    <x v="1"/>
  </r>
  <r>
    <s v="11137"/>
    <s v="ไชยปราการ,รพช."/>
    <x v="6"/>
    <x v="6"/>
    <n v="1.38"/>
    <n v="1.24"/>
    <n v="0.68"/>
    <n v="8840376.6699999999"/>
    <n v="164435.59"/>
    <n v="2593106.75"/>
    <n v="-7440406.0499999998"/>
    <n v="2.2999999999999998"/>
    <n v="0.28000000000000003"/>
    <n v="190"/>
    <n v="57"/>
    <n v="47"/>
    <n v="214"/>
    <n v="67"/>
    <n v="-10.317499999999999"/>
    <n v="1.0349999999999999"/>
    <n v="11.352499999999999"/>
    <n v="-27.346249999999998"/>
    <n v="18.063749999999999"/>
    <x v="0"/>
    <n v="-15.98"/>
    <n v="-2.4"/>
    <n v="13.58"/>
    <n v="-36.35"/>
    <n v="17.970000000000002"/>
    <x v="0"/>
    <x v="0"/>
    <x v="0"/>
  </r>
  <r>
    <s v="11138"/>
    <s v="แม่วาง,รพช."/>
    <x v="3"/>
    <x v="3"/>
    <n v="0.94"/>
    <n v="0.9"/>
    <n v="0.4"/>
    <n v="-2540653.94"/>
    <n v="-993990.97"/>
    <n v="1557478.78"/>
    <n v="-24462678.379999999"/>
    <n v="1.38"/>
    <n v="-1.31"/>
    <n v="432"/>
    <n v="75"/>
    <n v="187"/>
    <n v="232"/>
    <n v="19"/>
    <n v="-9.4075000000000006"/>
    <n v="1.645"/>
    <n v="11.0525"/>
    <n v="-25.986249999999998"/>
    <n v="18.223749999999999"/>
    <x v="0"/>
    <n v="-18.744999999999997"/>
    <n v="-2.7"/>
    <n v="16.044999999999998"/>
    <n v="-42.812499999999993"/>
    <n v="21.367499999999996"/>
    <x v="0"/>
    <x v="1"/>
    <x v="0"/>
  </r>
  <r>
    <s v="11139"/>
    <s v="แม่ออน,รพช."/>
    <x v="3"/>
    <x v="3"/>
    <n v="1.17"/>
    <n v="1.1000000000000001"/>
    <n v="0.72"/>
    <n v="3709543.66"/>
    <n v="48266991.840000004"/>
    <n v="135909.04999999999"/>
    <n v="-6261441.7999999998"/>
    <n v="0.17"/>
    <n v="46.52"/>
    <n v="420"/>
    <n v="61"/>
    <n v="60"/>
    <n v="208"/>
    <n v="49"/>
    <n v="-9.4075000000000006"/>
    <n v="1.645"/>
    <n v="11.0525"/>
    <n v="-25.986249999999998"/>
    <n v="18.223749999999999"/>
    <x v="0"/>
    <n v="-18.744999999999997"/>
    <n v="-2.7"/>
    <n v="16.044999999999998"/>
    <n v="-42.812499999999993"/>
    <n v="21.367499999999996"/>
    <x v="1"/>
    <x v="0"/>
    <x v="0"/>
  </r>
  <r>
    <s v="11643"/>
    <s v="ดอยหล่อ,รพช."/>
    <x v="3"/>
    <x v="3"/>
    <n v="0.74"/>
    <n v="0.67"/>
    <n v="0.47"/>
    <n v="-8532662.0600000005"/>
    <n v="-4414196.28"/>
    <n v="-1406018.46"/>
    <n v="-17517517.030000001"/>
    <n v="-1.95"/>
    <n v="-6.01"/>
    <n v="563"/>
    <n v="216"/>
    <n v="84"/>
    <n v="580"/>
    <n v="90"/>
    <n v="-9.4075000000000006"/>
    <n v="1.645"/>
    <n v="11.0525"/>
    <n v="-25.986249999999998"/>
    <n v="18.223749999999999"/>
    <x v="0"/>
    <n v="-18.744999999999997"/>
    <n v="-2.7"/>
    <n v="16.044999999999998"/>
    <n v="-42.812499999999993"/>
    <n v="21.367499999999996"/>
    <x v="0"/>
    <x v="1"/>
    <x v="1"/>
  </r>
  <r>
    <s v="23736"/>
    <s v="วัดจันทร์เฉลิมพระเกียรติ ๘๐ พรรษา,รพช."/>
    <x v="8"/>
    <x v="8"/>
    <n v="1.42"/>
    <n v="1.36"/>
    <n v="0.67"/>
    <n v="6239004.9299999997"/>
    <n v="5753105.25"/>
    <n v="11276819.630000001"/>
    <n v="-4889884.3600000003"/>
    <n v="22.98"/>
    <n v="6.1"/>
    <n v="552"/>
    <n v="167"/>
    <n v="345"/>
    <n v="866"/>
    <n v="63"/>
    <n v="-5.3650000000000002"/>
    <n v="10.815000000000001"/>
    <n v="16.18"/>
    <n v="-29.634999999999998"/>
    <n v="35.085000000000001"/>
    <x v="0"/>
    <n v="-14.08"/>
    <n v="0.78999999999999981"/>
    <n v="14.87"/>
    <n v="-36.384999999999998"/>
    <n v="23.094999999999999"/>
    <x v="0"/>
    <x v="0"/>
    <x v="0"/>
  </r>
  <r>
    <s v="10716"/>
    <s v="น่าน,รพท."/>
    <x v="9"/>
    <x v="9"/>
    <n v="1.77"/>
    <n v="1.47"/>
    <n v="0.88"/>
    <n v="200195906.13"/>
    <n v="52732663.130000003"/>
    <n v="170207371.40000001"/>
    <n v="-31121576.780000001"/>
    <n v="11.46"/>
    <n v="3.4"/>
    <n v="89"/>
    <n v="26"/>
    <n v="28"/>
    <n v="45"/>
    <n v="46"/>
    <n v="-0.03"/>
    <n v="9.4700000000000006"/>
    <n v="9.5"/>
    <n v="-14.28"/>
    <n v="23.72"/>
    <x v="0"/>
    <n v="-6.29"/>
    <n v="1.83"/>
    <n v="8.120000000000001"/>
    <n v="-18.470000000000002"/>
    <n v="14.010000000000002"/>
    <x v="0"/>
    <x v="0"/>
    <x v="0"/>
  </r>
  <r>
    <s v="11173"/>
    <s v="แม่จริม,รพช."/>
    <x v="3"/>
    <x v="3"/>
    <n v="1.99"/>
    <n v="1.91"/>
    <n v="1.45"/>
    <n v="7279495.9299999997"/>
    <n v="-1789721.56"/>
    <n v="516316.24"/>
    <n v="3344842.06"/>
    <n v="0.94"/>
    <n v="-5.28"/>
    <n v="38"/>
    <n v="32"/>
    <n v="35"/>
    <n v="45"/>
    <n v="34"/>
    <n v="-9.4075000000000006"/>
    <n v="1.645"/>
    <n v="11.0525"/>
    <n v="-25.986249999999998"/>
    <n v="18.223749999999999"/>
    <x v="0"/>
    <n v="-18.744999999999997"/>
    <n v="-2.7"/>
    <n v="16.044999999999998"/>
    <n v="-42.812499999999993"/>
    <n v="21.367499999999996"/>
    <x v="0"/>
    <x v="1"/>
    <x v="0"/>
  </r>
  <r>
    <s v="11174"/>
    <s v="บ้านหลวง,รพช."/>
    <x v="3"/>
    <x v="3"/>
    <n v="1.24"/>
    <n v="1.17"/>
    <n v="0.76"/>
    <n v="2493127.69"/>
    <n v="-11466217.279999999"/>
    <n v="-9386336.9700000007"/>
    <n v="-2544849.66"/>
    <n v="-19.55"/>
    <n v="-38"/>
    <n v="74"/>
    <n v="9"/>
    <n v="26"/>
    <n v="29"/>
    <n v="42"/>
    <n v="-9.4075000000000006"/>
    <n v="1.645"/>
    <n v="11.0525"/>
    <n v="-25.986249999999998"/>
    <n v="18.223749999999999"/>
    <x v="0"/>
    <n v="-18.744999999999997"/>
    <n v="-2.7"/>
    <n v="16.044999999999998"/>
    <n v="-42.812499999999993"/>
    <n v="21.367499999999996"/>
    <x v="0"/>
    <x v="1"/>
    <x v="1"/>
  </r>
  <r>
    <s v="11175"/>
    <s v="นาน้อย,รพช."/>
    <x v="3"/>
    <x v="3"/>
    <n v="2.4300000000000002"/>
    <n v="2.2799999999999998"/>
    <n v="1.2"/>
    <n v="15984921.119999999"/>
    <n v="-3036214.58"/>
    <n v="-3089328.26"/>
    <n v="2303668.81"/>
    <n v="-3.26"/>
    <n v="-4.79"/>
    <n v="65"/>
    <n v="68"/>
    <n v="56"/>
    <n v="32"/>
    <n v="27"/>
    <n v="-9.4075000000000006"/>
    <n v="1.645"/>
    <n v="11.0525"/>
    <n v="-25.986249999999998"/>
    <n v="18.223749999999999"/>
    <x v="0"/>
    <n v="-18.744999999999997"/>
    <n v="-2.7"/>
    <n v="16.044999999999998"/>
    <n v="-42.812499999999993"/>
    <n v="21.367499999999996"/>
    <x v="0"/>
    <x v="1"/>
    <x v="1"/>
  </r>
  <r>
    <s v="11176"/>
    <s v="ท่าวังผา,รพช."/>
    <x v="4"/>
    <x v="4"/>
    <n v="2.79"/>
    <n v="2.71"/>
    <n v="1.6"/>
    <n v="36723816"/>
    <n v="3444398.98"/>
    <n v="7570092.1500000004"/>
    <n v="12271564.08"/>
    <n v="5.58"/>
    <n v="2.96"/>
    <n v="26"/>
    <n v="47"/>
    <n v="50"/>
    <n v="48"/>
    <n v="24"/>
    <n v="-8.26"/>
    <n v="3.2450000000000001"/>
    <n v="11.504999999999999"/>
    <n v="-25.517499999999998"/>
    <n v="20.502500000000001"/>
    <x v="0"/>
    <n v="-12.452500000000001"/>
    <n v="0.39"/>
    <n v="12.842500000000001"/>
    <n v="-31.716250000000002"/>
    <n v="19.653750000000002"/>
    <x v="0"/>
    <x v="0"/>
    <x v="0"/>
  </r>
  <r>
    <s v="11177"/>
    <s v="เวียงสา,รพช."/>
    <x v="4"/>
    <x v="4"/>
    <n v="2.29"/>
    <n v="2.13"/>
    <n v="1.28"/>
    <n v="24278311.75"/>
    <n v="-11558586.939999999"/>
    <n v="-7440886.1299999999"/>
    <n v="5327376.0599999996"/>
    <n v="-4.1100000000000003"/>
    <n v="-11.06"/>
    <n v="20"/>
    <n v="20"/>
    <n v="54"/>
    <n v="17"/>
    <n v="27"/>
    <n v="-8.26"/>
    <n v="3.2450000000000001"/>
    <n v="11.504999999999999"/>
    <n v="-25.517499999999998"/>
    <n v="20.502500000000001"/>
    <x v="0"/>
    <n v="-12.452500000000001"/>
    <n v="0.39"/>
    <n v="12.842500000000001"/>
    <n v="-31.716250000000002"/>
    <n v="19.653750000000002"/>
    <x v="0"/>
    <x v="1"/>
    <x v="1"/>
  </r>
  <r>
    <s v="11178"/>
    <s v="ทุ่งช้าง,รพช."/>
    <x v="3"/>
    <x v="3"/>
    <n v="2.54"/>
    <n v="2.4"/>
    <n v="1.87"/>
    <n v="13278856.140000001"/>
    <n v="-4200400.8"/>
    <n v="-2480301.87"/>
    <n v="7513367.0999999996"/>
    <n v="-3.43"/>
    <n v="-11.93"/>
    <n v="9"/>
    <n v="18"/>
    <n v="50"/>
    <n v="24"/>
    <n v="37"/>
    <n v="-9.4075000000000006"/>
    <n v="1.645"/>
    <n v="11.0525"/>
    <n v="-25.986249999999998"/>
    <n v="18.223749999999999"/>
    <x v="0"/>
    <n v="-18.744999999999997"/>
    <n v="-2.7"/>
    <n v="16.044999999999998"/>
    <n v="-42.812499999999993"/>
    <n v="21.367499999999996"/>
    <x v="0"/>
    <x v="1"/>
    <x v="1"/>
  </r>
  <r>
    <s v="11179"/>
    <s v="เชียงกลาง,รพช."/>
    <x v="3"/>
    <x v="3"/>
    <n v="1.95"/>
    <n v="1.76"/>
    <n v="1.17"/>
    <n v="10906655.93"/>
    <n v="-8876809.7599999998"/>
    <n v="-6902481.4100000001"/>
    <n v="1996127.98"/>
    <n v="-8.5"/>
    <n v="-21.77"/>
    <n v="67"/>
    <n v="26"/>
    <n v="43"/>
    <n v="35"/>
    <n v="41"/>
    <n v="-9.4075000000000006"/>
    <n v="1.645"/>
    <n v="11.0525"/>
    <n v="-25.986249999999998"/>
    <n v="18.223749999999999"/>
    <x v="0"/>
    <n v="-18.744999999999997"/>
    <n v="-2.7"/>
    <n v="16.044999999999998"/>
    <n v="-42.812499999999993"/>
    <n v="21.367499999999996"/>
    <x v="0"/>
    <x v="1"/>
    <x v="1"/>
  </r>
  <r>
    <s v="11180"/>
    <s v="นาหมื่น,รพช."/>
    <x v="3"/>
    <x v="3"/>
    <n v="1.37"/>
    <n v="1.27"/>
    <n v="0.77"/>
    <n v="2858559.53"/>
    <n v="-3531674.66"/>
    <n v="-3845833.33"/>
    <n v="-1817493.29"/>
    <n v="-6.64"/>
    <n v="-19.03"/>
    <n v="29"/>
    <n v="22"/>
    <n v="43"/>
    <n v="28"/>
    <n v="20"/>
    <n v="-9.4075000000000006"/>
    <n v="1.645"/>
    <n v="11.0525"/>
    <n v="-25.986249999999998"/>
    <n v="18.223749999999999"/>
    <x v="0"/>
    <n v="-18.744999999999997"/>
    <n v="-2.7"/>
    <n v="16.044999999999998"/>
    <n v="-42.812499999999993"/>
    <n v="21.367499999999996"/>
    <x v="0"/>
    <x v="1"/>
    <x v="1"/>
  </r>
  <r>
    <s v="11181"/>
    <s v="สันติสุข,รพช."/>
    <x v="3"/>
    <x v="3"/>
    <n v="2.57"/>
    <n v="2.4900000000000002"/>
    <n v="1.38"/>
    <n v="11119911.199999999"/>
    <n v="-2851022.3"/>
    <n v="-1279237.8400000001"/>
    <n v="2705191.75"/>
    <n v="-2.19"/>
    <n v="-7.1"/>
    <n v="81"/>
    <n v="33"/>
    <n v="25"/>
    <n v="54"/>
    <n v="31"/>
    <n v="-9.4075000000000006"/>
    <n v="1.645"/>
    <n v="11.0525"/>
    <n v="-25.986249999999998"/>
    <n v="18.223749999999999"/>
    <x v="0"/>
    <n v="-18.744999999999997"/>
    <n v="-2.7"/>
    <n v="16.044999999999998"/>
    <n v="-42.812499999999993"/>
    <n v="21.367499999999996"/>
    <x v="0"/>
    <x v="1"/>
    <x v="1"/>
  </r>
  <r>
    <s v="11182"/>
    <s v="บ่อเกลือ,รพช."/>
    <x v="3"/>
    <x v="3"/>
    <n v="1.41"/>
    <n v="1.32"/>
    <n v="0.94"/>
    <n v="2641679.91"/>
    <n v="-11139258.49"/>
    <n v="-4689195.8600000003"/>
    <n v="-369792.91"/>
    <n v="-10.75"/>
    <n v="-29.21"/>
    <n v="65"/>
    <n v="30"/>
    <n v="63"/>
    <n v="49"/>
    <n v="31"/>
    <n v="-9.4075000000000006"/>
    <n v="1.645"/>
    <n v="11.0525"/>
    <n v="-25.986249999999998"/>
    <n v="18.223749999999999"/>
    <x v="0"/>
    <n v="-18.744999999999997"/>
    <n v="-2.7"/>
    <n v="16.044999999999998"/>
    <n v="-42.812499999999993"/>
    <n v="21.367499999999996"/>
    <x v="0"/>
    <x v="1"/>
    <x v="1"/>
  </r>
  <r>
    <s v="11183"/>
    <s v="สองแคว,รพช."/>
    <x v="3"/>
    <x v="3"/>
    <n v="2.78"/>
    <n v="2.66"/>
    <n v="1.86"/>
    <n v="13441870.35"/>
    <n v="6751399.29"/>
    <n v="7956257.2199999997"/>
    <n v="6465193.8200000003"/>
    <n v="11.93"/>
    <n v="18.78"/>
    <n v="4"/>
    <n v="16"/>
    <n v="28"/>
    <n v="9"/>
    <n v="38"/>
    <n v="-9.4075000000000006"/>
    <n v="1.645"/>
    <n v="11.0525"/>
    <n v="-25.986249999999998"/>
    <n v="18.223749999999999"/>
    <x v="0"/>
    <n v="-18.744999999999997"/>
    <n v="-2.7"/>
    <n v="16.044999999999998"/>
    <n v="-42.812499999999993"/>
    <n v="21.367499999999996"/>
    <x v="0"/>
    <x v="0"/>
    <x v="0"/>
  </r>
  <r>
    <s v="11453"/>
    <s v="สมเด็จพระยุพราชปัว,รพช."/>
    <x v="2"/>
    <x v="2"/>
    <n v="1.24"/>
    <n v="1.1000000000000001"/>
    <n v="0.61"/>
    <n v="18063559.989999998"/>
    <n v="-10160184.83"/>
    <n v="11772053.960000001"/>
    <n v="-29244705.75"/>
    <n v="3.32"/>
    <n v="-4.88"/>
    <n v="93"/>
    <n v="10"/>
    <n v="43"/>
    <n v="37"/>
    <n v="37"/>
    <n v="-7.51"/>
    <n v="3.04"/>
    <n v="10.55"/>
    <n v="-23.335000000000001"/>
    <n v="18.865000000000002"/>
    <x v="0"/>
    <n v="-12.23"/>
    <n v="-0.18"/>
    <n v="12.05"/>
    <n v="-30.305000000000003"/>
    <n v="17.895000000000003"/>
    <x v="0"/>
    <x v="1"/>
    <x v="0"/>
  </r>
  <r>
    <s v="11625"/>
    <s v="เฉลิมพระเกียรติ(น่าน),รพช."/>
    <x v="3"/>
    <x v="3"/>
    <n v="1.6"/>
    <n v="1.5"/>
    <n v="1"/>
    <n v="3162333.36"/>
    <n v="-10532406.51"/>
    <n v="317761.27"/>
    <n v="6409.24"/>
    <n v="0.64"/>
    <n v="-23.17"/>
    <n v="57"/>
    <n v="18"/>
    <n v="38"/>
    <n v="57"/>
    <n v="38"/>
    <n v="-9.4075000000000006"/>
    <n v="1.645"/>
    <n v="11.0525"/>
    <n v="-25.986249999999998"/>
    <n v="18.223749999999999"/>
    <x v="0"/>
    <n v="-18.744999999999997"/>
    <n v="-2.7"/>
    <n v="16.044999999999998"/>
    <n v="-42.812499999999993"/>
    <n v="21.367499999999996"/>
    <x v="0"/>
    <x v="1"/>
    <x v="0"/>
  </r>
  <r>
    <s v="25017"/>
    <s v="ภูเพียง,รพช."/>
    <x v="3"/>
    <x v="3"/>
    <n v="2.4500000000000002"/>
    <n v="2.19"/>
    <n v="1.24"/>
    <n v="8514625.9499999993"/>
    <n v="-11265237.26"/>
    <n v="-5283102.5599999996"/>
    <n v="1431994.48"/>
    <n v="-11.15"/>
    <n v="-23.16"/>
    <n v="36"/>
    <n v="89"/>
    <n v="11"/>
    <n v="43"/>
    <n v="38"/>
    <n v="-9.4075000000000006"/>
    <n v="1.645"/>
    <n v="11.0525"/>
    <n v="-25.986249999999998"/>
    <n v="18.223749999999999"/>
    <x v="0"/>
    <n v="-18.744999999999997"/>
    <n v="-2.7"/>
    <n v="16.044999999999998"/>
    <n v="-42.812499999999993"/>
    <n v="21.367499999999996"/>
    <x v="0"/>
    <x v="1"/>
    <x v="1"/>
  </r>
  <r>
    <s v="10717"/>
    <s v="พะเยา,รพท."/>
    <x v="10"/>
    <x v="10"/>
    <n v="5.17"/>
    <n v="4.8099999999999996"/>
    <n v="3.18"/>
    <n v="449991419.30000001"/>
    <n v="-14514861.1"/>
    <n v="46562918.710000001"/>
    <n v="235427706.86000001"/>
    <n v="4.5"/>
    <n v="-1.08"/>
    <n v="19"/>
    <n v="57"/>
    <n v="94"/>
    <n v="128"/>
    <n v="44"/>
    <n v="-2.1850000000000001"/>
    <n v="5.5750000000000002"/>
    <n v="7.76"/>
    <n v="-13.825000000000001"/>
    <n v="17.215"/>
    <x v="0"/>
    <n v="-5.58"/>
    <n v="0.90500000000000003"/>
    <n v="6.4850000000000003"/>
    <n v="-15.307500000000001"/>
    <n v="10.6325"/>
    <x v="0"/>
    <x v="1"/>
    <x v="0"/>
  </r>
  <r>
    <s v="10718"/>
    <s v="เชียงคำ,รพท."/>
    <x v="5"/>
    <x v="5"/>
    <n v="3.04"/>
    <n v="2.75"/>
    <n v="1.99"/>
    <n v="197257226.08000001"/>
    <n v="-3601913.04"/>
    <n v="14407887.24"/>
    <n v="95795032.920000002"/>
    <n v="1.98"/>
    <n v="-0.63"/>
    <n v="38"/>
    <n v="32"/>
    <n v="35"/>
    <n v="39"/>
    <n v="42"/>
    <n v="-2.59"/>
    <n v="8.86"/>
    <n v="11.45"/>
    <n v="-19.764999999999997"/>
    <n v="26.034999999999997"/>
    <x v="0"/>
    <n v="-5.74"/>
    <n v="4.915"/>
    <n v="10.655000000000001"/>
    <n v="-21.722500000000004"/>
    <n v="20.897500000000001"/>
    <x v="0"/>
    <x v="1"/>
    <x v="0"/>
  </r>
  <r>
    <s v="11184"/>
    <s v="จุน,รพช."/>
    <x v="6"/>
    <x v="6"/>
    <n v="1.36"/>
    <n v="1.28"/>
    <n v="0.98"/>
    <n v="10600024.050000001"/>
    <n v="-9975528.7400000002"/>
    <n v="-1913110.95"/>
    <n v="-587310.80000000005"/>
    <n v="-1.32"/>
    <n v="-12.11"/>
    <n v="85"/>
    <n v="60"/>
    <n v="55"/>
    <n v="64"/>
    <n v="33"/>
    <n v="-10.317499999999999"/>
    <n v="1.0349999999999999"/>
    <n v="11.352499999999999"/>
    <n v="-27.346249999999998"/>
    <n v="18.063749999999999"/>
    <x v="0"/>
    <n v="-15.98"/>
    <n v="-2.4"/>
    <n v="13.58"/>
    <n v="-36.35"/>
    <n v="17.970000000000002"/>
    <x v="0"/>
    <x v="1"/>
    <x v="1"/>
  </r>
  <r>
    <s v="11185"/>
    <s v="เชียงม่วน,รพช."/>
    <x v="3"/>
    <x v="3"/>
    <n v="3.46"/>
    <n v="3.12"/>
    <n v="2.08"/>
    <n v="11949407.9"/>
    <n v="-8147942.21"/>
    <n v="-4679453.45"/>
    <n v="5239358.3"/>
    <n v="-5.77"/>
    <n v="-19.61"/>
    <n v="72"/>
    <n v="7"/>
    <n v="45"/>
    <n v="100"/>
    <n v="41"/>
    <n v="-9.4075000000000006"/>
    <n v="1.645"/>
    <n v="11.0525"/>
    <n v="-25.986249999999998"/>
    <n v="18.223749999999999"/>
    <x v="0"/>
    <n v="-18.744999999999997"/>
    <n v="-2.7"/>
    <n v="16.044999999999998"/>
    <n v="-42.812499999999993"/>
    <n v="21.367499999999996"/>
    <x v="0"/>
    <x v="1"/>
    <x v="1"/>
  </r>
  <r>
    <s v="11186"/>
    <s v="ดอกคำใต้,รพช."/>
    <x v="6"/>
    <x v="6"/>
    <n v="1.06"/>
    <n v="0.92"/>
    <n v="0.59"/>
    <n v="1714377.8"/>
    <n v="-4829653.17"/>
    <n v="1241690.07"/>
    <n v="-11653600.15"/>
    <n v="0.72"/>
    <n v="-5.18"/>
    <n v="181"/>
    <n v="37"/>
    <n v="18"/>
    <n v="72"/>
    <n v="47"/>
    <n v="-10.317499999999999"/>
    <n v="1.0349999999999999"/>
    <n v="11.352499999999999"/>
    <n v="-27.346249999999998"/>
    <n v="18.063749999999999"/>
    <x v="0"/>
    <n v="-15.98"/>
    <n v="-2.4"/>
    <n v="13.58"/>
    <n v="-36.35"/>
    <n v="17.970000000000002"/>
    <x v="0"/>
    <x v="1"/>
    <x v="0"/>
  </r>
  <r>
    <s v="11187"/>
    <s v="ปง,รพช."/>
    <x v="6"/>
    <x v="6"/>
    <n v="2.84"/>
    <n v="2.67"/>
    <n v="2.31"/>
    <n v="39495213.990000002"/>
    <n v="-6159483.5899999999"/>
    <n v="-398080.21"/>
    <n v="28036784.23"/>
    <n v="-0.26"/>
    <n v="-6.64"/>
    <n v="55"/>
    <n v="43"/>
    <n v="35"/>
    <n v="46"/>
    <n v="47"/>
    <n v="-10.317499999999999"/>
    <n v="1.0349999999999999"/>
    <n v="11.352499999999999"/>
    <n v="-27.346249999999998"/>
    <n v="18.063749999999999"/>
    <x v="0"/>
    <n v="-15.98"/>
    <n v="-2.4"/>
    <n v="13.58"/>
    <n v="-36.35"/>
    <n v="17.970000000000002"/>
    <x v="0"/>
    <x v="1"/>
    <x v="1"/>
  </r>
  <r>
    <s v="11188"/>
    <s v="แม่ใจ,รพช."/>
    <x v="3"/>
    <x v="3"/>
    <n v="3.05"/>
    <n v="2.62"/>
    <n v="1.64"/>
    <n v="16527113.109999999"/>
    <n v="-3298303.89"/>
    <n v="3752345.03"/>
    <n v="5143374.41"/>
    <n v="3.67"/>
    <n v="-5.87"/>
    <n v="65"/>
    <n v="37"/>
    <n v="50"/>
    <n v="147"/>
    <n v="52"/>
    <n v="-9.4075000000000006"/>
    <n v="1.645"/>
    <n v="11.0525"/>
    <n v="-25.986249999999998"/>
    <n v="18.223749999999999"/>
    <x v="0"/>
    <n v="-18.744999999999997"/>
    <n v="-2.7"/>
    <n v="16.044999999999998"/>
    <n v="-42.812499999999993"/>
    <n v="21.367499999999996"/>
    <x v="0"/>
    <x v="1"/>
    <x v="0"/>
  </r>
  <r>
    <s v="40744"/>
    <s v="ภูซาง,รพช."/>
    <x v="11"/>
    <x v="11"/>
    <n v="4.67"/>
    <n v="4.53"/>
    <n v="4.4400000000000004"/>
    <n v="33090069.120000001"/>
    <n v="2480218.27"/>
    <n v="6762891.0899999999"/>
    <n v="31045123.23"/>
    <n v="14.18"/>
    <n v="3.14"/>
    <n v="74"/>
    <n v="55"/>
    <n v="40"/>
    <n v="47"/>
    <n v="60"/>
    <n v="-3.4824999999999999"/>
    <n v="12.762499999999999"/>
    <n v="16.244999999999997"/>
    <n v="-27.849999999999994"/>
    <n v="37.129999999999995"/>
    <x v="0"/>
    <n v="-10.8825"/>
    <n v="3.4124999999999996"/>
    <n v="14.295"/>
    <n v="-32.325000000000003"/>
    <n v="24.854999999999997"/>
    <x v="0"/>
    <x v="0"/>
    <x v="0"/>
  </r>
  <r>
    <s v="40745"/>
    <s v="ภูกามยาว,รพช."/>
    <x v="8"/>
    <x v="8"/>
    <n v="2.46"/>
    <n v="2.36"/>
    <n v="2.1800000000000002"/>
    <n v="12345504.220000001"/>
    <n v="-7266704.6900000004"/>
    <n v="-3009527.87"/>
    <n v="9984686.9399999995"/>
    <n v="-9.61"/>
    <n v="-14.64"/>
    <n v="70"/>
    <n v="70"/>
    <n v="36"/>
    <n v="158"/>
    <n v="57"/>
    <n v="-5.3650000000000002"/>
    <n v="10.815000000000001"/>
    <n v="16.18"/>
    <n v="-29.634999999999998"/>
    <n v="35.085000000000001"/>
    <x v="0"/>
    <n v="-14.08"/>
    <n v="0.78999999999999981"/>
    <n v="14.87"/>
    <n v="-36.384999999999998"/>
    <n v="23.094999999999999"/>
    <x v="0"/>
    <x v="1"/>
    <x v="1"/>
  </r>
  <r>
    <s v="10715"/>
    <s v="แพร่,รพท."/>
    <x v="9"/>
    <x v="9"/>
    <n v="3.29"/>
    <n v="3.03"/>
    <n v="1.47"/>
    <n v="407600273.93000001"/>
    <n v="-5962948.1200000001"/>
    <n v="107539940.02"/>
    <n v="82900142.400000006"/>
    <n v="7.36"/>
    <n v="-0.47"/>
    <n v="49"/>
    <n v="104"/>
    <n v="31"/>
    <n v="28"/>
    <n v="36"/>
    <n v="-0.03"/>
    <n v="9.4700000000000006"/>
    <n v="9.5"/>
    <n v="-14.28"/>
    <n v="23.72"/>
    <x v="0"/>
    <n v="-6.29"/>
    <n v="1.83"/>
    <n v="8.120000000000001"/>
    <n v="-18.470000000000002"/>
    <n v="14.010000000000002"/>
    <x v="0"/>
    <x v="1"/>
    <x v="0"/>
  </r>
  <r>
    <s v="11166"/>
    <s v="ร้องกวาง,รพช."/>
    <x v="6"/>
    <x v="6"/>
    <n v="1.82"/>
    <n v="1.65"/>
    <n v="0.92"/>
    <n v="11741006.1"/>
    <n v="-20108066.27"/>
    <n v="-12938209.529999999"/>
    <n v="-1131247.58"/>
    <n v="-8.61"/>
    <n v="-25"/>
    <n v="69"/>
    <n v="46"/>
    <n v="39"/>
    <n v="53"/>
    <n v="39"/>
    <n v="-10.317499999999999"/>
    <n v="1.0349999999999999"/>
    <n v="11.352499999999999"/>
    <n v="-27.346249999999998"/>
    <n v="18.063749999999999"/>
    <x v="0"/>
    <n v="-15.98"/>
    <n v="-2.4"/>
    <n v="13.58"/>
    <n v="-36.35"/>
    <n v="17.970000000000002"/>
    <x v="0"/>
    <x v="1"/>
    <x v="1"/>
  </r>
  <r>
    <s v="11167"/>
    <s v="ลอง,รพช."/>
    <x v="6"/>
    <x v="6"/>
    <n v="1.24"/>
    <n v="1.0900000000000001"/>
    <n v="0.42"/>
    <n v="4053958.29"/>
    <n v="-5186872.16"/>
    <n v="-4414353.82"/>
    <n v="-10060350.25"/>
    <n v="-3.64"/>
    <n v="-8.32"/>
    <n v="113"/>
    <n v="37"/>
    <n v="60"/>
    <n v="66"/>
    <n v="43"/>
    <n v="-10.317499999999999"/>
    <n v="1.0349999999999999"/>
    <n v="11.352499999999999"/>
    <n v="-27.346249999999998"/>
    <n v="18.063749999999999"/>
    <x v="0"/>
    <n v="-15.98"/>
    <n v="-2.4"/>
    <n v="13.58"/>
    <n v="-36.35"/>
    <n v="17.970000000000002"/>
    <x v="0"/>
    <x v="1"/>
    <x v="1"/>
  </r>
  <r>
    <s v="11169"/>
    <s v="สูงเม่น,รพช."/>
    <x v="6"/>
    <x v="6"/>
    <n v="2.36"/>
    <n v="2.1800000000000002"/>
    <n v="1.68"/>
    <n v="37694128.57"/>
    <n v="-17575334.59"/>
    <n v="-4106103.93"/>
    <n v="18899597.960000001"/>
    <n v="-1.91"/>
    <n v="-12.67"/>
    <n v="127"/>
    <n v="28"/>
    <n v="44"/>
    <n v="41"/>
    <n v="36"/>
    <n v="-10.317499999999999"/>
    <n v="1.0349999999999999"/>
    <n v="11.352499999999999"/>
    <n v="-27.346249999999998"/>
    <n v="18.063749999999999"/>
    <x v="0"/>
    <n v="-15.98"/>
    <n v="-2.4"/>
    <n v="13.58"/>
    <n v="-36.35"/>
    <n v="17.970000000000002"/>
    <x v="0"/>
    <x v="1"/>
    <x v="1"/>
  </r>
  <r>
    <s v="11170"/>
    <s v="สอง,รพช."/>
    <x v="6"/>
    <x v="6"/>
    <n v="3.95"/>
    <n v="3.71"/>
    <n v="2.56"/>
    <n v="27307282.52"/>
    <n v="3287638.79"/>
    <n v="4915544.22"/>
    <n v="14422810.369999999"/>
    <n v="3.1"/>
    <n v="4.84"/>
    <n v="87"/>
    <n v="34"/>
    <n v="27"/>
    <n v="29"/>
    <n v="26"/>
    <n v="-10.317499999999999"/>
    <n v="1.0349999999999999"/>
    <n v="11.352499999999999"/>
    <n v="-27.346249999999998"/>
    <n v="18.063749999999999"/>
    <x v="0"/>
    <n v="-15.98"/>
    <n v="-2.4"/>
    <n v="13.58"/>
    <n v="-36.35"/>
    <n v="17.970000000000002"/>
    <x v="0"/>
    <x v="0"/>
    <x v="0"/>
  </r>
  <r>
    <s v="11171"/>
    <s v="วังชิ้น,รพช."/>
    <x v="6"/>
    <x v="6"/>
    <n v="1.33"/>
    <n v="1.1299999999999999"/>
    <n v="0.79"/>
    <n v="4193883.93"/>
    <n v="-3365444.11"/>
    <n v="-2007701.27"/>
    <n v="-2722777.86"/>
    <n v="-1.75"/>
    <n v="-9.23"/>
    <n v="121"/>
    <n v="26"/>
    <n v="48"/>
    <n v="67"/>
    <n v="53"/>
    <n v="-10.317499999999999"/>
    <n v="1.0349999999999999"/>
    <n v="11.352499999999999"/>
    <n v="-27.346249999999998"/>
    <n v="18.063749999999999"/>
    <x v="0"/>
    <n v="-15.98"/>
    <n v="-2.4"/>
    <n v="13.58"/>
    <n v="-36.35"/>
    <n v="17.970000000000002"/>
    <x v="0"/>
    <x v="1"/>
    <x v="1"/>
  </r>
  <r>
    <s v="11172"/>
    <s v="หนองม่วงไข่,รพช."/>
    <x v="3"/>
    <x v="3"/>
    <n v="0.93"/>
    <n v="0.87"/>
    <n v="0.51"/>
    <n v="-1060877.27"/>
    <n v="-11991707.74"/>
    <n v="-9107246.2400000002"/>
    <n v="-7450046.7199999997"/>
    <n v="-11.64"/>
    <n v="-47.41"/>
    <n v="125"/>
    <n v="21"/>
    <n v="18"/>
    <n v="48"/>
    <n v="33"/>
    <n v="-9.4075000000000006"/>
    <n v="1.645"/>
    <n v="11.0525"/>
    <n v="-25.986249999999998"/>
    <n v="18.223749999999999"/>
    <x v="0"/>
    <n v="-18.744999999999997"/>
    <n v="-2.7"/>
    <n v="16.044999999999998"/>
    <n v="-42.812499999999993"/>
    <n v="21.367499999999996"/>
    <x v="1"/>
    <x v="1"/>
    <x v="1"/>
  </r>
  <r>
    <s v="11452"/>
    <s v="สมเด็จพระยุพราชเด่นชัย,รพช."/>
    <x v="4"/>
    <x v="4"/>
    <n v="1.47"/>
    <n v="1.26"/>
    <n v="0.69"/>
    <n v="9329243.6600000001"/>
    <n v="-7209834.5999999996"/>
    <n v="-3472913.55"/>
    <n v="-6123998.3499999996"/>
    <n v="-2.48"/>
    <n v="-6.97"/>
    <n v="129"/>
    <n v="30"/>
    <n v="65"/>
    <n v="59"/>
    <n v="51"/>
    <n v="-8.26"/>
    <n v="3.2450000000000001"/>
    <n v="11.504999999999999"/>
    <n v="-25.517499999999998"/>
    <n v="20.502500000000001"/>
    <x v="0"/>
    <n v="-12.452500000000001"/>
    <n v="0.39"/>
    <n v="12.842500000000001"/>
    <n v="-31.716250000000002"/>
    <n v="19.653750000000002"/>
    <x v="0"/>
    <x v="1"/>
    <x v="1"/>
  </r>
  <r>
    <s v="10719"/>
    <s v="ศรีสังวาลย์,รพท."/>
    <x v="10"/>
    <x v="10"/>
    <n v="3.27"/>
    <n v="3"/>
    <n v="1.45"/>
    <n v="204602054.09"/>
    <n v="-3005427.48"/>
    <n v="20520522.18"/>
    <n v="39905123.93"/>
    <n v="4.84"/>
    <n v="-0.62"/>
    <n v="94"/>
    <n v="85"/>
    <n v="74"/>
    <n v="67"/>
    <n v="78"/>
    <n v="-2.1850000000000001"/>
    <n v="5.5750000000000002"/>
    <n v="7.76"/>
    <n v="-13.825000000000001"/>
    <n v="17.215"/>
    <x v="0"/>
    <n v="-5.58"/>
    <n v="0.90500000000000003"/>
    <n v="6.4850000000000003"/>
    <n v="-15.307500000000001"/>
    <n v="10.6325"/>
    <x v="0"/>
    <x v="1"/>
    <x v="0"/>
  </r>
  <r>
    <s v="11203"/>
    <s v="ขุนยวม,รพช."/>
    <x v="3"/>
    <x v="3"/>
    <n v="1.19"/>
    <n v="1.07"/>
    <n v="0.39"/>
    <n v="3424615.73"/>
    <n v="-4346517.79"/>
    <n v="-1413681.85"/>
    <n v="-11221192.949999999"/>
    <n v="-1.51"/>
    <n v="-7.95"/>
    <n v="262"/>
    <n v="68"/>
    <n v="33"/>
    <n v="188"/>
    <n v="42"/>
    <n v="-9.4075000000000006"/>
    <n v="1.645"/>
    <n v="11.0525"/>
    <n v="-25.986249999999998"/>
    <n v="18.223749999999999"/>
    <x v="0"/>
    <n v="-18.744999999999997"/>
    <n v="-2.7"/>
    <n v="16.044999999999998"/>
    <n v="-42.812499999999993"/>
    <n v="21.367499999999996"/>
    <x v="0"/>
    <x v="1"/>
    <x v="1"/>
  </r>
  <r>
    <s v="11204"/>
    <s v="ปาย,รพช."/>
    <x v="4"/>
    <x v="4"/>
    <n v="1.36"/>
    <n v="1.21"/>
    <n v="0.54"/>
    <n v="14106166.720000001"/>
    <n v="6513348.25"/>
    <n v="13724387.35"/>
    <n v="-17940731.120000001"/>
    <n v="8.24"/>
    <n v="4.3600000000000003"/>
    <n v="329"/>
    <n v="114"/>
    <n v="90"/>
    <n v="161"/>
    <n v="74"/>
    <n v="-8.26"/>
    <n v="3.2450000000000001"/>
    <n v="11.504999999999999"/>
    <n v="-25.517499999999998"/>
    <n v="20.502500000000001"/>
    <x v="0"/>
    <n v="-12.452500000000001"/>
    <n v="0.39"/>
    <n v="12.842500000000001"/>
    <n v="-31.716250000000002"/>
    <n v="19.653750000000002"/>
    <x v="0"/>
    <x v="0"/>
    <x v="0"/>
  </r>
  <r>
    <s v="11205"/>
    <s v="แม่สะเรียง,รพช."/>
    <x v="2"/>
    <x v="2"/>
    <n v="1.19"/>
    <n v="1.06"/>
    <n v="0.51"/>
    <n v="12471680.4"/>
    <n v="-37607302.350000001"/>
    <n v="-20967134.440000001"/>
    <n v="-31542334.210000001"/>
    <n v="-8.68"/>
    <n v="-13.73"/>
    <n v="190"/>
    <n v="83"/>
    <n v="47"/>
    <n v="348"/>
    <n v="44"/>
    <n v="-7.51"/>
    <n v="3.04"/>
    <n v="10.55"/>
    <n v="-23.335000000000001"/>
    <n v="18.865000000000002"/>
    <x v="0"/>
    <n v="-12.23"/>
    <n v="-0.18"/>
    <n v="12.05"/>
    <n v="-30.305000000000003"/>
    <n v="17.895000000000003"/>
    <x v="0"/>
    <x v="1"/>
    <x v="1"/>
  </r>
  <r>
    <s v="11206"/>
    <s v="แม่ลาน้อย,รพช."/>
    <x v="3"/>
    <x v="3"/>
    <n v="1.1100000000000001"/>
    <n v="1.01"/>
    <n v="0.44"/>
    <n v="2478883.5099999998"/>
    <n v="1221169.77"/>
    <n v="2216807.1"/>
    <n v="-12441264.66"/>
    <n v="2.34"/>
    <n v="2.87"/>
    <n v="271"/>
    <n v="106"/>
    <n v="48"/>
    <n v="249"/>
    <n v="49"/>
    <n v="-9.4075000000000006"/>
    <n v="1.645"/>
    <n v="11.0525"/>
    <n v="-25.986249999999998"/>
    <n v="18.223749999999999"/>
    <x v="0"/>
    <n v="-18.744999999999997"/>
    <n v="-2.7"/>
    <n v="16.044999999999998"/>
    <n v="-42.812499999999993"/>
    <n v="21.367499999999996"/>
    <x v="0"/>
    <x v="0"/>
    <x v="0"/>
  </r>
  <r>
    <s v="11207"/>
    <s v="สบเมย,รพช."/>
    <x v="6"/>
    <x v="6"/>
    <n v="2.37"/>
    <n v="2.23"/>
    <n v="1.26"/>
    <n v="21438106.149999999"/>
    <n v="6366647.71"/>
    <n v="7987266.5700000003"/>
    <n v="4083786.89"/>
    <n v="8.2200000000000006"/>
    <n v="9.91"/>
    <n v="180"/>
    <n v="120"/>
    <n v="42"/>
    <n v="133"/>
    <n v="42"/>
    <n v="-10.317499999999999"/>
    <n v="1.0349999999999999"/>
    <n v="11.352499999999999"/>
    <n v="-27.346249999999998"/>
    <n v="18.063749999999999"/>
    <x v="0"/>
    <n v="-15.98"/>
    <n v="-2.4"/>
    <n v="13.58"/>
    <n v="-36.35"/>
    <n v="17.970000000000002"/>
    <x v="0"/>
    <x v="0"/>
    <x v="0"/>
  </r>
  <r>
    <s v="11208"/>
    <s v="ปางมะผ้า,รพช."/>
    <x v="3"/>
    <x v="3"/>
    <n v="1.02"/>
    <n v="0.96"/>
    <n v="0.39"/>
    <n v="463490.71"/>
    <n v="1537920.94"/>
    <n v="3752458.65"/>
    <n v="-12479084.41"/>
    <n v="4.9800000000000004"/>
    <n v="2.11"/>
    <n v="365"/>
    <n v="52"/>
    <n v="41"/>
    <n v="116"/>
    <n v="38"/>
    <n v="-9.4075000000000006"/>
    <n v="1.645"/>
    <n v="11.0525"/>
    <n v="-25.986249999999998"/>
    <n v="18.223749999999999"/>
    <x v="0"/>
    <n v="-18.744999999999997"/>
    <n v="-2.7"/>
    <n v="16.044999999999998"/>
    <n v="-42.812499999999993"/>
    <n v="21.367499999999996"/>
    <x v="0"/>
    <x v="0"/>
    <x v="0"/>
  </r>
  <r>
    <s v="10672"/>
    <s v="ลำปาง,รพศ."/>
    <x v="0"/>
    <x v="0"/>
    <n v="11.95"/>
    <n v="10.51"/>
    <n v="5.2"/>
    <n v="1576605851.23"/>
    <n v="-177062793.66"/>
    <n v="-2635966.4900000002"/>
    <n v="604212299.50999999"/>
    <n v="-0.08"/>
    <n v="-5.92"/>
    <n v="25"/>
    <n v="91"/>
    <n v="56"/>
    <n v="83"/>
    <n v="49"/>
    <n v="3.02"/>
    <n v="9.33"/>
    <n v="6.3100000000000005"/>
    <n v="-6.4450000000000003"/>
    <n v="18.795000000000002"/>
    <x v="0"/>
    <n v="-3.11"/>
    <n v="6.62"/>
    <n v="9.73"/>
    <n v="-17.705000000000002"/>
    <n v="21.215"/>
    <x v="0"/>
    <x v="1"/>
    <x v="1"/>
  </r>
  <r>
    <s v="11146"/>
    <s v="แม่เมาะ,รพช."/>
    <x v="3"/>
    <x v="3"/>
    <n v="1.58"/>
    <n v="1.51"/>
    <n v="0.99"/>
    <n v="10592363.52"/>
    <n v="-6079629.7000000002"/>
    <n v="-6964652.6500000004"/>
    <n v="-238830.04"/>
    <n v="-6.25"/>
    <n v="-7.94"/>
    <n v="134"/>
    <n v="26"/>
    <n v="50"/>
    <n v="57"/>
    <n v="29"/>
    <n v="-9.4075000000000006"/>
    <n v="1.645"/>
    <n v="11.0525"/>
    <n v="-25.986249999999998"/>
    <n v="18.223749999999999"/>
    <x v="0"/>
    <n v="-18.744999999999997"/>
    <n v="-2.7"/>
    <n v="16.044999999999998"/>
    <n v="-42.812499999999993"/>
    <n v="21.367499999999996"/>
    <x v="0"/>
    <x v="1"/>
    <x v="1"/>
  </r>
  <r>
    <s v="11147"/>
    <s v="เกาะคา,รพช."/>
    <x v="2"/>
    <x v="2"/>
    <n v="1.1000000000000001"/>
    <n v="1"/>
    <n v="0.38"/>
    <n v="10595149.300000001"/>
    <n v="-8284989.71"/>
    <n v="-23875278.489999998"/>
    <n v="-64509316.049999997"/>
    <n v="-6.2"/>
    <n v="-2.2799999999999998"/>
    <n v="172"/>
    <n v="48"/>
    <n v="44"/>
    <n v="87"/>
    <n v="49"/>
    <n v="-7.51"/>
    <n v="3.04"/>
    <n v="10.55"/>
    <n v="-23.335000000000001"/>
    <n v="18.865000000000002"/>
    <x v="0"/>
    <n v="-12.23"/>
    <n v="-0.18"/>
    <n v="12.05"/>
    <n v="-30.305000000000003"/>
    <n v="17.895000000000003"/>
    <x v="0"/>
    <x v="1"/>
    <x v="1"/>
  </r>
  <r>
    <s v="11148"/>
    <s v="เสริมงาม,รพช."/>
    <x v="3"/>
    <x v="3"/>
    <n v="0.85"/>
    <n v="0.79"/>
    <n v="0.38"/>
    <n v="-2978107.2"/>
    <n v="-2865802.87"/>
    <n v="-2937665.7"/>
    <n v="-12660409.01"/>
    <n v="-3.06"/>
    <n v="-8.11"/>
    <n v="213"/>
    <n v="26"/>
    <n v="37"/>
    <n v="87"/>
    <n v="44"/>
    <n v="-9.4075000000000006"/>
    <n v="1.645"/>
    <n v="11.0525"/>
    <n v="-25.986249999999998"/>
    <n v="18.223749999999999"/>
    <x v="0"/>
    <n v="-18.744999999999997"/>
    <n v="-2.7"/>
    <n v="16.044999999999998"/>
    <n v="-42.812499999999993"/>
    <n v="21.367499999999996"/>
    <x v="0"/>
    <x v="1"/>
    <x v="1"/>
  </r>
  <r>
    <s v="11149"/>
    <s v="งาว,รพช."/>
    <x v="6"/>
    <x v="6"/>
    <n v="1.18"/>
    <n v="1.05"/>
    <n v="0.56000000000000005"/>
    <n v="4077530.43"/>
    <n v="-6986331.54"/>
    <n v="-2526762.42"/>
    <n v="-10004514.560000001"/>
    <n v="-2.0499999999999998"/>
    <n v="-5.83"/>
    <n v="184"/>
    <n v="23"/>
    <n v="50"/>
    <n v="82"/>
    <n v="51"/>
    <n v="-10.317499999999999"/>
    <n v="1.0349999999999999"/>
    <n v="11.352499999999999"/>
    <n v="-27.346249999999998"/>
    <n v="18.063749999999999"/>
    <x v="0"/>
    <n v="-15.98"/>
    <n v="-2.4"/>
    <n v="13.58"/>
    <n v="-36.35"/>
    <n v="17.970000000000002"/>
    <x v="0"/>
    <x v="1"/>
    <x v="1"/>
  </r>
  <r>
    <s v="11150"/>
    <s v="แจ้ห่ม,รพช."/>
    <x v="3"/>
    <x v="3"/>
    <n v="1.04"/>
    <n v="0.96"/>
    <n v="0.51"/>
    <n v="944712.83"/>
    <n v="-3893859.67"/>
    <n v="-2931707.31"/>
    <n v="-11998815.710000001"/>
    <n v="-2.5299999999999998"/>
    <n v="-7.25"/>
    <n v="178"/>
    <n v="44"/>
    <n v="43"/>
    <n v="109"/>
    <n v="25"/>
    <n v="-9.4075000000000006"/>
    <n v="1.645"/>
    <n v="11.0525"/>
    <n v="-25.986249999999998"/>
    <n v="18.223749999999999"/>
    <x v="0"/>
    <n v="-18.744999999999997"/>
    <n v="-2.7"/>
    <n v="16.044999999999998"/>
    <n v="-42.812499999999993"/>
    <n v="21.367499999999996"/>
    <x v="0"/>
    <x v="1"/>
    <x v="1"/>
  </r>
  <r>
    <s v="11151"/>
    <s v="วังเหนือ,รพช."/>
    <x v="6"/>
    <x v="6"/>
    <n v="1.07"/>
    <n v="1"/>
    <n v="0.75"/>
    <n v="1890211.26"/>
    <n v="-10967683.08"/>
    <n v="-7103048.3399999999"/>
    <n v="-6801386.2999999998"/>
    <n v="-5.43"/>
    <n v="-9.94"/>
    <n v="220"/>
    <n v="20"/>
    <n v="46"/>
    <n v="61"/>
    <n v="35"/>
    <n v="-10.317499999999999"/>
    <n v="1.0349999999999999"/>
    <n v="11.352499999999999"/>
    <n v="-27.346249999999998"/>
    <n v="18.063749999999999"/>
    <x v="0"/>
    <n v="-15.98"/>
    <n v="-2.4"/>
    <n v="13.58"/>
    <n v="-36.35"/>
    <n v="17.970000000000002"/>
    <x v="0"/>
    <x v="1"/>
    <x v="1"/>
  </r>
  <r>
    <s v="11152"/>
    <s v="เถิน,รพช."/>
    <x v="7"/>
    <x v="7"/>
    <n v="1.3"/>
    <n v="1.21"/>
    <n v="0.62"/>
    <n v="14658197.4"/>
    <n v="-17086187.710000001"/>
    <n v="10848743.460000001"/>
    <n v="-18769672.73"/>
    <n v="4.4000000000000004"/>
    <n v="-6.03"/>
    <n v="117"/>
    <n v="51"/>
    <n v="45"/>
    <n v="91"/>
    <n v="35"/>
    <n v="-15.01"/>
    <n v="4.4000000000000004"/>
    <n v="19.41"/>
    <n v="-44.125"/>
    <n v="33.515000000000001"/>
    <x v="0"/>
    <n v="-15.23"/>
    <n v="-0.92"/>
    <n v="14.31"/>
    <n v="-36.695"/>
    <n v="20.544999999999998"/>
    <x v="0"/>
    <x v="1"/>
    <x v="0"/>
  </r>
  <r>
    <s v="11153"/>
    <s v="แม่พริก,รพช."/>
    <x v="3"/>
    <x v="3"/>
    <n v="0.92"/>
    <n v="0.84"/>
    <n v="0.61"/>
    <n v="-851022.04"/>
    <n v="-9102960.4800000004"/>
    <n v="-9199837.4399999995"/>
    <n v="-3977838.25"/>
    <n v="-15.71"/>
    <n v="-37.43"/>
    <n v="172"/>
    <n v="35"/>
    <n v="51"/>
    <n v="89"/>
    <n v="37"/>
    <n v="-9.4075000000000006"/>
    <n v="1.645"/>
    <n v="11.0525"/>
    <n v="-25.986249999999998"/>
    <n v="18.223749999999999"/>
    <x v="0"/>
    <n v="-18.744999999999997"/>
    <n v="-2.7"/>
    <n v="16.044999999999998"/>
    <n v="-42.812499999999993"/>
    <n v="21.367499999999996"/>
    <x v="0"/>
    <x v="1"/>
    <x v="1"/>
  </r>
  <r>
    <s v="11154"/>
    <s v="แม่ทะ,รพช."/>
    <x v="6"/>
    <x v="6"/>
    <n v="0.92"/>
    <n v="0.84"/>
    <n v="0.63"/>
    <n v="-2123611.52"/>
    <n v="-7795182.5499999998"/>
    <n v="-3501283.54"/>
    <n v="-9928234.3200000003"/>
    <n v="-2.65"/>
    <n v="-20.07"/>
    <n v="190"/>
    <n v="11"/>
    <n v="38"/>
    <n v="71"/>
    <n v="38"/>
    <n v="-10.317499999999999"/>
    <n v="1.0349999999999999"/>
    <n v="11.352499999999999"/>
    <n v="-27.346249999999998"/>
    <n v="18.063749999999999"/>
    <x v="0"/>
    <n v="-15.98"/>
    <n v="-2.4"/>
    <n v="13.58"/>
    <n v="-36.35"/>
    <n v="17.970000000000002"/>
    <x v="0"/>
    <x v="1"/>
    <x v="1"/>
  </r>
  <r>
    <s v="11155"/>
    <s v="สบปราบ,รพช."/>
    <x v="3"/>
    <x v="3"/>
    <n v="1.07"/>
    <n v="1"/>
    <n v="0.73"/>
    <n v="1459025.48"/>
    <n v="-1403135.03"/>
    <n v="-158743.20000000001"/>
    <n v="-5345437.4000000004"/>
    <n v="-0.18"/>
    <n v="-3.33"/>
    <n v="203"/>
    <n v="31"/>
    <n v="43"/>
    <n v="89"/>
    <n v="42"/>
    <n v="-9.4075000000000006"/>
    <n v="1.645"/>
    <n v="11.0525"/>
    <n v="-25.986249999999998"/>
    <n v="18.223749999999999"/>
    <x v="0"/>
    <n v="-18.744999999999997"/>
    <n v="-2.7"/>
    <n v="16.044999999999998"/>
    <n v="-42.812499999999993"/>
    <n v="21.367499999999996"/>
    <x v="0"/>
    <x v="1"/>
    <x v="1"/>
  </r>
  <r>
    <s v="11156"/>
    <s v="ห้างฉัตร,รพช."/>
    <x v="6"/>
    <x v="6"/>
    <n v="1.62"/>
    <n v="1.5"/>
    <n v="1.1299999999999999"/>
    <n v="12464530.550000001"/>
    <n v="-18748900.109999999"/>
    <n v="-14787096.029999999"/>
    <n v="2627862.31"/>
    <n v="-11.4"/>
    <n v="-33.75"/>
    <n v="117"/>
    <n v="32"/>
    <n v="51"/>
    <n v="65"/>
    <n v="38"/>
    <n v="-10.317499999999999"/>
    <n v="1.0349999999999999"/>
    <n v="11.352499999999999"/>
    <n v="-27.346249999999998"/>
    <n v="18.063749999999999"/>
    <x v="0"/>
    <n v="-15.98"/>
    <n v="-2.4"/>
    <n v="13.58"/>
    <n v="-36.35"/>
    <n v="17.970000000000002"/>
    <x v="0"/>
    <x v="1"/>
    <x v="1"/>
  </r>
  <r>
    <s v="11157"/>
    <s v="เมืองปาน,รพช."/>
    <x v="3"/>
    <x v="3"/>
    <n v="1.48"/>
    <n v="1.37"/>
    <n v="1.1399999999999999"/>
    <n v="7132955.6100000003"/>
    <n v="-15755914.289999999"/>
    <n v="-11431776.310000001"/>
    <n v="2106419.13"/>
    <n v="-12.78"/>
    <n v="-36.020000000000003"/>
    <n v="123"/>
    <n v="38"/>
    <n v="55"/>
    <n v="186"/>
    <n v="63"/>
    <n v="-9.4075000000000006"/>
    <n v="1.645"/>
    <n v="11.0525"/>
    <n v="-25.986249999999998"/>
    <n v="18.223749999999999"/>
    <x v="0"/>
    <n v="-18.744999999999997"/>
    <n v="-2.7"/>
    <n v="16.044999999999998"/>
    <n v="-42.812499999999993"/>
    <n v="21.367499999999996"/>
    <x v="0"/>
    <x v="1"/>
    <x v="1"/>
  </r>
  <r>
    <s v="10714"/>
    <s v="ลำพูน,รพท."/>
    <x v="9"/>
    <x v="9"/>
    <n v="5.99"/>
    <n v="5.69"/>
    <n v="3.59"/>
    <n v="524879860.64999998"/>
    <n v="-26578123.109999999"/>
    <n v="17894029.379999999"/>
    <n v="272101763.31"/>
    <n v="1.43"/>
    <n v="-2.31"/>
    <n v="40"/>
    <n v="67"/>
    <n v="41"/>
    <n v="110"/>
    <n v="31"/>
    <n v="-0.03"/>
    <n v="9.4700000000000006"/>
    <n v="9.5"/>
    <n v="-14.28"/>
    <n v="23.72"/>
    <x v="0"/>
    <n v="-6.29"/>
    <n v="1.83"/>
    <n v="8.120000000000001"/>
    <n v="-18.470000000000002"/>
    <n v="14.010000000000002"/>
    <x v="0"/>
    <x v="1"/>
    <x v="0"/>
  </r>
  <r>
    <s v="11140"/>
    <s v="แม่ทา,รพช."/>
    <x v="3"/>
    <x v="3"/>
    <n v="5.54"/>
    <n v="5.17"/>
    <n v="4.47"/>
    <n v="39685776.07"/>
    <n v="-5669961.2699999996"/>
    <n v="-3528192.48"/>
    <n v="30376217.809999999"/>
    <n v="-3.49"/>
    <n v="-7.88"/>
    <n v="46"/>
    <n v="34"/>
    <n v="57"/>
    <n v="81"/>
    <n v="46"/>
    <n v="-9.4075000000000006"/>
    <n v="1.645"/>
    <n v="11.0525"/>
    <n v="-25.986249999999998"/>
    <n v="18.223749999999999"/>
    <x v="0"/>
    <n v="-18.744999999999997"/>
    <n v="-2.7"/>
    <n v="16.044999999999998"/>
    <n v="-42.812499999999993"/>
    <n v="21.367499999999996"/>
    <x v="0"/>
    <x v="1"/>
    <x v="1"/>
  </r>
  <r>
    <s v="11141"/>
    <s v="บ้านโฮ่ง,รพช."/>
    <x v="3"/>
    <x v="3"/>
    <n v="2.5299999999999998"/>
    <n v="2.35"/>
    <n v="1.87"/>
    <n v="17856246.350000001"/>
    <n v="3082296.09"/>
    <n v="-3976632.78"/>
    <n v="10126314.08"/>
    <n v="-3.52"/>
    <n v="4.4000000000000004"/>
    <n v="99"/>
    <n v="18"/>
    <n v="46"/>
    <n v="59"/>
    <n v="37"/>
    <n v="-9.4075000000000006"/>
    <n v="1.645"/>
    <n v="11.0525"/>
    <n v="-25.986249999999998"/>
    <n v="18.223749999999999"/>
    <x v="0"/>
    <n v="-18.744999999999997"/>
    <n v="-2.7"/>
    <n v="16.044999999999998"/>
    <n v="-42.812499999999993"/>
    <n v="21.367499999999996"/>
    <x v="0"/>
    <x v="0"/>
    <x v="1"/>
  </r>
  <r>
    <s v="11142"/>
    <s v="ลี้,รพช."/>
    <x v="1"/>
    <x v="1"/>
    <n v="1.51"/>
    <n v="1.4"/>
    <n v="0.96"/>
    <n v="16535276.640000001"/>
    <n v="-4714227.1900000004"/>
    <n v="-3056938.37"/>
    <n v="-1251003.71"/>
    <n v="-1.42"/>
    <n v="-3.7"/>
    <n v="191"/>
    <n v="23"/>
    <n v="46"/>
    <n v="114"/>
    <n v="26"/>
    <n v="-10.594999999999999"/>
    <n v="0.95"/>
    <n v="11.544999999999998"/>
    <n v="-27.912499999999994"/>
    <n v="18.267499999999995"/>
    <x v="0"/>
    <n v="-17.670000000000002"/>
    <n v="-3.92"/>
    <n v="13.750000000000002"/>
    <n v="-38.295000000000002"/>
    <n v="16.705000000000005"/>
    <x v="0"/>
    <x v="1"/>
    <x v="1"/>
  </r>
  <r>
    <s v="11143"/>
    <s v="ทุ่งหัวช้าง,รพช."/>
    <x v="3"/>
    <x v="3"/>
    <n v="1.67"/>
    <n v="1.55"/>
    <n v="1.28"/>
    <n v="6588135.3700000001"/>
    <n v="-15837528.630000001"/>
    <n v="-11195003.98"/>
    <n v="2754910.62"/>
    <n v="-14.98"/>
    <n v="-41.81"/>
    <n v="102"/>
    <n v="26"/>
    <n v="52"/>
    <n v="36"/>
    <n v="37"/>
    <n v="-9.4075000000000006"/>
    <n v="1.645"/>
    <n v="11.0525"/>
    <n v="-25.986249999999998"/>
    <n v="18.223749999999999"/>
    <x v="0"/>
    <n v="-18.744999999999997"/>
    <n v="-2.7"/>
    <n v="16.044999999999998"/>
    <n v="-42.812499999999993"/>
    <n v="21.367499999999996"/>
    <x v="0"/>
    <x v="1"/>
    <x v="1"/>
  </r>
  <r>
    <s v="11144"/>
    <s v="ป่าซาง,รพช."/>
    <x v="7"/>
    <x v="7"/>
    <n v="2.11"/>
    <n v="2.0299999999999998"/>
    <n v="1.53"/>
    <n v="42821883.75"/>
    <n v="-9819366.1799999997"/>
    <n v="1236409.32"/>
    <n v="20660815.370000001"/>
    <n v="0.64"/>
    <n v="-6.34"/>
    <n v="197"/>
    <n v="38"/>
    <n v="78"/>
    <n v="29"/>
    <n v="29"/>
    <n v="-15.01"/>
    <n v="4.4000000000000004"/>
    <n v="19.41"/>
    <n v="-44.125"/>
    <n v="33.515000000000001"/>
    <x v="0"/>
    <n v="-15.23"/>
    <n v="-0.92"/>
    <n v="14.31"/>
    <n v="-36.695"/>
    <n v="20.544999999999998"/>
    <x v="0"/>
    <x v="1"/>
    <x v="0"/>
  </r>
  <r>
    <s v="11145"/>
    <s v="บ้านธิ,รพช."/>
    <x v="3"/>
    <x v="3"/>
    <n v="1.02"/>
    <n v="0.92"/>
    <n v="0.51"/>
    <n v="217243.37"/>
    <n v="-4769293.5599999996"/>
    <n v="-2236007.23"/>
    <n v="-5281899.83"/>
    <n v="-2.75"/>
    <n v="-15.23"/>
    <n v="176"/>
    <n v="28"/>
    <n v="43"/>
    <n v="66"/>
    <n v="41"/>
    <n v="-9.4075000000000006"/>
    <n v="1.645"/>
    <n v="11.0525"/>
    <n v="-25.986249999999998"/>
    <n v="18.223749999999999"/>
    <x v="0"/>
    <n v="-18.744999999999997"/>
    <n v="-2.7"/>
    <n v="16.044999999999998"/>
    <n v="-42.812499999999993"/>
    <n v="21.367499999999996"/>
    <x v="0"/>
    <x v="1"/>
    <x v="1"/>
  </r>
  <r>
    <s v="24956"/>
    <s v="เวียงหนองล่อง,รพช."/>
    <x v="3"/>
    <x v="3"/>
    <n v="1.26"/>
    <n v="1.1399999999999999"/>
    <n v="0.89"/>
    <n v="3822363.34"/>
    <n v="-3570369.56"/>
    <n v="-2547677.7999999998"/>
    <n v="-1665229.22"/>
    <n v="-3.89"/>
    <n v="-6.64"/>
    <n v="298"/>
    <n v="38"/>
    <n v="49"/>
    <n v="50"/>
    <n v="48"/>
    <n v="-9.4075000000000006"/>
    <n v="1.645"/>
    <n v="11.0525"/>
    <n v="-25.986249999999998"/>
    <n v="18.223749999999999"/>
    <x v="0"/>
    <n v="-18.744999999999997"/>
    <n v="-2.7"/>
    <n v="16.044999999999998"/>
    <n v="-42.812499999999993"/>
    <n v="21.367499999999996"/>
    <x v="0"/>
    <x v="1"/>
    <x v="1"/>
  </r>
  <r>
    <s v="10722"/>
    <s v="สมเด็จพระเจ้าตากสินมหาราช,รพท."/>
    <x v="10"/>
    <x v="10"/>
    <n v="2.02"/>
    <n v="1.83"/>
    <n v="1.18"/>
    <n v="203974896.61000001"/>
    <n v="-49271021.640000001"/>
    <n v="-11994408.07"/>
    <n v="35734927.719999999"/>
    <n v="-1.2"/>
    <n v="-3.69"/>
    <n v="93"/>
    <n v="54"/>
    <n v="47"/>
    <n v="206"/>
    <n v="27"/>
    <n v="-2.1850000000000001"/>
    <n v="5.5750000000000002"/>
    <n v="7.76"/>
    <n v="-13.825000000000001"/>
    <n v="17.215"/>
    <x v="0"/>
    <n v="-5.58"/>
    <n v="0.90500000000000003"/>
    <n v="6.4850000000000003"/>
    <n v="-15.307500000000001"/>
    <n v="10.6325"/>
    <x v="0"/>
    <x v="1"/>
    <x v="1"/>
  </r>
  <r>
    <s v="10723"/>
    <s v="แม่สอด,รพท."/>
    <x v="9"/>
    <x v="9"/>
    <n v="3.7"/>
    <n v="3.48"/>
    <n v="2.2599999999999998"/>
    <n v="424761892.99000001"/>
    <n v="-233577587.56999999"/>
    <n v="-69100312.379999995"/>
    <n v="199282348.63"/>
    <n v="-6.33"/>
    <n v="-12.38"/>
    <n v="56"/>
    <n v="34"/>
    <n v="34"/>
    <n v="37"/>
    <n v="29"/>
    <n v="-0.03"/>
    <n v="9.4700000000000006"/>
    <n v="9.5"/>
    <n v="-14.28"/>
    <n v="23.72"/>
    <x v="0"/>
    <n v="-6.29"/>
    <n v="1.83"/>
    <n v="8.120000000000001"/>
    <n v="-18.470000000000002"/>
    <n v="14.010000000000002"/>
    <x v="0"/>
    <x v="1"/>
    <x v="1"/>
  </r>
  <r>
    <s v="11238"/>
    <s v="บ้านตาก,รพช."/>
    <x v="6"/>
    <x v="6"/>
    <n v="2.67"/>
    <n v="2.4"/>
    <n v="1.1200000000000001"/>
    <n v="17432868.199999999"/>
    <n v="-17066481.48"/>
    <n v="-6976928.0300000003"/>
    <n v="508241.35"/>
    <n v="-5.22"/>
    <n v="-19.25"/>
    <n v="38"/>
    <n v="18"/>
    <n v="10"/>
    <n v="43"/>
    <n v="40"/>
    <n v="-10.317499999999999"/>
    <n v="1.0349999999999999"/>
    <n v="11.352499999999999"/>
    <n v="-27.346249999999998"/>
    <n v="18.063749999999999"/>
    <x v="0"/>
    <n v="-15.98"/>
    <n v="-2.4"/>
    <n v="13.58"/>
    <n v="-36.35"/>
    <n v="17.970000000000002"/>
    <x v="0"/>
    <x v="1"/>
    <x v="1"/>
  </r>
  <r>
    <s v="11239"/>
    <s v="สามเงา,รพช."/>
    <x v="3"/>
    <x v="3"/>
    <n v="1.02"/>
    <n v="0.93"/>
    <n v="0.68"/>
    <n v="281512.64"/>
    <n v="-26199977.91"/>
    <n v="-22434352.609999999"/>
    <n v="-5077173.1500000004"/>
    <n v="-28.28"/>
    <n v="-43.03"/>
    <n v="193"/>
    <n v="11"/>
    <n v="38"/>
    <n v="169"/>
    <n v="28"/>
    <n v="-9.4075000000000006"/>
    <n v="1.645"/>
    <n v="11.0525"/>
    <n v="-25.986249999999998"/>
    <n v="18.223749999999999"/>
    <x v="1"/>
    <n v="-18.744999999999997"/>
    <n v="-2.7"/>
    <n v="16.044999999999998"/>
    <n v="-42.812499999999993"/>
    <n v="21.367499999999996"/>
    <x v="1"/>
    <x v="1"/>
    <x v="1"/>
  </r>
  <r>
    <s v="11240"/>
    <s v="แม่ระมาด,รพช."/>
    <x v="2"/>
    <x v="2"/>
    <n v="1.17"/>
    <n v="1"/>
    <n v="0.68"/>
    <n v="6354972.6500000004"/>
    <n v="-22030514.960000001"/>
    <n v="-1523723.86"/>
    <n v="-12219294.970000001"/>
    <n v="-0.6"/>
    <n v="-8.3000000000000007"/>
    <n v="154"/>
    <n v="10"/>
    <n v="28"/>
    <n v="28"/>
    <n v="57"/>
    <n v="-7.51"/>
    <n v="3.04"/>
    <n v="10.55"/>
    <n v="-23.335000000000001"/>
    <n v="18.865000000000002"/>
    <x v="0"/>
    <n v="-12.23"/>
    <n v="-0.18"/>
    <n v="12.05"/>
    <n v="-30.305000000000003"/>
    <n v="17.895000000000003"/>
    <x v="0"/>
    <x v="1"/>
    <x v="1"/>
  </r>
  <r>
    <s v="11241"/>
    <s v="ท่าสองยาง,รพช."/>
    <x v="7"/>
    <x v="7"/>
    <n v="1.35"/>
    <n v="1.25"/>
    <n v="0.84"/>
    <n v="19282182.399999999"/>
    <n v="67576924.069999993"/>
    <n v="93970058.939999998"/>
    <n v="-11683324.890000001"/>
    <n v="40.75"/>
    <n v="18.2"/>
    <n v="127"/>
    <n v="31"/>
    <n v="53"/>
    <n v="48"/>
    <n v="31"/>
    <n v="-15.01"/>
    <n v="4.4000000000000004"/>
    <n v="19.41"/>
    <n v="-44.125"/>
    <n v="33.515000000000001"/>
    <x v="1"/>
    <n v="-15.23"/>
    <n v="-0.92"/>
    <n v="14.31"/>
    <n v="-36.695"/>
    <n v="20.544999999999998"/>
    <x v="0"/>
    <x v="0"/>
    <x v="0"/>
  </r>
  <r>
    <s v="11242"/>
    <s v="พบพระ,รพช."/>
    <x v="2"/>
    <x v="2"/>
    <n v="2.31"/>
    <n v="2.12"/>
    <n v="0.98"/>
    <n v="48468311.060000002"/>
    <n v="-59693132.840000004"/>
    <n v="-49034591.460000001"/>
    <n v="-843083.57"/>
    <n v="-24.25"/>
    <n v="-24.29"/>
    <n v="98"/>
    <n v="28"/>
    <n v="50"/>
    <n v="36"/>
    <n v="46"/>
    <n v="-7.51"/>
    <n v="3.04"/>
    <n v="10.55"/>
    <n v="-23.335000000000001"/>
    <n v="18.865000000000002"/>
    <x v="1"/>
    <n v="-12.23"/>
    <n v="-0.18"/>
    <n v="12.05"/>
    <n v="-30.305000000000003"/>
    <n v="17.895000000000003"/>
    <x v="0"/>
    <x v="1"/>
    <x v="1"/>
  </r>
  <r>
    <s v="11243"/>
    <s v="อุ้มผาง,รพช."/>
    <x v="7"/>
    <x v="7"/>
    <n v="1.2"/>
    <n v="0.89"/>
    <n v="0.34"/>
    <n v="7877763.1299999999"/>
    <n v="23350236.550000001"/>
    <n v="30509458.329999998"/>
    <n v="-26301935.190000001"/>
    <n v="12.2"/>
    <n v="8.93"/>
    <n v="130"/>
    <n v="49"/>
    <n v="40"/>
    <n v="161"/>
    <n v="57"/>
    <n v="-15.01"/>
    <n v="4.4000000000000004"/>
    <n v="19.41"/>
    <n v="-44.125"/>
    <n v="33.515000000000001"/>
    <x v="0"/>
    <n v="-15.23"/>
    <n v="-0.92"/>
    <n v="14.31"/>
    <n v="-36.695"/>
    <n v="20.544999999999998"/>
    <x v="0"/>
    <x v="0"/>
    <x v="0"/>
  </r>
  <r>
    <s v="27443"/>
    <s v="วังเจ้า,รพช."/>
    <x v="3"/>
    <x v="3"/>
    <n v="5.36"/>
    <n v="5.08"/>
    <n v="4.55"/>
    <n v="38983162.759999998"/>
    <n v="-17851315.300000001"/>
    <n v="-13859596.32"/>
    <n v="31695371.75"/>
    <n v="-17.16"/>
    <n v="-14.75"/>
    <n v="51"/>
    <n v="6"/>
    <n v="51"/>
    <n v="155"/>
    <n v="48"/>
    <n v="-9.4075000000000006"/>
    <n v="1.645"/>
    <n v="11.0525"/>
    <n v="-25.986249999999998"/>
    <n v="18.223749999999999"/>
    <x v="0"/>
    <n v="-18.744999999999997"/>
    <n v="-2.7"/>
    <n v="16.044999999999998"/>
    <n v="-42.812499999999993"/>
    <n v="21.367499999999996"/>
    <x v="0"/>
    <x v="1"/>
    <x v="1"/>
  </r>
  <r>
    <s v="10676"/>
    <s v="พุทธชินราช,รพศ."/>
    <x v="0"/>
    <x v="0"/>
    <n v="2.6"/>
    <n v="2.1800000000000002"/>
    <n v="1.48"/>
    <n v="863412728.85000002"/>
    <n v="13089908.57"/>
    <n v="249256425.43000001"/>
    <n v="260598778.38"/>
    <n v="6.74"/>
    <n v="0.38"/>
    <n v="20"/>
    <n v="51"/>
    <n v="33"/>
    <n v="125"/>
    <n v="51"/>
    <n v="3.02"/>
    <n v="9.33"/>
    <n v="6.3100000000000005"/>
    <n v="-6.4450000000000003"/>
    <n v="18.795000000000002"/>
    <x v="0"/>
    <n v="-3.11"/>
    <n v="6.62"/>
    <n v="9.73"/>
    <n v="-17.705000000000002"/>
    <n v="21.215"/>
    <x v="0"/>
    <x v="0"/>
    <x v="0"/>
  </r>
  <r>
    <s v="11251"/>
    <s v="ชาติตระการ,รพช."/>
    <x v="4"/>
    <x v="4"/>
    <n v="0.73"/>
    <n v="0.57999999999999996"/>
    <n v="0.26"/>
    <n v="-8518950.3800000008"/>
    <n v="-12153213.16"/>
    <n v="-2281947.04"/>
    <n v="-23211289.809999999"/>
    <n v="-1.71"/>
    <n v="-12.19"/>
    <n v="119"/>
    <n v="30"/>
    <n v="28"/>
    <n v="97"/>
    <n v="62"/>
    <n v="-8.26"/>
    <n v="3.2450000000000001"/>
    <n v="11.504999999999999"/>
    <n v="-25.517499999999998"/>
    <n v="20.502500000000001"/>
    <x v="0"/>
    <n v="-12.452500000000001"/>
    <n v="0.39"/>
    <n v="12.842500000000001"/>
    <n v="-31.716250000000002"/>
    <n v="19.653750000000002"/>
    <x v="0"/>
    <x v="1"/>
    <x v="1"/>
  </r>
  <r>
    <s v="11252"/>
    <s v="บางระกำ,รพช."/>
    <x v="1"/>
    <x v="1"/>
    <n v="1.87"/>
    <n v="1.73"/>
    <n v="0.84"/>
    <n v="28545701.579999998"/>
    <n v="-38473050.810000002"/>
    <n v="-18816949.149999999"/>
    <n v="-5225871.71"/>
    <n v="-8.86"/>
    <n v="-20.239999999999998"/>
    <n v="98"/>
    <n v="59"/>
    <n v="72"/>
    <n v="88"/>
    <n v="32"/>
    <n v="-10.594999999999999"/>
    <n v="0.95"/>
    <n v="11.544999999999998"/>
    <n v="-27.912499999999994"/>
    <n v="18.267499999999995"/>
    <x v="0"/>
    <n v="-17.670000000000002"/>
    <n v="-3.92"/>
    <n v="13.750000000000002"/>
    <n v="-38.295000000000002"/>
    <n v="16.705000000000005"/>
    <x v="0"/>
    <x v="1"/>
    <x v="1"/>
  </r>
  <r>
    <s v="11253"/>
    <s v="บางกระทุ่ม,รพช."/>
    <x v="6"/>
    <x v="6"/>
    <n v="8.19"/>
    <n v="7.47"/>
    <n v="6.16"/>
    <n v="70777652.819999993"/>
    <n v="-10380276.16"/>
    <n v="-6181664.8600000003"/>
    <n v="50802675.68"/>
    <n v="-3.84"/>
    <n v="-7.28"/>
    <n v="47"/>
    <n v="23"/>
    <n v="59"/>
    <n v="109"/>
    <n v="54"/>
    <n v="-10.317499999999999"/>
    <n v="1.0349999999999999"/>
    <n v="11.352499999999999"/>
    <n v="-27.346249999999998"/>
    <n v="18.063749999999999"/>
    <x v="0"/>
    <n v="-15.98"/>
    <n v="-2.4"/>
    <n v="13.58"/>
    <n v="-36.35"/>
    <n v="17.970000000000002"/>
    <x v="0"/>
    <x v="1"/>
    <x v="1"/>
  </r>
  <r>
    <s v="11254"/>
    <s v="พรหมพิราม,รพช."/>
    <x v="6"/>
    <x v="6"/>
    <n v="4.67"/>
    <n v="3.94"/>
    <n v="2.88"/>
    <n v="42062803.219999999"/>
    <n v="-30793293.050000001"/>
    <n v="-27298081.41"/>
    <n v="21550910.41"/>
    <n v="-15.37"/>
    <n v="-16.54"/>
    <n v="45"/>
    <n v="29"/>
    <n v="56"/>
    <n v="93"/>
    <n v="71"/>
    <n v="-10.317499999999999"/>
    <n v="1.0349999999999999"/>
    <n v="11.352499999999999"/>
    <n v="-27.346249999999998"/>
    <n v="18.063749999999999"/>
    <x v="0"/>
    <n v="-15.98"/>
    <n v="-2.4"/>
    <n v="13.58"/>
    <n v="-36.35"/>
    <n v="17.970000000000002"/>
    <x v="0"/>
    <x v="1"/>
    <x v="1"/>
  </r>
  <r>
    <s v="11255"/>
    <s v="วัดโบสถ์,รพช."/>
    <x v="3"/>
    <x v="3"/>
    <n v="5.81"/>
    <n v="5.58"/>
    <n v="4.5599999999999996"/>
    <n v="60874841.240000002"/>
    <n v="-32688259.84"/>
    <n v="-19802906.800000001"/>
    <n v="45095877.780000001"/>
    <n v="-14.97"/>
    <n v="-21.3"/>
    <n v="56"/>
    <n v="42"/>
    <n v="39"/>
    <n v="45"/>
    <n v="32"/>
    <n v="-9.4075000000000006"/>
    <n v="1.645"/>
    <n v="11.0525"/>
    <n v="-25.986249999999998"/>
    <n v="18.223749999999999"/>
    <x v="0"/>
    <n v="-18.744999999999997"/>
    <n v="-2.7"/>
    <n v="16.044999999999998"/>
    <n v="-42.812499999999993"/>
    <n v="21.367499999999996"/>
    <x v="0"/>
    <x v="1"/>
    <x v="1"/>
  </r>
  <r>
    <s v="11256"/>
    <s v="วังทอง,รพช."/>
    <x v="1"/>
    <x v="1"/>
    <n v="5.46"/>
    <n v="5.08"/>
    <n v="4.46"/>
    <n v="120616069.03"/>
    <n v="-49401602.630000003"/>
    <n v="-35191137.100000001"/>
    <n v="93519107.459999993"/>
    <n v="-12.72"/>
    <n v="-19.54"/>
    <n v="57"/>
    <n v="33"/>
    <n v="58"/>
    <n v="67"/>
    <n v="49"/>
    <n v="-10.594999999999999"/>
    <n v="0.95"/>
    <n v="11.544999999999998"/>
    <n v="-27.912499999999994"/>
    <n v="18.267499999999995"/>
    <x v="0"/>
    <n v="-17.670000000000002"/>
    <n v="-3.92"/>
    <n v="13.750000000000002"/>
    <n v="-38.295000000000002"/>
    <n v="16.705000000000005"/>
    <x v="0"/>
    <x v="1"/>
    <x v="1"/>
  </r>
  <r>
    <s v="11257"/>
    <s v="เนินมะปราง,รพช."/>
    <x v="6"/>
    <x v="6"/>
    <n v="3.37"/>
    <n v="3.14"/>
    <n v="2.54"/>
    <n v="38515140.700000003"/>
    <n v="-29028827.850000001"/>
    <n v="-13643868.029999999"/>
    <n v="25094988.969999999"/>
    <n v="-10.210000000000001"/>
    <n v="-22.04"/>
    <n v="87"/>
    <n v="59"/>
    <n v="23"/>
    <n v="70"/>
    <n v="54"/>
    <n v="-10.317499999999999"/>
    <n v="1.0349999999999999"/>
    <n v="11.352499999999999"/>
    <n v="-27.346249999999998"/>
    <n v="18.063749999999999"/>
    <x v="0"/>
    <n v="-15.98"/>
    <n v="-2.4"/>
    <n v="13.58"/>
    <n v="-36.35"/>
    <n v="17.970000000000002"/>
    <x v="0"/>
    <x v="1"/>
    <x v="1"/>
  </r>
  <r>
    <s v="11455"/>
    <s v="สมเด็จพระยุพราชนครไทย,รพช."/>
    <x v="2"/>
    <x v="2"/>
    <n v="2.35"/>
    <n v="2.11"/>
    <n v="1.25"/>
    <n v="58675098.329999998"/>
    <n v="-46734767.310000002"/>
    <n v="-31101348.940000001"/>
    <n v="10700032.890000001"/>
    <n v="-10.7"/>
    <n v="-12.23"/>
    <n v="39"/>
    <n v="59"/>
    <n v="60"/>
    <n v="102"/>
    <n v="38"/>
    <n v="-7.51"/>
    <n v="3.04"/>
    <n v="10.55"/>
    <n v="-23.335000000000001"/>
    <n v="18.865000000000002"/>
    <x v="0"/>
    <n v="-12.23"/>
    <n v="-0.18"/>
    <n v="12.05"/>
    <n v="-30.305000000000003"/>
    <n v="17.895000000000003"/>
    <x v="0"/>
    <x v="1"/>
    <x v="1"/>
  </r>
  <r>
    <s v="10727"/>
    <s v="เพชรบูรณ์,รพท."/>
    <x v="9"/>
    <x v="9"/>
    <n v="1.39"/>
    <n v="1.18"/>
    <n v="0.61"/>
    <n v="156430051.81"/>
    <n v="-25167055.59"/>
    <n v="17287482.710000001"/>
    <n v="-154252487.33000001"/>
    <n v="1.34"/>
    <n v="-1.76"/>
    <n v="170"/>
    <n v="37"/>
    <n v="64"/>
    <n v="112"/>
    <n v="61"/>
    <n v="-0.03"/>
    <n v="9.4700000000000006"/>
    <n v="9.5"/>
    <n v="-14.28"/>
    <n v="23.72"/>
    <x v="0"/>
    <n v="-6.29"/>
    <n v="1.83"/>
    <n v="8.120000000000001"/>
    <n v="-18.470000000000002"/>
    <n v="14.010000000000002"/>
    <x v="0"/>
    <x v="1"/>
    <x v="0"/>
  </r>
  <r>
    <s v="11264"/>
    <s v="ชนแดน,รพช."/>
    <x v="6"/>
    <x v="6"/>
    <n v="1.02"/>
    <n v="0.89"/>
    <n v="0.7"/>
    <n v="787595.03"/>
    <n v="77180.479999999996"/>
    <n v="6581466.0599999996"/>
    <n v="-13445195.279999999"/>
    <n v="3.96"/>
    <n v="7.0000000000000007E-2"/>
    <n v="284"/>
    <n v="34"/>
    <n v="43"/>
    <n v="95"/>
    <n v="47"/>
    <n v="-10.317499999999999"/>
    <n v="1.0349999999999999"/>
    <n v="11.352499999999999"/>
    <n v="-27.346249999999998"/>
    <n v="18.063749999999999"/>
    <x v="0"/>
    <n v="-15.98"/>
    <n v="-2.4"/>
    <n v="13.58"/>
    <n v="-36.35"/>
    <n v="17.970000000000002"/>
    <x v="0"/>
    <x v="0"/>
    <x v="0"/>
  </r>
  <r>
    <s v="11265"/>
    <s v="หล่มสัก,รพท."/>
    <x v="5"/>
    <x v="5"/>
    <n v="3.13"/>
    <n v="2.89"/>
    <n v="1.33"/>
    <n v="172096778.36000001"/>
    <n v="52507055.509999998"/>
    <n v="-18799096.59"/>
    <n v="26491584.579999998"/>
    <n v="-3.93"/>
    <n v="8.2200000000000006"/>
    <n v="89"/>
    <n v="132"/>
    <n v="104"/>
    <n v="272"/>
    <n v="44"/>
    <n v="-2.59"/>
    <n v="8.86"/>
    <n v="11.45"/>
    <n v="-19.764999999999997"/>
    <n v="26.034999999999997"/>
    <x v="0"/>
    <n v="-5.74"/>
    <n v="4.915"/>
    <n v="10.655000000000001"/>
    <n v="-21.722500000000004"/>
    <n v="20.897500000000001"/>
    <x v="0"/>
    <x v="0"/>
    <x v="1"/>
  </r>
  <r>
    <s v="11266"/>
    <s v="วิเชียรบุรี,รพท."/>
    <x v="5"/>
    <x v="5"/>
    <n v="1.6"/>
    <n v="1.43"/>
    <n v="0.49"/>
    <n v="61081840.229999997"/>
    <n v="-38006717.549999997"/>
    <n v="3362345.38"/>
    <n v="-51636591.75"/>
    <n v="0.66"/>
    <n v="-7.67"/>
    <n v="127"/>
    <n v="65"/>
    <n v="40"/>
    <n v="249"/>
    <n v="49"/>
    <n v="-2.59"/>
    <n v="8.86"/>
    <n v="11.45"/>
    <n v="-19.764999999999997"/>
    <n v="26.034999999999997"/>
    <x v="0"/>
    <n v="-5.74"/>
    <n v="4.915"/>
    <n v="10.655000000000001"/>
    <n v="-21.722500000000004"/>
    <n v="20.897500000000001"/>
    <x v="0"/>
    <x v="1"/>
    <x v="0"/>
  </r>
  <r>
    <s v="11267"/>
    <s v="ศรีเทพ,รพช."/>
    <x v="6"/>
    <x v="6"/>
    <n v="1.1599999999999999"/>
    <n v="1.06"/>
    <n v="0.6"/>
    <n v="5441304.2699999996"/>
    <n v="-20046312.359999999"/>
    <n v="-15626341.42"/>
    <n v="-13404589.529999999"/>
    <n v="-10.65"/>
    <n v="-18.600000000000001"/>
    <n v="123"/>
    <n v="78"/>
    <n v="70"/>
    <n v="118"/>
    <n v="37"/>
    <n v="-10.317499999999999"/>
    <n v="1.0349999999999999"/>
    <n v="11.352499999999999"/>
    <n v="-27.346249999999998"/>
    <n v="18.063749999999999"/>
    <x v="0"/>
    <n v="-15.98"/>
    <n v="-2.4"/>
    <n v="13.58"/>
    <n v="-36.35"/>
    <n v="17.970000000000002"/>
    <x v="0"/>
    <x v="1"/>
    <x v="1"/>
  </r>
  <r>
    <s v="11268"/>
    <s v="หนองไผ่,รพช."/>
    <x v="2"/>
    <x v="2"/>
    <n v="1.51"/>
    <n v="1.23"/>
    <n v="0.55000000000000004"/>
    <n v="22347874.59"/>
    <n v="53023776.609999999"/>
    <n v="27207905.82"/>
    <n v="-19982625.379999999"/>
    <n v="8.86"/>
    <n v="20.12"/>
    <n v="175"/>
    <n v="101"/>
    <n v="63"/>
    <n v="149"/>
    <n v="84"/>
    <n v="-7.51"/>
    <n v="3.04"/>
    <n v="10.55"/>
    <n v="-23.335000000000001"/>
    <n v="18.865000000000002"/>
    <x v="0"/>
    <n v="-12.23"/>
    <n v="-0.18"/>
    <n v="12.05"/>
    <n v="-30.305000000000003"/>
    <n v="17.895000000000003"/>
    <x v="1"/>
    <x v="0"/>
    <x v="0"/>
  </r>
  <r>
    <s v="11269"/>
    <s v="บึงสามพัน,รพช."/>
    <x v="1"/>
    <x v="1"/>
    <n v="1.5"/>
    <n v="1.41"/>
    <n v="1.06"/>
    <n v="18983855.670000002"/>
    <n v="-23569672.309999999"/>
    <n v="-11187479.810000001"/>
    <n v="2276631.44"/>
    <n v="-6.21"/>
    <n v="-9.65"/>
    <n v="178"/>
    <n v="56"/>
    <n v="54"/>
    <n v="96"/>
    <n v="34"/>
    <n v="-10.594999999999999"/>
    <n v="0.95"/>
    <n v="11.544999999999998"/>
    <n v="-27.912499999999994"/>
    <n v="18.267499999999995"/>
    <x v="0"/>
    <n v="-17.670000000000002"/>
    <n v="-3.92"/>
    <n v="13.750000000000002"/>
    <n v="-38.295000000000002"/>
    <n v="16.705000000000005"/>
    <x v="0"/>
    <x v="1"/>
    <x v="1"/>
  </r>
  <r>
    <s v="11270"/>
    <s v="น้ำหนาว,รพช."/>
    <x v="8"/>
    <x v="8"/>
    <n v="4.0199999999999996"/>
    <n v="3.78"/>
    <n v="3.38"/>
    <n v="23224055.559999999"/>
    <n v="-11287506.449999999"/>
    <n v="-10752565.609999999"/>
    <n v="18299184.16"/>
    <n v="-20.149999999999999"/>
    <n v="-16.71"/>
    <n v="94"/>
    <n v="45"/>
    <n v="44"/>
    <n v="252"/>
    <n v="61"/>
    <n v="-5.3650000000000002"/>
    <n v="10.815000000000001"/>
    <n v="16.18"/>
    <n v="-29.634999999999998"/>
    <n v="35.085000000000001"/>
    <x v="0"/>
    <n v="-14.08"/>
    <n v="0.78999999999999981"/>
    <n v="14.87"/>
    <n v="-36.384999999999998"/>
    <n v="23.094999999999999"/>
    <x v="0"/>
    <x v="1"/>
    <x v="1"/>
  </r>
  <r>
    <s v="11271"/>
    <s v="วังโป่ง,รพช."/>
    <x v="3"/>
    <x v="3"/>
    <n v="2.2000000000000002"/>
    <n v="1.99"/>
    <n v="1.55"/>
    <n v="14972657.34"/>
    <n v="-17235785.93"/>
    <n v="-6352389.9100000001"/>
    <n v="6839988.2400000002"/>
    <n v="-6.35"/>
    <n v="-21.84"/>
    <n v="95"/>
    <n v="29"/>
    <n v="40"/>
    <n v="85"/>
    <n v="45"/>
    <n v="-9.4075000000000006"/>
    <n v="1.645"/>
    <n v="11.0525"/>
    <n v="-25.986249999999998"/>
    <n v="18.223749999999999"/>
    <x v="0"/>
    <n v="-18.744999999999997"/>
    <n v="-2.7"/>
    <n v="16.044999999999998"/>
    <n v="-42.812499999999993"/>
    <n v="21.367499999999996"/>
    <x v="0"/>
    <x v="1"/>
    <x v="1"/>
  </r>
  <r>
    <s v="11272"/>
    <s v="เขาค้อ,รพช."/>
    <x v="6"/>
    <x v="6"/>
    <n v="1.46"/>
    <n v="1.25"/>
    <n v="0.81"/>
    <n v="8878354.6500000004"/>
    <n v="-3693103.23"/>
    <n v="1737292.01"/>
    <n v="-3637070.38"/>
    <n v="1.52"/>
    <n v="-3.97"/>
    <n v="133"/>
    <n v="55"/>
    <n v="45"/>
    <n v="145"/>
    <n v="55"/>
    <n v="-10.317499999999999"/>
    <n v="1.0349999999999999"/>
    <n v="11.352499999999999"/>
    <n v="-27.346249999999998"/>
    <n v="18.063749999999999"/>
    <x v="0"/>
    <n v="-15.98"/>
    <n v="-2.4"/>
    <n v="13.58"/>
    <n v="-36.35"/>
    <n v="17.970000000000002"/>
    <x v="0"/>
    <x v="1"/>
    <x v="0"/>
  </r>
  <r>
    <s v="11457"/>
    <s v="สมเด็จพระยุพราชหล่มเก่า,รพช."/>
    <x v="4"/>
    <x v="4"/>
    <n v="3.89"/>
    <n v="3.42"/>
    <n v="2.27"/>
    <n v="86280028.319999993"/>
    <n v="-8042271.6299999999"/>
    <n v="2680185.38"/>
    <n v="37925165.25"/>
    <n v="1.1200000000000001"/>
    <n v="-2.71"/>
    <n v="92"/>
    <n v="65"/>
    <n v="22"/>
    <n v="312"/>
    <n v="75"/>
    <n v="-8.26"/>
    <n v="3.2450000000000001"/>
    <n v="11.504999999999999"/>
    <n v="-25.517499999999998"/>
    <n v="20.502500000000001"/>
    <x v="0"/>
    <n v="-12.452500000000001"/>
    <n v="0.39"/>
    <n v="12.842500000000001"/>
    <n v="-31.716250000000002"/>
    <n v="19.653750000000002"/>
    <x v="0"/>
    <x v="1"/>
    <x v="0"/>
  </r>
  <r>
    <s v="10724"/>
    <s v="สุโขทัย,รพท."/>
    <x v="10"/>
    <x v="10"/>
    <n v="4.43"/>
    <n v="4.2699999999999996"/>
    <n v="3.55"/>
    <n v="360125700.89999998"/>
    <n v="12704316.710000001"/>
    <n v="31337033.399999999"/>
    <n v="258929260.87"/>
    <n v="4.1399999999999997"/>
    <n v="1.42"/>
    <n v="29"/>
    <n v="47"/>
    <n v="41"/>
    <n v="57"/>
    <n v="29"/>
    <n v="-2.1850000000000001"/>
    <n v="5.5750000000000002"/>
    <n v="7.76"/>
    <n v="-13.825000000000001"/>
    <n v="17.215"/>
    <x v="0"/>
    <n v="-5.58"/>
    <n v="0.90500000000000003"/>
    <n v="6.4850000000000003"/>
    <n v="-15.307500000000001"/>
    <n v="10.6325"/>
    <x v="0"/>
    <x v="0"/>
    <x v="0"/>
  </r>
  <r>
    <s v="10725"/>
    <s v="ศรีสังวรสุโขทัย,รพท."/>
    <x v="5"/>
    <x v="5"/>
    <n v="6.28"/>
    <n v="5.9"/>
    <n v="3.93"/>
    <n v="330296297.83999997"/>
    <n v="-4777190.88"/>
    <n v="20750143.600000001"/>
    <n v="183106543.74000001"/>
    <n v="3.07"/>
    <n v="-0.62"/>
    <n v="30"/>
    <n v="74"/>
    <n v="56"/>
    <n v="84"/>
    <n v="48"/>
    <n v="-2.59"/>
    <n v="8.86"/>
    <n v="11.45"/>
    <n v="-19.764999999999997"/>
    <n v="26.034999999999997"/>
    <x v="0"/>
    <n v="-5.74"/>
    <n v="4.915"/>
    <n v="10.655000000000001"/>
    <n v="-21.722500000000004"/>
    <n v="20.897500000000001"/>
    <x v="0"/>
    <x v="1"/>
    <x v="0"/>
  </r>
  <r>
    <s v="11244"/>
    <s v="บ้านด่านลานหอย,รพช."/>
    <x v="6"/>
    <x v="6"/>
    <n v="2.35"/>
    <n v="2.21"/>
    <n v="1.73"/>
    <n v="27748792.73"/>
    <n v="-11680205.57"/>
    <n v="-11558688.119999999"/>
    <n v="15118474.130000001"/>
    <n v="-9.31"/>
    <n v="-10.23"/>
    <n v="95"/>
    <n v="40"/>
    <n v="91"/>
    <n v="75"/>
    <n v="44"/>
    <n v="-10.317499999999999"/>
    <n v="1.0349999999999999"/>
    <n v="11.352499999999999"/>
    <n v="-27.346249999999998"/>
    <n v="18.063749999999999"/>
    <x v="0"/>
    <n v="-15.98"/>
    <n v="-2.4"/>
    <n v="13.58"/>
    <n v="-36.35"/>
    <n v="17.970000000000002"/>
    <x v="0"/>
    <x v="1"/>
    <x v="1"/>
  </r>
  <r>
    <s v="11245"/>
    <s v="คีรีมาศ,รพช."/>
    <x v="6"/>
    <x v="6"/>
    <n v="1.27"/>
    <n v="1.2"/>
    <n v="0.74"/>
    <n v="7620165.8399999999"/>
    <n v="-3930964.06"/>
    <n v="1709936.98"/>
    <n v="-5792082.1200000001"/>
    <n v="1.2"/>
    <n v="-3.63"/>
    <n v="219"/>
    <n v="62"/>
    <n v="45"/>
    <n v="66"/>
    <n v="37"/>
    <n v="-10.317499999999999"/>
    <n v="1.0349999999999999"/>
    <n v="11.352499999999999"/>
    <n v="-27.346249999999998"/>
    <n v="18.063749999999999"/>
    <x v="0"/>
    <n v="-15.98"/>
    <n v="-2.4"/>
    <n v="13.58"/>
    <n v="-36.35"/>
    <n v="17.970000000000002"/>
    <x v="0"/>
    <x v="1"/>
    <x v="0"/>
  </r>
  <r>
    <s v="11246"/>
    <s v="กงไกรลาศ,รพช."/>
    <x v="6"/>
    <x v="6"/>
    <n v="3.32"/>
    <n v="3.12"/>
    <n v="2.4700000000000002"/>
    <n v="33557740.149999999"/>
    <n v="-3626526.88"/>
    <n v="-1366832.51"/>
    <n v="21219377.600000001"/>
    <n v="-1.02"/>
    <n v="-5"/>
    <n v="52"/>
    <n v="63"/>
    <n v="65"/>
    <n v="91"/>
    <n v="31"/>
    <n v="-10.317499999999999"/>
    <n v="1.0349999999999999"/>
    <n v="11.352499999999999"/>
    <n v="-27.346249999999998"/>
    <n v="18.063749999999999"/>
    <x v="0"/>
    <n v="-15.98"/>
    <n v="-2.4"/>
    <n v="13.58"/>
    <n v="-36.35"/>
    <n v="17.970000000000002"/>
    <x v="0"/>
    <x v="1"/>
    <x v="1"/>
  </r>
  <r>
    <s v="11247"/>
    <s v="ศรีสัชนาลัย,รพช."/>
    <x v="1"/>
    <x v="1"/>
    <n v="1.83"/>
    <n v="1.56"/>
    <n v="1.1399999999999999"/>
    <n v="23820358.800000001"/>
    <n v="-24504532.52"/>
    <n v="-18322374.370000001"/>
    <n v="4126894.21"/>
    <n v="-10.59"/>
    <n v="-27.04"/>
    <n v="113"/>
    <n v="42"/>
    <n v="51"/>
    <n v="164"/>
    <n v="54"/>
    <n v="-10.594999999999999"/>
    <n v="0.95"/>
    <n v="11.544999999999998"/>
    <n v="-27.912499999999994"/>
    <n v="18.267499999999995"/>
    <x v="0"/>
    <n v="-17.670000000000002"/>
    <n v="-3.92"/>
    <n v="13.750000000000002"/>
    <n v="-38.295000000000002"/>
    <n v="16.705000000000005"/>
    <x v="0"/>
    <x v="1"/>
    <x v="1"/>
  </r>
  <r>
    <s v="11248"/>
    <s v="สวรรคโลก,รพช."/>
    <x v="2"/>
    <x v="2"/>
    <n v="1.33"/>
    <n v="1.18"/>
    <n v="0.56999999999999995"/>
    <n v="15512554.07"/>
    <n v="-715735.86"/>
    <n v="7770957.1399999997"/>
    <n v="-20247774.23"/>
    <n v="2.76"/>
    <n v="-0.46"/>
    <n v="125"/>
    <n v="79"/>
    <n v="52"/>
    <n v="108"/>
    <n v="39"/>
    <n v="-7.51"/>
    <n v="3.04"/>
    <n v="10.55"/>
    <n v="-23.335000000000001"/>
    <n v="18.865000000000002"/>
    <x v="0"/>
    <n v="-12.23"/>
    <n v="-0.18"/>
    <n v="12.05"/>
    <n v="-30.305000000000003"/>
    <n v="17.895000000000003"/>
    <x v="0"/>
    <x v="1"/>
    <x v="0"/>
  </r>
  <r>
    <s v="11249"/>
    <s v="ศรีนคร,รพช."/>
    <x v="3"/>
    <x v="3"/>
    <n v="1.28"/>
    <n v="1.18"/>
    <n v="0.89"/>
    <n v="4480818.8"/>
    <n v="-8983391.8100000005"/>
    <n v="-5937631.0999999996"/>
    <n v="-2048273.01"/>
    <n v="-7.57"/>
    <n v="-17.82"/>
    <n v="182"/>
    <n v="34"/>
    <n v="33"/>
    <n v="93"/>
    <n v="36"/>
    <n v="-9.4075000000000006"/>
    <n v="1.645"/>
    <n v="11.0525"/>
    <n v="-25.986249999999998"/>
    <n v="18.223749999999999"/>
    <x v="0"/>
    <n v="-18.744999999999997"/>
    <n v="-2.7"/>
    <n v="16.044999999999998"/>
    <n v="-42.812499999999993"/>
    <n v="21.367499999999996"/>
    <x v="0"/>
    <x v="1"/>
    <x v="1"/>
  </r>
  <r>
    <s v="11250"/>
    <s v="ทุ่งเสลี่ยม,รพช."/>
    <x v="6"/>
    <x v="6"/>
    <n v="2.64"/>
    <n v="2.34"/>
    <n v="1.88"/>
    <n v="23515070.260000002"/>
    <n v="-9997729.4299999997"/>
    <n v="-4380583.71"/>
    <n v="12569077.98"/>
    <n v="-3.76"/>
    <n v="-14.82"/>
    <n v="120"/>
    <n v="48"/>
    <n v="56"/>
    <n v="82"/>
    <n v="44"/>
    <n v="-10.317499999999999"/>
    <n v="1.0349999999999999"/>
    <n v="11.352499999999999"/>
    <n v="-27.346249999999998"/>
    <n v="18.063749999999999"/>
    <x v="0"/>
    <n v="-15.98"/>
    <n v="-2.4"/>
    <n v="13.58"/>
    <n v="-36.35"/>
    <n v="17.970000000000002"/>
    <x v="0"/>
    <x v="1"/>
    <x v="1"/>
  </r>
  <r>
    <s v="10673"/>
    <s v="อุตรดิตถ์,รพศ."/>
    <x v="12"/>
    <x v="12"/>
    <n v="1.93"/>
    <n v="1.67"/>
    <n v="0.56999999999999995"/>
    <n v="427263136.13"/>
    <n v="355457368.42000002"/>
    <n v="44928371.469999999"/>
    <n v="-162213957.28"/>
    <n v="2.36"/>
    <n v="16.32"/>
    <n v="98"/>
    <n v="106"/>
    <n v="51"/>
    <n v="121"/>
    <n v="59"/>
    <n v="-6.4649999999999999"/>
    <n v="5.9924999999999997"/>
    <n v="12.4575"/>
    <n v="-25.151250000000001"/>
    <n v="24.678750000000001"/>
    <x v="0"/>
    <n v="-9.0925000000000011"/>
    <n v="7.5674999999999999"/>
    <n v="16.66"/>
    <n v="-34.082500000000003"/>
    <n v="32.557500000000005"/>
    <x v="0"/>
    <x v="0"/>
    <x v="0"/>
  </r>
  <r>
    <s v="11158"/>
    <s v="ตรอน,รพช."/>
    <x v="3"/>
    <x v="3"/>
    <n v="1.43"/>
    <n v="1.26"/>
    <n v="0.86"/>
    <n v="10070632.24"/>
    <n v="5697453.5800000001"/>
    <n v="12413623.52"/>
    <n v="-3263589.49"/>
    <n v="9.48"/>
    <n v="6.08"/>
    <n v="251"/>
    <n v="32"/>
    <n v="38"/>
    <n v="245"/>
    <n v="76"/>
    <n v="-9.4075000000000006"/>
    <n v="1.645"/>
    <n v="11.0525"/>
    <n v="-25.986249999999998"/>
    <n v="18.223749999999999"/>
    <x v="0"/>
    <n v="-18.744999999999997"/>
    <n v="-2.7"/>
    <n v="16.044999999999998"/>
    <n v="-42.812499999999993"/>
    <n v="21.367499999999996"/>
    <x v="0"/>
    <x v="0"/>
    <x v="0"/>
  </r>
  <r>
    <s v="11159"/>
    <s v="ท่าปลา,รพช."/>
    <x v="3"/>
    <x v="3"/>
    <n v="1.45"/>
    <n v="1.32"/>
    <n v="0.67"/>
    <n v="12402885.15"/>
    <n v="1842624.94"/>
    <n v="8281990.29"/>
    <n v="-8998781.9900000002"/>
    <n v="6.02"/>
    <n v="2.36"/>
    <n v="297"/>
    <n v="78"/>
    <n v="94"/>
    <n v="134"/>
    <n v="67"/>
    <n v="-9.4075000000000006"/>
    <n v="1.645"/>
    <n v="11.0525"/>
    <n v="-25.986249999999998"/>
    <n v="18.223749999999999"/>
    <x v="0"/>
    <n v="-18.744999999999997"/>
    <n v="-2.7"/>
    <n v="16.044999999999998"/>
    <n v="-42.812499999999993"/>
    <n v="21.367499999999996"/>
    <x v="0"/>
    <x v="0"/>
    <x v="0"/>
  </r>
  <r>
    <s v="11160"/>
    <s v="น้ำปาด,รพช."/>
    <x v="4"/>
    <x v="4"/>
    <n v="1.28"/>
    <n v="1.1499999999999999"/>
    <n v="0.68"/>
    <n v="9802242.0299999993"/>
    <n v="1508894.79"/>
    <n v="9481911.9499999993"/>
    <n v="-11131379.560000001"/>
    <n v="6.01"/>
    <n v="1.77"/>
    <n v="269"/>
    <n v="61"/>
    <n v="71"/>
    <n v="102"/>
    <n v="53"/>
    <n v="-8.26"/>
    <n v="3.2450000000000001"/>
    <n v="11.504999999999999"/>
    <n v="-25.517499999999998"/>
    <n v="20.502500000000001"/>
    <x v="0"/>
    <n v="-12.452500000000001"/>
    <n v="0.39"/>
    <n v="12.842500000000001"/>
    <n v="-31.716250000000002"/>
    <n v="19.653750000000002"/>
    <x v="0"/>
    <x v="0"/>
    <x v="0"/>
  </r>
  <r>
    <s v="11161"/>
    <s v="ฟากท่า,รพช."/>
    <x v="3"/>
    <x v="3"/>
    <n v="1"/>
    <n v="0.87"/>
    <n v="0.51"/>
    <n v="-8344.02"/>
    <n v="309947.09999999998"/>
    <n v="2908179.65"/>
    <n v="-7057074.1699999999"/>
    <n v="3.88"/>
    <n v="0.7"/>
    <n v="471"/>
    <n v="28"/>
    <n v="44"/>
    <n v="308"/>
    <n v="70"/>
    <n v="-9.4075000000000006"/>
    <n v="1.645"/>
    <n v="11.0525"/>
    <n v="-25.986249999999998"/>
    <n v="18.223749999999999"/>
    <x v="0"/>
    <n v="-18.744999999999997"/>
    <n v="-2.7"/>
    <n v="16.044999999999998"/>
    <n v="-42.812499999999993"/>
    <n v="21.367499999999996"/>
    <x v="0"/>
    <x v="0"/>
    <x v="0"/>
  </r>
  <r>
    <s v="11162"/>
    <s v="บ้านโคก,รพช."/>
    <x v="3"/>
    <x v="3"/>
    <n v="2.02"/>
    <n v="1.81"/>
    <n v="1.1499999999999999"/>
    <n v="12409429.76"/>
    <n v="-14453507.109999999"/>
    <n v="-7985398.5499999998"/>
    <n v="1814805.03"/>
    <n v="-11.95"/>
    <n v="-23.95"/>
    <n v="222"/>
    <n v="62"/>
    <n v="82"/>
    <n v="194"/>
    <n v="81"/>
    <n v="-9.4075000000000006"/>
    <n v="1.645"/>
    <n v="11.0525"/>
    <n v="-25.986249999999998"/>
    <n v="18.223749999999999"/>
    <x v="0"/>
    <n v="-18.744999999999997"/>
    <n v="-2.7"/>
    <n v="16.044999999999998"/>
    <n v="-42.812499999999993"/>
    <n v="21.367499999999996"/>
    <x v="0"/>
    <x v="1"/>
    <x v="1"/>
  </r>
  <r>
    <s v="11163"/>
    <s v="พิชัย,รพช."/>
    <x v="1"/>
    <x v="1"/>
    <n v="1.21"/>
    <n v="1.1000000000000001"/>
    <n v="0.68"/>
    <n v="10752790.109999999"/>
    <n v="-7286999.1799999997"/>
    <n v="6399237.1799999997"/>
    <n v="-16514993.93"/>
    <n v="3.26"/>
    <n v="-3.8"/>
    <n v="179"/>
    <n v="39"/>
    <n v="65"/>
    <n v="230"/>
    <n v="49"/>
    <n v="-10.594999999999999"/>
    <n v="0.95"/>
    <n v="11.544999999999998"/>
    <n v="-27.912499999999994"/>
    <n v="18.267499999999995"/>
    <x v="0"/>
    <n v="-17.670000000000002"/>
    <n v="-3.92"/>
    <n v="13.750000000000002"/>
    <n v="-38.295000000000002"/>
    <n v="16.705000000000005"/>
    <x v="0"/>
    <x v="1"/>
    <x v="0"/>
  </r>
  <r>
    <s v="11164"/>
    <s v="ลับแล,รพช."/>
    <x v="4"/>
    <x v="4"/>
    <n v="1.37"/>
    <n v="1.25"/>
    <n v="0.6"/>
    <n v="14759723.689999999"/>
    <n v="16625414.189999999"/>
    <n v="23441908.59"/>
    <n v="-15928999.060000001"/>
    <n v="12.48"/>
    <n v="10.3"/>
    <n v="177"/>
    <n v="40"/>
    <n v="99"/>
    <n v="239"/>
    <n v="54"/>
    <n v="-8.26"/>
    <n v="3.2450000000000001"/>
    <n v="11.504999999999999"/>
    <n v="-25.517499999999998"/>
    <n v="20.502500000000001"/>
    <x v="0"/>
    <n v="-12.452500000000001"/>
    <n v="0.39"/>
    <n v="12.842500000000001"/>
    <n v="-31.716250000000002"/>
    <n v="19.653750000000002"/>
    <x v="0"/>
    <x v="0"/>
    <x v="0"/>
  </r>
  <r>
    <s v="11165"/>
    <s v="ทองแสนขัน,รพช."/>
    <x v="3"/>
    <x v="3"/>
    <n v="1.35"/>
    <n v="1.25"/>
    <n v="0.89"/>
    <n v="8320950.71"/>
    <n v="-943908.8"/>
    <n v="1783829.27"/>
    <n v="-2601223.89"/>
    <n v="1.66"/>
    <n v="-1.75"/>
    <n v="261"/>
    <n v="109"/>
    <n v="59"/>
    <n v="207"/>
    <n v="55"/>
    <n v="-9.4075000000000006"/>
    <n v="1.645"/>
    <n v="11.0525"/>
    <n v="-25.986249999999998"/>
    <n v="18.223749999999999"/>
    <x v="0"/>
    <n v="-18.744999999999997"/>
    <n v="-2.7"/>
    <n v="16.044999999999998"/>
    <n v="-42.812499999999993"/>
    <n v="21.367499999999996"/>
    <x v="0"/>
    <x v="1"/>
    <x v="0"/>
  </r>
  <r>
    <s v="10721"/>
    <s v="กำแพงเพชร,รพท."/>
    <x v="9"/>
    <x v="9"/>
    <n v="2.02"/>
    <n v="1.71"/>
    <n v="0.71"/>
    <n v="265600590.16999999"/>
    <n v="-27651020.23"/>
    <n v="-9452749.4399999995"/>
    <n v="-76456711.180000007"/>
    <n v="-0.68"/>
    <n v="-2.23"/>
    <n v="120"/>
    <n v="95"/>
    <n v="53"/>
    <n v="71"/>
    <n v="51"/>
    <n v="-0.03"/>
    <n v="9.4700000000000006"/>
    <n v="9.5"/>
    <n v="-14.28"/>
    <n v="23.72"/>
    <x v="0"/>
    <n v="-6.29"/>
    <n v="1.83"/>
    <n v="8.120000000000001"/>
    <n v="-18.470000000000002"/>
    <n v="14.010000000000002"/>
    <x v="0"/>
    <x v="1"/>
    <x v="1"/>
  </r>
  <r>
    <s v="11228"/>
    <s v="ทุ่งโพธิ์ทะเล,รพช."/>
    <x v="8"/>
    <x v="8"/>
    <n v="3.93"/>
    <n v="3.7"/>
    <n v="3.26"/>
    <n v="22144995.120000001"/>
    <n v="-9477328.8100000005"/>
    <n v="-6484286.7599999998"/>
    <n v="17080313.350000001"/>
    <n v="-12"/>
    <n v="-17.39"/>
    <n v="62"/>
    <n v="62"/>
    <n v="40"/>
    <n v="36"/>
    <n v="57"/>
    <n v="-5.3650000000000002"/>
    <n v="10.815000000000001"/>
    <n v="16.18"/>
    <n v="-29.634999999999998"/>
    <n v="35.085000000000001"/>
    <x v="0"/>
    <n v="-14.08"/>
    <n v="0.78999999999999981"/>
    <n v="14.87"/>
    <n v="-36.384999999999998"/>
    <n v="23.094999999999999"/>
    <x v="0"/>
    <x v="1"/>
    <x v="1"/>
  </r>
  <r>
    <s v="11229"/>
    <s v="ไทรงาม,รพช."/>
    <x v="6"/>
    <x v="6"/>
    <n v="0.92"/>
    <n v="0.74"/>
    <n v="0.46"/>
    <n v="-2000276.5"/>
    <n v="6866984.1100000003"/>
    <n v="-16164635.48"/>
    <n v="-12900013.27"/>
    <n v="-14.99"/>
    <n v="6.42"/>
    <n v="90"/>
    <n v="27"/>
    <n v="39"/>
    <n v="37"/>
    <n v="49"/>
    <n v="-10.317499999999999"/>
    <n v="1.0349999999999999"/>
    <n v="11.352499999999999"/>
    <n v="-27.346249999999998"/>
    <n v="18.063749999999999"/>
    <x v="0"/>
    <n v="-15.98"/>
    <n v="-2.4"/>
    <n v="13.58"/>
    <n v="-36.35"/>
    <n v="17.970000000000002"/>
    <x v="0"/>
    <x v="0"/>
    <x v="1"/>
  </r>
  <r>
    <s v="11230"/>
    <s v="คลองลาน,รพช."/>
    <x v="4"/>
    <x v="4"/>
    <n v="1.32"/>
    <n v="1.1200000000000001"/>
    <n v="0.63"/>
    <n v="11225082.859999999"/>
    <n v="30241084.48"/>
    <n v="-13747952.43"/>
    <n v="-13038843.619999999"/>
    <n v="-8.0500000000000007"/>
    <n v="20.25"/>
    <n v="87"/>
    <n v="46"/>
    <n v="41"/>
    <n v="19"/>
    <n v="41"/>
    <n v="-8.26"/>
    <n v="3.2450000000000001"/>
    <n v="11.504999999999999"/>
    <n v="-25.517499999999998"/>
    <n v="20.502500000000001"/>
    <x v="0"/>
    <n v="-12.452500000000001"/>
    <n v="0.39"/>
    <n v="12.842500000000001"/>
    <n v="-31.716250000000002"/>
    <n v="19.653750000000002"/>
    <x v="1"/>
    <x v="0"/>
    <x v="1"/>
  </r>
  <r>
    <s v="11231"/>
    <s v="ขาณุวรลักษบุรี,รพช."/>
    <x v="7"/>
    <x v="7"/>
    <n v="1.39"/>
    <n v="1.17"/>
    <n v="0.68"/>
    <n v="20668478.219999999"/>
    <n v="-73773441.700000003"/>
    <n v="-50258097.700000003"/>
    <n v="-17084508.73"/>
    <n v="-22.75"/>
    <n v="-39.270000000000003"/>
    <n v="85"/>
    <n v="34"/>
    <n v="79"/>
    <n v="63"/>
    <n v="48"/>
    <n v="-15.01"/>
    <n v="4.4000000000000004"/>
    <n v="19.41"/>
    <n v="-44.125"/>
    <n v="33.515000000000001"/>
    <x v="0"/>
    <n v="-15.23"/>
    <n v="-0.92"/>
    <n v="14.31"/>
    <n v="-36.695"/>
    <n v="20.544999999999998"/>
    <x v="1"/>
    <x v="1"/>
    <x v="1"/>
  </r>
  <r>
    <s v="11232"/>
    <s v="คลองขลุง,รพช."/>
    <x v="1"/>
    <x v="1"/>
    <n v="1.17"/>
    <n v="1.05"/>
    <n v="0.54"/>
    <n v="11787881.890000001"/>
    <n v="-16266322.15"/>
    <n v="-7403929.4199999999"/>
    <n v="-31791105.09"/>
    <n v="-3.32"/>
    <n v="-7.71"/>
    <n v="174"/>
    <n v="68"/>
    <n v="44"/>
    <n v="29"/>
    <n v="36"/>
    <n v="-10.594999999999999"/>
    <n v="0.95"/>
    <n v="11.544999999999998"/>
    <n v="-27.912499999999994"/>
    <n v="18.267499999999995"/>
    <x v="0"/>
    <n v="-17.670000000000002"/>
    <n v="-3.92"/>
    <n v="13.750000000000002"/>
    <n v="-38.295000000000002"/>
    <n v="16.705000000000005"/>
    <x v="0"/>
    <x v="1"/>
    <x v="1"/>
  </r>
  <r>
    <s v="11233"/>
    <s v="พรานกระต่าย,รพช."/>
    <x v="6"/>
    <x v="6"/>
    <n v="2.5299999999999998"/>
    <n v="2.41"/>
    <n v="2.0299999999999998"/>
    <n v="46113182.549999997"/>
    <n v="-29458386.48"/>
    <n v="-23976859.050000001"/>
    <n v="31133149.670000002"/>
    <n v="-16.670000000000002"/>
    <n v="-21.72"/>
    <n v="70"/>
    <n v="56"/>
    <n v="48"/>
    <n v="32"/>
    <n v="34"/>
    <n v="-10.317499999999999"/>
    <n v="1.0349999999999999"/>
    <n v="11.352499999999999"/>
    <n v="-27.346249999999998"/>
    <n v="18.063749999999999"/>
    <x v="0"/>
    <n v="-15.98"/>
    <n v="-2.4"/>
    <n v="13.58"/>
    <n v="-36.35"/>
    <n v="17.970000000000002"/>
    <x v="0"/>
    <x v="1"/>
    <x v="1"/>
  </r>
  <r>
    <s v="11234"/>
    <s v="ลานกระบือ,รพช."/>
    <x v="3"/>
    <x v="3"/>
    <n v="0.95"/>
    <n v="0.78"/>
    <n v="0.4"/>
    <n v="-1598515.06"/>
    <n v="-20709459.68"/>
    <n v="-9726762.1799999997"/>
    <n v="-18282448.23"/>
    <n v="-7.71"/>
    <n v="-23.05"/>
    <n v="117"/>
    <n v="55"/>
    <n v="66"/>
    <n v="41"/>
    <n v="45"/>
    <n v="-9.4075000000000006"/>
    <n v="1.645"/>
    <n v="11.0525"/>
    <n v="-25.986249999999998"/>
    <n v="18.223749999999999"/>
    <x v="0"/>
    <n v="-18.744999999999997"/>
    <n v="-2.7"/>
    <n v="16.044999999999998"/>
    <n v="-42.812499999999993"/>
    <n v="21.367499999999996"/>
    <x v="0"/>
    <x v="1"/>
    <x v="1"/>
  </r>
  <r>
    <s v="11235"/>
    <s v="ทรายทองวัฒนา,รพช."/>
    <x v="3"/>
    <x v="3"/>
    <n v="1.88"/>
    <n v="1.69"/>
    <n v="1.3"/>
    <n v="14586918.4"/>
    <n v="-10980160.310000001"/>
    <n v="-6897770.9800000004"/>
    <n v="5000911.3099999996"/>
    <n v="-7.37"/>
    <n v="-15.71"/>
    <n v="76"/>
    <n v="32"/>
    <n v="39"/>
    <n v="77"/>
    <n v="43"/>
    <n v="-9.4075000000000006"/>
    <n v="1.645"/>
    <n v="11.0525"/>
    <n v="-25.986249999999998"/>
    <n v="18.223749999999999"/>
    <x v="0"/>
    <n v="-18.744999999999997"/>
    <n v="-2.7"/>
    <n v="16.044999999999998"/>
    <n v="-42.812499999999993"/>
    <n v="21.367499999999996"/>
    <x v="0"/>
    <x v="1"/>
    <x v="1"/>
  </r>
  <r>
    <s v="11236"/>
    <s v="ปางศิลาทอง,รพช."/>
    <x v="3"/>
    <x v="3"/>
    <n v="2.72"/>
    <n v="2.4500000000000002"/>
    <n v="2.04"/>
    <n v="31971721.170000002"/>
    <n v="-14809098.109999999"/>
    <n v="-5132640.5"/>
    <n v="19388990.800000001"/>
    <n v="-5.79"/>
    <n v="-14.71"/>
    <n v="73"/>
    <n v="49"/>
    <n v="66"/>
    <n v="46"/>
    <n v="66"/>
    <n v="-9.4075000000000006"/>
    <n v="1.645"/>
    <n v="11.0525"/>
    <n v="-25.986249999999998"/>
    <n v="18.223749999999999"/>
    <x v="0"/>
    <n v="-18.744999999999997"/>
    <n v="-2.7"/>
    <n v="16.044999999999998"/>
    <n v="-42.812499999999993"/>
    <n v="21.367499999999996"/>
    <x v="0"/>
    <x v="1"/>
    <x v="1"/>
  </r>
  <r>
    <s v="14135"/>
    <s v="บึงสามัคคี,รพช."/>
    <x v="3"/>
    <x v="3"/>
    <n v="2.9"/>
    <n v="2.6"/>
    <n v="2.2799999999999998"/>
    <n v="30492902.890000001"/>
    <n v="-17488902.43"/>
    <n v="-11495417.859999999"/>
    <n v="20619691.059999999"/>
    <n v="-15.1"/>
    <n v="-20.48"/>
    <n v="90"/>
    <n v="22"/>
    <n v="45"/>
    <n v="32"/>
    <n v="84"/>
    <n v="-9.4075000000000006"/>
    <n v="1.645"/>
    <n v="11.0525"/>
    <n v="-25.986249999999998"/>
    <n v="18.223749999999999"/>
    <x v="0"/>
    <n v="-18.744999999999997"/>
    <n v="-2.7"/>
    <n v="16.044999999999998"/>
    <n v="-42.812499999999993"/>
    <n v="21.367499999999996"/>
    <x v="0"/>
    <x v="1"/>
    <x v="1"/>
  </r>
  <r>
    <s v="28010"/>
    <s v="โกสัมพีนคร,รพช."/>
    <x v="11"/>
    <x v="11"/>
    <n v="1.1399999999999999"/>
    <n v="1.03"/>
    <n v="0.7"/>
    <n v="2048980.69"/>
    <n v="-19087997.809999999"/>
    <n v="-11038588.619999999"/>
    <n v="-4305537.96"/>
    <n v="-15.8"/>
    <n v="-23.99"/>
    <n v="47"/>
    <n v="55"/>
    <n v="44"/>
    <n v="35"/>
    <n v="30"/>
    <n v="-3.4824999999999999"/>
    <n v="12.762499999999999"/>
    <n v="16.244999999999997"/>
    <n v="-27.849999999999994"/>
    <n v="37.129999999999995"/>
    <x v="0"/>
    <n v="-10.8825"/>
    <n v="3.4124999999999996"/>
    <n v="14.295"/>
    <n v="-32.325000000000003"/>
    <n v="24.854999999999997"/>
    <x v="0"/>
    <x v="1"/>
    <x v="1"/>
  </r>
  <r>
    <s v="10694"/>
    <s v="ชัยนาทนเรนทร,รพท."/>
    <x v="10"/>
    <x v="10"/>
    <n v="2.56"/>
    <n v="2.31"/>
    <n v="1.63"/>
    <n v="174771343.38"/>
    <n v="-39576167.710000001"/>
    <n v="-17748645.329999998"/>
    <n v="70100480.680000007"/>
    <n v="-2.29"/>
    <n v="-4.75"/>
    <n v="85"/>
    <n v="34"/>
    <n v="49"/>
    <n v="87"/>
    <n v="34"/>
    <n v="-2.1850000000000001"/>
    <n v="5.5750000000000002"/>
    <n v="7.76"/>
    <n v="-13.825000000000001"/>
    <n v="17.215"/>
    <x v="0"/>
    <n v="-5.58"/>
    <n v="0.90500000000000003"/>
    <n v="6.4850000000000003"/>
    <n v="-15.307500000000001"/>
    <n v="10.6325"/>
    <x v="0"/>
    <x v="1"/>
    <x v="1"/>
  </r>
  <r>
    <s v="10802"/>
    <s v="มโนรมย์,รพช."/>
    <x v="3"/>
    <x v="3"/>
    <n v="2.25"/>
    <n v="2.0299999999999998"/>
    <n v="1.6"/>
    <n v="16235302.609999999"/>
    <n v="-1329526.5"/>
    <n v="-2365172.69"/>
    <n v="7721996.0700000003"/>
    <n v="-2.54"/>
    <n v="-2.35"/>
    <n v="152"/>
    <n v="23"/>
    <n v="88"/>
    <n v="93"/>
    <n v="73"/>
    <n v="-9.4075000000000006"/>
    <n v="1.645"/>
    <n v="11.0525"/>
    <n v="-25.986249999999998"/>
    <n v="18.223749999999999"/>
    <x v="0"/>
    <n v="-18.744999999999997"/>
    <n v="-2.7"/>
    <n v="16.044999999999998"/>
    <n v="-42.812499999999993"/>
    <n v="21.367499999999996"/>
    <x v="0"/>
    <x v="1"/>
    <x v="1"/>
  </r>
  <r>
    <s v="10803"/>
    <s v="วัดสิงห์,รพช."/>
    <x v="3"/>
    <x v="3"/>
    <n v="4.16"/>
    <n v="3.91"/>
    <n v="3.08"/>
    <n v="24690758.170000002"/>
    <n v="-10362312.35"/>
    <n v="-4829868.01"/>
    <n v="16190700.57"/>
    <n v="-6.28"/>
    <n v="-14.67"/>
    <n v="75"/>
    <n v="58"/>
    <n v="51"/>
    <n v="119"/>
    <n v="50"/>
    <n v="-9.4075000000000006"/>
    <n v="1.645"/>
    <n v="11.0525"/>
    <n v="-25.986249999999998"/>
    <n v="18.223749999999999"/>
    <x v="0"/>
    <n v="-18.744999999999997"/>
    <n v="-2.7"/>
    <n v="16.044999999999998"/>
    <n v="-42.812499999999993"/>
    <n v="21.367499999999996"/>
    <x v="0"/>
    <x v="1"/>
    <x v="1"/>
  </r>
  <r>
    <s v="10804"/>
    <s v="สรรพยา,รพช."/>
    <x v="3"/>
    <x v="3"/>
    <n v="11.68"/>
    <n v="11.35"/>
    <n v="10.18"/>
    <n v="57945877.859999999"/>
    <n v="1572784.5"/>
    <n v="3047557.11"/>
    <n v="49796043.850000001"/>
    <n v="3.2"/>
    <n v="1.73"/>
    <n v="59"/>
    <n v="61"/>
    <n v="56"/>
    <n v="91"/>
    <n v="44"/>
    <n v="-9.4075000000000006"/>
    <n v="1.645"/>
    <n v="11.0525"/>
    <n v="-25.986249999999998"/>
    <n v="18.223749999999999"/>
    <x v="0"/>
    <n v="-18.744999999999997"/>
    <n v="-2.7"/>
    <n v="16.044999999999998"/>
    <n v="-42.812499999999993"/>
    <n v="21.367499999999996"/>
    <x v="0"/>
    <x v="0"/>
    <x v="0"/>
  </r>
  <r>
    <s v="10805"/>
    <s v="สรรคบุรี,รพช."/>
    <x v="4"/>
    <x v="4"/>
    <n v="3.56"/>
    <n v="3.28"/>
    <n v="2.66"/>
    <n v="50448382.75"/>
    <n v="-8768526.7300000004"/>
    <n v="-671736.09"/>
    <n v="32615297.48"/>
    <n v="-0.4"/>
    <n v="-5.91"/>
    <n v="66"/>
    <n v="36"/>
    <n v="42"/>
    <n v="127"/>
    <n v="45"/>
    <n v="-8.26"/>
    <n v="3.2450000000000001"/>
    <n v="11.504999999999999"/>
    <n v="-25.517499999999998"/>
    <n v="20.502500000000001"/>
    <x v="0"/>
    <n v="-12.452500000000001"/>
    <n v="0.39"/>
    <n v="12.842500000000001"/>
    <n v="-31.716250000000002"/>
    <n v="19.653750000000002"/>
    <x v="0"/>
    <x v="1"/>
    <x v="1"/>
  </r>
  <r>
    <s v="10806"/>
    <s v="หันคา,รพช."/>
    <x v="6"/>
    <x v="6"/>
    <n v="4.0199999999999996"/>
    <n v="3.63"/>
    <n v="2.8"/>
    <n v="34651123.939999998"/>
    <n v="-11174428.68"/>
    <n v="-3859844.85"/>
    <n v="20658794.68"/>
    <n v="-2.91"/>
    <n v="-11.01"/>
    <n v="52"/>
    <n v="39"/>
    <n v="52"/>
    <n v="98"/>
    <n v="59"/>
    <n v="-10.317499999999999"/>
    <n v="1.0349999999999999"/>
    <n v="11.352499999999999"/>
    <n v="-27.346249999999998"/>
    <n v="18.063749999999999"/>
    <x v="0"/>
    <n v="-15.98"/>
    <n v="-2.4"/>
    <n v="13.58"/>
    <n v="-36.35"/>
    <n v="17.970000000000002"/>
    <x v="0"/>
    <x v="1"/>
    <x v="1"/>
  </r>
  <r>
    <s v="27974"/>
    <s v="หนองมะโมง,รพช."/>
    <x v="8"/>
    <x v="8"/>
    <n v="1.61"/>
    <n v="1.56"/>
    <n v="1.37"/>
    <n v="9434945.6799999997"/>
    <n v="1290925.28"/>
    <n v="3631092.57"/>
    <n v="5690217.9100000001"/>
    <n v="5.93"/>
    <n v="1.92"/>
    <n v="112"/>
    <n v="32"/>
    <n v="20"/>
    <n v="89"/>
    <n v="22"/>
    <n v="-5.3650000000000002"/>
    <n v="10.815000000000001"/>
    <n v="16.18"/>
    <n v="-29.634999999999998"/>
    <n v="35.085000000000001"/>
    <x v="0"/>
    <n v="-14.08"/>
    <n v="0.78999999999999981"/>
    <n v="14.87"/>
    <n v="-36.384999999999998"/>
    <n v="23.094999999999999"/>
    <x v="0"/>
    <x v="0"/>
    <x v="0"/>
  </r>
  <r>
    <s v="27975"/>
    <s v="เนินขาม,รพช."/>
    <x v="8"/>
    <x v="8"/>
    <n v="5.8"/>
    <n v="5.37"/>
    <n v="4.29"/>
    <n v="9915425.3100000005"/>
    <n v="-2659951.5"/>
    <n v="-481988.23"/>
    <n v="6788946.6299999999"/>
    <n v="-1.64"/>
    <n v="-6.09"/>
    <n v="15"/>
    <n v="30"/>
    <n v="28"/>
    <n v="93"/>
    <n v="52"/>
    <n v="-5.3650000000000002"/>
    <n v="10.815000000000001"/>
    <n v="16.18"/>
    <n v="-29.634999999999998"/>
    <n v="35.085000000000001"/>
    <x v="0"/>
    <n v="-14.08"/>
    <n v="0.78999999999999981"/>
    <n v="14.87"/>
    <n v="-36.384999999999998"/>
    <n v="23.094999999999999"/>
    <x v="0"/>
    <x v="1"/>
    <x v="1"/>
  </r>
  <r>
    <s v="10675"/>
    <s v="สวรรค์ประชารักษ์,รพศ."/>
    <x v="0"/>
    <x v="0"/>
    <n v="3.05"/>
    <n v="2.88"/>
    <n v="2.09"/>
    <n v="927655087.17999995"/>
    <n v="-289823417.39999998"/>
    <n v="90096853.859999999"/>
    <n v="496934721.70999998"/>
    <n v="3.27"/>
    <n v="-6.92"/>
    <n v="72"/>
    <n v="33"/>
    <n v="70"/>
    <n v="75"/>
    <n v="21"/>
    <n v="3.02"/>
    <n v="9.33"/>
    <n v="6.3100000000000005"/>
    <n v="-6.4450000000000003"/>
    <n v="18.795000000000002"/>
    <x v="0"/>
    <n v="-3.11"/>
    <n v="6.62"/>
    <n v="9.73"/>
    <n v="-17.705000000000002"/>
    <n v="21.215"/>
    <x v="0"/>
    <x v="1"/>
    <x v="0"/>
  </r>
  <r>
    <s v="11209"/>
    <s v="โกรกพระ,รพช."/>
    <x v="3"/>
    <x v="3"/>
    <n v="3.17"/>
    <n v="2.94"/>
    <n v="2.36"/>
    <n v="35092533.880000003"/>
    <n v="3801311.84"/>
    <n v="-4124419.69"/>
    <n v="22037941.399999999"/>
    <n v="-3.84"/>
    <n v="3.17"/>
    <n v="152"/>
    <n v="61"/>
    <n v="55"/>
    <n v="122"/>
    <n v="87"/>
    <n v="-9.4075000000000006"/>
    <n v="1.645"/>
    <n v="11.0525"/>
    <n v="-25.986249999999998"/>
    <n v="18.223749999999999"/>
    <x v="0"/>
    <n v="-18.744999999999997"/>
    <n v="-2.7"/>
    <n v="16.044999999999998"/>
    <n v="-42.812499999999993"/>
    <n v="21.367499999999996"/>
    <x v="0"/>
    <x v="0"/>
    <x v="1"/>
  </r>
  <r>
    <s v="11210"/>
    <s v="ชุมแสง,รพช."/>
    <x v="4"/>
    <x v="4"/>
    <n v="3.51"/>
    <n v="3.33"/>
    <n v="2.84"/>
    <n v="71172029.549999997"/>
    <n v="-11426991.470000001"/>
    <n v="-6142249.3600000003"/>
    <n v="52390815.93"/>
    <n v="-3.88"/>
    <n v="-6.06"/>
    <n v="140"/>
    <n v="43"/>
    <n v="64"/>
    <n v="40"/>
    <n v="47"/>
    <n v="-8.26"/>
    <n v="3.2450000000000001"/>
    <n v="11.504999999999999"/>
    <n v="-25.517499999999998"/>
    <n v="20.502500000000001"/>
    <x v="0"/>
    <n v="-12.452500000000001"/>
    <n v="0.39"/>
    <n v="12.842500000000001"/>
    <n v="-31.716250000000002"/>
    <n v="19.653750000000002"/>
    <x v="0"/>
    <x v="1"/>
    <x v="1"/>
  </r>
  <r>
    <s v="11211"/>
    <s v="หนองบัว,รพช."/>
    <x v="6"/>
    <x v="6"/>
    <n v="1.97"/>
    <n v="1.77"/>
    <n v="1.45"/>
    <n v="23148965.059999999"/>
    <n v="-8293077.1299999999"/>
    <n v="-3920766.69"/>
    <n v="10615395.949999999"/>
    <n v="-2.67"/>
    <n v="-6.36"/>
    <n v="155"/>
    <n v="35"/>
    <n v="45"/>
    <n v="145"/>
    <n v="43"/>
    <n v="-10.317499999999999"/>
    <n v="1.0349999999999999"/>
    <n v="11.352499999999999"/>
    <n v="-27.346249999999998"/>
    <n v="18.063749999999999"/>
    <x v="0"/>
    <n v="-15.98"/>
    <n v="-2.4"/>
    <n v="13.58"/>
    <n v="-36.35"/>
    <n v="17.970000000000002"/>
    <x v="0"/>
    <x v="1"/>
    <x v="1"/>
  </r>
  <r>
    <s v="11212"/>
    <s v="บรรพตพิสัย,รพช."/>
    <x v="1"/>
    <x v="1"/>
    <n v="4.55"/>
    <n v="4.38"/>
    <n v="3.52"/>
    <n v="101837553.98"/>
    <n v="-13750225.210000001"/>
    <n v="-13158868.539999999"/>
    <n v="72267366.950000003"/>
    <n v="-6.34"/>
    <n v="-6.09"/>
    <n v="115"/>
    <n v="35"/>
    <n v="149"/>
    <n v="100"/>
    <n v="37"/>
    <n v="-10.594999999999999"/>
    <n v="0.95"/>
    <n v="11.544999999999998"/>
    <n v="-27.912499999999994"/>
    <n v="18.267499999999995"/>
    <x v="0"/>
    <n v="-17.670000000000002"/>
    <n v="-3.92"/>
    <n v="13.750000000000002"/>
    <n v="-38.295000000000002"/>
    <n v="16.705000000000005"/>
    <x v="0"/>
    <x v="1"/>
    <x v="1"/>
  </r>
  <r>
    <s v="11213"/>
    <s v="เก้าเลี้ยว,รพช."/>
    <x v="3"/>
    <x v="3"/>
    <n v="3.27"/>
    <n v="3.05"/>
    <n v="2.35"/>
    <n v="23576941.760000002"/>
    <n v="-6836120.5300000003"/>
    <n v="-7056202.3499999996"/>
    <n v="14046020.08"/>
    <n v="-7.92"/>
    <n v="-11.38"/>
    <n v="106"/>
    <n v="53"/>
    <n v="39"/>
    <n v="147"/>
    <n v="52"/>
    <n v="-9.4075000000000006"/>
    <n v="1.645"/>
    <n v="11.0525"/>
    <n v="-25.986249999999998"/>
    <n v="18.223749999999999"/>
    <x v="0"/>
    <n v="-18.744999999999997"/>
    <n v="-2.7"/>
    <n v="16.044999999999998"/>
    <n v="-42.812499999999993"/>
    <n v="21.367499999999996"/>
    <x v="0"/>
    <x v="1"/>
    <x v="1"/>
  </r>
  <r>
    <s v="11214"/>
    <s v="ตาคลี,รพช."/>
    <x v="7"/>
    <x v="7"/>
    <n v="2.4700000000000002"/>
    <n v="2.31"/>
    <n v="1.76"/>
    <n v="65478254.07"/>
    <n v="-2573995.91"/>
    <n v="2759258.48"/>
    <n v="33784349.049999997"/>
    <n v="1.06"/>
    <n v="-0.92"/>
    <n v="144"/>
    <n v="66"/>
    <n v="53"/>
    <n v="152"/>
    <n v="40"/>
    <n v="-15.01"/>
    <n v="4.4000000000000004"/>
    <n v="19.41"/>
    <n v="-44.125"/>
    <n v="33.515000000000001"/>
    <x v="0"/>
    <n v="-15.23"/>
    <n v="-0.92"/>
    <n v="14.31"/>
    <n v="-36.695"/>
    <n v="20.544999999999998"/>
    <x v="0"/>
    <x v="1"/>
    <x v="0"/>
  </r>
  <r>
    <s v="11215"/>
    <s v="ท่าตะโก,รพช."/>
    <x v="4"/>
    <x v="4"/>
    <n v="1.99"/>
    <n v="1.79"/>
    <n v="1.1599999999999999"/>
    <n v="23684828.84"/>
    <n v="-12800556.060000001"/>
    <n v="-4272184.7300000004"/>
    <n v="3858456.93"/>
    <n v="-2.77"/>
    <n v="-12.2"/>
    <n v="131"/>
    <n v="49"/>
    <n v="209"/>
    <n v="120"/>
    <n v="53"/>
    <n v="-8.26"/>
    <n v="3.2450000000000001"/>
    <n v="11.504999999999999"/>
    <n v="-25.517499999999998"/>
    <n v="20.502500000000001"/>
    <x v="0"/>
    <n v="-12.452500000000001"/>
    <n v="0.39"/>
    <n v="12.842500000000001"/>
    <n v="-31.716250000000002"/>
    <n v="19.653750000000002"/>
    <x v="0"/>
    <x v="1"/>
    <x v="1"/>
  </r>
  <r>
    <s v="11216"/>
    <s v="ไพศาลี,รพช."/>
    <x v="6"/>
    <x v="6"/>
    <n v="5.65"/>
    <n v="5.36"/>
    <n v="4.76"/>
    <n v="72527061.129999995"/>
    <n v="-14540357.93"/>
    <n v="-7922279.1200000001"/>
    <n v="58640865.43"/>
    <n v="-5.48"/>
    <n v="-8.2799999999999994"/>
    <n v="115"/>
    <n v="43"/>
    <n v="57"/>
    <n v="164"/>
    <n v="58"/>
    <n v="-10.317499999999999"/>
    <n v="1.0349999999999999"/>
    <n v="11.352499999999999"/>
    <n v="-27.346249999999998"/>
    <n v="18.063749999999999"/>
    <x v="0"/>
    <n v="-15.98"/>
    <n v="-2.4"/>
    <n v="13.58"/>
    <n v="-36.35"/>
    <n v="17.970000000000002"/>
    <x v="0"/>
    <x v="1"/>
    <x v="1"/>
  </r>
  <r>
    <s v="11217"/>
    <s v="พยุหะคีรี,รพช."/>
    <x v="6"/>
    <x v="6"/>
    <n v="8.2200000000000006"/>
    <n v="7.84"/>
    <n v="6.56"/>
    <n v="98031394.230000004"/>
    <n v="13974242.939999999"/>
    <n v="18309416.129999999"/>
    <n v="75494582.489999995"/>
    <n v="13.7"/>
    <n v="8.75"/>
    <n v="87"/>
    <n v="93"/>
    <n v="96"/>
    <n v="82"/>
    <n v="71"/>
    <n v="-10.317499999999999"/>
    <n v="1.0349999999999999"/>
    <n v="11.352499999999999"/>
    <n v="-27.346249999999998"/>
    <n v="18.063749999999999"/>
    <x v="0"/>
    <n v="-15.98"/>
    <n v="-2.4"/>
    <n v="13.58"/>
    <n v="-36.35"/>
    <n v="17.970000000000002"/>
    <x v="0"/>
    <x v="0"/>
    <x v="0"/>
  </r>
  <r>
    <s v="11218"/>
    <s v="ลาดยาว,รพช."/>
    <x v="7"/>
    <x v="7"/>
    <n v="1.93"/>
    <n v="1.78"/>
    <n v="1.1299999999999999"/>
    <n v="42092566.68"/>
    <n v="-27362431.600000001"/>
    <n v="-18116511.100000001"/>
    <n v="5795825.3300000001"/>
    <n v="-7.27"/>
    <n v="-13.67"/>
    <n v="84"/>
    <n v="60"/>
    <n v="51"/>
    <n v="1316"/>
    <n v="35"/>
    <n v="-15.01"/>
    <n v="4.4000000000000004"/>
    <n v="19.41"/>
    <n v="-44.125"/>
    <n v="33.515000000000001"/>
    <x v="0"/>
    <n v="-15.23"/>
    <n v="-0.92"/>
    <n v="14.31"/>
    <n v="-36.695"/>
    <n v="20.544999999999998"/>
    <x v="0"/>
    <x v="1"/>
    <x v="1"/>
  </r>
  <r>
    <s v="11219"/>
    <s v="ตากฟ้า,รพช."/>
    <x v="3"/>
    <x v="3"/>
    <n v="1.88"/>
    <n v="1.68"/>
    <n v="1.32"/>
    <n v="16226013.609999999"/>
    <n v="-3306622.59"/>
    <n v="2319487.75"/>
    <n v="5937026.8899999997"/>
    <n v="2.06"/>
    <n v="-3.94"/>
    <n v="210"/>
    <n v="42"/>
    <n v="22"/>
    <n v="78"/>
    <n v="61"/>
    <n v="-9.4075000000000006"/>
    <n v="1.645"/>
    <n v="11.0525"/>
    <n v="-25.986249999999998"/>
    <n v="18.223749999999999"/>
    <x v="0"/>
    <n v="-18.744999999999997"/>
    <n v="-2.7"/>
    <n v="16.044999999999998"/>
    <n v="-42.812499999999993"/>
    <n v="21.367499999999996"/>
    <x v="0"/>
    <x v="1"/>
    <x v="0"/>
  </r>
  <r>
    <s v="11220"/>
    <s v="แม่วงก์,รพช."/>
    <x v="6"/>
    <x v="6"/>
    <n v="3.96"/>
    <n v="3.62"/>
    <n v="3.16"/>
    <n v="40056393.270000003"/>
    <n v="-6894250.0999999996"/>
    <n v="-1221705.0900000001"/>
    <n v="29165250.710000001"/>
    <n v="-1.22"/>
    <n v="-8.1"/>
    <n v="88"/>
    <n v="51"/>
    <n v="44"/>
    <n v="105"/>
    <n v="54"/>
    <n v="-10.317499999999999"/>
    <n v="1.0349999999999999"/>
    <n v="11.352499999999999"/>
    <n v="-27.346249999999998"/>
    <n v="18.063749999999999"/>
    <x v="0"/>
    <n v="-15.98"/>
    <n v="-2.4"/>
    <n v="13.58"/>
    <n v="-36.35"/>
    <n v="17.970000000000002"/>
    <x v="0"/>
    <x v="1"/>
    <x v="1"/>
  </r>
  <r>
    <s v="40749"/>
    <s v="ชุมตาบง,รพช."/>
    <x v="11"/>
    <x v="11"/>
    <n v="14.15"/>
    <n v="13.81"/>
    <n v="13.2"/>
    <n v="68131176.069999993"/>
    <n v="9764605.0700000003"/>
    <n v="13391845.01"/>
    <n v="63202685.619999997"/>
    <n v="19.350000000000001"/>
    <n v="8.65"/>
    <n v="74"/>
    <n v="78"/>
    <n v="143"/>
    <n v="143"/>
    <n v="48"/>
    <n v="-3.4824999999999999"/>
    <n v="12.762499999999999"/>
    <n v="16.244999999999997"/>
    <n v="-27.849999999999994"/>
    <n v="37.129999999999995"/>
    <x v="0"/>
    <n v="-10.8825"/>
    <n v="3.4124999999999996"/>
    <n v="14.295"/>
    <n v="-32.325000000000003"/>
    <n v="24.854999999999997"/>
    <x v="0"/>
    <x v="0"/>
    <x v="0"/>
  </r>
  <r>
    <s v="10726"/>
    <s v="พิจิตร,รพท."/>
    <x v="10"/>
    <x v="10"/>
    <n v="2.2000000000000002"/>
    <n v="1.84"/>
    <n v="1.24"/>
    <n v="189515176.08000001"/>
    <n v="-4886860.4400000004"/>
    <n v="6994550.6500000004"/>
    <n v="37431301.780000001"/>
    <n v="0.62"/>
    <n v="-0.42"/>
    <n v="76"/>
    <n v="3"/>
    <n v="33"/>
    <n v="71"/>
    <n v="41"/>
    <n v="-2.1850000000000001"/>
    <n v="5.5750000000000002"/>
    <n v="7.76"/>
    <n v="-13.825000000000001"/>
    <n v="17.215"/>
    <x v="0"/>
    <n v="-5.58"/>
    <n v="0.90500000000000003"/>
    <n v="6.4850000000000003"/>
    <n v="-15.307500000000001"/>
    <n v="10.6325"/>
    <x v="0"/>
    <x v="1"/>
    <x v="0"/>
  </r>
  <r>
    <s v="11258"/>
    <s v="วังทรายพูน,รพช."/>
    <x v="3"/>
    <x v="3"/>
    <n v="3.72"/>
    <n v="3.57"/>
    <n v="3.13"/>
    <n v="30402812.41"/>
    <n v="-5729865.8899999997"/>
    <n v="669111.64"/>
    <n v="23822297.609999999"/>
    <n v="0.77"/>
    <n v="-5.56"/>
    <n v="74"/>
    <n v="12"/>
    <n v="39"/>
    <n v="84"/>
    <n v="44"/>
    <n v="-9.4075000000000006"/>
    <n v="1.645"/>
    <n v="11.0525"/>
    <n v="-25.986249999999998"/>
    <n v="18.223749999999999"/>
    <x v="0"/>
    <n v="-18.744999999999997"/>
    <n v="-2.7"/>
    <n v="16.044999999999998"/>
    <n v="-42.812499999999993"/>
    <n v="21.367499999999996"/>
    <x v="0"/>
    <x v="1"/>
    <x v="0"/>
  </r>
  <r>
    <s v="11259"/>
    <s v="โพธิ์ประทับช้าง,รพช."/>
    <x v="6"/>
    <x v="6"/>
    <n v="5.26"/>
    <n v="5.14"/>
    <n v="3.96"/>
    <n v="41426546.609999999"/>
    <n v="-2132805.4"/>
    <n v="-108250.53"/>
    <n v="28780116.140000001"/>
    <n v="-0.1"/>
    <n v="-2.85"/>
    <n v="50"/>
    <n v="18"/>
    <n v="50"/>
    <n v="130"/>
    <n v="23"/>
    <n v="-10.317499999999999"/>
    <n v="1.0349999999999999"/>
    <n v="11.352499999999999"/>
    <n v="-27.346249999999998"/>
    <n v="18.063749999999999"/>
    <x v="0"/>
    <n v="-15.98"/>
    <n v="-2.4"/>
    <n v="13.58"/>
    <n v="-36.35"/>
    <n v="17.970000000000002"/>
    <x v="0"/>
    <x v="1"/>
    <x v="1"/>
  </r>
  <r>
    <s v="11260"/>
    <s v="บางมูลนาก,รพช."/>
    <x v="7"/>
    <x v="7"/>
    <n v="2.2999999999999998"/>
    <n v="2.1"/>
    <n v="1.1100000000000001"/>
    <n v="56206459.689999998"/>
    <n v="76720081.879999995"/>
    <n v="21406186.649999999"/>
    <n v="4886127.91"/>
    <n v="7.21"/>
    <n v="21.86"/>
    <n v="99"/>
    <n v="58"/>
    <n v="69"/>
    <n v="112"/>
    <n v="33"/>
    <n v="-15.01"/>
    <n v="4.4000000000000004"/>
    <n v="19.41"/>
    <n v="-44.125"/>
    <n v="33.515000000000001"/>
    <x v="0"/>
    <n v="-15.23"/>
    <n v="-0.92"/>
    <n v="14.31"/>
    <n v="-36.695"/>
    <n v="20.544999999999998"/>
    <x v="1"/>
    <x v="0"/>
    <x v="0"/>
  </r>
  <r>
    <s v="11261"/>
    <s v="โพทะเล,รพช."/>
    <x v="4"/>
    <x v="4"/>
    <n v="2.94"/>
    <n v="2.81"/>
    <n v="2.37"/>
    <n v="46051336.060000002"/>
    <n v="-9032363.5199999996"/>
    <n v="-4154905.57"/>
    <n v="32501987.620000001"/>
    <n v="-3.55"/>
    <n v="-8.39"/>
    <n v="48"/>
    <n v="60"/>
    <n v="51"/>
    <n v="84"/>
    <n v="50"/>
    <n v="-8.26"/>
    <n v="3.2450000000000001"/>
    <n v="11.504999999999999"/>
    <n v="-25.517499999999998"/>
    <n v="20.502500000000001"/>
    <x v="0"/>
    <n v="-12.452500000000001"/>
    <n v="0.39"/>
    <n v="12.842500000000001"/>
    <n v="-31.716250000000002"/>
    <n v="19.653750000000002"/>
    <x v="0"/>
    <x v="1"/>
    <x v="1"/>
  </r>
  <r>
    <s v="11262"/>
    <s v="สามง่าม,รพช."/>
    <x v="3"/>
    <x v="3"/>
    <n v="12.89"/>
    <n v="12.69"/>
    <n v="10.55"/>
    <n v="59087269.539999999"/>
    <n v="-4497592.6399999997"/>
    <n v="3610789.29"/>
    <n v="47424484.659999996"/>
    <n v="3.33"/>
    <n v="-3.11"/>
    <n v="16"/>
    <n v="17"/>
    <n v="27"/>
    <n v="82"/>
    <n v="17"/>
    <n v="-9.4075000000000006"/>
    <n v="1.645"/>
    <n v="11.0525"/>
    <n v="-25.986249999999998"/>
    <n v="18.223749999999999"/>
    <x v="0"/>
    <n v="-18.744999999999997"/>
    <n v="-2.7"/>
    <n v="16.044999999999998"/>
    <n v="-42.812499999999993"/>
    <n v="21.367499999999996"/>
    <x v="0"/>
    <x v="1"/>
    <x v="0"/>
  </r>
  <r>
    <s v="11263"/>
    <s v="ทับคล้อ,รพช."/>
    <x v="3"/>
    <x v="3"/>
    <n v="3.93"/>
    <n v="3.78"/>
    <n v="3.06"/>
    <n v="21989024.559999999"/>
    <n v="-6022785.2400000002"/>
    <n v="-1714167.94"/>
    <n v="15515931.560000001"/>
    <n v="-1.66"/>
    <n v="-8.74"/>
    <n v="79"/>
    <n v="54"/>
    <n v="55"/>
    <n v="112"/>
    <n v="26"/>
    <n v="-9.4075000000000006"/>
    <n v="1.645"/>
    <n v="11.0525"/>
    <n v="-25.986249999999998"/>
    <n v="18.223749999999999"/>
    <x v="0"/>
    <n v="-18.744999999999997"/>
    <n v="-2.7"/>
    <n v="16.044999999999998"/>
    <n v="-42.812499999999993"/>
    <n v="21.367499999999996"/>
    <x v="0"/>
    <x v="1"/>
    <x v="1"/>
  </r>
  <r>
    <s v="11456"/>
    <s v="สมเด็จพระยุพราชตะพานหิน,รพช."/>
    <x v="7"/>
    <x v="7"/>
    <n v="2.8"/>
    <n v="2.44"/>
    <n v="1.34"/>
    <n v="62355108.460000001"/>
    <n v="-12032121.609999999"/>
    <n v="-11081569.17"/>
    <n v="11641730.15"/>
    <n v="-3.53"/>
    <n v="-4.66"/>
    <n v="67"/>
    <n v="59"/>
    <n v="24"/>
    <n v="88"/>
    <n v="39"/>
    <n v="-15.01"/>
    <n v="4.4000000000000004"/>
    <n v="19.41"/>
    <n v="-44.125"/>
    <n v="33.515000000000001"/>
    <x v="0"/>
    <n v="-15.23"/>
    <n v="-0.92"/>
    <n v="14.31"/>
    <n v="-36.695"/>
    <n v="20.544999999999998"/>
    <x v="0"/>
    <x v="1"/>
    <x v="1"/>
  </r>
  <r>
    <s v="11631"/>
    <s v="วชิรบารมี,รพช."/>
    <x v="3"/>
    <x v="3"/>
    <n v="4.3499999999999996"/>
    <n v="4.25"/>
    <n v="3.93"/>
    <n v="42748527.890000001"/>
    <n v="-7427627.8300000001"/>
    <n v="-171326.75"/>
    <n v="37398528"/>
    <n v="-0.2"/>
    <n v="-7.4"/>
    <n v="48"/>
    <n v="23"/>
    <n v="38"/>
    <n v="96"/>
    <n v="37"/>
    <n v="-9.4075000000000006"/>
    <n v="1.645"/>
    <n v="11.0525"/>
    <n v="-25.986249999999998"/>
    <n v="18.223749999999999"/>
    <x v="0"/>
    <n v="-18.744999999999997"/>
    <n v="-2.7"/>
    <n v="16.044999999999998"/>
    <n v="-42.812499999999993"/>
    <n v="21.367499999999996"/>
    <x v="0"/>
    <x v="1"/>
    <x v="1"/>
  </r>
  <r>
    <s v="27978"/>
    <s v="สากเหล็ก,รพช."/>
    <x v="11"/>
    <x v="11"/>
    <n v="5.21"/>
    <n v="5.12"/>
    <n v="4.6399999999999997"/>
    <n v="30184170.260000002"/>
    <n v="1473739.92"/>
    <n v="6640110.5700000003"/>
    <n v="26062664.18"/>
    <n v="11"/>
    <n v="2.08"/>
    <n v="40"/>
    <n v="30"/>
    <n v="50"/>
    <n v="99"/>
    <n v="19"/>
    <n v="-3.4824999999999999"/>
    <n v="12.762499999999999"/>
    <n v="16.244999999999997"/>
    <n v="-27.849999999999994"/>
    <n v="37.129999999999995"/>
    <x v="0"/>
    <n v="-10.8825"/>
    <n v="3.4124999999999996"/>
    <n v="14.295"/>
    <n v="-32.325000000000003"/>
    <n v="24.854999999999997"/>
    <x v="0"/>
    <x v="0"/>
    <x v="0"/>
  </r>
  <r>
    <s v="27979"/>
    <s v="บึงนาราง,รพช."/>
    <x v="8"/>
    <x v="8"/>
    <n v="3.48"/>
    <n v="3.38"/>
    <n v="3.02"/>
    <n v="24647582.309999999"/>
    <n v="2817830.6"/>
    <n v="5730800.5800000001"/>
    <n v="20057474.02"/>
    <n v="11.62"/>
    <n v="4.03"/>
    <n v="81"/>
    <n v="17"/>
    <n v="48"/>
    <n v="87"/>
    <n v="39"/>
    <n v="-5.3650000000000002"/>
    <n v="10.815000000000001"/>
    <n v="16.18"/>
    <n v="-29.634999999999998"/>
    <n v="35.085000000000001"/>
    <x v="0"/>
    <n v="-14.08"/>
    <n v="0.78999999999999981"/>
    <n v="14.87"/>
    <n v="-36.384999999999998"/>
    <n v="23.094999999999999"/>
    <x v="0"/>
    <x v="0"/>
    <x v="0"/>
  </r>
  <r>
    <s v="27980"/>
    <s v="ดงเจริญ,รพช."/>
    <x v="8"/>
    <x v="8"/>
    <n v="3.27"/>
    <n v="3.19"/>
    <n v="2.69"/>
    <n v="21884175.530000001"/>
    <n v="8532330.2799999993"/>
    <n v="5483826.5999999996"/>
    <n v="16298513.710000001"/>
    <n v="10.66"/>
    <n v="11.4"/>
    <n v="83"/>
    <n v="42"/>
    <n v="52"/>
    <n v="114"/>
    <n v="36"/>
    <n v="-5.3650000000000002"/>
    <n v="10.815000000000001"/>
    <n v="16.18"/>
    <n v="-29.634999999999998"/>
    <n v="35.085000000000001"/>
    <x v="0"/>
    <n v="-14.08"/>
    <n v="0.78999999999999981"/>
    <n v="14.87"/>
    <n v="-36.384999999999998"/>
    <n v="23.094999999999999"/>
    <x v="0"/>
    <x v="0"/>
    <x v="0"/>
  </r>
  <r>
    <s v="10720"/>
    <s v="อุทัยธานี,รพท."/>
    <x v="10"/>
    <x v="10"/>
    <n v="8.27"/>
    <n v="7.85"/>
    <n v="6.24"/>
    <n v="538201044.47000003"/>
    <n v="-12569100.140000001"/>
    <n v="83573477.280000001"/>
    <n v="387767627.31999999"/>
    <n v="10.4"/>
    <n v="-0.9"/>
    <n v="63"/>
    <n v="64"/>
    <n v="45"/>
    <n v="68"/>
    <n v="47"/>
    <n v="-2.1850000000000001"/>
    <n v="5.5750000000000002"/>
    <n v="7.76"/>
    <n v="-13.825000000000001"/>
    <n v="17.215"/>
    <x v="0"/>
    <n v="-5.58"/>
    <n v="0.90500000000000003"/>
    <n v="6.4850000000000003"/>
    <n v="-15.307500000000001"/>
    <n v="10.6325"/>
    <x v="0"/>
    <x v="1"/>
    <x v="0"/>
  </r>
  <r>
    <s v="11221"/>
    <s v="ทัพทัน,รพช."/>
    <x v="4"/>
    <x v="4"/>
    <n v="9.18"/>
    <n v="8.8800000000000008"/>
    <n v="8.2200000000000006"/>
    <n v="119832433.09"/>
    <n v="-4971941.63"/>
    <n v="3613643.03"/>
    <n v="105708319.47"/>
    <n v="2.2999999999999998"/>
    <n v="-2.72"/>
    <n v="79"/>
    <n v="15"/>
    <n v="36"/>
    <n v="105"/>
    <n v="55"/>
    <n v="-8.26"/>
    <n v="3.2450000000000001"/>
    <n v="11.504999999999999"/>
    <n v="-25.517499999999998"/>
    <n v="20.502500000000001"/>
    <x v="0"/>
    <n v="-12.452500000000001"/>
    <n v="0.39"/>
    <n v="12.842500000000001"/>
    <n v="-31.716250000000002"/>
    <n v="19.653750000000002"/>
    <x v="0"/>
    <x v="1"/>
    <x v="0"/>
  </r>
  <r>
    <s v="11222"/>
    <s v="สว่างอารมณ์,รพช."/>
    <x v="3"/>
    <x v="3"/>
    <n v="1.35"/>
    <n v="1.26"/>
    <n v="0.93"/>
    <n v="4419430.45"/>
    <n v="-9230757.9700000007"/>
    <n v="-7549134.4699999997"/>
    <n v="-934075.49"/>
    <n v="-9"/>
    <n v="-16.73"/>
    <n v="150"/>
    <n v="42"/>
    <n v="48"/>
    <n v="113"/>
    <n v="36"/>
    <n v="-9.4075000000000006"/>
    <n v="1.645"/>
    <n v="11.0525"/>
    <n v="-25.986249999999998"/>
    <n v="18.223749999999999"/>
    <x v="0"/>
    <n v="-18.744999999999997"/>
    <n v="-2.7"/>
    <n v="16.044999999999998"/>
    <n v="-42.812499999999993"/>
    <n v="21.367499999999996"/>
    <x v="0"/>
    <x v="1"/>
    <x v="1"/>
  </r>
  <r>
    <s v="11223"/>
    <s v="หนองฉาง,รพช."/>
    <x v="4"/>
    <x v="4"/>
    <n v="3.84"/>
    <n v="3.65"/>
    <n v="2.5099999999999998"/>
    <n v="76065443.829999998"/>
    <n v="-3693303.24"/>
    <n v="1985567.95"/>
    <n v="40450841.869999997"/>
    <n v="1"/>
    <n v="-1.78"/>
    <n v="50"/>
    <n v="43"/>
    <n v="28"/>
    <n v="93"/>
    <n v="32"/>
    <n v="-8.26"/>
    <n v="3.2450000000000001"/>
    <n v="11.504999999999999"/>
    <n v="-25.517499999999998"/>
    <n v="20.502500000000001"/>
    <x v="0"/>
    <n v="-12.452500000000001"/>
    <n v="0.39"/>
    <n v="12.842500000000001"/>
    <n v="-31.716250000000002"/>
    <n v="19.653750000000002"/>
    <x v="0"/>
    <x v="1"/>
    <x v="0"/>
  </r>
  <r>
    <s v="11224"/>
    <s v="หนองขาหย่าง,รพช."/>
    <x v="8"/>
    <x v="8"/>
    <n v="2.1"/>
    <n v="2"/>
    <n v="1.58"/>
    <n v="6244786.0599999996"/>
    <n v="-198136.65"/>
    <n v="1999934.29"/>
    <n v="3311263.61"/>
    <n v="4.74"/>
    <n v="-0.6"/>
    <n v="88"/>
    <n v="28"/>
    <n v="11"/>
    <n v="84"/>
    <n v="18"/>
    <n v="-5.3650000000000002"/>
    <n v="10.815000000000001"/>
    <n v="16.18"/>
    <n v="-29.634999999999998"/>
    <n v="35.085000000000001"/>
    <x v="0"/>
    <n v="-14.08"/>
    <n v="0.78999999999999981"/>
    <n v="14.87"/>
    <n v="-36.384999999999998"/>
    <n v="23.094999999999999"/>
    <x v="0"/>
    <x v="1"/>
    <x v="0"/>
  </r>
  <r>
    <s v="11225"/>
    <s v="บ้านไร่,รพช."/>
    <x v="4"/>
    <x v="4"/>
    <n v="10.97"/>
    <n v="10.58"/>
    <n v="9.14"/>
    <n v="100125977.19"/>
    <n v="36161452.950000003"/>
    <n v="-1202590.98"/>
    <n v="81758229.480000004"/>
    <n v="-0.85"/>
    <n v="15.96"/>
    <n v="45"/>
    <n v="55"/>
    <n v="54"/>
    <n v="117"/>
    <n v="44"/>
    <n v="-8.26"/>
    <n v="3.2450000000000001"/>
    <n v="11.504999999999999"/>
    <n v="-25.517499999999998"/>
    <n v="20.502500000000001"/>
    <x v="0"/>
    <n v="-12.452500000000001"/>
    <n v="0.39"/>
    <n v="12.842500000000001"/>
    <n v="-31.716250000000002"/>
    <n v="19.653750000000002"/>
    <x v="0"/>
    <x v="0"/>
    <x v="1"/>
  </r>
  <r>
    <s v="11226"/>
    <s v="ลานสัก,รพช."/>
    <x v="6"/>
    <x v="6"/>
    <n v="1.95"/>
    <n v="1.76"/>
    <n v="0.94"/>
    <n v="13598019.529999999"/>
    <n v="-10225204.880000001"/>
    <n v="-1599683.5"/>
    <n v="-833128.68"/>
    <n v="-1.28"/>
    <n v="-13.05"/>
    <n v="76"/>
    <n v="31"/>
    <n v="41"/>
    <n v="61"/>
    <n v="48"/>
    <n v="-10.317499999999999"/>
    <n v="1.0349999999999999"/>
    <n v="11.352499999999999"/>
    <n v="-27.346249999999998"/>
    <n v="18.063749999999999"/>
    <x v="0"/>
    <n v="-15.98"/>
    <n v="-2.4"/>
    <n v="13.58"/>
    <n v="-36.35"/>
    <n v="17.970000000000002"/>
    <x v="0"/>
    <x v="1"/>
    <x v="1"/>
  </r>
  <r>
    <s v="11227"/>
    <s v="ห้วยคต,รพช."/>
    <x v="3"/>
    <x v="3"/>
    <n v="2.69"/>
    <n v="2.52"/>
    <n v="1.58"/>
    <n v="10474493.699999999"/>
    <n v="672541.66"/>
    <n v="1267418.57"/>
    <n v="3608931.18"/>
    <n v="1.92"/>
    <n v="1.03"/>
    <n v="63"/>
    <n v="62"/>
    <n v="58"/>
    <n v="85"/>
    <n v="30"/>
    <n v="-9.4075000000000006"/>
    <n v="1.645"/>
    <n v="11.0525"/>
    <n v="-25.986249999999998"/>
    <n v="18.223749999999999"/>
    <x v="0"/>
    <n v="-18.744999999999997"/>
    <n v="-2.7"/>
    <n v="16.044999999999998"/>
    <n v="-42.812499999999993"/>
    <n v="21.367499999999996"/>
    <x v="0"/>
    <x v="0"/>
    <x v="0"/>
  </r>
  <r>
    <s v="10698"/>
    <s v="นครนายก,รพท."/>
    <x v="10"/>
    <x v="10"/>
    <n v="2.46"/>
    <n v="2.19"/>
    <n v="1.2"/>
    <n v="204673858.77000001"/>
    <n v="-26335828.870000001"/>
    <n v="14456697.060000001"/>
    <n v="28258522.010000002"/>
    <n v="1.71"/>
    <n v="-3.48"/>
    <n v="101"/>
    <n v="54"/>
    <n v="58"/>
    <n v="185"/>
    <n v="54"/>
    <n v="-2.1850000000000001"/>
    <n v="5.5750000000000002"/>
    <n v="7.76"/>
    <n v="-13.825000000000001"/>
    <n v="17.215"/>
    <x v="0"/>
    <n v="-5.58"/>
    <n v="0.90500000000000003"/>
    <n v="6.4850000000000003"/>
    <n v="-15.307500000000001"/>
    <n v="10.6325"/>
    <x v="0"/>
    <x v="1"/>
    <x v="0"/>
  </r>
  <r>
    <s v="10863"/>
    <s v="ปากพลี,รพช."/>
    <x v="8"/>
    <x v="8"/>
    <n v="1.28"/>
    <n v="1.1100000000000001"/>
    <n v="0.76"/>
    <n v="4353822.78"/>
    <n v="-3289309.61"/>
    <n v="-2050623.29"/>
    <n v="-3870897.73"/>
    <n v="-2.67"/>
    <n v="-5.47"/>
    <n v="164"/>
    <n v="49"/>
    <n v="64"/>
    <n v="283"/>
    <n v="78"/>
    <n v="-5.3650000000000002"/>
    <n v="10.815000000000001"/>
    <n v="16.18"/>
    <n v="-29.634999999999998"/>
    <n v="35.085000000000001"/>
    <x v="0"/>
    <n v="-14.08"/>
    <n v="0.78999999999999981"/>
    <n v="14.87"/>
    <n v="-36.384999999999998"/>
    <n v="23.094999999999999"/>
    <x v="0"/>
    <x v="1"/>
    <x v="1"/>
  </r>
  <r>
    <s v="10864"/>
    <s v="บ้านนา,รพช."/>
    <x v="4"/>
    <x v="4"/>
    <n v="2.2799999999999998"/>
    <n v="2.0699999999999998"/>
    <n v="1.46"/>
    <n v="31376608.57"/>
    <n v="-45420650.810000002"/>
    <n v="-40130569.909999996"/>
    <n v="11212957.359999999"/>
    <n v="-29.15"/>
    <n v="-31.58"/>
    <n v="86"/>
    <n v="82"/>
    <n v="104"/>
    <n v="237"/>
    <n v="46"/>
    <n v="-8.26"/>
    <n v="3.2450000000000001"/>
    <n v="11.504999999999999"/>
    <n v="-25.517499999999998"/>
    <n v="20.502500000000001"/>
    <x v="1"/>
    <n v="-12.452500000000001"/>
    <n v="0.39"/>
    <n v="12.842500000000001"/>
    <n v="-31.716250000000002"/>
    <n v="19.653750000000002"/>
    <x v="0"/>
    <x v="1"/>
    <x v="1"/>
  </r>
  <r>
    <s v="10865"/>
    <s v="องครักษ์,รพช."/>
    <x v="6"/>
    <x v="6"/>
    <n v="1.99"/>
    <n v="1.85"/>
    <n v="1.48"/>
    <n v="19386867.27"/>
    <n v="-35669497.990000002"/>
    <n v="-22683456.84"/>
    <n v="9416588.25"/>
    <n v="-21.91"/>
    <n v="-44.32"/>
    <n v="100"/>
    <n v="130"/>
    <n v="47"/>
    <n v="316"/>
    <n v="37"/>
    <n v="-10.317499999999999"/>
    <n v="1.0349999999999999"/>
    <n v="11.352499999999999"/>
    <n v="-27.346249999999998"/>
    <n v="18.063749999999999"/>
    <x v="0"/>
    <n v="-15.98"/>
    <n v="-2.4"/>
    <n v="13.58"/>
    <n v="-36.35"/>
    <n v="17.970000000000002"/>
    <x v="1"/>
    <x v="1"/>
    <x v="1"/>
  </r>
  <r>
    <s v="10686"/>
    <s v="พระนั่งเกล้า,รพศ."/>
    <x v="12"/>
    <x v="12"/>
    <n v="2.66"/>
    <n v="2.3199999999999998"/>
    <n v="1.1599999999999999"/>
    <n v="850572939.11000001"/>
    <n v="264005040.84999999"/>
    <n v="214908221.22999999"/>
    <n v="190626292.94999999"/>
    <n v="8.99"/>
    <n v="8.02"/>
    <n v="117"/>
    <n v="152"/>
    <n v="48"/>
    <n v="64"/>
    <n v="59"/>
    <n v="-6.4649999999999999"/>
    <n v="5.9924999999999997"/>
    <n v="12.4575"/>
    <n v="-25.151250000000001"/>
    <n v="24.678750000000001"/>
    <x v="0"/>
    <n v="-9.0925000000000011"/>
    <n v="7.5674999999999999"/>
    <n v="16.66"/>
    <n v="-34.082500000000003"/>
    <n v="32.557500000000005"/>
    <x v="0"/>
    <x v="0"/>
    <x v="0"/>
  </r>
  <r>
    <s v="10756"/>
    <s v="บางกรวย,รพช."/>
    <x v="4"/>
    <x v="4"/>
    <n v="2.6"/>
    <n v="2.5299999999999998"/>
    <n v="2.2999999999999998"/>
    <n v="140236341.25999999"/>
    <n v="-38225499.960000001"/>
    <n v="-32306909.969999999"/>
    <n v="113774898.64"/>
    <n v="-20.8"/>
    <n v="-12.61"/>
    <n v="93"/>
    <n v="365"/>
    <n v="49"/>
    <n v="325"/>
    <n v="87"/>
    <n v="-8.26"/>
    <n v="3.2450000000000001"/>
    <n v="11.504999999999999"/>
    <n v="-25.517499999999998"/>
    <n v="20.502500000000001"/>
    <x v="0"/>
    <n v="-12.452500000000001"/>
    <n v="0.39"/>
    <n v="12.842500000000001"/>
    <n v="-31.716250000000002"/>
    <n v="19.653750000000002"/>
    <x v="0"/>
    <x v="1"/>
    <x v="1"/>
  </r>
  <r>
    <s v="10757"/>
    <s v="บางใหญ่,รพช."/>
    <x v="2"/>
    <x v="2"/>
    <n v="2.59"/>
    <n v="2.14"/>
    <n v="0.84"/>
    <n v="88209718.799999997"/>
    <n v="-540677.43999999994"/>
    <n v="20599831.190000001"/>
    <n v="-9087750.9700000007"/>
    <n v="6.01"/>
    <n v="-0.1"/>
    <n v="74"/>
    <n v="93"/>
    <n v="64"/>
    <n v="557"/>
    <n v="67"/>
    <n v="-7.51"/>
    <n v="3.04"/>
    <n v="10.55"/>
    <n v="-23.335000000000001"/>
    <n v="18.865000000000002"/>
    <x v="0"/>
    <n v="-12.23"/>
    <n v="-0.18"/>
    <n v="12.05"/>
    <n v="-30.305000000000003"/>
    <n v="17.895000000000003"/>
    <x v="0"/>
    <x v="1"/>
    <x v="0"/>
  </r>
  <r>
    <s v="10758"/>
    <s v="บางบัวทอง,รพช."/>
    <x v="2"/>
    <x v="2"/>
    <n v="2.87"/>
    <n v="2.63"/>
    <n v="1.76"/>
    <n v="163976803.83000001"/>
    <n v="-30928129.800000001"/>
    <n v="2059388.83"/>
    <n v="66396149.57"/>
    <n v="0.69"/>
    <n v="-7.33"/>
    <n v="52"/>
    <n v="199"/>
    <n v="85"/>
    <n v="208"/>
    <n v="80"/>
    <n v="-7.51"/>
    <n v="3.04"/>
    <n v="10.55"/>
    <n v="-23.335000000000001"/>
    <n v="18.865000000000002"/>
    <x v="0"/>
    <n v="-12.23"/>
    <n v="-0.18"/>
    <n v="12.05"/>
    <n v="-30.305000000000003"/>
    <n v="17.895000000000003"/>
    <x v="0"/>
    <x v="1"/>
    <x v="0"/>
  </r>
  <r>
    <s v="10759"/>
    <s v="ไทรน้อย,รพช."/>
    <x v="1"/>
    <x v="1"/>
    <n v="4.8899999999999997"/>
    <n v="4.58"/>
    <n v="3.54"/>
    <n v="105428585.14"/>
    <n v="-23060449.350000001"/>
    <n v="-14739636.42"/>
    <n v="68959696.280000001"/>
    <n v="-7.69"/>
    <n v="-10.18"/>
    <n v="100"/>
    <n v="56"/>
    <n v="92"/>
    <n v="297"/>
    <n v="66"/>
    <n v="-10.594999999999999"/>
    <n v="0.95"/>
    <n v="11.544999999999998"/>
    <n v="-27.912499999999994"/>
    <n v="18.267499999999995"/>
    <x v="0"/>
    <n v="-17.670000000000002"/>
    <n v="-3.92"/>
    <n v="13.750000000000002"/>
    <n v="-38.295000000000002"/>
    <n v="16.705000000000005"/>
    <x v="0"/>
    <x v="1"/>
    <x v="1"/>
  </r>
  <r>
    <s v="10760"/>
    <s v="ปากเกร็ด,รพช."/>
    <x v="7"/>
    <x v="7"/>
    <n v="5.23"/>
    <n v="4.93"/>
    <n v="4.57"/>
    <n v="232971674.19999999"/>
    <n v="-32335056.109999999"/>
    <n v="-7203959.2699999996"/>
    <n v="196281665.80000001"/>
    <n v="-2.4700000000000002"/>
    <n v="-6.63"/>
    <n v="63"/>
    <n v="52"/>
    <n v="85"/>
    <n v="0"/>
    <n v="57"/>
    <n v="-15.01"/>
    <n v="4.4000000000000004"/>
    <n v="19.41"/>
    <n v="-44.125"/>
    <n v="33.515000000000001"/>
    <x v="0"/>
    <n v="-15.23"/>
    <n v="-0.92"/>
    <n v="14.31"/>
    <n v="-36.695"/>
    <n v="20.544999999999998"/>
    <x v="0"/>
    <x v="1"/>
    <x v="1"/>
  </r>
  <r>
    <s v="28875"/>
    <s v="พิมลราช,รพช."/>
    <x v="3"/>
    <x v="3"/>
    <n v="5.92"/>
    <n v="5.73"/>
    <n v="4.1100000000000003"/>
    <n v="67048124.700000003"/>
    <n v="-28504779.050000001"/>
    <n v="-14744039.76"/>
    <n v="42378501.329999998"/>
    <n v="-30.5"/>
    <n v="-15.37"/>
    <n v="35"/>
    <n v="410"/>
    <n v="477"/>
    <n v="361"/>
    <n v="87"/>
    <n v="-9.4075000000000006"/>
    <n v="1.645"/>
    <n v="11.0525"/>
    <n v="-25.986249999999998"/>
    <n v="18.223749999999999"/>
    <x v="1"/>
    <n v="-18.744999999999997"/>
    <n v="-2.7"/>
    <n v="16.044999999999998"/>
    <n v="-42.812499999999993"/>
    <n v="21.367499999999996"/>
    <x v="0"/>
    <x v="1"/>
    <x v="1"/>
  </r>
  <r>
    <s v="41768"/>
    <s v="ศูนย์บริการการแพทย์นนทบุรี,รพช."/>
    <x v="8"/>
    <x v="8"/>
    <n v="4.07"/>
    <n v="3.83"/>
    <n v="2.82"/>
    <n v="95394637.230000004"/>
    <n v="-4384706.33"/>
    <n v="18055427.09"/>
    <n v="56624088.619999997"/>
    <n v="15.39"/>
    <n v="-1.01"/>
    <n v="116"/>
    <n v="275"/>
    <n v="123"/>
    <n v="662"/>
    <n v="70"/>
    <n v="-5.3650000000000002"/>
    <n v="10.815000000000001"/>
    <n v="16.18"/>
    <n v="-29.634999999999998"/>
    <n v="35.085000000000001"/>
    <x v="0"/>
    <n v="-14.08"/>
    <n v="0.78999999999999981"/>
    <n v="14.87"/>
    <n v="-36.384999999999998"/>
    <n v="23.094999999999999"/>
    <x v="0"/>
    <x v="1"/>
    <x v="0"/>
  </r>
  <r>
    <s v="10687"/>
    <s v="ปทุมธานี,รพท."/>
    <x v="9"/>
    <x v="9"/>
    <n v="3.8"/>
    <n v="3.49"/>
    <n v="1.91"/>
    <n v="729580715.01999998"/>
    <n v="-193745351.58000001"/>
    <n v="-103179634.94"/>
    <n v="240088717.65000001"/>
    <n v="-8.0500000000000007"/>
    <n v="-8.85"/>
    <n v="15"/>
    <n v="256"/>
    <n v="76"/>
    <n v="67"/>
    <n v="47"/>
    <n v="-0.03"/>
    <n v="9.4700000000000006"/>
    <n v="9.5"/>
    <n v="-14.28"/>
    <n v="23.72"/>
    <x v="0"/>
    <n v="-6.29"/>
    <n v="1.83"/>
    <n v="8.120000000000001"/>
    <n v="-18.470000000000002"/>
    <n v="14.010000000000002"/>
    <x v="0"/>
    <x v="1"/>
    <x v="1"/>
  </r>
  <r>
    <s v="10761"/>
    <s v="คลองหลวง,รพช."/>
    <x v="1"/>
    <x v="1"/>
    <n v="0.95"/>
    <n v="0.83"/>
    <n v="0.59"/>
    <n v="-3245396.65"/>
    <n v="55045269.450000003"/>
    <n v="-28706533.73"/>
    <n v="-27388528.579999998"/>
    <n v="-13.73"/>
    <n v="13.47"/>
    <n v="212"/>
    <n v="89"/>
    <n v="91"/>
    <n v="249"/>
    <n v="49"/>
    <n v="-10.594999999999999"/>
    <n v="0.95"/>
    <n v="11.544999999999998"/>
    <n v="-27.912499999999994"/>
    <n v="18.267499999999995"/>
    <x v="0"/>
    <n v="-17.670000000000002"/>
    <n v="-3.92"/>
    <n v="13.750000000000002"/>
    <n v="-38.295000000000002"/>
    <n v="16.705000000000005"/>
    <x v="0"/>
    <x v="0"/>
    <x v="1"/>
  </r>
  <r>
    <s v="10762"/>
    <s v="ธัญบุรี,รพช."/>
    <x v="7"/>
    <x v="7"/>
    <n v="1.1499999999999999"/>
    <n v="1.05"/>
    <n v="0.56000000000000005"/>
    <n v="22645284.73"/>
    <n v="-101830226.13"/>
    <n v="-68485105.25"/>
    <n v="-64745807.859999999"/>
    <n v="-20.86"/>
    <n v="-17.239999999999998"/>
    <n v="171"/>
    <n v="135"/>
    <n v="184"/>
    <n v="184"/>
    <n v="47"/>
    <n v="-15.01"/>
    <n v="4.4000000000000004"/>
    <n v="19.41"/>
    <n v="-44.125"/>
    <n v="33.515000000000001"/>
    <x v="0"/>
    <n v="-15.23"/>
    <n v="-0.92"/>
    <n v="14.31"/>
    <n v="-36.695"/>
    <n v="20.544999999999998"/>
    <x v="0"/>
    <x v="1"/>
    <x v="1"/>
  </r>
  <r>
    <s v="10763"/>
    <s v="ประชาธิปัตย์,รพช."/>
    <x v="4"/>
    <x v="4"/>
    <n v="2.04"/>
    <n v="1.93"/>
    <n v="1.5"/>
    <n v="58291545.600000001"/>
    <n v="-43920553.079999998"/>
    <n v="-34171319.460000001"/>
    <n v="28060446.969999999"/>
    <n v="-23.8"/>
    <n v="-29.37"/>
    <n v="126"/>
    <n v="537"/>
    <n v="127"/>
    <n v="483"/>
    <n v="47"/>
    <n v="-8.26"/>
    <n v="3.2450000000000001"/>
    <n v="11.504999999999999"/>
    <n v="-25.517499999999998"/>
    <n v="20.502500000000001"/>
    <x v="0"/>
    <n v="-12.452500000000001"/>
    <n v="0.39"/>
    <n v="12.842500000000001"/>
    <n v="-31.716250000000002"/>
    <n v="19.653750000000002"/>
    <x v="0"/>
    <x v="1"/>
    <x v="1"/>
  </r>
  <r>
    <s v="10764"/>
    <s v="หนองเสือ,รพช."/>
    <x v="4"/>
    <x v="4"/>
    <n v="2.44"/>
    <n v="2.1800000000000002"/>
    <n v="1.1299999999999999"/>
    <n v="29950151.719999999"/>
    <n v="-7381167.5300000003"/>
    <n v="-882935.47"/>
    <n v="2593655.7200000002"/>
    <n v="-0.8"/>
    <n v="-6.41"/>
    <n v="74"/>
    <n v="303"/>
    <n v="121"/>
    <n v="292"/>
    <n v="44"/>
    <n v="-8.26"/>
    <n v="3.2450000000000001"/>
    <n v="11.504999999999999"/>
    <n v="-25.517499999999998"/>
    <n v="20.502500000000001"/>
    <x v="0"/>
    <n v="-12.452500000000001"/>
    <n v="0.39"/>
    <n v="12.842500000000001"/>
    <n v="-31.716250000000002"/>
    <n v="19.653750000000002"/>
    <x v="0"/>
    <x v="1"/>
    <x v="1"/>
  </r>
  <r>
    <s v="10765"/>
    <s v="ลาดหลุมแก้ว,รพช."/>
    <x v="3"/>
    <x v="3"/>
    <n v="4.59"/>
    <n v="4.38"/>
    <n v="3.09"/>
    <n v="67509874"/>
    <n v="-34015796.759999998"/>
    <n v="-28286157.710000001"/>
    <n v="39230739.899999999"/>
    <n v="-24.55"/>
    <n v="-23.64"/>
    <n v="79"/>
    <n v="443"/>
    <n v="266"/>
    <n v="485"/>
    <n v="61"/>
    <n v="-9.4075000000000006"/>
    <n v="1.645"/>
    <n v="11.0525"/>
    <n v="-25.986249999999998"/>
    <n v="18.223749999999999"/>
    <x v="0"/>
    <n v="-18.744999999999997"/>
    <n v="-2.7"/>
    <n v="16.044999999999998"/>
    <n v="-42.812499999999993"/>
    <n v="21.367499999999996"/>
    <x v="0"/>
    <x v="1"/>
    <x v="1"/>
  </r>
  <r>
    <s v="10766"/>
    <s v="ลำลูกกา,รพช."/>
    <x v="1"/>
    <x v="1"/>
    <n v="1.65"/>
    <n v="1.53"/>
    <n v="1.08"/>
    <n v="20047658.43"/>
    <n v="-23868771.460000001"/>
    <n v="-18800972.73"/>
    <n v="2515063.59"/>
    <n v="-13.76"/>
    <n v="-26.45"/>
    <n v="103"/>
    <n v="121"/>
    <n v="81"/>
    <n v="174"/>
    <n v="36"/>
    <n v="-10.594999999999999"/>
    <n v="0.95"/>
    <n v="11.544999999999998"/>
    <n v="-27.912499999999994"/>
    <n v="18.267499999999995"/>
    <x v="0"/>
    <n v="-17.670000000000002"/>
    <n v="-3.92"/>
    <n v="13.750000000000002"/>
    <n v="-38.295000000000002"/>
    <n v="16.705000000000005"/>
    <x v="0"/>
    <x v="1"/>
    <x v="1"/>
  </r>
  <r>
    <s v="10767"/>
    <s v="สามโคก,รพช."/>
    <x v="3"/>
    <x v="3"/>
    <n v="1.1000000000000001"/>
    <n v="1.03"/>
    <n v="0.49"/>
    <n v="2635765.23"/>
    <n v="-23738388.359999999"/>
    <n v="-17726711.16"/>
    <n v="-13842037.039999999"/>
    <n v="-25.07"/>
    <n v="-27.11"/>
    <n v="102"/>
    <n v="141"/>
    <n v="296"/>
    <n v="90"/>
    <n v="47"/>
    <n v="-9.4075000000000006"/>
    <n v="1.645"/>
    <n v="11.0525"/>
    <n v="-25.986249999999998"/>
    <n v="18.223749999999999"/>
    <x v="0"/>
    <n v="-18.744999999999997"/>
    <n v="-2.7"/>
    <n v="16.044999999999998"/>
    <n v="-42.812499999999993"/>
    <n v="21.367499999999996"/>
    <x v="0"/>
    <x v="1"/>
    <x v="1"/>
  </r>
  <r>
    <s v="10660"/>
    <s v="พระนครศรีอยุธยา,รพศ."/>
    <x v="12"/>
    <x v="12"/>
    <n v="1.58"/>
    <n v="1.39"/>
    <n v="0.59"/>
    <n v="236395872.25999999"/>
    <n v="-47146126.859999999"/>
    <n v="42692230.399999999"/>
    <n v="-173506850.09"/>
    <n v="2.5499999999999998"/>
    <n v="-3.91"/>
    <n v="125"/>
    <n v="62"/>
    <n v="62"/>
    <n v="161"/>
    <n v="36"/>
    <n v="-6.4649999999999999"/>
    <n v="5.9924999999999997"/>
    <n v="12.4575"/>
    <n v="-25.151250000000001"/>
    <n v="24.678750000000001"/>
    <x v="0"/>
    <n v="-9.0925000000000011"/>
    <n v="7.5674999999999999"/>
    <n v="16.66"/>
    <n v="-34.082500000000003"/>
    <n v="32.557500000000005"/>
    <x v="0"/>
    <x v="1"/>
    <x v="0"/>
  </r>
  <r>
    <s v="10688"/>
    <s v="เสนา,รพท."/>
    <x v="5"/>
    <x v="5"/>
    <n v="2.23"/>
    <n v="2.11"/>
    <n v="1.2"/>
    <n v="127692505.16"/>
    <n v="7055706.0099999998"/>
    <n v="4792674.62"/>
    <n v="21170868.77"/>
    <n v="0.93"/>
    <n v="1.25"/>
    <n v="134"/>
    <n v="106"/>
    <n v="73"/>
    <n v="66"/>
    <n v="33"/>
    <n v="-2.59"/>
    <n v="8.86"/>
    <n v="11.45"/>
    <n v="-19.764999999999997"/>
    <n v="26.034999999999997"/>
    <x v="0"/>
    <n v="-5.74"/>
    <n v="4.915"/>
    <n v="10.655000000000001"/>
    <n v="-21.722500000000004"/>
    <n v="20.897500000000001"/>
    <x v="0"/>
    <x v="0"/>
    <x v="0"/>
  </r>
  <r>
    <s v="10768"/>
    <s v="ท่าเรือ,รพช."/>
    <x v="4"/>
    <x v="4"/>
    <n v="3.37"/>
    <n v="3.28"/>
    <n v="2.84"/>
    <n v="45924005.159999996"/>
    <n v="100574882.14"/>
    <n v="88024696.700000003"/>
    <n v="35553276.07"/>
    <n v="78.12"/>
    <n v="36.54"/>
    <n v="119"/>
    <n v="26"/>
    <n v="48"/>
    <n v="157"/>
    <n v="30"/>
    <n v="-8.26"/>
    <n v="3.2450000000000001"/>
    <n v="11.504999999999999"/>
    <n v="-25.517499999999998"/>
    <n v="20.502500000000001"/>
    <x v="1"/>
    <n v="-12.452500000000001"/>
    <n v="0.39"/>
    <n v="12.842500000000001"/>
    <n v="-31.716250000000002"/>
    <n v="19.653750000000002"/>
    <x v="1"/>
    <x v="0"/>
    <x v="0"/>
  </r>
  <r>
    <s v="10769"/>
    <s v="สมเด็จพระสังฆราชเจ้า กรมหลวงชินวราลงกรณ (วาสนมหาเถร),รพช."/>
    <x v="4"/>
    <x v="4"/>
    <n v="12.88"/>
    <n v="12.66"/>
    <n v="12.07"/>
    <n v="122997563.8"/>
    <n v="-24364440.199999999"/>
    <n v="-17112264.559999999"/>
    <n v="114606509.26000001"/>
    <n v="-20.92"/>
    <n v="-10.57"/>
    <n v="108"/>
    <n v="57"/>
    <n v="51"/>
    <n v="132"/>
    <n v="54"/>
    <n v="-8.26"/>
    <n v="3.2450000000000001"/>
    <n v="11.504999999999999"/>
    <n v="-25.517499999999998"/>
    <n v="20.502500000000001"/>
    <x v="0"/>
    <n v="-12.452500000000001"/>
    <n v="0.39"/>
    <n v="12.842500000000001"/>
    <n v="-31.716250000000002"/>
    <n v="19.653750000000002"/>
    <x v="0"/>
    <x v="1"/>
    <x v="1"/>
  </r>
  <r>
    <s v="10770"/>
    <s v="บางไทร(พระนครศรีอยุธยา),รพช."/>
    <x v="3"/>
    <x v="3"/>
    <n v="2.38"/>
    <n v="2.09"/>
    <n v="1.73"/>
    <n v="16934712.449999999"/>
    <n v="-17330504.32"/>
    <n v="-9496589.8399999999"/>
    <n v="9002393.0199999996"/>
    <n v="-11.94"/>
    <n v="-24.21"/>
    <n v="96"/>
    <n v="36"/>
    <n v="33"/>
    <n v="306"/>
    <n v="71"/>
    <n v="-9.4075000000000006"/>
    <n v="1.645"/>
    <n v="11.0525"/>
    <n v="-25.986249999999998"/>
    <n v="18.223749999999999"/>
    <x v="0"/>
    <n v="-18.744999999999997"/>
    <n v="-2.7"/>
    <n v="16.044999999999998"/>
    <n v="-42.812499999999993"/>
    <n v="21.367499999999996"/>
    <x v="0"/>
    <x v="1"/>
    <x v="1"/>
  </r>
  <r>
    <s v="10771"/>
    <s v="บางบาล,รพช."/>
    <x v="3"/>
    <x v="3"/>
    <n v="1.44"/>
    <n v="1.28"/>
    <n v="1.08"/>
    <n v="7543513.0099999998"/>
    <n v="-1729000.7"/>
    <n v="-159214.94"/>
    <n v="1371118.21"/>
    <n v="-0.23"/>
    <n v="-4.9800000000000004"/>
    <n v="153"/>
    <n v="98"/>
    <n v="91"/>
    <n v="216"/>
    <n v="79"/>
    <n v="-9.4075000000000006"/>
    <n v="1.645"/>
    <n v="11.0525"/>
    <n v="-25.986249999999998"/>
    <n v="18.223749999999999"/>
    <x v="0"/>
    <n v="-18.744999999999997"/>
    <n v="-2.7"/>
    <n v="16.044999999999998"/>
    <n v="-42.812499999999993"/>
    <n v="21.367499999999996"/>
    <x v="0"/>
    <x v="1"/>
    <x v="1"/>
  </r>
  <r>
    <s v="10772"/>
    <s v="บางปะอิน,รพช."/>
    <x v="7"/>
    <x v="7"/>
    <n v="6.81"/>
    <n v="6.5"/>
    <n v="5.86"/>
    <n v="201630662.75999999"/>
    <n v="1501332.28"/>
    <n v="17846434.48"/>
    <n v="166420220.00999999"/>
    <n v="5.8"/>
    <n v="0.28000000000000003"/>
    <n v="86"/>
    <n v="69"/>
    <n v="104"/>
    <n v="180"/>
    <n v="37"/>
    <n v="-15.01"/>
    <n v="4.4000000000000004"/>
    <n v="19.41"/>
    <n v="-44.125"/>
    <n v="33.515000000000001"/>
    <x v="0"/>
    <n v="-15.23"/>
    <n v="-0.92"/>
    <n v="14.31"/>
    <n v="-36.695"/>
    <n v="20.544999999999998"/>
    <x v="0"/>
    <x v="0"/>
    <x v="0"/>
  </r>
  <r>
    <s v="10773"/>
    <s v="บางปะหัน,รพช."/>
    <x v="4"/>
    <x v="4"/>
    <n v="1.51"/>
    <n v="1.29"/>
    <n v="0.8"/>
    <n v="10301676.789999999"/>
    <n v="-20643101.600000001"/>
    <n v="-13827075.07"/>
    <n v="-4169169.54"/>
    <n v="-15.76"/>
    <n v="-33"/>
    <n v="163"/>
    <n v="98"/>
    <n v="98"/>
    <n v="208"/>
    <n v="73"/>
    <n v="-8.26"/>
    <n v="3.2450000000000001"/>
    <n v="11.504999999999999"/>
    <n v="-25.517499999999998"/>
    <n v="20.502500000000001"/>
    <x v="0"/>
    <n v="-12.452500000000001"/>
    <n v="0.39"/>
    <n v="12.842500000000001"/>
    <n v="-31.716250000000002"/>
    <n v="19.653750000000002"/>
    <x v="1"/>
    <x v="1"/>
    <x v="1"/>
  </r>
  <r>
    <s v="10774"/>
    <s v="ผักไห่,รพช."/>
    <x v="3"/>
    <x v="3"/>
    <n v="6.75"/>
    <n v="6.49"/>
    <n v="5.79"/>
    <n v="50225154.5"/>
    <n v="-15631272.98"/>
    <n v="-12077591.789999999"/>
    <n v="41788170.359999999"/>
    <n v="-14.16"/>
    <n v="-14.67"/>
    <n v="48"/>
    <n v="53"/>
    <n v="57"/>
    <n v="171"/>
    <n v="49"/>
    <n v="-9.4075000000000006"/>
    <n v="1.645"/>
    <n v="11.0525"/>
    <n v="-25.986249999999998"/>
    <n v="18.223749999999999"/>
    <x v="0"/>
    <n v="-18.744999999999997"/>
    <n v="-2.7"/>
    <n v="16.044999999999998"/>
    <n v="-42.812499999999993"/>
    <n v="21.367499999999996"/>
    <x v="0"/>
    <x v="1"/>
    <x v="1"/>
  </r>
  <r>
    <s v="10775"/>
    <s v="ภาชี,รพช."/>
    <x v="3"/>
    <x v="3"/>
    <n v="4.8899999999999997"/>
    <n v="4.59"/>
    <n v="3.4"/>
    <n v="43912780.299999997"/>
    <n v="-11021183.050000001"/>
    <n v="-7493180.6799999997"/>
    <n v="27109240.109999999"/>
    <n v="-7.9"/>
    <n v="-13.08"/>
    <n v="120"/>
    <n v="90"/>
    <n v="92"/>
    <n v="365"/>
    <n v="49"/>
    <n v="-9.4075000000000006"/>
    <n v="1.645"/>
    <n v="11.0525"/>
    <n v="-25.986249999999998"/>
    <n v="18.223749999999999"/>
    <x v="0"/>
    <n v="-18.744999999999997"/>
    <n v="-2.7"/>
    <n v="16.044999999999998"/>
    <n v="-42.812499999999993"/>
    <n v="21.367499999999996"/>
    <x v="0"/>
    <x v="1"/>
    <x v="1"/>
  </r>
  <r>
    <s v="10776"/>
    <s v="ลาดบัวหลวง,รพช."/>
    <x v="3"/>
    <x v="3"/>
    <n v="4.29"/>
    <n v="3.92"/>
    <n v="3.15"/>
    <n v="42144526.090000004"/>
    <n v="-12961457.210000001"/>
    <n v="-9412833.4800000004"/>
    <n v="27506764.989999998"/>
    <n v="-9.4600000000000009"/>
    <n v="-11.77"/>
    <n v="172"/>
    <n v="84"/>
    <n v="95"/>
    <n v="160"/>
    <n v="98"/>
    <n v="-9.4075000000000006"/>
    <n v="1.645"/>
    <n v="11.0525"/>
    <n v="-25.986249999999998"/>
    <n v="18.223749999999999"/>
    <x v="0"/>
    <n v="-18.744999999999997"/>
    <n v="-2.7"/>
    <n v="16.044999999999998"/>
    <n v="-42.812499999999993"/>
    <n v="21.367499999999996"/>
    <x v="0"/>
    <x v="1"/>
    <x v="1"/>
  </r>
  <r>
    <s v="10777"/>
    <s v="วังน้อย,รพช."/>
    <x v="4"/>
    <x v="4"/>
    <n v="5.7"/>
    <n v="5.25"/>
    <n v="4.1399999999999997"/>
    <n v="76505742.760000005"/>
    <n v="-29131946.030000001"/>
    <n v="-5614390.46"/>
    <n v="51145650.030000001"/>
    <n v="-3.44"/>
    <n v="-8.39"/>
    <n v="37"/>
    <n v="64"/>
    <n v="65"/>
    <n v="99"/>
    <n v="54"/>
    <n v="-8.26"/>
    <n v="3.2450000000000001"/>
    <n v="11.504999999999999"/>
    <n v="-25.517499999999998"/>
    <n v="20.502500000000001"/>
    <x v="0"/>
    <n v="-12.452500000000001"/>
    <n v="0.39"/>
    <n v="12.842500000000001"/>
    <n v="-31.716250000000002"/>
    <n v="19.653750000000002"/>
    <x v="0"/>
    <x v="1"/>
    <x v="1"/>
  </r>
  <r>
    <s v="10778"/>
    <s v="บางซ้าย,รพช."/>
    <x v="8"/>
    <x v="8"/>
    <n v="1.79"/>
    <n v="1.6"/>
    <n v="1.22"/>
    <n v="4982104.05"/>
    <n v="-8218287.4400000004"/>
    <n v="-5070914.21"/>
    <n v="1411710.84"/>
    <n v="-11.75"/>
    <n v="-21.77"/>
    <n v="155"/>
    <n v="41"/>
    <n v="99"/>
    <n v="199"/>
    <n v="54"/>
    <n v="-5.3650000000000002"/>
    <n v="10.815000000000001"/>
    <n v="16.18"/>
    <n v="-29.634999999999998"/>
    <n v="35.085000000000001"/>
    <x v="0"/>
    <n v="-14.08"/>
    <n v="0.78999999999999981"/>
    <n v="14.87"/>
    <n v="-36.384999999999998"/>
    <n v="23.094999999999999"/>
    <x v="0"/>
    <x v="1"/>
    <x v="1"/>
  </r>
  <r>
    <s v="10779"/>
    <s v="อุทัย,รพช."/>
    <x v="6"/>
    <x v="6"/>
    <n v="13.04"/>
    <n v="12.84"/>
    <n v="9.73"/>
    <n v="155013932.05000001"/>
    <n v="-18280243.850000001"/>
    <n v="-12703672.18"/>
    <n v="112420473.47"/>
    <n v="-10.4"/>
    <n v="-7.66"/>
    <n v="139"/>
    <n v="66"/>
    <n v="82"/>
    <n v="86"/>
    <n v="43"/>
    <n v="-10.317499999999999"/>
    <n v="1.0349999999999999"/>
    <n v="11.352499999999999"/>
    <n v="-27.346249999999998"/>
    <n v="18.063749999999999"/>
    <x v="0"/>
    <n v="-15.98"/>
    <n v="-2.4"/>
    <n v="13.58"/>
    <n v="-36.35"/>
    <n v="17.970000000000002"/>
    <x v="0"/>
    <x v="1"/>
    <x v="1"/>
  </r>
  <r>
    <s v="10780"/>
    <s v="มหาราช,รพช."/>
    <x v="3"/>
    <x v="3"/>
    <n v="1.1000000000000001"/>
    <n v="0.87"/>
    <n v="0.23"/>
    <n v="897444.32"/>
    <n v="-1678611.23"/>
    <n v="1127296.68"/>
    <n v="-6691325.7300000004"/>
    <n v="1.86"/>
    <n v="-2.8"/>
    <n v="176"/>
    <n v="60"/>
    <n v="55"/>
    <n v="114"/>
    <n v="76"/>
    <n v="-9.4075000000000006"/>
    <n v="1.645"/>
    <n v="11.0525"/>
    <n v="-25.986249999999998"/>
    <n v="18.223749999999999"/>
    <x v="0"/>
    <n v="-18.744999999999997"/>
    <n v="-2.7"/>
    <n v="16.044999999999998"/>
    <n v="-42.812499999999993"/>
    <n v="21.367499999999996"/>
    <x v="0"/>
    <x v="1"/>
    <x v="0"/>
  </r>
  <r>
    <s v="10781"/>
    <s v="บ้านแพรก,รพช."/>
    <x v="8"/>
    <x v="8"/>
    <n v="1.29"/>
    <n v="1.17"/>
    <n v="0.81"/>
    <n v="2714688.99"/>
    <n v="-3916147.17"/>
    <n v="-1631434.43"/>
    <n v="-1742385.56"/>
    <n v="-2.66"/>
    <n v="-13.02"/>
    <n v="185"/>
    <n v="33"/>
    <n v="35"/>
    <n v="156"/>
    <n v="42"/>
    <n v="-5.3650000000000002"/>
    <n v="10.815000000000001"/>
    <n v="16.18"/>
    <n v="-29.634999999999998"/>
    <n v="35.085000000000001"/>
    <x v="0"/>
    <n v="-14.08"/>
    <n v="0.78999999999999981"/>
    <n v="14.87"/>
    <n v="-36.384999999999998"/>
    <n v="23.094999999999999"/>
    <x v="0"/>
    <x v="1"/>
    <x v="1"/>
  </r>
  <r>
    <s v="10690"/>
    <s v="พระนารายณ์มหาราช,รพท."/>
    <x v="9"/>
    <x v="9"/>
    <n v="2.87"/>
    <n v="2.68"/>
    <n v="0.99"/>
    <n v="623032219.63"/>
    <n v="11014222.869999999"/>
    <n v="87480631.090000004"/>
    <n v="-1871240.81"/>
    <n v="6.27"/>
    <n v="0.74"/>
    <n v="86"/>
    <n v="295"/>
    <n v="64"/>
    <n v="224"/>
    <n v="34"/>
    <n v="-0.03"/>
    <n v="9.4700000000000006"/>
    <n v="9.5"/>
    <n v="-14.28"/>
    <n v="23.72"/>
    <x v="0"/>
    <n v="-6.29"/>
    <n v="1.83"/>
    <n v="8.120000000000001"/>
    <n v="-18.470000000000002"/>
    <n v="14.010000000000002"/>
    <x v="0"/>
    <x v="0"/>
    <x v="0"/>
  </r>
  <r>
    <s v="10691"/>
    <s v="บ้านหมี่,รพท."/>
    <x v="5"/>
    <x v="5"/>
    <n v="1.1000000000000001"/>
    <n v="1.04"/>
    <n v="0.54"/>
    <n v="22680144.809999999"/>
    <n v="37042336.890000001"/>
    <n v="37827537.420000002"/>
    <n v="-100796675.97"/>
    <n v="8.75"/>
    <n v="9.69"/>
    <n v="622"/>
    <n v="149"/>
    <n v="38"/>
    <n v="194"/>
    <n v="62"/>
    <n v="-2.59"/>
    <n v="8.86"/>
    <n v="11.45"/>
    <n v="-19.764999999999997"/>
    <n v="26.034999999999997"/>
    <x v="0"/>
    <n v="-5.74"/>
    <n v="4.915"/>
    <n v="10.655000000000001"/>
    <n v="-21.722500000000004"/>
    <n v="20.897500000000001"/>
    <x v="0"/>
    <x v="0"/>
    <x v="0"/>
  </r>
  <r>
    <s v="10789"/>
    <s v="พัฒนานิคม,รพช."/>
    <x v="4"/>
    <x v="4"/>
    <n v="14.27"/>
    <n v="13.76"/>
    <n v="11.62"/>
    <n v="71834082.329999998"/>
    <n v="-29162977.539999999"/>
    <n v="-20110966.370000001"/>
    <n v="57483665.810000002"/>
    <n v="-13.86"/>
    <n v="-22.14"/>
    <n v="16"/>
    <n v="46"/>
    <n v="47"/>
    <n v="296"/>
    <n v="24"/>
    <n v="-8.26"/>
    <n v="3.2450000000000001"/>
    <n v="11.504999999999999"/>
    <n v="-25.517499999999998"/>
    <n v="20.502500000000001"/>
    <x v="0"/>
    <n v="-12.452500000000001"/>
    <n v="0.39"/>
    <n v="12.842500000000001"/>
    <n v="-31.716250000000002"/>
    <n v="19.653750000000002"/>
    <x v="0"/>
    <x v="1"/>
    <x v="1"/>
  </r>
  <r>
    <s v="10790"/>
    <s v="โคกสำโรง,รพช."/>
    <x v="2"/>
    <x v="2"/>
    <n v="2.5"/>
    <n v="2.39"/>
    <n v="1.36"/>
    <n v="112818035.48999999"/>
    <n v="2502645.96"/>
    <n v="4721452.3600000003"/>
    <n v="26828296.32"/>
    <n v="1.94"/>
    <n v="1.06"/>
    <n v="153"/>
    <n v="153"/>
    <n v="92"/>
    <n v="338"/>
    <n v="32"/>
    <n v="-7.51"/>
    <n v="3.04"/>
    <n v="10.55"/>
    <n v="-23.335000000000001"/>
    <n v="18.865000000000002"/>
    <x v="0"/>
    <n v="-12.23"/>
    <n v="-0.18"/>
    <n v="12.05"/>
    <n v="-30.305000000000003"/>
    <n v="17.895000000000003"/>
    <x v="0"/>
    <x v="0"/>
    <x v="0"/>
  </r>
  <r>
    <s v="10791"/>
    <s v="ชัยบาดาล,รพช."/>
    <x v="2"/>
    <x v="2"/>
    <n v="1.1299999999999999"/>
    <n v="1"/>
    <n v="0.74"/>
    <n v="9541309.1899999995"/>
    <n v="-32919612.690000001"/>
    <n v="-7178370.6799999997"/>
    <n v="-18508199.239999998"/>
    <n v="-2.21"/>
    <n v="-10"/>
    <n v="167"/>
    <n v="4"/>
    <n v="22"/>
    <n v="118"/>
    <n v="38"/>
    <n v="-7.51"/>
    <n v="3.04"/>
    <n v="10.55"/>
    <n v="-23.335000000000001"/>
    <n v="18.865000000000002"/>
    <x v="0"/>
    <n v="-12.23"/>
    <n v="-0.18"/>
    <n v="12.05"/>
    <n v="-30.305000000000003"/>
    <n v="17.895000000000003"/>
    <x v="0"/>
    <x v="1"/>
    <x v="1"/>
  </r>
  <r>
    <s v="10792"/>
    <s v="ท่าวุ้ง,รพช."/>
    <x v="3"/>
    <x v="3"/>
    <n v="7.53"/>
    <n v="7.34"/>
    <n v="6.61"/>
    <n v="84011678.599999994"/>
    <n v="-11228090.310000001"/>
    <n v="-8653773.5500000007"/>
    <n v="72151773.409999996"/>
    <n v="-7.57"/>
    <n v="-7.77"/>
    <n v="94"/>
    <n v="100"/>
    <n v="52"/>
    <n v="180"/>
    <n v="48"/>
    <n v="-9.4075000000000006"/>
    <n v="1.645"/>
    <n v="11.0525"/>
    <n v="-25.986249999999998"/>
    <n v="18.223749999999999"/>
    <x v="0"/>
    <n v="-18.744999999999997"/>
    <n v="-2.7"/>
    <n v="16.044999999999998"/>
    <n v="-42.812499999999993"/>
    <n v="21.367499999999996"/>
    <x v="0"/>
    <x v="1"/>
    <x v="1"/>
  </r>
  <r>
    <s v="10793"/>
    <s v="ท่าหลวง,รพช."/>
    <x v="3"/>
    <x v="3"/>
    <n v="1.56"/>
    <n v="1.41"/>
    <n v="1"/>
    <n v="9155874.2400000002"/>
    <n v="-11646185.359999999"/>
    <n v="-7563990.0099999998"/>
    <n v="-53761.41"/>
    <n v="-7.76"/>
    <n v="-21.86"/>
    <n v="114"/>
    <n v="52"/>
    <n v="82"/>
    <n v="150"/>
    <n v="55"/>
    <n v="-9.4075000000000006"/>
    <n v="1.645"/>
    <n v="11.0525"/>
    <n v="-25.986249999999998"/>
    <n v="18.223749999999999"/>
    <x v="0"/>
    <n v="-18.744999999999997"/>
    <n v="-2.7"/>
    <n v="16.044999999999998"/>
    <n v="-42.812499999999993"/>
    <n v="21.367499999999996"/>
    <x v="0"/>
    <x v="1"/>
    <x v="1"/>
  </r>
  <r>
    <s v="10794"/>
    <s v="สระโบสถ์,รพช."/>
    <x v="3"/>
    <x v="3"/>
    <n v="1.88"/>
    <n v="1.71"/>
    <n v="0.87"/>
    <n v="10770519.26"/>
    <n v="-11266738.529999999"/>
    <n v="-9162401.4499999993"/>
    <n v="-1625566.18"/>
    <n v="-15.23"/>
    <n v="-23.34"/>
    <n v="124"/>
    <n v="129"/>
    <n v="95"/>
    <n v="189"/>
    <n v="51"/>
    <n v="-9.4075000000000006"/>
    <n v="1.645"/>
    <n v="11.0525"/>
    <n v="-25.986249999999998"/>
    <n v="18.223749999999999"/>
    <x v="0"/>
    <n v="-18.744999999999997"/>
    <n v="-2.7"/>
    <n v="16.044999999999998"/>
    <n v="-42.812499999999993"/>
    <n v="21.367499999999996"/>
    <x v="0"/>
    <x v="1"/>
    <x v="1"/>
  </r>
  <r>
    <s v="10795"/>
    <s v="โคกเจริญ,รพช."/>
    <x v="3"/>
    <x v="3"/>
    <n v="2.06"/>
    <n v="1.98"/>
    <n v="1.46"/>
    <n v="12747889.57"/>
    <n v="-7836850.0700000003"/>
    <n v="-7460256.6200000001"/>
    <n v="5574797.21"/>
    <n v="-11.08"/>
    <n v="-12.23"/>
    <n v="146"/>
    <n v="50"/>
    <n v="50"/>
    <n v="183"/>
    <n v="36"/>
    <n v="-9.4075000000000006"/>
    <n v="1.645"/>
    <n v="11.0525"/>
    <n v="-25.986249999999998"/>
    <n v="18.223749999999999"/>
    <x v="0"/>
    <n v="-18.744999999999997"/>
    <n v="-2.7"/>
    <n v="16.044999999999998"/>
    <n v="-42.812499999999993"/>
    <n v="21.367499999999996"/>
    <x v="0"/>
    <x v="1"/>
    <x v="1"/>
  </r>
  <r>
    <s v="10796"/>
    <s v="ลำสนธิ,รพช."/>
    <x v="3"/>
    <x v="3"/>
    <n v="2.93"/>
    <n v="2.62"/>
    <n v="2.1"/>
    <n v="19030205.850000001"/>
    <n v="-3798800.13"/>
    <n v="3233382.68"/>
    <n v="10780539.93"/>
    <n v="4.79"/>
    <n v="-5.55"/>
    <n v="169"/>
    <n v="44"/>
    <n v="41"/>
    <n v="542"/>
    <n v="66"/>
    <n v="-9.4075000000000006"/>
    <n v="1.645"/>
    <n v="11.0525"/>
    <n v="-25.986249999999998"/>
    <n v="18.223749999999999"/>
    <x v="0"/>
    <n v="-18.744999999999997"/>
    <n v="-2.7"/>
    <n v="16.044999999999998"/>
    <n v="-42.812499999999993"/>
    <n v="21.367499999999996"/>
    <x v="0"/>
    <x v="1"/>
    <x v="0"/>
  </r>
  <r>
    <s v="10797"/>
    <s v="หนองม่วง,รพช."/>
    <x v="3"/>
    <x v="3"/>
    <n v="7.32"/>
    <n v="7.16"/>
    <n v="6.67"/>
    <n v="82223392.739999995"/>
    <n v="-4706792.2"/>
    <n v="-2589464.75"/>
    <n v="73590106.629999995"/>
    <n v="-2.62"/>
    <n v="-3.83"/>
    <n v="90"/>
    <n v="42"/>
    <n v="48"/>
    <n v="320"/>
    <n v="44"/>
    <n v="-9.4075000000000006"/>
    <n v="1.645"/>
    <n v="11.0525"/>
    <n v="-25.986249999999998"/>
    <n v="18.223749999999999"/>
    <x v="0"/>
    <n v="-18.744999999999997"/>
    <n v="-2.7"/>
    <n v="16.044999999999998"/>
    <n v="-42.812499999999993"/>
    <n v="21.367499999999996"/>
    <x v="0"/>
    <x v="1"/>
    <x v="1"/>
  </r>
  <r>
    <s v="10661"/>
    <s v="สระบุรี,รพศ."/>
    <x v="12"/>
    <x v="12"/>
    <n v="2.97"/>
    <n v="2.85"/>
    <n v="0.72"/>
    <n v="1087358276.29"/>
    <n v="168698899.16999999"/>
    <n v="234959464.46000001"/>
    <n v="-157107883.25999999"/>
    <n v="10.14"/>
    <n v="6.21"/>
    <n v="136"/>
    <n v="255"/>
    <n v="162"/>
    <n v="117"/>
    <n v="27"/>
    <n v="-6.4649999999999999"/>
    <n v="5.9924999999999997"/>
    <n v="12.4575"/>
    <n v="-25.151250000000001"/>
    <n v="24.678750000000001"/>
    <x v="0"/>
    <n v="-9.0925000000000011"/>
    <n v="7.5674999999999999"/>
    <n v="16.66"/>
    <n v="-34.082500000000003"/>
    <n v="32.557500000000005"/>
    <x v="0"/>
    <x v="0"/>
    <x v="0"/>
  </r>
  <r>
    <s v="10695"/>
    <s v="พระพุทธบาท,รพท."/>
    <x v="5"/>
    <x v="5"/>
    <n v="1.53"/>
    <n v="1.43"/>
    <n v="0.61"/>
    <n v="144032321.87"/>
    <n v="31754465.010000002"/>
    <n v="52649145.530000001"/>
    <n v="-107264054.97"/>
    <n v="7.21"/>
    <n v="4.9000000000000004"/>
    <n v="244"/>
    <n v="185"/>
    <n v="76"/>
    <n v="99"/>
    <n v="60"/>
    <n v="-2.59"/>
    <n v="8.86"/>
    <n v="11.45"/>
    <n v="-19.764999999999997"/>
    <n v="26.034999999999997"/>
    <x v="0"/>
    <n v="-5.74"/>
    <n v="4.915"/>
    <n v="10.655000000000001"/>
    <n v="-21.722500000000004"/>
    <n v="20.897500000000001"/>
    <x v="0"/>
    <x v="0"/>
    <x v="0"/>
  </r>
  <r>
    <s v="10807"/>
    <s v="แก่งคอย,รพช."/>
    <x v="1"/>
    <x v="1"/>
    <n v="22.59"/>
    <n v="22.04"/>
    <n v="15.26"/>
    <n v="197839934.43000001"/>
    <n v="12337230.630000001"/>
    <n v="23025043.550000001"/>
    <n v="130674797.86"/>
    <n v="9.7200000000000006"/>
    <n v="4.21"/>
    <n v="28"/>
    <n v="194"/>
    <n v="47"/>
    <n v="466"/>
    <n v="32"/>
    <n v="-10.594999999999999"/>
    <n v="0.95"/>
    <n v="11.544999999999998"/>
    <n v="-27.912499999999994"/>
    <n v="18.267499999999995"/>
    <x v="0"/>
    <n v="-17.670000000000002"/>
    <n v="-3.92"/>
    <n v="13.750000000000002"/>
    <n v="-38.295000000000002"/>
    <n v="16.705000000000005"/>
    <x v="0"/>
    <x v="0"/>
    <x v="0"/>
  </r>
  <r>
    <s v="10808"/>
    <s v="หนองแค,รพช."/>
    <x v="6"/>
    <x v="6"/>
    <n v="6.62"/>
    <n v="6.29"/>
    <n v="5.54"/>
    <n v="82920606.719999999"/>
    <n v="-3180739.49"/>
    <n v="3376249.51"/>
    <n v="66979968.170000002"/>
    <n v="2.79"/>
    <n v="-1.98"/>
    <n v="97"/>
    <n v="58"/>
    <n v="98"/>
    <n v="275"/>
    <n v="65"/>
    <n v="-10.317499999999999"/>
    <n v="1.0349999999999999"/>
    <n v="11.352499999999999"/>
    <n v="-27.346249999999998"/>
    <n v="18.063749999999999"/>
    <x v="0"/>
    <n v="-15.98"/>
    <n v="-2.4"/>
    <n v="13.58"/>
    <n v="-36.35"/>
    <n v="17.970000000000002"/>
    <x v="0"/>
    <x v="1"/>
    <x v="0"/>
  </r>
  <r>
    <s v="10809"/>
    <s v="วิหารแดง,รพช."/>
    <x v="3"/>
    <x v="3"/>
    <n v="6.36"/>
    <n v="6.25"/>
    <n v="2.2799999999999998"/>
    <n v="84574919.939999998"/>
    <n v="-9513670.8100000005"/>
    <n v="866238.43"/>
    <n v="20216142.93"/>
    <n v="0.75"/>
    <n v="-5.72"/>
    <n v="113"/>
    <n v="717"/>
    <n v="451"/>
    <n v="697"/>
    <n v="37"/>
    <n v="-9.4075000000000006"/>
    <n v="1.645"/>
    <n v="11.0525"/>
    <n v="-25.986249999999998"/>
    <n v="18.223749999999999"/>
    <x v="0"/>
    <n v="-18.744999999999997"/>
    <n v="-2.7"/>
    <n v="16.044999999999998"/>
    <n v="-42.812499999999993"/>
    <n v="21.367499999999996"/>
    <x v="0"/>
    <x v="1"/>
    <x v="0"/>
  </r>
  <r>
    <s v="10810"/>
    <s v="หนองแซง,รพช."/>
    <x v="3"/>
    <x v="3"/>
    <n v="4.18"/>
    <n v="4"/>
    <n v="2.3199999999999998"/>
    <n v="24357123.620000001"/>
    <n v="-12686040.310000001"/>
    <n v="-2813717.33"/>
    <n v="10100765.67"/>
    <n v="-4.96"/>
    <n v="-24.43"/>
    <n v="91"/>
    <n v="248"/>
    <n v="96"/>
    <n v="529"/>
    <n v="41"/>
    <n v="-9.4075000000000006"/>
    <n v="1.645"/>
    <n v="11.0525"/>
    <n v="-25.986249999999998"/>
    <n v="18.223749999999999"/>
    <x v="0"/>
    <n v="-18.744999999999997"/>
    <n v="-2.7"/>
    <n v="16.044999999999998"/>
    <n v="-42.812499999999993"/>
    <n v="21.367499999999996"/>
    <x v="0"/>
    <x v="1"/>
    <x v="1"/>
  </r>
  <r>
    <s v="10811"/>
    <s v="บ้านหมอ,รพช."/>
    <x v="3"/>
    <x v="3"/>
    <n v="1.61"/>
    <n v="1.43"/>
    <n v="1.04"/>
    <n v="12893805.539999999"/>
    <n v="-11167469.609999999"/>
    <n v="-10394188.369999999"/>
    <n v="845403.31"/>
    <n v="-11.93"/>
    <n v="-18.440000000000001"/>
    <n v="272"/>
    <n v="63"/>
    <n v="47"/>
    <n v="198"/>
    <n v="94"/>
    <n v="-9.4075000000000006"/>
    <n v="1.645"/>
    <n v="11.0525"/>
    <n v="-25.986249999999998"/>
    <n v="18.223749999999999"/>
    <x v="0"/>
    <n v="-18.744999999999997"/>
    <n v="-2.7"/>
    <n v="16.044999999999998"/>
    <n v="-42.812499999999993"/>
    <n v="21.367499999999996"/>
    <x v="0"/>
    <x v="1"/>
    <x v="1"/>
  </r>
  <r>
    <s v="10812"/>
    <s v="ดอนพุด,รพช."/>
    <x v="8"/>
    <x v="8"/>
    <n v="4.97"/>
    <n v="4.76"/>
    <n v="4.05"/>
    <n v="23719436.550000001"/>
    <n v="-3813009.63"/>
    <n v="-1662316.4"/>
    <n v="18226433.879999999"/>
    <n v="-3.3"/>
    <n v="-8.82"/>
    <n v="140"/>
    <n v="101"/>
    <n v="69"/>
    <n v="281"/>
    <n v="63"/>
    <n v="-5.3650000000000002"/>
    <n v="10.815000000000001"/>
    <n v="16.18"/>
    <n v="-29.634999999999998"/>
    <n v="35.085000000000001"/>
    <x v="0"/>
    <n v="-14.08"/>
    <n v="0.78999999999999981"/>
    <n v="14.87"/>
    <n v="-36.384999999999998"/>
    <n v="23.094999999999999"/>
    <x v="0"/>
    <x v="1"/>
    <x v="1"/>
  </r>
  <r>
    <s v="10813"/>
    <s v="หนองโดน,รพช."/>
    <x v="8"/>
    <x v="8"/>
    <n v="1.58"/>
    <n v="1.36"/>
    <n v="0.99"/>
    <n v="10961755.109999999"/>
    <n v="-9873359.3100000005"/>
    <n v="-5080539.17"/>
    <n v="-107946.19"/>
    <n v="-7.06"/>
    <n v="-18.47"/>
    <n v="200"/>
    <n v="60"/>
    <n v="57"/>
    <n v="311"/>
    <n v="78"/>
    <n v="-5.3650000000000002"/>
    <n v="10.815000000000001"/>
    <n v="16.18"/>
    <n v="-29.634999999999998"/>
    <n v="35.085000000000001"/>
    <x v="0"/>
    <n v="-14.08"/>
    <n v="0.78999999999999981"/>
    <n v="14.87"/>
    <n v="-36.384999999999998"/>
    <n v="23.094999999999999"/>
    <x v="0"/>
    <x v="1"/>
    <x v="1"/>
  </r>
  <r>
    <s v="10814"/>
    <s v="เสาไห้เฉลิมพระเกียรติ ๘๐ พรรษา,รพช."/>
    <x v="3"/>
    <x v="3"/>
    <n v="4.2300000000000004"/>
    <n v="3.96"/>
    <n v="2.96"/>
    <n v="44787081.219999999"/>
    <n v="-11016195.710000001"/>
    <n v="-5869614.0800000001"/>
    <n v="27201909"/>
    <n v="-5.56"/>
    <n v="-8.6999999999999993"/>
    <n v="58"/>
    <n v="112"/>
    <n v="34"/>
    <n v="173"/>
    <n v="43"/>
    <n v="-9.4075000000000006"/>
    <n v="1.645"/>
    <n v="11.0525"/>
    <n v="-25.986249999999998"/>
    <n v="18.223749999999999"/>
    <x v="0"/>
    <n v="-18.744999999999997"/>
    <n v="-2.7"/>
    <n v="16.044999999999998"/>
    <n v="-42.812499999999993"/>
    <n v="21.367499999999996"/>
    <x v="0"/>
    <x v="1"/>
    <x v="1"/>
  </r>
  <r>
    <s v="10815"/>
    <s v="มวกเหล็ก,รพช."/>
    <x v="4"/>
    <x v="4"/>
    <n v="6.98"/>
    <n v="6.72"/>
    <n v="5.55"/>
    <n v="86200280.189999998"/>
    <n v="-12374009.189999999"/>
    <n v="-8446564.8300000001"/>
    <n v="65696689.100000001"/>
    <n v="-7.74"/>
    <n v="-8.44"/>
    <n v="51"/>
    <n v="204"/>
    <n v="28"/>
    <n v="222"/>
    <n v="59"/>
    <n v="-8.26"/>
    <n v="3.2450000000000001"/>
    <n v="11.504999999999999"/>
    <n v="-25.517499999999998"/>
    <n v="20.502500000000001"/>
    <x v="0"/>
    <n v="-12.452500000000001"/>
    <n v="0.39"/>
    <n v="12.842500000000001"/>
    <n v="-31.716250000000002"/>
    <n v="19.653750000000002"/>
    <x v="0"/>
    <x v="1"/>
    <x v="1"/>
  </r>
  <r>
    <s v="10816"/>
    <s v="วังม่วงสัทธรรม,รพช."/>
    <x v="3"/>
    <x v="3"/>
    <n v="1.96"/>
    <n v="1.87"/>
    <n v="0.72"/>
    <n v="17811437.219999999"/>
    <n v="-7568802.3099999996"/>
    <n v="-8392974.0399999991"/>
    <n v="-5169424.7"/>
    <n v="-10.33"/>
    <n v="-16.350000000000001"/>
    <n v="226"/>
    <n v="246"/>
    <n v="126"/>
    <n v="249"/>
    <n v="46"/>
    <n v="-9.4075000000000006"/>
    <n v="1.645"/>
    <n v="11.0525"/>
    <n v="-25.986249999999998"/>
    <n v="18.223749999999999"/>
    <x v="0"/>
    <n v="-18.744999999999997"/>
    <n v="-2.7"/>
    <n v="16.044999999999998"/>
    <n v="-42.812499999999993"/>
    <n v="21.367499999999996"/>
    <x v="0"/>
    <x v="1"/>
    <x v="1"/>
  </r>
  <r>
    <s v="10692"/>
    <s v="สิงห์บุรี,รพท."/>
    <x v="10"/>
    <x v="10"/>
    <n v="3.91"/>
    <n v="3.51"/>
    <n v="0.95"/>
    <n v="215676072.83000001"/>
    <n v="-35533129.200000003"/>
    <n v="7907001.3399999999"/>
    <n v="-3976465.7"/>
    <n v="1.1100000000000001"/>
    <n v="-5.5"/>
    <n v="69"/>
    <n v="123"/>
    <n v="76"/>
    <n v="90"/>
    <n v="44"/>
    <n v="-2.1850000000000001"/>
    <n v="5.5750000000000002"/>
    <n v="7.76"/>
    <n v="-13.825000000000001"/>
    <n v="17.215"/>
    <x v="0"/>
    <n v="-5.58"/>
    <n v="0.90500000000000003"/>
    <n v="6.4850000000000003"/>
    <n v="-15.307500000000001"/>
    <n v="10.6325"/>
    <x v="0"/>
    <x v="1"/>
    <x v="0"/>
  </r>
  <r>
    <s v="10693"/>
    <s v="อินทร์บุรี,รพท."/>
    <x v="5"/>
    <x v="5"/>
    <n v="1.47"/>
    <n v="1.38"/>
    <n v="0.96"/>
    <n v="48272033.289999999"/>
    <n v="-26761804.73"/>
    <n v="-10812063.720000001"/>
    <n v="-3897581.63"/>
    <n v="-2.95"/>
    <n v="-12.62"/>
    <n v="251"/>
    <n v="58"/>
    <n v="42"/>
    <n v="129"/>
    <n v="41"/>
    <n v="-2.59"/>
    <n v="8.86"/>
    <n v="11.45"/>
    <n v="-19.764999999999997"/>
    <n v="26.034999999999997"/>
    <x v="0"/>
    <n v="-5.74"/>
    <n v="4.915"/>
    <n v="10.655000000000001"/>
    <n v="-21.722500000000004"/>
    <n v="20.897500000000001"/>
    <x v="0"/>
    <x v="1"/>
    <x v="1"/>
  </r>
  <r>
    <s v="10798"/>
    <s v="บางระจัน,รพช."/>
    <x v="3"/>
    <x v="3"/>
    <n v="1.28"/>
    <n v="1.17"/>
    <n v="0.73"/>
    <n v="5846752.75"/>
    <n v="-7692136.6299999999"/>
    <n v="-2839239.3"/>
    <n v="-5785189.3700000001"/>
    <n v="-3.09"/>
    <n v="-13.41"/>
    <n v="224"/>
    <n v="60"/>
    <n v="68"/>
    <n v="146"/>
    <n v="74"/>
    <n v="-9.4075000000000006"/>
    <n v="1.645"/>
    <n v="11.0525"/>
    <n v="-25.986249999999998"/>
    <n v="18.223749999999999"/>
    <x v="0"/>
    <n v="-18.744999999999997"/>
    <n v="-2.7"/>
    <n v="16.044999999999998"/>
    <n v="-42.812499999999993"/>
    <n v="21.367499999999996"/>
    <x v="0"/>
    <x v="1"/>
    <x v="1"/>
  </r>
  <r>
    <s v="10799"/>
    <s v="ค่ายบางระจัน,รพช."/>
    <x v="3"/>
    <x v="3"/>
    <n v="1.37"/>
    <n v="1.31"/>
    <n v="0.76"/>
    <n v="6077883.3099999996"/>
    <n v="1523237.85"/>
    <n v="4037369.52"/>
    <n v="-4150721.98"/>
    <n v="4.95"/>
    <n v="2.91"/>
    <n v="72"/>
    <n v="126"/>
    <n v="55"/>
    <n v="181"/>
    <n v="36"/>
    <n v="-9.4075000000000006"/>
    <n v="1.645"/>
    <n v="11.0525"/>
    <n v="-25.986249999999998"/>
    <n v="18.223749999999999"/>
    <x v="0"/>
    <n v="-18.744999999999997"/>
    <n v="-2.7"/>
    <n v="16.044999999999998"/>
    <n v="-42.812499999999993"/>
    <n v="21.367499999999996"/>
    <x v="0"/>
    <x v="0"/>
    <x v="0"/>
  </r>
  <r>
    <s v="10800"/>
    <s v="พรหมบุรี,รพช."/>
    <x v="3"/>
    <x v="3"/>
    <n v="2.08"/>
    <n v="1.88"/>
    <n v="1.34"/>
    <n v="8801418.25"/>
    <n v="-17809532.609999999"/>
    <n v="-4477880.25"/>
    <n v="2799240.85"/>
    <n v="-6.22"/>
    <n v="-52.48"/>
    <n v="170"/>
    <n v="47"/>
    <n v="40"/>
    <n v="153"/>
    <n v="60"/>
    <n v="-9.4075000000000006"/>
    <n v="1.645"/>
    <n v="11.0525"/>
    <n v="-25.986249999999998"/>
    <n v="18.223749999999999"/>
    <x v="0"/>
    <n v="-18.744999999999997"/>
    <n v="-2.7"/>
    <n v="16.044999999999998"/>
    <n v="-42.812499999999993"/>
    <n v="21.367499999999996"/>
    <x v="1"/>
    <x v="1"/>
    <x v="1"/>
  </r>
  <r>
    <s v="10801"/>
    <s v="ท่าช้าง,รพช."/>
    <x v="3"/>
    <x v="3"/>
    <n v="4.88"/>
    <n v="4.76"/>
    <n v="4.1500000000000004"/>
    <n v="37289336.890000001"/>
    <n v="-9252544.9800000004"/>
    <n v="-5150190.18"/>
    <n v="30311000.780000001"/>
    <n v="-7.15"/>
    <n v="-11.94"/>
    <n v="99"/>
    <n v="47"/>
    <n v="33"/>
    <n v="118"/>
    <n v="42"/>
    <n v="-9.4075000000000006"/>
    <n v="1.645"/>
    <n v="11.0525"/>
    <n v="-25.986249999999998"/>
    <n v="18.223749999999999"/>
    <x v="0"/>
    <n v="-18.744999999999997"/>
    <n v="-2.7"/>
    <n v="16.044999999999998"/>
    <n v="-42.812499999999993"/>
    <n v="21.367499999999996"/>
    <x v="0"/>
    <x v="1"/>
    <x v="1"/>
  </r>
  <r>
    <s v="10689"/>
    <s v="อ่างทอง,รพท."/>
    <x v="10"/>
    <x v="10"/>
    <n v="2.4"/>
    <n v="2.13"/>
    <n v="1.39"/>
    <n v="266339104.55000001"/>
    <n v="3970477.05"/>
    <n v="35990736.789999999"/>
    <n v="73252395.730000004"/>
    <n v="4.8600000000000003"/>
    <n v="0.47"/>
    <n v="75"/>
    <n v="50"/>
    <n v="62"/>
    <n v="71"/>
    <n v="73"/>
    <n v="-2.1850000000000001"/>
    <n v="5.5750000000000002"/>
    <n v="7.76"/>
    <n v="-13.825000000000001"/>
    <n v="17.215"/>
    <x v="0"/>
    <n v="-5.58"/>
    <n v="0.90500000000000003"/>
    <n v="6.4850000000000003"/>
    <n v="-15.307500000000001"/>
    <n v="10.6325"/>
    <x v="0"/>
    <x v="0"/>
    <x v="0"/>
  </r>
  <r>
    <s v="10782"/>
    <s v="ไชโย,รพช."/>
    <x v="3"/>
    <x v="3"/>
    <n v="11.13"/>
    <n v="11.05"/>
    <n v="10.62"/>
    <n v="152035563.59"/>
    <n v="-34833667.82"/>
    <n v="-27766961.640000001"/>
    <n v="144333751.63999999"/>
    <n v="-40.619999999999997"/>
    <n v="-17.91"/>
    <n v="38"/>
    <n v="36"/>
    <n v="45"/>
    <n v="148"/>
    <n v="31"/>
    <n v="-9.4075000000000006"/>
    <n v="1.645"/>
    <n v="11.0525"/>
    <n v="-25.986249999999998"/>
    <n v="18.223749999999999"/>
    <x v="1"/>
    <n v="-18.744999999999997"/>
    <n v="-2.7"/>
    <n v="16.044999999999998"/>
    <n v="-42.812499999999993"/>
    <n v="21.367499999999996"/>
    <x v="0"/>
    <x v="1"/>
    <x v="1"/>
  </r>
  <r>
    <s v="10784"/>
    <s v="ป่าโมก,รพช."/>
    <x v="3"/>
    <x v="3"/>
    <n v="7.78"/>
    <n v="7.61"/>
    <n v="6.53"/>
    <n v="115939422.67"/>
    <n v="-11047905.789999999"/>
    <n v="-5189518.3899999997"/>
    <n v="94582883.5"/>
    <n v="-5.5"/>
    <n v="-4.83"/>
    <n v="201"/>
    <n v="71"/>
    <n v="46"/>
    <n v="115"/>
    <n v="66"/>
    <n v="-9.4075000000000006"/>
    <n v="1.645"/>
    <n v="11.0525"/>
    <n v="-25.986249999999998"/>
    <n v="18.223749999999999"/>
    <x v="0"/>
    <n v="-18.744999999999997"/>
    <n v="-2.7"/>
    <n v="16.044999999999998"/>
    <n v="-42.812499999999993"/>
    <n v="21.367499999999996"/>
    <x v="0"/>
    <x v="1"/>
    <x v="1"/>
  </r>
  <r>
    <s v="10785"/>
    <s v="โพธิ์ทอง,รพช."/>
    <x v="4"/>
    <x v="4"/>
    <n v="4.62"/>
    <n v="4.49"/>
    <n v="3.74"/>
    <n v="137560368.91"/>
    <n v="-30977274.82"/>
    <n v="-10523395"/>
    <n v="104251223.31999999"/>
    <n v="-6.15"/>
    <n v="-9.9700000000000006"/>
    <n v="173"/>
    <n v="51"/>
    <n v="54"/>
    <n v="218"/>
    <n v="53"/>
    <n v="-8.26"/>
    <n v="3.2450000000000001"/>
    <n v="11.504999999999999"/>
    <n v="-25.517499999999998"/>
    <n v="20.502500000000001"/>
    <x v="0"/>
    <n v="-12.452500000000001"/>
    <n v="0.39"/>
    <n v="12.842500000000001"/>
    <n v="-31.716250000000002"/>
    <n v="19.653750000000002"/>
    <x v="0"/>
    <x v="1"/>
    <x v="1"/>
  </r>
  <r>
    <s v="10786"/>
    <s v="แสวงหา,รพช."/>
    <x v="3"/>
    <x v="3"/>
    <n v="1.37"/>
    <n v="1.29"/>
    <n v="0.77"/>
    <n v="7716325.79"/>
    <n v="-11134942.18"/>
    <n v="-14386150.710000001"/>
    <n v="-4908217.59"/>
    <n v="-16.82"/>
    <n v="-21.09"/>
    <n v="220"/>
    <n v="60"/>
    <n v="61"/>
    <n v="227"/>
    <n v="47"/>
    <n v="-9.4075000000000006"/>
    <n v="1.645"/>
    <n v="11.0525"/>
    <n v="-25.986249999999998"/>
    <n v="18.223749999999999"/>
    <x v="0"/>
    <n v="-18.744999999999997"/>
    <n v="-2.7"/>
    <n v="16.044999999999998"/>
    <n v="-42.812499999999993"/>
    <n v="21.367499999999996"/>
    <x v="0"/>
    <x v="1"/>
    <x v="1"/>
  </r>
  <r>
    <s v="10787"/>
    <s v="วิเศษชัยชาญ,รพช."/>
    <x v="4"/>
    <x v="4"/>
    <n v="4.26"/>
    <n v="4.1399999999999997"/>
    <n v="3.01"/>
    <n v="120611883.5"/>
    <n v="-26234933.18"/>
    <n v="-7224802.4800000004"/>
    <n v="74486081.349999994"/>
    <n v="-4.1900000000000004"/>
    <n v="-12.65"/>
    <n v="146"/>
    <n v="92"/>
    <n v="47"/>
    <n v="133"/>
    <n v="44"/>
    <n v="-8.26"/>
    <n v="3.2450000000000001"/>
    <n v="11.504999999999999"/>
    <n v="-25.517499999999998"/>
    <n v="20.502500000000001"/>
    <x v="0"/>
    <n v="-12.452500000000001"/>
    <n v="0.39"/>
    <n v="12.842500000000001"/>
    <n v="-31.716250000000002"/>
    <n v="19.653750000000002"/>
    <x v="0"/>
    <x v="1"/>
    <x v="1"/>
  </r>
  <r>
    <s v="10788"/>
    <s v="สามโก้,รพช."/>
    <x v="8"/>
    <x v="8"/>
    <n v="3.04"/>
    <n v="2.87"/>
    <n v="2.46"/>
    <n v="17627533.829999998"/>
    <n v="-15089329.34"/>
    <n v="-12107387.07"/>
    <n v="12645690.59"/>
    <n v="-19.29"/>
    <n v="-23.63"/>
    <n v="129"/>
    <n v="35"/>
    <n v="54"/>
    <n v="235"/>
    <n v="41"/>
    <n v="-5.3650000000000002"/>
    <n v="10.815000000000001"/>
    <n v="16.18"/>
    <n v="-29.634999999999998"/>
    <n v="35.085000000000001"/>
    <x v="0"/>
    <n v="-14.08"/>
    <n v="0.78999999999999981"/>
    <n v="14.87"/>
    <n v="-36.384999999999998"/>
    <n v="23.094999999999999"/>
    <x v="0"/>
    <x v="1"/>
    <x v="1"/>
  </r>
  <r>
    <s v="10731"/>
    <s v="พหลพลพยุหเสนา,รพท."/>
    <x v="9"/>
    <x v="9"/>
    <n v="9.06"/>
    <n v="8.67"/>
    <n v="3.72"/>
    <n v="1294938553.22"/>
    <n v="264309958.30000001"/>
    <n v="390111084.73000002"/>
    <n v="437360035.86000001"/>
    <n v="19.739999999999998"/>
    <n v="10.54"/>
    <n v="44"/>
    <n v="184"/>
    <n v="34"/>
    <n v="116"/>
    <n v="31"/>
    <n v="-0.03"/>
    <n v="9.4700000000000006"/>
    <n v="9.5"/>
    <n v="-14.28"/>
    <n v="23.72"/>
    <x v="0"/>
    <n v="-6.29"/>
    <n v="1.83"/>
    <n v="8.120000000000001"/>
    <n v="-18.470000000000002"/>
    <n v="14.010000000000002"/>
    <x v="0"/>
    <x v="0"/>
    <x v="0"/>
  </r>
  <r>
    <s v="10732"/>
    <s v="มะการักษ์,รพท."/>
    <x v="5"/>
    <x v="5"/>
    <n v="5.8"/>
    <n v="5.67"/>
    <n v="3.27"/>
    <n v="610230423.40999997"/>
    <n v="52824073.75"/>
    <n v="91165887.640000001"/>
    <n v="288319023.66000003"/>
    <n v="12.03"/>
    <n v="4.93"/>
    <n v="41"/>
    <n v="175"/>
    <n v="48"/>
    <n v="111"/>
    <n v="36"/>
    <n v="-2.59"/>
    <n v="8.86"/>
    <n v="11.45"/>
    <n v="-19.764999999999997"/>
    <n v="26.034999999999997"/>
    <x v="0"/>
    <n v="-5.74"/>
    <n v="4.915"/>
    <n v="10.655000000000001"/>
    <n v="-21.722500000000004"/>
    <n v="20.897500000000001"/>
    <x v="0"/>
    <x v="0"/>
    <x v="0"/>
  </r>
  <r>
    <s v="11278"/>
    <s v="ไทรโยค,รพช."/>
    <x v="3"/>
    <x v="3"/>
    <n v="13.27"/>
    <n v="12.62"/>
    <n v="7.95"/>
    <n v="97291216.510000005"/>
    <n v="13538789.630000001"/>
    <n v="20484261.870000001"/>
    <n v="55136434.850000001"/>
    <n v="16.48"/>
    <n v="9.1999999999999993"/>
    <n v="59"/>
    <n v="231"/>
    <n v="30"/>
    <n v="224"/>
    <n v="132"/>
    <n v="-9.4075000000000006"/>
    <n v="1.645"/>
    <n v="11.0525"/>
    <n v="-25.986249999999998"/>
    <n v="18.223749999999999"/>
    <x v="0"/>
    <n v="-18.744999999999997"/>
    <n v="-2.7"/>
    <n v="16.044999999999998"/>
    <n v="-42.812499999999993"/>
    <n v="21.367499999999996"/>
    <x v="0"/>
    <x v="0"/>
    <x v="0"/>
  </r>
  <r>
    <s v="11279"/>
    <s v="สมเด็จพระปิยมหาราชรมณียเขต,รพช."/>
    <x v="3"/>
    <x v="3"/>
    <n v="5.29"/>
    <n v="4.93"/>
    <n v="1.94"/>
    <n v="26038156"/>
    <n v="-2157792.25"/>
    <n v="1945923.61"/>
    <n v="5684876.5999999996"/>
    <n v="2.92"/>
    <n v="-3.39"/>
    <n v="90"/>
    <n v="216"/>
    <n v="78"/>
    <n v="178"/>
    <n v="58"/>
    <n v="-9.4075000000000006"/>
    <n v="1.645"/>
    <n v="11.0525"/>
    <n v="-25.986249999999998"/>
    <n v="18.223749999999999"/>
    <x v="0"/>
    <n v="-18.744999999999997"/>
    <n v="-2.7"/>
    <n v="16.044999999999998"/>
    <n v="-42.812499999999993"/>
    <n v="21.367499999999996"/>
    <x v="0"/>
    <x v="1"/>
    <x v="0"/>
  </r>
  <r>
    <s v="11280"/>
    <s v="บ่อพลอย,รพช."/>
    <x v="4"/>
    <x v="4"/>
    <n v="4.54"/>
    <n v="4.3"/>
    <n v="1.45"/>
    <n v="82292883.510000005"/>
    <n v="19200698.239999998"/>
    <n v="28433849.350000001"/>
    <n v="10453126.140000001"/>
    <n v="15.3"/>
    <n v="10.35"/>
    <n v="50"/>
    <n v="234"/>
    <n v="70"/>
    <n v="115"/>
    <n v="49"/>
    <n v="-8.26"/>
    <n v="3.2450000000000001"/>
    <n v="11.504999999999999"/>
    <n v="-25.517499999999998"/>
    <n v="20.502500000000001"/>
    <x v="0"/>
    <n v="-12.452500000000001"/>
    <n v="0.39"/>
    <n v="12.842500000000001"/>
    <n v="-31.716250000000002"/>
    <n v="19.653750000000002"/>
    <x v="0"/>
    <x v="0"/>
    <x v="0"/>
  </r>
  <r>
    <s v="11281"/>
    <s v="ท่ากระดาน,รพช."/>
    <x v="3"/>
    <x v="3"/>
    <n v="4.84"/>
    <n v="4.59"/>
    <n v="2.36"/>
    <n v="18212923.600000001"/>
    <n v="3654100.98"/>
    <n v="7040928.6399999997"/>
    <n v="6455096.7999999998"/>
    <n v="14.19"/>
    <n v="6.58"/>
    <n v="93"/>
    <n v="145"/>
    <n v="29"/>
    <n v="197"/>
    <n v="56"/>
    <n v="-9.4075000000000006"/>
    <n v="1.645"/>
    <n v="11.0525"/>
    <n v="-25.986249999999998"/>
    <n v="18.223749999999999"/>
    <x v="0"/>
    <n v="-18.744999999999997"/>
    <n v="-2.7"/>
    <n v="16.044999999999998"/>
    <n v="-42.812499999999993"/>
    <n v="21.367499999999996"/>
    <x v="0"/>
    <x v="0"/>
    <x v="0"/>
  </r>
  <r>
    <s v="11282"/>
    <s v="สมเด็จพระสังฆราชองค์ที่๑๙,รพช."/>
    <x v="2"/>
    <x v="2"/>
    <n v="2.95"/>
    <n v="2.76"/>
    <n v="0.57999999999999996"/>
    <n v="126390032.31"/>
    <n v="81920604.459999993"/>
    <n v="113680150.55"/>
    <n v="-27025254.399999999"/>
    <n v="28.75"/>
    <n v="20.260000000000002"/>
    <n v="196"/>
    <n v="221"/>
    <n v="44"/>
    <n v="129"/>
    <n v="71"/>
    <n v="-7.51"/>
    <n v="3.04"/>
    <n v="10.55"/>
    <n v="-23.335000000000001"/>
    <n v="18.865000000000002"/>
    <x v="1"/>
    <n v="-12.23"/>
    <n v="-0.18"/>
    <n v="12.05"/>
    <n v="-30.305000000000003"/>
    <n v="17.895000000000003"/>
    <x v="1"/>
    <x v="0"/>
    <x v="0"/>
  </r>
  <r>
    <s v="11283"/>
    <s v="ทองผาภูมิ,รพช."/>
    <x v="7"/>
    <x v="7"/>
    <n v="5.63"/>
    <n v="5.27"/>
    <n v="1.63"/>
    <n v="97076752.849999994"/>
    <n v="14877852.52"/>
    <n v="30328743.539999999"/>
    <n v="13160464.76"/>
    <n v="13.37"/>
    <n v="5.73"/>
    <n v="49"/>
    <n v="182"/>
    <n v="49"/>
    <n v="228"/>
    <n v="52"/>
    <n v="-15.01"/>
    <n v="4.4000000000000004"/>
    <n v="19.41"/>
    <n v="-44.125"/>
    <n v="33.515000000000001"/>
    <x v="0"/>
    <n v="-15.23"/>
    <n v="-0.92"/>
    <n v="14.31"/>
    <n v="-36.695"/>
    <n v="20.544999999999998"/>
    <x v="0"/>
    <x v="0"/>
    <x v="0"/>
  </r>
  <r>
    <s v="11284"/>
    <s v="สังขละบุรี,รพช."/>
    <x v="4"/>
    <x v="4"/>
    <n v="5.05"/>
    <n v="4.34"/>
    <n v="2.7"/>
    <n v="30721361.02"/>
    <n v="-4196693.87"/>
    <n v="3515460.08"/>
    <n v="12849926.18"/>
    <n v="3.33"/>
    <n v="-3.87"/>
    <n v="52"/>
    <n v="191"/>
    <n v="37"/>
    <n v="237"/>
    <n v="70"/>
    <n v="-8.26"/>
    <n v="3.2450000000000001"/>
    <n v="11.504999999999999"/>
    <n v="-25.517499999999998"/>
    <n v="20.502500000000001"/>
    <x v="0"/>
    <n v="-12.452500000000001"/>
    <n v="0.39"/>
    <n v="12.842500000000001"/>
    <n v="-31.716250000000002"/>
    <n v="19.653750000000002"/>
    <x v="0"/>
    <x v="1"/>
    <x v="0"/>
  </r>
  <r>
    <s v="11285"/>
    <s v="เจ้าคุณไพบูลย์พนมทวน,รพช."/>
    <x v="6"/>
    <x v="6"/>
    <n v="4.04"/>
    <n v="3.79"/>
    <n v="0.69"/>
    <n v="51249189.189999998"/>
    <n v="24215856.82"/>
    <n v="31397676.530000001"/>
    <n v="-5218882.33"/>
    <n v="18.190000000000001"/>
    <n v="24.15"/>
    <n v="86"/>
    <n v="134"/>
    <n v="37"/>
    <n v="285"/>
    <n v="39"/>
    <n v="-10.317499999999999"/>
    <n v="1.0349999999999999"/>
    <n v="11.352499999999999"/>
    <n v="-27.346249999999998"/>
    <n v="18.063749999999999"/>
    <x v="1"/>
    <n v="-15.98"/>
    <n v="-2.4"/>
    <n v="13.58"/>
    <n v="-36.35"/>
    <n v="17.970000000000002"/>
    <x v="1"/>
    <x v="0"/>
    <x v="0"/>
  </r>
  <r>
    <s v="11286"/>
    <s v="เลาขวัญ,รพช."/>
    <x v="6"/>
    <x v="6"/>
    <n v="16.09"/>
    <n v="15.66"/>
    <n v="4.42"/>
    <n v="123702597.45"/>
    <n v="48311593.439999998"/>
    <n v="55326978.329999998"/>
    <n v="28065635.309999999"/>
    <n v="31.23"/>
    <n v="27.73"/>
    <n v="37"/>
    <n v="328"/>
    <n v="100"/>
    <n v="167"/>
    <n v="45"/>
    <n v="-10.317499999999999"/>
    <n v="1.0349999999999999"/>
    <n v="11.352499999999999"/>
    <n v="-27.346249999999998"/>
    <n v="18.063749999999999"/>
    <x v="1"/>
    <n v="-15.98"/>
    <n v="-2.4"/>
    <n v="13.58"/>
    <n v="-36.35"/>
    <n v="17.970000000000002"/>
    <x v="1"/>
    <x v="0"/>
    <x v="0"/>
  </r>
  <r>
    <s v="11287"/>
    <s v="ด่านมะขามเตี้ย,รพช."/>
    <x v="3"/>
    <x v="3"/>
    <n v="9.8800000000000008"/>
    <n v="9.16"/>
    <n v="3.2"/>
    <n v="63208195.829999998"/>
    <n v="13995808.18"/>
    <n v="23310699.129999999"/>
    <n v="15691763.57"/>
    <n v="19.239999999999998"/>
    <n v="11.85"/>
    <n v="75"/>
    <n v="306"/>
    <n v="27"/>
    <n v="193"/>
    <n v="102"/>
    <n v="-9.4075000000000006"/>
    <n v="1.645"/>
    <n v="11.0525"/>
    <n v="-25.986249999999998"/>
    <n v="18.223749999999999"/>
    <x v="1"/>
    <n v="-18.744999999999997"/>
    <n v="-2.7"/>
    <n v="16.044999999999998"/>
    <n v="-42.812499999999993"/>
    <n v="21.367499999999996"/>
    <x v="0"/>
    <x v="0"/>
    <x v="0"/>
  </r>
  <r>
    <s v="11288"/>
    <s v="สถานพระบารมี,รพช."/>
    <x v="3"/>
    <x v="3"/>
    <n v="2.0299999999999998"/>
    <n v="1.88"/>
    <n v="1.43"/>
    <n v="7552696.6100000003"/>
    <n v="-890064.99"/>
    <n v="2322968.8199999998"/>
    <n v="3130901.64"/>
    <n v="3.88"/>
    <n v="-3.08"/>
    <n v="159"/>
    <n v="158"/>
    <n v="48"/>
    <n v="151"/>
    <n v="52"/>
    <n v="-9.4075000000000006"/>
    <n v="1.645"/>
    <n v="11.0525"/>
    <n v="-25.986249999999998"/>
    <n v="18.223749999999999"/>
    <x v="0"/>
    <n v="-18.744999999999997"/>
    <n v="-2.7"/>
    <n v="16.044999999999998"/>
    <n v="-42.812499999999993"/>
    <n v="21.367499999999996"/>
    <x v="0"/>
    <x v="1"/>
    <x v="0"/>
  </r>
  <r>
    <s v="14136"/>
    <s v="ศุกร์ศิริศรีสวัสดิ์,รพช."/>
    <x v="8"/>
    <x v="8"/>
    <n v="4.8600000000000003"/>
    <n v="4.4000000000000004"/>
    <n v="3.77"/>
    <n v="9032548.6400000006"/>
    <n v="-2810293.67"/>
    <n v="-409642.16"/>
    <n v="6488824.0700000003"/>
    <n v="-1.32"/>
    <n v="-7.8"/>
    <n v="86"/>
    <n v="19"/>
    <n v="75"/>
    <n v="187"/>
    <n v="74"/>
    <n v="-5.3650000000000002"/>
    <n v="10.815000000000001"/>
    <n v="16.18"/>
    <n v="-29.634999999999998"/>
    <n v="35.085000000000001"/>
    <x v="0"/>
    <n v="-14.08"/>
    <n v="0.78999999999999981"/>
    <n v="14.87"/>
    <n v="-36.384999999999998"/>
    <n v="23.094999999999999"/>
    <x v="0"/>
    <x v="1"/>
    <x v="1"/>
  </r>
  <r>
    <s v="21948"/>
    <s v="ห้วยกระเจาเฉลิมพระเกียรติ ๘๐ พรรษา,รพช."/>
    <x v="3"/>
    <x v="3"/>
    <n v="6.62"/>
    <n v="6.35"/>
    <n v="2.25"/>
    <n v="61016849.280000001"/>
    <n v="17356001.440000001"/>
    <n v="23363743.210000001"/>
    <n v="13606980.68"/>
    <n v="21.84"/>
    <n v="13.19"/>
    <n v="102"/>
    <n v="524"/>
    <n v="44"/>
    <n v="39"/>
    <n v="60"/>
    <n v="-9.4075000000000006"/>
    <n v="1.645"/>
    <n v="11.0525"/>
    <n v="-25.986249999999998"/>
    <n v="18.223749999999999"/>
    <x v="1"/>
    <n v="-18.744999999999997"/>
    <n v="-2.7"/>
    <n v="16.044999999999998"/>
    <n v="-42.812499999999993"/>
    <n v="21.367499999999996"/>
    <x v="0"/>
    <x v="0"/>
    <x v="0"/>
  </r>
  <r>
    <s v="41701"/>
    <s v="หนองปรือ,รพช."/>
    <x v="11"/>
    <x v="11"/>
    <n v="2.13"/>
    <n v="2.0299999999999998"/>
    <n v="0.84"/>
    <n v="16656472.800000001"/>
    <n v="2808439.41"/>
    <n v="10363878.869999999"/>
    <n v="-2313929.98"/>
    <n v="21.4"/>
    <n v="3.36"/>
    <n v="279"/>
    <n v="124"/>
    <n v="69"/>
    <n v="399"/>
    <n v="52"/>
    <n v="-3.4824999999999999"/>
    <n v="12.762499999999999"/>
    <n v="16.244999999999997"/>
    <n v="-27.849999999999994"/>
    <n v="37.129999999999995"/>
    <x v="0"/>
    <n v="-10.8825"/>
    <n v="3.4124999999999996"/>
    <n v="14.295"/>
    <n v="-32.325000000000003"/>
    <n v="24.854999999999997"/>
    <x v="0"/>
    <x v="0"/>
    <x v="0"/>
  </r>
  <r>
    <s v="10679"/>
    <s v="นครปฐม,รพศ."/>
    <x v="0"/>
    <x v="0"/>
    <n v="2.54"/>
    <n v="2.37"/>
    <n v="1.7"/>
    <n v="1196405460.6700001"/>
    <n v="-28430856.120000001"/>
    <n v="49836619.710000001"/>
    <n v="536637813.99000001"/>
    <n v="1.98"/>
    <n v="-0.85"/>
    <n v="135"/>
    <n v="131"/>
    <n v="28"/>
    <n v="238"/>
    <n v="36"/>
    <n v="3.02"/>
    <n v="9.33"/>
    <n v="6.3100000000000005"/>
    <n v="-6.4450000000000003"/>
    <n v="18.795000000000002"/>
    <x v="0"/>
    <n v="-3.11"/>
    <n v="6.62"/>
    <n v="9.73"/>
    <n v="-17.705000000000002"/>
    <n v="21.215"/>
    <x v="0"/>
    <x v="1"/>
    <x v="0"/>
  </r>
  <r>
    <s v="11297"/>
    <s v="กำแพงแสน,รพช."/>
    <x v="2"/>
    <x v="2"/>
    <n v="1.58"/>
    <n v="1.38"/>
    <n v="0.8"/>
    <n v="37161588.280000001"/>
    <n v="-38169214.390000001"/>
    <n v="-22478823.41"/>
    <n v="-13547111.83"/>
    <n v="-7.71"/>
    <n v="-16.48"/>
    <n v="123"/>
    <n v="65"/>
    <n v="49"/>
    <n v="212"/>
    <n v="43"/>
    <n v="-7.51"/>
    <n v="3.04"/>
    <n v="10.55"/>
    <n v="-23.335000000000001"/>
    <n v="18.865000000000002"/>
    <x v="0"/>
    <n v="-12.23"/>
    <n v="-0.18"/>
    <n v="12.05"/>
    <n v="-30.305000000000003"/>
    <n v="17.895000000000003"/>
    <x v="0"/>
    <x v="1"/>
    <x v="1"/>
  </r>
  <r>
    <s v="11298"/>
    <s v="นครชัยศรี,รพช."/>
    <x v="6"/>
    <x v="6"/>
    <n v="3.13"/>
    <n v="2.94"/>
    <n v="1.77"/>
    <n v="57023033.75"/>
    <n v="-1761464.47"/>
    <n v="10033441.039999999"/>
    <n v="20572630.969999999"/>
    <n v="6.68"/>
    <n v="-0.74"/>
    <n v="101"/>
    <n v="128"/>
    <n v="85"/>
    <n v="273"/>
    <n v="44"/>
    <n v="-10.317499999999999"/>
    <n v="1.0349999999999999"/>
    <n v="11.352499999999999"/>
    <n v="-27.346249999999998"/>
    <n v="18.063749999999999"/>
    <x v="0"/>
    <n v="-15.98"/>
    <n v="-2.4"/>
    <n v="13.58"/>
    <n v="-36.35"/>
    <n v="17.970000000000002"/>
    <x v="0"/>
    <x v="1"/>
    <x v="0"/>
  </r>
  <r>
    <s v="11299"/>
    <s v="ห้วยพลู,รพช."/>
    <x v="6"/>
    <x v="6"/>
    <n v="3.51"/>
    <n v="3.39"/>
    <n v="2.38"/>
    <n v="77422770.010000005"/>
    <n v="-13222479.75"/>
    <n v="-6114827.3499999996"/>
    <n v="42724588.689999998"/>
    <n v="-4.04"/>
    <n v="-8.7899999999999991"/>
    <n v="87"/>
    <n v="49"/>
    <n v="47"/>
    <n v="372"/>
    <n v="43"/>
    <n v="-10.317499999999999"/>
    <n v="1.0349999999999999"/>
    <n v="11.352499999999999"/>
    <n v="-27.346249999999998"/>
    <n v="18.063749999999999"/>
    <x v="0"/>
    <n v="-15.98"/>
    <n v="-2.4"/>
    <n v="13.58"/>
    <n v="-36.35"/>
    <n v="17.970000000000002"/>
    <x v="0"/>
    <x v="1"/>
    <x v="1"/>
  </r>
  <r>
    <s v="11300"/>
    <s v="ดอนตูม,รพช."/>
    <x v="6"/>
    <x v="6"/>
    <n v="17.61"/>
    <n v="17.05"/>
    <n v="15.89"/>
    <n v="165804505.41999999"/>
    <n v="74149785.469999999"/>
    <n v="10263138.43"/>
    <n v="148460596.06999999"/>
    <n v="6.24"/>
    <n v="21.03"/>
    <n v="48"/>
    <n v="36"/>
    <n v="18"/>
    <n v="131"/>
    <n v="45"/>
    <n v="-10.317499999999999"/>
    <n v="1.0349999999999999"/>
    <n v="11.352499999999999"/>
    <n v="-27.346249999999998"/>
    <n v="18.063749999999999"/>
    <x v="0"/>
    <n v="-15.98"/>
    <n v="-2.4"/>
    <n v="13.58"/>
    <n v="-36.35"/>
    <n v="17.970000000000002"/>
    <x v="1"/>
    <x v="0"/>
    <x v="0"/>
  </r>
  <r>
    <s v="11301"/>
    <s v="บางเลน,รพช."/>
    <x v="4"/>
    <x v="4"/>
    <n v="7.32"/>
    <n v="6.97"/>
    <n v="5.53"/>
    <n v="102750300.92"/>
    <n v="-23496186.800000001"/>
    <n v="-10899876.859999999"/>
    <n v="73643819.060000002"/>
    <n v="-6.86"/>
    <n v="-10.9"/>
    <n v="57"/>
    <n v="67"/>
    <n v="61"/>
    <n v="238"/>
    <n v="42"/>
    <n v="-8.26"/>
    <n v="3.2450000000000001"/>
    <n v="11.504999999999999"/>
    <n v="-25.517499999999998"/>
    <n v="20.502500000000001"/>
    <x v="0"/>
    <n v="-12.452500000000001"/>
    <n v="0.39"/>
    <n v="12.842500000000001"/>
    <n v="-31.716250000000002"/>
    <n v="19.653750000000002"/>
    <x v="0"/>
    <x v="1"/>
    <x v="1"/>
  </r>
  <r>
    <s v="11302"/>
    <s v="สามพราน,รพช."/>
    <x v="2"/>
    <x v="2"/>
    <n v="1.1299999999999999"/>
    <n v="1"/>
    <n v="0.53"/>
    <n v="11302571.18"/>
    <n v="3632650.99"/>
    <n v="30661739.469999999"/>
    <n v="-41867290.090000004"/>
    <n v="6.52"/>
    <n v="0.88"/>
    <n v="210"/>
    <n v="54"/>
    <n v="49"/>
    <n v="123"/>
    <n v="29"/>
    <n v="-7.51"/>
    <n v="3.04"/>
    <n v="10.55"/>
    <n v="-23.335000000000001"/>
    <n v="18.865000000000002"/>
    <x v="0"/>
    <n v="-12.23"/>
    <n v="-0.18"/>
    <n v="12.05"/>
    <n v="-30.305000000000003"/>
    <n v="17.895000000000003"/>
    <x v="0"/>
    <x v="0"/>
    <x v="0"/>
  </r>
  <r>
    <s v="11303"/>
    <s v="พุทธมณฑล,รพช."/>
    <x v="3"/>
    <x v="3"/>
    <n v="13.43"/>
    <n v="12.75"/>
    <n v="11.34"/>
    <n v="98309484.799999997"/>
    <n v="-42278620.280000001"/>
    <n v="-31846141.600000001"/>
    <n v="81718646.840000004"/>
    <n v="-33.56"/>
    <n v="-26.86"/>
    <n v="28"/>
    <n v="68"/>
    <n v="30"/>
    <n v="136"/>
    <n v="87"/>
    <n v="-9.4075000000000006"/>
    <n v="1.645"/>
    <n v="11.0525"/>
    <n v="-25.986249999999998"/>
    <n v="18.223749999999999"/>
    <x v="1"/>
    <n v="-18.744999999999997"/>
    <n v="-2.7"/>
    <n v="16.044999999999998"/>
    <n v="-42.812499999999993"/>
    <n v="21.367499999999996"/>
    <x v="0"/>
    <x v="1"/>
    <x v="1"/>
  </r>
  <r>
    <s v="13819"/>
    <s v="หลวงพ่อเปิ่น,รพช."/>
    <x v="3"/>
    <x v="3"/>
    <n v="8.31"/>
    <n v="8.0399999999999991"/>
    <n v="7.18"/>
    <n v="77837442.680000007"/>
    <n v="-17301940.390000001"/>
    <n v="-9739965.0099999998"/>
    <n v="65721419.869999997"/>
    <n v="-9.9700000000000006"/>
    <n v="-13.4"/>
    <n v="42"/>
    <n v="34"/>
    <n v="50"/>
    <n v="241"/>
    <n v="49"/>
    <n v="-9.4075000000000006"/>
    <n v="1.645"/>
    <n v="11.0525"/>
    <n v="-25.986249999999998"/>
    <n v="18.223749999999999"/>
    <x v="0"/>
    <n v="-18.744999999999997"/>
    <n v="-2.7"/>
    <n v="16.044999999999998"/>
    <n v="-42.812499999999993"/>
    <n v="21.367499999999996"/>
    <x v="0"/>
    <x v="1"/>
    <x v="1"/>
  </r>
  <r>
    <s v="10737"/>
    <s v="ประจวบคีรีขันธ์,รพท."/>
    <x v="10"/>
    <x v="10"/>
    <n v="1.57"/>
    <n v="1.44"/>
    <n v="0.48"/>
    <n v="108623367.27"/>
    <n v="-35781156.409999996"/>
    <n v="12315624.42"/>
    <n v="-98949898.140000001"/>
    <n v="1.66"/>
    <n v="-5.66"/>
    <n v="132"/>
    <n v="80"/>
    <n v="148"/>
    <n v="139"/>
    <n v="30"/>
    <n v="-2.1850000000000001"/>
    <n v="5.5750000000000002"/>
    <n v="7.76"/>
    <n v="-13.825000000000001"/>
    <n v="17.215"/>
    <x v="0"/>
    <n v="-5.58"/>
    <n v="0.90500000000000003"/>
    <n v="6.4850000000000003"/>
    <n v="-15.307500000000001"/>
    <n v="10.6325"/>
    <x v="0"/>
    <x v="1"/>
    <x v="0"/>
  </r>
  <r>
    <s v="11315"/>
    <s v="กุยบุรี,รพช."/>
    <x v="6"/>
    <x v="6"/>
    <n v="3.02"/>
    <n v="2.88"/>
    <n v="2.48"/>
    <n v="50433129.600000001"/>
    <n v="-12341037.18"/>
    <n v="-7552992.9000000004"/>
    <n v="37085782.68"/>
    <n v="-7.61"/>
    <n v="-9.4600000000000009"/>
    <n v="137"/>
    <n v="83"/>
    <n v="52"/>
    <n v="145"/>
    <n v="87"/>
    <n v="-10.317499999999999"/>
    <n v="1.0349999999999999"/>
    <n v="11.352499999999999"/>
    <n v="-27.346249999999998"/>
    <n v="18.063749999999999"/>
    <x v="0"/>
    <n v="-15.98"/>
    <n v="-2.4"/>
    <n v="13.58"/>
    <n v="-36.35"/>
    <n v="17.970000000000002"/>
    <x v="0"/>
    <x v="1"/>
    <x v="1"/>
  </r>
  <r>
    <s v="11316"/>
    <s v="ทับสะแก,รพช."/>
    <x v="6"/>
    <x v="6"/>
    <n v="4.32"/>
    <n v="3.95"/>
    <n v="2.75"/>
    <n v="42219936.189999998"/>
    <n v="-12629411.91"/>
    <n v="-8644804.2100000009"/>
    <n v="22307027.25"/>
    <n v="-6.18"/>
    <n v="-11.06"/>
    <n v="69"/>
    <n v="69"/>
    <n v="51"/>
    <n v="154"/>
    <n v="68"/>
    <n v="-10.317499999999999"/>
    <n v="1.0349999999999999"/>
    <n v="11.352499999999999"/>
    <n v="-27.346249999999998"/>
    <n v="18.063749999999999"/>
    <x v="0"/>
    <n v="-15.98"/>
    <n v="-2.4"/>
    <n v="13.58"/>
    <n v="-36.35"/>
    <n v="17.970000000000002"/>
    <x v="0"/>
    <x v="1"/>
    <x v="1"/>
  </r>
  <r>
    <s v="11317"/>
    <s v="บางสะพาน,รพท."/>
    <x v="5"/>
    <x v="5"/>
    <n v="2.82"/>
    <n v="2.58"/>
    <n v="1.25"/>
    <n v="115018228.83"/>
    <n v="-32801608.940000001"/>
    <n v="11682825.07"/>
    <n v="15582888.84"/>
    <n v="3"/>
    <n v="-4.8899999999999997"/>
    <n v="76"/>
    <n v="97"/>
    <n v="87"/>
    <n v="211"/>
    <n v="51"/>
    <n v="-2.59"/>
    <n v="8.86"/>
    <n v="11.45"/>
    <n v="-19.764999999999997"/>
    <n v="26.034999999999997"/>
    <x v="0"/>
    <n v="-5.74"/>
    <n v="4.915"/>
    <n v="10.655000000000001"/>
    <n v="-21.722500000000004"/>
    <n v="20.897500000000001"/>
    <x v="0"/>
    <x v="1"/>
    <x v="0"/>
  </r>
  <r>
    <s v="11318"/>
    <s v="บางสะพานน้อย,รพช."/>
    <x v="3"/>
    <x v="3"/>
    <n v="1.22"/>
    <n v="1.1000000000000001"/>
    <n v="0.88"/>
    <n v="5238931.34"/>
    <n v="-17662867.440000001"/>
    <n v="-12416494.17"/>
    <n v="-2707372.97"/>
    <n v="-12.82"/>
    <n v="-23.99"/>
    <n v="84"/>
    <n v="31"/>
    <n v="33"/>
    <n v="201"/>
    <n v="35"/>
    <n v="-9.4075000000000006"/>
    <n v="1.645"/>
    <n v="11.0525"/>
    <n v="-25.986249999999998"/>
    <n v="18.223749999999999"/>
    <x v="0"/>
    <n v="-18.744999999999997"/>
    <n v="-2.7"/>
    <n v="16.044999999999998"/>
    <n v="-42.812499999999993"/>
    <n v="21.367499999999996"/>
    <x v="0"/>
    <x v="1"/>
    <x v="1"/>
  </r>
  <r>
    <s v="11319"/>
    <s v="ปราณบุรี,รพช."/>
    <x v="4"/>
    <x v="4"/>
    <n v="4.9800000000000004"/>
    <n v="4.76"/>
    <n v="3.97"/>
    <n v="114708825.14"/>
    <n v="-21508438.77"/>
    <n v="-9653783.5099999998"/>
    <n v="85668453.859999999"/>
    <n v="-6.14"/>
    <n v="-9.41"/>
    <n v="81"/>
    <n v="117"/>
    <n v="64"/>
    <n v="273"/>
    <n v="72"/>
    <n v="-8.26"/>
    <n v="3.2450000000000001"/>
    <n v="11.504999999999999"/>
    <n v="-25.517499999999998"/>
    <n v="20.502500000000001"/>
    <x v="0"/>
    <n v="-12.452500000000001"/>
    <n v="0.39"/>
    <n v="12.842500000000001"/>
    <n v="-31.716250000000002"/>
    <n v="19.653750000000002"/>
    <x v="0"/>
    <x v="1"/>
    <x v="1"/>
  </r>
  <r>
    <s v="11320"/>
    <s v="หัวหิน,รพท."/>
    <x v="9"/>
    <x v="9"/>
    <n v="5.22"/>
    <n v="4.6500000000000004"/>
    <n v="3.15"/>
    <n v="789948068.61000001"/>
    <n v="-12115574.390000001"/>
    <n v="87739661.569999993"/>
    <n v="402405999.69"/>
    <n v="7.03"/>
    <n v="-0.68"/>
    <n v="64"/>
    <n v="18"/>
    <n v="69"/>
    <n v="142"/>
    <n v="82"/>
    <n v="-0.03"/>
    <n v="9.4700000000000006"/>
    <n v="9.5"/>
    <n v="-14.28"/>
    <n v="23.72"/>
    <x v="0"/>
    <n v="-6.29"/>
    <n v="1.83"/>
    <n v="8.120000000000001"/>
    <n v="-18.470000000000002"/>
    <n v="14.010000000000002"/>
    <x v="0"/>
    <x v="1"/>
    <x v="0"/>
  </r>
  <r>
    <s v="11321"/>
    <s v="สามร้อยยอด,รพช."/>
    <x v="4"/>
    <x v="4"/>
    <n v="17.920000000000002"/>
    <n v="17.41"/>
    <n v="15.99"/>
    <n v="198372729.97"/>
    <n v="-7106752.9900000002"/>
    <n v="1623393.7"/>
    <n v="175730798.97999999"/>
    <n v="0.9"/>
    <n v="-2.41"/>
    <n v="69"/>
    <n v="35"/>
    <n v="61"/>
    <n v="334"/>
    <n v="47"/>
    <n v="-8.26"/>
    <n v="3.2450000000000001"/>
    <n v="11.504999999999999"/>
    <n v="-25.517499999999998"/>
    <n v="20.502500000000001"/>
    <x v="0"/>
    <n v="-12.452500000000001"/>
    <n v="0.39"/>
    <n v="12.842500000000001"/>
    <n v="-31.716250000000002"/>
    <n v="19.653750000000002"/>
    <x v="0"/>
    <x v="1"/>
    <x v="0"/>
  </r>
  <r>
    <s v="10736"/>
    <s v="พระจอมเกล้า,รพท."/>
    <x v="9"/>
    <x v="9"/>
    <n v="4.17"/>
    <n v="4"/>
    <n v="3.05"/>
    <n v="700138281.38999999"/>
    <n v="-61843710.810000002"/>
    <n v="12959185.76"/>
    <n v="454314916.47000003"/>
    <n v="1.07"/>
    <n v="-4.78"/>
    <n v="71"/>
    <n v="42"/>
    <n v="56"/>
    <n v="309"/>
    <n v="31"/>
    <n v="-0.03"/>
    <n v="9.4700000000000006"/>
    <n v="9.5"/>
    <n v="-14.28"/>
    <n v="23.72"/>
    <x v="0"/>
    <n v="-6.29"/>
    <n v="1.83"/>
    <n v="8.120000000000001"/>
    <n v="-18.470000000000002"/>
    <n v="14.010000000000002"/>
    <x v="0"/>
    <x v="1"/>
    <x v="0"/>
  </r>
  <r>
    <s v="11308"/>
    <s v="เขาย้อย,รพช."/>
    <x v="4"/>
    <x v="4"/>
    <n v="9.7899999999999991"/>
    <n v="9.41"/>
    <n v="8.4600000000000009"/>
    <n v="100127455.33"/>
    <n v="-32945000.41"/>
    <n v="-29245871.030000001"/>
    <n v="84851682.799999997"/>
    <n v="-35.85"/>
    <n v="-16.739999999999998"/>
    <n v="67"/>
    <n v="33"/>
    <n v="55"/>
    <n v="233"/>
    <n v="63"/>
    <n v="-8.26"/>
    <n v="3.2450000000000001"/>
    <n v="11.504999999999999"/>
    <n v="-25.517499999999998"/>
    <n v="20.502500000000001"/>
    <x v="1"/>
    <n v="-12.452500000000001"/>
    <n v="0.39"/>
    <n v="12.842500000000001"/>
    <n v="-31.716250000000002"/>
    <n v="19.653750000000002"/>
    <x v="0"/>
    <x v="1"/>
    <x v="1"/>
  </r>
  <r>
    <s v="11309"/>
    <s v="หนองหญ้าปล้อง,รพช."/>
    <x v="3"/>
    <x v="3"/>
    <n v="4.5999999999999996"/>
    <n v="4.38"/>
    <n v="3.97"/>
    <n v="38029809.960000001"/>
    <n v="-31775964.940000001"/>
    <n v="-29259782.440000001"/>
    <n v="31295028.120000001"/>
    <n v="-46.59"/>
    <n v="-39.6"/>
    <n v="132"/>
    <n v="26"/>
    <n v="43"/>
    <n v="359"/>
    <n v="58"/>
    <n v="-9.4075000000000006"/>
    <n v="1.645"/>
    <n v="11.0525"/>
    <n v="-25.986249999999998"/>
    <n v="18.223749999999999"/>
    <x v="1"/>
    <n v="-18.744999999999997"/>
    <n v="-2.7"/>
    <n v="16.044999999999998"/>
    <n v="-42.812499999999993"/>
    <n v="21.367499999999996"/>
    <x v="0"/>
    <x v="1"/>
    <x v="1"/>
  </r>
  <r>
    <s v="11310"/>
    <s v="ชะอำ,รพช."/>
    <x v="7"/>
    <x v="7"/>
    <n v="2.67"/>
    <n v="2.48"/>
    <n v="2.0099999999999998"/>
    <n v="86639480.719999999"/>
    <n v="-60762031.009999998"/>
    <n v="-46551248.5"/>
    <n v="52254212.740000002"/>
    <n v="-19.95"/>
    <n v="-20.65"/>
    <n v="122"/>
    <n v="38"/>
    <n v="59"/>
    <n v="218"/>
    <n v="59"/>
    <n v="-15.01"/>
    <n v="4.4000000000000004"/>
    <n v="19.41"/>
    <n v="-44.125"/>
    <n v="33.515000000000001"/>
    <x v="0"/>
    <n v="-15.23"/>
    <n v="-0.92"/>
    <n v="14.31"/>
    <n v="-36.695"/>
    <n v="20.544999999999998"/>
    <x v="0"/>
    <x v="1"/>
    <x v="1"/>
  </r>
  <r>
    <s v="11311"/>
    <s v="ท่ายาง,รพช."/>
    <x v="7"/>
    <x v="7"/>
    <n v="3.74"/>
    <n v="3.53"/>
    <n v="2.99"/>
    <n v="96031793.599999994"/>
    <n v="-44818300.210000001"/>
    <n v="-31815780.82"/>
    <n v="69455692.359999999"/>
    <n v="-15.57"/>
    <n v="-18.43"/>
    <n v="113"/>
    <n v="36"/>
    <n v="63"/>
    <n v="256"/>
    <n v="53"/>
    <n v="-15.01"/>
    <n v="4.4000000000000004"/>
    <n v="19.41"/>
    <n v="-44.125"/>
    <n v="33.515000000000001"/>
    <x v="0"/>
    <n v="-15.23"/>
    <n v="-0.92"/>
    <n v="14.31"/>
    <n v="-36.695"/>
    <n v="20.544999999999998"/>
    <x v="0"/>
    <x v="1"/>
    <x v="1"/>
  </r>
  <r>
    <s v="11312"/>
    <s v="บ้านลาด,รพช."/>
    <x v="6"/>
    <x v="6"/>
    <n v="6.74"/>
    <n v="6.5"/>
    <n v="5.74"/>
    <n v="90987977.790000007"/>
    <n v="-33153365"/>
    <n v="-28649484.370000001"/>
    <n v="75020381.879999995"/>
    <n v="-26.07"/>
    <n v="-23.72"/>
    <n v="104"/>
    <n v="28"/>
    <n v="58"/>
    <n v="201"/>
    <n v="50"/>
    <n v="-10.317499999999999"/>
    <n v="1.0349999999999999"/>
    <n v="11.352499999999999"/>
    <n v="-27.346249999999998"/>
    <n v="18.063749999999999"/>
    <x v="0"/>
    <n v="-15.98"/>
    <n v="-2.4"/>
    <n v="13.58"/>
    <n v="-36.35"/>
    <n v="17.970000000000002"/>
    <x v="0"/>
    <x v="1"/>
    <x v="1"/>
  </r>
  <r>
    <s v="11313"/>
    <s v="บ้านแหลม,รพช."/>
    <x v="6"/>
    <x v="6"/>
    <n v="4.66"/>
    <n v="4.47"/>
    <n v="4.21"/>
    <n v="65425149.18"/>
    <n v="-22024265.600000001"/>
    <n v="-14144305.15"/>
    <n v="57409713.200000003"/>
    <n v="-12.41"/>
    <n v="-15.64"/>
    <n v="77"/>
    <n v="15"/>
    <n v="48"/>
    <n v="273"/>
    <n v="50"/>
    <n v="-10.317499999999999"/>
    <n v="1.0349999999999999"/>
    <n v="11.352499999999999"/>
    <n v="-27.346249999999998"/>
    <n v="18.063749999999999"/>
    <x v="0"/>
    <n v="-15.98"/>
    <n v="-2.4"/>
    <n v="13.58"/>
    <n v="-36.35"/>
    <n v="17.970000000000002"/>
    <x v="0"/>
    <x v="1"/>
    <x v="1"/>
  </r>
  <r>
    <s v="11314"/>
    <s v="แก่งกระจาน,รพช."/>
    <x v="3"/>
    <x v="3"/>
    <n v="6.69"/>
    <n v="6.36"/>
    <n v="5.54"/>
    <n v="64279003.229999997"/>
    <n v="-26587433.600000001"/>
    <n v="-19778131.469999999"/>
    <n v="51022786.109999999"/>
    <n v="-20.75"/>
    <n v="-25.28"/>
    <n v="93"/>
    <n v="25"/>
    <n v="110"/>
    <n v="107"/>
    <n v="74"/>
    <n v="-9.4075000000000006"/>
    <n v="1.645"/>
    <n v="11.0525"/>
    <n v="-25.986249999999998"/>
    <n v="18.223749999999999"/>
    <x v="0"/>
    <n v="-18.744999999999997"/>
    <n v="-2.7"/>
    <n v="16.044999999999998"/>
    <n v="-42.812499999999993"/>
    <n v="21.367499999999996"/>
    <x v="0"/>
    <x v="1"/>
    <x v="1"/>
  </r>
  <r>
    <s v="10677"/>
    <s v="ราชบุรี,รพศ."/>
    <x v="0"/>
    <x v="0"/>
    <n v="5.68"/>
    <n v="5.31"/>
    <n v="3.34"/>
    <n v="1641338646.26"/>
    <n v="-20210271.850000001"/>
    <n v="84945842.739999995"/>
    <n v="820700997.61000001"/>
    <n v="3.02"/>
    <n v="-0.59"/>
    <n v="56"/>
    <n v="89"/>
    <n v="132"/>
    <n v="73"/>
    <n v="36"/>
    <n v="3.02"/>
    <n v="9.33"/>
    <n v="6.3100000000000005"/>
    <n v="-6.4450000000000003"/>
    <n v="18.795000000000002"/>
    <x v="0"/>
    <n v="-3.11"/>
    <n v="6.62"/>
    <n v="9.73"/>
    <n v="-17.705000000000002"/>
    <n v="21.215"/>
    <x v="0"/>
    <x v="1"/>
    <x v="0"/>
  </r>
  <r>
    <s v="10728"/>
    <s v="ดำเนินสะดวก,รพท."/>
    <x v="5"/>
    <x v="5"/>
    <n v="2.94"/>
    <n v="2.77"/>
    <n v="1.41"/>
    <n v="125056781.87"/>
    <n v="-371957098.58999997"/>
    <n v="-64835822.619999997"/>
    <n v="26469971.98"/>
    <n v="-16.27"/>
    <n v="-86.26"/>
    <n v="88"/>
    <n v="165"/>
    <n v="130"/>
    <n v="-989"/>
    <n v="19"/>
    <n v="-2.59"/>
    <n v="8.86"/>
    <n v="11.45"/>
    <n v="-19.764999999999997"/>
    <n v="26.034999999999997"/>
    <x v="0"/>
    <n v="-5.74"/>
    <n v="4.915"/>
    <n v="10.655000000000001"/>
    <n v="-21.722500000000004"/>
    <n v="20.897500000000001"/>
    <x v="1"/>
    <x v="1"/>
    <x v="1"/>
  </r>
  <r>
    <s v="10729"/>
    <s v="บ้านโป่ง,รพท."/>
    <x v="10"/>
    <x v="10"/>
    <n v="10.27"/>
    <n v="9.77"/>
    <n v="8.66"/>
    <n v="687694165.97000003"/>
    <n v="137007584.87"/>
    <n v="105730271.72"/>
    <n v="568220776.49000001"/>
    <n v="12.89"/>
    <n v="10.76"/>
    <n v="33"/>
    <n v="48"/>
    <n v="37"/>
    <n v="146"/>
    <n v="48"/>
    <n v="-2.1850000000000001"/>
    <n v="5.5750000000000002"/>
    <n v="7.76"/>
    <n v="-13.825000000000001"/>
    <n v="17.215"/>
    <x v="0"/>
    <n v="-5.58"/>
    <n v="0.90500000000000003"/>
    <n v="6.4850000000000003"/>
    <n v="-15.307500000000001"/>
    <n v="10.6325"/>
    <x v="1"/>
    <x v="0"/>
    <x v="0"/>
  </r>
  <r>
    <s v="10730"/>
    <s v="โพธาราม,รพท."/>
    <x v="5"/>
    <x v="5"/>
    <n v="5.35"/>
    <n v="5.15"/>
    <n v="4.3499999999999996"/>
    <n v="479369166.43000001"/>
    <n v="7411928.4500000002"/>
    <n v="27317696.129999999"/>
    <n v="369392005.61000001"/>
    <n v="4.3600000000000003"/>
    <n v="0.89"/>
    <n v="45"/>
    <n v="44"/>
    <n v="36"/>
    <n v="211"/>
    <n v="54"/>
    <n v="-2.59"/>
    <n v="8.86"/>
    <n v="11.45"/>
    <n v="-19.764999999999997"/>
    <n v="26.034999999999997"/>
    <x v="0"/>
    <n v="-5.74"/>
    <n v="4.915"/>
    <n v="10.655000000000001"/>
    <n v="-21.722500000000004"/>
    <n v="20.897500000000001"/>
    <x v="0"/>
    <x v="0"/>
    <x v="0"/>
  </r>
  <r>
    <s v="11273"/>
    <s v="สวนผึ้ง,รพช."/>
    <x v="3"/>
    <x v="3"/>
    <n v="3.08"/>
    <n v="2.9"/>
    <n v="1.98"/>
    <n v="42315520.840000004"/>
    <n v="-31560845.440000001"/>
    <n v="-20522659.129999999"/>
    <n v="19973325.960000001"/>
    <n v="-16.13"/>
    <n v="-27.44"/>
    <n v="71"/>
    <n v="70"/>
    <n v="129"/>
    <n v="265"/>
    <n v="44"/>
    <n v="-9.4075000000000006"/>
    <n v="1.645"/>
    <n v="11.0525"/>
    <n v="-25.986249999999998"/>
    <n v="18.223749999999999"/>
    <x v="0"/>
    <n v="-18.744999999999997"/>
    <n v="-2.7"/>
    <n v="16.044999999999998"/>
    <n v="-42.812499999999993"/>
    <n v="21.367499999999996"/>
    <x v="0"/>
    <x v="1"/>
    <x v="1"/>
  </r>
  <r>
    <s v="11274"/>
    <s v="บางแพ,รพช."/>
    <x v="4"/>
    <x v="4"/>
    <n v="1.24"/>
    <n v="1.1599999999999999"/>
    <n v="0.85"/>
    <n v="6344956.29"/>
    <n v="-22246357.34"/>
    <n v="-14900635.199999999"/>
    <n v="-4071882.77"/>
    <n v="-14.64"/>
    <n v="-26.2"/>
    <n v="127"/>
    <n v="48"/>
    <n v="65"/>
    <n v="371"/>
    <n v="47"/>
    <n v="-8.26"/>
    <n v="3.2450000000000001"/>
    <n v="11.504999999999999"/>
    <n v="-25.517499999999998"/>
    <n v="20.502500000000001"/>
    <x v="0"/>
    <n v="-12.452500000000001"/>
    <n v="0.39"/>
    <n v="12.842500000000001"/>
    <n v="-31.716250000000002"/>
    <n v="19.653750000000002"/>
    <x v="0"/>
    <x v="1"/>
    <x v="1"/>
  </r>
  <r>
    <s v="11275"/>
    <s v="เจ็ดเสมียน,รพช."/>
    <x v="3"/>
    <x v="3"/>
    <n v="2.23"/>
    <n v="1.94"/>
    <n v="1.49"/>
    <n v="10139684.32"/>
    <n v="-9222128.0500000007"/>
    <n v="-7994896.1100000003"/>
    <n v="4049967.4"/>
    <n v="-11.97"/>
    <n v="-18.489999999999998"/>
    <n v="146"/>
    <n v="21"/>
    <n v="58"/>
    <n v="152"/>
    <n v="69"/>
    <n v="-9.4075000000000006"/>
    <n v="1.645"/>
    <n v="11.0525"/>
    <n v="-25.986249999999998"/>
    <n v="18.223749999999999"/>
    <x v="0"/>
    <n v="-18.744999999999997"/>
    <n v="-2.7"/>
    <n v="16.044999999999998"/>
    <n v="-42.812499999999993"/>
    <n v="21.367499999999996"/>
    <x v="0"/>
    <x v="1"/>
    <x v="1"/>
  </r>
  <r>
    <s v="11276"/>
    <s v="ปากท่อ,รพช."/>
    <x v="6"/>
    <x v="6"/>
    <n v="3.44"/>
    <n v="3.34"/>
    <n v="2.99"/>
    <n v="56037501.210000001"/>
    <n v="-21795915.02"/>
    <n v="-15135780.02"/>
    <n v="45671767.719999999"/>
    <n v="-10.29"/>
    <n v="-14.08"/>
    <n v="103"/>
    <n v="34"/>
    <n v="15"/>
    <n v="153"/>
    <n v="28"/>
    <n v="-10.317499999999999"/>
    <n v="1.0349999999999999"/>
    <n v="11.352499999999999"/>
    <n v="-27.346249999999998"/>
    <n v="18.063749999999999"/>
    <x v="0"/>
    <n v="-15.98"/>
    <n v="-2.4"/>
    <n v="13.58"/>
    <n v="-36.35"/>
    <n v="17.970000000000002"/>
    <x v="0"/>
    <x v="1"/>
    <x v="1"/>
  </r>
  <r>
    <s v="11277"/>
    <s v="วัดเพลง,รพช."/>
    <x v="3"/>
    <x v="3"/>
    <n v="3.54"/>
    <n v="3.32"/>
    <n v="0.59"/>
    <n v="30821025.52"/>
    <n v="-13163248"/>
    <n v="-8472238.4199999999"/>
    <n v="-4955367.13"/>
    <n v="-11.3"/>
    <n v="-16.63"/>
    <n v="108"/>
    <n v="44"/>
    <n v="34"/>
    <n v="162"/>
    <n v="60"/>
    <n v="-9.4075000000000006"/>
    <n v="1.645"/>
    <n v="11.0525"/>
    <n v="-25.986249999999998"/>
    <n v="18.223749999999999"/>
    <x v="0"/>
    <n v="-18.744999999999997"/>
    <n v="-2.7"/>
    <n v="16.044999999999998"/>
    <n v="-42.812499999999993"/>
    <n v="21.367499999999996"/>
    <x v="0"/>
    <x v="1"/>
    <x v="1"/>
  </r>
  <r>
    <s v="11458"/>
    <s v="สมเด็จพระยุพราชจอมบึง,รพช."/>
    <x v="7"/>
    <x v="7"/>
    <n v="1.34"/>
    <n v="1.21"/>
    <n v="0.77"/>
    <n v="14496948.6"/>
    <n v="-25471441.120000001"/>
    <n v="-31726641.629999999"/>
    <n v="-9709079.9299999997"/>
    <n v="-20.25"/>
    <n v="-15.23"/>
    <n v="68"/>
    <n v="149"/>
    <n v="33"/>
    <n v="297"/>
    <n v="45"/>
    <n v="-15.01"/>
    <n v="4.4000000000000004"/>
    <n v="19.41"/>
    <n v="-44.125"/>
    <n v="33.515000000000001"/>
    <x v="0"/>
    <n v="-15.23"/>
    <n v="-0.92"/>
    <n v="14.31"/>
    <n v="-36.695"/>
    <n v="20.544999999999998"/>
    <x v="0"/>
    <x v="1"/>
    <x v="1"/>
  </r>
  <r>
    <s v="28858"/>
    <s v="บ้านคา,รพช."/>
    <x v="11"/>
    <x v="11"/>
    <n v="2.41"/>
    <n v="2.2400000000000002"/>
    <n v="1.75"/>
    <n v="16470542.300000001"/>
    <n v="-10140112.800000001"/>
    <n v="-8571313.6600000001"/>
    <n v="8832487.6500000004"/>
    <n v="-14.02"/>
    <n v="-13.32"/>
    <n v="57"/>
    <n v="27"/>
    <n v="60"/>
    <n v="181"/>
    <n v="48"/>
    <n v="-3.4824999999999999"/>
    <n v="12.762499999999999"/>
    <n v="16.244999999999997"/>
    <n v="-27.849999999999994"/>
    <n v="37.129999999999995"/>
    <x v="0"/>
    <n v="-10.8825"/>
    <n v="3.4124999999999996"/>
    <n v="14.295"/>
    <n v="-32.325000000000003"/>
    <n v="24.854999999999997"/>
    <x v="0"/>
    <x v="1"/>
    <x v="1"/>
  </r>
  <r>
    <s v="10735"/>
    <s v="สมเด็จพระพุทธเลิศหล้า,รพท."/>
    <x v="10"/>
    <x v="10"/>
    <n v="2.61"/>
    <n v="2.09"/>
    <n v="1.33"/>
    <n v="156811121.66"/>
    <n v="-99198386.480000004"/>
    <n v="-70504975.069999993"/>
    <n v="31929206.550000001"/>
    <n v="-10.28"/>
    <n v="-16.809999999999999"/>
    <n v="59"/>
    <n v="56"/>
    <n v="50"/>
    <n v="37"/>
    <n v="70"/>
    <n v="-2.1850000000000001"/>
    <n v="5.5750000000000002"/>
    <n v="7.76"/>
    <n v="-13.825000000000001"/>
    <n v="17.215"/>
    <x v="0"/>
    <n v="-5.58"/>
    <n v="0.90500000000000003"/>
    <n v="6.4850000000000003"/>
    <n v="-15.307500000000001"/>
    <n v="10.6325"/>
    <x v="1"/>
    <x v="1"/>
    <x v="1"/>
  </r>
  <r>
    <s v="11306"/>
    <s v="นภาลัย,รพช."/>
    <x v="4"/>
    <x v="4"/>
    <n v="15.11"/>
    <n v="14.44"/>
    <n v="13.52"/>
    <n v="96341680.159999996"/>
    <n v="-14206288.01"/>
    <n v="-4820205.29"/>
    <n v="85461453.370000005"/>
    <n v="-3.64"/>
    <n v="-6.7"/>
    <n v="60"/>
    <n v="25"/>
    <n v="30"/>
    <n v="26"/>
    <n v="83"/>
    <n v="-8.26"/>
    <n v="3.2450000000000001"/>
    <n v="11.504999999999999"/>
    <n v="-25.517499999999998"/>
    <n v="20.502500000000001"/>
    <x v="0"/>
    <n v="-12.452500000000001"/>
    <n v="0.39"/>
    <n v="12.842500000000001"/>
    <n v="-31.716250000000002"/>
    <n v="19.653750000000002"/>
    <x v="0"/>
    <x v="1"/>
    <x v="1"/>
  </r>
  <r>
    <s v="11307"/>
    <s v="อัมพวา,รพช."/>
    <x v="6"/>
    <x v="6"/>
    <n v="10.36"/>
    <n v="9.81"/>
    <n v="9.49"/>
    <n v="61440880.950000003"/>
    <n v="-9745919.4600000009"/>
    <n v="-4151028.42"/>
    <n v="55744331.369999997"/>
    <n v="-4.88"/>
    <n v="-8.01"/>
    <n v="52"/>
    <n v="11"/>
    <n v="22"/>
    <n v="38"/>
    <n v="97"/>
    <n v="-10.317499999999999"/>
    <n v="1.0349999999999999"/>
    <n v="11.352499999999999"/>
    <n v="-27.346249999999998"/>
    <n v="18.063749999999999"/>
    <x v="0"/>
    <n v="-15.98"/>
    <n v="-2.4"/>
    <n v="13.58"/>
    <n v="-36.35"/>
    <n v="17.970000000000002"/>
    <x v="0"/>
    <x v="1"/>
    <x v="1"/>
  </r>
  <r>
    <s v="10734"/>
    <s v="สมุทรสาคร,รพศ."/>
    <x v="12"/>
    <x v="12"/>
    <n v="10.02"/>
    <n v="9.7799999999999994"/>
    <n v="8.52"/>
    <n v="2435519959.46"/>
    <n v="-209904072.90000001"/>
    <n v="-156318072.97"/>
    <n v="2031482686.6199999"/>
    <n v="-7.76"/>
    <n v="-5.33"/>
    <n v="50"/>
    <n v="40"/>
    <n v="40"/>
    <n v="328"/>
    <n v="39"/>
    <n v="-6.4649999999999999"/>
    <n v="5.9924999999999997"/>
    <n v="12.4575"/>
    <n v="-25.151250000000001"/>
    <n v="24.678750000000001"/>
    <x v="0"/>
    <n v="-9.0925000000000011"/>
    <n v="7.5674999999999999"/>
    <n v="16.66"/>
    <n v="-34.082500000000003"/>
    <n v="32.557500000000005"/>
    <x v="0"/>
    <x v="1"/>
    <x v="1"/>
  </r>
  <r>
    <s v="11304"/>
    <s v="กระทุ่มแบน,รพท."/>
    <x v="10"/>
    <x v="10"/>
    <n v="4.97"/>
    <n v="4.7699999999999996"/>
    <n v="3.95"/>
    <n v="626090663.5"/>
    <n v="-58007194.590000004"/>
    <n v="4299860.58"/>
    <n v="466224631.61000001"/>
    <n v="0.5"/>
    <n v="-3.76"/>
    <n v="83"/>
    <n v="58"/>
    <n v="43"/>
    <n v="71"/>
    <n v="36"/>
    <n v="-2.1850000000000001"/>
    <n v="5.5750000000000002"/>
    <n v="7.76"/>
    <n v="-13.825000000000001"/>
    <n v="17.215"/>
    <x v="0"/>
    <n v="-5.58"/>
    <n v="0.90500000000000003"/>
    <n v="6.4850000000000003"/>
    <n v="-15.307500000000001"/>
    <n v="10.6325"/>
    <x v="0"/>
    <x v="1"/>
    <x v="0"/>
  </r>
  <r>
    <s v="10678"/>
    <s v="เจ้าพระยายมราช,รพศ."/>
    <x v="0"/>
    <x v="0"/>
    <n v="4.0199999999999996"/>
    <n v="3.79"/>
    <n v="2.4700000000000002"/>
    <n v="1111711192.97"/>
    <n v="-76227021.450000003"/>
    <n v="92600096.400000006"/>
    <n v="539325823.27999997"/>
    <n v="4.01"/>
    <n v="-3.11"/>
    <n v="81"/>
    <n v="91"/>
    <n v="58"/>
    <n v="329"/>
    <n v="30"/>
    <n v="3.02"/>
    <n v="9.33"/>
    <n v="6.3100000000000005"/>
    <n v="-6.4450000000000003"/>
    <n v="18.795000000000002"/>
    <x v="0"/>
    <n v="-3.11"/>
    <n v="6.62"/>
    <n v="9.73"/>
    <n v="-17.705000000000002"/>
    <n v="21.215"/>
    <x v="0"/>
    <x v="1"/>
    <x v="0"/>
  </r>
  <r>
    <s v="10733"/>
    <s v="สมเด็จพระสังฆราชองค์ที่๑๗,รพท."/>
    <x v="5"/>
    <x v="5"/>
    <n v="6.02"/>
    <n v="5.43"/>
    <n v="3.75"/>
    <n v="237051506.86000001"/>
    <n v="-8776413.7799999993"/>
    <n v="24410188.989999998"/>
    <n v="129881270.26000001"/>
    <n v="4.3099999999999996"/>
    <n v="-1.35"/>
    <n v="45"/>
    <n v="63"/>
    <n v="52"/>
    <n v="12"/>
    <n v="73"/>
    <n v="-2.59"/>
    <n v="8.86"/>
    <n v="11.45"/>
    <n v="-19.764999999999997"/>
    <n v="26.034999999999997"/>
    <x v="0"/>
    <n v="-5.74"/>
    <n v="4.915"/>
    <n v="10.655000000000001"/>
    <n v="-21.722500000000004"/>
    <n v="20.897500000000001"/>
    <x v="0"/>
    <x v="1"/>
    <x v="0"/>
  </r>
  <r>
    <s v="11289"/>
    <s v="เดิมบางนางบวช,รพช."/>
    <x v="1"/>
    <x v="1"/>
    <n v="3.37"/>
    <n v="3.14"/>
    <n v="2.15"/>
    <n v="63581162.560000002"/>
    <n v="-7492841.6699999999"/>
    <n v="11810653.550000001"/>
    <n v="30818539.98"/>
    <n v="4.3600000000000003"/>
    <n v="-3.45"/>
    <n v="60"/>
    <n v="46"/>
    <n v="34"/>
    <n v="250"/>
    <n v="27"/>
    <n v="-10.594999999999999"/>
    <n v="0.95"/>
    <n v="11.544999999999998"/>
    <n v="-27.912499999999994"/>
    <n v="18.267499999999995"/>
    <x v="0"/>
    <n v="-17.670000000000002"/>
    <n v="-3.92"/>
    <n v="13.750000000000002"/>
    <n v="-38.295000000000002"/>
    <n v="16.705000000000005"/>
    <x v="0"/>
    <x v="1"/>
    <x v="0"/>
  </r>
  <r>
    <s v="11290"/>
    <s v="ด่านช้าง,รพช."/>
    <x v="2"/>
    <x v="2"/>
    <n v="7.12"/>
    <n v="6.8"/>
    <n v="5.33"/>
    <n v="172337213.40000001"/>
    <n v="-35629128.539999999"/>
    <n v="-12947165.210000001"/>
    <n v="122122966.83"/>
    <n v="-5.07"/>
    <n v="-9.4"/>
    <n v="45"/>
    <n v="83"/>
    <n v="65"/>
    <n v="202"/>
    <n v="51"/>
    <n v="-7.51"/>
    <n v="3.04"/>
    <n v="10.55"/>
    <n v="-23.335000000000001"/>
    <n v="18.865000000000002"/>
    <x v="0"/>
    <n v="-12.23"/>
    <n v="-0.18"/>
    <n v="12.05"/>
    <n v="-30.305000000000003"/>
    <n v="17.895000000000003"/>
    <x v="0"/>
    <x v="1"/>
    <x v="1"/>
  </r>
  <r>
    <s v="11291"/>
    <s v="บางปลาม้า,รพช."/>
    <x v="6"/>
    <x v="6"/>
    <n v="6.09"/>
    <n v="5.82"/>
    <n v="5.17"/>
    <n v="145341418.03"/>
    <n v="48908965.57"/>
    <n v="64303456.119999997"/>
    <n v="119262297.83"/>
    <n v="33.96"/>
    <n v="16.8"/>
    <n v="50"/>
    <n v="38"/>
    <n v="52"/>
    <n v="211"/>
    <n v="53"/>
    <n v="-10.317499999999999"/>
    <n v="1.0349999999999999"/>
    <n v="11.352499999999999"/>
    <n v="-27.346249999999998"/>
    <n v="18.063749999999999"/>
    <x v="1"/>
    <n v="-15.98"/>
    <n v="-2.4"/>
    <n v="13.58"/>
    <n v="-36.35"/>
    <n v="17.970000000000002"/>
    <x v="0"/>
    <x v="0"/>
    <x v="0"/>
  </r>
  <r>
    <s v="11292"/>
    <s v="ศรีประจันต์,รพช."/>
    <x v="4"/>
    <x v="4"/>
    <n v="9.5500000000000007"/>
    <n v="9.19"/>
    <n v="8.33"/>
    <n v="150721541.91"/>
    <n v="110412911.78"/>
    <n v="33394979.809999999"/>
    <n v="129123923.70999999"/>
    <n v="17.53"/>
    <n v="37.24"/>
    <n v="69"/>
    <n v="28"/>
    <n v="18"/>
    <n v="160"/>
    <n v="66"/>
    <n v="-8.26"/>
    <n v="3.2450000000000001"/>
    <n v="11.504999999999999"/>
    <n v="-25.517499999999998"/>
    <n v="20.502500000000001"/>
    <x v="0"/>
    <n v="-12.452500000000001"/>
    <n v="0.39"/>
    <n v="12.842500000000001"/>
    <n v="-31.716250000000002"/>
    <n v="19.653750000000002"/>
    <x v="1"/>
    <x v="0"/>
    <x v="0"/>
  </r>
  <r>
    <s v="11293"/>
    <s v="ดอนเจดีย์,รพช."/>
    <x v="6"/>
    <x v="6"/>
    <n v="9.44"/>
    <n v="8.93"/>
    <n v="7.31"/>
    <n v="100664262.72"/>
    <n v="-16905557.219999999"/>
    <n v="-4514419.16"/>
    <n v="75230923.939999998"/>
    <n v="-2.57"/>
    <n v="-9.9700000000000006"/>
    <n v="0"/>
    <n v="41"/>
    <n v="63"/>
    <n v="159"/>
    <n v="46"/>
    <n v="-10.317499999999999"/>
    <n v="1.0349999999999999"/>
    <n v="11.352499999999999"/>
    <n v="-27.346249999999998"/>
    <n v="18.063749999999999"/>
    <x v="0"/>
    <n v="-15.98"/>
    <n v="-2.4"/>
    <n v="13.58"/>
    <n v="-36.35"/>
    <n v="17.970000000000002"/>
    <x v="0"/>
    <x v="1"/>
    <x v="1"/>
  </r>
  <r>
    <s v="11294"/>
    <s v="สามชุก,รพช."/>
    <x v="4"/>
    <x v="4"/>
    <n v="10.16"/>
    <n v="9.81"/>
    <n v="8.73"/>
    <n v="256069208.02000001"/>
    <n v="2096800.24"/>
    <n v="25125879.440000001"/>
    <n v="215913060.63999999"/>
    <n v="10.11"/>
    <n v="0.4"/>
    <n v="50"/>
    <n v="29"/>
    <n v="40"/>
    <n v="232"/>
    <n v="44"/>
    <n v="-8.26"/>
    <n v="3.2450000000000001"/>
    <n v="11.504999999999999"/>
    <n v="-25.517499999999998"/>
    <n v="20.502500000000001"/>
    <x v="0"/>
    <n v="-12.452500000000001"/>
    <n v="0.39"/>
    <n v="12.842500000000001"/>
    <n v="-31.716250000000002"/>
    <n v="19.653750000000002"/>
    <x v="0"/>
    <x v="0"/>
    <x v="0"/>
  </r>
  <r>
    <s v="11295"/>
    <s v="อู่ทอง,รพช."/>
    <x v="2"/>
    <x v="2"/>
    <n v="2.06"/>
    <n v="1.74"/>
    <n v="1.3"/>
    <n v="68165833.049999997"/>
    <n v="-53633885.770000003"/>
    <n v="-35503455.57"/>
    <n v="19143872.870000001"/>
    <n v="-10.44"/>
    <n v="-17.16"/>
    <n v="92"/>
    <n v="15"/>
    <n v="45"/>
    <n v="76"/>
    <n v="41"/>
    <n v="-7.51"/>
    <n v="3.04"/>
    <n v="10.55"/>
    <n v="-23.335000000000001"/>
    <n v="18.865000000000002"/>
    <x v="0"/>
    <n v="-12.23"/>
    <n v="-0.18"/>
    <n v="12.05"/>
    <n v="-30.305000000000003"/>
    <n v="17.895000000000003"/>
    <x v="0"/>
    <x v="1"/>
    <x v="1"/>
  </r>
  <r>
    <s v="11296"/>
    <s v="หนองหญ้าไซ,รพช."/>
    <x v="3"/>
    <x v="3"/>
    <n v="2.68"/>
    <n v="2.56"/>
    <n v="1.77"/>
    <n v="26955211.350000001"/>
    <n v="-30493283.870000001"/>
    <n v="-17513085.629999999"/>
    <n v="12353724.43"/>
    <n v="-16.350000000000001"/>
    <n v="-18.190000000000001"/>
    <n v="77"/>
    <n v="22"/>
    <n v="346"/>
    <n v="-1358"/>
    <n v="35"/>
    <n v="-9.4075000000000006"/>
    <n v="1.645"/>
    <n v="11.0525"/>
    <n v="-25.986249999999998"/>
    <n v="18.223749999999999"/>
    <x v="0"/>
    <n v="-18.744999999999997"/>
    <n v="-2.7"/>
    <n v="16.044999999999998"/>
    <n v="-42.812499999999993"/>
    <n v="21.367499999999996"/>
    <x v="0"/>
    <x v="1"/>
    <x v="1"/>
  </r>
  <r>
    <s v="10664"/>
    <s v="พระปกเกล้า,รพศ."/>
    <x v="0"/>
    <x v="0"/>
    <n v="2.14"/>
    <n v="1.98"/>
    <n v="0.96"/>
    <n v="696658388.63"/>
    <n v="-71046574.670000002"/>
    <n v="59865200.149999999"/>
    <n v="-12132162.16"/>
    <n v="2.12"/>
    <n v="-2.4500000000000002"/>
    <n v="82"/>
    <n v="93"/>
    <n v="36"/>
    <n v="84"/>
    <n v="30"/>
    <n v="3.02"/>
    <n v="9.33"/>
    <n v="6.3100000000000005"/>
    <n v="-6.4450000000000003"/>
    <n v="18.795000000000002"/>
    <x v="0"/>
    <n v="-3.11"/>
    <n v="6.62"/>
    <n v="9.73"/>
    <n v="-17.705000000000002"/>
    <n v="21.215"/>
    <x v="0"/>
    <x v="1"/>
    <x v="0"/>
  </r>
  <r>
    <s v="10834"/>
    <s v="ขลุง,รพช."/>
    <x v="4"/>
    <x v="4"/>
    <n v="3.85"/>
    <n v="3.5"/>
    <n v="2.78"/>
    <n v="68183766.090000004"/>
    <n v="-34504687.789999999"/>
    <n v="-19212084.469999999"/>
    <n v="42574151.909999996"/>
    <n v="-14.73"/>
    <n v="-20.75"/>
    <n v="113"/>
    <n v="55"/>
    <n v="105"/>
    <n v="75"/>
    <n v="87"/>
    <n v="-8.26"/>
    <n v="3.2450000000000001"/>
    <n v="11.504999999999999"/>
    <n v="-25.517499999999998"/>
    <n v="20.502500000000001"/>
    <x v="0"/>
    <n v="-12.452500000000001"/>
    <n v="0.39"/>
    <n v="12.842500000000001"/>
    <n v="-31.716250000000002"/>
    <n v="19.653750000000002"/>
    <x v="0"/>
    <x v="1"/>
    <x v="1"/>
  </r>
  <r>
    <s v="10835"/>
    <s v="ท่าใหม่,รพช."/>
    <x v="3"/>
    <x v="3"/>
    <n v="6.88"/>
    <n v="6.43"/>
    <n v="5.44"/>
    <n v="45829176.899999999"/>
    <n v="-10341847.42"/>
    <n v="-3997637.95"/>
    <n v="34641076.75"/>
    <n v="-5.16"/>
    <n v="-12.28"/>
    <n v="76"/>
    <n v="52"/>
    <n v="66"/>
    <n v="133"/>
    <n v="80"/>
    <n v="-9.4075000000000006"/>
    <n v="1.645"/>
    <n v="11.0525"/>
    <n v="-25.986249999999998"/>
    <n v="18.223749999999999"/>
    <x v="0"/>
    <n v="-18.744999999999997"/>
    <n v="-2.7"/>
    <n v="16.044999999999998"/>
    <n v="-42.812499999999993"/>
    <n v="21.367499999999996"/>
    <x v="0"/>
    <x v="1"/>
    <x v="1"/>
  </r>
  <r>
    <s v="10836"/>
    <s v="เขาสุกิม,รพช."/>
    <x v="3"/>
    <x v="3"/>
    <n v="3.14"/>
    <n v="2.87"/>
    <n v="2.46"/>
    <n v="18682900.190000001"/>
    <n v="-14838378.75"/>
    <n v="-10016669.859999999"/>
    <n v="12733306.23"/>
    <n v="-13.26"/>
    <n v="-23.35"/>
    <n v="96"/>
    <n v="60"/>
    <n v="99"/>
    <n v="184"/>
    <n v="49"/>
    <n v="-9.4075000000000006"/>
    <n v="1.645"/>
    <n v="11.0525"/>
    <n v="-25.986249999999998"/>
    <n v="18.223749999999999"/>
    <x v="0"/>
    <n v="-18.744999999999997"/>
    <n v="-2.7"/>
    <n v="16.044999999999998"/>
    <n v="-42.812499999999993"/>
    <n v="21.367499999999996"/>
    <x v="0"/>
    <x v="1"/>
    <x v="1"/>
  </r>
  <r>
    <s v="10837"/>
    <s v="สองพี่น้อง,รพช."/>
    <x v="3"/>
    <x v="3"/>
    <n v="10.37"/>
    <n v="9.86"/>
    <n v="8.56"/>
    <n v="54925785.759999998"/>
    <n v="4455011.0599999996"/>
    <n v="8941908.3399999999"/>
    <n v="44330942.079999998"/>
    <n v="11.63"/>
    <n v="4.6100000000000003"/>
    <n v="103"/>
    <n v="82"/>
    <n v="46"/>
    <n v="103"/>
    <n v="96"/>
    <n v="-9.4075000000000006"/>
    <n v="1.645"/>
    <n v="11.0525"/>
    <n v="-25.986249999999998"/>
    <n v="18.223749999999999"/>
    <x v="0"/>
    <n v="-18.744999999999997"/>
    <n v="-2.7"/>
    <n v="16.044999999999998"/>
    <n v="-42.812499999999993"/>
    <n v="21.367499999999996"/>
    <x v="0"/>
    <x v="0"/>
    <x v="0"/>
  </r>
  <r>
    <s v="10838"/>
    <s v="โป่งน้ำร้อน,รพช."/>
    <x v="4"/>
    <x v="4"/>
    <n v="5.21"/>
    <n v="4.9000000000000004"/>
    <n v="4.49"/>
    <n v="83991845.25"/>
    <n v="4657966.17"/>
    <n v="-10395800.23"/>
    <n v="69544769.159999996"/>
    <n v="-8.33"/>
    <n v="2.8"/>
    <n v="142"/>
    <n v="27"/>
    <n v="36"/>
    <n v="68"/>
    <n v="70"/>
    <n v="-8.26"/>
    <n v="3.2450000000000001"/>
    <n v="11.504999999999999"/>
    <n v="-25.517499999999998"/>
    <n v="20.502500000000001"/>
    <x v="0"/>
    <n v="-12.452500000000001"/>
    <n v="0.39"/>
    <n v="12.842500000000001"/>
    <n v="-31.716250000000002"/>
    <n v="19.653750000000002"/>
    <x v="0"/>
    <x v="0"/>
    <x v="1"/>
  </r>
  <r>
    <s v="10839"/>
    <s v="มะขาม,รพช."/>
    <x v="4"/>
    <x v="4"/>
    <n v="2.0299999999999998"/>
    <n v="1.84"/>
    <n v="0.9"/>
    <n v="19966961.960000001"/>
    <n v="-12264949.390000001"/>
    <n v="-6193930.2300000004"/>
    <n v="-1853465.53"/>
    <n v="-5.28"/>
    <n v="-12.28"/>
    <n v="137"/>
    <n v="73"/>
    <n v="74"/>
    <n v="85"/>
    <n v="57"/>
    <n v="-8.26"/>
    <n v="3.2450000000000001"/>
    <n v="11.504999999999999"/>
    <n v="-25.517499999999998"/>
    <n v="20.502500000000001"/>
    <x v="0"/>
    <n v="-12.452500000000001"/>
    <n v="0.39"/>
    <n v="12.842500000000001"/>
    <n v="-31.716250000000002"/>
    <n v="19.653750000000002"/>
    <x v="0"/>
    <x v="1"/>
    <x v="1"/>
  </r>
  <r>
    <s v="10840"/>
    <s v="แหลมสิงห์,รพช."/>
    <x v="3"/>
    <x v="3"/>
    <n v="4.16"/>
    <n v="3.93"/>
    <n v="3.13"/>
    <n v="34383013.020000003"/>
    <n v="-17064167.219999999"/>
    <n v="-12161907.65"/>
    <n v="23167429.739999998"/>
    <n v="-13.01"/>
    <n v="-20.100000000000001"/>
    <n v="89"/>
    <n v="48"/>
    <n v="98"/>
    <n v="110"/>
    <n v="53"/>
    <n v="-9.4075000000000006"/>
    <n v="1.645"/>
    <n v="11.0525"/>
    <n v="-25.986249999999998"/>
    <n v="18.223749999999999"/>
    <x v="0"/>
    <n v="-18.744999999999997"/>
    <n v="-2.7"/>
    <n v="16.044999999999998"/>
    <n v="-42.812499999999993"/>
    <n v="21.367499999999996"/>
    <x v="0"/>
    <x v="1"/>
    <x v="1"/>
  </r>
  <r>
    <s v="10841"/>
    <s v="สอยดาว,รพช."/>
    <x v="1"/>
    <x v="1"/>
    <n v="2.5099999999999998"/>
    <n v="2.33"/>
    <n v="1.74"/>
    <n v="47118737.189999998"/>
    <n v="-29559824.899999999"/>
    <n v="-17410668.5"/>
    <n v="23167158.399999999"/>
    <n v="-10.59"/>
    <n v="-17.34"/>
    <n v="121"/>
    <n v="50"/>
    <n v="44"/>
    <n v="80"/>
    <n v="67"/>
    <n v="-10.594999999999999"/>
    <n v="0.95"/>
    <n v="11.544999999999998"/>
    <n v="-27.912499999999994"/>
    <n v="18.267499999999995"/>
    <x v="0"/>
    <n v="-17.670000000000002"/>
    <n v="-3.92"/>
    <n v="13.750000000000002"/>
    <n v="-38.295000000000002"/>
    <n v="16.705000000000005"/>
    <x v="0"/>
    <x v="1"/>
    <x v="1"/>
  </r>
  <r>
    <s v="10842"/>
    <s v="แก่งหางแมว,รพช."/>
    <x v="6"/>
    <x v="6"/>
    <n v="2.72"/>
    <n v="2.59"/>
    <n v="1.98"/>
    <n v="22273334.809999999"/>
    <n v="-13626793.710000001"/>
    <n v="-6878289.04"/>
    <n v="12595416.91"/>
    <n v="-6.92"/>
    <n v="-17.32"/>
    <n v="124"/>
    <n v="25"/>
    <n v="23"/>
    <n v="103"/>
    <n v="42"/>
    <n v="-10.317499999999999"/>
    <n v="1.0349999999999999"/>
    <n v="11.352499999999999"/>
    <n v="-27.346249999999998"/>
    <n v="18.063749999999999"/>
    <x v="0"/>
    <n v="-15.98"/>
    <n v="-2.4"/>
    <n v="13.58"/>
    <n v="-36.35"/>
    <n v="17.970000000000002"/>
    <x v="0"/>
    <x v="1"/>
    <x v="1"/>
  </r>
  <r>
    <s v="10843"/>
    <s v="นายายอาม,รพช."/>
    <x v="4"/>
    <x v="4"/>
    <n v="3.77"/>
    <n v="3.54"/>
    <n v="2.7"/>
    <n v="32877336.059999999"/>
    <n v="-19180301.289999999"/>
    <n v="-13436992.68"/>
    <n v="20148287.93"/>
    <n v="-14.72"/>
    <n v="-20.260000000000002"/>
    <n v="120"/>
    <n v="85"/>
    <n v="86"/>
    <n v="92"/>
    <n v="47"/>
    <n v="-8.26"/>
    <n v="3.2450000000000001"/>
    <n v="11.504999999999999"/>
    <n v="-25.517499999999998"/>
    <n v="20.502500000000001"/>
    <x v="0"/>
    <n v="-12.452500000000001"/>
    <n v="0.39"/>
    <n v="12.842500000000001"/>
    <n v="-31.716250000000002"/>
    <n v="19.653750000000002"/>
    <x v="0"/>
    <x v="1"/>
    <x v="1"/>
  </r>
  <r>
    <s v="10844"/>
    <s v="เขาคิชฌกูฏ,รพช."/>
    <x v="3"/>
    <x v="3"/>
    <n v="3.65"/>
    <n v="3.43"/>
    <n v="2.81"/>
    <n v="35032554.270000003"/>
    <n v="-15222183.24"/>
    <n v="-6641659.4199999999"/>
    <n v="23885238.989999998"/>
    <n v="-7.7"/>
    <n v="-11.23"/>
    <n v="125"/>
    <n v="59"/>
    <n v="75"/>
    <n v="84"/>
    <n v="35"/>
    <n v="-9.4075000000000006"/>
    <n v="1.645"/>
    <n v="11.0525"/>
    <n v="-25.986249999999998"/>
    <n v="18.223749999999999"/>
    <x v="0"/>
    <n v="-18.744999999999997"/>
    <n v="-2.7"/>
    <n v="16.044999999999998"/>
    <n v="-42.812499999999993"/>
    <n v="21.367499999999996"/>
    <x v="0"/>
    <x v="1"/>
    <x v="1"/>
  </r>
  <r>
    <s v="10697"/>
    <s v="พุทธโสธร,รพศ."/>
    <x v="12"/>
    <x v="12"/>
    <n v="2.15"/>
    <n v="1.88"/>
    <n v="1.33"/>
    <n v="481454343.00999999"/>
    <n v="-186881617.40000001"/>
    <n v="-111083748.28"/>
    <n v="137105747.84"/>
    <n v="-7.02"/>
    <n v="-9.32"/>
    <n v="35"/>
    <n v="60"/>
    <n v="53"/>
    <n v="298"/>
    <n v="64"/>
    <n v="-6.4649999999999999"/>
    <n v="5.9924999999999997"/>
    <n v="12.4575"/>
    <n v="-25.151250000000001"/>
    <n v="24.678750000000001"/>
    <x v="0"/>
    <n v="-9.0925000000000011"/>
    <n v="7.5674999999999999"/>
    <n v="16.66"/>
    <n v="-34.082500000000003"/>
    <n v="32.557500000000005"/>
    <x v="0"/>
    <x v="1"/>
    <x v="1"/>
  </r>
  <r>
    <s v="10833"/>
    <s v="ท่าตะเกียบ,รพช."/>
    <x v="6"/>
    <x v="6"/>
    <n v="4.2300000000000004"/>
    <n v="3.95"/>
    <n v="3.17"/>
    <n v="48636513.170000002"/>
    <n v="-11900054.52"/>
    <n v="-6973611.3600000003"/>
    <n v="32631537.77"/>
    <n v="-6.04"/>
    <n v="-13.57"/>
    <n v="125"/>
    <n v="105"/>
    <n v="75"/>
    <n v="564"/>
    <n v="61"/>
    <n v="-10.317499999999999"/>
    <n v="1.0349999999999999"/>
    <n v="11.352499999999999"/>
    <n v="-27.346249999999998"/>
    <n v="18.063749999999999"/>
    <x v="0"/>
    <n v="-15.98"/>
    <n v="-2.4"/>
    <n v="13.58"/>
    <n v="-36.35"/>
    <n v="17.970000000000002"/>
    <x v="0"/>
    <x v="1"/>
    <x v="1"/>
  </r>
  <r>
    <s v="10850"/>
    <s v="บางคล้า,รพช."/>
    <x v="4"/>
    <x v="4"/>
    <n v="6.97"/>
    <n v="6.79"/>
    <n v="6.1"/>
    <n v="187169662.84"/>
    <n v="12157084.27"/>
    <n v="17562858.16"/>
    <n v="159682933.59999999"/>
    <n v="11.9"/>
    <n v="3.98"/>
    <n v="82"/>
    <n v="64"/>
    <n v="65"/>
    <n v="146"/>
    <n v="66"/>
    <n v="-8.26"/>
    <n v="3.2450000000000001"/>
    <n v="11.504999999999999"/>
    <n v="-25.517499999999998"/>
    <n v="20.502500000000001"/>
    <x v="0"/>
    <n v="-12.452500000000001"/>
    <n v="0.39"/>
    <n v="12.842500000000001"/>
    <n v="-31.716250000000002"/>
    <n v="19.653750000000002"/>
    <x v="0"/>
    <x v="0"/>
    <x v="0"/>
  </r>
  <r>
    <s v="10851"/>
    <s v="บางน้ำเปรี้ยว,รพช."/>
    <x v="1"/>
    <x v="1"/>
    <n v="3.4"/>
    <n v="3.18"/>
    <n v="1.8"/>
    <n v="101262572.33"/>
    <n v="-58697356.219999999"/>
    <n v="-46342424.109999999"/>
    <n v="33663123.210000001"/>
    <n v="-23.93"/>
    <n v="-23"/>
    <n v="101"/>
    <n v="48"/>
    <n v="123"/>
    <n v="326"/>
    <n v="80"/>
    <n v="-10.594999999999999"/>
    <n v="0.95"/>
    <n v="11.544999999999998"/>
    <n v="-27.912499999999994"/>
    <n v="18.267499999999995"/>
    <x v="0"/>
    <n v="-17.670000000000002"/>
    <n v="-3.92"/>
    <n v="13.750000000000002"/>
    <n v="-38.295000000000002"/>
    <n v="16.705000000000005"/>
    <x v="0"/>
    <x v="1"/>
    <x v="1"/>
  </r>
  <r>
    <s v="10852"/>
    <s v="บางปะกง,รพช."/>
    <x v="1"/>
    <x v="1"/>
    <n v="2.88"/>
    <n v="2.82"/>
    <n v="2.38"/>
    <n v="96839836.400000006"/>
    <n v="-16324096.189999999"/>
    <n v="9289069.5299999993"/>
    <n v="71182035.859999999"/>
    <n v="4.54"/>
    <n v="-4.38"/>
    <n v="173"/>
    <n v="117"/>
    <n v="277"/>
    <n v="125"/>
    <n v="33"/>
    <n v="-10.594999999999999"/>
    <n v="0.95"/>
    <n v="11.544999999999998"/>
    <n v="-27.912499999999994"/>
    <n v="18.267499999999995"/>
    <x v="0"/>
    <n v="-17.670000000000002"/>
    <n v="-3.92"/>
    <n v="13.750000000000002"/>
    <n v="-38.295000000000002"/>
    <n v="16.705000000000005"/>
    <x v="0"/>
    <x v="1"/>
    <x v="0"/>
  </r>
  <r>
    <s v="10853"/>
    <s v="บ้านโพธิ์,รพช."/>
    <x v="6"/>
    <x v="6"/>
    <n v="6.41"/>
    <n v="6.16"/>
    <n v="4.66"/>
    <n v="115552070.59"/>
    <n v="-13305763.26"/>
    <n v="-15081469.08"/>
    <n v="78229818.260000005"/>
    <n v="-11.68"/>
    <n v="-6.4"/>
    <n v="91"/>
    <n v="153"/>
    <n v="191"/>
    <n v="220"/>
    <n v="79"/>
    <n v="-10.317499999999999"/>
    <n v="1.0349999999999999"/>
    <n v="11.352499999999999"/>
    <n v="-27.346249999999998"/>
    <n v="18.063749999999999"/>
    <x v="0"/>
    <n v="-15.98"/>
    <n v="-2.4"/>
    <n v="13.58"/>
    <n v="-36.35"/>
    <n v="17.970000000000002"/>
    <x v="0"/>
    <x v="1"/>
    <x v="1"/>
  </r>
  <r>
    <s v="10854"/>
    <s v="พนมสารคาม,รพช."/>
    <x v="2"/>
    <x v="2"/>
    <n v="9.48"/>
    <n v="9.32"/>
    <n v="7.83"/>
    <n v="450143693.12"/>
    <n v="41574026.369999997"/>
    <n v="73800238.019999996"/>
    <n v="362584787.18000001"/>
    <n v="19.91"/>
    <n v="4.82"/>
    <n v="92"/>
    <n v="70"/>
    <n v="97"/>
    <n v="280"/>
    <n v="38"/>
    <n v="-7.51"/>
    <n v="3.04"/>
    <n v="10.55"/>
    <n v="-23.335000000000001"/>
    <n v="18.865000000000002"/>
    <x v="1"/>
    <n v="-12.23"/>
    <n v="-0.18"/>
    <n v="12.05"/>
    <n v="-30.305000000000003"/>
    <n v="17.895000000000003"/>
    <x v="0"/>
    <x v="0"/>
    <x v="0"/>
  </r>
  <r>
    <s v="10855"/>
    <s v="สนามชัยเขต,รพช."/>
    <x v="2"/>
    <x v="2"/>
    <n v="3.94"/>
    <n v="3.89"/>
    <n v="3.09"/>
    <n v="116085682.48"/>
    <n v="-37746115.590000004"/>
    <n v="-17649504.600000001"/>
    <n v="82279090.840000004"/>
    <n v="-8.42"/>
    <n v="-12.25"/>
    <n v="145"/>
    <n v="61"/>
    <n v="49"/>
    <n v="278"/>
    <n v="21"/>
    <n v="-7.51"/>
    <n v="3.04"/>
    <n v="10.55"/>
    <n v="-23.335000000000001"/>
    <n v="18.865000000000002"/>
    <x v="0"/>
    <n v="-12.23"/>
    <n v="-0.18"/>
    <n v="12.05"/>
    <n v="-30.305000000000003"/>
    <n v="17.895000000000003"/>
    <x v="0"/>
    <x v="1"/>
    <x v="1"/>
  </r>
  <r>
    <s v="10856"/>
    <s v="แปลงยาว,รพช."/>
    <x v="6"/>
    <x v="6"/>
    <n v="8.25"/>
    <n v="7.92"/>
    <n v="5.0599999999999996"/>
    <n v="150179266.22"/>
    <n v="12777161.52"/>
    <n v="18776001.100000001"/>
    <n v="84240717.030000001"/>
    <n v="11.27"/>
    <n v="6.77"/>
    <n v="97"/>
    <n v="573"/>
    <n v="332"/>
    <n v="745"/>
    <n v="72"/>
    <n v="-10.317499999999999"/>
    <n v="1.0349999999999999"/>
    <n v="11.352499999999999"/>
    <n v="-27.346249999999998"/>
    <n v="18.063749999999999"/>
    <x v="0"/>
    <n v="-15.98"/>
    <n v="-2.4"/>
    <n v="13.58"/>
    <n v="-36.35"/>
    <n v="17.970000000000002"/>
    <x v="0"/>
    <x v="0"/>
    <x v="0"/>
  </r>
  <r>
    <s v="13747"/>
    <s v="ราชสาส์น,รพช."/>
    <x v="3"/>
    <x v="3"/>
    <n v="2.6"/>
    <n v="2.4"/>
    <n v="1.81"/>
    <n v="15630688.449999999"/>
    <n v="-475972.97"/>
    <n v="-1551345.34"/>
    <n v="7889902.4800000004"/>
    <n v="-2.96"/>
    <n v="-1.05"/>
    <n v="213"/>
    <n v="24"/>
    <n v="79"/>
    <n v="188"/>
    <n v="109"/>
    <n v="-9.4075000000000006"/>
    <n v="1.645"/>
    <n v="11.0525"/>
    <n v="-25.986249999999998"/>
    <n v="18.223749999999999"/>
    <x v="0"/>
    <n v="-18.744999999999997"/>
    <n v="-2.7"/>
    <n v="16.044999999999998"/>
    <n v="-42.812499999999993"/>
    <n v="21.367499999999996"/>
    <x v="0"/>
    <x v="1"/>
    <x v="1"/>
  </r>
  <r>
    <s v="31327"/>
    <s v="คลองเขื่อน,รพช."/>
    <x v="8"/>
    <x v="8"/>
    <n v="5.21"/>
    <n v="4.96"/>
    <n v="4.08"/>
    <n v="35770656.600000001"/>
    <n v="-827257.87"/>
    <n v="5537928.0999999996"/>
    <n v="26126663.920000002"/>
    <n v="10.97"/>
    <n v="-0.8"/>
    <n v="67"/>
    <n v="46"/>
    <n v="62"/>
    <n v="164"/>
    <n v="80"/>
    <n v="-5.3650000000000002"/>
    <n v="10.815000000000001"/>
    <n v="16.18"/>
    <n v="-29.634999999999998"/>
    <n v="35.085000000000001"/>
    <x v="0"/>
    <n v="-14.08"/>
    <n v="0.78999999999999981"/>
    <n v="14.87"/>
    <n v="-36.384999999999998"/>
    <n v="23.094999999999999"/>
    <x v="0"/>
    <x v="1"/>
    <x v="0"/>
  </r>
  <r>
    <s v="10662"/>
    <s v="ชลบุรี,รพศ."/>
    <x v="0"/>
    <x v="0"/>
    <n v="3.76"/>
    <n v="3.51"/>
    <n v="2"/>
    <n v="2437683747.9000001"/>
    <n v="22565689.739999998"/>
    <n v="136082582.19999999"/>
    <n v="883308469.27999997"/>
    <n v="4.25"/>
    <n v="0.51"/>
    <n v="53"/>
    <n v="176"/>
    <n v="141"/>
    <n v="173"/>
    <n v="58"/>
    <n v="3.02"/>
    <n v="9.33"/>
    <n v="6.3100000000000005"/>
    <n v="-6.4450000000000003"/>
    <n v="18.795000000000002"/>
    <x v="0"/>
    <n v="-3.11"/>
    <n v="6.62"/>
    <n v="9.73"/>
    <n v="-17.705000000000002"/>
    <n v="21.215"/>
    <x v="0"/>
    <x v="0"/>
    <x v="0"/>
  </r>
  <r>
    <s v="10817"/>
    <s v="บ้านบึง,รพช."/>
    <x v="2"/>
    <x v="2"/>
    <n v="8.27"/>
    <n v="8.1300000000000008"/>
    <n v="7.42"/>
    <n v="612839849.44000006"/>
    <n v="-38168842.149999999"/>
    <n v="2919771.06"/>
    <n v="541215057"/>
    <n v="0.72"/>
    <n v="-3.58"/>
    <n v="58"/>
    <n v="58"/>
    <n v="69"/>
    <n v="262"/>
    <n v="35"/>
    <n v="-7.51"/>
    <n v="3.04"/>
    <n v="10.55"/>
    <n v="-23.335000000000001"/>
    <n v="18.865000000000002"/>
    <x v="0"/>
    <n v="-12.23"/>
    <n v="-0.18"/>
    <n v="12.05"/>
    <n v="-30.305000000000003"/>
    <n v="17.895000000000003"/>
    <x v="0"/>
    <x v="1"/>
    <x v="0"/>
  </r>
  <r>
    <s v="10818"/>
    <s v="หนองใหญ่,รพช."/>
    <x v="3"/>
    <x v="3"/>
    <n v="4.6100000000000003"/>
    <n v="4.46"/>
    <n v="3.26"/>
    <n v="60027024.310000002"/>
    <n v="-833915.33"/>
    <n v="-119503.14"/>
    <n v="37685325.990000002"/>
    <n v="-0.13"/>
    <n v="-0.72"/>
    <n v="87"/>
    <n v="173"/>
    <n v="81"/>
    <n v="194"/>
    <n v="50"/>
    <n v="-9.4075000000000006"/>
    <n v="1.645"/>
    <n v="11.0525"/>
    <n v="-25.986249999999998"/>
    <n v="18.223749999999999"/>
    <x v="0"/>
    <n v="-18.744999999999997"/>
    <n v="-2.7"/>
    <n v="16.044999999999998"/>
    <n v="-42.812499999999993"/>
    <n v="21.367499999999996"/>
    <x v="0"/>
    <x v="1"/>
    <x v="1"/>
  </r>
  <r>
    <s v="10819"/>
    <s v="บางละมุง,รพท."/>
    <x v="9"/>
    <x v="9"/>
    <n v="9.83"/>
    <n v="9.52"/>
    <n v="8.3699999999999992"/>
    <n v="1265878983.98"/>
    <n v="-60611977.920000002"/>
    <n v="125353897.93000001"/>
    <n v="1057249207.8099999"/>
    <n v="11.34"/>
    <n v="-2.64"/>
    <n v="70"/>
    <n v="65"/>
    <n v="108"/>
    <n v="253"/>
    <n v="41"/>
    <n v="-0.03"/>
    <n v="9.4700000000000006"/>
    <n v="9.5"/>
    <n v="-14.28"/>
    <n v="23.72"/>
    <x v="0"/>
    <n v="-6.29"/>
    <n v="1.83"/>
    <n v="8.120000000000001"/>
    <n v="-18.470000000000002"/>
    <n v="14.010000000000002"/>
    <x v="0"/>
    <x v="1"/>
    <x v="0"/>
  </r>
  <r>
    <s v="10820"/>
    <s v="วัดญาณสังวราราม,รพช."/>
    <x v="3"/>
    <x v="3"/>
    <n v="4.99"/>
    <n v="4.7699999999999996"/>
    <n v="4.21"/>
    <n v="56385190.539999999"/>
    <n v="-3056650.49"/>
    <n v="1203758.03"/>
    <n v="45405790.299999997"/>
    <n v="1.47"/>
    <n v="-2.58"/>
    <n v="115"/>
    <n v="43"/>
    <n v="51"/>
    <n v="241"/>
    <n v="75"/>
    <n v="-9.4075000000000006"/>
    <n v="1.645"/>
    <n v="11.0525"/>
    <n v="-25.986249999999998"/>
    <n v="18.223749999999999"/>
    <x v="0"/>
    <n v="-18.744999999999997"/>
    <n v="-2.7"/>
    <n v="16.044999999999998"/>
    <n v="-42.812499999999993"/>
    <n v="21.367499999999996"/>
    <x v="0"/>
    <x v="1"/>
    <x v="0"/>
  </r>
  <r>
    <s v="10821"/>
    <s v="พานทอง,รพช."/>
    <x v="4"/>
    <x v="4"/>
    <n v="5.03"/>
    <n v="4.93"/>
    <n v="4.12"/>
    <n v="128710756.31"/>
    <n v="-25447704.129999999"/>
    <n v="-15092669.15"/>
    <n v="99722707.329999998"/>
    <n v="-5.94"/>
    <n v="-8.42"/>
    <n v="86"/>
    <n v="49"/>
    <n v="63"/>
    <n v="230"/>
    <n v="26"/>
    <n v="-8.26"/>
    <n v="3.2450000000000001"/>
    <n v="11.504999999999999"/>
    <n v="-25.517499999999998"/>
    <n v="20.502500000000001"/>
    <x v="0"/>
    <n v="-12.452500000000001"/>
    <n v="0.39"/>
    <n v="12.842500000000001"/>
    <n v="-31.716250000000002"/>
    <n v="19.653750000000002"/>
    <x v="0"/>
    <x v="1"/>
    <x v="1"/>
  </r>
  <r>
    <s v="10822"/>
    <s v="พนัสนิคม,รพท."/>
    <x v="5"/>
    <x v="5"/>
    <n v="5.59"/>
    <n v="5.43"/>
    <n v="4.6500000000000004"/>
    <n v="683617547.33000004"/>
    <n v="71053260.209999993"/>
    <n v="116815201.3"/>
    <n v="543548386.34000003"/>
    <n v="19.14"/>
    <n v="5.63"/>
    <n v="56"/>
    <n v="82"/>
    <n v="57"/>
    <n v="193"/>
    <n v="41"/>
    <n v="-2.59"/>
    <n v="8.86"/>
    <n v="11.45"/>
    <n v="-19.764999999999997"/>
    <n v="26.034999999999997"/>
    <x v="0"/>
    <n v="-5.74"/>
    <n v="4.915"/>
    <n v="10.655000000000001"/>
    <n v="-21.722500000000004"/>
    <n v="20.897500000000001"/>
    <x v="0"/>
    <x v="0"/>
    <x v="0"/>
  </r>
  <r>
    <s v="10823"/>
    <s v="แหลมฉบัง,รพช."/>
    <x v="2"/>
    <x v="2"/>
    <n v="4.41"/>
    <n v="4.28"/>
    <n v="3.82"/>
    <n v="335925434.25999999"/>
    <n v="-22897993.960000001"/>
    <n v="8789290.9199999999"/>
    <n v="277417701.57999998"/>
    <n v="2.2400000000000002"/>
    <n v="-2.91"/>
    <n v="88"/>
    <n v="88"/>
    <n v="109"/>
    <n v="77"/>
    <n v="45"/>
    <n v="-7.51"/>
    <n v="3.04"/>
    <n v="10.55"/>
    <n v="-23.335000000000001"/>
    <n v="18.865000000000002"/>
    <x v="0"/>
    <n v="-12.23"/>
    <n v="-0.18"/>
    <n v="12.05"/>
    <n v="-30.305000000000003"/>
    <n v="17.895000000000003"/>
    <x v="0"/>
    <x v="1"/>
    <x v="0"/>
  </r>
  <r>
    <s v="10824"/>
    <s v="เกาะสีชัง,รพช."/>
    <x v="3"/>
    <x v="3"/>
    <n v="7.05"/>
    <n v="6.8"/>
    <n v="6.57"/>
    <n v="28550282.859999999"/>
    <n v="-1737085.57"/>
    <n v="1816089.73"/>
    <n v="26274595.260000002"/>
    <n v="4.7"/>
    <n v="-2.5299999999999998"/>
    <n v="62"/>
    <n v="13"/>
    <n v="58"/>
    <n v="328"/>
    <n v="98"/>
    <n v="-9.4075000000000006"/>
    <n v="1.645"/>
    <n v="11.0525"/>
    <n v="-25.986249999999998"/>
    <n v="18.223749999999999"/>
    <x v="0"/>
    <n v="-18.744999999999997"/>
    <n v="-2.7"/>
    <n v="16.044999999999998"/>
    <n v="-42.812499999999993"/>
    <n v="21.367499999999996"/>
    <x v="0"/>
    <x v="1"/>
    <x v="0"/>
  </r>
  <r>
    <s v="10825"/>
    <s v="สัตหีบกม.๑๐,รพช."/>
    <x v="1"/>
    <x v="1"/>
    <n v="10.78"/>
    <n v="10.64"/>
    <n v="9.85"/>
    <n v="274759474.73000002"/>
    <n v="-17641271.690000001"/>
    <n v="2156992.56"/>
    <n v="248634735.27000001"/>
    <n v="1.19"/>
    <n v="-4.5"/>
    <n v="88"/>
    <n v="127"/>
    <n v="135"/>
    <n v="149"/>
    <n v="35"/>
    <n v="-10.594999999999999"/>
    <n v="0.95"/>
    <n v="11.544999999999998"/>
    <n v="-27.912499999999994"/>
    <n v="18.267499999999995"/>
    <x v="0"/>
    <n v="-17.670000000000002"/>
    <n v="-3.92"/>
    <n v="13.750000000000002"/>
    <n v="-38.295000000000002"/>
    <n v="16.705000000000005"/>
    <x v="0"/>
    <x v="1"/>
    <x v="0"/>
  </r>
  <r>
    <s v="10826"/>
    <s v="บ่อทอง,รพช."/>
    <x v="4"/>
    <x v="4"/>
    <n v="8.94"/>
    <n v="8.82"/>
    <n v="7.14"/>
    <n v="148646440.77000001"/>
    <n v="-24080551.309999999"/>
    <n v="-17366721.34"/>
    <n v="114800567.12"/>
    <n v="-12.94"/>
    <n v="-9.52"/>
    <n v="47"/>
    <n v="52"/>
    <n v="146"/>
    <n v="1001"/>
    <n v="25"/>
    <n v="-8.26"/>
    <n v="3.2450000000000001"/>
    <n v="11.504999999999999"/>
    <n v="-25.517499999999998"/>
    <n v="20.502500000000001"/>
    <x v="0"/>
    <n v="-12.452500000000001"/>
    <n v="0.39"/>
    <n v="12.842500000000001"/>
    <n v="-31.716250000000002"/>
    <n v="19.653750000000002"/>
    <x v="0"/>
    <x v="1"/>
    <x v="1"/>
  </r>
  <r>
    <s v="28006"/>
    <s v="เกาะจันทร์,รพช."/>
    <x v="3"/>
    <x v="3"/>
    <n v="7.68"/>
    <n v="7.22"/>
    <n v="6.59"/>
    <n v="75037621.079999998"/>
    <n v="12562727.23"/>
    <n v="22894904.18"/>
    <n v="62874695.039999999"/>
    <n v="24.58"/>
    <n v="6.07"/>
    <n v="119"/>
    <n v="25"/>
    <n v="74"/>
    <n v="234"/>
    <n v="84"/>
    <n v="-9.4075000000000006"/>
    <n v="1.645"/>
    <n v="11.0525"/>
    <n v="-25.986249999999998"/>
    <n v="18.223749999999999"/>
    <x v="1"/>
    <n v="-18.744999999999997"/>
    <n v="-2.7"/>
    <n v="16.044999999999998"/>
    <n v="-42.812499999999993"/>
    <n v="21.367499999999996"/>
    <x v="0"/>
    <x v="0"/>
    <x v="0"/>
  </r>
  <r>
    <s v="10696"/>
    <s v="ตราด,รพท."/>
    <x v="10"/>
    <x v="10"/>
    <n v="3.11"/>
    <n v="2.87"/>
    <n v="1.69"/>
    <n v="276878946.76999998"/>
    <n v="-62767696.229999997"/>
    <n v="-33018777.34"/>
    <n v="90373161.069999993"/>
    <n v="-4.24"/>
    <n v="-6.1"/>
    <n v="83"/>
    <n v="35"/>
    <n v="33"/>
    <n v="42"/>
    <n v="38"/>
    <n v="-2.1850000000000001"/>
    <n v="5.5750000000000002"/>
    <n v="7.76"/>
    <n v="-13.825000000000001"/>
    <n v="17.215"/>
    <x v="0"/>
    <n v="-5.58"/>
    <n v="0.90500000000000003"/>
    <n v="6.4850000000000003"/>
    <n v="-15.307500000000001"/>
    <n v="10.6325"/>
    <x v="0"/>
    <x v="1"/>
    <x v="1"/>
  </r>
  <r>
    <s v="10845"/>
    <s v="คลองใหญ่,รพช."/>
    <x v="3"/>
    <x v="3"/>
    <n v="7.95"/>
    <n v="7.69"/>
    <n v="7.02"/>
    <n v="56257890.810000002"/>
    <n v="-10931193.6"/>
    <n v="-7920278.1600000001"/>
    <n v="48737392.149999999"/>
    <n v="-8.69"/>
    <n v="-13.17"/>
    <n v="49"/>
    <n v="42"/>
    <n v="38"/>
    <n v="106"/>
    <n v="44"/>
    <n v="-9.4075000000000006"/>
    <n v="1.645"/>
    <n v="11.0525"/>
    <n v="-25.986249999999998"/>
    <n v="18.223749999999999"/>
    <x v="0"/>
    <n v="-18.744999999999997"/>
    <n v="-2.7"/>
    <n v="16.044999999999998"/>
    <n v="-42.812499999999993"/>
    <n v="21.367499999999996"/>
    <x v="0"/>
    <x v="1"/>
    <x v="1"/>
  </r>
  <r>
    <s v="10846"/>
    <s v="เขาสมิง,รพช."/>
    <x v="6"/>
    <x v="6"/>
    <n v="5.45"/>
    <n v="5.22"/>
    <n v="4.28"/>
    <n v="36584670.399999999"/>
    <n v="6094735.1799999997"/>
    <n v="11232043.289999999"/>
    <n v="26930860.629999999"/>
    <n v="11.02"/>
    <n v="7.43"/>
    <n v="40"/>
    <n v="50"/>
    <n v="48"/>
    <n v="70"/>
    <n v="47"/>
    <n v="-10.317499999999999"/>
    <n v="1.0349999999999999"/>
    <n v="11.352499999999999"/>
    <n v="-27.346249999999998"/>
    <n v="18.063749999999999"/>
    <x v="0"/>
    <n v="-15.98"/>
    <n v="-2.4"/>
    <n v="13.58"/>
    <n v="-36.35"/>
    <n v="17.970000000000002"/>
    <x v="0"/>
    <x v="0"/>
    <x v="0"/>
  </r>
  <r>
    <s v="10847"/>
    <s v="บ่อไร่,รพช."/>
    <x v="3"/>
    <x v="3"/>
    <n v="16.41"/>
    <n v="15.99"/>
    <n v="12.19"/>
    <n v="81170948.180000007"/>
    <n v="6787659.7699999996"/>
    <n v="9403245.8200000003"/>
    <n v="58927624.18"/>
    <n v="11.04"/>
    <n v="5.58"/>
    <n v="5"/>
    <n v="99"/>
    <n v="104"/>
    <n v="91"/>
    <n v="53"/>
    <n v="-9.4075000000000006"/>
    <n v="1.645"/>
    <n v="11.0525"/>
    <n v="-25.986249999999998"/>
    <n v="18.223749999999999"/>
    <x v="0"/>
    <n v="-18.744999999999997"/>
    <n v="-2.7"/>
    <n v="16.044999999999998"/>
    <n v="-42.812499999999993"/>
    <n v="21.367499999999996"/>
    <x v="0"/>
    <x v="0"/>
    <x v="0"/>
  </r>
  <r>
    <s v="10848"/>
    <s v="แหลมงอบ,รพช."/>
    <x v="3"/>
    <x v="3"/>
    <n v="8.68"/>
    <n v="8.36"/>
    <n v="7.15"/>
    <n v="54425196.649999999"/>
    <n v="-6760997.1799999997"/>
    <n v="-3187739.29"/>
    <n v="43624186"/>
    <n v="-4.3099999999999996"/>
    <n v="-8.19"/>
    <n v="58"/>
    <n v="30"/>
    <n v="60"/>
    <n v="39"/>
    <n v="98"/>
    <n v="-9.4075000000000006"/>
    <n v="1.645"/>
    <n v="11.0525"/>
    <n v="-25.986249999999998"/>
    <n v="18.223749999999999"/>
    <x v="0"/>
    <n v="-18.744999999999997"/>
    <n v="-2.7"/>
    <n v="16.044999999999998"/>
    <n v="-42.812499999999993"/>
    <n v="21.367499999999996"/>
    <x v="0"/>
    <x v="1"/>
    <x v="1"/>
  </r>
  <r>
    <s v="10849"/>
    <s v="เกาะกูด,รพช."/>
    <x v="8"/>
    <x v="8"/>
    <n v="11.94"/>
    <n v="11.45"/>
    <n v="10.8"/>
    <n v="15321770.01"/>
    <n v="4224635.5999999996"/>
    <n v="6831776"/>
    <n v="13737627.98"/>
    <n v="17.559999999999999"/>
    <n v="14.36"/>
    <n v="7"/>
    <n v="42"/>
    <n v="55"/>
    <n v="93"/>
    <n v="86"/>
    <n v="-5.3650000000000002"/>
    <n v="10.815000000000001"/>
    <n v="16.18"/>
    <n v="-29.634999999999998"/>
    <n v="35.085000000000001"/>
    <x v="0"/>
    <n v="-14.08"/>
    <n v="0.78999999999999981"/>
    <n v="14.87"/>
    <n v="-36.384999999999998"/>
    <n v="23.094999999999999"/>
    <x v="0"/>
    <x v="0"/>
    <x v="0"/>
  </r>
  <r>
    <s v="13816"/>
    <s v="เกาะช้าง,รพช."/>
    <x v="3"/>
    <x v="3"/>
    <n v="6.5"/>
    <n v="6.17"/>
    <n v="3.88"/>
    <n v="21415830.079999998"/>
    <n v="-5562299.1600000001"/>
    <n v="-1399161.45"/>
    <n v="11304460.439999999"/>
    <n v="-2.5099999999999998"/>
    <n v="-11.6"/>
    <n v="33"/>
    <n v="12"/>
    <n v="57"/>
    <n v="109"/>
    <n v="77"/>
    <n v="-9.4075000000000006"/>
    <n v="1.645"/>
    <n v="11.0525"/>
    <n v="-25.986249999999998"/>
    <n v="18.223749999999999"/>
    <x v="0"/>
    <n v="-18.744999999999997"/>
    <n v="-2.7"/>
    <n v="16.044999999999998"/>
    <n v="-42.812499999999993"/>
    <n v="21.367499999999996"/>
    <x v="0"/>
    <x v="1"/>
    <x v="1"/>
  </r>
  <r>
    <s v="10665"/>
    <s v="เจ้าพระยาอภัยภูเบศร,รพศ."/>
    <x v="12"/>
    <x v="12"/>
    <n v="3.56"/>
    <n v="3.27"/>
    <n v="2.42"/>
    <n v="785878429.22000003"/>
    <n v="-206907861.65000001"/>
    <n v="-45635234.590000004"/>
    <n v="436062911.72000003"/>
    <n v="-3.35"/>
    <n v="-9.3699999999999992"/>
    <n v="45"/>
    <n v="142"/>
    <n v="83"/>
    <n v="612"/>
    <n v="61"/>
    <n v="-6.4649999999999999"/>
    <n v="5.9924999999999997"/>
    <n v="12.4575"/>
    <n v="-25.151250000000001"/>
    <n v="24.678750000000001"/>
    <x v="0"/>
    <n v="-9.0925000000000011"/>
    <n v="7.5674999999999999"/>
    <n v="16.66"/>
    <n v="-34.082500000000003"/>
    <n v="32.557500000000005"/>
    <x v="0"/>
    <x v="1"/>
    <x v="1"/>
  </r>
  <r>
    <s v="10857"/>
    <s v="กบินทร์บุรี,รพท."/>
    <x v="5"/>
    <x v="5"/>
    <n v="3.69"/>
    <n v="3.57"/>
    <n v="3.06"/>
    <n v="446131598.80000001"/>
    <n v="-233284691.37"/>
    <n v="-30087337.25"/>
    <n v="341622951.72000003"/>
    <n v="-6.26"/>
    <n v="-24.34"/>
    <n v="215"/>
    <n v="55"/>
    <n v="68"/>
    <n v="975"/>
    <n v="47"/>
    <n v="-2.59"/>
    <n v="8.86"/>
    <n v="11.45"/>
    <n v="-19.764999999999997"/>
    <n v="26.034999999999997"/>
    <x v="0"/>
    <n v="-5.74"/>
    <n v="4.915"/>
    <n v="10.655000000000001"/>
    <n v="-21.722500000000004"/>
    <n v="20.897500000000001"/>
    <x v="1"/>
    <x v="1"/>
    <x v="1"/>
  </r>
  <r>
    <s v="10858"/>
    <s v="นาดี,รพช."/>
    <x v="4"/>
    <x v="4"/>
    <n v="9.07"/>
    <n v="8.9"/>
    <n v="7.93"/>
    <n v="103105878.11"/>
    <n v="-5652111.3099999996"/>
    <n v="-3938447.28"/>
    <n v="88498566.010000005"/>
    <n v="-3.42"/>
    <n v="-2.94"/>
    <n v="88"/>
    <n v="88"/>
    <n v="146"/>
    <n v="446"/>
    <n v="49"/>
    <n v="-8.26"/>
    <n v="3.2450000000000001"/>
    <n v="11.504999999999999"/>
    <n v="-25.517499999999998"/>
    <n v="20.502500000000001"/>
    <x v="0"/>
    <n v="-12.452500000000001"/>
    <n v="0.39"/>
    <n v="12.842500000000001"/>
    <n v="-31.716250000000002"/>
    <n v="19.653750000000002"/>
    <x v="0"/>
    <x v="1"/>
    <x v="1"/>
  </r>
  <r>
    <s v="10859"/>
    <s v="บ้านสร้าง,รพช."/>
    <x v="3"/>
    <x v="3"/>
    <n v="1.1200000000000001"/>
    <n v="1.05"/>
    <n v="0.47"/>
    <n v="2404842.33"/>
    <n v="7999959.2599999998"/>
    <n v="6893322.3899999997"/>
    <n v="-11102132"/>
    <n v="7.76"/>
    <n v="8.16"/>
    <n v="137"/>
    <n v="62"/>
    <n v="73"/>
    <n v="310"/>
    <n v="53"/>
    <n v="-9.4075000000000006"/>
    <n v="1.645"/>
    <n v="11.0525"/>
    <n v="-25.986249999999998"/>
    <n v="18.223749999999999"/>
    <x v="0"/>
    <n v="-18.744999999999997"/>
    <n v="-2.7"/>
    <n v="16.044999999999998"/>
    <n v="-42.812499999999993"/>
    <n v="21.367499999999996"/>
    <x v="0"/>
    <x v="0"/>
    <x v="0"/>
  </r>
  <r>
    <s v="10860"/>
    <s v="ประจันตคาม,รพช."/>
    <x v="6"/>
    <x v="6"/>
    <n v="2.2200000000000002"/>
    <n v="2.0699999999999998"/>
    <n v="1.55"/>
    <n v="13072785.52"/>
    <n v="-18661408.25"/>
    <n v="-13347721.470000001"/>
    <n v="5882121.2999999998"/>
    <n v="-13.72"/>
    <n v="-39.4"/>
    <n v="66"/>
    <n v="29"/>
    <n v="25"/>
    <n v="231"/>
    <n v="36"/>
    <n v="-10.317499999999999"/>
    <n v="1.0349999999999999"/>
    <n v="11.352499999999999"/>
    <n v="-27.346249999999998"/>
    <n v="18.063749999999999"/>
    <x v="0"/>
    <n v="-15.98"/>
    <n v="-2.4"/>
    <n v="13.58"/>
    <n v="-36.35"/>
    <n v="17.970000000000002"/>
    <x v="1"/>
    <x v="1"/>
    <x v="1"/>
  </r>
  <r>
    <s v="10861"/>
    <s v="ศรีมหาโพธิ,รพช."/>
    <x v="4"/>
    <x v="4"/>
    <n v="3.95"/>
    <n v="3.82"/>
    <n v="3.23"/>
    <n v="57345278.880000003"/>
    <n v="-42019229.670000002"/>
    <n v="-30841804.719999999"/>
    <n v="43329259.960000001"/>
    <n v="-21.15"/>
    <n v="-26.34"/>
    <n v="99"/>
    <n v="45"/>
    <n v="56"/>
    <n v="251"/>
    <n v="39"/>
    <n v="-8.26"/>
    <n v="3.2450000000000001"/>
    <n v="11.504999999999999"/>
    <n v="-25.517499999999998"/>
    <n v="20.502500000000001"/>
    <x v="0"/>
    <n v="-12.452500000000001"/>
    <n v="0.39"/>
    <n v="12.842500000000001"/>
    <n v="-31.716250000000002"/>
    <n v="19.653750000000002"/>
    <x v="0"/>
    <x v="1"/>
    <x v="1"/>
  </r>
  <r>
    <s v="10862"/>
    <s v="ศรีมโหสถ,รพช."/>
    <x v="3"/>
    <x v="3"/>
    <n v="1.3"/>
    <n v="1.25"/>
    <n v="0.92"/>
    <n v="4902552.16"/>
    <n v="-6080673.9500000002"/>
    <n v="-5033895.6100000003"/>
    <n v="-1367391.79"/>
    <n v="-6.79"/>
    <n v="-16.73"/>
    <n v="120"/>
    <n v="49"/>
    <n v="76"/>
    <n v="159"/>
    <n v="31"/>
    <n v="-9.4075000000000006"/>
    <n v="1.645"/>
    <n v="11.0525"/>
    <n v="-25.986249999999998"/>
    <n v="18.223749999999999"/>
    <x v="0"/>
    <n v="-18.744999999999997"/>
    <n v="-2.7"/>
    <n v="16.044999999999998"/>
    <n v="-42.812499999999993"/>
    <n v="21.367499999999996"/>
    <x v="0"/>
    <x v="1"/>
    <x v="1"/>
  </r>
  <r>
    <s v="10663"/>
    <s v="ระยอง,รพศ."/>
    <x v="12"/>
    <x v="12"/>
    <n v="3.32"/>
    <n v="3.08"/>
    <n v="2.0499999999999998"/>
    <n v="1306443281.3499999"/>
    <n v="-256875373.99000001"/>
    <n v="-103549354.91"/>
    <n v="589532021.86000001"/>
    <n v="-4.8"/>
    <n v="-8.41"/>
    <n v="3"/>
    <n v="92"/>
    <n v="33"/>
    <n v="197"/>
    <n v="64"/>
    <n v="-6.4649999999999999"/>
    <n v="5.9924999999999997"/>
    <n v="12.4575"/>
    <n v="-25.151250000000001"/>
    <n v="24.678750000000001"/>
    <x v="0"/>
    <n v="-9.0925000000000011"/>
    <n v="7.5674999999999999"/>
    <n v="16.66"/>
    <n v="-34.082500000000003"/>
    <n v="32.557500000000005"/>
    <x v="0"/>
    <x v="1"/>
    <x v="1"/>
  </r>
  <r>
    <s v="10827"/>
    <s v="เฉลิมพระเกียรติสมเด็จพระเทพรัตนราชสุดาฯ สยามบรมราชกุมารี ระยอง,รพท."/>
    <x v="5"/>
    <x v="5"/>
    <n v="1.52"/>
    <n v="1.44"/>
    <n v="0.81"/>
    <n v="79875473.510000005"/>
    <n v="-5247773.13"/>
    <n v="13458375.710000001"/>
    <n v="-30081774.32"/>
    <n v="3.14"/>
    <n v="-0.68"/>
    <n v="234"/>
    <n v="62"/>
    <n v="48"/>
    <n v="246"/>
    <n v="34"/>
    <n v="-2.59"/>
    <n v="8.86"/>
    <n v="11.45"/>
    <n v="-19.764999999999997"/>
    <n v="26.034999999999997"/>
    <x v="0"/>
    <n v="-5.74"/>
    <n v="4.915"/>
    <n v="10.655000000000001"/>
    <n v="-21.722500000000004"/>
    <n v="20.897500000000001"/>
    <x v="0"/>
    <x v="1"/>
    <x v="0"/>
  </r>
  <r>
    <s v="10828"/>
    <s v="บ้านฉาง,รพช."/>
    <x v="4"/>
    <x v="4"/>
    <n v="1.27"/>
    <n v="1.17"/>
    <n v="0.66"/>
    <n v="15562186.98"/>
    <n v="-45855935.520000003"/>
    <n v="-28361511.850000001"/>
    <n v="-20100531.84"/>
    <n v="-13.76"/>
    <n v="-18.059999999999999"/>
    <n v="129"/>
    <n v="121"/>
    <n v="108"/>
    <n v="202"/>
    <n v="33"/>
    <n v="-8.26"/>
    <n v="3.2450000000000001"/>
    <n v="11.504999999999999"/>
    <n v="-25.517499999999998"/>
    <n v="20.502500000000001"/>
    <x v="0"/>
    <n v="-12.452500000000001"/>
    <n v="0.39"/>
    <n v="12.842500000000001"/>
    <n v="-31.716250000000002"/>
    <n v="19.653750000000002"/>
    <x v="0"/>
    <x v="1"/>
    <x v="1"/>
  </r>
  <r>
    <s v="10829"/>
    <s v="แกลง,รพท."/>
    <x v="5"/>
    <x v="5"/>
    <n v="4.74"/>
    <n v="4.57"/>
    <n v="1.18"/>
    <n v="485947226.52999997"/>
    <n v="-53696273.460000001"/>
    <n v="-24276591.539999999"/>
    <n v="23081442.210000001"/>
    <n v="-4.71"/>
    <n v="-4.99"/>
    <n v="138"/>
    <n v="495"/>
    <n v="109"/>
    <n v="205"/>
    <n v="49"/>
    <n v="-2.59"/>
    <n v="8.86"/>
    <n v="11.45"/>
    <n v="-19.764999999999997"/>
    <n v="26.034999999999997"/>
    <x v="0"/>
    <n v="-5.74"/>
    <n v="4.915"/>
    <n v="10.655000000000001"/>
    <n v="-21.722500000000004"/>
    <n v="20.897500000000001"/>
    <x v="0"/>
    <x v="1"/>
    <x v="1"/>
  </r>
  <r>
    <s v="10830"/>
    <s v="วังจันทร์,รพช."/>
    <x v="3"/>
    <x v="3"/>
    <n v="2.56"/>
    <n v="2.35"/>
    <n v="0.54"/>
    <n v="26733124.93"/>
    <n v="-14151190.460000001"/>
    <n v="-7754675.3499999996"/>
    <n v="-7818484.9800000004"/>
    <n v="-6.36"/>
    <n v="-16.75"/>
    <n v="73"/>
    <n v="159"/>
    <n v="91"/>
    <n v="272"/>
    <n v="44"/>
    <n v="-9.4075000000000006"/>
    <n v="1.645"/>
    <n v="11.0525"/>
    <n v="-25.986249999999998"/>
    <n v="18.223749999999999"/>
    <x v="0"/>
    <n v="-18.744999999999997"/>
    <n v="-2.7"/>
    <n v="16.044999999999998"/>
    <n v="-42.812499999999993"/>
    <n v="21.367499999999996"/>
    <x v="0"/>
    <x v="1"/>
    <x v="1"/>
  </r>
  <r>
    <s v="10831"/>
    <s v="บ้านค่าย,รพช."/>
    <x v="1"/>
    <x v="1"/>
    <n v="5.97"/>
    <n v="5.72"/>
    <n v="4.49"/>
    <n v="156147424.38999999"/>
    <n v="-11855280.449999999"/>
    <n v="-10066011.1"/>
    <n v="109683888.22"/>
    <n v="-6.77"/>
    <n v="-4.6500000000000004"/>
    <n v="87"/>
    <n v="134"/>
    <n v="187"/>
    <n v="731"/>
    <n v="61"/>
    <n v="-10.594999999999999"/>
    <n v="0.95"/>
    <n v="11.544999999999998"/>
    <n v="-27.912499999999994"/>
    <n v="18.267499999999995"/>
    <x v="0"/>
    <n v="-17.670000000000002"/>
    <n v="-3.92"/>
    <n v="13.750000000000002"/>
    <n v="-38.295000000000002"/>
    <n v="16.705000000000005"/>
    <x v="0"/>
    <x v="1"/>
    <x v="1"/>
  </r>
  <r>
    <s v="10832"/>
    <s v="ปลวกแดง,รพช."/>
    <x v="7"/>
    <x v="7"/>
    <n v="4.5199999999999996"/>
    <n v="4.33"/>
    <n v="1.96"/>
    <n v="206658752.34"/>
    <n v="-17233525.420000002"/>
    <n v="-4600853.91"/>
    <n v="56634672.369999997"/>
    <n v="-1.86"/>
    <n v="-4.47"/>
    <n v="113"/>
    <n v="194"/>
    <n v="401"/>
    <n v="261"/>
    <n v="51"/>
    <n v="-15.01"/>
    <n v="4.4000000000000004"/>
    <n v="19.41"/>
    <n v="-44.125"/>
    <n v="33.515000000000001"/>
    <x v="0"/>
    <n v="-15.23"/>
    <n v="-0.92"/>
    <n v="14.31"/>
    <n v="-36.695"/>
    <n v="20.544999999999998"/>
    <x v="0"/>
    <x v="1"/>
    <x v="1"/>
  </r>
  <r>
    <s v="22734"/>
    <s v="เขาชะเมาเฉลิมพระเกียรติ ๘๐ พรรษา,รพช."/>
    <x v="3"/>
    <x v="3"/>
    <n v="2.96"/>
    <n v="2.86"/>
    <n v="2.38"/>
    <n v="31102189.859999999"/>
    <n v="-17870285.41"/>
    <n v="-16098461.060000001"/>
    <n v="21817230.989999998"/>
    <n v="-30.19"/>
    <n v="-17.75"/>
    <n v="82"/>
    <n v="134"/>
    <n v="104"/>
    <n v="162"/>
    <n v="43"/>
    <n v="-9.4075000000000006"/>
    <n v="1.645"/>
    <n v="11.0525"/>
    <n v="-25.986249999999998"/>
    <n v="18.223749999999999"/>
    <x v="1"/>
    <n v="-18.744999999999997"/>
    <n v="-2.7"/>
    <n v="16.044999999999998"/>
    <n v="-42.812499999999993"/>
    <n v="21.367499999999996"/>
    <x v="0"/>
    <x v="1"/>
    <x v="1"/>
  </r>
  <r>
    <s v="23962"/>
    <s v="นิคมพัฒนา,รพช."/>
    <x v="4"/>
    <x v="4"/>
    <n v="4.0599999999999996"/>
    <n v="3.91"/>
    <n v="3.41"/>
    <n v="112417773.20999999"/>
    <n v="-7601376.8099999996"/>
    <n v="-13086273.689999999"/>
    <n v="88736757.140000001"/>
    <n v="-13.04"/>
    <n v="-2.69"/>
    <n v="112"/>
    <n v="142"/>
    <n v="167"/>
    <n v="269"/>
    <n v="46"/>
    <n v="-8.26"/>
    <n v="3.2450000000000001"/>
    <n v="11.504999999999999"/>
    <n v="-25.517499999999998"/>
    <n v="20.502500000000001"/>
    <x v="0"/>
    <n v="-12.452500000000001"/>
    <n v="0.39"/>
    <n v="12.842500000000001"/>
    <n v="-31.716250000000002"/>
    <n v="19.653750000000002"/>
    <x v="0"/>
    <x v="1"/>
    <x v="1"/>
  </r>
  <r>
    <s v="10685"/>
    <s v="สมุทรปราการ,รพศ."/>
    <x v="12"/>
    <x v="12"/>
    <n v="3.99"/>
    <n v="3.72"/>
    <n v="2.19"/>
    <n v="1044335102.48"/>
    <n v="-34249502.740000002"/>
    <n v="6951125.3399999999"/>
    <n v="415489312.99000001"/>
    <n v="0.35"/>
    <n v="-1.51"/>
    <n v="75"/>
    <n v="134"/>
    <n v="78"/>
    <n v="103"/>
    <n v="36"/>
    <n v="-6.4649999999999999"/>
    <n v="5.9924999999999997"/>
    <n v="12.4575"/>
    <n v="-25.151250000000001"/>
    <n v="24.678750000000001"/>
    <x v="0"/>
    <n v="-9.0925000000000011"/>
    <n v="7.5674999999999999"/>
    <n v="16.66"/>
    <n v="-34.082500000000003"/>
    <n v="32.557500000000005"/>
    <x v="0"/>
    <x v="1"/>
    <x v="0"/>
  </r>
  <r>
    <s v="10752"/>
    <s v="บางบ่อ,รพช."/>
    <x v="2"/>
    <x v="2"/>
    <n v="3.37"/>
    <n v="3.24"/>
    <n v="2.2400000000000002"/>
    <n v="291888346.45999998"/>
    <n v="-27751597.960000001"/>
    <n v="-10651143.640000001"/>
    <n v="151401038.03"/>
    <n v="-2.63"/>
    <n v="-4.26"/>
    <n v="93"/>
    <n v="196"/>
    <n v="127"/>
    <n v="28"/>
    <n v="42"/>
    <n v="-7.51"/>
    <n v="3.04"/>
    <n v="10.55"/>
    <n v="-23.335000000000001"/>
    <n v="18.865000000000002"/>
    <x v="0"/>
    <n v="-12.23"/>
    <n v="-0.18"/>
    <n v="12.05"/>
    <n v="-30.305000000000003"/>
    <n v="17.895000000000003"/>
    <x v="0"/>
    <x v="1"/>
    <x v="1"/>
  </r>
  <r>
    <s v="10753"/>
    <s v="บางพลี,รพท."/>
    <x v="5"/>
    <x v="5"/>
    <n v="5.04"/>
    <n v="4.91"/>
    <n v="4.54"/>
    <n v="659920899.13999999"/>
    <n v="-119610974.81"/>
    <n v="-58794118.649999999"/>
    <n v="577619545.63999999"/>
    <n v="-9.4"/>
    <n v="-8.1"/>
    <n v="78"/>
    <n v="53"/>
    <n v="28"/>
    <n v="18"/>
    <n v="41"/>
    <n v="-2.59"/>
    <n v="8.86"/>
    <n v="11.45"/>
    <n v="-19.764999999999997"/>
    <n v="26.034999999999997"/>
    <x v="0"/>
    <n v="-5.74"/>
    <n v="4.915"/>
    <n v="10.655000000000001"/>
    <n v="-21.722500000000004"/>
    <n v="20.897500000000001"/>
    <x v="0"/>
    <x v="1"/>
    <x v="1"/>
  </r>
  <r>
    <s v="10754"/>
    <s v="บางจาก,รพช."/>
    <x v="2"/>
    <x v="2"/>
    <n v="3.89"/>
    <n v="3.75"/>
    <n v="3.14"/>
    <n v="128920328.05"/>
    <n v="-31482960.43"/>
    <n v="-27103816.43"/>
    <n v="94896425.239999995"/>
    <n v="-11.82"/>
    <n v="-12.75"/>
    <n v="62"/>
    <n v="106"/>
    <n v="57"/>
    <n v="150"/>
    <n v="36"/>
    <n v="-7.51"/>
    <n v="3.04"/>
    <n v="10.55"/>
    <n v="-23.335000000000001"/>
    <n v="18.865000000000002"/>
    <x v="0"/>
    <n v="-12.23"/>
    <n v="-0.18"/>
    <n v="12.05"/>
    <n v="-30.305000000000003"/>
    <n v="17.895000000000003"/>
    <x v="0"/>
    <x v="1"/>
    <x v="1"/>
  </r>
  <r>
    <s v="10755"/>
    <s v="พระสมุทรเจดีย์สวาทยานนท์,รพช."/>
    <x v="1"/>
    <x v="1"/>
    <n v="1.03"/>
    <n v="0.88"/>
    <n v="0.66"/>
    <n v="1542822.06"/>
    <n v="-17115665"/>
    <n v="-10014830"/>
    <n v="-15047652"/>
    <n v="-5.84"/>
    <n v="-15.33"/>
    <n v="83"/>
    <n v="60"/>
    <n v="71"/>
    <n v="287"/>
    <n v="66"/>
    <n v="-10.594999999999999"/>
    <n v="0.95"/>
    <n v="11.544999999999998"/>
    <n v="-27.912499999999994"/>
    <n v="18.267499999999995"/>
    <x v="0"/>
    <n v="-17.670000000000002"/>
    <n v="-3.92"/>
    <n v="13.750000000000002"/>
    <n v="-38.295000000000002"/>
    <n v="16.705000000000005"/>
    <x v="0"/>
    <x v="1"/>
    <x v="1"/>
  </r>
  <r>
    <s v="28785"/>
    <s v="บางเสาธง,รพช."/>
    <x v="6"/>
    <x v="6"/>
    <n v="1.82"/>
    <n v="1.72"/>
    <n v="1.66"/>
    <n v="31356644.420000002"/>
    <n v="-3372672.34"/>
    <n v="6636110.1200000001"/>
    <n v="25123229.440000001"/>
    <n v="8.5399999999999991"/>
    <n v="-1.61"/>
    <n v="102"/>
    <n v="43"/>
    <n v="96"/>
    <n v="187"/>
    <n v="86"/>
    <n v="-10.317499999999999"/>
    <n v="1.0349999999999999"/>
    <n v="11.352499999999999"/>
    <n v="-27.346249999999998"/>
    <n v="18.063749999999999"/>
    <x v="0"/>
    <n v="-15.98"/>
    <n v="-2.4"/>
    <n v="13.58"/>
    <n v="-36.35"/>
    <n v="17.970000000000002"/>
    <x v="0"/>
    <x v="1"/>
    <x v="0"/>
  </r>
  <r>
    <s v="10699"/>
    <s v="สมเด็จพระยุพราชสระแก้ว,รพท."/>
    <x v="9"/>
    <x v="9"/>
    <n v="7.38"/>
    <n v="7.13"/>
    <n v="5.33"/>
    <n v="941088383.76999998"/>
    <n v="91750466.920000002"/>
    <n v="110703251"/>
    <n v="647323382.12"/>
    <n v="9.4700000000000006"/>
    <n v="5.03"/>
    <n v="73"/>
    <n v="73"/>
    <n v="37"/>
    <n v="68"/>
    <n v="42"/>
    <n v="-0.03"/>
    <n v="9.4700000000000006"/>
    <n v="9.5"/>
    <n v="-14.28"/>
    <n v="23.72"/>
    <x v="0"/>
    <n v="-6.29"/>
    <n v="1.83"/>
    <n v="8.120000000000001"/>
    <n v="-18.470000000000002"/>
    <n v="14.010000000000002"/>
    <x v="0"/>
    <x v="0"/>
    <x v="0"/>
  </r>
  <r>
    <s v="10866"/>
    <s v="คลองหาด,รพช."/>
    <x v="3"/>
    <x v="3"/>
    <n v="7.6"/>
    <n v="7.29"/>
    <n v="6.62"/>
    <n v="68518147.829999998"/>
    <n v="-424562.47"/>
    <n v="1902500.73"/>
    <n v="58347561.979999997"/>
    <n v="2.1"/>
    <n v="-0.39"/>
    <n v="90"/>
    <n v="41"/>
    <n v="53"/>
    <n v="112"/>
    <n v="73"/>
    <n v="-9.4075000000000006"/>
    <n v="1.645"/>
    <n v="11.0525"/>
    <n v="-25.986249999999998"/>
    <n v="18.223749999999999"/>
    <x v="0"/>
    <n v="-18.744999999999997"/>
    <n v="-2.7"/>
    <n v="16.044999999999998"/>
    <n v="-42.812499999999993"/>
    <n v="21.367499999999996"/>
    <x v="0"/>
    <x v="1"/>
    <x v="0"/>
  </r>
  <r>
    <s v="10867"/>
    <s v="ตาพระยา,รพช."/>
    <x v="6"/>
    <x v="6"/>
    <n v="8.83"/>
    <n v="8.36"/>
    <n v="6.83"/>
    <n v="80454890.409999996"/>
    <n v="-18693279.789999999"/>
    <n v="-11025722.23"/>
    <n v="59889823.149999999"/>
    <n v="-11.37"/>
    <n v="-12.17"/>
    <n v="19"/>
    <n v="142"/>
    <n v="142"/>
    <n v="296"/>
    <n v="106"/>
    <n v="-10.317499999999999"/>
    <n v="1.0349999999999999"/>
    <n v="11.352499999999999"/>
    <n v="-27.346249999999998"/>
    <n v="18.063749999999999"/>
    <x v="0"/>
    <n v="-15.98"/>
    <n v="-2.4"/>
    <n v="13.58"/>
    <n v="-36.35"/>
    <n v="17.970000000000002"/>
    <x v="0"/>
    <x v="1"/>
    <x v="1"/>
  </r>
  <r>
    <s v="10868"/>
    <s v="วังน้ำเย็น,รพช."/>
    <x v="4"/>
    <x v="4"/>
    <n v="9.49"/>
    <n v="9.16"/>
    <n v="7.45"/>
    <n v="121200956.92"/>
    <n v="7584854.8200000003"/>
    <n v="27741108.07"/>
    <n v="92051363.569999993"/>
    <n v="16.86"/>
    <n v="2.95"/>
    <n v="86"/>
    <n v="46"/>
    <n v="39"/>
    <n v="220"/>
    <n v="85"/>
    <n v="-8.26"/>
    <n v="3.2450000000000001"/>
    <n v="11.504999999999999"/>
    <n v="-25.517499999999998"/>
    <n v="20.502500000000001"/>
    <x v="0"/>
    <n v="-12.452500000000001"/>
    <n v="0.39"/>
    <n v="12.842500000000001"/>
    <n v="-31.716250000000002"/>
    <n v="19.653750000000002"/>
    <x v="0"/>
    <x v="0"/>
    <x v="0"/>
  </r>
  <r>
    <s v="10869"/>
    <s v="วัฒนานคร,รพช."/>
    <x v="6"/>
    <x v="6"/>
    <n v="6.28"/>
    <n v="6.1"/>
    <n v="5.0999999999999996"/>
    <n v="113864736.55"/>
    <n v="-1743022.53"/>
    <n v="4831452.9800000004"/>
    <n v="88596690.900000006"/>
    <n v="2.86"/>
    <n v="-0.8"/>
    <n v="87"/>
    <n v="59"/>
    <n v="64"/>
    <n v="135"/>
    <n v="44"/>
    <n v="-10.317499999999999"/>
    <n v="1.0349999999999999"/>
    <n v="11.352499999999999"/>
    <n v="-27.346249999999998"/>
    <n v="18.063749999999999"/>
    <x v="0"/>
    <n v="-15.98"/>
    <n v="-2.4"/>
    <n v="13.58"/>
    <n v="-36.35"/>
    <n v="17.970000000000002"/>
    <x v="0"/>
    <x v="1"/>
    <x v="0"/>
  </r>
  <r>
    <s v="10870"/>
    <s v="อรัญประเทศ,รพท."/>
    <x v="5"/>
    <x v="5"/>
    <n v="5.03"/>
    <n v="4.84"/>
    <n v="4.03"/>
    <n v="316379971.74000001"/>
    <n v="22104585"/>
    <n v="70233233.319999993"/>
    <n v="238345686.97"/>
    <n v="13.63"/>
    <n v="2.04"/>
    <n v="116"/>
    <n v="158"/>
    <n v="109"/>
    <n v="1335"/>
    <n v="54"/>
    <n v="-2.59"/>
    <n v="8.86"/>
    <n v="11.45"/>
    <n v="-19.764999999999997"/>
    <n v="26.034999999999997"/>
    <x v="0"/>
    <n v="-5.74"/>
    <n v="4.915"/>
    <n v="10.655000000000001"/>
    <n v="-21.722500000000004"/>
    <n v="20.897500000000001"/>
    <x v="0"/>
    <x v="0"/>
    <x v="0"/>
  </r>
  <r>
    <s v="13817"/>
    <s v="เขาฉกรรจ์,รพช."/>
    <x v="6"/>
    <x v="6"/>
    <n v="6.05"/>
    <n v="5.69"/>
    <n v="4.67"/>
    <n v="49541491.18"/>
    <n v="-8045491.0499999998"/>
    <n v="-5289750.2699999996"/>
    <n v="35987337.710000001"/>
    <n v="-5.01"/>
    <n v="-6.26"/>
    <n v="73"/>
    <n v="70"/>
    <n v="62"/>
    <n v="172"/>
    <n v="76"/>
    <n v="-10.317499999999999"/>
    <n v="1.0349999999999999"/>
    <n v="11.352499999999999"/>
    <n v="-27.346249999999998"/>
    <n v="18.063749999999999"/>
    <x v="0"/>
    <n v="-15.98"/>
    <n v="-2.4"/>
    <n v="13.58"/>
    <n v="-36.35"/>
    <n v="17.970000000000002"/>
    <x v="0"/>
    <x v="1"/>
    <x v="1"/>
  </r>
  <r>
    <s v="28849"/>
    <s v="วังสมบูรณ์,รพช."/>
    <x v="3"/>
    <x v="3"/>
    <n v="4.57"/>
    <n v="4.16"/>
    <n v="3.8"/>
    <n v="34888051.039999999"/>
    <n v="-800972.86"/>
    <n v="2595446.67"/>
    <n v="27423429.91"/>
    <n v="4.03"/>
    <n v="-0.73"/>
    <n v="103"/>
    <n v="25"/>
    <n v="75"/>
    <n v="83"/>
    <n v="109"/>
    <n v="-9.4075000000000006"/>
    <n v="1.645"/>
    <n v="11.0525"/>
    <n v="-25.986249999999998"/>
    <n v="18.223749999999999"/>
    <x v="0"/>
    <n v="-18.744999999999997"/>
    <n v="-2.7"/>
    <n v="16.044999999999998"/>
    <n v="-42.812499999999993"/>
    <n v="21.367499999999996"/>
    <x v="0"/>
    <x v="1"/>
    <x v="0"/>
  </r>
  <r>
    <s v="28850"/>
    <s v="โคกสูง,รพช."/>
    <x v="3"/>
    <x v="3"/>
    <n v="7.23"/>
    <n v="6.72"/>
    <n v="5.65"/>
    <n v="49997524.380000003"/>
    <n v="-7601456.2999999998"/>
    <n v="6179139.5999999996"/>
    <n v="37375754.789999999"/>
    <n v="9.4"/>
    <n v="-5.52"/>
    <n v="81"/>
    <n v="73"/>
    <n v="51"/>
    <n v="113"/>
    <n v="115"/>
    <n v="-9.4075000000000006"/>
    <n v="1.645"/>
    <n v="11.0525"/>
    <n v="-25.986249999999998"/>
    <n v="18.223749999999999"/>
    <x v="0"/>
    <n v="-18.744999999999997"/>
    <n v="-2.7"/>
    <n v="16.044999999999998"/>
    <n v="-42.812499999999993"/>
    <n v="21.367499999999996"/>
    <x v="0"/>
    <x v="1"/>
    <x v="0"/>
  </r>
  <r>
    <s v="10709"/>
    <s v="กาฬสินธุ์,รพท."/>
    <x v="9"/>
    <x v="9"/>
    <n v="1.95"/>
    <n v="1.73"/>
    <n v="0.73"/>
    <n v="285165400.83999997"/>
    <n v="-140089486.66"/>
    <n v="-148851391.24000001"/>
    <n v="-82198084.680000007"/>
    <n v="-9.77"/>
    <n v="-8.01"/>
    <n v="91"/>
    <n v="55"/>
    <n v="39"/>
    <n v="150"/>
    <n v="42"/>
    <n v="-0.03"/>
    <n v="9.4700000000000006"/>
    <n v="9.5"/>
    <n v="-14.28"/>
    <n v="23.72"/>
    <x v="0"/>
    <n v="-6.29"/>
    <n v="1.83"/>
    <n v="8.120000000000001"/>
    <n v="-18.470000000000002"/>
    <n v="14.010000000000002"/>
    <x v="0"/>
    <x v="1"/>
    <x v="1"/>
  </r>
  <r>
    <s v="11077"/>
    <s v="นามน,รพช."/>
    <x v="3"/>
    <x v="3"/>
    <n v="1.81"/>
    <n v="1.53"/>
    <n v="0.65"/>
    <n v="11466015.66"/>
    <n v="-5048500.4800000004"/>
    <n v="-4469010.38"/>
    <n v="-4941640.6399999997"/>
    <n v="-4.3899999999999997"/>
    <n v="-10.15"/>
    <n v="141"/>
    <n v="80"/>
    <n v="20"/>
    <n v="256"/>
    <n v="70"/>
    <n v="-9.4075000000000006"/>
    <n v="1.645"/>
    <n v="11.0525"/>
    <n v="-25.986249999999998"/>
    <n v="18.223749999999999"/>
    <x v="0"/>
    <n v="-18.744999999999997"/>
    <n v="-2.7"/>
    <n v="16.044999999999998"/>
    <n v="-42.812499999999993"/>
    <n v="21.367499999999996"/>
    <x v="0"/>
    <x v="1"/>
    <x v="1"/>
  </r>
  <r>
    <s v="11078"/>
    <s v="กมลาไสย,รพช."/>
    <x v="2"/>
    <x v="2"/>
    <n v="1.18"/>
    <n v="1.04"/>
    <n v="0.6"/>
    <n v="9684571.5299999993"/>
    <n v="-23203197.949999999"/>
    <n v="-11254142.800000001"/>
    <n v="-21443667.16"/>
    <n v="-4.38"/>
    <n v="-19.27"/>
    <n v="306"/>
    <n v="29"/>
    <n v="33"/>
    <n v="226"/>
    <n v="57"/>
    <n v="-7.51"/>
    <n v="3.04"/>
    <n v="10.55"/>
    <n v="-23.335000000000001"/>
    <n v="18.865000000000002"/>
    <x v="0"/>
    <n v="-12.23"/>
    <n v="-0.18"/>
    <n v="12.05"/>
    <n v="-30.305000000000003"/>
    <n v="17.895000000000003"/>
    <x v="0"/>
    <x v="1"/>
    <x v="1"/>
  </r>
  <r>
    <s v="11079"/>
    <s v="ร่องคำ,รพช."/>
    <x v="3"/>
    <x v="3"/>
    <n v="2.78"/>
    <n v="2.54"/>
    <n v="2.0499999999999998"/>
    <n v="12600903.039999999"/>
    <n v="827204.85"/>
    <n v="3547504.98"/>
    <n v="7437573.8700000001"/>
    <n v="5.21"/>
    <n v="2.56"/>
    <n v="137"/>
    <n v="11"/>
    <n v="31"/>
    <n v="99"/>
    <n v="58"/>
    <n v="-9.4075000000000006"/>
    <n v="1.645"/>
    <n v="11.0525"/>
    <n v="-25.986249999999998"/>
    <n v="18.223749999999999"/>
    <x v="0"/>
    <n v="-18.744999999999997"/>
    <n v="-2.7"/>
    <n v="16.044999999999998"/>
    <n v="-42.812499999999993"/>
    <n v="21.367499999999996"/>
    <x v="0"/>
    <x v="0"/>
    <x v="0"/>
  </r>
  <r>
    <s v="11080"/>
    <s v="เขาวง,รพช."/>
    <x v="3"/>
    <x v="3"/>
    <n v="4.9000000000000004"/>
    <n v="4.43"/>
    <n v="2.4900000000000002"/>
    <n v="49924330.990000002"/>
    <n v="-10685460.039999999"/>
    <n v="-7541044.4199999999"/>
    <n v="19074583.609999999"/>
    <n v="-4.21"/>
    <n v="-10.130000000000001"/>
    <n v="65"/>
    <n v="88"/>
    <n v="87"/>
    <n v="263"/>
    <n v="49"/>
    <n v="-9.4075000000000006"/>
    <n v="1.645"/>
    <n v="11.0525"/>
    <n v="-25.986249999999998"/>
    <n v="18.223749999999999"/>
    <x v="0"/>
    <n v="-18.744999999999997"/>
    <n v="-2.7"/>
    <n v="16.044999999999998"/>
    <n v="-42.812499999999993"/>
    <n v="21.367499999999996"/>
    <x v="0"/>
    <x v="1"/>
    <x v="1"/>
  </r>
  <r>
    <s v="11081"/>
    <s v="ยางตลาด,รพช."/>
    <x v="2"/>
    <x v="2"/>
    <n v="2.08"/>
    <n v="1.85"/>
    <n v="1.3"/>
    <n v="69755974.510000005"/>
    <n v="-68362400.280000001"/>
    <n v="-45251684.140000001"/>
    <n v="19349266.920000002"/>
    <n v="-15.56"/>
    <n v="-21.22"/>
    <n v="103"/>
    <n v="64"/>
    <n v="77"/>
    <n v="271"/>
    <n v="64"/>
    <n v="-7.51"/>
    <n v="3.04"/>
    <n v="10.55"/>
    <n v="-23.335000000000001"/>
    <n v="18.865000000000002"/>
    <x v="0"/>
    <n v="-12.23"/>
    <n v="-0.18"/>
    <n v="12.05"/>
    <n v="-30.305000000000003"/>
    <n v="17.895000000000003"/>
    <x v="0"/>
    <x v="1"/>
    <x v="1"/>
  </r>
  <r>
    <s v="11082"/>
    <s v="ห้วยเม็ก,รพช."/>
    <x v="6"/>
    <x v="6"/>
    <n v="1.84"/>
    <n v="1.52"/>
    <n v="1.03"/>
    <n v="10607145.210000001"/>
    <n v="-9822736.8599999994"/>
    <n v="-11687126.1"/>
    <n v="405162.07"/>
    <n v="-12.17"/>
    <n v="-12.07"/>
    <n v="115"/>
    <n v="38"/>
    <n v="56"/>
    <n v="209"/>
    <n v="67"/>
    <n v="-10.317499999999999"/>
    <n v="1.0349999999999999"/>
    <n v="11.352499999999999"/>
    <n v="-27.346249999999998"/>
    <n v="18.063749999999999"/>
    <x v="0"/>
    <n v="-15.98"/>
    <n v="-2.4"/>
    <n v="13.58"/>
    <n v="-36.35"/>
    <n v="17.970000000000002"/>
    <x v="0"/>
    <x v="1"/>
    <x v="1"/>
  </r>
  <r>
    <s v="11083"/>
    <s v="สหัสขันธ์,รพช."/>
    <x v="3"/>
    <x v="3"/>
    <n v="1.87"/>
    <n v="1.52"/>
    <n v="1.0900000000000001"/>
    <n v="11251247.76"/>
    <n v="-8222060.9500000002"/>
    <n v="-7410111.6100000003"/>
    <n v="1109918.44"/>
    <n v="-8.11"/>
    <n v="-11.35"/>
    <n v="140"/>
    <n v="33"/>
    <n v="50"/>
    <n v="210"/>
    <n v="82"/>
    <n v="-9.4075000000000006"/>
    <n v="1.645"/>
    <n v="11.0525"/>
    <n v="-25.986249999999998"/>
    <n v="18.223749999999999"/>
    <x v="0"/>
    <n v="-18.744999999999997"/>
    <n v="-2.7"/>
    <n v="16.044999999999998"/>
    <n v="-42.812499999999993"/>
    <n v="21.367499999999996"/>
    <x v="0"/>
    <x v="1"/>
    <x v="1"/>
  </r>
  <r>
    <s v="11084"/>
    <s v="คำม่วง,รพช."/>
    <x v="6"/>
    <x v="6"/>
    <n v="1.0900000000000001"/>
    <n v="0.92"/>
    <n v="0.38"/>
    <n v="2745739.17"/>
    <n v="-25329334.109999999"/>
    <n v="-17606534.399999999"/>
    <n v="-18495553.399999999"/>
    <n v="-13.55"/>
    <n v="-33.94"/>
    <n v="163"/>
    <n v="78"/>
    <n v="114"/>
    <n v="281"/>
    <n v="58"/>
    <n v="-10.317499999999999"/>
    <n v="1.0349999999999999"/>
    <n v="11.352499999999999"/>
    <n v="-27.346249999999998"/>
    <n v="18.063749999999999"/>
    <x v="0"/>
    <n v="-15.98"/>
    <n v="-2.4"/>
    <n v="13.58"/>
    <n v="-36.35"/>
    <n v="17.970000000000002"/>
    <x v="0"/>
    <x v="1"/>
    <x v="1"/>
  </r>
  <r>
    <s v="11085"/>
    <s v="ท่าคันโท,รพช."/>
    <x v="3"/>
    <x v="3"/>
    <n v="1.45"/>
    <n v="1.21"/>
    <n v="0.81"/>
    <n v="11964856.359999999"/>
    <n v="-2637917.98"/>
    <n v="1358230.09"/>
    <n v="-5156494.2"/>
    <n v="1.0900000000000001"/>
    <n v="-2.7"/>
    <n v="180"/>
    <n v="29"/>
    <n v="46"/>
    <n v="248"/>
    <n v="69"/>
    <n v="-9.4075000000000006"/>
    <n v="1.645"/>
    <n v="11.0525"/>
    <n v="-25.986249999999998"/>
    <n v="18.223749999999999"/>
    <x v="0"/>
    <n v="-18.744999999999997"/>
    <n v="-2.7"/>
    <n v="16.044999999999998"/>
    <n v="-42.812499999999993"/>
    <n v="21.367499999999996"/>
    <x v="0"/>
    <x v="1"/>
    <x v="0"/>
  </r>
  <r>
    <s v="11086"/>
    <s v="หนองกุงศรี,รพช."/>
    <x v="4"/>
    <x v="4"/>
    <n v="5.56"/>
    <n v="5.18"/>
    <n v="3.7"/>
    <n v="97794924.280000001"/>
    <n v="-11169176.82"/>
    <n v="-5282458.3600000003"/>
    <n v="57898895.799999997"/>
    <n v="-3.1"/>
    <n v="-6.25"/>
    <n v="66"/>
    <n v="109"/>
    <n v="137"/>
    <n v="383"/>
    <n v="73"/>
    <n v="-8.26"/>
    <n v="3.2450000000000001"/>
    <n v="11.504999999999999"/>
    <n v="-25.517499999999998"/>
    <n v="20.502500000000001"/>
    <x v="0"/>
    <n v="-12.452500000000001"/>
    <n v="0.39"/>
    <n v="12.842500000000001"/>
    <n v="-31.716250000000002"/>
    <n v="19.653750000000002"/>
    <x v="0"/>
    <x v="1"/>
    <x v="1"/>
  </r>
  <r>
    <s v="11087"/>
    <s v="สมเด็จ,รพช."/>
    <x v="2"/>
    <x v="2"/>
    <n v="4.34"/>
    <n v="3.83"/>
    <n v="1.73"/>
    <n v="78939474.859999999"/>
    <n v="6182814.3899999997"/>
    <n v="18723893.780000001"/>
    <n v="17136554.07"/>
    <n v="7.63"/>
    <n v="2.31"/>
    <n v="123"/>
    <n v="111"/>
    <n v="51"/>
    <n v="230"/>
    <n v="87"/>
    <n v="-7.51"/>
    <n v="3.04"/>
    <n v="10.55"/>
    <n v="-23.335000000000001"/>
    <n v="18.865000000000002"/>
    <x v="0"/>
    <n v="-12.23"/>
    <n v="-0.18"/>
    <n v="12.05"/>
    <n v="-30.305000000000003"/>
    <n v="17.895000000000003"/>
    <x v="0"/>
    <x v="0"/>
    <x v="0"/>
  </r>
  <r>
    <s v="11088"/>
    <s v="ห้วยผึ้ง,รพช."/>
    <x v="3"/>
    <x v="3"/>
    <n v="2.35"/>
    <n v="1.95"/>
    <n v="1.1299999999999999"/>
    <n v="13585478.210000001"/>
    <n v="-8612500.2400000002"/>
    <n v="-4040461.51"/>
    <n v="1326260.71"/>
    <n v="-4.88"/>
    <n v="-15.45"/>
    <n v="132"/>
    <n v="47"/>
    <n v="32"/>
    <n v="263"/>
    <n v="75"/>
    <n v="-9.4075000000000006"/>
    <n v="1.645"/>
    <n v="11.0525"/>
    <n v="-25.986249999999998"/>
    <n v="18.223749999999999"/>
    <x v="0"/>
    <n v="-18.744999999999997"/>
    <n v="-2.7"/>
    <n v="16.044999999999998"/>
    <n v="-42.812499999999993"/>
    <n v="21.367499999999996"/>
    <x v="0"/>
    <x v="1"/>
    <x v="1"/>
  </r>
  <r>
    <s v="11449"/>
    <s v="สมเด็จพระยุพราชกุฉินารายณ์,รพช."/>
    <x v="2"/>
    <x v="2"/>
    <n v="2.0099999999999998"/>
    <n v="1.77"/>
    <n v="0.66"/>
    <n v="81780896.439999998"/>
    <n v="76325.039999999994"/>
    <n v="14946986.539999999"/>
    <n v="-27237188.09"/>
    <n v="3.79"/>
    <n v="0.02"/>
    <n v="149"/>
    <n v="93"/>
    <n v="55"/>
    <n v="199"/>
    <n v="51"/>
    <n v="-7.51"/>
    <n v="3.04"/>
    <n v="10.55"/>
    <n v="-23.335000000000001"/>
    <n v="18.865000000000002"/>
    <x v="0"/>
    <n v="-12.23"/>
    <n v="-0.18"/>
    <n v="12.05"/>
    <n v="-30.305000000000003"/>
    <n v="17.895000000000003"/>
    <x v="0"/>
    <x v="0"/>
    <x v="0"/>
  </r>
  <r>
    <s v="28017"/>
    <s v="นาคู,รพช."/>
    <x v="3"/>
    <x v="3"/>
    <n v="2.15"/>
    <n v="1.97"/>
    <n v="1.27"/>
    <n v="19103620.140000001"/>
    <n v="844647.03"/>
    <n v="8748680.0800000001"/>
    <n v="4467584.74"/>
    <n v="9.23"/>
    <n v="0.86"/>
    <n v="138"/>
    <n v="50"/>
    <n v="40"/>
    <n v="202"/>
    <n v="53"/>
    <n v="-9.4075000000000006"/>
    <n v="1.645"/>
    <n v="11.0525"/>
    <n v="-25.986249999999998"/>
    <n v="18.223749999999999"/>
    <x v="0"/>
    <n v="-18.744999999999997"/>
    <n v="-2.7"/>
    <n v="16.044999999999998"/>
    <n v="-42.812499999999993"/>
    <n v="21.367499999999996"/>
    <x v="0"/>
    <x v="0"/>
    <x v="0"/>
  </r>
  <r>
    <s v="28789"/>
    <s v="ฆ้องชัย,รพช."/>
    <x v="11"/>
    <x v="11"/>
    <n v="6.11"/>
    <n v="5.81"/>
    <n v="5.41"/>
    <n v="28310304.530000001"/>
    <n v="-3554852.23"/>
    <n v="3646033.9199999999"/>
    <n v="24463683.800000001"/>
    <n v="6.1"/>
    <n v="-4.5599999999999996"/>
    <n v="112"/>
    <n v="14"/>
    <n v="54"/>
    <n v="33"/>
    <n v="42"/>
    <n v="-3.4824999999999999"/>
    <n v="12.762499999999999"/>
    <n v="16.244999999999997"/>
    <n v="-27.849999999999994"/>
    <n v="37.129999999999995"/>
    <x v="0"/>
    <n v="-10.8825"/>
    <n v="3.4124999999999996"/>
    <n v="14.295"/>
    <n v="-32.325000000000003"/>
    <n v="24.854999999999997"/>
    <x v="0"/>
    <x v="1"/>
    <x v="0"/>
  </r>
  <r>
    <s v="28790"/>
    <s v="ดอนจาน,รพช."/>
    <x v="11"/>
    <x v="11"/>
    <n v="3.06"/>
    <n v="2.7"/>
    <n v="1.88"/>
    <n v="22584543.510000002"/>
    <n v="3237172.2"/>
    <n v="5743671.5800000001"/>
    <n v="9606943.6099999994"/>
    <n v="12.16"/>
    <n v="3.87"/>
    <n v="208"/>
    <n v="31"/>
    <n v="47"/>
    <n v="197"/>
    <n v="143"/>
    <n v="-3.4824999999999999"/>
    <n v="12.762499999999999"/>
    <n v="16.244999999999997"/>
    <n v="-27.849999999999994"/>
    <n v="37.129999999999995"/>
    <x v="0"/>
    <n v="-10.8825"/>
    <n v="3.4124999999999996"/>
    <n v="14.295"/>
    <n v="-32.325000000000003"/>
    <n v="24.854999999999997"/>
    <x v="0"/>
    <x v="0"/>
    <x v="0"/>
  </r>
  <r>
    <s v="28791"/>
    <s v="สามชัย,รพช."/>
    <x v="3"/>
    <x v="3"/>
    <n v="5.33"/>
    <n v="4.93"/>
    <n v="4.0199999999999996"/>
    <n v="24858912.23"/>
    <n v="3338909.23"/>
    <n v="9472303.8699999992"/>
    <n v="17286200.370000001"/>
    <n v="12.27"/>
    <n v="4.01"/>
    <n v="125"/>
    <n v="32"/>
    <n v="39"/>
    <n v="154"/>
    <n v="52"/>
    <n v="-9.4075000000000006"/>
    <n v="1.645"/>
    <n v="11.0525"/>
    <n v="-25.986249999999998"/>
    <n v="18.223749999999999"/>
    <x v="0"/>
    <n v="-18.744999999999997"/>
    <n v="-2.7"/>
    <n v="16.044999999999998"/>
    <n v="-42.812499999999993"/>
    <n v="21.367499999999996"/>
    <x v="0"/>
    <x v="0"/>
    <x v="0"/>
  </r>
  <r>
    <s v="10670"/>
    <s v="ขอนแก่น,รพศ."/>
    <x v="13"/>
    <x v="13"/>
    <n v="1.1000000000000001"/>
    <n v="0.86"/>
    <n v="0.2"/>
    <n v="104297485.52"/>
    <n v="-213290337.44999999"/>
    <n v="40278090.25"/>
    <n v="-873892763.07000005"/>
    <n v="1.01"/>
    <n v="-7.36"/>
    <n v="174"/>
    <n v="88"/>
    <n v="32"/>
    <n v="31"/>
    <n v="57"/>
    <n v="1.0449999999999999"/>
    <n v="6.4074999999999998"/>
    <n v="5.3624999999999998"/>
    <n v="-6.9987499999999994"/>
    <n v="14.451249999999998"/>
    <x v="0"/>
    <n v="-6.8150000000000004"/>
    <n v="0.92249999999999988"/>
    <n v="7.7375000000000007"/>
    <n v="-18.421250000000001"/>
    <n v="12.52875"/>
    <x v="0"/>
    <x v="1"/>
    <x v="0"/>
  </r>
  <r>
    <s v="10995"/>
    <s v="บ้านฝาง,รพช."/>
    <x v="6"/>
    <x v="6"/>
    <n v="1.77"/>
    <n v="1.52"/>
    <n v="0.72"/>
    <n v="13858975.300000001"/>
    <n v="420326.92"/>
    <n v="830163.52"/>
    <n v="-5033503.1900000004"/>
    <n v="0.72"/>
    <n v="0.57999999999999996"/>
    <n v="167"/>
    <n v="22"/>
    <n v="52"/>
    <n v="182"/>
    <n v="51"/>
    <n v="-10.317499999999999"/>
    <n v="1.0349999999999999"/>
    <n v="11.352499999999999"/>
    <n v="-27.346249999999998"/>
    <n v="18.063749999999999"/>
    <x v="0"/>
    <n v="-15.98"/>
    <n v="-2.4"/>
    <n v="13.58"/>
    <n v="-36.35"/>
    <n v="17.970000000000002"/>
    <x v="0"/>
    <x v="0"/>
    <x v="0"/>
  </r>
  <r>
    <s v="10996"/>
    <s v="พระยืน,รพช."/>
    <x v="3"/>
    <x v="3"/>
    <n v="1.51"/>
    <n v="1.38"/>
    <n v="0.66"/>
    <n v="9667440.1699999999"/>
    <n v="-22009662.09"/>
    <n v="-6685767.4500000002"/>
    <n v="-6609807.6299999999"/>
    <n v="-7.3"/>
    <n v="-39.67"/>
    <n v="285"/>
    <n v="81"/>
    <n v="58"/>
    <n v="185"/>
    <n v="32"/>
    <n v="-9.4075000000000006"/>
    <n v="1.645"/>
    <n v="11.0525"/>
    <n v="-25.986249999999998"/>
    <n v="18.223749999999999"/>
    <x v="0"/>
    <n v="-18.744999999999997"/>
    <n v="-2.7"/>
    <n v="16.044999999999998"/>
    <n v="-42.812499999999993"/>
    <n v="21.367499999999996"/>
    <x v="0"/>
    <x v="1"/>
    <x v="1"/>
  </r>
  <r>
    <s v="10997"/>
    <s v="หนองเรือ,รพช."/>
    <x v="1"/>
    <x v="1"/>
    <n v="8.17"/>
    <n v="7.78"/>
    <n v="5.9"/>
    <n v="97085322.129999995"/>
    <n v="124422.99"/>
    <n v="8478235.4000000004"/>
    <n v="66295190.659999996"/>
    <n v="4.3099999999999996"/>
    <n v="0.08"/>
    <n v="77"/>
    <n v="53"/>
    <n v="55"/>
    <n v="102"/>
    <n v="50"/>
    <n v="-10.594999999999999"/>
    <n v="0.95"/>
    <n v="11.544999999999998"/>
    <n v="-27.912499999999994"/>
    <n v="18.267499999999995"/>
    <x v="0"/>
    <n v="-17.670000000000002"/>
    <n v="-3.92"/>
    <n v="13.750000000000002"/>
    <n v="-38.295000000000002"/>
    <n v="16.705000000000005"/>
    <x v="0"/>
    <x v="0"/>
    <x v="0"/>
  </r>
  <r>
    <s v="10998"/>
    <s v="ชุมแพ,รพท."/>
    <x v="10"/>
    <x v="10"/>
    <n v="2.31"/>
    <n v="2.16"/>
    <n v="1.37"/>
    <n v="302028638.06999999"/>
    <n v="8963072.9199999999"/>
    <n v="53651566.75"/>
    <n v="84481525.969999999"/>
    <n v="6.15"/>
    <n v="0.82"/>
    <n v="156"/>
    <n v="44"/>
    <n v="139"/>
    <n v="953"/>
    <n v="47"/>
    <n v="-2.1850000000000001"/>
    <n v="5.5750000000000002"/>
    <n v="7.76"/>
    <n v="-13.825000000000001"/>
    <n v="17.215"/>
    <x v="0"/>
    <n v="-5.58"/>
    <n v="0.90500000000000003"/>
    <n v="6.4850000000000003"/>
    <n v="-15.307500000000001"/>
    <n v="10.6325"/>
    <x v="0"/>
    <x v="0"/>
    <x v="0"/>
  </r>
  <r>
    <s v="10999"/>
    <s v="สีชมพู,รพช."/>
    <x v="1"/>
    <x v="1"/>
    <n v="1.51"/>
    <n v="1.42"/>
    <n v="1.1499999999999999"/>
    <n v="18558407.210000001"/>
    <n v="2438836.1"/>
    <n v="8933252.1099999994"/>
    <n v="5648555.0999999996"/>
    <n v="5.12"/>
    <n v="2.23"/>
    <n v="246"/>
    <n v="26"/>
    <n v="63"/>
    <n v="322"/>
    <n v="43"/>
    <n v="-10.594999999999999"/>
    <n v="0.95"/>
    <n v="11.544999999999998"/>
    <n v="-27.912499999999994"/>
    <n v="18.267499999999995"/>
    <x v="0"/>
    <n v="-17.670000000000002"/>
    <n v="-3.92"/>
    <n v="13.750000000000002"/>
    <n v="-38.295000000000002"/>
    <n v="16.705000000000005"/>
    <x v="0"/>
    <x v="0"/>
    <x v="0"/>
  </r>
  <r>
    <s v="11000"/>
    <s v="น้ำพอง,รพช."/>
    <x v="2"/>
    <x v="2"/>
    <n v="1.76"/>
    <n v="1.64"/>
    <n v="0.81"/>
    <n v="51249795.289999999"/>
    <n v="-104414519.23"/>
    <n v="-24394044.460000001"/>
    <n v="-12532587.050000001"/>
    <n v="-8.48"/>
    <n v="-25.41"/>
    <n v="248"/>
    <n v="15"/>
    <n v="73"/>
    <n v="147"/>
    <n v="43"/>
    <n v="-7.51"/>
    <n v="3.04"/>
    <n v="10.55"/>
    <n v="-23.335000000000001"/>
    <n v="18.865000000000002"/>
    <x v="0"/>
    <n v="-12.23"/>
    <n v="-0.18"/>
    <n v="12.05"/>
    <n v="-30.305000000000003"/>
    <n v="17.895000000000003"/>
    <x v="0"/>
    <x v="1"/>
    <x v="1"/>
  </r>
  <r>
    <s v="11001"/>
    <s v="อุบลรัตน์,รพช."/>
    <x v="4"/>
    <x v="4"/>
    <n v="3.16"/>
    <n v="2.9"/>
    <n v="1.79"/>
    <n v="31663308.449999999"/>
    <n v="-3865551.99"/>
    <n v="-258731.82"/>
    <n v="11665288.33"/>
    <n v="-0.21"/>
    <n v="-3.75"/>
    <n v="172"/>
    <n v="40"/>
    <n v="54"/>
    <n v="169"/>
    <n v="69"/>
    <n v="-8.26"/>
    <n v="3.2450000000000001"/>
    <n v="11.504999999999999"/>
    <n v="-25.517499999999998"/>
    <n v="20.502500000000001"/>
    <x v="0"/>
    <n v="-12.452500000000001"/>
    <n v="0.39"/>
    <n v="12.842500000000001"/>
    <n v="-31.716250000000002"/>
    <n v="19.653750000000002"/>
    <x v="0"/>
    <x v="1"/>
    <x v="1"/>
  </r>
  <r>
    <s v="11002"/>
    <s v="บ้านไผ่,รพช."/>
    <x v="2"/>
    <x v="2"/>
    <n v="3.91"/>
    <n v="3.69"/>
    <n v="3.07"/>
    <n v="173696410.08000001"/>
    <n v="-14501761.01"/>
    <n v="13488013.109999999"/>
    <n v="123343986.17"/>
    <n v="3.74"/>
    <n v="-3.11"/>
    <n v="127"/>
    <n v="41"/>
    <n v="50"/>
    <n v="94"/>
    <n v="44"/>
    <n v="-7.51"/>
    <n v="3.04"/>
    <n v="10.55"/>
    <n v="-23.335000000000001"/>
    <n v="18.865000000000002"/>
    <x v="0"/>
    <n v="-12.23"/>
    <n v="-0.18"/>
    <n v="12.05"/>
    <n v="-30.305000000000003"/>
    <n v="17.895000000000003"/>
    <x v="0"/>
    <x v="1"/>
    <x v="0"/>
  </r>
  <r>
    <s v="11003"/>
    <s v="เปือยน้อย,รพช."/>
    <x v="3"/>
    <x v="3"/>
    <n v="1.1499999999999999"/>
    <n v="1.01"/>
    <n v="0.39"/>
    <n v="2124081.5"/>
    <n v="-1832410.19"/>
    <n v="718244.17"/>
    <n v="-8447384.5999999996"/>
    <n v="0.85"/>
    <n v="-4.1900000000000004"/>
    <n v="198"/>
    <n v="41"/>
    <n v="42"/>
    <n v="171"/>
    <n v="45"/>
    <n v="-9.4075000000000006"/>
    <n v="1.645"/>
    <n v="11.0525"/>
    <n v="-25.986249999999998"/>
    <n v="18.223749999999999"/>
    <x v="0"/>
    <n v="-18.744999999999997"/>
    <n v="-2.7"/>
    <n v="16.044999999999998"/>
    <n v="-42.812499999999993"/>
    <n v="21.367499999999996"/>
    <x v="0"/>
    <x v="1"/>
    <x v="0"/>
  </r>
  <r>
    <s v="11004"/>
    <s v="พล,รพช."/>
    <x v="2"/>
    <x v="2"/>
    <n v="6"/>
    <n v="5.73"/>
    <n v="4.1500000000000004"/>
    <n v="209285286.05000001"/>
    <n v="17205394.789999999"/>
    <n v="27937338.73"/>
    <n v="131608300.65000001"/>
    <n v="8.7200000000000006"/>
    <n v="3.93"/>
    <n v="120"/>
    <n v="39"/>
    <n v="59"/>
    <n v="111"/>
    <n v="54"/>
    <n v="-7.51"/>
    <n v="3.04"/>
    <n v="10.55"/>
    <n v="-23.335000000000001"/>
    <n v="18.865000000000002"/>
    <x v="0"/>
    <n v="-12.23"/>
    <n v="-0.18"/>
    <n v="12.05"/>
    <n v="-30.305000000000003"/>
    <n v="17.895000000000003"/>
    <x v="0"/>
    <x v="0"/>
    <x v="0"/>
  </r>
  <r>
    <s v="11005"/>
    <s v="แวงใหญ่,รพช."/>
    <x v="3"/>
    <x v="3"/>
    <n v="1.68"/>
    <n v="1.49"/>
    <n v="0.87"/>
    <n v="14355706.039999999"/>
    <n v="-7552784.0599999996"/>
    <n v="-3741289.27"/>
    <n v="-3118819.86"/>
    <n v="-4.33"/>
    <n v="-10.74"/>
    <n v="234"/>
    <n v="68"/>
    <n v="71"/>
    <n v="164"/>
    <n v="70"/>
    <n v="-9.4075000000000006"/>
    <n v="1.645"/>
    <n v="11.0525"/>
    <n v="-25.986249999999998"/>
    <n v="18.223749999999999"/>
    <x v="0"/>
    <n v="-18.744999999999997"/>
    <n v="-2.7"/>
    <n v="16.044999999999998"/>
    <n v="-42.812499999999993"/>
    <n v="21.367499999999996"/>
    <x v="0"/>
    <x v="1"/>
    <x v="1"/>
  </r>
  <r>
    <s v="11006"/>
    <s v="แวงน้อย,รพช."/>
    <x v="3"/>
    <x v="3"/>
    <n v="2.76"/>
    <n v="2.58"/>
    <n v="2.1800000000000002"/>
    <n v="32443619.859999999"/>
    <n v="-12728739.199999999"/>
    <n v="-8006634.4500000002"/>
    <n v="21718043.210000001"/>
    <n v="-6.91"/>
    <n v="-12.08"/>
    <n v="204"/>
    <n v="8"/>
    <n v="40"/>
    <n v="8"/>
    <n v="39"/>
    <n v="-9.4075000000000006"/>
    <n v="1.645"/>
    <n v="11.0525"/>
    <n v="-25.986249999999998"/>
    <n v="18.223749999999999"/>
    <x v="0"/>
    <n v="-18.744999999999997"/>
    <n v="-2.7"/>
    <n v="16.044999999999998"/>
    <n v="-42.812499999999993"/>
    <n v="21.367499999999996"/>
    <x v="0"/>
    <x v="1"/>
    <x v="1"/>
  </r>
  <r>
    <s v="11007"/>
    <s v="หนองสองห้อง,รพช."/>
    <x v="1"/>
    <x v="1"/>
    <n v="7.18"/>
    <n v="6.87"/>
    <n v="6.25"/>
    <n v="82852516.849999994"/>
    <n v="-25296707.760000002"/>
    <n v="-15547863.550000001"/>
    <n v="70117375"/>
    <n v="-11.64"/>
    <n v="-10.29"/>
    <n v="60"/>
    <n v="16"/>
    <n v="53"/>
    <n v="180"/>
    <n v="61"/>
    <n v="-10.594999999999999"/>
    <n v="0.95"/>
    <n v="11.544999999999998"/>
    <n v="-27.912499999999994"/>
    <n v="18.267499999999995"/>
    <x v="0"/>
    <n v="-17.670000000000002"/>
    <n v="-3.92"/>
    <n v="13.750000000000002"/>
    <n v="-38.295000000000002"/>
    <n v="16.705000000000005"/>
    <x v="0"/>
    <x v="1"/>
    <x v="1"/>
  </r>
  <r>
    <s v="11008"/>
    <s v="ภูเวียง,รพช."/>
    <x v="1"/>
    <x v="1"/>
    <n v="1.52"/>
    <n v="1.38"/>
    <n v="0.51"/>
    <n v="23879552.760000002"/>
    <n v="-24461839.960000001"/>
    <n v="3902942.5"/>
    <n v="-22688849.809999999"/>
    <n v="2.1"/>
    <n v="-25.96"/>
    <n v="384"/>
    <n v="122"/>
    <n v="86"/>
    <n v="646"/>
    <n v="33"/>
    <n v="-10.594999999999999"/>
    <n v="0.95"/>
    <n v="11.544999999999998"/>
    <n v="-27.912499999999994"/>
    <n v="18.267499999999995"/>
    <x v="0"/>
    <n v="-17.670000000000002"/>
    <n v="-3.92"/>
    <n v="13.750000000000002"/>
    <n v="-38.295000000000002"/>
    <n v="16.705000000000005"/>
    <x v="0"/>
    <x v="1"/>
    <x v="0"/>
  </r>
  <r>
    <s v="11009"/>
    <s v="มัญจาคีรี,รพช."/>
    <x v="4"/>
    <x v="4"/>
    <n v="2.83"/>
    <n v="2.6"/>
    <n v="2.0099999999999998"/>
    <n v="36985201.32"/>
    <n v="-30497941.93"/>
    <n v="-26182138.93"/>
    <n v="20361686.23"/>
    <n v="-15.32"/>
    <n v="-34.68"/>
    <n v="110"/>
    <n v="33"/>
    <n v="51"/>
    <n v="118"/>
    <n v="43"/>
    <n v="-8.26"/>
    <n v="3.2450000000000001"/>
    <n v="11.504999999999999"/>
    <n v="-25.517499999999998"/>
    <n v="20.502500000000001"/>
    <x v="0"/>
    <n v="-12.452500000000001"/>
    <n v="0.39"/>
    <n v="12.842500000000001"/>
    <n v="-31.716250000000002"/>
    <n v="19.653750000000002"/>
    <x v="1"/>
    <x v="1"/>
    <x v="1"/>
  </r>
  <r>
    <s v="11010"/>
    <s v="ชนบท,รพช."/>
    <x v="6"/>
    <x v="6"/>
    <n v="1.4"/>
    <n v="1.36"/>
    <n v="1.08"/>
    <n v="11572442.5"/>
    <n v="7579207.4699999997"/>
    <n v="-229932.79"/>
    <n v="2175371.08"/>
    <n v="-0.2"/>
    <n v="9.86"/>
    <n v="343"/>
    <n v="43"/>
    <n v="55"/>
    <n v="80"/>
    <n v="20"/>
    <n v="-10.317499999999999"/>
    <n v="1.0349999999999999"/>
    <n v="11.352499999999999"/>
    <n v="-27.346249999999998"/>
    <n v="18.063749999999999"/>
    <x v="0"/>
    <n v="-15.98"/>
    <n v="-2.4"/>
    <n v="13.58"/>
    <n v="-36.35"/>
    <n v="17.970000000000002"/>
    <x v="0"/>
    <x v="0"/>
    <x v="1"/>
  </r>
  <r>
    <s v="11011"/>
    <s v="เขาสวนกวาง,รพช."/>
    <x v="4"/>
    <x v="4"/>
    <n v="1.28"/>
    <n v="1.2"/>
    <n v="0.81"/>
    <n v="8103762.4100000001"/>
    <n v="2047692.19"/>
    <n v="3361125.55"/>
    <n v="-5977572.9800000004"/>
    <n v="3.42"/>
    <n v="3.14"/>
    <n v="450"/>
    <n v="100"/>
    <n v="88"/>
    <n v="144"/>
    <n v="51"/>
    <n v="-8.26"/>
    <n v="3.2450000000000001"/>
    <n v="11.504999999999999"/>
    <n v="-25.517499999999998"/>
    <n v="20.502500000000001"/>
    <x v="0"/>
    <n v="-12.452500000000001"/>
    <n v="0.39"/>
    <n v="12.842500000000001"/>
    <n v="-31.716250000000002"/>
    <n v="19.653750000000002"/>
    <x v="0"/>
    <x v="0"/>
    <x v="0"/>
  </r>
  <r>
    <s v="11012"/>
    <s v="ภูผาม่าน,รพช."/>
    <x v="3"/>
    <x v="3"/>
    <n v="1.07"/>
    <n v="1"/>
    <n v="0.66"/>
    <n v="1671940.5"/>
    <n v="872901.22"/>
    <n v="3461772.3"/>
    <n v="-8221857.5300000003"/>
    <n v="4.45"/>
    <n v="2.02"/>
    <n v="463"/>
    <n v="33"/>
    <n v="23"/>
    <n v="496"/>
    <n v="44"/>
    <n v="-9.4075000000000006"/>
    <n v="1.645"/>
    <n v="11.0525"/>
    <n v="-25.986249999999998"/>
    <n v="18.223749999999999"/>
    <x v="0"/>
    <n v="-18.744999999999997"/>
    <n v="-2.7"/>
    <n v="16.044999999999998"/>
    <n v="-42.812499999999993"/>
    <n v="21.367499999999996"/>
    <x v="0"/>
    <x v="0"/>
    <x v="0"/>
  </r>
  <r>
    <s v="11445"/>
    <s v="สมเด็จพระยุพราชกระนวน,รพช."/>
    <x v="2"/>
    <x v="2"/>
    <n v="1.94"/>
    <n v="1.76"/>
    <n v="0.52"/>
    <n v="80072391.040000007"/>
    <n v="-785296.57"/>
    <n v="15280448.24"/>
    <n v="-41323514.07"/>
    <n v="4.34"/>
    <n v="-0.18"/>
    <n v="197"/>
    <n v="108"/>
    <n v="94"/>
    <n v="572"/>
    <n v="54"/>
    <n v="-7.51"/>
    <n v="3.04"/>
    <n v="10.55"/>
    <n v="-23.335000000000001"/>
    <n v="18.865000000000002"/>
    <x v="0"/>
    <n v="-12.23"/>
    <n v="-0.18"/>
    <n v="12.05"/>
    <n v="-30.305000000000003"/>
    <n v="17.895000000000003"/>
    <x v="0"/>
    <x v="1"/>
    <x v="0"/>
  </r>
  <r>
    <s v="12275"/>
    <s v="สิรินธร จังหวัดขอนแก่น,รพท."/>
    <x v="5"/>
    <x v="5"/>
    <n v="3.14"/>
    <n v="2.79"/>
    <n v="1.69"/>
    <n v="154947828.66"/>
    <n v="28735984.32"/>
    <n v="58067822.82"/>
    <n v="49690575.100000001"/>
    <n v="13.69"/>
    <n v="5.83"/>
    <n v="102"/>
    <n v="83"/>
    <n v="43"/>
    <n v="115"/>
    <n v="71"/>
    <n v="-2.59"/>
    <n v="8.86"/>
    <n v="11.45"/>
    <n v="-19.764999999999997"/>
    <n v="26.034999999999997"/>
    <x v="0"/>
    <n v="-5.74"/>
    <n v="4.915"/>
    <n v="10.655000000000001"/>
    <n v="-21.722500000000004"/>
    <n v="20.897500000000001"/>
    <x v="0"/>
    <x v="0"/>
    <x v="0"/>
  </r>
  <r>
    <s v="14132"/>
    <s v="ซำสูง,รพช."/>
    <x v="3"/>
    <x v="3"/>
    <n v="1.5"/>
    <n v="1.38"/>
    <n v="0.79"/>
    <n v="8443932.7799999993"/>
    <n v="-1762335.91"/>
    <n v="846469.44"/>
    <n v="-3807127.76"/>
    <n v="1.07"/>
    <n v="-3.01"/>
    <n v="317"/>
    <n v="38"/>
    <n v="90"/>
    <n v="327"/>
    <n v="69"/>
    <n v="-9.4075000000000006"/>
    <n v="1.645"/>
    <n v="11.0525"/>
    <n v="-25.986249999999998"/>
    <n v="18.223749999999999"/>
    <x v="0"/>
    <n v="-18.744999999999997"/>
    <n v="-2.7"/>
    <n v="16.044999999999998"/>
    <n v="-42.812499999999993"/>
    <n v="21.367499999999996"/>
    <x v="0"/>
    <x v="1"/>
    <x v="0"/>
  </r>
  <r>
    <s v="77649"/>
    <s v="หนองนาคำ,รพช."/>
    <x v="11"/>
    <x v="11"/>
    <n v="3.32"/>
    <n v="2.98"/>
    <n v="2.19"/>
    <n v="11361770.42"/>
    <n v="3048181.94"/>
    <n v="6828037.9299999997"/>
    <n v="5526778.75"/>
    <n v="17.48"/>
    <n v="4.7699999999999996"/>
    <n v="122"/>
    <n v="237"/>
    <n v="108"/>
    <n v="396"/>
    <n v="69"/>
    <n v="-3.4824999999999999"/>
    <n v="12.762499999999999"/>
    <n v="16.244999999999997"/>
    <n v="-27.849999999999994"/>
    <n v="37.129999999999995"/>
    <x v="0"/>
    <n v="-10.8825"/>
    <n v="3.4124999999999996"/>
    <n v="14.295"/>
    <n v="-32.325000000000003"/>
    <n v="24.854999999999997"/>
    <x v="0"/>
    <x v="0"/>
    <x v="0"/>
  </r>
  <r>
    <s v="77650"/>
    <s v="เวียงเก่า,รพช."/>
    <x v="8"/>
    <x v="8"/>
    <n v="1.07"/>
    <n v="0.97"/>
    <n v="0.75"/>
    <n v="1151525.32"/>
    <n v="-5151991.12"/>
    <n v="17885.29"/>
    <n v="-4076816.77"/>
    <n v="0.05"/>
    <n v="-11.13"/>
    <n v="514"/>
    <n v="150"/>
    <n v="38"/>
    <n v="487"/>
    <n v="62"/>
    <n v="-5.3650000000000002"/>
    <n v="10.815000000000001"/>
    <n v="16.18"/>
    <n v="-29.634999999999998"/>
    <n v="35.085000000000001"/>
    <x v="0"/>
    <n v="-14.08"/>
    <n v="0.78999999999999981"/>
    <n v="14.87"/>
    <n v="-36.384999999999998"/>
    <n v="23.094999999999999"/>
    <x v="0"/>
    <x v="1"/>
    <x v="0"/>
  </r>
  <r>
    <s v="77651"/>
    <s v="โคกโพธิ์ไชย,รพช."/>
    <x v="11"/>
    <x v="11"/>
    <n v="1.33"/>
    <n v="1.01"/>
    <n v="0.8"/>
    <n v="1897634.96"/>
    <n v="242547.21"/>
    <n v="4218073.07"/>
    <n v="-1144074.02"/>
    <n v="9.75"/>
    <n v="0.36"/>
    <n v="64"/>
    <n v="89"/>
    <n v="32"/>
    <n v="73"/>
    <n v="52"/>
    <n v="-3.4824999999999999"/>
    <n v="12.762499999999999"/>
    <n v="16.244999999999997"/>
    <n v="-27.849999999999994"/>
    <n v="37.129999999999995"/>
    <x v="0"/>
    <n v="-10.8825"/>
    <n v="3.4124999999999996"/>
    <n v="14.295"/>
    <n v="-32.325000000000003"/>
    <n v="24.854999999999997"/>
    <x v="0"/>
    <x v="0"/>
    <x v="0"/>
  </r>
  <r>
    <s v="77652"/>
    <s v="โนนศิลา,รพช."/>
    <x v="11"/>
    <x v="11"/>
    <n v="2.5499999999999998"/>
    <n v="2.21"/>
    <n v="1.59"/>
    <n v="15397560.68"/>
    <n v="7091176.9000000004"/>
    <n v="4486756.46"/>
    <n v="5845929.2400000002"/>
    <n v="10.220000000000001"/>
    <n v="10.84"/>
    <n v="181"/>
    <n v="41"/>
    <n v="329"/>
    <n v="264"/>
    <n v="76"/>
    <n v="-3.4824999999999999"/>
    <n v="12.762499999999999"/>
    <n v="16.244999999999997"/>
    <n v="-27.849999999999994"/>
    <n v="37.129999999999995"/>
    <x v="0"/>
    <n v="-10.8825"/>
    <n v="3.4124999999999996"/>
    <n v="14.295"/>
    <n v="-32.325000000000003"/>
    <n v="24.854999999999997"/>
    <x v="0"/>
    <x v="0"/>
    <x v="0"/>
  </r>
  <r>
    <s v="10707"/>
    <s v="มหาสารคาม,รพท."/>
    <x v="9"/>
    <x v="9"/>
    <n v="3.2"/>
    <n v="2.75"/>
    <n v="0.97"/>
    <n v="434640147.95999998"/>
    <n v="-112441816.66"/>
    <n v="12852986.49"/>
    <n v="137337.04"/>
    <n v="0.74"/>
    <n v="-5.82"/>
    <n v="81"/>
    <n v="81"/>
    <n v="47"/>
    <n v="174"/>
    <n v="62"/>
    <n v="-0.03"/>
    <n v="9.4700000000000006"/>
    <n v="9.5"/>
    <n v="-14.28"/>
    <n v="23.72"/>
    <x v="0"/>
    <n v="-6.29"/>
    <n v="1.83"/>
    <n v="8.120000000000001"/>
    <n v="-18.470000000000002"/>
    <n v="14.010000000000002"/>
    <x v="0"/>
    <x v="1"/>
    <x v="0"/>
  </r>
  <r>
    <s v="11051"/>
    <s v="แกดำ,รพช."/>
    <x v="3"/>
    <x v="3"/>
    <n v="2.66"/>
    <n v="2.44"/>
    <n v="1.94"/>
    <n v="16054010.07"/>
    <n v="-2626334.7799999998"/>
    <n v="2520940.2799999998"/>
    <n v="9113457.1799999997"/>
    <n v="2.93"/>
    <n v="-5.09"/>
    <n v="141"/>
    <n v="17"/>
    <n v="82"/>
    <n v="139"/>
    <n v="50"/>
    <n v="-9.4075000000000006"/>
    <n v="1.645"/>
    <n v="11.0525"/>
    <n v="-25.986249999999998"/>
    <n v="18.223749999999999"/>
    <x v="0"/>
    <n v="-18.744999999999997"/>
    <n v="-2.7"/>
    <n v="16.044999999999998"/>
    <n v="-42.812499999999993"/>
    <n v="21.367499999999996"/>
    <x v="0"/>
    <x v="1"/>
    <x v="0"/>
  </r>
  <r>
    <s v="11052"/>
    <s v="โกสุมพิสัย,รพช."/>
    <x v="2"/>
    <x v="2"/>
    <n v="4.97"/>
    <n v="4.83"/>
    <n v="4.1100000000000003"/>
    <n v="148431697.97"/>
    <n v="-45704727.759999998"/>
    <n v="-35245082.280000001"/>
    <n v="116329323.43000001"/>
    <n v="-13.11"/>
    <n v="-14.25"/>
    <n v="115"/>
    <n v="47"/>
    <n v="47"/>
    <n v="536"/>
    <n v="31"/>
    <n v="-7.51"/>
    <n v="3.04"/>
    <n v="10.55"/>
    <n v="-23.335000000000001"/>
    <n v="18.865000000000002"/>
    <x v="0"/>
    <n v="-12.23"/>
    <n v="-0.18"/>
    <n v="12.05"/>
    <n v="-30.305000000000003"/>
    <n v="17.895000000000003"/>
    <x v="0"/>
    <x v="1"/>
    <x v="1"/>
  </r>
  <r>
    <s v="11053"/>
    <s v="กันทรวิชัย,รพช."/>
    <x v="6"/>
    <x v="6"/>
    <n v="6"/>
    <n v="5.71"/>
    <n v="4.93"/>
    <n v="48189498.710000001"/>
    <n v="-7753348.8899999997"/>
    <n v="-4579811.8499999996"/>
    <n v="37931646.200000003"/>
    <n v="-3.38"/>
    <n v="-7.26"/>
    <n v="36"/>
    <n v="34"/>
    <n v="49"/>
    <n v="353"/>
    <n v="44"/>
    <n v="-10.317499999999999"/>
    <n v="1.0349999999999999"/>
    <n v="11.352499999999999"/>
    <n v="-27.346249999999998"/>
    <n v="18.063749999999999"/>
    <x v="0"/>
    <n v="-15.98"/>
    <n v="-2.4"/>
    <n v="13.58"/>
    <n v="-36.35"/>
    <n v="17.970000000000002"/>
    <x v="0"/>
    <x v="1"/>
    <x v="1"/>
  </r>
  <r>
    <s v="11054"/>
    <s v="เชียงยืน,รพช."/>
    <x v="4"/>
    <x v="4"/>
    <n v="2.79"/>
    <n v="2.68"/>
    <n v="2.1"/>
    <n v="55223783.840000004"/>
    <n v="-6732828.7400000002"/>
    <n v="521751.08"/>
    <n v="34127381.25"/>
    <n v="0.27"/>
    <n v="-6.02"/>
    <n v="80"/>
    <n v="39"/>
    <n v="63"/>
    <n v="577"/>
    <n v="37"/>
    <n v="-8.26"/>
    <n v="3.2450000000000001"/>
    <n v="11.504999999999999"/>
    <n v="-25.517499999999998"/>
    <n v="20.502500000000001"/>
    <x v="0"/>
    <n v="-12.452500000000001"/>
    <n v="0.39"/>
    <n v="12.842500000000001"/>
    <n v="-31.716250000000002"/>
    <n v="19.653750000000002"/>
    <x v="0"/>
    <x v="1"/>
    <x v="0"/>
  </r>
  <r>
    <s v="11055"/>
    <s v="บรบือ,รพช."/>
    <x v="2"/>
    <x v="2"/>
    <n v="4.6900000000000004"/>
    <n v="4.58"/>
    <n v="3.64"/>
    <n v="191371106.77000001"/>
    <n v="-31450573.32"/>
    <n v="-7366234.54"/>
    <n v="136292505.28"/>
    <n v="-2.19"/>
    <n v="-6.44"/>
    <n v="131"/>
    <n v="93"/>
    <n v="52"/>
    <n v="145"/>
    <n v="23"/>
    <n v="-7.51"/>
    <n v="3.04"/>
    <n v="10.55"/>
    <n v="-23.335000000000001"/>
    <n v="18.865000000000002"/>
    <x v="0"/>
    <n v="-12.23"/>
    <n v="-0.18"/>
    <n v="12.05"/>
    <n v="-30.305000000000003"/>
    <n v="17.895000000000003"/>
    <x v="0"/>
    <x v="1"/>
    <x v="1"/>
  </r>
  <r>
    <s v="11056"/>
    <s v="นาเชือก,รพช."/>
    <x v="6"/>
    <x v="6"/>
    <n v="1.78"/>
    <n v="1.66"/>
    <n v="1.32"/>
    <n v="14616522.1"/>
    <n v="-8151392.2800000003"/>
    <n v="-2306864.0699999998"/>
    <n v="6040767.9900000002"/>
    <n v="-2.09"/>
    <n v="-11.14"/>
    <n v="173"/>
    <n v="73"/>
    <n v="64"/>
    <n v="267"/>
    <n v="37"/>
    <n v="-10.317499999999999"/>
    <n v="1.0349999999999999"/>
    <n v="11.352499999999999"/>
    <n v="-27.346249999999998"/>
    <n v="18.063749999999999"/>
    <x v="0"/>
    <n v="-15.98"/>
    <n v="-2.4"/>
    <n v="13.58"/>
    <n v="-36.35"/>
    <n v="17.970000000000002"/>
    <x v="0"/>
    <x v="1"/>
    <x v="1"/>
  </r>
  <r>
    <s v="11057"/>
    <s v="พยัคฆภูมิพิสัย,รพช."/>
    <x v="2"/>
    <x v="2"/>
    <n v="3.01"/>
    <n v="2.87"/>
    <n v="2.09"/>
    <n v="109796738.61"/>
    <n v="-28724661.57"/>
    <n v="-12114228.49"/>
    <n v="59789273.380000003"/>
    <n v="-4.99"/>
    <n v="-7.93"/>
    <n v="165"/>
    <n v="62"/>
    <n v="93"/>
    <n v="297"/>
    <n v="50"/>
    <n v="-7.51"/>
    <n v="3.04"/>
    <n v="10.55"/>
    <n v="-23.335000000000001"/>
    <n v="18.865000000000002"/>
    <x v="0"/>
    <n v="-12.23"/>
    <n v="-0.18"/>
    <n v="12.05"/>
    <n v="-30.305000000000003"/>
    <n v="17.895000000000003"/>
    <x v="0"/>
    <x v="1"/>
    <x v="1"/>
  </r>
  <r>
    <s v="11058"/>
    <s v="วาปีปทุม,รพช."/>
    <x v="2"/>
    <x v="2"/>
    <n v="5.13"/>
    <n v="4.96"/>
    <n v="4.37"/>
    <n v="172927806.36000001"/>
    <n v="-11886013.75"/>
    <n v="-13822129.15"/>
    <n v="141164820.66999999"/>
    <n v="-5.35"/>
    <n v="-4.2300000000000004"/>
    <n v="96"/>
    <n v="47"/>
    <n v="48"/>
    <n v="174"/>
    <n v="47"/>
    <n v="-7.51"/>
    <n v="3.04"/>
    <n v="10.55"/>
    <n v="-23.335000000000001"/>
    <n v="18.865000000000002"/>
    <x v="0"/>
    <n v="-12.23"/>
    <n v="-0.18"/>
    <n v="12.05"/>
    <n v="-30.305000000000003"/>
    <n v="17.895000000000003"/>
    <x v="0"/>
    <x v="1"/>
    <x v="1"/>
  </r>
  <r>
    <s v="11059"/>
    <s v="นาดูน,รพช."/>
    <x v="3"/>
    <x v="3"/>
    <n v="2.88"/>
    <n v="2.75"/>
    <n v="1.53"/>
    <n v="34420767.399999999"/>
    <n v="3655151.36"/>
    <n v="1392519.05"/>
    <n v="9659987.2899999991"/>
    <n v="1.61"/>
    <n v="3.65"/>
    <n v="212"/>
    <n v="150"/>
    <n v="92"/>
    <n v="443"/>
    <n v="57"/>
    <n v="-9.4075000000000006"/>
    <n v="1.645"/>
    <n v="11.0525"/>
    <n v="-25.986249999999998"/>
    <n v="18.223749999999999"/>
    <x v="0"/>
    <n v="-18.744999999999997"/>
    <n v="-2.7"/>
    <n v="16.044999999999998"/>
    <n v="-42.812499999999993"/>
    <n v="21.367499999999996"/>
    <x v="0"/>
    <x v="0"/>
    <x v="0"/>
  </r>
  <r>
    <s v="11060"/>
    <s v="ยางสีสุราช,รพช."/>
    <x v="3"/>
    <x v="3"/>
    <n v="3.18"/>
    <n v="2.91"/>
    <n v="2.2599999999999998"/>
    <n v="20207578.02"/>
    <n v="-11143522.939999999"/>
    <n v="-4045816.73"/>
    <n v="11714912.439999999"/>
    <n v="-4.7300000000000004"/>
    <n v="-21.24"/>
    <n v="75"/>
    <n v="38"/>
    <n v="89"/>
    <n v="131"/>
    <n v="43"/>
    <n v="-9.4075000000000006"/>
    <n v="1.645"/>
    <n v="11.0525"/>
    <n v="-25.986249999999998"/>
    <n v="18.223749999999999"/>
    <x v="0"/>
    <n v="-18.744999999999997"/>
    <n v="-2.7"/>
    <n v="16.044999999999998"/>
    <n v="-42.812499999999993"/>
    <n v="21.367499999999996"/>
    <x v="0"/>
    <x v="1"/>
    <x v="1"/>
  </r>
  <r>
    <s v="24704"/>
    <s v="กุดรัง,รพช."/>
    <x v="3"/>
    <x v="3"/>
    <n v="10.32"/>
    <n v="10.09"/>
    <n v="8.7899999999999991"/>
    <n v="75854982.390000001"/>
    <n v="5921517.0800000001"/>
    <n v="3774283.2"/>
    <n v="63448899.479999997"/>
    <n v="5.45"/>
    <n v="4.6399999999999997"/>
    <n v="36"/>
    <n v="91"/>
    <n v="159"/>
    <n v="262"/>
    <n v="56"/>
    <n v="-9.4075000000000006"/>
    <n v="1.645"/>
    <n v="11.0525"/>
    <n v="-25.986249999999998"/>
    <n v="18.223749999999999"/>
    <x v="0"/>
    <n v="-18.744999999999997"/>
    <n v="-2.7"/>
    <n v="16.044999999999998"/>
    <n v="-42.812499999999993"/>
    <n v="21.367499999999996"/>
    <x v="0"/>
    <x v="0"/>
    <x v="0"/>
  </r>
  <r>
    <s v="28843"/>
    <s v="ชื่นชม,รพช."/>
    <x v="3"/>
    <x v="3"/>
    <n v="4.4000000000000004"/>
    <n v="3.96"/>
    <n v="3.21"/>
    <n v="20383663.510000002"/>
    <n v="-9126457.4100000001"/>
    <n v="-3480607.77"/>
    <n v="13228752.66"/>
    <n v="-6.75"/>
    <n v="-13.31"/>
    <n v="71"/>
    <n v="44"/>
    <n v="142"/>
    <n v="242"/>
    <n v="73"/>
    <n v="-9.4075000000000006"/>
    <n v="1.645"/>
    <n v="11.0525"/>
    <n v="-25.986249999999998"/>
    <n v="18.223749999999999"/>
    <x v="0"/>
    <n v="-18.744999999999997"/>
    <n v="-2.7"/>
    <n v="16.044999999999998"/>
    <n v="-42.812499999999993"/>
    <n v="21.367499999999996"/>
    <x v="0"/>
    <x v="1"/>
    <x v="1"/>
  </r>
  <r>
    <s v="10708"/>
    <s v="ร้อยเอ็ด,รพศ."/>
    <x v="0"/>
    <x v="0"/>
    <n v="3.96"/>
    <n v="3.7"/>
    <n v="2.77"/>
    <n v="1441471451.0899999"/>
    <n v="-246597519.06999999"/>
    <n v="86196948.409999996"/>
    <n v="864916392.80999994"/>
    <n v="3.03"/>
    <n v="-5.91"/>
    <n v="61"/>
    <n v="52"/>
    <n v="38"/>
    <n v="176"/>
    <n v="35"/>
    <n v="3.02"/>
    <n v="9.33"/>
    <n v="6.3100000000000005"/>
    <n v="-6.4450000000000003"/>
    <n v="18.795000000000002"/>
    <x v="0"/>
    <n v="-3.11"/>
    <n v="6.62"/>
    <n v="9.73"/>
    <n v="-17.705000000000002"/>
    <n v="21.215"/>
    <x v="0"/>
    <x v="1"/>
    <x v="0"/>
  </r>
  <r>
    <s v="11061"/>
    <s v="เกษตรวิสัย,รพช."/>
    <x v="2"/>
    <x v="2"/>
    <n v="1.59"/>
    <n v="1.45"/>
    <n v="0.61"/>
    <n v="52546583.159999996"/>
    <n v="-40853328.390000001"/>
    <n v="-17167710.219999999"/>
    <n v="-35018198.390000001"/>
    <n v="-5.76"/>
    <n v="-11.25"/>
    <n v="151"/>
    <n v="75"/>
    <n v="80"/>
    <n v="314"/>
    <n v="36"/>
    <n v="-7.51"/>
    <n v="3.04"/>
    <n v="10.55"/>
    <n v="-23.335000000000001"/>
    <n v="18.865000000000002"/>
    <x v="0"/>
    <n v="-12.23"/>
    <n v="-0.18"/>
    <n v="12.05"/>
    <n v="-30.305000000000003"/>
    <n v="17.895000000000003"/>
    <x v="0"/>
    <x v="1"/>
    <x v="1"/>
  </r>
  <r>
    <s v="11062"/>
    <s v="ปทุมรัตต์,รพช."/>
    <x v="6"/>
    <x v="6"/>
    <n v="3.73"/>
    <n v="3.36"/>
    <n v="1.65"/>
    <n v="54702594.380000003"/>
    <n v="-2907588.27"/>
    <n v="-583377.5"/>
    <n v="13117171.890000001"/>
    <n v="-0.47"/>
    <n v="-2.54"/>
    <n v="123"/>
    <n v="39"/>
    <n v="392"/>
    <n v="546"/>
    <n v="47"/>
    <n v="-10.317499999999999"/>
    <n v="1.0349999999999999"/>
    <n v="11.352499999999999"/>
    <n v="-27.346249999999998"/>
    <n v="18.063749999999999"/>
    <x v="0"/>
    <n v="-15.98"/>
    <n v="-2.4"/>
    <n v="13.58"/>
    <n v="-36.35"/>
    <n v="17.970000000000002"/>
    <x v="0"/>
    <x v="1"/>
    <x v="1"/>
  </r>
  <r>
    <s v="11063"/>
    <s v="จตุรพักตรพิมาน,รพช."/>
    <x v="6"/>
    <x v="6"/>
    <n v="3.04"/>
    <n v="2.8"/>
    <n v="1.88"/>
    <n v="60182215.530000001"/>
    <n v="42908574.939999998"/>
    <n v="-915562.3"/>
    <n v="25850778.100000001"/>
    <n v="-0.57999999999999996"/>
    <n v="22.22"/>
    <n v="86"/>
    <n v="46"/>
    <n v="44"/>
    <n v="385"/>
    <n v="58"/>
    <n v="-10.317499999999999"/>
    <n v="1.0349999999999999"/>
    <n v="11.352499999999999"/>
    <n v="-27.346249999999998"/>
    <n v="18.063749999999999"/>
    <x v="0"/>
    <n v="-15.98"/>
    <n v="-2.4"/>
    <n v="13.58"/>
    <n v="-36.35"/>
    <n v="17.970000000000002"/>
    <x v="1"/>
    <x v="0"/>
    <x v="1"/>
  </r>
  <r>
    <s v="11064"/>
    <s v="ธวัชบุรี,รพช."/>
    <x v="6"/>
    <x v="6"/>
    <n v="1.6"/>
    <n v="1.37"/>
    <n v="0.34"/>
    <n v="21275221.100000001"/>
    <n v="-1454713.89"/>
    <n v="6394172.8799999999"/>
    <n v="-22687965.559999999"/>
    <n v="4.17"/>
    <n v="-1.1100000000000001"/>
    <n v="251"/>
    <n v="56"/>
    <n v="48"/>
    <n v="666"/>
    <n v="79"/>
    <n v="-10.317499999999999"/>
    <n v="1.0349999999999999"/>
    <n v="11.352499999999999"/>
    <n v="-27.346249999999998"/>
    <n v="18.063749999999999"/>
    <x v="0"/>
    <n v="-15.98"/>
    <n v="-2.4"/>
    <n v="13.58"/>
    <n v="-36.35"/>
    <n v="17.970000000000002"/>
    <x v="0"/>
    <x v="1"/>
    <x v="0"/>
  </r>
  <r>
    <s v="11065"/>
    <s v="พนมไพร,รพช."/>
    <x v="4"/>
    <x v="4"/>
    <n v="2.65"/>
    <n v="2.4900000000000002"/>
    <n v="1.57"/>
    <n v="79757607.689999998"/>
    <n v="-9551084.0399999991"/>
    <n v="557110.4"/>
    <n v="27199397.120000001"/>
    <n v="0.3"/>
    <n v="-4.1399999999999997"/>
    <n v="155"/>
    <n v="96"/>
    <n v="72"/>
    <n v="386"/>
    <n v="60"/>
    <n v="-8.26"/>
    <n v="3.2450000000000001"/>
    <n v="11.504999999999999"/>
    <n v="-25.517499999999998"/>
    <n v="20.502500000000001"/>
    <x v="0"/>
    <n v="-12.452500000000001"/>
    <n v="0.39"/>
    <n v="12.842500000000001"/>
    <n v="-31.716250000000002"/>
    <n v="19.653750000000002"/>
    <x v="0"/>
    <x v="1"/>
    <x v="0"/>
  </r>
  <r>
    <s v="11066"/>
    <s v="โพนทอง,รพช."/>
    <x v="2"/>
    <x v="2"/>
    <n v="1.33"/>
    <n v="1.18"/>
    <n v="0.37"/>
    <n v="38126787.030000001"/>
    <n v="-1644420.08"/>
    <n v="19422122.140000001"/>
    <n v="-72472054"/>
    <n v="4.83"/>
    <n v="-0.44"/>
    <n v="219"/>
    <n v="59"/>
    <n v="83"/>
    <n v="326"/>
    <n v="48"/>
    <n v="-7.51"/>
    <n v="3.04"/>
    <n v="10.55"/>
    <n v="-23.335000000000001"/>
    <n v="18.865000000000002"/>
    <x v="0"/>
    <n v="-12.23"/>
    <n v="-0.18"/>
    <n v="12.05"/>
    <n v="-30.305000000000003"/>
    <n v="17.895000000000003"/>
    <x v="0"/>
    <x v="1"/>
    <x v="0"/>
  </r>
  <r>
    <s v="11067"/>
    <s v="โพธิ์ชัย,รพช."/>
    <x v="6"/>
    <x v="6"/>
    <n v="5.37"/>
    <n v="4.99"/>
    <n v="4.3899999999999997"/>
    <n v="61667216.869999997"/>
    <n v="-19931682.73"/>
    <n v="-10613703.710000001"/>
    <n v="47884185.890000001"/>
    <n v="-9.4600000000000009"/>
    <n v="-15.42"/>
    <n v="81"/>
    <n v="48"/>
    <n v="40"/>
    <n v="392"/>
    <n v="65"/>
    <n v="-10.317499999999999"/>
    <n v="1.0349999999999999"/>
    <n v="11.352499999999999"/>
    <n v="-27.346249999999998"/>
    <n v="18.063749999999999"/>
    <x v="0"/>
    <n v="-15.98"/>
    <n v="-2.4"/>
    <n v="13.58"/>
    <n v="-36.35"/>
    <n v="17.970000000000002"/>
    <x v="0"/>
    <x v="1"/>
    <x v="1"/>
  </r>
  <r>
    <s v="11068"/>
    <s v="หนองพอก,รพช."/>
    <x v="6"/>
    <x v="6"/>
    <n v="4.28"/>
    <n v="4.0599999999999996"/>
    <n v="3.27"/>
    <n v="67008631.840000004"/>
    <n v="-8197327.9800000004"/>
    <n v="2886963.6"/>
    <n v="46318952.109999999"/>
    <n v="2.0299999999999998"/>
    <n v="-5.63"/>
    <n v="88"/>
    <n v="45"/>
    <n v="58"/>
    <n v="297"/>
    <n v="42"/>
    <n v="-10.317499999999999"/>
    <n v="1.0349999999999999"/>
    <n v="11.352499999999999"/>
    <n v="-27.346249999999998"/>
    <n v="18.063749999999999"/>
    <x v="0"/>
    <n v="-15.98"/>
    <n v="-2.4"/>
    <n v="13.58"/>
    <n v="-36.35"/>
    <n v="17.970000000000002"/>
    <x v="0"/>
    <x v="1"/>
    <x v="0"/>
  </r>
  <r>
    <s v="11069"/>
    <s v="เสลภูมิ,รพช."/>
    <x v="2"/>
    <x v="2"/>
    <n v="1.26"/>
    <n v="1.02"/>
    <n v="0.39"/>
    <n v="18488806.59"/>
    <n v="-25657740.100000001"/>
    <n v="-4895362.84"/>
    <n v="-42950469.520000003"/>
    <n v="-1.48"/>
    <n v="-7.77"/>
    <n v="109"/>
    <n v="48"/>
    <n v="53"/>
    <n v="405"/>
    <n v="49"/>
    <n v="-7.51"/>
    <n v="3.04"/>
    <n v="10.55"/>
    <n v="-23.335000000000001"/>
    <n v="18.865000000000002"/>
    <x v="0"/>
    <n v="-12.23"/>
    <n v="-0.18"/>
    <n v="12.05"/>
    <n v="-30.305000000000003"/>
    <n v="17.895000000000003"/>
    <x v="0"/>
    <x v="1"/>
    <x v="1"/>
  </r>
  <r>
    <s v="11070"/>
    <s v="สุวรรณภูมิ,รพช."/>
    <x v="2"/>
    <x v="2"/>
    <n v="2.37"/>
    <n v="1.97"/>
    <n v="1.1599999999999999"/>
    <n v="119693484.27"/>
    <n v="-58399414.649999999"/>
    <n v="-26634898.829999998"/>
    <n v="13906032.68"/>
    <n v="-7.51"/>
    <n v="-10.97"/>
    <n v="88"/>
    <n v="78"/>
    <n v="84"/>
    <n v="545"/>
    <n v="70"/>
    <n v="-7.51"/>
    <n v="3.04"/>
    <n v="10.55"/>
    <n v="-23.335000000000001"/>
    <n v="18.865000000000002"/>
    <x v="0"/>
    <n v="-12.23"/>
    <n v="-0.18"/>
    <n v="12.05"/>
    <n v="-30.305000000000003"/>
    <n v="17.895000000000003"/>
    <x v="0"/>
    <x v="1"/>
    <x v="1"/>
  </r>
  <r>
    <s v="11071"/>
    <s v="เมืองสรวง,รพช."/>
    <x v="3"/>
    <x v="3"/>
    <n v="1.85"/>
    <n v="1.65"/>
    <n v="0.51"/>
    <n v="14824948.25"/>
    <n v="-5790356.6399999997"/>
    <n v="-782286.11"/>
    <n v="-8556341.5600000005"/>
    <n v="-1.04"/>
    <n v="-9.6300000000000008"/>
    <n v="209"/>
    <n v="256"/>
    <n v="10"/>
    <n v="313"/>
    <n v="91"/>
    <n v="-9.4075000000000006"/>
    <n v="1.645"/>
    <n v="11.0525"/>
    <n v="-25.986249999999998"/>
    <n v="18.223749999999999"/>
    <x v="0"/>
    <n v="-18.744999999999997"/>
    <n v="-2.7"/>
    <n v="16.044999999999998"/>
    <n v="-42.812499999999993"/>
    <n v="21.367499999999996"/>
    <x v="0"/>
    <x v="1"/>
    <x v="1"/>
  </r>
  <r>
    <s v="11072"/>
    <s v="โพนทราย,รพช."/>
    <x v="3"/>
    <x v="3"/>
    <n v="3.13"/>
    <n v="2.93"/>
    <n v="1.78"/>
    <n v="24531850.780000001"/>
    <n v="-1332161.98"/>
    <n v="3161912.6"/>
    <n v="8924941.5299999993"/>
    <n v="3.95"/>
    <n v="-1.94"/>
    <n v="180"/>
    <n v="29"/>
    <n v="74"/>
    <n v="465"/>
    <n v="48"/>
    <n v="-9.4075000000000006"/>
    <n v="1.645"/>
    <n v="11.0525"/>
    <n v="-25.986249999999998"/>
    <n v="18.223749999999999"/>
    <x v="0"/>
    <n v="-18.744999999999997"/>
    <n v="-2.7"/>
    <n v="16.044999999999998"/>
    <n v="-42.812499999999993"/>
    <n v="21.367499999999996"/>
    <x v="0"/>
    <x v="1"/>
    <x v="0"/>
  </r>
  <r>
    <s v="11073"/>
    <s v="อาจสามารถ,รพช."/>
    <x v="6"/>
    <x v="6"/>
    <n v="4.12"/>
    <n v="3.68"/>
    <n v="2.58"/>
    <n v="63586118.869999997"/>
    <n v="-2061201.07"/>
    <n v="1153915.8899999999"/>
    <n v="32200047.57"/>
    <n v="0.98"/>
    <n v="-1.66"/>
    <n v="110"/>
    <n v="92"/>
    <n v="19"/>
    <n v="368"/>
    <n v="56"/>
    <n v="-10.317499999999999"/>
    <n v="1.0349999999999999"/>
    <n v="11.352499999999999"/>
    <n v="-27.346249999999998"/>
    <n v="18.063749999999999"/>
    <x v="0"/>
    <n v="-15.98"/>
    <n v="-2.4"/>
    <n v="13.58"/>
    <n v="-36.35"/>
    <n v="17.970000000000002"/>
    <x v="0"/>
    <x v="1"/>
    <x v="0"/>
  </r>
  <r>
    <s v="11074"/>
    <s v="เมยวดี,รพช."/>
    <x v="3"/>
    <x v="3"/>
    <n v="1.1399999999999999"/>
    <n v="0.98"/>
    <n v="0.46"/>
    <n v="2695591.26"/>
    <n v="-6025869.3399999999"/>
    <n v="-692095.16"/>
    <n v="-10135016.880000001"/>
    <n v="-0.95"/>
    <n v="-11.93"/>
    <n v="174"/>
    <n v="43"/>
    <n v="90"/>
    <n v="750"/>
    <n v="79"/>
    <n v="-9.4075000000000006"/>
    <n v="1.645"/>
    <n v="11.0525"/>
    <n v="-25.986249999999998"/>
    <n v="18.223749999999999"/>
    <x v="0"/>
    <n v="-18.744999999999997"/>
    <n v="-2.7"/>
    <n v="16.044999999999998"/>
    <n v="-42.812499999999993"/>
    <n v="21.367499999999996"/>
    <x v="0"/>
    <x v="1"/>
    <x v="1"/>
  </r>
  <r>
    <s v="11075"/>
    <s v="ศรีสมเด็จ,รพช."/>
    <x v="3"/>
    <x v="3"/>
    <n v="2.92"/>
    <n v="2.64"/>
    <n v="1.86"/>
    <n v="36214430.859999999"/>
    <n v="8233361.7599999998"/>
    <n v="15022118.42"/>
    <n v="16165389.65"/>
    <n v="15.84"/>
    <n v="8.14"/>
    <n v="157"/>
    <n v="23"/>
    <n v="28"/>
    <n v="389"/>
    <n v="111"/>
    <n v="-9.4075000000000006"/>
    <n v="1.645"/>
    <n v="11.0525"/>
    <n v="-25.986249999999998"/>
    <n v="18.223749999999999"/>
    <x v="0"/>
    <n v="-18.744999999999997"/>
    <n v="-2.7"/>
    <n v="16.044999999999998"/>
    <n v="-42.812499999999993"/>
    <n v="21.367499999999996"/>
    <x v="0"/>
    <x v="0"/>
    <x v="0"/>
  </r>
  <r>
    <s v="11076"/>
    <s v="จังหาร,รพช."/>
    <x v="6"/>
    <x v="6"/>
    <n v="3.52"/>
    <n v="3.24"/>
    <n v="2.58"/>
    <n v="43896438.960000001"/>
    <n v="-7401857.4800000004"/>
    <n v="-3234983.84"/>
    <n v="27585624.129999999"/>
    <n v="-3.04"/>
    <n v="-7.75"/>
    <n v="106"/>
    <n v="41"/>
    <n v="41"/>
    <n v="419"/>
    <n v="59"/>
    <n v="-10.317499999999999"/>
    <n v="1.0349999999999999"/>
    <n v="11.352499999999999"/>
    <n v="-27.346249999999998"/>
    <n v="18.063749999999999"/>
    <x v="0"/>
    <n v="-15.98"/>
    <n v="-2.4"/>
    <n v="13.58"/>
    <n v="-36.35"/>
    <n v="17.970000000000002"/>
    <x v="0"/>
    <x v="1"/>
    <x v="1"/>
  </r>
  <r>
    <s v="27988"/>
    <s v="ทุ่งเขาหลวง,รพช."/>
    <x v="11"/>
    <x v="11"/>
    <n v="5.52"/>
    <n v="5.01"/>
    <n v="3.84"/>
    <n v="33898380.210000001"/>
    <n v="-6713616.4100000001"/>
    <n v="314581.28999999998"/>
    <n v="21294355.489999998"/>
    <n v="0.57999999999999996"/>
    <n v="-6.63"/>
    <n v="55"/>
    <n v="66"/>
    <n v="62"/>
    <n v="408"/>
    <n v="91"/>
    <n v="-3.4824999999999999"/>
    <n v="12.762499999999999"/>
    <n v="16.244999999999997"/>
    <n v="-27.849999999999994"/>
    <n v="37.129999999999995"/>
    <x v="0"/>
    <n v="-10.8825"/>
    <n v="3.4124999999999996"/>
    <n v="14.295"/>
    <n v="-32.325000000000003"/>
    <n v="24.854999999999997"/>
    <x v="0"/>
    <x v="1"/>
    <x v="0"/>
  </r>
  <r>
    <s v="27989"/>
    <s v="เชียงขวัญ,รพช."/>
    <x v="11"/>
    <x v="11"/>
    <n v="2.3199999999999998"/>
    <n v="2.0299999999999998"/>
    <n v="1.06"/>
    <n v="10751720.220000001"/>
    <n v="495674.34"/>
    <n v="5849019.9199999999"/>
    <n v="493434.83"/>
    <n v="12.29"/>
    <n v="0.77"/>
    <n v="120"/>
    <n v="151"/>
    <n v="70"/>
    <n v="302"/>
    <n v="69"/>
    <n v="-3.4824999999999999"/>
    <n v="12.762499999999999"/>
    <n v="16.244999999999997"/>
    <n v="-27.849999999999994"/>
    <n v="37.129999999999995"/>
    <x v="0"/>
    <n v="-10.8825"/>
    <n v="3.4124999999999996"/>
    <n v="14.295"/>
    <n v="-32.325000000000003"/>
    <n v="24.854999999999997"/>
    <x v="0"/>
    <x v="0"/>
    <x v="0"/>
  </r>
  <r>
    <s v="27990"/>
    <s v="หนองฮี,รพช."/>
    <x v="11"/>
    <x v="11"/>
    <n v="2.68"/>
    <n v="2.36"/>
    <n v="1.24"/>
    <n v="20311017.25"/>
    <n v="-9538623.0099999998"/>
    <n v="-2620651.61"/>
    <n v="2909765.37"/>
    <n v="-4.12"/>
    <n v="-11.55"/>
    <n v="68"/>
    <n v="88"/>
    <n v="87"/>
    <n v="831"/>
    <n v="108"/>
    <n v="-3.4824999999999999"/>
    <n v="12.762499999999999"/>
    <n v="16.244999999999997"/>
    <n v="-27.849999999999994"/>
    <n v="37.129999999999995"/>
    <x v="0"/>
    <n v="-10.8825"/>
    <n v="3.4124999999999996"/>
    <n v="14.295"/>
    <n v="-32.325000000000003"/>
    <n v="24.854999999999997"/>
    <x v="0"/>
    <x v="1"/>
    <x v="1"/>
  </r>
  <r>
    <s v="10711"/>
    <s v="นครพนม,รพท."/>
    <x v="10"/>
    <x v="10"/>
    <n v="1.77"/>
    <n v="1.61"/>
    <n v="0.63"/>
    <n v="168966488.69"/>
    <n v="11589968.060000001"/>
    <n v="60431176.090000004"/>
    <n v="-84372152.939999998"/>
    <n v="5.78"/>
    <n v="0.99"/>
    <n v="101"/>
    <n v="102"/>
    <n v="77"/>
    <n v="88"/>
    <n v="30"/>
    <n v="-2.1850000000000001"/>
    <n v="5.5750000000000002"/>
    <n v="7.76"/>
    <n v="-13.825000000000001"/>
    <n v="17.215"/>
    <x v="0"/>
    <n v="-5.58"/>
    <n v="0.90500000000000003"/>
    <n v="6.4850000000000003"/>
    <n v="-15.307500000000001"/>
    <n v="10.6325"/>
    <x v="0"/>
    <x v="0"/>
    <x v="0"/>
  </r>
  <r>
    <s v="11104"/>
    <s v="ปลาปาก,รพช."/>
    <x v="6"/>
    <x v="6"/>
    <n v="3.3"/>
    <n v="3.03"/>
    <n v="2.5099999999999998"/>
    <n v="26580535.420000002"/>
    <n v="-17319720.350000001"/>
    <n v="-11466462.92"/>
    <n v="17409301.170000002"/>
    <n v="-10.81"/>
    <n v="-23.93"/>
    <n v="90"/>
    <n v="56"/>
    <n v="58"/>
    <n v="237"/>
    <n v="55"/>
    <n v="-10.317499999999999"/>
    <n v="1.0349999999999999"/>
    <n v="11.352499999999999"/>
    <n v="-27.346249999999998"/>
    <n v="18.063749999999999"/>
    <x v="0"/>
    <n v="-15.98"/>
    <n v="-2.4"/>
    <n v="13.58"/>
    <n v="-36.35"/>
    <n v="17.970000000000002"/>
    <x v="0"/>
    <x v="1"/>
    <x v="1"/>
  </r>
  <r>
    <s v="11105"/>
    <s v="ท่าอุเทน,รพช."/>
    <x v="6"/>
    <x v="6"/>
    <n v="3.47"/>
    <n v="3.15"/>
    <n v="2.8"/>
    <n v="29854651.25"/>
    <n v="-17566418.010000002"/>
    <n v="-18233773.800000001"/>
    <n v="21748773.02"/>
    <n v="-17.61"/>
    <n v="-27.89"/>
    <n v="55"/>
    <n v="74"/>
    <n v="55"/>
    <n v="293"/>
    <n v="53"/>
    <n v="-10.317499999999999"/>
    <n v="1.0349999999999999"/>
    <n v="11.352499999999999"/>
    <n v="-27.346249999999998"/>
    <n v="18.063749999999999"/>
    <x v="0"/>
    <n v="-15.98"/>
    <n v="-2.4"/>
    <n v="13.58"/>
    <n v="-36.35"/>
    <n v="17.970000000000002"/>
    <x v="0"/>
    <x v="1"/>
    <x v="1"/>
  </r>
  <r>
    <s v="11106"/>
    <s v="บ้านแพง,รพช."/>
    <x v="3"/>
    <x v="3"/>
    <n v="2.48"/>
    <n v="2.15"/>
    <n v="1.4"/>
    <n v="14060913.5"/>
    <n v="-23299794.260000002"/>
    <n v="-17222708.920000002"/>
    <n v="3742655.18"/>
    <n v="-17.34"/>
    <n v="-60.8"/>
    <n v="55"/>
    <n v="41"/>
    <n v="46"/>
    <n v="287"/>
    <n v="56"/>
    <n v="-9.4075000000000006"/>
    <n v="1.645"/>
    <n v="11.0525"/>
    <n v="-25.986249999999998"/>
    <n v="18.223749999999999"/>
    <x v="0"/>
    <n v="-18.744999999999997"/>
    <n v="-2.7"/>
    <n v="16.044999999999998"/>
    <n v="-42.812499999999993"/>
    <n v="21.367499999999996"/>
    <x v="1"/>
    <x v="1"/>
    <x v="1"/>
  </r>
  <r>
    <s v="11107"/>
    <s v="นาทม,รพช."/>
    <x v="3"/>
    <x v="3"/>
    <n v="2.02"/>
    <n v="1.89"/>
    <n v="1.61"/>
    <n v="12835076.289999999"/>
    <n v="-8516437.2100000009"/>
    <n v="-4135825.68"/>
    <n v="7675199.0499999998"/>
    <n v="-5.37"/>
    <n v="-15.41"/>
    <n v="202"/>
    <n v="87"/>
    <n v="67"/>
    <n v="327"/>
    <n v="46"/>
    <n v="-9.4075000000000006"/>
    <n v="1.645"/>
    <n v="11.0525"/>
    <n v="-25.986249999999998"/>
    <n v="18.223749999999999"/>
    <x v="0"/>
    <n v="-18.744999999999997"/>
    <n v="-2.7"/>
    <n v="16.044999999999998"/>
    <n v="-42.812499999999993"/>
    <n v="21.367499999999996"/>
    <x v="0"/>
    <x v="1"/>
    <x v="1"/>
  </r>
  <r>
    <s v="11108"/>
    <s v="เรณูนคร,รพช."/>
    <x v="6"/>
    <x v="6"/>
    <n v="1.31"/>
    <n v="1.1100000000000001"/>
    <n v="0.66"/>
    <n v="7873408.5899999999"/>
    <n v="-6145975.3600000003"/>
    <n v="-1975823.87"/>
    <n v="-8587253.6300000008"/>
    <n v="-1.58"/>
    <n v="-10.53"/>
    <n v="144"/>
    <n v="49"/>
    <n v="38"/>
    <n v="264"/>
    <n v="55"/>
    <n v="-10.317499999999999"/>
    <n v="1.0349999999999999"/>
    <n v="11.352499999999999"/>
    <n v="-27.346249999999998"/>
    <n v="18.063749999999999"/>
    <x v="0"/>
    <n v="-15.98"/>
    <n v="-2.4"/>
    <n v="13.58"/>
    <n v="-36.35"/>
    <n v="17.970000000000002"/>
    <x v="0"/>
    <x v="1"/>
    <x v="1"/>
  </r>
  <r>
    <s v="11109"/>
    <s v="นาแก,รพช."/>
    <x v="6"/>
    <x v="6"/>
    <n v="2.21"/>
    <n v="1.79"/>
    <n v="1.23"/>
    <n v="24583963.190000001"/>
    <n v="-18987716.989999998"/>
    <n v="-18444813.989999998"/>
    <n v="4763562.93"/>
    <n v="-12.41"/>
    <n v="-26.01"/>
    <n v="90"/>
    <n v="28"/>
    <n v="50"/>
    <n v="235"/>
    <n v="91"/>
    <n v="-10.317499999999999"/>
    <n v="1.0349999999999999"/>
    <n v="11.352499999999999"/>
    <n v="-27.346249999999998"/>
    <n v="18.063749999999999"/>
    <x v="0"/>
    <n v="-15.98"/>
    <n v="-2.4"/>
    <n v="13.58"/>
    <n v="-36.35"/>
    <n v="17.970000000000002"/>
    <x v="0"/>
    <x v="1"/>
    <x v="1"/>
  </r>
  <r>
    <s v="11110"/>
    <s v="ศรีสงคราม,รพช."/>
    <x v="7"/>
    <x v="7"/>
    <n v="1.48"/>
    <n v="1.2"/>
    <n v="0.56999999999999995"/>
    <n v="17540471.940000001"/>
    <n v="-24810104.890000001"/>
    <n v="-16757504.529999999"/>
    <n v="-15896731.869999999"/>
    <n v="-7.09"/>
    <n v="-20.29"/>
    <n v="101"/>
    <n v="51"/>
    <n v="55"/>
    <n v="309"/>
    <n v="60"/>
    <n v="-15.01"/>
    <n v="4.4000000000000004"/>
    <n v="19.41"/>
    <n v="-44.125"/>
    <n v="33.515000000000001"/>
    <x v="0"/>
    <n v="-15.23"/>
    <n v="-0.92"/>
    <n v="14.31"/>
    <n v="-36.695"/>
    <n v="20.544999999999998"/>
    <x v="0"/>
    <x v="1"/>
    <x v="1"/>
  </r>
  <r>
    <s v="11111"/>
    <s v="นาหว้า,รพช."/>
    <x v="6"/>
    <x v="6"/>
    <n v="2.2599999999999998"/>
    <n v="1.86"/>
    <n v="0.95"/>
    <n v="12430046.130000001"/>
    <n v="-19692611.66"/>
    <n v="-15874296.289999999"/>
    <n v="-519981.04"/>
    <n v="-14.24"/>
    <n v="-27.06"/>
    <n v="83"/>
    <n v="57"/>
    <n v="59"/>
    <n v="374"/>
    <n v="63"/>
    <n v="-10.317499999999999"/>
    <n v="1.0349999999999999"/>
    <n v="11.352499999999999"/>
    <n v="-27.346249999999998"/>
    <n v="18.063749999999999"/>
    <x v="0"/>
    <n v="-15.98"/>
    <n v="-2.4"/>
    <n v="13.58"/>
    <n v="-36.35"/>
    <n v="17.970000000000002"/>
    <x v="0"/>
    <x v="1"/>
    <x v="1"/>
  </r>
  <r>
    <s v="11112"/>
    <s v="โพนสวรรค์,รพช."/>
    <x v="6"/>
    <x v="6"/>
    <n v="1.8"/>
    <n v="1.42"/>
    <n v="0.77"/>
    <n v="12268255.4"/>
    <n v="-31861779.07"/>
    <n v="-22227465.600000001"/>
    <n v="-3457904.97"/>
    <n v="-18.89"/>
    <n v="-27.36"/>
    <n v="80"/>
    <n v="44"/>
    <n v="48"/>
    <n v="259"/>
    <n v="67"/>
    <n v="-10.317499999999999"/>
    <n v="1.0349999999999999"/>
    <n v="11.352499999999999"/>
    <n v="-27.346249999999998"/>
    <n v="18.063749999999999"/>
    <x v="0"/>
    <n v="-15.98"/>
    <n v="-2.4"/>
    <n v="13.58"/>
    <n v="-36.35"/>
    <n v="17.970000000000002"/>
    <x v="0"/>
    <x v="1"/>
    <x v="1"/>
  </r>
  <r>
    <s v="11451"/>
    <s v="สมเด็จพระยุพราชธาตุพนม,รพช."/>
    <x v="2"/>
    <x v="2"/>
    <n v="0.75"/>
    <n v="0.65"/>
    <n v="0.32"/>
    <n v="-24334152.030000001"/>
    <n v="63597208.850000001"/>
    <n v="6499852.71"/>
    <n v="-67226550.689999998"/>
    <n v="2"/>
    <n v="19.25"/>
    <n v="230"/>
    <n v="34"/>
    <n v="49"/>
    <n v="229"/>
    <n v="46"/>
    <n v="-7.51"/>
    <n v="3.04"/>
    <n v="10.55"/>
    <n v="-23.335000000000001"/>
    <n v="18.865000000000002"/>
    <x v="0"/>
    <n v="-12.23"/>
    <n v="-0.18"/>
    <n v="12.05"/>
    <n v="-30.305000000000003"/>
    <n v="17.895000000000003"/>
    <x v="1"/>
    <x v="0"/>
    <x v="0"/>
  </r>
  <r>
    <s v="40840"/>
    <s v="วังยาง,รพช."/>
    <x v="8"/>
    <x v="8"/>
    <n v="0.9"/>
    <n v="0.75"/>
    <n v="0.46"/>
    <n v="-1287783.97"/>
    <n v="-4411552.4000000004"/>
    <n v="397047.11"/>
    <n v="-6758716.5800000001"/>
    <n v="0.96"/>
    <n v="-8.1300000000000008"/>
    <n v="300"/>
    <n v="33"/>
    <n v="63"/>
    <n v="110"/>
    <n v="71"/>
    <n v="-5.3650000000000002"/>
    <n v="10.815000000000001"/>
    <n v="16.18"/>
    <n v="-29.634999999999998"/>
    <n v="35.085000000000001"/>
    <x v="0"/>
    <n v="-14.08"/>
    <n v="0.78999999999999981"/>
    <n v="14.87"/>
    <n v="-36.384999999999998"/>
    <n v="23.094999999999999"/>
    <x v="0"/>
    <x v="1"/>
    <x v="0"/>
  </r>
  <r>
    <s v="11040"/>
    <s v="บึงกาฬ,รพท."/>
    <x v="10"/>
    <x v="10"/>
    <n v="1.89"/>
    <n v="1.66"/>
    <n v="0.99"/>
    <n v="142471298.91"/>
    <n v="209883857.84999999"/>
    <n v="295921272.38999999"/>
    <n v="-1569204.76"/>
    <n v="45.62"/>
    <n v="21.6"/>
    <n v="78"/>
    <n v="64"/>
    <n v="57"/>
    <n v="107"/>
    <n v="55"/>
    <n v="-2.1850000000000001"/>
    <n v="5.5750000000000002"/>
    <n v="7.76"/>
    <n v="-13.825000000000001"/>
    <n v="17.215"/>
    <x v="1"/>
    <n v="-5.58"/>
    <n v="0.90500000000000003"/>
    <n v="6.4850000000000003"/>
    <n v="-15.307500000000001"/>
    <n v="10.6325"/>
    <x v="1"/>
    <x v="0"/>
    <x v="0"/>
  </r>
  <r>
    <s v="11041"/>
    <s v="พรเจริญ,รพช."/>
    <x v="6"/>
    <x v="6"/>
    <n v="2.81"/>
    <n v="2.54"/>
    <n v="1.85"/>
    <n v="24085425.559999999"/>
    <n v="-13300516.84"/>
    <n v="-7716233.4100000001"/>
    <n v="11260838.050000001"/>
    <n v="-6.42"/>
    <n v="-21.63"/>
    <n v="63"/>
    <n v="38"/>
    <n v="42"/>
    <n v="107"/>
    <n v="45"/>
    <n v="-10.317499999999999"/>
    <n v="1.0349999999999999"/>
    <n v="11.352499999999999"/>
    <n v="-27.346249999999998"/>
    <n v="18.063749999999999"/>
    <x v="0"/>
    <n v="-15.98"/>
    <n v="-2.4"/>
    <n v="13.58"/>
    <n v="-36.35"/>
    <n v="17.970000000000002"/>
    <x v="0"/>
    <x v="1"/>
    <x v="1"/>
  </r>
  <r>
    <s v="11043"/>
    <s v="โซ่พิสัย,รพช."/>
    <x v="4"/>
    <x v="4"/>
    <n v="1.38"/>
    <n v="1.26"/>
    <n v="0.56999999999999995"/>
    <n v="13936034.77"/>
    <n v="1422326.81"/>
    <n v="8669483.1099999994"/>
    <n v="-15776554.59"/>
    <n v="4.49"/>
    <n v="1.1200000000000001"/>
    <n v="118"/>
    <n v="39"/>
    <n v="46"/>
    <n v="81"/>
    <n v="52"/>
    <n v="-8.26"/>
    <n v="3.2450000000000001"/>
    <n v="11.504999999999999"/>
    <n v="-25.517499999999998"/>
    <n v="20.502500000000001"/>
    <x v="0"/>
    <n v="-12.452500000000001"/>
    <n v="0.39"/>
    <n v="12.842500000000001"/>
    <n v="-31.716250000000002"/>
    <n v="19.653750000000002"/>
    <x v="0"/>
    <x v="0"/>
    <x v="0"/>
  </r>
  <r>
    <s v="11046"/>
    <s v="เซกา,รพช."/>
    <x v="2"/>
    <x v="2"/>
    <n v="1.84"/>
    <n v="1.61"/>
    <n v="0.69"/>
    <n v="34248459.560000002"/>
    <n v="-37202713.130000003"/>
    <n v="-25264497.109999999"/>
    <n v="-12822724.18"/>
    <n v="-13.14"/>
    <n v="-14.6"/>
    <n v="141"/>
    <n v="250"/>
    <n v="91"/>
    <n v="64"/>
    <n v="57"/>
    <n v="-7.51"/>
    <n v="3.04"/>
    <n v="10.55"/>
    <n v="-23.335000000000001"/>
    <n v="18.865000000000002"/>
    <x v="0"/>
    <n v="-12.23"/>
    <n v="-0.18"/>
    <n v="12.05"/>
    <n v="-30.305000000000003"/>
    <n v="17.895000000000003"/>
    <x v="0"/>
    <x v="1"/>
    <x v="1"/>
  </r>
  <r>
    <s v="11047"/>
    <s v="ปากคาด,รพช."/>
    <x v="6"/>
    <x v="6"/>
    <n v="2.23"/>
    <n v="2.02"/>
    <n v="1.1200000000000001"/>
    <n v="17188384.379999999"/>
    <n v="-20844776.57"/>
    <n v="-14021406.9"/>
    <n v="1641621.21"/>
    <n v="-12.77"/>
    <n v="-29.84"/>
    <n v="96"/>
    <n v="48"/>
    <n v="55"/>
    <n v="76"/>
    <n v="48"/>
    <n v="-10.317499999999999"/>
    <n v="1.0349999999999999"/>
    <n v="11.352499999999999"/>
    <n v="-27.346249999999998"/>
    <n v="18.063749999999999"/>
    <x v="0"/>
    <n v="-15.98"/>
    <n v="-2.4"/>
    <n v="13.58"/>
    <n v="-36.35"/>
    <n v="17.970000000000002"/>
    <x v="0"/>
    <x v="1"/>
    <x v="1"/>
  </r>
  <r>
    <s v="11048"/>
    <s v="บึงโขงหลง,รพช."/>
    <x v="6"/>
    <x v="6"/>
    <n v="4.1399999999999997"/>
    <n v="3.58"/>
    <n v="2.36"/>
    <n v="27070236.43"/>
    <n v="-4895899.05"/>
    <n v="1143034.6399999999"/>
    <n v="11694006.439999999"/>
    <n v="0.95"/>
    <n v="-6.26"/>
    <n v="60"/>
    <n v="58"/>
    <n v="35"/>
    <n v="105"/>
    <n v="76"/>
    <n v="-10.317499999999999"/>
    <n v="1.0349999999999999"/>
    <n v="11.352499999999999"/>
    <n v="-27.346249999999998"/>
    <n v="18.063749999999999"/>
    <x v="0"/>
    <n v="-15.98"/>
    <n v="-2.4"/>
    <n v="13.58"/>
    <n v="-36.35"/>
    <n v="17.970000000000002"/>
    <x v="0"/>
    <x v="1"/>
    <x v="0"/>
  </r>
  <r>
    <s v="11049"/>
    <s v="ศรีวิไล,รพช."/>
    <x v="6"/>
    <x v="6"/>
    <n v="1.42"/>
    <n v="1.28"/>
    <n v="0.73"/>
    <n v="7936048.5700000003"/>
    <n v="-16729983.74"/>
    <n v="-13139633.449999999"/>
    <n v="-5073108.34"/>
    <n v="-13.33"/>
    <n v="-39.14"/>
    <n v="35"/>
    <n v="53"/>
    <n v="77"/>
    <n v="93"/>
    <n v="40"/>
    <n v="-10.317499999999999"/>
    <n v="1.0349999999999999"/>
    <n v="11.352499999999999"/>
    <n v="-27.346249999999998"/>
    <n v="18.063749999999999"/>
    <x v="0"/>
    <n v="-15.98"/>
    <n v="-2.4"/>
    <n v="13.58"/>
    <n v="-36.35"/>
    <n v="17.970000000000002"/>
    <x v="1"/>
    <x v="1"/>
    <x v="1"/>
  </r>
  <r>
    <s v="11050"/>
    <s v="บุ่งคล้า,รพช."/>
    <x v="8"/>
    <x v="8"/>
    <n v="0.82"/>
    <n v="0.68"/>
    <n v="0.45"/>
    <n v="-2017848.78"/>
    <n v="-17109120.989999998"/>
    <n v="-3119916.24"/>
    <n v="-6243439.75"/>
    <n v="-5.38"/>
    <n v="-72.28"/>
    <n v="182"/>
    <n v="23"/>
    <n v="34"/>
    <n v="81"/>
    <n v="54"/>
    <n v="-5.3650000000000002"/>
    <n v="10.815000000000001"/>
    <n v="16.18"/>
    <n v="-29.634999999999998"/>
    <n v="35.085000000000001"/>
    <x v="0"/>
    <n v="-14.08"/>
    <n v="0.78999999999999981"/>
    <n v="14.87"/>
    <n v="-36.384999999999998"/>
    <n v="23.094999999999999"/>
    <x v="1"/>
    <x v="1"/>
    <x v="1"/>
  </r>
  <r>
    <s v="10705"/>
    <s v="เลย,รพท."/>
    <x v="9"/>
    <x v="9"/>
    <n v="2.2200000000000002"/>
    <n v="2.04"/>
    <n v="0.96"/>
    <n v="313411213.25999999"/>
    <n v="593846624.72000003"/>
    <n v="647845958.17999995"/>
    <n v="-9293005.5"/>
    <n v="47.67"/>
    <n v="35.51"/>
    <n v="164"/>
    <n v="68"/>
    <n v="53"/>
    <n v="97"/>
    <n v="45"/>
    <n v="-0.03"/>
    <n v="9.4700000000000006"/>
    <n v="9.5"/>
    <n v="-14.28"/>
    <n v="23.72"/>
    <x v="1"/>
    <n v="-6.29"/>
    <n v="1.83"/>
    <n v="8.120000000000001"/>
    <n v="-18.470000000000002"/>
    <n v="14.010000000000002"/>
    <x v="1"/>
    <x v="0"/>
    <x v="0"/>
  </r>
  <r>
    <s v="11030"/>
    <s v="นาด้วง,รพช."/>
    <x v="3"/>
    <x v="3"/>
    <n v="3.77"/>
    <n v="3.59"/>
    <n v="3.08"/>
    <n v="31513171.57"/>
    <n v="-6995849.5300000003"/>
    <n v="-314093.92"/>
    <n v="23667621.510000002"/>
    <n v="-0.39"/>
    <n v="-7.67"/>
    <n v="93"/>
    <n v="21"/>
    <n v="51"/>
    <n v="136"/>
    <n v="45"/>
    <n v="-9.4075000000000006"/>
    <n v="1.645"/>
    <n v="11.0525"/>
    <n v="-25.986249999999998"/>
    <n v="18.223749999999999"/>
    <x v="0"/>
    <n v="-18.744999999999997"/>
    <n v="-2.7"/>
    <n v="16.044999999999998"/>
    <n v="-42.812499999999993"/>
    <n v="21.367499999999996"/>
    <x v="0"/>
    <x v="1"/>
    <x v="1"/>
  </r>
  <r>
    <s v="11031"/>
    <s v="เชียงคาน,รพช."/>
    <x v="6"/>
    <x v="6"/>
    <n v="1.0900000000000001"/>
    <n v="0.94"/>
    <n v="0.49"/>
    <n v="3091856.96"/>
    <n v="-5442677.04"/>
    <n v="3733588.22"/>
    <n v="-18010555.449999999"/>
    <n v="2.5499999999999998"/>
    <n v="-3.57"/>
    <n v="272"/>
    <n v="44"/>
    <n v="58"/>
    <n v="102"/>
    <n v="61"/>
    <n v="-10.317499999999999"/>
    <n v="1.0349999999999999"/>
    <n v="11.352499999999999"/>
    <n v="-27.346249999999998"/>
    <n v="18.063749999999999"/>
    <x v="0"/>
    <n v="-15.98"/>
    <n v="-2.4"/>
    <n v="13.58"/>
    <n v="-36.35"/>
    <n v="17.970000000000002"/>
    <x v="0"/>
    <x v="1"/>
    <x v="0"/>
  </r>
  <r>
    <s v="11032"/>
    <s v="ปากชม,รพช."/>
    <x v="6"/>
    <x v="6"/>
    <n v="1.79"/>
    <n v="1.46"/>
    <n v="1.0900000000000001"/>
    <n v="15781465.98"/>
    <n v="-1510499"/>
    <n v="5310869.67"/>
    <n v="1742107.87"/>
    <n v="4.1500000000000004"/>
    <n v="-1.67"/>
    <n v="119"/>
    <n v="29"/>
    <n v="58"/>
    <n v="82"/>
    <n v="70"/>
    <n v="-10.317499999999999"/>
    <n v="1.0349999999999999"/>
    <n v="11.352499999999999"/>
    <n v="-27.346249999999998"/>
    <n v="18.063749999999999"/>
    <x v="0"/>
    <n v="-15.98"/>
    <n v="-2.4"/>
    <n v="13.58"/>
    <n v="-36.35"/>
    <n v="17.970000000000002"/>
    <x v="0"/>
    <x v="1"/>
    <x v="0"/>
  </r>
  <r>
    <s v="11033"/>
    <s v="นาแห้ว,รพช."/>
    <x v="8"/>
    <x v="8"/>
    <n v="1.03"/>
    <n v="0.85"/>
    <n v="0.61"/>
    <n v="261201.99"/>
    <n v="-91689.37"/>
    <n v="2832180.92"/>
    <n v="-3893490.62"/>
    <n v="4.2699999999999996"/>
    <n v="-0.34"/>
    <n v="192"/>
    <n v="17"/>
    <n v="43"/>
    <n v="87"/>
    <n v="49"/>
    <n v="-5.3650000000000002"/>
    <n v="10.815000000000001"/>
    <n v="16.18"/>
    <n v="-29.634999999999998"/>
    <n v="35.085000000000001"/>
    <x v="0"/>
    <n v="-14.08"/>
    <n v="0.78999999999999981"/>
    <n v="14.87"/>
    <n v="-36.384999999999998"/>
    <n v="23.094999999999999"/>
    <x v="0"/>
    <x v="1"/>
    <x v="0"/>
  </r>
  <r>
    <s v="11034"/>
    <s v="ภูเรือ,รพช."/>
    <x v="3"/>
    <x v="3"/>
    <n v="2.75"/>
    <n v="2.3199999999999998"/>
    <n v="1.49"/>
    <n v="10150574.98"/>
    <n v="-11010087.470000001"/>
    <n v="270547.01"/>
    <n v="2819882.17"/>
    <n v="0.38"/>
    <n v="-29.36"/>
    <n v="92"/>
    <n v="14"/>
    <n v="56"/>
    <n v="116"/>
    <n v="67"/>
    <n v="-9.4075000000000006"/>
    <n v="1.645"/>
    <n v="11.0525"/>
    <n v="-25.986249999999998"/>
    <n v="18.223749999999999"/>
    <x v="0"/>
    <n v="-18.744999999999997"/>
    <n v="-2.7"/>
    <n v="16.044999999999998"/>
    <n v="-42.812499999999993"/>
    <n v="21.367499999999996"/>
    <x v="0"/>
    <x v="1"/>
    <x v="0"/>
  </r>
  <r>
    <s v="11035"/>
    <s v="ท่าลี่,รพช."/>
    <x v="3"/>
    <x v="3"/>
    <n v="2.33"/>
    <n v="2.0499999999999998"/>
    <n v="1.17"/>
    <n v="14062045.800000001"/>
    <n v="-16786559.739999998"/>
    <n v="-9986527.2899999991"/>
    <n v="1806812.69"/>
    <n v="-11.91"/>
    <n v="-25.36"/>
    <n v="99"/>
    <n v="66"/>
    <n v="56"/>
    <n v="194"/>
    <n v="48"/>
    <n v="-9.4075000000000006"/>
    <n v="1.645"/>
    <n v="11.0525"/>
    <n v="-25.986249999999998"/>
    <n v="18.223749999999999"/>
    <x v="0"/>
    <n v="-18.744999999999997"/>
    <n v="-2.7"/>
    <n v="16.044999999999998"/>
    <n v="-42.812499999999993"/>
    <n v="21.367499999999996"/>
    <x v="0"/>
    <x v="1"/>
    <x v="1"/>
  </r>
  <r>
    <s v="11036"/>
    <s v="วังสะพุง,รพช."/>
    <x v="2"/>
    <x v="2"/>
    <n v="1.01"/>
    <n v="0.9"/>
    <n v="0.57999999999999996"/>
    <n v="1288843.8700000001"/>
    <n v="2241971.5499999998"/>
    <n v="16300856.5"/>
    <n v="-43354490.920000002"/>
    <n v="5.12"/>
    <n v="0.89"/>
    <n v="253"/>
    <n v="48"/>
    <n v="57"/>
    <n v="147"/>
    <n v="49"/>
    <n v="-7.51"/>
    <n v="3.04"/>
    <n v="10.55"/>
    <n v="-23.335000000000001"/>
    <n v="18.865000000000002"/>
    <x v="0"/>
    <n v="-12.23"/>
    <n v="-0.18"/>
    <n v="12.05"/>
    <n v="-30.305000000000003"/>
    <n v="17.895000000000003"/>
    <x v="0"/>
    <x v="0"/>
    <x v="0"/>
  </r>
  <r>
    <s v="11037"/>
    <s v="ภูกระดึง,รพช."/>
    <x v="3"/>
    <x v="3"/>
    <n v="1.1299999999999999"/>
    <n v="1"/>
    <n v="0.66"/>
    <n v="2409430.92"/>
    <n v="-5034972.57"/>
    <n v="-675576.81"/>
    <n v="-6511209.5700000003"/>
    <n v="-0.81"/>
    <n v="-10.42"/>
    <n v="269"/>
    <n v="26"/>
    <n v="51"/>
    <n v="135"/>
    <n v="55"/>
    <n v="-9.4075000000000006"/>
    <n v="1.645"/>
    <n v="11.0525"/>
    <n v="-25.986249999999998"/>
    <n v="18.223749999999999"/>
    <x v="0"/>
    <n v="-18.744999999999997"/>
    <n v="-2.7"/>
    <n v="16.044999999999998"/>
    <n v="-42.812499999999993"/>
    <n v="21.367499999999996"/>
    <x v="0"/>
    <x v="1"/>
    <x v="1"/>
  </r>
  <r>
    <s v="11038"/>
    <s v="ภูหลวง,รพช."/>
    <x v="3"/>
    <x v="3"/>
    <n v="1.04"/>
    <n v="0.92"/>
    <n v="0.5"/>
    <n v="935174.41"/>
    <n v="-5092606.1399999997"/>
    <n v="-1020951.68"/>
    <n v="-11021373.74"/>
    <n v="-1.08"/>
    <n v="-11.04"/>
    <n v="241"/>
    <n v="40"/>
    <n v="73"/>
    <n v="80"/>
    <n v="62"/>
    <n v="-9.4075000000000006"/>
    <n v="1.645"/>
    <n v="11.0525"/>
    <n v="-25.986249999999998"/>
    <n v="18.223749999999999"/>
    <x v="0"/>
    <n v="-18.744999999999997"/>
    <n v="-2.7"/>
    <n v="16.044999999999998"/>
    <n v="-42.812499999999993"/>
    <n v="21.367499999999996"/>
    <x v="0"/>
    <x v="1"/>
    <x v="1"/>
  </r>
  <r>
    <s v="11039"/>
    <s v="ผาขาว,รพช."/>
    <x v="6"/>
    <x v="6"/>
    <n v="0.94"/>
    <n v="0.82"/>
    <n v="0.6"/>
    <n v="-1793542.35"/>
    <n v="3608894.92"/>
    <n v="11487488.1"/>
    <n v="-11859361.300000001"/>
    <n v="9.77"/>
    <n v="5.13"/>
    <n v="219"/>
    <n v="22"/>
    <n v="51"/>
    <n v="88"/>
    <n v="50"/>
    <n v="-10.317499999999999"/>
    <n v="1.0349999999999999"/>
    <n v="11.352499999999999"/>
    <n v="-27.346249999999998"/>
    <n v="18.063749999999999"/>
    <x v="0"/>
    <n v="-15.98"/>
    <n v="-2.4"/>
    <n v="13.58"/>
    <n v="-36.35"/>
    <n v="17.970000000000002"/>
    <x v="0"/>
    <x v="0"/>
    <x v="0"/>
  </r>
  <r>
    <s v="11447"/>
    <s v="สมเด็จพระยุพราชด่านซ้าย,รพช."/>
    <x v="7"/>
    <x v="7"/>
    <n v="1.17"/>
    <n v="1.02"/>
    <n v="0.68"/>
    <n v="7355545.6500000004"/>
    <n v="-3920407.33"/>
    <n v="2354826.2400000002"/>
    <n v="-13835916.09"/>
    <n v="1.31"/>
    <n v="-3.78"/>
    <n v="280"/>
    <n v="51"/>
    <n v="92"/>
    <n v="83"/>
    <n v="53"/>
    <n v="-15.01"/>
    <n v="4.4000000000000004"/>
    <n v="19.41"/>
    <n v="-44.125"/>
    <n v="33.515000000000001"/>
    <x v="0"/>
    <n v="-15.23"/>
    <n v="-0.92"/>
    <n v="14.31"/>
    <n v="-36.695"/>
    <n v="20.544999999999998"/>
    <x v="0"/>
    <x v="1"/>
    <x v="0"/>
  </r>
  <r>
    <s v="14133"/>
    <s v="เอราวัณ,รพช."/>
    <x v="6"/>
    <x v="6"/>
    <n v="3.08"/>
    <n v="2.85"/>
    <n v="2.29"/>
    <n v="26752489.43"/>
    <n v="-21333406.539999999"/>
    <n v="-14496734.810000001"/>
    <n v="16616158.85"/>
    <n v="-16.18"/>
    <n v="-24.54"/>
    <n v="117"/>
    <n v="40"/>
    <n v="66"/>
    <n v="96"/>
    <n v="44"/>
    <n v="-10.317499999999999"/>
    <n v="1.0349999999999999"/>
    <n v="11.352499999999999"/>
    <n v="-27.346249999999998"/>
    <n v="18.063749999999999"/>
    <x v="0"/>
    <n v="-15.98"/>
    <n v="-2.4"/>
    <n v="13.58"/>
    <n v="-36.35"/>
    <n v="17.970000000000002"/>
    <x v="0"/>
    <x v="1"/>
    <x v="1"/>
  </r>
  <r>
    <s v="28861"/>
    <s v="หนองหิน,รพช."/>
    <x v="3"/>
    <x v="3"/>
    <n v="1.1499999999999999"/>
    <n v="0.98"/>
    <n v="0.54"/>
    <n v="2865490.05"/>
    <n v="-17459065.170000002"/>
    <n v="-4890526.8899999997"/>
    <n v="-8587601.8800000008"/>
    <n v="-7.26"/>
    <n v="-23.3"/>
    <n v="195"/>
    <n v="28"/>
    <n v="149"/>
    <n v="94"/>
    <n v="77"/>
    <n v="-9.4075000000000006"/>
    <n v="1.645"/>
    <n v="11.0525"/>
    <n v="-25.986249999999998"/>
    <n v="18.223749999999999"/>
    <x v="0"/>
    <n v="-18.744999999999997"/>
    <n v="-2.7"/>
    <n v="16.044999999999998"/>
    <n v="-42.812499999999993"/>
    <n v="21.367499999999996"/>
    <x v="0"/>
    <x v="1"/>
    <x v="1"/>
  </r>
  <r>
    <s v="10710"/>
    <s v="สกลนคร,รพศ."/>
    <x v="0"/>
    <x v="0"/>
    <n v="3.39"/>
    <n v="2.96"/>
    <n v="0.63"/>
    <n v="827245699.98000002"/>
    <n v="335114727.45999998"/>
    <n v="420107971.42000002"/>
    <n v="-126620214.67"/>
    <n v="14.9"/>
    <n v="13.19"/>
    <n v="89"/>
    <n v="114"/>
    <n v="63"/>
    <n v="65"/>
    <n v="59"/>
    <n v="3.02"/>
    <n v="9.33"/>
    <n v="6.3100000000000005"/>
    <n v="-6.4450000000000003"/>
    <n v="18.795000000000002"/>
    <x v="0"/>
    <n v="-3.11"/>
    <n v="6.62"/>
    <n v="9.73"/>
    <n v="-17.705000000000002"/>
    <n v="21.215"/>
    <x v="0"/>
    <x v="0"/>
    <x v="0"/>
  </r>
  <r>
    <s v="11089"/>
    <s v="กุสุมาลย์,รพช."/>
    <x v="6"/>
    <x v="6"/>
    <n v="6.55"/>
    <n v="6.22"/>
    <n v="4.79"/>
    <n v="51402198.450000003"/>
    <n v="3608484.37"/>
    <n v="5202806.7"/>
    <n v="35050218.57"/>
    <n v="4.41"/>
    <n v="3.75"/>
    <n v="52"/>
    <n v="36"/>
    <n v="27"/>
    <n v="73"/>
    <n v="54"/>
    <n v="-10.317499999999999"/>
    <n v="1.0349999999999999"/>
    <n v="11.352499999999999"/>
    <n v="-27.346249999999998"/>
    <n v="18.063749999999999"/>
    <x v="0"/>
    <n v="-15.98"/>
    <n v="-2.4"/>
    <n v="13.58"/>
    <n v="-36.35"/>
    <n v="17.970000000000002"/>
    <x v="0"/>
    <x v="0"/>
    <x v="0"/>
  </r>
  <r>
    <s v="11090"/>
    <s v="กุดบาก,รพช."/>
    <x v="3"/>
    <x v="3"/>
    <n v="5.31"/>
    <n v="4.95"/>
    <n v="3.74"/>
    <n v="25678647.420000002"/>
    <n v="560850.1"/>
    <n v="2461092.61"/>
    <n v="16270730.189999999"/>
    <n v="2.75"/>
    <n v="1.01"/>
    <n v="93"/>
    <n v="16"/>
    <n v="56"/>
    <n v="84"/>
    <n v="53"/>
    <n v="-9.4075000000000006"/>
    <n v="1.645"/>
    <n v="11.0525"/>
    <n v="-25.986249999999998"/>
    <n v="18.223749999999999"/>
    <x v="0"/>
    <n v="-18.744999999999997"/>
    <n v="-2.7"/>
    <n v="16.044999999999998"/>
    <n v="-42.812499999999993"/>
    <n v="21.367499999999996"/>
    <x v="0"/>
    <x v="0"/>
    <x v="0"/>
  </r>
  <r>
    <s v="11091"/>
    <s v="พระอาจารย์ฝั้นอาจาโร,รพช."/>
    <x v="1"/>
    <x v="1"/>
    <n v="1.64"/>
    <n v="1.32"/>
    <n v="0.77"/>
    <n v="36495670.890000001"/>
    <n v="45279479.909999996"/>
    <n v="53954257.880000003"/>
    <n v="-13690933.890000001"/>
    <n v="21.85"/>
    <n v="21.86"/>
    <n v="189"/>
    <n v="43"/>
    <n v="56"/>
    <n v="107"/>
    <n v="55"/>
    <n v="-10.594999999999999"/>
    <n v="0.95"/>
    <n v="11.544999999999998"/>
    <n v="-27.912499999999994"/>
    <n v="18.267499999999995"/>
    <x v="1"/>
    <n v="-17.670000000000002"/>
    <n v="-3.92"/>
    <n v="13.750000000000002"/>
    <n v="-38.295000000000002"/>
    <n v="16.705000000000005"/>
    <x v="1"/>
    <x v="0"/>
    <x v="0"/>
  </r>
  <r>
    <s v="11092"/>
    <s v="พังโคน,รพช."/>
    <x v="2"/>
    <x v="2"/>
    <n v="1.53"/>
    <n v="1.3"/>
    <n v="0.7"/>
    <n v="17005357.73"/>
    <n v="-11859982.09"/>
    <n v="-5822855.4500000002"/>
    <n v="-9830376.8300000001"/>
    <n v="-3.04"/>
    <n v="-10.67"/>
    <n v="134"/>
    <n v="32"/>
    <n v="34"/>
    <n v="66"/>
    <n v="48"/>
    <n v="-7.51"/>
    <n v="3.04"/>
    <n v="10.55"/>
    <n v="-23.335000000000001"/>
    <n v="18.865000000000002"/>
    <x v="0"/>
    <n v="-12.23"/>
    <n v="-0.18"/>
    <n v="12.05"/>
    <n v="-30.305000000000003"/>
    <n v="17.895000000000003"/>
    <x v="0"/>
    <x v="1"/>
    <x v="1"/>
  </r>
  <r>
    <s v="11093"/>
    <s v="วาริชภูมิ,รพช."/>
    <x v="6"/>
    <x v="6"/>
    <n v="1.83"/>
    <n v="1.47"/>
    <n v="0.8"/>
    <n v="8943101.9000000004"/>
    <n v="-7581846.2800000003"/>
    <n v="-2676469.25"/>
    <n v="-2120987.71"/>
    <n v="-2.41"/>
    <n v="-10.29"/>
    <n v="68"/>
    <n v="20"/>
    <n v="42"/>
    <n v="102"/>
    <n v="56"/>
    <n v="-10.317499999999999"/>
    <n v="1.0349999999999999"/>
    <n v="11.352499999999999"/>
    <n v="-27.346249999999998"/>
    <n v="18.063749999999999"/>
    <x v="0"/>
    <n v="-15.98"/>
    <n v="-2.4"/>
    <n v="13.58"/>
    <n v="-36.35"/>
    <n v="17.970000000000002"/>
    <x v="0"/>
    <x v="1"/>
    <x v="1"/>
  </r>
  <r>
    <s v="11094"/>
    <s v="นิคมน้ำอูน,รพช."/>
    <x v="8"/>
    <x v="8"/>
    <n v="2.89"/>
    <n v="2.65"/>
    <n v="1.93"/>
    <n v="8535496.8000000007"/>
    <n v="-8273522.3300000001"/>
    <n v="-7889977.1500000004"/>
    <n v="3996105.53"/>
    <n v="-16.420000000000002"/>
    <n v="-27.69"/>
    <n v="85"/>
    <n v="18"/>
    <n v="46"/>
    <n v="89"/>
    <n v="53"/>
    <n v="-5.3650000000000002"/>
    <n v="10.815000000000001"/>
    <n v="16.18"/>
    <n v="-29.634999999999998"/>
    <n v="35.085000000000001"/>
    <x v="0"/>
    <n v="-14.08"/>
    <n v="0.78999999999999981"/>
    <n v="14.87"/>
    <n v="-36.384999999999998"/>
    <n v="23.094999999999999"/>
    <x v="0"/>
    <x v="1"/>
    <x v="1"/>
  </r>
  <r>
    <s v="11095"/>
    <s v="วานรนิวาส,รพท."/>
    <x v="5"/>
    <x v="5"/>
    <n v="1.67"/>
    <n v="1.48"/>
    <n v="0.53"/>
    <n v="63220118.439999998"/>
    <n v="-36217810.68"/>
    <n v="11387945.119999999"/>
    <n v="-45113157.780000001"/>
    <n v="1.92"/>
    <n v="-7.93"/>
    <n v="61"/>
    <n v="47"/>
    <n v="40"/>
    <n v="78"/>
    <n v="32"/>
    <n v="-2.59"/>
    <n v="8.86"/>
    <n v="11.45"/>
    <n v="-19.764999999999997"/>
    <n v="26.034999999999997"/>
    <x v="0"/>
    <n v="-5.74"/>
    <n v="4.915"/>
    <n v="10.655000000000001"/>
    <n v="-21.722500000000004"/>
    <n v="20.897500000000001"/>
    <x v="0"/>
    <x v="1"/>
    <x v="0"/>
  </r>
  <r>
    <s v="11096"/>
    <s v="คำตากล้า,รพช."/>
    <x v="6"/>
    <x v="6"/>
    <n v="2.63"/>
    <n v="2.38"/>
    <n v="1.65"/>
    <n v="25895316.890000001"/>
    <n v="-11988664.810000001"/>
    <n v="985471.87"/>
    <n v="10252945.949999999"/>
    <n v="0.92"/>
    <n v="-12.82"/>
    <n v="88"/>
    <n v="35"/>
    <n v="60"/>
    <n v="48"/>
    <n v="51"/>
    <n v="-10.317499999999999"/>
    <n v="1.0349999999999999"/>
    <n v="11.352499999999999"/>
    <n v="-27.346249999999998"/>
    <n v="18.063749999999999"/>
    <x v="0"/>
    <n v="-15.98"/>
    <n v="-2.4"/>
    <n v="13.58"/>
    <n v="-36.35"/>
    <n v="17.970000000000002"/>
    <x v="0"/>
    <x v="1"/>
    <x v="0"/>
  </r>
  <r>
    <s v="11097"/>
    <s v="พระอาจารย์มั่น ภูริทัตโต,รพช."/>
    <x v="1"/>
    <x v="1"/>
    <n v="1.56"/>
    <n v="1.32"/>
    <n v="0.85"/>
    <n v="13506178.26"/>
    <n v="-4551946.28"/>
    <n v="8275454.1600000001"/>
    <n v="-3744676.94"/>
    <n v="3.82"/>
    <n v="-3.81"/>
    <n v="169"/>
    <n v="8"/>
    <n v="45"/>
    <n v="93"/>
    <n v="42"/>
    <n v="-10.594999999999999"/>
    <n v="0.95"/>
    <n v="11.544999999999998"/>
    <n v="-27.912499999999994"/>
    <n v="18.267499999999995"/>
    <x v="0"/>
    <n v="-17.670000000000002"/>
    <n v="-3.92"/>
    <n v="13.750000000000002"/>
    <n v="-38.295000000000002"/>
    <n v="16.705000000000005"/>
    <x v="0"/>
    <x v="1"/>
    <x v="0"/>
  </r>
  <r>
    <s v="11098"/>
    <s v="อากาศอำนวย,รพช."/>
    <x v="1"/>
    <x v="1"/>
    <n v="1.2"/>
    <n v="1.02"/>
    <n v="0.54"/>
    <n v="7071312.8899999997"/>
    <n v="-3654306.05"/>
    <n v="1351097.44"/>
    <n v="-16815885.789999999"/>
    <n v="0.71"/>
    <n v="-2.94"/>
    <n v="169"/>
    <n v="18"/>
    <n v="34"/>
    <n v="71"/>
    <n v="47"/>
    <n v="-10.594999999999999"/>
    <n v="0.95"/>
    <n v="11.544999999999998"/>
    <n v="-27.912499999999994"/>
    <n v="18.267499999999995"/>
    <x v="0"/>
    <n v="-17.670000000000002"/>
    <n v="-3.92"/>
    <n v="13.750000000000002"/>
    <n v="-38.295000000000002"/>
    <n v="16.705000000000005"/>
    <x v="0"/>
    <x v="1"/>
    <x v="0"/>
  </r>
  <r>
    <s v="11099"/>
    <s v="พระอาจารย์วัน อุตฺตโม,รพช."/>
    <x v="3"/>
    <x v="3"/>
    <n v="3.63"/>
    <n v="3.34"/>
    <n v="2.6"/>
    <n v="18474515.920000002"/>
    <n v="502091.13"/>
    <n v="7495495.3799999999"/>
    <n v="11049831.029999999"/>
    <n v="7.9"/>
    <n v="0.78"/>
    <n v="43"/>
    <n v="21"/>
    <n v="43"/>
    <n v="106"/>
    <n v="33"/>
    <n v="-9.4075000000000006"/>
    <n v="1.645"/>
    <n v="11.0525"/>
    <n v="-25.986249999999998"/>
    <n v="18.223749999999999"/>
    <x v="0"/>
    <n v="-18.744999999999997"/>
    <n v="-2.7"/>
    <n v="16.044999999999998"/>
    <n v="-42.812499999999993"/>
    <n v="21.367499999999996"/>
    <x v="0"/>
    <x v="0"/>
    <x v="0"/>
  </r>
  <r>
    <s v="11100"/>
    <s v="เต่างอย,รพช."/>
    <x v="3"/>
    <x v="3"/>
    <n v="2.6"/>
    <n v="2.35"/>
    <n v="1.75"/>
    <n v="10549195.52"/>
    <n v="-4518455.5199999996"/>
    <n v="-1953286.52"/>
    <n v="4802733.9800000004"/>
    <n v="-2.99"/>
    <n v="-10.42"/>
    <n v="128"/>
    <n v="41"/>
    <n v="58"/>
    <n v="70"/>
    <n v="45"/>
    <n v="-9.4075000000000006"/>
    <n v="1.645"/>
    <n v="11.0525"/>
    <n v="-25.986249999999998"/>
    <n v="18.223749999999999"/>
    <x v="0"/>
    <n v="-18.744999999999997"/>
    <n v="-2.7"/>
    <n v="16.044999999999998"/>
    <n v="-42.812499999999993"/>
    <n v="21.367499999999996"/>
    <x v="0"/>
    <x v="1"/>
    <x v="1"/>
  </r>
  <r>
    <s v="11101"/>
    <s v="โคกศรีสุพรรณ,รพช."/>
    <x v="3"/>
    <x v="3"/>
    <n v="2.5"/>
    <n v="2.2599999999999998"/>
    <n v="1.88"/>
    <n v="23739326.579999998"/>
    <n v="-10813212.880000001"/>
    <n v="-5367876.6399999997"/>
    <n v="13764870.75"/>
    <n v="-4.66"/>
    <n v="-10.71"/>
    <n v="82"/>
    <n v="14"/>
    <n v="74"/>
    <n v="109"/>
    <n v="51"/>
    <n v="-9.4075000000000006"/>
    <n v="1.645"/>
    <n v="11.0525"/>
    <n v="-25.986249999999998"/>
    <n v="18.223749999999999"/>
    <x v="0"/>
    <n v="-18.744999999999997"/>
    <n v="-2.7"/>
    <n v="16.044999999999998"/>
    <n v="-42.812499999999993"/>
    <n v="21.367499999999996"/>
    <x v="0"/>
    <x v="1"/>
    <x v="1"/>
  </r>
  <r>
    <s v="11102"/>
    <s v="เจริญศิลป์,รพช."/>
    <x v="6"/>
    <x v="6"/>
    <n v="2.66"/>
    <n v="2.42"/>
    <n v="1.68"/>
    <n v="21565009.57"/>
    <n v="5760941.4900000002"/>
    <n v="11132991.060000001"/>
    <n v="8696879.6600000001"/>
    <n v="9.82"/>
    <n v="9.52"/>
    <n v="154"/>
    <n v="38"/>
    <n v="19"/>
    <n v="32"/>
    <n v="55"/>
    <n v="-10.317499999999999"/>
    <n v="1.0349999999999999"/>
    <n v="11.352499999999999"/>
    <n v="-27.346249999999998"/>
    <n v="18.063749999999999"/>
    <x v="0"/>
    <n v="-15.98"/>
    <n v="-2.4"/>
    <n v="13.58"/>
    <n v="-36.35"/>
    <n v="17.970000000000002"/>
    <x v="0"/>
    <x v="0"/>
    <x v="0"/>
  </r>
  <r>
    <s v="11103"/>
    <s v="โพนนาแก้ว,รพช."/>
    <x v="3"/>
    <x v="3"/>
    <n v="6.01"/>
    <n v="5.44"/>
    <n v="4.3"/>
    <n v="20959792.239999998"/>
    <n v="-11990905.359999999"/>
    <n v="-3319049.48"/>
    <n v="13690905.35"/>
    <n v="-4.0199999999999996"/>
    <n v="-15.3"/>
    <n v="10"/>
    <n v="20"/>
    <n v="40"/>
    <n v="91"/>
    <n v="36"/>
    <n v="-9.4075000000000006"/>
    <n v="1.645"/>
    <n v="11.0525"/>
    <n v="-25.986249999999998"/>
    <n v="18.223749999999999"/>
    <x v="0"/>
    <n v="-18.744999999999997"/>
    <n v="-2.7"/>
    <n v="16.044999999999998"/>
    <n v="-42.812499999999993"/>
    <n v="21.367499999999996"/>
    <x v="0"/>
    <x v="1"/>
    <x v="1"/>
  </r>
  <r>
    <s v="11450"/>
    <s v="สมเด็จพระยุพราชสว่างแดนดิน,รพท."/>
    <x v="10"/>
    <x v="10"/>
    <n v="4.29"/>
    <n v="3.86"/>
    <n v="2.8"/>
    <n v="236608256.5"/>
    <n v="38206052.670000002"/>
    <n v="34458678.950000003"/>
    <n v="132957943.28"/>
    <n v="5.37"/>
    <n v="4.18"/>
    <n v="38"/>
    <n v="33"/>
    <n v="51"/>
    <n v="69"/>
    <n v="51"/>
    <n v="-2.1850000000000001"/>
    <n v="5.5750000000000002"/>
    <n v="7.76"/>
    <n v="-13.825000000000001"/>
    <n v="17.215"/>
    <x v="0"/>
    <n v="-5.58"/>
    <n v="0.90500000000000003"/>
    <n v="6.4850000000000003"/>
    <n v="-15.307500000000001"/>
    <n v="10.6325"/>
    <x v="0"/>
    <x v="0"/>
    <x v="0"/>
  </r>
  <r>
    <s v="21323"/>
    <s v="พระอาจารย์แบน ธนากโร,รพช."/>
    <x v="3"/>
    <x v="3"/>
    <n v="4.82"/>
    <n v="4.6100000000000003"/>
    <n v="4.17"/>
    <n v="40195584.020000003"/>
    <n v="-4577760.3600000003"/>
    <n v="3261588.15"/>
    <n v="33218813.050000001"/>
    <n v="3.81"/>
    <n v="-2.99"/>
    <n v="45"/>
    <n v="15"/>
    <n v="57"/>
    <n v="58"/>
    <n v="34"/>
    <n v="-9.4075000000000006"/>
    <n v="1.645"/>
    <n v="11.0525"/>
    <n v="-25.986249999999998"/>
    <n v="18.223749999999999"/>
    <x v="0"/>
    <n v="-18.744999999999997"/>
    <n v="-2.7"/>
    <n v="16.044999999999998"/>
    <n v="-42.812499999999993"/>
    <n v="21.367499999999996"/>
    <x v="0"/>
    <x v="1"/>
    <x v="0"/>
  </r>
  <r>
    <s v="10706"/>
    <s v="หนองคาย,รพท."/>
    <x v="9"/>
    <x v="9"/>
    <n v="6.37"/>
    <n v="5.93"/>
    <n v="4.2699999999999996"/>
    <n v="654183411.36000001"/>
    <n v="27885507"/>
    <n v="108858418.83"/>
    <n v="398476687.50999999"/>
    <n v="8.43"/>
    <n v="1.83"/>
    <n v="43"/>
    <n v="70"/>
    <n v="29"/>
    <n v="120"/>
    <n v="40"/>
    <n v="-0.03"/>
    <n v="9.4700000000000006"/>
    <n v="9.5"/>
    <n v="-14.28"/>
    <n v="23.72"/>
    <x v="0"/>
    <n v="-6.29"/>
    <n v="1.83"/>
    <n v="8.120000000000001"/>
    <n v="-18.470000000000002"/>
    <n v="14.010000000000002"/>
    <x v="0"/>
    <x v="0"/>
    <x v="0"/>
  </r>
  <r>
    <s v="11042"/>
    <s v="โพนพิสัย,รพช."/>
    <x v="2"/>
    <x v="2"/>
    <n v="1.18"/>
    <n v="1.04"/>
    <n v="0.57999999999999996"/>
    <n v="14119369.6"/>
    <n v="10164216.25"/>
    <n v="24963270.93"/>
    <n v="-32504796.809999999"/>
    <n v="9.75"/>
    <n v="4.22"/>
    <n v="237"/>
    <n v="94"/>
    <n v="88"/>
    <n v="841"/>
    <n v="55"/>
    <n v="-7.51"/>
    <n v="3.04"/>
    <n v="10.55"/>
    <n v="-23.335000000000001"/>
    <n v="18.865000000000002"/>
    <x v="0"/>
    <n v="-12.23"/>
    <n v="-0.18"/>
    <n v="12.05"/>
    <n v="-30.305000000000003"/>
    <n v="17.895000000000003"/>
    <x v="0"/>
    <x v="0"/>
    <x v="0"/>
  </r>
  <r>
    <s v="11044"/>
    <s v="ศรีเชียงใหม่,รพช."/>
    <x v="3"/>
    <x v="3"/>
    <n v="1.29"/>
    <n v="1.21"/>
    <n v="0.66"/>
    <n v="8282748.21"/>
    <n v="7523365.7000000002"/>
    <n v="8765950.7400000002"/>
    <n v="-9932306.3599999994"/>
    <n v="8.6300000000000008"/>
    <n v="13.71"/>
    <n v="338"/>
    <n v="19"/>
    <n v="41"/>
    <n v="136"/>
    <n v="52"/>
    <n v="-9.4075000000000006"/>
    <n v="1.645"/>
    <n v="11.0525"/>
    <n v="-25.986249999999998"/>
    <n v="18.223749999999999"/>
    <x v="0"/>
    <n v="-18.744999999999997"/>
    <n v="-2.7"/>
    <n v="16.044999999999998"/>
    <n v="-42.812499999999993"/>
    <n v="21.367499999999996"/>
    <x v="0"/>
    <x v="0"/>
    <x v="0"/>
  </r>
  <r>
    <s v="11045"/>
    <s v="สังคม,รพช."/>
    <x v="3"/>
    <x v="3"/>
    <n v="1.53"/>
    <n v="1.38"/>
    <n v="0.61"/>
    <n v="10011543.189999999"/>
    <n v="3916638.07"/>
    <n v="16376303.98"/>
    <n v="-7531727.2699999996"/>
    <n v="14.5"/>
    <n v="2.2599999999999998"/>
    <n v="188"/>
    <n v="36"/>
    <n v="135"/>
    <n v="110"/>
    <n v="37"/>
    <n v="-9.4075000000000006"/>
    <n v="1.645"/>
    <n v="11.0525"/>
    <n v="-25.986249999999998"/>
    <n v="18.223749999999999"/>
    <x v="0"/>
    <n v="-18.744999999999997"/>
    <n v="-2.7"/>
    <n v="16.044999999999998"/>
    <n v="-42.812499999999993"/>
    <n v="21.367499999999996"/>
    <x v="0"/>
    <x v="0"/>
    <x v="0"/>
  </r>
  <r>
    <s v="11448"/>
    <s v="สมเด็จพระยุพราชท่าบ่อ,รพท."/>
    <x v="5"/>
    <x v="5"/>
    <n v="1.21"/>
    <n v="1.06"/>
    <n v="0.57999999999999996"/>
    <n v="42336707.840000004"/>
    <n v="306495446.93000001"/>
    <n v="113260875.45999999"/>
    <n v="-83182431.379999995"/>
    <n v="16.28"/>
    <n v="25.4"/>
    <n v="221"/>
    <n v="37"/>
    <n v="60"/>
    <n v="96"/>
    <n v="50"/>
    <n v="-2.59"/>
    <n v="8.86"/>
    <n v="11.45"/>
    <n v="-19.764999999999997"/>
    <n v="26.034999999999997"/>
    <x v="0"/>
    <n v="-5.74"/>
    <n v="4.915"/>
    <n v="10.655000000000001"/>
    <n v="-21.722500000000004"/>
    <n v="20.897500000000001"/>
    <x v="1"/>
    <x v="0"/>
    <x v="0"/>
  </r>
  <r>
    <s v="21356"/>
    <s v="สระใคร,รพช."/>
    <x v="3"/>
    <x v="3"/>
    <n v="7.89"/>
    <n v="7.5"/>
    <n v="5.2"/>
    <n v="37846574.600000001"/>
    <n v="12291273.51"/>
    <n v="14616803.24"/>
    <n v="22291765.02"/>
    <n v="16.489999999999998"/>
    <n v="15.93"/>
    <n v="62"/>
    <n v="31"/>
    <n v="46"/>
    <n v="105"/>
    <n v="44"/>
    <n v="-9.4075000000000006"/>
    <n v="1.645"/>
    <n v="11.0525"/>
    <n v="-25.986249999999998"/>
    <n v="18.223749999999999"/>
    <x v="0"/>
    <n v="-18.744999999999997"/>
    <n v="-2.7"/>
    <n v="16.044999999999998"/>
    <n v="-42.812499999999993"/>
    <n v="21.367499999999996"/>
    <x v="0"/>
    <x v="0"/>
    <x v="0"/>
  </r>
  <r>
    <s v="28778"/>
    <s v="โพธิ์ตาก,รพช."/>
    <x v="8"/>
    <x v="8"/>
    <n v="1.1399999999999999"/>
    <n v="1.03"/>
    <n v="0.69"/>
    <n v="3195074.7"/>
    <n v="-1144708.92"/>
    <n v="6819248.3399999999"/>
    <n v="-6926233.8200000003"/>
    <n v="11.79"/>
    <n v="-1.43"/>
    <n v="372"/>
    <n v="44"/>
    <n v="74"/>
    <n v="236"/>
    <n v="77"/>
    <n v="-5.3650000000000002"/>
    <n v="10.815000000000001"/>
    <n v="16.18"/>
    <n v="-29.634999999999998"/>
    <n v="35.085000000000001"/>
    <x v="0"/>
    <n v="-14.08"/>
    <n v="0.78999999999999981"/>
    <n v="14.87"/>
    <n v="-36.384999999999998"/>
    <n v="23.094999999999999"/>
    <x v="0"/>
    <x v="1"/>
    <x v="0"/>
  </r>
  <r>
    <s v="28811"/>
    <s v="เฝ้าไร่,รพช."/>
    <x v="6"/>
    <x v="6"/>
    <n v="1.81"/>
    <n v="1.61"/>
    <n v="0.91"/>
    <n v="17852460.879999999"/>
    <n v="-5559147.9199999999"/>
    <n v="190677.74"/>
    <n v="-2169674.4300000002"/>
    <n v="0.22"/>
    <n v="-6.84"/>
    <n v="179"/>
    <n v="50"/>
    <n v="77"/>
    <n v="159"/>
    <n v="85"/>
    <n v="-10.317499999999999"/>
    <n v="1.0349999999999999"/>
    <n v="11.352499999999999"/>
    <n v="-27.346249999999998"/>
    <n v="18.063749999999999"/>
    <x v="0"/>
    <n v="-15.98"/>
    <n v="-2.4"/>
    <n v="13.58"/>
    <n v="-36.35"/>
    <n v="17.970000000000002"/>
    <x v="0"/>
    <x v="1"/>
    <x v="0"/>
  </r>
  <r>
    <s v="28815"/>
    <s v="รัตนวาปี,รพช."/>
    <x v="3"/>
    <x v="3"/>
    <n v="1.31"/>
    <n v="1.01"/>
    <n v="0.41"/>
    <n v="3960943.29"/>
    <n v="-3040788.66"/>
    <n v="-1801929.59"/>
    <n v="-7846897.1900000004"/>
    <n v="-2.56"/>
    <n v="-3.89"/>
    <n v="114"/>
    <n v="66"/>
    <n v="81"/>
    <n v="114"/>
    <n v="51"/>
    <n v="-9.4075000000000006"/>
    <n v="1.645"/>
    <n v="11.0525"/>
    <n v="-25.986249999999998"/>
    <n v="18.223749999999999"/>
    <x v="0"/>
    <n v="-18.744999999999997"/>
    <n v="-2.7"/>
    <n v="16.044999999999998"/>
    <n v="-42.812499999999993"/>
    <n v="21.367499999999996"/>
    <x v="0"/>
    <x v="1"/>
    <x v="1"/>
  </r>
  <r>
    <s v="10704"/>
    <s v="หนองบัวลำภู,รพท."/>
    <x v="10"/>
    <x v="10"/>
    <n v="3.66"/>
    <n v="3.44"/>
    <n v="1.78"/>
    <n v="393914459.97000003"/>
    <n v="64023507.799999997"/>
    <n v="123245146.03"/>
    <n v="115011627.06"/>
    <n v="13.71"/>
    <n v="8.7100000000000009"/>
    <n v="95"/>
    <n v="111"/>
    <n v="87"/>
    <n v="79"/>
    <n v="47"/>
    <n v="-2.1850000000000001"/>
    <n v="5.5750000000000002"/>
    <n v="7.76"/>
    <n v="-13.825000000000001"/>
    <n v="17.215"/>
    <x v="0"/>
    <n v="-5.58"/>
    <n v="0.90500000000000003"/>
    <n v="6.4850000000000003"/>
    <n v="-15.307500000000001"/>
    <n v="10.6325"/>
    <x v="0"/>
    <x v="0"/>
    <x v="0"/>
  </r>
  <r>
    <s v="10991"/>
    <s v="นากลาง,รพช."/>
    <x v="1"/>
    <x v="1"/>
    <n v="1.22"/>
    <n v="1.02"/>
    <n v="0.6"/>
    <n v="7141803.6299999999"/>
    <n v="-22939670.59"/>
    <n v="-15625089.85"/>
    <n v="-12839596.58"/>
    <n v="-9.34"/>
    <n v="-22.66"/>
    <n v="184"/>
    <n v="46"/>
    <n v="58"/>
    <n v="105"/>
    <n v="55"/>
    <n v="-10.594999999999999"/>
    <n v="0.95"/>
    <n v="11.544999999999998"/>
    <n v="-27.912499999999994"/>
    <n v="18.267499999999995"/>
    <x v="0"/>
    <n v="-17.670000000000002"/>
    <n v="-3.92"/>
    <n v="13.750000000000002"/>
    <n v="-38.295000000000002"/>
    <n v="16.705000000000005"/>
    <x v="0"/>
    <x v="1"/>
    <x v="1"/>
  </r>
  <r>
    <s v="10992"/>
    <s v="โนนสัง,รพช."/>
    <x v="6"/>
    <x v="6"/>
    <n v="1.8"/>
    <n v="1.54"/>
    <n v="1.1100000000000001"/>
    <n v="12251617.140000001"/>
    <n v="-15253708.17"/>
    <n v="-4418276.24"/>
    <n v="1730633.54"/>
    <n v="-3.41"/>
    <n v="-15.9"/>
    <n v="64"/>
    <n v="22"/>
    <n v="50"/>
    <n v="129"/>
    <n v="55"/>
    <n v="-10.317499999999999"/>
    <n v="1.0349999999999999"/>
    <n v="11.352499999999999"/>
    <n v="-27.346249999999998"/>
    <n v="18.063749999999999"/>
    <x v="0"/>
    <n v="-15.98"/>
    <n v="-2.4"/>
    <n v="13.58"/>
    <n v="-36.35"/>
    <n v="17.970000000000002"/>
    <x v="0"/>
    <x v="1"/>
    <x v="1"/>
  </r>
  <r>
    <s v="10993"/>
    <s v="ศรีบุญเรือง,รพช."/>
    <x v="7"/>
    <x v="7"/>
    <n v="0.98"/>
    <n v="0.89"/>
    <n v="0.49"/>
    <n v="-1283703.6100000001"/>
    <n v="-13034177.83"/>
    <n v="-1424102.94"/>
    <n v="-29319578.68"/>
    <n v="-0.7"/>
    <n v="-8.85"/>
    <n v="262"/>
    <n v="46"/>
    <n v="75"/>
    <n v="105"/>
    <n v="40"/>
    <n v="-15.01"/>
    <n v="4.4000000000000004"/>
    <n v="19.41"/>
    <n v="-44.125"/>
    <n v="33.515000000000001"/>
    <x v="0"/>
    <n v="-15.23"/>
    <n v="-0.92"/>
    <n v="14.31"/>
    <n v="-36.695"/>
    <n v="20.544999999999998"/>
    <x v="0"/>
    <x v="1"/>
    <x v="1"/>
  </r>
  <r>
    <s v="10994"/>
    <s v="สุวรรณคูหา,รพช."/>
    <x v="1"/>
    <x v="1"/>
    <n v="0.96"/>
    <n v="0.78"/>
    <n v="0.54"/>
    <n v="-1237512.3700000001"/>
    <n v="-27170685.350000001"/>
    <n v="-21445360.989999998"/>
    <n v="-13780587.23"/>
    <n v="-16.87"/>
    <n v="-26.9"/>
    <n v="155"/>
    <n v="49"/>
    <n v="60"/>
    <n v="123"/>
    <n v="63"/>
    <n v="-10.594999999999999"/>
    <n v="0.95"/>
    <n v="11.544999999999998"/>
    <n v="-27.912499999999994"/>
    <n v="18.267499999999995"/>
    <x v="0"/>
    <n v="-17.670000000000002"/>
    <n v="-3.92"/>
    <n v="13.750000000000002"/>
    <n v="-38.295000000000002"/>
    <n v="16.705000000000005"/>
    <x v="0"/>
    <x v="1"/>
    <x v="1"/>
  </r>
  <r>
    <s v="23367"/>
    <s v="นาวังเฉลิมพระเกียรติ ๘๐ พรรษา,รพช."/>
    <x v="3"/>
    <x v="3"/>
    <n v="1.34"/>
    <n v="1.1599999999999999"/>
    <n v="0.8"/>
    <n v="7202029.7199999997"/>
    <n v="-18965905.949999999"/>
    <n v="-10221177.699999999"/>
    <n v="-4089028.69"/>
    <n v="-10.54"/>
    <n v="-20.02"/>
    <n v="172"/>
    <n v="61"/>
    <n v="69"/>
    <n v="128"/>
    <n v="57"/>
    <n v="-9.4075000000000006"/>
    <n v="1.645"/>
    <n v="11.0525"/>
    <n v="-25.986249999999998"/>
    <n v="18.223749999999999"/>
    <x v="0"/>
    <n v="-18.744999999999997"/>
    <n v="-2.7"/>
    <n v="16.044999999999998"/>
    <n v="-42.812499999999993"/>
    <n v="21.367499999999996"/>
    <x v="0"/>
    <x v="1"/>
    <x v="1"/>
  </r>
  <r>
    <s v="10671"/>
    <s v="อุดรธานี,รพศ."/>
    <x v="13"/>
    <x v="13"/>
    <n v="3.05"/>
    <n v="2.81"/>
    <n v="1.46"/>
    <n v="1429511099.8099999"/>
    <n v="-85969430.950000003"/>
    <n v="102882876.63"/>
    <n v="315659994.95999998"/>
    <n v="2.5299999999999998"/>
    <n v="-2.61"/>
    <n v="105"/>
    <n v="88"/>
    <n v="44"/>
    <n v="104"/>
    <n v="38"/>
    <n v="1.0449999999999999"/>
    <n v="6.4074999999999998"/>
    <n v="5.3624999999999998"/>
    <n v="-6.9987499999999994"/>
    <n v="14.451249999999998"/>
    <x v="0"/>
    <n v="-6.8150000000000004"/>
    <n v="0.92249999999999988"/>
    <n v="7.7375000000000007"/>
    <n v="-18.421250000000001"/>
    <n v="12.52875"/>
    <x v="0"/>
    <x v="1"/>
    <x v="0"/>
  </r>
  <r>
    <s v="11013"/>
    <s v="กุดจับ,รพช."/>
    <x v="1"/>
    <x v="1"/>
    <n v="1.04"/>
    <n v="0.84"/>
    <n v="0.51"/>
    <n v="1403329"/>
    <n v="-1441615.55"/>
    <n v="4702995.9000000004"/>
    <n v="-17080394.309999999"/>
    <n v="3.28"/>
    <n v="-1.61"/>
    <n v="285"/>
    <n v="37"/>
    <n v="57"/>
    <n v="93"/>
    <n v="71"/>
    <n v="-10.594999999999999"/>
    <n v="0.95"/>
    <n v="11.544999999999998"/>
    <n v="-27.912499999999994"/>
    <n v="18.267499999999995"/>
    <x v="0"/>
    <n v="-17.670000000000002"/>
    <n v="-3.92"/>
    <n v="13.750000000000002"/>
    <n v="-38.295000000000002"/>
    <n v="16.705000000000005"/>
    <x v="0"/>
    <x v="1"/>
    <x v="0"/>
  </r>
  <r>
    <s v="11014"/>
    <s v="หนองวัวซอ,รพช."/>
    <x v="4"/>
    <x v="4"/>
    <n v="0.98"/>
    <n v="0.81"/>
    <n v="0.53"/>
    <n v="-582239.28"/>
    <n v="4742730.09"/>
    <n v="9084937.0600000005"/>
    <n v="-13503455.550000001"/>
    <n v="6.8"/>
    <n v="7.41"/>
    <n v="338"/>
    <n v="27"/>
    <n v="47"/>
    <n v="97"/>
    <n v="62"/>
    <n v="-8.26"/>
    <n v="3.2450000000000001"/>
    <n v="11.504999999999999"/>
    <n v="-25.517499999999998"/>
    <n v="20.502500000000001"/>
    <x v="0"/>
    <n v="-12.452500000000001"/>
    <n v="0.39"/>
    <n v="12.842500000000001"/>
    <n v="-31.716250000000002"/>
    <n v="19.653750000000002"/>
    <x v="0"/>
    <x v="0"/>
    <x v="0"/>
  </r>
  <r>
    <s v="11015"/>
    <s v="กุมภวาปี,รพท."/>
    <x v="10"/>
    <x v="10"/>
    <n v="1.27"/>
    <n v="1.17"/>
    <n v="0.69"/>
    <n v="61357236.689999998"/>
    <n v="-75547910.569999993"/>
    <n v="-14932335.560000001"/>
    <n v="-72340299.430000007"/>
    <n v="-2.4700000000000002"/>
    <n v="-10"/>
    <n v="255"/>
    <n v="61"/>
    <n v="89"/>
    <n v="140"/>
    <n v="53"/>
    <n v="-2.1850000000000001"/>
    <n v="5.5750000000000002"/>
    <n v="7.76"/>
    <n v="-13.825000000000001"/>
    <n v="17.215"/>
    <x v="0"/>
    <n v="-5.58"/>
    <n v="0.90500000000000003"/>
    <n v="6.4850000000000003"/>
    <n v="-15.307500000000001"/>
    <n v="10.6325"/>
    <x v="0"/>
    <x v="1"/>
    <x v="1"/>
  </r>
  <r>
    <s v="11016"/>
    <s v="ห้วยเกิ้ง,รพช."/>
    <x v="8"/>
    <x v="8"/>
    <n v="5.13"/>
    <n v="4.67"/>
    <n v="3.47"/>
    <n v="11867021.59"/>
    <n v="-4698393.76"/>
    <n v="1963373.6"/>
    <n v="7084051.9199999999"/>
    <n v="4.97"/>
    <n v="-6.47"/>
    <n v="95"/>
    <n v="106"/>
    <n v="59"/>
    <n v="133"/>
    <n v="62"/>
    <n v="-5.3650000000000002"/>
    <n v="10.815000000000001"/>
    <n v="16.18"/>
    <n v="-29.634999999999998"/>
    <n v="35.085000000000001"/>
    <x v="0"/>
    <n v="-14.08"/>
    <n v="0.78999999999999981"/>
    <n v="14.87"/>
    <n v="-36.384999999999998"/>
    <n v="23.094999999999999"/>
    <x v="0"/>
    <x v="1"/>
    <x v="0"/>
  </r>
  <r>
    <s v="11017"/>
    <s v="โนนสะอาด,รพช."/>
    <x v="6"/>
    <x v="6"/>
    <n v="1.04"/>
    <n v="0.9"/>
    <n v="0.63"/>
    <n v="1232056.46"/>
    <n v="83924.26"/>
    <n v="7326011.3799999999"/>
    <n v="-11736069.960000001"/>
    <n v="6.4"/>
    <n v="0.11"/>
    <n v="293"/>
    <n v="35"/>
    <n v="82"/>
    <n v="96"/>
    <n v="62"/>
    <n v="-10.317499999999999"/>
    <n v="1.0349999999999999"/>
    <n v="11.352499999999999"/>
    <n v="-27.346249999999998"/>
    <n v="18.063749999999999"/>
    <x v="0"/>
    <n v="-15.98"/>
    <n v="-2.4"/>
    <n v="13.58"/>
    <n v="-36.35"/>
    <n v="17.970000000000002"/>
    <x v="0"/>
    <x v="0"/>
    <x v="0"/>
  </r>
  <r>
    <s v="11018"/>
    <s v="หนองหาน,รพช."/>
    <x v="2"/>
    <x v="2"/>
    <n v="1.02"/>
    <n v="0.91"/>
    <n v="0.47"/>
    <n v="1721364.84"/>
    <n v="857640.38"/>
    <n v="26200937.84"/>
    <n v="-50850632.740000002"/>
    <n v="7.36"/>
    <n v="0.25"/>
    <n v="194"/>
    <n v="49"/>
    <n v="62"/>
    <n v="107"/>
    <n v="41"/>
    <n v="-7.51"/>
    <n v="3.04"/>
    <n v="10.55"/>
    <n v="-23.335000000000001"/>
    <n v="18.865000000000002"/>
    <x v="0"/>
    <n v="-12.23"/>
    <n v="-0.18"/>
    <n v="12.05"/>
    <n v="-30.305000000000003"/>
    <n v="17.895000000000003"/>
    <x v="0"/>
    <x v="0"/>
    <x v="0"/>
  </r>
  <r>
    <s v="11019"/>
    <s v="ทุ่งฝน,รพช."/>
    <x v="3"/>
    <x v="3"/>
    <n v="1.19"/>
    <n v="0.97"/>
    <n v="0.71"/>
    <n v="3100018.19"/>
    <n v="-5784791.71"/>
    <n v="555013.93999999994"/>
    <n v="-4845438.6500000004"/>
    <n v="0.66"/>
    <n v="-12.18"/>
    <n v="201"/>
    <n v="21"/>
    <n v="42"/>
    <n v="103"/>
    <n v="58"/>
    <n v="-9.4075000000000006"/>
    <n v="1.645"/>
    <n v="11.0525"/>
    <n v="-25.986249999999998"/>
    <n v="18.223749999999999"/>
    <x v="0"/>
    <n v="-18.744999999999997"/>
    <n v="-2.7"/>
    <n v="16.044999999999998"/>
    <n v="-42.812499999999993"/>
    <n v="21.367499999999996"/>
    <x v="0"/>
    <x v="1"/>
    <x v="0"/>
  </r>
  <r>
    <s v="11020"/>
    <s v="ไชยวาน,รพช."/>
    <x v="3"/>
    <x v="3"/>
    <n v="1.02"/>
    <n v="0.87"/>
    <n v="0.48"/>
    <n v="275597.88"/>
    <n v="1180803.5"/>
    <n v="4723432.5"/>
    <n v="-9405593.1699999999"/>
    <n v="5.22"/>
    <n v="1.86"/>
    <n v="302"/>
    <n v="34"/>
    <n v="53"/>
    <n v="104"/>
    <n v="69"/>
    <n v="-9.4075000000000006"/>
    <n v="1.645"/>
    <n v="11.0525"/>
    <n v="-25.986249999999998"/>
    <n v="18.223749999999999"/>
    <x v="0"/>
    <n v="-18.744999999999997"/>
    <n v="-2.7"/>
    <n v="16.044999999999998"/>
    <n v="-42.812499999999993"/>
    <n v="21.367499999999996"/>
    <x v="0"/>
    <x v="0"/>
    <x v="0"/>
  </r>
  <r>
    <s v="11021"/>
    <s v="ศรีธาตุ,รพช."/>
    <x v="6"/>
    <x v="6"/>
    <n v="1.78"/>
    <n v="1.51"/>
    <n v="1.1599999999999999"/>
    <n v="12221590.710000001"/>
    <n v="-7879378.1600000001"/>
    <n v="-2417503.54"/>
    <n v="2468599.42"/>
    <n v="-2.12"/>
    <n v="-11.57"/>
    <n v="84"/>
    <n v="19"/>
    <n v="43"/>
    <n v="129"/>
    <n v="49"/>
    <n v="-10.317499999999999"/>
    <n v="1.0349999999999999"/>
    <n v="11.352499999999999"/>
    <n v="-27.346249999999998"/>
    <n v="18.063749999999999"/>
    <x v="0"/>
    <n v="-15.98"/>
    <n v="-2.4"/>
    <n v="13.58"/>
    <n v="-36.35"/>
    <n v="17.970000000000002"/>
    <x v="0"/>
    <x v="1"/>
    <x v="1"/>
  </r>
  <r>
    <s v="11022"/>
    <s v="วังสามหมอ,รพช."/>
    <x v="4"/>
    <x v="4"/>
    <n v="1.25"/>
    <n v="1.07"/>
    <n v="0.52"/>
    <n v="9795840.2100000009"/>
    <n v="-11552250.529999999"/>
    <n v="-4231685.7"/>
    <n v="-19072561.649999999"/>
    <n v="-2.34"/>
    <n v="-11.39"/>
    <n v="230"/>
    <n v="34"/>
    <n v="53"/>
    <n v="101"/>
    <n v="44"/>
    <n v="-8.26"/>
    <n v="3.2450000000000001"/>
    <n v="11.504999999999999"/>
    <n v="-25.517499999999998"/>
    <n v="20.502500000000001"/>
    <x v="0"/>
    <n v="-12.452500000000001"/>
    <n v="0.39"/>
    <n v="12.842500000000001"/>
    <n v="-31.716250000000002"/>
    <n v="19.653750000000002"/>
    <x v="0"/>
    <x v="1"/>
    <x v="1"/>
  </r>
  <r>
    <s v="11023"/>
    <s v="บ้านผือ,รพช."/>
    <x v="2"/>
    <x v="2"/>
    <n v="1"/>
    <n v="0.87"/>
    <n v="0.6"/>
    <n v="168073.78"/>
    <n v="-23187916.629999999"/>
    <n v="-86855.72"/>
    <n v="-39166198.380000003"/>
    <n v="-0.03"/>
    <n v="-7.88"/>
    <n v="263"/>
    <n v="28"/>
    <n v="44"/>
    <n v="97"/>
    <n v="68"/>
    <n v="-7.51"/>
    <n v="3.04"/>
    <n v="10.55"/>
    <n v="-23.335000000000001"/>
    <n v="18.865000000000002"/>
    <x v="0"/>
    <n v="-12.23"/>
    <n v="-0.18"/>
    <n v="12.05"/>
    <n v="-30.305000000000003"/>
    <n v="17.895000000000003"/>
    <x v="0"/>
    <x v="1"/>
    <x v="1"/>
  </r>
  <r>
    <s v="11024"/>
    <s v="น้ำโสม,รพช."/>
    <x v="6"/>
    <x v="6"/>
    <n v="2.17"/>
    <n v="2.0499999999999998"/>
    <n v="1.73"/>
    <n v="37834670.079999998"/>
    <n v="-11184191"/>
    <n v="-6096380.1399999997"/>
    <n v="23389994.82"/>
    <n v="-3.92"/>
    <n v="-9.64"/>
    <n v="210"/>
    <n v="37"/>
    <n v="85"/>
    <n v="100"/>
    <n v="56"/>
    <n v="-10.317499999999999"/>
    <n v="1.0349999999999999"/>
    <n v="11.352499999999999"/>
    <n v="-27.346249999999998"/>
    <n v="18.063749999999999"/>
    <x v="0"/>
    <n v="-15.98"/>
    <n v="-2.4"/>
    <n v="13.58"/>
    <n v="-36.35"/>
    <n v="17.970000000000002"/>
    <x v="0"/>
    <x v="1"/>
    <x v="1"/>
  </r>
  <r>
    <s v="11025"/>
    <s v="เพ็ญ,รพช."/>
    <x v="2"/>
    <x v="2"/>
    <n v="1.2"/>
    <n v="1.01"/>
    <n v="0.68"/>
    <n v="10675613.33"/>
    <n v="-23107528.489999998"/>
    <n v="-8611584.5199999996"/>
    <n v="-17060876.829999998"/>
    <n v="-3.38"/>
    <n v="-10.44"/>
    <n v="154"/>
    <n v="33"/>
    <n v="57"/>
    <n v="103"/>
    <n v="61"/>
    <n v="-7.51"/>
    <n v="3.04"/>
    <n v="10.55"/>
    <n v="-23.335000000000001"/>
    <n v="18.865000000000002"/>
    <x v="0"/>
    <n v="-12.23"/>
    <n v="-0.18"/>
    <n v="12.05"/>
    <n v="-30.305000000000003"/>
    <n v="17.895000000000003"/>
    <x v="0"/>
    <x v="1"/>
    <x v="1"/>
  </r>
  <r>
    <s v="11026"/>
    <s v="สร้างคอม,รพช."/>
    <x v="3"/>
    <x v="3"/>
    <n v="1.1000000000000001"/>
    <n v="1"/>
    <n v="0.78"/>
    <n v="2246293.94"/>
    <n v="-4548270.3899999997"/>
    <n v="568626.57999999996"/>
    <n v="-4711015"/>
    <n v="0.68"/>
    <n v="-10.57"/>
    <n v="220"/>
    <n v="22"/>
    <n v="35"/>
    <n v="101"/>
    <n v="56"/>
    <n v="-9.4075000000000006"/>
    <n v="1.645"/>
    <n v="11.0525"/>
    <n v="-25.986249999999998"/>
    <n v="18.223749999999999"/>
    <x v="0"/>
    <n v="-18.744999999999997"/>
    <n v="-2.7"/>
    <n v="16.044999999999998"/>
    <n v="-42.812499999999993"/>
    <n v="21.367499999999996"/>
    <x v="0"/>
    <x v="1"/>
    <x v="0"/>
  </r>
  <r>
    <s v="11027"/>
    <s v="หนองแสง,รพช."/>
    <x v="3"/>
    <x v="3"/>
    <n v="1.1499999999999999"/>
    <n v="1.05"/>
    <n v="0.44"/>
    <n v="3462455.77"/>
    <n v="-3866762.41"/>
    <n v="-970535.93"/>
    <n v="-12662226.859999999"/>
    <n v="-1.29"/>
    <n v="-9.1300000000000008"/>
    <n v="359"/>
    <n v="61"/>
    <n v="67"/>
    <n v="93"/>
    <n v="77"/>
    <n v="-9.4075000000000006"/>
    <n v="1.645"/>
    <n v="11.0525"/>
    <n v="-25.986249999999998"/>
    <n v="18.223749999999999"/>
    <x v="0"/>
    <n v="-18.744999999999997"/>
    <n v="-2.7"/>
    <n v="16.044999999999998"/>
    <n v="-42.812499999999993"/>
    <n v="21.367499999999996"/>
    <x v="0"/>
    <x v="1"/>
    <x v="1"/>
  </r>
  <r>
    <s v="11028"/>
    <s v="นายูง,รพช."/>
    <x v="3"/>
    <x v="3"/>
    <n v="1.28"/>
    <n v="1.08"/>
    <n v="0.74"/>
    <n v="5722897.9199999999"/>
    <n v="-2696453.31"/>
    <n v="128969.69"/>
    <n v="-5406287.5800000001"/>
    <n v="0.16"/>
    <n v="-4.6100000000000003"/>
    <n v="203"/>
    <n v="22"/>
    <n v="57"/>
    <n v="93"/>
    <n v="88"/>
    <n v="-9.4075000000000006"/>
    <n v="1.645"/>
    <n v="11.0525"/>
    <n v="-25.986249999999998"/>
    <n v="18.223749999999999"/>
    <x v="0"/>
    <n v="-18.744999999999997"/>
    <n v="-2.7"/>
    <n v="16.044999999999998"/>
    <n v="-42.812499999999993"/>
    <n v="21.367499999999996"/>
    <x v="0"/>
    <x v="1"/>
    <x v="0"/>
  </r>
  <r>
    <s v="11029"/>
    <s v="พิบูลย์รักษ์,รพช."/>
    <x v="3"/>
    <x v="3"/>
    <n v="1.22"/>
    <n v="1.1499999999999999"/>
    <n v="0.84"/>
    <n v="3175981.96"/>
    <n v="-443870.32"/>
    <n v="-90088.3"/>
    <n v="-2283014.9500000002"/>
    <n v="-0.12"/>
    <n v="-1.47"/>
    <n v="260"/>
    <n v="18"/>
    <n v="49"/>
    <n v="93"/>
    <n v="37"/>
    <n v="-9.4075000000000006"/>
    <n v="1.645"/>
    <n v="11.0525"/>
    <n v="-25.986249999999998"/>
    <n v="18.223749999999999"/>
    <x v="0"/>
    <n v="-18.744999999999997"/>
    <n v="-2.7"/>
    <n v="16.044999999999998"/>
    <n v="-42.812499999999993"/>
    <n v="21.367499999999996"/>
    <x v="0"/>
    <x v="1"/>
    <x v="1"/>
  </r>
  <r>
    <s v="11446"/>
    <s v="สมเด็จพระยุพราชบ้านดุง,รพช."/>
    <x v="2"/>
    <x v="2"/>
    <n v="1.01"/>
    <n v="0.89"/>
    <n v="0.62"/>
    <n v="1473470.88"/>
    <n v="424026.61"/>
    <n v="26236306.420000002"/>
    <n v="-42017339.57"/>
    <n v="6.81"/>
    <n v="0.14000000000000001"/>
    <n v="217"/>
    <n v="18"/>
    <n v="59"/>
    <n v="14"/>
    <n v="55"/>
    <n v="-7.51"/>
    <n v="3.04"/>
    <n v="10.55"/>
    <n v="-23.335000000000001"/>
    <n v="18.865000000000002"/>
    <x v="0"/>
    <n v="-12.23"/>
    <n v="-0.18"/>
    <n v="12.05"/>
    <n v="-30.305000000000003"/>
    <n v="17.895000000000003"/>
    <x v="0"/>
    <x v="0"/>
    <x v="0"/>
  </r>
  <r>
    <s v="25058"/>
    <s v="กู่แก้ว,รพช."/>
    <x v="3"/>
    <x v="3"/>
    <n v="1.1399999999999999"/>
    <n v="1.03"/>
    <n v="0.82"/>
    <n v="1966366.89"/>
    <n v="-2009888.56"/>
    <n v="4389882.8600000003"/>
    <n v="-2610344.0699999998"/>
    <n v="6.32"/>
    <n v="-2.92"/>
    <n v="212"/>
    <n v="18"/>
    <n v="38"/>
    <n v="129"/>
    <n v="81"/>
    <n v="-9.4075000000000006"/>
    <n v="1.645"/>
    <n v="11.0525"/>
    <n v="-25.986249999999998"/>
    <n v="18.223749999999999"/>
    <x v="0"/>
    <n v="-18.744999999999997"/>
    <n v="-2.7"/>
    <n v="16.044999999999998"/>
    <n v="-42.812499999999993"/>
    <n v="21.367499999999996"/>
    <x v="0"/>
    <x v="1"/>
    <x v="0"/>
  </r>
  <r>
    <s v="25059"/>
    <s v="ประจักษ์ศิลปาคม,รพช."/>
    <x v="11"/>
    <x v="11"/>
    <n v="2.5299999999999998"/>
    <n v="2.39"/>
    <n v="1.94"/>
    <n v="15986933.859999999"/>
    <n v="-1307113.03"/>
    <n v="3926872.79"/>
    <n v="9849804.3900000006"/>
    <n v="6.3"/>
    <n v="-1.92"/>
    <n v="161"/>
    <n v="23"/>
    <n v="72"/>
    <n v="121"/>
    <n v="51"/>
    <n v="-3.4824999999999999"/>
    <n v="12.762499999999999"/>
    <n v="16.244999999999997"/>
    <n v="-27.849999999999994"/>
    <n v="37.129999999999995"/>
    <x v="0"/>
    <n v="-10.8825"/>
    <n v="3.4124999999999996"/>
    <n v="14.295"/>
    <n v="-32.325000000000003"/>
    <n v="24.854999999999997"/>
    <x v="0"/>
    <x v="1"/>
    <x v="0"/>
  </r>
  <r>
    <s v="04007"/>
    <s v="ซับใหญ่,รพช."/>
    <x v="8"/>
    <x v="8"/>
    <n v="4.1500000000000004"/>
    <n v="3.58"/>
    <n v="1.89"/>
    <n v="15575860.369999999"/>
    <n v="-6033203.9100000001"/>
    <n v="-180899.13"/>
    <n v="4410452.57"/>
    <n v="-0.41"/>
    <n v="-14.95"/>
    <n v="79"/>
    <n v="224"/>
    <n v="215"/>
    <n v="200"/>
    <n v="89"/>
    <n v="-5.3650000000000002"/>
    <n v="10.815000000000001"/>
    <n v="16.18"/>
    <n v="-29.634999999999998"/>
    <n v="35.085000000000001"/>
    <x v="0"/>
    <n v="-14.08"/>
    <n v="0.78999999999999981"/>
    <n v="14.87"/>
    <n v="-36.384999999999998"/>
    <n v="23.094999999999999"/>
    <x v="0"/>
    <x v="1"/>
    <x v="1"/>
  </r>
  <r>
    <s v="10702"/>
    <s v="ชัยภูมิ,รพศ."/>
    <x v="0"/>
    <x v="0"/>
    <n v="1.55"/>
    <n v="1.38"/>
    <n v="0.53"/>
    <n v="227497707.86000001"/>
    <n v="81074668.879999995"/>
    <n v="90855925.319999993"/>
    <n v="-195601264.80000001"/>
    <n v="4.72"/>
    <n v="4.5599999999999996"/>
    <n v="78"/>
    <n v="65"/>
    <n v="36"/>
    <n v="72"/>
    <n v="40"/>
    <n v="3.02"/>
    <n v="9.33"/>
    <n v="6.3100000000000005"/>
    <n v="-6.4450000000000003"/>
    <n v="18.795000000000002"/>
    <x v="0"/>
    <n v="-3.11"/>
    <n v="6.62"/>
    <n v="9.73"/>
    <n v="-17.705000000000002"/>
    <n v="21.215"/>
    <x v="0"/>
    <x v="0"/>
    <x v="0"/>
  </r>
  <r>
    <s v="10970"/>
    <s v="บ้านเขว้า,รพช."/>
    <x v="6"/>
    <x v="6"/>
    <n v="2.15"/>
    <n v="2.0299999999999998"/>
    <n v="0.98"/>
    <n v="29303046.960000001"/>
    <n v="-10225280.939999999"/>
    <n v="-5739044.6299999999"/>
    <n v="-696197.73"/>
    <n v="-5.0599999999999996"/>
    <n v="-10.92"/>
    <n v="290"/>
    <n v="192"/>
    <n v="277"/>
    <n v="112"/>
    <n v="58"/>
    <n v="-10.317499999999999"/>
    <n v="1.0349999999999999"/>
    <n v="11.352499999999999"/>
    <n v="-27.346249999999998"/>
    <n v="18.063749999999999"/>
    <x v="0"/>
    <n v="-15.98"/>
    <n v="-2.4"/>
    <n v="13.58"/>
    <n v="-36.35"/>
    <n v="17.970000000000002"/>
    <x v="0"/>
    <x v="1"/>
    <x v="1"/>
  </r>
  <r>
    <s v="10971"/>
    <s v="คอนสวรรค์,รพช."/>
    <x v="6"/>
    <x v="6"/>
    <n v="2.56"/>
    <n v="2.4700000000000002"/>
    <n v="1.93"/>
    <n v="37489151.609999999"/>
    <n v="-21312947.800000001"/>
    <n v="-17860569.309999999"/>
    <n v="22350407.120000001"/>
    <n v="-16.46"/>
    <n v="-20.309999999999999"/>
    <n v="67"/>
    <n v="55"/>
    <n v="57"/>
    <n v="195"/>
    <n v="34"/>
    <n v="-10.317499999999999"/>
    <n v="1.0349999999999999"/>
    <n v="11.352499999999999"/>
    <n v="-27.346249999999998"/>
    <n v="18.063749999999999"/>
    <x v="0"/>
    <n v="-15.98"/>
    <n v="-2.4"/>
    <n v="13.58"/>
    <n v="-36.35"/>
    <n v="17.970000000000002"/>
    <x v="0"/>
    <x v="1"/>
    <x v="1"/>
  </r>
  <r>
    <s v="10972"/>
    <s v="เกษตรสมบูรณ์,รพช."/>
    <x v="1"/>
    <x v="1"/>
    <n v="3.31"/>
    <n v="2.97"/>
    <n v="1.39"/>
    <n v="54767003.799999997"/>
    <n v="-7691849.5099999998"/>
    <n v="192830.69"/>
    <n v="9218889.6799999997"/>
    <n v="0.09"/>
    <n v="-4.7"/>
    <n v="82"/>
    <n v="136"/>
    <n v="73"/>
    <n v="91"/>
    <n v="50"/>
    <n v="-10.594999999999999"/>
    <n v="0.95"/>
    <n v="11.544999999999998"/>
    <n v="-27.912499999999994"/>
    <n v="18.267499999999995"/>
    <x v="0"/>
    <n v="-17.670000000000002"/>
    <n v="-3.92"/>
    <n v="13.750000000000002"/>
    <n v="-38.295000000000002"/>
    <n v="16.705000000000005"/>
    <x v="0"/>
    <x v="1"/>
    <x v="0"/>
  </r>
  <r>
    <s v="10973"/>
    <s v="หนองบัวแดง,รพช."/>
    <x v="2"/>
    <x v="2"/>
    <n v="1.89"/>
    <n v="1.67"/>
    <n v="0.8"/>
    <n v="45187447.619999997"/>
    <n v="-25578950.309999999"/>
    <n v="-15245388.550000001"/>
    <n v="-10024029.189999999"/>
    <n v="-5.43"/>
    <n v="-10.86"/>
    <n v="117"/>
    <n v="58"/>
    <n v="137"/>
    <n v="105"/>
    <n v="44"/>
    <n v="-7.51"/>
    <n v="3.04"/>
    <n v="10.55"/>
    <n v="-23.335000000000001"/>
    <n v="18.865000000000002"/>
    <x v="0"/>
    <n v="-12.23"/>
    <n v="-0.18"/>
    <n v="12.05"/>
    <n v="-30.305000000000003"/>
    <n v="17.895000000000003"/>
    <x v="0"/>
    <x v="1"/>
    <x v="1"/>
  </r>
  <r>
    <s v="10974"/>
    <s v="จัตุรัส,รพช."/>
    <x v="7"/>
    <x v="7"/>
    <n v="1.1599999999999999"/>
    <n v="1.02"/>
    <n v="0.39"/>
    <n v="8898915.0399999991"/>
    <n v="-8683624.2400000002"/>
    <n v="3635937.16"/>
    <n v="-33535741.77"/>
    <n v="1.54"/>
    <n v="-5.39"/>
    <n v="189"/>
    <n v="92"/>
    <n v="41"/>
    <n v="76"/>
    <n v="53"/>
    <n v="-15.01"/>
    <n v="4.4000000000000004"/>
    <n v="19.41"/>
    <n v="-44.125"/>
    <n v="33.515000000000001"/>
    <x v="0"/>
    <n v="-15.23"/>
    <n v="-0.92"/>
    <n v="14.31"/>
    <n v="-36.695"/>
    <n v="20.544999999999998"/>
    <x v="0"/>
    <x v="1"/>
    <x v="0"/>
  </r>
  <r>
    <s v="10975"/>
    <s v="บำเหน็จณรงค์,รพช."/>
    <x v="4"/>
    <x v="4"/>
    <n v="4.0999999999999996"/>
    <n v="3.9"/>
    <n v="2.72"/>
    <n v="57643438.270000003"/>
    <n v="-2466974.02"/>
    <n v="5213475.83"/>
    <n v="31975738.579999998"/>
    <n v="3.51"/>
    <n v="-1.73"/>
    <n v="123"/>
    <n v="106"/>
    <n v="54"/>
    <n v="93"/>
    <n v="52"/>
    <n v="-8.26"/>
    <n v="3.2450000000000001"/>
    <n v="11.504999999999999"/>
    <n v="-25.517499999999998"/>
    <n v="20.502500000000001"/>
    <x v="0"/>
    <n v="-12.452500000000001"/>
    <n v="0.39"/>
    <n v="12.842500000000001"/>
    <n v="-31.716250000000002"/>
    <n v="19.653750000000002"/>
    <x v="0"/>
    <x v="1"/>
    <x v="0"/>
  </r>
  <r>
    <s v="10976"/>
    <s v="หนองบัวระเหว,รพช."/>
    <x v="3"/>
    <x v="3"/>
    <n v="2.77"/>
    <n v="2.42"/>
    <n v="0.85"/>
    <n v="26406090.23"/>
    <n v="3884290.93"/>
    <n v="8891918.0600000005"/>
    <n v="-2207216.54"/>
    <n v="7.15"/>
    <n v="5.0599999999999996"/>
    <n v="103"/>
    <n v="155"/>
    <n v="79"/>
    <n v="191"/>
    <n v="81"/>
    <n v="-9.4075000000000006"/>
    <n v="1.645"/>
    <n v="11.0525"/>
    <n v="-25.986249999999998"/>
    <n v="18.223749999999999"/>
    <x v="0"/>
    <n v="-18.744999999999997"/>
    <n v="-2.7"/>
    <n v="16.044999999999998"/>
    <n v="-42.812499999999993"/>
    <n v="21.367499999999996"/>
    <x v="0"/>
    <x v="0"/>
    <x v="0"/>
  </r>
  <r>
    <s v="10977"/>
    <s v="เทพสถิต,รพช."/>
    <x v="6"/>
    <x v="6"/>
    <n v="3.05"/>
    <n v="2.92"/>
    <n v="1.19"/>
    <n v="52802405.100000001"/>
    <n v="567152.29"/>
    <n v="4033506.58"/>
    <n v="4784583.8899999997"/>
    <n v="3.79"/>
    <n v="0.41"/>
    <n v="247"/>
    <n v="553"/>
    <n v="2017"/>
    <n v="872"/>
    <n v="58"/>
    <n v="-10.317499999999999"/>
    <n v="1.0349999999999999"/>
    <n v="11.352499999999999"/>
    <n v="-27.346249999999998"/>
    <n v="18.063749999999999"/>
    <x v="0"/>
    <n v="-15.98"/>
    <n v="-2.4"/>
    <n v="13.58"/>
    <n v="-36.35"/>
    <n v="17.970000000000002"/>
    <x v="0"/>
    <x v="0"/>
    <x v="0"/>
  </r>
  <r>
    <s v="10978"/>
    <s v="ภูเขียวเฉลิมพระเกียรติ,รพท."/>
    <x v="5"/>
    <x v="5"/>
    <n v="2.58"/>
    <n v="2.29"/>
    <n v="1.06"/>
    <n v="143345491.72"/>
    <n v="10193716.01"/>
    <n v="29134818.539999999"/>
    <n v="5745131.6200000001"/>
    <n v="4.34"/>
    <n v="1.92"/>
    <n v="97"/>
    <n v="77"/>
    <n v="55"/>
    <n v="160"/>
    <n v="48"/>
    <n v="-2.59"/>
    <n v="8.86"/>
    <n v="11.45"/>
    <n v="-19.764999999999997"/>
    <n v="26.034999999999997"/>
    <x v="0"/>
    <n v="-5.74"/>
    <n v="4.915"/>
    <n v="10.655000000000001"/>
    <n v="-21.722500000000004"/>
    <n v="20.897500000000001"/>
    <x v="0"/>
    <x v="0"/>
    <x v="0"/>
  </r>
  <r>
    <s v="10979"/>
    <s v="บ้านแท่น,รพช."/>
    <x v="6"/>
    <x v="6"/>
    <n v="3.58"/>
    <n v="3.36"/>
    <n v="2.2999999999999998"/>
    <n v="32462380.649999999"/>
    <n v="-14211162.460000001"/>
    <n v="-7483336.6299999999"/>
    <n v="16386118.16"/>
    <n v="-6.93"/>
    <n v="-13.5"/>
    <n v="131"/>
    <n v="98"/>
    <n v="223"/>
    <n v="91"/>
    <n v="42"/>
    <n v="-10.317499999999999"/>
    <n v="1.0349999999999999"/>
    <n v="11.352499999999999"/>
    <n v="-27.346249999999998"/>
    <n v="18.063749999999999"/>
    <x v="0"/>
    <n v="-15.98"/>
    <n v="-2.4"/>
    <n v="13.58"/>
    <n v="-36.35"/>
    <n v="17.970000000000002"/>
    <x v="0"/>
    <x v="1"/>
    <x v="1"/>
  </r>
  <r>
    <s v="10980"/>
    <s v="แก้งคร้อ,รพช."/>
    <x v="2"/>
    <x v="2"/>
    <n v="5.22"/>
    <n v="5.07"/>
    <n v="3.58"/>
    <n v="114865596.65000001"/>
    <n v="-23712044.879999999"/>
    <n v="-6097387.0700000003"/>
    <n v="70342699.120000005"/>
    <n v="-2.39"/>
    <n v="-6.98"/>
    <n v="60"/>
    <n v="43"/>
    <n v="42"/>
    <n v="157"/>
    <n v="31"/>
    <n v="-7.51"/>
    <n v="3.04"/>
    <n v="10.55"/>
    <n v="-23.335000000000001"/>
    <n v="18.865000000000002"/>
    <x v="0"/>
    <n v="-12.23"/>
    <n v="-0.18"/>
    <n v="12.05"/>
    <n v="-30.305000000000003"/>
    <n v="17.895000000000003"/>
    <x v="0"/>
    <x v="1"/>
    <x v="1"/>
  </r>
  <r>
    <s v="10981"/>
    <s v="คอนสาร,รพช."/>
    <x v="4"/>
    <x v="4"/>
    <n v="1.83"/>
    <n v="1.54"/>
    <n v="0.76"/>
    <n v="15722269.66"/>
    <n v="-15763877.970000001"/>
    <n v="-5465558.1600000001"/>
    <n v="-4560013.84"/>
    <n v="-4.3"/>
    <n v="-16.239999999999998"/>
    <n v="97"/>
    <n v="113"/>
    <n v="41"/>
    <n v="249"/>
    <n v="69"/>
    <n v="-8.26"/>
    <n v="3.2450000000000001"/>
    <n v="11.504999999999999"/>
    <n v="-25.517499999999998"/>
    <n v="20.502500000000001"/>
    <x v="0"/>
    <n v="-12.452500000000001"/>
    <n v="0.39"/>
    <n v="12.842500000000001"/>
    <n v="-31.716250000000002"/>
    <n v="19.653750000000002"/>
    <x v="0"/>
    <x v="1"/>
    <x v="1"/>
  </r>
  <r>
    <s v="10982"/>
    <s v="ภักดีชุมพล,รพช."/>
    <x v="3"/>
    <x v="3"/>
    <n v="5.56"/>
    <n v="5.17"/>
    <n v="3.79"/>
    <n v="48294676.43"/>
    <n v="-1080323.95"/>
    <n v="3865424.23"/>
    <n v="29471172.260000002"/>
    <n v="4.01"/>
    <n v="-1.0900000000000001"/>
    <n v="107"/>
    <n v="96"/>
    <n v="55"/>
    <n v="115"/>
    <n v="57"/>
    <n v="-9.4075000000000006"/>
    <n v="1.645"/>
    <n v="11.0525"/>
    <n v="-25.986249999999998"/>
    <n v="18.223749999999999"/>
    <x v="0"/>
    <n v="-18.744999999999997"/>
    <n v="-2.7"/>
    <n v="16.044999999999998"/>
    <n v="-42.812499999999993"/>
    <n v="21.367499999999996"/>
    <x v="0"/>
    <x v="1"/>
    <x v="0"/>
  </r>
  <r>
    <s v="10983"/>
    <s v="เนินสง่า,รพช."/>
    <x v="3"/>
    <x v="3"/>
    <n v="1.1200000000000001"/>
    <n v="1.02"/>
    <n v="0.54"/>
    <n v="2669643.66"/>
    <n v="-4804438.33"/>
    <n v="-1745952.75"/>
    <n v="-10073656.550000001"/>
    <n v="-2.37"/>
    <n v="-10.41"/>
    <n v="205"/>
    <n v="120"/>
    <n v="65"/>
    <n v="233"/>
    <n v="45"/>
    <n v="-9.4075000000000006"/>
    <n v="1.645"/>
    <n v="11.0525"/>
    <n v="-25.986249999999998"/>
    <n v="18.223749999999999"/>
    <x v="0"/>
    <n v="-18.744999999999997"/>
    <n v="-2.7"/>
    <n v="16.044999999999998"/>
    <n v="-42.812499999999993"/>
    <n v="21.367499999999996"/>
    <x v="0"/>
    <x v="1"/>
    <x v="1"/>
  </r>
  <r>
    <s v="10666"/>
    <s v="มหาราชนครราชสีมา,รพศ."/>
    <x v="13"/>
    <x v="13"/>
    <n v="3.28"/>
    <n v="2.72"/>
    <n v="1.68"/>
    <n v="2592647878.8099999"/>
    <n v="-396695212.63999999"/>
    <n v="64887269.369999997"/>
    <n v="997496607.45000005"/>
    <n v="1.1499999999999999"/>
    <n v="-5.18"/>
    <n v="85"/>
    <n v="53"/>
    <n v="58"/>
    <n v="91"/>
    <n v="78"/>
    <n v="1.0449999999999999"/>
    <n v="6.4074999999999998"/>
    <n v="5.3624999999999998"/>
    <n v="-6.9987499999999994"/>
    <n v="14.451249999999998"/>
    <x v="0"/>
    <n v="-6.8150000000000004"/>
    <n v="0.92249999999999988"/>
    <n v="7.7375000000000007"/>
    <n v="-18.421250000000001"/>
    <n v="12.52875"/>
    <x v="0"/>
    <x v="1"/>
    <x v="0"/>
  </r>
  <r>
    <s v="10871"/>
    <s v="ครบุรี,รพช."/>
    <x v="2"/>
    <x v="2"/>
    <n v="2.42"/>
    <n v="2.11"/>
    <n v="1.28"/>
    <n v="57483452.609999999"/>
    <n v="-39288022.700000003"/>
    <n v="-22149439"/>
    <n v="11229384.449999999"/>
    <n v="-8.82"/>
    <n v="-19.649999999999999"/>
    <n v="81"/>
    <n v="61"/>
    <n v="53"/>
    <n v="233"/>
    <n v="58"/>
    <n v="-7.51"/>
    <n v="3.04"/>
    <n v="10.55"/>
    <n v="-23.335000000000001"/>
    <n v="18.865000000000002"/>
    <x v="0"/>
    <n v="-12.23"/>
    <n v="-0.18"/>
    <n v="12.05"/>
    <n v="-30.305000000000003"/>
    <n v="17.895000000000003"/>
    <x v="0"/>
    <x v="1"/>
    <x v="1"/>
  </r>
  <r>
    <s v="10872"/>
    <s v="เสิงสาง,รพช."/>
    <x v="1"/>
    <x v="1"/>
    <n v="5.94"/>
    <n v="5.43"/>
    <n v="4.62"/>
    <n v="65344837.32"/>
    <n v="-18449954.18"/>
    <n v="-12778710.91"/>
    <n v="47848581.329999998"/>
    <n v="-8.98"/>
    <n v="-14.6"/>
    <n v="20"/>
    <n v="59"/>
    <n v="40"/>
    <n v="325"/>
    <n v="53"/>
    <n v="-10.594999999999999"/>
    <n v="0.95"/>
    <n v="11.544999999999998"/>
    <n v="-27.912499999999994"/>
    <n v="18.267499999999995"/>
    <x v="0"/>
    <n v="-17.670000000000002"/>
    <n v="-3.92"/>
    <n v="13.750000000000002"/>
    <n v="-38.295000000000002"/>
    <n v="16.705000000000005"/>
    <x v="0"/>
    <x v="1"/>
    <x v="1"/>
  </r>
  <r>
    <s v="10873"/>
    <s v="คง,รพช."/>
    <x v="6"/>
    <x v="6"/>
    <n v="7.48"/>
    <n v="7.14"/>
    <n v="6.23"/>
    <n v="96734256.560000002"/>
    <n v="6224334.4000000004"/>
    <n v="6918269.0999999996"/>
    <n v="78060891"/>
    <n v="5.12"/>
    <n v="2.92"/>
    <n v="91"/>
    <n v="61"/>
    <n v="72"/>
    <n v="240"/>
    <n v="86"/>
    <n v="-10.317499999999999"/>
    <n v="1.0349999999999999"/>
    <n v="11.352499999999999"/>
    <n v="-27.346249999999998"/>
    <n v="18.063749999999999"/>
    <x v="0"/>
    <n v="-15.98"/>
    <n v="-2.4"/>
    <n v="13.58"/>
    <n v="-36.35"/>
    <n v="17.970000000000002"/>
    <x v="0"/>
    <x v="0"/>
    <x v="0"/>
  </r>
  <r>
    <s v="10874"/>
    <s v="บ้านเหลื่อม,รพช."/>
    <x v="3"/>
    <x v="3"/>
    <n v="8.1999999999999993"/>
    <n v="7.92"/>
    <n v="6.85"/>
    <n v="61668530.899999999"/>
    <n v="6374884.8499999996"/>
    <n v="9835443.1500000004"/>
    <n v="50154971.789999999"/>
    <n v="9.6999999999999993"/>
    <n v="5.39"/>
    <n v="79"/>
    <n v="54"/>
    <n v="48"/>
    <n v="28"/>
    <n v="51"/>
    <n v="-9.4075000000000006"/>
    <n v="1.645"/>
    <n v="11.0525"/>
    <n v="-25.986249999999998"/>
    <n v="18.223749999999999"/>
    <x v="0"/>
    <n v="-18.744999999999997"/>
    <n v="-2.7"/>
    <n v="16.044999999999998"/>
    <n v="-42.812499999999993"/>
    <n v="21.367499999999996"/>
    <x v="0"/>
    <x v="0"/>
    <x v="0"/>
  </r>
  <r>
    <s v="10875"/>
    <s v="จักราช,รพช."/>
    <x v="1"/>
    <x v="1"/>
    <n v="1.42"/>
    <n v="1.1200000000000001"/>
    <n v="0.63"/>
    <n v="9910810.9499999993"/>
    <n v="-16319485.289999999"/>
    <n v="-9647319.5899999999"/>
    <n v="-8920450.5800000001"/>
    <n v="-6.17"/>
    <n v="-17.21"/>
    <n v="164"/>
    <n v="39"/>
    <n v="44"/>
    <n v="262"/>
    <n v="69"/>
    <n v="-10.594999999999999"/>
    <n v="0.95"/>
    <n v="11.544999999999998"/>
    <n v="-27.912499999999994"/>
    <n v="18.267499999999995"/>
    <x v="0"/>
    <n v="-17.670000000000002"/>
    <n v="-3.92"/>
    <n v="13.750000000000002"/>
    <n v="-38.295000000000002"/>
    <n v="16.705000000000005"/>
    <x v="0"/>
    <x v="1"/>
    <x v="1"/>
  </r>
  <r>
    <s v="10876"/>
    <s v="โชคชัย,รพช."/>
    <x v="7"/>
    <x v="7"/>
    <n v="1.25"/>
    <n v="1.08"/>
    <n v="0.53"/>
    <n v="20355076.309999999"/>
    <n v="-39789700.159999996"/>
    <n v="-14559882.710000001"/>
    <n v="-38355567.210000001"/>
    <n v="-6.31"/>
    <n v="-11.91"/>
    <n v="235"/>
    <n v="101"/>
    <n v="45"/>
    <n v="132"/>
    <n v="81"/>
    <n v="-15.01"/>
    <n v="4.4000000000000004"/>
    <n v="19.41"/>
    <n v="-44.125"/>
    <n v="33.515000000000001"/>
    <x v="0"/>
    <n v="-15.23"/>
    <n v="-0.92"/>
    <n v="14.31"/>
    <n v="-36.695"/>
    <n v="20.544999999999998"/>
    <x v="0"/>
    <x v="1"/>
    <x v="1"/>
  </r>
  <r>
    <s v="10877"/>
    <s v="ด่านขุนทด,รพช."/>
    <x v="2"/>
    <x v="2"/>
    <n v="1.72"/>
    <n v="1.5"/>
    <n v="0.48"/>
    <n v="39236022.75"/>
    <n v="-13956184.300000001"/>
    <n v="-9428819.8800000008"/>
    <n v="-28793009.260000002"/>
    <n v="-3.58"/>
    <n v="-6.51"/>
    <n v="107"/>
    <n v="99"/>
    <n v="91"/>
    <n v="122"/>
    <n v="53"/>
    <n v="-7.51"/>
    <n v="3.04"/>
    <n v="10.55"/>
    <n v="-23.335000000000001"/>
    <n v="18.865000000000002"/>
    <x v="0"/>
    <n v="-12.23"/>
    <n v="-0.18"/>
    <n v="12.05"/>
    <n v="-30.305000000000003"/>
    <n v="17.895000000000003"/>
    <x v="0"/>
    <x v="1"/>
    <x v="1"/>
  </r>
  <r>
    <s v="10878"/>
    <s v="โนนไทย,รพช."/>
    <x v="1"/>
    <x v="1"/>
    <n v="7.1"/>
    <n v="6.58"/>
    <n v="5.39"/>
    <n v="57226323.020000003"/>
    <n v="-19340592.420000002"/>
    <n v="-12030345.15"/>
    <n v="41172697.109999999"/>
    <n v="-7.72"/>
    <n v="-11.91"/>
    <n v="53"/>
    <n v="47"/>
    <n v="53"/>
    <n v="164"/>
    <n v="50"/>
    <n v="-10.594999999999999"/>
    <n v="0.95"/>
    <n v="11.544999999999998"/>
    <n v="-27.912499999999994"/>
    <n v="18.267499999999995"/>
    <x v="0"/>
    <n v="-17.670000000000002"/>
    <n v="-3.92"/>
    <n v="13.750000000000002"/>
    <n v="-38.295000000000002"/>
    <n v="16.705000000000005"/>
    <x v="0"/>
    <x v="1"/>
    <x v="1"/>
  </r>
  <r>
    <s v="10879"/>
    <s v="โนนสูง,รพช."/>
    <x v="7"/>
    <x v="7"/>
    <n v="2.1"/>
    <n v="1.89"/>
    <n v="1.47"/>
    <n v="34592885.740000002"/>
    <n v="-30072701.809999999"/>
    <n v="-24448733.399999999"/>
    <n v="14737768.060000001"/>
    <n v="-13.13"/>
    <n v="-24.18"/>
    <n v="101"/>
    <n v="36"/>
    <n v="54"/>
    <n v="240"/>
    <n v="47"/>
    <n v="-15.01"/>
    <n v="4.4000000000000004"/>
    <n v="19.41"/>
    <n v="-44.125"/>
    <n v="33.515000000000001"/>
    <x v="0"/>
    <n v="-15.23"/>
    <n v="-0.92"/>
    <n v="14.31"/>
    <n v="-36.695"/>
    <n v="20.544999999999998"/>
    <x v="0"/>
    <x v="1"/>
    <x v="1"/>
  </r>
  <r>
    <s v="10880"/>
    <s v="ขามสะแกแสง,รพช."/>
    <x v="6"/>
    <x v="6"/>
    <n v="1.45"/>
    <n v="1.26"/>
    <n v="0.67"/>
    <n v="7473801.8399999999"/>
    <n v="-6990545.6799999997"/>
    <n v="-902919.28"/>
    <n v="-5421016.6900000004"/>
    <n v="-0.66"/>
    <n v="-12.27"/>
    <n v="106"/>
    <n v="42"/>
    <n v="43"/>
    <n v="141"/>
    <n v="38"/>
    <n v="-10.317499999999999"/>
    <n v="1.0349999999999999"/>
    <n v="11.352499999999999"/>
    <n v="-27.346249999999998"/>
    <n v="18.063749999999999"/>
    <x v="0"/>
    <n v="-15.98"/>
    <n v="-2.4"/>
    <n v="13.58"/>
    <n v="-36.35"/>
    <n v="17.970000000000002"/>
    <x v="0"/>
    <x v="1"/>
    <x v="1"/>
  </r>
  <r>
    <s v="10881"/>
    <s v="บัวใหญ่,รพท."/>
    <x v="5"/>
    <x v="5"/>
    <n v="1.24"/>
    <n v="1.05"/>
    <n v="0.4"/>
    <n v="25191922.43"/>
    <n v="-28285737.870000001"/>
    <n v="-2392452.2000000002"/>
    <n v="-63162851.009999998"/>
    <n v="-0.56000000000000005"/>
    <n v="-6.38"/>
    <n v="138"/>
    <n v="52"/>
    <n v="88"/>
    <n v="77"/>
    <n v="50"/>
    <n v="-2.59"/>
    <n v="8.86"/>
    <n v="11.45"/>
    <n v="-19.764999999999997"/>
    <n v="26.034999999999997"/>
    <x v="0"/>
    <n v="-5.74"/>
    <n v="4.915"/>
    <n v="10.655000000000001"/>
    <n v="-21.722500000000004"/>
    <n v="20.897500000000001"/>
    <x v="0"/>
    <x v="1"/>
    <x v="1"/>
  </r>
  <r>
    <s v="10882"/>
    <s v="ประทาย,รพช."/>
    <x v="1"/>
    <x v="1"/>
    <n v="5.15"/>
    <n v="4.7"/>
    <n v="3.78"/>
    <n v="73124726.75"/>
    <n v="-7951643.9699999997"/>
    <n v="611871.04"/>
    <n v="49021941.130000003"/>
    <n v="0.36"/>
    <n v="-4.13"/>
    <n v="79"/>
    <n v="53"/>
    <n v="44"/>
    <n v="115"/>
    <n v="46"/>
    <n v="-10.594999999999999"/>
    <n v="0.95"/>
    <n v="11.544999999999998"/>
    <n v="-27.912499999999994"/>
    <n v="18.267499999999995"/>
    <x v="0"/>
    <n v="-17.670000000000002"/>
    <n v="-3.92"/>
    <n v="13.750000000000002"/>
    <n v="-38.295000000000002"/>
    <n v="16.705000000000005"/>
    <x v="0"/>
    <x v="1"/>
    <x v="0"/>
  </r>
  <r>
    <s v="10883"/>
    <s v="ปักธงชัย,รพช."/>
    <x v="2"/>
    <x v="2"/>
    <n v="2.2999999999999998"/>
    <n v="2.09"/>
    <n v="1.05"/>
    <n v="83489683.640000001"/>
    <n v="70021469.349999994"/>
    <n v="-15238208.949999999"/>
    <n v="3338356.93"/>
    <n v="-6.52"/>
    <n v="13.71"/>
    <n v="187"/>
    <n v="120"/>
    <n v="116"/>
    <n v="142"/>
    <n v="63"/>
    <n v="-7.51"/>
    <n v="3.04"/>
    <n v="10.55"/>
    <n v="-23.335000000000001"/>
    <n v="18.865000000000002"/>
    <x v="0"/>
    <n v="-12.23"/>
    <n v="-0.18"/>
    <n v="12.05"/>
    <n v="-30.305000000000003"/>
    <n v="17.895000000000003"/>
    <x v="0"/>
    <x v="0"/>
    <x v="1"/>
  </r>
  <r>
    <s v="10884"/>
    <s v="พิมาย,รพท."/>
    <x v="5"/>
    <x v="5"/>
    <n v="4.8"/>
    <n v="4.47"/>
    <n v="2.19"/>
    <n v="221109769.56"/>
    <n v="-7036301.29"/>
    <n v="26755443.649999999"/>
    <n v="68982667.620000005"/>
    <n v="5.69"/>
    <n v="-1.3"/>
    <n v="46"/>
    <n v="142"/>
    <n v="117"/>
    <n v="179"/>
    <n v="55"/>
    <n v="-2.59"/>
    <n v="8.86"/>
    <n v="11.45"/>
    <n v="-19.764999999999997"/>
    <n v="26.034999999999997"/>
    <x v="0"/>
    <n v="-5.74"/>
    <n v="4.915"/>
    <n v="10.655000000000001"/>
    <n v="-21.722500000000004"/>
    <n v="20.897500000000001"/>
    <x v="0"/>
    <x v="1"/>
    <x v="0"/>
  </r>
  <r>
    <s v="10885"/>
    <s v="ห้วยแถลง,รพช."/>
    <x v="1"/>
    <x v="1"/>
    <n v="8.61"/>
    <n v="8.14"/>
    <n v="6.86"/>
    <n v="82465269.290000007"/>
    <n v="-21264208.539999999"/>
    <n v="-8383370.4900000002"/>
    <n v="63495263.030000001"/>
    <n v="-5.62"/>
    <n v="-14.21"/>
    <n v="41"/>
    <n v="72"/>
    <n v="52"/>
    <n v="284"/>
    <n v="50"/>
    <n v="-10.594999999999999"/>
    <n v="0.95"/>
    <n v="11.544999999999998"/>
    <n v="-27.912499999999994"/>
    <n v="18.267499999999995"/>
    <x v="0"/>
    <n v="-17.670000000000002"/>
    <n v="-3.92"/>
    <n v="13.750000000000002"/>
    <n v="-38.295000000000002"/>
    <n v="16.705000000000005"/>
    <x v="0"/>
    <x v="1"/>
    <x v="1"/>
  </r>
  <r>
    <s v="10886"/>
    <s v="ชุมพวง,รพช."/>
    <x v="1"/>
    <x v="1"/>
    <n v="2.0099999999999998"/>
    <n v="1.83"/>
    <n v="1.06"/>
    <n v="22291810.510000002"/>
    <n v="-18655540.050000001"/>
    <n v="-12605284.43"/>
    <n v="1314406.71"/>
    <n v="-7.2"/>
    <n v="-18"/>
    <n v="118"/>
    <n v="49"/>
    <n v="60"/>
    <n v="223"/>
    <n v="37"/>
    <n v="-10.594999999999999"/>
    <n v="0.95"/>
    <n v="11.544999999999998"/>
    <n v="-27.912499999999994"/>
    <n v="18.267499999999995"/>
    <x v="0"/>
    <n v="-17.670000000000002"/>
    <n v="-3.92"/>
    <n v="13.750000000000002"/>
    <n v="-38.295000000000002"/>
    <n v="16.705000000000005"/>
    <x v="0"/>
    <x v="1"/>
    <x v="1"/>
  </r>
  <r>
    <s v="10887"/>
    <s v="สูงเนิน,รพช."/>
    <x v="1"/>
    <x v="1"/>
    <n v="4.26"/>
    <n v="4.04"/>
    <n v="2.93"/>
    <n v="96402783.329999998"/>
    <n v="-22689697.050000001"/>
    <n v="-16475621.859999999"/>
    <n v="57016532.979999997"/>
    <n v="-8.9"/>
    <n v="-10.27"/>
    <n v="113"/>
    <n v="75"/>
    <n v="76"/>
    <n v="272"/>
    <n v="42"/>
    <n v="-10.594999999999999"/>
    <n v="0.95"/>
    <n v="11.544999999999998"/>
    <n v="-27.912499999999994"/>
    <n v="18.267499999999995"/>
    <x v="0"/>
    <n v="-17.670000000000002"/>
    <n v="-3.92"/>
    <n v="13.750000000000002"/>
    <n v="-38.295000000000002"/>
    <n v="16.705000000000005"/>
    <x v="0"/>
    <x v="1"/>
    <x v="1"/>
  </r>
  <r>
    <s v="10888"/>
    <s v="ขามทะเลสอ,รพช."/>
    <x v="3"/>
    <x v="3"/>
    <n v="10.98"/>
    <n v="10.44"/>
    <n v="8.57"/>
    <n v="46969223.350000001"/>
    <n v="5103347.76"/>
    <n v="7749390.5"/>
    <n v="35634802.109999999"/>
    <n v="7.09"/>
    <n v="5.01"/>
    <n v="59"/>
    <n v="47"/>
    <n v="73"/>
    <n v="279"/>
    <n v="60"/>
    <n v="-9.4075000000000006"/>
    <n v="1.645"/>
    <n v="11.0525"/>
    <n v="-25.986249999999998"/>
    <n v="18.223749999999999"/>
    <x v="0"/>
    <n v="-18.744999999999997"/>
    <n v="-2.7"/>
    <n v="16.044999999999998"/>
    <n v="-42.812499999999993"/>
    <n v="21.367499999999996"/>
    <x v="0"/>
    <x v="0"/>
    <x v="0"/>
  </r>
  <r>
    <s v="10889"/>
    <s v="สีคิ้ว,รพช."/>
    <x v="2"/>
    <x v="2"/>
    <n v="2.74"/>
    <n v="2.42"/>
    <n v="1.3"/>
    <n v="64350975.210000001"/>
    <n v="-22061977.77"/>
    <n v="-12853640.539999999"/>
    <n v="10976927.390000001"/>
    <n v="-4.08"/>
    <n v="-8.69"/>
    <n v="61"/>
    <n v="61"/>
    <n v="57"/>
    <n v="110"/>
    <n v="55"/>
    <n v="-7.51"/>
    <n v="3.04"/>
    <n v="10.55"/>
    <n v="-23.335000000000001"/>
    <n v="18.865000000000002"/>
    <x v="0"/>
    <n v="-12.23"/>
    <n v="-0.18"/>
    <n v="12.05"/>
    <n v="-30.305000000000003"/>
    <n v="17.895000000000003"/>
    <x v="0"/>
    <x v="1"/>
    <x v="1"/>
  </r>
  <r>
    <s v="10890"/>
    <s v="ปากช่องนานา,รพท."/>
    <x v="10"/>
    <x v="10"/>
    <n v="1.5"/>
    <n v="1.34"/>
    <n v="0.62"/>
    <n v="104635872.5"/>
    <n v="-42494596.469999999"/>
    <n v="-18161253.699999999"/>
    <n v="-79127118.900000006"/>
    <n v="-2.19"/>
    <n v="-4.3600000000000003"/>
    <n v="91"/>
    <n v="55"/>
    <n v="62"/>
    <n v="102"/>
    <n v="38"/>
    <n v="-2.1850000000000001"/>
    <n v="5.5750000000000002"/>
    <n v="7.76"/>
    <n v="-13.825000000000001"/>
    <n v="17.215"/>
    <x v="0"/>
    <n v="-5.58"/>
    <n v="0.90500000000000003"/>
    <n v="6.4850000000000003"/>
    <n v="-15.307500000000001"/>
    <n v="10.6325"/>
    <x v="0"/>
    <x v="1"/>
    <x v="1"/>
  </r>
  <r>
    <s v="10891"/>
    <s v="หนองบุญมาก,รพช."/>
    <x v="4"/>
    <x v="4"/>
    <n v="1.19"/>
    <n v="1.04"/>
    <n v="0.66"/>
    <n v="5463288.6399999997"/>
    <n v="-7528974.0099999998"/>
    <n v="-5931535.4800000004"/>
    <n v="-9755619.5600000005"/>
    <n v="-4.8600000000000003"/>
    <n v="-9.8800000000000008"/>
    <n v="179"/>
    <n v="42"/>
    <n v="40"/>
    <n v="217"/>
    <n v="69"/>
    <n v="-8.26"/>
    <n v="3.2450000000000001"/>
    <n v="11.504999999999999"/>
    <n v="-25.517499999999998"/>
    <n v="20.502500000000001"/>
    <x v="0"/>
    <n v="-12.452500000000001"/>
    <n v="0.39"/>
    <n v="12.842500000000001"/>
    <n v="-31.716250000000002"/>
    <n v="19.653750000000002"/>
    <x v="0"/>
    <x v="1"/>
    <x v="1"/>
  </r>
  <r>
    <s v="10892"/>
    <s v="แก้งสนามนาง,รพช."/>
    <x v="3"/>
    <x v="3"/>
    <n v="3.02"/>
    <n v="2.72"/>
    <n v="2.46"/>
    <n v="26678067.359999999"/>
    <n v="-4708572.7699999996"/>
    <n v="-5960534.8499999996"/>
    <n v="19355465.969999999"/>
    <n v="-7.18"/>
    <n v="-6.97"/>
    <n v="191"/>
    <n v="21"/>
    <n v="53"/>
    <n v="372"/>
    <n v="74"/>
    <n v="-9.4075000000000006"/>
    <n v="1.645"/>
    <n v="11.0525"/>
    <n v="-25.986249999999998"/>
    <n v="18.223749999999999"/>
    <x v="0"/>
    <n v="-18.744999999999997"/>
    <n v="-2.7"/>
    <n v="16.044999999999998"/>
    <n v="-42.812499999999993"/>
    <n v="21.367499999999996"/>
    <x v="0"/>
    <x v="1"/>
    <x v="1"/>
  </r>
  <r>
    <s v="10893"/>
    <s v="โนนแดง,รพช."/>
    <x v="3"/>
    <x v="3"/>
    <n v="1.65"/>
    <n v="1.41"/>
    <n v="0.82"/>
    <n v="6401017.2999999998"/>
    <n v="-11068589.27"/>
    <n v="-9764849.7100000009"/>
    <n v="-1791983.9"/>
    <n v="-12.46"/>
    <n v="-21.73"/>
    <n v="98"/>
    <n v="4"/>
    <n v="77"/>
    <n v="268"/>
    <n v="51"/>
    <n v="-9.4075000000000006"/>
    <n v="1.645"/>
    <n v="11.0525"/>
    <n v="-25.986249999999998"/>
    <n v="18.223749999999999"/>
    <x v="0"/>
    <n v="-18.744999999999997"/>
    <n v="-2.7"/>
    <n v="16.044999999999998"/>
    <n v="-42.812499999999993"/>
    <n v="21.367499999999996"/>
    <x v="0"/>
    <x v="1"/>
    <x v="1"/>
  </r>
  <r>
    <s v="10894"/>
    <s v="วังน้ำเขียว,รพช."/>
    <x v="6"/>
    <x v="6"/>
    <n v="4.3099999999999996"/>
    <n v="3.99"/>
    <n v="3.66"/>
    <n v="38718955.990000002"/>
    <n v="-4282814.1399999997"/>
    <n v="1325648.32"/>
    <n v="31190604.670000002"/>
    <n v="1.3"/>
    <n v="-2.96"/>
    <n v="131"/>
    <n v="24"/>
    <n v="45"/>
    <n v="103"/>
    <n v="73"/>
    <n v="-10.317499999999999"/>
    <n v="1.0349999999999999"/>
    <n v="11.352499999999999"/>
    <n v="-27.346249999999998"/>
    <n v="18.063749999999999"/>
    <x v="0"/>
    <n v="-15.98"/>
    <n v="-2.4"/>
    <n v="13.58"/>
    <n v="-36.35"/>
    <n v="17.970000000000002"/>
    <x v="0"/>
    <x v="1"/>
    <x v="0"/>
  </r>
  <r>
    <s v="11602"/>
    <s v="เฉลิมพระเกียรติสมเด็จย่า ๑๐๐ ปี,รพช."/>
    <x v="3"/>
    <x v="3"/>
    <n v="1.44"/>
    <n v="1.26"/>
    <n v="0.67"/>
    <n v="4373111.24"/>
    <n v="-2714543.67"/>
    <n v="-166905.01"/>
    <n v="-3355620.86"/>
    <n v="-0.21"/>
    <n v="-5.07"/>
    <n v="209"/>
    <n v="96"/>
    <n v="41"/>
    <n v="146"/>
    <n v="49"/>
    <n v="-9.4075000000000006"/>
    <n v="1.645"/>
    <n v="11.0525"/>
    <n v="-25.986249999999998"/>
    <n v="18.223749999999999"/>
    <x v="0"/>
    <n v="-18.744999999999997"/>
    <n v="-2.7"/>
    <n v="16.044999999999998"/>
    <n v="-42.812499999999993"/>
    <n v="21.367499999999996"/>
    <x v="0"/>
    <x v="1"/>
    <x v="1"/>
  </r>
  <r>
    <s v="11608"/>
    <s v="ลำทะเมนชัย,รพช."/>
    <x v="3"/>
    <x v="3"/>
    <n v="1.68"/>
    <n v="1.49"/>
    <n v="0.64"/>
    <n v="6561127.7800000003"/>
    <n v="-2962698.47"/>
    <n v="109927.35"/>
    <n v="-3437907.69"/>
    <n v="0.13"/>
    <n v="-6.62"/>
    <n v="207"/>
    <n v="87"/>
    <n v="119"/>
    <n v="258"/>
    <n v="57"/>
    <n v="-9.4075000000000006"/>
    <n v="1.645"/>
    <n v="11.0525"/>
    <n v="-25.986249999999998"/>
    <n v="18.223749999999999"/>
    <x v="0"/>
    <n v="-18.744999999999997"/>
    <n v="-2.7"/>
    <n v="16.044999999999998"/>
    <n v="-42.812499999999993"/>
    <n v="21.367499999999996"/>
    <x v="0"/>
    <x v="1"/>
    <x v="0"/>
  </r>
  <r>
    <s v="22456"/>
    <s v="พระทองคำเฉลิมพระเกียรติ ๘๐ พรรษา,รพช."/>
    <x v="6"/>
    <x v="6"/>
    <n v="3.1"/>
    <n v="2.77"/>
    <n v="2.1800000000000002"/>
    <n v="28315186.32"/>
    <n v="-6864873.3399999999"/>
    <n v="-1719670.34"/>
    <n v="15888012.49"/>
    <n v="-1.82"/>
    <n v="-4.62"/>
    <n v="94"/>
    <n v="34"/>
    <n v="129"/>
    <n v="142"/>
    <n v="72"/>
    <n v="-10.317499999999999"/>
    <n v="1.0349999999999999"/>
    <n v="11.352499999999999"/>
    <n v="-27.346249999999998"/>
    <n v="18.063749999999999"/>
    <x v="0"/>
    <n v="-15.98"/>
    <n v="-2.4"/>
    <n v="13.58"/>
    <n v="-36.35"/>
    <n v="17.970000000000002"/>
    <x v="0"/>
    <x v="1"/>
    <x v="1"/>
  </r>
  <r>
    <s v="23839"/>
    <s v="เทพรัตน์นครราชสีมา,รพท."/>
    <x v="5"/>
    <x v="5"/>
    <n v="4.0999999999999996"/>
    <n v="3.9"/>
    <n v="0.96"/>
    <n v="463619315.48000002"/>
    <n v="107648092.67"/>
    <n v="178454672.99000001"/>
    <n v="-6055761.4299999997"/>
    <n v="23.45"/>
    <n v="8.66"/>
    <n v="60"/>
    <n v="176"/>
    <n v="150"/>
    <n v="278"/>
    <n v="57"/>
    <n v="-2.59"/>
    <n v="8.86"/>
    <n v="11.45"/>
    <n v="-19.764999999999997"/>
    <n v="26.034999999999997"/>
    <x v="0"/>
    <n v="-5.74"/>
    <n v="4.915"/>
    <n v="10.655000000000001"/>
    <n v="-21.722500000000004"/>
    <n v="20.897500000000001"/>
    <x v="0"/>
    <x v="0"/>
    <x v="0"/>
  </r>
  <r>
    <s v="24692"/>
    <s v="เฉลิมพระเกียรติ(นครราชสีมา),รพช."/>
    <x v="3"/>
    <x v="3"/>
    <n v="2.1"/>
    <n v="1.91"/>
    <n v="0.7"/>
    <n v="24455787.859999999"/>
    <n v="2483801.1800000002"/>
    <n v="5578036.8099999996"/>
    <n v="-6768491.9699999997"/>
    <n v="7.28"/>
    <n v="2.2599999999999998"/>
    <n v="301"/>
    <n v="193"/>
    <n v="296"/>
    <n v="1070"/>
    <n v="99"/>
    <n v="-9.4075000000000006"/>
    <n v="1.645"/>
    <n v="11.0525"/>
    <n v="-25.986249999999998"/>
    <n v="18.223749999999999"/>
    <x v="0"/>
    <n v="-18.744999999999997"/>
    <n v="-2.7"/>
    <n v="16.044999999999998"/>
    <n v="-42.812499999999993"/>
    <n v="21.367499999999996"/>
    <x v="0"/>
    <x v="0"/>
    <x v="0"/>
  </r>
  <r>
    <s v="27839"/>
    <s v="บัวลาย,รพช."/>
    <x v="11"/>
    <x v="11"/>
    <n v="5.23"/>
    <n v="5.01"/>
    <n v="4.5999999999999996"/>
    <n v="36677215.18"/>
    <n v="-4220865.58"/>
    <n v="-412442.56"/>
    <n v="31158075.82"/>
    <n v="-0.78"/>
    <n v="-4.0999999999999996"/>
    <n v="53"/>
    <n v="43"/>
    <n v="59"/>
    <n v="280"/>
    <n v="56"/>
    <n v="-3.4824999999999999"/>
    <n v="12.762499999999999"/>
    <n v="16.244999999999997"/>
    <n v="-27.849999999999994"/>
    <n v="37.129999999999995"/>
    <x v="0"/>
    <n v="-10.8825"/>
    <n v="3.4124999999999996"/>
    <n v="14.295"/>
    <n v="-32.325000000000003"/>
    <n v="24.854999999999997"/>
    <x v="0"/>
    <x v="1"/>
    <x v="1"/>
  </r>
  <r>
    <s v="27840"/>
    <s v="สีดา,รพช."/>
    <x v="11"/>
    <x v="11"/>
    <n v="3.4"/>
    <n v="3.13"/>
    <n v="2.41"/>
    <n v="13538392.6"/>
    <n v="-6160570.7199999997"/>
    <n v="-2881471.49"/>
    <n v="7944878.5700000003"/>
    <n v="-5.42"/>
    <n v="-10.66"/>
    <n v="93"/>
    <n v="39"/>
    <n v="82"/>
    <n v="60"/>
    <n v="46"/>
    <n v="-3.4824999999999999"/>
    <n v="12.762499999999999"/>
    <n v="16.244999999999997"/>
    <n v="-27.849999999999994"/>
    <n v="37.129999999999995"/>
    <x v="0"/>
    <n v="-10.8825"/>
    <n v="3.4124999999999996"/>
    <n v="14.295"/>
    <n v="-32.325000000000003"/>
    <n v="24.854999999999997"/>
    <x v="0"/>
    <x v="1"/>
    <x v="1"/>
  </r>
  <r>
    <s v="27841"/>
    <s v="เทพารักษ์,รพช."/>
    <x v="11"/>
    <x v="11"/>
    <n v="2.0299999999999998"/>
    <n v="1.79"/>
    <n v="0.82"/>
    <n v="14006155.98"/>
    <n v="-3026526.7"/>
    <n v="141597.04999999999"/>
    <n v="-2469635.2400000002"/>
    <n v="0.26"/>
    <n v="-3.41"/>
    <n v="239"/>
    <n v="36"/>
    <n v="715"/>
    <n v="866"/>
    <n v="113"/>
    <n v="-3.4824999999999999"/>
    <n v="12.762499999999999"/>
    <n v="16.244999999999997"/>
    <n v="-27.849999999999994"/>
    <n v="37.129999999999995"/>
    <x v="0"/>
    <n v="-10.8825"/>
    <n v="3.4124999999999996"/>
    <n v="14.295"/>
    <n v="-32.325000000000003"/>
    <n v="24.854999999999997"/>
    <x v="0"/>
    <x v="1"/>
    <x v="0"/>
  </r>
  <r>
    <s v="77498"/>
    <s v="มกุฏคีรีวัน,รพช."/>
    <x v="8"/>
    <x v="8"/>
    <n v="5.25"/>
    <n v="3.63"/>
    <n v="2.5"/>
    <n v="19190903.030000001"/>
    <n v="17279746.699999999"/>
    <n v="18184828.600000001"/>
    <n v="6770879.8399999999"/>
    <n v="67.400000000000006"/>
    <n v="60.92"/>
    <n v="74"/>
    <n v="77"/>
    <n v="41"/>
    <n v="142"/>
    <n v="35"/>
    <n v="-5.3650000000000002"/>
    <n v="10.815000000000001"/>
    <n v="16.18"/>
    <n v="-29.634999999999998"/>
    <n v="35.085000000000001"/>
    <x v="1"/>
    <n v="-14.08"/>
    <n v="0.78999999999999981"/>
    <n v="14.87"/>
    <n v="-36.384999999999998"/>
    <n v="23.094999999999999"/>
    <x v="1"/>
    <x v="0"/>
    <x v="0"/>
  </r>
  <r>
    <s v="10667"/>
    <s v="บุรีรัมย์,รพศ."/>
    <x v="0"/>
    <x v="0"/>
    <n v="6.36"/>
    <n v="5.96"/>
    <n v="4.28"/>
    <n v="1877194713.3099999"/>
    <n v="537631679.78999996"/>
    <n v="271786153.69999999"/>
    <n v="1149499734.6099999"/>
    <n v="8.83"/>
    <n v="11.65"/>
    <n v="26"/>
    <n v="55"/>
    <n v="42"/>
    <n v="116"/>
    <n v="53"/>
    <n v="3.02"/>
    <n v="9.33"/>
    <n v="6.3100000000000005"/>
    <n v="-6.4450000000000003"/>
    <n v="18.795000000000002"/>
    <x v="0"/>
    <n v="-3.11"/>
    <n v="6.62"/>
    <n v="9.73"/>
    <n v="-17.705000000000002"/>
    <n v="21.215"/>
    <x v="0"/>
    <x v="0"/>
    <x v="0"/>
  </r>
  <r>
    <s v="10895"/>
    <s v="คูเมือง,รพช."/>
    <x v="4"/>
    <x v="4"/>
    <n v="4.84"/>
    <n v="4.4000000000000004"/>
    <n v="3.5"/>
    <n v="91734071.969999999"/>
    <n v="-32252764.73"/>
    <n v="-11523297.890000001"/>
    <n v="59642482.130000003"/>
    <n v="-6.53"/>
    <n v="-10.71"/>
    <n v="60"/>
    <n v="67"/>
    <n v="68"/>
    <n v="107"/>
    <n v="37"/>
    <n v="-8.26"/>
    <n v="3.2450000000000001"/>
    <n v="11.504999999999999"/>
    <n v="-25.517499999999998"/>
    <n v="20.502500000000001"/>
    <x v="0"/>
    <n v="-12.452500000000001"/>
    <n v="0.39"/>
    <n v="12.842500000000001"/>
    <n v="-31.716250000000002"/>
    <n v="19.653750000000002"/>
    <x v="0"/>
    <x v="1"/>
    <x v="1"/>
  </r>
  <r>
    <s v="10896"/>
    <s v="กระสัง,รพช."/>
    <x v="1"/>
    <x v="1"/>
    <n v="6.99"/>
    <n v="6.67"/>
    <n v="6.01"/>
    <n v="119508516.78"/>
    <n v="67961945.540000007"/>
    <n v="76143151.239999995"/>
    <n v="99842612.219999999"/>
    <n v="38.729999999999997"/>
    <n v="22.68"/>
    <n v="88"/>
    <n v="38"/>
    <n v="37"/>
    <n v="91"/>
    <n v="54"/>
    <n v="-10.594999999999999"/>
    <n v="0.95"/>
    <n v="11.544999999999998"/>
    <n v="-27.912499999999994"/>
    <n v="18.267499999999995"/>
    <x v="1"/>
    <n v="-17.670000000000002"/>
    <n v="-3.92"/>
    <n v="13.750000000000002"/>
    <n v="-38.295000000000002"/>
    <n v="16.705000000000005"/>
    <x v="1"/>
    <x v="0"/>
    <x v="0"/>
  </r>
  <r>
    <s v="10897"/>
    <s v="นางรอง,รพท."/>
    <x v="9"/>
    <x v="9"/>
    <n v="2.08"/>
    <n v="1.91"/>
    <n v="0.72"/>
    <n v="200968190.59"/>
    <n v="31831954.210000001"/>
    <n v="4274340.78"/>
    <n v="-52818461.560000002"/>
    <n v="0.52"/>
    <n v="3.56"/>
    <n v="113"/>
    <n v="86"/>
    <n v="166"/>
    <n v="135"/>
    <n v="57"/>
    <n v="-0.03"/>
    <n v="9.4700000000000006"/>
    <n v="9.5"/>
    <n v="-14.28"/>
    <n v="23.72"/>
    <x v="0"/>
    <n v="-6.29"/>
    <n v="1.83"/>
    <n v="8.120000000000001"/>
    <n v="-18.470000000000002"/>
    <n v="14.010000000000002"/>
    <x v="0"/>
    <x v="0"/>
    <x v="0"/>
  </r>
  <r>
    <s v="10898"/>
    <s v="หนองกี่,รพช."/>
    <x v="1"/>
    <x v="1"/>
    <n v="2.4700000000000002"/>
    <n v="2.27"/>
    <n v="1.45"/>
    <n v="38941986.380000003"/>
    <n v="-12467021.84"/>
    <n v="-4336923.28"/>
    <n v="11835882.609999999"/>
    <n v="-2.52"/>
    <n v="-9.24"/>
    <n v="97"/>
    <n v="62"/>
    <n v="94"/>
    <n v="279"/>
    <n v="38"/>
    <n v="-10.594999999999999"/>
    <n v="0.95"/>
    <n v="11.544999999999998"/>
    <n v="-27.912499999999994"/>
    <n v="18.267499999999995"/>
    <x v="0"/>
    <n v="-17.670000000000002"/>
    <n v="-3.92"/>
    <n v="13.750000000000002"/>
    <n v="-38.295000000000002"/>
    <n v="16.705000000000005"/>
    <x v="0"/>
    <x v="1"/>
    <x v="1"/>
  </r>
  <r>
    <s v="10899"/>
    <s v="ละหานทราย,รพช."/>
    <x v="2"/>
    <x v="2"/>
    <n v="4.63"/>
    <n v="3.93"/>
    <n v="2.4900000000000002"/>
    <n v="50048612.039999999"/>
    <n v="-11463162.220000001"/>
    <n v="-950873.55"/>
    <n v="20515779.48"/>
    <n v="-0.5"/>
    <n v="-5.79"/>
    <n v="42"/>
    <n v="50"/>
    <n v="55"/>
    <n v="165"/>
    <n v="61"/>
    <n v="-7.51"/>
    <n v="3.04"/>
    <n v="10.55"/>
    <n v="-23.335000000000001"/>
    <n v="18.865000000000002"/>
    <x v="0"/>
    <n v="-12.23"/>
    <n v="-0.18"/>
    <n v="12.05"/>
    <n v="-30.305000000000003"/>
    <n v="17.895000000000003"/>
    <x v="0"/>
    <x v="1"/>
    <x v="1"/>
  </r>
  <r>
    <s v="10900"/>
    <s v="ประโคนชัย,รพช."/>
    <x v="2"/>
    <x v="2"/>
    <n v="4"/>
    <n v="3.56"/>
    <n v="2.69"/>
    <n v="117191403.45999999"/>
    <n v="-31721739.75"/>
    <n v="-9045573.3100000005"/>
    <n v="66166278.950000003"/>
    <n v="-2.86"/>
    <n v="-8.4"/>
    <n v="74"/>
    <n v="41"/>
    <n v="62"/>
    <n v="152"/>
    <n v="61"/>
    <n v="-7.51"/>
    <n v="3.04"/>
    <n v="10.55"/>
    <n v="-23.335000000000001"/>
    <n v="18.865000000000002"/>
    <x v="0"/>
    <n v="-12.23"/>
    <n v="-0.18"/>
    <n v="12.05"/>
    <n v="-30.305000000000003"/>
    <n v="17.895000000000003"/>
    <x v="0"/>
    <x v="1"/>
    <x v="1"/>
  </r>
  <r>
    <s v="10901"/>
    <s v="บ้านกรวด,รพช."/>
    <x v="1"/>
    <x v="1"/>
    <n v="9.7100000000000009"/>
    <n v="9.4"/>
    <n v="8.4700000000000006"/>
    <n v="128621526.65000001"/>
    <n v="-11783238.460000001"/>
    <n v="-4890699.25"/>
    <n v="110392246.92"/>
    <n v="-3"/>
    <n v="-5.41"/>
    <n v="86"/>
    <n v="68"/>
    <n v="62"/>
    <n v="130"/>
    <n v="44"/>
    <n v="-10.594999999999999"/>
    <n v="0.95"/>
    <n v="11.544999999999998"/>
    <n v="-27.912499999999994"/>
    <n v="18.267499999999995"/>
    <x v="0"/>
    <n v="-17.670000000000002"/>
    <n v="-3.92"/>
    <n v="13.750000000000002"/>
    <n v="-38.295000000000002"/>
    <n v="16.705000000000005"/>
    <x v="0"/>
    <x v="1"/>
    <x v="1"/>
  </r>
  <r>
    <s v="10902"/>
    <s v="พุทไธสง,รพช."/>
    <x v="4"/>
    <x v="4"/>
    <n v="3.93"/>
    <n v="3.63"/>
    <n v="1.9"/>
    <n v="40432062.140000001"/>
    <n v="-7141820.0999999996"/>
    <n v="-1755543.34"/>
    <n v="12386523.810000001"/>
    <n v="-1.17"/>
    <n v="-7.08"/>
    <n v="68"/>
    <n v="88"/>
    <n v="118"/>
    <n v="109"/>
    <n v="52"/>
    <n v="-8.26"/>
    <n v="3.2450000000000001"/>
    <n v="11.504999999999999"/>
    <n v="-25.517499999999998"/>
    <n v="20.502500000000001"/>
    <x v="0"/>
    <n v="-12.452500000000001"/>
    <n v="0.39"/>
    <n v="12.842500000000001"/>
    <n v="-31.716250000000002"/>
    <n v="19.653750000000002"/>
    <x v="0"/>
    <x v="1"/>
    <x v="1"/>
  </r>
  <r>
    <s v="10904"/>
    <s v="ลำปลายมาศ,รพช."/>
    <x v="2"/>
    <x v="2"/>
    <n v="4.49"/>
    <n v="4.17"/>
    <n v="3.39"/>
    <n v="134698755.44"/>
    <n v="-24825311.329999998"/>
    <n v="-5539160.4699999997"/>
    <n v="92173362.370000005"/>
    <n v="-1.68"/>
    <n v="-6.42"/>
    <n v="72"/>
    <n v="41"/>
    <n v="41"/>
    <n v="123"/>
    <n v="51"/>
    <n v="-7.51"/>
    <n v="3.04"/>
    <n v="10.55"/>
    <n v="-23.335000000000001"/>
    <n v="18.865000000000002"/>
    <x v="0"/>
    <n v="-12.23"/>
    <n v="-0.18"/>
    <n v="12.05"/>
    <n v="-30.305000000000003"/>
    <n v="17.895000000000003"/>
    <x v="0"/>
    <x v="1"/>
    <x v="1"/>
  </r>
  <r>
    <s v="10905"/>
    <s v="สตึก,รพช."/>
    <x v="2"/>
    <x v="2"/>
    <n v="5.15"/>
    <n v="4.91"/>
    <n v="3.85"/>
    <n v="129236394.19"/>
    <n v="-21934614.98"/>
    <n v="-5423979.3300000001"/>
    <n v="88756729.719999999"/>
    <n v="-1.87"/>
    <n v="-6.63"/>
    <n v="71"/>
    <n v="60"/>
    <n v="53"/>
    <n v="130"/>
    <n v="58"/>
    <n v="-7.51"/>
    <n v="3.04"/>
    <n v="10.55"/>
    <n v="-23.335000000000001"/>
    <n v="18.865000000000002"/>
    <x v="0"/>
    <n v="-12.23"/>
    <n v="-0.18"/>
    <n v="12.05"/>
    <n v="-30.305000000000003"/>
    <n v="17.895000000000003"/>
    <x v="0"/>
    <x v="1"/>
    <x v="1"/>
  </r>
  <r>
    <s v="10906"/>
    <s v="ปะคำ,รพช."/>
    <x v="6"/>
    <x v="6"/>
    <n v="3.37"/>
    <n v="3.08"/>
    <n v="2.39"/>
    <n v="20930893.780000001"/>
    <n v="-11945362.199999999"/>
    <n v="-5010472.7"/>
    <n v="12318733.800000001"/>
    <n v="-5.18"/>
    <n v="-15.29"/>
    <n v="89"/>
    <n v="46"/>
    <n v="65"/>
    <n v="178"/>
    <n v="69"/>
    <n v="-10.317499999999999"/>
    <n v="1.0349999999999999"/>
    <n v="11.352499999999999"/>
    <n v="-27.346249999999998"/>
    <n v="18.063749999999999"/>
    <x v="0"/>
    <n v="-15.98"/>
    <n v="-2.4"/>
    <n v="13.58"/>
    <n v="-36.35"/>
    <n v="17.970000000000002"/>
    <x v="0"/>
    <x v="1"/>
    <x v="1"/>
  </r>
  <r>
    <s v="10907"/>
    <s v="นาโพธิ์,รพช."/>
    <x v="3"/>
    <x v="3"/>
    <n v="2.4300000000000002"/>
    <n v="2.19"/>
    <n v="1.34"/>
    <n v="10579342.970000001"/>
    <n v="-23607265.559999999"/>
    <n v="-14696965.91"/>
    <n v="2522228.9500000002"/>
    <n v="-18.25"/>
    <n v="-31.13"/>
    <n v="70"/>
    <n v="49"/>
    <n v="75"/>
    <n v="178"/>
    <n v="33"/>
    <n v="-9.4075000000000006"/>
    <n v="1.645"/>
    <n v="11.0525"/>
    <n v="-25.986249999999998"/>
    <n v="18.223749999999999"/>
    <x v="0"/>
    <n v="-18.744999999999997"/>
    <n v="-2.7"/>
    <n v="16.044999999999998"/>
    <n v="-42.812499999999993"/>
    <n v="21.367499999999996"/>
    <x v="0"/>
    <x v="1"/>
    <x v="1"/>
  </r>
  <r>
    <s v="10908"/>
    <s v="หนองหงส์,รพช."/>
    <x v="6"/>
    <x v="6"/>
    <n v="5.94"/>
    <n v="5.66"/>
    <n v="4.4400000000000004"/>
    <n v="72349655.599999994"/>
    <n v="-4850297.54"/>
    <n v="2287619.2599999998"/>
    <n v="50428864.450000003"/>
    <n v="1.73"/>
    <n v="-3.39"/>
    <n v="83"/>
    <n v="66"/>
    <n v="34"/>
    <n v="134"/>
    <n v="54"/>
    <n v="-10.317499999999999"/>
    <n v="1.0349999999999999"/>
    <n v="11.352499999999999"/>
    <n v="-27.346249999999998"/>
    <n v="18.063749999999999"/>
    <x v="0"/>
    <n v="-15.98"/>
    <n v="-2.4"/>
    <n v="13.58"/>
    <n v="-36.35"/>
    <n v="17.970000000000002"/>
    <x v="0"/>
    <x v="1"/>
    <x v="0"/>
  </r>
  <r>
    <s v="10909"/>
    <s v="พลับพลาชัย,รพช."/>
    <x v="6"/>
    <x v="6"/>
    <n v="13.56"/>
    <n v="13.16"/>
    <n v="11.9"/>
    <n v="78752761.430000007"/>
    <n v="-15559085.050000001"/>
    <n v="-11280586.82"/>
    <n v="68337004.709999993"/>
    <n v="-11.02"/>
    <n v="-11.65"/>
    <n v="62"/>
    <n v="39"/>
    <n v="72"/>
    <n v="138"/>
    <n v="57"/>
    <n v="-10.317499999999999"/>
    <n v="1.0349999999999999"/>
    <n v="11.352499999999999"/>
    <n v="-27.346249999999998"/>
    <n v="18.063749999999999"/>
    <x v="0"/>
    <n v="-15.98"/>
    <n v="-2.4"/>
    <n v="13.58"/>
    <n v="-36.35"/>
    <n v="17.970000000000002"/>
    <x v="0"/>
    <x v="1"/>
    <x v="1"/>
  </r>
  <r>
    <s v="10910"/>
    <s v="ห้วยราช,รพช."/>
    <x v="3"/>
    <x v="3"/>
    <n v="2.0699999999999998"/>
    <n v="1.86"/>
    <n v="0.92"/>
    <n v="11122662.289999999"/>
    <n v="-15518179.109999999"/>
    <n v="-8846608.6999999993"/>
    <n v="-821600.31"/>
    <n v="-9.39"/>
    <n v="-24.03"/>
    <n v="83"/>
    <n v="75"/>
    <n v="75"/>
    <n v="135"/>
    <n v="44"/>
    <n v="-9.4075000000000006"/>
    <n v="1.645"/>
    <n v="11.0525"/>
    <n v="-25.986249999999998"/>
    <n v="18.223749999999999"/>
    <x v="0"/>
    <n v="-18.744999999999997"/>
    <n v="-2.7"/>
    <n v="16.044999999999998"/>
    <n v="-42.812499999999993"/>
    <n v="21.367499999999996"/>
    <x v="0"/>
    <x v="1"/>
    <x v="1"/>
  </r>
  <r>
    <s v="10911"/>
    <s v="โนนสุวรรณ,รพช."/>
    <x v="3"/>
    <x v="3"/>
    <n v="5.04"/>
    <n v="4.78"/>
    <n v="3.96"/>
    <n v="25755721.460000001"/>
    <n v="-6468875.2800000003"/>
    <n v="-3268341.48"/>
    <n v="18852697.949999999"/>
    <n v="-4.46"/>
    <n v="-10.34"/>
    <n v="45"/>
    <n v="49"/>
    <n v="52"/>
    <n v="198"/>
    <n v="31"/>
    <n v="-9.4075000000000006"/>
    <n v="1.645"/>
    <n v="11.0525"/>
    <n v="-25.986249999999998"/>
    <n v="18.223749999999999"/>
    <x v="0"/>
    <n v="-18.744999999999997"/>
    <n v="-2.7"/>
    <n v="16.044999999999998"/>
    <n v="-42.812499999999993"/>
    <n v="21.367499999999996"/>
    <x v="0"/>
    <x v="1"/>
    <x v="1"/>
  </r>
  <r>
    <s v="10912"/>
    <s v="ชำนิ,รพช."/>
    <x v="3"/>
    <x v="3"/>
    <n v="6.6"/>
    <n v="6.36"/>
    <n v="5.71"/>
    <n v="54217204.789999999"/>
    <n v="-7646851.9800000004"/>
    <n v="-1943273.13"/>
    <n v="45598705.479999997"/>
    <n v="-2.17"/>
    <n v="-7.82"/>
    <n v="90"/>
    <n v="52"/>
    <n v="95"/>
    <n v="198"/>
    <n v="52"/>
    <n v="-9.4075000000000006"/>
    <n v="1.645"/>
    <n v="11.0525"/>
    <n v="-25.986249999999998"/>
    <n v="18.223749999999999"/>
    <x v="0"/>
    <n v="-18.744999999999997"/>
    <n v="-2.7"/>
    <n v="16.044999999999998"/>
    <n v="-42.812499999999993"/>
    <n v="21.367499999999996"/>
    <x v="0"/>
    <x v="1"/>
    <x v="1"/>
  </r>
  <r>
    <s v="10913"/>
    <s v="บ้านใหม่ไชยพจน์,รพช."/>
    <x v="3"/>
    <x v="3"/>
    <n v="2.14"/>
    <n v="1.87"/>
    <n v="1.33"/>
    <n v="9797436.0700000003"/>
    <n v="-9558461.9399999995"/>
    <n v="-5392466.25"/>
    <n v="2842343.1"/>
    <n v="-7.81"/>
    <n v="-20.62"/>
    <n v="76"/>
    <n v="39"/>
    <n v="50"/>
    <n v="169"/>
    <n v="50"/>
    <n v="-9.4075000000000006"/>
    <n v="1.645"/>
    <n v="11.0525"/>
    <n v="-25.986249999999998"/>
    <n v="18.223749999999999"/>
    <x v="0"/>
    <n v="-18.744999999999997"/>
    <n v="-2.7"/>
    <n v="16.044999999999998"/>
    <n v="-42.812499999999993"/>
    <n v="21.367499999999996"/>
    <x v="0"/>
    <x v="1"/>
    <x v="1"/>
  </r>
  <r>
    <s v="10914"/>
    <s v="โนนดินแดง,รพช."/>
    <x v="3"/>
    <x v="3"/>
    <n v="8.08"/>
    <n v="7.82"/>
    <n v="6.81"/>
    <n v="65324492.560000002"/>
    <n v="-11024013.779999999"/>
    <n v="-6264672.6100000003"/>
    <n v="53573546.299999997"/>
    <n v="-7.68"/>
    <n v="-8.99"/>
    <n v="86"/>
    <n v="90"/>
    <n v="80"/>
    <n v="176"/>
    <n v="46"/>
    <n v="-9.4075000000000006"/>
    <n v="1.645"/>
    <n v="11.0525"/>
    <n v="-25.986249999999998"/>
    <n v="18.223749999999999"/>
    <x v="0"/>
    <n v="-18.744999999999997"/>
    <n v="-2.7"/>
    <n v="16.044999999999998"/>
    <n v="-42.812499999999993"/>
    <n v="21.367499999999996"/>
    <x v="0"/>
    <x v="1"/>
    <x v="1"/>
  </r>
  <r>
    <s v="11619"/>
    <s v="เฉลิมพระเกียรติ(บุรีรัมย์),รพช."/>
    <x v="3"/>
    <x v="3"/>
    <n v="7.74"/>
    <n v="7.1"/>
    <n v="5.84"/>
    <n v="28410335.52"/>
    <n v="-9197931.5299999993"/>
    <n v="-5087001.32"/>
    <n v="20380528.260000002"/>
    <n v="-6.38"/>
    <n v="-13.27"/>
    <n v="13"/>
    <n v="41"/>
    <n v="62"/>
    <n v="200"/>
    <n v="61"/>
    <n v="-9.4075000000000006"/>
    <n v="1.645"/>
    <n v="11.0525"/>
    <n v="-25.986249999999998"/>
    <n v="18.223749999999999"/>
    <x v="0"/>
    <n v="-18.744999999999997"/>
    <n v="-2.7"/>
    <n v="16.044999999999998"/>
    <n v="-42.812499999999993"/>
    <n v="21.367499999999996"/>
    <x v="0"/>
    <x v="1"/>
    <x v="1"/>
  </r>
  <r>
    <s v="23578"/>
    <s v="แคนดง,รพช."/>
    <x v="3"/>
    <x v="3"/>
    <n v="8.09"/>
    <n v="7.88"/>
    <n v="7.35"/>
    <n v="72278085.159999996"/>
    <n v="-7968103.0700000003"/>
    <n v="-1101881.8400000001"/>
    <n v="64771255.68"/>
    <n v="-1.38"/>
    <n v="-6.5"/>
    <n v="127"/>
    <n v="50"/>
    <n v="59"/>
    <n v="174"/>
    <n v="42"/>
    <n v="-9.4075000000000006"/>
    <n v="1.645"/>
    <n v="11.0525"/>
    <n v="-25.986249999999998"/>
    <n v="18.223749999999999"/>
    <x v="0"/>
    <n v="-18.744999999999997"/>
    <n v="-2.7"/>
    <n v="16.044999999999998"/>
    <n v="-42.812499999999993"/>
    <n v="21.367499999999996"/>
    <x v="0"/>
    <x v="1"/>
    <x v="1"/>
  </r>
  <r>
    <s v="28020"/>
    <s v="บ้านด่าน,รพช."/>
    <x v="3"/>
    <x v="3"/>
    <n v="10.31"/>
    <n v="9.4700000000000006"/>
    <n v="8.15"/>
    <n v="62000392.479999997"/>
    <n v="3278194.98"/>
    <n v="10099185.550000001"/>
    <n v="47641079.899999999"/>
    <n v="12.81"/>
    <n v="2.72"/>
    <n v="107"/>
    <n v="71"/>
    <n v="126"/>
    <n v="121"/>
    <n v="115"/>
    <n v="-9.4075000000000006"/>
    <n v="1.645"/>
    <n v="11.0525"/>
    <n v="-25.986249999999998"/>
    <n v="18.223749999999999"/>
    <x v="0"/>
    <n v="-18.744999999999997"/>
    <n v="-2.7"/>
    <n v="16.044999999999998"/>
    <n v="-42.812499999999993"/>
    <n v="21.367499999999996"/>
    <x v="0"/>
    <x v="0"/>
    <x v="0"/>
  </r>
  <r>
    <s v="10668"/>
    <s v="สุรินทร์,รพศ."/>
    <x v="0"/>
    <x v="0"/>
    <n v="4.92"/>
    <n v="4.2300000000000004"/>
    <n v="2.59"/>
    <n v="1191207468.72"/>
    <n v="216410376.87"/>
    <n v="186006665.33000001"/>
    <n v="482295387.63"/>
    <n v="6.15"/>
    <n v="6.62"/>
    <n v="18"/>
    <n v="56"/>
    <n v="40"/>
    <n v="88"/>
    <n v="70"/>
    <n v="3.02"/>
    <n v="9.33"/>
    <n v="6.3100000000000005"/>
    <n v="-6.4450000000000003"/>
    <n v="18.795000000000002"/>
    <x v="0"/>
    <n v="-3.11"/>
    <n v="6.62"/>
    <n v="9.73"/>
    <n v="-17.705000000000002"/>
    <n v="21.215"/>
    <x v="0"/>
    <x v="0"/>
    <x v="0"/>
  </r>
  <r>
    <s v="10915"/>
    <s v="ชุมพลบุรี,รพช."/>
    <x v="4"/>
    <x v="4"/>
    <n v="10.63"/>
    <n v="10.31"/>
    <n v="9.36"/>
    <n v="119999509.42"/>
    <n v="-5254964.9400000004"/>
    <n v="93091.34"/>
    <n v="104224507.31999999"/>
    <n v="7.0000000000000007E-2"/>
    <n v="-2.8"/>
    <n v="81"/>
    <n v="49"/>
    <n v="59"/>
    <n v="177"/>
    <n v="50"/>
    <n v="-8.26"/>
    <n v="3.2450000000000001"/>
    <n v="11.504999999999999"/>
    <n v="-25.517499999999998"/>
    <n v="20.502500000000001"/>
    <x v="0"/>
    <n v="-12.452500000000001"/>
    <n v="0.39"/>
    <n v="12.842500000000001"/>
    <n v="-31.716250000000002"/>
    <n v="19.653750000000002"/>
    <x v="0"/>
    <x v="1"/>
    <x v="0"/>
  </r>
  <r>
    <s v="10916"/>
    <s v="ท่าตูม,รพช."/>
    <x v="2"/>
    <x v="2"/>
    <n v="6.09"/>
    <n v="5.74"/>
    <n v="4.3"/>
    <n v="173719911.28999999"/>
    <n v="84280572.370000005"/>
    <n v="93856081.890000001"/>
    <n v="112860408.08"/>
    <n v="29.84"/>
    <n v="20.95"/>
    <n v="67"/>
    <n v="61"/>
    <n v="72"/>
    <n v="161"/>
    <n v="54"/>
    <n v="-7.51"/>
    <n v="3.04"/>
    <n v="10.55"/>
    <n v="-23.335000000000001"/>
    <n v="18.865000000000002"/>
    <x v="1"/>
    <n v="-12.23"/>
    <n v="-0.18"/>
    <n v="12.05"/>
    <n v="-30.305000000000003"/>
    <n v="17.895000000000003"/>
    <x v="1"/>
    <x v="0"/>
    <x v="0"/>
  </r>
  <r>
    <s v="10917"/>
    <s v="จอมพระ,รพช."/>
    <x v="6"/>
    <x v="6"/>
    <n v="13.6"/>
    <n v="13.16"/>
    <n v="11.98"/>
    <n v="102402329.19"/>
    <n v="671832.13"/>
    <n v="4341855.1100000003"/>
    <n v="89304234.75"/>
    <n v="3.9"/>
    <n v="0.38"/>
    <n v="44"/>
    <n v="50"/>
    <n v="35"/>
    <n v="98"/>
    <n v="55"/>
    <n v="-10.317499999999999"/>
    <n v="1.0349999999999999"/>
    <n v="11.352499999999999"/>
    <n v="-27.346249999999998"/>
    <n v="18.063749999999999"/>
    <x v="0"/>
    <n v="-15.98"/>
    <n v="-2.4"/>
    <n v="13.58"/>
    <n v="-36.35"/>
    <n v="17.970000000000002"/>
    <x v="0"/>
    <x v="0"/>
    <x v="0"/>
  </r>
  <r>
    <s v="10918"/>
    <s v="ปราสาท,รพท."/>
    <x v="5"/>
    <x v="5"/>
    <n v="3.96"/>
    <n v="3.79"/>
    <n v="2.96"/>
    <n v="452481821.35000002"/>
    <n v="-10069666.92"/>
    <n v="37086201.219999999"/>
    <n v="297197646.11000001"/>
    <n v="5.94"/>
    <n v="-0.92"/>
    <n v="87"/>
    <n v="185"/>
    <n v="46"/>
    <n v="66"/>
    <n v="48"/>
    <n v="-2.59"/>
    <n v="8.86"/>
    <n v="11.45"/>
    <n v="-19.764999999999997"/>
    <n v="26.034999999999997"/>
    <x v="0"/>
    <n v="-5.74"/>
    <n v="4.915"/>
    <n v="10.655000000000001"/>
    <n v="-21.722500000000004"/>
    <n v="20.897500000000001"/>
    <x v="0"/>
    <x v="1"/>
    <x v="0"/>
  </r>
  <r>
    <s v="10919"/>
    <s v="กาบเชิง,รพช."/>
    <x v="4"/>
    <x v="4"/>
    <n v="9.26"/>
    <n v="8.74"/>
    <n v="5.25"/>
    <n v="74477259.420000002"/>
    <n v="-13298605.460000001"/>
    <n v="-5781776.3200000003"/>
    <n v="38357880.740000002"/>
    <n v="-4.21"/>
    <n v="-8.4600000000000009"/>
    <n v="98"/>
    <n v="81"/>
    <n v="73"/>
    <n v="171"/>
    <n v="77"/>
    <n v="-8.26"/>
    <n v="3.2450000000000001"/>
    <n v="11.504999999999999"/>
    <n v="-25.517499999999998"/>
    <n v="20.502500000000001"/>
    <x v="0"/>
    <n v="-12.452500000000001"/>
    <n v="0.39"/>
    <n v="12.842500000000001"/>
    <n v="-31.716250000000002"/>
    <n v="19.653750000000002"/>
    <x v="0"/>
    <x v="1"/>
    <x v="1"/>
  </r>
  <r>
    <s v="10920"/>
    <s v="รัตนบุรี,รพช."/>
    <x v="2"/>
    <x v="2"/>
    <n v="4.13"/>
    <n v="3.91"/>
    <n v="2.88"/>
    <n v="142836012.52000001"/>
    <n v="-19072457.030000001"/>
    <n v="-5129993.03"/>
    <n v="86027767.349999994"/>
    <n v="-1.82"/>
    <n v="-6.74"/>
    <n v="69"/>
    <n v="91"/>
    <n v="54"/>
    <n v="112"/>
    <n v="44"/>
    <n v="-7.51"/>
    <n v="3.04"/>
    <n v="10.55"/>
    <n v="-23.335000000000001"/>
    <n v="18.865000000000002"/>
    <x v="0"/>
    <n v="-12.23"/>
    <n v="-0.18"/>
    <n v="12.05"/>
    <n v="-30.305000000000003"/>
    <n v="17.895000000000003"/>
    <x v="0"/>
    <x v="1"/>
    <x v="1"/>
  </r>
  <r>
    <s v="10921"/>
    <s v="สนม,รพช."/>
    <x v="3"/>
    <x v="3"/>
    <n v="7.87"/>
    <n v="7.69"/>
    <n v="6.43"/>
    <n v="62639071.380000003"/>
    <n v="7099832.2199999997"/>
    <n v="11690953.550000001"/>
    <n v="49476755.939999998"/>
    <n v="13.03"/>
    <n v="5.91"/>
    <n v="68"/>
    <n v="76"/>
    <n v="50"/>
    <n v="127"/>
    <n v="38"/>
    <n v="-9.4075000000000006"/>
    <n v="1.645"/>
    <n v="11.0525"/>
    <n v="-25.986249999999998"/>
    <n v="18.223749999999999"/>
    <x v="0"/>
    <n v="-18.744999999999997"/>
    <n v="-2.7"/>
    <n v="16.044999999999998"/>
    <n v="-42.812499999999993"/>
    <n v="21.367499999999996"/>
    <x v="0"/>
    <x v="0"/>
    <x v="0"/>
  </r>
  <r>
    <s v="10922"/>
    <s v="ศีขรภูมิ,รพท."/>
    <x v="5"/>
    <x v="5"/>
    <n v="2.2599999999999998"/>
    <n v="2.04"/>
    <n v="0.7"/>
    <n v="84485778.920000002"/>
    <n v="-17244999.920000002"/>
    <n v="29510404.010000002"/>
    <n v="-20177399.649999999"/>
    <n v="6.18"/>
    <n v="-3.61"/>
    <n v="59"/>
    <n v="53"/>
    <n v="51"/>
    <n v="95"/>
    <n v="57"/>
    <n v="-2.59"/>
    <n v="8.86"/>
    <n v="11.45"/>
    <n v="-19.764999999999997"/>
    <n v="26.034999999999997"/>
    <x v="0"/>
    <n v="-5.74"/>
    <n v="4.915"/>
    <n v="10.655000000000001"/>
    <n v="-21.722500000000004"/>
    <n v="20.897500000000001"/>
    <x v="0"/>
    <x v="1"/>
    <x v="0"/>
  </r>
  <r>
    <s v="10923"/>
    <s v="สังขะ,รพช."/>
    <x v="2"/>
    <x v="2"/>
    <n v="1.67"/>
    <n v="1.49"/>
    <n v="0.5"/>
    <n v="45822187.140000001"/>
    <n v="-36380404.549999997"/>
    <n v="-11087461.08"/>
    <n v="-34235767.280000001"/>
    <n v="-2.97"/>
    <n v="-8.1999999999999993"/>
    <n v="78"/>
    <n v="45"/>
    <n v="77"/>
    <n v="259"/>
    <n v="42"/>
    <n v="-7.51"/>
    <n v="3.04"/>
    <n v="10.55"/>
    <n v="-23.335000000000001"/>
    <n v="18.865000000000002"/>
    <x v="0"/>
    <n v="-12.23"/>
    <n v="-0.18"/>
    <n v="12.05"/>
    <n v="-30.305000000000003"/>
    <n v="17.895000000000003"/>
    <x v="0"/>
    <x v="1"/>
    <x v="1"/>
  </r>
  <r>
    <s v="10924"/>
    <s v="ลำดวน,รพช."/>
    <x v="4"/>
    <x v="4"/>
    <n v="8.1999999999999993"/>
    <n v="7.7"/>
    <n v="6.38"/>
    <n v="102219496.2"/>
    <n v="-22431955.199999999"/>
    <n v="-8389442.8300000001"/>
    <n v="76407494.890000001"/>
    <n v="-4.4400000000000004"/>
    <n v="-9.68"/>
    <n v="41"/>
    <n v="47"/>
    <n v="65"/>
    <n v="60"/>
    <n v="48"/>
    <n v="-8.26"/>
    <n v="3.2450000000000001"/>
    <n v="11.504999999999999"/>
    <n v="-25.517499999999998"/>
    <n v="20.502500000000001"/>
    <x v="0"/>
    <n v="-12.452500000000001"/>
    <n v="0.39"/>
    <n v="12.842500000000001"/>
    <n v="-31.716250000000002"/>
    <n v="19.653750000000002"/>
    <x v="0"/>
    <x v="1"/>
    <x v="1"/>
  </r>
  <r>
    <s v="10925"/>
    <s v="สำโรงทาบ,รพช."/>
    <x v="6"/>
    <x v="6"/>
    <n v="5.15"/>
    <n v="4.92"/>
    <n v="4.3899999999999997"/>
    <n v="62613328.869999997"/>
    <n v="-12475007.93"/>
    <n v="-6246009.0199999996"/>
    <n v="51107462.759999998"/>
    <n v="-5.7"/>
    <n v="-7.93"/>
    <n v="83"/>
    <n v="41"/>
    <n v="67"/>
    <n v="132"/>
    <n v="52"/>
    <n v="-10.317499999999999"/>
    <n v="1.0349999999999999"/>
    <n v="11.352499999999999"/>
    <n v="-27.346249999999998"/>
    <n v="18.063749999999999"/>
    <x v="0"/>
    <n v="-15.98"/>
    <n v="-2.4"/>
    <n v="13.58"/>
    <n v="-36.35"/>
    <n v="17.970000000000002"/>
    <x v="0"/>
    <x v="1"/>
    <x v="1"/>
  </r>
  <r>
    <s v="10926"/>
    <s v="บัวเชด,รพช."/>
    <x v="6"/>
    <x v="6"/>
    <n v="3.76"/>
    <n v="3.56"/>
    <n v="3.22"/>
    <n v="41076896.560000002"/>
    <n v="-7804167"/>
    <n v="-5479764.1900000004"/>
    <n v="33114569.550000001"/>
    <n v="-5.92"/>
    <n v="-8.94"/>
    <n v="103"/>
    <n v="23"/>
    <n v="33"/>
    <n v="81"/>
    <n v="53"/>
    <n v="-10.317499999999999"/>
    <n v="1.0349999999999999"/>
    <n v="11.352499999999999"/>
    <n v="-27.346249999999998"/>
    <n v="18.063749999999999"/>
    <x v="0"/>
    <n v="-15.98"/>
    <n v="-2.4"/>
    <n v="13.58"/>
    <n v="-36.35"/>
    <n v="17.970000000000002"/>
    <x v="0"/>
    <x v="1"/>
    <x v="1"/>
  </r>
  <r>
    <s v="22302"/>
    <s v="พนมดงรักเฉลิมพระเกียรติ ๘๐ พรรษา,รพช."/>
    <x v="3"/>
    <x v="3"/>
    <n v="7.1"/>
    <n v="6.85"/>
    <n v="5.97"/>
    <n v="63229659.810000002"/>
    <n v="-1919153.52"/>
    <n v="610711.97"/>
    <n v="51442266.810000002"/>
    <n v="0.64"/>
    <n v="-1.5"/>
    <n v="88"/>
    <n v="84"/>
    <n v="98"/>
    <n v="93"/>
    <n v="46"/>
    <n v="-9.4075000000000006"/>
    <n v="1.645"/>
    <n v="11.0525"/>
    <n v="-25.986249999999998"/>
    <n v="18.223749999999999"/>
    <x v="0"/>
    <n v="-18.744999999999997"/>
    <n v="-2.7"/>
    <n v="16.044999999999998"/>
    <n v="-42.812499999999993"/>
    <n v="21.367499999999996"/>
    <x v="0"/>
    <x v="1"/>
    <x v="0"/>
  </r>
  <r>
    <s v="27842"/>
    <s v="เขวาสินรินทร์,รพช."/>
    <x v="3"/>
    <x v="3"/>
    <n v="9.19"/>
    <n v="8.7899999999999991"/>
    <n v="8.2100000000000009"/>
    <n v="97410186.769999996"/>
    <n v="-8233160.7800000003"/>
    <n v="-5094981.51"/>
    <n v="85822191.700000003"/>
    <n v="-7.43"/>
    <n v="-4.8499999999999996"/>
    <n v="101"/>
    <n v="47"/>
    <n v="71"/>
    <n v="85"/>
    <n v="92"/>
    <n v="-9.4075000000000006"/>
    <n v="1.645"/>
    <n v="11.0525"/>
    <n v="-25.986249999999998"/>
    <n v="18.223749999999999"/>
    <x v="0"/>
    <n v="-18.744999999999997"/>
    <n v="-2.7"/>
    <n v="16.044999999999998"/>
    <n v="-42.812499999999993"/>
    <n v="21.367499999999996"/>
    <x v="0"/>
    <x v="1"/>
    <x v="1"/>
  </r>
  <r>
    <s v="27843"/>
    <s v="ศรีณรงค์,รพช."/>
    <x v="3"/>
    <x v="3"/>
    <n v="18.190000000000001"/>
    <n v="17.89"/>
    <n v="16.850000000000001"/>
    <n v="151019957.96000001"/>
    <n v="5736710.8099999996"/>
    <n v="14473443.25"/>
    <n v="139201575.33000001"/>
    <n v="16.989999999999998"/>
    <n v="2.58"/>
    <n v="105"/>
    <n v="106"/>
    <n v="116"/>
    <n v="189"/>
    <n v="47"/>
    <n v="-9.4075000000000006"/>
    <n v="1.645"/>
    <n v="11.0525"/>
    <n v="-25.986249999999998"/>
    <n v="18.223749999999999"/>
    <x v="0"/>
    <n v="-18.744999999999997"/>
    <n v="-2.7"/>
    <n v="16.044999999999998"/>
    <n v="-42.812499999999993"/>
    <n v="21.367499999999996"/>
    <x v="0"/>
    <x v="0"/>
    <x v="0"/>
  </r>
  <r>
    <s v="27844"/>
    <s v="โนนนารายณ์,รพช."/>
    <x v="3"/>
    <x v="3"/>
    <n v="10.7"/>
    <n v="10.38"/>
    <n v="9.52"/>
    <n v="71728932.409999996"/>
    <n v="-4512474.5"/>
    <n v="3594721.45"/>
    <n v="62990549.850000001"/>
    <n v="5.04"/>
    <n v="-3.38"/>
    <n v="35"/>
    <n v="71"/>
    <n v="67"/>
    <n v="134"/>
    <n v="47"/>
    <n v="-9.4075000000000006"/>
    <n v="1.645"/>
    <n v="11.0525"/>
    <n v="-25.986249999999998"/>
    <n v="18.223749999999999"/>
    <x v="0"/>
    <n v="-18.744999999999997"/>
    <n v="-2.7"/>
    <n v="16.044999999999998"/>
    <n v="-42.812499999999993"/>
    <n v="21.367499999999996"/>
    <x v="0"/>
    <x v="1"/>
    <x v="0"/>
  </r>
  <r>
    <s v="10712"/>
    <s v="มุกดาหาร,รพท."/>
    <x v="9"/>
    <x v="9"/>
    <n v="2.64"/>
    <n v="2.39"/>
    <n v="1.77"/>
    <n v="327666908.70999998"/>
    <n v="-23176662.800000001"/>
    <n v="32915773"/>
    <n v="156096072.72"/>
    <n v="3.34"/>
    <n v="-2.0499999999999998"/>
    <n v="125"/>
    <n v="53"/>
    <n v="38"/>
    <n v="105"/>
    <n v="52"/>
    <n v="-0.03"/>
    <n v="9.4700000000000006"/>
    <n v="9.5"/>
    <n v="-14.28"/>
    <n v="23.72"/>
    <x v="0"/>
    <n v="-6.29"/>
    <n v="1.83"/>
    <n v="8.120000000000001"/>
    <n v="-18.470000000000002"/>
    <n v="14.010000000000002"/>
    <x v="0"/>
    <x v="1"/>
    <x v="0"/>
  </r>
  <r>
    <s v="11113"/>
    <s v="นิคมคำสร้อย,รพช."/>
    <x v="6"/>
    <x v="6"/>
    <n v="3.87"/>
    <n v="3.54"/>
    <n v="2.71"/>
    <n v="44101863.93"/>
    <n v="-7317383.3099999996"/>
    <n v="5142296.3499999996"/>
    <n v="26339331.600000001"/>
    <n v="4.38"/>
    <n v="-6.03"/>
    <n v="77"/>
    <n v="48"/>
    <n v="53"/>
    <n v="120"/>
    <n v="29"/>
    <n v="-10.317499999999999"/>
    <n v="1.0349999999999999"/>
    <n v="11.352499999999999"/>
    <n v="-27.346249999999998"/>
    <n v="18.063749999999999"/>
    <x v="0"/>
    <n v="-15.98"/>
    <n v="-2.4"/>
    <n v="13.58"/>
    <n v="-36.35"/>
    <n v="17.970000000000002"/>
    <x v="0"/>
    <x v="1"/>
    <x v="0"/>
  </r>
  <r>
    <s v="11114"/>
    <s v="ดอนตาล,รพช."/>
    <x v="6"/>
    <x v="6"/>
    <n v="11.81"/>
    <n v="11.59"/>
    <n v="8.26"/>
    <n v="77924969.480000004"/>
    <n v="-2265606.64"/>
    <n v="2011618.69"/>
    <n v="52336073.100000001"/>
    <n v="2"/>
    <n v="-1.86"/>
    <n v="70"/>
    <n v="126"/>
    <n v="289"/>
    <n v="115"/>
    <n v="42"/>
    <n v="-10.317499999999999"/>
    <n v="1.0349999999999999"/>
    <n v="11.352499999999999"/>
    <n v="-27.346249999999998"/>
    <n v="18.063749999999999"/>
    <x v="0"/>
    <n v="-15.98"/>
    <n v="-2.4"/>
    <n v="13.58"/>
    <n v="-36.35"/>
    <n v="17.970000000000002"/>
    <x v="0"/>
    <x v="1"/>
    <x v="0"/>
  </r>
  <r>
    <s v="11115"/>
    <s v="ดงหลวง,รพช."/>
    <x v="6"/>
    <x v="6"/>
    <n v="9.75"/>
    <n v="9.52"/>
    <n v="6.52"/>
    <n v="54520461.170000002"/>
    <n v="145340"/>
    <n v="6475252.7400000002"/>
    <n v="34380406.619999997"/>
    <n v="6.22"/>
    <n v="0.14000000000000001"/>
    <n v="93"/>
    <n v="97"/>
    <n v="132"/>
    <n v="140"/>
    <n v="38"/>
    <n v="-10.317499999999999"/>
    <n v="1.0349999999999999"/>
    <n v="11.352499999999999"/>
    <n v="-27.346249999999998"/>
    <n v="18.063749999999999"/>
    <x v="0"/>
    <n v="-15.98"/>
    <n v="-2.4"/>
    <n v="13.58"/>
    <n v="-36.35"/>
    <n v="17.970000000000002"/>
    <x v="0"/>
    <x v="0"/>
    <x v="0"/>
  </r>
  <r>
    <s v="11116"/>
    <s v="คำชะอี,รพช."/>
    <x v="6"/>
    <x v="6"/>
    <n v="3.03"/>
    <n v="2.8"/>
    <n v="2.0099999999999998"/>
    <n v="49544290.149999999"/>
    <n v="-5351579.78"/>
    <n v="124801.16"/>
    <n v="24201145.43"/>
    <n v="0.1"/>
    <n v="-3.97"/>
    <n v="140"/>
    <n v="59"/>
    <n v="92"/>
    <n v="790"/>
    <n v="34"/>
    <n v="-10.317499999999999"/>
    <n v="1.0349999999999999"/>
    <n v="11.352499999999999"/>
    <n v="-27.346249999999998"/>
    <n v="18.063749999999999"/>
    <x v="0"/>
    <n v="-15.98"/>
    <n v="-2.4"/>
    <n v="13.58"/>
    <n v="-36.35"/>
    <n v="17.970000000000002"/>
    <x v="0"/>
    <x v="1"/>
    <x v="0"/>
  </r>
  <r>
    <s v="11117"/>
    <s v="หว้านใหญ่,รพช."/>
    <x v="3"/>
    <x v="3"/>
    <n v="2.99"/>
    <n v="2.82"/>
    <n v="2.19"/>
    <n v="13276381.85"/>
    <n v="-4818493.66"/>
    <n v="-1507819.38"/>
    <n v="7905876.5700000003"/>
    <n v="-2.16"/>
    <n v="-9.1999999999999993"/>
    <n v="58"/>
    <n v="18"/>
    <n v="73"/>
    <n v="114"/>
    <n v="37"/>
    <n v="-9.4075000000000006"/>
    <n v="1.645"/>
    <n v="11.0525"/>
    <n v="-25.986249999999998"/>
    <n v="18.223749999999999"/>
    <x v="0"/>
    <n v="-18.744999999999997"/>
    <n v="-2.7"/>
    <n v="16.044999999999998"/>
    <n v="-42.812499999999993"/>
    <n v="21.367499999999996"/>
    <x v="0"/>
    <x v="1"/>
    <x v="1"/>
  </r>
  <r>
    <s v="11118"/>
    <s v="หนองสูง,รพช."/>
    <x v="3"/>
    <x v="3"/>
    <n v="3.25"/>
    <n v="2.98"/>
    <n v="2.15"/>
    <n v="16131013.289999999"/>
    <n v="796303.16"/>
    <n v="5024274.2"/>
    <n v="8226560.21"/>
    <n v="5.61"/>
    <n v="1.0900000000000001"/>
    <n v="65"/>
    <n v="71"/>
    <n v="79"/>
    <n v="186"/>
    <n v="64"/>
    <n v="-9.4075000000000006"/>
    <n v="1.645"/>
    <n v="11.0525"/>
    <n v="-25.986249999999998"/>
    <n v="18.223749999999999"/>
    <x v="0"/>
    <n v="-18.744999999999997"/>
    <n v="-2.7"/>
    <n v="16.044999999999998"/>
    <n v="-42.812499999999993"/>
    <n v="21.367499999999996"/>
    <x v="0"/>
    <x v="0"/>
    <x v="0"/>
  </r>
  <r>
    <s v="10701"/>
    <s v="ยโสธร,รพท."/>
    <x v="9"/>
    <x v="9"/>
    <n v="3.98"/>
    <n v="3.49"/>
    <n v="1.94"/>
    <n v="491820924.23000002"/>
    <n v="-107240568.48"/>
    <n v="34595852.520000003"/>
    <n v="154964649.71000001"/>
    <n v="2.87"/>
    <n v="-9.31"/>
    <n v="44"/>
    <n v="72"/>
    <n v="77"/>
    <n v="100"/>
    <n v="60"/>
    <n v="-0.03"/>
    <n v="9.4700000000000006"/>
    <n v="9.5"/>
    <n v="-14.28"/>
    <n v="23.72"/>
    <x v="0"/>
    <n v="-6.29"/>
    <n v="1.83"/>
    <n v="8.120000000000001"/>
    <n v="-18.470000000000002"/>
    <n v="14.010000000000002"/>
    <x v="0"/>
    <x v="1"/>
    <x v="0"/>
  </r>
  <r>
    <s v="10963"/>
    <s v="ทรายมูล,รพช."/>
    <x v="3"/>
    <x v="3"/>
    <n v="4.3"/>
    <n v="4.13"/>
    <n v="3.63"/>
    <n v="33889394.270000003"/>
    <n v="-5174487.71"/>
    <n v="-6775173.5899999999"/>
    <n v="26938108.620000001"/>
    <n v="-8.2100000000000009"/>
    <n v="-6.87"/>
    <n v="52"/>
    <n v="37"/>
    <n v="57"/>
    <n v="101"/>
    <n v="35"/>
    <n v="-9.4075000000000006"/>
    <n v="1.645"/>
    <n v="11.0525"/>
    <n v="-25.986249999999998"/>
    <n v="18.223749999999999"/>
    <x v="0"/>
    <n v="-18.744999999999997"/>
    <n v="-2.7"/>
    <n v="16.044999999999998"/>
    <n v="-42.812499999999993"/>
    <n v="21.367499999999996"/>
    <x v="0"/>
    <x v="1"/>
    <x v="1"/>
  </r>
  <r>
    <s v="10964"/>
    <s v="กุดชุม,รพช."/>
    <x v="6"/>
    <x v="6"/>
    <n v="3.91"/>
    <n v="3.58"/>
    <n v="3.02"/>
    <n v="54814425.020000003"/>
    <n v="-16258883.23"/>
    <n v="-8608865.5600000005"/>
    <n v="38069556.859999999"/>
    <n v="-6.09"/>
    <n v="-12.67"/>
    <n v="106"/>
    <n v="47"/>
    <n v="41"/>
    <n v="101"/>
    <n v="41"/>
    <n v="-10.317499999999999"/>
    <n v="1.0349999999999999"/>
    <n v="11.352499999999999"/>
    <n v="-27.346249999999998"/>
    <n v="18.063749999999999"/>
    <x v="0"/>
    <n v="-15.98"/>
    <n v="-2.4"/>
    <n v="13.58"/>
    <n v="-36.35"/>
    <n v="17.970000000000002"/>
    <x v="0"/>
    <x v="1"/>
    <x v="1"/>
  </r>
  <r>
    <s v="10965"/>
    <s v="คำเขื่อนแก้ว,รพช."/>
    <x v="6"/>
    <x v="6"/>
    <n v="1.87"/>
    <n v="1.65"/>
    <n v="1.1000000000000001"/>
    <n v="12590031.140000001"/>
    <n v="48685547.789999999"/>
    <n v="46907391.259999998"/>
    <n v="1418931.76"/>
    <n v="37.96"/>
    <n v="37.49"/>
    <n v="66"/>
    <n v="43"/>
    <n v="49"/>
    <n v="85"/>
    <n v="41"/>
    <n v="-10.317499999999999"/>
    <n v="1.0349999999999999"/>
    <n v="11.352499999999999"/>
    <n v="-27.346249999999998"/>
    <n v="18.063749999999999"/>
    <x v="1"/>
    <n v="-15.98"/>
    <n v="-2.4"/>
    <n v="13.58"/>
    <n v="-36.35"/>
    <n v="17.970000000000002"/>
    <x v="1"/>
    <x v="0"/>
    <x v="0"/>
  </r>
  <r>
    <s v="10966"/>
    <s v="ป่าติ้ว,รพช."/>
    <x v="3"/>
    <x v="3"/>
    <n v="8.74"/>
    <n v="8.2100000000000009"/>
    <n v="7.34"/>
    <n v="39112719.420000002"/>
    <n v="-6471788.2300000004"/>
    <n v="-5847197.5499999998"/>
    <n v="32054518.760000002"/>
    <n v="-7.47"/>
    <n v="-7.22"/>
    <n v="36"/>
    <n v="51"/>
    <n v="32"/>
    <n v="143"/>
    <n v="48"/>
    <n v="-9.4075000000000006"/>
    <n v="1.645"/>
    <n v="11.0525"/>
    <n v="-25.986249999999998"/>
    <n v="18.223749999999999"/>
    <x v="0"/>
    <n v="-18.744999999999997"/>
    <n v="-2.7"/>
    <n v="16.044999999999998"/>
    <n v="-42.812499999999993"/>
    <n v="21.367499999999996"/>
    <x v="0"/>
    <x v="1"/>
    <x v="1"/>
  </r>
  <r>
    <s v="10967"/>
    <s v="มหาชนะชัย,รพช."/>
    <x v="6"/>
    <x v="6"/>
    <n v="2.74"/>
    <n v="2.59"/>
    <n v="2.09"/>
    <n v="20988742.440000001"/>
    <n v="173485.23"/>
    <n v="3920755.74"/>
    <n v="13192235.529999999"/>
    <n v="3.3"/>
    <n v="0.24"/>
    <n v="63"/>
    <n v="29"/>
    <n v="29"/>
    <n v="115"/>
    <n v="31"/>
    <n v="-10.317499999999999"/>
    <n v="1.0349999999999999"/>
    <n v="11.352499999999999"/>
    <n v="-27.346249999999998"/>
    <n v="18.063749999999999"/>
    <x v="0"/>
    <n v="-15.98"/>
    <n v="-2.4"/>
    <n v="13.58"/>
    <n v="-36.35"/>
    <n v="17.970000000000002"/>
    <x v="0"/>
    <x v="0"/>
    <x v="0"/>
  </r>
  <r>
    <s v="10968"/>
    <s v="ค้อวัง,รพช."/>
    <x v="3"/>
    <x v="3"/>
    <n v="2.7"/>
    <n v="2.62"/>
    <n v="2.35"/>
    <n v="21705656.989999998"/>
    <n v="-3874860.57"/>
    <n v="4753649.2"/>
    <n v="17258373.469999999"/>
    <n v="6.51"/>
    <n v="-4.18"/>
    <n v="18"/>
    <n v="25"/>
    <n v="36"/>
    <n v="68"/>
    <n v="27"/>
    <n v="-9.4075000000000006"/>
    <n v="1.645"/>
    <n v="11.0525"/>
    <n v="-25.986249999999998"/>
    <n v="18.223749999999999"/>
    <x v="0"/>
    <n v="-18.744999999999997"/>
    <n v="-2.7"/>
    <n v="16.044999999999998"/>
    <n v="-42.812499999999993"/>
    <n v="21.367499999999996"/>
    <x v="0"/>
    <x v="1"/>
    <x v="0"/>
  </r>
  <r>
    <s v="10969"/>
    <s v="ไทยเจริญ,รพช."/>
    <x v="3"/>
    <x v="3"/>
    <n v="1.75"/>
    <n v="1.51"/>
    <n v="1.04"/>
    <n v="5302363.01"/>
    <n v="-4146187.58"/>
    <n v="-2935057.79"/>
    <n v="268992.03999999998"/>
    <n v="-4.49"/>
    <n v="-8.3000000000000007"/>
    <n v="72"/>
    <n v="31"/>
    <n v="41"/>
    <n v="71"/>
    <n v="42"/>
    <n v="-9.4075000000000006"/>
    <n v="1.645"/>
    <n v="11.0525"/>
    <n v="-25.986249999999998"/>
    <n v="18.223749999999999"/>
    <x v="0"/>
    <n v="-18.744999999999997"/>
    <n v="-2.7"/>
    <n v="16.044999999999998"/>
    <n v="-42.812499999999993"/>
    <n v="21.367499999999996"/>
    <x v="0"/>
    <x v="1"/>
    <x v="1"/>
  </r>
  <r>
    <s v="11444"/>
    <s v="สมเด็จพระยุพราชเลิงนกทา,รพช."/>
    <x v="2"/>
    <x v="2"/>
    <n v="1.1599999999999999"/>
    <n v="1.07"/>
    <n v="0.69"/>
    <n v="14526323.82"/>
    <n v="-13482174.91"/>
    <n v="-5040652.04"/>
    <n v="-28642232.050000001"/>
    <n v="-1.63"/>
    <n v="-6.01"/>
    <n v="261"/>
    <n v="53"/>
    <n v="46"/>
    <n v="80"/>
    <n v="41"/>
    <n v="-7.51"/>
    <n v="3.04"/>
    <n v="10.55"/>
    <n v="-23.335000000000001"/>
    <n v="18.865000000000002"/>
    <x v="0"/>
    <n v="-12.23"/>
    <n v="-0.18"/>
    <n v="12.05"/>
    <n v="-30.305000000000003"/>
    <n v="17.895000000000003"/>
    <x v="0"/>
    <x v="1"/>
    <x v="1"/>
  </r>
  <r>
    <s v="10700"/>
    <s v="ศรีสะเกษ,รพศ."/>
    <x v="0"/>
    <x v="0"/>
    <n v="2.46"/>
    <n v="2.1800000000000002"/>
    <n v="1.23"/>
    <n v="580078615.47000003"/>
    <n v="41134454.609999999"/>
    <n v="138979170.75"/>
    <n v="90301205.959999993"/>
    <n v="6.1"/>
    <n v="1.75"/>
    <n v="87"/>
    <n v="58"/>
    <n v="37"/>
    <n v="68"/>
    <n v="45"/>
    <n v="3.02"/>
    <n v="9.33"/>
    <n v="6.3100000000000005"/>
    <n v="-6.4450000000000003"/>
    <n v="18.795000000000002"/>
    <x v="0"/>
    <n v="-3.11"/>
    <n v="6.62"/>
    <n v="9.73"/>
    <n v="-17.705000000000002"/>
    <n v="21.215"/>
    <x v="0"/>
    <x v="0"/>
    <x v="0"/>
  </r>
  <r>
    <s v="10927"/>
    <s v="ยางชุมน้อย,รพช."/>
    <x v="3"/>
    <x v="3"/>
    <n v="4.33"/>
    <n v="4.0599999999999996"/>
    <n v="2.99"/>
    <n v="22072869.129999999"/>
    <n v="-12301098.43"/>
    <n v="-6964056.1299999999"/>
    <n v="13160845.52"/>
    <n v="-7.88"/>
    <n v="-19.260000000000002"/>
    <n v="61"/>
    <n v="31"/>
    <n v="59"/>
    <n v="105"/>
    <n v="39"/>
    <n v="-9.4075000000000006"/>
    <n v="1.645"/>
    <n v="11.0525"/>
    <n v="-25.986249999999998"/>
    <n v="18.223749999999999"/>
    <x v="0"/>
    <n v="-18.744999999999997"/>
    <n v="-2.7"/>
    <n v="16.044999999999998"/>
    <n v="-42.812499999999993"/>
    <n v="21.367499999999996"/>
    <x v="0"/>
    <x v="1"/>
    <x v="1"/>
  </r>
  <r>
    <s v="10928"/>
    <s v="กันทรารมย์,รพช."/>
    <x v="2"/>
    <x v="2"/>
    <n v="1.34"/>
    <n v="1.18"/>
    <n v="0.67"/>
    <n v="19847034.879999999"/>
    <n v="-16092136.050000001"/>
    <n v="-4032027.03"/>
    <n v="-19313695.190000001"/>
    <n v="-1.76"/>
    <n v="-8.09"/>
    <n v="162"/>
    <n v="61"/>
    <n v="45"/>
    <n v="105"/>
    <n v="64"/>
    <n v="-7.51"/>
    <n v="3.04"/>
    <n v="10.55"/>
    <n v="-23.335000000000001"/>
    <n v="18.865000000000002"/>
    <x v="0"/>
    <n v="-12.23"/>
    <n v="-0.18"/>
    <n v="12.05"/>
    <n v="-30.305000000000003"/>
    <n v="17.895000000000003"/>
    <x v="0"/>
    <x v="1"/>
    <x v="1"/>
  </r>
  <r>
    <s v="10929"/>
    <s v="กันทรลักษ์,รพท."/>
    <x v="5"/>
    <x v="5"/>
    <n v="3.37"/>
    <n v="3.24"/>
    <n v="2.34"/>
    <n v="307615263.33999997"/>
    <n v="-67905612.670000002"/>
    <n v="-26993779.48"/>
    <n v="172595096.06999999"/>
    <n v="-4.47"/>
    <n v="-8.6999999999999993"/>
    <n v="84"/>
    <n v="64"/>
    <n v="50"/>
    <n v="178"/>
    <n v="32"/>
    <n v="-2.59"/>
    <n v="8.86"/>
    <n v="11.45"/>
    <n v="-19.764999999999997"/>
    <n v="26.034999999999997"/>
    <x v="0"/>
    <n v="-5.74"/>
    <n v="4.915"/>
    <n v="10.655000000000001"/>
    <n v="-21.722500000000004"/>
    <n v="20.897500000000001"/>
    <x v="0"/>
    <x v="1"/>
    <x v="1"/>
  </r>
  <r>
    <s v="10930"/>
    <s v="ขุขันธ์,รพช."/>
    <x v="2"/>
    <x v="2"/>
    <n v="2.52"/>
    <n v="2.27"/>
    <n v="1.54"/>
    <n v="79447724.060000002"/>
    <n v="-48702093.899999999"/>
    <n v="-33069848.57"/>
    <n v="28493161.289999999"/>
    <n v="-10.68"/>
    <n v="-23.44"/>
    <n v="90"/>
    <n v="63"/>
    <n v="96"/>
    <n v="224"/>
    <n v="49"/>
    <n v="-7.51"/>
    <n v="3.04"/>
    <n v="10.55"/>
    <n v="-23.335000000000001"/>
    <n v="18.865000000000002"/>
    <x v="0"/>
    <n v="-12.23"/>
    <n v="-0.18"/>
    <n v="12.05"/>
    <n v="-30.305000000000003"/>
    <n v="17.895000000000003"/>
    <x v="0"/>
    <x v="1"/>
    <x v="1"/>
  </r>
  <r>
    <s v="10931"/>
    <s v="ไพรบึง,รพช."/>
    <x v="6"/>
    <x v="6"/>
    <n v="5"/>
    <n v="4.79"/>
    <n v="4.32"/>
    <n v="45284350.689999998"/>
    <n v="-8778503.8300000001"/>
    <n v="-5463696.54"/>
    <n v="37613987.950000003"/>
    <n v="-5.15"/>
    <n v="-7.78"/>
    <n v="82"/>
    <n v="29"/>
    <n v="52"/>
    <n v="98"/>
    <n v="56"/>
    <n v="-10.317499999999999"/>
    <n v="1.0349999999999999"/>
    <n v="11.352499999999999"/>
    <n v="-27.346249999999998"/>
    <n v="18.063749999999999"/>
    <x v="0"/>
    <n v="-15.98"/>
    <n v="-2.4"/>
    <n v="13.58"/>
    <n v="-36.35"/>
    <n v="17.970000000000002"/>
    <x v="0"/>
    <x v="1"/>
    <x v="1"/>
  </r>
  <r>
    <s v="10932"/>
    <s v="ปรางค์กู่,รพช."/>
    <x v="6"/>
    <x v="6"/>
    <n v="1.76"/>
    <n v="1.59"/>
    <n v="1"/>
    <n v="23530239.699999999"/>
    <n v="-1788128.88"/>
    <n v="6721867.1200000001"/>
    <n v="30311.73"/>
    <n v="4.8499999999999996"/>
    <n v="-1.52"/>
    <n v="180"/>
    <n v="42"/>
    <n v="28"/>
    <n v="194"/>
    <n v="57"/>
    <n v="-10.317499999999999"/>
    <n v="1.0349999999999999"/>
    <n v="11.352499999999999"/>
    <n v="-27.346249999999998"/>
    <n v="18.063749999999999"/>
    <x v="0"/>
    <n v="-15.98"/>
    <n v="-2.4"/>
    <n v="13.58"/>
    <n v="-36.35"/>
    <n v="17.970000000000002"/>
    <x v="0"/>
    <x v="1"/>
    <x v="0"/>
  </r>
  <r>
    <s v="10933"/>
    <s v="ขุนหาญ,รพช."/>
    <x v="7"/>
    <x v="7"/>
    <n v="3.28"/>
    <n v="3.14"/>
    <n v="2.78"/>
    <n v="135351265.87"/>
    <n v="-33029195.960000001"/>
    <n v="-14746731.27"/>
    <n v="105682173.51000001"/>
    <n v="-6.4"/>
    <n v="-10.7"/>
    <n v="119"/>
    <n v="47"/>
    <n v="42"/>
    <n v="143"/>
    <n v="50"/>
    <n v="-15.01"/>
    <n v="4.4000000000000004"/>
    <n v="19.41"/>
    <n v="-44.125"/>
    <n v="33.515000000000001"/>
    <x v="0"/>
    <n v="-15.23"/>
    <n v="-0.92"/>
    <n v="14.31"/>
    <n v="-36.695"/>
    <n v="20.544999999999998"/>
    <x v="0"/>
    <x v="1"/>
    <x v="1"/>
  </r>
  <r>
    <s v="10934"/>
    <s v="ราษีไศล,รพช."/>
    <x v="7"/>
    <x v="7"/>
    <n v="7.59"/>
    <n v="7.42"/>
    <n v="6.86"/>
    <n v="297320357.55000001"/>
    <n v="-32712902.379999999"/>
    <n v="-12476591.439999999"/>
    <n v="264516742.80000001"/>
    <n v="-5.24"/>
    <n v="-5.95"/>
    <n v="74"/>
    <n v="35"/>
    <n v="43"/>
    <n v="136"/>
    <n v="51"/>
    <n v="-15.01"/>
    <n v="4.4000000000000004"/>
    <n v="19.41"/>
    <n v="-44.125"/>
    <n v="33.515000000000001"/>
    <x v="0"/>
    <n v="-15.23"/>
    <n v="-0.92"/>
    <n v="14.31"/>
    <n v="-36.695"/>
    <n v="20.544999999999998"/>
    <x v="0"/>
    <x v="1"/>
    <x v="1"/>
  </r>
  <r>
    <s v="10935"/>
    <s v="อุทุมพรพิสัย,รพช."/>
    <x v="2"/>
    <x v="2"/>
    <n v="1.21"/>
    <n v="1.1200000000000001"/>
    <n v="0.69"/>
    <n v="19424905.07"/>
    <n v="-22619666.370000001"/>
    <n v="-1091872.3400000001"/>
    <n v="-28610820.309999999"/>
    <n v="-0.36"/>
    <n v="-8.41"/>
    <n v="210"/>
    <n v="34"/>
    <n v="24"/>
    <n v="103"/>
    <n v="46"/>
    <n v="-7.51"/>
    <n v="3.04"/>
    <n v="10.55"/>
    <n v="-23.335000000000001"/>
    <n v="18.865000000000002"/>
    <x v="0"/>
    <n v="-12.23"/>
    <n v="-0.18"/>
    <n v="12.05"/>
    <n v="-30.305000000000003"/>
    <n v="17.895000000000003"/>
    <x v="0"/>
    <x v="1"/>
    <x v="1"/>
  </r>
  <r>
    <s v="10936"/>
    <s v="บึงบูรพ์,รพช."/>
    <x v="3"/>
    <x v="3"/>
    <n v="4.92"/>
    <n v="4.6100000000000003"/>
    <n v="4.09"/>
    <n v="21842349.300000001"/>
    <n v="-9750275.2200000007"/>
    <n v="-7377243.1699999999"/>
    <n v="17202078.440000001"/>
    <n v="-10.68"/>
    <n v="-19.989999999999998"/>
    <n v="85"/>
    <n v="24"/>
    <n v="22"/>
    <n v="148"/>
    <n v="65"/>
    <n v="-9.4075000000000006"/>
    <n v="1.645"/>
    <n v="11.0525"/>
    <n v="-25.986249999999998"/>
    <n v="18.223749999999999"/>
    <x v="0"/>
    <n v="-18.744999999999997"/>
    <n v="-2.7"/>
    <n v="16.044999999999998"/>
    <n v="-42.812499999999993"/>
    <n v="21.367499999999996"/>
    <x v="0"/>
    <x v="1"/>
    <x v="1"/>
  </r>
  <r>
    <s v="10937"/>
    <s v="ห้วยทับทัน,รพช."/>
    <x v="6"/>
    <x v="6"/>
    <n v="3.35"/>
    <n v="3.11"/>
    <n v="1.99"/>
    <n v="47275487.329999998"/>
    <n v="-17546792.870000001"/>
    <n v="-12071395.23"/>
    <n v="19903303.489999998"/>
    <n v="-13.4"/>
    <n v="-14.41"/>
    <n v="85"/>
    <n v="51"/>
    <n v="51"/>
    <n v="170"/>
    <n v="50"/>
    <n v="-10.317499999999999"/>
    <n v="1.0349999999999999"/>
    <n v="11.352499999999999"/>
    <n v="-27.346249999999998"/>
    <n v="18.063749999999999"/>
    <x v="0"/>
    <n v="-15.98"/>
    <n v="-2.4"/>
    <n v="13.58"/>
    <n v="-36.35"/>
    <n v="17.970000000000002"/>
    <x v="0"/>
    <x v="1"/>
    <x v="1"/>
  </r>
  <r>
    <s v="10938"/>
    <s v="โนนคูณ,รพช."/>
    <x v="3"/>
    <x v="3"/>
    <n v="1.97"/>
    <n v="1.76"/>
    <n v="1.31"/>
    <n v="12907578.27"/>
    <n v="-14762464.4"/>
    <n v="-6851482.9699999997"/>
    <n v="4085800.96"/>
    <n v="-7.66"/>
    <n v="-19.75"/>
    <n v="74"/>
    <n v="21"/>
    <n v="45"/>
    <n v="105"/>
    <n v="47"/>
    <n v="-9.4075000000000006"/>
    <n v="1.645"/>
    <n v="11.0525"/>
    <n v="-25.986249999999998"/>
    <n v="18.223749999999999"/>
    <x v="0"/>
    <n v="-18.744999999999997"/>
    <n v="-2.7"/>
    <n v="16.044999999999998"/>
    <n v="-42.812499999999993"/>
    <n v="21.367499999999996"/>
    <x v="0"/>
    <x v="1"/>
    <x v="1"/>
  </r>
  <r>
    <s v="10939"/>
    <s v="ศรีรัตนะ,รพช."/>
    <x v="4"/>
    <x v="4"/>
    <n v="1.62"/>
    <n v="1.49"/>
    <n v="1.01"/>
    <n v="20214456.66"/>
    <n v="-7500120.8600000003"/>
    <n v="5890154.3099999996"/>
    <n v="293643.98"/>
    <n v="3.48"/>
    <n v="-5.27"/>
    <n v="77"/>
    <n v="27"/>
    <n v="49"/>
    <n v="100"/>
    <n v="74"/>
    <n v="-8.26"/>
    <n v="3.2450000000000001"/>
    <n v="11.504999999999999"/>
    <n v="-25.517499999999998"/>
    <n v="20.502500000000001"/>
    <x v="0"/>
    <n v="-12.452500000000001"/>
    <n v="0.39"/>
    <n v="12.842500000000001"/>
    <n v="-31.716250000000002"/>
    <n v="19.653750000000002"/>
    <x v="0"/>
    <x v="1"/>
    <x v="0"/>
  </r>
  <r>
    <s v="10940"/>
    <s v="วังหิน,รพช."/>
    <x v="6"/>
    <x v="6"/>
    <n v="1.75"/>
    <n v="1.47"/>
    <n v="0.91"/>
    <n v="7595877.9800000004"/>
    <n v="-3679102.63"/>
    <n v="838543"/>
    <n v="-904344.89"/>
    <n v="0.78"/>
    <n v="-6.64"/>
    <n v="121"/>
    <n v="26"/>
    <n v="46"/>
    <n v="129"/>
    <n v="58"/>
    <n v="-10.317499999999999"/>
    <n v="1.0349999999999999"/>
    <n v="11.352499999999999"/>
    <n v="-27.346249999999998"/>
    <n v="18.063749999999999"/>
    <x v="0"/>
    <n v="-15.98"/>
    <n v="-2.4"/>
    <n v="13.58"/>
    <n v="-36.35"/>
    <n v="17.970000000000002"/>
    <x v="0"/>
    <x v="1"/>
    <x v="0"/>
  </r>
  <r>
    <s v="10941"/>
    <s v="น้ำเกลี้ยง,รพช."/>
    <x v="6"/>
    <x v="6"/>
    <n v="2.0299999999999998"/>
    <n v="1.85"/>
    <n v="0.87"/>
    <n v="17172345.870000001"/>
    <n v="-8808931.6899999995"/>
    <n v="-2421912.1"/>
    <n v="-2123953.91"/>
    <n v="-2.57"/>
    <n v="-11.21"/>
    <n v="114"/>
    <n v="27"/>
    <n v="161"/>
    <n v="321"/>
    <n v="64"/>
    <n v="-10.317499999999999"/>
    <n v="1.0349999999999999"/>
    <n v="11.352499999999999"/>
    <n v="-27.346249999999998"/>
    <n v="18.063749999999999"/>
    <x v="0"/>
    <n v="-15.98"/>
    <n v="-2.4"/>
    <n v="13.58"/>
    <n v="-36.35"/>
    <n v="17.970000000000002"/>
    <x v="0"/>
    <x v="1"/>
    <x v="1"/>
  </r>
  <r>
    <s v="10942"/>
    <s v="ภูสิงห์,รพช."/>
    <x v="6"/>
    <x v="6"/>
    <n v="2.0299999999999998"/>
    <n v="1.8"/>
    <n v="1.0900000000000001"/>
    <n v="22108700.25"/>
    <n v="-19080308.309999999"/>
    <n v="-11342753.140000001"/>
    <n v="2033745.12"/>
    <n v="-9.67"/>
    <n v="-24.28"/>
    <n v="99"/>
    <n v="80"/>
    <n v="173"/>
    <n v="161"/>
    <n v="69"/>
    <n v="-10.317499999999999"/>
    <n v="1.0349999999999999"/>
    <n v="11.352499999999999"/>
    <n v="-27.346249999999998"/>
    <n v="18.063749999999999"/>
    <x v="0"/>
    <n v="-15.98"/>
    <n v="-2.4"/>
    <n v="13.58"/>
    <n v="-36.35"/>
    <n v="17.970000000000002"/>
    <x v="0"/>
    <x v="1"/>
    <x v="1"/>
  </r>
  <r>
    <s v="10943"/>
    <s v="เมืองจันทร์,รพช."/>
    <x v="3"/>
    <x v="3"/>
    <n v="4.4000000000000004"/>
    <n v="4.22"/>
    <n v="3.57"/>
    <n v="23808935.170000002"/>
    <n v="-287421.31"/>
    <n v="7511835.4199999999"/>
    <n v="17952543.109999999"/>
    <n v="10.4"/>
    <n v="-0.26"/>
    <n v="81"/>
    <n v="35"/>
    <n v="38"/>
    <n v="123"/>
    <n v="49"/>
    <n v="-9.4075000000000006"/>
    <n v="1.645"/>
    <n v="11.0525"/>
    <n v="-25.986249999999998"/>
    <n v="18.223749999999999"/>
    <x v="0"/>
    <n v="-18.744999999999997"/>
    <n v="-2.7"/>
    <n v="16.044999999999998"/>
    <n v="-42.812499999999993"/>
    <n v="21.367499999999996"/>
    <x v="0"/>
    <x v="1"/>
    <x v="0"/>
  </r>
  <r>
    <s v="23125"/>
    <s v="เบญจลักษ์เฉลิมพระเกียรติ ๘๐ พรรษา,รพช."/>
    <x v="3"/>
    <x v="3"/>
    <n v="2.86"/>
    <n v="2.66"/>
    <n v="2.31"/>
    <n v="51586476.149999999"/>
    <n v="-9211743.0099999998"/>
    <n v="-1380567.96"/>
    <n v="36283017.229999997"/>
    <n v="-1.51"/>
    <n v="-6.27"/>
    <n v="164"/>
    <n v="40"/>
    <n v="52"/>
    <n v="164"/>
    <n v="66"/>
    <n v="-9.4075000000000006"/>
    <n v="1.645"/>
    <n v="11.0525"/>
    <n v="-25.986249999999998"/>
    <n v="18.223749999999999"/>
    <x v="0"/>
    <n v="-18.744999999999997"/>
    <n v="-2.7"/>
    <n v="16.044999999999998"/>
    <n v="-42.812499999999993"/>
    <n v="21.367499999999996"/>
    <x v="0"/>
    <x v="1"/>
    <x v="1"/>
  </r>
  <r>
    <s v="28014"/>
    <s v="พยุห์,รพช."/>
    <x v="3"/>
    <x v="3"/>
    <n v="3.62"/>
    <n v="3.48"/>
    <n v="2.93"/>
    <n v="40361259.630000003"/>
    <n v="-12725846.16"/>
    <n v="-2552551.7599999998"/>
    <n v="29685742.640000001"/>
    <n v="-3.38"/>
    <n v="-8.5"/>
    <n v="71"/>
    <n v="38"/>
    <n v="39"/>
    <n v="78"/>
    <n v="52"/>
    <n v="-9.4075000000000006"/>
    <n v="1.645"/>
    <n v="11.0525"/>
    <n v="-25.986249999999998"/>
    <n v="18.223749999999999"/>
    <x v="0"/>
    <n v="-18.744999999999997"/>
    <n v="-2.7"/>
    <n v="16.044999999999998"/>
    <n v="-42.812499999999993"/>
    <n v="21.367499999999996"/>
    <x v="0"/>
    <x v="1"/>
    <x v="1"/>
  </r>
  <r>
    <s v="28015"/>
    <s v="โพธิ์ศรีสุวรรณ,รพช."/>
    <x v="3"/>
    <x v="3"/>
    <n v="1.99"/>
    <n v="1.79"/>
    <n v="1.0900000000000001"/>
    <n v="11427449.51"/>
    <n v="-7278995.5599999996"/>
    <n v="-2333506.89"/>
    <n v="1080184.99"/>
    <n v="-3.59"/>
    <n v="-10.01"/>
    <n v="104"/>
    <n v="24"/>
    <n v="19"/>
    <n v="126"/>
    <n v="65"/>
    <n v="-9.4075000000000006"/>
    <n v="1.645"/>
    <n v="11.0525"/>
    <n v="-25.986249999999998"/>
    <n v="18.223749999999999"/>
    <x v="0"/>
    <n v="-18.744999999999997"/>
    <n v="-2.7"/>
    <n v="16.044999999999998"/>
    <n v="-42.812499999999993"/>
    <n v="21.367499999999996"/>
    <x v="0"/>
    <x v="1"/>
    <x v="1"/>
  </r>
  <r>
    <s v="28016"/>
    <s v="ศิลาลาด,รพช."/>
    <x v="8"/>
    <x v="8"/>
    <n v="1.61"/>
    <n v="1.49"/>
    <n v="1.21"/>
    <n v="8118735.8700000001"/>
    <n v="-2796203.12"/>
    <n v="-4589604.71"/>
    <n v="2744194.92"/>
    <n v="-10.73"/>
    <n v="-4.1100000000000003"/>
    <n v="137"/>
    <n v="45"/>
    <n v="62"/>
    <n v="111"/>
    <n v="45"/>
    <n v="-5.3650000000000002"/>
    <n v="10.815000000000001"/>
    <n v="16.18"/>
    <n v="-29.634999999999998"/>
    <n v="35.085000000000001"/>
    <x v="0"/>
    <n v="-14.08"/>
    <n v="0.78999999999999981"/>
    <n v="14.87"/>
    <n v="-36.384999999999998"/>
    <n v="23.094999999999999"/>
    <x v="0"/>
    <x v="1"/>
    <x v="1"/>
  </r>
  <r>
    <s v="10703"/>
    <s v="อำนาจเจริญ,รพท."/>
    <x v="9"/>
    <x v="9"/>
    <n v="2.82"/>
    <n v="2.61"/>
    <n v="1.47"/>
    <n v="223138962.78999999"/>
    <n v="-26871505.34"/>
    <n v="-214908.94"/>
    <n v="57731568.770000003"/>
    <n v="-0.03"/>
    <n v="-2.91"/>
    <n v="81"/>
    <n v="64"/>
    <n v="93"/>
    <n v="99"/>
    <n v="32"/>
    <n v="-0.03"/>
    <n v="9.4700000000000006"/>
    <n v="9.5"/>
    <n v="-14.28"/>
    <n v="23.72"/>
    <x v="0"/>
    <n v="-6.29"/>
    <n v="1.83"/>
    <n v="8.120000000000001"/>
    <n v="-18.470000000000002"/>
    <n v="14.010000000000002"/>
    <x v="0"/>
    <x v="1"/>
    <x v="1"/>
  </r>
  <r>
    <s v="10985"/>
    <s v="ชานุมาน,รพช."/>
    <x v="6"/>
    <x v="6"/>
    <n v="4.05"/>
    <n v="3.75"/>
    <n v="2.73"/>
    <n v="23713044.370000001"/>
    <n v="4417311.75"/>
    <n v="10118014.32"/>
    <n v="13425736.539999999"/>
    <n v="10.16"/>
    <n v="5.53"/>
    <n v="85"/>
    <n v="34"/>
    <n v="102"/>
    <n v="82"/>
    <n v="47"/>
    <n v="-10.317499999999999"/>
    <n v="1.0349999999999999"/>
    <n v="11.352499999999999"/>
    <n v="-27.346249999999998"/>
    <n v="18.063749999999999"/>
    <x v="0"/>
    <n v="-15.98"/>
    <n v="-2.4"/>
    <n v="13.58"/>
    <n v="-36.35"/>
    <n v="17.970000000000002"/>
    <x v="0"/>
    <x v="0"/>
    <x v="0"/>
  </r>
  <r>
    <s v="10986"/>
    <s v="ปทุมราชวงศา,รพช."/>
    <x v="6"/>
    <x v="6"/>
    <n v="2.72"/>
    <n v="2.5"/>
    <n v="1.85"/>
    <n v="17511662.460000001"/>
    <n v="-8638171.0500000007"/>
    <n v="-3543517.26"/>
    <n v="8544519.1799999997"/>
    <n v="-3.05"/>
    <n v="-11.79"/>
    <n v="88"/>
    <n v="33"/>
    <n v="36"/>
    <n v="76"/>
    <n v="36"/>
    <n v="-10.317499999999999"/>
    <n v="1.0349999999999999"/>
    <n v="11.352499999999999"/>
    <n v="-27.346249999999998"/>
    <n v="18.063749999999999"/>
    <x v="0"/>
    <n v="-15.98"/>
    <n v="-2.4"/>
    <n v="13.58"/>
    <n v="-36.35"/>
    <n v="17.970000000000002"/>
    <x v="0"/>
    <x v="1"/>
    <x v="1"/>
  </r>
  <r>
    <s v="10987"/>
    <s v="พนา,รพช."/>
    <x v="3"/>
    <x v="3"/>
    <n v="2.16"/>
    <n v="1.9"/>
    <n v="1.0900000000000001"/>
    <n v="18769136.100000001"/>
    <n v="-1614562.03"/>
    <n v="7590595.3300000001"/>
    <n v="1497974.28"/>
    <n v="6.43"/>
    <n v="-1.73"/>
    <n v="79"/>
    <n v="32"/>
    <n v="36"/>
    <n v="81"/>
    <n v="36"/>
    <n v="-9.4075000000000006"/>
    <n v="1.645"/>
    <n v="11.0525"/>
    <n v="-25.986249999999998"/>
    <n v="18.223749999999999"/>
    <x v="0"/>
    <n v="-18.744999999999997"/>
    <n v="-2.7"/>
    <n v="16.044999999999998"/>
    <n v="-42.812499999999993"/>
    <n v="21.367499999999996"/>
    <x v="0"/>
    <x v="1"/>
    <x v="0"/>
  </r>
  <r>
    <s v="10988"/>
    <s v="เสนางคนิคม,รพช."/>
    <x v="3"/>
    <x v="3"/>
    <n v="3.19"/>
    <n v="2.99"/>
    <n v="2.52"/>
    <n v="23998191.34"/>
    <n v="-4772867.13"/>
    <n v="4196519.5599999996"/>
    <n v="16697980.949999999"/>
    <n v="4.62"/>
    <n v="-5.69"/>
    <n v="90"/>
    <n v="47"/>
    <n v="54"/>
    <n v="81"/>
    <n v="46"/>
    <n v="-9.4075000000000006"/>
    <n v="1.645"/>
    <n v="11.0525"/>
    <n v="-25.986249999999998"/>
    <n v="18.223749999999999"/>
    <x v="0"/>
    <n v="-18.744999999999997"/>
    <n v="-2.7"/>
    <n v="16.044999999999998"/>
    <n v="-42.812499999999993"/>
    <n v="21.367499999999996"/>
    <x v="0"/>
    <x v="1"/>
    <x v="0"/>
  </r>
  <r>
    <s v="10989"/>
    <s v="หัวตะพาน,รพช."/>
    <x v="4"/>
    <x v="4"/>
    <n v="1.07"/>
    <n v="0.89"/>
    <n v="0.53"/>
    <n v="2500169.04"/>
    <n v="4768323.8"/>
    <n v="4989123.09"/>
    <n v="-16584779.16"/>
    <n v="2.99"/>
    <n v="4.25"/>
    <n v="158"/>
    <n v="23"/>
    <n v="66"/>
    <n v="77"/>
    <n v="47"/>
    <n v="-8.26"/>
    <n v="3.2450000000000001"/>
    <n v="11.504999999999999"/>
    <n v="-25.517499999999998"/>
    <n v="20.502500000000001"/>
    <x v="0"/>
    <n v="-12.452500000000001"/>
    <n v="0.39"/>
    <n v="12.842500000000001"/>
    <n v="-31.716250000000002"/>
    <n v="19.653750000000002"/>
    <x v="0"/>
    <x v="0"/>
    <x v="0"/>
  </r>
  <r>
    <s v="10990"/>
    <s v="ลืออำนาจ,รพช."/>
    <x v="3"/>
    <x v="3"/>
    <n v="2.63"/>
    <n v="2.29"/>
    <n v="1.62"/>
    <n v="15490235.82"/>
    <n v="-5039290.4400000004"/>
    <n v="932160.42"/>
    <n v="5878406.9100000001"/>
    <n v="1.1000000000000001"/>
    <n v="-6.63"/>
    <n v="77"/>
    <n v="33"/>
    <n v="58"/>
    <n v="101"/>
    <n v="53"/>
    <n v="-9.4075000000000006"/>
    <n v="1.645"/>
    <n v="11.0525"/>
    <n v="-25.986249999999998"/>
    <n v="18.223749999999999"/>
    <x v="0"/>
    <n v="-18.744999999999997"/>
    <n v="-2.7"/>
    <n v="16.044999999999998"/>
    <n v="-42.812499999999993"/>
    <n v="21.367499999999996"/>
    <x v="0"/>
    <x v="1"/>
    <x v="0"/>
  </r>
  <r>
    <s v="10669"/>
    <s v="สรรพสิทธิประสงค์,รพศ."/>
    <x v="13"/>
    <x v="13"/>
    <n v="2.74"/>
    <n v="2.5099999999999998"/>
    <n v="1.38"/>
    <n v="1446202693.6600001"/>
    <n v="85740564.260000005"/>
    <n v="343975906.42000002"/>
    <n v="301417126.92000002"/>
    <n v="7.7"/>
    <n v="2.1"/>
    <n v="89"/>
    <n v="126"/>
    <n v="24"/>
    <n v="84"/>
    <n v="34"/>
    <n v="1.0449999999999999"/>
    <n v="6.4074999999999998"/>
    <n v="5.3624999999999998"/>
    <n v="-6.9987499999999994"/>
    <n v="14.451249999999998"/>
    <x v="0"/>
    <n v="-6.8150000000000004"/>
    <n v="0.92249999999999988"/>
    <n v="7.7375000000000007"/>
    <n v="-18.421250000000001"/>
    <n v="12.52875"/>
    <x v="0"/>
    <x v="0"/>
    <x v="0"/>
  </r>
  <r>
    <s v="10944"/>
    <s v="ศรีเมืองใหม่,รพช."/>
    <x v="6"/>
    <x v="6"/>
    <n v="2.0299999999999998"/>
    <n v="1.87"/>
    <n v="1.44"/>
    <n v="22176267"/>
    <n v="-15294574.35"/>
    <n v="-7809208.1600000001"/>
    <n v="9523362.4600000009"/>
    <n v="-5.45"/>
    <n v="-15.61"/>
    <n v="163"/>
    <n v="23"/>
    <n v="65"/>
    <n v="166"/>
    <n v="44"/>
    <n v="-10.317499999999999"/>
    <n v="1.0349999999999999"/>
    <n v="11.352499999999999"/>
    <n v="-27.346249999999998"/>
    <n v="18.063749999999999"/>
    <x v="0"/>
    <n v="-15.98"/>
    <n v="-2.4"/>
    <n v="13.58"/>
    <n v="-36.35"/>
    <n v="17.970000000000002"/>
    <x v="0"/>
    <x v="1"/>
    <x v="1"/>
  </r>
  <r>
    <s v="10945"/>
    <s v="โขงเจียม,รพช."/>
    <x v="3"/>
    <x v="3"/>
    <n v="5.35"/>
    <n v="5.08"/>
    <n v="4.01"/>
    <n v="46048412.619999997"/>
    <n v="-7232334.1299999999"/>
    <n v="-3031799.82"/>
    <n v="31915661.84"/>
    <n v="-3.23"/>
    <n v="-6.24"/>
    <n v="32"/>
    <n v="65"/>
    <n v="370"/>
    <n v="357"/>
    <n v="55"/>
    <n v="-9.4075000000000006"/>
    <n v="1.645"/>
    <n v="11.0525"/>
    <n v="-25.986249999999998"/>
    <n v="18.223749999999999"/>
    <x v="0"/>
    <n v="-18.744999999999997"/>
    <n v="-2.7"/>
    <n v="16.044999999999998"/>
    <n v="-42.812499999999993"/>
    <n v="21.367499999999996"/>
    <x v="0"/>
    <x v="1"/>
    <x v="1"/>
  </r>
  <r>
    <s v="10946"/>
    <s v="เขื่องใน,รพช."/>
    <x v="1"/>
    <x v="1"/>
    <n v="6.34"/>
    <n v="6.04"/>
    <n v="4.91"/>
    <n v="161616621.47999999"/>
    <n v="-37958968.729999997"/>
    <n v="-19982577.309999999"/>
    <n v="118142459.84"/>
    <n v="-6.09"/>
    <n v="-9.1"/>
    <n v="56"/>
    <n v="36"/>
    <n v="48"/>
    <n v="167"/>
    <n v="56"/>
    <n v="-10.594999999999999"/>
    <n v="0.95"/>
    <n v="11.544999999999998"/>
    <n v="-27.912499999999994"/>
    <n v="18.267499999999995"/>
    <x v="0"/>
    <n v="-17.670000000000002"/>
    <n v="-3.92"/>
    <n v="13.750000000000002"/>
    <n v="-38.295000000000002"/>
    <n v="16.705000000000005"/>
    <x v="0"/>
    <x v="1"/>
    <x v="1"/>
  </r>
  <r>
    <s v="10947"/>
    <s v="เขมราฐ,รพช."/>
    <x v="1"/>
    <x v="1"/>
    <n v="3.31"/>
    <n v="3.16"/>
    <n v="2.69"/>
    <n v="67190197.879999995"/>
    <n v="-13573924.529999999"/>
    <n v="-5198561.7"/>
    <n v="49035260.539999999"/>
    <n v="-2.77"/>
    <n v="-7.96"/>
    <n v="107"/>
    <n v="32"/>
    <n v="51"/>
    <n v="193"/>
    <n v="45"/>
    <n v="-10.594999999999999"/>
    <n v="0.95"/>
    <n v="11.544999999999998"/>
    <n v="-27.912499999999994"/>
    <n v="18.267499999999995"/>
    <x v="0"/>
    <n v="-17.670000000000002"/>
    <n v="-3.92"/>
    <n v="13.750000000000002"/>
    <n v="-38.295000000000002"/>
    <n v="16.705000000000005"/>
    <x v="0"/>
    <x v="1"/>
    <x v="1"/>
  </r>
  <r>
    <s v="10948"/>
    <s v="นาจะหลวย,รพช."/>
    <x v="6"/>
    <x v="6"/>
    <n v="5.46"/>
    <n v="5.14"/>
    <n v="4.63"/>
    <n v="88955674.870000005"/>
    <n v="-8936859.2100000009"/>
    <n v="-2857705.66"/>
    <n v="72488668.230000004"/>
    <n v="-2.09"/>
    <n v="-5.39"/>
    <n v="111"/>
    <n v="44"/>
    <n v="45"/>
    <n v="233"/>
    <n v="84"/>
    <n v="-10.317499999999999"/>
    <n v="1.0349999999999999"/>
    <n v="11.352499999999999"/>
    <n v="-27.346249999999998"/>
    <n v="18.063749999999999"/>
    <x v="0"/>
    <n v="-15.98"/>
    <n v="-2.4"/>
    <n v="13.58"/>
    <n v="-36.35"/>
    <n v="17.970000000000002"/>
    <x v="0"/>
    <x v="1"/>
    <x v="1"/>
  </r>
  <r>
    <s v="10949"/>
    <s v="น้ำยืน,รพช."/>
    <x v="1"/>
    <x v="1"/>
    <n v="2.67"/>
    <n v="2.44"/>
    <n v="1.99"/>
    <n v="55543609.68"/>
    <n v="7659222.3200000003"/>
    <n v="9337569.2400000002"/>
    <n v="32887367.539999999"/>
    <n v="4.9400000000000004"/>
    <n v="4.24"/>
    <n v="136"/>
    <n v="27"/>
    <n v="51"/>
    <n v="118"/>
    <n v="72"/>
    <n v="-10.594999999999999"/>
    <n v="0.95"/>
    <n v="11.544999999999998"/>
    <n v="-27.912499999999994"/>
    <n v="18.267499999999995"/>
    <x v="0"/>
    <n v="-17.670000000000002"/>
    <n v="-3.92"/>
    <n v="13.750000000000002"/>
    <n v="-38.295000000000002"/>
    <n v="16.705000000000005"/>
    <x v="0"/>
    <x v="0"/>
    <x v="0"/>
  </r>
  <r>
    <s v="10950"/>
    <s v="บุณฑริก,รพช."/>
    <x v="1"/>
    <x v="1"/>
    <n v="5.26"/>
    <n v="4.9000000000000004"/>
    <n v="4.5199999999999996"/>
    <n v="111111090.78"/>
    <n v="-40165235.530000001"/>
    <n v="-20462614.68"/>
    <n v="91851950.609999999"/>
    <n v="-10.6"/>
    <n v="-14.15"/>
    <n v="67"/>
    <n v="14"/>
    <n v="56"/>
    <n v="230"/>
    <n v="47"/>
    <n v="-10.594999999999999"/>
    <n v="0.95"/>
    <n v="11.544999999999998"/>
    <n v="-27.912499999999994"/>
    <n v="18.267499999999995"/>
    <x v="0"/>
    <n v="-17.670000000000002"/>
    <n v="-3.92"/>
    <n v="13.750000000000002"/>
    <n v="-38.295000000000002"/>
    <n v="16.705000000000005"/>
    <x v="0"/>
    <x v="1"/>
    <x v="1"/>
  </r>
  <r>
    <s v="10951"/>
    <s v="ตระการพืชผล,รพท."/>
    <x v="5"/>
    <x v="5"/>
    <n v="3.24"/>
    <n v="2.9"/>
    <n v="1.95"/>
    <n v="136138122.21000001"/>
    <n v="-37158338.93"/>
    <n v="-9078273.0899999999"/>
    <n v="57993687.299999997"/>
    <n v="-2.23"/>
    <n v="-8.0399999999999991"/>
    <n v="103"/>
    <n v="43"/>
    <n v="51"/>
    <n v="168"/>
    <n v="72"/>
    <n v="-2.59"/>
    <n v="8.86"/>
    <n v="11.45"/>
    <n v="-19.764999999999997"/>
    <n v="26.034999999999997"/>
    <x v="0"/>
    <n v="-5.74"/>
    <n v="4.915"/>
    <n v="10.655000000000001"/>
    <n v="-21.722500000000004"/>
    <n v="20.897500000000001"/>
    <x v="0"/>
    <x v="1"/>
    <x v="1"/>
  </r>
  <r>
    <s v="10952"/>
    <s v="กุดข้าวปุ้น,รพช."/>
    <x v="6"/>
    <x v="6"/>
    <n v="2.4500000000000002"/>
    <n v="2.31"/>
    <n v="1.79"/>
    <n v="20409188.210000001"/>
    <n v="-7802730.9699999997"/>
    <n v="-3687572.05"/>
    <n v="11093624.91"/>
    <n v="-3.66"/>
    <n v="-8.67"/>
    <n v="170"/>
    <n v="29"/>
    <n v="57"/>
    <n v="81"/>
    <n v="50"/>
    <n v="-10.317499999999999"/>
    <n v="1.0349999999999999"/>
    <n v="11.352499999999999"/>
    <n v="-27.346249999999998"/>
    <n v="18.063749999999999"/>
    <x v="0"/>
    <n v="-15.98"/>
    <n v="-2.4"/>
    <n v="13.58"/>
    <n v="-36.35"/>
    <n v="17.970000000000002"/>
    <x v="0"/>
    <x v="1"/>
    <x v="1"/>
  </r>
  <r>
    <s v="10953"/>
    <s v="ม่วงสามสิบ,รพช."/>
    <x v="1"/>
    <x v="1"/>
    <n v="2.59"/>
    <n v="2.35"/>
    <n v="1.82"/>
    <n v="39208326.579999998"/>
    <n v="-9255874.8599999994"/>
    <n v="6659994.7199999997"/>
    <n v="20344766.280000001"/>
    <n v="3.14"/>
    <n v="-3.79"/>
    <n v="35"/>
    <n v="10"/>
    <n v="42"/>
    <n v="117"/>
    <n v="51"/>
    <n v="-10.594999999999999"/>
    <n v="0.95"/>
    <n v="11.544999999999998"/>
    <n v="-27.912499999999994"/>
    <n v="18.267499999999995"/>
    <x v="0"/>
    <n v="-17.670000000000002"/>
    <n v="-3.92"/>
    <n v="13.750000000000002"/>
    <n v="-38.295000000000002"/>
    <n v="16.705000000000005"/>
    <x v="0"/>
    <x v="1"/>
    <x v="0"/>
  </r>
  <r>
    <s v="10954"/>
    <s v="วารินชำราบ,รพท."/>
    <x v="5"/>
    <x v="5"/>
    <n v="2.73"/>
    <n v="2.4500000000000002"/>
    <n v="1.52"/>
    <n v="215314615.09"/>
    <n v="19671610.850000001"/>
    <n v="17300533.82"/>
    <n v="63987360.770000003"/>
    <n v="2.4900000000000002"/>
    <n v="2.1800000000000002"/>
    <n v="83"/>
    <n v="76"/>
    <n v="51"/>
    <n v="178"/>
    <n v="50"/>
    <n v="-2.59"/>
    <n v="8.86"/>
    <n v="11.45"/>
    <n v="-19.764999999999997"/>
    <n v="26.034999999999997"/>
    <x v="0"/>
    <n v="-5.74"/>
    <n v="4.915"/>
    <n v="10.655000000000001"/>
    <n v="-21.722500000000004"/>
    <n v="20.897500000000001"/>
    <x v="0"/>
    <x v="0"/>
    <x v="0"/>
  </r>
  <r>
    <s v="10956"/>
    <s v="พิบูลมังสาหาร,รพช."/>
    <x v="2"/>
    <x v="2"/>
    <n v="2.75"/>
    <n v="2.54"/>
    <n v="1.62"/>
    <n v="105185524.34999999"/>
    <n v="-53439304.890000001"/>
    <n v="-28930036.920000002"/>
    <n v="37487980.689999998"/>
    <n v="-8.01"/>
    <n v="-14.01"/>
    <n v="81"/>
    <n v="45"/>
    <n v="61"/>
    <n v="84"/>
    <n v="37"/>
    <n v="-7.51"/>
    <n v="3.04"/>
    <n v="10.55"/>
    <n v="-23.335000000000001"/>
    <n v="18.865000000000002"/>
    <x v="0"/>
    <n v="-12.23"/>
    <n v="-0.18"/>
    <n v="12.05"/>
    <n v="-30.305000000000003"/>
    <n v="17.895000000000003"/>
    <x v="0"/>
    <x v="1"/>
    <x v="1"/>
  </r>
  <r>
    <s v="10957"/>
    <s v="ตาลสุม,รพช."/>
    <x v="3"/>
    <x v="3"/>
    <n v="1.49"/>
    <n v="1.34"/>
    <n v="0.92"/>
    <n v="6081391.0199999996"/>
    <n v="-9963560"/>
    <n v="-3683159.85"/>
    <n v="-1032168.99"/>
    <n v="-5.21"/>
    <n v="-18.649999999999999"/>
    <n v="113"/>
    <n v="37"/>
    <n v="57"/>
    <n v="110"/>
    <n v="52"/>
    <n v="-9.4075000000000006"/>
    <n v="1.645"/>
    <n v="11.0525"/>
    <n v="-25.986249999999998"/>
    <n v="18.223749999999999"/>
    <x v="0"/>
    <n v="-18.744999999999997"/>
    <n v="-2.7"/>
    <n v="16.044999999999998"/>
    <n v="-42.812499999999993"/>
    <n v="21.367499999999996"/>
    <x v="0"/>
    <x v="1"/>
    <x v="1"/>
  </r>
  <r>
    <s v="10958"/>
    <s v="โพธิ์ไทร,รพช."/>
    <x v="6"/>
    <x v="6"/>
    <n v="2.02"/>
    <n v="1.76"/>
    <n v="1.26"/>
    <n v="14096601.710000001"/>
    <n v="-11180300.52"/>
    <n v="517582.52"/>
    <n v="3544879.67"/>
    <n v="0.48"/>
    <n v="-12.1"/>
    <n v="69"/>
    <n v="16"/>
    <n v="56"/>
    <n v="212"/>
    <n v="46"/>
    <n v="-10.317499999999999"/>
    <n v="1.0349999999999999"/>
    <n v="11.352499999999999"/>
    <n v="-27.346249999999998"/>
    <n v="18.063749999999999"/>
    <x v="0"/>
    <n v="-15.98"/>
    <n v="-2.4"/>
    <n v="13.58"/>
    <n v="-36.35"/>
    <n v="17.970000000000002"/>
    <x v="0"/>
    <x v="1"/>
    <x v="0"/>
  </r>
  <r>
    <s v="10959"/>
    <s v="สำโรง,รพช."/>
    <x v="6"/>
    <x v="6"/>
    <n v="3.63"/>
    <n v="3.46"/>
    <n v="2.87"/>
    <n v="44199115.810000002"/>
    <n v="14248897.310000001"/>
    <n v="20144581.289999999"/>
    <n v="31331851.59"/>
    <n v="18.79"/>
    <n v="11.21"/>
    <n v="80"/>
    <n v="58"/>
    <n v="47"/>
    <n v="181"/>
    <n v="38"/>
    <n v="-10.317499999999999"/>
    <n v="1.0349999999999999"/>
    <n v="11.352499999999999"/>
    <n v="-27.346249999999998"/>
    <n v="18.063749999999999"/>
    <x v="1"/>
    <n v="-15.98"/>
    <n v="-2.4"/>
    <n v="13.58"/>
    <n v="-36.35"/>
    <n v="17.970000000000002"/>
    <x v="0"/>
    <x v="0"/>
    <x v="0"/>
  </r>
  <r>
    <s v="10960"/>
    <s v="ดอนมดแดง,รพช."/>
    <x v="3"/>
    <x v="3"/>
    <n v="5.4"/>
    <n v="5.1100000000000003"/>
    <n v="3.81"/>
    <n v="39608750.43"/>
    <n v="-5309436.57"/>
    <n v="-15117025.76"/>
    <n v="25322680.129999999"/>
    <n v="-26.03"/>
    <n v="-8.36"/>
    <n v="103"/>
    <n v="113"/>
    <n v="41"/>
    <n v="117"/>
    <n v="43"/>
    <n v="-9.4075000000000006"/>
    <n v="1.645"/>
    <n v="11.0525"/>
    <n v="-25.986249999999998"/>
    <n v="18.223749999999999"/>
    <x v="1"/>
    <n v="-18.744999999999997"/>
    <n v="-2.7"/>
    <n v="16.044999999999998"/>
    <n v="-42.812499999999993"/>
    <n v="21.367499999999996"/>
    <x v="0"/>
    <x v="1"/>
    <x v="1"/>
  </r>
  <r>
    <s v="10961"/>
    <s v="สิรินธร,รพช."/>
    <x v="6"/>
    <x v="6"/>
    <n v="8.58"/>
    <n v="8.43"/>
    <n v="7.86"/>
    <n v="109490602.17"/>
    <n v="-2820630.75"/>
    <n v="-1549925.37"/>
    <n v="99087511.269999996"/>
    <n v="-1.26"/>
    <n v="-1.84"/>
    <n v="90"/>
    <n v="51"/>
    <n v="70"/>
    <n v="102"/>
    <n v="49"/>
    <n v="-10.317499999999999"/>
    <n v="1.0349999999999999"/>
    <n v="11.352499999999999"/>
    <n v="-27.346249999999998"/>
    <n v="18.063749999999999"/>
    <x v="0"/>
    <n v="-15.98"/>
    <n v="-2.4"/>
    <n v="13.58"/>
    <n v="-36.35"/>
    <n v="17.970000000000002"/>
    <x v="0"/>
    <x v="1"/>
    <x v="1"/>
  </r>
  <r>
    <s v="10962"/>
    <s v="ทุ่งศรีอุดม,รพช."/>
    <x v="3"/>
    <x v="3"/>
    <n v="3.25"/>
    <n v="3.07"/>
    <n v="2.82"/>
    <n v="23505465.100000001"/>
    <n v="-17036502.969999999"/>
    <n v="-10271273.220000001"/>
    <n v="18945156.469999999"/>
    <n v="-14.04"/>
    <n v="-22.95"/>
    <n v="109"/>
    <n v="6"/>
    <n v="86"/>
    <n v="111"/>
    <n v="50"/>
    <n v="-9.4075000000000006"/>
    <n v="1.645"/>
    <n v="11.0525"/>
    <n v="-25.986249999999998"/>
    <n v="18.223749999999999"/>
    <x v="0"/>
    <n v="-18.744999999999997"/>
    <n v="-2.7"/>
    <n v="16.044999999999998"/>
    <n v="-42.812499999999993"/>
    <n v="21.367499999999996"/>
    <x v="0"/>
    <x v="1"/>
    <x v="1"/>
  </r>
  <r>
    <s v="11443"/>
    <s v="สมเด็จพระยุพราชเดชอุดม,รพท."/>
    <x v="10"/>
    <x v="10"/>
    <n v="2.84"/>
    <n v="2.63"/>
    <n v="0.99"/>
    <n v="223235769.47999999"/>
    <n v="39494160.890000001"/>
    <n v="101317544.8"/>
    <n v="-960320.12"/>
    <n v="11.24"/>
    <n v="4.0999999999999996"/>
    <n v="85"/>
    <n v="67"/>
    <n v="60"/>
    <n v="309"/>
    <n v="38"/>
    <n v="-2.1850000000000001"/>
    <n v="5.5750000000000002"/>
    <n v="7.76"/>
    <n v="-13.825000000000001"/>
    <n v="17.215"/>
    <x v="0"/>
    <n v="-5.58"/>
    <n v="0.90500000000000003"/>
    <n v="6.4850000000000003"/>
    <n v="-15.307500000000001"/>
    <n v="10.6325"/>
    <x v="0"/>
    <x v="0"/>
    <x v="0"/>
  </r>
  <r>
    <s v="21984"/>
    <s v="๕๐ พรรษา มหาวชิราลงกรณ,รพท."/>
    <x v="10"/>
    <x v="10"/>
    <n v="1.41"/>
    <n v="1.23"/>
    <n v="0.66"/>
    <n v="54286757.43"/>
    <n v="-73757351.439999998"/>
    <n v="-64803652.109999999"/>
    <n v="-37651675.159999996"/>
    <n v="-10.56"/>
    <n v="-9.84"/>
    <n v="69"/>
    <n v="33"/>
    <n v="59"/>
    <n v="98"/>
    <n v="42"/>
    <n v="-2.1850000000000001"/>
    <n v="5.5750000000000002"/>
    <n v="7.76"/>
    <n v="-13.825000000000001"/>
    <n v="17.215"/>
    <x v="0"/>
    <n v="-5.58"/>
    <n v="0.90500000000000003"/>
    <n v="6.4850000000000003"/>
    <n v="-15.307500000000001"/>
    <n v="10.6325"/>
    <x v="0"/>
    <x v="1"/>
    <x v="1"/>
  </r>
  <r>
    <s v="24032"/>
    <s v="นาตาล,รพช."/>
    <x v="3"/>
    <x v="3"/>
    <n v="2.0099999999999998"/>
    <n v="1.92"/>
    <n v="1.36"/>
    <n v="27109756.489999998"/>
    <n v="4276292.8"/>
    <n v="13859816.720000001"/>
    <n v="9517100.6799999997"/>
    <n v="13.69"/>
    <n v="2.91"/>
    <n v="201"/>
    <n v="56"/>
    <n v="65"/>
    <n v="148"/>
    <n v="35"/>
    <n v="-9.4075000000000006"/>
    <n v="1.645"/>
    <n v="11.0525"/>
    <n v="-25.986249999999998"/>
    <n v="18.223749999999999"/>
    <x v="0"/>
    <n v="-18.744999999999997"/>
    <n v="-2.7"/>
    <n v="16.044999999999998"/>
    <n v="-42.812499999999993"/>
    <n v="21.367499999999996"/>
    <x v="0"/>
    <x v="0"/>
    <x v="0"/>
  </r>
  <r>
    <s v="24821"/>
    <s v="นาเยีย,รพช."/>
    <x v="3"/>
    <x v="3"/>
    <n v="3.11"/>
    <n v="2.84"/>
    <n v="2.0499999999999998"/>
    <n v="21359751.23"/>
    <n v="2613687.25"/>
    <n v="12090805.32"/>
    <n v="10638634.82"/>
    <n v="16.63"/>
    <n v="2.52"/>
    <n v="125"/>
    <n v="36"/>
    <n v="60"/>
    <n v="168"/>
    <n v="60"/>
    <n v="-9.4075000000000006"/>
    <n v="1.645"/>
    <n v="11.0525"/>
    <n v="-25.986249999999998"/>
    <n v="18.223749999999999"/>
    <x v="0"/>
    <n v="-18.744999999999997"/>
    <n v="-2.7"/>
    <n v="16.044999999999998"/>
    <n v="-42.812499999999993"/>
    <n v="21.367499999999996"/>
    <x v="0"/>
    <x v="0"/>
    <x v="0"/>
  </r>
  <r>
    <s v="27967"/>
    <s v="สว่างวีระวงศ์,รพช."/>
    <x v="3"/>
    <x v="3"/>
    <n v="1.61"/>
    <n v="1.55"/>
    <n v="1.28"/>
    <n v="6513717.29"/>
    <n v="-6829709.7199999997"/>
    <n v="-2607772.4"/>
    <n v="2985861.4"/>
    <n v="-4.37"/>
    <n v="-10.91"/>
    <n v="220"/>
    <n v="28"/>
    <n v="28"/>
    <n v="167"/>
    <n v="41"/>
    <n v="-9.4075000000000006"/>
    <n v="1.645"/>
    <n v="11.0525"/>
    <n v="-25.986249999999998"/>
    <n v="18.223749999999999"/>
    <x v="0"/>
    <n v="-18.744999999999997"/>
    <n v="-2.7"/>
    <n v="16.044999999999998"/>
    <n v="-42.812499999999993"/>
    <n v="21.367499999999996"/>
    <x v="0"/>
    <x v="1"/>
    <x v="1"/>
  </r>
  <r>
    <s v="27968"/>
    <s v="น้ำขุ่น,รพช."/>
    <x v="11"/>
    <x v="11"/>
    <n v="11.85"/>
    <n v="11.53"/>
    <n v="9.68"/>
    <n v="56531564.119999997"/>
    <n v="3562065.37"/>
    <n v="11943350"/>
    <n v="45207431.399999999"/>
    <n v="16.28"/>
    <n v="2.6"/>
    <n v="35"/>
    <n v="38"/>
    <n v="60"/>
    <n v="181"/>
    <n v="60"/>
    <n v="-3.4824999999999999"/>
    <n v="12.762499999999999"/>
    <n v="16.244999999999997"/>
    <n v="-27.849999999999994"/>
    <n v="37.129999999999995"/>
    <x v="0"/>
    <n v="-10.8825"/>
    <n v="3.4124999999999996"/>
    <n v="14.295"/>
    <n v="-32.325000000000003"/>
    <n v="24.854999999999997"/>
    <x v="0"/>
    <x v="0"/>
    <x v="0"/>
  </r>
  <r>
    <s v="27976"/>
    <s v="เหล่าเสือโก้ก,รพช."/>
    <x v="3"/>
    <x v="3"/>
    <n v="3.89"/>
    <n v="3.67"/>
    <n v="2.58"/>
    <n v="16204206.98"/>
    <n v="8474303.9100000001"/>
    <n v="16017120.93"/>
    <n v="8845164.4499999993"/>
    <n v="24.34"/>
    <n v="8.66"/>
    <n v="73"/>
    <n v="55"/>
    <n v="50"/>
    <n v="145"/>
    <n v="44"/>
    <n v="-9.4075000000000006"/>
    <n v="1.645"/>
    <n v="11.0525"/>
    <n v="-25.986249999999998"/>
    <n v="18.223749999999999"/>
    <x v="1"/>
    <n v="-18.744999999999997"/>
    <n v="-2.7"/>
    <n v="16.044999999999998"/>
    <n v="-42.812499999999993"/>
    <n v="21.367499999999996"/>
    <x v="0"/>
    <x v="0"/>
    <x v="0"/>
  </r>
  <r>
    <s v="10738"/>
    <s v="กระบี่,รพท."/>
    <x v="9"/>
    <x v="9"/>
    <n v="3.56"/>
    <n v="3.35"/>
    <n v="2.21"/>
    <n v="571783915.75999999"/>
    <n v="17874165.960000001"/>
    <n v="88679801.340000004"/>
    <n v="271710870.89999998"/>
    <n v="7.47"/>
    <n v="1.3"/>
    <n v="81"/>
    <n v="79"/>
    <n v="38"/>
    <n v="89"/>
    <n v="42"/>
    <n v="-0.03"/>
    <n v="9.4700000000000006"/>
    <n v="9.5"/>
    <n v="-14.28"/>
    <n v="23.72"/>
    <x v="0"/>
    <n v="-6.29"/>
    <n v="1.83"/>
    <n v="8.120000000000001"/>
    <n v="-18.470000000000002"/>
    <n v="14.010000000000002"/>
    <x v="0"/>
    <x v="0"/>
    <x v="0"/>
  </r>
  <r>
    <s v="11340"/>
    <s v="เขาพนม,รพช."/>
    <x v="1"/>
    <x v="1"/>
    <n v="11.55"/>
    <n v="10.93"/>
    <n v="9.6300000000000008"/>
    <n v="103168652.34"/>
    <n v="-7166565.4299999997"/>
    <n v="-2371446.06"/>
    <n v="84396726.239999995"/>
    <n v="-1.72"/>
    <n v="-4.03"/>
    <n v="58"/>
    <n v="41"/>
    <n v="25"/>
    <n v="176"/>
    <n v="59"/>
    <n v="-10.594999999999999"/>
    <n v="0.95"/>
    <n v="11.544999999999998"/>
    <n v="-27.912499999999994"/>
    <n v="18.267499999999995"/>
    <x v="0"/>
    <n v="-17.670000000000002"/>
    <n v="-3.92"/>
    <n v="13.750000000000002"/>
    <n v="-38.295000000000002"/>
    <n v="16.705000000000005"/>
    <x v="0"/>
    <x v="1"/>
    <x v="1"/>
  </r>
  <r>
    <s v="11341"/>
    <s v="เกาะลันตา,รพช."/>
    <x v="3"/>
    <x v="3"/>
    <n v="5.81"/>
    <n v="5.38"/>
    <n v="4.63"/>
    <n v="42836266.270000003"/>
    <n v="-25532084.43"/>
    <n v="-22394523.350000001"/>
    <n v="32203285.48"/>
    <n v="-27.09"/>
    <n v="-21.23"/>
    <n v="121"/>
    <n v="152"/>
    <n v="48"/>
    <n v="401"/>
    <n v="74"/>
    <n v="-9.4075000000000006"/>
    <n v="1.645"/>
    <n v="11.0525"/>
    <n v="-25.986249999999998"/>
    <n v="18.223749999999999"/>
    <x v="1"/>
    <n v="-18.744999999999997"/>
    <n v="-2.7"/>
    <n v="16.044999999999998"/>
    <n v="-42.812499999999993"/>
    <n v="21.367499999999996"/>
    <x v="0"/>
    <x v="1"/>
    <x v="1"/>
  </r>
  <r>
    <s v="11342"/>
    <s v="คลองท่อม,รพช."/>
    <x v="6"/>
    <x v="6"/>
    <n v="7.19"/>
    <n v="6.95"/>
    <n v="6.27"/>
    <n v="113263205.12"/>
    <n v="-52575066.890000001"/>
    <n v="-42846142.670000002"/>
    <n v="96350838.040000007"/>
    <n v="-30.47"/>
    <n v="-22.19"/>
    <n v="66"/>
    <n v="64"/>
    <n v="53"/>
    <n v="105"/>
    <n v="66"/>
    <n v="-10.317499999999999"/>
    <n v="1.0349999999999999"/>
    <n v="11.352499999999999"/>
    <n v="-27.346249999999998"/>
    <n v="18.063749999999999"/>
    <x v="1"/>
    <n v="-15.98"/>
    <n v="-2.4"/>
    <n v="13.58"/>
    <n v="-36.35"/>
    <n v="17.970000000000002"/>
    <x v="0"/>
    <x v="1"/>
    <x v="1"/>
  </r>
  <r>
    <s v="11343"/>
    <s v="อ่าวลึก,รพช."/>
    <x v="4"/>
    <x v="4"/>
    <n v="4.8099999999999996"/>
    <n v="4.72"/>
    <n v="4.2699999999999996"/>
    <n v="146772938.37"/>
    <n v="-9338709.1099999994"/>
    <n v="-6662564.5499999998"/>
    <n v="125985019.28"/>
    <n v="-4.57"/>
    <n v="-3.91"/>
    <n v="120"/>
    <n v="0"/>
    <n v="119"/>
    <n v="0"/>
    <n v="35"/>
    <n v="-8.26"/>
    <n v="3.2450000000000001"/>
    <n v="11.504999999999999"/>
    <n v="-25.517499999999998"/>
    <n v="20.502500000000001"/>
    <x v="0"/>
    <n v="-12.452500000000001"/>
    <n v="0.39"/>
    <n v="12.842500000000001"/>
    <n v="-31.716250000000002"/>
    <n v="19.653750000000002"/>
    <x v="0"/>
    <x v="1"/>
    <x v="1"/>
  </r>
  <r>
    <s v="11344"/>
    <s v="ปลายพระยา,รพช."/>
    <x v="4"/>
    <x v="4"/>
    <n v="6.85"/>
    <n v="6.72"/>
    <n v="6.1"/>
    <n v="94781097.170000002"/>
    <n v="-33643482.060000002"/>
    <n v="-27206706.43"/>
    <n v="82519314.200000003"/>
    <n v="-27.65"/>
    <n v="-20.76"/>
    <n v="113"/>
    <n v="0"/>
    <n v="93"/>
    <n v="0"/>
    <n v="27"/>
    <n v="-8.26"/>
    <n v="3.2450000000000001"/>
    <n v="11.504999999999999"/>
    <n v="-25.517499999999998"/>
    <n v="20.502500000000001"/>
    <x v="1"/>
    <n v="-12.452500000000001"/>
    <n v="0.39"/>
    <n v="12.842500000000001"/>
    <n v="-31.716250000000002"/>
    <n v="19.653750000000002"/>
    <x v="0"/>
    <x v="1"/>
    <x v="1"/>
  </r>
  <r>
    <s v="11345"/>
    <s v="ลำทับ,รพช."/>
    <x v="3"/>
    <x v="3"/>
    <n v="4.8099999999999996"/>
    <n v="4.59"/>
    <n v="2.71"/>
    <n v="63858488.539999999"/>
    <n v="8082679.2000000002"/>
    <n v="12156066.060000001"/>
    <n v="28767973.789999999"/>
    <n v="10.64"/>
    <n v="7.05"/>
    <n v="109"/>
    <n v="88"/>
    <n v="71"/>
    <n v="81"/>
    <n v="65"/>
    <n v="-9.4075000000000006"/>
    <n v="1.645"/>
    <n v="11.0525"/>
    <n v="-25.986249999999998"/>
    <n v="18.223749999999999"/>
    <x v="0"/>
    <n v="-18.744999999999997"/>
    <n v="-2.7"/>
    <n v="16.044999999999998"/>
    <n v="-42.812499999999993"/>
    <n v="21.367499999999996"/>
    <x v="0"/>
    <x v="0"/>
    <x v="0"/>
  </r>
  <r>
    <s v="11346"/>
    <s v="เหนือคลอง,รพช."/>
    <x v="1"/>
    <x v="1"/>
    <n v="2.95"/>
    <n v="2.75"/>
    <n v="2.34"/>
    <n v="54746258.590000004"/>
    <n v="-9700249.0899999999"/>
    <n v="-5472234.3700000001"/>
    <n v="37763185.630000003"/>
    <n v="-4.2"/>
    <n v="-7.8"/>
    <n v="87"/>
    <n v="48"/>
    <n v="30"/>
    <n v="141"/>
    <n v="57"/>
    <n v="-10.594999999999999"/>
    <n v="0.95"/>
    <n v="11.544999999999998"/>
    <n v="-27.912499999999994"/>
    <n v="18.267499999999995"/>
    <x v="0"/>
    <n v="-17.670000000000002"/>
    <n v="-3.92"/>
    <n v="13.750000000000002"/>
    <n v="-38.295000000000002"/>
    <n v="16.705000000000005"/>
    <x v="0"/>
    <x v="1"/>
    <x v="1"/>
  </r>
  <r>
    <s v="77753"/>
    <s v="เกาะพีพี,รพช."/>
    <x v="8"/>
    <x v="8"/>
    <n v="32.25"/>
    <n v="31.71"/>
    <n v="31.14"/>
    <n v="40089718.369999997"/>
    <n v="-1638877.26"/>
    <n v="1362602.68"/>
    <n v="38662518.159999996"/>
    <n v="3.42"/>
    <n v="-2.68"/>
    <n v="13"/>
    <n v="2"/>
    <n v="28"/>
    <n v="99"/>
    <n v="53"/>
    <n v="-5.3650000000000002"/>
    <n v="10.815000000000001"/>
    <n v="16.18"/>
    <n v="-29.634999999999998"/>
    <n v="35.085000000000001"/>
    <x v="0"/>
    <n v="-14.08"/>
    <n v="0.78999999999999981"/>
    <n v="14.87"/>
    <n v="-36.384999999999998"/>
    <n v="23.094999999999999"/>
    <x v="0"/>
    <x v="1"/>
    <x v="0"/>
  </r>
  <r>
    <s v="10744"/>
    <s v="ชุมพรเขตรอุดมศักดิ์,รพท."/>
    <x v="9"/>
    <x v="9"/>
    <n v="3.44"/>
    <n v="3.29"/>
    <n v="2.37"/>
    <n v="454636998.12"/>
    <n v="-107921353.2"/>
    <n v="225440197.91"/>
    <n v="254298768.93000001"/>
    <n v="15.59"/>
    <n v="-6.29"/>
    <n v="116"/>
    <n v="42"/>
    <n v="33"/>
    <n v="121"/>
    <n v="28"/>
    <n v="-0.03"/>
    <n v="9.4700000000000006"/>
    <n v="9.5"/>
    <n v="-14.28"/>
    <n v="23.72"/>
    <x v="0"/>
    <n v="-6.29"/>
    <n v="1.83"/>
    <n v="8.120000000000001"/>
    <n v="-18.470000000000002"/>
    <n v="14.010000000000002"/>
    <x v="0"/>
    <x v="1"/>
    <x v="0"/>
  </r>
  <r>
    <s v="11375"/>
    <s v="ปากน้ำชุมพร,รพช."/>
    <x v="8"/>
    <x v="8"/>
    <n v="7.57"/>
    <n v="7.32"/>
    <n v="6.22"/>
    <n v="54261704.149999999"/>
    <n v="-5317650.22"/>
    <n v="-555399.31999999995"/>
    <n v="43127128.729999997"/>
    <n v="-0.76"/>
    <n v="-6.51"/>
    <n v="72"/>
    <n v="93"/>
    <n v="128"/>
    <n v="182"/>
    <n v="53"/>
    <n v="-5.3650000000000002"/>
    <n v="10.815000000000001"/>
    <n v="16.18"/>
    <n v="-29.634999999999998"/>
    <n v="35.085000000000001"/>
    <x v="0"/>
    <n v="-14.08"/>
    <n v="0.78999999999999981"/>
    <n v="14.87"/>
    <n v="-36.384999999999998"/>
    <n v="23.094999999999999"/>
    <x v="0"/>
    <x v="1"/>
    <x v="1"/>
  </r>
  <r>
    <s v="11376"/>
    <s v="ท่าแซะ,รพช."/>
    <x v="1"/>
    <x v="1"/>
    <n v="3.35"/>
    <n v="3.1"/>
    <n v="2.23"/>
    <n v="83669841.730000004"/>
    <n v="-35841291.539999999"/>
    <n v="-29755916.449999999"/>
    <n v="43763665.710000001"/>
    <n v="-15.13"/>
    <n v="-15.74"/>
    <n v="37"/>
    <n v="102"/>
    <n v="52"/>
    <n v="190"/>
    <n v="62"/>
    <n v="-10.594999999999999"/>
    <n v="0.95"/>
    <n v="11.544999999999998"/>
    <n v="-27.912499999999994"/>
    <n v="18.267499999999995"/>
    <x v="0"/>
    <n v="-17.670000000000002"/>
    <n v="-3.92"/>
    <n v="13.750000000000002"/>
    <n v="-38.295000000000002"/>
    <n v="16.705000000000005"/>
    <x v="0"/>
    <x v="1"/>
    <x v="1"/>
  </r>
  <r>
    <s v="11377"/>
    <s v="ปะทิว,รพช."/>
    <x v="3"/>
    <x v="3"/>
    <n v="3.35"/>
    <n v="3.1"/>
    <n v="2.3199999999999998"/>
    <n v="21522317.98"/>
    <n v="-4370951.66"/>
    <n v="-6199877.5300000003"/>
    <n v="12103438.460000001"/>
    <n v="-7.89"/>
    <n v="-6.23"/>
    <n v="84"/>
    <n v="52"/>
    <n v="85"/>
    <n v="261"/>
    <n v="59"/>
    <n v="-9.4075000000000006"/>
    <n v="1.645"/>
    <n v="11.0525"/>
    <n v="-25.986249999999998"/>
    <n v="18.223749999999999"/>
    <x v="0"/>
    <n v="-18.744999999999997"/>
    <n v="-2.7"/>
    <n v="16.044999999999998"/>
    <n v="-42.812499999999993"/>
    <n v="21.367499999999996"/>
    <x v="0"/>
    <x v="1"/>
    <x v="1"/>
  </r>
  <r>
    <s v="11378"/>
    <s v="มาบอำมฤต,รพช."/>
    <x v="3"/>
    <x v="3"/>
    <n v="2.13"/>
    <n v="2.02"/>
    <n v="1.53"/>
    <n v="21822028.350000001"/>
    <n v="-9461210"/>
    <n v="-6703613.04"/>
    <n v="10196755.859999999"/>
    <n v="-9.34"/>
    <n v="-12.28"/>
    <n v="145"/>
    <n v="47"/>
    <n v="60"/>
    <n v="219"/>
    <n v="48"/>
    <n v="-9.4075000000000006"/>
    <n v="1.645"/>
    <n v="11.0525"/>
    <n v="-25.986249999999998"/>
    <n v="18.223749999999999"/>
    <x v="0"/>
    <n v="-18.744999999999997"/>
    <n v="-2.7"/>
    <n v="16.044999999999998"/>
    <n v="-42.812499999999993"/>
    <n v="21.367499999999996"/>
    <x v="0"/>
    <x v="1"/>
    <x v="1"/>
  </r>
  <r>
    <s v="11379"/>
    <s v="หลังสวน,รพช."/>
    <x v="2"/>
    <x v="2"/>
    <n v="2.41"/>
    <n v="2.31"/>
    <n v="0.9"/>
    <n v="122879634.91"/>
    <n v="39981875.670000002"/>
    <n v="36973213.979999997"/>
    <n v="-8559749.3499999996"/>
    <n v="10"/>
    <n v="6.4"/>
    <n v="220"/>
    <n v="139"/>
    <n v="146"/>
    <n v="542"/>
    <n v="35"/>
    <n v="-7.51"/>
    <n v="3.04"/>
    <n v="10.55"/>
    <n v="-23.335000000000001"/>
    <n v="18.865000000000002"/>
    <x v="0"/>
    <n v="-12.23"/>
    <n v="-0.18"/>
    <n v="12.05"/>
    <n v="-30.305000000000003"/>
    <n v="17.895000000000003"/>
    <x v="0"/>
    <x v="0"/>
    <x v="0"/>
  </r>
  <r>
    <s v="11380"/>
    <s v="ปากน้ำหลังสวน,รพช."/>
    <x v="3"/>
    <x v="3"/>
    <n v="9.33"/>
    <n v="9.08"/>
    <n v="2.87"/>
    <n v="67460687.090000004"/>
    <n v="2069961.45"/>
    <n v="1174274.3899999999"/>
    <n v="15132116.17"/>
    <n v="1.64"/>
    <n v="2.09"/>
    <n v="90"/>
    <n v="89"/>
    <n v="30"/>
    <n v="213"/>
    <n v="59"/>
    <n v="-9.4075000000000006"/>
    <n v="1.645"/>
    <n v="11.0525"/>
    <n v="-25.986249999999998"/>
    <n v="18.223749999999999"/>
    <x v="0"/>
    <n v="-18.744999999999997"/>
    <n v="-2.7"/>
    <n v="16.044999999999998"/>
    <n v="-42.812499999999993"/>
    <n v="21.367499999999996"/>
    <x v="0"/>
    <x v="0"/>
    <x v="0"/>
  </r>
  <r>
    <s v="11381"/>
    <s v="ละแม,รพช."/>
    <x v="3"/>
    <x v="3"/>
    <n v="5.69"/>
    <n v="5.46"/>
    <n v="4.3600000000000003"/>
    <n v="42930968.57"/>
    <n v="-12788874.369999999"/>
    <n v="-9097477.0299999993"/>
    <n v="30711771.280000001"/>
    <n v="-9.85"/>
    <n v="-14.11"/>
    <n v="84"/>
    <n v="52"/>
    <n v="57"/>
    <n v="182"/>
    <n v="45"/>
    <n v="-9.4075000000000006"/>
    <n v="1.645"/>
    <n v="11.0525"/>
    <n v="-25.986249999999998"/>
    <n v="18.223749999999999"/>
    <x v="0"/>
    <n v="-18.744999999999997"/>
    <n v="-2.7"/>
    <n v="16.044999999999998"/>
    <n v="-42.812499999999993"/>
    <n v="21.367499999999996"/>
    <x v="0"/>
    <x v="1"/>
    <x v="1"/>
  </r>
  <r>
    <s v="11382"/>
    <s v="พะโต๊ะ,รพช."/>
    <x v="3"/>
    <x v="3"/>
    <n v="1.9"/>
    <n v="1.8"/>
    <n v="1.65"/>
    <n v="18124038.969999999"/>
    <n v="-5770276.6600000001"/>
    <n v="12613.31"/>
    <n v="13216320.76"/>
    <n v="0.02"/>
    <n v="-9.3000000000000007"/>
    <n v="184"/>
    <n v="35"/>
    <n v="36"/>
    <n v="164"/>
    <n v="42"/>
    <n v="-9.4075000000000006"/>
    <n v="1.645"/>
    <n v="11.0525"/>
    <n v="-25.986249999999998"/>
    <n v="18.223749999999999"/>
    <x v="0"/>
    <n v="-18.744999999999997"/>
    <n v="-2.7"/>
    <n v="16.044999999999998"/>
    <n v="-42.812499999999993"/>
    <n v="21.367499999999996"/>
    <x v="0"/>
    <x v="1"/>
    <x v="0"/>
  </r>
  <r>
    <s v="11383"/>
    <s v="สวี,รพช."/>
    <x v="1"/>
    <x v="1"/>
    <n v="6.37"/>
    <n v="6.19"/>
    <n v="4.79"/>
    <n v="130744700.81999999"/>
    <n v="-10475106.07"/>
    <n v="5736111.5099999998"/>
    <n v="92220706.340000004"/>
    <n v="3.79"/>
    <n v="-5.14"/>
    <n v="103"/>
    <n v="102"/>
    <n v="66"/>
    <n v="273"/>
    <n v="34"/>
    <n v="-10.594999999999999"/>
    <n v="0.95"/>
    <n v="11.544999999999998"/>
    <n v="-27.912499999999994"/>
    <n v="18.267499999999995"/>
    <x v="0"/>
    <n v="-17.670000000000002"/>
    <n v="-3.92"/>
    <n v="13.750000000000002"/>
    <n v="-38.295000000000002"/>
    <n v="16.705000000000005"/>
    <x v="0"/>
    <x v="1"/>
    <x v="0"/>
  </r>
  <r>
    <s v="11385"/>
    <s v="ทุ่งตะโก,รพช."/>
    <x v="3"/>
    <x v="3"/>
    <n v="3.54"/>
    <n v="3.43"/>
    <n v="2.67"/>
    <n v="35560095.719999999"/>
    <n v="-8042926.1500000004"/>
    <n v="-3581840.38"/>
    <n v="23375948.98"/>
    <n v="-5.78"/>
    <n v="-10.32"/>
    <n v="68"/>
    <n v="85"/>
    <n v="103"/>
    <n v="283"/>
    <n v="55"/>
    <n v="-9.4075000000000006"/>
    <n v="1.645"/>
    <n v="11.0525"/>
    <n v="-25.986249999999998"/>
    <n v="18.223749999999999"/>
    <x v="0"/>
    <n v="-18.744999999999997"/>
    <n v="-2.7"/>
    <n v="16.044999999999998"/>
    <n v="-42.812499999999993"/>
    <n v="21.367499999999996"/>
    <x v="0"/>
    <x v="1"/>
    <x v="1"/>
  </r>
  <r>
    <s v="10680"/>
    <s v="มหาราชนครศรีธรรมราช,รพศ."/>
    <x v="0"/>
    <x v="0"/>
    <n v="4.05"/>
    <n v="3.88"/>
    <n v="1.76"/>
    <n v="1628524427.2"/>
    <n v="188399174.27000001"/>
    <n v="378757630.63"/>
    <n v="405967614.79000002"/>
    <n v="12.19"/>
    <n v="4.3899999999999997"/>
    <n v="92"/>
    <n v="158"/>
    <n v="87"/>
    <n v="477"/>
    <n v="30"/>
    <n v="3.02"/>
    <n v="9.33"/>
    <n v="6.3100000000000005"/>
    <n v="-6.4450000000000003"/>
    <n v="18.795000000000002"/>
    <x v="0"/>
    <n v="-3.11"/>
    <n v="6.62"/>
    <n v="9.73"/>
    <n v="-17.705000000000002"/>
    <n v="21.215"/>
    <x v="0"/>
    <x v="0"/>
    <x v="0"/>
  </r>
  <r>
    <s v="11322"/>
    <s v="พรหมคีรี,รพช."/>
    <x v="3"/>
    <x v="3"/>
    <n v="4.03"/>
    <n v="3.77"/>
    <n v="3.24"/>
    <n v="42902197.600000001"/>
    <n v="-3416465.25"/>
    <n v="-1126148.71"/>
    <n v="31627562.57"/>
    <n v="-1.31"/>
    <n v="-4.28"/>
    <n v="131"/>
    <n v="40"/>
    <n v="46"/>
    <n v="467"/>
    <n v="53"/>
    <n v="-9.4075000000000006"/>
    <n v="1.645"/>
    <n v="11.0525"/>
    <n v="-25.986249999999998"/>
    <n v="18.223749999999999"/>
    <x v="0"/>
    <n v="-18.744999999999997"/>
    <n v="-2.7"/>
    <n v="16.044999999999998"/>
    <n v="-42.812499999999993"/>
    <n v="21.367499999999996"/>
    <x v="0"/>
    <x v="1"/>
    <x v="1"/>
  </r>
  <r>
    <s v="11324"/>
    <s v="ลานสกา,รพช."/>
    <x v="6"/>
    <x v="6"/>
    <n v="2.83"/>
    <n v="2.57"/>
    <n v="1.28"/>
    <n v="34256387.659999996"/>
    <n v="-7914944.5099999998"/>
    <n v="-4029969.67"/>
    <n v="5208318.2300000004"/>
    <n v="-3.05"/>
    <n v="-7.91"/>
    <n v="135"/>
    <n v="109"/>
    <n v="92"/>
    <n v="576"/>
    <n v="48"/>
    <n v="-10.317499999999999"/>
    <n v="1.0349999999999999"/>
    <n v="11.352499999999999"/>
    <n v="-27.346249999999998"/>
    <n v="18.063749999999999"/>
    <x v="0"/>
    <n v="-15.98"/>
    <n v="-2.4"/>
    <n v="13.58"/>
    <n v="-36.35"/>
    <n v="17.970000000000002"/>
    <x v="0"/>
    <x v="1"/>
    <x v="1"/>
  </r>
  <r>
    <s v="11325"/>
    <s v="สมเด็จพระยุพราชฉวาง,รพช."/>
    <x v="2"/>
    <x v="2"/>
    <n v="6.77"/>
    <n v="6.21"/>
    <n v="5.59"/>
    <n v="108481874.90000001"/>
    <n v="-27289533.629999999"/>
    <n v="-17413949.460000001"/>
    <n v="86394487.75"/>
    <n v="-9.48"/>
    <n v="-12.23"/>
    <n v="111"/>
    <n v="23"/>
    <n v="53"/>
    <n v="887"/>
    <n v="85"/>
    <n v="-7.51"/>
    <n v="3.04"/>
    <n v="10.55"/>
    <n v="-23.335000000000001"/>
    <n v="18.865000000000002"/>
    <x v="0"/>
    <n v="-12.23"/>
    <n v="-0.18"/>
    <n v="12.05"/>
    <n v="-30.305000000000003"/>
    <n v="17.895000000000003"/>
    <x v="0"/>
    <x v="1"/>
    <x v="1"/>
  </r>
  <r>
    <s v="11326"/>
    <s v="พิปูน,รพช."/>
    <x v="3"/>
    <x v="3"/>
    <n v="4.57"/>
    <n v="4.16"/>
    <n v="3.51"/>
    <n v="18936895.34"/>
    <n v="-10712734.66"/>
    <n v="-6611065.0300000003"/>
    <n v="13304407.279999999"/>
    <n v="-9.02"/>
    <n v="-20.23"/>
    <n v="195"/>
    <n v="0"/>
    <n v="127"/>
    <n v="103"/>
    <n v="72"/>
    <n v="-9.4075000000000006"/>
    <n v="1.645"/>
    <n v="11.0525"/>
    <n v="-25.986249999999998"/>
    <n v="18.223749999999999"/>
    <x v="0"/>
    <n v="-18.744999999999997"/>
    <n v="-2.7"/>
    <n v="16.044999999999998"/>
    <n v="-42.812499999999993"/>
    <n v="21.367499999999996"/>
    <x v="0"/>
    <x v="1"/>
    <x v="1"/>
  </r>
  <r>
    <s v="11327"/>
    <s v="เชียรใหญ่,รพช."/>
    <x v="4"/>
    <x v="4"/>
    <n v="1"/>
    <n v="0.89"/>
    <n v="0.55000000000000004"/>
    <n v="-37951.589999999997"/>
    <n v="518649.07"/>
    <n v="2589539.75"/>
    <n v="-19397576.399999999"/>
    <n v="2.11"/>
    <n v="0.82"/>
    <n v="406"/>
    <n v="71"/>
    <n v="88"/>
    <n v="715"/>
    <n v="66"/>
    <n v="-8.26"/>
    <n v="3.2450000000000001"/>
    <n v="11.504999999999999"/>
    <n v="-25.517499999999998"/>
    <n v="20.502500000000001"/>
    <x v="0"/>
    <n v="-12.452500000000001"/>
    <n v="0.39"/>
    <n v="12.842500000000001"/>
    <n v="-31.716250000000002"/>
    <n v="19.653750000000002"/>
    <x v="0"/>
    <x v="0"/>
    <x v="0"/>
  </r>
  <r>
    <s v="11328"/>
    <s v="ชะอวด,รพช."/>
    <x v="1"/>
    <x v="1"/>
    <n v="3.09"/>
    <n v="2.84"/>
    <n v="2.41"/>
    <n v="42729934.909999996"/>
    <n v="-14805213.880000001"/>
    <n v="-9554275.5399999991"/>
    <n v="27809906.629999999"/>
    <n v="-5.39"/>
    <n v="-12.61"/>
    <n v="141"/>
    <n v="21"/>
    <n v="25"/>
    <n v="424"/>
    <n v="49"/>
    <n v="-10.594999999999999"/>
    <n v="0.95"/>
    <n v="11.544999999999998"/>
    <n v="-27.912499999999994"/>
    <n v="18.267499999999995"/>
    <x v="0"/>
    <n v="-17.670000000000002"/>
    <n v="-3.92"/>
    <n v="13.750000000000002"/>
    <n v="-38.295000000000002"/>
    <n v="16.705000000000005"/>
    <x v="0"/>
    <x v="1"/>
    <x v="1"/>
  </r>
  <r>
    <s v="11329"/>
    <s v="ท่าศาลา,รพท."/>
    <x v="5"/>
    <x v="5"/>
    <n v="4.6399999999999997"/>
    <n v="4.47"/>
    <n v="3.64"/>
    <n v="431581273.12"/>
    <n v="27718353.379999999"/>
    <n v="69378164.090000004"/>
    <n v="313295754.31"/>
    <n v="10.52"/>
    <n v="2.74"/>
    <n v="73"/>
    <n v="59"/>
    <n v="38"/>
    <n v="355"/>
    <n v="43"/>
    <n v="-2.59"/>
    <n v="8.86"/>
    <n v="11.45"/>
    <n v="-19.764999999999997"/>
    <n v="26.034999999999997"/>
    <x v="0"/>
    <n v="-5.74"/>
    <n v="4.915"/>
    <n v="10.655000000000001"/>
    <n v="-21.722500000000004"/>
    <n v="20.897500000000001"/>
    <x v="0"/>
    <x v="0"/>
    <x v="0"/>
  </r>
  <r>
    <s v="11330"/>
    <s v="ทุ่งสง,รพท."/>
    <x v="10"/>
    <x v="10"/>
    <n v="2.67"/>
    <n v="2.58"/>
    <n v="2.12"/>
    <n v="283486007.29000002"/>
    <n v="-176806760.06999999"/>
    <n v="-118825770.13"/>
    <n v="188999187.33000001"/>
    <n v="-15.2"/>
    <n v="-17.920000000000002"/>
    <n v="68"/>
    <n v="61"/>
    <n v="26"/>
    <n v="31"/>
    <n v="25"/>
    <n v="-2.1850000000000001"/>
    <n v="5.5750000000000002"/>
    <n v="7.76"/>
    <n v="-13.825000000000001"/>
    <n v="17.215"/>
    <x v="1"/>
    <n v="-5.58"/>
    <n v="0.90500000000000003"/>
    <n v="6.4850000000000003"/>
    <n v="-15.307500000000001"/>
    <n v="10.6325"/>
    <x v="1"/>
    <x v="1"/>
    <x v="1"/>
  </r>
  <r>
    <s v="11331"/>
    <s v="นาบอน,รพช."/>
    <x v="3"/>
    <x v="3"/>
    <n v="1.1000000000000001"/>
    <n v="0.93"/>
    <n v="0.69"/>
    <n v="3027390.52"/>
    <n v="-6578941.8300000001"/>
    <n v="-3481057.36"/>
    <n v="-9400180.1500000004"/>
    <n v="-3.57"/>
    <n v="-11.01"/>
    <n v="323"/>
    <n v="23"/>
    <n v="28"/>
    <n v="256"/>
    <n v="97"/>
    <n v="-9.4075000000000006"/>
    <n v="1.645"/>
    <n v="11.0525"/>
    <n v="-25.986249999999998"/>
    <n v="18.223749999999999"/>
    <x v="0"/>
    <n v="-18.744999999999997"/>
    <n v="-2.7"/>
    <n v="16.044999999999998"/>
    <n v="-42.812499999999993"/>
    <n v="21.367499999999996"/>
    <x v="0"/>
    <x v="1"/>
    <x v="1"/>
  </r>
  <r>
    <s v="11332"/>
    <s v="ทุ่งใหญ่,รพช."/>
    <x v="1"/>
    <x v="1"/>
    <n v="1.78"/>
    <n v="1.64"/>
    <n v="0.99"/>
    <n v="36706714.530000001"/>
    <n v="21124515.010000002"/>
    <n v="21667837.649999999"/>
    <n v="-265728.33"/>
    <n v="12.4"/>
    <n v="16.23"/>
    <n v="314"/>
    <n v="69"/>
    <n v="12"/>
    <n v="377"/>
    <n v="51"/>
    <n v="-10.594999999999999"/>
    <n v="0.95"/>
    <n v="11.544999999999998"/>
    <n v="-27.912499999999994"/>
    <n v="18.267499999999995"/>
    <x v="0"/>
    <n v="-17.670000000000002"/>
    <n v="-3.92"/>
    <n v="13.750000000000002"/>
    <n v="-38.295000000000002"/>
    <n v="16.705000000000005"/>
    <x v="0"/>
    <x v="0"/>
    <x v="0"/>
  </r>
  <r>
    <s v="11333"/>
    <s v="ปากพนัง,รพช."/>
    <x v="2"/>
    <x v="2"/>
    <n v="3.93"/>
    <n v="3.84"/>
    <n v="2.2400000000000002"/>
    <n v="98919871.180000007"/>
    <n v="-1373330.55"/>
    <n v="6412625.8700000001"/>
    <n v="41808707.420000002"/>
    <n v="3.04"/>
    <n v="-0.51"/>
    <n v="141"/>
    <n v="146"/>
    <n v="115"/>
    <n v="740"/>
    <n v="26"/>
    <n v="-7.51"/>
    <n v="3.04"/>
    <n v="10.55"/>
    <n v="-23.335000000000001"/>
    <n v="18.865000000000002"/>
    <x v="0"/>
    <n v="-12.23"/>
    <n v="-0.18"/>
    <n v="12.05"/>
    <n v="-30.305000000000003"/>
    <n v="17.895000000000003"/>
    <x v="0"/>
    <x v="1"/>
    <x v="0"/>
  </r>
  <r>
    <s v="11334"/>
    <s v="ร่อนพิบูลย์,รพช."/>
    <x v="1"/>
    <x v="1"/>
    <n v="2.83"/>
    <n v="2.66"/>
    <n v="2.25"/>
    <n v="48847328.829999998"/>
    <n v="-989501.8"/>
    <n v="2690064.68"/>
    <n v="33446361.879999999"/>
    <n v="1.4"/>
    <n v="-0.67"/>
    <n v="62"/>
    <n v="61"/>
    <n v="108"/>
    <n v="278"/>
    <n v="33"/>
    <n v="-10.594999999999999"/>
    <n v="0.95"/>
    <n v="11.544999999999998"/>
    <n v="-27.912499999999994"/>
    <n v="18.267499999999995"/>
    <x v="0"/>
    <n v="-17.670000000000002"/>
    <n v="-3.92"/>
    <n v="13.750000000000002"/>
    <n v="-38.295000000000002"/>
    <n v="16.705000000000005"/>
    <x v="0"/>
    <x v="1"/>
    <x v="0"/>
  </r>
  <r>
    <s v="11335"/>
    <s v="สิชล,รพท."/>
    <x v="10"/>
    <x v="10"/>
    <n v="6.32"/>
    <n v="6.08"/>
    <n v="5.49"/>
    <n v="485092147.44"/>
    <n v="-101752162.67"/>
    <n v="-9707597.3300000001"/>
    <n v="409372914.66000003"/>
    <n v="-1.69"/>
    <n v="-7.71"/>
    <n v="65"/>
    <n v="43"/>
    <n v="42"/>
    <n v="116"/>
    <n v="34"/>
    <n v="-2.1850000000000001"/>
    <n v="5.5750000000000002"/>
    <n v="7.76"/>
    <n v="-13.825000000000001"/>
    <n v="17.215"/>
    <x v="0"/>
    <n v="-5.58"/>
    <n v="0.90500000000000003"/>
    <n v="6.4850000000000003"/>
    <n v="-15.307500000000001"/>
    <n v="10.6325"/>
    <x v="0"/>
    <x v="1"/>
    <x v="1"/>
  </r>
  <r>
    <s v="11336"/>
    <s v="ขนอม,รพช."/>
    <x v="3"/>
    <x v="3"/>
    <n v="1.37"/>
    <n v="1.22"/>
    <n v="0.77"/>
    <n v="7807390.5"/>
    <n v="-12359171.26"/>
    <n v="-10837246.98"/>
    <n v="-5225574.83"/>
    <n v="-11.61"/>
    <n v="-13.14"/>
    <n v="205"/>
    <n v="35"/>
    <n v="71"/>
    <n v="553"/>
    <n v="51"/>
    <n v="-9.4075000000000006"/>
    <n v="1.645"/>
    <n v="11.0525"/>
    <n v="-25.986249999999998"/>
    <n v="18.223749999999999"/>
    <x v="0"/>
    <n v="-18.744999999999997"/>
    <n v="-2.7"/>
    <n v="16.044999999999998"/>
    <n v="-42.812499999999993"/>
    <n v="21.367499999999996"/>
    <x v="0"/>
    <x v="1"/>
    <x v="1"/>
  </r>
  <r>
    <s v="11337"/>
    <s v="หัวไทร,รพช."/>
    <x v="6"/>
    <x v="6"/>
    <n v="4.84"/>
    <n v="4.5199999999999996"/>
    <n v="3.65"/>
    <n v="57483504.340000004"/>
    <n v="-8974100.0600000005"/>
    <n v="251109.68"/>
    <n v="39231407.079999998"/>
    <n v="0.18"/>
    <n v="-5.98"/>
    <n v="85"/>
    <n v="41"/>
    <n v="80"/>
    <n v="388"/>
    <n v="60"/>
    <n v="-10.317499999999999"/>
    <n v="1.0349999999999999"/>
    <n v="11.352499999999999"/>
    <n v="-27.346249999999998"/>
    <n v="18.063749999999999"/>
    <x v="0"/>
    <n v="-15.98"/>
    <n v="-2.4"/>
    <n v="13.58"/>
    <n v="-36.35"/>
    <n v="17.970000000000002"/>
    <x v="0"/>
    <x v="1"/>
    <x v="0"/>
  </r>
  <r>
    <s v="11338"/>
    <s v="บางขัน,รพช."/>
    <x v="6"/>
    <x v="6"/>
    <n v="4.3499999999999996"/>
    <n v="4.12"/>
    <n v="3.83"/>
    <n v="70575258.780000001"/>
    <n v="6309399.4800000004"/>
    <n v="8645421.9199999999"/>
    <n v="59496096.579999998"/>
    <n v="8.4499999999999993"/>
    <n v="5.85"/>
    <n v="297"/>
    <n v="54"/>
    <n v="62"/>
    <n v="709"/>
    <n v="96"/>
    <n v="-10.317499999999999"/>
    <n v="1.0349999999999999"/>
    <n v="11.352499999999999"/>
    <n v="-27.346249999999998"/>
    <n v="18.063749999999999"/>
    <x v="0"/>
    <n v="-15.98"/>
    <n v="-2.4"/>
    <n v="13.58"/>
    <n v="-36.35"/>
    <n v="17.970000000000002"/>
    <x v="0"/>
    <x v="0"/>
    <x v="0"/>
  </r>
  <r>
    <s v="11339"/>
    <s v="ถ้ำพรรณรา,รพช."/>
    <x v="11"/>
    <x v="11"/>
    <n v="1.1100000000000001"/>
    <n v="0.98"/>
    <n v="0.56999999999999995"/>
    <n v="2186469.04"/>
    <n v="-7942351.4299999997"/>
    <n v="-4259034.7300000004"/>
    <n v="-8301152.6100000003"/>
    <n v="-7.04"/>
    <n v="-14.35"/>
    <n v="430"/>
    <n v="97"/>
    <n v="60"/>
    <n v="580"/>
    <n v="75"/>
    <n v="-3.4824999999999999"/>
    <n v="12.762499999999999"/>
    <n v="16.244999999999997"/>
    <n v="-27.849999999999994"/>
    <n v="37.129999999999995"/>
    <x v="0"/>
    <n v="-10.8825"/>
    <n v="3.4124999999999996"/>
    <n v="14.295"/>
    <n v="-32.325000000000003"/>
    <n v="24.854999999999997"/>
    <x v="0"/>
    <x v="1"/>
    <x v="1"/>
  </r>
  <r>
    <s v="11660"/>
    <s v="จุฬาภรณ์,รพช."/>
    <x v="3"/>
    <x v="3"/>
    <n v="1.25"/>
    <n v="1.08"/>
    <n v="0.86"/>
    <n v="4604238.79"/>
    <n v="-9493292.1500000004"/>
    <n v="-3950933.83"/>
    <n v="-2582997.5299999998"/>
    <n v="-5.01"/>
    <n v="-16.22"/>
    <n v="264"/>
    <n v="30"/>
    <n v="63"/>
    <n v="525"/>
    <n v="63"/>
    <n v="-9.4075000000000006"/>
    <n v="1.645"/>
    <n v="11.0525"/>
    <n v="-25.986249999999998"/>
    <n v="18.223749999999999"/>
    <x v="0"/>
    <n v="-18.744999999999997"/>
    <n v="-2.7"/>
    <n v="16.044999999999998"/>
    <n v="-42.812499999999993"/>
    <n v="21.367499999999996"/>
    <x v="0"/>
    <x v="1"/>
    <x v="1"/>
  </r>
  <r>
    <s v="40491"/>
    <s v="เฉลิมพระเกียรติ(นครศรีธรรมราช),รพช."/>
    <x v="3"/>
    <x v="3"/>
    <n v="1.34"/>
    <n v="1.04"/>
    <n v="0.51"/>
    <n v="3522627.63"/>
    <n v="-11102670.949999999"/>
    <n v="-5222832.25"/>
    <n v="-5108576.7699999996"/>
    <n v="-6.98"/>
    <n v="-16"/>
    <n v="150"/>
    <n v="26"/>
    <n v="109"/>
    <n v="718"/>
    <n v="65"/>
    <n v="-9.4075000000000006"/>
    <n v="1.645"/>
    <n v="11.0525"/>
    <n v="-25.986249999999998"/>
    <n v="18.223749999999999"/>
    <x v="0"/>
    <n v="-18.744999999999997"/>
    <n v="-2.7"/>
    <n v="16.044999999999998"/>
    <n v="-42.812499999999993"/>
    <n v="21.367499999999996"/>
    <x v="0"/>
    <x v="1"/>
    <x v="1"/>
  </r>
  <r>
    <s v="40492"/>
    <s v="พ่อท่านคล้ายวาจาสิทธิ์,รพช."/>
    <x v="3"/>
    <x v="3"/>
    <n v="1.52"/>
    <n v="1.38"/>
    <n v="1.1200000000000001"/>
    <n v="10767814.23"/>
    <n v="-3487110.25"/>
    <n v="3654955.1"/>
    <n v="2388976.6400000001"/>
    <n v="5.25"/>
    <n v="-3.54"/>
    <n v="371"/>
    <n v="11"/>
    <n v="167"/>
    <n v="520"/>
    <n v="70"/>
    <n v="-9.4075000000000006"/>
    <n v="1.645"/>
    <n v="11.0525"/>
    <n v="-25.986249999999998"/>
    <n v="18.223749999999999"/>
    <x v="0"/>
    <n v="-18.744999999999997"/>
    <n v="-2.7"/>
    <n v="16.044999999999998"/>
    <n v="-42.812499999999993"/>
    <n v="21.367499999999996"/>
    <x v="0"/>
    <x v="1"/>
    <x v="0"/>
  </r>
  <r>
    <s v="40742"/>
    <s v="นบพิตำ,รพช."/>
    <x v="11"/>
    <x v="11"/>
    <n v="5.37"/>
    <n v="5"/>
    <n v="4.92"/>
    <n v="46882089.229999997"/>
    <n v="3285609.83"/>
    <n v="3189039.35"/>
    <n v="42006489.140000001"/>
    <n v="6.46"/>
    <n v="3.57"/>
    <n v="242"/>
    <n v="21"/>
    <n v="63"/>
    <n v="60"/>
    <n v="67"/>
    <n v="-3.4824999999999999"/>
    <n v="12.762499999999999"/>
    <n v="16.244999999999997"/>
    <n v="-27.849999999999994"/>
    <n v="37.129999999999995"/>
    <x v="0"/>
    <n v="-10.8825"/>
    <n v="3.4124999999999996"/>
    <n v="14.295"/>
    <n v="-32.325000000000003"/>
    <n v="24.854999999999997"/>
    <x v="0"/>
    <x v="0"/>
    <x v="0"/>
  </r>
  <r>
    <s v="40743"/>
    <s v="พระพรหม,รพช."/>
    <x v="6"/>
    <x v="6"/>
    <n v="18.64"/>
    <n v="17.93"/>
    <n v="13.75"/>
    <n v="110773445.15000001"/>
    <n v="10284618.029999999"/>
    <n v="15990557.880000001"/>
    <n v="80067548.530000001"/>
    <n v="14.44"/>
    <n v="5.39"/>
    <n v="63"/>
    <n v="66"/>
    <n v="115"/>
    <n v="304"/>
    <n v="56"/>
    <n v="-10.317499999999999"/>
    <n v="1.0349999999999999"/>
    <n v="11.352499999999999"/>
    <n v="-27.346249999999998"/>
    <n v="18.063749999999999"/>
    <x v="0"/>
    <n v="-15.98"/>
    <n v="-2.4"/>
    <n v="13.58"/>
    <n v="-36.35"/>
    <n v="17.970000000000002"/>
    <x v="0"/>
    <x v="0"/>
    <x v="0"/>
  </r>
  <r>
    <s v="10739"/>
    <s v="พังงา,รพท."/>
    <x v="10"/>
    <x v="10"/>
    <n v="2.2799999999999998"/>
    <n v="2.0099999999999998"/>
    <n v="1.31"/>
    <n v="89644792.849999994"/>
    <n v="-9822803.1199999992"/>
    <n v="16720007.529999999"/>
    <n v="21443923.309999999"/>
    <n v="3.04"/>
    <n v="-2.4700000000000002"/>
    <n v="100"/>
    <n v="31"/>
    <n v="29"/>
    <n v="82"/>
    <n v="42"/>
    <n v="-2.1850000000000001"/>
    <n v="5.5750000000000002"/>
    <n v="7.76"/>
    <n v="-13.825000000000001"/>
    <n v="17.215"/>
    <x v="0"/>
    <n v="-5.58"/>
    <n v="0.90500000000000003"/>
    <n v="6.4850000000000003"/>
    <n v="-15.307500000000001"/>
    <n v="10.6325"/>
    <x v="0"/>
    <x v="1"/>
    <x v="0"/>
  </r>
  <r>
    <s v="10740"/>
    <s v="ตะกั่วป่า,รพท."/>
    <x v="5"/>
    <x v="5"/>
    <n v="2.25"/>
    <n v="2.1"/>
    <n v="0.83"/>
    <n v="83725837.890000001"/>
    <n v="-18360963.68"/>
    <n v="7508459.1399999997"/>
    <n v="-13815267.48"/>
    <n v="1.7"/>
    <n v="-5.0999999999999996"/>
    <n v="96"/>
    <n v="102"/>
    <n v="85"/>
    <n v="140"/>
    <n v="29"/>
    <n v="-2.59"/>
    <n v="8.86"/>
    <n v="11.45"/>
    <n v="-19.764999999999997"/>
    <n v="26.034999999999997"/>
    <x v="0"/>
    <n v="-5.74"/>
    <n v="4.915"/>
    <n v="10.655000000000001"/>
    <n v="-21.722500000000004"/>
    <n v="20.897500000000001"/>
    <x v="0"/>
    <x v="1"/>
    <x v="0"/>
  </r>
  <r>
    <s v="11347"/>
    <s v="เกาะยาวชัยพัฒน์,รพช."/>
    <x v="3"/>
    <x v="3"/>
    <n v="8.7200000000000006"/>
    <n v="8.16"/>
    <n v="5.69"/>
    <n v="22160542.449999999"/>
    <n v="-16729975.43"/>
    <n v="-9219930.2899999991"/>
    <n v="13462608.01"/>
    <n v="-13.91"/>
    <n v="-16.21"/>
    <n v="67"/>
    <n v="95"/>
    <n v="143"/>
    <n v="864"/>
    <n v="131"/>
    <n v="-9.4075000000000006"/>
    <n v="1.645"/>
    <n v="11.0525"/>
    <n v="-25.986249999999998"/>
    <n v="18.223749999999999"/>
    <x v="0"/>
    <n v="-18.744999999999997"/>
    <n v="-2.7"/>
    <n v="16.044999999999998"/>
    <n v="-42.812499999999993"/>
    <n v="21.367499999999996"/>
    <x v="0"/>
    <x v="1"/>
    <x v="1"/>
  </r>
  <r>
    <s v="11348"/>
    <s v="กะปงชัยพัฒน์,รพช."/>
    <x v="3"/>
    <x v="3"/>
    <n v="1.61"/>
    <n v="1.53"/>
    <n v="0.84"/>
    <n v="13773153.57"/>
    <n v="-9692494.9700000007"/>
    <n v="-5512410.0800000001"/>
    <n v="-3530131.69"/>
    <n v="-9.4600000000000009"/>
    <n v="-15.65"/>
    <n v="336"/>
    <n v="566"/>
    <n v="115"/>
    <n v="417"/>
    <n v="97"/>
    <n v="-9.4075000000000006"/>
    <n v="1.645"/>
    <n v="11.0525"/>
    <n v="-25.986249999999998"/>
    <n v="18.223749999999999"/>
    <x v="0"/>
    <n v="-18.744999999999997"/>
    <n v="-2.7"/>
    <n v="16.044999999999998"/>
    <n v="-42.812499999999993"/>
    <n v="21.367499999999996"/>
    <x v="0"/>
    <x v="1"/>
    <x v="1"/>
  </r>
  <r>
    <s v="11349"/>
    <s v="ตะกั่วทุ่ง,รพช."/>
    <x v="6"/>
    <x v="6"/>
    <n v="2.82"/>
    <n v="2.63"/>
    <n v="2.0299999999999998"/>
    <n v="22317625.550000001"/>
    <n v="-5449193.5099999998"/>
    <n v="1251590.5"/>
    <n v="12655507.560000001"/>
    <n v="1.25"/>
    <n v="-6.57"/>
    <n v="193"/>
    <n v="362"/>
    <n v="51"/>
    <n v="89"/>
    <n v="59"/>
    <n v="-10.317499999999999"/>
    <n v="1.0349999999999999"/>
    <n v="11.352499999999999"/>
    <n v="-27.346249999999998"/>
    <n v="18.063749999999999"/>
    <x v="0"/>
    <n v="-15.98"/>
    <n v="-2.4"/>
    <n v="13.58"/>
    <n v="-36.35"/>
    <n v="17.970000000000002"/>
    <x v="0"/>
    <x v="1"/>
    <x v="0"/>
  </r>
  <r>
    <s v="11350"/>
    <s v="บางไทร(พังงา),รพช."/>
    <x v="8"/>
    <x v="8"/>
    <n v="4.01"/>
    <n v="3.83"/>
    <n v="3.04"/>
    <n v="17721102.77"/>
    <n v="2618095.08"/>
    <n v="3884100.75"/>
    <n v="12012279.529999999"/>
    <n v="9.56"/>
    <n v="6.59"/>
    <n v="241"/>
    <n v="137"/>
    <n v="20"/>
    <n v="673"/>
    <n v="93"/>
    <n v="-5.3650000000000002"/>
    <n v="10.815000000000001"/>
    <n v="16.18"/>
    <n v="-29.634999999999998"/>
    <n v="35.085000000000001"/>
    <x v="0"/>
    <n v="-14.08"/>
    <n v="0.78999999999999981"/>
    <n v="14.87"/>
    <n v="-36.384999999999998"/>
    <n v="23.094999999999999"/>
    <x v="0"/>
    <x v="0"/>
    <x v="0"/>
  </r>
  <r>
    <s v="11352"/>
    <s v="คุระบุรีชัยพัฒน์,รพช."/>
    <x v="3"/>
    <x v="3"/>
    <n v="5.36"/>
    <n v="5.22"/>
    <n v="3.52"/>
    <n v="50785393.259999998"/>
    <n v="2189655.89"/>
    <n v="-937450.41"/>
    <n v="29325259.18"/>
    <n v="-1.01"/>
    <n v="2.0499999999999998"/>
    <n v="76"/>
    <n v="254"/>
    <n v="73"/>
    <n v="97"/>
    <n v="57"/>
    <n v="-9.4075000000000006"/>
    <n v="1.645"/>
    <n v="11.0525"/>
    <n v="-25.986249999999998"/>
    <n v="18.223749999999999"/>
    <x v="0"/>
    <n v="-18.744999999999997"/>
    <n v="-2.7"/>
    <n v="16.044999999999998"/>
    <n v="-42.812499999999993"/>
    <n v="21.367499999999996"/>
    <x v="0"/>
    <x v="0"/>
    <x v="1"/>
  </r>
  <r>
    <s v="11353"/>
    <s v="ทับปุด,รพช."/>
    <x v="3"/>
    <x v="3"/>
    <n v="5.04"/>
    <n v="4.76"/>
    <n v="4.16"/>
    <n v="38072475.93"/>
    <n v="-12980611.6"/>
    <n v="-17123.22"/>
    <n v="29752169.02"/>
    <n v="-0.02"/>
    <n v="-21.05"/>
    <n v="146"/>
    <n v="107"/>
    <n v="60"/>
    <n v="168"/>
    <n v="63"/>
    <n v="-9.4075000000000006"/>
    <n v="1.645"/>
    <n v="11.0525"/>
    <n v="-25.986249999999998"/>
    <n v="18.223749999999999"/>
    <x v="0"/>
    <n v="-18.744999999999997"/>
    <n v="-2.7"/>
    <n v="16.044999999999998"/>
    <n v="-42.812499999999993"/>
    <n v="21.367499999999996"/>
    <x v="0"/>
    <x v="1"/>
    <x v="1"/>
  </r>
  <r>
    <s v="11354"/>
    <s v="ท้ายเหมืองชัยพัฒน์,รพช."/>
    <x v="6"/>
    <x v="6"/>
    <n v="2.94"/>
    <n v="2.85"/>
    <n v="2.13"/>
    <n v="46761407.869999997"/>
    <n v="-10389960.970000001"/>
    <n v="-6914520.4699999997"/>
    <n v="27334929.129999999"/>
    <n v="-7.88"/>
    <n v="-7.3"/>
    <n v="261"/>
    <n v="79"/>
    <n v="165"/>
    <n v="598"/>
    <n v="43"/>
    <n v="-10.317499999999999"/>
    <n v="1.0349999999999999"/>
    <n v="11.352499999999999"/>
    <n v="-27.346249999999998"/>
    <n v="18.063749999999999"/>
    <x v="0"/>
    <n v="-15.98"/>
    <n v="-2.4"/>
    <n v="13.58"/>
    <n v="-36.35"/>
    <n v="17.970000000000002"/>
    <x v="0"/>
    <x v="1"/>
    <x v="1"/>
  </r>
  <r>
    <s v="10741"/>
    <s v="วชิระภูเก็ต,รพศ."/>
    <x v="12"/>
    <x v="12"/>
    <n v="2.35"/>
    <n v="2.2400000000000002"/>
    <n v="1.76"/>
    <n v="693052527.03999996"/>
    <n v="330023554.81"/>
    <n v="189092077.56"/>
    <n v="392716532.69"/>
    <n v="7.14"/>
    <n v="11.2"/>
    <n v="84"/>
    <n v="28"/>
    <n v="27"/>
    <n v="55"/>
    <n v="17"/>
    <n v="-6.4649999999999999"/>
    <n v="5.9924999999999997"/>
    <n v="12.4575"/>
    <n v="-25.151250000000001"/>
    <n v="24.678750000000001"/>
    <x v="0"/>
    <n v="-9.0925000000000011"/>
    <n v="7.5674999999999999"/>
    <n v="16.66"/>
    <n v="-34.082500000000003"/>
    <n v="32.557500000000005"/>
    <x v="0"/>
    <x v="0"/>
    <x v="0"/>
  </r>
  <r>
    <s v="11355"/>
    <s v="ป่าตอง,รพช."/>
    <x v="7"/>
    <x v="7"/>
    <n v="3.93"/>
    <n v="3.74"/>
    <n v="3.08"/>
    <n v="157472699.75999999"/>
    <n v="5508619.8099999996"/>
    <n v="26303268.579999998"/>
    <n v="112003941.42"/>
    <n v="8.91"/>
    <n v="1.46"/>
    <n v="65"/>
    <n v="63"/>
    <n v="59"/>
    <n v="149"/>
    <n v="51"/>
    <n v="-15.01"/>
    <n v="4.4000000000000004"/>
    <n v="19.41"/>
    <n v="-44.125"/>
    <n v="33.515000000000001"/>
    <x v="0"/>
    <n v="-15.23"/>
    <n v="-0.92"/>
    <n v="14.31"/>
    <n v="-36.695"/>
    <n v="20.544999999999998"/>
    <x v="0"/>
    <x v="0"/>
    <x v="0"/>
  </r>
  <r>
    <s v="11356"/>
    <s v="ถลาง,รพช."/>
    <x v="1"/>
    <x v="1"/>
    <n v="2.87"/>
    <n v="2.76"/>
    <n v="2.39"/>
    <n v="67061404.299999997"/>
    <n v="1309947.52"/>
    <n v="-11344493.439999999"/>
    <n v="49887414.460000001"/>
    <n v="-4.5999999999999996"/>
    <n v="0.45"/>
    <n v="72"/>
    <n v="20"/>
    <n v="56"/>
    <n v="68"/>
    <n v="19"/>
    <n v="-10.594999999999999"/>
    <n v="0.95"/>
    <n v="11.544999999999998"/>
    <n v="-27.912499999999994"/>
    <n v="18.267499999999995"/>
    <x v="0"/>
    <n v="-17.670000000000002"/>
    <n v="-3.92"/>
    <n v="13.750000000000002"/>
    <n v="-38.295000000000002"/>
    <n v="16.705000000000005"/>
    <x v="0"/>
    <x v="0"/>
    <x v="1"/>
  </r>
  <r>
    <s v="41436"/>
    <s v="ฉลอง,รพช."/>
    <x v="4"/>
    <x v="4"/>
    <n v="8.18"/>
    <n v="7.67"/>
    <n v="6.78"/>
    <n v="86639211.099999994"/>
    <n v="7308716.21"/>
    <n v="26684018.41"/>
    <n v="69718121.310000002"/>
    <n v="20.92"/>
    <n v="1.76"/>
    <n v="68"/>
    <n v="38"/>
    <n v="85"/>
    <n v="104"/>
    <n v="73"/>
    <n v="-8.26"/>
    <n v="3.2450000000000001"/>
    <n v="11.504999999999999"/>
    <n v="-25.517499999999998"/>
    <n v="20.502500000000001"/>
    <x v="1"/>
    <n v="-12.452500000000001"/>
    <n v="0.39"/>
    <n v="12.842500000000001"/>
    <n v="-31.716250000000002"/>
    <n v="19.653750000000002"/>
    <x v="0"/>
    <x v="0"/>
    <x v="0"/>
  </r>
  <r>
    <s v="10743"/>
    <s v="ระนอง,รพท."/>
    <x v="10"/>
    <x v="10"/>
    <n v="1.01"/>
    <n v="0.93"/>
    <n v="0.57999999999999996"/>
    <n v="3276592.69"/>
    <n v="-27186699.890000001"/>
    <n v="23920703.84"/>
    <n v="-118868093.22"/>
    <n v="3.59"/>
    <n v="-3.91"/>
    <n v="326"/>
    <n v="181"/>
    <n v="37"/>
    <n v="115"/>
    <n v="53"/>
    <n v="-2.1850000000000001"/>
    <n v="5.5750000000000002"/>
    <n v="7.76"/>
    <n v="-13.825000000000001"/>
    <n v="17.215"/>
    <x v="0"/>
    <n v="-5.58"/>
    <n v="0.90500000000000003"/>
    <n v="6.4850000000000003"/>
    <n v="-15.307500000000001"/>
    <n v="10.6325"/>
    <x v="0"/>
    <x v="1"/>
    <x v="0"/>
  </r>
  <r>
    <s v="11323"/>
    <s v="ละอุ่น,รพช."/>
    <x v="8"/>
    <x v="8"/>
    <n v="1.25"/>
    <n v="1.1399999999999999"/>
    <n v="0.69"/>
    <n v="1426137.18"/>
    <n v="-1707515.44"/>
    <n v="-2275826.9700000002"/>
    <n v="-1745335.95"/>
    <n v="-4.1399999999999997"/>
    <n v="-3.19"/>
    <n v="167"/>
    <n v="18"/>
    <n v="28"/>
    <n v="137"/>
    <n v="17"/>
    <n v="-5.3650000000000002"/>
    <n v="10.815000000000001"/>
    <n v="16.18"/>
    <n v="-29.634999999999998"/>
    <n v="35.085000000000001"/>
    <x v="0"/>
    <n v="-14.08"/>
    <n v="0.78999999999999981"/>
    <n v="14.87"/>
    <n v="-36.384999999999998"/>
    <n v="23.094999999999999"/>
    <x v="0"/>
    <x v="1"/>
    <x v="1"/>
  </r>
  <r>
    <s v="11372"/>
    <s v="กะเปอร์,รพช."/>
    <x v="3"/>
    <x v="3"/>
    <n v="1"/>
    <n v="0.95"/>
    <n v="0.61"/>
    <n v="28069.200000000001"/>
    <n v="-23040015.699999999"/>
    <n v="-7169433.6100000003"/>
    <n v="-6066915.2300000004"/>
    <n v="-10.57"/>
    <n v="-85.99"/>
    <n v="310"/>
    <n v="7"/>
    <n v="50"/>
    <n v="202"/>
    <n v="24"/>
    <n v="-9.4075000000000006"/>
    <n v="1.645"/>
    <n v="11.0525"/>
    <n v="-25.986249999999998"/>
    <n v="18.223749999999999"/>
    <x v="0"/>
    <n v="-18.744999999999997"/>
    <n v="-2.7"/>
    <n v="16.044999999999998"/>
    <n v="-42.812499999999993"/>
    <n v="21.367499999999996"/>
    <x v="1"/>
    <x v="1"/>
    <x v="1"/>
  </r>
  <r>
    <s v="11373"/>
    <s v="กระบุรี,รพช."/>
    <x v="6"/>
    <x v="6"/>
    <n v="3.29"/>
    <n v="2.98"/>
    <n v="1.75"/>
    <n v="23146194.149999999"/>
    <n v="-26547905.23"/>
    <n v="-21529147.629999999"/>
    <n v="7601781.6399999997"/>
    <n v="-19.91"/>
    <n v="-36.92"/>
    <n v="5"/>
    <n v="84"/>
    <n v="34"/>
    <n v="465"/>
    <n v="48"/>
    <n v="-10.317499999999999"/>
    <n v="1.0349999999999999"/>
    <n v="11.352499999999999"/>
    <n v="-27.346249999999998"/>
    <n v="18.063749999999999"/>
    <x v="0"/>
    <n v="-15.98"/>
    <n v="-2.4"/>
    <n v="13.58"/>
    <n v="-36.35"/>
    <n v="17.970000000000002"/>
    <x v="1"/>
    <x v="1"/>
    <x v="1"/>
  </r>
  <r>
    <s v="11374"/>
    <s v="สุขสำราญ,รพช."/>
    <x v="8"/>
    <x v="8"/>
    <n v="1.07"/>
    <n v="0.97"/>
    <n v="0.32"/>
    <n v="535894.25"/>
    <n v="-2348551.75"/>
    <n v="-272592.32"/>
    <n v="-5199527.05"/>
    <n v="-0.49"/>
    <n v="-12.33"/>
    <n v="299"/>
    <n v="66"/>
    <n v="36"/>
    <n v="156"/>
    <n v="42"/>
    <n v="-5.3650000000000002"/>
    <n v="10.815000000000001"/>
    <n v="16.18"/>
    <n v="-29.634999999999998"/>
    <n v="35.085000000000001"/>
    <x v="0"/>
    <n v="-14.08"/>
    <n v="0.78999999999999981"/>
    <n v="14.87"/>
    <n v="-36.384999999999998"/>
    <n v="23.094999999999999"/>
    <x v="0"/>
    <x v="1"/>
    <x v="1"/>
  </r>
  <r>
    <s v="09192"/>
    <s v="เกาะเต่า,รพช."/>
    <x v="8"/>
    <x v="8"/>
    <n v="4.3"/>
    <n v="3.99"/>
    <n v="3.71"/>
    <n v="21178923.27"/>
    <n v="3244467.02"/>
    <n v="6501574.1299999999"/>
    <n v="17388139.449999999"/>
    <n v="12.14"/>
    <n v="4.49"/>
    <n v="117"/>
    <n v="130"/>
    <n v="385"/>
    <n v="232"/>
    <n v="83"/>
    <n v="-5.3650000000000002"/>
    <n v="10.815000000000001"/>
    <n v="16.18"/>
    <n v="-29.634999999999998"/>
    <n v="35.085000000000001"/>
    <x v="0"/>
    <n v="-14.08"/>
    <n v="0.78999999999999981"/>
    <n v="14.87"/>
    <n v="-36.384999999999998"/>
    <n v="23.094999999999999"/>
    <x v="0"/>
    <x v="0"/>
    <x v="0"/>
  </r>
  <r>
    <s v="10681"/>
    <s v="สุราษฎร์ธานี,รพศ."/>
    <x v="0"/>
    <x v="0"/>
    <n v="2.92"/>
    <n v="2.76"/>
    <n v="1.85"/>
    <n v="993394133.13999999"/>
    <n v="408672797.57999998"/>
    <n v="594552851.87"/>
    <n v="441934361.62"/>
    <n v="18.89"/>
    <n v="14.02"/>
    <n v="69"/>
    <n v="51"/>
    <n v="37"/>
    <n v="200"/>
    <n v="26"/>
    <n v="3.02"/>
    <n v="9.33"/>
    <n v="6.3100000000000005"/>
    <n v="-6.4450000000000003"/>
    <n v="18.795000000000002"/>
    <x v="1"/>
    <n v="-3.11"/>
    <n v="6.62"/>
    <n v="9.73"/>
    <n v="-17.705000000000002"/>
    <n v="21.215"/>
    <x v="0"/>
    <x v="0"/>
    <x v="0"/>
  </r>
  <r>
    <s v="10742"/>
    <s v="เกาะสมุย,รพท."/>
    <x v="5"/>
    <x v="5"/>
    <n v="2.5099999999999998"/>
    <n v="2.38"/>
    <n v="1.48"/>
    <n v="218864615.22"/>
    <n v="-2231441.2200000002"/>
    <n v="-17230083.34"/>
    <n v="72409247.950000003"/>
    <n v="-3.5"/>
    <n v="-0.37"/>
    <n v="24"/>
    <n v="207"/>
    <n v="225"/>
    <n v="39"/>
    <n v="45"/>
    <n v="-2.59"/>
    <n v="8.86"/>
    <n v="11.45"/>
    <n v="-19.764999999999997"/>
    <n v="26.034999999999997"/>
    <x v="0"/>
    <n v="-5.74"/>
    <n v="4.915"/>
    <n v="10.655000000000001"/>
    <n v="-21.722500000000004"/>
    <n v="20.897500000000001"/>
    <x v="0"/>
    <x v="1"/>
    <x v="1"/>
  </r>
  <r>
    <s v="11357"/>
    <s v="กาญจนดิษฐ์,รพช."/>
    <x v="2"/>
    <x v="2"/>
    <n v="2.63"/>
    <n v="2.38"/>
    <n v="1"/>
    <n v="82884610.709999993"/>
    <n v="-41034032.359999999"/>
    <n v="-15775748"/>
    <n v="-182881.37"/>
    <n v="-4.38"/>
    <n v="-14.44"/>
    <n v="88"/>
    <n v="68"/>
    <n v="21"/>
    <n v="230"/>
    <n v="47"/>
    <n v="-7.51"/>
    <n v="3.04"/>
    <n v="10.55"/>
    <n v="-23.335000000000001"/>
    <n v="18.865000000000002"/>
    <x v="0"/>
    <n v="-12.23"/>
    <n v="-0.18"/>
    <n v="12.05"/>
    <n v="-30.305000000000003"/>
    <n v="17.895000000000003"/>
    <x v="0"/>
    <x v="1"/>
    <x v="1"/>
  </r>
  <r>
    <s v="11358"/>
    <s v="ดอนสัก,รพช."/>
    <x v="3"/>
    <x v="3"/>
    <n v="5.65"/>
    <n v="5.48"/>
    <n v="4.9800000000000004"/>
    <n v="72153935.340000004"/>
    <n v="-5665812.1799999997"/>
    <n v="-328683.18"/>
    <n v="61835254.740000002"/>
    <n v="-0.36"/>
    <n v="-4.3600000000000003"/>
    <n v="172"/>
    <n v="59"/>
    <n v="64"/>
    <n v="167"/>
    <n v="49"/>
    <n v="-9.4075000000000006"/>
    <n v="1.645"/>
    <n v="11.0525"/>
    <n v="-25.986249999999998"/>
    <n v="18.223749999999999"/>
    <x v="0"/>
    <n v="-18.744999999999997"/>
    <n v="-2.7"/>
    <n v="16.044999999999998"/>
    <n v="-42.812499999999993"/>
    <n v="21.367499999999996"/>
    <x v="0"/>
    <x v="1"/>
    <x v="1"/>
  </r>
  <r>
    <s v="11359"/>
    <s v="เกาะพงัน,รพช."/>
    <x v="4"/>
    <x v="4"/>
    <n v="2.94"/>
    <n v="2.76"/>
    <n v="1.55"/>
    <n v="53730702.670000002"/>
    <n v="1122546.22"/>
    <n v="4350295.04"/>
    <n v="15019384.710000001"/>
    <n v="2.92"/>
    <n v="0.66"/>
    <n v="51"/>
    <n v="43"/>
    <n v="60"/>
    <n v="102"/>
    <n v="52"/>
    <n v="-8.26"/>
    <n v="3.2450000000000001"/>
    <n v="11.504999999999999"/>
    <n v="-25.517499999999998"/>
    <n v="20.502500000000001"/>
    <x v="0"/>
    <n v="-12.452500000000001"/>
    <n v="0.39"/>
    <n v="12.842500000000001"/>
    <n v="-31.716250000000002"/>
    <n v="19.653750000000002"/>
    <x v="0"/>
    <x v="0"/>
    <x v="0"/>
  </r>
  <r>
    <s v="11360"/>
    <s v="ไชยา,รพช."/>
    <x v="7"/>
    <x v="7"/>
    <n v="1.74"/>
    <n v="1.62"/>
    <n v="1.07"/>
    <n v="30996651.359999999"/>
    <n v="-25927677.289999999"/>
    <n v="-30397002.329999998"/>
    <n v="2682703.77"/>
    <n v="-15.01"/>
    <n v="-10.33"/>
    <n v="138"/>
    <n v="36"/>
    <n v="69"/>
    <n v="415"/>
    <n v="33"/>
    <n v="-15.01"/>
    <n v="4.4000000000000004"/>
    <n v="19.41"/>
    <n v="-44.125"/>
    <n v="33.515000000000001"/>
    <x v="0"/>
    <n v="-15.23"/>
    <n v="-0.92"/>
    <n v="14.31"/>
    <n v="-36.695"/>
    <n v="20.544999999999998"/>
    <x v="0"/>
    <x v="1"/>
    <x v="1"/>
  </r>
  <r>
    <s v="11361"/>
    <s v="ท่าชนะ,รพช."/>
    <x v="6"/>
    <x v="6"/>
    <n v="1.96"/>
    <n v="1.91"/>
    <n v="1.67"/>
    <n v="45168087.420000002"/>
    <n v="-13098125.93"/>
    <n v="-8181892.3499999996"/>
    <n v="30585140.109999999"/>
    <n v="-7.21"/>
    <n v="-9.56"/>
    <n v="255"/>
    <n v="57"/>
    <n v="60"/>
    <n v="289"/>
    <n v="52"/>
    <n v="-10.317499999999999"/>
    <n v="1.0349999999999999"/>
    <n v="11.352499999999999"/>
    <n v="-27.346249999999998"/>
    <n v="18.063749999999999"/>
    <x v="0"/>
    <n v="-15.98"/>
    <n v="-2.4"/>
    <n v="13.58"/>
    <n v="-36.35"/>
    <n v="17.970000000000002"/>
    <x v="0"/>
    <x v="1"/>
    <x v="1"/>
  </r>
  <r>
    <s v="11362"/>
    <s v="คีรีรัฐนิคม,รพช."/>
    <x v="6"/>
    <x v="6"/>
    <n v="1.19"/>
    <n v="1.06"/>
    <n v="0.6"/>
    <n v="4552800.83"/>
    <n v="-15552254.41"/>
    <n v="-8862145.3800000008"/>
    <n v="-9776620.3300000001"/>
    <n v="-7.09"/>
    <n v="-19"/>
    <n v="202"/>
    <n v="30"/>
    <n v="19"/>
    <n v="320"/>
    <n v="34"/>
    <n v="-10.317499999999999"/>
    <n v="1.0349999999999999"/>
    <n v="11.352499999999999"/>
    <n v="-27.346249999999998"/>
    <n v="18.063749999999999"/>
    <x v="0"/>
    <n v="-15.98"/>
    <n v="-2.4"/>
    <n v="13.58"/>
    <n v="-36.35"/>
    <n v="17.970000000000002"/>
    <x v="0"/>
    <x v="1"/>
    <x v="1"/>
  </r>
  <r>
    <s v="11363"/>
    <s v="บ้านตาขุน,รพช."/>
    <x v="3"/>
    <x v="3"/>
    <n v="1.31"/>
    <n v="1.1299999999999999"/>
    <n v="0.36"/>
    <n v="4480089.41"/>
    <n v="-10420696.560000001"/>
    <n v="-1534817.35"/>
    <n v="-9346786.3200000003"/>
    <n v="-1.67"/>
    <n v="-12.81"/>
    <n v="266"/>
    <n v="141"/>
    <n v="30"/>
    <n v="230"/>
    <n v="51"/>
    <n v="-9.4075000000000006"/>
    <n v="1.645"/>
    <n v="11.0525"/>
    <n v="-25.986249999999998"/>
    <n v="18.223749999999999"/>
    <x v="0"/>
    <n v="-18.744999999999997"/>
    <n v="-2.7"/>
    <n v="16.044999999999998"/>
    <n v="-42.812499999999993"/>
    <n v="21.367499999999996"/>
    <x v="0"/>
    <x v="1"/>
    <x v="1"/>
  </r>
  <r>
    <s v="11364"/>
    <s v="พนม,รพช."/>
    <x v="4"/>
    <x v="4"/>
    <n v="8.0399999999999991"/>
    <n v="7.86"/>
    <n v="7.24"/>
    <n v="90383052.230000004"/>
    <n v="-1971866.52"/>
    <n v="3979157.92"/>
    <n v="80093038.900000006"/>
    <n v="4.0199999999999996"/>
    <n v="-1.43"/>
    <n v="63"/>
    <n v="16"/>
    <n v="9"/>
    <n v="176"/>
    <n v="51"/>
    <n v="-8.26"/>
    <n v="3.2450000000000001"/>
    <n v="11.504999999999999"/>
    <n v="-25.517499999999998"/>
    <n v="20.502500000000001"/>
    <x v="0"/>
    <n v="-12.452500000000001"/>
    <n v="0.39"/>
    <n v="12.842500000000001"/>
    <n v="-31.716250000000002"/>
    <n v="19.653750000000002"/>
    <x v="0"/>
    <x v="1"/>
    <x v="0"/>
  </r>
  <r>
    <s v="11365"/>
    <s v="ท่าฉาง,รพช."/>
    <x v="3"/>
    <x v="3"/>
    <n v="2.0299999999999998"/>
    <n v="1.68"/>
    <n v="1.01"/>
    <n v="29457281.57"/>
    <n v="-15156383.949999999"/>
    <n v="-13550156.33"/>
    <n v="219154.94"/>
    <n v="-13.25"/>
    <n v="-10.88"/>
    <n v="199"/>
    <n v="148"/>
    <n v="36"/>
    <n v="392"/>
    <n v="50"/>
    <n v="-9.4075000000000006"/>
    <n v="1.645"/>
    <n v="11.0525"/>
    <n v="-25.986249999999998"/>
    <n v="18.223749999999999"/>
    <x v="0"/>
    <n v="-18.744999999999997"/>
    <n v="-2.7"/>
    <n v="16.044999999999998"/>
    <n v="-42.812499999999993"/>
    <n v="21.367499999999996"/>
    <x v="0"/>
    <x v="1"/>
    <x v="1"/>
  </r>
  <r>
    <s v="11366"/>
    <s v="บ้านนาสาร,รพช."/>
    <x v="7"/>
    <x v="7"/>
    <n v="3.91"/>
    <n v="3.81"/>
    <n v="3.28"/>
    <n v="122014307.56"/>
    <n v="-11941466.25"/>
    <n v="-3377147.48"/>
    <n v="95363269.310000002"/>
    <n v="-1.52"/>
    <n v="-4.99"/>
    <n v="90"/>
    <n v="70"/>
    <n v="157"/>
    <n v="170"/>
    <n v="27"/>
    <n v="-15.01"/>
    <n v="4.4000000000000004"/>
    <n v="19.41"/>
    <n v="-44.125"/>
    <n v="33.515000000000001"/>
    <x v="0"/>
    <n v="-15.23"/>
    <n v="-0.92"/>
    <n v="14.31"/>
    <n v="-36.695"/>
    <n v="20.544999999999998"/>
    <x v="0"/>
    <x v="1"/>
    <x v="1"/>
  </r>
  <r>
    <s v="11367"/>
    <s v="บ้านนาเดิม,รพช."/>
    <x v="3"/>
    <x v="3"/>
    <n v="3.03"/>
    <n v="2.89"/>
    <n v="2.13"/>
    <n v="23464802.699999999"/>
    <n v="4245095.97"/>
    <n v="6457099.0800000001"/>
    <n v="13121744.279999999"/>
    <n v="7.26"/>
    <n v="5.0999999999999996"/>
    <n v="51"/>
    <n v="70"/>
    <n v="55"/>
    <n v="157"/>
    <n v="37"/>
    <n v="-9.4075000000000006"/>
    <n v="1.645"/>
    <n v="11.0525"/>
    <n v="-25.986249999999998"/>
    <n v="18.223749999999999"/>
    <x v="0"/>
    <n v="-18.744999999999997"/>
    <n v="-2.7"/>
    <n v="16.044999999999998"/>
    <n v="-42.812499999999993"/>
    <n v="21.367499999999996"/>
    <x v="0"/>
    <x v="0"/>
    <x v="0"/>
  </r>
  <r>
    <s v="11368"/>
    <s v="เคียนซา,รพช."/>
    <x v="6"/>
    <x v="6"/>
    <n v="2.36"/>
    <n v="2.2000000000000002"/>
    <n v="1.22"/>
    <n v="20638125.210000001"/>
    <n v="-14322659.720000001"/>
    <n v="-9496776.4100000001"/>
    <n v="3367967.34"/>
    <n v="-7.46"/>
    <n v="-17.14"/>
    <n v="93"/>
    <n v="43"/>
    <n v="46"/>
    <n v="163"/>
    <n v="34"/>
    <n v="-10.317499999999999"/>
    <n v="1.0349999999999999"/>
    <n v="11.352499999999999"/>
    <n v="-27.346249999999998"/>
    <n v="18.063749999999999"/>
    <x v="0"/>
    <n v="-15.98"/>
    <n v="-2.4"/>
    <n v="13.58"/>
    <n v="-36.35"/>
    <n v="17.970000000000002"/>
    <x v="0"/>
    <x v="1"/>
    <x v="1"/>
  </r>
  <r>
    <s v="11369"/>
    <s v="พระแสง,รพช."/>
    <x v="1"/>
    <x v="1"/>
    <n v="3.12"/>
    <n v="2.86"/>
    <n v="2.36"/>
    <n v="46356343.390000001"/>
    <n v="-31759292.190000001"/>
    <n v="-26191374.469999999"/>
    <n v="29743610.050000001"/>
    <n v="-17.27"/>
    <n v="-26.59"/>
    <n v="58"/>
    <n v="49"/>
    <n v="27"/>
    <n v="292"/>
    <n v="49"/>
    <n v="-10.594999999999999"/>
    <n v="0.95"/>
    <n v="11.544999999999998"/>
    <n v="-27.912499999999994"/>
    <n v="18.267499999999995"/>
    <x v="0"/>
    <n v="-17.670000000000002"/>
    <n v="-3.92"/>
    <n v="13.750000000000002"/>
    <n v="-38.295000000000002"/>
    <n v="16.705000000000005"/>
    <x v="0"/>
    <x v="1"/>
    <x v="1"/>
  </r>
  <r>
    <s v="11370"/>
    <s v="พุนพิน,รพช."/>
    <x v="4"/>
    <x v="4"/>
    <n v="6.36"/>
    <n v="6.19"/>
    <n v="5.41"/>
    <n v="110398243.81999999"/>
    <n v="-32229360.109999999"/>
    <n v="-21305232.300000001"/>
    <n v="89853857.859999999"/>
    <n v="-13.97"/>
    <n v="-16.66"/>
    <n v="47"/>
    <n v="29"/>
    <n v="13"/>
    <n v="204"/>
    <n v="41"/>
    <n v="-8.26"/>
    <n v="3.2450000000000001"/>
    <n v="11.504999999999999"/>
    <n v="-25.517499999999998"/>
    <n v="20.502500000000001"/>
    <x v="0"/>
    <n v="-12.452500000000001"/>
    <n v="0.39"/>
    <n v="12.842500000000001"/>
    <n v="-31.716250000000002"/>
    <n v="19.653750000000002"/>
    <x v="0"/>
    <x v="1"/>
    <x v="1"/>
  </r>
  <r>
    <s v="11371"/>
    <s v="ชัยบุรี,รพช."/>
    <x v="3"/>
    <x v="3"/>
    <n v="2.16"/>
    <n v="2.04"/>
    <n v="1.62"/>
    <n v="19334946.760000002"/>
    <n v="-13100440.01"/>
    <n v="-8655880.3200000003"/>
    <n v="10231052.42"/>
    <n v="-9.75"/>
    <n v="-22.82"/>
    <n v="61"/>
    <n v="52"/>
    <n v="54"/>
    <n v="248"/>
    <n v="54"/>
    <n v="-9.4075000000000006"/>
    <n v="1.645"/>
    <n v="11.0525"/>
    <n v="-25.986249999999998"/>
    <n v="18.223749999999999"/>
    <x v="0"/>
    <n v="-18.744999999999997"/>
    <n v="-2.7"/>
    <n v="16.044999999999998"/>
    <n v="-42.812499999999993"/>
    <n v="21.367499999999996"/>
    <x v="0"/>
    <x v="1"/>
    <x v="1"/>
  </r>
  <r>
    <s v="11459"/>
    <s v="สมเด็จพระยุพราชเวียงสระ,รพช."/>
    <x v="7"/>
    <x v="7"/>
    <n v="1.41"/>
    <n v="1.3"/>
    <n v="0.56999999999999995"/>
    <n v="31089945.66"/>
    <n v="-15791252.800000001"/>
    <n v="2251983.13"/>
    <n v="-32879803.57"/>
    <n v="0.75"/>
    <n v="-5.78"/>
    <n v="263"/>
    <n v="98"/>
    <n v="90"/>
    <n v="309"/>
    <n v="42"/>
    <n v="-15.01"/>
    <n v="4.4000000000000004"/>
    <n v="19.41"/>
    <n v="-44.125"/>
    <n v="33.515000000000001"/>
    <x v="0"/>
    <n v="-15.23"/>
    <n v="-0.92"/>
    <n v="14.31"/>
    <n v="-36.695"/>
    <n v="20.544999999999998"/>
    <x v="0"/>
    <x v="1"/>
    <x v="0"/>
  </r>
  <r>
    <s v="11654"/>
    <s v="วิภาวดี,รพช."/>
    <x v="3"/>
    <x v="3"/>
    <n v="2.2799999999999998"/>
    <n v="2.08"/>
    <n v="1.58"/>
    <n v="9285377.3399999999"/>
    <n v="-14259135.970000001"/>
    <n v="-14473616.039999999"/>
    <n v="4124668.16"/>
    <n v="-21.42"/>
    <n v="-35.14"/>
    <n v="76"/>
    <n v="35"/>
    <n v="39"/>
    <n v="174"/>
    <n v="52"/>
    <n v="-9.4075000000000006"/>
    <n v="1.645"/>
    <n v="11.0525"/>
    <n v="-25.986249999999998"/>
    <n v="18.223749999999999"/>
    <x v="0"/>
    <n v="-18.744999999999997"/>
    <n v="-2.7"/>
    <n v="16.044999999999998"/>
    <n v="-42.812499999999993"/>
    <n v="21.367499999999996"/>
    <x v="0"/>
    <x v="1"/>
    <x v="1"/>
  </r>
  <r>
    <s v="14138"/>
    <s v="ท่าโรงช้าง,รพช."/>
    <x v="7"/>
    <x v="7"/>
    <n v="1.0900000000000001"/>
    <n v="1"/>
    <n v="0.44"/>
    <n v="7242392.8399999999"/>
    <n v="-63533065.469999999"/>
    <n v="-42141181.5"/>
    <n v="-44286970.619999997"/>
    <n v="-18.72"/>
    <n v="-13.73"/>
    <n v="143"/>
    <n v="65"/>
    <n v="106"/>
    <n v="320"/>
    <n v="39"/>
    <n v="-15.01"/>
    <n v="4.4000000000000004"/>
    <n v="19.41"/>
    <n v="-44.125"/>
    <n v="33.515000000000001"/>
    <x v="0"/>
    <n v="-15.23"/>
    <n v="-0.92"/>
    <n v="14.31"/>
    <n v="-36.695"/>
    <n v="20.544999999999998"/>
    <x v="0"/>
    <x v="1"/>
    <x v="1"/>
  </r>
  <r>
    <s v="10683"/>
    <s v="ตรัง,รพศ."/>
    <x v="12"/>
    <x v="12"/>
    <n v="3.36"/>
    <n v="3.12"/>
    <n v="1.79"/>
    <n v="631364983.85000002"/>
    <n v="-58919287.579999998"/>
    <n v="12908378.300000001"/>
    <n v="204259558.86000001"/>
    <n v="0.7"/>
    <n v="-2.4500000000000002"/>
    <n v="76"/>
    <n v="88"/>
    <n v="36"/>
    <n v="175"/>
    <n v="31"/>
    <n v="-6.4649999999999999"/>
    <n v="5.9924999999999997"/>
    <n v="12.4575"/>
    <n v="-25.151250000000001"/>
    <n v="24.678750000000001"/>
    <x v="0"/>
    <n v="-9.0925000000000011"/>
    <n v="7.5674999999999999"/>
    <n v="16.66"/>
    <n v="-34.082500000000003"/>
    <n v="32.557500000000005"/>
    <x v="0"/>
    <x v="1"/>
    <x v="0"/>
  </r>
  <r>
    <s v="11407"/>
    <s v="กันตัง,รพช."/>
    <x v="1"/>
    <x v="1"/>
    <n v="2.77"/>
    <n v="2.4700000000000002"/>
    <n v="2.11"/>
    <n v="53999359.039999999"/>
    <n v="-51206775.979999997"/>
    <n v="-43445031.57"/>
    <n v="33624171.799999997"/>
    <n v="-23.9"/>
    <n v="-32.57"/>
    <n v="73"/>
    <n v="40"/>
    <n v="60"/>
    <n v="121"/>
    <n v="58"/>
    <n v="-10.594999999999999"/>
    <n v="0.95"/>
    <n v="11.544999999999998"/>
    <n v="-27.912499999999994"/>
    <n v="18.267499999999995"/>
    <x v="0"/>
    <n v="-17.670000000000002"/>
    <n v="-3.92"/>
    <n v="13.750000000000002"/>
    <n v="-38.295000000000002"/>
    <n v="16.705000000000005"/>
    <x v="0"/>
    <x v="1"/>
    <x v="1"/>
  </r>
  <r>
    <s v="11408"/>
    <s v="ย่านตาขาว,รพช."/>
    <x v="4"/>
    <x v="4"/>
    <n v="2.33"/>
    <n v="2.16"/>
    <n v="1.66"/>
    <n v="57826614.880000003"/>
    <n v="-26233979.98"/>
    <n v="-22872432.620000001"/>
    <n v="28852974.850000001"/>
    <n v="-12.78"/>
    <n v="-16.23"/>
    <n v="130"/>
    <n v="40"/>
    <n v="64"/>
    <n v="105"/>
    <n v="51"/>
    <n v="-8.26"/>
    <n v="3.2450000000000001"/>
    <n v="11.504999999999999"/>
    <n v="-25.517499999999998"/>
    <n v="20.502500000000001"/>
    <x v="0"/>
    <n v="-12.452500000000001"/>
    <n v="0.39"/>
    <n v="12.842500000000001"/>
    <n v="-31.716250000000002"/>
    <n v="19.653750000000002"/>
    <x v="0"/>
    <x v="1"/>
    <x v="1"/>
  </r>
  <r>
    <s v="11409"/>
    <s v="ปะเหลียน,รพช."/>
    <x v="6"/>
    <x v="6"/>
    <n v="0.85"/>
    <n v="0.68"/>
    <n v="0.38"/>
    <n v="-5278489.9800000004"/>
    <n v="5834599.3700000001"/>
    <n v="-14836237.09"/>
    <n v="-21391660.98"/>
    <n v="-11.24"/>
    <n v="7.67"/>
    <n v="173"/>
    <n v="50"/>
    <n v="58"/>
    <n v="118"/>
    <n v="53"/>
    <n v="-10.317499999999999"/>
    <n v="1.0349999999999999"/>
    <n v="11.352499999999999"/>
    <n v="-27.346249999999998"/>
    <n v="18.063749999999999"/>
    <x v="0"/>
    <n v="-15.98"/>
    <n v="-2.4"/>
    <n v="13.58"/>
    <n v="-36.35"/>
    <n v="17.970000000000002"/>
    <x v="0"/>
    <x v="0"/>
    <x v="1"/>
  </r>
  <r>
    <s v="11410"/>
    <s v="สิเกา,รพช."/>
    <x v="6"/>
    <x v="6"/>
    <n v="2.4700000000000002"/>
    <n v="2.27"/>
    <n v="1.22"/>
    <n v="27309147.969999999"/>
    <n v="-10442172.48"/>
    <n v="-6196562.3499999996"/>
    <n v="4018324.69"/>
    <n v="-5.29"/>
    <n v="-11.39"/>
    <n v="135"/>
    <n v="97"/>
    <n v="110"/>
    <n v="117"/>
    <n v="43"/>
    <n v="-10.317499999999999"/>
    <n v="1.0349999999999999"/>
    <n v="11.352499999999999"/>
    <n v="-27.346249999999998"/>
    <n v="18.063749999999999"/>
    <x v="0"/>
    <n v="-15.98"/>
    <n v="-2.4"/>
    <n v="13.58"/>
    <n v="-36.35"/>
    <n v="17.970000000000002"/>
    <x v="0"/>
    <x v="1"/>
    <x v="1"/>
  </r>
  <r>
    <s v="11411"/>
    <s v="ห้วยยอด,รพช."/>
    <x v="7"/>
    <x v="7"/>
    <n v="1.29"/>
    <n v="1.18"/>
    <n v="0.7"/>
    <n v="28775429.030000001"/>
    <n v="13302112.84"/>
    <n v="21117327.16"/>
    <n v="-30464474.91"/>
    <n v="6.65"/>
    <n v="4.53"/>
    <n v="205"/>
    <n v="58"/>
    <n v="42"/>
    <n v="129"/>
    <n v="36"/>
    <n v="-15.01"/>
    <n v="4.4000000000000004"/>
    <n v="19.41"/>
    <n v="-44.125"/>
    <n v="33.515000000000001"/>
    <x v="0"/>
    <n v="-15.23"/>
    <n v="-0.92"/>
    <n v="14.31"/>
    <n v="-36.695"/>
    <n v="20.544999999999998"/>
    <x v="0"/>
    <x v="0"/>
    <x v="0"/>
  </r>
  <r>
    <s v="11412"/>
    <s v="วังวิเศษ,รพช."/>
    <x v="6"/>
    <x v="6"/>
    <n v="1.4"/>
    <n v="1.27"/>
    <n v="0.94"/>
    <n v="9914562.4700000007"/>
    <n v="-9797596.8399999999"/>
    <n v="-4508018.33"/>
    <n v="-1410540.14"/>
    <n v="-3.97"/>
    <n v="-15"/>
    <n v="200"/>
    <n v="52"/>
    <n v="59"/>
    <n v="99"/>
    <n v="48"/>
    <n v="-10.317499999999999"/>
    <n v="1.0349999999999999"/>
    <n v="11.352499999999999"/>
    <n v="-27.346249999999998"/>
    <n v="18.063749999999999"/>
    <x v="0"/>
    <n v="-15.98"/>
    <n v="-2.4"/>
    <n v="13.58"/>
    <n v="-36.35"/>
    <n v="17.970000000000002"/>
    <x v="0"/>
    <x v="1"/>
    <x v="1"/>
  </r>
  <r>
    <s v="11413"/>
    <s v="นาโยง,รพช."/>
    <x v="6"/>
    <x v="6"/>
    <n v="1.0900000000000001"/>
    <n v="1"/>
    <n v="0.64"/>
    <n v="3213780.97"/>
    <n v="-4251026.2300000004"/>
    <n v="-1458429.9"/>
    <n v="-12356295.689999999"/>
    <n v="-1.02"/>
    <n v="-6.6"/>
    <n v="221"/>
    <n v="47"/>
    <n v="94"/>
    <n v="108"/>
    <n v="32"/>
    <n v="-10.317499999999999"/>
    <n v="1.0349999999999999"/>
    <n v="11.352499999999999"/>
    <n v="-27.346249999999998"/>
    <n v="18.063749999999999"/>
    <x v="0"/>
    <n v="-15.98"/>
    <n v="-2.4"/>
    <n v="13.58"/>
    <n v="-36.35"/>
    <n v="17.970000000000002"/>
    <x v="0"/>
    <x v="1"/>
    <x v="1"/>
  </r>
  <r>
    <s v="14139"/>
    <s v="รัษฎา,รพช."/>
    <x v="3"/>
    <x v="3"/>
    <n v="0.99"/>
    <n v="0.95"/>
    <n v="0.52"/>
    <n v="-360542.01"/>
    <n v="-4162215.03"/>
    <n v="-708118.87"/>
    <n v="-13086926.130000001"/>
    <n v="-0.7"/>
    <n v="-5.09"/>
    <n v="308"/>
    <n v="99"/>
    <n v="125"/>
    <n v="151"/>
    <n v="24"/>
    <n v="-9.4075000000000006"/>
    <n v="1.645"/>
    <n v="11.0525"/>
    <n v="-25.986249999999998"/>
    <n v="18.223749999999999"/>
    <x v="0"/>
    <n v="-18.744999999999997"/>
    <n v="-2.7"/>
    <n v="16.044999999999998"/>
    <n v="-42.812499999999993"/>
    <n v="21.367499999999996"/>
    <x v="0"/>
    <x v="1"/>
    <x v="1"/>
  </r>
  <r>
    <s v="28817"/>
    <s v="หาดสำราญเฉลิมพระเกียรติ ๘๐ พรรษา,รพช."/>
    <x v="3"/>
    <x v="3"/>
    <n v="1.04"/>
    <n v="0.96"/>
    <n v="0.56000000000000005"/>
    <n v="565911.5"/>
    <n v="-8961602.5700000003"/>
    <n v="-4186703.59"/>
    <n v="-6734991.5"/>
    <n v="-7.87"/>
    <n v="-10.45"/>
    <n v="309"/>
    <n v="79"/>
    <n v="72"/>
    <n v="105"/>
    <n v="51"/>
    <n v="-9.4075000000000006"/>
    <n v="1.645"/>
    <n v="11.0525"/>
    <n v="-25.986249999999998"/>
    <n v="18.223749999999999"/>
    <x v="0"/>
    <n v="-18.744999999999997"/>
    <n v="-2.7"/>
    <n v="16.044999999999998"/>
    <n v="-42.812499999999993"/>
    <n v="21.367499999999996"/>
    <x v="0"/>
    <x v="1"/>
    <x v="1"/>
  </r>
  <r>
    <s v="10750"/>
    <s v="นราธิวาสราชนครินทร์,รพท."/>
    <x v="9"/>
    <x v="9"/>
    <n v="2.76"/>
    <n v="2.59"/>
    <n v="1.74"/>
    <n v="333688151.58999997"/>
    <n v="-98332131.010000005"/>
    <n v="-36127305.840000004"/>
    <n v="138856681.80000001"/>
    <n v="-3.22"/>
    <n v="-11.97"/>
    <n v="92"/>
    <n v="47"/>
    <n v="35"/>
    <n v="218"/>
    <n v="34"/>
    <n v="-0.03"/>
    <n v="9.4700000000000006"/>
    <n v="9.5"/>
    <n v="-14.28"/>
    <n v="23.72"/>
    <x v="0"/>
    <n v="-6.29"/>
    <n v="1.83"/>
    <n v="8.120000000000001"/>
    <n v="-18.470000000000002"/>
    <n v="14.010000000000002"/>
    <x v="0"/>
    <x v="1"/>
    <x v="1"/>
  </r>
  <r>
    <s v="10751"/>
    <s v="สุไหงโก-ลก,รพท."/>
    <x v="5"/>
    <x v="5"/>
    <n v="4.0599999999999996"/>
    <n v="3.67"/>
    <n v="2.23"/>
    <n v="176417747.34"/>
    <n v="-9346095.7699999996"/>
    <n v="-19907727.370000001"/>
    <n v="90714639.099999994"/>
    <n v="-3.38"/>
    <n v="-1.69"/>
    <n v="64"/>
    <n v="55"/>
    <n v="63"/>
    <n v="44"/>
    <n v="50"/>
    <n v="-2.59"/>
    <n v="8.86"/>
    <n v="11.45"/>
    <n v="-19.764999999999997"/>
    <n v="26.034999999999997"/>
    <x v="0"/>
    <n v="-5.74"/>
    <n v="4.915"/>
    <n v="10.655000000000001"/>
    <n v="-21.722500000000004"/>
    <n v="20.897500000000001"/>
    <x v="0"/>
    <x v="1"/>
    <x v="1"/>
  </r>
  <r>
    <s v="11435"/>
    <s v="ตากใบ,รพช."/>
    <x v="1"/>
    <x v="1"/>
    <n v="1.35"/>
    <n v="1.23"/>
    <n v="0.79"/>
    <n v="11994038.369999999"/>
    <n v="-45580072.729999997"/>
    <n v="-29846609.379999999"/>
    <n v="-7232940.79"/>
    <n v="-13.94"/>
    <n v="-21.36"/>
    <n v="107"/>
    <n v="17"/>
    <n v="64"/>
    <n v="152"/>
    <n v="63"/>
    <n v="-10.594999999999999"/>
    <n v="0.95"/>
    <n v="11.544999999999998"/>
    <n v="-27.912499999999994"/>
    <n v="18.267499999999995"/>
    <x v="0"/>
    <n v="-17.670000000000002"/>
    <n v="-3.92"/>
    <n v="13.750000000000002"/>
    <n v="-38.295000000000002"/>
    <n v="16.705000000000005"/>
    <x v="0"/>
    <x v="1"/>
    <x v="1"/>
  </r>
  <r>
    <s v="11436"/>
    <s v="บาเจาะ,รพช."/>
    <x v="6"/>
    <x v="6"/>
    <n v="1.42"/>
    <n v="1.21"/>
    <n v="0.75"/>
    <n v="8621115.1999999993"/>
    <n v="-21298917.850000001"/>
    <n v="-11936637.619999999"/>
    <n v="-5197173.79"/>
    <n v="-7.78"/>
    <n v="-21.55"/>
    <n v="135"/>
    <n v="46"/>
    <n v="150"/>
    <n v="107"/>
    <n v="32"/>
    <n v="-10.317499999999999"/>
    <n v="1.0349999999999999"/>
    <n v="11.352499999999999"/>
    <n v="-27.346249999999998"/>
    <n v="18.063749999999999"/>
    <x v="0"/>
    <n v="-15.98"/>
    <n v="-2.4"/>
    <n v="13.58"/>
    <n v="-36.35"/>
    <n v="17.970000000000002"/>
    <x v="0"/>
    <x v="1"/>
    <x v="1"/>
  </r>
  <r>
    <s v="11437"/>
    <s v="ระแงะ,รพช."/>
    <x v="1"/>
    <x v="1"/>
    <n v="2.95"/>
    <n v="2.82"/>
    <n v="2.29"/>
    <n v="87008100.379999995"/>
    <n v="-65462977.43"/>
    <n v="-47395947.740000002"/>
    <n v="57054056.140000001"/>
    <n v="-17.96"/>
    <n v="-24.95"/>
    <n v="78"/>
    <n v="34"/>
    <n v="81"/>
    <n v="156"/>
    <n v="33"/>
    <n v="-10.594999999999999"/>
    <n v="0.95"/>
    <n v="11.544999999999998"/>
    <n v="-27.912499999999994"/>
    <n v="18.267499999999995"/>
    <x v="0"/>
    <n v="-17.670000000000002"/>
    <n v="-3.92"/>
    <n v="13.750000000000002"/>
    <n v="-38.295000000000002"/>
    <n v="16.705000000000005"/>
    <x v="0"/>
    <x v="1"/>
    <x v="1"/>
  </r>
  <r>
    <s v="11438"/>
    <s v="รือเสาะ,รพช."/>
    <x v="1"/>
    <x v="1"/>
    <n v="1.62"/>
    <n v="1.31"/>
    <n v="0.95"/>
    <n v="16165624.460000001"/>
    <n v="-20245154.489999998"/>
    <n v="-15102567.279999999"/>
    <n v="-1352624.54"/>
    <n v="-8.6"/>
    <n v="-21.37"/>
    <n v="158"/>
    <n v="25"/>
    <n v="49"/>
    <n v="124"/>
    <n v="75"/>
    <n v="-10.594999999999999"/>
    <n v="0.95"/>
    <n v="11.544999999999998"/>
    <n v="-27.912499999999994"/>
    <n v="18.267499999999995"/>
    <x v="0"/>
    <n v="-17.670000000000002"/>
    <n v="-3.92"/>
    <n v="13.750000000000002"/>
    <n v="-38.295000000000002"/>
    <n v="16.705000000000005"/>
    <x v="0"/>
    <x v="1"/>
    <x v="1"/>
  </r>
  <r>
    <s v="11439"/>
    <s v="ศรีสาคร,รพช."/>
    <x v="6"/>
    <x v="6"/>
    <n v="0.68"/>
    <n v="0.53"/>
    <n v="0.41"/>
    <n v="-8433580.3100000005"/>
    <n v="-20454402.140000001"/>
    <n v="-14092475.609999999"/>
    <n v="-15715789.67"/>
    <n v="-11.44"/>
    <n v="-41.44"/>
    <n v="207"/>
    <n v="11"/>
    <n v="51"/>
    <n v="107"/>
    <n v="49"/>
    <n v="-10.317499999999999"/>
    <n v="1.0349999999999999"/>
    <n v="11.352499999999999"/>
    <n v="-27.346249999999998"/>
    <n v="18.063749999999999"/>
    <x v="0"/>
    <n v="-15.98"/>
    <n v="-2.4"/>
    <n v="13.58"/>
    <n v="-36.35"/>
    <n v="17.970000000000002"/>
    <x v="1"/>
    <x v="1"/>
    <x v="1"/>
  </r>
  <r>
    <s v="11440"/>
    <s v="แว้ง,รพช."/>
    <x v="6"/>
    <x v="6"/>
    <n v="1.06"/>
    <n v="0.94"/>
    <n v="0.55000000000000004"/>
    <n v="1550007.86"/>
    <n v="-5891148.1699999999"/>
    <n v="-2376008.5699999998"/>
    <n v="-11507218.289999999"/>
    <n v="-1.52"/>
    <n v="-7.39"/>
    <n v="202"/>
    <n v="47"/>
    <n v="48"/>
    <n v="140"/>
    <n v="45"/>
    <n v="-10.317499999999999"/>
    <n v="1.0349999999999999"/>
    <n v="11.352499999999999"/>
    <n v="-27.346249999999998"/>
    <n v="18.063749999999999"/>
    <x v="0"/>
    <n v="-15.98"/>
    <n v="-2.4"/>
    <n v="13.58"/>
    <n v="-36.35"/>
    <n v="17.970000000000002"/>
    <x v="0"/>
    <x v="1"/>
    <x v="1"/>
  </r>
  <r>
    <s v="11441"/>
    <s v="สุคิริน,รพช."/>
    <x v="3"/>
    <x v="3"/>
    <n v="4.07"/>
    <n v="3.64"/>
    <n v="2.98"/>
    <n v="28188659.609999999"/>
    <n v="-28173437.32"/>
    <n v="-23282826.699999999"/>
    <n v="18153152.27"/>
    <n v="-24.79"/>
    <n v="-33.46"/>
    <n v="85"/>
    <n v="27"/>
    <n v="41"/>
    <n v="120"/>
    <n v="49"/>
    <n v="-9.4075000000000006"/>
    <n v="1.645"/>
    <n v="11.0525"/>
    <n v="-25.986249999999998"/>
    <n v="18.223749999999999"/>
    <x v="0"/>
    <n v="-18.744999999999997"/>
    <n v="-2.7"/>
    <n v="16.044999999999998"/>
    <n v="-42.812499999999993"/>
    <n v="21.367499999999996"/>
    <x v="0"/>
    <x v="1"/>
    <x v="1"/>
  </r>
  <r>
    <s v="11442"/>
    <s v="สุไหงปาดี,รพช."/>
    <x v="6"/>
    <x v="6"/>
    <n v="3.05"/>
    <n v="2.82"/>
    <n v="2.35"/>
    <n v="31954743.25"/>
    <n v="-12788858.84"/>
    <n v="-10547095.42"/>
    <n v="21098428.199999999"/>
    <n v="-7.27"/>
    <n v="-15.41"/>
    <n v="155"/>
    <n v="44"/>
    <n v="61"/>
    <n v="151"/>
    <n v="49"/>
    <n v="-10.317499999999999"/>
    <n v="1.0349999999999999"/>
    <n v="11.352499999999999"/>
    <n v="-27.346249999999998"/>
    <n v="18.063749999999999"/>
    <x v="0"/>
    <n v="-15.98"/>
    <n v="-2.4"/>
    <n v="13.58"/>
    <n v="-36.35"/>
    <n v="17.970000000000002"/>
    <x v="0"/>
    <x v="1"/>
    <x v="1"/>
  </r>
  <r>
    <s v="13818"/>
    <s v="จะแนะ,รพช."/>
    <x v="6"/>
    <x v="6"/>
    <n v="0.88"/>
    <n v="0.75"/>
    <n v="0.47"/>
    <n v="-4137365.37"/>
    <n v="-7473077.3700000001"/>
    <n v="-4049570.27"/>
    <n v="-18175316.940000001"/>
    <n v="-2.74"/>
    <n v="-9.25"/>
    <n v="165"/>
    <n v="54"/>
    <n v="180"/>
    <n v="482"/>
    <n v="47"/>
    <n v="-10.317499999999999"/>
    <n v="1.0349999999999999"/>
    <n v="11.352499999999999"/>
    <n v="-27.346249999999998"/>
    <n v="18.063749999999999"/>
    <x v="0"/>
    <n v="-15.98"/>
    <n v="-2.4"/>
    <n v="13.58"/>
    <n v="-36.35"/>
    <n v="17.970000000000002"/>
    <x v="0"/>
    <x v="1"/>
    <x v="1"/>
  </r>
  <r>
    <s v="15010"/>
    <s v="เจาะไอร้อง,รพช."/>
    <x v="6"/>
    <x v="6"/>
    <n v="1.0900000000000001"/>
    <n v="0.83"/>
    <n v="0.57999999999999996"/>
    <n v="1438760.38"/>
    <n v="-29495494.879999999"/>
    <n v="-23906560.280000001"/>
    <n v="-6755349.7000000002"/>
    <n v="-22.25"/>
    <n v="-53.07"/>
    <n v="106"/>
    <n v="32"/>
    <n v="70"/>
    <n v="384"/>
    <n v="67"/>
    <n v="-10.317499999999999"/>
    <n v="1.0349999999999999"/>
    <n v="11.352499999999999"/>
    <n v="-27.346249999999998"/>
    <n v="18.063749999999999"/>
    <x v="0"/>
    <n v="-15.98"/>
    <n v="-2.4"/>
    <n v="13.58"/>
    <n v="-36.35"/>
    <n v="17.970000000000002"/>
    <x v="1"/>
    <x v="1"/>
    <x v="1"/>
  </r>
  <r>
    <s v="23771"/>
    <s v="ยี่งอเฉลิมพระเกียรติ ๘๐ พรรษา,รพช."/>
    <x v="6"/>
    <x v="6"/>
    <n v="2.5299999999999998"/>
    <n v="2.3199999999999998"/>
    <n v="1.81"/>
    <n v="26679071.969999999"/>
    <n v="-36227855.530000001"/>
    <n v="-21479742.190000001"/>
    <n v="14081064.289999999"/>
    <n v="-15.01"/>
    <n v="-19.34"/>
    <n v="133"/>
    <n v="26"/>
    <n v="79"/>
    <n v="181"/>
    <n v="56"/>
    <n v="-10.317499999999999"/>
    <n v="1.0349999999999999"/>
    <n v="11.352499999999999"/>
    <n v="-27.346249999999998"/>
    <n v="18.063749999999999"/>
    <x v="0"/>
    <n v="-15.98"/>
    <n v="-2.4"/>
    <n v="13.58"/>
    <n v="-36.35"/>
    <n v="17.970000000000002"/>
    <x v="0"/>
    <x v="1"/>
    <x v="1"/>
  </r>
  <r>
    <s v="10748"/>
    <s v="ปัตตานี,รพท."/>
    <x v="9"/>
    <x v="9"/>
    <n v="3.31"/>
    <n v="3.09"/>
    <n v="2.44"/>
    <n v="562268387.76999998"/>
    <n v="-156492174.68000001"/>
    <n v="-68277684.819999993"/>
    <n v="351830606.06"/>
    <n v="-5.97"/>
    <n v="-7.9"/>
    <n v="160"/>
    <n v="54"/>
    <n v="45"/>
    <n v="108"/>
    <n v="57"/>
    <n v="-0.03"/>
    <n v="9.4700000000000006"/>
    <n v="9.5"/>
    <n v="-14.28"/>
    <n v="23.72"/>
    <x v="0"/>
    <n v="-6.29"/>
    <n v="1.83"/>
    <n v="8.120000000000001"/>
    <n v="-18.470000000000002"/>
    <n v="14.010000000000002"/>
    <x v="0"/>
    <x v="1"/>
    <x v="1"/>
  </r>
  <r>
    <s v="11423"/>
    <s v="โคกโพธิ์,รพช."/>
    <x v="1"/>
    <x v="1"/>
    <n v="1.62"/>
    <n v="1.45"/>
    <n v="1.03"/>
    <n v="18173622.93"/>
    <n v="-47380158"/>
    <n v="-40882712.100000001"/>
    <n v="783135.45"/>
    <n v="-17.559999999999999"/>
    <n v="-22.61"/>
    <n v="77"/>
    <n v="17"/>
    <n v="37"/>
    <n v="92"/>
    <n v="33"/>
    <n v="-10.594999999999999"/>
    <n v="0.95"/>
    <n v="11.544999999999998"/>
    <n v="-27.912499999999994"/>
    <n v="18.267499999999995"/>
    <x v="0"/>
    <n v="-17.670000000000002"/>
    <n v="-3.92"/>
    <n v="13.750000000000002"/>
    <n v="-38.295000000000002"/>
    <n v="16.705000000000005"/>
    <x v="0"/>
    <x v="1"/>
    <x v="1"/>
  </r>
  <r>
    <s v="11424"/>
    <s v="หนองจิก,รพช."/>
    <x v="6"/>
    <x v="6"/>
    <n v="4.59"/>
    <n v="4.5"/>
    <n v="4.26"/>
    <n v="100270314.20999999"/>
    <n v="-31652710.16"/>
    <n v="-29103703.190000001"/>
    <n v="91226763.670000002"/>
    <n v="-21.34"/>
    <n v="-20.170000000000002"/>
    <n v="137"/>
    <n v="37"/>
    <n v="48"/>
    <n v="88"/>
    <n v="37"/>
    <n v="-10.317499999999999"/>
    <n v="1.0349999999999999"/>
    <n v="11.352499999999999"/>
    <n v="-27.346249999999998"/>
    <n v="18.063749999999999"/>
    <x v="0"/>
    <n v="-15.98"/>
    <n v="-2.4"/>
    <n v="13.58"/>
    <n v="-36.35"/>
    <n v="17.970000000000002"/>
    <x v="0"/>
    <x v="1"/>
    <x v="1"/>
  </r>
  <r>
    <s v="11425"/>
    <s v="ปะนาเระ,รพช."/>
    <x v="6"/>
    <x v="6"/>
    <n v="3.33"/>
    <n v="3.15"/>
    <n v="2.63"/>
    <n v="28093645.960000001"/>
    <n v="-18498794.640000001"/>
    <n v="-15395791.890000001"/>
    <n v="19677907.370000001"/>
    <n v="-12.5"/>
    <n v="-17"/>
    <n v="80"/>
    <n v="44"/>
    <n v="70"/>
    <n v="67"/>
    <n v="47"/>
    <n v="-10.317499999999999"/>
    <n v="1.0349999999999999"/>
    <n v="11.352499999999999"/>
    <n v="-27.346249999999998"/>
    <n v="18.063749999999999"/>
    <x v="0"/>
    <n v="-15.98"/>
    <n v="-2.4"/>
    <n v="13.58"/>
    <n v="-36.35"/>
    <n v="17.970000000000002"/>
    <x v="0"/>
    <x v="1"/>
    <x v="1"/>
  </r>
  <r>
    <s v="11426"/>
    <s v="มายอ,รพช."/>
    <x v="6"/>
    <x v="6"/>
    <n v="1.9"/>
    <n v="1.68"/>
    <n v="1.34"/>
    <n v="20389215.5"/>
    <n v="-23568652.809999999"/>
    <n v="-17979469.440000001"/>
    <n v="7656604.4500000002"/>
    <n v="-14"/>
    <n v="-29.44"/>
    <n v="129"/>
    <n v="6"/>
    <n v="92"/>
    <n v="99"/>
    <n v="75"/>
    <n v="-10.317499999999999"/>
    <n v="1.0349999999999999"/>
    <n v="11.352499999999999"/>
    <n v="-27.346249999999998"/>
    <n v="18.063749999999999"/>
    <x v="0"/>
    <n v="-15.98"/>
    <n v="-2.4"/>
    <n v="13.58"/>
    <n v="-36.35"/>
    <n v="17.970000000000002"/>
    <x v="0"/>
    <x v="1"/>
    <x v="1"/>
  </r>
  <r>
    <s v="11427"/>
    <s v="ทุ่งยางแดง,รพช."/>
    <x v="3"/>
    <x v="3"/>
    <n v="1.19"/>
    <n v="1.1100000000000001"/>
    <n v="0.7"/>
    <n v="3821278.15"/>
    <n v="-25444068.280000001"/>
    <n v="-19097873.18"/>
    <n v="-6025025.6200000001"/>
    <n v="-18.62"/>
    <n v="-23.31"/>
    <n v="129"/>
    <n v="60"/>
    <n v="73"/>
    <n v="104"/>
    <n v="22"/>
    <n v="-9.4075000000000006"/>
    <n v="1.645"/>
    <n v="11.0525"/>
    <n v="-25.986249999999998"/>
    <n v="18.223749999999999"/>
    <x v="0"/>
    <n v="-18.744999999999997"/>
    <n v="-2.7"/>
    <n v="16.044999999999998"/>
    <n v="-42.812499999999993"/>
    <n v="21.367499999999996"/>
    <x v="0"/>
    <x v="1"/>
    <x v="1"/>
  </r>
  <r>
    <s v="11428"/>
    <s v="ไม้แก่น,รพช."/>
    <x v="3"/>
    <x v="3"/>
    <n v="3.21"/>
    <n v="3.01"/>
    <n v="2.56"/>
    <n v="31090665.510000002"/>
    <n v="-9302718.6799999997"/>
    <n v="-5451927.4500000002"/>
    <n v="21922302.649999999"/>
    <n v="-6.42"/>
    <n v="-10.94"/>
    <n v="116"/>
    <n v="78"/>
    <n v="102"/>
    <n v="133"/>
    <n v="79"/>
    <n v="-9.4075000000000006"/>
    <n v="1.645"/>
    <n v="11.0525"/>
    <n v="-25.986249999999998"/>
    <n v="18.223749999999999"/>
    <x v="0"/>
    <n v="-18.744999999999997"/>
    <n v="-2.7"/>
    <n v="16.044999999999998"/>
    <n v="-42.812499999999993"/>
    <n v="21.367499999999996"/>
    <x v="0"/>
    <x v="1"/>
    <x v="1"/>
  </r>
  <r>
    <s v="11429"/>
    <s v="ยะหริ่ง,รพช."/>
    <x v="6"/>
    <x v="6"/>
    <n v="4.57"/>
    <n v="4.3600000000000003"/>
    <n v="3.91"/>
    <n v="77409821.469999999"/>
    <n v="-40636821.439999998"/>
    <n v="-22189410.449999999"/>
    <n v="63000583.25"/>
    <n v="-12.61"/>
    <n v="-21.37"/>
    <n v="81"/>
    <n v="55"/>
    <n v="54"/>
    <n v="97"/>
    <n v="56"/>
    <n v="-10.317499999999999"/>
    <n v="1.0349999999999999"/>
    <n v="11.352499999999999"/>
    <n v="-27.346249999999998"/>
    <n v="18.063749999999999"/>
    <x v="0"/>
    <n v="-15.98"/>
    <n v="-2.4"/>
    <n v="13.58"/>
    <n v="-36.35"/>
    <n v="17.970000000000002"/>
    <x v="0"/>
    <x v="1"/>
    <x v="1"/>
  </r>
  <r>
    <s v="11430"/>
    <s v="ยะรัง,รพช."/>
    <x v="6"/>
    <x v="6"/>
    <n v="1.89"/>
    <n v="1.72"/>
    <n v="1.51"/>
    <n v="21618459.280000001"/>
    <n v="-38568814.960000001"/>
    <n v="-28679164.010000002"/>
    <n v="12574863.130000001"/>
    <n v="-18.86"/>
    <n v="-30.51"/>
    <n v="108"/>
    <n v="32"/>
    <n v="70"/>
    <n v="63"/>
    <n v="36"/>
    <n v="-10.317499999999999"/>
    <n v="1.0349999999999999"/>
    <n v="11.352499999999999"/>
    <n v="-27.346249999999998"/>
    <n v="18.063749999999999"/>
    <x v="0"/>
    <n v="-15.98"/>
    <n v="-2.4"/>
    <n v="13.58"/>
    <n v="-36.35"/>
    <n v="17.970000000000002"/>
    <x v="0"/>
    <x v="1"/>
    <x v="1"/>
  </r>
  <r>
    <s v="11431"/>
    <s v="แม่ลาน,รพช."/>
    <x v="3"/>
    <x v="3"/>
    <n v="1.07"/>
    <n v="0.93"/>
    <n v="0.59"/>
    <n v="1105331.73"/>
    <n v="-18589809.34"/>
    <n v="-12965751.4"/>
    <n v="-6109823.3200000003"/>
    <n v="-15.32"/>
    <n v="-26.59"/>
    <n v="146"/>
    <n v="30"/>
    <n v="48"/>
    <n v="46"/>
    <n v="67"/>
    <n v="-9.4075000000000006"/>
    <n v="1.645"/>
    <n v="11.0525"/>
    <n v="-25.986249999999998"/>
    <n v="18.223749999999999"/>
    <x v="0"/>
    <n v="-18.744999999999997"/>
    <n v="-2.7"/>
    <n v="16.044999999999998"/>
    <n v="-42.812499999999993"/>
    <n v="21.367499999999996"/>
    <x v="0"/>
    <x v="1"/>
    <x v="1"/>
  </r>
  <r>
    <s v="11460"/>
    <s v="สมเด็จพระยุพราชสายบุรี,รพช."/>
    <x v="2"/>
    <x v="2"/>
    <n v="4.2699999999999996"/>
    <n v="4.1100000000000003"/>
    <n v="3.54"/>
    <n v="135719379.03999999"/>
    <n v="-42529719.439999998"/>
    <n v="-24803187"/>
    <n v="105442893.67"/>
    <n v="-11.38"/>
    <n v="-12.3"/>
    <n v="172"/>
    <n v="86"/>
    <n v="36"/>
    <n v="70"/>
    <n v="49"/>
    <n v="-7.51"/>
    <n v="3.04"/>
    <n v="10.55"/>
    <n v="-23.335000000000001"/>
    <n v="18.865000000000002"/>
    <x v="0"/>
    <n v="-12.23"/>
    <n v="-0.18"/>
    <n v="12.05"/>
    <n v="-30.305000000000003"/>
    <n v="17.895000000000003"/>
    <x v="0"/>
    <x v="1"/>
    <x v="1"/>
  </r>
  <r>
    <s v="11464"/>
    <s v="กะพ้อ,รพช."/>
    <x v="3"/>
    <x v="3"/>
    <n v="3.8"/>
    <n v="3.61"/>
    <n v="3.21"/>
    <n v="32280606.149999999"/>
    <n v="-29206399.390000001"/>
    <n v="-21189590.16"/>
    <n v="25466048.379999999"/>
    <n v="-26.67"/>
    <n v="-26.46"/>
    <n v="69"/>
    <n v="45"/>
    <n v="48"/>
    <n v="106"/>
    <n v="58"/>
    <n v="-9.4075000000000006"/>
    <n v="1.645"/>
    <n v="11.0525"/>
    <n v="-25.986249999999998"/>
    <n v="18.223749999999999"/>
    <x v="1"/>
    <n v="-18.744999999999997"/>
    <n v="-2.7"/>
    <n v="16.044999999999998"/>
    <n v="-42.812499999999993"/>
    <n v="21.367499999999996"/>
    <x v="0"/>
    <x v="1"/>
    <x v="1"/>
  </r>
  <r>
    <s v="10747"/>
    <s v="พัทลุง,รพท."/>
    <x v="9"/>
    <x v="9"/>
    <n v="3.29"/>
    <n v="3.02"/>
    <n v="1.92"/>
    <n v="763414682.25"/>
    <n v="161132368.78999999"/>
    <n v="192665068.56"/>
    <n v="305552288.64999998"/>
    <n v="11.11"/>
    <n v="7.43"/>
    <n v="41"/>
    <n v="50"/>
    <n v="56"/>
    <n v="65"/>
    <n v="30"/>
    <n v="-0.03"/>
    <n v="9.4700000000000006"/>
    <n v="9.5"/>
    <n v="-14.28"/>
    <n v="23.72"/>
    <x v="0"/>
    <n v="-6.29"/>
    <n v="1.83"/>
    <n v="8.120000000000001"/>
    <n v="-18.470000000000002"/>
    <n v="14.010000000000002"/>
    <x v="0"/>
    <x v="0"/>
    <x v="0"/>
  </r>
  <r>
    <s v="11414"/>
    <s v="กงหรา,รพช."/>
    <x v="3"/>
    <x v="3"/>
    <n v="34.270000000000003"/>
    <n v="34"/>
    <n v="32.69"/>
    <n v="157663096.97"/>
    <n v="-5883794.8799999999"/>
    <n v="3123385.5"/>
    <n v="150136702.03"/>
    <n v="3.12"/>
    <n v="-2.7"/>
    <n v="15"/>
    <n v="36"/>
    <n v="59"/>
    <n v="154"/>
    <n v="46"/>
    <n v="-9.4075000000000006"/>
    <n v="1.645"/>
    <n v="11.0525"/>
    <n v="-25.986249999999998"/>
    <n v="18.223749999999999"/>
    <x v="0"/>
    <n v="-18.744999999999997"/>
    <n v="-2.7"/>
    <n v="16.044999999999998"/>
    <n v="-42.812499999999993"/>
    <n v="21.367499999999996"/>
    <x v="0"/>
    <x v="1"/>
    <x v="0"/>
  </r>
  <r>
    <s v="11415"/>
    <s v="เขาชัยสน,รพช."/>
    <x v="6"/>
    <x v="6"/>
    <n v="6.01"/>
    <n v="5.73"/>
    <n v="4.87"/>
    <n v="47800860.299999997"/>
    <n v="-19290483.18"/>
    <n v="-13761216.720000001"/>
    <n v="36939652.75"/>
    <n v="-11.69"/>
    <n v="-18.149999999999999"/>
    <n v="86"/>
    <n v="18"/>
    <n v="57"/>
    <n v="107"/>
    <n v="45"/>
    <n v="-10.317499999999999"/>
    <n v="1.0349999999999999"/>
    <n v="11.352499999999999"/>
    <n v="-27.346249999999998"/>
    <n v="18.063749999999999"/>
    <x v="0"/>
    <n v="-15.98"/>
    <n v="-2.4"/>
    <n v="13.58"/>
    <n v="-36.35"/>
    <n v="17.970000000000002"/>
    <x v="0"/>
    <x v="1"/>
    <x v="1"/>
  </r>
  <r>
    <s v="11416"/>
    <s v="ตะโหมด,รพช."/>
    <x v="4"/>
    <x v="4"/>
    <n v="4.72"/>
    <n v="4.5999999999999996"/>
    <n v="3.77"/>
    <n v="63771545.990000002"/>
    <n v="-26059886.48"/>
    <n v="-19746457.780000001"/>
    <n v="47473201.039999999"/>
    <n v="-18.52"/>
    <n v="-21.01"/>
    <n v="65"/>
    <n v="42"/>
    <n v="89"/>
    <n v="208"/>
    <n v="37"/>
    <n v="-8.26"/>
    <n v="3.2450000000000001"/>
    <n v="11.504999999999999"/>
    <n v="-25.517499999999998"/>
    <n v="20.502500000000001"/>
    <x v="0"/>
    <n v="-12.452500000000001"/>
    <n v="0.39"/>
    <n v="12.842500000000001"/>
    <n v="-31.716250000000002"/>
    <n v="19.653750000000002"/>
    <x v="0"/>
    <x v="1"/>
    <x v="1"/>
  </r>
  <r>
    <s v="11417"/>
    <s v="ควนขนุน,รพช."/>
    <x v="7"/>
    <x v="7"/>
    <n v="2.71"/>
    <n v="2.44"/>
    <n v="1.6"/>
    <n v="96028335.799999997"/>
    <n v="-64026223.420000002"/>
    <n v="-46095867.850000001"/>
    <n v="33925113.869999997"/>
    <n v="-16.12"/>
    <n v="-20.420000000000002"/>
    <n v="86"/>
    <n v="79"/>
    <n v="56"/>
    <n v="615"/>
    <n v="63"/>
    <n v="-15.01"/>
    <n v="4.4000000000000004"/>
    <n v="19.41"/>
    <n v="-44.125"/>
    <n v="33.515000000000001"/>
    <x v="0"/>
    <n v="-15.23"/>
    <n v="-0.92"/>
    <n v="14.31"/>
    <n v="-36.695"/>
    <n v="20.544999999999998"/>
    <x v="0"/>
    <x v="1"/>
    <x v="1"/>
  </r>
  <r>
    <s v="11418"/>
    <s v="ปากพะยูน,รพช."/>
    <x v="6"/>
    <x v="6"/>
    <n v="5.14"/>
    <n v="5.0199999999999996"/>
    <n v="4.2300000000000004"/>
    <n v="57921909.369999997"/>
    <n v="-22183036.57"/>
    <n v="-17417550.899999999"/>
    <n v="45171690.920000002"/>
    <n v="-13.71"/>
    <n v="-20.62"/>
    <n v="90"/>
    <n v="40"/>
    <n v="62"/>
    <n v="157"/>
    <n v="47"/>
    <n v="-10.317499999999999"/>
    <n v="1.0349999999999999"/>
    <n v="11.352499999999999"/>
    <n v="-27.346249999999998"/>
    <n v="18.063749999999999"/>
    <x v="0"/>
    <n v="-15.98"/>
    <n v="-2.4"/>
    <n v="13.58"/>
    <n v="-36.35"/>
    <n v="17.970000000000002"/>
    <x v="0"/>
    <x v="1"/>
    <x v="1"/>
  </r>
  <r>
    <s v="11419"/>
    <s v="ศรีบรรพต,รพช."/>
    <x v="3"/>
    <x v="3"/>
    <n v="4.5199999999999996"/>
    <n v="4.4000000000000004"/>
    <n v="3.99"/>
    <n v="38629574.609999999"/>
    <n v="-10063515.74"/>
    <n v="-8481521.5"/>
    <n v="32779144.25"/>
    <n v="-10.37"/>
    <n v="-13.14"/>
    <n v="69"/>
    <n v="15"/>
    <n v="38"/>
    <n v="183"/>
    <n v="51"/>
    <n v="-9.4075000000000006"/>
    <n v="1.645"/>
    <n v="11.0525"/>
    <n v="-25.986249999999998"/>
    <n v="18.223749999999999"/>
    <x v="0"/>
    <n v="-18.744999999999997"/>
    <n v="-2.7"/>
    <n v="16.044999999999998"/>
    <n v="-42.812499999999993"/>
    <n v="21.367499999999996"/>
    <x v="0"/>
    <x v="1"/>
    <x v="1"/>
  </r>
  <r>
    <s v="11420"/>
    <s v="ป่าบอน,รพช."/>
    <x v="6"/>
    <x v="6"/>
    <n v="7.77"/>
    <n v="7.31"/>
    <n v="6.1"/>
    <n v="40181752.159999996"/>
    <n v="-13877805.689999999"/>
    <n v="-12174618.17"/>
    <n v="30254948.359999999"/>
    <n v="-10.97"/>
    <n v="-16.22"/>
    <n v="91"/>
    <n v="25"/>
    <n v="52"/>
    <n v="162"/>
    <n v="47"/>
    <n v="-10.317499999999999"/>
    <n v="1.0349999999999999"/>
    <n v="11.352499999999999"/>
    <n v="-27.346249999999998"/>
    <n v="18.063749999999999"/>
    <x v="0"/>
    <n v="-15.98"/>
    <n v="-2.4"/>
    <n v="13.58"/>
    <n v="-36.35"/>
    <n v="17.970000000000002"/>
    <x v="0"/>
    <x v="1"/>
    <x v="1"/>
  </r>
  <r>
    <s v="11421"/>
    <s v="บางแก้ว,รพช."/>
    <x v="3"/>
    <x v="3"/>
    <n v="6.8"/>
    <n v="6.65"/>
    <n v="5.7"/>
    <n v="36362989.969999999"/>
    <n v="-9061908.2799999993"/>
    <n v="-6445489.6100000003"/>
    <n v="29446560.609999999"/>
    <n v="-7.27"/>
    <n v="-14.7"/>
    <n v="107"/>
    <n v="24"/>
    <n v="42"/>
    <n v="138"/>
    <n v="43"/>
    <n v="-9.4075000000000006"/>
    <n v="1.645"/>
    <n v="11.0525"/>
    <n v="-25.986249999999998"/>
    <n v="18.223749999999999"/>
    <x v="0"/>
    <n v="-18.744999999999997"/>
    <n v="-2.7"/>
    <n v="16.044999999999998"/>
    <n v="-42.812499999999993"/>
    <n v="21.367499999999996"/>
    <x v="0"/>
    <x v="1"/>
    <x v="1"/>
  </r>
  <r>
    <s v="11422"/>
    <s v="ป่าพะยอม,รพช."/>
    <x v="3"/>
    <x v="3"/>
    <n v="5.41"/>
    <n v="5.0199999999999996"/>
    <n v="4.09"/>
    <n v="31200652.870000001"/>
    <n v="-13451086.210000001"/>
    <n v="-7154891.1200000001"/>
    <n v="21891487.100000001"/>
    <n v="-5.8"/>
    <n v="-17.739999999999998"/>
    <n v="104"/>
    <n v="19"/>
    <n v="39"/>
    <n v="134"/>
    <n v="41"/>
    <n v="-9.4075000000000006"/>
    <n v="1.645"/>
    <n v="11.0525"/>
    <n v="-25.986249999999998"/>
    <n v="18.223749999999999"/>
    <x v="0"/>
    <n v="-18.744999999999997"/>
    <n v="-2.7"/>
    <n v="16.044999999999998"/>
    <n v="-42.812499999999993"/>
    <n v="21.367499999999996"/>
    <x v="0"/>
    <x v="1"/>
    <x v="1"/>
  </r>
  <r>
    <s v="24673"/>
    <s v="ศรีนครินทร์(ปัญญานันทภิกขุ),รพช."/>
    <x v="11"/>
    <x v="11"/>
    <n v="3.3"/>
    <n v="3.12"/>
    <n v="2.73"/>
    <n v="34764741.479999997"/>
    <n v="-15081444.710000001"/>
    <n v="-2920749.4"/>
    <n v="26032770.390000001"/>
    <n v="-3.27"/>
    <n v="-11.69"/>
    <n v="148"/>
    <n v="12"/>
    <n v="64"/>
    <n v="185"/>
    <n v="76"/>
    <n v="-3.4824999999999999"/>
    <n v="12.762499999999999"/>
    <n v="16.244999999999997"/>
    <n v="-27.849999999999994"/>
    <n v="37.129999999999995"/>
    <x v="0"/>
    <n v="-10.8825"/>
    <n v="3.4124999999999996"/>
    <n v="14.295"/>
    <n v="-32.325000000000003"/>
    <n v="24.854999999999997"/>
    <x v="0"/>
    <x v="1"/>
    <x v="1"/>
  </r>
  <r>
    <s v="10684"/>
    <s v="ยะลา,รพศ."/>
    <x v="12"/>
    <x v="12"/>
    <n v="3.1"/>
    <n v="2.95"/>
    <n v="2.2999999999999998"/>
    <n v="600019946.59000003"/>
    <n v="-429301152.58999997"/>
    <n v="-165512856.81"/>
    <n v="372208460.20999998"/>
    <n v="-9.2899999999999991"/>
    <n v="-18.8"/>
    <n v="33"/>
    <n v="17"/>
    <n v="42"/>
    <n v="22"/>
    <n v="18"/>
    <n v="-6.4649999999999999"/>
    <n v="5.9924999999999997"/>
    <n v="12.4575"/>
    <n v="-25.151250000000001"/>
    <n v="24.678750000000001"/>
    <x v="0"/>
    <n v="-9.0925000000000011"/>
    <n v="7.5674999999999999"/>
    <n v="16.66"/>
    <n v="-34.082500000000003"/>
    <n v="32.557500000000005"/>
    <x v="0"/>
    <x v="1"/>
    <x v="1"/>
  </r>
  <r>
    <s v="10749"/>
    <s v="เบตง,รพท."/>
    <x v="5"/>
    <x v="5"/>
    <n v="1.82"/>
    <n v="1.67"/>
    <n v="0.95"/>
    <n v="36107401.229999997"/>
    <n v="-63201576.609999999"/>
    <n v="-42252367.289999999"/>
    <n v="-4171568.41"/>
    <n v="-13.82"/>
    <n v="-28.1"/>
    <n v="82"/>
    <n v="58"/>
    <n v="30"/>
    <n v="15"/>
    <n v="43"/>
    <n v="-2.59"/>
    <n v="8.86"/>
    <n v="11.45"/>
    <n v="-19.764999999999997"/>
    <n v="26.034999999999997"/>
    <x v="0"/>
    <n v="-5.74"/>
    <n v="4.915"/>
    <n v="10.655000000000001"/>
    <n v="-21.722500000000004"/>
    <n v="20.897500000000001"/>
    <x v="1"/>
    <x v="1"/>
    <x v="1"/>
  </r>
  <r>
    <s v="11432"/>
    <s v="บันนังสตา,รพช."/>
    <x v="6"/>
    <x v="6"/>
    <n v="14.26"/>
    <n v="13.9"/>
    <n v="12.54"/>
    <n v="164641250.91"/>
    <n v="-29972047.780000001"/>
    <n v="-20747686.43"/>
    <n v="143260203.50999999"/>
    <n v="-11.65"/>
    <n v="-12.61"/>
    <n v="54"/>
    <n v="49"/>
    <n v="46"/>
    <n v="32"/>
    <n v="46"/>
    <n v="-10.317499999999999"/>
    <n v="1.0349999999999999"/>
    <n v="11.352499999999999"/>
    <n v="-27.346249999999998"/>
    <n v="18.063749999999999"/>
    <x v="0"/>
    <n v="-15.98"/>
    <n v="-2.4"/>
    <n v="13.58"/>
    <n v="-36.35"/>
    <n v="17.970000000000002"/>
    <x v="0"/>
    <x v="1"/>
    <x v="1"/>
  </r>
  <r>
    <s v="11433"/>
    <s v="ธารโต,รพช."/>
    <x v="3"/>
    <x v="3"/>
    <n v="1.57"/>
    <n v="1.4"/>
    <n v="0.87"/>
    <n v="5467817.9900000002"/>
    <n v="-24511004.41"/>
    <n v="-17165887.57"/>
    <n v="-1856846.77"/>
    <n v="-19.989999999999998"/>
    <n v="-60.11"/>
    <n v="107"/>
    <n v="41"/>
    <n v="25"/>
    <n v="54"/>
    <n v="54"/>
    <n v="-9.4075000000000006"/>
    <n v="1.645"/>
    <n v="11.0525"/>
    <n v="-25.986249999999998"/>
    <n v="18.223749999999999"/>
    <x v="0"/>
    <n v="-18.744999999999997"/>
    <n v="-2.7"/>
    <n v="16.044999999999998"/>
    <n v="-42.812499999999993"/>
    <n v="21.367499999999996"/>
    <x v="1"/>
    <x v="1"/>
    <x v="1"/>
  </r>
  <r>
    <s v="11434"/>
    <s v="รามัน,รพช."/>
    <x v="1"/>
    <x v="1"/>
    <n v="4.3"/>
    <n v="4.0999999999999996"/>
    <n v="3.54"/>
    <n v="161448286.66"/>
    <n v="-59368689.310000002"/>
    <n v="-42908658.229999997"/>
    <n v="124052325"/>
    <n v="-19.989999999999998"/>
    <n v="-19.649999999999999"/>
    <n v="66"/>
    <n v="79"/>
    <n v="70"/>
    <n v="81"/>
    <n v="39"/>
    <n v="-10.594999999999999"/>
    <n v="0.95"/>
    <n v="11.544999999999998"/>
    <n v="-27.912499999999994"/>
    <n v="18.267499999999995"/>
    <x v="0"/>
    <n v="-17.670000000000002"/>
    <n v="-3.92"/>
    <n v="13.750000000000002"/>
    <n v="-38.295000000000002"/>
    <n v="16.705000000000005"/>
    <x v="0"/>
    <x v="1"/>
    <x v="1"/>
  </r>
  <r>
    <s v="11461"/>
    <s v="สมเด็จพระยุพราชยะหา,รพช."/>
    <x v="1"/>
    <x v="1"/>
    <n v="3.63"/>
    <n v="3.3"/>
    <n v="2.39"/>
    <n v="46525500.600000001"/>
    <n v="-12990924.52"/>
    <n v="-3503470.35"/>
    <n v="24614334.329999998"/>
    <n v="-1.95"/>
    <n v="-7.7"/>
    <n v="134"/>
    <n v="55"/>
    <n v="42"/>
    <n v="56"/>
    <n v="51"/>
    <n v="-10.594999999999999"/>
    <n v="0.95"/>
    <n v="11.544999999999998"/>
    <n v="-27.912499999999994"/>
    <n v="18.267499999999995"/>
    <x v="0"/>
    <n v="-17.670000000000002"/>
    <n v="-3.92"/>
    <n v="13.750000000000002"/>
    <n v="-38.295000000000002"/>
    <n v="16.705000000000005"/>
    <x v="0"/>
    <x v="1"/>
    <x v="1"/>
  </r>
  <r>
    <s v="13806"/>
    <s v="กาบัง,รพช."/>
    <x v="3"/>
    <x v="3"/>
    <n v="1.74"/>
    <n v="1.51"/>
    <n v="1.1100000000000001"/>
    <n v="5800343.1900000004"/>
    <n v="-9838161.7400000002"/>
    <n v="-1900417.12"/>
    <n v="895549.5"/>
    <n v="-2.37"/>
    <n v="-23.84"/>
    <n v="46"/>
    <n v="52"/>
    <n v="60"/>
    <n v="69"/>
    <n v="61"/>
    <n v="-9.4075000000000006"/>
    <n v="1.645"/>
    <n v="11.0525"/>
    <n v="-25.986249999999998"/>
    <n v="18.223749999999999"/>
    <x v="0"/>
    <n v="-18.744999999999997"/>
    <n v="-2.7"/>
    <n v="16.044999999999998"/>
    <n v="-42.812499999999993"/>
    <n v="21.367499999999996"/>
    <x v="0"/>
    <x v="1"/>
    <x v="1"/>
  </r>
  <r>
    <s v="24689"/>
    <s v="กรงปินัง,รพช."/>
    <x v="3"/>
    <x v="3"/>
    <n v="2.1800000000000002"/>
    <n v="2.0099999999999998"/>
    <n v="1.3"/>
    <n v="14079366.93"/>
    <n v="-32698973.600000001"/>
    <n v="-23816319.27"/>
    <n v="3622242.56"/>
    <n v="-25.14"/>
    <n v="-31.95"/>
    <n v="57"/>
    <n v="60"/>
    <n v="21"/>
    <n v="82"/>
    <n v="37"/>
    <n v="-9.4075000000000006"/>
    <n v="1.645"/>
    <n v="11.0525"/>
    <n v="-25.986249999999998"/>
    <n v="18.223749999999999"/>
    <x v="0"/>
    <n v="-18.744999999999997"/>
    <n v="-2.7"/>
    <n v="16.044999999999998"/>
    <n v="-42.812499999999993"/>
    <n v="21.367499999999996"/>
    <x v="0"/>
    <x v="1"/>
    <x v="1"/>
  </r>
  <r>
    <s v="10682"/>
    <s v="หาดใหญ่,รพศ."/>
    <x v="0"/>
    <x v="0"/>
    <n v="3.03"/>
    <n v="2.74"/>
    <n v="1.42"/>
    <n v="1234864783.6800001"/>
    <n v="-180537041.88999999"/>
    <n v="80784269.459999993"/>
    <n v="254131804.56"/>
    <n v="2.4700000000000002"/>
    <n v="-5.43"/>
    <n v="105"/>
    <n v="81"/>
    <n v="50"/>
    <n v="84"/>
    <n v="50"/>
    <n v="3.02"/>
    <n v="9.33"/>
    <n v="6.3100000000000005"/>
    <n v="-6.4450000000000003"/>
    <n v="18.795000000000002"/>
    <x v="0"/>
    <n v="-3.11"/>
    <n v="6.62"/>
    <n v="9.73"/>
    <n v="-17.705000000000002"/>
    <n v="21.215"/>
    <x v="0"/>
    <x v="1"/>
    <x v="0"/>
  </r>
  <r>
    <s v="10745"/>
    <s v="สงขลา,รพท."/>
    <x v="9"/>
    <x v="9"/>
    <n v="2.89"/>
    <n v="2.6"/>
    <n v="1.72"/>
    <n v="488006513.63"/>
    <n v="-21065903.149999999"/>
    <n v="16269548.289999999"/>
    <n v="187382749.63"/>
    <n v="1.01"/>
    <n v="-1.53"/>
    <n v="100"/>
    <n v="64"/>
    <n v="70"/>
    <n v="27"/>
    <n v="27"/>
    <n v="-0.03"/>
    <n v="9.4700000000000006"/>
    <n v="9.5"/>
    <n v="-14.28"/>
    <n v="23.72"/>
    <x v="0"/>
    <n v="-6.29"/>
    <n v="1.83"/>
    <n v="8.120000000000001"/>
    <n v="-18.470000000000002"/>
    <n v="14.010000000000002"/>
    <x v="0"/>
    <x v="1"/>
    <x v="0"/>
  </r>
  <r>
    <s v="11386"/>
    <s v="สทิงพระ,รพช."/>
    <x v="6"/>
    <x v="6"/>
    <n v="0.95"/>
    <n v="0.82"/>
    <n v="0.45"/>
    <n v="-1725277.92"/>
    <n v="9258774.4399999995"/>
    <n v="12911328.439999999"/>
    <n v="-17345307.969999999"/>
    <n v="11"/>
    <n v="14.43"/>
    <n v="328"/>
    <n v="60"/>
    <n v="62"/>
    <n v="82"/>
    <n v="58"/>
    <n v="-10.317499999999999"/>
    <n v="1.0349999999999999"/>
    <n v="11.352499999999999"/>
    <n v="-27.346249999999998"/>
    <n v="18.063749999999999"/>
    <x v="0"/>
    <n v="-15.98"/>
    <n v="-2.4"/>
    <n v="13.58"/>
    <n v="-36.35"/>
    <n v="17.970000000000002"/>
    <x v="0"/>
    <x v="0"/>
    <x v="0"/>
  </r>
  <r>
    <s v="11387"/>
    <s v="จะนะ,รพช."/>
    <x v="1"/>
    <x v="1"/>
    <n v="2.76"/>
    <n v="2.61"/>
    <n v="2.2400000000000002"/>
    <n v="64795142.719999999"/>
    <n v="-47726382.090000004"/>
    <n v="-44523521.469999999"/>
    <n v="45630951.310000002"/>
    <n v="-19.73"/>
    <n v="-15.65"/>
    <n v="110"/>
    <n v="26"/>
    <n v="36"/>
    <n v="93"/>
    <n v="35"/>
    <n v="-10.594999999999999"/>
    <n v="0.95"/>
    <n v="11.544999999999998"/>
    <n v="-27.912499999999994"/>
    <n v="18.267499999999995"/>
    <x v="0"/>
    <n v="-17.670000000000002"/>
    <n v="-3.92"/>
    <n v="13.750000000000002"/>
    <n v="-38.295000000000002"/>
    <n v="16.705000000000005"/>
    <x v="0"/>
    <x v="1"/>
    <x v="1"/>
  </r>
  <r>
    <s v="11388"/>
    <s v="สมเด็จพระบรมราชินีนาถ ณ อำเภอนาทวี,รพช."/>
    <x v="2"/>
    <x v="2"/>
    <n v="1.41"/>
    <n v="1.3"/>
    <n v="0.81"/>
    <n v="29641696.550000001"/>
    <n v="-60946826"/>
    <n v="-44952791.93"/>
    <n v="-13453910.32"/>
    <n v="-13.06"/>
    <n v="-15.36"/>
    <n v="81"/>
    <n v="42"/>
    <n v="50"/>
    <n v="92"/>
    <n v="26"/>
    <n v="-7.51"/>
    <n v="3.04"/>
    <n v="10.55"/>
    <n v="-23.335000000000001"/>
    <n v="18.865000000000002"/>
    <x v="0"/>
    <n v="-12.23"/>
    <n v="-0.18"/>
    <n v="12.05"/>
    <n v="-30.305000000000003"/>
    <n v="17.895000000000003"/>
    <x v="0"/>
    <x v="1"/>
    <x v="1"/>
  </r>
  <r>
    <s v="11390"/>
    <s v="เทพา,รพช."/>
    <x v="1"/>
    <x v="1"/>
    <n v="3.02"/>
    <n v="2.78"/>
    <n v="2.29"/>
    <n v="35699526.490000002"/>
    <n v="-72721637.530000001"/>
    <n v="-55157424.950000003"/>
    <n v="22783472.32"/>
    <n v="-27.34"/>
    <n v="-48.55"/>
    <n v="31"/>
    <n v="46"/>
    <n v="55"/>
    <n v="130"/>
    <n v="30"/>
    <n v="-10.594999999999999"/>
    <n v="0.95"/>
    <n v="11.544999999999998"/>
    <n v="-27.912499999999994"/>
    <n v="18.267499999999995"/>
    <x v="0"/>
    <n v="-17.670000000000002"/>
    <n v="-3.92"/>
    <n v="13.750000000000002"/>
    <n v="-38.295000000000002"/>
    <n v="16.705000000000005"/>
    <x v="1"/>
    <x v="1"/>
    <x v="1"/>
  </r>
  <r>
    <s v="11391"/>
    <s v="สะบ้าย้อย,รพช."/>
    <x v="6"/>
    <x v="6"/>
    <n v="0.53"/>
    <n v="0.42"/>
    <n v="0.3"/>
    <n v="-16978239.210000001"/>
    <n v="-328403.06"/>
    <n v="-19053822.57"/>
    <n v="-25468801.890000001"/>
    <n v="-11.06"/>
    <n v="-0.28000000000000003"/>
    <n v="171"/>
    <n v="12"/>
    <n v="47"/>
    <n v="100"/>
    <n v="44"/>
    <n v="-10.317499999999999"/>
    <n v="1.0349999999999999"/>
    <n v="11.352499999999999"/>
    <n v="-27.346249999999998"/>
    <n v="18.063749999999999"/>
    <x v="0"/>
    <n v="-15.98"/>
    <n v="-2.4"/>
    <n v="13.58"/>
    <n v="-36.35"/>
    <n v="17.970000000000002"/>
    <x v="0"/>
    <x v="1"/>
    <x v="1"/>
  </r>
  <r>
    <s v="11392"/>
    <s v="ระโนด,รพช."/>
    <x v="4"/>
    <x v="4"/>
    <n v="1.32"/>
    <n v="1.1499999999999999"/>
    <n v="0.57999999999999996"/>
    <n v="9556131.9199999999"/>
    <n v="-17120049.699999999"/>
    <n v="-11462317.68"/>
    <n v="-12464841.93"/>
    <n v="-6.91"/>
    <n v="-12.51"/>
    <n v="141"/>
    <n v="53"/>
    <n v="46"/>
    <n v="31"/>
    <n v="53"/>
    <n v="-8.26"/>
    <n v="3.2450000000000001"/>
    <n v="11.504999999999999"/>
    <n v="-25.517499999999998"/>
    <n v="20.502500000000001"/>
    <x v="0"/>
    <n v="-12.452500000000001"/>
    <n v="0.39"/>
    <n v="12.842500000000001"/>
    <n v="-31.716250000000002"/>
    <n v="19.653750000000002"/>
    <x v="0"/>
    <x v="1"/>
    <x v="1"/>
  </r>
  <r>
    <s v="11393"/>
    <s v="กระแสสินธุ์,รพช."/>
    <x v="3"/>
    <x v="3"/>
    <n v="0.81"/>
    <n v="0.74"/>
    <n v="0.39"/>
    <n v="-1386051.4"/>
    <n v="-5142170.46"/>
    <n v="-4520351.7"/>
    <n v="-4623527.01"/>
    <n v="-7.19"/>
    <n v="-22.13"/>
    <n v="154"/>
    <n v="19"/>
    <n v="48"/>
    <n v="31"/>
    <n v="16"/>
    <n v="-9.4075000000000006"/>
    <n v="1.645"/>
    <n v="11.0525"/>
    <n v="-25.986249999999998"/>
    <n v="18.223749999999999"/>
    <x v="0"/>
    <n v="-18.744999999999997"/>
    <n v="-2.7"/>
    <n v="16.044999999999998"/>
    <n v="-42.812499999999993"/>
    <n v="21.367499999999996"/>
    <x v="0"/>
    <x v="1"/>
    <x v="1"/>
  </r>
  <r>
    <s v="11394"/>
    <s v="รัตภูมิ,รพช."/>
    <x v="6"/>
    <x v="6"/>
    <n v="1.1000000000000001"/>
    <n v="1.02"/>
    <n v="0.71"/>
    <n v="4007530.18"/>
    <n v="-28485761.899999999"/>
    <n v="-19993553.25"/>
    <n v="-11774620.060000001"/>
    <n v="-16.59"/>
    <n v="-18.5"/>
    <n v="201"/>
    <n v="51"/>
    <n v="35"/>
    <n v="102"/>
    <n v="48"/>
    <n v="-10.317499999999999"/>
    <n v="1.0349999999999999"/>
    <n v="11.352499999999999"/>
    <n v="-27.346249999999998"/>
    <n v="18.063749999999999"/>
    <x v="0"/>
    <n v="-15.98"/>
    <n v="-2.4"/>
    <n v="13.58"/>
    <n v="-36.35"/>
    <n v="17.970000000000002"/>
    <x v="0"/>
    <x v="1"/>
    <x v="1"/>
  </r>
  <r>
    <s v="11395"/>
    <s v="สะเดา,รพช."/>
    <x v="1"/>
    <x v="1"/>
    <n v="5.14"/>
    <n v="4.92"/>
    <n v="4.38"/>
    <n v="104683047.72"/>
    <n v="-46941830.850000001"/>
    <n v="-20876213.5"/>
    <n v="85560377.980000004"/>
    <n v="-11.25"/>
    <n v="-15.48"/>
    <n v="78"/>
    <n v="38"/>
    <n v="70"/>
    <n v="48"/>
    <n v="35"/>
    <n v="-10.594999999999999"/>
    <n v="0.95"/>
    <n v="11.544999999999998"/>
    <n v="-27.912499999999994"/>
    <n v="18.267499999999995"/>
    <x v="0"/>
    <n v="-17.670000000000002"/>
    <n v="-3.92"/>
    <n v="13.750000000000002"/>
    <n v="-38.295000000000002"/>
    <n v="16.705000000000005"/>
    <x v="0"/>
    <x v="1"/>
    <x v="1"/>
  </r>
  <r>
    <s v="11396"/>
    <s v="นาหม่อม,รพช."/>
    <x v="3"/>
    <x v="3"/>
    <n v="7.81"/>
    <n v="7.66"/>
    <n v="7.01"/>
    <n v="52693182.450000003"/>
    <n v="-20282860.210000001"/>
    <n v="-12188771.380000001"/>
    <n v="46492255.68"/>
    <n v="-17"/>
    <n v="-17.98"/>
    <n v="111"/>
    <n v="12"/>
    <n v="34"/>
    <n v="45"/>
    <n v="23"/>
    <n v="-9.4075000000000006"/>
    <n v="1.645"/>
    <n v="11.0525"/>
    <n v="-25.986249999999998"/>
    <n v="18.223749999999999"/>
    <x v="0"/>
    <n v="-18.744999999999997"/>
    <n v="-2.7"/>
    <n v="16.044999999999998"/>
    <n v="-42.812499999999993"/>
    <n v="21.367499999999996"/>
    <x v="0"/>
    <x v="1"/>
    <x v="1"/>
  </r>
  <r>
    <s v="11397"/>
    <s v="ควนเนียง,รพช."/>
    <x v="3"/>
    <x v="3"/>
    <n v="1.49"/>
    <n v="1.34"/>
    <n v="0.93"/>
    <n v="6597030.0099999998"/>
    <n v="-16902442.329999998"/>
    <n v="-11512088.07"/>
    <n v="-932017.36"/>
    <n v="-13.93"/>
    <n v="-34.56"/>
    <n v="131"/>
    <n v="47"/>
    <n v="39"/>
    <n v="37"/>
    <n v="46"/>
    <n v="-9.4075000000000006"/>
    <n v="1.645"/>
    <n v="11.0525"/>
    <n v="-25.986249999999998"/>
    <n v="18.223749999999999"/>
    <x v="0"/>
    <n v="-18.744999999999997"/>
    <n v="-2.7"/>
    <n v="16.044999999999998"/>
    <n v="-42.812499999999993"/>
    <n v="21.367499999999996"/>
    <x v="0"/>
    <x v="1"/>
    <x v="1"/>
  </r>
  <r>
    <s v="11398"/>
    <s v="ปาดังเบซาร์,รพช."/>
    <x v="6"/>
    <x v="6"/>
    <n v="5.0599999999999996"/>
    <n v="4.9800000000000004"/>
    <n v="4.82"/>
    <n v="73456781.510000005"/>
    <n v="-5306077.08"/>
    <n v="440333.55"/>
    <n v="68074264.340000004"/>
    <n v="0.47"/>
    <n v="-3.16"/>
    <n v="146"/>
    <n v="35"/>
    <n v="52"/>
    <n v="59"/>
    <n v="34"/>
    <n v="-10.317499999999999"/>
    <n v="1.0349999999999999"/>
    <n v="11.352499999999999"/>
    <n v="-27.346249999999998"/>
    <n v="18.063749999999999"/>
    <x v="0"/>
    <n v="-15.98"/>
    <n v="-2.4"/>
    <n v="13.58"/>
    <n v="-36.35"/>
    <n v="17.970000000000002"/>
    <x v="0"/>
    <x v="1"/>
    <x v="0"/>
  </r>
  <r>
    <s v="11399"/>
    <s v="บางกล่ำ,รพช."/>
    <x v="3"/>
    <x v="3"/>
    <n v="1.81"/>
    <n v="1.68"/>
    <n v="0.99"/>
    <n v="8043275.0700000003"/>
    <n v="-21094442.109999999"/>
    <n v="-13980567.199999999"/>
    <n v="-142100.65"/>
    <n v="-17.8"/>
    <n v="-24.26"/>
    <n v="61"/>
    <n v="28"/>
    <n v="38"/>
    <n v="78"/>
    <n v="42"/>
    <n v="-9.4075000000000006"/>
    <n v="1.645"/>
    <n v="11.0525"/>
    <n v="-25.986249999999998"/>
    <n v="18.223749999999999"/>
    <x v="0"/>
    <n v="-18.744999999999997"/>
    <n v="-2.7"/>
    <n v="16.044999999999998"/>
    <n v="-42.812499999999993"/>
    <n v="21.367499999999996"/>
    <x v="0"/>
    <x v="1"/>
    <x v="1"/>
  </r>
  <r>
    <s v="11400"/>
    <s v="สิงหนคร,รพช."/>
    <x v="6"/>
    <x v="6"/>
    <n v="5.83"/>
    <n v="5.58"/>
    <n v="4.53"/>
    <n v="58598901.039999999"/>
    <n v="26442786.039999999"/>
    <n v="31567172.800000001"/>
    <n v="42790455.490000002"/>
    <n v="36.72"/>
    <n v="15.71"/>
    <n v="49"/>
    <n v="40"/>
    <n v="58"/>
    <n v="51"/>
    <n v="52"/>
    <n v="-10.317499999999999"/>
    <n v="1.0349999999999999"/>
    <n v="11.352499999999999"/>
    <n v="-27.346249999999998"/>
    <n v="18.063749999999999"/>
    <x v="1"/>
    <n v="-15.98"/>
    <n v="-2.4"/>
    <n v="13.58"/>
    <n v="-36.35"/>
    <n v="17.970000000000002"/>
    <x v="0"/>
    <x v="0"/>
    <x v="0"/>
  </r>
  <r>
    <s v="11401"/>
    <s v="คลองหอยโข่ง,รพช."/>
    <x v="3"/>
    <x v="3"/>
    <n v="0.66"/>
    <n v="0.6"/>
    <n v="0.38"/>
    <n v="-6434728.8700000001"/>
    <n v="-17916976.879999999"/>
    <n v="-13069101.220000001"/>
    <n v="-11881654.380000001"/>
    <n v="-18.95"/>
    <n v="-27.11"/>
    <n v="132"/>
    <n v="27"/>
    <n v="51"/>
    <n v="73"/>
    <n v="26"/>
    <n v="-9.4075000000000006"/>
    <n v="1.645"/>
    <n v="11.0525"/>
    <n v="-25.986249999999998"/>
    <n v="18.223749999999999"/>
    <x v="0"/>
    <n v="-18.744999999999997"/>
    <n v="-2.7"/>
    <n v="16.044999999999998"/>
    <n v="-42.812499999999993"/>
    <n v="21.367499999999996"/>
    <x v="0"/>
    <x v="1"/>
    <x v="1"/>
  </r>
  <r>
    <s v="10746"/>
    <s v="สตูล,รพท."/>
    <x v="10"/>
    <x v="10"/>
    <n v="2.37"/>
    <n v="2.2000000000000002"/>
    <n v="1.1200000000000001"/>
    <n v="174382226.71000001"/>
    <n v="-6020732.4000000004"/>
    <n v="-17786050.07"/>
    <n v="15788017.050000001"/>
    <n v="-2.1800000000000002"/>
    <n v="-0.76"/>
    <n v="59"/>
    <n v="83"/>
    <n v="50"/>
    <n v="49"/>
    <n v="30"/>
    <n v="-2.1850000000000001"/>
    <n v="5.5750000000000002"/>
    <n v="7.76"/>
    <n v="-13.825000000000001"/>
    <n v="17.215"/>
    <x v="0"/>
    <n v="-5.58"/>
    <n v="0.90500000000000003"/>
    <n v="6.4850000000000003"/>
    <n v="-15.307500000000001"/>
    <n v="10.6325"/>
    <x v="0"/>
    <x v="1"/>
    <x v="1"/>
  </r>
  <r>
    <s v="11402"/>
    <s v="ควนโดน,รพช."/>
    <x v="3"/>
    <x v="3"/>
    <n v="4.3899999999999997"/>
    <n v="4.22"/>
    <n v="3.51"/>
    <n v="47575865.259999998"/>
    <n v="-24651136.93"/>
    <n v="-17728001.48"/>
    <n v="35169066.469999999"/>
    <n v="-18.07"/>
    <n v="-25.24"/>
    <n v="100"/>
    <n v="68"/>
    <n v="79"/>
    <n v="48"/>
    <n v="49"/>
    <n v="-9.4075000000000006"/>
    <n v="1.645"/>
    <n v="11.0525"/>
    <n v="-25.986249999999998"/>
    <n v="18.223749999999999"/>
    <x v="0"/>
    <n v="-18.744999999999997"/>
    <n v="-2.7"/>
    <n v="16.044999999999998"/>
    <n v="-42.812499999999993"/>
    <n v="21.367499999999996"/>
    <x v="0"/>
    <x v="1"/>
    <x v="1"/>
  </r>
  <r>
    <s v="11403"/>
    <s v="ควนกาหลง,รพช."/>
    <x v="3"/>
    <x v="3"/>
    <n v="1.86"/>
    <n v="1.74"/>
    <n v="1.48"/>
    <n v="18683407.399999999"/>
    <n v="-19782197.640000001"/>
    <n v="-15172181.439999999"/>
    <n v="10488311"/>
    <n v="-14.27"/>
    <n v="-25.55"/>
    <n v="55"/>
    <n v="30"/>
    <n v="46"/>
    <n v="24"/>
    <n v="41"/>
    <n v="-9.4075000000000006"/>
    <n v="1.645"/>
    <n v="11.0525"/>
    <n v="-25.986249999999998"/>
    <n v="18.223749999999999"/>
    <x v="0"/>
    <n v="-18.744999999999997"/>
    <n v="-2.7"/>
    <n v="16.044999999999998"/>
    <n v="-42.812499999999993"/>
    <n v="21.367499999999996"/>
    <x v="0"/>
    <x v="1"/>
    <x v="1"/>
  </r>
  <r>
    <s v="11404"/>
    <s v="ท่าแพ,รพช."/>
    <x v="3"/>
    <x v="3"/>
    <n v="1.18"/>
    <n v="1.0900000000000001"/>
    <n v="0.33"/>
    <n v="3602254.93"/>
    <n v="-4286465.53"/>
    <n v="1311457.49"/>
    <n v="-13113430.08"/>
    <n v="1.08"/>
    <n v="-4.6399999999999997"/>
    <n v="156"/>
    <n v="54"/>
    <n v="60"/>
    <n v="13"/>
    <n v="30"/>
    <n v="-9.4075000000000006"/>
    <n v="1.645"/>
    <n v="11.0525"/>
    <n v="-25.986249999999998"/>
    <n v="18.223749999999999"/>
    <x v="0"/>
    <n v="-18.744999999999997"/>
    <n v="-2.7"/>
    <n v="16.044999999999998"/>
    <n v="-42.812499999999993"/>
    <n v="21.367499999999996"/>
    <x v="0"/>
    <x v="1"/>
    <x v="0"/>
  </r>
  <r>
    <s v="11405"/>
    <s v="ละงู,รพช."/>
    <x v="2"/>
    <x v="2"/>
    <n v="1.1599999999999999"/>
    <n v="1.01"/>
    <n v="0.62"/>
    <n v="6047025.5499999998"/>
    <n v="-75994613.189999998"/>
    <n v="-50581920.350000001"/>
    <n v="-14510360.109999999"/>
    <n v="-24.68"/>
    <n v="-28.63"/>
    <n v="84"/>
    <n v="34"/>
    <n v="42"/>
    <n v="19"/>
    <n v="35"/>
    <n v="-7.51"/>
    <n v="3.04"/>
    <n v="10.55"/>
    <n v="-23.335000000000001"/>
    <n v="18.865000000000002"/>
    <x v="1"/>
    <n v="-12.23"/>
    <n v="-0.18"/>
    <n v="12.05"/>
    <n v="-30.305000000000003"/>
    <n v="17.895000000000003"/>
    <x v="0"/>
    <x v="1"/>
    <x v="1"/>
  </r>
  <r>
    <s v="11406"/>
    <s v="ทุ่งหว้า,รพช."/>
    <x v="3"/>
    <x v="3"/>
    <n v="0.86"/>
    <n v="0.72"/>
    <n v="0.37"/>
    <n v="-1785891.94"/>
    <n v="-23937170.109999999"/>
    <n v="-18527699.41"/>
    <n v="-7820785.6299999999"/>
    <n v="-20.95"/>
    <n v="-57.15"/>
    <n v="59"/>
    <n v="22"/>
    <n v="49"/>
    <n v="20"/>
    <n v="39"/>
    <n v="-9.4075000000000006"/>
    <n v="1.645"/>
    <n v="11.0525"/>
    <n v="-25.986249999999998"/>
    <n v="18.223749999999999"/>
    <x v="0"/>
    <n v="-18.744999999999997"/>
    <n v="-2.7"/>
    <n v="16.044999999999998"/>
    <n v="-42.812499999999993"/>
    <n v="21.367499999999996"/>
    <x v="1"/>
    <x v="1"/>
    <x v="1"/>
  </r>
  <r>
    <s v="28786"/>
    <s v="มะนัง,รพช."/>
    <x v="3"/>
    <x v="3"/>
    <n v="0.8"/>
    <n v="0.75"/>
    <n v="0.49"/>
    <n v="-5245777.42"/>
    <n v="3590861.81"/>
    <n v="1396039.98"/>
    <n v="-13354125.91"/>
    <n v="1.96"/>
    <n v="4.5599999999999996"/>
    <n v="333"/>
    <n v="53"/>
    <n v="67"/>
    <n v="33"/>
    <n v="30"/>
    <n v="-9.4075000000000006"/>
    <n v="1.645"/>
    <n v="11.0525"/>
    <n v="-25.986249999999998"/>
    <n v="18.223749999999999"/>
    <x v="0"/>
    <n v="-18.744999999999997"/>
    <n v="-2.7"/>
    <n v="16.044999999999998"/>
    <n v="-42.812499999999993"/>
    <n v="21.367499999999996"/>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984C6B-BAC1-4A99-9AE5-4E9990E794CC}" name="PivotTable3" cacheId="3" applyNumberFormats="0" applyBorderFormats="0" applyFontFormats="0" applyPatternFormats="0" applyAlignmentFormats="0" applyWidthHeightFormats="1" dataCaption="ค่า" updatedVersion="7" minRefreshableVersion="3" useAutoFormatting="1" itemPrintTitles="1" createdVersion="8" indent="0" compact="0" compactData="0" gridDropZones="1" multipleFieldFilters="0">
  <location ref="T3:W19" firstHeaderRow="1" firstDataRow="2" firstDataCol="2" rowPageCount="1" colPageCount="1"/>
  <pivotFields count="32">
    <pivotField dataField="1" compact="0" outline="0" showAll="0"/>
    <pivotField compact="0" outline="0" showAll="0"/>
    <pivotField axis="axisRow" compact="0" outline="0" showAll="0">
      <items count="18">
        <item x="4"/>
        <item x="1"/>
        <item x="3"/>
        <item x="6"/>
        <item m="1" x="14"/>
        <item x="8"/>
        <item m="1" x="15"/>
        <item x="11"/>
        <item x="7"/>
        <item x="2"/>
        <item m="1" x="16"/>
        <item x="5"/>
        <item x="10"/>
        <item x="9"/>
        <item x="12"/>
        <item x="13"/>
        <item x="0"/>
        <item t="default"/>
      </items>
    </pivotField>
    <pivotField axis="axisRow" compact="0" outline="0" showAll="0" defaultSubtotal="0">
      <items count="17">
        <item x="8"/>
        <item x="11"/>
        <item m="1" x="16"/>
        <item x="3"/>
        <item x="6"/>
        <item m="1" x="15"/>
        <item x="4"/>
        <item x="1"/>
        <item x="7"/>
        <item x="2"/>
        <item m="1" x="14"/>
        <item x="5"/>
        <item x="10"/>
        <item x="9"/>
        <item x="12"/>
        <item x="0"/>
        <item x="13"/>
      </items>
    </pivotField>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dataField="1"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outline="0" showAll="0">
      <items count="3">
        <item x="0"/>
        <item h="1" x="1"/>
        <item t="default"/>
      </items>
    </pivotField>
    <pivotField axis="axisPage" compact="0" outline="0" multipleItemSelectionAllowed="1" showAll="0">
      <items count="3">
        <item x="0"/>
        <item x="1"/>
        <item t="default"/>
      </items>
    </pivotField>
    <pivotField compact="0" outline="0" showAll="0"/>
  </pivotFields>
  <rowFields count="2">
    <field x="3"/>
    <field x="2"/>
  </rowFields>
  <rowItems count="15">
    <i>
      <x/>
      <x v="5"/>
    </i>
    <i>
      <x v="1"/>
      <x v="7"/>
    </i>
    <i>
      <x v="3"/>
      <x v="2"/>
    </i>
    <i>
      <x v="4"/>
      <x v="3"/>
    </i>
    <i>
      <x v="6"/>
      <x/>
    </i>
    <i>
      <x v="7"/>
      <x v="1"/>
    </i>
    <i>
      <x v="8"/>
      <x v="8"/>
    </i>
    <i>
      <x v="9"/>
      <x v="9"/>
    </i>
    <i>
      <x v="11"/>
      <x v="11"/>
    </i>
    <i>
      <x v="12"/>
      <x v="12"/>
    </i>
    <i>
      <x v="13"/>
      <x v="13"/>
    </i>
    <i>
      <x v="14"/>
      <x v="14"/>
    </i>
    <i>
      <x v="15"/>
      <x v="16"/>
    </i>
    <i>
      <x v="16"/>
      <x v="15"/>
    </i>
    <i t="grand">
      <x/>
    </i>
  </rowItems>
  <colFields count="1">
    <field x="-2"/>
  </colFields>
  <colItems count="2">
    <i>
      <x/>
    </i>
    <i i="1">
      <x v="1"/>
    </i>
  </colItems>
  <pageFields count="1">
    <pageField fld="30" hier="-1"/>
  </pageFields>
  <dataFields count="2">
    <dataField name="Avg ROA" fld="12" subtotal="average" baseField="2" baseItem="13" numFmtId="190"/>
    <dataField name="แห่ง" fld="0" subtotal="count" baseField="2" baseItem="5"/>
  </dataFields>
  <formats count="51">
    <format dxfId="79">
      <pivotArea type="all" dataOnly="0" outline="0" fieldPosition="0"/>
    </format>
    <format dxfId="78">
      <pivotArea outline="0" collapsedLevelsAreSubtotals="1" fieldPosition="0"/>
    </format>
    <format dxfId="77">
      <pivotArea type="origin" dataOnly="0" labelOnly="1" outline="0" fieldPosition="0"/>
    </format>
    <format dxfId="76">
      <pivotArea field="-2" type="button" dataOnly="0" labelOnly="1" outline="0" axis="axisCol" fieldPosition="0"/>
    </format>
    <format dxfId="75">
      <pivotArea type="topRight" dataOnly="0" labelOnly="1" outline="0" fieldPosition="0"/>
    </format>
    <format dxfId="74">
      <pivotArea field="3" type="button" dataOnly="0" labelOnly="1" outline="0" axis="axisRow" fieldPosition="0"/>
    </format>
    <format dxfId="73">
      <pivotArea field="2" type="button" dataOnly="0" labelOnly="1" outline="0" axis="axisRow" fieldPosition="1"/>
    </format>
    <format dxfId="72">
      <pivotArea dataOnly="0" labelOnly="1" outline="0" fieldPosition="0">
        <references count="1">
          <reference field="3" count="0"/>
        </references>
      </pivotArea>
    </format>
    <format dxfId="71">
      <pivotArea dataOnly="0" labelOnly="1" grandRow="1" outline="0" fieldPosition="0"/>
    </format>
    <format dxfId="70">
      <pivotArea dataOnly="0" labelOnly="1" outline="0" fieldPosition="0">
        <references count="2">
          <reference field="2" count="1">
            <x v="5"/>
          </reference>
          <reference field="3" count="1" selected="0">
            <x v="0"/>
          </reference>
        </references>
      </pivotArea>
    </format>
    <format dxfId="69">
      <pivotArea dataOnly="0" labelOnly="1" outline="0" fieldPosition="0">
        <references count="2">
          <reference field="2" count="1">
            <x v="7"/>
          </reference>
          <reference field="3" count="1" selected="0">
            <x v="1"/>
          </reference>
        </references>
      </pivotArea>
    </format>
    <format dxfId="68">
      <pivotArea dataOnly="0" labelOnly="1" outline="0" fieldPosition="0">
        <references count="2">
          <reference field="2" count="1">
            <x v="6"/>
          </reference>
          <reference field="3" count="1" selected="0">
            <x v="2"/>
          </reference>
        </references>
      </pivotArea>
    </format>
    <format dxfId="67">
      <pivotArea dataOnly="0" labelOnly="1" outline="0" fieldPosition="0">
        <references count="2">
          <reference field="2" count="1">
            <x v="2"/>
          </reference>
          <reference field="3" count="1" selected="0">
            <x v="3"/>
          </reference>
        </references>
      </pivotArea>
    </format>
    <format dxfId="66">
      <pivotArea dataOnly="0" labelOnly="1" outline="0" fieldPosition="0">
        <references count="2">
          <reference field="2" count="1">
            <x v="3"/>
          </reference>
          <reference field="3" count="1" selected="0">
            <x v="4"/>
          </reference>
        </references>
      </pivotArea>
    </format>
    <format dxfId="65">
      <pivotArea dataOnly="0" labelOnly="1" outline="0" fieldPosition="0">
        <references count="2">
          <reference field="2" count="1">
            <x v="4"/>
          </reference>
          <reference field="3" count="1" selected="0">
            <x v="5"/>
          </reference>
        </references>
      </pivotArea>
    </format>
    <format dxfId="64">
      <pivotArea dataOnly="0" labelOnly="1" outline="0" fieldPosition="0">
        <references count="2">
          <reference field="2" count="1">
            <x v="0"/>
          </reference>
          <reference field="3" count="1" selected="0">
            <x v="6"/>
          </reference>
        </references>
      </pivotArea>
    </format>
    <format dxfId="63">
      <pivotArea dataOnly="0" labelOnly="1" outline="0" fieldPosition="0">
        <references count="2">
          <reference field="2" count="1">
            <x v="1"/>
          </reference>
          <reference field="3" count="1" selected="0">
            <x v="7"/>
          </reference>
        </references>
      </pivotArea>
    </format>
    <format dxfId="62">
      <pivotArea dataOnly="0" labelOnly="1" outline="0" fieldPosition="0">
        <references count="2">
          <reference field="2" count="1">
            <x v="8"/>
          </reference>
          <reference field="3" count="1" selected="0">
            <x v="8"/>
          </reference>
        </references>
      </pivotArea>
    </format>
    <format dxfId="61">
      <pivotArea dataOnly="0" labelOnly="1" outline="0" fieldPosition="0">
        <references count="2">
          <reference field="2" count="1">
            <x v="9"/>
          </reference>
          <reference field="3" count="1" selected="0">
            <x v="9"/>
          </reference>
        </references>
      </pivotArea>
    </format>
    <format dxfId="60">
      <pivotArea dataOnly="0" labelOnly="1" outline="0" fieldPosition="0">
        <references count="2">
          <reference field="2" count="1">
            <x v="10"/>
          </reference>
          <reference field="3" count="1" selected="0">
            <x v="10"/>
          </reference>
        </references>
      </pivotArea>
    </format>
    <format dxfId="59">
      <pivotArea dataOnly="0" labelOnly="1" outline="0" fieldPosition="0">
        <references count="2">
          <reference field="2" count="1">
            <x v="11"/>
          </reference>
          <reference field="3" count="1" selected="0">
            <x v="11"/>
          </reference>
        </references>
      </pivotArea>
    </format>
    <format dxfId="58">
      <pivotArea dataOnly="0" labelOnly="1" outline="0" fieldPosition="0">
        <references count="2">
          <reference field="2" count="1">
            <x v="12"/>
          </reference>
          <reference field="3" count="1" selected="0">
            <x v="12"/>
          </reference>
        </references>
      </pivotArea>
    </format>
    <format dxfId="57">
      <pivotArea dataOnly="0" labelOnly="1" outline="0" fieldPosition="0">
        <references count="2">
          <reference field="2" count="1">
            <x v="13"/>
          </reference>
          <reference field="3" count="1" selected="0">
            <x v="13"/>
          </reference>
        </references>
      </pivotArea>
    </format>
    <format dxfId="56">
      <pivotArea dataOnly="0" labelOnly="1" outline="0" fieldPosition="0">
        <references count="2">
          <reference field="2" count="1">
            <x v="14"/>
          </reference>
          <reference field="3" count="1" selected="0">
            <x v="14"/>
          </reference>
        </references>
      </pivotArea>
    </format>
    <format dxfId="55">
      <pivotArea dataOnly="0" labelOnly="1" outline="0" fieldPosition="0">
        <references count="2">
          <reference field="2" count="1">
            <x v="16"/>
          </reference>
          <reference field="3" count="1" selected="0">
            <x v="15"/>
          </reference>
        </references>
      </pivotArea>
    </format>
    <format dxfId="54">
      <pivotArea dataOnly="0" labelOnly="1" outline="0" fieldPosition="0">
        <references count="2">
          <reference field="2" count="1">
            <x v="15"/>
          </reference>
          <reference field="3" count="1" selected="0">
            <x v="16"/>
          </reference>
        </references>
      </pivotArea>
    </format>
    <format dxfId="53">
      <pivotArea dataOnly="0" labelOnly="1" outline="0" fieldPosition="0">
        <references count="1">
          <reference field="4294967294" count="2">
            <x v="0"/>
            <x v="1"/>
          </reference>
        </references>
      </pivotArea>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2" type="button" dataOnly="0" labelOnly="1" outline="0" axis="axisCol" fieldPosition="0"/>
    </format>
    <format dxfId="48">
      <pivotArea type="topRight" dataOnly="0" labelOnly="1" outline="0" fieldPosition="0"/>
    </format>
    <format dxfId="47">
      <pivotArea field="3" type="button" dataOnly="0" labelOnly="1" outline="0" axis="axisRow" fieldPosition="0"/>
    </format>
    <format dxfId="46">
      <pivotArea field="2" type="button" dataOnly="0" labelOnly="1" outline="0" axis="axisRow" fieldPosition="1"/>
    </format>
    <format dxfId="45">
      <pivotArea dataOnly="0" labelOnly="1" outline="0" fieldPosition="0">
        <references count="1">
          <reference field="3" count="0"/>
        </references>
      </pivotArea>
    </format>
    <format dxfId="44">
      <pivotArea dataOnly="0" labelOnly="1" grandRow="1" outline="0" fieldPosition="0"/>
    </format>
    <format dxfId="43">
      <pivotArea dataOnly="0" labelOnly="1" outline="0" fieldPosition="0">
        <references count="2">
          <reference field="2" count="1">
            <x v="5"/>
          </reference>
          <reference field="3" count="1" selected="0">
            <x v="0"/>
          </reference>
        </references>
      </pivotArea>
    </format>
    <format dxfId="42">
      <pivotArea dataOnly="0" labelOnly="1" outline="0" fieldPosition="0">
        <references count="2">
          <reference field="2" count="1">
            <x v="7"/>
          </reference>
          <reference field="3" count="1" selected="0">
            <x v="1"/>
          </reference>
        </references>
      </pivotArea>
    </format>
    <format dxfId="41">
      <pivotArea dataOnly="0" labelOnly="1" outline="0" fieldPosition="0">
        <references count="2">
          <reference field="2" count="1">
            <x v="2"/>
          </reference>
          <reference field="3" count="1" selected="0">
            <x v="3"/>
          </reference>
        </references>
      </pivotArea>
    </format>
    <format dxfId="40">
      <pivotArea dataOnly="0" labelOnly="1" outline="0" fieldPosition="0">
        <references count="2">
          <reference field="2" count="1">
            <x v="3"/>
          </reference>
          <reference field="3" count="1" selected="0">
            <x v="4"/>
          </reference>
        </references>
      </pivotArea>
    </format>
    <format dxfId="39">
      <pivotArea dataOnly="0" labelOnly="1" outline="0" fieldPosition="0">
        <references count="2">
          <reference field="2" count="1">
            <x v="0"/>
          </reference>
          <reference field="3" count="1" selected="0">
            <x v="6"/>
          </reference>
        </references>
      </pivotArea>
    </format>
    <format dxfId="38">
      <pivotArea dataOnly="0" labelOnly="1" outline="0" fieldPosition="0">
        <references count="2">
          <reference field="2" count="1">
            <x v="1"/>
          </reference>
          <reference field="3" count="1" selected="0">
            <x v="7"/>
          </reference>
        </references>
      </pivotArea>
    </format>
    <format dxfId="37">
      <pivotArea dataOnly="0" labelOnly="1" outline="0" fieldPosition="0">
        <references count="2">
          <reference field="2" count="1">
            <x v="8"/>
          </reference>
          <reference field="3" count="1" selected="0">
            <x v="8"/>
          </reference>
        </references>
      </pivotArea>
    </format>
    <format dxfId="36">
      <pivotArea dataOnly="0" labelOnly="1" outline="0" fieldPosition="0">
        <references count="2">
          <reference field="2" count="1">
            <x v="9"/>
          </reference>
          <reference field="3" count="1" selected="0">
            <x v="9"/>
          </reference>
        </references>
      </pivotArea>
    </format>
    <format dxfId="35">
      <pivotArea dataOnly="0" labelOnly="1" outline="0" fieldPosition="0">
        <references count="2">
          <reference field="2" count="1">
            <x v="11"/>
          </reference>
          <reference field="3" count="1" selected="0">
            <x v="11"/>
          </reference>
        </references>
      </pivotArea>
    </format>
    <format dxfId="34">
      <pivotArea dataOnly="0" labelOnly="1" outline="0" fieldPosition="0">
        <references count="2">
          <reference field="2" count="1">
            <x v="12"/>
          </reference>
          <reference field="3" count="1" selected="0">
            <x v="12"/>
          </reference>
        </references>
      </pivotArea>
    </format>
    <format dxfId="33">
      <pivotArea dataOnly="0" labelOnly="1" outline="0" fieldPosition="0">
        <references count="2">
          <reference field="2" count="1">
            <x v="13"/>
          </reference>
          <reference field="3" count="1" selected="0">
            <x v="13"/>
          </reference>
        </references>
      </pivotArea>
    </format>
    <format dxfId="32">
      <pivotArea dataOnly="0" labelOnly="1" outline="0" fieldPosition="0">
        <references count="2">
          <reference field="2" count="1">
            <x v="14"/>
          </reference>
          <reference field="3" count="1" selected="0">
            <x v="14"/>
          </reference>
        </references>
      </pivotArea>
    </format>
    <format dxfId="31">
      <pivotArea dataOnly="0" labelOnly="1" outline="0" fieldPosition="0">
        <references count="2">
          <reference field="2" count="1">
            <x v="16"/>
          </reference>
          <reference field="3" count="1" selected="0">
            <x v="15"/>
          </reference>
        </references>
      </pivotArea>
    </format>
    <format dxfId="30">
      <pivotArea dataOnly="0" labelOnly="1" outline="0" fieldPosition="0">
        <references count="2">
          <reference field="2" count="1">
            <x v="15"/>
          </reference>
          <reference field="3" count="1" selected="0">
            <x v="16"/>
          </reference>
        </references>
      </pivotArea>
    </format>
    <format dxfId="29">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FF61682-CB48-4920-950A-4470AE62A1B1}" name="PivotTable1" cacheId="2" applyNumberFormats="0" applyBorderFormats="0" applyFontFormats="0" applyPatternFormats="0" applyAlignmentFormats="0" applyWidthHeightFormats="1" dataCaption="ค่า" updatedVersion="7" minRefreshableVersion="3" itemPrintTitles="1" createdVersion="8" indent="0" compact="0" compactData="0" gridDropZones="1" multipleFieldFilters="0">
  <location ref="AE3:AH21" firstHeaderRow="1" firstDataRow="2" firstDataCol="2" rowPageCount="1" colPageCount="1"/>
  <pivotFields count="46">
    <pivotField dataField="1" compact="0" outline="0" showAll="0" defaultSubtotal="0"/>
    <pivotField compact="0" outline="0" showAll="0" defaultSubtotal="0"/>
    <pivotField compact="0" outline="0" showAll="0" defaultSubtotal="0">
      <items count="14">
        <item x="4"/>
        <item x="1"/>
        <item x="3"/>
        <item x="6"/>
        <item x="8"/>
        <item x="11"/>
        <item x="7"/>
        <item x="2"/>
        <item x="5"/>
        <item x="10"/>
        <item x="9"/>
        <item x="12"/>
        <item x="13"/>
        <item x="0"/>
      </items>
    </pivotField>
    <pivotField compact="0" outline="0" showAll="0" defaultSubtotal="0">
      <items count="14">
        <item x="8"/>
        <item x="11"/>
        <item x="3"/>
        <item x="6"/>
        <item x="4"/>
        <item x="1"/>
        <item x="7"/>
        <item x="2"/>
        <item x="5"/>
        <item x="10"/>
        <item x="9"/>
        <item x="12"/>
        <item x="0"/>
        <item x="13"/>
      </items>
    </pivotField>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dataField="1"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outline="0" showAll="0" defaultSubtotal="0"/>
    <pivotField compact="0" outline="0" showAll="0" defaultSubtotal="0"/>
    <pivotField axis="axisPage" compact="0" outline="0" multipleItemSelectionAllowed="1"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h="1" x="1"/>
        <item h="1" m="1"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4"/>
        <item x="1"/>
        <item x="3"/>
        <item x="6"/>
        <item x="15"/>
        <item x="8"/>
        <item m="1" x="16"/>
        <item x="12"/>
        <item x="7"/>
        <item x="2"/>
        <item x="5"/>
        <item x="9"/>
        <item x="11"/>
        <item x="10"/>
        <item x="13"/>
        <item x="14"/>
        <item x="0"/>
      </items>
    </pivotField>
    <pivotField axis="axisRow" compact="0" outline="0" showAll="0" defaultSubtotal="0">
      <items count="17">
        <item x="8"/>
        <item x="12"/>
        <item m="1" x="16"/>
        <item x="3"/>
        <item x="6"/>
        <item x="15"/>
        <item x="4"/>
        <item x="1"/>
        <item x="7"/>
        <item x="2"/>
        <item x="5"/>
        <item x="9"/>
        <item x="11"/>
        <item x="10"/>
        <item x="13"/>
        <item x="0"/>
        <item x="14"/>
      </items>
    </pivotField>
  </pivotFields>
  <rowFields count="2">
    <field x="45"/>
    <field x="44"/>
  </rowFields>
  <rowItems count="17">
    <i>
      <x/>
      <x v="5"/>
    </i>
    <i>
      <x v="1"/>
      <x v="7"/>
    </i>
    <i>
      <x v="3"/>
      <x v="2"/>
    </i>
    <i>
      <x v="4"/>
      <x v="3"/>
    </i>
    <i>
      <x v="5"/>
      <x v="4"/>
    </i>
    <i>
      <x v="6"/>
      <x/>
    </i>
    <i>
      <x v="7"/>
      <x v="1"/>
    </i>
    <i>
      <x v="8"/>
      <x v="8"/>
    </i>
    <i>
      <x v="9"/>
      <x v="9"/>
    </i>
    <i>
      <x v="10"/>
      <x v="10"/>
    </i>
    <i>
      <x v="11"/>
      <x v="11"/>
    </i>
    <i>
      <x v="12"/>
      <x v="12"/>
    </i>
    <i>
      <x v="13"/>
      <x v="13"/>
    </i>
    <i>
      <x v="14"/>
      <x v="14"/>
    </i>
    <i>
      <x v="15"/>
      <x v="16"/>
    </i>
    <i>
      <x v="16"/>
      <x v="15"/>
    </i>
    <i t="grand">
      <x/>
    </i>
  </rowItems>
  <colFields count="1">
    <field x="-2"/>
  </colFields>
  <colItems count="2">
    <i>
      <x/>
    </i>
    <i i="1">
      <x v="1"/>
    </i>
  </colItems>
  <pageFields count="1">
    <pageField fld="31" hier="-1"/>
  </pageFields>
  <dataFields count="2">
    <dataField name="avg_OPM" fld="11" subtotal="average" baseField="2" baseItem="6" numFmtId="190"/>
    <dataField name="แห่ง" fld="0" subtotal="count" baseField="2" baseItem="3"/>
  </dataFields>
  <formats count="36">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2" type="button" dataOnly="0" labelOnly="1" outline="0" axis="axisCol" fieldPosition="0"/>
    </format>
    <format dxfId="111">
      <pivotArea type="topRight" dataOnly="0" labelOnly="1" outline="0" fieldPosition="0"/>
    </format>
    <format dxfId="110">
      <pivotArea field="3" type="button" dataOnly="0" labelOnly="1" outline="0"/>
    </format>
    <format dxfId="109">
      <pivotArea field="2" type="button" dataOnly="0" labelOnly="1" outline="0"/>
    </format>
    <format dxfId="108">
      <pivotArea dataOnly="0" labelOnly="1" grandRow="1" outline="0" fieldPosition="0"/>
    </format>
    <format dxfId="107">
      <pivotArea dataOnly="0" labelOnly="1" outline="0" fieldPosition="0">
        <references count="1">
          <reference field="4294967294" count="2">
            <x v="0"/>
            <x v="1"/>
          </reference>
        </references>
      </pivotArea>
    </format>
    <format dxfId="106">
      <pivotArea type="all" dataOnly="0" outline="0" fieldPosition="0"/>
    </format>
    <format dxfId="105">
      <pivotArea outline="0" collapsedLevelsAreSubtotals="1" fieldPosition="0"/>
    </format>
    <format dxfId="104">
      <pivotArea type="origin" dataOnly="0" labelOnly="1" outline="0" fieldPosition="0"/>
    </format>
    <format dxfId="103">
      <pivotArea field="-2" type="button" dataOnly="0" labelOnly="1" outline="0" axis="axisCol" fieldPosition="0"/>
    </format>
    <format dxfId="102">
      <pivotArea type="topRight" dataOnly="0" labelOnly="1" outline="0" fieldPosition="0"/>
    </format>
    <format dxfId="101">
      <pivotArea field="45" type="button" dataOnly="0" labelOnly="1" outline="0" axis="axisRow" fieldPosition="0"/>
    </format>
    <format dxfId="100">
      <pivotArea field="44" type="button" dataOnly="0" labelOnly="1" outline="0" axis="axisRow" fieldPosition="1"/>
    </format>
    <format dxfId="99">
      <pivotArea dataOnly="0" labelOnly="1" outline="0" fieldPosition="0">
        <references count="1">
          <reference field="45" count="0"/>
        </references>
      </pivotArea>
    </format>
    <format dxfId="98">
      <pivotArea dataOnly="0" labelOnly="1" grandRow="1" outline="0" fieldPosition="0"/>
    </format>
    <format dxfId="97">
      <pivotArea dataOnly="0" labelOnly="1" outline="0" fieldPosition="0">
        <references count="2">
          <reference field="44" count="1">
            <x v="5"/>
          </reference>
          <reference field="45" count="1" selected="0">
            <x v="0"/>
          </reference>
        </references>
      </pivotArea>
    </format>
    <format dxfId="96">
      <pivotArea dataOnly="0" labelOnly="1" outline="0" fieldPosition="0">
        <references count="2">
          <reference field="44" count="1">
            <x v="7"/>
          </reference>
          <reference field="45" count="1" selected="0">
            <x v="1"/>
          </reference>
        </references>
      </pivotArea>
    </format>
    <format dxfId="95">
      <pivotArea dataOnly="0" labelOnly="1" outline="0" fieldPosition="0">
        <references count="2">
          <reference field="44" count="1">
            <x v="6"/>
          </reference>
          <reference field="45" count="1" selected="0">
            <x v="2"/>
          </reference>
        </references>
      </pivotArea>
    </format>
    <format dxfId="94">
      <pivotArea dataOnly="0" labelOnly="1" outline="0" fieldPosition="0">
        <references count="2">
          <reference field="44" count="1">
            <x v="2"/>
          </reference>
          <reference field="45" count="1" selected="0">
            <x v="3"/>
          </reference>
        </references>
      </pivotArea>
    </format>
    <format dxfId="93">
      <pivotArea dataOnly="0" labelOnly="1" outline="0" fieldPosition="0">
        <references count="2">
          <reference field="44" count="1">
            <x v="3"/>
          </reference>
          <reference field="45" count="1" selected="0">
            <x v="4"/>
          </reference>
        </references>
      </pivotArea>
    </format>
    <format dxfId="92">
      <pivotArea dataOnly="0" labelOnly="1" outline="0" fieldPosition="0">
        <references count="2">
          <reference field="44" count="1">
            <x v="4"/>
          </reference>
          <reference field="45" count="1" selected="0">
            <x v="5"/>
          </reference>
        </references>
      </pivotArea>
    </format>
    <format dxfId="91">
      <pivotArea dataOnly="0" labelOnly="1" outline="0" fieldPosition="0">
        <references count="2">
          <reference field="44" count="1">
            <x v="0"/>
          </reference>
          <reference field="45" count="1" selected="0">
            <x v="6"/>
          </reference>
        </references>
      </pivotArea>
    </format>
    <format dxfId="90">
      <pivotArea dataOnly="0" labelOnly="1" outline="0" fieldPosition="0">
        <references count="2">
          <reference field="44" count="1">
            <x v="1"/>
          </reference>
          <reference field="45" count="1" selected="0">
            <x v="7"/>
          </reference>
        </references>
      </pivotArea>
    </format>
    <format dxfId="89">
      <pivotArea dataOnly="0" labelOnly="1" outline="0" fieldPosition="0">
        <references count="2">
          <reference field="44" count="1">
            <x v="8"/>
          </reference>
          <reference field="45" count="1" selected="0">
            <x v="8"/>
          </reference>
        </references>
      </pivotArea>
    </format>
    <format dxfId="88">
      <pivotArea dataOnly="0" labelOnly="1" outline="0" fieldPosition="0">
        <references count="2">
          <reference field="44" count="1">
            <x v="9"/>
          </reference>
          <reference field="45" count="1" selected="0">
            <x v="9"/>
          </reference>
        </references>
      </pivotArea>
    </format>
    <format dxfId="87">
      <pivotArea dataOnly="0" labelOnly="1" outline="0" fieldPosition="0">
        <references count="2">
          <reference field="44" count="1">
            <x v="10"/>
          </reference>
          <reference field="45" count="1" selected="0">
            <x v="10"/>
          </reference>
        </references>
      </pivotArea>
    </format>
    <format dxfId="86">
      <pivotArea dataOnly="0" labelOnly="1" outline="0" fieldPosition="0">
        <references count="2">
          <reference field="44" count="1">
            <x v="11"/>
          </reference>
          <reference field="45" count="1" selected="0">
            <x v="11"/>
          </reference>
        </references>
      </pivotArea>
    </format>
    <format dxfId="85">
      <pivotArea dataOnly="0" labelOnly="1" outline="0" fieldPosition="0">
        <references count="2">
          <reference field="44" count="1">
            <x v="12"/>
          </reference>
          <reference field="45" count="1" selected="0">
            <x v="12"/>
          </reference>
        </references>
      </pivotArea>
    </format>
    <format dxfId="84">
      <pivotArea dataOnly="0" labelOnly="1" outline="0" fieldPosition="0">
        <references count="2">
          <reference field="44" count="1">
            <x v="13"/>
          </reference>
          <reference field="45" count="1" selected="0">
            <x v="13"/>
          </reference>
        </references>
      </pivotArea>
    </format>
    <format dxfId="83">
      <pivotArea dataOnly="0" labelOnly="1" outline="0" fieldPosition="0">
        <references count="2">
          <reference field="44" count="1">
            <x v="14"/>
          </reference>
          <reference field="45" count="1" selected="0">
            <x v="14"/>
          </reference>
        </references>
      </pivotArea>
    </format>
    <format dxfId="82">
      <pivotArea dataOnly="0" labelOnly="1" outline="0" fieldPosition="0">
        <references count="2">
          <reference field="44" count="1">
            <x v="16"/>
          </reference>
          <reference field="45" count="1" selected="0">
            <x v="15"/>
          </reference>
        </references>
      </pivotArea>
    </format>
    <format dxfId="81">
      <pivotArea dataOnly="0" labelOnly="1" outline="0" fieldPosition="0">
        <references count="2">
          <reference field="44" count="1">
            <x v="15"/>
          </reference>
          <reference field="45" count="1" selected="0">
            <x v="16"/>
          </reference>
        </references>
      </pivotArea>
    </format>
    <format dxfId="80">
      <pivotArea dataOnly="0" labelOnly="1" outline="0" fieldPosition="0">
        <references count="1">
          <reference field="4294967294" count="2">
            <x v="0"/>
            <x v="1"/>
          </reference>
        </references>
      </pivotArea>
    </format>
  </formats>
  <pivotTableStyleInfo name="PivotStyleMedium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85ADC9E-1DBB-42F1-9A92-9BC7B9E77247}" name="PivotTable4" cacheId="2" applyNumberFormats="0" applyBorderFormats="0" applyFontFormats="0" applyPatternFormats="0" applyAlignmentFormats="0" applyWidthHeightFormats="1" dataCaption="ค่า" updatedVersion="7" minRefreshableVersion="3" useAutoFormatting="1" itemPrintTitles="1" createdVersion="8" indent="0" compact="0" compactData="0" gridDropZones="1" multipleFieldFilters="0">
  <location ref="AJ3:AM21" firstHeaderRow="1" firstDataRow="2" firstDataCol="2" rowPageCount="1" colPageCount="1"/>
  <pivotFields count="46">
    <pivotField dataField="1" compact="0" outline="0" showAll="0" defaultSubtotal="0"/>
    <pivotField compact="0" outline="0" showAll="0" defaultSubtotal="0"/>
    <pivotField compact="0" outline="0" showAll="0" defaultSubtotal="0">
      <items count="14">
        <item x="4"/>
        <item x="1"/>
        <item x="3"/>
        <item x="6"/>
        <item x="8"/>
        <item x="11"/>
        <item x="7"/>
        <item x="2"/>
        <item x="5"/>
        <item x="10"/>
        <item x="9"/>
        <item x="12"/>
        <item x="13"/>
        <item x="0"/>
      </items>
    </pivotField>
    <pivotField compact="0" outline="0" showAll="0" defaultSubtotal="0">
      <items count="14">
        <item x="8"/>
        <item x="11"/>
        <item x="3"/>
        <item x="6"/>
        <item x="4"/>
        <item x="1"/>
        <item x="7"/>
        <item x="2"/>
        <item x="5"/>
        <item x="10"/>
        <item x="9"/>
        <item x="12"/>
        <item x="0"/>
        <item x="13"/>
      </items>
    </pivotField>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dataField="1"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numFmtId="187" outline="0" showAll="0" defaultSubtotal="0"/>
    <pivotField compact="0" outline="0" showAll="0" defaultSubtotal="0"/>
    <pivotField axis="axisPage" compact="0" outline="0" multipleItemSelectionAllowed="1"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h="1" x="1"/>
        <item h="1" m="1" x="2"/>
      </items>
    </pivotField>
    <pivotField axis="axisRow" compact="0" outline="0" showAll="0" defaultSubtotal="0">
      <items count="17">
        <item x="4"/>
        <item x="1"/>
        <item x="3"/>
        <item x="6"/>
        <item x="15"/>
        <item x="8"/>
        <item m="1" x="16"/>
        <item x="12"/>
        <item x="7"/>
        <item x="2"/>
        <item x="5"/>
        <item x="9"/>
        <item x="11"/>
        <item x="10"/>
        <item x="13"/>
        <item x="14"/>
        <item x="0"/>
      </items>
    </pivotField>
    <pivotField axis="axisRow" compact="0" outline="0" showAll="0" defaultSubtotal="0">
      <items count="17">
        <item x="8"/>
        <item x="12"/>
        <item m="1" x="16"/>
        <item x="3"/>
        <item x="6"/>
        <item x="15"/>
        <item x="4"/>
        <item x="1"/>
        <item x="7"/>
        <item x="2"/>
        <item x="5"/>
        <item x="9"/>
        <item x="11"/>
        <item x="10"/>
        <item x="13"/>
        <item x="0"/>
        <item x="14"/>
      </items>
    </pivotField>
  </pivotFields>
  <rowFields count="2">
    <field x="45"/>
    <field x="44"/>
  </rowFields>
  <rowItems count="17">
    <i>
      <x/>
      <x v="5"/>
    </i>
    <i>
      <x v="1"/>
      <x v="7"/>
    </i>
    <i>
      <x v="3"/>
      <x v="2"/>
    </i>
    <i>
      <x v="4"/>
      <x v="3"/>
    </i>
    <i>
      <x v="5"/>
      <x v="4"/>
    </i>
    <i>
      <x v="6"/>
      <x/>
    </i>
    <i>
      <x v="7"/>
      <x v="1"/>
    </i>
    <i>
      <x v="8"/>
      <x v="8"/>
    </i>
    <i>
      <x v="9"/>
      <x v="9"/>
    </i>
    <i>
      <x v="10"/>
      <x v="10"/>
    </i>
    <i>
      <x v="11"/>
      <x v="11"/>
    </i>
    <i>
      <x v="12"/>
      <x v="12"/>
    </i>
    <i>
      <x v="13"/>
      <x v="13"/>
    </i>
    <i>
      <x v="14"/>
      <x v="14"/>
    </i>
    <i>
      <x v="15"/>
      <x v="16"/>
    </i>
    <i>
      <x v="16"/>
      <x v="15"/>
    </i>
    <i t="grand">
      <x/>
    </i>
  </rowItems>
  <colFields count="1">
    <field x="-2"/>
  </colFields>
  <colItems count="2">
    <i>
      <x/>
    </i>
    <i i="1">
      <x v="1"/>
    </i>
  </colItems>
  <pageFields count="1">
    <pageField fld="30" hier="-1"/>
  </pageFields>
  <dataFields count="2">
    <dataField name="Avg ROA" fld="12" subtotal="average" baseField="2" baseItem="13" numFmtId="190"/>
    <dataField name="แห่ง" fld="0" subtotal="count" baseField="2" baseItem="5"/>
  </dataFields>
  <formats count="36">
    <format dxfId="151">
      <pivotArea type="all" dataOnly="0" outline="0" fieldPosition="0"/>
    </format>
    <format dxfId="150">
      <pivotArea outline="0" collapsedLevelsAreSubtotals="1" fieldPosition="0"/>
    </format>
    <format dxfId="149">
      <pivotArea type="origin" dataOnly="0" labelOnly="1" outline="0" fieldPosition="0"/>
    </format>
    <format dxfId="148">
      <pivotArea field="-2" type="button" dataOnly="0" labelOnly="1" outline="0" axis="axisCol" fieldPosition="0"/>
    </format>
    <format dxfId="147">
      <pivotArea type="topRight" dataOnly="0" labelOnly="1" outline="0" fieldPosition="0"/>
    </format>
    <format dxfId="146">
      <pivotArea field="3" type="button" dataOnly="0" labelOnly="1" outline="0"/>
    </format>
    <format dxfId="145">
      <pivotArea field="2" type="button" dataOnly="0" labelOnly="1" outline="0"/>
    </format>
    <format dxfId="144">
      <pivotArea dataOnly="0" labelOnly="1" grandRow="1" outline="0" fieldPosition="0"/>
    </format>
    <format dxfId="143">
      <pivotArea dataOnly="0" labelOnly="1" outline="0" fieldPosition="0">
        <references count="1">
          <reference field="4294967294" count="2">
            <x v="0"/>
            <x v="1"/>
          </reference>
        </references>
      </pivotArea>
    </format>
    <format dxfId="142">
      <pivotArea type="all" dataOnly="0" outline="0" fieldPosition="0"/>
    </format>
    <format dxfId="141">
      <pivotArea outline="0" collapsedLevelsAreSubtotals="1" fieldPosition="0"/>
    </format>
    <format dxfId="140">
      <pivotArea type="origin" dataOnly="0" labelOnly="1" outline="0" fieldPosition="0"/>
    </format>
    <format dxfId="139">
      <pivotArea field="-2" type="button" dataOnly="0" labelOnly="1" outline="0" axis="axisCol" fieldPosition="0"/>
    </format>
    <format dxfId="138">
      <pivotArea type="topRight" dataOnly="0" labelOnly="1" outline="0" fieldPosition="0"/>
    </format>
    <format dxfId="137">
      <pivotArea field="45" type="button" dataOnly="0" labelOnly="1" outline="0" axis="axisRow" fieldPosition="0"/>
    </format>
    <format dxfId="136">
      <pivotArea field="44" type="button" dataOnly="0" labelOnly="1" outline="0" axis="axisRow" fieldPosition="1"/>
    </format>
    <format dxfId="135">
      <pivotArea dataOnly="0" labelOnly="1" outline="0" fieldPosition="0">
        <references count="1">
          <reference field="45" count="0"/>
        </references>
      </pivotArea>
    </format>
    <format dxfId="134">
      <pivotArea dataOnly="0" labelOnly="1" grandRow="1" outline="0" fieldPosition="0"/>
    </format>
    <format dxfId="133">
      <pivotArea dataOnly="0" labelOnly="1" outline="0" fieldPosition="0">
        <references count="2">
          <reference field="44" count="1">
            <x v="5"/>
          </reference>
          <reference field="45" count="1" selected="0">
            <x v="0"/>
          </reference>
        </references>
      </pivotArea>
    </format>
    <format dxfId="132">
      <pivotArea dataOnly="0" labelOnly="1" outline="0" fieldPosition="0">
        <references count="2">
          <reference field="44" count="1">
            <x v="7"/>
          </reference>
          <reference field="45" count="1" selected="0">
            <x v="1"/>
          </reference>
        </references>
      </pivotArea>
    </format>
    <format dxfId="131">
      <pivotArea dataOnly="0" labelOnly="1" outline="0" fieldPosition="0">
        <references count="2">
          <reference field="44" count="1">
            <x v="6"/>
          </reference>
          <reference field="45" count="1" selected="0">
            <x v="2"/>
          </reference>
        </references>
      </pivotArea>
    </format>
    <format dxfId="130">
      <pivotArea dataOnly="0" labelOnly="1" outline="0" fieldPosition="0">
        <references count="2">
          <reference field="44" count="1">
            <x v="2"/>
          </reference>
          <reference field="45" count="1" selected="0">
            <x v="3"/>
          </reference>
        </references>
      </pivotArea>
    </format>
    <format dxfId="129">
      <pivotArea dataOnly="0" labelOnly="1" outline="0" fieldPosition="0">
        <references count="2">
          <reference field="44" count="1">
            <x v="3"/>
          </reference>
          <reference field="45" count="1" selected="0">
            <x v="4"/>
          </reference>
        </references>
      </pivotArea>
    </format>
    <format dxfId="128">
      <pivotArea dataOnly="0" labelOnly="1" outline="0" fieldPosition="0">
        <references count="2">
          <reference field="44" count="1">
            <x v="4"/>
          </reference>
          <reference field="45" count="1" selected="0">
            <x v="5"/>
          </reference>
        </references>
      </pivotArea>
    </format>
    <format dxfId="127">
      <pivotArea dataOnly="0" labelOnly="1" outline="0" fieldPosition="0">
        <references count="2">
          <reference field="44" count="1">
            <x v="0"/>
          </reference>
          <reference field="45" count="1" selected="0">
            <x v="6"/>
          </reference>
        </references>
      </pivotArea>
    </format>
    <format dxfId="126">
      <pivotArea dataOnly="0" labelOnly="1" outline="0" fieldPosition="0">
        <references count="2">
          <reference field="44" count="1">
            <x v="1"/>
          </reference>
          <reference field="45" count="1" selected="0">
            <x v="7"/>
          </reference>
        </references>
      </pivotArea>
    </format>
    <format dxfId="125">
      <pivotArea dataOnly="0" labelOnly="1" outline="0" fieldPosition="0">
        <references count="2">
          <reference field="44" count="1">
            <x v="8"/>
          </reference>
          <reference field="45" count="1" selected="0">
            <x v="8"/>
          </reference>
        </references>
      </pivotArea>
    </format>
    <format dxfId="124">
      <pivotArea dataOnly="0" labelOnly="1" outline="0" fieldPosition="0">
        <references count="2">
          <reference field="44" count="1">
            <x v="9"/>
          </reference>
          <reference field="45" count="1" selected="0">
            <x v="9"/>
          </reference>
        </references>
      </pivotArea>
    </format>
    <format dxfId="123">
      <pivotArea dataOnly="0" labelOnly="1" outline="0" fieldPosition="0">
        <references count="2">
          <reference field="44" count="1">
            <x v="10"/>
          </reference>
          <reference field="45" count="1" selected="0">
            <x v="10"/>
          </reference>
        </references>
      </pivotArea>
    </format>
    <format dxfId="122">
      <pivotArea dataOnly="0" labelOnly="1" outline="0" fieldPosition="0">
        <references count="2">
          <reference field="44" count="1">
            <x v="11"/>
          </reference>
          <reference field="45" count="1" selected="0">
            <x v="11"/>
          </reference>
        </references>
      </pivotArea>
    </format>
    <format dxfId="121">
      <pivotArea dataOnly="0" labelOnly="1" outline="0" fieldPosition="0">
        <references count="2">
          <reference field="44" count="1">
            <x v="12"/>
          </reference>
          <reference field="45" count="1" selected="0">
            <x v="12"/>
          </reference>
        </references>
      </pivotArea>
    </format>
    <format dxfId="120">
      <pivotArea dataOnly="0" labelOnly="1" outline="0" fieldPosition="0">
        <references count="2">
          <reference field="44" count="1">
            <x v="13"/>
          </reference>
          <reference field="45" count="1" selected="0">
            <x v="13"/>
          </reference>
        </references>
      </pivotArea>
    </format>
    <format dxfId="119">
      <pivotArea dataOnly="0" labelOnly="1" outline="0" fieldPosition="0">
        <references count="2">
          <reference field="44" count="1">
            <x v="14"/>
          </reference>
          <reference field="45" count="1" selected="0">
            <x v="14"/>
          </reference>
        </references>
      </pivotArea>
    </format>
    <format dxfId="118">
      <pivotArea dataOnly="0" labelOnly="1" outline="0" fieldPosition="0">
        <references count="2">
          <reference field="44" count="1">
            <x v="16"/>
          </reference>
          <reference field="45" count="1" selected="0">
            <x v="15"/>
          </reference>
        </references>
      </pivotArea>
    </format>
    <format dxfId="117">
      <pivotArea dataOnly="0" labelOnly="1" outline="0" fieldPosition="0">
        <references count="2">
          <reference field="44" count="1">
            <x v="15"/>
          </reference>
          <reference field="45" count="1" selected="0">
            <x v="16"/>
          </reference>
        </references>
      </pivotArea>
    </format>
    <format dxfId="116">
      <pivotArea dataOnly="0" labelOnly="1" outline="0" fieldPosition="0">
        <references count="1">
          <reference field="4294967294" count="2">
            <x v="0"/>
            <x v="1"/>
          </reference>
        </references>
      </pivotArea>
    </format>
  </formats>
  <pivotTableStyleInfo name="PivotStyleMedium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AAFD12D-4242-4963-A060-FA8ACE1D2D10}" name="PivotTable2" cacheId="3" applyNumberFormats="0" applyBorderFormats="0" applyFontFormats="0" applyPatternFormats="0" applyAlignmentFormats="0" applyWidthHeightFormats="1" dataCaption="ค่า" updatedVersion="7" minRefreshableVersion="3" itemPrintTitles="1" createdVersion="8" indent="0" compact="0" compactData="0" gridDropZones="1" multipleFieldFilters="0">
  <location ref="O3:R19" firstHeaderRow="1" firstDataRow="2" firstDataCol="2" rowPageCount="1" colPageCount="1"/>
  <pivotFields count="32">
    <pivotField dataField="1" compact="0" outline="0" showAll="0"/>
    <pivotField compact="0" outline="0" showAll="0"/>
    <pivotField axis="axisRow" compact="0" outline="0" showAll="0">
      <items count="18">
        <item x="4"/>
        <item x="1"/>
        <item x="3"/>
        <item x="6"/>
        <item m="1" x="14"/>
        <item x="8"/>
        <item m="1" x="15"/>
        <item x="11"/>
        <item x="7"/>
        <item x="2"/>
        <item m="1" x="16"/>
        <item x="5"/>
        <item x="10"/>
        <item x="9"/>
        <item x="12"/>
        <item x="13"/>
        <item x="0"/>
        <item t="default"/>
      </items>
    </pivotField>
    <pivotField axis="axisRow" compact="0" outline="0" showAll="0" defaultSubtotal="0">
      <items count="17">
        <item x="8"/>
        <item x="11"/>
        <item m="1" x="16"/>
        <item x="3"/>
        <item x="6"/>
        <item m="1" x="15"/>
        <item x="4"/>
        <item x="1"/>
        <item x="7"/>
        <item x="2"/>
        <item m="1" x="14"/>
        <item x="5"/>
        <item x="10"/>
        <item x="9"/>
        <item x="12"/>
        <item x="0"/>
        <item x="13"/>
      </items>
    </pivotField>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dataField="1"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outline="0" showAll="0">
      <items count="3">
        <item x="0"/>
        <item h="1" x="1"/>
        <item t="default"/>
      </items>
    </pivotField>
    <pivotField compact="0" numFmtId="187" outline="0" showAll="0"/>
    <pivotField compact="0" numFmtId="187" outline="0" showAll="0"/>
    <pivotField compact="0" numFmtId="187" outline="0" showAll="0"/>
    <pivotField compact="0" numFmtId="187" outline="0" showAll="0"/>
    <pivotField compact="0" numFmtId="187" outline="0" showAll="0"/>
    <pivotField compact="0" outline="0" showAll="0"/>
    <pivotField compact="0" outline="0" showAll="0"/>
    <pivotField axis="axisPage" compact="0" outline="0" multipleItemSelectionAllowed="1" showAll="0">
      <items count="3">
        <item x="0"/>
        <item x="1"/>
        <item t="default"/>
      </items>
    </pivotField>
  </pivotFields>
  <rowFields count="2">
    <field x="3"/>
    <field x="2"/>
  </rowFields>
  <rowItems count="15">
    <i>
      <x/>
      <x v="5"/>
    </i>
    <i>
      <x v="1"/>
      <x v="7"/>
    </i>
    <i>
      <x v="3"/>
      <x v="2"/>
    </i>
    <i>
      <x v="4"/>
      <x v="3"/>
    </i>
    <i>
      <x v="6"/>
      <x/>
    </i>
    <i>
      <x v="7"/>
      <x v="1"/>
    </i>
    <i>
      <x v="8"/>
      <x v="8"/>
    </i>
    <i>
      <x v="9"/>
      <x v="9"/>
    </i>
    <i>
      <x v="11"/>
      <x v="11"/>
    </i>
    <i>
      <x v="12"/>
      <x v="12"/>
    </i>
    <i>
      <x v="13"/>
      <x v="13"/>
    </i>
    <i>
      <x v="14"/>
      <x v="14"/>
    </i>
    <i>
      <x v="15"/>
      <x v="16"/>
    </i>
    <i>
      <x v="16"/>
      <x v="15"/>
    </i>
    <i t="grand">
      <x/>
    </i>
  </rowItems>
  <colFields count="1">
    <field x="-2"/>
  </colFields>
  <colItems count="2">
    <i>
      <x/>
    </i>
    <i i="1">
      <x v="1"/>
    </i>
  </colItems>
  <pageFields count="1">
    <pageField fld="31" hier="-1"/>
  </pageFields>
  <dataFields count="2">
    <dataField name="avg_OPM" fld="11" subtotal="average" baseField="2" baseItem="6" numFmtId="190"/>
    <dataField name="แห่ง" fld="0" subtotal="count" baseField="2" baseItem="3"/>
  </dataFields>
  <formats count="51">
    <format dxfId="202">
      <pivotArea type="all" dataOnly="0" outline="0" fieldPosition="0"/>
    </format>
    <format dxfId="201">
      <pivotArea outline="0" collapsedLevelsAreSubtotals="1" fieldPosition="0"/>
    </format>
    <format dxfId="200">
      <pivotArea type="origin" dataOnly="0" labelOnly="1" outline="0" fieldPosition="0"/>
    </format>
    <format dxfId="199">
      <pivotArea field="-2" type="button" dataOnly="0" labelOnly="1" outline="0" axis="axisCol" fieldPosition="0"/>
    </format>
    <format dxfId="198">
      <pivotArea type="topRight" dataOnly="0" labelOnly="1" outline="0" fieldPosition="0"/>
    </format>
    <format dxfId="197">
      <pivotArea field="3" type="button" dataOnly="0" labelOnly="1" outline="0" axis="axisRow" fieldPosition="0"/>
    </format>
    <format dxfId="196">
      <pivotArea field="2" type="button" dataOnly="0" labelOnly="1" outline="0" axis="axisRow" fieldPosition="1"/>
    </format>
    <format dxfId="195">
      <pivotArea dataOnly="0" labelOnly="1" outline="0" fieldPosition="0">
        <references count="1">
          <reference field="3" count="0"/>
        </references>
      </pivotArea>
    </format>
    <format dxfId="194">
      <pivotArea dataOnly="0" labelOnly="1" grandRow="1" outline="0" fieldPosition="0"/>
    </format>
    <format dxfId="193">
      <pivotArea dataOnly="0" labelOnly="1" outline="0" fieldPosition="0">
        <references count="2">
          <reference field="2" count="1">
            <x v="5"/>
          </reference>
          <reference field="3" count="1" selected="0">
            <x v="0"/>
          </reference>
        </references>
      </pivotArea>
    </format>
    <format dxfId="192">
      <pivotArea dataOnly="0" labelOnly="1" outline="0" fieldPosition="0">
        <references count="2">
          <reference field="2" count="1">
            <x v="7"/>
          </reference>
          <reference field="3" count="1" selected="0">
            <x v="1"/>
          </reference>
        </references>
      </pivotArea>
    </format>
    <format dxfId="191">
      <pivotArea dataOnly="0" labelOnly="1" outline="0" fieldPosition="0">
        <references count="2">
          <reference field="2" count="1">
            <x v="6"/>
          </reference>
          <reference field="3" count="1" selected="0">
            <x v="2"/>
          </reference>
        </references>
      </pivotArea>
    </format>
    <format dxfId="190">
      <pivotArea dataOnly="0" labelOnly="1" outline="0" fieldPosition="0">
        <references count="2">
          <reference field="2" count="1">
            <x v="2"/>
          </reference>
          <reference field="3" count="1" selected="0">
            <x v="3"/>
          </reference>
        </references>
      </pivotArea>
    </format>
    <format dxfId="189">
      <pivotArea dataOnly="0" labelOnly="1" outline="0" fieldPosition="0">
        <references count="2">
          <reference field="2" count="1">
            <x v="3"/>
          </reference>
          <reference field="3" count="1" selected="0">
            <x v="4"/>
          </reference>
        </references>
      </pivotArea>
    </format>
    <format dxfId="188">
      <pivotArea dataOnly="0" labelOnly="1" outline="0" fieldPosition="0">
        <references count="2">
          <reference field="2" count="1">
            <x v="4"/>
          </reference>
          <reference field="3" count="1" selected="0">
            <x v="5"/>
          </reference>
        </references>
      </pivotArea>
    </format>
    <format dxfId="187">
      <pivotArea dataOnly="0" labelOnly="1" outline="0" fieldPosition="0">
        <references count="2">
          <reference field="2" count="1">
            <x v="0"/>
          </reference>
          <reference field="3" count="1" selected="0">
            <x v="6"/>
          </reference>
        </references>
      </pivotArea>
    </format>
    <format dxfId="186">
      <pivotArea dataOnly="0" labelOnly="1" outline="0" fieldPosition="0">
        <references count="2">
          <reference field="2" count="1">
            <x v="1"/>
          </reference>
          <reference field="3" count="1" selected="0">
            <x v="7"/>
          </reference>
        </references>
      </pivotArea>
    </format>
    <format dxfId="185">
      <pivotArea dataOnly="0" labelOnly="1" outline="0" fieldPosition="0">
        <references count="2">
          <reference field="2" count="1">
            <x v="8"/>
          </reference>
          <reference field="3" count="1" selected="0">
            <x v="8"/>
          </reference>
        </references>
      </pivotArea>
    </format>
    <format dxfId="184">
      <pivotArea dataOnly="0" labelOnly="1" outline="0" fieldPosition="0">
        <references count="2">
          <reference field="2" count="1">
            <x v="9"/>
          </reference>
          <reference field="3" count="1" selected="0">
            <x v="9"/>
          </reference>
        </references>
      </pivotArea>
    </format>
    <format dxfId="183">
      <pivotArea dataOnly="0" labelOnly="1" outline="0" fieldPosition="0">
        <references count="2">
          <reference field="2" count="1">
            <x v="10"/>
          </reference>
          <reference field="3" count="1" selected="0">
            <x v="10"/>
          </reference>
        </references>
      </pivotArea>
    </format>
    <format dxfId="182">
      <pivotArea dataOnly="0" labelOnly="1" outline="0" fieldPosition="0">
        <references count="2">
          <reference field="2" count="1">
            <x v="11"/>
          </reference>
          <reference field="3" count="1" selected="0">
            <x v="11"/>
          </reference>
        </references>
      </pivotArea>
    </format>
    <format dxfId="181">
      <pivotArea dataOnly="0" labelOnly="1" outline="0" fieldPosition="0">
        <references count="2">
          <reference field="2" count="1">
            <x v="12"/>
          </reference>
          <reference field="3" count="1" selected="0">
            <x v="12"/>
          </reference>
        </references>
      </pivotArea>
    </format>
    <format dxfId="180">
      <pivotArea dataOnly="0" labelOnly="1" outline="0" fieldPosition="0">
        <references count="2">
          <reference field="2" count="1">
            <x v="13"/>
          </reference>
          <reference field="3" count="1" selected="0">
            <x v="13"/>
          </reference>
        </references>
      </pivotArea>
    </format>
    <format dxfId="179">
      <pivotArea dataOnly="0" labelOnly="1" outline="0" fieldPosition="0">
        <references count="2">
          <reference field="2" count="1">
            <x v="14"/>
          </reference>
          <reference field="3" count="1" selected="0">
            <x v="14"/>
          </reference>
        </references>
      </pivotArea>
    </format>
    <format dxfId="178">
      <pivotArea dataOnly="0" labelOnly="1" outline="0" fieldPosition="0">
        <references count="2">
          <reference field="2" count="1">
            <x v="16"/>
          </reference>
          <reference field="3" count="1" selected="0">
            <x v="15"/>
          </reference>
        </references>
      </pivotArea>
    </format>
    <format dxfId="177">
      <pivotArea dataOnly="0" labelOnly="1" outline="0" fieldPosition="0">
        <references count="2">
          <reference field="2" count="1">
            <x v="15"/>
          </reference>
          <reference field="3" count="1" selected="0">
            <x v="16"/>
          </reference>
        </references>
      </pivotArea>
    </format>
    <format dxfId="176">
      <pivotArea dataOnly="0" labelOnly="1" outline="0" fieldPosition="0">
        <references count="1">
          <reference field="4294967294" count="2">
            <x v="0"/>
            <x v="1"/>
          </reference>
        </references>
      </pivotArea>
    </format>
    <format dxfId="175">
      <pivotArea type="all" dataOnly="0" outline="0" fieldPosition="0"/>
    </format>
    <format dxfId="174">
      <pivotArea outline="0" collapsedLevelsAreSubtotals="1" fieldPosition="0"/>
    </format>
    <format dxfId="173">
      <pivotArea type="origin" dataOnly="0" labelOnly="1" outline="0" fieldPosition="0"/>
    </format>
    <format dxfId="172">
      <pivotArea field="-2" type="button" dataOnly="0" labelOnly="1" outline="0" axis="axisCol" fieldPosition="0"/>
    </format>
    <format dxfId="171">
      <pivotArea type="topRight" dataOnly="0" labelOnly="1" outline="0" fieldPosition="0"/>
    </format>
    <format dxfId="170">
      <pivotArea field="3" type="button" dataOnly="0" labelOnly="1" outline="0" axis="axisRow" fieldPosition="0"/>
    </format>
    <format dxfId="169">
      <pivotArea field="2" type="button" dataOnly="0" labelOnly="1" outline="0" axis="axisRow" fieldPosition="1"/>
    </format>
    <format dxfId="168">
      <pivotArea dataOnly="0" labelOnly="1" outline="0" fieldPosition="0">
        <references count="1">
          <reference field="3" count="0"/>
        </references>
      </pivotArea>
    </format>
    <format dxfId="167">
      <pivotArea dataOnly="0" labelOnly="1" grandRow="1" outline="0" fieldPosition="0"/>
    </format>
    <format dxfId="166">
      <pivotArea dataOnly="0" labelOnly="1" outline="0" fieldPosition="0">
        <references count="2">
          <reference field="2" count="1">
            <x v="5"/>
          </reference>
          <reference field="3" count="1" selected="0">
            <x v="0"/>
          </reference>
        </references>
      </pivotArea>
    </format>
    <format dxfId="165">
      <pivotArea dataOnly="0" labelOnly="1" outline="0" fieldPosition="0">
        <references count="2">
          <reference field="2" count="1">
            <x v="7"/>
          </reference>
          <reference field="3" count="1" selected="0">
            <x v="1"/>
          </reference>
        </references>
      </pivotArea>
    </format>
    <format dxfId="164">
      <pivotArea dataOnly="0" labelOnly="1" outline="0" fieldPosition="0">
        <references count="2">
          <reference field="2" count="1">
            <x v="2"/>
          </reference>
          <reference field="3" count="1" selected="0">
            <x v="3"/>
          </reference>
        </references>
      </pivotArea>
    </format>
    <format dxfId="163">
      <pivotArea dataOnly="0" labelOnly="1" outline="0" fieldPosition="0">
        <references count="2">
          <reference field="2" count="1">
            <x v="3"/>
          </reference>
          <reference field="3" count="1" selected="0">
            <x v="4"/>
          </reference>
        </references>
      </pivotArea>
    </format>
    <format dxfId="162">
      <pivotArea dataOnly="0" labelOnly="1" outline="0" fieldPosition="0">
        <references count="2">
          <reference field="2" count="1">
            <x v="0"/>
          </reference>
          <reference field="3" count="1" selected="0">
            <x v="6"/>
          </reference>
        </references>
      </pivotArea>
    </format>
    <format dxfId="161">
      <pivotArea dataOnly="0" labelOnly="1" outline="0" fieldPosition="0">
        <references count="2">
          <reference field="2" count="1">
            <x v="1"/>
          </reference>
          <reference field="3" count="1" selected="0">
            <x v="7"/>
          </reference>
        </references>
      </pivotArea>
    </format>
    <format dxfId="160">
      <pivotArea dataOnly="0" labelOnly="1" outline="0" fieldPosition="0">
        <references count="2">
          <reference field="2" count="1">
            <x v="8"/>
          </reference>
          <reference field="3" count="1" selected="0">
            <x v="8"/>
          </reference>
        </references>
      </pivotArea>
    </format>
    <format dxfId="159">
      <pivotArea dataOnly="0" labelOnly="1" outline="0" fieldPosition="0">
        <references count="2">
          <reference field="2" count="1">
            <x v="9"/>
          </reference>
          <reference field="3" count="1" selected="0">
            <x v="9"/>
          </reference>
        </references>
      </pivotArea>
    </format>
    <format dxfId="158">
      <pivotArea dataOnly="0" labelOnly="1" outline="0" fieldPosition="0">
        <references count="2">
          <reference field="2" count="1">
            <x v="11"/>
          </reference>
          <reference field="3" count="1" selected="0">
            <x v="11"/>
          </reference>
        </references>
      </pivotArea>
    </format>
    <format dxfId="157">
      <pivotArea dataOnly="0" labelOnly="1" outline="0" fieldPosition="0">
        <references count="2">
          <reference field="2" count="1">
            <x v="12"/>
          </reference>
          <reference field="3" count="1" selected="0">
            <x v="12"/>
          </reference>
        </references>
      </pivotArea>
    </format>
    <format dxfId="156">
      <pivotArea dataOnly="0" labelOnly="1" outline="0" fieldPosition="0">
        <references count="2">
          <reference field="2" count="1">
            <x v="13"/>
          </reference>
          <reference field="3" count="1" selected="0">
            <x v="13"/>
          </reference>
        </references>
      </pivotArea>
    </format>
    <format dxfId="155">
      <pivotArea dataOnly="0" labelOnly="1" outline="0" fieldPosition="0">
        <references count="2">
          <reference field="2" count="1">
            <x v="14"/>
          </reference>
          <reference field="3" count="1" selected="0">
            <x v="14"/>
          </reference>
        </references>
      </pivotArea>
    </format>
    <format dxfId="154">
      <pivotArea dataOnly="0" labelOnly="1" outline="0" fieldPosition="0">
        <references count="2">
          <reference field="2" count="1">
            <x v="16"/>
          </reference>
          <reference field="3" count="1" selected="0">
            <x v="15"/>
          </reference>
        </references>
      </pivotArea>
    </format>
    <format dxfId="153">
      <pivotArea dataOnly="0" labelOnly="1" outline="0" fieldPosition="0">
        <references count="2">
          <reference field="2" count="1">
            <x v="15"/>
          </reference>
          <reference field="3" count="1" selected="0">
            <x v="16"/>
          </reference>
        </references>
      </pivotArea>
    </format>
    <format dxfId="152">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7873CE1-EE6D-49C5-8888-E4759154E68B}" name="PivotTable4" cacheId="0" applyNumberFormats="0" applyBorderFormats="0" applyFontFormats="0" applyPatternFormats="0" applyAlignmentFormats="0" applyWidthHeightFormats="1" dataCaption="ค่า" updatedVersion="7" minRefreshableVersion="3" useAutoFormatting="1" itemPrintTitles="1" createdVersion="6" indent="0" compact="0" compactData="0" gridDropZones="1" multipleFieldFilters="0">
  <location ref="A10:G12" firstHeaderRow="1" firstDataRow="2" firstDataCol="1" rowPageCount="1" colPageCount="1"/>
  <pivotFields count="2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87" outline="0" showAll="0"/>
    <pivotField dataField="1" compact="0" numFmtId="187" outline="0" showAll="0"/>
    <pivotField dataField="1" compact="0" numFmtId="187" outline="0" showAll="0"/>
    <pivotField dataField="1" compact="0" numFmtId="187" outline="0" showAll="0"/>
    <pivotField dataField="1" compact="0" numFmtId="187" outline="0" showAll="0"/>
    <pivotField compact="0" outline="0" showAll="0"/>
    <pivotField compact="0" outline="0" showAll="0"/>
    <pivotField compact="0" outline="0" showAll="0"/>
    <pivotField compact="0" outline="0" showAll="0"/>
    <pivotField axis="axisPage" compact="0" outline="0" multipleItemSelectionAllowed="1" showAll="0">
      <items count="9">
        <item x="0"/>
        <item x="1"/>
        <item x="4"/>
        <item x="2"/>
        <item x="7"/>
        <item x="6"/>
        <item x="5"/>
        <item x="3"/>
        <item t="default"/>
      </items>
    </pivotField>
    <pivotField dataField="1" compact="0" numFmtId="187" outline="0" showAll="0" defaultSubtotal="0"/>
    <pivotField compact="0" numFmtId="187" outline="0" showAll="0"/>
  </pivotFields>
  <rowItems count="1">
    <i/>
  </rowItems>
  <colFields count="1">
    <field x="-2"/>
  </colFields>
  <colItems count="6">
    <i>
      <x/>
    </i>
    <i i="1">
      <x v="1"/>
    </i>
    <i i="2">
      <x v="2"/>
    </i>
    <i i="3">
      <x v="3"/>
    </i>
    <i i="4">
      <x v="4"/>
    </i>
    <i i="5">
      <x v="5"/>
    </i>
  </colItems>
  <pageFields count="1">
    <pageField fld="17" hier="-1"/>
  </pageFields>
  <dataFields count="6">
    <dataField name="ค่าเฉลี่ย ของ CR" fld="8" subtotal="average" baseField="2" baseItem="11" numFmtId="2"/>
    <dataField name="ค่าเฉลี่ย ของ QR" fld="9" subtotal="average" baseField="2" baseItem="11" numFmtId="2"/>
    <dataField name="ค่าเฉลี่ย ของ Cash" fld="10" subtotal="average" baseField="2" baseItem="11" numFmtId="2"/>
    <dataField name="ผลรวม ของ NWC" fld="11" baseField="2" baseItem="11" numFmtId="2"/>
    <dataField name="ผลรวม ของ NI+Depreciation" fld="12" baseField="2" baseItem="11" numFmtId="2"/>
    <dataField name="ผลรวม ของ EBITDA" fld="18" baseField="2" baseItem="11"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5D10C76-AEB8-4076-ABA3-E9ED6E3A2AAC}" name="PivotTable4" cacheId="1" applyNumberFormats="0" applyBorderFormats="0" applyFontFormats="0" applyPatternFormats="0" applyAlignmentFormats="0" applyWidthHeightFormats="1" dataCaption="ค่า" updatedVersion="7" minRefreshableVersion="3" useAutoFormatting="1" itemPrintTitles="1" createdVersion="6" indent="0" compact="0" compactData="0" gridDropZones="1" multipleFieldFilters="0">
  <location ref="A10:J24" firstHeaderRow="1" firstDataRow="2" firstDataCol="1"/>
  <pivotFields count="2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87" outline="0" showAll="0"/>
    <pivotField compact="0" numFmtId="187" outline="0" showAll="0"/>
    <pivotField compact="0" numFmtId="187" outline="0" showAll="0"/>
    <pivotField compact="0" numFmtId="187" outline="0" showAll="0"/>
    <pivotField compact="0" numFmtId="187" outline="0" showAll="0"/>
    <pivotField compact="0" outline="0" showAll="0"/>
    <pivotField compact="0" outline="0" showAll="0"/>
    <pivotField compact="0" outline="0" showAll="0"/>
    <pivotField compact="0" outline="0" showAll="0"/>
    <pivotField axis="axisCol" compact="0" outline="0" multipleItemSelectionAllowed="1" showAll="0">
      <items count="9">
        <item x="0"/>
        <item x="1"/>
        <item x="4"/>
        <item x="2"/>
        <item x="7"/>
        <item x="6"/>
        <item x="5"/>
        <item x="3"/>
        <item t="default"/>
      </items>
    </pivotField>
    <pivotField compact="0" numFmtId="187" outline="0" showAll="0" defaultSubtotal="0"/>
    <pivotField compact="0" numFmtId="187" outline="0" showAll="0"/>
  </pivotFields>
  <rowItems count="1">
    <i/>
  </rowItems>
  <colFields count="1">
    <field x="17"/>
  </colFields>
  <colItems count="9">
    <i>
      <x/>
    </i>
    <i>
      <x v="1"/>
    </i>
    <i>
      <x v="2"/>
    </i>
    <i>
      <x v="3"/>
    </i>
    <i>
      <x v="4"/>
    </i>
    <i>
      <x v="5"/>
    </i>
    <i>
      <x v="6"/>
    </i>
    <i>
      <x v="7"/>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ตัวแบ่งส่วนข้อมูล_OPM_outlier" xr10:uid="{C26ED7E2-5B24-4232-8C0F-26FFBA8D5AA5}" sourceName="OPM_outlier">
  <pivotTables>
    <pivotTable tabId="21" name="PivotTable2"/>
  </pivotTables>
  <data>
    <tabular pivotCacheId="492229616">
      <items count="2">
        <i x="0" s="1"/>
        <i x="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ตัวแบ่งส่วนข้อมูล_ROA_outlier" xr10:uid="{D027AA39-565A-4758-966B-57CA7FFFB328}" sourceName="ROA_outlier">
  <pivotTables>
    <pivotTable tabId="21" name="PivotTable3"/>
  </pivotTables>
  <data>
    <tabular pivotCacheId="492229616">
      <items count="2">
        <i x="0" s="1"/>
        <i x="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ตัวแบ่งส่วนข้อมูล_OPM_outlier2" xr10:uid="{9F145429-F993-496F-B897-981AB282FEC3}" sourceName="OPM_outlier2">
  <pivotTables>
    <pivotTable tabId="21" name="PivotTable1"/>
  </pivotTables>
  <data>
    <tabular pivotCacheId="2059849625">
      <items count="3">
        <i x="0" s="1"/>
        <i x="1"/>
        <i x="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ตัวแบ่งส่วนข้อมูล_ROA_outlier2" xr10:uid="{B2872B7D-6506-417E-B2DC-8FB46380DBBB}" sourceName="ROA_outlier2">
  <pivotTables>
    <pivotTable tabId="21" name="PivotTable4"/>
  </pivotTables>
  <data>
    <tabular pivotCacheId="2059849625">
      <items count="3">
        <i x="0" s="1"/>
        <i x="1"/>
        <i x="2"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PM_outlier" xr10:uid="{FB282B96-74D9-4B30-BD47-9B882DFD0427}" cache="ตัวแบ่งส่วนข้อมูล_OPM_outlier" caption="OPM_outlier" columnCount="2" style="SlicerStyleDark4" rowHeight="216000"/>
  <slicer name="ROA_outlier" xr10:uid="{2024BCA9-E460-45E9-A731-5AB8EC37D06C}" cache="ตัวแบ่งส่วนข้อมูล_ROA_outlier" caption="ROA_outlier" columnCount="2" style="SlicerStyleLight6" rowHeight="216000"/>
  <slicer name="OPM_outlier2" xr10:uid="{C95E9DF9-7D63-45E5-9751-CC78B7398C93}" cache="ตัวแบ่งส่วนข้อมูล_OPM_outlier2" caption="OPM_outlier2" columnCount="2" rowHeight="216000"/>
  <slicer name="ROA_outlier2" xr10:uid="{454F5CA4-35F7-45C3-BF5F-CC900CB475CB}" cache="ตัวแบ่งส่วนข้อมูล_ROA_outlier2" caption="ROA_outlier2" columnCount="2" rowHeight="21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13D8CB-8F61-4BF2-9786-B94254211A73}" name="OrgTbl" displayName="OrgTbl" ref="A1:Q907" totalsRowShown="0" headerRowDxfId="28" dataDxfId="26" headerRowBorderDxfId="27" tableBorderDxfId="25" totalsRowBorderDxfId="24">
  <autoFilter ref="A1:Q907" xr:uid="{00000000-0009-0000-0000-000008000000}"/>
  <tableColumns count="17">
    <tableColumn id="1" xr3:uid="{2DAD65D3-2472-4311-9627-8FD2BE8DC054}" name="code5" dataDxfId="23"/>
    <tableColumn id="2" xr3:uid="{61831D5B-0B37-48A6-9D37-4A29129B9D40}" name="name" dataDxfId="22"/>
    <tableColumn id="3" xr3:uid="{352D3B9A-C78B-4F4B-9E1A-3A67DFAA1D43}" name="name222" dataDxfId="21">
      <calculatedColumnFormula>OrgTbl[[#This Row],[name333]]&amp;","&amp;OrgTbl[[#This Row],[TypeID]]</calculatedColumnFormula>
    </tableColumn>
    <tableColumn id="4" xr3:uid="{6AA13438-FD95-420C-9ED3-980DEAD5DC1E}" name="name333" dataDxfId="20"/>
    <tableColumn id="5" xr3:uid="{88E8DF9B-537F-45CF-8831-9ED6C908C13A}" name="ket" dataDxfId="19"/>
    <tableColumn id="6" xr3:uid="{BD92D76E-4737-4AFB-9C04-6626AE27C5D0}" name="typename" dataDxfId="18">
      <calculatedColumnFormula array="1">_xlfn.IFS(OrgTbl[[#This Row],[TypeID]]="รพช.","โรงพยาบาลชุมชน",OrgTbl[[#This Row],[TypeID]]="รพศ.","โรงพยาบาลศูนย์",OrgTbl[[#This Row],[TypeID]]="รพท.","โรงพยาบาลทั่วไป")</calculatedColumnFormula>
    </tableColumn>
    <tableColumn id="7" xr3:uid="{17EC5D63-6BF6-49BB-A29D-D56E4F6F7309}" name="TypeID" dataDxfId="17">
      <calculatedColumnFormula>INDEX('Org2567'!$BB$4:$BB$905,MATCH(OrgTbl[[#This Row],[code5]],'Org2567'!$D$4:$D$905,0))</calculatedColumnFormula>
    </tableColumn>
    <tableColumn id="8" xr3:uid="{A3735D0E-FF80-4CC5-93F5-896FE5B429A8}" name="ProvinceID" dataDxfId="16"/>
    <tableColumn id="9" xr3:uid="{698A3C05-6103-4B1D-B92D-54BA196CA3D7}" name="province_name" dataDxfId="15"/>
    <tableColumn id="10" xr3:uid="{876D8AEE-786C-4BFE-8AEA-9EB10176D117}" name="bed" dataDxfId="14">
      <calculatedColumnFormula>INDEX('Org2567'!$BD$4:$BD$905,MATCH(OrgTbl[[#This Row],[code5]],'Org2567'!$D$4:$D$905,0))</calculatedColumnFormula>
    </tableColumn>
    <tableColumn id="11" xr3:uid="{286BF0DE-D10B-47B1-9350-A2A6FD355A40}" name="servicetype" dataDxfId="13"/>
    <tableColumn id="12" xr3:uid="{E6F413D7-806B-493D-B42D-8F7AB842CCD3}" name="level" dataDxfId="12">
      <calculatedColumnFormula>INDEX('Org2567'!$BC$4:$BC$905,MATCH(OrgTbl[[#This Row],[code5]],'Org2567'!$D$4:$D$905,0))</calculatedColumnFormula>
    </tableColumn>
    <tableColumn id="13" xr3:uid="{8279E6C2-3CB2-4C6D-BF93-06D5BDFE51AA}" name="HospGroup_20 G" dataDxfId="11">
      <calculatedColumnFormula>INDEX('Org2567'!$BF$4:$BF$905,MATCH(OrgTbl[[#This Row],[code5]],'Org2567'!$D$4:$D$905,0))</calculatedColumnFormula>
    </tableColumn>
    <tableColumn id="14" xr3:uid="{E5459A66-8126-4458-BF5A-CC56524E4274}" name="HospGroup_20Name" dataDxfId="10"/>
    <tableColumn id="15" xr3:uid="{821ABD18-012C-4DBE-AAFD-8BE6DA000BFB}" name="code9" dataDxfId="9"/>
    <tableColumn id="16" xr3:uid="{F4711A88-8BF2-4519-BFD6-006B6CB8051B}" name="Group20Name" dataDxfId="8">
      <calculatedColumnFormula>INDEX('Org2567'!$BG$4:$BG$905,MATCH(OrgTbl[[#This Row],[code5]],'Org2567'!$D$4:$D$905,0))</calculatedColumnFormula>
    </tableColumn>
    <tableColumn id="17" xr3:uid="{EE4765BC-9C04-46AF-8A81-CFE029E7E27D}" name="POP" dataDxfId="7">
      <calculatedColumnFormula>INDEX('Org2567'!$BE:$BE,MATCH(OrgTbl[[#This Row],[code5]],'Org2567'!$D:$D,0))</calculatedColumnFormula>
    </tableColumn>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phdb.moph.go.th/main/index/downloadlist/1/0" TargetMode="External"/><Relationship Id="rId7" Type="http://schemas.openxmlformats.org/officeDocument/2006/relationships/printerSettings" Target="../printerSettings/printerSettings8.bin"/><Relationship Id="rId2" Type="http://schemas.openxmlformats.org/officeDocument/2006/relationships/hyperlink" Target="https://phdb.moph.go.th/main/index/downloadlist/1/0" TargetMode="External"/><Relationship Id="rId1" Type="http://schemas.openxmlformats.org/officeDocument/2006/relationships/hyperlink" Target="https://phdb.moph.go.th/main/index/downloadlist/1/0" TargetMode="External"/><Relationship Id="rId6" Type="http://schemas.openxmlformats.org/officeDocument/2006/relationships/hyperlink" Target="https://phdb.moph.go.th/main/index/downloadlist/1/0" TargetMode="External"/><Relationship Id="rId5" Type="http://schemas.openxmlformats.org/officeDocument/2006/relationships/hyperlink" Target="https://phdb.moph.go.th/main/index/downloadlist/1/0" TargetMode="External"/><Relationship Id="rId4" Type="http://schemas.openxmlformats.org/officeDocument/2006/relationships/hyperlink" Target="https://phdb.moph.go.th/main/index/downloadlist/1/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zoomScale="80" zoomScaleNormal="80" workbookViewId="0">
      <selection activeCell="C29" sqref="C29"/>
    </sheetView>
  </sheetViews>
  <sheetFormatPr defaultColWidth="8.69921875" defaultRowHeight="24.6" x14ac:dyDescent="0.7"/>
  <cols>
    <col min="1" max="1" width="4.69921875" style="124" customWidth="1"/>
    <col min="2" max="2" width="50.69921875" style="124" customWidth="1"/>
    <col min="3" max="3" width="14.8984375" style="124" customWidth="1"/>
    <col min="4" max="4" width="77.796875" style="124" bestFit="1" customWidth="1"/>
    <col min="5" max="5" width="10.3984375" style="124" customWidth="1"/>
    <col min="6" max="6" width="9.19921875" style="124" customWidth="1"/>
    <col min="7" max="7" width="6.8984375" style="124" hidden="1" customWidth="1"/>
    <col min="8" max="8" width="6.19921875" style="124" hidden="1" customWidth="1"/>
    <col min="9" max="9" width="6.3984375" style="124" hidden="1" customWidth="1"/>
    <col min="10" max="10" width="5.3984375" style="124" hidden="1" customWidth="1"/>
    <col min="11" max="16384" width="8.69921875" style="124"/>
  </cols>
  <sheetData>
    <row r="1" spans="2:10" x14ac:dyDescent="0.7">
      <c r="B1" s="124" t="s">
        <v>3896</v>
      </c>
    </row>
    <row r="2" spans="2:10" ht="63" x14ac:dyDescent="0.7">
      <c r="B2" s="151" t="s">
        <v>0</v>
      </c>
      <c r="C2" s="152" t="s">
        <v>3760</v>
      </c>
      <c r="D2" s="153" t="s">
        <v>3645</v>
      </c>
    </row>
    <row r="3" spans="2:10" x14ac:dyDescent="0.7">
      <c r="B3" s="154" t="s">
        <v>3871</v>
      </c>
      <c r="C3" s="155"/>
      <c r="D3" s="156" t="s">
        <v>3626</v>
      </c>
    </row>
    <row r="4" spans="2:10" x14ac:dyDescent="0.7">
      <c r="B4" s="157" t="s">
        <v>3872</v>
      </c>
      <c r="C4" s="158">
        <v>1</v>
      </c>
      <c r="D4" s="159" t="s">
        <v>3627</v>
      </c>
    </row>
    <row r="5" spans="2:10" x14ac:dyDescent="0.7">
      <c r="B5" s="157" t="s">
        <v>3873</v>
      </c>
      <c r="C5" s="158">
        <v>1</v>
      </c>
      <c r="D5" s="159" t="s">
        <v>3628</v>
      </c>
    </row>
    <row r="6" spans="2:10" x14ac:dyDescent="0.7">
      <c r="B6" s="157" t="s">
        <v>3874</v>
      </c>
      <c r="C6" s="158">
        <v>1</v>
      </c>
      <c r="D6" s="159" t="s">
        <v>3629</v>
      </c>
      <c r="J6" s="160"/>
    </row>
    <row r="7" spans="2:10" x14ac:dyDescent="0.7">
      <c r="B7" s="154" t="s">
        <v>3875</v>
      </c>
      <c r="C7" s="155"/>
      <c r="D7" s="156" t="s">
        <v>3635</v>
      </c>
      <c r="J7" s="160"/>
    </row>
    <row r="8" spans="2:10" x14ac:dyDescent="0.7">
      <c r="B8" s="161" t="s">
        <v>3876</v>
      </c>
      <c r="C8" s="158">
        <v>1</v>
      </c>
      <c r="D8" s="162" t="s">
        <v>3630</v>
      </c>
      <c r="J8" s="160"/>
    </row>
    <row r="9" spans="2:10" ht="49.2" x14ac:dyDescent="0.7">
      <c r="B9" s="163" t="s">
        <v>3877</v>
      </c>
      <c r="C9" s="371">
        <v>1</v>
      </c>
      <c r="D9" s="162" t="s">
        <v>3631</v>
      </c>
      <c r="I9" s="164"/>
      <c r="J9" s="160"/>
    </row>
    <row r="10" spans="2:10" x14ac:dyDescent="0.7">
      <c r="B10" s="154" t="s">
        <v>3878</v>
      </c>
      <c r="C10" s="155"/>
      <c r="D10" s="156" t="s">
        <v>3636</v>
      </c>
      <c r="I10" s="164"/>
      <c r="J10" s="160"/>
    </row>
    <row r="11" spans="2:10" ht="49.2" customHeight="1" x14ac:dyDescent="0.7">
      <c r="B11" s="436" t="s">
        <v>3659</v>
      </c>
      <c r="C11" s="437"/>
      <c r="D11" s="162" t="s">
        <v>3637</v>
      </c>
      <c r="J11" s="160"/>
    </row>
    <row r="12" spans="2:10" x14ac:dyDescent="0.7">
      <c r="B12" s="161" t="s">
        <v>3879</v>
      </c>
      <c r="C12" s="135">
        <v>0</v>
      </c>
      <c r="D12" s="162" t="s">
        <v>3632</v>
      </c>
      <c r="I12" s="164"/>
      <c r="J12" s="160"/>
    </row>
    <row r="13" spans="2:10" x14ac:dyDescent="0.7">
      <c r="B13" s="161" t="s">
        <v>3880</v>
      </c>
      <c r="C13" s="135">
        <v>1</v>
      </c>
      <c r="D13" s="162" t="s">
        <v>3634</v>
      </c>
    </row>
    <row r="14" spans="2:10" x14ac:dyDescent="0.7">
      <c r="B14" s="161" t="s">
        <v>3881</v>
      </c>
      <c r="C14" s="135">
        <v>2</v>
      </c>
      <c r="D14" s="162"/>
    </row>
    <row r="15" spans="2:10" x14ac:dyDescent="0.7">
      <c r="B15" s="165" t="s">
        <v>3679</v>
      </c>
      <c r="C15" s="135"/>
      <c r="D15" s="162" t="s">
        <v>3633</v>
      </c>
      <c r="G15" s="124" t="s">
        <v>3683</v>
      </c>
    </row>
    <row r="16" spans="2:10" x14ac:dyDescent="0.7">
      <c r="B16" s="161" t="s">
        <v>3688</v>
      </c>
      <c r="C16" s="135">
        <v>2</v>
      </c>
      <c r="D16" s="162"/>
      <c r="G16" s="166"/>
      <c r="H16" s="166"/>
      <c r="I16" s="166"/>
      <c r="J16" s="166"/>
    </row>
    <row r="17" spans="2:10" x14ac:dyDescent="0.7">
      <c r="B17" s="161" t="s">
        <v>3689</v>
      </c>
      <c r="C17" s="135">
        <v>1</v>
      </c>
      <c r="D17" s="162"/>
      <c r="G17" s="166" t="s">
        <v>3673</v>
      </c>
      <c r="H17" s="166"/>
      <c r="I17" s="166"/>
      <c r="J17" s="166"/>
    </row>
    <row r="18" spans="2:10" x14ac:dyDescent="0.7">
      <c r="B18" s="161" t="s">
        <v>3882</v>
      </c>
      <c r="C18" s="135">
        <v>0</v>
      </c>
      <c r="D18" s="162"/>
      <c r="G18" s="166" t="s">
        <v>8</v>
      </c>
      <c r="H18" s="166" t="s">
        <v>3674</v>
      </c>
      <c r="I18" s="166" t="s">
        <v>3675</v>
      </c>
      <c r="J18" s="166" t="s">
        <v>3676</v>
      </c>
    </row>
    <row r="19" spans="2:10" x14ac:dyDescent="0.7">
      <c r="B19" s="165" t="s">
        <v>3684</v>
      </c>
      <c r="C19" s="135">
        <v>0</v>
      </c>
      <c r="D19" s="162"/>
      <c r="G19" s="166"/>
      <c r="H19" s="166"/>
      <c r="I19" s="166"/>
      <c r="J19" s="166"/>
    </row>
    <row r="20" spans="2:10" x14ac:dyDescent="0.7">
      <c r="B20" s="165" t="s">
        <v>3685</v>
      </c>
      <c r="C20" s="135">
        <v>2</v>
      </c>
      <c r="D20" s="167"/>
      <c r="G20" s="166"/>
      <c r="H20" s="166"/>
      <c r="I20" s="166"/>
      <c r="J20" s="166"/>
    </row>
    <row r="21" spans="2:10" x14ac:dyDescent="0.7">
      <c r="B21" s="168"/>
      <c r="C21" s="169"/>
      <c r="G21" s="166"/>
      <c r="H21" s="166"/>
      <c r="I21" s="166"/>
      <c r="J21" s="166"/>
    </row>
    <row r="22" spans="2:10" x14ac:dyDescent="0.7">
      <c r="B22" s="170" t="s">
        <v>3883</v>
      </c>
      <c r="G22" s="166" t="s">
        <v>3678</v>
      </c>
      <c r="H22" s="166" t="s">
        <v>3678</v>
      </c>
      <c r="I22" s="166"/>
      <c r="J22" s="171">
        <v>2</v>
      </c>
    </row>
    <row r="23" spans="2:10" x14ac:dyDescent="0.7">
      <c r="C23" s="172" t="s">
        <v>3761</v>
      </c>
      <c r="D23" s="169" t="s">
        <v>3645</v>
      </c>
      <c r="G23" s="166" t="s">
        <v>3677</v>
      </c>
      <c r="H23" s="166" t="s">
        <v>3677</v>
      </c>
      <c r="I23" s="166"/>
      <c r="J23" s="171">
        <v>0</v>
      </c>
    </row>
    <row r="24" spans="2:10" x14ac:dyDescent="0.7">
      <c r="C24" s="173">
        <v>0</v>
      </c>
      <c r="D24" s="174" t="s">
        <v>3762</v>
      </c>
      <c r="G24" s="166" t="s">
        <v>3677</v>
      </c>
      <c r="H24" s="166" t="s">
        <v>3678</v>
      </c>
      <c r="I24" s="166" t="s">
        <v>3680</v>
      </c>
      <c r="J24" s="171">
        <v>2</v>
      </c>
    </row>
    <row r="25" spans="2:10" x14ac:dyDescent="0.7">
      <c r="C25" s="175">
        <v>1</v>
      </c>
      <c r="D25" s="174" t="s">
        <v>3763</v>
      </c>
      <c r="G25" s="166"/>
      <c r="H25" s="166"/>
      <c r="I25" s="176" t="s">
        <v>3681</v>
      </c>
      <c r="J25" s="171">
        <v>1</v>
      </c>
    </row>
    <row r="26" spans="2:10" x14ac:dyDescent="0.7">
      <c r="C26" s="177">
        <v>2</v>
      </c>
      <c r="D26" s="174" t="s">
        <v>3764</v>
      </c>
      <c r="G26" s="166"/>
      <c r="H26" s="166"/>
      <c r="I26" s="166" t="s">
        <v>3682</v>
      </c>
      <c r="J26" s="171">
        <v>0</v>
      </c>
    </row>
    <row r="27" spans="2:10" x14ac:dyDescent="0.7">
      <c r="C27" s="178">
        <v>3</v>
      </c>
      <c r="D27" s="174" t="s">
        <v>3765</v>
      </c>
      <c r="G27" s="166" t="s">
        <v>3678</v>
      </c>
      <c r="H27" s="166" t="s">
        <v>3677</v>
      </c>
      <c r="I27" s="166" t="s">
        <v>3680</v>
      </c>
      <c r="J27" s="171">
        <v>0</v>
      </c>
    </row>
    <row r="28" spans="2:10" x14ac:dyDescent="0.7">
      <c r="C28" s="179">
        <v>4</v>
      </c>
      <c r="D28" s="174" t="s">
        <v>3766</v>
      </c>
      <c r="G28" s="166"/>
      <c r="H28" s="166"/>
      <c r="I28" s="176" t="s">
        <v>3681</v>
      </c>
      <c r="J28" s="171">
        <v>1</v>
      </c>
    </row>
    <row r="29" spans="2:10" x14ac:dyDescent="0.7">
      <c r="C29" s="180">
        <v>5</v>
      </c>
      <c r="D29" s="174" t="s">
        <v>3767</v>
      </c>
      <c r="G29" s="166"/>
      <c r="H29" s="166"/>
      <c r="I29" s="166" t="s">
        <v>3682</v>
      </c>
      <c r="J29" s="171">
        <v>2</v>
      </c>
    </row>
    <row r="30" spans="2:10" x14ac:dyDescent="0.7">
      <c r="C30" s="181">
        <v>6</v>
      </c>
      <c r="D30" s="174" t="s">
        <v>3768</v>
      </c>
      <c r="G30" s="166"/>
      <c r="H30" s="166"/>
      <c r="I30" s="166"/>
      <c r="J30" s="171"/>
    </row>
    <row r="31" spans="2:10" x14ac:dyDescent="0.7">
      <c r="C31" s="182">
        <v>7</v>
      </c>
      <c r="D31" s="174" t="s">
        <v>3769</v>
      </c>
      <c r="G31" s="166"/>
      <c r="H31" s="166"/>
      <c r="I31" s="166"/>
      <c r="J31" s="171"/>
    </row>
    <row r="32" spans="2:10" x14ac:dyDescent="0.7">
      <c r="G32" s="166"/>
      <c r="H32" s="166"/>
      <c r="I32" s="166"/>
      <c r="J32" s="166"/>
    </row>
  </sheetData>
  <mergeCells count="1">
    <mergeCell ref="B11:C11"/>
  </mergeCells>
  <phoneticPr fontId="12" type="noConversion"/>
  <pageMargins left="0.51181102362204722" right="0.51181102362204722" top="0.74803149606299213" bottom="0.74803149606299213"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8:G12"/>
  <sheetViews>
    <sheetView topLeftCell="A10" zoomScale="80" zoomScaleNormal="80" workbookViewId="0">
      <pane xSplit="2" ySplit="2" topLeftCell="C12" activePane="bottomRight" state="frozen"/>
      <selection activeCell="A10" sqref="A10"/>
      <selection pane="topRight" activeCell="C10" sqref="C10"/>
      <selection pane="bottomLeft" activeCell="A12" sqref="A12"/>
      <selection pane="bottomRight" activeCell="D12" sqref="D12"/>
    </sheetView>
  </sheetViews>
  <sheetFormatPr defaultRowHeight="13.8" x14ac:dyDescent="0.25"/>
  <cols>
    <col min="1" max="1" width="11.09765625" bestFit="1" customWidth="1"/>
    <col min="2" max="2" width="15.296875" bestFit="1" customWidth="1"/>
    <col min="3" max="3" width="15.59765625" bestFit="1" customWidth="1"/>
    <col min="4" max="4" width="17.19921875" bestFit="1" customWidth="1"/>
    <col min="5" max="5" width="16.3984375" bestFit="1" customWidth="1"/>
    <col min="6" max="6" width="26.09765625" bestFit="1" customWidth="1"/>
    <col min="7" max="7" width="18.3984375" bestFit="1" customWidth="1"/>
    <col min="8" max="8" width="18.69921875" bestFit="1" customWidth="1"/>
    <col min="9" max="9" width="36.3984375" bestFit="1" customWidth="1"/>
    <col min="10" max="11" width="7.296875" customWidth="1"/>
    <col min="12" max="325" width="7.19921875" customWidth="1"/>
    <col min="326" max="326" width="13.3984375" customWidth="1"/>
    <col min="327" max="337" width="8" customWidth="1"/>
    <col min="338" max="338" width="13.3984375" bestFit="1" customWidth="1"/>
  </cols>
  <sheetData>
    <row r="8" spans="1:7" x14ac:dyDescent="0.25">
      <c r="A8" s="4" t="s">
        <v>21</v>
      </c>
      <c r="B8" t="s">
        <v>3749</v>
      </c>
    </row>
    <row r="10" spans="1:7" x14ac:dyDescent="0.25">
      <c r="B10" s="4" t="s">
        <v>3737</v>
      </c>
    </row>
    <row r="11" spans="1:7" x14ac:dyDescent="0.25">
      <c r="B11" t="s">
        <v>3750</v>
      </c>
      <c r="C11" t="s">
        <v>3751</v>
      </c>
      <c r="D11" t="s">
        <v>3752</v>
      </c>
      <c r="E11" t="s">
        <v>3753</v>
      </c>
      <c r="F11" t="s">
        <v>3754</v>
      </c>
      <c r="G11" t="s">
        <v>3755</v>
      </c>
    </row>
    <row r="12" spans="1:7" x14ac:dyDescent="0.25">
      <c r="A12" t="s">
        <v>4123</v>
      </c>
      <c r="B12" s="48">
        <v>4.181447661469929</v>
      </c>
      <c r="C12" s="48">
        <v>3.9008240534521215</v>
      </c>
      <c r="D12" s="48">
        <v>2.5658463251670396</v>
      </c>
      <c r="E12" s="48">
        <v>124142591041.6301</v>
      </c>
      <c r="F12" s="48">
        <v>7035453318.5600014</v>
      </c>
      <c r="G12" s="48">
        <v>17413420737.250004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7E6EC-7787-42DE-99C7-6A7717968DB7}">
  <dimension ref="B10:J11"/>
  <sheetViews>
    <sheetView topLeftCell="A10" zoomScale="80" zoomScaleNormal="80" workbookViewId="0">
      <pane xSplit="2" ySplit="2" topLeftCell="C12" activePane="bottomRight" state="frozen"/>
      <selection activeCell="A10" sqref="A10"/>
      <selection pane="topRight" activeCell="C10" sqref="C10"/>
      <selection pane="bottomLeft" activeCell="A12" sqref="A12"/>
      <selection pane="bottomRight" activeCell="D12" sqref="D12"/>
    </sheetView>
  </sheetViews>
  <sheetFormatPr defaultRowHeight="13.8" x14ac:dyDescent="0.25"/>
  <cols>
    <col min="1" max="1" width="13.3984375" bestFit="1" customWidth="1"/>
    <col min="2" max="9" width="13.8984375" bestFit="1" customWidth="1"/>
    <col min="10" max="10" width="14" bestFit="1" customWidth="1"/>
    <col min="11" max="11" width="13.3984375" bestFit="1" customWidth="1"/>
    <col min="12" max="325" width="7.19921875" customWidth="1"/>
    <col min="326" max="326" width="13.3984375" customWidth="1"/>
    <col min="327" max="337" width="8" customWidth="1"/>
    <col min="338" max="338" width="13.3984375" bestFit="1" customWidth="1"/>
  </cols>
  <sheetData>
    <row r="10" spans="2:10" x14ac:dyDescent="0.25">
      <c r="B10" s="4" t="s">
        <v>21</v>
      </c>
    </row>
    <row r="11" spans="2:10" x14ac:dyDescent="0.25">
      <c r="B11">
        <v>0</v>
      </c>
      <c r="C11">
        <v>1</v>
      </c>
      <c r="D11">
        <v>2</v>
      </c>
      <c r="E11">
        <v>3</v>
      </c>
      <c r="F11">
        <v>4</v>
      </c>
      <c r="G11">
        <v>5</v>
      </c>
      <c r="H11">
        <v>6</v>
      </c>
      <c r="I11">
        <v>7</v>
      </c>
      <c r="J11" t="s">
        <v>3687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907"/>
  <sheetViews>
    <sheetView zoomScale="80" zoomScaleNormal="80" workbookViewId="0">
      <pane xSplit="2" ySplit="2" topLeftCell="I878" activePane="bottomRight" state="frozen"/>
      <selection pane="topRight" activeCell="C1" sqref="C1"/>
      <selection pane="bottomLeft" activeCell="A3" sqref="A3"/>
      <selection pane="bottomRight" activeCell="Q883" sqref="Q883"/>
    </sheetView>
  </sheetViews>
  <sheetFormatPr defaultColWidth="8.796875" defaultRowHeight="27" x14ac:dyDescent="0.75"/>
  <cols>
    <col min="1" max="1" width="10.296875" style="343" bestFit="1" customWidth="1"/>
    <col min="2" max="2" width="48.69921875" style="342" customWidth="1"/>
    <col min="3" max="3" width="52.59765625" style="342" customWidth="1"/>
    <col min="4" max="4" width="60.8984375" style="342" customWidth="1"/>
    <col min="5" max="5" width="7.59765625" style="342" bestFit="1" customWidth="1"/>
    <col min="6" max="6" width="17.3984375" style="342" bestFit="1" customWidth="1"/>
    <col min="7" max="7" width="10.8984375" style="342" bestFit="1" customWidth="1"/>
    <col min="8" max="8" width="12.3984375" style="342" bestFit="1" customWidth="1"/>
    <col min="9" max="9" width="18.3984375" style="342" bestFit="1" customWidth="1"/>
    <col min="10" max="10" width="8.3984375" style="344" bestFit="1" customWidth="1"/>
    <col min="11" max="11" width="14.8984375" style="342" bestFit="1" customWidth="1"/>
    <col min="12" max="12" width="9.296875" style="342" bestFit="1" customWidth="1"/>
    <col min="13" max="13" width="19.69921875" style="342" bestFit="1" customWidth="1"/>
    <col min="14" max="14" width="23.09765625" style="342" bestFit="1" customWidth="1"/>
    <col min="15" max="15" width="13.19921875" style="342" bestFit="1" customWidth="1"/>
    <col min="16" max="16" width="26.09765625" style="342" bestFit="1" customWidth="1"/>
    <col min="17" max="17" width="11" style="342" bestFit="1" customWidth="1"/>
    <col min="18" max="18" width="12" style="342" bestFit="1" customWidth="1"/>
    <col min="19" max="16384" width="8.796875" style="342"/>
  </cols>
  <sheetData>
    <row r="1" spans="1:18" x14ac:dyDescent="0.75">
      <c r="A1" s="345" t="s">
        <v>903</v>
      </c>
      <c r="B1" s="346" t="s">
        <v>904</v>
      </c>
      <c r="C1" s="347" t="s">
        <v>905</v>
      </c>
      <c r="D1" s="346" t="s">
        <v>906</v>
      </c>
      <c r="E1" s="347" t="s">
        <v>907</v>
      </c>
      <c r="F1" s="346" t="s">
        <v>908</v>
      </c>
      <c r="G1" s="348" t="s">
        <v>3665</v>
      </c>
      <c r="H1" s="346" t="s">
        <v>3771</v>
      </c>
      <c r="I1" s="347" t="s">
        <v>909</v>
      </c>
      <c r="J1" s="349" t="s">
        <v>910</v>
      </c>
      <c r="K1" s="346" t="s">
        <v>911</v>
      </c>
      <c r="L1" s="348" t="s">
        <v>912</v>
      </c>
      <c r="M1" s="348" t="s">
        <v>3757</v>
      </c>
      <c r="N1" s="346" t="s">
        <v>3758</v>
      </c>
      <c r="O1" s="346" t="s">
        <v>913</v>
      </c>
      <c r="P1" s="348" t="s">
        <v>3759</v>
      </c>
      <c r="Q1" s="348" t="s">
        <v>3927</v>
      </c>
      <c r="R1" s="346"/>
    </row>
    <row r="2" spans="1:18" s="146" customFormat="1" ht="21" x14ac:dyDescent="0.6">
      <c r="A2" s="350" t="s">
        <v>23</v>
      </c>
      <c r="B2" s="351" t="s">
        <v>1157</v>
      </c>
      <c r="C2" s="351" t="str">
        <f>OrgTbl[[#This Row],[name333]]&amp;","&amp;OrgTbl[[#This Row],[TypeID]]</f>
        <v>เชียงรายประชานุเคราะห์,รพศ.</v>
      </c>
      <c r="D2" s="351" t="str">
        <f>MID(OrgTbl[[#This Row],[name]],10,100)</f>
        <v>เชียงรายประชานุเคราะห์</v>
      </c>
      <c r="E2" s="352">
        <v>1</v>
      </c>
      <c r="F2" s="351" t="str" cm="1">
        <f t="array" ref="F2">_xlfn.IFS(OrgTbl[[#This Row],[TypeID]]="รพช.","โรงพยาบาลชุมชน",OrgTbl[[#This Row],[TypeID]]="รพศ.","โรงพยาบาลศูนย์",OrgTbl[[#This Row],[TypeID]]="รพท.","โรงพยาบาลทั่วไป")</f>
        <v>โรงพยาบาลศูนย์</v>
      </c>
      <c r="G2" s="351" t="str">
        <f>INDEX('Org2567'!$BB$4:$BB$905,MATCH(OrgTbl[[#This Row],[code5]],'Org2567'!$D$4:$D$905,0))</f>
        <v>รพศ.</v>
      </c>
      <c r="H2" s="352" t="s">
        <v>3995</v>
      </c>
      <c r="I2" s="351" t="s">
        <v>1159</v>
      </c>
      <c r="J2" s="353">
        <f>INDEX('Org2567'!$BD$4:$BD$905,MATCH(OrgTbl[[#This Row],[code5]],'Org2567'!$D$4:$D$905,0))</f>
        <v>798</v>
      </c>
      <c r="K2" s="351" t="s">
        <v>923</v>
      </c>
      <c r="L2" s="351" t="str">
        <f>INDEX('Org2567'!$BC$4:$BC$905,MATCH(OrgTbl[[#This Row],[code5]],'Org2567'!$D$4:$D$905,0))</f>
        <v>A</v>
      </c>
      <c r="M2" s="352">
        <f>INDEX('Org2567'!$BF$4:$BF$905,MATCH(OrgTbl[[#This Row],[code5]],'Org2567'!$D$4:$D$905,0))</f>
        <v>19</v>
      </c>
      <c r="N2" s="354"/>
      <c r="O2" s="351" t="s">
        <v>1160</v>
      </c>
      <c r="P2" s="351" t="str">
        <f>INDEX('Org2567'!$BG$4:$BG$905,MATCH(OrgTbl[[#This Row],[code5]],'Org2567'!$D$4:$D$905,0))</f>
        <v>รพศ.A B&gt;700to1000</v>
      </c>
      <c r="Q2" s="355">
        <f>INDEX('Org2567'!$BE:$BE,MATCH(OrgTbl[[#This Row],[code5]],'Org2567'!$D:$D,0))</f>
        <v>148572</v>
      </c>
      <c r="R2" s="356"/>
    </row>
    <row r="3" spans="1:18" s="146" customFormat="1" ht="21" x14ac:dyDescent="0.6">
      <c r="A3" s="350" t="s">
        <v>29</v>
      </c>
      <c r="B3" s="351" t="s">
        <v>1177</v>
      </c>
      <c r="C3" s="351" t="str">
        <f>OrgTbl[[#This Row],[name333]]&amp;","&amp;OrgTbl[[#This Row],[TypeID]]</f>
        <v>แม่สาย,รพท.</v>
      </c>
      <c r="D3" s="351" t="str">
        <f>MID(OrgTbl[[#This Row],[name]],10,100)</f>
        <v>แม่สาย</v>
      </c>
      <c r="E3" s="352">
        <v>1</v>
      </c>
      <c r="F3" s="351" t="str" cm="1">
        <f t="array" ref="F3">_xlfn.IFS(OrgTbl[[#This Row],[TypeID]]="รพช.","โรงพยาบาลชุมชน",OrgTbl[[#This Row],[TypeID]]="รพศ.","โรงพยาบาลศูนย์",OrgTbl[[#This Row],[TypeID]]="รพท.","โรงพยาบาลทั่วไป")</f>
        <v>โรงพยาบาลทั่วไป</v>
      </c>
      <c r="G3" s="351" t="str">
        <f>INDEX('Org2567'!$BB$4:$BB$905,MATCH(OrgTbl[[#This Row],[code5]],'Org2567'!$D$4:$D$905,0))</f>
        <v>รพท.</v>
      </c>
      <c r="H3" s="352" t="s">
        <v>3995</v>
      </c>
      <c r="I3" s="351" t="s">
        <v>1159</v>
      </c>
      <c r="J3" s="353">
        <f>INDEX('Org2567'!$BD$4:$BD$905,MATCH(OrgTbl[[#This Row],[code5]],'Org2567'!$D$4:$D$905,0))</f>
        <v>156</v>
      </c>
      <c r="K3" s="351" t="s">
        <v>918</v>
      </c>
      <c r="L3" s="351" t="str">
        <f>INDEX('Org2567'!$BC$4:$BC$905,MATCH(OrgTbl[[#This Row],[code5]],'Org2567'!$D$4:$D$905,0))</f>
        <v>M1</v>
      </c>
      <c r="M3" s="352">
        <f>INDEX('Org2567'!$BF$4:$BF$905,MATCH(OrgTbl[[#This Row],[code5]],'Org2567'!$D$4:$D$905,0))</f>
        <v>15</v>
      </c>
      <c r="N3" s="354"/>
      <c r="O3" s="351" t="s">
        <v>1178</v>
      </c>
      <c r="P3" s="351" t="str">
        <f>INDEX('Org2567'!$BG$4:$BG$905,MATCH(OrgTbl[[#This Row],[code5]],'Org2567'!$D$4:$D$905,0))</f>
        <v>รพท.M1 B&gt;200</v>
      </c>
      <c r="Q3" s="355">
        <f>INDEX('Org2567'!$BE:$BE,MATCH(OrgTbl[[#This Row],[code5]],'Org2567'!$D:$D,0))</f>
        <v>60390</v>
      </c>
      <c r="R3" s="356"/>
    </row>
    <row r="4" spans="1:18" s="146" customFormat="1" ht="21" x14ac:dyDescent="0.6">
      <c r="A4" s="350" t="s">
        <v>25</v>
      </c>
      <c r="B4" s="351" t="s">
        <v>1164</v>
      </c>
      <c r="C4" s="351" t="str">
        <f>OrgTbl[[#This Row],[name333]]&amp;","&amp;OrgTbl[[#This Row],[TypeID]]</f>
        <v>พาน,รพช.</v>
      </c>
      <c r="D4" s="351" t="str">
        <f>MID(OrgTbl[[#This Row],[name]],10,100)</f>
        <v>พาน</v>
      </c>
      <c r="E4" s="352">
        <v>1</v>
      </c>
      <c r="F4" s="351" t="str" cm="1">
        <f t="array" ref="F4">_xlfn.IFS(OrgTbl[[#This Row],[TypeID]]="รพช.","โรงพยาบาลชุมชน",OrgTbl[[#This Row],[TypeID]]="รพศ.","โรงพยาบาลศูนย์",OrgTbl[[#This Row],[TypeID]]="รพท.","โรงพยาบาลทั่วไป")</f>
        <v>โรงพยาบาลชุมชน</v>
      </c>
      <c r="G4" s="351" t="str">
        <f>INDEX('Org2567'!$BB$4:$BB$905,MATCH(OrgTbl[[#This Row],[code5]],'Org2567'!$D$4:$D$905,0))</f>
        <v>รพช.</v>
      </c>
      <c r="H4" s="352" t="s">
        <v>3995</v>
      </c>
      <c r="I4" s="351" t="s">
        <v>1159</v>
      </c>
      <c r="J4" s="353">
        <f>INDEX('Org2567'!$BD$4:$BD$905,MATCH(OrgTbl[[#This Row],[code5]],'Org2567'!$D$4:$D$905,0))</f>
        <v>175</v>
      </c>
      <c r="K4" s="351" t="s">
        <v>923</v>
      </c>
      <c r="L4" s="351" t="str">
        <f>INDEX('Org2567'!$BC$4:$BC$905,MATCH(OrgTbl[[#This Row],[code5]],'Org2567'!$D$4:$D$905,0))</f>
        <v>M2</v>
      </c>
      <c r="M4" s="352">
        <f>INDEX('Org2567'!$BF$4:$BF$905,MATCH(OrgTbl[[#This Row],[code5]],'Org2567'!$D$4:$D$905,0))</f>
        <v>13</v>
      </c>
      <c r="N4" s="354"/>
      <c r="O4" s="351" t="s">
        <v>1166</v>
      </c>
      <c r="P4" s="351" t="str">
        <f>INDEX('Org2567'!$BG$4:$BG$905,MATCH(OrgTbl[[#This Row],[code5]],'Org2567'!$D$4:$D$905,0))</f>
        <v>รพช.M2 B&gt;100</v>
      </c>
      <c r="Q4" s="355">
        <f>INDEX('Org2567'!$BE:$BE,MATCH(OrgTbl[[#This Row],[code5]],'Org2567'!$D:$D,0))</f>
        <v>82764</v>
      </c>
      <c r="R4" s="356"/>
    </row>
    <row r="5" spans="1:18" s="146" customFormat="1" ht="21" x14ac:dyDescent="0.6">
      <c r="A5" s="350" t="s">
        <v>27</v>
      </c>
      <c r="B5" s="351" t="s">
        <v>1170</v>
      </c>
      <c r="C5" s="351" t="str">
        <f>OrgTbl[[#This Row],[name333]]&amp;","&amp;OrgTbl[[#This Row],[TypeID]]</f>
        <v>แม่จัน,รพช.</v>
      </c>
      <c r="D5" s="351" t="str">
        <f>MID(OrgTbl[[#This Row],[name]],10,100)</f>
        <v>แม่จัน</v>
      </c>
      <c r="E5" s="352">
        <v>1</v>
      </c>
      <c r="F5" s="351" t="str" cm="1">
        <f t="array" ref="F5">_xlfn.IFS(OrgTbl[[#This Row],[TypeID]]="รพช.","โรงพยาบาลชุมชน",OrgTbl[[#This Row],[TypeID]]="รพศ.","โรงพยาบาลศูนย์",OrgTbl[[#This Row],[TypeID]]="รพท.","โรงพยาบาลทั่วไป")</f>
        <v>โรงพยาบาลชุมชน</v>
      </c>
      <c r="G5" s="351" t="str">
        <f>INDEX('Org2567'!$BB$4:$BB$905,MATCH(OrgTbl[[#This Row],[code5]],'Org2567'!$D$4:$D$905,0))</f>
        <v>รพช.</v>
      </c>
      <c r="H5" s="352" t="s">
        <v>3995</v>
      </c>
      <c r="I5" s="351" t="s">
        <v>1159</v>
      </c>
      <c r="J5" s="353">
        <f>INDEX('Org2567'!$BD$4:$BD$905,MATCH(OrgTbl[[#This Row],[code5]],'Org2567'!$D$4:$D$905,0))</f>
        <v>152</v>
      </c>
      <c r="K5" s="351" t="s">
        <v>923</v>
      </c>
      <c r="L5" s="351" t="str">
        <f>INDEX('Org2567'!$BC$4:$BC$905,MATCH(OrgTbl[[#This Row],[code5]],'Org2567'!$D$4:$D$905,0))</f>
        <v>M2</v>
      </c>
      <c r="M5" s="352">
        <f>INDEX('Org2567'!$BF$4:$BF$905,MATCH(OrgTbl[[#This Row],[code5]],'Org2567'!$D$4:$D$905,0))</f>
        <v>13</v>
      </c>
      <c r="N5" s="354"/>
      <c r="O5" s="351" t="s">
        <v>1173</v>
      </c>
      <c r="P5" s="351" t="str">
        <f>INDEX('Org2567'!$BG$4:$BG$905,MATCH(OrgTbl[[#This Row],[code5]],'Org2567'!$D$4:$D$905,0))</f>
        <v>รพช.M2 B&gt;100</v>
      </c>
      <c r="Q5" s="355">
        <f>INDEX('Org2567'!$BE:$BE,MATCH(OrgTbl[[#This Row],[code5]],'Org2567'!$D:$D,0))</f>
        <v>72110</v>
      </c>
      <c r="R5" s="356"/>
    </row>
    <row r="6" spans="1:18" s="146" customFormat="1" ht="21" x14ac:dyDescent="0.6">
      <c r="A6" s="350" t="s">
        <v>38</v>
      </c>
      <c r="B6" s="351" t="s">
        <v>1203</v>
      </c>
      <c r="C6" s="351" t="str">
        <f>OrgTbl[[#This Row],[name333]]&amp;","&amp;OrgTbl[[#This Row],[TypeID]]</f>
        <v>สมเด็จพระยุพราชเชียงของ,รพช.</v>
      </c>
      <c r="D6" s="351" t="str">
        <f>MID(OrgTbl[[#This Row],[name]],10,100)</f>
        <v>สมเด็จพระยุพราชเชียงของ</v>
      </c>
      <c r="E6" s="352">
        <v>1</v>
      </c>
      <c r="F6" s="351" t="str" cm="1">
        <f t="array" ref="F6">_xlfn.IFS(OrgTbl[[#This Row],[TypeID]]="รพช.","โรงพยาบาลชุมชน",OrgTbl[[#This Row],[TypeID]]="รพศ.","โรงพยาบาลศูนย์",OrgTbl[[#This Row],[TypeID]]="รพท.","โรงพยาบาลทั่วไป")</f>
        <v>โรงพยาบาลชุมชน</v>
      </c>
      <c r="G6" s="351" t="str">
        <f>INDEX('Org2567'!$BB$4:$BB$905,MATCH(OrgTbl[[#This Row],[code5]],'Org2567'!$D$4:$D$905,0))</f>
        <v>รพช.</v>
      </c>
      <c r="H6" s="352" t="s">
        <v>3995</v>
      </c>
      <c r="I6" s="351" t="s">
        <v>1159</v>
      </c>
      <c r="J6" s="353">
        <f>INDEX('Org2567'!$BD$4:$BD$905,MATCH(OrgTbl[[#This Row],[code5]],'Org2567'!$D$4:$D$905,0))</f>
        <v>72</v>
      </c>
      <c r="K6" s="351" t="s">
        <v>923</v>
      </c>
      <c r="L6" s="351" t="str">
        <f>INDEX('Org2567'!$BC$4:$BC$905,MATCH(OrgTbl[[#This Row],[code5]],'Org2567'!$D$4:$D$905,0))</f>
        <v>M2</v>
      </c>
      <c r="M6" s="352">
        <f>INDEX('Org2567'!$BF$4:$BF$905,MATCH(OrgTbl[[#This Row],[code5]],'Org2567'!$D$4:$D$905,0))</f>
        <v>12</v>
      </c>
      <c r="N6" s="354"/>
      <c r="O6" s="351" t="s">
        <v>1205</v>
      </c>
      <c r="P6" s="351" t="str">
        <f>INDEX('Org2567'!$BG$4:$BG$905,MATCH(OrgTbl[[#This Row],[code5]],'Org2567'!$D$4:$D$905,0))</f>
        <v>รพช.M2 B&lt;=100</v>
      </c>
      <c r="Q6" s="355">
        <f>INDEX('Org2567'!$BE:$BE,MATCH(OrgTbl[[#This Row],[code5]],'Org2567'!$D:$D,0))</f>
        <v>44837</v>
      </c>
      <c r="R6" s="356"/>
    </row>
    <row r="7" spans="1:18" s="146" customFormat="1" ht="21" x14ac:dyDescent="0.6">
      <c r="A7" s="350" t="s">
        <v>28</v>
      </c>
      <c r="B7" s="351" t="s">
        <v>1174</v>
      </c>
      <c r="C7" s="351" t="str">
        <f>OrgTbl[[#This Row],[name333]]&amp;","&amp;OrgTbl[[#This Row],[TypeID]]</f>
        <v>เชียงแสน,รพช.</v>
      </c>
      <c r="D7" s="351" t="str">
        <f>MID(OrgTbl[[#This Row],[name]],10,100)</f>
        <v>เชียงแสน</v>
      </c>
      <c r="E7" s="352">
        <v>1</v>
      </c>
      <c r="F7" s="351" t="str" cm="1">
        <f t="array" ref="F7">_xlfn.IFS(OrgTbl[[#This Row],[TypeID]]="รพช.","โรงพยาบาลชุมชน",OrgTbl[[#This Row],[TypeID]]="รพศ.","โรงพยาบาลศูนย์",OrgTbl[[#This Row],[TypeID]]="รพท.","โรงพยาบาลทั่วไป")</f>
        <v>โรงพยาบาลชุมชน</v>
      </c>
      <c r="G7" s="351" t="str">
        <f>INDEX('Org2567'!$BB$4:$BB$905,MATCH(OrgTbl[[#This Row],[code5]],'Org2567'!$D$4:$D$905,0))</f>
        <v>รพช.</v>
      </c>
      <c r="H7" s="352" t="s">
        <v>3995</v>
      </c>
      <c r="I7" s="351" t="s">
        <v>1159</v>
      </c>
      <c r="J7" s="353">
        <f>INDEX('Org2567'!$BD$4:$BD$905,MATCH(OrgTbl[[#This Row],[code5]],'Org2567'!$D$4:$D$905,0))</f>
        <v>58</v>
      </c>
      <c r="K7" s="351" t="s">
        <v>923</v>
      </c>
      <c r="L7" s="351" t="str">
        <f>INDEX('Org2567'!$BC$4:$BC$905,MATCH(OrgTbl[[#This Row],[code5]],'Org2567'!$D$4:$D$905,0))</f>
        <v>F1</v>
      </c>
      <c r="M7" s="352">
        <f>INDEX('Org2567'!$BF$4:$BF$905,MATCH(OrgTbl[[#This Row],[code5]],'Org2567'!$D$4:$D$905,0))</f>
        <v>9</v>
      </c>
      <c r="N7" s="354"/>
      <c r="O7" s="351" t="s">
        <v>1176</v>
      </c>
      <c r="P7" s="351" t="str">
        <f>INDEX('Org2567'!$BG$4:$BG$905,MATCH(OrgTbl[[#This Row],[code5]],'Org2567'!$D$4:$D$905,0))</f>
        <v>รพช.F1 P&lt;=50,000</v>
      </c>
      <c r="Q7" s="355">
        <f>INDEX('Org2567'!$BE:$BE,MATCH(OrgTbl[[#This Row],[code5]],'Org2567'!$D:$D,0))</f>
        <v>36983</v>
      </c>
      <c r="R7" s="356"/>
    </row>
    <row r="8" spans="1:18" s="146" customFormat="1" ht="21" x14ac:dyDescent="0.6">
      <c r="A8" s="350" t="s">
        <v>24</v>
      </c>
      <c r="B8" s="351" t="s">
        <v>1161</v>
      </c>
      <c r="C8" s="351" t="str">
        <f>OrgTbl[[#This Row],[name333]]&amp;","&amp;OrgTbl[[#This Row],[TypeID]]</f>
        <v>เทิง,รพช.</v>
      </c>
      <c r="D8" s="351" t="str">
        <f>MID(OrgTbl[[#This Row],[name]],10,100)</f>
        <v>เทิง</v>
      </c>
      <c r="E8" s="352">
        <v>1</v>
      </c>
      <c r="F8" s="351" t="str" cm="1">
        <f t="array" ref="F8">_xlfn.IFS(OrgTbl[[#This Row],[TypeID]]="รพช.","โรงพยาบาลชุมชน",OrgTbl[[#This Row],[TypeID]]="รพศ.","โรงพยาบาลศูนย์",OrgTbl[[#This Row],[TypeID]]="รพท.","โรงพยาบาลทั่วไป")</f>
        <v>โรงพยาบาลชุมชน</v>
      </c>
      <c r="G8" s="351" t="str">
        <f>INDEX('Org2567'!$BB$4:$BB$905,MATCH(OrgTbl[[#This Row],[code5]],'Org2567'!$D$4:$D$905,0))</f>
        <v>รพช.</v>
      </c>
      <c r="H8" s="352" t="s">
        <v>3995</v>
      </c>
      <c r="I8" s="351" t="s">
        <v>1159</v>
      </c>
      <c r="J8" s="353">
        <f>INDEX('Org2567'!$BD$4:$BD$905,MATCH(OrgTbl[[#This Row],[code5]],'Org2567'!$D$4:$D$905,0))</f>
        <v>90</v>
      </c>
      <c r="K8" s="351" t="s">
        <v>923</v>
      </c>
      <c r="L8" s="351" t="str">
        <f>INDEX('Org2567'!$BC$4:$BC$905,MATCH(OrgTbl[[#This Row],[code5]],'Org2567'!$D$4:$D$905,0))</f>
        <v>F1</v>
      </c>
      <c r="M8" s="352">
        <f>INDEX('Org2567'!$BF$4:$BF$905,MATCH(OrgTbl[[#This Row],[code5]],'Org2567'!$D$4:$D$905,0))</f>
        <v>10</v>
      </c>
      <c r="N8" s="354"/>
      <c r="O8" s="351" t="s">
        <v>1163</v>
      </c>
      <c r="P8" s="351" t="str">
        <f>INDEX('Org2567'!$BG$4:$BG$905,MATCH(OrgTbl[[#This Row],[code5]],'Org2567'!$D$4:$D$905,0))</f>
        <v>รพช.F1 P50,000-100,000</v>
      </c>
      <c r="Q8" s="355">
        <f>INDEX('Org2567'!$BE:$BE,MATCH(OrgTbl[[#This Row],[code5]],'Org2567'!$D:$D,0))</f>
        <v>59667</v>
      </c>
      <c r="R8" s="356"/>
    </row>
    <row r="9" spans="1:18" s="146" customFormat="1" ht="21" x14ac:dyDescent="0.6">
      <c r="A9" s="350" t="s">
        <v>35</v>
      </c>
      <c r="B9" s="351" t="s">
        <v>1194</v>
      </c>
      <c r="C9" s="351" t="str">
        <f>OrgTbl[[#This Row],[name333]]&amp;","&amp;OrgTbl[[#This Row],[TypeID]]</f>
        <v>แม่ฟ้าหลวง,รพช.</v>
      </c>
      <c r="D9" s="351" t="str">
        <f>MID(OrgTbl[[#This Row],[name]],10,100)</f>
        <v>แม่ฟ้าหลวง</v>
      </c>
      <c r="E9" s="352">
        <v>1</v>
      </c>
      <c r="F9" s="351" t="str" cm="1">
        <f t="array" ref="F9">_xlfn.IFS(OrgTbl[[#This Row],[TypeID]]="รพช.","โรงพยาบาลชุมชน",OrgTbl[[#This Row],[TypeID]]="รพศ.","โรงพยาบาลศูนย์",OrgTbl[[#This Row],[TypeID]]="รพท.","โรงพยาบาลทั่วไป")</f>
        <v>โรงพยาบาลชุมชน</v>
      </c>
      <c r="G9" s="351" t="str">
        <f>INDEX('Org2567'!$BB$4:$BB$905,MATCH(OrgTbl[[#This Row],[code5]],'Org2567'!$D$4:$D$905,0))</f>
        <v>รพช.</v>
      </c>
      <c r="H9" s="352" t="s">
        <v>3995</v>
      </c>
      <c r="I9" s="351" t="s">
        <v>1159</v>
      </c>
      <c r="J9" s="353">
        <f>INDEX('Org2567'!$BD$4:$BD$905,MATCH(OrgTbl[[#This Row],[code5]],'Org2567'!$D$4:$D$905,0))</f>
        <v>30</v>
      </c>
      <c r="K9" s="351" t="s">
        <v>918</v>
      </c>
      <c r="L9" s="351" t="str">
        <f>INDEX('Org2567'!$BC$4:$BC$905,MATCH(OrgTbl[[#This Row],[code5]],'Org2567'!$D$4:$D$905,0))</f>
        <v>F1</v>
      </c>
      <c r="M9" s="352">
        <f>INDEX('Org2567'!$BF$4:$BF$905,MATCH(OrgTbl[[#This Row],[code5]],'Org2567'!$D$4:$D$905,0))</f>
        <v>9</v>
      </c>
      <c r="N9" s="354"/>
      <c r="O9" s="351" t="s">
        <v>1196</v>
      </c>
      <c r="P9" s="351" t="str">
        <f>INDEX('Org2567'!$BG$4:$BG$905,MATCH(OrgTbl[[#This Row],[code5]],'Org2567'!$D$4:$D$905,0))</f>
        <v>รพช.F1 P&lt;=50,000</v>
      </c>
      <c r="Q9" s="355">
        <f>INDEX('Org2567'!$BE:$BE,MATCH(OrgTbl[[#This Row],[code5]],'Org2567'!$D:$D,0))</f>
        <v>48197</v>
      </c>
      <c r="R9" s="356"/>
    </row>
    <row r="10" spans="1:18" s="146" customFormat="1" ht="21" x14ac:dyDescent="0.6">
      <c r="A10" s="350" t="s">
        <v>30</v>
      </c>
      <c r="B10" s="351" t="s">
        <v>1179</v>
      </c>
      <c r="C10" s="351" t="str">
        <f>OrgTbl[[#This Row],[name333]]&amp;","&amp;OrgTbl[[#This Row],[TypeID]]</f>
        <v>แม่สรวย,รพช.</v>
      </c>
      <c r="D10" s="351" t="str">
        <f>MID(OrgTbl[[#This Row],[name]],10,100)</f>
        <v>แม่สรวย</v>
      </c>
      <c r="E10" s="352">
        <v>1</v>
      </c>
      <c r="F10" s="351" t="str" cm="1">
        <f t="array" ref="F10">_xlfn.IFS(OrgTbl[[#This Row],[TypeID]]="รพช.","โรงพยาบาลชุมชน",OrgTbl[[#This Row],[TypeID]]="รพศ.","โรงพยาบาลศูนย์",OrgTbl[[#This Row],[TypeID]]="รพท.","โรงพยาบาลทั่วไป")</f>
        <v>โรงพยาบาลชุมชน</v>
      </c>
      <c r="G10" s="351" t="str">
        <f>INDEX('Org2567'!$BB$4:$BB$905,MATCH(OrgTbl[[#This Row],[code5]],'Org2567'!$D$4:$D$905,0))</f>
        <v>รพช.</v>
      </c>
      <c r="H10" s="352" t="s">
        <v>3995</v>
      </c>
      <c r="I10" s="351" t="s">
        <v>1159</v>
      </c>
      <c r="J10" s="353">
        <f>INDEX('Org2567'!$BD$4:$BD$905,MATCH(OrgTbl[[#This Row],[code5]],'Org2567'!$D$4:$D$905,0))</f>
        <v>60</v>
      </c>
      <c r="K10" s="351" t="s">
        <v>923</v>
      </c>
      <c r="L10" s="351" t="str">
        <f>INDEX('Org2567'!$BC$4:$BC$905,MATCH(OrgTbl[[#This Row],[code5]],'Org2567'!$D$4:$D$905,0))</f>
        <v>F1</v>
      </c>
      <c r="M10" s="352">
        <f>INDEX('Org2567'!$BF$4:$BF$905,MATCH(OrgTbl[[#This Row],[code5]],'Org2567'!$D$4:$D$905,0))</f>
        <v>10</v>
      </c>
      <c r="N10" s="354"/>
      <c r="O10" s="351" t="s">
        <v>1181</v>
      </c>
      <c r="P10" s="351" t="str">
        <f>INDEX('Org2567'!$BG$4:$BG$905,MATCH(OrgTbl[[#This Row],[code5]],'Org2567'!$D$4:$D$905,0))</f>
        <v>รพช.F1 P50,000-100,000</v>
      </c>
      <c r="Q10" s="355">
        <f>INDEX('Org2567'!$BE:$BE,MATCH(OrgTbl[[#This Row],[code5]],'Org2567'!$D:$D,0))</f>
        <v>62331</v>
      </c>
      <c r="R10" s="356"/>
    </row>
    <row r="11" spans="1:18" s="146" customFormat="1" ht="21" x14ac:dyDescent="0.6">
      <c r="A11" s="350" t="s">
        <v>33</v>
      </c>
      <c r="B11" s="351" t="s">
        <v>1188</v>
      </c>
      <c r="C11" s="351" t="str">
        <f>OrgTbl[[#This Row],[name333]]&amp;","&amp;OrgTbl[[#This Row],[TypeID]]</f>
        <v>เวียงแก่น,รพช.</v>
      </c>
      <c r="D11" s="351" t="str">
        <f>MID(OrgTbl[[#This Row],[name]],10,100)</f>
        <v>เวียงแก่น</v>
      </c>
      <c r="E11" s="352">
        <v>1</v>
      </c>
      <c r="F11" s="351" t="str" cm="1">
        <f t="array" ref="F11">_xlfn.IFS(OrgTbl[[#This Row],[TypeID]]="รพช.","โรงพยาบาลชุมชน",OrgTbl[[#This Row],[TypeID]]="รพศ.","โรงพยาบาลศูนย์",OrgTbl[[#This Row],[TypeID]]="รพท.","โรงพยาบาลทั่วไป")</f>
        <v>โรงพยาบาลชุมชน</v>
      </c>
      <c r="G11" s="351" t="str">
        <f>INDEX('Org2567'!$BB$4:$BB$905,MATCH(OrgTbl[[#This Row],[code5]],'Org2567'!$D$4:$D$905,0))</f>
        <v>รพช.</v>
      </c>
      <c r="H11" s="352" t="s">
        <v>3995</v>
      </c>
      <c r="I11" s="351" t="s">
        <v>1159</v>
      </c>
      <c r="J11" s="353">
        <f>INDEX('Org2567'!$BD$4:$BD$905,MATCH(OrgTbl[[#This Row],[code5]],'Org2567'!$D$4:$D$905,0))</f>
        <v>34</v>
      </c>
      <c r="K11" s="351" t="s">
        <v>923</v>
      </c>
      <c r="L11" s="351" t="str">
        <f>INDEX('Org2567'!$BC$4:$BC$905,MATCH(OrgTbl[[#This Row],[code5]],'Org2567'!$D$4:$D$905,0))</f>
        <v>F1</v>
      </c>
      <c r="M11" s="352">
        <f>INDEX('Org2567'!$BF$4:$BF$905,MATCH(OrgTbl[[#This Row],[code5]],'Org2567'!$D$4:$D$905,0))</f>
        <v>9</v>
      </c>
      <c r="N11" s="354"/>
      <c r="O11" s="351" t="s">
        <v>1190</v>
      </c>
      <c r="P11" s="351" t="str">
        <f>INDEX('Org2567'!$BG$4:$BG$905,MATCH(OrgTbl[[#This Row],[code5]],'Org2567'!$D$4:$D$905,0))</f>
        <v>รพช.F1 P&lt;=50,000</v>
      </c>
      <c r="Q11" s="355">
        <f>INDEX('Org2567'!$BE:$BE,MATCH(OrgTbl[[#This Row],[code5]],'Org2567'!$D:$D,0))</f>
        <v>27262</v>
      </c>
      <c r="R11" s="356"/>
    </row>
    <row r="12" spans="1:18" s="146" customFormat="1" ht="21" x14ac:dyDescent="0.6">
      <c r="A12" s="350" t="s">
        <v>31</v>
      </c>
      <c r="B12" s="351" t="s">
        <v>1182</v>
      </c>
      <c r="C12" s="351" t="str">
        <f>OrgTbl[[#This Row],[name333]]&amp;","&amp;OrgTbl[[#This Row],[TypeID]]</f>
        <v>เวียงป่าเป้า,รพช.</v>
      </c>
      <c r="D12" s="351" t="str">
        <f>MID(OrgTbl[[#This Row],[name]],10,100)</f>
        <v>เวียงป่าเป้า</v>
      </c>
      <c r="E12" s="352">
        <v>1</v>
      </c>
      <c r="F12" s="351" t="str" cm="1">
        <f t="array" ref="F12">_xlfn.IFS(OrgTbl[[#This Row],[TypeID]]="รพช.","โรงพยาบาลชุมชน",OrgTbl[[#This Row],[TypeID]]="รพศ.","โรงพยาบาลศูนย์",OrgTbl[[#This Row],[TypeID]]="รพท.","โรงพยาบาลทั่วไป")</f>
        <v>โรงพยาบาลชุมชน</v>
      </c>
      <c r="G12" s="351" t="str">
        <f>INDEX('Org2567'!$BB$4:$BB$905,MATCH(OrgTbl[[#This Row],[code5]],'Org2567'!$D$4:$D$905,0))</f>
        <v>รพช.</v>
      </c>
      <c r="H12" s="352" t="s">
        <v>3995</v>
      </c>
      <c r="I12" s="351" t="s">
        <v>1159</v>
      </c>
      <c r="J12" s="353">
        <f>INDEX('Org2567'!$BD$4:$BD$905,MATCH(OrgTbl[[#This Row],[code5]],'Org2567'!$D$4:$D$905,0))</f>
        <v>81</v>
      </c>
      <c r="K12" s="351" t="s">
        <v>923</v>
      </c>
      <c r="L12" s="351" t="str">
        <f>INDEX('Org2567'!$BC$4:$BC$905,MATCH(OrgTbl[[#This Row],[code5]],'Org2567'!$D$4:$D$905,0))</f>
        <v>F1</v>
      </c>
      <c r="M12" s="352">
        <f>INDEX('Org2567'!$BF$4:$BF$905,MATCH(OrgTbl[[#This Row],[code5]],'Org2567'!$D$4:$D$905,0))</f>
        <v>10</v>
      </c>
      <c r="N12" s="354"/>
      <c r="O12" s="351" t="s">
        <v>1184</v>
      </c>
      <c r="P12" s="351" t="str">
        <f>INDEX('Org2567'!$BG$4:$BG$905,MATCH(OrgTbl[[#This Row],[code5]],'Org2567'!$D$4:$D$905,0))</f>
        <v>รพช.F1 P50,000-100,000</v>
      </c>
      <c r="Q12" s="355">
        <f>INDEX('Org2567'!$BE:$BE,MATCH(OrgTbl[[#This Row],[code5]],'Org2567'!$D:$D,0))</f>
        <v>50313</v>
      </c>
      <c r="R12" s="356"/>
    </row>
    <row r="13" spans="1:18" s="146" customFormat="1" ht="21" x14ac:dyDescent="0.6">
      <c r="A13" s="350" t="s">
        <v>39</v>
      </c>
      <c r="B13" s="351" t="s">
        <v>1206</v>
      </c>
      <c r="C13" s="351" t="str">
        <f>OrgTbl[[#This Row],[name333]]&amp;","&amp;OrgTbl[[#This Row],[TypeID]]</f>
        <v>สมเด็จพระญาณสังวร,รพช.</v>
      </c>
      <c r="D13" s="351" t="str">
        <f>MID(OrgTbl[[#This Row],[name]],10,100)</f>
        <v>สมเด็จพระญาณสังวร</v>
      </c>
      <c r="E13" s="352">
        <v>1</v>
      </c>
      <c r="F13" s="351" t="str" cm="1">
        <f t="array" ref="F13">_xlfn.IFS(OrgTbl[[#This Row],[TypeID]]="รพช.","โรงพยาบาลชุมชน",OrgTbl[[#This Row],[TypeID]]="รพศ.","โรงพยาบาลศูนย์",OrgTbl[[#This Row],[TypeID]]="รพท.","โรงพยาบาลทั่วไป")</f>
        <v>โรงพยาบาลชุมชน</v>
      </c>
      <c r="G13" s="351" t="str">
        <f>INDEX('Org2567'!$BB$4:$BB$905,MATCH(OrgTbl[[#This Row],[code5]],'Org2567'!$D$4:$D$905,0))</f>
        <v>รพช.</v>
      </c>
      <c r="H13" s="352" t="s">
        <v>3995</v>
      </c>
      <c r="I13" s="351" t="s">
        <v>1159</v>
      </c>
      <c r="J13" s="353">
        <f>INDEX('Org2567'!$BD$4:$BD$905,MATCH(OrgTbl[[#This Row],[code5]],'Org2567'!$D$4:$D$905,0))</f>
        <v>30</v>
      </c>
      <c r="K13" s="351" t="s">
        <v>918</v>
      </c>
      <c r="L13" s="351" t="str">
        <f>INDEX('Org2567'!$BC$4:$BC$905,MATCH(OrgTbl[[#This Row],[code5]],'Org2567'!$D$4:$D$905,0))</f>
        <v>F1</v>
      </c>
      <c r="M13" s="352">
        <f>INDEX('Org2567'!$BF$4:$BF$905,MATCH(OrgTbl[[#This Row],[code5]],'Org2567'!$D$4:$D$905,0))</f>
        <v>9</v>
      </c>
      <c r="N13" s="354"/>
      <c r="O13" s="351" t="s">
        <v>1208</v>
      </c>
      <c r="P13" s="351" t="str">
        <f>INDEX('Org2567'!$BG$4:$BG$905,MATCH(OrgTbl[[#This Row],[code5]],'Org2567'!$D$4:$D$905,0))</f>
        <v>รพช.F1 P&lt;=50,000</v>
      </c>
      <c r="Q13" s="355">
        <f>INDEX('Org2567'!$BE:$BE,MATCH(OrgTbl[[#This Row],[code5]],'Org2567'!$D:$D,0))</f>
        <v>32111</v>
      </c>
      <c r="R13" s="356"/>
    </row>
    <row r="14" spans="1:18" s="146" customFormat="1" ht="21" x14ac:dyDescent="0.6">
      <c r="A14" s="350" t="s">
        <v>34</v>
      </c>
      <c r="B14" s="351" t="s">
        <v>1191</v>
      </c>
      <c r="C14" s="351" t="str">
        <f>OrgTbl[[#This Row],[name333]]&amp;","&amp;OrgTbl[[#This Row],[TypeID]]</f>
        <v>ขุนตาล,รพช.</v>
      </c>
      <c r="D14" s="351" t="str">
        <f>MID(OrgTbl[[#This Row],[name]],10,100)</f>
        <v>ขุนตาล</v>
      </c>
      <c r="E14" s="352">
        <v>1</v>
      </c>
      <c r="F14" s="351" t="str" cm="1">
        <f t="array" ref="F14">_xlfn.IFS(OrgTbl[[#This Row],[TypeID]]="รพช.","โรงพยาบาลชุมชน",OrgTbl[[#This Row],[TypeID]]="รพศ.","โรงพยาบาลศูนย์",OrgTbl[[#This Row],[TypeID]]="รพท.","โรงพยาบาลทั่วไป")</f>
        <v>โรงพยาบาลชุมชน</v>
      </c>
      <c r="G14" s="351" t="str">
        <f>INDEX('Org2567'!$BB$4:$BB$905,MATCH(OrgTbl[[#This Row],[code5]],'Org2567'!$D$4:$D$905,0))</f>
        <v>รพช.</v>
      </c>
      <c r="H14" s="352" t="s">
        <v>3995</v>
      </c>
      <c r="I14" s="351" t="s">
        <v>1159</v>
      </c>
      <c r="J14" s="353">
        <f>INDEX('Org2567'!$BD$4:$BD$905,MATCH(OrgTbl[[#This Row],[code5]],'Org2567'!$D$4:$D$905,0))</f>
        <v>34</v>
      </c>
      <c r="K14" s="351" t="s">
        <v>923</v>
      </c>
      <c r="L14" s="351" t="str">
        <f>INDEX('Org2567'!$BC$4:$BC$905,MATCH(OrgTbl[[#This Row],[code5]],'Org2567'!$D$4:$D$905,0))</f>
        <v>F2</v>
      </c>
      <c r="M14" s="352">
        <f>INDEX('Org2567'!$BF$4:$BF$905,MATCH(OrgTbl[[#This Row],[code5]],'Org2567'!$D$4:$D$905,0))</f>
        <v>5</v>
      </c>
      <c r="N14" s="354"/>
      <c r="O14" s="351" t="s">
        <v>1193</v>
      </c>
      <c r="P14" s="351" t="str">
        <f>INDEX('Org2567'!$BG$4:$BG$905,MATCH(OrgTbl[[#This Row],[code5]],'Org2567'!$D$4:$D$905,0))</f>
        <v>รพช.F2 P&lt;=30,000</v>
      </c>
      <c r="Q14" s="355">
        <f>INDEX('Org2567'!$BE:$BE,MATCH(OrgTbl[[#This Row],[code5]],'Org2567'!$D:$D,0))</f>
        <v>21052</v>
      </c>
      <c r="R14" s="356"/>
    </row>
    <row r="15" spans="1:18" s="146" customFormat="1" ht="21" x14ac:dyDescent="0.6">
      <c r="A15" s="350" t="s">
        <v>26</v>
      </c>
      <c r="B15" s="351" t="s">
        <v>1167</v>
      </c>
      <c r="C15" s="351" t="str">
        <f>OrgTbl[[#This Row],[name333]]&amp;","&amp;OrgTbl[[#This Row],[TypeID]]</f>
        <v>ป่าแดด,รพช.</v>
      </c>
      <c r="D15" s="351" t="str">
        <f>MID(OrgTbl[[#This Row],[name]],10,100)</f>
        <v>ป่าแดด</v>
      </c>
      <c r="E15" s="352">
        <v>1</v>
      </c>
      <c r="F15" s="351" t="str" cm="1">
        <f t="array" ref="F15">_xlfn.IFS(OrgTbl[[#This Row],[TypeID]]="รพช.","โรงพยาบาลชุมชน",OrgTbl[[#This Row],[TypeID]]="รพศ.","โรงพยาบาลศูนย์",OrgTbl[[#This Row],[TypeID]]="รพท.","โรงพยาบาลทั่วไป")</f>
        <v>โรงพยาบาลชุมชน</v>
      </c>
      <c r="G15" s="351" t="str">
        <f>INDEX('Org2567'!$BB$4:$BB$905,MATCH(OrgTbl[[#This Row],[code5]],'Org2567'!$D$4:$D$905,0))</f>
        <v>รพช.</v>
      </c>
      <c r="H15" s="352" t="s">
        <v>3995</v>
      </c>
      <c r="I15" s="351" t="s">
        <v>1159</v>
      </c>
      <c r="J15" s="353">
        <f>INDEX('Org2567'!$BD$4:$BD$905,MATCH(OrgTbl[[#This Row],[code5]],'Org2567'!$D$4:$D$905,0))</f>
        <v>30</v>
      </c>
      <c r="K15" s="351" t="s">
        <v>923</v>
      </c>
      <c r="L15" s="351" t="str">
        <f>INDEX('Org2567'!$BC$4:$BC$905,MATCH(OrgTbl[[#This Row],[code5]],'Org2567'!$D$4:$D$905,0))</f>
        <v>F2</v>
      </c>
      <c r="M15" s="352">
        <f>INDEX('Org2567'!$BF$4:$BF$905,MATCH(OrgTbl[[#This Row],[code5]],'Org2567'!$D$4:$D$905,0))</f>
        <v>5</v>
      </c>
      <c r="N15" s="354"/>
      <c r="O15" s="351" t="s">
        <v>1169</v>
      </c>
      <c r="P15" s="351" t="str">
        <f>INDEX('Org2567'!$BG$4:$BG$905,MATCH(OrgTbl[[#This Row],[code5]],'Org2567'!$D$4:$D$905,0))</f>
        <v>รพช.F2 P&lt;=30,000</v>
      </c>
      <c r="Q15" s="355">
        <f>INDEX('Org2567'!$BE:$BE,MATCH(OrgTbl[[#This Row],[code5]],'Org2567'!$D:$D,0))</f>
        <v>18469</v>
      </c>
      <c r="R15" s="356"/>
    </row>
    <row r="16" spans="1:18" s="146" customFormat="1" ht="21" x14ac:dyDescent="0.6">
      <c r="A16" s="350" t="s">
        <v>32</v>
      </c>
      <c r="B16" s="351" t="s">
        <v>1185</v>
      </c>
      <c r="C16" s="351" t="str">
        <f>OrgTbl[[#This Row],[name333]]&amp;","&amp;OrgTbl[[#This Row],[TypeID]]</f>
        <v>พญาเม็งราย,รพช.</v>
      </c>
      <c r="D16" s="351" t="str">
        <f>MID(OrgTbl[[#This Row],[name]],10,100)</f>
        <v>พญาเม็งราย</v>
      </c>
      <c r="E16" s="352">
        <v>1</v>
      </c>
      <c r="F16" s="351" t="str" cm="1">
        <f t="array" ref="F16">_xlfn.IFS(OrgTbl[[#This Row],[TypeID]]="รพช.","โรงพยาบาลชุมชน",OrgTbl[[#This Row],[TypeID]]="รพศ.","โรงพยาบาลศูนย์",OrgTbl[[#This Row],[TypeID]]="รพท.","โรงพยาบาลทั่วไป")</f>
        <v>โรงพยาบาลชุมชน</v>
      </c>
      <c r="G16" s="351" t="str">
        <f>INDEX('Org2567'!$BB$4:$BB$905,MATCH(OrgTbl[[#This Row],[code5]],'Org2567'!$D$4:$D$905,0))</f>
        <v>รพช.</v>
      </c>
      <c r="H16" s="352" t="s">
        <v>3995</v>
      </c>
      <c r="I16" s="351" t="s">
        <v>1159</v>
      </c>
      <c r="J16" s="353">
        <f>INDEX('Org2567'!$BD$4:$BD$905,MATCH(OrgTbl[[#This Row],[code5]],'Org2567'!$D$4:$D$905,0))</f>
        <v>60</v>
      </c>
      <c r="K16" s="351" t="s">
        <v>923</v>
      </c>
      <c r="L16" s="351" t="str">
        <f>INDEX('Org2567'!$BC$4:$BC$905,MATCH(OrgTbl[[#This Row],[code5]],'Org2567'!$D$4:$D$905,0))</f>
        <v>F2</v>
      </c>
      <c r="M16" s="352">
        <f>INDEX('Org2567'!$BF$4:$BF$905,MATCH(OrgTbl[[#This Row],[code5]],'Org2567'!$D$4:$D$905,0))</f>
        <v>6</v>
      </c>
      <c r="N16" s="354"/>
      <c r="O16" s="351" t="s">
        <v>1187</v>
      </c>
      <c r="P16" s="351" t="str">
        <f>INDEX('Org2567'!$BG$4:$BG$905,MATCH(OrgTbl[[#This Row],[code5]],'Org2567'!$D$4:$D$905,0))</f>
        <v>รพช.F2 P30,000-60,000</v>
      </c>
      <c r="Q16" s="355">
        <f>INDEX('Org2567'!$BE:$BE,MATCH(OrgTbl[[#This Row],[code5]],'Org2567'!$D:$D,0))</f>
        <v>31188</v>
      </c>
      <c r="R16" s="356"/>
    </row>
    <row r="17" spans="1:18" s="146" customFormat="1" ht="21" x14ac:dyDescent="0.6">
      <c r="A17" s="350" t="s">
        <v>36</v>
      </c>
      <c r="B17" s="351" t="s">
        <v>1197</v>
      </c>
      <c r="C17" s="351" t="str">
        <f>OrgTbl[[#This Row],[name333]]&amp;","&amp;OrgTbl[[#This Row],[TypeID]]</f>
        <v>แม่ลาว,รพช.</v>
      </c>
      <c r="D17" s="351" t="str">
        <f>MID(OrgTbl[[#This Row],[name]],10,100)</f>
        <v>แม่ลาว</v>
      </c>
      <c r="E17" s="352">
        <v>1</v>
      </c>
      <c r="F17" s="351" t="str" cm="1">
        <f t="array" ref="F17">_xlfn.IFS(OrgTbl[[#This Row],[TypeID]]="รพช.","โรงพยาบาลชุมชน",OrgTbl[[#This Row],[TypeID]]="รพศ.","โรงพยาบาลศูนย์",OrgTbl[[#This Row],[TypeID]]="รพท.","โรงพยาบาลทั่วไป")</f>
        <v>โรงพยาบาลชุมชน</v>
      </c>
      <c r="G17" s="351" t="str">
        <f>INDEX('Org2567'!$BB$4:$BB$905,MATCH(OrgTbl[[#This Row],[code5]],'Org2567'!$D$4:$D$905,0))</f>
        <v>รพช.</v>
      </c>
      <c r="H17" s="352" t="s">
        <v>3995</v>
      </c>
      <c r="I17" s="351" t="s">
        <v>1159</v>
      </c>
      <c r="J17" s="353">
        <f>INDEX('Org2567'!$BD$4:$BD$905,MATCH(OrgTbl[[#This Row],[code5]],'Org2567'!$D$4:$D$905,0))</f>
        <v>30</v>
      </c>
      <c r="K17" s="351" t="s">
        <v>918</v>
      </c>
      <c r="L17" s="351" t="str">
        <f>INDEX('Org2567'!$BC$4:$BC$905,MATCH(OrgTbl[[#This Row],[code5]],'Org2567'!$D$4:$D$905,0))</f>
        <v>F2</v>
      </c>
      <c r="M17" s="352">
        <f>INDEX('Org2567'!$BF$4:$BF$905,MATCH(OrgTbl[[#This Row],[code5]],'Org2567'!$D$4:$D$905,0))</f>
        <v>5</v>
      </c>
      <c r="N17" s="354"/>
      <c r="O17" s="351" t="s">
        <v>1199</v>
      </c>
      <c r="P17" s="351" t="str">
        <f>INDEX('Org2567'!$BG$4:$BG$905,MATCH(OrgTbl[[#This Row],[code5]],'Org2567'!$D$4:$D$905,0))</f>
        <v>รพช.F2 P&lt;=30,000</v>
      </c>
      <c r="Q17" s="355">
        <f>INDEX('Org2567'!$BE:$BE,MATCH(OrgTbl[[#This Row],[code5]],'Org2567'!$D:$D,0))</f>
        <v>21096</v>
      </c>
      <c r="R17" s="356"/>
    </row>
    <row r="18" spans="1:18" s="146" customFormat="1" ht="21" x14ac:dyDescent="0.6">
      <c r="A18" s="350" t="s">
        <v>37</v>
      </c>
      <c r="B18" s="351" t="s">
        <v>1200</v>
      </c>
      <c r="C18" s="351" t="str">
        <f>OrgTbl[[#This Row],[name333]]&amp;","&amp;OrgTbl[[#This Row],[TypeID]]</f>
        <v>เวียงเชียงรุ้ง,รพช.</v>
      </c>
      <c r="D18" s="351" t="str">
        <f>MID(OrgTbl[[#This Row],[name]],10,100)</f>
        <v>เวียงเชียงรุ้ง</v>
      </c>
      <c r="E18" s="352">
        <v>1</v>
      </c>
      <c r="F18" s="351" t="str" cm="1">
        <f t="array" ref="F18">_xlfn.IFS(OrgTbl[[#This Row],[TypeID]]="รพช.","โรงพยาบาลชุมชน",OrgTbl[[#This Row],[TypeID]]="รพศ.","โรงพยาบาลศูนย์",OrgTbl[[#This Row],[TypeID]]="รพท.","โรงพยาบาลทั่วไป")</f>
        <v>โรงพยาบาลชุมชน</v>
      </c>
      <c r="G18" s="351" t="str">
        <f>INDEX('Org2567'!$BB$4:$BB$905,MATCH(OrgTbl[[#This Row],[code5]],'Org2567'!$D$4:$D$905,0))</f>
        <v>รพช.</v>
      </c>
      <c r="H18" s="352" t="s">
        <v>3995</v>
      </c>
      <c r="I18" s="351" t="s">
        <v>1159</v>
      </c>
      <c r="J18" s="353">
        <f>INDEX('Org2567'!$BD$4:$BD$905,MATCH(OrgTbl[[#This Row],[code5]],'Org2567'!$D$4:$D$905,0))</f>
        <v>30</v>
      </c>
      <c r="K18" s="351" t="s">
        <v>923</v>
      </c>
      <c r="L18" s="351" t="str">
        <f>INDEX('Org2567'!$BC$4:$BC$905,MATCH(OrgTbl[[#This Row],[code5]],'Org2567'!$D$4:$D$905,0))</f>
        <v>F2</v>
      </c>
      <c r="M18" s="352">
        <f>INDEX('Org2567'!$BF$4:$BF$905,MATCH(OrgTbl[[#This Row],[code5]],'Org2567'!$D$4:$D$905,0))</f>
        <v>5</v>
      </c>
      <c r="N18" s="354"/>
      <c r="O18" s="351" t="s">
        <v>1202</v>
      </c>
      <c r="P18" s="351" t="str">
        <f>INDEX('Org2567'!$BG$4:$BG$905,MATCH(OrgTbl[[#This Row],[code5]],'Org2567'!$D$4:$D$905,0))</f>
        <v>รพช.F2 P&lt;=30,000</v>
      </c>
      <c r="Q18" s="355">
        <f>INDEX('Org2567'!$BE:$BE,MATCH(OrgTbl[[#This Row],[code5]],'Org2567'!$D:$D,0))</f>
        <v>21480</v>
      </c>
      <c r="R18" s="356"/>
    </row>
    <row r="19" spans="1:18" s="146" customFormat="1" ht="21" x14ac:dyDescent="0.6">
      <c r="A19" s="350" t="s">
        <v>40</v>
      </c>
      <c r="B19" s="351" t="s">
        <v>1209</v>
      </c>
      <c r="C19" s="351" t="str">
        <f>OrgTbl[[#This Row],[name333]]&amp;","&amp;OrgTbl[[#This Row],[TypeID]]</f>
        <v>ดอยหลวง,รพช.</v>
      </c>
      <c r="D19" s="351" t="str">
        <f>MID(OrgTbl[[#This Row],[name]],10,100)</f>
        <v>ดอยหลวง</v>
      </c>
      <c r="E19" s="352">
        <v>1</v>
      </c>
      <c r="F19" s="351" t="str" cm="1">
        <f t="array" ref="F19">_xlfn.IFS(OrgTbl[[#This Row],[TypeID]]="รพช.","โรงพยาบาลชุมชน",OrgTbl[[#This Row],[TypeID]]="รพศ.","โรงพยาบาลศูนย์",OrgTbl[[#This Row],[TypeID]]="รพท.","โรงพยาบาลทั่วไป")</f>
        <v>โรงพยาบาลชุมชน</v>
      </c>
      <c r="G19" s="351" t="str">
        <f>INDEX('Org2567'!$BB$4:$BB$905,MATCH(OrgTbl[[#This Row],[code5]],'Org2567'!$D$4:$D$905,0))</f>
        <v>รพช.</v>
      </c>
      <c r="H19" s="352" t="s">
        <v>3995</v>
      </c>
      <c r="I19" s="351" t="s">
        <v>1159</v>
      </c>
      <c r="J19" s="353">
        <f>INDEX('Org2567'!$BD$4:$BD$905,MATCH(OrgTbl[[#This Row],[code5]],'Org2567'!$D$4:$D$905,0))</f>
        <v>0</v>
      </c>
      <c r="K19" s="351" t="s">
        <v>923</v>
      </c>
      <c r="L19" s="351" t="str">
        <f>INDEX('Org2567'!$BC$4:$BC$905,MATCH(OrgTbl[[#This Row],[code5]],'Org2567'!$D$4:$D$905,0))</f>
        <v>F3</v>
      </c>
      <c r="M19" s="352">
        <f>INDEX('Org2567'!$BF$4:$BF$905,MATCH(OrgTbl[[#This Row],[code5]],'Org2567'!$D$4:$D$905,0))</f>
        <v>2</v>
      </c>
      <c r="N19" s="354"/>
      <c r="O19" s="351" t="s">
        <v>1211</v>
      </c>
      <c r="P19" s="351" t="str">
        <f>INDEX('Org2567'!$BG$4:$BG$905,MATCH(OrgTbl[[#This Row],[code5]],'Org2567'!$D$4:$D$905,0))</f>
        <v>รพช.F3 P&lt;=15,000</v>
      </c>
      <c r="Q19" s="355">
        <f>INDEX('Org2567'!$BE:$BE,MATCH(OrgTbl[[#This Row],[code5]],'Org2567'!$D:$D,0))</f>
        <v>14500</v>
      </c>
      <c r="R19" s="356"/>
    </row>
    <row r="20" spans="1:18" s="146" customFormat="1" ht="21" x14ac:dyDescent="0.6">
      <c r="A20" s="350" t="s">
        <v>41</v>
      </c>
      <c r="B20" s="351" t="s">
        <v>914</v>
      </c>
      <c r="C20" s="351" t="str">
        <f>OrgTbl[[#This Row],[name333]]&amp;","&amp;OrgTbl[[#This Row],[TypeID]]</f>
        <v>นครพิงค์,รพศ.</v>
      </c>
      <c r="D20" s="351" t="str">
        <f>MID(OrgTbl[[#This Row],[name]],10,100)</f>
        <v>นครพิงค์</v>
      </c>
      <c r="E20" s="352">
        <v>1</v>
      </c>
      <c r="F20" s="351" t="str" cm="1">
        <f t="array" ref="F20">_xlfn.IFS(OrgTbl[[#This Row],[TypeID]]="รพช.","โรงพยาบาลชุมชน",OrgTbl[[#This Row],[TypeID]]="รพศ.","โรงพยาบาลศูนย์",OrgTbl[[#This Row],[TypeID]]="รพท.","โรงพยาบาลทั่วไป")</f>
        <v>โรงพยาบาลศูนย์</v>
      </c>
      <c r="G20" s="351" t="str">
        <f>INDEX('Org2567'!$BB$4:$BB$905,MATCH(OrgTbl[[#This Row],[code5]],'Org2567'!$D$4:$D$905,0))</f>
        <v>รพศ.</v>
      </c>
      <c r="H20" s="352" t="s">
        <v>3996</v>
      </c>
      <c r="I20" s="351" t="s">
        <v>917</v>
      </c>
      <c r="J20" s="353">
        <f>INDEX('Org2567'!$BD$4:$BD$905,MATCH(OrgTbl[[#This Row],[code5]],'Org2567'!$D$4:$D$905,0))</f>
        <v>750</v>
      </c>
      <c r="K20" s="351" t="s">
        <v>923</v>
      </c>
      <c r="L20" s="351" t="str">
        <f>INDEX('Org2567'!$BC$4:$BC$905,MATCH(OrgTbl[[#This Row],[code5]],'Org2567'!$D$4:$D$905,0))</f>
        <v>A</v>
      </c>
      <c r="M20" s="352">
        <f>INDEX('Org2567'!$BF$4:$BF$905,MATCH(OrgTbl[[#This Row],[code5]],'Org2567'!$D$4:$D$905,0))</f>
        <v>19</v>
      </c>
      <c r="N20" s="354"/>
      <c r="O20" s="351" t="s">
        <v>919</v>
      </c>
      <c r="P20" s="351" t="str">
        <f>INDEX('Org2567'!$BG$4:$BG$905,MATCH(OrgTbl[[#This Row],[code5]],'Org2567'!$D$4:$D$905,0))</f>
        <v>รพศ.A B&gt;700to1000</v>
      </c>
      <c r="Q20" s="355">
        <f>INDEX('Org2567'!$BE:$BE,MATCH(OrgTbl[[#This Row],[code5]],'Org2567'!$D:$D,0))</f>
        <v>113879</v>
      </c>
      <c r="R20" s="356"/>
    </row>
    <row r="21" spans="1:18" s="146" customFormat="1" ht="21" x14ac:dyDescent="0.6">
      <c r="A21" s="350" t="s">
        <v>42</v>
      </c>
      <c r="B21" s="351" t="s">
        <v>920</v>
      </c>
      <c r="C21" s="351" t="str">
        <f>OrgTbl[[#This Row],[name333]]&amp;","&amp;OrgTbl[[#This Row],[TypeID]]</f>
        <v>จอมทอง,รพท.</v>
      </c>
      <c r="D21" s="351" t="str">
        <f>MID(OrgTbl[[#This Row],[name]],10,100)</f>
        <v>จอมทอง</v>
      </c>
      <c r="E21" s="352">
        <v>1</v>
      </c>
      <c r="F21" s="351" t="str" cm="1">
        <f t="array" ref="F21">_xlfn.IFS(OrgTbl[[#This Row],[TypeID]]="รพช.","โรงพยาบาลชุมชน",OrgTbl[[#This Row],[TypeID]]="รพศ.","โรงพยาบาลศูนย์",OrgTbl[[#This Row],[TypeID]]="รพท.","โรงพยาบาลทั่วไป")</f>
        <v>โรงพยาบาลทั่วไป</v>
      </c>
      <c r="G21" s="351" t="str">
        <f>INDEX('Org2567'!$BB$4:$BB$905,MATCH(OrgTbl[[#This Row],[code5]],'Org2567'!$D$4:$D$905,0))</f>
        <v>รพท.</v>
      </c>
      <c r="H21" s="352" t="s">
        <v>3996</v>
      </c>
      <c r="I21" s="351" t="s">
        <v>917</v>
      </c>
      <c r="J21" s="353">
        <f>INDEX('Org2567'!$BD$4:$BD$905,MATCH(OrgTbl[[#This Row],[code5]],'Org2567'!$D$4:$D$905,0))</f>
        <v>242</v>
      </c>
      <c r="K21" s="351" t="s">
        <v>923</v>
      </c>
      <c r="L21" s="351" t="str">
        <f>INDEX('Org2567'!$BC$4:$BC$905,MATCH(OrgTbl[[#This Row],[code5]],'Org2567'!$D$4:$D$905,0))</f>
        <v>M1</v>
      </c>
      <c r="M21" s="352">
        <f>INDEX('Org2567'!$BF$4:$BF$905,MATCH(OrgTbl[[#This Row],[code5]],'Org2567'!$D$4:$D$905,0))</f>
        <v>15</v>
      </c>
      <c r="N21" s="354"/>
      <c r="O21" s="351" t="s">
        <v>925</v>
      </c>
      <c r="P21" s="351" t="str">
        <f>INDEX('Org2567'!$BG$4:$BG$905,MATCH(OrgTbl[[#This Row],[code5]],'Org2567'!$D$4:$D$905,0))</f>
        <v>รพท.M1 B&gt;200</v>
      </c>
      <c r="Q21" s="355">
        <f>INDEX('Org2567'!$BE:$BE,MATCH(OrgTbl[[#This Row],[code5]],'Org2567'!$D:$D,0))</f>
        <v>51596</v>
      </c>
      <c r="R21" s="356"/>
    </row>
    <row r="22" spans="1:18" s="146" customFormat="1" ht="21" x14ac:dyDescent="0.6">
      <c r="A22" s="350" t="s">
        <v>48</v>
      </c>
      <c r="B22" s="351" t="s">
        <v>942</v>
      </c>
      <c r="C22" s="351" t="str">
        <f>OrgTbl[[#This Row],[name333]]&amp;","&amp;OrgTbl[[#This Row],[TypeID]]</f>
        <v>ฝาง,รพท.</v>
      </c>
      <c r="D22" s="351" t="str">
        <f>MID(OrgTbl[[#This Row],[name]],10,100)</f>
        <v>ฝาง</v>
      </c>
      <c r="E22" s="352">
        <v>1</v>
      </c>
      <c r="F22" s="351" t="str" cm="1">
        <f t="array" ref="F22">_xlfn.IFS(OrgTbl[[#This Row],[TypeID]]="รพช.","โรงพยาบาลชุมชน",OrgTbl[[#This Row],[TypeID]]="รพศ.","โรงพยาบาลศูนย์",OrgTbl[[#This Row],[TypeID]]="รพท.","โรงพยาบาลทั่วไป")</f>
        <v>โรงพยาบาลทั่วไป</v>
      </c>
      <c r="G22" s="351" t="str">
        <f>INDEX('Org2567'!$BB$4:$BB$905,MATCH(OrgTbl[[#This Row],[code5]],'Org2567'!$D$4:$D$905,0))</f>
        <v>รพท.</v>
      </c>
      <c r="H22" s="352" t="s">
        <v>3996</v>
      </c>
      <c r="I22" s="351" t="s">
        <v>917</v>
      </c>
      <c r="J22" s="353">
        <f>INDEX('Org2567'!$BD$4:$BD$905,MATCH(OrgTbl[[#This Row],[code5]],'Org2567'!$D$4:$D$905,0))</f>
        <v>232</v>
      </c>
      <c r="K22" s="351" t="s">
        <v>923</v>
      </c>
      <c r="L22" s="351" t="str">
        <f>INDEX('Org2567'!$BC$4:$BC$905,MATCH(OrgTbl[[#This Row],[code5]],'Org2567'!$D$4:$D$905,0))</f>
        <v>M1</v>
      </c>
      <c r="M22" s="352">
        <f>INDEX('Org2567'!$BF$4:$BF$905,MATCH(OrgTbl[[#This Row],[code5]],'Org2567'!$D$4:$D$905,0))</f>
        <v>15</v>
      </c>
      <c r="N22" s="354"/>
      <c r="O22" s="351" t="s">
        <v>944</v>
      </c>
      <c r="P22" s="351" t="str">
        <f>INDEX('Org2567'!$BG$4:$BG$905,MATCH(OrgTbl[[#This Row],[code5]],'Org2567'!$D$4:$D$905,0))</f>
        <v>รพท.M1 B&gt;200</v>
      </c>
      <c r="Q22" s="355">
        <f>INDEX('Org2567'!$BE:$BE,MATCH(OrgTbl[[#This Row],[code5]],'Org2567'!$D:$D,0))</f>
        <v>69188</v>
      </c>
      <c r="R22" s="356"/>
    </row>
    <row r="23" spans="1:18" s="146" customFormat="1" ht="21" x14ac:dyDescent="0.6">
      <c r="A23" s="350" t="s">
        <v>53</v>
      </c>
      <c r="B23" s="351" t="s">
        <v>957</v>
      </c>
      <c r="C23" s="351" t="str">
        <f>OrgTbl[[#This Row],[name333]]&amp;","&amp;OrgTbl[[#This Row],[TypeID]]</f>
        <v>สันทราย,รพท.</v>
      </c>
      <c r="D23" s="351" t="str">
        <f>MID(OrgTbl[[#This Row],[name]],10,100)</f>
        <v>สันทราย</v>
      </c>
      <c r="E23" s="352">
        <v>1</v>
      </c>
      <c r="F23" s="351" t="str" cm="1">
        <f t="array" ref="F23">_xlfn.IFS(OrgTbl[[#This Row],[TypeID]]="รพช.","โรงพยาบาลชุมชน",OrgTbl[[#This Row],[TypeID]]="รพศ.","โรงพยาบาลศูนย์",OrgTbl[[#This Row],[TypeID]]="รพท.","โรงพยาบาลทั่วไป")</f>
        <v>โรงพยาบาลทั่วไป</v>
      </c>
      <c r="G23" s="351" t="str">
        <f>INDEX('Org2567'!$BB$4:$BB$905,MATCH(OrgTbl[[#This Row],[code5]],'Org2567'!$D$4:$D$905,0))</f>
        <v>รพท.</v>
      </c>
      <c r="H23" s="352" t="s">
        <v>3996</v>
      </c>
      <c r="I23" s="351" t="s">
        <v>917</v>
      </c>
      <c r="J23" s="353">
        <f>INDEX('Org2567'!$BD$4:$BD$905,MATCH(OrgTbl[[#This Row],[code5]],'Org2567'!$D$4:$D$905,0))</f>
        <v>234</v>
      </c>
      <c r="K23" s="351" t="s">
        <v>923</v>
      </c>
      <c r="L23" s="351" t="str">
        <f>INDEX('Org2567'!$BC$4:$BC$905,MATCH(OrgTbl[[#This Row],[code5]],'Org2567'!$D$4:$D$905,0))</f>
        <v>M1</v>
      </c>
      <c r="M23" s="352">
        <f>INDEX('Org2567'!$BF$4:$BF$905,MATCH(OrgTbl[[#This Row],[code5]],'Org2567'!$D$4:$D$905,0))</f>
        <v>15</v>
      </c>
      <c r="N23" s="354"/>
      <c r="O23" s="351" t="s">
        <v>958</v>
      </c>
      <c r="P23" s="351" t="str">
        <f>INDEX('Org2567'!$BG$4:$BG$905,MATCH(OrgTbl[[#This Row],[code5]],'Org2567'!$D$4:$D$905,0))</f>
        <v>รพท.M1 B&gt;200</v>
      </c>
      <c r="Q23" s="355">
        <f>INDEX('Org2567'!$BE:$BE,MATCH(OrgTbl[[#This Row],[code5]],'Org2567'!$D:$D,0))</f>
        <v>77236</v>
      </c>
      <c r="R23" s="356"/>
    </row>
    <row r="24" spans="1:18" s="146" customFormat="1" ht="21" x14ac:dyDescent="0.6">
      <c r="A24" s="350" t="s">
        <v>51</v>
      </c>
      <c r="B24" s="351" t="s">
        <v>951</v>
      </c>
      <c r="C24" s="351" t="str">
        <f>OrgTbl[[#This Row],[name333]]&amp;","&amp;OrgTbl[[#This Row],[TypeID]]</f>
        <v>สันป่าตอง,รพท.</v>
      </c>
      <c r="D24" s="351" t="str">
        <f>MID(OrgTbl[[#This Row],[name]],10,100)</f>
        <v>สันป่าตอง</v>
      </c>
      <c r="E24" s="352">
        <v>1</v>
      </c>
      <c r="F24" s="351" t="str" cm="1">
        <f t="array" ref="F24">_xlfn.IFS(OrgTbl[[#This Row],[TypeID]]="รพช.","โรงพยาบาลชุมชน",OrgTbl[[#This Row],[TypeID]]="รพศ.","โรงพยาบาลศูนย์",OrgTbl[[#This Row],[TypeID]]="รพท.","โรงพยาบาลทั่วไป")</f>
        <v>โรงพยาบาลทั่วไป</v>
      </c>
      <c r="G24" s="351" t="str">
        <f>INDEX('Org2567'!$BB$4:$BB$905,MATCH(OrgTbl[[#This Row],[code5]],'Org2567'!$D$4:$D$905,0))</f>
        <v>รพท.</v>
      </c>
      <c r="H24" s="352" t="s">
        <v>3996</v>
      </c>
      <c r="I24" s="351" t="s">
        <v>917</v>
      </c>
      <c r="J24" s="353">
        <f>INDEX('Org2567'!$BD$4:$BD$905,MATCH(OrgTbl[[#This Row],[code5]],'Org2567'!$D$4:$D$905,0))</f>
        <v>196</v>
      </c>
      <c r="K24" s="351" t="s">
        <v>918</v>
      </c>
      <c r="L24" s="351" t="str">
        <f>INDEX('Org2567'!$BC$4:$BC$905,MATCH(OrgTbl[[#This Row],[code5]],'Org2567'!$D$4:$D$905,0))</f>
        <v>M1</v>
      </c>
      <c r="M24" s="352">
        <f>INDEX('Org2567'!$BF$4:$BF$905,MATCH(OrgTbl[[#This Row],[code5]],'Org2567'!$D$4:$D$905,0))</f>
        <v>15</v>
      </c>
      <c r="N24" s="354"/>
      <c r="O24" s="351" t="s">
        <v>953</v>
      </c>
      <c r="P24" s="351" t="str">
        <f>INDEX('Org2567'!$BG$4:$BG$905,MATCH(OrgTbl[[#This Row],[code5]],'Org2567'!$D$4:$D$905,0))</f>
        <v>รพท.M1 B&gt;200</v>
      </c>
      <c r="Q24" s="355">
        <f>INDEX('Org2567'!$BE:$BE,MATCH(OrgTbl[[#This Row],[code5]],'Org2567'!$D:$D,0))</f>
        <v>49393</v>
      </c>
      <c r="R24" s="356"/>
    </row>
    <row r="25" spans="1:18" s="146" customFormat="1" ht="21" x14ac:dyDescent="0.6">
      <c r="A25" s="350" t="s">
        <v>44</v>
      </c>
      <c r="B25" s="351" t="s">
        <v>929</v>
      </c>
      <c r="C25" s="351" t="str">
        <f>OrgTbl[[#This Row],[name333]]&amp;","&amp;OrgTbl[[#This Row],[TypeID]]</f>
        <v>เชียงดาว,รพช.</v>
      </c>
      <c r="D25" s="351" t="str">
        <f>MID(OrgTbl[[#This Row],[name]],10,100)</f>
        <v>เชียงดาว</v>
      </c>
      <c r="E25" s="352">
        <v>1</v>
      </c>
      <c r="F25" s="351" t="str" cm="1">
        <f t="array" ref="F25">_xlfn.IFS(OrgTbl[[#This Row],[TypeID]]="รพช.","โรงพยาบาลชุมชน",OrgTbl[[#This Row],[TypeID]]="รพศ.","โรงพยาบาลศูนย์",OrgTbl[[#This Row],[TypeID]]="รพท.","โรงพยาบาลทั่วไป")</f>
        <v>โรงพยาบาลชุมชน</v>
      </c>
      <c r="G25" s="351" t="str">
        <f>INDEX('Org2567'!$BB$4:$BB$905,MATCH(OrgTbl[[#This Row],[code5]],'Org2567'!$D$4:$D$905,0))</f>
        <v>รพช.</v>
      </c>
      <c r="H25" s="352" t="s">
        <v>3996</v>
      </c>
      <c r="I25" s="351" t="s">
        <v>917</v>
      </c>
      <c r="J25" s="353">
        <f>INDEX('Org2567'!$BD$4:$BD$905,MATCH(OrgTbl[[#This Row],[code5]],'Org2567'!$D$4:$D$905,0))</f>
        <v>95</v>
      </c>
      <c r="K25" s="351" t="s">
        <v>918</v>
      </c>
      <c r="L25" s="351" t="str">
        <f>INDEX('Org2567'!$BC$4:$BC$905,MATCH(OrgTbl[[#This Row],[code5]],'Org2567'!$D$4:$D$905,0))</f>
        <v>M2</v>
      </c>
      <c r="M25" s="352">
        <f>INDEX('Org2567'!$BF$4:$BF$905,MATCH(OrgTbl[[#This Row],[code5]],'Org2567'!$D$4:$D$905,0))</f>
        <v>12</v>
      </c>
      <c r="N25" s="354"/>
      <c r="O25" s="351" t="s">
        <v>932</v>
      </c>
      <c r="P25" s="351" t="str">
        <f>INDEX('Org2567'!$BG$4:$BG$905,MATCH(OrgTbl[[#This Row],[code5]],'Org2567'!$D$4:$D$905,0))</f>
        <v>รพช.M2 B&lt;=100</v>
      </c>
      <c r="Q25" s="355">
        <f>INDEX('Org2567'!$BE:$BE,MATCH(OrgTbl[[#This Row],[code5]],'Org2567'!$D:$D,0))</f>
        <v>59979</v>
      </c>
      <c r="R25" s="356"/>
    </row>
    <row r="26" spans="1:18" s="146" customFormat="1" ht="21" x14ac:dyDescent="0.6">
      <c r="A26" s="350" t="s">
        <v>54</v>
      </c>
      <c r="B26" s="351" t="s">
        <v>959</v>
      </c>
      <c r="C26" s="351" t="str">
        <f>OrgTbl[[#This Row],[name333]]&amp;","&amp;OrgTbl[[#This Row],[TypeID]]</f>
        <v>หางดง,รพช.</v>
      </c>
      <c r="D26" s="351" t="str">
        <f>MID(OrgTbl[[#This Row],[name]],10,100)</f>
        <v>หางดง</v>
      </c>
      <c r="E26" s="352">
        <v>1</v>
      </c>
      <c r="F26" s="351" t="str" cm="1">
        <f t="array" ref="F26">_xlfn.IFS(OrgTbl[[#This Row],[TypeID]]="รพช.","โรงพยาบาลชุมชน",OrgTbl[[#This Row],[TypeID]]="รพศ.","โรงพยาบาลศูนย์",OrgTbl[[#This Row],[TypeID]]="รพท.","โรงพยาบาลทั่วไป")</f>
        <v>โรงพยาบาลชุมชน</v>
      </c>
      <c r="G26" s="351" t="str">
        <f>INDEX('Org2567'!$BB$4:$BB$905,MATCH(OrgTbl[[#This Row],[code5]],'Org2567'!$D$4:$D$905,0))</f>
        <v>รพช.</v>
      </c>
      <c r="H26" s="352" t="s">
        <v>3996</v>
      </c>
      <c r="I26" s="351" t="s">
        <v>917</v>
      </c>
      <c r="J26" s="353">
        <f>INDEX('Org2567'!$BD$4:$BD$905,MATCH(OrgTbl[[#This Row],[code5]],'Org2567'!$D$4:$D$905,0))</f>
        <v>90</v>
      </c>
      <c r="K26" s="351" t="s">
        <v>918</v>
      </c>
      <c r="L26" s="351" t="str">
        <f>INDEX('Org2567'!$BC$4:$BC$905,MATCH(OrgTbl[[#This Row],[code5]],'Org2567'!$D$4:$D$905,0))</f>
        <v>M2</v>
      </c>
      <c r="M26" s="352">
        <f>INDEX('Org2567'!$BF$4:$BF$905,MATCH(OrgTbl[[#This Row],[code5]],'Org2567'!$D$4:$D$905,0))</f>
        <v>12</v>
      </c>
      <c r="N26" s="354"/>
      <c r="O26" s="351" t="s">
        <v>961</v>
      </c>
      <c r="P26" s="351" t="str">
        <f>INDEX('Org2567'!$BG$4:$BG$905,MATCH(OrgTbl[[#This Row],[code5]],'Org2567'!$D$4:$D$905,0))</f>
        <v>รพช.M2 B&lt;=100</v>
      </c>
      <c r="Q26" s="355">
        <f>INDEX('Org2567'!$BE:$BE,MATCH(OrgTbl[[#This Row],[code5]],'Org2567'!$D:$D,0))</f>
        <v>46535</v>
      </c>
      <c r="R26" s="356"/>
    </row>
    <row r="27" spans="1:18" s="146" customFormat="1" ht="21" x14ac:dyDescent="0.6">
      <c r="A27" s="350" t="s">
        <v>49</v>
      </c>
      <c r="B27" s="351" t="s">
        <v>945</v>
      </c>
      <c r="C27" s="351" t="str">
        <f>OrgTbl[[#This Row],[name333]]&amp;","&amp;OrgTbl[[#This Row],[TypeID]]</f>
        <v>แม่อาย,รพช.</v>
      </c>
      <c r="D27" s="351" t="str">
        <f>MID(OrgTbl[[#This Row],[name]],10,100)</f>
        <v>แม่อาย</v>
      </c>
      <c r="E27" s="352">
        <v>1</v>
      </c>
      <c r="F27" s="351" t="str" cm="1">
        <f t="array" ref="F27">_xlfn.IFS(OrgTbl[[#This Row],[TypeID]]="รพช.","โรงพยาบาลชุมชน",OrgTbl[[#This Row],[TypeID]]="รพศ.","โรงพยาบาลศูนย์",OrgTbl[[#This Row],[TypeID]]="รพท.","โรงพยาบาลทั่วไป")</f>
        <v>โรงพยาบาลชุมชน</v>
      </c>
      <c r="G27" s="351" t="str">
        <f>INDEX('Org2567'!$BB$4:$BB$905,MATCH(OrgTbl[[#This Row],[code5]],'Org2567'!$D$4:$D$905,0))</f>
        <v>รพช.</v>
      </c>
      <c r="H27" s="352" t="s">
        <v>3996</v>
      </c>
      <c r="I27" s="351" t="s">
        <v>917</v>
      </c>
      <c r="J27" s="353">
        <f>INDEX('Org2567'!$BD$4:$BD$905,MATCH(OrgTbl[[#This Row],[code5]],'Org2567'!$D$4:$D$905,0))</f>
        <v>82</v>
      </c>
      <c r="K27" s="351" t="s">
        <v>923</v>
      </c>
      <c r="L27" s="351" t="str">
        <f>INDEX('Org2567'!$BC$4:$BC$905,MATCH(OrgTbl[[#This Row],[code5]],'Org2567'!$D$4:$D$905,0))</f>
        <v>F1</v>
      </c>
      <c r="M27" s="352">
        <f>INDEX('Org2567'!$BF$4:$BF$905,MATCH(OrgTbl[[#This Row],[code5]],'Org2567'!$D$4:$D$905,0))</f>
        <v>10</v>
      </c>
      <c r="N27" s="354"/>
      <c r="O27" s="351" t="s">
        <v>947</v>
      </c>
      <c r="P27" s="351" t="str">
        <f>INDEX('Org2567'!$BG$4:$BG$905,MATCH(OrgTbl[[#This Row],[code5]],'Org2567'!$D$4:$D$905,0))</f>
        <v>รพช.F1 P50,000-100,000</v>
      </c>
      <c r="Q27" s="355">
        <f>INDEX('Org2567'!$BE:$BE,MATCH(OrgTbl[[#This Row],[code5]],'Org2567'!$D:$D,0))</f>
        <v>53813</v>
      </c>
      <c r="R27" s="356"/>
    </row>
    <row r="28" spans="1:18" s="146" customFormat="1" ht="21" x14ac:dyDescent="0.6">
      <c r="A28" s="350" t="s">
        <v>58</v>
      </c>
      <c r="B28" s="351" t="s">
        <v>971</v>
      </c>
      <c r="C28" s="351" t="str">
        <f>OrgTbl[[#This Row],[name333]]&amp;","&amp;OrgTbl[[#This Row],[TypeID]]</f>
        <v>สารภี,รพช.</v>
      </c>
      <c r="D28" s="351" t="str">
        <f>MID(OrgTbl[[#This Row],[name]],10,100)</f>
        <v>สารภี</v>
      </c>
      <c r="E28" s="352">
        <v>1</v>
      </c>
      <c r="F28" s="351" t="str" cm="1">
        <f t="array" ref="F28">_xlfn.IFS(OrgTbl[[#This Row],[TypeID]]="รพช.","โรงพยาบาลชุมชน",OrgTbl[[#This Row],[TypeID]]="รพศ.","โรงพยาบาลศูนย์",OrgTbl[[#This Row],[TypeID]]="รพท.","โรงพยาบาลทั่วไป")</f>
        <v>โรงพยาบาลชุมชน</v>
      </c>
      <c r="G28" s="351" t="str">
        <f>INDEX('Org2567'!$BB$4:$BB$905,MATCH(OrgTbl[[#This Row],[code5]],'Org2567'!$D$4:$D$905,0))</f>
        <v>รพช.</v>
      </c>
      <c r="H28" s="352" t="s">
        <v>3996</v>
      </c>
      <c r="I28" s="351" t="s">
        <v>917</v>
      </c>
      <c r="J28" s="353">
        <f>INDEX('Org2567'!$BD$4:$BD$905,MATCH(OrgTbl[[#This Row],[code5]],'Org2567'!$D$4:$D$905,0))</f>
        <v>71</v>
      </c>
      <c r="K28" s="351" t="s">
        <v>923</v>
      </c>
      <c r="L28" s="351" t="str">
        <f>INDEX('Org2567'!$BC$4:$BC$905,MATCH(OrgTbl[[#This Row],[code5]],'Org2567'!$D$4:$D$905,0))</f>
        <v>F1</v>
      </c>
      <c r="M28" s="352">
        <f>INDEX('Org2567'!$BF$4:$BF$905,MATCH(OrgTbl[[#This Row],[code5]],'Org2567'!$D$4:$D$905,0))</f>
        <v>9</v>
      </c>
      <c r="N28" s="354"/>
      <c r="O28" s="351" t="s">
        <v>973</v>
      </c>
      <c r="P28" s="351" t="str">
        <f>INDEX('Org2567'!$BG$4:$BG$905,MATCH(OrgTbl[[#This Row],[code5]],'Org2567'!$D$4:$D$905,0))</f>
        <v>รพช.F1 P&lt;=50,000</v>
      </c>
      <c r="Q28" s="355">
        <f>INDEX('Org2567'!$BE:$BE,MATCH(OrgTbl[[#This Row],[code5]],'Org2567'!$D:$D,0))</f>
        <v>41293</v>
      </c>
      <c r="R28" s="356"/>
    </row>
    <row r="29" spans="1:18" s="146" customFormat="1" ht="21" x14ac:dyDescent="0.6">
      <c r="A29" s="350" t="s">
        <v>57</v>
      </c>
      <c r="B29" s="351" t="s">
        <v>968</v>
      </c>
      <c r="C29" s="351" t="str">
        <f>OrgTbl[[#This Row],[name333]]&amp;","&amp;OrgTbl[[#This Row],[TypeID]]</f>
        <v>อมก๋อย,รพช.</v>
      </c>
      <c r="D29" s="351" t="str">
        <f>MID(OrgTbl[[#This Row],[name]],10,100)</f>
        <v>อมก๋อย</v>
      </c>
      <c r="E29" s="352">
        <v>1</v>
      </c>
      <c r="F29" s="351" t="str" cm="1">
        <f t="array" ref="F29">_xlfn.IFS(OrgTbl[[#This Row],[TypeID]]="รพช.","โรงพยาบาลชุมชน",OrgTbl[[#This Row],[TypeID]]="รพศ.","โรงพยาบาลศูนย์",OrgTbl[[#This Row],[TypeID]]="รพท.","โรงพยาบาลทั่วไป")</f>
        <v>โรงพยาบาลชุมชน</v>
      </c>
      <c r="G29" s="351" t="str">
        <f>INDEX('Org2567'!$BB$4:$BB$905,MATCH(OrgTbl[[#This Row],[code5]],'Org2567'!$D$4:$D$905,0))</f>
        <v>รพช.</v>
      </c>
      <c r="H29" s="352" t="s">
        <v>3996</v>
      </c>
      <c r="I29" s="351" t="s">
        <v>917</v>
      </c>
      <c r="J29" s="353">
        <f>INDEX('Org2567'!$BD$4:$BD$905,MATCH(OrgTbl[[#This Row],[code5]],'Org2567'!$D$4:$D$905,0))</f>
        <v>64</v>
      </c>
      <c r="K29" s="351" t="s">
        <v>918</v>
      </c>
      <c r="L29" s="351" t="str">
        <f>INDEX('Org2567'!$BC$4:$BC$905,MATCH(OrgTbl[[#This Row],[code5]],'Org2567'!$D$4:$D$905,0))</f>
        <v>F1</v>
      </c>
      <c r="M29" s="352">
        <f>INDEX('Org2567'!$BF$4:$BF$905,MATCH(OrgTbl[[#This Row],[code5]],'Org2567'!$D$4:$D$905,0))</f>
        <v>10</v>
      </c>
      <c r="N29" s="354"/>
      <c r="O29" s="351" t="s">
        <v>970</v>
      </c>
      <c r="P29" s="351" t="str">
        <f>INDEX('Org2567'!$BG$4:$BG$905,MATCH(OrgTbl[[#This Row],[code5]],'Org2567'!$D$4:$D$905,0))</f>
        <v>รพช.F1 P50,000-100,000</v>
      </c>
      <c r="Q29" s="355">
        <f>INDEX('Org2567'!$BE:$BE,MATCH(OrgTbl[[#This Row],[code5]],'Org2567'!$D:$D,0))</f>
        <v>56097</v>
      </c>
      <c r="R29" s="356"/>
    </row>
    <row r="30" spans="1:18" s="146" customFormat="1" ht="21" x14ac:dyDescent="0.6">
      <c r="A30" s="350" t="s">
        <v>60</v>
      </c>
      <c r="B30" s="351" t="s">
        <v>977</v>
      </c>
      <c r="C30" s="351" t="str">
        <f>OrgTbl[[#This Row],[name333]]&amp;","&amp;OrgTbl[[#This Row],[TypeID]]</f>
        <v>ไชยปราการ,รพช.</v>
      </c>
      <c r="D30" s="351" t="str">
        <f>MID(OrgTbl[[#This Row],[name]],10,100)</f>
        <v>ไชยปราการ</v>
      </c>
      <c r="E30" s="352">
        <v>1</v>
      </c>
      <c r="F30" s="351" t="str" cm="1">
        <f t="array" ref="F30">_xlfn.IFS(OrgTbl[[#This Row],[TypeID]]="รพช.","โรงพยาบาลชุมชน",OrgTbl[[#This Row],[TypeID]]="รพศ.","โรงพยาบาลศูนย์",OrgTbl[[#This Row],[TypeID]]="รพท.","โรงพยาบาลทั่วไป")</f>
        <v>โรงพยาบาลชุมชน</v>
      </c>
      <c r="G30" s="351" t="str">
        <f>INDEX('Org2567'!$BB$4:$BB$905,MATCH(OrgTbl[[#This Row],[code5]],'Org2567'!$D$4:$D$905,0))</f>
        <v>รพช.</v>
      </c>
      <c r="H30" s="352" t="s">
        <v>3996</v>
      </c>
      <c r="I30" s="351" t="s">
        <v>917</v>
      </c>
      <c r="J30" s="353">
        <f>INDEX('Org2567'!$BD$4:$BD$905,MATCH(OrgTbl[[#This Row],[code5]],'Org2567'!$D$4:$D$905,0))</f>
        <v>45</v>
      </c>
      <c r="K30" s="351" t="s">
        <v>923</v>
      </c>
      <c r="L30" s="351" t="str">
        <f>INDEX('Org2567'!$BC$4:$BC$905,MATCH(OrgTbl[[#This Row],[code5]],'Org2567'!$D$4:$D$905,0))</f>
        <v>F2</v>
      </c>
      <c r="M30" s="352">
        <f>INDEX('Org2567'!$BF$4:$BF$905,MATCH(OrgTbl[[#This Row],[code5]],'Org2567'!$D$4:$D$905,0))</f>
        <v>6</v>
      </c>
      <c r="N30" s="354"/>
      <c r="O30" s="351" t="s">
        <v>979</v>
      </c>
      <c r="P30" s="351" t="str">
        <f>INDEX('Org2567'!$BG$4:$BG$905,MATCH(OrgTbl[[#This Row],[code5]],'Org2567'!$D$4:$D$905,0))</f>
        <v>รพช.F2 P30,000-60,000</v>
      </c>
      <c r="Q30" s="355">
        <f>INDEX('Org2567'!$BE:$BE,MATCH(OrgTbl[[#This Row],[code5]],'Org2567'!$D:$D,0))</f>
        <v>30253</v>
      </c>
      <c r="R30" s="356"/>
    </row>
    <row r="31" spans="1:18" s="146" customFormat="1" ht="21" x14ac:dyDescent="0.6">
      <c r="A31" s="350" t="s">
        <v>56</v>
      </c>
      <c r="B31" s="351" t="s">
        <v>965</v>
      </c>
      <c r="C31" s="351" t="str">
        <f>OrgTbl[[#This Row],[name333]]&amp;","&amp;OrgTbl[[#This Row],[TypeID]]</f>
        <v>ดอยเต่า,รพช.</v>
      </c>
      <c r="D31" s="351" t="str">
        <f>MID(OrgTbl[[#This Row],[name]],10,100)</f>
        <v>ดอยเต่า</v>
      </c>
      <c r="E31" s="352">
        <v>1</v>
      </c>
      <c r="F31" s="351" t="str" cm="1">
        <f t="array" ref="F31">_xlfn.IFS(OrgTbl[[#This Row],[TypeID]]="รพช.","โรงพยาบาลชุมชน",OrgTbl[[#This Row],[TypeID]]="รพศ.","โรงพยาบาลศูนย์",OrgTbl[[#This Row],[TypeID]]="รพท.","โรงพยาบาลทั่วไป")</f>
        <v>โรงพยาบาลชุมชน</v>
      </c>
      <c r="G31" s="351" t="str">
        <f>INDEX('Org2567'!$BB$4:$BB$905,MATCH(OrgTbl[[#This Row],[code5]],'Org2567'!$D$4:$D$905,0))</f>
        <v>รพช.</v>
      </c>
      <c r="H31" s="352" t="s">
        <v>3996</v>
      </c>
      <c r="I31" s="351" t="s">
        <v>917</v>
      </c>
      <c r="J31" s="353">
        <f>INDEX('Org2567'!$BD$4:$BD$905,MATCH(OrgTbl[[#This Row],[code5]],'Org2567'!$D$4:$D$905,0))</f>
        <v>30</v>
      </c>
      <c r="K31" s="351" t="s">
        <v>918</v>
      </c>
      <c r="L31" s="351" t="str">
        <f>INDEX('Org2567'!$BC$4:$BC$905,MATCH(OrgTbl[[#This Row],[code5]],'Org2567'!$D$4:$D$905,0))</f>
        <v>F2</v>
      </c>
      <c r="M31" s="352">
        <f>INDEX('Org2567'!$BF$4:$BF$905,MATCH(OrgTbl[[#This Row],[code5]],'Org2567'!$D$4:$D$905,0))</f>
        <v>5</v>
      </c>
      <c r="N31" s="354"/>
      <c r="O31" s="351" t="s">
        <v>967</v>
      </c>
      <c r="P31" s="351" t="str">
        <f>INDEX('Org2567'!$BG$4:$BG$905,MATCH(OrgTbl[[#This Row],[code5]],'Org2567'!$D$4:$D$905,0))</f>
        <v>รพช.F2 P&lt;=30,000</v>
      </c>
      <c r="Q31" s="355">
        <f>INDEX('Org2567'!$BE:$BE,MATCH(OrgTbl[[#This Row],[code5]],'Org2567'!$D:$D,0))</f>
        <v>19460</v>
      </c>
      <c r="R31" s="356"/>
    </row>
    <row r="32" spans="1:18" s="146" customFormat="1" ht="21" x14ac:dyDescent="0.6">
      <c r="A32" s="350" t="s">
        <v>45</v>
      </c>
      <c r="B32" s="351" t="s">
        <v>933</v>
      </c>
      <c r="C32" s="351" t="str">
        <f>OrgTbl[[#This Row],[name333]]&amp;","&amp;OrgTbl[[#This Row],[TypeID]]</f>
        <v>ดอยสะเก็ด,รพช.</v>
      </c>
      <c r="D32" s="351" t="str">
        <f>MID(OrgTbl[[#This Row],[name]],10,100)</f>
        <v>ดอยสะเก็ด</v>
      </c>
      <c r="E32" s="352">
        <v>1</v>
      </c>
      <c r="F32" s="351" t="str" cm="1">
        <f t="array" ref="F32">_xlfn.IFS(OrgTbl[[#This Row],[TypeID]]="รพช.","โรงพยาบาลชุมชน",OrgTbl[[#This Row],[TypeID]]="รพศ.","โรงพยาบาลศูนย์",OrgTbl[[#This Row],[TypeID]]="รพท.","โรงพยาบาลทั่วไป")</f>
        <v>โรงพยาบาลชุมชน</v>
      </c>
      <c r="G32" s="351" t="str">
        <f>INDEX('Org2567'!$BB$4:$BB$905,MATCH(OrgTbl[[#This Row],[code5]],'Org2567'!$D$4:$D$905,0))</f>
        <v>รพช.</v>
      </c>
      <c r="H32" s="352" t="s">
        <v>3996</v>
      </c>
      <c r="I32" s="351" t="s">
        <v>917</v>
      </c>
      <c r="J32" s="353">
        <f>INDEX('Org2567'!$BD$4:$BD$905,MATCH(OrgTbl[[#This Row],[code5]],'Org2567'!$D$4:$D$905,0))</f>
        <v>60</v>
      </c>
      <c r="K32" s="351" t="s">
        <v>923</v>
      </c>
      <c r="L32" s="351" t="str">
        <f>INDEX('Org2567'!$BC$4:$BC$905,MATCH(OrgTbl[[#This Row],[code5]],'Org2567'!$D$4:$D$905,0))</f>
        <v>F2</v>
      </c>
      <c r="M32" s="352">
        <f>INDEX('Org2567'!$BF$4:$BF$905,MATCH(OrgTbl[[#This Row],[code5]],'Org2567'!$D$4:$D$905,0))</f>
        <v>6</v>
      </c>
      <c r="N32" s="354"/>
      <c r="O32" s="351" t="s">
        <v>935</v>
      </c>
      <c r="P32" s="351" t="str">
        <f>INDEX('Org2567'!$BG$4:$BG$905,MATCH(OrgTbl[[#This Row],[code5]],'Org2567'!$D$4:$D$905,0))</f>
        <v>รพช.F2 P30,000-60,000</v>
      </c>
      <c r="Q32" s="355">
        <f>INDEX('Org2567'!$BE:$BE,MATCH(OrgTbl[[#This Row],[code5]],'Org2567'!$D:$D,0))</f>
        <v>39717</v>
      </c>
      <c r="R32" s="356"/>
    </row>
    <row r="33" spans="1:18" s="146" customFormat="1" ht="21" x14ac:dyDescent="0.6">
      <c r="A33" s="350" t="s">
        <v>63</v>
      </c>
      <c r="B33" s="351" t="s">
        <v>986</v>
      </c>
      <c r="C33" s="351" t="str">
        <f>OrgTbl[[#This Row],[name333]]&amp;","&amp;OrgTbl[[#This Row],[TypeID]]</f>
        <v>ดอยหล่อ,รพช.</v>
      </c>
      <c r="D33" s="351" t="str">
        <f>MID(OrgTbl[[#This Row],[name]],10,100)</f>
        <v>ดอยหล่อ</v>
      </c>
      <c r="E33" s="352">
        <v>1</v>
      </c>
      <c r="F33" s="351" t="str" cm="1">
        <f t="array" ref="F33">_xlfn.IFS(OrgTbl[[#This Row],[TypeID]]="รพช.","โรงพยาบาลชุมชน",OrgTbl[[#This Row],[TypeID]]="รพศ.","โรงพยาบาลศูนย์",OrgTbl[[#This Row],[TypeID]]="รพท.","โรงพยาบาลทั่วไป")</f>
        <v>โรงพยาบาลชุมชน</v>
      </c>
      <c r="G33" s="351" t="str">
        <f>INDEX('Org2567'!$BB$4:$BB$905,MATCH(OrgTbl[[#This Row],[code5]],'Org2567'!$D$4:$D$905,0))</f>
        <v>รพช.</v>
      </c>
      <c r="H33" s="352" t="s">
        <v>3996</v>
      </c>
      <c r="I33" s="351" t="s">
        <v>917</v>
      </c>
      <c r="J33" s="353">
        <f>INDEX('Org2567'!$BD$4:$BD$905,MATCH(OrgTbl[[#This Row],[code5]],'Org2567'!$D$4:$D$905,0))</f>
        <v>31</v>
      </c>
      <c r="K33" s="351" t="s">
        <v>918</v>
      </c>
      <c r="L33" s="351" t="str">
        <f>INDEX('Org2567'!$BC$4:$BC$905,MATCH(OrgTbl[[#This Row],[code5]],'Org2567'!$D$4:$D$905,0))</f>
        <v>F2</v>
      </c>
      <c r="M33" s="352">
        <f>INDEX('Org2567'!$BF$4:$BF$905,MATCH(OrgTbl[[#This Row],[code5]],'Org2567'!$D$4:$D$905,0))</f>
        <v>5</v>
      </c>
      <c r="N33" s="354"/>
      <c r="O33" s="351" t="s">
        <v>988</v>
      </c>
      <c r="P33" s="351" t="str">
        <f>INDEX('Org2567'!$BG$4:$BG$905,MATCH(OrgTbl[[#This Row],[code5]],'Org2567'!$D$4:$D$905,0))</f>
        <v>รพช.F2 P&lt;=30,000</v>
      </c>
      <c r="Q33" s="355">
        <f>INDEX('Org2567'!$BE:$BE,MATCH(OrgTbl[[#This Row],[code5]],'Org2567'!$D:$D,0))</f>
        <v>16503</v>
      </c>
      <c r="R33" s="356"/>
    </row>
    <row r="34" spans="1:18" s="146" customFormat="1" ht="21" x14ac:dyDescent="0.6">
      <c r="A34" s="350" t="s">
        <v>43</v>
      </c>
      <c r="B34" s="351" t="s">
        <v>3973</v>
      </c>
      <c r="C34" s="351" t="str">
        <f>OrgTbl[[#This Row],[name333]]&amp;","&amp;OrgTbl[[#This Row],[TypeID]]</f>
        <v>เทพรัตนเวชชานุกูลเฉลิมพระเกียรติ ๖๐ พรรษา,รพช.</v>
      </c>
      <c r="D34" s="351" t="str">
        <f>MID(OrgTbl[[#This Row],[name]],10,100)</f>
        <v>เทพรัตนเวชชานุกูลเฉลิมพระเกียรติ ๖๐ พรรษา</v>
      </c>
      <c r="E34" s="352">
        <v>1</v>
      </c>
      <c r="F34" s="351" t="str" cm="1">
        <f t="array" ref="F34">_xlfn.IFS(OrgTbl[[#This Row],[TypeID]]="รพช.","โรงพยาบาลชุมชน",OrgTbl[[#This Row],[TypeID]]="รพศ.","โรงพยาบาลศูนย์",OrgTbl[[#This Row],[TypeID]]="รพท.","โรงพยาบาลทั่วไป")</f>
        <v>โรงพยาบาลชุมชน</v>
      </c>
      <c r="G34" s="351" t="str">
        <f>INDEX('Org2567'!$BB$4:$BB$905,MATCH(OrgTbl[[#This Row],[code5]],'Org2567'!$D$4:$D$905,0))</f>
        <v>รพช.</v>
      </c>
      <c r="H34" s="352" t="s">
        <v>3996</v>
      </c>
      <c r="I34" s="351" t="s">
        <v>917</v>
      </c>
      <c r="J34" s="353">
        <f>INDEX('Org2567'!$BD$4:$BD$905,MATCH(OrgTbl[[#This Row],[code5]],'Org2567'!$D$4:$D$905,0))</f>
        <v>60</v>
      </c>
      <c r="K34" s="351" t="s">
        <v>918</v>
      </c>
      <c r="L34" s="351" t="str">
        <f>INDEX('Org2567'!$BC$4:$BC$905,MATCH(OrgTbl[[#This Row],[code5]],'Org2567'!$D$4:$D$905,0))</f>
        <v>F2</v>
      </c>
      <c r="M34" s="352">
        <f>INDEX('Org2567'!$BF$4:$BF$905,MATCH(OrgTbl[[#This Row],[code5]],'Org2567'!$D$4:$D$905,0))</f>
        <v>6</v>
      </c>
      <c r="N34" s="354"/>
      <c r="O34" s="351" t="s">
        <v>928</v>
      </c>
      <c r="P34" s="351" t="str">
        <f>INDEX('Org2567'!$BG$4:$BG$905,MATCH(OrgTbl[[#This Row],[code5]],'Org2567'!$D$4:$D$905,0))</f>
        <v>รพช.F2 P30,000-60,000</v>
      </c>
      <c r="Q34" s="355">
        <f>INDEX('Org2567'!$BE:$BE,MATCH(OrgTbl[[#This Row],[code5]],'Org2567'!$D:$D,0))</f>
        <v>42289</v>
      </c>
      <c r="R34" s="356"/>
    </row>
    <row r="35" spans="1:18" s="146" customFormat="1" ht="21" x14ac:dyDescent="0.6">
      <c r="A35" s="350" t="s">
        <v>50</v>
      </c>
      <c r="B35" s="351" t="s">
        <v>948</v>
      </c>
      <c r="C35" s="351" t="str">
        <f>OrgTbl[[#This Row],[name333]]&amp;","&amp;OrgTbl[[#This Row],[TypeID]]</f>
        <v>พร้าว,รพช.</v>
      </c>
      <c r="D35" s="351" t="str">
        <f>MID(OrgTbl[[#This Row],[name]],10,100)</f>
        <v>พร้าว</v>
      </c>
      <c r="E35" s="352">
        <v>1</v>
      </c>
      <c r="F35" s="351" t="str" cm="1">
        <f t="array" ref="F35">_xlfn.IFS(OrgTbl[[#This Row],[TypeID]]="รพช.","โรงพยาบาลชุมชน",OrgTbl[[#This Row],[TypeID]]="รพศ.","โรงพยาบาลศูนย์",OrgTbl[[#This Row],[TypeID]]="รพท.","โรงพยาบาลทั่วไป")</f>
        <v>โรงพยาบาลชุมชน</v>
      </c>
      <c r="G35" s="351" t="str">
        <f>INDEX('Org2567'!$BB$4:$BB$905,MATCH(OrgTbl[[#This Row],[code5]],'Org2567'!$D$4:$D$905,0))</f>
        <v>รพช.</v>
      </c>
      <c r="H35" s="352" t="s">
        <v>3996</v>
      </c>
      <c r="I35" s="351" t="s">
        <v>917</v>
      </c>
      <c r="J35" s="353">
        <f>INDEX('Org2567'!$BD$4:$BD$905,MATCH(OrgTbl[[#This Row],[code5]],'Org2567'!$D$4:$D$905,0))</f>
        <v>60</v>
      </c>
      <c r="K35" s="351" t="s">
        <v>918</v>
      </c>
      <c r="L35" s="351" t="str">
        <f>INDEX('Org2567'!$BC$4:$BC$905,MATCH(OrgTbl[[#This Row],[code5]],'Org2567'!$D$4:$D$905,0))</f>
        <v>F2</v>
      </c>
      <c r="M35" s="352">
        <f>INDEX('Org2567'!$BF$4:$BF$905,MATCH(OrgTbl[[#This Row],[code5]],'Org2567'!$D$4:$D$905,0))</f>
        <v>6</v>
      </c>
      <c r="N35" s="354"/>
      <c r="O35" s="351" t="s">
        <v>950</v>
      </c>
      <c r="P35" s="351" t="str">
        <f>INDEX('Org2567'!$BG$4:$BG$905,MATCH(OrgTbl[[#This Row],[code5]],'Org2567'!$D$4:$D$905,0))</f>
        <v>รพช.F2 P30,000-60,000</v>
      </c>
      <c r="Q35" s="355">
        <f>INDEX('Org2567'!$BE:$BE,MATCH(OrgTbl[[#This Row],[code5]],'Org2567'!$D:$D,0))</f>
        <v>33428</v>
      </c>
      <c r="R35" s="356"/>
    </row>
    <row r="36" spans="1:18" s="146" customFormat="1" ht="21" x14ac:dyDescent="0.6">
      <c r="A36" s="350" t="s">
        <v>46</v>
      </c>
      <c r="B36" s="351" t="s">
        <v>936</v>
      </c>
      <c r="C36" s="351" t="str">
        <f>OrgTbl[[#This Row],[name333]]&amp;","&amp;OrgTbl[[#This Row],[TypeID]]</f>
        <v>แม่แตง,รพช.</v>
      </c>
      <c r="D36" s="351" t="str">
        <f>MID(OrgTbl[[#This Row],[name]],10,100)</f>
        <v>แม่แตง</v>
      </c>
      <c r="E36" s="352">
        <v>1</v>
      </c>
      <c r="F36" s="351" t="str" cm="1">
        <f t="array" ref="F36">_xlfn.IFS(OrgTbl[[#This Row],[TypeID]]="รพช.","โรงพยาบาลชุมชน",OrgTbl[[#This Row],[TypeID]]="รพศ.","โรงพยาบาลศูนย์",OrgTbl[[#This Row],[TypeID]]="รพท.","โรงพยาบาลทั่วไป")</f>
        <v>โรงพยาบาลชุมชน</v>
      </c>
      <c r="G36" s="351" t="str">
        <f>INDEX('Org2567'!$BB$4:$BB$905,MATCH(OrgTbl[[#This Row],[code5]],'Org2567'!$D$4:$D$905,0))</f>
        <v>รพช.</v>
      </c>
      <c r="H36" s="352" t="s">
        <v>3996</v>
      </c>
      <c r="I36" s="351" t="s">
        <v>917</v>
      </c>
      <c r="J36" s="353">
        <f>INDEX('Org2567'!$BD$4:$BD$905,MATCH(OrgTbl[[#This Row],[code5]],'Org2567'!$D$4:$D$905,0))</f>
        <v>60</v>
      </c>
      <c r="K36" s="351" t="s">
        <v>923</v>
      </c>
      <c r="L36" s="351" t="str">
        <f>INDEX('Org2567'!$BC$4:$BC$905,MATCH(OrgTbl[[#This Row],[code5]],'Org2567'!$D$4:$D$905,0))</f>
        <v>F2</v>
      </c>
      <c r="M36" s="352">
        <f>INDEX('Org2567'!$BF$4:$BF$905,MATCH(OrgTbl[[#This Row],[code5]],'Org2567'!$D$4:$D$905,0))</f>
        <v>6</v>
      </c>
      <c r="N36" s="354"/>
      <c r="O36" s="351" t="s">
        <v>938</v>
      </c>
      <c r="P36" s="351" t="str">
        <f>INDEX('Org2567'!$BG$4:$BG$905,MATCH(OrgTbl[[#This Row],[code5]],'Org2567'!$D$4:$D$905,0))</f>
        <v>รพช.F2 P30,000-60,000</v>
      </c>
      <c r="Q36" s="355">
        <f>INDEX('Org2567'!$BE:$BE,MATCH(OrgTbl[[#This Row],[code5]],'Org2567'!$D:$D,0))</f>
        <v>50393</v>
      </c>
      <c r="R36" s="356"/>
    </row>
    <row r="37" spans="1:18" s="146" customFormat="1" ht="21" x14ac:dyDescent="0.6">
      <c r="A37" s="350" t="s">
        <v>61</v>
      </c>
      <c r="B37" s="351" t="s">
        <v>980</v>
      </c>
      <c r="C37" s="351" t="str">
        <f>OrgTbl[[#This Row],[name333]]&amp;","&amp;OrgTbl[[#This Row],[TypeID]]</f>
        <v>แม่วาง,รพช.</v>
      </c>
      <c r="D37" s="351" t="str">
        <f>MID(OrgTbl[[#This Row],[name]],10,100)</f>
        <v>แม่วาง</v>
      </c>
      <c r="E37" s="352">
        <v>1</v>
      </c>
      <c r="F37" s="351" t="str" cm="1">
        <f t="array" ref="F37">_xlfn.IFS(OrgTbl[[#This Row],[TypeID]]="รพช.","โรงพยาบาลชุมชน",OrgTbl[[#This Row],[TypeID]]="รพศ.","โรงพยาบาลศูนย์",OrgTbl[[#This Row],[TypeID]]="รพท.","โรงพยาบาลทั่วไป")</f>
        <v>โรงพยาบาลชุมชน</v>
      </c>
      <c r="G37" s="351" t="str">
        <f>INDEX('Org2567'!$BB$4:$BB$905,MATCH(OrgTbl[[#This Row],[code5]],'Org2567'!$D$4:$D$905,0))</f>
        <v>รพช.</v>
      </c>
      <c r="H37" s="352" t="s">
        <v>3996</v>
      </c>
      <c r="I37" s="351" t="s">
        <v>917</v>
      </c>
      <c r="J37" s="353">
        <f>INDEX('Org2567'!$BD$4:$BD$905,MATCH(OrgTbl[[#This Row],[code5]],'Org2567'!$D$4:$D$905,0))</f>
        <v>37</v>
      </c>
      <c r="K37" s="351" t="s">
        <v>918</v>
      </c>
      <c r="L37" s="351" t="str">
        <f>INDEX('Org2567'!$BC$4:$BC$905,MATCH(OrgTbl[[#This Row],[code5]],'Org2567'!$D$4:$D$905,0))</f>
        <v>F2</v>
      </c>
      <c r="M37" s="352">
        <f>INDEX('Org2567'!$BF$4:$BF$905,MATCH(OrgTbl[[#This Row],[code5]],'Org2567'!$D$4:$D$905,0))</f>
        <v>5</v>
      </c>
      <c r="N37" s="354"/>
      <c r="O37" s="351" t="s">
        <v>982</v>
      </c>
      <c r="P37" s="351" t="str">
        <f>INDEX('Org2567'!$BG$4:$BG$905,MATCH(OrgTbl[[#This Row],[code5]],'Org2567'!$D$4:$D$905,0))</f>
        <v>รพช.F2 P&lt;=30,000</v>
      </c>
      <c r="Q37" s="355">
        <f>INDEX('Org2567'!$BE:$BE,MATCH(OrgTbl[[#This Row],[code5]],'Org2567'!$D:$D,0))</f>
        <v>25006</v>
      </c>
      <c r="R37" s="356"/>
    </row>
    <row r="38" spans="1:18" s="146" customFormat="1" ht="21" x14ac:dyDescent="0.6">
      <c r="A38" s="350" t="s">
        <v>62</v>
      </c>
      <c r="B38" s="351" t="s">
        <v>983</v>
      </c>
      <c r="C38" s="351" t="str">
        <f>OrgTbl[[#This Row],[name333]]&amp;","&amp;OrgTbl[[#This Row],[TypeID]]</f>
        <v>แม่ออน,รพช.</v>
      </c>
      <c r="D38" s="351" t="str">
        <f>MID(OrgTbl[[#This Row],[name]],10,100)</f>
        <v>แม่ออน</v>
      </c>
      <c r="E38" s="352">
        <v>1</v>
      </c>
      <c r="F38" s="351" t="str" cm="1">
        <f t="array" ref="F38">_xlfn.IFS(OrgTbl[[#This Row],[TypeID]]="รพช.","โรงพยาบาลชุมชน",OrgTbl[[#This Row],[TypeID]]="รพศ.","โรงพยาบาลศูนย์",OrgTbl[[#This Row],[TypeID]]="รพท.","โรงพยาบาลทั่วไป")</f>
        <v>โรงพยาบาลชุมชน</v>
      </c>
      <c r="G38" s="351" t="str">
        <f>INDEX('Org2567'!$BB$4:$BB$905,MATCH(OrgTbl[[#This Row],[code5]],'Org2567'!$D$4:$D$905,0))</f>
        <v>รพช.</v>
      </c>
      <c r="H38" s="352" t="s">
        <v>3996</v>
      </c>
      <c r="I38" s="351" t="s">
        <v>917</v>
      </c>
      <c r="J38" s="353">
        <f>INDEX('Org2567'!$BD$4:$BD$905,MATCH(OrgTbl[[#This Row],[code5]],'Org2567'!$D$4:$D$905,0))</f>
        <v>30</v>
      </c>
      <c r="K38" s="351" t="s">
        <v>923</v>
      </c>
      <c r="L38" s="351" t="str">
        <f>INDEX('Org2567'!$BC$4:$BC$905,MATCH(OrgTbl[[#This Row],[code5]],'Org2567'!$D$4:$D$905,0))</f>
        <v>F2</v>
      </c>
      <c r="M38" s="352">
        <f>INDEX('Org2567'!$BF$4:$BF$905,MATCH(OrgTbl[[#This Row],[code5]],'Org2567'!$D$4:$D$905,0))</f>
        <v>5</v>
      </c>
      <c r="N38" s="354"/>
      <c r="O38" s="351" t="s">
        <v>985</v>
      </c>
      <c r="P38" s="351" t="str">
        <f>INDEX('Org2567'!$BG$4:$BG$905,MATCH(OrgTbl[[#This Row],[code5]],'Org2567'!$D$4:$D$905,0))</f>
        <v>รพช.F2 P&lt;=30,000</v>
      </c>
      <c r="Q38" s="355">
        <f>INDEX('Org2567'!$BE:$BE,MATCH(OrgTbl[[#This Row],[code5]],'Org2567'!$D:$D,0))</f>
        <v>15800</v>
      </c>
      <c r="R38" s="356"/>
    </row>
    <row r="39" spans="1:18" s="146" customFormat="1" ht="21" x14ac:dyDescent="0.6">
      <c r="A39" s="350" t="s">
        <v>59</v>
      </c>
      <c r="B39" s="351" t="s">
        <v>974</v>
      </c>
      <c r="C39" s="351" t="str">
        <f>OrgTbl[[#This Row],[name333]]&amp;","&amp;OrgTbl[[#This Row],[TypeID]]</f>
        <v>เวียงแหง,รพช.</v>
      </c>
      <c r="D39" s="351" t="str">
        <f>MID(OrgTbl[[#This Row],[name]],10,100)</f>
        <v>เวียงแหง</v>
      </c>
      <c r="E39" s="352">
        <v>1</v>
      </c>
      <c r="F39" s="351" t="str" cm="1">
        <f t="array" ref="F39">_xlfn.IFS(OrgTbl[[#This Row],[TypeID]]="รพช.","โรงพยาบาลชุมชน",OrgTbl[[#This Row],[TypeID]]="รพศ.","โรงพยาบาลศูนย์",OrgTbl[[#This Row],[TypeID]]="รพท.","โรงพยาบาลทั่วไป")</f>
        <v>โรงพยาบาลชุมชน</v>
      </c>
      <c r="G39" s="351" t="str">
        <f>INDEX('Org2567'!$BB$4:$BB$905,MATCH(OrgTbl[[#This Row],[code5]],'Org2567'!$D$4:$D$905,0))</f>
        <v>รพช.</v>
      </c>
      <c r="H39" s="352" t="s">
        <v>3996</v>
      </c>
      <c r="I39" s="351" t="s">
        <v>917</v>
      </c>
      <c r="J39" s="353">
        <f>INDEX('Org2567'!$BD$4:$BD$905,MATCH(OrgTbl[[#This Row],[code5]],'Org2567'!$D$4:$D$905,0))</f>
        <v>30</v>
      </c>
      <c r="K39" s="351" t="s">
        <v>923</v>
      </c>
      <c r="L39" s="351" t="str">
        <f>INDEX('Org2567'!$BC$4:$BC$905,MATCH(OrgTbl[[#This Row],[code5]],'Org2567'!$D$4:$D$905,0))</f>
        <v>F2</v>
      </c>
      <c r="M39" s="352">
        <f>INDEX('Org2567'!$BF$4:$BF$905,MATCH(OrgTbl[[#This Row],[code5]],'Org2567'!$D$4:$D$905,0))</f>
        <v>5</v>
      </c>
      <c r="N39" s="354"/>
      <c r="O39" s="351" t="s">
        <v>976</v>
      </c>
      <c r="P39" s="351" t="str">
        <f>INDEX('Org2567'!$BG$4:$BG$905,MATCH(OrgTbl[[#This Row],[code5]],'Org2567'!$D$4:$D$905,0))</f>
        <v>รพช.F2 P&lt;=30,000</v>
      </c>
      <c r="Q39" s="355">
        <f>INDEX('Org2567'!$BE:$BE,MATCH(OrgTbl[[#This Row],[code5]],'Org2567'!$D:$D,0))</f>
        <v>14679</v>
      </c>
      <c r="R39" s="356"/>
    </row>
    <row r="40" spans="1:18" s="146" customFormat="1" ht="21" x14ac:dyDescent="0.6">
      <c r="A40" s="350" t="s">
        <v>47</v>
      </c>
      <c r="B40" s="351" t="s">
        <v>939</v>
      </c>
      <c r="C40" s="351" t="str">
        <f>OrgTbl[[#This Row],[name333]]&amp;","&amp;OrgTbl[[#This Row],[TypeID]]</f>
        <v>สะเมิง,รพช.</v>
      </c>
      <c r="D40" s="351" t="str">
        <f>MID(OrgTbl[[#This Row],[name]],10,100)</f>
        <v>สะเมิง</v>
      </c>
      <c r="E40" s="352">
        <v>1</v>
      </c>
      <c r="F40" s="351" t="str" cm="1">
        <f t="array" ref="F40">_xlfn.IFS(OrgTbl[[#This Row],[TypeID]]="รพช.","โรงพยาบาลชุมชน",OrgTbl[[#This Row],[TypeID]]="รพศ.","โรงพยาบาลศูนย์",OrgTbl[[#This Row],[TypeID]]="รพท.","โรงพยาบาลทั่วไป")</f>
        <v>โรงพยาบาลชุมชน</v>
      </c>
      <c r="G40" s="351" t="str">
        <f>INDEX('Org2567'!$BB$4:$BB$905,MATCH(OrgTbl[[#This Row],[code5]],'Org2567'!$D$4:$D$905,0))</f>
        <v>รพช.</v>
      </c>
      <c r="H40" s="352" t="s">
        <v>3996</v>
      </c>
      <c r="I40" s="351" t="s">
        <v>917</v>
      </c>
      <c r="J40" s="353">
        <f>INDEX('Org2567'!$BD$4:$BD$905,MATCH(OrgTbl[[#This Row],[code5]],'Org2567'!$D$4:$D$905,0))</f>
        <v>37</v>
      </c>
      <c r="K40" s="351" t="s">
        <v>923</v>
      </c>
      <c r="L40" s="351" t="str">
        <f>INDEX('Org2567'!$BC$4:$BC$905,MATCH(OrgTbl[[#This Row],[code5]],'Org2567'!$D$4:$D$905,0))</f>
        <v>F2</v>
      </c>
      <c r="M40" s="352">
        <f>INDEX('Org2567'!$BF$4:$BF$905,MATCH(OrgTbl[[#This Row],[code5]],'Org2567'!$D$4:$D$905,0))</f>
        <v>5</v>
      </c>
      <c r="N40" s="354"/>
      <c r="O40" s="351" t="s">
        <v>941</v>
      </c>
      <c r="P40" s="351" t="str">
        <f>INDEX('Org2567'!$BG$4:$BG$905,MATCH(OrgTbl[[#This Row],[code5]],'Org2567'!$D$4:$D$905,0))</f>
        <v>รพช.F2 P&lt;=30,000</v>
      </c>
      <c r="Q40" s="355">
        <f>INDEX('Org2567'!$BE:$BE,MATCH(OrgTbl[[#This Row],[code5]],'Org2567'!$D:$D,0))</f>
        <v>18975</v>
      </c>
      <c r="R40" s="356"/>
    </row>
    <row r="41" spans="1:18" s="146" customFormat="1" ht="21" x14ac:dyDescent="0.6">
      <c r="A41" s="350" t="s">
        <v>52</v>
      </c>
      <c r="B41" s="351" t="s">
        <v>954</v>
      </c>
      <c r="C41" s="351" t="str">
        <f>OrgTbl[[#This Row],[name333]]&amp;","&amp;OrgTbl[[#This Row],[TypeID]]</f>
        <v>สันกำแพง,รพช.</v>
      </c>
      <c r="D41" s="351" t="str">
        <f>MID(OrgTbl[[#This Row],[name]],10,100)</f>
        <v>สันกำแพง</v>
      </c>
      <c r="E41" s="352">
        <v>1</v>
      </c>
      <c r="F41" s="351" t="str" cm="1">
        <f t="array" ref="F41">_xlfn.IFS(OrgTbl[[#This Row],[TypeID]]="รพช.","โรงพยาบาลชุมชน",OrgTbl[[#This Row],[TypeID]]="รพศ.","โรงพยาบาลศูนย์",OrgTbl[[#This Row],[TypeID]]="รพท.","โรงพยาบาลทั่วไป")</f>
        <v>โรงพยาบาลชุมชน</v>
      </c>
      <c r="G41" s="351" t="str">
        <f>INDEX('Org2567'!$BB$4:$BB$905,MATCH(OrgTbl[[#This Row],[code5]],'Org2567'!$D$4:$D$905,0))</f>
        <v>รพช.</v>
      </c>
      <c r="H41" s="352" t="s">
        <v>3996</v>
      </c>
      <c r="I41" s="351" t="s">
        <v>917</v>
      </c>
      <c r="J41" s="353">
        <f>INDEX('Org2567'!$BD$4:$BD$905,MATCH(OrgTbl[[#This Row],[code5]],'Org2567'!$D$4:$D$905,0))</f>
        <v>50</v>
      </c>
      <c r="K41" s="351" t="s">
        <v>923</v>
      </c>
      <c r="L41" s="351" t="str">
        <f>INDEX('Org2567'!$BC$4:$BC$905,MATCH(OrgTbl[[#This Row],[code5]],'Org2567'!$D$4:$D$905,0))</f>
        <v>F2</v>
      </c>
      <c r="M41" s="352">
        <f>INDEX('Org2567'!$BF$4:$BF$905,MATCH(OrgTbl[[#This Row],[code5]],'Org2567'!$D$4:$D$905,0))</f>
        <v>6</v>
      </c>
      <c r="N41" s="354"/>
      <c r="O41" s="351" t="s">
        <v>956</v>
      </c>
      <c r="P41" s="351" t="str">
        <f>INDEX('Org2567'!$BG$4:$BG$905,MATCH(OrgTbl[[#This Row],[code5]],'Org2567'!$D$4:$D$905,0))</f>
        <v>รพช.F2 P30,000-60,000</v>
      </c>
      <c r="Q41" s="355">
        <f>INDEX('Org2567'!$BE:$BE,MATCH(OrgTbl[[#This Row],[code5]],'Org2567'!$D:$D,0))</f>
        <v>40993</v>
      </c>
      <c r="R41" s="356"/>
    </row>
    <row r="42" spans="1:18" s="146" customFormat="1" ht="21" x14ac:dyDescent="0.6">
      <c r="A42" s="350" t="s">
        <v>55</v>
      </c>
      <c r="B42" s="351" t="s">
        <v>962</v>
      </c>
      <c r="C42" s="351" t="str">
        <f>OrgTbl[[#This Row],[name333]]&amp;","&amp;OrgTbl[[#This Row],[TypeID]]</f>
        <v>ฮอด,รพช.</v>
      </c>
      <c r="D42" s="351" t="str">
        <f>MID(OrgTbl[[#This Row],[name]],10,100)</f>
        <v>ฮอด</v>
      </c>
      <c r="E42" s="352">
        <v>1</v>
      </c>
      <c r="F42" s="351" t="str" cm="1">
        <f t="array" ref="F42">_xlfn.IFS(OrgTbl[[#This Row],[TypeID]]="รพช.","โรงพยาบาลชุมชน",OrgTbl[[#This Row],[TypeID]]="รพศ.","โรงพยาบาลศูนย์",OrgTbl[[#This Row],[TypeID]]="รพท.","โรงพยาบาลทั่วไป")</f>
        <v>โรงพยาบาลชุมชน</v>
      </c>
      <c r="G42" s="351" t="str">
        <f>INDEX('Org2567'!$BB$4:$BB$905,MATCH(OrgTbl[[#This Row],[code5]],'Org2567'!$D$4:$D$905,0))</f>
        <v>รพช.</v>
      </c>
      <c r="H42" s="352" t="s">
        <v>3996</v>
      </c>
      <c r="I42" s="351" t="s">
        <v>917</v>
      </c>
      <c r="J42" s="353">
        <f>INDEX('Org2567'!$BD$4:$BD$905,MATCH(OrgTbl[[#This Row],[code5]],'Org2567'!$D$4:$D$905,0))</f>
        <v>76</v>
      </c>
      <c r="K42" s="351" t="s">
        <v>923</v>
      </c>
      <c r="L42" s="351" t="str">
        <f>INDEX('Org2567'!$BC$4:$BC$905,MATCH(OrgTbl[[#This Row],[code5]],'Org2567'!$D$4:$D$905,0))</f>
        <v>F2</v>
      </c>
      <c r="M42" s="352">
        <f>INDEX('Org2567'!$BF$4:$BF$905,MATCH(OrgTbl[[#This Row],[code5]],'Org2567'!$D$4:$D$905,0))</f>
        <v>6</v>
      </c>
      <c r="N42" s="354"/>
      <c r="O42" s="351" t="s">
        <v>964</v>
      </c>
      <c r="P42" s="351" t="str">
        <f>INDEX('Org2567'!$BG$4:$BG$905,MATCH(OrgTbl[[#This Row],[code5]],'Org2567'!$D$4:$D$905,0))</f>
        <v>รพช.F2 P30,000-60,000</v>
      </c>
      <c r="Q42" s="355">
        <f>INDEX('Org2567'!$BE:$BE,MATCH(OrgTbl[[#This Row],[code5]],'Org2567'!$D:$D,0))</f>
        <v>40573</v>
      </c>
      <c r="R42" s="356"/>
    </row>
    <row r="43" spans="1:18" s="146" customFormat="1" ht="21" x14ac:dyDescent="0.6">
      <c r="A43" s="350" t="s">
        <v>3835</v>
      </c>
      <c r="B43" s="351" t="s">
        <v>3838</v>
      </c>
      <c r="C43" s="351" t="str">
        <f>OrgTbl[[#This Row],[name333]]&amp;","&amp;OrgTbl[[#This Row],[TypeID]]</f>
        <v>แม่ตื่น,รพช.</v>
      </c>
      <c r="D43" s="351" t="str">
        <f>MID(OrgTbl[[#This Row],[name]],10,100)</f>
        <v>แม่ตื่น</v>
      </c>
      <c r="E43" s="352">
        <v>1</v>
      </c>
      <c r="F43" s="351" t="str" cm="1">
        <f t="array" ref="F43">_xlfn.IFS(OrgTbl[[#This Row],[TypeID]]="รพช.","โรงพยาบาลชุมชน",OrgTbl[[#This Row],[TypeID]]="รพศ.","โรงพยาบาลศูนย์",OrgTbl[[#This Row],[TypeID]]="รพท.","โรงพยาบาลทั่วไป")</f>
        <v>โรงพยาบาลชุมชน</v>
      </c>
      <c r="G43" s="351" t="str">
        <f>INDEX('Org2567'!$BB$4:$BB$905,MATCH(OrgTbl[[#This Row],[code5]],'Org2567'!$D$4:$D$905,0))</f>
        <v>รพช.</v>
      </c>
      <c r="H43" s="352" t="s">
        <v>3996</v>
      </c>
      <c r="I43" s="351" t="s">
        <v>917</v>
      </c>
      <c r="J43" s="353">
        <f>INDEX('Org2567'!$BD$4:$BD$905,MATCH(OrgTbl[[#This Row],[code5]],'Org2567'!$D$4:$D$905,0))</f>
        <v>19</v>
      </c>
      <c r="K43" s="351" t="s">
        <v>918</v>
      </c>
      <c r="L43" s="351" t="str">
        <f>INDEX('Org2567'!$BC$4:$BC$905,MATCH(OrgTbl[[#This Row],[code5]],'Org2567'!$D$4:$D$905,0))</f>
        <v>F3</v>
      </c>
      <c r="M43" s="352">
        <f>INDEX('Org2567'!$BF$4:$BF$905,MATCH(OrgTbl[[#This Row],[code5]],'Org2567'!$D$4:$D$905,0))</f>
        <v>2</v>
      </c>
      <c r="N43" s="354"/>
      <c r="O43" s="351" t="s">
        <v>3840</v>
      </c>
      <c r="P43" s="351" t="str">
        <f>INDEX('Org2567'!$BG$4:$BG$905,MATCH(OrgTbl[[#This Row],[code5]],'Org2567'!$D$4:$D$905,0))</f>
        <v>รพช.F3 P&lt;=15,000</v>
      </c>
      <c r="Q43" s="355">
        <f>INDEX('Org2567'!$BE:$BE,MATCH(OrgTbl[[#This Row],[code5]],'Org2567'!$D:$D,0))</f>
        <v>205</v>
      </c>
      <c r="R43" s="356"/>
    </row>
    <row r="44" spans="1:18" s="146" customFormat="1" ht="21" x14ac:dyDescent="0.6">
      <c r="A44" s="350" t="s">
        <v>64</v>
      </c>
      <c r="B44" s="351" t="s">
        <v>3974</v>
      </c>
      <c r="C44" s="351" t="str">
        <f>OrgTbl[[#This Row],[name333]]&amp;","&amp;OrgTbl[[#This Row],[TypeID]]</f>
        <v>วัดจันทร์เฉลิมพระเกียรติ ๘๐ พรรษา,รพช.</v>
      </c>
      <c r="D44" s="351" t="str">
        <f>MID(OrgTbl[[#This Row],[name]],10,100)</f>
        <v>วัดจันทร์เฉลิมพระเกียรติ ๘๐ พรรษา</v>
      </c>
      <c r="E44" s="352">
        <v>1</v>
      </c>
      <c r="F44" s="351" t="str" cm="1">
        <f t="array" ref="F44">_xlfn.IFS(OrgTbl[[#This Row],[TypeID]]="รพช.","โรงพยาบาลชุมชน",OrgTbl[[#This Row],[TypeID]]="รพศ.","โรงพยาบาลศูนย์",OrgTbl[[#This Row],[TypeID]]="รพท.","โรงพยาบาลทั่วไป")</f>
        <v>โรงพยาบาลชุมชน</v>
      </c>
      <c r="G44" s="351" t="str">
        <f>INDEX('Org2567'!$BB$4:$BB$905,MATCH(OrgTbl[[#This Row],[code5]],'Org2567'!$D$4:$D$905,0))</f>
        <v>รพช.</v>
      </c>
      <c r="H44" s="352" t="s">
        <v>3996</v>
      </c>
      <c r="I44" s="351" t="s">
        <v>917</v>
      </c>
      <c r="J44" s="353">
        <f>INDEX('Org2567'!$BD$4:$BD$905,MATCH(OrgTbl[[#This Row],[code5]],'Org2567'!$D$4:$D$905,0))</f>
        <v>25</v>
      </c>
      <c r="K44" s="351" t="s">
        <v>923</v>
      </c>
      <c r="L44" s="351" t="str">
        <f>INDEX('Org2567'!$BC$4:$BC$905,MATCH(OrgTbl[[#This Row],[code5]],'Org2567'!$D$4:$D$905,0))</f>
        <v>F3</v>
      </c>
      <c r="M44" s="352">
        <f>INDEX('Org2567'!$BF$4:$BF$905,MATCH(OrgTbl[[#This Row],[code5]],'Org2567'!$D$4:$D$905,0))</f>
        <v>2</v>
      </c>
      <c r="N44" s="354"/>
      <c r="O44" s="351" t="s">
        <v>990</v>
      </c>
      <c r="P44" s="351" t="str">
        <f>INDEX('Org2567'!$BG$4:$BG$905,MATCH(OrgTbl[[#This Row],[code5]],'Org2567'!$D$4:$D$905,0))</f>
        <v>รพช.F3 P&lt;=15,000</v>
      </c>
      <c r="Q44" s="355">
        <f>INDEX('Org2567'!$BE:$BE,MATCH(OrgTbl[[#This Row],[code5]],'Org2567'!$D:$D,0))</f>
        <v>10846</v>
      </c>
      <c r="R44" s="356"/>
    </row>
    <row r="45" spans="1:18" s="146" customFormat="1" ht="21" x14ac:dyDescent="0.6">
      <c r="A45" s="350" t="s">
        <v>65</v>
      </c>
      <c r="B45" s="351" t="s">
        <v>1081</v>
      </c>
      <c r="C45" s="351" t="str">
        <f>OrgTbl[[#This Row],[name333]]&amp;","&amp;OrgTbl[[#This Row],[TypeID]]</f>
        <v>น่าน,รพท.</v>
      </c>
      <c r="D45" s="351" t="str">
        <f>MID(OrgTbl[[#This Row],[name]],10,100)</f>
        <v>น่าน</v>
      </c>
      <c r="E45" s="352">
        <v>1</v>
      </c>
      <c r="F45" s="351" t="str" cm="1">
        <f t="array" ref="F45">_xlfn.IFS(OrgTbl[[#This Row],[TypeID]]="รพช.","โรงพยาบาลชุมชน",OrgTbl[[#This Row],[TypeID]]="รพศ.","โรงพยาบาลศูนย์",OrgTbl[[#This Row],[TypeID]]="รพท.","โรงพยาบาลทั่วไป")</f>
        <v>โรงพยาบาลทั่วไป</v>
      </c>
      <c r="G45" s="351" t="str">
        <f>INDEX('Org2567'!$BB$4:$BB$905,MATCH(OrgTbl[[#This Row],[code5]],'Org2567'!$D$4:$D$905,0))</f>
        <v>รพท.</v>
      </c>
      <c r="H45" s="352" t="s">
        <v>3997</v>
      </c>
      <c r="I45" s="351" t="s">
        <v>1083</v>
      </c>
      <c r="J45" s="353">
        <f>INDEX('Org2567'!$BD$4:$BD$905,MATCH(OrgTbl[[#This Row],[code5]],'Org2567'!$D$4:$D$905,0))</f>
        <v>557</v>
      </c>
      <c r="K45" s="351" t="s">
        <v>923</v>
      </c>
      <c r="L45" s="351" t="str">
        <f>INDEX('Org2567'!$BC$4:$BC$905,MATCH(OrgTbl[[#This Row],[code5]],'Org2567'!$D$4:$D$905,0))</f>
        <v>S</v>
      </c>
      <c r="M45" s="352">
        <f>INDEX('Org2567'!$BF$4:$BF$905,MATCH(OrgTbl[[#This Row],[code5]],'Org2567'!$D$4:$D$905,0))</f>
        <v>17</v>
      </c>
      <c r="N45" s="354"/>
      <c r="O45" s="351" t="s">
        <v>1084</v>
      </c>
      <c r="P45" s="351" t="str">
        <f>INDEX('Org2567'!$BG$4:$BG$905,MATCH(OrgTbl[[#This Row],[code5]],'Org2567'!$D$4:$D$905,0))</f>
        <v>รพท.S B&gt;400</v>
      </c>
      <c r="Q45" s="355">
        <f>INDEX('Org2567'!$BE:$BE,MATCH(OrgTbl[[#This Row],[code5]],'Org2567'!$D:$D,0))</f>
        <v>64070</v>
      </c>
      <c r="R45" s="356"/>
    </row>
    <row r="46" spans="1:18" s="146" customFormat="1" ht="21" x14ac:dyDescent="0.6">
      <c r="A46" s="350" t="s">
        <v>77</v>
      </c>
      <c r="B46" s="351" t="s">
        <v>1118</v>
      </c>
      <c r="C46" s="351" t="str">
        <f>OrgTbl[[#This Row],[name333]]&amp;","&amp;OrgTbl[[#This Row],[TypeID]]</f>
        <v>สมเด็จพระยุพราชปัว,รพช.</v>
      </c>
      <c r="D46" s="351" t="str">
        <f>MID(OrgTbl[[#This Row],[name]],10,100)</f>
        <v>สมเด็จพระยุพราชปัว</v>
      </c>
      <c r="E46" s="352">
        <v>1</v>
      </c>
      <c r="F46" s="351" t="str" cm="1">
        <f t="array" ref="F46">_xlfn.IFS(OrgTbl[[#This Row],[TypeID]]="รพช.","โรงพยาบาลชุมชน",OrgTbl[[#This Row],[TypeID]]="รพศ.","โรงพยาบาลศูนย์",OrgTbl[[#This Row],[TypeID]]="รพท.","โรงพยาบาลทั่วไป")</f>
        <v>โรงพยาบาลชุมชน</v>
      </c>
      <c r="G46" s="351" t="str">
        <f>INDEX('Org2567'!$BB$4:$BB$905,MATCH(OrgTbl[[#This Row],[code5]],'Org2567'!$D$4:$D$905,0))</f>
        <v>รพช.</v>
      </c>
      <c r="H46" s="352" t="s">
        <v>3997</v>
      </c>
      <c r="I46" s="351" t="s">
        <v>1083</v>
      </c>
      <c r="J46" s="353">
        <f>INDEX('Org2567'!$BD$4:$BD$905,MATCH(OrgTbl[[#This Row],[code5]],'Org2567'!$D$4:$D$905,0))</f>
        <v>120</v>
      </c>
      <c r="K46" s="351" t="s">
        <v>923</v>
      </c>
      <c r="L46" s="351" t="str">
        <f>INDEX('Org2567'!$BC$4:$BC$905,MATCH(OrgTbl[[#This Row],[code5]],'Org2567'!$D$4:$D$905,0))</f>
        <v>M2</v>
      </c>
      <c r="M46" s="352">
        <f>INDEX('Org2567'!$BF$4:$BF$905,MATCH(OrgTbl[[#This Row],[code5]],'Org2567'!$D$4:$D$905,0))</f>
        <v>13</v>
      </c>
      <c r="N46" s="354"/>
      <c r="O46" s="351" t="s">
        <v>1121</v>
      </c>
      <c r="P46" s="351" t="str">
        <f>INDEX('Org2567'!$BG$4:$BG$905,MATCH(OrgTbl[[#This Row],[code5]],'Org2567'!$D$4:$D$905,0))</f>
        <v>รพช.M2 B&gt;100</v>
      </c>
      <c r="Q46" s="355">
        <f>INDEX('Org2567'!$BE:$BE,MATCH(OrgTbl[[#This Row],[code5]],'Org2567'!$D:$D,0))</f>
        <v>43014</v>
      </c>
      <c r="R46" s="356"/>
    </row>
    <row r="47" spans="1:18" s="146" customFormat="1" ht="21" x14ac:dyDescent="0.6">
      <c r="A47" s="350" t="s">
        <v>69</v>
      </c>
      <c r="B47" s="351" t="s">
        <v>1094</v>
      </c>
      <c r="C47" s="351" t="str">
        <f>OrgTbl[[#This Row],[name333]]&amp;","&amp;OrgTbl[[#This Row],[TypeID]]</f>
        <v>ท่าวังผา,รพช.</v>
      </c>
      <c r="D47" s="351" t="str">
        <f>MID(OrgTbl[[#This Row],[name]],10,100)</f>
        <v>ท่าวังผา</v>
      </c>
      <c r="E47" s="352">
        <v>1</v>
      </c>
      <c r="F47" s="351" t="str" cm="1">
        <f t="array" ref="F47">_xlfn.IFS(OrgTbl[[#This Row],[TypeID]]="รพช.","โรงพยาบาลชุมชน",OrgTbl[[#This Row],[TypeID]]="รพศ.","โรงพยาบาลศูนย์",OrgTbl[[#This Row],[TypeID]]="รพท.","โรงพยาบาลทั่วไป")</f>
        <v>โรงพยาบาลชุมชน</v>
      </c>
      <c r="G47" s="351" t="str">
        <f>INDEX('Org2567'!$BB$4:$BB$905,MATCH(OrgTbl[[#This Row],[code5]],'Org2567'!$D$4:$D$905,0))</f>
        <v>รพช.</v>
      </c>
      <c r="H47" s="352" t="s">
        <v>3997</v>
      </c>
      <c r="I47" s="351" t="s">
        <v>1083</v>
      </c>
      <c r="J47" s="353">
        <f>INDEX('Org2567'!$BD$4:$BD$905,MATCH(OrgTbl[[#This Row],[code5]],'Org2567'!$D$4:$D$905,0))</f>
        <v>45</v>
      </c>
      <c r="K47" s="351" t="s">
        <v>923</v>
      </c>
      <c r="L47" s="351" t="str">
        <f>INDEX('Org2567'!$BC$4:$BC$905,MATCH(OrgTbl[[#This Row],[code5]],'Org2567'!$D$4:$D$905,0))</f>
        <v>F1</v>
      </c>
      <c r="M47" s="352">
        <f>INDEX('Org2567'!$BF$4:$BF$905,MATCH(OrgTbl[[#This Row],[code5]],'Org2567'!$D$4:$D$905,0))</f>
        <v>9</v>
      </c>
      <c r="N47" s="354"/>
      <c r="O47" s="351" t="s">
        <v>1096</v>
      </c>
      <c r="P47" s="351" t="str">
        <f>INDEX('Org2567'!$BG$4:$BG$905,MATCH(OrgTbl[[#This Row],[code5]],'Org2567'!$D$4:$D$905,0))</f>
        <v>รพช.F1 P&lt;=50,000</v>
      </c>
      <c r="Q47" s="355">
        <f>INDEX('Org2567'!$BE:$BE,MATCH(OrgTbl[[#This Row],[code5]],'Org2567'!$D:$D,0))</f>
        <v>32979</v>
      </c>
      <c r="R47" s="356"/>
    </row>
    <row r="48" spans="1:18" s="146" customFormat="1" ht="21" x14ac:dyDescent="0.6">
      <c r="A48" s="350" t="s">
        <v>70</v>
      </c>
      <c r="B48" s="351" t="s">
        <v>1097</v>
      </c>
      <c r="C48" s="351" t="str">
        <f>OrgTbl[[#This Row],[name333]]&amp;","&amp;OrgTbl[[#This Row],[TypeID]]</f>
        <v>เวียงสา,รพช.</v>
      </c>
      <c r="D48" s="351" t="str">
        <f>MID(OrgTbl[[#This Row],[name]],10,100)</f>
        <v>เวียงสา</v>
      </c>
      <c r="E48" s="352">
        <v>1</v>
      </c>
      <c r="F48" s="351" t="str" cm="1">
        <f t="array" ref="F48">_xlfn.IFS(OrgTbl[[#This Row],[TypeID]]="รพช.","โรงพยาบาลชุมชน",OrgTbl[[#This Row],[TypeID]]="รพศ.","โรงพยาบาลศูนย์",OrgTbl[[#This Row],[TypeID]]="รพท.","โรงพยาบาลทั่วไป")</f>
        <v>โรงพยาบาลชุมชน</v>
      </c>
      <c r="G48" s="351" t="str">
        <f>INDEX('Org2567'!$BB$4:$BB$905,MATCH(OrgTbl[[#This Row],[code5]],'Org2567'!$D$4:$D$905,0))</f>
        <v>รพช.</v>
      </c>
      <c r="H48" s="352" t="s">
        <v>3997</v>
      </c>
      <c r="I48" s="351" t="s">
        <v>1083</v>
      </c>
      <c r="J48" s="353">
        <f>INDEX('Org2567'!$BD$4:$BD$905,MATCH(OrgTbl[[#This Row],[code5]],'Org2567'!$D$4:$D$905,0))</f>
        <v>78</v>
      </c>
      <c r="K48" s="351" t="s">
        <v>918</v>
      </c>
      <c r="L48" s="351" t="str">
        <f>INDEX('Org2567'!$BC$4:$BC$905,MATCH(OrgTbl[[#This Row],[code5]],'Org2567'!$D$4:$D$905,0))</f>
        <v>F1</v>
      </c>
      <c r="M48" s="352">
        <f>INDEX('Org2567'!$BF$4:$BF$905,MATCH(OrgTbl[[#This Row],[code5]],'Org2567'!$D$4:$D$905,0))</f>
        <v>9</v>
      </c>
      <c r="N48" s="354"/>
      <c r="O48" s="351" t="s">
        <v>1099</v>
      </c>
      <c r="P48" s="351" t="str">
        <f>INDEX('Org2567'!$BG$4:$BG$905,MATCH(OrgTbl[[#This Row],[code5]],'Org2567'!$D$4:$D$905,0))</f>
        <v>รพช.F1 P&lt;=50,000</v>
      </c>
      <c r="Q48" s="355">
        <f>INDEX('Org2567'!$BE:$BE,MATCH(OrgTbl[[#This Row],[code5]],'Org2567'!$D:$D,0))</f>
        <v>46855</v>
      </c>
      <c r="R48" s="356"/>
    </row>
    <row r="49" spans="1:18" s="146" customFormat="1" ht="21" x14ac:dyDescent="0.6">
      <c r="A49" s="350" t="s">
        <v>78</v>
      </c>
      <c r="B49" s="351" t="s">
        <v>4077</v>
      </c>
      <c r="C49" s="351" t="str">
        <f>OrgTbl[[#This Row],[name333]]&amp;","&amp;OrgTbl[[#This Row],[TypeID]]</f>
        <v>เฉลิมพระเกียรติ(น่าน),รพช.</v>
      </c>
      <c r="D49" s="351" t="str">
        <f>MID(OrgTbl[[#This Row],[name]],10,100)</f>
        <v>เฉลิมพระเกียรติ(น่าน)</v>
      </c>
      <c r="E49" s="352">
        <v>1</v>
      </c>
      <c r="F49" s="351" t="str" cm="1">
        <f t="array" ref="F49">_xlfn.IFS(OrgTbl[[#This Row],[TypeID]]="รพช.","โรงพยาบาลชุมชน",OrgTbl[[#This Row],[TypeID]]="รพศ.","โรงพยาบาลศูนย์",OrgTbl[[#This Row],[TypeID]]="รพท.","โรงพยาบาลทั่วไป")</f>
        <v>โรงพยาบาลชุมชน</v>
      </c>
      <c r="G49" s="351" t="str">
        <f>INDEX('Org2567'!$BB$4:$BB$905,MATCH(OrgTbl[[#This Row],[code5]],'Org2567'!$D$4:$D$905,0))</f>
        <v>รพช.</v>
      </c>
      <c r="H49" s="352" t="s">
        <v>3997</v>
      </c>
      <c r="I49" s="351" t="s">
        <v>1083</v>
      </c>
      <c r="J49" s="353">
        <f>INDEX('Org2567'!$BD$4:$BD$905,MATCH(OrgTbl[[#This Row],[code5]],'Org2567'!$D$4:$D$905,0))</f>
        <v>34</v>
      </c>
      <c r="K49" s="351" t="s">
        <v>918</v>
      </c>
      <c r="L49" s="351" t="str">
        <f>INDEX('Org2567'!$BC$4:$BC$905,MATCH(OrgTbl[[#This Row],[code5]],'Org2567'!$D$4:$D$905,0))</f>
        <v>F2</v>
      </c>
      <c r="M49" s="352">
        <f>INDEX('Org2567'!$BF$4:$BF$905,MATCH(OrgTbl[[#This Row],[code5]],'Org2567'!$D$4:$D$905,0))</f>
        <v>5</v>
      </c>
      <c r="N49" s="354"/>
      <c r="O49" s="351" t="s">
        <v>1123</v>
      </c>
      <c r="P49" s="351" t="str">
        <f>INDEX('Org2567'!$BG$4:$BG$905,MATCH(OrgTbl[[#This Row],[code5]],'Org2567'!$D$4:$D$905,0))</f>
        <v>รพช.F2 P&lt;=30,000</v>
      </c>
      <c r="Q49" s="355">
        <f>INDEX('Org2567'!$BE:$BE,MATCH(OrgTbl[[#This Row],[code5]],'Org2567'!$D:$D,0))</f>
        <v>8195</v>
      </c>
      <c r="R49" s="356"/>
    </row>
    <row r="50" spans="1:18" s="146" customFormat="1" ht="21" x14ac:dyDescent="0.6">
      <c r="A50" s="350" t="s">
        <v>72</v>
      </c>
      <c r="B50" s="351" t="s">
        <v>1103</v>
      </c>
      <c r="C50" s="351" t="str">
        <f>OrgTbl[[#This Row],[name333]]&amp;","&amp;OrgTbl[[#This Row],[TypeID]]</f>
        <v>เชียงกลาง,รพช.</v>
      </c>
      <c r="D50" s="351" t="str">
        <f>MID(OrgTbl[[#This Row],[name]],10,100)</f>
        <v>เชียงกลาง</v>
      </c>
      <c r="E50" s="352">
        <v>1</v>
      </c>
      <c r="F50" s="351" t="str" cm="1">
        <f t="array" ref="F50">_xlfn.IFS(OrgTbl[[#This Row],[TypeID]]="รพช.","โรงพยาบาลชุมชน",OrgTbl[[#This Row],[TypeID]]="รพศ.","โรงพยาบาลศูนย์",OrgTbl[[#This Row],[TypeID]]="รพท.","โรงพยาบาลทั่วไป")</f>
        <v>โรงพยาบาลชุมชน</v>
      </c>
      <c r="G50" s="351" t="str">
        <f>INDEX('Org2567'!$BB$4:$BB$905,MATCH(OrgTbl[[#This Row],[code5]],'Org2567'!$D$4:$D$905,0))</f>
        <v>รพช.</v>
      </c>
      <c r="H50" s="352" t="s">
        <v>3997</v>
      </c>
      <c r="I50" s="351" t="s">
        <v>1083</v>
      </c>
      <c r="J50" s="353">
        <f>INDEX('Org2567'!$BD$4:$BD$905,MATCH(OrgTbl[[#This Row],[code5]],'Org2567'!$D$4:$D$905,0))</f>
        <v>28</v>
      </c>
      <c r="K50" s="351" t="s">
        <v>923</v>
      </c>
      <c r="L50" s="351" t="str">
        <f>INDEX('Org2567'!$BC$4:$BC$905,MATCH(OrgTbl[[#This Row],[code5]],'Org2567'!$D$4:$D$905,0))</f>
        <v>F2</v>
      </c>
      <c r="M50" s="352">
        <f>INDEX('Org2567'!$BF$4:$BF$905,MATCH(OrgTbl[[#This Row],[code5]],'Org2567'!$D$4:$D$905,0))</f>
        <v>5</v>
      </c>
      <c r="N50" s="354"/>
      <c r="O50" s="351" t="s">
        <v>1105</v>
      </c>
      <c r="P50" s="351" t="str">
        <f>INDEX('Org2567'!$BG$4:$BG$905,MATCH(OrgTbl[[#This Row],[code5]],'Org2567'!$D$4:$D$905,0))</f>
        <v>รพช.F2 P&lt;=30,000</v>
      </c>
      <c r="Q50" s="355">
        <f>INDEX('Org2567'!$BE:$BE,MATCH(OrgTbl[[#This Row],[code5]],'Org2567'!$D:$D,0))</f>
        <v>17430</v>
      </c>
      <c r="R50" s="356"/>
    </row>
    <row r="51" spans="1:18" s="146" customFormat="1" ht="21" x14ac:dyDescent="0.6">
      <c r="A51" s="350" t="s">
        <v>71</v>
      </c>
      <c r="B51" s="351" t="s">
        <v>1100</v>
      </c>
      <c r="C51" s="351" t="str">
        <f>OrgTbl[[#This Row],[name333]]&amp;","&amp;OrgTbl[[#This Row],[TypeID]]</f>
        <v>ทุ่งช้าง,รพช.</v>
      </c>
      <c r="D51" s="351" t="str">
        <f>MID(OrgTbl[[#This Row],[name]],10,100)</f>
        <v>ทุ่งช้าง</v>
      </c>
      <c r="E51" s="352">
        <v>1</v>
      </c>
      <c r="F51" s="351" t="str" cm="1">
        <f t="array" ref="F51">_xlfn.IFS(OrgTbl[[#This Row],[TypeID]]="รพช.","โรงพยาบาลชุมชน",OrgTbl[[#This Row],[TypeID]]="รพศ.","โรงพยาบาลศูนย์",OrgTbl[[#This Row],[TypeID]]="รพท.","โรงพยาบาลทั่วไป")</f>
        <v>โรงพยาบาลชุมชน</v>
      </c>
      <c r="G51" s="351" t="str">
        <f>INDEX('Org2567'!$BB$4:$BB$905,MATCH(OrgTbl[[#This Row],[code5]],'Org2567'!$D$4:$D$905,0))</f>
        <v>รพช.</v>
      </c>
      <c r="H51" s="352" t="s">
        <v>3997</v>
      </c>
      <c r="I51" s="351" t="s">
        <v>1083</v>
      </c>
      <c r="J51" s="353">
        <f>INDEX('Org2567'!$BD$4:$BD$905,MATCH(OrgTbl[[#This Row],[code5]],'Org2567'!$D$4:$D$905,0))</f>
        <v>30</v>
      </c>
      <c r="K51" s="351" t="s">
        <v>923</v>
      </c>
      <c r="L51" s="351" t="str">
        <f>INDEX('Org2567'!$BC$4:$BC$905,MATCH(OrgTbl[[#This Row],[code5]],'Org2567'!$D$4:$D$905,0))</f>
        <v>F2</v>
      </c>
      <c r="M51" s="352">
        <f>INDEX('Org2567'!$BF$4:$BF$905,MATCH(OrgTbl[[#This Row],[code5]],'Org2567'!$D$4:$D$905,0))</f>
        <v>5</v>
      </c>
      <c r="N51" s="354"/>
      <c r="O51" s="351" t="s">
        <v>1102</v>
      </c>
      <c r="P51" s="351" t="str">
        <f>INDEX('Org2567'!$BG$4:$BG$905,MATCH(OrgTbl[[#This Row],[code5]],'Org2567'!$D$4:$D$905,0))</f>
        <v>รพช.F2 P&lt;=30,000</v>
      </c>
      <c r="Q51" s="355">
        <f>INDEX('Org2567'!$BE:$BE,MATCH(OrgTbl[[#This Row],[code5]],'Org2567'!$D:$D,0))</f>
        <v>14151</v>
      </c>
      <c r="R51" s="356"/>
    </row>
    <row r="52" spans="1:18" s="146" customFormat="1" ht="21" x14ac:dyDescent="0.6">
      <c r="A52" s="350" t="s">
        <v>68</v>
      </c>
      <c r="B52" s="351" t="s">
        <v>1091</v>
      </c>
      <c r="C52" s="351" t="str">
        <f>OrgTbl[[#This Row],[name333]]&amp;","&amp;OrgTbl[[#This Row],[TypeID]]</f>
        <v>นาน้อย,รพช.</v>
      </c>
      <c r="D52" s="351" t="str">
        <f>MID(OrgTbl[[#This Row],[name]],10,100)</f>
        <v>นาน้อย</v>
      </c>
      <c r="E52" s="352">
        <v>1</v>
      </c>
      <c r="F52" s="351" t="str" cm="1">
        <f t="array" ref="F52">_xlfn.IFS(OrgTbl[[#This Row],[TypeID]]="รพช.","โรงพยาบาลชุมชน",OrgTbl[[#This Row],[TypeID]]="รพศ.","โรงพยาบาลศูนย์",OrgTbl[[#This Row],[TypeID]]="รพท.","โรงพยาบาลทั่วไป")</f>
        <v>โรงพยาบาลชุมชน</v>
      </c>
      <c r="G52" s="351" t="str">
        <f>INDEX('Org2567'!$BB$4:$BB$905,MATCH(OrgTbl[[#This Row],[code5]],'Org2567'!$D$4:$D$905,0))</f>
        <v>รพช.</v>
      </c>
      <c r="H52" s="352" t="s">
        <v>3997</v>
      </c>
      <c r="I52" s="351" t="s">
        <v>1083</v>
      </c>
      <c r="J52" s="353">
        <f>INDEX('Org2567'!$BD$4:$BD$905,MATCH(OrgTbl[[#This Row],[code5]],'Org2567'!$D$4:$D$905,0))</f>
        <v>69</v>
      </c>
      <c r="K52" s="351" t="s">
        <v>923</v>
      </c>
      <c r="L52" s="351" t="str">
        <f>INDEX('Org2567'!$BC$4:$BC$905,MATCH(OrgTbl[[#This Row],[code5]],'Org2567'!$D$4:$D$905,0))</f>
        <v>F2</v>
      </c>
      <c r="M52" s="352">
        <f>INDEX('Org2567'!$BF$4:$BF$905,MATCH(OrgTbl[[#This Row],[code5]],'Org2567'!$D$4:$D$905,0))</f>
        <v>5</v>
      </c>
      <c r="N52" s="354"/>
      <c r="O52" s="351" t="s">
        <v>1093</v>
      </c>
      <c r="P52" s="351" t="str">
        <f>INDEX('Org2567'!$BG$4:$BG$905,MATCH(OrgTbl[[#This Row],[code5]],'Org2567'!$D$4:$D$905,0))</f>
        <v>รพช.F2 P&lt;=30,000</v>
      </c>
      <c r="Q52" s="355">
        <f>INDEX('Org2567'!$BE:$BE,MATCH(OrgTbl[[#This Row],[code5]],'Org2567'!$D:$D,0))</f>
        <v>22726</v>
      </c>
      <c r="R52" s="356"/>
    </row>
    <row r="53" spans="1:18" s="146" customFormat="1" ht="21" x14ac:dyDescent="0.6">
      <c r="A53" s="350" t="s">
        <v>73</v>
      </c>
      <c r="B53" s="351" t="s">
        <v>1106</v>
      </c>
      <c r="C53" s="351" t="str">
        <f>OrgTbl[[#This Row],[name333]]&amp;","&amp;OrgTbl[[#This Row],[TypeID]]</f>
        <v>นาหมื่น,รพช.</v>
      </c>
      <c r="D53" s="351" t="str">
        <f>MID(OrgTbl[[#This Row],[name]],10,100)</f>
        <v>นาหมื่น</v>
      </c>
      <c r="E53" s="352">
        <v>1</v>
      </c>
      <c r="F53" s="351" t="str" cm="1">
        <f t="array" ref="F53">_xlfn.IFS(OrgTbl[[#This Row],[TypeID]]="รพช.","โรงพยาบาลชุมชน",OrgTbl[[#This Row],[TypeID]]="รพศ.","โรงพยาบาลศูนย์",OrgTbl[[#This Row],[TypeID]]="รพท.","โรงพยาบาลทั่วไป")</f>
        <v>โรงพยาบาลชุมชน</v>
      </c>
      <c r="G53" s="351" t="str">
        <f>INDEX('Org2567'!$BB$4:$BB$905,MATCH(OrgTbl[[#This Row],[code5]],'Org2567'!$D$4:$D$905,0))</f>
        <v>รพช.</v>
      </c>
      <c r="H53" s="352" t="s">
        <v>3997</v>
      </c>
      <c r="I53" s="351" t="s">
        <v>1083</v>
      </c>
      <c r="J53" s="353">
        <f>INDEX('Org2567'!$BD$4:$BD$905,MATCH(OrgTbl[[#This Row],[code5]],'Org2567'!$D$4:$D$905,0))</f>
        <v>20</v>
      </c>
      <c r="K53" s="351" t="s">
        <v>918</v>
      </c>
      <c r="L53" s="351" t="str">
        <f>INDEX('Org2567'!$BC$4:$BC$905,MATCH(OrgTbl[[#This Row],[code5]],'Org2567'!$D$4:$D$905,0))</f>
        <v>F2</v>
      </c>
      <c r="M53" s="352">
        <f>INDEX('Org2567'!$BF$4:$BF$905,MATCH(OrgTbl[[#This Row],[code5]],'Org2567'!$D$4:$D$905,0))</f>
        <v>5</v>
      </c>
      <c r="N53" s="354"/>
      <c r="O53" s="351" t="s">
        <v>1108</v>
      </c>
      <c r="P53" s="351" t="str">
        <f>INDEX('Org2567'!$BG$4:$BG$905,MATCH(OrgTbl[[#This Row],[code5]],'Org2567'!$D$4:$D$905,0))</f>
        <v>รพช.F2 P&lt;=30,000</v>
      </c>
      <c r="Q53" s="355">
        <f>INDEX('Org2567'!$BE:$BE,MATCH(OrgTbl[[#This Row],[code5]],'Org2567'!$D:$D,0))</f>
        <v>9787</v>
      </c>
      <c r="R53" s="356"/>
    </row>
    <row r="54" spans="1:18" s="146" customFormat="1" ht="21" x14ac:dyDescent="0.6">
      <c r="A54" s="350" t="s">
        <v>75</v>
      </c>
      <c r="B54" s="351" t="s">
        <v>1112</v>
      </c>
      <c r="C54" s="351" t="str">
        <f>OrgTbl[[#This Row],[name333]]&amp;","&amp;OrgTbl[[#This Row],[TypeID]]</f>
        <v>บ่อเกลือ,รพช.</v>
      </c>
      <c r="D54" s="351" t="str">
        <f>MID(OrgTbl[[#This Row],[name]],10,100)</f>
        <v>บ่อเกลือ</v>
      </c>
      <c r="E54" s="352">
        <v>1</v>
      </c>
      <c r="F54" s="351" t="str" cm="1">
        <f t="array" ref="F54">_xlfn.IFS(OrgTbl[[#This Row],[TypeID]]="รพช.","โรงพยาบาลชุมชน",OrgTbl[[#This Row],[TypeID]]="รพศ.","โรงพยาบาลศูนย์",OrgTbl[[#This Row],[TypeID]]="รพท.","โรงพยาบาลทั่วไป")</f>
        <v>โรงพยาบาลชุมชน</v>
      </c>
      <c r="G54" s="351" t="str">
        <f>INDEX('Org2567'!$BB$4:$BB$905,MATCH(OrgTbl[[#This Row],[code5]],'Org2567'!$D$4:$D$905,0))</f>
        <v>รพช.</v>
      </c>
      <c r="H54" s="352" t="s">
        <v>3997</v>
      </c>
      <c r="I54" s="351" t="s">
        <v>1083</v>
      </c>
      <c r="J54" s="353">
        <f>INDEX('Org2567'!$BD$4:$BD$905,MATCH(OrgTbl[[#This Row],[code5]],'Org2567'!$D$4:$D$905,0))</f>
        <v>20</v>
      </c>
      <c r="K54" s="351" t="s">
        <v>923</v>
      </c>
      <c r="L54" s="351" t="str">
        <f>INDEX('Org2567'!$BC$4:$BC$905,MATCH(OrgTbl[[#This Row],[code5]],'Org2567'!$D$4:$D$905,0))</f>
        <v>F2</v>
      </c>
      <c r="M54" s="352">
        <f>INDEX('Org2567'!$BF$4:$BF$905,MATCH(OrgTbl[[#This Row],[code5]],'Org2567'!$D$4:$D$905,0))</f>
        <v>5</v>
      </c>
      <c r="N54" s="354"/>
      <c r="O54" s="351" t="s">
        <v>1114</v>
      </c>
      <c r="P54" s="351" t="str">
        <f>INDEX('Org2567'!$BG$4:$BG$905,MATCH(OrgTbl[[#This Row],[code5]],'Org2567'!$D$4:$D$905,0))</f>
        <v>รพช.F2 P&lt;=30,000</v>
      </c>
      <c r="Q54" s="355">
        <f>INDEX('Org2567'!$BE:$BE,MATCH(OrgTbl[[#This Row],[code5]],'Org2567'!$D:$D,0))</f>
        <v>12149</v>
      </c>
      <c r="R54" s="356"/>
    </row>
    <row r="55" spans="1:18" s="146" customFormat="1" ht="21" x14ac:dyDescent="0.6">
      <c r="A55" s="350" t="s">
        <v>67</v>
      </c>
      <c r="B55" s="351" t="s">
        <v>1088</v>
      </c>
      <c r="C55" s="351" t="str">
        <f>OrgTbl[[#This Row],[name333]]&amp;","&amp;OrgTbl[[#This Row],[TypeID]]</f>
        <v>บ้านหลวง,รพช.</v>
      </c>
      <c r="D55" s="351" t="str">
        <f>MID(OrgTbl[[#This Row],[name]],10,100)</f>
        <v>บ้านหลวง</v>
      </c>
      <c r="E55" s="352">
        <v>1</v>
      </c>
      <c r="F55" s="351" t="str" cm="1">
        <f t="array" ref="F55">_xlfn.IFS(OrgTbl[[#This Row],[TypeID]]="รพช.","โรงพยาบาลชุมชน",OrgTbl[[#This Row],[TypeID]]="รพศ.","โรงพยาบาลศูนย์",OrgTbl[[#This Row],[TypeID]]="รพท.","โรงพยาบาลทั่วไป")</f>
        <v>โรงพยาบาลชุมชน</v>
      </c>
      <c r="G55" s="351" t="str">
        <f>INDEX('Org2567'!$BB$4:$BB$905,MATCH(OrgTbl[[#This Row],[code5]],'Org2567'!$D$4:$D$905,0))</f>
        <v>รพช.</v>
      </c>
      <c r="H55" s="352" t="s">
        <v>3997</v>
      </c>
      <c r="I55" s="351" t="s">
        <v>1083</v>
      </c>
      <c r="J55" s="353">
        <f>INDEX('Org2567'!$BD$4:$BD$905,MATCH(OrgTbl[[#This Row],[code5]],'Org2567'!$D$4:$D$905,0))</f>
        <v>33</v>
      </c>
      <c r="K55" s="351" t="s">
        <v>923</v>
      </c>
      <c r="L55" s="351" t="str">
        <f>INDEX('Org2567'!$BC$4:$BC$905,MATCH(OrgTbl[[#This Row],[code5]],'Org2567'!$D$4:$D$905,0))</f>
        <v>F2</v>
      </c>
      <c r="M55" s="352">
        <f>INDEX('Org2567'!$BF$4:$BF$905,MATCH(OrgTbl[[#This Row],[code5]],'Org2567'!$D$4:$D$905,0))</f>
        <v>5</v>
      </c>
      <c r="N55" s="354"/>
      <c r="O55" s="351" t="s">
        <v>1090</v>
      </c>
      <c r="P55" s="351" t="str">
        <f>INDEX('Org2567'!$BG$4:$BG$905,MATCH(OrgTbl[[#This Row],[code5]],'Org2567'!$D$4:$D$905,0))</f>
        <v>รพช.F2 P&lt;=30,000</v>
      </c>
      <c r="Q55" s="355">
        <f>INDEX('Org2567'!$BE:$BE,MATCH(OrgTbl[[#This Row],[code5]],'Org2567'!$D:$D,0))</f>
        <v>7806</v>
      </c>
      <c r="R55" s="356"/>
    </row>
    <row r="56" spans="1:18" s="146" customFormat="1" ht="21" x14ac:dyDescent="0.6">
      <c r="A56" s="350" t="s">
        <v>79</v>
      </c>
      <c r="B56" s="351" t="s">
        <v>1124</v>
      </c>
      <c r="C56" s="351" t="str">
        <f>OrgTbl[[#This Row],[name333]]&amp;","&amp;OrgTbl[[#This Row],[TypeID]]</f>
        <v>ภูเพียง,รพช.</v>
      </c>
      <c r="D56" s="351" t="str">
        <f>MID(OrgTbl[[#This Row],[name]],10,100)</f>
        <v>ภูเพียง</v>
      </c>
      <c r="E56" s="352">
        <v>1</v>
      </c>
      <c r="F56" s="351" t="str" cm="1">
        <f t="array" ref="F56">_xlfn.IFS(OrgTbl[[#This Row],[TypeID]]="รพช.","โรงพยาบาลชุมชน",OrgTbl[[#This Row],[TypeID]]="รพศ.","โรงพยาบาลศูนย์",OrgTbl[[#This Row],[TypeID]]="รพท.","โรงพยาบาลทั่วไป")</f>
        <v>โรงพยาบาลชุมชน</v>
      </c>
      <c r="G56" s="351" t="str">
        <f>INDEX('Org2567'!$BB$4:$BB$905,MATCH(OrgTbl[[#This Row],[code5]],'Org2567'!$D$4:$D$905,0))</f>
        <v>รพช.</v>
      </c>
      <c r="H56" s="352" t="s">
        <v>3997</v>
      </c>
      <c r="I56" s="351" t="s">
        <v>1083</v>
      </c>
      <c r="J56" s="353">
        <f>INDEX('Org2567'!$BD$4:$BD$905,MATCH(OrgTbl[[#This Row],[code5]],'Org2567'!$D$4:$D$905,0))</f>
        <v>20</v>
      </c>
      <c r="K56" s="351" t="s">
        <v>918</v>
      </c>
      <c r="L56" s="351" t="str">
        <f>INDEX('Org2567'!$BC$4:$BC$905,MATCH(OrgTbl[[#This Row],[code5]],'Org2567'!$D$4:$D$905,0))</f>
        <v>F2</v>
      </c>
      <c r="M56" s="352">
        <f>INDEX('Org2567'!$BF$4:$BF$905,MATCH(OrgTbl[[#This Row],[code5]],'Org2567'!$D$4:$D$905,0))</f>
        <v>5</v>
      </c>
      <c r="N56" s="354"/>
      <c r="O56" s="351" t="s">
        <v>1126</v>
      </c>
      <c r="P56" s="351" t="str">
        <f>INDEX('Org2567'!$BG$4:$BG$905,MATCH(OrgTbl[[#This Row],[code5]],'Org2567'!$D$4:$D$905,0))</f>
        <v>รพช.F2 P&lt;=30,000</v>
      </c>
      <c r="Q56" s="355">
        <f>INDEX('Org2567'!$BE:$BE,MATCH(OrgTbl[[#This Row],[code5]],'Org2567'!$D:$D,0))</f>
        <v>15075</v>
      </c>
      <c r="R56" s="356"/>
    </row>
    <row r="57" spans="1:18" s="146" customFormat="1" ht="21" x14ac:dyDescent="0.6">
      <c r="A57" s="350" t="s">
        <v>66</v>
      </c>
      <c r="B57" s="351" t="s">
        <v>1085</v>
      </c>
      <c r="C57" s="351" t="str">
        <f>OrgTbl[[#This Row],[name333]]&amp;","&amp;OrgTbl[[#This Row],[TypeID]]</f>
        <v>แม่จริม,รพช.</v>
      </c>
      <c r="D57" s="351" t="str">
        <f>MID(OrgTbl[[#This Row],[name]],10,100)</f>
        <v>แม่จริม</v>
      </c>
      <c r="E57" s="352">
        <v>1</v>
      </c>
      <c r="F57" s="351" t="str" cm="1">
        <f t="array" ref="F57">_xlfn.IFS(OrgTbl[[#This Row],[TypeID]]="รพช.","โรงพยาบาลชุมชน",OrgTbl[[#This Row],[TypeID]]="รพศ.","โรงพยาบาลศูนย์",OrgTbl[[#This Row],[TypeID]]="รพท.","โรงพยาบาลทั่วไป")</f>
        <v>โรงพยาบาลชุมชน</v>
      </c>
      <c r="G57" s="351" t="str">
        <f>INDEX('Org2567'!$BB$4:$BB$905,MATCH(OrgTbl[[#This Row],[code5]],'Org2567'!$D$4:$D$905,0))</f>
        <v>รพช.</v>
      </c>
      <c r="H57" s="352" t="s">
        <v>3997</v>
      </c>
      <c r="I57" s="351" t="s">
        <v>1083</v>
      </c>
      <c r="J57" s="353">
        <f>INDEX('Org2567'!$BD$4:$BD$905,MATCH(OrgTbl[[#This Row],[code5]],'Org2567'!$D$4:$D$905,0))</f>
        <v>20</v>
      </c>
      <c r="K57" s="351" t="s">
        <v>918</v>
      </c>
      <c r="L57" s="351" t="str">
        <f>INDEX('Org2567'!$BC$4:$BC$905,MATCH(OrgTbl[[#This Row],[code5]],'Org2567'!$D$4:$D$905,0))</f>
        <v>F2</v>
      </c>
      <c r="M57" s="352">
        <f>INDEX('Org2567'!$BF$4:$BF$905,MATCH(OrgTbl[[#This Row],[code5]],'Org2567'!$D$4:$D$905,0))</f>
        <v>5</v>
      </c>
      <c r="N57" s="354"/>
      <c r="O57" s="351" t="s">
        <v>1087</v>
      </c>
      <c r="P57" s="351" t="str">
        <f>INDEX('Org2567'!$BG$4:$BG$905,MATCH(OrgTbl[[#This Row],[code5]],'Org2567'!$D$4:$D$905,0))</f>
        <v>รพช.F2 P&lt;=30,000</v>
      </c>
      <c r="Q57" s="355">
        <f>INDEX('Org2567'!$BE:$BE,MATCH(OrgTbl[[#This Row],[code5]],'Org2567'!$D:$D,0))</f>
        <v>12046</v>
      </c>
      <c r="R57" s="356"/>
    </row>
    <row r="58" spans="1:18" s="146" customFormat="1" ht="21" x14ac:dyDescent="0.6">
      <c r="A58" s="350" t="s">
        <v>76</v>
      </c>
      <c r="B58" s="351" t="s">
        <v>1115</v>
      </c>
      <c r="C58" s="351" t="str">
        <f>OrgTbl[[#This Row],[name333]]&amp;","&amp;OrgTbl[[#This Row],[TypeID]]</f>
        <v>สองแคว,รพช.</v>
      </c>
      <c r="D58" s="351" t="str">
        <f>MID(OrgTbl[[#This Row],[name]],10,100)</f>
        <v>สองแคว</v>
      </c>
      <c r="E58" s="352">
        <v>1</v>
      </c>
      <c r="F58" s="351" t="str" cm="1">
        <f t="array" ref="F58">_xlfn.IFS(OrgTbl[[#This Row],[TypeID]]="รพช.","โรงพยาบาลชุมชน",OrgTbl[[#This Row],[TypeID]]="รพศ.","โรงพยาบาลศูนย์",OrgTbl[[#This Row],[TypeID]]="รพท.","โรงพยาบาลทั่วไป")</f>
        <v>โรงพยาบาลชุมชน</v>
      </c>
      <c r="G58" s="351" t="str">
        <f>INDEX('Org2567'!$BB$4:$BB$905,MATCH(OrgTbl[[#This Row],[code5]],'Org2567'!$D$4:$D$905,0))</f>
        <v>รพช.</v>
      </c>
      <c r="H58" s="352" t="s">
        <v>3997</v>
      </c>
      <c r="I58" s="351" t="s">
        <v>1083</v>
      </c>
      <c r="J58" s="353">
        <f>INDEX('Org2567'!$BD$4:$BD$905,MATCH(OrgTbl[[#This Row],[code5]],'Org2567'!$D$4:$D$905,0))</f>
        <v>15</v>
      </c>
      <c r="K58" s="351" t="s">
        <v>923</v>
      </c>
      <c r="L58" s="351" t="str">
        <f>INDEX('Org2567'!$BC$4:$BC$905,MATCH(OrgTbl[[#This Row],[code5]],'Org2567'!$D$4:$D$905,0))</f>
        <v>F2</v>
      </c>
      <c r="M58" s="352">
        <f>INDEX('Org2567'!$BF$4:$BF$905,MATCH(OrgTbl[[#This Row],[code5]],'Org2567'!$D$4:$D$905,0))</f>
        <v>5</v>
      </c>
      <c r="N58" s="354"/>
      <c r="O58" s="351" t="s">
        <v>1117</v>
      </c>
      <c r="P58" s="351" t="str">
        <f>INDEX('Org2567'!$BG$4:$BG$905,MATCH(OrgTbl[[#This Row],[code5]],'Org2567'!$D$4:$D$905,0))</f>
        <v>รพช.F2 P&lt;=30,000</v>
      </c>
      <c r="Q58" s="355">
        <f>INDEX('Org2567'!$BE:$BE,MATCH(OrgTbl[[#This Row],[code5]],'Org2567'!$D:$D,0))</f>
        <v>8801</v>
      </c>
      <c r="R58" s="356"/>
    </row>
    <row r="59" spans="1:18" s="146" customFormat="1" ht="21" x14ac:dyDescent="0.6">
      <c r="A59" s="350" t="s">
        <v>74</v>
      </c>
      <c r="B59" s="351" t="s">
        <v>1109</v>
      </c>
      <c r="C59" s="351" t="str">
        <f>OrgTbl[[#This Row],[name333]]&amp;","&amp;OrgTbl[[#This Row],[TypeID]]</f>
        <v>สันติสุข,รพช.</v>
      </c>
      <c r="D59" s="351" t="str">
        <f>MID(OrgTbl[[#This Row],[name]],10,100)</f>
        <v>สันติสุข</v>
      </c>
      <c r="E59" s="352">
        <v>1</v>
      </c>
      <c r="F59" s="351" t="str" cm="1">
        <f t="array" ref="F59">_xlfn.IFS(OrgTbl[[#This Row],[TypeID]]="รพช.","โรงพยาบาลชุมชน",OrgTbl[[#This Row],[TypeID]]="รพศ.","โรงพยาบาลศูนย์",OrgTbl[[#This Row],[TypeID]]="รพท.","โรงพยาบาลทั่วไป")</f>
        <v>โรงพยาบาลชุมชน</v>
      </c>
      <c r="G59" s="351" t="str">
        <f>INDEX('Org2567'!$BB$4:$BB$905,MATCH(OrgTbl[[#This Row],[code5]],'Org2567'!$D$4:$D$905,0))</f>
        <v>รพช.</v>
      </c>
      <c r="H59" s="352" t="s">
        <v>3997</v>
      </c>
      <c r="I59" s="351" t="s">
        <v>1083</v>
      </c>
      <c r="J59" s="353">
        <f>INDEX('Org2567'!$BD$4:$BD$905,MATCH(OrgTbl[[#This Row],[code5]],'Org2567'!$D$4:$D$905,0))</f>
        <v>24</v>
      </c>
      <c r="K59" s="351" t="s">
        <v>923</v>
      </c>
      <c r="L59" s="351" t="str">
        <f>INDEX('Org2567'!$BC$4:$BC$905,MATCH(OrgTbl[[#This Row],[code5]],'Org2567'!$D$4:$D$905,0))</f>
        <v>F2</v>
      </c>
      <c r="M59" s="352">
        <f>INDEX('Org2567'!$BF$4:$BF$905,MATCH(OrgTbl[[#This Row],[code5]],'Org2567'!$D$4:$D$905,0))</f>
        <v>5</v>
      </c>
      <c r="N59" s="354"/>
      <c r="O59" s="351" t="s">
        <v>1111</v>
      </c>
      <c r="P59" s="351" t="str">
        <f>INDEX('Org2567'!$BG$4:$BG$905,MATCH(OrgTbl[[#This Row],[code5]],'Org2567'!$D$4:$D$905,0))</f>
        <v>รพช.F2 P&lt;=30,000</v>
      </c>
      <c r="Q59" s="355">
        <f>INDEX('Org2567'!$BE:$BE,MATCH(OrgTbl[[#This Row],[code5]],'Org2567'!$D:$D,0))</f>
        <v>10892</v>
      </c>
      <c r="R59" s="356"/>
    </row>
    <row r="60" spans="1:18" s="146" customFormat="1" ht="21" x14ac:dyDescent="0.6">
      <c r="A60" s="350" t="s">
        <v>80</v>
      </c>
      <c r="B60" s="351" t="s">
        <v>1127</v>
      </c>
      <c r="C60" s="351" t="str">
        <f>OrgTbl[[#This Row],[name333]]&amp;","&amp;OrgTbl[[#This Row],[TypeID]]</f>
        <v>พะเยา,รพท.</v>
      </c>
      <c r="D60" s="351" t="str">
        <f>MID(OrgTbl[[#This Row],[name]],10,100)</f>
        <v>พะเยา</v>
      </c>
      <c r="E60" s="352">
        <v>1</v>
      </c>
      <c r="F60" s="351" t="str" cm="1">
        <f t="array" ref="F60">_xlfn.IFS(OrgTbl[[#This Row],[TypeID]]="รพช.","โรงพยาบาลชุมชน",OrgTbl[[#This Row],[TypeID]]="รพศ.","โรงพยาบาลศูนย์",OrgTbl[[#This Row],[TypeID]]="รพท.","โรงพยาบาลทั่วไป")</f>
        <v>โรงพยาบาลทั่วไป</v>
      </c>
      <c r="G60" s="351" t="str">
        <f>INDEX('Org2567'!$BB$4:$BB$905,MATCH(OrgTbl[[#This Row],[code5]],'Org2567'!$D$4:$D$905,0))</f>
        <v>รพท.</v>
      </c>
      <c r="H60" s="352" t="s">
        <v>3998</v>
      </c>
      <c r="I60" s="351" t="s">
        <v>1129</v>
      </c>
      <c r="J60" s="353">
        <f>INDEX('Org2567'!$BD$4:$BD$905,MATCH(OrgTbl[[#This Row],[code5]],'Org2567'!$D$4:$D$905,0))</f>
        <v>400</v>
      </c>
      <c r="K60" s="351" t="s">
        <v>918</v>
      </c>
      <c r="L60" s="351" t="str">
        <f>INDEX('Org2567'!$BC$4:$BC$905,MATCH(OrgTbl[[#This Row],[code5]],'Org2567'!$D$4:$D$905,0))</f>
        <v>S</v>
      </c>
      <c r="M60" s="352">
        <f>INDEX('Org2567'!$BF$4:$BF$905,MATCH(OrgTbl[[#This Row],[code5]],'Org2567'!$D$4:$D$905,0))</f>
        <v>16</v>
      </c>
      <c r="N60" s="354"/>
      <c r="O60" s="351" t="s">
        <v>1130</v>
      </c>
      <c r="P60" s="351" t="str">
        <f>INDEX('Org2567'!$BG$4:$BG$905,MATCH(OrgTbl[[#This Row],[code5]],'Org2567'!$D$4:$D$905,0))</f>
        <v>รพท.S B&lt;=400</v>
      </c>
      <c r="Q60" s="355">
        <f>INDEX('Org2567'!$BE:$BE,MATCH(OrgTbl[[#This Row],[code5]],'Org2567'!$D:$D,0))</f>
        <v>75883</v>
      </c>
      <c r="R60" s="356"/>
    </row>
    <row r="61" spans="1:18" s="146" customFormat="1" ht="21" x14ac:dyDescent="0.6">
      <c r="A61" s="350" t="s">
        <v>81</v>
      </c>
      <c r="B61" s="351" t="s">
        <v>1131</v>
      </c>
      <c r="C61" s="351" t="str">
        <f>OrgTbl[[#This Row],[name333]]&amp;","&amp;OrgTbl[[#This Row],[TypeID]]</f>
        <v>เชียงคำ,รพท.</v>
      </c>
      <c r="D61" s="351" t="str">
        <f>MID(OrgTbl[[#This Row],[name]],10,100)</f>
        <v>เชียงคำ</v>
      </c>
      <c r="E61" s="352">
        <v>1</v>
      </c>
      <c r="F61" s="351" t="str" cm="1">
        <f t="array" ref="F61">_xlfn.IFS(OrgTbl[[#This Row],[TypeID]]="รพช.","โรงพยาบาลชุมชน",OrgTbl[[#This Row],[TypeID]]="รพศ.","โรงพยาบาลศูนย์",OrgTbl[[#This Row],[TypeID]]="รพท.","โรงพยาบาลทั่วไป")</f>
        <v>โรงพยาบาลทั่วไป</v>
      </c>
      <c r="G61" s="351" t="str">
        <f>INDEX('Org2567'!$BB$4:$BB$905,MATCH(OrgTbl[[#This Row],[code5]],'Org2567'!$D$4:$D$905,0))</f>
        <v>รพท.</v>
      </c>
      <c r="H61" s="352" t="s">
        <v>3998</v>
      </c>
      <c r="I61" s="351" t="s">
        <v>1129</v>
      </c>
      <c r="J61" s="353">
        <f>INDEX('Org2567'!$BD$4:$BD$905,MATCH(OrgTbl[[#This Row],[code5]],'Org2567'!$D$4:$D$905,0))</f>
        <v>231</v>
      </c>
      <c r="K61" s="351" t="s">
        <v>918</v>
      </c>
      <c r="L61" s="351" t="str">
        <f>INDEX('Org2567'!$BC$4:$BC$905,MATCH(OrgTbl[[#This Row],[code5]],'Org2567'!$D$4:$D$905,0))</f>
        <v>M1</v>
      </c>
      <c r="M61" s="352">
        <f>INDEX('Org2567'!$BF$4:$BF$905,MATCH(OrgTbl[[#This Row],[code5]],'Org2567'!$D$4:$D$905,0))</f>
        <v>15</v>
      </c>
      <c r="N61" s="354"/>
      <c r="O61" s="351" t="s">
        <v>1133</v>
      </c>
      <c r="P61" s="351" t="str">
        <f>INDEX('Org2567'!$BG$4:$BG$905,MATCH(OrgTbl[[#This Row],[code5]],'Org2567'!$D$4:$D$905,0))</f>
        <v>รพท.M1 B&gt;200</v>
      </c>
      <c r="Q61" s="355">
        <f>INDEX('Org2567'!$BE:$BE,MATCH(OrgTbl[[#This Row],[code5]],'Org2567'!$D:$D,0))</f>
        <v>53739</v>
      </c>
      <c r="R61" s="356"/>
    </row>
    <row r="62" spans="1:18" s="146" customFormat="1" ht="21" x14ac:dyDescent="0.6">
      <c r="A62" s="350" t="s">
        <v>82</v>
      </c>
      <c r="B62" s="351" t="s">
        <v>1134</v>
      </c>
      <c r="C62" s="351" t="str">
        <f>OrgTbl[[#This Row],[name333]]&amp;","&amp;OrgTbl[[#This Row],[TypeID]]</f>
        <v>จุน,รพช.</v>
      </c>
      <c r="D62" s="351" t="str">
        <f>MID(OrgTbl[[#This Row],[name]],10,100)</f>
        <v>จุน</v>
      </c>
      <c r="E62" s="352">
        <v>1</v>
      </c>
      <c r="F62" s="351" t="str" cm="1">
        <f t="array" ref="F62">_xlfn.IFS(OrgTbl[[#This Row],[TypeID]]="รพช.","โรงพยาบาลชุมชน",OrgTbl[[#This Row],[TypeID]]="รพศ.","โรงพยาบาลศูนย์",OrgTbl[[#This Row],[TypeID]]="รพท.","โรงพยาบาลทั่วไป")</f>
        <v>โรงพยาบาลชุมชน</v>
      </c>
      <c r="G62" s="351" t="str">
        <f>INDEX('Org2567'!$BB$4:$BB$905,MATCH(OrgTbl[[#This Row],[code5]],'Org2567'!$D$4:$D$905,0))</f>
        <v>รพช.</v>
      </c>
      <c r="H62" s="352" t="s">
        <v>3998</v>
      </c>
      <c r="I62" s="351" t="s">
        <v>1129</v>
      </c>
      <c r="J62" s="353">
        <f>INDEX('Org2567'!$BD$4:$BD$905,MATCH(OrgTbl[[#This Row],[code5]],'Org2567'!$D$4:$D$905,0))</f>
        <v>52</v>
      </c>
      <c r="K62" s="351" t="s">
        <v>918</v>
      </c>
      <c r="L62" s="351" t="str">
        <f>INDEX('Org2567'!$BC$4:$BC$905,MATCH(OrgTbl[[#This Row],[code5]],'Org2567'!$D$4:$D$905,0))</f>
        <v>F2</v>
      </c>
      <c r="M62" s="352">
        <f>INDEX('Org2567'!$BF$4:$BF$905,MATCH(OrgTbl[[#This Row],[code5]],'Org2567'!$D$4:$D$905,0))</f>
        <v>6</v>
      </c>
      <c r="N62" s="354"/>
      <c r="O62" s="351" t="s">
        <v>1136</v>
      </c>
      <c r="P62" s="351" t="str">
        <f>INDEX('Org2567'!$BG$4:$BG$905,MATCH(OrgTbl[[#This Row],[code5]],'Org2567'!$D$4:$D$905,0))</f>
        <v>รพช.F2 P30,000-60,000</v>
      </c>
      <c r="Q62" s="355">
        <f>INDEX('Org2567'!$BE:$BE,MATCH(OrgTbl[[#This Row],[code5]],'Org2567'!$D:$D,0))</f>
        <v>35350</v>
      </c>
      <c r="R62" s="356"/>
    </row>
    <row r="63" spans="1:18" s="146" customFormat="1" ht="21" x14ac:dyDescent="0.6">
      <c r="A63" s="350" t="s">
        <v>83</v>
      </c>
      <c r="B63" s="351" t="s">
        <v>1137</v>
      </c>
      <c r="C63" s="351" t="str">
        <f>OrgTbl[[#This Row],[name333]]&amp;","&amp;OrgTbl[[#This Row],[TypeID]]</f>
        <v>เชียงม่วน,รพช.</v>
      </c>
      <c r="D63" s="351" t="str">
        <f>MID(OrgTbl[[#This Row],[name]],10,100)</f>
        <v>เชียงม่วน</v>
      </c>
      <c r="E63" s="352">
        <v>1</v>
      </c>
      <c r="F63" s="351" t="str" cm="1">
        <f t="array" ref="F63">_xlfn.IFS(OrgTbl[[#This Row],[TypeID]]="รพช.","โรงพยาบาลชุมชน",OrgTbl[[#This Row],[TypeID]]="รพศ.","โรงพยาบาลศูนย์",OrgTbl[[#This Row],[TypeID]]="รพท.","โรงพยาบาลทั่วไป")</f>
        <v>โรงพยาบาลชุมชน</v>
      </c>
      <c r="G63" s="351" t="str">
        <f>INDEX('Org2567'!$BB$4:$BB$905,MATCH(OrgTbl[[#This Row],[code5]],'Org2567'!$D$4:$D$905,0))</f>
        <v>รพช.</v>
      </c>
      <c r="H63" s="352" t="s">
        <v>3998</v>
      </c>
      <c r="I63" s="351" t="s">
        <v>1129</v>
      </c>
      <c r="J63" s="353">
        <f>INDEX('Org2567'!$BD$4:$BD$905,MATCH(OrgTbl[[#This Row],[code5]],'Org2567'!$D$4:$D$905,0))</f>
        <v>36</v>
      </c>
      <c r="K63" s="351" t="s">
        <v>918</v>
      </c>
      <c r="L63" s="351" t="str">
        <f>INDEX('Org2567'!$BC$4:$BC$905,MATCH(OrgTbl[[#This Row],[code5]],'Org2567'!$D$4:$D$905,0))</f>
        <v>F2</v>
      </c>
      <c r="M63" s="352">
        <f>INDEX('Org2567'!$BF$4:$BF$905,MATCH(OrgTbl[[#This Row],[code5]],'Org2567'!$D$4:$D$905,0))</f>
        <v>5</v>
      </c>
      <c r="N63" s="354"/>
      <c r="O63" s="351" t="s">
        <v>1139</v>
      </c>
      <c r="P63" s="351" t="str">
        <f>INDEX('Org2567'!$BG$4:$BG$905,MATCH(OrgTbl[[#This Row],[code5]],'Org2567'!$D$4:$D$905,0))</f>
        <v>รพช.F2 P&lt;=30,000</v>
      </c>
      <c r="Q63" s="355">
        <f>INDEX('Org2567'!$BE:$BE,MATCH(OrgTbl[[#This Row],[code5]],'Org2567'!$D:$D,0))</f>
        <v>12658</v>
      </c>
      <c r="R63" s="356"/>
    </row>
    <row r="64" spans="1:18" s="146" customFormat="1" ht="21" x14ac:dyDescent="0.6">
      <c r="A64" s="350" t="s">
        <v>84</v>
      </c>
      <c r="B64" s="351" t="s">
        <v>1140</v>
      </c>
      <c r="C64" s="351" t="str">
        <f>OrgTbl[[#This Row],[name333]]&amp;","&amp;OrgTbl[[#This Row],[TypeID]]</f>
        <v>ดอกคำใต้,รพช.</v>
      </c>
      <c r="D64" s="351" t="str">
        <f>MID(OrgTbl[[#This Row],[name]],10,100)</f>
        <v>ดอกคำใต้</v>
      </c>
      <c r="E64" s="352">
        <v>1</v>
      </c>
      <c r="F64" s="351" t="str" cm="1">
        <f t="array" ref="F64">_xlfn.IFS(OrgTbl[[#This Row],[TypeID]]="รพช.","โรงพยาบาลชุมชน",OrgTbl[[#This Row],[TypeID]]="รพศ.","โรงพยาบาลศูนย์",OrgTbl[[#This Row],[TypeID]]="รพท.","โรงพยาบาลทั่วไป")</f>
        <v>โรงพยาบาลชุมชน</v>
      </c>
      <c r="G64" s="351" t="str">
        <f>INDEX('Org2567'!$BB$4:$BB$905,MATCH(OrgTbl[[#This Row],[code5]],'Org2567'!$D$4:$D$905,0))</f>
        <v>รพช.</v>
      </c>
      <c r="H64" s="352" t="s">
        <v>3998</v>
      </c>
      <c r="I64" s="351" t="s">
        <v>1129</v>
      </c>
      <c r="J64" s="353">
        <f>INDEX('Org2567'!$BD$4:$BD$905,MATCH(OrgTbl[[#This Row],[code5]],'Org2567'!$D$4:$D$905,0))</f>
        <v>60</v>
      </c>
      <c r="K64" s="351" t="s">
        <v>923</v>
      </c>
      <c r="L64" s="351" t="str">
        <f>INDEX('Org2567'!$BC$4:$BC$905,MATCH(OrgTbl[[#This Row],[code5]],'Org2567'!$D$4:$D$905,0))</f>
        <v>F2</v>
      </c>
      <c r="M64" s="352">
        <f>INDEX('Org2567'!$BF$4:$BF$905,MATCH(OrgTbl[[#This Row],[code5]],'Org2567'!$D$4:$D$905,0))</f>
        <v>6</v>
      </c>
      <c r="N64" s="354"/>
      <c r="O64" s="351" t="s">
        <v>1142</v>
      </c>
      <c r="P64" s="351" t="str">
        <f>INDEX('Org2567'!$BG$4:$BG$905,MATCH(OrgTbl[[#This Row],[code5]],'Org2567'!$D$4:$D$905,0))</f>
        <v>รพช.F2 P30,000-60,000</v>
      </c>
      <c r="Q64" s="355">
        <f>INDEX('Org2567'!$BE:$BE,MATCH(OrgTbl[[#This Row],[code5]],'Org2567'!$D:$D,0))</f>
        <v>46059</v>
      </c>
      <c r="R64" s="356"/>
    </row>
    <row r="65" spans="1:18" s="146" customFormat="1" ht="21" x14ac:dyDescent="0.6">
      <c r="A65" s="350" t="s">
        <v>85</v>
      </c>
      <c r="B65" s="351" t="s">
        <v>1143</v>
      </c>
      <c r="C65" s="351" t="str">
        <f>OrgTbl[[#This Row],[name333]]&amp;","&amp;OrgTbl[[#This Row],[TypeID]]</f>
        <v>ปง,รพช.</v>
      </c>
      <c r="D65" s="351" t="str">
        <f>MID(OrgTbl[[#This Row],[name]],10,100)</f>
        <v>ปง</v>
      </c>
      <c r="E65" s="352">
        <v>1</v>
      </c>
      <c r="F65" s="351" t="str" cm="1">
        <f t="array" ref="F65">_xlfn.IFS(OrgTbl[[#This Row],[TypeID]]="รพช.","โรงพยาบาลชุมชน",OrgTbl[[#This Row],[TypeID]]="รพศ.","โรงพยาบาลศูนย์",OrgTbl[[#This Row],[TypeID]]="รพท.","โรงพยาบาลทั่วไป")</f>
        <v>โรงพยาบาลชุมชน</v>
      </c>
      <c r="G65" s="351" t="str">
        <f>INDEX('Org2567'!$BB$4:$BB$905,MATCH(OrgTbl[[#This Row],[code5]],'Org2567'!$D$4:$D$905,0))</f>
        <v>รพช.</v>
      </c>
      <c r="H65" s="352" t="s">
        <v>3998</v>
      </c>
      <c r="I65" s="351" t="s">
        <v>1129</v>
      </c>
      <c r="J65" s="353">
        <f>INDEX('Org2567'!$BD$4:$BD$905,MATCH(OrgTbl[[#This Row],[code5]],'Org2567'!$D$4:$D$905,0))</f>
        <v>33</v>
      </c>
      <c r="K65" s="351" t="s">
        <v>923</v>
      </c>
      <c r="L65" s="351" t="str">
        <f>INDEX('Org2567'!$BC$4:$BC$905,MATCH(OrgTbl[[#This Row],[code5]],'Org2567'!$D$4:$D$905,0))</f>
        <v>F2</v>
      </c>
      <c r="M65" s="352">
        <f>INDEX('Org2567'!$BF$4:$BF$905,MATCH(OrgTbl[[#This Row],[code5]],'Org2567'!$D$4:$D$905,0))</f>
        <v>6</v>
      </c>
      <c r="N65" s="354"/>
      <c r="O65" s="351" t="s">
        <v>1145</v>
      </c>
      <c r="P65" s="351" t="str">
        <f>INDEX('Org2567'!$BG$4:$BG$905,MATCH(OrgTbl[[#This Row],[code5]],'Org2567'!$D$4:$D$905,0))</f>
        <v>รพช.F2 P30,000-60,000</v>
      </c>
      <c r="Q65" s="355">
        <f>INDEX('Org2567'!$BE:$BE,MATCH(OrgTbl[[#This Row],[code5]],'Org2567'!$D:$D,0))</f>
        <v>36885</v>
      </c>
      <c r="R65" s="356"/>
    </row>
    <row r="66" spans="1:18" s="146" customFormat="1" ht="21" x14ac:dyDescent="0.6">
      <c r="A66" s="350" t="s">
        <v>86</v>
      </c>
      <c r="B66" s="351" t="s">
        <v>1146</v>
      </c>
      <c r="C66" s="351" t="str">
        <f>OrgTbl[[#This Row],[name333]]&amp;","&amp;OrgTbl[[#This Row],[TypeID]]</f>
        <v>แม่ใจ,รพช.</v>
      </c>
      <c r="D66" s="351" t="str">
        <f>MID(OrgTbl[[#This Row],[name]],10,100)</f>
        <v>แม่ใจ</v>
      </c>
      <c r="E66" s="352">
        <v>1</v>
      </c>
      <c r="F66" s="351" t="str" cm="1">
        <f t="array" ref="F66">_xlfn.IFS(OrgTbl[[#This Row],[TypeID]]="รพช.","โรงพยาบาลชุมชน",OrgTbl[[#This Row],[TypeID]]="รพศ.","โรงพยาบาลศูนย์",OrgTbl[[#This Row],[TypeID]]="รพท.","โรงพยาบาลทั่วไป")</f>
        <v>โรงพยาบาลชุมชน</v>
      </c>
      <c r="G66" s="351" t="str">
        <f>INDEX('Org2567'!$BB$4:$BB$905,MATCH(OrgTbl[[#This Row],[code5]],'Org2567'!$D$4:$D$905,0))</f>
        <v>รพช.</v>
      </c>
      <c r="H66" s="352" t="s">
        <v>3998</v>
      </c>
      <c r="I66" s="351" t="s">
        <v>1129</v>
      </c>
      <c r="J66" s="353">
        <f>INDEX('Org2567'!$BD$4:$BD$905,MATCH(OrgTbl[[#This Row],[code5]],'Org2567'!$D$4:$D$905,0))</f>
        <v>30</v>
      </c>
      <c r="K66" s="351" t="s">
        <v>923</v>
      </c>
      <c r="L66" s="351" t="str">
        <f>INDEX('Org2567'!$BC$4:$BC$905,MATCH(OrgTbl[[#This Row],[code5]],'Org2567'!$D$4:$D$905,0))</f>
        <v>F2</v>
      </c>
      <c r="M66" s="352">
        <f>INDEX('Org2567'!$BF$4:$BF$905,MATCH(OrgTbl[[#This Row],[code5]],'Org2567'!$D$4:$D$905,0))</f>
        <v>5</v>
      </c>
      <c r="N66" s="354"/>
      <c r="O66" s="351" t="s">
        <v>1148</v>
      </c>
      <c r="P66" s="351" t="str">
        <f>INDEX('Org2567'!$BG$4:$BG$905,MATCH(OrgTbl[[#This Row],[code5]],'Org2567'!$D$4:$D$905,0))</f>
        <v>รพช.F2 P&lt;=30,000</v>
      </c>
      <c r="Q66" s="355">
        <f>INDEX('Org2567'!$BE:$BE,MATCH(OrgTbl[[#This Row],[code5]],'Org2567'!$D:$D,0))</f>
        <v>21289</v>
      </c>
      <c r="R66" s="356"/>
    </row>
    <row r="67" spans="1:18" s="146" customFormat="1" ht="21" x14ac:dyDescent="0.6">
      <c r="A67" s="350" t="s">
        <v>1153</v>
      </c>
      <c r="B67" s="351" t="s">
        <v>1154</v>
      </c>
      <c r="C67" s="351" t="str">
        <f>OrgTbl[[#This Row],[name333]]&amp;","&amp;OrgTbl[[#This Row],[TypeID]]</f>
        <v>ภูกามยาว,รพช.</v>
      </c>
      <c r="D67" s="351" t="str">
        <f>MID(OrgTbl[[#This Row],[name]],10,100)</f>
        <v>ภูกามยาว</v>
      </c>
      <c r="E67" s="352">
        <v>1</v>
      </c>
      <c r="F67" s="351" t="str" cm="1">
        <f t="array" ref="F67">_xlfn.IFS(OrgTbl[[#This Row],[TypeID]]="รพช.","โรงพยาบาลชุมชน",OrgTbl[[#This Row],[TypeID]]="รพศ.","โรงพยาบาลศูนย์",OrgTbl[[#This Row],[TypeID]]="รพท.","โรงพยาบาลทั่วไป")</f>
        <v>โรงพยาบาลชุมชน</v>
      </c>
      <c r="G67" s="351" t="str">
        <f>INDEX('Org2567'!$BB$4:$BB$905,MATCH(OrgTbl[[#This Row],[code5]],'Org2567'!$D$4:$D$905,0))</f>
        <v>รพช.</v>
      </c>
      <c r="H67" s="352" t="s">
        <v>3998</v>
      </c>
      <c r="I67" s="351" t="s">
        <v>1129</v>
      </c>
      <c r="J67" s="353">
        <f>INDEX('Org2567'!$BD$4:$BD$905,MATCH(OrgTbl[[#This Row],[code5]],'Org2567'!$D$4:$D$905,0))</f>
        <v>0</v>
      </c>
      <c r="K67" s="351" t="s">
        <v>923</v>
      </c>
      <c r="L67" s="351" t="str">
        <f>INDEX('Org2567'!$BC$4:$BC$905,MATCH(OrgTbl[[#This Row],[code5]],'Org2567'!$D$4:$D$905,0))</f>
        <v>F3</v>
      </c>
      <c r="M67" s="352">
        <f>INDEX('Org2567'!$BF$4:$BF$905,MATCH(OrgTbl[[#This Row],[code5]],'Org2567'!$D$4:$D$905,0))</f>
        <v>2</v>
      </c>
      <c r="N67" s="354"/>
      <c r="O67" s="351" t="s">
        <v>1156</v>
      </c>
      <c r="P67" s="351" t="str">
        <f>INDEX('Org2567'!$BG$4:$BG$905,MATCH(OrgTbl[[#This Row],[code5]],'Org2567'!$D$4:$D$905,0))</f>
        <v>รพช.F3 P&lt;=15,000</v>
      </c>
      <c r="Q67" s="355">
        <f>INDEX('Org2567'!$BE:$BE,MATCH(OrgTbl[[#This Row],[code5]],'Org2567'!$D:$D,0))</f>
        <v>14396</v>
      </c>
      <c r="R67" s="356"/>
    </row>
    <row r="68" spans="1:18" s="146" customFormat="1" ht="21" x14ac:dyDescent="0.6">
      <c r="A68" s="350" t="s">
        <v>1149</v>
      </c>
      <c r="B68" s="351" t="s">
        <v>1150</v>
      </c>
      <c r="C68" s="351" t="str">
        <f>OrgTbl[[#This Row],[name333]]&amp;","&amp;OrgTbl[[#This Row],[TypeID]]</f>
        <v>ภูซาง,รพช.</v>
      </c>
      <c r="D68" s="351" t="str">
        <f>MID(OrgTbl[[#This Row],[name]],10,100)</f>
        <v>ภูซาง</v>
      </c>
      <c r="E68" s="352">
        <v>1</v>
      </c>
      <c r="F68" s="351" t="str" cm="1">
        <f t="array" ref="F68">_xlfn.IFS(OrgTbl[[#This Row],[TypeID]]="รพช.","โรงพยาบาลชุมชน",OrgTbl[[#This Row],[TypeID]]="รพศ.","โรงพยาบาลศูนย์",OrgTbl[[#This Row],[TypeID]]="รพท.","โรงพยาบาลทั่วไป")</f>
        <v>โรงพยาบาลชุมชน</v>
      </c>
      <c r="G68" s="351" t="str">
        <f>INDEX('Org2567'!$BB$4:$BB$905,MATCH(OrgTbl[[#This Row],[code5]],'Org2567'!$D$4:$D$905,0))</f>
        <v>รพช.</v>
      </c>
      <c r="H68" s="352" t="s">
        <v>3998</v>
      </c>
      <c r="I68" s="351" t="s">
        <v>1129</v>
      </c>
      <c r="J68" s="353">
        <f>INDEX('Org2567'!$BD$4:$BD$905,MATCH(OrgTbl[[#This Row],[code5]],'Org2567'!$D$4:$D$905,0))</f>
        <v>0</v>
      </c>
      <c r="K68" s="351" t="s">
        <v>923</v>
      </c>
      <c r="L68" s="351" t="str">
        <f>INDEX('Org2567'!$BC$4:$BC$905,MATCH(OrgTbl[[#This Row],[code5]],'Org2567'!$D$4:$D$905,0))</f>
        <v>F3</v>
      </c>
      <c r="M68" s="352">
        <f>INDEX('Org2567'!$BF$4:$BF$905,MATCH(OrgTbl[[#This Row],[code5]],'Org2567'!$D$4:$D$905,0))</f>
        <v>3</v>
      </c>
      <c r="N68" s="354"/>
      <c r="O68" s="351" t="s">
        <v>1152</v>
      </c>
      <c r="P68" s="351" t="str">
        <f>INDEX('Org2567'!$BG$4:$BG$905,MATCH(OrgTbl[[#This Row],[code5]],'Org2567'!$D$4:$D$905,0))</f>
        <v>รพช.F3 P15,000-25,000</v>
      </c>
      <c r="Q68" s="355">
        <f>INDEX('Org2567'!$BE:$BE,MATCH(OrgTbl[[#This Row],[code5]],'Org2567'!$D:$D,0))</f>
        <v>22249</v>
      </c>
      <c r="R68" s="356"/>
    </row>
    <row r="69" spans="1:18" s="146" customFormat="1" ht="21" x14ac:dyDescent="0.6">
      <c r="A69" s="350" t="s">
        <v>87</v>
      </c>
      <c r="B69" s="351" t="s">
        <v>1056</v>
      </c>
      <c r="C69" s="351" t="str">
        <f>OrgTbl[[#This Row],[name333]]&amp;","&amp;OrgTbl[[#This Row],[TypeID]]</f>
        <v>แพร่,รพท.</v>
      </c>
      <c r="D69" s="351" t="str">
        <f>MID(OrgTbl[[#This Row],[name]],10,100)</f>
        <v>แพร่</v>
      </c>
      <c r="E69" s="352">
        <v>1</v>
      </c>
      <c r="F69" s="351" t="str" cm="1">
        <f t="array" ref="F69">_xlfn.IFS(OrgTbl[[#This Row],[TypeID]]="รพช.","โรงพยาบาลชุมชน",OrgTbl[[#This Row],[TypeID]]="รพศ.","โรงพยาบาลศูนย์",OrgTbl[[#This Row],[TypeID]]="รพท.","โรงพยาบาลทั่วไป")</f>
        <v>โรงพยาบาลทั่วไป</v>
      </c>
      <c r="G69" s="351" t="str">
        <f>INDEX('Org2567'!$BB$4:$BB$905,MATCH(OrgTbl[[#This Row],[code5]],'Org2567'!$D$4:$D$905,0))</f>
        <v>รพท.</v>
      </c>
      <c r="H69" s="352" t="s">
        <v>3999</v>
      </c>
      <c r="I69" s="351" t="s">
        <v>1058</v>
      </c>
      <c r="J69" s="353">
        <f>INDEX('Org2567'!$BD$4:$BD$905,MATCH(OrgTbl[[#This Row],[code5]],'Org2567'!$D$4:$D$905,0))</f>
        <v>568</v>
      </c>
      <c r="K69" s="351" t="s">
        <v>923</v>
      </c>
      <c r="L69" s="351" t="str">
        <f>INDEX('Org2567'!$BC$4:$BC$905,MATCH(OrgTbl[[#This Row],[code5]],'Org2567'!$D$4:$D$905,0))</f>
        <v>S</v>
      </c>
      <c r="M69" s="352">
        <f>INDEX('Org2567'!$BF$4:$BF$905,MATCH(OrgTbl[[#This Row],[code5]],'Org2567'!$D$4:$D$905,0))</f>
        <v>17</v>
      </c>
      <c r="N69" s="354"/>
      <c r="O69" s="351" t="s">
        <v>1059</v>
      </c>
      <c r="P69" s="351" t="str">
        <f>INDEX('Org2567'!$BG$4:$BG$905,MATCH(OrgTbl[[#This Row],[code5]],'Org2567'!$D$4:$D$905,0))</f>
        <v>รพท.S B&gt;400</v>
      </c>
      <c r="Q69" s="355">
        <f>INDEX('Org2567'!$BE:$BE,MATCH(OrgTbl[[#This Row],[code5]],'Org2567'!$D:$D,0))</f>
        <v>73977</v>
      </c>
      <c r="R69" s="356"/>
    </row>
    <row r="70" spans="1:18" s="146" customFormat="1" ht="21" x14ac:dyDescent="0.6">
      <c r="A70" s="350" t="s">
        <v>94</v>
      </c>
      <c r="B70" s="351" t="s">
        <v>1078</v>
      </c>
      <c r="C70" s="351" t="str">
        <f>OrgTbl[[#This Row],[name333]]&amp;","&amp;OrgTbl[[#This Row],[TypeID]]</f>
        <v>สมเด็จพระยุพราชเด่นชัย,รพช.</v>
      </c>
      <c r="D70" s="351" t="str">
        <f>MID(OrgTbl[[#This Row],[name]],10,100)</f>
        <v>สมเด็จพระยุพราชเด่นชัย</v>
      </c>
      <c r="E70" s="352">
        <v>1</v>
      </c>
      <c r="F70" s="351" t="str" cm="1">
        <f t="array" ref="F70">_xlfn.IFS(OrgTbl[[#This Row],[TypeID]]="รพช.","โรงพยาบาลชุมชน",OrgTbl[[#This Row],[TypeID]]="รพศ.","โรงพยาบาลศูนย์",OrgTbl[[#This Row],[TypeID]]="รพท.","โรงพยาบาลทั่วไป")</f>
        <v>โรงพยาบาลชุมชน</v>
      </c>
      <c r="G70" s="351" t="str">
        <f>INDEX('Org2567'!$BB$4:$BB$905,MATCH(OrgTbl[[#This Row],[code5]],'Org2567'!$D$4:$D$905,0))</f>
        <v>รพช.</v>
      </c>
      <c r="H70" s="352" t="s">
        <v>3999</v>
      </c>
      <c r="I70" s="351" t="s">
        <v>1058</v>
      </c>
      <c r="J70" s="353">
        <f>INDEX('Org2567'!$BD$4:$BD$905,MATCH(OrgTbl[[#This Row],[code5]],'Org2567'!$D$4:$D$905,0))</f>
        <v>38</v>
      </c>
      <c r="K70" s="351" t="s">
        <v>923</v>
      </c>
      <c r="L70" s="351" t="str">
        <f>INDEX('Org2567'!$BC$4:$BC$905,MATCH(OrgTbl[[#This Row],[code5]],'Org2567'!$D$4:$D$905,0))</f>
        <v>F1</v>
      </c>
      <c r="M70" s="352">
        <f>INDEX('Org2567'!$BF$4:$BF$905,MATCH(OrgTbl[[#This Row],[code5]],'Org2567'!$D$4:$D$905,0))</f>
        <v>9</v>
      </c>
      <c r="N70" s="354"/>
      <c r="O70" s="351" t="s">
        <v>1080</v>
      </c>
      <c r="P70" s="351" t="str">
        <f>INDEX('Org2567'!$BG$4:$BG$905,MATCH(OrgTbl[[#This Row],[code5]],'Org2567'!$D$4:$D$905,0))</f>
        <v>รพช.F1 P&lt;=50,000</v>
      </c>
      <c r="Q70" s="355">
        <f>INDEX('Org2567'!$BE:$BE,MATCH(OrgTbl[[#This Row],[code5]],'Org2567'!$D:$D,0))</f>
        <v>25274</v>
      </c>
      <c r="R70" s="356"/>
    </row>
    <row r="71" spans="1:18" s="146" customFormat="1" ht="21" x14ac:dyDescent="0.6">
      <c r="A71" s="350" t="s">
        <v>88</v>
      </c>
      <c r="B71" s="351" t="s">
        <v>1060</v>
      </c>
      <c r="C71" s="351" t="str">
        <f>OrgTbl[[#This Row],[name333]]&amp;","&amp;OrgTbl[[#This Row],[TypeID]]</f>
        <v>ร้องกวาง,รพช.</v>
      </c>
      <c r="D71" s="351" t="str">
        <f>MID(OrgTbl[[#This Row],[name]],10,100)</f>
        <v>ร้องกวาง</v>
      </c>
      <c r="E71" s="352">
        <v>1</v>
      </c>
      <c r="F71" s="351" t="str" cm="1">
        <f t="array" ref="F71">_xlfn.IFS(OrgTbl[[#This Row],[TypeID]]="รพช.","โรงพยาบาลชุมชน",OrgTbl[[#This Row],[TypeID]]="รพศ.","โรงพยาบาลศูนย์",OrgTbl[[#This Row],[TypeID]]="รพท.","โรงพยาบาลทั่วไป")</f>
        <v>โรงพยาบาลชุมชน</v>
      </c>
      <c r="G71" s="351" t="str">
        <f>INDEX('Org2567'!$BB$4:$BB$905,MATCH(OrgTbl[[#This Row],[code5]],'Org2567'!$D$4:$D$905,0))</f>
        <v>รพช.</v>
      </c>
      <c r="H71" s="352" t="s">
        <v>3999</v>
      </c>
      <c r="I71" s="351" t="s">
        <v>1058</v>
      </c>
      <c r="J71" s="353">
        <f>INDEX('Org2567'!$BD$4:$BD$905,MATCH(OrgTbl[[#This Row],[code5]],'Org2567'!$D$4:$D$905,0))</f>
        <v>41</v>
      </c>
      <c r="K71" s="351" t="s">
        <v>923</v>
      </c>
      <c r="L71" s="351" t="str">
        <f>INDEX('Org2567'!$BC$4:$BC$905,MATCH(OrgTbl[[#This Row],[code5]],'Org2567'!$D$4:$D$905,0))</f>
        <v>F2</v>
      </c>
      <c r="M71" s="352">
        <f>INDEX('Org2567'!$BF$4:$BF$905,MATCH(OrgTbl[[#This Row],[code5]],'Org2567'!$D$4:$D$905,0))</f>
        <v>6</v>
      </c>
      <c r="N71" s="354"/>
      <c r="O71" s="351" t="s">
        <v>1062</v>
      </c>
      <c r="P71" s="351" t="str">
        <f>INDEX('Org2567'!$BG$4:$BG$905,MATCH(OrgTbl[[#This Row],[code5]],'Org2567'!$D$4:$D$905,0))</f>
        <v>รพช.F2 P30,000-60,000</v>
      </c>
      <c r="Q71" s="355">
        <f>INDEX('Org2567'!$BE:$BE,MATCH(OrgTbl[[#This Row],[code5]],'Org2567'!$D:$D,0))</f>
        <v>33767</v>
      </c>
      <c r="R71" s="356"/>
    </row>
    <row r="72" spans="1:18" s="146" customFormat="1" ht="21" x14ac:dyDescent="0.6">
      <c r="A72" s="350" t="s">
        <v>89</v>
      </c>
      <c r="B72" s="351" t="s">
        <v>1063</v>
      </c>
      <c r="C72" s="351" t="str">
        <f>OrgTbl[[#This Row],[name333]]&amp;","&amp;OrgTbl[[#This Row],[TypeID]]</f>
        <v>ลอง,รพช.</v>
      </c>
      <c r="D72" s="351" t="str">
        <f>MID(OrgTbl[[#This Row],[name]],10,100)</f>
        <v>ลอง</v>
      </c>
      <c r="E72" s="352">
        <v>1</v>
      </c>
      <c r="F72" s="351" t="str" cm="1">
        <f t="array" ref="F72">_xlfn.IFS(OrgTbl[[#This Row],[TypeID]]="รพช.","โรงพยาบาลชุมชน",OrgTbl[[#This Row],[TypeID]]="รพศ.","โรงพยาบาลศูนย์",OrgTbl[[#This Row],[TypeID]]="รพท.","โรงพยาบาลทั่วไป")</f>
        <v>โรงพยาบาลชุมชน</v>
      </c>
      <c r="G72" s="351" t="str">
        <f>INDEX('Org2567'!$BB$4:$BB$905,MATCH(OrgTbl[[#This Row],[code5]],'Org2567'!$D$4:$D$905,0))</f>
        <v>รพช.</v>
      </c>
      <c r="H72" s="352" t="s">
        <v>3999</v>
      </c>
      <c r="I72" s="351" t="s">
        <v>1058</v>
      </c>
      <c r="J72" s="353">
        <f>INDEX('Org2567'!$BD$4:$BD$905,MATCH(OrgTbl[[#This Row],[code5]],'Org2567'!$D$4:$D$905,0))</f>
        <v>39</v>
      </c>
      <c r="K72" s="351" t="s">
        <v>923</v>
      </c>
      <c r="L72" s="351" t="str">
        <f>INDEX('Org2567'!$BC$4:$BC$905,MATCH(OrgTbl[[#This Row],[code5]],'Org2567'!$D$4:$D$905,0))</f>
        <v>F2</v>
      </c>
      <c r="M72" s="352">
        <f>INDEX('Org2567'!$BF$4:$BF$905,MATCH(OrgTbl[[#This Row],[code5]],'Org2567'!$D$4:$D$905,0))</f>
        <v>6</v>
      </c>
      <c r="N72" s="354"/>
      <c r="O72" s="351" t="s">
        <v>1065</v>
      </c>
      <c r="P72" s="351" t="str">
        <f>INDEX('Org2567'!$BG$4:$BG$905,MATCH(OrgTbl[[#This Row],[code5]],'Org2567'!$D$4:$D$905,0))</f>
        <v>รพช.F2 P30,000-60,000</v>
      </c>
      <c r="Q72" s="355">
        <f>INDEX('Org2567'!$BE:$BE,MATCH(OrgTbl[[#This Row],[code5]],'Org2567'!$D:$D,0))</f>
        <v>37103</v>
      </c>
      <c r="R72" s="356"/>
    </row>
    <row r="73" spans="1:18" s="146" customFormat="1" ht="21" x14ac:dyDescent="0.6">
      <c r="A73" s="350" t="s">
        <v>92</v>
      </c>
      <c r="B73" s="351" t="s">
        <v>1072</v>
      </c>
      <c r="C73" s="351" t="str">
        <f>OrgTbl[[#This Row],[name333]]&amp;","&amp;OrgTbl[[#This Row],[TypeID]]</f>
        <v>วังชิ้น,รพช.</v>
      </c>
      <c r="D73" s="351" t="str">
        <f>MID(OrgTbl[[#This Row],[name]],10,100)</f>
        <v>วังชิ้น</v>
      </c>
      <c r="E73" s="352">
        <v>1</v>
      </c>
      <c r="F73" s="351" t="str" cm="1">
        <f t="array" ref="F73">_xlfn.IFS(OrgTbl[[#This Row],[TypeID]]="รพช.","โรงพยาบาลชุมชน",OrgTbl[[#This Row],[TypeID]]="รพศ.","โรงพยาบาลศูนย์",OrgTbl[[#This Row],[TypeID]]="รพท.","โรงพยาบาลทั่วไป")</f>
        <v>โรงพยาบาลชุมชน</v>
      </c>
      <c r="G73" s="351" t="str">
        <f>INDEX('Org2567'!$BB$4:$BB$905,MATCH(OrgTbl[[#This Row],[code5]],'Org2567'!$D$4:$D$905,0))</f>
        <v>รพช.</v>
      </c>
      <c r="H73" s="352" t="s">
        <v>3999</v>
      </c>
      <c r="I73" s="351" t="s">
        <v>1058</v>
      </c>
      <c r="J73" s="353">
        <f>INDEX('Org2567'!$BD$4:$BD$905,MATCH(OrgTbl[[#This Row],[code5]],'Org2567'!$D$4:$D$905,0))</f>
        <v>36</v>
      </c>
      <c r="K73" s="351" t="s">
        <v>923</v>
      </c>
      <c r="L73" s="351" t="str">
        <f>INDEX('Org2567'!$BC$4:$BC$905,MATCH(OrgTbl[[#This Row],[code5]],'Org2567'!$D$4:$D$905,0))</f>
        <v>F2</v>
      </c>
      <c r="M73" s="352">
        <f>INDEX('Org2567'!$BF$4:$BF$905,MATCH(OrgTbl[[#This Row],[code5]],'Org2567'!$D$4:$D$905,0))</f>
        <v>6</v>
      </c>
      <c r="N73" s="354"/>
      <c r="O73" s="351" t="s">
        <v>1074</v>
      </c>
      <c r="P73" s="351" t="str">
        <f>INDEX('Org2567'!$BG$4:$BG$905,MATCH(OrgTbl[[#This Row],[code5]],'Org2567'!$D$4:$D$905,0))</f>
        <v>รพช.F2 P30,000-60,000</v>
      </c>
      <c r="Q73" s="355">
        <f>INDEX('Org2567'!$BE:$BE,MATCH(OrgTbl[[#This Row],[code5]],'Org2567'!$D:$D,0))</f>
        <v>33349</v>
      </c>
      <c r="R73" s="356"/>
    </row>
    <row r="74" spans="1:18" s="146" customFormat="1" ht="21" x14ac:dyDescent="0.6">
      <c r="A74" s="350" t="s">
        <v>91</v>
      </c>
      <c r="B74" s="351" t="s">
        <v>1069</v>
      </c>
      <c r="C74" s="351" t="str">
        <f>OrgTbl[[#This Row],[name333]]&amp;","&amp;OrgTbl[[#This Row],[TypeID]]</f>
        <v>สอง,รพช.</v>
      </c>
      <c r="D74" s="351" t="str">
        <f>MID(OrgTbl[[#This Row],[name]],10,100)</f>
        <v>สอง</v>
      </c>
      <c r="E74" s="352">
        <v>1</v>
      </c>
      <c r="F74" s="351" t="str" cm="1">
        <f t="array" ref="F74">_xlfn.IFS(OrgTbl[[#This Row],[TypeID]]="รพช.","โรงพยาบาลชุมชน",OrgTbl[[#This Row],[TypeID]]="รพศ.","โรงพยาบาลศูนย์",OrgTbl[[#This Row],[TypeID]]="รพท.","โรงพยาบาลทั่วไป")</f>
        <v>โรงพยาบาลชุมชน</v>
      </c>
      <c r="G74" s="351" t="str">
        <f>INDEX('Org2567'!$BB$4:$BB$905,MATCH(OrgTbl[[#This Row],[code5]],'Org2567'!$D$4:$D$905,0))</f>
        <v>รพช.</v>
      </c>
      <c r="H74" s="352" t="s">
        <v>3999</v>
      </c>
      <c r="I74" s="351" t="s">
        <v>1058</v>
      </c>
      <c r="J74" s="353">
        <f>INDEX('Org2567'!$BD$4:$BD$905,MATCH(OrgTbl[[#This Row],[code5]],'Org2567'!$D$4:$D$905,0))</f>
        <v>55</v>
      </c>
      <c r="K74" s="351" t="s">
        <v>918</v>
      </c>
      <c r="L74" s="351" t="str">
        <f>INDEX('Org2567'!$BC$4:$BC$905,MATCH(OrgTbl[[#This Row],[code5]],'Org2567'!$D$4:$D$905,0))</f>
        <v>F2</v>
      </c>
      <c r="M74" s="352">
        <f>INDEX('Org2567'!$BF$4:$BF$905,MATCH(OrgTbl[[#This Row],[code5]],'Org2567'!$D$4:$D$905,0))</f>
        <v>6</v>
      </c>
      <c r="N74" s="354"/>
      <c r="O74" s="351" t="s">
        <v>1071</v>
      </c>
      <c r="P74" s="351" t="str">
        <f>INDEX('Org2567'!$BG$4:$BG$905,MATCH(OrgTbl[[#This Row],[code5]],'Org2567'!$D$4:$D$905,0))</f>
        <v>รพช.F2 P30,000-60,000</v>
      </c>
      <c r="Q74" s="355">
        <f>INDEX('Org2567'!$BE:$BE,MATCH(OrgTbl[[#This Row],[code5]],'Org2567'!$D:$D,0))</f>
        <v>33376</v>
      </c>
      <c r="R74" s="356"/>
    </row>
    <row r="75" spans="1:18" s="146" customFormat="1" ht="21" x14ac:dyDescent="0.6">
      <c r="A75" s="350" t="s">
        <v>90</v>
      </c>
      <c r="B75" s="351" t="s">
        <v>1066</v>
      </c>
      <c r="C75" s="351" t="str">
        <f>OrgTbl[[#This Row],[name333]]&amp;","&amp;OrgTbl[[#This Row],[TypeID]]</f>
        <v>สูงเม่น,รพช.</v>
      </c>
      <c r="D75" s="351" t="str">
        <f>MID(OrgTbl[[#This Row],[name]],10,100)</f>
        <v>สูงเม่น</v>
      </c>
      <c r="E75" s="352">
        <v>1</v>
      </c>
      <c r="F75" s="351" t="str" cm="1">
        <f t="array" ref="F75">_xlfn.IFS(OrgTbl[[#This Row],[TypeID]]="รพช.","โรงพยาบาลชุมชน",OrgTbl[[#This Row],[TypeID]]="รพศ.","โรงพยาบาลศูนย์",OrgTbl[[#This Row],[TypeID]]="รพท.","โรงพยาบาลทั่วไป")</f>
        <v>โรงพยาบาลชุมชน</v>
      </c>
      <c r="G75" s="351" t="str">
        <f>INDEX('Org2567'!$BB$4:$BB$905,MATCH(OrgTbl[[#This Row],[code5]],'Org2567'!$D$4:$D$905,0))</f>
        <v>รพช.</v>
      </c>
      <c r="H75" s="352" t="s">
        <v>3999</v>
      </c>
      <c r="I75" s="351" t="s">
        <v>1058</v>
      </c>
      <c r="J75" s="353">
        <f>INDEX('Org2567'!$BD$4:$BD$905,MATCH(OrgTbl[[#This Row],[code5]],'Org2567'!$D$4:$D$905,0))</f>
        <v>64</v>
      </c>
      <c r="K75" s="351" t="s">
        <v>918</v>
      </c>
      <c r="L75" s="351" t="str">
        <f>INDEX('Org2567'!$BC$4:$BC$905,MATCH(OrgTbl[[#This Row],[code5]],'Org2567'!$D$4:$D$905,0))</f>
        <v>F2</v>
      </c>
      <c r="M75" s="352">
        <f>INDEX('Org2567'!$BF$4:$BF$905,MATCH(OrgTbl[[#This Row],[code5]],'Org2567'!$D$4:$D$905,0))</f>
        <v>6</v>
      </c>
      <c r="N75" s="354"/>
      <c r="O75" s="351" t="s">
        <v>1068</v>
      </c>
      <c r="P75" s="351" t="str">
        <f>INDEX('Org2567'!$BG$4:$BG$905,MATCH(OrgTbl[[#This Row],[code5]],'Org2567'!$D$4:$D$905,0))</f>
        <v>รพช.F2 P30,000-60,000</v>
      </c>
      <c r="Q75" s="355">
        <f>INDEX('Org2567'!$BE:$BE,MATCH(OrgTbl[[#This Row],[code5]],'Org2567'!$D:$D,0))</f>
        <v>46792</v>
      </c>
      <c r="R75" s="356"/>
    </row>
    <row r="76" spans="1:18" s="146" customFormat="1" ht="21" x14ac:dyDescent="0.6">
      <c r="A76" s="350" t="s">
        <v>93</v>
      </c>
      <c r="B76" s="351" t="s">
        <v>1075</v>
      </c>
      <c r="C76" s="351" t="str">
        <f>OrgTbl[[#This Row],[name333]]&amp;","&amp;OrgTbl[[#This Row],[TypeID]]</f>
        <v>หนองม่วงไข่,รพช.</v>
      </c>
      <c r="D76" s="351" t="str">
        <f>MID(OrgTbl[[#This Row],[name]],10,100)</f>
        <v>หนองม่วงไข่</v>
      </c>
      <c r="E76" s="352">
        <v>1</v>
      </c>
      <c r="F76" s="351" t="str" cm="1">
        <f t="array" ref="F76">_xlfn.IFS(OrgTbl[[#This Row],[TypeID]]="รพช.","โรงพยาบาลชุมชน",OrgTbl[[#This Row],[TypeID]]="รพศ.","โรงพยาบาลศูนย์",OrgTbl[[#This Row],[TypeID]]="รพท.","โรงพยาบาลทั่วไป")</f>
        <v>โรงพยาบาลชุมชน</v>
      </c>
      <c r="G76" s="351" t="str">
        <f>INDEX('Org2567'!$BB$4:$BB$905,MATCH(OrgTbl[[#This Row],[code5]],'Org2567'!$D$4:$D$905,0))</f>
        <v>รพช.</v>
      </c>
      <c r="H76" s="352" t="s">
        <v>3999</v>
      </c>
      <c r="I76" s="351" t="s">
        <v>1058</v>
      </c>
      <c r="J76" s="353">
        <f>INDEX('Org2567'!$BD$4:$BD$905,MATCH(OrgTbl[[#This Row],[code5]],'Org2567'!$D$4:$D$905,0))</f>
        <v>32</v>
      </c>
      <c r="K76" s="351" t="s">
        <v>923</v>
      </c>
      <c r="L76" s="351" t="str">
        <f>INDEX('Org2567'!$BC$4:$BC$905,MATCH(OrgTbl[[#This Row],[code5]],'Org2567'!$D$4:$D$905,0))</f>
        <v>F2</v>
      </c>
      <c r="M76" s="352">
        <f>INDEX('Org2567'!$BF$4:$BF$905,MATCH(OrgTbl[[#This Row],[code5]],'Org2567'!$D$4:$D$905,0))</f>
        <v>5</v>
      </c>
      <c r="N76" s="354"/>
      <c r="O76" s="351" t="s">
        <v>1077</v>
      </c>
      <c r="P76" s="351" t="str">
        <f>INDEX('Org2567'!$BG$4:$BG$905,MATCH(OrgTbl[[#This Row],[code5]],'Org2567'!$D$4:$D$905,0))</f>
        <v>รพช.F2 P&lt;=30,000</v>
      </c>
      <c r="Q76" s="355">
        <f>INDEX('Org2567'!$BE:$BE,MATCH(OrgTbl[[#This Row],[code5]],'Org2567'!$D:$D,0))</f>
        <v>10716</v>
      </c>
      <c r="R76" s="356"/>
    </row>
    <row r="77" spans="1:18" s="146" customFormat="1" ht="21" x14ac:dyDescent="0.6">
      <c r="A77" s="350" t="s">
        <v>95</v>
      </c>
      <c r="B77" s="351" t="s">
        <v>1212</v>
      </c>
      <c r="C77" s="351" t="str">
        <f>OrgTbl[[#This Row],[name333]]&amp;","&amp;OrgTbl[[#This Row],[TypeID]]</f>
        <v>ศรีสังวาลย์,รพท.</v>
      </c>
      <c r="D77" s="351" t="str">
        <f>MID(OrgTbl[[#This Row],[name]],10,100)</f>
        <v>ศรีสังวาลย์</v>
      </c>
      <c r="E77" s="352">
        <v>1</v>
      </c>
      <c r="F77" s="351" t="str" cm="1">
        <f t="array" ref="F77">_xlfn.IFS(OrgTbl[[#This Row],[TypeID]]="รพช.","โรงพยาบาลชุมชน",OrgTbl[[#This Row],[TypeID]]="รพศ.","โรงพยาบาลศูนย์",OrgTbl[[#This Row],[TypeID]]="รพท.","โรงพยาบาลทั่วไป")</f>
        <v>โรงพยาบาลทั่วไป</v>
      </c>
      <c r="G77" s="351" t="str">
        <f>INDEX('Org2567'!$BB$4:$BB$905,MATCH(OrgTbl[[#This Row],[code5]],'Org2567'!$D$4:$D$905,0))</f>
        <v>รพท.</v>
      </c>
      <c r="H77" s="352" t="s">
        <v>4000</v>
      </c>
      <c r="I77" s="351" t="s">
        <v>1214</v>
      </c>
      <c r="J77" s="353">
        <f>INDEX('Org2567'!$BD$4:$BD$905,MATCH(OrgTbl[[#This Row],[code5]],'Org2567'!$D$4:$D$905,0))</f>
        <v>154</v>
      </c>
      <c r="K77" s="351" t="s">
        <v>918</v>
      </c>
      <c r="L77" s="351" t="str">
        <f>INDEX('Org2567'!$BC$4:$BC$905,MATCH(OrgTbl[[#This Row],[code5]],'Org2567'!$D$4:$D$905,0))</f>
        <v>S</v>
      </c>
      <c r="M77" s="352">
        <f>INDEX('Org2567'!$BF$4:$BF$905,MATCH(OrgTbl[[#This Row],[code5]],'Org2567'!$D$4:$D$905,0))</f>
        <v>16</v>
      </c>
      <c r="N77" s="354"/>
      <c r="O77" s="351" t="s">
        <v>1215</v>
      </c>
      <c r="P77" s="351" t="str">
        <f>INDEX('Org2567'!$BG$4:$BG$905,MATCH(OrgTbl[[#This Row],[code5]],'Org2567'!$D$4:$D$905,0))</f>
        <v>รพท.S B&lt;=400</v>
      </c>
      <c r="Q77" s="355">
        <f>INDEX('Org2567'!$BE:$BE,MATCH(OrgTbl[[#This Row],[code5]],'Org2567'!$D:$D,0))</f>
        <v>31631</v>
      </c>
      <c r="R77" s="356"/>
    </row>
    <row r="78" spans="1:18" s="146" customFormat="1" ht="21" x14ac:dyDescent="0.6">
      <c r="A78" s="350" t="s">
        <v>98</v>
      </c>
      <c r="B78" s="351" t="s">
        <v>1222</v>
      </c>
      <c r="C78" s="351" t="str">
        <f>OrgTbl[[#This Row],[name333]]&amp;","&amp;OrgTbl[[#This Row],[TypeID]]</f>
        <v>แม่สะเรียง,รพช.</v>
      </c>
      <c r="D78" s="351" t="str">
        <f>MID(OrgTbl[[#This Row],[name]],10,100)</f>
        <v>แม่สะเรียง</v>
      </c>
      <c r="E78" s="352">
        <v>1</v>
      </c>
      <c r="F78" s="351" t="str" cm="1">
        <f t="array" ref="F78">_xlfn.IFS(OrgTbl[[#This Row],[TypeID]]="รพช.","โรงพยาบาลชุมชน",OrgTbl[[#This Row],[TypeID]]="รพศ.","โรงพยาบาลศูนย์",OrgTbl[[#This Row],[TypeID]]="รพท.","โรงพยาบาลทั่วไป")</f>
        <v>โรงพยาบาลชุมชน</v>
      </c>
      <c r="G78" s="351" t="str">
        <f>INDEX('Org2567'!$BB$4:$BB$905,MATCH(OrgTbl[[#This Row],[code5]],'Org2567'!$D$4:$D$905,0))</f>
        <v>รพช.</v>
      </c>
      <c r="H78" s="352" t="s">
        <v>4000</v>
      </c>
      <c r="I78" s="351" t="s">
        <v>1214</v>
      </c>
      <c r="J78" s="353">
        <f>INDEX('Org2567'!$BD$4:$BD$905,MATCH(OrgTbl[[#This Row],[code5]],'Org2567'!$D$4:$D$905,0))</f>
        <v>115</v>
      </c>
      <c r="K78" s="351" t="s">
        <v>923</v>
      </c>
      <c r="L78" s="351" t="str">
        <f>INDEX('Org2567'!$BC$4:$BC$905,MATCH(OrgTbl[[#This Row],[code5]],'Org2567'!$D$4:$D$905,0))</f>
        <v>M2</v>
      </c>
      <c r="M78" s="352">
        <f>INDEX('Org2567'!$BF$4:$BF$905,MATCH(OrgTbl[[#This Row],[code5]],'Org2567'!$D$4:$D$905,0))</f>
        <v>13</v>
      </c>
      <c r="N78" s="354"/>
      <c r="O78" s="351" t="s">
        <v>1224</v>
      </c>
      <c r="P78" s="351" t="str">
        <f>INDEX('Org2567'!$BG$4:$BG$905,MATCH(OrgTbl[[#This Row],[code5]],'Org2567'!$D$4:$D$905,0))</f>
        <v>รพช.M2 B&gt;100</v>
      </c>
      <c r="Q78" s="355">
        <f>INDEX('Org2567'!$BE:$BE,MATCH(OrgTbl[[#This Row],[code5]],'Org2567'!$D:$D,0))</f>
        <v>40791</v>
      </c>
      <c r="R78" s="356"/>
    </row>
    <row r="79" spans="1:18" s="146" customFormat="1" ht="21" x14ac:dyDescent="0.6">
      <c r="A79" s="350" t="s">
        <v>97</v>
      </c>
      <c r="B79" s="351" t="s">
        <v>1219</v>
      </c>
      <c r="C79" s="351" t="str">
        <f>OrgTbl[[#This Row],[name333]]&amp;","&amp;OrgTbl[[#This Row],[TypeID]]</f>
        <v>ปาย,รพช.</v>
      </c>
      <c r="D79" s="351" t="str">
        <f>MID(OrgTbl[[#This Row],[name]],10,100)</f>
        <v>ปาย</v>
      </c>
      <c r="E79" s="352">
        <v>1</v>
      </c>
      <c r="F79" s="351" t="str" cm="1">
        <f t="array" ref="F79">_xlfn.IFS(OrgTbl[[#This Row],[TypeID]]="รพช.","โรงพยาบาลชุมชน",OrgTbl[[#This Row],[TypeID]]="รพศ.","โรงพยาบาลศูนย์",OrgTbl[[#This Row],[TypeID]]="รพท.","โรงพยาบาลทั่วไป")</f>
        <v>โรงพยาบาลชุมชน</v>
      </c>
      <c r="G79" s="351" t="str">
        <f>INDEX('Org2567'!$BB$4:$BB$905,MATCH(OrgTbl[[#This Row],[code5]],'Org2567'!$D$4:$D$905,0))</f>
        <v>รพช.</v>
      </c>
      <c r="H79" s="352" t="s">
        <v>4000</v>
      </c>
      <c r="I79" s="351" t="s">
        <v>1214</v>
      </c>
      <c r="J79" s="353">
        <f>INDEX('Org2567'!$BD$4:$BD$905,MATCH(OrgTbl[[#This Row],[code5]],'Org2567'!$D$4:$D$905,0))</f>
        <v>58</v>
      </c>
      <c r="K79" s="351" t="s">
        <v>918</v>
      </c>
      <c r="L79" s="351" t="str">
        <f>INDEX('Org2567'!$BC$4:$BC$905,MATCH(OrgTbl[[#This Row],[code5]],'Org2567'!$D$4:$D$905,0))</f>
        <v>F1</v>
      </c>
      <c r="M79" s="352">
        <f>INDEX('Org2567'!$BF$4:$BF$905,MATCH(OrgTbl[[#This Row],[code5]],'Org2567'!$D$4:$D$905,0))</f>
        <v>9</v>
      </c>
      <c r="N79" s="354"/>
      <c r="O79" s="351" t="s">
        <v>1221</v>
      </c>
      <c r="P79" s="351" t="str">
        <f>INDEX('Org2567'!$BG$4:$BG$905,MATCH(OrgTbl[[#This Row],[code5]],'Org2567'!$D$4:$D$905,0))</f>
        <v>รพช.F1 P&lt;=50,000</v>
      </c>
      <c r="Q79" s="355">
        <f>INDEX('Org2567'!$BE:$BE,MATCH(OrgTbl[[#This Row],[code5]],'Org2567'!$D:$D,0))</f>
        <v>26042</v>
      </c>
      <c r="R79" s="356"/>
    </row>
    <row r="80" spans="1:18" s="146" customFormat="1" ht="21" x14ac:dyDescent="0.6">
      <c r="A80" s="350" t="s">
        <v>96</v>
      </c>
      <c r="B80" s="351" t="s">
        <v>1216</v>
      </c>
      <c r="C80" s="351" t="str">
        <f>OrgTbl[[#This Row],[name333]]&amp;","&amp;OrgTbl[[#This Row],[TypeID]]</f>
        <v>ขุนยวม,รพช.</v>
      </c>
      <c r="D80" s="351" t="str">
        <f>MID(OrgTbl[[#This Row],[name]],10,100)</f>
        <v>ขุนยวม</v>
      </c>
      <c r="E80" s="352">
        <v>1</v>
      </c>
      <c r="F80" s="351" t="str" cm="1">
        <f t="array" ref="F80">_xlfn.IFS(OrgTbl[[#This Row],[TypeID]]="รพช.","โรงพยาบาลชุมชน",OrgTbl[[#This Row],[TypeID]]="รพศ.","โรงพยาบาลศูนย์",OrgTbl[[#This Row],[TypeID]]="รพท.","โรงพยาบาลทั่วไป")</f>
        <v>โรงพยาบาลชุมชน</v>
      </c>
      <c r="G80" s="351" t="str">
        <f>INDEX('Org2567'!$BB$4:$BB$905,MATCH(OrgTbl[[#This Row],[code5]],'Org2567'!$D$4:$D$905,0))</f>
        <v>รพช.</v>
      </c>
      <c r="H80" s="352" t="s">
        <v>4000</v>
      </c>
      <c r="I80" s="351" t="s">
        <v>1214</v>
      </c>
      <c r="J80" s="353">
        <f>INDEX('Org2567'!$BD$4:$BD$905,MATCH(OrgTbl[[#This Row],[code5]],'Org2567'!$D$4:$D$905,0))</f>
        <v>35</v>
      </c>
      <c r="K80" s="351" t="s">
        <v>923</v>
      </c>
      <c r="L80" s="351" t="str">
        <f>INDEX('Org2567'!$BC$4:$BC$905,MATCH(OrgTbl[[#This Row],[code5]],'Org2567'!$D$4:$D$905,0))</f>
        <v>F2</v>
      </c>
      <c r="M80" s="352">
        <f>INDEX('Org2567'!$BF$4:$BF$905,MATCH(OrgTbl[[#This Row],[code5]],'Org2567'!$D$4:$D$905,0))</f>
        <v>5</v>
      </c>
      <c r="N80" s="354"/>
      <c r="O80" s="351" t="s">
        <v>1218</v>
      </c>
      <c r="P80" s="351" t="str">
        <f>INDEX('Org2567'!$BG$4:$BG$905,MATCH(OrgTbl[[#This Row],[code5]],'Org2567'!$D$4:$D$905,0))</f>
        <v>รพช.F2 P&lt;=30,000</v>
      </c>
      <c r="Q80" s="355">
        <f>INDEX('Org2567'!$BE:$BE,MATCH(OrgTbl[[#This Row],[code5]],'Org2567'!$D:$D,0))</f>
        <v>16187</v>
      </c>
      <c r="R80" s="356"/>
    </row>
    <row r="81" spans="1:18" s="146" customFormat="1" ht="21" x14ac:dyDescent="0.6">
      <c r="A81" s="350" t="s">
        <v>101</v>
      </c>
      <c r="B81" s="351" t="s">
        <v>1231</v>
      </c>
      <c r="C81" s="351" t="str">
        <f>OrgTbl[[#This Row],[name333]]&amp;","&amp;OrgTbl[[#This Row],[TypeID]]</f>
        <v>ปางมะผ้า,รพช.</v>
      </c>
      <c r="D81" s="351" t="str">
        <f>MID(OrgTbl[[#This Row],[name]],10,100)</f>
        <v>ปางมะผ้า</v>
      </c>
      <c r="E81" s="352">
        <v>1</v>
      </c>
      <c r="F81" s="351" t="str" cm="1">
        <f t="array" ref="F81">_xlfn.IFS(OrgTbl[[#This Row],[TypeID]]="รพช.","โรงพยาบาลชุมชน",OrgTbl[[#This Row],[TypeID]]="รพศ.","โรงพยาบาลศูนย์",OrgTbl[[#This Row],[TypeID]]="รพท.","โรงพยาบาลทั่วไป")</f>
        <v>โรงพยาบาลชุมชน</v>
      </c>
      <c r="G81" s="351" t="str">
        <f>INDEX('Org2567'!$BB$4:$BB$905,MATCH(OrgTbl[[#This Row],[code5]],'Org2567'!$D$4:$D$905,0))</f>
        <v>รพช.</v>
      </c>
      <c r="H81" s="352" t="s">
        <v>4000</v>
      </c>
      <c r="I81" s="351" t="s">
        <v>1214</v>
      </c>
      <c r="J81" s="353">
        <f>INDEX('Org2567'!$BD$4:$BD$905,MATCH(OrgTbl[[#This Row],[code5]],'Org2567'!$D$4:$D$905,0))</f>
        <v>29</v>
      </c>
      <c r="K81" s="351" t="s">
        <v>923</v>
      </c>
      <c r="L81" s="351" t="str">
        <f>INDEX('Org2567'!$BC$4:$BC$905,MATCH(OrgTbl[[#This Row],[code5]],'Org2567'!$D$4:$D$905,0))</f>
        <v>F2</v>
      </c>
      <c r="M81" s="352">
        <f>INDEX('Org2567'!$BF$4:$BF$905,MATCH(OrgTbl[[#This Row],[code5]],'Org2567'!$D$4:$D$905,0))</f>
        <v>5</v>
      </c>
      <c r="N81" s="354"/>
      <c r="O81" s="351" t="s">
        <v>1233</v>
      </c>
      <c r="P81" s="351" t="str">
        <f>INDEX('Org2567'!$BG$4:$BG$905,MATCH(OrgTbl[[#This Row],[code5]],'Org2567'!$D$4:$D$905,0))</f>
        <v>รพช.F2 P&lt;=30,000</v>
      </c>
      <c r="Q81" s="355">
        <f>INDEX('Org2567'!$BE:$BE,MATCH(OrgTbl[[#This Row],[code5]],'Org2567'!$D:$D,0))</f>
        <v>15602</v>
      </c>
      <c r="R81" s="356"/>
    </row>
    <row r="82" spans="1:18" s="146" customFormat="1" ht="21" x14ac:dyDescent="0.6">
      <c r="A82" s="350" t="s">
        <v>99</v>
      </c>
      <c r="B82" s="351" t="s">
        <v>1225</v>
      </c>
      <c r="C82" s="351" t="str">
        <f>OrgTbl[[#This Row],[name333]]&amp;","&amp;OrgTbl[[#This Row],[TypeID]]</f>
        <v>แม่ลาน้อย,รพช.</v>
      </c>
      <c r="D82" s="351" t="str">
        <f>MID(OrgTbl[[#This Row],[name]],10,100)</f>
        <v>แม่ลาน้อย</v>
      </c>
      <c r="E82" s="352">
        <v>1</v>
      </c>
      <c r="F82" s="351" t="str" cm="1">
        <f t="array" ref="F82">_xlfn.IFS(OrgTbl[[#This Row],[TypeID]]="รพช.","โรงพยาบาลชุมชน",OrgTbl[[#This Row],[TypeID]]="รพศ.","โรงพยาบาลศูนย์",OrgTbl[[#This Row],[TypeID]]="รพท.","โรงพยาบาลทั่วไป")</f>
        <v>โรงพยาบาลชุมชน</v>
      </c>
      <c r="G82" s="351" t="str">
        <f>INDEX('Org2567'!$BB$4:$BB$905,MATCH(OrgTbl[[#This Row],[code5]],'Org2567'!$D$4:$D$905,0))</f>
        <v>รพช.</v>
      </c>
      <c r="H82" s="352" t="s">
        <v>4000</v>
      </c>
      <c r="I82" s="351" t="s">
        <v>1214</v>
      </c>
      <c r="J82" s="353">
        <f>INDEX('Org2567'!$BD$4:$BD$905,MATCH(OrgTbl[[#This Row],[code5]],'Org2567'!$D$4:$D$905,0))</f>
        <v>34</v>
      </c>
      <c r="K82" s="351" t="s">
        <v>923</v>
      </c>
      <c r="L82" s="351" t="str">
        <f>INDEX('Org2567'!$BC$4:$BC$905,MATCH(OrgTbl[[#This Row],[code5]],'Org2567'!$D$4:$D$905,0))</f>
        <v>F2</v>
      </c>
      <c r="M82" s="352">
        <f>INDEX('Org2567'!$BF$4:$BF$905,MATCH(OrgTbl[[#This Row],[code5]],'Org2567'!$D$4:$D$905,0))</f>
        <v>5</v>
      </c>
      <c r="N82" s="354"/>
      <c r="O82" s="351" t="s">
        <v>1227</v>
      </c>
      <c r="P82" s="351" t="str">
        <f>INDEX('Org2567'!$BG$4:$BG$905,MATCH(OrgTbl[[#This Row],[code5]],'Org2567'!$D$4:$D$905,0))</f>
        <v>รพช.F2 P&lt;=30,000</v>
      </c>
      <c r="Q82" s="355">
        <f>INDEX('Org2567'!$BE:$BE,MATCH(OrgTbl[[#This Row],[code5]],'Org2567'!$D:$D,0))</f>
        <v>27122</v>
      </c>
      <c r="R82" s="356"/>
    </row>
    <row r="83" spans="1:18" s="146" customFormat="1" ht="21" x14ac:dyDescent="0.6">
      <c r="A83" s="350" t="s">
        <v>100</v>
      </c>
      <c r="B83" s="351" t="s">
        <v>1228</v>
      </c>
      <c r="C83" s="351" t="str">
        <f>OrgTbl[[#This Row],[name333]]&amp;","&amp;OrgTbl[[#This Row],[TypeID]]</f>
        <v>สบเมย,รพช.</v>
      </c>
      <c r="D83" s="351" t="str">
        <f>MID(OrgTbl[[#This Row],[name]],10,100)</f>
        <v>สบเมย</v>
      </c>
      <c r="E83" s="352">
        <v>1</v>
      </c>
      <c r="F83" s="351" t="str" cm="1">
        <f t="array" ref="F83">_xlfn.IFS(OrgTbl[[#This Row],[TypeID]]="รพช.","โรงพยาบาลชุมชน",OrgTbl[[#This Row],[TypeID]]="รพศ.","โรงพยาบาลศูนย์",OrgTbl[[#This Row],[TypeID]]="รพท.","โรงพยาบาลทั่วไป")</f>
        <v>โรงพยาบาลชุมชน</v>
      </c>
      <c r="G83" s="351" t="str">
        <f>INDEX('Org2567'!$BB$4:$BB$905,MATCH(OrgTbl[[#This Row],[code5]],'Org2567'!$D$4:$D$905,0))</f>
        <v>รพช.</v>
      </c>
      <c r="H83" s="352" t="s">
        <v>4000</v>
      </c>
      <c r="I83" s="351" t="s">
        <v>1214</v>
      </c>
      <c r="J83" s="353">
        <f>INDEX('Org2567'!$BD$4:$BD$905,MATCH(OrgTbl[[#This Row],[code5]],'Org2567'!$D$4:$D$905,0))</f>
        <v>30</v>
      </c>
      <c r="K83" s="351" t="s">
        <v>923</v>
      </c>
      <c r="L83" s="351" t="str">
        <f>INDEX('Org2567'!$BC$4:$BC$905,MATCH(OrgTbl[[#This Row],[code5]],'Org2567'!$D$4:$D$905,0))</f>
        <v>F2</v>
      </c>
      <c r="M83" s="352">
        <f>INDEX('Org2567'!$BF$4:$BF$905,MATCH(OrgTbl[[#This Row],[code5]],'Org2567'!$D$4:$D$905,0))</f>
        <v>6</v>
      </c>
      <c r="N83" s="354"/>
      <c r="O83" s="351" t="s">
        <v>1230</v>
      </c>
      <c r="P83" s="351" t="str">
        <f>INDEX('Org2567'!$BG$4:$BG$905,MATCH(OrgTbl[[#This Row],[code5]],'Org2567'!$D$4:$D$905,0))</f>
        <v>รพช.F2 P30,000-60,000</v>
      </c>
      <c r="Q83" s="355">
        <f>INDEX('Org2567'!$BE:$BE,MATCH(OrgTbl[[#This Row],[code5]],'Org2567'!$D:$D,0))</f>
        <v>32966</v>
      </c>
      <c r="R83" s="356"/>
    </row>
    <row r="84" spans="1:18" s="146" customFormat="1" ht="21" x14ac:dyDescent="0.6">
      <c r="A84" s="350" t="s">
        <v>102</v>
      </c>
      <c r="B84" s="351" t="s">
        <v>1016</v>
      </c>
      <c r="C84" s="351" t="str">
        <f>OrgTbl[[#This Row],[name333]]&amp;","&amp;OrgTbl[[#This Row],[TypeID]]</f>
        <v>ลำปาง,รพศ.</v>
      </c>
      <c r="D84" s="351" t="str">
        <f>MID(OrgTbl[[#This Row],[name]],10,100)</f>
        <v>ลำปาง</v>
      </c>
      <c r="E84" s="352">
        <v>1</v>
      </c>
      <c r="F84" s="351" t="str" cm="1">
        <f t="array" ref="F84">_xlfn.IFS(OrgTbl[[#This Row],[TypeID]]="รพช.","โรงพยาบาลชุมชน",OrgTbl[[#This Row],[TypeID]]="รพศ.","โรงพยาบาลศูนย์",OrgTbl[[#This Row],[TypeID]]="รพท.","โรงพยาบาลทั่วไป")</f>
        <v>โรงพยาบาลศูนย์</v>
      </c>
      <c r="G84" s="351" t="str">
        <f>INDEX('Org2567'!$BB$4:$BB$905,MATCH(OrgTbl[[#This Row],[code5]],'Org2567'!$D$4:$D$905,0))</f>
        <v>รพศ.</v>
      </c>
      <c r="H84" s="352" t="s">
        <v>4001</v>
      </c>
      <c r="I84" s="351" t="s">
        <v>1018</v>
      </c>
      <c r="J84" s="353">
        <f>INDEX('Org2567'!$BD$4:$BD$905,MATCH(OrgTbl[[#This Row],[code5]],'Org2567'!$D$4:$D$905,0))</f>
        <v>745</v>
      </c>
      <c r="K84" s="351" t="s">
        <v>923</v>
      </c>
      <c r="L84" s="351" t="str">
        <f>INDEX('Org2567'!$BC$4:$BC$905,MATCH(OrgTbl[[#This Row],[code5]],'Org2567'!$D$4:$D$905,0))</f>
        <v>A</v>
      </c>
      <c r="M84" s="352">
        <f>INDEX('Org2567'!$BF$4:$BF$905,MATCH(OrgTbl[[#This Row],[code5]],'Org2567'!$D$4:$D$905,0))</f>
        <v>19</v>
      </c>
      <c r="N84" s="354"/>
      <c r="O84" s="351" t="s">
        <v>1019</v>
      </c>
      <c r="P84" s="351" t="str">
        <f>INDEX('Org2567'!$BG$4:$BG$905,MATCH(OrgTbl[[#This Row],[code5]],'Org2567'!$D$4:$D$905,0))</f>
        <v>รพศ.A B&gt;700to1000</v>
      </c>
      <c r="Q84" s="355">
        <f>INDEX('Org2567'!$BE:$BE,MATCH(OrgTbl[[#This Row],[code5]],'Org2567'!$D:$D,0))</f>
        <v>138862</v>
      </c>
      <c r="R84" s="356"/>
    </row>
    <row r="85" spans="1:18" s="146" customFormat="1" ht="21" x14ac:dyDescent="0.6">
      <c r="A85" s="350" t="s">
        <v>104</v>
      </c>
      <c r="B85" s="351" t="s">
        <v>1023</v>
      </c>
      <c r="C85" s="351" t="str">
        <f>OrgTbl[[#This Row],[name333]]&amp;","&amp;OrgTbl[[#This Row],[TypeID]]</f>
        <v>เกาะคา,รพช.</v>
      </c>
      <c r="D85" s="351" t="str">
        <f>MID(OrgTbl[[#This Row],[name]],10,100)</f>
        <v>เกาะคา</v>
      </c>
      <c r="E85" s="352">
        <v>1</v>
      </c>
      <c r="F85" s="351" t="str" cm="1">
        <f t="array" ref="F85">_xlfn.IFS(OrgTbl[[#This Row],[TypeID]]="รพช.","โรงพยาบาลชุมชน",OrgTbl[[#This Row],[TypeID]]="รพศ.","โรงพยาบาลศูนย์",OrgTbl[[#This Row],[TypeID]]="รพท.","โรงพยาบาลทั่วไป")</f>
        <v>โรงพยาบาลชุมชน</v>
      </c>
      <c r="G85" s="351" t="str">
        <f>INDEX('Org2567'!$BB$4:$BB$905,MATCH(OrgTbl[[#This Row],[code5]],'Org2567'!$D$4:$D$905,0))</f>
        <v>รพช.</v>
      </c>
      <c r="H85" s="352" t="s">
        <v>4001</v>
      </c>
      <c r="I85" s="351" t="s">
        <v>1018</v>
      </c>
      <c r="J85" s="353">
        <f>INDEX('Org2567'!$BD$4:$BD$905,MATCH(OrgTbl[[#This Row],[code5]],'Org2567'!$D$4:$D$905,0))</f>
        <v>152</v>
      </c>
      <c r="K85" s="351" t="s">
        <v>918</v>
      </c>
      <c r="L85" s="351" t="str">
        <f>INDEX('Org2567'!$BC$4:$BC$905,MATCH(OrgTbl[[#This Row],[code5]],'Org2567'!$D$4:$D$905,0))</f>
        <v>M2</v>
      </c>
      <c r="M85" s="352">
        <f>INDEX('Org2567'!$BF$4:$BF$905,MATCH(OrgTbl[[#This Row],[code5]],'Org2567'!$D$4:$D$905,0))</f>
        <v>13</v>
      </c>
      <c r="N85" s="354"/>
      <c r="O85" s="351" t="s">
        <v>1025</v>
      </c>
      <c r="P85" s="351" t="str">
        <f>INDEX('Org2567'!$BG$4:$BG$905,MATCH(OrgTbl[[#This Row],[code5]],'Org2567'!$D$4:$D$905,0))</f>
        <v>รพช.M2 B&gt;100</v>
      </c>
      <c r="Q85" s="355">
        <f>INDEX('Org2567'!$BE:$BE,MATCH(OrgTbl[[#This Row],[code5]],'Org2567'!$D:$D,0))</f>
        <v>37981</v>
      </c>
      <c r="R85" s="356"/>
    </row>
    <row r="86" spans="1:18" s="146" customFormat="1" ht="21" x14ac:dyDescent="0.6">
      <c r="A86" s="350" t="s">
        <v>109</v>
      </c>
      <c r="B86" s="351" t="s">
        <v>1038</v>
      </c>
      <c r="C86" s="351" t="str">
        <f>OrgTbl[[#This Row],[name333]]&amp;","&amp;OrgTbl[[#This Row],[TypeID]]</f>
        <v>เถิน,รพช.</v>
      </c>
      <c r="D86" s="351" t="str">
        <f>MID(OrgTbl[[#This Row],[name]],10,100)</f>
        <v>เถิน</v>
      </c>
      <c r="E86" s="352">
        <v>1</v>
      </c>
      <c r="F86" s="351" t="str" cm="1">
        <f t="array" ref="F86">_xlfn.IFS(OrgTbl[[#This Row],[TypeID]]="รพช.","โรงพยาบาลชุมชน",OrgTbl[[#This Row],[TypeID]]="รพศ.","โรงพยาบาลศูนย์",OrgTbl[[#This Row],[TypeID]]="รพท.","โรงพยาบาลทั่วไป")</f>
        <v>โรงพยาบาลชุมชน</v>
      </c>
      <c r="G86" s="351" t="str">
        <f>INDEX('Org2567'!$BB$4:$BB$905,MATCH(OrgTbl[[#This Row],[code5]],'Org2567'!$D$4:$D$905,0))</f>
        <v>รพช.</v>
      </c>
      <c r="H86" s="352" t="s">
        <v>4001</v>
      </c>
      <c r="I86" s="351" t="s">
        <v>1018</v>
      </c>
      <c r="J86" s="353">
        <f>INDEX('Org2567'!$BD$4:$BD$905,MATCH(OrgTbl[[#This Row],[code5]],'Org2567'!$D$4:$D$905,0))</f>
        <v>87</v>
      </c>
      <c r="K86" s="351" t="s">
        <v>918</v>
      </c>
      <c r="L86" s="351" t="str">
        <f>INDEX('Org2567'!$BC$4:$BC$905,MATCH(OrgTbl[[#This Row],[code5]],'Org2567'!$D$4:$D$905,0))</f>
        <v>M2</v>
      </c>
      <c r="M86" s="352">
        <f>INDEX('Org2567'!$BF$4:$BF$905,MATCH(OrgTbl[[#This Row],[code5]],'Org2567'!$D$4:$D$905,0))</f>
        <v>12</v>
      </c>
      <c r="N86" s="354"/>
      <c r="O86" s="351" t="s">
        <v>1040</v>
      </c>
      <c r="P86" s="351" t="str">
        <f>INDEX('Org2567'!$BG$4:$BG$905,MATCH(OrgTbl[[#This Row],[code5]],'Org2567'!$D$4:$D$905,0))</f>
        <v>รพช.M2 B&lt;=100</v>
      </c>
      <c r="Q86" s="355">
        <f>INDEX('Org2567'!$BE:$BE,MATCH(OrgTbl[[#This Row],[code5]],'Org2567'!$D:$D,0))</f>
        <v>40247</v>
      </c>
      <c r="R86" s="356"/>
    </row>
    <row r="87" spans="1:18" s="146" customFormat="1" ht="21" x14ac:dyDescent="0.6">
      <c r="A87" s="350" t="s">
        <v>106</v>
      </c>
      <c r="B87" s="351" t="s">
        <v>1029</v>
      </c>
      <c r="C87" s="351" t="str">
        <f>OrgTbl[[#This Row],[name333]]&amp;","&amp;OrgTbl[[#This Row],[TypeID]]</f>
        <v>งาว,รพช.</v>
      </c>
      <c r="D87" s="351" t="str">
        <f>MID(OrgTbl[[#This Row],[name]],10,100)</f>
        <v>งาว</v>
      </c>
      <c r="E87" s="352">
        <v>1</v>
      </c>
      <c r="F87" s="351" t="str" cm="1">
        <f t="array" ref="F87">_xlfn.IFS(OrgTbl[[#This Row],[TypeID]]="รพช.","โรงพยาบาลชุมชน",OrgTbl[[#This Row],[TypeID]]="รพศ.","โรงพยาบาลศูนย์",OrgTbl[[#This Row],[TypeID]]="รพท.","โรงพยาบาลทั่วไป")</f>
        <v>โรงพยาบาลชุมชน</v>
      </c>
      <c r="G87" s="351" t="str">
        <f>INDEX('Org2567'!$BB$4:$BB$905,MATCH(OrgTbl[[#This Row],[code5]],'Org2567'!$D$4:$D$905,0))</f>
        <v>รพช.</v>
      </c>
      <c r="H87" s="352" t="s">
        <v>4001</v>
      </c>
      <c r="I87" s="351" t="s">
        <v>1018</v>
      </c>
      <c r="J87" s="353">
        <f>INDEX('Org2567'!$BD$4:$BD$905,MATCH(OrgTbl[[#This Row],[code5]],'Org2567'!$D$4:$D$905,0))</f>
        <v>40</v>
      </c>
      <c r="K87" s="351" t="s">
        <v>923</v>
      </c>
      <c r="L87" s="351" t="str">
        <f>INDEX('Org2567'!$BC$4:$BC$905,MATCH(OrgTbl[[#This Row],[code5]],'Org2567'!$D$4:$D$905,0))</f>
        <v>F2</v>
      </c>
      <c r="M87" s="352">
        <f>INDEX('Org2567'!$BF$4:$BF$905,MATCH(OrgTbl[[#This Row],[code5]],'Org2567'!$D$4:$D$905,0))</f>
        <v>6</v>
      </c>
      <c r="N87" s="354"/>
      <c r="O87" s="351" t="s">
        <v>1031</v>
      </c>
      <c r="P87" s="351" t="str">
        <f>INDEX('Org2567'!$BG$4:$BG$905,MATCH(OrgTbl[[#This Row],[code5]],'Org2567'!$D$4:$D$905,0))</f>
        <v>รพช.F2 P30,000-60,000</v>
      </c>
      <c r="Q87" s="355">
        <f>INDEX('Org2567'!$BE:$BE,MATCH(OrgTbl[[#This Row],[code5]],'Org2567'!$D:$D,0))</f>
        <v>37302</v>
      </c>
      <c r="R87" s="356"/>
    </row>
    <row r="88" spans="1:18" s="146" customFormat="1" ht="21" x14ac:dyDescent="0.6">
      <c r="A88" s="350" t="s">
        <v>107</v>
      </c>
      <c r="B88" s="351" t="s">
        <v>1032</v>
      </c>
      <c r="C88" s="351" t="str">
        <f>OrgTbl[[#This Row],[name333]]&amp;","&amp;OrgTbl[[#This Row],[TypeID]]</f>
        <v>แจ้ห่ม,รพช.</v>
      </c>
      <c r="D88" s="351" t="str">
        <f>MID(OrgTbl[[#This Row],[name]],10,100)</f>
        <v>แจ้ห่ม</v>
      </c>
      <c r="E88" s="352">
        <v>1</v>
      </c>
      <c r="F88" s="351" t="str" cm="1">
        <f t="array" ref="F88">_xlfn.IFS(OrgTbl[[#This Row],[TypeID]]="รพช.","โรงพยาบาลชุมชน",OrgTbl[[#This Row],[TypeID]]="รพศ.","โรงพยาบาลศูนย์",OrgTbl[[#This Row],[TypeID]]="รพท.","โรงพยาบาลทั่วไป")</f>
        <v>โรงพยาบาลชุมชน</v>
      </c>
      <c r="G88" s="351" t="str">
        <f>INDEX('Org2567'!$BB$4:$BB$905,MATCH(OrgTbl[[#This Row],[code5]],'Org2567'!$D$4:$D$905,0))</f>
        <v>รพช.</v>
      </c>
      <c r="H88" s="352" t="s">
        <v>4001</v>
      </c>
      <c r="I88" s="351" t="s">
        <v>1018</v>
      </c>
      <c r="J88" s="353">
        <f>INDEX('Org2567'!$BD$4:$BD$905,MATCH(OrgTbl[[#This Row],[code5]],'Org2567'!$D$4:$D$905,0))</f>
        <v>32</v>
      </c>
      <c r="K88" s="351" t="s">
        <v>918</v>
      </c>
      <c r="L88" s="351" t="str">
        <f>INDEX('Org2567'!$BC$4:$BC$905,MATCH(OrgTbl[[#This Row],[code5]],'Org2567'!$D$4:$D$905,0))</f>
        <v>F2</v>
      </c>
      <c r="M88" s="352">
        <f>INDEX('Org2567'!$BF$4:$BF$905,MATCH(OrgTbl[[#This Row],[code5]],'Org2567'!$D$4:$D$905,0))</f>
        <v>5</v>
      </c>
      <c r="N88" s="354"/>
      <c r="O88" s="351" t="s">
        <v>1034</v>
      </c>
      <c r="P88" s="351" t="str">
        <f>INDEX('Org2567'!$BG$4:$BG$905,MATCH(OrgTbl[[#This Row],[code5]],'Org2567'!$D$4:$D$905,0))</f>
        <v>รพช.F2 P&lt;=30,000</v>
      </c>
      <c r="Q88" s="355">
        <f>INDEX('Org2567'!$BE:$BE,MATCH(OrgTbl[[#This Row],[code5]],'Org2567'!$D:$D,0))</f>
        <v>25608</v>
      </c>
      <c r="R88" s="356"/>
    </row>
    <row r="89" spans="1:18" s="146" customFormat="1" ht="21" x14ac:dyDescent="0.6">
      <c r="A89" s="350" t="s">
        <v>114</v>
      </c>
      <c r="B89" s="351" t="s">
        <v>1053</v>
      </c>
      <c r="C89" s="351" t="str">
        <f>OrgTbl[[#This Row],[name333]]&amp;","&amp;OrgTbl[[#This Row],[TypeID]]</f>
        <v>เมืองปาน,รพช.</v>
      </c>
      <c r="D89" s="351" t="str">
        <f>MID(OrgTbl[[#This Row],[name]],10,100)</f>
        <v>เมืองปาน</v>
      </c>
      <c r="E89" s="352">
        <v>1</v>
      </c>
      <c r="F89" s="351" t="str" cm="1">
        <f t="array" ref="F89">_xlfn.IFS(OrgTbl[[#This Row],[TypeID]]="รพช.","โรงพยาบาลชุมชน",OrgTbl[[#This Row],[TypeID]]="รพศ.","โรงพยาบาลศูนย์",OrgTbl[[#This Row],[TypeID]]="รพท.","โรงพยาบาลทั่วไป")</f>
        <v>โรงพยาบาลชุมชน</v>
      </c>
      <c r="G89" s="351" t="str">
        <f>INDEX('Org2567'!$BB$4:$BB$905,MATCH(OrgTbl[[#This Row],[code5]],'Org2567'!$D$4:$D$905,0))</f>
        <v>รพช.</v>
      </c>
      <c r="H89" s="352" t="s">
        <v>4001</v>
      </c>
      <c r="I89" s="351" t="s">
        <v>1018</v>
      </c>
      <c r="J89" s="353">
        <f>INDEX('Org2567'!$BD$4:$BD$905,MATCH(OrgTbl[[#This Row],[code5]],'Org2567'!$D$4:$D$905,0))</f>
        <v>30</v>
      </c>
      <c r="K89" s="351" t="s">
        <v>923</v>
      </c>
      <c r="L89" s="351" t="str">
        <f>INDEX('Org2567'!$BC$4:$BC$905,MATCH(OrgTbl[[#This Row],[code5]],'Org2567'!$D$4:$D$905,0))</f>
        <v>F2</v>
      </c>
      <c r="M89" s="352">
        <f>INDEX('Org2567'!$BF$4:$BF$905,MATCH(OrgTbl[[#This Row],[code5]],'Org2567'!$D$4:$D$905,0))</f>
        <v>5</v>
      </c>
      <c r="N89" s="354"/>
      <c r="O89" s="351" t="s">
        <v>1055</v>
      </c>
      <c r="P89" s="351" t="str">
        <f>INDEX('Org2567'!$BG$4:$BG$905,MATCH(OrgTbl[[#This Row],[code5]],'Org2567'!$D$4:$D$905,0))</f>
        <v>รพช.F2 P&lt;=30,000</v>
      </c>
      <c r="Q89" s="355">
        <f>INDEX('Org2567'!$BE:$BE,MATCH(OrgTbl[[#This Row],[code5]],'Org2567'!$D:$D,0))</f>
        <v>23201</v>
      </c>
      <c r="R89" s="356"/>
    </row>
    <row r="90" spans="1:18" s="146" customFormat="1" ht="21" x14ac:dyDescent="0.6">
      <c r="A90" s="350" t="s">
        <v>111</v>
      </c>
      <c r="B90" s="351" t="s">
        <v>1044</v>
      </c>
      <c r="C90" s="351" t="str">
        <f>OrgTbl[[#This Row],[name333]]&amp;","&amp;OrgTbl[[#This Row],[TypeID]]</f>
        <v>แม่ทะ,รพช.</v>
      </c>
      <c r="D90" s="351" t="str">
        <f>MID(OrgTbl[[#This Row],[name]],10,100)</f>
        <v>แม่ทะ</v>
      </c>
      <c r="E90" s="352">
        <v>1</v>
      </c>
      <c r="F90" s="351" t="str" cm="1">
        <f t="array" ref="F90">_xlfn.IFS(OrgTbl[[#This Row],[TypeID]]="รพช.","โรงพยาบาลชุมชน",OrgTbl[[#This Row],[TypeID]]="รพศ.","โรงพยาบาลศูนย์",OrgTbl[[#This Row],[TypeID]]="รพท.","โรงพยาบาลทั่วไป")</f>
        <v>โรงพยาบาลชุมชน</v>
      </c>
      <c r="G90" s="351" t="str">
        <f>INDEX('Org2567'!$BB$4:$BB$905,MATCH(OrgTbl[[#This Row],[code5]],'Org2567'!$D$4:$D$905,0))</f>
        <v>รพช.</v>
      </c>
      <c r="H90" s="352" t="s">
        <v>4001</v>
      </c>
      <c r="I90" s="351" t="s">
        <v>1018</v>
      </c>
      <c r="J90" s="353">
        <f>INDEX('Org2567'!$BD$4:$BD$905,MATCH(OrgTbl[[#This Row],[code5]],'Org2567'!$D$4:$D$905,0))</f>
        <v>33</v>
      </c>
      <c r="K90" s="351" t="s">
        <v>923</v>
      </c>
      <c r="L90" s="351" t="str">
        <f>INDEX('Org2567'!$BC$4:$BC$905,MATCH(OrgTbl[[#This Row],[code5]],'Org2567'!$D$4:$D$905,0))</f>
        <v>F2</v>
      </c>
      <c r="M90" s="352">
        <f>INDEX('Org2567'!$BF$4:$BF$905,MATCH(OrgTbl[[#This Row],[code5]],'Org2567'!$D$4:$D$905,0))</f>
        <v>6</v>
      </c>
      <c r="N90" s="354"/>
      <c r="O90" s="351" t="s">
        <v>1046</v>
      </c>
      <c r="P90" s="351" t="str">
        <f>INDEX('Org2567'!$BG$4:$BG$905,MATCH(OrgTbl[[#This Row],[code5]],'Org2567'!$D$4:$D$905,0))</f>
        <v>รพช.F2 P30,000-60,000</v>
      </c>
      <c r="Q90" s="355">
        <f>INDEX('Org2567'!$BE:$BE,MATCH(OrgTbl[[#This Row],[code5]],'Org2567'!$D:$D,0))</f>
        <v>37423</v>
      </c>
      <c r="R90" s="356"/>
    </row>
    <row r="91" spans="1:18" s="146" customFormat="1" ht="21" x14ac:dyDescent="0.6">
      <c r="A91" s="350" t="s">
        <v>110</v>
      </c>
      <c r="B91" s="351" t="s">
        <v>1041</v>
      </c>
      <c r="C91" s="351" t="str">
        <f>OrgTbl[[#This Row],[name333]]&amp;","&amp;OrgTbl[[#This Row],[TypeID]]</f>
        <v>แม่พริก,รพช.</v>
      </c>
      <c r="D91" s="351" t="str">
        <f>MID(OrgTbl[[#This Row],[name]],10,100)</f>
        <v>แม่พริก</v>
      </c>
      <c r="E91" s="352">
        <v>1</v>
      </c>
      <c r="F91" s="351" t="str" cm="1">
        <f t="array" ref="F91">_xlfn.IFS(OrgTbl[[#This Row],[TypeID]]="รพช.","โรงพยาบาลชุมชน",OrgTbl[[#This Row],[TypeID]]="รพศ.","โรงพยาบาลศูนย์",OrgTbl[[#This Row],[TypeID]]="รพท.","โรงพยาบาลทั่วไป")</f>
        <v>โรงพยาบาลชุมชน</v>
      </c>
      <c r="G91" s="351" t="str">
        <f>INDEX('Org2567'!$BB$4:$BB$905,MATCH(OrgTbl[[#This Row],[code5]],'Org2567'!$D$4:$D$905,0))</f>
        <v>รพช.</v>
      </c>
      <c r="H91" s="352" t="s">
        <v>4001</v>
      </c>
      <c r="I91" s="351" t="s">
        <v>1018</v>
      </c>
      <c r="J91" s="353">
        <f>INDEX('Org2567'!$BD$4:$BD$905,MATCH(OrgTbl[[#This Row],[code5]],'Org2567'!$D$4:$D$905,0))</f>
        <v>16</v>
      </c>
      <c r="K91" s="351" t="s">
        <v>918</v>
      </c>
      <c r="L91" s="351" t="str">
        <f>INDEX('Org2567'!$BC$4:$BC$905,MATCH(OrgTbl[[#This Row],[code5]],'Org2567'!$D$4:$D$905,0))</f>
        <v>F2</v>
      </c>
      <c r="M91" s="352">
        <f>INDEX('Org2567'!$BF$4:$BF$905,MATCH(OrgTbl[[#This Row],[code5]],'Org2567'!$D$4:$D$905,0))</f>
        <v>5</v>
      </c>
      <c r="N91" s="354"/>
      <c r="O91" s="351" t="s">
        <v>1043</v>
      </c>
      <c r="P91" s="351" t="str">
        <f>INDEX('Org2567'!$BG$4:$BG$905,MATCH(OrgTbl[[#This Row],[code5]],'Org2567'!$D$4:$D$905,0))</f>
        <v>รพช.F2 P&lt;=30,000</v>
      </c>
      <c r="Q91" s="355">
        <f>INDEX('Org2567'!$BE:$BE,MATCH(OrgTbl[[#This Row],[code5]],'Org2567'!$D:$D,0))</f>
        <v>10569</v>
      </c>
      <c r="R91" s="356"/>
    </row>
    <row r="92" spans="1:18" s="146" customFormat="1" ht="21" x14ac:dyDescent="0.6">
      <c r="A92" s="350" t="s">
        <v>103</v>
      </c>
      <c r="B92" s="351" t="s">
        <v>1020</v>
      </c>
      <c r="C92" s="351" t="str">
        <f>OrgTbl[[#This Row],[name333]]&amp;","&amp;OrgTbl[[#This Row],[TypeID]]</f>
        <v>แม่เมาะ,รพช.</v>
      </c>
      <c r="D92" s="351" t="str">
        <f>MID(OrgTbl[[#This Row],[name]],10,100)</f>
        <v>แม่เมาะ</v>
      </c>
      <c r="E92" s="352">
        <v>1</v>
      </c>
      <c r="F92" s="351" t="str" cm="1">
        <f t="array" ref="F92">_xlfn.IFS(OrgTbl[[#This Row],[TypeID]]="รพช.","โรงพยาบาลชุมชน",OrgTbl[[#This Row],[TypeID]]="รพศ.","โรงพยาบาลศูนย์",OrgTbl[[#This Row],[TypeID]]="รพท.","โรงพยาบาลทั่วไป")</f>
        <v>โรงพยาบาลชุมชน</v>
      </c>
      <c r="G92" s="351" t="str">
        <f>INDEX('Org2567'!$BB$4:$BB$905,MATCH(OrgTbl[[#This Row],[code5]],'Org2567'!$D$4:$D$905,0))</f>
        <v>รพช.</v>
      </c>
      <c r="H92" s="352" t="s">
        <v>4001</v>
      </c>
      <c r="I92" s="351" t="s">
        <v>1018</v>
      </c>
      <c r="J92" s="353">
        <f>INDEX('Org2567'!$BD$4:$BD$905,MATCH(OrgTbl[[#This Row],[code5]],'Org2567'!$D$4:$D$905,0))</f>
        <v>30</v>
      </c>
      <c r="K92" s="351" t="s">
        <v>918</v>
      </c>
      <c r="L92" s="351" t="str">
        <f>INDEX('Org2567'!$BC$4:$BC$905,MATCH(OrgTbl[[#This Row],[code5]],'Org2567'!$D$4:$D$905,0))</f>
        <v>F2</v>
      </c>
      <c r="M92" s="352">
        <f>INDEX('Org2567'!$BF$4:$BF$905,MATCH(OrgTbl[[#This Row],[code5]],'Org2567'!$D$4:$D$905,0))</f>
        <v>5</v>
      </c>
      <c r="N92" s="354"/>
      <c r="O92" s="351" t="s">
        <v>1022</v>
      </c>
      <c r="P92" s="351" t="str">
        <f>INDEX('Org2567'!$BG$4:$BG$905,MATCH(OrgTbl[[#This Row],[code5]],'Org2567'!$D$4:$D$905,0))</f>
        <v>รพช.F2 P&lt;=30,000</v>
      </c>
      <c r="Q92" s="355">
        <f>INDEX('Org2567'!$BE:$BE,MATCH(OrgTbl[[#This Row],[code5]],'Org2567'!$D:$D,0))</f>
        <v>24417</v>
      </c>
      <c r="R92" s="356"/>
    </row>
    <row r="93" spans="1:18" s="146" customFormat="1" ht="21" x14ac:dyDescent="0.6">
      <c r="A93" s="350" t="s">
        <v>108</v>
      </c>
      <c r="B93" s="351" t="s">
        <v>1035</v>
      </c>
      <c r="C93" s="351" t="str">
        <f>OrgTbl[[#This Row],[name333]]&amp;","&amp;OrgTbl[[#This Row],[TypeID]]</f>
        <v>วังเหนือ,รพช.</v>
      </c>
      <c r="D93" s="351" t="str">
        <f>MID(OrgTbl[[#This Row],[name]],10,100)</f>
        <v>วังเหนือ</v>
      </c>
      <c r="E93" s="352">
        <v>1</v>
      </c>
      <c r="F93" s="351" t="str" cm="1">
        <f t="array" ref="F93">_xlfn.IFS(OrgTbl[[#This Row],[TypeID]]="รพช.","โรงพยาบาลชุมชน",OrgTbl[[#This Row],[TypeID]]="รพศ.","โรงพยาบาลศูนย์",OrgTbl[[#This Row],[TypeID]]="รพท.","โรงพยาบาลทั่วไป")</f>
        <v>โรงพยาบาลชุมชน</v>
      </c>
      <c r="G93" s="351" t="str">
        <f>INDEX('Org2567'!$BB$4:$BB$905,MATCH(OrgTbl[[#This Row],[code5]],'Org2567'!$D$4:$D$905,0))</f>
        <v>รพช.</v>
      </c>
      <c r="H93" s="352" t="s">
        <v>4001</v>
      </c>
      <c r="I93" s="351" t="s">
        <v>1018</v>
      </c>
      <c r="J93" s="353">
        <f>INDEX('Org2567'!$BD$4:$BD$905,MATCH(OrgTbl[[#This Row],[code5]],'Org2567'!$D$4:$D$905,0))</f>
        <v>30</v>
      </c>
      <c r="K93" s="351" t="s">
        <v>923</v>
      </c>
      <c r="L93" s="351" t="str">
        <f>INDEX('Org2567'!$BC$4:$BC$905,MATCH(OrgTbl[[#This Row],[code5]],'Org2567'!$D$4:$D$905,0))</f>
        <v>F2</v>
      </c>
      <c r="M93" s="352">
        <f>INDEX('Org2567'!$BF$4:$BF$905,MATCH(OrgTbl[[#This Row],[code5]],'Org2567'!$D$4:$D$905,0))</f>
        <v>6</v>
      </c>
      <c r="N93" s="354"/>
      <c r="O93" s="351" t="s">
        <v>1037</v>
      </c>
      <c r="P93" s="351" t="str">
        <f>INDEX('Org2567'!$BG$4:$BG$905,MATCH(OrgTbl[[#This Row],[code5]],'Org2567'!$D$4:$D$905,0))</f>
        <v>รพช.F2 P30,000-60,000</v>
      </c>
      <c r="Q93" s="355">
        <f>INDEX('Org2567'!$BE:$BE,MATCH(OrgTbl[[#This Row],[code5]],'Org2567'!$D:$D,0))</f>
        <v>31154</v>
      </c>
      <c r="R93" s="356"/>
    </row>
    <row r="94" spans="1:18" s="146" customFormat="1" ht="21" x14ac:dyDescent="0.6">
      <c r="A94" s="350" t="s">
        <v>112</v>
      </c>
      <c r="B94" s="351" t="s">
        <v>1047</v>
      </c>
      <c r="C94" s="351" t="str">
        <f>OrgTbl[[#This Row],[name333]]&amp;","&amp;OrgTbl[[#This Row],[TypeID]]</f>
        <v>สบปราบ,รพช.</v>
      </c>
      <c r="D94" s="351" t="str">
        <f>MID(OrgTbl[[#This Row],[name]],10,100)</f>
        <v>สบปราบ</v>
      </c>
      <c r="E94" s="352">
        <v>1</v>
      </c>
      <c r="F94" s="351" t="str" cm="1">
        <f t="array" ref="F94">_xlfn.IFS(OrgTbl[[#This Row],[TypeID]]="รพช.","โรงพยาบาลชุมชน",OrgTbl[[#This Row],[TypeID]]="รพศ.","โรงพยาบาลศูนย์",OrgTbl[[#This Row],[TypeID]]="รพท.","โรงพยาบาลทั่วไป")</f>
        <v>โรงพยาบาลชุมชน</v>
      </c>
      <c r="G94" s="351" t="str">
        <f>INDEX('Org2567'!$BB$4:$BB$905,MATCH(OrgTbl[[#This Row],[code5]],'Org2567'!$D$4:$D$905,0))</f>
        <v>รพช.</v>
      </c>
      <c r="H94" s="352" t="s">
        <v>4001</v>
      </c>
      <c r="I94" s="351" t="s">
        <v>1018</v>
      </c>
      <c r="J94" s="353">
        <f>INDEX('Org2567'!$BD$4:$BD$905,MATCH(OrgTbl[[#This Row],[code5]],'Org2567'!$D$4:$D$905,0))</f>
        <v>30</v>
      </c>
      <c r="K94" s="351" t="s">
        <v>923</v>
      </c>
      <c r="L94" s="351" t="str">
        <f>INDEX('Org2567'!$BC$4:$BC$905,MATCH(OrgTbl[[#This Row],[code5]],'Org2567'!$D$4:$D$905,0))</f>
        <v>F2</v>
      </c>
      <c r="M94" s="352">
        <f>INDEX('Org2567'!$BF$4:$BF$905,MATCH(OrgTbl[[#This Row],[code5]],'Org2567'!$D$4:$D$905,0))</f>
        <v>5</v>
      </c>
      <c r="N94" s="354"/>
      <c r="O94" s="351" t="s">
        <v>1049</v>
      </c>
      <c r="P94" s="351" t="str">
        <f>INDEX('Org2567'!$BG$4:$BG$905,MATCH(OrgTbl[[#This Row],[code5]],'Org2567'!$D$4:$D$905,0))</f>
        <v>รพช.F2 P&lt;=30,000</v>
      </c>
      <c r="Q94" s="355">
        <f>INDEX('Org2567'!$BE:$BE,MATCH(OrgTbl[[#This Row],[code5]],'Org2567'!$D:$D,0))</f>
        <v>20320</v>
      </c>
      <c r="R94" s="356"/>
    </row>
    <row r="95" spans="1:18" s="146" customFormat="1" ht="21" x14ac:dyDescent="0.6">
      <c r="A95" s="350" t="s">
        <v>105</v>
      </c>
      <c r="B95" s="351" t="s">
        <v>1026</v>
      </c>
      <c r="C95" s="351" t="str">
        <f>OrgTbl[[#This Row],[name333]]&amp;","&amp;OrgTbl[[#This Row],[TypeID]]</f>
        <v>เสริมงาม,รพช.</v>
      </c>
      <c r="D95" s="351" t="str">
        <f>MID(OrgTbl[[#This Row],[name]],10,100)</f>
        <v>เสริมงาม</v>
      </c>
      <c r="E95" s="352">
        <v>1</v>
      </c>
      <c r="F95" s="351" t="str" cm="1">
        <f t="array" ref="F95">_xlfn.IFS(OrgTbl[[#This Row],[TypeID]]="รพช.","โรงพยาบาลชุมชน",OrgTbl[[#This Row],[TypeID]]="รพศ.","โรงพยาบาลศูนย์",OrgTbl[[#This Row],[TypeID]]="รพท.","โรงพยาบาลทั่วไป")</f>
        <v>โรงพยาบาลชุมชน</v>
      </c>
      <c r="G95" s="351" t="str">
        <f>INDEX('Org2567'!$BB$4:$BB$905,MATCH(OrgTbl[[#This Row],[code5]],'Org2567'!$D$4:$D$905,0))</f>
        <v>รพช.</v>
      </c>
      <c r="H95" s="352" t="s">
        <v>4001</v>
      </c>
      <c r="I95" s="351" t="s">
        <v>1018</v>
      </c>
      <c r="J95" s="353">
        <f>INDEX('Org2567'!$BD$4:$BD$905,MATCH(OrgTbl[[#This Row],[code5]],'Org2567'!$D$4:$D$905,0))</f>
        <v>30</v>
      </c>
      <c r="K95" s="351" t="s">
        <v>918</v>
      </c>
      <c r="L95" s="351" t="str">
        <f>INDEX('Org2567'!$BC$4:$BC$905,MATCH(OrgTbl[[#This Row],[code5]],'Org2567'!$D$4:$D$905,0))</f>
        <v>F2</v>
      </c>
      <c r="M95" s="352">
        <f>INDEX('Org2567'!$BF$4:$BF$905,MATCH(OrgTbl[[#This Row],[code5]],'Org2567'!$D$4:$D$905,0))</f>
        <v>5</v>
      </c>
      <c r="N95" s="354"/>
      <c r="O95" s="351" t="s">
        <v>1028</v>
      </c>
      <c r="P95" s="351" t="str">
        <f>INDEX('Org2567'!$BG$4:$BG$905,MATCH(OrgTbl[[#This Row],[code5]],'Org2567'!$D$4:$D$905,0))</f>
        <v>รพช.F2 P&lt;=30,000</v>
      </c>
      <c r="Q95" s="355">
        <f>INDEX('Org2567'!$BE:$BE,MATCH(OrgTbl[[#This Row],[code5]],'Org2567'!$D:$D,0))</f>
        <v>23398</v>
      </c>
      <c r="R95" s="356"/>
    </row>
    <row r="96" spans="1:18" s="146" customFormat="1" ht="21" x14ac:dyDescent="0.6">
      <c r="A96" s="350" t="s">
        <v>113</v>
      </c>
      <c r="B96" s="351" t="s">
        <v>1050</v>
      </c>
      <c r="C96" s="351" t="str">
        <f>OrgTbl[[#This Row],[name333]]&amp;","&amp;OrgTbl[[#This Row],[TypeID]]</f>
        <v>ห้างฉัตร,รพช.</v>
      </c>
      <c r="D96" s="351" t="str">
        <f>MID(OrgTbl[[#This Row],[name]],10,100)</f>
        <v>ห้างฉัตร</v>
      </c>
      <c r="E96" s="352">
        <v>1</v>
      </c>
      <c r="F96" s="351" t="str" cm="1">
        <f t="array" ref="F96">_xlfn.IFS(OrgTbl[[#This Row],[TypeID]]="รพช.","โรงพยาบาลชุมชน",OrgTbl[[#This Row],[TypeID]]="รพศ.","โรงพยาบาลศูนย์",OrgTbl[[#This Row],[TypeID]]="รพท.","โรงพยาบาลทั่วไป")</f>
        <v>โรงพยาบาลชุมชน</v>
      </c>
      <c r="G96" s="351" t="str">
        <f>INDEX('Org2567'!$BB$4:$BB$905,MATCH(OrgTbl[[#This Row],[code5]],'Org2567'!$D$4:$D$905,0))</f>
        <v>รพช.</v>
      </c>
      <c r="H96" s="352" t="s">
        <v>4001</v>
      </c>
      <c r="I96" s="351" t="s">
        <v>1018</v>
      </c>
      <c r="J96" s="353">
        <f>INDEX('Org2567'!$BD$4:$BD$905,MATCH(OrgTbl[[#This Row],[code5]],'Org2567'!$D$4:$D$905,0))</f>
        <v>30</v>
      </c>
      <c r="K96" s="351" t="s">
        <v>923</v>
      </c>
      <c r="L96" s="351" t="str">
        <f>INDEX('Org2567'!$BC$4:$BC$905,MATCH(OrgTbl[[#This Row],[code5]],'Org2567'!$D$4:$D$905,0))</f>
        <v>F2</v>
      </c>
      <c r="M96" s="352">
        <f>INDEX('Org2567'!$BF$4:$BF$905,MATCH(OrgTbl[[#This Row],[code5]],'Org2567'!$D$4:$D$905,0))</f>
        <v>6</v>
      </c>
      <c r="N96" s="354"/>
      <c r="O96" s="351" t="s">
        <v>1052</v>
      </c>
      <c r="P96" s="351" t="str">
        <f>INDEX('Org2567'!$BG$4:$BG$905,MATCH(OrgTbl[[#This Row],[code5]],'Org2567'!$D$4:$D$905,0))</f>
        <v>รพช.F2 P30,000-60,000</v>
      </c>
      <c r="Q96" s="355">
        <f>INDEX('Org2567'!$BE:$BE,MATCH(OrgTbl[[#This Row],[code5]],'Org2567'!$D:$D,0))</f>
        <v>33367</v>
      </c>
      <c r="R96" s="356"/>
    </row>
    <row r="97" spans="1:18" s="146" customFormat="1" ht="21" x14ac:dyDescent="0.6">
      <c r="A97" s="350" t="s">
        <v>115</v>
      </c>
      <c r="B97" s="351" t="s">
        <v>991</v>
      </c>
      <c r="C97" s="351" t="str">
        <f>OrgTbl[[#This Row],[name333]]&amp;","&amp;OrgTbl[[#This Row],[TypeID]]</f>
        <v>ลำพูน,รพท.</v>
      </c>
      <c r="D97" s="351" t="str">
        <f>MID(OrgTbl[[#This Row],[name]],10,100)</f>
        <v>ลำพูน</v>
      </c>
      <c r="E97" s="352">
        <v>1</v>
      </c>
      <c r="F97" s="351" t="str" cm="1">
        <f t="array" ref="F97">_xlfn.IFS(OrgTbl[[#This Row],[TypeID]]="รพช.","โรงพยาบาลชุมชน",OrgTbl[[#This Row],[TypeID]]="รพศ.","โรงพยาบาลศูนย์",OrgTbl[[#This Row],[TypeID]]="รพท.","โรงพยาบาลทั่วไป")</f>
        <v>โรงพยาบาลทั่วไป</v>
      </c>
      <c r="G97" s="351" t="str">
        <f>INDEX('Org2567'!$BB$4:$BB$905,MATCH(OrgTbl[[#This Row],[code5]],'Org2567'!$D$4:$D$905,0))</f>
        <v>รพท.</v>
      </c>
      <c r="H97" s="352" t="s">
        <v>4002</v>
      </c>
      <c r="I97" s="351" t="s">
        <v>993</v>
      </c>
      <c r="J97" s="353">
        <f>INDEX('Org2567'!$BD$4:$BD$905,MATCH(OrgTbl[[#This Row],[code5]],'Org2567'!$D$4:$D$905,0))</f>
        <v>411</v>
      </c>
      <c r="K97" s="351" t="s">
        <v>923</v>
      </c>
      <c r="L97" s="351" t="str">
        <f>INDEX('Org2567'!$BC$4:$BC$905,MATCH(OrgTbl[[#This Row],[code5]],'Org2567'!$D$4:$D$905,0))</f>
        <v>S</v>
      </c>
      <c r="M97" s="352">
        <f>INDEX('Org2567'!$BF$4:$BF$905,MATCH(OrgTbl[[#This Row],[code5]],'Org2567'!$D$4:$D$905,0))</f>
        <v>17</v>
      </c>
      <c r="N97" s="354"/>
      <c r="O97" s="351" t="s">
        <v>994</v>
      </c>
      <c r="P97" s="351" t="str">
        <f>INDEX('Org2567'!$BG$4:$BG$905,MATCH(OrgTbl[[#This Row],[code5]],'Org2567'!$D$4:$D$905,0))</f>
        <v>รพท.S B&gt;400</v>
      </c>
      <c r="Q97" s="355">
        <f>INDEX('Org2567'!$BE:$BE,MATCH(OrgTbl[[#This Row],[code5]],'Org2567'!$D:$D,0))</f>
        <v>76255</v>
      </c>
      <c r="R97" s="356"/>
    </row>
    <row r="98" spans="1:18" s="146" customFormat="1" ht="21" x14ac:dyDescent="0.6">
      <c r="A98" s="350" t="s">
        <v>120</v>
      </c>
      <c r="B98" s="351" t="s">
        <v>1007</v>
      </c>
      <c r="C98" s="351" t="str">
        <f>OrgTbl[[#This Row],[name333]]&amp;","&amp;OrgTbl[[#This Row],[TypeID]]</f>
        <v>ป่าซาง,รพช.</v>
      </c>
      <c r="D98" s="351" t="str">
        <f>MID(OrgTbl[[#This Row],[name]],10,100)</f>
        <v>ป่าซาง</v>
      </c>
      <c r="E98" s="352">
        <v>1</v>
      </c>
      <c r="F98" s="351" t="str" cm="1">
        <f t="array" ref="F98">_xlfn.IFS(OrgTbl[[#This Row],[TypeID]]="รพช.","โรงพยาบาลชุมชน",OrgTbl[[#This Row],[TypeID]]="รพศ.","โรงพยาบาลศูนย์",OrgTbl[[#This Row],[TypeID]]="รพท.","โรงพยาบาลทั่วไป")</f>
        <v>โรงพยาบาลชุมชน</v>
      </c>
      <c r="G98" s="351" t="str">
        <f>INDEX('Org2567'!$BB$4:$BB$905,MATCH(OrgTbl[[#This Row],[code5]],'Org2567'!$D$4:$D$905,0))</f>
        <v>รพช.</v>
      </c>
      <c r="H98" s="352" t="s">
        <v>4002</v>
      </c>
      <c r="I98" s="351" t="s">
        <v>993</v>
      </c>
      <c r="J98" s="353">
        <f>INDEX('Org2567'!$BD$4:$BD$905,MATCH(OrgTbl[[#This Row],[code5]],'Org2567'!$D$4:$D$905,0))</f>
        <v>75</v>
      </c>
      <c r="K98" s="351" t="s">
        <v>923</v>
      </c>
      <c r="L98" s="351" t="str">
        <f>INDEX('Org2567'!$BC$4:$BC$905,MATCH(OrgTbl[[#This Row],[code5]],'Org2567'!$D$4:$D$905,0))</f>
        <v>M2</v>
      </c>
      <c r="M98" s="352">
        <f>INDEX('Org2567'!$BF$4:$BF$905,MATCH(OrgTbl[[#This Row],[code5]],'Org2567'!$D$4:$D$905,0))</f>
        <v>12</v>
      </c>
      <c r="N98" s="354"/>
      <c r="O98" s="351" t="s">
        <v>1009</v>
      </c>
      <c r="P98" s="351" t="str">
        <f>INDEX('Org2567'!$BG$4:$BG$905,MATCH(OrgTbl[[#This Row],[code5]],'Org2567'!$D$4:$D$905,0))</f>
        <v>รพช.M2 B&lt;=100</v>
      </c>
      <c r="Q98" s="355">
        <f>INDEX('Org2567'!$BE:$BE,MATCH(OrgTbl[[#This Row],[code5]],'Org2567'!$D:$D,0))</f>
        <v>36545</v>
      </c>
      <c r="R98" s="356"/>
    </row>
    <row r="99" spans="1:18" s="146" customFormat="1" ht="21" x14ac:dyDescent="0.6">
      <c r="A99" s="350" t="s">
        <v>118</v>
      </c>
      <c r="B99" s="351" t="s">
        <v>1001</v>
      </c>
      <c r="C99" s="351" t="str">
        <f>OrgTbl[[#This Row],[name333]]&amp;","&amp;OrgTbl[[#This Row],[TypeID]]</f>
        <v>ลี้,รพช.</v>
      </c>
      <c r="D99" s="351" t="str">
        <f>MID(OrgTbl[[#This Row],[name]],10,100)</f>
        <v>ลี้</v>
      </c>
      <c r="E99" s="352">
        <v>1</v>
      </c>
      <c r="F99" s="351" t="str" cm="1">
        <f t="array" ref="F99">_xlfn.IFS(OrgTbl[[#This Row],[TypeID]]="รพช.","โรงพยาบาลชุมชน",OrgTbl[[#This Row],[TypeID]]="รพศ.","โรงพยาบาลศูนย์",OrgTbl[[#This Row],[TypeID]]="รพท.","โรงพยาบาลทั่วไป")</f>
        <v>โรงพยาบาลชุมชน</v>
      </c>
      <c r="G99" s="351" t="str">
        <f>INDEX('Org2567'!$BB$4:$BB$905,MATCH(OrgTbl[[#This Row],[code5]],'Org2567'!$D$4:$D$905,0))</f>
        <v>รพช.</v>
      </c>
      <c r="H99" s="352" t="s">
        <v>4002</v>
      </c>
      <c r="I99" s="351" t="s">
        <v>993</v>
      </c>
      <c r="J99" s="353">
        <f>INDEX('Org2567'!$BD$4:$BD$905,MATCH(OrgTbl[[#This Row],[code5]],'Org2567'!$D$4:$D$905,0))</f>
        <v>74</v>
      </c>
      <c r="K99" s="351" t="s">
        <v>918</v>
      </c>
      <c r="L99" s="351" t="str">
        <f>INDEX('Org2567'!$BC$4:$BC$905,MATCH(OrgTbl[[#This Row],[code5]],'Org2567'!$D$4:$D$905,0))</f>
        <v>F1</v>
      </c>
      <c r="M99" s="352">
        <f>INDEX('Org2567'!$BF$4:$BF$905,MATCH(OrgTbl[[#This Row],[code5]],'Org2567'!$D$4:$D$905,0))</f>
        <v>10</v>
      </c>
      <c r="N99" s="354"/>
      <c r="O99" s="351" t="s">
        <v>1003</v>
      </c>
      <c r="P99" s="351" t="str">
        <f>INDEX('Org2567'!$BG$4:$BG$905,MATCH(OrgTbl[[#This Row],[code5]],'Org2567'!$D$4:$D$905,0))</f>
        <v>รพช.F1 P50,000-100,000</v>
      </c>
      <c r="Q99" s="355">
        <f>INDEX('Org2567'!$BE:$BE,MATCH(OrgTbl[[#This Row],[code5]],'Org2567'!$D:$D,0))</f>
        <v>52907</v>
      </c>
      <c r="R99" s="356"/>
    </row>
    <row r="100" spans="1:18" s="146" customFormat="1" ht="21" x14ac:dyDescent="0.6">
      <c r="A100" s="350" t="s">
        <v>119</v>
      </c>
      <c r="B100" s="351" t="s">
        <v>1004</v>
      </c>
      <c r="C100" s="351" t="str">
        <f>OrgTbl[[#This Row],[name333]]&amp;","&amp;OrgTbl[[#This Row],[TypeID]]</f>
        <v>ทุ่งหัวช้าง,รพช.</v>
      </c>
      <c r="D100" s="351" t="str">
        <f>MID(OrgTbl[[#This Row],[name]],10,100)</f>
        <v>ทุ่งหัวช้าง</v>
      </c>
      <c r="E100" s="352">
        <v>1</v>
      </c>
      <c r="F100" s="351" t="str" cm="1">
        <f t="array" ref="F100">_xlfn.IFS(OrgTbl[[#This Row],[TypeID]]="รพช.","โรงพยาบาลชุมชน",OrgTbl[[#This Row],[TypeID]]="รพศ.","โรงพยาบาลศูนย์",OrgTbl[[#This Row],[TypeID]]="รพท.","โรงพยาบาลทั่วไป")</f>
        <v>โรงพยาบาลชุมชน</v>
      </c>
      <c r="G100" s="351" t="str">
        <f>INDEX('Org2567'!$BB$4:$BB$905,MATCH(OrgTbl[[#This Row],[code5]],'Org2567'!$D$4:$D$905,0))</f>
        <v>รพช.</v>
      </c>
      <c r="H100" s="352" t="s">
        <v>4002</v>
      </c>
      <c r="I100" s="351" t="s">
        <v>993</v>
      </c>
      <c r="J100" s="353">
        <f>INDEX('Org2567'!$BD$4:$BD$905,MATCH(OrgTbl[[#This Row],[code5]],'Org2567'!$D$4:$D$905,0))</f>
        <v>30</v>
      </c>
      <c r="K100" s="351" t="s">
        <v>918</v>
      </c>
      <c r="L100" s="351" t="str">
        <f>INDEX('Org2567'!$BC$4:$BC$905,MATCH(OrgTbl[[#This Row],[code5]],'Org2567'!$D$4:$D$905,0))</f>
        <v>F2</v>
      </c>
      <c r="M100" s="352">
        <f>INDEX('Org2567'!$BF$4:$BF$905,MATCH(OrgTbl[[#This Row],[code5]],'Org2567'!$D$4:$D$905,0))</f>
        <v>5</v>
      </c>
      <c r="N100" s="354"/>
      <c r="O100" s="351" t="s">
        <v>1006</v>
      </c>
      <c r="P100" s="351" t="str">
        <f>INDEX('Org2567'!$BG$4:$BG$905,MATCH(OrgTbl[[#This Row],[code5]],'Org2567'!$D$4:$D$905,0))</f>
        <v>รพช.F2 P&lt;=30,000</v>
      </c>
      <c r="Q100" s="355">
        <f>INDEX('Org2567'!$BE:$BE,MATCH(OrgTbl[[#This Row],[code5]],'Org2567'!$D:$D,0))</f>
        <v>16632</v>
      </c>
      <c r="R100" s="356"/>
    </row>
    <row r="101" spans="1:18" s="146" customFormat="1" ht="21" x14ac:dyDescent="0.6">
      <c r="A101" s="350" t="s">
        <v>121</v>
      </c>
      <c r="B101" s="351" t="s">
        <v>1010</v>
      </c>
      <c r="C101" s="351" t="str">
        <f>OrgTbl[[#This Row],[name333]]&amp;","&amp;OrgTbl[[#This Row],[TypeID]]</f>
        <v>บ้านธิ,รพช.</v>
      </c>
      <c r="D101" s="351" t="str">
        <f>MID(OrgTbl[[#This Row],[name]],10,100)</f>
        <v>บ้านธิ</v>
      </c>
      <c r="E101" s="352">
        <v>1</v>
      </c>
      <c r="F101" s="351" t="str" cm="1">
        <f t="array" ref="F101">_xlfn.IFS(OrgTbl[[#This Row],[TypeID]]="รพช.","โรงพยาบาลชุมชน",OrgTbl[[#This Row],[TypeID]]="รพศ.","โรงพยาบาลศูนย์",OrgTbl[[#This Row],[TypeID]]="รพท.","โรงพยาบาลทั่วไป")</f>
        <v>โรงพยาบาลชุมชน</v>
      </c>
      <c r="G101" s="351" t="str">
        <f>INDEX('Org2567'!$BB$4:$BB$905,MATCH(OrgTbl[[#This Row],[code5]],'Org2567'!$D$4:$D$905,0))</f>
        <v>รพช.</v>
      </c>
      <c r="H101" s="352" t="s">
        <v>4002</v>
      </c>
      <c r="I101" s="351" t="s">
        <v>993</v>
      </c>
      <c r="J101" s="353">
        <f>INDEX('Org2567'!$BD$4:$BD$905,MATCH(OrgTbl[[#This Row],[code5]],'Org2567'!$D$4:$D$905,0))</f>
        <v>30</v>
      </c>
      <c r="K101" s="351" t="s">
        <v>918</v>
      </c>
      <c r="L101" s="351" t="str">
        <f>INDEX('Org2567'!$BC$4:$BC$905,MATCH(OrgTbl[[#This Row],[code5]],'Org2567'!$D$4:$D$905,0))</f>
        <v>F2</v>
      </c>
      <c r="M101" s="352">
        <f>INDEX('Org2567'!$BF$4:$BF$905,MATCH(OrgTbl[[#This Row],[code5]],'Org2567'!$D$4:$D$905,0))</f>
        <v>5</v>
      </c>
      <c r="N101" s="354"/>
      <c r="O101" s="351" t="s">
        <v>1012</v>
      </c>
      <c r="P101" s="351" t="str">
        <f>INDEX('Org2567'!$BG$4:$BG$905,MATCH(OrgTbl[[#This Row],[code5]],'Org2567'!$D$4:$D$905,0))</f>
        <v>รพช.F2 P&lt;=30,000</v>
      </c>
      <c r="Q101" s="355">
        <f>INDEX('Org2567'!$BE:$BE,MATCH(OrgTbl[[#This Row],[code5]],'Org2567'!$D:$D,0))</f>
        <v>11227</v>
      </c>
      <c r="R101" s="356"/>
    </row>
    <row r="102" spans="1:18" s="146" customFormat="1" ht="21" x14ac:dyDescent="0.6">
      <c r="A102" s="350" t="s">
        <v>117</v>
      </c>
      <c r="B102" s="351" t="s">
        <v>998</v>
      </c>
      <c r="C102" s="351" t="str">
        <f>OrgTbl[[#This Row],[name333]]&amp;","&amp;OrgTbl[[#This Row],[TypeID]]</f>
        <v>บ้านโฮ่ง,รพช.</v>
      </c>
      <c r="D102" s="351" t="str">
        <f>MID(OrgTbl[[#This Row],[name]],10,100)</f>
        <v>บ้านโฮ่ง</v>
      </c>
      <c r="E102" s="352">
        <v>1</v>
      </c>
      <c r="F102" s="351" t="str" cm="1">
        <f t="array" ref="F102">_xlfn.IFS(OrgTbl[[#This Row],[TypeID]]="รพช.","โรงพยาบาลชุมชน",OrgTbl[[#This Row],[TypeID]]="รพศ.","โรงพยาบาลศูนย์",OrgTbl[[#This Row],[TypeID]]="รพท.","โรงพยาบาลทั่วไป")</f>
        <v>โรงพยาบาลชุมชน</v>
      </c>
      <c r="G102" s="351" t="str">
        <f>INDEX('Org2567'!$BB$4:$BB$905,MATCH(OrgTbl[[#This Row],[code5]],'Org2567'!$D$4:$D$905,0))</f>
        <v>รพช.</v>
      </c>
      <c r="H102" s="352" t="s">
        <v>4002</v>
      </c>
      <c r="I102" s="351" t="s">
        <v>993</v>
      </c>
      <c r="J102" s="353">
        <f>INDEX('Org2567'!$BD$4:$BD$905,MATCH(OrgTbl[[#This Row],[code5]],'Org2567'!$D$4:$D$905,0))</f>
        <v>30</v>
      </c>
      <c r="K102" s="351" t="s">
        <v>918</v>
      </c>
      <c r="L102" s="351" t="str">
        <f>INDEX('Org2567'!$BC$4:$BC$905,MATCH(OrgTbl[[#This Row],[code5]],'Org2567'!$D$4:$D$905,0))</f>
        <v>F2</v>
      </c>
      <c r="M102" s="352">
        <f>INDEX('Org2567'!$BF$4:$BF$905,MATCH(OrgTbl[[#This Row],[code5]],'Org2567'!$D$4:$D$905,0))</f>
        <v>5</v>
      </c>
      <c r="N102" s="354"/>
      <c r="O102" s="351" t="s">
        <v>1000</v>
      </c>
      <c r="P102" s="351" t="str">
        <f>INDEX('Org2567'!$BG$4:$BG$905,MATCH(OrgTbl[[#This Row],[code5]],'Org2567'!$D$4:$D$905,0))</f>
        <v>รพช.F2 P&lt;=30,000</v>
      </c>
      <c r="Q102" s="355">
        <f>INDEX('Org2567'!$BE:$BE,MATCH(OrgTbl[[#This Row],[code5]],'Org2567'!$D:$D,0))</f>
        <v>26225</v>
      </c>
      <c r="R102" s="356"/>
    </row>
    <row r="103" spans="1:18" s="146" customFormat="1" ht="21" x14ac:dyDescent="0.6">
      <c r="A103" s="350" t="s">
        <v>116</v>
      </c>
      <c r="B103" s="351" t="s">
        <v>995</v>
      </c>
      <c r="C103" s="351" t="str">
        <f>OrgTbl[[#This Row],[name333]]&amp;","&amp;OrgTbl[[#This Row],[TypeID]]</f>
        <v>แม่ทา,รพช.</v>
      </c>
      <c r="D103" s="351" t="str">
        <f>MID(OrgTbl[[#This Row],[name]],10,100)</f>
        <v>แม่ทา</v>
      </c>
      <c r="E103" s="352">
        <v>1</v>
      </c>
      <c r="F103" s="351" t="str" cm="1">
        <f t="array" ref="F103">_xlfn.IFS(OrgTbl[[#This Row],[TypeID]]="รพช.","โรงพยาบาลชุมชน",OrgTbl[[#This Row],[TypeID]]="รพศ.","โรงพยาบาลศูนย์",OrgTbl[[#This Row],[TypeID]]="รพท.","โรงพยาบาลทั่วไป")</f>
        <v>โรงพยาบาลชุมชน</v>
      </c>
      <c r="G103" s="351" t="str">
        <f>INDEX('Org2567'!$BB$4:$BB$905,MATCH(OrgTbl[[#This Row],[code5]],'Org2567'!$D$4:$D$905,0))</f>
        <v>รพช.</v>
      </c>
      <c r="H103" s="352" t="s">
        <v>4002</v>
      </c>
      <c r="I103" s="351" t="s">
        <v>993</v>
      </c>
      <c r="J103" s="353">
        <f>INDEX('Org2567'!$BD$4:$BD$905,MATCH(OrgTbl[[#This Row],[code5]],'Org2567'!$D$4:$D$905,0))</f>
        <v>30</v>
      </c>
      <c r="K103" s="351" t="s">
        <v>918</v>
      </c>
      <c r="L103" s="351" t="str">
        <f>INDEX('Org2567'!$BC$4:$BC$905,MATCH(OrgTbl[[#This Row],[code5]],'Org2567'!$D$4:$D$905,0))</f>
        <v>F2</v>
      </c>
      <c r="M103" s="352">
        <f>INDEX('Org2567'!$BF$4:$BF$905,MATCH(OrgTbl[[#This Row],[code5]],'Org2567'!$D$4:$D$905,0))</f>
        <v>5</v>
      </c>
      <c r="N103" s="354"/>
      <c r="O103" s="351" t="s">
        <v>997</v>
      </c>
      <c r="P103" s="351" t="str">
        <f>INDEX('Org2567'!$BG$4:$BG$905,MATCH(OrgTbl[[#This Row],[code5]],'Org2567'!$D$4:$D$905,0))</f>
        <v>รพช.F2 P&lt;=30,000</v>
      </c>
      <c r="Q103" s="355">
        <f>INDEX('Org2567'!$BE:$BE,MATCH(OrgTbl[[#This Row],[code5]],'Org2567'!$D:$D,0))</f>
        <v>27094</v>
      </c>
      <c r="R103" s="356"/>
    </row>
    <row r="104" spans="1:18" s="146" customFormat="1" ht="21" x14ac:dyDescent="0.6">
      <c r="A104" s="350" t="s">
        <v>122</v>
      </c>
      <c r="B104" s="351" t="s">
        <v>1013</v>
      </c>
      <c r="C104" s="351" t="str">
        <f>OrgTbl[[#This Row],[name333]]&amp;","&amp;OrgTbl[[#This Row],[TypeID]]</f>
        <v>เวียงหนองล่อง,รพช.</v>
      </c>
      <c r="D104" s="351" t="str">
        <f>MID(OrgTbl[[#This Row],[name]],10,100)</f>
        <v>เวียงหนองล่อง</v>
      </c>
      <c r="E104" s="352">
        <v>1</v>
      </c>
      <c r="F104" s="351" t="str" cm="1">
        <f t="array" ref="F104">_xlfn.IFS(OrgTbl[[#This Row],[TypeID]]="รพช.","โรงพยาบาลชุมชน",OrgTbl[[#This Row],[TypeID]]="รพศ.","โรงพยาบาลศูนย์",OrgTbl[[#This Row],[TypeID]]="รพท.","โรงพยาบาลทั่วไป")</f>
        <v>โรงพยาบาลชุมชน</v>
      </c>
      <c r="G104" s="351" t="str">
        <f>INDEX('Org2567'!$BB$4:$BB$905,MATCH(OrgTbl[[#This Row],[code5]],'Org2567'!$D$4:$D$905,0))</f>
        <v>รพช.</v>
      </c>
      <c r="H104" s="352" t="s">
        <v>4002</v>
      </c>
      <c r="I104" s="351" t="s">
        <v>993</v>
      </c>
      <c r="J104" s="353">
        <f>INDEX('Org2567'!$BD$4:$BD$905,MATCH(OrgTbl[[#This Row],[code5]],'Org2567'!$D$4:$D$905,0))</f>
        <v>16</v>
      </c>
      <c r="K104" s="351" t="s">
        <v>923</v>
      </c>
      <c r="L104" s="351" t="str">
        <f>INDEX('Org2567'!$BC$4:$BC$905,MATCH(OrgTbl[[#This Row],[code5]],'Org2567'!$D$4:$D$905,0))</f>
        <v>F2</v>
      </c>
      <c r="M104" s="352">
        <f>INDEX('Org2567'!$BF$4:$BF$905,MATCH(OrgTbl[[#This Row],[code5]],'Org2567'!$D$4:$D$905,0))</f>
        <v>5</v>
      </c>
      <c r="N104" s="354"/>
      <c r="O104" s="351" t="s">
        <v>1015</v>
      </c>
      <c r="P104" s="351" t="str">
        <f>INDEX('Org2567'!$BG$4:$BG$905,MATCH(OrgTbl[[#This Row],[code5]],'Org2567'!$D$4:$D$905,0))</f>
        <v>รพช.F2 P&lt;=30,000</v>
      </c>
      <c r="Q104" s="355">
        <f>INDEX('Org2567'!$BE:$BE,MATCH(OrgTbl[[#This Row],[code5]],'Org2567'!$D:$D,0))</f>
        <v>11836</v>
      </c>
      <c r="R104" s="356"/>
    </row>
    <row r="105" spans="1:18" s="146" customFormat="1" ht="21" x14ac:dyDescent="0.6">
      <c r="A105" s="350" t="s">
        <v>124</v>
      </c>
      <c r="B105" s="351" t="s">
        <v>1266</v>
      </c>
      <c r="C105" s="351" t="str">
        <f>OrgTbl[[#This Row],[name333]]&amp;","&amp;OrgTbl[[#This Row],[TypeID]]</f>
        <v>แม่สอด,รพท.</v>
      </c>
      <c r="D105" s="351" t="str">
        <f>MID(OrgTbl[[#This Row],[name]],10,100)</f>
        <v>แม่สอด</v>
      </c>
      <c r="E105" s="352">
        <v>2</v>
      </c>
      <c r="F105" s="351" t="str" cm="1">
        <f t="array" ref="F105">_xlfn.IFS(OrgTbl[[#This Row],[TypeID]]="รพช.","โรงพยาบาลชุมชน",OrgTbl[[#This Row],[TypeID]]="รพศ.","โรงพยาบาลศูนย์",OrgTbl[[#This Row],[TypeID]]="รพท.","โรงพยาบาลทั่วไป")</f>
        <v>โรงพยาบาลทั่วไป</v>
      </c>
      <c r="G105" s="351" t="str">
        <f>INDEX('Org2567'!$BB$4:$BB$905,MATCH(OrgTbl[[#This Row],[code5]],'Org2567'!$D$4:$D$905,0))</f>
        <v>รพท.</v>
      </c>
      <c r="H105" s="352" t="s">
        <v>4003</v>
      </c>
      <c r="I105" s="351" t="s">
        <v>1264</v>
      </c>
      <c r="J105" s="353">
        <f>INDEX('Org2567'!$BD$4:$BD$905,MATCH(OrgTbl[[#This Row],[code5]],'Org2567'!$D$4:$D$905,0))</f>
        <v>420</v>
      </c>
      <c r="K105" s="351" t="s">
        <v>923</v>
      </c>
      <c r="L105" s="351" t="str">
        <f>INDEX('Org2567'!$BC$4:$BC$905,MATCH(OrgTbl[[#This Row],[code5]],'Org2567'!$D$4:$D$905,0))</f>
        <v>S</v>
      </c>
      <c r="M105" s="352">
        <f>INDEX('Org2567'!$BF$4:$BF$905,MATCH(OrgTbl[[#This Row],[code5]],'Org2567'!$D$4:$D$905,0))</f>
        <v>17</v>
      </c>
      <c r="N105" s="354"/>
      <c r="O105" s="351" t="s">
        <v>1268</v>
      </c>
      <c r="P105" s="351" t="str">
        <f>INDEX('Org2567'!$BG$4:$BG$905,MATCH(OrgTbl[[#This Row],[code5]],'Org2567'!$D$4:$D$905,0))</f>
        <v>รพท.S B&gt;400</v>
      </c>
      <c r="Q105" s="355">
        <f>INDEX('Org2567'!$BE:$BE,MATCH(OrgTbl[[#This Row],[code5]],'Org2567'!$D:$D,0))</f>
        <v>78664</v>
      </c>
      <c r="R105" s="356"/>
    </row>
    <row r="106" spans="1:18" s="146" customFormat="1" ht="21" x14ac:dyDescent="0.6">
      <c r="A106" s="350" t="s">
        <v>123</v>
      </c>
      <c r="B106" s="351" t="s">
        <v>1262</v>
      </c>
      <c r="C106" s="351" t="str">
        <f>OrgTbl[[#This Row],[name333]]&amp;","&amp;OrgTbl[[#This Row],[TypeID]]</f>
        <v>สมเด็จพระเจ้าตากสินมหาราช,รพท.</v>
      </c>
      <c r="D106" s="351" t="str">
        <f>MID(OrgTbl[[#This Row],[name]],10,100)</f>
        <v>สมเด็จพระเจ้าตากสินมหาราช</v>
      </c>
      <c r="E106" s="352">
        <v>2</v>
      </c>
      <c r="F106" s="351" t="str" cm="1">
        <f t="array" ref="F106">_xlfn.IFS(OrgTbl[[#This Row],[TypeID]]="รพช.","โรงพยาบาลชุมชน",OrgTbl[[#This Row],[TypeID]]="รพศ.","โรงพยาบาลศูนย์",OrgTbl[[#This Row],[TypeID]]="รพท.","โรงพยาบาลทั่วไป")</f>
        <v>โรงพยาบาลทั่วไป</v>
      </c>
      <c r="G106" s="351" t="str">
        <f>INDEX('Org2567'!$BB$4:$BB$905,MATCH(OrgTbl[[#This Row],[code5]],'Org2567'!$D$4:$D$905,0))</f>
        <v>รพท.</v>
      </c>
      <c r="H106" s="352" t="s">
        <v>4003</v>
      </c>
      <c r="I106" s="351" t="s">
        <v>1264</v>
      </c>
      <c r="J106" s="353">
        <f>INDEX('Org2567'!$BD$4:$BD$905,MATCH(OrgTbl[[#This Row],[code5]],'Org2567'!$D$4:$D$905,0))</f>
        <v>329</v>
      </c>
      <c r="K106" s="351" t="s">
        <v>923</v>
      </c>
      <c r="L106" s="351" t="str">
        <f>INDEX('Org2567'!$BC$4:$BC$905,MATCH(OrgTbl[[#This Row],[code5]],'Org2567'!$D$4:$D$905,0))</f>
        <v>S</v>
      </c>
      <c r="M106" s="352">
        <f>INDEX('Org2567'!$BF$4:$BF$905,MATCH(OrgTbl[[#This Row],[code5]],'Org2567'!$D$4:$D$905,0))</f>
        <v>16</v>
      </c>
      <c r="N106" s="354"/>
      <c r="O106" s="351" t="s">
        <v>1265</v>
      </c>
      <c r="P106" s="351" t="str">
        <f>INDEX('Org2567'!$BG$4:$BG$905,MATCH(OrgTbl[[#This Row],[code5]],'Org2567'!$D$4:$D$905,0))</f>
        <v>รพท.S B&lt;=400</v>
      </c>
      <c r="Q106" s="355">
        <f>INDEX('Org2567'!$BE:$BE,MATCH(OrgTbl[[#This Row],[code5]],'Org2567'!$D:$D,0))</f>
        <v>74082</v>
      </c>
      <c r="R106" s="356"/>
    </row>
    <row r="107" spans="1:18" s="146" customFormat="1" ht="21" x14ac:dyDescent="0.6">
      <c r="A107" s="350" t="s">
        <v>128</v>
      </c>
      <c r="B107" s="351" t="s">
        <v>1279</v>
      </c>
      <c r="C107" s="351" t="str">
        <f>OrgTbl[[#This Row],[name333]]&amp;","&amp;OrgTbl[[#This Row],[TypeID]]</f>
        <v>ท่าสองยาง,รพช.</v>
      </c>
      <c r="D107" s="351" t="str">
        <f>MID(OrgTbl[[#This Row],[name]],10,100)</f>
        <v>ท่าสองยาง</v>
      </c>
      <c r="E107" s="352">
        <v>2</v>
      </c>
      <c r="F107" s="351" t="str" cm="1">
        <f t="array" ref="F107">_xlfn.IFS(OrgTbl[[#This Row],[TypeID]]="รพช.","โรงพยาบาลชุมชน",OrgTbl[[#This Row],[TypeID]]="รพศ.","โรงพยาบาลศูนย์",OrgTbl[[#This Row],[TypeID]]="รพท.","โรงพยาบาลทั่วไป")</f>
        <v>โรงพยาบาลชุมชน</v>
      </c>
      <c r="G107" s="351" t="str">
        <f>INDEX('Org2567'!$BB$4:$BB$905,MATCH(OrgTbl[[#This Row],[code5]],'Org2567'!$D$4:$D$905,0))</f>
        <v>รพช.</v>
      </c>
      <c r="H107" s="352" t="s">
        <v>4003</v>
      </c>
      <c r="I107" s="351" t="s">
        <v>1264</v>
      </c>
      <c r="J107" s="353">
        <f>INDEX('Org2567'!$BD$4:$BD$905,MATCH(OrgTbl[[#This Row],[code5]],'Org2567'!$D$4:$D$905,0))</f>
        <v>100</v>
      </c>
      <c r="K107" s="351" t="s">
        <v>923</v>
      </c>
      <c r="L107" s="351" t="str">
        <f>INDEX('Org2567'!$BC$4:$BC$905,MATCH(OrgTbl[[#This Row],[code5]],'Org2567'!$D$4:$D$905,0))</f>
        <v>M2</v>
      </c>
      <c r="M107" s="352">
        <f>INDEX('Org2567'!$BF$4:$BF$905,MATCH(OrgTbl[[#This Row],[code5]],'Org2567'!$D$4:$D$905,0))</f>
        <v>12</v>
      </c>
      <c r="N107" s="354"/>
      <c r="O107" s="351" t="s">
        <v>1281</v>
      </c>
      <c r="P107" s="351" t="str">
        <f>INDEX('Org2567'!$BG$4:$BG$905,MATCH(OrgTbl[[#This Row],[code5]],'Org2567'!$D$4:$D$905,0))</f>
        <v>รพช.M2 B&lt;=100</v>
      </c>
      <c r="Q107" s="355">
        <f>INDEX('Org2567'!$BE:$BE,MATCH(OrgTbl[[#This Row],[code5]],'Org2567'!$D:$D,0))</f>
        <v>63552</v>
      </c>
      <c r="R107" s="356"/>
    </row>
    <row r="108" spans="1:18" s="146" customFormat="1" ht="21" x14ac:dyDescent="0.6">
      <c r="A108" s="350" t="s">
        <v>129</v>
      </c>
      <c r="B108" s="351" t="s">
        <v>1282</v>
      </c>
      <c r="C108" s="351" t="str">
        <f>OrgTbl[[#This Row],[name333]]&amp;","&amp;OrgTbl[[#This Row],[TypeID]]</f>
        <v>พบพระ,รพช.</v>
      </c>
      <c r="D108" s="351" t="str">
        <f>MID(OrgTbl[[#This Row],[name]],10,100)</f>
        <v>พบพระ</v>
      </c>
      <c r="E108" s="352">
        <v>2</v>
      </c>
      <c r="F108" s="351" t="str" cm="1">
        <f t="array" ref="F108">_xlfn.IFS(OrgTbl[[#This Row],[TypeID]]="รพช.","โรงพยาบาลชุมชน",OrgTbl[[#This Row],[TypeID]]="รพศ.","โรงพยาบาลศูนย์",OrgTbl[[#This Row],[TypeID]]="รพท.","โรงพยาบาลทั่วไป")</f>
        <v>โรงพยาบาลชุมชน</v>
      </c>
      <c r="G108" s="351" t="str">
        <f>INDEX('Org2567'!$BB$4:$BB$905,MATCH(OrgTbl[[#This Row],[code5]],'Org2567'!$D$4:$D$905,0))</f>
        <v>รพช.</v>
      </c>
      <c r="H108" s="352" t="s">
        <v>4003</v>
      </c>
      <c r="I108" s="351" t="s">
        <v>1264</v>
      </c>
      <c r="J108" s="353">
        <f>INDEX('Org2567'!$BD$4:$BD$905,MATCH(OrgTbl[[#This Row],[code5]],'Org2567'!$D$4:$D$905,0))</f>
        <v>136</v>
      </c>
      <c r="K108" s="351" t="s">
        <v>923</v>
      </c>
      <c r="L108" s="351" t="str">
        <f>INDEX('Org2567'!$BC$4:$BC$905,MATCH(OrgTbl[[#This Row],[code5]],'Org2567'!$D$4:$D$905,0))</f>
        <v>M2</v>
      </c>
      <c r="M108" s="352">
        <f>INDEX('Org2567'!$BF$4:$BF$905,MATCH(OrgTbl[[#This Row],[code5]],'Org2567'!$D$4:$D$905,0))</f>
        <v>13</v>
      </c>
      <c r="N108" s="354"/>
      <c r="O108" s="351" t="s">
        <v>1284</v>
      </c>
      <c r="P108" s="351" t="str">
        <f>INDEX('Org2567'!$BG$4:$BG$905,MATCH(OrgTbl[[#This Row],[code5]],'Org2567'!$D$4:$D$905,0))</f>
        <v>รพช.M2 B&gt;100</v>
      </c>
      <c r="Q108" s="355">
        <f>INDEX('Org2567'!$BE:$BE,MATCH(OrgTbl[[#This Row],[code5]],'Org2567'!$D:$D,0))</f>
        <v>50591</v>
      </c>
      <c r="R108" s="356"/>
    </row>
    <row r="109" spans="1:18" s="146" customFormat="1" ht="21" x14ac:dyDescent="0.6">
      <c r="A109" s="350" t="s">
        <v>127</v>
      </c>
      <c r="B109" s="351" t="s">
        <v>1275</v>
      </c>
      <c r="C109" s="351" t="str">
        <f>OrgTbl[[#This Row],[name333]]&amp;","&amp;OrgTbl[[#This Row],[TypeID]]</f>
        <v>แม่ระมาด,รพช.</v>
      </c>
      <c r="D109" s="351" t="str">
        <f>MID(OrgTbl[[#This Row],[name]],10,100)</f>
        <v>แม่ระมาด</v>
      </c>
      <c r="E109" s="352">
        <v>2</v>
      </c>
      <c r="F109" s="351" t="str" cm="1">
        <f t="array" ref="F109">_xlfn.IFS(OrgTbl[[#This Row],[TypeID]]="รพช.","โรงพยาบาลชุมชน",OrgTbl[[#This Row],[TypeID]]="รพศ.","โรงพยาบาลศูนย์",OrgTbl[[#This Row],[TypeID]]="รพท.","โรงพยาบาลทั่วไป")</f>
        <v>โรงพยาบาลชุมชน</v>
      </c>
      <c r="G109" s="351" t="str">
        <f>INDEX('Org2567'!$BB$4:$BB$905,MATCH(OrgTbl[[#This Row],[code5]],'Org2567'!$D$4:$D$905,0))</f>
        <v>รพช.</v>
      </c>
      <c r="H109" s="352" t="s">
        <v>4003</v>
      </c>
      <c r="I109" s="351" t="s">
        <v>1264</v>
      </c>
      <c r="J109" s="353">
        <f>INDEX('Org2567'!$BD$4:$BD$905,MATCH(OrgTbl[[#This Row],[code5]],'Org2567'!$D$4:$D$905,0))</f>
        <v>120</v>
      </c>
      <c r="K109" s="351" t="s">
        <v>923</v>
      </c>
      <c r="L109" s="351" t="str">
        <f>INDEX('Org2567'!$BC$4:$BC$905,MATCH(OrgTbl[[#This Row],[code5]],'Org2567'!$D$4:$D$905,0))</f>
        <v>M2</v>
      </c>
      <c r="M109" s="352">
        <f>INDEX('Org2567'!$BF$4:$BF$905,MATCH(OrgTbl[[#This Row],[code5]],'Org2567'!$D$4:$D$905,0))</f>
        <v>13</v>
      </c>
      <c r="N109" s="354"/>
      <c r="O109" s="351" t="s">
        <v>1278</v>
      </c>
      <c r="P109" s="351" t="str">
        <f>INDEX('Org2567'!$BG$4:$BG$905,MATCH(OrgTbl[[#This Row],[code5]],'Org2567'!$D$4:$D$905,0))</f>
        <v>รพช.M2 B&gt;100</v>
      </c>
      <c r="Q109" s="355">
        <f>INDEX('Org2567'!$BE:$BE,MATCH(OrgTbl[[#This Row],[code5]],'Org2567'!$D:$D,0))</f>
        <v>40546</v>
      </c>
      <c r="R109" s="356"/>
    </row>
    <row r="110" spans="1:18" s="146" customFormat="1" ht="21" x14ac:dyDescent="0.6">
      <c r="A110" s="350" t="s">
        <v>130</v>
      </c>
      <c r="B110" s="351" t="s">
        <v>1285</v>
      </c>
      <c r="C110" s="351" t="str">
        <f>OrgTbl[[#This Row],[name333]]&amp;","&amp;OrgTbl[[#This Row],[TypeID]]</f>
        <v>อุ้มผาง,รพช.</v>
      </c>
      <c r="D110" s="351" t="str">
        <f>MID(OrgTbl[[#This Row],[name]],10,100)</f>
        <v>อุ้มผาง</v>
      </c>
      <c r="E110" s="352">
        <v>2</v>
      </c>
      <c r="F110" s="351" t="str" cm="1">
        <f t="array" ref="F110">_xlfn.IFS(OrgTbl[[#This Row],[TypeID]]="รพช.","โรงพยาบาลชุมชน",OrgTbl[[#This Row],[TypeID]]="รพศ.","โรงพยาบาลศูนย์",OrgTbl[[#This Row],[TypeID]]="รพท.","โรงพยาบาลทั่วไป")</f>
        <v>โรงพยาบาลชุมชน</v>
      </c>
      <c r="G110" s="351" t="str">
        <f>INDEX('Org2567'!$BB$4:$BB$905,MATCH(OrgTbl[[#This Row],[code5]],'Org2567'!$D$4:$D$905,0))</f>
        <v>รพช.</v>
      </c>
      <c r="H110" s="352" t="s">
        <v>4003</v>
      </c>
      <c r="I110" s="351" t="s">
        <v>1264</v>
      </c>
      <c r="J110" s="353">
        <f>INDEX('Org2567'!$BD$4:$BD$905,MATCH(OrgTbl[[#This Row],[code5]],'Org2567'!$D$4:$D$905,0))</f>
        <v>75</v>
      </c>
      <c r="K110" s="351" t="s">
        <v>923</v>
      </c>
      <c r="L110" s="351" t="str">
        <f>INDEX('Org2567'!$BC$4:$BC$905,MATCH(OrgTbl[[#This Row],[code5]],'Org2567'!$D$4:$D$905,0))</f>
        <v>M2</v>
      </c>
      <c r="M110" s="352">
        <f>INDEX('Org2567'!$BF$4:$BF$905,MATCH(OrgTbl[[#This Row],[code5]],'Org2567'!$D$4:$D$905,0))</f>
        <v>12</v>
      </c>
      <c r="N110" s="354"/>
      <c r="O110" s="351" t="s">
        <v>1287</v>
      </c>
      <c r="P110" s="351" t="str">
        <f>INDEX('Org2567'!$BG$4:$BG$905,MATCH(OrgTbl[[#This Row],[code5]],'Org2567'!$D$4:$D$905,0))</f>
        <v>รพช.M2 B&lt;=100</v>
      </c>
      <c r="Q110" s="355">
        <f>INDEX('Org2567'!$BE:$BE,MATCH(OrgTbl[[#This Row],[code5]],'Org2567'!$D:$D,0))</f>
        <v>27599</v>
      </c>
      <c r="R110" s="356"/>
    </row>
    <row r="111" spans="1:18" s="146" customFormat="1" ht="21" x14ac:dyDescent="0.6">
      <c r="A111" s="350" t="s">
        <v>125</v>
      </c>
      <c r="B111" s="351" t="s">
        <v>1269</v>
      </c>
      <c r="C111" s="351" t="str">
        <f>OrgTbl[[#This Row],[name333]]&amp;","&amp;OrgTbl[[#This Row],[TypeID]]</f>
        <v>บ้านตาก,รพช.</v>
      </c>
      <c r="D111" s="351" t="str">
        <f>MID(OrgTbl[[#This Row],[name]],10,100)</f>
        <v>บ้านตาก</v>
      </c>
      <c r="E111" s="352">
        <v>2</v>
      </c>
      <c r="F111" s="351" t="str" cm="1">
        <f t="array" ref="F111">_xlfn.IFS(OrgTbl[[#This Row],[TypeID]]="รพช.","โรงพยาบาลชุมชน",OrgTbl[[#This Row],[TypeID]]="รพศ.","โรงพยาบาลศูนย์",OrgTbl[[#This Row],[TypeID]]="รพท.","โรงพยาบาลทั่วไป")</f>
        <v>โรงพยาบาลชุมชน</v>
      </c>
      <c r="G111" s="351" t="str">
        <f>INDEX('Org2567'!$BB$4:$BB$905,MATCH(OrgTbl[[#This Row],[code5]],'Org2567'!$D$4:$D$905,0))</f>
        <v>รพช.</v>
      </c>
      <c r="H111" s="352" t="s">
        <v>4003</v>
      </c>
      <c r="I111" s="351" t="s">
        <v>1264</v>
      </c>
      <c r="J111" s="353">
        <f>INDEX('Org2567'!$BD$4:$BD$905,MATCH(OrgTbl[[#This Row],[code5]],'Org2567'!$D$4:$D$905,0))</f>
        <v>65</v>
      </c>
      <c r="K111" s="351" t="s">
        <v>918</v>
      </c>
      <c r="L111" s="351" t="str">
        <f>INDEX('Org2567'!$BC$4:$BC$905,MATCH(OrgTbl[[#This Row],[code5]],'Org2567'!$D$4:$D$905,0))</f>
        <v>F2</v>
      </c>
      <c r="M111" s="352">
        <f>INDEX('Org2567'!$BF$4:$BF$905,MATCH(OrgTbl[[#This Row],[code5]],'Org2567'!$D$4:$D$905,0))</f>
        <v>6</v>
      </c>
      <c r="N111" s="354"/>
      <c r="O111" s="351" t="s">
        <v>1271</v>
      </c>
      <c r="P111" s="351" t="str">
        <f>INDEX('Org2567'!$BG$4:$BG$905,MATCH(OrgTbl[[#This Row],[code5]],'Org2567'!$D$4:$D$905,0))</f>
        <v>รพช.F2 P30,000-60,000</v>
      </c>
      <c r="Q111" s="355">
        <f>INDEX('Org2567'!$BE:$BE,MATCH(OrgTbl[[#This Row],[code5]],'Org2567'!$D:$D,0))</f>
        <v>32458</v>
      </c>
      <c r="R111" s="356"/>
    </row>
    <row r="112" spans="1:18" s="146" customFormat="1" ht="21" x14ac:dyDescent="0.6">
      <c r="A112" s="350" t="s">
        <v>131</v>
      </c>
      <c r="B112" s="351" t="s">
        <v>1288</v>
      </c>
      <c r="C112" s="351" t="str">
        <f>OrgTbl[[#This Row],[name333]]&amp;","&amp;OrgTbl[[#This Row],[TypeID]]</f>
        <v>วังเจ้า,รพช.</v>
      </c>
      <c r="D112" s="351" t="str">
        <f>MID(OrgTbl[[#This Row],[name]],10,100)</f>
        <v>วังเจ้า</v>
      </c>
      <c r="E112" s="352">
        <v>2</v>
      </c>
      <c r="F112" s="351" t="str" cm="1">
        <f t="array" ref="F112">_xlfn.IFS(OrgTbl[[#This Row],[TypeID]]="รพช.","โรงพยาบาลชุมชน",OrgTbl[[#This Row],[TypeID]]="รพศ.","โรงพยาบาลศูนย์",OrgTbl[[#This Row],[TypeID]]="รพท.","โรงพยาบาลทั่วไป")</f>
        <v>โรงพยาบาลชุมชน</v>
      </c>
      <c r="G112" s="351" t="str">
        <f>INDEX('Org2567'!$BB$4:$BB$905,MATCH(OrgTbl[[#This Row],[code5]],'Org2567'!$D$4:$D$905,0))</f>
        <v>รพช.</v>
      </c>
      <c r="H112" s="352" t="s">
        <v>4003</v>
      </c>
      <c r="I112" s="351" t="s">
        <v>1264</v>
      </c>
      <c r="J112" s="353">
        <f>INDEX('Org2567'!$BD$4:$BD$905,MATCH(OrgTbl[[#This Row],[code5]],'Org2567'!$D$4:$D$905,0))</f>
        <v>30</v>
      </c>
      <c r="K112" s="351" t="s">
        <v>923</v>
      </c>
      <c r="L112" s="351" t="str">
        <f>INDEX('Org2567'!$BC$4:$BC$905,MATCH(OrgTbl[[#This Row],[code5]],'Org2567'!$D$4:$D$905,0))</f>
        <v>F2</v>
      </c>
      <c r="M112" s="352">
        <f>INDEX('Org2567'!$BF$4:$BF$905,MATCH(OrgTbl[[#This Row],[code5]],'Org2567'!$D$4:$D$905,0))</f>
        <v>5</v>
      </c>
      <c r="N112" s="354"/>
      <c r="O112" s="351" t="s">
        <v>1290</v>
      </c>
      <c r="P112" s="351" t="str">
        <f>INDEX('Org2567'!$BG$4:$BG$905,MATCH(OrgTbl[[#This Row],[code5]],'Org2567'!$D$4:$D$905,0))</f>
        <v>รพช.F2 P&lt;=30,000</v>
      </c>
      <c r="Q112" s="355">
        <f>INDEX('Org2567'!$BE:$BE,MATCH(OrgTbl[[#This Row],[code5]],'Org2567'!$D:$D,0))</f>
        <v>25728</v>
      </c>
      <c r="R112" s="356"/>
    </row>
    <row r="113" spans="1:18" s="146" customFormat="1" ht="21" x14ac:dyDescent="0.6">
      <c r="A113" s="350" t="s">
        <v>126</v>
      </c>
      <c r="B113" s="351" t="s">
        <v>1272</v>
      </c>
      <c r="C113" s="351" t="str">
        <f>OrgTbl[[#This Row],[name333]]&amp;","&amp;OrgTbl[[#This Row],[TypeID]]</f>
        <v>สามเงา,รพช.</v>
      </c>
      <c r="D113" s="351" t="str">
        <f>MID(OrgTbl[[#This Row],[name]],10,100)</f>
        <v>สามเงา</v>
      </c>
      <c r="E113" s="352">
        <v>2</v>
      </c>
      <c r="F113" s="351" t="str" cm="1">
        <f t="array" ref="F113">_xlfn.IFS(OrgTbl[[#This Row],[TypeID]]="รพช.","โรงพยาบาลชุมชน",OrgTbl[[#This Row],[TypeID]]="รพศ.","โรงพยาบาลศูนย์",OrgTbl[[#This Row],[TypeID]]="รพท.","โรงพยาบาลทั่วไป")</f>
        <v>โรงพยาบาลชุมชน</v>
      </c>
      <c r="G113" s="351" t="str">
        <f>INDEX('Org2567'!$BB$4:$BB$905,MATCH(OrgTbl[[#This Row],[code5]],'Org2567'!$D$4:$D$905,0))</f>
        <v>รพช.</v>
      </c>
      <c r="H113" s="352" t="s">
        <v>4003</v>
      </c>
      <c r="I113" s="351" t="s">
        <v>1264</v>
      </c>
      <c r="J113" s="353">
        <f>INDEX('Org2567'!$BD$4:$BD$905,MATCH(OrgTbl[[#This Row],[code5]],'Org2567'!$D$4:$D$905,0))</f>
        <v>36</v>
      </c>
      <c r="K113" s="351" t="s">
        <v>923</v>
      </c>
      <c r="L113" s="351" t="str">
        <f>INDEX('Org2567'!$BC$4:$BC$905,MATCH(OrgTbl[[#This Row],[code5]],'Org2567'!$D$4:$D$905,0))</f>
        <v>F2</v>
      </c>
      <c r="M113" s="352">
        <f>INDEX('Org2567'!$BF$4:$BF$905,MATCH(OrgTbl[[#This Row],[code5]],'Org2567'!$D$4:$D$905,0))</f>
        <v>5</v>
      </c>
      <c r="N113" s="354"/>
      <c r="O113" s="351" t="s">
        <v>1274</v>
      </c>
      <c r="P113" s="351" t="str">
        <f>INDEX('Org2567'!$BG$4:$BG$905,MATCH(OrgTbl[[#This Row],[code5]],'Org2567'!$D$4:$D$905,0))</f>
        <v>รพช.F2 P&lt;=30,000</v>
      </c>
      <c r="Q113" s="355">
        <f>INDEX('Org2567'!$BE:$BE,MATCH(OrgTbl[[#This Row],[code5]],'Org2567'!$D:$D,0))</f>
        <v>23582</v>
      </c>
      <c r="R113" s="356"/>
    </row>
    <row r="114" spans="1:18" s="146" customFormat="1" ht="21" x14ac:dyDescent="0.6">
      <c r="A114" s="350" t="s">
        <v>132</v>
      </c>
      <c r="B114" s="351" t="s">
        <v>1320</v>
      </c>
      <c r="C114" s="351" t="str">
        <f>OrgTbl[[#This Row],[name333]]&amp;","&amp;OrgTbl[[#This Row],[TypeID]]</f>
        <v>พุทธชินราช,รพศ.</v>
      </c>
      <c r="D114" s="351" t="str">
        <f>MID(OrgTbl[[#This Row],[name]],10,100)</f>
        <v>พุทธชินราช</v>
      </c>
      <c r="E114" s="352">
        <v>2</v>
      </c>
      <c r="F114" s="351" t="str" cm="1">
        <f t="array" ref="F114">_xlfn.IFS(OrgTbl[[#This Row],[TypeID]]="รพช.","โรงพยาบาลชุมชน",OrgTbl[[#This Row],[TypeID]]="รพศ.","โรงพยาบาลศูนย์",OrgTbl[[#This Row],[TypeID]]="รพท.","โรงพยาบาลทั่วไป")</f>
        <v>โรงพยาบาลศูนย์</v>
      </c>
      <c r="G114" s="351" t="str">
        <f>INDEX('Org2567'!$BB$4:$BB$905,MATCH(OrgTbl[[#This Row],[code5]],'Org2567'!$D$4:$D$905,0))</f>
        <v>รพศ.</v>
      </c>
      <c r="H114" s="352" t="s">
        <v>4004</v>
      </c>
      <c r="I114" s="351" t="s">
        <v>1322</v>
      </c>
      <c r="J114" s="353">
        <f>INDEX('Org2567'!$BD$4:$BD$905,MATCH(OrgTbl[[#This Row],[code5]],'Org2567'!$D$4:$D$905,0))</f>
        <v>952</v>
      </c>
      <c r="K114" s="351" t="s">
        <v>923</v>
      </c>
      <c r="L114" s="351" t="str">
        <f>INDEX('Org2567'!$BC$4:$BC$905,MATCH(OrgTbl[[#This Row],[code5]],'Org2567'!$D$4:$D$905,0))</f>
        <v>A</v>
      </c>
      <c r="M114" s="352">
        <f>INDEX('Org2567'!$BF$4:$BF$905,MATCH(OrgTbl[[#This Row],[code5]],'Org2567'!$D$4:$D$905,0))</f>
        <v>19</v>
      </c>
      <c r="N114" s="354"/>
      <c r="O114" s="351" t="s">
        <v>1323</v>
      </c>
      <c r="P114" s="351" t="str">
        <f>INDEX('Org2567'!$BG$4:$BG$905,MATCH(OrgTbl[[#This Row],[code5]],'Org2567'!$D$4:$D$905,0))</f>
        <v>รพศ.A B&gt;700to1000</v>
      </c>
      <c r="Q114" s="355">
        <f>INDEX('Org2567'!$BE:$BE,MATCH(OrgTbl[[#This Row],[code5]],'Org2567'!$D:$D,0))</f>
        <v>149339</v>
      </c>
      <c r="R114" s="356"/>
    </row>
    <row r="115" spans="1:18" s="146" customFormat="1" ht="21" x14ac:dyDescent="0.6">
      <c r="A115" s="350" t="s">
        <v>140</v>
      </c>
      <c r="B115" s="351" t="s">
        <v>1345</v>
      </c>
      <c r="C115" s="351" t="str">
        <f>OrgTbl[[#This Row],[name333]]&amp;","&amp;OrgTbl[[#This Row],[TypeID]]</f>
        <v>สมเด็จพระยุพราชนครไทย,รพช.</v>
      </c>
      <c r="D115" s="351" t="str">
        <f>MID(OrgTbl[[#This Row],[name]],10,100)</f>
        <v>สมเด็จพระยุพราชนครไทย</v>
      </c>
      <c r="E115" s="352">
        <v>2</v>
      </c>
      <c r="F115" s="351" t="str" cm="1">
        <f t="array" ref="F115">_xlfn.IFS(OrgTbl[[#This Row],[TypeID]]="รพช.","โรงพยาบาลชุมชน",OrgTbl[[#This Row],[TypeID]]="รพศ.","โรงพยาบาลศูนย์",OrgTbl[[#This Row],[TypeID]]="รพท.","โรงพยาบาลทั่วไป")</f>
        <v>โรงพยาบาลชุมชน</v>
      </c>
      <c r="G115" s="351" t="str">
        <f>INDEX('Org2567'!$BB$4:$BB$905,MATCH(OrgTbl[[#This Row],[code5]],'Org2567'!$D$4:$D$905,0))</f>
        <v>รพช.</v>
      </c>
      <c r="H115" s="352" t="s">
        <v>4004</v>
      </c>
      <c r="I115" s="351" t="s">
        <v>1322</v>
      </c>
      <c r="J115" s="353">
        <f>INDEX('Org2567'!$BD$4:$BD$905,MATCH(OrgTbl[[#This Row],[code5]],'Org2567'!$D$4:$D$905,0))</f>
        <v>118</v>
      </c>
      <c r="K115" s="351" t="s">
        <v>923</v>
      </c>
      <c r="L115" s="351" t="str">
        <f>INDEX('Org2567'!$BC$4:$BC$905,MATCH(OrgTbl[[#This Row],[code5]],'Org2567'!$D$4:$D$905,0))</f>
        <v>M2</v>
      </c>
      <c r="M115" s="352">
        <f>INDEX('Org2567'!$BF$4:$BF$905,MATCH(OrgTbl[[#This Row],[code5]],'Org2567'!$D$4:$D$905,0))</f>
        <v>13</v>
      </c>
      <c r="N115" s="354"/>
      <c r="O115" s="351" t="s">
        <v>1347</v>
      </c>
      <c r="P115" s="351" t="str">
        <f>INDEX('Org2567'!$BG$4:$BG$905,MATCH(OrgTbl[[#This Row],[code5]],'Org2567'!$D$4:$D$905,0))</f>
        <v>รพช.M2 B&gt;100</v>
      </c>
      <c r="Q115" s="355">
        <f>INDEX('Org2567'!$BE:$BE,MATCH(OrgTbl[[#This Row],[code5]],'Org2567'!$D:$D,0))</f>
        <v>66693</v>
      </c>
      <c r="R115" s="356"/>
    </row>
    <row r="116" spans="1:18" s="146" customFormat="1" ht="21" x14ac:dyDescent="0.6">
      <c r="A116" s="350" t="s">
        <v>133</v>
      </c>
      <c r="B116" s="351" t="s">
        <v>1324</v>
      </c>
      <c r="C116" s="351" t="str">
        <f>OrgTbl[[#This Row],[name333]]&amp;","&amp;OrgTbl[[#This Row],[TypeID]]</f>
        <v>ชาติตระการ,รพช.</v>
      </c>
      <c r="D116" s="351" t="str">
        <f>MID(OrgTbl[[#This Row],[name]],10,100)</f>
        <v>ชาติตระการ</v>
      </c>
      <c r="E116" s="352">
        <v>2</v>
      </c>
      <c r="F116" s="351" t="str" cm="1">
        <f t="array" ref="F116">_xlfn.IFS(OrgTbl[[#This Row],[TypeID]]="รพช.","โรงพยาบาลชุมชน",OrgTbl[[#This Row],[TypeID]]="รพศ.","โรงพยาบาลศูนย์",OrgTbl[[#This Row],[TypeID]]="รพท.","โรงพยาบาลทั่วไป")</f>
        <v>โรงพยาบาลชุมชน</v>
      </c>
      <c r="G116" s="351" t="str">
        <f>INDEX('Org2567'!$BB$4:$BB$905,MATCH(OrgTbl[[#This Row],[code5]],'Org2567'!$D$4:$D$905,0))</f>
        <v>รพช.</v>
      </c>
      <c r="H116" s="352" t="s">
        <v>4004</v>
      </c>
      <c r="I116" s="351" t="s">
        <v>1322</v>
      </c>
      <c r="J116" s="353">
        <f>INDEX('Org2567'!$BD$4:$BD$905,MATCH(OrgTbl[[#This Row],[code5]],'Org2567'!$D$4:$D$905,0))</f>
        <v>30</v>
      </c>
      <c r="K116" s="351" t="s">
        <v>918</v>
      </c>
      <c r="L116" s="351" t="str">
        <f>INDEX('Org2567'!$BC$4:$BC$905,MATCH(OrgTbl[[#This Row],[code5]],'Org2567'!$D$4:$D$905,0))</f>
        <v>F1</v>
      </c>
      <c r="M116" s="352">
        <f>INDEX('Org2567'!$BF$4:$BF$905,MATCH(OrgTbl[[#This Row],[code5]],'Org2567'!$D$4:$D$905,0))</f>
        <v>9</v>
      </c>
      <c r="N116" s="354"/>
      <c r="O116" s="351" t="s">
        <v>1326</v>
      </c>
      <c r="P116" s="351" t="str">
        <f>INDEX('Org2567'!$BG$4:$BG$905,MATCH(OrgTbl[[#This Row],[code5]],'Org2567'!$D$4:$D$905,0))</f>
        <v>รพช.F1 P&lt;=50,000</v>
      </c>
      <c r="Q116" s="355">
        <f>INDEX('Org2567'!$BE:$BE,MATCH(OrgTbl[[#This Row],[code5]],'Org2567'!$D:$D,0))</f>
        <v>31122</v>
      </c>
      <c r="R116" s="356"/>
    </row>
    <row r="117" spans="1:18" s="146" customFormat="1" ht="21" x14ac:dyDescent="0.6">
      <c r="A117" s="350" t="s">
        <v>134</v>
      </c>
      <c r="B117" s="351" t="s">
        <v>1327</v>
      </c>
      <c r="C117" s="351" t="str">
        <f>OrgTbl[[#This Row],[name333]]&amp;","&amp;OrgTbl[[#This Row],[TypeID]]</f>
        <v>บางระกำ,รพช.</v>
      </c>
      <c r="D117" s="351" t="str">
        <f>MID(OrgTbl[[#This Row],[name]],10,100)</f>
        <v>บางระกำ</v>
      </c>
      <c r="E117" s="352">
        <v>2</v>
      </c>
      <c r="F117" s="351" t="str" cm="1">
        <f t="array" ref="F117">_xlfn.IFS(OrgTbl[[#This Row],[TypeID]]="รพช.","โรงพยาบาลชุมชน",OrgTbl[[#This Row],[TypeID]]="รพศ.","โรงพยาบาลศูนย์",OrgTbl[[#This Row],[TypeID]]="รพท.","โรงพยาบาลทั่วไป")</f>
        <v>โรงพยาบาลชุมชน</v>
      </c>
      <c r="G117" s="351" t="str">
        <f>INDEX('Org2567'!$BB$4:$BB$905,MATCH(OrgTbl[[#This Row],[code5]],'Org2567'!$D$4:$D$905,0))</f>
        <v>รพช.</v>
      </c>
      <c r="H117" s="352" t="s">
        <v>4004</v>
      </c>
      <c r="I117" s="351" t="s">
        <v>1322</v>
      </c>
      <c r="J117" s="353">
        <f>INDEX('Org2567'!$BD$4:$BD$905,MATCH(OrgTbl[[#This Row],[code5]],'Org2567'!$D$4:$D$905,0))</f>
        <v>69</v>
      </c>
      <c r="K117" s="351" t="s">
        <v>923</v>
      </c>
      <c r="L117" s="351" t="str">
        <f>INDEX('Org2567'!$BC$4:$BC$905,MATCH(OrgTbl[[#This Row],[code5]],'Org2567'!$D$4:$D$905,0))</f>
        <v>F1</v>
      </c>
      <c r="M117" s="352">
        <f>INDEX('Org2567'!$BF$4:$BF$905,MATCH(OrgTbl[[#This Row],[code5]],'Org2567'!$D$4:$D$905,0))</f>
        <v>10</v>
      </c>
      <c r="N117" s="354"/>
      <c r="O117" s="351" t="s">
        <v>1329</v>
      </c>
      <c r="P117" s="351" t="str">
        <f>INDEX('Org2567'!$BG$4:$BG$905,MATCH(OrgTbl[[#This Row],[code5]],'Org2567'!$D$4:$D$905,0))</f>
        <v>รพช.F1 P50,000-100,000</v>
      </c>
      <c r="Q117" s="355">
        <f>INDEX('Org2567'!$BE:$BE,MATCH(OrgTbl[[#This Row],[code5]],'Org2567'!$D:$D,0))</f>
        <v>69777</v>
      </c>
      <c r="R117" s="356"/>
    </row>
    <row r="118" spans="1:18" s="146" customFormat="1" ht="21" x14ac:dyDescent="0.6">
      <c r="A118" s="350" t="s">
        <v>138</v>
      </c>
      <c r="B118" s="351" t="s">
        <v>1339</v>
      </c>
      <c r="C118" s="351" t="str">
        <f>OrgTbl[[#This Row],[name333]]&amp;","&amp;OrgTbl[[#This Row],[TypeID]]</f>
        <v>วังทอง,รพช.</v>
      </c>
      <c r="D118" s="351" t="str">
        <f>MID(OrgTbl[[#This Row],[name]],10,100)</f>
        <v>วังทอง</v>
      </c>
      <c r="E118" s="352">
        <v>2</v>
      </c>
      <c r="F118" s="351" t="str" cm="1">
        <f t="array" ref="F118">_xlfn.IFS(OrgTbl[[#This Row],[TypeID]]="รพช.","โรงพยาบาลชุมชน",OrgTbl[[#This Row],[TypeID]]="รพศ.","โรงพยาบาลศูนย์",OrgTbl[[#This Row],[TypeID]]="รพท.","โรงพยาบาลทั่วไป")</f>
        <v>โรงพยาบาลชุมชน</v>
      </c>
      <c r="G118" s="351" t="str">
        <f>INDEX('Org2567'!$BB$4:$BB$905,MATCH(OrgTbl[[#This Row],[code5]],'Org2567'!$D$4:$D$905,0))</f>
        <v>รพช.</v>
      </c>
      <c r="H118" s="352" t="s">
        <v>4004</v>
      </c>
      <c r="I118" s="351" t="s">
        <v>1322</v>
      </c>
      <c r="J118" s="353">
        <f>INDEX('Org2567'!$BD$4:$BD$905,MATCH(OrgTbl[[#This Row],[code5]],'Org2567'!$D$4:$D$905,0))</f>
        <v>68</v>
      </c>
      <c r="K118" s="351" t="s">
        <v>923</v>
      </c>
      <c r="L118" s="351" t="str">
        <f>INDEX('Org2567'!$BC$4:$BC$905,MATCH(OrgTbl[[#This Row],[code5]],'Org2567'!$D$4:$D$905,0))</f>
        <v>F1</v>
      </c>
      <c r="M118" s="352">
        <f>INDEX('Org2567'!$BF$4:$BF$905,MATCH(OrgTbl[[#This Row],[code5]],'Org2567'!$D$4:$D$905,0))</f>
        <v>10</v>
      </c>
      <c r="N118" s="354"/>
      <c r="O118" s="351" t="s">
        <v>1341</v>
      </c>
      <c r="P118" s="351" t="str">
        <f>INDEX('Org2567'!$BG$4:$BG$905,MATCH(OrgTbl[[#This Row],[code5]],'Org2567'!$D$4:$D$905,0))</f>
        <v>รพช.F1 P50,000-100,000</v>
      </c>
      <c r="Q118" s="355">
        <f>INDEX('Org2567'!$BE:$BE,MATCH(OrgTbl[[#This Row],[code5]],'Org2567'!$D:$D,0))</f>
        <v>94254</v>
      </c>
      <c r="R118" s="356"/>
    </row>
    <row r="119" spans="1:18" s="146" customFormat="1" ht="21" x14ac:dyDescent="0.6">
      <c r="A119" s="350" t="s">
        <v>139</v>
      </c>
      <c r="B119" s="351" t="s">
        <v>1342</v>
      </c>
      <c r="C119" s="351" t="str">
        <f>OrgTbl[[#This Row],[name333]]&amp;","&amp;OrgTbl[[#This Row],[TypeID]]</f>
        <v>เนินมะปราง,รพช.</v>
      </c>
      <c r="D119" s="351" t="str">
        <f>MID(OrgTbl[[#This Row],[name]],10,100)</f>
        <v>เนินมะปราง</v>
      </c>
      <c r="E119" s="352">
        <v>2</v>
      </c>
      <c r="F119" s="351" t="str" cm="1">
        <f t="array" ref="F119">_xlfn.IFS(OrgTbl[[#This Row],[TypeID]]="รพช.","โรงพยาบาลชุมชน",OrgTbl[[#This Row],[TypeID]]="รพศ.","โรงพยาบาลศูนย์",OrgTbl[[#This Row],[TypeID]]="รพท.","โรงพยาบาลทั่วไป")</f>
        <v>โรงพยาบาลชุมชน</v>
      </c>
      <c r="G119" s="351" t="str">
        <f>INDEX('Org2567'!$BB$4:$BB$905,MATCH(OrgTbl[[#This Row],[code5]],'Org2567'!$D$4:$D$905,0))</f>
        <v>รพช.</v>
      </c>
      <c r="H119" s="352" t="s">
        <v>4004</v>
      </c>
      <c r="I119" s="351" t="s">
        <v>1322</v>
      </c>
      <c r="J119" s="353">
        <f>INDEX('Org2567'!$BD$4:$BD$905,MATCH(OrgTbl[[#This Row],[code5]],'Org2567'!$D$4:$D$905,0))</f>
        <v>33</v>
      </c>
      <c r="K119" s="351" t="s">
        <v>918</v>
      </c>
      <c r="L119" s="351" t="str">
        <f>INDEX('Org2567'!$BC$4:$BC$905,MATCH(OrgTbl[[#This Row],[code5]],'Org2567'!$D$4:$D$905,0))</f>
        <v>F2</v>
      </c>
      <c r="M119" s="352">
        <f>INDEX('Org2567'!$BF$4:$BF$905,MATCH(OrgTbl[[#This Row],[code5]],'Org2567'!$D$4:$D$905,0))</f>
        <v>6</v>
      </c>
      <c r="N119" s="354"/>
      <c r="O119" s="351" t="s">
        <v>1344</v>
      </c>
      <c r="P119" s="351" t="str">
        <f>INDEX('Org2567'!$BG$4:$BG$905,MATCH(OrgTbl[[#This Row],[code5]],'Org2567'!$D$4:$D$905,0))</f>
        <v>รพช.F2 P30,000-60,000</v>
      </c>
      <c r="Q119" s="355">
        <f>INDEX('Org2567'!$BE:$BE,MATCH(OrgTbl[[#This Row],[code5]],'Org2567'!$D:$D,0))</f>
        <v>44302</v>
      </c>
      <c r="R119" s="356"/>
    </row>
    <row r="120" spans="1:18" s="146" customFormat="1" ht="21" x14ac:dyDescent="0.6">
      <c r="A120" s="350" t="s">
        <v>135</v>
      </c>
      <c r="B120" s="351" t="s">
        <v>1330</v>
      </c>
      <c r="C120" s="351" t="str">
        <f>OrgTbl[[#This Row],[name333]]&amp;","&amp;OrgTbl[[#This Row],[TypeID]]</f>
        <v>บางกระทุ่ม,รพช.</v>
      </c>
      <c r="D120" s="351" t="str">
        <f>MID(OrgTbl[[#This Row],[name]],10,100)</f>
        <v>บางกระทุ่ม</v>
      </c>
      <c r="E120" s="352">
        <v>2</v>
      </c>
      <c r="F120" s="351" t="str" cm="1">
        <f t="array" ref="F120">_xlfn.IFS(OrgTbl[[#This Row],[TypeID]]="รพช.","โรงพยาบาลชุมชน",OrgTbl[[#This Row],[TypeID]]="รพศ.","โรงพยาบาลศูนย์",OrgTbl[[#This Row],[TypeID]]="รพท.","โรงพยาบาลทั่วไป")</f>
        <v>โรงพยาบาลชุมชน</v>
      </c>
      <c r="G120" s="351" t="str">
        <f>INDEX('Org2567'!$BB$4:$BB$905,MATCH(OrgTbl[[#This Row],[code5]],'Org2567'!$D$4:$D$905,0))</f>
        <v>รพช.</v>
      </c>
      <c r="H120" s="352" t="s">
        <v>4004</v>
      </c>
      <c r="I120" s="351" t="s">
        <v>1322</v>
      </c>
      <c r="J120" s="353">
        <f>INDEX('Org2567'!$BD$4:$BD$905,MATCH(OrgTbl[[#This Row],[code5]],'Org2567'!$D$4:$D$905,0))</f>
        <v>30</v>
      </c>
      <c r="K120" s="351" t="s">
        <v>918</v>
      </c>
      <c r="L120" s="351" t="str">
        <f>INDEX('Org2567'!$BC$4:$BC$905,MATCH(OrgTbl[[#This Row],[code5]],'Org2567'!$D$4:$D$905,0))</f>
        <v>F2</v>
      </c>
      <c r="M120" s="352">
        <f>INDEX('Org2567'!$BF$4:$BF$905,MATCH(OrgTbl[[#This Row],[code5]],'Org2567'!$D$4:$D$905,0))</f>
        <v>6</v>
      </c>
      <c r="N120" s="354"/>
      <c r="O120" s="351" t="s">
        <v>1332</v>
      </c>
      <c r="P120" s="351" t="str">
        <f>INDEX('Org2567'!$BG$4:$BG$905,MATCH(OrgTbl[[#This Row],[code5]],'Org2567'!$D$4:$D$905,0))</f>
        <v>รพช.F2 P30,000-60,000</v>
      </c>
      <c r="Q120" s="355">
        <f>INDEX('Org2567'!$BE:$BE,MATCH(OrgTbl[[#This Row],[code5]],'Org2567'!$D:$D,0))</f>
        <v>33419</v>
      </c>
      <c r="R120" s="356"/>
    </row>
    <row r="121" spans="1:18" s="146" customFormat="1" ht="21" x14ac:dyDescent="0.6">
      <c r="A121" s="350" t="s">
        <v>136</v>
      </c>
      <c r="B121" s="351" t="s">
        <v>1333</v>
      </c>
      <c r="C121" s="351" t="str">
        <f>OrgTbl[[#This Row],[name333]]&amp;","&amp;OrgTbl[[#This Row],[TypeID]]</f>
        <v>พรหมพิราม,รพช.</v>
      </c>
      <c r="D121" s="351" t="str">
        <f>MID(OrgTbl[[#This Row],[name]],10,100)</f>
        <v>พรหมพิราม</v>
      </c>
      <c r="E121" s="352">
        <v>2</v>
      </c>
      <c r="F121" s="351" t="str" cm="1">
        <f t="array" ref="F121">_xlfn.IFS(OrgTbl[[#This Row],[TypeID]]="รพช.","โรงพยาบาลชุมชน",OrgTbl[[#This Row],[TypeID]]="รพศ.","โรงพยาบาลศูนย์",OrgTbl[[#This Row],[TypeID]]="รพท.","โรงพยาบาลทั่วไป")</f>
        <v>โรงพยาบาลชุมชน</v>
      </c>
      <c r="G121" s="351" t="str">
        <f>INDEX('Org2567'!$BB$4:$BB$905,MATCH(OrgTbl[[#This Row],[code5]],'Org2567'!$D$4:$D$905,0))</f>
        <v>รพช.</v>
      </c>
      <c r="H121" s="352" t="s">
        <v>4004</v>
      </c>
      <c r="I121" s="351" t="s">
        <v>1322</v>
      </c>
      <c r="J121" s="353">
        <f>INDEX('Org2567'!$BD$4:$BD$905,MATCH(OrgTbl[[#This Row],[code5]],'Org2567'!$D$4:$D$905,0))</f>
        <v>50</v>
      </c>
      <c r="K121" s="351" t="s">
        <v>923</v>
      </c>
      <c r="L121" s="351" t="str">
        <f>INDEX('Org2567'!$BC$4:$BC$905,MATCH(OrgTbl[[#This Row],[code5]],'Org2567'!$D$4:$D$905,0))</f>
        <v>F2</v>
      </c>
      <c r="M121" s="352">
        <f>INDEX('Org2567'!$BF$4:$BF$905,MATCH(OrgTbl[[#This Row],[code5]],'Org2567'!$D$4:$D$905,0))</f>
        <v>6</v>
      </c>
      <c r="N121" s="354"/>
      <c r="O121" s="351" t="s">
        <v>1335</v>
      </c>
      <c r="P121" s="351" t="str">
        <f>INDEX('Org2567'!$BG$4:$BG$905,MATCH(OrgTbl[[#This Row],[code5]],'Org2567'!$D$4:$D$905,0))</f>
        <v>รพช.F2 P30,000-60,000</v>
      </c>
      <c r="Q121" s="355">
        <f>INDEX('Org2567'!$BE:$BE,MATCH(OrgTbl[[#This Row],[code5]],'Org2567'!$D:$D,0))</f>
        <v>59149</v>
      </c>
      <c r="R121" s="356"/>
    </row>
    <row r="122" spans="1:18" s="146" customFormat="1" ht="21" x14ac:dyDescent="0.6">
      <c r="A122" s="350" t="s">
        <v>137</v>
      </c>
      <c r="B122" s="351" t="s">
        <v>1336</v>
      </c>
      <c r="C122" s="351" t="str">
        <f>OrgTbl[[#This Row],[name333]]&amp;","&amp;OrgTbl[[#This Row],[TypeID]]</f>
        <v>วัดโบสถ์,รพช.</v>
      </c>
      <c r="D122" s="351" t="str">
        <f>MID(OrgTbl[[#This Row],[name]],10,100)</f>
        <v>วัดโบสถ์</v>
      </c>
      <c r="E122" s="352">
        <v>2</v>
      </c>
      <c r="F122" s="351" t="str" cm="1">
        <f t="array" ref="F122">_xlfn.IFS(OrgTbl[[#This Row],[TypeID]]="รพช.","โรงพยาบาลชุมชน",OrgTbl[[#This Row],[TypeID]]="รพศ.","โรงพยาบาลศูนย์",OrgTbl[[#This Row],[TypeID]]="รพท.","โรงพยาบาลทั่วไป")</f>
        <v>โรงพยาบาลชุมชน</v>
      </c>
      <c r="G122" s="351" t="str">
        <f>INDEX('Org2567'!$BB$4:$BB$905,MATCH(OrgTbl[[#This Row],[code5]],'Org2567'!$D$4:$D$905,0))</f>
        <v>รพช.</v>
      </c>
      <c r="H122" s="352" t="s">
        <v>4004</v>
      </c>
      <c r="I122" s="351" t="s">
        <v>1322</v>
      </c>
      <c r="J122" s="353">
        <f>INDEX('Org2567'!$BD$4:$BD$905,MATCH(OrgTbl[[#This Row],[code5]],'Org2567'!$D$4:$D$905,0))</f>
        <v>30</v>
      </c>
      <c r="K122" s="351" t="s">
        <v>923</v>
      </c>
      <c r="L122" s="351" t="str">
        <f>INDEX('Org2567'!$BC$4:$BC$905,MATCH(OrgTbl[[#This Row],[code5]],'Org2567'!$D$4:$D$905,0))</f>
        <v>F2</v>
      </c>
      <c r="M122" s="352">
        <f>INDEX('Org2567'!$BF$4:$BF$905,MATCH(OrgTbl[[#This Row],[code5]],'Org2567'!$D$4:$D$905,0))</f>
        <v>5</v>
      </c>
      <c r="N122" s="354"/>
      <c r="O122" s="351" t="s">
        <v>1338</v>
      </c>
      <c r="P122" s="351" t="str">
        <f>INDEX('Org2567'!$BG$4:$BG$905,MATCH(OrgTbl[[#This Row],[code5]],'Org2567'!$D$4:$D$905,0))</f>
        <v>รพช.F2 P&lt;=30,000</v>
      </c>
      <c r="Q122" s="355">
        <f>INDEX('Org2567'!$BE:$BE,MATCH(OrgTbl[[#This Row],[code5]],'Org2567'!$D:$D,0))</f>
        <v>26412</v>
      </c>
      <c r="R122" s="356"/>
    </row>
    <row r="123" spans="1:18" s="146" customFormat="1" ht="21" x14ac:dyDescent="0.6">
      <c r="A123" s="350" t="s">
        <v>141</v>
      </c>
      <c r="B123" s="351" t="s">
        <v>1348</v>
      </c>
      <c r="C123" s="351" t="str">
        <f>OrgTbl[[#This Row],[name333]]&amp;","&amp;OrgTbl[[#This Row],[TypeID]]</f>
        <v>เพชรบูรณ์,รพท.</v>
      </c>
      <c r="D123" s="351" t="str">
        <f>MID(OrgTbl[[#This Row],[name]],10,100)</f>
        <v>เพชรบูรณ์</v>
      </c>
      <c r="E123" s="352">
        <v>2</v>
      </c>
      <c r="F123" s="351" t="str" cm="1">
        <f t="array" ref="F123">_xlfn.IFS(OrgTbl[[#This Row],[TypeID]]="รพช.","โรงพยาบาลชุมชน",OrgTbl[[#This Row],[TypeID]]="รพศ.","โรงพยาบาลศูนย์",OrgTbl[[#This Row],[TypeID]]="รพท.","โรงพยาบาลทั่วไป")</f>
        <v>โรงพยาบาลทั่วไป</v>
      </c>
      <c r="G123" s="351" t="str">
        <f>INDEX('Org2567'!$BB$4:$BB$905,MATCH(OrgTbl[[#This Row],[code5]],'Org2567'!$D$4:$D$905,0))</f>
        <v>รพท.</v>
      </c>
      <c r="H123" s="352" t="s">
        <v>4005</v>
      </c>
      <c r="I123" s="351" t="s">
        <v>1350</v>
      </c>
      <c r="J123" s="353">
        <f>INDEX('Org2567'!$BD$4:$BD$905,MATCH(OrgTbl[[#This Row],[code5]],'Org2567'!$D$4:$D$905,0))</f>
        <v>510</v>
      </c>
      <c r="K123" s="351" t="s">
        <v>923</v>
      </c>
      <c r="L123" s="351" t="str">
        <f>INDEX('Org2567'!$BC$4:$BC$905,MATCH(OrgTbl[[#This Row],[code5]],'Org2567'!$D$4:$D$905,0))</f>
        <v>S</v>
      </c>
      <c r="M123" s="352">
        <f>INDEX('Org2567'!$BF$4:$BF$905,MATCH(OrgTbl[[#This Row],[code5]],'Org2567'!$D$4:$D$905,0))</f>
        <v>17</v>
      </c>
      <c r="N123" s="354"/>
      <c r="O123" s="351" t="s">
        <v>1351</v>
      </c>
      <c r="P123" s="351" t="str">
        <f>INDEX('Org2567'!$BG$4:$BG$905,MATCH(OrgTbl[[#This Row],[code5]],'Org2567'!$D$4:$D$905,0))</f>
        <v>รพท.S B&gt;400</v>
      </c>
      <c r="Q123" s="355">
        <f>INDEX('Org2567'!$BE:$BE,MATCH(OrgTbl[[#This Row],[code5]],'Org2567'!$D:$D,0))</f>
        <v>145691</v>
      </c>
      <c r="R123" s="356"/>
    </row>
    <row r="124" spans="1:18" s="146" customFormat="1" ht="21" x14ac:dyDescent="0.6">
      <c r="A124" s="350" t="s">
        <v>144</v>
      </c>
      <c r="B124" s="351" t="s">
        <v>1357</v>
      </c>
      <c r="C124" s="351" t="str">
        <f>OrgTbl[[#This Row],[name333]]&amp;","&amp;OrgTbl[[#This Row],[TypeID]]</f>
        <v>วิเชียรบุรี,รพท.</v>
      </c>
      <c r="D124" s="351" t="str">
        <f>MID(OrgTbl[[#This Row],[name]],10,100)</f>
        <v>วิเชียรบุรี</v>
      </c>
      <c r="E124" s="352">
        <v>2</v>
      </c>
      <c r="F124" s="351" t="str" cm="1">
        <f t="array" ref="F124">_xlfn.IFS(OrgTbl[[#This Row],[TypeID]]="รพช.","โรงพยาบาลชุมชน",OrgTbl[[#This Row],[TypeID]]="รพศ.","โรงพยาบาลศูนย์",OrgTbl[[#This Row],[TypeID]]="รพท.","โรงพยาบาลทั่วไป")</f>
        <v>โรงพยาบาลทั่วไป</v>
      </c>
      <c r="G124" s="351" t="str">
        <f>INDEX('Org2567'!$BB$4:$BB$905,MATCH(OrgTbl[[#This Row],[code5]],'Org2567'!$D$4:$D$905,0))</f>
        <v>รพท.</v>
      </c>
      <c r="H124" s="352" t="s">
        <v>4005</v>
      </c>
      <c r="I124" s="351" t="s">
        <v>1350</v>
      </c>
      <c r="J124" s="353">
        <f>INDEX('Org2567'!$BD$4:$BD$905,MATCH(OrgTbl[[#This Row],[code5]],'Org2567'!$D$4:$D$905,0))</f>
        <v>243</v>
      </c>
      <c r="K124" s="351" t="s">
        <v>923</v>
      </c>
      <c r="L124" s="351" t="str">
        <f>INDEX('Org2567'!$BC$4:$BC$905,MATCH(OrgTbl[[#This Row],[code5]],'Org2567'!$D$4:$D$905,0))</f>
        <v>M1</v>
      </c>
      <c r="M124" s="352">
        <f>INDEX('Org2567'!$BF$4:$BF$905,MATCH(OrgTbl[[#This Row],[code5]],'Org2567'!$D$4:$D$905,0))</f>
        <v>15</v>
      </c>
      <c r="N124" s="354"/>
      <c r="O124" s="351" t="s">
        <v>1358</v>
      </c>
      <c r="P124" s="351" t="str">
        <f>INDEX('Org2567'!$BG$4:$BG$905,MATCH(OrgTbl[[#This Row],[code5]],'Org2567'!$D$4:$D$905,0))</f>
        <v>รพท.M1 B&gt;200</v>
      </c>
      <c r="Q124" s="355">
        <f>INDEX('Org2567'!$BE:$BE,MATCH(OrgTbl[[#This Row],[code5]],'Org2567'!$D:$D,0))</f>
        <v>99419</v>
      </c>
      <c r="R124" s="356"/>
    </row>
    <row r="125" spans="1:18" s="146" customFormat="1" ht="21" x14ac:dyDescent="0.6">
      <c r="A125" s="350" t="s">
        <v>143</v>
      </c>
      <c r="B125" s="351" t="s">
        <v>1355</v>
      </c>
      <c r="C125" s="351" t="str">
        <f>OrgTbl[[#This Row],[name333]]&amp;","&amp;OrgTbl[[#This Row],[TypeID]]</f>
        <v>หล่มสัก,รพท.</v>
      </c>
      <c r="D125" s="351" t="str">
        <f>MID(OrgTbl[[#This Row],[name]],10,100)</f>
        <v>หล่มสัก</v>
      </c>
      <c r="E125" s="352">
        <v>2</v>
      </c>
      <c r="F125" s="351" t="str" cm="1">
        <f t="array" ref="F125">_xlfn.IFS(OrgTbl[[#This Row],[TypeID]]="รพช.","โรงพยาบาลชุมชน",OrgTbl[[#This Row],[TypeID]]="รพศ.","โรงพยาบาลศูนย์",OrgTbl[[#This Row],[TypeID]]="รพท.","โรงพยาบาลทั่วไป")</f>
        <v>โรงพยาบาลทั่วไป</v>
      </c>
      <c r="G125" s="351" t="str">
        <f>INDEX('Org2567'!$BB$4:$BB$905,MATCH(OrgTbl[[#This Row],[code5]],'Org2567'!$D$4:$D$905,0))</f>
        <v>รพท.</v>
      </c>
      <c r="H125" s="352" t="s">
        <v>4005</v>
      </c>
      <c r="I125" s="351" t="s">
        <v>1350</v>
      </c>
      <c r="J125" s="353">
        <f>INDEX('Org2567'!$BD$4:$BD$905,MATCH(OrgTbl[[#This Row],[code5]],'Org2567'!$D$4:$D$905,0))</f>
        <v>235</v>
      </c>
      <c r="K125" s="351" t="s">
        <v>923</v>
      </c>
      <c r="L125" s="351" t="str">
        <f>INDEX('Org2567'!$BC$4:$BC$905,MATCH(OrgTbl[[#This Row],[code5]],'Org2567'!$D$4:$D$905,0))</f>
        <v>M1</v>
      </c>
      <c r="M125" s="352">
        <f>INDEX('Org2567'!$BF$4:$BF$905,MATCH(OrgTbl[[#This Row],[code5]],'Org2567'!$D$4:$D$905,0))</f>
        <v>15</v>
      </c>
      <c r="N125" s="354"/>
      <c r="O125" s="351" t="s">
        <v>1356</v>
      </c>
      <c r="P125" s="351" t="str">
        <f>INDEX('Org2567'!$BG$4:$BG$905,MATCH(OrgTbl[[#This Row],[code5]],'Org2567'!$D$4:$D$905,0))</f>
        <v>รพท.M1 B&gt;200</v>
      </c>
      <c r="Q125" s="355">
        <f>INDEX('Org2567'!$BE:$BE,MATCH(OrgTbl[[#This Row],[code5]],'Org2567'!$D:$D,0))</f>
        <v>112750</v>
      </c>
      <c r="R125" s="356"/>
    </row>
    <row r="126" spans="1:18" s="146" customFormat="1" ht="21" x14ac:dyDescent="0.6">
      <c r="A126" s="350" t="s">
        <v>146</v>
      </c>
      <c r="B126" s="351" t="s">
        <v>1362</v>
      </c>
      <c r="C126" s="351" t="str">
        <f>OrgTbl[[#This Row],[name333]]&amp;","&amp;OrgTbl[[#This Row],[TypeID]]</f>
        <v>หนองไผ่,รพช.</v>
      </c>
      <c r="D126" s="351" t="str">
        <f>MID(OrgTbl[[#This Row],[name]],10,100)</f>
        <v>หนองไผ่</v>
      </c>
      <c r="E126" s="352">
        <v>2</v>
      </c>
      <c r="F126" s="351" t="str" cm="1">
        <f t="array" ref="F126">_xlfn.IFS(OrgTbl[[#This Row],[TypeID]]="รพช.","โรงพยาบาลชุมชน",OrgTbl[[#This Row],[TypeID]]="รพศ.","โรงพยาบาลศูนย์",OrgTbl[[#This Row],[TypeID]]="รพท.","โรงพยาบาลทั่วไป")</f>
        <v>โรงพยาบาลชุมชน</v>
      </c>
      <c r="G126" s="351" t="str">
        <f>INDEX('Org2567'!$BB$4:$BB$905,MATCH(OrgTbl[[#This Row],[code5]],'Org2567'!$D$4:$D$905,0))</f>
        <v>รพช.</v>
      </c>
      <c r="H126" s="352" t="s">
        <v>4005</v>
      </c>
      <c r="I126" s="351" t="s">
        <v>1350</v>
      </c>
      <c r="J126" s="353">
        <f>INDEX('Org2567'!$BD$4:$BD$905,MATCH(OrgTbl[[#This Row],[code5]],'Org2567'!$D$4:$D$905,0))</f>
        <v>142</v>
      </c>
      <c r="K126" s="351" t="s">
        <v>923</v>
      </c>
      <c r="L126" s="351" t="str">
        <f>INDEX('Org2567'!$BC$4:$BC$905,MATCH(OrgTbl[[#This Row],[code5]],'Org2567'!$D$4:$D$905,0))</f>
        <v>M2</v>
      </c>
      <c r="M126" s="352">
        <f>INDEX('Org2567'!$BF$4:$BF$905,MATCH(OrgTbl[[#This Row],[code5]],'Org2567'!$D$4:$D$905,0))</f>
        <v>13</v>
      </c>
      <c r="N126" s="354"/>
      <c r="O126" s="351" t="s">
        <v>1364</v>
      </c>
      <c r="P126" s="351" t="str">
        <f>INDEX('Org2567'!$BG$4:$BG$905,MATCH(OrgTbl[[#This Row],[code5]],'Org2567'!$D$4:$D$905,0))</f>
        <v>รพช.M2 B&gt;100</v>
      </c>
      <c r="Q126" s="355">
        <f>INDEX('Org2567'!$BE:$BE,MATCH(OrgTbl[[#This Row],[code5]],'Org2567'!$D:$D,0))</f>
        <v>77623</v>
      </c>
      <c r="R126" s="356"/>
    </row>
    <row r="127" spans="1:18" s="146" customFormat="1" ht="21" x14ac:dyDescent="0.6">
      <c r="A127" s="350" t="s">
        <v>147</v>
      </c>
      <c r="B127" s="351" t="s">
        <v>1365</v>
      </c>
      <c r="C127" s="351" t="str">
        <f>OrgTbl[[#This Row],[name333]]&amp;","&amp;OrgTbl[[#This Row],[TypeID]]</f>
        <v>บึงสามพัน,รพช.</v>
      </c>
      <c r="D127" s="351" t="str">
        <f>MID(OrgTbl[[#This Row],[name]],10,100)</f>
        <v>บึงสามพัน</v>
      </c>
      <c r="E127" s="352">
        <v>2</v>
      </c>
      <c r="F127" s="351" t="str" cm="1">
        <f t="array" ref="F127">_xlfn.IFS(OrgTbl[[#This Row],[TypeID]]="รพช.","โรงพยาบาลชุมชน",OrgTbl[[#This Row],[TypeID]]="รพศ.","โรงพยาบาลศูนย์",OrgTbl[[#This Row],[TypeID]]="รพท.","โรงพยาบาลทั่วไป")</f>
        <v>โรงพยาบาลชุมชน</v>
      </c>
      <c r="G127" s="351" t="str">
        <f>INDEX('Org2567'!$BB$4:$BB$905,MATCH(OrgTbl[[#This Row],[code5]],'Org2567'!$D$4:$D$905,0))</f>
        <v>รพช.</v>
      </c>
      <c r="H127" s="352" t="s">
        <v>4005</v>
      </c>
      <c r="I127" s="351" t="s">
        <v>1350</v>
      </c>
      <c r="J127" s="353">
        <f>INDEX('Org2567'!$BD$4:$BD$905,MATCH(OrgTbl[[#This Row],[code5]],'Org2567'!$D$4:$D$905,0))</f>
        <v>90</v>
      </c>
      <c r="K127" s="351" t="s">
        <v>923</v>
      </c>
      <c r="L127" s="351" t="str">
        <f>INDEX('Org2567'!$BC$4:$BC$905,MATCH(OrgTbl[[#This Row],[code5]],'Org2567'!$D$4:$D$905,0))</f>
        <v>F1</v>
      </c>
      <c r="M127" s="352">
        <f>INDEX('Org2567'!$BF$4:$BF$905,MATCH(OrgTbl[[#This Row],[code5]],'Org2567'!$D$4:$D$905,0))</f>
        <v>10</v>
      </c>
      <c r="N127" s="354"/>
      <c r="O127" s="351" t="s">
        <v>1367</v>
      </c>
      <c r="P127" s="351" t="str">
        <f>INDEX('Org2567'!$BG$4:$BG$905,MATCH(OrgTbl[[#This Row],[code5]],'Org2567'!$D$4:$D$905,0))</f>
        <v>รพช.F1 P50,000-100,000</v>
      </c>
      <c r="Q127" s="355">
        <f>INDEX('Org2567'!$BE:$BE,MATCH(OrgTbl[[#This Row],[code5]],'Org2567'!$D:$D,0))</f>
        <v>50334</v>
      </c>
      <c r="R127" s="356"/>
    </row>
    <row r="128" spans="1:18" s="146" customFormat="1" ht="21" x14ac:dyDescent="0.6">
      <c r="A128" s="350" t="s">
        <v>151</v>
      </c>
      <c r="B128" s="351" t="s">
        <v>1377</v>
      </c>
      <c r="C128" s="351" t="str">
        <f>OrgTbl[[#This Row],[name333]]&amp;","&amp;OrgTbl[[#This Row],[TypeID]]</f>
        <v>สมเด็จพระยุพราชหล่มเก่า,รพช.</v>
      </c>
      <c r="D128" s="351" t="str">
        <f>MID(OrgTbl[[#This Row],[name]],10,100)</f>
        <v>สมเด็จพระยุพราชหล่มเก่า</v>
      </c>
      <c r="E128" s="352">
        <v>2</v>
      </c>
      <c r="F128" s="351" t="str" cm="1">
        <f t="array" ref="F128">_xlfn.IFS(OrgTbl[[#This Row],[TypeID]]="รพช.","โรงพยาบาลชุมชน",OrgTbl[[#This Row],[TypeID]]="รพศ.","โรงพยาบาลศูนย์",OrgTbl[[#This Row],[TypeID]]="รพท.","โรงพยาบาลทั่วไป")</f>
        <v>โรงพยาบาลชุมชน</v>
      </c>
      <c r="G128" s="351" t="str">
        <f>INDEX('Org2567'!$BB$4:$BB$905,MATCH(OrgTbl[[#This Row],[code5]],'Org2567'!$D$4:$D$905,0))</f>
        <v>รพช.</v>
      </c>
      <c r="H128" s="352" t="s">
        <v>4005</v>
      </c>
      <c r="I128" s="351" t="s">
        <v>1350</v>
      </c>
      <c r="J128" s="353">
        <f>INDEX('Org2567'!$BD$4:$BD$905,MATCH(OrgTbl[[#This Row],[code5]],'Org2567'!$D$4:$D$905,0))</f>
        <v>100</v>
      </c>
      <c r="K128" s="351" t="s">
        <v>923</v>
      </c>
      <c r="L128" s="351" t="str">
        <f>INDEX('Org2567'!$BC$4:$BC$905,MATCH(OrgTbl[[#This Row],[code5]],'Org2567'!$D$4:$D$905,0))</f>
        <v>F1</v>
      </c>
      <c r="M128" s="352">
        <f>INDEX('Org2567'!$BF$4:$BF$905,MATCH(OrgTbl[[#This Row],[code5]],'Org2567'!$D$4:$D$905,0))</f>
        <v>9</v>
      </c>
      <c r="N128" s="354"/>
      <c r="O128" s="351" t="s">
        <v>1379</v>
      </c>
      <c r="P128" s="351" t="str">
        <f>INDEX('Org2567'!$BG$4:$BG$905,MATCH(OrgTbl[[#This Row],[code5]],'Org2567'!$D$4:$D$905,0))</f>
        <v>รพช.F1 P&lt;=50,000</v>
      </c>
      <c r="Q128" s="355">
        <f>INDEX('Org2567'!$BE:$BE,MATCH(OrgTbl[[#This Row],[code5]],'Org2567'!$D:$D,0))</f>
        <v>48594</v>
      </c>
      <c r="R128" s="356"/>
    </row>
    <row r="129" spans="1:18" s="146" customFormat="1" ht="21" x14ac:dyDescent="0.6">
      <c r="A129" s="350" t="s">
        <v>150</v>
      </c>
      <c r="B129" s="351" t="s">
        <v>1374</v>
      </c>
      <c r="C129" s="351" t="str">
        <f>OrgTbl[[#This Row],[name333]]&amp;","&amp;OrgTbl[[#This Row],[TypeID]]</f>
        <v>เขาค้อ,รพช.</v>
      </c>
      <c r="D129" s="351" t="str">
        <f>MID(OrgTbl[[#This Row],[name]],10,100)</f>
        <v>เขาค้อ</v>
      </c>
      <c r="E129" s="352">
        <v>2</v>
      </c>
      <c r="F129" s="351" t="str" cm="1">
        <f t="array" ref="F129">_xlfn.IFS(OrgTbl[[#This Row],[TypeID]]="รพช.","โรงพยาบาลชุมชน",OrgTbl[[#This Row],[TypeID]]="รพศ.","โรงพยาบาลศูนย์",OrgTbl[[#This Row],[TypeID]]="รพท.","โรงพยาบาลทั่วไป")</f>
        <v>โรงพยาบาลชุมชน</v>
      </c>
      <c r="G129" s="351" t="str">
        <f>INDEX('Org2567'!$BB$4:$BB$905,MATCH(OrgTbl[[#This Row],[code5]],'Org2567'!$D$4:$D$905,0))</f>
        <v>รพช.</v>
      </c>
      <c r="H129" s="352" t="s">
        <v>4005</v>
      </c>
      <c r="I129" s="351" t="s">
        <v>1350</v>
      </c>
      <c r="J129" s="353">
        <f>INDEX('Org2567'!$BD$4:$BD$905,MATCH(OrgTbl[[#This Row],[code5]],'Org2567'!$D$4:$D$905,0))</f>
        <v>30</v>
      </c>
      <c r="K129" s="351" t="s">
        <v>923</v>
      </c>
      <c r="L129" s="351" t="str">
        <f>INDEX('Org2567'!$BC$4:$BC$905,MATCH(OrgTbl[[#This Row],[code5]],'Org2567'!$D$4:$D$905,0))</f>
        <v>F2</v>
      </c>
      <c r="M129" s="352">
        <f>INDEX('Org2567'!$BF$4:$BF$905,MATCH(OrgTbl[[#This Row],[code5]],'Org2567'!$D$4:$D$905,0))</f>
        <v>6</v>
      </c>
      <c r="N129" s="354"/>
      <c r="O129" s="351" t="s">
        <v>1376</v>
      </c>
      <c r="P129" s="351" t="str">
        <f>INDEX('Org2567'!$BG$4:$BG$905,MATCH(OrgTbl[[#This Row],[code5]],'Org2567'!$D$4:$D$905,0))</f>
        <v>รพช.F2 P30,000-60,000</v>
      </c>
      <c r="Q129" s="355">
        <f>INDEX('Org2567'!$BE:$BE,MATCH(OrgTbl[[#This Row],[code5]],'Org2567'!$D:$D,0))</f>
        <v>32051</v>
      </c>
      <c r="R129" s="356"/>
    </row>
    <row r="130" spans="1:18" s="146" customFormat="1" ht="21" x14ac:dyDescent="0.6">
      <c r="A130" s="350" t="s">
        <v>142</v>
      </c>
      <c r="B130" s="351" t="s">
        <v>1352</v>
      </c>
      <c r="C130" s="351" t="str">
        <f>OrgTbl[[#This Row],[name333]]&amp;","&amp;OrgTbl[[#This Row],[TypeID]]</f>
        <v>ชนแดน,รพช.</v>
      </c>
      <c r="D130" s="351" t="str">
        <f>MID(OrgTbl[[#This Row],[name]],10,100)</f>
        <v>ชนแดน</v>
      </c>
      <c r="E130" s="352">
        <v>2</v>
      </c>
      <c r="F130" s="351" t="str" cm="1">
        <f t="array" ref="F130">_xlfn.IFS(OrgTbl[[#This Row],[TypeID]]="รพช.","โรงพยาบาลชุมชน",OrgTbl[[#This Row],[TypeID]]="รพศ.","โรงพยาบาลศูนย์",OrgTbl[[#This Row],[TypeID]]="รพท.","โรงพยาบาลทั่วไป")</f>
        <v>โรงพยาบาลชุมชน</v>
      </c>
      <c r="G130" s="351" t="str">
        <f>INDEX('Org2567'!$BB$4:$BB$905,MATCH(OrgTbl[[#This Row],[code5]],'Org2567'!$D$4:$D$905,0))</f>
        <v>รพช.</v>
      </c>
      <c r="H130" s="352" t="s">
        <v>4005</v>
      </c>
      <c r="I130" s="351" t="s">
        <v>1350</v>
      </c>
      <c r="J130" s="353">
        <f>INDEX('Org2567'!$BD$4:$BD$905,MATCH(OrgTbl[[#This Row],[code5]],'Org2567'!$D$4:$D$905,0))</f>
        <v>60</v>
      </c>
      <c r="K130" s="351" t="s">
        <v>923</v>
      </c>
      <c r="L130" s="351" t="str">
        <f>INDEX('Org2567'!$BC$4:$BC$905,MATCH(OrgTbl[[#This Row],[code5]],'Org2567'!$D$4:$D$905,0))</f>
        <v>F2</v>
      </c>
      <c r="M130" s="352">
        <f>INDEX('Org2567'!$BF$4:$BF$905,MATCH(OrgTbl[[#This Row],[code5]],'Org2567'!$D$4:$D$905,0))</f>
        <v>6</v>
      </c>
      <c r="N130" s="354"/>
      <c r="O130" s="351" t="s">
        <v>1354</v>
      </c>
      <c r="P130" s="351" t="str">
        <f>INDEX('Org2567'!$BG$4:$BG$905,MATCH(OrgTbl[[#This Row],[code5]],'Org2567'!$D$4:$D$905,0))</f>
        <v>รพช.F2 P30,000-60,000</v>
      </c>
      <c r="Q130" s="355">
        <f>INDEX('Org2567'!$BE:$BE,MATCH(OrgTbl[[#This Row],[code5]],'Org2567'!$D:$D,0))</f>
        <v>57664</v>
      </c>
      <c r="R130" s="356"/>
    </row>
    <row r="131" spans="1:18" s="146" customFormat="1" ht="21" x14ac:dyDescent="0.6">
      <c r="A131" s="350" t="s">
        <v>149</v>
      </c>
      <c r="B131" s="351" t="s">
        <v>1371</v>
      </c>
      <c r="C131" s="351" t="str">
        <f>OrgTbl[[#This Row],[name333]]&amp;","&amp;OrgTbl[[#This Row],[TypeID]]</f>
        <v>วังโป่ง,รพช.</v>
      </c>
      <c r="D131" s="351" t="str">
        <f>MID(OrgTbl[[#This Row],[name]],10,100)</f>
        <v>วังโป่ง</v>
      </c>
      <c r="E131" s="352">
        <v>2</v>
      </c>
      <c r="F131" s="351" t="str" cm="1">
        <f t="array" ref="F131">_xlfn.IFS(OrgTbl[[#This Row],[TypeID]]="รพช.","โรงพยาบาลชุมชน",OrgTbl[[#This Row],[TypeID]]="รพศ.","โรงพยาบาลศูนย์",OrgTbl[[#This Row],[TypeID]]="รพท.","โรงพยาบาลทั่วไป")</f>
        <v>โรงพยาบาลชุมชน</v>
      </c>
      <c r="G131" s="351" t="str">
        <f>INDEX('Org2567'!$BB$4:$BB$905,MATCH(OrgTbl[[#This Row],[code5]],'Org2567'!$D$4:$D$905,0))</f>
        <v>รพช.</v>
      </c>
      <c r="H131" s="352" t="s">
        <v>4005</v>
      </c>
      <c r="I131" s="351" t="s">
        <v>1350</v>
      </c>
      <c r="J131" s="353">
        <f>INDEX('Org2567'!$BD$4:$BD$905,MATCH(OrgTbl[[#This Row],[code5]],'Org2567'!$D$4:$D$905,0))</f>
        <v>30</v>
      </c>
      <c r="K131" s="351" t="s">
        <v>918</v>
      </c>
      <c r="L131" s="351" t="str">
        <f>INDEX('Org2567'!$BC$4:$BC$905,MATCH(OrgTbl[[#This Row],[code5]],'Org2567'!$D$4:$D$905,0))</f>
        <v>F2</v>
      </c>
      <c r="M131" s="352">
        <f>INDEX('Org2567'!$BF$4:$BF$905,MATCH(OrgTbl[[#This Row],[code5]],'Org2567'!$D$4:$D$905,0))</f>
        <v>5</v>
      </c>
      <c r="N131" s="354"/>
      <c r="O131" s="351" t="s">
        <v>1373</v>
      </c>
      <c r="P131" s="351" t="str">
        <f>INDEX('Org2567'!$BG$4:$BG$905,MATCH(OrgTbl[[#This Row],[code5]],'Org2567'!$D$4:$D$905,0))</f>
        <v>รพช.F2 P&lt;=30,000</v>
      </c>
      <c r="Q131" s="355">
        <f>INDEX('Org2567'!$BE:$BE,MATCH(OrgTbl[[#This Row],[code5]],'Org2567'!$D:$D,0))</f>
        <v>26430</v>
      </c>
      <c r="R131" s="356"/>
    </row>
    <row r="132" spans="1:18" s="146" customFormat="1" ht="21" x14ac:dyDescent="0.6">
      <c r="A132" s="350" t="s">
        <v>145</v>
      </c>
      <c r="B132" s="351" t="s">
        <v>1359</v>
      </c>
      <c r="C132" s="351" t="str">
        <f>OrgTbl[[#This Row],[name333]]&amp;","&amp;OrgTbl[[#This Row],[TypeID]]</f>
        <v>ศรีเทพ,รพช.</v>
      </c>
      <c r="D132" s="351" t="str">
        <f>MID(OrgTbl[[#This Row],[name]],10,100)</f>
        <v>ศรีเทพ</v>
      </c>
      <c r="E132" s="352">
        <v>2</v>
      </c>
      <c r="F132" s="351" t="str" cm="1">
        <f t="array" ref="F132">_xlfn.IFS(OrgTbl[[#This Row],[TypeID]]="รพช.","โรงพยาบาลชุมชน",OrgTbl[[#This Row],[TypeID]]="รพศ.","โรงพยาบาลศูนย์",OrgTbl[[#This Row],[TypeID]]="รพท.","โรงพยาบาลทั่วไป")</f>
        <v>โรงพยาบาลชุมชน</v>
      </c>
      <c r="G132" s="351" t="str">
        <f>INDEX('Org2567'!$BB$4:$BB$905,MATCH(OrgTbl[[#This Row],[code5]],'Org2567'!$D$4:$D$905,0))</f>
        <v>รพช.</v>
      </c>
      <c r="H132" s="352" t="s">
        <v>4005</v>
      </c>
      <c r="I132" s="351" t="s">
        <v>1350</v>
      </c>
      <c r="J132" s="353">
        <f>INDEX('Org2567'!$BD$4:$BD$905,MATCH(OrgTbl[[#This Row],[code5]],'Org2567'!$D$4:$D$905,0))</f>
        <v>57</v>
      </c>
      <c r="K132" s="351" t="s">
        <v>918</v>
      </c>
      <c r="L132" s="351" t="str">
        <f>INDEX('Org2567'!$BC$4:$BC$905,MATCH(OrgTbl[[#This Row],[code5]],'Org2567'!$D$4:$D$905,0))</f>
        <v>F2</v>
      </c>
      <c r="M132" s="352">
        <f>INDEX('Org2567'!$BF$4:$BF$905,MATCH(OrgTbl[[#This Row],[code5]],'Org2567'!$D$4:$D$905,0))</f>
        <v>6</v>
      </c>
      <c r="N132" s="354"/>
      <c r="O132" s="351" t="s">
        <v>1361</v>
      </c>
      <c r="P132" s="351" t="str">
        <f>INDEX('Org2567'!$BG$4:$BG$905,MATCH(OrgTbl[[#This Row],[code5]],'Org2567'!$D$4:$D$905,0))</f>
        <v>รพช.F2 P30,000-60,000</v>
      </c>
      <c r="Q132" s="355">
        <f>INDEX('Org2567'!$BE:$BE,MATCH(OrgTbl[[#This Row],[code5]],'Org2567'!$D:$D,0))</f>
        <v>47113</v>
      </c>
      <c r="R132" s="356"/>
    </row>
    <row r="133" spans="1:18" s="146" customFormat="1" ht="21" x14ac:dyDescent="0.6">
      <c r="A133" s="350" t="s">
        <v>148</v>
      </c>
      <c r="B133" s="351" t="s">
        <v>1368</v>
      </c>
      <c r="C133" s="351" t="str">
        <f>OrgTbl[[#This Row],[name333]]&amp;","&amp;OrgTbl[[#This Row],[TypeID]]</f>
        <v>น้ำหนาว,รพช.</v>
      </c>
      <c r="D133" s="351" t="str">
        <f>MID(OrgTbl[[#This Row],[name]],10,100)</f>
        <v>น้ำหนาว</v>
      </c>
      <c r="E133" s="352">
        <v>2</v>
      </c>
      <c r="F133" s="351" t="str" cm="1">
        <f t="array" ref="F133">_xlfn.IFS(OrgTbl[[#This Row],[TypeID]]="รพช.","โรงพยาบาลชุมชน",OrgTbl[[#This Row],[TypeID]]="รพศ.","โรงพยาบาลศูนย์",OrgTbl[[#This Row],[TypeID]]="รพท.","โรงพยาบาลทั่วไป")</f>
        <v>โรงพยาบาลชุมชน</v>
      </c>
      <c r="G133" s="351" t="str">
        <f>INDEX('Org2567'!$BB$4:$BB$905,MATCH(OrgTbl[[#This Row],[code5]],'Org2567'!$D$4:$D$905,0))</f>
        <v>รพช.</v>
      </c>
      <c r="H133" s="352" t="s">
        <v>4005</v>
      </c>
      <c r="I133" s="351" t="s">
        <v>1350</v>
      </c>
      <c r="J133" s="353">
        <f>INDEX('Org2567'!$BD$4:$BD$905,MATCH(OrgTbl[[#This Row],[code5]],'Org2567'!$D$4:$D$905,0))</f>
        <v>10</v>
      </c>
      <c r="K133" s="351" t="s">
        <v>918</v>
      </c>
      <c r="L133" s="351" t="str">
        <f>INDEX('Org2567'!$BC$4:$BC$905,MATCH(OrgTbl[[#This Row],[code5]],'Org2567'!$D$4:$D$905,0))</f>
        <v>F3</v>
      </c>
      <c r="M133" s="352">
        <f>INDEX('Org2567'!$BF$4:$BF$905,MATCH(OrgTbl[[#This Row],[code5]],'Org2567'!$D$4:$D$905,0))</f>
        <v>2</v>
      </c>
      <c r="N133" s="354"/>
      <c r="O133" s="351" t="s">
        <v>1370</v>
      </c>
      <c r="P133" s="351" t="str">
        <f>INDEX('Org2567'!$BG$4:$BG$905,MATCH(OrgTbl[[#This Row],[code5]],'Org2567'!$D$4:$D$905,0))</f>
        <v>รพช.F3 P&lt;=15,000</v>
      </c>
      <c r="Q133" s="355">
        <f>INDEX('Org2567'!$BE:$BE,MATCH(OrgTbl[[#This Row],[code5]],'Org2567'!$D:$D,0))</f>
        <v>14260</v>
      </c>
      <c r="R133" s="356"/>
    </row>
    <row r="134" spans="1:18" s="146" customFormat="1" ht="21" x14ac:dyDescent="0.6">
      <c r="A134" s="350" t="s">
        <v>152</v>
      </c>
      <c r="B134" s="351" t="s">
        <v>1291</v>
      </c>
      <c r="C134" s="351" t="str">
        <f>OrgTbl[[#This Row],[name333]]&amp;","&amp;OrgTbl[[#This Row],[TypeID]]</f>
        <v>สุโขทัย,รพท.</v>
      </c>
      <c r="D134" s="351" t="str">
        <f>MID(OrgTbl[[#This Row],[name]],10,100)</f>
        <v>สุโขทัย</v>
      </c>
      <c r="E134" s="352">
        <v>2</v>
      </c>
      <c r="F134" s="351" t="str" cm="1">
        <f t="array" ref="F134">_xlfn.IFS(OrgTbl[[#This Row],[TypeID]]="รพช.","โรงพยาบาลชุมชน",OrgTbl[[#This Row],[TypeID]]="รพศ.","โรงพยาบาลศูนย์",OrgTbl[[#This Row],[TypeID]]="รพท.","โรงพยาบาลทั่วไป")</f>
        <v>โรงพยาบาลทั่วไป</v>
      </c>
      <c r="G134" s="351" t="str">
        <f>INDEX('Org2567'!$BB$4:$BB$905,MATCH(OrgTbl[[#This Row],[code5]],'Org2567'!$D$4:$D$905,0))</f>
        <v>รพท.</v>
      </c>
      <c r="H134" s="352" t="s">
        <v>4006</v>
      </c>
      <c r="I134" s="351" t="s">
        <v>1293</v>
      </c>
      <c r="J134" s="353">
        <f>INDEX('Org2567'!$BD$4:$BD$905,MATCH(OrgTbl[[#This Row],[code5]],'Org2567'!$D$4:$D$905,0))</f>
        <v>320</v>
      </c>
      <c r="K134" s="351" t="s">
        <v>918</v>
      </c>
      <c r="L134" s="351" t="str">
        <f>INDEX('Org2567'!$BC$4:$BC$905,MATCH(OrgTbl[[#This Row],[code5]],'Org2567'!$D$4:$D$905,0))</f>
        <v>S</v>
      </c>
      <c r="M134" s="352">
        <f>INDEX('Org2567'!$BF$4:$BF$905,MATCH(OrgTbl[[#This Row],[code5]],'Org2567'!$D$4:$D$905,0))</f>
        <v>16</v>
      </c>
      <c r="N134" s="354"/>
      <c r="O134" s="351" t="s">
        <v>1295</v>
      </c>
      <c r="P134" s="351" t="str">
        <f>INDEX('Org2567'!$BG$4:$BG$905,MATCH(OrgTbl[[#This Row],[code5]],'Org2567'!$D$4:$D$905,0))</f>
        <v>รพท.S B&lt;=400</v>
      </c>
      <c r="Q134" s="355">
        <f>INDEX('Org2567'!$BE:$BE,MATCH(OrgTbl[[#This Row],[code5]],'Org2567'!$D:$D,0))</f>
        <v>72844</v>
      </c>
      <c r="R134" s="356"/>
    </row>
    <row r="135" spans="1:18" s="146" customFormat="1" ht="21" x14ac:dyDescent="0.6">
      <c r="A135" s="350" t="s">
        <v>153</v>
      </c>
      <c r="B135" s="351" t="s">
        <v>1296</v>
      </c>
      <c r="C135" s="351" t="str">
        <f>OrgTbl[[#This Row],[name333]]&amp;","&amp;OrgTbl[[#This Row],[TypeID]]</f>
        <v>ศรีสังวรสุโขทัย,รพท.</v>
      </c>
      <c r="D135" s="351" t="str">
        <f>MID(OrgTbl[[#This Row],[name]],10,100)</f>
        <v>ศรีสังวรสุโขทัย</v>
      </c>
      <c r="E135" s="352">
        <v>2</v>
      </c>
      <c r="F135" s="351" t="str" cm="1">
        <f t="array" ref="F135">_xlfn.IFS(OrgTbl[[#This Row],[TypeID]]="รพช.","โรงพยาบาลชุมชน",OrgTbl[[#This Row],[TypeID]]="รพศ.","โรงพยาบาลศูนย์",OrgTbl[[#This Row],[TypeID]]="รพท.","โรงพยาบาลทั่วไป")</f>
        <v>โรงพยาบาลทั่วไป</v>
      </c>
      <c r="G135" s="351" t="str">
        <f>INDEX('Org2567'!$BB$4:$BB$905,MATCH(OrgTbl[[#This Row],[code5]],'Org2567'!$D$4:$D$905,0))</f>
        <v>รพท.</v>
      </c>
      <c r="H135" s="352" t="s">
        <v>4006</v>
      </c>
      <c r="I135" s="351" t="s">
        <v>1293</v>
      </c>
      <c r="J135" s="353">
        <f>INDEX('Org2567'!$BD$4:$BD$905,MATCH(OrgTbl[[#This Row],[code5]],'Org2567'!$D$4:$D$905,0))</f>
        <v>307</v>
      </c>
      <c r="K135" s="351" t="s">
        <v>918</v>
      </c>
      <c r="L135" s="351" t="str">
        <f>INDEX('Org2567'!$BC$4:$BC$905,MATCH(OrgTbl[[#This Row],[code5]],'Org2567'!$D$4:$D$905,0))</f>
        <v>M1</v>
      </c>
      <c r="M135" s="352">
        <f>INDEX('Org2567'!$BF$4:$BF$905,MATCH(OrgTbl[[#This Row],[code5]],'Org2567'!$D$4:$D$905,0))</f>
        <v>15</v>
      </c>
      <c r="N135" s="354"/>
      <c r="O135" s="351" t="s">
        <v>1298</v>
      </c>
      <c r="P135" s="351" t="str">
        <f>INDEX('Org2567'!$BG$4:$BG$905,MATCH(OrgTbl[[#This Row],[code5]],'Org2567'!$D$4:$D$905,0))</f>
        <v>รพท.M1 B&gt;200</v>
      </c>
      <c r="Q135" s="355">
        <f>INDEX('Org2567'!$BE:$BE,MATCH(OrgTbl[[#This Row],[code5]],'Org2567'!$D:$D,0))</f>
        <v>52747</v>
      </c>
      <c r="R135" s="356"/>
    </row>
    <row r="136" spans="1:18" s="146" customFormat="1" ht="21" x14ac:dyDescent="0.6">
      <c r="A136" s="350" t="s">
        <v>158</v>
      </c>
      <c r="B136" s="351" t="s">
        <v>1311</v>
      </c>
      <c r="C136" s="351" t="str">
        <f>OrgTbl[[#This Row],[name333]]&amp;","&amp;OrgTbl[[#This Row],[TypeID]]</f>
        <v>สวรรคโลก,รพช.</v>
      </c>
      <c r="D136" s="351" t="str">
        <f>MID(OrgTbl[[#This Row],[name]],10,100)</f>
        <v>สวรรคโลก</v>
      </c>
      <c r="E136" s="352">
        <v>2</v>
      </c>
      <c r="F136" s="351" t="str" cm="1">
        <f t="array" ref="F136">_xlfn.IFS(OrgTbl[[#This Row],[TypeID]]="รพช.","โรงพยาบาลชุมชน",OrgTbl[[#This Row],[TypeID]]="รพศ.","โรงพยาบาลศูนย์",OrgTbl[[#This Row],[TypeID]]="รพท.","โรงพยาบาลทั่วไป")</f>
        <v>โรงพยาบาลชุมชน</v>
      </c>
      <c r="G136" s="351" t="str">
        <f>INDEX('Org2567'!$BB$4:$BB$905,MATCH(OrgTbl[[#This Row],[code5]],'Org2567'!$D$4:$D$905,0))</f>
        <v>รพช.</v>
      </c>
      <c r="H136" s="352" t="s">
        <v>4006</v>
      </c>
      <c r="I136" s="351" t="s">
        <v>1293</v>
      </c>
      <c r="J136" s="353">
        <f>INDEX('Org2567'!$BD$4:$BD$905,MATCH(OrgTbl[[#This Row],[code5]],'Org2567'!$D$4:$D$905,0))</f>
        <v>111</v>
      </c>
      <c r="K136" s="351" t="s">
        <v>918</v>
      </c>
      <c r="L136" s="351" t="str">
        <f>INDEX('Org2567'!$BC$4:$BC$905,MATCH(OrgTbl[[#This Row],[code5]],'Org2567'!$D$4:$D$905,0))</f>
        <v>M2</v>
      </c>
      <c r="M136" s="352">
        <f>INDEX('Org2567'!$BF$4:$BF$905,MATCH(OrgTbl[[#This Row],[code5]],'Org2567'!$D$4:$D$905,0))</f>
        <v>13</v>
      </c>
      <c r="N136" s="354"/>
      <c r="O136" s="351" t="s">
        <v>1313</v>
      </c>
      <c r="P136" s="351" t="str">
        <f>INDEX('Org2567'!$BG$4:$BG$905,MATCH(OrgTbl[[#This Row],[code5]],'Org2567'!$D$4:$D$905,0))</f>
        <v>รพช.M2 B&gt;100</v>
      </c>
      <c r="Q136" s="355">
        <f>INDEX('Org2567'!$BE:$BE,MATCH(OrgTbl[[#This Row],[code5]],'Org2567'!$D:$D,0))</f>
        <v>60102</v>
      </c>
      <c r="R136" s="356"/>
    </row>
    <row r="137" spans="1:18" s="146" customFormat="1" ht="21" x14ac:dyDescent="0.6">
      <c r="A137" s="350" t="s">
        <v>157</v>
      </c>
      <c r="B137" s="351" t="s">
        <v>1308</v>
      </c>
      <c r="C137" s="351" t="str">
        <f>OrgTbl[[#This Row],[name333]]&amp;","&amp;OrgTbl[[#This Row],[TypeID]]</f>
        <v>ศรีสัชนาลัย,รพช.</v>
      </c>
      <c r="D137" s="351" t="str">
        <f>MID(OrgTbl[[#This Row],[name]],10,100)</f>
        <v>ศรีสัชนาลัย</v>
      </c>
      <c r="E137" s="352">
        <v>2</v>
      </c>
      <c r="F137" s="351" t="str" cm="1">
        <f t="array" ref="F137">_xlfn.IFS(OrgTbl[[#This Row],[TypeID]]="รพช.","โรงพยาบาลชุมชน",OrgTbl[[#This Row],[TypeID]]="รพศ.","โรงพยาบาลศูนย์",OrgTbl[[#This Row],[TypeID]]="รพท.","โรงพยาบาลทั่วไป")</f>
        <v>โรงพยาบาลชุมชน</v>
      </c>
      <c r="G137" s="351" t="str">
        <f>INDEX('Org2567'!$BB$4:$BB$905,MATCH(OrgTbl[[#This Row],[code5]],'Org2567'!$D$4:$D$905,0))</f>
        <v>รพช.</v>
      </c>
      <c r="H137" s="352" t="s">
        <v>4006</v>
      </c>
      <c r="I137" s="351" t="s">
        <v>1293</v>
      </c>
      <c r="J137" s="353">
        <f>INDEX('Org2567'!$BD$4:$BD$905,MATCH(OrgTbl[[#This Row],[code5]],'Org2567'!$D$4:$D$905,0))</f>
        <v>60</v>
      </c>
      <c r="K137" s="351" t="s">
        <v>918</v>
      </c>
      <c r="L137" s="351" t="str">
        <f>INDEX('Org2567'!$BC$4:$BC$905,MATCH(OrgTbl[[#This Row],[code5]],'Org2567'!$D$4:$D$905,0))</f>
        <v>F1</v>
      </c>
      <c r="M137" s="352">
        <f>INDEX('Org2567'!$BF$4:$BF$905,MATCH(OrgTbl[[#This Row],[code5]],'Org2567'!$D$4:$D$905,0))</f>
        <v>10</v>
      </c>
      <c r="N137" s="354"/>
      <c r="O137" s="351" t="s">
        <v>1310</v>
      </c>
      <c r="P137" s="351" t="str">
        <f>INDEX('Org2567'!$BG$4:$BG$905,MATCH(OrgTbl[[#This Row],[code5]],'Org2567'!$D$4:$D$905,0))</f>
        <v>รพช.F1 P50,000-100,000</v>
      </c>
      <c r="Q137" s="355">
        <f>INDEX('Org2567'!$BE:$BE,MATCH(OrgTbl[[#This Row],[code5]],'Org2567'!$D:$D,0))</f>
        <v>65021</v>
      </c>
      <c r="R137" s="356"/>
    </row>
    <row r="138" spans="1:18" s="146" customFormat="1" ht="21" x14ac:dyDescent="0.6">
      <c r="A138" s="350" t="s">
        <v>156</v>
      </c>
      <c r="B138" s="351" t="s">
        <v>1305</v>
      </c>
      <c r="C138" s="351" t="str">
        <f>OrgTbl[[#This Row],[name333]]&amp;","&amp;OrgTbl[[#This Row],[TypeID]]</f>
        <v>กงไกรลาศ,รพช.</v>
      </c>
      <c r="D138" s="351" t="str">
        <f>MID(OrgTbl[[#This Row],[name]],10,100)</f>
        <v>กงไกรลาศ</v>
      </c>
      <c r="E138" s="352">
        <v>2</v>
      </c>
      <c r="F138" s="351" t="str" cm="1">
        <f t="array" ref="F138">_xlfn.IFS(OrgTbl[[#This Row],[TypeID]]="รพช.","โรงพยาบาลชุมชน",OrgTbl[[#This Row],[TypeID]]="รพศ.","โรงพยาบาลศูนย์",OrgTbl[[#This Row],[TypeID]]="รพท.","โรงพยาบาลทั่วไป")</f>
        <v>โรงพยาบาลชุมชน</v>
      </c>
      <c r="G138" s="351" t="str">
        <f>INDEX('Org2567'!$BB$4:$BB$905,MATCH(OrgTbl[[#This Row],[code5]],'Org2567'!$D$4:$D$905,0))</f>
        <v>รพช.</v>
      </c>
      <c r="H138" s="352" t="s">
        <v>4006</v>
      </c>
      <c r="I138" s="351" t="s">
        <v>1293</v>
      </c>
      <c r="J138" s="353">
        <f>INDEX('Org2567'!$BD$4:$BD$905,MATCH(OrgTbl[[#This Row],[code5]],'Org2567'!$D$4:$D$905,0))</f>
        <v>41</v>
      </c>
      <c r="K138" s="351" t="s">
        <v>918</v>
      </c>
      <c r="L138" s="351" t="str">
        <f>INDEX('Org2567'!$BC$4:$BC$905,MATCH(OrgTbl[[#This Row],[code5]],'Org2567'!$D$4:$D$905,0))</f>
        <v>F2</v>
      </c>
      <c r="M138" s="352">
        <f>INDEX('Org2567'!$BF$4:$BF$905,MATCH(OrgTbl[[#This Row],[code5]],'Org2567'!$D$4:$D$905,0))</f>
        <v>6</v>
      </c>
      <c r="N138" s="354"/>
      <c r="O138" s="351" t="s">
        <v>1307</v>
      </c>
      <c r="P138" s="351" t="str">
        <f>INDEX('Org2567'!$BG$4:$BG$905,MATCH(OrgTbl[[#This Row],[code5]],'Org2567'!$D$4:$D$905,0))</f>
        <v>รพช.F2 P30,000-60,000</v>
      </c>
      <c r="Q138" s="355">
        <f>INDEX('Org2567'!$BE:$BE,MATCH(OrgTbl[[#This Row],[code5]],'Org2567'!$D:$D,0))</f>
        <v>45940</v>
      </c>
      <c r="R138" s="356"/>
    </row>
    <row r="139" spans="1:18" s="146" customFormat="1" ht="21" x14ac:dyDescent="0.6">
      <c r="A139" s="350" t="s">
        <v>155</v>
      </c>
      <c r="B139" s="351" t="s">
        <v>1302</v>
      </c>
      <c r="C139" s="351" t="str">
        <f>OrgTbl[[#This Row],[name333]]&amp;","&amp;OrgTbl[[#This Row],[TypeID]]</f>
        <v>คีรีมาศ,รพช.</v>
      </c>
      <c r="D139" s="351" t="str">
        <f>MID(OrgTbl[[#This Row],[name]],10,100)</f>
        <v>คีรีมาศ</v>
      </c>
      <c r="E139" s="352">
        <v>2</v>
      </c>
      <c r="F139" s="351" t="str" cm="1">
        <f t="array" ref="F139">_xlfn.IFS(OrgTbl[[#This Row],[TypeID]]="รพช.","โรงพยาบาลชุมชน",OrgTbl[[#This Row],[TypeID]]="รพศ.","โรงพยาบาลศูนย์",OrgTbl[[#This Row],[TypeID]]="รพท.","โรงพยาบาลทั่วไป")</f>
        <v>โรงพยาบาลชุมชน</v>
      </c>
      <c r="G139" s="351" t="str">
        <f>INDEX('Org2567'!$BB$4:$BB$905,MATCH(OrgTbl[[#This Row],[code5]],'Org2567'!$D$4:$D$905,0))</f>
        <v>รพช.</v>
      </c>
      <c r="H139" s="352" t="s">
        <v>4006</v>
      </c>
      <c r="I139" s="351" t="s">
        <v>1293</v>
      </c>
      <c r="J139" s="353">
        <f>INDEX('Org2567'!$BD$4:$BD$905,MATCH(OrgTbl[[#This Row],[code5]],'Org2567'!$D$4:$D$905,0))</f>
        <v>50</v>
      </c>
      <c r="K139" s="351" t="s">
        <v>918</v>
      </c>
      <c r="L139" s="351" t="str">
        <f>INDEX('Org2567'!$BC$4:$BC$905,MATCH(OrgTbl[[#This Row],[code5]],'Org2567'!$D$4:$D$905,0))</f>
        <v>F2</v>
      </c>
      <c r="M139" s="352">
        <f>INDEX('Org2567'!$BF$4:$BF$905,MATCH(OrgTbl[[#This Row],[code5]],'Org2567'!$D$4:$D$905,0))</f>
        <v>6</v>
      </c>
      <c r="N139" s="354"/>
      <c r="O139" s="351" t="s">
        <v>1304</v>
      </c>
      <c r="P139" s="351" t="str">
        <f>INDEX('Org2567'!$BG$4:$BG$905,MATCH(OrgTbl[[#This Row],[code5]],'Org2567'!$D$4:$D$905,0))</f>
        <v>รพช.F2 P30,000-60,000</v>
      </c>
      <c r="Q139" s="355">
        <f>INDEX('Org2567'!$BE:$BE,MATCH(OrgTbl[[#This Row],[code5]],'Org2567'!$D:$D,0))</f>
        <v>41642</v>
      </c>
      <c r="R139" s="356"/>
    </row>
    <row r="140" spans="1:18" s="146" customFormat="1" ht="21" x14ac:dyDescent="0.6">
      <c r="A140" s="350" t="s">
        <v>160</v>
      </c>
      <c r="B140" s="351" t="s">
        <v>1317</v>
      </c>
      <c r="C140" s="351" t="str">
        <f>OrgTbl[[#This Row],[name333]]&amp;","&amp;OrgTbl[[#This Row],[TypeID]]</f>
        <v>ทุ่งเสลี่ยม,รพช.</v>
      </c>
      <c r="D140" s="351" t="str">
        <f>MID(OrgTbl[[#This Row],[name]],10,100)</f>
        <v>ทุ่งเสลี่ยม</v>
      </c>
      <c r="E140" s="352">
        <v>2</v>
      </c>
      <c r="F140" s="351" t="str" cm="1">
        <f t="array" ref="F140">_xlfn.IFS(OrgTbl[[#This Row],[TypeID]]="รพช.","โรงพยาบาลชุมชน",OrgTbl[[#This Row],[TypeID]]="รพศ.","โรงพยาบาลศูนย์",OrgTbl[[#This Row],[TypeID]]="รพท.","โรงพยาบาลทั่วไป")</f>
        <v>โรงพยาบาลชุมชน</v>
      </c>
      <c r="G140" s="351" t="str">
        <f>INDEX('Org2567'!$BB$4:$BB$905,MATCH(OrgTbl[[#This Row],[code5]],'Org2567'!$D$4:$D$905,0))</f>
        <v>รพช.</v>
      </c>
      <c r="H140" s="352" t="s">
        <v>4006</v>
      </c>
      <c r="I140" s="351" t="s">
        <v>1293</v>
      </c>
      <c r="J140" s="353">
        <f>INDEX('Org2567'!$BD$4:$BD$905,MATCH(OrgTbl[[#This Row],[code5]],'Org2567'!$D$4:$D$905,0))</f>
        <v>40</v>
      </c>
      <c r="K140" s="351" t="s">
        <v>918</v>
      </c>
      <c r="L140" s="351" t="str">
        <f>INDEX('Org2567'!$BC$4:$BC$905,MATCH(OrgTbl[[#This Row],[code5]],'Org2567'!$D$4:$D$905,0))</f>
        <v>F2</v>
      </c>
      <c r="M140" s="352">
        <f>INDEX('Org2567'!$BF$4:$BF$905,MATCH(OrgTbl[[#This Row],[code5]],'Org2567'!$D$4:$D$905,0))</f>
        <v>6</v>
      </c>
      <c r="N140" s="354"/>
      <c r="O140" s="351" t="s">
        <v>1319</v>
      </c>
      <c r="P140" s="351" t="str">
        <f>INDEX('Org2567'!$BG$4:$BG$905,MATCH(OrgTbl[[#This Row],[code5]],'Org2567'!$D$4:$D$905,0))</f>
        <v>รพช.F2 P30,000-60,000</v>
      </c>
      <c r="Q140" s="355">
        <f>INDEX('Org2567'!$BE:$BE,MATCH(OrgTbl[[#This Row],[code5]],'Org2567'!$D:$D,0))</f>
        <v>33850</v>
      </c>
      <c r="R140" s="356"/>
    </row>
    <row r="141" spans="1:18" s="146" customFormat="1" ht="21" x14ac:dyDescent="0.6">
      <c r="A141" s="350" t="s">
        <v>154</v>
      </c>
      <c r="B141" s="351" t="s">
        <v>1299</v>
      </c>
      <c r="C141" s="351" t="str">
        <f>OrgTbl[[#This Row],[name333]]&amp;","&amp;OrgTbl[[#This Row],[TypeID]]</f>
        <v>บ้านด่านลานหอย,รพช.</v>
      </c>
      <c r="D141" s="351" t="str">
        <f>MID(OrgTbl[[#This Row],[name]],10,100)</f>
        <v>บ้านด่านลานหอย</v>
      </c>
      <c r="E141" s="352">
        <v>2</v>
      </c>
      <c r="F141" s="351" t="str" cm="1">
        <f t="array" ref="F141">_xlfn.IFS(OrgTbl[[#This Row],[TypeID]]="รพช.","โรงพยาบาลชุมชน",OrgTbl[[#This Row],[TypeID]]="รพศ.","โรงพยาบาลศูนย์",OrgTbl[[#This Row],[TypeID]]="รพท.","โรงพยาบาลทั่วไป")</f>
        <v>โรงพยาบาลชุมชน</v>
      </c>
      <c r="G141" s="351" t="str">
        <f>INDEX('Org2567'!$BB$4:$BB$905,MATCH(OrgTbl[[#This Row],[code5]],'Org2567'!$D$4:$D$905,0))</f>
        <v>รพช.</v>
      </c>
      <c r="H141" s="352" t="s">
        <v>4006</v>
      </c>
      <c r="I141" s="351" t="s">
        <v>1293</v>
      </c>
      <c r="J141" s="353">
        <f>INDEX('Org2567'!$BD$4:$BD$905,MATCH(OrgTbl[[#This Row],[code5]],'Org2567'!$D$4:$D$905,0))</f>
        <v>35</v>
      </c>
      <c r="K141" s="351" t="s">
        <v>918</v>
      </c>
      <c r="L141" s="351" t="str">
        <f>INDEX('Org2567'!$BC$4:$BC$905,MATCH(OrgTbl[[#This Row],[code5]],'Org2567'!$D$4:$D$905,0))</f>
        <v>F2</v>
      </c>
      <c r="M141" s="352">
        <f>INDEX('Org2567'!$BF$4:$BF$905,MATCH(OrgTbl[[#This Row],[code5]],'Org2567'!$D$4:$D$905,0))</f>
        <v>6</v>
      </c>
      <c r="N141" s="354"/>
      <c r="O141" s="351" t="s">
        <v>1301</v>
      </c>
      <c r="P141" s="351" t="str">
        <f>INDEX('Org2567'!$BG$4:$BG$905,MATCH(OrgTbl[[#This Row],[code5]],'Org2567'!$D$4:$D$905,0))</f>
        <v>รพช.F2 P30,000-60,000</v>
      </c>
      <c r="Q141" s="355">
        <f>INDEX('Org2567'!$BE:$BE,MATCH(OrgTbl[[#This Row],[code5]],'Org2567'!$D:$D,0))</f>
        <v>35336</v>
      </c>
      <c r="R141" s="356"/>
    </row>
    <row r="142" spans="1:18" s="146" customFormat="1" ht="21" x14ac:dyDescent="0.6">
      <c r="A142" s="350" t="s">
        <v>159</v>
      </c>
      <c r="B142" s="351" t="s">
        <v>1314</v>
      </c>
      <c r="C142" s="351" t="str">
        <f>OrgTbl[[#This Row],[name333]]&amp;","&amp;OrgTbl[[#This Row],[TypeID]]</f>
        <v>ศรีนคร,รพช.</v>
      </c>
      <c r="D142" s="351" t="str">
        <f>MID(OrgTbl[[#This Row],[name]],10,100)</f>
        <v>ศรีนคร</v>
      </c>
      <c r="E142" s="352">
        <v>2</v>
      </c>
      <c r="F142" s="351" t="str" cm="1">
        <f t="array" ref="F142">_xlfn.IFS(OrgTbl[[#This Row],[TypeID]]="รพช.","โรงพยาบาลชุมชน",OrgTbl[[#This Row],[TypeID]]="รพศ.","โรงพยาบาลศูนย์",OrgTbl[[#This Row],[TypeID]]="รพท.","โรงพยาบาลทั่วไป")</f>
        <v>โรงพยาบาลชุมชน</v>
      </c>
      <c r="G142" s="351" t="str">
        <f>INDEX('Org2567'!$BB$4:$BB$905,MATCH(OrgTbl[[#This Row],[code5]],'Org2567'!$D$4:$D$905,0))</f>
        <v>รพช.</v>
      </c>
      <c r="H142" s="352" t="s">
        <v>4006</v>
      </c>
      <c r="I142" s="351" t="s">
        <v>1293</v>
      </c>
      <c r="J142" s="353">
        <f>INDEX('Org2567'!$BD$4:$BD$905,MATCH(OrgTbl[[#This Row],[code5]],'Org2567'!$D$4:$D$905,0))</f>
        <v>30</v>
      </c>
      <c r="K142" s="351" t="s">
        <v>918</v>
      </c>
      <c r="L142" s="351" t="str">
        <f>INDEX('Org2567'!$BC$4:$BC$905,MATCH(OrgTbl[[#This Row],[code5]],'Org2567'!$D$4:$D$905,0))</f>
        <v>F2</v>
      </c>
      <c r="M142" s="352">
        <f>INDEX('Org2567'!$BF$4:$BF$905,MATCH(OrgTbl[[#This Row],[code5]],'Org2567'!$D$4:$D$905,0))</f>
        <v>5</v>
      </c>
      <c r="N142" s="354"/>
      <c r="O142" s="351" t="s">
        <v>1316</v>
      </c>
      <c r="P142" s="351" t="str">
        <f>INDEX('Org2567'!$BG$4:$BG$905,MATCH(OrgTbl[[#This Row],[code5]],'Org2567'!$D$4:$D$905,0))</f>
        <v>รพช.F2 P&lt;=30,000</v>
      </c>
      <c r="Q142" s="355">
        <f>INDEX('Org2567'!$BE:$BE,MATCH(OrgTbl[[#This Row],[code5]],'Org2567'!$D:$D,0))</f>
        <v>19278</v>
      </c>
      <c r="R142" s="356"/>
    </row>
    <row r="143" spans="1:18" s="146" customFormat="1" ht="21" x14ac:dyDescent="0.6">
      <c r="A143" s="350" t="s">
        <v>161</v>
      </c>
      <c r="B143" s="351" t="s">
        <v>1234</v>
      </c>
      <c r="C143" s="351" t="str">
        <f>OrgTbl[[#This Row],[name333]]&amp;","&amp;OrgTbl[[#This Row],[TypeID]]</f>
        <v>อุตรดิตถ์,รพศ.</v>
      </c>
      <c r="D143" s="351" t="str">
        <f>MID(OrgTbl[[#This Row],[name]],10,100)</f>
        <v>อุตรดิตถ์</v>
      </c>
      <c r="E143" s="352">
        <v>2</v>
      </c>
      <c r="F143" s="351" t="str" cm="1">
        <f t="array" ref="F143">_xlfn.IFS(OrgTbl[[#This Row],[TypeID]]="รพช.","โรงพยาบาลชุมชน",OrgTbl[[#This Row],[TypeID]]="รพศ.","โรงพยาบาลศูนย์",OrgTbl[[#This Row],[TypeID]]="รพท.","โรงพยาบาลทั่วไป")</f>
        <v>โรงพยาบาลศูนย์</v>
      </c>
      <c r="G143" s="351" t="str">
        <f>INDEX('Org2567'!$BB$4:$BB$905,MATCH(OrgTbl[[#This Row],[code5]],'Org2567'!$D$4:$D$905,0))</f>
        <v>รพศ.</v>
      </c>
      <c r="H143" s="352" t="s">
        <v>4007</v>
      </c>
      <c r="I143" s="351" t="s">
        <v>1236</v>
      </c>
      <c r="J143" s="353">
        <f>INDEX('Org2567'!$BD$4:$BD$905,MATCH(OrgTbl[[#This Row],[code5]],'Org2567'!$D$4:$D$905,0))</f>
        <v>655</v>
      </c>
      <c r="K143" s="351" t="s">
        <v>918</v>
      </c>
      <c r="L143" s="351" t="str">
        <f>INDEX('Org2567'!$BC$4:$BC$905,MATCH(OrgTbl[[#This Row],[code5]],'Org2567'!$D$4:$D$905,0))</f>
        <v>A</v>
      </c>
      <c r="M143" s="352">
        <f>INDEX('Org2567'!$BF$4:$BF$905,MATCH(OrgTbl[[#This Row],[code5]],'Org2567'!$D$4:$D$905,0))</f>
        <v>18</v>
      </c>
      <c r="N143" s="354"/>
      <c r="O143" s="351" t="s">
        <v>1237</v>
      </c>
      <c r="P143" s="351" t="str">
        <f>INDEX('Org2567'!$BG$4:$BG$905,MATCH(OrgTbl[[#This Row],[code5]],'Org2567'!$D$4:$D$905,0))</f>
        <v>รพศ.A B&lt;=700</v>
      </c>
      <c r="Q143" s="355">
        <f>INDEX('Org2567'!$BE:$BE,MATCH(OrgTbl[[#This Row],[code5]],'Org2567'!$D:$D,0))</f>
        <v>98950</v>
      </c>
      <c r="R143" s="356"/>
    </row>
    <row r="144" spans="1:18" s="146" customFormat="1" ht="21" x14ac:dyDescent="0.6">
      <c r="A144" s="350" t="s">
        <v>164</v>
      </c>
      <c r="B144" s="351" t="s">
        <v>1244</v>
      </c>
      <c r="C144" s="351" t="str">
        <f>OrgTbl[[#This Row],[name333]]&amp;","&amp;OrgTbl[[#This Row],[TypeID]]</f>
        <v>น้ำปาด,รพช.</v>
      </c>
      <c r="D144" s="351" t="str">
        <f>MID(OrgTbl[[#This Row],[name]],10,100)</f>
        <v>น้ำปาด</v>
      </c>
      <c r="E144" s="352">
        <v>2</v>
      </c>
      <c r="F144" s="351" t="str" cm="1">
        <f t="array" ref="F144">_xlfn.IFS(OrgTbl[[#This Row],[TypeID]]="รพช.","โรงพยาบาลชุมชน",OrgTbl[[#This Row],[TypeID]]="รพศ.","โรงพยาบาลศูนย์",OrgTbl[[#This Row],[TypeID]]="รพท.","โรงพยาบาลทั่วไป")</f>
        <v>โรงพยาบาลชุมชน</v>
      </c>
      <c r="G144" s="351" t="str">
        <f>INDEX('Org2567'!$BB$4:$BB$905,MATCH(OrgTbl[[#This Row],[code5]],'Org2567'!$D$4:$D$905,0))</f>
        <v>รพช.</v>
      </c>
      <c r="H144" s="352" t="s">
        <v>4007</v>
      </c>
      <c r="I144" s="351" t="s">
        <v>1236</v>
      </c>
      <c r="J144" s="353">
        <f>INDEX('Org2567'!$BD$4:$BD$905,MATCH(OrgTbl[[#This Row],[code5]],'Org2567'!$D$4:$D$905,0))</f>
        <v>30</v>
      </c>
      <c r="K144" s="351" t="s">
        <v>923</v>
      </c>
      <c r="L144" s="351" t="str">
        <f>INDEX('Org2567'!$BC$4:$BC$905,MATCH(OrgTbl[[#This Row],[code5]],'Org2567'!$D$4:$D$905,0))</f>
        <v>F1</v>
      </c>
      <c r="M144" s="352">
        <f>INDEX('Org2567'!$BF$4:$BF$905,MATCH(OrgTbl[[#This Row],[code5]],'Org2567'!$D$4:$D$905,0))</f>
        <v>9</v>
      </c>
      <c r="N144" s="354"/>
      <c r="O144" s="351" t="s">
        <v>1246</v>
      </c>
      <c r="P144" s="351" t="str">
        <f>INDEX('Org2567'!$BG$4:$BG$905,MATCH(OrgTbl[[#This Row],[code5]],'Org2567'!$D$4:$D$905,0))</f>
        <v>รพช.F1 P&lt;=50,000</v>
      </c>
      <c r="Q144" s="355">
        <f>INDEX('Org2567'!$BE:$BE,MATCH(OrgTbl[[#This Row],[code5]],'Org2567'!$D:$D,0))</f>
        <v>25289</v>
      </c>
      <c r="R144" s="356"/>
    </row>
    <row r="145" spans="1:18" s="146" customFormat="1" ht="21" x14ac:dyDescent="0.6">
      <c r="A145" s="350" t="s">
        <v>167</v>
      </c>
      <c r="B145" s="351" t="s">
        <v>1253</v>
      </c>
      <c r="C145" s="351" t="str">
        <f>OrgTbl[[#This Row],[name333]]&amp;","&amp;OrgTbl[[#This Row],[TypeID]]</f>
        <v>พิชัย,รพช.</v>
      </c>
      <c r="D145" s="351" t="str">
        <f>MID(OrgTbl[[#This Row],[name]],10,100)</f>
        <v>พิชัย</v>
      </c>
      <c r="E145" s="352">
        <v>2</v>
      </c>
      <c r="F145" s="351" t="str" cm="1">
        <f t="array" ref="F145">_xlfn.IFS(OrgTbl[[#This Row],[TypeID]]="รพช.","โรงพยาบาลชุมชน",OrgTbl[[#This Row],[TypeID]]="รพศ.","โรงพยาบาลศูนย์",OrgTbl[[#This Row],[TypeID]]="รพท.","โรงพยาบาลทั่วไป")</f>
        <v>โรงพยาบาลชุมชน</v>
      </c>
      <c r="G145" s="351" t="str">
        <f>INDEX('Org2567'!$BB$4:$BB$905,MATCH(OrgTbl[[#This Row],[code5]],'Org2567'!$D$4:$D$905,0))</f>
        <v>รพช.</v>
      </c>
      <c r="H145" s="352" t="s">
        <v>4007</v>
      </c>
      <c r="I145" s="351" t="s">
        <v>1236</v>
      </c>
      <c r="J145" s="353">
        <f>INDEX('Org2567'!$BD$4:$BD$905,MATCH(OrgTbl[[#This Row],[code5]],'Org2567'!$D$4:$D$905,0))</f>
        <v>70</v>
      </c>
      <c r="K145" s="351" t="s">
        <v>923</v>
      </c>
      <c r="L145" s="351" t="str">
        <f>INDEX('Org2567'!$BC$4:$BC$905,MATCH(OrgTbl[[#This Row],[code5]],'Org2567'!$D$4:$D$905,0))</f>
        <v>F1</v>
      </c>
      <c r="M145" s="352">
        <f>INDEX('Org2567'!$BF$4:$BF$905,MATCH(OrgTbl[[#This Row],[code5]],'Org2567'!$D$4:$D$905,0))</f>
        <v>10</v>
      </c>
      <c r="N145" s="354"/>
      <c r="O145" s="351" t="s">
        <v>1255</v>
      </c>
      <c r="P145" s="351" t="str">
        <f>INDEX('Org2567'!$BG$4:$BG$905,MATCH(OrgTbl[[#This Row],[code5]],'Org2567'!$D$4:$D$905,0))</f>
        <v>รพช.F1 P50,000-100,000</v>
      </c>
      <c r="Q145" s="355">
        <f>INDEX('Org2567'!$BE:$BE,MATCH(OrgTbl[[#This Row],[code5]],'Org2567'!$D:$D,0))</f>
        <v>51901</v>
      </c>
      <c r="R145" s="356"/>
    </row>
    <row r="146" spans="1:18" s="146" customFormat="1" ht="21" x14ac:dyDescent="0.6">
      <c r="A146" s="350" t="s">
        <v>168</v>
      </c>
      <c r="B146" s="351" t="s">
        <v>1256</v>
      </c>
      <c r="C146" s="351" t="str">
        <f>OrgTbl[[#This Row],[name333]]&amp;","&amp;OrgTbl[[#This Row],[TypeID]]</f>
        <v>ลับแล,รพช.</v>
      </c>
      <c r="D146" s="351" t="str">
        <f>MID(OrgTbl[[#This Row],[name]],10,100)</f>
        <v>ลับแล</v>
      </c>
      <c r="E146" s="352">
        <v>2</v>
      </c>
      <c r="F146" s="351" t="str" cm="1">
        <f t="array" ref="F146">_xlfn.IFS(OrgTbl[[#This Row],[TypeID]]="รพช.","โรงพยาบาลชุมชน",OrgTbl[[#This Row],[TypeID]]="รพศ.","โรงพยาบาลศูนย์",OrgTbl[[#This Row],[TypeID]]="รพท.","โรงพยาบาลทั่วไป")</f>
        <v>โรงพยาบาลชุมชน</v>
      </c>
      <c r="G146" s="351" t="str">
        <f>INDEX('Org2567'!$BB$4:$BB$905,MATCH(OrgTbl[[#This Row],[code5]],'Org2567'!$D$4:$D$905,0))</f>
        <v>รพช.</v>
      </c>
      <c r="H146" s="352" t="s">
        <v>4007</v>
      </c>
      <c r="I146" s="351" t="s">
        <v>1236</v>
      </c>
      <c r="J146" s="353">
        <f>INDEX('Org2567'!$BD$4:$BD$905,MATCH(OrgTbl[[#This Row],[code5]],'Org2567'!$D$4:$D$905,0))</f>
        <v>50</v>
      </c>
      <c r="K146" s="351" t="s">
        <v>923</v>
      </c>
      <c r="L146" s="351" t="str">
        <f>INDEX('Org2567'!$BC$4:$BC$905,MATCH(OrgTbl[[#This Row],[code5]],'Org2567'!$D$4:$D$905,0))</f>
        <v>F1</v>
      </c>
      <c r="M146" s="352">
        <f>INDEX('Org2567'!$BF$4:$BF$905,MATCH(OrgTbl[[#This Row],[code5]],'Org2567'!$D$4:$D$905,0))</f>
        <v>9</v>
      </c>
      <c r="N146" s="354"/>
      <c r="O146" s="351" t="s">
        <v>1258</v>
      </c>
      <c r="P146" s="351" t="str">
        <f>INDEX('Org2567'!$BG$4:$BG$905,MATCH(OrgTbl[[#This Row],[code5]],'Org2567'!$D$4:$D$905,0))</f>
        <v>รพช.F1 P&lt;=50,000</v>
      </c>
      <c r="Q146" s="355">
        <f>INDEX('Org2567'!$BE:$BE,MATCH(OrgTbl[[#This Row],[code5]],'Org2567'!$D:$D,0))</f>
        <v>36283</v>
      </c>
      <c r="R146" s="356"/>
    </row>
    <row r="147" spans="1:18" s="146" customFormat="1" ht="21" x14ac:dyDescent="0.6">
      <c r="A147" s="350" t="s">
        <v>162</v>
      </c>
      <c r="B147" s="351" t="s">
        <v>1238</v>
      </c>
      <c r="C147" s="351" t="str">
        <f>OrgTbl[[#This Row],[name333]]&amp;","&amp;OrgTbl[[#This Row],[TypeID]]</f>
        <v>ตรอน,รพช.</v>
      </c>
      <c r="D147" s="351" t="str">
        <f>MID(OrgTbl[[#This Row],[name]],10,100)</f>
        <v>ตรอน</v>
      </c>
      <c r="E147" s="352">
        <v>2</v>
      </c>
      <c r="F147" s="351" t="str" cm="1">
        <f t="array" ref="F147">_xlfn.IFS(OrgTbl[[#This Row],[TypeID]]="รพช.","โรงพยาบาลชุมชน",OrgTbl[[#This Row],[TypeID]]="รพศ.","โรงพยาบาลศูนย์",OrgTbl[[#This Row],[TypeID]]="รพท.","โรงพยาบาลทั่วไป")</f>
        <v>โรงพยาบาลชุมชน</v>
      </c>
      <c r="G147" s="351" t="str">
        <f>INDEX('Org2567'!$BB$4:$BB$905,MATCH(OrgTbl[[#This Row],[code5]],'Org2567'!$D$4:$D$905,0))</f>
        <v>รพช.</v>
      </c>
      <c r="H147" s="352" t="s">
        <v>4007</v>
      </c>
      <c r="I147" s="351" t="s">
        <v>1236</v>
      </c>
      <c r="J147" s="353">
        <f>INDEX('Org2567'!$BD$4:$BD$905,MATCH(OrgTbl[[#This Row],[code5]],'Org2567'!$D$4:$D$905,0))</f>
        <v>35</v>
      </c>
      <c r="K147" s="351" t="s">
        <v>923</v>
      </c>
      <c r="L147" s="351" t="str">
        <f>INDEX('Org2567'!$BC$4:$BC$905,MATCH(OrgTbl[[#This Row],[code5]],'Org2567'!$D$4:$D$905,0))</f>
        <v>F2</v>
      </c>
      <c r="M147" s="352">
        <f>INDEX('Org2567'!$BF$4:$BF$905,MATCH(OrgTbl[[#This Row],[code5]],'Org2567'!$D$4:$D$905,0))</f>
        <v>5</v>
      </c>
      <c r="N147" s="354"/>
      <c r="O147" s="351" t="s">
        <v>1240</v>
      </c>
      <c r="P147" s="351" t="str">
        <f>INDEX('Org2567'!$BG$4:$BG$905,MATCH(OrgTbl[[#This Row],[code5]],'Org2567'!$D$4:$D$905,0))</f>
        <v>รพช.F2 P&lt;=30,000</v>
      </c>
      <c r="Q147" s="355">
        <f>INDEX('Org2567'!$BE:$BE,MATCH(OrgTbl[[#This Row],[code5]],'Org2567'!$D:$D,0))</f>
        <v>23898</v>
      </c>
      <c r="R147" s="356"/>
    </row>
    <row r="148" spans="1:18" s="146" customFormat="1" ht="21" x14ac:dyDescent="0.6">
      <c r="A148" s="350" t="s">
        <v>169</v>
      </c>
      <c r="B148" s="351" t="s">
        <v>1259</v>
      </c>
      <c r="C148" s="351" t="str">
        <f>OrgTbl[[#This Row],[name333]]&amp;","&amp;OrgTbl[[#This Row],[TypeID]]</f>
        <v>ทองแสนขัน,รพช.</v>
      </c>
      <c r="D148" s="351" t="str">
        <f>MID(OrgTbl[[#This Row],[name]],10,100)</f>
        <v>ทองแสนขัน</v>
      </c>
      <c r="E148" s="352">
        <v>2</v>
      </c>
      <c r="F148" s="351" t="str" cm="1">
        <f t="array" ref="F148">_xlfn.IFS(OrgTbl[[#This Row],[TypeID]]="รพช.","โรงพยาบาลชุมชน",OrgTbl[[#This Row],[TypeID]]="รพศ.","โรงพยาบาลศูนย์",OrgTbl[[#This Row],[TypeID]]="รพท.","โรงพยาบาลทั่วไป")</f>
        <v>โรงพยาบาลชุมชน</v>
      </c>
      <c r="G148" s="351" t="str">
        <f>INDEX('Org2567'!$BB$4:$BB$905,MATCH(OrgTbl[[#This Row],[code5]],'Org2567'!$D$4:$D$905,0))</f>
        <v>รพช.</v>
      </c>
      <c r="H148" s="352" t="s">
        <v>4007</v>
      </c>
      <c r="I148" s="351" t="s">
        <v>1236</v>
      </c>
      <c r="J148" s="353">
        <f>INDEX('Org2567'!$BD$4:$BD$905,MATCH(OrgTbl[[#This Row],[code5]],'Org2567'!$D$4:$D$905,0))</f>
        <v>36</v>
      </c>
      <c r="K148" s="351" t="s">
        <v>923</v>
      </c>
      <c r="L148" s="351" t="str">
        <f>INDEX('Org2567'!$BC$4:$BC$905,MATCH(OrgTbl[[#This Row],[code5]],'Org2567'!$D$4:$D$905,0))</f>
        <v>F2</v>
      </c>
      <c r="M148" s="352">
        <f>INDEX('Org2567'!$BF$4:$BF$905,MATCH(OrgTbl[[#This Row],[code5]],'Org2567'!$D$4:$D$905,0))</f>
        <v>5</v>
      </c>
      <c r="N148" s="354"/>
      <c r="O148" s="351" t="s">
        <v>1261</v>
      </c>
      <c r="P148" s="351" t="str">
        <f>INDEX('Org2567'!$BG$4:$BG$905,MATCH(OrgTbl[[#This Row],[code5]],'Org2567'!$D$4:$D$905,0))</f>
        <v>รพช.F2 P&lt;=30,000</v>
      </c>
      <c r="Q148" s="355">
        <f>INDEX('Org2567'!$BE:$BE,MATCH(OrgTbl[[#This Row],[code5]],'Org2567'!$D:$D,0))</f>
        <v>21614</v>
      </c>
      <c r="R148" s="356"/>
    </row>
    <row r="149" spans="1:18" s="146" customFormat="1" ht="21" x14ac:dyDescent="0.6">
      <c r="A149" s="350" t="s">
        <v>163</v>
      </c>
      <c r="B149" s="351" t="s">
        <v>1241</v>
      </c>
      <c r="C149" s="351" t="str">
        <f>OrgTbl[[#This Row],[name333]]&amp;","&amp;OrgTbl[[#This Row],[TypeID]]</f>
        <v>ท่าปลา,รพช.</v>
      </c>
      <c r="D149" s="351" t="str">
        <f>MID(OrgTbl[[#This Row],[name]],10,100)</f>
        <v>ท่าปลา</v>
      </c>
      <c r="E149" s="352">
        <v>2</v>
      </c>
      <c r="F149" s="351" t="str" cm="1">
        <f t="array" ref="F149">_xlfn.IFS(OrgTbl[[#This Row],[TypeID]]="รพช.","โรงพยาบาลชุมชน",OrgTbl[[#This Row],[TypeID]]="รพศ.","โรงพยาบาลศูนย์",OrgTbl[[#This Row],[TypeID]]="รพท.","โรงพยาบาลทั่วไป")</f>
        <v>โรงพยาบาลชุมชน</v>
      </c>
      <c r="G149" s="351" t="str">
        <f>INDEX('Org2567'!$BB$4:$BB$905,MATCH(OrgTbl[[#This Row],[code5]],'Org2567'!$D$4:$D$905,0))</f>
        <v>รพช.</v>
      </c>
      <c r="H149" s="352" t="s">
        <v>4007</v>
      </c>
      <c r="I149" s="351" t="s">
        <v>1236</v>
      </c>
      <c r="J149" s="353">
        <f>INDEX('Org2567'!$BD$4:$BD$905,MATCH(OrgTbl[[#This Row],[code5]],'Org2567'!$D$4:$D$905,0))</f>
        <v>30</v>
      </c>
      <c r="K149" s="351" t="s">
        <v>923</v>
      </c>
      <c r="L149" s="351" t="str">
        <f>INDEX('Org2567'!$BC$4:$BC$905,MATCH(OrgTbl[[#This Row],[code5]],'Org2567'!$D$4:$D$905,0))</f>
        <v>F2</v>
      </c>
      <c r="M149" s="352">
        <f>INDEX('Org2567'!$BF$4:$BF$905,MATCH(OrgTbl[[#This Row],[code5]],'Org2567'!$D$4:$D$905,0))</f>
        <v>5</v>
      </c>
      <c r="N149" s="354"/>
      <c r="O149" s="351" t="s">
        <v>1243</v>
      </c>
      <c r="P149" s="351" t="str">
        <f>INDEX('Org2567'!$BG$4:$BG$905,MATCH(OrgTbl[[#This Row],[code5]],'Org2567'!$D$4:$D$905,0))</f>
        <v>รพช.F2 P&lt;=30,000</v>
      </c>
      <c r="Q149" s="355">
        <f>INDEX('Org2567'!$BE:$BE,MATCH(OrgTbl[[#This Row],[code5]],'Org2567'!$D:$D,0))</f>
        <v>29388</v>
      </c>
      <c r="R149" s="356"/>
    </row>
    <row r="150" spans="1:18" s="146" customFormat="1" ht="21" x14ac:dyDescent="0.6">
      <c r="A150" s="350" t="s">
        <v>166</v>
      </c>
      <c r="B150" s="351" t="s">
        <v>1250</v>
      </c>
      <c r="C150" s="351" t="str">
        <f>OrgTbl[[#This Row],[name333]]&amp;","&amp;OrgTbl[[#This Row],[TypeID]]</f>
        <v>บ้านโคก,รพช.</v>
      </c>
      <c r="D150" s="351" t="str">
        <f>MID(OrgTbl[[#This Row],[name]],10,100)</f>
        <v>บ้านโคก</v>
      </c>
      <c r="E150" s="352">
        <v>2</v>
      </c>
      <c r="F150" s="351" t="str" cm="1">
        <f t="array" ref="F150">_xlfn.IFS(OrgTbl[[#This Row],[TypeID]]="รพช.","โรงพยาบาลชุมชน",OrgTbl[[#This Row],[TypeID]]="รพศ.","โรงพยาบาลศูนย์",OrgTbl[[#This Row],[TypeID]]="รพท.","โรงพยาบาลทั่วไป")</f>
        <v>โรงพยาบาลชุมชน</v>
      </c>
      <c r="G150" s="351" t="str">
        <f>INDEX('Org2567'!$BB$4:$BB$905,MATCH(OrgTbl[[#This Row],[code5]],'Org2567'!$D$4:$D$905,0))</f>
        <v>รพช.</v>
      </c>
      <c r="H150" s="352" t="s">
        <v>4007</v>
      </c>
      <c r="I150" s="351" t="s">
        <v>1236</v>
      </c>
      <c r="J150" s="353">
        <f>INDEX('Org2567'!$BD$4:$BD$905,MATCH(OrgTbl[[#This Row],[code5]],'Org2567'!$D$4:$D$905,0))</f>
        <v>31</v>
      </c>
      <c r="K150" s="351" t="s">
        <v>923</v>
      </c>
      <c r="L150" s="351" t="str">
        <f>INDEX('Org2567'!$BC$4:$BC$905,MATCH(OrgTbl[[#This Row],[code5]],'Org2567'!$D$4:$D$905,0))</f>
        <v>F2</v>
      </c>
      <c r="M150" s="352">
        <f>INDEX('Org2567'!$BF$4:$BF$905,MATCH(OrgTbl[[#This Row],[code5]],'Org2567'!$D$4:$D$905,0))</f>
        <v>5</v>
      </c>
      <c r="N150" s="354"/>
      <c r="O150" s="351" t="s">
        <v>1252</v>
      </c>
      <c r="P150" s="351" t="str">
        <f>INDEX('Org2567'!$BG$4:$BG$905,MATCH(OrgTbl[[#This Row],[code5]],'Org2567'!$D$4:$D$905,0))</f>
        <v>รพช.F2 P&lt;=30,000</v>
      </c>
      <c r="Q150" s="355">
        <f>INDEX('Org2567'!$BE:$BE,MATCH(OrgTbl[[#This Row],[code5]],'Org2567'!$D:$D,0))</f>
        <v>10125</v>
      </c>
      <c r="R150" s="356"/>
    </row>
    <row r="151" spans="1:18" s="146" customFormat="1" ht="21" x14ac:dyDescent="0.6">
      <c r="A151" s="350" t="s">
        <v>165</v>
      </c>
      <c r="B151" s="351" t="s">
        <v>1247</v>
      </c>
      <c r="C151" s="351" t="str">
        <f>OrgTbl[[#This Row],[name333]]&amp;","&amp;OrgTbl[[#This Row],[TypeID]]</f>
        <v>ฟากท่า,รพช.</v>
      </c>
      <c r="D151" s="351" t="str">
        <f>MID(OrgTbl[[#This Row],[name]],10,100)</f>
        <v>ฟากท่า</v>
      </c>
      <c r="E151" s="352">
        <v>2</v>
      </c>
      <c r="F151" s="351" t="str" cm="1">
        <f t="array" ref="F151">_xlfn.IFS(OrgTbl[[#This Row],[TypeID]]="รพช.","โรงพยาบาลชุมชน",OrgTbl[[#This Row],[TypeID]]="รพศ.","โรงพยาบาลศูนย์",OrgTbl[[#This Row],[TypeID]]="รพท.","โรงพยาบาลทั่วไป")</f>
        <v>โรงพยาบาลชุมชน</v>
      </c>
      <c r="G151" s="351" t="str">
        <f>INDEX('Org2567'!$BB$4:$BB$905,MATCH(OrgTbl[[#This Row],[code5]],'Org2567'!$D$4:$D$905,0))</f>
        <v>รพช.</v>
      </c>
      <c r="H151" s="352" t="s">
        <v>4007</v>
      </c>
      <c r="I151" s="351" t="s">
        <v>1236</v>
      </c>
      <c r="J151" s="353">
        <f>INDEX('Org2567'!$BD$4:$BD$905,MATCH(OrgTbl[[#This Row],[code5]],'Org2567'!$D$4:$D$905,0))</f>
        <v>30</v>
      </c>
      <c r="K151" s="351" t="s">
        <v>923</v>
      </c>
      <c r="L151" s="351" t="str">
        <f>INDEX('Org2567'!$BC$4:$BC$905,MATCH(OrgTbl[[#This Row],[code5]],'Org2567'!$D$4:$D$905,0))</f>
        <v>F2</v>
      </c>
      <c r="M151" s="352">
        <f>INDEX('Org2567'!$BF$4:$BF$905,MATCH(OrgTbl[[#This Row],[code5]],'Org2567'!$D$4:$D$905,0))</f>
        <v>5</v>
      </c>
      <c r="N151" s="354"/>
      <c r="O151" s="351" t="s">
        <v>1249</v>
      </c>
      <c r="P151" s="351" t="str">
        <f>INDEX('Org2567'!$BG$4:$BG$905,MATCH(OrgTbl[[#This Row],[code5]],'Org2567'!$D$4:$D$905,0))</f>
        <v>รพช.F2 P&lt;=30,000</v>
      </c>
      <c r="Q151" s="355">
        <f>INDEX('Org2567'!$BE:$BE,MATCH(OrgTbl[[#This Row],[code5]],'Org2567'!$D:$D,0))</f>
        <v>9155</v>
      </c>
      <c r="R151" s="356"/>
    </row>
    <row r="152" spans="1:18" s="146" customFormat="1" ht="21" x14ac:dyDescent="0.6">
      <c r="A152" s="350" t="s">
        <v>170</v>
      </c>
      <c r="B152" s="351" t="s">
        <v>1474</v>
      </c>
      <c r="C152" s="351" t="str">
        <f>OrgTbl[[#This Row],[name333]]&amp;","&amp;OrgTbl[[#This Row],[TypeID]]</f>
        <v>กำแพงเพชร,รพท.</v>
      </c>
      <c r="D152" s="351" t="str">
        <f>MID(OrgTbl[[#This Row],[name]],10,100)</f>
        <v>กำแพงเพชร</v>
      </c>
      <c r="E152" s="352">
        <v>3</v>
      </c>
      <c r="F152" s="351" t="str" cm="1">
        <f t="array" ref="F152">_xlfn.IFS(OrgTbl[[#This Row],[TypeID]]="รพช.","โรงพยาบาลชุมชน",OrgTbl[[#This Row],[TypeID]]="รพศ.","โรงพยาบาลศูนย์",OrgTbl[[#This Row],[TypeID]]="รพท.","โรงพยาบาลทั่วไป")</f>
        <v>โรงพยาบาลทั่วไป</v>
      </c>
      <c r="G152" s="351" t="str">
        <f>INDEX('Org2567'!$BB$4:$BB$905,MATCH(OrgTbl[[#This Row],[code5]],'Org2567'!$D$4:$D$905,0))</f>
        <v>รพท.</v>
      </c>
      <c r="H152" s="352" t="s">
        <v>4008</v>
      </c>
      <c r="I152" s="351" t="s">
        <v>1476</v>
      </c>
      <c r="J152" s="353">
        <f>INDEX('Org2567'!$BD$4:$BD$905,MATCH(OrgTbl[[#This Row],[code5]],'Org2567'!$D$4:$D$905,0))</f>
        <v>492</v>
      </c>
      <c r="K152" s="351" t="s">
        <v>923</v>
      </c>
      <c r="L152" s="351" t="str">
        <f>INDEX('Org2567'!$BC$4:$BC$905,MATCH(OrgTbl[[#This Row],[code5]],'Org2567'!$D$4:$D$905,0))</f>
        <v>S</v>
      </c>
      <c r="M152" s="352">
        <f>INDEX('Org2567'!$BF$4:$BF$905,MATCH(OrgTbl[[#This Row],[code5]],'Org2567'!$D$4:$D$905,0))</f>
        <v>17</v>
      </c>
      <c r="N152" s="354"/>
      <c r="O152" s="351" t="s">
        <v>1477</v>
      </c>
      <c r="P152" s="351" t="str">
        <f>INDEX('Org2567'!$BG$4:$BG$905,MATCH(OrgTbl[[#This Row],[code5]],'Org2567'!$D$4:$D$905,0))</f>
        <v>รพท.S B&gt;400</v>
      </c>
      <c r="Q152" s="355">
        <f>INDEX('Org2567'!$BE:$BE,MATCH(OrgTbl[[#This Row],[code5]],'Org2567'!$D:$D,0))</f>
        <v>146984</v>
      </c>
      <c r="R152" s="356"/>
    </row>
    <row r="153" spans="1:18" s="146" customFormat="1" ht="21" x14ac:dyDescent="0.6">
      <c r="A153" s="350" t="s">
        <v>174</v>
      </c>
      <c r="B153" s="351" t="s">
        <v>1487</v>
      </c>
      <c r="C153" s="351" t="str">
        <f>OrgTbl[[#This Row],[name333]]&amp;","&amp;OrgTbl[[#This Row],[TypeID]]</f>
        <v>ขาณุวรลักษบุรี,รพช.</v>
      </c>
      <c r="D153" s="351" t="str">
        <f>MID(OrgTbl[[#This Row],[name]],10,100)</f>
        <v>ขาณุวรลักษบุรี</v>
      </c>
      <c r="E153" s="352">
        <v>3</v>
      </c>
      <c r="F153" s="351" t="str" cm="1">
        <f t="array" ref="F153">_xlfn.IFS(OrgTbl[[#This Row],[TypeID]]="รพช.","โรงพยาบาลชุมชน",OrgTbl[[#This Row],[TypeID]]="รพศ.","โรงพยาบาลศูนย์",OrgTbl[[#This Row],[TypeID]]="รพท.","โรงพยาบาลทั่วไป")</f>
        <v>โรงพยาบาลชุมชน</v>
      </c>
      <c r="G153" s="351" t="str">
        <f>INDEX('Org2567'!$BB$4:$BB$905,MATCH(OrgTbl[[#This Row],[code5]],'Org2567'!$D$4:$D$905,0))</f>
        <v>รพช.</v>
      </c>
      <c r="H153" s="352" t="s">
        <v>4008</v>
      </c>
      <c r="I153" s="351" t="s">
        <v>1476</v>
      </c>
      <c r="J153" s="353">
        <f>INDEX('Org2567'!$BD$4:$BD$905,MATCH(OrgTbl[[#This Row],[code5]],'Org2567'!$D$4:$D$905,0))</f>
        <v>90</v>
      </c>
      <c r="K153" s="351" t="s">
        <v>923</v>
      </c>
      <c r="L153" s="351" t="str">
        <f>INDEX('Org2567'!$BC$4:$BC$905,MATCH(OrgTbl[[#This Row],[code5]],'Org2567'!$D$4:$D$905,0))</f>
        <v>M2</v>
      </c>
      <c r="M153" s="352">
        <f>INDEX('Org2567'!$BF$4:$BF$905,MATCH(OrgTbl[[#This Row],[code5]],'Org2567'!$D$4:$D$905,0))</f>
        <v>12</v>
      </c>
      <c r="N153" s="354"/>
      <c r="O153" s="351" t="s">
        <v>1489</v>
      </c>
      <c r="P153" s="351" t="str">
        <f>INDEX('Org2567'!$BG$4:$BG$905,MATCH(OrgTbl[[#This Row],[code5]],'Org2567'!$D$4:$D$905,0))</f>
        <v>รพช.M2 B&lt;=100</v>
      </c>
      <c r="Q153" s="355">
        <f>INDEX('Org2567'!$BE:$BE,MATCH(OrgTbl[[#This Row],[code5]],'Org2567'!$D:$D,0))</f>
        <v>67769</v>
      </c>
      <c r="R153" s="356"/>
    </row>
    <row r="154" spans="1:18" s="146" customFormat="1" ht="21" x14ac:dyDescent="0.6">
      <c r="A154" s="350" t="s">
        <v>175</v>
      </c>
      <c r="B154" s="351" t="s">
        <v>1490</v>
      </c>
      <c r="C154" s="351" t="str">
        <f>OrgTbl[[#This Row],[name333]]&amp;","&amp;OrgTbl[[#This Row],[TypeID]]</f>
        <v>คลองขลุง,รพช.</v>
      </c>
      <c r="D154" s="351" t="str">
        <f>MID(OrgTbl[[#This Row],[name]],10,100)</f>
        <v>คลองขลุง</v>
      </c>
      <c r="E154" s="352">
        <v>3</v>
      </c>
      <c r="F154" s="351" t="str" cm="1">
        <f t="array" ref="F154">_xlfn.IFS(OrgTbl[[#This Row],[TypeID]]="รพช.","โรงพยาบาลชุมชน",OrgTbl[[#This Row],[TypeID]]="รพศ.","โรงพยาบาลศูนย์",OrgTbl[[#This Row],[TypeID]]="รพท.","โรงพยาบาลทั่วไป")</f>
        <v>โรงพยาบาลชุมชน</v>
      </c>
      <c r="G154" s="351" t="str">
        <f>INDEX('Org2567'!$BB$4:$BB$905,MATCH(OrgTbl[[#This Row],[code5]],'Org2567'!$D$4:$D$905,0))</f>
        <v>รพช.</v>
      </c>
      <c r="H154" s="352" t="s">
        <v>4008</v>
      </c>
      <c r="I154" s="351" t="s">
        <v>1476</v>
      </c>
      <c r="J154" s="353">
        <f>INDEX('Org2567'!$BD$4:$BD$905,MATCH(OrgTbl[[#This Row],[code5]],'Org2567'!$D$4:$D$905,0))</f>
        <v>90</v>
      </c>
      <c r="K154" s="351" t="s">
        <v>923</v>
      </c>
      <c r="L154" s="351" t="str">
        <f>INDEX('Org2567'!$BC$4:$BC$905,MATCH(OrgTbl[[#This Row],[code5]],'Org2567'!$D$4:$D$905,0))</f>
        <v>F1</v>
      </c>
      <c r="M154" s="352">
        <f>INDEX('Org2567'!$BF$4:$BF$905,MATCH(OrgTbl[[#This Row],[code5]],'Org2567'!$D$4:$D$905,0))</f>
        <v>10</v>
      </c>
      <c r="N154" s="354"/>
      <c r="O154" s="351" t="s">
        <v>1492</v>
      </c>
      <c r="P154" s="351" t="str">
        <f>INDEX('Org2567'!$BG$4:$BG$905,MATCH(OrgTbl[[#This Row],[code5]],'Org2567'!$D$4:$D$905,0))</f>
        <v>รพช.F1 P50,000-100,000</v>
      </c>
      <c r="Q154" s="355">
        <f>INDEX('Org2567'!$BE:$BE,MATCH(OrgTbl[[#This Row],[code5]],'Org2567'!$D:$D,0))</f>
        <v>53479</v>
      </c>
      <c r="R154" s="356"/>
    </row>
    <row r="155" spans="1:18" s="146" customFormat="1" ht="21" x14ac:dyDescent="0.6">
      <c r="A155" s="350" t="s">
        <v>173</v>
      </c>
      <c r="B155" s="351" t="s">
        <v>1484</v>
      </c>
      <c r="C155" s="351" t="str">
        <f>OrgTbl[[#This Row],[name333]]&amp;","&amp;OrgTbl[[#This Row],[TypeID]]</f>
        <v>คลองลาน,รพช.</v>
      </c>
      <c r="D155" s="351" t="str">
        <f>MID(OrgTbl[[#This Row],[name]],10,100)</f>
        <v>คลองลาน</v>
      </c>
      <c r="E155" s="352">
        <v>3</v>
      </c>
      <c r="F155" s="351" t="str" cm="1">
        <f t="array" ref="F155">_xlfn.IFS(OrgTbl[[#This Row],[TypeID]]="รพช.","โรงพยาบาลชุมชน",OrgTbl[[#This Row],[TypeID]]="รพศ.","โรงพยาบาลศูนย์",OrgTbl[[#This Row],[TypeID]]="รพท.","โรงพยาบาลทั่วไป")</f>
        <v>โรงพยาบาลชุมชน</v>
      </c>
      <c r="G155" s="351" t="str">
        <f>INDEX('Org2567'!$BB$4:$BB$905,MATCH(OrgTbl[[#This Row],[code5]],'Org2567'!$D$4:$D$905,0))</f>
        <v>รพช.</v>
      </c>
      <c r="H155" s="352" t="s">
        <v>4008</v>
      </c>
      <c r="I155" s="351" t="s">
        <v>1476</v>
      </c>
      <c r="J155" s="353">
        <f>INDEX('Org2567'!$BD$4:$BD$905,MATCH(OrgTbl[[#This Row],[code5]],'Org2567'!$D$4:$D$905,0))</f>
        <v>60</v>
      </c>
      <c r="K155" s="351" t="s">
        <v>923</v>
      </c>
      <c r="L155" s="351" t="str">
        <f>INDEX('Org2567'!$BC$4:$BC$905,MATCH(OrgTbl[[#This Row],[code5]],'Org2567'!$D$4:$D$905,0))</f>
        <v>F1</v>
      </c>
      <c r="M155" s="352">
        <f>INDEX('Org2567'!$BF$4:$BF$905,MATCH(OrgTbl[[#This Row],[code5]],'Org2567'!$D$4:$D$905,0))</f>
        <v>9</v>
      </c>
      <c r="N155" s="354"/>
      <c r="O155" s="351" t="s">
        <v>1486</v>
      </c>
      <c r="P155" s="351" t="str">
        <f>INDEX('Org2567'!$BG$4:$BG$905,MATCH(OrgTbl[[#This Row],[code5]],'Org2567'!$D$4:$D$905,0))</f>
        <v>รพช.F1 P&lt;=50,000</v>
      </c>
      <c r="Q155" s="355">
        <f>INDEX('Org2567'!$BE:$BE,MATCH(OrgTbl[[#This Row],[code5]],'Org2567'!$D:$D,0))</f>
        <v>44998</v>
      </c>
      <c r="R155" s="356"/>
    </row>
    <row r="156" spans="1:18" s="146" customFormat="1" ht="21" x14ac:dyDescent="0.6">
      <c r="A156" s="350" t="s">
        <v>178</v>
      </c>
      <c r="B156" s="351" t="s">
        <v>1499</v>
      </c>
      <c r="C156" s="351" t="str">
        <f>OrgTbl[[#This Row],[name333]]&amp;","&amp;OrgTbl[[#This Row],[TypeID]]</f>
        <v>ทรายทองวัฒนา,รพช.</v>
      </c>
      <c r="D156" s="351" t="str">
        <f>MID(OrgTbl[[#This Row],[name]],10,100)</f>
        <v>ทรายทองวัฒนา</v>
      </c>
      <c r="E156" s="352">
        <v>3</v>
      </c>
      <c r="F156" s="351" t="str" cm="1">
        <f t="array" ref="F156">_xlfn.IFS(OrgTbl[[#This Row],[TypeID]]="รพช.","โรงพยาบาลชุมชน",OrgTbl[[#This Row],[TypeID]]="รพศ.","โรงพยาบาลศูนย์",OrgTbl[[#This Row],[TypeID]]="รพท.","โรงพยาบาลทั่วไป")</f>
        <v>โรงพยาบาลชุมชน</v>
      </c>
      <c r="G156" s="351" t="str">
        <f>INDEX('Org2567'!$BB$4:$BB$905,MATCH(OrgTbl[[#This Row],[code5]],'Org2567'!$D$4:$D$905,0))</f>
        <v>รพช.</v>
      </c>
      <c r="H156" s="352" t="s">
        <v>4008</v>
      </c>
      <c r="I156" s="351" t="s">
        <v>1476</v>
      </c>
      <c r="J156" s="353">
        <f>INDEX('Org2567'!$BD$4:$BD$905,MATCH(OrgTbl[[#This Row],[code5]],'Org2567'!$D$4:$D$905,0))</f>
        <v>30</v>
      </c>
      <c r="K156" s="351" t="s">
        <v>923</v>
      </c>
      <c r="L156" s="351" t="str">
        <f>INDEX('Org2567'!$BC$4:$BC$905,MATCH(OrgTbl[[#This Row],[code5]],'Org2567'!$D$4:$D$905,0))</f>
        <v>F2</v>
      </c>
      <c r="M156" s="352">
        <f>INDEX('Org2567'!$BF$4:$BF$905,MATCH(OrgTbl[[#This Row],[code5]],'Org2567'!$D$4:$D$905,0))</f>
        <v>5</v>
      </c>
      <c r="N156" s="354"/>
      <c r="O156" s="351" t="s">
        <v>1501</v>
      </c>
      <c r="P156" s="351" t="str">
        <f>INDEX('Org2567'!$BG$4:$BG$905,MATCH(OrgTbl[[#This Row],[code5]],'Org2567'!$D$4:$D$905,0))</f>
        <v>รพช.F2 P&lt;=30,000</v>
      </c>
      <c r="Q156" s="355">
        <f>INDEX('Org2567'!$BE:$BE,MATCH(OrgTbl[[#This Row],[code5]],'Org2567'!$D:$D,0))</f>
        <v>21145</v>
      </c>
      <c r="R156" s="356"/>
    </row>
    <row r="157" spans="1:18" s="146" customFormat="1" ht="21" x14ac:dyDescent="0.6">
      <c r="A157" s="350" t="s">
        <v>172</v>
      </c>
      <c r="B157" s="351" t="s">
        <v>1481</v>
      </c>
      <c r="C157" s="351" t="str">
        <f>OrgTbl[[#This Row],[name333]]&amp;","&amp;OrgTbl[[#This Row],[TypeID]]</f>
        <v>ไทรงาม,รพช.</v>
      </c>
      <c r="D157" s="351" t="str">
        <f>MID(OrgTbl[[#This Row],[name]],10,100)</f>
        <v>ไทรงาม</v>
      </c>
      <c r="E157" s="352">
        <v>3</v>
      </c>
      <c r="F157" s="351" t="str" cm="1">
        <f t="array" ref="F157">_xlfn.IFS(OrgTbl[[#This Row],[TypeID]]="รพช.","โรงพยาบาลชุมชน",OrgTbl[[#This Row],[TypeID]]="รพศ.","โรงพยาบาลศูนย์",OrgTbl[[#This Row],[TypeID]]="รพท.","โรงพยาบาลทั่วไป")</f>
        <v>โรงพยาบาลชุมชน</v>
      </c>
      <c r="G157" s="351" t="str">
        <f>INDEX('Org2567'!$BB$4:$BB$905,MATCH(OrgTbl[[#This Row],[code5]],'Org2567'!$D$4:$D$905,0))</f>
        <v>รพช.</v>
      </c>
      <c r="H157" s="352" t="s">
        <v>4008</v>
      </c>
      <c r="I157" s="351" t="s">
        <v>1476</v>
      </c>
      <c r="J157" s="353">
        <f>INDEX('Org2567'!$BD$4:$BD$905,MATCH(OrgTbl[[#This Row],[code5]],'Org2567'!$D$4:$D$905,0))</f>
        <v>30</v>
      </c>
      <c r="K157" s="351" t="s">
        <v>923</v>
      </c>
      <c r="L157" s="351" t="str">
        <f>INDEX('Org2567'!$BC$4:$BC$905,MATCH(OrgTbl[[#This Row],[code5]],'Org2567'!$D$4:$D$905,0))</f>
        <v>F2</v>
      </c>
      <c r="M157" s="352">
        <f>INDEX('Org2567'!$BF$4:$BF$905,MATCH(OrgTbl[[#This Row],[code5]],'Org2567'!$D$4:$D$905,0))</f>
        <v>6</v>
      </c>
      <c r="N157" s="354"/>
      <c r="O157" s="351" t="s">
        <v>1483</v>
      </c>
      <c r="P157" s="351" t="str">
        <f>INDEX('Org2567'!$BG$4:$BG$905,MATCH(OrgTbl[[#This Row],[code5]],'Org2567'!$D$4:$D$905,0))</f>
        <v>รพช.F2 P30,000-60,000</v>
      </c>
      <c r="Q157" s="355">
        <f>INDEX('Org2567'!$BE:$BE,MATCH(OrgTbl[[#This Row],[code5]],'Org2567'!$D:$D,0))</f>
        <v>32717</v>
      </c>
      <c r="R157" s="356"/>
    </row>
    <row r="158" spans="1:18" s="146" customFormat="1" ht="21" x14ac:dyDescent="0.6">
      <c r="A158" s="350" t="s">
        <v>180</v>
      </c>
      <c r="B158" s="351" t="s">
        <v>1505</v>
      </c>
      <c r="C158" s="351" t="str">
        <f>OrgTbl[[#This Row],[name333]]&amp;","&amp;OrgTbl[[#This Row],[TypeID]]</f>
        <v>บึงสามัคคี,รพช.</v>
      </c>
      <c r="D158" s="351" t="str">
        <f>MID(OrgTbl[[#This Row],[name]],10,100)</f>
        <v>บึงสามัคคี</v>
      </c>
      <c r="E158" s="352">
        <v>3</v>
      </c>
      <c r="F158" s="351" t="str" cm="1">
        <f t="array" ref="F158">_xlfn.IFS(OrgTbl[[#This Row],[TypeID]]="รพช.","โรงพยาบาลชุมชน",OrgTbl[[#This Row],[TypeID]]="รพศ.","โรงพยาบาลศูนย์",OrgTbl[[#This Row],[TypeID]]="รพท.","โรงพยาบาลทั่วไป")</f>
        <v>โรงพยาบาลชุมชน</v>
      </c>
      <c r="G158" s="351" t="str">
        <f>INDEX('Org2567'!$BB$4:$BB$905,MATCH(OrgTbl[[#This Row],[code5]],'Org2567'!$D$4:$D$905,0))</f>
        <v>รพช.</v>
      </c>
      <c r="H158" s="352" t="s">
        <v>4008</v>
      </c>
      <c r="I158" s="351" t="s">
        <v>1476</v>
      </c>
      <c r="J158" s="353">
        <f>INDEX('Org2567'!$BD$4:$BD$905,MATCH(OrgTbl[[#This Row],[code5]],'Org2567'!$D$4:$D$905,0))</f>
        <v>30</v>
      </c>
      <c r="K158" s="351" t="s">
        <v>923</v>
      </c>
      <c r="L158" s="351" t="str">
        <f>INDEX('Org2567'!$BC$4:$BC$905,MATCH(OrgTbl[[#This Row],[code5]],'Org2567'!$D$4:$D$905,0))</f>
        <v>F2</v>
      </c>
      <c r="M158" s="352">
        <f>INDEX('Org2567'!$BF$4:$BF$905,MATCH(OrgTbl[[#This Row],[code5]],'Org2567'!$D$4:$D$905,0))</f>
        <v>5</v>
      </c>
      <c r="N158" s="354"/>
      <c r="O158" s="351" t="s">
        <v>1507</v>
      </c>
      <c r="P158" s="351" t="str">
        <f>INDEX('Org2567'!$BG$4:$BG$905,MATCH(OrgTbl[[#This Row],[code5]],'Org2567'!$D$4:$D$905,0))</f>
        <v>รพช.F2 P&lt;=30,000</v>
      </c>
      <c r="Q158" s="355">
        <f>INDEX('Org2567'!$BE:$BE,MATCH(OrgTbl[[#This Row],[code5]],'Org2567'!$D:$D,0))</f>
        <v>18982</v>
      </c>
      <c r="R158" s="356"/>
    </row>
    <row r="159" spans="1:18" s="146" customFormat="1" ht="21" x14ac:dyDescent="0.6">
      <c r="A159" s="350" t="s">
        <v>179</v>
      </c>
      <c r="B159" s="351" t="s">
        <v>1502</v>
      </c>
      <c r="C159" s="351" t="str">
        <f>OrgTbl[[#This Row],[name333]]&amp;","&amp;OrgTbl[[#This Row],[TypeID]]</f>
        <v>ปางศิลาทอง,รพช.</v>
      </c>
      <c r="D159" s="351" t="str">
        <f>MID(OrgTbl[[#This Row],[name]],10,100)</f>
        <v>ปางศิลาทอง</v>
      </c>
      <c r="E159" s="352">
        <v>3</v>
      </c>
      <c r="F159" s="351" t="str" cm="1">
        <f t="array" ref="F159">_xlfn.IFS(OrgTbl[[#This Row],[TypeID]]="รพช.","โรงพยาบาลชุมชน",OrgTbl[[#This Row],[TypeID]]="รพศ.","โรงพยาบาลศูนย์",OrgTbl[[#This Row],[TypeID]]="รพท.","โรงพยาบาลทั่วไป")</f>
        <v>โรงพยาบาลชุมชน</v>
      </c>
      <c r="G159" s="351" t="str">
        <f>INDEX('Org2567'!$BB$4:$BB$905,MATCH(OrgTbl[[#This Row],[code5]],'Org2567'!$D$4:$D$905,0))</f>
        <v>รพช.</v>
      </c>
      <c r="H159" s="352" t="s">
        <v>4008</v>
      </c>
      <c r="I159" s="351" t="s">
        <v>1476</v>
      </c>
      <c r="J159" s="353">
        <f>INDEX('Org2567'!$BD$4:$BD$905,MATCH(OrgTbl[[#This Row],[code5]],'Org2567'!$D$4:$D$905,0))</f>
        <v>30</v>
      </c>
      <c r="K159" s="351" t="s">
        <v>923</v>
      </c>
      <c r="L159" s="351" t="str">
        <f>INDEX('Org2567'!$BC$4:$BC$905,MATCH(OrgTbl[[#This Row],[code5]],'Org2567'!$D$4:$D$905,0))</f>
        <v>F2</v>
      </c>
      <c r="M159" s="352">
        <f>INDEX('Org2567'!$BF$4:$BF$905,MATCH(OrgTbl[[#This Row],[code5]],'Org2567'!$D$4:$D$905,0))</f>
        <v>5</v>
      </c>
      <c r="N159" s="354"/>
      <c r="O159" s="351" t="s">
        <v>1504</v>
      </c>
      <c r="P159" s="351" t="str">
        <f>INDEX('Org2567'!$BG$4:$BG$905,MATCH(OrgTbl[[#This Row],[code5]],'Org2567'!$D$4:$D$905,0))</f>
        <v>รพช.F2 P&lt;=30,000</v>
      </c>
      <c r="Q159" s="355">
        <f>INDEX('Org2567'!$BE:$BE,MATCH(OrgTbl[[#This Row],[code5]],'Org2567'!$D:$D,0))</f>
        <v>23057</v>
      </c>
      <c r="R159" s="356"/>
    </row>
    <row r="160" spans="1:18" s="146" customFormat="1" ht="21" x14ac:dyDescent="0.6">
      <c r="A160" s="350" t="s">
        <v>176</v>
      </c>
      <c r="B160" s="351" t="s">
        <v>1493</v>
      </c>
      <c r="C160" s="351" t="str">
        <f>OrgTbl[[#This Row],[name333]]&amp;","&amp;OrgTbl[[#This Row],[TypeID]]</f>
        <v>พรานกระต่าย,รพช.</v>
      </c>
      <c r="D160" s="351" t="str">
        <f>MID(OrgTbl[[#This Row],[name]],10,100)</f>
        <v>พรานกระต่าย</v>
      </c>
      <c r="E160" s="352">
        <v>3</v>
      </c>
      <c r="F160" s="351" t="str" cm="1">
        <f t="array" ref="F160">_xlfn.IFS(OrgTbl[[#This Row],[TypeID]]="รพช.","โรงพยาบาลชุมชน",OrgTbl[[#This Row],[TypeID]]="รพศ.","โรงพยาบาลศูนย์",OrgTbl[[#This Row],[TypeID]]="รพท.","โรงพยาบาลทั่วไป")</f>
        <v>โรงพยาบาลชุมชน</v>
      </c>
      <c r="G160" s="351" t="str">
        <f>INDEX('Org2567'!$BB$4:$BB$905,MATCH(OrgTbl[[#This Row],[code5]],'Org2567'!$D$4:$D$905,0))</f>
        <v>รพช.</v>
      </c>
      <c r="H160" s="352" t="s">
        <v>4008</v>
      </c>
      <c r="I160" s="351" t="s">
        <v>1476</v>
      </c>
      <c r="J160" s="353">
        <f>INDEX('Org2567'!$BD$4:$BD$905,MATCH(OrgTbl[[#This Row],[code5]],'Org2567'!$D$4:$D$905,0))</f>
        <v>66</v>
      </c>
      <c r="K160" s="351" t="s">
        <v>923</v>
      </c>
      <c r="L160" s="351" t="str">
        <f>INDEX('Org2567'!$BC$4:$BC$905,MATCH(OrgTbl[[#This Row],[code5]],'Org2567'!$D$4:$D$905,0))</f>
        <v>F2</v>
      </c>
      <c r="M160" s="352">
        <f>INDEX('Org2567'!$BF$4:$BF$905,MATCH(OrgTbl[[#This Row],[code5]],'Org2567'!$D$4:$D$905,0))</f>
        <v>6</v>
      </c>
      <c r="N160" s="354"/>
      <c r="O160" s="351" t="s">
        <v>1495</v>
      </c>
      <c r="P160" s="351" t="str">
        <f>INDEX('Org2567'!$BG$4:$BG$905,MATCH(OrgTbl[[#This Row],[code5]],'Org2567'!$D$4:$D$905,0))</f>
        <v>รพช.F2 P30,000-60,000</v>
      </c>
      <c r="Q160" s="355">
        <f>INDEX('Org2567'!$BE:$BE,MATCH(OrgTbl[[#This Row],[code5]],'Org2567'!$D:$D,0))</f>
        <v>50034</v>
      </c>
      <c r="R160" s="356"/>
    </row>
    <row r="161" spans="1:18" s="146" customFormat="1" ht="21" x14ac:dyDescent="0.6">
      <c r="A161" s="350" t="s">
        <v>177</v>
      </c>
      <c r="B161" s="351" t="s">
        <v>1496</v>
      </c>
      <c r="C161" s="351" t="str">
        <f>OrgTbl[[#This Row],[name333]]&amp;","&amp;OrgTbl[[#This Row],[TypeID]]</f>
        <v>ลานกระบือ,รพช.</v>
      </c>
      <c r="D161" s="351" t="str">
        <f>MID(OrgTbl[[#This Row],[name]],10,100)</f>
        <v>ลานกระบือ</v>
      </c>
      <c r="E161" s="352">
        <v>3</v>
      </c>
      <c r="F161" s="351" t="str" cm="1">
        <f t="array" ref="F161">_xlfn.IFS(OrgTbl[[#This Row],[TypeID]]="รพช.","โรงพยาบาลชุมชน",OrgTbl[[#This Row],[TypeID]]="รพศ.","โรงพยาบาลศูนย์",OrgTbl[[#This Row],[TypeID]]="รพท.","โรงพยาบาลทั่วไป")</f>
        <v>โรงพยาบาลชุมชน</v>
      </c>
      <c r="G161" s="351" t="str">
        <f>INDEX('Org2567'!$BB$4:$BB$905,MATCH(OrgTbl[[#This Row],[code5]],'Org2567'!$D$4:$D$905,0))</f>
        <v>รพช.</v>
      </c>
      <c r="H161" s="352" t="s">
        <v>4008</v>
      </c>
      <c r="I161" s="351" t="s">
        <v>1476</v>
      </c>
      <c r="J161" s="353">
        <f>INDEX('Org2567'!$BD$4:$BD$905,MATCH(OrgTbl[[#This Row],[code5]],'Org2567'!$D$4:$D$905,0))</f>
        <v>30</v>
      </c>
      <c r="K161" s="351" t="s">
        <v>923</v>
      </c>
      <c r="L161" s="351" t="str">
        <f>INDEX('Org2567'!$BC$4:$BC$905,MATCH(OrgTbl[[#This Row],[code5]],'Org2567'!$D$4:$D$905,0))</f>
        <v>F2</v>
      </c>
      <c r="M161" s="352">
        <f>INDEX('Org2567'!$BF$4:$BF$905,MATCH(OrgTbl[[#This Row],[code5]],'Org2567'!$D$4:$D$905,0))</f>
        <v>5</v>
      </c>
      <c r="N161" s="354"/>
      <c r="O161" s="351" t="s">
        <v>1498</v>
      </c>
      <c r="P161" s="351" t="str">
        <f>INDEX('Org2567'!$BG$4:$BG$905,MATCH(OrgTbl[[#This Row],[code5]],'Org2567'!$D$4:$D$905,0))</f>
        <v>รพช.F2 P&lt;=30,000</v>
      </c>
      <c r="Q161" s="355">
        <f>INDEX('Org2567'!$BE:$BE,MATCH(OrgTbl[[#This Row],[code5]],'Org2567'!$D:$D,0))</f>
        <v>29162</v>
      </c>
      <c r="R161" s="356"/>
    </row>
    <row r="162" spans="1:18" s="146" customFormat="1" ht="21" x14ac:dyDescent="0.6">
      <c r="A162" s="350" t="s">
        <v>181</v>
      </c>
      <c r="B162" s="351" t="s">
        <v>1508</v>
      </c>
      <c r="C162" s="351" t="str">
        <f>OrgTbl[[#This Row],[name333]]&amp;","&amp;OrgTbl[[#This Row],[TypeID]]</f>
        <v>โกสัมพีนคร,รพช.</v>
      </c>
      <c r="D162" s="351" t="str">
        <f>MID(OrgTbl[[#This Row],[name]],10,100)</f>
        <v>โกสัมพีนคร</v>
      </c>
      <c r="E162" s="352">
        <v>3</v>
      </c>
      <c r="F162" s="351" t="str" cm="1">
        <f t="array" ref="F162">_xlfn.IFS(OrgTbl[[#This Row],[TypeID]]="รพช.","โรงพยาบาลชุมชน",OrgTbl[[#This Row],[TypeID]]="รพศ.","โรงพยาบาลศูนย์",OrgTbl[[#This Row],[TypeID]]="รพท.","โรงพยาบาลทั่วไป")</f>
        <v>โรงพยาบาลชุมชน</v>
      </c>
      <c r="G162" s="351" t="str">
        <f>INDEX('Org2567'!$BB$4:$BB$905,MATCH(OrgTbl[[#This Row],[code5]],'Org2567'!$D$4:$D$905,0))</f>
        <v>รพช.</v>
      </c>
      <c r="H162" s="352" t="s">
        <v>4008</v>
      </c>
      <c r="I162" s="351" t="s">
        <v>1476</v>
      </c>
      <c r="J162" s="353">
        <f>INDEX('Org2567'!$BD$4:$BD$905,MATCH(OrgTbl[[#This Row],[code5]],'Org2567'!$D$4:$D$905,0))</f>
        <v>10</v>
      </c>
      <c r="K162" s="351" t="s">
        <v>923</v>
      </c>
      <c r="L162" s="351" t="str">
        <f>INDEX('Org2567'!$BC$4:$BC$905,MATCH(OrgTbl[[#This Row],[code5]],'Org2567'!$D$4:$D$905,0))</f>
        <v>F3</v>
      </c>
      <c r="M162" s="352">
        <f>INDEX('Org2567'!$BF$4:$BF$905,MATCH(OrgTbl[[#This Row],[code5]],'Org2567'!$D$4:$D$905,0))</f>
        <v>3</v>
      </c>
      <c r="N162" s="354"/>
      <c r="O162" s="351" t="s">
        <v>1510</v>
      </c>
      <c r="P162" s="351" t="str">
        <f>INDEX('Org2567'!$BG$4:$BG$905,MATCH(OrgTbl[[#This Row],[code5]],'Org2567'!$D$4:$D$905,0))</f>
        <v>รพช.F3 P15,000-25,000</v>
      </c>
      <c r="Q162" s="355">
        <f>INDEX('Org2567'!$BE:$BE,MATCH(OrgTbl[[#This Row],[code5]],'Org2567'!$D:$D,0))</f>
        <v>22435</v>
      </c>
      <c r="R162" s="356"/>
    </row>
    <row r="163" spans="1:18" s="146" customFormat="1" ht="21" x14ac:dyDescent="0.6">
      <c r="A163" s="350" t="s">
        <v>171</v>
      </c>
      <c r="B163" s="351" t="s">
        <v>1478</v>
      </c>
      <c r="C163" s="351" t="str">
        <f>OrgTbl[[#This Row],[name333]]&amp;","&amp;OrgTbl[[#This Row],[TypeID]]</f>
        <v>ทุ่งโพธิ์ทะเล,รพช.</v>
      </c>
      <c r="D163" s="351" t="str">
        <f>MID(OrgTbl[[#This Row],[name]],10,100)</f>
        <v>ทุ่งโพธิ์ทะเล</v>
      </c>
      <c r="E163" s="352">
        <v>3</v>
      </c>
      <c r="F163" s="351" t="str" cm="1">
        <f t="array" ref="F163">_xlfn.IFS(OrgTbl[[#This Row],[TypeID]]="รพช.","โรงพยาบาลชุมชน",OrgTbl[[#This Row],[TypeID]]="รพศ.","โรงพยาบาลศูนย์",OrgTbl[[#This Row],[TypeID]]="รพท.","โรงพยาบาลทั่วไป")</f>
        <v>โรงพยาบาลชุมชน</v>
      </c>
      <c r="G163" s="351" t="str">
        <f>INDEX('Org2567'!$BB$4:$BB$905,MATCH(OrgTbl[[#This Row],[code5]],'Org2567'!$D$4:$D$905,0))</f>
        <v>รพช.</v>
      </c>
      <c r="H163" s="352" t="s">
        <v>4008</v>
      </c>
      <c r="I163" s="351" t="s">
        <v>1476</v>
      </c>
      <c r="J163" s="353">
        <f>INDEX('Org2567'!$BD$4:$BD$905,MATCH(OrgTbl[[#This Row],[code5]],'Org2567'!$D$4:$D$905,0))</f>
        <v>10</v>
      </c>
      <c r="K163" s="351" t="s">
        <v>923</v>
      </c>
      <c r="L163" s="351" t="str">
        <f>INDEX('Org2567'!$BC$4:$BC$905,MATCH(OrgTbl[[#This Row],[code5]],'Org2567'!$D$4:$D$905,0))</f>
        <v>F3</v>
      </c>
      <c r="M163" s="352">
        <f>INDEX('Org2567'!$BF$4:$BF$905,MATCH(OrgTbl[[#This Row],[code5]],'Org2567'!$D$4:$D$905,0))</f>
        <v>2</v>
      </c>
      <c r="N163" s="354"/>
      <c r="O163" s="351" t="s">
        <v>1480</v>
      </c>
      <c r="P163" s="351" t="str">
        <f>INDEX('Org2567'!$BG$4:$BG$905,MATCH(OrgTbl[[#This Row],[code5]],'Org2567'!$D$4:$D$905,0))</f>
        <v>รพช.F3 P&lt;=15,000</v>
      </c>
      <c r="Q163" s="355">
        <f>INDEX('Org2567'!$BE:$BE,MATCH(OrgTbl[[#This Row],[code5]],'Org2567'!$D:$D,0))</f>
        <v>12522</v>
      </c>
      <c r="R163" s="356"/>
    </row>
    <row r="164" spans="1:18" s="146" customFormat="1" ht="21" x14ac:dyDescent="0.6">
      <c r="A164" s="350" t="s">
        <v>182</v>
      </c>
      <c r="B164" s="351" t="s">
        <v>1380</v>
      </c>
      <c r="C164" s="351" t="str">
        <f>OrgTbl[[#This Row],[name333]]&amp;","&amp;OrgTbl[[#This Row],[TypeID]]</f>
        <v>ชัยนาทนเรนทร,รพท.</v>
      </c>
      <c r="D164" s="351" t="str">
        <f>MID(OrgTbl[[#This Row],[name]],10,100)</f>
        <v>ชัยนาทนเรนทร</v>
      </c>
      <c r="E164" s="352">
        <v>3</v>
      </c>
      <c r="F164" s="351" t="str" cm="1">
        <f t="array" ref="F164">_xlfn.IFS(OrgTbl[[#This Row],[TypeID]]="รพช.","โรงพยาบาลชุมชน",OrgTbl[[#This Row],[TypeID]]="รพศ.","โรงพยาบาลศูนย์",OrgTbl[[#This Row],[TypeID]]="รพท.","โรงพยาบาลทั่วไป")</f>
        <v>โรงพยาบาลทั่วไป</v>
      </c>
      <c r="G164" s="351" t="str">
        <f>INDEX('Org2567'!$BB$4:$BB$905,MATCH(OrgTbl[[#This Row],[code5]],'Org2567'!$D$4:$D$905,0))</f>
        <v>รพท.</v>
      </c>
      <c r="H164" s="352" t="s">
        <v>4009</v>
      </c>
      <c r="I164" s="351" t="s">
        <v>1382</v>
      </c>
      <c r="J164" s="353">
        <f>INDEX('Org2567'!$BD$4:$BD$905,MATCH(OrgTbl[[#This Row],[code5]],'Org2567'!$D$4:$D$905,0))</f>
        <v>367</v>
      </c>
      <c r="K164" s="351" t="s">
        <v>923</v>
      </c>
      <c r="L164" s="351" t="str">
        <f>INDEX('Org2567'!$BC$4:$BC$905,MATCH(OrgTbl[[#This Row],[code5]],'Org2567'!$D$4:$D$905,0))</f>
        <v>S</v>
      </c>
      <c r="M164" s="352">
        <f>INDEX('Org2567'!$BF$4:$BF$905,MATCH(OrgTbl[[#This Row],[code5]],'Org2567'!$D$4:$D$905,0))</f>
        <v>16</v>
      </c>
      <c r="N164" s="354"/>
      <c r="O164" s="351" t="s">
        <v>1383</v>
      </c>
      <c r="P164" s="351" t="str">
        <f>INDEX('Org2567'!$BG$4:$BG$905,MATCH(OrgTbl[[#This Row],[code5]],'Org2567'!$D$4:$D$905,0))</f>
        <v>รพท.S B&lt;=400</v>
      </c>
      <c r="Q164" s="355">
        <f>INDEX('Org2567'!$BE:$BE,MATCH(OrgTbl[[#This Row],[code5]],'Org2567'!$D:$D,0))</f>
        <v>50165</v>
      </c>
      <c r="R164" s="356"/>
    </row>
    <row r="165" spans="1:18" s="146" customFormat="1" ht="21" x14ac:dyDescent="0.6">
      <c r="A165" s="350" t="s">
        <v>186</v>
      </c>
      <c r="B165" s="351" t="s">
        <v>1393</v>
      </c>
      <c r="C165" s="351" t="str">
        <f>OrgTbl[[#This Row],[name333]]&amp;","&amp;OrgTbl[[#This Row],[TypeID]]</f>
        <v>สรรคบุรี,รพช.</v>
      </c>
      <c r="D165" s="351" t="str">
        <f>MID(OrgTbl[[#This Row],[name]],10,100)</f>
        <v>สรรคบุรี</v>
      </c>
      <c r="E165" s="352">
        <v>3</v>
      </c>
      <c r="F165" s="351" t="str" cm="1">
        <f t="array" ref="F165">_xlfn.IFS(OrgTbl[[#This Row],[TypeID]]="รพช.","โรงพยาบาลชุมชน",OrgTbl[[#This Row],[TypeID]]="รพศ.","โรงพยาบาลศูนย์",OrgTbl[[#This Row],[TypeID]]="รพท.","โรงพยาบาลทั่วไป")</f>
        <v>โรงพยาบาลชุมชน</v>
      </c>
      <c r="G165" s="351" t="str">
        <f>INDEX('Org2567'!$BB$4:$BB$905,MATCH(OrgTbl[[#This Row],[code5]],'Org2567'!$D$4:$D$905,0))</f>
        <v>รพช.</v>
      </c>
      <c r="H165" s="352" t="s">
        <v>4009</v>
      </c>
      <c r="I165" s="351" t="s">
        <v>1382</v>
      </c>
      <c r="J165" s="353">
        <f>INDEX('Org2567'!$BD$4:$BD$905,MATCH(OrgTbl[[#This Row],[code5]],'Org2567'!$D$4:$D$905,0))</f>
        <v>60</v>
      </c>
      <c r="K165" s="351" t="s">
        <v>918</v>
      </c>
      <c r="L165" s="351" t="str">
        <f>INDEX('Org2567'!$BC$4:$BC$905,MATCH(OrgTbl[[#This Row],[code5]],'Org2567'!$D$4:$D$905,0))</f>
        <v>F1</v>
      </c>
      <c r="M165" s="352">
        <f>INDEX('Org2567'!$BF$4:$BF$905,MATCH(OrgTbl[[#This Row],[code5]],'Org2567'!$D$4:$D$905,0))</f>
        <v>9</v>
      </c>
      <c r="N165" s="354"/>
      <c r="O165" s="351" t="s">
        <v>1395</v>
      </c>
      <c r="P165" s="351" t="str">
        <f>INDEX('Org2567'!$BG$4:$BG$905,MATCH(OrgTbl[[#This Row],[code5]],'Org2567'!$D$4:$D$905,0))</f>
        <v>รพช.F1 P&lt;=50,000</v>
      </c>
      <c r="Q165" s="355">
        <f>INDEX('Org2567'!$BE:$BE,MATCH(OrgTbl[[#This Row],[code5]],'Org2567'!$D:$D,0))</f>
        <v>44915</v>
      </c>
      <c r="R165" s="356"/>
    </row>
    <row r="166" spans="1:18" s="146" customFormat="1" ht="21" x14ac:dyDescent="0.6">
      <c r="A166" s="350" t="s">
        <v>183</v>
      </c>
      <c r="B166" s="351" t="s">
        <v>1384</v>
      </c>
      <c r="C166" s="351" t="str">
        <f>OrgTbl[[#This Row],[name333]]&amp;","&amp;OrgTbl[[#This Row],[TypeID]]</f>
        <v>มโนรมย์,รพช.</v>
      </c>
      <c r="D166" s="351" t="str">
        <f>MID(OrgTbl[[#This Row],[name]],10,100)</f>
        <v>มโนรมย์</v>
      </c>
      <c r="E166" s="352">
        <v>3</v>
      </c>
      <c r="F166" s="351" t="str" cm="1">
        <f t="array" ref="F166">_xlfn.IFS(OrgTbl[[#This Row],[TypeID]]="รพช.","โรงพยาบาลชุมชน",OrgTbl[[#This Row],[TypeID]]="รพศ.","โรงพยาบาลศูนย์",OrgTbl[[#This Row],[TypeID]]="รพท.","โรงพยาบาลทั่วไป")</f>
        <v>โรงพยาบาลชุมชน</v>
      </c>
      <c r="G166" s="351" t="str">
        <f>INDEX('Org2567'!$BB$4:$BB$905,MATCH(OrgTbl[[#This Row],[code5]],'Org2567'!$D$4:$D$905,0))</f>
        <v>รพช.</v>
      </c>
      <c r="H166" s="352" t="s">
        <v>4009</v>
      </c>
      <c r="I166" s="351" t="s">
        <v>1382</v>
      </c>
      <c r="J166" s="353">
        <f>INDEX('Org2567'!$BD$4:$BD$905,MATCH(OrgTbl[[#This Row],[code5]],'Org2567'!$D$4:$D$905,0))</f>
        <v>30</v>
      </c>
      <c r="K166" s="351" t="s">
        <v>923</v>
      </c>
      <c r="L166" s="351" t="str">
        <f>INDEX('Org2567'!$BC$4:$BC$905,MATCH(OrgTbl[[#This Row],[code5]],'Org2567'!$D$4:$D$905,0))</f>
        <v>F2</v>
      </c>
      <c r="M166" s="352">
        <f>INDEX('Org2567'!$BF$4:$BF$905,MATCH(OrgTbl[[#This Row],[code5]],'Org2567'!$D$4:$D$905,0))</f>
        <v>5</v>
      </c>
      <c r="N166" s="354"/>
      <c r="O166" s="351" t="s">
        <v>1386</v>
      </c>
      <c r="P166" s="351" t="str">
        <f>INDEX('Org2567'!$BG$4:$BG$905,MATCH(OrgTbl[[#This Row],[code5]],'Org2567'!$D$4:$D$905,0))</f>
        <v>รพช.F2 P&lt;=30,000</v>
      </c>
      <c r="Q166" s="355">
        <f>INDEX('Org2567'!$BE:$BE,MATCH(OrgTbl[[#This Row],[code5]],'Org2567'!$D:$D,0))</f>
        <v>22696</v>
      </c>
      <c r="R166" s="356"/>
    </row>
    <row r="167" spans="1:18" s="146" customFormat="1" ht="21" x14ac:dyDescent="0.6">
      <c r="A167" s="350" t="s">
        <v>184</v>
      </c>
      <c r="B167" s="351" t="s">
        <v>1387</v>
      </c>
      <c r="C167" s="351" t="str">
        <f>OrgTbl[[#This Row],[name333]]&amp;","&amp;OrgTbl[[#This Row],[TypeID]]</f>
        <v>วัดสิงห์,รพช.</v>
      </c>
      <c r="D167" s="351" t="str">
        <f>MID(OrgTbl[[#This Row],[name]],10,100)</f>
        <v>วัดสิงห์</v>
      </c>
      <c r="E167" s="352">
        <v>3</v>
      </c>
      <c r="F167" s="351" t="str" cm="1">
        <f t="array" ref="F167">_xlfn.IFS(OrgTbl[[#This Row],[TypeID]]="รพช.","โรงพยาบาลชุมชน",OrgTbl[[#This Row],[TypeID]]="รพศ.","โรงพยาบาลศูนย์",OrgTbl[[#This Row],[TypeID]]="รพท.","โรงพยาบาลทั่วไป")</f>
        <v>โรงพยาบาลชุมชน</v>
      </c>
      <c r="G167" s="351" t="str">
        <f>INDEX('Org2567'!$BB$4:$BB$905,MATCH(OrgTbl[[#This Row],[code5]],'Org2567'!$D$4:$D$905,0))</f>
        <v>รพช.</v>
      </c>
      <c r="H167" s="352" t="s">
        <v>4009</v>
      </c>
      <c r="I167" s="351" t="s">
        <v>1382</v>
      </c>
      <c r="J167" s="353">
        <f>INDEX('Org2567'!$BD$4:$BD$905,MATCH(OrgTbl[[#This Row],[code5]],'Org2567'!$D$4:$D$905,0))</f>
        <v>30</v>
      </c>
      <c r="K167" s="351" t="s">
        <v>923</v>
      </c>
      <c r="L167" s="351" t="str">
        <f>INDEX('Org2567'!$BC$4:$BC$905,MATCH(OrgTbl[[#This Row],[code5]],'Org2567'!$D$4:$D$905,0))</f>
        <v>F2</v>
      </c>
      <c r="M167" s="352">
        <f>INDEX('Org2567'!$BF$4:$BF$905,MATCH(OrgTbl[[#This Row],[code5]],'Org2567'!$D$4:$D$905,0))</f>
        <v>5</v>
      </c>
      <c r="N167" s="354"/>
      <c r="O167" s="351" t="s">
        <v>1389</v>
      </c>
      <c r="P167" s="351" t="str">
        <f>INDEX('Org2567'!$BG$4:$BG$905,MATCH(OrgTbl[[#This Row],[code5]],'Org2567'!$D$4:$D$905,0))</f>
        <v>รพช.F2 P&lt;=30,000</v>
      </c>
      <c r="Q167" s="355">
        <f>INDEX('Org2567'!$BE:$BE,MATCH(OrgTbl[[#This Row],[code5]],'Org2567'!$D:$D,0))</f>
        <v>18019</v>
      </c>
      <c r="R167" s="356"/>
    </row>
    <row r="168" spans="1:18" s="146" customFormat="1" ht="21" x14ac:dyDescent="0.6">
      <c r="A168" s="350" t="s">
        <v>185</v>
      </c>
      <c r="B168" s="351" t="s">
        <v>1390</v>
      </c>
      <c r="C168" s="351" t="str">
        <f>OrgTbl[[#This Row],[name333]]&amp;","&amp;OrgTbl[[#This Row],[TypeID]]</f>
        <v>สรรพยา,รพช.</v>
      </c>
      <c r="D168" s="351" t="str">
        <f>MID(OrgTbl[[#This Row],[name]],10,100)</f>
        <v>สรรพยา</v>
      </c>
      <c r="E168" s="352">
        <v>3</v>
      </c>
      <c r="F168" s="351" t="str" cm="1">
        <f t="array" ref="F168">_xlfn.IFS(OrgTbl[[#This Row],[TypeID]]="รพช.","โรงพยาบาลชุมชน",OrgTbl[[#This Row],[TypeID]]="รพศ.","โรงพยาบาลศูนย์",OrgTbl[[#This Row],[TypeID]]="รพท.","โรงพยาบาลทั่วไป")</f>
        <v>โรงพยาบาลชุมชน</v>
      </c>
      <c r="G168" s="351" t="str">
        <f>INDEX('Org2567'!$BB$4:$BB$905,MATCH(OrgTbl[[#This Row],[code5]],'Org2567'!$D$4:$D$905,0))</f>
        <v>รพช.</v>
      </c>
      <c r="H168" s="352" t="s">
        <v>4009</v>
      </c>
      <c r="I168" s="351" t="s">
        <v>1382</v>
      </c>
      <c r="J168" s="353">
        <f>INDEX('Org2567'!$BD$4:$BD$905,MATCH(OrgTbl[[#This Row],[code5]],'Org2567'!$D$4:$D$905,0))</f>
        <v>30</v>
      </c>
      <c r="K168" s="351" t="s">
        <v>923</v>
      </c>
      <c r="L168" s="351" t="str">
        <f>INDEX('Org2567'!$BC$4:$BC$905,MATCH(OrgTbl[[#This Row],[code5]],'Org2567'!$D$4:$D$905,0))</f>
        <v>F2</v>
      </c>
      <c r="M168" s="352">
        <f>INDEX('Org2567'!$BF$4:$BF$905,MATCH(OrgTbl[[#This Row],[code5]],'Org2567'!$D$4:$D$905,0))</f>
        <v>5</v>
      </c>
      <c r="N168" s="354"/>
      <c r="O168" s="351" t="s">
        <v>1392</v>
      </c>
      <c r="P168" s="351" t="str">
        <f>INDEX('Org2567'!$BG$4:$BG$905,MATCH(OrgTbl[[#This Row],[code5]],'Org2567'!$D$4:$D$905,0))</f>
        <v>รพช.F2 P&lt;=30,000</v>
      </c>
      <c r="Q168" s="355">
        <f>INDEX('Org2567'!$BE:$BE,MATCH(OrgTbl[[#This Row],[code5]],'Org2567'!$D:$D,0))</f>
        <v>26335</v>
      </c>
      <c r="R168" s="356"/>
    </row>
    <row r="169" spans="1:18" s="146" customFormat="1" ht="21" x14ac:dyDescent="0.6">
      <c r="A169" s="350" t="s">
        <v>187</v>
      </c>
      <c r="B169" s="351" t="s">
        <v>1396</v>
      </c>
      <c r="C169" s="351" t="str">
        <f>OrgTbl[[#This Row],[name333]]&amp;","&amp;OrgTbl[[#This Row],[TypeID]]</f>
        <v>หันคา,รพช.</v>
      </c>
      <c r="D169" s="351" t="str">
        <f>MID(OrgTbl[[#This Row],[name]],10,100)</f>
        <v>หันคา</v>
      </c>
      <c r="E169" s="352">
        <v>3</v>
      </c>
      <c r="F169" s="351" t="str" cm="1">
        <f t="array" ref="F169">_xlfn.IFS(OrgTbl[[#This Row],[TypeID]]="รพช.","โรงพยาบาลชุมชน",OrgTbl[[#This Row],[TypeID]]="รพศ.","โรงพยาบาลศูนย์",OrgTbl[[#This Row],[TypeID]]="รพท.","โรงพยาบาลทั่วไป")</f>
        <v>โรงพยาบาลชุมชน</v>
      </c>
      <c r="G169" s="351" t="str">
        <f>INDEX('Org2567'!$BB$4:$BB$905,MATCH(OrgTbl[[#This Row],[code5]],'Org2567'!$D$4:$D$905,0))</f>
        <v>รพช.</v>
      </c>
      <c r="H169" s="352" t="s">
        <v>4009</v>
      </c>
      <c r="I169" s="351" t="s">
        <v>1382</v>
      </c>
      <c r="J169" s="353">
        <f>INDEX('Org2567'!$BD$4:$BD$905,MATCH(OrgTbl[[#This Row],[code5]],'Org2567'!$D$4:$D$905,0))</f>
        <v>30</v>
      </c>
      <c r="K169" s="351" t="s">
        <v>918</v>
      </c>
      <c r="L169" s="351" t="str">
        <f>INDEX('Org2567'!$BC$4:$BC$905,MATCH(OrgTbl[[#This Row],[code5]],'Org2567'!$D$4:$D$905,0))</f>
        <v>F2</v>
      </c>
      <c r="M169" s="352">
        <f>INDEX('Org2567'!$BF$4:$BF$905,MATCH(OrgTbl[[#This Row],[code5]],'Org2567'!$D$4:$D$905,0))</f>
        <v>6</v>
      </c>
      <c r="N169" s="354"/>
      <c r="O169" s="351" t="s">
        <v>1398</v>
      </c>
      <c r="P169" s="351" t="str">
        <f>INDEX('Org2567'!$BG$4:$BG$905,MATCH(OrgTbl[[#This Row],[code5]],'Org2567'!$D$4:$D$905,0))</f>
        <v>รพช.F2 P30,000-60,000</v>
      </c>
      <c r="Q169" s="355">
        <f>INDEX('Org2567'!$BE:$BE,MATCH(OrgTbl[[#This Row],[code5]],'Org2567'!$D:$D,0))</f>
        <v>41764</v>
      </c>
      <c r="R169" s="356"/>
    </row>
    <row r="170" spans="1:18" s="146" customFormat="1" ht="21" x14ac:dyDescent="0.6">
      <c r="A170" s="350" t="s">
        <v>189</v>
      </c>
      <c r="B170" s="351" t="s">
        <v>1402</v>
      </c>
      <c r="C170" s="351" t="str">
        <f>OrgTbl[[#This Row],[name333]]&amp;","&amp;OrgTbl[[#This Row],[TypeID]]</f>
        <v>เนินขาม,รพช.</v>
      </c>
      <c r="D170" s="351" t="str">
        <f>MID(OrgTbl[[#This Row],[name]],10,100)</f>
        <v>เนินขาม</v>
      </c>
      <c r="E170" s="352">
        <v>3</v>
      </c>
      <c r="F170" s="351" t="str" cm="1">
        <f t="array" ref="F170">_xlfn.IFS(OrgTbl[[#This Row],[TypeID]]="รพช.","โรงพยาบาลชุมชน",OrgTbl[[#This Row],[TypeID]]="รพศ.","โรงพยาบาลศูนย์",OrgTbl[[#This Row],[TypeID]]="รพท.","โรงพยาบาลทั่วไป")</f>
        <v>โรงพยาบาลชุมชน</v>
      </c>
      <c r="G170" s="351" t="str">
        <f>INDEX('Org2567'!$BB$4:$BB$905,MATCH(OrgTbl[[#This Row],[code5]],'Org2567'!$D$4:$D$905,0))</f>
        <v>รพช.</v>
      </c>
      <c r="H170" s="352" t="s">
        <v>4009</v>
      </c>
      <c r="I170" s="351" t="s">
        <v>1382</v>
      </c>
      <c r="J170" s="353">
        <f>INDEX('Org2567'!$BD$4:$BD$905,MATCH(OrgTbl[[#This Row],[code5]],'Org2567'!$D$4:$D$905,0))</f>
        <v>0</v>
      </c>
      <c r="K170" s="351" t="s">
        <v>918</v>
      </c>
      <c r="L170" s="351" t="str">
        <f>INDEX('Org2567'!$BC$4:$BC$905,MATCH(OrgTbl[[#This Row],[code5]],'Org2567'!$D$4:$D$905,0))</f>
        <v>F3</v>
      </c>
      <c r="M170" s="352">
        <f>INDEX('Org2567'!$BF$4:$BF$905,MATCH(OrgTbl[[#This Row],[code5]],'Org2567'!$D$4:$D$905,0))</f>
        <v>2</v>
      </c>
      <c r="N170" s="354"/>
      <c r="O170" s="351" t="s">
        <v>1404</v>
      </c>
      <c r="P170" s="351" t="str">
        <f>INDEX('Org2567'!$BG$4:$BG$905,MATCH(OrgTbl[[#This Row],[code5]],'Org2567'!$D$4:$D$905,0))</f>
        <v>รพช.F3 P&lt;=15,000</v>
      </c>
      <c r="Q170" s="355">
        <f>INDEX('Org2567'!$BE:$BE,MATCH(OrgTbl[[#This Row],[code5]],'Org2567'!$D:$D,0))</f>
        <v>10700</v>
      </c>
      <c r="R170" s="356"/>
    </row>
    <row r="171" spans="1:18" s="146" customFormat="1" ht="21" x14ac:dyDescent="0.6">
      <c r="A171" s="350" t="s">
        <v>188</v>
      </c>
      <c r="B171" s="351" t="s">
        <v>1399</v>
      </c>
      <c r="C171" s="351" t="str">
        <f>OrgTbl[[#This Row],[name333]]&amp;","&amp;OrgTbl[[#This Row],[TypeID]]</f>
        <v>หนองมะโมง,รพช.</v>
      </c>
      <c r="D171" s="351" t="str">
        <f>MID(OrgTbl[[#This Row],[name]],10,100)</f>
        <v>หนองมะโมง</v>
      </c>
      <c r="E171" s="352">
        <v>3</v>
      </c>
      <c r="F171" s="351" t="str" cm="1">
        <f t="array" ref="F171">_xlfn.IFS(OrgTbl[[#This Row],[TypeID]]="รพช.","โรงพยาบาลชุมชน",OrgTbl[[#This Row],[TypeID]]="รพศ.","โรงพยาบาลศูนย์",OrgTbl[[#This Row],[TypeID]]="รพท.","โรงพยาบาลทั่วไป")</f>
        <v>โรงพยาบาลชุมชน</v>
      </c>
      <c r="G171" s="351" t="str">
        <f>INDEX('Org2567'!$BB$4:$BB$905,MATCH(OrgTbl[[#This Row],[code5]],'Org2567'!$D$4:$D$905,0))</f>
        <v>รพช.</v>
      </c>
      <c r="H171" s="352" t="s">
        <v>4009</v>
      </c>
      <c r="I171" s="351" t="s">
        <v>1382</v>
      </c>
      <c r="J171" s="353">
        <f>INDEX('Org2567'!$BD$4:$BD$905,MATCH(OrgTbl[[#This Row],[code5]],'Org2567'!$D$4:$D$905,0))</f>
        <v>10</v>
      </c>
      <c r="K171" s="351" t="s">
        <v>918</v>
      </c>
      <c r="L171" s="351" t="str">
        <f>INDEX('Org2567'!$BC$4:$BC$905,MATCH(OrgTbl[[#This Row],[code5]],'Org2567'!$D$4:$D$905,0))</f>
        <v>F3</v>
      </c>
      <c r="M171" s="352">
        <f>INDEX('Org2567'!$BF$4:$BF$905,MATCH(OrgTbl[[#This Row],[code5]],'Org2567'!$D$4:$D$905,0))</f>
        <v>2</v>
      </c>
      <c r="N171" s="354"/>
      <c r="O171" s="351" t="s">
        <v>1401</v>
      </c>
      <c r="P171" s="351" t="str">
        <f>INDEX('Org2567'!$BG$4:$BG$905,MATCH(OrgTbl[[#This Row],[code5]],'Org2567'!$D$4:$D$905,0))</f>
        <v>รพช.F3 P&lt;=15,000</v>
      </c>
      <c r="Q171" s="355">
        <f>INDEX('Org2567'!$BE:$BE,MATCH(OrgTbl[[#This Row],[code5]],'Org2567'!$D:$D,0))</f>
        <v>14425</v>
      </c>
      <c r="R171" s="356"/>
    </row>
    <row r="172" spans="1:18" s="146" customFormat="1" ht="21" x14ac:dyDescent="0.6">
      <c r="A172" s="350" t="s">
        <v>190</v>
      </c>
      <c r="B172" s="351" t="s">
        <v>1405</v>
      </c>
      <c r="C172" s="351" t="str">
        <f>OrgTbl[[#This Row],[name333]]&amp;","&amp;OrgTbl[[#This Row],[TypeID]]</f>
        <v>สวรรค์ประชารักษ์,รพศ.</v>
      </c>
      <c r="D172" s="351" t="str">
        <f>MID(OrgTbl[[#This Row],[name]],10,100)</f>
        <v>สวรรค์ประชารักษ์</v>
      </c>
      <c r="E172" s="352">
        <v>3</v>
      </c>
      <c r="F172" s="351" t="str" cm="1">
        <f t="array" ref="F172">_xlfn.IFS(OrgTbl[[#This Row],[TypeID]]="รพช.","โรงพยาบาลชุมชน",OrgTbl[[#This Row],[TypeID]]="รพศ.","โรงพยาบาลศูนย์",OrgTbl[[#This Row],[TypeID]]="รพท.","โรงพยาบาลทั่วไป")</f>
        <v>โรงพยาบาลศูนย์</v>
      </c>
      <c r="G172" s="351" t="str">
        <f>INDEX('Org2567'!$BB$4:$BB$905,MATCH(OrgTbl[[#This Row],[code5]],'Org2567'!$D$4:$D$905,0))</f>
        <v>รพศ.</v>
      </c>
      <c r="H172" s="352" t="s">
        <v>4010</v>
      </c>
      <c r="I172" s="351" t="s">
        <v>1407</v>
      </c>
      <c r="J172" s="353">
        <f>INDEX('Org2567'!$BD$4:$BD$905,MATCH(OrgTbl[[#This Row],[code5]],'Org2567'!$D$4:$D$905,0))</f>
        <v>749</v>
      </c>
      <c r="K172" s="351" t="s">
        <v>918</v>
      </c>
      <c r="L172" s="351" t="str">
        <f>INDEX('Org2567'!$BC$4:$BC$905,MATCH(OrgTbl[[#This Row],[code5]],'Org2567'!$D$4:$D$905,0))</f>
        <v>A</v>
      </c>
      <c r="M172" s="352">
        <f>INDEX('Org2567'!$BF$4:$BF$905,MATCH(OrgTbl[[#This Row],[code5]],'Org2567'!$D$4:$D$905,0))</f>
        <v>19</v>
      </c>
      <c r="N172" s="354"/>
      <c r="O172" s="351" t="s">
        <v>1408</v>
      </c>
      <c r="P172" s="351" t="str">
        <f>INDEX('Org2567'!$BG$4:$BG$905,MATCH(OrgTbl[[#This Row],[code5]],'Org2567'!$D$4:$D$905,0))</f>
        <v>รพศ.A B&gt;700to1000</v>
      </c>
      <c r="Q172" s="355">
        <f>INDEX('Org2567'!$BE:$BE,MATCH(OrgTbl[[#This Row],[code5]],'Org2567'!$D:$D,0))</f>
        <v>168159</v>
      </c>
      <c r="R172" s="356"/>
    </row>
    <row r="173" spans="1:18" s="146" customFormat="1" ht="21" x14ac:dyDescent="0.6">
      <c r="A173" s="350" t="s">
        <v>196</v>
      </c>
      <c r="B173" s="351" t="s">
        <v>1424</v>
      </c>
      <c r="C173" s="351" t="str">
        <f>OrgTbl[[#This Row],[name333]]&amp;","&amp;OrgTbl[[#This Row],[TypeID]]</f>
        <v>ตาคลี,รพช.</v>
      </c>
      <c r="D173" s="351" t="str">
        <f>MID(OrgTbl[[#This Row],[name]],10,100)</f>
        <v>ตาคลี</v>
      </c>
      <c r="E173" s="352">
        <v>3</v>
      </c>
      <c r="F173" s="351" t="str" cm="1">
        <f t="array" ref="F173">_xlfn.IFS(OrgTbl[[#This Row],[TypeID]]="รพช.","โรงพยาบาลชุมชน",OrgTbl[[#This Row],[TypeID]]="รพศ.","โรงพยาบาลศูนย์",OrgTbl[[#This Row],[TypeID]]="รพท.","โรงพยาบาลทั่วไป")</f>
        <v>โรงพยาบาลชุมชน</v>
      </c>
      <c r="G173" s="351" t="str">
        <f>INDEX('Org2567'!$BB$4:$BB$905,MATCH(OrgTbl[[#This Row],[code5]],'Org2567'!$D$4:$D$905,0))</f>
        <v>รพช.</v>
      </c>
      <c r="H173" s="352" t="s">
        <v>4010</v>
      </c>
      <c r="I173" s="351" t="s">
        <v>1407</v>
      </c>
      <c r="J173" s="353">
        <f>INDEX('Org2567'!$BD$4:$BD$905,MATCH(OrgTbl[[#This Row],[code5]],'Org2567'!$D$4:$D$905,0))</f>
        <v>90</v>
      </c>
      <c r="K173" s="351" t="s">
        <v>918</v>
      </c>
      <c r="L173" s="351" t="str">
        <f>INDEX('Org2567'!$BC$4:$BC$905,MATCH(OrgTbl[[#This Row],[code5]],'Org2567'!$D$4:$D$905,0))</f>
        <v>M2</v>
      </c>
      <c r="M173" s="352">
        <f>INDEX('Org2567'!$BF$4:$BF$905,MATCH(OrgTbl[[#This Row],[code5]],'Org2567'!$D$4:$D$905,0))</f>
        <v>12</v>
      </c>
      <c r="N173" s="354"/>
      <c r="O173" s="351" t="s">
        <v>1426</v>
      </c>
      <c r="P173" s="351" t="str">
        <f>INDEX('Org2567'!$BG$4:$BG$905,MATCH(OrgTbl[[#This Row],[code5]],'Org2567'!$D$4:$D$905,0))</f>
        <v>รพช.M2 B&lt;=100</v>
      </c>
      <c r="Q173" s="355">
        <f>INDEX('Org2567'!$BE:$BE,MATCH(OrgTbl[[#This Row],[code5]],'Org2567'!$D:$D,0))</f>
        <v>71070</v>
      </c>
      <c r="R173" s="356"/>
    </row>
    <row r="174" spans="1:18" s="146" customFormat="1" ht="21" x14ac:dyDescent="0.6">
      <c r="A174" s="350" t="s">
        <v>200</v>
      </c>
      <c r="B174" s="351" t="s">
        <v>1436</v>
      </c>
      <c r="C174" s="351" t="str">
        <f>OrgTbl[[#This Row],[name333]]&amp;","&amp;OrgTbl[[#This Row],[TypeID]]</f>
        <v>ลาดยาว,รพช.</v>
      </c>
      <c r="D174" s="351" t="str">
        <f>MID(OrgTbl[[#This Row],[name]],10,100)</f>
        <v>ลาดยาว</v>
      </c>
      <c r="E174" s="352">
        <v>3</v>
      </c>
      <c r="F174" s="351" t="str" cm="1">
        <f t="array" ref="F174">_xlfn.IFS(OrgTbl[[#This Row],[TypeID]]="รพช.","โรงพยาบาลชุมชน",OrgTbl[[#This Row],[TypeID]]="รพศ.","โรงพยาบาลศูนย์",OrgTbl[[#This Row],[TypeID]]="รพท.","โรงพยาบาลทั่วไป")</f>
        <v>โรงพยาบาลชุมชน</v>
      </c>
      <c r="G174" s="351" t="str">
        <f>INDEX('Org2567'!$BB$4:$BB$905,MATCH(OrgTbl[[#This Row],[code5]],'Org2567'!$D$4:$D$905,0))</f>
        <v>รพช.</v>
      </c>
      <c r="H174" s="352" t="s">
        <v>4010</v>
      </c>
      <c r="I174" s="351" t="s">
        <v>1407</v>
      </c>
      <c r="J174" s="353">
        <f>INDEX('Org2567'!$BD$4:$BD$905,MATCH(OrgTbl[[#This Row],[code5]],'Org2567'!$D$4:$D$905,0))</f>
        <v>90</v>
      </c>
      <c r="K174" s="351" t="s">
        <v>918</v>
      </c>
      <c r="L174" s="351" t="str">
        <f>INDEX('Org2567'!$BC$4:$BC$905,MATCH(OrgTbl[[#This Row],[code5]],'Org2567'!$D$4:$D$905,0))</f>
        <v>M2</v>
      </c>
      <c r="M174" s="352">
        <f>INDEX('Org2567'!$BF$4:$BF$905,MATCH(OrgTbl[[#This Row],[code5]],'Org2567'!$D$4:$D$905,0))</f>
        <v>12</v>
      </c>
      <c r="N174" s="354"/>
      <c r="O174" s="351" t="s">
        <v>1438</v>
      </c>
      <c r="P174" s="351" t="str">
        <f>INDEX('Org2567'!$BG$4:$BG$905,MATCH(OrgTbl[[#This Row],[code5]],'Org2567'!$D$4:$D$905,0))</f>
        <v>รพช.M2 B&lt;=100</v>
      </c>
      <c r="Q174" s="355">
        <f>INDEX('Org2567'!$BE:$BE,MATCH(OrgTbl[[#This Row],[code5]],'Org2567'!$D:$D,0))</f>
        <v>66219</v>
      </c>
      <c r="R174" s="356"/>
    </row>
    <row r="175" spans="1:18" s="146" customFormat="1" ht="21" x14ac:dyDescent="0.6">
      <c r="A175" s="350" t="s">
        <v>192</v>
      </c>
      <c r="B175" s="351" t="s">
        <v>1412</v>
      </c>
      <c r="C175" s="351" t="str">
        <f>OrgTbl[[#This Row],[name333]]&amp;","&amp;OrgTbl[[#This Row],[TypeID]]</f>
        <v>ชุมแสง,รพช.</v>
      </c>
      <c r="D175" s="351" t="str">
        <f>MID(OrgTbl[[#This Row],[name]],10,100)</f>
        <v>ชุมแสง</v>
      </c>
      <c r="E175" s="352">
        <v>3</v>
      </c>
      <c r="F175" s="351" t="str" cm="1">
        <f t="array" ref="F175">_xlfn.IFS(OrgTbl[[#This Row],[TypeID]]="รพช.","โรงพยาบาลชุมชน",OrgTbl[[#This Row],[TypeID]]="รพศ.","โรงพยาบาลศูนย์",OrgTbl[[#This Row],[TypeID]]="รพท.","โรงพยาบาลทั่วไป")</f>
        <v>โรงพยาบาลชุมชน</v>
      </c>
      <c r="G175" s="351" t="str">
        <f>INDEX('Org2567'!$BB$4:$BB$905,MATCH(OrgTbl[[#This Row],[code5]],'Org2567'!$D$4:$D$905,0))</f>
        <v>รพช.</v>
      </c>
      <c r="H175" s="352" t="s">
        <v>4010</v>
      </c>
      <c r="I175" s="351" t="s">
        <v>1407</v>
      </c>
      <c r="J175" s="353">
        <f>INDEX('Org2567'!$BD$4:$BD$905,MATCH(OrgTbl[[#This Row],[code5]],'Org2567'!$D$4:$D$905,0))</f>
        <v>60</v>
      </c>
      <c r="K175" s="351" t="s">
        <v>918</v>
      </c>
      <c r="L175" s="351" t="str">
        <f>INDEX('Org2567'!$BC$4:$BC$905,MATCH(OrgTbl[[#This Row],[code5]],'Org2567'!$D$4:$D$905,0))</f>
        <v>F1</v>
      </c>
      <c r="M175" s="352">
        <f>INDEX('Org2567'!$BF$4:$BF$905,MATCH(OrgTbl[[#This Row],[code5]],'Org2567'!$D$4:$D$905,0))</f>
        <v>9</v>
      </c>
      <c r="N175" s="354"/>
      <c r="O175" s="351" t="s">
        <v>1414</v>
      </c>
      <c r="P175" s="351" t="str">
        <f>INDEX('Org2567'!$BG$4:$BG$905,MATCH(OrgTbl[[#This Row],[code5]],'Org2567'!$D$4:$D$905,0))</f>
        <v>รพช.F1 P&lt;=50,000</v>
      </c>
      <c r="Q175" s="355">
        <f>INDEX('Org2567'!$BE:$BE,MATCH(OrgTbl[[#This Row],[code5]],'Org2567'!$D:$D,0))</f>
        <v>44284</v>
      </c>
      <c r="R175" s="356"/>
    </row>
    <row r="176" spans="1:18" s="146" customFormat="1" ht="21" x14ac:dyDescent="0.6">
      <c r="A176" s="350" t="s">
        <v>197</v>
      </c>
      <c r="B176" s="351" t="s">
        <v>1427</v>
      </c>
      <c r="C176" s="351" t="str">
        <f>OrgTbl[[#This Row],[name333]]&amp;","&amp;OrgTbl[[#This Row],[TypeID]]</f>
        <v>ท่าตะโก,รพช.</v>
      </c>
      <c r="D176" s="351" t="str">
        <f>MID(OrgTbl[[#This Row],[name]],10,100)</f>
        <v>ท่าตะโก</v>
      </c>
      <c r="E176" s="352">
        <v>3</v>
      </c>
      <c r="F176" s="351" t="str" cm="1">
        <f t="array" ref="F176">_xlfn.IFS(OrgTbl[[#This Row],[TypeID]]="รพช.","โรงพยาบาลชุมชน",OrgTbl[[#This Row],[TypeID]]="รพศ.","โรงพยาบาลศูนย์",OrgTbl[[#This Row],[TypeID]]="รพท.","โรงพยาบาลทั่วไป")</f>
        <v>โรงพยาบาลชุมชน</v>
      </c>
      <c r="G176" s="351" t="str">
        <f>INDEX('Org2567'!$BB$4:$BB$905,MATCH(OrgTbl[[#This Row],[code5]],'Org2567'!$D$4:$D$905,0))</f>
        <v>รพช.</v>
      </c>
      <c r="H176" s="352" t="s">
        <v>4010</v>
      </c>
      <c r="I176" s="351" t="s">
        <v>1407</v>
      </c>
      <c r="J176" s="353">
        <f>INDEX('Org2567'!$BD$4:$BD$905,MATCH(OrgTbl[[#This Row],[code5]],'Org2567'!$D$4:$D$905,0))</f>
        <v>60</v>
      </c>
      <c r="K176" s="351" t="s">
        <v>918</v>
      </c>
      <c r="L176" s="351" t="str">
        <f>INDEX('Org2567'!$BC$4:$BC$905,MATCH(OrgTbl[[#This Row],[code5]],'Org2567'!$D$4:$D$905,0))</f>
        <v>F1</v>
      </c>
      <c r="M176" s="352">
        <f>INDEX('Org2567'!$BF$4:$BF$905,MATCH(OrgTbl[[#This Row],[code5]],'Org2567'!$D$4:$D$905,0))</f>
        <v>9</v>
      </c>
      <c r="N176" s="354"/>
      <c r="O176" s="351" t="s">
        <v>1429</v>
      </c>
      <c r="P176" s="351" t="str">
        <f>INDEX('Org2567'!$BG$4:$BG$905,MATCH(OrgTbl[[#This Row],[code5]],'Org2567'!$D$4:$D$905,0))</f>
        <v>รพช.F1 P&lt;=50,000</v>
      </c>
      <c r="Q176" s="355">
        <f>INDEX('Org2567'!$BE:$BE,MATCH(OrgTbl[[#This Row],[code5]],'Org2567'!$D:$D,0))</f>
        <v>48360</v>
      </c>
      <c r="R176" s="356"/>
    </row>
    <row r="177" spans="1:18" s="146" customFormat="1" ht="21" x14ac:dyDescent="0.6">
      <c r="A177" s="350" t="s">
        <v>194</v>
      </c>
      <c r="B177" s="351" t="s">
        <v>1418</v>
      </c>
      <c r="C177" s="351" t="str">
        <f>OrgTbl[[#This Row],[name333]]&amp;","&amp;OrgTbl[[#This Row],[TypeID]]</f>
        <v>บรรพตพิสัย,รพช.</v>
      </c>
      <c r="D177" s="351" t="str">
        <f>MID(OrgTbl[[#This Row],[name]],10,100)</f>
        <v>บรรพตพิสัย</v>
      </c>
      <c r="E177" s="352">
        <v>3</v>
      </c>
      <c r="F177" s="351" t="str" cm="1">
        <f t="array" ref="F177">_xlfn.IFS(OrgTbl[[#This Row],[TypeID]]="รพช.","โรงพยาบาลชุมชน",OrgTbl[[#This Row],[TypeID]]="รพศ.","โรงพยาบาลศูนย์",OrgTbl[[#This Row],[TypeID]]="รพท.","โรงพยาบาลทั่วไป")</f>
        <v>โรงพยาบาลชุมชน</v>
      </c>
      <c r="G177" s="351" t="str">
        <f>INDEX('Org2567'!$BB$4:$BB$905,MATCH(OrgTbl[[#This Row],[code5]],'Org2567'!$D$4:$D$905,0))</f>
        <v>รพช.</v>
      </c>
      <c r="H177" s="352" t="s">
        <v>4010</v>
      </c>
      <c r="I177" s="351" t="s">
        <v>1407</v>
      </c>
      <c r="J177" s="353">
        <f>INDEX('Org2567'!$BD$4:$BD$905,MATCH(OrgTbl[[#This Row],[code5]],'Org2567'!$D$4:$D$905,0))</f>
        <v>90</v>
      </c>
      <c r="K177" s="351" t="s">
        <v>918</v>
      </c>
      <c r="L177" s="351" t="str">
        <f>INDEX('Org2567'!$BC$4:$BC$905,MATCH(OrgTbl[[#This Row],[code5]],'Org2567'!$D$4:$D$905,0))</f>
        <v>F1</v>
      </c>
      <c r="M177" s="352">
        <f>INDEX('Org2567'!$BF$4:$BF$905,MATCH(OrgTbl[[#This Row],[code5]],'Org2567'!$D$4:$D$905,0))</f>
        <v>10</v>
      </c>
      <c r="N177" s="354"/>
      <c r="O177" s="351" t="s">
        <v>1420</v>
      </c>
      <c r="P177" s="351" t="str">
        <f>INDEX('Org2567'!$BG$4:$BG$905,MATCH(OrgTbl[[#This Row],[code5]],'Org2567'!$D$4:$D$905,0))</f>
        <v>รพช.F1 P50,000-100,000</v>
      </c>
      <c r="Q177" s="355">
        <f>INDEX('Org2567'!$BE:$BE,MATCH(OrgTbl[[#This Row],[code5]],'Org2567'!$D:$D,0))</f>
        <v>60408</v>
      </c>
      <c r="R177" s="356"/>
    </row>
    <row r="178" spans="1:18" s="146" customFormat="1" ht="21" x14ac:dyDescent="0.6">
      <c r="A178" s="350" t="s">
        <v>195</v>
      </c>
      <c r="B178" s="351" t="s">
        <v>1421</v>
      </c>
      <c r="C178" s="351" t="str">
        <f>OrgTbl[[#This Row],[name333]]&amp;","&amp;OrgTbl[[#This Row],[TypeID]]</f>
        <v>เก้าเลี้ยว,รพช.</v>
      </c>
      <c r="D178" s="351" t="str">
        <f>MID(OrgTbl[[#This Row],[name]],10,100)</f>
        <v>เก้าเลี้ยว</v>
      </c>
      <c r="E178" s="352">
        <v>3</v>
      </c>
      <c r="F178" s="351" t="str" cm="1">
        <f t="array" ref="F178">_xlfn.IFS(OrgTbl[[#This Row],[TypeID]]="รพช.","โรงพยาบาลชุมชน",OrgTbl[[#This Row],[TypeID]]="รพศ.","โรงพยาบาลศูนย์",OrgTbl[[#This Row],[TypeID]]="รพท.","โรงพยาบาลทั่วไป")</f>
        <v>โรงพยาบาลชุมชน</v>
      </c>
      <c r="G178" s="351" t="str">
        <f>INDEX('Org2567'!$BB$4:$BB$905,MATCH(OrgTbl[[#This Row],[code5]],'Org2567'!$D$4:$D$905,0))</f>
        <v>รพช.</v>
      </c>
      <c r="H178" s="352" t="s">
        <v>4010</v>
      </c>
      <c r="I178" s="351" t="s">
        <v>1407</v>
      </c>
      <c r="J178" s="353">
        <f>INDEX('Org2567'!$BD$4:$BD$905,MATCH(OrgTbl[[#This Row],[code5]],'Org2567'!$D$4:$D$905,0))</f>
        <v>34</v>
      </c>
      <c r="K178" s="351" t="s">
        <v>918</v>
      </c>
      <c r="L178" s="351" t="str">
        <f>INDEX('Org2567'!$BC$4:$BC$905,MATCH(OrgTbl[[#This Row],[code5]],'Org2567'!$D$4:$D$905,0))</f>
        <v>F2</v>
      </c>
      <c r="M178" s="352">
        <f>INDEX('Org2567'!$BF$4:$BF$905,MATCH(OrgTbl[[#This Row],[code5]],'Org2567'!$D$4:$D$905,0))</f>
        <v>5</v>
      </c>
      <c r="N178" s="354"/>
      <c r="O178" s="351" t="s">
        <v>1423</v>
      </c>
      <c r="P178" s="351" t="str">
        <f>INDEX('Org2567'!$BG$4:$BG$905,MATCH(OrgTbl[[#This Row],[code5]],'Org2567'!$D$4:$D$905,0))</f>
        <v>รพช.F2 P&lt;=30,000</v>
      </c>
      <c r="Q178" s="355">
        <f>INDEX('Org2567'!$BE:$BE,MATCH(OrgTbl[[#This Row],[code5]],'Org2567'!$D:$D,0))</f>
        <v>24282</v>
      </c>
      <c r="R178" s="356"/>
    </row>
    <row r="179" spans="1:18" s="146" customFormat="1" ht="21" x14ac:dyDescent="0.6">
      <c r="A179" s="350" t="s">
        <v>191</v>
      </c>
      <c r="B179" s="351" t="s">
        <v>1409</v>
      </c>
      <c r="C179" s="351" t="str">
        <f>OrgTbl[[#This Row],[name333]]&amp;","&amp;OrgTbl[[#This Row],[TypeID]]</f>
        <v>โกรกพระ,รพช.</v>
      </c>
      <c r="D179" s="351" t="str">
        <f>MID(OrgTbl[[#This Row],[name]],10,100)</f>
        <v>โกรกพระ</v>
      </c>
      <c r="E179" s="352">
        <v>3</v>
      </c>
      <c r="F179" s="351" t="str" cm="1">
        <f t="array" ref="F179">_xlfn.IFS(OrgTbl[[#This Row],[TypeID]]="รพช.","โรงพยาบาลชุมชน",OrgTbl[[#This Row],[TypeID]]="รพศ.","โรงพยาบาลศูนย์",OrgTbl[[#This Row],[TypeID]]="รพท.","โรงพยาบาลทั่วไป")</f>
        <v>โรงพยาบาลชุมชน</v>
      </c>
      <c r="G179" s="351" t="str">
        <f>INDEX('Org2567'!$BB$4:$BB$905,MATCH(OrgTbl[[#This Row],[code5]],'Org2567'!$D$4:$D$905,0))</f>
        <v>รพช.</v>
      </c>
      <c r="H179" s="352" t="s">
        <v>4010</v>
      </c>
      <c r="I179" s="351" t="s">
        <v>1407</v>
      </c>
      <c r="J179" s="353">
        <f>INDEX('Org2567'!$BD$4:$BD$905,MATCH(OrgTbl[[#This Row],[code5]],'Org2567'!$D$4:$D$905,0))</f>
        <v>30</v>
      </c>
      <c r="K179" s="351" t="s">
        <v>918</v>
      </c>
      <c r="L179" s="351" t="str">
        <f>INDEX('Org2567'!$BC$4:$BC$905,MATCH(OrgTbl[[#This Row],[code5]],'Org2567'!$D$4:$D$905,0))</f>
        <v>F2</v>
      </c>
      <c r="M179" s="352">
        <f>INDEX('Org2567'!$BF$4:$BF$905,MATCH(OrgTbl[[#This Row],[code5]],'Org2567'!$D$4:$D$905,0))</f>
        <v>5</v>
      </c>
      <c r="N179" s="354"/>
      <c r="O179" s="351" t="s">
        <v>1411</v>
      </c>
      <c r="P179" s="351" t="str">
        <f>INDEX('Org2567'!$BG$4:$BG$905,MATCH(OrgTbl[[#This Row],[code5]],'Org2567'!$D$4:$D$905,0))</f>
        <v>รพช.F2 P&lt;=30,000</v>
      </c>
      <c r="Q179" s="355">
        <f>INDEX('Org2567'!$BE:$BE,MATCH(OrgTbl[[#This Row],[code5]],'Org2567'!$D:$D,0))</f>
        <v>24230</v>
      </c>
      <c r="R179" s="356"/>
    </row>
    <row r="180" spans="1:18" s="146" customFormat="1" ht="21" x14ac:dyDescent="0.6">
      <c r="A180" s="350" t="s">
        <v>201</v>
      </c>
      <c r="B180" s="351" t="s">
        <v>1439</v>
      </c>
      <c r="C180" s="351" t="str">
        <f>OrgTbl[[#This Row],[name333]]&amp;","&amp;OrgTbl[[#This Row],[TypeID]]</f>
        <v>ตากฟ้า,รพช.</v>
      </c>
      <c r="D180" s="351" t="str">
        <f>MID(OrgTbl[[#This Row],[name]],10,100)</f>
        <v>ตากฟ้า</v>
      </c>
      <c r="E180" s="352">
        <v>3</v>
      </c>
      <c r="F180" s="351" t="str" cm="1">
        <f t="array" ref="F180">_xlfn.IFS(OrgTbl[[#This Row],[TypeID]]="รพช.","โรงพยาบาลชุมชน",OrgTbl[[#This Row],[TypeID]]="รพศ.","โรงพยาบาลศูนย์",OrgTbl[[#This Row],[TypeID]]="รพท.","โรงพยาบาลทั่วไป")</f>
        <v>โรงพยาบาลชุมชน</v>
      </c>
      <c r="G180" s="351" t="str">
        <f>INDEX('Org2567'!$BB$4:$BB$905,MATCH(OrgTbl[[#This Row],[code5]],'Org2567'!$D$4:$D$905,0))</f>
        <v>รพช.</v>
      </c>
      <c r="H180" s="352" t="s">
        <v>4010</v>
      </c>
      <c r="I180" s="351" t="s">
        <v>1407</v>
      </c>
      <c r="J180" s="353">
        <f>INDEX('Org2567'!$BD$4:$BD$905,MATCH(OrgTbl[[#This Row],[code5]],'Org2567'!$D$4:$D$905,0))</f>
        <v>30</v>
      </c>
      <c r="K180" s="351" t="s">
        <v>923</v>
      </c>
      <c r="L180" s="351" t="str">
        <f>INDEX('Org2567'!$BC$4:$BC$905,MATCH(OrgTbl[[#This Row],[code5]],'Org2567'!$D$4:$D$905,0))</f>
        <v>F2</v>
      </c>
      <c r="M180" s="352">
        <f>INDEX('Org2567'!$BF$4:$BF$905,MATCH(OrgTbl[[#This Row],[code5]],'Org2567'!$D$4:$D$905,0))</f>
        <v>5</v>
      </c>
      <c r="N180" s="354"/>
      <c r="O180" s="351" t="s">
        <v>1441</v>
      </c>
      <c r="P180" s="351" t="str">
        <f>INDEX('Org2567'!$BG$4:$BG$905,MATCH(OrgTbl[[#This Row],[code5]],'Org2567'!$D$4:$D$905,0))</f>
        <v>รพช.F2 P&lt;=30,000</v>
      </c>
      <c r="Q180" s="355">
        <f>INDEX('Org2567'!$BE:$BE,MATCH(OrgTbl[[#This Row],[code5]],'Org2567'!$D:$D,0))</f>
        <v>28981</v>
      </c>
      <c r="R180" s="356"/>
    </row>
    <row r="181" spans="1:18" s="146" customFormat="1" ht="21" x14ac:dyDescent="0.6">
      <c r="A181" s="350" t="s">
        <v>199</v>
      </c>
      <c r="B181" s="351" t="s">
        <v>1433</v>
      </c>
      <c r="C181" s="351" t="str">
        <f>OrgTbl[[#This Row],[name333]]&amp;","&amp;OrgTbl[[#This Row],[TypeID]]</f>
        <v>พยุหะคีรี,รพช.</v>
      </c>
      <c r="D181" s="351" t="str">
        <f>MID(OrgTbl[[#This Row],[name]],10,100)</f>
        <v>พยุหะคีรี</v>
      </c>
      <c r="E181" s="352">
        <v>3</v>
      </c>
      <c r="F181" s="351" t="str" cm="1">
        <f t="array" ref="F181">_xlfn.IFS(OrgTbl[[#This Row],[TypeID]]="รพช.","โรงพยาบาลชุมชน",OrgTbl[[#This Row],[TypeID]]="รพศ.","โรงพยาบาลศูนย์",OrgTbl[[#This Row],[TypeID]]="รพท.","โรงพยาบาลทั่วไป")</f>
        <v>โรงพยาบาลชุมชน</v>
      </c>
      <c r="G181" s="351" t="str">
        <f>INDEX('Org2567'!$BB$4:$BB$905,MATCH(OrgTbl[[#This Row],[code5]],'Org2567'!$D$4:$D$905,0))</f>
        <v>รพช.</v>
      </c>
      <c r="H181" s="352" t="s">
        <v>4010</v>
      </c>
      <c r="I181" s="351" t="s">
        <v>1407</v>
      </c>
      <c r="J181" s="353">
        <f>INDEX('Org2567'!$BD$4:$BD$905,MATCH(OrgTbl[[#This Row],[code5]],'Org2567'!$D$4:$D$905,0))</f>
        <v>42</v>
      </c>
      <c r="K181" s="351" t="s">
        <v>923</v>
      </c>
      <c r="L181" s="351" t="str">
        <f>INDEX('Org2567'!$BC$4:$BC$905,MATCH(OrgTbl[[#This Row],[code5]],'Org2567'!$D$4:$D$905,0))</f>
        <v>F2</v>
      </c>
      <c r="M181" s="352">
        <f>INDEX('Org2567'!$BF$4:$BF$905,MATCH(OrgTbl[[#This Row],[code5]],'Org2567'!$D$4:$D$905,0))</f>
        <v>6</v>
      </c>
      <c r="N181" s="354"/>
      <c r="O181" s="351" t="s">
        <v>1435</v>
      </c>
      <c r="P181" s="351" t="str">
        <f>INDEX('Org2567'!$BG$4:$BG$905,MATCH(OrgTbl[[#This Row],[code5]],'Org2567'!$D$4:$D$905,0))</f>
        <v>รพช.F2 P30,000-60,000</v>
      </c>
      <c r="Q181" s="355">
        <f>INDEX('Org2567'!$BE:$BE,MATCH(OrgTbl[[#This Row],[code5]],'Org2567'!$D:$D,0))</f>
        <v>41748</v>
      </c>
      <c r="R181" s="356"/>
    </row>
    <row r="182" spans="1:18" s="146" customFormat="1" ht="21" x14ac:dyDescent="0.6">
      <c r="A182" s="350" t="s">
        <v>198</v>
      </c>
      <c r="B182" s="351" t="s">
        <v>1430</v>
      </c>
      <c r="C182" s="351" t="str">
        <f>OrgTbl[[#This Row],[name333]]&amp;","&amp;OrgTbl[[#This Row],[TypeID]]</f>
        <v>ไพศาลี,รพช.</v>
      </c>
      <c r="D182" s="351" t="str">
        <f>MID(OrgTbl[[#This Row],[name]],10,100)</f>
        <v>ไพศาลี</v>
      </c>
      <c r="E182" s="352">
        <v>3</v>
      </c>
      <c r="F182" s="351" t="str" cm="1">
        <f t="array" ref="F182">_xlfn.IFS(OrgTbl[[#This Row],[TypeID]]="รพช.","โรงพยาบาลชุมชน",OrgTbl[[#This Row],[TypeID]]="รพศ.","โรงพยาบาลศูนย์",OrgTbl[[#This Row],[TypeID]]="รพท.","โรงพยาบาลทั่วไป")</f>
        <v>โรงพยาบาลชุมชน</v>
      </c>
      <c r="G182" s="351" t="str">
        <f>INDEX('Org2567'!$BB$4:$BB$905,MATCH(OrgTbl[[#This Row],[code5]],'Org2567'!$D$4:$D$905,0))</f>
        <v>รพช.</v>
      </c>
      <c r="H182" s="352" t="s">
        <v>4010</v>
      </c>
      <c r="I182" s="351" t="s">
        <v>1407</v>
      </c>
      <c r="J182" s="353">
        <f>INDEX('Org2567'!$BD$4:$BD$905,MATCH(OrgTbl[[#This Row],[code5]],'Org2567'!$D$4:$D$905,0))</f>
        <v>63</v>
      </c>
      <c r="K182" s="351" t="s">
        <v>923</v>
      </c>
      <c r="L182" s="351" t="str">
        <f>INDEX('Org2567'!$BC$4:$BC$905,MATCH(OrgTbl[[#This Row],[code5]],'Org2567'!$D$4:$D$905,0))</f>
        <v>F2</v>
      </c>
      <c r="M182" s="352">
        <f>INDEX('Org2567'!$BF$4:$BF$905,MATCH(OrgTbl[[#This Row],[code5]],'Org2567'!$D$4:$D$905,0))</f>
        <v>6</v>
      </c>
      <c r="N182" s="354"/>
      <c r="O182" s="351" t="s">
        <v>1432</v>
      </c>
      <c r="P182" s="351" t="str">
        <f>INDEX('Org2567'!$BG$4:$BG$905,MATCH(OrgTbl[[#This Row],[code5]],'Org2567'!$D$4:$D$905,0))</f>
        <v>รพช.F2 P30,000-60,000</v>
      </c>
      <c r="Q182" s="355">
        <f>INDEX('Org2567'!$BE:$BE,MATCH(OrgTbl[[#This Row],[code5]],'Org2567'!$D:$D,0))</f>
        <v>52226</v>
      </c>
      <c r="R182" s="356"/>
    </row>
    <row r="183" spans="1:18" s="146" customFormat="1" ht="21" x14ac:dyDescent="0.6">
      <c r="A183" s="350" t="s">
        <v>202</v>
      </c>
      <c r="B183" s="351" t="s">
        <v>1442</v>
      </c>
      <c r="C183" s="351" t="str">
        <f>OrgTbl[[#This Row],[name333]]&amp;","&amp;OrgTbl[[#This Row],[TypeID]]</f>
        <v>แม่วงก์,รพช.</v>
      </c>
      <c r="D183" s="351" t="str">
        <f>MID(OrgTbl[[#This Row],[name]],10,100)</f>
        <v>แม่วงก์</v>
      </c>
      <c r="E183" s="352">
        <v>3</v>
      </c>
      <c r="F183" s="351" t="str" cm="1">
        <f t="array" ref="F183">_xlfn.IFS(OrgTbl[[#This Row],[TypeID]]="รพช.","โรงพยาบาลชุมชน",OrgTbl[[#This Row],[TypeID]]="รพศ.","โรงพยาบาลศูนย์",OrgTbl[[#This Row],[TypeID]]="รพท.","โรงพยาบาลทั่วไป")</f>
        <v>โรงพยาบาลชุมชน</v>
      </c>
      <c r="G183" s="351" t="str">
        <f>INDEX('Org2567'!$BB$4:$BB$905,MATCH(OrgTbl[[#This Row],[code5]],'Org2567'!$D$4:$D$905,0))</f>
        <v>รพช.</v>
      </c>
      <c r="H183" s="352" t="s">
        <v>4010</v>
      </c>
      <c r="I183" s="351" t="s">
        <v>1407</v>
      </c>
      <c r="J183" s="353">
        <f>INDEX('Org2567'!$BD$4:$BD$905,MATCH(OrgTbl[[#This Row],[code5]],'Org2567'!$D$4:$D$905,0))</f>
        <v>30</v>
      </c>
      <c r="K183" s="351" t="s">
        <v>923</v>
      </c>
      <c r="L183" s="351" t="str">
        <f>INDEX('Org2567'!$BC$4:$BC$905,MATCH(OrgTbl[[#This Row],[code5]],'Org2567'!$D$4:$D$905,0))</f>
        <v>F2</v>
      </c>
      <c r="M183" s="352">
        <f>INDEX('Org2567'!$BF$4:$BF$905,MATCH(OrgTbl[[#This Row],[code5]],'Org2567'!$D$4:$D$905,0))</f>
        <v>6</v>
      </c>
      <c r="N183" s="354"/>
      <c r="O183" s="351" t="s">
        <v>1444</v>
      </c>
      <c r="P183" s="351" t="str">
        <f>INDEX('Org2567'!$BG$4:$BG$905,MATCH(OrgTbl[[#This Row],[code5]],'Org2567'!$D$4:$D$905,0))</f>
        <v>รพช.F2 P30,000-60,000</v>
      </c>
      <c r="Q183" s="355">
        <f>INDEX('Org2567'!$BE:$BE,MATCH(OrgTbl[[#This Row],[code5]],'Org2567'!$D:$D,0))</f>
        <v>38278</v>
      </c>
      <c r="R183" s="356"/>
    </row>
    <row r="184" spans="1:18" s="146" customFormat="1" ht="21" x14ac:dyDescent="0.6">
      <c r="A184" s="350" t="s">
        <v>193</v>
      </c>
      <c r="B184" s="351" t="s">
        <v>1415</v>
      </c>
      <c r="C184" s="351" t="str">
        <f>OrgTbl[[#This Row],[name333]]&amp;","&amp;OrgTbl[[#This Row],[TypeID]]</f>
        <v>หนองบัว,รพช.</v>
      </c>
      <c r="D184" s="351" t="str">
        <f>MID(OrgTbl[[#This Row],[name]],10,100)</f>
        <v>หนองบัว</v>
      </c>
      <c r="E184" s="352">
        <v>3</v>
      </c>
      <c r="F184" s="351" t="str" cm="1">
        <f t="array" ref="F184">_xlfn.IFS(OrgTbl[[#This Row],[TypeID]]="รพช.","โรงพยาบาลชุมชน",OrgTbl[[#This Row],[TypeID]]="รพศ.","โรงพยาบาลศูนย์",OrgTbl[[#This Row],[TypeID]]="รพท.","โรงพยาบาลทั่วไป")</f>
        <v>โรงพยาบาลชุมชน</v>
      </c>
      <c r="G184" s="351" t="str">
        <f>INDEX('Org2567'!$BB$4:$BB$905,MATCH(OrgTbl[[#This Row],[code5]],'Org2567'!$D$4:$D$905,0))</f>
        <v>รพช.</v>
      </c>
      <c r="H184" s="352" t="s">
        <v>4010</v>
      </c>
      <c r="I184" s="351" t="s">
        <v>1407</v>
      </c>
      <c r="J184" s="353">
        <f>INDEX('Org2567'!$BD$4:$BD$905,MATCH(OrgTbl[[#This Row],[code5]],'Org2567'!$D$4:$D$905,0))</f>
        <v>63</v>
      </c>
      <c r="K184" s="351" t="s">
        <v>923</v>
      </c>
      <c r="L184" s="351" t="str">
        <f>INDEX('Org2567'!$BC$4:$BC$905,MATCH(OrgTbl[[#This Row],[code5]],'Org2567'!$D$4:$D$905,0))</f>
        <v>F2</v>
      </c>
      <c r="M184" s="352">
        <f>INDEX('Org2567'!$BF$4:$BF$905,MATCH(OrgTbl[[#This Row],[code5]],'Org2567'!$D$4:$D$905,0))</f>
        <v>6</v>
      </c>
      <c r="N184" s="354"/>
      <c r="O184" s="351" t="s">
        <v>1417</v>
      </c>
      <c r="P184" s="351" t="str">
        <f>INDEX('Org2567'!$BG$4:$BG$905,MATCH(OrgTbl[[#This Row],[code5]],'Org2567'!$D$4:$D$905,0))</f>
        <v>รพช.F2 P30,000-60,000</v>
      </c>
      <c r="Q184" s="355">
        <f>INDEX('Org2567'!$BE:$BE,MATCH(OrgTbl[[#This Row],[code5]],'Org2567'!$D:$D,0))</f>
        <v>49830</v>
      </c>
      <c r="R184" s="356"/>
    </row>
    <row r="185" spans="1:18" s="146" customFormat="1" ht="21" x14ac:dyDescent="0.6">
      <c r="A185" s="350" t="s">
        <v>1445</v>
      </c>
      <c r="B185" s="351" t="s">
        <v>1446</v>
      </c>
      <c r="C185" s="351" t="str">
        <f>OrgTbl[[#This Row],[name333]]&amp;","&amp;OrgTbl[[#This Row],[TypeID]]</f>
        <v>ชุมตาบง,รพช.</v>
      </c>
      <c r="D185" s="351" t="str">
        <f>MID(OrgTbl[[#This Row],[name]],10,100)</f>
        <v>ชุมตาบง</v>
      </c>
      <c r="E185" s="352">
        <v>3</v>
      </c>
      <c r="F185" s="351" t="str" cm="1">
        <f t="array" ref="F185">_xlfn.IFS(OrgTbl[[#This Row],[TypeID]]="รพช.","โรงพยาบาลชุมชน",OrgTbl[[#This Row],[TypeID]]="รพศ.","โรงพยาบาลศูนย์",OrgTbl[[#This Row],[TypeID]]="รพท.","โรงพยาบาลทั่วไป")</f>
        <v>โรงพยาบาลชุมชน</v>
      </c>
      <c r="G185" s="351" t="str">
        <f>INDEX('Org2567'!$BB$4:$BB$905,MATCH(OrgTbl[[#This Row],[code5]],'Org2567'!$D$4:$D$905,0))</f>
        <v>รพช.</v>
      </c>
      <c r="H185" s="352" t="s">
        <v>4010</v>
      </c>
      <c r="I185" s="351" t="s">
        <v>1407</v>
      </c>
      <c r="J185" s="353">
        <f>INDEX('Org2567'!$BD$4:$BD$905,MATCH(OrgTbl[[#This Row],[code5]],'Org2567'!$D$4:$D$905,0))</f>
        <v>5</v>
      </c>
      <c r="K185" s="351" t="s">
        <v>923</v>
      </c>
      <c r="L185" s="351" t="str">
        <f>INDEX('Org2567'!$BC$4:$BC$905,MATCH(OrgTbl[[#This Row],[code5]],'Org2567'!$D$4:$D$905,0))</f>
        <v>F3</v>
      </c>
      <c r="M185" s="352">
        <f>INDEX('Org2567'!$BF$4:$BF$905,MATCH(OrgTbl[[#This Row],[code5]],'Org2567'!$D$4:$D$905,0))</f>
        <v>3</v>
      </c>
      <c r="N185" s="354"/>
      <c r="O185" s="351" t="s">
        <v>1448</v>
      </c>
      <c r="P185" s="351" t="str">
        <f>INDEX('Org2567'!$BG$4:$BG$905,MATCH(OrgTbl[[#This Row],[code5]],'Org2567'!$D$4:$D$905,0))</f>
        <v>รพช.F3 P15,000-25,000</v>
      </c>
      <c r="Q185" s="355">
        <f>INDEX('Org2567'!$BE:$BE,MATCH(OrgTbl[[#This Row],[code5]],'Org2567'!$D:$D,0))</f>
        <v>28062</v>
      </c>
      <c r="R185" s="356"/>
    </row>
    <row r="186" spans="1:18" s="146" customFormat="1" ht="21" x14ac:dyDescent="0.6">
      <c r="A186" s="357" t="s">
        <v>3972</v>
      </c>
      <c r="B186" s="351" t="s">
        <v>3975</v>
      </c>
      <c r="C186" s="351" t="e">
        <f>OrgTbl[[#This Row],[name333]]&amp;","&amp;OrgTbl[[#This Row],[TypeID]]</f>
        <v>#N/A</v>
      </c>
      <c r="D186" s="351" t="str">
        <f>MID(OrgTbl[[#This Row],[name]],10,100)</f>
        <v>แม่เปิน</v>
      </c>
      <c r="E186" s="352">
        <v>3</v>
      </c>
      <c r="F186" s="351" t="e" cm="1">
        <f t="array" ref="F186">_xlfn.IFS(OrgTbl[[#This Row],[TypeID]]="รพช.","โรงพยาบาลชุมชน",OrgTbl[[#This Row],[TypeID]]="รพศ.","โรงพยาบาลศูนย์",OrgTbl[[#This Row],[TypeID]]="รพท.","โรงพยาบาลทั่วไป")</f>
        <v>#N/A</v>
      </c>
      <c r="G186" s="351" t="e">
        <f>INDEX('Org2567'!$BB$4:$BB$905,MATCH(OrgTbl[[#This Row],[code5]],'Org2567'!$D$4:$D$905,0))</f>
        <v>#N/A</v>
      </c>
      <c r="H186" s="352" t="s">
        <v>4010</v>
      </c>
      <c r="I186" s="351" t="s">
        <v>1407</v>
      </c>
      <c r="J186" s="353" t="e">
        <f>INDEX('Org2567'!$BD$4:$BD$905,MATCH(OrgTbl[[#This Row],[code5]],'Org2567'!$D$4:$D$905,0))</f>
        <v>#N/A</v>
      </c>
      <c r="K186" s="351" t="s">
        <v>918</v>
      </c>
      <c r="L186" s="351" t="e">
        <f>INDEX('Org2567'!$BC$4:$BC$905,MATCH(OrgTbl[[#This Row],[code5]],'Org2567'!$D$4:$D$905,0))</f>
        <v>#N/A</v>
      </c>
      <c r="M186" s="352" t="e">
        <f>INDEX('Org2567'!$BF$4:$BF$905,MATCH(OrgTbl[[#This Row],[code5]],'Org2567'!$D$4:$D$905,0))</f>
        <v>#N/A</v>
      </c>
      <c r="N186" s="354"/>
      <c r="O186" s="351" t="s">
        <v>4071</v>
      </c>
      <c r="P186" s="351" t="e">
        <f>INDEX('Org2567'!$BG$4:$BG$905,MATCH(OrgTbl[[#This Row],[code5]],'Org2567'!$D$4:$D$905,0))</f>
        <v>#N/A</v>
      </c>
      <c r="Q186" s="355" t="e">
        <f>INDEX('Org2567'!$BE:$BE,MATCH(OrgTbl[[#This Row],[code5]],'Org2567'!$D:$D,0))</f>
        <v>#N/A</v>
      </c>
      <c r="R186" s="356"/>
    </row>
    <row r="187" spans="1:18" s="146" customFormat="1" ht="21" x14ac:dyDescent="0.6">
      <c r="A187" s="350" t="s">
        <v>203</v>
      </c>
      <c r="B187" s="351" t="s">
        <v>1511</v>
      </c>
      <c r="C187" s="351" t="str">
        <f>OrgTbl[[#This Row],[name333]]&amp;","&amp;OrgTbl[[#This Row],[TypeID]]</f>
        <v>พิจิตร,รพท.</v>
      </c>
      <c r="D187" s="351" t="str">
        <f>MID(OrgTbl[[#This Row],[name]],10,100)</f>
        <v>พิจิตร</v>
      </c>
      <c r="E187" s="352">
        <v>3</v>
      </c>
      <c r="F187" s="351" t="str" cm="1">
        <f t="array" ref="F187">_xlfn.IFS(OrgTbl[[#This Row],[TypeID]]="รพช.","โรงพยาบาลชุมชน",OrgTbl[[#This Row],[TypeID]]="รพศ.","โรงพยาบาลศูนย์",OrgTbl[[#This Row],[TypeID]]="รพท.","โรงพยาบาลทั่วไป")</f>
        <v>โรงพยาบาลทั่วไป</v>
      </c>
      <c r="G187" s="351" t="str">
        <f>INDEX('Org2567'!$BB$4:$BB$905,MATCH(OrgTbl[[#This Row],[code5]],'Org2567'!$D$4:$D$905,0))</f>
        <v>รพท.</v>
      </c>
      <c r="H187" s="352" t="s">
        <v>4011</v>
      </c>
      <c r="I187" s="351" t="s">
        <v>1513</v>
      </c>
      <c r="J187" s="353">
        <f>INDEX('Org2567'!$BD$4:$BD$905,MATCH(OrgTbl[[#This Row],[code5]],'Org2567'!$D$4:$D$905,0))</f>
        <v>400</v>
      </c>
      <c r="K187" s="351" t="s">
        <v>918</v>
      </c>
      <c r="L187" s="351" t="str">
        <f>INDEX('Org2567'!$BC$4:$BC$905,MATCH(OrgTbl[[#This Row],[code5]],'Org2567'!$D$4:$D$905,0))</f>
        <v>S</v>
      </c>
      <c r="M187" s="352">
        <f>INDEX('Org2567'!$BF$4:$BF$905,MATCH(OrgTbl[[#This Row],[code5]],'Org2567'!$D$4:$D$905,0))</f>
        <v>16</v>
      </c>
      <c r="N187" s="354"/>
      <c r="O187" s="351" t="s">
        <v>1514</v>
      </c>
      <c r="P187" s="351" t="str">
        <f>INDEX('Org2567'!$BG$4:$BG$905,MATCH(OrgTbl[[#This Row],[code5]],'Org2567'!$D$4:$D$905,0))</f>
        <v>รพท.S B&lt;=400</v>
      </c>
      <c r="Q187" s="355">
        <f>INDEX('Org2567'!$BE:$BE,MATCH(OrgTbl[[#This Row],[code5]],'Org2567'!$D:$D,0))</f>
        <v>75660</v>
      </c>
      <c r="R187" s="356"/>
    </row>
    <row r="188" spans="1:18" s="146" customFormat="1" ht="21" x14ac:dyDescent="0.6">
      <c r="A188" s="350" t="s">
        <v>206</v>
      </c>
      <c r="B188" s="351" t="s">
        <v>1521</v>
      </c>
      <c r="C188" s="351" t="str">
        <f>OrgTbl[[#This Row],[name333]]&amp;","&amp;OrgTbl[[#This Row],[TypeID]]</f>
        <v>บางมูลนาก,รพช.</v>
      </c>
      <c r="D188" s="351" t="str">
        <f>MID(OrgTbl[[#This Row],[name]],10,100)</f>
        <v>บางมูลนาก</v>
      </c>
      <c r="E188" s="352">
        <v>3</v>
      </c>
      <c r="F188" s="351" t="str" cm="1">
        <f t="array" ref="F188">_xlfn.IFS(OrgTbl[[#This Row],[TypeID]]="รพช.","โรงพยาบาลชุมชน",OrgTbl[[#This Row],[TypeID]]="รพศ.","โรงพยาบาลศูนย์",OrgTbl[[#This Row],[TypeID]]="รพท.","โรงพยาบาลทั่วไป")</f>
        <v>โรงพยาบาลชุมชน</v>
      </c>
      <c r="G188" s="351" t="str">
        <f>INDEX('Org2567'!$BB$4:$BB$905,MATCH(OrgTbl[[#This Row],[code5]],'Org2567'!$D$4:$D$905,0))</f>
        <v>รพช.</v>
      </c>
      <c r="H188" s="352" t="s">
        <v>4011</v>
      </c>
      <c r="I188" s="351" t="s">
        <v>1513</v>
      </c>
      <c r="J188" s="353">
        <f>INDEX('Org2567'!$BD$4:$BD$905,MATCH(OrgTbl[[#This Row],[code5]],'Org2567'!$D$4:$D$905,0))</f>
        <v>90</v>
      </c>
      <c r="K188" s="351" t="s">
        <v>918</v>
      </c>
      <c r="L188" s="351" t="str">
        <f>INDEX('Org2567'!$BC$4:$BC$905,MATCH(OrgTbl[[#This Row],[code5]],'Org2567'!$D$4:$D$905,0))</f>
        <v>M2</v>
      </c>
      <c r="M188" s="352">
        <f>INDEX('Org2567'!$BF$4:$BF$905,MATCH(OrgTbl[[#This Row],[code5]],'Org2567'!$D$4:$D$905,0))</f>
        <v>12</v>
      </c>
      <c r="N188" s="354"/>
      <c r="O188" s="351" t="s">
        <v>1523</v>
      </c>
      <c r="P188" s="351" t="str">
        <f>INDEX('Org2567'!$BG$4:$BG$905,MATCH(OrgTbl[[#This Row],[code5]],'Org2567'!$D$4:$D$905,0))</f>
        <v>รพช.M2 B&lt;=100</v>
      </c>
      <c r="Q188" s="355">
        <f>INDEX('Org2567'!$BE:$BE,MATCH(OrgTbl[[#This Row],[code5]],'Org2567'!$D:$D,0))</f>
        <v>40266</v>
      </c>
      <c r="R188" s="356"/>
    </row>
    <row r="189" spans="1:18" s="146" customFormat="1" ht="21" x14ac:dyDescent="0.6">
      <c r="A189" s="350" t="s">
        <v>210</v>
      </c>
      <c r="B189" s="351" t="s">
        <v>1533</v>
      </c>
      <c r="C189" s="351" t="str">
        <f>OrgTbl[[#This Row],[name333]]&amp;","&amp;OrgTbl[[#This Row],[TypeID]]</f>
        <v>สมเด็จพระยุพราชตะพานหิน,รพช.</v>
      </c>
      <c r="D189" s="351" t="str">
        <f>MID(OrgTbl[[#This Row],[name]],10,100)</f>
        <v>สมเด็จพระยุพราชตะพานหิน</v>
      </c>
      <c r="E189" s="352">
        <v>3</v>
      </c>
      <c r="F189" s="351" t="str" cm="1">
        <f t="array" ref="F189">_xlfn.IFS(OrgTbl[[#This Row],[TypeID]]="รพช.","โรงพยาบาลชุมชน",OrgTbl[[#This Row],[TypeID]]="รพศ.","โรงพยาบาลศูนย์",OrgTbl[[#This Row],[TypeID]]="รพท.","โรงพยาบาลทั่วไป")</f>
        <v>โรงพยาบาลชุมชน</v>
      </c>
      <c r="G189" s="351" t="str">
        <f>INDEX('Org2567'!$BB$4:$BB$905,MATCH(OrgTbl[[#This Row],[code5]],'Org2567'!$D$4:$D$905,0))</f>
        <v>รพช.</v>
      </c>
      <c r="H189" s="352" t="s">
        <v>4011</v>
      </c>
      <c r="I189" s="351" t="s">
        <v>1513</v>
      </c>
      <c r="J189" s="353">
        <f>INDEX('Org2567'!$BD$4:$BD$905,MATCH(OrgTbl[[#This Row],[code5]],'Org2567'!$D$4:$D$905,0))</f>
        <v>90</v>
      </c>
      <c r="K189" s="351" t="s">
        <v>918</v>
      </c>
      <c r="L189" s="351" t="str">
        <f>INDEX('Org2567'!$BC$4:$BC$905,MATCH(OrgTbl[[#This Row],[code5]],'Org2567'!$D$4:$D$905,0))</f>
        <v>M2</v>
      </c>
      <c r="M189" s="352">
        <f>INDEX('Org2567'!$BF$4:$BF$905,MATCH(OrgTbl[[#This Row],[code5]],'Org2567'!$D$4:$D$905,0))</f>
        <v>12</v>
      </c>
      <c r="N189" s="354"/>
      <c r="O189" s="351" t="s">
        <v>1535</v>
      </c>
      <c r="P189" s="351" t="str">
        <f>INDEX('Org2567'!$BG$4:$BG$905,MATCH(OrgTbl[[#This Row],[code5]],'Org2567'!$D$4:$D$905,0))</f>
        <v>รพช.M2 B&lt;=100</v>
      </c>
      <c r="Q189" s="355">
        <f>INDEX('Org2567'!$BE:$BE,MATCH(OrgTbl[[#This Row],[code5]],'Org2567'!$D:$D,0))</f>
        <v>55502</v>
      </c>
      <c r="R189" s="356"/>
    </row>
    <row r="190" spans="1:18" s="146" customFormat="1" ht="21" x14ac:dyDescent="0.6">
      <c r="A190" s="350" t="s">
        <v>207</v>
      </c>
      <c r="B190" s="351" t="s">
        <v>1524</v>
      </c>
      <c r="C190" s="351" t="str">
        <f>OrgTbl[[#This Row],[name333]]&amp;","&amp;OrgTbl[[#This Row],[TypeID]]</f>
        <v>โพทะเล,รพช.</v>
      </c>
      <c r="D190" s="351" t="str">
        <f>MID(OrgTbl[[#This Row],[name]],10,100)</f>
        <v>โพทะเล</v>
      </c>
      <c r="E190" s="352">
        <v>3</v>
      </c>
      <c r="F190" s="351" t="str" cm="1">
        <f t="array" ref="F190">_xlfn.IFS(OrgTbl[[#This Row],[TypeID]]="รพช.","โรงพยาบาลชุมชน",OrgTbl[[#This Row],[TypeID]]="รพศ.","โรงพยาบาลศูนย์",OrgTbl[[#This Row],[TypeID]]="รพท.","โรงพยาบาลทั่วไป")</f>
        <v>โรงพยาบาลชุมชน</v>
      </c>
      <c r="G190" s="351" t="str">
        <f>INDEX('Org2567'!$BB$4:$BB$905,MATCH(OrgTbl[[#This Row],[code5]],'Org2567'!$D$4:$D$905,0))</f>
        <v>รพช.</v>
      </c>
      <c r="H190" s="352" t="s">
        <v>4011</v>
      </c>
      <c r="I190" s="351" t="s">
        <v>1513</v>
      </c>
      <c r="J190" s="353">
        <f>INDEX('Org2567'!$BD$4:$BD$905,MATCH(OrgTbl[[#This Row],[code5]],'Org2567'!$D$4:$D$905,0))</f>
        <v>45</v>
      </c>
      <c r="K190" s="351" t="s">
        <v>918</v>
      </c>
      <c r="L190" s="351" t="str">
        <f>INDEX('Org2567'!$BC$4:$BC$905,MATCH(OrgTbl[[#This Row],[code5]],'Org2567'!$D$4:$D$905,0))</f>
        <v>F1</v>
      </c>
      <c r="M190" s="352">
        <f>INDEX('Org2567'!$BF$4:$BF$905,MATCH(OrgTbl[[#This Row],[code5]],'Org2567'!$D$4:$D$905,0))</f>
        <v>9</v>
      </c>
      <c r="N190" s="354"/>
      <c r="O190" s="351" t="s">
        <v>1526</v>
      </c>
      <c r="P190" s="351" t="str">
        <f>INDEX('Org2567'!$BG$4:$BG$905,MATCH(OrgTbl[[#This Row],[code5]],'Org2567'!$D$4:$D$905,0))</f>
        <v>รพช.F1 P&lt;=50,000</v>
      </c>
      <c r="Q190" s="355">
        <f>INDEX('Org2567'!$BE:$BE,MATCH(OrgTbl[[#This Row],[code5]],'Org2567'!$D:$D,0))</f>
        <v>32228</v>
      </c>
      <c r="R190" s="356"/>
    </row>
    <row r="191" spans="1:18" s="146" customFormat="1" ht="21" x14ac:dyDescent="0.6">
      <c r="A191" s="350" t="s">
        <v>209</v>
      </c>
      <c r="B191" s="351" t="s">
        <v>1530</v>
      </c>
      <c r="C191" s="351" t="str">
        <f>OrgTbl[[#This Row],[name333]]&amp;","&amp;OrgTbl[[#This Row],[TypeID]]</f>
        <v>ทับคล้อ,รพช.</v>
      </c>
      <c r="D191" s="351" t="str">
        <f>MID(OrgTbl[[#This Row],[name]],10,100)</f>
        <v>ทับคล้อ</v>
      </c>
      <c r="E191" s="352">
        <v>3</v>
      </c>
      <c r="F191" s="351" t="str" cm="1">
        <f t="array" ref="F191">_xlfn.IFS(OrgTbl[[#This Row],[TypeID]]="รพช.","โรงพยาบาลชุมชน",OrgTbl[[#This Row],[TypeID]]="รพศ.","โรงพยาบาลศูนย์",OrgTbl[[#This Row],[TypeID]]="รพท.","โรงพยาบาลทั่วไป")</f>
        <v>โรงพยาบาลชุมชน</v>
      </c>
      <c r="G191" s="351" t="str">
        <f>INDEX('Org2567'!$BB$4:$BB$905,MATCH(OrgTbl[[#This Row],[code5]],'Org2567'!$D$4:$D$905,0))</f>
        <v>รพช.</v>
      </c>
      <c r="H191" s="352" t="s">
        <v>4011</v>
      </c>
      <c r="I191" s="351" t="s">
        <v>1513</v>
      </c>
      <c r="J191" s="353">
        <f>INDEX('Org2567'!$BD$4:$BD$905,MATCH(OrgTbl[[#This Row],[code5]],'Org2567'!$D$4:$D$905,0))</f>
        <v>28</v>
      </c>
      <c r="K191" s="351" t="s">
        <v>918</v>
      </c>
      <c r="L191" s="351" t="str">
        <f>INDEX('Org2567'!$BC$4:$BC$905,MATCH(OrgTbl[[#This Row],[code5]],'Org2567'!$D$4:$D$905,0))</f>
        <v>F2</v>
      </c>
      <c r="M191" s="352">
        <f>INDEX('Org2567'!$BF$4:$BF$905,MATCH(OrgTbl[[#This Row],[code5]],'Org2567'!$D$4:$D$905,0))</f>
        <v>5</v>
      </c>
      <c r="N191" s="354"/>
      <c r="O191" s="351" t="s">
        <v>1532</v>
      </c>
      <c r="P191" s="351" t="str">
        <f>INDEX('Org2567'!$BG$4:$BG$905,MATCH(OrgTbl[[#This Row],[code5]],'Org2567'!$D$4:$D$905,0))</f>
        <v>รพช.F2 P&lt;=30,000</v>
      </c>
      <c r="Q191" s="355">
        <f>INDEX('Org2567'!$BE:$BE,MATCH(OrgTbl[[#This Row],[code5]],'Org2567'!$D:$D,0))</f>
        <v>29154</v>
      </c>
      <c r="R191" s="356"/>
    </row>
    <row r="192" spans="1:18" s="146" customFormat="1" ht="21" x14ac:dyDescent="0.6">
      <c r="A192" s="350" t="s">
        <v>205</v>
      </c>
      <c r="B192" s="351" t="s">
        <v>1518</v>
      </c>
      <c r="C192" s="351" t="str">
        <f>OrgTbl[[#This Row],[name333]]&amp;","&amp;OrgTbl[[#This Row],[TypeID]]</f>
        <v>โพธิ์ประทับช้าง,รพช.</v>
      </c>
      <c r="D192" s="351" t="str">
        <f>MID(OrgTbl[[#This Row],[name]],10,100)</f>
        <v>โพธิ์ประทับช้าง</v>
      </c>
      <c r="E192" s="352">
        <v>3</v>
      </c>
      <c r="F192" s="351" t="str" cm="1">
        <f t="array" ref="F192">_xlfn.IFS(OrgTbl[[#This Row],[TypeID]]="รพช.","โรงพยาบาลชุมชน",OrgTbl[[#This Row],[TypeID]]="รพศ.","โรงพยาบาลศูนย์",OrgTbl[[#This Row],[TypeID]]="รพท.","โรงพยาบาลทั่วไป")</f>
        <v>โรงพยาบาลชุมชน</v>
      </c>
      <c r="G192" s="351" t="str">
        <f>INDEX('Org2567'!$BB$4:$BB$905,MATCH(OrgTbl[[#This Row],[code5]],'Org2567'!$D$4:$D$905,0))</f>
        <v>รพช.</v>
      </c>
      <c r="H192" s="352" t="s">
        <v>4011</v>
      </c>
      <c r="I192" s="351" t="s">
        <v>1513</v>
      </c>
      <c r="J192" s="353">
        <f>INDEX('Org2567'!$BD$4:$BD$905,MATCH(OrgTbl[[#This Row],[code5]],'Org2567'!$D$4:$D$905,0))</f>
        <v>30</v>
      </c>
      <c r="K192" s="351" t="s">
        <v>918</v>
      </c>
      <c r="L192" s="351" t="str">
        <f>INDEX('Org2567'!$BC$4:$BC$905,MATCH(OrgTbl[[#This Row],[code5]],'Org2567'!$D$4:$D$905,0))</f>
        <v>F2</v>
      </c>
      <c r="M192" s="352">
        <f>INDEX('Org2567'!$BF$4:$BF$905,MATCH(OrgTbl[[#This Row],[code5]],'Org2567'!$D$4:$D$905,0))</f>
        <v>6</v>
      </c>
      <c r="N192" s="354"/>
      <c r="O192" s="351" t="s">
        <v>1520</v>
      </c>
      <c r="P192" s="351" t="str">
        <f>INDEX('Org2567'!$BG$4:$BG$905,MATCH(OrgTbl[[#This Row],[code5]],'Org2567'!$D$4:$D$905,0))</f>
        <v>รพช.F2 P30,000-60,000</v>
      </c>
      <c r="Q192" s="355">
        <f>INDEX('Org2567'!$BE:$BE,MATCH(OrgTbl[[#This Row],[code5]],'Org2567'!$D:$D,0))</f>
        <v>30842</v>
      </c>
      <c r="R192" s="356"/>
    </row>
    <row r="193" spans="1:18" s="146" customFormat="1" ht="21" x14ac:dyDescent="0.6">
      <c r="A193" s="350" t="s">
        <v>211</v>
      </c>
      <c r="B193" s="351" t="s">
        <v>1536</v>
      </c>
      <c r="C193" s="351" t="str">
        <f>OrgTbl[[#This Row],[name333]]&amp;","&amp;OrgTbl[[#This Row],[TypeID]]</f>
        <v>วชิรบารมี,รพช.</v>
      </c>
      <c r="D193" s="351" t="str">
        <f>MID(OrgTbl[[#This Row],[name]],10,100)</f>
        <v>วชิรบารมี</v>
      </c>
      <c r="E193" s="352">
        <v>3</v>
      </c>
      <c r="F193" s="351" t="str" cm="1">
        <f t="array" ref="F193">_xlfn.IFS(OrgTbl[[#This Row],[TypeID]]="รพช.","โรงพยาบาลชุมชน",OrgTbl[[#This Row],[TypeID]]="รพศ.","โรงพยาบาลศูนย์",OrgTbl[[#This Row],[TypeID]]="รพท.","โรงพยาบาลทั่วไป")</f>
        <v>โรงพยาบาลชุมชน</v>
      </c>
      <c r="G193" s="351" t="str">
        <f>INDEX('Org2567'!$BB$4:$BB$905,MATCH(OrgTbl[[#This Row],[code5]],'Org2567'!$D$4:$D$905,0))</f>
        <v>รพช.</v>
      </c>
      <c r="H193" s="352" t="s">
        <v>4011</v>
      </c>
      <c r="I193" s="351" t="s">
        <v>1513</v>
      </c>
      <c r="J193" s="353">
        <f>INDEX('Org2567'!$BD$4:$BD$905,MATCH(OrgTbl[[#This Row],[code5]],'Org2567'!$D$4:$D$905,0))</f>
        <v>30</v>
      </c>
      <c r="K193" s="351" t="s">
        <v>918</v>
      </c>
      <c r="L193" s="351" t="str">
        <f>INDEX('Org2567'!$BC$4:$BC$905,MATCH(OrgTbl[[#This Row],[code5]],'Org2567'!$D$4:$D$905,0))</f>
        <v>F2</v>
      </c>
      <c r="M193" s="352">
        <f>INDEX('Org2567'!$BF$4:$BF$905,MATCH(OrgTbl[[#This Row],[code5]],'Org2567'!$D$4:$D$905,0))</f>
        <v>5</v>
      </c>
      <c r="N193" s="354"/>
      <c r="O193" s="351" t="s">
        <v>1538</v>
      </c>
      <c r="P193" s="351" t="str">
        <f>INDEX('Org2567'!$BG$4:$BG$905,MATCH(OrgTbl[[#This Row],[code5]],'Org2567'!$D$4:$D$905,0))</f>
        <v>รพช.F2 P&lt;=30,000</v>
      </c>
      <c r="Q193" s="355">
        <f>INDEX('Org2567'!$BE:$BE,MATCH(OrgTbl[[#This Row],[code5]],'Org2567'!$D:$D,0))</f>
        <v>23251</v>
      </c>
      <c r="R193" s="356"/>
    </row>
    <row r="194" spans="1:18" s="146" customFormat="1" ht="21" x14ac:dyDescent="0.6">
      <c r="A194" s="350" t="s">
        <v>204</v>
      </c>
      <c r="B194" s="351" t="s">
        <v>1515</v>
      </c>
      <c r="C194" s="351" t="str">
        <f>OrgTbl[[#This Row],[name333]]&amp;","&amp;OrgTbl[[#This Row],[TypeID]]</f>
        <v>วังทรายพูน,รพช.</v>
      </c>
      <c r="D194" s="351" t="str">
        <f>MID(OrgTbl[[#This Row],[name]],10,100)</f>
        <v>วังทรายพูน</v>
      </c>
      <c r="E194" s="352">
        <v>3</v>
      </c>
      <c r="F194" s="351" t="str" cm="1">
        <f t="array" ref="F194">_xlfn.IFS(OrgTbl[[#This Row],[TypeID]]="รพช.","โรงพยาบาลชุมชน",OrgTbl[[#This Row],[TypeID]]="รพศ.","โรงพยาบาลศูนย์",OrgTbl[[#This Row],[TypeID]]="รพท.","โรงพยาบาลทั่วไป")</f>
        <v>โรงพยาบาลชุมชน</v>
      </c>
      <c r="G194" s="351" t="str">
        <f>INDEX('Org2567'!$BB$4:$BB$905,MATCH(OrgTbl[[#This Row],[code5]],'Org2567'!$D$4:$D$905,0))</f>
        <v>รพช.</v>
      </c>
      <c r="H194" s="352" t="s">
        <v>4011</v>
      </c>
      <c r="I194" s="351" t="s">
        <v>1513</v>
      </c>
      <c r="J194" s="353">
        <f>INDEX('Org2567'!$BD$4:$BD$905,MATCH(OrgTbl[[#This Row],[code5]],'Org2567'!$D$4:$D$905,0))</f>
        <v>30</v>
      </c>
      <c r="K194" s="351" t="s">
        <v>918</v>
      </c>
      <c r="L194" s="351" t="str">
        <f>INDEX('Org2567'!$BC$4:$BC$905,MATCH(OrgTbl[[#This Row],[code5]],'Org2567'!$D$4:$D$905,0))</f>
        <v>F2</v>
      </c>
      <c r="M194" s="352">
        <f>INDEX('Org2567'!$BF$4:$BF$905,MATCH(OrgTbl[[#This Row],[code5]],'Org2567'!$D$4:$D$905,0))</f>
        <v>5</v>
      </c>
      <c r="N194" s="354"/>
      <c r="O194" s="351" t="s">
        <v>1517</v>
      </c>
      <c r="P194" s="351" t="str">
        <f>INDEX('Org2567'!$BG$4:$BG$905,MATCH(OrgTbl[[#This Row],[code5]],'Org2567'!$D$4:$D$905,0))</f>
        <v>รพช.F2 P&lt;=30,000</v>
      </c>
      <c r="Q194" s="355">
        <f>INDEX('Org2567'!$BE:$BE,MATCH(OrgTbl[[#This Row],[code5]],'Org2567'!$D:$D,0))</f>
        <v>16099</v>
      </c>
      <c r="R194" s="356"/>
    </row>
    <row r="195" spans="1:18" s="146" customFormat="1" ht="21" x14ac:dyDescent="0.6">
      <c r="A195" s="350" t="s">
        <v>208</v>
      </c>
      <c r="B195" s="351" t="s">
        <v>1527</v>
      </c>
      <c r="C195" s="351" t="str">
        <f>OrgTbl[[#This Row],[name333]]&amp;","&amp;OrgTbl[[#This Row],[TypeID]]</f>
        <v>สามง่าม,รพช.</v>
      </c>
      <c r="D195" s="351" t="str">
        <f>MID(OrgTbl[[#This Row],[name]],10,100)</f>
        <v>สามง่าม</v>
      </c>
      <c r="E195" s="352">
        <v>3</v>
      </c>
      <c r="F195" s="351" t="str" cm="1">
        <f t="array" ref="F195">_xlfn.IFS(OrgTbl[[#This Row],[TypeID]]="รพช.","โรงพยาบาลชุมชน",OrgTbl[[#This Row],[TypeID]]="รพศ.","โรงพยาบาลศูนย์",OrgTbl[[#This Row],[TypeID]]="รพท.","โรงพยาบาลทั่วไป")</f>
        <v>โรงพยาบาลชุมชน</v>
      </c>
      <c r="G195" s="351" t="str">
        <f>INDEX('Org2567'!$BB$4:$BB$905,MATCH(OrgTbl[[#This Row],[code5]],'Org2567'!$D$4:$D$905,0))</f>
        <v>รพช.</v>
      </c>
      <c r="H195" s="352" t="s">
        <v>4011</v>
      </c>
      <c r="I195" s="351" t="s">
        <v>1513</v>
      </c>
      <c r="J195" s="353">
        <f>INDEX('Org2567'!$BD$4:$BD$905,MATCH(OrgTbl[[#This Row],[code5]],'Org2567'!$D$4:$D$905,0))</f>
        <v>30</v>
      </c>
      <c r="K195" s="351" t="s">
        <v>918</v>
      </c>
      <c r="L195" s="351" t="str">
        <f>INDEX('Org2567'!$BC$4:$BC$905,MATCH(OrgTbl[[#This Row],[code5]],'Org2567'!$D$4:$D$905,0))</f>
        <v>F2</v>
      </c>
      <c r="M195" s="352">
        <f>INDEX('Org2567'!$BF$4:$BF$905,MATCH(OrgTbl[[#This Row],[code5]],'Org2567'!$D$4:$D$905,0))</f>
        <v>5</v>
      </c>
      <c r="N195" s="354"/>
      <c r="O195" s="351" t="s">
        <v>1529</v>
      </c>
      <c r="P195" s="351" t="str">
        <f>INDEX('Org2567'!$BG$4:$BG$905,MATCH(OrgTbl[[#This Row],[code5]],'Org2567'!$D$4:$D$905,0))</f>
        <v>รพช.F2 P&lt;=30,000</v>
      </c>
      <c r="Q195" s="355">
        <f>INDEX('Org2567'!$BE:$BE,MATCH(OrgTbl[[#This Row],[code5]],'Org2567'!$D:$D,0))</f>
        <v>29403</v>
      </c>
      <c r="R195" s="356"/>
    </row>
    <row r="196" spans="1:18" s="146" customFormat="1" ht="21" x14ac:dyDescent="0.6">
      <c r="A196" s="350" t="s">
        <v>214</v>
      </c>
      <c r="B196" s="351" t="s">
        <v>1545</v>
      </c>
      <c r="C196" s="351" t="str">
        <f>OrgTbl[[#This Row],[name333]]&amp;","&amp;OrgTbl[[#This Row],[TypeID]]</f>
        <v>ดงเจริญ,รพช.</v>
      </c>
      <c r="D196" s="351" t="str">
        <f>MID(OrgTbl[[#This Row],[name]],10,100)</f>
        <v>ดงเจริญ</v>
      </c>
      <c r="E196" s="352">
        <v>3</v>
      </c>
      <c r="F196" s="351" t="str" cm="1">
        <f t="array" ref="F196">_xlfn.IFS(OrgTbl[[#This Row],[TypeID]]="รพช.","โรงพยาบาลชุมชน",OrgTbl[[#This Row],[TypeID]]="รพศ.","โรงพยาบาลศูนย์",OrgTbl[[#This Row],[TypeID]]="รพท.","โรงพยาบาลทั่วไป")</f>
        <v>โรงพยาบาลชุมชน</v>
      </c>
      <c r="G196" s="351" t="str">
        <f>INDEX('Org2567'!$BB$4:$BB$905,MATCH(OrgTbl[[#This Row],[code5]],'Org2567'!$D$4:$D$905,0))</f>
        <v>รพช.</v>
      </c>
      <c r="H196" s="352" t="s">
        <v>4011</v>
      </c>
      <c r="I196" s="351" t="s">
        <v>1513</v>
      </c>
      <c r="J196" s="353">
        <f>INDEX('Org2567'!$BD$4:$BD$905,MATCH(OrgTbl[[#This Row],[code5]],'Org2567'!$D$4:$D$905,0))</f>
        <v>22</v>
      </c>
      <c r="K196" s="351" t="s">
        <v>918</v>
      </c>
      <c r="L196" s="351" t="str">
        <f>INDEX('Org2567'!$BC$4:$BC$905,MATCH(OrgTbl[[#This Row],[code5]],'Org2567'!$D$4:$D$905,0))</f>
        <v>F3</v>
      </c>
      <c r="M196" s="352">
        <f>INDEX('Org2567'!$BF$4:$BF$905,MATCH(OrgTbl[[#This Row],[code5]],'Org2567'!$D$4:$D$905,0))</f>
        <v>2</v>
      </c>
      <c r="N196" s="354"/>
      <c r="O196" s="351" t="s">
        <v>1547</v>
      </c>
      <c r="P196" s="351" t="str">
        <f>INDEX('Org2567'!$BG$4:$BG$905,MATCH(OrgTbl[[#This Row],[code5]],'Org2567'!$D$4:$D$905,0))</f>
        <v>รพช.F3 P&lt;=15,000</v>
      </c>
      <c r="Q196" s="355">
        <f>INDEX('Org2567'!$BE:$BE,MATCH(OrgTbl[[#This Row],[code5]],'Org2567'!$D:$D,0))</f>
        <v>13031</v>
      </c>
      <c r="R196" s="356"/>
    </row>
    <row r="197" spans="1:18" s="146" customFormat="1" ht="21" x14ac:dyDescent="0.6">
      <c r="A197" s="350" t="s">
        <v>213</v>
      </c>
      <c r="B197" s="351" t="s">
        <v>1542</v>
      </c>
      <c r="C197" s="351" t="str">
        <f>OrgTbl[[#This Row],[name333]]&amp;","&amp;OrgTbl[[#This Row],[TypeID]]</f>
        <v>บึงนาราง,รพช.</v>
      </c>
      <c r="D197" s="351" t="str">
        <f>MID(OrgTbl[[#This Row],[name]],10,100)</f>
        <v>บึงนาราง</v>
      </c>
      <c r="E197" s="352">
        <v>3</v>
      </c>
      <c r="F197" s="351" t="str" cm="1">
        <f t="array" ref="F197">_xlfn.IFS(OrgTbl[[#This Row],[TypeID]]="รพช.","โรงพยาบาลชุมชน",OrgTbl[[#This Row],[TypeID]]="รพศ.","โรงพยาบาลศูนย์",OrgTbl[[#This Row],[TypeID]]="รพท.","โรงพยาบาลทั่วไป")</f>
        <v>โรงพยาบาลชุมชน</v>
      </c>
      <c r="G197" s="351" t="str">
        <f>INDEX('Org2567'!$BB$4:$BB$905,MATCH(OrgTbl[[#This Row],[code5]],'Org2567'!$D$4:$D$905,0))</f>
        <v>รพช.</v>
      </c>
      <c r="H197" s="352" t="s">
        <v>4011</v>
      </c>
      <c r="I197" s="351" t="s">
        <v>1513</v>
      </c>
      <c r="J197" s="353">
        <f>INDEX('Org2567'!$BD$4:$BD$905,MATCH(OrgTbl[[#This Row],[code5]],'Org2567'!$D$4:$D$905,0))</f>
        <v>24</v>
      </c>
      <c r="K197" s="351" t="s">
        <v>918</v>
      </c>
      <c r="L197" s="351" t="str">
        <f>INDEX('Org2567'!$BC$4:$BC$905,MATCH(OrgTbl[[#This Row],[code5]],'Org2567'!$D$4:$D$905,0))</f>
        <v>F3</v>
      </c>
      <c r="M197" s="352">
        <f>INDEX('Org2567'!$BF$4:$BF$905,MATCH(OrgTbl[[#This Row],[code5]],'Org2567'!$D$4:$D$905,0))</f>
        <v>2</v>
      </c>
      <c r="N197" s="354"/>
      <c r="O197" s="351" t="s">
        <v>1544</v>
      </c>
      <c r="P197" s="351" t="str">
        <f>INDEX('Org2567'!$BG$4:$BG$905,MATCH(OrgTbl[[#This Row],[code5]],'Org2567'!$D$4:$D$905,0))</f>
        <v>รพช.F3 P&lt;=15,000</v>
      </c>
      <c r="Q197" s="355">
        <f>INDEX('Org2567'!$BE:$BE,MATCH(OrgTbl[[#This Row],[code5]],'Org2567'!$D:$D,0))</f>
        <v>14813</v>
      </c>
      <c r="R197" s="356"/>
    </row>
    <row r="198" spans="1:18" s="146" customFormat="1" ht="21" x14ac:dyDescent="0.6">
      <c r="A198" s="350" t="s">
        <v>212</v>
      </c>
      <c r="B198" s="351" t="s">
        <v>1539</v>
      </c>
      <c r="C198" s="351" t="str">
        <f>OrgTbl[[#This Row],[name333]]&amp;","&amp;OrgTbl[[#This Row],[TypeID]]</f>
        <v>สากเหล็ก,รพช.</v>
      </c>
      <c r="D198" s="351" t="str">
        <f>MID(OrgTbl[[#This Row],[name]],10,100)</f>
        <v>สากเหล็ก</v>
      </c>
      <c r="E198" s="352">
        <v>3</v>
      </c>
      <c r="F198" s="351" t="str" cm="1">
        <f t="array" ref="F198">_xlfn.IFS(OrgTbl[[#This Row],[TypeID]]="รพช.","โรงพยาบาลชุมชน",OrgTbl[[#This Row],[TypeID]]="รพศ.","โรงพยาบาลศูนย์",OrgTbl[[#This Row],[TypeID]]="รพท.","โรงพยาบาลทั่วไป")</f>
        <v>โรงพยาบาลชุมชน</v>
      </c>
      <c r="G198" s="351" t="str">
        <f>INDEX('Org2567'!$BB$4:$BB$905,MATCH(OrgTbl[[#This Row],[code5]],'Org2567'!$D$4:$D$905,0))</f>
        <v>รพช.</v>
      </c>
      <c r="H198" s="352" t="s">
        <v>4011</v>
      </c>
      <c r="I198" s="351" t="s">
        <v>1513</v>
      </c>
      <c r="J198" s="353">
        <f>INDEX('Org2567'!$BD$4:$BD$905,MATCH(OrgTbl[[#This Row],[code5]],'Org2567'!$D$4:$D$905,0))</f>
        <v>19</v>
      </c>
      <c r="K198" s="351" t="s">
        <v>918</v>
      </c>
      <c r="L198" s="351" t="str">
        <f>INDEX('Org2567'!$BC$4:$BC$905,MATCH(OrgTbl[[#This Row],[code5]],'Org2567'!$D$4:$D$905,0))</f>
        <v>F3</v>
      </c>
      <c r="M198" s="352">
        <f>INDEX('Org2567'!$BF$4:$BF$905,MATCH(OrgTbl[[#This Row],[code5]],'Org2567'!$D$4:$D$905,0))</f>
        <v>3</v>
      </c>
      <c r="N198" s="354"/>
      <c r="O198" s="351" t="s">
        <v>1541</v>
      </c>
      <c r="P198" s="351" t="str">
        <f>INDEX('Org2567'!$BG$4:$BG$905,MATCH(OrgTbl[[#This Row],[code5]],'Org2567'!$D$4:$D$905,0))</f>
        <v>รพช.F3 P15,000-25,000</v>
      </c>
      <c r="Q198" s="355">
        <f>INDEX('Org2567'!$BE:$BE,MATCH(OrgTbl[[#This Row],[code5]],'Org2567'!$D:$D,0))</f>
        <v>16892</v>
      </c>
      <c r="R198" s="356"/>
    </row>
    <row r="199" spans="1:18" s="146" customFormat="1" ht="21" x14ac:dyDescent="0.6">
      <c r="A199" s="350" t="s">
        <v>215</v>
      </c>
      <c r="B199" s="351" t="s">
        <v>1449</v>
      </c>
      <c r="C199" s="351" t="str">
        <f>OrgTbl[[#This Row],[name333]]&amp;","&amp;OrgTbl[[#This Row],[TypeID]]</f>
        <v>อุทัยธานี,รพท.</v>
      </c>
      <c r="D199" s="351" t="str">
        <f>MID(OrgTbl[[#This Row],[name]],10,100)</f>
        <v>อุทัยธานี</v>
      </c>
      <c r="E199" s="352">
        <v>3</v>
      </c>
      <c r="F199" s="351" t="str" cm="1">
        <f t="array" ref="F199">_xlfn.IFS(OrgTbl[[#This Row],[TypeID]]="รพช.","โรงพยาบาลชุมชน",OrgTbl[[#This Row],[TypeID]]="รพศ.","โรงพยาบาลศูนย์",OrgTbl[[#This Row],[TypeID]]="รพท.","โรงพยาบาลทั่วไป")</f>
        <v>โรงพยาบาลทั่วไป</v>
      </c>
      <c r="G199" s="351" t="str">
        <f>INDEX('Org2567'!$BB$4:$BB$905,MATCH(OrgTbl[[#This Row],[code5]],'Org2567'!$D$4:$D$905,0))</f>
        <v>รพท.</v>
      </c>
      <c r="H199" s="352" t="s">
        <v>4012</v>
      </c>
      <c r="I199" s="351" t="s">
        <v>1451</v>
      </c>
      <c r="J199" s="353">
        <f>INDEX('Org2567'!$BD$4:$BD$905,MATCH(OrgTbl[[#This Row],[code5]],'Org2567'!$D$4:$D$905,0))</f>
        <v>365</v>
      </c>
      <c r="K199" s="351" t="s">
        <v>923</v>
      </c>
      <c r="L199" s="351" t="str">
        <f>INDEX('Org2567'!$BC$4:$BC$905,MATCH(OrgTbl[[#This Row],[code5]],'Org2567'!$D$4:$D$905,0))</f>
        <v>S</v>
      </c>
      <c r="M199" s="352">
        <f>INDEX('Org2567'!$BF$4:$BF$905,MATCH(OrgTbl[[#This Row],[code5]],'Org2567'!$D$4:$D$905,0))</f>
        <v>16</v>
      </c>
      <c r="N199" s="354"/>
      <c r="O199" s="351" t="s">
        <v>1452</v>
      </c>
      <c r="P199" s="351" t="str">
        <f>INDEX('Org2567'!$BG$4:$BG$905,MATCH(OrgTbl[[#This Row],[code5]],'Org2567'!$D$4:$D$905,0))</f>
        <v>รพท.S B&lt;=400</v>
      </c>
      <c r="Q199" s="355">
        <f>INDEX('Org2567'!$BE:$BE,MATCH(OrgTbl[[#This Row],[code5]],'Org2567'!$D:$D,0))</f>
        <v>36285</v>
      </c>
      <c r="R199" s="356"/>
    </row>
    <row r="200" spans="1:18" s="146" customFormat="1" ht="21" x14ac:dyDescent="0.6">
      <c r="A200" s="350" t="s">
        <v>216</v>
      </c>
      <c r="B200" s="351" t="s">
        <v>1453</v>
      </c>
      <c r="C200" s="351" t="str">
        <f>OrgTbl[[#This Row],[name333]]&amp;","&amp;OrgTbl[[#This Row],[TypeID]]</f>
        <v>ทัพทัน,รพช.</v>
      </c>
      <c r="D200" s="351" t="str">
        <f>MID(OrgTbl[[#This Row],[name]],10,100)</f>
        <v>ทัพทัน</v>
      </c>
      <c r="E200" s="352">
        <v>3</v>
      </c>
      <c r="F200" s="351" t="str" cm="1">
        <f t="array" ref="F200">_xlfn.IFS(OrgTbl[[#This Row],[TypeID]]="รพช.","โรงพยาบาลชุมชน",OrgTbl[[#This Row],[TypeID]]="รพศ.","โรงพยาบาลศูนย์",OrgTbl[[#This Row],[TypeID]]="รพท.","โรงพยาบาลทั่วไป")</f>
        <v>โรงพยาบาลชุมชน</v>
      </c>
      <c r="G200" s="351" t="str">
        <f>INDEX('Org2567'!$BB$4:$BB$905,MATCH(OrgTbl[[#This Row],[code5]],'Org2567'!$D$4:$D$905,0))</f>
        <v>รพช.</v>
      </c>
      <c r="H200" s="352" t="s">
        <v>4012</v>
      </c>
      <c r="I200" s="351" t="s">
        <v>1451</v>
      </c>
      <c r="J200" s="353">
        <f>INDEX('Org2567'!$BD$4:$BD$905,MATCH(OrgTbl[[#This Row],[code5]],'Org2567'!$D$4:$D$905,0))</f>
        <v>90</v>
      </c>
      <c r="K200" s="351" t="s">
        <v>923</v>
      </c>
      <c r="L200" s="351" t="str">
        <f>INDEX('Org2567'!$BC$4:$BC$905,MATCH(OrgTbl[[#This Row],[code5]],'Org2567'!$D$4:$D$905,0))</f>
        <v>F1</v>
      </c>
      <c r="M200" s="352">
        <f>INDEX('Org2567'!$BF$4:$BF$905,MATCH(OrgTbl[[#This Row],[code5]],'Org2567'!$D$4:$D$905,0))</f>
        <v>9</v>
      </c>
      <c r="N200" s="354"/>
      <c r="O200" s="351" t="s">
        <v>1455</v>
      </c>
      <c r="P200" s="351" t="str">
        <f>INDEX('Org2567'!$BG$4:$BG$905,MATCH(OrgTbl[[#This Row],[code5]],'Org2567'!$D$4:$D$905,0))</f>
        <v>รพช.F1 P&lt;=50,000</v>
      </c>
      <c r="Q200" s="355">
        <f>INDEX('Org2567'!$BE:$BE,MATCH(OrgTbl[[#This Row],[code5]],'Org2567'!$D:$D,0))</f>
        <v>30562</v>
      </c>
      <c r="R200" s="356"/>
    </row>
    <row r="201" spans="1:18" s="146" customFormat="1" ht="21" x14ac:dyDescent="0.6">
      <c r="A201" s="350" t="s">
        <v>220</v>
      </c>
      <c r="B201" s="351" t="s">
        <v>1465</v>
      </c>
      <c r="C201" s="351" t="str">
        <f>OrgTbl[[#This Row],[name333]]&amp;","&amp;OrgTbl[[#This Row],[TypeID]]</f>
        <v>บ้านไร่,รพช.</v>
      </c>
      <c r="D201" s="351" t="str">
        <f>MID(OrgTbl[[#This Row],[name]],10,100)</f>
        <v>บ้านไร่</v>
      </c>
      <c r="E201" s="352">
        <v>3</v>
      </c>
      <c r="F201" s="351" t="str" cm="1">
        <f t="array" ref="F201">_xlfn.IFS(OrgTbl[[#This Row],[TypeID]]="รพช.","โรงพยาบาลชุมชน",OrgTbl[[#This Row],[TypeID]]="รพศ.","โรงพยาบาลศูนย์",OrgTbl[[#This Row],[TypeID]]="รพท.","โรงพยาบาลทั่วไป")</f>
        <v>โรงพยาบาลชุมชน</v>
      </c>
      <c r="G201" s="351" t="str">
        <f>INDEX('Org2567'!$BB$4:$BB$905,MATCH(OrgTbl[[#This Row],[code5]],'Org2567'!$D$4:$D$905,0))</f>
        <v>รพช.</v>
      </c>
      <c r="H201" s="352" t="s">
        <v>4012</v>
      </c>
      <c r="I201" s="351" t="s">
        <v>1451</v>
      </c>
      <c r="J201" s="353">
        <f>INDEX('Org2567'!$BD$4:$BD$905,MATCH(OrgTbl[[#This Row],[code5]],'Org2567'!$D$4:$D$905,0))</f>
        <v>62</v>
      </c>
      <c r="K201" s="351" t="s">
        <v>923</v>
      </c>
      <c r="L201" s="351" t="str">
        <f>INDEX('Org2567'!$BC$4:$BC$905,MATCH(OrgTbl[[#This Row],[code5]],'Org2567'!$D$4:$D$905,0))</f>
        <v>F1</v>
      </c>
      <c r="M201" s="352">
        <f>INDEX('Org2567'!$BF$4:$BF$905,MATCH(OrgTbl[[#This Row],[code5]],'Org2567'!$D$4:$D$905,0))</f>
        <v>9</v>
      </c>
      <c r="N201" s="354"/>
      <c r="O201" s="351" t="s">
        <v>1467</v>
      </c>
      <c r="P201" s="351" t="str">
        <f>INDEX('Org2567'!$BG$4:$BG$905,MATCH(OrgTbl[[#This Row],[code5]],'Org2567'!$D$4:$D$905,0))</f>
        <v>รพช.F1 P&lt;=50,000</v>
      </c>
      <c r="Q201" s="355">
        <f>INDEX('Org2567'!$BE:$BE,MATCH(OrgTbl[[#This Row],[code5]],'Org2567'!$D:$D,0))</f>
        <v>43599</v>
      </c>
      <c r="R201" s="356"/>
    </row>
    <row r="202" spans="1:18" s="146" customFormat="1" ht="21" x14ac:dyDescent="0.6">
      <c r="A202" s="350" t="s">
        <v>218</v>
      </c>
      <c r="B202" s="351" t="s">
        <v>1459</v>
      </c>
      <c r="C202" s="351" t="str">
        <f>OrgTbl[[#This Row],[name333]]&amp;","&amp;OrgTbl[[#This Row],[TypeID]]</f>
        <v>หนองฉาง,รพช.</v>
      </c>
      <c r="D202" s="351" t="str">
        <f>MID(OrgTbl[[#This Row],[name]],10,100)</f>
        <v>หนองฉาง</v>
      </c>
      <c r="E202" s="352">
        <v>3</v>
      </c>
      <c r="F202" s="351" t="str" cm="1">
        <f t="array" ref="F202">_xlfn.IFS(OrgTbl[[#This Row],[TypeID]]="รพช.","โรงพยาบาลชุมชน",OrgTbl[[#This Row],[TypeID]]="รพศ.","โรงพยาบาลศูนย์",OrgTbl[[#This Row],[TypeID]]="รพท.","โรงพยาบาลทั่วไป")</f>
        <v>โรงพยาบาลชุมชน</v>
      </c>
      <c r="G202" s="351" t="str">
        <f>INDEX('Org2567'!$BB$4:$BB$905,MATCH(OrgTbl[[#This Row],[code5]],'Org2567'!$D$4:$D$905,0))</f>
        <v>รพช.</v>
      </c>
      <c r="H202" s="352" t="s">
        <v>4012</v>
      </c>
      <c r="I202" s="351" t="s">
        <v>1451</v>
      </c>
      <c r="J202" s="353">
        <f>INDEX('Org2567'!$BD$4:$BD$905,MATCH(OrgTbl[[#This Row],[code5]],'Org2567'!$D$4:$D$905,0))</f>
        <v>90</v>
      </c>
      <c r="K202" s="351" t="s">
        <v>923</v>
      </c>
      <c r="L202" s="351" t="str">
        <f>INDEX('Org2567'!$BC$4:$BC$905,MATCH(OrgTbl[[#This Row],[code5]],'Org2567'!$D$4:$D$905,0))</f>
        <v>F1</v>
      </c>
      <c r="M202" s="352">
        <f>INDEX('Org2567'!$BF$4:$BF$905,MATCH(OrgTbl[[#This Row],[code5]],'Org2567'!$D$4:$D$905,0))</f>
        <v>9</v>
      </c>
      <c r="N202" s="354"/>
      <c r="O202" s="351" t="s">
        <v>1461</v>
      </c>
      <c r="P202" s="351" t="str">
        <f>INDEX('Org2567'!$BG$4:$BG$905,MATCH(OrgTbl[[#This Row],[code5]],'Org2567'!$D$4:$D$905,0))</f>
        <v>รพช.F1 P&lt;=50,000</v>
      </c>
      <c r="Q202" s="355">
        <f>INDEX('Org2567'!$BE:$BE,MATCH(OrgTbl[[#This Row],[code5]],'Org2567'!$D:$D,0))</f>
        <v>39274</v>
      </c>
      <c r="R202" s="356"/>
    </row>
    <row r="203" spans="1:18" s="146" customFormat="1" ht="21" x14ac:dyDescent="0.6">
      <c r="A203" s="350" t="s">
        <v>221</v>
      </c>
      <c r="B203" s="351" t="s">
        <v>1468</v>
      </c>
      <c r="C203" s="351" t="str">
        <f>OrgTbl[[#This Row],[name333]]&amp;","&amp;OrgTbl[[#This Row],[TypeID]]</f>
        <v>ลานสัก,รพช.</v>
      </c>
      <c r="D203" s="351" t="str">
        <f>MID(OrgTbl[[#This Row],[name]],10,100)</f>
        <v>ลานสัก</v>
      </c>
      <c r="E203" s="352">
        <v>3</v>
      </c>
      <c r="F203" s="351" t="str" cm="1">
        <f t="array" ref="F203">_xlfn.IFS(OrgTbl[[#This Row],[TypeID]]="รพช.","โรงพยาบาลชุมชน",OrgTbl[[#This Row],[TypeID]]="รพศ.","โรงพยาบาลศูนย์",OrgTbl[[#This Row],[TypeID]]="รพท.","โรงพยาบาลทั่วไป")</f>
        <v>โรงพยาบาลชุมชน</v>
      </c>
      <c r="G203" s="351" t="str">
        <f>INDEX('Org2567'!$BB$4:$BB$905,MATCH(OrgTbl[[#This Row],[code5]],'Org2567'!$D$4:$D$905,0))</f>
        <v>รพช.</v>
      </c>
      <c r="H203" s="352" t="s">
        <v>4012</v>
      </c>
      <c r="I203" s="351" t="s">
        <v>1451</v>
      </c>
      <c r="J203" s="353">
        <f>INDEX('Org2567'!$BD$4:$BD$905,MATCH(OrgTbl[[#This Row],[code5]],'Org2567'!$D$4:$D$905,0))</f>
        <v>60</v>
      </c>
      <c r="K203" s="351" t="s">
        <v>923</v>
      </c>
      <c r="L203" s="351" t="str">
        <f>INDEX('Org2567'!$BC$4:$BC$905,MATCH(OrgTbl[[#This Row],[code5]],'Org2567'!$D$4:$D$905,0))</f>
        <v>F2</v>
      </c>
      <c r="M203" s="352">
        <f>INDEX('Org2567'!$BF$4:$BF$905,MATCH(OrgTbl[[#This Row],[code5]],'Org2567'!$D$4:$D$905,0))</f>
        <v>6</v>
      </c>
      <c r="N203" s="354"/>
      <c r="O203" s="351" t="s">
        <v>1470</v>
      </c>
      <c r="P203" s="351" t="str">
        <f>INDEX('Org2567'!$BG$4:$BG$905,MATCH(OrgTbl[[#This Row],[code5]],'Org2567'!$D$4:$D$905,0))</f>
        <v>รพช.F2 P30,000-60,000</v>
      </c>
      <c r="Q203" s="355">
        <f>INDEX('Org2567'!$BE:$BE,MATCH(OrgTbl[[#This Row],[code5]],'Org2567'!$D:$D,0))</f>
        <v>40937</v>
      </c>
      <c r="R203" s="356"/>
    </row>
    <row r="204" spans="1:18" s="146" customFormat="1" ht="21" x14ac:dyDescent="0.6">
      <c r="A204" s="350" t="s">
        <v>217</v>
      </c>
      <c r="B204" s="351" t="s">
        <v>1456</v>
      </c>
      <c r="C204" s="351" t="str">
        <f>OrgTbl[[#This Row],[name333]]&amp;","&amp;OrgTbl[[#This Row],[TypeID]]</f>
        <v>สว่างอารมณ์,รพช.</v>
      </c>
      <c r="D204" s="351" t="str">
        <f>MID(OrgTbl[[#This Row],[name]],10,100)</f>
        <v>สว่างอารมณ์</v>
      </c>
      <c r="E204" s="352">
        <v>3</v>
      </c>
      <c r="F204" s="351" t="str" cm="1">
        <f t="array" ref="F204">_xlfn.IFS(OrgTbl[[#This Row],[TypeID]]="รพช.","โรงพยาบาลชุมชน",OrgTbl[[#This Row],[TypeID]]="รพศ.","โรงพยาบาลศูนย์",OrgTbl[[#This Row],[TypeID]]="รพท.","โรงพยาบาลทั่วไป")</f>
        <v>โรงพยาบาลชุมชน</v>
      </c>
      <c r="G204" s="351" t="str">
        <f>INDEX('Org2567'!$BB$4:$BB$905,MATCH(OrgTbl[[#This Row],[code5]],'Org2567'!$D$4:$D$905,0))</f>
        <v>รพช.</v>
      </c>
      <c r="H204" s="352" t="s">
        <v>4012</v>
      </c>
      <c r="I204" s="351" t="s">
        <v>1451</v>
      </c>
      <c r="J204" s="353">
        <f>INDEX('Org2567'!$BD$4:$BD$905,MATCH(OrgTbl[[#This Row],[code5]],'Org2567'!$D$4:$D$905,0))</f>
        <v>30</v>
      </c>
      <c r="K204" s="351" t="s">
        <v>923</v>
      </c>
      <c r="L204" s="351" t="str">
        <f>INDEX('Org2567'!$BC$4:$BC$905,MATCH(OrgTbl[[#This Row],[code5]],'Org2567'!$D$4:$D$905,0))</f>
        <v>F2</v>
      </c>
      <c r="M204" s="352">
        <f>INDEX('Org2567'!$BF$4:$BF$905,MATCH(OrgTbl[[#This Row],[code5]],'Org2567'!$D$4:$D$905,0))</f>
        <v>5</v>
      </c>
      <c r="N204" s="354"/>
      <c r="O204" s="351" t="s">
        <v>1458</v>
      </c>
      <c r="P204" s="351" t="str">
        <f>INDEX('Org2567'!$BG$4:$BG$905,MATCH(OrgTbl[[#This Row],[code5]],'Org2567'!$D$4:$D$905,0))</f>
        <v>รพช.F2 P&lt;=30,000</v>
      </c>
      <c r="Q204" s="355">
        <f>INDEX('Org2567'!$BE:$BE,MATCH(OrgTbl[[#This Row],[code5]],'Org2567'!$D:$D,0))</f>
        <v>23384</v>
      </c>
      <c r="R204" s="356"/>
    </row>
    <row r="205" spans="1:18" s="146" customFormat="1" ht="21" x14ac:dyDescent="0.6">
      <c r="A205" s="350" t="s">
        <v>222</v>
      </c>
      <c r="B205" s="351" t="s">
        <v>1471</v>
      </c>
      <c r="C205" s="351" t="str">
        <f>OrgTbl[[#This Row],[name333]]&amp;","&amp;OrgTbl[[#This Row],[TypeID]]</f>
        <v>ห้วยคต,รพช.</v>
      </c>
      <c r="D205" s="351" t="str">
        <f>MID(OrgTbl[[#This Row],[name]],10,100)</f>
        <v>ห้วยคต</v>
      </c>
      <c r="E205" s="352">
        <v>3</v>
      </c>
      <c r="F205" s="351" t="str" cm="1">
        <f t="array" ref="F205">_xlfn.IFS(OrgTbl[[#This Row],[TypeID]]="รพช.","โรงพยาบาลชุมชน",OrgTbl[[#This Row],[TypeID]]="รพศ.","โรงพยาบาลศูนย์",OrgTbl[[#This Row],[TypeID]]="รพท.","โรงพยาบาลทั่วไป")</f>
        <v>โรงพยาบาลชุมชน</v>
      </c>
      <c r="G205" s="351" t="str">
        <f>INDEX('Org2567'!$BB$4:$BB$905,MATCH(OrgTbl[[#This Row],[code5]],'Org2567'!$D$4:$D$905,0))</f>
        <v>รพช.</v>
      </c>
      <c r="H205" s="352" t="s">
        <v>4012</v>
      </c>
      <c r="I205" s="351" t="s">
        <v>1451</v>
      </c>
      <c r="J205" s="353">
        <f>INDEX('Org2567'!$BD$4:$BD$905,MATCH(OrgTbl[[#This Row],[code5]],'Org2567'!$D$4:$D$905,0))</f>
        <v>30</v>
      </c>
      <c r="K205" s="351" t="s">
        <v>923</v>
      </c>
      <c r="L205" s="351" t="str">
        <f>INDEX('Org2567'!$BC$4:$BC$905,MATCH(OrgTbl[[#This Row],[code5]],'Org2567'!$D$4:$D$905,0))</f>
        <v>F2</v>
      </c>
      <c r="M205" s="352">
        <f>INDEX('Org2567'!$BF$4:$BF$905,MATCH(OrgTbl[[#This Row],[code5]],'Org2567'!$D$4:$D$905,0))</f>
        <v>5</v>
      </c>
      <c r="N205" s="354"/>
      <c r="O205" s="351" t="s">
        <v>1473</v>
      </c>
      <c r="P205" s="351" t="str">
        <f>INDEX('Org2567'!$BG$4:$BG$905,MATCH(OrgTbl[[#This Row],[code5]],'Org2567'!$D$4:$D$905,0))</f>
        <v>รพช.F2 P&lt;=30,000</v>
      </c>
      <c r="Q205" s="355">
        <f>INDEX('Org2567'!$BE:$BE,MATCH(OrgTbl[[#This Row],[code5]],'Org2567'!$D:$D,0))</f>
        <v>15647</v>
      </c>
      <c r="R205" s="356"/>
    </row>
    <row r="206" spans="1:18" s="146" customFormat="1" ht="21" x14ac:dyDescent="0.6">
      <c r="A206" s="350" t="s">
        <v>219</v>
      </c>
      <c r="B206" s="351" t="s">
        <v>1462</v>
      </c>
      <c r="C206" s="351" t="str">
        <f>OrgTbl[[#This Row],[name333]]&amp;","&amp;OrgTbl[[#This Row],[TypeID]]</f>
        <v>หนองขาหย่าง,รพช.</v>
      </c>
      <c r="D206" s="351" t="str">
        <f>MID(OrgTbl[[#This Row],[name]],10,100)</f>
        <v>หนองขาหย่าง</v>
      </c>
      <c r="E206" s="352">
        <v>3</v>
      </c>
      <c r="F206" s="351" t="str" cm="1">
        <f t="array" ref="F206">_xlfn.IFS(OrgTbl[[#This Row],[TypeID]]="รพช.","โรงพยาบาลชุมชน",OrgTbl[[#This Row],[TypeID]]="รพศ.","โรงพยาบาลศูนย์",OrgTbl[[#This Row],[TypeID]]="รพท.","โรงพยาบาลทั่วไป")</f>
        <v>โรงพยาบาลชุมชน</v>
      </c>
      <c r="G206" s="351" t="str">
        <f>INDEX('Org2567'!$BB$4:$BB$905,MATCH(OrgTbl[[#This Row],[code5]],'Org2567'!$D$4:$D$905,0))</f>
        <v>รพช.</v>
      </c>
      <c r="H206" s="352" t="s">
        <v>4012</v>
      </c>
      <c r="I206" s="351" t="s">
        <v>1451</v>
      </c>
      <c r="J206" s="353">
        <f>INDEX('Org2567'!$BD$4:$BD$905,MATCH(OrgTbl[[#This Row],[code5]],'Org2567'!$D$4:$D$905,0))</f>
        <v>10</v>
      </c>
      <c r="K206" s="351" t="s">
        <v>923</v>
      </c>
      <c r="L206" s="351" t="str">
        <f>INDEX('Org2567'!$BC$4:$BC$905,MATCH(OrgTbl[[#This Row],[code5]],'Org2567'!$D$4:$D$905,0))</f>
        <v>F3</v>
      </c>
      <c r="M206" s="352">
        <f>INDEX('Org2567'!$BF$4:$BF$905,MATCH(OrgTbl[[#This Row],[code5]],'Org2567'!$D$4:$D$905,0))</f>
        <v>2</v>
      </c>
      <c r="N206" s="354"/>
      <c r="O206" s="351" t="s">
        <v>1464</v>
      </c>
      <c r="P206" s="351" t="str">
        <f>INDEX('Org2567'!$BG$4:$BG$905,MATCH(OrgTbl[[#This Row],[code5]],'Org2567'!$D$4:$D$905,0))</f>
        <v>รพช.F3 P&lt;=15,000</v>
      </c>
      <c r="Q206" s="355">
        <f>INDEX('Org2567'!$BE:$BE,MATCH(OrgTbl[[#This Row],[code5]],'Org2567'!$D:$D,0))</f>
        <v>8936</v>
      </c>
      <c r="R206" s="356"/>
    </row>
    <row r="207" spans="1:18" s="146" customFormat="1" ht="21" x14ac:dyDescent="0.6">
      <c r="A207" s="350" t="s">
        <v>223</v>
      </c>
      <c r="B207" s="351" t="s">
        <v>1745</v>
      </c>
      <c r="C207" s="351" t="str">
        <f>OrgTbl[[#This Row],[name333]]&amp;","&amp;OrgTbl[[#This Row],[TypeID]]</f>
        <v>นครนายก,รพท.</v>
      </c>
      <c r="D207" s="351" t="str">
        <f>MID(OrgTbl[[#This Row],[name]],10,100)</f>
        <v>นครนายก</v>
      </c>
      <c r="E207" s="352">
        <v>4</v>
      </c>
      <c r="F207" s="351" t="str" cm="1">
        <f t="array" ref="F207">_xlfn.IFS(OrgTbl[[#This Row],[TypeID]]="รพช.","โรงพยาบาลชุมชน",OrgTbl[[#This Row],[TypeID]]="รพศ.","โรงพยาบาลศูนย์",OrgTbl[[#This Row],[TypeID]]="รพท.","โรงพยาบาลทั่วไป")</f>
        <v>โรงพยาบาลทั่วไป</v>
      </c>
      <c r="G207" s="351" t="str">
        <f>INDEX('Org2567'!$BB$4:$BB$905,MATCH(OrgTbl[[#This Row],[code5]],'Org2567'!$D$4:$D$905,0))</f>
        <v>รพท.</v>
      </c>
      <c r="H207" s="352" t="s">
        <v>4013</v>
      </c>
      <c r="I207" s="351" t="s">
        <v>1747</v>
      </c>
      <c r="J207" s="353">
        <f>INDEX('Org2567'!$BD$4:$BD$905,MATCH(OrgTbl[[#This Row],[code5]],'Org2567'!$D$4:$D$905,0))</f>
        <v>314</v>
      </c>
      <c r="K207" s="351" t="s">
        <v>923</v>
      </c>
      <c r="L207" s="351" t="str">
        <f>INDEX('Org2567'!$BC$4:$BC$905,MATCH(OrgTbl[[#This Row],[code5]],'Org2567'!$D$4:$D$905,0))</f>
        <v>S</v>
      </c>
      <c r="M207" s="352">
        <f>INDEX('Org2567'!$BF$4:$BF$905,MATCH(OrgTbl[[#This Row],[code5]],'Org2567'!$D$4:$D$905,0))</f>
        <v>16</v>
      </c>
      <c r="N207" s="354"/>
      <c r="O207" s="351" t="s">
        <v>1748</v>
      </c>
      <c r="P207" s="351" t="str">
        <f>INDEX('Org2567'!$BG$4:$BG$905,MATCH(OrgTbl[[#This Row],[code5]],'Org2567'!$D$4:$D$905,0))</f>
        <v>รพท.S B&lt;=400</v>
      </c>
      <c r="Q207" s="355">
        <f>INDEX('Org2567'!$BE:$BE,MATCH(OrgTbl[[#This Row],[code5]],'Org2567'!$D:$D,0))</f>
        <v>65027</v>
      </c>
      <c r="R207" s="356"/>
    </row>
    <row r="208" spans="1:18" s="146" customFormat="1" ht="21" x14ac:dyDescent="0.6">
      <c r="A208" s="350" t="s">
        <v>225</v>
      </c>
      <c r="B208" s="351" t="s">
        <v>1752</v>
      </c>
      <c r="C208" s="351" t="str">
        <f>OrgTbl[[#This Row],[name333]]&amp;","&amp;OrgTbl[[#This Row],[TypeID]]</f>
        <v>บ้านนา,รพช.</v>
      </c>
      <c r="D208" s="351" t="str">
        <f>MID(OrgTbl[[#This Row],[name]],10,100)</f>
        <v>บ้านนา</v>
      </c>
      <c r="E208" s="352">
        <v>4</v>
      </c>
      <c r="F208" s="351" t="str" cm="1">
        <f t="array" ref="F208">_xlfn.IFS(OrgTbl[[#This Row],[TypeID]]="รพช.","โรงพยาบาลชุมชน",OrgTbl[[#This Row],[TypeID]]="รพศ.","โรงพยาบาลศูนย์",OrgTbl[[#This Row],[TypeID]]="รพท.","โรงพยาบาลทั่วไป")</f>
        <v>โรงพยาบาลชุมชน</v>
      </c>
      <c r="G208" s="351" t="str">
        <f>INDEX('Org2567'!$BB$4:$BB$905,MATCH(OrgTbl[[#This Row],[code5]],'Org2567'!$D$4:$D$905,0))</f>
        <v>รพช.</v>
      </c>
      <c r="H208" s="352" t="s">
        <v>4013</v>
      </c>
      <c r="I208" s="351" t="s">
        <v>1747</v>
      </c>
      <c r="J208" s="353">
        <f>INDEX('Org2567'!$BD$4:$BD$905,MATCH(OrgTbl[[#This Row],[code5]],'Org2567'!$D$4:$D$905,0))</f>
        <v>70</v>
      </c>
      <c r="K208" s="351" t="s">
        <v>923</v>
      </c>
      <c r="L208" s="351" t="str">
        <f>INDEX('Org2567'!$BC$4:$BC$905,MATCH(OrgTbl[[#This Row],[code5]],'Org2567'!$D$4:$D$905,0))</f>
        <v>F1</v>
      </c>
      <c r="M208" s="352">
        <f>INDEX('Org2567'!$BF$4:$BF$905,MATCH(OrgTbl[[#This Row],[code5]],'Org2567'!$D$4:$D$905,0))</f>
        <v>9</v>
      </c>
      <c r="N208" s="354"/>
      <c r="O208" s="351" t="s">
        <v>1754</v>
      </c>
      <c r="P208" s="351" t="str">
        <f>INDEX('Org2567'!$BG$4:$BG$905,MATCH(OrgTbl[[#This Row],[code5]],'Org2567'!$D$4:$D$905,0))</f>
        <v>รพช.F1 P&lt;=50,000</v>
      </c>
      <c r="Q208" s="355">
        <f>INDEX('Org2567'!$BE:$BE,MATCH(OrgTbl[[#This Row],[code5]],'Org2567'!$D:$D,0))</f>
        <v>44072</v>
      </c>
      <c r="R208" s="356"/>
    </row>
    <row r="209" spans="1:18" s="146" customFormat="1" ht="21" x14ac:dyDescent="0.6">
      <c r="A209" s="350" t="s">
        <v>226</v>
      </c>
      <c r="B209" s="351" t="s">
        <v>1755</v>
      </c>
      <c r="C209" s="351" t="str">
        <f>OrgTbl[[#This Row],[name333]]&amp;","&amp;OrgTbl[[#This Row],[TypeID]]</f>
        <v>องครักษ์,รพช.</v>
      </c>
      <c r="D209" s="351" t="str">
        <f>MID(OrgTbl[[#This Row],[name]],10,100)</f>
        <v>องครักษ์</v>
      </c>
      <c r="E209" s="352">
        <v>4</v>
      </c>
      <c r="F209" s="351" t="str" cm="1">
        <f t="array" ref="F209">_xlfn.IFS(OrgTbl[[#This Row],[TypeID]]="รพช.","โรงพยาบาลชุมชน",OrgTbl[[#This Row],[TypeID]]="รพศ.","โรงพยาบาลศูนย์",OrgTbl[[#This Row],[TypeID]]="รพท.","โรงพยาบาลทั่วไป")</f>
        <v>โรงพยาบาลชุมชน</v>
      </c>
      <c r="G209" s="351" t="str">
        <f>INDEX('Org2567'!$BB$4:$BB$905,MATCH(OrgTbl[[#This Row],[code5]],'Org2567'!$D$4:$D$905,0))</f>
        <v>รพช.</v>
      </c>
      <c r="H209" s="352" t="s">
        <v>4013</v>
      </c>
      <c r="I209" s="351" t="s">
        <v>1747</v>
      </c>
      <c r="J209" s="353">
        <f>INDEX('Org2567'!$BD$4:$BD$905,MATCH(OrgTbl[[#This Row],[code5]],'Org2567'!$D$4:$D$905,0))</f>
        <v>31</v>
      </c>
      <c r="K209" s="351" t="s">
        <v>923</v>
      </c>
      <c r="L209" s="351" t="str">
        <f>INDEX('Org2567'!$BC$4:$BC$905,MATCH(OrgTbl[[#This Row],[code5]],'Org2567'!$D$4:$D$905,0))</f>
        <v>F2</v>
      </c>
      <c r="M209" s="352">
        <f>INDEX('Org2567'!$BF$4:$BF$905,MATCH(OrgTbl[[#This Row],[code5]],'Org2567'!$D$4:$D$905,0))</f>
        <v>6</v>
      </c>
      <c r="N209" s="354"/>
      <c r="O209" s="351" t="s">
        <v>1757</v>
      </c>
      <c r="P209" s="351" t="str">
        <f>INDEX('Org2567'!$BG$4:$BG$905,MATCH(OrgTbl[[#This Row],[code5]],'Org2567'!$D$4:$D$905,0))</f>
        <v>รพช.F2 P30,000-60,000</v>
      </c>
      <c r="Q209" s="355">
        <f>INDEX('Org2567'!$BE:$BE,MATCH(OrgTbl[[#This Row],[code5]],'Org2567'!$D:$D,0))</f>
        <v>30981</v>
      </c>
      <c r="R209" s="356"/>
    </row>
    <row r="210" spans="1:18" s="146" customFormat="1" ht="21" x14ac:dyDescent="0.6">
      <c r="A210" s="350" t="s">
        <v>224</v>
      </c>
      <c r="B210" s="351" t="s">
        <v>1749</v>
      </c>
      <c r="C210" s="351" t="str">
        <f>OrgTbl[[#This Row],[name333]]&amp;","&amp;OrgTbl[[#This Row],[TypeID]]</f>
        <v>ปากพลี,รพช.</v>
      </c>
      <c r="D210" s="351" t="str">
        <f>MID(OrgTbl[[#This Row],[name]],10,100)</f>
        <v>ปากพลี</v>
      </c>
      <c r="E210" s="352">
        <v>4</v>
      </c>
      <c r="F210" s="351" t="str" cm="1">
        <f t="array" ref="F210">_xlfn.IFS(OrgTbl[[#This Row],[TypeID]]="รพช.","โรงพยาบาลชุมชน",OrgTbl[[#This Row],[TypeID]]="รพศ.","โรงพยาบาลศูนย์",OrgTbl[[#This Row],[TypeID]]="รพท.","โรงพยาบาลทั่วไป")</f>
        <v>โรงพยาบาลชุมชน</v>
      </c>
      <c r="G210" s="351" t="str">
        <f>INDEX('Org2567'!$BB$4:$BB$905,MATCH(OrgTbl[[#This Row],[code5]],'Org2567'!$D$4:$D$905,0))</f>
        <v>รพช.</v>
      </c>
      <c r="H210" s="352" t="s">
        <v>4013</v>
      </c>
      <c r="I210" s="351" t="s">
        <v>1747</v>
      </c>
      <c r="J210" s="353">
        <f>INDEX('Org2567'!$BD$4:$BD$905,MATCH(OrgTbl[[#This Row],[code5]],'Org2567'!$D$4:$D$905,0))</f>
        <v>10</v>
      </c>
      <c r="K210" s="351" t="s">
        <v>923</v>
      </c>
      <c r="L210" s="351" t="str">
        <f>INDEX('Org2567'!$BC$4:$BC$905,MATCH(OrgTbl[[#This Row],[code5]],'Org2567'!$D$4:$D$905,0))</f>
        <v>F3</v>
      </c>
      <c r="M210" s="352">
        <f>INDEX('Org2567'!$BF$4:$BF$905,MATCH(OrgTbl[[#This Row],[code5]],'Org2567'!$D$4:$D$905,0))</f>
        <v>2</v>
      </c>
      <c r="N210" s="354"/>
      <c r="O210" s="351" t="s">
        <v>1751</v>
      </c>
      <c r="P210" s="351" t="str">
        <f>INDEX('Org2567'!$BG$4:$BG$905,MATCH(OrgTbl[[#This Row],[code5]],'Org2567'!$D$4:$D$905,0))</f>
        <v>รพช.F3 P&lt;=15,000</v>
      </c>
      <c r="Q210" s="355">
        <f>INDEX('Org2567'!$BE:$BE,MATCH(OrgTbl[[#This Row],[code5]],'Org2567'!$D:$D,0))</f>
        <v>14215</v>
      </c>
      <c r="R210" s="356"/>
    </row>
    <row r="211" spans="1:18" s="146" customFormat="1" ht="21" x14ac:dyDescent="0.6">
      <c r="A211" s="350" t="s">
        <v>227</v>
      </c>
      <c r="B211" s="351" t="s">
        <v>1548</v>
      </c>
      <c r="C211" s="351" t="str">
        <f>OrgTbl[[#This Row],[name333]]&amp;","&amp;OrgTbl[[#This Row],[TypeID]]</f>
        <v>พระนั่งเกล้า,รพศ.</v>
      </c>
      <c r="D211" s="351" t="str">
        <f>MID(OrgTbl[[#This Row],[name]],10,100)</f>
        <v>พระนั่งเกล้า</v>
      </c>
      <c r="E211" s="352">
        <v>4</v>
      </c>
      <c r="F211" s="351" t="str" cm="1">
        <f t="array" ref="F211">_xlfn.IFS(OrgTbl[[#This Row],[TypeID]]="รพช.","โรงพยาบาลชุมชน",OrgTbl[[#This Row],[TypeID]]="รพศ.","โรงพยาบาลศูนย์",OrgTbl[[#This Row],[TypeID]]="รพท.","โรงพยาบาลทั่วไป")</f>
        <v>โรงพยาบาลศูนย์</v>
      </c>
      <c r="G211" s="351" t="str">
        <f>INDEX('Org2567'!$BB$4:$BB$905,MATCH(OrgTbl[[#This Row],[code5]],'Org2567'!$D$4:$D$905,0))</f>
        <v>รพศ.</v>
      </c>
      <c r="H211" s="352" t="s">
        <v>4014</v>
      </c>
      <c r="I211" s="351" t="s">
        <v>1549</v>
      </c>
      <c r="J211" s="353">
        <f>INDEX('Org2567'!$BD$4:$BD$905,MATCH(OrgTbl[[#This Row],[code5]],'Org2567'!$D$4:$D$905,0))</f>
        <v>657</v>
      </c>
      <c r="K211" s="351" t="s">
        <v>923</v>
      </c>
      <c r="L211" s="351" t="str">
        <f>INDEX('Org2567'!$BC$4:$BC$905,MATCH(OrgTbl[[#This Row],[code5]],'Org2567'!$D$4:$D$905,0))</f>
        <v>A</v>
      </c>
      <c r="M211" s="352">
        <f>INDEX('Org2567'!$BF$4:$BF$905,MATCH(OrgTbl[[#This Row],[code5]],'Org2567'!$D$4:$D$905,0))</f>
        <v>18</v>
      </c>
      <c r="N211" s="354"/>
      <c r="O211" s="351" t="s">
        <v>1550</v>
      </c>
      <c r="P211" s="351" t="str">
        <f>INDEX('Org2567'!$BG$4:$BG$905,MATCH(OrgTbl[[#This Row],[code5]],'Org2567'!$D$4:$D$905,0))</f>
        <v>รพศ.A B&lt;=700</v>
      </c>
      <c r="Q211" s="355">
        <f>INDEX('Org2567'!$BE:$BE,MATCH(OrgTbl[[#This Row],[code5]],'Org2567'!$D:$D,0))</f>
        <v>196297</v>
      </c>
      <c r="R211" s="356"/>
    </row>
    <row r="212" spans="1:18" s="146" customFormat="1" ht="21" x14ac:dyDescent="0.6">
      <c r="A212" s="350" t="s">
        <v>230</v>
      </c>
      <c r="B212" s="351" t="s">
        <v>1557</v>
      </c>
      <c r="C212" s="351" t="str">
        <f>OrgTbl[[#This Row],[name333]]&amp;","&amp;OrgTbl[[#This Row],[TypeID]]</f>
        <v>บางบัวทอง,รพช.</v>
      </c>
      <c r="D212" s="351" t="str">
        <f>MID(OrgTbl[[#This Row],[name]],10,100)</f>
        <v>บางบัวทอง</v>
      </c>
      <c r="E212" s="352">
        <v>4</v>
      </c>
      <c r="F212" s="351" t="str" cm="1">
        <f t="array" ref="F212">_xlfn.IFS(OrgTbl[[#This Row],[TypeID]]="รพช.","โรงพยาบาลชุมชน",OrgTbl[[#This Row],[TypeID]]="รพศ.","โรงพยาบาลศูนย์",OrgTbl[[#This Row],[TypeID]]="รพท.","โรงพยาบาลทั่วไป")</f>
        <v>โรงพยาบาลชุมชน</v>
      </c>
      <c r="G212" s="351" t="str">
        <f>INDEX('Org2567'!$BB$4:$BB$905,MATCH(OrgTbl[[#This Row],[code5]],'Org2567'!$D$4:$D$905,0))</f>
        <v>รพช.</v>
      </c>
      <c r="H212" s="352" t="s">
        <v>4014</v>
      </c>
      <c r="I212" s="351" t="s">
        <v>1549</v>
      </c>
      <c r="J212" s="353">
        <f>INDEX('Org2567'!$BD$4:$BD$905,MATCH(OrgTbl[[#This Row],[code5]],'Org2567'!$D$4:$D$905,0))</f>
        <v>102</v>
      </c>
      <c r="K212" s="351" t="s">
        <v>923</v>
      </c>
      <c r="L212" s="351" t="str">
        <f>INDEX('Org2567'!$BC$4:$BC$905,MATCH(OrgTbl[[#This Row],[code5]],'Org2567'!$D$4:$D$905,0))</f>
        <v>M2</v>
      </c>
      <c r="M212" s="352">
        <f>INDEX('Org2567'!$BF$4:$BF$905,MATCH(OrgTbl[[#This Row],[code5]],'Org2567'!$D$4:$D$905,0))</f>
        <v>13</v>
      </c>
      <c r="N212" s="354"/>
      <c r="O212" s="351" t="s">
        <v>1559</v>
      </c>
      <c r="P212" s="351" t="str">
        <f>INDEX('Org2567'!$BG$4:$BG$905,MATCH(OrgTbl[[#This Row],[code5]],'Org2567'!$D$4:$D$905,0))</f>
        <v>รพช.M2 B&gt;100</v>
      </c>
      <c r="Q212" s="355">
        <f>INDEX('Org2567'!$BE:$BE,MATCH(OrgTbl[[#This Row],[code5]],'Org2567'!$D:$D,0))</f>
        <v>69187</v>
      </c>
      <c r="R212" s="356"/>
    </row>
    <row r="213" spans="1:18" s="146" customFormat="1" ht="21" x14ac:dyDescent="0.6">
      <c r="A213" s="350" t="s">
        <v>229</v>
      </c>
      <c r="B213" s="351" t="s">
        <v>1554</v>
      </c>
      <c r="C213" s="351" t="str">
        <f>OrgTbl[[#This Row],[name333]]&amp;","&amp;OrgTbl[[#This Row],[TypeID]]</f>
        <v>บางใหญ่,รพช.</v>
      </c>
      <c r="D213" s="351" t="str">
        <f>MID(OrgTbl[[#This Row],[name]],10,100)</f>
        <v>บางใหญ่</v>
      </c>
      <c r="E213" s="352">
        <v>4</v>
      </c>
      <c r="F213" s="351" t="str" cm="1">
        <f t="array" ref="F213">_xlfn.IFS(OrgTbl[[#This Row],[TypeID]]="รพช.","โรงพยาบาลชุมชน",OrgTbl[[#This Row],[TypeID]]="รพศ.","โรงพยาบาลศูนย์",OrgTbl[[#This Row],[TypeID]]="รพท.","โรงพยาบาลทั่วไป")</f>
        <v>โรงพยาบาลชุมชน</v>
      </c>
      <c r="G213" s="351" t="str">
        <f>INDEX('Org2567'!$BB$4:$BB$905,MATCH(OrgTbl[[#This Row],[code5]],'Org2567'!$D$4:$D$905,0))</f>
        <v>รพช.</v>
      </c>
      <c r="H213" s="352" t="s">
        <v>4014</v>
      </c>
      <c r="I213" s="351" t="s">
        <v>1549</v>
      </c>
      <c r="J213" s="353">
        <f>INDEX('Org2567'!$BD$4:$BD$905,MATCH(OrgTbl[[#This Row],[code5]],'Org2567'!$D$4:$D$905,0))</f>
        <v>104</v>
      </c>
      <c r="K213" s="351" t="s">
        <v>923</v>
      </c>
      <c r="L213" s="351" t="str">
        <f>INDEX('Org2567'!$BC$4:$BC$905,MATCH(OrgTbl[[#This Row],[code5]],'Org2567'!$D$4:$D$905,0))</f>
        <v>M2</v>
      </c>
      <c r="M213" s="352">
        <f>INDEX('Org2567'!$BF$4:$BF$905,MATCH(OrgTbl[[#This Row],[code5]],'Org2567'!$D$4:$D$905,0))</f>
        <v>13</v>
      </c>
      <c r="N213" s="354"/>
      <c r="O213" s="351" t="s">
        <v>1556</v>
      </c>
      <c r="P213" s="351" t="str">
        <f>INDEX('Org2567'!$BG$4:$BG$905,MATCH(OrgTbl[[#This Row],[code5]],'Org2567'!$D$4:$D$905,0))</f>
        <v>รพช.M2 B&gt;100</v>
      </c>
      <c r="Q213" s="355">
        <f>INDEX('Org2567'!$BE:$BE,MATCH(OrgTbl[[#This Row],[code5]],'Org2567'!$D:$D,0))</f>
        <v>71913</v>
      </c>
      <c r="R213" s="356"/>
    </row>
    <row r="214" spans="1:18" s="146" customFormat="1" ht="21" x14ac:dyDescent="0.6">
      <c r="A214" s="350" t="s">
        <v>232</v>
      </c>
      <c r="B214" s="351" t="s">
        <v>1563</v>
      </c>
      <c r="C214" s="351" t="str">
        <f>OrgTbl[[#This Row],[name333]]&amp;","&amp;OrgTbl[[#This Row],[TypeID]]</f>
        <v>ปากเกร็ด,รพช.</v>
      </c>
      <c r="D214" s="351" t="str">
        <f>MID(OrgTbl[[#This Row],[name]],10,100)</f>
        <v>ปากเกร็ด</v>
      </c>
      <c r="E214" s="352">
        <v>4</v>
      </c>
      <c r="F214" s="351" t="str" cm="1">
        <f t="array" ref="F214">_xlfn.IFS(OrgTbl[[#This Row],[TypeID]]="รพช.","โรงพยาบาลชุมชน",OrgTbl[[#This Row],[TypeID]]="รพศ.","โรงพยาบาลศูนย์",OrgTbl[[#This Row],[TypeID]]="รพท.","โรงพยาบาลทั่วไป")</f>
        <v>โรงพยาบาลชุมชน</v>
      </c>
      <c r="G214" s="351" t="str">
        <f>INDEX('Org2567'!$BB$4:$BB$905,MATCH(OrgTbl[[#This Row],[code5]],'Org2567'!$D$4:$D$905,0))</f>
        <v>รพช.</v>
      </c>
      <c r="H214" s="352" t="s">
        <v>4014</v>
      </c>
      <c r="I214" s="351" t="s">
        <v>1549</v>
      </c>
      <c r="J214" s="353">
        <f>INDEX('Org2567'!$BD$4:$BD$905,MATCH(OrgTbl[[#This Row],[code5]],'Org2567'!$D$4:$D$905,0))</f>
        <v>87</v>
      </c>
      <c r="K214" s="351" t="s">
        <v>923</v>
      </c>
      <c r="L214" s="351" t="str">
        <f>INDEX('Org2567'!$BC$4:$BC$905,MATCH(OrgTbl[[#This Row],[code5]],'Org2567'!$D$4:$D$905,0))</f>
        <v>M2</v>
      </c>
      <c r="M214" s="352">
        <f>INDEX('Org2567'!$BF$4:$BF$905,MATCH(OrgTbl[[#This Row],[code5]],'Org2567'!$D$4:$D$905,0))</f>
        <v>12</v>
      </c>
      <c r="N214" s="354"/>
      <c r="O214" s="351" t="s">
        <v>1565</v>
      </c>
      <c r="P214" s="351" t="str">
        <f>INDEX('Org2567'!$BG$4:$BG$905,MATCH(OrgTbl[[#This Row],[code5]],'Org2567'!$D$4:$D$905,0))</f>
        <v>รพช.M2 B&lt;=100</v>
      </c>
      <c r="Q214" s="355">
        <f>INDEX('Org2567'!$BE:$BE,MATCH(OrgTbl[[#This Row],[code5]],'Org2567'!$D:$D,0))</f>
        <v>54093</v>
      </c>
      <c r="R214" s="356"/>
    </row>
    <row r="215" spans="1:18" s="146" customFormat="1" ht="21" x14ac:dyDescent="0.6">
      <c r="A215" s="350" t="s">
        <v>231</v>
      </c>
      <c r="B215" s="351" t="s">
        <v>1560</v>
      </c>
      <c r="C215" s="351" t="str">
        <f>OrgTbl[[#This Row],[name333]]&amp;","&amp;OrgTbl[[#This Row],[TypeID]]</f>
        <v>ไทรน้อย,รพช.</v>
      </c>
      <c r="D215" s="351" t="str">
        <f>MID(OrgTbl[[#This Row],[name]],10,100)</f>
        <v>ไทรน้อย</v>
      </c>
      <c r="E215" s="352">
        <v>4</v>
      </c>
      <c r="F215" s="351" t="str" cm="1">
        <f t="array" ref="F215">_xlfn.IFS(OrgTbl[[#This Row],[TypeID]]="รพช.","โรงพยาบาลชุมชน",OrgTbl[[#This Row],[TypeID]]="รพศ.","โรงพยาบาลศูนย์",OrgTbl[[#This Row],[TypeID]]="รพท.","โรงพยาบาลทั่วไป")</f>
        <v>โรงพยาบาลชุมชน</v>
      </c>
      <c r="G215" s="351" t="str">
        <f>INDEX('Org2567'!$BB$4:$BB$905,MATCH(OrgTbl[[#This Row],[code5]],'Org2567'!$D$4:$D$905,0))</f>
        <v>รพช.</v>
      </c>
      <c r="H215" s="352" t="s">
        <v>4014</v>
      </c>
      <c r="I215" s="351" t="s">
        <v>1549</v>
      </c>
      <c r="J215" s="353">
        <f>INDEX('Org2567'!$BD$4:$BD$905,MATCH(OrgTbl[[#This Row],[code5]],'Org2567'!$D$4:$D$905,0))</f>
        <v>60</v>
      </c>
      <c r="K215" s="351" t="s">
        <v>923</v>
      </c>
      <c r="L215" s="351" t="str">
        <f>INDEX('Org2567'!$BC$4:$BC$905,MATCH(OrgTbl[[#This Row],[code5]],'Org2567'!$D$4:$D$905,0))</f>
        <v>F1</v>
      </c>
      <c r="M215" s="352">
        <f>INDEX('Org2567'!$BF$4:$BF$905,MATCH(OrgTbl[[#This Row],[code5]],'Org2567'!$D$4:$D$905,0))</f>
        <v>10</v>
      </c>
      <c r="N215" s="354"/>
      <c r="O215" s="351" t="s">
        <v>1562</v>
      </c>
      <c r="P215" s="351" t="str">
        <f>INDEX('Org2567'!$BG$4:$BG$905,MATCH(OrgTbl[[#This Row],[code5]],'Org2567'!$D$4:$D$905,0))</f>
        <v>รพช.F1 P50,000-100,000</v>
      </c>
      <c r="Q215" s="355">
        <f>INDEX('Org2567'!$BE:$BE,MATCH(OrgTbl[[#This Row],[code5]],'Org2567'!$D:$D,0))</f>
        <v>50471</v>
      </c>
      <c r="R215" s="356"/>
    </row>
    <row r="216" spans="1:18" s="146" customFormat="1" ht="21" x14ac:dyDescent="0.6">
      <c r="A216" s="350" t="s">
        <v>228</v>
      </c>
      <c r="B216" s="351" t="s">
        <v>1551</v>
      </c>
      <c r="C216" s="351" t="str">
        <f>OrgTbl[[#This Row],[name333]]&amp;","&amp;OrgTbl[[#This Row],[TypeID]]</f>
        <v>บางกรวย,รพช.</v>
      </c>
      <c r="D216" s="351" t="str">
        <f>MID(OrgTbl[[#This Row],[name]],10,100)</f>
        <v>บางกรวย</v>
      </c>
      <c r="E216" s="352">
        <v>4</v>
      </c>
      <c r="F216" s="351" t="str" cm="1">
        <f t="array" ref="F216">_xlfn.IFS(OrgTbl[[#This Row],[TypeID]]="รพช.","โรงพยาบาลชุมชน",OrgTbl[[#This Row],[TypeID]]="รพศ.","โรงพยาบาลศูนย์",OrgTbl[[#This Row],[TypeID]]="รพท.","โรงพยาบาลทั่วไป")</f>
        <v>โรงพยาบาลชุมชน</v>
      </c>
      <c r="G216" s="351" t="str">
        <f>INDEX('Org2567'!$BB$4:$BB$905,MATCH(OrgTbl[[#This Row],[code5]],'Org2567'!$D$4:$D$905,0))</f>
        <v>รพช.</v>
      </c>
      <c r="H216" s="352" t="s">
        <v>4014</v>
      </c>
      <c r="I216" s="351" t="s">
        <v>1549</v>
      </c>
      <c r="J216" s="353">
        <f>INDEX('Org2567'!$BD$4:$BD$905,MATCH(OrgTbl[[#This Row],[code5]],'Org2567'!$D$4:$D$905,0))</f>
        <v>60</v>
      </c>
      <c r="K216" s="351" t="s">
        <v>923</v>
      </c>
      <c r="L216" s="351" t="str">
        <f>INDEX('Org2567'!$BC$4:$BC$905,MATCH(OrgTbl[[#This Row],[code5]],'Org2567'!$D$4:$D$905,0))</f>
        <v>F1</v>
      </c>
      <c r="M216" s="352">
        <f>INDEX('Org2567'!$BF$4:$BF$905,MATCH(OrgTbl[[#This Row],[code5]],'Org2567'!$D$4:$D$905,0))</f>
        <v>9</v>
      </c>
      <c r="N216" s="354"/>
      <c r="O216" s="351" t="s">
        <v>1553</v>
      </c>
      <c r="P216" s="351" t="str">
        <f>INDEX('Org2567'!$BG$4:$BG$905,MATCH(OrgTbl[[#This Row],[code5]],'Org2567'!$D$4:$D$905,0))</f>
        <v>รพช.F1 P&lt;=50,000</v>
      </c>
      <c r="Q216" s="355">
        <f>INDEX('Org2567'!$BE:$BE,MATCH(OrgTbl[[#This Row],[code5]],'Org2567'!$D:$D,0))</f>
        <v>42268</v>
      </c>
      <c r="R216" s="356"/>
    </row>
    <row r="217" spans="1:18" s="146" customFormat="1" ht="21" x14ac:dyDescent="0.6">
      <c r="A217" s="357" t="s">
        <v>233</v>
      </c>
      <c r="B217" s="351" t="s">
        <v>3976</v>
      </c>
      <c r="C217" s="351" t="str">
        <f>OrgTbl[[#This Row],[name333]]&amp;","&amp;OrgTbl[[#This Row],[TypeID]]</f>
        <v>พิมลราช,รพช.</v>
      </c>
      <c r="D217" s="351" t="str">
        <f>MID(OrgTbl[[#This Row],[name]],10,100)</f>
        <v>พิมลราช</v>
      </c>
      <c r="E217" s="352">
        <v>4</v>
      </c>
      <c r="F217" s="351" t="str" cm="1">
        <f t="array" ref="F217">_xlfn.IFS(OrgTbl[[#This Row],[TypeID]]="รพช.","โรงพยาบาลชุมชน",OrgTbl[[#This Row],[TypeID]]="รพศ.","โรงพยาบาลศูนย์",OrgTbl[[#This Row],[TypeID]]="รพท.","โรงพยาบาลทั่วไป")</f>
        <v>โรงพยาบาลชุมชน</v>
      </c>
      <c r="G217" s="351" t="str">
        <f>INDEX('Org2567'!$BB$4:$BB$905,MATCH(OrgTbl[[#This Row],[code5]],'Org2567'!$D$4:$D$905,0))</f>
        <v>รพช.</v>
      </c>
      <c r="H217" s="352" t="s">
        <v>4014</v>
      </c>
      <c r="I217" s="351" t="s">
        <v>1549</v>
      </c>
      <c r="J217" s="353">
        <f>INDEX('Org2567'!$BD$4:$BD$905,MATCH(OrgTbl[[#This Row],[code5]],'Org2567'!$D$4:$D$905,0))</f>
        <v>30</v>
      </c>
      <c r="K217" s="351" t="s">
        <v>923</v>
      </c>
      <c r="L217" s="351" t="str">
        <f>INDEX('Org2567'!$BC$4:$BC$905,MATCH(OrgTbl[[#This Row],[code5]],'Org2567'!$D$4:$D$905,0))</f>
        <v>F2</v>
      </c>
      <c r="M217" s="352">
        <f>INDEX('Org2567'!$BF$4:$BF$905,MATCH(OrgTbl[[#This Row],[code5]],'Org2567'!$D$4:$D$905,0))</f>
        <v>5</v>
      </c>
      <c r="N217" s="354"/>
      <c r="O217" s="351" t="s">
        <v>1566</v>
      </c>
      <c r="P217" s="351" t="str">
        <f>INDEX('Org2567'!$BG$4:$BG$905,MATCH(OrgTbl[[#This Row],[code5]],'Org2567'!$D$4:$D$905,0))</f>
        <v>รพช.F2 P&lt;=30,000</v>
      </c>
      <c r="Q217" s="355">
        <f>INDEX('Org2567'!$BE:$BE,MATCH(OrgTbl[[#This Row],[code5]],'Org2567'!$D:$D,0))</f>
        <v>12552</v>
      </c>
      <c r="R217" s="356"/>
    </row>
    <row r="218" spans="1:18" s="146" customFormat="1" ht="21" x14ac:dyDescent="0.6">
      <c r="A218" s="350" t="s">
        <v>3824</v>
      </c>
      <c r="B218" s="351" t="s">
        <v>3826</v>
      </c>
      <c r="C218" s="351" t="str">
        <f>OrgTbl[[#This Row],[name333]]&amp;","&amp;OrgTbl[[#This Row],[TypeID]]</f>
        <v>ศูนย์บริการการแพทย์นนทบุรี,รพช.</v>
      </c>
      <c r="D218" s="351" t="str">
        <f>MID(OrgTbl[[#This Row],[name]],10,100)</f>
        <v>ศูนย์บริการการแพทย์นนทบุรี</v>
      </c>
      <c r="E218" s="352">
        <v>4</v>
      </c>
      <c r="F218" s="351" t="str" cm="1">
        <f t="array" ref="F218">_xlfn.IFS(OrgTbl[[#This Row],[TypeID]]="รพช.","โรงพยาบาลชุมชน",OrgTbl[[#This Row],[TypeID]]="รพศ.","โรงพยาบาลศูนย์",OrgTbl[[#This Row],[TypeID]]="รพท.","โรงพยาบาลทั่วไป")</f>
        <v>โรงพยาบาลชุมชน</v>
      </c>
      <c r="G218" s="351" t="str">
        <f>INDEX('Org2567'!$BB$4:$BB$905,MATCH(OrgTbl[[#This Row],[code5]],'Org2567'!$D$4:$D$905,0))</f>
        <v>รพช.</v>
      </c>
      <c r="H218" s="352" t="s">
        <v>4014</v>
      </c>
      <c r="I218" s="351" t="s">
        <v>1549</v>
      </c>
      <c r="J218" s="353">
        <f>INDEX('Org2567'!$BD$4:$BD$905,MATCH(OrgTbl[[#This Row],[code5]],'Org2567'!$D$4:$D$905,0))</f>
        <v>30</v>
      </c>
      <c r="K218" s="351" t="s">
        <v>923</v>
      </c>
      <c r="L218" s="351" t="str">
        <f>INDEX('Org2567'!$BC$4:$BC$905,MATCH(OrgTbl[[#This Row],[code5]],'Org2567'!$D$4:$D$905,0))</f>
        <v>F3</v>
      </c>
      <c r="M218" s="352">
        <f>INDEX('Org2567'!$BF$4:$BF$905,MATCH(OrgTbl[[#This Row],[code5]],'Org2567'!$D$4:$D$905,0))</f>
        <v>2</v>
      </c>
      <c r="N218" s="354"/>
      <c r="O218" s="351" t="s">
        <v>3825</v>
      </c>
      <c r="P218" s="351" t="str">
        <f>INDEX('Org2567'!$BG$4:$BG$905,MATCH(OrgTbl[[#This Row],[code5]],'Org2567'!$D$4:$D$905,0))</f>
        <v>รพช.F3 P&lt;=15,000</v>
      </c>
      <c r="Q218" s="355">
        <f>INDEX('Org2567'!$BE:$BE,MATCH(OrgTbl[[#This Row],[code5]],'Org2567'!$D:$D,0))</f>
        <v>446</v>
      </c>
      <c r="R218" s="356"/>
    </row>
    <row r="219" spans="1:18" s="146" customFormat="1" ht="21" x14ac:dyDescent="0.6">
      <c r="A219" s="350" t="s">
        <v>234</v>
      </c>
      <c r="B219" s="351" t="s">
        <v>1567</v>
      </c>
      <c r="C219" s="351" t="str">
        <f>OrgTbl[[#This Row],[name333]]&amp;","&amp;OrgTbl[[#This Row],[TypeID]]</f>
        <v>ปทุมธานี,รพท.</v>
      </c>
      <c r="D219" s="351" t="str">
        <f>MID(OrgTbl[[#This Row],[name]],10,100)</f>
        <v>ปทุมธานี</v>
      </c>
      <c r="E219" s="352">
        <v>4</v>
      </c>
      <c r="F219" s="351" t="str" cm="1">
        <f t="array" ref="F219">_xlfn.IFS(OrgTbl[[#This Row],[TypeID]]="รพช.","โรงพยาบาลชุมชน",OrgTbl[[#This Row],[TypeID]]="รพศ.","โรงพยาบาลศูนย์",OrgTbl[[#This Row],[TypeID]]="รพท.","โรงพยาบาลทั่วไป")</f>
        <v>โรงพยาบาลทั่วไป</v>
      </c>
      <c r="G219" s="351" t="str">
        <f>INDEX('Org2567'!$BB$4:$BB$905,MATCH(OrgTbl[[#This Row],[code5]],'Org2567'!$D$4:$D$905,0))</f>
        <v>รพท.</v>
      </c>
      <c r="H219" s="352" t="s">
        <v>4015</v>
      </c>
      <c r="I219" s="351" t="s">
        <v>1569</v>
      </c>
      <c r="J219" s="353">
        <f>INDEX('Org2567'!$BD$4:$BD$905,MATCH(OrgTbl[[#This Row],[code5]],'Org2567'!$D$4:$D$905,0))</f>
        <v>456</v>
      </c>
      <c r="K219" s="351" t="s">
        <v>923</v>
      </c>
      <c r="L219" s="351" t="str">
        <f>INDEX('Org2567'!$BC$4:$BC$905,MATCH(OrgTbl[[#This Row],[code5]],'Org2567'!$D$4:$D$905,0))</f>
        <v>S</v>
      </c>
      <c r="M219" s="352">
        <f>INDEX('Org2567'!$BF$4:$BF$905,MATCH(OrgTbl[[#This Row],[code5]],'Org2567'!$D$4:$D$905,0))</f>
        <v>17</v>
      </c>
      <c r="N219" s="354"/>
      <c r="O219" s="351" t="s">
        <v>1570</v>
      </c>
      <c r="P219" s="351" t="str">
        <f>INDEX('Org2567'!$BG$4:$BG$905,MATCH(OrgTbl[[#This Row],[code5]],'Org2567'!$D$4:$D$905,0))</f>
        <v>รพท.S B&gt;400</v>
      </c>
      <c r="Q219" s="355">
        <f>INDEX('Org2567'!$BE:$BE,MATCH(OrgTbl[[#This Row],[code5]],'Org2567'!$D:$D,0))</f>
        <v>134221</v>
      </c>
      <c r="R219" s="356"/>
    </row>
    <row r="220" spans="1:18" s="146" customFormat="1" ht="21" x14ac:dyDescent="0.6">
      <c r="A220" s="350" t="s">
        <v>236</v>
      </c>
      <c r="B220" s="351" t="s">
        <v>1574</v>
      </c>
      <c r="C220" s="351" t="str">
        <f>OrgTbl[[#This Row],[name333]]&amp;","&amp;OrgTbl[[#This Row],[TypeID]]</f>
        <v>ธัญบุรี,รพช.</v>
      </c>
      <c r="D220" s="351" t="str">
        <f>MID(OrgTbl[[#This Row],[name]],10,100)</f>
        <v>ธัญบุรี</v>
      </c>
      <c r="E220" s="352">
        <v>4</v>
      </c>
      <c r="F220" s="351" t="str" cm="1">
        <f t="array" ref="F220">_xlfn.IFS(OrgTbl[[#This Row],[TypeID]]="รพช.","โรงพยาบาลชุมชน",OrgTbl[[#This Row],[TypeID]]="รพศ.","โรงพยาบาลศูนย์",OrgTbl[[#This Row],[TypeID]]="รพท.","โรงพยาบาลทั่วไป")</f>
        <v>โรงพยาบาลชุมชน</v>
      </c>
      <c r="G220" s="351" t="str">
        <f>INDEX('Org2567'!$BB$4:$BB$905,MATCH(OrgTbl[[#This Row],[code5]],'Org2567'!$D$4:$D$905,0))</f>
        <v>รพช.</v>
      </c>
      <c r="H220" s="352" t="s">
        <v>4015</v>
      </c>
      <c r="I220" s="351" t="s">
        <v>1569</v>
      </c>
      <c r="J220" s="353">
        <f>INDEX('Org2567'!$BD$4:$BD$905,MATCH(OrgTbl[[#This Row],[code5]],'Org2567'!$D$4:$D$905,0))</f>
        <v>90</v>
      </c>
      <c r="K220" s="351" t="s">
        <v>923</v>
      </c>
      <c r="L220" s="351" t="str">
        <f>INDEX('Org2567'!$BC$4:$BC$905,MATCH(OrgTbl[[#This Row],[code5]],'Org2567'!$D$4:$D$905,0))</f>
        <v>M2</v>
      </c>
      <c r="M220" s="352">
        <f>INDEX('Org2567'!$BF$4:$BF$905,MATCH(OrgTbl[[#This Row],[code5]],'Org2567'!$D$4:$D$905,0))</f>
        <v>12</v>
      </c>
      <c r="N220" s="354"/>
      <c r="O220" s="351" t="s">
        <v>1576</v>
      </c>
      <c r="P220" s="351" t="str">
        <f>INDEX('Org2567'!$BG$4:$BG$905,MATCH(OrgTbl[[#This Row],[code5]],'Org2567'!$D$4:$D$905,0))</f>
        <v>รพช.M2 B&lt;=100</v>
      </c>
      <c r="Q220" s="355">
        <f>INDEX('Org2567'!$BE:$BE,MATCH(OrgTbl[[#This Row],[code5]],'Org2567'!$D:$D,0))</f>
        <v>76179</v>
      </c>
      <c r="R220" s="356"/>
    </row>
    <row r="221" spans="1:18" s="146" customFormat="1" ht="21" x14ac:dyDescent="0.6">
      <c r="A221" s="350" t="s">
        <v>235</v>
      </c>
      <c r="B221" s="351" t="s">
        <v>1571</v>
      </c>
      <c r="C221" s="351" t="str">
        <f>OrgTbl[[#This Row],[name333]]&amp;","&amp;OrgTbl[[#This Row],[TypeID]]</f>
        <v>คลองหลวง,รพช.</v>
      </c>
      <c r="D221" s="351" t="str">
        <f>MID(OrgTbl[[#This Row],[name]],10,100)</f>
        <v>คลองหลวง</v>
      </c>
      <c r="E221" s="352">
        <v>4</v>
      </c>
      <c r="F221" s="351" t="str" cm="1">
        <f t="array" ref="F221">_xlfn.IFS(OrgTbl[[#This Row],[TypeID]]="รพช.","โรงพยาบาลชุมชน",OrgTbl[[#This Row],[TypeID]]="รพศ.","โรงพยาบาลศูนย์",OrgTbl[[#This Row],[TypeID]]="รพท.","โรงพยาบาลทั่วไป")</f>
        <v>โรงพยาบาลชุมชน</v>
      </c>
      <c r="G221" s="351" t="str">
        <f>INDEX('Org2567'!$BB$4:$BB$905,MATCH(OrgTbl[[#This Row],[code5]],'Org2567'!$D$4:$D$905,0))</f>
        <v>รพช.</v>
      </c>
      <c r="H221" s="352" t="s">
        <v>4015</v>
      </c>
      <c r="I221" s="351" t="s">
        <v>1569</v>
      </c>
      <c r="J221" s="353">
        <f>INDEX('Org2567'!$BD$4:$BD$905,MATCH(OrgTbl[[#This Row],[code5]],'Org2567'!$D$4:$D$905,0))</f>
        <v>62</v>
      </c>
      <c r="K221" s="351" t="s">
        <v>923</v>
      </c>
      <c r="L221" s="351" t="str">
        <f>INDEX('Org2567'!$BC$4:$BC$905,MATCH(OrgTbl[[#This Row],[code5]],'Org2567'!$D$4:$D$905,0))</f>
        <v>F1</v>
      </c>
      <c r="M221" s="352">
        <f>INDEX('Org2567'!$BF$4:$BF$905,MATCH(OrgTbl[[#This Row],[code5]],'Org2567'!$D$4:$D$905,0))</f>
        <v>10</v>
      </c>
      <c r="N221" s="354"/>
      <c r="O221" s="351" t="s">
        <v>1573</v>
      </c>
      <c r="P221" s="351" t="str">
        <f>INDEX('Org2567'!$BG$4:$BG$905,MATCH(OrgTbl[[#This Row],[code5]],'Org2567'!$D$4:$D$905,0))</f>
        <v>รพช.F1 P50,000-100,000</v>
      </c>
      <c r="Q221" s="355">
        <f>INDEX('Org2567'!$BE:$BE,MATCH(OrgTbl[[#This Row],[code5]],'Org2567'!$D:$D,0))</f>
        <v>76538</v>
      </c>
      <c r="R221" s="356"/>
    </row>
    <row r="222" spans="1:18" s="146" customFormat="1" ht="21" x14ac:dyDescent="0.6">
      <c r="A222" s="350" t="s">
        <v>237</v>
      </c>
      <c r="B222" s="351" t="s">
        <v>1577</v>
      </c>
      <c r="C222" s="351" t="str">
        <f>OrgTbl[[#This Row],[name333]]&amp;","&amp;OrgTbl[[#This Row],[TypeID]]</f>
        <v>ประชาธิปัตย์,รพช.</v>
      </c>
      <c r="D222" s="351" t="str">
        <f>MID(OrgTbl[[#This Row],[name]],10,100)</f>
        <v>ประชาธิปัตย์</v>
      </c>
      <c r="E222" s="352">
        <v>4</v>
      </c>
      <c r="F222" s="351" t="str" cm="1">
        <f t="array" ref="F222">_xlfn.IFS(OrgTbl[[#This Row],[TypeID]]="รพช.","โรงพยาบาลชุมชน",OrgTbl[[#This Row],[TypeID]]="รพศ.","โรงพยาบาลศูนย์",OrgTbl[[#This Row],[TypeID]]="รพท.","โรงพยาบาลทั่วไป")</f>
        <v>โรงพยาบาลชุมชน</v>
      </c>
      <c r="G222" s="351" t="str">
        <f>INDEX('Org2567'!$BB$4:$BB$905,MATCH(OrgTbl[[#This Row],[code5]],'Org2567'!$D$4:$D$905,0))</f>
        <v>รพช.</v>
      </c>
      <c r="H222" s="352" t="s">
        <v>4015</v>
      </c>
      <c r="I222" s="351" t="s">
        <v>1569</v>
      </c>
      <c r="J222" s="353">
        <f>INDEX('Org2567'!$BD$4:$BD$905,MATCH(OrgTbl[[#This Row],[code5]],'Org2567'!$D$4:$D$905,0))</f>
        <v>37</v>
      </c>
      <c r="K222" s="351" t="s">
        <v>923</v>
      </c>
      <c r="L222" s="351" t="str">
        <f>INDEX('Org2567'!$BC$4:$BC$905,MATCH(OrgTbl[[#This Row],[code5]],'Org2567'!$D$4:$D$905,0))</f>
        <v>F1</v>
      </c>
      <c r="M222" s="352">
        <f>INDEX('Org2567'!$BF$4:$BF$905,MATCH(OrgTbl[[#This Row],[code5]],'Org2567'!$D$4:$D$905,0))</f>
        <v>9</v>
      </c>
      <c r="N222" s="354"/>
      <c r="O222" s="351" t="s">
        <v>1579</v>
      </c>
      <c r="P222" s="351" t="str">
        <f>INDEX('Org2567'!$BG$4:$BG$905,MATCH(OrgTbl[[#This Row],[code5]],'Org2567'!$D$4:$D$905,0))</f>
        <v>รพช.F1 P&lt;=50,000</v>
      </c>
      <c r="Q222" s="355">
        <f>INDEX('Org2567'!$BE:$BE,MATCH(OrgTbl[[#This Row],[code5]],'Org2567'!$D:$D,0))</f>
        <v>46542</v>
      </c>
      <c r="R222" s="356"/>
    </row>
    <row r="223" spans="1:18" s="146" customFormat="1" ht="21" x14ac:dyDescent="0.6">
      <c r="A223" s="350" t="s">
        <v>240</v>
      </c>
      <c r="B223" s="351" t="s">
        <v>1586</v>
      </c>
      <c r="C223" s="351" t="str">
        <f>OrgTbl[[#This Row],[name333]]&amp;","&amp;OrgTbl[[#This Row],[TypeID]]</f>
        <v>ลำลูกกา,รพช.</v>
      </c>
      <c r="D223" s="351" t="str">
        <f>MID(OrgTbl[[#This Row],[name]],10,100)</f>
        <v>ลำลูกกา</v>
      </c>
      <c r="E223" s="352">
        <v>4</v>
      </c>
      <c r="F223" s="351" t="str" cm="1">
        <f t="array" ref="F223">_xlfn.IFS(OrgTbl[[#This Row],[TypeID]]="รพช.","โรงพยาบาลชุมชน",OrgTbl[[#This Row],[TypeID]]="รพศ.","โรงพยาบาลศูนย์",OrgTbl[[#This Row],[TypeID]]="รพท.","โรงพยาบาลทั่วไป")</f>
        <v>โรงพยาบาลชุมชน</v>
      </c>
      <c r="G223" s="351" t="str">
        <f>INDEX('Org2567'!$BB$4:$BB$905,MATCH(OrgTbl[[#This Row],[code5]],'Org2567'!$D$4:$D$905,0))</f>
        <v>รพช.</v>
      </c>
      <c r="H223" s="352" t="s">
        <v>4015</v>
      </c>
      <c r="I223" s="351" t="s">
        <v>1569</v>
      </c>
      <c r="J223" s="353">
        <f>INDEX('Org2567'!$BD$4:$BD$905,MATCH(OrgTbl[[#This Row],[code5]],'Org2567'!$D$4:$D$905,0))</f>
        <v>46</v>
      </c>
      <c r="K223" s="351" t="s">
        <v>923</v>
      </c>
      <c r="L223" s="351" t="str">
        <f>INDEX('Org2567'!$BC$4:$BC$905,MATCH(OrgTbl[[#This Row],[code5]],'Org2567'!$D$4:$D$905,0))</f>
        <v>F1</v>
      </c>
      <c r="M223" s="352">
        <f>INDEX('Org2567'!$BF$4:$BF$905,MATCH(OrgTbl[[#This Row],[code5]],'Org2567'!$D$4:$D$905,0))</f>
        <v>10</v>
      </c>
      <c r="N223" s="354"/>
      <c r="O223" s="351" t="s">
        <v>1588</v>
      </c>
      <c r="P223" s="351" t="str">
        <f>INDEX('Org2567'!$BG$4:$BG$905,MATCH(OrgTbl[[#This Row],[code5]],'Org2567'!$D$4:$D$905,0))</f>
        <v>รพช.F1 P50,000-100,000</v>
      </c>
      <c r="Q223" s="355">
        <f>INDEX('Org2567'!$BE:$BE,MATCH(OrgTbl[[#This Row],[code5]],'Org2567'!$D:$D,0))</f>
        <v>54981</v>
      </c>
      <c r="R223" s="356"/>
    </row>
    <row r="224" spans="1:18" s="146" customFormat="1" ht="21" x14ac:dyDescent="0.6">
      <c r="A224" s="350" t="s">
        <v>238</v>
      </c>
      <c r="B224" s="351" t="s">
        <v>1580</v>
      </c>
      <c r="C224" s="351" t="str">
        <f>OrgTbl[[#This Row],[name333]]&amp;","&amp;OrgTbl[[#This Row],[TypeID]]</f>
        <v>หนองเสือ,รพช.</v>
      </c>
      <c r="D224" s="351" t="str">
        <f>MID(OrgTbl[[#This Row],[name]],10,100)</f>
        <v>หนองเสือ</v>
      </c>
      <c r="E224" s="352">
        <v>4</v>
      </c>
      <c r="F224" s="351" t="str" cm="1">
        <f t="array" ref="F224">_xlfn.IFS(OrgTbl[[#This Row],[TypeID]]="รพช.","โรงพยาบาลชุมชน",OrgTbl[[#This Row],[TypeID]]="รพศ.","โรงพยาบาลศูนย์",OrgTbl[[#This Row],[TypeID]]="รพท.","โรงพยาบาลทั่วไป")</f>
        <v>โรงพยาบาลชุมชน</v>
      </c>
      <c r="G224" s="351" t="str">
        <f>INDEX('Org2567'!$BB$4:$BB$905,MATCH(OrgTbl[[#This Row],[code5]],'Org2567'!$D$4:$D$905,0))</f>
        <v>รพช.</v>
      </c>
      <c r="H224" s="352" t="s">
        <v>4015</v>
      </c>
      <c r="I224" s="351" t="s">
        <v>1569</v>
      </c>
      <c r="J224" s="353">
        <f>INDEX('Org2567'!$BD$4:$BD$905,MATCH(OrgTbl[[#This Row],[code5]],'Org2567'!$D$4:$D$905,0))</f>
        <v>35</v>
      </c>
      <c r="K224" s="351" t="s">
        <v>923</v>
      </c>
      <c r="L224" s="351" t="str">
        <f>INDEX('Org2567'!$BC$4:$BC$905,MATCH(OrgTbl[[#This Row],[code5]],'Org2567'!$D$4:$D$905,0))</f>
        <v>F1</v>
      </c>
      <c r="M224" s="352">
        <f>INDEX('Org2567'!$BF$4:$BF$905,MATCH(OrgTbl[[#This Row],[code5]],'Org2567'!$D$4:$D$905,0))</f>
        <v>9</v>
      </c>
      <c r="N224" s="354"/>
      <c r="O224" s="351" t="s">
        <v>1582</v>
      </c>
      <c r="P224" s="351" t="str">
        <f>INDEX('Org2567'!$BG$4:$BG$905,MATCH(OrgTbl[[#This Row],[code5]],'Org2567'!$D$4:$D$905,0))</f>
        <v>รพช.F1 P&lt;=50,000</v>
      </c>
      <c r="Q224" s="355">
        <f>INDEX('Org2567'!$BE:$BE,MATCH(OrgTbl[[#This Row],[code5]],'Org2567'!$D:$D,0))</f>
        <v>31626</v>
      </c>
      <c r="R224" s="356"/>
    </row>
    <row r="225" spans="1:18" s="146" customFormat="1" ht="21" x14ac:dyDescent="0.6">
      <c r="A225" s="350" t="s">
        <v>239</v>
      </c>
      <c r="B225" s="351" t="s">
        <v>1583</v>
      </c>
      <c r="C225" s="351" t="str">
        <f>OrgTbl[[#This Row],[name333]]&amp;","&amp;OrgTbl[[#This Row],[TypeID]]</f>
        <v>ลาดหลุมแก้ว,รพช.</v>
      </c>
      <c r="D225" s="351" t="str">
        <f>MID(OrgTbl[[#This Row],[name]],10,100)</f>
        <v>ลาดหลุมแก้ว</v>
      </c>
      <c r="E225" s="352">
        <v>4</v>
      </c>
      <c r="F225" s="351" t="str" cm="1">
        <f t="array" ref="F225">_xlfn.IFS(OrgTbl[[#This Row],[TypeID]]="รพช.","โรงพยาบาลชุมชน",OrgTbl[[#This Row],[TypeID]]="รพศ.","โรงพยาบาลศูนย์",OrgTbl[[#This Row],[TypeID]]="รพท.","โรงพยาบาลทั่วไป")</f>
        <v>โรงพยาบาลชุมชน</v>
      </c>
      <c r="G225" s="351" t="str">
        <f>INDEX('Org2567'!$BB$4:$BB$905,MATCH(OrgTbl[[#This Row],[code5]],'Org2567'!$D$4:$D$905,0))</f>
        <v>รพช.</v>
      </c>
      <c r="H225" s="352" t="s">
        <v>4015</v>
      </c>
      <c r="I225" s="351" t="s">
        <v>1569</v>
      </c>
      <c r="J225" s="353">
        <f>INDEX('Org2567'!$BD$4:$BD$905,MATCH(OrgTbl[[#This Row],[code5]],'Org2567'!$D$4:$D$905,0))</f>
        <v>48</v>
      </c>
      <c r="K225" s="351" t="s">
        <v>923</v>
      </c>
      <c r="L225" s="351" t="str">
        <f>INDEX('Org2567'!$BC$4:$BC$905,MATCH(OrgTbl[[#This Row],[code5]],'Org2567'!$D$4:$D$905,0))</f>
        <v>F2</v>
      </c>
      <c r="M225" s="352">
        <f>INDEX('Org2567'!$BF$4:$BF$905,MATCH(OrgTbl[[#This Row],[code5]],'Org2567'!$D$4:$D$905,0))</f>
        <v>5</v>
      </c>
      <c r="N225" s="354"/>
      <c r="O225" s="351" t="s">
        <v>1585</v>
      </c>
      <c r="P225" s="351" t="str">
        <f>INDEX('Org2567'!$BG$4:$BG$905,MATCH(OrgTbl[[#This Row],[code5]],'Org2567'!$D$4:$D$905,0))</f>
        <v>รพช.F2 P&lt;=30,000</v>
      </c>
      <c r="Q225" s="355">
        <f>INDEX('Org2567'!$BE:$BE,MATCH(OrgTbl[[#This Row],[code5]],'Org2567'!$D:$D,0))</f>
        <v>29912</v>
      </c>
      <c r="R225" s="356"/>
    </row>
    <row r="226" spans="1:18" s="146" customFormat="1" ht="21" x14ac:dyDescent="0.6">
      <c r="A226" s="350" t="s">
        <v>241</v>
      </c>
      <c r="B226" s="351" t="s">
        <v>1589</v>
      </c>
      <c r="C226" s="351" t="str">
        <f>OrgTbl[[#This Row],[name333]]&amp;","&amp;OrgTbl[[#This Row],[TypeID]]</f>
        <v>สามโคก,รพช.</v>
      </c>
      <c r="D226" s="351" t="str">
        <f>MID(OrgTbl[[#This Row],[name]],10,100)</f>
        <v>สามโคก</v>
      </c>
      <c r="E226" s="352">
        <v>4</v>
      </c>
      <c r="F226" s="351" t="str" cm="1">
        <f t="array" ref="F226">_xlfn.IFS(OrgTbl[[#This Row],[TypeID]]="รพช.","โรงพยาบาลชุมชน",OrgTbl[[#This Row],[TypeID]]="รพศ.","โรงพยาบาลศูนย์",OrgTbl[[#This Row],[TypeID]]="รพท.","โรงพยาบาลทั่วไป")</f>
        <v>โรงพยาบาลชุมชน</v>
      </c>
      <c r="G226" s="351" t="str">
        <f>INDEX('Org2567'!$BB$4:$BB$905,MATCH(OrgTbl[[#This Row],[code5]],'Org2567'!$D$4:$D$905,0))</f>
        <v>รพช.</v>
      </c>
      <c r="H226" s="352" t="s">
        <v>4015</v>
      </c>
      <c r="I226" s="351" t="s">
        <v>1569</v>
      </c>
      <c r="J226" s="353">
        <f>INDEX('Org2567'!$BD$4:$BD$905,MATCH(OrgTbl[[#This Row],[code5]],'Org2567'!$D$4:$D$905,0))</f>
        <v>36</v>
      </c>
      <c r="K226" s="351" t="s">
        <v>923</v>
      </c>
      <c r="L226" s="351" t="str">
        <f>INDEX('Org2567'!$BC$4:$BC$905,MATCH(OrgTbl[[#This Row],[code5]],'Org2567'!$D$4:$D$905,0))</f>
        <v>F2</v>
      </c>
      <c r="M226" s="352">
        <f>INDEX('Org2567'!$BF$4:$BF$905,MATCH(OrgTbl[[#This Row],[code5]],'Org2567'!$D$4:$D$905,0))</f>
        <v>5</v>
      </c>
      <c r="N226" s="354"/>
      <c r="O226" s="351" t="s">
        <v>1591</v>
      </c>
      <c r="P226" s="351" t="str">
        <f>INDEX('Org2567'!$BG$4:$BG$905,MATCH(OrgTbl[[#This Row],[code5]],'Org2567'!$D$4:$D$905,0))</f>
        <v>รพช.F2 P&lt;=30,000</v>
      </c>
      <c r="Q226" s="355">
        <f>INDEX('Org2567'!$BE:$BE,MATCH(OrgTbl[[#This Row],[code5]],'Org2567'!$D:$D,0))</f>
        <v>21429</v>
      </c>
      <c r="R226" s="356"/>
    </row>
    <row r="227" spans="1:18" s="146" customFormat="1" ht="21" x14ac:dyDescent="0.6">
      <c r="A227" s="350" t="s">
        <v>242</v>
      </c>
      <c r="B227" s="351" t="s">
        <v>1592</v>
      </c>
      <c r="C227" s="351" t="str">
        <f>OrgTbl[[#This Row],[name333]]&amp;","&amp;OrgTbl[[#This Row],[TypeID]]</f>
        <v>พระนครศรีอยุธยา,รพศ.</v>
      </c>
      <c r="D227" s="351" t="str">
        <f>MID(OrgTbl[[#This Row],[name]],10,100)</f>
        <v>พระนครศรีอยุธยา</v>
      </c>
      <c r="E227" s="352">
        <v>4</v>
      </c>
      <c r="F227" s="351" t="str" cm="1">
        <f t="array" ref="F227">_xlfn.IFS(OrgTbl[[#This Row],[TypeID]]="รพช.","โรงพยาบาลชุมชน",OrgTbl[[#This Row],[TypeID]]="รพศ.","โรงพยาบาลศูนย์",OrgTbl[[#This Row],[TypeID]]="รพท.","โรงพยาบาลทั่วไป")</f>
        <v>โรงพยาบาลศูนย์</v>
      </c>
      <c r="G227" s="351" t="str">
        <f>INDEX('Org2567'!$BB$4:$BB$905,MATCH(OrgTbl[[#This Row],[code5]],'Org2567'!$D$4:$D$905,0))</f>
        <v>รพศ.</v>
      </c>
      <c r="H227" s="352" t="s">
        <v>4016</v>
      </c>
      <c r="I227" s="351" t="s">
        <v>1594</v>
      </c>
      <c r="J227" s="353">
        <f>INDEX('Org2567'!$BD$4:$BD$905,MATCH(OrgTbl[[#This Row],[code5]],'Org2567'!$D$4:$D$905,0))</f>
        <v>560</v>
      </c>
      <c r="K227" s="351" t="s">
        <v>923</v>
      </c>
      <c r="L227" s="351" t="str">
        <f>INDEX('Org2567'!$BC$4:$BC$905,MATCH(OrgTbl[[#This Row],[code5]],'Org2567'!$D$4:$D$905,0))</f>
        <v>A</v>
      </c>
      <c r="M227" s="352">
        <f>INDEX('Org2567'!$BF$4:$BF$905,MATCH(OrgTbl[[#This Row],[code5]],'Org2567'!$D$4:$D$905,0))</f>
        <v>18</v>
      </c>
      <c r="N227" s="354"/>
      <c r="O227" s="351" t="s">
        <v>1595</v>
      </c>
      <c r="P227" s="351" t="str">
        <f>INDEX('Org2567'!$BG$4:$BG$905,MATCH(OrgTbl[[#This Row],[code5]],'Org2567'!$D$4:$D$905,0))</f>
        <v>รพศ.A B&lt;=700</v>
      </c>
      <c r="Q227" s="355">
        <f>INDEX('Org2567'!$BE:$BE,MATCH(OrgTbl[[#This Row],[code5]],'Org2567'!$D:$D,0))</f>
        <v>110522</v>
      </c>
      <c r="R227" s="356"/>
    </row>
    <row r="228" spans="1:18" s="146" customFormat="1" ht="21" x14ac:dyDescent="0.6">
      <c r="A228" s="350" t="s">
        <v>243</v>
      </c>
      <c r="B228" s="351" t="s">
        <v>1596</v>
      </c>
      <c r="C228" s="351" t="str">
        <f>OrgTbl[[#This Row],[name333]]&amp;","&amp;OrgTbl[[#This Row],[TypeID]]</f>
        <v>เสนา,รพท.</v>
      </c>
      <c r="D228" s="351" t="str">
        <f>MID(OrgTbl[[#This Row],[name]],10,100)</f>
        <v>เสนา</v>
      </c>
      <c r="E228" s="352">
        <v>4</v>
      </c>
      <c r="F228" s="351" t="str" cm="1">
        <f t="array" ref="F228">_xlfn.IFS(OrgTbl[[#This Row],[TypeID]]="รพช.","โรงพยาบาลชุมชน",OrgTbl[[#This Row],[TypeID]]="รพศ.","โรงพยาบาลศูนย์",OrgTbl[[#This Row],[TypeID]]="รพท.","โรงพยาบาลทั่วไป")</f>
        <v>โรงพยาบาลทั่วไป</v>
      </c>
      <c r="G228" s="351" t="str">
        <f>INDEX('Org2567'!$BB$4:$BB$905,MATCH(OrgTbl[[#This Row],[code5]],'Org2567'!$D$4:$D$905,0))</f>
        <v>รพท.</v>
      </c>
      <c r="H228" s="352" t="s">
        <v>4016</v>
      </c>
      <c r="I228" s="351" t="s">
        <v>1594</v>
      </c>
      <c r="J228" s="353">
        <f>INDEX('Org2567'!$BD$4:$BD$905,MATCH(OrgTbl[[#This Row],[code5]],'Org2567'!$D$4:$D$905,0))</f>
        <v>208</v>
      </c>
      <c r="K228" s="351" t="s">
        <v>923</v>
      </c>
      <c r="L228" s="351" t="str">
        <f>INDEX('Org2567'!$BC$4:$BC$905,MATCH(OrgTbl[[#This Row],[code5]],'Org2567'!$D$4:$D$905,0))</f>
        <v>M1</v>
      </c>
      <c r="M228" s="352">
        <f>INDEX('Org2567'!$BF$4:$BF$905,MATCH(OrgTbl[[#This Row],[code5]],'Org2567'!$D$4:$D$905,0))</f>
        <v>15</v>
      </c>
      <c r="N228" s="354"/>
      <c r="O228" s="351" t="s">
        <v>1598</v>
      </c>
      <c r="P228" s="351" t="str">
        <f>INDEX('Org2567'!$BG$4:$BG$905,MATCH(OrgTbl[[#This Row],[code5]],'Org2567'!$D$4:$D$905,0))</f>
        <v>รพท.M1 B&gt;200</v>
      </c>
      <c r="Q228" s="355">
        <f>INDEX('Org2567'!$BE:$BE,MATCH(OrgTbl[[#This Row],[code5]],'Org2567'!$D:$D,0))</f>
        <v>55003</v>
      </c>
      <c r="R228" s="356"/>
    </row>
    <row r="229" spans="1:18" s="146" customFormat="1" ht="21" x14ac:dyDescent="0.6">
      <c r="A229" s="350" t="s">
        <v>248</v>
      </c>
      <c r="B229" s="351" t="s">
        <v>1607</v>
      </c>
      <c r="C229" s="351" t="str">
        <f>OrgTbl[[#This Row],[name333]]&amp;","&amp;OrgTbl[[#This Row],[TypeID]]</f>
        <v>บางปะอิน,รพช.</v>
      </c>
      <c r="D229" s="351" t="str">
        <f>MID(OrgTbl[[#This Row],[name]],10,100)</f>
        <v>บางปะอิน</v>
      </c>
      <c r="E229" s="352">
        <v>4</v>
      </c>
      <c r="F229" s="351" t="str" cm="1">
        <f t="array" ref="F229">_xlfn.IFS(OrgTbl[[#This Row],[TypeID]]="รพช.","โรงพยาบาลชุมชน",OrgTbl[[#This Row],[TypeID]]="รพศ.","โรงพยาบาลศูนย์",OrgTbl[[#This Row],[TypeID]]="รพท.","โรงพยาบาลทั่วไป")</f>
        <v>โรงพยาบาลชุมชน</v>
      </c>
      <c r="G229" s="351" t="str">
        <f>INDEX('Org2567'!$BB$4:$BB$905,MATCH(OrgTbl[[#This Row],[code5]],'Org2567'!$D$4:$D$905,0))</f>
        <v>รพช.</v>
      </c>
      <c r="H229" s="352" t="s">
        <v>4016</v>
      </c>
      <c r="I229" s="351" t="s">
        <v>1594</v>
      </c>
      <c r="J229" s="353">
        <f>INDEX('Org2567'!$BD$4:$BD$905,MATCH(OrgTbl[[#This Row],[code5]],'Org2567'!$D$4:$D$905,0))</f>
        <v>96</v>
      </c>
      <c r="K229" s="351" t="s">
        <v>923</v>
      </c>
      <c r="L229" s="351" t="str">
        <f>INDEX('Org2567'!$BC$4:$BC$905,MATCH(OrgTbl[[#This Row],[code5]],'Org2567'!$D$4:$D$905,0))</f>
        <v>M2</v>
      </c>
      <c r="M229" s="352">
        <f>INDEX('Org2567'!$BF$4:$BF$905,MATCH(OrgTbl[[#This Row],[code5]],'Org2567'!$D$4:$D$905,0))</f>
        <v>12</v>
      </c>
      <c r="N229" s="354"/>
      <c r="O229" s="351" t="s">
        <v>1609</v>
      </c>
      <c r="P229" s="351" t="str">
        <f>INDEX('Org2567'!$BG$4:$BG$905,MATCH(OrgTbl[[#This Row],[code5]],'Org2567'!$D$4:$D$905,0))</f>
        <v>รพช.M2 B&lt;=100</v>
      </c>
      <c r="Q229" s="355">
        <f>INDEX('Org2567'!$BE:$BE,MATCH(OrgTbl[[#This Row],[code5]],'Org2567'!$D:$D,0))</f>
        <v>59823</v>
      </c>
      <c r="R229" s="356"/>
    </row>
    <row r="230" spans="1:18" s="146" customFormat="1" ht="21" x14ac:dyDescent="0.6">
      <c r="A230" s="350" t="s">
        <v>244</v>
      </c>
      <c r="B230" s="351" t="s">
        <v>1599</v>
      </c>
      <c r="C230" s="351" t="str">
        <f>OrgTbl[[#This Row],[name333]]&amp;","&amp;OrgTbl[[#This Row],[TypeID]]</f>
        <v>ท่าเรือ,รพช.</v>
      </c>
      <c r="D230" s="351" t="str">
        <f>MID(OrgTbl[[#This Row],[name]],10,100)</f>
        <v>ท่าเรือ</v>
      </c>
      <c r="E230" s="352">
        <v>4</v>
      </c>
      <c r="F230" s="351" t="str" cm="1">
        <f t="array" ref="F230">_xlfn.IFS(OrgTbl[[#This Row],[TypeID]]="รพช.","โรงพยาบาลชุมชน",OrgTbl[[#This Row],[TypeID]]="รพศ.","โรงพยาบาลศูนย์",OrgTbl[[#This Row],[TypeID]]="รพท.","โรงพยาบาลทั่วไป")</f>
        <v>โรงพยาบาลชุมชน</v>
      </c>
      <c r="G230" s="351" t="str">
        <f>INDEX('Org2567'!$BB$4:$BB$905,MATCH(OrgTbl[[#This Row],[code5]],'Org2567'!$D$4:$D$905,0))</f>
        <v>รพช.</v>
      </c>
      <c r="H230" s="352" t="s">
        <v>4016</v>
      </c>
      <c r="I230" s="351" t="s">
        <v>1594</v>
      </c>
      <c r="J230" s="353">
        <f>INDEX('Org2567'!$BD$4:$BD$905,MATCH(OrgTbl[[#This Row],[code5]],'Org2567'!$D$4:$D$905,0))</f>
        <v>32</v>
      </c>
      <c r="K230" s="351" t="s">
        <v>923</v>
      </c>
      <c r="L230" s="351" t="str">
        <f>INDEX('Org2567'!$BC$4:$BC$905,MATCH(OrgTbl[[#This Row],[code5]],'Org2567'!$D$4:$D$905,0))</f>
        <v>F1</v>
      </c>
      <c r="M230" s="352">
        <f>INDEX('Org2567'!$BF$4:$BF$905,MATCH(OrgTbl[[#This Row],[code5]],'Org2567'!$D$4:$D$905,0))</f>
        <v>9</v>
      </c>
      <c r="N230" s="354"/>
      <c r="O230" s="351" t="s">
        <v>1601</v>
      </c>
      <c r="P230" s="351" t="str">
        <f>INDEX('Org2567'!$BG$4:$BG$905,MATCH(OrgTbl[[#This Row],[code5]],'Org2567'!$D$4:$D$905,0))</f>
        <v>รพช.F1 P&lt;=50,000</v>
      </c>
      <c r="Q230" s="355">
        <f>INDEX('Org2567'!$BE:$BE,MATCH(OrgTbl[[#This Row],[code5]],'Org2567'!$D:$D,0))</f>
        <v>27606</v>
      </c>
      <c r="R230" s="356"/>
    </row>
    <row r="231" spans="1:18" s="146" customFormat="1" ht="21" x14ac:dyDescent="0.6">
      <c r="A231" s="350" t="s">
        <v>249</v>
      </c>
      <c r="B231" s="351" t="s">
        <v>1610</v>
      </c>
      <c r="C231" s="351" t="str">
        <f>OrgTbl[[#This Row],[name333]]&amp;","&amp;OrgTbl[[#This Row],[TypeID]]</f>
        <v>บางปะหัน,รพช.</v>
      </c>
      <c r="D231" s="351" t="str">
        <f>MID(OrgTbl[[#This Row],[name]],10,100)</f>
        <v>บางปะหัน</v>
      </c>
      <c r="E231" s="352">
        <v>4</v>
      </c>
      <c r="F231" s="351" t="str" cm="1">
        <f t="array" ref="F231">_xlfn.IFS(OrgTbl[[#This Row],[TypeID]]="รพช.","โรงพยาบาลชุมชน",OrgTbl[[#This Row],[TypeID]]="รพศ.","โรงพยาบาลศูนย์",OrgTbl[[#This Row],[TypeID]]="รพท.","โรงพยาบาลทั่วไป")</f>
        <v>โรงพยาบาลชุมชน</v>
      </c>
      <c r="G231" s="351" t="str">
        <f>INDEX('Org2567'!$BB$4:$BB$905,MATCH(OrgTbl[[#This Row],[code5]],'Org2567'!$D$4:$D$905,0))</f>
        <v>รพช.</v>
      </c>
      <c r="H231" s="352" t="s">
        <v>4016</v>
      </c>
      <c r="I231" s="351" t="s">
        <v>1594</v>
      </c>
      <c r="J231" s="353">
        <f>INDEX('Org2567'!$BD$4:$BD$905,MATCH(OrgTbl[[#This Row],[code5]],'Org2567'!$D$4:$D$905,0))</f>
        <v>35</v>
      </c>
      <c r="K231" s="351" t="s">
        <v>923</v>
      </c>
      <c r="L231" s="351" t="str">
        <f>INDEX('Org2567'!$BC$4:$BC$905,MATCH(OrgTbl[[#This Row],[code5]],'Org2567'!$D$4:$D$905,0))</f>
        <v>F1</v>
      </c>
      <c r="M231" s="352">
        <f>INDEX('Org2567'!$BF$4:$BF$905,MATCH(OrgTbl[[#This Row],[code5]],'Org2567'!$D$4:$D$905,0))</f>
        <v>9</v>
      </c>
      <c r="N231" s="354"/>
      <c r="O231" s="351" t="s">
        <v>1612</v>
      </c>
      <c r="P231" s="351" t="str">
        <f>INDEX('Org2567'!$BG$4:$BG$905,MATCH(OrgTbl[[#This Row],[code5]],'Org2567'!$D$4:$D$905,0))</f>
        <v>รพช.F1 P&lt;=50,000</v>
      </c>
      <c r="Q231" s="355">
        <f>INDEX('Org2567'!$BE:$BE,MATCH(OrgTbl[[#This Row],[code5]],'Org2567'!$D:$D,0))</f>
        <v>22095</v>
      </c>
      <c r="R231" s="356"/>
    </row>
    <row r="232" spans="1:18" s="146" customFormat="1" ht="21" x14ac:dyDescent="0.6">
      <c r="A232" s="350" t="s">
        <v>253</v>
      </c>
      <c r="B232" s="351" t="s">
        <v>1622</v>
      </c>
      <c r="C232" s="351" t="str">
        <f>OrgTbl[[#This Row],[name333]]&amp;","&amp;OrgTbl[[#This Row],[TypeID]]</f>
        <v>วังน้อย,รพช.</v>
      </c>
      <c r="D232" s="351" t="str">
        <f>MID(OrgTbl[[#This Row],[name]],10,100)</f>
        <v>วังน้อย</v>
      </c>
      <c r="E232" s="352">
        <v>4</v>
      </c>
      <c r="F232" s="351" t="str" cm="1">
        <f t="array" ref="F232">_xlfn.IFS(OrgTbl[[#This Row],[TypeID]]="รพช.","โรงพยาบาลชุมชน",OrgTbl[[#This Row],[TypeID]]="รพศ.","โรงพยาบาลศูนย์",OrgTbl[[#This Row],[TypeID]]="รพท.","โรงพยาบาลทั่วไป")</f>
        <v>โรงพยาบาลชุมชน</v>
      </c>
      <c r="G232" s="351" t="str">
        <f>INDEX('Org2567'!$BB$4:$BB$905,MATCH(OrgTbl[[#This Row],[code5]],'Org2567'!$D$4:$D$905,0))</f>
        <v>รพช.</v>
      </c>
      <c r="H232" s="352" t="s">
        <v>4016</v>
      </c>
      <c r="I232" s="351" t="s">
        <v>1594</v>
      </c>
      <c r="J232" s="353">
        <f>INDEX('Org2567'!$BD$4:$BD$905,MATCH(OrgTbl[[#This Row],[code5]],'Org2567'!$D$4:$D$905,0))</f>
        <v>68</v>
      </c>
      <c r="K232" s="351" t="s">
        <v>923</v>
      </c>
      <c r="L232" s="351" t="str">
        <f>INDEX('Org2567'!$BC$4:$BC$905,MATCH(OrgTbl[[#This Row],[code5]],'Org2567'!$D$4:$D$905,0))</f>
        <v>F1</v>
      </c>
      <c r="M232" s="352">
        <f>INDEX('Org2567'!$BF$4:$BF$905,MATCH(OrgTbl[[#This Row],[code5]],'Org2567'!$D$4:$D$905,0))</f>
        <v>9</v>
      </c>
      <c r="N232" s="354"/>
      <c r="O232" s="351" t="s">
        <v>1624</v>
      </c>
      <c r="P232" s="351" t="str">
        <f>INDEX('Org2567'!$BG$4:$BG$905,MATCH(OrgTbl[[#This Row],[code5]],'Org2567'!$D$4:$D$905,0))</f>
        <v>รพช.F1 P&lt;=50,000</v>
      </c>
      <c r="Q232" s="355">
        <f>INDEX('Org2567'!$BE:$BE,MATCH(OrgTbl[[#This Row],[code5]],'Org2567'!$D:$D,0))</f>
        <v>42315</v>
      </c>
      <c r="R232" s="356"/>
    </row>
    <row r="233" spans="1:18" s="146" customFormat="1" ht="21" x14ac:dyDescent="0.6">
      <c r="A233" s="350" t="s">
        <v>245</v>
      </c>
      <c r="B233" s="351" t="s">
        <v>3977</v>
      </c>
      <c r="C233" s="351" t="str">
        <f>OrgTbl[[#This Row],[name333]]&amp;","&amp;OrgTbl[[#This Row],[TypeID]]</f>
        <v>สมเด็จพระสังฆราชเจ้า กรมหลวงชินวราลงกรณ (วาสนมหาเถร),รพช.</v>
      </c>
      <c r="D233" s="351" t="str">
        <f>MID(OrgTbl[[#This Row],[name]],10,100)</f>
        <v>สมเด็จพระสังฆราชเจ้า กรมหลวงชินวราลงกรณ (วาสนมหาเถร)</v>
      </c>
      <c r="E233" s="352">
        <v>4</v>
      </c>
      <c r="F233" s="351" t="str" cm="1">
        <f t="array" ref="F233">_xlfn.IFS(OrgTbl[[#This Row],[TypeID]]="รพช.","โรงพยาบาลชุมชน",OrgTbl[[#This Row],[TypeID]]="รพศ.","โรงพยาบาลศูนย์",OrgTbl[[#This Row],[TypeID]]="รพท.","โรงพยาบาลทั่วไป")</f>
        <v>โรงพยาบาลชุมชน</v>
      </c>
      <c r="G233" s="351" t="str">
        <f>INDEX('Org2567'!$BB$4:$BB$905,MATCH(OrgTbl[[#This Row],[code5]],'Org2567'!$D$4:$D$905,0))</f>
        <v>รพช.</v>
      </c>
      <c r="H233" s="352" t="s">
        <v>4016</v>
      </c>
      <c r="I233" s="351" t="s">
        <v>1594</v>
      </c>
      <c r="J233" s="353">
        <f>INDEX('Org2567'!$BD$4:$BD$905,MATCH(OrgTbl[[#This Row],[code5]],'Org2567'!$D$4:$D$905,0))</f>
        <v>45</v>
      </c>
      <c r="K233" s="351" t="s">
        <v>923</v>
      </c>
      <c r="L233" s="351" t="str">
        <f>INDEX('Org2567'!$BC$4:$BC$905,MATCH(OrgTbl[[#This Row],[code5]],'Org2567'!$D$4:$D$905,0))</f>
        <v>F1</v>
      </c>
      <c r="M233" s="352">
        <f>INDEX('Org2567'!$BF$4:$BF$905,MATCH(OrgTbl[[#This Row],[code5]],'Org2567'!$D$4:$D$905,0))</f>
        <v>9</v>
      </c>
      <c r="N233" s="354"/>
      <c r="O233" s="351" t="s">
        <v>1602</v>
      </c>
      <c r="P233" s="351" t="str">
        <f>INDEX('Org2567'!$BG$4:$BG$905,MATCH(OrgTbl[[#This Row],[code5]],'Org2567'!$D$4:$D$905,0))</f>
        <v>รพช.F1 P&lt;=50,000</v>
      </c>
      <c r="Q233" s="355">
        <f>INDEX('Org2567'!$BE:$BE,MATCH(OrgTbl[[#This Row],[code5]],'Org2567'!$D:$D,0))</f>
        <v>24389</v>
      </c>
      <c r="R233" s="356"/>
    </row>
    <row r="234" spans="1:18" s="146" customFormat="1" ht="21" x14ac:dyDescent="0.6">
      <c r="A234" s="350" t="s">
        <v>246</v>
      </c>
      <c r="B234" s="351" t="s">
        <v>4073</v>
      </c>
      <c r="C234" s="351" t="str">
        <f>OrgTbl[[#This Row],[name333]]&amp;","&amp;OrgTbl[[#This Row],[TypeID]]</f>
        <v>บางไทร(พระนครศรีอยุธยา),รพช.</v>
      </c>
      <c r="D234" s="351" t="str">
        <f>MID(OrgTbl[[#This Row],[name]],10,100)</f>
        <v>บางไทร(พระนครศรีอยุธยา)</v>
      </c>
      <c r="E234" s="352">
        <v>4</v>
      </c>
      <c r="F234" s="351" t="str" cm="1">
        <f t="array" ref="F234">_xlfn.IFS(OrgTbl[[#This Row],[TypeID]]="รพช.","โรงพยาบาลชุมชน",OrgTbl[[#This Row],[TypeID]]="รพศ.","โรงพยาบาลศูนย์",OrgTbl[[#This Row],[TypeID]]="รพท.","โรงพยาบาลทั่วไป")</f>
        <v>โรงพยาบาลชุมชน</v>
      </c>
      <c r="G234" s="351" t="str">
        <f>INDEX('Org2567'!$BB$4:$BB$905,MATCH(OrgTbl[[#This Row],[code5]],'Org2567'!$D$4:$D$905,0))</f>
        <v>รพช.</v>
      </c>
      <c r="H234" s="352" t="s">
        <v>4016</v>
      </c>
      <c r="I234" s="351" t="s">
        <v>1594</v>
      </c>
      <c r="J234" s="353">
        <f>INDEX('Org2567'!$BD$4:$BD$905,MATCH(OrgTbl[[#This Row],[code5]],'Org2567'!$D$4:$D$905,0))</f>
        <v>39</v>
      </c>
      <c r="K234" s="351" t="s">
        <v>923</v>
      </c>
      <c r="L234" s="351" t="str">
        <f>INDEX('Org2567'!$BC$4:$BC$905,MATCH(OrgTbl[[#This Row],[code5]],'Org2567'!$D$4:$D$905,0))</f>
        <v>F2</v>
      </c>
      <c r="M234" s="352">
        <f>INDEX('Org2567'!$BF$4:$BF$905,MATCH(OrgTbl[[#This Row],[code5]],'Org2567'!$D$4:$D$905,0))</f>
        <v>5</v>
      </c>
      <c r="N234" s="354"/>
      <c r="O234" s="351" t="s">
        <v>1603</v>
      </c>
      <c r="P234" s="351" t="str">
        <f>INDEX('Org2567'!$BG$4:$BG$905,MATCH(OrgTbl[[#This Row],[code5]],'Org2567'!$D$4:$D$905,0))</f>
        <v>รพช.F2 P&lt;=30,000</v>
      </c>
      <c r="Q234" s="355">
        <f>INDEX('Org2567'!$BE:$BE,MATCH(OrgTbl[[#This Row],[code5]],'Org2567'!$D:$D,0))</f>
        <v>22195</v>
      </c>
      <c r="R234" s="356"/>
    </row>
    <row r="235" spans="1:18" s="146" customFormat="1" ht="21" x14ac:dyDescent="0.6">
      <c r="A235" s="350" t="s">
        <v>247</v>
      </c>
      <c r="B235" s="351" t="s">
        <v>1604</v>
      </c>
      <c r="C235" s="351" t="str">
        <f>OrgTbl[[#This Row],[name333]]&amp;","&amp;OrgTbl[[#This Row],[TypeID]]</f>
        <v>บางบาล,รพช.</v>
      </c>
      <c r="D235" s="351" t="str">
        <f>MID(OrgTbl[[#This Row],[name]],10,100)</f>
        <v>บางบาล</v>
      </c>
      <c r="E235" s="352">
        <v>4</v>
      </c>
      <c r="F235" s="351" t="str" cm="1">
        <f t="array" ref="F235">_xlfn.IFS(OrgTbl[[#This Row],[TypeID]]="รพช.","โรงพยาบาลชุมชน",OrgTbl[[#This Row],[TypeID]]="รพศ.","โรงพยาบาลศูนย์",OrgTbl[[#This Row],[TypeID]]="รพท.","โรงพยาบาลทั่วไป")</f>
        <v>โรงพยาบาลชุมชน</v>
      </c>
      <c r="G235" s="351" t="str">
        <f>INDEX('Org2567'!$BB$4:$BB$905,MATCH(OrgTbl[[#This Row],[code5]],'Org2567'!$D$4:$D$905,0))</f>
        <v>รพช.</v>
      </c>
      <c r="H235" s="352" t="s">
        <v>4016</v>
      </c>
      <c r="I235" s="351" t="s">
        <v>1594</v>
      </c>
      <c r="J235" s="353">
        <f>INDEX('Org2567'!$BD$4:$BD$905,MATCH(OrgTbl[[#This Row],[code5]],'Org2567'!$D$4:$D$905,0))</f>
        <v>26</v>
      </c>
      <c r="K235" s="351" t="s">
        <v>923</v>
      </c>
      <c r="L235" s="351" t="str">
        <f>INDEX('Org2567'!$BC$4:$BC$905,MATCH(OrgTbl[[#This Row],[code5]],'Org2567'!$D$4:$D$905,0))</f>
        <v>F2</v>
      </c>
      <c r="M235" s="352">
        <f>INDEX('Org2567'!$BF$4:$BF$905,MATCH(OrgTbl[[#This Row],[code5]],'Org2567'!$D$4:$D$905,0))</f>
        <v>5</v>
      </c>
      <c r="N235" s="354"/>
      <c r="O235" s="351" t="s">
        <v>1606</v>
      </c>
      <c r="P235" s="351" t="str">
        <f>INDEX('Org2567'!$BG$4:$BG$905,MATCH(OrgTbl[[#This Row],[code5]],'Org2567'!$D$4:$D$905,0))</f>
        <v>รพช.F2 P&lt;=30,000</v>
      </c>
      <c r="Q235" s="355">
        <f>INDEX('Org2567'!$BE:$BE,MATCH(OrgTbl[[#This Row],[code5]],'Org2567'!$D:$D,0))</f>
        <v>16267</v>
      </c>
      <c r="R235" s="356"/>
    </row>
    <row r="236" spans="1:18" s="146" customFormat="1" ht="21" x14ac:dyDescent="0.6">
      <c r="A236" s="350" t="s">
        <v>250</v>
      </c>
      <c r="B236" s="351" t="s">
        <v>1613</v>
      </c>
      <c r="C236" s="351" t="str">
        <f>OrgTbl[[#This Row],[name333]]&amp;","&amp;OrgTbl[[#This Row],[TypeID]]</f>
        <v>ผักไห่,รพช.</v>
      </c>
      <c r="D236" s="351" t="str">
        <f>MID(OrgTbl[[#This Row],[name]],10,100)</f>
        <v>ผักไห่</v>
      </c>
      <c r="E236" s="352">
        <v>4</v>
      </c>
      <c r="F236" s="351" t="str" cm="1">
        <f t="array" ref="F236">_xlfn.IFS(OrgTbl[[#This Row],[TypeID]]="รพช.","โรงพยาบาลชุมชน",OrgTbl[[#This Row],[TypeID]]="รพศ.","โรงพยาบาลศูนย์",OrgTbl[[#This Row],[TypeID]]="รพท.","โรงพยาบาลทั่วไป")</f>
        <v>โรงพยาบาลชุมชน</v>
      </c>
      <c r="G236" s="351" t="str">
        <f>INDEX('Org2567'!$BB$4:$BB$905,MATCH(OrgTbl[[#This Row],[code5]],'Org2567'!$D$4:$D$905,0))</f>
        <v>รพช.</v>
      </c>
      <c r="H236" s="352" t="s">
        <v>4016</v>
      </c>
      <c r="I236" s="351" t="s">
        <v>1594</v>
      </c>
      <c r="J236" s="353">
        <f>INDEX('Org2567'!$BD$4:$BD$905,MATCH(OrgTbl[[#This Row],[code5]],'Org2567'!$D$4:$D$905,0))</f>
        <v>31</v>
      </c>
      <c r="K236" s="351" t="s">
        <v>923</v>
      </c>
      <c r="L236" s="351" t="str">
        <f>INDEX('Org2567'!$BC$4:$BC$905,MATCH(OrgTbl[[#This Row],[code5]],'Org2567'!$D$4:$D$905,0))</f>
        <v>F2</v>
      </c>
      <c r="M236" s="352">
        <f>INDEX('Org2567'!$BF$4:$BF$905,MATCH(OrgTbl[[#This Row],[code5]],'Org2567'!$D$4:$D$905,0))</f>
        <v>5</v>
      </c>
      <c r="N236" s="354"/>
      <c r="O236" s="351" t="s">
        <v>1615</v>
      </c>
      <c r="P236" s="351" t="str">
        <f>INDEX('Org2567'!$BG$4:$BG$905,MATCH(OrgTbl[[#This Row],[code5]],'Org2567'!$D$4:$D$905,0))</f>
        <v>รพช.F2 P&lt;=30,000</v>
      </c>
      <c r="Q236" s="355">
        <f>INDEX('Org2567'!$BE:$BE,MATCH(OrgTbl[[#This Row],[code5]],'Org2567'!$D:$D,0))</f>
        <v>24397</v>
      </c>
      <c r="R236" s="356"/>
    </row>
    <row r="237" spans="1:18" s="146" customFormat="1" ht="21" x14ac:dyDescent="0.6">
      <c r="A237" s="350" t="s">
        <v>251</v>
      </c>
      <c r="B237" s="351" t="s">
        <v>1616</v>
      </c>
      <c r="C237" s="351" t="str">
        <f>OrgTbl[[#This Row],[name333]]&amp;","&amp;OrgTbl[[#This Row],[TypeID]]</f>
        <v>ภาชี,รพช.</v>
      </c>
      <c r="D237" s="351" t="str">
        <f>MID(OrgTbl[[#This Row],[name]],10,100)</f>
        <v>ภาชี</v>
      </c>
      <c r="E237" s="352">
        <v>4</v>
      </c>
      <c r="F237" s="351" t="str" cm="1">
        <f t="array" ref="F237">_xlfn.IFS(OrgTbl[[#This Row],[TypeID]]="รพช.","โรงพยาบาลชุมชน",OrgTbl[[#This Row],[TypeID]]="รพศ.","โรงพยาบาลศูนย์",OrgTbl[[#This Row],[TypeID]]="รพท.","โรงพยาบาลทั่วไป")</f>
        <v>โรงพยาบาลชุมชน</v>
      </c>
      <c r="G237" s="351" t="str">
        <f>INDEX('Org2567'!$BB$4:$BB$905,MATCH(OrgTbl[[#This Row],[code5]],'Org2567'!$D$4:$D$905,0))</f>
        <v>รพช.</v>
      </c>
      <c r="H237" s="352" t="s">
        <v>4016</v>
      </c>
      <c r="I237" s="351" t="s">
        <v>1594</v>
      </c>
      <c r="J237" s="353">
        <f>INDEX('Org2567'!$BD$4:$BD$905,MATCH(OrgTbl[[#This Row],[code5]],'Org2567'!$D$4:$D$905,0))</f>
        <v>40</v>
      </c>
      <c r="K237" s="351" t="s">
        <v>923</v>
      </c>
      <c r="L237" s="351" t="str">
        <f>INDEX('Org2567'!$BC$4:$BC$905,MATCH(OrgTbl[[#This Row],[code5]],'Org2567'!$D$4:$D$905,0))</f>
        <v>F2</v>
      </c>
      <c r="M237" s="352">
        <f>INDEX('Org2567'!$BF$4:$BF$905,MATCH(OrgTbl[[#This Row],[code5]],'Org2567'!$D$4:$D$905,0))</f>
        <v>5</v>
      </c>
      <c r="N237" s="354"/>
      <c r="O237" s="351" t="s">
        <v>1618</v>
      </c>
      <c r="P237" s="351" t="str">
        <f>INDEX('Org2567'!$BG$4:$BG$905,MATCH(OrgTbl[[#This Row],[code5]],'Org2567'!$D$4:$D$905,0))</f>
        <v>รพช.F2 P&lt;=30,000</v>
      </c>
      <c r="Q237" s="355">
        <f>INDEX('Org2567'!$BE:$BE,MATCH(OrgTbl[[#This Row],[code5]],'Org2567'!$D:$D,0))</f>
        <v>20801</v>
      </c>
      <c r="R237" s="356"/>
    </row>
    <row r="238" spans="1:18" s="146" customFormat="1" ht="21" x14ac:dyDescent="0.6">
      <c r="A238" s="350" t="s">
        <v>256</v>
      </c>
      <c r="B238" s="351" t="s">
        <v>1631</v>
      </c>
      <c r="C238" s="351" t="str">
        <f>OrgTbl[[#This Row],[name333]]&amp;","&amp;OrgTbl[[#This Row],[TypeID]]</f>
        <v>มหาราช,รพช.</v>
      </c>
      <c r="D238" s="351" t="str">
        <f>MID(OrgTbl[[#This Row],[name]],10,100)</f>
        <v>มหาราช</v>
      </c>
      <c r="E238" s="352">
        <v>4</v>
      </c>
      <c r="F238" s="351" t="str" cm="1">
        <f t="array" ref="F238">_xlfn.IFS(OrgTbl[[#This Row],[TypeID]]="รพช.","โรงพยาบาลชุมชน",OrgTbl[[#This Row],[TypeID]]="รพศ.","โรงพยาบาลศูนย์",OrgTbl[[#This Row],[TypeID]]="รพท.","โรงพยาบาลทั่วไป")</f>
        <v>โรงพยาบาลชุมชน</v>
      </c>
      <c r="G238" s="351" t="str">
        <f>INDEX('Org2567'!$BB$4:$BB$905,MATCH(OrgTbl[[#This Row],[code5]],'Org2567'!$D$4:$D$905,0))</f>
        <v>รพช.</v>
      </c>
      <c r="H238" s="352" t="s">
        <v>4016</v>
      </c>
      <c r="I238" s="351" t="s">
        <v>1594</v>
      </c>
      <c r="J238" s="353">
        <f>INDEX('Org2567'!$BD$4:$BD$905,MATCH(OrgTbl[[#This Row],[code5]],'Org2567'!$D$4:$D$905,0))</f>
        <v>22</v>
      </c>
      <c r="K238" s="351" t="s">
        <v>923</v>
      </c>
      <c r="L238" s="351" t="str">
        <f>INDEX('Org2567'!$BC$4:$BC$905,MATCH(OrgTbl[[#This Row],[code5]],'Org2567'!$D$4:$D$905,0))</f>
        <v>F2</v>
      </c>
      <c r="M238" s="352">
        <f>INDEX('Org2567'!$BF$4:$BF$905,MATCH(OrgTbl[[#This Row],[code5]],'Org2567'!$D$4:$D$905,0))</f>
        <v>5</v>
      </c>
      <c r="N238" s="354"/>
      <c r="O238" s="351" t="s">
        <v>1633</v>
      </c>
      <c r="P238" s="351" t="str">
        <f>INDEX('Org2567'!$BG$4:$BG$905,MATCH(OrgTbl[[#This Row],[code5]],'Org2567'!$D$4:$D$905,0))</f>
        <v>รพช.F2 P&lt;=30,000</v>
      </c>
      <c r="Q238" s="355">
        <f>INDEX('Org2567'!$BE:$BE,MATCH(OrgTbl[[#This Row],[code5]],'Org2567'!$D:$D,0))</f>
        <v>13340</v>
      </c>
      <c r="R238" s="356"/>
    </row>
    <row r="239" spans="1:18" s="146" customFormat="1" ht="21" x14ac:dyDescent="0.6">
      <c r="A239" s="350" t="s">
        <v>252</v>
      </c>
      <c r="B239" s="351" t="s">
        <v>1619</v>
      </c>
      <c r="C239" s="351" t="str">
        <f>OrgTbl[[#This Row],[name333]]&amp;","&amp;OrgTbl[[#This Row],[TypeID]]</f>
        <v>ลาดบัวหลวง,รพช.</v>
      </c>
      <c r="D239" s="351" t="str">
        <f>MID(OrgTbl[[#This Row],[name]],10,100)</f>
        <v>ลาดบัวหลวง</v>
      </c>
      <c r="E239" s="352">
        <v>4</v>
      </c>
      <c r="F239" s="351" t="str" cm="1">
        <f t="array" ref="F239">_xlfn.IFS(OrgTbl[[#This Row],[TypeID]]="รพช.","โรงพยาบาลชุมชน",OrgTbl[[#This Row],[TypeID]]="รพศ.","โรงพยาบาลศูนย์",OrgTbl[[#This Row],[TypeID]]="รพท.","โรงพยาบาลทั่วไป")</f>
        <v>โรงพยาบาลชุมชน</v>
      </c>
      <c r="G239" s="351" t="str">
        <f>INDEX('Org2567'!$BB$4:$BB$905,MATCH(OrgTbl[[#This Row],[code5]],'Org2567'!$D$4:$D$905,0))</f>
        <v>รพช.</v>
      </c>
      <c r="H239" s="352" t="s">
        <v>4016</v>
      </c>
      <c r="I239" s="351" t="s">
        <v>1594</v>
      </c>
      <c r="J239" s="353">
        <f>INDEX('Org2567'!$BD$4:$BD$905,MATCH(OrgTbl[[#This Row],[code5]],'Org2567'!$D$4:$D$905,0))</f>
        <v>64</v>
      </c>
      <c r="K239" s="351" t="s">
        <v>918</v>
      </c>
      <c r="L239" s="351" t="str">
        <f>INDEX('Org2567'!$BC$4:$BC$905,MATCH(OrgTbl[[#This Row],[code5]],'Org2567'!$D$4:$D$905,0))</f>
        <v>F2</v>
      </c>
      <c r="M239" s="352">
        <f>INDEX('Org2567'!$BF$4:$BF$905,MATCH(OrgTbl[[#This Row],[code5]],'Org2567'!$D$4:$D$905,0))</f>
        <v>5</v>
      </c>
      <c r="N239" s="354"/>
      <c r="O239" s="351" t="s">
        <v>1621</v>
      </c>
      <c r="P239" s="351" t="str">
        <f>INDEX('Org2567'!$BG$4:$BG$905,MATCH(OrgTbl[[#This Row],[code5]],'Org2567'!$D$4:$D$905,0))</f>
        <v>รพช.F2 P&lt;=30,000</v>
      </c>
      <c r="Q239" s="355">
        <f>INDEX('Org2567'!$BE:$BE,MATCH(OrgTbl[[#This Row],[code5]],'Org2567'!$D:$D,0))</f>
        <v>23525</v>
      </c>
      <c r="R239" s="356"/>
    </row>
    <row r="240" spans="1:18" s="146" customFormat="1" ht="21" x14ac:dyDescent="0.6">
      <c r="A240" s="350" t="s">
        <v>255</v>
      </c>
      <c r="B240" s="351" t="s">
        <v>1628</v>
      </c>
      <c r="C240" s="351" t="str">
        <f>OrgTbl[[#This Row],[name333]]&amp;","&amp;OrgTbl[[#This Row],[TypeID]]</f>
        <v>อุทัย,รพช.</v>
      </c>
      <c r="D240" s="351" t="str">
        <f>MID(OrgTbl[[#This Row],[name]],10,100)</f>
        <v>อุทัย</v>
      </c>
      <c r="E240" s="352">
        <v>4</v>
      </c>
      <c r="F240" s="351" t="str" cm="1">
        <f t="array" ref="F240">_xlfn.IFS(OrgTbl[[#This Row],[TypeID]]="รพช.","โรงพยาบาลชุมชน",OrgTbl[[#This Row],[TypeID]]="รพศ.","โรงพยาบาลศูนย์",OrgTbl[[#This Row],[TypeID]]="รพท.","โรงพยาบาลทั่วไป")</f>
        <v>โรงพยาบาลชุมชน</v>
      </c>
      <c r="G240" s="351" t="str">
        <f>INDEX('Org2567'!$BB$4:$BB$905,MATCH(OrgTbl[[#This Row],[code5]],'Org2567'!$D$4:$D$905,0))</f>
        <v>รพช.</v>
      </c>
      <c r="H240" s="352" t="s">
        <v>4016</v>
      </c>
      <c r="I240" s="351" t="s">
        <v>1594</v>
      </c>
      <c r="J240" s="353">
        <f>INDEX('Org2567'!$BD$4:$BD$905,MATCH(OrgTbl[[#This Row],[code5]],'Org2567'!$D$4:$D$905,0))</f>
        <v>38</v>
      </c>
      <c r="K240" s="351" t="s">
        <v>923</v>
      </c>
      <c r="L240" s="351" t="str">
        <f>INDEX('Org2567'!$BC$4:$BC$905,MATCH(OrgTbl[[#This Row],[code5]],'Org2567'!$D$4:$D$905,0))</f>
        <v>F2</v>
      </c>
      <c r="M240" s="352">
        <f>INDEX('Org2567'!$BF$4:$BF$905,MATCH(OrgTbl[[#This Row],[code5]],'Org2567'!$D$4:$D$905,0))</f>
        <v>6</v>
      </c>
      <c r="N240" s="354"/>
      <c r="O240" s="351" t="s">
        <v>1630</v>
      </c>
      <c r="P240" s="351" t="str">
        <f>INDEX('Org2567'!$BG$4:$BG$905,MATCH(OrgTbl[[#This Row],[code5]],'Org2567'!$D$4:$D$905,0))</f>
        <v>รพช.F2 P30,000-60,000</v>
      </c>
      <c r="Q240" s="355">
        <f>INDEX('Org2567'!$BE:$BE,MATCH(OrgTbl[[#This Row],[code5]],'Org2567'!$D:$D,0))</f>
        <v>30198</v>
      </c>
      <c r="R240" s="356"/>
    </row>
    <row r="241" spans="1:18" s="146" customFormat="1" ht="21" x14ac:dyDescent="0.6">
      <c r="A241" s="350" t="s">
        <v>254</v>
      </c>
      <c r="B241" s="351" t="s">
        <v>1625</v>
      </c>
      <c r="C241" s="351" t="str">
        <f>OrgTbl[[#This Row],[name333]]&amp;","&amp;OrgTbl[[#This Row],[TypeID]]</f>
        <v>บางซ้าย,รพช.</v>
      </c>
      <c r="D241" s="351" t="str">
        <f>MID(OrgTbl[[#This Row],[name]],10,100)</f>
        <v>บางซ้าย</v>
      </c>
      <c r="E241" s="352">
        <v>4</v>
      </c>
      <c r="F241" s="351" t="str" cm="1">
        <f t="array" ref="F241">_xlfn.IFS(OrgTbl[[#This Row],[TypeID]]="รพช.","โรงพยาบาลชุมชน",OrgTbl[[#This Row],[TypeID]]="รพศ.","โรงพยาบาลศูนย์",OrgTbl[[#This Row],[TypeID]]="รพท.","โรงพยาบาลทั่วไป")</f>
        <v>โรงพยาบาลชุมชน</v>
      </c>
      <c r="G241" s="351" t="str">
        <f>INDEX('Org2567'!$BB$4:$BB$905,MATCH(OrgTbl[[#This Row],[code5]],'Org2567'!$D$4:$D$905,0))</f>
        <v>รพช.</v>
      </c>
      <c r="H241" s="352" t="s">
        <v>4016</v>
      </c>
      <c r="I241" s="351" t="s">
        <v>1594</v>
      </c>
      <c r="J241" s="353">
        <f>INDEX('Org2567'!$BD$4:$BD$905,MATCH(OrgTbl[[#This Row],[code5]],'Org2567'!$D$4:$D$905,0))</f>
        <v>10</v>
      </c>
      <c r="K241" s="351" t="s">
        <v>923</v>
      </c>
      <c r="L241" s="351" t="str">
        <f>INDEX('Org2567'!$BC$4:$BC$905,MATCH(OrgTbl[[#This Row],[code5]],'Org2567'!$D$4:$D$905,0))</f>
        <v>F3</v>
      </c>
      <c r="M241" s="352">
        <f>INDEX('Org2567'!$BF$4:$BF$905,MATCH(OrgTbl[[#This Row],[code5]],'Org2567'!$D$4:$D$905,0))</f>
        <v>2</v>
      </c>
      <c r="N241" s="354"/>
      <c r="O241" s="351" t="s">
        <v>1627</v>
      </c>
      <c r="P241" s="351" t="str">
        <f>INDEX('Org2567'!$BG$4:$BG$905,MATCH(OrgTbl[[#This Row],[code5]],'Org2567'!$D$4:$D$905,0))</f>
        <v>รพช.F3 P&lt;=15,000</v>
      </c>
      <c r="Q241" s="355">
        <f>INDEX('Org2567'!$BE:$BE,MATCH(OrgTbl[[#This Row],[code5]],'Org2567'!$D:$D,0))</f>
        <v>10335</v>
      </c>
      <c r="R241" s="356"/>
    </row>
    <row r="242" spans="1:18" s="146" customFormat="1" ht="21" x14ac:dyDescent="0.6">
      <c r="A242" s="350" t="s">
        <v>257</v>
      </c>
      <c r="B242" s="351" t="s">
        <v>1634</v>
      </c>
      <c r="C242" s="351" t="str">
        <f>OrgTbl[[#This Row],[name333]]&amp;","&amp;OrgTbl[[#This Row],[TypeID]]</f>
        <v>บ้านแพรก,รพช.</v>
      </c>
      <c r="D242" s="351" t="str">
        <f>MID(OrgTbl[[#This Row],[name]],10,100)</f>
        <v>บ้านแพรก</v>
      </c>
      <c r="E242" s="352">
        <v>4</v>
      </c>
      <c r="F242" s="351" t="str" cm="1">
        <f t="array" ref="F242">_xlfn.IFS(OrgTbl[[#This Row],[TypeID]]="รพช.","โรงพยาบาลชุมชน",OrgTbl[[#This Row],[TypeID]]="รพศ.","โรงพยาบาลศูนย์",OrgTbl[[#This Row],[TypeID]]="รพท.","โรงพยาบาลทั่วไป")</f>
        <v>โรงพยาบาลชุมชน</v>
      </c>
      <c r="G242" s="351" t="str">
        <f>INDEX('Org2567'!$BB$4:$BB$905,MATCH(OrgTbl[[#This Row],[code5]],'Org2567'!$D$4:$D$905,0))</f>
        <v>รพช.</v>
      </c>
      <c r="H242" s="352" t="s">
        <v>4016</v>
      </c>
      <c r="I242" s="351" t="s">
        <v>1594</v>
      </c>
      <c r="J242" s="353">
        <f>INDEX('Org2567'!$BD$4:$BD$905,MATCH(OrgTbl[[#This Row],[code5]],'Org2567'!$D$4:$D$905,0))</f>
        <v>10</v>
      </c>
      <c r="K242" s="351" t="s">
        <v>923</v>
      </c>
      <c r="L242" s="351" t="str">
        <f>INDEX('Org2567'!$BC$4:$BC$905,MATCH(OrgTbl[[#This Row],[code5]],'Org2567'!$D$4:$D$905,0))</f>
        <v>F3</v>
      </c>
      <c r="M242" s="352">
        <f>INDEX('Org2567'!$BF$4:$BF$905,MATCH(OrgTbl[[#This Row],[code5]],'Org2567'!$D$4:$D$905,0))</f>
        <v>2</v>
      </c>
      <c r="N242" s="354"/>
      <c r="O242" s="351" t="s">
        <v>1636</v>
      </c>
      <c r="P242" s="351" t="str">
        <f>INDEX('Org2567'!$BG$4:$BG$905,MATCH(OrgTbl[[#This Row],[code5]],'Org2567'!$D$4:$D$905,0))</f>
        <v>รพช.F3 P&lt;=15,000</v>
      </c>
      <c r="Q242" s="355">
        <f>INDEX('Org2567'!$BE:$BE,MATCH(OrgTbl[[#This Row],[code5]],'Org2567'!$D:$D,0))</f>
        <v>5539</v>
      </c>
      <c r="R242" s="356"/>
    </row>
    <row r="243" spans="1:18" s="146" customFormat="1" ht="21" x14ac:dyDescent="0.6">
      <c r="A243" s="350" t="s">
        <v>258</v>
      </c>
      <c r="B243" s="351" t="s">
        <v>1659</v>
      </c>
      <c r="C243" s="351" t="str">
        <f>OrgTbl[[#This Row],[name333]]&amp;","&amp;OrgTbl[[#This Row],[TypeID]]</f>
        <v>พระนารายณ์มหาราช,รพท.</v>
      </c>
      <c r="D243" s="351" t="str">
        <f>MID(OrgTbl[[#This Row],[name]],10,100)</f>
        <v>พระนารายณ์มหาราช</v>
      </c>
      <c r="E243" s="352">
        <v>4</v>
      </c>
      <c r="F243" s="351" t="str" cm="1">
        <f t="array" ref="F243">_xlfn.IFS(OrgTbl[[#This Row],[TypeID]]="รพช.","โรงพยาบาลชุมชน",OrgTbl[[#This Row],[TypeID]]="รพศ.","โรงพยาบาลศูนย์",OrgTbl[[#This Row],[TypeID]]="รพท.","โรงพยาบาลทั่วไป")</f>
        <v>โรงพยาบาลทั่วไป</v>
      </c>
      <c r="G243" s="351" t="str">
        <f>INDEX('Org2567'!$BB$4:$BB$905,MATCH(OrgTbl[[#This Row],[code5]],'Org2567'!$D$4:$D$905,0))</f>
        <v>รพท.</v>
      </c>
      <c r="H243" s="352" t="s">
        <v>4017</v>
      </c>
      <c r="I243" s="351" t="s">
        <v>1661</v>
      </c>
      <c r="J243" s="353">
        <f>INDEX('Org2567'!$BD$4:$BD$905,MATCH(OrgTbl[[#This Row],[code5]],'Org2567'!$D$4:$D$905,0))</f>
        <v>550</v>
      </c>
      <c r="K243" s="351" t="s">
        <v>923</v>
      </c>
      <c r="L243" s="351" t="str">
        <f>INDEX('Org2567'!$BC$4:$BC$905,MATCH(OrgTbl[[#This Row],[code5]],'Org2567'!$D$4:$D$905,0))</f>
        <v>S</v>
      </c>
      <c r="M243" s="352">
        <f>INDEX('Org2567'!$BF$4:$BF$905,MATCH(OrgTbl[[#This Row],[code5]],'Org2567'!$D$4:$D$905,0))</f>
        <v>17</v>
      </c>
      <c r="N243" s="354"/>
      <c r="O243" s="351" t="s">
        <v>1662</v>
      </c>
      <c r="P243" s="351" t="str">
        <f>INDEX('Org2567'!$BG$4:$BG$905,MATCH(OrgTbl[[#This Row],[code5]],'Org2567'!$D$4:$D$905,0))</f>
        <v>รพท.S B&gt;400</v>
      </c>
      <c r="Q243" s="355">
        <f>INDEX('Org2567'!$BE:$BE,MATCH(OrgTbl[[#This Row],[code5]],'Org2567'!$D:$D,0))</f>
        <v>132309</v>
      </c>
      <c r="R243" s="356"/>
    </row>
    <row r="244" spans="1:18" s="146" customFormat="1" ht="21" x14ac:dyDescent="0.6">
      <c r="A244" s="350" t="s">
        <v>259</v>
      </c>
      <c r="B244" s="351" t="s">
        <v>1663</v>
      </c>
      <c r="C244" s="351" t="str">
        <f>OrgTbl[[#This Row],[name333]]&amp;","&amp;OrgTbl[[#This Row],[TypeID]]</f>
        <v>บ้านหมี่,รพท.</v>
      </c>
      <c r="D244" s="351" t="str">
        <f>MID(OrgTbl[[#This Row],[name]],10,100)</f>
        <v>บ้านหมี่</v>
      </c>
      <c r="E244" s="352">
        <v>4</v>
      </c>
      <c r="F244" s="351" t="str" cm="1">
        <f t="array" ref="F244">_xlfn.IFS(OrgTbl[[#This Row],[TypeID]]="รพช.","โรงพยาบาลชุมชน",OrgTbl[[#This Row],[TypeID]]="รพศ.","โรงพยาบาลศูนย์",OrgTbl[[#This Row],[TypeID]]="รพท.","โรงพยาบาลทั่วไป")</f>
        <v>โรงพยาบาลทั่วไป</v>
      </c>
      <c r="G244" s="351" t="str">
        <f>INDEX('Org2567'!$BB$4:$BB$905,MATCH(OrgTbl[[#This Row],[code5]],'Org2567'!$D$4:$D$905,0))</f>
        <v>รพท.</v>
      </c>
      <c r="H244" s="352" t="s">
        <v>4017</v>
      </c>
      <c r="I244" s="351" t="s">
        <v>1661</v>
      </c>
      <c r="J244" s="353">
        <f>INDEX('Org2567'!$BD$4:$BD$905,MATCH(OrgTbl[[#This Row],[code5]],'Org2567'!$D$4:$D$905,0))</f>
        <v>258</v>
      </c>
      <c r="K244" s="351" t="s">
        <v>923</v>
      </c>
      <c r="L244" s="351" t="str">
        <f>INDEX('Org2567'!$BC$4:$BC$905,MATCH(OrgTbl[[#This Row],[code5]],'Org2567'!$D$4:$D$905,0))</f>
        <v>M1</v>
      </c>
      <c r="M244" s="352">
        <f>INDEX('Org2567'!$BF$4:$BF$905,MATCH(OrgTbl[[#This Row],[code5]],'Org2567'!$D$4:$D$905,0))</f>
        <v>15</v>
      </c>
      <c r="N244" s="354"/>
      <c r="O244" s="351" t="s">
        <v>1665</v>
      </c>
      <c r="P244" s="351" t="str">
        <f>INDEX('Org2567'!$BG$4:$BG$905,MATCH(OrgTbl[[#This Row],[code5]],'Org2567'!$D$4:$D$905,0))</f>
        <v>รพท.M1 B&gt;200</v>
      </c>
      <c r="Q244" s="355">
        <f>INDEX('Org2567'!$BE:$BE,MATCH(OrgTbl[[#This Row],[code5]],'Org2567'!$D:$D,0))</f>
        <v>46352</v>
      </c>
      <c r="R244" s="356"/>
    </row>
    <row r="245" spans="1:18" s="146" customFormat="1" ht="21" x14ac:dyDescent="0.6">
      <c r="A245" s="350" t="s">
        <v>261</v>
      </c>
      <c r="B245" s="351" t="s">
        <v>1669</v>
      </c>
      <c r="C245" s="351" t="str">
        <f>OrgTbl[[#This Row],[name333]]&amp;","&amp;OrgTbl[[#This Row],[TypeID]]</f>
        <v>โคกสำโรง,รพช.</v>
      </c>
      <c r="D245" s="351" t="str">
        <f>MID(OrgTbl[[#This Row],[name]],10,100)</f>
        <v>โคกสำโรง</v>
      </c>
      <c r="E245" s="352">
        <v>4</v>
      </c>
      <c r="F245" s="351" t="str" cm="1">
        <f t="array" ref="F245">_xlfn.IFS(OrgTbl[[#This Row],[TypeID]]="รพช.","โรงพยาบาลชุมชน",OrgTbl[[#This Row],[TypeID]]="รพศ.","โรงพยาบาลศูนย์",OrgTbl[[#This Row],[TypeID]]="รพท.","โรงพยาบาลทั่วไป")</f>
        <v>โรงพยาบาลชุมชน</v>
      </c>
      <c r="G245" s="351" t="str">
        <f>INDEX('Org2567'!$BB$4:$BB$905,MATCH(OrgTbl[[#This Row],[code5]],'Org2567'!$D$4:$D$905,0))</f>
        <v>รพช.</v>
      </c>
      <c r="H245" s="352" t="s">
        <v>4017</v>
      </c>
      <c r="I245" s="351" t="s">
        <v>1661</v>
      </c>
      <c r="J245" s="353">
        <f>INDEX('Org2567'!$BD$4:$BD$905,MATCH(OrgTbl[[#This Row],[code5]],'Org2567'!$D$4:$D$905,0))</f>
        <v>120</v>
      </c>
      <c r="K245" s="351" t="s">
        <v>923</v>
      </c>
      <c r="L245" s="351" t="str">
        <f>INDEX('Org2567'!$BC$4:$BC$905,MATCH(OrgTbl[[#This Row],[code5]],'Org2567'!$D$4:$D$905,0))</f>
        <v>M2</v>
      </c>
      <c r="M245" s="352">
        <f>INDEX('Org2567'!$BF$4:$BF$905,MATCH(OrgTbl[[#This Row],[code5]],'Org2567'!$D$4:$D$905,0))</f>
        <v>13</v>
      </c>
      <c r="N245" s="354"/>
      <c r="O245" s="351" t="s">
        <v>1671</v>
      </c>
      <c r="P245" s="351" t="str">
        <f>INDEX('Org2567'!$BG$4:$BG$905,MATCH(OrgTbl[[#This Row],[code5]],'Org2567'!$D$4:$D$905,0))</f>
        <v>รพช.M2 B&gt;100</v>
      </c>
      <c r="Q245" s="355">
        <f>INDEX('Org2567'!$BE:$BE,MATCH(OrgTbl[[#This Row],[code5]],'Org2567'!$D:$D,0))</f>
        <v>54452</v>
      </c>
      <c r="R245" s="356"/>
    </row>
    <row r="246" spans="1:18" s="146" customFormat="1" ht="21" x14ac:dyDescent="0.6">
      <c r="A246" s="350" t="s">
        <v>262</v>
      </c>
      <c r="B246" s="351" t="s">
        <v>1672</v>
      </c>
      <c r="C246" s="351" t="str">
        <f>OrgTbl[[#This Row],[name333]]&amp;","&amp;OrgTbl[[#This Row],[TypeID]]</f>
        <v>ชัยบาดาล,รพช.</v>
      </c>
      <c r="D246" s="351" t="str">
        <f>MID(OrgTbl[[#This Row],[name]],10,100)</f>
        <v>ชัยบาดาล</v>
      </c>
      <c r="E246" s="352">
        <v>4</v>
      </c>
      <c r="F246" s="351" t="str" cm="1">
        <f t="array" ref="F246">_xlfn.IFS(OrgTbl[[#This Row],[TypeID]]="รพช.","โรงพยาบาลชุมชน",OrgTbl[[#This Row],[TypeID]]="รพศ.","โรงพยาบาลศูนย์",OrgTbl[[#This Row],[TypeID]]="รพท.","โรงพยาบาลทั่วไป")</f>
        <v>โรงพยาบาลชุมชน</v>
      </c>
      <c r="G246" s="351" t="str">
        <f>INDEX('Org2567'!$BB$4:$BB$905,MATCH(OrgTbl[[#This Row],[code5]],'Org2567'!$D$4:$D$905,0))</f>
        <v>รพช.</v>
      </c>
      <c r="H246" s="352" t="s">
        <v>4017</v>
      </c>
      <c r="I246" s="351" t="s">
        <v>1661</v>
      </c>
      <c r="J246" s="353">
        <f>INDEX('Org2567'!$BD$4:$BD$905,MATCH(OrgTbl[[#This Row],[code5]],'Org2567'!$D$4:$D$905,0))</f>
        <v>140</v>
      </c>
      <c r="K246" s="351" t="s">
        <v>923</v>
      </c>
      <c r="L246" s="351" t="str">
        <f>INDEX('Org2567'!$BC$4:$BC$905,MATCH(OrgTbl[[#This Row],[code5]],'Org2567'!$D$4:$D$905,0))</f>
        <v>M2</v>
      </c>
      <c r="M246" s="352">
        <f>INDEX('Org2567'!$BF$4:$BF$905,MATCH(OrgTbl[[#This Row],[code5]],'Org2567'!$D$4:$D$905,0))</f>
        <v>13</v>
      </c>
      <c r="N246" s="354"/>
      <c r="O246" s="351" t="s">
        <v>1674</v>
      </c>
      <c r="P246" s="351" t="str">
        <f>INDEX('Org2567'!$BG$4:$BG$905,MATCH(OrgTbl[[#This Row],[code5]],'Org2567'!$D$4:$D$905,0))</f>
        <v>รพช.M2 B&gt;100</v>
      </c>
      <c r="Q246" s="355">
        <f>INDEX('Org2567'!$BE:$BE,MATCH(OrgTbl[[#This Row],[code5]],'Org2567'!$D:$D,0))</f>
        <v>66903</v>
      </c>
      <c r="R246" s="356"/>
    </row>
    <row r="247" spans="1:18" s="146" customFormat="1" ht="21" x14ac:dyDescent="0.6">
      <c r="A247" s="350" t="s">
        <v>260</v>
      </c>
      <c r="B247" s="351" t="s">
        <v>1666</v>
      </c>
      <c r="C247" s="351" t="str">
        <f>OrgTbl[[#This Row],[name333]]&amp;","&amp;OrgTbl[[#This Row],[TypeID]]</f>
        <v>พัฒนานิคม,รพช.</v>
      </c>
      <c r="D247" s="351" t="str">
        <f>MID(OrgTbl[[#This Row],[name]],10,100)</f>
        <v>พัฒนานิคม</v>
      </c>
      <c r="E247" s="352">
        <v>4</v>
      </c>
      <c r="F247" s="351" t="str" cm="1">
        <f t="array" ref="F247">_xlfn.IFS(OrgTbl[[#This Row],[TypeID]]="รพช.","โรงพยาบาลชุมชน",OrgTbl[[#This Row],[TypeID]]="รพศ.","โรงพยาบาลศูนย์",OrgTbl[[#This Row],[TypeID]]="รพท.","โรงพยาบาลทั่วไป")</f>
        <v>โรงพยาบาลชุมชน</v>
      </c>
      <c r="G247" s="351" t="str">
        <f>INDEX('Org2567'!$BB$4:$BB$905,MATCH(OrgTbl[[#This Row],[code5]],'Org2567'!$D$4:$D$905,0))</f>
        <v>รพช.</v>
      </c>
      <c r="H247" s="352" t="s">
        <v>4017</v>
      </c>
      <c r="I247" s="351" t="s">
        <v>1661</v>
      </c>
      <c r="J247" s="353">
        <f>INDEX('Org2567'!$BD$4:$BD$905,MATCH(OrgTbl[[#This Row],[code5]],'Org2567'!$D$4:$D$905,0))</f>
        <v>66</v>
      </c>
      <c r="K247" s="351" t="s">
        <v>923</v>
      </c>
      <c r="L247" s="351" t="str">
        <f>INDEX('Org2567'!$BC$4:$BC$905,MATCH(OrgTbl[[#This Row],[code5]],'Org2567'!$D$4:$D$905,0))</f>
        <v>F1</v>
      </c>
      <c r="M247" s="352">
        <f>INDEX('Org2567'!$BF$4:$BF$905,MATCH(OrgTbl[[#This Row],[code5]],'Org2567'!$D$4:$D$905,0))</f>
        <v>9</v>
      </c>
      <c r="N247" s="354"/>
      <c r="O247" s="351" t="s">
        <v>1668</v>
      </c>
      <c r="P247" s="351" t="str">
        <f>INDEX('Org2567'!$BG$4:$BG$905,MATCH(OrgTbl[[#This Row],[code5]],'Org2567'!$D$4:$D$905,0))</f>
        <v>รพช.F1 P&lt;=50,000</v>
      </c>
      <c r="Q247" s="355">
        <f>INDEX('Org2567'!$BE:$BE,MATCH(OrgTbl[[#This Row],[code5]],'Org2567'!$D:$D,0))</f>
        <v>47635</v>
      </c>
      <c r="R247" s="356"/>
    </row>
    <row r="248" spans="1:18" s="146" customFormat="1" ht="21" x14ac:dyDescent="0.6">
      <c r="A248" s="350" t="s">
        <v>266</v>
      </c>
      <c r="B248" s="351" t="s">
        <v>1684</v>
      </c>
      <c r="C248" s="351" t="str">
        <f>OrgTbl[[#This Row],[name333]]&amp;","&amp;OrgTbl[[#This Row],[TypeID]]</f>
        <v>โคกเจริญ,รพช.</v>
      </c>
      <c r="D248" s="351" t="str">
        <f>MID(OrgTbl[[#This Row],[name]],10,100)</f>
        <v>โคกเจริญ</v>
      </c>
      <c r="E248" s="352">
        <v>4</v>
      </c>
      <c r="F248" s="351" t="str" cm="1">
        <f t="array" ref="F248">_xlfn.IFS(OrgTbl[[#This Row],[TypeID]]="รพช.","โรงพยาบาลชุมชน",OrgTbl[[#This Row],[TypeID]]="รพศ.","โรงพยาบาลศูนย์",OrgTbl[[#This Row],[TypeID]]="รพท.","โรงพยาบาลทั่วไป")</f>
        <v>โรงพยาบาลชุมชน</v>
      </c>
      <c r="G248" s="351" t="str">
        <f>INDEX('Org2567'!$BB$4:$BB$905,MATCH(OrgTbl[[#This Row],[code5]],'Org2567'!$D$4:$D$905,0))</f>
        <v>รพช.</v>
      </c>
      <c r="H248" s="352" t="s">
        <v>4017</v>
      </c>
      <c r="I248" s="351" t="s">
        <v>1661</v>
      </c>
      <c r="J248" s="353">
        <f>INDEX('Org2567'!$BD$4:$BD$905,MATCH(OrgTbl[[#This Row],[code5]],'Org2567'!$D$4:$D$905,0))</f>
        <v>30</v>
      </c>
      <c r="K248" s="351" t="s">
        <v>923</v>
      </c>
      <c r="L248" s="351" t="str">
        <f>INDEX('Org2567'!$BC$4:$BC$905,MATCH(OrgTbl[[#This Row],[code5]],'Org2567'!$D$4:$D$905,0))</f>
        <v>F2</v>
      </c>
      <c r="M248" s="352">
        <f>INDEX('Org2567'!$BF$4:$BF$905,MATCH(OrgTbl[[#This Row],[code5]],'Org2567'!$D$4:$D$905,0))</f>
        <v>5</v>
      </c>
      <c r="N248" s="354"/>
      <c r="O248" s="351" t="s">
        <v>1686</v>
      </c>
      <c r="P248" s="351" t="str">
        <f>INDEX('Org2567'!$BG$4:$BG$905,MATCH(OrgTbl[[#This Row],[code5]],'Org2567'!$D$4:$D$905,0))</f>
        <v>รพช.F2 P&lt;=30,000</v>
      </c>
      <c r="Q248" s="355">
        <f>INDEX('Org2567'!$BE:$BE,MATCH(OrgTbl[[#This Row],[code5]],'Org2567'!$D:$D,0))</f>
        <v>17688</v>
      </c>
      <c r="R248" s="356"/>
    </row>
    <row r="249" spans="1:18" s="146" customFormat="1" ht="21" x14ac:dyDescent="0.6">
      <c r="A249" s="350" t="s">
        <v>263</v>
      </c>
      <c r="B249" s="351" t="s">
        <v>1675</v>
      </c>
      <c r="C249" s="351" t="str">
        <f>OrgTbl[[#This Row],[name333]]&amp;","&amp;OrgTbl[[#This Row],[TypeID]]</f>
        <v>ท่าวุ้ง,รพช.</v>
      </c>
      <c r="D249" s="351" t="str">
        <f>MID(OrgTbl[[#This Row],[name]],10,100)</f>
        <v>ท่าวุ้ง</v>
      </c>
      <c r="E249" s="352">
        <v>4</v>
      </c>
      <c r="F249" s="351" t="str" cm="1">
        <f t="array" ref="F249">_xlfn.IFS(OrgTbl[[#This Row],[TypeID]]="รพช.","โรงพยาบาลชุมชน",OrgTbl[[#This Row],[TypeID]]="รพศ.","โรงพยาบาลศูนย์",OrgTbl[[#This Row],[TypeID]]="รพท.","โรงพยาบาลทั่วไป")</f>
        <v>โรงพยาบาลชุมชน</v>
      </c>
      <c r="G249" s="351" t="str">
        <f>INDEX('Org2567'!$BB$4:$BB$905,MATCH(OrgTbl[[#This Row],[code5]],'Org2567'!$D$4:$D$905,0))</f>
        <v>รพช.</v>
      </c>
      <c r="H249" s="352" t="s">
        <v>4017</v>
      </c>
      <c r="I249" s="351" t="s">
        <v>1661</v>
      </c>
      <c r="J249" s="353">
        <f>INDEX('Org2567'!$BD$4:$BD$905,MATCH(OrgTbl[[#This Row],[code5]],'Org2567'!$D$4:$D$905,0))</f>
        <v>52</v>
      </c>
      <c r="K249" s="351" t="s">
        <v>923</v>
      </c>
      <c r="L249" s="351" t="str">
        <f>INDEX('Org2567'!$BC$4:$BC$905,MATCH(OrgTbl[[#This Row],[code5]],'Org2567'!$D$4:$D$905,0))</f>
        <v>F2</v>
      </c>
      <c r="M249" s="352">
        <f>INDEX('Org2567'!$BF$4:$BF$905,MATCH(OrgTbl[[#This Row],[code5]],'Org2567'!$D$4:$D$905,0))</f>
        <v>5</v>
      </c>
      <c r="N249" s="354"/>
      <c r="O249" s="351" t="s">
        <v>1677</v>
      </c>
      <c r="P249" s="351" t="str">
        <f>INDEX('Org2567'!$BG$4:$BG$905,MATCH(OrgTbl[[#This Row],[code5]],'Org2567'!$D$4:$D$905,0))</f>
        <v>รพช.F2 P&lt;=30,000</v>
      </c>
      <c r="Q249" s="355">
        <f>INDEX('Org2567'!$BE:$BE,MATCH(OrgTbl[[#This Row],[code5]],'Org2567'!$D:$D,0))</f>
        <v>29419</v>
      </c>
      <c r="R249" s="356"/>
    </row>
    <row r="250" spans="1:18" s="146" customFormat="1" ht="21" x14ac:dyDescent="0.6">
      <c r="A250" s="350" t="s">
        <v>264</v>
      </c>
      <c r="B250" s="351" t="s">
        <v>1678</v>
      </c>
      <c r="C250" s="351" t="str">
        <f>OrgTbl[[#This Row],[name333]]&amp;","&amp;OrgTbl[[#This Row],[TypeID]]</f>
        <v>ท่าหลวง,รพช.</v>
      </c>
      <c r="D250" s="351" t="str">
        <f>MID(OrgTbl[[#This Row],[name]],10,100)</f>
        <v>ท่าหลวง</v>
      </c>
      <c r="E250" s="352">
        <v>4</v>
      </c>
      <c r="F250" s="351" t="str" cm="1">
        <f t="array" ref="F250">_xlfn.IFS(OrgTbl[[#This Row],[TypeID]]="รพช.","โรงพยาบาลชุมชน",OrgTbl[[#This Row],[TypeID]]="รพศ.","โรงพยาบาลศูนย์",OrgTbl[[#This Row],[TypeID]]="รพท.","โรงพยาบาลทั่วไป")</f>
        <v>โรงพยาบาลชุมชน</v>
      </c>
      <c r="G250" s="351" t="str">
        <f>INDEX('Org2567'!$BB$4:$BB$905,MATCH(OrgTbl[[#This Row],[code5]],'Org2567'!$D$4:$D$905,0))</f>
        <v>รพช.</v>
      </c>
      <c r="H250" s="352" t="s">
        <v>4017</v>
      </c>
      <c r="I250" s="351" t="s">
        <v>1661</v>
      </c>
      <c r="J250" s="353">
        <f>INDEX('Org2567'!$BD$4:$BD$905,MATCH(OrgTbl[[#This Row],[code5]],'Org2567'!$D$4:$D$905,0))</f>
        <v>38</v>
      </c>
      <c r="K250" s="351" t="s">
        <v>923</v>
      </c>
      <c r="L250" s="351" t="str">
        <f>INDEX('Org2567'!$BC$4:$BC$905,MATCH(OrgTbl[[#This Row],[code5]],'Org2567'!$D$4:$D$905,0))</f>
        <v>F2</v>
      </c>
      <c r="M250" s="352">
        <f>INDEX('Org2567'!$BF$4:$BF$905,MATCH(OrgTbl[[#This Row],[code5]],'Org2567'!$D$4:$D$905,0))</f>
        <v>5</v>
      </c>
      <c r="N250" s="354"/>
      <c r="O250" s="351" t="s">
        <v>1680</v>
      </c>
      <c r="P250" s="351" t="str">
        <f>INDEX('Org2567'!$BG$4:$BG$905,MATCH(OrgTbl[[#This Row],[code5]],'Org2567'!$D$4:$D$905,0))</f>
        <v>รพช.F2 P&lt;=30,000</v>
      </c>
      <c r="Q250" s="355">
        <f>INDEX('Org2567'!$BE:$BE,MATCH(OrgTbl[[#This Row],[code5]],'Org2567'!$D:$D,0))</f>
        <v>22064</v>
      </c>
      <c r="R250" s="356"/>
    </row>
    <row r="251" spans="1:18" s="146" customFormat="1" ht="21" x14ac:dyDescent="0.6">
      <c r="A251" s="350" t="s">
        <v>267</v>
      </c>
      <c r="B251" s="351" t="s">
        <v>1687</v>
      </c>
      <c r="C251" s="351" t="str">
        <f>OrgTbl[[#This Row],[name333]]&amp;","&amp;OrgTbl[[#This Row],[TypeID]]</f>
        <v>ลำสนธิ,รพช.</v>
      </c>
      <c r="D251" s="351" t="str">
        <f>MID(OrgTbl[[#This Row],[name]],10,100)</f>
        <v>ลำสนธิ</v>
      </c>
      <c r="E251" s="352">
        <v>4</v>
      </c>
      <c r="F251" s="351" t="str" cm="1">
        <f t="array" ref="F251">_xlfn.IFS(OrgTbl[[#This Row],[TypeID]]="รพช.","โรงพยาบาลชุมชน",OrgTbl[[#This Row],[TypeID]]="รพศ.","โรงพยาบาลศูนย์",OrgTbl[[#This Row],[TypeID]]="รพท.","โรงพยาบาลทั่วไป")</f>
        <v>โรงพยาบาลชุมชน</v>
      </c>
      <c r="G251" s="351" t="str">
        <f>INDEX('Org2567'!$BB$4:$BB$905,MATCH(OrgTbl[[#This Row],[code5]],'Org2567'!$D$4:$D$905,0))</f>
        <v>รพช.</v>
      </c>
      <c r="H251" s="352" t="s">
        <v>4017</v>
      </c>
      <c r="I251" s="351" t="s">
        <v>1661</v>
      </c>
      <c r="J251" s="353">
        <f>INDEX('Org2567'!$BD$4:$BD$905,MATCH(OrgTbl[[#This Row],[code5]],'Org2567'!$D$4:$D$905,0))</f>
        <v>37</v>
      </c>
      <c r="K251" s="351" t="s">
        <v>923</v>
      </c>
      <c r="L251" s="351" t="str">
        <f>INDEX('Org2567'!$BC$4:$BC$905,MATCH(OrgTbl[[#This Row],[code5]],'Org2567'!$D$4:$D$905,0))</f>
        <v>F2</v>
      </c>
      <c r="M251" s="352">
        <f>INDEX('Org2567'!$BF$4:$BF$905,MATCH(OrgTbl[[#This Row],[code5]],'Org2567'!$D$4:$D$905,0))</f>
        <v>5</v>
      </c>
      <c r="N251" s="354"/>
      <c r="O251" s="351" t="s">
        <v>1689</v>
      </c>
      <c r="P251" s="351" t="str">
        <f>INDEX('Org2567'!$BG$4:$BG$905,MATCH(OrgTbl[[#This Row],[code5]],'Org2567'!$D$4:$D$905,0))</f>
        <v>รพช.F2 P&lt;=30,000</v>
      </c>
      <c r="Q251" s="355">
        <f>INDEX('Org2567'!$BE:$BE,MATCH(OrgTbl[[#This Row],[code5]],'Org2567'!$D:$D,0))</f>
        <v>20228</v>
      </c>
      <c r="R251" s="356"/>
    </row>
    <row r="252" spans="1:18" s="146" customFormat="1" ht="21" x14ac:dyDescent="0.6">
      <c r="A252" s="350" t="s">
        <v>265</v>
      </c>
      <c r="B252" s="351" t="s">
        <v>1681</v>
      </c>
      <c r="C252" s="351" t="str">
        <f>OrgTbl[[#This Row],[name333]]&amp;","&amp;OrgTbl[[#This Row],[TypeID]]</f>
        <v>สระโบสถ์,รพช.</v>
      </c>
      <c r="D252" s="351" t="str">
        <f>MID(OrgTbl[[#This Row],[name]],10,100)</f>
        <v>สระโบสถ์</v>
      </c>
      <c r="E252" s="352">
        <v>4</v>
      </c>
      <c r="F252" s="351" t="str" cm="1">
        <f t="array" ref="F252">_xlfn.IFS(OrgTbl[[#This Row],[TypeID]]="รพช.","โรงพยาบาลชุมชน",OrgTbl[[#This Row],[TypeID]]="รพศ.","โรงพยาบาลศูนย์",OrgTbl[[#This Row],[TypeID]]="รพท.","โรงพยาบาลทั่วไป")</f>
        <v>โรงพยาบาลชุมชน</v>
      </c>
      <c r="G252" s="351" t="str">
        <f>INDEX('Org2567'!$BB$4:$BB$905,MATCH(OrgTbl[[#This Row],[code5]],'Org2567'!$D$4:$D$905,0))</f>
        <v>รพช.</v>
      </c>
      <c r="H252" s="352" t="s">
        <v>4017</v>
      </c>
      <c r="I252" s="351" t="s">
        <v>1661</v>
      </c>
      <c r="J252" s="353">
        <f>INDEX('Org2567'!$BD$4:$BD$905,MATCH(OrgTbl[[#This Row],[code5]],'Org2567'!$D$4:$D$905,0))</f>
        <v>30</v>
      </c>
      <c r="K252" s="351" t="s">
        <v>923</v>
      </c>
      <c r="L252" s="351" t="str">
        <f>INDEX('Org2567'!$BC$4:$BC$905,MATCH(OrgTbl[[#This Row],[code5]],'Org2567'!$D$4:$D$905,0))</f>
        <v>F2</v>
      </c>
      <c r="M252" s="352">
        <f>INDEX('Org2567'!$BF$4:$BF$905,MATCH(OrgTbl[[#This Row],[code5]],'Org2567'!$D$4:$D$905,0))</f>
        <v>5</v>
      </c>
      <c r="N252" s="354"/>
      <c r="O252" s="351" t="s">
        <v>1683</v>
      </c>
      <c r="P252" s="351" t="str">
        <f>INDEX('Org2567'!$BG$4:$BG$905,MATCH(OrgTbl[[#This Row],[code5]],'Org2567'!$D$4:$D$905,0))</f>
        <v>รพช.F2 P&lt;=30,000</v>
      </c>
      <c r="Q252" s="355">
        <f>INDEX('Org2567'!$BE:$BE,MATCH(OrgTbl[[#This Row],[code5]],'Org2567'!$D:$D,0))</f>
        <v>14211</v>
      </c>
      <c r="R252" s="356"/>
    </row>
    <row r="253" spans="1:18" s="146" customFormat="1" ht="21" x14ac:dyDescent="0.6">
      <c r="A253" s="350" t="s">
        <v>268</v>
      </c>
      <c r="B253" s="351" t="s">
        <v>1690</v>
      </c>
      <c r="C253" s="351" t="str">
        <f>OrgTbl[[#This Row],[name333]]&amp;","&amp;OrgTbl[[#This Row],[TypeID]]</f>
        <v>หนองม่วง,รพช.</v>
      </c>
      <c r="D253" s="351" t="str">
        <f>MID(OrgTbl[[#This Row],[name]],10,100)</f>
        <v>หนองม่วง</v>
      </c>
      <c r="E253" s="352">
        <v>4</v>
      </c>
      <c r="F253" s="351" t="str" cm="1">
        <f t="array" ref="F253">_xlfn.IFS(OrgTbl[[#This Row],[TypeID]]="รพช.","โรงพยาบาลชุมชน",OrgTbl[[#This Row],[TypeID]]="รพศ.","โรงพยาบาลศูนย์",OrgTbl[[#This Row],[TypeID]]="รพท.","โรงพยาบาลทั่วไป")</f>
        <v>โรงพยาบาลชุมชน</v>
      </c>
      <c r="G253" s="351" t="str">
        <f>INDEX('Org2567'!$BB$4:$BB$905,MATCH(OrgTbl[[#This Row],[code5]],'Org2567'!$D$4:$D$905,0))</f>
        <v>รพช.</v>
      </c>
      <c r="H253" s="352" t="s">
        <v>4017</v>
      </c>
      <c r="I253" s="351" t="s">
        <v>1661</v>
      </c>
      <c r="J253" s="353">
        <f>INDEX('Org2567'!$BD$4:$BD$905,MATCH(OrgTbl[[#This Row],[code5]],'Org2567'!$D$4:$D$905,0))</f>
        <v>35</v>
      </c>
      <c r="K253" s="351" t="s">
        <v>923</v>
      </c>
      <c r="L253" s="351" t="str">
        <f>INDEX('Org2567'!$BC$4:$BC$905,MATCH(OrgTbl[[#This Row],[code5]],'Org2567'!$D$4:$D$905,0))</f>
        <v>F2</v>
      </c>
      <c r="M253" s="352">
        <f>INDEX('Org2567'!$BF$4:$BF$905,MATCH(OrgTbl[[#This Row],[code5]],'Org2567'!$D$4:$D$905,0))</f>
        <v>5</v>
      </c>
      <c r="N253" s="354"/>
      <c r="O253" s="351" t="s">
        <v>1692</v>
      </c>
      <c r="P253" s="351" t="str">
        <f>INDEX('Org2567'!$BG$4:$BG$905,MATCH(OrgTbl[[#This Row],[code5]],'Org2567'!$D$4:$D$905,0))</f>
        <v>รพช.F2 P&lt;=30,000</v>
      </c>
      <c r="Q253" s="355">
        <f>INDEX('Org2567'!$BE:$BE,MATCH(OrgTbl[[#This Row],[code5]],'Org2567'!$D:$D,0))</f>
        <v>24584</v>
      </c>
      <c r="R253" s="356"/>
    </row>
    <row r="254" spans="1:18" s="146" customFormat="1" ht="21" x14ac:dyDescent="0.6">
      <c r="A254" s="350" t="s">
        <v>269</v>
      </c>
      <c r="B254" s="351" t="s">
        <v>1712</v>
      </c>
      <c r="C254" s="351" t="str">
        <f>OrgTbl[[#This Row],[name333]]&amp;","&amp;OrgTbl[[#This Row],[TypeID]]</f>
        <v>สระบุรี,รพศ.</v>
      </c>
      <c r="D254" s="351" t="str">
        <f>MID(OrgTbl[[#This Row],[name]],10,100)</f>
        <v>สระบุรี</v>
      </c>
      <c r="E254" s="352">
        <v>4</v>
      </c>
      <c r="F254" s="351" t="str" cm="1">
        <f t="array" ref="F254">_xlfn.IFS(OrgTbl[[#This Row],[TypeID]]="รพช.","โรงพยาบาลชุมชน",OrgTbl[[#This Row],[TypeID]]="รพศ.","โรงพยาบาลศูนย์",OrgTbl[[#This Row],[TypeID]]="รพท.","โรงพยาบาลทั่วไป")</f>
        <v>โรงพยาบาลศูนย์</v>
      </c>
      <c r="G254" s="351" t="str">
        <f>INDEX('Org2567'!$BB$4:$BB$905,MATCH(OrgTbl[[#This Row],[code5]],'Org2567'!$D$4:$D$905,0))</f>
        <v>รพศ.</v>
      </c>
      <c r="H254" s="352" t="s">
        <v>4018</v>
      </c>
      <c r="I254" s="351" t="s">
        <v>1714</v>
      </c>
      <c r="J254" s="353">
        <f>INDEX('Org2567'!$BD$4:$BD$905,MATCH(OrgTbl[[#This Row],[code5]],'Org2567'!$D$4:$D$905,0))</f>
        <v>700</v>
      </c>
      <c r="K254" s="351" t="s">
        <v>923</v>
      </c>
      <c r="L254" s="351" t="str">
        <f>INDEX('Org2567'!$BC$4:$BC$905,MATCH(OrgTbl[[#This Row],[code5]],'Org2567'!$D$4:$D$905,0))</f>
        <v>A</v>
      </c>
      <c r="M254" s="352">
        <f>INDEX('Org2567'!$BF$4:$BF$905,MATCH(OrgTbl[[#This Row],[code5]],'Org2567'!$D$4:$D$905,0))</f>
        <v>18</v>
      </c>
      <c r="N254" s="354"/>
      <c r="O254" s="351" t="s">
        <v>1715</v>
      </c>
      <c r="P254" s="351" t="str">
        <f>INDEX('Org2567'!$BG$4:$BG$905,MATCH(OrgTbl[[#This Row],[code5]],'Org2567'!$D$4:$D$905,0))</f>
        <v>รพศ.A B&lt;=700</v>
      </c>
      <c r="Q254" s="355">
        <f>INDEX('Org2567'!$BE:$BE,MATCH(OrgTbl[[#This Row],[code5]],'Org2567'!$D:$D,0))</f>
        <v>128495</v>
      </c>
      <c r="R254" s="356"/>
    </row>
    <row r="255" spans="1:18" s="146" customFormat="1" ht="21" x14ac:dyDescent="0.6">
      <c r="A255" s="350" t="s">
        <v>270</v>
      </c>
      <c r="B255" s="351" t="s">
        <v>1716</v>
      </c>
      <c r="C255" s="351" t="str">
        <f>OrgTbl[[#This Row],[name333]]&amp;","&amp;OrgTbl[[#This Row],[TypeID]]</f>
        <v>พระพุทธบาท,รพท.</v>
      </c>
      <c r="D255" s="351" t="str">
        <f>MID(OrgTbl[[#This Row],[name]],10,100)</f>
        <v>พระพุทธบาท</v>
      </c>
      <c r="E255" s="352">
        <v>4</v>
      </c>
      <c r="F255" s="351" t="str" cm="1">
        <f t="array" ref="F255">_xlfn.IFS(OrgTbl[[#This Row],[TypeID]]="รพช.","โรงพยาบาลชุมชน",OrgTbl[[#This Row],[TypeID]]="รพศ.","โรงพยาบาลศูนย์",OrgTbl[[#This Row],[TypeID]]="รพท.","โรงพยาบาลทั่วไป")</f>
        <v>โรงพยาบาลทั่วไป</v>
      </c>
      <c r="G255" s="351" t="str">
        <f>INDEX('Org2567'!$BB$4:$BB$905,MATCH(OrgTbl[[#This Row],[code5]],'Org2567'!$D$4:$D$905,0))</f>
        <v>รพท.</v>
      </c>
      <c r="H255" s="352" t="s">
        <v>4018</v>
      </c>
      <c r="I255" s="351" t="s">
        <v>1714</v>
      </c>
      <c r="J255" s="353">
        <f>INDEX('Org2567'!$BD$4:$BD$905,MATCH(OrgTbl[[#This Row],[code5]],'Org2567'!$D$4:$D$905,0))</f>
        <v>315</v>
      </c>
      <c r="K255" s="351" t="s">
        <v>923</v>
      </c>
      <c r="L255" s="351" t="str">
        <f>INDEX('Org2567'!$BC$4:$BC$905,MATCH(OrgTbl[[#This Row],[code5]],'Org2567'!$D$4:$D$905,0))</f>
        <v>M1</v>
      </c>
      <c r="M255" s="352">
        <f>INDEX('Org2567'!$BF$4:$BF$905,MATCH(OrgTbl[[#This Row],[code5]],'Org2567'!$D$4:$D$905,0))</f>
        <v>15</v>
      </c>
      <c r="N255" s="354"/>
      <c r="O255" s="351" t="s">
        <v>1718</v>
      </c>
      <c r="P255" s="351" t="str">
        <f>INDEX('Org2567'!$BG$4:$BG$905,MATCH(OrgTbl[[#This Row],[code5]],'Org2567'!$D$4:$D$905,0))</f>
        <v>รพท.M1 B&gt;200</v>
      </c>
      <c r="Q255" s="355">
        <f>INDEX('Org2567'!$BE:$BE,MATCH(OrgTbl[[#This Row],[code5]],'Org2567'!$D:$D,0))</f>
        <v>57961</v>
      </c>
      <c r="R255" s="356"/>
    </row>
    <row r="256" spans="1:18" s="146" customFormat="1" ht="21" x14ac:dyDescent="0.6">
      <c r="A256" s="350" t="s">
        <v>271</v>
      </c>
      <c r="B256" s="351" t="s">
        <v>1719</v>
      </c>
      <c r="C256" s="351" t="str">
        <f>OrgTbl[[#This Row],[name333]]&amp;","&amp;OrgTbl[[#This Row],[TypeID]]</f>
        <v>แก่งคอย,รพช.</v>
      </c>
      <c r="D256" s="351" t="str">
        <f>MID(OrgTbl[[#This Row],[name]],10,100)</f>
        <v>แก่งคอย</v>
      </c>
      <c r="E256" s="352">
        <v>4</v>
      </c>
      <c r="F256" s="351" t="str" cm="1">
        <f t="array" ref="F256">_xlfn.IFS(OrgTbl[[#This Row],[TypeID]]="รพช.","โรงพยาบาลชุมชน",OrgTbl[[#This Row],[TypeID]]="รพศ.","โรงพยาบาลศูนย์",OrgTbl[[#This Row],[TypeID]]="รพท.","โรงพยาบาลทั่วไป")</f>
        <v>โรงพยาบาลชุมชน</v>
      </c>
      <c r="G256" s="351" t="str">
        <f>INDEX('Org2567'!$BB$4:$BB$905,MATCH(OrgTbl[[#This Row],[code5]],'Org2567'!$D$4:$D$905,0))</f>
        <v>รพช.</v>
      </c>
      <c r="H256" s="352" t="s">
        <v>4018</v>
      </c>
      <c r="I256" s="351" t="s">
        <v>1714</v>
      </c>
      <c r="J256" s="353">
        <f>INDEX('Org2567'!$BD$4:$BD$905,MATCH(OrgTbl[[#This Row],[code5]],'Org2567'!$D$4:$D$905,0))</f>
        <v>68</v>
      </c>
      <c r="K256" s="351" t="s">
        <v>918</v>
      </c>
      <c r="L256" s="351" t="str">
        <f>INDEX('Org2567'!$BC$4:$BC$905,MATCH(OrgTbl[[#This Row],[code5]],'Org2567'!$D$4:$D$905,0))</f>
        <v>F1</v>
      </c>
      <c r="M256" s="352">
        <f>INDEX('Org2567'!$BF$4:$BF$905,MATCH(OrgTbl[[#This Row],[code5]],'Org2567'!$D$4:$D$905,0))</f>
        <v>10</v>
      </c>
      <c r="N256" s="354"/>
      <c r="O256" s="351" t="s">
        <v>1721</v>
      </c>
      <c r="P256" s="351" t="str">
        <f>INDEX('Org2567'!$BG$4:$BG$905,MATCH(OrgTbl[[#This Row],[code5]],'Org2567'!$D$4:$D$905,0))</f>
        <v>รพช.F1 P50,000-100,000</v>
      </c>
      <c r="Q256" s="355">
        <f>INDEX('Org2567'!$BE:$BE,MATCH(OrgTbl[[#This Row],[code5]],'Org2567'!$D:$D,0))</f>
        <v>52712</v>
      </c>
      <c r="R256" s="356"/>
    </row>
    <row r="257" spans="1:18" s="146" customFormat="1" ht="21" x14ac:dyDescent="0.6">
      <c r="A257" s="350" t="s">
        <v>279</v>
      </c>
      <c r="B257" s="351" t="s">
        <v>1741</v>
      </c>
      <c r="C257" s="351" t="str">
        <f>OrgTbl[[#This Row],[name333]]&amp;","&amp;OrgTbl[[#This Row],[TypeID]]</f>
        <v>มวกเหล็ก,รพช.</v>
      </c>
      <c r="D257" s="351" t="str">
        <f>MID(OrgTbl[[#This Row],[name]],10,100)</f>
        <v>มวกเหล็ก</v>
      </c>
      <c r="E257" s="352">
        <v>4</v>
      </c>
      <c r="F257" s="351" t="str" cm="1">
        <f t="array" ref="F257">_xlfn.IFS(OrgTbl[[#This Row],[TypeID]]="รพช.","โรงพยาบาลชุมชน",OrgTbl[[#This Row],[TypeID]]="รพศ.","โรงพยาบาลศูนย์",OrgTbl[[#This Row],[TypeID]]="รพท.","โรงพยาบาลทั่วไป")</f>
        <v>โรงพยาบาลชุมชน</v>
      </c>
      <c r="G257" s="351" t="str">
        <f>INDEX('Org2567'!$BB$4:$BB$905,MATCH(OrgTbl[[#This Row],[code5]],'Org2567'!$D$4:$D$905,0))</f>
        <v>รพช.</v>
      </c>
      <c r="H257" s="352" t="s">
        <v>4018</v>
      </c>
      <c r="I257" s="351" t="s">
        <v>1714</v>
      </c>
      <c r="J257" s="353">
        <f>INDEX('Org2567'!$BD$4:$BD$905,MATCH(OrgTbl[[#This Row],[code5]],'Org2567'!$D$4:$D$905,0))</f>
        <v>35</v>
      </c>
      <c r="K257" s="351" t="s">
        <v>918</v>
      </c>
      <c r="L257" s="351" t="str">
        <f>INDEX('Org2567'!$BC$4:$BC$905,MATCH(OrgTbl[[#This Row],[code5]],'Org2567'!$D$4:$D$905,0))</f>
        <v>F1</v>
      </c>
      <c r="M257" s="352">
        <f>INDEX('Org2567'!$BF$4:$BF$905,MATCH(OrgTbl[[#This Row],[code5]],'Org2567'!$D$4:$D$905,0))</f>
        <v>9</v>
      </c>
      <c r="N257" s="354"/>
      <c r="O257" s="351" t="s">
        <v>1743</v>
      </c>
      <c r="P257" s="351" t="str">
        <f>INDEX('Org2567'!$BG$4:$BG$905,MATCH(OrgTbl[[#This Row],[code5]],'Org2567'!$D$4:$D$905,0))</f>
        <v>รพช.F1 P&lt;=50,000</v>
      </c>
      <c r="Q257" s="355">
        <f>INDEX('Org2567'!$BE:$BE,MATCH(OrgTbl[[#This Row],[code5]],'Org2567'!$D:$D,0))</f>
        <v>43234</v>
      </c>
      <c r="R257" s="356"/>
    </row>
    <row r="258" spans="1:18" s="146" customFormat="1" ht="21" x14ac:dyDescent="0.6">
      <c r="A258" s="350" t="s">
        <v>275</v>
      </c>
      <c r="B258" s="351" t="s">
        <v>1731</v>
      </c>
      <c r="C258" s="351" t="str">
        <f>OrgTbl[[#This Row],[name333]]&amp;","&amp;OrgTbl[[#This Row],[TypeID]]</f>
        <v>บ้านหมอ,รพช.</v>
      </c>
      <c r="D258" s="351" t="str">
        <f>MID(OrgTbl[[#This Row],[name]],10,100)</f>
        <v>บ้านหมอ</v>
      </c>
      <c r="E258" s="352">
        <v>4</v>
      </c>
      <c r="F258" s="351" t="str" cm="1">
        <f t="array" ref="F258">_xlfn.IFS(OrgTbl[[#This Row],[TypeID]]="รพช.","โรงพยาบาลชุมชน",OrgTbl[[#This Row],[TypeID]]="รพศ.","โรงพยาบาลศูนย์",OrgTbl[[#This Row],[TypeID]]="รพท.","โรงพยาบาลทั่วไป")</f>
        <v>โรงพยาบาลชุมชน</v>
      </c>
      <c r="G258" s="351" t="str">
        <f>INDEX('Org2567'!$BB$4:$BB$905,MATCH(OrgTbl[[#This Row],[code5]],'Org2567'!$D$4:$D$905,0))</f>
        <v>รพช.</v>
      </c>
      <c r="H258" s="352" t="s">
        <v>4018</v>
      </c>
      <c r="I258" s="351" t="s">
        <v>1714</v>
      </c>
      <c r="J258" s="353">
        <f>INDEX('Org2567'!$BD$4:$BD$905,MATCH(OrgTbl[[#This Row],[code5]],'Org2567'!$D$4:$D$905,0))</f>
        <v>30</v>
      </c>
      <c r="K258" s="351" t="s">
        <v>923</v>
      </c>
      <c r="L258" s="351" t="str">
        <f>INDEX('Org2567'!$BC$4:$BC$905,MATCH(OrgTbl[[#This Row],[code5]],'Org2567'!$D$4:$D$905,0))</f>
        <v>F2</v>
      </c>
      <c r="M258" s="352">
        <f>INDEX('Org2567'!$BF$4:$BF$905,MATCH(OrgTbl[[#This Row],[code5]],'Org2567'!$D$4:$D$905,0))</f>
        <v>5</v>
      </c>
      <c r="N258" s="354"/>
      <c r="O258" s="351" t="s">
        <v>1733</v>
      </c>
      <c r="P258" s="351" t="str">
        <f>INDEX('Org2567'!$BG$4:$BG$905,MATCH(OrgTbl[[#This Row],[code5]],'Org2567'!$D$4:$D$905,0))</f>
        <v>รพช.F2 P&lt;=30,000</v>
      </c>
      <c r="Q258" s="355">
        <f>INDEX('Org2567'!$BE:$BE,MATCH(OrgTbl[[#This Row],[code5]],'Org2567'!$D:$D,0))</f>
        <v>25376</v>
      </c>
      <c r="R258" s="356"/>
    </row>
    <row r="259" spans="1:18" s="146" customFormat="1" ht="21" x14ac:dyDescent="0.6">
      <c r="A259" s="350" t="s">
        <v>280</v>
      </c>
      <c r="B259" s="351" t="s">
        <v>3978</v>
      </c>
      <c r="C259" s="351" t="str">
        <f>OrgTbl[[#This Row],[name333]]&amp;","&amp;OrgTbl[[#This Row],[TypeID]]</f>
        <v>วังม่วงสัทธรรม,รพช.</v>
      </c>
      <c r="D259" s="351" t="str">
        <f>MID(OrgTbl[[#This Row],[name]],10,100)</f>
        <v>วังม่วงสัทธรรม</v>
      </c>
      <c r="E259" s="352">
        <v>4</v>
      </c>
      <c r="F259" s="351" t="str" cm="1">
        <f t="array" ref="F259">_xlfn.IFS(OrgTbl[[#This Row],[TypeID]]="รพช.","โรงพยาบาลชุมชน",OrgTbl[[#This Row],[TypeID]]="รพศ.","โรงพยาบาลศูนย์",OrgTbl[[#This Row],[TypeID]]="รพท.","โรงพยาบาลทั่วไป")</f>
        <v>โรงพยาบาลชุมชน</v>
      </c>
      <c r="G259" s="351" t="str">
        <f>INDEX('Org2567'!$BB$4:$BB$905,MATCH(OrgTbl[[#This Row],[code5]],'Org2567'!$D$4:$D$905,0))</f>
        <v>รพช.</v>
      </c>
      <c r="H259" s="352" t="s">
        <v>4018</v>
      </c>
      <c r="I259" s="351" t="s">
        <v>1714</v>
      </c>
      <c r="J259" s="353">
        <f>INDEX('Org2567'!$BD$4:$BD$905,MATCH(OrgTbl[[#This Row],[code5]],'Org2567'!$D$4:$D$905,0))</f>
        <v>33</v>
      </c>
      <c r="K259" s="351" t="s">
        <v>923</v>
      </c>
      <c r="L259" s="351" t="str">
        <f>INDEX('Org2567'!$BC$4:$BC$905,MATCH(OrgTbl[[#This Row],[code5]],'Org2567'!$D$4:$D$905,0))</f>
        <v>F2</v>
      </c>
      <c r="M259" s="352">
        <f>INDEX('Org2567'!$BF$4:$BF$905,MATCH(OrgTbl[[#This Row],[code5]],'Org2567'!$D$4:$D$905,0))</f>
        <v>5</v>
      </c>
      <c r="N259" s="354"/>
      <c r="O259" s="351" t="s">
        <v>1744</v>
      </c>
      <c r="P259" s="351" t="str">
        <f>INDEX('Org2567'!$BG$4:$BG$905,MATCH(OrgTbl[[#This Row],[code5]],'Org2567'!$D$4:$D$905,0))</f>
        <v>รพช.F2 P&lt;=30,000</v>
      </c>
      <c r="Q259" s="355">
        <f>INDEX('Org2567'!$BE:$BE,MATCH(OrgTbl[[#This Row],[code5]],'Org2567'!$D:$D,0))</f>
        <v>15656</v>
      </c>
      <c r="R259" s="356"/>
    </row>
    <row r="260" spans="1:18" s="146" customFormat="1" ht="21" x14ac:dyDescent="0.6">
      <c r="A260" s="350" t="s">
        <v>273</v>
      </c>
      <c r="B260" s="351" t="s">
        <v>1725</v>
      </c>
      <c r="C260" s="351" t="str">
        <f>OrgTbl[[#This Row],[name333]]&amp;","&amp;OrgTbl[[#This Row],[TypeID]]</f>
        <v>วิหารแดง,รพช.</v>
      </c>
      <c r="D260" s="351" t="str">
        <f>MID(OrgTbl[[#This Row],[name]],10,100)</f>
        <v>วิหารแดง</v>
      </c>
      <c r="E260" s="352">
        <v>4</v>
      </c>
      <c r="F260" s="351" t="str" cm="1">
        <f t="array" ref="F260">_xlfn.IFS(OrgTbl[[#This Row],[TypeID]]="รพช.","โรงพยาบาลชุมชน",OrgTbl[[#This Row],[TypeID]]="รพศ.","โรงพยาบาลศูนย์",OrgTbl[[#This Row],[TypeID]]="รพท.","โรงพยาบาลทั่วไป")</f>
        <v>โรงพยาบาลชุมชน</v>
      </c>
      <c r="G260" s="351" t="str">
        <f>INDEX('Org2567'!$BB$4:$BB$905,MATCH(OrgTbl[[#This Row],[code5]],'Org2567'!$D$4:$D$905,0))</f>
        <v>รพช.</v>
      </c>
      <c r="H260" s="352" t="s">
        <v>4018</v>
      </c>
      <c r="I260" s="351" t="s">
        <v>1714</v>
      </c>
      <c r="J260" s="353">
        <f>INDEX('Org2567'!$BD$4:$BD$905,MATCH(OrgTbl[[#This Row],[code5]],'Org2567'!$D$4:$D$905,0))</f>
        <v>48</v>
      </c>
      <c r="K260" s="351" t="s">
        <v>923</v>
      </c>
      <c r="L260" s="351" t="str">
        <f>INDEX('Org2567'!$BC$4:$BC$905,MATCH(OrgTbl[[#This Row],[code5]],'Org2567'!$D$4:$D$905,0))</f>
        <v>F2</v>
      </c>
      <c r="M260" s="352">
        <f>INDEX('Org2567'!$BF$4:$BF$905,MATCH(OrgTbl[[#This Row],[code5]],'Org2567'!$D$4:$D$905,0))</f>
        <v>5</v>
      </c>
      <c r="N260" s="354"/>
      <c r="O260" s="351" t="s">
        <v>1727</v>
      </c>
      <c r="P260" s="351" t="str">
        <f>INDEX('Org2567'!$BG$4:$BG$905,MATCH(OrgTbl[[#This Row],[code5]],'Org2567'!$D$4:$D$905,0))</f>
        <v>รพช.F2 P&lt;=30,000</v>
      </c>
      <c r="Q260" s="355">
        <f>INDEX('Org2567'!$BE:$BE,MATCH(OrgTbl[[#This Row],[code5]],'Org2567'!$D:$D,0))</f>
        <v>25869</v>
      </c>
      <c r="R260" s="356"/>
    </row>
    <row r="261" spans="1:18" s="146" customFormat="1" ht="21" x14ac:dyDescent="0.6">
      <c r="A261" s="350" t="s">
        <v>278</v>
      </c>
      <c r="B261" s="351" t="s">
        <v>3979</v>
      </c>
      <c r="C261" s="351" t="str">
        <f>OrgTbl[[#This Row],[name333]]&amp;","&amp;OrgTbl[[#This Row],[TypeID]]</f>
        <v>เสาไห้เฉลิมพระเกียรติ ๘๐ พรรษา,รพช.</v>
      </c>
      <c r="D261" s="351" t="str">
        <f>MID(OrgTbl[[#This Row],[name]],10,100)</f>
        <v>เสาไห้เฉลิมพระเกียรติ ๘๐ พรรษา</v>
      </c>
      <c r="E261" s="352">
        <v>4</v>
      </c>
      <c r="F261" s="351" t="str" cm="1">
        <f t="array" ref="F261">_xlfn.IFS(OrgTbl[[#This Row],[TypeID]]="รพช.","โรงพยาบาลชุมชน",OrgTbl[[#This Row],[TypeID]]="รพศ.","โรงพยาบาลศูนย์",OrgTbl[[#This Row],[TypeID]]="รพท.","โรงพยาบาลทั่วไป")</f>
        <v>โรงพยาบาลชุมชน</v>
      </c>
      <c r="G261" s="351" t="str">
        <f>INDEX('Org2567'!$BB$4:$BB$905,MATCH(OrgTbl[[#This Row],[code5]],'Org2567'!$D$4:$D$905,0))</f>
        <v>รพช.</v>
      </c>
      <c r="H261" s="352" t="s">
        <v>4018</v>
      </c>
      <c r="I261" s="351" t="s">
        <v>1714</v>
      </c>
      <c r="J261" s="353">
        <f>INDEX('Org2567'!$BD$4:$BD$905,MATCH(OrgTbl[[#This Row],[code5]],'Org2567'!$D$4:$D$905,0))</f>
        <v>28</v>
      </c>
      <c r="K261" s="351" t="s">
        <v>923</v>
      </c>
      <c r="L261" s="351" t="str">
        <f>INDEX('Org2567'!$BC$4:$BC$905,MATCH(OrgTbl[[#This Row],[code5]],'Org2567'!$D$4:$D$905,0))</f>
        <v>F2</v>
      </c>
      <c r="M261" s="352">
        <f>INDEX('Org2567'!$BF$4:$BF$905,MATCH(OrgTbl[[#This Row],[code5]],'Org2567'!$D$4:$D$905,0))</f>
        <v>5</v>
      </c>
      <c r="N261" s="354"/>
      <c r="O261" s="351" t="s">
        <v>1740</v>
      </c>
      <c r="P261" s="351" t="str">
        <f>INDEX('Org2567'!$BG$4:$BG$905,MATCH(OrgTbl[[#This Row],[code5]],'Org2567'!$D$4:$D$905,0))</f>
        <v>รพช.F2 P&lt;=30,000</v>
      </c>
      <c r="Q261" s="355">
        <f>INDEX('Org2567'!$BE:$BE,MATCH(OrgTbl[[#This Row],[code5]],'Org2567'!$D:$D,0))</f>
        <v>19219</v>
      </c>
      <c r="R261" s="356"/>
    </row>
    <row r="262" spans="1:18" s="146" customFormat="1" ht="21" x14ac:dyDescent="0.6">
      <c r="A262" s="350" t="s">
        <v>272</v>
      </c>
      <c r="B262" s="351" t="s">
        <v>1722</v>
      </c>
      <c r="C262" s="351" t="str">
        <f>OrgTbl[[#This Row],[name333]]&amp;","&amp;OrgTbl[[#This Row],[TypeID]]</f>
        <v>หนองแค,รพช.</v>
      </c>
      <c r="D262" s="351" t="str">
        <f>MID(OrgTbl[[#This Row],[name]],10,100)</f>
        <v>หนองแค</v>
      </c>
      <c r="E262" s="352">
        <v>4</v>
      </c>
      <c r="F262" s="351" t="str" cm="1">
        <f t="array" ref="F262">_xlfn.IFS(OrgTbl[[#This Row],[TypeID]]="รพช.","โรงพยาบาลชุมชน",OrgTbl[[#This Row],[TypeID]]="รพศ.","โรงพยาบาลศูนย์",OrgTbl[[#This Row],[TypeID]]="รพท.","โรงพยาบาลทั่วไป")</f>
        <v>โรงพยาบาลชุมชน</v>
      </c>
      <c r="G262" s="351" t="str">
        <f>INDEX('Org2567'!$BB$4:$BB$905,MATCH(OrgTbl[[#This Row],[code5]],'Org2567'!$D$4:$D$905,0))</f>
        <v>รพช.</v>
      </c>
      <c r="H262" s="352" t="s">
        <v>4018</v>
      </c>
      <c r="I262" s="351" t="s">
        <v>1714</v>
      </c>
      <c r="J262" s="353">
        <f>INDEX('Org2567'!$BD$4:$BD$905,MATCH(OrgTbl[[#This Row],[code5]],'Org2567'!$D$4:$D$905,0))</f>
        <v>65</v>
      </c>
      <c r="K262" s="351" t="s">
        <v>923</v>
      </c>
      <c r="L262" s="351" t="str">
        <f>INDEX('Org2567'!$BC$4:$BC$905,MATCH(OrgTbl[[#This Row],[code5]],'Org2567'!$D$4:$D$905,0))</f>
        <v>F2</v>
      </c>
      <c r="M262" s="352">
        <f>INDEX('Org2567'!$BF$4:$BF$905,MATCH(OrgTbl[[#This Row],[code5]],'Org2567'!$D$4:$D$905,0))</f>
        <v>6</v>
      </c>
      <c r="N262" s="354"/>
      <c r="O262" s="351" t="s">
        <v>1724</v>
      </c>
      <c r="P262" s="351" t="str">
        <f>INDEX('Org2567'!$BG$4:$BG$905,MATCH(OrgTbl[[#This Row],[code5]],'Org2567'!$D$4:$D$905,0))</f>
        <v>รพช.F2 P30,000-60,000</v>
      </c>
      <c r="Q262" s="355">
        <f>INDEX('Org2567'!$BE:$BE,MATCH(OrgTbl[[#This Row],[code5]],'Org2567'!$D:$D,0))</f>
        <v>34988</v>
      </c>
      <c r="R262" s="356"/>
    </row>
    <row r="263" spans="1:18" s="146" customFormat="1" ht="21" x14ac:dyDescent="0.6">
      <c r="A263" s="350" t="s">
        <v>274</v>
      </c>
      <c r="B263" s="351" t="s">
        <v>1728</v>
      </c>
      <c r="C263" s="351" t="str">
        <f>OrgTbl[[#This Row],[name333]]&amp;","&amp;OrgTbl[[#This Row],[TypeID]]</f>
        <v>หนองแซง,รพช.</v>
      </c>
      <c r="D263" s="351" t="str">
        <f>MID(OrgTbl[[#This Row],[name]],10,100)</f>
        <v>หนองแซง</v>
      </c>
      <c r="E263" s="352">
        <v>4</v>
      </c>
      <c r="F263" s="351" t="str" cm="1">
        <f t="array" ref="F263">_xlfn.IFS(OrgTbl[[#This Row],[TypeID]]="รพช.","โรงพยาบาลชุมชน",OrgTbl[[#This Row],[TypeID]]="รพศ.","โรงพยาบาลศูนย์",OrgTbl[[#This Row],[TypeID]]="รพท.","โรงพยาบาลทั่วไป")</f>
        <v>โรงพยาบาลชุมชน</v>
      </c>
      <c r="G263" s="351" t="str">
        <f>INDEX('Org2567'!$BB$4:$BB$905,MATCH(OrgTbl[[#This Row],[code5]],'Org2567'!$D$4:$D$905,0))</f>
        <v>รพช.</v>
      </c>
      <c r="H263" s="352" t="s">
        <v>4018</v>
      </c>
      <c r="I263" s="351" t="s">
        <v>1714</v>
      </c>
      <c r="J263" s="353">
        <f>INDEX('Org2567'!$BD$4:$BD$905,MATCH(OrgTbl[[#This Row],[code5]],'Org2567'!$D$4:$D$905,0))</f>
        <v>15</v>
      </c>
      <c r="K263" s="351" t="s">
        <v>923</v>
      </c>
      <c r="L263" s="351" t="str">
        <f>INDEX('Org2567'!$BC$4:$BC$905,MATCH(OrgTbl[[#This Row],[code5]],'Org2567'!$D$4:$D$905,0))</f>
        <v>F2</v>
      </c>
      <c r="M263" s="352">
        <f>INDEX('Org2567'!$BF$4:$BF$905,MATCH(OrgTbl[[#This Row],[code5]],'Org2567'!$D$4:$D$905,0))</f>
        <v>5</v>
      </c>
      <c r="N263" s="354"/>
      <c r="O263" s="351" t="s">
        <v>1730</v>
      </c>
      <c r="P263" s="351" t="str">
        <f>INDEX('Org2567'!$BG$4:$BG$905,MATCH(OrgTbl[[#This Row],[code5]],'Org2567'!$D$4:$D$905,0))</f>
        <v>รพช.F2 P&lt;=30,000</v>
      </c>
      <c r="Q263" s="355">
        <f>INDEX('Org2567'!$BE:$BE,MATCH(OrgTbl[[#This Row],[code5]],'Org2567'!$D:$D,0))</f>
        <v>10161</v>
      </c>
      <c r="R263" s="356"/>
    </row>
    <row r="264" spans="1:18" s="146" customFormat="1" ht="21" x14ac:dyDescent="0.6">
      <c r="A264" s="350" t="s">
        <v>276</v>
      </c>
      <c r="B264" s="351" t="s">
        <v>1734</v>
      </c>
      <c r="C264" s="351" t="str">
        <f>OrgTbl[[#This Row],[name333]]&amp;","&amp;OrgTbl[[#This Row],[TypeID]]</f>
        <v>ดอนพุด,รพช.</v>
      </c>
      <c r="D264" s="351" t="str">
        <f>MID(OrgTbl[[#This Row],[name]],10,100)</f>
        <v>ดอนพุด</v>
      </c>
      <c r="E264" s="352">
        <v>4</v>
      </c>
      <c r="F264" s="351" t="str" cm="1">
        <f t="array" ref="F264">_xlfn.IFS(OrgTbl[[#This Row],[TypeID]]="รพช.","โรงพยาบาลชุมชน",OrgTbl[[#This Row],[TypeID]]="รพศ.","โรงพยาบาลศูนย์",OrgTbl[[#This Row],[TypeID]]="รพท.","โรงพยาบาลทั่วไป")</f>
        <v>โรงพยาบาลชุมชน</v>
      </c>
      <c r="G264" s="351" t="str">
        <f>INDEX('Org2567'!$BB$4:$BB$905,MATCH(OrgTbl[[#This Row],[code5]],'Org2567'!$D$4:$D$905,0))</f>
        <v>รพช.</v>
      </c>
      <c r="H264" s="352" t="s">
        <v>4018</v>
      </c>
      <c r="I264" s="351" t="s">
        <v>1714</v>
      </c>
      <c r="J264" s="353">
        <f>INDEX('Org2567'!$BD$4:$BD$905,MATCH(OrgTbl[[#This Row],[code5]],'Org2567'!$D$4:$D$905,0))</f>
        <v>15</v>
      </c>
      <c r="K264" s="351" t="s">
        <v>923</v>
      </c>
      <c r="L264" s="351" t="str">
        <f>INDEX('Org2567'!$BC$4:$BC$905,MATCH(OrgTbl[[#This Row],[code5]],'Org2567'!$D$4:$D$905,0))</f>
        <v>F3</v>
      </c>
      <c r="M264" s="352">
        <f>INDEX('Org2567'!$BF$4:$BF$905,MATCH(OrgTbl[[#This Row],[code5]],'Org2567'!$D$4:$D$905,0))</f>
        <v>2</v>
      </c>
      <c r="N264" s="354"/>
      <c r="O264" s="351" t="s">
        <v>1736</v>
      </c>
      <c r="P264" s="351" t="str">
        <f>INDEX('Org2567'!$BG$4:$BG$905,MATCH(OrgTbl[[#This Row],[code5]],'Org2567'!$D$4:$D$905,0))</f>
        <v>รพช.F3 P&lt;=15,000</v>
      </c>
      <c r="Q264" s="355">
        <f>INDEX('Org2567'!$BE:$BE,MATCH(OrgTbl[[#This Row],[code5]],'Org2567'!$D:$D,0))</f>
        <v>5745</v>
      </c>
      <c r="R264" s="356"/>
    </row>
    <row r="265" spans="1:18" s="146" customFormat="1" ht="21" x14ac:dyDescent="0.6">
      <c r="A265" s="350" t="s">
        <v>277</v>
      </c>
      <c r="B265" s="351" t="s">
        <v>1737</v>
      </c>
      <c r="C265" s="351" t="str">
        <f>OrgTbl[[#This Row],[name333]]&amp;","&amp;OrgTbl[[#This Row],[TypeID]]</f>
        <v>หนองโดน,รพช.</v>
      </c>
      <c r="D265" s="351" t="str">
        <f>MID(OrgTbl[[#This Row],[name]],10,100)</f>
        <v>หนองโดน</v>
      </c>
      <c r="E265" s="352">
        <v>4</v>
      </c>
      <c r="F265" s="351" t="str" cm="1">
        <f t="array" ref="F265">_xlfn.IFS(OrgTbl[[#This Row],[TypeID]]="รพช.","โรงพยาบาลชุมชน",OrgTbl[[#This Row],[TypeID]]="รพศ.","โรงพยาบาลศูนย์",OrgTbl[[#This Row],[TypeID]]="รพท.","โรงพยาบาลทั่วไป")</f>
        <v>โรงพยาบาลชุมชน</v>
      </c>
      <c r="G265" s="351" t="str">
        <f>INDEX('Org2567'!$BB$4:$BB$905,MATCH(OrgTbl[[#This Row],[code5]],'Org2567'!$D$4:$D$905,0))</f>
        <v>รพช.</v>
      </c>
      <c r="H265" s="352" t="s">
        <v>4018</v>
      </c>
      <c r="I265" s="351" t="s">
        <v>1714</v>
      </c>
      <c r="J265" s="353">
        <f>INDEX('Org2567'!$BD$4:$BD$905,MATCH(OrgTbl[[#This Row],[code5]],'Org2567'!$D$4:$D$905,0))</f>
        <v>20</v>
      </c>
      <c r="K265" s="351" t="s">
        <v>923</v>
      </c>
      <c r="L265" s="351" t="str">
        <f>INDEX('Org2567'!$BC$4:$BC$905,MATCH(OrgTbl[[#This Row],[code5]],'Org2567'!$D$4:$D$905,0))</f>
        <v>F3</v>
      </c>
      <c r="M265" s="352">
        <f>INDEX('Org2567'!$BF$4:$BF$905,MATCH(OrgTbl[[#This Row],[code5]],'Org2567'!$D$4:$D$905,0))</f>
        <v>2</v>
      </c>
      <c r="N265" s="354"/>
      <c r="O265" s="351" t="s">
        <v>1739</v>
      </c>
      <c r="P265" s="351" t="str">
        <f>INDEX('Org2567'!$BG$4:$BG$905,MATCH(OrgTbl[[#This Row],[code5]],'Org2567'!$D$4:$D$905,0))</f>
        <v>รพช.F3 P&lt;=15,000</v>
      </c>
      <c r="Q265" s="355">
        <f>INDEX('Org2567'!$BE:$BE,MATCH(OrgTbl[[#This Row],[code5]],'Org2567'!$D:$D,0))</f>
        <v>8069</v>
      </c>
      <c r="R265" s="356"/>
    </row>
    <row r="266" spans="1:18" s="146" customFormat="1" ht="21" x14ac:dyDescent="0.6">
      <c r="A266" s="350" t="s">
        <v>281</v>
      </c>
      <c r="B266" s="351" t="s">
        <v>1693</v>
      </c>
      <c r="C266" s="351" t="str">
        <f>OrgTbl[[#This Row],[name333]]&amp;","&amp;OrgTbl[[#This Row],[TypeID]]</f>
        <v>สิงห์บุรี,รพท.</v>
      </c>
      <c r="D266" s="351" t="str">
        <f>MID(OrgTbl[[#This Row],[name]],10,100)</f>
        <v>สิงห์บุรี</v>
      </c>
      <c r="E266" s="352">
        <v>4</v>
      </c>
      <c r="F266" s="351" t="str" cm="1">
        <f t="array" ref="F266">_xlfn.IFS(OrgTbl[[#This Row],[TypeID]]="รพช.","โรงพยาบาลชุมชน",OrgTbl[[#This Row],[TypeID]]="รพศ.","โรงพยาบาลศูนย์",OrgTbl[[#This Row],[TypeID]]="รพท.","โรงพยาบาลทั่วไป")</f>
        <v>โรงพยาบาลทั่วไป</v>
      </c>
      <c r="G266" s="351" t="str">
        <f>INDEX('Org2567'!$BB$4:$BB$905,MATCH(OrgTbl[[#This Row],[code5]],'Org2567'!$D$4:$D$905,0))</f>
        <v>รพท.</v>
      </c>
      <c r="H266" s="352" t="s">
        <v>4019</v>
      </c>
      <c r="I266" s="351" t="s">
        <v>1695</v>
      </c>
      <c r="J266" s="353">
        <f>INDEX('Org2567'!$BD$4:$BD$905,MATCH(OrgTbl[[#This Row],[code5]],'Org2567'!$D$4:$D$905,0))</f>
        <v>282</v>
      </c>
      <c r="K266" s="351" t="s">
        <v>923</v>
      </c>
      <c r="L266" s="351" t="str">
        <f>INDEX('Org2567'!$BC$4:$BC$905,MATCH(OrgTbl[[#This Row],[code5]],'Org2567'!$D$4:$D$905,0))</f>
        <v>S</v>
      </c>
      <c r="M266" s="352">
        <f>INDEX('Org2567'!$BF$4:$BF$905,MATCH(OrgTbl[[#This Row],[code5]],'Org2567'!$D$4:$D$905,0))</f>
        <v>16</v>
      </c>
      <c r="N266" s="354"/>
      <c r="O266" s="351" t="s">
        <v>1696</v>
      </c>
      <c r="P266" s="351" t="str">
        <f>INDEX('Org2567'!$BG$4:$BG$905,MATCH(OrgTbl[[#This Row],[code5]],'Org2567'!$D$4:$D$905,0))</f>
        <v>รพท.S B&lt;=400</v>
      </c>
      <c r="Q266" s="355">
        <f>INDEX('Org2567'!$BE:$BE,MATCH(OrgTbl[[#This Row],[code5]],'Org2567'!$D:$D,0))</f>
        <v>41543</v>
      </c>
      <c r="R266" s="356"/>
    </row>
    <row r="267" spans="1:18" s="146" customFormat="1" ht="21" x14ac:dyDescent="0.6">
      <c r="A267" s="350" t="s">
        <v>282</v>
      </c>
      <c r="B267" s="351" t="s">
        <v>1697</v>
      </c>
      <c r="C267" s="351" t="str">
        <f>OrgTbl[[#This Row],[name333]]&amp;","&amp;OrgTbl[[#This Row],[TypeID]]</f>
        <v>อินทร์บุรี,รพท.</v>
      </c>
      <c r="D267" s="351" t="str">
        <f>MID(OrgTbl[[#This Row],[name]],10,100)</f>
        <v>อินทร์บุรี</v>
      </c>
      <c r="E267" s="352">
        <v>4</v>
      </c>
      <c r="F267" s="351" t="str" cm="1">
        <f t="array" ref="F267">_xlfn.IFS(OrgTbl[[#This Row],[TypeID]]="รพช.","โรงพยาบาลชุมชน",OrgTbl[[#This Row],[TypeID]]="รพศ.","โรงพยาบาลศูนย์",OrgTbl[[#This Row],[TypeID]]="รพท.","โรงพยาบาลทั่วไป")</f>
        <v>โรงพยาบาลทั่วไป</v>
      </c>
      <c r="G267" s="351" t="str">
        <f>INDEX('Org2567'!$BB$4:$BB$905,MATCH(OrgTbl[[#This Row],[code5]],'Org2567'!$D$4:$D$905,0))</f>
        <v>รพท.</v>
      </c>
      <c r="H267" s="352" t="s">
        <v>4019</v>
      </c>
      <c r="I267" s="351" t="s">
        <v>1695</v>
      </c>
      <c r="J267" s="353">
        <f>INDEX('Org2567'!$BD$4:$BD$905,MATCH(OrgTbl[[#This Row],[code5]],'Org2567'!$D$4:$D$905,0))</f>
        <v>150</v>
      </c>
      <c r="K267" s="351" t="s">
        <v>923</v>
      </c>
      <c r="L267" s="351" t="str">
        <f>INDEX('Org2567'!$BC$4:$BC$905,MATCH(OrgTbl[[#This Row],[code5]],'Org2567'!$D$4:$D$905,0))</f>
        <v>M1</v>
      </c>
      <c r="M267" s="352">
        <f>INDEX('Org2567'!$BF$4:$BF$905,MATCH(OrgTbl[[#This Row],[code5]],'Org2567'!$D$4:$D$905,0))</f>
        <v>15</v>
      </c>
      <c r="N267" s="354"/>
      <c r="O267" s="351" t="s">
        <v>1699</v>
      </c>
      <c r="P267" s="351" t="str">
        <f>INDEX('Org2567'!$BG$4:$BG$905,MATCH(OrgTbl[[#This Row],[code5]],'Org2567'!$D$4:$D$905,0))</f>
        <v>รพท.M1 B&gt;200</v>
      </c>
      <c r="Q267" s="355">
        <f>INDEX('Org2567'!$BE:$BE,MATCH(OrgTbl[[#This Row],[code5]],'Org2567'!$D:$D,0))</f>
        <v>37207</v>
      </c>
      <c r="R267" s="356"/>
    </row>
    <row r="268" spans="1:18" s="146" customFormat="1" ht="21" x14ac:dyDescent="0.6">
      <c r="A268" s="350" t="s">
        <v>284</v>
      </c>
      <c r="B268" s="351" t="s">
        <v>1703</v>
      </c>
      <c r="C268" s="351" t="str">
        <f>OrgTbl[[#This Row],[name333]]&amp;","&amp;OrgTbl[[#This Row],[TypeID]]</f>
        <v>ค่ายบางระจัน,รพช.</v>
      </c>
      <c r="D268" s="351" t="str">
        <f>MID(OrgTbl[[#This Row],[name]],10,100)</f>
        <v>ค่ายบางระจัน</v>
      </c>
      <c r="E268" s="352">
        <v>4</v>
      </c>
      <c r="F268" s="351" t="str" cm="1">
        <f t="array" ref="F268">_xlfn.IFS(OrgTbl[[#This Row],[TypeID]]="รพช.","โรงพยาบาลชุมชน",OrgTbl[[#This Row],[TypeID]]="รพศ.","โรงพยาบาลศูนย์",OrgTbl[[#This Row],[TypeID]]="รพท.","โรงพยาบาลทั่วไป")</f>
        <v>โรงพยาบาลชุมชน</v>
      </c>
      <c r="G268" s="351" t="str">
        <f>INDEX('Org2567'!$BB$4:$BB$905,MATCH(OrgTbl[[#This Row],[code5]],'Org2567'!$D$4:$D$905,0))</f>
        <v>รพช.</v>
      </c>
      <c r="H268" s="352" t="s">
        <v>4019</v>
      </c>
      <c r="I268" s="351" t="s">
        <v>1695</v>
      </c>
      <c r="J268" s="353">
        <f>INDEX('Org2567'!$BD$4:$BD$905,MATCH(OrgTbl[[#This Row],[code5]],'Org2567'!$D$4:$D$905,0))</f>
        <v>30</v>
      </c>
      <c r="K268" s="351" t="s">
        <v>918</v>
      </c>
      <c r="L268" s="351" t="str">
        <f>INDEX('Org2567'!$BC$4:$BC$905,MATCH(OrgTbl[[#This Row],[code5]],'Org2567'!$D$4:$D$905,0))</f>
        <v>F2</v>
      </c>
      <c r="M268" s="352">
        <f>INDEX('Org2567'!$BF$4:$BF$905,MATCH(OrgTbl[[#This Row],[code5]],'Org2567'!$D$4:$D$905,0))</f>
        <v>5</v>
      </c>
      <c r="N268" s="354"/>
      <c r="O268" s="351" t="s">
        <v>1705</v>
      </c>
      <c r="P268" s="351" t="str">
        <f>INDEX('Org2567'!$BG$4:$BG$905,MATCH(OrgTbl[[#This Row],[code5]],'Org2567'!$D$4:$D$905,0))</f>
        <v>รพช.F2 P&lt;=30,000</v>
      </c>
      <c r="Q268" s="355">
        <f>INDEX('Org2567'!$BE:$BE,MATCH(OrgTbl[[#This Row],[code5]],'Org2567'!$D:$D,0))</f>
        <v>19235</v>
      </c>
      <c r="R268" s="356"/>
    </row>
    <row r="269" spans="1:18" s="146" customFormat="1" ht="21" x14ac:dyDescent="0.6">
      <c r="A269" s="350" t="s">
        <v>286</v>
      </c>
      <c r="B269" s="351" t="s">
        <v>1709</v>
      </c>
      <c r="C269" s="351" t="str">
        <f>OrgTbl[[#This Row],[name333]]&amp;","&amp;OrgTbl[[#This Row],[TypeID]]</f>
        <v>ท่าช้าง,รพช.</v>
      </c>
      <c r="D269" s="351" t="str">
        <f>MID(OrgTbl[[#This Row],[name]],10,100)</f>
        <v>ท่าช้าง</v>
      </c>
      <c r="E269" s="352">
        <v>4</v>
      </c>
      <c r="F269" s="351" t="str" cm="1">
        <f t="array" ref="F269">_xlfn.IFS(OrgTbl[[#This Row],[TypeID]]="รพช.","โรงพยาบาลชุมชน",OrgTbl[[#This Row],[TypeID]]="รพศ.","โรงพยาบาลศูนย์",OrgTbl[[#This Row],[TypeID]]="รพท.","โรงพยาบาลทั่วไป")</f>
        <v>โรงพยาบาลชุมชน</v>
      </c>
      <c r="G269" s="351" t="str">
        <f>INDEX('Org2567'!$BB$4:$BB$905,MATCH(OrgTbl[[#This Row],[code5]],'Org2567'!$D$4:$D$905,0))</f>
        <v>รพช.</v>
      </c>
      <c r="H269" s="352" t="s">
        <v>4019</v>
      </c>
      <c r="I269" s="351" t="s">
        <v>1695</v>
      </c>
      <c r="J269" s="353">
        <f>INDEX('Org2567'!$BD$4:$BD$905,MATCH(OrgTbl[[#This Row],[code5]],'Org2567'!$D$4:$D$905,0))</f>
        <v>42</v>
      </c>
      <c r="K269" s="351" t="s">
        <v>918</v>
      </c>
      <c r="L269" s="351" t="str">
        <f>INDEX('Org2567'!$BC$4:$BC$905,MATCH(OrgTbl[[#This Row],[code5]],'Org2567'!$D$4:$D$905,0))</f>
        <v>F2</v>
      </c>
      <c r="M269" s="352">
        <f>INDEX('Org2567'!$BF$4:$BF$905,MATCH(OrgTbl[[#This Row],[code5]],'Org2567'!$D$4:$D$905,0))</f>
        <v>5</v>
      </c>
      <c r="N269" s="354"/>
      <c r="O269" s="351" t="s">
        <v>1711</v>
      </c>
      <c r="P269" s="351" t="str">
        <f>INDEX('Org2567'!$BG$4:$BG$905,MATCH(OrgTbl[[#This Row],[code5]],'Org2567'!$D$4:$D$905,0))</f>
        <v>รพช.F2 P&lt;=30,000</v>
      </c>
      <c r="Q269" s="355">
        <f>INDEX('Org2567'!$BE:$BE,MATCH(OrgTbl[[#This Row],[code5]],'Org2567'!$D:$D,0))</f>
        <v>8953</v>
      </c>
      <c r="R269" s="356"/>
    </row>
    <row r="270" spans="1:18" s="146" customFormat="1" ht="21" x14ac:dyDescent="0.6">
      <c r="A270" s="350" t="s">
        <v>283</v>
      </c>
      <c r="B270" s="351" t="s">
        <v>1700</v>
      </c>
      <c r="C270" s="351" t="str">
        <f>OrgTbl[[#This Row],[name333]]&amp;","&amp;OrgTbl[[#This Row],[TypeID]]</f>
        <v>บางระจัน,รพช.</v>
      </c>
      <c r="D270" s="351" t="str">
        <f>MID(OrgTbl[[#This Row],[name]],10,100)</f>
        <v>บางระจัน</v>
      </c>
      <c r="E270" s="352">
        <v>4</v>
      </c>
      <c r="F270" s="351" t="str" cm="1">
        <f t="array" ref="F270">_xlfn.IFS(OrgTbl[[#This Row],[TypeID]]="รพช.","โรงพยาบาลชุมชน",OrgTbl[[#This Row],[TypeID]]="รพศ.","โรงพยาบาลศูนย์",OrgTbl[[#This Row],[TypeID]]="รพท.","โรงพยาบาลทั่วไป")</f>
        <v>โรงพยาบาลชุมชน</v>
      </c>
      <c r="G270" s="351" t="str">
        <f>INDEX('Org2567'!$BB$4:$BB$905,MATCH(OrgTbl[[#This Row],[code5]],'Org2567'!$D$4:$D$905,0))</f>
        <v>รพช.</v>
      </c>
      <c r="H270" s="352" t="s">
        <v>4019</v>
      </c>
      <c r="I270" s="351" t="s">
        <v>1695</v>
      </c>
      <c r="J270" s="353">
        <f>INDEX('Org2567'!$BD$4:$BD$905,MATCH(OrgTbl[[#This Row],[code5]],'Org2567'!$D$4:$D$905,0))</f>
        <v>35</v>
      </c>
      <c r="K270" s="351" t="s">
        <v>918</v>
      </c>
      <c r="L270" s="351" t="str">
        <f>INDEX('Org2567'!$BC$4:$BC$905,MATCH(OrgTbl[[#This Row],[code5]],'Org2567'!$D$4:$D$905,0))</f>
        <v>F2</v>
      </c>
      <c r="M270" s="352">
        <f>INDEX('Org2567'!$BF$4:$BF$905,MATCH(OrgTbl[[#This Row],[code5]],'Org2567'!$D$4:$D$905,0))</f>
        <v>5</v>
      </c>
      <c r="N270" s="354"/>
      <c r="O270" s="351" t="s">
        <v>1702</v>
      </c>
      <c r="P270" s="351" t="str">
        <f>INDEX('Org2567'!$BG$4:$BG$905,MATCH(OrgTbl[[#This Row],[code5]],'Org2567'!$D$4:$D$905,0))</f>
        <v>รพช.F2 P&lt;=30,000</v>
      </c>
      <c r="Q270" s="355">
        <f>INDEX('Org2567'!$BE:$BE,MATCH(OrgTbl[[#This Row],[code5]],'Org2567'!$D:$D,0))</f>
        <v>20636</v>
      </c>
      <c r="R270" s="356"/>
    </row>
    <row r="271" spans="1:18" s="146" customFormat="1" ht="21" x14ac:dyDescent="0.6">
      <c r="A271" s="350" t="s">
        <v>285</v>
      </c>
      <c r="B271" s="351" t="s">
        <v>1706</v>
      </c>
      <c r="C271" s="351" t="str">
        <f>OrgTbl[[#This Row],[name333]]&amp;","&amp;OrgTbl[[#This Row],[TypeID]]</f>
        <v>พรหมบุรี,รพช.</v>
      </c>
      <c r="D271" s="351" t="str">
        <f>MID(OrgTbl[[#This Row],[name]],10,100)</f>
        <v>พรหมบุรี</v>
      </c>
      <c r="E271" s="352">
        <v>4</v>
      </c>
      <c r="F271" s="351" t="str" cm="1">
        <f t="array" ref="F271">_xlfn.IFS(OrgTbl[[#This Row],[TypeID]]="รพช.","โรงพยาบาลชุมชน",OrgTbl[[#This Row],[TypeID]]="รพศ.","โรงพยาบาลศูนย์",OrgTbl[[#This Row],[TypeID]]="รพท.","โรงพยาบาลทั่วไป")</f>
        <v>โรงพยาบาลชุมชน</v>
      </c>
      <c r="G271" s="351" t="str">
        <f>INDEX('Org2567'!$BB$4:$BB$905,MATCH(OrgTbl[[#This Row],[code5]],'Org2567'!$D$4:$D$905,0))</f>
        <v>รพช.</v>
      </c>
      <c r="H271" s="352" t="s">
        <v>4019</v>
      </c>
      <c r="I271" s="351" t="s">
        <v>1695</v>
      </c>
      <c r="J271" s="353">
        <f>INDEX('Org2567'!$BD$4:$BD$905,MATCH(OrgTbl[[#This Row],[code5]],'Org2567'!$D$4:$D$905,0))</f>
        <v>28</v>
      </c>
      <c r="K271" s="351" t="s">
        <v>918</v>
      </c>
      <c r="L271" s="351" t="str">
        <f>INDEX('Org2567'!$BC$4:$BC$905,MATCH(OrgTbl[[#This Row],[code5]],'Org2567'!$D$4:$D$905,0))</f>
        <v>F2</v>
      </c>
      <c r="M271" s="352">
        <f>INDEX('Org2567'!$BF$4:$BF$905,MATCH(OrgTbl[[#This Row],[code5]],'Org2567'!$D$4:$D$905,0))</f>
        <v>5</v>
      </c>
      <c r="N271" s="354"/>
      <c r="O271" s="351" t="s">
        <v>1708</v>
      </c>
      <c r="P271" s="351" t="str">
        <f>INDEX('Org2567'!$BG$4:$BG$905,MATCH(OrgTbl[[#This Row],[code5]],'Org2567'!$D$4:$D$905,0))</f>
        <v>รพช.F2 P&lt;=30,000</v>
      </c>
      <c r="Q271" s="355">
        <f>INDEX('Org2567'!$BE:$BE,MATCH(OrgTbl[[#This Row],[code5]],'Org2567'!$D:$D,0))</f>
        <v>11399</v>
      </c>
      <c r="R271" s="356"/>
    </row>
    <row r="272" spans="1:18" s="146" customFormat="1" ht="21" x14ac:dyDescent="0.6">
      <c r="A272" s="350" t="s">
        <v>287</v>
      </c>
      <c r="B272" s="351" t="s">
        <v>1637</v>
      </c>
      <c r="C272" s="351" t="str">
        <f>OrgTbl[[#This Row],[name333]]&amp;","&amp;OrgTbl[[#This Row],[TypeID]]</f>
        <v>อ่างทอง,รพท.</v>
      </c>
      <c r="D272" s="351" t="str">
        <f>MID(OrgTbl[[#This Row],[name]],10,100)</f>
        <v>อ่างทอง</v>
      </c>
      <c r="E272" s="352">
        <v>4</v>
      </c>
      <c r="F272" s="351" t="str" cm="1">
        <f t="array" ref="F272">_xlfn.IFS(OrgTbl[[#This Row],[TypeID]]="รพช.","โรงพยาบาลชุมชน",OrgTbl[[#This Row],[TypeID]]="รพศ.","โรงพยาบาลศูนย์",OrgTbl[[#This Row],[TypeID]]="รพท.","โรงพยาบาลทั่วไป")</f>
        <v>โรงพยาบาลทั่วไป</v>
      </c>
      <c r="G272" s="351" t="str">
        <f>INDEX('Org2567'!$BB$4:$BB$905,MATCH(OrgTbl[[#This Row],[code5]],'Org2567'!$D$4:$D$905,0))</f>
        <v>รพท.</v>
      </c>
      <c r="H272" s="352" t="s">
        <v>4020</v>
      </c>
      <c r="I272" s="351" t="s">
        <v>1639</v>
      </c>
      <c r="J272" s="353">
        <f>INDEX('Org2567'!$BD$4:$BD$905,MATCH(OrgTbl[[#This Row],[code5]],'Org2567'!$D$4:$D$905,0))</f>
        <v>324</v>
      </c>
      <c r="K272" s="351" t="s">
        <v>918</v>
      </c>
      <c r="L272" s="351" t="str">
        <f>INDEX('Org2567'!$BC$4:$BC$905,MATCH(OrgTbl[[#This Row],[code5]],'Org2567'!$D$4:$D$905,0))</f>
        <v>S</v>
      </c>
      <c r="M272" s="352">
        <f>INDEX('Org2567'!$BF$4:$BF$905,MATCH(OrgTbl[[#This Row],[code5]],'Org2567'!$D$4:$D$905,0))</f>
        <v>16</v>
      </c>
      <c r="N272" s="354"/>
      <c r="O272" s="351" t="s">
        <v>1640</v>
      </c>
      <c r="P272" s="351" t="str">
        <f>INDEX('Org2567'!$BG$4:$BG$905,MATCH(OrgTbl[[#This Row],[code5]],'Org2567'!$D$4:$D$905,0))</f>
        <v>รพท.S B&lt;=400</v>
      </c>
      <c r="Q272" s="355">
        <f>INDEX('Org2567'!$BE:$BE,MATCH(OrgTbl[[#This Row],[code5]],'Org2567'!$D:$D,0))</f>
        <v>40457</v>
      </c>
      <c r="R272" s="356"/>
    </row>
    <row r="273" spans="1:18" s="146" customFormat="1" ht="21" x14ac:dyDescent="0.6">
      <c r="A273" s="350" t="s">
        <v>290</v>
      </c>
      <c r="B273" s="351" t="s">
        <v>1647</v>
      </c>
      <c r="C273" s="351" t="str">
        <f>OrgTbl[[#This Row],[name333]]&amp;","&amp;OrgTbl[[#This Row],[TypeID]]</f>
        <v>โพธิ์ทอง,รพช.</v>
      </c>
      <c r="D273" s="351" t="str">
        <f>MID(OrgTbl[[#This Row],[name]],10,100)</f>
        <v>โพธิ์ทอง</v>
      </c>
      <c r="E273" s="352">
        <v>4</v>
      </c>
      <c r="F273" s="351" t="str" cm="1">
        <f t="array" ref="F273">_xlfn.IFS(OrgTbl[[#This Row],[TypeID]]="รพช.","โรงพยาบาลชุมชน",OrgTbl[[#This Row],[TypeID]]="รพศ.","โรงพยาบาลศูนย์",OrgTbl[[#This Row],[TypeID]]="รพท.","โรงพยาบาลทั่วไป")</f>
        <v>โรงพยาบาลชุมชน</v>
      </c>
      <c r="G273" s="351" t="str">
        <f>INDEX('Org2567'!$BB$4:$BB$905,MATCH(OrgTbl[[#This Row],[code5]],'Org2567'!$D$4:$D$905,0))</f>
        <v>รพช.</v>
      </c>
      <c r="H273" s="352" t="s">
        <v>4020</v>
      </c>
      <c r="I273" s="351" t="s">
        <v>1639</v>
      </c>
      <c r="J273" s="353">
        <f>INDEX('Org2567'!$BD$4:$BD$905,MATCH(OrgTbl[[#This Row],[code5]],'Org2567'!$D$4:$D$905,0))</f>
        <v>60</v>
      </c>
      <c r="K273" s="351" t="s">
        <v>918</v>
      </c>
      <c r="L273" s="351" t="str">
        <f>INDEX('Org2567'!$BC$4:$BC$905,MATCH(OrgTbl[[#This Row],[code5]],'Org2567'!$D$4:$D$905,0))</f>
        <v>F1</v>
      </c>
      <c r="M273" s="352">
        <f>INDEX('Org2567'!$BF$4:$BF$905,MATCH(OrgTbl[[#This Row],[code5]],'Org2567'!$D$4:$D$905,0))</f>
        <v>9</v>
      </c>
      <c r="N273" s="354"/>
      <c r="O273" s="351" t="s">
        <v>1649</v>
      </c>
      <c r="P273" s="351" t="str">
        <f>INDEX('Org2567'!$BG$4:$BG$905,MATCH(OrgTbl[[#This Row],[code5]],'Org2567'!$D$4:$D$905,0))</f>
        <v>รพช.F1 P&lt;=50,000</v>
      </c>
      <c r="Q273" s="355">
        <f>INDEX('Org2567'!$BE:$BE,MATCH(OrgTbl[[#This Row],[code5]],'Org2567'!$D:$D,0))</f>
        <v>33941</v>
      </c>
      <c r="R273" s="356"/>
    </row>
    <row r="274" spans="1:18" s="146" customFormat="1" ht="21" x14ac:dyDescent="0.6">
      <c r="A274" s="350" t="s">
        <v>292</v>
      </c>
      <c r="B274" s="351" t="s">
        <v>1653</v>
      </c>
      <c r="C274" s="351" t="str">
        <f>OrgTbl[[#This Row],[name333]]&amp;","&amp;OrgTbl[[#This Row],[TypeID]]</f>
        <v>วิเศษชัยชาญ,รพช.</v>
      </c>
      <c r="D274" s="351" t="str">
        <f>MID(OrgTbl[[#This Row],[name]],10,100)</f>
        <v>วิเศษชัยชาญ</v>
      </c>
      <c r="E274" s="352">
        <v>4</v>
      </c>
      <c r="F274" s="351" t="str" cm="1">
        <f t="array" ref="F274">_xlfn.IFS(OrgTbl[[#This Row],[TypeID]]="รพช.","โรงพยาบาลชุมชน",OrgTbl[[#This Row],[TypeID]]="รพศ.","โรงพยาบาลศูนย์",OrgTbl[[#This Row],[TypeID]]="รพท.","โรงพยาบาลทั่วไป")</f>
        <v>โรงพยาบาลชุมชน</v>
      </c>
      <c r="G274" s="351" t="str">
        <f>INDEX('Org2567'!$BB$4:$BB$905,MATCH(OrgTbl[[#This Row],[code5]],'Org2567'!$D$4:$D$905,0))</f>
        <v>รพช.</v>
      </c>
      <c r="H274" s="352" t="s">
        <v>4020</v>
      </c>
      <c r="I274" s="351" t="s">
        <v>1639</v>
      </c>
      <c r="J274" s="353">
        <f>INDEX('Org2567'!$BD$4:$BD$905,MATCH(OrgTbl[[#This Row],[code5]],'Org2567'!$D$4:$D$905,0))</f>
        <v>97</v>
      </c>
      <c r="K274" s="351" t="s">
        <v>918</v>
      </c>
      <c r="L274" s="351" t="str">
        <f>INDEX('Org2567'!$BC$4:$BC$905,MATCH(OrgTbl[[#This Row],[code5]],'Org2567'!$D$4:$D$905,0))</f>
        <v>F1</v>
      </c>
      <c r="M274" s="352">
        <f>INDEX('Org2567'!$BF$4:$BF$905,MATCH(OrgTbl[[#This Row],[code5]],'Org2567'!$D$4:$D$905,0))</f>
        <v>9</v>
      </c>
      <c r="N274" s="354"/>
      <c r="O274" s="351" t="s">
        <v>1655</v>
      </c>
      <c r="P274" s="351" t="str">
        <f>INDEX('Org2567'!$BG$4:$BG$905,MATCH(OrgTbl[[#This Row],[code5]],'Org2567'!$D$4:$D$905,0))</f>
        <v>รพช.F1 P&lt;=50,000</v>
      </c>
      <c r="Q274" s="355">
        <f>INDEX('Org2567'!$BE:$BE,MATCH(OrgTbl[[#This Row],[code5]],'Org2567'!$D:$D,0))</f>
        <v>42679</v>
      </c>
      <c r="R274" s="356"/>
    </row>
    <row r="275" spans="1:18" s="146" customFormat="1" ht="21" x14ac:dyDescent="0.6">
      <c r="A275" s="350" t="s">
        <v>288</v>
      </c>
      <c r="B275" s="351" t="s">
        <v>1641</v>
      </c>
      <c r="C275" s="351" t="str">
        <f>OrgTbl[[#This Row],[name333]]&amp;","&amp;OrgTbl[[#This Row],[TypeID]]</f>
        <v>ไชโย,รพช.</v>
      </c>
      <c r="D275" s="351" t="str">
        <f>MID(OrgTbl[[#This Row],[name]],10,100)</f>
        <v>ไชโย</v>
      </c>
      <c r="E275" s="352">
        <v>4</v>
      </c>
      <c r="F275" s="351" t="str" cm="1">
        <f t="array" ref="F275">_xlfn.IFS(OrgTbl[[#This Row],[TypeID]]="รพช.","โรงพยาบาลชุมชน",OrgTbl[[#This Row],[TypeID]]="รพศ.","โรงพยาบาลศูนย์",OrgTbl[[#This Row],[TypeID]]="รพท.","โรงพยาบาลทั่วไป")</f>
        <v>โรงพยาบาลชุมชน</v>
      </c>
      <c r="G275" s="351" t="str">
        <f>INDEX('Org2567'!$BB$4:$BB$905,MATCH(OrgTbl[[#This Row],[code5]],'Org2567'!$D$4:$D$905,0))</f>
        <v>รพช.</v>
      </c>
      <c r="H275" s="352" t="s">
        <v>4020</v>
      </c>
      <c r="I275" s="351" t="s">
        <v>1639</v>
      </c>
      <c r="J275" s="353">
        <f>INDEX('Org2567'!$BD$4:$BD$905,MATCH(OrgTbl[[#This Row],[code5]],'Org2567'!$D$4:$D$905,0))</f>
        <v>52</v>
      </c>
      <c r="K275" s="351" t="s">
        <v>918</v>
      </c>
      <c r="L275" s="351" t="str">
        <f>INDEX('Org2567'!$BC$4:$BC$905,MATCH(OrgTbl[[#This Row],[code5]],'Org2567'!$D$4:$D$905,0))</f>
        <v>F2</v>
      </c>
      <c r="M275" s="352">
        <f>INDEX('Org2567'!$BF$4:$BF$905,MATCH(OrgTbl[[#This Row],[code5]],'Org2567'!$D$4:$D$905,0))</f>
        <v>5</v>
      </c>
      <c r="N275" s="354"/>
      <c r="O275" s="351" t="s">
        <v>1643</v>
      </c>
      <c r="P275" s="351" t="str">
        <f>INDEX('Org2567'!$BG$4:$BG$905,MATCH(OrgTbl[[#This Row],[code5]],'Org2567'!$D$4:$D$905,0))</f>
        <v>รพช.F2 P&lt;=30,000</v>
      </c>
      <c r="Q275" s="355">
        <f>INDEX('Org2567'!$BE:$BE,MATCH(OrgTbl[[#This Row],[code5]],'Org2567'!$D:$D,0))</f>
        <v>13876</v>
      </c>
      <c r="R275" s="356"/>
    </row>
    <row r="276" spans="1:18" s="146" customFormat="1" ht="21" x14ac:dyDescent="0.6">
      <c r="A276" s="350" t="s">
        <v>289</v>
      </c>
      <c r="B276" s="351" t="s">
        <v>1644</v>
      </c>
      <c r="C276" s="351" t="str">
        <f>OrgTbl[[#This Row],[name333]]&amp;","&amp;OrgTbl[[#This Row],[TypeID]]</f>
        <v>ป่าโมก,รพช.</v>
      </c>
      <c r="D276" s="351" t="str">
        <f>MID(OrgTbl[[#This Row],[name]],10,100)</f>
        <v>ป่าโมก</v>
      </c>
      <c r="E276" s="352">
        <v>4</v>
      </c>
      <c r="F276" s="351" t="str" cm="1">
        <f t="array" ref="F276">_xlfn.IFS(OrgTbl[[#This Row],[TypeID]]="รพช.","โรงพยาบาลชุมชน",OrgTbl[[#This Row],[TypeID]]="รพศ.","โรงพยาบาลศูนย์",OrgTbl[[#This Row],[TypeID]]="รพท.","โรงพยาบาลทั่วไป")</f>
        <v>โรงพยาบาลชุมชน</v>
      </c>
      <c r="G276" s="351" t="str">
        <f>INDEX('Org2567'!$BB$4:$BB$905,MATCH(OrgTbl[[#This Row],[code5]],'Org2567'!$D$4:$D$905,0))</f>
        <v>รพช.</v>
      </c>
      <c r="H276" s="352" t="s">
        <v>4020</v>
      </c>
      <c r="I276" s="351" t="s">
        <v>1639</v>
      </c>
      <c r="J276" s="353">
        <f>INDEX('Org2567'!$BD$4:$BD$905,MATCH(OrgTbl[[#This Row],[code5]],'Org2567'!$D$4:$D$905,0))</f>
        <v>54</v>
      </c>
      <c r="K276" s="351" t="s">
        <v>918</v>
      </c>
      <c r="L276" s="351" t="str">
        <f>INDEX('Org2567'!$BC$4:$BC$905,MATCH(OrgTbl[[#This Row],[code5]],'Org2567'!$D$4:$D$905,0))</f>
        <v>F2</v>
      </c>
      <c r="M276" s="352">
        <f>INDEX('Org2567'!$BF$4:$BF$905,MATCH(OrgTbl[[#This Row],[code5]],'Org2567'!$D$4:$D$905,0))</f>
        <v>5</v>
      </c>
      <c r="N276" s="354"/>
      <c r="O276" s="351" t="s">
        <v>1646</v>
      </c>
      <c r="P276" s="351" t="str">
        <f>INDEX('Org2567'!$BG$4:$BG$905,MATCH(OrgTbl[[#This Row],[code5]],'Org2567'!$D$4:$D$905,0))</f>
        <v>รพช.F2 P&lt;=30,000</v>
      </c>
      <c r="Q276" s="355">
        <f>INDEX('Org2567'!$BE:$BE,MATCH(OrgTbl[[#This Row],[code5]],'Org2567'!$D:$D,0))</f>
        <v>18779</v>
      </c>
      <c r="R276" s="356"/>
    </row>
    <row r="277" spans="1:18" s="146" customFormat="1" ht="21" x14ac:dyDescent="0.6">
      <c r="A277" s="350" t="s">
        <v>291</v>
      </c>
      <c r="B277" s="351" t="s">
        <v>1650</v>
      </c>
      <c r="C277" s="351" t="str">
        <f>OrgTbl[[#This Row],[name333]]&amp;","&amp;OrgTbl[[#This Row],[TypeID]]</f>
        <v>แสวงหา,รพช.</v>
      </c>
      <c r="D277" s="351" t="str">
        <f>MID(OrgTbl[[#This Row],[name]],10,100)</f>
        <v>แสวงหา</v>
      </c>
      <c r="E277" s="352">
        <v>4</v>
      </c>
      <c r="F277" s="351" t="str" cm="1">
        <f t="array" ref="F277">_xlfn.IFS(OrgTbl[[#This Row],[TypeID]]="รพช.","โรงพยาบาลชุมชน",OrgTbl[[#This Row],[TypeID]]="รพศ.","โรงพยาบาลศูนย์",OrgTbl[[#This Row],[TypeID]]="รพท.","โรงพยาบาลทั่วไป")</f>
        <v>โรงพยาบาลชุมชน</v>
      </c>
      <c r="G277" s="351" t="str">
        <f>INDEX('Org2567'!$BB$4:$BB$905,MATCH(OrgTbl[[#This Row],[code5]],'Org2567'!$D$4:$D$905,0))</f>
        <v>รพช.</v>
      </c>
      <c r="H277" s="352" t="s">
        <v>4020</v>
      </c>
      <c r="I277" s="351" t="s">
        <v>1639</v>
      </c>
      <c r="J277" s="353">
        <f>INDEX('Org2567'!$BD$4:$BD$905,MATCH(OrgTbl[[#This Row],[code5]],'Org2567'!$D$4:$D$905,0))</f>
        <v>48</v>
      </c>
      <c r="K277" s="351" t="s">
        <v>918</v>
      </c>
      <c r="L277" s="351" t="str">
        <f>INDEX('Org2567'!$BC$4:$BC$905,MATCH(OrgTbl[[#This Row],[code5]],'Org2567'!$D$4:$D$905,0))</f>
        <v>F2</v>
      </c>
      <c r="M277" s="352">
        <f>INDEX('Org2567'!$BF$4:$BF$905,MATCH(OrgTbl[[#This Row],[code5]],'Org2567'!$D$4:$D$905,0))</f>
        <v>5</v>
      </c>
      <c r="N277" s="354"/>
      <c r="O277" s="351" t="s">
        <v>1652</v>
      </c>
      <c r="P277" s="351" t="str">
        <f>INDEX('Org2567'!$BG$4:$BG$905,MATCH(OrgTbl[[#This Row],[code5]],'Org2567'!$D$4:$D$905,0))</f>
        <v>รพช.F2 P&lt;=30,000</v>
      </c>
      <c r="Q277" s="355">
        <f>INDEX('Org2567'!$BE:$BE,MATCH(OrgTbl[[#This Row],[code5]],'Org2567'!$D:$D,0))</f>
        <v>22825</v>
      </c>
      <c r="R277" s="356"/>
    </row>
    <row r="278" spans="1:18" s="146" customFormat="1" ht="21" x14ac:dyDescent="0.6">
      <c r="A278" s="350" t="s">
        <v>293</v>
      </c>
      <c r="B278" s="351" t="s">
        <v>1656</v>
      </c>
      <c r="C278" s="351" t="str">
        <f>OrgTbl[[#This Row],[name333]]&amp;","&amp;OrgTbl[[#This Row],[TypeID]]</f>
        <v>สามโก้,รพช.</v>
      </c>
      <c r="D278" s="351" t="str">
        <f>MID(OrgTbl[[#This Row],[name]],10,100)</f>
        <v>สามโก้</v>
      </c>
      <c r="E278" s="352">
        <v>4</v>
      </c>
      <c r="F278" s="351" t="str" cm="1">
        <f t="array" ref="F278">_xlfn.IFS(OrgTbl[[#This Row],[TypeID]]="รพช.","โรงพยาบาลชุมชน",OrgTbl[[#This Row],[TypeID]]="รพศ.","โรงพยาบาลศูนย์",OrgTbl[[#This Row],[TypeID]]="รพท.","โรงพยาบาลทั่วไป")</f>
        <v>โรงพยาบาลชุมชน</v>
      </c>
      <c r="G278" s="351" t="str">
        <f>INDEX('Org2567'!$BB$4:$BB$905,MATCH(OrgTbl[[#This Row],[code5]],'Org2567'!$D$4:$D$905,0))</f>
        <v>รพช.</v>
      </c>
      <c r="H278" s="352" t="s">
        <v>4020</v>
      </c>
      <c r="I278" s="351" t="s">
        <v>1639</v>
      </c>
      <c r="J278" s="353">
        <f>INDEX('Org2567'!$BD$4:$BD$905,MATCH(OrgTbl[[#This Row],[code5]],'Org2567'!$D$4:$D$905,0))</f>
        <v>36</v>
      </c>
      <c r="K278" s="351" t="s">
        <v>918</v>
      </c>
      <c r="L278" s="351" t="str">
        <f>INDEX('Org2567'!$BC$4:$BC$905,MATCH(OrgTbl[[#This Row],[code5]],'Org2567'!$D$4:$D$905,0))</f>
        <v>F3</v>
      </c>
      <c r="M278" s="352">
        <f>INDEX('Org2567'!$BF$4:$BF$905,MATCH(OrgTbl[[#This Row],[code5]],'Org2567'!$D$4:$D$905,0))</f>
        <v>2</v>
      </c>
      <c r="N278" s="354"/>
      <c r="O278" s="351" t="s">
        <v>1658</v>
      </c>
      <c r="P278" s="351" t="str">
        <f>INDEX('Org2567'!$BG$4:$BG$905,MATCH(OrgTbl[[#This Row],[code5]],'Org2567'!$D$4:$D$905,0))</f>
        <v>รพช.F3 P&lt;=15,000</v>
      </c>
      <c r="Q278" s="355">
        <f>INDEX('Org2567'!$BE:$BE,MATCH(OrgTbl[[#This Row],[code5]],'Org2567'!$D:$D,0))</f>
        <v>12949</v>
      </c>
      <c r="R278" s="356"/>
    </row>
    <row r="279" spans="1:18" s="146" customFormat="1" ht="21" x14ac:dyDescent="0.6">
      <c r="A279" s="350" t="s">
        <v>294</v>
      </c>
      <c r="B279" s="351" t="s">
        <v>1792</v>
      </c>
      <c r="C279" s="351" t="str">
        <f>OrgTbl[[#This Row],[name333]]&amp;","&amp;OrgTbl[[#This Row],[TypeID]]</f>
        <v>พหลพลพยุหเสนา,รพท.</v>
      </c>
      <c r="D279" s="351" t="str">
        <f>MID(OrgTbl[[#This Row],[name]],10,100)</f>
        <v>พหลพลพยุหเสนา</v>
      </c>
      <c r="E279" s="352">
        <v>5</v>
      </c>
      <c r="F279" s="351" t="str" cm="1">
        <f t="array" ref="F279">_xlfn.IFS(OrgTbl[[#This Row],[TypeID]]="รพช.","โรงพยาบาลชุมชน",OrgTbl[[#This Row],[TypeID]]="รพศ.","โรงพยาบาลศูนย์",OrgTbl[[#This Row],[TypeID]]="รพท.","โรงพยาบาลทั่วไป")</f>
        <v>โรงพยาบาลทั่วไป</v>
      </c>
      <c r="G279" s="351" t="str">
        <f>INDEX('Org2567'!$BB$4:$BB$905,MATCH(OrgTbl[[#This Row],[code5]],'Org2567'!$D$4:$D$905,0))</f>
        <v>รพท.</v>
      </c>
      <c r="H279" s="352" t="s">
        <v>4021</v>
      </c>
      <c r="I279" s="351" t="s">
        <v>1794</v>
      </c>
      <c r="J279" s="353">
        <f>INDEX('Org2567'!$BD$4:$BD$905,MATCH(OrgTbl[[#This Row],[code5]],'Org2567'!$D$4:$D$905,0))</f>
        <v>597</v>
      </c>
      <c r="K279" s="351" t="s">
        <v>918</v>
      </c>
      <c r="L279" s="351" t="str">
        <f>INDEX('Org2567'!$BC$4:$BC$905,MATCH(OrgTbl[[#This Row],[code5]],'Org2567'!$D$4:$D$905,0))</f>
        <v>S</v>
      </c>
      <c r="M279" s="352">
        <f>INDEX('Org2567'!$BF$4:$BF$905,MATCH(OrgTbl[[#This Row],[code5]],'Org2567'!$D$4:$D$905,0))</f>
        <v>17</v>
      </c>
      <c r="N279" s="354"/>
      <c r="O279" s="351" t="s">
        <v>1795</v>
      </c>
      <c r="P279" s="351" t="str">
        <f>INDEX('Org2567'!$BG$4:$BG$905,MATCH(OrgTbl[[#This Row],[code5]],'Org2567'!$D$4:$D$905,0))</f>
        <v>รพท.S B&gt;400</v>
      </c>
      <c r="Q279" s="355">
        <f>INDEX('Org2567'!$BE:$BE,MATCH(OrgTbl[[#This Row],[code5]],'Org2567'!$D:$D,0))</f>
        <v>109837</v>
      </c>
      <c r="R279" s="356"/>
    </row>
    <row r="280" spans="1:18" s="146" customFormat="1" ht="21" x14ac:dyDescent="0.6">
      <c r="A280" s="350" t="s">
        <v>295</v>
      </c>
      <c r="B280" s="351" t="s">
        <v>1796</v>
      </c>
      <c r="C280" s="351" t="str">
        <f>OrgTbl[[#This Row],[name333]]&amp;","&amp;OrgTbl[[#This Row],[TypeID]]</f>
        <v>มะการักษ์,รพท.</v>
      </c>
      <c r="D280" s="351" t="str">
        <f>MID(OrgTbl[[#This Row],[name]],10,100)</f>
        <v>มะการักษ์</v>
      </c>
      <c r="E280" s="352">
        <v>5</v>
      </c>
      <c r="F280" s="351" t="str" cm="1">
        <f t="array" ref="F280">_xlfn.IFS(OrgTbl[[#This Row],[TypeID]]="รพช.","โรงพยาบาลชุมชน",OrgTbl[[#This Row],[TypeID]]="รพศ.","โรงพยาบาลศูนย์",OrgTbl[[#This Row],[TypeID]]="รพท.","โรงพยาบาลทั่วไป")</f>
        <v>โรงพยาบาลทั่วไป</v>
      </c>
      <c r="G280" s="351" t="str">
        <f>INDEX('Org2567'!$BB$4:$BB$905,MATCH(OrgTbl[[#This Row],[code5]],'Org2567'!$D$4:$D$905,0))</f>
        <v>รพท.</v>
      </c>
      <c r="H280" s="352" t="s">
        <v>4021</v>
      </c>
      <c r="I280" s="351" t="s">
        <v>1794</v>
      </c>
      <c r="J280" s="353">
        <f>INDEX('Org2567'!$BD$4:$BD$905,MATCH(OrgTbl[[#This Row],[code5]],'Org2567'!$D$4:$D$905,0))</f>
        <v>280</v>
      </c>
      <c r="K280" s="351" t="s">
        <v>918</v>
      </c>
      <c r="L280" s="351" t="str">
        <f>INDEX('Org2567'!$BC$4:$BC$905,MATCH(OrgTbl[[#This Row],[code5]],'Org2567'!$D$4:$D$905,0))</f>
        <v>M1</v>
      </c>
      <c r="M280" s="352">
        <f>INDEX('Org2567'!$BF$4:$BF$905,MATCH(OrgTbl[[#This Row],[code5]],'Org2567'!$D$4:$D$905,0))</f>
        <v>15</v>
      </c>
      <c r="N280" s="354"/>
      <c r="O280" s="351" t="s">
        <v>1798</v>
      </c>
      <c r="P280" s="351" t="str">
        <f>INDEX('Org2567'!$BG$4:$BG$905,MATCH(OrgTbl[[#This Row],[code5]],'Org2567'!$D$4:$D$905,0))</f>
        <v>รพท.M1 B&gt;200</v>
      </c>
      <c r="Q280" s="355">
        <f>INDEX('Org2567'!$BE:$BE,MATCH(OrgTbl[[#This Row],[code5]],'Org2567'!$D:$D,0))</f>
        <v>96791</v>
      </c>
      <c r="R280" s="356"/>
    </row>
    <row r="281" spans="1:18" s="146" customFormat="1" ht="21" x14ac:dyDescent="0.6">
      <c r="A281" s="350" t="s">
        <v>301</v>
      </c>
      <c r="B281" s="351" t="s">
        <v>1810</v>
      </c>
      <c r="C281" s="351" t="str">
        <f>OrgTbl[[#This Row],[name333]]&amp;","&amp;OrgTbl[[#This Row],[TypeID]]</f>
        <v>ทองผาภูมิ,รพช.</v>
      </c>
      <c r="D281" s="351" t="str">
        <f>MID(OrgTbl[[#This Row],[name]],10,100)</f>
        <v>ทองผาภูมิ</v>
      </c>
      <c r="E281" s="352">
        <v>5</v>
      </c>
      <c r="F281" s="351" t="str" cm="1">
        <f t="array" ref="F281">_xlfn.IFS(OrgTbl[[#This Row],[TypeID]]="รพช.","โรงพยาบาลชุมชน",OrgTbl[[#This Row],[TypeID]]="รพศ.","โรงพยาบาลศูนย์",OrgTbl[[#This Row],[TypeID]]="รพท.","โรงพยาบาลทั่วไป")</f>
        <v>โรงพยาบาลชุมชน</v>
      </c>
      <c r="G281" s="351" t="str">
        <f>INDEX('Org2567'!$BB$4:$BB$905,MATCH(OrgTbl[[#This Row],[code5]],'Org2567'!$D$4:$D$905,0))</f>
        <v>รพช.</v>
      </c>
      <c r="H281" s="352" t="s">
        <v>4021</v>
      </c>
      <c r="I281" s="351" t="s">
        <v>1794</v>
      </c>
      <c r="J281" s="353">
        <f>INDEX('Org2567'!$BD$4:$BD$905,MATCH(OrgTbl[[#This Row],[code5]],'Org2567'!$D$4:$D$905,0))</f>
        <v>95</v>
      </c>
      <c r="K281" s="351" t="s">
        <v>918</v>
      </c>
      <c r="L281" s="351" t="str">
        <f>INDEX('Org2567'!$BC$4:$BC$905,MATCH(OrgTbl[[#This Row],[code5]],'Org2567'!$D$4:$D$905,0))</f>
        <v>M2</v>
      </c>
      <c r="M281" s="352">
        <f>INDEX('Org2567'!$BF$4:$BF$905,MATCH(OrgTbl[[#This Row],[code5]],'Org2567'!$D$4:$D$905,0))</f>
        <v>12</v>
      </c>
      <c r="N281" s="354"/>
      <c r="O281" s="351" t="s">
        <v>1812</v>
      </c>
      <c r="P281" s="351" t="str">
        <f>INDEX('Org2567'!$BG$4:$BG$905,MATCH(OrgTbl[[#This Row],[code5]],'Org2567'!$D$4:$D$905,0))</f>
        <v>รพช.M2 B&lt;=100</v>
      </c>
      <c r="Q281" s="355">
        <f>INDEX('Org2567'!$BE:$BE,MATCH(OrgTbl[[#This Row],[code5]],'Org2567'!$D:$D,0))</f>
        <v>35638</v>
      </c>
      <c r="R281" s="356"/>
    </row>
    <row r="282" spans="1:18" s="146" customFormat="1" ht="21" x14ac:dyDescent="0.6">
      <c r="A282" s="350" t="s">
        <v>300</v>
      </c>
      <c r="B282" s="351" t="s">
        <v>3980</v>
      </c>
      <c r="C282" s="351" t="str">
        <f>OrgTbl[[#This Row],[name333]]&amp;","&amp;OrgTbl[[#This Row],[TypeID]]</f>
        <v>สมเด็จพระสังฆราชองค์ที่๑๙,รพช.</v>
      </c>
      <c r="D282" s="351" t="str">
        <f>MID(OrgTbl[[#This Row],[name]],10,100)</f>
        <v>สมเด็จพระสังฆราชองค์ที่๑๙</v>
      </c>
      <c r="E282" s="352">
        <v>5</v>
      </c>
      <c r="F282" s="351" t="str" cm="1">
        <f t="array" ref="F282">_xlfn.IFS(OrgTbl[[#This Row],[TypeID]]="รพช.","โรงพยาบาลชุมชน",OrgTbl[[#This Row],[TypeID]]="รพศ.","โรงพยาบาลศูนย์",OrgTbl[[#This Row],[TypeID]]="รพท.","โรงพยาบาลทั่วไป")</f>
        <v>โรงพยาบาลชุมชน</v>
      </c>
      <c r="G282" s="351" t="str">
        <f>INDEX('Org2567'!$BB$4:$BB$905,MATCH(OrgTbl[[#This Row],[code5]],'Org2567'!$D$4:$D$905,0))</f>
        <v>รพช.</v>
      </c>
      <c r="H282" s="352" t="s">
        <v>4021</v>
      </c>
      <c r="I282" s="351" t="s">
        <v>1794</v>
      </c>
      <c r="J282" s="353">
        <f>INDEX('Org2567'!$BD$4:$BD$905,MATCH(OrgTbl[[#This Row],[code5]],'Org2567'!$D$4:$D$905,0))</f>
        <v>141</v>
      </c>
      <c r="K282" s="351" t="s">
        <v>918</v>
      </c>
      <c r="L282" s="351" t="str">
        <f>INDEX('Org2567'!$BC$4:$BC$905,MATCH(OrgTbl[[#This Row],[code5]],'Org2567'!$D$4:$D$905,0))</f>
        <v>M2</v>
      </c>
      <c r="M282" s="352">
        <f>INDEX('Org2567'!$BF$4:$BF$905,MATCH(OrgTbl[[#This Row],[code5]],'Org2567'!$D$4:$D$905,0))</f>
        <v>13</v>
      </c>
      <c r="N282" s="354"/>
      <c r="O282" s="351" t="s">
        <v>1809</v>
      </c>
      <c r="P282" s="351" t="str">
        <f>INDEX('Org2567'!$BG$4:$BG$905,MATCH(OrgTbl[[#This Row],[code5]],'Org2567'!$D$4:$D$905,0))</f>
        <v>รพช.M2 B&gt;100</v>
      </c>
      <c r="Q282" s="355">
        <f>INDEX('Org2567'!$BE:$BE,MATCH(OrgTbl[[#This Row],[code5]],'Org2567'!$D:$D,0))</f>
        <v>72402</v>
      </c>
      <c r="R282" s="356"/>
    </row>
    <row r="283" spans="1:18" s="146" customFormat="1" ht="21" x14ac:dyDescent="0.6">
      <c r="A283" s="350" t="s">
        <v>298</v>
      </c>
      <c r="B283" s="351" t="s">
        <v>1803</v>
      </c>
      <c r="C283" s="351" t="str">
        <f>OrgTbl[[#This Row],[name333]]&amp;","&amp;OrgTbl[[#This Row],[TypeID]]</f>
        <v>บ่อพลอย,รพช.</v>
      </c>
      <c r="D283" s="351" t="str">
        <f>MID(OrgTbl[[#This Row],[name]],10,100)</f>
        <v>บ่อพลอย</v>
      </c>
      <c r="E283" s="352">
        <v>5</v>
      </c>
      <c r="F283" s="351" t="str" cm="1">
        <f t="array" ref="F283">_xlfn.IFS(OrgTbl[[#This Row],[TypeID]]="รพช.","โรงพยาบาลชุมชน",OrgTbl[[#This Row],[TypeID]]="รพศ.","โรงพยาบาลศูนย์",OrgTbl[[#This Row],[TypeID]]="รพท.","โรงพยาบาลทั่วไป")</f>
        <v>โรงพยาบาลชุมชน</v>
      </c>
      <c r="G283" s="351" t="str">
        <f>INDEX('Org2567'!$BB$4:$BB$905,MATCH(OrgTbl[[#This Row],[code5]],'Org2567'!$D$4:$D$905,0))</f>
        <v>รพช.</v>
      </c>
      <c r="H283" s="352" t="s">
        <v>4021</v>
      </c>
      <c r="I283" s="351" t="s">
        <v>1794</v>
      </c>
      <c r="J283" s="353">
        <f>INDEX('Org2567'!$BD$4:$BD$905,MATCH(OrgTbl[[#This Row],[code5]],'Org2567'!$D$4:$D$905,0))</f>
        <v>60</v>
      </c>
      <c r="K283" s="351" t="s">
        <v>918</v>
      </c>
      <c r="L283" s="351" t="str">
        <f>INDEX('Org2567'!$BC$4:$BC$905,MATCH(OrgTbl[[#This Row],[code5]],'Org2567'!$D$4:$D$905,0))</f>
        <v>F1</v>
      </c>
      <c r="M283" s="352">
        <f>INDEX('Org2567'!$BF$4:$BF$905,MATCH(OrgTbl[[#This Row],[code5]],'Org2567'!$D$4:$D$905,0))</f>
        <v>9</v>
      </c>
      <c r="N283" s="354"/>
      <c r="O283" s="351" t="s">
        <v>1805</v>
      </c>
      <c r="P283" s="351" t="str">
        <f>INDEX('Org2567'!$BG$4:$BG$905,MATCH(OrgTbl[[#This Row],[code5]],'Org2567'!$D$4:$D$905,0))</f>
        <v>รพช.F1 P&lt;=50,000</v>
      </c>
      <c r="Q283" s="355">
        <f>INDEX('Org2567'!$BE:$BE,MATCH(OrgTbl[[#This Row],[code5]],'Org2567'!$D:$D,0))</f>
        <v>44463</v>
      </c>
      <c r="R283" s="356"/>
    </row>
    <row r="284" spans="1:18" s="146" customFormat="1" ht="21" x14ac:dyDescent="0.6">
      <c r="A284" s="350" t="s">
        <v>302</v>
      </c>
      <c r="B284" s="351" t="s">
        <v>1813</v>
      </c>
      <c r="C284" s="351" t="str">
        <f>OrgTbl[[#This Row],[name333]]&amp;","&amp;OrgTbl[[#This Row],[TypeID]]</f>
        <v>สังขละบุรี,รพช.</v>
      </c>
      <c r="D284" s="351" t="str">
        <f>MID(OrgTbl[[#This Row],[name]],10,100)</f>
        <v>สังขละบุรี</v>
      </c>
      <c r="E284" s="352">
        <v>5</v>
      </c>
      <c r="F284" s="351" t="str" cm="1">
        <f t="array" ref="F284">_xlfn.IFS(OrgTbl[[#This Row],[TypeID]]="รพช.","โรงพยาบาลชุมชน",OrgTbl[[#This Row],[TypeID]]="รพศ.","โรงพยาบาลศูนย์",OrgTbl[[#This Row],[TypeID]]="รพท.","โรงพยาบาลทั่วไป")</f>
        <v>โรงพยาบาลชุมชน</v>
      </c>
      <c r="G284" s="351" t="str">
        <f>INDEX('Org2567'!$BB$4:$BB$905,MATCH(OrgTbl[[#This Row],[code5]],'Org2567'!$D$4:$D$905,0))</f>
        <v>รพช.</v>
      </c>
      <c r="H284" s="352" t="s">
        <v>4021</v>
      </c>
      <c r="I284" s="351" t="s">
        <v>1794</v>
      </c>
      <c r="J284" s="353">
        <f>INDEX('Org2567'!$BD$4:$BD$905,MATCH(OrgTbl[[#This Row],[code5]],'Org2567'!$D$4:$D$905,0))</f>
        <v>61</v>
      </c>
      <c r="K284" s="351" t="s">
        <v>918</v>
      </c>
      <c r="L284" s="351" t="str">
        <f>INDEX('Org2567'!$BC$4:$BC$905,MATCH(OrgTbl[[#This Row],[code5]],'Org2567'!$D$4:$D$905,0))</f>
        <v>F1</v>
      </c>
      <c r="M284" s="352">
        <f>INDEX('Org2567'!$BF$4:$BF$905,MATCH(OrgTbl[[#This Row],[code5]],'Org2567'!$D$4:$D$905,0))</f>
        <v>9</v>
      </c>
      <c r="N284" s="354"/>
      <c r="O284" s="351" t="s">
        <v>1815</v>
      </c>
      <c r="P284" s="351" t="str">
        <f>INDEX('Org2567'!$BG$4:$BG$905,MATCH(OrgTbl[[#This Row],[code5]],'Org2567'!$D$4:$D$905,0))</f>
        <v>รพช.F1 P&lt;=50,000</v>
      </c>
      <c r="Q284" s="355">
        <f>INDEX('Org2567'!$BE:$BE,MATCH(OrgTbl[[#This Row],[code5]],'Org2567'!$D:$D,0))</f>
        <v>18735</v>
      </c>
      <c r="R284" s="356"/>
    </row>
    <row r="285" spans="1:18" s="146" customFormat="1" ht="21" x14ac:dyDescent="0.6">
      <c r="A285" s="350" t="s">
        <v>303</v>
      </c>
      <c r="B285" s="351" t="s">
        <v>1816</v>
      </c>
      <c r="C285" s="351" t="str">
        <f>OrgTbl[[#This Row],[name333]]&amp;","&amp;OrgTbl[[#This Row],[TypeID]]</f>
        <v>เจ้าคุณไพบูลย์พนมทวน,รพช.</v>
      </c>
      <c r="D285" s="351" t="str">
        <f>MID(OrgTbl[[#This Row],[name]],10,100)</f>
        <v>เจ้าคุณไพบูลย์พนมทวน</v>
      </c>
      <c r="E285" s="352">
        <v>5</v>
      </c>
      <c r="F285" s="351" t="str" cm="1">
        <f t="array" ref="F285">_xlfn.IFS(OrgTbl[[#This Row],[TypeID]]="รพช.","โรงพยาบาลชุมชน",OrgTbl[[#This Row],[TypeID]]="รพศ.","โรงพยาบาลศูนย์",OrgTbl[[#This Row],[TypeID]]="รพท.","โรงพยาบาลทั่วไป")</f>
        <v>โรงพยาบาลชุมชน</v>
      </c>
      <c r="G285" s="351" t="str">
        <f>INDEX('Org2567'!$BB$4:$BB$905,MATCH(OrgTbl[[#This Row],[code5]],'Org2567'!$D$4:$D$905,0))</f>
        <v>รพช.</v>
      </c>
      <c r="H285" s="352" t="s">
        <v>4021</v>
      </c>
      <c r="I285" s="351" t="s">
        <v>1794</v>
      </c>
      <c r="J285" s="353">
        <f>INDEX('Org2567'!$BD$4:$BD$905,MATCH(OrgTbl[[#This Row],[code5]],'Org2567'!$D$4:$D$905,0))</f>
        <v>59</v>
      </c>
      <c r="K285" s="351" t="s">
        <v>923</v>
      </c>
      <c r="L285" s="351" t="str">
        <f>INDEX('Org2567'!$BC$4:$BC$905,MATCH(OrgTbl[[#This Row],[code5]],'Org2567'!$D$4:$D$905,0))</f>
        <v>F2</v>
      </c>
      <c r="M285" s="352">
        <f>INDEX('Org2567'!$BF$4:$BF$905,MATCH(OrgTbl[[#This Row],[code5]],'Org2567'!$D$4:$D$905,0))</f>
        <v>6</v>
      </c>
      <c r="N285" s="354"/>
      <c r="O285" s="351" t="s">
        <v>1818</v>
      </c>
      <c r="P285" s="351" t="str">
        <f>INDEX('Org2567'!$BG$4:$BG$905,MATCH(OrgTbl[[#This Row],[code5]],'Org2567'!$D$4:$D$905,0))</f>
        <v>รพช.F2 P30,000-60,000</v>
      </c>
      <c r="Q285" s="355">
        <f>INDEX('Org2567'!$BE:$BE,MATCH(OrgTbl[[#This Row],[code5]],'Org2567'!$D:$D,0))</f>
        <v>36960</v>
      </c>
      <c r="R285" s="356"/>
    </row>
    <row r="286" spans="1:18" s="146" customFormat="1" ht="21" x14ac:dyDescent="0.6">
      <c r="A286" s="350" t="s">
        <v>305</v>
      </c>
      <c r="B286" s="351" t="s">
        <v>1822</v>
      </c>
      <c r="C286" s="351" t="str">
        <f>OrgTbl[[#This Row],[name333]]&amp;","&amp;OrgTbl[[#This Row],[TypeID]]</f>
        <v>ด่านมะขามเตี้ย,รพช.</v>
      </c>
      <c r="D286" s="351" t="str">
        <f>MID(OrgTbl[[#This Row],[name]],10,100)</f>
        <v>ด่านมะขามเตี้ย</v>
      </c>
      <c r="E286" s="352">
        <v>5</v>
      </c>
      <c r="F286" s="351" t="str" cm="1">
        <f t="array" ref="F286">_xlfn.IFS(OrgTbl[[#This Row],[TypeID]]="รพช.","โรงพยาบาลชุมชน",OrgTbl[[#This Row],[TypeID]]="รพศ.","โรงพยาบาลศูนย์",OrgTbl[[#This Row],[TypeID]]="รพท.","โรงพยาบาลทั่วไป")</f>
        <v>โรงพยาบาลชุมชน</v>
      </c>
      <c r="G286" s="351" t="str">
        <f>INDEX('Org2567'!$BB$4:$BB$905,MATCH(OrgTbl[[#This Row],[code5]],'Org2567'!$D$4:$D$905,0))</f>
        <v>รพช.</v>
      </c>
      <c r="H286" s="352" t="s">
        <v>4021</v>
      </c>
      <c r="I286" s="351" t="s">
        <v>1794</v>
      </c>
      <c r="J286" s="353">
        <f>INDEX('Org2567'!$BD$4:$BD$905,MATCH(OrgTbl[[#This Row],[code5]],'Org2567'!$D$4:$D$905,0))</f>
        <v>56</v>
      </c>
      <c r="K286" s="351" t="s">
        <v>923</v>
      </c>
      <c r="L286" s="351" t="str">
        <f>INDEX('Org2567'!$BC$4:$BC$905,MATCH(OrgTbl[[#This Row],[code5]],'Org2567'!$D$4:$D$905,0))</f>
        <v>F2</v>
      </c>
      <c r="M286" s="352">
        <f>INDEX('Org2567'!$BF$4:$BF$905,MATCH(OrgTbl[[#This Row],[code5]],'Org2567'!$D$4:$D$905,0))</f>
        <v>5</v>
      </c>
      <c r="N286" s="354"/>
      <c r="O286" s="351" t="s">
        <v>1824</v>
      </c>
      <c r="P286" s="351" t="str">
        <f>INDEX('Org2567'!$BG$4:$BG$905,MATCH(OrgTbl[[#This Row],[code5]],'Org2567'!$D$4:$D$905,0))</f>
        <v>รพช.F2 P&lt;=30,000</v>
      </c>
      <c r="Q286" s="355">
        <f>INDEX('Org2567'!$BE:$BE,MATCH(OrgTbl[[#This Row],[code5]],'Org2567'!$D:$D,0))</f>
        <v>27746</v>
      </c>
      <c r="R286" s="356"/>
    </row>
    <row r="287" spans="1:18" s="146" customFormat="1" ht="21" x14ac:dyDescent="0.6">
      <c r="A287" s="350" t="s">
        <v>299</v>
      </c>
      <c r="B287" s="351" t="s">
        <v>1806</v>
      </c>
      <c r="C287" s="351" t="str">
        <f>OrgTbl[[#This Row],[name333]]&amp;","&amp;OrgTbl[[#This Row],[TypeID]]</f>
        <v>ท่ากระดาน,รพช.</v>
      </c>
      <c r="D287" s="351" t="str">
        <f>MID(OrgTbl[[#This Row],[name]],10,100)</f>
        <v>ท่ากระดาน</v>
      </c>
      <c r="E287" s="352">
        <v>5</v>
      </c>
      <c r="F287" s="351" t="str" cm="1">
        <f t="array" ref="F287">_xlfn.IFS(OrgTbl[[#This Row],[TypeID]]="รพช.","โรงพยาบาลชุมชน",OrgTbl[[#This Row],[TypeID]]="รพศ.","โรงพยาบาลศูนย์",OrgTbl[[#This Row],[TypeID]]="รพท.","โรงพยาบาลทั่วไป")</f>
        <v>โรงพยาบาลชุมชน</v>
      </c>
      <c r="G287" s="351" t="str">
        <f>INDEX('Org2567'!$BB$4:$BB$905,MATCH(OrgTbl[[#This Row],[code5]],'Org2567'!$D$4:$D$905,0))</f>
        <v>รพช.</v>
      </c>
      <c r="H287" s="352" t="s">
        <v>4021</v>
      </c>
      <c r="I287" s="351" t="s">
        <v>1794</v>
      </c>
      <c r="J287" s="353">
        <f>INDEX('Org2567'!$BD$4:$BD$905,MATCH(OrgTbl[[#This Row],[code5]],'Org2567'!$D$4:$D$905,0))</f>
        <v>32</v>
      </c>
      <c r="K287" s="351" t="s">
        <v>923</v>
      </c>
      <c r="L287" s="351" t="str">
        <f>INDEX('Org2567'!$BC$4:$BC$905,MATCH(OrgTbl[[#This Row],[code5]],'Org2567'!$D$4:$D$905,0))</f>
        <v>F2</v>
      </c>
      <c r="M287" s="352">
        <f>INDEX('Org2567'!$BF$4:$BF$905,MATCH(OrgTbl[[#This Row],[code5]],'Org2567'!$D$4:$D$905,0))</f>
        <v>5</v>
      </c>
      <c r="N287" s="354"/>
      <c r="O287" s="351" t="s">
        <v>1808</v>
      </c>
      <c r="P287" s="351" t="str">
        <f>INDEX('Org2567'!$BG$4:$BG$905,MATCH(OrgTbl[[#This Row],[code5]],'Org2567'!$D$4:$D$905,0))</f>
        <v>รพช.F2 P&lt;=30,000</v>
      </c>
      <c r="Q287" s="355">
        <f>INDEX('Org2567'!$BE:$BE,MATCH(OrgTbl[[#This Row],[code5]],'Org2567'!$D:$D,0))</f>
        <v>10276</v>
      </c>
      <c r="R287" s="356"/>
    </row>
    <row r="288" spans="1:18" s="146" customFormat="1" ht="21" x14ac:dyDescent="0.6">
      <c r="A288" s="350" t="s">
        <v>296</v>
      </c>
      <c r="B288" s="351" t="s">
        <v>1799</v>
      </c>
      <c r="C288" s="351" t="str">
        <f>OrgTbl[[#This Row],[name333]]&amp;","&amp;OrgTbl[[#This Row],[TypeID]]</f>
        <v>ไทรโยค,รพช.</v>
      </c>
      <c r="D288" s="351" t="str">
        <f>MID(OrgTbl[[#This Row],[name]],10,100)</f>
        <v>ไทรโยค</v>
      </c>
      <c r="E288" s="352">
        <v>5</v>
      </c>
      <c r="F288" s="351" t="str" cm="1">
        <f t="array" ref="F288">_xlfn.IFS(OrgTbl[[#This Row],[TypeID]]="รพช.","โรงพยาบาลชุมชน",OrgTbl[[#This Row],[TypeID]]="รพศ.","โรงพยาบาลศูนย์",OrgTbl[[#This Row],[TypeID]]="รพท.","โรงพยาบาลทั่วไป")</f>
        <v>โรงพยาบาลชุมชน</v>
      </c>
      <c r="G288" s="351" t="str">
        <f>INDEX('Org2567'!$BB$4:$BB$905,MATCH(OrgTbl[[#This Row],[code5]],'Org2567'!$D$4:$D$905,0))</f>
        <v>รพช.</v>
      </c>
      <c r="H288" s="352" t="s">
        <v>4021</v>
      </c>
      <c r="I288" s="351" t="s">
        <v>1794</v>
      </c>
      <c r="J288" s="353">
        <f>INDEX('Org2567'!$BD$4:$BD$905,MATCH(OrgTbl[[#This Row],[code5]],'Org2567'!$D$4:$D$905,0))</f>
        <v>58</v>
      </c>
      <c r="K288" s="351" t="s">
        <v>923</v>
      </c>
      <c r="L288" s="351" t="str">
        <f>INDEX('Org2567'!$BC$4:$BC$905,MATCH(OrgTbl[[#This Row],[code5]],'Org2567'!$D$4:$D$905,0))</f>
        <v>F2</v>
      </c>
      <c r="M288" s="352">
        <f>INDEX('Org2567'!$BF$4:$BF$905,MATCH(OrgTbl[[#This Row],[code5]],'Org2567'!$D$4:$D$905,0))</f>
        <v>5</v>
      </c>
      <c r="N288" s="354"/>
      <c r="O288" s="351" t="s">
        <v>1801</v>
      </c>
      <c r="P288" s="351" t="str">
        <f>INDEX('Org2567'!$BG$4:$BG$905,MATCH(OrgTbl[[#This Row],[code5]],'Org2567'!$D$4:$D$905,0))</f>
        <v>รพช.F2 P&lt;=30,000</v>
      </c>
      <c r="Q288" s="355">
        <f>INDEX('Org2567'!$BE:$BE,MATCH(OrgTbl[[#This Row],[code5]],'Org2567'!$D:$D,0))</f>
        <v>29625</v>
      </c>
      <c r="R288" s="356"/>
    </row>
    <row r="289" spans="1:18" s="146" customFormat="1" ht="21" x14ac:dyDescent="0.6">
      <c r="A289" s="350" t="s">
        <v>304</v>
      </c>
      <c r="B289" s="351" t="s">
        <v>1819</v>
      </c>
      <c r="C289" s="351" t="str">
        <f>OrgTbl[[#This Row],[name333]]&amp;","&amp;OrgTbl[[#This Row],[TypeID]]</f>
        <v>เลาขวัญ,รพช.</v>
      </c>
      <c r="D289" s="351" t="str">
        <f>MID(OrgTbl[[#This Row],[name]],10,100)</f>
        <v>เลาขวัญ</v>
      </c>
      <c r="E289" s="352">
        <v>5</v>
      </c>
      <c r="F289" s="351" t="str" cm="1">
        <f t="array" ref="F289">_xlfn.IFS(OrgTbl[[#This Row],[TypeID]]="รพช.","โรงพยาบาลชุมชน",OrgTbl[[#This Row],[TypeID]]="รพศ.","โรงพยาบาลศูนย์",OrgTbl[[#This Row],[TypeID]]="รพท.","โรงพยาบาลทั่วไป")</f>
        <v>โรงพยาบาลชุมชน</v>
      </c>
      <c r="G289" s="351" t="str">
        <f>INDEX('Org2567'!$BB$4:$BB$905,MATCH(OrgTbl[[#This Row],[code5]],'Org2567'!$D$4:$D$905,0))</f>
        <v>รพช.</v>
      </c>
      <c r="H289" s="352" t="s">
        <v>4021</v>
      </c>
      <c r="I289" s="351" t="s">
        <v>1794</v>
      </c>
      <c r="J289" s="353">
        <f>INDEX('Org2567'!$BD$4:$BD$905,MATCH(OrgTbl[[#This Row],[code5]],'Org2567'!$D$4:$D$905,0))</f>
        <v>54</v>
      </c>
      <c r="K289" s="351" t="s">
        <v>923</v>
      </c>
      <c r="L289" s="351" t="str">
        <f>INDEX('Org2567'!$BC$4:$BC$905,MATCH(OrgTbl[[#This Row],[code5]],'Org2567'!$D$4:$D$905,0))</f>
        <v>F2</v>
      </c>
      <c r="M289" s="352">
        <f>INDEX('Org2567'!$BF$4:$BF$905,MATCH(OrgTbl[[#This Row],[code5]],'Org2567'!$D$4:$D$905,0))</f>
        <v>6</v>
      </c>
      <c r="N289" s="354"/>
      <c r="O289" s="351" t="s">
        <v>1821</v>
      </c>
      <c r="P289" s="351" t="str">
        <f>INDEX('Org2567'!$BG$4:$BG$905,MATCH(OrgTbl[[#This Row],[code5]],'Org2567'!$D$4:$D$905,0))</f>
        <v>รพช.F2 P30,000-60,000</v>
      </c>
      <c r="Q289" s="355">
        <f>INDEX('Org2567'!$BE:$BE,MATCH(OrgTbl[[#This Row],[code5]],'Org2567'!$D:$D,0))</f>
        <v>41524</v>
      </c>
      <c r="R289" s="356"/>
    </row>
    <row r="290" spans="1:18" s="146" customFormat="1" ht="21" x14ac:dyDescent="0.6">
      <c r="A290" s="350" t="s">
        <v>306</v>
      </c>
      <c r="B290" s="351" t="s">
        <v>1825</v>
      </c>
      <c r="C290" s="351" t="str">
        <f>OrgTbl[[#This Row],[name333]]&amp;","&amp;OrgTbl[[#This Row],[TypeID]]</f>
        <v>สถานพระบารมี,รพช.</v>
      </c>
      <c r="D290" s="351" t="str">
        <f>MID(OrgTbl[[#This Row],[name]],10,100)</f>
        <v>สถานพระบารมี</v>
      </c>
      <c r="E290" s="352">
        <v>5</v>
      </c>
      <c r="F290" s="351" t="str" cm="1">
        <f t="array" ref="F290">_xlfn.IFS(OrgTbl[[#This Row],[TypeID]]="รพช.","โรงพยาบาลชุมชน",OrgTbl[[#This Row],[TypeID]]="รพศ.","โรงพยาบาลศูนย์",OrgTbl[[#This Row],[TypeID]]="รพท.","โรงพยาบาลทั่วไป")</f>
        <v>โรงพยาบาลชุมชน</v>
      </c>
      <c r="G290" s="351" t="str">
        <f>INDEX('Org2567'!$BB$4:$BB$905,MATCH(OrgTbl[[#This Row],[code5]],'Org2567'!$D$4:$D$905,0))</f>
        <v>รพช.</v>
      </c>
      <c r="H290" s="352" t="s">
        <v>4021</v>
      </c>
      <c r="I290" s="351" t="s">
        <v>1794</v>
      </c>
      <c r="J290" s="353">
        <f>INDEX('Org2567'!$BD$4:$BD$905,MATCH(OrgTbl[[#This Row],[code5]],'Org2567'!$D$4:$D$905,0))</f>
        <v>30</v>
      </c>
      <c r="K290" s="351" t="s">
        <v>923</v>
      </c>
      <c r="L290" s="351" t="str">
        <f>INDEX('Org2567'!$BC$4:$BC$905,MATCH(OrgTbl[[#This Row],[code5]],'Org2567'!$D$4:$D$905,0))</f>
        <v>F2</v>
      </c>
      <c r="M290" s="352">
        <f>INDEX('Org2567'!$BF$4:$BF$905,MATCH(OrgTbl[[#This Row],[code5]],'Org2567'!$D$4:$D$905,0))</f>
        <v>5</v>
      </c>
      <c r="N290" s="354"/>
      <c r="O290" s="351" t="s">
        <v>1827</v>
      </c>
      <c r="P290" s="351" t="str">
        <f>INDEX('Org2567'!$BG$4:$BG$905,MATCH(OrgTbl[[#This Row],[code5]],'Org2567'!$D$4:$D$905,0))</f>
        <v>รพช.F2 P&lt;=30,000</v>
      </c>
      <c r="Q290" s="355">
        <f>INDEX('Org2567'!$BE:$BE,MATCH(OrgTbl[[#This Row],[code5]],'Org2567'!$D:$D,0))</f>
        <v>12533</v>
      </c>
      <c r="R290" s="356"/>
    </row>
    <row r="291" spans="1:18" s="146" customFormat="1" ht="21" x14ac:dyDescent="0.6">
      <c r="A291" s="350" t="s">
        <v>297</v>
      </c>
      <c r="B291" s="351" t="s">
        <v>3981</v>
      </c>
      <c r="C291" s="351" t="str">
        <f>OrgTbl[[#This Row],[name333]]&amp;","&amp;OrgTbl[[#This Row],[TypeID]]</f>
        <v>สมเด็จพระปิยมหาราชรมณียเขต,รพช.</v>
      </c>
      <c r="D291" s="351" t="str">
        <f>MID(OrgTbl[[#This Row],[name]],10,100)</f>
        <v>สมเด็จพระปิยมหาราชรมณียเขต</v>
      </c>
      <c r="E291" s="352">
        <v>5</v>
      </c>
      <c r="F291" s="351" t="str" cm="1">
        <f t="array" ref="F291">_xlfn.IFS(OrgTbl[[#This Row],[TypeID]]="รพช.","โรงพยาบาลชุมชน",OrgTbl[[#This Row],[TypeID]]="รพศ.","โรงพยาบาลศูนย์",OrgTbl[[#This Row],[TypeID]]="รพท.","โรงพยาบาลทั่วไป")</f>
        <v>โรงพยาบาลชุมชน</v>
      </c>
      <c r="G291" s="351" t="str">
        <f>INDEX('Org2567'!$BB$4:$BB$905,MATCH(OrgTbl[[#This Row],[code5]],'Org2567'!$D$4:$D$905,0))</f>
        <v>รพช.</v>
      </c>
      <c r="H291" s="352" t="s">
        <v>4021</v>
      </c>
      <c r="I291" s="351" t="s">
        <v>1794</v>
      </c>
      <c r="J291" s="353">
        <f>INDEX('Org2567'!$BD$4:$BD$905,MATCH(OrgTbl[[#This Row],[code5]],'Org2567'!$D$4:$D$905,0))</f>
        <v>30</v>
      </c>
      <c r="K291" s="351" t="s">
        <v>923</v>
      </c>
      <c r="L291" s="351" t="str">
        <f>INDEX('Org2567'!$BC$4:$BC$905,MATCH(OrgTbl[[#This Row],[code5]],'Org2567'!$D$4:$D$905,0))</f>
        <v>F2</v>
      </c>
      <c r="M291" s="352">
        <f>INDEX('Org2567'!$BF$4:$BF$905,MATCH(OrgTbl[[#This Row],[code5]],'Org2567'!$D$4:$D$905,0))</f>
        <v>5</v>
      </c>
      <c r="N291" s="354"/>
      <c r="O291" s="351" t="s">
        <v>1802</v>
      </c>
      <c r="P291" s="351" t="str">
        <f>INDEX('Org2567'!$BG$4:$BG$905,MATCH(OrgTbl[[#This Row],[code5]],'Org2567'!$D$4:$D$905,0))</f>
        <v>รพช.F2 P&lt;=30,000</v>
      </c>
      <c r="Q291" s="355">
        <f>INDEX('Org2567'!$BE:$BE,MATCH(OrgTbl[[#This Row],[code5]],'Org2567'!$D:$D,0))</f>
        <v>9233</v>
      </c>
      <c r="R291" s="356"/>
    </row>
    <row r="292" spans="1:18" s="146" customFormat="1" ht="21" x14ac:dyDescent="0.6">
      <c r="A292" s="350" t="s">
        <v>308</v>
      </c>
      <c r="B292" s="351" t="s">
        <v>3982</v>
      </c>
      <c r="C292" s="351" t="str">
        <f>OrgTbl[[#This Row],[name333]]&amp;","&amp;OrgTbl[[#This Row],[TypeID]]</f>
        <v>ห้วยกระเจาเฉลิมพระเกียรติ ๘๐ พรรษา,รพช.</v>
      </c>
      <c r="D292" s="351" t="str">
        <f>MID(OrgTbl[[#This Row],[name]],10,100)</f>
        <v>ห้วยกระเจาเฉลิมพระเกียรติ ๘๐ พรรษา</v>
      </c>
      <c r="E292" s="352">
        <v>5</v>
      </c>
      <c r="F292" s="351" t="str" cm="1">
        <f t="array" ref="F292">_xlfn.IFS(OrgTbl[[#This Row],[TypeID]]="รพช.","โรงพยาบาลชุมชน",OrgTbl[[#This Row],[TypeID]]="รพศ.","โรงพยาบาลศูนย์",OrgTbl[[#This Row],[TypeID]]="รพท.","โรงพยาบาลทั่วไป")</f>
        <v>โรงพยาบาลชุมชน</v>
      </c>
      <c r="G292" s="351" t="str">
        <f>INDEX('Org2567'!$BB$4:$BB$905,MATCH(OrgTbl[[#This Row],[code5]],'Org2567'!$D$4:$D$905,0))</f>
        <v>รพช.</v>
      </c>
      <c r="H292" s="352" t="s">
        <v>4021</v>
      </c>
      <c r="I292" s="351" t="s">
        <v>1794</v>
      </c>
      <c r="J292" s="353">
        <f>INDEX('Org2567'!$BD$4:$BD$905,MATCH(OrgTbl[[#This Row],[code5]],'Org2567'!$D$4:$D$905,0))</f>
        <v>30</v>
      </c>
      <c r="K292" s="351" t="s">
        <v>923</v>
      </c>
      <c r="L292" s="351" t="str">
        <f>INDEX('Org2567'!$BC$4:$BC$905,MATCH(OrgTbl[[#This Row],[code5]],'Org2567'!$D$4:$D$905,0))</f>
        <v>F2</v>
      </c>
      <c r="M292" s="352">
        <f>INDEX('Org2567'!$BF$4:$BF$905,MATCH(OrgTbl[[#This Row],[code5]],'Org2567'!$D$4:$D$905,0))</f>
        <v>5</v>
      </c>
      <c r="N292" s="354"/>
      <c r="O292" s="351" t="s">
        <v>1831</v>
      </c>
      <c r="P292" s="351" t="str">
        <f>INDEX('Org2567'!$BG$4:$BG$905,MATCH(OrgTbl[[#This Row],[code5]],'Org2567'!$D$4:$D$905,0))</f>
        <v>รพช.F2 P&lt;=30,000</v>
      </c>
      <c r="Q292" s="355">
        <f>INDEX('Org2567'!$BE:$BE,MATCH(OrgTbl[[#This Row],[code5]],'Org2567'!$D:$D,0))</f>
        <v>25547</v>
      </c>
      <c r="R292" s="356"/>
    </row>
    <row r="293" spans="1:18" s="146" customFormat="1" ht="21" x14ac:dyDescent="0.6">
      <c r="A293" s="350" t="s">
        <v>307</v>
      </c>
      <c r="B293" s="351" t="s">
        <v>1828</v>
      </c>
      <c r="C293" s="351" t="str">
        <f>OrgTbl[[#This Row],[name333]]&amp;","&amp;OrgTbl[[#This Row],[TypeID]]</f>
        <v>ศุกร์ศิริศรีสวัสดิ์,รพช.</v>
      </c>
      <c r="D293" s="351" t="str">
        <f>MID(OrgTbl[[#This Row],[name]],10,100)</f>
        <v>ศุกร์ศิริศรีสวัสดิ์</v>
      </c>
      <c r="E293" s="352">
        <v>5</v>
      </c>
      <c r="F293" s="351" t="str" cm="1">
        <f t="array" ref="F293">_xlfn.IFS(OrgTbl[[#This Row],[TypeID]]="รพช.","โรงพยาบาลชุมชน",OrgTbl[[#This Row],[TypeID]]="รพศ.","โรงพยาบาลศูนย์",OrgTbl[[#This Row],[TypeID]]="รพท.","โรงพยาบาลทั่วไป")</f>
        <v>โรงพยาบาลชุมชน</v>
      </c>
      <c r="G293" s="351" t="str">
        <f>INDEX('Org2567'!$BB$4:$BB$905,MATCH(OrgTbl[[#This Row],[code5]],'Org2567'!$D$4:$D$905,0))</f>
        <v>รพช.</v>
      </c>
      <c r="H293" s="352" t="s">
        <v>4021</v>
      </c>
      <c r="I293" s="351" t="s">
        <v>1794</v>
      </c>
      <c r="J293" s="353">
        <f>INDEX('Org2567'!$BD$4:$BD$905,MATCH(OrgTbl[[#This Row],[code5]],'Org2567'!$D$4:$D$905,0))</f>
        <v>10</v>
      </c>
      <c r="K293" s="351" t="s">
        <v>923</v>
      </c>
      <c r="L293" s="351" t="str">
        <f>INDEX('Org2567'!$BC$4:$BC$905,MATCH(OrgTbl[[#This Row],[code5]],'Org2567'!$D$4:$D$905,0))</f>
        <v>F3</v>
      </c>
      <c r="M293" s="352">
        <f>INDEX('Org2567'!$BF$4:$BF$905,MATCH(OrgTbl[[#This Row],[code5]],'Org2567'!$D$4:$D$905,0))</f>
        <v>2</v>
      </c>
      <c r="N293" s="354"/>
      <c r="O293" s="351" t="s">
        <v>1830</v>
      </c>
      <c r="P293" s="351" t="str">
        <f>INDEX('Org2567'!$BG$4:$BG$905,MATCH(OrgTbl[[#This Row],[code5]],'Org2567'!$D$4:$D$905,0))</f>
        <v>รพช.F3 P&lt;=15,000</v>
      </c>
      <c r="Q293" s="355">
        <f>INDEX('Org2567'!$BE:$BE,MATCH(OrgTbl[[#This Row],[code5]],'Org2567'!$D:$D,0))</f>
        <v>5114</v>
      </c>
      <c r="R293" s="356"/>
    </row>
    <row r="294" spans="1:18" s="146" customFormat="1" ht="21" x14ac:dyDescent="0.6">
      <c r="A294" s="350" t="s">
        <v>3788</v>
      </c>
      <c r="B294" s="351" t="s">
        <v>3789</v>
      </c>
      <c r="C294" s="351" t="str">
        <f>OrgTbl[[#This Row],[name333]]&amp;","&amp;OrgTbl[[#This Row],[TypeID]]</f>
        <v>หนองปรือ,รพช.</v>
      </c>
      <c r="D294" s="351" t="str">
        <f>MID(OrgTbl[[#This Row],[name]],10,100)</f>
        <v>หนองปรือ</v>
      </c>
      <c r="E294" s="352">
        <v>5</v>
      </c>
      <c r="F294" s="351" t="str" cm="1">
        <f t="array" ref="F294">_xlfn.IFS(OrgTbl[[#This Row],[TypeID]]="รพช.","โรงพยาบาลชุมชน",OrgTbl[[#This Row],[TypeID]]="รพศ.","โรงพยาบาลศูนย์",OrgTbl[[#This Row],[TypeID]]="รพท.","โรงพยาบาลทั่วไป")</f>
        <v>โรงพยาบาลชุมชน</v>
      </c>
      <c r="G294" s="351" t="str">
        <f>INDEX('Org2567'!$BB$4:$BB$905,MATCH(OrgTbl[[#This Row],[code5]],'Org2567'!$D$4:$D$905,0))</f>
        <v>รพช.</v>
      </c>
      <c r="H294" s="352" t="s">
        <v>4021</v>
      </c>
      <c r="I294" s="351" t="s">
        <v>1794</v>
      </c>
      <c r="J294" s="353">
        <f>INDEX('Org2567'!$BD$4:$BD$905,MATCH(OrgTbl[[#This Row],[code5]],'Org2567'!$D$4:$D$905,0))</f>
        <v>30</v>
      </c>
      <c r="K294" s="351" t="s">
        <v>923</v>
      </c>
      <c r="L294" s="351" t="str">
        <f>INDEX('Org2567'!$BC$4:$BC$905,MATCH(OrgTbl[[#This Row],[code5]],'Org2567'!$D$4:$D$905,0))</f>
        <v>F3</v>
      </c>
      <c r="M294" s="352">
        <f>INDEX('Org2567'!$BF$4:$BF$905,MATCH(OrgTbl[[#This Row],[code5]],'Org2567'!$D$4:$D$905,0))</f>
        <v>3</v>
      </c>
      <c r="N294" s="354"/>
      <c r="O294" s="351" t="s">
        <v>3791</v>
      </c>
      <c r="P294" s="351" t="str">
        <f>INDEX('Org2567'!$BG$4:$BG$905,MATCH(OrgTbl[[#This Row],[code5]],'Org2567'!$D$4:$D$905,0))</f>
        <v>รพช.F3 P15,000-25,000</v>
      </c>
      <c r="Q294" s="355">
        <f>INDEX('Org2567'!$BE:$BE,MATCH(OrgTbl[[#This Row],[code5]],'Org2567'!$D:$D,0))</f>
        <v>16516</v>
      </c>
      <c r="R294" s="356"/>
    </row>
    <row r="295" spans="1:18" s="146" customFormat="1" ht="21" x14ac:dyDescent="0.6">
      <c r="A295" s="350" t="s">
        <v>309</v>
      </c>
      <c r="B295" s="351" t="s">
        <v>1862</v>
      </c>
      <c r="C295" s="351" t="str">
        <f>OrgTbl[[#This Row],[name333]]&amp;","&amp;OrgTbl[[#This Row],[TypeID]]</f>
        <v>นครปฐม,รพศ.</v>
      </c>
      <c r="D295" s="351" t="str">
        <f>MID(OrgTbl[[#This Row],[name]],10,100)</f>
        <v>นครปฐม</v>
      </c>
      <c r="E295" s="352">
        <v>5</v>
      </c>
      <c r="F295" s="351" t="str" cm="1">
        <f t="array" ref="F295">_xlfn.IFS(OrgTbl[[#This Row],[TypeID]]="รพช.","โรงพยาบาลชุมชน",OrgTbl[[#This Row],[TypeID]]="รพศ.","โรงพยาบาลศูนย์",OrgTbl[[#This Row],[TypeID]]="รพท.","โรงพยาบาลทั่วไป")</f>
        <v>โรงพยาบาลศูนย์</v>
      </c>
      <c r="G295" s="351" t="str">
        <f>INDEX('Org2567'!$BB$4:$BB$905,MATCH(OrgTbl[[#This Row],[code5]],'Org2567'!$D$4:$D$905,0))</f>
        <v>รพศ.</v>
      </c>
      <c r="H295" s="352" t="s">
        <v>4022</v>
      </c>
      <c r="I295" s="351" t="s">
        <v>1864</v>
      </c>
      <c r="J295" s="353">
        <f>INDEX('Org2567'!$BD$4:$BD$905,MATCH(OrgTbl[[#This Row],[code5]],'Org2567'!$D$4:$D$905,0))</f>
        <v>860</v>
      </c>
      <c r="K295" s="351" t="s">
        <v>923</v>
      </c>
      <c r="L295" s="351" t="str">
        <f>INDEX('Org2567'!$BC$4:$BC$905,MATCH(OrgTbl[[#This Row],[code5]],'Org2567'!$D$4:$D$905,0))</f>
        <v>A</v>
      </c>
      <c r="M295" s="352">
        <f>INDEX('Org2567'!$BF$4:$BF$905,MATCH(OrgTbl[[#This Row],[code5]],'Org2567'!$D$4:$D$905,0))</f>
        <v>19</v>
      </c>
      <c r="N295" s="354"/>
      <c r="O295" s="351" t="s">
        <v>1865</v>
      </c>
      <c r="P295" s="351" t="str">
        <f>INDEX('Org2567'!$BG$4:$BG$905,MATCH(OrgTbl[[#This Row],[code5]],'Org2567'!$D$4:$D$905,0))</f>
        <v>รพศ.A B&gt;700to1000</v>
      </c>
      <c r="Q295" s="355">
        <f>INDEX('Org2567'!$BE:$BE,MATCH(OrgTbl[[#This Row],[code5]],'Org2567'!$D:$D,0))</f>
        <v>214248</v>
      </c>
      <c r="R295" s="356"/>
    </row>
    <row r="296" spans="1:18" s="146" customFormat="1" ht="21" x14ac:dyDescent="0.6">
      <c r="A296" s="350" t="s">
        <v>310</v>
      </c>
      <c r="B296" s="351" t="s">
        <v>1866</v>
      </c>
      <c r="C296" s="351" t="str">
        <f>OrgTbl[[#This Row],[name333]]&amp;","&amp;OrgTbl[[#This Row],[TypeID]]</f>
        <v>กำแพงแสน,รพช.</v>
      </c>
      <c r="D296" s="351" t="str">
        <f>MID(OrgTbl[[#This Row],[name]],10,100)</f>
        <v>กำแพงแสน</v>
      </c>
      <c r="E296" s="352">
        <v>5</v>
      </c>
      <c r="F296" s="351" t="str" cm="1">
        <f t="array" ref="F296">_xlfn.IFS(OrgTbl[[#This Row],[TypeID]]="รพช.","โรงพยาบาลชุมชน",OrgTbl[[#This Row],[TypeID]]="รพศ.","โรงพยาบาลศูนย์",OrgTbl[[#This Row],[TypeID]]="รพท.","โรงพยาบาลทั่วไป")</f>
        <v>โรงพยาบาลชุมชน</v>
      </c>
      <c r="G296" s="351" t="str">
        <f>INDEX('Org2567'!$BB$4:$BB$905,MATCH(OrgTbl[[#This Row],[code5]],'Org2567'!$D$4:$D$905,0))</f>
        <v>รพช.</v>
      </c>
      <c r="H296" s="352" t="s">
        <v>4022</v>
      </c>
      <c r="I296" s="351" t="s">
        <v>1864</v>
      </c>
      <c r="J296" s="353">
        <f>INDEX('Org2567'!$BD$4:$BD$905,MATCH(OrgTbl[[#This Row],[code5]],'Org2567'!$D$4:$D$905,0))</f>
        <v>120</v>
      </c>
      <c r="K296" s="351" t="s">
        <v>923</v>
      </c>
      <c r="L296" s="351" t="str">
        <f>INDEX('Org2567'!$BC$4:$BC$905,MATCH(OrgTbl[[#This Row],[code5]],'Org2567'!$D$4:$D$905,0))</f>
        <v>M2</v>
      </c>
      <c r="M296" s="352">
        <f>INDEX('Org2567'!$BF$4:$BF$905,MATCH(OrgTbl[[#This Row],[code5]],'Org2567'!$D$4:$D$905,0))</f>
        <v>13</v>
      </c>
      <c r="N296" s="354"/>
      <c r="O296" s="351" t="s">
        <v>1868</v>
      </c>
      <c r="P296" s="351" t="str">
        <f>INDEX('Org2567'!$BG$4:$BG$905,MATCH(OrgTbl[[#This Row],[code5]],'Org2567'!$D$4:$D$905,0))</f>
        <v>รพช.M2 B&gt;100</v>
      </c>
      <c r="Q296" s="355">
        <f>INDEX('Org2567'!$BE:$BE,MATCH(OrgTbl[[#This Row],[code5]],'Org2567'!$D:$D,0))</f>
        <v>83359</v>
      </c>
      <c r="R296" s="356"/>
    </row>
    <row r="297" spans="1:18" s="146" customFormat="1" ht="21" x14ac:dyDescent="0.6">
      <c r="A297" s="350" t="s">
        <v>315</v>
      </c>
      <c r="B297" s="351" t="s">
        <v>1881</v>
      </c>
      <c r="C297" s="351" t="str">
        <f>OrgTbl[[#This Row],[name333]]&amp;","&amp;OrgTbl[[#This Row],[TypeID]]</f>
        <v>สามพราน,รพช.</v>
      </c>
      <c r="D297" s="351" t="str">
        <f>MID(OrgTbl[[#This Row],[name]],10,100)</f>
        <v>สามพราน</v>
      </c>
      <c r="E297" s="352">
        <v>5</v>
      </c>
      <c r="F297" s="351" t="str" cm="1">
        <f t="array" ref="F297">_xlfn.IFS(OrgTbl[[#This Row],[TypeID]]="รพช.","โรงพยาบาลชุมชน",OrgTbl[[#This Row],[TypeID]]="รพศ.","โรงพยาบาลศูนย์",OrgTbl[[#This Row],[TypeID]]="รพท.","โรงพยาบาลทั่วไป")</f>
        <v>โรงพยาบาลชุมชน</v>
      </c>
      <c r="G297" s="351" t="str">
        <f>INDEX('Org2567'!$BB$4:$BB$905,MATCH(OrgTbl[[#This Row],[code5]],'Org2567'!$D$4:$D$905,0))</f>
        <v>รพช.</v>
      </c>
      <c r="H297" s="352" t="s">
        <v>4022</v>
      </c>
      <c r="I297" s="351" t="s">
        <v>1864</v>
      </c>
      <c r="J297" s="353">
        <f>INDEX('Org2567'!$BD$4:$BD$905,MATCH(OrgTbl[[#This Row],[code5]],'Org2567'!$D$4:$D$905,0))</f>
        <v>136</v>
      </c>
      <c r="K297" s="351" t="s">
        <v>923</v>
      </c>
      <c r="L297" s="351" t="str">
        <f>INDEX('Org2567'!$BC$4:$BC$905,MATCH(OrgTbl[[#This Row],[code5]],'Org2567'!$D$4:$D$905,0))</f>
        <v>M2</v>
      </c>
      <c r="M297" s="352">
        <f>INDEX('Org2567'!$BF$4:$BF$905,MATCH(OrgTbl[[#This Row],[code5]],'Org2567'!$D$4:$D$905,0))</f>
        <v>13</v>
      </c>
      <c r="N297" s="354"/>
      <c r="O297" s="351" t="s">
        <v>1883</v>
      </c>
      <c r="P297" s="351" t="str">
        <f>INDEX('Org2567'!$BG$4:$BG$905,MATCH(OrgTbl[[#This Row],[code5]],'Org2567'!$D$4:$D$905,0))</f>
        <v>รพช.M2 B&gt;100</v>
      </c>
      <c r="Q297" s="355">
        <f>INDEX('Org2567'!$BE:$BE,MATCH(OrgTbl[[#This Row],[code5]],'Org2567'!$D:$D,0))</f>
        <v>116179</v>
      </c>
      <c r="R297" s="356"/>
    </row>
    <row r="298" spans="1:18" s="146" customFormat="1" ht="21" x14ac:dyDescent="0.6">
      <c r="A298" s="350" t="s">
        <v>314</v>
      </c>
      <c r="B298" s="351" t="s">
        <v>1878</v>
      </c>
      <c r="C298" s="351" t="str">
        <f>OrgTbl[[#This Row],[name333]]&amp;","&amp;OrgTbl[[#This Row],[TypeID]]</f>
        <v>บางเลน,รพช.</v>
      </c>
      <c r="D298" s="351" t="str">
        <f>MID(OrgTbl[[#This Row],[name]],10,100)</f>
        <v>บางเลน</v>
      </c>
      <c r="E298" s="352">
        <v>5</v>
      </c>
      <c r="F298" s="351" t="str" cm="1">
        <f t="array" ref="F298">_xlfn.IFS(OrgTbl[[#This Row],[TypeID]]="รพช.","โรงพยาบาลชุมชน",OrgTbl[[#This Row],[TypeID]]="รพศ.","โรงพยาบาลศูนย์",OrgTbl[[#This Row],[TypeID]]="รพท.","โรงพยาบาลทั่วไป")</f>
        <v>โรงพยาบาลชุมชน</v>
      </c>
      <c r="G298" s="351" t="str">
        <f>INDEX('Org2567'!$BB$4:$BB$905,MATCH(OrgTbl[[#This Row],[code5]],'Org2567'!$D$4:$D$905,0))</f>
        <v>รพช.</v>
      </c>
      <c r="H298" s="352" t="s">
        <v>4022</v>
      </c>
      <c r="I298" s="351" t="s">
        <v>1864</v>
      </c>
      <c r="J298" s="353">
        <f>INDEX('Org2567'!$BD$4:$BD$905,MATCH(OrgTbl[[#This Row],[code5]],'Org2567'!$D$4:$D$905,0))</f>
        <v>79</v>
      </c>
      <c r="K298" s="351" t="s">
        <v>923</v>
      </c>
      <c r="L298" s="351" t="str">
        <f>INDEX('Org2567'!$BC$4:$BC$905,MATCH(OrgTbl[[#This Row],[code5]],'Org2567'!$D$4:$D$905,0))</f>
        <v>F1</v>
      </c>
      <c r="M298" s="352">
        <f>INDEX('Org2567'!$BF$4:$BF$905,MATCH(OrgTbl[[#This Row],[code5]],'Org2567'!$D$4:$D$905,0))</f>
        <v>9</v>
      </c>
      <c r="N298" s="354"/>
      <c r="O298" s="351" t="s">
        <v>1880</v>
      </c>
      <c r="P298" s="351" t="str">
        <f>INDEX('Org2567'!$BG$4:$BG$905,MATCH(OrgTbl[[#This Row],[code5]],'Org2567'!$D$4:$D$905,0))</f>
        <v>รพช.F1 P&lt;=50,000</v>
      </c>
      <c r="Q298" s="355">
        <f>INDEX('Org2567'!$BE:$BE,MATCH(OrgTbl[[#This Row],[code5]],'Org2567'!$D:$D,0))</f>
        <v>46688</v>
      </c>
      <c r="R298" s="356"/>
    </row>
    <row r="299" spans="1:18" s="146" customFormat="1" ht="21" x14ac:dyDescent="0.6">
      <c r="A299" s="350" t="s">
        <v>313</v>
      </c>
      <c r="B299" s="351" t="s">
        <v>1875</v>
      </c>
      <c r="C299" s="351" t="str">
        <f>OrgTbl[[#This Row],[name333]]&amp;","&amp;OrgTbl[[#This Row],[TypeID]]</f>
        <v>ดอนตูม,รพช.</v>
      </c>
      <c r="D299" s="351" t="str">
        <f>MID(OrgTbl[[#This Row],[name]],10,100)</f>
        <v>ดอนตูม</v>
      </c>
      <c r="E299" s="352">
        <v>5</v>
      </c>
      <c r="F299" s="351" t="str" cm="1">
        <f t="array" ref="F299">_xlfn.IFS(OrgTbl[[#This Row],[TypeID]]="รพช.","โรงพยาบาลชุมชน",OrgTbl[[#This Row],[TypeID]]="รพศ.","โรงพยาบาลศูนย์",OrgTbl[[#This Row],[TypeID]]="รพท.","โรงพยาบาลทั่วไป")</f>
        <v>โรงพยาบาลชุมชน</v>
      </c>
      <c r="G299" s="351" t="str">
        <f>INDEX('Org2567'!$BB$4:$BB$905,MATCH(OrgTbl[[#This Row],[code5]],'Org2567'!$D$4:$D$905,0))</f>
        <v>รพช.</v>
      </c>
      <c r="H299" s="352" t="s">
        <v>4022</v>
      </c>
      <c r="I299" s="351" t="s">
        <v>1864</v>
      </c>
      <c r="J299" s="353">
        <f>INDEX('Org2567'!$BD$4:$BD$905,MATCH(OrgTbl[[#This Row],[code5]],'Org2567'!$D$4:$D$905,0))</f>
        <v>38</v>
      </c>
      <c r="K299" s="351" t="s">
        <v>923</v>
      </c>
      <c r="L299" s="351" t="str">
        <f>INDEX('Org2567'!$BC$4:$BC$905,MATCH(OrgTbl[[#This Row],[code5]],'Org2567'!$D$4:$D$905,0))</f>
        <v>F2</v>
      </c>
      <c r="M299" s="352">
        <f>INDEX('Org2567'!$BF$4:$BF$905,MATCH(OrgTbl[[#This Row],[code5]],'Org2567'!$D$4:$D$905,0))</f>
        <v>6</v>
      </c>
      <c r="N299" s="354"/>
      <c r="O299" s="351" t="s">
        <v>1877</v>
      </c>
      <c r="P299" s="351" t="str">
        <f>INDEX('Org2567'!$BG$4:$BG$905,MATCH(OrgTbl[[#This Row],[code5]],'Org2567'!$D$4:$D$905,0))</f>
        <v>รพช.F2 P30,000-60,000</v>
      </c>
      <c r="Q299" s="355">
        <f>INDEX('Org2567'!$BE:$BE,MATCH(OrgTbl[[#This Row],[code5]],'Org2567'!$D:$D,0))</f>
        <v>30153</v>
      </c>
      <c r="R299" s="356"/>
    </row>
    <row r="300" spans="1:18" s="146" customFormat="1" ht="21" x14ac:dyDescent="0.6">
      <c r="A300" s="350" t="s">
        <v>311</v>
      </c>
      <c r="B300" s="351" t="s">
        <v>1869</v>
      </c>
      <c r="C300" s="351" t="str">
        <f>OrgTbl[[#This Row],[name333]]&amp;","&amp;OrgTbl[[#This Row],[TypeID]]</f>
        <v>นครชัยศรี,รพช.</v>
      </c>
      <c r="D300" s="351" t="str">
        <f>MID(OrgTbl[[#This Row],[name]],10,100)</f>
        <v>นครชัยศรี</v>
      </c>
      <c r="E300" s="352">
        <v>5</v>
      </c>
      <c r="F300" s="351" t="str" cm="1">
        <f t="array" ref="F300">_xlfn.IFS(OrgTbl[[#This Row],[TypeID]]="รพช.","โรงพยาบาลชุมชน",OrgTbl[[#This Row],[TypeID]]="รพศ.","โรงพยาบาลศูนย์",OrgTbl[[#This Row],[TypeID]]="รพท.","โรงพยาบาลทั่วไป")</f>
        <v>โรงพยาบาลชุมชน</v>
      </c>
      <c r="G300" s="351" t="str">
        <f>INDEX('Org2567'!$BB$4:$BB$905,MATCH(OrgTbl[[#This Row],[code5]],'Org2567'!$D$4:$D$905,0))</f>
        <v>รพช.</v>
      </c>
      <c r="H300" s="352" t="s">
        <v>4022</v>
      </c>
      <c r="I300" s="351" t="s">
        <v>1864</v>
      </c>
      <c r="J300" s="353">
        <f>INDEX('Org2567'!$BD$4:$BD$905,MATCH(OrgTbl[[#This Row],[code5]],'Org2567'!$D$4:$D$905,0))</f>
        <v>60</v>
      </c>
      <c r="K300" s="351" t="s">
        <v>923</v>
      </c>
      <c r="L300" s="351" t="str">
        <f>INDEX('Org2567'!$BC$4:$BC$905,MATCH(OrgTbl[[#This Row],[code5]],'Org2567'!$D$4:$D$905,0))</f>
        <v>F2</v>
      </c>
      <c r="M300" s="352">
        <f>INDEX('Org2567'!$BF$4:$BF$905,MATCH(OrgTbl[[#This Row],[code5]],'Org2567'!$D$4:$D$905,0))</f>
        <v>6</v>
      </c>
      <c r="N300" s="354"/>
      <c r="O300" s="351" t="s">
        <v>1871</v>
      </c>
      <c r="P300" s="351" t="str">
        <f>INDEX('Org2567'!$BG$4:$BG$905,MATCH(OrgTbl[[#This Row],[code5]],'Org2567'!$D$4:$D$905,0))</f>
        <v>รพช.F2 P30,000-60,000</v>
      </c>
      <c r="Q300" s="355">
        <f>INDEX('Org2567'!$BE:$BE,MATCH(OrgTbl[[#This Row],[code5]],'Org2567'!$D:$D,0))</f>
        <v>37123</v>
      </c>
      <c r="R300" s="356"/>
    </row>
    <row r="301" spans="1:18" s="146" customFormat="1" ht="21" x14ac:dyDescent="0.6">
      <c r="A301" s="350" t="s">
        <v>316</v>
      </c>
      <c r="B301" s="351" t="s">
        <v>1884</v>
      </c>
      <c r="C301" s="351" t="str">
        <f>OrgTbl[[#This Row],[name333]]&amp;","&amp;OrgTbl[[#This Row],[TypeID]]</f>
        <v>พุทธมณฑล,รพช.</v>
      </c>
      <c r="D301" s="351" t="str">
        <f>MID(OrgTbl[[#This Row],[name]],10,100)</f>
        <v>พุทธมณฑล</v>
      </c>
      <c r="E301" s="352">
        <v>5</v>
      </c>
      <c r="F301" s="351" t="str" cm="1">
        <f t="array" ref="F301">_xlfn.IFS(OrgTbl[[#This Row],[TypeID]]="รพช.","โรงพยาบาลชุมชน",OrgTbl[[#This Row],[TypeID]]="รพศ.","โรงพยาบาลศูนย์",OrgTbl[[#This Row],[TypeID]]="รพท.","โรงพยาบาลทั่วไป")</f>
        <v>โรงพยาบาลชุมชน</v>
      </c>
      <c r="G301" s="351" t="str">
        <f>INDEX('Org2567'!$BB$4:$BB$905,MATCH(OrgTbl[[#This Row],[code5]],'Org2567'!$D$4:$D$905,0))</f>
        <v>รพช.</v>
      </c>
      <c r="H301" s="352" t="s">
        <v>4022</v>
      </c>
      <c r="I301" s="351" t="s">
        <v>1864</v>
      </c>
      <c r="J301" s="353">
        <f>INDEX('Org2567'!$BD$4:$BD$905,MATCH(OrgTbl[[#This Row],[code5]],'Org2567'!$D$4:$D$905,0))</f>
        <v>34</v>
      </c>
      <c r="K301" s="351" t="s">
        <v>923</v>
      </c>
      <c r="L301" s="351" t="str">
        <f>INDEX('Org2567'!$BC$4:$BC$905,MATCH(OrgTbl[[#This Row],[code5]],'Org2567'!$D$4:$D$905,0))</f>
        <v>F2</v>
      </c>
      <c r="M301" s="352">
        <f>INDEX('Org2567'!$BF$4:$BF$905,MATCH(OrgTbl[[#This Row],[code5]],'Org2567'!$D$4:$D$905,0))</f>
        <v>5</v>
      </c>
      <c r="N301" s="354"/>
      <c r="O301" s="351" t="s">
        <v>1886</v>
      </c>
      <c r="P301" s="351" t="str">
        <f>INDEX('Org2567'!$BG$4:$BG$905,MATCH(OrgTbl[[#This Row],[code5]],'Org2567'!$D$4:$D$905,0))</f>
        <v>รพช.F2 P&lt;=30,000</v>
      </c>
      <c r="Q301" s="355">
        <f>INDEX('Org2567'!$BE:$BE,MATCH(OrgTbl[[#This Row],[code5]],'Org2567'!$D:$D,0))</f>
        <v>23865</v>
      </c>
      <c r="R301" s="356"/>
    </row>
    <row r="302" spans="1:18" s="146" customFormat="1" ht="21" x14ac:dyDescent="0.6">
      <c r="A302" s="350" t="s">
        <v>317</v>
      </c>
      <c r="B302" s="351" t="s">
        <v>1887</v>
      </c>
      <c r="C302" s="351" t="str">
        <f>OrgTbl[[#This Row],[name333]]&amp;","&amp;OrgTbl[[#This Row],[TypeID]]</f>
        <v>หลวงพ่อเปิ่น,รพช.</v>
      </c>
      <c r="D302" s="351" t="str">
        <f>MID(OrgTbl[[#This Row],[name]],10,100)</f>
        <v>หลวงพ่อเปิ่น</v>
      </c>
      <c r="E302" s="352">
        <v>5</v>
      </c>
      <c r="F302" s="351" t="str" cm="1">
        <f t="array" ref="F302">_xlfn.IFS(OrgTbl[[#This Row],[TypeID]]="รพช.","โรงพยาบาลชุมชน",OrgTbl[[#This Row],[TypeID]]="รพศ.","โรงพยาบาลศูนย์",OrgTbl[[#This Row],[TypeID]]="รพท.","โรงพยาบาลทั่วไป")</f>
        <v>โรงพยาบาลชุมชน</v>
      </c>
      <c r="G302" s="351" t="str">
        <f>INDEX('Org2567'!$BB$4:$BB$905,MATCH(OrgTbl[[#This Row],[code5]],'Org2567'!$D$4:$D$905,0))</f>
        <v>รพช.</v>
      </c>
      <c r="H302" s="352" t="s">
        <v>4022</v>
      </c>
      <c r="I302" s="351" t="s">
        <v>1864</v>
      </c>
      <c r="J302" s="353">
        <f>INDEX('Org2567'!$BD$4:$BD$905,MATCH(OrgTbl[[#This Row],[code5]],'Org2567'!$D$4:$D$905,0))</f>
        <v>32</v>
      </c>
      <c r="K302" s="351" t="s">
        <v>923</v>
      </c>
      <c r="L302" s="351" t="str">
        <f>INDEX('Org2567'!$BC$4:$BC$905,MATCH(OrgTbl[[#This Row],[code5]],'Org2567'!$D$4:$D$905,0))</f>
        <v>F2</v>
      </c>
      <c r="M302" s="352">
        <f>INDEX('Org2567'!$BF$4:$BF$905,MATCH(OrgTbl[[#This Row],[code5]],'Org2567'!$D$4:$D$905,0))</f>
        <v>5</v>
      </c>
      <c r="N302" s="354"/>
      <c r="O302" s="351" t="s">
        <v>1889</v>
      </c>
      <c r="P302" s="351" t="str">
        <f>INDEX('Org2567'!$BG$4:$BG$905,MATCH(OrgTbl[[#This Row],[code5]],'Org2567'!$D$4:$D$905,0))</f>
        <v>รพช.F2 P&lt;=30,000</v>
      </c>
      <c r="Q302" s="355">
        <f>INDEX('Org2567'!$BE:$BE,MATCH(OrgTbl[[#This Row],[code5]],'Org2567'!$D:$D,0))</f>
        <v>14190</v>
      </c>
      <c r="R302" s="356"/>
    </row>
    <row r="303" spans="1:18" s="146" customFormat="1" ht="21" x14ac:dyDescent="0.6">
      <c r="A303" s="350" t="s">
        <v>312</v>
      </c>
      <c r="B303" s="351" t="s">
        <v>1872</v>
      </c>
      <c r="C303" s="351" t="str">
        <f>OrgTbl[[#This Row],[name333]]&amp;","&amp;OrgTbl[[#This Row],[TypeID]]</f>
        <v>ห้วยพลู,รพช.</v>
      </c>
      <c r="D303" s="351" t="str">
        <f>MID(OrgTbl[[#This Row],[name]],10,100)</f>
        <v>ห้วยพลู</v>
      </c>
      <c r="E303" s="352">
        <v>5</v>
      </c>
      <c r="F303" s="351" t="str" cm="1">
        <f t="array" ref="F303">_xlfn.IFS(OrgTbl[[#This Row],[TypeID]]="รพช.","โรงพยาบาลชุมชน",OrgTbl[[#This Row],[TypeID]]="รพศ.","โรงพยาบาลศูนย์",OrgTbl[[#This Row],[TypeID]]="รพท.","โรงพยาบาลทั่วไป")</f>
        <v>โรงพยาบาลชุมชน</v>
      </c>
      <c r="G303" s="351" t="str">
        <f>INDEX('Org2567'!$BB$4:$BB$905,MATCH(OrgTbl[[#This Row],[code5]],'Org2567'!$D$4:$D$905,0))</f>
        <v>รพช.</v>
      </c>
      <c r="H303" s="352" t="s">
        <v>4022</v>
      </c>
      <c r="I303" s="351" t="s">
        <v>1864</v>
      </c>
      <c r="J303" s="353">
        <f>INDEX('Org2567'!$BD$4:$BD$905,MATCH(OrgTbl[[#This Row],[code5]],'Org2567'!$D$4:$D$905,0))</f>
        <v>60</v>
      </c>
      <c r="K303" s="351" t="s">
        <v>923</v>
      </c>
      <c r="L303" s="351" t="str">
        <f>INDEX('Org2567'!$BC$4:$BC$905,MATCH(OrgTbl[[#This Row],[code5]],'Org2567'!$D$4:$D$905,0))</f>
        <v>F2</v>
      </c>
      <c r="M303" s="352">
        <f>INDEX('Org2567'!$BF$4:$BF$905,MATCH(OrgTbl[[#This Row],[code5]],'Org2567'!$D$4:$D$905,0))</f>
        <v>6</v>
      </c>
      <c r="N303" s="354"/>
      <c r="O303" s="351" t="s">
        <v>1874</v>
      </c>
      <c r="P303" s="351" t="str">
        <f>INDEX('Org2567'!$BG$4:$BG$905,MATCH(OrgTbl[[#This Row],[code5]],'Org2567'!$D$4:$D$905,0))</f>
        <v>รพช.F2 P30,000-60,000</v>
      </c>
      <c r="Q303" s="355">
        <f>INDEX('Org2567'!$BE:$BE,MATCH(OrgTbl[[#This Row],[code5]],'Org2567'!$D:$D,0))</f>
        <v>32681</v>
      </c>
      <c r="R303" s="356"/>
    </row>
    <row r="304" spans="1:18" s="146" customFormat="1" ht="21" x14ac:dyDescent="0.6">
      <c r="A304" s="350" t="s">
        <v>318</v>
      </c>
      <c r="B304" s="351" t="s">
        <v>1931</v>
      </c>
      <c r="C304" s="351" t="str">
        <f>OrgTbl[[#This Row],[name333]]&amp;","&amp;OrgTbl[[#This Row],[TypeID]]</f>
        <v>ประจวบคีรีขันธ์,รพท.</v>
      </c>
      <c r="D304" s="351" t="str">
        <f>MID(OrgTbl[[#This Row],[name]],10,100)</f>
        <v>ประจวบคีรีขันธ์</v>
      </c>
      <c r="E304" s="352">
        <v>5</v>
      </c>
      <c r="F304" s="351" t="str" cm="1">
        <f t="array" ref="F304">_xlfn.IFS(OrgTbl[[#This Row],[TypeID]]="รพช.","โรงพยาบาลชุมชน",OrgTbl[[#This Row],[TypeID]]="รพศ.","โรงพยาบาลศูนย์",OrgTbl[[#This Row],[TypeID]]="รพท.","โรงพยาบาลทั่วไป")</f>
        <v>โรงพยาบาลทั่วไป</v>
      </c>
      <c r="G304" s="351" t="str">
        <f>INDEX('Org2567'!$BB$4:$BB$905,MATCH(OrgTbl[[#This Row],[code5]],'Org2567'!$D$4:$D$905,0))</f>
        <v>รพท.</v>
      </c>
      <c r="H304" s="352" t="s">
        <v>4023</v>
      </c>
      <c r="I304" s="351" t="s">
        <v>1933</v>
      </c>
      <c r="J304" s="353">
        <f>INDEX('Org2567'!$BD$4:$BD$905,MATCH(OrgTbl[[#This Row],[code5]],'Org2567'!$D$4:$D$905,0))</f>
        <v>278</v>
      </c>
      <c r="K304" s="351" t="s">
        <v>923</v>
      </c>
      <c r="L304" s="351" t="str">
        <f>INDEX('Org2567'!$BC$4:$BC$905,MATCH(OrgTbl[[#This Row],[code5]],'Org2567'!$D$4:$D$905,0))</f>
        <v>S</v>
      </c>
      <c r="M304" s="352">
        <f>INDEX('Org2567'!$BF$4:$BF$905,MATCH(OrgTbl[[#This Row],[code5]],'Org2567'!$D$4:$D$905,0))</f>
        <v>16</v>
      </c>
      <c r="N304" s="354"/>
      <c r="O304" s="351" t="s">
        <v>1934</v>
      </c>
      <c r="P304" s="351" t="str">
        <f>INDEX('Org2567'!$BG$4:$BG$905,MATCH(OrgTbl[[#This Row],[code5]],'Org2567'!$D$4:$D$905,0))</f>
        <v>รพท.S B&lt;=400</v>
      </c>
      <c r="Q304" s="355">
        <f>INDEX('Org2567'!$BE:$BE,MATCH(OrgTbl[[#This Row],[code5]],'Org2567'!$D:$D,0))</f>
        <v>67629</v>
      </c>
      <c r="R304" s="356"/>
    </row>
    <row r="305" spans="1:18" s="146" customFormat="1" ht="21" x14ac:dyDescent="0.6">
      <c r="A305" s="350" t="s">
        <v>324</v>
      </c>
      <c r="B305" s="351" t="s">
        <v>1949</v>
      </c>
      <c r="C305" s="351" t="str">
        <f>OrgTbl[[#This Row],[name333]]&amp;","&amp;OrgTbl[[#This Row],[TypeID]]</f>
        <v>หัวหิน,รพท.</v>
      </c>
      <c r="D305" s="351" t="str">
        <f>MID(OrgTbl[[#This Row],[name]],10,100)</f>
        <v>หัวหิน</v>
      </c>
      <c r="E305" s="352">
        <v>5</v>
      </c>
      <c r="F305" s="351" t="str" cm="1">
        <f t="array" ref="F305">_xlfn.IFS(OrgTbl[[#This Row],[TypeID]]="รพช.","โรงพยาบาลชุมชน",OrgTbl[[#This Row],[TypeID]]="รพศ.","โรงพยาบาลศูนย์",OrgTbl[[#This Row],[TypeID]]="รพท.","โรงพยาบาลทั่วไป")</f>
        <v>โรงพยาบาลทั่วไป</v>
      </c>
      <c r="G305" s="351" t="str">
        <f>INDEX('Org2567'!$BB$4:$BB$905,MATCH(OrgTbl[[#This Row],[code5]],'Org2567'!$D$4:$D$905,0))</f>
        <v>รพท.</v>
      </c>
      <c r="H305" s="352" t="s">
        <v>4023</v>
      </c>
      <c r="I305" s="351" t="s">
        <v>1933</v>
      </c>
      <c r="J305" s="353">
        <f>INDEX('Org2567'!$BD$4:$BD$905,MATCH(OrgTbl[[#This Row],[code5]],'Org2567'!$D$4:$D$905,0))</f>
        <v>446</v>
      </c>
      <c r="K305" s="351" t="s">
        <v>923</v>
      </c>
      <c r="L305" s="351" t="str">
        <f>INDEX('Org2567'!$BC$4:$BC$905,MATCH(OrgTbl[[#This Row],[code5]],'Org2567'!$D$4:$D$905,0))</f>
        <v>S</v>
      </c>
      <c r="M305" s="352">
        <f>INDEX('Org2567'!$BF$4:$BF$905,MATCH(OrgTbl[[#This Row],[code5]],'Org2567'!$D$4:$D$905,0))</f>
        <v>17</v>
      </c>
      <c r="N305" s="354"/>
      <c r="O305" s="351" t="s">
        <v>1951</v>
      </c>
      <c r="P305" s="351" t="str">
        <f>INDEX('Org2567'!$BG$4:$BG$905,MATCH(OrgTbl[[#This Row],[code5]],'Org2567'!$D$4:$D$905,0))</f>
        <v>รพท.S B&gt;400</v>
      </c>
      <c r="Q305" s="355">
        <f>INDEX('Org2567'!$BE:$BE,MATCH(OrgTbl[[#This Row],[code5]],'Org2567'!$D:$D,0))</f>
        <v>95037</v>
      </c>
      <c r="R305" s="356"/>
    </row>
    <row r="306" spans="1:18" s="146" customFormat="1" ht="21" x14ac:dyDescent="0.6">
      <c r="A306" s="350" t="s">
        <v>321</v>
      </c>
      <c r="B306" s="351" t="s">
        <v>1941</v>
      </c>
      <c r="C306" s="351" t="str">
        <f>OrgTbl[[#This Row],[name333]]&amp;","&amp;OrgTbl[[#This Row],[TypeID]]</f>
        <v>บางสะพาน,รพท.</v>
      </c>
      <c r="D306" s="351" t="str">
        <f>MID(OrgTbl[[#This Row],[name]],10,100)</f>
        <v>บางสะพาน</v>
      </c>
      <c r="E306" s="352">
        <v>5</v>
      </c>
      <c r="F306" s="351" t="str" cm="1">
        <f t="array" ref="F306">_xlfn.IFS(OrgTbl[[#This Row],[TypeID]]="รพช.","โรงพยาบาลชุมชน",OrgTbl[[#This Row],[TypeID]]="รพศ.","โรงพยาบาลศูนย์",OrgTbl[[#This Row],[TypeID]]="รพท.","โรงพยาบาลทั่วไป")</f>
        <v>โรงพยาบาลทั่วไป</v>
      </c>
      <c r="G306" s="351" t="str">
        <f>INDEX('Org2567'!$BB$4:$BB$905,MATCH(OrgTbl[[#This Row],[code5]],'Org2567'!$D$4:$D$905,0))</f>
        <v>รพท.</v>
      </c>
      <c r="H306" s="352" t="s">
        <v>4023</v>
      </c>
      <c r="I306" s="351" t="s">
        <v>1933</v>
      </c>
      <c r="J306" s="353">
        <f>INDEX('Org2567'!$BD$4:$BD$905,MATCH(OrgTbl[[#This Row],[code5]],'Org2567'!$D$4:$D$905,0))</f>
        <v>156</v>
      </c>
      <c r="K306" s="351" t="s">
        <v>923</v>
      </c>
      <c r="L306" s="351" t="str">
        <f>INDEX('Org2567'!$BC$4:$BC$905,MATCH(OrgTbl[[#This Row],[code5]],'Org2567'!$D$4:$D$905,0))</f>
        <v>M1</v>
      </c>
      <c r="M306" s="352">
        <f>INDEX('Org2567'!$BF$4:$BF$905,MATCH(OrgTbl[[#This Row],[code5]],'Org2567'!$D$4:$D$905,0))</f>
        <v>15</v>
      </c>
      <c r="N306" s="354"/>
      <c r="O306" s="351" t="s">
        <v>1942</v>
      </c>
      <c r="P306" s="351" t="str">
        <f>INDEX('Org2567'!$BG$4:$BG$905,MATCH(OrgTbl[[#This Row],[code5]],'Org2567'!$D$4:$D$905,0))</f>
        <v>รพท.M1 B&gt;200</v>
      </c>
      <c r="Q306" s="355">
        <f>INDEX('Org2567'!$BE:$BE,MATCH(OrgTbl[[#This Row],[code5]],'Org2567'!$D:$D,0))</f>
        <v>61023</v>
      </c>
      <c r="R306" s="356"/>
    </row>
    <row r="307" spans="1:18" s="146" customFormat="1" ht="21" x14ac:dyDescent="0.6">
      <c r="A307" s="350" t="s">
        <v>323</v>
      </c>
      <c r="B307" s="351" t="s">
        <v>1946</v>
      </c>
      <c r="C307" s="351" t="str">
        <f>OrgTbl[[#This Row],[name333]]&amp;","&amp;OrgTbl[[#This Row],[TypeID]]</f>
        <v>ปราณบุรี,รพช.</v>
      </c>
      <c r="D307" s="351" t="str">
        <f>MID(OrgTbl[[#This Row],[name]],10,100)</f>
        <v>ปราณบุรี</v>
      </c>
      <c r="E307" s="352">
        <v>5</v>
      </c>
      <c r="F307" s="351" t="str" cm="1">
        <f t="array" ref="F307">_xlfn.IFS(OrgTbl[[#This Row],[TypeID]]="รพช.","โรงพยาบาลชุมชน",OrgTbl[[#This Row],[TypeID]]="รพศ.","โรงพยาบาลศูนย์",OrgTbl[[#This Row],[TypeID]]="รพท.","โรงพยาบาลทั่วไป")</f>
        <v>โรงพยาบาลชุมชน</v>
      </c>
      <c r="G307" s="351" t="str">
        <f>INDEX('Org2567'!$BB$4:$BB$905,MATCH(OrgTbl[[#This Row],[code5]],'Org2567'!$D$4:$D$905,0))</f>
        <v>รพช.</v>
      </c>
      <c r="H307" s="352" t="s">
        <v>4023</v>
      </c>
      <c r="I307" s="351" t="s">
        <v>1933</v>
      </c>
      <c r="J307" s="353">
        <f>INDEX('Org2567'!$BD$4:$BD$905,MATCH(OrgTbl[[#This Row],[code5]],'Org2567'!$D$4:$D$905,0))</f>
        <v>60</v>
      </c>
      <c r="K307" s="351" t="s">
        <v>923</v>
      </c>
      <c r="L307" s="351" t="str">
        <f>INDEX('Org2567'!$BC$4:$BC$905,MATCH(OrgTbl[[#This Row],[code5]],'Org2567'!$D$4:$D$905,0))</f>
        <v>F1</v>
      </c>
      <c r="M307" s="352">
        <f>INDEX('Org2567'!$BF$4:$BF$905,MATCH(OrgTbl[[#This Row],[code5]],'Org2567'!$D$4:$D$905,0))</f>
        <v>9</v>
      </c>
      <c r="N307" s="354"/>
      <c r="O307" s="351" t="s">
        <v>1948</v>
      </c>
      <c r="P307" s="351" t="str">
        <f>INDEX('Org2567'!$BG$4:$BG$905,MATCH(OrgTbl[[#This Row],[code5]],'Org2567'!$D$4:$D$905,0))</f>
        <v>รพช.F1 P&lt;=50,000</v>
      </c>
      <c r="Q307" s="355">
        <f>INDEX('Org2567'!$BE:$BE,MATCH(OrgTbl[[#This Row],[code5]],'Org2567'!$D:$D,0))</f>
        <v>46002</v>
      </c>
      <c r="R307" s="356"/>
    </row>
    <row r="308" spans="1:18" s="146" customFormat="1" ht="21" x14ac:dyDescent="0.6">
      <c r="A308" s="350" t="s">
        <v>325</v>
      </c>
      <c r="B308" s="351" t="s">
        <v>1952</v>
      </c>
      <c r="C308" s="351" t="str">
        <f>OrgTbl[[#This Row],[name333]]&amp;","&amp;OrgTbl[[#This Row],[TypeID]]</f>
        <v>สามร้อยยอด,รพช.</v>
      </c>
      <c r="D308" s="351" t="str">
        <f>MID(OrgTbl[[#This Row],[name]],10,100)</f>
        <v>สามร้อยยอด</v>
      </c>
      <c r="E308" s="352">
        <v>5</v>
      </c>
      <c r="F308" s="351" t="str" cm="1">
        <f t="array" ref="F308">_xlfn.IFS(OrgTbl[[#This Row],[TypeID]]="รพช.","โรงพยาบาลชุมชน",OrgTbl[[#This Row],[TypeID]]="รพศ.","โรงพยาบาลศูนย์",OrgTbl[[#This Row],[TypeID]]="รพท.","โรงพยาบาลทั่วไป")</f>
        <v>โรงพยาบาลชุมชน</v>
      </c>
      <c r="G308" s="351" t="str">
        <f>INDEX('Org2567'!$BB$4:$BB$905,MATCH(OrgTbl[[#This Row],[code5]],'Org2567'!$D$4:$D$905,0))</f>
        <v>รพช.</v>
      </c>
      <c r="H308" s="352" t="s">
        <v>4023</v>
      </c>
      <c r="I308" s="351" t="s">
        <v>1933</v>
      </c>
      <c r="J308" s="353">
        <f>INDEX('Org2567'!$BD$4:$BD$905,MATCH(OrgTbl[[#This Row],[code5]],'Org2567'!$D$4:$D$905,0))</f>
        <v>90</v>
      </c>
      <c r="K308" s="351" t="s">
        <v>923</v>
      </c>
      <c r="L308" s="351" t="str">
        <f>INDEX('Org2567'!$BC$4:$BC$905,MATCH(OrgTbl[[#This Row],[code5]],'Org2567'!$D$4:$D$905,0))</f>
        <v>F1</v>
      </c>
      <c r="M308" s="352">
        <f>INDEX('Org2567'!$BF$4:$BF$905,MATCH(OrgTbl[[#This Row],[code5]],'Org2567'!$D$4:$D$905,0))</f>
        <v>9</v>
      </c>
      <c r="N308" s="354"/>
      <c r="O308" s="351" t="s">
        <v>1954</v>
      </c>
      <c r="P308" s="351" t="str">
        <f>INDEX('Org2567'!$BG$4:$BG$905,MATCH(OrgTbl[[#This Row],[code5]],'Org2567'!$D$4:$D$905,0))</f>
        <v>รพช.F1 P&lt;=50,000</v>
      </c>
      <c r="Q308" s="355">
        <f>INDEX('Org2567'!$BE:$BE,MATCH(OrgTbl[[#This Row],[code5]],'Org2567'!$D:$D,0))</f>
        <v>36635</v>
      </c>
      <c r="R308" s="356"/>
    </row>
    <row r="309" spans="1:18" s="146" customFormat="1" ht="21" x14ac:dyDescent="0.6">
      <c r="A309" s="350" t="s">
        <v>319</v>
      </c>
      <c r="B309" s="351" t="s">
        <v>1935</v>
      </c>
      <c r="C309" s="351" t="str">
        <f>OrgTbl[[#This Row],[name333]]&amp;","&amp;OrgTbl[[#This Row],[TypeID]]</f>
        <v>กุยบุรี,รพช.</v>
      </c>
      <c r="D309" s="351" t="str">
        <f>MID(OrgTbl[[#This Row],[name]],10,100)</f>
        <v>กุยบุรี</v>
      </c>
      <c r="E309" s="352">
        <v>5</v>
      </c>
      <c r="F309" s="351" t="str" cm="1">
        <f t="array" ref="F309">_xlfn.IFS(OrgTbl[[#This Row],[TypeID]]="รพช.","โรงพยาบาลชุมชน",OrgTbl[[#This Row],[TypeID]]="รพศ.","โรงพยาบาลศูนย์",OrgTbl[[#This Row],[TypeID]]="รพท.","โรงพยาบาลทั่วไป")</f>
        <v>โรงพยาบาลชุมชน</v>
      </c>
      <c r="G309" s="351" t="str">
        <f>INDEX('Org2567'!$BB$4:$BB$905,MATCH(OrgTbl[[#This Row],[code5]],'Org2567'!$D$4:$D$905,0))</f>
        <v>รพช.</v>
      </c>
      <c r="H309" s="352" t="s">
        <v>4023</v>
      </c>
      <c r="I309" s="351" t="s">
        <v>1933</v>
      </c>
      <c r="J309" s="353">
        <f>INDEX('Org2567'!$BD$4:$BD$905,MATCH(OrgTbl[[#This Row],[code5]],'Org2567'!$D$4:$D$905,0))</f>
        <v>30</v>
      </c>
      <c r="K309" s="351" t="s">
        <v>923</v>
      </c>
      <c r="L309" s="351" t="str">
        <f>INDEX('Org2567'!$BC$4:$BC$905,MATCH(OrgTbl[[#This Row],[code5]],'Org2567'!$D$4:$D$905,0))</f>
        <v>F2</v>
      </c>
      <c r="M309" s="352">
        <f>INDEX('Org2567'!$BF$4:$BF$905,MATCH(OrgTbl[[#This Row],[code5]],'Org2567'!$D$4:$D$905,0))</f>
        <v>6</v>
      </c>
      <c r="N309" s="354"/>
      <c r="O309" s="351" t="s">
        <v>1937</v>
      </c>
      <c r="P309" s="351" t="str">
        <f>INDEX('Org2567'!$BG$4:$BG$905,MATCH(OrgTbl[[#This Row],[code5]],'Org2567'!$D$4:$D$905,0))</f>
        <v>รพช.F2 P30,000-60,000</v>
      </c>
      <c r="Q309" s="355">
        <f>INDEX('Org2567'!$BE:$BE,MATCH(OrgTbl[[#This Row],[code5]],'Org2567'!$D:$D,0))</f>
        <v>32397</v>
      </c>
      <c r="R309" s="356"/>
    </row>
    <row r="310" spans="1:18" s="146" customFormat="1" ht="21" x14ac:dyDescent="0.6">
      <c r="A310" s="350" t="s">
        <v>320</v>
      </c>
      <c r="B310" s="351" t="s">
        <v>1938</v>
      </c>
      <c r="C310" s="351" t="str">
        <f>OrgTbl[[#This Row],[name333]]&amp;","&amp;OrgTbl[[#This Row],[TypeID]]</f>
        <v>ทับสะแก,รพช.</v>
      </c>
      <c r="D310" s="351" t="str">
        <f>MID(OrgTbl[[#This Row],[name]],10,100)</f>
        <v>ทับสะแก</v>
      </c>
      <c r="E310" s="352">
        <v>5</v>
      </c>
      <c r="F310" s="351" t="str" cm="1">
        <f t="array" ref="F310">_xlfn.IFS(OrgTbl[[#This Row],[TypeID]]="รพช.","โรงพยาบาลชุมชน",OrgTbl[[#This Row],[TypeID]]="รพศ.","โรงพยาบาลศูนย์",OrgTbl[[#This Row],[TypeID]]="รพท.","โรงพยาบาลทั่วไป")</f>
        <v>โรงพยาบาลชุมชน</v>
      </c>
      <c r="G310" s="351" t="str">
        <f>INDEX('Org2567'!$BB$4:$BB$905,MATCH(OrgTbl[[#This Row],[code5]],'Org2567'!$D$4:$D$905,0))</f>
        <v>รพช.</v>
      </c>
      <c r="H310" s="352" t="s">
        <v>4023</v>
      </c>
      <c r="I310" s="351" t="s">
        <v>1933</v>
      </c>
      <c r="J310" s="353">
        <f>INDEX('Org2567'!$BD$4:$BD$905,MATCH(OrgTbl[[#This Row],[code5]],'Org2567'!$D$4:$D$905,0))</f>
        <v>60</v>
      </c>
      <c r="K310" s="351" t="s">
        <v>923</v>
      </c>
      <c r="L310" s="351" t="str">
        <f>INDEX('Org2567'!$BC$4:$BC$905,MATCH(OrgTbl[[#This Row],[code5]],'Org2567'!$D$4:$D$905,0))</f>
        <v>F2</v>
      </c>
      <c r="M310" s="352">
        <f>INDEX('Org2567'!$BF$4:$BF$905,MATCH(OrgTbl[[#This Row],[code5]],'Org2567'!$D$4:$D$905,0))</f>
        <v>6</v>
      </c>
      <c r="N310" s="354"/>
      <c r="O310" s="351" t="s">
        <v>1940</v>
      </c>
      <c r="P310" s="351" t="str">
        <f>INDEX('Org2567'!$BG$4:$BG$905,MATCH(OrgTbl[[#This Row],[code5]],'Org2567'!$D$4:$D$905,0))</f>
        <v>รพช.F2 P30,000-60,000</v>
      </c>
      <c r="Q310" s="355">
        <f>INDEX('Org2567'!$BE:$BE,MATCH(OrgTbl[[#This Row],[code5]],'Org2567'!$D:$D,0))</f>
        <v>35332</v>
      </c>
      <c r="R310" s="356"/>
    </row>
    <row r="311" spans="1:18" s="146" customFormat="1" ht="21" x14ac:dyDescent="0.6">
      <c r="A311" s="350" t="s">
        <v>322</v>
      </c>
      <c r="B311" s="351" t="s">
        <v>1943</v>
      </c>
      <c r="C311" s="351" t="str">
        <f>OrgTbl[[#This Row],[name333]]&amp;","&amp;OrgTbl[[#This Row],[TypeID]]</f>
        <v>บางสะพานน้อย,รพช.</v>
      </c>
      <c r="D311" s="351" t="str">
        <f>MID(OrgTbl[[#This Row],[name]],10,100)</f>
        <v>บางสะพานน้อย</v>
      </c>
      <c r="E311" s="352">
        <v>5</v>
      </c>
      <c r="F311" s="351" t="str" cm="1">
        <f t="array" ref="F311">_xlfn.IFS(OrgTbl[[#This Row],[TypeID]]="รพช.","โรงพยาบาลชุมชน",OrgTbl[[#This Row],[TypeID]]="รพศ.","โรงพยาบาลศูนย์",OrgTbl[[#This Row],[TypeID]]="รพท.","โรงพยาบาลทั่วไป")</f>
        <v>โรงพยาบาลชุมชน</v>
      </c>
      <c r="G311" s="351" t="str">
        <f>INDEX('Org2567'!$BB$4:$BB$905,MATCH(OrgTbl[[#This Row],[code5]],'Org2567'!$D$4:$D$905,0))</f>
        <v>รพช.</v>
      </c>
      <c r="H311" s="352" t="s">
        <v>4023</v>
      </c>
      <c r="I311" s="351" t="s">
        <v>1933</v>
      </c>
      <c r="J311" s="353">
        <f>INDEX('Org2567'!$BD$4:$BD$905,MATCH(OrgTbl[[#This Row],[code5]],'Org2567'!$D$4:$D$905,0))</f>
        <v>30</v>
      </c>
      <c r="K311" s="351" t="s">
        <v>923</v>
      </c>
      <c r="L311" s="351" t="str">
        <f>INDEX('Org2567'!$BC$4:$BC$905,MATCH(OrgTbl[[#This Row],[code5]],'Org2567'!$D$4:$D$905,0))</f>
        <v>F2</v>
      </c>
      <c r="M311" s="352">
        <f>INDEX('Org2567'!$BF$4:$BF$905,MATCH(OrgTbl[[#This Row],[code5]],'Org2567'!$D$4:$D$905,0))</f>
        <v>5</v>
      </c>
      <c r="N311" s="354"/>
      <c r="O311" s="351" t="s">
        <v>1945</v>
      </c>
      <c r="P311" s="351" t="str">
        <f>INDEX('Org2567'!$BG$4:$BG$905,MATCH(OrgTbl[[#This Row],[code5]],'Org2567'!$D$4:$D$905,0))</f>
        <v>รพช.F2 P&lt;=30,000</v>
      </c>
      <c r="Q311" s="355">
        <f>INDEX('Org2567'!$BE:$BE,MATCH(OrgTbl[[#This Row],[code5]],'Org2567'!$D:$D,0))</f>
        <v>29027</v>
      </c>
      <c r="R311" s="356"/>
    </row>
    <row r="312" spans="1:18" s="146" customFormat="1" ht="21" x14ac:dyDescent="0.6">
      <c r="A312" s="350" t="s">
        <v>326</v>
      </c>
      <c r="B312" s="351" t="s">
        <v>1906</v>
      </c>
      <c r="C312" s="351" t="str">
        <f>OrgTbl[[#This Row],[name333]]&amp;","&amp;OrgTbl[[#This Row],[TypeID]]</f>
        <v>พระจอมเกล้า,รพท.</v>
      </c>
      <c r="D312" s="351" t="str">
        <f>MID(OrgTbl[[#This Row],[name]],10,100)</f>
        <v>พระจอมเกล้า</v>
      </c>
      <c r="E312" s="352">
        <v>5</v>
      </c>
      <c r="F312" s="351" t="str" cm="1">
        <f t="array" ref="F312">_xlfn.IFS(OrgTbl[[#This Row],[TypeID]]="รพช.","โรงพยาบาลชุมชน",OrgTbl[[#This Row],[TypeID]]="รพศ.","โรงพยาบาลศูนย์",OrgTbl[[#This Row],[TypeID]]="รพท.","โรงพยาบาลทั่วไป")</f>
        <v>โรงพยาบาลทั่วไป</v>
      </c>
      <c r="G312" s="351" t="str">
        <f>INDEX('Org2567'!$BB$4:$BB$905,MATCH(OrgTbl[[#This Row],[code5]],'Org2567'!$D$4:$D$905,0))</f>
        <v>รพท.</v>
      </c>
      <c r="H312" s="352" t="s">
        <v>4024</v>
      </c>
      <c r="I312" s="351" t="s">
        <v>1908</v>
      </c>
      <c r="J312" s="353">
        <f>INDEX('Org2567'!$BD$4:$BD$905,MATCH(OrgTbl[[#This Row],[code5]],'Org2567'!$D$4:$D$905,0))</f>
        <v>463</v>
      </c>
      <c r="K312" s="351" t="s">
        <v>923</v>
      </c>
      <c r="L312" s="351" t="str">
        <f>INDEX('Org2567'!$BC$4:$BC$905,MATCH(OrgTbl[[#This Row],[code5]],'Org2567'!$D$4:$D$905,0))</f>
        <v>S</v>
      </c>
      <c r="M312" s="352">
        <f>INDEX('Org2567'!$BF$4:$BF$905,MATCH(OrgTbl[[#This Row],[code5]],'Org2567'!$D$4:$D$905,0))</f>
        <v>17</v>
      </c>
      <c r="N312" s="354"/>
      <c r="O312" s="351" t="s">
        <v>1909</v>
      </c>
      <c r="P312" s="351" t="str">
        <f>INDEX('Org2567'!$BG$4:$BG$905,MATCH(OrgTbl[[#This Row],[code5]],'Org2567'!$D$4:$D$905,0))</f>
        <v>รพท.S B&gt;400</v>
      </c>
      <c r="Q312" s="355">
        <f>INDEX('Org2567'!$BE:$BE,MATCH(OrgTbl[[#This Row],[code5]],'Org2567'!$D:$D,0))</f>
        <v>84760</v>
      </c>
      <c r="R312" s="356"/>
    </row>
    <row r="313" spans="1:18" s="146" customFormat="1" ht="21" x14ac:dyDescent="0.6">
      <c r="A313" s="350" t="s">
        <v>329</v>
      </c>
      <c r="B313" s="351" t="s">
        <v>1916</v>
      </c>
      <c r="C313" s="351" t="str">
        <f>OrgTbl[[#This Row],[name333]]&amp;","&amp;OrgTbl[[#This Row],[TypeID]]</f>
        <v>ชะอำ,รพช.</v>
      </c>
      <c r="D313" s="351" t="str">
        <f>MID(OrgTbl[[#This Row],[name]],10,100)</f>
        <v>ชะอำ</v>
      </c>
      <c r="E313" s="352">
        <v>5</v>
      </c>
      <c r="F313" s="351" t="str" cm="1">
        <f t="array" ref="F313">_xlfn.IFS(OrgTbl[[#This Row],[TypeID]]="รพช.","โรงพยาบาลชุมชน",OrgTbl[[#This Row],[TypeID]]="รพศ.","โรงพยาบาลศูนย์",OrgTbl[[#This Row],[TypeID]]="รพท.","โรงพยาบาลทั่วไป")</f>
        <v>โรงพยาบาลชุมชน</v>
      </c>
      <c r="G313" s="351" t="str">
        <f>INDEX('Org2567'!$BB$4:$BB$905,MATCH(OrgTbl[[#This Row],[code5]],'Org2567'!$D$4:$D$905,0))</f>
        <v>รพช.</v>
      </c>
      <c r="H313" s="352" t="s">
        <v>4024</v>
      </c>
      <c r="I313" s="351" t="s">
        <v>1908</v>
      </c>
      <c r="J313" s="353">
        <f>INDEX('Org2567'!$BD$4:$BD$905,MATCH(OrgTbl[[#This Row],[code5]],'Org2567'!$D$4:$D$905,0))</f>
        <v>90</v>
      </c>
      <c r="K313" s="351" t="s">
        <v>923</v>
      </c>
      <c r="L313" s="351" t="str">
        <f>INDEX('Org2567'!$BC$4:$BC$905,MATCH(OrgTbl[[#This Row],[code5]],'Org2567'!$D$4:$D$905,0))</f>
        <v>M2</v>
      </c>
      <c r="M313" s="352">
        <f>INDEX('Org2567'!$BF$4:$BF$905,MATCH(OrgTbl[[#This Row],[code5]],'Org2567'!$D$4:$D$905,0))</f>
        <v>12</v>
      </c>
      <c r="N313" s="354"/>
      <c r="O313" s="351" t="s">
        <v>1918</v>
      </c>
      <c r="P313" s="351" t="str">
        <f>INDEX('Org2567'!$BG$4:$BG$905,MATCH(OrgTbl[[#This Row],[code5]],'Org2567'!$D$4:$D$905,0))</f>
        <v>รพช.M2 B&lt;=100</v>
      </c>
      <c r="Q313" s="355">
        <f>INDEX('Org2567'!$BE:$BE,MATCH(OrgTbl[[#This Row],[code5]],'Org2567'!$D:$D,0))</f>
        <v>54530</v>
      </c>
      <c r="R313" s="356"/>
    </row>
    <row r="314" spans="1:18" s="146" customFormat="1" ht="21" x14ac:dyDescent="0.6">
      <c r="A314" s="350" t="s">
        <v>330</v>
      </c>
      <c r="B314" s="351" t="s">
        <v>1919</v>
      </c>
      <c r="C314" s="351" t="str">
        <f>OrgTbl[[#This Row],[name333]]&amp;","&amp;OrgTbl[[#This Row],[TypeID]]</f>
        <v>ท่ายาง,รพช.</v>
      </c>
      <c r="D314" s="351" t="str">
        <f>MID(OrgTbl[[#This Row],[name]],10,100)</f>
        <v>ท่ายาง</v>
      </c>
      <c r="E314" s="352">
        <v>5</v>
      </c>
      <c r="F314" s="351" t="str" cm="1">
        <f t="array" ref="F314">_xlfn.IFS(OrgTbl[[#This Row],[TypeID]]="รพช.","โรงพยาบาลชุมชน",OrgTbl[[#This Row],[TypeID]]="รพศ.","โรงพยาบาลศูนย์",OrgTbl[[#This Row],[TypeID]]="รพท.","โรงพยาบาลทั่วไป")</f>
        <v>โรงพยาบาลชุมชน</v>
      </c>
      <c r="G314" s="351" t="str">
        <f>INDEX('Org2567'!$BB$4:$BB$905,MATCH(OrgTbl[[#This Row],[code5]],'Org2567'!$D$4:$D$905,0))</f>
        <v>รพช.</v>
      </c>
      <c r="H314" s="352" t="s">
        <v>4024</v>
      </c>
      <c r="I314" s="351" t="s">
        <v>1908</v>
      </c>
      <c r="J314" s="353">
        <f>INDEX('Org2567'!$BD$4:$BD$905,MATCH(OrgTbl[[#This Row],[code5]],'Org2567'!$D$4:$D$905,0))</f>
        <v>78</v>
      </c>
      <c r="K314" s="351" t="s">
        <v>923</v>
      </c>
      <c r="L314" s="351" t="str">
        <f>INDEX('Org2567'!$BC$4:$BC$905,MATCH(OrgTbl[[#This Row],[code5]],'Org2567'!$D$4:$D$905,0))</f>
        <v>M2</v>
      </c>
      <c r="M314" s="352">
        <f>INDEX('Org2567'!$BF$4:$BF$905,MATCH(OrgTbl[[#This Row],[code5]],'Org2567'!$D$4:$D$905,0))</f>
        <v>12</v>
      </c>
      <c r="N314" s="354"/>
      <c r="O314" s="351" t="s">
        <v>1921</v>
      </c>
      <c r="P314" s="351" t="str">
        <f>INDEX('Org2567'!$BG$4:$BG$905,MATCH(OrgTbl[[#This Row],[code5]],'Org2567'!$D$4:$D$905,0))</f>
        <v>รพช.M2 B&lt;=100</v>
      </c>
      <c r="Q314" s="355">
        <f>INDEX('Org2567'!$BE:$BE,MATCH(OrgTbl[[#This Row],[code5]],'Org2567'!$D:$D,0))</f>
        <v>63773</v>
      </c>
      <c r="R314" s="356"/>
    </row>
    <row r="315" spans="1:18" s="146" customFormat="1" ht="21" x14ac:dyDescent="0.6">
      <c r="A315" s="350" t="s">
        <v>327</v>
      </c>
      <c r="B315" s="351" t="s">
        <v>1910</v>
      </c>
      <c r="C315" s="351" t="str">
        <f>OrgTbl[[#This Row],[name333]]&amp;","&amp;OrgTbl[[#This Row],[TypeID]]</f>
        <v>เขาย้อย,รพช.</v>
      </c>
      <c r="D315" s="351" t="str">
        <f>MID(OrgTbl[[#This Row],[name]],10,100)</f>
        <v>เขาย้อย</v>
      </c>
      <c r="E315" s="352">
        <v>5</v>
      </c>
      <c r="F315" s="351" t="str" cm="1">
        <f t="array" ref="F315">_xlfn.IFS(OrgTbl[[#This Row],[TypeID]]="รพช.","โรงพยาบาลชุมชน",OrgTbl[[#This Row],[TypeID]]="รพศ.","โรงพยาบาลศูนย์",OrgTbl[[#This Row],[TypeID]]="รพท.","โรงพยาบาลทั่วไป")</f>
        <v>โรงพยาบาลชุมชน</v>
      </c>
      <c r="G315" s="351" t="str">
        <f>INDEX('Org2567'!$BB$4:$BB$905,MATCH(OrgTbl[[#This Row],[code5]],'Org2567'!$D$4:$D$905,0))</f>
        <v>รพช.</v>
      </c>
      <c r="H315" s="352" t="s">
        <v>4024</v>
      </c>
      <c r="I315" s="351" t="s">
        <v>1908</v>
      </c>
      <c r="J315" s="353">
        <f>INDEX('Org2567'!$BD$4:$BD$905,MATCH(OrgTbl[[#This Row],[code5]],'Org2567'!$D$4:$D$905,0))</f>
        <v>33</v>
      </c>
      <c r="K315" s="351" t="s">
        <v>923</v>
      </c>
      <c r="L315" s="351" t="str">
        <f>INDEX('Org2567'!$BC$4:$BC$905,MATCH(OrgTbl[[#This Row],[code5]],'Org2567'!$D$4:$D$905,0))</f>
        <v>F1</v>
      </c>
      <c r="M315" s="352">
        <f>INDEX('Org2567'!$BF$4:$BF$905,MATCH(OrgTbl[[#This Row],[code5]],'Org2567'!$D$4:$D$905,0))</f>
        <v>9</v>
      </c>
      <c r="N315" s="354"/>
      <c r="O315" s="351" t="s">
        <v>1912</v>
      </c>
      <c r="P315" s="351" t="str">
        <f>INDEX('Org2567'!$BG$4:$BG$905,MATCH(OrgTbl[[#This Row],[code5]],'Org2567'!$D$4:$D$905,0))</f>
        <v>รพช.F1 P&lt;=50,000</v>
      </c>
      <c r="Q315" s="355">
        <f>INDEX('Org2567'!$BE:$BE,MATCH(OrgTbl[[#This Row],[code5]],'Org2567'!$D:$D,0))</f>
        <v>23792</v>
      </c>
      <c r="R315" s="356"/>
    </row>
    <row r="316" spans="1:18" s="146" customFormat="1" ht="21" x14ac:dyDescent="0.6">
      <c r="A316" s="350" t="s">
        <v>333</v>
      </c>
      <c r="B316" s="351" t="s">
        <v>1928</v>
      </c>
      <c r="C316" s="351" t="str">
        <f>OrgTbl[[#This Row],[name333]]&amp;","&amp;OrgTbl[[#This Row],[TypeID]]</f>
        <v>แก่งกระจาน,รพช.</v>
      </c>
      <c r="D316" s="351" t="str">
        <f>MID(OrgTbl[[#This Row],[name]],10,100)</f>
        <v>แก่งกระจาน</v>
      </c>
      <c r="E316" s="352">
        <v>5</v>
      </c>
      <c r="F316" s="351" t="str" cm="1">
        <f t="array" ref="F316">_xlfn.IFS(OrgTbl[[#This Row],[TypeID]]="รพช.","โรงพยาบาลชุมชน",OrgTbl[[#This Row],[TypeID]]="รพศ.","โรงพยาบาลศูนย์",OrgTbl[[#This Row],[TypeID]]="รพท.","โรงพยาบาลทั่วไป")</f>
        <v>โรงพยาบาลชุมชน</v>
      </c>
      <c r="G316" s="351" t="str">
        <f>INDEX('Org2567'!$BB$4:$BB$905,MATCH(OrgTbl[[#This Row],[code5]],'Org2567'!$D$4:$D$905,0))</f>
        <v>รพช.</v>
      </c>
      <c r="H316" s="352" t="s">
        <v>4024</v>
      </c>
      <c r="I316" s="351" t="s">
        <v>1908</v>
      </c>
      <c r="J316" s="353">
        <f>INDEX('Org2567'!$BD$4:$BD$905,MATCH(OrgTbl[[#This Row],[code5]],'Org2567'!$D$4:$D$905,0))</f>
        <v>66</v>
      </c>
      <c r="K316" s="351" t="s">
        <v>923</v>
      </c>
      <c r="L316" s="351" t="str">
        <f>INDEX('Org2567'!$BC$4:$BC$905,MATCH(OrgTbl[[#This Row],[code5]],'Org2567'!$D$4:$D$905,0))</f>
        <v>F2</v>
      </c>
      <c r="M316" s="352">
        <f>INDEX('Org2567'!$BF$4:$BF$905,MATCH(OrgTbl[[#This Row],[code5]],'Org2567'!$D$4:$D$905,0))</f>
        <v>5</v>
      </c>
      <c r="N316" s="354"/>
      <c r="O316" s="351" t="s">
        <v>1930</v>
      </c>
      <c r="P316" s="351" t="str">
        <f>INDEX('Org2567'!$BG$4:$BG$905,MATCH(OrgTbl[[#This Row],[code5]],'Org2567'!$D$4:$D$905,0))</f>
        <v>รพช.F2 P&lt;=30,000</v>
      </c>
      <c r="Q316" s="355">
        <f>INDEX('Org2567'!$BE:$BE,MATCH(OrgTbl[[#This Row],[code5]],'Org2567'!$D:$D,0))</f>
        <v>27400</v>
      </c>
      <c r="R316" s="356"/>
    </row>
    <row r="317" spans="1:18" s="146" customFormat="1" ht="21" x14ac:dyDescent="0.6">
      <c r="A317" s="350" t="s">
        <v>331</v>
      </c>
      <c r="B317" s="351" t="s">
        <v>1922</v>
      </c>
      <c r="C317" s="351" t="str">
        <f>OrgTbl[[#This Row],[name333]]&amp;","&amp;OrgTbl[[#This Row],[TypeID]]</f>
        <v>บ้านลาด,รพช.</v>
      </c>
      <c r="D317" s="351" t="str">
        <f>MID(OrgTbl[[#This Row],[name]],10,100)</f>
        <v>บ้านลาด</v>
      </c>
      <c r="E317" s="352">
        <v>5</v>
      </c>
      <c r="F317" s="351" t="str" cm="1">
        <f t="array" ref="F317">_xlfn.IFS(OrgTbl[[#This Row],[TypeID]]="รพช.","โรงพยาบาลชุมชน",OrgTbl[[#This Row],[TypeID]]="รพศ.","โรงพยาบาลศูนย์",OrgTbl[[#This Row],[TypeID]]="รพท.","โรงพยาบาลทั่วไป")</f>
        <v>โรงพยาบาลชุมชน</v>
      </c>
      <c r="G317" s="351" t="str">
        <f>INDEX('Org2567'!$BB$4:$BB$905,MATCH(OrgTbl[[#This Row],[code5]],'Org2567'!$D$4:$D$905,0))</f>
        <v>รพช.</v>
      </c>
      <c r="H317" s="352" t="s">
        <v>4024</v>
      </c>
      <c r="I317" s="351" t="s">
        <v>1908</v>
      </c>
      <c r="J317" s="353">
        <f>INDEX('Org2567'!$BD$4:$BD$905,MATCH(OrgTbl[[#This Row],[code5]],'Org2567'!$D$4:$D$905,0))</f>
        <v>32</v>
      </c>
      <c r="K317" s="351" t="s">
        <v>923</v>
      </c>
      <c r="L317" s="351" t="str">
        <f>INDEX('Org2567'!$BC$4:$BC$905,MATCH(OrgTbl[[#This Row],[code5]],'Org2567'!$D$4:$D$905,0))</f>
        <v>F2</v>
      </c>
      <c r="M317" s="352">
        <f>INDEX('Org2567'!$BF$4:$BF$905,MATCH(OrgTbl[[#This Row],[code5]],'Org2567'!$D$4:$D$905,0))</f>
        <v>6</v>
      </c>
      <c r="N317" s="354"/>
      <c r="O317" s="351" t="s">
        <v>1924</v>
      </c>
      <c r="P317" s="351" t="str">
        <f>INDEX('Org2567'!$BG$4:$BG$905,MATCH(OrgTbl[[#This Row],[code5]],'Org2567'!$D$4:$D$905,0))</f>
        <v>รพช.F2 P30,000-60,000</v>
      </c>
      <c r="Q317" s="355">
        <f>INDEX('Org2567'!$BE:$BE,MATCH(OrgTbl[[#This Row],[code5]],'Org2567'!$D:$D,0))</f>
        <v>34540</v>
      </c>
      <c r="R317" s="356"/>
    </row>
    <row r="318" spans="1:18" s="146" customFormat="1" ht="21" x14ac:dyDescent="0.6">
      <c r="A318" s="350" t="s">
        <v>332</v>
      </c>
      <c r="B318" s="351" t="s">
        <v>1925</v>
      </c>
      <c r="C318" s="351" t="str">
        <f>OrgTbl[[#This Row],[name333]]&amp;","&amp;OrgTbl[[#This Row],[TypeID]]</f>
        <v>บ้านแหลม,รพช.</v>
      </c>
      <c r="D318" s="351" t="str">
        <f>MID(OrgTbl[[#This Row],[name]],10,100)</f>
        <v>บ้านแหลม</v>
      </c>
      <c r="E318" s="352">
        <v>5</v>
      </c>
      <c r="F318" s="351" t="str" cm="1">
        <f t="array" ref="F318">_xlfn.IFS(OrgTbl[[#This Row],[TypeID]]="รพช.","โรงพยาบาลชุมชน",OrgTbl[[#This Row],[TypeID]]="รพศ.","โรงพยาบาลศูนย์",OrgTbl[[#This Row],[TypeID]]="รพท.","โรงพยาบาลทั่วไป")</f>
        <v>โรงพยาบาลชุมชน</v>
      </c>
      <c r="G318" s="351" t="str">
        <f>INDEX('Org2567'!$BB$4:$BB$905,MATCH(OrgTbl[[#This Row],[code5]],'Org2567'!$D$4:$D$905,0))</f>
        <v>รพช.</v>
      </c>
      <c r="H318" s="352" t="s">
        <v>4024</v>
      </c>
      <c r="I318" s="351" t="s">
        <v>1908</v>
      </c>
      <c r="J318" s="353">
        <f>INDEX('Org2567'!$BD$4:$BD$905,MATCH(OrgTbl[[#This Row],[code5]],'Org2567'!$D$4:$D$905,0))</f>
        <v>37</v>
      </c>
      <c r="K318" s="351" t="s">
        <v>923</v>
      </c>
      <c r="L318" s="351" t="str">
        <f>INDEX('Org2567'!$BC$4:$BC$905,MATCH(OrgTbl[[#This Row],[code5]],'Org2567'!$D$4:$D$905,0))</f>
        <v>F2</v>
      </c>
      <c r="M318" s="352">
        <f>INDEX('Org2567'!$BF$4:$BF$905,MATCH(OrgTbl[[#This Row],[code5]],'Org2567'!$D$4:$D$905,0))</f>
        <v>6</v>
      </c>
      <c r="N318" s="354"/>
      <c r="O318" s="351" t="s">
        <v>1927</v>
      </c>
      <c r="P318" s="351" t="str">
        <f>INDEX('Org2567'!$BG$4:$BG$905,MATCH(OrgTbl[[#This Row],[code5]],'Org2567'!$D$4:$D$905,0))</f>
        <v>รพช.F2 P30,000-60,000</v>
      </c>
      <c r="Q318" s="355">
        <f>INDEX('Org2567'!$BE:$BE,MATCH(OrgTbl[[#This Row],[code5]],'Org2567'!$D:$D,0))</f>
        <v>39290</v>
      </c>
      <c r="R318" s="356"/>
    </row>
    <row r="319" spans="1:18" s="146" customFormat="1" ht="21" x14ac:dyDescent="0.6">
      <c r="A319" s="350" t="s">
        <v>328</v>
      </c>
      <c r="B319" s="351" t="s">
        <v>1913</v>
      </c>
      <c r="C319" s="351" t="str">
        <f>OrgTbl[[#This Row],[name333]]&amp;","&amp;OrgTbl[[#This Row],[TypeID]]</f>
        <v>หนองหญ้าปล้อง,รพช.</v>
      </c>
      <c r="D319" s="351" t="str">
        <f>MID(OrgTbl[[#This Row],[name]],10,100)</f>
        <v>หนองหญ้าปล้อง</v>
      </c>
      <c r="E319" s="352">
        <v>5</v>
      </c>
      <c r="F319" s="351" t="str" cm="1">
        <f t="array" ref="F319">_xlfn.IFS(OrgTbl[[#This Row],[TypeID]]="รพช.","โรงพยาบาลชุมชน",OrgTbl[[#This Row],[TypeID]]="รพศ.","โรงพยาบาลศูนย์",OrgTbl[[#This Row],[TypeID]]="รพท.","โรงพยาบาลทั่วไป")</f>
        <v>โรงพยาบาลชุมชน</v>
      </c>
      <c r="G319" s="351" t="str">
        <f>INDEX('Org2567'!$BB$4:$BB$905,MATCH(OrgTbl[[#This Row],[code5]],'Org2567'!$D$4:$D$905,0))</f>
        <v>รพช.</v>
      </c>
      <c r="H319" s="352" t="s">
        <v>4024</v>
      </c>
      <c r="I319" s="351" t="s">
        <v>1908</v>
      </c>
      <c r="J319" s="353">
        <f>INDEX('Org2567'!$BD$4:$BD$905,MATCH(OrgTbl[[#This Row],[code5]],'Org2567'!$D$4:$D$905,0))</f>
        <v>30</v>
      </c>
      <c r="K319" s="351" t="s">
        <v>923</v>
      </c>
      <c r="L319" s="351" t="str">
        <f>INDEX('Org2567'!$BC$4:$BC$905,MATCH(OrgTbl[[#This Row],[code5]],'Org2567'!$D$4:$D$905,0))</f>
        <v>F2</v>
      </c>
      <c r="M319" s="352">
        <f>INDEX('Org2567'!$BF$4:$BF$905,MATCH(OrgTbl[[#This Row],[code5]],'Org2567'!$D$4:$D$905,0))</f>
        <v>5</v>
      </c>
      <c r="N319" s="354"/>
      <c r="O319" s="351" t="s">
        <v>1915</v>
      </c>
      <c r="P319" s="351" t="str">
        <f>INDEX('Org2567'!$BG$4:$BG$905,MATCH(OrgTbl[[#This Row],[code5]],'Org2567'!$D$4:$D$905,0))</f>
        <v>รพช.F2 P&lt;=30,000</v>
      </c>
      <c r="Q319" s="355">
        <f>INDEX('Org2567'!$BE:$BE,MATCH(OrgTbl[[#This Row],[code5]],'Org2567'!$D:$D,0))</f>
        <v>12385</v>
      </c>
      <c r="R319" s="356"/>
    </row>
    <row r="320" spans="1:18" s="146" customFormat="1" ht="21" x14ac:dyDescent="0.6">
      <c r="A320" s="350" t="s">
        <v>334</v>
      </c>
      <c r="B320" s="351" t="s">
        <v>1758</v>
      </c>
      <c r="C320" s="351" t="str">
        <f>OrgTbl[[#This Row],[name333]]&amp;","&amp;OrgTbl[[#This Row],[TypeID]]</f>
        <v>ราชบุรี,รพศ.</v>
      </c>
      <c r="D320" s="351" t="str">
        <f>MID(OrgTbl[[#This Row],[name]],10,100)</f>
        <v>ราชบุรี</v>
      </c>
      <c r="E320" s="352">
        <v>5</v>
      </c>
      <c r="F320" s="351" t="str" cm="1">
        <f t="array" ref="F320">_xlfn.IFS(OrgTbl[[#This Row],[TypeID]]="รพช.","โรงพยาบาลชุมชน",OrgTbl[[#This Row],[TypeID]]="รพศ.","โรงพยาบาลศูนย์",OrgTbl[[#This Row],[TypeID]]="รพท.","โรงพยาบาลทั่วไป")</f>
        <v>โรงพยาบาลศูนย์</v>
      </c>
      <c r="G320" s="351" t="str">
        <f>INDEX('Org2567'!$BB$4:$BB$905,MATCH(OrgTbl[[#This Row],[code5]],'Org2567'!$D$4:$D$905,0))</f>
        <v>รพศ.</v>
      </c>
      <c r="H320" s="352" t="s">
        <v>4025</v>
      </c>
      <c r="I320" s="351" t="s">
        <v>1760</v>
      </c>
      <c r="J320" s="353">
        <f>INDEX('Org2567'!$BD$4:$BD$905,MATCH(OrgTbl[[#This Row],[code5]],'Org2567'!$D$4:$D$905,0))</f>
        <v>855</v>
      </c>
      <c r="K320" s="351" t="s">
        <v>923</v>
      </c>
      <c r="L320" s="351" t="str">
        <f>INDEX('Org2567'!$BC$4:$BC$905,MATCH(OrgTbl[[#This Row],[code5]],'Org2567'!$D$4:$D$905,0))</f>
        <v>A</v>
      </c>
      <c r="M320" s="352">
        <f>INDEX('Org2567'!$BF$4:$BF$905,MATCH(OrgTbl[[#This Row],[code5]],'Org2567'!$D$4:$D$905,0))</f>
        <v>19</v>
      </c>
      <c r="N320" s="354"/>
      <c r="O320" s="351" t="s">
        <v>1761</v>
      </c>
      <c r="P320" s="351" t="str">
        <f>INDEX('Org2567'!$BG$4:$BG$905,MATCH(OrgTbl[[#This Row],[code5]],'Org2567'!$D$4:$D$905,0))</f>
        <v>รพศ.A B&gt;700to1000</v>
      </c>
      <c r="Q320" s="355">
        <f>INDEX('Org2567'!$BE:$BE,MATCH(OrgTbl[[#This Row],[code5]],'Org2567'!$D:$D,0))</f>
        <v>142374</v>
      </c>
      <c r="R320" s="356"/>
    </row>
    <row r="321" spans="1:18" s="146" customFormat="1" ht="21" x14ac:dyDescent="0.6">
      <c r="A321" s="350" t="s">
        <v>336</v>
      </c>
      <c r="B321" s="351" t="s">
        <v>1765</v>
      </c>
      <c r="C321" s="351" t="str">
        <f>OrgTbl[[#This Row],[name333]]&amp;","&amp;OrgTbl[[#This Row],[TypeID]]</f>
        <v>บ้านโป่ง,รพท.</v>
      </c>
      <c r="D321" s="351" t="str">
        <f>MID(OrgTbl[[#This Row],[name]],10,100)</f>
        <v>บ้านโป่ง</v>
      </c>
      <c r="E321" s="352">
        <v>5</v>
      </c>
      <c r="F321" s="351" t="str" cm="1">
        <f t="array" ref="F321">_xlfn.IFS(OrgTbl[[#This Row],[TypeID]]="รพช.","โรงพยาบาลชุมชน",OrgTbl[[#This Row],[TypeID]]="รพศ.","โรงพยาบาลศูนย์",OrgTbl[[#This Row],[TypeID]]="รพท.","โรงพยาบาลทั่วไป")</f>
        <v>โรงพยาบาลทั่วไป</v>
      </c>
      <c r="G321" s="351" t="str">
        <f>INDEX('Org2567'!$BB$4:$BB$905,MATCH(OrgTbl[[#This Row],[code5]],'Org2567'!$D$4:$D$905,0))</f>
        <v>รพท.</v>
      </c>
      <c r="H321" s="352" t="s">
        <v>4025</v>
      </c>
      <c r="I321" s="351" t="s">
        <v>1760</v>
      </c>
      <c r="J321" s="353">
        <f>INDEX('Org2567'!$BD$4:$BD$905,MATCH(OrgTbl[[#This Row],[code5]],'Org2567'!$D$4:$D$905,0))</f>
        <v>353</v>
      </c>
      <c r="K321" s="351" t="s">
        <v>923</v>
      </c>
      <c r="L321" s="351" t="str">
        <f>INDEX('Org2567'!$BC$4:$BC$905,MATCH(OrgTbl[[#This Row],[code5]],'Org2567'!$D$4:$D$905,0))</f>
        <v>S</v>
      </c>
      <c r="M321" s="352">
        <f>INDEX('Org2567'!$BF$4:$BF$905,MATCH(OrgTbl[[#This Row],[code5]],'Org2567'!$D$4:$D$905,0))</f>
        <v>16</v>
      </c>
      <c r="N321" s="354"/>
      <c r="O321" s="351" t="s">
        <v>1767</v>
      </c>
      <c r="P321" s="351" t="str">
        <f>INDEX('Org2567'!$BG$4:$BG$905,MATCH(OrgTbl[[#This Row],[code5]],'Org2567'!$D$4:$D$905,0))</f>
        <v>รพท.S B&lt;=400</v>
      </c>
      <c r="Q321" s="355">
        <f>INDEX('Org2567'!$BE:$BE,MATCH(OrgTbl[[#This Row],[code5]],'Org2567'!$D:$D,0))</f>
        <v>117997</v>
      </c>
      <c r="R321" s="356"/>
    </row>
    <row r="322" spans="1:18" s="146" customFormat="1" ht="21" x14ac:dyDescent="0.6">
      <c r="A322" s="350" t="s">
        <v>335</v>
      </c>
      <c r="B322" s="351" t="s">
        <v>1762</v>
      </c>
      <c r="C322" s="351" t="str">
        <f>OrgTbl[[#This Row],[name333]]&amp;","&amp;OrgTbl[[#This Row],[TypeID]]</f>
        <v>ดำเนินสะดวก,รพท.</v>
      </c>
      <c r="D322" s="351" t="str">
        <f>MID(OrgTbl[[#This Row],[name]],10,100)</f>
        <v>ดำเนินสะดวก</v>
      </c>
      <c r="E322" s="352">
        <v>5</v>
      </c>
      <c r="F322" s="351" t="str" cm="1">
        <f t="array" ref="F322">_xlfn.IFS(OrgTbl[[#This Row],[TypeID]]="รพช.","โรงพยาบาลชุมชน",OrgTbl[[#This Row],[TypeID]]="รพศ.","โรงพยาบาลศูนย์",OrgTbl[[#This Row],[TypeID]]="รพท.","โรงพยาบาลทั่วไป")</f>
        <v>โรงพยาบาลทั่วไป</v>
      </c>
      <c r="G322" s="351" t="str">
        <f>INDEX('Org2567'!$BB$4:$BB$905,MATCH(OrgTbl[[#This Row],[code5]],'Org2567'!$D$4:$D$905,0))</f>
        <v>รพท.</v>
      </c>
      <c r="H322" s="352" t="s">
        <v>4025</v>
      </c>
      <c r="I322" s="351" t="s">
        <v>1760</v>
      </c>
      <c r="J322" s="353">
        <f>INDEX('Org2567'!$BD$4:$BD$905,MATCH(OrgTbl[[#This Row],[code5]],'Org2567'!$D$4:$D$905,0))</f>
        <v>272</v>
      </c>
      <c r="K322" s="351" t="s">
        <v>923</v>
      </c>
      <c r="L322" s="351" t="str">
        <f>INDEX('Org2567'!$BC$4:$BC$905,MATCH(OrgTbl[[#This Row],[code5]],'Org2567'!$D$4:$D$905,0))</f>
        <v>M1</v>
      </c>
      <c r="M322" s="352">
        <f>INDEX('Org2567'!$BF$4:$BF$905,MATCH(OrgTbl[[#This Row],[code5]],'Org2567'!$D$4:$D$905,0))</f>
        <v>15</v>
      </c>
      <c r="N322" s="354"/>
      <c r="O322" s="351" t="s">
        <v>1764</v>
      </c>
      <c r="P322" s="351" t="str">
        <f>INDEX('Org2567'!$BG$4:$BG$905,MATCH(OrgTbl[[#This Row],[code5]],'Org2567'!$D$4:$D$905,0))</f>
        <v>รพท.M1 B&gt;200</v>
      </c>
      <c r="Q322" s="355">
        <f>INDEX('Org2567'!$BE:$BE,MATCH(OrgTbl[[#This Row],[code5]],'Org2567'!$D:$D,0))</f>
        <v>72738</v>
      </c>
      <c r="R322" s="356"/>
    </row>
    <row r="323" spans="1:18" s="146" customFormat="1" ht="21" x14ac:dyDescent="0.6">
      <c r="A323" s="350" t="s">
        <v>337</v>
      </c>
      <c r="B323" s="351" t="s">
        <v>1768</v>
      </c>
      <c r="C323" s="351" t="str">
        <f>OrgTbl[[#This Row],[name333]]&amp;","&amp;OrgTbl[[#This Row],[TypeID]]</f>
        <v>โพธาราม,รพท.</v>
      </c>
      <c r="D323" s="351" t="str">
        <f>MID(OrgTbl[[#This Row],[name]],10,100)</f>
        <v>โพธาราม</v>
      </c>
      <c r="E323" s="352">
        <v>5</v>
      </c>
      <c r="F323" s="351" t="str" cm="1">
        <f t="array" ref="F323">_xlfn.IFS(OrgTbl[[#This Row],[TypeID]]="รพช.","โรงพยาบาลชุมชน",OrgTbl[[#This Row],[TypeID]]="รพศ.","โรงพยาบาลศูนย์",OrgTbl[[#This Row],[TypeID]]="รพท.","โรงพยาบาลทั่วไป")</f>
        <v>โรงพยาบาลทั่วไป</v>
      </c>
      <c r="G323" s="351" t="str">
        <f>INDEX('Org2567'!$BB$4:$BB$905,MATCH(OrgTbl[[#This Row],[code5]],'Org2567'!$D$4:$D$905,0))</f>
        <v>รพท.</v>
      </c>
      <c r="H323" s="352" t="s">
        <v>4025</v>
      </c>
      <c r="I323" s="351" t="s">
        <v>1760</v>
      </c>
      <c r="J323" s="353">
        <f>INDEX('Org2567'!$BD$4:$BD$905,MATCH(OrgTbl[[#This Row],[code5]],'Org2567'!$D$4:$D$905,0))</f>
        <v>340</v>
      </c>
      <c r="K323" s="351" t="s">
        <v>923</v>
      </c>
      <c r="L323" s="351" t="str">
        <f>INDEX('Org2567'!$BC$4:$BC$905,MATCH(OrgTbl[[#This Row],[code5]],'Org2567'!$D$4:$D$905,0))</f>
        <v>M1</v>
      </c>
      <c r="M323" s="352">
        <f>INDEX('Org2567'!$BF$4:$BF$905,MATCH(OrgTbl[[#This Row],[code5]],'Org2567'!$D$4:$D$905,0))</f>
        <v>15</v>
      </c>
      <c r="N323" s="354"/>
      <c r="O323" s="351" t="s">
        <v>1770</v>
      </c>
      <c r="P323" s="351" t="str">
        <f>INDEX('Org2567'!$BG$4:$BG$905,MATCH(OrgTbl[[#This Row],[code5]],'Org2567'!$D$4:$D$905,0))</f>
        <v>รพท.M1 B&gt;200</v>
      </c>
      <c r="Q323" s="355">
        <f>INDEX('Org2567'!$BE:$BE,MATCH(OrgTbl[[#This Row],[code5]],'Org2567'!$D:$D,0))</f>
        <v>83494</v>
      </c>
      <c r="R323" s="356"/>
    </row>
    <row r="324" spans="1:18" s="146" customFormat="1" ht="21" x14ac:dyDescent="0.6">
      <c r="A324" s="350" t="s">
        <v>343</v>
      </c>
      <c r="B324" s="351" t="s">
        <v>1786</v>
      </c>
      <c r="C324" s="351" t="str">
        <f>OrgTbl[[#This Row],[name333]]&amp;","&amp;OrgTbl[[#This Row],[TypeID]]</f>
        <v>สมเด็จพระยุพราชจอมบึง,รพช.</v>
      </c>
      <c r="D324" s="351" t="str">
        <f>MID(OrgTbl[[#This Row],[name]],10,100)</f>
        <v>สมเด็จพระยุพราชจอมบึง</v>
      </c>
      <c r="E324" s="352">
        <v>5</v>
      </c>
      <c r="F324" s="351" t="str" cm="1">
        <f t="array" ref="F324">_xlfn.IFS(OrgTbl[[#This Row],[TypeID]]="รพช.","โรงพยาบาลชุมชน",OrgTbl[[#This Row],[TypeID]]="รพศ.","โรงพยาบาลศูนย์",OrgTbl[[#This Row],[TypeID]]="รพท.","โรงพยาบาลทั่วไป")</f>
        <v>โรงพยาบาลชุมชน</v>
      </c>
      <c r="G324" s="351" t="str">
        <f>INDEX('Org2567'!$BB$4:$BB$905,MATCH(OrgTbl[[#This Row],[code5]],'Org2567'!$D$4:$D$905,0))</f>
        <v>รพช.</v>
      </c>
      <c r="H324" s="352" t="s">
        <v>4025</v>
      </c>
      <c r="I324" s="351" t="s">
        <v>1760</v>
      </c>
      <c r="J324" s="353">
        <f>INDEX('Org2567'!$BD$4:$BD$905,MATCH(OrgTbl[[#This Row],[code5]],'Org2567'!$D$4:$D$905,0))</f>
        <v>60</v>
      </c>
      <c r="K324" s="351" t="s">
        <v>923</v>
      </c>
      <c r="L324" s="351" t="str">
        <f>INDEX('Org2567'!$BC$4:$BC$905,MATCH(OrgTbl[[#This Row],[code5]],'Org2567'!$D$4:$D$905,0))</f>
        <v>M2</v>
      </c>
      <c r="M324" s="352">
        <f>INDEX('Org2567'!$BF$4:$BF$905,MATCH(OrgTbl[[#This Row],[code5]],'Org2567'!$D$4:$D$905,0))</f>
        <v>12</v>
      </c>
      <c r="N324" s="354"/>
      <c r="O324" s="351" t="s">
        <v>1788</v>
      </c>
      <c r="P324" s="351" t="str">
        <f>INDEX('Org2567'!$BG$4:$BG$905,MATCH(OrgTbl[[#This Row],[code5]],'Org2567'!$D$4:$D$905,0))</f>
        <v>รพช.M2 B&lt;=100</v>
      </c>
      <c r="Q324" s="355">
        <f>INDEX('Org2567'!$BE:$BE,MATCH(OrgTbl[[#This Row],[code5]],'Org2567'!$D:$D,0))</f>
        <v>49947</v>
      </c>
      <c r="R324" s="356"/>
    </row>
    <row r="325" spans="1:18" s="146" customFormat="1" ht="21" x14ac:dyDescent="0.6">
      <c r="A325" s="350" t="s">
        <v>339</v>
      </c>
      <c r="B325" s="351" t="s">
        <v>1774</v>
      </c>
      <c r="C325" s="351" t="str">
        <f>OrgTbl[[#This Row],[name333]]&amp;","&amp;OrgTbl[[#This Row],[TypeID]]</f>
        <v>บางแพ,รพช.</v>
      </c>
      <c r="D325" s="351" t="str">
        <f>MID(OrgTbl[[#This Row],[name]],10,100)</f>
        <v>บางแพ</v>
      </c>
      <c r="E325" s="352">
        <v>5</v>
      </c>
      <c r="F325" s="351" t="str" cm="1">
        <f t="array" ref="F325">_xlfn.IFS(OrgTbl[[#This Row],[TypeID]]="รพช.","โรงพยาบาลชุมชน",OrgTbl[[#This Row],[TypeID]]="รพศ.","โรงพยาบาลศูนย์",OrgTbl[[#This Row],[TypeID]]="รพท.","โรงพยาบาลทั่วไป")</f>
        <v>โรงพยาบาลชุมชน</v>
      </c>
      <c r="G325" s="351" t="str">
        <f>INDEX('Org2567'!$BB$4:$BB$905,MATCH(OrgTbl[[#This Row],[code5]],'Org2567'!$D$4:$D$905,0))</f>
        <v>รพช.</v>
      </c>
      <c r="H325" s="352" t="s">
        <v>4025</v>
      </c>
      <c r="I325" s="351" t="s">
        <v>1760</v>
      </c>
      <c r="J325" s="353">
        <f>INDEX('Org2567'!$BD$4:$BD$905,MATCH(OrgTbl[[#This Row],[code5]],'Org2567'!$D$4:$D$905,0))</f>
        <v>48</v>
      </c>
      <c r="K325" s="351" t="s">
        <v>923</v>
      </c>
      <c r="L325" s="351" t="str">
        <f>INDEX('Org2567'!$BC$4:$BC$905,MATCH(OrgTbl[[#This Row],[code5]],'Org2567'!$D$4:$D$905,0))</f>
        <v>F1</v>
      </c>
      <c r="M325" s="352">
        <f>INDEX('Org2567'!$BF$4:$BF$905,MATCH(OrgTbl[[#This Row],[code5]],'Org2567'!$D$4:$D$905,0))</f>
        <v>9</v>
      </c>
      <c r="N325" s="354"/>
      <c r="O325" s="351" t="s">
        <v>1776</v>
      </c>
      <c r="P325" s="351" t="str">
        <f>INDEX('Org2567'!$BG$4:$BG$905,MATCH(OrgTbl[[#This Row],[code5]],'Org2567'!$D$4:$D$905,0))</f>
        <v>รพช.F1 P&lt;=50,000</v>
      </c>
      <c r="Q325" s="355">
        <f>INDEX('Org2567'!$BE:$BE,MATCH(OrgTbl[[#This Row],[code5]],'Org2567'!$D:$D,0))</f>
        <v>25813</v>
      </c>
      <c r="R325" s="356"/>
    </row>
    <row r="326" spans="1:18" s="146" customFormat="1" ht="21" x14ac:dyDescent="0.6">
      <c r="A326" s="350" t="s">
        <v>340</v>
      </c>
      <c r="B326" s="351" t="s">
        <v>1777</v>
      </c>
      <c r="C326" s="351" t="str">
        <f>OrgTbl[[#This Row],[name333]]&amp;","&amp;OrgTbl[[#This Row],[TypeID]]</f>
        <v>เจ็ดเสมียน,รพช.</v>
      </c>
      <c r="D326" s="351" t="str">
        <f>MID(OrgTbl[[#This Row],[name]],10,100)</f>
        <v>เจ็ดเสมียน</v>
      </c>
      <c r="E326" s="352">
        <v>5</v>
      </c>
      <c r="F326" s="351" t="str" cm="1">
        <f t="array" ref="F326">_xlfn.IFS(OrgTbl[[#This Row],[TypeID]]="รพช.","โรงพยาบาลชุมชน",OrgTbl[[#This Row],[TypeID]]="รพศ.","โรงพยาบาลศูนย์",OrgTbl[[#This Row],[TypeID]]="รพท.","โรงพยาบาลทั่วไป")</f>
        <v>โรงพยาบาลชุมชน</v>
      </c>
      <c r="G326" s="351" t="str">
        <f>INDEX('Org2567'!$BB$4:$BB$905,MATCH(OrgTbl[[#This Row],[code5]],'Org2567'!$D$4:$D$905,0))</f>
        <v>รพช.</v>
      </c>
      <c r="H326" s="352" t="s">
        <v>4025</v>
      </c>
      <c r="I326" s="351" t="s">
        <v>1760</v>
      </c>
      <c r="J326" s="353">
        <f>INDEX('Org2567'!$BD$4:$BD$905,MATCH(OrgTbl[[#This Row],[code5]],'Org2567'!$D$4:$D$905,0))</f>
        <v>30</v>
      </c>
      <c r="K326" s="351" t="s">
        <v>923</v>
      </c>
      <c r="L326" s="351" t="str">
        <f>INDEX('Org2567'!$BC$4:$BC$905,MATCH(OrgTbl[[#This Row],[code5]],'Org2567'!$D$4:$D$905,0))</f>
        <v>F2</v>
      </c>
      <c r="M326" s="352">
        <f>INDEX('Org2567'!$BF$4:$BF$905,MATCH(OrgTbl[[#This Row],[code5]],'Org2567'!$D$4:$D$905,0))</f>
        <v>5</v>
      </c>
      <c r="N326" s="354"/>
      <c r="O326" s="351" t="s">
        <v>1779</v>
      </c>
      <c r="P326" s="351" t="str">
        <f>INDEX('Org2567'!$BG$4:$BG$905,MATCH(OrgTbl[[#This Row],[code5]],'Org2567'!$D$4:$D$905,0))</f>
        <v>รพช.F2 P&lt;=30,000</v>
      </c>
      <c r="Q326" s="355">
        <f>INDEX('Org2567'!$BE:$BE,MATCH(OrgTbl[[#This Row],[code5]],'Org2567'!$D:$D,0))</f>
        <v>9224</v>
      </c>
      <c r="R326" s="356"/>
    </row>
    <row r="327" spans="1:18" s="146" customFormat="1" ht="21" x14ac:dyDescent="0.6">
      <c r="A327" s="350" t="s">
        <v>341</v>
      </c>
      <c r="B327" s="351" t="s">
        <v>1780</v>
      </c>
      <c r="C327" s="351" t="str">
        <f>OrgTbl[[#This Row],[name333]]&amp;","&amp;OrgTbl[[#This Row],[TypeID]]</f>
        <v>ปากท่อ,รพช.</v>
      </c>
      <c r="D327" s="351" t="str">
        <f>MID(OrgTbl[[#This Row],[name]],10,100)</f>
        <v>ปากท่อ</v>
      </c>
      <c r="E327" s="352">
        <v>5</v>
      </c>
      <c r="F327" s="351" t="str" cm="1">
        <f t="array" ref="F327">_xlfn.IFS(OrgTbl[[#This Row],[TypeID]]="รพช.","โรงพยาบาลชุมชน",OrgTbl[[#This Row],[TypeID]]="รพศ.","โรงพยาบาลศูนย์",OrgTbl[[#This Row],[TypeID]]="รพท.","โรงพยาบาลทั่วไป")</f>
        <v>โรงพยาบาลชุมชน</v>
      </c>
      <c r="G327" s="351" t="str">
        <f>INDEX('Org2567'!$BB$4:$BB$905,MATCH(OrgTbl[[#This Row],[code5]],'Org2567'!$D$4:$D$905,0))</f>
        <v>รพช.</v>
      </c>
      <c r="H327" s="352" t="s">
        <v>4025</v>
      </c>
      <c r="I327" s="351" t="s">
        <v>1760</v>
      </c>
      <c r="J327" s="353">
        <f>INDEX('Org2567'!$BD$4:$BD$905,MATCH(OrgTbl[[#This Row],[code5]],'Org2567'!$D$4:$D$905,0))</f>
        <v>60</v>
      </c>
      <c r="K327" s="351" t="s">
        <v>923</v>
      </c>
      <c r="L327" s="351" t="str">
        <f>INDEX('Org2567'!$BC$4:$BC$905,MATCH(OrgTbl[[#This Row],[code5]],'Org2567'!$D$4:$D$905,0))</f>
        <v>F2</v>
      </c>
      <c r="M327" s="352">
        <f>INDEX('Org2567'!$BF$4:$BF$905,MATCH(OrgTbl[[#This Row],[code5]],'Org2567'!$D$4:$D$905,0))</f>
        <v>6</v>
      </c>
      <c r="N327" s="354"/>
      <c r="O327" s="351" t="s">
        <v>1782</v>
      </c>
      <c r="P327" s="351" t="str">
        <f>INDEX('Org2567'!$BG$4:$BG$905,MATCH(OrgTbl[[#This Row],[code5]],'Org2567'!$D$4:$D$905,0))</f>
        <v>รพช.F2 P30,000-60,000</v>
      </c>
      <c r="Q327" s="355">
        <f>INDEX('Org2567'!$BE:$BE,MATCH(OrgTbl[[#This Row],[code5]],'Org2567'!$D:$D,0))</f>
        <v>46867</v>
      </c>
      <c r="R327" s="356"/>
    </row>
    <row r="328" spans="1:18" s="146" customFormat="1" ht="21" x14ac:dyDescent="0.6">
      <c r="A328" s="350" t="s">
        <v>342</v>
      </c>
      <c r="B328" s="351" t="s">
        <v>1783</v>
      </c>
      <c r="C328" s="351" t="str">
        <f>OrgTbl[[#This Row],[name333]]&amp;","&amp;OrgTbl[[#This Row],[TypeID]]</f>
        <v>วัดเพลง,รพช.</v>
      </c>
      <c r="D328" s="351" t="str">
        <f>MID(OrgTbl[[#This Row],[name]],10,100)</f>
        <v>วัดเพลง</v>
      </c>
      <c r="E328" s="352">
        <v>5</v>
      </c>
      <c r="F328" s="351" t="str" cm="1">
        <f t="array" ref="F328">_xlfn.IFS(OrgTbl[[#This Row],[TypeID]]="รพช.","โรงพยาบาลชุมชน",OrgTbl[[#This Row],[TypeID]]="รพศ.","โรงพยาบาลศูนย์",OrgTbl[[#This Row],[TypeID]]="รพท.","โรงพยาบาลทั่วไป")</f>
        <v>โรงพยาบาลชุมชน</v>
      </c>
      <c r="G328" s="351" t="str">
        <f>INDEX('Org2567'!$BB$4:$BB$905,MATCH(OrgTbl[[#This Row],[code5]],'Org2567'!$D$4:$D$905,0))</f>
        <v>รพช.</v>
      </c>
      <c r="H328" s="352" t="s">
        <v>4025</v>
      </c>
      <c r="I328" s="351" t="s">
        <v>1760</v>
      </c>
      <c r="J328" s="353">
        <f>INDEX('Org2567'!$BD$4:$BD$905,MATCH(OrgTbl[[#This Row],[code5]],'Org2567'!$D$4:$D$905,0))</f>
        <v>38</v>
      </c>
      <c r="K328" s="351" t="s">
        <v>923</v>
      </c>
      <c r="L328" s="351" t="str">
        <f>INDEX('Org2567'!$BC$4:$BC$905,MATCH(OrgTbl[[#This Row],[code5]],'Org2567'!$D$4:$D$905,0))</f>
        <v>F2</v>
      </c>
      <c r="M328" s="352">
        <f>INDEX('Org2567'!$BF$4:$BF$905,MATCH(OrgTbl[[#This Row],[code5]],'Org2567'!$D$4:$D$905,0))</f>
        <v>5</v>
      </c>
      <c r="N328" s="354"/>
      <c r="O328" s="351" t="s">
        <v>1785</v>
      </c>
      <c r="P328" s="351" t="str">
        <f>INDEX('Org2567'!$BG$4:$BG$905,MATCH(OrgTbl[[#This Row],[code5]],'Org2567'!$D$4:$D$905,0))</f>
        <v>รพช.F2 P&lt;=30,000</v>
      </c>
      <c r="Q328" s="355">
        <f>INDEX('Org2567'!$BE:$BE,MATCH(OrgTbl[[#This Row],[code5]],'Org2567'!$D:$D,0))</f>
        <v>8782</v>
      </c>
      <c r="R328" s="356"/>
    </row>
    <row r="329" spans="1:18" s="146" customFormat="1" ht="21" x14ac:dyDescent="0.6">
      <c r="A329" s="350" t="s">
        <v>338</v>
      </c>
      <c r="B329" s="351" t="s">
        <v>1771</v>
      </c>
      <c r="C329" s="351" t="str">
        <f>OrgTbl[[#This Row],[name333]]&amp;","&amp;OrgTbl[[#This Row],[TypeID]]</f>
        <v>สวนผึ้ง,รพช.</v>
      </c>
      <c r="D329" s="351" t="str">
        <f>MID(OrgTbl[[#This Row],[name]],10,100)</f>
        <v>สวนผึ้ง</v>
      </c>
      <c r="E329" s="352">
        <v>5</v>
      </c>
      <c r="F329" s="351" t="str" cm="1">
        <f t="array" ref="F329">_xlfn.IFS(OrgTbl[[#This Row],[TypeID]]="รพช.","โรงพยาบาลชุมชน",OrgTbl[[#This Row],[TypeID]]="รพศ.","โรงพยาบาลศูนย์",OrgTbl[[#This Row],[TypeID]]="รพท.","โรงพยาบาลทั่วไป")</f>
        <v>โรงพยาบาลชุมชน</v>
      </c>
      <c r="G329" s="351" t="str">
        <f>INDEX('Org2567'!$BB$4:$BB$905,MATCH(OrgTbl[[#This Row],[code5]],'Org2567'!$D$4:$D$905,0))</f>
        <v>รพช.</v>
      </c>
      <c r="H329" s="352" t="s">
        <v>4025</v>
      </c>
      <c r="I329" s="351" t="s">
        <v>1760</v>
      </c>
      <c r="J329" s="353">
        <f>INDEX('Org2567'!$BD$4:$BD$905,MATCH(OrgTbl[[#This Row],[code5]],'Org2567'!$D$4:$D$905,0))</f>
        <v>60</v>
      </c>
      <c r="K329" s="351" t="s">
        <v>923</v>
      </c>
      <c r="L329" s="351" t="str">
        <f>INDEX('Org2567'!$BC$4:$BC$905,MATCH(OrgTbl[[#This Row],[code5]],'Org2567'!$D$4:$D$905,0))</f>
        <v>F2</v>
      </c>
      <c r="M329" s="352">
        <f>INDEX('Org2567'!$BF$4:$BF$905,MATCH(OrgTbl[[#This Row],[code5]],'Org2567'!$D$4:$D$905,0))</f>
        <v>5</v>
      </c>
      <c r="N329" s="354"/>
      <c r="O329" s="351" t="s">
        <v>1773</v>
      </c>
      <c r="P329" s="351" t="str">
        <f>INDEX('Org2567'!$BG$4:$BG$905,MATCH(OrgTbl[[#This Row],[code5]],'Org2567'!$D$4:$D$905,0))</f>
        <v>รพช.F2 P&lt;=30,000</v>
      </c>
      <c r="Q329" s="355">
        <f>INDEX('Org2567'!$BE:$BE,MATCH(OrgTbl[[#This Row],[code5]],'Org2567'!$D:$D,0))</f>
        <v>27636</v>
      </c>
      <c r="R329" s="356"/>
    </row>
    <row r="330" spans="1:18" s="146" customFormat="1" ht="21" x14ac:dyDescent="0.6">
      <c r="A330" s="350" t="s">
        <v>344</v>
      </c>
      <c r="B330" s="351" t="s">
        <v>1789</v>
      </c>
      <c r="C330" s="351" t="str">
        <f>OrgTbl[[#This Row],[name333]]&amp;","&amp;OrgTbl[[#This Row],[TypeID]]</f>
        <v>บ้านคา,รพช.</v>
      </c>
      <c r="D330" s="351" t="str">
        <f>MID(OrgTbl[[#This Row],[name]],10,100)</f>
        <v>บ้านคา</v>
      </c>
      <c r="E330" s="352">
        <v>5</v>
      </c>
      <c r="F330" s="351" t="str" cm="1">
        <f t="array" ref="F330">_xlfn.IFS(OrgTbl[[#This Row],[TypeID]]="รพช.","โรงพยาบาลชุมชน",OrgTbl[[#This Row],[TypeID]]="รพศ.","โรงพยาบาลศูนย์",OrgTbl[[#This Row],[TypeID]]="รพท.","โรงพยาบาลทั่วไป")</f>
        <v>โรงพยาบาลชุมชน</v>
      </c>
      <c r="G330" s="351" t="str">
        <f>INDEX('Org2567'!$BB$4:$BB$905,MATCH(OrgTbl[[#This Row],[code5]],'Org2567'!$D$4:$D$905,0))</f>
        <v>รพช.</v>
      </c>
      <c r="H330" s="352" t="s">
        <v>4025</v>
      </c>
      <c r="I330" s="351" t="s">
        <v>1760</v>
      </c>
      <c r="J330" s="353">
        <f>INDEX('Org2567'!$BD$4:$BD$905,MATCH(OrgTbl[[#This Row],[code5]],'Org2567'!$D$4:$D$905,0))</f>
        <v>30</v>
      </c>
      <c r="K330" s="351" t="s">
        <v>923</v>
      </c>
      <c r="L330" s="351" t="str">
        <f>INDEX('Org2567'!$BC$4:$BC$905,MATCH(OrgTbl[[#This Row],[code5]],'Org2567'!$D$4:$D$905,0))</f>
        <v>F3</v>
      </c>
      <c r="M330" s="352">
        <f>INDEX('Org2567'!$BF$4:$BF$905,MATCH(OrgTbl[[#This Row],[code5]],'Org2567'!$D$4:$D$905,0))</f>
        <v>3</v>
      </c>
      <c r="N330" s="354"/>
      <c r="O330" s="351" t="s">
        <v>1791</v>
      </c>
      <c r="P330" s="351" t="str">
        <f>INDEX('Org2567'!$BG$4:$BG$905,MATCH(OrgTbl[[#This Row],[code5]],'Org2567'!$D$4:$D$905,0))</f>
        <v>รพช.F3 P15,000-25,000</v>
      </c>
      <c r="Q330" s="355">
        <f>INDEX('Org2567'!$BE:$BE,MATCH(OrgTbl[[#This Row],[code5]],'Org2567'!$D:$D,0))</f>
        <v>18631</v>
      </c>
      <c r="R330" s="356"/>
    </row>
    <row r="331" spans="1:18" s="146" customFormat="1" ht="21" x14ac:dyDescent="0.6">
      <c r="A331" s="350" t="s">
        <v>345</v>
      </c>
      <c r="B331" s="351" t="s">
        <v>1896</v>
      </c>
      <c r="C331" s="351" t="str">
        <f>OrgTbl[[#This Row],[name333]]&amp;","&amp;OrgTbl[[#This Row],[TypeID]]</f>
        <v>สมเด็จพระพุทธเลิศหล้า,รพท.</v>
      </c>
      <c r="D331" s="351" t="str">
        <f>MID(OrgTbl[[#This Row],[name]],10,100)</f>
        <v>สมเด็จพระพุทธเลิศหล้า</v>
      </c>
      <c r="E331" s="352">
        <v>5</v>
      </c>
      <c r="F331" s="351" t="str" cm="1">
        <f t="array" ref="F331">_xlfn.IFS(OrgTbl[[#This Row],[TypeID]]="รพช.","โรงพยาบาลชุมชน",OrgTbl[[#This Row],[TypeID]]="รพศ.","โรงพยาบาลศูนย์",OrgTbl[[#This Row],[TypeID]]="รพท.","โรงพยาบาลทั่วไป")</f>
        <v>โรงพยาบาลทั่วไป</v>
      </c>
      <c r="G331" s="351" t="str">
        <f>INDEX('Org2567'!$BB$4:$BB$905,MATCH(OrgTbl[[#This Row],[code5]],'Org2567'!$D$4:$D$905,0))</f>
        <v>รพท.</v>
      </c>
      <c r="H331" s="352" t="s">
        <v>4026</v>
      </c>
      <c r="I331" s="351" t="s">
        <v>1898</v>
      </c>
      <c r="J331" s="353">
        <f>INDEX('Org2567'!$BD$4:$BD$905,MATCH(OrgTbl[[#This Row],[code5]],'Org2567'!$D$4:$D$905,0))</f>
        <v>282</v>
      </c>
      <c r="K331" s="351" t="s">
        <v>923</v>
      </c>
      <c r="L331" s="351" t="str">
        <f>INDEX('Org2567'!$BC$4:$BC$905,MATCH(OrgTbl[[#This Row],[code5]],'Org2567'!$D$4:$D$905,0))</f>
        <v>S</v>
      </c>
      <c r="M331" s="352">
        <f>INDEX('Org2567'!$BF$4:$BF$905,MATCH(OrgTbl[[#This Row],[code5]],'Org2567'!$D$4:$D$905,0))</f>
        <v>16</v>
      </c>
      <c r="N331" s="354"/>
      <c r="O331" s="351" t="s">
        <v>1899</v>
      </c>
      <c r="P331" s="351" t="str">
        <f>INDEX('Org2567'!$BG$4:$BG$905,MATCH(OrgTbl[[#This Row],[code5]],'Org2567'!$D$4:$D$905,0))</f>
        <v>รพท.S B&lt;=400</v>
      </c>
      <c r="Q331" s="355">
        <f>INDEX('Org2567'!$BE:$BE,MATCH(OrgTbl[[#This Row],[code5]],'Org2567'!$D:$D,0))</f>
        <v>77876</v>
      </c>
      <c r="R331" s="356"/>
    </row>
    <row r="332" spans="1:18" s="146" customFormat="1" ht="21" x14ac:dyDescent="0.6">
      <c r="A332" s="350" t="s">
        <v>346</v>
      </c>
      <c r="B332" s="351" t="s">
        <v>1900</v>
      </c>
      <c r="C332" s="351" t="str">
        <f>OrgTbl[[#This Row],[name333]]&amp;","&amp;OrgTbl[[#This Row],[TypeID]]</f>
        <v>นภาลัย,รพช.</v>
      </c>
      <c r="D332" s="351" t="str">
        <f>MID(OrgTbl[[#This Row],[name]],10,100)</f>
        <v>นภาลัย</v>
      </c>
      <c r="E332" s="352">
        <v>5</v>
      </c>
      <c r="F332" s="351" t="str" cm="1">
        <f t="array" ref="F332">_xlfn.IFS(OrgTbl[[#This Row],[TypeID]]="รพช.","โรงพยาบาลชุมชน",OrgTbl[[#This Row],[TypeID]]="รพศ.","โรงพยาบาลศูนย์",OrgTbl[[#This Row],[TypeID]]="รพท.","โรงพยาบาลทั่วไป")</f>
        <v>โรงพยาบาลชุมชน</v>
      </c>
      <c r="G332" s="351" t="str">
        <f>INDEX('Org2567'!$BB$4:$BB$905,MATCH(OrgTbl[[#This Row],[code5]],'Org2567'!$D$4:$D$905,0))</f>
        <v>รพช.</v>
      </c>
      <c r="H332" s="352" t="s">
        <v>4026</v>
      </c>
      <c r="I332" s="351" t="s">
        <v>1898</v>
      </c>
      <c r="J332" s="353">
        <f>INDEX('Org2567'!$BD$4:$BD$905,MATCH(OrgTbl[[#This Row],[code5]],'Org2567'!$D$4:$D$905,0))</f>
        <v>90</v>
      </c>
      <c r="K332" s="351" t="s">
        <v>923</v>
      </c>
      <c r="L332" s="351" t="str">
        <f>INDEX('Org2567'!$BC$4:$BC$905,MATCH(OrgTbl[[#This Row],[code5]],'Org2567'!$D$4:$D$905,0))</f>
        <v>F1</v>
      </c>
      <c r="M332" s="352">
        <f>INDEX('Org2567'!$BF$4:$BF$905,MATCH(OrgTbl[[#This Row],[code5]],'Org2567'!$D$4:$D$905,0))</f>
        <v>9</v>
      </c>
      <c r="N332" s="354"/>
      <c r="O332" s="351" t="s">
        <v>1902</v>
      </c>
      <c r="P332" s="351" t="str">
        <f>INDEX('Org2567'!$BG$4:$BG$905,MATCH(OrgTbl[[#This Row],[code5]],'Org2567'!$D$4:$D$905,0))</f>
        <v>รพช.F1 P&lt;=50,000</v>
      </c>
      <c r="Q332" s="355">
        <f>INDEX('Org2567'!$BE:$BE,MATCH(OrgTbl[[#This Row],[code5]],'Org2567'!$D:$D,0))</f>
        <v>21554</v>
      </c>
      <c r="R332" s="356"/>
    </row>
    <row r="333" spans="1:18" s="146" customFormat="1" ht="21" x14ac:dyDescent="0.6">
      <c r="A333" s="350" t="s">
        <v>347</v>
      </c>
      <c r="B333" s="351" t="s">
        <v>1903</v>
      </c>
      <c r="C333" s="351" t="str">
        <f>OrgTbl[[#This Row],[name333]]&amp;","&amp;OrgTbl[[#This Row],[TypeID]]</f>
        <v>อัมพวา,รพช.</v>
      </c>
      <c r="D333" s="351" t="str">
        <f>MID(OrgTbl[[#This Row],[name]],10,100)</f>
        <v>อัมพวา</v>
      </c>
      <c r="E333" s="352">
        <v>5</v>
      </c>
      <c r="F333" s="351" t="str" cm="1">
        <f t="array" ref="F333">_xlfn.IFS(OrgTbl[[#This Row],[TypeID]]="รพช.","โรงพยาบาลชุมชน",OrgTbl[[#This Row],[TypeID]]="รพศ.","โรงพยาบาลศูนย์",OrgTbl[[#This Row],[TypeID]]="รพท.","โรงพยาบาลทั่วไป")</f>
        <v>โรงพยาบาลชุมชน</v>
      </c>
      <c r="G333" s="351" t="str">
        <f>INDEX('Org2567'!$BB$4:$BB$905,MATCH(OrgTbl[[#This Row],[code5]],'Org2567'!$D$4:$D$905,0))</f>
        <v>รพช.</v>
      </c>
      <c r="H333" s="352" t="s">
        <v>4026</v>
      </c>
      <c r="I333" s="351" t="s">
        <v>1898</v>
      </c>
      <c r="J333" s="353">
        <f>INDEX('Org2567'!$BD$4:$BD$905,MATCH(OrgTbl[[#This Row],[code5]],'Org2567'!$D$4:$D$905,0))</f>
        <v>33</v>
      </c>
      <c r="K333" s="351" t="s">
        <v>923</v>
      </c>
      <c r="L333" s="351" t="str">
        <f>INDEX('Org2567'!$BC$4:$BC$905,MATCH(OrgTbl[[#This Row],[code5]],'Org2567'!$D$4:$D$905,0))</f>
        <v>F2</v>
      </c>
      <c r="M333" s="352">
        <f>INDEX('Org2567'!$BF$4:$BF$905,MATCH(OrgTbl[[#This Row],[code5]],'Org2567'!$D$4:$D$905,0))</f>
        <v>6</v>
      </c>
      <c r="N333" s="354"/>
      <c r="O333" s="351" t="s">
        <v>1905</v>
      </c>
      <c r="P333" s="351" t="str">
        <f>INDEX('Org2567'!$BG$4:$BG$905,MATCH(OrgTbl[[#This Row],[code5]],'Org2567'!$D$4:$D$905,0))</f>
        <v>รพช.F2 P30,000-60,000</v>
      </c>
      <c r="Q333" s="355">
        <f>INDEX('Org2567'!$BE:$BE,MATCH(OrgTbl[[#This Row],[code5]],'Org2567'!$D:$D,0))</f>
        <v>31177</v>
      </c>
      <c r="R333" s="356"/>
    </row>
    <row r="334" spans="1:18" s="146" customFormat="1" ht="21" x14ac:dyDescent="0.6">
      <c r="A334" s="350" t="s">
        <v>348</v>
      </c>
      <c r="B334" s="351" t="s">
        <v>1890</v>
      </c>
      <c r="C334" s="351" t="str">
        <f>OrgTbl[[#This Row],[name333]]&amp;","&amp;OrgTbl[[#This Row],[TypeID]]</f>
        <v>สมุทรสาคร,รพศ.</v>
      </c>
      <c r="D334" s="351" t="str">
        <f>MID(OrgTbl[[#This Row],[name]],10,100)</f>
        <v>สมุทรสาคร</v>
      </c>
      <c r="E334" s="352">
        <v>5</v>
      </c>
      <c r="F334" s="351" t="str" cm="1">
        <f t="array" ref="F334">_xlfn.IFS(OrgTbl[[#This Row],[TypeID]]="รพช.","โรงพยาบาลชุมชน",OrgTbl[[#This Row],[TypeID]]="รพศ.","โรงพยาบาลศูนย์",OrgTbl[[#This Row],[TypeID]]="รพท.","โรงพยาบาลทั่วไป")</f>
        <v>โรงพยาบาลศูนย์</v>
      </c>
      <c r="G334" s="351" t="str">
        <f>INDEX('Org2567'!$BB$4:$BB$905,MATCH(OrgTbl[[#This Row],[code5]],'Org2567'!$D$4:$D$905,0))</f>
        <v>รพศ.</v>
      </c>
      <c r="H334" s="352" t="s">
        <v>4027</v>
      </c>
      <c r="I334" s="351" t="s">
        <v>1891</v>
      </c>
      <c r="J334" s="353">
        <f>INDEX('Org2567'!$BD$4:$BD$905,MATCH(OrgTbl[[#This Row],[code5]],'Org2567'!$D$4:$D$905,0))</f>
        <v>693</v>
      </c>
      <c r="K334" s="351" t="s">
        <v>918</v>
      </c>
      <c r="L334" s="351" t="str">
        <f>INDEX('Org2567'!$BC$4:$BC$905,MATCH(OrgTbl[[#This Row],[code5]],'Org2567'!$D$4:$D$905,0))</f>
        <v>A</v>
      </c>
      <c r="M334" s="352">
        <f>INDEX('Org2567'!$BF$4:$BF$905,MATCH(OrgTbl[[#This Row],[code5]],'Org2567'!$D$4:$D$905,0))</f>
        <v>18</v>
      </c>
      <c r="N334" s="354"/>
      <c r="O334" s="351" t="s">
        <v>1892</v>
      </c>
      <c r="P334" s="351" t="str">
        <f>INDEX('Org2567'!$BG$4:$BG$905,MATCH(OrgTbl[[#This Row],[code5]],'Org2567'!$D$4:$D$905,0))</f>
        <v>รพศ.A B&lt;=700</v>
      </c>
      <c r="Q334" s="355">
        <f>INDEX('Org2567'!$BE:$BE,MATCH(OrgTbl[[#This Row],[code5]],'Org2567'!$D:$D,0))</f>
        <v>181119</v>
      </c>
      <c r="R334" s="356"/>
    </row>
    <row r="335" spans="1:18" s="146" customFormat="1" ht="21" x14ac:dyDescent="0.6">
      <c r="A335" s="350" t="s">
        <v>349</v>
      </c>
      <c r="B335" s="351" t="s">
        <v>1893</v>
      </c>
      <c r="C335" s="351" t="str">
        <f>OrgTbl[[#This Row],[name333]]&amp;","&amp;OrgTbl[[#This Row],[TypeID]]</f>
        <v>กระทุ่มแบน,รพท.</v>
      </c>
      <c r="D335" s="351" t="str">
        <f>MID(OrgTbl[[#This Row],[name]],10,100)</f>
        <v>กระทุ่มแบน</v>
      </c>
      <c r="E335" s="352">
        <v>5</v>
      </c>
      <c r="F335" s="351" t="str" cm="1">
        <f t="array" ref="F335">_xlfn.IFS(OrgTbl[[#This Row],[TypeID]]="รพช.","โรงพยาบาลชุมชน",OrgTbl[[#This Row],[TypeID]]="รพศ.","โรงพยาบาลศูนย์",OrgTbl[[#This Row],[TypeID]]="รพท.","โรงพยาบาลทั่วไป")</f>
        <v>โรงพยาบาลทั่วไป</v>
      </c>
      <c r="G335" s="351" t="str">
        <f>INDEX('Org2567'!$BB$4:$BB$905,MATCH(OrgTbl[[#This Row],[code5]],'Org2567'!$D$4:$D$905,0))</f>
        <v>รพท.</v>
      </c>
      <c r="H335" s="352" t="s">
        <v>4027</v>
      </c>
      <c r="I335" s="351" t="s">
        <v>1891</v>
      </c>
      <c r="J335" s="353">
        <f>INDEX('Org2567'!$BD$4:$BD$905,MATCH(OrgTbl[[#This Row],[code5]],'Org2567'!$D$4:$D$905,0))</f>
        <v>300</v>
      </c>
      <c r="K335" s="351" t="s">
        <v>918</v>
      </c>
      <c r="L335" s="351" t="str">
        <f>INDEX('Org2567'!$BC$4:$BC$905,MATCH(OrgTbl[[#This Row],[code5]],'Org2567'!$D$4:$D$905,0))</f>
        <v>S</v>
      </c>
      <c r="M335" s="352">
        <f>INDEX('Org2567'!$BF$4:$BF$905,MATCH(OrgTbl[[#This Row],[code5]],'Org2567'!$D$4:$D$905,0))</f>
        <v>16</v>
      </c>
      <c r="N335" s="354"/>
      <c r="O335" s="351" t="s">
        <v>1895</v>
      </c>
      <c r="P335" s="351" t="str">
        <f>INDEX('Org2567'!$BG$4:$BG$905,MATCH(OrgTbl[[#This Row],[code5]],'Org2567'!$D$4:$D$905,0))</f>
        <v>รพท.S B&lt;=400</v>
      </c>
      <c r="Q335" s="355">
        <f>INDEX('Org2567'!$BE:$BE,MATCH(OrgTbl[[#This Row],[code5]],'Org2567'!$D:$D,0))</f>
        <v>117126</v>
      </c>
      <c r="R335" s="356"/>
    </row>
    <row r="336" spans="1:18" s="146" customFormat="1" ht="21" x14ac:dyDescent="0.6">
      <c r="A336" s="350" t="s">
        <v>350</v>
      </c>
      <c r="B336" s="351" t="s">
        <v>1832</v>
      </c>
      <c r="C336" s="351" t="str">
        <f>OrgTbl[[#This Row],[name333]]&amp;","&amp;OrgTbl[[#This Row],[TypeID]]</f>
        <v>เจ้าพระยายมราช,รพศ.</v>
      </c>
      <c r="D336" s="351" t="str">
        <f>MID(OrgTbl[[#This Row],[name]],10,100)</f>
        <v>เจ้าพระยายมราช</v>
      </c>
      <c r="E336" s="352">
        <v>5</v>
      </c>
      <c r="F336" s="351" t="str" cm="1">
        <f t="array" ref="F336">_xlfn.IFS(OrgTbl[[#This Row],[TypeID]]="รพช.","โรงพยาบาลชุมชน",OrgTbl[[#This Row],[TypeID]]="รพศ.","โรงพยาบาลศูนย์",OrgTbl[[#This Row],[TypeID]]="รพท.","โรงพยาบาลทั่วไป")</f>
        <v>โรงพยาบาลศูนย์</v>
      </c>
      <c r="G336" s="351" t="str">
        <f>INDEX('Org2567'!$BB$4:$BB$905,MATCH(OrgTbl[[#This Row],[code5]],'Org2567'!$D$4:$D$905,0))</f>
        <v>รพศ.</v>
      </c>
      <c r="H336" s="352" t="s">
        <v>4028</v>
      </c>
      <c r="I336" s="351" t="s">
        <v>1834</v>
      </c>
      <c r="J336" s="353">
        <f>INDEX('Org2567'!$BD$4:$BD$905,MATCH(OrgTbl[[#This Row],[code5]],'Org2567'!$D$4:$D$905,0))</f>
        <v>738</v>
      </c>
      <c r="K336" s="351" t="s">
        <v>918</v>
      </c>
      <c r="L336" s="351" t="str">
        <f>INDEX('Org2567'!$BC$4:$BC$905,MATCH(OrgTbl[[#This Row],[code5]],'Org2567'!$D$4:$D$905,0))</f>
        <v>A</v>
      </c>
      <c r="M336" s="352">
        <f>INDEX('Org2567'!$BF$4:$BF$905,MATCH(OrgTbl[[#This Row],[code5]],'Org2567'!$D$4:$D$905,0))</f>
        <v>19</v>
      </c>
      <c r="N336" s="354"/>
      <c r="O336" s="351" t="s">
        <v>1835</v>
      </c>
      <c r="P336" s="351" t="str">
        <f>INDEX('Org2567'!$BG$4:$BG$905,MATCH(OrgTbl[[#This Row],[code5]],'Org2567'!$D$4:$D$905,0))</f>
        <v>รพศ.A B&gt;700to1000</v>
      </c>
      <c r="Q336" s="355">
        <f>INDEX('Org2567'!$BE:$BE,MATCH(OrgTbl[[#This Row],[code5]],'Org2567'!$D:$D,0))</f>
        <v>129867</v>
      </c>
      <c r="R336" s="356"/>
    </row>
    <row r="337" spans="1:18" s="146" customFormat="1" ht="21" x14ac:dyDescent="0.6">
      <c r="A337" s="350" t="s">
        <v>351</v>
      </c>
      <c r="B337" s="351" t="s">
        <v>3891</v>
      </c>
      <c r="C337" s="351" t="str">
        <f>OrgTbl[[#This Row],[name333]]&amp;","&amp;OrgTbl[[#This Row],[TypeID]]</f>
        <v>สมเด็จพระสังฆราชองค์ที่๑๗,รพท.</v>
      </c>
      <c r="D337" s="351" t="str">
        <f>MID(OrgTbl[[#This Row],[name]],10,100)</f>
        <v>สมเด็จพระสังฆราชองค์ที่๑๗</v>
      </c>
      <c r="E337" s="352">
        <v>5</v>
      </c>
      <c r="F337" s="351" t="str" cm="1">
        <f t="array" ref="F337">_xlfn.IFS(OrgTbl[[#This Row],[TypeID]]="รพช.","โรงพยาบาลชุมชน",OrgTbl[[#This Row],[TypeID]]="รพศ.","โรงพยาบาลศูนย์",OrgTbl[[#This Row],[TypeID]]="รพท.","โรงพยาบาลทั่วไป")</f>
        <v>โรงพยาบาลทั่วไป</v>
      </c>
      <c r="G337" s="351" t="str">
        <f>INDEX('Org2567'!$BB$4:$BB$905,MATCH(OrgTbl[[#This Row],[code5]],'Org2567'!$D$4:$D$905,0))</f>
        <v>รพท.</v>
      </c>
      <c r="H337" s="352" t="s">
        <v>4028</v>
      </c>
      <c r="I337" s="351" t="s">
        <v>1834</v>
      </c>
      <c r="J337" s="353">
        <f>INDEX('Org2567'!$BD$4:$BD$905,MATCH(OrgTbl[[#This Row],[code5]],'Org2567'!$D$4:$D$905,0))</f>
        <v>262</v>
      </c>
      <c r="K337" s="351" t="s">
        <v>918</v>
      </c>
      <c r="L337" s="351" t="str">
        <f>INDEX('Org2567'!$BC$4:$BC$905,MATCH(OrgTbl[[#This Row],[code5]],'Org2567'!$D$4:$D$905,0))</f>
        <v>M1</v>
      </c>
      <c r="M337" s="352">
        <f>INDEX('Org2567'!$BF$4:$BF$905,MATCH(OrgTbl[[#This Row],[code5]],'Org2567'!$D$4:$D$905,0))</f>
        <v>15</v>
      </c>
      <c r="N337" s="354"/>
      <c r="O337" s="351" t="s">
        <v>1837</v>
      </c>
      <c r="P337" s="351" t="str">
        <f>INDEX('Org2567'!$BG$4:$BG$905,MATCH(OrgTbl[[#This Row],[code5]],'Org2567'!$D$4:$D$905,0))</f>
        <v>รพท.M1 B&gt;200</v>
      </c>
      <c r="Q337" s="355">
        <f>INDEX('Org2567'!$BE:$BE,MATCH(OrgTbl[[#This Row],[code5]],'Org2567'!$D:$D,0))</f>
        <v>108728</v>
      </c>
      <c r="R337" s="356"/>
    </row>
    <row r="338" spans="1:18" s="146" customFormat="1" ht="21" x14ac:dyDescent="0.6">
      <c r="A338" s="350" t="s">
        <v>353</v>
      </c>
      <c r="B338" s="351" t="s">
        <v>1841</v>
      </c>
      <c r="C338" s="351" t="str">
        <f>OrgTbl[[#This Row],[name333]]&amp;","&amp;OrgTbl[[#This Row],[TypeID]]</f>
        <v>ด่านช้าง,รพช.</v>
      </c>
      <c r="D338" s="351" t="str">
        <f>MID(OrgTbl[[#This Row],[name]],10,100)</f>
        <v>ด่านช้าง</v>
      </c>
      <c r="E338" s="352">
        <v>5</v>
      </c>
      <c r="F338" s="351" t="str" cm="1">
        <f t="array" ref="F338">_xlfn.IFS(OrgTbl[[#This Row],[TypeID]]="รพช.","โรงพยาบาลชุมชน",OrgTbl[[#This Row],[TypeID]]="รพศ.","โรงพยาบาลศูนย์",OrgTbl[[#This Row],[TypeID]]="รพท.","โรงพยาบาลทั่วไป")</f>
        <v>โรงพยาบาลชุมชน</v>
      </c>
      <c r="G338" s="351" t="str">
        <f>INDEX('Org2567'!$BB$4:$BB$905,MATCH(OrgTbl[[#This Row],[code5]],'Org2567'!$D$4:$D$905,0))</f>
        <v>รพช.</v>
      </c>
      <c r="H338" s="352" t="s">
        <v>4028</v>
      </c>
      <c r="I338" s="351" t="s">
        <v>1834</v>
      </c>
      <c r="J338" s="353">
        <f>INDEX('Org2567'!$BD$4:$BD$905,MATCH(OrgTbl[[#This Row],[code5]],'Org2567'!$D$4:$D$905,0))</f>
        <v>111</v>
      </c>
      <c r="K338" s="351" t="s">
        <v>918</v>
      </c>
      <c r="L338" s="351" t="str">
        <f>INDEX('Org2567'!$BC$4:$BC$905,MATCH(OrgTbl[[#This Row],[code5]],'Org2567'!$D$4:$D$905,0))</f>
        <v>M2</v>
      </c>
      <c r="M338" s="352">
        <f>INDEX('Org2567'!$BF$4:$BF$905,MATCH(OrgTbl[[#This Row],[code5]],'Org2567'!$D$4:$D$905,0))</f>
        <v>13</v>
      </c>
      <c r="N338" s="354"/>
      <c r="O338" s="351" t="s">
        <v>1843</v>
      </c>
      <c r="P338" s="351" t="str">
        <f>INDEX('Org2567'!$BG$4:$BG$905,MATCH(OrgTbl[[#This Row],[code5]],'Org2567'!$D$4:$D$905,0))</f>
        <v>รพช.M2 B&gt;100</v>
      </c>
      <c r="Q338" s="355">
        <f>INDEX('Org2567'!$BE:$BE,MATCH(OrgTbl[[#This Row],[code5]],'Org2567'!$D:$D,0))</f>
        <v>62883</v>
      </c>
      <c r="R338" s="356"/>
    </row>
    <row r="339" spans="1:18" s="146" customFormat="1" ht="21" x14ac:dyDescent="0.6">
      <c r="A339" s="350" t="s">
        <v>358</v>
      </c>
      <c r="B339" s="351" t="s">
        <v>1856</v>
      </c>
      <c r="C339" s="351" t="str">
        <f>OrgTbl[[#This Row],[name333]]&amp;","&amp;OrgTbl[[#This Row],[TypeID]]</f>
        <v>อู่ทอง,รพช.</v>
      </c>
      <c r="D339" s="351" t="str">
        <f>MID(OrgTbl[[#This Row],[name]],10,100)</f>
        <v>อู่ทอง</v>
      </c>
      <c r="E339" s="352">
        <v>5</v>
      </c>
      <c r="F339" s="351" t="str" cm="1">
        <f t="array" ref="F339">_xlfn.IFS(OrgTbl[[#This Row],[TypeID]]="รพช.","โรงพยาบาลชุมชน",OrgTbl[[#This Row],[TypeID]]="รพศ.","โรงพยาบาลศูนย์",OrgTbl[[#This Row],[TypeID]]="รพท.","โรงพยาบาลทั่วไป")</f>
        <v>โรงพยาบาลชุมชน</v>
      </c>
      <c r="G339" s="351" t="str">
        <f>INDEX('Org2567'!$BB$4:$BB$905,MATCH(OrgTbl[[#This Row],[code5]],'Org2567'!$D$4:$D$905,0))</f>
        <v>รพช.</v>
      </c>
      <c r="H339" s="352" t="s">
        <v>4028</v>
      </c>
      <c r="I339" s="351" t="s">
        <v>1834</v>
      </c>
      <c r="J339" s="353">
        <f>INDEX('Org2567'!$BD$4:$BD$905,MATCH(OrgTbl[[#This Row],[code5]],'Org2567'!$D$4:$D$905,0))</f>
        <v>134</v>
      </c>
      <c r="K339" s="351" t="s">
        <v>918</v>
      </c>
      <c r="L339" s="351" t="str">
        <f>INDEX('Org2567'!$BC$4:$BC$905,MATCH(OrgTbl[[#This Row],[code5]],'Org2567'!$D$4:$D$905,0))</f>
        <v>M2</v>
      </c>
      <c r="M339" s="352">
        <f>INDEX('Org2567'!$BF$4:$BF$905,MATCH(OrgTbl[[#This Row],[code5]],'Org2567'!$D$4:$D$905,0))</f>
        <v>13</v>
      </c>
      <c r="N339" s="354"/>
      <c r="O339" s="351" t="s">
        <v>1858</v>
      </c>
      <c r="P339" s="351" t="str">
        <f>INDEX('Org2567'!$BG$4:$BG$905,MATCH(OrgTbl[[#This Row],[code5]],'Org2567'!$D$4:$D$905,0))</f>
        <v>รพช.M2 B&gt;100</v>
      </c>
      <c r="Q339" s="355">
        <f>INDEX('Org2567'!$BE:$BE,MATCH(OrgTbl[[#This Row],[code5]],'Org2567'!$D:$D,0))</f>
        <v>87621</v>
      </c>
      <c r="R339" s="356"/>
    </row>
    <row r="340" spans="1:18" s="146" customFormat="1" ht="21" x14ac:dyDescent="0.6">
      <c r="A340" s="350" t="s">
        <v>352</v>
      </c>
      <c r="B340" s="351" t="s">
        <v>1838</v>
      </c>
      <c r="C340" s="351" t="str">
        <f>OrgTbl[[#This Row],[name333]]&amp;","&amp;OrgTbl[[#This Row],[TypeID]]</f>
        <v>เดิมบางนางบวช,รพช.</v>
      </c>
      <c r="D340" s="351" t="str">
        <f>MID(OrgTbl[[#This Row],[name]],10,100)</f>
        <v>เดิมบางนางบวช</v>
      </c>
      <c r="E340" s="352">
        <v>5</v>
      </c>
      <c r="F340" s="351" t="str" cm="1">
        <f t="array" ref="F340">_xlfn.IFS(OrgTbl[[#This Row],[TypeID]]="รพช.","โรงพยาบาลชุมชน",OrgTbl[[#This Row],[TypeID]]="รพศ.","โรงพยาบาลศูนย์",OrgTbl[[#This Row],[TypeID]]="รพท.","โรงพยาบาลทั่วไป")</f>
        <v>โรงพยาบาลชุมชน</v>
      </c>
      <c r="G340" s="351" t="str">
        <f>INDEX('Org2567'!$BB$4:$BB$905,MATCH(OrgTbl[[#This Row],[code5]],'Org2567'!$D$4:$D$905,0))</f>
        <v>รพช.</v>
      </c>
      <c r="H340" s="352" t="s">
        <v>4028</v>
      </c>
      <c r="I340" s="351" t="s">
        <v>1834</v>
      </c>
      <c r="J340" s="353">
        <f>INDEX('Org2567'!$BD$4:$BD$905,MATCH(OrgTbl[[#This Row],[code5]],'Org2567'!$D$4:$D$905,0))</f>
        <v>109</v>
      </c>
      <c r="K340" s="351" t="s">
        <v>918</v>
      </c>
      <c r="L340" s="351" t="str">
        <f>INDEX('Org2567'!$BC$4:$BC$905,MATCH(OrgTbl[[#This Row],[code5]],'Org2567'!$D$4:$D$905,0))</f>
        <v>F1</v>
      </c>
      <c r="M340" s="352">
        <f>INDEX('Org2567'!$BF$4:$BF$905,MATCH(OrgTbl[[#This Row],[code5]],'Org2567'!$D$4:$D$905,0))</f>
        <v>10</v>
      </c>
      <c r="N340" s="354"/>
      <c r="O340" s="351" t="s">
        <v>1840</v>
      </c>
      <c r="P340" s="351" t="str">
        <f>INDEX('Org2567'!$BG$4:$BG$905,MATCH(OrgTbl[[#This Row],[code5]],'Org2567'!$D$4:$D$905,0))</f>
        <v>รพช.F1 P50,000-100,000</v>
      </c>
      <c r="Q340" s="355">
        <f>INDEX('Org2567'!$BE:$BE,MATCH(OrgTbl[[#This Row],[code5]],'Org2567'!$D:$D,0))</f>
        <v>51405</v>
      </c>
      <c r="R340" s="356"/>
    </row>
    <row r="341" spans="1:18" s="146" customFormat="1" ht="21" x14ac:dyDescent="0.6">
      <c r="A341" s="350" t="s">
        <v>355</v>
      </c>
      <c r="B341" s="351" t="s">
        <v>1847</v>
      </c>
      <c r="C341" s="351" t="str">
        <f>OrgTbl[[#This Row],[name333]]&amp;","&amp;OrgTbl[[#This Row],[TypeID]]</f>
        <v>ศรีประจันต์,รพช.</v>
      </c>
      <c r="D341" s="351" t="str">
        <f>MID(OrgTbl[[#This Row],[name]],10,100)</f>
        <v>ศรีประจันต์</v>
      </c>
      <c r="E341" s="352">
        <v>5</v>
      </c>
      <c r="F341" s="351" t="str" cm="1">
        <f t="array" ref="F341">_xlfn.IFS(OrgTbl[[#This Row],[TypeID]]="รพช.","โรงพยาบาลชุมชน",OrgTbl[[#This Row],[TypeID]]="รพศ.","โรงพยาบาลศูนย์",OrgTbl[[#This Row],[TypeID]]="รพท.","โรงพยาบาลทั่วไป")</f>
        <v>โรงพยาบาลชุมชน</v>
      </c>
      <c r="G341" s="351" t="str">
        <f>INDEX('Org2567'!$BB$4:$BB$905,MATCH(OrgTbl[[#This Row],[code5]],'Org2567'!$D$4:$D$905,0))</f>
        <v>รพช.</v>
      </c>
      <c r="H341" s="352" t="s">
        <v>4028</v>
      </c>
      <c r="I341" s="351" t="s">
        <v>1834</v>
      </c>
      <c r="J341" s="353">
        <f>INDEX('Org2567'!$BD$4:$BD$905,MATCH(OrgTbl[[#This Row],[code5]],'Org2567'!$D$4:$D$905,0))</f>
        <v>60</v>
      </c>
      <c r="K341" s="351" t="s">
        <v>918</v>
      </c>
      <c r="L341" s="351" t="str">
        <f>INDEX('Org2567'!$BC$4:$BC$905,MATCH(OrgTbl[[#This Row],[code5]],'Org2567'!$D$4:$D$905,0))</f>
        <v>F1</v>
      </c>
      <c r="M341" s="352">
        <f>INDEX('Org2567'!$BF$4:$BF$905,MATCH(OrgTbl[[#This Row],[code5]],'Org2567'!$D$4:$D$905,0))</f>
        <v>9</v>
      </c>
      <c r="N341" s="354"/>
      <c r="O341" s="351" t="s">
        <v>1849</v>
      </c>
      <c r="P341" s="351" t="str">
        <f>INDEX('Org2567'!$BG$4:$BG$905,MATCH(OrgTbl[[#This Row],[code5]],'Org2567'!$D$4:$D$905,0))</f>
        <v>รพช.F1 P&lt;=50,000</v>
      </c>
      <c r="Q341" s="355">
        <f>INDEX('Org2567'!$BE:$BE,MATCH(OrgTbl[[#This Row],[code5]],'Org2567'!$D:$D,0))</f>
        <v>41118</v>
      </c>
      <c r="R341" s="356"/>
    </row>
    <row r="342" spans="1:18" s="146" customFormat="1" ht="21" x14ac:dyDescent="0.6">
      <c r="A342" s="350" t="s">
        <v>357</v>
      </c>
      <c r="B342" s="351" t="s">
        <v>1853</v>
      </c>
      <c r="C342" s="351" t="str">
        <f>OrgTbl[[#This Row],[name333]]&amp;","&amp;OrgTbl[[#This Row],[TypeID]]</f>
        <v>สามชุก,รพช.</v>
      </c>
      <c r="D342" s="351" t="str">
        <f>MID(OrgTbl[[#This Row],[name]],10,100)</f>
        <v>สามชุก</v>
      </c>
      <c r="E342" s="352">
        <v>5</v>
      </c>
      <c r="F342" s="351" t="str" cm="1">
        <f t="array" ref="F342">_xlfn.IFS(OrgTbl[[#This Row],[TypeID]]="รพช.","โรงพยาบาลชุมชน",OrgTbl[[#This Row],[TypeID]]="รพศ.","โรงพยาบาลศูนย์",OrgTbl[[#This Row],[TypeID]]="รพท.","โรงพยาบาลทั่วไป")</f>
        <v>โรงพยาบาลชุมชน</v>
      </c>
      <c r="G342" s="351" t="str">
        <f>INDEX('Org2567'!$BB$4:$BB$905,MATCH(OrgTbl[[#This Row],[code5]],'Org2567'!$D$4:$D$905,0))</f>
        <v>รพช.</v>
      </c>
      <c r="H342" s="352" t="s">
        <v>4028</v>
      </c>
      <c r="I342" s="351" t="s">
        <v>1834</v>
      </c>
      <c r="J342" s="353">
        <f>INDEX('Org2567'!$BD$4:$BD$905,MATCH(OrgTbl[[#This Row],[code5]],'Org2567'!$D$4:$D$905,0))</f>
        <v>83</v>
      </c>
      <c r="K342" s="351" t="s">
        <v>918</v>
      </c>
      <c r="L342" s="351" t="str">
        <f>INDEX('Org2567'!$BC$4:$BC$905,MATCH(OrgTbl[[#This Row],[code5]],'Org2567'!$D$4:$D$905,0))</f>
        <v>F1</v>
      </c>
      <c r="M342" s="352">
        <f>INDEX('Org2567'!$BF$4:$BF$905,MATCH(OrgTbl[[#This Row],[code5]],'Org2567'!$D$4:$D$905,0))</f>
        <v>9</v>
      </c>
      <c r="N342" s="354"/>
      <c r="O342" s="351" t="s">
        <v>1855</v>
      </c>
      <c r="P342" s="351" t="str">
        <f>INDEX('Org2567'!$BG$4:$BG$905,MATCH(OrgTbl[[#This Row],[code5]],'Org2567'!$D$4:$D$905,0))</f>
        <v>รพช.F1 P&lt;=50,000</v>
      </c>
      <c r="Q342" s="355">
        <f>INDEX('Org2567'!$BE:$BE,MATCH(OrgTbl[[#This Row],[code5]],'Org2567'!$D:$D,0))</f>
        <v>35965</v>
      </c>
      <c r="R342" s="356"/>
    </row>
    <row r="343" spans="1:18" s="146" customFormat="1" ht="21" x14ac:dyDescent="0.6">
      <c r="A343" s="350" t="s">
        <v>356</v>
      </c>
      <c r="B343" s="351" t="s">
        <v>1850</v>
      </c>
      <c r="C343" s="351" t="str">
        <f>OrgTbl[[#This Row],[name333]]&amp;","&amp;OrgTbl[[#This Row],[TypeID]]</f>
        <v>ดอนเจดีย์,รพช.</v>
      </c>
      <c r="D343" s="351" t="str">
        <f>MID(OrgTbl[[#This Row],[name]],10,100)</f>
        <v>ดอนเจดีย์</v>
      </c>
      <c r="E343" s="352">
        <v>5</v>
      </c>
      <c r="F343" s="351" t="str" cm="1">
        <f t="array" ref="F343">_xlfn.IFS(OrgTbl[[#This Row],[TypeID]]="รพช.","โรงพยาบาลชุมชน",OrgTbl[[#This Row],[TypeID]]="รพศ.","โรงพยาบาลศูนย์",OrgTbl[[#This Row],[TypeID]]="รพท.","โรงพยาบาลทั่วไป")</f>
        <v>โรงพยาบาลชุมชน</v>
      </c>
      <c r="G343" s="351" t="str">
        <f>INDEX('Org2567'!$BB$4:$BB$905,MATCH(OrgTbl[[#This Row],[code5]],'Org2567'!$D$4:$D$905,0))</f>
        <v>รพช.</v>
      </c>
      <c r="H343" s="352" t="s">
        <v>4028</v>
      </c>
      <c r="I343" s="351" t="s">
        <v>1834</v>
      </c>
      <c r="J343" s="353">
        <f>INDEX('Org2567'!$BD$4:$BD$905,MATCH(OrgTbl[[#This Row],[code5]],'Org2567'!$D$4:$D$905,0))</f>
        <v>60</v>
      </c>
      <c r="K343" s="351" t="s">
        <v>918</v>
      </c>
      <c r="L343" s="351" t="str">
        <f>INDEX('Org2567'!$BC$4:$BC$905,MATCH(OrgTbl[[#This Row],[code5]],'Org2567'!$D$4:$D$905,0))</f>
        <v>F2</v>
      </c>
      <c r="M343" s="352">
        <f>INDEX('Org2567'!$BF$4:$BF$905,MATCH(OrgTbl[[#This Row],[code5]],'Org2567'!$D$4:$D$905,0))</f>
        <v>6</v>
      </c>
      <c r="N343" s="354"/>
      <c r="O343" s="351" t="s">
        <v>1852</v>
      </c>
      <c r="P343" s="351" t="str">
        <f>INDEX('Org2567'!$BG$4:$BG$905,MATCH(OrgTbl[[#This Row],[code5]],'Org2567'!$D$4:$D$905,0))</f>
        <v>รพช.F2 P30,000-60,000</v>
      </c>
      <c r="Q343" s="355">
        <f>INDEX('Org2567'!$BE:$BE,MATCH(OrgTbl[[#This Row],[code5]],'Org2567'!$D:$D,0))</f>
        <v>36005</v>
      </c>
      <c r="R343" s="356"/>
    </row>
    <row r="344" spans="1:18" s="146" customFormat="1" ht="21" x14ac:dyDescent="0.6">
      <c r="A344" s="350" t="s">
        <v>354</v>
      </c>
      <c r="B344" s="351" t="s">
        <v>1844</v>
      </c>
      <c r="C344" s="351" t="str">
        <f>OrgTbl[[#This Row],[name333]]&amp;","&amp;OrgTbl[[#This Row],[TypeID]]</f>
        <v>บางปลาม้า,รพช.</v>
      </c>
      <c r="D344" s="351" t="str">
        <f>MID(OrgTbl[[#This Row],[name]],10,100)</f>
        <v>บางปลาม้า</v>
      </c>
      <c r="E344" s="352">
        <v>5</v>
      </c>
      <c r="F344" s="351" t="str" cm="1">
        <f t="array" ref="F344">_xlfn.IFS(OrgTbl[[#This Row],[TypeID]]="รพช.","โรงพยาบาลชุมชน",OrgTbl[[#This Row],[TypeID]]="รพศ.","โรงพยาบาลศูนย์",OrgTbl[[#This Row],[TypeID]]="รพท.","โรงพยาบาลทั่วไป")</f>
        <v>โรงพยาบาลชุมชน</v>
      </c>
      <c r="G344" s="351" t="str">
        <f>INDEX('Org2567'!$BB$4:$BB$905,MATCH(OrgTbl[[#This Row],[code5]],'Org2567'!$D$4:$D$905,0))</f>
        <v>รพช.</v>
      </c>
      <c r="H344" s="352" t="s">
        <v>4028</v>
      </c>
      <c r="I344" s="351" t="s">
        <v>1834</v>
      </c>
      <c r="J344" s="353">
        <f>INDEX('Org2567'!$BD$4:$BD$905,MATCH(OrgTbl[[#This Row],[code5]],'Org2567'!$D$4:$D$905,0))</f>
        <v>60</v>
      </c>
      <c r="K344" s="351" t="s">
        <v>918</v>
      </c>
      <c r="L344" s="351" t="str">
        <f>INDEX('Org2567'!$BC$4:$BC$905,MATCH(OrgTbl[[#This Row],[code5]],'Org2567'!$D$4:$D$905,0))</f>
        <v>F2</v>
      </c>
      <c r="M344" s="352">
        <f>INDEX('Org2567'!$BF$4:$BF$905,MATCH(OrgTbl[[#This Row],[code5]],'Org2567'!$D$4:$D$905,0))</f>
        <v>6</v>
      </c>
      <c r="N344" s="354"/>
      <c r="O344" s="351" t="s">
        <v>1846</v>
      </c>
      <c r="P344" s="351" t="str">
        <f>INDEX('Org2567'!$BG$4:$BG$905,MATCH(OrgTbl[[#This Row],[code5]],'Org2567'!$D$4:$D$905,0))</f>
        <v>รพช.F2 P30,000-60,000</v>
      </c>
      <c r="Q344" s="355">
        <f>INDEX('Org2567'!$BE:$BE,MATCH(OrgTbl[[#This Row],[code5]],'Org2567'!$D:$D,0))</f>
        <v>48254</v>
      </c>
      <c r="R344" s="356"/>
    </row>
    <row r="345" spans="1:18" s="146" customFormat="1" ht="21" x14ac:dyDescent="0.6">
      <c r="A345" s="350" t="s">
        <v>359</v>
      </c>
      <c r="B345" s="351" t="s">
        <v>1859</v>
      </c>
      <c r="C345" s="351" t="str">
        <f>OrgTbl[[#This Row],[name333]]&amp;","&amp;OrgTbl[[#This Row],[TypeID]]</f>
        <v>หนองหญ้าไซ,รพช.</v>
      </c>
      <c r="D345" s="351" t="str">
        <f>MID(OrgTbl[[#This Row],[name]],10,100)</f>
        <v>หนองหญ้าไซ</v>
      </c>
      <c r="E345" s="352">
        <v>5</v>
      </c>
      <c r="F345" s="351" t="str" cm="1">
        <f t="array" ref="F345">_xlfn.IFS(OrgTbl[[#This Row],[TypeID]]="รพช.","โรงพยาบาลชุมชน",OrgTbl[[#This Row],[TypeID]]="รพศ.","โรงพยาบาลศูนย์",OrgTbl[[#This Row],[TypeID]]="รพท.","โรงพยาบาลทั่วไป")</f>
        <v>โรงพยาบาลชุมชน</v>
      </c>
      <c r="G345" s="351" t="str">
        <f>INDEX('Org2567'!$BB$4:$BB$905,MATCH(OrgTbl[[#This Row],[code5]],'Org2567'!$D$4:$D$905,0))</f>
        <v>รพช.</v>
      </c>
      <c r="H345" s="352" t="s">
        <v>4028</v>
      </c>
      <c r="I345" s="351" t="s">
        <v>1834</v>
      </c>
      <c r="J345" s="353">
        <f>INDEX('Org2567'!$BD$4:$BD$905,MATCH(OrgTbl[[#This Row],[code5]],'Org2567'!$D$4:$D$905,0))</f>
        <v>60</v>
      </c>
      <c r="K345" s="351" t="s">
        <v>918</v>
      </c>
      <c r="L345" s="351" t="str">
        <f>INDEX('Org2567'!$BC$4:$BC$905,MATCH(OrgTbl[[#This Row],[code5]],'Org2567'!$D$4:$D$905,0))</f>
        <v>F2</v>
      </c>
      <c r="M345" s="352">
        <f>INDEX('Org2567'!$BF$4:$BF$905,MATCH(OrgTbl[[#This Row],[code5]],'Org2567'!$D$4:$D$905,0))</f>
        <v>5</v>
      </c>
      <c r="N345" s="354"/>
      <c r="O345" s="351" t="s">
        <v>1861</v>
      </c>
      <c r="P345" s="351" t="str">
        <f>INDEX('Org2567'!$BG$4:$BG$905,MATCH(OrgTbl[[#This Row],[code5]],'Org2567'!$D$4:$D$905,0))</f>
        <v>รพช.F2 P&lt;=30,000</v>
      </c>
      <c r="Q345" s="355">
        <f>INDEX('Org2567'!$BE:$BE,MATCH(OrgTbl[[#This Row],[code5]],'Org2567'!$D:$D,0))</f>
        <v>27607</v>
      </c>
      <c r="R345" s="356"/>
    </row>
    <row r="346" spans="1:18" s="146" customFormat="1" ht="21" x14ac:dyDescent="0.6">
      <c r="A346" s="350" t="s">
        <v>360</v>
      </c>
      <c r="B346" s="351" t="s">
        <v>2030</v>
      </c>
      <c r="C346" s="351" t="str">
        <f>OrgTbl[[#This Row],[name333]]&amp;","&amp;OrgTbl[[#This Row],[TypeID]]</f>
        <v>พระปกเกล้า,รพศ.</v>
      </c>
      <c r="D346" s="351" t="str">
        <f>MID(OrgTbl[[#This Row],[name]],10,100)</f>
        <v>พระปกเกล้า</v>
      </c>
      <c r="E346" s="352">
        <v>6</v>
      </c>
      <c r="F346" s="351" t="str" cm="1">
        <f t="array" ref="F346">_xlfn.IFS(OrgTbl[[#This Row],[TypeID]]="รพช.","โรงพยาบาลชุมชน",OrgTbl[[#This Row],[TypeID]]="รพศ.","โรงพยาบาลศูนย์",OrgTbl[[#This Row],[TypeID]]="รพท.","โรงพยาบาลทั่วไป")</f>
        <v>โรงพยาบาลศูนย์</v>
      </c>
      <c r="G346" s="351" t="str">
        <f>INDEX('Org2567'!$BB$4:$BB$905,MATCH(OrgTbl[[#This Row],[code5]],'Org2567'!$D$4:$D$905,0))</f>
        <v>รพศ.</v>
      </c>
      <c r="H346" s="352" t="s">
        <v>4029</v>
      </c>
      <c r="I346" s="351" t="s">
        <v>2032</v>
      </c>
      <c r="J346" s="353">
        <f>INDEX('Org2567'!$BD$4:$BD$905,MATCH(OrgTbl[[#This Row],[code5]],'Org2567'!$D$4:$D$905,0))</f>
        <v>747</v>
      </c>
      <c r="K346" s="351" t="s">
        <v>918</v>
      </c>
      <c r="L346" s="351" t="str">
        <f>INDEX('Org2567'!$BC$4:$BC$905,MATCH(OrgTbl[[#This Row],[code5]],'Org2567'!$D$4:$D$905,0))</f>
        <v>A</v>
      </c>
      <c r="M346" s="352">
        <f>INDEX('Org2567'!$BF$4:$BF$905,MATCH(OrgTbl[[#This Row],[code5]],'Org2567'!$D$4:$D$905,0))</f>
        <v>19</v>
      </c>
      <c r="N346" s="354"/>
      <c r="O346" s="351" t="s">
        <v>2033</v>
      </c>
      <c r="P346" s="351" t="str">
        <f>INDEX('Org2567'!$BG$4:$BG$905,MATCH(OrgTbl[[#This Row],[code5]],'Org2567'!$D$4:$D$905,0))</f>
        <v>รพศ.A B&gt;700to1000</v>
      </c>
      <c r="Q346" s="355">
        <f>INDEX('Org2567'!$BE:$BE,MATCH(OrgTbl[[#This Row],[code5]],'Org2567'!$D:$D,0))</f>
        <v>109131</v>
      </c>
      <c r="R346" s="356"/>
    </row>
    <row r="347" spans="1:18" s="146" customFormat="1" ht="21" x14ac:dyDescent="0.6">
      <c r="A347" s="350" t="s">
        <v>361</v>
      </c>
      <c r="B347" s="351" t="s">
        <v>2034</v>
      </c>
      <c r="C347" s="351" t="str">
        <f>OrgTbl[[#This Row],[name333]]&amp;","&amp;OrgTbl[[#This Row],[TypeID]]</f>
        <v>ขลุง,รพช.</v>
      </c>
      <c r="D347" s="351" t="str">
        <f>MID(OrgTbl[[#This Row],[name]],10,100)</f>
        <v>ขลุง</v>
      </c>
      <c r="E347" s="352">
        <v>6</v>
      </c>
      <c r="F347" s="351" t="str" cm="1">
        <f t="array" ref="F347">_xlfn.IFS(OrgTbl[[#This Row],[TypeID]]="รพช.","โรงพยาบาลชุมชน",OrgTbl[[#This Row],[TypeID]]="รพศ.","โรงพยาบาลศูนย์",OrgTbl[[#This Row],[TypeID]]="รพท.","โรงพยาบาลทั่วไป")</f>
        <v>โรงพยาบาลชุมชน</v>
      </c>
      <c r="G347" s="351" t="str">
        <f>INDEX('Org2567'!$BB$4:$BB$905,MATCH(OrgTbl[[#This Row],[code5]],'Org2567'!$D$4:$D$905,0))</f>
        <v>รพช.</v>
      </c>
      <c r="H347" s="352" t="s">
        <v>4029</v>
      </c>
      <c r="I347" s="351" t="s">
        <v>2032</v>
      </c>
      <c r="J347" s="353">
        <f>INDEX('Org2567'!$BD$4:$BD$905,MATCH(OrgTbl[[#This Row],[code5]],'Org2567'!$D$4:$D$905,0))</f>
        <v>39</v>
      </c>
      <c r="K347" s="351" t="s">
        <v>918</v>
      </c>
      <c r="L347" s="351" t="str">
        <f>INDEX('Org2567'!$BC$4:$BC$905,MATCH(OrgTbl[[#This Row],[code5]],'Org2567'!$D$4:$D$905,0))</f>
        <v>F1</v>
      </c>
      <c r="M347" s="352">
        <f>INDEX('Org2567'!$BF$4:$BF$905,MATCH(OrgTbl[[#This Row],[code5]],'Org2567'!$D$4:$D$905,0))</f>
        <v>9</v>
      </c>
      <c r="N347" s="354"/>
      <c r="O347" s="351" t="s">
        <v>2036</v>
      </c>
      <c r="P347" s="351" t="str">
        <f>INDEX('Org2567'!$BG$4:$BG$905,MATCH(OrgTbl[[#This Row],[code5]],'Org2567'!$D$4:$D$905,0))</f>
        <v>รพช.F1 P&lt;=50,000</v>
      </c>
      <c r="Q347" s="355">
        <f>INDEX('Org2567'!$BE:$BE,MATCH(OrgTbl[[#This Row],[code5]],'Org2567'!$D:$D,0))</f>
        <v>43645</v>
      </c>
      <c r="R347" s="356"/>
    </row>
    <row r="348" spans="1:18" s="146" customFormat="1" ht="21" x14ac:dyDescent="0.6">
      <c r="A348" s="350" t="s">
        <v>370</v>
      </c>
      <c r="B348" s="351" t="s">
        <v>2061</v>
      </c>
      <c r="C348" s="351" t="str">
        <f>OrgTbl[[#This Row],[name333]]&amp;","&amp;OrgTbl[[#This Row],[TypeID]]</f>
        <v>นายายอาม,รพช.</v>
      </c>
      <c r="D348" s="351" t="str">
        <f>MID(OrgTbl[[#This Row],[name]],10,100)</f>
        <v>นายายอาม</v>
      </c>
      <c r="E348" s="352">
        <v>6</v>
      </c>
      <c r="F348" s="351" t="str" cm="1">
        <f t="array" ref="F348">_xlfn.IFS(OrgTbl[[#This Row],[TypeID]]="รพช.","โรงพยาบาลชุมชน",OrgTbl[[#This Row],[TypeID]]="รพศ.","โรงพยาบาลศูนย์",OrgTbl[[#This Row],[TypeID]]="รพท.","โรงพยาบาลทั่วไป")</f>
        <v>โรงพยาบาลชุมชน</v>
      </c>
      <c r="G348" s="351" t="str">
        <f>INDEX('Org2567'!$BB$4:$BB$905,MATCH(OrgTbl[[#This Row],[code5]],'Org2567'!$D$4:$D$905,0))</f>
        <v>รพช.</v>
      </c>
      <c r="H348" s="352" t="s">
        <v>4029</v>
      </c>
      <c r="I348" s="351" t="s">
        <v>2032</v>
      </c>
      <c r="J348" s="353">
        <f>INDEX('Org2567'!$BD$4:$BD$905,MATCH(OrgTbl[[#This Row],[code5]],'Org2567'!$D$4:$D$905,0))</f>
        <v>38</v>
      </c>
      <c r="K348" s="351" t="s">
        <v>918</v>
      </c>
      <c r="L348" s="351" t="str">
        <f>INDEX('Org2567'!$BC$4:$BC$905,MATCH(OrgTbl[[#This Row],[code5]],'Org2567'!$D$4:$D$905,0))</f>
        <v>F1</v>
      </c>
      <c r="M348" s="352">
        <f>INDEX('Org2567'!$BF$4:$BF$905,MATCH(OrgTbl[[#This Row],[code5]],'Org2567'!$D$4:$D$905,0))</f>
        <v>9</v>
      </c>
      <c r="N348" s="354"/>
      <c r="O348" s="351" t="s">
        <v>2063</v>
      </c>
      <c r="P348" s="351" t="str">
        <f>INDEX('Org2567'!$BG$4:$BG$905,MATCH(OrgTbl[[#This Row],[code5]],'Org2567'!$D$4:$D$905,0))</f>
        <v>รพช.F1 P&lt;=50,000</v>
      </c>
      <c r="Q348" s="355">
        <f>INDEX('Org2567'!$BE:$BE,MATCH(OrgTbl[[#This Row],[code5]],'Org2567'!$D:$D,0))</f>
        <v>28419</v>
      </c>
      <c r="R348" s="356"/>
    </row>
    <row r="349" spans="1:18" s="146" customFormat="1" ht="21" x14ac:dyDescent="0.6">
      <c r="A349" s="350" t="s">
        <v>365</v>
      </c>
      <c r="B349" s="351" t="s">
        <v>2046</v>
      </c>
      <c r="C349" s="351" t="str">
        <f>OrgTbl[[#This Row],[name333]]&amp;","&amp;OrgTbl[[#This Row],[TypeID]]</f>
        <v>โป่งน้ำร้อน,รพช.</v>
      </c>
      <c r="D349" s="351" t="str">
        <f>MID(OrgTbl[[#This Row],[name]],10,100)</f>
        <v>โป่งน้ำร้อน</v>
      </c>
      <c r="E349" s="352">
        <v>6</v>
      </c>
      <c r="F349" s="351" t="str" cm="1">
        <f t="array" ref="F349">_xlfn.IFS(OrgTbl[[#This Row],[TypeID]]="รพช.","โรงพยาบาลชุมชน",OrgTbl[[#This Row],[TypeID]]="รพศ.","โรงพยาบาลศูนย์",OrgTbl[[#This Row],[TypeID]]="รพท.","โรงพยาบาลทั่วไป")</f>
        <v>โรงพยาบาลชุมชน</v>
      </c>
      <c r="G349" s="351" t="str">
        <f>INDEX('Org2567'!$BB$4:$BB$905,MATCH(OrgTbl[[#This Row],[code5]],'Org2567'!$D$4:$D$905,0))</f>
        <v>รพช.</v>
      </c>
      <c r="H349" s="352" t="s">
        <v>4029</v>
      </c>
      <c r="I349" s="351" t="s">
        <v>2032</v>
      </c>
      <c r="J349" s="353">
        <f>INDEX('Org2567'!$BD$4:$BD$905,MATCH(OrgTbl[[#This Row],[code5]],'Org2567'!$D$4:$D$905,0))</f>
        <v>69</v>
      </c>
      <c r="K349" s="351" t="s">
        <v>918</v>
      </c>
      <c r="L349" s="351" t="str">
        <f>INDEX('Org2567'!$BC$4:$BC$905,MATCH(OrgTbl[[#This Row],[code5]],'Org2567'!$D$4:$D$905,0))</f>
        <v>F1</v>
      </c>
      <c r="M349" s="352">
        <f>INDEX('Org2567'!$BF$4:$BF$905,MATCH(OrgTbl[[#This Row],[code5]],'Org2567'!$D$4:$D$905,0))</f>
        <v>9</v>
      </c>
      <c r="N349" s="354"/>
      <c r="O349" s="351" t="s">
        <v>2048</v>
      </c>
      <c r="P349" s="351" t="str">
        <f>INDEX('Org2567'!$BG$4:$BG$905,MATCH(OrgTbl[[#This Row],[code5]],'Org2567'!$D$4:$D$905,0))</f>
        <v>รพช.F1 P&lt;=50,000</v>
      </c>
      <c r="Q349" s="355">
        <f>INDEX('Org2567'!$BE:$BE,MATCH(OrgTbl[[#This Row],[code5]],'Org2567'!$D:$D,0))</f>
        <v>38054</v>
      </c>
      <c r="R349" s="356"/>
    </row>
    <row r="350" spans="1:18" s="146" customFormat="1" ht="21" x14ac:dyDescent="0.6">
      <c r="A350" s="350" t="s">
        <v>366</v>
      </c>
      <c r="B350" s="351" t="s">
        <v>2049</v>
      </c>
      <c r="C350" s="351" t="str">
        <f>OrgTbl[[#This Row],[name333]]&amp;","&amp;OrgTbl[[#This Row],[TypeID]]</f>
        <v>มะขาม,รพช.</v>
      </c>
      <c r="D350" s="351" t="str">
        <f>MID(OrgTbl[[#This Row],[name]],10,100)</f>
        <v>มะขาม</v>
      </c>
      <c r="E350" s="352">
        <v>6</v>
      </c>
      <c r="F350" s="351" t="str" cm="1">
        <f t="array" ref="F350">_xlfn.IFS(OrgTbl[[#This Row],[TypeID]]="รพช.","โรงพยาบาลชุมชน",OrgTbl[[#This Row],[TypeID]]="รพศ.","โรงพยาบาลศูนย์",OrgTbl[[#This Row],[TypeID]]="รพท.","โรงพยาบาลทั่วไป")</f>
        <v>โรงพยาบาลชุมชน</v>
      </c>
      <c r="G350" s="351" t="str">
        <f>INDEX('Org2567'!$BB$4:$BB$905,MATCH(OrgTbl[[#This Row],[code5]],'Org2567'!$D$4:$D$905,0))</f>
        <v>รพช.</v>
      </c>
      <c r="H350" s="352" t="s">
        <v>4029</v>
      </c>
      <c r="I350" s="351" t="s">
        <v>2032</v>
      </c>
      <c r="J350" s="353">
        <f>INDEX('Org2567'!$BD$4:$BD$905,MATCH(OrgTbl[[#This Row],[code5]],'Org2567'!$D$4:$D$905,0))</f>
        <v>42</v>
      </c>
      <c r="K350" s="351" t="s">
        <v>918</v>
      </c>
      <c r="L350" s="351" t="str">
        <f>INDEX('Org2567'!$BC$4:$BC$905,MATCH(OrgTbl[[#This Row],[code5]],'Org2567'!$D$4:$D$905,0))</f>
        <v>F1</v>
      </c>
      <c r="M350" s="352">
        <f>INDEX('Org2567'!$BF$4:$BF$905,MATCH(OrgTbl[[#This Row],[code5]],'Org2567'!$D$4:$D$905,0))</f>
        <v>9</v>
      </c>
      <c r="N350" s="354"/>
      <c r="O350" s="351" t="s">
        <v>2051</v>
      </c>
      <c r="P350" s="351" t="str">
        <f>INDEX('Org2567'!$BG$4:$BG$905,MATCH(OrgTbl[[#This Row],[code5]],'Org2567'!$D$4:$D$905,0))</f>
        <v>รพช.F1 P&lt;=50,000</v>
      </c>
      <c r="Q350" s="355">
        <f>INDEX('Org2567'!$BE:$BE,MATCH(OrgTbl[[#This Row],[code5]],'Org2567'!$D:$D,0))</f>
        <v>26347</v>
      </c>
      <c r="R350" s="356"/>
    </row>
    <row r="351" spans="1:18" s="146" customFormat="1" ht="21" x14ac:dyDescent="0.6">
      <c r="A351" s="350" t="s">
        <v>368</v>
      </c>
      <c r="B351" s="351" t="s">
        <v>2055</v>
      </c>
      <c r="C351" s="351" t="str">
        <f>OrgTbl[[#This Row],[name333]]&amp;","&amp;OrgTbl[[#This Row],[TypeID]]</f>
        <v>สอยดาว,รพช.</v>
      </c>
      <c r="D351" s="351" t="str">
        <f>MID(OrgTbl[[#This Row],[name]],10,100)</f>
        <v>สอยดาว</v>
      </c>
      <c r="E351" s="352">
        <v>6</v>
      </c>
      <c r="F351" s="351" t="str" cm="1">
        <f t="array" ref="F351">_xlfn.IFS(OrgTbl[[#This Row],[TypeID]]="รพช.","โรงพยาบาลชุมชน",OrgTbl[[#This Row],[TypeID]]="รพศ.","โรงพยาบาลศูนย์",OrgTbl[[#This Row],[TypeID]]="รพท.","โรงพยาบาลทั่วไป")</f>
        <v>โรงพยาบาลชุมชน</v>
      </c>
      <c r="G351" s="351" t="str">
        <f>INDEX('Org2567'!$BB$4:$BB$905,MATCH(OrgTbl[[#This Row],[code5]],'Org2567'!$D$4:$D$905,0))</f>
        <v>รพช.</v>
      </c>
      <c r="H351" s="352" t="s">
        <v>4029</v>
      </c>
      <c r="I351" s="351" t="s">
        <v>2032</v>
      </c>
      <c r="J351" s="353">
        <f>INDEX('Org2567'!$BD$4:$BD$905,MATCH(OrgTbl[[#This Row],[code5]],'Org2567'!$D$4:$D$905,0))</f>
        <v>62</v>
      </c>
      <c r="K351" s="351" t="s">
        <v>918</v>
      </c>
      <c r="L351" s="351" t="str">
        <f>INDEX('Org2567'!$BC$4:$BC$905,MATCH(OrgTbl[[#This Row],[code5]],'Org2567'!$D$4:$D$905,0))</f>
        <v>F1</v>
      </c>
      <c r="M351" s="352">
        <f>INDEX('Org2567'!$BF$4:$BF$905,MATCH(OrgTbl[[#This Row],[code5]],'Org2567'!$D$4:$D$905,0))</f>
        <v>10</v>
      </c>
      <c r="N351" s="354"/>
      <c r="O351" s="351" t="s">
        <v>2057</v>
      </c>
      <c r="P351" s="351" t="str">
        <f>INDEX('Org2567'!$BG$4:$BG$905,MATCH(OrgTbl[[#This Row],[code5]],'Org2567'!$D$4:$D$905,0))</f>
        <v>รพช.F1 P50,000-100,000</v>
      </c>
      <c r="Q351" s="355">
        <f>INDEX('Org2567'!$BE:$BE,MATCH(OrgTbl[[#This Row],[code5]],'Org2567'!$D:$D,0))</f>
        <v>52595</v>
      </c>
      <c r="R351" s="356"/>
    </row>
    <row r="352" spans="1:18" s="146" customFormat="1" ht="21" x14ac:dyDescent="0.6">
      <c r="A352" s="350" t="s">
        <v>369</v>
      </c>
      <c r="B352" s="351" t="s">
        <v>2058</v>
      </c>
      <c r="C352" s="351" t="str">
        <f>OrgTbl[[#This Row],[name333]]&amp;","&amp;OrgTbl[[#This Row],[TypeID]]</f>
        <v>แก่งหางแมว,รพช.</v>
      </c>
      <c r="D352" s="351" t="str">
        <f>MID(OrgTbl[[#This Row],[name]],10,100)</f>
        <v>แก่งหางแมว</v>
      </c>
      <c r="E352" s="352">
        <v>6</v>
      </c>
      <c r="F352" s="351" t="str" cm="1">
        <f t="array" ref="F352">_xlfn.IFS(OrgTbl[[#This Row],[TypeID]]="รพช.","โรงพยาบาลชุมชน",OrgTbl[[#This Row],[TypeID]]="รพศ.","โรงพยาบาลศูนย์",OrgTbl[[#This Row],[TypeID]]="รพท.","โรงพยาบาลทั่วไป")</f>
        <v>โรงพยาบาลชุมชน</v>
      </c>
      <c r="G352" s="351" t="str">
        <f>INDEX('Org2567'!$BB$4:$BB$905,MATCH(OrgTbl[[#This Row],[code5]],'Org2567'!$D$4:$D$905,0))</f>
        <v>รพช.</v>
      </c>
      <c r="H352" s="352" t="s">
        <v>4029</v>
      </c>
      <c r="I352" s="351" t="s">
        <v>2032</v>
      </c>
      <c r="J352" s="353">
        <f>INDEX('Org2567'!$BD$4:$BD$905,MATCH(OrgTbl[[#This Row],[code5]],'Org2567'!$D$4:$D$905,0))</f>
        <v>34</v>
      </c>
      <c r="K352" s="351" t="s">
        <v>923</v>
      </c>
      <c r="L352" s="351" t="str">
        <f>INDEX('Org2567'!$BC$4:$BC$905,MATCH(OrgTbl[[#This Row],[code5]],'Org2567'!$D$4:$D$905,0))</f>
        <v>F2</v>
      </c>
      <c r="M352" s="352">
        <f>INDEX('Org2567'!$BF$4:$BF$905,MATCH(OrgTbl[[#This Row],[code5]],'Org2567'!$D$4:$D$905,0))</f>
        <v>6</v>
      </c>
      <c r="N352" s="354"/>
      <c r="O352" s="351" t="s">
        <v>2060</v>
      </c>
      <c r="P352" s="351" t="str">
        <f>INDEX('Org2567'!$BG$4:$BG$905,MATCH(OrgTbl[[#This Row],[code5]],'Org2567'!$D$4:$D$905,0))</f>
        <v>รพช.F2 P30,000-60,000</v>
      </c>
      <c r="Q352" s="355">
        <f>INDEX('Org2567'!$BE:$BE,MATCH(OrgTbl[[#This Row],[code5]],'Org2567'!$D:$D,0))</f>
        <v>35092</v>
      </c>
      <c r="R352" s="356"/>
    </row>
    <row r="353" spans="1:18" s="146" customFormat="1" ht="21" x14ac:dyDescent="0.6">
      <c r="A353" s="350" t="s">
        <v>371</v>
      </c>
      <c r="B353" s="351" t="s">
        <v>2064</v>
      </c>
      <c r="C353" s="351" t="str">
        <f>OrgTbl[[#This Row],[name333]]&amp;","&amp;OrgTbl[[#This Row],[TypeID]]</f>
        <v>เขาคิชฌกูฏ,รพช.</v>
      </c>
      <c r="D353" s="351" t="str">
        <f>MID(OrgTbl[[#This Row],[name]],10,100)</f>
        <v>เขาคิชฌกูฏ</v>
      </c>
      <c r="E353" s="352">
        <v>6</v>
      </c>
      <c r="F353" s="351" t="str" cm="1">
        <f t="array" ref="F353">_xlfn.IFS(OrgTbl[[#This Row],[TypeID]]="รพช.","โรงพยาบาลชุมชน",OrgTbl[[#This Row],[TypeID]]="รพศ.","โรงพยาบาลศูนย์",OrgTbl[[#This Row],[TypeID]]="รพท.","โรงพยาบาลทั่วไป")</f>
        <v>โรงพยาบาลชุมชน</v>
      </c>
      <c r="G353" s="351" t="str">
        <f>INDEX('Org2567'!$BB$4:$BB$905,MATCH(OrgTbl[[#This Row],[code5]],'Org2567'!$D$4:$D$905,0))</f>
        <v>รพช.</v>
      </c>
      <c r="H353" s="352" t="s">
        <v>4029</v>
      </c>
      <c r="I353" s="351" t="s">
        <v>2032</v>
      </c>
      <c r="J353" s="353">
        <f>INDEX('Org2567'!$BD$4:$BD$905,MATCH(OrgTbl[[#This Row],[code5]],'Org2567'!$D$4:$D$905,0))</f>
        <v>40</v>
      </c>
      <c r="K353" s="351" t="s">
        <v>923</v>
      </c>
      <c r="L353" s="351" t="str">
        <f>INDEX('Org2567'!$BC$4:$BC$905,MATCH(OrgTbl[[#This Row],[code5]],'Org2567'!$D$4:$D$905,0))</f>
        <v>F2</v>
      </c>
      <c r="M353" s="352">
        <f>INDEX('Org2567'!$BF$4:$BF$905,MATCH(OrgTbl[[#This Row],[code5]],'Org2567'!$D$4:$D$905,0))</f>
        <v>5</v>
      </c>
      <c r="N353" s="354"/>
      <c r="O353" s="351" t="s">
        <v>2066</v>
      </c>
      <c r="P353" s="351" t="str">
        <f>INDEX('Org2567'!$BG$4:$BG$905,MATCH(OrgTbl[[#This Row],[code5]],'Org2567'!$D$4:$D$905,0))</f>
        <v>รพช.F2 P&lt;=30,000</v>
      </c>
      <c r="Q353" s="355">
        <f>INDEX('Org2567'!$BE:$BE,MATCH(OrgTbl[[#This Row],[code5]],'Org2567'!$D:$D,0))</f>
        <v>24696</v>
      </c>
      <c r="R353" s="356"/>
    </row>
    <row r="354" spans="1:18" s="146" customFormat="1" ht="21" x14ac:dyDescent="0.6">
      <c r="A354" s="350" t="s">
        <v>363</v>
      </c>
      <c r="B354" s="351" t="s">
        <v>2040</v>
      </c>
      <c r="C354" s="351" t="str">
        <f>OrgTbl[[#This Row],[name333]]&amp;","&amp;OrgTbl[[#This Row],[TypeID]]</f>
        <v>เขาสุกิม,รพช.</v>
      </c>
      <c r="D354" s="351" t="str">
        <f>MID(OrgTbl[[#This Row],[name]],10,100)</f>
        <v>เขาสุกิม</v>
      </c>
      <c r="E354" s="352">
        <v>6</v>
      </c>
      <c r="F354" s="351" t="str" cm="1">
        <f t="array" ref="F354">_xlfn.IFS(OrgTbl[[#This Row],[TypeID]]="รพช.","โรงพยาบาลชุมชน",OrgTbl[[#This Row],[TypeID]]="รพศ.","โรงพยาบาลศูนย์",OrgTbl[[#This Row],[TypeID]]="รพท.","โรงพยาบาลทั่วไป")</f>
        <v>โรงพยาบาลชุมชน</v>
      </c>
      <c r="G354" s="351" t="str">
        <f>INDEX('Org2567'!$BB$4:$BB$905,MATCH(OrgTbl[[#This Row],[code5]],'Org2567'!$D$4:$D$905,0))</f>
        <v>รพช.</v>
      </c>
      <c r="H354" s="352" t="s">
        <v>4029</v>
      </c>
      <c r="I354" s="351" t="s">
        <v>2032</v>
      </c>
      <c r="J354" s="353">
        <f>INDEX('Org2567'!$BD$4:$BD$905,MATCH(OrgTbl[[#This Row],[code5]],'Org2567'!$D$4:$D$905,0))</f>
        <v>30</v>
      </c>
      <c r="K354" s="351" t="s">
        <v>923</v>
      </c>
      <c r="L354" s="351" t="str">
        <f>INDEX('Org2567'!$BC$4:$BC$905,MATCH(OrgTbl[[#This Row],[code5]],'Org2567'!$D$4:$D$905,0))</f>
        <v>F2</v>
      </c>
      <c r="M354" s="352">
        <f>INDEX('Org2567'!$BF$4:$BF$905,MATCH(OrgTbl[[#This Row],[code5]],'Org2567'!$D$4:$D$905,0))</f>
        <v>5</v>
      </c>
      <c r="N354" s="354"/>
      <c r="O354" s="351" t="s">
        <v>2042</v>
      </c>
      <c r="P354" s="351" t="str">
        <f>INDEX('Org2567'!$BG$4:$BG$905,MATCH(OrgTbl[[#This Row],[code5]],'Org2567'!$D$4:$D$905,0))</f>
        <v>รพช.F2 P&lt;=30,000</v>
      </c>
      <c r="Q354" s="355">
        <f>INDEX('Org2567'!$BE:$BE,MATCH(OrgTbl[[#This Row],[code5]],'Org2567'!$D:$D,0))</f>
        <v>17577</v>
      </c>
      <c r="R354" s="356"/>
    </row>
    <row r="355" spans="1:18" s="146" customFormat="1" ht="21" x14ac:dyDescent="0.6">
      <c r="A355" s="350" t="s">
        <v>362</v>
      </c>
      <c r="B355" s="351" t="s">
        <v>2037</v>
      </c>
      <c r="C355" s="351" t="str">
        <f>OrgTbl[[#This Row],[name333]]&amp;","&amp;OrgTbl[[#This Row],[TypeID]]</f>
        <v>ท่าใหม่,รพช.</v>
      </c>
      <c r="D355" s="351" t="str">
        <f>MID(OrgTbl[[#This Row],[name]],10,100)</f>
        <v>ท่าใหม่</v>
      </c>
      <c r="E355" s="352">
        <v>6</v>
      </c>
      <c r="F355" s="351" t="str" cm="1">
        <f t="array" ref="F355">_xlfn.IFS(OrgTbl[[#This Row],[TypeID]]="รพช.","โรงพยาบาลชุมชน",OrgTbl[[#This Row],[TypeID]]="รพศ.","โรงพยาบาลศูนย์",OrgTbl[[#This Row],[TypeID]]="รพท.","โรงพยาบาลทั่วไป")</f>
        <v>โรงพยาบาลชุมชน</v>
      </c>
      <c r="G355" s="351" t="str">
        <f>INDEX('Org2567'!$BB$4:$BB$905,MATCH(OrgTbl[[#This Row],[code5]],'Org2567'!$D$4:$D$905,0))</f>
        <v>รพช.</v>
      </c>
      <c r="H355" s="352" t="s">
        <v>4029</v>
      </c>
      <c r="I355" s="351" t="s">
        <v>2032</v>
      </c>
      <c r="J355" s="353">
        <f>INDEX('Org2567'!$BD$4:$BD$905,MATCH(OrgTbl[[#This Row],[code5]],'Org2567'!$D$4:$D$905,0))</f>
        <v>33</v>
      </c>
      <c r="K355" s="351" t="s">
        <v>923</v>
      </c>
      <c r="L355" s="351" t="str">
        <f>INDEX('Org2567'!$BC$4:$BC$905,MATCH(OrgTbl[[#This Row],[code5]],'Org2567'!$D$4:$D$905,0))</f>
        <v>F2</v>
      </c>
      <c r="M355" s="352">
        <f>INDEX('Org2567'!$BF$4:$BF$905,MATCH(OrgTbl[[#This Row],[code5]],'Org2567'!$D$4:$D$905,0))</f>
        <v>5</v>
      </c>
      <c r="N355" s="354"/>
      <c r="O355" s="351" t="s">
        <v>2039</v>
      </c>
      <c r="P355" s="351" t="str">
        <f>INDEX('Org2567'!$BG$4:$BG$905,MATCH(OrgTbl[[#This Row],[code5]],'Org2567'!$D$4:$D$905,0))</f>
        <v>รพช.F2 P&lt;=30,000</v>
      </c>
      <c r="Q355" s="355">
        <f>INDEX('Org2567'!$BE:$BE,MATCH(OrgTbl[[#This Row],[code5]],'Org2567'!$D:$D,0))</f>
        <v>22185</v>
      </c>
      <c r="R355" s="356"/>
    </row>
    <row r="356" spans="1:18" s="146" customFormat="1" ht="21" x14ac:dyDescent="0.6">
      <c r="A356" s="350" t="s">
        <v>364</v>
      </c>
      <c r="B356" s="351" t="s">
        <v>2043</v>
      </c>
      <c r="C356" s="351" t="str">
        <f>OrgTbl[[#This Row],[name333]]&amp;","&amp;OrgTbl[[#This Row],[TypeID]]</f>
        <v>สองพี่น้อง,รพช.</v>
      </c>
      <c r="D356" s="351" t="str">
        <f>MID(OrgTbl[[#This Row],[name]],10,100)</f>
        <v>สองพี่น้อง</v>
      </c>
      <c r="E356" s="352">
        <v>6</v>
      </c>
      <c r="F356" s="351" t="str" cm="1">
        <f t="array" ref="F356">_xlfn.IFS(OrgTbl[[#This Row],[TypeID]]="รพช.","โรงพยาบาลชุมชน",OrgTbl[[#This Row],[TypeID]]="รพศ.","โรงพยาบาลศูนย์",OrgTbl[[#This Row],[TypeID]]="รพท.","โรงพยาบาลทั่วไป")</f>
        <v>โรงพยาบาลชุมชน</v>
      </c>
      <c r="G356" s="351" t="str">
        <f>INDEX('Org2567'!$BB$4:$BB$905,MATCH(OrgTbl[[#This Row],[code5]],'Org2567'!$D$4:$D$905,0))</f>
        <v>รพช.</v>
      </c>
      <c r="H356" s="352" t="s">
        <v>4029</v>
      </c>
      <c r="I356" s="351" t="s">
        <v>2032</v>
      </c>
      <c r="J356" s="353">
        <f>INDEX('Org2567'!$BD$4:$BD$905,MATCH(OrgTbl[[#This Row],[code5]],'Org2567'!$D$4:$D$905,0))</f>
        <v>32</v>
      </c>
      <c r="K356" s="351" t="s">
        <v>923</v>
      </c>
      <c r="L356" s="351" t="str">
        <f>INDEX('Org2567'!$BC$4:$BC$905,MATCH(OrgTbl[[#This Row],[code5]],'Org2567'!$D$4:$D$905,0))</f>
        <v>F2</v>
      </c>
      <c r="M356" s="352">
        <f>INDEX('Org2567'!$BF$4:$BF$905,MATCH(OrgTbl[[#This Row],[code5]],'Org2567'!$D$4:$D$905,0))</f>
        <v>5</v>
      </c>
      <c r="N356" s="354"/>
      <c r="O356" s="351" t="s">
        <v>2045</v>
      </c>
      <c r="P356" s="351" t="str">
        <f>INDEX('Org2567'!$BG$4:$BG$905,MATCH(OrgTbl[[#This Row],[code5]],'Org2567'!$D$4:$D$905,0))</f>
        <v>รพช.F2 P&lt;=30,000</v>
      </c>
      <c r="Q356" s="355">
        <f>INDEX('Org2567'!$BE:$BE,MATCH(OrgTbl[[#This Row],[code5]],'Org2567'!$D:$D,0))</f>
        <v>19043</v>
      </c>
      <c r="R356" s="356"/>
    </row>
    <row r="357" spans="1:18" s="146" customFormat="1" ht="21" x14ac:dyDescent="0.6">
      <c r="A357" s="350" t="s">
        <v>367</v>
      </c>
      <c r="B357" s="351" t="s">
        <v>2052</v>
      </c>
      <c r="C357" s="351" t="str">
        <f>OrgTbl[[#This Row],[name333]]&amp;","&amp;OrgTbl[[#This Row],[TypeID]]</f>
        <v>แหลมสิงห์,รพช.</v>
      </c>
      <c r="D357" s="351" t="str">
        <f>MID(OrgTbl[[#This Row],[name]],10,100)</f>
        <v>แหลมสิงห์</v>
      </c>
      <c r="E357" s="352">
        <v>6</v>
      </c>
      <c r="F357" s="351" t="str" cm="1">
        <f t="array" ref="F357">_xlfn.IFS(OrgTbl[[#This Row],[TypeID]]="รพช.","โรงพยาบาลชุมชน",OrgTbl[[#This Row],[TypeID]]="รพศ.","โรงพยาบาลศูนย์",OrgTbl[[#This Row],[TypeID]]="รพท.","โรงพยาบาลทั่วไป")</f>
        <v>โรงพยาบาลชุมชน</v>
      </c>
      <c r="G357" s="351" t="str">
        <f>INDEX('Org2567'!$BB$4:$BB$905,MATCH(OrgTbl[[#This Row],[code5]],'Org2567'!$D$4:$D$905,0))</f>
        <v>รพช.</v>
      </c>
      <c r="H357" s="352" t="s">
        <v>4029</v>
      </c>
      <c r="I357" s="351" t="s">
        <v>2032</v>
      </c>
      <c r="J357" s="353">
        <f>INDEX('Org2567'!$BD$4:$BD$905,MATCH(OrgTbl[[#This Row],[code5]],'Org2567'!$D$4:$D$905,0))</f>
        <v>34</v>
      </c>
      <c r="K357" s="351" t="s">
        <v>923</v>
      </c>
      <c r="L357" s="351" t="str">
        <f>INDEX('Org2567'!$BC$4:$BC$905,MATCH(OrgTbl[[#This Row],[code5]],'Org2567'!$D$4:$D$905,0))</f>
        <v>F2</v>
      </c>
      <c r="M357" s="352">
        <f>INDEX('Org2567'!$BF$4:$BF$905,MATCH(OrgTbl[[#This Row],[code5]],'Org2567'!$D$4:$D$905,0))</f>
        <v>5</v>
      </c>
      <c r="N357" s="354"/>
      <c r="O357" s="351" t="s">
        <v>2054</v>
      </c>
      <c r="P357" s="351" t="str">
        <f>INDEX('Org2567'!$BG$4:$BG$905,MATCH(OrgTbl[[#This Row],[code5]],'Org2567'!$D$4:$D$905,0))</f>
        <v>รพช.F2 P&lt;=30,000</v>
      </c>
      <c r="Q357" s="355">
        <f>INDEX('Org2567'!$BE:$BE,MATCH(OrgTbl[[#This Row],[code5]],'Org2567'!$D:$D,0))</f>
        <v>21140</v>
      </c>
      <c r="R357" s="356"/>
    </row>
    <row r="358" spans="1:18" s="146" customFormat="1" ht="21" x14ac:dyDescent="0.6">
      <c r="A358" s="350" t="s">
        <v>372</v>
      </c>
      <c r="B358" s="351" t="s">
        <v>2089</v>
      </c>
      <c r="C358" s="351" t="str">
        <f>OrgTbl[[#This Row],[name333]]&amp;","&amp;OrgTbl[[#This Row],[TypeID]]</f>
        <v>พุทธโสธร,รพศ.</v>
      </c>
      <c r="D358" s="351" t="str">
        <f>MID(OrgTbl[[#This Row],[name]],10,100)</f>
        <v>พุทธโสธร</v>
      </c>
      <c r="E358" s="352">
        <v>6</v>
      </c>
      <c r="F358" s="351" t="str" cm="1">
        <f t="array" ref="F358">_xlfn.IFS(OrgTbl[[#This Row],[TypeID]]="รพช.","โรงพยาบาลชุมชน",OrgTbl[[#This Row],[TypeID]]="รพศ.","โรงพยาบาลศูนย์",OrgTbl[[#This Row],[TypeID]]="รพท.","โรงพยาบาลทั่วไป")</f>
        <v>โรงพยาบาลศูนย์</v>
      </c>
      <c r="G358" s="351" t="str">
        <f>INDEX('Org2567'!$BB$4:$BB$905,MATCH(OrgTbl[[#This Row],[code5]],'Org2567'!$D$4:$D$905,0))</f>
        <v>รพศ.</v>
      </c>
      <c r="H358" s="352" t="s">
        <v>4030</v>
      </c>
      <c r="I358" s="351" t="s">
        <v>2090</v>
      </c>
      <c r="J358" s="353">
        <f>INDEX('Org2567'!$BD$4:$BD$905,MATCH(OrgTbl[[#This Row],[code5]],'Org2567'!$D$4:$D$905,0))</f>
        <v>652</v>
      </c>
      <c r="K358" s="351" t="s">
        <v>923</v>
      </c>
      <c r="L358" s="351" t="str">
        <f>INDEX('Org2567'!$BC$4:$BC$905,MATCH(OrgTbl[[#This Row],[code5]],'Org2567'!$D$4:$D$905,0))</f>
        <v>A</v>
      </c>
      <c r="M358" s="352">
        <f>INDEX('Org2567'!$BF$4:$BF$905,MATCH(OrgTbl[[#This Row],[code5]],'Org2567'!$D$4:$D$905,0))</f>
        <v>18</v>
      </c>
      <c r="N358" s="354"/>
      <c r="O358" s="351" t="s">
        <v>2091</v>
      </c>
      <c r="P358" s="351" t="str">
        <f>INDEX('Org2567'!$BG$4:$BG$905,MATCH(OrgTbl[[#This Row],[code5]],'Org2567'!$D$4:$D$905,0))</f>
        <v>รพศ.A B&lt;=700</v>
      </c>
      <c r="Q358" s="355">
        <f>INDEX('Org2567'!$BE:$BE,MATCH(OrgTbl[[#This Row],[code5]],'Org2567'!$D:$D,0))</f>
        <v>103585</v>
      </c>
      <c r="R358" s="356"/>
    </row>
    <row r="359" spans="1:18" s="146" customFormat="1" ht="21" x14ac:dyDescent="0.6">
      <c r="A359" s="350" t="s">
        <v>378</v>
      </c>
      <c r="B359" s="351" t="s">
        <v>2107</v>
      </c>
      <c r="C359" s="351" t="str">
        <f>OrgTbl[[#This Row],[name333]]&amp;","&amp;OrgTbl[[#This Row],[TypeID]]</f>
        <v>พนมสารคาม,รพช.</v>
      </c>
      <c r="D359" s="351" t="str">
        <f>MID(OrgTbl[[#This Row],[name]],10,100)</f>
        <v>พนมสารคาม</v>
      </c>
      <c r="E359" s="352">
        <v>6</v>
      </c>
      <c r="F359" s="351" t="str" cm="1">
        <f t="array" ref="F359">_xlfn.IFS(OrgTbl[[#This Row],[TypeID]]="รพช.","โรงพยาบาลชุมชน",OrgTbl[[#This Row],[TypeID]]="รพศ.","โรงพยาบาลศูนย์",OrgTbl[[#This Row],[TypeID]]="รพท.","โรงพยาบาลทั่วไป")</f>
        <v>โรงพยาบาลชุมชน</v>
      </c>
      <c r="G359" s="351" t="str">
        <f>INDEX('Org2567'!$BB$4:$BB$905,MATCH(OrgTbl[[#This Row],[code5]],'Org2567'!$D$4:$D$905,0))</f>
        <v>รพช.</v>
      </c>
      <c r="H359" s="352" t="s">
        <v>4030</v>
      </c>
      <c r="I359" s="351" t="s">
        <v>2090</v>
      </c>
      <c r="J359" s="353">
        <f>INDEX('Org2567'!$BD$4:$BD$905,MATCH(OrgTbl[[#This Row],[code5]],'Org2567'!$D$4:$D$905,0))</f>
        <v>163</v>
      </c>
      <c r="K359" s="351" t="s">
        <v>923</v>
      </c>
      <c r="L359" s="351" t="str">
        <f>INDEX('Org2567'!$BC$4:$BC$905,MATCH(OrgTbl[[#This Row],[code5]],'Org2567'!$D$4:$D$905,0))</f>
        <v>M2</v>
      </c>
      <c r="M359" s="352">
        <f>INDEX('Org2567'!$BF$4:$BF$905,MATCH(OrgTbl[[#This Row],[code5]],'Org2567'!$D$4:$D$905,0))</f>
        <v>13</v>
      </c>
      <c r="N359" s="354"/>
      <c r="O359" s="351" t="s">
        <v>2109</v>
      </c>
      <c r="P359" s="351" t="str">
        <f>INDEX('Org2567'!$BG$4:$BG$905,MATCH(OrgTbl[[#This Row],[code5]],'Org2567'!$D$4:$D$905,0))</f>
        <v>รพช.M2 B&gt;100</v>
      </c>
      <c r="Q359" s="355">
        <f>INDEX('Org2567'!$BE:$BE,MATCH(OrgTbl[[#This Row],[code5]],'Org2567'!$D:$D,0))</f>
        <v>58138</v>
      </c>
      <c r="R359" s="356"/>
    </row>
    <row r="360" spans="1:18" s="146" customFormat="1" ht="21" x14ac:dyDescent="0.6">
      <c r="A360" s="350" t="s">
        <v>379</v>
      </c>
      <c r="B360" s="351" t="s">
        <v>2110</v>
      </c>
      <c r="C360" s="351" t="str">
        <f>OrgTbl[[#This Row],[name333]]&amp;","&amp;OrgTbl[[#This Row],[TypeID]]</f>
        <v>สนามชัยเขต,รพช.</v>
      </c>
      <c r="D360" s="351" t="str">
        <f>MID(OrgTbl[[#This Row],[name]],10,100)</f>
        <v>สนามชัยเขต</v>
      </c>
      <c r="E360" s="352">
        <v>6</v>
      </c>
      <c r="F360" s="351" t="str" cm="1">
        <f t="array" ref="F360">_xlfn.IFS(OrgTbl[[#This Row],[TypeID]]="รพช.","โรงพยาบาลชุมชน",OrgTbl[[#This Row],[TypeID]]="รพศ.","โรงพยาบาลศูนย์",OrgTbl[[#This Row],[TypeID]]="รพท.","โรงพยาบาลทั่วไป")</f>
        <v>โรงพยาบาลชุมชน</v>
      </c>
      <c r="G360" s="351" t="str">
        <f>INDEX('Org2567'!$BB$4:$BB$905,MATCH(OrgTbl[[#This Row],[code5]],'Org2567'!$D$4:$D$905,0))</f>
        <v>รพช.</v>
      </c>
      <c r="H360" s="352" t="s">
        <v>4030</v>
      </c>
      <c r="I360" s="351" t="s">
        <v>2090</v>
      </c>
      <c r="J360" s="353">
        <f>INDEX('Org2567'!$BD$4:$BD$905,MATCH(OrgTbl[[#This Row],[code5]],'Org2567'!$D$4:$D$905,0))</f>
        <v>150</v>
      </c>
      <c r="K360" s="351" t="s">
        <v>923</v>
      </c>
      <c r="L360" s="351" t="str">
        <f>INDEX('Org2567'!$BC$4:$BC$905,MATCH(OrgTbl[[#This Row],[code5]],'Org2567'!$D$4:$D$905,0))</f>
        <v>M2</v>
      </c>
      <c r="M360" s="352">
        <f>INDEX('Org2567'!$BF$4:$BF$905,MATCH(OrgTbl[[#This Row],[code5]],'Org2567'!$D$4:$D$905,0))</f>
        <v>13</v>
      </c>
      <c r="N360" s="354"/>
      <c r="O360" s="351" t="s">
        <v>2112</v>
      </c>
      <c r="P360" s="351" t="str">
        <f>INDEX('Org2567'!$BG$4:$BG$905,MATCH(OrgTbl[[#This Row],[code5]],'Org2567'!$D$4:$D$905,0))</f>
        <v>รพช.M2 B&gt;100</v>
      </c>
      <c r="Q360" s="355">
        <f>INDEX('Org2567'!$BE:$BE,MATCH(OrgTbl[[#This Row],[code5]],'Org2567'!$D:$D,0))</f>
        <v>55292</v>
      </c>
      <c r="R360" s="356"/>
    </row>
    <row r="361" spans="1:18" s="146" customFormat="1" ht="21" x14ac:dyDescent="0.6">
      <c r="A361" s="350" t="s">
        <v>374</v>
      </c>
      <c r="B361" s="351" t="s">
        <v>2095</v>
      </c>
      <c r="C361" s="351" t="str">
        <f>OrgTbl[[#This Row],[name333]]&amp;","&amp;OrgTbl[[#This Row],[TypeID]]</f>
        <v>บางคล้า,รพช.</v>
      </c>
      <c r="D361" s="351" t="str">
        <f>MID(OrgTbl[[#This Row],[name]],10,100)</f>
        <v>บางคล้า</v>
      </c>
      <c r="E361" s="352">
        <v>6</v>
      </c>
      <c r="F361" s="351" t="str" cm="1">
        <f t="array" ref="F361">_xlfn.IFS(OrgTbl[[#This Row],[TypeID]]="รพช.","โรงพยาบาลชุมชน",OrgTbl[[#This Row],[TypeID]]="รพศ.","โรงพยาบาลศูนย์",OrgTbl[[#This Row],[TypeID]]="รพท.","โรงพยาบาลทั่วไป")</f>
        <v>โรงพยาบาลชุมชน</v>
      </c>
      <c r="G361" s="351" t="str">
        <f>INDEX('Org2567'!$BB$4:$BB$905,MATCH(OrgTbl[[#This Row],[code5]],'Org2567'!$D$4:$D$905,0))</f>
        <v>รพช.</v>
      </c>
      <c r="H361" s="352" t="s">
        <v>4030</v>
      </c>
      <c r="I361" s="351" t="s">
        <v>2090</v>
      </c>
      <c r="J361" s="353">
        <f>INDEX('Org2567'!$BD$4:$BD$905,MATCH(OrgTbl[[#This Row],[code5]],'Org2567'!$D$4:$D$905,0))</f>
        <v>52</v>
      </c>
      <c r="K361" s="351" t="s">
        <v>923</v>
      </c>
      <c r="L361" s="351" t="str">
        <f>INDEX('Org2567'!$BC$4:$BC$905,MATCH(OrgTbl[[#This Row],[code5]],'Org2567'!$D$4:$D$905,0))</f>
        <v>F1</v>
      </c>
      <c r="M361" s="352">
        <f>INDEX('Org2567'!$BF$4:$BF$905,MATCH(OrgTbl[[#This Row],[code5]],'Org2567'!$D$4:$D$905,0))</f>
        <v>9</v>
      </c>
      <c r="N361" s="354"/>
      <c r="O361" s="351" t="s">
        <v>2097</v>
      </c>
      <c r="P361" s="351" t="str">
        <f>INDEX('Org2567'!$BG$4:$BG$905,MATCH(OrgTbl[[#This Row],[code5]],'Org2567'!$D$4:$D$905,0))</f>
        <v>รพช.F1 P&lt;=50,000</v>
      </c>
      <c r="Q361" s="355">
        <f>INDEX('Org2567'!$BE:$BE,MATCH(OrgTbl[[#This Row],[code5]],'Org2567'!$D:$D,0))</f>
        <v>29228</v>
      </c>
      <c r="R361" s="356"/>
    </row>
    <row r="362" spans="1:18" s="146" customFormat="1" ht="21" x14ac:dyDescent="0.6">
      <c r="A362" s="350" t="s">
        <v>375</v>
      </c>
      <c r="B362" s="351" t="s">
        <v>2098</v>
      </c>
      <c r="C362" s="351" t="str">
        <f>OrgTbl[[#This Row],[name333]]&amp;","&amp;OrgTbl[[#This Row],[TypeID]]</f>
        <v>บางน้ำเปรี้ยว,รพช.</v>
      </c>
      <c r="D362" s="351" t="str">
        <f>MID(OrgTbl[[#This Row],[name]],10,100)</f>
        <v>บางน้ำเปรี้ยว</v>
      </c>
      <c r="E362" s="352">
        <v>6</v>
      </c>
      <c r="F362" s="351" t="str" cm="1">
        <f t="array" ref="F362">_xlfn.IFS(OrgTbl[[#This Row],[TypeID]]="รพช.","โรงพยาบาลชุมชน",OrgTbl[[#This Row],[TypeID]]="รพศ.","โรงพยาบาลศูนย์",OrgTbl[[#This Row],[TypeID]]="รพท.","โรงพยาบาลทั่วไป")</f>
        <v>โรงพยาบาลชุมชน</v>
      </c>
      <c r="G362" s="351" t="str">
        <f>INDEX('Org2567'!$BB$4:$BB$905,MATCH(OrgTbl[[#This Row],[code5]],'Org2567'!$D$4:$D$905,0))</f>
        <v>รพช.</v>
      </c>
      <c r="H362" s="352" t="s">
        <v>4030</v>
      </c>
      <c r="I362" s="351" t="s">
        <v>2090</v>
      </c>
      <c r="J362" s="353">
        <f>INDEX('Org2567'!$BD$4:$BD$905,MATCH(OrgTbl[[#This Row],[code5]],'Org2567'!$D$4:$D$905,0))</f>
        <v>64</v>
      </c>
      <c r="K362" s="351" t="s">
        <v>923</v>
      </c>
      <c r="L362" s="351" t="str">
        <f>INDEX('Org2567'!$BC$4:$BC$905,MATCH(OrgTbl[[#This Row],[code5]],'Org2567'!$D$4:$D$905,0))</f>
        <v>F1</v>
      </c>
      <c r="M362" s="352">
        <f>INDEX('Org2567'!$BF$4:$BF$905,MATCH(OrgTbl[[#This Row],[code5]],'Org2567'!$D$4:$D$905,0))</f>
        <v>10</v>
      </c>
      <c r="N362" s="354"/>
      <c r="O362" s="351" t="s">
        <v>2100</v>
      </c>
      <c r="P362" s="351" t="str">
        <f>INDEX('Org2567'!$BG$4:$BG$905,MATCH(OrgTbl[[#This Row],[code5]],'Org2567'!$D$4:$D$905,0))</f>
        <v>รพช.F1 P50,000-100,000</v>
      </c>
      <c r="Q362" s="355">
        <f>INDEX('Org2567'!$BE:$BE,MATCH(OrgTbl[[#This Row],[code5]],'Org2567'!$D:$D,0))</f>
        <v>60615</v>
      </c>
      <c r="R362" s="356"/>
    </row>
    <row r="363" spans="1:18" s="146" customFormat="1" ht="21" x14ac:dyDescent="0.6">
      <c r="A363" s="350" t="s">
        <v>376</v>
      </c>
      <c r="B363" s="351" t="s">
        <v>2101</v>
      </c>
      <c r="C363" s="351" t="str">
        <f>OrgTbl[[#This Row],[name333]]&amp;","&amp;OrgTbl[[#This Row],[TypeID]]</f>
        <v>บางปะกง,รพช.</v>
      </c>
      <c r="D363" s="351" t="str">
        <f>MID(OrgTbl[[#This Row],[name]],10,100)</f>
        <v>บางปะกง</v>
      </c>
      <c r="E363" s="352">
        <v>6</v>
      </c>
      <c r="F363" s="351" t="str" cm="1">
        <f t="array" ref="F363">_xlfn.IFS(OrgTbl[[#This Row],[TypeID]]="รพช.","โรงพยาบาลชุมชน",OrgTbl[[#This Row],[TypeID]]="รพศ.","โรงพยาบาลศูนย์",OrgTbl[[#This Row],[TypeID]]="รพท.","โรงพยาบาลทั่วไป")</f>
        <v>โรงพยาบาลชุมชน</v>
      </c>
      <c r="G363" s="351" t="str">
        <f>INDEX('Org2567'!$BB$4:$BB$905,MATCH(OrgTbl[[#This Row],[code5]],'Org2567'!$D$4:$D$905,0))</f>
        <v>รพช.</v>
      </c>
      <c r="H363" s="352" t="s">
        <v>4030</v>
      </c>
      <c r="I363" s="351" t="s">
        <v>2090</v>
      </c>
      <c r="J363" s="353">
        <f>INDEX('Org2567'!$BD$4:$BD$905,MATCH(OrgTbl[[#This Row],[code5]],'Org2567'!$D$4:$D$905,0))</f>
        <v>90</v>
      </c>
      <c r="K363" s="351" t="s">
        <v>923</v>
      </c>
      <c r="L363" s="351" t="str">
        <f>INDEX('Org2567'!$BC$4:$BC$905,MATCH(OrgTbl[[#This Row],[code5]],'Org2567'!$D$4:$D$905,0))</f>
        <v>F1</v>
      </c>
      <c r="M363" s="352">
        <f>INDEX('Org2567'!$BF$4:$BF$905,MATCH(OrgTbl[[#This Row],[code5]],'Org2567'!$D$4:$D$905,0))</f>
        <v>10</v>
      </c>
      <c r="N363" s="354"/>
      <c r="O363" s="351" t="s">
        <v>2103</v>
      </c>
      <c r="P363" s="351" t="str">
        <f>INDEX('Org2567'!$BG$4:$BG$905,MATCH(OrgTbl[[#This Row],[code5]],'Org2567'!$D$4:$D$905,0))</f>
        <v>รพช.F1 P50,000-100,000</v>
      </c>
      <c r="Q363" s="355">
        <f>INDEX('Org2567'!$BE:$BE,MATCH(OrgTbl[[#This Row],[code5]],'Org2567'!$D:$D,0))</f>
        <v>55238</v>
      </c>
      <c r="R363" s="356"/>
    </row>
    <row r="364" spans="1:18" s="146" customFormat="1" ht="21" x14ac:dyDescent="0.6">
      <c r="A364" s="350" t="s">
        <v>373</v>
      </c>
      <c r="B364" s="351" t="s">
        <v>2092</v>
      </c>
      <c r="C364" s="351" t="str">
        <f>OrgTbl[[#This Row],[name333]]&amp;","&amp;OrgTbl[[#This Row],[TypeID]]</f>
        <v>ท่าตะเกียบ,รพช.</v>
      </c>
      <c r="D364" s="351" t="str">
        <f>MID(OrgTbl[[#This Row],[name]],10,100)</f>
        <v>ท่าตะเกียบ</v>
      </c>
      <c r="E364" s="352">
        <v>6</v>
      </c>
      <c r="F364" s="351" t="str" cm="1">
        <f t="array" ref="F364">_xlfn.IFS(OrgTbl[[#This Row],[TypeID]]="รพช.","โรงพยาบาลชุมชน",OrgTbl[[#This Row],[TypeID]]="รพศ.","โรงพยาบาลศูนย์",OrgTbl[[#This Row],[TypeID]]="รพท.","โรงพยาบาลทั่วไป")</f>
        <v>โรงพยาบาลชุมชน</v>
      </c>
      <c r="G364" s="351" t="str">
        <f>INDEX('Org2567'!$BB$4:$BB$905,MATCH(OrgTbl[[#This Row],[code5]],'Org2567'!$D$4:$D$905,0))</f>
        <v>รพช.</v>
      </c>
      <c r="H364" s="352" t="s">
        <v>4030</v>
      </c>
      <c r="I364" s="351" t="s">
        <v>2090</v>
      </c>
      <c r="J364" s="353">
        <f>INDEX('Org2567'!$BD$4:$BD$905,MATCH(OrgTbl[[#This Row],[code5]],'Org2567'!$D$4:$D$905,0))</f>
        <v>45</v>
      </c>
      <c r="K364" s="351" t="s">
        <v>923</v>
      </c>
      <c r="L364" s="351" t="str">
        <f>INDEX('Org2567'!$BC$4:$BC$905,MATCH(OrgTbl[[#This Row],[code5]],'Org2567'!$D$4:$D$905,0))</f>
        <v>F2</v>
      </c>
      <c r="M364" s="352">
        <f>INDEX('Org2567'!$BF$4:$BF$905,MATCH(OrgTbl[[#This Row],[code5]],'Org2567'!$D$4:$D$905,0))</f>
        <v>6</v>
      </c>
      <c r="N364" s="354"/>
      <c r="O364" s="351" t="s">
        <v>2094</v>
      </c>
      <c r="P364" s="351" t="str">
        <f>INDEX('Org2567'!$BG$4:$BG$905,MATCH(OrgTbl[[#This Row],[code5]],'Org2567'!$D$4:$D$905,0))</f>
        <v>รพช.F2 P30,000-60,000</v>
      </c>
      <c r="Q364" s="355">
        <f>INDEX('Org2567'!$BE:$BE,MATCH(OrgTbl[[#This Row],[code5]],'Org2567'!$D:$D,0))</f>
        <v>34750</v>
      </c>
      <c r="R364" s="356"/>
    </row>
    <row r="365" spans="1:18" s="146" customFormat="1" ht="21" x14ac:dyDescent="0.6">
      <c r="A365" s="350" t="s">
        <v>377</v>
      </c>
      <c r="B365" s="351" t="s">
        <v>2104</v>
      </c>
      <c r="C365" s="351" t="str">
        <f>OrgTbl[[#This Row],[name333]]&amp;","&amp;OrgTbl[[#This Row],[TypeID]]</f>
        <v>บ้านโพธิ์,รพช.</v>
      </c>
      <c r="D365" s="351" t="str">
        <f>MID(OrgTbl[[#This Row],[name]],10,100)</f>
        <v>บ้านโพธิ์</v>
      </c>
      <c r="E365" s="352">
        <v>6</v>
      </c>
      <c r="F365" s="351" t="str" cm="1">
        <f t="array" ref="F365">_xlfn.IFS(OrgTbl[[#This Row],[TypeID]]="รพช.","โรงพยาบาลชุมชน",OrgTbl[[#This Row],[TypeID]]="รพศ.","โรงพยาบาลศูนย์",OrgTbl[[#This Row],[TypeID]]="รพท.","โรงพยาบาลทั่วไป")</f>
        <v>โรงพยาบาลชุมชน</v>
      </c>
      <c r="G365" s="351" t="str">
        <f>INDEX('Org2567'!$BB$4:$BB$905,MATCH(OrgTbl[[#This Row],[code5]],'Org2567'!$D$4:$D$905,0))</f>
        <v>รพช.</v>
      </c>
      <c r="H365" s="352" t="s">
        <v>4030</v>
      </c>
      <c r="I365" s="351" t="s">
        <v>2090</v>
      </c>
      <c r="J365" s="353">
        <f>INDEX('Org2567'!$BD$4:$BD$905,MATCH(OrgTbl[[#This Row],[code5]],'Org2567'!$D$4:$D$905,0))</f>
        <v>52</v>
      </c>
      <c r="K365" s="351" t="s">
        <v>923</v>
      </c>
      <c r="L365" s="351" t="str">
        <f>INDEX('Org2567'!$BC$4:$BC$905,MATCH(OrgTbl[[#This Row],[code5]],'Org2567'!$D$4:$D$905,0))</f>
        <v>F2</v>
      </c>
      <c r="M365" s="352">
        <f>INDEX('Org2567'!$BF$4:$BF$905,MATCH(OrgTbl[[#This Row],[code5]],'Org2567'!$D$4:$D$905,0))</f>
        <v>6</v>
      </c>
      <c r="N365" s="354"/>
      <c r="O365" s="351" t="s">
        <v>2106</v>
      </c>
      <c r="P365" s="351" t="str">
        <f>INDEX('Org2567'!$BG$4:$BG$905,MATCH(OrgTbl[[#This Row],[code5]],'Org2567'!$D$4:$D$905,0))</f>
        <v>รพช.F2 P30,000-60,000</v>
      </c>
      <c r="Q365" s="355">
        <f>INDEX('Org2567'!$BE:$BE,MATCH(OrgTbl[[#This Row],[code5]],'Org2567'!$D:$D,0))</f>
        <v>30883</v>
      </c>
      <c r="R365" s="356"/>
    </row>
    <row r="366" spans="1:18" s="146" customFormat="1" ht="21" x14ac:dyDescent="0.6">
      <c r="A366" s="350" t="s">
        <v>380</v>
      </c>
      <c r="B366" s="351" t="s">
        <v>2113</v>
      </c>
      <c r="C366" s="351" t="str">
        <f>OrgTbl[[#This Row],[name333]]&amp;","&amp;OrgTbl[[#This Row],[TypeID]]</f>
        <v>แปลงยาว,รพช.</v>
      </c>
      <c r="D366" s="351" t="str">
        <f>MID(OrgTbl[[#This Row],[name]],10,100)</f>
        <v>แปลงยาว</v>
      </c>
      <c r="E366" s="352">
        <v>6</v>
      </c>
      <c r="F366" s="351" t="str" cm="1">
        <f t="array" ref="F366">_xlfn.IFS(OrgTbl[[#This Row],[TypeID]]="รพช.","โรงพยาบาลชุมชน",OrgTbl[[#This Row],[TypeID]]="รพศ.","โรงพยาบาลศูนย์",OrgTbl[[#This Row],[TypeID]]="รพท.","โรงพยาบาลทั่วไป")</f>
        <v>โรงพยาบาลชุมชน</v>
      </c>
      <c r="G366" s="351" t="str">
        <f>INDEX('Org2567'!$BB$4:$BB$905,MATCH(OrgTbl[[#This Row],[code5]],'Org2567'!$D$4:$D$905,0))</f>
        <v>รพช.</v>
      </c>
      <c r="H366" s="352" t="s">
        <v>4030</v>
      </c>
      <c r="I366" s="351" t="s">
        <v>2090</v>
      </c>
      <c r="J366" s="353">
        <f>INDEX('Org2567'!$BD$4:$BD$905,MATCH(OrgTbl[[#This Row],[code5]],'Org2567'!$D$4:$D$905,0))</f>
        <v>73</v>
      </c>
      <c r="K366" s="351" t="s">
        <v>923</v>
      </c>
      <c r="L366" s="351" t="str">
        <f>INDEX('Org2567'!$BC$4:$BC$905,MATCH(OrgTbl[[#This Row],[code5]],'Org2567'!$D$4:$D$905,0))</f>
        <v>F2</v>
      </c>
      <c r="M366" s="352">
        <f>INDEX('Org2567'!$BF$4:$BF$905,MATCH(OrgTbl[[#This Row],[code5]],'Org2567'!$D$4:$D$905,0))</f>
        <v>6</v>
      </c>
      <c r="N366" s="354"/>
      <c r="O366" s="351" t="s">
        <v>2115</v>
      </c>
      <c r="P366" s="351" t="str">
        <f>INDEX('Org2567'!$BG$4:$BG$905,MATCH(OrgTbl[[#This Row],[code5]],'Org2567'!$D$4:$D$905,0))</f>
        <v>รพช.F2 P30,000-60,000</v>
      </c>
      <c r="Q366" s="355">
        <f>INDEX('Org2567'!$BE:$BE,MATCH(OrgTbl[[#This Row],[code5]],'Org2567'!$D:$D,0))</f>
        <v>30435</v>
      </c>
      <c r="R366" s="356"/>
    </row>
    <row r="367" spans="1:18" s="146" customFormat="1" ht="21" x14ac:dyDescent="0.6">
      <c r="A367" s="350" t="s">
        <v>381</v>
      </c>
      <c r="B367" s="351" t="s">
        <v>2116</v>
      </c>
      <c r="C367" s="351" t="str">
        <f>OrgTbl[[#This Row],[name333]]&amp;","&amp;OrgTbl[[#This Row],[TypeID]]</f>
        <v>ราชสาส์น,รพช.</v>
      </c>
      <c r="D367" s="351" t="str">
        <f>MID(OrgTbl[[#This Row],[name]],10,100)</f>
        <v>ราชสาส์น</v>
      </c>
      <c r="E367" s="352">
        <v>6</v>
      </c>
      <c r="F367" s="351" t="str" cm="1">
        <f t="array" ref="F367">_xlfn.IFS(OrgTbl[[#This Row],[TypeID]]="รพช.","โรงพยาบาลชุมชน",OrgTbl[[#This Row],[TypeID]]="รพศ.","โรงพยาบาลศูนย์",OrgTbl[[#This Row],[TypeID]]="รพท.","โรงพยาบาลทั่วไป")</f>
        <v>โรงพยาบาลชุมชน</v>
      </c>
      <c r="G367" s="351" t="str">
        <f>INDEX('Org2567'!$BB$4:$BB$905,MATCH(OrgTbl[[#This Row],[code5]],'Org2567'!$D$4:$D$905,0))</f>
        <v>รพช.</v>
      </c>
      <c r="H367" s="352" t="s">
        <v>4030</v>
      </c>
      <c r="I367" s="351" t="s">
        <v>2090</v>
      </c>
      <c r="J367" s="353">
        <f>INDEX('Org2567'!$BD$4:$BD$905,MATCH(OrgTbl[[#This Row],[code5]],'Org2567'!$D$4:$D$905,0))</f>
        <v>13</v>
      </c>
      <c r="K367" s="351" t="s">
        <v>923</v>
      </c>
      <c r="L367" s="351" t="str">
        <f>INDEX('Org2567'!$BC$4:$BC$905,MATCH(OrgTbl[[#This Row],[code5]],'Org2567'!$D$4:$D$905,0))</f>
        <v>F2</v>
      </c>
      <c r="M367" s="352">
        <f>INDEX('Org2567'!$BF$4:$BF$905,MATCH(OrgTbl[[#This Row],[code5]],'Org2567'!$D$4:$D$905,0))</f>
        <v>5</v>
      </c>
      <c r="N367" s="354"/>
      <c r="O367" s="351" t="s">
        <v>2118</v>
      </c>
      <c r="P367" s="351" t="str">
        <f>INDEX('Org2567'!$BG$4:$BG$905,MATCH(OrgTbl[[#This Row],[code5]],'Org2567'!$D$4:$D$905,0))</f>
        <v>รพช.F2 P&lt;=30,000</v>
      </c>
      <c r="Q367" s="355">
        <f>INDEX('Org2567'!$BE:$BE,MATCH(OrgTbl[[#This Row],[code5]],'Org2567'!$D:$D,0))</f>
        <v>8061</v>
      </c>
      <c r="R367" s="356"/>
    </row>
    <row r="368" spans="1:18" s="146" customFormat="1" ht="21" x14ac:dyDescent="0.6">
      <c r="A368" s="350" t="s">
        <v>2119</v>
      </c>
      <c r="B368" s="351" t="s">
        <v>2120</v>
      </c>
      <c r="C368" s="351" t="str">
        <f>OrgTbl[[#This Row],[name333]]&amp;","&amp;OrgTbl[[#This Row],[TypeID]]</f>
        <v>คลองเขื่อน,รพช.</v>
      </c>
      <c r="D368" s="351" t="str">
        <f>MID(OrgTbl[[#This Row],[name]],10,100)</f>
        <v>คลองเขื่อน</v>
      </c>
      <c r="E368" s="352">
        <v>6</v>
      </c>
      <c r="F368" s="351" t="str" cm="1">
        <f t="array" ref="F368">_xlfn.IFS(OrgTbl[[#This Row],[TypeID]]="รพช.","โรงพยาบาลชุมชน",OrgTbl[[#This Row],[TypeID]]="รพศ.","โรงพยาบาลศูนย์",OrgTbl[[#This Row],[TypeID]]="รพท.","โรงพยาบาลทั่วไป")</f>
        <v>โรงพยาบาลชุมชน</v>
      </c>
      <c r="G368" s="351" t="str">
        <f>INDEX('Org2567'!$BB$4:$BB$905,MATCH(OrgTbl[[#This Row],[code5]],'Org2567'!$D$4:$D$905,0))</f>
        <v>รพช.</v>
      </c>
      <c r="H368" s="352" t="s">
        <v>4030</v>
      </c>
      <c r="I368" s="351" t="s">
        <v>2090</v>
      </c>
      <c r="J368" s="353">
        <f>INDEX('Org2567'!$BD$4:$BD$905,MATCH(OrgTbl[[#This Row],[code5]],'Org2567'!$D$4:$D$905,0))</f>
        <v>32</v>
      </c>
      <c r="K368" s="351" t="s">
        <v>923</v>
      </c>
      <c r="L368" s="351" t="str">
        <f>INDEX('Org2567'!$BC$4:$BC$905,MATCH(OrgTbl[[#This Row],[code5]],'Org2567'!$D$4:$D$905,0))</f>
        <v>F3</v>
      </c>
      <c r="M368" s="352">
        <f>INDEX('Org2567'!$BF$4:$BF$905,MATCH(OrgTbl[[#This Row],[code5]],'Org2567'!$D$4:$D$905,0))</f>
        <v>2</v>
      </c>
      <c r="N368" s="354"/>
      <c r="O368" s="351" t="s">
        <v>2122</v>
      </c>
      <c r="P368" s="351" t="str">
        <f>INDEX('Org2567'!$BG$4:$BG$905,MATCH(OrgTbl[[#This Row],[code5]],'Org2567'!$D$4:$D$905,0))</f>
        <v>รพช.F3 P&lt;=15,000</v>
      </c>
      <c r="Q368" s="355">
        <f>INDEX('Org2567'!$BE:$BE,MATCH(OrgTbl[[#This Row],[code5]],'Org2567'!$D:$D,0))</f>
        <v>8148</v>
      </c>
      <c r="R368" s="356"/>
    </row>
    <row r="369" spans="1:18" s="146" customFormat="1" ht="21" x14ac:dyDescent="0.6">
      <c r="A369" s="350" t="s">
        <v>382</v>
      </c>
      <c r="B369" s="351" t="s">
        <v>1971</v>
      </c>
      <c r="C369" s="351" t="str">
        <f>OrgTbl[[#This Row],[name333]]&amp;","&amp;OrgTbl[[#This Row],[TypeID]]</f>
        <v>ชลบุรี,รพศ.</v>
      </c>
      <c r="D369" s="351" t="str">
        <f>MID(OrgTbl[[#This Row],[name]],10,100)</f>
        <v>ชลบุรี</v>
      </c>
      <c r="E369" s="352">
        <v>6</v>
      </c>
      <c r="F369" s="351" t="str" cm="1">
        <f t="array" ref="F369">_xlfn.IFS(OrgTbl[[#This Row],[TypeID]]="รพช.","โรงพยาบาลชุมชน",OrgTbl[[#This Row],[TypeID]]="รพศ.","โรงพยาบาลศูนย์",OrgTbl[[#This Row],[TypeID]]="รพท.","โรงพยาบาลทั่วไป")</f>
        <v>โรงพยาบาลศูนย์</v>
      </c>
      <c r="G369" s="351" t="str">
        <f>INDEX('Org2567'!$BB$4:$BB$905,MATCH(OrgTbl[[#This Row],[code5]],'Org2567'!$D$4:$D$905,0))</f>
        <v>รพศ.</v>
      </c>
      <c r="H369" s="352" t="s">
        <v>4031</v>
      </c>
      <c r="I369" s="351" t="s">
        <v>1973</v>
      </c>
      <c r="J369" s="353">
        <f>INDEX('Org2567'!$BD$4:$BD$905,MATCH(OrgTbl[[#This Row],[code5]],'Org2567'!$D$4:$D$905,0))</f>
        <v>866</v>
      </c>
      <c r="K369" s="351" t="s">
        <v>918</v>
      </c>
      <c r="L369" s="351" t="str">
        <f>INDEX('Org2567'!$BC$4:$BC$905,MATCH(OrgTbl[[#This Row],[code5]],'Org2567'!$D$4:$D$905,0))</f>
        <v>A</v>
      </c>
      <c r="M369" s="352">
        <f>INDEX('Org2567'!$BF$4:$BF$905,MATCH(OrgTbl[[#This Row],[code5]],'Org2567'!$D$4:$D$905,0))</f>
        <v>19</v>
      </c>
      <c r="N369" s="354"/>
      <c r="O369" s="351" t="s">
        <v>1974</v>
      </c>
      <c r="P369" s="351" t="str">
        <f>INDEX('Org2567'!$BG$4:$BG$905,MATCH(OrgTbl[[#This Row],[code5]],'Org2567'!$D$4:$D$905,0))</f>
        <v>รพศ.A B&gt;700to1000</v>
      </c>
      <c r="Q369" s="355">
        <f>INDEX('Org2567'!$BE:$BE,MATCH(OrgTbl[[#This Row],[code5]],'Org2567'!$D:$D,0))</f>
        <v>0</v>
      </c>
      <c r="R369" s="356"/>
    </row>
    <row r="370" spans="1:18" s="146" customFormat="1" ht="21" x14ac:dyDescent="0.6">
      <c r="A370" s="350" t="s">
        <v>385</v>
      </c>
      <c r="B370" s="351" t="s">
        <v>1981</v>
      </c>
      <c r="C370" s="351" t="str">
        <f>OrgTbl[[#This Row],[name333]]&amp;","&amp;OrgTbl[[#This Row],[TypeID]]</f>
        <v>บางละมุง,รพท.</v>
      </c>
      <c r="D370" s="351" t="str">
        <f>MID(OrgTbl[[#This Row],[name]],10,100)</f>
        <v>บางละมุง</v>
      </c>
      <c r="E370" s="352">
        <v>6</v>
      </c>
      <c r="F370" s="351" t="str" cm="1">
        <f t="array" ref="F370">_xlfn.IFS(OrgTbl[[#This Row],[TypeID]]="รพช.","โรงพยาบาลชุมชน",OrgTbl[[#This Row],[TypeID]]="รพศ.","โรงพยาบาลศูนย์",OrgTbl[[#This Row],[TypeID]]="รพท.","โรงพยาบาลทั่วไป")</f>
        <v>โรงพยาบาลทั่วไป</v>
      </c>
      <c r="G370" s="351" t="str">
        <f>INDEX('Org2567'!$BB$4:$BB$905,MATCH(OrgTbl[[#This Row],[code5]],'Org2567'!$D$4:$D$905,0))</f>
        <v>รพท.</v>
      </c>
      <c r="H370" s="352" t="s">
        <v>4031</v>
      </c>
      <c r="I370" s="351" t="s">
        <v>1973</v>
      </c>
      <c r="J370" s="353">
        <f>INDEX('Org2567'!$BD$4:$BD$905,MATCH(OrgTbl[[#This Row],[code5]],'Org2567'!$D$4:$D$905,0))</f>
        <v>408</v>
      </c>
      <c r="K370" s="351" t="s">
        <v>918</v>
      </c>
      <c r="L370" s="351" t="str">
        <f>INDEX('Org2567'!$BC$4:$BC$905,MATCH(OrgTbl[[#This Row],[code5]],'Org2567'!$D$4:$D$905,0))</f>
        <v>S</v>
      </c>
      <c r="M370" s="352">
        <f>INDEX('Org2567'!$BF$4:$BF$905,MATCH(OrgTbl[[#This Row],[code5]],'Org2567'!$D$4:$D$905,0))</f>
        <v>17</v>
      </c>
      <c r="N370" s="354"/>
      <c r="O370" s="351" t="s">
        <v>1983</v>
      </c>
      <c r="P370" s="351" t="str">
        <f>INDEX('Org2567'!$BG$4:$BG$905,MATCH(OrgTbl[[#This Row],[code5]],'Org2567'!$D$4:$D$905,0))</f>
        <v>รพท.S B&gt;400</v>
      </c>
      <c r="Q370" s="355">
        <f>INDEX('Org2567'!$BE:$BE,MATCH(OrgTbl[[#This Row],[code5]],'Org2567'!$D:$D,0))</f>
        <v>159218</v>
      </c>
      <c r="R370" s="356"/>
    </row>
    <row r="371" spans="1:18" s="146" customFormat="1" ht="21" x14ac:dyDescent="0.6">
      <c r="A371" s="350" t="s">
        <v>388</v>
      </c>
      <c r="B371" s="351" t="s">
        <v>1990</v>
      </c>
      <c r="C371" s="351" t="str">
        <f>OrgTbl[[#This Row],[name333]]&amp;","&amp;OrgTbl[[#This Row],[TypeID]]</f>
        <v>พนัสนิคม,รพท.</v>
      </c>
      <c r="D371" s="351" t="str">
        <f>MID(OrgTbl[[#This Row],[name]],10,100)</f>
        <v>พนัสนิคม</v>
      </c>
      <c r="E371" s="352">
        <v>6</v>
      </c>
      <c r="F371" s="351" t="str" cm="1">
        <f t="array" ref="F371">_xlfn.IFS(OrgTbl[[#This Row],[TypeID]]="รพช.","โรงพยาบาลชุมชน",OrgTbl[[#This Row],[TypeID]]="รพศ.","โรงพยาบาลศูนย์",OrgTbl[[#This Row],[TypeID]]="รพท.","โรงพยาบาลทั่วไป")</f>
        <v>โรงพยาบาลทั่วไป</v>
      </c>
      <c r="G371" s="351" t="str">
        <f>INDEX('Org2567'!$BB$4:$BB$905,MATCH(OrgTbl[[#This Row],[code5]],'Org2567'!$D$4:$D$905,0))</f>
        <v>รพท.</v>
      </c>
      <c r="H371" s="352" t="s">
        <v>4031</v>
      </c>
      <c r="I371" s="351" t="s">
        <v>1973</v>
      </c>
      <c r="J371" s="353">
        <f>INDEX('Org2567'!$BD$4:$BD$905,MATCH(OrgTbl[[#This Row],[code5]],'Org2567'!$D$4:$D$905,0))</f>
        <v>220</v>
      </c>
      <c r="K371" s="351" t="s">
        <v>918</v>
      </c>
      <c r="L371" s="351" t="str">
        <f>INDEX('Org2567'!$BC$4:$BC$905,MATCH(OrgTbl[[#This Row],[code5]],'Org2567'!$D$4:$D$905,0))</f>
        <v>M1</v>
      </c>
      <c r="M371" s="352">
        <f>INDEX('Org2567'!$BF$4:$BF$905,MATCH(OrgTbl[[#This Row],[code5]],'Org2567'!$D$4:$D$905,0))</f>
        <v>15</v>
      </c>
      <c r="N371" s="354"/>
      <c r="O371" s="351" t="s">
        <v>1991</v>
      </c>
      <c r="P371" s="351" t="str">
        <f>INDEX('Org2567'!$BG$4:$BG$905,MATCH(OrgTbl[[#This Row],[code5]],'Org2567'!$D$4:$D$905,0))</f>
        <v>รพท.M1 B&gt;200</v>
      </c>
      <c r="Q371" s="355">
        <f>INDEX('Org2567'!$BE:$BE,MATCH(OrgTbl[[#This Row],[code5]],'Org2567'!$D:$D,0))</f>
        <v>85084</v>
      </c>
      <c r="R371" s="356"/>
    </row>
    <row r="372" spans="1:18" s="146" customFormat="1" ht="21" x14ac:dyDescent="0.6">
      <c r="A372" s="350" t="s">
        <v>383</v>
      </c>
      <c r="B372" s="351" t="s">
        <v>1975</v>
      </c>
      <c r="C372" s="351" t="str">
        <f>OrgTbl[[#This Row],[name333]]&amp;","&amp;OrgTbl[[#This Row],[TypeID]]</f>
        <v>บ้านบึง,รพช.</v>
      </c>
      <c r="D372" s="351" t="str">
        <f>MID(OrgTbl[[#This Row],[name]],10,100)</f>
        <v>บ้านบึง</v>
      </c>
      <c r="E372" s="352">
        <v>6</v>
      </c>
      <c r="F372" s="351" t="str" cm="1">
        <f t="array" ref="F372">_xlfn.IFS(OrgTbl[[#This Row],[TypeID]]="รพช.","โรงพยาบาลชุมชน",OrgTbl[[#This Row],[TypeID]]="รพศ.","โรงพยาบาลศูนย์",OrgTbl[[#This Row],[TypeID]]="รพท.","โรงพยาบาลทั่วไป")</f>
        <v>โรงพยาบาลชุมชน</v>
      </c>
      <c r="G372" s="351" t="str">
        <f>INDEX('Org2567'!$BB$4:$BB$905,MATCH(OrgTbl[[#This Row],[code5]],'Org2567'!$D$4:$D$905,0))</f>
        <v>รพช.</v>
      </c>
      <c r="H372" s="352" t="s">
        <v>4031</v>
      </c>
      <c r="I372" s="351" t="s">
        <v>1973</v>
      </c>
      <c r="J372" s="353">
        <f>INDEX('Org2567'!$BD$4:$BD$905,MATCH(OrgTbl[[#This Row],[code5]],'Org2567'!$D$4:$D$905,0))</f>
        <v>170</v>
      </c>
      <c r="K372" s="351" t="s">
        <v>918</v>
      </c>
      <c r="L372" s="351" t="str">
        <f>INDEX('Org2567'!$BC$4:$BC$905,MATCH(OrgTbl[[#This Row],[code5]],'Org2567'!$D$4:$D$905,0))</f>
        <v>M2</v>
      </c>
      <c r="M372" s="352">
        <f>INDEX('Org2567'!$BF$4:$BF$905,MATCH(OrgTbl[[#This Row],[code5]],'Org2567'!$D$4:$D$905,0))</f>
        <v>13</v>
      </c>
      <c r="N372" s="354"/>
      <c r="O372" s="351" t="s">
        <v>1977</v>
      </c>
      <c r="P372" s="351" t="str">
        <f>INDEX('Org2567'!$BG$4:$BG$905,MATCH(OrgTbl[[#This Row],[code5]],'Org2567'!$D$4:$D$905,0))</f>
        <v>รพช.M2 B&gt;100</v>
      </c>
      <c r="Q372" s="355">
        <f>INDEX('Org2567'!$BE:$BE,MATCH(OrgTbl[[#This Row],[code5]],'Org2567'!$D:$D,0))</f>
        <v>78895</v>
      </c>
      <c r="R372" s="356"/>
    </row>
    <row r="373" spans="1:18" s="146" customFormat="1" ht="21" x14ac:dyDescent="0.6">
      <c r="A373" s="350" t="s">
        <v>389</v>
      </c>
      <c r="B373" s="351" t="s">
        <v>1992</v>
      </c>
      <c r="C373" s="351" t="str">
        <f>OrgTbl[[#This Row],[name333]]&amp;","&amp;OrgTbl[[#This Row],[TypeID]]</f>
        <v>แหลมฉบัง,รพช.</v>
      </c>
      <c r="D373" s="351" t="str">
        <f>MID(OrgTbl[[#This Row],[name]],10,100)</f>
        <v>แหลมฉบัง</v>
      </c>
      <c r="E373" s="352">
        <v>6</v>
      </c>
      <c r="F373" s="351" t="str" cm="1">
        <f t="array" ref="F373">_xlfn.IFS(OrgTbl[[#This Row],[TypeID]]="รพช.","โรงพยาบาลชุมชน",OrgTbl[[#This Row],[TypeID]]="รพศ.","โรงพยาบาลศูนย์",OrgTbl[[#This Row],[TypeID]]="รพท.","โรงพยาบาลทั่วไป")</f>
        <v>โรงพยาบาลชุมชน</v>
      </c>
      <c r="G373" s="351" t="str">
        <f>INDEX('Org2567'!$BB$4:$BB$905,MATCH(OrgTbl[[#This Row],[code5]],'Org2567'!$D$4:$D$905,0))</f>
        <v>รพช.</v>
      </c>
      <c r="H373" s="352" t="s">
        <v>4031</v>
      </c>
      <c r="I373" s="351" t="s">
        <v>1973</v>
      </c>
      <c r="J373" s="353">
        <f>INDEX('Org2567'!$BD$4:$BD$905,MATCH(OrgTbl[[#This Row],[code5]],'Org2567'!$D$4:$D$905,0))</f>
        <v>187</v>
      </c>
      <c r="K373" s="351" t="s">
        <v>918</v>
      </c>
      <c r="L373" s="351" t="str">
        <f>INDEX('Org2567'!$BC$4:$BC$905,MATCH(OrgTbl[[#This Row],[code5]],'Org2567'!$D$4:$D$905,0))</f>
        <v>M2</v>
      </c>
      <c r="M373" s="352">
        <f>INDEX('Org2567'!$BF$4:$BF$905,MATCH(OrgTbl[[#This Row],[code5]],'Org2567'!$D$4:$D$905,0))</f>
        <v>13</v>
      </c>
      <c r="N373" s="354"/>
      <c r="O373" s="351" t="s">
        <v>1994</v>
      </c>
      <c r="P373" s="351" t="str">
        <f>INDEX('Org2567'!$BG$4:$BG$905,MATCH(OrgTbl[[#This Row],[code5]],'Org2567'!$D$4:$D$905,0))</f>
        <v>รพช.M2 B&gt;100</v>
      </c>
      <c r="Q373" s="355">
        <f>INDEX('Org2567'!$BE:$BE,MATCH(OrgTbl[[#This Row],[code5]],'Org2567'!$D:$D,0))</f>
        <v>137411</v>
      </c>
      <c r="R373" s="356"/>
    </row>
    <row r="374" spans="1:18" s="146" customFormat="1" ht="21" x14ac:dyDescent="0.6">
      <c r="A374" s="350" t="s">
        <v>392</v>
      </c>
      <c r="B374" s="351" t="s">
        <v>1999</v>
      </c>
      <c r="C374" s="351" t="str">
        <f>OrgTbl[[#This Row],[name333]]&amp;","&amp;OrgTbl[[#This Row],[TypeID]]</f>
        <v>บ่อทอง,รพช.</v>
      </c>
      <c r="D374" s="351" t="str">
        <f>MID(OrgTbl[[#This Row],[name]],10,100)</f>
        <v>บ่อทอง</v>
      </c>
      <c r="E374" s="352">
        <v>6</v>
      </c>
      <c r="F374" s="351" t="str" cm="1">
        <f t="array" ref="F374">_xlfn.IFS(OrgTbl[[#This Row],[TypeID]]="รพช.","โรงพยาบาลชุมชน",OrgTbl[[#This Row],[TypeID]]="รพศ.","โรงพยาบาลศูนย์",OrgTbl[[#This Row],[TypeID]]="รพท.","โรงพยาบาลทั่วไป")</f>
        <v>โรงพยาบาลชุมชน</v>
      </c>
      <c r="G374" s="351" t="str">
        <f>INDEX('Org2567'!$BB$4:$BB$905,MATCH(OrgTbl[[#This Row],[code5]],'Org2567'!$D$4:$D$905,0))</f>
        <v>รพช.</v>
      </c>
      <c r="H374" s="352" t="s">
        <v>4031</v>
      </c>
      <c r="I374" s="351" t="s">
        <v>1973</v>
      </c>
      <c r="J374" s="353">
        <f>INDEX('Org2567'!$BD$4:$BD$905,MATCH(OrgTbl[[#This Row],[code5]],'Org2567'!$D$4:$D$905,0))</f>
        <v>70</v>
      </c>
      <c r="K374" s="351" t="s">
        <v>918</v>
      </c>
      <c r="L374" s="351" t="str">
        <f>INDEX('Org2567'!$BC$4:$BC$905,MATCH(OrgTbl[[#This Row],[code5]],'Org2567'!$D$4:$D$905,0))</f>
        <v>F1</v>
      </c>
      <c r="M374" s="352">
        <f>INDEX('Org2567'!$BF$4:$BF$905,MATCH(OrgTbl[[#This Row],[code5]],'Org2567'!$D$4:$D$905,0))</f>
        <v>9</v>
      </c>
      <c r="N374" s="354"/>
      <c r="O374" s="351" t="s">
        <v>2001</v>
      </c>
      <c r="P374" s="351" t="str">
        <f>INDEX('Org2567'!$BG$4:$BG$905,MATCH(OrgTbl[[#This Row],[code5]],'Org2567'!$D$4:$D$905,0))</f>
        <v>รพช.F1 P&lt;=50,000</v>
      </c>
      <c r="Q374" s="355">
        <f>INDEX('Org2567'!$BE:$BE,MATCH(OrgTbl[[#This Row],[code5]],'Org2567'!$D:$D,0))</f>
        <v>38591</v>
      </c>
      <c r="R374" s="356"/>
    </row>
    <row r="375" spans="1:18" s="146" customFormat="1" ht="21" x14ac:dyDescent="0.6">
      <c r="A375" s="350" t="s">
        <v>387</v>
      </c>
      <c r="B375" s="351" t="s">
        <v>1987</v>
      </c>
      <c r="C375" s="351" t="str">
        <f>OrgTbl[[#This Row],[name333]]&amp;","&amp;OrgTbl[[#This Row],[TypeID]]</f>
        <v>พานทอง,รพช.</v>
      </c>
      <c r="D375" s="351" t="str">
        <f>MID(OrgTbl[[#This Row],[name]],10,100)</f>
        <v>พานทอง</v>
      </c>
      <c r="E375" s="352">
        <v>6</v>
      </c>
      <c r="F375" s="351" t="str" cm="1">
        <f t="array" ref="F375">_xlfn.IFS(OrgTbl[[#This Row],[TypeID]]="รพช.","โรงพยาบาลชุมชน",OrgTbl[[#This Row],[TypeID]]="รพศ.","โรงพยาบาลศูนย์",OrgTbl[[#This Row],[TypeID]]="รพท.","โรงพยาบาลทั่วไป")</f>
        <v>โรงพยาบาลชุมชน</v>
      </c>
      <c r="G375" s="351" t="str">
        <f>INDEX('Org2567'!$BB$4:$BB$905,MATCH(OrgTbl[[#This Row],[code5]],'Org2567'!$D$4:$D$905,0))</f>
        <v>รพช.</v>
      </c>
      <c r="H375" s="352" t="s">
        <v>4031</v>
      </c>
      <c r="I375" s="351" t="s">
        <v>1973</v>
      </c>
      <c r="J375" s="353">
        <f>INDEX('Org2567'!$BD$4:$BD$905,MATCH(OrgTbl[[#This Row],[code5]],'Org2567'!$D$4:$D$905,0))</f>
        <v>90</v>
      </c>
      <c r="K375" s="351" t="s">
        <v>918</v>
      </c>
      <c r="L375" s="351" t="str">
        <f>INDEX('Org2567'!$BC$4:$BC$905,MATCH(OrgTbl[[#This Row],[code5]],'Org2567'!$D$4:$D$905,0))</f>
        <v>F1</v>
      </c>
      <c r="M375" s="352">
        <f>INDEX('Org2567'!$BF$4:$BF$905,MATCH(OrgTbl[[#This Row],[code5]],'Org2567'!$D$4:$D$905,0))</f>
        <v>9</v>
      </c>
      <c r="N375" s="354"/>
      <c r="O375" s="351" t="s">
        <v>1989</v>
      </c>
      <c r="P375" s="351" t="str">
        <f>INDEX('Org2567'!$BG$4:$BG$905,MATCH(OrgTbl[[#This Row],[code5]],'Org2567'!$D$4:$D$905,0))</f>
        <v>รพช.F1 P&lt;=50,000</v>
      </c>
      <c r="Q375" s="355">
        <f>INDEX('Org2567'!$BE:$BE,MATCH(OrgTbl[[#This Row],[code5]],'Org2567'!$D:$D,0))</f>
        <v>49404</v>
      </c>
      <c r="R375" s="356"/>
    </row>
    <row r="376" spans="1:18" s="146" customFormat="1" ht="21" x14ac:dyDescent="0.6">
      <c r="A376" s="350" t="s">
        <v>391</v>
      </c>
      <c r="B376" s="351" t="s">
        <v>3983</v>
      </c>
      <c r="C376" s="351" t="str">
        <f>OrgTbl[[#This Row],[name333]]&amp;","&amp;OrgTbl[[#This Row],[TypeID]]</f>
        <v>สัตหีบกม.๑๐,รพช.</v>
      </c>
      <c r="D376" s="351" t="str">
        <f>MID(OrgTbl[[#This Row],[name]],10,100)</f>
        <v>สัตหีบกม.๑๐</v>
      </c>
      <c r="E376" s="352">
        <v>6</v>
      </c>
      <c r="F376" s="351" t="str" cm="1">
        <f t="array" ref="F376">_xlfn.IFS(OrgTbl[[#This Row],[TypeID]]="รพช.","โรงพยาบาลชุมชน",OrgTbl[[#This Row],[TypeID]]="รพศ.","โรงพยาบาลศูนย์",OrgTbl[[#This Row],[TypeID]]="รพท.","โรงพยาบาลทั่วไป")</f>
        <v>โรงพยาบาลชุมชน</v>
      </c>
      <c r="G376" s="351" t="str">
        <f>INDEX('Org2567'!$BB$4:$BB$905,MATCH(OrgTbl[[#This Row],[code5]],'Org2567'!$D$4:$D$905,0))</f>
        <v>รพช.</v>
      </c>
      <c r="H376" s="352" t="s">
        <v>4031</v>
      </c>
      <c r="I376" s="351" t="s">
        <v>1973</v>
      </c>
      <c r="J376" s="353">
        <f>INDEX('Org2567'!$BD$4:$BD$905,MATCH(OrgTbl[[#This Row],[code5]],'Org2567'!$D$4:$D$905,0))</f>
        <v>66</v>
      </c>
      <c r="K376" s="351" t="s">
        <v>918</v>
      </c>
      <c r="L376" s="351" t="str">
        <f>INDEX('Org2567'!$BC$4:$BC$905,MATCH(OrgTbl[[#This Row],[code5]],'Org2567'!$D$4:$D$905,0))</f>
        <v>F1</v>
      </c>
      <c r="M376" s="352">
        <f>INDEX('Org2567'!$BF$4:$BF$905,MATCH(OrgTbl[[#This Row],[code5]],'Org2567'!$D$4:$D$905,0))</f>
        <v>10</v>
      </c>
      <c r="N376" s="354"/>
      <c r="O376" s="351" t="s">
        <v>1998</v>
      </c>
      <c r="P376" s="351" t="str">
        <f>INDEX('Org2567'!$BG$4:$BG$905,MATCH(OrgTbl[[#This Row],[code5]],'Org2567'!$D$4:$D$905,0))</f>
        <v>รพช.F1 P50,000-100,000</v>
      </c>
      <c r="Q376" s="355">
        <f>INDEX('Org2567'!$BE:$BE,MATCH(OrgTbl[[#This Row],[code5]],'Org2567'!$D:$D,0))</f>
        <v>70537</v>
      </c>
      <c r="R376" s="356"/>
    </row>
    <row r="377" spans="1:18" s="146" customFormat="1" ht="21" x14ac:dyDescent="0.6">
      <c r="A377" s="350" t="s">
        <v>393</v>
      </c>
      <c r="B377" s="351" t="s">
        <v>2002</v>
      </c>
      <c r="C377" s="351" t="str">
        <f>OrgTbl[[#This Row],[name333]]&amp;","&amp;OrgTbl[[#This Row],[TypeID]]</f>
        <v>เกาะจันทร์,รพช.</v>
      </c>
      <c r="D377" s="351" t="str">
        <f>MID(OrgTbl[[#This Row],[name]],10,100)</f>
        <v>เกาะจันทร์</v>
      </c>
      <c r="E377" s="352">
        <v>6</v>
      </c>
      <c r="F377" s="351" t="str" cm="1">
        <f t="array" ref="F377">_xlfn.IFS(OrgTbl[[#This Row],[TypeID]]="รพช.","โรงพยาบาลชุมชน",OrgTbl[[#This Row],[TypeID]]="รพศ.","โรงพยาบาลศูนย์",OrgTbl[[#This Row],[TypeID]]="รพท.","โรงพยาบาลทั่วไป")</f>
        <v>โรงพยาบาลชุมชน</v>
      </c>
      <c r="G377" s="351" t="str">
        <f>INDEX('Org2567'!$BB$4:$BB$905,MATCH(OrgTbl[[#This Row],[code5]],'Org2567'!$D$4:$D$905,0))</f>
        <v>รพช.</v>
      </c>
      <c r="H377" s="352" t="s">
        <v>4031</v>
      </c>
      <c r="I377" s="351" t="s">
        <v>1973</v>
      </c>
      <c r="J377" s="353">
        <f>INDEX('Org2567'!$BD$4:$BD$905,MATCH(OrgTbl[[#This Row],[code5]],'Org2567'!$D$4:$D$905,0))</f>
        <v>30</v>
      </c>
      <c r="K377" s="351" t="s">
        <v>918</v>
      </c>
      <c r="L377" s="351" t="str">
        <f>INDEX('Org2567'!$BC$4:$BC$905,MATCH(OrgTbl[[#This Row],[code5]],'Org2567'!$D$4:$D$905,0))</f>
        <v>F2</v>
      </c>
      <c r="M377" s="352">
        <f>INDEX('Org2567'!$BF$4:$BF$905,MATCH(OrgTbl[[#This Row],[code5]],'Org2567'!$D$4:$D$905,0))</f>
        <v>5</v>
      </c>
      <c r="N377" s="354"/>
      <c r="O377" s="351" t="s">
        <v>2004</v>
      </c>
      <c r="P377" s="351" t="str">
        <f>INDEX('Org2567'!$BG$4:$BG$905,MATCH(OrgTbl[[#This Row],[code5]],'Org2567'!$D$4:$D$905,0))</f>
        <v>รพช.F2 P&lt;=30,000</v>
      </c>
      <c r="Q377" s="355">
        <f>INDEX('Org2567'!$BE:$BE,MATCH(OrgTbl[[#This Row],[code5]],'Org2567'!$D:$D,0))</f>
        <v>27808</v>
      </c>
      <c r="R377" s="356"/>
    </row>
    <row r="378" spans="1:18" s="146" customFormat="1" ht="21" x14ac:dyDescent="0.6">
      <c r="A378" s="350" t="s">
        <v>390</v>
      </c>
      <c r="B378" s="351" t="s">
        <v>1995</v>
      </c>
      <c r="C378" s="351" t="str">
        <f>OrgTbl[[#This Row],[name333]]&amp;","&amp;OrgTbl[[#This Row],[TypeID]]</f>
        <v>เกาะสีชัง,รพช.</v>
      </c>
      <c r="D378" s="351" t="str">
        <f>MID(OrgTbl[[#This Row],[name]],10,100)</f>
        <v>เกาะสีชัง</v>
      </c>
      <c r="E378" s="352">
        <v>6</v>
      </c>
      <c r="F378" s="351" t="str" cm="1">
        <f t="array" ref="F378">_xlfn.IFS(OrgTbl[[#This Row],[TypeID]]="รพช.","โรงพยาบาลชุมชน",OrgTbl[[#This Row],[TypeID]]="รพศ.","โรงพยาบาลศูนย์",OrgTbl[[#This Row],[TypeID]]="รพท.","โรงพยาบาลทั่วไป")</f>
        <v>โรงพยาบาลชุมชน</v>
      </c>
      <c r="G378" s="351" t="str">
        <f>INDEX('Org2567'!$BB$4:$BB$905,MATCH(OrgTbl[[#This Row],[code5]],'Org2567'!$D$4:$D$905,0))</f>
        <v>รพช.</v>
      </c>
      <c r="H378" s="352" t="s">
        <v>4031</v>
      </c>
      <c r="I378" s="351" t="s">
        <v>1973</v>
      </c>
      <c r="J378" s="353">
        <f>INDEX('Org2567'!$BD$4:$BD$905,MATCH(OrgTbl[[#This Row],[code5]],'Org2567'!$D$4:$D$905,0))</f>
        <v>15</v>
      </c>
      <c r="K378" s="351" t="s">
        <v>923</v>
      </c>
      <c r="L378" s="351" t="str">
        <f>INDEX('Org2567'!$BC$4:$BC$905,MATCH(OrgTbl[[#This Row],[code5]],'Org2567'!$D$4:$D$905,0))</f>
        <v>F2</v>
      </c>
      <c r="M378" s="352">
        <f>INDEX('Org2567'!$BF$4:$BF$905,MATCH(OrgTbl[[#This Row],[code5]],'Org2567'!$D$4:$D$905,0))</f>
        <v>5</v>
      </c>
      <c r="N378" s="354"/>
      <c r="O378" s="351" t="s">
        <v>1997</v>
      </c>
      <c r="P378" s="351" t="str">
        <f>INDEX('Org2567'!$BG$4:$BG$905,MATCH(OrgTbl[[#This Row],[code5]],'Org2567'!$D$4:$D$905,0))</f>
        <v>รพช.F2 P&lt;=30,000</v>
      </c>
      <c r="Q378" s="355">
        <f>INDEX('Org2567'!$BE:$BE,MATCH(OrgTbl[[#This Row],[code5]],'Org2567'!$D:$D,0))</f>
        <v>3424</v>
      </c>
      <c r="R378" s="356"/>
    </row>
    <row r="379" spans="1:18" s="146" customFormat="1" ht="21" x14ac:dyDescent="0.6">
      <c r="A379" s="350" t="s">
        <v>386</v>
      </c>
      <c r="B379" s="351" t="s">
        <v>1984</v>
      </c>
      <c r="C379" s="351" t="str">
        <f>OrgTbl[[#This Row],[name333]]&amp;","&amp;OrgTbl[[#This Row],[TypeID]]</f>
        <v>วัดญาณสังวราราม,รพช.</v>
      </c>
      <c r="D379" s="351" t="str">
        <f>MID(OrgTbl[[#This Row],[name]],10,100)</f>
        <v>วัดญาณสังวราราม</v>
      </c>
      <c r="E379" s="352">
        <v>6</v>
      </c>
      <c r="F379" s="351" t="str" cm="1">
        <f t="array" ref="F379">_xlfn.IFS(OrgTbl[[#This Row],[TypeID]]="รพช.","โรงพยาบาลชุมชน",OrgTbl[[#This Row],[TypeID]]="รพศ.","โรงพยาบาลศูนย์",OrgTbl[[#This Row],[TypeID]]="รพท.","โรงพยาบาลทั่วไป")</f>
        <v>โรงพยาบาลชุมชน</v>
      </c>
      <c r="G379" s="351" t="str">
        <f>INDEX('Org2567'!$BB$4:$BB$905,MATCH(OrgTbl[[#This Row],[code5]],'Org2567'!$D$4:$D$905,0))</f>
        <v>รพช.</v>
      </c>
      <c r="H379" s="352" t="s">
        <v>4031</v>
      </c>
      <c r="I379" s="351" t="s">
        <v>1973</v>
      </c>
      <c r="J379" s="353">
        <f>INDEX('Org2567'!$BD$4:$BD$905,MATCH(OrgTbl[[#This Row],[code5]],'Org2567'!$D$4:$D$905,0))</f>
        <v>31</v>
      </c>
      <c r="K379" s="351" t="s">
        <v>918</v>
      </c>
      <c r="L379" s="351" t="str">
        <f>INDEX('Org2567'!$BC$4:$BC$905,MATCH(OrgTbl[[#This Row],[code5]],'Org2567'!$D$4:$D$905,0))</f>
        <v>F2</v>
      </c>
      <c r="M379" s="352">
        <f>INDEX('Org2567'!$BF$4:$BF$905,MATCH(OrgTbl[[#This Row],[code5]],'Org2567'!$D$4:$D$905,0))</f>
        <v>5</v>
      </c>
      <c r="N379" s="354"/>
      <c r="O379" s="351" t="s">
        <v>1986</v>
      </c>
      <c r="P379" s="351" t="str">
        <f>INDEX('Org2567'!$BG$4:$BG$905,MATCH(OrgTbl[[#This Row],[code5]],'Org2567'!$D$4:$D$905,0))</f>
        <v>รพช.F2 P&lt;=30,000</v>
      </c>
      <c r="Q379" s="355">
        <f>INDEX('Org2567'!$BE:$BE,MATCH(OrgTbl[[#This Row],[code5]],'Org2567'!$D:$D,0))</f>
        <v>16493</v>
      </c>
      <c r="R379" s="356"/>
    </row>
    <row r="380" spans="1:18" s="146" customFormat="1" ht="21" x14ac:dyDescent="0.6">
      <c r="A380" s="350" t="s">
        <v>384</v>
      </c>
      <c r="B380" s="351" t="s">
        <v>1978</v>
      </c>
      <c r="C380" s="351" t="str">
        <f>OrgTbl[[#This Row],[name333]]&amp;","&amp;OrgTbl[[#This Row],[TypeID]]</f>
        <v>หนองใหญ่,รพช.</v>
      </c>
      <c r="D380" s="351" t="str">
        <f>MID(OrgTbl[[#This Row],[name]],10,100)</f>
        <v>หนองใหญ่</v>
      </c>
      <c r="E380" s="352">
        <v>6</v>
      </c>
      <c r="F380" s="351" t="str" cm="1">
        <f t="array" ref="F380">_xlfn.IFS(OrgTbl[[#This Row],[TypeID]]="รพช.","โรงพยาบาลชุมชน",OrgTbl[[#This Row],[TypeID]]="รพศ.","โรงพยาบาลศูนย์",OrgTbl[[#This Row],[TypeID]]="รพท.","โรงพยาบาลทั่วไป")</f>
        <v>โรงพยาบาลชุมชน</v>
      </c>
      <c r="G380" s="351" t="str">
        <f>INDEX('Org2567'!$BB$4:$BB$905,MATCH(OrgTbl[[#This Row],[code5]],'Org2567'!$D$4:$D$905,0))</f>
        <v>รพช.</v>
      </c>
      <c r="H380" s="352" t="s">
        <v>4031</v>
      </c>
      <c r="I380" s="351" t="s">
        <v>1973</v>
      </c>
      <c r="J380" s="353">
        <f>INDEX('Org2567'!$BD$4:$BD$905,MATCH(OrgTbl[[#This Row],[code5]],'Org2567'!$D$4:$D$905,0))</f>
        <v>35</v>
      </c>
      <c r="K380" s="351" t="s">
        <v>918</v>
      </c>
      <c r="L380" s="351" t="str">
        <f>INDEX('Org2567'!$BC$4:$BC$905,MATCH(OrgTbl[[#This Row],[code5]],'Org2567'!$D$4:$D$905,0))</f>
        <v>F2</v>
      </c>
      <c r="M380" s="352">
        <f>INDEX('Org2567'!$BF$4:$BF$905,MATCH(OrgTbl[[#This Row],[code5]],'Org2567'!$D$4:$D$905,0))</f>
        <v>5</v>
      </c>
      <c r="N380" s="354"/>
      <c r="O380" s="351" t="s">
        <v>1980</v>
      </c>
      <c r="P380" s="351" t="str">
        <f>INDEX('Org2567'!$BG$4:$BG$905,MATCH(OrgTbl[[#This Row],[code5]],'Org2567'!$D$4:$D$905,0))</f>
        <v>รพช.F2 P&lt;=30,000</v>
      </c>
      <c r="Q380" s="355">
        <f>INDEX('Org2567'!$BE:$BE,MATCH(OrgTbl[[#This Row],[code5]],'Org2567'!$D:$D,0))</f>
        <v>17378</v>
      </c>
      <c r="R380" s="356"/>
    </row>
    <row r="381" spans="1:18" s="146" customFormat="1" ht="21" x14ac:dyDescent="0.6">
      <c r="A381" s="350" t="s">
        <v>394</v>
      </c>
      <c r="B381" s="351" t="s">
        <v>2067</v>
      </c>
      <c r="C381" s="351" t="str">
        <f>OrgTbl[[#This Row],[name333]]&amp;","&amp;OrgTbl[[#This Row],[TypeID]]</f>
        <v>ตราด,รพท.</v>
      </c>
      <c r="D381" s="351" t="str">
        <f>MID(OrgTbl[[#This Row],[name]],10,100)</f>
        <v>ตราด</v>
      </c>
      <c r="E381" s="352">
        <v>6</v>
      </c>
      <c r="F381" s="351" t="str" cm="1">
        <f t="array" ref="F381">_xlfn.IFS(OrgTbl[[#This Row],[TypeID]]="รพช.","โรงพยาบาลชุมชน",OrgTbl[[#This Row],[TypeID]]="รพศ.","โรงพยาบาลศูนย์",OrgTbl[[#This Row],[TypeID]]="รพท.","โรงพยาบาลทั่วไป")</f>
        <v>โรงพยาบาลทั่วไป</v>
      </c>
      <c r="G381" s="351" t="str">
        <f>INDEX('Org2567'!$BB$4:$BB$905,MATCH(OrgTbl[[#This Row],[code5]],'Org2567'!$D$4:$D$905,0))</f>
        <v>รพท.</v>
      </c>
      <c r="H381" s="352" t="s">
        <v>4032</v>
      </c>
      <c r="I381" s="351" t="s">
        <v>2069</v>
      </c>
      <c r="J381" s="353">
        <f>INDEX('Org2567'!$BD$4:$BD$905,MATCH(OrgTbl[[#This Row],[code5]],'Org2567'!$D$4:$D$905,0))</f>
        <v>395</v>
      </c>
      <c r="K381" s="351" t="s">
        <v>918</v>
      </c>
      <c r="L381" s="351" t="str">
        <f>INDEX('Org2567'!$BC$4:$BC$905,MATCH(OrgTbl[[#This Row],[code5]],'Org2567'!$D$4:$D$905,0))</f>
        <v>S</v>
      </c>
      <c r="M381" s="352">
        <f>INDEX('Org2567'!$BF$4:$BF$905,MATCH(OrgTbl[[#This Row],[code5]],'Org2567'!$D$4:$D$905,0))</f>
        <v>16</v>
      </c>
      <c r="N381" s="354"/>
      <c r="O381" s="351" t="s">
        <v>2070</v>
      </c>
      <c r="P381" s="351" t="str">
        <f>INDEX('Org2567'!$BG$4:$BG$905,MATCH(OrgTbl[[#This Row],[code5]],'Org2567'!$D$4:$D$905,0))</f>
        <v>รพท.S B&lt;=400</v>
      </c>
      <c r="Q381" s="355">
        <f>INDEX('Org2567'!$BE:$BE,MATCH(OrgTbl[[#This Row],[code5]],'Org2567'!$D:$D,0))</f>
        <v>66859</v>
      </c>
      <c r="R381" s="356"/>
    </row>
    <row r="382" spans="1:18" s="146" customFormat="1" ht="21" x14ac:dyDescent="0.6">
      <c r="A382" s="350" t="s">
        <v>400</v>
      </c>
      <c r="B382" s="351" t="s">
        <v>2086</v>
      </c>
      <c r="C382" s="351" t="str">
        <f>OrgTbl[[#This Row],[name333]]&amp;","&amp;OrgTbl[[#This Row],[TypeID]]</f>
        <v>เกาะช้าง,รพช.</v>
      </c>
      <c r="D382" s="351" t="str">
        <f>MID(OrgTbl[[#This Row],[name]],10,100)</f>
        <v>เกาะช้าง</v>
      </c>
      <c r="E382" s="352">
        <v>6</v>
      </c>
      <c r="F382" s="351" t="str" cm="1">
        <f t="array" ref="F382">_xlfn.IFS(OrgTbl[[#This Row],[TypeID]]="รพช.","โรงพยาบาลชุมชน",OrgTbl[[#This Row],[TypeID]]="รพศ.","โรงพยาบาลศูนย์",OrgTbl[[#This Row],[TypeID]]="รพท.","โรงพยาบาลทั่วไป")</f>
        <v>โรงพยาบาลชุมชน</v>
      </c>
      <c r="G382" s="351" t="str">
        <f>INDEX('Org2567'!$BB$4:$BB$905,MATCH(OrgTbl[[#This Row],[code5]],'Org2567'!$D$4:$D$905,0))</f>
        <v>รพช.</v>
      </c>
      <c r="H382" s="352" t="s">
        <v>4032</v>
      </c>
      <c r="I382" s="351" t="s">
        <v>2069</v>
      </c>
      <c r="J382" s="353">
        <f>INDEX('Org2567'!$BD$4:$BD$905,MATCH(OrgTbl[[#This Row],[code5]],'Org2567'!$D$4:$D$905,0))</f>
        <v>26</v>
      </c>
      <c r="K382" s="351" t="s">
        <v>918</v>
      </c>
      <c r="L382" s="351" t="str">
        <f>INDEX('Org2567'!$BC$4:$BC$905,MATCH(OrgTbl[[#This Row],[code5]],'Org2567'!$D$4:$D$905,0))</f>
        <v>F2</v>
      </c>
      <c r="M382" s="352">
        <f>INDEX('Org2567'!$BF$4:$BF$905,MATCH(OrgTbl[[#This Row],[code5]],'Org2567'!$D$4:$D$905,0))</f>
        <v>5</v>
      </c>
      <c r="N382" s="354"/>
      <c r="O382" s="351" t="s">
        <v>2088</v>
      </c>
      <c r="P382" s="351" t="str">
        <f>INDEX('Org2567'!$BG$4:$BG$905,MATCH(OrgTbl[[#This Row],[code5]],'Org2567'!$D$4:$D$905,0))</f>
        <v>รพช.F2 P&lt;=30,000</v>
      </c>
      <c r="Q382" s="355">
        <f>INDEX('Org2567'!$BE:$BE,MATCH(OrgTbl[[#This Row],[code5]],'Org2567'!$D:$D,0))</f>
        <v>7539</v>
      </c>
      <c r="R382" s="356"/>
    </row>
    <row r="383" spans="1:18" s="146" customFormat="1" ht="21" x14ac:dyDescent="0.6">
      <c r="A383" s="350" t="s">
        <v>396</v>
      </c>
      <c r="B383" s="351" t="s">
        <v>2074</v>
      </c>
      <c r="C383" s="351" t="str">
        <f>OrgTbl[[#This Row],[name333]]&amp;","&amp;OrgTbl[[#This Row],[TypeID]]</f>
        <v>เขาสมิง,รพช.</v>
      </c>
      <c r="D383" s="351" t="str">
        <f>MID(OrgTbl[[#This Row],[name]],10,100)</f>
        <v>เขาสมิง</v>
      </c>
      <c r="E383" s="352">
        <v>6</v>
      </c>
      <c r="F383" s="351" t="str" cm="1">
        <f t="array" ref="F383">_xlfn.IFS(OrgTbl[[#This Row],[TypeID]]="รพช.","โรงพยาบาลชุมชน",OrgTbl[[#This Row],[TypeID]]="รพศ.","โรงพยาบาลศูนย์",OrgTbl[[#This Row],[TypeID]]="รพท.","โรงพยาบาลทั่วไป")</f>
        <v>โรงพยาบาลชุมชน</v>
      </c>
      <c r="G383" s="351" t="str">
        <f>INDEX('Org2567'!$BB$4:$BB$905,MATCH(OrgTbl[[#This Row],[code5]],'Org2567'!$D$4:$D$905,0))</f>
        <v>รพช.</v>
      </c>
      <c r="H383" s="352" t="s">
        <v>4032</v>
      </c>
      <c r="I383" s="351" t="s">
        <v>2069</v>
      </c>
      <c r="J383" s="353">
        <f>INDEX('Org2567'!$BD$4:$BD$905,MATCH(OrgTbl[[#This Row],[code5]],'Org2567'!$D$4:$D$905,0))</f>
        <v>36</v>
      </c>
      <c r="K383" s="351" t="s">
        <v>918</v>
      </c>
      <c r="L383" s="351" t="str">
        <f>INDEX('Org2567'!$BC$4:$BC$905,MATCH(OrgTbl[[#This Row],[code5]],'Org2567'!$D$4:$D$905,0))</f>
        <v>F2</v>
      </c>
      <c r="M383" s="352">
        <f>INDEX('Org2567'!$BF$4:$BF$905,MATCH(OrgTbl[[#This Row],[code5]],'Org2567'!$D$4:$D$905,0))</f>
        <v>6</v>
      </c>
      <c r="N383" s="354"/>
      <c r="O383" s="351" t="s">
        <v>2076</v>
      </c>
      <c r="P383" s="351" t="str">
        <f>INDEX('Org2567'!$BG$4:$BG$905,MATCH(OrgTbl[[#This Row],[code5]],'Org2567'!$D$4:$D$905,0))</f>
        <v>รพช.F2 P30,000-60,000</v>
      </c>
      <c r="Q383" s="355">
        <f>INDEX('Org2567'!$BE:$BE,MATCH(OrgTbl[[#This Row],[code5]],'Org2567'!$D:$D,0))</f>
        <v>34863</v>
      </c>
      <c r="R383" s="356"/>
    </row>
    <row r="384" spans="1:18" s="146" customFormat="1" ht="21" x14ac:dyDescent="0.6">
      <c r="A384" s="350" t="s">
        <v>395</v>
      </c>
      <c r="B384" s="351" t="s">
        <v>2071</v>
      </c>
      <c r="C384" s="351" t="str">
        <f>OrgTbl[[#This Row],[name333]]&amp;","&amp;OrgTbl[[#This Row],[TypeID]]</f>
        <v>คลองใหญ่,รพช.</v>
      </c>
      <c r="D384" s="351" t="str">
        <f>MID(OrgTbl[[#This Row],[name]],10,100)</f>
        <v>คลองใหญ่</v>
      </c>
      <c r="E384" s="352">
        <v>6</v>
      </c>
      <c r="F384" s="351" t="str" cm="1">
        <f t="array" ref="F384">_xlfn.IFS(OrgTbl[[#This Row],[TypeID]]="รพช.","โรงพยาบาลชุมชน",OrgTbl[[#This Row],[TypeID]]="รพศ.","โรงพยาบาลศูนย์",OrgTbl[[#This Row],[TypeID]]="รพท.","โรงพยาบาลทั่วไป")</f>
        <v>โรงพยาบาลชุมชน</v>
      </c>
      <c r="G384" s="351" t="str">
        <f>INDEX('Org2567'!$BB$4:$BB$905,MATCH(OrgTbl[[#This Row],[code5]],'Org2567'!$D$4:$D$905,0))</f>
        <v>รพช.</v>
      </c>
      <c r="H384" s="352" t="s">
        <v>4032</v>
      </c>
      <c r="I384" s="351" t="s">
        <v>2069</v>
      </c>
      <c r="J384" s="353">
        <f>INDEX('Org2567'!$BD$4:$BD$905,MATCH(OrgTbl[[#This Row],[code5]],'Org2567'!$D$4:$D$905,0))</f>
        <v>39</v>
      </c>
      <c r="K384" s="351" t="s">
        <v>918</v>
      </c>
      <c r="L384" s="351" t="str">
        <f>INDEX('Org2567'!$BC$4:$BC$905,MATCH(OrgTbl[[#This Row],[code5]],'Org2567'!$D$4:$D$905,0))</f>
        <v>F2</v>
      </c>
      <c r="M384" s="352">
        <f>INDEX('Org2567'!$BF$4:$BF$905,MATCH(OrgTbl[[#This Row],[code5]],'Org2567'!$D$4:$D$905,0))</f>
        <v>5</v>
      </c>
      <c r="N384" s="354"/>
      <c r="O384" s="351" t="s">
        <v>2073</v>
      </c>
      <c r="P384" s="351" t="str">
        <f>INDEX('Org2567'!$BG$4:$BG$905,MATCH(OrgTbl[[#This Row],[code5]],'Org2567'!$D$4:$D$905,0))</f>
        <v>รพช.F2 P&lt;=30,000</v>
      </c>
      <c r="Q384" s="355">
        <f>INDEX('Org2567'!$BE:$BE,MATCH(OrgTbl[[#This Row],[code5]],'Org2567'!$D:$D,0))</f>
        <v>16794</v>
      </c>
      <c r="R384" s="356"/>
    </row>
    <row r="385" spans="1:18" s="146" customFormat="1" ht="21" x14ac:dyDescent="0.6">
      <c r="A385" s="350" t="s">
        <v>397</v>
      </c>
      <c r="B385" s="351" t="s">
        <v>2077</v>
      </c>
      <c r="C385" s="351" t="str">
        <f>OrgTbl[[#This Row],[name333]]&amp;","&amp;OrgTbl[[#This Row],[TypeID]]</f>
        <v>บ่อไร่,รพช.</v>
      </c>
      <c r="D385" s="351" t="str">
        <f>MID(OrgTbl[[#This Row],[name]],10,100)</f>
        <v>บ่อไร่</v>
      </c>
      <c r="E385" s="352">
        <v>6</v>
      </c>
      <c r="F385" s="351" t="str" cm="1">
        <f t="array" ref="F385">_xlfn.IFS(OrgTbl[[#This Row],[TypeID]]="รพช.","โรงพยาบาลชุมชน",OrgTbl[[#This Row],[TypeID]]="รพศ.","โรงพยาบาลศูนย์",OrgTbl[[#This Row],[TypeID]]="รพท.","โรงพยาบาลทั่วไป")</f>
        <v>โรงพยาบาลชุมชน</v>
      </c>
      <c r="G385" s="351" t="str">
        <f>INDEX('Org2567'!$BB$4:$BB$905,MATCH(OrgTbl[[#This Row],[code5]],'Org2567'!$D$4:$D$905,0))</f>
        <v>รพช.</v>
      </c>
      <c r="H385" s="352" t="s">
        <v>4032</v>
      </c>
      <c r="I385" s="351" t="s">
        <v>2069</v>
      </c>
      <c r="J385" s="353">
        <f>INDEX('Org2567'!$BD$4:$BD$905,MATCH(OrgTbl[[#This Row],[code5]],'Org2567'!$D$4:$D$905,0))</f>
        <v>37</v>
      </c>
      <c r="K385" s="351" t="s">
        <v>918</v>
      </c>
      <c r="L385" s="351" t="str">
        <f>INDEX('Org2567'!$BC$4:$BC$905,MATCH(OrgTbl[[#This Row],[code5]],'Org2567'!$D$4:$D$905,0))</f>
        <v>F2</v>
      </c>
      <c r="M385" s="352">
        <f>INDEX('Org2567'!$BF$4:$BF$905,MATCH(OrgTbl[[#This Row],[code5]],'Org2567'!$D$4:$D$905,0))</f>
        <v>5</v>
      </c>
      <c r="N385" s="354"/>
      <c r="O385" s="351" t="s">
        <v>2079</v>
      </c>
      <c r="P385" s="351" t="str">
        <f>INDEX('Org2567'!$BG$4:$BG$905,MATCH(OrgTbl[[#This Row],[code5]],'Org2567'!$D$4:$D$905,0))</f>
        <v>รพช.F2 P&lt;=30,000</v>
      </c>
      <c r="Q385" s="355">
        <f>INDEX('Org2567'!$BE:$BE,MATCH(OrgTbl[[#This Row],[code5]],'Org2567'!$D:$D,0))</f>
        <v>26988</v>
      </c>
      <c r="R385" s="356"/>
    </row>
    <row r="386" spans="1:18" s="146" customFormat="1" ht="21" x14ac:dyDescent="0.6">
      <c r="A386" s="350" t="s">
        <v>398</v>
      </c>
      <c r="B386" s="351" t="s">
        <v>2080</v>
      </c>
      <c r="C386" s="351" t="str">
        <f>OrgTbl[[#This Row],[name333]]&amp;","&amp;OrgTbl[[#This Row],[TypeID]]</f>
        <v>แหลมงอบ,รพช.</v>
      </c>
      <c r="D386" s="351" t="str">
        <f>MID(OrgTbl[[#This Row],[name]],10,100)</f>
        <v>แหลมงอบ</v>
      </c>
      <c r="E386" s="352">
        <v>6</v>
      </c>
      <c r="F386" s="351" t="str" cm="1">
        <f t="array" ref="F386">_xlfn.IFS(OrgTbl[[#This Row],[TypeID]]="รพช.","โรงพยาบาลชุมชน",OrgTbl[[#This Row],[TypeID]]="รพศ.","โรงพยาบาลศูนย์",OrgTbl[[#This Row],[TypeID]]="รพท.","โรงพยาบาลทั่วไป")</f>
        <v>โรงพยาบาลชุมชน</v>
      </c>
      <c r="G386" s="351" t="str">
        <f>INDEX('Org2567'!$BB$4:$BB$905,MATCH(OrgTbl[[#This Row],[code5]],'Org2567'!$D$4:$D$905,0))</f>
        <v>รพช.</v>
      </c>
      <c r="H386" s="352" t="s">
        <v>4032</v>
      </c>
      <c r="I386" s="351" t="s">
        <v>2069</v>
      </c>
      <c r="J386" s="353">
        <f>INDEX('Org2567'!$BD$4:$BD$905,MATCH(OrgTbl[[#This Row],[code5]],'Org2567'!$D$4:$D$905,0))</f>
        <v>30</v>
      </c>
      <c r="K386" s="351" t="s">
        <v>918</v>
      </c>
      <c r="L386" s="351" t="str">
        <f>INDEX('Org2567'!$BC$4:$BC$905,MATCH(OrgTbl[[#This Row],[code5]],'Org2567'!$D$4:$D$905,0))</f>
        <v>F2</v>
      </c>
      <c r="M386" s="352">
        <f>INDEX('Org2567'!$BF$4:$BF$905,MATCH(OrgTbl[[#This Row],[code5]],'Org2567'!$D$4:$D$905,0))</f>
        <v>5</v>
      </c>
      <c r="N386" s="354"/>
      <c r="O386" s="351" t="s">
        <v>2082</v>
      </c>
      <c r="P386" s="351" t="str">
        <f>INDEX('Org2567'!$BG$4:$BG$905,MATCH(OrgTbl[[#This Row],[code5]],'Org2567'!$D$4:$D$905,0))</f>
        <v>รพช.F2 P&lt;=30,000</v>
      </c>
      <c r="Q386" s="355">
        <f>INDEX('Org2567'!$BE:$BE,MATCH(OrgTbl[[#This Row],[code5]],'Org2567'!$D:$D,0))</f>
        <v>15202</v>
      </c>
      <c r="R386" s="356"/>
    </row>
    <row r="387" spans="1:18" s="146" customFormat="1" ht="21" x14ac:dyDescent="0.6">
      <c r="A387" s="350" t="s">
        <v>399</v>
      </c>
      <c r="B387" s="351" t="s">
        <v>2083</v>
      </c>
      <c r="C387" s="351" t="str">
        <f>OrgTbl[[#This Row],[name333]]&amp;","&amp;OrgTbl[[#This Row],[TypeID]]</f>
        <v>เกาะกูด,รพช.</v>
      </c>
      <c r="D387" s="351" t="str">
        <f>MID(OrgTbl[[#This Row],[name]],10,100)</f>
        <v>เกาะกูด</v>
      </c>
      <c r="E387" s="352">
        <v>6</v>
      </c>
      <c r="F387" s="351" t="str" cm="1">
        <f t="array" ref="F387">_xlfn.IFS(OrgTbl[[#This Row],[TypeID]]="รพช.","โรงพยาบาลชุมชน",OrgTbl[[#This Row],[TypeID]]="รพศ.","โรงพยาบาลศูนย์",OrgTbl[[#This Row],[TypeID]]="รพท.","โรงพยาบาลทั่วไป")</f>
        <v>โรงพยาบาลชุมชน</v>
      </c>
      <c r="G387" s="351" t="str">
        <f>INDEX('Org2567'!$BB$4:$BB$905,MATCH(OrgTbl[[#This Row],[code5]],'Org2567'!$D$4:$D$905,0))</f>
        <v>รพช.</v>
      </c>
      <c r="H387" s="352" t="s">
        <v>4032</v>
      </c>
      <c r="I387" s="351" t="s">
        <v>2069</v>
      </c>
      <c r="J387" s="353">
        <f>INDEX('Org2567'!$BD$4:$BD$905,MATCH(OrgTbl[[#This Row],[code5]],'Org2567'!$D$4:$D$905,0))</f>
        <v>7</v>
      </c>
      <c r="K387" s="351" t="s">
        <v>918</v>
      </c>
      <c r="L387" s="351" t="str">
        <f>INDEX('Org2567'!$BC$4:$BC$905,MATCH(OrgTbl[[#This Row],[code5]],'Org2567'!$D$4:$D$905,0))</f>
        <v>F3</v>
      </c>
      <c r="M387" s="352">
        <f>INDEX('Org2567'!$BF$4:$BF$905,MATCH(OrgTbl[[#This Row],[code5]],'Org2567'!$D$4:$D$905,0))</f>
        <v>2</v>
      </c>
      <c r="N387" s="354"/>
      <c r="O387" s="351" t="s">
        <v>2085</v>
      </c>
      <c r="P387" s="351" t="str">
        <f>INDEX('Org2567'!$BG$4:$BG$905,MATCH(OrgTbl[[#This Row],[code5]],'Org2567'!$D$4:$D$905,0))</f>
        <v>รพช.F3 P&lt;=15,000</v>
      </c>
      <c r="Q387" s="355">
        <f>INDEX('Org2567'!$BE:$BE,MATCH(OrgTbl[[#This Row],[code5]],'Org2567'!$D:$D,0))</f>
        <v>2079</v>
      </c>
      <c r="R387" s="356"/>
    </row>
    <row r="388" spans="1:18" s="146" customFormat="1" ht="21" x14ac:dyDescent="0.6">
      <c r="A388" s="350" t="s">
        <v>401</v>
      </c>
      <c r="B388" s="351" t="s">
        <v>2123</v>
      </c>
      <c r="C388" s="351" t="str">
        <f>OrgTbl[[#This Row],[name333]]&amp;","&amp;OrgTbl[[#This Row],[TypeID]]</f>
        <v>เจ้าพระยาอภัยภูเบศร,รพศ.</v>
      </c>
      <c r="D388" s="351" t="str">
        <f>MID(OrgTbl[[#This Row],[name]],10,100)</f>
        <v>เจ้าพระยาอภัยภูเบศร</v>
      </c>
      <c r="E388" s="352">
        <v>6</v>
      </c>
      <c r="F388" s="351" t="str" cm="1">
        <f t="array" ref="F388">_xlfn.IFS(OrgTbl[[#This Row],[TypeID]]="รพช.","โรงพยาบาลชุมชน",OrgTbl[[#This Row],[TypeID]]="รพศ.","โรงพยาบาลศูนย์",OrgTbl[[#This Row],[TypeID]]="รพท.","โรงพยาบาลทั่วไป")</f>
        <v>โรงพยาบาลศูนย์</v>
      </c>
      <c r="G388" s="351" t="str">
        <f>INDEX('Org2567'!$BB$4:$BB$905,MATCH(OrgTbl[[#This Row],[code5]],'Org2567'!$D$4:$D$905,0))</f>
        <v>รพศ.</v>
      </c>
      <c r="H388" s="352" t="s">
        <v>4033</v>
      </c>
      <c r="I388" s="351" t="s">
        <v>2125</v>
      </c>
      <c r="J388" s="353">
        <f>INDEX('Org2567'!$BD$4:$BD$905,MATCH(OrgTbl[[#This Row],[code5]],'Org2567'!$D$4:$D$905,0))</f>
        <v>504</v>
      </c>
      <c r="K388" s="351" t="s">
        <v>918</v>
      </c>
      <c r="L388" s="351" t="str">
        <f>INDEX('Org2567'!$BC$4:$BC$905,MATCH(OrgTbl[[#This Row],[code5]],'Org2567'!$D$4:$D$905,0))</f>
        <v>A</v>
      </c>
      <c r="M388" s="352">
        <f>INDEX('Org2567'!$BF$4:$BF$905,MATCH(OrgTbl[[#This Row],[code5]],'Org2567'!$D$4:$D$905,0))</f>
        <v>18</v>
      </c>
      <c r="N388" s="354"/>
      <c r="O388" s="351" t="s">
        <v>2126</v>
      </c>
      <c r="P388" s="351" t="str">
        <f>INDEX('Org2567'!$BG$4:$BG$905,MATCH(OrgTbl[[#This Row],[code5]],'Org2567'!$D$4:$D$905,0))</f>
        <v>รพศ.A B&lt;=700</v>
      </c>
      <c r="Q388" s="355">
        <f>INDEX('Org2567'!$BE:$BE,MATCH(OrgTbl[[#This Row],[code5]],'Org2567'!$D:$D,0))</f>
        <v>74097</v>
      </c>
      <c r="R388" s="356"/>
    </row>
    <row r="389" spans="1:18" s="146" customFormat="1" ht="21" x14ac:dyDescent="0.6">
      <c r="A389" s="350" t="s">
        <v>402</v>
      </c>
      <c r="B389" s="351" t="s">
        <v>2127</v>
      </c>
      <c r="C389" s="351" t="str">
        <f>OrgTbl[[#This Row],[name333]]&amp;","&amp;OrgTbl[[#This Row],[TypeID]]</f>
        <v>กบินทร์บุรี,รพท.</v>
      </c>
      <c r="D389" s="351" t="str">
        <f>MID(OrgTbl[[#This Row],[name]],10,100)</f>
        <v>กบินทร์บุรี</v>
      </c>
      <c r="E389" s="352">
        <v>6</v>
      </c>
      <c r="F389" s="351" t="str" cm="1">
        <f t="array" ref="F389">_xlfn.IFS(OrgTbl[[#This Row],[TypeID]]="รพช.","โรงพยาบาลชุมชน",OrgTbl[[#This Row],[TypeID]]="รพศ.","โรงพยาบาลศูนย์",OrgTbl[[#This Row],[TypeID]]="รพท.","โรงพยาบาลทั่วไป")</f>
        <v>โรงพยาบาลทั่วไป</v>
      </c>
      <c r="G389" s="351" t="str">
        <f>INDEX('Org2567'!$BB$4:$BB$905,MATCH(OrgTbl[[#This Row],[code5]],'Org2567'!$D$4:$D$905,0))</f>
        <v>รพท.</v>
      </c>
      <c r="H389" s="352" t="s">
        <v>4033</v>
      </c>
      <c r="I389" s="351" t="s">
        <v>2125</v>
      </c>
      <c r="J389" s="353">
        <f>INDEX('Org2567'!$BD$4:$BD$905,MATCH(OrgTbl[[#This Row],[code5]],'Org2567'!$D$4:$D$905,0))</f>
        <v>256</v>
      </c>
      <c r="K389" s="351" t="s">
        <v>918</v>
      </c>
      <c r="L389" s="351" t="str">
        <f>INDEX('Org2567'!$BC$4:$BC$905,MATCH(OrgTbl[[#This Row],[code5]],'Org2567'!$D$4:$D$905,0))</f>
        <v>M1</v>
      </c>
      <c r="M389" s="352">
        <f>INDEX('Org2567'!$BF$4:$BF$905,MATCH(OrgTbl[[#This Row],[code5]],'Org2567'!$D$4:$D$905,0))</f>
        <v>15</v>
      </c>
      <c r="N389" s="354"/>
      <c r="O389" s="351" t="s">
        <v>2129</v>
      </c>
      <c r="P389" s="351" t="str">
        <f>INDEX('Org2567'!$BG$4:$BG$905,MATCH(OrgTbl[[#This Row],[code5]],'Org2567'!$D$4:$D$905,0))</f>
        <v>รพท.M1 B&gt;200</v>
      </c>
      <c r="Q389" s="355">
        <f>INDEX('Org2567'!$BE:$BE,MATCH(OrgTbl[[#This Row],[code5]],'Org2567'!$D:$D,0))</f>
        <v>102263</v>
      </c>
      <c r="R389" s="356"/>
    </row>
    <row r="390" spans="1:18" s="146" customFormat="1" ht="21" x14ac:dyDescent="0.6">
      <c r="A390" s="350" t="s">
        <v>403</v>
      </c>
      <c r="B390" s="351" t="s">
        <v>2130</v>
      </c>
      <c r="C390" s="351" t="str">
        <f>OrgTbl[[#This Row],[name333]]&amp;","&amp;OrgTbl[[#This Row],[TypeID]]</f>
        <v>นาดี,รพช.</v>
      </c>
      <c r="D390" s="351" t="str">
        <f>MID(OrgTbl[[#This Row],[name]],10,100)</f>
        <v>นาดี</v>
      </c>
      <c r="E390" s="352">
        <v>6</v>
      </c>
      <c r="F390" s="351" t="str" cm="1">
        <f t="array" ref="F390">_xlfn.IFS(OrgTbl[[#This Row],[TypeID]]="รพช.","โรงพยาบาลชุมชน",OrgTbl[[#This Row],[TypeID]]="รพศ.","โรงพยาบาลศูนย์",OrgTbl[[#This Row],[TypeID]]="รพท.","โรงพยาบาลทั่วไป")</f>
        <v>โรงพยาบาลชุมชน</v>
      </c>
      <c r="G390" s="351" t="str">
        <f>INDEX('Org2567'!$BB$4:$BB$905,MATCH(OrgTbl[[#This Row],[code5]],'Org2567'!$D$4:$D$905,0))</f>
        <v>รพช.</v>
      </c>
      <c r="H390" s="352" t="s">
        <v>4033</v>
      </c>
      <c r="I390" s="351" t="s">
        <v>2125</v>
      </c>
      <c r="J390" s="353">
        <f>INDEX('Org2567'!$BD$4:$BD$905,MATCH(OrgTbl[[#This Row],[code5]],'Org2567'!$D$4:$D$905,0))</f>
        <v>60</v>
      </c>
      <c r="K390" s="351" t="s">
        <v>923</v>
      </c>
      <c r="L390" s="351" t="str">
        <f>INDEX('Org2567'!$BC$4:$BC$905,MATCH(OrgTbl[[#This Row],[code5]],'Org2567'!$D$4:$D$905,0))</f>
        <v>F1</v>
      </c>
      <c r="M390" s="352">
        <f>INDEX('Org2567'!$BF$4:$BF$905,MATCH(OrgTbl[[#This Row],[code5]],'Org2567'!$D$4:$D$905,0))</f>
        <v>9</v>
      </c>
      <c r="N390" s="354"/>
      <c r="O390" s="351" t="s">
        <v>2132</v>
      </c>
      <c r="P390" s="351" t="str">
        <f>INDEX('Org2567'!$BG$4:$BG$905,MATCH(OrgTbl[[#This Row],[code5]],'Org2567'!$D$4:$D$905,0))</f>
        <v>รพช.F1 P&lt;=50,000</v>
      </c>
      <c r="Q390" s="355">
        <f>INDEX('Org2567'!$BE:$BE,MATCH(OrgTbl[[#This Row],[code5]],'Org2567'!$D:$D,0))</f>
        <v>35215</v>
      </c>
      <c r="R390" s="356"/>
    </row>
    <row r="391" spans="1:18" s="146" customFormat="1" ht="21" x14ac:dyDescent="0.6">
      <c r="A391" s="350" t="s">
        <v>406</v>
      </c>
      <c r="B391" s="351" t="s">
        <v>2139</v>
      </c>
      <c r="C391" s="351" t="str">
        <f>OrgTbl[[#This Row],[name333]]&amp;","&amp;OrgTbl[[#This Row],[TypeID]]</f>
        <v>ศรีมหาโพธิ,รพช.</v>
      </c>
      <c r="D391" s="351" t="str">
        <f>MID(OrgTbl[[#This Row],[name]],10,100)</f>
        <v>ศรีมหาโพธิ</v>
      </c>
      <c r="E391" s="352">
        <v>6</v>
      </c>
      <c r="F391" s="351" t="str" cm="1">
        <f t="array" ref="F391">_xlfn.IFS(OrgTbl[[#This Row],[TypeID]]="รพช.","โรงพยาบาลชุมชน",OrgTbl[[#This Row],[TypeID]]="รพศ.","โรงพยาบาลศูนย์",OrgTbl[[#This Row],[TypeID]]="รพท.","โรงพยาบาลทั่วไป")</f>
        <v>โรงพยาบาลชุมชน</v>
      </c>
      <c r="G391" s="351" t="str">
        <f>INDEX('Org2567'!$BB$4:$BB$905,MATCH(OrgTbl[[#This Row],[code5]],'Org2567'!$D$4:$D$905,0))</f>
        <v>รพช.</v>
      </c>
      <c r="H391" s="352" t="s">
        <v>4033</v>
      </c>
      <c r="I391" s="351" t="s">
        <v>2125</v>
      </c>
      <c r="J391" s="353">
        <f>INDEX('Org2567'!$BD$4:$BD$905,MATCH(OrgTbl[[#This Row],[code5]],'Org2567'!$D$4:$D$905,0))</f>
        <v>66</v>
      </c>
      <c r="K391" s="351" t="s">
        <v>923</v>
      </c>
      <c r="L391" s="351" t="str">
        <f>INDEX('Org2567'!$BC$4:$BC$905,MATCH(OrgTbl[[#This Row],[code5]],'Org2567'!$D$4:$D$905,0))</f>
        <v>F1</v>
      </c>
      <c r="M391" s="352">
        <f>INDEX('Org2567'!$BF$4:$BF$905,MATCH(OrgTbl[[#This Row],[code5]],'Org2567'!$D$4:$D$905,0))</f>
        <v>9</v>
      </c>
      <c r="N391" s="354"/>
      <c r="O391" s="351" t="s">
        <v>2141</v>
      </c>
      <c r="P391" s="351" t="str">
        <f>INDEX('Org2567'!$BG$4:$BG$905,MATCH(OrgTbl[[#This Row],[code5]],'Org2567'!$D$4:$D$905,0))</f>
        <v>รพช.F1 P&lt;=50,000</v>
      </c>
      <c r="Q391" s="355">
        <f>INDEX('Org2567'!$BE:$BE,MATCH(OrgTbl[[#This Row],[code5]],'Org2567'!$D:$D,0))</f>
        <v>45991</v>
      </c>
      <c r="R391" s="356"/>
    </row>
    <row r="392" spans="1:18" s="146" customFormat="1" ht="21" x14ac:dyDescent="0.6">
      <c r="A392" s="350" t="s">
        <v>404</v>
      </c>
      <c r="B392" s="351" t="s">
        <v>2133</v>
      </c>
      <c r="C392" s="351" t="str">
        <f>OrgTbl[[#This Row],[name333]]&amp;","&amp;OrgTbl[[#This Row],[TypeID]]</f>
        <v>บ้านสร้าง,รพช.</v>
      </c>
      <c r="D392" s="351" t="str">
        <f>MID(OrgTbl[[#This Row],[name]],10,100)</f>
        <v>บ้านสร้าง</v>
      </c>
      <c r="E392" s="352">
        <v>6</v>
      </c>
      <c r="F392" s="351" t="str" cm="1">
        <f t="array" ref="F392">_xlfn.IFS(OrgTbl[[#This Row],[TypeID]]="รพช.","โรงพยาบาลชุมชน",OrgTbl[[#This Row],[TypeID]]="รพศ.","โรงพยาบาลศูนย์",OrgTbl[[#This Row],[TypeID]]="รพท.","โรงพยาบาลทั่วไป")</f>
        <v>โรงพยาบาลชุมชน</v>
      </c>
      <c r="G392" s="351" t="str">
        <f>INDEX('Org2567'!$BB$4:$BB$905,MATCH(OrgTbl[[#This Row],[code5]],'Org2567'!$D$4:$D$905,0))</f>
        <v>รพช.</v>
      </c>
      <c r="H392" s="352" t="s">
        <v>4033</v>
      </c>
      <c r="I392" s="351" t="s">
        <v>2125</v>
      </c>
      <c r="J392" s="353">
        <f>INDEX('Org2567'!$BD$4:$BD$905,MATCH(OrgTbl[[#This Row],[code5]],'Org2567'!$D$4:$D$905,0))</f>
        <v>30</v>
      </c>
      <c r="K392" s="351" t="s">
        <v>923</v>
      </c>
      <c r="L392" s="351" t="str">
        <f>INDEX('Org2567'!$BC$4:$BC$905,MATCH(OrgTbl[[#This Row],[code5]],'Org2567'!$D$4:$D$905,0))</f>
        <v>F2</v>
      </c>
      <c r="M392" s="352">
        <f>INDEX('Org2567'!$BF$4:$BF$905,MATCH(OrgTbl[[#This Row],[code5]],'Org2567'!$D$4:$D$905,0))</f>
        <v>5</v>
      </c>
      <c r="N392" s="354"/>
      <c r="O392" s="351" t="s">
        <v>2135</v>
      </c>
      <c r="P392" s="351" t="str">
        <f>INDEX('Org2567'!$BG$4:$BG$905,MATCH(OrgTbl[[#This Row],[code5]],'Org2567'!$D$4:$D$905,0))</f>
        <v>รพช.F2 P&lt;=30,000</v>
      </c>
      <c r="Q392" s="355">
        <f>INDEX('Org2567'!$BE:$BE,MATCH(OrgTbl[[#This Row],[code5]],'Org2567'!$D:$D,0))</f>
        <v>19790</v>
      </c>
      <c r="R392" s="356"/>
    </row>
    <row r="393" spans="1:18" s="146" customFormat="1" ht="21" x14ac:dyDescent="0.6">
      <c r="A393" s="350" t="s">
        <v>405</v>
      </c>
      <c r="B393" s="351" t="s">
        <v>2136</v>
      </c>
      <c r="C393" s="351" t="str">
        <f>OrgTbl[[#This Row],[name333]]&amp;","&amp;OrgTbl[[#This Row],[TypeID]]</f>
        <v>ประจันตคาม,รพช.</v>
      </c>
      <c r="D393" s="351" t="str">
        <f>MID(OrgTbl[[#This Row],[name]],10,100)</f>
        <v>ประจันตคาม</v>
      </c>
      <c r="E393" s="352">
        <v>6</v>
      </c>
      <c r="F393" s="351" t="str" cm="1">
        <f t="array" ref="F393">_xlfn.IFS(OrgTbl[[#This Row],[TypeID]]="รพช.","โรงพยาบาลชุมชน",OrgTbl[[#This Row],[TypeID]]="รพศ.","โรงพยาบาลศูนย์",OrgTbl[[#This Row],[TypeID]]="รพท.","โรงพยาบาลทั่วไป")</f>
        <v>โรงพยาบาลชุมชน</v>
      </c>
      <c r="G393" s="351" t="str">
        <f>INDEX('Org2567'!$BB$4:$BB$905,MATCH(OrgTbl[[#This Row],[code5]],'Org2567'!$D$4:$D$905,0))</f>
        <v>รพช.</v>
      </c>
      <c r="H393" s="352" t="s">
        <v>4033</v>
      </c>
      <c r="I393" s="351" t="s">
        <v>2125</v>
      </c>
      <c r="J393" s="353">
        <f>INDEX('Org2567'!$BD$4:$BD$905,MATCH(OrgTbl[[#This Row],[code5]],'Org2567'!$D$4:$D$905,0))</f>
        <v>33</v>
      </c>
      <c r="K393" s="351" t="s">
        <v>923</v>
      </c>
      <c r="L393" s="351" t="str">
        <f>INDEX('Org2567'!$BC$4:$BC$905,MATCH(OrgTbl[[#This Row],[code5]],'Org2567'!$D$4:$D$905,0))</f>
        <v>F2</v>
      </c>
      <c r="M393" s="352">
        <f>INDEX('Org2567'!$BF$4:$BF$905,MATCH(OrgTbl[[#This Row],[code5]],'Org2567'!$D$4:$D$905,0))</f>
        <v>6</v>
      </c>
      <c r="N393" s="354"/>
      <c r="O393" s="351" t="s">
        <v>2138</v>
      </c>
      <c r="P393" s="351" t="str">
        <f>INDEX('Org2567'!$BG$4:$BG$905,MATCH(OrgTbl[[#This Row],[code5]],'Org2567'!$D$4:$D$905,0))</f>
        <v>รพช.F2 P30,000-60,000</v>
      </c>
      <c r="Q393" s="355">
        <f>INDEX('Org2567'!$BE:$BE,MATCH(OrgTbl[[#This Row],[code5]],'Org2567'!$D:$D,0))</f>
        <v>34078</v>
      </c>
      <c r="R393" s="356"/>
    </row>
    <row r="394" spans="1:18" s="146" customFormat="1" ht="21" x14ac:dyDescent="0.6">
      <c r="A394" s="350" t="s">
        <v>407</v>
      </c>
      <c r="B394" s="351" t="s">
        <v>2142</v>
      </c>
      <c r="C394" s="351" t="str">
        <f>OrgTbl[[#This Row],[name333]]&amp;","&amp;OrgTbl[[#This Row],[TypeID]]</f>
        <v>ศรีมโหสถ,รพช.</v>
      </c>
      <c r="D394" s="351" t="str">
        <f>MID(OrgTbl[[#This Row],[name]],10,100)</f>
        <v>ศรีมโหสถ</v>
      </c>
      <c r="E394" s="352">
        <v>6</v>
      </c>
      <c r="F394" s="351" t="str" cm="1">
        <f t="array" ref="F394">_xlfn.IFS(OrgTbl[[#This Row],[TypeID]]="รพช.","โรงพยาบาลชุมชน",OrgTbl[[#This Row],[TypeID]]="รพศ.","โรงพยาบาลศูนย์",OrgTbl[[#This Row],[TypeID]]="รพท.","โรงพยาบาลทั่วไป")</f>
        <v>โรงพยาบาลชุมชน</v>
      </c>
      <c r="G394" s="351" t="str">
        <f>INDEX('Org2567'!$BB$4:$BB$905,MATCH(OrgTbl[[#This Row],[code5]],'Org2567'!$D$4:$D$905,0))</f>
        <v>รพช.</v>
      </c>
      <c r="H394" s="352" t="s">
        <v>4033</v>
      </c>
      <c r="I394" s="351" t="s">
        <v>2125</v>
      </c>
      <c r="J394" s="353">
        <f>INDEX('Org2567'!$BD$4:$BD$905,MATCH(OrgTbl[[#This Row],[code5]],'Org2567'!$D$4:$D$905,0))</f>
        <v>30</v>
      </c>
      <c r="K394" s="351" t="s">
        <v>923</v>
      </c>
      <c r="L394" s="351" t="str">
        <f>INDEX('Org2567'!$BC$4:$BC$905,MATCH(OrgTbl[[#This Row],[code5]],'Org2567'!$D$4:$D$905,0))</f>
        <v>F2</v>
      </c>
      <c r="M394" s="352">
        <f>INDEX('Org2567'!$BF$4:$BF$905,MATCH(OrgTbl[[#This Row],[code5]],'Org2567'!$D$4:$D$905,0))</f>
        <v>5</v>
      </c>
      <c r="N394" s="354"/>
      <c r="O394" s="351" t="s">
        <v>2144</v>
      </c>
      <c r="P394" s="351" t="str">
        <f>INDEX('Org2567'!$BG$4:$BG$905,MATCH(OrgTbl[[#This Row],[code5]],'Org2567'!$D$4:$D$905,0))</f>
        <v>รพช.F2 P&lt;=30,000</v>
      </c>
      <c r="Q394" s="355">
        <f>INDEX('Org2567'!$BE:$BE,MATCH(OrgTbl[[#This Row],[code5]],'Org2567'!$D:$D,0))</f>
        <v>13858</v>
      </c>
      <c r="R394" s="356"/>
    </row>
    <row r="395" spans="1:18" s="146" customFormat="1" ht="21" x14ac:dyDescent="0.6">
      <c r="A395" s="350" t="s">
        <v>408</v>
      </c>
      <c r="B395" s="351" t="s">
        <v>2005</v>
      </c>
      <c r="C395" s="351" t="str">
        <f>OrgTbl[[#This Row],[name333]]&amp;","&amp;OrgTbl[[#This Row],[TypeID]]</f>
        <v>ระยอง,รพศ.</v>
      </c>
      <c r="D395" s="351" t="str">
        <f>MID(OrgTbl[[#This Row],[name]],10,100)</f>
        <v>ระยอง</v>
      </c>
      <c r="E395" s="352">
        <v>6</v>
      </c>
      <c r="F395" s="351" t="str" cm="1">
        <f t="array" ref="F395">_xlfn.IFS(OrgTbl[[#This Row],[TypeID]]="รพช.","โรงพยาบาลชุมชน",OrgTbl[[#This Row],[TypeID]]="รพศ.","โรงพยาบาลศูนย์",OrgTbl[[#This Row],[TypeID]]="รพท.","โรงพยาบาลทั่วไป")</f>
        <v>โรงพยาบาลศูนย์</v>
      </c>
      <c r="G395" s="351" t="str">
        <f>INDEX('Org2567'!$BB$4:$BB$905,MATCH(OrgTbl[[#This Row],[code5]],'Org2567'!$D$4:$D$905,0))</f>
        <v>รพศ.</v>
      </c>
      <c r="H395" s="352" t="s">
        <v>4034</v>
      </c>
      <c r="I395" s="351" t="s">
        <v>2007</v>
      </c>
      <c r="J395" s="353">
        <f>INDEX('Org2567'!$BD$4:$BD$905,MATCH(OrgTbl[[#This Row],[code5]],'Org2567'!$D$4:$D$905,0))</f>
        <v>679</v>
      </c>
      <c r="K395" s="351" t="s">
        <v>923</v>
      </c>
      <c r="L395" s="351" t="str">
        <f>INDEX('Org2567'!$BC$4:$BC$905,MATCH(OrgTbl[[#This Row],[code5]],'Org2567'!$D$4:$D$905,0))</f>
        <v>A</v>
      </c>
      <c r="M395" s="352">
        <f>INDEX('Org2567'!$BF$4:$BF$905,MATCH(OrgTbl[[#This Row],[code5]],'Org2567'!$D$4:$D$905,0))</f>
        <v>18</v>
      </c>
      <c r="N395" s="354"/>
      <c r="O395" s="351" t="s">
        <v>2008</v>
      </c>
      <c r="P395" s="351" t="str">
        <f>INDEX('Org2567'!$BG$4:$BG$905,MATCH(OrgTbl[[#This Row],[code5]],'Org2567'!$D$4:$D$905,0))</f>
        <v>รพศ.A B&lt;=700</v>
      </c>
      <c r="Q395" s="355">
        <f>INDEX('Org2567'!$BE:$BE,MATCH(OrgTbl[[#This Row],[code5]],'Org2567'!$D:$D,0))</f>
        <v>157475</v>
      </c>
      <c r="R395" s="356"/>
    </row>
    <row r="396" spans="1:18" s="146" customFormat="1" ht="21" x14ac:dyDescent="0.6">
      <c r="A396" s="350" t="s">
        <v>411</v>
      </c>
      <c r="B396" s="351" t="s">
        <v>2014</v>
      </c>
      <c r="C396" s="351" t="str">
        <f>OrgTbl[[#This Row],[name333]]&amp;","&amp;OrgTbl[[#This Row],[TypeID]]</f>
        <v>แกลง,รพท.</v>
      </c>
      <c r="D396" s="351" t="str">
        <f>MID(OrgTbl[[#This Row],[name]],10,100)</f>
        <v>แกลง</v>
      </c>
      <c r="E396" s="352">
        <v>6</v>
      </c>
      <c r="F396" s="351" t="str" cm="1">
        <f t="array" ref="F396">_xlfn.IFS(OrgTbl[[#This Row],[TypeID]]="รพช.","โรงพยาบาลชุมชน",OrgTbl[[#This Row],[TypeID]]="รพศ.","โรงพยาบาลศูนย์",OrgTbl[[#This Row],[TypeID]]="รพท.","โรงพยาบาลทั่วไป")</f>
        <v>โรงพยาบาลทั่วไป</v>
      </c>
      <c r="G396" s="351" t="str">
        <f>INDEX('Org2567'!$BB$4:$BB$905,MATCH(OrgTbl[[#This Row],[code5]],'Org2567'!$D$4:$D$905,0))</f>
        <v>รพท.</v>
      </c>
      <c r="H396" s="352" t="s">
        <v>4034</v>
      </c>
      <c r="I396" s="351" t="s">
        <v>2007</v>
      </c>
      <c r="J396" s="353">
        <f>INDEX('Org2567'!$BD$4:$BD$905,MATCH(OrgTbl[[#This Row],[code5]],'Org2567'!$D$4:$D$905,0))</f>
        <v>214</v>
      </c>
      <c r="K396" s="351" t="s">
        <v>923</v>
      </c>
      <c r="L396" s="351" t="str">
        <f>INDEX('Org2567'!$BC$4:$BC$905,MATCH(OrgTbl[[#This Row],[code5]],'Org2567'!$D$4:$D$905,0))</f>
        <v>M1</v>
      </c>
      <c r="M396" s="352">
        <f>INDEX('Org2567'!$BF$4:$BF$905,MATCH(OrgTbl[[#This Row],[code5]],'Org2567'!$D$4:$D$905,0))</f>
        <v>15</v>
      </c>
      <c r="N396" s="354"/>
      <c r="O396" s="351" t="s">
        <v>2016</v>
      </c>
      <c r="P396" s="351" t="str">
        <f>INDEX('Org2567'!$BG$4:$BG$905,MATCH(OrgTbl[[#This Row],[code5]],'Org2567'!$D$4:$D$905,0))</f>
        <v>รพท.M1 B&gt;200</v>
      </c>
      <c r="Q396" s="355">
        <f>INDEX('Org2567'!$BE:$BE,MATCH(OrgTbl[[#This Row],[code5]],'Org2567'!$D:$D,0))</f>
        <v>95837</v>
      </c>
      <c r="R396" s="356"/>
    </row>
    <row r="397" spans="1:18" s="146" customFormat="1" ht="21" x14ac:dyDescent="0.6">
      <c r="A397" s="350" t="s">
        <v>409</v>
      </c>
      <c r="B397" s="351" t="s">
        <v>2009</v>
      </c>
      <c r="C397" s="351" t="str">
        <f>OrgTbl[[#This Row],[name333]]&amp;","&amp;OrgTbl[[#This Row],[TypeID]]</f>
        <v>เฉลิมพระเกียรติสมเด็จพระเทพรัตนราชสุดาฯ สยามบรมราชกุมารี ระยอง,รพท.</v>
      </c>
      <c r="D397" s="351" t="str">
        <f>MID(OrgTbl[[#This Row],[name]],10,100)</f>
        <v>เฉลิมพระเกียรติสมเด็จพระเทพรัตนราชสุดาฯ สยามบรมราชกุมารี ระยอง</v>
      </c>
      <c r="E397" s="352">
        <v>6</v>
      </c>
      <c r="F397" s="351" t="str" cm="1">
        <f t="array" ref="F397">_xlfn.IFS(OrgTbl[[#This Row],[TypeID]]="รพช.","โรงพยาบาลชุมชน",OrgTbl[[#This Row],[TypeID]]="รพศ.","โรงพยาบาลศูนย์",OrgTbl[[#This Row],[TypeID]]="รพท.","โรงพยาบาลทั่วไป")</f>
        <v>โรงพยาบาลทั่วไป</v>
      </c>
      <c r="G397" s="351" t="str">
        <f>INDEX('Org2567'!$BB$4:$BB$905,MATCH(OrgTbl[[#This Row],[code5]],'Org2567'!$D$4:$D$905,0))</f>
        <v>รพท.</v>
      </c>
      <c r="H397" s="352" t="s">
        <v>4034</v>
      </c>
      <c r="I397" s="351" t="s">
        <v>2007</v>
      </c>
      <c r="J397" s="353">
        <f>INDEX('Org2567'!$BD$4:$BD$905,MATCH(OrgTbl[[#This Row],[code5]],'Org2567'!$D$4:$D$905,0))</f>
        <v>176</v>
      </c>
      <c r="K397" s="351" t="s">
        <v>923</v>
      </c>
      <c r="L397" s="351" t="str">
        <f>INDEX('Org2567'!$BC$4:$BC$905,MATCH(OrgTbl[[#This Row],[code5]],'Org2567'!$D$4:$D$905,0))</f>
        <v>M1</v>
      </c>
      <c r="M397" s="352">
        <f>INDEX('Org2567'!$BF$4:$BF$905,MATCH(OrgTbl[[#This Row],[code5]],'Org2567'!$D$4:$D$905,0))</f>
        <v>15</v>
      </c>
      <c r="N397" s="354"/>
      <c r="O397" s="351" t="s">
        <v>2010</v>
      </c>
      <c r="P397" s="351" t="str">
        <f>INDEX('Org2567'!$BG$4:$BG$905,MATCH(OrgTbl[[#This Row],[code5]],'Org2567'!$D$4:$D$905,0))</f>
        <v>รพท.M1 B&gt;200</v>
      </c>
      <c r="Q397" s="355">
        <f>INDEX('Org2567'!$BE:$BE,MATCH(OrgTbl[[#This Row],[code5]],'Org2567'!$D:$D,0))</f>
        <v>50266</v>
      </c>
      <c r="R397" s="356"/>
    </row>
    <row r="398" spans="1:18" s="146" customFormat="1" ht="21" x14ac:dyDescent="0.6">
      <c r="A398" s="350" t="s">
        <v>414</v>
      </c>
      <c r="B398" s="351" t="s">
        <v>2023</v>
      </c>
      <c r="C398" s="351" t="str">
        <f>OrgTbl[[#This Row],[name333]]&amp;","&amp;OrgTbl[[#This Row],[TypeID]]</f>
        <v>ปลวกแดง,รพช.</v>
      </c>
      <c r="D398" s="351" t="str">
        <f>MID(OrgTbl[[#This Row],[name]],10,100)</f>
        <v>ปลวกแดง</v>
      </c>
      <c r="E398" s="352">
        <v>6</v>
      </c>
      <c r="F398" s="351" t="str" cm="1">
        <f t="array" ref="F398">_xlfn.IFS(OrgTbl[[#This Row],[TypeID]]="รพช.","โรงพยาบาลชุมชน",OrgTbl[[#This Row],[TypeID]]="รพศ.","โรงพยาบาลศูนย์",OrgTbl[[#This Row],[TypeID]]="รพท.","โรงพยาบาลทั่วไป")</f>
        <v>โรงพยาบาลชุมชน</v>
      </c>
      <c r="G398" s="351" t="str">
        <f>INDEX('Org2567'!$BB$4:$BB$905,MATCH(OrgTbl[[#This Row],[code5]],'Org2567'!$D$4:$D$905,0))</f>
        <v>รพช.</v>
      </c>
      <c r="H398" s="352" t="s">
        <v>4034</v>
      </c>
      <c r="I398" s="351" t="s">
        <v>2007</v>
      </c>
      <c r="J398" s="353">
        <f>INDEX('Org2567'!$BD$4:$BD$905,MATCH(OrgTbl[[#This Row],[code5]],'Org2567'!$D$4:$D$905,0))</f>
        <v>76</v>
      </c>
      <c r="K398" s="351" t="s">
        <v>923</v>
      </c>
      <c r="L398" s="351" t="str">
        <f>INDEX('Org2567'!$BC$4:$BC$905,MATCH(OrgTbl[[#This Row],[code5]],'Org2567'!$D$4:$D$905,0))</f>
        <v>M2</v>
      </c>
      <c r="M398" s="352">
        <f>INDEX('Org2567'!$BF$4:$BF$905,MATCH(OrgTbl[[#This Row],[code5]],'Org2567'!$D$4:$D$905,0))</f>
        <v>12</v>
      </c>
      <c r="N398" s="354"/>
      <c r="O398" s="351" t="s">
        <v>2025</v>
      </c>
      <c r="P398" s="351" t="str">
        <f>INDEX('Org2567'!$BG$4:$BG$905,MATCH(OrgTbl[[#This Row],[code5]],'Org2567'!$D$4:$D$905,0))</f>
        <v>รพช.M2 B&lt;=100</v>
      </c>
      <c r="Q398" s="355">
        <f>INDEX('Org2567'!$BE:$BE,MATCH(OrgTbl[[#This Row],[code5]],'Org2567'!$D:$D,0))</f>
        <v>49896</v>
      </c>
      <c r="R398" s="356"/>
    </row>
    <row r="399" spans="1:18" s="146" customFormat="1" ht="21" x14ac:dyDescent="0.6">
      <c r="A399" s="350" t="s">
        <v>416</v>
      </c>
      <c r="B399" s="351" t="s">
        <v>2027</v>
      </c>
      <c r="C399" s="351" t="str">
        <f>OrgTbl[[#This Row],[name333]]&amp;","&amp;OrgTbl[[#This Row],[TypeID]]</f>
        <v>นิคมพัฒนา,รพช.</v>
      </c>
      <c r="D399" s="351" t="str">
        <f>MID(OrgTbl[[#This Row],[name]],10,100)</f>
        <v>นิคมพัฒนา</v>
      </c>
      <c r="E399" s="352">
        <v>6</v>
      </c>
      <c r="F399" s="351" t="str" cm="1">
        <f t="array" ref="F399">_xlfn.IFS(OrgTbl[[#This Row],[TypeID]]="รพช.","โรงพยาบาลชุมชน",OrgTbl[[#This Row],[TypeID]]="รพศ.","โรงพยาบาลศูนย์",OrgTbl[[#This Row],[TypeID]]="รพท.","โรงพยาบาลทั่วไป")</f>
        <v>โรงพยาบาลชุมชน</v>
      </c>
      <c r="G399" s="351" t="str">
        <f>INDEX('Org2567'!$BB$4:$BB$905,MATCH(OrgTbl[[#This Row],[code5]],'Org2567'!$D$4:$D$905,0))</f>
        <v>รพช.</v>
      </c>
      <c r="H399" s="352" t="s">
        <v>4034</v>
      </c>
      <c r="I399" s="351" t="s">
        <v>2007</v>
      </c>
      <c r="J399" s="353">
        <f>INDEX('Org2567'!$BD$4:$BD$905,MATCH(OrgTbl[[#This Row],[code5]],'Org2567'!$D$4:$D$905,0))</f>
        <v>30</v>
      </c>
      <c r="K399" s="351" t="s">
        <v>923</v>
      </c>
      <c r="L399" s="351" t="str">
        <f>INDEX('Org2567'!$BC$4:$BC$905,MATCH(OrgTbl[[#This Row],[code5]],'Org2567'!$D$4:$D$905,0))</f>
        <v>F1</v>
      </c>
      <c r="M399" s="352">
        <f>INDEX('Org2567'!$BF$4:$BF$905,MATCH(OrgTbl[[#This Row],[code5]],'Org2567'!$D$4:$D$905,0))</f>
        <v>9</v>
      </c>
      <c r="N399" s="354"/>
      <c r="O399" s="351" t="s">
        <v>2029</v>
      </c>
      <c r="P399" s="351" t="str">
        <f>INDEX('Org2567'!$BG$4:$BG$905,MATCH(OrgTbl[[#This Row],[code5]],'Org2567'!$D$4:$D$905,0))</f>
        <v>รพช.F1 P&lt;=50,000</v>
      </c>
      <c r="Q399" s="355">
        <f>INDEX('Org2567'!$BE:$BE,MATCH(OrgTbl[[#This Row],[code5]],'Org2567'!$D:$D,0))</f>
        <v>30869</v>
      </c>
      <c r="R399" s="356"/>
    </row>
    <row r="400" spans="1:18" s="146" customFormat="1" ht="21" x14ac:dyDescent="0.6">
      <c r="A400" s="350" t="s">
        <v>413</v>
      </c>
      <c r="B400" s="351" t="s">
        <v>2020</v>
      </c>
      <c r="C400" s="351" t="str">
        <f>OrgTbl[[#This Row],[name333]]&amp;","&amp;OrgTbl[[#This Row],[TypeID]]</f>
        <v>บ้านค่าย,รพช.</v>
      </c>
      <c r="D400" s="351" t="str">
        <f>MID(OrgTbl[[#This Row],[name]],10,100)</f>
        <v>บ้านค่าย</v>
      </c>
      <c r="E400" s="352">
        <v>6</v>
      </c>
      <c r="F400" s="351" t="str" cm="1">
        <f t="array" ref="F400">_xlfn.IFS(OrgTbl[[#This Row],[TypeID]]="รพช.","โรงพยาบาลชุมชน",OrgTbl[[#This Row],[TypeID]]="รพศ.","โรงพยาบาลศูนย์",OrgTbl[[#This Row],[TypeID]]="รพท.","โรงพยาบาลทั่วไป")</f>
        <v>โรงพยาบาลชุมชน</v>
      </c>
      <c r="G400" s="351" t="str">
        <f>INDEX('Org2567'!$BB$4:$BB$905,MATCH(OrgTbl[[#This Row],[code5]],'Org2567'!$D$4:$D$905,0))</f>
        <v>รพช.</v>
      </c>
      <c r="H400" s="352" t="s">
        <v>4034</v>
      </c>
      <c r="I400" s="351" t="s">
        <v>2007</v>
      </c>
      <c r="J400" s="353">
        <f>INDEX('Org2567'!$BD$4:$BD$905,MATCH(OrgTbl[[#This Row],[code5]],'Org2567'!$D$4:$D$905,0))</f>
        <v>48</v>
      </c>
      <c r="K400" s="351" t="s">
        <v>923</v>
      </c>
      <c r="L400" s="351" t="str">
        <f>INDEX('Org2567'!$BC$4:$BC$905,MATCH(OrgTbl[[#This Row],[code5]],'Org2567'!$D$4:$D$905,0))</f>
        <v>F1</v>
      </c>
      <c r="M400" s="352">
        <f>INDEX('Org2567'!$BF$4:$BF$905,MATCH(OrgTbl[[#This Row],[code5]],'Org2567'!$D$4:$D$905,0))</f>
        <v>10</v>
      </c>
      <c r="N400" s="354"/>
      <c r="O400" s="351" t="s">
        <v>2022</v>
      </c>
      <c r="P400" s="351" t="str">
        <f>INDEX('Org2567'!$BG$4:$BG$905,MATCH(OrgTbl[[#This Row],[code5]],'Org2567'!$D$4:$D$905,0))</f>
        <v>รพช.F1 P50,000-100,000</v>
      </c>
      <c r="Q400" s="355">
        <f>INDEX('Org2567'!$BE:$BE,MATCH(OrgTbl[[#This Row],[code5]],'Org2567'!$D:$D,0))</f>
        <v>53487</v>
      </c>
      <c r="R400" s="356"/>
    </row>
    <row r="401" spans="1:18" s="146" customFormat="1" ht="21" x14ac:dyDescent="0.6">
      <c r="A401" s="350" t="s">
        <v>410</v>
      </c>
      <c r="B401" s="351" t="s">
        <v>2011</v>
      </c>
      <c r="C401" s="351" t="str">
        <f>OrgTbl[[#This Row],[name333]]&amp;","&amp;OrgTbl[[#This Row],[TypeID]]</f>
        <v>บ้านฉาง,รพช.</v>
      </c>
      <c r="D401" s="351" t="str">
        <f>MID(OrgTbl[[#This Row],[name]],10,100)</f>
        <v>บ้านฉาง</v>
      </c>
      <c r="E401" s="352">
        <v>6</v>
      </c>
      <c r="F401" s="351" t="str" cm="1">
        <f t="array" ref="F401">_xlfn.IFS(OrgTbl[[#This Row],[TypeID]]="รพช.","โรงพยาบาลชุมชน",OrgTbl[[#This Row],[TypeID]]="รพศ.","โรงพยาบาลศูนย์",OrgTbl[[#This Row],[TypeID]]="รพท.","โรงพยาบาลทั่วไป")</f>
        <v>โรงพยาบาลชุมชน</v>
      </c>
      <c r="G401" s="351" t="str">
        <f>INDEX('Org2567'!$BB$4:$BB$905,MATCH(OrgTbl[[#This Row],[code5]],'Org2567'!$D$4:$D$905,0))</f>
        <v>รพช.</v>
      </c>
      <c r="H401" s="352" t="s">
        <v>4034</v>
      </c>
      <c r="I401" s="351" t="s">
        <v>2007</v>
      </c>
      <c r="J401" s="353">
        <f>INDEX('Org2567'!$BD$4:$BD$905,MATCH(OrgTbl[[#This Row],[code5]],'Org2567'!$D$4:$D$905,0))</f>
        <v>120</v>
      </c>
      <c r="K401" s="351" t="s">
        <v>923</v>
      </c>
      <c r="L401" s="351" t="str">
        <f>INDEX('Org2567'!$BC$4:$BC$905,MATCH(OrgTbl[[#This Row],[code5]],'Org2567'!$D$4:$D$905,0))</f>
        <v>F1</v>
      </c>
      <c r="M401" s="352">
        <f>INDEX('Org2567'!$BF$4:$BF$905,MATCH(OrgTbl[[#This Row],[code5]],'Org2567'!$D$4:$D$905,0))</f>
        <v>9</v>
      </c>
      <c r="N401" s="354"/>
      <c r="O401" s="351" t="s">
        <v>2013</v>
      </c>
      <c r="P401" s="351" t="str">
        <f>INDEX('Org2567'!$BG$4:$BG$905,MATCH(OrgTbl[[#This Row],[code5]],'Org2567'!$D$4:$D$905,0))</f>
        <v>รพช.F1 P&lt;=50,000</v>
      </c>
      <c r="Q401" s="355">
        <f>INDEX('Org2567'!$BE:$BE,MATCH(OrgTbl[[#This Row],[code5]],'Org2567'!$D:$D,0))</f>
        <v>47479</v>
      </c>
      <c r="R401" s="356"/>
    </row>
    <row r="402" spans="1:18" s="146" customFormat="1" ht="21" x14ac:dyDescent="0.6">
      <c r="A402" s="350" t="s">
        <v>415</v>
      </c>
      <c r="B402" s="351" t="s">
        <v>3984</v>
      </c>
      <c r="C402" s="351" t="str">
        <f>OrgTbl[[#This Row],[name333]]&amp;","&amp;OrgTbl[[#This Row],[TypeID]]</f>
        <v>เขาชะเมาเฉลิมพระเกียรติ ๘๐ พรรษา,รพช.</v>
      </c>
      <c r="D402" s="351" t="str">
        <f>MID(OrgTbl[[#This Row],[name]],10,100)</f>
        <v>เขาชะเมาเฉลิมพระเกียรติ ๘๐ พรรษา</v>
      </c>
      <c r="E402" s="352">
        <v>6</v>
      </c>
      <c r="F402" s="351" t="str" cm="1">
        <f t="array" ref="F402">_xlfn.IFS(OrgTbl[[#This Row],[TypeID]]="รพช.","โรงพยาบาลชุมชน",OrgTbl[[#This Row],[TypeID]]="รพศ.","โรงพยาบาลศูนย์",OrgTbl[[#This Row],[TypeID]]="รพท.","โรงพยาบาลทั่วไป")</f>
        <v>โรงพยาบาลชุมชน</v>
      </c>
      <c r="G402" s="351" t="str">
        <f>INDEX('Org2567'!$BB$4:$BB$905,MATCH(OrgTbl[[#This Row],[code5]],'Org2567'!$D$4:$D$905,0))</f>
        <v>รพช.</v>
      </c>
      <c r="H402" s="352" t="s">
        <v>4034</v>
      </c>
      <c r="I402" s="351" t="s">
        <v>2007</v>
      </c>
      <c r="J402" s="353">
        <f>INDEX('Org2567'!$BD$4:$BD$905,MATCH(OrgTbl[[#This Row],[code5]],'Org2567'!$D$4:$D$905,0))</f>
        <v>38</v>
      </c>
      <c r="K402" s="351" t="s">
        <v>923</v>
      </c>
      <c r="L402" s="351" t="str">
        <f>INDEX('Org2567'!$BC$4:$BC$905,MATCH(OrgTbl[[#This Row],[code5]],'Org2567'!$D$4:$D$905,0))</f>
        <v>F2</v>
      </c>
      <c r="M402" s="352">
        <f>INDEX('Org2567'!$BF$4:$BF$905,MATCH(OrgTbl[[#This Row],[code5]],'Org2567'!$D$4:$D$905,0))</f>
        <v>5</v>
      </c>
      <c r="N402" s="354"/>
      <c r="O402" s="351" t="s">
        <v>2026</v>
      </c>
      <c r="P402" s="351" t="str">
        <f>INDEX('Org2567'!$BG$4:$BG$905,MATCH(OrgTbl[[#This Row],[code5]],'Org2567'!$D$4:$D$905,0))</f>
        <v>รพช.F2 P&lt;=30,000</v>
      </c>
      <c r="Q402" s="355">
        <f>INDEX('Org2567'!$BE:$BE,MATCH(OrgTbl[[#This Row],[code5]],'Org2567'!$D:$D,0))</f>
        <v>18202</v>
      </c>
      <c r="R402" s="356"/>
    </row>
    <row r="403" spans="1:18" s="146" customFormat="1" ht="21" x14ac:dyDescent="0.6">
      <c r="A403" s="350" t="s">
        <v>412</v>
      </c>
      <c r="B403" s="351" t="s">
        <v>2017</v>
      </c>
      <c r="C403" s="351" t="str">
        <f>OrgTbl[[#This Row],[name333]]&amp;","&amp;OrgTbl[[#This Row],[TypeID]]</f>
        <v>วังจันทร์,รพช.</v>
      </c>
      <c r="D403" s="351" t="str">
        <f>MID(OrgTbl[[#This Row],[name]],10,100)</f>
        <v>วังจันทร์</v>
      </c>
      <c r="E403" s="352">
        <v>6</v>
      </c>
      <c r="F403" s="351" t="str" cm="1">
        <f t="array" ref="F403">_xlfn.IFS(OrgTbl[[#This Row],[TypeID]]="รพช.","โรงพยาบาลชุมชน",OrgTbl[[#This Row],[TypeID]]="รพศ.","โรงพยาบาลศูนย์",OrgTbl[[#This Row],[TypeID]]="รพท.","โรงพยาบาลทั่วไป")</f>
        <v>โรงพยาบาลชุมชน</v>
      </c>
      <c r="G403" s="351" t="str">
        <f>INDEX('Org2567'!$BB$4:$BB$905,MATCH(OrgTbl[[#This Row],[code5]],'Org2567'!$D$4:$D$905,0))</f>
        <v>รพช.</v>
      </c>
      <c r="H403" s="352" t="s">
        <v>4034</v>
      </c>
      <c r="I403" s="351" t="s">
        <v>2007</v>
      </c>
      <c r="J403" s="353">
        <f>INDEX('Org2567'!$BD$4:$BD$905,MATCH(OrgTbl[[#This Row],[code5]],'Org2567'!$D$4:$D$905,0))</f>
        <v>43</v>
      </c>
      <c r="K403" s="351" t="s">
        <v>923</v>
      </c>
      <c r="L403" s="351" t="str">
        <f>INDEX('Org2567'!$BC$4:$BC$905,MATCH(OrgTbl[[#This Row],[code5]],'Org2567'!$D$4:$D$905,0))</f>
        <v>F2</v>
      </c>
      <c r="M403" s="352">
        <f>INDEX('Org2567'!$BF$4:$BF$905,MATCH(OrgTbl[[#This Row],[code5]],'Org2567'!$D$4:$D$905,0))</f>
        <v>5</v>
      </c>
      <c r="N403" s="354"/>
      <c r="O403" s="351" t="s">
        <v>2019</v>
      </c>
      <c r="P403" s="351" t="str">
        <f>INDEX('Org2567'!$BG$4:$BG$905,MATCH(OrgTbl[[#This Row],[code5]],'Org2567'!$D$4:$D$905,0))</f>
        <v>รพช.F2 P&lt;=30,000</v>
      </c>
      <c r="Q403" s="355">
        <f>INDEX('Org2567'!$BE:$BE,MATCH(OrgTbl[[#This Row],[code5]],'Org2567'!$D:$D,0))</f>
        <v>23499</v>
      </c>
      <c r="R403" s="356"/>
    </row>
    <row r="404" spans="1:18" s="146" customFormat="1" ht="21" x14ac:dyDescent="0.6">
      <c r="A404" s="350" t="s">
        <v>417</v>
      </c>
      <c r="B404" s="351" t="s">
        <v>1955</v>
      </c>
      <c r="C404" s="351" t="str">
        <f>OrgTbl[[#This Row],[name333]]&amp;","&amp;OrgTbl[[#This Row],[TypeID]]</f>
        <v>สมุทรปราการ,รพศ.</v>
      </c>
      <c r="D404" s="351" t="str">
        <f>MID(OrgTbl[[#This Row],[name]],10,100)</f>
        <v>สมุทรปราการ</v>
      </c>
      <c r="E404" s="352">
        <v>6</v>
      </c>
      <c r="F404" s="351" t="str" cm="1">
        <f t="array" ref="F404">_xlfn.IFS(OrgTbl[[#This Row],[TypeID]]="รพช.","โรงพยาบาลชุมชน",OrgTbl[[#This Row],[TypeID]]="รพศ.","โรงพยาบาลศูนย์",OrgTbl[[#This Row],[TypeID]]="รพท.","โรงพยาบาลทั่วไป")</f>
        <v>โรงพยาบาลศูนย์</v>
      </c>
      <c r="G404" s="351" t="str">
        <f>INDEX('Org2567'!$BB$4:$BB$905,MATCH(OrgTbl[[#This Row],[code5]],'Org2567'!$D$4:$D$905,0))</f>
        <v>รพศ.</v>
      </c>
      <c r="H404" s="352" t="s">
        <v>4035</v>
      </c>
      <c r="I404" s="351" t="s">
        <v>1956</v>
      </c>
      <c r="J404" s="353">
        <f>INDEX('Org2567'!$BD$4:$BD$905,MATCH(OrgTbl[[#This Row],[code5]],'Org2567'!$D$4:$D$905,0))</f>
        <v>594</v>
      </c>
      <c r="K404" s="351" t="s">
        <v>923</v>
      </c>
      <c r="L404" s="351" t="str">
        <f>INDEX('Org2567'!$BC$4:$BC$905,MATCH(OrgTbl[[#This Row],[code5]],'Org2567'!$D$4:$D$905,0))</f>
        <v>A</v>
      </c>
      <c r="M404" s="352">
        <f>INDEX('Org2567'!$BF$4:$BF$905,MATCH(OrgTbl[[#This Row],[code5]],'Org2567'!$D$4:$D$905,0))</f>
        <v>18</v>
      </c>
      <c r="N404" s="354"/>
      <c r="O404" s="351" t="s">
        <v>1957</v>
      </c>
      <c r="P404" s="351" t="str">
        <f>INDEX('Org2567'!$BG$4:$BG$905,MATCH(OrgTbl[[#This Row],[code5]],'Org2567'!$D$4:$D$905,0))</f>
        <v>รพศ.A B&lt;=700</v>
      </c>
      <c r="Q404" s="355">
        <f>INDEX('Org2567'!$BE:$BE,MATCH(OrgTbl[[#This Row],[code5]],'Org2567'!$D:$D,0))</f>
        <v>289555</v>
      </c>
      <c r="R404" s="356"/>
    </row>
    <row r="405" spans="1:18" s="146" customFormat="1" ht="21" x14ac:dyDescent="0.6">
      <c r="A405" s="350" t="s">
        <v>419</v>
      </c>
      <c r="B405" s="351" t="s">
        <v>1961</v>
      </c>
      <c r="C405" s="351" t="str">
        <f>OrgTbl[[#This Row],[name333]]&amp;","&amp;OrgTbl[[#This Row],[TypeID]]</f>
        <v>บางพลี,รพท.</v>
      </c>
      <c r="D405" s="351" t="str">
        <f>MID(OrgTbl[[#This Row],[name]],10,100)</f>
        <v>บางพลี</v>
      </c>
      <c r="E405" s="352">
        <v>6</v>
      </c>
      <c r="F405" s="351" t="str" cm="1">
        <f t="array" ref="F405">_xlfn.IFS(OrgTbl[[#This Row],[TypeID]]="รพช.","โรงพยาบาลชุมชน",OrgTbl[[#This Row],[TypeID]]="รพศ.","โรงพยาบาลศูนย์",OrgTbl[[#This Row],[TypeID]]="รพท.","โรงพยาบาลทั่วไป")</f>
        <v>โรงพยาบาลทั่วไป</v>
      </c>
      <c r="G405" s="351" t="str">
        <f>INDEX('Org2567'!$BB$4:$BB$905,MATCH(OrgTbl[[#This Row],[code5]],'Org2567'!$D$4:$D$905,0))</f>
        <v>รพท.</v>
      </c>
      <c r="H405" s="352" t="s">
        <v>4035</v>
      </c>
      <c r="I405" s="351" t="s">
        <v>1956</v>
      </c>
      <c r="J405" s="353">
        <f>INDEX('Org2567'!$BD$4:$BD$905,MATCH(OrgTbl[[#This Row],[code5]],'Org2567'!$D$4:$D$905,0))</f>
        <v>286</v>
      </c>
      <c r="K405" s="351" t="s">
        <v>923</v>
      </c>
      <c r="L405" s="351" t="str">
        <f>INDEX('Org2567'!$BC$4:$BC$905,MATCH(OrgTbl[[#This Row],[code5]],'Org2567'!$D$4:$D$905,0))</f>
        <v>M1</v>
      </c>
      <c r="M405" s="352">
        <f>INDEX('Org2567'!$BF$4:$BF$905,MATCH(OrgTbl[[#This Row],[code5]],'Org2567'!$D$4:$D$905,0))</f>
        <v>15</v>
      </c>
      <c r="N405" s="354"/>
      <c r="O405" s="351" t="s">
        <v>1963</v>
      </c>
      <c r="P405" s="351" t="str">
        <f>INDEX('Org2567'!$BG$4:$BG$905,MATCH(OrgTbl[[#This Row],[code5]],'Org2567'!$D$4:$D$905,0))</f>
        <v>รพท.M1 B&gt;200</v>
      </c>
      <c r="Q405" s="355">
        <f>INDEX('Org2567'!$BE:$BE,MATCH(OrgTbl[[#This Row],[code5]],'Org2567'!$D:$D,0))</f>
        <v>103504</v>
      </c>
      <c r="R405" s="356"/>
    </row>
    <row r="406" spans="1:18" s="146" customFormat="1" ht="21" x14ac:dyDescent="0.6">
      <c r="A406" s="350" t="s">
        <v>420</v>
      </c>
      <c r="B406" s="351" t="s">
        <v>1964</v>
      </c>
      <c r="C406" s="351" t="str">
        <f>OrgTbl[[#This Row],[name333]]&amp;","&amp;OrgTbl[[#This Row],[TypeID]]</f>
        <v>บางจาก,รพช.</v>
      </c>
      <c r="D406" s="351" t="str">
        <f>MID(OrgTbl[[#This Row],[name]],10,100)</f>
        <v>บางจาก</v>
      </c>
      <c r="E406" s="352">
        <v>6</v>
      </c>
      <c r="F406" s="351" t="str" cm="1">
        <f t="array" ref="F406">_xlfn.IFS(OrgTbl[[#This Row],[TypeID]]="รพช.","โรงพยาบาลชุมชน",OrgTbl[[#This Row],[TypeID]]="รพศ.","โรงพยาบาลศูนย์",OrgTbl[[#This Row],[TypeID]]="รพท.","โรงพยาบาลทั่วไป")</f>
        <v>โรงพยาบาลชุมชน</v>
      </c>
      <c r="G406" s="351" t="str">
        <f>INDEX('Org2567'!$BB$4:$BB$905,MATCH(OrgTbl[[#This Row],[code5]],'Org2567'!$D$4:$D$905,0))</f>
        <v>รพช.</v>
      </c>
      <c r="H406" s="352" t="s">
        <v>4035</v>
      </c>
      <c r="I406" s="351" t="s">
        <v>1956</v>
      </c>
      <c r="J406" s="353">
        <f>INDEX('Org2567'!$BD$4:$BD$905,MATCH(OrgTbl[[#This Row],[code5]],'Org2567'!$D$4:$D$905,0))</f>
        <v>104</v>
      </c>
      <c r="K406" s="351" t="s">
        <v>923</v>
      </c>
      <c r="L406" s="351" t="str">
        <f>INDEX('Org2567'!$BC$4:$BC$905,MATCH(OrgTbl[[#This Row],[code5]],'Org2567'!$D$4:$D$905,0))</f>
        <v>M2</v>
      </c>
      <c r="M406" s="352">
        <f>INDEX('Org2567'!$BF$4:$BF$905,MATCH(OrgTbl[[#This Row],[code5]],'Org2567'!$D$4:$D$905,0))</f>
        <v>13</v>
      </c>
      <c r="N406" s="354"/>
      <c r="O406" s="351" t="s">
        <v>1966</v>
      </c>
      <c r="P406" s="351" t="str">
        <f>INDEX('Org2567'!$BG$4:$BG$905,MATCH(OrgTbl[[#This Row],[code5]],'Org2567'!$D$4:$D$905,0))</f>
        <v>รพช.M2 B&gt;100</v>
      </c>
      <c r="Q406" s="355">
        <f>INDEX('Org2567'!$BE:$BE,MATCH(OrgTbl[[#This Row],[code5]],'Org2567'!$D:$D,0))</f>
        <v>60179</v>
      </c>
      <c r="R406" s="356"/>
    </row>
    <row r="407" spans="1:18" s="146" customFormat="1" ht="21" x14ac:dyDescent="0.6">
      <c r="A407" s="350" t="s">
        <v>418</v>
      </c>
      <c r="B407" s="351" t="s">
        <v>1958</v>
      </c>
      <c r="C407" s="351" t="str">
        <f>OrgTbl[[#This Row],[name333]]&amp;","&amp;OrgTbl[[#This Row],[TypeID]]</f>
        <v>บางบ่อ,รพช.</v>
      </c>
      <c r="D407" s="351" t="str">
        <f>MID(OrgTbl[[#This Row],[name]],10,100)</f>
        <v>บางบ่อ</v>
      </c>
      <c r="E407" s="352">
        <v>6</v>
      </c>
      <c r="F407" s="351" t="str" cm="1">
        <f t="array" ref="F407">_xlfn.IFS(OrgTbl[[#This Row],[TypeID]]="รพช.","โรงพยาบาลชุมชน",OrgTbl[[#This Row],[TypeID]]="รพศ.","โรงพยาบาลศูนย์",OrgTbl[[#This Row],[TypeID]]="รพท.","โรงพยาบาลทั่วไป")</f>
        <v>โรงพยาบาลชุมชน</v>
      </c>
      <c r="G407" s="351" t="str">
        <f>INDEX('Org2567'!$BB$4:$BB$905,MATCH(OrgTbl[[#This Row],[code5]],'Org2567'!$D$4:$D$905,0))</f>
        <v>รพช.</v>
      </c>
      <c r="H407" s="352" t="s">
        <v>4035</v>
      </c>
      <c r="I407" s="351" t="s">
        <v>1956</v>
      </c>
      <c r="J407" s="353">
        <f>INDEX('Org2567'!$BD$4:$BD$905,MATCH(OrgTbl[[#This Row],[code5]],'Org2567'!$D$4:$D$905,0))</f>
        <v>191</v>
      </c>
      <c r="K407" s="351" t="s">
        <v>923</v>
      </c>
      <c r="L407" s="351" t="str">
        <f>INDEX('Org2567'!$BC$4:$BC$905,MATCH(OrgTbl[[#This Row],[code5]],'Org2567'!$D$4:$D$905,0))</f>
        <v>M2</v>
      </c>
      <c r="M407" s="352">
        <f>INDEX('Org2567'!$BF$4:$BF$905,MATCH(OrgTbl[[#This Row],[code5]],'Org2567'!$D$4:$D$905,0))</f>
        <v>13</v>
      </c>
      <c r="N407" s="354"/>
      <c r="O407" s="351" t="s">
        <v>1960</v>
      </c>
      <c r="P407" s="351" t="str">
        <f>INDEX('Org2567'!$BG$4:$BG$905,MATCH(OrgTbl[[#This Row],[code5]],'Org2567'!$D$4:$D$905,0))</f>
        <v>รพช.M2 B&gt;100</v>
      </c>
      <c r="Q407" s="355">
        <f>INDEX('Org2567'!$BE:$BE,MATCH(OrgTbl[[#This Row],[code5]],'Org2567'!$D:$D,0))</f>
        <v>73270</v>
      </c>
      <c r="R407" s="356"/>
    </row>
    <row r="408" spans="1:18" s="146" customFormat="1" ht="21" x14ac:dyDescent="0.6">
      <c r="A408" s="350" t="s">
        <v>421</v>
      </c>
      <c r="B408" s="351" t="s">
        <v>3985</v>
      </c>
      <c r="C408" s="351" t="str">
        <f>OrgTbl[[#This Row],[name333]]&amp;","&amp;OrgTbl[[#This Row],[TypeID]]</f>
        <v>พระสมุทรเจดีย์สวาทยานนท์,รพช.</v>
      </c>
      <c r="D408" s="351" t="str">
        <f>MID(OrgTbl[[#This Row],[name]],10,100)</f>
        <v>พระสมุทรเจดีย์สวาทยานนท์</v>
      </c>
      <c r="E408" s="352">
        <v>6</v>
      </c>
      <c r="F408" s="351" t="str" cm="1">
        <f t="array" ref="F408">_xlfn.IFS(OrgTbl[[#This Row],[TypeID]]="รพช.","โรงพยาบาลชุมชน",OrgTbl[[#This Row],[TypeID]]="รพศ.","โรงพยาบาลศูนย์",OrgTbl[[#This Row],[TypeID]]="รพท.","โรงพยาบาลทั่วไป")</f>
        <v>โรงพยาบาลชุมชน</v>
      </c>
      <c r="G408" s="351" t="str">
        <f>INDEX('Org2567'!$BB$4:$BB$905,MATCH(OrgTbl[[#This Row],[code5]],'Org2567'!$D$4:$D$905,0))</f>
        <v>รพช.</v>
      </c>
      <c r="H408" s="352" t="s">
        <v>4035</v>
      </c>
      <c r="I408" s="351" t="s">
        <v>1956</v>
      </c>
      <c r="J408" s="353">
        <f>INDEX('Org2567'!$BD$4:$BD$905,MATCH(OrgTbl[[#This Row],[code5]],'Org2567'!$D$4:$D$905,0))</f>
        <v>52</v>
      </c>
      <c r="K408" s="351" t="s">
        <v>923</v>
      </c>
      <c r="L408" s="351" t="str">
        <f>INDEX('Org2567'!$BC$4:$BC$905,MATCH(OrgTbl[[#This Row],[code5]],'Org2567'!$D$4:$D$905,0))</f>
        <v>F1</v>
      </c>
      <c r="M408" s="352">
        <f>INDEX('Org2567'!$BF$4:$BF$905,MATCH(OrgTbl[[#This Row],[code5]],'Org2567'!$D$4:$D$905,0))</f>
        <v>10</v>
      </c>
      <c r="N408" s="354"/>
      <c r="O408" s="351" t="s">
        <v>1967</v>
      </c>
      <c r="P408" s="351" t="str">
        <f>INDEX('Org2567'!$BG$4:$BG$905,MATCH(OrgTbl[[#This Row],[code5]],'Org2567'!$D$4:$D$905,0))</f>
        <v>รพช.F1 P50,000-100,000</v>
      </c>
      <c r="Q408" s="355">
        <f>INDEX('Org2567'!$BE:$BE,MATCH(OrgTbl[[#This Row],[code5]],'Org2567'!$D:$D,0))</f>
        <v>65163</v>
      </c>
      <c r="R408" s="356"/>
    </row>
    <row r="409" spans="1:18" s="146" customFormat="1" ht="21" x14ac:dyDescent="0.6">
      <c r="A409" s="350" t="s">
        <v>422</v>
      </c>
      <c r="B409" s="351" t="s">
        <v>1968</v>
      </c>
      <c r="C409" s="351" t="str">
        <f>OrgTbl[[#This Row],[name333]]&amp;","&amp;OrgTbl[[#This Row],[TypeID]]</f>
        <v>บางเสาธง,รพช.</v>
      </c>
      <c r="D409" s="351" t="str">
        <f>MID(OrgTbl[[#This Row],[name]],10,100)</f>
        <v>บางเสาธง</v>
      </c>
      <c r="E409" s="352">
        <v>6</v>
      </c>
      <c r="F409" s="351" t="str" cm="1">
        <f t="array" ref="F409">_xlfn.IFS(OrgTbl[[#This Row],[TypeID]]="รพช.","โรงพยาบาลชุมชน",OrgTbl[[#This Row],[TypeID]]="รพศ.","โรงพยาบาลศูนย์",OrgTbl[[#This Row],[TypeID]]="รพท.","โรงพยาบาลทั่วไป")</f>
        <v>โรงพยาบาลชุมชน</v>
      </c>
      <c r="G409" s="351" t="str">
        <f>INDEX('Org2567'!$BB$4:$BB$905,MATCH(OrgTbl[[#This Row],[code5]],'Org2567'!$D$4:$D$905,0))</f>
        <v>รพช.</v>
      </c>
      <c r="H409" s="352" t="s">
        <v>4035</v>
      </c>
      <c r="I409" s="351" t="s">
        <v>1956</v>
      </c>
      <c r="J409" s="353">
        <f>INDEX('Org2567'!$BD$4:$BD$905,MATCH(OrgTbl[[#This Row],[code5]],'Org2567'!$D$4:$D$905,0))</f>
        <v>20</v>
      </c>
      <c r="K409" s="351" t="s">
        <v>923</v>
      </c>
      <c r="L409" s="351" t="str">
        <f>INDEX('Org2567'!$BC$4:$BC$905,MATCH(OrgTbl[[#This Row],[code5]],'Org2567'!$D$4:$D$905,0))</f>
        <v>F2</v>
      </c>
      <c r="M409" s="352">
        <f>INDEX('Org2567'!$BF$4:$BF$905,MATCH(OrgTbl[[#This Row],[code5]],'Org2567'!$D$4:$D$905,0))</f>
        <v>6</v>
      </c>
      <c r="N409" s="354"/>
      <c r="O409" s="351" t="s">
        <v>1970</v>
      </c>
      <c r="P409" s="351" t="str">
        <f>INDEX('Org2567'!$BG$4:$BG$905,MATCH(OrgTbl[[#This Row],[code5]],'Org2567'!$D$4:$D$905,0))</f>
        <v>รพช.F2 P30,000-60,000</v>
      </c>
      <c r="Q409" s="355">
        <f>INDEX('Org2567'!$BE:$BE,MATCH(OrgTbl[[#This Row],[code5]],'Org2567'!$D:$D,0))</f>
        <v>36183</v>
      </c>
      <c r="R409" s="356"/>
    </row>
    <row r="410" spans="1:18" s="146" customFormat="1" ht="21" x14ac:dyDescent="0.6">
      <c r="A410" s="350" t="s">
        <v>423</v>
      </c>
      <c r="B410" s="351" t="s">
        <v>2145</v>
      </c>
      <c r="C410" s="351" t="str">
        <f>OrgTbl[[#This Row],[name333]]&amp;","&amp;OrgTbl[[#This Row],[TypeID]]</f>
        <v>สมเด็จพระยุพราชสระแก้ว,รพท.</v>
      </c>
      <c r="D410" s="351" t="str">
        <f>MID(OrgTbl[[#This Row],[name]],10,100)</f>
        <v>สมเด็จพระยุพราชสระแก้ว</v>
      </c>
      <c r="E410" s="352">
        <v>6</v>
      </c>
      <c r="F410" s="351" t="str" cm="1">
        <f t="array" ref="F410">_xlfn.IFS(OrgTbl[[#This Row],[TypeID]]="รพช.","โรงพยาบาลชุมชน",OrgTbl[[#This Row],[TypeID]]="รพศ.","โรงพยาบาลศูนย์",OrgTbl[[#This Row],[TypeID]]="รพท.","โรงพยาบาลทั่วไป")</f>
        <v>โรงพยาบาลทั่วไป</v>
      </c>
      <c r="G410" s="351" t="str">
        <f>INDEX('Org2567'!$BB$4:$BB$905,MATCH(OrgTbl[[#This Row],[code5]],'Org2567'!$D$4:$D$905,0))</f>
        <v>รพท.</v>
      </c>
      <c r="H410" s="352" t="s">
        <v>4036</v>
      </c>
      <c r="I410" s="351" t="s">
        <v>2147</v>
      </c>
      <c r="J410" s="353">
        <f>INDEX('Org2567'!$BD$4:$BD$905,MATCH(OrgTbl[[#This Row],[code5]],'Org2567'!$D$4:$D$905,0))</f>
        <v>466</v>
      </c>
      <c r="K410" s="351" t="s">
        <v>923</v>
      </c>
      <c r="L410" s="351" t="str">
        <f>INDEX('Org2567'!$BC$4:$BC$905,MATCH(OrgTbl[[#This Row],[code5]],'Org2567'!$D$4:$D$905,0))</f>
        <v>S</v>
      </c>
      <c r="M410" s="352">
        <f>INDEX('Org2567'!$BF$4:$BF$905,MATCH(OrgTbl[[#This Row],[code5]],'Org2567'!$D$4:$D$905,0))</f>
        <v>17</v>
      </c>
      <c r="N410" s="354"/>
      <c r="O410" s="351" t="s">
        <v>2148</v>
      </c>
      <c r="P410" s="351" t="str">
        <f>INDEX('Org2567'!$BG$4:$BG$905,MATCH(OrgTbl[[#This Row],[code5]],'Org2567'!$D$4:$D$905,0))</f>
        <v>รพท.S B&gt;400</v>
      </c>
      <c r="Q410" s="355">
        <f>INDEX('Org2567'!$BE:$BE,MATCH(OrgTbl[[#This Row],[code5]],'Org2567'!$D:$D,0))</f>
        <v>83073</v>
      </c>
      <c r="R410" s="356"/>
    </row>
    <row r="411" spans="1:18" s="146" customFormat="1" ht="21" x14ac:dyDescent="0.6">
      <c r="A411" s="350" t="s">
        <v>428</v>
      </c>
      <c r="B411" s="351" t="s">
        <v>2161</v>
      </c>
      <c r="C411" s="351" t="str">
        <f>OrgTbl[[#This Row],[name333]]&amp;","&amp;OrgTbl[[#This Row],[TypeID]]</f>
        <v>อรัญประเทศ,รพท.</v>
      </c>
      <c r="D411" s="351" t="str">
        <f>MID(OrgTbl[[#This Row],[name]],10,100)</f>
        <v>อรัญประเทศ</v>
      </c>
      <c r="E411" s="352">
        <v>6</v>
      </c>
      <c r="F411" s="351" t="str" cm="1">
        <f t="array" ref="F411">_xlfn.IFS(OrgTbl[[#This Row],[TypeID]]="รพช.","โรงพยาบาลชุมชน",OrgTbl[[#This Row],[TypeID]]="รพศ.","โรงพยาบาลศูนย์",OrgTbl[[#This Row],[TypeID]]="รพท.","โรงพยาบาลทั่วไป")</f>
        <v>โรงพยาบาลทั่วไป</v>
      </c>
      <c r="G411" s="351" t="str">
        <f>INDEX('Org2567'!$BB$4:$BB$905,MATCH(OrgTbl[[#This Row],[code5]],'Org2567'!$D$4:$D$905,0))</f>
        <v>รพท.</v>
      </c>
      <c r="H411" s="352" t="s">
        <v>4036</v>
      </c>
      <c r="I411" s="351" t="s">
        <v>2147</v>
      </c>
      <c r="J411" s="353">
        <f>INDEX('Org2567'!$BD$4:$BD$905,MATCH(OrgTbl[[#This Row],[code5]],'Org2567'!$D$4:$D$905,0))</f>
        <v>260</v>
      </c>
      <c r="K411" s="351" t="s">
        <v>923</v>
      </c>
      <c r="L411" s="351" t="str">
        <f>INDEX('Org2567'!$BC$4:$BC$905,MATCH(OrgTbl[[#This Row],[code5]],'Org2567'!$D$4:$D$905,0))</f>
        <v>M1</v>
      </c>
      <c r="M411" s="352">
        <f>INDEX('Org2567'!$BF$4:$BF$905,MATCH(OrgTbl[[#This Row],[code5]],'Org2567'!$D$4:$D$905,0))</f>
        <v>15</v>
      </c>
      <c r="N411" s="354"/>
      <c r="O411" s="351" t="s">
        <v>2163</v>
      </c>
      <c r="P411" s="351" t="str">
        <f>INDEX('Org2567'!$BG$4:$BG$905,MATCH(OrgTbl[[#This Row],[code5]],'Org2567'!$D$4:$D$905,0))</f>
        <v>รพท.M1 B&gt;200</v>
      </c>
      <c r="Q411" s="355">
        <f>INDEX('Org2567'!$BE:$BE,MATCH(OrgTbl[[#This Row],[code5]],'Org2567'!$D:$D,0))</f>
        <v>63458</v>
      </c>
      <c r="R411" s="356"/>
    </row>
    <row r="412" spans="1:18" s="146" customFormat="1" ht="21" x14ac:dyDescent="0.6">
      <c r="A412" s="350" t="s">
        <v>426</v>
      </c>
      <c r="B412" s="351" t="s">
        <v>2155</v>
      </c>
      <c r="C412" s="351" t="str">
        <f>OrgTbl[[#This Row],[name333]]&amp;","&amp;OrgTbl[[#This Row],[TypeID]]</f>
        <v>วังน้ำเย็น,รพช.</v>
      </c>
      <c r="D412" s="351" t="str">
        <f>MID(OrgTbl[[#This Row],[name]],10,100)</f>
        <v>วังน้ำเย็น</v>
      </c>
      <c r="E412" s="352">
        <v>6</v>
      </c>
      <c r="F412" s="351" t="str" cm="1">
        <f t="array" ref="F412">_xlfn.IFS(OrgTbl[[#This Row],[TypeID]]="รพช.","โรงพยาบาลชุมชน",OrgTbl[[#This Row],[TypeID]]="รพศ.","โรงพยาบาลศูนย์",OrgTbl[[#This Row],[TypeID]]="รพท.","โรงพยาบาลทั่วไป")</f>
        <v>โรงพยาบาลชุมชน</v>
      </c>
      <c r="G412" s="351" t="str">
        <f>INDEX('Org2567'!$BB$4:$BB$905,MATCH(OrgTbl[[#This Row],[code5]],'Org2567'!$D$4:$D$905,0))</f>
        <v>รพช.</v>
      </c>
      <c r="H412" s="352" t="s">
        <v>4036</v>
      </c>
      <c r="I412" s="351" t="s">
        <v>2147</v>
      </c>
      <c r="J412" s="353">
        <f>INDEX('Org2567'!$BD$4:$BD$905,MATCH(OrgTbl[[#This Row],[code5]],'Org2567'!$D$4:$D$905,0))</f>
        <v>76</v>
      </c>
      <c r="K412" s="351" t="s">
        <v>923</v>
      </c>
      <c r="L412" s="351" t="str">
        <f>INDEX('Org2567'!$BC$4:$BC$905,MATCH(OrgTbl[[#This Row],[code5]],'Org2567'!$D$4:$D$905,0))</f>
        <v>F1</v>
      </c>
      <c r="M412" s="352">
        <f>INDEX('Org2567'!$BF$4:$BF$905,MATCH(OrgTbl[[#This Row],[code5]],'Org2567'!$D$4:$D$905,0))</f>
        <v>9</v>
      </c>
      <c r="N412" s="354"/>
      <c r="O412" s="351" t="s">
        <v>2157</v>
      </c>
      <c r="P412" s="351" t="str">
        <f>INDEX('Org2567'!$BG$4:$BG$905,MATCH(OrgTbl[[#This Row],[code5]],'Org2567'!$D$4:$D$905,0))</f>
        <v>รพช.F1 P&lt;=50,000</v>
      </c>
      <c r="Q412" s="355">
        <f>INDEX('Org2567'!$BE:$BE,MATCH(OrgTbl[[#This Row],[code5]],'Org2567'!$D:$D,0))</f>
        <v>47290</v>
      </c>
      <c r="R412" s="356"/>
    </row>
    <row r="413" spans="1:18" s="146" customFormat="1" ht="21" x14ac:dyDescent="0.6">
      <c r="A413" s="350" t="s">
        <v>429</v>
      </c>
      <c r="B413" s="351" t="s">
        <v>2164</v>
      </c>
      <c r="C413" s="351" t="str">
        <f>OrgTbl[[#This Row],[name333]]&amp;","&amp;OrgTbl[[#This Row],[TypeID]]</f>
        <v>เขาฉกรรจ์,รพช.</v>
      </c>
      <c r="D413" s="351" t="str">
        <f>MID(OrgTbl[[#This Row],[name]],10,100)</f>
        <v>เขาฉกรรจ์</v>
      </c>
      <c r="E413" s="352">
        <v>6</v>
      </c>
      <c r="F413" s="351" t="str" cm="1">
        <f t="array" ref="F413">_xlfn.IFS(OrgTbl[[#This Row],[TypeID]]="รพช.","โรงพยาบาลชุมชน",OrgTbl[[#This Row],[TypeID]]="รพศ.","โรงพยาบาลศูนย์",OrgTbl[[#This Row],[TypeID]]="รพท.","โรงพยาบาลทั่วไป")</f>
        <v>โรงพยาบาลชุมชน</v>
      </c>
      <c r="G413" s="351" t="str">
        <f>INDEX('Org2567'!$BB$4:$BB$905,MATCH(OrgTbl[[#This Row],[code5]],'Org2567'!$D$4:$D$905,0))</f>
        <v>รพช.</v>
      </c>
      <c r="H413" s="352" t="s">
        <v>4036</v>
      </c>
      <c r="I413" s="351" t="s">
        <v>2147</v>
      </c>
      <c r="J413" s="353">
        <f>INDEX('Org2567'!$BD$4:$BD$905,MATCH(OrgTbl[[#This Row],[code5]],'Org2567'!$D$4:$D$905,0))</f>
        <v>50</v>
      </c>
      <c r="K413" s="351" t="s">
        <v>923</v>
      </c>
      <c r="L413" s="351" t="str">
        <f>INDEX('Org2567'!$BC$4:$BC$905,MATCH(OrgTbl[[#This Row],[code5]],'Org2567'!$D$4:$D$905,0))</f>
        <v>F2</v>
      </c>
      <c r="M413" s="352">
        <f>INDEX('Org2567'!$BF$4:$BF$905,MATCH(OrgTbl[[#This Row],[code5]],'Org2567'!$D$4:$D$905,0))</f>
        <v>6</v>
      </c>
      <c r="N413" s="354"/>
      <c r="O413" s="351" t="s">
        <v>2166</v>
      </c>
      <c r="P413" s="351" t="str">
        <f>INDEX('Org2567'!$BG$4:$BG$905,MATCH(OrgTbl[[#This Row],[code5]],'Org2567'!$D$4:$D$905,0))</f>
        <v>รพช.F2 P30,000-60,000</v>
      </c>
      <c r="Q413" s="355">
        <f>INDEX('Org2567'!$BE:$BE,MATCH(OrgTbl[[#This Row],[code5]],'Org2567'!$D:$D,0))</f>
        <v>43816</v>
      </c>
      <c r="R413" s="356"/>
    </row>
    <row r="414" spans="1:18" s="146" customFormat="1" ht="21" x14ac:dyDescent="0.6">
      <c r="A414" s="350" t="s">
        <v>424</v>
      </c>
      <c r="B414" s="351" t="s">
        <v>2149</v>
      </c>
      <c r="C414" s="351" t="str">
        <f>OrgTbl[[#This Row],[name333]]&amp;","&amp;OrgTbl[[#This Row],[TypeID]]</f>
        <v>คลองหาด,รพช.</v>
      </c>
      <c r="D414" s="351" t="str">
        <f>MID(OrgTbl[[#This Row],[name]],10,100)</f>
        <v>คลองหาด</v>
      </c>
      <c r="E414" s="352">
        <v>6</v>
      </c>
      <c r="F414" s="351" t="str" cm="1">
        <f t="array" ref="F414">_xlfn.IFS(OrgTbl[[#This Row],[TypeID]]="รพช.","โรงพยาบาลชุมชน",OrgTbl[[#This Row],[TypeID]]="รพศ.","โรงพยาบาลศูนย์",OrgTbl[[#This Row],[TypeID]]="รพท.","โรงพยาบาลทั่วไป")</f>
        <v>โรงพยาบาลชุมชน</v>
      </c>
      <c r="G414" s="351" t="str">
        <f>INDEX('Org2567'!$BB$4:$BB$905,MATCH(OrgTbl[[#This Row],[code5]],'Org2567'!$D$4:$D$905,0))</f>
        <v>รพช.</v>
      </c>
      <c r="H414" s="352" t="s">
        <v>4036</v>
      </c>
      <c r="I414" s="351" t="s">
        <v>2147</v>
      </c>
      <c r="J414" s="353">
        <f>INDEX('Org2567'!$BD$4:$BD$905,MATCH(OrgTbl[[#This Row],[code5]],'Org2567'!$D$4:$D$905,0))</f>
        <v>38</v>
      </c>
      <c r="K414" s="351" t="s">
        <v>923</v>
      </c>
      <c r="L414" s="351" t="str">
        <f>INDEX('Org2567'!$BC$4:$BC$905,MATCH(OrgTbl[[#This Row],[code5]],'Org2567'!$D$4:$D$905,0))</f>
        <v>F2</v>
      </c>
      <c r="M414" s="352">
        <f>INDEX('Org2567'!$BF$4:$BF$905,MATCH(OrgTbl[[#This Row],[code5]],'Org2567'!$D$4:$D$905,0))</f>
        <v>5</v>
      </c>
      <c r="N414" s="354"/>
      <c r="O414" s="351" t="s">
        <v>2151</v>
      </c>
      <c r="P414" s="351" t="str">
        <f>INDEX('Org2567'!$BG$4:$BG$905,MATCH(OrgTbl[[#This Row],[code5]],'Org2567'!$D$4:$D$905,0))</f>
        <v>รพช.F2 P&lt;=30,000</v>
      </c>
      <c r="Q414" s="355">
        <f>INDEX('Org2567'!$BE:$BE,MATCH(OrgTbl[[#This Row],[code5]],'Org2567'!$D:$D,0))</f>
        <v>28768</v>
      </c>
      <c r="R414" s="356"/>
    </row>
    <row r="415" spans="1:18" s="146" customFormat="1" ht="21" x14ac:dyDescent="0.6">
      <c r="A415" s="350" t="s">
        <v>431</v>
      </c>
      <c r="B415" s="351" t="s">
        <v>2170</v>
      </c>
      <c r="C415" s="351" t="str">
        <f>OrgTbl[[#This Row],[name333]]&amp;","&amp;OrgTbl[[#This Row],[TypeID]]</f>
        <v>โคกสูง,รพช.</v>
      </c>
      <c r="D415" s="351" t="str">
        <f>MID(OrgTbl[[#This Row],[name]],10,100)</f>
        <v>โคกสูง</v>
      </c>
      <c r="E415" s="352">
        <v>6</v>
      </c>
      <c r="F415" s="351" t="str" cm="1">
        <f t="array" ref="F415">_xlfn.IFS(OrgTbl[[#This Row],[TypeID]]="รพช.","โรงพยาบาลชุมชน",OrgTbl[[#This Row],[TypeID]]="รพศ.","โรงพยาบาลศูนย์",OrgTbl[[#This Row],[TypeID]]="รพท.","โรงพยาบาลทั่วไป")</f>
        <v>โรงพยาบาลชุมชน</v>
      </c>
      <c r="G415" s="351" t="str">
        <f>INDEX('Org2567'!$BB$4:$BB$905,MATCH(OrgTbl[[#This Row],[code5]],'Org2567'!$D$4:$D$905,0))</f>
        <v>รพช.</v>
      </c>
      <c r="H415" s="352" t="s">
        <v>4036</v>
      </c>
      <c r="I415" s="351" t="s">
        <v>2147</v>
      </c>
      <c r="J415" s="353">
        <f>INDEX('Org2567'!$BD$4:$BD$905,MATCH(OrgTbl[[#This Row],[code5]],'Org2567'!$D$4:$D$905,0))</f>
        <v>30</v>
      </c>
      <c r="K415" s="351" t="s">
        <v>923</v>
      </c>
      <c r="L415" s="351" t="str">
        <f>INDEX('Org2567'!$BC$4:$BC$905,MATCH(OrgTbl[[#This Row],[code5]],'Org2567'!$D$4:$D$905,0))</f>
        <v>F2</v>
      </c>
      <c r="M415" s="352">
        <f>INDEX('Org2567'!$BF$4:$BF$905,MATCH(OrgTbl[[#This Row],[code5]],'Org2567'!$D$4:$D$905,0))</f>
        <v>5</v>
      </c>
      <c r="N415" s="354"/>
      <c r="O415" s="351" t="s">
        <v>2172</v>
      </c>
      <c r="P415" s="351" t="str">
        <f>INDEX('Org2567'!$BG$4:$BG$905,MATCH(OrgTbl[[#This Row],[code5]],'Org2567'!$D$4:$D$905,0))</f>
        <v>รพช.F2 P&lt;=30,000</v>
      </c>
      <c r="Q415" s="355">
        <f>INDEX('Org2567'!$BE:$BE,MATCH(OrgTbl[[#This Row],[code5]],'Org2567'!$D:$D,0))</f>
        <v>19598</v>
      </c>
      <c r="R415" s="356"/>
    </row>
    <row r="416" spans="1:18" s="146" customFormat="1" ht="21" x14ac:dyDescent="0.6">
      <c r="A416" s="350" t="s">
        <v>425</v>
      </c>
      <c r="B416" s="351" t="s">
        <v>2152</v>
      </c>
      <c r="C416" s="351" t="str">
        <f>OrgTbl[[#This Row],[name333]]&amp;","&amp;OrgTbl[[#This Row],[TypeID]]</f>
        <v>ตาพระยา,รพช.</v>
      </c>
      <c r="D416" s="351" t="str">
        <f>MID(OrgTbl[[#This Row],[name]],10,100)</f>
        <v>ตาพระยา</v>
      </c>
      <c r="E416" s="352">
        <v>6</v>
      </c>
      <c r="F416" s="351" t="str" cm="1">
        <f t="array" ref="F416">_xlfn.IFS(OrgTbl[[#This Row],[TypeID]]="รพช.","โรงพยาบาลชุมชน",OrgTbl[[#This Row],[TypeID]]="รพศ.","โรงพยาบาลศูนย์",OrgTbl[[#This Row],[TypeID]]="รพท.","โรงพยาบาลทั่วไป")</f>
        <v>โรงพยาบาลชุมชน</v>
      </c>
      <c r="G416" s="351" t="str">
        <f>INDEX('Org2567'!$BB$4:$BB$905,MATCH(OrgTbl[[#This Row],[code5]],'Org2567'!$D$4:$D$905,0))</f>
        <v>รพช.</v>
      </c>
      <c r="H416" s="352" t="s">
        <v>4036</v>
      </c>
      <c r="I416" s="351" t="s">
        <v>2147</v>
      </c>
      <c r="J416" s="353">
        <f>INDEX('Org2567'!$BD$4:$BD$905,MATCH(OrgTbl[[#This Row],[code5]],'Org2567'!$D$4:$D$905,0))</f>
        <v>53</v>
      </c>
      <c r="K416" s="351" t="s">
        <v>923</v>
      </c>
      <c r="L416" s="351" t="str">
        <f>INDEX('Org2567'!$BC$4:$BC$905,MATCH(OrgTbl[[#This Row],[code5]],'Org2567'!$D$4:$D$905,0))</f>
        <v>F2</v>
      </c>
      <c r="M416" s="352">
        <f>INDEX('Org2567'!$BF$4:$BF$905,MATCH(OrgTbl[[#This Row],[code5]],'Org2567'!$D$4:$D$905,0))</f>
        <v>6</v>
      </c>
      <c r="N416" s="354"/>
      <c r="O416" s="351" t="s">
        <v>2154</v>
      </c>
      <c r="P416" s="351" t="str">
        <f>INDEX('Org2567'!$BG$4:$BG$905,MATCH(OrgTbl[[#This Row],[code5]],'Org2567'!$D$4:$D$905,0))</f>
        <v>รพช.F2 P30,000-60,000</v>
      </c>
      <c r="Q416" s="355">
        <f>INDEX('Org2567'!$BE:$BE,MATCH(OrgTbl[[#This Row],[code5]],'Org2567'!$D:$D,0))</f>
        <v>40645</v>
      </c>
      <c r="R416" s="356"/>
    </row>
    <row r="417" spans="1:18" s="146" customFormat="1" ht="21" x14ac:dyDescent="0.6">
      <c r="A417" s="350" t="s">
        <v>430</v>
      </c>
      <c r="B417" s="351" t="s">
        <v>2167</v>
      </c>
      <c r="C417" s="351" t="str">
        <f>OrgTbl[[#This Row],[name333]]&amp;","&amp;OrgTbl[[#This Row],[TypeID]]</f>
        <v>วังสมบูรณ์,รพช.</v>
      </c>
      <c r="D417" s="351" t="str">
        <f>MID(OrgTbl[[#This Row],[name]],10,100)</f>
        <v>วังสมบูรณ์</v>
      </c>
      <c r="E417" s="352">
        <v>6</v>
      </c>
      <c r="F417" s="351" t="str" cm="1">
        <f t="array" ref="F417">_xlfn.IFS(OrgTbl[[#This Row],[TypeID]]="รพช.","โรงพยาบาลชุมชน",OrgTbl[[#This Row],[TypeID]]="รพศ.","โรงพยาบาลศูนย์",OrgTbl[[#This Row],[TypeID]]="รพท.","โรงพยาบาลทั่วไป")</f>
        <v>โรงพยาบาลชุมชน</v>
      </c>
      <c r="G417" s="351" t="str">
        <f>INDEX('Org2567'!$BB$4:$BB$905,MATCH(OrgTbl[[#This Row],[code5]],'Org2567'!$D$4:$D$905,0))</f>
        <v>รพช.</v>
      </c>
      <c r="H417" s="352" t="s">
        <v>4036</v>
      </c>
      <c r="I417" s="351" t="s">
        <v>2147</v>
      </c>
      <c r="J417" s="353">
        <f>INDEX('Org2567'!$BD$4:$BD$905,MATCH(OrgTbl[[#This Row],[code5]],'Org2567'!$D$4:$D$905,0))</f>
        <v>34</v>
      </c>
      <c r="K417" s="351" t="s">
        <v>923</v>
      </c>
      <c r="L417" s="351" t="str">
        <f>INDEX('Org2567'!$BC$4:$BC$905,MATCH(OrgTbl[[#This Row],[code5]],'Org2567'!$D$4:$D$905,0))</f>
        <v>F2</v>
      </c>
      <c r="M417" s="352">
        <f>INDEX('Org2567'!$BF$4:$BF$905,MATCH(OrgTbl[[#This Row],[code5]],'Org2567'!$D$4:$D$905,0))</f>
        <v>5</v>
      </c>
      <c r="N417" s="354"/>
      <c r="O417" s="351" t="s">
        <v>2169</v>
      </c>
      <c r="P417" s="351" t="str">
        <f>INDEX('Org2567'!$BG$4:$BG$905,MATCH(OrgTbl[[#This Row],[code5]],'Org2567'!$D$4:$D$905,0))</f>
        <v>รพช.F2 P&lt;=30,000</v>
      </c>
      <c r="Q417" s="355">
        <f>INDEX('Org2567'!$BE:$BE,MATCH(OrgTbl[[#This Row],[code5]],'Org2567'!$D:$D,0))</f>
        <v>27031</v>
      </c>
      <c r="R417" s="356"/>
    </row>
    <row r="418" spans="1:18" s="146" customFormat="1" ht="21" x14ac:dyDescent="0.6">
      <c r="A418" s="350" t="s">
        <v>427</v>
      </c>
      <c r="B418" s="351" t="s">
        <v>2158</v>
      </c>
      <c r="C418" s="351" t="str">
        <f>OrgTbl[[#This Row],[name333]]&amp;","&amp;OrgTbl[[#This Row],[TypeID]]</f>
        <v>วัฒนานคร,รพช.</v>
      </c>
      <c r="D418" s="351" t="str">
        <f>MID(OrgTbl[[#This Row],[name]],10,100)</f>
        <v>วัฒนานคร</v>
      </c>
      <c r="E418" s="352">
        <v>6</v>
      </c>
      <c r="F418" s="351" t="str" cm="1">
        <f t="array" ref="F418">_xlfn.IFS(OrgTbl[[#This Row],[TypeID]]="รพช.","โรงพยาบาลชุมชน",OrgTbl[[#This Row],[TypeID]]="รพศ.","โรงพยาบาลศูนย์",OrgTbl[[#This Row],[TypeID]]="รพท.","โรงพยาบาลทั่วไป")</f>
        <v>โรงพยาบาลชุมชน</v>
      </c>
      <c r="G418" s="351" t="str">
        <f>INDEX('Org2567'!$BB$4:$BB$905,MATCH(OrgTbl[[#This Row],[code5]],'Org2567'!$D$4:$D$905,0))</f>
        <v>รพช.</v>
      </c>
      <c r="H418" s="352" t="s">
        <v>4036</v>
      </c>
      <c r="I418" s="351" t="s">
        <v>2147</v>
      </c>
      <c r="J418" s="353">
        <f>INDEX('Org2567'!$BD$4:$BD$905,MATCH(OrgTbl[[#This Row],[code5]],'Org2567'!$D$4:$D$905,0))</f>
        <v>75</v>
      </c>
      <c r="K418" s="351" t="s">
        <v>923</v>
      </c>
      <c r="L418" s="351" t="str">
        <f>INDEX('Org2567'!$BC$4:$BC$905,MATCH(OrgTbl[[#This Row],[code5]],'Org2567'!$D$4:$D$905,0))</f>
        <v>F2</v>
      </c>
      <c r="M418" s="352">
        <f>INDEX('Org2567'!$BF$4:$BF$905,MATCH(OrgTbl[[#This Row],[code5]],'Org2567'!$D$4:$D$905,0))</f>
        <v>6</v>
      </c>
      <c r="N418" s="354"/>
      <c r="O418" s="351" t="s">
        <v>2160</v>
      </c>
      <c r="P418" s="351" t="str">
        <f>INDEX('Org2567'!$BG$4:$BG$905,MATCH(OrgTbl[[#This Row],[code5]],'Org2567'!$D$4:$D$905,0))</f>
        <v>รพช.F2 P30,000-60,000</v>
      </c>
      <c r="Q418" s="355">
        <f>INDEX('Org2567'!$BE:$BE,MATCH(OrgTbl[[#This Row],[code5]],'Org2567'!$D:$D,0))</f>
        <v>56655</v>
      </c>
      <c r="R418" s="356"/>
    </row>
    <row r="419" spans="1:18" s="146" customFormat="1" ht="21" x14ac:dyDescent="0.6">
      <c r="A419" s="350" t="s">
        <v>432</v>
      </c>
      <c r="B419" s="351" t="s">
        <v>2357</v>
      </c>
      <c r="C419" s="351" t="str">
        <f>OrgTbl[[#This Row],[name333]]&amp;","&amp;OrgTbl[[#This Row],[TypeID]]</f>
        <v>กาฬสินธุ์,รพท.</v>
      </c>
      <c r="D419" s="351" t="str">
        <f>MID(OrgTbl[[#This Row],[name]],10,100)</f>
        <v>กาฬสินธุ์</v>
      </c>
      <c r="E419" s="352">
        <v>7</v>
      </c>
      <c r="F419" s="351" t="str" cm="1">
        <f t="array" ref="F419">_xlfn.IFS(OrgTbl[[#This Row],[TypeID]]="รพช.","โรงพยาบาลชุมชน",OrgTbl[[#This Row],[TypeID]]="รพศ.","โรงพยาบาลศูนย์",OrgTbl[[#This Row],[TypeID]]="รพท.","โรงพยาบาลทั่วไป")</f>
        <v>โรงพยาบาลทั่วไป</v>
      </c>
      <c r="G419" s="351" t="str">
        <f>INDEX('Org2567'!$BB$4:$BB$905,MATCH(OrgTbl[[#This Row],[code5]],'Org2567'!$D$4:$D$905,0))</f>
        <v>รพท.</v>
      </c>
      <c r="H419" s="352" t="s">
        <v>4037</v>
      </c>
      <c r="I419" s="351" t="s">
        <v>2359</v>
      </c>
      <c r="J419" s="353">
        <f>INDEX('Org2567'!$BD$4:$BD$905,MATCH(OrgTbl[[#This Row],[code5]],'Org2567'!$D$4:$D$905,0))</f>
        <v>570</v>
      </c>
      <c r="K419" s="351" t="s">
        <v>923</v>
      </c>
      <c r="L419" s="351" t="str">
        <f>INDEX('Org2567'!$BC$4:$BC$905,MATCH(OrgTbl[[#This Row],[code5]],'Org2567'!$D$4:$D$905,0))</f>
        <v>S</v>
      </c>
      <c r="M419" s="352">
        <f>INDEX('Org2567'!$BF$4:$BF$905,MATCH(OrgTbl[[#This Row],[code5]],'Org2567'!$D$4:$D$905,0))</f>
        <v>17</v>
      </c>
      <c r="N419" s="354"/>
      <c r="O419" s="351" t="s">
        <v>2360</v>
      </c>
      <c r="P419" s="351" t="str">
        <f>INDEX('Org2567'!$BG$4:$BG$905,MATCH(OrgTbl[[#This Row],[code5]],'Org2567'!$D$4:$D$905,0))</f>
        <v>รพท.S B&gt;400</v>
      </c>
      <c r="Q419" s="355">
        <f>INDEX('Org2567'!$BE:$BE,MATCH(OrgTbl[[#This Row],[code5]],'Org2567'!$D:$D,0))</f>
        <v>107513</v>
      </c>
      <c r="R419" s="356"/>
    </row>
    <row r="420" spans="1:18" s="146" customFormat="1" ht="21" x14ac:dyDescent="0.6">
      <c r="A420" s="350" t="s">
        <v>434</v>
      </c>
      <c r="B420" s="351" t="s">
        <v>2364</v>
      </c>
      <c r="C420" s="351" t="str">
        <f>OrgTbl[[#This Row],[name333]]&amp;","&amp;OrgTbl[[#This Row],[TypeID]]</f>
        <v>กมลาไสย,รพช.</v>
      </c>
      <c r="D420" s="351" t="str">
        <f>MID(OrgTbl[[#This Row],[name]],10,100)</f>
        <v>กมลาไสย</v>
      </c>
      <c r="E420" s="352">
        <v>7</v>
      </c>
      <c r="F420" s="351" t="str" cm="1">
        <f t="array" ref="F420">_xlfn.IFS(OrgTbl[[#This Row],[TypeID]]="รพช.","โรงพยาบาลชุมชน",OrgTbl[[#This Row],[TypeID]]="รพศ.","โรงพยาบาลศูนย์",OrgTbl[[#This Row],[TypeID]]="รพท.","โรงพยาบาลทั่วไป")</f>
        <v>โรงพยาบาลชุมชน</v>
      </c>
      <c r="G420" s="351" t="str">
        <f>INDEX('Org2567'!$BB$4:$BB$905,MATCH(OrgTbl[[#This Row],[code5]],'Org2567'!$D$4:$D$905,0))</f>
        <v>รพช.</v>
      </c>
      <c r="H420" s="352" t="s">
        <v>4037</v>
      </c>
      <c r="I420" s="351" t="s">
        <v>2359</v>
      </c>
      <c r="J420" s="353">
        <f>INDEX('Org2567'!$BD$4:$BD$905,MATCH(OrgTbl[[#This Row],[code5]],'Org2567'!$D$4:$D$905,0))</f>
        <v>143</v>
      </c>
      <c r="K420" s="351" t="s">
        <v>923</v>
      </c>
      <c r="L420" s="351" t="str">
        <f>INDEX('Org2567'!$BC$4:$BC$905,MATCH(OrgTbl[[#This Row],[code5]],'Org2567'!$D$4:$D$905,0))</f>
        <v>M2</v>
      </c>
      <c r="M420" s="352">
        <f>INDEX('Org2567'!$BF$4:$BF$905,MATCH(OrgTbl[[#This Row],[code5]],'Org2567'!$D$4:$D$905,0))</f>
        <v>13</v>
      </c>
      <c r="N420" s="354"/>
      <c r="O420" s="351" t="s">
        <v>2366</v>
      </c>
      <c r="P420" s="351" t="str">
        <f>INDEX('Org2567'!$BG$4:$BG$905,MATCH(OrgTbl[[#This Row],[code5]],'Org2567'!$D$4:$D$905,0))</f>
        <v>รพช.M2 B&gt;100</v>
      </c>
      <c r="Q420" s="355">
        <f>INDEX('Org2567'!$BE:$BE,MATCH(OrgTbl[[#This Row],[code5]],'Org2567'!$D:$D,0))</f>
        <v>45392</v>
      </c>
      <c r="R420" s="356"/>
    </row>
    <row r="421" spans="1:18" s="146" customFormat="1" ht="21" x14ac:dyDescent="0.6">
      <c r="A421" s="350" t="s">
        <v>437</v>
      </c>
      <c r="B421" s="351" t="s">
        <v>2373</v>
      </c>
      <c r="C421" s="351" t="str">
        <f>OrgTbl[[#This Row],[name333]]&amp;","&amp;OrgTbl[[#This Row],[TypeID]]</f>
        <v>ยางตลาด,รพช.</v>
      </c>
      <c r="D421" s="351" t="str">
        <f>MID(OrgTbl[[#This Row],[name]],10,100)</f>
        <v>ยางตลาด</v>
      </c>
      <c r="E421" s="352">
        <v>7</v>
      </c>
      <c r="F421" s="351" t="str" cm="1">
        <f t="array" ref="F421">_xlfn.IFS(OrgTbl[[#This Row],[TypeID]]="รพช.","โรงพยาบาลชุมชน",OrgTbl[[#This Row],[TypeID]]="รพศ.","โรงพยาบาลศูนย์",OrgTbl[[#This Row],[TypeID]]="รพท.","โรงพยาบาลทั่วไป")</f>
        <v>โรงพยาบาลชุมชน</v>
      </c>
      <c r="G421" s="351" t="str">
        <f>INDEX('Org2567'!$BB$4:$BB$905,MATCH(OrgTbl[[#This Row],[code5]],'Org2567'!$D$4:$D$905,0))</f>
        <v>รพช.</v>
      </c>
      <c r="H421" s="352" t="s">
        <v>4037</v>
      </c>
      <c r="I421" s="351" t="s">
        <v>2359</v>
      </c>
      <c r="J421" s="353">
        <f>INDEX('Org2567'!$BD$4:$BD$905,MATCH(OrgTbl[[#This Row],[code5]],'Org2567'!$D$4:$D$905,0))</f>
        <v>162</v>
      </c>
      <c r="K421" s="351" t="s">
        <v>923</v>
      </c>
      <c r="L421" s="351" t="str">
        <f>INDEX('Org2567'!$BC$4:$BC$905,MATCH(OrgTbl[[#This Row],[code5]],'Org2567'!$D$4:$D$905,0))</f>
        <v>M2</v>
      </c>
      <c r="M421" s="352">
        <f>INDEX('Org2567'!$BF$4:$BF$905,MATCH(OrgTbl[[#This Row],[code5]],'Org2567'!$D$4:$D$905,0))</f>
        <v>13</v>
      </c>
      <c r="N421" s="354"/>
      <c r="O421" s="351" t="s">
        <v>2375</v>
      </c>
      <c r="P421" s="351" t="str">
        <f>INDEX('Org2567'!$BG$4:$BG$905,MATCH(OrgTbl[[#This Row],[code5]],'Org2567'!$D$4:$D$905,0))</f>
        <v>รพช.M2 B&gt;100</v>
      </c>
      <c r="Q421" s="355">
        <f>INDEX('Org2567'!$BE:$BE,MATCH(OrgTbl[[#This Row],[code5]],'Org2567'!$D:$D,0))</f>
        <v>85935</v>
      </c>
      <c r="R421" s="356"/>
    </row>
    <row r="422" spans="1:18" s="146" customFormat="1" ht="21" x14ac:dyDescent="0.6">
      <c r="A422" s="350" t="s">
        <v>443</v>
      </c>
      <c r="B422" s="351" t="s">
        <v>2391</v>
      </c>
      <c r="C422" s="351" t="str">
        <f>OrgTbl[[#This Row],[name333]]&amp;","&amp;OrgTbl[[#This Row],[TypeID]]</f>
        <v>สมเด็จ,รพช.</v>
      </c>
      <c r="D422" s="351" t="str">
        <f>MID(OrgTbl[[#This Row],[name]],10,100)</f>
        <v>สมเด็จ</v>
      </c>
      <c r="E422" s="352">
        <v>7</v>
      </c>
      <c r="F422" s="351" t="str" cm="1">
        <f t="array" ref="F422">_xlfn.IFS(OrgTbl[[#This Row],[TypeID]]="รพช.","โรงพยาบาลชุมชน",OrgTbl[[#This Row],[TypeID]]="รพศ.","โรงพยาบาลศูนย์",OrgTbl[[#This Row],[TypeID]]="รพท.","โรงพยาบาลทั่วไป")</f>
        <v>โรงพยาบาลชุมชน</v>
      </c>
      <c r="G422" s="351" t="str">
        <f>INDEX('Org2567'!$BB$4:$BB$905,MATCH(OrgTbl[[#This Row],[code5]],'Org2567'!$D$4:$D$905,0))</f>
        <v>รพช.</v>
      </c>
      <c r="H422" s="352" t="s">
        <v>4037</v>
      </c>
      <c r="I422" s="351" t="s">
        <v>2359</v>
      </c>
      <c r="J422" s="353">
        <f>INDEX('Org2567'!$BD$4:$BD$905,MATCH(OrgTbl[[#This Row],[code5]],'Org2567'!$D$4:$D$905,0))</f>
        <v>114</v>
      </c>
      <c r="K422" s="351" t="s">
        <v>923</v>
      </c>
      <c r="L422" s="351" t="str">
        <f>INDEX('Org2567'!$BC$4:$BC$905,MATCH(OrgTbl[[#This Row],[code5]],'Org2567'!$D$4:$D$905,0))</f>
        <v>M2</v>
      </c>
      <c r="M422" s="352">
        <f>INDEX('Org2567'!$BF$4:$BF$905,MATCH(OrgTbl[[#This Row],[code5]],'Org2567'!$D$4:$D$905,0))</f>
        <v>13</v>
      </c>
      <c r="N422" s="354"/>
      <c r="O422" s="351" t="s">
        <v>2393</v>
      </c>
      <c r="P422" s="351" t="str">
        <f>INDEX('Org2567'!$BG$4:$BG$905,MATCH(OrgTbl[[#This Row],[code5]],'Org2567'!$D$4:$D$905,0))</f>
        <v>รพช.M2 B&gt;100</v>
      </c>
      <c r="Q422" s="355">
        <f>INDEX('Org2567'!$BE:$BE,MATCH(OrgTbl[[#This Row],[code5]],'Org2567'!$D:$D,0))</f>
        <v>46726</v>
      </c>
      <c r="R422" s="356"/>
    </row>
    <row r="423" spans="1:18" s="146" customFormat="1" ht="21" x14ac:dyDescent="0.6">
      <c r="A423" s="350" t="s">
        <v>445</v>
      </c>
      <c r="B423" s="351" t="s">
        <v>2397</v>
      </c>
      <c r="C423" s="351" t="str">
        <f>OrgTbl[[#This Row],[name333]]&amp;","&amp;OrgTbl[[#This Row],[TypeID]]</f>
        <v>สมเด็จพระยุพราชกุฉินารายณ์,รพช.</v>
      </c>
      <c r="D423" s="351" t="str">
        <f>MID(OrgTbl[[#This Row],[name]],10,100)</f>
        <v>สมเด็จพระยุพราชกุฉินารายณ์</v>
      </c>
      <c r="E423" s="352">
        <v>7</v>
      </c>
      <c r="F423" s="351" t="str" cm="1">
        <f t="array" ref="F423">_xlfn.IFS(OrgTbl[[#This Row],[TypeID]]="รพช.","โรงพยาบาลชุมชน",OrgTbl[[#This Row],[TypeID]]="รพศ.","โรงพยาบาลศูนย์",OrgTbl[[#This Row],[TypeID]]="รพท.","โรงพยาบาลทั่วไป")</f>
        <v>โรงพยาบาลชุมชน</v>
      </c>
      <c r="G423" s="351" t="str">
        <f>INDEX('Org2567'!$BB$4:$BB$905,MATCH(OrgTbl[[#This Row],[code5]],'Org2567'!$D$4:$D$905,0))</f>
        <v>รพช.</v>
      </c>
      <c r="H423" s="352" t="s">
        <v>4037</v>
      </c>
      <c r="I423" s="351" t="s">
        <v>2359</v>
      </c>
      <c r="J423" s="353">
        <f>INDEX('Org2567'!$BD$4:$BD$905,MATCH(OrgTbl[[#This Row],[code5]],'Org2567'!$D$4:$D$905,0))</f>
        <v>177</v>
      </c>
      <c r="K423" s="351" t="s">
        <v>923</v>
      </c>
      <c r="L423" s="351" t="str">
        <f>INDEX('Org2567'!$BC$4:$BC$905,MATCH(OrgTbl[[#This Row],[code5]],'Org2567'!$D$4:$D$905,0))</f>
        <v>M2</v>
      </c>
      <c r="M423" s="352">
        <f>INDEX('Org2567'!$BF$4:$BF$905,MATCH(OrgTbl[[#This Row],[code5]],'Org2567'!$D$4:$D$905,0))</f>
        <v>13</v>
      </c>
      <c r="N423" s="354"/>
      <c r="O423" s="351" t="s">
        <v>2399</v>
      </c>
      <c r="P423" s="351" t="str">
        <f>INDEX('Org2567'!$BG$4:$BG$905,MATCH(OrgTbl[[#This Row],[code5]],'Org2567'!$D$4:$D$905,0))</f>
        <v>รพช.M2 B&gt;100</v>
      </c>
      <c r="Q423" s="355">
        <f>INDEX('Org2567'!$BE:$BE,MATCH(OrgTbl[[#This Row],[code5]],'Org2567'!$D:$D,0))</f>
        <v>69652</v>
      </c>
      <c r="R423" s="356"/>
    </row>
    <row r="424" spans="1:18" s="146" customFormat="1" ht="21" x14ac:dyDescent="0.6">
      <c r="A424" s="350" t="s">
        <v>442</v>
      </c>
      <c r="B424" s="351" t="s">
        <v>2388</v>
      </c>
      <c r="C424" s="351" t="str">
        <f>OrgTbl[[#This Row],[name333]]&amp;","&amp;OrgTbl[[#This Row],[TypeID]]</f>
        <v>หนองกุงศรี,รพช.</v>
      </c>
      <c r="D424" s="351" t="str">
        <f>MID(OrgTbl[[#This Row],[name]],10,100)</f>
        <v>หนองกุงศรี</v>
      </c>
      <c r="E424" s="352">
        <v>7</v>
      </c>
      <c r="F424" s="351" t="str" cm="1">
        <f t="array" ref="F424">_xlfn.IFS(OrgTbl[[#This Row],[TypeID]]="รพช.","โรงพยาบาลชุมชน",OrgTbl[[#This Row],[TypeID]]="รพศ.","โรงพยาบาลศูนย์",OrgTbl[[#This Row],[TypeID]]="รพท.","โรงพยาบาลทั่วไป")</f>
        <v>โรงพยาบาลชุมชน</v>
      </c>
      <c r="G424" s="351" t="str">
        <f>INDEX('Org2567'!$BB$4:$BB$905,MATCH(OrgTbl[[#This Row],[code5]],'Org2567'!$D$4:$D$905,0))</f>
        <v>รพช.</v>
      </c>
      <c r="H424" s="352" t="s">
        <v>4037</v>
      </c>
      <c r="I424" s="351" t="s">
        <v>2359</v>
      </c>
      <c r="J424" s="353">
        <f>INDEX('Org2567'!$BD$4:$BD$905,MATCH(OrgTbl[[#This Row],[code5]],'Org2567'!$D$4:$D$905,0))</f>
        <v>80</v>
      </c>
      <c r="K424" s="351" t="s">
        <v>923</v>
      </c>
      <c r="L424" s="351" t="str">
        <f>INDEX('Org2567'!$BC$4:$BC$905,MATCH(OrgTbl[[#This Row],[code5]],'Org2567'!$D$4:$D$905,0))</f>
        <v>F1</v>
      </c>
      <c r="M424" s="352">
        <f>INDEX('Org2567'!$BF$4:$BF$905,MATCH(OrgTbl[[#This Row],[code5]],'Org2567'!$D$4:$D$905,0))</f>
        <v>9</v>
      </c>
      <c r="N424" s="354"/>
      <c r="O424" s="351" t="s">
        <v>2390</v>
      </c>
      <c r="P424" s="351" t="str">
        <f>INDEX('Org2567'!$BG$4:$BG$905,MATCH(OrgTbl[[#This Row],[code5]],'Org2567'!$D$4:$D$905,0))</f>
        <v>รพช.F1 P&lt;=50,000</v>
      </c>
      <c r="Q424" s="355">
        <f>INDEX('Org2567'!$BE:$BE,MATCH(OrgTbl[[#This Row],[code5]],'Org2567'!$D:$D,0))</f>
        <v>49101</v>
      </c>
      <c r="R424" s="356"/>
    </row>
    <row r="425" spans="1:18" s="146" customFormat="1" ht="21" x14ac:dyDescent="0.6">
      <c r="A425" s="350" t="s">
        <v>436</v>
      </c>
      <c r="B425" s="351" t="s">
        <v>2370</v>
      </c>
      <c r="C425" s="351" t="str">
        <f>OrgTbl[[#This Row],[name333]]&amp;","&amp;OrgTbl[[#This Row],[TypeID]]</f>
        <v>เขาวง,รพช.</v>
      </c>
      <c r="D425" s="351" t="str">
        <f>MID(OrgTbl[[#This Row],[name]],10,100)</f>
        <v>เขาวง</v>
      </c>
      <c r="E425" s="352">
        <v>7</v>
      </c>
      <c r="F425" s="351" t="str" cm="1">
        <f t="array" ref="F425">_xlfn.IFS(OrgTbl[[#This Row],[TypeID]]="รพช.","โรงพยาบาลชุมชน",OrgTbl[[#This Row],[TypeID]]="รพศ.","โรงพยาบาลศูนย์",OrgTbl[[#This Row],[TypeID]]="รพท.","โรงพยาบาลทั่วไป")</f>
        <v>โรงพยาบาลชุมชน</v>
      </c>
      <c r="G425" s="351" t="str">
        <f>INDEX('Org2567'!$BB$4:$BB$905,MATCH(OrgTbl[[#This Row],[code5]],'Org2567'!$D$4:$D$905,0))</f>
        <v>รพช.</v>
      </c>
      <c r="H425" s="352" t="s">
        <v>4037</v>
      </c>
      <c r="I425" s="351" t="s">
        <v>2359</v>
      </c>
      <c r="J425" s="353">
        <f>INDEX('Org2567'!$BD$4:$BD$905,MATCH(OrgTbl[[#This Row],[code5]],'Org2567'!$D$4:$D$905,0))</f>
        <v>88</v>
      </c>
      <c r="K425" s="351" t="s">
        <v>923</v>
      </c>
      <c r="L425" s="351" t="str">
        <f>INDEX('Org2567'!$BC$4:$BC$905,MATCH(OrgTbl[[#This Row],[code5]],'Org2567'!$D$4:$D$905,0))</f>
        <v>F2</v>
      </c>
      <c r="M425" s="352">
        <f>INDEX('Org2567'!$BF$4:$BF$905,MATCH(OrgTbl[[#This Row],[code5]],'Org2567'!$D$4:$D$905,0))</f>
        <v>5</v>
      </c>
      <c r="N425" s="354"/>
      <c r="O425" s="351" t="s">
        <v>2372</v>
      </c>
      <c r="P425" s="351" t="str">
        <f>INDEX('Org2567'!$BG$4:$BG$905,MATCH(OrgTbl[[#This Row],[code5]],'Org2567'!$D$4:$D$905,0))</f>
        <v>รพช.F2 P&lt;=30,000</v>
      </c>
      <c r="Q425" s="355">
        <f>INDEX('Org2567'!$BE:$BE,MATCH(OrgTbl[[#This Row],[code5]],'Org2567'!$D:$D,0))</f>
        <v>23070</v>
      </c>
      <c r="R425" s="356"/>
    </row>
    <row r="426" spans="1:18" s="146" customFormat="1" ht="21" x14ac:dyDescent="0.6">
      <c r="A426" s="350" t="s">
        <v>440</v>
      </c>
      <c r="B426" s="351" t="s">
        <v>2382</v>
      </c>
      <c r="C426" s="351" t="str">
        <f>OrgTbl[[#This Row],[name333]]&amp;","&amp;OrgTbl[[#This Row],[TypeID]]</f>
        <v>คำม่วง,รพช.</v>
      </c>
      <c r="D426" s="351" t="str">
        <f>MID(OrgTbl[[#This Row],[name]],10,100)</f>
        <v>คำม่วง</v>
      </c>
      <c r="E426" s="352">
        <v>7</v>
      </c>
      <c r="F426" s="351" t="str" cm="1">
        <f t="array" ref="F426">_xlfn.IFS(OrgTbl[[#This Row],[TypeID]]="รพช.","โรงพยาบาลชุมชน",OrgTbl[[#This Row],[TypeID]]="รพศ.","โรงพยาบาลศูนย์",OrgTbl[[#This Row],[TypeID]]="รพท.","โรงพยาบาลทั่วไป")</f>
        <v>โรงพยาบาลชุมชน</v>
      </c>
      <c r="G426" s="351" t="str">
        <f>INDEX('Org2567'!$BB$4:$BB$905,MATCH(OrgTbl[[#This Row],[code5]],'Org2567'!$D$4:$D$905,0))</f>
        <v>รพช.</v>
      </c>
      <c r="H426" s="352" t="s">
        <v>4037</v>
      </c>
      <c r="I426" s="351" t="s">
        <v>2359</v>
      </c>
      <c r="J426" s="353">
        <f>INDEX('Org2567'!$BD$4:$BD$905,MATCH(OrgTbl[[#This Row],[code5]],'Org2567'!$D$4:$D$905,0))</f>
        <v>81</v>
      </c>
      <c r="K426" s="351" t="s">
        <v>923</v>
      </c>
      <c r="L426" s="351" t="str">
        <f>INDEX('Org2567'!$BC$4:$BC$905,MATCH(OrgTbl[[#This Row],[code5]],'Org2567'!$D$4:$D$905,0))</f>
        <v>F2</v>
      </c>
      <c r="M426" s="352">
        <f>INDEX('Org2567'!$BF$4:$BF$905,MATCH(OrgTbl[[#This Row],[code5]],'Org2567'!$D$4:$D$905,0))</f>
        <v>6</v>
      </c>
      <c r="N426" s="354"/>
      <c r="O426" s="351" t="s">
        <v>2384</v>
      </c>
      <c r="P426" s="351" t="str">
        <f>INDEX('Org2567'!$BG$4:$BG$905,MATCH(OrgTbl[[#This Row],[code5]],'Org2567'!$D$4:$D$905,0))</f>
        <v>รพช.F2 P30,000-60,000</v>
      </c>
      <c r="Q426" s="355">
        <f>INDEX('Org2567'!$BE:$BE,MATCH(OrgTbl[[#This Row],[code5]],'Org2567'!$D:$D,0))</f>
        <v>37220</v>
      </c>
      <c r="R426" s="356"/>
    </row>
    <row r="427" spans="1:18" s="146" customFormat="1" ht="21" x14ac:dyDescent="0.6">
      <c r="A427" s="350" t="s">
        <v>441</v>
      </c>
      <c r="B427" s="351" t="s">
        <v>2385</v>
      </c>
      <c r="C427" s="351" t="str">
        <f>OrgTbl[[#This Row],[name333]]&amp;","&amp;OrgTbl[[#This Row],[TypeID]]</f>
        <v>ท่าคันโท,รพช.</v>
      </c>
      <c r="D427" s="351" t="str">
        <f>MID(OrgTbl[[#This Row],[name]],10,100)</f>
        <v>ท่าคันโท</v>
      </c>
      <c r="E427" s="352">
        <v>7</v>
      </c>
      <c r="F427" s="351" t="str" cm="1">
        <f t="array" ref="F427">_xlfn.IFS(OrgTbl[[#This Row],[TypeID]]="รพช.","โรงพยาบาลชุมชน",OrgTbl[[#This Row],[TypeID]]="รพศ.","โรงพยาบาลศูนย์",OrgTbl[[#This Row],[TypeID]]="รพท.","โรงพยาบาลทั่วไป")</f>
        <v>โรงพยาบาลชุมชน</v>
      </c>
      <c r="G427" s="351" t="str">
        <f>INDEX('Org2567'!$BB$4:$BB$905,MATCH(OrgTbl[[#This Row],[code5]],'Org2567'!$D$4:$D$905,0))</f>
        <v>รพช.</v>
      </c>
      <c r="H427" s="352" t="s">
        <v>4037</v>
      </c>
      <c r="I427" s="351" t="s">
        <v>2359</v>
      </c>
      <c r="J427" s="353">
        <f>INDEX('Org2567'!$BD$4:$BD$905,MATCH(OrgTbl[[#This Row],[code5]],'Org2567'!$D$4:$D$905,0))</f>
        <v>60</v>
      </c>
      <c r="K427" s="351" t="s">
        <v>923</v>
      </c>
      <c r="L427" s="351" t="str">
        <f>INDEX('Org2567'!$BC$4:$BC$905,MATCH(OrgTbl[[#This Row],[code5]],'Org2567'!$D$4:$D$905,0))</f>
        <v>F2</v>
      </c>
      <c r="M427" s="352">
        <f>INDEX('Org2567'!$BF$4:$BF$905,MATCH(OrgTbl[[#This Row],[code5]],'Org2567'!$D$4:$D$905,0))</f>
        <v>5</v>
      </c>
      <c r="N427" s="354"/>
      <c r="O427" s="351" t="s">
        <v>2387</v>
      </c>
      <c r="P427" s="351" t="str">
        <f>INDEX('Org2567'!$BG$4:$BG$905,MATCH(OrgTbl[[#This Row],[code5]],'Org2567'!$D$4:$D$905,0))</f>
        <v>รพช.F2 P&lt;=30,000</v>
      </c>
      <c r="Q427" s="355">
        <f>INDEX('Org2567'!$BE:$BE,MATCH(OrgTbl[[#This Row],[code5]],'Org2567'!$D:$D,0))</f>
        <v>27862</v>
      </c>
      <c r="R427" s="356"/>
    </row>
    <row r="428" spans="1:18" s="146" customFormat="1" ht="21" x14ac:dyDescent="0.6">
      <c r="A428" s="350" t="s">
        <v>2400</v>
      </c>
      <c r="B428" s="351" t="s">
        <v>2401</v>
      </c>
      <c r="C428" s="351" t="str">
        <f>OrgTbl[[#This Row],[name333]]&amp;","&amp;OrgTbl[[#This Row],[TypeID]]</f>
        <v>นาคู,รพช.</v>
      </c>
      <c r="D428" s="351" t="str">
        <f>MID(OrgTbl[[#This Row],[name]],10,100)</f>
        <v>นาคู</v>
      </c>
      <c r="E428" s="352">
        <v>7</v>
      </c>
      <c r="F428" s="351" t="str" cm="1">
        <f t="array" ref="F428">_xlfn.IFS(OrgTbl[[#This Row],[TypeID]]="รพช.","โรงพยาบาลชุมชน",OrgTbl[[#This Row],[TypeID]]="รพศ.","โรงพยาบาลศูนย์",OrgTbl[[#This Row],[TypeID]]="รพท.","โรงพยาบาลทั่วไป")</f>
        <v>โรงพยาบาลชุมชน</v>
      </c>
      <c r="G428" s="351" t="str">
        <f>INDEX('Org2567'!$BB$4:$BB$905,MATCH(OrgTbl[[#This Row],[code5]],'Org2567'!$D$4:$D$905,0))</f>
        <v>รพช.</v>
      </c>
      <c r="H428" s="352" t="s">
        <v>4037</v>
      </c>
      <c r="I428" s="351" t="s">
        <v>2359</v>
      </c>
      <c r="J428" s="353">
        <f>INDEX('Org2567'!$BD$4:$BD$905,MATCH(OrgTbl[[#This Row],[code5]],'Org2567'!$D$4:$D$905,0))</f>
        <v>41</v>
      </c>
      <c r="K428" s="351" t="s">
        <v>918</v>
      </c>
      <c r="L428" s="351" t="str">
        <f>INDEX('Org2567'!$BC$4:$BC$905,MATCH(OrgTbl[[#This Row],[code5]],'Org2567'!$D$4:$D$905,0))</f>
        <v>F2</v>
      </c>
      <c r="M428" s="352">
        <f>INDEX('Org2567'!$BF$4:$BF$905,MATCH(OrgTbl[[#This Row],[code5]],'Org2567'!$D$4:$D$905,0))</f>
        <v>5</v>
      </c>
      <c r="N428" s="354"/>
      <c r="O428" s="351" t="s">
        <v>2403</v>
      </c>
      <c r="P428" s="351" t="str">
        <f>INDEX('Org2567'!$BG$4:$BG$905,MATCH(OrgTbl[[#This Row],[code5]],'Org2567'!$D$4:$D$905,0))</f>
        <v>รพช.F2 P&lt;=30,000</v>
      </c>
      <c r="Q428" s="355">
        <f>INDEX('Org2567'!$BE:$BE,MATCH(OrgTbl[[#This Row],[code5]],'Org2567'!$D:$D,0))</f>
        <v>20802</v>
      </c>
      <c r="R428" s="356"/>
    </row>
    <row r="429" spans="1:18" s="146" customFormat="1" ht="21" x14ac:dyDescent="0.6">
      <c r="A429" s="350" t="s">
        <v>433</v>
      </c>
      <c r="B429" s="351" t="s">
        <v>2361</v>
      </c>
      <c r="C429" s="351" t="str">
        <f>OrgTbl[[#This Row],[name333]]&amp;","&amp;OrgTbl[[#This Row],[TypeID]]</f>
        <v>นามน,รพช.</v>
      </c>
      <c r="D429" s="351" t="str">
        <f>MID(OrgTbl[[#This Row],[name]],10,100)</f>
        <v>นามน</v>
      </c>
      <c r="E429" s="352">
        <v>7</v>
      </c>
      <c r="F429" s="351" t="str" cm="1">
        <f t="array" ref="F429">_xlfn.IFS(OrgTbl[[#This Row],[TypeID]]="รพช.","โรงพยาบาลชุมชน",OrgTbl[[#This Row],[TypeID]]="รพศ.","โรงพยาบาลศูนย์",OrgTbl[[#This Row],[TypeID]]="รพท.","โรงพยาบาลทั่วไป")</f>
        <v>โรงพยาบาลชุมชน</v>
      </c>
      <c r="G429" s="351" t="str">
        <f>INDEX('Org2567'!$BB$4:$BB$905,MATCH(OrgTbl[[#This Row],[code5]],'Org2567'!$D$4:$D$905,0))</f>
        <v>รพช.</v>
      </c>
      <c r="H429" s="352" t="s">
        <v>4037</v>
      </c>
      <c r="I429" s="351" t="s">
        <v>2359</v>
      </c>
      <c r="J429" s="353">
        <f>INDEX('Org2567'!$BD$4:$BD$905,MATCH(OrgTbl[[#This Row],[code5]],'Org2567'!$D$4:$D$905,0))</f>
        <v>37</v>
      </c>
      <c r="K429" s="351" t="s">
        <v>918</v>
      </c>
      <c r="L429" s="351" t="str">
        <f>INDEX('Org2567'!$BC$4:$BC$905,MATCH(OrgTbl[[#This Row],[code5]],'Org2567'!$D$4:$D$905,0))</f>
        <v>F2</v>
      </c>
      <c r="M429" s="352">
        <f>INDEX('Org2567'!$BF$4:$BF$905,MATCH(OrgTbl[[#This Row],[code5]],'Org2567'!$D$4:$D$905,0))</f>
        <v>5</v>
      </c>
      <c r="N429" s="354"/>
      <c r="O429" s="351" t="s">
        <v>2363</v>
      </c>
      <c r="P429" s="351" t="str">
        <f>INDEX('Org2567'!$BG$4:$BG$905,MATCH(OrgTbl[[#This Row],[code5]],'Org2567'!$D$4:$D$905,0))</f>
        <v>รพช.F2 P&lt;=30,000</v>
      </c>
      <c r="Q429" s="355">
        <f>INDEX('Org2567'!$BE:$BE,MATCH(OrgTbl[[#This Row],[code5]],'Org2567'!$D:$D,0))</f>
        <v>26344</v>
      </c>
      <c r="R429" s="356"/>
    </row>
    <row r="430" spans="1:18" s="146" customFormat="1" ht="21" x14ac:dyDescent="0.6">
      <c r="A430" s="350" t="s">
        <v>435</v>
      </c>
      <c r="B430" s="351" t="s">
        <v>2367</v>
      </c>
      <c r="C430" s="351" t="str">
        <f>OrgTbl[[#This Row],[name333]]&amp;","&amp;OrgTbl[[#This Row],[TypeID]]</f>
        <v>ร่องคำ,รพช.</v>
      </c>
      <c r="D430" s="351" t="str">
        <f>MID(OrgTbl[[#This Row],[name]],10,100)</f>
        <v>ร่องคำ</v>
      </c>
      <c r="E430" s="352">
        <v>7</v>
      </c>
      <c r="F430" s="351" t="str" cm="1">
        <f t="array" ref="F430">_xlfn.IFS(OrgTbl[[#This Row],[TypeID]]="รพช.","โรงพยาบาลชุมชน",OrgTbl[[#This Row],[TypeID]]="รพศ.","โรงพยาบาลศูนย์",OrgTbl[[#This Row],[TypeID]]="รพท.","โรงพยาบาลทั่วไป")</f>
        <v>โรงพยาบาลชุมชน</v>
      </c>
      <c r="G430" s="351" t="str">
        <f>INDEX('Org2567'!$BB$4:$BB$905,MATCH(OrgTbl[[#This Row],[code5]],'Org2567'!$D$4:$D$905,0))</f>
        <v>รพช.</v>
      </c>
      <c r="H430" s="352" t="s">
        <v>4037</v>
      </c>
      <c r="I430" s="351" t="s">
        <v>2359</v>
      </c>
      <c r="J430" s="353">
        <f>INDEX('Org2567'!$BD$4:$BD$905,MATCH(OrgTbl[[#This Row],[code5]],'Org2567'!$D$4:$D$905,0))</f>
        <v>30</v>
      </c>
      <c r="K430" s="351" t="s">
        <v>918</v>
      </c>
      <c r="L430" s="351" t="str">
        <f>INDEX('Org2567'!$BC$4:$BC$905,MATCH(OrgTbl[[#This Row],[code5]],'Org2567'!$D$4:$D$905,0))</f>
        <v>F2</v>
      </c>
      <c r="M430" s="352">
        <f>INDEX('Org2567'!$BF$4:$BF$905,MATCH(OrgTbl[[#This Row],[code5]],'Org2567'!$D$4:$D$905,0))</f>
        <v>5</v>
      </c>
      <c r="N430" s="354"/>
      <c r="O430" s="351" t="s">
        <v>2369</v>
      </c>
      <c r="P430" s="351" t="str">
        <f>INDEX('Org2567'!$BG$4:$BG$905,MATCH(OrgTbl[[#This Row],[code5]],'Org2567'!$D$4:$D$905,0))</f>
        <v>รพช.F2 P&lt;=30,000</v>
      </c>
      <c r="Q430" s="355">
        <f>INDEX('Org2567'!$BE:$BE,MATCH(OrgTbl[[#This Row],[code5]],'Org2567'!$D:$D,0))</f>
        <v>11517</v>
      </c>
      <c r="R430" s="356"/>
    </row>
    <row r="431" spans="1:18" s="146" customFormat="1" ht="21" x14ac:dyDescent="0.6">
      <c r="A431" s="350" t="s">
        <v>439</v>
      </c>
      <c r="B431" s="351" t="s">
        <v>2379</v>
      </c>
      <c r="C431" s="351" t="str">
        <f>OrgTbl[[#This Row],[name333]]&amp;","&amp;OrgTbl[[#This Row],[TypeID]]</f>
        <v>สหัสขันธ์,รพช.</v>
      </c>
      <c r="D431" s="351" t="str">
        <f>MID(OrgTbl[[#This Row],[name]],10,100)</f>
        <v>สหัสขันธ์</v>
      </c>
      <c r="E431" s="352">
        <v>7</v>
      </c>
      <c r="F431" s="351" t="str" cm="1">
        <f t="array" ref="F431">_xlfn.IFS(OrgTbl[[#This Row],[TypeID]]="รพช.","โรงพยาบาลชุมชน",OrgTbl[[#This Row],[TypeID]]="รพศ.","โรงพยาบาลศูนย์",OrgTbl[[#This Row],[TypeID]]="รพท.","โรงพยาบาลทั่วไป")</f>
        <v>โรงพยาบาลชุมชน</v>
      </c>
      <c r="G431" s="351" t="str">
        <f>INDEX('Org2567'!$BB$4:$BB$905,MATCH(OrgTbl[[#This Row],[code5]],'Org2567'!$D$4:$D$905,0))</f>
        <v>รพช.</v>
      </c>
      <c r="H431" s="352" t="s">
        <v>4037</v>
      </c>
      <c r="I431" s="351" t="s">
        <v>2359</v>
      </c>
      <c r="J431" s="353">
        <f>INDEX('Org2567'!$BD$4:$BD$905,MATCH(OrgTbl[[#This Row],[code5]],'Org2567'!$D$4:$D$905,0))</f>
        <v>40</v>
      </c>
      <c r="K431" s="351" t="s">
        <v>918</v>
      </c>
      <c r="L431" s="351" t="str">
        <f>INDEX('Org2567'!$BC$4:$BC$905,MATCH(OrgTbl[[#This Row],[code5]],'Org2567'!$D$4:$D$905,0))</f>
        <v>F2</v>
      </c>
      <c r="M431" s="352">
        <f>INDEX('Org2567'!$BF$4:$BF$905,MATCH(OrgTbl[[#This Row],[code5]],'Org2567'!$D$4:$D$905,0))</f>
        <v>5</v>
      </c>
      <c r="N431" s="354"/>
      <c r="O431" s="351" t="s">
        <v>2381</v>
      </c>
      <c r="P431" s="351" t="str">
        <f>INDEX('Org2567'!$BG$4:$BG$905,MATCH(OrgTbl[[#This Row],[code5]],'Org2567'!$D$4:$D$905,0))</f>
        <v>รพช.F2 P&lt;=30,000</v>
      </c>
      <c r="Q431" s="355">
        <f>INDEX('Org2567'!$BE:$BE,MATCH(OrgTbl[[#This Row],[code5]],'Org2567'!$D:$D,0))</f>
        <v>28347</v>
      </c>
      <c r="R431" s="356"/>
    </row>
    <row r="432" spans="1:18" s="146" customFormat="1" ht="21" x14ac:dyDescent="0.6">
      <c r="A432" s="350" t="s">
        <v>2411</v>
      </c>
      <c r="B432" s="351" t="s">
        <v>2412</v>
      </c>
      <c r="C432" s="351" t="str">
        <f>OrgTbl[[#This Row],[name333]]&amp;","&amp;OrgTbl[[#This Row],[TypeID]]</f>
        <v>สามชัย,รพช.</v>
      </c>
      <c r="D432" s="351" t="str">
        <f>MID(OrgTbl[[#This Row],[name]],10,100)</f>
        <v>สามชัย</v>
      </c>
      <c r="E432" s="352">
        <v>7</v>
      </c>
      <c r="F432" s="351" t="str" cm="1">
        <f t="array" ref="F432">_xlfn.IFS(OrgTbl[[#This Row],[TypeID]]="รพช.","โรงพยาบาลชุมชน",OrgTbl[[#This Row],[TypeID]]="รพศ.","โรงพยาบาลศูนย์",OrgTbl[[#This Row],[TypeID]]="รพท.","โรงพยาบาลทั่วไป")</f>
        <v>โรงพยาบาลชุมชน</v>
      </c>
      <c r="G432" s="351" t="str">
        <f>INDEX('Org2567'!$BB$4:$BB$905,MATCH(OrgTbl[[#This Row],[code5]],'Org2567'!$D$4:$D$905,0))</f>
        <v>รพช.</v>
      </c>
      <c r="H432" s="352" t="s">
        <v>4037</v>
      </c>
      <c r="I432" s="351" t="s">
        <v>2359</v>
      </c>
      <c r="J432" s="353">
        <f>INDEX('Org2567'!$BD$4:$BD$905,MATCH(OrgTbl[[#This Row],[code5]],'Org2567'!$D$4:$D$905,0))</f>
        <v>30</v>
      </c>
      <c r="K432" s="351" t="s">
        <v>918</v>
      </c>
      <c r="L432" s="351" t="str">
        <f>INDEX('Org2567'!$BC$4:$BC$905,MATCH(OrgTbl[[#This Row],[code5]],'Org2567'!$D$4:$D$905,0))</f>
        <v>F2</v>
      </c>
      <c r="M432" s="352">
        <f>INDEX('Org2567'!$BF$4:$BF$905,MATCH(OrgTbl[[#This Row],[code5]],'Org2567'!$D$4:$D$905,0))</f>
        <v>5</v>
      </c>
      <c r="N432" s="354"/>
      <c r="O432" s="351" t="s">
        <v>2414</v>
      </c>
      <c r="P432" s="351" t="str">
        <f>INDEX('Org2567'!$BG$4:$BG$905,MATCH(OrgTbl[[#This Row],[code5]],'Org2567'!$D$4:$D$905,0))</f>
        <v>รพช.F2 P&lt;=30,000</v>
      </c>
      <c r="Q432" s="355">
        <f>INDEX('Org2567'!$BE:$BE,MATCH(OrgTbl[[#This Row],[code5]],'Org2567'!$D:$D,0))</f>
        <v>19045</v>
      </c>
      <c r="R432" s="356"/>
    </row>
    <row r="433" spans="1:18" s="146" customFormat="1" ht="21" x14ac:dyDescent="0.6">
      <c r="A433" s="350" t="s">
        <v>444</v>
      </c>
      <c r="B433" s="351" t="s">
        <v>2394</v>
      </c>
      <c r="C433" s="351" t="str">
        <f>OrgTbl[[#This Row],[name333]]&amp;","&amp;OrgTbl[[#This Row],[TypeID]]</f>
        <v>ห้วยผึ้ง,รพช.</v>
      </c>
      <c r="D433" s="351" t="str">
        <f>MID(OrgTbl[[#This Row],[name]],10,100)</f>
        <v>ห้วยผึ้ง</v>
      </c>
      <c r="E433" s="352">
        <v>7</v>
      </c>
      <c r="F433" s="351" t="str" cm="1">
        <f t="array" ref="F433">_xlfn.IFS(OrgTbl[[#This Row],[TypeID]]="รพช.","โรงพยาบาลชุมชน",OrgTbl[[#This Row],[TypeID]]="รพศ.","โรงพยาบาลศูนย์",OrgTbl[[#This Row],[TypeID]]="รพท.","โรงพยาบาลทั่วไป")</f>
        <v>โรงพยาบาลชุมชน</v>
      </c>
      <c r="G433" s="351" t="str">
        <f>INDEX('Org2567'!$BB$4:$BB$905,MATCH(OrgTbl[[#This Row],[code5]],'Org2567'!$D$4:$D$905,0))</f>
        <v>รพช.</v>
      </c>
      <c r="H433" s="352" t="s">
        <v>4037</v>
      </c>
      <c r="I433" s="351" t="s">
        <v>2359</v>
      </c>
      <c r="J433" s="353">
        <f>INDEX('Org2567'!$BD$4:$BD$905,MATCH(OrgTbl[[#This Row],[code5]],'Org2567'!$D$4:$D$905,0))</f>
        <v>34</v>
      </c>
      <c r="K433" s="351" t="s">
        <v>918</v>
      </c>
      <c r="L433" s="351" t="str">
        <f>INDEX('Org2567'!$BC$4:$BC$905,MATCH(OrgTbl[[#This Row],[code5]],'Org2567'!$D$4:$D$905,0))</f>
        <v>F2</v>
      </c>
      <c r="M433" s="352">
        <f>INDEX('Org2567'!$BF$4:$BF$905,MATCH(OrgTbl[[#This Row],[code5]],'Org2567'!$D$4:$D$905,0))</f>
        <v>5</v>
      </c>
      <c r="N433" s="354"/>
      <c r="O433" s="351" t="s">
        <v>2396</v>
      </c>
      <c r="P433" s="351" t="str">
        <f>INDEX('Org2567'!$BG$4:$BG$905,MATCH(OrgTbl[[#This Row],[code5]],'Org2567'!$D$4:$D$905,0))</f>
        <v>รพช.F2 P&lt;=30,000</v>
      </c>
      <c r="Q433" s="355">
        <f>INDEX('Org2567'!$BE:$BE,MATCH(OrgTbl[[#This Row],[code5]],'Org2567'!$D:$D,0))</f>
        <v>21182</v>
      </c>
      <c r="R433" s="356"/>
    </row>
    <row r="434" spans="1:18" s="146" customFormat="1" ht="21" x14ac:dyDescent="0.6">
      <c r="A434" s="350" t="s">
        <v>438</v>
      </c>
      <c r="B434" s="351" t="s">
        <v>2376</v>
      </c>
      <c r="C434" s="351" t="str">
        <f>OrgTbl[[#This Row],[name333]]&amp;","&amp;OrgTbl[[#This Row],[TypeID]]</f>
        <v>ห้วยเม็ก,รพช.</v>
      </c>
      <c r="D434" s="351" t="str">
        <f>MID(OrgTbl[[#This Row],[name]],10,100)</f>
        <v>ห้วยเม็ก</v>
      </c>
      <c r="E434" s="352">
        <v>7</v>
      </c>
      <c r="F434" s="351" t="str" cm="1">
        <f t="array" ref="F434">_xlfn.IFS(OrgTbl[[#This Row],[TypeID]]="รพช.","โรงพยาบาลชุมชน",OrgTbl[[#This Row],[TypeID]]="รพศ.","โรงพยาบาลศูนย์",OrgTbl[[#This Row],[TypeID]]="รพท.","โรงพยาบาลทั่วไป")</f>
        <v>โรงพยาบาลชุมชน</v>
      </c>
      <c r="G434" s="351" t="str">
        <f>INDEX('Org2567'!$BB$4:$BB$905,MATCH(OrgTbl[[#This Row],[code5]],'Org2567'!$D$4:$D$905,0))</f>
        <v>รพช.</v>
      </c>
      <c r="H434" s="352" t="s">
        <v>4037</v>
      </c>
      <c r="I434" s="351" t="s">
        <v>2359</v>
      </c>
      <c r="J434" s="353">
        <f>INDEX('Org2567'!$BD$4:$BD$905,MATCH(OrgTbl[[#This Row],[code5]],'Org2567'!$D$4:$D$905,0))</f>
        <v>58</v>
      </c>
      <c r="K434" s="351" t="s">
        <v>918</v>
      </c>
      <c r="L434" s="351" t="str">
        <f>INDEX('Org2567'!$BC$4:$BC$905,MATCH(OrgTbl[[#This Row],[code5]],'Org2567'!$D$4:$D$905,0))</f>
        <v>F2</v>
      </c>
      <c r="M434" s="352">
        <f>INDEX('Org2567'!$BF$4:$BF$905,MATCH(OrgTbl[[#This Row],[code5]],'Org2567'!$D$4:$D$905,0))</f>
        <v>6</v>
      </c>
      <c r="N434" s="354"/>
      <c r="O434" s="351" t="s">
        <v>2378</v>
      </c>
      <c r="P434" s="351" t="str">
        <f>INDEX('Org2567'!$BG$4:$BG$905,MATCH(OrgTbl[[#This Row],[code5]],'Org2567'!$D$4:$D$905,0))</f>
        <v>รพช.F2 P30,000-60,000</v>
      </c>
      <c r="Q434" s="355">
        <f>INDEX('Org2567'!$BE:$BE,MATCH(OrgTbl[[#This Row],[code5]],'Org2567'!$D:$D,0))</f>
        <v>35116</v>
      </c>
      <c r="R434" s="356"/>
    </row>
    <row r="435" spans="1:18" s="146" customFormat="1" ht="21" x14ac:dyDescent="0.6">
      <c r="A435" s="350" t="s">
        <v>898</v>
      </c>
      <c r="B435" s="351" t="s">
        <v>2404</v>
      </c>
      <c r="C435" s="351" t="str">
        <f>OrgTbl[[#This Row],[name333]]&amp;","&amp;OrgTbl[[#This Row],[TypeID]]</f>
        <v>ฆ้องชัย,รพช.</v>
      </c>
      <c r="D435" s="351" t="str">
        <f>MID(OrgTbl[[#This Row],[name]],10,100)</f>
        <v>ฆ้องชัย</v>
      </c>
      <c r="E435" s="352">
        <v>7</v>
      </c>
      <c r="F435" s="351" t="str" cm="1">
        <f t="array" ref="F435">_xlfn.IFS(OrgTbl[[#This Row],[TypeID]]="รพช.","โรงพยาบาลชุมชน",OrgTbl[[#This Row],[TypeID]]="รพศ.","โรงพยาบาลศูนย์",OrgTbl[[#This Row],[TypeID]]="รพท.","โรงพยาบาลทั่วไป")</f>
        <v>โรงพยาบาลชุมชน</v>
      </c>
      <c r="G435" s="351" t="str">
        <f>INDEX('Org2567'!$BB$4:$BB$905,MATCH(OrgTbl[[#This Row],[code5]],'Org2567'!$D$4:$D$905,0))</f>
        <v>รพช.</v>
      </c>
      <c r="H435" s="352" t="s">
        <v>4037</v>
      </c>
      <c r="I435" s="351" t="s">
        <v>2359</v>
      </c>
      <c r="J435" s="353">
        <f>INDEX('Org2567'!$BD$4:$BD$905,MATCH(OrgTbl[[#This Row],[code5]],'Org2567'!$D$4:$D$905,0))</f>
        <v>30</v>
      </c>
      <c r="K435" s="351" t="s">
        <v>918</v>
      </c>
      <c r="L435" s="351" t="str">
        <f>INDEX('Org2567'!$BC$4:$BC$905,MATCH(OrgTbl[[#This Row],[code5]],'Org2567'!$D$4:$D$905,0))</f>
        <v>F3</v>
      </c>
      <c r="M435" s="352">
        <f>INDEX('Org2567'!$BF$4:$BF$905,MATCH(OrgTbl[[#This Row],[code5]],'Org2567'!$D$4:$D$905,0))</f>
        <v>3</v>
      </c>
      <c r="N435" s="354"/>
      <c r="O435" s="351" t="s">
        <v>2406</v>
      </c>
      <c r="P435" s="351" t="str">
        <f>INDEX('Org2567'!$BG$4:$BG$905,MATCH(OrgTbl[[#This Row],[code5]],'Org2567'!$D$4:$D$905,0))</f>
        <v>รพช.F3 P15,000-25,000</v>
      </c>
      <c r="Q435" s="355">
        <f>INDEX('Org2567'!$BE:$BE,MATCH(OrgTbl[[#This Row],[code5]],'Org2567'!$D:$D,0))</f>
        <v>18040</v>
      </c>
      <c r="R435" s="356"/>
    </row>
    <row r="436" spans="1:18" s="146" customFormat="1" ht="21" x14ac:dyDescent="0.6">
      <c r="A436" s="350" t="s">
        <v>2407</v>
      </c>
      <c r="B436" s="351" t="s">
        <v>2408</v>
      </c>
      <c r="C436" s="351" t="str">
        <f>OrgTbl[[#This Row],[name333]]&amp;","&amp;OrgTbl[[#This Row],[TypeID]]</f>
        <v>ดอนจาน,รพช.</v>
      </c>
      <c r="D436" s="351" t="str">
        <f>MID(OrgTbl[[#This Row],[name]],10,100)</f>
        <v>ดอนจาน</v>
      </c>
      <c r="E436" s="352">
        <v>7</v>
      </c>
      <c r="F436" s="351" t="str" cm="1">
        <f t="array" ref="F436">_xlfn.IFS(OrgTbl[[#This Row],[TypeID]]="รพช.","โรงพยาบาลชุมชน",OrgTbl[[#This Row],[TypeID]]="รพศ.","โรงพยาบาลศูนย์",OrgTbl[[#This Row],[TypeID]]="รพท.","โรงพยาบาลทั่วไป")</f>
        <v>โรงพยาบาลชุมชน</v>
      </c>
      <c r="G436" s="351" t="str">
        <f>INDEX('Org2567'!$BB$4:$BB$905,MATCH(OrgTbl[[#This Row],[code5]],'Org2567'!$D$4:$D$905,0))</f>
        <v>รพช.</v>
      </c>
      <c r="H436" s="352" t="s">
        <v>4037</v>
      </c>
      <c r="I436" s="351" t="s">
        <v>2359</v>
      </c>
      <c r="J436" s="353">
        <f>INDEX('Org2567'!$BD$4:$BD$905,MATCH(OrgTbl[[#This Row],[code5]],'Org2567'!$D$4:$D$905,0))</f>
        <v>14</v>
      </c>
      <c r="K436" s="351" t="s">
        <v>918</v>
      </c>
      <c r="L436" s="351" t="str">
        <f>INDEX('Org2567'!$BC$4:$BC$905,MATCH(OrgTbl[[#This Row],[code5]],'Org2567'!$D$4:$D$905,0))</f>
        <v>F3</v>
      </c>
      <c r="M436" s="352">
        <f>INDEX('Org2567'!$BF$4:$BF$905,MATCH(OrgTbl[[#This Row],[code5]],'Org2567'!$D$4:$D$905,0))</f>
        <v>3</v>
      </c>
      <c r="N436" s="354"/>
      <c r="O436" s="351" t="s">
        <v>2410</v>
      </c>
      <c r="P436" s="351" t="str">
        <f>INDEX('Org2567'!$BG$4:$BG$905,MATCH(OrgTbl[[#This Row],[code5]],'Org2567'!$D$4:$D$905,0))</f>
        <v>รพช.F3 P15,000-25,000</v>
      </c>
      <c r="Q436" s="355">
        <f>INDEX('Org2567'!$BE:$BE,MATCH(OrgTbl[[#This Row],[code5]],'Org2567'!$D:$D,0))</f>
        <v>17862</v>
      </c>
      <c r="R436" s="356"/>
    </row>
    <row r="437" spans="1:18" s="146" customFormat="1" ht="21" x14ac:dyDescent="0.6">
      <c r="A437" s="350" t="s">
        <v>446</v>
      </c>
      <c r="B437" s="351" t="s">
        <v>2173</v>
      </c>
      <c r="C437" s="351" t="str">
        <f>OrgTbl[[#This Row],[name333]]&amp;","&amp;OrgTbl[[#This Row],[TypeID]]</f>
        <v>ขอนแก่น,รพศ.</v>
      </c>
      <c r="D437" s="351" t="str">
        <f>MID(OrgTbl[[#This Row],[name]],10,100)</f>
        <v>ขอนแก่น</v>
      </c>
      <c r="E437" s="352">
        <v>7</v>
      </c>
      <c r="F437" s="351" t="str" cm="1">
        <f t="array" ref="F437">_xlfn.IFS(OrgTbl[[#This Row],[TypeID]]="รพช.","โรงพยาบาลชุมชน",OrgTbl[[#This Row],[TypeID]]="รพศ.","โรงพยาบาลศูนย์",OrgTbl[[#This Row],[TypeID]]="รพท.","โรงพยาบาลทั่วไป")</f>
        <v>โรงพยาบาลศูนย์</v>
      </c>
      <c r="G437" s="351" t="str">
        <f>INDEX('Org2567'!$BB$4:$BB$905,MATCH(OrgTbl[[#This Row],[code5]],'Org2567'!$D$4:$D$905,0))</f>
        <v>รพศ.</v>
      </c>
      <c r="H437" s="352" t="s">
        <v>4038</v>
      </c>
      <c r="I437" s="351" t="s">
        <v>2175</v>
      </c>
      <c r="J437" s="353">
        <f>INDEX('Org2567'!$BD$4:$BD$905,MATCH(OrgTbl[[#This Row],[code5]],'Org2567'!$D$4:$D$905,0))</f>
        <v>1238</v>
      </c>
      <c r="K437" s="351" t="s">
        <v>918</v>
      </c>
      <c r="L437" s="351" t="str">
        <f>INDEX('Org2567'!$BC$4:$BC$905,MATCH(OrgTbl[[#This Row],[code5]],'Org2567'!$D$4:$D$905,0))</f>
        <v>A</v>
      </c>
      <c r="M437" s="352">
        <f>INDEX('Org2567'!$BF$4:$BF$905,MATCH(OrgTbl[[#This Row],[code5]],'Org2567'!$D$4:$D$905,0))</f>
        <v>20</v>
      </c>
      <c r="N437" s="354"/>
      <c r="O437" s="351" t="s">
        <v>2176</v>
      </c>
      <c r="P437" s="351" t="str">
        <f>INDEX('Org2567'!$BG$4:$BG$905,MATCH(OrgTbl[[#This Row],[code5]],'Org2567'!$D$4:$D$905,0))</f>
        <v>รพศ.A B&gt;1000</v>
      </c>
      <c r="Q437" s="355">
        <f>INDEX('Org2567'!$BE:$BE,MATCH(OrgTbl[[#This Row],[code5]],'Org2567'!$D:$D,0))</f>
        <v>258609</v>
      </c>
      <c r="R437" s="356"/>
    </row>
    <row r="438" spans="1:18" s="146" customFormat="1" ht="21" x14ac:dyDescent="0.6">
      <c r="A438" s="350" t="s">
        <v>450</v>
      </c>
      <c r="B438" s="351" t="s">
        <v>2186</v>
      </c>
      <c r="C438" s="351" t="str">
        <f>OrgTbl[[#This Row],[name333]]&amp;","&amp;OrgTbl[[#This Row],[TypeID]]</f>
        <v>ชุมแพ,รพท.</v>
      </c>
      <c r="D438" s="351" t="str">
        <f>MID(OrgTbl[[#This Row],[name]],10,100)</f>
        <v>ชุมแพ</v>
      </c>
      <c r="E438" s="352">
        <v>7</v>
      </c>
      <c r="F438" s="351" t="str" cm="1">
        <f t="array" ref="F438">_xlfn.IFS(OrgTbl[[#This Row],[TypeID]]="รพช.","โรงพยาบาลชุมชน",OrgTbl[[#This Row],[TypeID]]="รพศ.","โรงพยาบาลศูนย์",OrgTbl[[#This Row],[TypeID]]="รพท.","โรงพยาบาลทั่วไป")</f>
        <v>โรงพยาบาลทั่วไป</v>
      </c>
      <c r="G438" s="351" t="str">
        <f>INDEX('Org2567'!$BB$4:$BB$905,MATCH(OrgTbl[[#This Row],[code5]],'Org2567'!$D$4:$D$905,0))</f>
        <v>รพท.</v>
      </c>
      <c r="H438" s="352" t="s">
        <v>4038</v>
      </c>
      <c r="I438" s="351" t="s">
        <v>2175</v>
      </c>
      <c r="J438" s="353">
        <f>INDEX('Org2567'!$BD$4:$BD$905,MATCH(OrgTbl[[#This Row],[code5]],'Org2567'!$D$4:$D$905,0))</f>
        <v>360</v>
      </c>
      <c r="K438" s="351" t="s">
        <v>923</v>
      </c>
      <c r="L438" s="351" t="str">
        <f>INDEX('Org2567'!$BC$4:$BC$905,MATCH(OrgTbl[[#This Row],[code5]],'Org2567'!$D$4:$D$905,0))</f>
        <v>S</v>
      </c>
      <c r="M438" s="352">
        <f>INDEX('Org2567'!$BF$4:$BF$905,MATCH(OrgTbl[[#This Row],[code5]],'Org2567'!$D$4:$D$905,0))</f>
        <v>16</v>
      </c>
      <c r="N438" s="354"/>
      <c r="O438" s="351" t="s">
        <v>2188</v>
      </c>
      <c r="P438" s="351" t="str">
        <f>INDEX('Org2567'!$BG$4:$BG$905,MATCH(OrgTbl[[#This Row],[code5]],'Org2567'!$D$4:$D$905,0))</f>
        <v>รพท.S B&lt;=400</v>
      </c>
      <c r="Q438" s="355">
        <f>INDEX('Org2567'!$BE:$BE,MATCH(OrgTbl[[#This Row],[code5]],'Org2567'!$D:$D,0))</f>
        <v>92518</v>
      </c>
      <c r="R438" s="356"/>
    </row>
    <row r="439" spans="1:18" s="146" customFormat="1" ht="21" x14ac:dyDescent="0.6">
      <c r="A439" s="350" t="s">
        <v>466</v>
      </c>
      <c r="B439" s="351" t="s">
        <v>3986</v>
      </c>
      <c r="C439" s="351" t="str">
        <f>OrgTbl[[#This Row],[name333]]&amp;","&amp;OrgTbl[[#This Row],[TypeID]]</f>
        <v>สิรินธร จังหวัดขอนแก่น,รพท.</v>
      </c>
      <c r="D439" s="351" t="str">
        <f>MID(OrgTbl[[#This Row],[name]],10,100)</f>
        <v>สิรินธร จังหวัดขอนแก่น</v>
      </c>
      <c r="E439" s="352">
        <v>7</v>
      </c>
      <c r="F439" s="351" t="str" cm="1">
        <f t="array" ref="F439">_xlfn.IFS(OrgTbl[[#This Row],[TypeID]]="รพช.","โรงพยาบาลชุมชน",OrgTbl[[#This Row],[TypeID]]="รพศ.","โรงพยาบาลศูนย์",OrgTbl[[#This Row],[TypeID]]="รพท.","โรงพยาบาลทั่วไป")</f>
        <v>โรงพยาบาลทั่วไป</v>
      </c>
      <c r="G439" s="351" t="str">
        <f>INDEX('Org2567'!$BB$4:$BB$905,MATCH(OrgTbl[[#This Row],[code5]],'Org2567'!$D$4:$D$905,0))</f>
        <v>รพท.</v>
      </c>
      <c r="H439" s="352" t="s">
        <v>4038</v>
      </c>
      <c r="I439" s="351" t="s">
        <v>2175</v>
      </c>
      <c r="J439" s="353">
        <f>INDEX('Org2567'!$BD$4:$BD$905,MATCH(OrgTbl[[#This Row],[code5]],'Org2567'!$D$4:$D$905,0))</f>
        <v>170</v>
      </c>
      <c r="K439" s="351" t="s">
        <v>918</v>
      </c>
      <c r="L439" s="351" t="str">
        <f>INDEX('Org2567'!$BC$4:$BC$905,MATCH(OrgTbl[[#This Row],[code5]],'Org2567'!$D$4:$D$905,0))</f>
        <v>M1</v>
      </c>
      <c r="M439" s="352">
        <f>INDEX('Org2567'!$BF$4:$BF$905,MATCH(OrgTbl[[#This Row],[code5]],'Org2567'!$D$4:$D$905,0))</f>
        <v>15</v>
      </c>
      <c r="N439" s="354"/>
      <c r="O439" s="351" t="s">
        <v>2234</v>
      </c>
      <c r="P439" s="351" t="str">
        <f>INDEX('Org2567'!$BG$4:$BG$905,MATCH(OrgTbl[[#This Row],[code5]],'Org2567'!$D$4:$D$905,0))</f>
        <v>รพท.M1 B&gt;200</v>
      </c>
      <c r="Q439" s="355">
        <f>INDEX('Org2567'!$BE:$BE,MATCH(OrgTbl[[#This Row],[code5]],'Org2567'!$D:$D,0))</f>
        <v>45294</v>
      </c>
      <c r="R439" s="356"/>
    </row>
    <row r="440" spans="1:18" s="146" customFormat="1" ht="21" x14ac:dyDescent="0.6">
      <c r="A440" s="350" t="s">
        <v>452</v>
      </c>
      <c r="B440" s="351" t="s">
        <v>2192</v>
      </c>
      <c r="C440" s="351" t="str">
        <f>OrgTbl[[#This Row],[name333]]&amp;","&amp;OrgTbl[[#This Row],[TypeID]]</f>
        <v>น้ำพอง,รพช.</v>
      </c>
      <c r="D440" s="351" t="str">
        <f>MID(OrgTbl[[#This Row],[name]],10,100)</f>
        <v>น้ำพอง</v>
      </c>
      <c r="E440" s="352">
        <v>7</v>
      </c>
      <c r="F440" s="351" t="str" cm="1">
        <f t="array" ref="F440">_xlfn.IFS(OrgTbl[[#This Row],[TypeID]]="รพช.","โรงพยาบาลชุมชน",OrgTbl[[#This Row],[TypeID]]="รพศ.","โรงพยาบาลศูนย์",OrgTbl[[#This Row],[TypeID]]="รพท.","โรงพยาบาลทั่วไป")</f>
        <v>โรงพยาบาลชุมชน</v>
      </c>
      <c r="G440" s="351" t="str">
        <f>INDEX('Org2567'!$BB$4:$BB$905,MATCH(OrgTbl[[#This Row],[code5]],'Org2567'!$D$4:$D$905,0))</f>
        <v>รพช.</v>
      </c>
      <c r="H440" s="352" t="s">
        <v>4038</v>
      </c>
      <c r="I440" s="351" t="s">
        <v>2175</v>
      </c>
      <c r="J440" s="353">
        <f>INDEX('Org2567'!$BD$4:$BD$905,MATCH(OrgTbl[[#This Row],[code5]],'Org2567'!$D$4:$D$905,0))</f>
        <v>120</v>
      </c>
      <c r="K440" s="351" t="s">
        <v>923</v>
      </c>
      <c r="L440" s="351" t="str">
        <f>INDEX('Org2567'!$BC$4:$BC$905,MATCH(OrgTbl[[#This Row],[code5]],'Org2567'!$D$4:$D$905,0))</f>
        <v>M2</v>
      </c>
      <c r="M440" s="352">
        <f>INDEX('Org2567'!$BF$4:$BF$905,MATCH(OrgTbl[[#This Row],[code5]],'Org2567'!$D$4:$D$905,0))</f>
        <v>13</v>
      </c>
      <c r="N440" s="354"/>
      <c r="O440" s="351" t="s">
        <v>2194</v>
      </c>
      <c r="P440" s="351" t="str">
        <f>INDEX('Org2567'!$BG$4:$BG$905,MATCH(OrgTbl[[#This Row],[code5]],'Org2567'!$D$4:$D$905,0))</f>
        <v>รพช.M2 B&gt;100</v>
      </c>
      <c r="Q440" s="355">
        <f>INDEX('Org2567'!$BE:$BE,MATCH(OrgTbl[[#This Row],[code5]],'Org2567'!$D:$D,0))</f>
        <v>80176</v>
      </c>
      <c r="R440" s="356"/>
    </row>
    <row r="441" spans="1:18" s="146" customFormat="1" ht="21" x14ac:dyDescent="0.6">
      <c r="A441" s="350" t="s">
        <v>454</v>
      </c>
      <c r="B441" s="351" t="s">
        <v>2198</v>
      </c>
      <c r="C441" s="351" t="str">
        <f>OrgTbl[[#This Row],[name333]]&amp;","&amp;OrgTbl[[#This Row],[TypeID]]</f>
        <v>บ้านไผ่,รพช.</v>
      </c>
      <c r="D441" s="351" t="str">
        <f>MID(OrgTbl[[#This Row],[name]],10,100)</f>
        <v>บ้านไผ่</v>
      </c>
      <c r="E441" s="352">
        <v>7</v>
      </c>
      <c r="F441" s="351" t="str" cm="1">
        <f t="array" ref="F441">_xlfn.IFS(OrgTbl[[#This Row],[TypeID]]="รพช.","โรงพยาบาลชุมชน",OrgTbl[[#This Row],[TypeID]]="รพศ.","โรงพยาบาลศูนย์",OrgTbl[[#This Row],[TypeID]]="รพท.","โรงพยาบาลทั่วไป")</f>
        <v>โรงพยาบาลชุมชน</v>
      </c>
      <c r="G441" s="351" t="str">
        <f>INDEX('Org2567'!$BB$4:$BB$905,MATCH(OrgTbl[[#This Row],[code5]],'Org2567'!$D$4:$D$905,0))</f>
        <v>รพช.</v>
      </c>
      <c r="H441" s="352" t="s">
        <v>4038</v>
      </c>
      <c r="I441" s="351" t="s">
        <v>2175</v>
      </c>
      <c r="J441" s="353">
        <f>INDEX('Org2567'!$BD$4:$BD$905,MATCH(OrgTbl[[#This Row],[code5]],'Org2567'!$D$4:$D$905,0))</f>
        <v>142</v>
      </c>
      <c r="K441" s="351" t="s">
        <v>918</v>
      </c>
      <c r="L441" s="351" t="str">
        <f>INDEX('Org2567'!$BC$4:$BC$905,MATCH(OrgTbl[[#This Row],[code5]],'Org2567'!$D$4:$D$905,0))</f>
        <v>M2</v>
      </c>
      <c r="M441" s="352">
        <f>INDEX('Org2567'!$BF$4:$BF$905,MATCH(OrgTbl[[#This Row],[code5]],'Org2567'!$D$4:$D$905,0))</f>
        <v>13</v>
      </c>
      <c r="N441" s="354"/>
      <c r="O441" s="351" t="s">
        <v>2200</v>
      </c>
      <c r="P441" s="351" t="str">
        <f>INDEX('Org2567'!$BG$4:$BG$905,MATCH(OrgTbl[[#This Row],[code5]],'Org2567'!$D$4:$D$905,0))</f>
        <v>รพช.M2 B&gt;100</v>
      </c>
      <c r="Q441" s="355">
        <f>INDEX('Org2567'!$BE:$BE,MATCH(OrgTbl[[#This Row],[code5]],'Org2567'!$D:$D,0))</f>
        <v>69962</v>
      </c>
      <c r="R441" s="356"/>
    </row>
    <row r="442" spans="1:18" s="146" customFormat="1" ht="21" x14ac:dyDescent="0.6">
      <c r="A442" s="350" t="s">
        <v>456</v>
      </c>
      <c r="B442" s="351" t="s">
        <v>2204</v>
      </c>
      <c r="C442" s="351" t="str">
        <f>OrgTbl[[#This Row],[name333]]&amp;","&amp;OrgTbl[[#This Row],[TypeID]]</f>
        <v>พล,รพช.</v>
      </c>
      <c r="D442" s="351" t="str">
        <f>MID(OrgTbl[[#This Row],[name]],10,100)</f>
        <v>พล</v>
      </c>
      <c r="E442" s="352">
        <v>7</v>
      </c>
      <c r="F442" s="351" t="str" cm="1">
        <f t="array" ref="F442">_xlfn.IFS(OrgTbl[[#This Row],[TypeID]]="รพช.","โรงพยาบาลชุมชน",OrgTbl[[#This Row],[TypeID]]="รพศ.","โรงพยาบาลศูนย์",OrgTbl[[#This Row],[TypeID]]="รพท.","โรงพยาบาลทั่วไป")</f>
        <v>โรงพยาบาลชุมชน</v>
      </c>
      <c r="G442" s="351" t="str">
        <f>INDEX('Org2567'!$BB$4:$BB$905,MATCH(OrgTbl[[#This Row],[code5]],'Org2567'!$D$4:$D$905,0))</f>
        <v>รพช.</v>
      </c>
      <c r="H442" s="352" t="s">
        <v>4038</v>
      </c>
      <c r="I442" s="351" t="s">
        <v>2175</v>
      </c>
      <c r="J442" s="353">
        <f>INDEX('Org2567'!$BD$4:$BD$905,MATCH(OrgTbl[[#This Row],[code5]],'Org2567'!$D$4:$D$905,0))</f>
        <v>117</v>
      </c>
      <c r="K442" s="351" t="s">
        <v>918</v>
      </c>
      <c r="L442" s="351" t="str">
        <f>INDEX('Org2567'!$BC$4:$BC$905,MATCH(OrgTbl[[#This Row],[code5]],'Org2567'!$D$4:$D$905,0))</f>
        <v>M2</v>
      </c>
      <c r="M442" s="352">
        <f>INDEX('Org2567'!$BF$4:$BF$905,MATCH(OrgTbl[[#This Row],[code5]],'Org2567'!$D$4:$D$905,0))</f>
        <v>13</v>
      </c>
      <c r="N442" s="354"/>
      <c r="O442" s="351" t="s">
        <v>2206</v>
      </c>
      <c r="P442" s="351" t="str">
        <f>INDEX('Org2567'!$BG$4:$BG$905,MATCH(OrgTbl[[#This Row],[code5]],'Org2567'!$D$4:$D$905,0))</f>
        <v>รพช.M2 B&gt;100</v>
      </c>
      <c r="Q442" s="355">
        <f>INDEX('Org2567'!$BE:$BE,MATCH(OrgTbl[[#This Row],[code5]],'Org2567'!$D:$D,0))</f>
        <v>59755</v>
      </c>
      <c r="R442" s="356"/>
    </row>
    <row r="443" spans="1:18" s="146" customFormat="1" ht="21" x14ac:dyDescent="0.6">
      <c r="A443" s="350" t="s">
        <v>465</v>
      </c>
      <c r="B443" s="351" t="s">
        <v>2231</v>
      </c>
      <c r="C443" s="351" t="str">
        <f>OrgTbl[[#This Row],[name333]]&amp;","&amp;OrgTbl[[#This Row],[TypeID]]</f>
        <v>สมเด็จพระยุพราชกระนวน,รพช.</v>
      </c>
      <c r="D443" s="351" t="str">
        <f>MID(OrgTbl[[#This Row],[name]],10,100)</f>
        <v>สมเด็จพระยุพราชกระนวน</v>
      </c>
      <c r="E443" s="352">
        <v>7</v>
      </c>
      <c r="F443" s="351" t="str" cm="1">
        <f t="array" ref="F443">_xlfn.IFS(OrgTbl[[#This Row],[TypeID]]="รพช.","โรงพยาบาลชุมชน",OrgTbl[[#This Row],[TypeID]]="รพศ.","โรงพยาบาลศูนย์",OrgTbl[[#This Row],[TypeID]]="รพท.","โรงพยาบาลทั่วไป")</f>
        <v>โรงพยาบาลชุมชน</v>
      </c>
      <c r="G443" s="351" t="str">
        <f>INDEX('Org2567'!$BB$4:$BB$905,MATCH(OrgTbl[[#This Row],[code5]],'Org2567'!$D$4:$D$905,0))</f>
        <v>รพช.</v>
      </c>
      <c r="H443" s="352" t="s">
        <v>4038</v>
      </c>
      <c r="I443" s="351" t="s">
        <v>2175</v>
      </c>
      <c r="J443" s="353">
        <f>INDEX('Org2567'!$BD$4:$BD$905,MATCH(OrgTbl[[#This Row],[code5]],'Org2567'!$D$4:$D$905,0))</f>
        <v>150</v>
      </c>
      <c r="K443" s="351" t="s">
        <v>923</v>
      </c>
      <c r="L443" s="351" t="str">
        <f>INDEX('Org2567'!$BC$4:$BC$905,MATCH(OrgTbl[[#This Row],[code5]],'Org2567'!$D$4:$D$905,0))</f>
        <v>M2</v>
      </c>
      <c r="M443" s="352">
        <f>INDEX('Org2567'!$BF$4:$BF$905,MATCH(OrgTbl[[#This Row],[code5]],'Org2567'!$D$4:$D$905,0))</f>
        <v>13</v>
      </c>
      <c r="N443" s="354"/>
      <c r="O443" s="351" t="s">
        <v>2233</v>
      </c>
      <c r="P443" s="351" t="str">
        <f>INDEX('Org2567'!$BG$4:$BG$905,MATCH(OrgTbl[[#This Row],[code5]],'Org2567'!$D$4:$D$905,0))</f>
        <v>รพช.M2 B&gt;100</v>
      </c>
      <c r="Q443" s="355">
        <f>INDEX('Org2567'!$BE:$BE,MATCH(OrgTbl[[#This Row],[code5]],'Org2567'!$D:$D,0))</f>
        <v>57510</v>
      </c>
      <c r="R443" s="356"/>
    </row>
    <row r="444" spans="1:18" s="146" customFormat="1" ht="21" x14ac:dyDescent="0.6">
      <c r="A444" s="350" t="s">
        <v>463</v>
      </c>
      <c r="B444" s="351" t="s">
        <v>2225</v>
      </c>
      <c r="C444" s="351" t="str">
        <f>OrgTbl[[#This Row],[name333]]&amp;","&amp;OrgTbl[[#This Row],[TypeID]]</f>
        <v>เขาสวนกวาง,รพช.</v>
      </c>
      <c r="D444" s="351" t="str">
        <f>MID(OrgTbl[[#This Row],[name]],10,100)</f>
        <v>เขาสวนกวาง</v>
      </c>
      <c r="E444" s="352">
        <v>7</v>
      </c>
      <c r="F444" s="351" t="str" cm="1">
        <f t="array" ref="F444">_xlfn.IFS(OrgTbl[[#This Row],[TypeID]]="รพช.","โรงพยาบาลชุมชน",OrgTbl[[#This Row],[TypeID]]="รพศ.","โรงพยาบาลศูนย์",OrgTbl[[#This Row],[TypeID]]="รพท.","โรงพยาบาลทั่วไป")</f>
        <v>โรงพยาบาลชุมชน</v>
      </c>
      <c r="G444" s="351" t="str">
        <f>INDEX('Org2567'!$BB$4:$BB$905,MATCH(OrgTbl[[#This Row],[code5]],'Org2567'!$D$4:$D$905,0))</f>
        <v>รพช.</v>
      </c>
      <c r="H444" s="352" t="s">
        <v>4038</v>
      </c>
      <c r="I444" s="351" t="s">
        <v>2175</v>
      </c>
      <c r="J444" s="353">
        <f>INDEX('Org2567'!$BD$4:$BD$905,MATCH(OrgTbl[[#This Row],[code5]],'Org2567'!$D$4:$D$905,0))</f>
        <v>45</v>
      </c>
      <c r="K444" s="351" t="s">
        <v>923</v>
      </c>
      <c r="L444" s="351" t="str">
        <f>INDEX('Org2567'!$BC$4:$BC$905,MATCH(OrgTbl[[#This Row],[code5]],'Org2567'!$D$4:$D$905,0))</f>
        <v>F1</v>
      </c>
      <c r="M444" s="352">
        <f>INDEX('Org2567'!$BF$4:$BF$905,MATCH(OrgTbl[[#This Row],[code5]],'Org2567'!$D$4:$D$905,0))</f>
        <v>9</v>
      </c>
      <c r="N444" s="354"/>
      <c r="O444" s="351" t="s">
        <v>2227</v>
      </c>
      <c r="P444" s="351" t="str">
        <f>INDEX('Org2567'!$BG$4:$BG$905,MATCH(OrgTbl[[#This Row],[code5]],'Org2567'!$D$4:$D$905,0))</f>
        <v>รพช.F1 P&lt;=50,000</v>
      </c>
      <c r="Q444" s="355">
        <f>INDEX('Org2567'!$BE:$BE,MATCH(OrgTbl[[#This Row],[code5]],'Org2567'!$D:$D,0))</f>
        <v>28593</v>
      </c>
      <c r="R444" s="356"/>
    </row>
    <row r="445" spans="1:18" s="146" customFormat="1" ht="21" x14ac:dyDescent="0.6">
      <c r="A445" s="350" t="s">
        <v>460</v>
      </c>
      <c r="B445" s="351" t="s">
        <v>2216</v>
      </c>
      <c r="C445" s="351" t="str">
        <f>OrgTbl[[#This Row],[name333]]&amp;","&amp;OrgTbl[[#This Row],[TypeID]]</f>
        <v>ภูเวียง,รพช.</v>
      </c>
      <c r="D445" s="351" t="str">
        <f>MID(OrgTbl[[#This Row],[name]],10,100)</f>
        <v>ภูเวียง</v>
      </c>
      <c r="E445" s="352">
        <v>7</v>
      </c>
      <c r="F445" s="351" t="str" cm="1">
        <f t="array" ref="F445">_xlfn.IFS(OrgTbl[[#This Row],[TypeID]]="รพช.","โรงพยาบาลชุมชน",OrgTbl[[#This Row],[TypeID]]="รพศ.","โรงพยาบาลศูนย์",OrgTbl[[#This Row],[TypeID]]="รพท.","โรงพยาบาลทั่วไป")</f>
        <v>โรงพยาบาลชุมชน</v>
      </c>
      <c r="G445" s="351" t="str">
        <f>INDEX('Org2567'!$BB$4:$BB$905,MATCH(OrgTbl[[#This Row],[code5]],'Org2567'!$D$4:$D$905,0))</f>
        <v>รพช.</v>
      </c>
      <c r="H445" s="352" t="s">
        <v>4038</v>
      </c>
      <c r="I445" s="351" t="s">
        <v>2175</v>
      </c>
      <c r="J445" s="353">
        <f>INDEX('Org2567'!$BD$4:$BD$905,MATCH(OrgTbl[[#This Row],[code5]],'Org2567'!$D$4:$D$905,0))</f>
        <v>60</v>
      </c>
      <c r="K445" s="351" t="s">
        <v>923</v>
      </c>
      <c r="L445" s="351" t="str">
        <f>INDEX('Org2567'!$BC$4:$BC$905,MATCH(OrgTbl[[#This Row],[code5]],'Org2567'!$D$4:$D$905,0))</f>
        <v>F1</v>
      </c>
      <c r="M445" s="352">
        <f>INDEX('Org2567'!$BF$4:$BF$905,MATCH(OrgTbl[[#This Row],[code5]],'Org2567'!$D$4:$D$905,0))</f>
        <v>10</v>
      </c>
      <c r="N445" s="354"/>
      <c r="O445" s="351" t="s">
        <v>2218</v>
      </c>
      <c r="P445" s="351" t="str">
        <f>INDEX('Org2567'!$BG$4:$BG$905,MATCH(OrgTbl[[#This Row],[code5]],'Org2567'!$D$4:$D$905,0))</f>
        <v>รพช.F1 P50,000-100,000</v>
      </c>
      <c r="Q445" s="355">
        <f>INDEX('Org2567'!$BE:$BE,MATCH(OrgTbl[[#This Row],[code5]],'Org2567'!$D:$D,0))</f>
        <v>51919</v>
      </c>
      <c r="R445" s="356"/>
    </row>
    <row r="446" spans="1:18" s="146" customFormat="1" ht="21" x14ac:dyDescent="0.6">
      <c r="A446" s="350" t="s">
        <v>461</v>
      </c>
      <c r="B446" s="351" t="s">
        <v>2219</v>
      </c>
      <c r="C446" s="351" t="str">
        <f>OrgTbl[[#This Row],[name333]]&amp;","&amp;OrgTbl[[#This Row],[TypeID]]</f>
        <v>มัญจาคีรี,รพช.</v>
      </c>
      <c r="D446" s="351" t="str">
        <f>MID(OrgTbl[[#This Row],[name]],10,100)</f>
        <v>มัญจาคีรี</v>
      </c>
      <c r="E446" s="352">
        <v>7</v>
      </c>
      <c r="F446" s="351" t="str" cm="1">
        <f t="array" ref="F446">_xlfn.IFS(OrgTbl[[#This Row],[TypeID]]="รพช.","โรงพยาบาลชุมชน",OrgTbl[[#This Row],[TypeID]]="รพศ.","โรงพยาบาลศูนย์",OrgTbl[[#This Row],[TypeID]]="รพท.","โรงพยาบาลทั่วไป")</f>
        <v>โรงพยาบาลชุมชน</v>
      </c>
      <c r="G446" s="351" t="str">
        <f>INDEX('Org2567'!$BB$4:$BB$905,MATCH(OrgTbl[[#This Row],[code5]],'Org2567'!$D$4:$D$905,0))</f>
        <v>รพช.</v>
      </c>
      <c r="H446" s="352" t="s">
        <v>4038</v>
      </c>
      <c r="I446" s="351" t="s">
        <v>2175</v>
      </c>
      <c r="J446" s="353">
        <f>INDEX('Org2567'!$BD$4:$BD$905,MATCH(OrgTbl[[#This Row],[code5]],'Org2567'!$D$4:$D$905,0))</f>
        <v>65</v>
      </c>
      <c r="K446" s="351" t="s">
        <v>923</v>
      </c>
      <c r="L446" s="351" t="str">
        <f>INDEX('Org2567'!$BC$4:$BC$905,MATCH(OrgTbl[[#This Row],[code5]],'Org2567'!$D$4:$D$905,0))</f>
        <v>F1</v>
      </c>
      <c r="M446" s="352">
        <f>INDEX('Org2567'!$BF$4:$BF$905,MATCH(OrgTbl[[#This Row],[code5]],'Org2567'!$D$4:$D$905,0))</f>
        <v>9</v>
      </c>
      <c r="N446" s="354"/>
      <c r="O446" s="351" t="s">
        <v>2221</v>
      </c>
      <c r="P446" s="351" t="str">
        <f>INDEX('Org2567'!$BG$4:$BG$905,MATCH(OrgTbl[[#This Row],[code5]],'Org2567'!$D$4:$D$905,0))</f>
        <v>รพช.F1 P&lt;=50,000</v>
      </c>
      <c r="Q446" s="355">
        <f>INDEX('Org2567'!$BE:$BE,MATCH(OrgTbl[[#This Row],[code5]],'Org2567'!$D:$D,0))</f>
        <v>49521</v>
      </c>
      <c r="R446" s="356"/>
    </row>
    <row r="447" spans="1:18" s="146" customFormat="1" ht="21" x14ac:dyDescent="0.6">
      <c r="A447" s="350" t="s">
        <v>451</v>
      </c>
      <c r="B447" s="351" t="s">
        <v>2189</v>
      </c>
      <c r="C447" s="351" t="str">
        <f>OrgTbl[[#This Row],[name333]]&amp;","&amp;OrgTbl[[#This Row],[TypeID]]</f>
        <v>สีชมพู,รพช.</v>
      </c>
      <c r="D447" s="351" t="str">
        <f>MID(OrgTbl[[#This Row],[name]],10,100)</f>
        <v>สีชมพู</v>
      </c>
      <c r="E447" s="352">
        <v>7</v>
      </c>
      <c r="F447" s="351" t="str" cm="1">
        <f t="array" ref="F447">_xlfn.IFS(OrgTbl[[#This Row],[TypeID]]="รพช.","โรงพยาบาลชุมชน",OrgTbl[[#This Row],[TypeID]]="รพศ.","โรงพยาบาลศูนย์",OrgTbl[[#This Row],[TypeID]]="รพท.","โรงพยาบาลทั่วไป")</f>
        <v>โรงพยาบาลชุมชน</v>
      </c>
      <c r="G447" s="351" t="str">
        <f>INDEX('Org2567'!$BB$4:$BB$905,MATCH(OrgTbl[[#This Row],[code5]],'Org2567'!$D$4:$D$905,0))</f>
        <v>รพช.</v>
      </c>
      <c r="H447" s="352" t="s">
        <v>4038</v>
      </c>
      <c r="I447" s="351" t="s">
        <v>2175</v>
      </c>
      <c r="J447" s="353">
        <f>INDEX('Org2567'!$BD$4:$BD$905,MATCH(OrgTbl[[#This Row],[code5]],'Org2567'!$D$4:$D$905,0))</f>
        <v>78</v>
      </c>
      <c r="K447" s="351" t="s">
        <v>923</v>
      </c>
      <c r="L447" s="351" t="str">
        <f>INDEX('Org2567'!$BC$4:$BC$905,MATCH(OrgTbl[[#This Row],[code5]],'Org2567'!$D$4:$D$905,0))</f>
        <v>F1</v>
      </c>
      <c r="M447" s="352">
        <f>INDEX('Org2567'!$BF$4:$BF$905,MATCH(OrgTbl[[#This Row],[code5]],'Org2567'!$D$4:$D$905,0))</f>
        <v>10</v>
      </c>
      <c r="N447" s="354"/>
      <c r="O447" s="351" t="s">
        <v>2191</v>
      </c>
      <c r="P447" s="351" t="str">
        <f>INDEX('Org2567'!$BG$4:$BG$905,MATCH(OrgTbl[[#This Row],[code5]],'Org2567'!$D$4:$D$905,0))</f>
        <v>รพช.F1 P50,000-100,000</v>
      </c>
      <c r="Q447" s="355">
        <f>INDEX('Org2567'!$BE:$BE,MATCH(OrgTbl[[#This Row],[code5]],'Org2567'!$D:$D,0))</f>
        <v>56185</v>
      </c>
      <c r="R447" s="356"/>
    </row>
    <row r="448" spans="1:18" s="146" customFormat="1" ht="21" x14ac:dyDescent="0.6">
      <c r="A448" s="350" t="s">
        <v>449</v>
      </c>
      <c r="B448" s="351" t="s">
        <v>2183</v>
      </c>
      <c r="C448" s="351" t="str">
        <f>OrgTbl[[#This Row],[name333]]&amp;","&amp;OrgTbl[[#This Row],[TypeID]]</f>
        <v>หนองเรือ,รพช.</v>
      </c>
      <c r="D448" s="351" t="str">
        <f>MID(OrgTbl[[#This Row],[name]],10,100)</f>
        <v>หนองเรือ</v>
      </c>
      <c r="E448" s="352">
        <v>7</v>
      </c>
      <c r="F448" s="351" t="str" cm="1">
        <f t="array" ref="F448">_xlfn.IFS(OrgTbl[[#This Row],[TypeID]]="รพช.","โรงพยาบาลชุมชน",OrgTbl[[#This Row],[TypeID]]="รพศ.","โรงพยาบาลศูนย์",OrgTbl[[#This Row],[TypeID]]="รพท.","โรงพยาบาลทั่วไป")</f>
        <v>โรงพยาบาลชุมชน</v>
      </c>
      <c r="G448" s="351" t="str">
        <f>INDEX('Org2567'!$BB$4:$BB$905,MATCH(OrgTbl[[#This Row],[code5]],'Org2567'!$D$4:$D$905,0))</f>
        <v>รพช.</v>
      </c>
      <c r="H448" s="352" t="s">
        <v>4038</v>
      </c>
      <c r="I448" s="351" t="s">
        <v>2175</v>
      </c>
      <c r="J448" s="353">
        <f>INDEX('Org2567'!$BD$4:$BD$905,MATCH(OrgTbl[[#This Row],[code5]],'Org2567'!$D$4:$D$905,0))</f>
        <v>90</v>
      </c>
      <c r="K448" s="351" t="s">
        <v>923</v>
      </c>
      <c r="L448" s="351" t="str">
        <f>INDEX('Org2567'!$BC$4:$BC$905,MATCH(OrgTbl[[#This Row],[code5]],'Org2567'!$D$4:$D$905,0))</f>
        <v>F1</v>
      </c>
      <c r="M448" s="352">
        <f>INDEX('Org2567'!$BF$4:$BF$905,MATCH(OrgTbl[[#This Row],[code5]],'Org2567'!$D$4:$D$905,0))</f>
        <v>10</v>
      </c>
      <c r="N448" s="354"/>
      <c r="O448" s="351" t="s">
        <v>2185</v>
      </c>
      <c r="P448" s="351" t="str">
        <f>INDEX('Org2567'!$BG$4:$BG$905,MATCH(OrgTbl[[#This Row],[code5]],'Org2567'!$D$4:$D$905,0))</f>
        <v>รพช.F1 P50,000-100,000</v>
      </c>
      <c r="Q448" s="355">
        <f>INDEX('Org2567'!$BE:$BE,MATCH(OrgTbl[[#This Row],[code5]],'Org2567'!$D:$D,0))</f>
        <v>65967</v>
      </c>
      <c r="R448" s="356"/>
    </row>
    <row r="449" spans="1:18" s="146" customFormat="1" ht="21" x14ac:dyDescent="0.6">
      <c r="A449" s="350" t="s">
        <v>459</v>
      </c>
      <c r="B449" s="351" t="s">
        <v>2213</v>
      </c>
      <c r="C449" s="351" t="str">
        <f>OrgTbl[[#This Row],[name333]]&amp;","&amp;OrgTbl[[#This Row],[TypeID]]</f>
        <v>หนองสองห้อง,รพช.</v>
      </c>
      <c r="D449" s="351" t="str">
        <f>MID(OrgTbl[[#This Row],[name]],10,100)</f>
        <v>หนองสองห้อง</v>
      </c>
      <c r="E449" s="352">
        <v>7</v>
      </c>
      <c r="F449" s="351" t="str" cm="1">
        <f t="array" ref="F449">_xlfn.IFS(OrgTbl[[#This Row],[TypeID]]="รพช.","โรงพยาบาลชุมชน",OrgTbl[[#This Row],[TypeID]]="รพศ.","โรงพยาบาลศูนย์",OrgTbl[[#This Row],[TypeID]]="รพท.","โรงพยาบาลทั่วไป")</f>
        <v>โรงพยาบาลชุมชน</v>
      </c>
      <c r="G449" s="351" t="str">
        <f>INDEX('Org2567'!$BB$4:$BB$905,MATCH(OrgTbl[[#This Row],[code5]],'Org2567'!$D$4:$D$905,0))</f>
        <v>รพช.</v>
      </c>
      <c r="H449" s="352" t="s">
        <v>4038</v>
      </c>
      <c r="I449" s="351" t="s">
        <v>2175</v>
      </c>
      <c r="J449" s="353">
        <f>INDEX('Org2567'!$BD$4:$BD$905,MATCH(OrgTbl[[#This Row],[code5]],'Org2567'!$D$4:$D$905,0))</f>
        <v>69</v>
      </c>
      <c r="K449" s="351" t="s">
        <v>923</v>
      </c>
      <c r="L449" s="351" t="str">
        <f>INDEX('Org2567'!$BC$4:$BC$905,MATCH(OrgTbl[[#This Row],[code5]],'Org2567'!$D$4:$D$905,0))</f>
        <v>F1</v>
      </c>
      <c r="M449" s="352">
        <f>INDEX('Org2567'!$BF$4:$BF$905,MATCH(OrgTbl[[#This Row],[code5]],'Org2567'!$D$4:$D$905,0))</f>
        <v>10</v>
      </c>
      <c r="N449" s="354"/>
      <c r="O449" s="351" t="s">
        <v>2215</v>
      </c>
      <c r="P449" s="351" t="str">
        <f>INDEX('Org2567'!$BG$4:$BG$905,MATCH(OrgTbl[[#This Row],[code5]],'Org2567'!$D$4:$D$905,0))</f>
        <v>รพช.F1 P50,000-100,000</v>
      </c>
      <c r="Q449" s="355">
        <f>INDEX('Org2567'!$BE:$BE,MATCH(OrgTbl[[#This Row],[code5]],'Org2567'!$D:$D,0))</f>
        <v>54722</v>
      </c>
      <c r="R449" s="356"/>
    </row>
    <row r="450" spans="1:18" s="146" customFormat="1" ht="21" x14ac:dyDescent="0.6">
      <c r="A450" s="350" t="s">
        <v>453</v>
      </c>
      <c r="B450" s="351" t="s">
        <v>2195</v>
      </c>
      <c r="C450" s="351" t="str">
        <f>OrgTbl[[#This Row],[name333]]&amp;","&amp;OrgTbl[[#This Row],[TypeID]]</f>
        <v>อุบลรัตน์,รพช.</v>
      </c>
      <c r="D450" s="351" t="str">
        <f>MID(OrgTbl[[#This Row],[name]],10,100)</f>
        <v>อุบลรัตน์</v>
      </c>
      <c r="E450" s="352">
        <v>7</v>
      </c>
      <c r="F450" s="351" t="str" cm="1">
        <f t="array" ref="F450">_xlfn.IFS(OrgTbl[[#This Row],[TypeID]]="รพช.","โรงพยาบาลชุมชน",OrgTbl[[#This Row],[TypeID]]="รพศ.","โรงพยาบาลศูนย์",OrgTbl[[#This Row],[TypeID]]="รพท.","โรงพยาบาลทั่วไป")</f>
        <v>โรงพยาบาลชุมชน</v>
      </c>
      <c r="G450" s="351" t="str">
        <f>INDEX('Org2567'!$BB$4:$BB$905,MATCH(OrgTbl[[#This Row],[code5]],'Org2567'!$D$4:$D$905,0))</f>
        <v>รพช.</v>
      </c>
      <c r="H450" s="352" t="s">
        <v>4038</v>
      </c>
      <c r="I450" s="351" t="s">
        <v>2175</v>
      </c>
      <c r="J450" s="353">
        <f>INDEX('Org2567'!$BD$4:$BD$905,MATCH(OrgTbl[[#This Row],[code5]],'Org2567'!$D$4:$D$905,0))</f>
        <v>60</v>
      </c>
      <c r="K450" s="351" t="s">
        <v>923</v>
      </c>
      <c r="L450" s="351" t="str">
        <f>INDEX('Org2567'!$BC$4:$BC$905,MATCH(OrgTbl[[#This Row],[code5]],'Org2567'!$D$4:$D$905,0))</f>
        <v>F1</v>
      </c>
      <c r="M450" s="352">
        <f>INDEX('Org2567'!$BF$4:$BF$905,MATCH(OrgTbl[[#This Row],[code5]],'Org2567'!$D$4:$D$905,0))</f>
        <v>9</v>
      </c>
      <c r="N450" s="354"/>
      <c r="O450" s="351" t="s">
        <v>2197</v>
      </c>
      <c r="P450" s="351" t="str">
        <f>INDEX('Org2567'!$BG$4:$BG$905,MATCH(OrgTbl[[#This Row],[code5]],'Org2567'!$D$4:$D$905,0))</f>
        <v>รพช.F1 P&lt;=50,000</v>
      </c>
      <c r="Q450" s="355">
        <f>INDEX('Org2567'!$BE:$BE,MATCH(OrgTbl[[#This Row],[code5]],'Org2567'!$D:$D,0))</f>
        <v>31068</v>
      </c>
      <c r="R450" s="356"/>
    </row>
    <row r="451" spans="1:18" s="146" customFormat="1" ht="21" x14ac:dyDescent="0.6">
      <c r="A451" s="350" t="s">
        <v>462</v>
      </c>
      <c r="B451" s="351" t="s">
        <v>2222</v>
      </c>
      <c r="C451" s="351" t="str">
        <f>OrgTbl[[#This Row],[name333]]&amp;","&amp;OrgTbl[[#This Row],[TypeID]]</f>
        <v>ชนบท,รพช.</v>
      </c>
      <c r="D451" s="351" t="str">
        <f>MID(OrgTbl[[#This Row],[name]],10,100)</f>
        <v>ชนบท</v>
      </c>
      <c r="E451" s="352">
        <v>7</v>
      </c>
      <c r="F451" s="351" t="str" cm="1">
        <f t="array" ref="F451">_xlfn.IFS(OrgTbl[[#This Row],[TypeID]]="รพช.","โรงพยาบาลชุมชน",OrgTbl[[#This Row],[TypeID]]="รพศ.","โรงพยาบาลศูนย์",OrgTbl[[#This Row],[TypeID]]="รพท.","โรงพยาบาลทั่วไป")</f>
        <v>โรงพยาบาลชุมชน</v>
      </c>
      <c r="G451" s="351" t="str">
        <f>INDEX('Org2567'!$BB$4:$BB$905,MATCH(OrgTbl[[#This Row],[code5]],'Org2567'!$D$4:$D$905,0))</f>
        <v>รพช.</v>
      </c>
      <c r="H451" s="352" t="s">
        <v>4038</v>
      </c>
      <c r="I451" s="351" t="s">
        <v>2175</v>
      </c>
      <c r="J451" s="353">
        <f>INDEX('Org2567'!$BD$4:$BD$905,MATCH(OrgTbl[[#This Row],[code5]],'Org2567'!$D$4:$D$905,0))</f>
        <v>35</v>
      </c>
      <c r="K451" s="351" t="s">
        <v>923</v>
      </c>
      <c r="L451" s="351" t="str">
        <f>INDEX('Org2567'!$BC$4:$BC$905,MATCH(OrgTbl[[#This Row],[code5]],'Org2567'!$D$4:$D$905,0))</f>
        <v>F2</v>
      </c>
      <c r="M451" s="352">
        <f>INDEX('Org2567'!$BF$4:$BF$905,MATCH(OrgTbl[[#This Row],[code5]],'Org2567'!$D$4:$D$905,0))</f>
        <v>6</v>
      </c>
      <c r="N451" s="354"/>
      <c r="O451" s="351" t="s">
        <v>2224</v>
      </c>
      <c r="P451" s="351" t="str">
        <f>INDEX('Org2567'!$BG$4:$BG$905,MATCH(OrgTbl[[#This Row],[code5]],'Org2567'!$D$4:$D$905,0))</f>
        <v>รพช.F2 P30,000-60,000</v>
      </c>
      <c r="Q451" s="355">
        <f>INDEX('Org2567'!$BE:$BE,MATCH(OrgTbl[[#This Row],[code5]],'Org2567'!$D:$D,0))</f>
        <v>32284</v>
      </c>
      <c r="R451" s="356"/>
    </row>
    <row r="452" spans="1:18" s="146" customFormat="1" ht="21" x14ac:dyDescent="0.6">
      <c r="A452" s="350" t="s">
        <v>467</v>
      </c>
      <c r="B452" s="351" t="s">
        <v>2235</v>
      </c>
      <c r="C452" s="351" t="str">
        <f>OrgTbl[[#This Row],[name333]]&amp;","&amp;OrgTbl[[#This Row],[TypeID]]</f>
        <v>ซำสูง,รพช.</v>
      </c>
      <c r="D452" s="351" t="str">
        <f>MID(OrgTbl[[#This Row],[name]],10,100)</f>
        <v>ซำสูง</v>
      </c>
      <c r="E452" s="352">
        <v>7</v>
      </c>
      <c r="F452" s="351" t="str" cm="1">
        <f t="array" ref="F452">_xlfn.IFS(OrgTbl[[#This Row],[TypeID]]="รพช.","โรงพยาบาลชุมชน",OrgTbl[[#This Row],[TypeID]]="รพศ.","โรงพยาบาลศูนย์",OrgTbl[[#This Row],[TypeID]]="รพท.","โรงพยาบาลทั่วไป")</f>
        <v>โรงพยาบาลชุมชน</v>
      </c>
      <c r="G452" s="351" t="str">
        <f>INDEX('Org2567'!$BB$4:$BB$905,MATCH(OrgTbl[[#This Row],[code5]],'Org2567'!$D$4:$D$905,0))</f>
        <v>รพช.</v>
      </c>
      <c r="H452" s="352" t="s">
        <v>4038</v>
      </c>
      <c r="I452" s="351" t="s">
        <v>2175</v>
      </c>
      <c r="J452" s="353">
        <f>INDEX('Org2567'!$BD$4:$BD$905,MATCH(OrgTbl[[#This Row],[code5]],'Org2567'!$D$4:$D$905,0))</f>
        <v>30</v>
      </c>
      <c r="K452" s="351" t="s">
        <v>923</v>
      </c>
      <c r="L452" s="351" t="str">
        <f>INDEX('Org2567'!$BC$4:$BC$905,MATCH(OrgTbl[[#This Row],[code5]],'Org2567'!$D$4:$D$905,0))</f>
        <v>F2</v>
      </c>
      <c r="M452" s="352">
        <f>INDEX('Org2567'!$BF$4:$BF$905,MATCH(OrgTbl[[#This Row],[code5]],'Org2567'!$D$4:$D$905,0))</f>
        <v>5</v>
      </c>
      <c r="N452" s="354"/>
      <c r="O452" s="351" t="s">
        <v>2237</v>
      </c>
      <c r="P452" s="351" t="str">
        <f>INDEX('Org2567'!$BG$4:$BG$905,MATCH(OrgTbl[[#This Row],[code5]],'Org2567'!$D$4:$D$905,0))</f>
        <v>รพช.F2 P&lt;=30,000</v>
      </c>
      <c r="Q452" s="355">
        <f>INDEX('Org2567'!$BE:$BE,MATCH(OrgTbl[[#This Row],[code5]],'Org2567'!$D:$D,0))</f>
        <v>16965</v>
      </c>
      <c r="R452" s="356"/>
    </row>
    <row r="453" spans="1:18" s="146" customFormat="1" ht="21" x14ac:dyDescent="0.6">
      <c r="A453" s="350" t="s">
        <v>447</v>
      </c>
      <c r="B453" s="351" t="s">
        <v>2177</v>
      </c>
      <c r="C453" s="351" t="str">
        <f>OrgTbl[[#This Row],[name333]]&amp;","&amp;OrgTbl[[#This Row],[TypeID]]</f>
        <v>บ้านฝาง,รพช.</v>
      </c>
      <c r="D453" s="351" t="str">
        <f>MID(OrgTbl[[#This Row],[name]],10,100)</f>
        <v>บ้านฝาง</v>
      </c>
      <c r="E453" s="352">
        <v>7</v>
      </c>
      <c r="F453" s="351" t="str" cm="1">
        <f t="array" ref="F453">_xlfn.IFS(OrgTbl[[#This Row],[TypeID]]="รพช.","โรงพยาบาลชุมชน",OrgTbl[[#This Row],[TypeID]]="รพศ.","โรงพยาบาลศูนย์",OrgTbl[[#This Row],[TypeID]]="รพท.","โรงพยาบาลทั่วไป")</f>
        <v>โรงพยาบาลชุมชน</v>
      </c>
      <c r="G453" s="351" t="str">
        <f>INDEX('Org2567'!$BB$4:$BB$905,MATCH(OrgTbl[[#This Row],[code5]],'Org2567'!$D$4:$D$905,0))</f>
        <v>รพช.</v>
      </c>
      <c r="H453" s="352" t="s">
        <v>4038</v>
      </c>
      <c r="I453" s="351" t="s">
        <v>2175</v>
      </c>
      <c r="J453" s="353">
        <f>INDEX('Org2567'!$BD$4:$BD$905,MATCH(OrgTbl[[#This Row],[code5]],'Org2567'!$D$4:$D$905,0))</f>
        <v>30</v>
      </c>
      <c r="K453" s="351" t="s">
        <v>923</v>
      </c>
      <c r="L453" s="351" t="str">
        <f>INDEX('Org2567'!$BC$4:$BC$905,MATCH(OrgTbl[[#This Row],[code5]],'Org2567'!$D$4:$D$905,0))</f>
        <v>F2</v>
      </c>
      <c r="M453" s="352">
        <f>INDEX('Org2567'!$BF$4:$BF$905,MATCH(OrgTbl[[#This Row],[code5]],'Org2567'!$D$4:$D$905,0))</f>
        <v>6</v>
      </c>
      <c r="N453" s="354"/>
      <c r="O453" s="351" t="s">
        <v>2179</v>
      </c>
      <c r="P453" s="351" t="str">
        <f>INDEX('Org2567'!$BG$4:$BG$905,MATCH(OrgTbl[[#This Row],[code5]],'Org2567'!$D$4:$D$905,0))</f>
        <v>รพช.F2 P30,000-60,000</v>
      </c>
      <c r="Q453" s="355">
        <f>INDEX('Org2567'!$BE:$BE,MATCH(OrgTbl[[#This Row],[code5]],'Org2567'!$D:$D,0))</f>
        <v>38832</v>
      </c>
      <c r="R453" s="356"/>
    </row>
    <row r="454" spans="1:18" s="146" customFormat="1" ht="21" x14ac:dyDescent="0.6">
      <c r="A454" s="350" t="s">
        <v>455</v>
      </c>
      <c r="B454" s="351" t="s">
        <v>2201</v>
      </c>
      <c r="C454" s="351" t="str">
        <f>OrgTbl[[#This Row],[name333]]&amp;","&amp;OrgTbl[[#This Row],[TypeID]]</f>
        <v>เปือยน้อย,รพช.</v>
      </c>
      <c r="D454" s="351" t="str">
        <f>MID(OrgTbl[[#This Row],[name]],10,100)</f>
        <v>เปือยน้อย</v>
      </c>
      <c r="E454" s="352">
        <v>7</v>
      </c>
      <c r="F454" s="351" t="str" cm="1">
        <f t="array" ref="F454">_xlfn.IFS(OrgTbl[[#This Row],[TypeID]]="รพช.","โรงพยาบาลชุมชน",OrgTbl[[#This Row],[TypeID]]="รพศ.","โรงพยาบาลศูนย์",OrgTbl[[#This Row],[TypeID]]="รพท.","โรงพยาบาลทั่วไป")</f>
        <v>โรงพยาบาลชุมชน</v>
      </c>
      <c r="G454" s="351" t="str">
        <f>INDEX('Org2567'!$BB$4:$BB$905,MATCH(OrgTbl[[#This Row],[code5]],'Org2567'!$D$4:$D$905,0))</f>
        <v>รพช.</v>
      </c>
      <c r="H454" s="352" t="s">
        <v>4038</v>
      </c>
      <c r="I454" s="351" t="s">
        <v>2175</v>
      </c>
      <c r="J454" s="353">
        <f>INDEX('Org2567'!$BD$4:$BD$905,MATCH(OrgTbl[[#This Row],[code5]],'Org2567'!$D$4:$D$905,0))</f>
        <v>30</v>
      </c>
      <c r="K454" s="351" t="s">
        <v>923</v>
      </c>
      <c r="L454" s="351" t="str">
        <f>INDEX('Org2567'!$BC$4:$BC$905,MATCH(OrgTbl[[#This Row],[code5]],'Org2567'!$D$4:$D$905,0))</f>
        <v>F2</v>
      </c>
      <c r="M454" s="352">
        <f>INDEX('Org2567'!$BF$4:$BF$905,MATCH(OrgTbl[[#This Row],[code5]],'Org2567'!$D$4:$D$905,0))</f>
        <v>5</v>
      </c>
      <c r="N454" s="354"/>
      <c r="O454" s="351" t="s">
        <v>2203</v>
      </c>
      <c r="P454" s="351" t="str">
        <f>INDEX('Org2567'!$BG$4:$BG$905,MATCH(OrgTbl[[#This Row],[code5]],'Org2567'!$D$4:$D$905,0))</f>
        <v>รพช.F2 P&lt;=30,000</v>
      </c>
      <c r="Q454" s="355">
        <f>INDEX('Org2567'!$BE:$BE,MATCH(OrgTbl[[#This Row],[code5]],'Org2567'!$D:$D,0))</f>
        <v>14807</v>
      </c>
      <c r="R454" s="356"/>
    </row>
    <row r="455" spans="1:18" s="146" customFormat="1" ht="21" x14ac:dyDescent="0.6">
      <c r="A455" s="350" t="s">
        <v>448</v>
      </c>
      <c r="B455" s="351" t="s">
        <v>2180</v>
      </c>
      <c r="C455" s="351" t="str">
        <f>OrgTbl[[#This Row],[name333]]&amp;","&amp;OrgTbl[[#This Row],[TypeID]]</f>
        <v>พระยืน,รพช.</v>
      </c>
      <c r="D455" s="351" t="str">
        <f>MID(OrgTbl[[#This Row],[name]],10,100)</f>
        <v>พระยืน</v>
      </c>
      <c r="E455" s="352">
        <v>7</v>
      </c>
      <c r="F455" s="351" t="str" cm="1">
        <f t="array" ref="F455">_xlfn.IFS(OrgTbl[[#This Row],[TypeID]]="รพช.","โรงพยาบาลชุมชน",OrgTbl[[#This Row],[TypeID]]="รพศ.","โรงพยาบาลศูนย์",OrgTbl[[#This Row],[TypeID]]="รพท.","โรงพยาบาลทั่วไป")</f>
        <v>โรงพยาบาลชุมชน</v>
      </c>
      <c r="G455" s="351" t="str">
        <f>INDEX('Org2567'!$BB$4:$BB$905,MATCH(OrgTbl[[#This Row],[code5]],'Org2567'!$D$4:$D$905,0))</f>
        <v>รพช.</v>
      </c>
      <c r="H455" s="352" t="s">
        <v>4038</v>
      </c>
      <c r="I455" s="351" t="s">
        <v>2175</v>
      </c>
      <c r="J455" s="353">
        <f>INDEX('Org2567'!$BD$4:$BD$905,MATCH(OrgTbl[[#This Row],[code5]],'Org2567'!$D$4:$D$905,0))</f>
        <v>34</v>
      </c>
      <c r="K455" s="351" t="s">
        <v>923</v>
      </c>
      <c r="L455" s="351" t="str">
        <f>INDEX('Org2567'!$BC$4:$BC$905,MATCH(OrgTbl[[#This Row],[code5]],'Org2567'!$D$4:$D$905,0))</f>
        <v>F2</v>
      </c>
      <c r="M455" s="352">
        <f>INDEX('Org2567'!$BF$4:$BF$905,MATCH(OrgTbl[[#This Row],[code5]],'Org2567'!$D$4:$D$905,0))</f>
        <v>5</v>
      </c>
      <c r="N455" s="354"/>
      <c r="O455" s="351" t="s">
        <v>2182</v>
      </c>
      <c r="P455" s="351" t="str">
        <f>INDEX('Org2567'!$BG$4:$BG$905,MATCH(OrgTbl[[#This Row],[code5]],'Org2567'!$D$4:$D$905,0))</f>
        <v>รพช.F2 P&lt;=30,000</v>
      </c>
      <c r="Q455" s="355">
        <f>INDEX('Org2567'!$BE:$BE,MATCH(OrgTbl[[#This Row],[code5]],'Org2567'!$D:$D,0))</f>
        <v>24658</v>
      </c>
      <c r="R455" s="356"/>
    </row>
    <row r="456" spans="1:18" s="146" customFormat="1" ht="21" x14ac:dyDescent="0.6">
      <c r="A456" s="350" t="s">
        <v>464</v>
      </c>
      <c r="B456" s="351" t="s">
        <v>2228</v>
      </c>
      <c r="C456" s="351" t="str">
        <f>OrgTbl[[#This Row],[name333]]&amp;","&amp;OrgTbl[[#This Row],[TypeID]]</f>
        <v>ภูผาม่าน,รพช.</v>
      </c>
      <c r="D456" s="351" t="str">
        <f>MID(OrgTbl[[#This Row],[name]],10,100)</f>
        <v>ภูผาม่าน</v>
      </c>
      <c r="E456" s="352">
        <v>7</v>
      </c>
      <c r="F456" s="351" t="str" cm="1">
        <f t="array" ref="F456">_xlfn.IFS(OrgTbl[[#This Row],[TypeID]]="รพช.","โรงพยาบาลชุมชน",OrgTbl[[#This Row],[TypeID]]="รพศ.","โรงพยาบาลศูนย์",OrgTbl[[#This Row],[TypeID]]="รพท.","โรงพยาบาลทั่วไป")</f>
        <v>โรงพยาบาลชุมชน</v>
      </c>
      <c r="G456" s="351" t="str">
        <f>INDEX('Org2567'!$BB$4:$BB$905,MATCH(OrgTbl[[#This Row],[code5]],'Org2567'!$D$4:$D$905,0))</f>
        <v>รพช.</v>
      </c>
      <c r="H456" s="352" t="s">
        <v>4038</v>
      </c>
      <c r="I456" s="351" t="s">
        <v>2175</v>
      </c>
      <c r="J456" s="353">
        <f>INDEX('Org2567'!$BD$4:$BD$905,MATCH(OrgTbl[[#This Row],[code5]],'Org2567'!$D$4:$D$905,0))</f>
        <v>30</v>
      </c>
      <c r="K456" s="351" t="s">
        <v>923</v>
      </c>
      <c r="L456" s="351" t="str">
        <f>INDEX('Org2567'!$BC$4:$BC$905,MATCH(OrgTbl[[#This Row],[code5]],'Org2567'!$D$4:$D$905,0))</f>
        <v>F2</v>
      </c>
      <c r="M456" s="352">
        <f>INDEX('Org2567'!$BF$4:$BF$905,MATCH(OrgTbl[[#This Row],[code5]],'Org2567'!$D$4:$D$905,0))</f>
        <v>5</v>
      </c>
      <c r="N456" s="354"/>
      <c r="O456" s="351" t="s">
        <v>2230</v>
      </c>
      <c r="P456" s="351" t="str">
        <f>INDEX('Org2567'!$BG$4:$BG$905,MATCH(OrgTbl[[#This Row],[code5]],'Org2567'!$D$4:$D$905,0))</f>
        <v>รพช.F2 P&lt;=30,000</v>
      </c>
      <c r="Q456" s="355">
        <f>INDEX('Org2567'!$BE:$BE,MATCH(OrgTbl[[#This Row],[code5]],'Org2567'!$D:$D,0))</f>
        <v>17280</v>
      </c>
      <c r="R456" s="356"/>
    </row>
    <row r="457" spans="1:18" s="146" customFormat="1" ht="21" x14ac:dyDescent="0.6">
      <c r="A457" s="350" t="s">
        <v>458</v>
      </c>
      <c r="B457" s="351" t="s">
        <v>2210</v>
      </c>
      <c r="C457" s="351" t="str">
        <f>OrgTbl[[#This Row],[name333]]&amp;","&amp;OrgTbl[[#This Row],[TypeID]]</f>
        <v>แวงน้อย,รพช.</v>
      </c>
      <c r="D457" s="351" t="str">
        <f>MID(OrgTbl[[#This Row],[name]],10,100)</f>
        <v>แวงน้อย</v>
      </c>
      <c r="E457" s="352">
        <v>7</v>
      </c>
      <c r="F457" s="351" t="str" cm="1">
        <f t="array" ref="F457">_xlfn.IFS(OrgTbl[[#This Row],[TypeID]]="รพช.","โรงพยาบาลชุมชน",OrgTbl[[#This Row],[TypeID]]="รพศ.","โรงพยาบาลศูนย์",OrgTbl[[#This Row],[TypeID]]="รพท.","โรงพยาบาลทั่วไป")</f>
        <v>โรงพยาบาลชุมชน</v>
      </c>
      <c r="G457" s="351" t="str">
        <f>INDEX('Org2567'!$BB$4:$BB$905,MATCH(OrgTbl[[#This Row],[code5]],'Org2567'!$D$4:$D$905,0))</f>
        <v>รพช.</v>
      </c>
      <c r="H457" s="352" t="s">
        <v>4038</v>
      </c>
      <c r="I457" s="351" t="s">
        <v>2175</v>
      </c>
      <c r="J457" s="353">
        <f>INDEX('Org2567'!$BD$4:$BD$905,MATCH(OrgTbl[[#This Row],[code5]],'Org2567'!$D$4:$D$905,0))</f>
        <v>34</v>
      </c>
      <c r="K457" s="351" t="s">
        <v>923</v>
      </c>
      <c r="L457" s="351" t="str">
        <f>INDEX('Org2567'!$BC$4:$BC$905,MATCH(OrgTbl[[#This Row],[code5]],'Org2567'!$D$4:$D$905,0))</f>
        <v>F2</v>
      </c>
      <c r="M457" s="352">
        <f>INDEX('Org2567'!$BF$4:$BF$905,MATCH(OrgTbl[[#This Row],[code5]],'Org2567'!$D$4:$D$905,0))</f>
        <v>5</v>
      </c>
      <c r="N457" s="354"/>
      <c r="O457" s="351" t="s">
        <v>2212</v>
      </c>
      <c r="P457" s="351" t="str">
        <f>INDEX('Org2567'!$BG$4:$BG$905,MATCH(OrgTbl[[#This Row],[code5]],'Org2567'!$D$4:$D$905,0))</f>
        <v>รพช.F2 P&lt;=30,000</v>
      </c>
      <c r="Q457" s="355">
        <f>INDEX('Org2567'!$BE:$BE,MATCH(OrgTbl[[#This Row],[code5]],'Org2567'!$D:$D,0))</f>
        <v>28140</v>
      </c>
      <c r="R457" s="356"/>
    </row>
    <row r="458" spans="1:18" s="146" customFormat="1" ht="21" x14ac:dyDescent="0.6">
      <c r="A458" s="350" t="s">
        <v>457</v>
      </c>
      <c r="B458" s="351" t="s">
        <v>2207</v>
      </c>
      <c r="C458" s="351" t="str">
        <f>OrgTbl[[#This Row],[name333]]&amp;","&amp;OrgTbl[[#This Row],[TypeID]]</f>
        <v>แวงใหญ่,รพช.</v>
      </c>
      <c r="D458" s="351" t="str">
        <f>MID(OrgTbl[[#This Row],[name]],10,100)</f>
        <v>แวงใหญ่</v>
      </c>
      <c r="E458" s="352">
        <v>7</v>
      </c>
      <c r="F458" s="351" t="str" cm="1">
        <f t="array" ref="F458">_xlfn.IFS(OrgTbl[[#This Row],[TypeID]]="รพช.","โรงพยาบาลชุมชน",OrgTbl[[#This Row],[TypeID]]="รพศ.","โรงพยาบาลศูนย์",OrgTbl[[#This Row],[TypeID]]="รพท.","โรงพยาบาลทั่วไป")</f>
        <v>โรงพยาบาลชุมชน</v>
      </c>
      <c r="G458" s="351" t="str">
        <f>INDEX('Org2567'!$BB$4:$BB$905,MATCH(OrgTbl[[#This Row],[code5]],'Org2567'!$D$4:$D$905,0))</f>
        <v>รพช.</v>
      </c>
      <c r="H458" s="352" t="s">
        <v>4038</v>
      </c>
      <c r="I458" s="351" t="s">
        <v>2175</v>
      </c>
      <c r="J458" s="353">
        <f>INDEX('Org2567'!$BD$4:$BD$905,MATCH(OrgTbl[[#This Row],[code5]],'Org2567'!$D$4:$D$905,0))</f>
        <v>36</v>
      </c>
      <c r="K458" s="351" t="s">
        <v>923</v>
      </c>
      <c r="L458" s="351" t="str">
        <f>INDEX('Org2567'!$BC$4:$BC$905,MATCH(OrgTbl[[#This Row],[code5]],'Org2567'!$D$4:$D$905,0))</f>
        <v>F2</v>
      </c>
      <c r="M458" s="352">
        <f>INDEX('Org2567'!$BF$4:$BF$905,MATCH(OrgTbl[[#This Row],[code5]],'Org2567'!$D$4:$D$905,0))</f>
        <v>5</v>
      </c>
      <c r="N458" s="354"/>
      <c r="O458" s="351" t="s">
        <v>2209</v>
      </c>
      <c r="P458" s="351" t="str">
        <f>INDEX('Org2567'!$BG$4:$BG$905,MATCH(OrgTbl[[#This Row],[code5]],'Org2567'!$D$4:$D$905,0))</f>
        <v>รพช.F2 P&lt;=30,000</v>
      </c>
      <c r="Q458" s="355">
        <f>INDEX('Org2567'!$BE:$BE,MATCH(OrgTbl[[#This Row],[code5]],'Org2567'!$D:$D,0))</f>
        <v>21420</v>
      </c>
      <c r="R458" s="356"/>
    </row>
    <row r="459" spans="1:18" s="146" customFormat="1" ht="21" x14ac:dyDescent="0.6">
      <c r="A459" s="350" t="s">
        <v>2246</v>
      </c>
      <c r="B459" s="351" t="s">
        <v>2247</v>
      </c>
      <c r="C459" s="351" t="str">
        <f>OrgTbl[[#This Row],[name333]]&amp;","&amp;OrgTbl[[#This Row],[TypeID]]</f>
        <v>โคกโพธิ์ไชย,รพช.</v>
      </c>
      <c r="D459" s="351" t="str">
        <f>MID(OrgTbl[[#This Row],[name]],10,100)</f>
        <v>โคกโพธิ์ไชย</v>
      </c>
      <c r="E459" s="352">
        <v>7</v>
      </c>
      <c r="F459" s="351" t="str" cm="1">
        <f t="array" ref="F459">_xlfn.IFS(OrgTbl[[#This Row],[TypeID]]="รพช.","โรงพยาบาลชุมชน",OrgTbl[[#This Row],[TypeID]]="รพศ.","โรงพยาบาลศูนย์",OrgTbl[[#This Row],[TypeID]]="รพท.","โรงพยาบาลทั่วไป")</f>
        <v>โรงพยาบาลชุมชน</v>
      </c>
      <c r="G459" s="351" t="str">
        <f>INDEX('Org2567'!$BB$4:$BB$905,MATCH(OrgTbl[[#This Row],[code5]],'Org2567'!$D$4:$D$905,0))</f>
        <v>รพช.</v>
      </c>
      <c r="H459" s="352" t="s">
        <v>4038</v>
      </c>
      <c r="I459" s="351" t="s">
        <v>2175</v>
      </c>
      <c r="J459" s="353">
        <f>INDEX('Org2567'!$BD$4:$BD$905,MATCH(OrgTbl[[#This Row],[code5]],'Org2567'!$D$4:$D$905,0))</f>
        <v>0</v>
      </c>
      <c r="K459" s="351" t="s">
        <v>923</v>
      </c>
      <c r="L459" s="351" t="str">
        <f>INDEX('Org2567'!$BC$4:$BC$905,MATCH(OrgTbl[[#This Row],[code5]],'Org2567'!$D$4:$D$905,0))</f>
        <v>F3</v>
      </c>
      <c r="M459" s="352">
        <f>INDEX('Org2567'!$BF$4:$BF$905,MATCH(OrgTbl[[#This Row],[code5]],'Org2567'!$D$4:$D$905,0))</f>
        <v>3</v>
      </c>
      <c r="N459" s="354"/>
      <c r="O459" s="351" t="s">
        <v>2249</v>
      </c>
      <c r="P459" s="351" t="str">
        <f>INDEX('Org2567'!$BG$4:$BG$905,MATCH(OrgTbl[[#This Row],[code5]],'Org2567'!$D$4:$D$905,0))</f>
        <v>รพช.F3 P15,000-25,000</v>
      </c>
      <c r="Q459" s="355">
        <f>INDEX('Org2567'!$BE:$BE,MATCH(OrgTbl[[#This Row],[code5]],'Org2567'!$D:$D,0))</f>
        <v>17888</v>
      </c>
      <c r="R459" s="356"/>
    </row>
    <row r="460" spans="1:18" s="146" customFormat="1" ht="21" x14ac:dyDescent="0.6">
      <c r="A460" s="350" t="s">
        <v>2250</v>
      </c>
      <c r="B460" s="351" t="s">
        <v>2251</v>
      </c>
      <c r="C460" s="351" t="str">
        <f>OrgTbl[[#This Row],[name333]]&amp;","&amp;OrgTbl[[#This Row],[TypeID]]</f>
        <v>โนนศิลา,รพช.</v>
      </c>
      <c r="D460" s="351" t="str">
        <f>MID(OrgTbl[[#This Row],[name]],10,100)</f>
        <v>โนนศิลา</v>
      </c>
      <c r="E460" s="352">
        <v>7</v>
      </c>
      <c r="F460" s="351" t="str" cm="1">
        <f t="array" ref="F460">_xlfn.IFS(OrgTbl[[#This Row],[TypeID]]="รพช.","โรงพยาบาลชุมชน",OrgTbl[[#This Row],[TypeID]]="รพศ.","โรงพยาบาลศูนย์",OrgTbl[[#This Row],[TypeID]]="รพท.","โรงพยาบาลทั่วไป")</f>
        <v>โรงพยาบาลชุมชน</v>
      </c>
      <c r="G460" s="351" t="str">
        <f>INDEX('Org2567'!$BB$4:$BB$905,MATCH(OrgTbl[[#This Row],[code5]],'Org2567'!$D$4:$D$905,0))</f>
        <v>รพช.</v>
      </c>
      <c r="H460" s="352" t="s">
        <v>4038</v>
      </c>
      <c r="I460" s="351" t="s">
        <v>2175</v>
      </c>
      <c r="J460" s="353">
        <f>INDEX('Org2567'!$BD$4:$BD$905,MATCH(OrgTbl[[#This Row],[code5]],'Org2567'!$D$4:$D$905,0))</f>
        <v>30</v>
      </c>
      <c r="K460" s="351" t="s">
        <v>923</v>
      </c>
      <c r="L460" s="351" t="str">
        <f>INDEX('Org2567'!$BC$4:$BC$905,MATCH(OrgTbl[[#This Row],[code5]],'Org2567'!$D$4:$D$905,0))</f>
        <v>F3</v>
      </c>
      <c r="M460" s="352">
        <f>INDEX('Org2567'!$BF$4:$BF$905,MATCH(OrgTbl[[#This Row],[code5]],'Org2567'!$D$4:$D$905,0))</f>
        <v>3</v>
      </c>
      <c r="N460" s="354"/>
      <c r="O460" s="351" t="s">
        <v>2253</v>
      </c>
      <c r="P460" s="351" t="str">
        <f>INDEX('Org2567'!$BG$4:$BG$905,MATCH(OrgTbl[[#This Row],[code5]],'Org2567'!$D$4:$D$905,0))</f>
        <v>รพช.F3 P15,000-25,000</v>
      </c>
      <c r="Q460" s="355">
        <f>INDEX('Org2567'!$BE:$BE,MATCH(OrgTbl[[#This Row],[code5]],'Org2567'!$D:$D,0))</f>
        <v>18547</v>
      </c>
      <c r="R460" s="356"/>
    </row>
    <row r="461" spans="1:18" s="146" customFormat="1" ht="21" x14ac:dyDescent="0.6">
      <c r="A461" s="350" t="s">
        <v>2242</v>
      </c>
      <c r="B461" s="351" t="s">
        <v>2243</v>
      </c>
      <c r="C461" s="351" t="str">
        <f>OrgTbl[[#This Row],[name333]]&amp;","&amp;OrgTbl[[#This Row],[TypeID]]</f>
        <v>เวียงเก่า,รพช.</v>
      </c>
      <c r="D461" s="351" t="str">
        <f>MID(OrgTbl[[#This Row],[name]],10,100)</f>
        <v>เวียงเก่า</v>
      </c>
      <c r="E461" s="352">
        <v>7</v>
      </c>
      <c r="F461" s="351" t="str" cm="1">
        <f t="array" ref="F461">_xlfn.IFS(OrgTbl[[#This Row],[TypeID]]="รพช.","โรงพยาบาลชุมชน",OrgTbl[[#This Row],[TypeID]]="รพศ.","โรงพยาบาลศูนย์",OrgTbl[[#This Row],[TypeID]]="รพท.","โรงพยาบาลทั่วไป")</f>
        <v>โรงพยาบาลชุมชน</v>
      </c>
      <c r="G461" s="351" t="str">
        <f>INDEX('Org2567'!$BB$4:$BB$905,MATCH(OrgTbl[[#This Row],[code5]],'Org2567'!$D$4:$D$905,0))</f>
        <v>รพช.</v>
      </c>
      <c r="H461" s="352" t="s">
        <v>4038</v>
      </c>
      <c r="I461" s="351" t="s">
        <v>2175</v>
      </c>
      <c r="J461" s="353">
        <f>INDEX('Org2567'!$BD$4:$BD$905,MATCH(OrgTbl[[#This Row],[code5]],'Org2567'!$D$4:$D$905,0))</f>
        <v>0</v>
      </c>
      <c r="K461" s="351" t="s">
        <v>923</v>
      </c>
      <c r="L461" s="351" t="str">
        <f>INDEX('Org2567'!$BC$4:$BC$905,MATCH(OrgTbl[[#This Row],[code5]],'Org2567'!$D$4:$D$905,0))</f>
        <v>F3</v>
      </c>
      <c r="M461" s="352">
        <f>INDEX('Org2567'!$BF$4:$BF$905,MATCH(OrgTbl[[#This Row],[code5]],'Org2567'!$D$4:$D$905,0))</f>
        <v>2</v>
      </c>
      <c r="N461" s="354"/>
      <c r="O461" s="351" t="s">
        <v>2245</v>
      </c>
      <c r="P461" s="351" t="str">
        <f>INDEX('Org2567'!$BG$4:$BG$905,MATCH(OrgTbl[[#This Row],[code5]],'Org2567'!$D$4:$D$905,0))</f>
        <v>รพช.F3 P&lt;=15,000</v>
      </c>
      <c r="Q461" s="355">
        <f>INDEX('Org2567'!$BE:$BE,MATCH(OrgTbl[[#This Row],[code5]],'Org2567'!$D:$D,0))</f>
        <v>13654</v>
      </c>
      <c r="R461" s="356"/>
    </row>
    <row r="462" spans="1:18" s="146" customFormat="1" ht="21" x14ac:dyDescent="0.6">
      <c r="A462" s="350" t="s">
        <v>2238</v>
      </c>
      <c r="B462" s="351" t="s">
        <v>2239</v>
      </c>
      <c r="C462" s="351" t="str">
        <f>OrgTbl[[#This Row],[name333]]&amp;","&amp;OrgTbl[[#This Row],[TypeID]]</f>
        <v>หนองนาคำ,รพช.</v>
      </c>
      <c r="D462" s="351" t="str">
        <f>MID(OrgTbl[[#This Row],[name]],10,100)</f>
        <v>หนองนาคำ</v>
      </c>
      <c r="E462" s="352">
        <v>7</v>
      </c>
      <c r="F462" s="351" t="str" cm="1">
        <f t="array" ref="F462">_xlfn.IFS(OrgTbl[[#This Row],[TypeID]]="รพช.","โรงพยาบาลชุมชน",OrgTbl[[#This Row],[TypeID]]="รพศ.","โรงพยาบาลศูนย์",OrgTbl[[#This Row],[TypeID]]="รพท.","โรงพยาบาลทั่วไป")</f>
        <v>โรงพยาบาลชุมชน</v>
      </c>
      <c r="G462" s="351" t="str">
        <f>INDEX('Org2567'!$BB$4:$BB$905,MATCH(OrgTbl[[#This Row],[code5]],'Org2567'!$D$4:$D$905,0))</f>
        <v>รพช.</v>
      </c>
      <c r="H462" s="352" t="s">
        <v>4038</v>
      </c>
      <c r="I462" s="351" t="s">
        <v>2175</v>
      </c>
      <c r="J462" s="353">
        <f>INDEX('Org2567'!$BD$4:$BD$905,MATCH(OrgTbl[[#This Row],[code5]],'Org2567'!$D$4:$D$905,0))</f>
        <v>0</v>
      </c>
      <c r="K462" s="351" t="s">
        <v>923</v>
      </c>
      <c r="L462" s="351" t="str">
        <f>INDEX('Org2567'!$BC$4:$BC$905,MATCH(OrgTbl[[#This Row],[code5]],'Org2567'!$D$4:$D$905,0))</f>
        <v>F3</v>
      </c>
      <c r="M462" s="352">
        <f>INDEX('Org2567'!$BF$4:$BF$905,MATCH(OrgTbl[[#This Row],[code5]],'Org2567'!$D$4:$D$905,0))</f>
        <v>3</v>
      </c>
      <c r="N462" s="354"/>
      <c r="O462" s="351" t="s">
        <v>2241</v>
      </c>
      <c r="P462" s="351" t="str">
        <f>INDEX('Org2567'!$BG$4:$BG$905,MATCH(OrgTbl[[#This Row],[code5]],'Org2567'!$D$4:$D$905,0))</f>
        <v>รพช.F3 P15,000-25,000</v>
      </c>
      <c r="Q462" s="355">
        <f>INDEX('Org2567'!$BE:$BE,MATCH(OrgTbl[[#This Row],[code5]],'Org2567'!$D:$D,0))</f>
        <v>16703</v>
      </c>
      <c r="R462" s="356"/>
    </row>
    <row r="463" spans="1:18" s="146" customFormat="1" ht="21" x14ac:dyDescent="0.6">
      <c r="A463" s="350" t="s">
        <v>468</v>
      </c>
      <c r="B463" s="351" t="s">
        <v>2254</v>
      </c>
      <c r="C463" s="351" t="str">
        <f>OrgTbl[[#This Row],[name333]]&amp;","&amp;OrgTbl[[#This Row],[TypeID]]</f>
        <v>มหาสารคาม,รพท.</v>
      </c>
      <c r="D463" s="351" t="str">
        <f>MID(OrgTbl[[#This Row],[name]],10,100)</f>
        <v>มหาสารคาม</v>
      </c>
      <c r="E463" s="352">
        <v>7</v>
      </c>
      <c r="F463" s="351" t="str" cm="1">
        <f t="array" ref="F463">_xlfn.IFS(OrgTbl[[#This Row],[TypeID]]="รพช.","โรงพยาบาลชุมชน",OrgTbl[[#This Row],[TypeID]]="รพศ.","โรงพยาบาลศูนย์",OrgTbl[[#This Row],[TypeID]]="รพท.","โรงพยาบาลทั่วไป")</f>
        <v>โรงพยาบาลทั่วไป</v>
      </c>
      <c r="G463" s="351" t="str">
        <f>INDEX('Org2567'!$BB$4:$BB$905,MATCH(OrgTbl[[#This Row],[code5]],'Org2567'!$D$4:$D$905,0))</f>
        <v>รพท.</v>
      </c>
      <c r="H463" s="352" t="s">
        <v>4039</v>
      </c>
      <c r="I463" s="351" t="s">
        <v>2256</v>
      </c>
      <c r="J463" s="353">
        <f>INDEX('Org2567'!$BD$4:$BD$905,MATCH(OrgTbl[[#This Row],[code5]],'Org2567'!$D$4:$D$905,0))</f>
        <v>538</v>
      </c>
      <c r="K463" s="351" t="s">
        <v>923</v>
      </c>
      <c r="L463" s="351" t="str">
        <f>INDEX('Org2567'!$BC$4:$BC$905,MATCH(OrgTbl[[#This Row],[code5]],'Org2567'!$D$4:$D$905,0))</f>
        <v>S</v>
      </c>
      <c r="M463" s="352">
        <f>INDEX('Org2567'!$BF$4:$BF$905,MATCH(OrgTbl[[#This Row],[code5]],'Org2567'!$D$4:$D$905,0))</f>
        <v>17</v>
      </c>
      <c r="N463" s="354"/>
      <c r="O463" s="351" t="s">
        <v>2257</v>
      </c>
      <c r="P463" s="351" t="str">
        <f>INDEX('Org2567'!$BG$4:$BG$905,MATCH(OrgTbl[[#This Row],[code5]],'Org2567'!$D$4:$D$905,0))</f>
        <v>รพท.S B&gt;400</v>
      </c>
      <c r="Q463" s="355">
        <f>INDEX('Org2567'!$BE:$BE,MATCH(OrgTbl[[#This Row],[code5]],'Org2567'!$D:$D,0))</f>
        <v>108009</v>
      </c>
      <c r="R463" s="356"/>
    </row>
    <row r="464" spans="1:18" s="146" customFormat="1" ht="21" x14ac:dyDescent="0.6">
      <c r="A464" s="350" t="s">
        <v>470</v>
      </c>
      <c r="B464" s="351" t="s">
        <v>2261</v>
      </c>
      <c r="C464" s="351" t="str">
        <f>OrgTbl[[#This Row],[name333]]&amp;","&amp;OrgTbl[[#This Row],[TypeID]]</f>
        <v>โกสุมพิสัย,รพช.</v>
      </c>
      <c r="D464" s="351" t="str">
        <f>MID(OrgTbl[[#This Row],[name]],10,100)</f>
        <v>โกสุมพิสัย</v>
      </c>
      <c r="E464" s="352">
        <v>7</v>
      </c>
      <c r="F464" s="351" t="str" cm="1">
        <f t="array" ref="F464">_xlfn.IFS(OrgTbl[[#This Row],[TypeID]]="รพช.","โรงพยาบาลชุมชน",OrgTbl[[#This Row],[TypeID]]="รพศ.","โรงพยาบาลศูนย์",OrgTbl[[#This Row],[TypeID]]="รพท.","โรงพยาบาลทั่วไป")</f>
        <v>โรงพยาบาลชุมชน</v>
      </c>
      <c r="G464" s="351" t="str">
        <f>INDEX('Org2567'!$BB$4:$BB$905,MATCH(OrgTbl[[#This Row],[code5]],'Org2567'!$D$4:$D$905,0))</f>
        <v>รพช.</v>
      </c>
      <c r="H464" s="352" t="s">
        <v>4039</v>
      </c>
      <c r="I464" s="351" t="s">
        <v>2256</v>
      </c>
      <c r="J464" s="353">
        <f>INDEX('Org2567'!$BD$4:$BD$905,MATCH(OrgTbl[[#This Row],[code5]],'Org2567'!$D$4:$D$905,0))</f>
        <v>120</v>
      </c>
      <c r="K464" s="351" t="s">
        <v>923</v>
      </c>
      <c r="L464" s="351" t="str">
        <f>INDEX('Org2567'!$BC$4:$BC$905,MATCH(OrgTbl[[#This Row],[code5]],'Org2567'!$D$4:$D$905,0))</f>
        <v>M2</v>
      </c>
      <c r="M464" s="352">
        <f>INDEX('Org2567'!$BF$4:$BF$905,MATCH(OrgTbl[[#This Row],[code5]],'Org2567'!$D$4:$D$905,0))</f>
        <v>13</v>
      </c>
      <c r="N464" s="354"/>
      <c r="O464" s="351" t="s">
        <v>2263</v>
      </c>
      <c r="P464" s="351" t="str">
        <f>INDEX('Org2567'!$BG$4:$BG$905,MATCH(OrgTbl[[#This Row],[code5]],'Org2567'!$D$4:$D$905,0))</f>
        <v>รพช.M2 B&gt;100</v>
      </c>
      <c r="Q464" s="355">
        <f>INDEX('Org2567'!$BE:$BE,MATCH(OrgTbl[[#This Row],[code5]],'Org2567'!$D:$D,0))</f>
        <v>81331</v>
      </c>
      <c r="R464" s="356"/>
    </row>
    <row r="465" spans="1:18" s="146" customFormat="1" ht="21" x14ac:dyDescent="0.6">
      <c r="A465" s="350" t="s">
        <v>473</v>
      </c>
      <c r="B465" s="351" t="s">
        <v>2270</v>
      </c>
      <c r="C465" s="351" t="str">
        <f>OrgTbl[[#This Row],[name333]]&amp;","&amp;OrgTbl[[#This Row],[TypeID]]</f>
        <v>บรบือ,รพช.</v>
      </c>
      <c r="D465" s="351" t="str">
        <f>MID(OrgTbl[[#This Row],[name]],10,100)</f>
        <v>บรบือ</v>
      </c>
      <c r="E465" s="352">
        <v>7</v>
      </c>
      <c r="F465" s="351" t="str" cm="1">
        <f t="array" ref="F465">_xlfn.IFS(OrgTbl[[#This Row],[TypeID]]="รพช.","โรงพยาบาลชุมชน",OrgTbl[[#This Row],[TypeID]]="รพศ.","โรงพยาบาลศูนย์",OrgTbl[[#This Row],[TypeID]]="รพท.","โรงพยาบาลทั่วไป")</f>
        <v>โรงพยาบาลชุมชน</v>
      </c>
      <c r="G465" s="351" t="str">
        <f>INDEX('Org2567'!$BB$4:$BB$905,MATCH(OrgTbl[[#This Row],[code5]],'Org2567'!$D$4:$D$905,0))</f>
        <v>รพช.</v>
      </c>
      <c r="H465" s="352" t="s">
        <v>4039</v>
      </c>
      <c r="I465" s="351" t="s">
        <v>2256</v>
      </c>
      <c r="J465" s="353">
        <f>INDEX('Org2567'!$BD$4:$BD$905,MATCH(OrgTbl[[#This Row],[code5]],'Org2567'!$D$4:$D$905,0))</f>
        <v>165</v>
      </c>
      <c r="K465" s="351" t="s">
        <v>923</v>
      </c>
      <c r="L465" s="351" t="str">
        <f>INDEX('Org2567'!$BC$4:$BC$905,MATCH(OrgTbl[[#This Row],[code5]],'Org2567'!$D$4:$D$905,0))</f>
        <v>M2</v>
      </c>
      <c r="M465" s="352">
        <f>INDEX('Org2567'!$BF$4:$BF$905,MATCH(OrgTbl[[#This Row],[code5]],'Org2567'!$D$4:$D$905,0))</f>
        <v>13</v>
      </c>
      <c r="N465" s="354"/>
      <c r="O465" s="351" t="s">
        <v>2272</v>
      </c>
      <c r="P465" s="351" t="str">
        <f>INDEX('Org2567'!$BG$4:$BG$905,MATCH(OrgTbl[[#This Row],[code5]],'Org2567'!$D$4:$D$905,0))</f>
        <v>รพช.M2 B&gt;100</v>
      </c>
      <c r="Q465" s="355">
        <f>INDEX('Org2567'!$BE:$BE,MATCH(OrgTbl[[#This Row],[code5]],'Org2567'!$D:$D,0))</f>
        <v>75014</v>
      </c>
      <c r="R465" s="356"/>
    </row>
    <row r="466" spans="1:18" s="146" customFormat="1" ht="21" x14ac:dyDescent="0.6">
      <c r="A466" s="350" t="s">
        <v>475</v>
      </c>
      <c r="B466" s="351" t="s">
        <v>2276</v>
      </c>
      <c r="C466" s="351" t="str">
        <f>OrgTbl[[#This Row],[name333]]&amp;","&amp;OrgTbl[[#This Row],[TypeID]]</f>
        <v>พยัคฆภูมิพิสัย,รพช.</v>
      </c>
      <c r="D466" s="351" t="str">
        <f>MID(OrgTbl[[#This Row],[name]],10,100)</f>
        <v>พยัคฆภูมิพิสัย</v>
      </c>
      <c r="E466" s="352">
        <v>7</v>
      </c>
      <c r="F466" s="351" t="str" cm="1">
        <f t="array" ref="F466">_xlfn.IFS(OrgTbl[[#This Row],[TypeID]]="รพช.","โรงพยาบาลชุมชน",OrgTbl[[#This Row],[TypeID]]="รพศ.","โรงพยาบาลศูนย์",OrgTbl[[#This Row],[TypeID]]="รพท.","โรงพยาบาลทั่วไป")</f>
        <v>โรงพยาบาลชุมชน</v>
      </c>
      <c r="G466" s="351" t="str">
        <f>INDEX('Org2567'!$BB$4:$BB$905,MATCH(OrgTbl[[#This Row],[code5]],'Org2567'!$D$4:$D$905,0))</f>
        <v>รพช.</v>
      </c>
      <c r="H466" s="352" t="s">
        <v>4039</v>
      </c>
      <c r="I466" s="351" t="s">
        <v>2256</v>
      </c>
      <c r="J466" s="353">
        <f>INDEX('Org2567'!$BD$4:$BD$905,MATCH(OrgTbl[[#This Row],[code5]],'Org2567'!$D$4:$D$905,0))</f>
        <v>111</v>
      </c>
      <c r="K466" s="351" t="s">
        <v>923</v>
      </c>
      <c r="L466" s="351" t="str">
        <f>INDEX('Org2567'!$BC$4:$BC$905,MATCH(OrgTbl[[#This Row],[code5]],'Org2567'!$D$4:$D$905,0))</f>
        <v>M2</v>
      </c>
      <c r="M466" s="352">
        <f>INDEX('Org2567'!$BF$4:$BF$905,MATCH(OrgTbl[[#This Row],[code5]],'Org2567'!$D$4:$D$905,0))</f>
        <v>13</v>
      </c>
      <c r="N466" s="354"/>
      <c r="O466" s="351" t="s">
        <v>2279</v>
      </c>
      <c r="P466" s="351" t="str">
        <f>INDEX('Org2567'!$BG$4:$BG$905,MATCH(OrgTbl[[#This Row],[code5]],'Org2567'!$D$4:$D$905,0))</f>
        <v>รพช.M2 B&gt;100</v>
      </c>
      <c r="Q466" s="355">
        <f>INDEX('Org2567'!$BE:$BE,MATCH(OrgTbl[[#This Row],[code5]],'Org2567'!$D:$D,0))</f>
        <v>60843</v>
      </c>
      <c r="R466" s="356"/>
    </row>
    <row r="467" spans="1:18" s="146" customFormat="1" ht="21" x14ac:dyDescent="0.6">
      <c r="A467" s="350" t="s">
        <v>476</v>
      </c>
      <c r="B467" s="351" t="s">
        <v>2280</v>
      </c>
      <c r="C467" s="351" t="str">
        <f>OrgTbl[[#This Row],[name333]]&amp;","&amp;OrgTbl[[#This Row],[TypeID]]</f>
        <v>วาปีปทุม,รพช.</v>
      </c>
      <c r="D467" s="351" t="str">
        <f>MID(OrgTbl[[#This Row],[name]],10,100)</f>
        <v>วาปีปทุม</v>
      </c>
      <c r="E467" s="352">
        <v>7</v>
      </c>
      <c r="F467" s="351" t="str" cm="1">
        <f t="array" ref="F467">_xlfn.IFS(OrgTbl[[#This Row],[TypeID]]="รพช.","โรงพยาบาลชุมชน",OrgTbl[[#This Row],[TypeID]]="รพศ.","โรงพยาบาลศูนย์",OrgTbl[[#This Row],[TypeID]]="รพท.","โรงพยาบาลทั่วไป")</f>
        <v>โรงพยาบาลชุมชน</v>
      </c>
      <c r="G467" s="351" t="str">
        <f>INDEX('Org2567'!$BB$4:$BB$905,MATCH(OrgTbl[[#This Row],[code5]],'Org2567'!$D$4:$D$905,0))</f>
        <v>รพช.</v>
      </c>
      <c r="H467" s="352" t="s">
        <v>4039</v>
      </c>
      <c r="I467" s="351" t="s">
        <v>2256</v>
      </c>
      <c r="J467" s="353">
        <f>INDEX('Org2567'!$BD$4:$BD$905,MATCH(OrgTbl[[#This Row],[code5]],'Org2567'!$D$4:$D$905,0))</f>
        <v>120</v>
      </c>
      <c r="K467" s="351" t="s">
        <v>923</v>
      </c>
      <c r="L467" s="351" t="str">
        <f>INDEX('Org2567'!$BC$4:$BC$905,MATCH(OrgTbl[[#This Row],[code5]],'Org2567'!$D$4:$D$905,0))</f>
        <v>M2</v>
      </c>
      <c r="M467" s="352">
        <f>INDEX('Org2567'!$BF$4:$BF$905,MATCH(OrgTbl[[#This Row],[code5]],'Org2567'!$D$4:$D$905,0))</f>
        <v>13</v>
      </c>
      <c r="N467" s="354"/>
      <c r="O467" s="351" t="s">
        <v>2282</v>
      </c>
      <c r="P467" s="351" t="str">
        <f>INDEX('Org2567'!$BG$4:$BG$905,MATCH(OrgTbl[[#This Row],[code5]],'Org2567'!$D$4:$D$905,0))</f>
        <v>รพช.M2 B&gt;100</v>
      </c>
      <c r="Q467" s="355">
        <f>INDEX('Org2567'!$BE:$BE,MATCH(OrgTbl[[#This Row],[code5]],'Org2567'!$D:$D,0))</f>
        <v>73188</v>
      </c>
      <c r="R467" s="356"/>
    </row>
    <row r="468" spans="1:18" s="146" customFormat="1" ht="21" x14ac:dyDescent="0.6">
      <c r="A468" s="350" t="s">
        <v>472</v>
      </c>
      <c r="B468" s="351" t="s">
        <v>2267</v>
      </c>
      <c r="C468" s="351" t="str">
        <f>OrgTbl[[#This Row],[name333]]&amp;","&amp;OrgTbl[[#This Row],[TypeID]]</f>
        <v>เชียงยืน,รพช.</v>
      </c>
      <c r="D468" s="351" t="str">
        <f>MID(OrgTbl[[#This Row],[name]],10,100)</f>
        <v>เชียงยืน</v>
      </c>
      <c r="E468" s="352">
        <v>7</v>
      </c>
      <c r="F468" s="351" t="str" cm="1">
        <f t="array" ref="F468">_xlfn.IFS(OrgTbl[[#This Row],[TypeID]]="รพช.","โรงพยาบาลชุมชน",OrgTbl[[#This Row],[TypeID]]="รพศ.","โรงพยาบาลศูนย์",OrgTbl[[#This Row],[TypeID]]="รพท.","โรงพยาบาลทั่วไป")</f>
        <v>โรงพยาบาลชุมชน</v>
      </c>
      <c r="G468" s="351" t="str">
        <f>INDEX('Org2567'!$BB$4:$BB$905,MATCH(OrgTbl[[#This Row],[code5]],'Org2567'!$D$4:$D$905,0))</f>
        <v>รพช.</v>
      </c>
      <c r="H468" s="352" t="s">
        <v>4039</v>
      </c>
      <c r="I468" s="351" t="s">
        <v>2256</v>
      </c>
      <c r="J468" s="353">
        <f>INDEX('Org2567'!$BD$4:$BD$905,MATCH(OrgTbl[[#This Row],[code5]],'Org2567'!$D$4:$D$905,0))</f>
        <v>60</v>
      </c>
      <c r="K468" s="351" t="s">
        <v>923</v>
      </c>
      <c r="L468" s="351" t="str">
        <f>INDEX('Org2567'!$BC$4:$BC$905,MATCH(OrgTbl[[#This Row],[code5]],'Org2567'!$D$4:$D$905,0))</f>
        <v>F1</v>
      </c>
      <c r="M468" s="352">
        <f>INDEX('Org2567'!$BF$4:$BF$905,MATCH(OrgTbl[[#This Row],[code5]],'Org2567'!$D$4:$D$905,0))</f>
        <v>9</v>
      </c>
      <c r="N468" s="354"/>
      <c r="O468" s="351" t="s">
        <v>2269</v>
      </c>
      <c r="P468" s="351" t="str">
        <f>INDEX('Org2567'!$BG$4:$BG$905,MATCH(OrgTbl[[#This Row],[code5]],'Org2567'!$D$4:$D$905,0))</f>
        <v>รพช.F1 P&lt;=50,000</v>
      </c>
      <c r="Q468" s="355">
        <f>INDEX('Org2567'!$BE:$BE,MATCH(OrgTbl[[#This Row],[code5]],'Org2567'!$D:$D,0))</f>
        <v>42061</v>
      </c>
      <c r="R468" s="356"/>
    </row>
    <row r="469" spans="1:18" s="146" customFormat="1" ht="21" x14ac:dyDescent="0.6">
      <c r="A469" s="350" t="s">
        <v>471</v>
      </c>
      <c r="B469" s="351" t="s">
        <v>2264</v>
      </c>
      <c r="C469" s="351" t="str">
        <f>OrgTbl[[#This Row],[name333]]&amp;","&amp;OrgTbl[[#This Row],[TypeID]]</f>
        <v>กันทรวิชัย,รพช.</v>
      </c>
      <c r="D469" s="351" t="str">
        <f>MID(OrgTbl[[#This Row],[name]],10,100)</f>
        <v>กันทรวิชัย</v>
      </c>
      <c r="E469" s="352">
        <v>7</v>
      </c>
      <c r="F469" s="351" t="str" cm="1">
        <f t="array" ref="F469">_xlfn.IFS(OrgTbl[[#This Row],[TypeID]]="รพช.","โรงพยาบาลชุมชน",OrgTbl[[#This Row],[TypeID]]="รพศ.","โรงพยาบาลศูนย์",OrgTbl[[#This Row],[TypeID]]="รพท.","โรงพยาบาลทั่วไป")</f>
        <v>โรงพยาบาลชุมชน</v>
      </c>
      <c r="G469" s="351" t="str">
        <f>INDEX('Org2567'!$BB$4:$BB$905,MATCH(OrgTbl[[#This Row],[code5]],'Org2567'!$D$4:$D$905,0))</f>
        <v>รพช.</v>
      </c>
      <c r="H469" s="352" t="s">
        <v>4039</v>
      </c>
      <c r="I469" s="351" t="s">
        <v>2256</v>
      </c>
      <c r="J469" s="353">
        <f>INDEX('Org2567'!$BD$4:$BD$905,MATCH(OrgTbl[[#This Row],[code5]],'Org2567'!$D$4:$D$905,0))</f>
        <v>60</v>
      </c>
      <c r="K469" s="351" t="s">
        <v>923</v>
      </c>
      <c r="L469" s="351" t="str">
        <f>INDEX('Org2567'!$BC$4:$BC$905,MATCH(OrgTbl[[#This Row],[code5]],'Org2567'!$D$4:$D$905,0))</f>
        <v>F2</v>
      </c>
      <c r="M469" s="352">
        <f>INDEX('Org2567'!$BF$4:$BF$905,MATCH(OrgTbl[[#This Row],[code5]],'Org2567'!$D$4:$D$905,0))</f>
        <v>6</v>
      </c>
      <c r="N469" s="354"/>
      <c r="O469" s="351" t="s">
        <v>2266</v>
      </c>
      <c r="P469" s="351" t="str">
        <f>INDEX('Org2567'!$BG$4:$BG$905,MATCH(OrgTbl[[#This Row],[code5]],'Org2567'!$D$4:$D$905,0))</f>
        <v>รพช.F2 P30,000-60,000</v>
      </c>
      <c r="Q469" s="355">
        <f>INDEX('Org2567'!$BE:$BE,MATCH(OrgTbl[[#This Row],[code5]],'Org2567'!$D:$D,0))</f>
        <v>51535</v>
      </c>
      <c r="R469" s="356"/>
    </row>
    <row r="470" spans="1:18" s="146" customFormat="1" ht="21" x14ac:dyDescent="0.6">
      <c r="A470" s="350" t="s">
        <v>2289</v>
      </c>
      <c r="B470" s="351" t="s">
        <v>2290</v>
      </c>
      <c r="C470" s="351" t="str">
        <f>OrgTbl[[#This Row],[name333]]&amp;","&amp;OrgTbl[[#This Row],[TypeID]]</f>
        <v>กุดรัง,รพช.</v>
      </c>
      <c r="D470" s="351" t="str">
        <f>MID(OrgTbl[[#This Row],[name]],10,100)</f>
        <v>กุดรัง</v>
      </c>
      <c r="E470" s="352">
        <v>7</v>
      </c>
      <c r="F470" s="351" t="str" cm="1">
        <f t="array" ref="F470">_xlfn.IFS(OrgTbl[[#This Row],[TypeID]]="รพช.","โรงพยาบาลชุมชน",OrgTbl[[#This Row],[TypeID]]="รพศ.","โรงพยาบาลศูนย์",OrgTbl[[#This Row],[TypeID]]="รพท.","โรงพยาบาลทั่วไป")</f>
        <v>โรงพยาบาลชุมชน</v>
      </c>
      <c r="G470" s="351" t="str">
        <f>INDEX('Org2567'!$BB$4:$BB$905,MATCH(OrgTbl[[#This Row],[code5]],'Org2567'!$D$4:$D$905,0))</f>
        <v>รพช.</v>
      </c>
      <c r="H470" s="352" t="s">
        <v>4039</v>
      </c>
      <c r="I470" s="351" t="s">
        <v>2256</v>
      </c>
      <c r="J470" s="353">
        <f>INDEX('Org2567'!$BD$4:$BD$905,MATCH(OrgTbl[[#This Row],[code5]],'Org2567'!$D$4:$D$905,0))</f>
        <v>30</v>
      </c>
      <c r="K470" s="351" t="s">
        <v>923</v>
      </c>
      <c r="L470" s="351" t="str">
        <f>INDEX('Org2567'!$BC$4:$BC$905,MATCH(OrgTbl[[#This Row],[code5]],'Org2567'!$D$4:$D$905,0))</f>
        <v>F2</v>
      </c>
      <c r="M470" s="352">
        <f>INDEX('Org2567'!$BF$4:$BF$905,MATCH(OrgTbl[[#This Row],[code5]],'Org2567'!$D$4:$D$905,0))</f>
        <v>5</v>
      </c>
      <c r="N470" s="354"/>
      <c r="O470" s="351" t="s">
        <v>2292</v>
      </c>
      <c r="P470" s="351" t="str">
        <f>INDEX('Org2567'!$BG$4:$BG$905,MATCH(OrgTbl[[#This Row],[code5]],'Org2567'!$D$4:$D$905,0))</f>
        <v>รพช.F2 P&lt;=30,000</v>
      </c>
      <c r="Q470" s="355">
        <f>INDEX('Org2567'!$BE:$BE,MATCH(OrgTbl[[#This Row],[code5]],'Org2567'!$D:$D,0))</f>
        <v>25898</v>
      </c>
      <c r="R470" s="356"/>
    </row>
    <row r="471" spans="1:18" s="146" customFormat="1" ht="21" x14ac:dyDescent="0.6">
      <c r="A471" s="350" t="s">
        <v>469</v>
      </c>
      <c r="B471" s="351" t="s">
        <v>2258</v>
      </c>
      <c r="C471" s="351" t="str">
        <f>OrgTbl[[#This Row],[name333]]&amp;","&amp;OrgTbl[[#This Row],[TypeID]]</f>
        <v>แกดำ,รพช.</v>
      </c>
      <c r="D471" s="351" t="str">
        <f>MID(OrgTbl[[#This Row],[name]],10,100)</f>
        <v>แกดำ</v>
      </c>
      <c r="E471" s="352">
        <v>7</v>
      </c>
      <c r="F471" s="351" t="str" cm="1">
        <f t="array" ref="F471">_xlfn.IFS(OrgTbl[[#This Row],[TypeID]]="รพช.","โรงพยาบาลชุมชน",OrgTbl[[#This Row],[TypeID]]="รพศ.","โรงพยาบาลศูนย์",OrgTbl[[#This Row],[TypeID]]="รพท.","โรงพยาบาลทั่วไป")</f>
        <v>โรงพยาบาลชุมชน</v>
      </c>
      <c r="G471" s="351" t="str">
        <f>INDEX('Org2567'!$BB$4:$BB$905,MATCH(OrgTbl[[#This Row],[code5]],'Org2567'!$D$4:$D$905,0))</f>
        <v>รพช.</v>
      </c>
      <c r="H471" s="352" t="s">
        <v>4039</v>
      </c>
      <c r="I471" s="351" t="s">
        <v>2256</v>
      </c>
      <c r="J471" s="353">
        <f>INDEX('Org2567'!$BD$4:$BD$905,MATCH(OrgTbl[[#This Row],[code5]],'Org2567'!$D$4:$D$905,0))</f>
        <v>30</v>
      </c>
      <c r="K471" s="351" t="s">
        <v>923</v>
      </c>
      <c r="L471" s="351" t="str">
        <f>INDEX('Org2567'!$BC$4:$BC$905,MATCH(OrgTbl[[#This Row],[code5]],'Org2567'!$D$4:$D$905,0))</f>
        <v>F2</v>
      </c>
      <c r="M471" s="352">
        <f>INDEX('Org2567'!$BF$4:$BF$905,MATCH(OrgTbl[[#This Row],[code5]],'Org2567'!$D$4:$D$905,0))</f>
        <v>5</v>
      </c>
      <c r="N471" s="354"/>
      <c r="O471" s="351" t="s">
        <v>2260</v>
      </c>
      <c r="P471" s="351" t="str">
        <f>INDEX('Org2567'!$BG$4:$BG$905,MATCH(OrgTbl[[#This Row],[code5]],'Org2567'!$D$4:$D$905,0))</f>
        <v>รพช.F2 P&lt;=30,000</v>
      </c>
      <c r="Q471" s="355">
        <f>INDEX('Org2567'!$BE:$BE,MATCH(OrgTbl[[#This Row],[code5]],'Org2567'!$D:$D,0))</f>
        <v>23498</v>
      </c>
      <c r="R471" s="356"/>
    </row>
    <row r="472" spans="1:18" s="146" customFormat="1" ht="21" x14ac:dyDescent="0.6">
      <c r="A472" s="350" t="s">
        <v>2293</v>
      </c>
      <c r="B472" s="351" t="s">
        <v>2294</v>
      </c>
      <c r="C472" s="351" t="str">
        <f>OrgTbl[[#This Row],[name333]]&amp;","&amp;OrgTbl[[#This Row],[TypeID]]</f>
        <v>ชื่นชม,รพช.</v>
      </c>
      <c r="D472" s="351" t="str">
        <f>MID(OrgTbl[[#This Row],[name]],10,100)</f>
        <v>ชื่นชม</v>
      </c>
      <c r="E472" s="352">
        <v>7</v>
      </c>
      <c r="F472" s="351" t="str" cm="1">
        <f t="array" ref="F472">_xlfn.IFS(OrgTbl[[#This Row],[TypeID]]="รพช.","โรงพยาบาลชุมชน",OrgTbl[[#This Row],[TypeID]]="รพศ.","โรงพยาบาลศูนย์",OrgTbl[[#This Row],[TypeID]]="รพท.","โรงพยาบาลทั่วไป")</f>
        <v>โรงพยาบาลชุมชน</v>
      </c>
      <c r="G472" s="351" t="str">
        <f>INDEX('Org2567'!$BB$4:$BB$905,MATCH(OrgTbl[[#This Row],[code5]],'Org2567'!$D$4:$D$905,0))</f>
        <v>รพช.</v>
      </c>
      <c r="H472" s="352" t="s">
        <v>4039</v>
      </c>
      <c r="I472" s="351" t="s">
        <v>2256</v>
      </c>
      <c r="J472" s="353">
        <f>INDEX('Org2567'!$BD$4:$BD$905,MATCH(OrgTbl[[#This Row],[code5]],'Org2567'!$D$4:$D$905,0))</f>
        <v>30</v>
      </c>
      <c r="K472" s="351" t="s">
        <v>918</v>
      </c>
      <c r="L472" s="351" t="str">
        <f>INDEX('Org2567'!$BC$4:$BC$905,MATCH(OrgTbl[[#This Row],[code5]],'Org2567'!$D$4:$D$905,0))</f>
        <v>F2</v>
      </c>
      <c r="M472" s="352">
        <f>INDEX('Org2567'!$BF$4:$BF$905,MATCH(OrgTbl[[#This Row],[code5]],'Org2567'!$D$4:$D$905,0))</f>
        <v>5</v>
      </c>
      <c r="N472" s="354"/>
      <c r="O472" s="351" t="s">
        <v>2296</v>
      </c>
      <c r="P472" s="351" t="str">
        <f>INDEX('Org2567'!$BG$4:$BG$905,MATCH(OrgTbl[[#This Row],[code5]],'Org2567'!$D$4:$D$905,0))</f>
        <v>รพช.F2 P&lt;=30,000</v>
      </c>
      <c r="Q472" s="355">
        <f>INDEX('Org2567'!$BE:$BE,MATCH(OrgTbl[[#This Row],[code5]],'Org2567'!$D:$D,0))</f>
        <v>17378</v>
      </c>
      <c r="R472" s="356"/>
    </row>
    <row r="473" spans="1:18" s="146" customFormat="1" ht="21" x14ac:dyDescent="0.6">
      <c r="A473" s="350" t="s">
        <v>474</v>
      </c>
      <c r="B473" s="351" t="s">
        <v>2273</v>
      </c>
      <c r="C473" s="351" t="str">
        <f>OrgTbl[[#This Row],[name333]]&amp;","&amp;OrgTbl[[#This Row],[TypeID]]</f>
        <v>นาเชือก,รพช.</v>
      </c>
      <c r="D473" s="351" t="str">
        <f>MID(OrgTbl[[#This Row],[name]],10,100)</f>
        <v>นาเชือก</v>
      </c>
      <c r="E473" s="352">
        <v>7</v>
      </c>
      <c r="F473" s="351" t="str" cm="1">
        <f t="array" ref="F473">_xlfn.IFS(OrgTbl[[#This Row],[TypeID]]="รพช.","โรงพยาบาลชุมชน",OrgTbl[[#This Row],[TypeID]]="รพศ.","โรงพยาบาลศูนย์",OrgTbl[[#This Row],[TypeID]]="รพท.","โรงพยาบาลทั่วไป")</f>
        <v>โรงพยาบาลชุมชน</v>
      </c>
      <c r="G473" s="351" t="str">
        <f>INDEX('Org2567'!$BB$4:$BB$905,MATCH(OrgTbl[[#This Row],[code5]],'Org2567'!$D$4:$D$905,0))</f>
        <v>รพช.</v>
      </c>
      <c r="H473" s="352" t="s">
        <v>4039</v>
      </c>
      <c r="I473" s="351" t="s">
        <v>2256</v>
      </c>
      <c r="J473" s="353">
        <f>INDEX('Org2567'!$BD$4:$BD$905,MATCH(OrgTbl[[#This Row],[code5]],'Org2567'!$D$4:$D$905,0))</f>
        <v>68</v>
      </c>
      <c r="K473" s="351" t="s">
        <v>923</v>
      </c>
      <c r="L473" s="351" t="str">
        <f>INDEX('Org2567'!$BC$4:$BC$905,MATCH(OrgTbl[[#This Row],[code5]],'Org2567'!$D$4:$D$905,0))</f>
        <v>F2</v>
      </c>
      <c r="M473" s="352">
        <f>INDEX('Org2567'!$BF$4:$BF$905,MATCH(OrgTbl[[#This Row],[code5]],'Org2567'!$D$4:$D$905,0))</f>
        <v>6</v>
      </c>
      <c r="N473" s="354"/>
      <c r="O473" s="351" t="s">
        <v>2275</v>
      </c>
      <c r="P473" s="351" t="str">
        <f>INDEX('Org2567'!$BG$4:$BG$905,MATCH(OrgTbl[[#This Row],[code5]],'Org2567'!$D$4:$D$905,0))</f>
        <v>รพช.F2 P30,000-60,000</v>
      </c>
      <c r="Q473" s="355">
        <f>INDEX('Org2567'!$BE:$BE,MATCH(OrgTbl[[#This Row],[code5]],'Org2567'!$D:$D,0))</f>
        <v>41077</v>
      </c>
      <c r="R473" s="356"/>
    </row>
    <row r="474" spans="1:18" s="146" customFormat="1" ht="21" x14ac:dyDescent="0.6">
      <c r="A474" s="350" t="s">
        <v>477</v>
      </c>
      <c r="B474" s="351" t="s">
        <v>2283</v>
      </c>
      <c r="C474" s="351" t="str">
        <f>OrgTbl[[#This Row],[name333]]&amp;","&amp;OrgTbl[[#This Row],[TypeID]]</f>
        <v>นาดูน,รพช.</v>
      </c>
      <c r="D474" s="351" t="str">
        <f>MID(OrgTbl[[#This Row],[name]],10,100)</f>
        <v>นาดูน</v>
      </c>
      <c r="E474" s="352">
        <v>7</v>
      </c>
      <c r="F474" s="351" t="str" cm="1">
        <f t="array" ref="F474">_xlfn.IFS(OrgTbl[[#This Row],[TypeID]]="รพช.","โรงพยาบาลชุมชน",OrgTbl[[#This Row],[TypeID]]="รพศ.","โรงพยาบาลศูนย์",OrgTbl[[#This Row],[TypeID]]="รพท.","โรงพยาบาลทั่วไป")</f>
        <v>โรงพยาบาลชุมชน</v>
      </c>
      <c r="G474" s="351" t="str">
        <f>INDEX('Org2567'!$BB$4:$BB$905,MATCH(OrgTbl[[#This Row],[code5]],'Org2567'!$D$4:$D$905,0))</f>
        <v>รพช.</v>
      </c>
      <c r="H474" s="352" t="s">
        <v>4039</v>
      </c>
      <c r="I474" s="351" t="s">
        <v>2256</v>
      </c>
      <c r="J474" s="353">
        <f>INDEX('Org2567'!$BD$4:$BD$905,MATCH(OrgTbl[[#This Row],[code5]],'Org2567'!$D$4:$D$905,0))</f>
        <v>30</v>
      </c>
      <c r="K474" s="351" t="s">
        <v>923</v>
      </c>
      <c r="L474" s="351" t="str">
        <f>INDEX('Org2567'!$BC$4:$BC$905,MATCH(OrgTbl[[#This Row],[code5]],'Org2567'!$D$4:$D$905,0))</f>
        <v>F2</v>
      </c>
      <c r="M474" s="352">
        <f>INDEX('Org2567'!$BF$4:$BF$905,MATCH(OrgTbl[[#This Row],[code5]],'Org2567'!$D$4:$D$905,0))</f>
        <v>5</v>
      </c>
      <c r="N474" s="354"/>
      <c r="O474" s="351" t="s">
        <v>2285</v>
      </c>
      <c r="P474" s="351" t="str">
        <f>INDEX('Org2567'!$BG$4:$BG$905,MATCH(OrgTbl[[#This Row],[code5]],'Org2567'!$D$4:$D$905,0))</f>
        <v>รพช.F2 P&lt;=30,000</v>
      </c>
      <c r="Q474" s="355">
        <f>INDEX('Org2567'!$BE:$BE,MATCH(OrgTbl[[#This Row],[code5]],'Org2567'!$D:$D,0))</f>
        <v>25202</v>
      </c>
      <c r="R474" s="356"/>
    </row>
    <row r="475" spans="1:18" s="146" customFormat="1" ht="21" x14ac:dyDescent="0.6">
      <c r="A475" s="350" t="s">
        <v>478</v>
      </c>
      <c r="B475" s="351" t="s">
        <v>2286</v>
      </c>
      <c r="C475" s="351" t="str">
        <f>OrgTbl[[#This Row],[name333]]&amp;","&amp;OrgTbl[[#This Row],[TypeID]]</f>
        <v>ยางสีสุราช,รพช.</v>
      </c>
      <c r="D475" s="351" t="str">
        <f>MID(OrgTbl[[#This Row],[name]],10,100)</f>
        <v>ยางสีสุราช</v>
      </c>
      <c r="E475" s="352">
        <v>7</v>
      </c>
      <c r="F475" s="351" t="str" cm="1">
        <f t="array" ref="F475">_xlfn.IFS(OrgTbl[[#This Row],[TypeID]]="รพช.","โรงพยาบาลชุมชน",OrgTbl[[#This Row],[TypeID]]="รพศ.","โรงพยาบาลศูนย์",OrgTbl[[#This Row],[TypeID]]="รพท.","โรงพยาบาลทั่วไป")</f>
        <v>โรงพยาบาลชุมชน</v>
      </c>
      <c r="G475" s="351" t="str">
        <f>INDEX('Org2567'!$BB$4:$BB$905,MATCH(OrgTbl[[#This Row],[code5]],'Org2567'!$D$4:$D$905,0))</f>
        <v>รพช.</v>
      </c>
      <c r="H475" s="352" t="s">
        <v>4039</v>
      </c>
      <c r="I475" s="351" t="s">
        <v>2256</v>
      </c>
      <c r="J475" s="353">
        <f>INDEX('Org2567'!$BD$4:$BD$905,MATCH(OrgTbl[[#This Row],[code5]],'Org2567'!$D$4:$D$905,0))</f>
        <v>30</v>
      </c>
      <c r="K475" s="351" t="s">
        <v>923</v>
      </c>
      <c r="L475" s="351" t="str">
        <f>INDEX('Org2567'!$BC$4:$BC$905,MATCH(OrgTbl[[#This Row],[code5]],'Org2567'!$D$4:$D$905,0))</f>
        <v>F2</v>
      </c>
      <c r="M475" s="352">
        <f>INDEX('Org2567'!$BF$4:$BF$905,MATCH(OrgTbl[[#This Row],[code5]],'Org2567'!$D$4:$D$905,0))</f>
        <v>5</v>
      </c>
      <c r="N475" s="354"/>
      <c r="O475" s="351" t="s">
        <v>2288</v>
      </c>
      <c r="P475" s="351" t="str">
        <f>INDEX('Org2567'!$BG$4:$BG$905,MATCH(OrgTbl[[#This Row],[code5]],'Org2567'!$D$4:$D$905,0))</f>
        <v>รพช.F2 P&lt;=30,000</v>
      </c>
      <c r="Q475" s="355">
        <f>INDEX('Org2567'!$BE:$BE,MATCH(OrgTbl[[#This Row],[code5]],'Org2567'!$D:$D,0))</f>
        <v>23362</v>
      </c>
      <c r="R475" s="356"/>
    </row>
    <row r="476" spans="1:18" s="146" customFormat="1" ht="21" x14ac:dyDescent="0.6">
      <c r="A476" s="350" t="s">
        <v>479</v>
      </c>
      <c r="B476" s="351" t="s">
        <v>2297</v>
      </c>
      <c r="C476" s="351" t="str">
        <f>OrgTbl[[#This Row],[name333]]&amp;","&amp;OrgTbl[[#This Row],[TypeID]]</f>
        <v>ร้อยเอ็ด,รพศ.</v>
      </c>
      <c r="D476" s="351" t="str">
        <f>MID(OrgTbl[[#This Row],[name]],10,100)</f>
        <v>ร้อยเอ็ด</v>
      </c>
      <c r="E476" s="352">
        <v>7</v>
      </c>
      <c r="F476" s="351" t="str" cm="1">
        <f t="array" ref="F476">_xlfn.IFS(OrgTbl[[#This Row],[TypeID]]="รพช.","โรงพยาบาลชุมชน",OrgTbl[[#This Row],[TypeID]]="รพศ.","โรงพยาบาลศูนย์",OrgTbl[[#This Row],[TypeID]]="รพท.","โรงพยาบาลทั่วไป")</f>
        <v>โรงพยาบาลศูนย์</v>
      </c>
      <c r="G476" s="351" t="str">
        <f>INDEX('Org2567'!$BB$4:$BB$905,MATCH(OrgTbl[[#This Row],[code5]],'Org2567'!$D$4:$D$905,0))</f>
        <v>รพศ.</v>
      </c>
      <c r="H476" s="352" t="s">
        <v>4040</v>
      </c>
      <c r="I476" s="351" t="s">
        <v>2298</v>
      </c>
      <c r="J476" s="353">
        <f>INDEX('Org2567'!$BD$4:$BD$905,MATCH(OrgTbl[[#This Row],[code5]],'Org2567'!$D$4:$D$905,0))</f>
        <v>881</v>
      </c>
      <c r="K476" s="351" t="s">
        <v>923</v>
      </c>
      <c r="L476" s="351" t="str">
        <f>INDEX('Org2567'!$BC$4:$BC$905,MATCH(OrgTbl[[#This Row],[code5]],'Org2567'!$D$4:$D$905,0))</f>
        <v>A</v>
      </c>
      <c r="M476" s="352">
        <f>INDEX('Org2567'!$BF$4:$BF$905,MATCH(OrgTbl[[#This Row],[code5]],'Org2567'!$D$4:$D$905,0))</f>
        <v>19</v>
      </c>
      <c r="N476" s="354"/>
      <c r="O476" s="351" t="s">
        <v>2299</v>
      </c>
      <c r="P476" s="351" t="str">
        <f>INDEX('Org2567'!$BG$4:$BG$905,MATCH(OrgTbl[[#This Row],[code5]],'Org2567'!$D$4:$D$905,0))</f>
        <v>รพศ.A B&gt;700to1000</v>
      </c>
      <c r="Q476" s="355">
        <f>INDEX('Org2567'!$BE:$BE,MATCH(OrgTbl[[#This Row],[code5]],'Org2567'!$D:$D,0))</f>
        <v>94067</v>
      </c>
      <c r="R476" s="356"/>
    </row>
    <row r="477" spans="1:18" s="146" customFormat="1" ht="21" x14ac:dyDescent="0.6">
      <c r="A477" s="350" t="s">
        <v>480</v>
      </c>
      <c r="B477" s="351" t="s">
        <v>2300</v>
      </c>
      <c r="C477" s="351" t="str">
        <f>OrgTbl[[#This Row],[name333]]&amp;","&amp;OrgTbl[[#This Row],[TypeID]]</f>
        <v>เกษตรวิสัย,รพช.</v>
      </c>
      <c r="D477" s="351" t="str">
        <f>MID(OrgTbl[[#This Row],[name]],10,100)</f>
        <v>เกษตรวิสัย</v>
      </c>
      <c r="E477" s="352">
        <v>7</v>
      </c>
      <c r="F477" s="351" t="str" cm="1">
        <f t="array" ref="F477">_xlfn.IFS(OrgTbl[[#This Row],[TypeID]]="รพช.","โรงพยาบาลชุมชน",OrgTbl[[#This Row],[TypeID]]="รพศ.","โรงพยาบาลศูนย์",OrgTbl[[#This Row],[TypeID]]="รพท.","โรงพยาบาลทั่วไป")</f>
        <v>โรงพยาบาลชุมชน</v>
      </c>
      <c r="G477" s="351" t="str">
        <f>INDEX('Org2567'!$BB$4:$BB$905,MATCH(OrgTbl[[#This Row],[code5]],'Org2567'!$D$4:$D$905,0))</f>
        <v>รพช.</v>
      </c>
      <c r="H477" s="352" t="s">
        <v>4040</v>
      </c>
      <c r="I477" s="351" t="s">
        <v>2298</v>
      </c>
      <c r="J477" s="353">
        <f>INDEX('Org2567'!$BD$4:$BD$905,MATCH(OrgTbl[[#This Row],[code5]],'Org2567'!$D$4:$D$905,0))</f>
        <v>165</v>
      </c>
      <c r="K477" s="351" t="s">
        <v>923</v>
      </c>
      <c r="L477" s="351" t="str">
        <f>INDEX('Org2567'!$BC$4:$BC$905,MATCH(OrgTbl[[#This Row],[code5]],'Org2567'!$D$4:$D$905,0))</f>
        <v>M2</v>
      </c>
      <c r="M477" s="352">
        <f>INDEX('Org2567'!$BF$4:$BF$905,MATCH(OrgTbl[[#This Row],[code5]],'Org2567'!$D$4:$D$905,0))</f>
        <v>13</v>
      </c>
      <c r="N477" s="354"/>
      <c r="O477" s="351" t="s">
        <v>2302</v>
      </c>
      <c r="P477" s="351" t="str">
        <f>INDEX('Org2567'!$BG$4:$BG$905,MATCH(OrgTbl[[#This Row],[code5]],'Org2567'!$D$4:$D$905,0))</f>
        <v>รพช.M2 B&gt;100</v>
      </c>
      <c r="Q477" s="355">
        <f>INDEX('Org2567'!$BE:$BE,MATCH(OrgTbl[[#This Row],[code5]],'Org2567'!$D:$D,0))</f>
        <v>65475</v>
      </c>
      <c r="R477" s="356"/>
    </row>
    <row r="478" spans="1:18" s="146" customFormat="1" ht="21" x14ac:dyDescent="0.6">
      <c r="A478" s="350" t="s">
        <v>485</v>
      </c>
      <c r="B478" s="351" t="s">
        <v>2315</v>
      </c>
      <c r="C478" s="351" t="str">
        <f>OrgTbl[[#This Row],[name333]]&amp;","&amp;OrgTbl[[#This Row],[TypeID]]</f>
        <v>โพนทอง,รพช.</v>
      </c>
      <c r="D478" s="351" t="str">
        <f>MID(OrgTbl[[#This Row],[name]],10,100)</f>
        <v>โพนทอง</v>
      </c>
      <c r="E478" s="352">
        <v>7</v>
      </c>
      <c r="F478" s="351" t="str" cm="1">
        <f t="array" ref="F478">_xlfn.IFS(OrgTbl[[#This Row],[TypeID]]="รพช.","โรงพยาบาลชุมชน",OrgTbl[[#This Row],[TypeID]]="รพศ.","โรงพยาบาลศูนย์",OrgTbl[[#This Row],[TypeID]]="รพท.","โรงพยาบาลทั่วไป")</f>
        <v>โรงพยาบาลชุมชน</v>
      </c>
      <c r="G478" s="351" t="str">
        <f>INDEX('Org2567'!$BB$4:$BB$905,MATCH(OrgTbl[[#This Row],[code5]],'Org2567'!$D$4:$D$905,0))</f>
        <v>รพช.</v>
      </c>
      <c r="H478" s="352" t="s">
        <v>4040</v>
      </c>
      <c r="I478" s="351" t="s">
        <v>2298</v>
      </c>
      <c r="J478" s="353">
        <f>INDEX('Org2567'!$BD$4:$BD$905,MATCH(OrgTbl[[#This Row],[code5]],'Org2567'!$D$4:$D$905,0))</f>
        <v>213</v>
      </c>
      <c r="K478" s="351" t="s">
        <v>923</v>
      </c>
      <c r="L478" s="351" t="str">
        <f>INDEX('Org2567'!$BC$4:$BC$905,MATCH(OrgTbl[[#This Row],[code5]],'Org2567'!$D$4:$D$905,0))</f>
        <v>M2</v>
      </c>
      <c r="M478" s="352">
        <f>INDEX('Org2567'!$BF$4:$BF$905,MATCH(OrgTbl[[#This Row],[code5]],'Org2567'!$D$4:$D$905,0))</f>
        <v>13</v>
      </c>
      <c r="N478" s="354"/>
      <c r="O478" s="351" t="s">
        <v>2317</v>
      </c>
      <c r="P478" s="351" t="str">
        <f>INDEX('Org2567'!$BG$4:$BG$905,MATCH(OrgTbl[[#This Row],[code5]],'Org2567'!$D$4:$D$905,0))</f>
        <v>รพช.M2 B&gt;100</v>
      </c>
      <c r="Q478" s="355">
        <f>INDEX('Org2567'!$BE:$BE,MATCH(OrgTbl[[#This Row],[code5]],'Org2567'!$D:$D,0))</f>
        <v>75968</v>
      </c>
      <c r="R478" s="356"/>
    </row>
    <row r="479" spans="1:18" s="146" customFormat="1" ht="21" x14ac:dyDescent="0.6">
      <c r="A479" s="350" t="s">
        <v>489</v>
      </c>
      <c r="B479" s="351" t="s">
        <v>2327</v>
      </c>
      <c r="C479" s="351" t="str">
        <f>OrgTbl[[#This Row],[name333]]&amp;","&amp;OrgTbl[[#This Row],[TypeID]]</f>
        <v>สุวรรณภูมิ,รพช.</v>
      </c>
      <c r="D479" s="351" t="str">
        <f>MID(OrgTbl[[#This Row],[name]],10,100)</f>
        <v>สุวรรณภูมิ</v>
      </c>
      <c r="E479" s="352">
        <v>7</v>
      </c>
      <c r="F479" s="351" t="str" cm="1">
        <f t="array" ref="F479">_xlfn.IFS(OrgTbl[[#This Row],[TypeID]]="รพช.","โรงพยาบาลชุมชน",OrgTbl[[#This Row],[TypeID]]="รพศ.","โรงพยาบาลศูนย์",OrgTbl[[#This Row],[TypeID]]="รพท.","โรงพยาบาลทั่วไป")</f>
        <v>โรงพยาบาลชุมชน</v>
      </c>
      <c r="G479" s="351" t="str">
        <f>INDEX('Org2567'!$BB$4:$BB$905,MATCH(OrgTbl[[#This Row],[code5]],'Org2567'!$D$4:$D$905,0))</f>
        <v>รพช.</v>
      </c>
      <c r="H479" s="352" t="s">
        <v>4040</v>
      </c>
      <c r="I479" s="351" t="s">
        <v>2298</v>
      </c>
      <c r="J479" s="353">
        <f>INDEX('Org2567'!$BD$4:$BD$905,MATCH(OrgTbl[[#This Row],[code5]],'Org2567'!$D$4:$D$905,0))</f>
        <v>181</v>
      </c>
      <c r="K479" s="351" t="s">
        <v>923</v>
      </c>
      <c r="L479" s="351" t="str">
        <f>INDEX('Org2567'!$BC$4:$BC$905,MATCH(OrgTbl[[#This Row],[code5]],'Org2567'!$D$4:$D$905,0))</f>
        <v>M2</v>
      </c>
      <c r="M479" s="352">
        <f>INDEX('Org2567'!$BF$4:$BF$905,MATCH(OrgTbl[[#This Row],[code5]],'Org2567'!$D$4:$D$905,0))</f>
        <v>13</v>
      </c>
      <c r="N479" s="354"/>
      <c r="O479" s="351" t="s">
        <v>2329</v>
      </c>
      <c r="P479" s="351" t="str">
        <f>INDEX('Org2567'!$BG$4:$BG$905,MATCH(OrgTbl[[#This Row],[code5]],'Org2567'!$D$4:$D$905,0))</f>
        <v>รพช.M2 B&gt;100</v>
      </c>
      <c r="Q479" s="355">
        <f>INDEX('Org2567'!$BE:$BE,MATCH(OrgTbl[[#This Row],[code5]],'Org2567'!$D:$D,0))</f>
        <v>78215</v>
      </c>
      <c r="R479" s="356"/>
    </row>
    <row r="480" spans="1:18" s="146" customFormat="1" ht="21" x14ac:dyDescent="0.6">
      <c r="A480" s="350" t="s">
        <v>488</v>
      </c>
      <c r="B480" s="351" t="s">
        <v>2324</v>
      </c>
      <c r="C480" s="351" t="str">
        <f>OrgTbl[[#This Row],[name333]]&amp;","&amp;OrgTbl[[#This Row],[TypeID]]</f>
        <v>เสลภูมิ,รพช.</v>
      </c>
      <c r="D480" s="351" t="str">
        <f>MID(OrgTbl[[#This Row],[name]],10,100)</f>
        <v>เสลภูมิ</v>
      </c>
      <c r="E480" s="352">
        <v>7</v>
      </c>
      <c r="F480" s="351" t="str" cm="1">
        <f t="array" ref="F480">_xlfn.IFS(OrgTbl[[#This Row],[TypeID]]="รพช.","โรงพยาบาลชุมชน",OrgTbl[[#This Row],[TypeID]]="รพศ.","โรงพยาบาลศูนย์",OrgTbl[[#This Row],[TypeID]]="รพท.","โรงพยาบาลทั่วไป")</f>
        <v>โรงพยาบาลชุมชน</v>
      </c>
      <c r="G480" s="351" t="str">
        <f>INDEX('Org2567'!$BB$4:$BB$905,MATCH(OrgTbl[[#This Row],[code5]],'Org2567'!$D$4:$D$905,0))</f>
        <v>รพช.</v>
      </c>
      <c r="H480" s="352" t="s">
        <v>4040</v>
      </c>
      <c r="I480" s="351" t="s">
        <v>2298</v>
      </c>
      <c r="J480" s="353">
        <f>INDEX('Org2567'!$BD$4:$BD$905,MATCH(OrgTbl[[#This Row],[code5]],'Org2567'!$D$4:$D$905,0))</f>
        <v>112</v>
      </c>
      <c r="K480" s="351" t="s">
        <v>923</v>
      </c>
      <c r="L480" s="351" t="str">
        <f>INDEX('Org2567'!$BC$4:$BC$905,MATCH(OrgTbl[[#This Row],[code5]],'Org2567'!$D$4:$D$905,0))</f>
        <v>M2</v>
      </c>
      <c r="M480" s="352">
        <f>INDEX('Org2567'!$BF$4:$BF$905,MATCH(OrgTbl[[#This Row],[code5]],'Org2567'!$D$4:$D$905,0))</f>
        <v>13</v>
      </c>
      <c r="N480" s="354"/>
      <c r="O480" s="351" t="s">
        <v>2326</v>
      </c>
      <c r="P480" s="351" t="str">
        <f>INDEX('Org2567'!$BG$4:$BG$905,MATCH(OrgTbl[[#This Row],[code5]],'Org2567'!$D$4:$D$905,0))</f>
        <v>รพช.M2 B&gt;100</v>
      </c>
      <c r="Q480" s="355">
        <f>INDEX('Org2567'!$BE:$BE,MATCH(OrgTbl[[#This Row],[code5]],'Org2567'!$D:$D,0))</f>
        <v>84045</v>
      </c>
      <c r="R480" s="356"/>
    </row>
    <row r="481" spans="1:18" s="146" customFormat="1" ht="21" x14ac:dyDescent="0.6">
      <c r="A481" s="350" t="s">
        <v>484</v>
      </c>
      <c r="B481" s="351" t="s">
        <v>2312</v>
      </c>
      <c r="C481" s="351" t="str">
        <f>OrgTbl[[#This Row],[name333]]&amp;","&amp;OrgTbl[[#This Row],[TypeID]]</f>
        <v>พนมไพร,รพช.</v>
      </c>
      <c r="D481" s="351" t="str">
        <f>MID(OrgTbl[[#This Row],[name]],10,100)</f>
        <v>พนมไพร</v>
      </c>
      <c r="E481" s="352">
        <v>7</v>
      </c>
      <c r="F481" s="351" t="str" cm="1">
        <f t="array" ref="F481">_xlfn.IFS(OrgTbl[[#This Row],[TypeID]]="รพช.","โรงพยาบาลชุมชน",OrgTbl[[#This Row],[TypeID]]="รพศ.","โรงพยาบาลศูนย์",OrgTbl[[#This Row],[TypeID]]="รพท.","โรงพยาบาลทั่วไป")</f>
        <v>โรงพยาบาลชุมชน</v>
      </c>
      <c r="G481" s="351" t="str">
        <f>INDEX('Org2567'!$BB$4:$BB$905,MATCH(OrgTbl[[#This Row],[code5]],'Org2567'!$D$4:$D$905,0))</f>
        <v>รพช.</v>
      </c>
      <c r="H481" s="352" t="s">
        <v>4040</v>
      </c>
      <c r="I481" s="351" t="s">
        <v>2298</v>
      </c>
      <c r="J481" s="353">
        <f>INDEX('Org2567'!$BD$4:$BD$905,MATCH(OrgTbl[[#This Row],[code5]],'Org2567'!$D$4:$D$905,0))</f>
        <v>42</v>
      </c>
      <c r="K481" s="351" t="s">
        <v>923</v>
      </c>
      <c r="L481" s="351" t="str">
        <f>INDEX('Org2567'!$BC$4:$BC$905,MATCH(OrgTbl[[#This Row],[code5]],'Org2567'!$D$4:$D$905,0))</f>
        <v>F1</v>
      </c>
      <c r="M481" s="352">
        <f>INDEX('Org2567'!$BF$4:$BF$905,MATCH(OrgTbl[[#This Row],[code5]],'Org2567'!$D$4:$D$905,0))</f>
        <v>9</v>
      </c>
      <c r="N481" s="354"/>
      <c r="O481" s="351" t="s">
        <v>2314</v>
      </c>
      <c r="P481" s="351" t="str">
        <f>INDEX('Org2567'!$BG$4:$BG$905,MATCH(OrgTbl[[#This Row],[code5]],'Org2567'!$D$4:$D$905,0))</f>
        <v>รพช.F1 P&lt;=50,000</v>
      </c>
      <c r="Q481" s="355">
        <f>INDEX('Org2567'!$BE:$BE,MATCH(OrgTbl[[#This Row],[code5]],'Org2567'!$D:$D,0))</f>
        <v>48338</v>
      </c>
      <c r="R481" s="356"/>
    </row>
    <row r="482" spans="1:18" s="146" customFormat="1" ht="21" x14ac:dyDescent="0.6">
      <c r="A482" s="350" t="s">
        <v>482</v>
      </c>
      <c r="B482" s="351" t="s">
        <v>2306</v>
      </c>
      <c r="C482" s="351" t="str">
        <f>OrgTbl[[#This Row],[name333]]&amp;","&amp;OrgTbl[[#This Row],[TypeID]]</f>
        <v>จตุรพักตรพิมาน,รพช.</v>
      </c>
      <c r="D482" s="351" t="str">
        <f>MID(OrgTbl[[#This Row],[name]],10,100)</f>
        <v>จตุรพักตรพิมาน</v>
      </c>
      <c r="E482" s="352">
        <v>7</v>
      </c>
      <c r="F482" s="351" t="str" cm="1">
        <f t="array" ref="F482">_xlfn.IFS(OrgTbl[[#This Row],[TypeID]]="รพช.","โรงพยาบาลชุมชน",OrgTbl[[#This Row],[TypeID]]="รพศ.","โรงพยาบาลศูนย์",OrgTbl[[#This Row],[TypeID]]="รพท.","โรงพยาบาลทั่วไป")</f>
        <v>โรงพยาบาลชุมชน</v>
      </c>
      <c r="G482" s="351" t="str">
        <f>INDEX('Org2567'!$BB$4:$BB$905,MATCH(OrgTbl[[#This Row],[code5]],'Org2567'!$D$4:$D$905,0))</f>
        <v>รพช.</v>
      </c>
      <c r="H482" s="352" t="s">
        <v>4040</v>
      </c>
      <c r="I482" s="351" t="s">
        <v>2298</v>
      </c>
      <c r="J482" s="353">
        <f>INDEX('Org2567'!$BD$4:$BD$905,MATCH(OrgTbl[[#This Row],[code5]],'Org2567'!$D$4:$D$905,0))</f>
        <v>65</v>
      </c>
      <c r="K482" s="351" t="s">
        <v>923</v>
      </c>
      <c r="L482" s="351" t="str">
        <f>INDEX('Org2567'!$BC$4:$BC$905,MATCH(OrgTbl[[#This Row],[code5]],'Org2567'!$D$4:$D$905,0))</f>
        <v>F2</v>
      </c>
      <c r="M482" s="352">
        <f>INDEX('Org2567'!$BF$4:$BF$905,MATCH(OrgTbl[[#This Row],[code5]],'Org2567'!$D$4:$D$905,0))</f>
        <v>6</v>
      </c>
      <c r="N482" s="354"/>
      <c r="O482" s="351" t="s">
        <v>2308</v>
      </c>
      <c r="P482" s="351" t="str">
        <f>INDEX('Org2567'!$BG$4:$BG$905,MATCH(OrgTbl[[#This Row],[code5]],'Org2567'!$D$4:$D$905,0))</f>
        <v>รพช.F2 P30,000-60,000</v>
      </c>
      <c r="Q482" s="355">
        <f>INDEX('Org2567'!$BE:$BE,MATCH(OrgTbl[[#This Row],[code5]],'Org2567'!$D:$D,0))</f>
        <v>54893</v>
      </c>
      <c r="R482" s="356"/>
    </row>
    <row r="483" spans="1:18" s="146" customFormat="1" ht="21" x14ac:dyDescent="0.6">
      <c r="A483" s="350" t="s">
        <v>495</v>
      </c>
      <c r="B483" s="351" t="s">
        <v>2345</v>
      </c>
      <c r="C483" s="351" t="str">
        <f>OrgTbl[[#This Row],[name333]]&amp;","&amp;OrgTbl[[#This Row],[TypeID]]</f>
        <v>จังหาร,รพช.</v>
      </c>
      <c r="D483" s="351" t="str">
        <f>MID(OrgTbl[[#This Row],[name]],10,100)</f>
        <v>จังหาร</v>
      </c>
      <c r="E483" s="352">
        <v>7</v>
      </c>
      <c r="F483" s="351" t="str" cm="1">
        <f t="array" ref="F483">_xlfn.IFS(OrgTbl[[#This Row],[TypeID]]="รพช.","โรงพยาบาลชุมชน",OrgTbl[[#This Row],[TypeID]]="รพศ.","โรงพยาบาลศูนย์",OrgTbl[[#This Row],[TypeID]]="รพท.","โรงพยาบาลทั่วไป")</f>
        <v>โรงพยาบาลชุมชน</v>
      </c>
      <c r="G483" s="351" t="str">
        <f>INDEX('Org2567'!$BB$4:$BB$905,MATCH(OrgTbl[[#This Row],[code5]],'Org2567'!$D$4:$D$905,0))</f>
        <v>รพช.</v>
      </c>
      <c r="H483" s="352" t="s">
        <v>4040</v>
      </c>
      <c r="I483" s="351" t="s">
        <v>2298</v>
      </c>
      <c r="J483" s="353">
        <f>INDEX('Org2567'!$BD$4:$BD$905,MATCH(OrgTbl[[#This Row],[code5]],'Org2567'!$D$4:$D$905,0))</f>
        <v>35</v>
      </c>
      <c r="K483" s="351" t="s">
        <v>923</v>
      </c>
      <c r="L483" s="351" t="str">
        <f>INDEX('Org2567'!$BC$4:$BC$905,MATCH(OrgTbl[[#This Row],[code5]],'Org2567'!$D$4:$D$905,0))</f>
        <v>F2</v>
      </c>
      <c r="M483" s="352">
        <f>INDEX('Org2567'!$BF$4:$BF$905,MATCH(OrgTbl[[#This Row],[code5]],'Org2567'!$D$4:$D$905,0))</f>
        <v>6</v>
      </c>
      <c r="N483" s="354"/>
      <c r="O483" s="351" t="s">
        <v>2347</v>
      </c>
      <c r="P483" s="351" t="str">
        <f>INDEX('Org2567'!$BG$4:$BG$905,MATCH(OrgTbl[[#This Row],[code5]],'Org2567'!$D$4:$D$905,0))</f>
        <v>รพช.F2 P30,000-60,000</v>
      </c>
      <c r="Q483" s="355">
        <f>INDEX('Org2567'!$BE:$BE,MATCH(OrgTbl[[#This Row],[code5]],'Org2567'!$D:$D,0))</f>
        <v>30864</v>
      </c>
      <c r="R483" s="356"/>
    </row>
    <row r="484" spans="1:18" s="146" customFormat="1" ht="21" x14ac:dyDescent="0.6">
      <c r="A484" s="350" t="s">
        <v>483</v>
      </c>
      <c r="B484" s="351" t="s">
        <v>2309</v>
      </c>
      <c r="C484" s="351" t="str">
        <f>OrgTbl[[#This Row],[name333]]&amp;","&amp;OrgTbl[[#This Row],[TypeID]]</f>
        <v>ธวัชบุรี,รพช.</v>
      </c>
      <c r="D484" s="351" t="str">
        <f>MID(OrgTbl[[#This Row],[name]],10,100)</f>
        <v>ธวัชบุรี</v>
      </c>
      <c r="E484" s="352">
        <v>7</v>
      </c>
      <c r="F484" s="351" t="str" cm="1">
        <f t="array" ref="F484">_xlfn.IFS(OrgTbl[[#This Row],[TypeID]]="รพช.","โรงพยาบาลชุมชน",OrgTbl[[#This Row],[TypeID]]="รพศ.","โรงพยาบาลศูนย์",OrgTbl[[#This Row],[TypeID]]="รพท.","โรงพยาบาลทั่วไป")</f>
        <v>โรงพยาบาลชุมชน</v>
      </c>
      <c r="G484" s="351" t="str">
        <f>INDEX('Org2567'!$BB$4:$BB$905,MATCH(OrgTbl[[#This Row],[code5]],'Org2567'!$D$4:$D$905,0))</f>
        <v>รพช.</v>
      </c>
      <c r="H484" s="352" t="s">
        <v>4040</v>
      </c>
      <c r="I484" s="351" t="s">
        <v>2298</v>
      </c>
      <c r="J484" s="353">
        <f>INDEX('Org2567'!$BD$4:$BD$905,MATCH(OrgTbl[[#This Row],[code5]],'Org2567'!$D$4:$D$905,0))</f>
        <v>38</v>
      </c>
      <c r="K484" s="351" t="s">
        <v>923</v>
      </c>
      <c r="L484" s="351" t="str">
        <f>INDEX('Org2567'!$BC$4:$BC$905,MATCH(OrgTbl[[#This Row],[code5]],'Org2567'!$D$4:$D$905,0))</f>
        <v>F2</v>
      </c>
      <c r="M484" s="352">
        <f>INDEX('Org2567'!$BF$4:$BF$905,MATCH(OrgTbl[[#This Row],[code5]],'Org2567'!$D$4:$D$905,0))</f>
        <v>6</v>
      </c>
      <c r="N484" s="354"/>
      <c r="O484" s="351" t="s">
        <v>2311</v>
      </c>
      <c r="P484" s="351" t="str">
        <f>INDEX('Org2567'!$BG$4:$BG$905,MATCH(OrgTbl[[#This Row],[code5]],'Org2567'!$D$4:$D$905,0))</f>
        <v>รพช.F2 P30,000-60,000</v>
      </c>
      <c r="Q484" s="355">
        <f>INDEX('Org2567'!$BE:$BE,MATCH(OrgTbl[[#This Row],[code5]],'Org2567'!$D:$D,0))</f>
        <v>48035</v>
      </c>
      <c r="R484" s="356"/>
    </row>
    <row r="485" spans="1:18" s="146" customFormat="1" ht="21" x14ac:dyDescent="0.6">
      <c r="A485" s="350" t="s">
        <v>481</v>
      </c>
      <c r="B485" s="351" t="s">
        <v>2303</v>
      </c>
      <c r="C485" s="351" t="str">
        <f>OrgTbl[[#This Row],[name333]]&amp;","&amp;OrgTbl[[#This Row],[TypeID]]</f>
        <v>ปทุมรัตต์,รพช.</v>
      </c>
      <c r="D485" s="351" t="str">
        <f>MID(OrgTbl[[#This Row],[name]],10,100)</f>
        <v>ปทุมรัตต์</v>
      </c>
      <c r="E485" s="352">
        <v>7</v>
      </c>
      <c r="F485" s="351" t="str" cm="1">
        <f t="array" ref="F485">_xlfn.IFS(OrgTbl[[#This Row],[TypeID]]="รพช.","โรงพยาบาลชุมชน",OrgTbl[[#This Row],[TypeID]]="รพศ.","โรงพยาบาลศูนย์",OrgTbl[[#This Row],[TypeID]]="รพท.","โรงพยาบาลทั่วไป")</f>
        <v>โรงพยาบาลชุมชน</v>
      </c>
      <c r="G485" s="351" t="str">
        <f>INDEX('Org2567'!$BB$4:$BB$905,MATCH(OrgTbl[[#This Row],[code5]],'Org2567'!$D$4:$D$905,0))</f>
        <v>รพช.</v>
      </c>
      <c r="H485" s="352" t="s">
        <v>4040</v>
      </c>
      <c r="I485" s="351" t="s">
        <v>2298</v>
      </c>
      <c r="J485" s="353">
        <f>INDEX('Org2567'!$BD$4:$BD$905,MATCH(OrgTbl[[#This Row],[code5]],'Org2567'!$D$4:$D$905,0))</f>
        <v>36</v>
      </c>
      <c r="K485" s="351" t="s">
        <v>923</v>
      </c>
      <c r="L485" s="351" t="str">
        <f>INDEX('Org2567'!$BC$4:$BC$905,MATCH(OrgTbl[[#This Row],[code5]],'Org2567'!$D$4:$D$905,0))</f>
        <v>F2</v>
      </c>
      <c r="M485" s="352">
        <f>INDEX('Org2567'!$BF$4:$BF$905,MATCH(OrgTbl[[#This Row],[code5]],'Org2567'!$D$4:$D$905,0))</f>
        <v>6</v>
      </c>
      <c r="N485" s="354"/>
      <c r="O485" s="351" t="s">
        <v>2305</v>
      </c>
      <c r="P485" s="351" t="str">
        <f>INDEX('Org2567'!$BG$4:$BG$905,MATCH(OrgTbl[[#This Row],[code5]],'Org2567'!$D$4:$D$905,0))</f>
        <v>รพช.F2 P30,000-60,000</v>
      </c>
      <c r="Q485" s="355">
        <f>INDEX('Org2567'!$BE:$BE,MATCH(OrgTbl[[#This Row],[code5]],'Org2567'!$D:$D,0))</f>
        <v>35857</v>
      </c>
      <c r="R485" s="356"/>
    </row>
    <row r="486" spans="1:18" s="146" customFormat="1" ht="21" x14ac:dyDescent="0.6">
      <c r="A486" s="350" t="s">
        <v>486</v>
      </c>
      <c r="B486" s="351" t="s">
        <v>2318</v>
      </c>
      <c r="C486" s="351" t="str">
        <f>OrgTbl[[#This Row],[name333]]&amp;","&amp;OrgTbl[[#This Row],[TypeID]]</f>
        <v>โพธิ์ชัย,รพช.</v>
      </c>
      <c r="D486" s="351" t="str">
        <f>MID(OrgTbl[[#This Row],[name]],10,100)</f>
        <v>โพธิ์ชัย</v>
      </c>
      <c r="E486" s="352">
        <v>7</v>
      </c>
      <c r="F486" s="351" t="str" cm="1">
        <f t="array" ref="F486">_xlfn.IFS(OrgTbl[[#This Row],[TypeID]]="รพช.","โรงพยาบาลชุมชน",OrgTbl[[#This Row],[TypeID]]="รพศ.","โรงพยาบาลศูนย์",OrgTbl[[#This Row],[TypeID]]="รพท.","โรงพยาบาลทั่วไป")</f>
        <v>โรงพยาบาลชุมชน</v>
      </c>
      <c r="G486" s="351" t="str">
        <f>INDEX('Org2567'!$BB$4:$BB$905,MATCH(OrgTbl[[#This Row],[code5]],'Org2567'!$D$4:$D$905,0))</f>
        <v>รพช.</v>
      </c>
      <c r="H486" s="352" t="s">
        <v>4040</v>
      </c>
      <c r="I486" s="351" t="s">
        <v>2298</v>
      </c>
      <c r="J486" s="353">
        <f>INDEX('Org2567'!$BD$4:$BD$905,MATCH(OrgTbl[[#This Row],[code5]],'Org2567'!$D$4:$D$905,0))</f>
        <v>30</v>
      </c>
      <c r="K486" s="351" t="s">
        <v>923</v>
      </c>
      <c r="L486" s="351" t="str">
        <f>INDEX('Org2567'!$BC$4:$BC$905,MATCH(OrgTbl[[#This Row],[code5]],'Org2567'!$D$4:$D$905,0))</f>
        <v>F2</v>
      </c>
      <c r="M486" s="352">
        <f>INDEX('Org2567'!$BF$4:$BF$905,MATCH(OrgTbl[[#This Row],[code5]],'Org2567'!$D$4:$D$905,0))</f>
        <v>6</v>
      </c>
      <c r="N486" s="354"/>
      <c r="O486" s="351" t="s">
        <v>2320</v>
      </c>
      <c r="P486" s="351" t="str">
        <f>INDEX('Org2567'!$BG$4:$BG$905,MATCH(OrgTbl[[#This Row],[code5]],'Org2567'!$D$4:$D$905,0))</f>
        <v>รพช.F2 P30,000-60,000</v>
      </c>
      <c r="Q486" s="355">
        <f>INDEX('Org2567'!$BE:$BE,MATCH(OrgTbl[[#This Row],[code5]],'Org2567'!$D:$D,0))</f>
        <v>41163</v>
      </c>
      <c r="R486" s="356"/>
    </row>
    <row r="487" spans="1:18" s="146" customFormat="1" ht="21" x14ac:dyDescent="0.6">
      <c r="A487" s="350" t="s">
        <v>491</v>
      </c>
      <c r="B487" s="351" t="s">
        <v>2333</v>
      </c>
      <c r="C487" s="351" t="str">
        <f>OrgTbl[[#This Row],[name333]]&amp;","&amp;OrgTbl[[#This Row],[TypeID]]</f>
        <v>โพนทราย,รพช.</v>
      </c>
      <c r="D487" s="351" t="str">
        <f>MID(OrgTbl[[#This Row],[name]],10,100)</f>
        <v>โพนทราย</v>
      </c>
      <c r="E487" s="352">
        <v>7</v>
      </c>
      <c r="F487" s="351" t="str" cm="1">
        <f t="array" ref="F487">_xlfn.IFS(OrgTbl[[#This Row],[TypeID]]="รพช.","โรงพยาบาลชุมชน",OrgTbl[[#This Row],[TypeID]]="รพศ.","โรงพยาบาลศูนย์",OrgTbl[[#This Row],[TypeID]]="รพท.","โรงพยาบาลทั่วไป")</f>
        <v>โรงพยาบาลชุมชน</v>
      </c>
      <c r="G487" s="351" t="str">
        <f>INDEX('Org2567'!$BB$4:$BB$905,MATCH(OrgTbl[[#This Row],[code5]],'Org2567'!$D$4:$D$905,0))</f>
        <v>รพช.</v>
      </c>
      <c r="H487" s="352" t="s">
        <v>4040</v>
      </c>
      <c r="I487" s="351" t="s">
        <v>2298</v>
      </c>
      <c r="J487" s="353">
        <f>INDEX('Org2567'!$BD$4:$BD$905,MATCH(OrgTbl[[#This Row],[code5]],'Org2567'!$D$4:$D$905,0))</f>
        <v>31</v>
      </c>
      <c r="K487" s="351" t="s">
        <v>923</v>
      </c>
      <c r="L487" s="351" t="str">
        <f>INDEX('Org2567'!$BC$4:$BC$905,MATCH(OrgTbl[[#This Row],[code5]],'Org2567'!$D$4:$D$905,0))</f>
        <v>F2</v>
      </c>
      <c r="M487" s="352">
        <f>INDEX('Org2567'!$BF$4:$BF$905,MATCH(OrgTbl[[#This Row],[code5]],'Org2567'!$D$4:$D$905,0))</f>
        <v>5</v>
      </c>
      <c r="N487" s="354"/>
      <c r="O487" s="351" t="s">
        <v>2335</v>
      </c>
      <c r="P487" s="351" t="str">
        <f>INDEX('Org2567'!$BG$4:$BG$905,MATCH(OrgTbl[[#This Row],[code5]],'Org2567'!$D$4:$D$905,0))</f>
        <v>รพช.F2 P&lt;=30,000</v>
      </c>
      <c r="Q487" s="355">
        <f>INDEX('Org2567'!$BE:$BE,MATCH(OrgTbl[[#This Row],[code5]],'Org2567'!$D:$D,0))</f>
        <v>19901</v>
      </c>
      <c r="R487" s="356"/>
    </row>
    <row r="488" spans="1:18" s="146" customFormat="1" ht="21" x14ac:dyDescent="0.6">
      <c r="A488" s="350" t="s">
        <v>493</v>
      </c>
      <c r="B488" s="351" t="s">
        <v>2339</v>
      </c>
      <c r="C488" s="351" t="str">
        <f>OrgTbl[[#This Row],[name333]]&amp;","&amp;OrgTbl[[#This Row],[TypeID]]</f>
        <v>เมยวดี,รพช.</v>
      </c>
      <c r="D488" s="351" t="str">
        <f>MID(OrgTbl[[#This Row],[name]],10,100)</f>
        <v>เมยวดี</v>
      </c>
      <c r="E488" s="352">
        <v>7</v>
      </c>
      <c r="F488" s="351" t="str" cm="1">
        <f t="array" ref="F488">_xlfn.IFS(OrgTbl[[#This Row],[TypeID]]="รพช.","โรงพยาบาลชุมชน",OrgTbl[[#This Row],[TypeID]]="รพศ.","โรงพยาบาลศูนย์",OrgTbl[[#This Row],[TypeID]]="รพท.","โรงพยาบาลทั่วไป")</f>
        <v>โรงพยาบาลชุมชน</v>
      </c>
      <c r="G488" s="351" t="str">
        <f>INDEX('Org2567'!$BB$4:$BB$905,MATCH(OrgTbl[[#This Row],[code5]],'Org2567'!$D$4:$D$905,0))</f>
        <v>รพช.</v>
      </c>
      <c r="H488" s="352" t="s">
        <v>4040</v>
      </c>
      <c r="I488" s="351" t="s">
        <v>2298</v>
      </c>
      <c r="J488" s="353">
        <f>INDEX('Org2567'!$BD$4:$BD$905,MATCH(OrgTbl[[#This Row],[code5]],'Org2567'!$D$4:$D$905,0))</f>
        <v>30</v>
      </c>
      <c r="K488" s="351" t="s">
        <v>923</v>
      </c>
      <c r="L488" s="351" t="str">
        <f>INDEX('Org2567'!$BC$4:$BC$905,MATCH(OrgTbl[[#This Row],[code5]],'Org2567'!$D$4:$D$905,0))</f>
        <v>F2</v>
      </c>
      <c r="M488" s="352">
        <f>INDEX('Org2567'!$BF$4:$BF$905,MATCH(OrgTbl[[#This Row],[code5]],'Org2567'!$D$4:$D$905,0))</f>
        <v>5</v>
      </c>
      <c r="N488" s="354"/>
      <c r="O488" s="351" t="s">
        <v>2341</v>
      </c>
      <c r="P488" s="351" t="str">
        <f>INDEX('Org2567'!$BG$4:$BG$905,MATCH(OrgTbl[[#This Row],[code5]],'Org2567'!$D$4:$D$905,0))</f>
        <v>รพช.F2 P&lt;=30,000</v>
      </c>
      <c r="Q488" s="355">
        <f>INDEX('Org2567'!$BE:$BE,MATCH(OrgTbl[[#This Row],[code5]],'Org2567'!$D:$D,0))</f>
        <v>16441</v>
      </c>
      <c r="R488" s="356"/>
    </row>
    <row r="489" spans="1:18" s="146" customFormat="1" ht="21" x14ac:dyDescent="0.6">
      <c r="A489" s="350" t="s">
        <v>490</v>
      </c>
      <c r="B489" s="351" t="s">
        <v>2330</v>
      </c>
      <c r="C489" s="351" t="str">
        <f>OrgTbl[[#This Row],[name333]]&amp;","&amp;OrgTbl[[#This Row],[TypeID]]</f>
        <v>เมืองสรวง,รพช.</v>
      </c>
      <c r="D489" s="351" t="str">
        <f>MID(OrgTbl[[#This Row],[name]],10,100)</f>
        <v>เมืองสรวง</v>
      </c>
      <c r="E489" s="352">
        <v>7</v>
      </c>
      <c r="F489" s="351" t="str" cm="1">
        <f t="array" ref="F489">_xlfn.IFS(OrgTbl[[#This Row],[TypeID]]="รพช.","โรงพยาบาลชุมชน",OrgTbl[[#This Row],[TypeID]]="รพศ.","โรงพยาบาลศูนย์",OrgTbl[[#This Row],[TypeID]]="รพท.","โรงพยาบาลทั่วไป")</f>
        <v>โรงพยาบาลชุมชน</v>
      </c>
      <c r="G489" s="351" t="str">
        <f>INDEX('Org2567'!$BB$4:$BB$905,MATCH(OrgTbl[[#This Row],[code5]],'Org2567'!$D$4:$D$905,0))</f>
        <v>รพช.</v>
      </c>
      <c r="H489" s="352" t="s">
        <v>4040</v>
      </c>
      <c r="I489" s="351" t="s">
        <v>2298</v>
      </c>
      <c r="J489" s="353">
        <f>INDEX('Org2567'!$BD$4:$BD$905,MATCH(OrgTbl[[#This Row],[code5]],'Org2567'!$D$4:$D$905,0))</f>
        <v>33</v>
      </c>
      <c r="K489" s="351" t="s">
        <v>923</v>
      </c>
      <c r="L489" s="351" t="str">
        <f>INDEX('Org2567'!$BC$4:$BC$905,MATCH(OrgTbl[[#This Row],[code5]],'Org2567'!$D$4:$D$905,0))</f>
        <v>F2</v>
      </c>
      <c r="M489" s="352">
        <f>INDEX('Org2567'!$BF$4:$BF$905,MATCH(OrgTbl[[#This Row],[code5]],'Org2567'!$D$4:$D$905,0))</f>
        <v>5</v>
      </c>
      <c r="N489" s="354"/>
      <c r="O489" s="351" t="s">
        <v>2332</v>
      </c>
      <c r="P489" s="351" t="str">
        <f>INDEX('Org2567'!$BG$4:$BG$905,MATCH(OrgTbl[[#This Row],[code5]],'Org2567'!$D$4:$D$905,0))</f>
        <v>รพช.F2 P&lt;=30,000</v>
      </c>
      <c r="Q489" s="355">
        <f>INDEX('Org2567'!$BE:$BE,MATCH(OrgTbl[[#This Row],[code5]],'Org2567'!$D:$D,0))</f>
        <v>15838</v>
      </c>
      <c r="R489" s="356"/>
    </row>
    <row r="490" spans="1:18" s="146" customFormat="1" ht="21" x14ac:dyDescent="0.6">
      <c r="A490" s="350" t="s">
        <v>494</v>
      </c>
      <c r="B490" s="351" t="s">
        <v>2342</v>
      </c>
      <c r="C490" s="351" t="str">
        <f>OrgTbl[[#This Row],[name333]]&amp;","&amp;OrgTbl[[#This Row],[TypeID]]</f>
        <v>ศรีสมเด็จ,รพช.</v>
      </c>
      <c r="D490" s="351" t="str">
        <f>MID(OrgTbl[[#This Row],[name]],10,100)</f>
        <v>ศรีสมเด็จ</v>
      </c>
      <c r="E490" s="352">
        <v>7</v>
      </c>
      <c r="F490" s="351" t="str" cm="1">
        <f t="array" ref="F490">_xlfn.IFS(OrgTbl[[#This Row],[TypeID]]="รพช.","โรงพยาบาลชุมชน",OrgTbl[[#This Row],[TypeID]]="รพศ.","โรงพยาบาลศูนย์",OrgTbl[[#This Row],[TypeID]]="รพท.","โรงพยาบาลทั่วไป")</f>
        <v>โรงพยาบาลชุมชน</v>
      </c>
      <c r="G490" s="351" t="str">
        <f>INDEX('Org2567'!$BB$4:$BB$905,MATCH(OrgTbl[[#This Row],[code5]],'Org2567'!$D$4:$D$905,0))</f>
        <v>รพช.</v>
      </c>
      <c r="H490" s="352" t="s">
        <v>4040</v>
      </c>
      <c r="I490" s="351" t="s">
        <v>2298</v>
      </c>
      <c r="J490" s="353">
        <f>INDEX('Org2567'!$BD$4:$BD$905,MATCH(OrgTbl[[#This Row],[code5]],'Org2567'!$D$4:$D$905,0))</f>
        <v>37</v>
      </c>
      <c r="K490" s="351" t="s">
        <v>923</v>
      </c>
      <c r="L490" s="351" t="str">
        <f>INDEX('Org2567'!$BC$4:$BC$905,MATCH(OrgTbl[[#This Row],[code5]],'Org2567'!$D$4:$D$905,0))</f>
        <v>F2</v>
      </c>
      <c r="M490" s="352">
        <f>INDEX('Org2567'!$BF$4:$BF$905,MATCH(OrgTbl[[#This Row],[code5]],'Org2567'!$D$4:$D$905,0))</f>
        <v>5</v>
      </c>
      <c r="N490" s="354"/>
      <c r="O490" s="351" t="s">
        <v>2344</v>
      </c>
      <c r="P490" s="351" t="str">
        <f>INDEX('Org2567'!$BG$4:$BG$905,MATCH(OrgTbl[[#This Row],[code5]],'Org2567'!$D$4:$D$905,0))</f>
        <v>รพช.F2 P&lt;=30,000</v>
      </c>
      <c r="Q490" s="355">
        <f>INDEX('Org2567'!$BE:$BE,MATCH(OrgTbl[[#This Row],[code5]],'Org2567'!$D:$D,0))</f>
        <v>22258</v>
      </c>
      <c r="R490" s="356"/>
    </row>
    <row r="491" spans="1:18" s="146" customFormat="1" ht="21" x14ac:dyDescent="0.6">
      <c r="A491" s="350" t="s">
        <v>487</v>
      </c>
      <c r="B491" s="351" t="s">
        <v>2321</v>
      </c>
      <c r="C491" s="351" t="str">
        <f>OrgTbl[[#This Row],[name333]]&amp;","&amp;OrgTbl[[#This Row],[TypeID]]</f>
        <v>หนองพอก,รพช.</v>
      </c>
      <c r="D491" s="351" t="str">
        <f>MID(OrgTbl[[#This Row],[name]],10,100)</f>
        <v>หนองพอก</v>
      </c>
      <c r="E491" s="352">
        <v>7</v>
      </c>
      <c r="F491" s="351" t="str" cm="1">
        <f t="array" ref="F491">_xlfn.IFS(OrgTbl[[#This Row],[TypeID]]="รพช.","โรงพยาบาลชุมชน",OrgTbl[[#This Row],[TypeID]]="รพศ.","โรงพยาบาลศูนย์",OrgTbl[[#This Row],[TypeID]]="รพท.","โรงพยาบาลทั่วไป")</f>
        <v>โรงพยาบาลชุมชน</v>
      </c>
      <c r="G491" s="351" t="str">
        <f>INDEX('Org2567'!$BB$4:$BB$905,MATCH(OrgTbl[[#This Row],[code5]],'Org2567'!$D$4:$D$905,0))</f>
        <v>รพช.</v>
      </c>
      <c r="H491" s="352" t="s">
        <v>4040</v>
      </c>
      <c r="I491" s="351" t="s">
        <v>2298</v>
      </c>
      <c r="J491" s="353">
        <f>INDEX('Org2567'!$BD$4:$BD$905,MATCH(OrgTbl[[#This Row],[code5]],'Org2567'!$D$4:$D$905,0))</f>
        <v>30</v>
      </c>
      <c r="K491" s="351" t="s">
        <v>923</v>
      </c>
      <c r="L491" s="351" t="str">
        <f>INDEX('Org2567'!$BC$4:$BC$905,MATCH(OrgTbl[[#This Row],[code5]],'Org2567'!$D$4:$D$905,0))</f>
        <v>F2</v>
      </c>
      <c r="M491" s="352">
        <f>INDEX('Org2567'!$BF$4:$BF$905,MATCH(OrgTbl[[#This Row],[code5]],'Org2567'!$D$4:$D$905,0))</f>
        <v>6</v>
      </c>
      <c r="N491" s="354"/>
      <c r="O491" s="351" t="s">
        <v>2323</v>
      </c>
      <c r="P491" s="351" t="str">
        <f>INDEX('Org2567'!$BG$4:$BG$905,MATCH(OrgTbl[[#This Row],[code5]],'Org2567'!$D$4:$D$905,0))</f>
        <v>รพช.F2 P30,000-60,000</v>
      </c>
      <c r="Q491" s="355">
        <f>INDEX('Org2567'!$BE:$BE,MATCH(OrgTbl[[#This Row],[code5]],'Org2567'!$D:$D,0))</f>
        <v>49503</v>
      </c>
      <c r="R491" s="356"/>
    </row>
    <row r="492" spans="1:18" s="146" customFormat="1" ht="21" x14ac:dyDescent="0.6">
      <c r="A492" s="350" t="s">
        <v>492</v>
      </c>
      <c r="B492" s="351" t="s">
        <v>2336</v>
      </c>
      <c r="C492" s="351" t="str">
        <f>OrgTbl[[#This Row],[name333]]&amp;","&amp;OrgTbl[[#This Row],[TypeID]]</f>
        <v>อาจสามารถ,รพช.</v>
      </c>
      <c r="D492" s="351" t="str">
        <f>MID(OrgTbl[[#This Row],[name]],10,100)</f>
        <v>อาจสามารถ</v>
      </c>
      <c r="E492" s="352">
        <v>7</v>
      </c>
      <c r="F492" s="351" t="str" cm="1">
        <f t="array" ref="F492">_xlfn.IFS(OrgTbl[[#This Row],[TypeID]]="รพช.","โรงพยาบาลชุมชน",OrgTbl[[#This Row],[TypeID]]="รพศ.","โรงพยาบาลศูนย์",OrgTbl[[#This Row],[TypeID]]="รพท.","โรงพยาบาลทั่วไป")</f>
        <v>โรงพยาบาลชุมชน</v>
      </c>
      <c r="G492" s="351" t="str">
        <f>INDEX('Org2567'!$BB$4:$BB$905,MATCH(OrgTbl[[#This Row],[code5]],'Org2567'!$D$4:$D$905,0))</f>
        <v>รพช.</v>
      </c>
      <c r="H492" s="352" t="s">
        <v>4040</v>
      </c>
      <c r="I492" s="351" t="s">
        <v>2298</v>
      </c>
      <c r="J492" s="353">
        <f>INDEX('Org2567'!$BD$4:$BD$905,MATCH(OrgTbl[[#This Row],[code5]],'Org2567'!$D$4:$D$905,0))</f>
        <v>39</v>
      </c>
      <c r="K492" s="351" t="s">
        <v>923</v>
      </c>
      <c r="L492" s="351" t="str">
        <f>INDEX('Org2567'!$BC$4:$BC$905,MATCH(OrgTbl[[#This Row],[code5]],'Org2567'!$D$4:$D$905,0))</f>
        <v>F2</v>
      </c>
      <c r="M492" s="352">
        <f>INDEX('Org2567'!$BF$4:$BF$905,MATCH(OrgTbl[[#This Row],[code5]],'Org2567'!$D$4:$D$905,0))</f>
        <v>6</v>
      </c>
      <c r="N492" s="354"/>
      <c r="O492" s="351" t="s">
        <v>2338</v>
      </c>
      <c r="P492" s="351" t="str">
        <f>INDEX('Org2567'!$BG$4:$BG$905,MATCH(OrgTbl[[#This Row],[code5]],'Org2567'!$D$4:$D$905,0))</f>
        <v>รพช.F2 P30,000-60,000</v>
      </c>
      <c r="Q492" s="355">
        <f>INDEX('Org2567'!$BE:$BE,MATCH(OrgTbl[[#This Row],[code5]],'Org2567'!$D:$D,0))</f>
        <v>50020</v>
      </c>
      <c r="R492" s="356"/>
    </row>
    <row r="493" spans="1:18" s="146" customFormat="1" ht="21" x14ac:dyDescent="0.6">
      <c r="A493" s="350" t="s">
        <v>497</v>
      </c>
      <c r="B493" s="351" t="s">
        <v>2351</v>
      </c>
      <c r="C493" s="351" t="str">
        <f>OrgTbl[[#This Row],[name333]]&amp;","&amp;OrgTbl[[#This Row],[TypeID]]</f>
        <v>เชียงขวัญ,รพช.</v>
      </c>
      <c r="D493" s="351" t="str">
        <f>MID(OrgTbl[[#This Row],[name]],10,100)</f>
        <v>เชียงขวัญ</v>
      </c>
      <c r="E493" s="352">
        <v>7</v>
      </c>
      <c r="F493" s="351" t="str" cm="1">
        <f t="array" ref="F493">_xlfn.IFS(OrgTbl[[#This Row],[TypeID]]="รพช.","โรงพยาบาลชุมชน",OrgTbl[[#This Row],[TypeID]]="รพศ.","โรงพยาบาลศูนย์",OrgTbl[[#This Row],[TypeID]]="รพท.","โรงพยาบาลทั่วไป")</f>
        <v>โรงพยาบาลชุมชน</v>
      </c>
      <c r="G493" s="351" t="str">
        <f>INDEX('Org2567'!$BB$4:$BB$905,MATCH(OrgTbl[[#This Row],[code5]],'Org2567'!$D$4:$D$905,0))</f>
        <v>รพช.</v>
      </c>
      <c r="H493" s="352" t="s">
        <v>4040</v>
      </c>
      <c r="I493" s="351" t="s">
        <v>2298</v>
      </c>
      <c r="J493" s="353">
        <f>INDEX('Org2567'!$BD$4:$BD$905,MATCH(OrgTbl[[#This Row],[code5]],'Org2567'!$D$4:$D$905,0))</f>
        <v>0</v>
      </c>
      <c r="K493" s="351" t="s">
        <v>923</v>
      </c>
      <c r="L493" s="351" t="str">
        <f>INDEX('Org2567'!$BC$4:$BC$905,MATCH(OrgTbl[[#This Row],[code5]],'Org2567'!$D$4:$D$905,0))</f>
        <v>F3</v>
      </c>
      <c r="M493" s="352">
        <f>INDEX('Org2567'!$BF$4:$BF$905,MATCH(OrgTbl[[#This Row],[code5]],'Org2567'!$D$4:$D$905,0))</f>
        <v>3</v>
      </c>
      <c r="N493" s="354"/>
      <c r="O493" s="351" t="s">
        <v>2353</v>
      </c>
      <c r="P493" s="351" t="str">
        <f>INDEX('Org2567'!$BG$4:$BG$905,MATCH(OrgTbl[[#This Row],[code5]],'Org2567'!$D$4:$D$905,0))</f>
        <v>รพช.F3 P15,000-25,000</v>
      </c>
      <c r="Q493" s="355">
        <f>INDEX('Org2567'!$BE:$BE,MATCH(OrgTbl[[#This Row],[code5]],'Org2567'!$D:$D,0))</f>
        <v>18839</v>
      </c>
      <c r="R493" s="356"/>
    </row>
    <row r="494" spans="1:18" s="146" customFormat="1" ht="21" x14ac:dyDescent="0.6">
      <c r="A494" s="350" t="s">
        <v>496</v>
      </c>
      <c r="B494" s="351" t="s">
        <v>2348</v>
      </c>
      <c r="C494" s="351" t="str">
        <f>OrgTbl[[#This Row],[name333]]&amp;","&amp;OrgTbl[[#This Row],[TypeID]]</f>
        <v>ทุ่งเขาหลวง,รพช.</v>
      </c>
      <c r="D494" s="351" t="str">
        <f>MID(OrgTbl[[#This Row],[name]],10,100)</f>
        <v>ทุ่งเขาหลวง</v>
      </c>
      <c r="E494" s="352">
        <v>7</v>
      </c>
      <c r="F494" s="351" t="str" cm="1">
        <f t="array" ref="F494">_xlfn.IFS(OrgTbl[[#This Row],[TypeID]]="รพช.","โรงพยาบาลชุมชน",OrgTbl[[#This Row],[TypeID]]="รพศ.","โรงพยาบาลศูนย์",OrgTbl[[#This Row],[TypeID]]="รพท.","โรงพยาบาลทั่วไป")</f>
        <v>โรงพยาบาลชุมชน</v>
      </c>
      <c r="G494" s="351" t="str">
        <f>INDEX('Org2567'!$BB$4:$BB$905,MATCH(OrgTbl[[#This Row],[code5]],'Org2567'!$D$4:$D$905,0))</f>
        <v>รพช.</v>
      </c>
      <c r="H494" s="352" t="s">
        <v>4040</v>
      </c>
      <c r="I494" s="351" t="s">
        <v>2298</v>
      </c>
      <c r="J494" s="353">
        <f>INDEX('Org2567'!$BD$4:$BD$905,MATCH(OrgTbl[[#This Row],[code5]],'Org2567'!$D$4:$D$905,0))</f>
        <v>10</v>
      </c>
      <c r="K494" s="351" t="s">
        <v>923</v>
      </c>
      <c r="L494" s="351" t="str">
        <f>INDEX('Org2567'!$BC$4:$BC$905,MATCH(OrgTbl[[#This Row],[code5]],'Org2567'!$D$4:$D$905,0))</f>
        <v>F3</v>
      </c>
      <c r="M494" s="352">
        <f>INDEX('Org2567'!$BF$4:$BF$905,MATCH(OrgTbl[[#This Row],[code5]],'Org2567'!$D$4:$D$905,0))</f>
        <v>3</v>
      </c>
      <c r="N494" s="354"/>
      <c r="O494" s="351" t="s">
        <v>2350</v>
      </c>
      <c r="P494" s="351" t="str">
        <f>INDEX('Org2567'!$BG$4:$BG$905,MATCH(OrgTbl[[#This Row],[code5]],'Org2567'!$D$4:$D$905,0))</f>
        <v>รพช.F3 P15,000-25,000</v>
      </c>
      <c r="Q494" s="355">
        <f>INDEX('Org2567'!$BE:$BE,MATCH(OrgTbl[[#This Row],[code5]],'Org2567'!$D:$D,0))</f>
        <v>16497</v>
      </c>
      <c r="R494" s="356"/>
    </row>
    <row r="495" spans="1:18" s="146" customFormat="1" ht="21" x14ac:dyDescent="0.6">
      <c r="A495" s="350" t="s">
        <v>498</v>
      </c>
      <c r="B495" s="351" t="s">
        <v>2354</v>
      </c>
      <c r="C495" s="351" t="str">
        <f>OrgTbl[[#This Row],[name333]]&amp;","&amp;OrgTbl[[#This Row],[TypeID]]</f>
        <v>หนองฮี,รพช.</v>
      </c>
      <c r="D495" s="351" t="str">
        <f>MID(OrgTbl[[#This Row],[name]],10,100)</f>
        <v>หนองฮี</v>
      </c>
      <c r="E495" s="352">
        <v>7</v>
      </c>
      <c r="F495" s="351" t="str" cm="1">
        <f t="array" ref="F495">_xlfn.IFS(OrgTbl[[#This Row],[TypeID]]="รพช.","โรงพยาบาลชุมชน",OrgTbl[[#This Row],[TypeID]]="รพศ.","โรงพยาบาลศูนย์",OrgTbl[[#This Row],[TypeID]]="รพท.","โรงพยาบาลทั่วไป")</f>
        <v>โรงพยาบาลชุมชน</v>
      </c>
      <c r="G495" s="351" t="str">
        <f>INDEX('Org2567'!$BB$4:$BB$905,MATCH(OrgTbl[[#This Row],[code5]],'Org2567'!$D$4:$D$905,0))</f>
        <v>รพช.</v>
      </c>
      <c r="H495" s="352" t="s">
        <v>4040</v>
      </c>
      <c r="I495" s="351" t="s">
        <v>2298</v>
      </c>
      <c r="J495" s="353">
        <f>INDEX('Org2567'!$BD$4:$BD$905,MATCH(OrgTbl[[#This Row],[code5]],'Org2567'!$D$4:$D$905,0))</f>
        <v>28</v>
      </c>
      <c r="K495" s="351" t="s">
        <v>923</v>
      </c>
      <c r="L495" s="351" t="str">
        <f>INDEX('Org2567'!$BC$4:$BC$905,MATCH(OrgTbl[[#This Row],[code5]],'Org2567'!$D$4:$D$905,0))</f>
        <v>F3</v>
      </c>
      <c r="M495" s="352">
        <f>INDEX('Org2567'!$BF$4:$BF$905,MATCH(OrgTbl[[#This Row],[code5]],'Org2567'!$D$4:$D$905,0))</f>
        <v>3</v>
      </c>
      <c r="N495" s="354"/>
      <c r="O495" s="351" t="s">
        <v>2356</v>
      </c>
      <c r="P495" s="351" t="str">
        <f>INDEX('Org2567'!$BG$4:$BG$905,MATCH(OrgTbl[[#This Row],[code5]],'Org2567'!$D$4:$D$905,0))</f>
        <v>รพช.F3 P15,000-25,000</v>
      </c>
      <c r="Q495" s="355">
        <f>INDEX('Org2567'!$BE:$BE,MATCH(OrgTbl[[#This Row],[code5]],'Org2567'!$D:$D,0))</f>
        <v>17115</v>
      </c>
      <c r="R495" s="356"/>
    </row>
    <row r="496" spans="1:18" s="146" customFormat="1" ht="21" x14ac:dyDescent="0.6">
      <c r="A496" s="350" t="s">
        <v>499</v>
      </c>
      <c r="B496" s="351" t="s">
        <v>2641</v>
      </c>
      <c r="C496" s="351" t="str">
        <f>OrgTbl[[#This Row],[name333]]&amp;","&amp;OrgTbl[[#This Row],[TypeID]]</f>
        <v>นครพนม,รพท.</v>
      </c>
      <c r="D496" s="351" t="str">
        <f>MID(OrgTbl[[#This Row],[name]],10,100)</f>
        <v>นครพนม</v>
      </c>
      <c r="E496" s="352">
        <v>8</v>
      </c>
      <c r="F496" s="351" t="str" cm="1">
        <f t="array" ref="F496">_xlfn.IFS(OrgTbl[[#This Row],[TypeID]]="รพช.","โรงพยาบาลชุมชน",OrgTbl[[#This Row],[TypeID]]="รพศ.","โรงพยาบาลศูนย์",OrgTbl[[#This Row],[TypeID]]="รพท.","โรงพยาบาลทั่วไป")</f>
        <v>โรงพยาบาลทั่วไป</v>
      </c>
      <c r="G496" s="351" t="str">
        <f>INDEX('Org2567'!$BB$4:$BB$905,MATCH(OrgTbl[[#This Row],[code5]],'Org2567'!$D$4:$D$905,0))</f>
        <v>รพท.</v>
      </c>
      <c r="H496" s="352" t="s">
        <v>4041</v>
      </c>
      <c r="I496" s="351" t="s">
        <v>2643</v>
      </c>
      <c r="J496" s="353">
        <f>INDEX('Org2567'!$BD$4:$BD$905,MATCH(OrgTbl[[#This Row],[code5]],'Org2567'!$D$4:$D$905,0))</f>
        <v>392</v>
      </c>
      <c r="K496" s="351" t="s">
        <v>923</v>
      </c>
      <c r="L496" s="351" t="str">
        <f>INDEX('Org2567'!$BC$4:$BC$905,MATCH(OrgTbl[[#This Row],[code5]],'Org2567'!$D$4:$D$905,0))</f>
        <v>S</v>
      </c>
      <c r="M496" s="352">
        <f>INDEX('Org2567'!$BF$4:$BF$905,MATCH(OrgTbl[[#This Row],[code5]],'Org2567'!$D$4:$D$905,0))</f>
        <v>16</v>
      </c>
      <c r="N496" s="354"/>
      <c r="O496" s="351" t="s">
        <v>2644</v>
      </c>
      <c r="P496" s="351" t="str">
        <f>INDEX('Org2567'!$BG$4:$BG$905,MATCH(OrgTbl[[#This Row],[code5]],'Org2567'!$D$4:$D$905,0))</f>
        <v>รพท.S B&lt;=400</v>
      </c>
      <c r="Q496" s="355">
        <f>INDEX('Org2567'!$BE:$BE,MATCH(OrgTbl[[#This Row],[code5]],'Org2567'!$D:$D,0))</f>
        <v>106378</v>
      </c>
      <c r="R496" s="356"/>
    </row>
    <row r="497" spans="1:18" s="146" customFormat="1" ht="21" x14ac:dyDescent="0.6">
      <c r="A497" s="350" t="s">
        <v>505</v>
      </c>
      <c r="B497" s="351" t="s">
        <v>2664</v>
      </c>
      <c r="C497" s="351" t="str">
        <f>OrgTbl[[#This Row],[name333]]&amp;","&amp;OrgTbl[[#This Row],[TypeID]]</f>
        <v>ศรีสงคราม,รพช.</v>
      </c>
      <c r="D497" s="351" t="str">
        <f>MID(OrgTbl[[#This Row],[name]],10,100)</f>
        <v>ศรีสงคราม</v>
      </c>
      <c r="E497" s="352">
        <v>8</v>
      </c>
      <c r="F497" s="351" t="str" cm="1">
        <f t="array" ref="F497">_xlfn.IFS(OrgTbl[[#This Row],[TypeID]]="รพช.","โรงพยาบาลชุมชน",OrgTbl[[#This Row],[TypeID]]="รพศ.","โรงพยาบาลศูนย์",OrgTbl[[#This Row],[TypeID]]="รพท.","โรงพยาบาลทั่วไป")</f>
        <v>โรงพยาบาลชุมชน</v>
      </c>
      <c r="G497" s="351" t="str">
        <f>INDEX('Org2567'!$BB$4:$BB$905,MATCH(OrgTbl[[#This Row],[code5]],'Org2567'!$D$4:$D$905,0))</f>
        <v>รพช.</v>
      </c>
      <c r="H497" s="352" t="s">
        <v>4041</v>
      </c>
      <c r="I497" s="351" t="s">
        <v>2643</v>
      </c>
      <c r="J497" s="353">
        <f>INDEX('Org2567'!$BD$4:$BD$905,MATCH(OrgTbl[[#This Row],[code5]],'Org2567'!$D$4:$D$905,0))</f>
        <v>90</v>
      </c>
      <c r="K497" s="351" t="s">
        <v>923</v>
      </c>
      <c r="L497" s="351" t="str">
        <f>INDEX('Org2567'!$BC$4:$BC$905,MATCH(OrgTbl[[#This Row],[code5]],'Org2567'!$D$4:$D$905,0))</f>
        <v>M2</v>
      </c>
      <c r="M497" s="352">
        <f>INDEX('Org2567'!$BF$4:$BF$905,MATCH(OrgTbl[[#This Row],[code5]],'Org2567'!$D$4:$D$905,0))</f>
        <v>12</v>
      </c>
      <c r="N497" s="354"/>
      <c r="O497" s="351" t="s">
        <v>2666</v>
      </c>
      <c r="P497" s="351" t="str">
        <f>INDEX('Org2567'!$BG$4:$BG$905,MATCH(OrgTbl[[#This Row],[code5]],'Org2567'!$D$4:$D$905,0))</f>
        <v>รพช.M2 B&lt;=100</v>
      </c>
      <c r="Q497" s="355">
        <f>INDEX('Org2567'!$BE:$BE,MATCH(OrgTbl[[#This Row],[code5]],'Org2567'!$D:$D,0))</f>
        <v>53438</v>
      </c>
      <c r="R497" s="356"/>
    </row>
    <row r="498" spans="1:18" s="146" customFormat="1" ht="21" x14ac:dyDescent="0.6">
      <c r="A498" s="350" t="s">
        <v>508</v>
      </c>
      <c r="B498" s="351" t="s">
        <v>2673</v>
      </c>
      <c r="C498" s="351" t="str">
        <f>OrgTbl[[#This Row],[name333]]&amp;","&amp;OrgTbl[[#This Row],[TypeID]]</f>
        <v>สมเด็จพระยุพราชธาตุพนม,รพช.</v>
      </c>
      <c r="D498" s="351" t="str">
        <f>MID(OrgTbl[[#This Row],[name]],10,100)</f>
        <v>สมเด็จพระยุพราชธาตุพนม</v>
      </c>
      <c r="E498" s="352">
        <v>8</v>
      </c>
      <c r="F498" s="351" t="str" cm="1">
        <f t="array" ref="F498">_xlfn.IFS(OrgTbl[[#This Row],[TypeID]]="รพช.","โรงพยาบาลชุมชน",OrgTbl[[#This Row],[TypeID]]="รพศ.","โรงพยาบาลศูนย์",OrgTbl[[#This Row],[TypeID]]="รพท.","โรงพยาบาลทั่วไป")</f>
        <v>โรงพยาบาลชุมชน</v>
      </c>
      <c r="G498" s="351" t="str">
        <f>INDEX('Org2567'!$BB$4:$BB$905,MATCH(OrgTbl[[#This Row],[code5]],'Org2567'!$D$4:$D$905,0))</f>
        <v>รพช.</v>
      </c>
      <c r="H498" s="352" t="s">
        <v>4041</v>
      </c>
      <c r="I498" s="351" t="s">
        <v>2643</v>
      </c>
      <c r="J498" s="353">
        <f>INDEX('Org2567'!$BD$4:$BD$905,MATCH(OrgTbl[[#This Row],[code5]],'Org2567'!$D$4:$D$905,0))</f>
        <v>234</v>
      </c>
      <c r="K498" s="351" t="s">
        <v>923</v>
      </c>
      <c r="L498" s="351" t="str">
        <f>INDEX('Org2567'!$BC$4:$BC$905,MATCH(OrgTbl[[#This Row],[code5]],'Org2567'!$D$4:$D$905,0))</f>
        <v>M2</v>
      </c>
      <c r="M498" s="352">
        <f>INDEX('Org2567'!$BF$4:$BF$905,MATCH(OrgTbl[[#This Row],[code5]],'Org2567'!$D$4:$D$905,0))</f>
        <v>13</v>
      </c>
      <c r="N498" s="354"/>
      <c r="O498" s="351" t="s">
        <v>2675</v>
      </c>
      <c r="P498" s="351" t="str">
        <f>INDEX('Org2567'!$BG$4:$BG$905,MATCH(OrgTbl[[#This Row],[code5]],'Org2567'!$D$4:$D$905,0))</f>
        <v>รพช.M2 B&gt;100</v>
      </c>
      <c r="Q498" s="355">
        <f>INDEX('Org2567'!$BE:$BE,MATCH(OrgTbl[[#This Row],[code5]],'Org2567'!$D:$D,0))</f>
        <v>60381</v>
      </c>
      <c r="R498" s="356"/>
    </row>
    <row r="499" spans="1:18" s="146" customFormat="1" ht="21" x14ac:dyDescent="0.6">
      <c r="A499" s="350" t="s">
        <v>501</v>
      </c>
      <c r="B499" s="351" t="s">
        <v>2648</v>
      </c>
      <c r="C499" s="351" t="str">
        <f>OrgTbl[[#This Row],[name333]]&amp;","&amp;OrgTbl[[#This Row],[TypeID]]</f>
        <v>ท่าอุเทน,รพช.</v>
      </c>
      <c r="D499" s="351" t="str">
        <f>MID(OrgTbl[[#This Row],[name]],10,100)</f>
        <v>ท่าอุเทน</v>
      </c>
      <c r="E499" s="352">
        <v>8</v>
      </c>
      <c r="F499" s="351" t="str" cm="1">
        <f t="array" ref="F499">_xlfn.IFS(OrgTbl[[#This Row],[TypeID]]="รพช.","โรงพยาบาลชุมชน",OrgTbl[[#This Row],[TypeID]]="รพศ.","โรงพยาบาลศูนย์",OrgTbl[[#This Row],[TypeID]]="รพท.","โรงพยาบาลทั่วไป")</f>
        <v>โรงพยาบาลชุมชน</v>
      </c>
      <c r="G499" s="351" t="str">
        <f>INDEX('Org2567'!$BB$4:$BB$905,MATCH(OrgTbl[[#This Row],[code5]],'Org2567'!$D$4:$D$905,0))</f>
        <v>รพช.</v>
      </c>
      <c r="H499" s="352" t="s">
        <v>4041</v>
      </c>
      <c r="I499" s="351" t="s">
        <v>2643</v>
      </c>
      <c r="J499" s="353">
        <f>INDEX('Org2567'!$BD$4:$BD$905,MATCH(OrgTbl[[#This Row],[code5]],'Org2567'!$D$4:$D$905,0))</f>
        <v>40</v>
      </c>
      <c r="K499" s="351" t="s">
        <v>923</v>
      </c>
      <c r="L499" s="351" t="str">
        <f>INDEX('Org2567'!$BC$4:$BC$905,MATCH(OrgTbl[[#This Row],[code5]],'Org2567'!$D$4:$D$905,0))</f>
        <v>F2</v>
      </c>
      <c r="M499" s="352">
        <f>INDEX('Org2567'!$BF$4:$BF$905,MATCH(OrgTbl[[#This Row],[code5]],'Org2567'!$D$4:$D$905,0))</f>
        <v>6</v>
      </c>
      <c r="N499" s="354"/>
      <c r="O499" s="351" t="s">
        <v>2650</v>
      </c>
      <c r="P499" s="351" t="str">
        <f>INDEX('Org2567'!$BG$4:$BG$905,MATCH(OrgTbl[[#This Row],[code5]],'Org2567'!$D$4:$D$905,0))</f>
        <v>รพช.F2 P30,000-60,000</v>
      </c>
      <c r="Q499" s="355">
        <f>INDEX('Org2567'!$BE:$BE,MATCH(OrgTbl[[#This Row],[code5]],'Org2567'!$D:$D,0))</f>
        <v>44414</v>
      </c>
      <c r="R499" s="356"/>
    </row>
    <row r="500" spans="1:18" s="146" customFormat="1" ht="21" x14ac:dyDescent="0.6">
      <c r="A500" s="350" t="s">
        <v>2660</v>
      </c>
      <c r="B500" s="351" t="s">
        <v>2661</v>
      </c>
      <c r="C500" s="351" t="str">
        <f>OrgTbl[[#This Row],[name333]]&amp;","&amp;OrgTbl[[#This Row],[TypeID]]</f>
        <v>นาแก,รพช.</v>
      </c>
      <c r="D500" s="351" t="str">
        <f>MID(OrgTbl[[#This Row],[name]],10,100)</f>
        <v>นาแก</v>
      </c>
      <c r="E500" s="352">
        <v>8</v>
      </c>
      <c r="F500" s="351" t="str" cm="1">
        <f t="array" ref="F500">_xlfn.IFS(OrgTbl[[#This Row],[TypeID]]="รพช.","โรงพยาบาลชุมชน",OrgTbl[[#This Row],[TypeID]]="รพศ.","โรงพยาบาลศูนย์",OrgTbl[[#This Row],[TypeID]]="รพท.","โรงพยาบาลทั่วไป")</f>
        <v>โรงพยาบาลชุมชน</v>
      </c>
      <c r="G500" s="351" t="str">
        <f>INDEX('Org2567'!$BB$4:$BB$905,MATCH(OrgTbl[[#This Row],[code5]],'Org2567'!$D$4:$D$905,0))</f>
        <v>รพช.</v>
      </c>
      <c r="H500" s="352" t="s">
        <v>4041</v>
      </c>
      <c r="I500" s="351" t="s">
        <v>2643</v>
      </c>
      <c r="J500" s="353">
        <f>INDEX('Org2567'!$BD$4:$BD$905,MATCH(OrgTbl[[#This Row],[code5]],'Org2567'!$D$4:$D$905,0))</f>
        <v>61</v>
      </c>
      <c r="K500" s="351" t="s">
        <v>923</v>
      </c>
      <c r="L500" s="351" t="str">
        <f>INDEX('Org2567'!$BC$4:$BC$905,MATCH(OrgTbl[[#This Row],[code5]],'Org2567'!$D$4:$D$905,0))</f>
        <v>F2</v>
      </c>
      <c r="M500" s="352">
        <f>INDEX('Org2567'!$BF$4:$BF$905,MATCH(OrgTbl[[#This Row],[code5]],'Org2567'!$D$4:$D$905,0))</f>
        <v>6</v>
      </c>
      <c r="N500" s="354"/>
      <c r="O500" s="351" t="s">
        <v>2663</v>
      </c>
      <c r="P500" s="351" t="str">
        <f>INDEX('Org2567'!$BG$4:$BG$905,MATCH(OrgTbl[[#This Row],[code5]],'Org2567'!$D$4:$D$905,0))</f>
        <v>รพช.F2 P30,000-60,000</v>
      </c>
      <c r="Q500" s="355">
        <f>INDEX('Org2567'!$BE:$BE,MATCH(OrgTbl[[#This Row],[code5]],'Org2567'!$D:$D,0))</f>
        <v>54029</v>
      </c>
      <c r="R500" s="356"/>
    </row>
    <row r="501" spans="1:18" s="146" customFormat="1" ht="21" x14ac:dyDescent="0.6">
      <c r="A501" s="350" t="s">
        <v>503</v>
      </c>
      <c r="B501" s="351" t="s">
        <v>2654</v>
      </c>
      <c r="C501" s="351" t="str">
        <f>OrgTbl[[#This Row],[name333]]&amp;","&amp;OrgTbl[[#This Row],[TypeID]]</f>
        <v>นาทม,รพช.</v>
      </c>
      <c r="D501" s="351" t="str">
        <f>MID(OrgTbl[[#This Row],[name]],10,100)</f>
        <v>นาทม</v>
      </c>
      <c r="E501" s="352">
        <v>8</v>
      </c>
      <c r="F501" s="351" t="str" cm="1">
        <f t="array" ref="F501">_xlfn.IFS(OrgTbl[[#This Row],[TypeID]]="รพช.","โรงพยาบาลชุมชน",OrgTbl[[#This Row],[TypeID]]="รพศ.","โรงพยาบาลศูนย์",OrgTbl[[#This Row],[TypeID]]="รพท.","โรงพยาบาลทั่วไป")</f>
        <v>โรงพยาบาลชุมชน</v>
      </c>
      <c r="G501" s="351" t="str">
        <f>INDEX('Org2567'!$BB$4:$BB$905,MATCH(OrgTbl[[#This Row],[code5]],'Org2567'!$D$4:$D$905,0))</f>
        <v>รพช.</v>
      </c>
      <c r="H501" s="352" t="s">
        <v>4041</v>
      </c>
      <c r="I501" s="351" t="s">
        <v>2643</v>
      </c>
      <c r="J501" s="353">
        <f>INDEX('Org2567'!$BD$4:$BD$905,MATCH(OrgTbl[[#This Row],[code5]],'Org2567'!$D$4:$D$905,0))</f>
        <v>36</v>
      </c>
      <c r="K501" s="351" t="s">
        <v>923</v>
      </c>
      <c r="L501" s="351" t="str">
        <f>INDEX('Org2567'!$BC$4:$BC$905,MATCH(OrgTbl[[#This Row],[code5]],'Org2567'!$D$4:$D$905,0))</f>
        <v>F2</v>
      </c>
      <c r="M501" s="352">
        <f>INDEX('Org2567'!$BF$4:$BF$905,MATCH(OrgTbl[[#This Row],[code5]],'Org2567'!$D$4:$D$905,0))</f>
        <v>5</v>
      </c>
      <c r="N501" s="354"/>
      <c r="O501" s="351" t="s">
        <v>2656</v>
      </c>
      <c r="P501" s="351" t="str">
        <f>INDEX('Org2567'!$BG$4:$BG$905,MATCH(OrgTbl[[#This Row],[code5]],'Org2567'!$D$4:$D$905,0))</f>
        <v>รพช.F2 P&lt;=30,000</v>
      </c>
      <c r="Q501" s="355">
        <f>INDEX('Org2567'!$BE:$BE,MATCH(OrgTbl[[#This Row],[code5]],'Org2567'!$D:$D,0))</f>
        <v>17669</v>
      </c>
      <c r="R501" s="356"/>
    </row>
    <row r="502" spans="1:18" s="146" customFormat="1" ht="21" x14ac:dyDescent="0.6">
      <c r="A502" s="350" t="s">
        <v>506</v>
      </c>
      <c r="B502" s="351" t="s">
        <v>2667</v>
      </c>
      <c r="C502" s="351" t="str">
        <f>OrgTbl[[#This Row],[name333]]&amp;","&amp;OrgTbl[[#This Row],[TypeID]]</f>
        <v>นาหว้า,รพช.</v>
      </c>
      <c r="D502" s="351" t="str">
        <f>MID(OrgTbl[[#This Row],[name]],10,100)</f>
        <v>นาหว้า</v>
      </c>
      <c r="E502" s="352">
        <v>8</v>
      </c>
      <c r="F502" s="351" t="str" cm="1">
        <f t="array" ref="F502">_xlfn.IFS(OrgTbl[[#This Row],[TypeID]]="รพช.","โรงพยาบาลชุมชน",OrgTbl[[#This Row],[TypeID]]="รพศ.","โรงพยาบาลศูนย์",OrgTbl[[#This Row],[TypeID]]="รพท.","โรงพยาบาลทั่วไป")</f>
        <v>โรงพยาบาลชุมชน</v>
      </c>
      <c r="G502" s="351" t="str">
        <f>INDEX('Org2567'!$BB$4:$BB$905,MATCH(OrgTbl[[#This Row],[code5]],'Org2567'!$D$4:$D$905,0))</f>
        <v>รพช.</v>
      </c>
      <c r="H502" s="352" t="s">
        <v>4041</v>
      </c>
      <c r="I502" s="351" t="s">
        <v>2643</v>
      </c>
      <c r="J502" s="353">
        <f>INDEX('Org2567'!$BD$4:$BD$905,MATCH(OrgTbl[[#This Row],[code5]],'Org2567'!$D$4:$D$905,0))</f>
        <v>48</v>
      </c>
      <c r="K502" s="351" t="s">
        <v>923</v>
      </c>
      <c r="L502" s="351" t="str">
        <f>INDEX('Org2567'!$BC$4:$BC$905,MATCH(OrgTbl[[#This Row],[code5]],'Org2567'!$D$4:$D$905,0))</f>
        <v>F2</v>
      </c>
      <c r="M502" s="352">
        <f>INDEX('Org2567'!$BF$4:$BF$905,MATCH(OrgTbl[[#This Row],[code5]],'Org2567'!$D$4:$D$905,0))</f>
        <v>6</v>
      </c>
      <c r="N502" s="354"/>
      <c r="O502" s="351" t="s">
        <v>2669</v>
      </c>
      <c r="P502" s="351" t="str">
        <f>INDEX('Org2567'!$BG$4:$BG$905,MATCH(OrgTbl[[#This Row],[code5]],'Org2567'!$D$4:$D$905,0))</f>
        <v>รพช.F2 P30,000-60,000</v>
      </c>
      <c r="Q502" s="355">
        <f>INDEX('Org2567'!$BE:$BE,MATCH(OrgTbl[[#This Row],[code5]],'Org2567'!$D:$D,0))</f>
        <v>37692</v>
      </c>
      <c r="R502" s="356"/>
    </row>
    <row r="503" spans="1:18" s="146" customFormat="1" ht="21" x14ac:dyDescent="0.6">
      <c r="A503" s="350" t="s">
        <v>502</v>
      </c>
      <c r="B503" s="351" t="s">
        <v>2651</v>
      </c>
      <c r="C503" s="351" t="str">
        <f>OrgTbl[[#This Row],[name333]]&amp;","&amp;OrgTbl[[#This Row],[TypeID]]</f>
        <v>บ้านแพง,รพช.</v>
      </c>
      <c r="D503" s="351" t="str">
        <f>MID(OrgTbl[[#This Row],[name]],10,100)</f>
        <v>บ้านแพง</v>
      </c>
      <c r="E503" s="352">
        <v>8</v>
      </c>
      <c r="F503" s="351" t="str" cm="1">
        <f t="array" ref="F503">_xlfn.IFS(OrgTbl[[#This Row],[TypeID]]="รพช.","โรงพยาบาลชุมชน",OrgTbl[[#This Row],[TypeID]]="รพศ.","โรงพยาบาลศูนย์",OrgTbl[[#This Row],[TypeID]]="รพท.","โรงพยาบาลทั่วไป")</f>
        <v>โรงพยาบาลชุมชน</v>
      </c>
      <c r="G503" s="351" t="str">
        <f>INDEX('Org2567'!$BB$4:$BB$905,MATCH(OrgTbl[[#This Row],[code5]],'Org2567'!$D$4:$D$905,0))</f>
        <v>รพช.</v>
      </c>
      <c r="H503" s="352" t="s">
        <v>4041</v>
      </c>
      <c r="I503" s="351" t="s">
        <v>2643</v>
      </c>
      <c r="J503" s="353">
        <f>INDEX('Org2567'!$BD$4:$BD$905,MATCH(OrgTbl[[#This Row],[code5]],'Org2567'!$D$4:$D$905,0))</f>
        <v>43</v>
      </c>
      <c r="K503" s="351" t="s">
        <v>923</v>
      </c>
      <c r="L503" s="351" t="str">
        <f>INDEX('Org2567'!$BC$4:$BC$905,MATCH(OrgTbl[[#This Row],[code5]],'Org2567'!$D$4:$D$905,0))</f>
        <v>F2</v>
      </c>
      <c r="M503" s="352">
        <f>INDEX('Org2567'!$BF$4:$BF$905,MATCH(OrgTbl[[#This Row],[code5]],'Org2567'!$D$4:$D$905,0))</f>
        <v>5</v>
      </c>
      <c r="N503" s="354"/>
      <c r="O503" s="351" t="s">
        <v>2653</v>
      </c>
      <c r="P503" s="351" t="str">
        <f>INDEX('Org2567'!$BG$4:$BG$905,MATCH(OrgTbl[[#This Row],[code5]],'Org2567'!$D$4:$D$905,0))</f>
        <v>รพช.F2 P&lt;=30,000</v>
      </c>
      <c r="Q503" s="355">
        <f>INDEX('Org2567'!$BE:$BE,MATCH(OrgTbl[[#This Row],[code5]],'Org2567'!$D:$D,0))</f>
        <v>26994</v>
      </c>
      <c r="R503" s="356"/>
    </row>
    <row r="504" spans="1:18" s="146" customFormat="1" ht="21" x14ac:dyDescent="0.6">
      <c r="A504" s="350" t="s">
        <v>500</v>
      </c>
      <c r="B504" s="351" t="s">
        <v>2645</v>
      </c>
      <c r="C504" s="351" t="str">
        <f>OrgTbl[[#This Row],[name333]]&amp;","&amp;OrgTbl[[#This Row],[TypeID]]</f>
        <v>ปลาปาก,รพช.</v>
      </c>
      <c r="D504" s="351" t="str">
        <f>MID(OrgTbl[[#This Row],[name]],10,100)</f>
        <v>ปลาปาก</v>
      </c>
      <c r="E504" s="352">
        <v>8</v>
      </c>
      <c r="F504" s="351" t="str" cm="1">
        <f t="array" ref="F504">_xlfn.IFS(OrgTbl[[#This Row],[TypeID]]="รพช.","โรงพยาบาลชุมชน",OrgTbl[[#This Row],[TypeID]]="รพศ.","โรงพยาบาลศูนย์",OrgTbl[[#This Row],[TypeID]]="รพท.","โรงพยาบาลทั่วไป")</f>
        <v>โรงพยาบาลชุมชน</v>
      </c>
      <c r="G504" s="351" t="str">
        <f>INDEX('Org2567'!$BB$4:$BB$905,MATCH(OrgTbl[[#This Row],[code5]],'Org2567'!$D$4:$D$905,0))</f>
        <v>รพช.</v>
      </c>
      <c r="H504" s="352" t="s">
        <v>4041</v>
      </c>
      <c r="I504" s="351" t="s">
        <v>2643</v>
      </c>
      <c r="J504" s="353">
        <f>INDEX('Org2567'!$BD$4:$BD$905,MATCH(OrgTbl[[#This Row],[code5]],'Org2567'!$D$4:$D$905,0))</f>
        <v>30</v>
      </c>
      <c r="K504" s="351" t="s">
        <v>923</v>
      </c>
      <c r="L504" s="351" t="str">
        <f>INDEX('Org2567'!$BC$4:$BC$905,MATCH(OrgTbl[[#This Row],[code5]],'Org2567'!$D$4:$D$905,0))</f>
        <v>F2</v>
      </c>
      <c r="M504" s="352">
        <f>INDEX('Org2567'!$BF$4:$BF$905,MATCH(OrgTbl[[#This Row],[code5]],'Org2567'!$D$4:$D$905,0))</f>
        <v>6</v>
      </c>
      <c r="N504" s="354"/>
      <c r="O504" s="351" t="s">
        <v>2647</v>
      </c>
      <c r="P504" s="351" t="str">
        <f>INDEX('Org2567'!$BG$4:$BG$905,MATCH(OrgTbl[[#This Row],[code5]],'Org2567'!$D$4:$D$905,0))</f>
        <v>รพช.F2 P30,000-60,000</v>
      </c>
      <c r="Q504" s="355">
        <f>INDEX('Org2567'!$BE:$BE,MATCH(OrgTbl[[#This Row],[code5]],'Org2567'!$D:$D,0))</f>
        <v>39229</v>
      </c>
      <c r="R504" s="356"/>
    </row>
    <row r="505" spans="1:18" s="146" customFormat="1" ht="21" x14ac:dyDescent="0.6">
      <c r="A505" s="350" t="s">
        <v>507</v>
      </c>
      <c r="B505" s="351" t="s">
        <v>2670</v>
      </c>
      <c r="C505" s="351" t="str">
        <f>OrgTbl[[#This Row],[name333]]&amp;","&amp;OrgTbl[[#This Row],[TypeID]]</f>
        <v>โพนสวรรค์,รพช.</v>
      </c>
      <c r="D505" s="351" t="str">
        <f>MID(OrgTbl[[#This Row],[name]],10,100)</f>
        <v>โพนสวรรค์</v>
      </c>
      <c r="E505" s="352">
        <v>8</v>
      </c>
      <c r="F505" s="351" t="str" cm="1">
        <f t="array" ref="F505">_xlfn.IFS(OrgTbl[[#This Row],[TypeID]]="รพช.","โรงพยาบาลชุมชน",OrgTbl[[#This Row],[TypeID]]="รพศ.","โรงพยาบาลศูนย์",OrgTbl[[#This Row],[TypeID]]="รพท.","โรงพยาบาลทั่วไป")</f>
        <v>โรงพยาบาลชุมชน</v>
      </c>
      <c r="G505" s="351" t="str">
        <f>INDEX('Org2567'!$BB$4:$BB$905,MATCH(OrgTbl[[#This Row],[code5]],'Org2567'!$D$4:$D$905,0))</f>
        <v>รพช.</v>
      </c>
      <c r="H505" s="352" t="s">
        <v>4041</v>
      </c>
      <c r="I505" s="351" t="s">
        <v>2643</v>
      </c>
      <c r="J505" s="353">
        <f>INDEX('Org2567'!$BD$4:$BD$905,MATCH(OrgTbl[[#This Row],[code5]],'Org2567'!$D$4:$D$905,0))</f>
        <v>50</v>
      </c>
      <c r="K505" s="351" t="s">
        <v>923</v>
      </c>
      <c r="L505" s="351" t="str">
        <f>INDEX('Org2567'!$BC$4:$BC$905,MATCH(OrgTbl[[#This Row],[code5]],'Org2567'!$D$4:$D$905,0))</f>
        <v>F2</v>
      </c>
      <c r="M505" s="352">
        <f>INDEX('Org2567'!$BF$4:$BF$905,MATCH(OrgTbl[[#This Row],[code5]],'Org2567'!$D$4:$D$905,0))</f>
        <v>6</v>
      </c>
      <c r="N505" s="354"/>
      <c r="O505" s="351" t="s">
        <v>2672</v>
      </c>
      <c r="P505" s="351" t="str">
        <f>INDEX('Org2567'!$BG$4:$BG$905,MATCH(OrgTbl[[#This Row],[code5]],'Org2567'!$D$4:$D$905,0))</f>
        <v>รพช.F2 P30,000-60,000</v>
      </c>
      <c r="Q505" s="355">
        <f>INDEX('Org2567'!$BE:$BE,MATCH(OrgTbl[[#This Row],[code5]],'Org2567'!$D:$D,0))</f>
        <v>43356</v>
      </c>
      <c r="R505" s="356"/>
    </row>
    <row r="506" spans="1:18" s="146" customFormat="1" ht="21" x14ac:dyDescent="0.6">
      <c r="A506" s="350" t="s">
        <v>504</v>
      </c>
      <c r="B506" s="351" t="s">
        <v>2657</v>
      </c>
      <c r="C506" s="351" t="str">
        <f>OrgTbl[[#This Row],[name333]]&amp;","&amp;OrgTbl[[#This Row],[TypeID]]</f>
        <v>เรณูนคร,รพช.</v>
      </c>
      <c r="D506" s="351" t="str">
        <f>MID(OrgTbl[[#This Row],[name]],10,100)</f>
        <v>เรณูนคร</v>
      </c>
      <c r="E506" s="352">
        <v>8</v>
      </c>
      <c r="F506" s="351" t="str" cm="1">
        <f t="array" ref="F506">_xlfn.IFS(OrgTbl[[#This Row],[TypeID]]="รพช.","โรงพยาบาลชุมชน",OrgTbl[[#This Row],[TypeID]]="รพศ.","โรงพยาบาลศูนย์",OrgTbl[[#This Row],[TypeID]]="รพท.","โรงพยาบาลทั่วไป")</f>
        <v>โรงพยาบาลชุมชน</v>
      </c>
      <c r="G506" s="351" t="str">
        <f>INDEX('Org2567'!$BB$4:$BB$905,MATCH(OrgTbl[[#This Row],[code5]],'Org2567'!$D$4:$D$905,0))</f>
        <v>รพช.</v>
      </c>
      <c r="H506" s="352" t="s">
        <v>4041</v>
      </c>
      <c r="I506" s="351" t="s">
        <v>2643</v>
      </c>
      <c r="J506" s="353">
        <f>INDEX('Org2567'!$BD$4:$BD$905,MATCH(OrgTbl[[#This Row],[code5]],'Org2567'!$D$4:$D$905,0))</f>
        <v>30</v>
      </c>
      <c r="K506" s="351" t="s">
        <v>923</v>
      </c>
      <c r="L506" s="351" t="str">
        <f>INDEX('Org2567'!$BC$4:$BC$905,MATCH(OrgTbl[[#This Row],[code5]],'Org2567'!$D$4:$D$905,0))</f>
        <v>F2</v>
      </c>
      <c r="M506" s="352">
        <f>INDEX('Org2567'!$BF$4:$BF$905,MATCH(OrgTbl[[#This Row],[code5]],'Org2567'!$D$4:$D$905,0))</f>
        <v>6</v>
      </c>
      <c r="N506" s="354"/>
      <c r="O506" s="351" t="s">
        <v>2659</v>
      </c>
      <c r="P506" s="351" t="str">
        <f>INDEX('Org2567'!$BG$4:$BG$905,MATCH(OrgTbl[[#This Row],[code5]],'Org2567'!$D$4:$D$905,0))</f>
        <v>รพช.F2 P30,000-60,000</v>
      </c>
      <c r="Q506" s="355">
        <f>INDEX('Org2567'!$BE:$BE,MATCH(OrgTbl[[#This Row],[code5]],'Org2567'!$D:$D,0))</f>
        <v>32646</v>
      </c>
      <c r="R506" s="356"/>
    </row>
    <row r="507" spans="1:18" s="146" customFormat="1" ht="21" x14ac:dyDescent="0.6">
      <c r="A507" s="350" t="s">
        <v>2676</v>
      </c>
      <c r="B507" s="351" t="s">
        <v>2677</v>
      </c>
      <c r="C507" s="351" t="str">
        <f>OrgTbl[[#This Row],[name333]]&amp;","&amp;OrgTbl[[#This Row],[TypeID]]</f>
        <v>วังยาง,รพช.</v>
      </c>
      <c r="D507" s="351" t="str">
        <f>MID(OrgTbl[[#This Row],[name]],10,100)</f>
        <v>วังยาง</v>
      </c>
      <c r="E507" s="352">
        <v>8</v>
      </c>
      <c r="F507" s="351" t="str" cm="1">
        <f t="array" ref="F507">_xlfn.IFS(OrgTbl[[#This Row],[TypeID]]="รพช.","โรงพยาบาลชุมชน",OrgTbl[[#This Row],[TypeID]]="รพศ.","โรงพยาบาลศูนย์",OrgTbl[[#This Row],[TypeID]]="รพท.","โรงพยาบาลทั่วไป")</f>
        <v>โรงพยาบาลชุมชน</v>
      </c>
      <c r="G507" s="351" t="str">
        <f>INDEX('Org2567'!$BB$4:$BB$905,MATCH(OrgTbl[[#This Row],[code5]],'Org2567'!$D$4:$D$905,0))</f>
        <v>รพช.</v>
      </c>
      <c r="H507" s="352" t="s">
        <v>4041</v>
      </c>
      <c r="I507" s="351" t="s">
        <v>2643</v>
      </c>
      <c r="J507" s="353">
        <f>INDEX('Org2567'!$BD$4:$BD$905,MATCH(OrgTbl[[#This Row],[code5]],'Org2567'!$D$4:$D$905,0))</f>
        <v>20</v>
      </c>
      <c r="K507" s="351" t="s">
        <v>923</v>
      </c>
      <c r="L507" s="351" t="str">
        <f>INDEX('Org2567'!$BC$4:$BC$905,MATCH(OrgTbl[[#This Row],[code5]],'Org2567'!$D$4:$D$905,0))</f>
        <v>F3</v>
      </c>
      <c r="M507" s="352">
        <f>INDEX('Org2567'!$BF$4:$BF$905,MATCH(OrgTbl[[#This Row],[code5]],'Org2567'!$D$4:$D$905,0))</f>
        <v>2</v>
      </c>
      <c r="N507" s="354"/>
      <c r="O507" s="351" t="s">
        <v>2679</v>
      </c>
      <c r="P507" s="351" t="str">
        <f>INDEX('Org2567'!$BG$4:$BG$905,MATCH(OrgTbl[[#This Row],[code5]],'Org2567'!$D$4:$D$905,0))</f>
        <v>รพช.F3 P&lt;=15,000</v>
      </c>
      <c r="Q507" s="355">
        <f>INDEX('Org2567'!$BE:$BE,MATCH(OrgTbl[[#This Row],[code5]],'Org2567'!$D:$D,0))</f>
        <v>11638</v>
      </c>
      <c r="R507" s="356"/>
    </row>
    <row r="508" spans="1:18" s="146" customFormat="1" ht="21" x14ac:dyDescent="0.6">
      <c r="A508" s="350" t="s">
        <v>509</v>
      </c>
      <c r="B508" s="351" t="s">
        <v>2415</v>
      </c>
      <c r="C508" s="351" t="str">
        <f>OrgTbl[[#This Row],[name333]]&amp;","&amp;OrgTbl[[#This Row],[TypeID]]</f>
        <v>บึงกาฬ,รพท.</v>
      </c>
      <c r="D508" s="351" t="str">
        <f>MID(OrgTbl[[#This Row],[name]],10,100)</f>
        <v>บึงกาฬ</v>
      </c>
      <c r="E508" s="352">
        <v>8</v>
      </c>
      <c r="F508" s="351" t="str" cm="1">
        <f t="array" ref="F508">_xlfn.IFS(OrgTbl[[#This Row],[TypeID]]="รพช.","โรงพยาบาลชุมชน",OrgTbl[[#This Row],[TypeID]]="รพศ.","โรงพยาบาลศูนย์",OrgTbl[[#This Row],[TypeID]]="รพท.","โรงพยาบาลทั่วไป")</f>
        <v>โรงพยาบาลทั่วไป</v>
      </c>
      <c r="G508" s="351" t="str">
        <f>INDEX('Org2567'!$BB$4:$BB$905,MATCH(OrgTbl[[#This Row],[code5]],'Org2567'!$D$4:$D$905,0))</f>
        <v>รพท.</v>
      </c>
      <c r="H508" s="352" t="s">
        <v>4042</v>
      </c>
      <c r="I508" s="351" t="s">
        <v>2417</v>
      </c>
      <c r="J508" s="353">
        <f>INDEX('Org2567'!$BD$4:$BD$905,MATCH(OrgTbl[[#This Row],[code5]],'Org2567'!$D$4:$D$905,0))</f>
        <v>273</v>
      </c>
      <c r="K508" s="351" t="s">
        <v>923</v>
      </c>
      <c r="L508" s="351" t="str">
        <f>INDEX('Org2567'!$BC$4:$BC$905,MATCH(OrgTbl[[#This Row],[code5]],'Org2567'!$D$4:$D$905,0))</f>
        <v>S</v>
      </c>
      <c r="M508" s="352">
        <f>INDEX('Org2567'!$BF$4:$BF$905,MATCH(OrgTbl[[#This Row],[code5]],'Org2567'!$D$4:$D$905,0))</f>
        <v>16</v>
      </c>
      <c r="N508" s="354"/>
      <c r="O508" s="351" t="s">
        <v>2418</v>
      </c>
      <c r="P508" s="351" t="str">
        <f>INDEX('Org2567'!$BG$4:$BG$905,MATCH(OrgTbl[[#This Row],[code5]],'Org2567'!$D$4:$D$905,0))</f>
        <v>รพท.S B&lt;=400</v>
      </c>
      <c r="Q508" s="355">
        <f>INDEX('Org2567'!$BE:$BE,MATCH(OrgTbl[[#This Row],[code5]],'Org2567'!$D:$D,0))</f>
        <v>76101</v>
      </c>
      <c r="R508" s="356"/>
    </row>
    <row r="509" spans="1:18" s="146" customFormat="1" ht="21" x14ac:dyDescent="0.6">
      <c r="A509" s="350" t="s">
        <v>512</v>
      </c>
      <c r="B509" s="351" t="s">
        <v>2425</v>
      </c>
      <c r="C509" s="351" t="str">
        <f>OrgTbl[[#This Row],[name333]]&amp;","&amp;OrgTbl[[#This Row],[TypeID]]</f>
        <v>เซกา,รพช.</v>
      </c>
      <c r="D509" s="351" t="str">
        <f>MID(OrgTbl[[#This Row],[name]],10,100)</f>
        <v>เซกา</v>
      </c>
      <c r="E509" s="352">
        <v>8</v>
      </c>
      <c r="F509" s="351" t="str" cm="1">
        <f t="array" ref="F509">_xlfn.IFS(OrgTbl[[#This Row],[TypeID]]="รพช.","โรงพยาบาลชุมชน",OrgTbl[[#This Row],[TypeID]]="รพศ.","โรงพยาบาลศูนย์",OrgTbl[[#This Row],[TypeID]]="รพท.","โรงพยาบาลทั่วไป")</f>
        <v>โรงพยาบาลชุมชน</v>
      </c>
      <c r="G509" s="351" t="str">
        <f>INDEX('Org2567'!$BB$4:$BB$905,MATCH(OrgTbl[[#This Row],[code5]],'Org2567'!$D$4:$D$905,0))</f>
        <v>รพช.</v>
      </c>
      <c r="H509" s="352" t="s">
        <v>4042</v>
      </c>
      <c r="I509" s="351" t="s">
        <v>2417</v>
      </c>
      <c r="J509" s="353">
        <f>INDEX('Org2567'!$BD$4:$BD$905,MATCH(OrgTbl[[#This Row],[code5]],'Org2567'!$D$4:$D$905,0))</f>
        <v>125</v>
      </c>
      <c r="K509" s="351" t="s">
        <v>923</v>
      </c>
      <c r="L509" s="351" t="str">
        <f>INDEX('Org2567'!$BC$4:$BC$905,MATCH(OrgTbl[[#This Row],[code5]],'Org2567'!$D$4:$D$905,0))</f>
        <v>M2</v>
      </c>
      <c r="M509" s="352">
        <f>INDEX('Org2567'!$BF$4:$BF$905,MATCH(OrgTbl[[#This Row],[code5]],'Org2567'!$D$4:$D$905,0))</f>
        <v>13</v>
      </c>
      <c r="N509" s="354"/>
      <c r="O509" s="351" t="s">
        <v>2427</v>
      </c>
      <c r="P509" s="351" t="str">
        <f>INDEX('Org2567'!$BG$4:$BG$905,MATCH(OrgTbl[[#This Row],[code5]],'Org2567'!$D$4:$D$905,0))</f>
        <v>รพช.M2 B&gt;100</v>
      </c>
      <c r="Q509" s="355">
        <f>INDEX('Org2567'!$BE:$BE,MATCH(OrgTbl[[#This Row],[code5]],'Org2567'!$D:$D,0))</f>
        <v>53566</v>
      </c>
      <c r="R509" s="356"/>
    </row>
    <row r="510" spans="1:18" s="146" customFormat="1" ht="21" x14ac:dyDescent="0.6">
      <c r="A510" s="350" t="s">
        <v>511</v>
      </c>
      <c r="B510" s="351" t="s">
        <v>2422</v>
      </c>
      <c r="C510" s="351" t="str">
        <f>OrgTbl[[#This Row],[name333]]&amp;","&amp;OrgTbl[[#This Row],[TypeID]]</f>
        <v>โซ่พิสัย,รพช.</v>
      </c>
      <c r="D510" s="351" t="str">
        <f>MID(OrgTbl[[#This Row],[name]],10,100)</f>
        <v>โซ่พิสัย</v>
      </c>
      <c r="E510" s="352">
        <v>8</v>
      </c>
      <c r="F510" s="351" t="str" cm="1">
        <f t="array" ref="F510">_xlfn.IFS(OrgTbl[[#This Row],[TypeID]]="รพช.","โรงพยาบาลชุมชน",OrgTbl[[#This Row],[TypeID]]="รพศ.","โรงพยาบาลศูนย์",OrgTbl[[#This Row],[TypeID]]="รพท.","โรงพยาบาลทั่วไป")</f>
        <v>โรงพยาบาลชุมชน</v>
      </c>
      <c r="G510" s="351" t="str">
        <f>INDEX('Org2567'!$BB$4:$BB$905,MATCH(OrgTbl[[#This Row],[code5]],'Org2567'!$D$4:$D$905,0))</f>
        <v>รพช.</v>
      </c>
      <c r="H510" s="352" t="s">
        <v>4042</v>
      </c>
      <c r="I510" s="351" t="s">
        <v>2417</v>
      </c>
      <c r="J510" s="353">
        <f>INDEX('Org2567'!$BD$4:$BD$905,MATCH(OrgTbl[[#This Row],[code5]],'Org2567'!$D$4:$D$905,0))</f>
        <v>73</v>
      </c>
      <c r="K510" s="351" t="s">
        <v>923</v>
      </c>
      <c r="L510" s="351" t="str">
        <f>INDEX('Org2567'!$BC$4:$BC$905,MATCH(OrgTbl[[#This Row],[code5]],'Org2567'!$D$4:$D$905,0))</f>
        <v>F1</v>
      </c>
      <c r="M510" s="352">
        <f>INDEX('Org2567'!$BF$4:$BF$905,MATCH(OrgTbl[[#This Row],[code5]],'Org2567'!$D$4:$D$905,0))</f>
        <v>9</v>
      </c>
      <c r="N510" s="354"/>
      <c r="O510" s="351" t="s">
        <v>2424</v>
      </c>
      <c r="P510" s="351" t="str">
        <f>INDEX('Org2567'!$BG$4:$BG$905,MATCH(OrgTbl[[#This Row],[code5]],'Org2567'!$D$4:$D$905,0))</f>
        <v>รพช.F1 P&lt;=50,000</v>
      </c>
      <c r="Q510" s="355">
        <f>INDEX('Org2567'!$BE:$BE,MATCH(OrgTbl[[#This Row],[code5]],'Org2567'!$D:$D,0))</f>
        <v>48907</v>
      </c>
      <c r="R510" s="356"/>
    </row>
    <row r="511" spans="1:18" s="146" customFormat="1" ht="21" x14ac:dyDescent="0.6">
      <c r="A511" s="350" t="s">
        <v>514</v>
      </c>
      <c r="B511" s="351" t="s">
        <v>2431</v>
      </c>
      <c r="C511" s="351" t="str">
        <f>OrgTbl[[#This Row],[name333]]&amp;","&amp;OrgTbl[[#This Row],[TypeID]]</f>
        <v>บึงโขงหลง,รพช.</v>
      </c>
      <c r="D511" s="351" t="str">
        <f>MID(OrgTbl[[#This Row],[name]],10,100)</f>
        <v>บึงโขงหลง</v>
      </c>
      <c r="E511" s="352">
        <v>8</v>
      </c>
      <c r="F511" s="351" t="str" cm="1">
        <f t="array" ref="F511">_xlfn.IFS(OrgTbl[[#This Row],[TypeID]]="รพช.","โรงพยาบาลชุมชน",OrgTbl[[#This Row],[TypeID]]="รพศ.","โรงพยาบาลศูนย์",OrgTbl[[#This Row],[TypeID]]="รพท.","โรงพยาบาลทั่วไป")</f>
        <v>โรงพยาบาลชุมชน</v>
      </c>
      <c r="G511" s="351" t="str">
        <f>INDEX('Org2567'!$BB$4:$BB$905,MATCH(OrgTbl[[#This Row],[code5]],'Org2567'!$D$4:$D$905,0))</f>
        <v>รพช.</v>
      </c>
      <c r="H511" s="352" t="s">
        <v>4042</v>
      </c>
      <c r="I511" s="351" t="s">
        <v>2417</v>
      </c>
      <c r="J511" s="353">
        <f>INDEX('Org2567'!$BD$4:$BD$905,MATCH(OrgTbl[[#This Row],[code5]],'Org2567'!$D$4:$D$905,0))</f>
        <v>52</v>
      </c>
      <c r="K511" s="351" t="s">
        <v>923</v>
      </c>
      <c r="L511" s="351" t="str">
        <f>INDEX('Org2567'!$BC$4:$BC$905,MATCH(OrgTbl[[#This Row],[code5]],'Org2567'!$D$4:$D$905,0))</f>
        <v>F2</v>
      </c>
      <c r="M511" s="352">
        <f>INDEX('Org2567'!$BF$4:$BF$905,MATCH(OrgTbl[[#This Row],[code5]],'Org2567'!$D$4:$D$905,0))</f>
        <v>6</v>
      </c>
      <c r="N511" s="354"/>
      <c r="O511" s="351" t="s">
        <v>2433</v>
      </c>
      <c r="P511" s="351" t="str">
        <f>INDEX('Org2567'!$BG$4:$BG$905,MATCH(OrgTbl[[#This Row],[code5]],'Org2567'!$D$4:$D$905,0))</f>
        <v>รพช.F2 P30,000-60,000</v>
      </c>
      <c r="Q511" s="355">
        <f>INDEX('Org2567'!$BE:$BE,MATCH(OrgTbl[[#This Row],[code5]],'Org2567'!$D:$D,0))</f>
        <v>31150</v>
      </c>
      <c r="R511" s="356"/>
    </row>
    <row r="512" spans="1:18" s="146" customFormat="1" ht="21" x14ac:dyDescent="0.6">
      <c r="A512" s="350" t="s">
        <v>513</v>
      </c>
      <c r="B512" s="351" t="s">
        <v>2428</v>
      </c>
      <c r="C512" s="351" t="str">
        <f>OrgTbl[[#This Row],[name333]]&amp;","&amp;OrgTbl[[#This Row],[TypeID]]</f>
        <v>ปากคาด,รพช.</v>
      </c>
      <c r="D512" s="351" t="str">
        <f>MID(OrgTbl[[#This Row],[name]],10,100)</f>
        <v>ปากคาด</v>
      </c>
      <c r="E512" s="352">
        <v>8</v>
      </c>
      <c r="F512" s="351" t="str" cm="1">
        <f t="array" ref="F512">_xlfn.IFS(OrgTbl[[#This Row],[TypeID]]="รพช.","โรงพยาบาลชุมชน",OrgTbl[[#This Row],[TypeID]]="รพศ.","โรงพยาบาลศูนย์",OrgTbl[[#This Row],[TypeID]]="รพท.","โรงพยาบาลทั่วไป")</f>
        <v>โรงพยาบาลชุมชน</v>
      </c>
      <c r="G512" s="351" t="str">
        <f>INDEX('Org2567'!$BB$4:$BB$905,MATCH(OrgTbl[[#This Row],[code5]],'Org2567'!$D$4:$D$905,0))</f>
        <v>รพช.</v>
      </c>
      <c r="H512" s="352" t="s">
        <v>4042</v>
      </c>
      <c r="I512" s="351" t="s">
        <v>2417</v>
      </c>
      <c r="J512" s="353">
        <f>INDEX('Org2567'!$BD$4:$BD$905,MATCH(OrgTbl[[#This Row],[code5]],'Org2567'!$D$4:$D$905,0))</f>
        <v>41</v>
      </c>
      <c r="K512" s="351" t="s">
        <v>923</v>
      </c>
      <c r="L512" s="351" t="str">
        <f>INDEX('Org2567'!$BC$4:$BC$905,MATCH(OrgTbl[[#This Row],[code5]],'Org2567'!$D$4:$D$905,0))</f>
        <v>F2</v>
      </c>
      <c r="M512" s="352">
        <f>INDEX('Org2567'!$BF$4:$BF$905,MATCH(OrgTbl[[#This Row],[code5]],'Org2567'!$D$4:$D$905,0))</f>
        <v>6</v>
      </c>
      <c r="N512" s="354"/>
      <c r="O512" s="351" t="s">
        <v>2430</v>
      </c>
      <c r="P512" s="351" t="str">
        <f>INDEX('Org2567'!$BG$4:$BG$905,MATCH(OrgTbl[[#This Row],[code5]],'Org2567'!$D$4:$D$905,0))</f>
        <v>รพช.F2 P30,000-60,000</v>
      </c>
      <c r="Q512" s="355">
        <f>INDEX('Org2567'!$BE:$BE,MATCH(OrgTbl[[#This Row],[code5]],'Org2567'!$D:$D,0))</f>
        <v>30903</v>
      </c>
      <c r="R512" s="356"/>
    </row>
    <row r="513" spans="1:18" s="146" customFormat="1" ht="21" x14ac:dyDescent="0.6">
      <c r="A513" s="350" t="s">
        <v>510</v>
      </c>
      <c r="B513" s="351" t="s">
        <v>2419</v>
      </c>
      <c r="C513" s="351" t="str">
        <f>OrgTbl[[#This Row],[name333]]&amp;","&amp;OrgTbl[[#This Row],[TypeID]]</f>
        <v>พรเจริญ,รพช.</v>
      </c>
      <c r="D513" s="351" t="str">
        <f>MID(OrgTbl[[#This Row],[name]],10,100)</f>
        <v>พรเจริญ</v>
      </c>
      <c r="E513" s="352">
        <v>8</v>
      </c>
      <c r="F513" s="351" t="str" cm="1">
        <f t="array" ref="F513">_xlfn.IFS(OrgTbl[[#This Row],[TypeID]]="รพช.","โรงพยาบาลชุมชน",OrgTbl[[#This Row],[TypeID]]="รพศ.","โรงพยาบาลศูนย์",OrgTbl[[#This Row],[TypeID]]="รพท.","โรงพยาบาลทั่วไป")</f>
        <v>โรงพยาบาลชุมชน</v>
      </c>
      <c r="G513" s="351" t="str">
        <f>INDEX('Org2567'!$BB$4:$BB$905,MATCH(OrgTbl[[#This Row],[code5]],'Org2567'!$D$4:$D$905,0))</f>
        <v>รพช.</v>
      </c>
      <c r="H513" s="352" t="s">
        <v>4042</v>
      </c>
      <c r="I513" s="351" t="s">
        <v>2417</v>
      </c>
      <c r="J513" s="353">
        <f>INDEX('Org2567'!$BD$4:$BD$905,MATCH(OrgTbl[[#This Row],[code5]],'Org2567'!$D$4:$D$905,0))</f>
        <v>37</v>
      </c>
      <c r="K513" s="351" t="s">
        <v>923</v>
      </c>
      <c r="L513" s="351" t="str">
        <f>INDEX('Org2567'!$BC$4:$BC$905,MATCH(OrgTbl[[#This Row],[code5]],'Org2567'!$D$4:$D$905,0))</f>
        <v>F2</v>
      </c>
      <c r="M513" s="352">
        <f>INDEX('Org2567'!$BF$4:$BF$905,MATCH(OrgTbl[[#This Row],[code5]],'Org2567'!$D$4:$D$905,0))</f>
        <v>6</v>
      </c>
      <c r="N513" s="354"/>
      <c r="O513" s="351" t="s">
        <v>2421</v>
      </c>
      <c r="P513" s="351" t="str">
        <f>INDEX('Org2567'!$BG$4:$BG$905,MATCH(OrgTbl[[#This Row],[code5]],'Org2567'!$D$4:$D$905,0))</f>
        <v>รพช.F2 P30,000-60,000</v>
      </c>
      <c r="Q513" s="355">
        <f>INDEX('Org2567'!$BE:$BE,MATCH(OrgTbl[[#This Row],[code5]],'Org2567'!$D:$D,0))</f>
        <v>41639</v>
      </c>
      <c r="R513" s="356"/>
    </row>
    <row r="514" spans="1:18" s="146" customFormat="1" ht="21" x14ac:dyDescent="0.6">
      <c r="A514" s="350" t="s">
        <v>515</v>
      </c>
      <c r="B514" s="351" t="s">
        <v>2434</v>
      </c>
      <c r="C514" s="351" t="str">
        <f>OrgTbl[[#This Row],[name333]]&amp;","&amp;OrgTbl[[#This Row],[TypeID]]</f>
        <v>ศรีวิไล,รพช.</v>
      </c>
      <c r="D514" s="351" t="str">
        <f>MID(OrgTbl[[#This Row],[name]],10,100)</f>
        <v>ศรีวิไล</v>
      </c>
      <c r="E514" s="352">
        <v>8</v>
      </c>
      <c r="F514" s="351" t="str" cm="1">
        <f t="array" ref="F514">_xlfn.IFS(OrgTbl[[#This Row],[TypeID]]="รพช.","โรงพยาบาลชุมชน",OrgTbl[[#This Row],[TypeID]]="รพศ.","โรงพยาบาลศูนย์",OrgTbl[[#This Row],[TypeID]]="รพท.","โรงพยาบาลทั่วไป")</f>
        <v>โรงพยาบาลชุมชน</v>
      </c>
      <c r="G514" s="351" t="str">
        <f>INDEX('Org2567'!$BB$4:$BB$905,MATCH(OrgTbl[[#This Row],[code5]],'Org2567'!$D$4:$D$905,0))</f>
        <v>รพช.</v>
      </c>
      <c r="H514" s="352" t="s">
        <v>4042</v>
      </c>
      <c r="I514" s="351" t="s">
        <v>2417</v>
      </c>
      <c r="J514" s="353">
        <f>INDEX('Org2567'!$BD$4:$BD$905,MATCH(OrgTbl[[#This Row],[code5]],'Org2567'!$D$4:$D$905,0))</f>
        <v>38</v>
      </c>
      <c r="K514" s="351" t="s">
        <v>923</v>
      </c>
      <c r="L514" s="351" t="str">
        <f>INDEX('Org2567'!$BC$4:$BC$905,MATCH(OrgTbl[[#This Row],[code5]],'Org2567'!$D$4:$D$905,0))</f>
        <v>F2</v>
      </c>
      <c r="M514" s="352">
        <f>INDEX('Org2567'!$BF$4:$BF$905,MATCH(OrgTbl[[#This Row],[code5]],'Org2567'!$D$4:$D$905,0))</f>
        <v>6</v>
      </c>
      <c r="N514" s="354"/>
      <c r="O514" s="351" t="s">
        <v>2436</v>
      </c>
      <c r="P514" s="351" t="str">
        <f>INDEX('Org2567'!$BG$4:$BG$905,MATCH(OrgTbl[[#This Row],[code5]],'Org2567'!$D$4:$D$905,0))</f>
        <v>รพช.F2 P30,000-60,000</v>
      </c>
      <c r="Q514" s="355">
        <f>INDEX('Org2567'!$BE:$BE,MATCH(OrgTbl[[#This Row],[code5]],'Org2567'!$D:$D,0))</f>
        <v>31592</v>
      </c>
      <c r="R514" s="356"/>
    </row>
    <row r="515" spans="1:18" s="146" customFormat="1" ht="21" x14ac:dyDescent="0.6">
      <c r="A515" s="350" t="s">
        <v>516</v>
      </c>
      <c r="B515" s="351" t="s">
        <v>2437</v>
      </c>
      <c r="C515" s="351" t="str">
        <f>OrgTbl[[#This Row],[name333]]&amp;","&amp;OrgTbl[[#This Row],[TypeID]]</f>
        <v>บุ่งคล้า,รพช.</v>
      </c>
      <c r="D515" s="351" t="str">
        <f>MID(OrgTbl[[#This Row],[name]],10,100)</f>
        <v>บุ่งคล้า</v>
      </c>
      <c r="E515" s="352">
        <v>8</v>
      </c>
      <c r="F515" s="351" t="str" cm="1">
        <f t="array" ref="F515">_xlfn.IFS(OrgTbl[[#This Row],[TypeID]]="รพช.","โรงพยาบาลชุมชน",OrgTbl[[#This Row],[TypeID]]="รพศ.","โรงพยาบาลศูนย์",OrgTbl[[#This Row],[TypeID]]="รพท.","โรงพยาบาลทั่วไป")</f>
        <v>โรงพยาบาลชุมชน</v>
      </c>
      <c r="G515" s="351" t="str">
        <f>INDEX('Org2567'!$BB$4:$BB$905,MATCH(OrgTbl[[#This Row],[code5]],'Org2567'!$D$4:$D$905,0))</f>
        <v>รพช.</v>
      </c>
      <c r="H515" s="352" t="s">
        <v>4042</v>
      </c>
      <c r="I515" s="351" t="s">
        <v>2417</v>
      </c>
      <c r="J515" s="353">
        <f>INDEX('Org2567'!$BD$4:$BD$905,MATCH(OrgTbl[[#This Row],[code5]],'Org2567'!$D$4:$D$905,0))</f>
        <v>32</v>
      </c>
      <c r="K515" s="351" t="s">
        <v>923</v>
      </c>
      <c r="L515" s="351" t="str">
        <f>INDEX('Org2567'!$BC$4:$BC$905,MATCH(OrgTbl[[#This Row],[code5]],'Org2567'!$D$4:$D$905,0))</f>
        <v>F3</v>
      </c>
      <c r="M515" s="352">
        <f>INDEX('Org2567'!$BF$4:$BF$905,MATCH(OrgTbl[[#This Row],[code5]],'Org2567'!$D$4:$D$905,0))</f>
        <v>2</v>
      </c>
      <c r="N515" s="354"/>
      <c r="O515" s="351" t="s">
        <v>2439</v>
      </c>
      <c r="P515" s="351" t="str">
        <f>INDEX('Org2567'!$BG$4:$BG$905,MATCH(OrgTbl[[#This Row],[code5]],'Org2567'!$D$4:$D$905,0))</f>
        <v>รพช.F3 P&lt;=15,000</v>
      </c>
      <c r="Q515" s="355">
        <f>INDEX('Org2567'!$BE:$BE,MATCH(OrgTbl[[#This Row],[code5]],'Org2567'!$D:$D,0))</f>
        <v>11241</v>
      </c>
      <c r="R515" s="356"/>
    </row>
    <row r="516" spans="1:18" s="146" customFormat="1" ht="21" x14ac:dyDescent="0.6">
      <c r="A516" s="350" t="s">
        <v>517</v>
      </c>
      <c r="B516" s="351" t="s">
        <v>2521</v>
      </c>
      <c r="C516" s="351" t="str">
        <f>OrgTbl[[#This Row],[name333]]&amp;","&amp;OrgTbl[[#This Row],[TypeID]]</f>
        <v>เลย,รพท.</v>
      </c>
      <c r="D516" s="351" t="str">
        <f>MID(OrgTbl[[#This Row],[name]],10,100)</f>
        <v>เลย</v>
      </c>
      <c r="E516" s="352">
        <v>8</v>
      </c>
      <c r="F516" s="351" t="str" cm="1">
        <f t="array" ref="F516">_xlfn.IFS(OrgTbl[[#This Row],[TypeID]]="รพช.","โรงพยาบาลชุมชน",OrgTbl[[#This Row],[TypeID]]="รพศ.","โรงพยาบาลศูนย์",OrgTbl[[#This Row],[TypeID]]="รพท.","โรงพยาบาลทั่วไป")</f>
        <v>โรงพยาบาลทั่วไป</v>
      </c>
      <c r="G516" s="351" t="str">
        <f>INDEX('Org2567'!$BB$4:$BB$905,MATCH(OrgTbl[[#This Row],[code5]],'Org2567'!$D$4:$D$905,0))</f>
        <v>รพท.</v>
      </c>
      <c r="H516" s="352" t="s">
        <v>4043</v>
      </c>
      <c r="I516" s="351" t="s">
        <v>2523</v>
      </c>
      <c r="J516" s="353">
        <f>INDEX('Org2567'!$BD$4:$BD$905,MATCH(OrgTbl[[#This Row],[code5]],'Org2567'!$D$4:$D$905,0))</f>
        <v>558</v>
      </c>
      <c r="K516" s="351" t="s">
        <v>923</v>
      </c>
      <c r="L516" s="351" t="str">
        <f>INDEX('Org2567'!$BC$4:$BC$905,MATCH(OrgTbl[[#This Row],[code5]],'Org2567'!$D$4:$D$905,0))</f>
        <v>S</v>
      </c>
      <c r="M516" s="352">
        <f>INDEX('Org2567'!$BF$4:$BF$905,MATCH(OrgTbl[[#This Row],[code5]],'Org2567'!$D$4:$D$905,0))</f>
        <v>17</v>
      </c>
      <c r="N516" s="354"/>
      <c r="O516" s="351" t="s">
        <v>2524</v>
      </c>
      <c r="P516" s="351" t="str">
        <f>INDEX('Org2567'!$BG$4:$BG$905,MATCH(OrgTbl[[#This Row],[code5]],'Org2567'!$D$4:$D$905,0))</f>
        <v>รพท.S B&gt;400</v>
      </c>
      <c r="Q516" s="355">
        <f>INDEX('Org2567'!$BE:$BE,MATCH(OrgTbl[[#This Row],[code5]],'Org2567'!$D:$D,0))</f>
        <v>92386</v>
      </c>
      <c r="R516" s="356"/>
    </row>
    <row r="517" spans="1:18" s="146" customFormat="1" ht="21" x14ac:dyDescent="0.6">
      <c r="A517" s="350" t="s">
        <v>524</v>
      </c>
      <c r="B517" s="351" t="s">
        <v>2543</v>
      </c>
      <c r="C517" s="351" t="str">
        <f>OrgTbl[[#This Row],[name333]]&amp;","&amp;OrgTbl[[#This Row],[TypeID]]</f>
        <v>วังสะพุง,รพช.</v>
      </c>
      <c r="D517" s="351" t="str">
        <f>MID(OrgTbl[[#This Row],[name]],10,100)</f>
        <v>วังสะพุง</v>
      </c>
      <c r="E517" s="352">
        <v>8</v>
      </c>
      <c r="F517" s="351" t="str" cm="1">
        <f t="array" ref="F517">_xlfn.IFS(OrgTbl[[#This Row],[TypeID]]="รพช.","โรงพยาบาลชุมชน",OrgTbl[[#This Row],[TypeID]]="รพศ.","โรงพยาบาลศูนย์",OrgTbl[[#This Row],[TypeID]]="รพท.","โรงพยาบาลทั่วไป")</f>
        <v>โรงพยาบาลชุมชน</v>
      </c>
      <c r="G517" s="351" t="str">
        <f>INDEX('Org2567'!$BB$4:$BB$905,MATCH(OrgTbl[[#This Row],[code5]],'Org2567'!$D$4:$D$905,0))</f>
        <v>รพช.</v>
      </c>
      <c r="H517" s="352" t="s">
        <v>4043</v>
      </c>
      <c r="I517" s="351" t="s">
        <v>2523</v>
      </c>
      <c r="J517" s="353">
        <f>INDEX('Org2567'!$BD$4:$BD$905,MATCH(OrgTbl[[#This Row],[code5]],'Org2567'!$D$4:$D$905,0))</f>
        <v>120</v>
      </c>
      <c r="K517" s="351" t="s">
        <v>923</v>
      </c>
      <c r="L517" s="351" t="str">
        <f>INDEX('Org2567'!$BC$4:$BC$905,MATCH(OrgTbl[[#This Row],[code5]],'Org2567'!$D$4:$D$905,0))</f>
        <v>M2</v>
      </c>
      <c r="M517" s="352">
        <f>INDEX('Org2567'!$BF$4:$BF$905,MATCH(OrgTbl[[#This Row],[code5]],'Org2567'!$D$4:$D$905,0))</f>
        <v>13</v>
      </c>
      <c r="N517" s="354"/>
      <c r="O517" s="351" t="s">
        <v>2545</v>
      </c>
      <c r="P517" s="351" t="str">
        <f>INDEX('Org2567'!$BG$4:$BG$905,MATCH(OrgTbl[[#This Row],[code5]],'Org2567'!$D$4:$D$905,0))</f>
        <v>รพช.M2 B&gt;100</v>
      </c>
      <c r="Q517" s="355">
        <f>INDEX('Org2567'!$BE:$BE,MATCH(OrgTbl[[#This Row],[code5]],'Org2567'!$D:$D,0))</f>
        <v>85793</v>
      </c>
      <c r="R517" s="356"/>
    </row>
    <row r="518" spans="1:18" s="146" customFormat="1" ht="21" x14ac:dyDescent="0.6">
      <c r="A518" s="350" t="s">
        <v>528</v>
      </c>
      <c r="B518" s="351" t="s">
        <v>2555</v>
      </c>
      <c r="C518" s="351" t="str">
        <f>OrgTbl[[#This Row],[name333]]&amp;","&amp;OrgTbl[[#This Row],[TypeID]]</f>
        <v>สมเด็จพระยุพราชด่านซ้าย,รพช.</v>
      </c>
      <c r="D518" s="351" t="str">
        <f>MID(OrgTbl[[#This Row],[name]],10,100)</f>
        <v>สมเด็จพระยุพราชด่านซ้าย</v>
      </c>
      <c r="E518" s="352">
        <v>8</v>
      </c>
      <c r="F518" s="351" t="str" cm="1">
        <f t="array" ref="F518">_xlfn.IFS(OrgTbl[[#This Row],[TypeID]]="รพช.","โรงพยาบาลชุมชน",OrgTbl[[#This Row],[TypeID]]="รพศ.","โรงพยาบาลศูนย์",OrgTbl[[#This Row],[TypeID]]="รพท.","โรงพยาบาลทั่วไป")</f>
        <v>โรงพยาบาลชุมชน</v>
      </c>
      <c r="G518" s="351" t="str">
        <f>INDEX('Org2567'!$BB$4:$BB$905,MATCH(OrgTbl[[#This Row],[code5]],'Org2567'!$D$4:$D$905,0))</f>
        <v>รพช.</v>
      </c>
      <c r="H518" s="352" t="s">
        <v>4043</v>
      </c>
      <c r="I518" s="351" t="s">
        <v>2523</v>
      </c>
      <c r="J518" s="353">
        <f>INDEX('Org2567'!$BD$4:$BD$905,MATCH(OrgTbl[[#This Row],[code5]],'Org2567'!$D$4:$D$905,0))</f>
        <v>60</v>
      </c>
      <c r="K518" s="351" t="s">
        <v>923</v>
      </c>
      <c r="L518" s="351" t="str">
        <f>INDEX('Org2567'!$BC$4:$BC$905,MATCH(OrgTbl[[#This Row],[code5]],'Org2567'!$D$4:$D$905,0))</f>
        <v>M2</v>
      </c>
      <c r="M518" s="352">
        <f>INDEX('Org2567'!$BF$4:$BF$905,MATCH(OrgTbl[[#This Row],[code5]],'Org2567'!$D$4:$D$905,0))</f>
        <v>12</v>
      </c>
      <c r="N518" s="354"/>
      <c r="O518" s="351" t="s">
        <v>2557</v>
      </c>
      <c r="P518" s="351" t="str">
        <f>INDEX('Org2567'!$BG$4:$BG$905,MATCH(OrgTbl[[#This Row],[code5]],'Org2567'!$D$4:$D$905,0))</f>
        <v>รพช.M2 B&lt;=100</v>
      </c>
      <c r="Q518" s="355">
        <f>INDEX('Org2567'!$BE:$BE,MATCH(OrgTbl[[#This Row],[code5]],'Org2567'!$D:$D,0))</f>
        <v>41934</v>
      </c>
      <c r="R518" s="356"/>
    </row>
    <row r="519" spans="1:18" s="146" customFormat="1" ht="21" x14ac:dyDescent="0.6">
      <c r="A519" s="350" t="s">
        <v>519</v>
      </c>
      <c r="B519" s="351" t="s">
        <v>2528</v>
      </c>
      <c r="C519" s="351" t="str">
        <f>OrgTbl[[#This Row],[name333]]&amp;","&amp;OrgTbl[[#This Row],[TypeID]]</f>
        <v>เชียงคาน,รพช.</v>
      </c>
      <c r="D519" s="351" t="str">
        <f>MID(OrgTbl[[#This Row],[name]],10,100)</f>
        <v>เชียงคาน</v>
      </c>
      <c r="E519" s="352">
        <v>8</v>
      </c>
      <c r="F519" s="351" t="str" cm="1">
        <f t="array" ref="F519">_xlfn.IFS(OrgTbl[[#This Row],[TypeID]]="รพช.","โรงพยาบาลชุมชน",OrgTbl[[#This Row],[TypeID]]="รพศ.","โรงพยาบาลศูนย์",OrgTbl[[#This Row],[TypeID]]="รพท.","โรงพยาบาลทั่วไป")</f>
        <v>โรงพยาบาลชุมชน</v>
      </c>
      <c r="G519" s="351" t="str">
        <f>INDEX('Org2567'!$BB$4:$BB$905,MATCH(OrgTbl[[#This Row],[code5]],'Org2567'!$D$4:$D$905,0))</f>
        <v>รพช.</v>
      </c>
      <c r="H519" s="352" t="s">
        <v>4043</v>
      </c>
      <c r="I519" s="351" t="s">
        <v>2523</v>
      </c>
      <c r="J519" s="353">
        <f>INDEX('Org2567'!$BD$4:$BD$905,MATCH(OrgTbl[[#This Row],[code5]],'Org2567'!$D$4:$D$905,0))</f>
        <v>59</v>
      </c>
      <c r="K519" s="351" t="s">
        <v>923</v>
      </c>
      <c r="L519" s="351" t="str">
        <f>INDEX('Org2567'!$BC$4:$BC$905,MATCH(OrgTbl[[#This Row],[code5]],'Org2567'!$D$4:$D$905,0))</f>
        <v>F2</v>
      </c>
      <c r="M519" s="352">
        <f>INDEX('Org2567'!$BF$4:$BF$905,MATCH(OrgTbl[[#This Row],[code5]],'Org2567'!$D$4:$D$905,0))</f>
        <v>6</v>
      </c>
      <c r="N519" s="354"/>
      <c r="O519" s="351" t="s">
        <v>2530</v>
      </c>
      <c r="P519" s="351" t="str">
        <f>INDEX('Org2567'!$BG$4:$BG$905,MATCH(OrgTbl[[#This Row],[code5]],'Org2567'!$D$4:$D$905,0))</f>
        <v>รพช.F2 P30,000-60,000</v>
      </c>
      <c r="Q519" s="355">
        <f>INDEX('Org2567'!$BE:$BE,MATCH(OrgTbl[[#This Row],[code5]],'Org2567'!$D:$D,0))</f>
        <v>47483</v>
      </c>
      <c r="R519" s="356"/>
    </row>
    <row r="520" spans="1:18" s="146" customFormat="1" ht="21" x14ac:dyDescent="0.6">
      <c r="A520" s="350" t="s">
        <v>523</v>
      </c>
      <c r="B520" s="351" t="s">
        <v>2540</v>
      </c>
      <c r="C520" s="351" t="str">
        <f>OrgTbl[[#This Row],[name333]]&amp;","&amp;OrgTbl[[#This Row],[TypeID]]</f>
        <v>ท่าลี่,รพช.</v>
      </c>
      <c r="D520" s="351" t="str">
        <f>MID(OrgTbl[[#This Row],[name]],10,100)</f>
        <v>ท่าลี่</v>
      </c>
      <c r="E520" s="352">
        <v>8</v>
      </c>
      <c r="F520" s="351" t="str" cm="1">
        <f t="array" ref="F520">_xlfn.IFS(OrgTbl[[#This Row],[TypeID]]="รพช.","โรงพยาบาลชุมชน",OrgTbl[[#This Row],[TypeID]]="รพศ.","โรงพยาบาลศูนย์",OrgTbl[[#This Row],[TypeID]]="รพท.","โรงพยาบาลทั่วไป")</f>
        <v>โรงพยาบาลชุมชน</v>
      </c>
      <c r="G520" s="351" t="str">
        <f>INDEX('Org2567'!$BB$4:$BB$905,MATCH(OrgTbl[[#This Row],[code5]],'Org2567'!$D$4:$D$905,0))</f>
        <v>รพช.</v>
      </c>
      <c r="H520" s="352" t="s">
        <v>4043</v>
      </c>
      <c r="I520" s="351" t="s">
        <v>2523</v>
      </c>
      <c r="J520" s="353">
        <f>INDEX('Org2567'!$BD$4:$BD$905,MATCH(OrgTbl[[#This Row],[code5]],'Org2567'!$D$4:$D$905,0))</f>
        <v>35</v>
      </c>
      <c r="K520" s="351" t="s">
        <v>923</v>
      </c>
      <c r="L520" s="351" t="str">
        <f>INDEX('Org2567'!$BC$4:$BC$905,MATCH(OrgTbl[[#This Row],[code5]],'Org2567'!$D$4:$D$905,0))</f>
        <v>F2</v>
      </c>
      <c r="M520" s="352">
        <f>INDEX('Org2567'!$BF$4:$BF$905,MATCH(OrgTbl[[#This Row],[code5]],'Org2567'!$D$4:$D$905,0))</f>
        <v>5</v>
      </c>
      <c r="N520" s="354"/>
      <c r="O520" s="351" t="s">
        <v>2542</v>
      </c>
      <c r="P520" s="351" t="str">
        <f>INDEX('Org2567'!$BG$4:$BG$905,MATCH(OrgTbl[[#This Row],[code5]],'Org2567'!$D$4:$D$905,0))</f>
        <v>รพช.F2 P&lt;=30,000</v>
      </c>
      <c r="Q520" s="355">
        <f>INDEX('Org2567'!$BE:$BE,MATCH(OrgTbl[[#This Row],[code5]],'Org2567'!$D:$D,0))</f>
        <v>20876</v>
      </c>
      <c r="R520" s="356"/>
    </row>
    <row r="521" spans="1:18" s="146" customFormat="1" ht="21" x14ac:dyDescent="0.6">
      <c r="A521" s="350" t="s">
        <v>518</v>
      </c>
      <c r="B521" s="351" t="s">
        <v>2525</v>
      </c>
      <c r="C521" s="351" t="str">
        <f>OrgTbl[[#This Row],[name333]]&amp;","&amp;OrgTbl[[#This Row],[TypeID]]</f>
        <v>นาด้วง,รพช.</v>
      </c>
      <c r="D521" s="351" t="str">
        <f>MID(OrgTbl[[#This Row],[name]],10,100)</f>
        <v>นาด้วง</v>
      </c>
      <c r="E521" s="352">
        <v>8</v>
      </c>
      <c r="F521" s="351" t="str" cm="1">
        <f t="array" ref="F521">_xlfn.IFS(OrgTbl[[#This Row],[TypeID]]="รพช.","โรงพยาบาลชุมชน",OrgTbl[[#This Row],[TypeID]]="รพศ.","โรงพยาบาลศูนย์",OrgTbl[[#This Row],[TypeID]]="รพท.","โรงพยาบาลทั่วไป")</f>
        <v>โรงพยาบาลชุมชน</v>
      </c>
      <c r="G521" s="351" t="str">
        <f>INDEX('Org2567'!$BB$4:$BB$905,MATCH(OrgTbl[[#This Row],[code5]],'Org2567'!$D$4:$D$905,0))</f>
        <v>รพช.</v>
      </c>
      <c r="H521" s="352" t="s">
        <v>4043</v>
      </c>
      <c r="I521" s="351" t="s">
        <v>2523</v>
      </c>
      <c r="J521" s="353">
        <f>INDEX('Org2567'!$BD$4:$BD$905,MATCH(OrgTbl[[#This Row],[code5]],'Org2567'!$D$4:$D$905,0))</f>
        <v>30</v>
      </c>
      <c r="K521" s="351" t="s">
        <v>923</v>
      </c>
      <c r="L521" s="351" t="str">
        <f>INDEX('Org2567'!$BC$4:$BC$905,MATCH(OrgTbl[[#This Row],[code5]],'Org2567'!$D$4:$D$905,0))</f>
        <v>F2</v>
      </c>
      <c r="M521" s="352">
        <f>INDEX('Org2567'!$BF$4:$BF$905,MATCH(OrgTbl[[#This Row],[code5]],'Org2567'!$D$4:$D$905,0))</f>
        <v>5</v>
      </c>
      <c r="N521" s="354"/>
      <c r="O521" s="351" t="s">
        <v>2527</v>
      </c>
      <c r="P521" s="351" t="str">
        <f>INDEX('Org2567'!$BG$4:$BG$905,MATCH(OrgTbl[[#This Row],[code5]],'Org2567'!$D$4:$D$905,0))</f>
        <v>รพช.F2 P&lt;=30,000</v>
      </c>
      <c r="Q521" s="355">
        <f>INDEX('Org2567'!$BE:$BE,MATCH(OrgTbl[[#This Row],[code5]],'Org2567'!$D:$D,0))</f>
        <v>21566</v>
      </c>
      <c r="R521" s="356"/>
    </row>
    <row r="522" spans="1:18" s="146" customFormat="1" ht="21" x14ac:dyDescent="0.6">
      <c r="A522" s="350" t="s">
        <v>520</v>
      </c>
      <c r="B522" s="351" t="s">
        <v>2531</v>
      </c>
      <c r="C522" s="351" t="str">
        <f>OrgTbl[[#This Row],[name333]]&amp;","&amp;OrgTbl[[#This Row],[TypeID]]</f>
        <v>ปากชม,รพช.</v>
      </c>
      <c r="D522" s="351" t="str">
        <f>MID(OrgTbl[[#This Row],[name]],10,100)</f>
        <v>ปากชม</v>
      </c>
      <c r="E522" s="352">
        <v>8</v>
      </c>
      <c r="F522" s="351" t="str" cm="1">
        <f t="array" ref="F522">_xlfn.IFS(OrgTbl[[#This Row],[TypeID]]="รพช.","โรงพยาบาลชุมชน",OrgTbl[[#This Row],[TypeID]]="รพศ.","โรงพยาบาลศูนย์",OrgTbl[[#This Row],[TypeID]]="รพท.","โรงพยาบาลทั่วไป")</f>
        <v>โรงพยาบาลชุมชน</v>
      </c>
      <c r="G522" s="351" t="str">
        <f>INDEX('Org2567'!$BB$4:$BB$905,MATCH(OrgTbl[[#This Row],[code5]],'Org2567'!$D$4:$D$905,0))</f>
        <v>รพช.</v>
      </c>
      <c r="H522" s="352" t="s">
        <v>4043</v>
      </c>
      <c r="I522" s="351" t="s">
        <v>2523</v>
      </c>
      <c r="J522" s="353">
        <f>INDEX('Org2567'!$BD$4:$BD$905,MATCH(OrgTbl[[#This Row],[code5]],'Org2567'!$D$4:$D$905,0))</f>
        <v>34</v>
      </c>
      <c r="K522" s="351" t="s">
        <v>918</v>
      </c>
      <c r="L522" s="351" t="str">
        <f>INDEX('Org2567'!$BC$4:$BC$905,MATCH(OrgTbl[[#This Row],[code5]],'Org2567'!$D$4:$D$905,0))</f>
        <v>F2</v>
      </c>
      <c r="M522" s="352">
        <f>INDEX('Org2567'!$BF$4:$BF$905,MATCH(OrgTbl[[#This Row],[code5]],'Org2567'!$D$4:$D$905,0))</f>
        <v>6</v>
      </c>
      <c r="N522" s="354"/>
      <c r="O522" s="351" t="s">
        <v>2533</v>
      </c>
      <c r="P522" s="351" t="str">
        <f>INDEX('Org2567'!$BG$4:$BG$905,MATCH(OrgTbl[[#This Row],[code5]],'Org2567'!$D$4:$D$905,0))</f>
        <v>รพช.F2 P30,000-60,000</v>
      </c>
      <c r="Q522" s="355">
        <f>INDEX('Org2567'!$BE:$BE,MATCH(OrgTbl[[#This Row],[code5]],'Org2567'!$D:$D,0))</f>
        <v>35158</v>
      </c>
      <c r="R522" s="356"/>
    </row>
    <row r="523" spans="1:18" s="146" customFormat="1" ht="21" x14ac:dyDescent="0.6">
      <c r="A523" s="350" t="s">
        <v>527</v>
      </c>
      <c r="B523" s="351" t="s">
        <v>2552</v>
      </c>
      <c r="C523" s="351" t="str">
        <f>OrgTbl[[#This Row],[name333]]&amp;","&amp;OrgTbl[[#This Row],[TypeID]]</f>
        <v>ผาขาว,รพช.</v>
      </c>
      <c r="D523" s="351" t="str">
        <f>MID(OrgTbl[[#This Row],[name]],10,100)</f>
        <v>ผาขาว</v>
      </c>
      <c r="E523" s="352">
        <v>8</v>
      </c>
      <c r="F523" s="351" t="str" cm="1">
        <f t="array" ref="F523">_xlfn.IFS(OrgTbl[[#This Row],[TypeID]]="รพช.","โรงพยาบาลชุมชน",OrgTbl[[#This Row],[TypeID]]="รพศ.","โรงพยาบาลศูนย์",OrgTbl[[#This Row],[TypeID]]="รพท.","โรงพยาบาลทั่วไป")</f>
        <v>โรงพยาบาลชุมชน</v>
      </c>
      <c r="G523" s="351" t="str">
        <f>INDEX('Org2567'!$BB$4:$BB$905,MATCH(OrgTbl[[#This Row],[code5]],'Org2567'!$D$4:$D$905,0))</f>
        <v>รพช.</v>
      </c>
      <c r="H523" s="352" t="s">
        <v>4043</v>
      </c>
      <c r="I523" s="351" t="s">
        <v>2523</v>
      </c>
      <c r="J523" s="353">
        <f>INDEX('Org2567'!$BD$4:$BD$905,MATCH(OrgTbl[[#This Row],[code5]],'Org2567'!$D$4:$D$905,0))</f>
        <v>40</v>
      </c>
      <c r="K523" s="351" t="s">
        <v>918</v>
      </c>
      <c r="L523" s="351" t="str">
        <f>INDEX('Org2567'!$BC$4:$BC$905,MATCH(OrgTbl[[#This Row],[code5]],'Org2567'!$D$4:$D$905,0))</f>
        <v>F2</v>
      </c>
      <c r="M523" s="352">
        <f>INDEX('Org2567'!$BF$4:$BF$905,MATCH(OrgTbl[[#This Row],[code5]],'Org2567'!$D$4:$D$905,0))</f>
        <v>6</v>
      </c>
      <c r="N523" s="354"/>
      <c r="O523" s="351" t="s">
        <v>2554</v>
      </c>
      <c r="P523" s="351" t="str">
        <f>INDEX('Org2567'!$BG$4:$BG$905,MATCH(OrgTbl[[#This Row],[code5]],'Org2567'!$D$4:$D$905,0))</f>
        <v>รพช.F2 P30,000-60,000</v>
      </c>
      <c r="Q523" s="355">
        <f>INDEX('Org2567'!$BE:$BE,MATCH(OrgTbl[[#This Row],[code5]],'Org2567'!$D:$D,0))</f>
        <v>31737</v>
      </c>
      <c r="R523" s="356"/>
    </row>
    <row r="524" spans="1:18" s="146" customFormat="1" ht="21" x14ac:dyDescent="0.6">
      <c r="A524" s="350" t="s">
        <v>525</v>
      </c>
      <c r="B524" s="351" t="s">
        <v>2546</v>
      </c>
      <c r="C524" s="351" t="str">
        <f>OrgTbl[[#This Row],[name333]]&amp;","&amp;OrgTbl[[#This Row],[TypeID]]</f>
        <v>ภูกระดึง,รพช.</v>
      </c>
      <c r="D524" s="351" t="str">
        <f>MID(OrgTbl[[#This Row],[name]],10,100)</f>
        <v>ภูกระดึง</v>
      </c>
      <c r="E524" s="352">
        <v>8</v>
      </c>
      <c r="F524" s="351" t="str" cm="1">
        <f t="array" ref="F524">_xlfn.IFS(OrgTbl[[#This Row],[TypeID]]="รพช.","โรงพยาบาลชุมชน",OrgTbl[[#This Row],[TypeID]]="รพศ.","โรงพยาบาลศูนย์",OrgTbl[[#This Row],[TypeID]]="รพท.","โรงพยาบาลทั่วไป")</f>
        <v>โรงพยาบาลชุมชน</v>
      </c>
      <c r="G524" s="351" t="str">
        <f>INDEX('Org2567'!$BB$4:$BB$905,MATCH(OrgTbl[[#This Row],[code5]],'Org2567'!$D$4:$D$905,0))</f>
        <v>รพช.</v>
      </c>
      <c r="H524" s="352" t="s">
        <v>4043</v>
      </c>
      <c r="I524" s="351" t="s">
        <v>2523</v>
      </c>
      <c r="J524" s="353">
        <f>INDEX('Org2567'!$BD$4:$BD$905,MATCH(OrgTbl[[#This Row],[code5]],'Org2567'!$D$4:$D$905,0))</f>
        <v>32</v>
      </c>
      <c r="K524" s="351" t="s">
        <v>918</v>
      </c>
      <c r="L524" s="351" t="str">
        <f>INDEX('Org2567'!$BC$4:$BC$905,MATCH(OrgTbl[[#This Row],[code5]],'Org2567'!$D$4:$D$905,0))</f>
        <v>F2</v>
      </c>
      <c r="M524" s="352">
        <f>INDEX('Org2567'!$BF$4:$BF$905,MATCH(OrgTbl[[#This Row],[code5]],'Org2567'!$D$4:$D$905,0))</f>
        <v>5</v>
      </c>
      <c r="N524" s="354"/>
      <c r="O524" s="351" t="s">
        <v>2548</v>
      </c>
      <c r="P524" s="351" t="str">
        <f>INDEX('Org2567'!$BG$4:$BG$905,MATCH(OrgTbl[[#This Row],[code5]],'Org2567'!$D$4:$D$905,0))</f>
        <v>รพช.F2 P&lt;=30,000</v>
      </c>
      <c r="Q524" s="355">
        <f>INDEX('Org2567'!$BE:$BE,MATCH(OrgTbl[[#This Row],[code5]],'Org2567'!$D:$D,0))</f>
        <v>26706</v>
      </c>
      <c r="R524" s="356"/>
    </row>
    <row r="525" spans="1:18" s="146" customFormat="1" ht="21" x14ac:dyDescent="0.6">
      <c r="A525" s="350" t="s">
        <v>522</v>
      </c>
      <c r="B525" s="351" t="s">
        <v>2537</v>
      </c>
      <c r="C525" s="351" t="str">
        <f>OrgTbl[[#This Row],[name333]]&amp;","&amp;OrgTbl[[#This Row],[TypeID]]</f>
        <v>ภูเรือ,รพช.</v>
      </c>
      <c r="D525" s="351" t="str">
        <f>MID(OrgTbl[[#This Row],[name]],10,100)</f>
        <v>ภูเรือ</v>
      </c>
      <c r="E525" s="352">
        <v>8</v>
      </c>
      <c r="F525" s="351" t="str" cm="1">
        <f t="array" ref="F525">_xlfn.IFS(OrgTbl[[#This Row],[TypeID]]="รพช.","โรงพยาบาลชุมชน",OrgTbl[[#This Row],[TypeID]]="รพศ.","โรงพยาบาลศูนย์",OrgTbl[[#This Row],[TypeID]]="รพท.","โรงพยาบาลทั่วไป")</f>
        <v>โรงพยาบาลชุมชน</v>
      </c>
      <c r="G525" s="351" t="str">
        <f>INDEX('Org2567'!$BB$4:$BB$905,MATCH(OrgTbl[[#This Row],[code5]],'Org2567'!$D$4:$D$905,0))</f>
        <v>รพช.</v>
      </c>
      <c r="H525" s="352" t="s">
        <v>4043</v>
      </c>
      <c r="I525" s="351" t="s">
        <v>2523</v>
      </c>
      <c r="J525" s="353">
        <f>INDEX('Org2567'!$BD$4:$BD$905,MATCH(OrgTbl[[#This Row],[code5]],'Org2567'!$D$4:$D$905,0))</f>
        <v>30</v>
      </c>
      <c r="K525" s="351" t="s">
        <v>918</v>
      </c>
      <c r="L525" s="351" t="str">
        <f>INDEX('Org2567'!$BC$4:$BC$905,MATCH(OrgTbl[[#This Row],[code5]],'Org2567'!$D$4:$D$905,0))</f>
        <v>F2</v>
      </c>
      <c r="M525" s="352">
        <f>INDEX('Org2567'!$BF$4:$BF$905,MATCH(OrgTbl[[#This Row],[code5]],'Org2567'!$D$4:$D$905,0))</f>
        <v>5</v>
      </c>
      <c r="N525" s="354"/>
      <c r="O525" s="351" t="s">
        <v>2539</v>
      </c>
      <c r="P525" s="351" t="str">
        <f>INDEX('Org2567'!$BG$4:$BG$905,MATCH(OrgTbl[[#This Row],[code5]],'Org2567'!$D$4:$D$905,0))</f>
        <v>รพช.F2 P&lt;=30,000</v>
      </c>
      <c r="Q525" s="355">
        <f>INDEX('Org2567'!$BE:$BE,MATCH(OrgTbl[[#This Row],[code5]],'Org2567'!$D:$D,0))</f>
        <v>18002</v>
      </c>
      <c r="R525" s="356"/>
    </row>
    <row r="526" spans="1:18" s="146" customFormat="1" ht="21" x14ac:dyDescent="0.6">
      <c r="A526" s="350" t="s">
        <v>526</v>
      </c>
      <c r="B526" s="351" t="s">
        <v>2549</v>
      </c>
      <c r="C526" s="351" t="str">
        <f>OrgTbl[[#This Row],[name333]]&amp;","&amp;OrgTbl[[#This Row],[TypeID]]</f>
        <v>ภูหลวง,รพช.</v>
      </c>
      <c r="D526" s="351" t="str">
        <f>MID(OrgTbl[[#This Row],[name]],10,100)</f>
        <v>ภูหลวง</v>
      </c>
      <c r="E526" s="352">
        <v>8</v>
      </c>
      <c r="F526" s="351" t="str" cm="1">
        <f t="array" ref="F526">_xlfn.IFS(OrgTbl[[#This Row],[TypeID]]="รพช.","โรงพยาบาลชุมชน",OrgTbl[[#This Row],[TypeID]]="รพศ.","โรงพยาบาลศูนย์",OrgTbl[[#This Row],[TypeID]]="รพท.","โรงพยาบาลทั่วไป")</f>
        <v>โรงพยาบาลชุมชน</v>
      </c>
      <c r="G526" s="351" t="str">
        <f>INDEX('Org2567'!$BB$4:$BB$905,MATCH(OrgTbl[[#This Row],[code5]],'Org2567'!$D$4:$D$905,0))</f>
        <v>รพช.</v>
      </c>
      <c r="H526" s="352" t="s">
        <v>4043</v>
      </c>
      <c r="I526" s="351" t="s">
        <v>2523</v>
      </c>
      <c r="J526" s="353">
        <f>INDEX('Org2567'!$BD$4:$BD$905,MATCH(OrgTbl[[#This Row],[code5]],'Org2567'!$D$4:$D$905,0))</f>
        <v>40</v>
      </c>
      <c r="K526" s="351" t="s">
        <v>918</v>
      </c>
      <c r="L526" s="351" t="str">
        <f>INDEX('Org2567'!$BC$4:$BC$905,MATCH(OrgTbl[[#This Row],[code5]],'Org2567'!$D$4:$D$905,0))</f>
        <v>F2</v>
      </c>
      <c r="M526" s="352">
        <f>INDEX('Org2567'!$BF$4:$BF$905,MATCH(OrgTbl[[#This Row],[code5]],'Org2567'!$D$4:$D$905,0))</f>
        <v>5</v>
      </c>
      <c r="N526" s="354"/>
      <c r="O526" s="351" t="s">
        <v>2551</v>
      </c>
      <c r="P526" s="351" t="str">
        <f>INDEX('Org2567'!$BG$4:$BG$905,MATCH(OrgTbl[[#This Row],[code5]],'Org2567'!$D$4:$D$905,0))</f>
        <v>รพช.F2 P&lt;=30,000</v>
      </c>
      <c r="Q526" s="355">
        <f>INDEX('Org2567'!$BE:$BE,MATCH(OrgTbl[[#This Row],[code5]],'Org2567'!$D:$D,0))</f>
        <v>20307</v>
      </c>
      <c r="R526" s="356"/>
    </row>
    <row r="527" spans="1:18" s="146" customFormat="1" ht="21" x14ac:dyDescent="0.6">
      <c r="A527" s="350" t="s">
        <v>530</v>
      </c>
      <c r="B527" s="351" t="s">
        <v>2561</v>
      </c>
      <c r="C527" s="351" t="str">
        <f>OrgTbl[[#This Row],[name333]]&amp;","&amp;OrgTbl[[#This Row],[TypeID]]</f>
        <v>หนองหิน,รพช.</v>
      </c>
      <c r="D527" s="351" t="str">
        <f>MID(OrgTbl[[#This Row],[name]],10,100)</f>
        <v>หนองหิน</v>
      </c>
      <c r="E527" s="352">
        <v>8</v>
      </c>
      <c r="F527" s="351" t="str" cm="1">
        <f t="array" ref="F527">_xlfn.IFS(OrgTbl[[#This Row],[TypeID]]="รพช.","โรงพยาบาลชุมชน",OrgTbl[[#This Row],[TypeID]]="รพศ.","โรงพยาบาลศูนย์",OrgTbl[[#This Row],[TypeID]]="รพท.","โรงพยาบาลทั่วไป")</f>
        <v>โรงพยาบาลชุมชน</v>
      </c>
      <c r="G527" s="351" t="str">
        <f>INDEX('Org2567'!$BB$4:$BB$905,MATCH(OrgTbl[[#This Row],[code5]],'Org2567'!$D$4:$D$905,0))</f>
        <v>รพช.</v>
      </c>
      <c r="H527" s="352" t="s">
        <v>4043</v>
      </c>
      <c r="I527" s="351" t="s">
        <v>2523</v>
      </c>
      <c r="J527" s="353">
        <f>INDEX('Org2567'!$BD$4:$BD$905,MATCH(OrgTbl[[#This Row],[code5]],'Org2567'!$D$4:$D$905,0))</f>
        <v>30</v>
      </c>
      <c r="K527" s="351" t="s">
        <v>923</v>
      </c>
      <c r="L527" s="351" t="str">
        <f>INDEX('Org2567'!$BC$4:$BC$905,MATCH(OrgTbl[[#This Row],[code5]],'Org2567'!$D$4:$D$905,0))</f>
        <v>F2</v>
      </c>
      <c r="M527" s="352">
        <f>INDEX('Org2567'!$BF$4:$BF$905,MATCH(OrgTbl[[#This Row],[code5]],'Org2567'!$D$4:$D$905,0))</f>
        <v>5</v>
      </c>
      <c r="N527" s="354"/>
      <c r="O527" s="351" t="s">
        <v>2563</v>
      </c>
      <c r="P527" s="351" t="str">
        <f>INDEX('Org2567'!$BG$4:$BG$905,MATCH(OrgTbl[[#This Row],[code5]],'Org2567'!$D$4:$D$905,0))</f>
        <v>รพช.F2 P&lt;=30,000</v>
      </c>
      <c r="Q527" s="355">
        <f>INDEX('Org2567'!$BE:$BE,MATCH(OrgTbl[[#This Row],[code5]],'Org2567'!$D:$D,0))</f>
        <v>19761</v>
      </c>
      <c r="R527" s="356"/>
    </row>
    <row r="528" spans="1:18" s="146" customFormat="1" ht="21" x14ac:dyDescent="0.6">
      <c r="A528" s="350" t="s">
        <v>529</v>
      </c>
      <c r="B528" s="351" t="s">
        <v>2558</v>
      </c>
      <c r="C528" s="351" t="str">
        <f>OrgTbl[[#This Row],[name333]]&amp;","&amp;OrgTbl[[#This Row],[TypeID]]</f>
        <v>เอราวัณ,รพช.</v>
      </c>
      <c r="D528" s="351" t="str">
        <f>MID(OrgTbl[[#This Row],[name]],10,100)</f>
        <v>เอราวัณ</v>
      </c>
      <c r="E528" s="352">
        <v>8</v>
      </c>
      <c r="F528" s="351" t="str" cm="1">
        <f t="array" ref="F528">_xlfn.IFS(OrgTbl[[#This Row],[TypeID]]="รพช.","โรงพยาบาลชุมชน",OrgTbl[[#This Row],[TypeID]]="รพศ.","โรงพยาบาลศูนย์",OrgTbl[[#This Row],[TypeID]]="รพท.","โรงพยาบาลทั่วไป")</f>
        <v>โรงพยาบาลชุมชน</v>
      </c>
      <c r="G528" s="351" t="str">
        <f>INDEX('Org2567'!$BB$4:$BB$905,MATCH(OrgTbl[[#This Row],[code5]],'Org2567'!$D$4:$D$905,0))</f>
        <v>รพช.</v>
      </c>
      <c r="H528" s="352" t="s">
        <v>4043</v>
      </c>
      <c r="I528" s="351" t="s">
        <v>2523</v>
      </c>
      <c r="J528" s="353">
        <f>INDEX('Org2567'!$BD$4:$BD$905,MATCH(OrgTbl[[#This Row],[code5]],'Org2567'!$D$4:$D$905,0))</f>
        <v>32</v>
      </c>
      <c r="K528" s="351" t="s">
        <v>918</v>
      </c>
      <c r="L528" s="351" t="str">
        <f>INDEX('Org2567'!$BC$4:$BC$905,MATCH(OrgTbl[[#This Row],[code5]],'Org2567'!$D$4:$D$905,0))</f>
        <v>F2</v>
      </c>
      <c r="M528" s="352">
        <f>INDEX('Org2567'!$BF$4:$BF$905,MATCH(OrgTbl[[#This Row],[code5]],'Org2567'!$D$4:$D$905,0))</f>
        <v>6</v>
      </c>
      <c r="N528" s="354"/>
      <c r="O528" s="351" t="s">
        <v>2560</v>
      </c>
      <c r="P528" s="351" t="str">
        <f>INDEX('Org2567'!$BG$4:$BG$905,MATCH(OrgTbl[[#This Row],[code5]],'Org2567'!$D$4:$D$905,0))</f>
        <v>รพช.F2 P30,000-60,000</v>
      </c>
      <c r="Q528" s="355">
        <f>INDEX('Org2567'!$BE:$BE,MATCH(OrgTbl[[#This Row],[code5]],'Org2567'!$D:$D,0))</f>
        <v>31088</v>
      </c>
      <c r="R528" s="356"/>
    </row>
    <row r="529" spans="1:18" s="146" customFormat="1" ht="21" x14ac:dyDescent="0.6">
      <c r="A529" s="350" t="s">
        <v>521</v>
      </c>
      <c r="B529" s="351" t="s">
        <v>2534</v>
      </c>
      <c r="C529" s="351" t="str">
        <f>OrgTbl[[#This Row],[name333]]&amp;","&amp;OrgTbl[[#This Row],[TypeID]]</f>
        <v>นาแห้ว,รพช.</v>
      </c>
      <c r="D529" s="351" t="str">
        <f>MID(OrgTbl[[#This Row],[name]],10,100)</f>
        <v>นาแห้ว</v>
      </c>
      <c r="E529" s="352">
        <v>8</v>
      </c>
      <c r="F529" s="351" t="str" cm="1">
        <f t="array" ref="F529">_xlfn.IFS(OrgTbl[[#This Row],[TypeID]]="รพช.","โรงพยาบาลชุมชน",OrgTbl[[#This Row],[TypeID]]="รพศ.","โรงพยาบาลศูนย์",OrgTbl[[#This Row],[TypeID]]="รพท.","โรงพยาบาลทั่วไป")</f>
        <v>โรงพยาบาลชุมชน</v>
      </c>
      <c r="G529" s="351" t="str">
        <f>INDEX('Org2567'!$BB$4:$BB$905,MATCH(OrgTbl[[#This Row],[code5]],'Org2567'!$D$4:$D$905,0))</f>
        <v>รพช.</v>
      </c>
      <c r="H529" s="352" t="s">
        <v>4043</v>
      </c>
      <c r="I529" s="351" t="s">
        <v>2523</v>
      </c>
      <c r="J529" s="353">
        <f>INDEX('Org2567'!$BD$4:$BD$905,MATCH(OrgTbl[[#This Row],[code5]],'Org2567'!$D$4:$D$905,0))</f>
        <v>20</v>
      </c>
      <c r="K529" s="351" t="s">
        <v>918</v>
      </c>
      <c r="L529" s="351" t="str">
        <f>INDEX('Org2567'!$BC$4:$BC$905,MATCH(OrgTbl[[#This Row],[code5]],'Org2567'!$D$4:$D$905,0))</f>
        <v>F3</v>
      </c>
      <c r="M529" s="352">
        <f>INDEX('Org2567'!$BF$4:$BF$905,MATCH(OrgTbl[[#This Row],[code5]],'Org2567'!$D$4:$D$905,0))</f>
        <v>2</v>
      </c>
      <c r="N529" s="354"/>
      <c r="O529" s="351" t="s">
        <v>2536</v>
      </c>
      <c r="P529" s="351" t="str">
        <f>INDEX('Org2567'!$BG$4:$BG$905,MATCH(OrgTbl[[#This Row],[code5]],'Org2567'!$D$4:$D$905,0))</f>
        <v>รพช.F3 P&lt;=15,000</v>
      </c>
      <c r="Q529" s="355">
        <f>INDEX('Org2567'!$BE:$BE,MATCH(OrgTbl[[#This Row],[code5]],'Org2567'!$D:$D,0))</f>
        <v>8768</v>
      </c>
      <c r="R529" s="356"/>
    </row>
    <row r="530" spans="1:18" s="146" customFormat="1" ht="21" x14ac:dyDescent="0.6">
      <c r="A530" s="350" t="s">
        <v>531</v>
      </c>
      <c r="B530" s="351" t="s">
        <v>2591</v>
      </c>
      <c r="C530" s="351" t="str">
        <f>OrgTbl[[#This Row],[name333]]&amp;","&amp;OrgTbl[[#This Row],[TypeID]]</f>
        <v>สกลนคร,รพศ.</v>
      </c>
      <c r="D530" s="351" t="str">
        <f>MID(OrgTbl[[#This Row],[name]],10,100)</f>
        <v>สกลนคร</v>
      </c>
      <c r="E530" s="352">
        <v>8</v>
      </c>
      <c r="F530" s="351" t="str" cm="1">
        <f t="array" ref="F530">_xlfn.IFS(OrgTbl[[#This Row],[TypeID]]="รพช.","โรงพยาบาลชุมชน",OrgTbl[[#This Row],[TypeID]]="รพศ.","โรงพยาบาลศูนย์",OrgTbl[[#This Row],[TypeID]]="รพท.","โรงพยาบาลทั่วไป")</f>
        <v>โรงพยาบาลศูนย์</v>
      </c>
      <c r="G530" s="351" t="str">
        <f>INDEX('Org2567'!$BB$4:$BB$905,MATCH(OrgTbl[[#This Row],[code5]],'Org2567'!$D$4:$D$905,0))</f>
        <v>รพศ.</v>
      </c>
      <c r="H530" s="352" t="s">
        <v>4044</v>
      </c>
      <c r="I530" s="351" t="s">
        <v>2593</v>
      </c>
      <c r="J530" s="353">
        <f>INDEX('Org2567'!$BD$4:$BD$905,MATCH(OrgTbl[[#This Row],[code5]],'Org2567'!$D$4:$D$905,0))</f>
        <v>907</v>
      </c>
      <c r="K530" s="351" t="s">
        <v>918</v>
      </c>
      <c r="L530" s="351" t="str">
        <f>INDEX('Org2567'!$BC$4:$BC$905,MATCH(OrgTbl[[#This Row],[code5]],'Org2567'!$D$4:$D$905,0))</f>
        <v>A</v>
      </c>
      <c r="M530" s="352">
        <f>INDEX('Org2567'!$BF$4:$BF$905,MATCH(OrgTbl[[#This Row],[code5]],'Org2567'!$D$4:$D$905,0))</f>
        <v>19</v>
      </c>
      <c r="N530" s="354"/>
      <c r="O530" s="351" t="s">
        <v>2594</v>
      </c>
      <c r="P530" s="351" t="str">
        <f>INDEX('Org2567'!$BG$4:$BG$905,MATCH(OrgTbl[[#This Row],[code5]],'Org2567'!$D$4:$D$905,0))</f>
        <v>รพศ.A B&gt;700to1000</v>
      </c>
      <c r="Q530" s="355">
        <f>INDEX('Org2567'!$BE:$BE,MATCH(OrgTbl[[#This Row],[code5]],'Org2567'!$D:$D,0))</f>
        <v>142594</v>
      </c>
      <c r="R530" s="356"/>
    </row>
    <row r="531" spans="1:18" s="146" customFormat="1" ht="21" x14ac:dyDescent="0.6">
      <c r="A531" s="350" t="s">
        <v>547</v>
      </c>
      <c r="B531" s="351" t="s">
        <v>2636</v>
      </c>
      <c r="C531" s="351" t="str">
        <f>OrgTbl[[#This Row],[name333]]&amp;","&amp;OrgTbl[[#This Row],[TypeID]]</f>
        <v>สมเด็จพระยุพราชสว่างแดนดิน,รพท.</v>
      </c>
      <c r="D531" s="351" t="str">
        <f>MID(OrgTbl[[#This Row],[name]],10,100)</f>
        <v>สมเด็จพระยุพราชสว่างแดนดิน</v>
      </c>
      <c r="E531" s="352">
        <v>8</v>
      </c>
      <c r="F531" s="351" t="str" cm="1">
        <f t="array" ref="F531">_xlfn.IFS(OrgTbl[[#This Row],[TypeID]]="รพช.","โรงพยาบาลชุมชน",OrgTbl[[#This Row],[TypeID]]="รพศ.","โรงพยาบาลศูนย์",OrgTbl[[#This Row],[TypeID]]="รพท.","โรงพยาบาลทั่วไป")</f>
        <v>โรงพยาบาลทั่วไป</v>
      </c>
      <c r="G531" s="351" t="str">
        <f>INDEX('Org2567'!$BB$4:$BB$905,MATCH(OrgTbl[[#This Row],[code5]],'Org2567'!$D$4:$D$905,0))</f>
        <v>รพท.</v>
      </c>
      <c r="H531" s="352" t="s">
        <v>4044</v>
      </c>
      <c r="I531" s="351" t="s">
        <v>2593</v>
      </c>
      <c r="J531" s="353">
        <f>INDEX('Org2567'!$BD$4:$BD$905,MATCH(OrgTbl[[#This Row],[code5]],'Org2567'!$D$4:$D$905,0))</f>
        <v>276</v>
      </c>
      <c r="K531" s="351" t="s">
        <v>918</v>
      </c>
      <c r="L531" s="351" t="str">
        <f>INDEX('Org2567'!$BC$4:$BC$905,MATCH(OrgTbl[[#This Row],[code5]],'Org2567'!$D$4:$D$905,0))</f>
        <v>S</v>
      </c>
      <c r="M531" s="352">
        <f>INDEX('Org2567'!$BF$4:$BF$905,MATCH(OrgTbl[[#This Row],[code5]],'Org2567'!$D$4:$D$905,0))</f>
        <v>16</v>
      </c>
      <c r="N531" s="354"/>
      <c r="O531" s="351" t="s">
        <v>2638</v>
      </c>
      <c r="P531" s="351" t="str">
        <f>INDEX('Org2567'!$BG$4:$BG$905,MATCH(OrgTbl[[#This Row],[code5]],'Org2567'!$D$4:$D$905,0))</f>
        <v>รพท.S B&lt;=400</v>
      </c>
      <c r="Q531" s="355">
        <f>INDEX('Org2567'!$BE:$BE,MATCH(OrgTbl[[#This Row],[code5]],'Org2567'!$D:$D,0))</f>
        <v>113238</v>
      </c>
      <c r="R531" s="356"/>
    </row>
    <row r="532" spans="1:18" s="146" customFormat="1" ht="21" x14ac:dyDescent="0.6">
      <c r="A532" s="350" t="s">
        <v>538</v>
      </c>
      <c r="B532" s="351" t="s">
        <v>2613</v>
      </c>
      <c r="C532" s="351" t="str">
        <f>OrgTbl[[#This Row],[name333]]&amp;","&amp;OrgTbl[[#This Row],[TypeID]]</f>
        <v>วานรนิวาส,รพท.</v>
      </c>
      <c r="D532" s="351" t="str">
        <f>MID(OrgTbl[[#This Row],[name]],10,100)</f>
        <v>วานรนิวาส</v>
      </c>
      <c r="E532" s="352">
        <v>8</v>
      </c>
      <c r="F532" s="351" t="str" cm="1">
        <f t="array" ref="F532">_xlfn.IFS(OrgTbl[[#This Row],[TypeID]]="รพช.","โรงพยาบาลชุมชน",OrgTbl[[#This Row],[TypeID]]="รพศ.","โรงพยาบาลศูนย์",OrgTbl[[#This Row],[TypeID]]="รพท.","โรงพยาบาลทั่วไป")</f>
        <v>โรงพยาบาลทั่วไป</v>
      </c>
      <c r="G532" s="351" t="str">
        <f>INDEX('Org2567'!$BB$4:$BB$905,MATCH(OrgTbl[[#This Row],[code5]],'Org2567'!$D$4:$D$905,0))</f>
        <v>รพท.</v>
      </c>
      <c r="H532" s="352" t="s">
        <v>4044</v>
      </c>
      <c r="I532" s="351" t="s">
        <v>2593</v>
      </c>
      <c r="J532" s="353">
        <f>INDEX('Org2567'!$BD$4:$BD$905,MATCH(OrgTbl[[#This Row],[code5]],'Org2567'!$D$4:$D$905,0))</f>
        <v>264</v>
      </c>
      <c r="K532" s="351" t="s">
        <v>918</v>
      </c>
      <c r="L532" s="351" t="str">
        <f>INDEX('Org2567'!$BC$4:$BC$905,MATCH(OrgTbl[[#This Row],[code5]],'Org2567'!$D$4:$D$905,0))</f>
        <v>M1</v>
      </c>
      <c r="M532" s="352">
        <f>INDEX('Org2567'!$BF$4:$BF$905,MATCH(OrgTbl[[#This Row],[code5]],'Org2567'!$D$4:$D$905,0))</f>
        <v>15</v>
      </c>
      <c r="N532" s="354"/>
      <c r="O532" s="351" t="s">
        <v>2614</v>
      </c>
      <c r="P532" s="351" t="str">
        <f>INDEX('Org2567'!$BG$4:$BG$905,MATCH(OrgTbl[[#This Row],[code5]],'Org2567'!$D$4:$D$905,0))</f>
        <v>รพท.M1 B&gt;200</v>
      </c>
      <c r="Q532" s="355">
        <f>INDEX('Org2567'!$BE:$BE,MATCH(OrgTbl[[#This Row],[code5]],'Org2567'!$D:$D,0))</f>
        <v>91963</v>
      </c>
      <c r="R532" s="356"/>
    </row>
    <row r="533" spans="1:18" s="146" customFormat="1" ht="21" x14ac:dyDescent="0.6">
      <c r="A533" s="350" t="s">
        <v>535</v>
      </c>
      <c r="B533" s="351" t="s">
        <v>2604</v>
      </c>
      <c r="C533" s="351" t="str">
        <f>OrgTbl[[#This Row],[name333]]&amp;","&amp;OrgTbl[[#This Row],[TypeID]]</f>
        <v>พังโคน,รพช.</v>
      </c>
      <c r="D533" s="351" t="str">
        <f>MID(OrgTbl[[#This Row],[name]],10,100)</f>
        <v>พังโคน</v>
      </c>
      <c r="E533" s="352">
        <v>8</v>
      </c>
      <c r="F533" s="351" t="str" cm="1">
        <f t="array" ref="F533">_xlfn.IFS(OrgTbl[[#This Row],[TypeID]]="รพช.","โรงพยาบาลชุมชน",OrgTbl[[#This Row],[TypeID]]="รพศ.","โรงพยาบาลศูนย์",OrgTbl[[#This Row],[TypeID]]="รพท.","โรงพยาบาลทั่วไป")</f>
        <v>โรงพยาบาลชุมชน</v>
      </c>
      <c r="G533" s="351" t="str">
        <f>INDEX('Org2567'!$BB$4:$BB$905,MATCH(OrgTbl[[#This Row],[code5]],'Org2567'!$D$4:$D$905,0))</f>
        <v>รพช.</v>
      </c>
      <c r="H533" s="352" t="s">
        <v>4044</v>
      </c>
      <c r="I533" s="351" t="s">
        <v>2593</v>
      </c>
      <c r="J533" s="353">
        <f>INDEX('Org2567'!$BD$4:$BD$905,MATCH(OrgTbl[[#This Row],[code5]],'Org2567'!$D$4:$D$905,0))</f>
        <v>107</v>
      </c>
      <c r="K533" s="351" t="s">
        <v>918</v>
      </c>
      <c r="L533" s="351" t="str">
        <f>INDEX('Org2567'!$BC$4:$BC$905,MATCH(OrgTbl[[#This Row],[code5]],'Org2567'!$D$4:$D$905,0))</f>
        <v>M2</v>
      </c>
      <c r="M533" s="352">
        <f>INDEX('Org2567'!$BF$4:$BF$905,MATCH(OrgTbl[[#This Row],[code5]],'Org2567'!$D$4:$D$905,0))</f>
        <v>13</v>
      </c>
      <c r="N533" s="354"/>
      <c r="O533" s="351" t="s">
        <v>2606</v>
      </c>
      <c r="P533" s="351" t="str">
        <f>INDEX('Org2567'!$BG$4:$BG$905,MATCH(OrgTbl[[#This Row],[code5]],'Org2567'!$D$4:$D$905,0))</f>
        <v>รพช.M2 B&gt;100</v>
      </c>
      <c r="Q533" s="355">
        <f>INDEX('Org2567'!$BE:$BE,MATCH(OrgTbl[[#This Row],[code5]],'Org2567'!$D:$D,0))</f>
        <v>38443</v>
      </c>
      <c r="R533" s="356"/>
    </row>
    <row r="534" spans="1:18" s="146" customFormat="1" ht="21" x14ac:dyDescent="0.6">
      <c r="A534" s="350" t="s">
        <v>534</v>
      </c>
      <c r="B534" s="351" t="s">
        <v>2601</v>
      </c>
      <c r="C534" s="351" t="str">
        <f>OrgTbl[[#This Row],[name333]]&amp;","&amp;OrgTbl[[#This Row],[TypeID]]</f>
        <v>พระอาจารย์ฝั้นอาจาโร,รพช.</v>
      </c>
      <c r="D534" s="351" t="str">
        <f>MID(OrgTbl[[#This Row],[name]],10,100)</f>
        <v>พระอาจารย์ฝั้นอาจาโร</v>
      </c>
      <c r="E534" s="352">
        <v>8</v>
      </c>
      <c r="F534" s="351" t="str" cm="1">
        <f t="array" ref="F534">_xlfn.IFS(OrgTbl[[#This Row],[TypeID]]="รพช.","โรงพยาบาลชุมชน",OrgTbl[[#This Row],[TypeID]]="รพศ.","โรงพยาบาลศูนย์",OrgTbl[[#This Row],[TypeID]]="รพท.","โรงพยาบาลทั่วไป")</f>
        <v>โรงพยาบาลชุมชน</v>
      </c>
      <c r="G534" s="351" t="str">
        <f>INDEX('Org2567'!$BB$4:$BB$905,MATCH(OrgTbl[[#This Row],[code5]],'Org2567'!$D$4:$D$905,0))</f>
        <v>รพช.</v>
      </c>
      <c r="H534" s="352" t="s">
        <v>4044</v>
      </c>
      <c r="I534" s="351" t="s">
        <v>2593</v>
      </c>
      <c r="J534" s="353">
        <f>INDEX('Org2567'!$BD$4:$BD$905,MATCH(OrgTbl[[#This Row],[code5]],'Org2567'!$D$4:$D$905,0))</f>
        <v>90</v>
      </c>
      <c r="K534" s="351" t="s">
        <v>918</v>
      </c>
      <c r="L534" s="351" t="str">
        <f>INDEX('Org2567'!$BC$4:$BC$905,MATCH(OrgTbl[[#This Row],[code5]],'Org2567'!$D$4:$D$905,0))</f>
        <v>F1</v>
      </c>
      <c r="M534" s="352">
        <f>INDEX('Org2567'!$BF$4:$BF$905,MATCH(OrgTbl[[#This Row],[code5]],'Org2567'!$D$4:$D$905,0))</f>
        <v>10</v>
      </c>
      <c r="N534" s="354"/>
      <c r="O534" s="351" t="s">
        <v>2603</v>
      </c>
      <c r="P534" s="351" t="str">
        <f>INDEX('Org2567'!$BG$4:$BG$905,MATCH(OrgTbl[[#This Row],[code5]],'Org2567'!$D$4:$D$905,0))</f>
        <v>รพช.F1 P50,000-100,000</v>
      </c>
      <c r="Q534" s="355">
        <f>INDEX('Org2567'!$BE:$BE,MATCH(OrgTbl[[#This Row],[code5]],'Org2567'!$D:$D,0))</f>
        <v>54535</v>
      </c>
      <c r="R534" s="356"/>
    </row>
    <row r="535" spans="1:18" s="146" customFormat="1" ht="21" x14ac:dyDescent="0.6">
      <c r="A535" s="350" t="s">
        <v>540</v>
      </c>
      <c r="B535" s="351" t="s">
        <v>3987</v>
      </c>
      <c r="C535" s="351" t="str">
        <f>OrgTbl[[#This Row],[name333]]&amp;","&amp;OrgTbl[[#This Row],[TypeID]]</f>
        <v>พระอาจารย์มั่น ภูริทัตโต,รพช.</v>
      </c>
      <c r="D535" s="351" t="str">
        <f>MID(OrgTbl[[#This Row],[name]],10,100)</f>
        <v>พระอาจารย์มั่น ภูริทัตโต</v>
      </c>
      <c r="E535" s="352">
        <v>8</v>
      </c>
      <c r="F535" s="351" t="str" cm="1">
        <f t="array" ref="F535">_xlfn.IFS(OrgTbl[[#This Row],[TypeID]]="รพช.","โรงพยาบาลชุมชน",OrgTbl[[#This Row],[TypeID]]="รพศ.","โรงพยาบาลศูนย์",OrgTbl[[#This Row],[TypeID]]="รพท.","โรงพยาบาลทั่วไป")</f>
        <v>โรงพยาบาลชุมชน</v>
      </c>
      <c r="G535" s="351" t="str">
        <f>INDEX('Org2567'!$BB$4:$BB$905,MATCH(OrgTbl[[#This Row],[code5]],'Org2567'!$D$4:$D$905,0))</f>
        <v>รพช.</v>
      </c>
      <c r="H535" s="352" t="s">
        <v>4044</v>
      </c>
      <c r="I535" s="351" t="s">
        <v>2593</v>
      </c>
      <c r="J535" s="353">
        <f>INDEX('Org2567'!$BD$4:$BD$905,MATCH(OrgTbl[[#This Row],[code5]],'Org2567'!$D$4:$D$905,0))</f>
        <v>82</v>
      </c>
      <c r="K535" s="351" t="s">
        <v>918</v>
      </c>
      <c r="L535" s="351" t="str">
        <f>INDEX('Org2567'!$BC$4:$BC$905,MATCH(OrgTbl[[#This Row],[code5]],'Org2567'!$D$4:$D$905,0))</f>
        <v>F1</v>
      </c>
      <c r="M535" s="352">
        <f>INDEX('Org2567'!$BF$4:$BF$905,MATCH(OrgTbl[[#This Row],[code5]],'Org2567'!$D$4:$D$905,0))</f>
        <v>10</v>
      </c>
      <c r="N535" s="354"/>
      <c r="O535" s="351" t="s">
        <v>2618</v>
      </c>
      <c r="P535" s="351" t="str">
        <f>INDEX('Org2567'!$BG$4:$BG$905,MATCH(OrgTbl[[#This Row],[code5]],'Org2567'!$D$4:$D$905,0))</f>
        <v>รพช.F1 P50,000-100,000</v>
      </c>
      <c r="Q535" s="355">
        <f>INDEX('Org2567'!$BE:$BE,MATCH(OrgTbl[[#This Row],[code5]],'Org2567'!$D:$D,0))</f>
        <v>52573</v>
      </c>
      <c r="R535" s="356"/>
    </row>
    <row r="536" spans="1:18" s="146" customFormat="1" ht="21" x14ac:dyDescent="0.6">
      <c r="A536" s="350" t="s">
        <v>541</v>
      </c>
      <c r="B536" s="351" t="s">
        <v>2619</v>
      </c>
      <c r="C536" s="351" t="str">
        <f>OrgTbl[[#This Row],[name333]]&amp;","&amp;OrgTbl[[#This Row],[TypeID]]</f>
        <v>อากาศอำนวย,รพช.</v>
      </c>
      <c r="D536" s="351" t="str">
        <f>MID(OrgTbl[[#This Row],[name]],10,100)</f>
        <v>อากาศอำนวย</v>
      </c>
      <c r="E536" s="352">
        <v>8</v>
      </c>
      <c r="F536" s="351" t="str" cm="1">
        <f t="array" ref="F536">_xlfn.IFS(OrgTbl[[#This Row],[TypeID]]="รพช.","โรงพยาบาลชุมชน",OrgTbl[[#This Row],[TypeID]]="รพศ.","โรงพยาบาลศูนย์",OrgTbl[[#This Row],[TypeID]]="รพท.","โรงพยาบาลทั่วไป")</f>
        <v>โรงพยาบาลชุมชน</v>
      </c>
      <c r="G536" s="351" t="str">
        <f>INDEX('Org2567'!$BB$4:$BB$905,MATCH(OrgTbl[[#This Row],[code5]],'Org2567'!$D$4:$D$905,0))</f>
        <v>รพช.</v>
      </c>
      <c r="H536" s="352" t="s">
        <v>4044</v>
      </c>
      <c r="I536" s="351" t="s">
        <v>2593</v>
      </c>
      <c r="J536" s="353">
        <f>INDEX('Org2567'!$BD$4:$BD$905,MATCH(OrgTbl[[#This Row],[code5]],'Org2567'!$D$4:$D$905,0))</f>
        <v>82</v>
      </c>
      <c r="K536" s="351" t="s">
        <v>918</v>
      </c>
      <c r="L536" s="351" t="str">
        <f>INDEX('Org2567'!$BC$4:$BC$905,MATCH(OrgTbl[[#This Row],[code5]],'Org2567'!$D$4:$D$905,0))</f>
        <v>F1</v>
      </c>
      <c r="M536" s="352">
        <f>INDEX('Org2567'!$BF$4:$BF$905,MATCH(OrgTbl[[#This Row],[code5]],'Org2567'!$D$4:$D$905,0))</f>
        <v>10</v>
      </c>
      <c r="N536" s="354"/>
      <c r="O536" s="351" t="s">
        <v>2621</v>
      </c>
      <c r="P536" s="351" t="str">
        <f>INDEX('Org2567'!$BG$4:$BG$905,MATCH(OrgTbl[[#This Row],[code5]],'Org2567'!$D$4:$D$905,0))</f>
        <v>รพช.F1 P50,000-100,000</v>
      </c>
      <c r="Q536" s="355">
        <f>INDEX('Org2567'!$BE:$BE,MATCH(OrgTbl[[#This Row],[code5]],'Org2567'!$D:$D,0))</f>
        <v>52908</v>
      </c>
      <c r="R536" s="356"/>
    </row>
    <row r="537" spans="1:18" s="146" customFormat="1" ht="21" x14ac:dyDescent="0.6">
      <c r="A537" s="350" t="s">
        <v>533</v>
      </c>
      <c r="B537" s="351" t="s">
        <v>2598</v>
      </c>
      <c r="C537" s="351" t="str">
        <f>OrgTbl[[#This Row],[name333]]&amp;","&amp;OrgTbl[[#This Row],[TypeID]]</f>
        <v>กุดบาก,รพช.</v>
      </c>
      <c r="D537" s="351" t="str">
        <f>MID(OrgTbl[[#This Row],[name]],10,100)</f>
        <v>กุดบาก</v>
      </c>
      <c r="E537" s="352">
        <v>8</v>
      </c>
      <c r="F537" s="351" t="str" cm="1">
        <f t="array" ref="F537">_xlfn.IFS(OrgTbl[[#This Row],[TypeID]]="รพช.","โรงพยาบาลชุมชน",OrgTbl[[#This Row],[TypeID]]="รพศ.","โรงพยาบาลศูนย์",OrgTbl[[#This Row],[TypeID]]="รพท.","โรงพยาบาลทั่วไป")</f>
        <v>โรงพยาบาลชุมชน</v>
      </c>
      <c r="G537" s="351" t="str">
        <f>INDEX('Org2567'!$BB$4:$BB$905,MATCH(OrgTbl[[#This Row],[code5]],'Org2567'!$D$4:$D$905,0))</f>
        <v>รพช.</v>
      </c>
      <c r="H537" s="352" t="s">
        <v>4044</v>
      </c>
      <c r="I537" s="351" t="s">
        <v>2593</v>
      </c>
      <c r="J537" s="353">
        <f>INDEX('Org2567'!$BD$4:$BD$905,MATCH(OrgTbl[[#This Row],[code5]],'Org2567'!$D$4:$D$905,0))</f>
        <v>39</v>
      </c>
      <c r="K537" s="351" t="s">
        <v>918</v>
      </c>
      <c r="L537" s="351" t="str">
        <f>INDEX('Org2567'!$BC$4:$BC$905,MATCH(OrgTbl[[#This Row],[code5]],'Org2567'!$D$4:$D$905,0))</f>
        <v>F2</v>
      </c>
      <c r="M537" s="352">
        <f>INDEX('Org2567'!$BF$4:$BF$905,MATCH(OrgTbl[[#This Row],[code5]],'Org2567'!$D$4:$D$905,0))</f>
        <v>5</v>
      </c>
      <c r="N537" s="354"/>
      <c r="O537" s="351" t="s">
        <v>2600</v>
      </c>
      <c r="P537" s="351" t="str">
        <f>INDEX('Org2567'!$BG$4:$BG$905,MATCH(OrgTbl[[#This Row],[code5]],'Org2567'!$D$4:$D$905,0))</f>
        <v>รพช.F2 P&lt;=30,000</v>
      </c>
      <c r="Q537" s="355">
        <f>INDEX('Org2567'!$BE:$BE,MATCH(OrgTbl[[#This Row],[code5]],'Org2567'!$D:$D,0))</f>
        <v>23937</v>
      </c>
      <c r="R537" s="356"/>
    </row>
    <row r="538" spans="1:18" s="146" customFormat="1" ht="21" x14ac:dyDescent="0.6">
      <c r="A538" s="350" t="s">
        <v>532</v>
      </c>
      <c r="B538" s="351" t="s">
        <v>2595</v>
      </c>
      <c r="C538" s="351" t="str">
        <f>OrgTbl[[#This Row],[name333]]&amp;","&amp;OrgTbl[[#This Row],[TypeID]]</f>
        <v>กุสุมาลย์,รพช.</v>
      </c>
      <c r="D538" s="351" t="str">
        <f>MID(OrgTbl[[#This Row],[name]],10,100)</f>
        <v>กุสุมาลย์</v>
      </c>
      <c r="E538" s="352">
        <v>8</v>
      </c>
      <c r="F538" s="351" t="str" cm="1">
        <f t="array" ref="F538">_xlfn.IFS(OrgTbl[[#This Row],[TypeID]]="รพช.","โรงพยาบาลชุมชน",OrgTbl[[#This Row],[TypeID]]="รพศ.","โรงพยาบาลศูนย์",OrgTbl[[#This Row],[TypeID]]="รพท.","โรงพยาบาลทั่วไป")</f>
        <v>โรงพยาบาลชุมชน</v>
      </c>
      <c r="G538" s="351" t="str">
        <f>INDEX('Org2567'!$BB$4:$BB$905,MATCH(OrgTbl[[#This Row],[code5]],'Org2567'!$D$4:$D$905,0))</f>
        <v>รพช.</v>
      </c>
      <c r="H538" s="352" t="s">
        <v>4044</v>
      </c>
      <c r="I538" s="351" t="s">
        <v>2593</v>
      </c>
      <c r="J538" s="353">
        <f>INDEX('Org2567'!$BD$4:$BD$905,MATCH(OrgTbl[[#This Row],[code5]],'Org2567'!$D$4:$D$905,0))</f>
        <v>40</v>
      </c>
      <c r="K538" s="351" t="s">
        <v>918</v>
      </c>
      <c r="L538" s="351" t="str">
        <f>INDEX('Org2567'!$BC$4:$BC$905,MATCH(OrgTbl[[#This Row],[code5]],'Org2567'!$D$4:$D$905,0))</f>
        <v>F2</v>
      </c>
      <c r="M538" s="352">
        <f>INDEX('Org2567'!$BF$4:$BF$905,MATCH(OrgTbl[[#This Row],[code5]],'Org2567'!$D$4:$D$905,0))</f>
        <v>6</v>
      </c>
      <c r="N538" s="354"/>
      <c r="O538" s="351" t="s">
        <v>2597</v>
      </c>
      <c r="P538" s="351" t="str">
        <f>INDEX('Org2567'!$BG$4:$BG$905,MATCH(OrgTbl[[#This Row],[code5]],'Org2567'!$D$4:$D$905,0))</f>
        <v>รพช.F2 P30,000-60,000</v>
      </c>
      <c r="Q538" s="355">
        <f>INDEX('Org2567'!$BE:$BE,MATCH(OrgTbl[[#This Row],[code5]],'Org2567'!$D:$D,0))</f>
        <v>36040</v>
      </c>
      <c r="R538" s="356"/>
    </row>
    <row r="539" spans="1:18" s="146" customFormat="1" ht="21" x14ac:dyDescent="0.6">
      <c r="A539" s="350" t="s">
        <v>539</v>
      </c>
      <c r="B539" s="351" t="s">
        <v>2615</v>
      </c>
      <c r="C539" s="351" t="str">
        <f>OrgTbl[[#This Row],[name333]]&amp;","&amp;OrgTbl[[#This Row],[TypeID]]</f>
        <v>คำตากล้า,รพช.</v>
      </c>
      <c r="D539" s="351" t="str">
        <f>MID(OrgTbl[[#This Row],[name]],10,100)</f>
        <v>คำตากล้า</v>
      </c>
      <c r="E539" s="352">
        <v>8</v>
      </c>
      <c r="F539" s="351" t="str" cm="1">
        <f t="array" ref="F539">_xlfn.IFS(OrgTbl[[#This Row],[TypeID]]="รพช.","โรงพยาบาลชุมชน",OrgTbl[[#This Row],[TypeID]]="รพศ.","โรงพยาบาลศูนย์",OrgTbl[[#This Row],[TypeID]]="รพท.","โรงพยาบาลทั่วไป")</f>
        <v>โรงพยาบาลชุมชน</v>
      </c>
      <c r="G539" s="351" t="str">
        <f>INDEX('Org2567'!$BB$4:$BB$905,MATCH(OrgTbl[[#This Row],[code5]],'Org2567'!$D$4:$D$905,0))</f>
        <v>รพช.</v>
      </c>
      <c r="H539" s="352" t="s">
        <v>4044</v>
      </c>
      <c r="I539" s="351" t="s">
        <v>2593</v>
      </c>
      <c r="J539" s="353">
        <f>INDEX('Org2567'!$BD$4:$BD$905,MATCH(OrgTbl[[#This Row],[code5]],'Org2567'!$D$4:$D$905,0))</f>
        <v>40</v>
      </c>
      <c r="K539" s="351" t="s">
        <v>918</v>
      </c>
      <c r="L539" s="351" t="str">
        <f>INDEX('Org2567'!$BC$4:$BC$905,MATCH(OrgTbl[[#This Row],[code5]],'Org2567'!$D$4:$D$905,0))</f>
        <v>F2</v>
      </c>
      <c r="M539" s="352">
        <f>INDEX('Org2567'!$BF$4:$BF$905,MATCH(OrgTbl[[#This Row],[code5]],'Org2567'!$D$4:$D$905,0))</f>
        <v>6</v>
      </c>
      <c r="N539" s="354"/>
      <c r="O539" s="351" t="s">
        <v>2617</v>
      </c>
      <c r="P539" s="351" t="str">
        <f>INDEX('Org2567'!$BG$4:$BG$905,MATCH(OrgTbl[[#This Row],[code5]],'Org2567'!$D$4:$D$905,0))</f>
        <v>รพช.F2 P30,000-60,000</v>
      </c>
      <c r="Q539" s="355">
        <f>INDEX('Org2567'!$BE:$BE,MATCH(OrgTbl[[#This Row],[code5]],'Org2567'!$D:$D,0))</f>
        <v>30555</v>
      </c>
      <c r="R539" s="356"/>
    </row>
    <row r="540" spans="1:18" s="146" customFormat="1" ht="21" x14ac:dyDescent="0.6">
      <c r="A540" s="350" t="s">
        <v>544</v>
      </c>
      <c r="B540" s="351" t="s">
        <v>2627</v>
      </c>
      <c r="C540" s="351" t="str">
        <f>OrgTbl[[#This Row],[name333]]&amp;","&amp;OrgTbl[[#This Row],[TypeID]]</f>
        <v>โคกศรีสุพรรณ,รพช.</v>
      </c>
      <c r="D540" s="351" t="str">
        <f>MID(OrgTbl[[#This Row],[name]],10,100)</f>
        <v>โคกศรีสุพรรณ</v>
      </c>
      <c r="E540" s="352">
        <v>8</v>
      </c>
      <c r="F540" s="351" t="str" cm="1">
        <f t="array" ref="F540">_xlfn.IFS(OrgTbl[[#This Row],[TypeID]]="รพช.","โรงพยาบาลชุมชน",OrgTbl[[#This Row],[TypeID]]="รพศ.","โรงพยาบาลศูนย์",OrgTbl[[#This Row],[TypeID]]="รพท.","โรงพยาบาลทั่วไป")</f>
        <v>โรงพยาบาลชุมชน</v>
      </c>
      <c r="G540" s="351" t="str">
        <f>INDEX('Org2567'!$BB$4:$BB$905,MATCH(OrgTbl[[#This Row],[code5]],'Org2567'!$D$4:$D$905,0))</f>
        <v>รพช.</v>
      </c>
      <c r="H540" s="352" t="s">
        <v>4044</v>
      </c>
      <c r="I540" s="351" t="s">
        <v>2593</v>
      </c>
      <c r="J540" s="353">
        <f>INDEX('Org2567'!$BD$4:$BD$905,MATCH(OrgTbl[[#This Row],[code5]],'Org2567'!$D$4:$D$905,0))</f>
        <v>42</v>
      </c>
      <c r="K540" s="351" t="s">
        <v>918</v>
      </c>
      <c r="L540" s="351" t="str">
        <f>INDEX('Org2567'!$BC$4:$BC$905,MATCH(OrgTbl[[#This Row],[code5]],'Org2567'!$D$4:$D$905,0))</f>
        <v>F2</v>
      </c>
      <c r="M540" s="352">
        <f>INDEX('Org2567'!$BF$4:$BF$905,MATCH(OrgTbl[[#This Row],[code5]],'Org2567'!$D$4:$D$905,0))</f>
        <v>5</v>
      </c>
      <c r="N540" s="354"/>
      <c r="O540" s="351" t="s">
        <v>2629</v>
      </c>
      <c r="P540" s="351" t="str">
        <f>INDEX('Org2567'!$BG$4:$BG$905,MATCH(OrgTbl[[#This Row],[code5]],'Org2567'!$D$4:$D$905,0))</f>
        <v>รพช.F2 P&lt;=30,000</v>
      </c>
      <c r="Q540" s="355">
        <f>INDEX('Org2567'!$BE:$BE,MATCH(OrgTbl[[#This Row],[code5]],'Org2567'!$D:$D,0))</f>
        <v>24795</v>
      </c>
      <c r="R540" s="356"/>
    </row>
    <row r="541" spans="1:18" s="146" customFormat="1" ht="21" x14ac:dyDescent="0.6">
      <c r="A541" s="350" t="s">
        <v>545</v>
      </c>
      <c r="B541" s="351" t="s">
        <v>2630</v>
      </c>
      <c r="C541" s="351" t="str">
        <f>OrgTbl[[#This Row],[name333]]&amp;","&amp;OrgTbl[[#This Row],[TypeID]]</f>
        <v>เจริญศิลป์,รพช.</v>
      </c>
      <c r="D541" s="351" t="str">
        <f>MID(OrgTbl[[#This Row],[name]],10,100)</f>
        <v>เจริญศิลป์</v>
      </c>
      <c r="E541" s="352">
        <v>8</v>
      </c>
      <c r="F541" s="351" t="str" cm="1">
        <f t="array" ref="F541">_xlfn.IFS(OrgTbl[[#This Row],[TypeID]]="รพช.","โรงพยาบาลชุมชน",OrgTbl[[#This Row],[TypeID]]="รพศ.","โรงพยาบาลศูนย์",OrgTbl[[#This Row],[TypeID]]="รพท.","โรงพยาบาลทั่วไป")</f>
        <v>โรงพยาบาลชุมชน</v>
      </c>
      <c r="G541" s="351" t="str">
        <f>INDEX('Org2567'!$BB$4:$BB$905,MATCH(OrgTbl[[#This Row],[code5]],'Org2567'!$D$4:$D$905,0))</f>
        <v>รพช.</v>
      </c>
      <c r="H541" s="352" t="s">
        <v>4044</v>
      </c>
      <c r="I541" s="351" t="s">
        <v>2593</v>
      </c>
      <c r="J541" s="353">
        <f>INDEX('Org2567'!$BD$4:$BD$905,MATCH(OrgTbl[[#This Row],[code5]],'Org2567'!$D$4:$D$905,0))</f>
        <v>40</v>
      </c>
      <c r="K541" s="351" t="s">
        <v>918</v>
      </c>
      <c r="L541" s="351" t="str">
        <f>INDEX('Org2567'!$BC$4:$BC$905,MATCH(OrgTbl[[#This Row],[code5]],'Org2567'!$D$4:$D$905,0))</f>
        <v>F2</v>
      </c>
      <c r="M541" s="352">
        <f>INDEX('Org2567'!$BF$4:$BF$905,MATCH(OrgTbl[[#This Row],[code5]],'Org2567'!$D$4:$D$905,0))</f>
        <v>6</v>
      </c>
      <c r="N541" s="354"/>
      <c r="O541" s="351" t="s">
        <v>2632</v>
      </c>
      <c r="P541" s="351" t="str">
        <f>INDEX('Org2567'!$BG$4:$BG$905,MATCH(OrgTbl[[#This Row],[code5]],'Org2567'!$D$4:$D$905,0))</f>
        <v>รพช.F2 P30,000-60,000</v>
      </c>
      <c r="Q541" s="355">
        <f>INDEX('Org2567'!$BE:$BE,MATCH(OrgTbl[[#This Row],[code5]],'Org2567'!$D:$D,0))</f>
        <v>32820</v>
      </c>
      <c r="R541" s="356"/>
    </row>
    <row r="542" spans="1:18" s="146" customFormat="1" ht="21" x14ac:dyDescent="0.6">
      <c r="A542" s="350" t="s">
        <v>543</v>
      </c>
      <c r="B542" s="351" t="s">
        <v>2624</v>
      </c>
      <c r="C542" s="351" t="str">
        <f>OrgTbl[[#This Row],[name333]]&amp;","&amp;OrgTbl[[#This Row],[TypeID]]</f>
        <v>เต่างอย,รพช.</v>
      </c>
      <c r="D542" s="351" t="str">
        <f>MID(OrgTbl[[#This Row],[name]],10,100)</f>
        <v>เต่างอย</v>
      </c>
      <c r="E542" s="352">
        <v>8</v>
      </c>
      <c r="F542" s="351" t="str" cm="1">
        <f t="array" ref="F542">_xlfn.IFS(OrgTbl[[#This Row],[TypeID]]="รพช.","โรงพยาบาลชุมชน",OrgTbl[[#This Row],[TypeID]]="รพศ.","โรงพยาบาลศูนย์",OrgTbl[[#This Row],[TypeID]]="รพท.","โรงพยาบาลทั่วไป")</f>
        <v>โรงพยาบาลชุมชน</v>
      </c>
      <c r="G542" s="351" t="str">
        <f>INDEX('Org2567'!$BB$4:$BB$905,MATCH(OrgTbl[[#This Row],[code5]],'Org2567'!$D$4:$D$905,0))</f>
        <v>รพช.</v>
      </c>
      <c r="H542" s="352" t="s">
        <v>4044</v>
      </c>
      <c r="I542" s="351" t="s">
        <v>2593</v>
      </c>
      <c r="J542" s="353">
        <f>INDEX('Org2567'!$BD$4:$BD$905,MATCH(OrgTbl[[#This Row],[code5]],'Org2567'!$D$4:$D$905,0))</f>
        <v>35</v>
      </c>
      <c r="K542" s="351" t="s">
        <v>923</v>
      </c>
      <c r="L542" s="351" t="str">
        <f>INDEX('Org2567'!$BC$4:$BC$905,MATCH(OrgTbl[[#This Row],[code5]],'Org2567'!$D$4:$D$905,0))</f>
        <v>F2</v>
      </c>
      <c r="M542" s="352">
        <f>INDEX('Org2567'!$BF$4:$BF$905,MATCH(OrgTbl[[#This Row],[code5]],'Org2567'!$D$4:$D$905,0))</f>
        <v>5</v>
      </c>
      <c r="N542" s="354"/>
      <c r="O542" s="351" t="s">
        <v>2626</v>
      </c>
      <c r="P542" s="351" t="str">
        <f>INDEX('Org2567'!$BG$4:$BG$905,MATCH(OrgTbl[[#This Row],[code5]],'Org2567'!$D$4:$D$905,0))</f>
        <v>รพช.F2 P&lt;=30,000</v>
      </c>
      <c r="Q542" s="355">
        <f>INDEX('Org2567'!$BE:$BE,MATCH(OrgTbl[[#This Row],[code5]],'Org2567'!$D:$D,0))</f>
        <v>17778</v>
      </c>
      <c r="R542" s="356"/>
    </row>
    <row r="543" spans="1:18" s="146" customFormat="1" ht="21" x14ac:dyDescent="0.6">
      <c r="A543" s="350" t="s">
        <v>548</v>
      </c>
      <c r="B543" s="351" t="s">
        <v>2639</v>
      </c>
      <c r="C543" s="351" t="str">
        <f>OrgTbl[[#This Row],[name333]]&amp;","&amp;OrgTbl[[#This Row],[TypeID]]</f>
        <v>พระอาจารย์แบน  ธนากโร,รพช.</v>
      </c>
      <c r="D543" s="351" t="str">
        <f>MID(OrgTbl[[#This Row],[name]],10,100)</f>
        <v>พระอาจารย์แบน  ธนากโร</v>
      </c>
      <c r="E543" s="352">
        <v>8</v>
      </c>
      <c r="F543" s="351" t="str" cm="1">
        <f t="array" ref="F543">_xlfn.IFS(OrgTbl[[#This Row],[TypeID]]="รพช.","โรงพยาบาลชุมชน",OrgTbl[[#This Row],[TypeID]]="รพศ.","โรงพยาบาลศูนย์",OrgTbl[[#This Row],[TypeID]]="รพท.","โรงพยาบาลทั่วไป")</f>
        <v>โรงพยาบาลชุมชน</v>
      </c>
      <c r="G543" s="351" t="str">
        <f>INDEX('Org2567'!$BB$4:$BB$905,MATCH(OrgTbl[[#This Row],[code5]],'Org2567'!$D$4:$D$905,0))</f>
        <v>รพช.</v>
      </c>
      <c r="H543" s="352" t="s">
        <v>4044</v>
      </c>
      <c r="I543" s="351" t="s">
        <v>2593</v>
      </c>
      <c r="J543" s="353">
        <f>INDEX('Org2567'!$BD$4:$BD$905,MATCH(OrgTbl[[#This Row],[code5]],'Org2567'!$D$4:$D$905,0))</f>
        <v>40</v>
      </c>
      <c r="K543" s="351" t="s">
        <v>923</v>
      </c>
      <c r="L543" s="351" t="str">
        <f>INDEX('Org2567'!$BC$4:$BC$905,MATCH(OrgTbl[[#This Row],[code5]],'Org2567'!$D$4:$D$905,0))</f>
        <v>F2</v>
      </c>
      <c r="M543" s="352">
        <f>INDEX('Org2567'!$BF$4:$BF$905,MATCH(OrgTbl[[#This Row],[code5]],'Org2567'!$D$4:$D$905,0))</f>
        <v>5</v>
      </c>
      <c r="N543" s="354"/>
      <c r="O543" s="351" t="s">
        <v>2640</v>
      </c>
      <c r="P543" s="351" t="str">
        <f>INDEX('Org2567'!$BG$4:$BG$905,MATCH(OrgTbl[[#This Row],[code5]],'Org2567'!$D$4:$D$905,0))</f>
        <v>รพช.F2 P&lt;=30,000</v>
      </c>
      <c r="Q543" s="355">
        <f>INDEX('Org2567'!$BE:$BE,MATCH(OrgTbl[[#This Row],[code5]],'Org2567'!$D:$D,0))</f>
        <v>28539</v>
      </c>
      <c r="R543" s="356"/>
    </row>
    <row r="544" spans="1:18" s="146" customFormat="1" ht="21" x14ac:dyDescent="0.6">
      <c r="A544" s="350" t="s">
        <v>546</v>
      </c>
      <c r="B544" s="351" t="s">
        <v>2633</v>
      </c>
      <c r="C544" s="351" t="str">
        <f>OrgTbl[[#This Row],[name333]]&amp;","&amp;OrgTbl[[#This Row],[TypeID]]</f>
        <v>โพนนาแก้ว,รพช.</v>
      </c>
      <c r="D544" s="351" t="str">
        <f>MID(OrgTbl[[#This Row],[name]],10,100)</f>
        <v>โพนนาแก้ว</v>
      </c>
      <c r="E544" s="352">
        <v>8</v>
      </c>
      <c r="F544" s="351" t="str" cm="1">
        <f t="array" ref="F544">_xlfn.IFS(OrgTbl[[#This Row],[TypeID]]="รพช.","โรงพยาบาลชุมชน",OrgTbl[[#This Row],[TypeID]]="รพศ.","โรงพยาบาลศูนย์",OrgTbl[[#This Row],[TypeID]]="รพท.","โรงพยาบาลทั่วไป")</f>
        <v>โรงพยาบาลชุมชน</v>
      </c>
      <c r="G544" s="351" t="str">
        <f>INDEX('Org2567'!$BB$4:$BB$905,MATCH(OrgTbl[[#This Row],[code5]],'Org2567'!$D$4:$D$905,0))</f>
        <v>รพช.</v>
      </c>
      <c r="H544" s="352" t="s">
        <v>4044</v>
      </c>
      <c r="I544" s="351" t="s">
        <v>2593</v>
      </c>
      <c r="J544" s="353">
        <f>INDEX('Org2567'!$BD$4:$BD$905,MATCH(OrgTbl[[#This Row],[code5]],'Org2567'!$D$4:$D$905,0))</f>
        <v>34</v>
      </c>
      <c r="K544" s="351" t="s">
        <v>923</v>
      </c>
      <c r="L544" s="351" t="str">
        <f>INDEX('Org2567'!$BC$4:$BC$905,MATCH(OrgTbl[[#This Row],[code5]],'Org2567'!$D$4:$D$905,0))</f>
        <v>F2</v>
      </c>
      <c r="M544" s="352">
        <f>INDEX('Org2567'!$BF$4:$BF$905,MATCH(OrgTbl[[#This Row],[code5]],'Org2567'!$D$4:$D$905,0))</f>
        <v>5</v>
      </c>
      <c r="N544" s="354"/>
      <c r="O544" s="351" t="s">
        <v>2635</v>
      </c>
      <c r="P544" s="351" t="str">
        <f>INDEX('Org2567'!$BG$4:$BG$905,MATCH(OrgTbl[[#This Row],[code5]],'Org2567'!$D$4:$D$905,0))</f>
        <v>รพช.F2 P&lt;=30,000</v>
      </c>
      <c r="Q544" s="355">
        <f>INDEX('Org2567'!$BE:$BE,MATCH(OrgTbl[[#This Row],[code5]],'Org2567'!$D:$D,0))</f>
        <v>28073</v>
      </c>
      <c r="R544" s="356"/>
    </row>
    <row r="545" spans="1:18" s="146" customFormat="1" ht="21" x14ac:dyDescent="0.6">
      <c r="A545" s="350" t="s">
        <v>536</v>
      </c>
      <c r="B545" s="351" t="s">
        <v>2607</v>
      </c>
      <c r="C545" s="351" t="str">
        <f>OrgTbl[[#This Row],[name333]]&amp;","&amp;OrgTbl[[#This Row],[TypeID]]</f>
        <v>วาริชภูมิ,รพช.</v>
      </c>
      <c r="D545" s="351" t="str">
        <f>MID(OrgTbl[[#This Row],[name]],10,100)</f>
        <v>วาริชภูมิ</v>
      </c>
      <c r="E545" s="352">
        <v>8</v>
      </c>
      <c r="F545" s="351" t="str" cm="1">
        <f t="array" ref="F545">_xlfn.IFS(OrgTbl[[#This Row],[TypeID]]="รพช.","โรงพยาบาลชุมชน",OrgTbl[[#This Row],[TypeID]]="รพศ.","โรงพยาบาลศูนย์",OrgTbl[[#This Row],[TypeID]]="รพท.","โรงพยาบาลทั่วไป")</f>
        <v>โรงพยาบาลชุมชน</v>
      </c>
      <c r="G545" s="351" t="str">
        <f>INDEX('Org2567'!$BB$4:$BB$905,MATCH(OrgTbl[[#This Row],[code5]],'Org2567'!$D$4:$D$905,0))</f>
        <v>รพช.</v>
      </c>
      <c r="H545" s="352" t="s">
        <v>4044</v>
      </c>
      <c r="I545" s="351" t="s">
        <v>2593</v>
      </c>
      <c r="J545" s="353">
        <f>INDEX('Org2567'!$BD$4:$BD$905,MATCH(OrgTbl[[#This Row],[code5]],'Org2567'!$D$4:$D$905,0))</f>
        <v>43</v>
      </c>
      <c r="K545" s="351" t="s">
        <v>923</v>
      </c>
      <c r="L545" s="351" t="str">
        <f>INDEX('Org2567'!$BC$4:$BC$905,MATCH(OrgTbl[[#This Row],[code5]],'Org2567'!$D$4:$D$905,0))</f>
        <v>F2</v>
      </c>
      <c r="M545" s="352">
        <f>INDEX('Org2567'!$BF$4:$BF$905,MATCH(OrgTbl[[#This Row],[code5]],'Org2567'!$D$4:$D$905,0))</f>
        <v>6</v>
      </c>
      <c r="N545" s="354"/>
      <c r="O545" s="351" t="s">
        <v>2609</v>
      </c>
      <c r="P545" s="351" t="str">
        <f>INDEX('Org2567'!$BG$4:$BG$905,MATCH(OrgTbl[[#This Row],[code5]],'Org2567'!$D$4:$D$905,0))</f>
        <v>รพช.F2 P30,000-60,000</v>
      </c>
      <c r="Q545" s="355">
        <f>INDEX('Org2567'!$BE:$BE,MATCH(OrgTbl[[#This Row],[code5]],'Org2567'!$D:$D,0))</f>
        <v>37390</v>
      </c>
      <c r="R545" s="356"/>
    </row>
    <row r="546" spans="1:18" s="146" customFormat="1" ht="21" x14ac:dyDescent="0.6">
      <c r="A546" s="350" t="s">
        <v>542</v>
      </c>
      <c r="B546" s="351" t="s">
        <v>2622</v>
      </c>
      <c r="C546" s="351" t="str">
        <f>OrgTbl[[#This Row],[name333]]&amp;","&amp;OrgTbl[[#This Row],[TypeID]]</f>
        <v>ส่องดาว,รพช.</v>
      </c>
      <c r="D546" s="351" t="str">
        <f>MID(OrgTbl[[#This Row],[name]],10,100)</f>
        <v>ส่องดาว</v>
      </c>
      <c r="E546" s="352">
        <v>8</v>
      </c>
      <c r="F546" s="351" t="str" cm="1">
        <f t="array" ref="F546">_xlfn.IFS(OrgTbl[[#This Row],[TypeID]]="รพช.","โรงพยาบาลชุมชน",OrgTbl[[#This Row],[TypeID]]="รพศ.","โรงพยาบาลศูนย์",OrgTbl[[#This Row],[TypeID]]="รพท.","โรงพยาบาลทั่วไป")</f>
        <v>โรงพยาบาลชุมชน</v>
      </c>
      <c r="G546" s="351" t="str">
        <f>INDEX('Org2567'!$BB$4:$BB$905,MATCH(OrgTbl[[#This Row],[code5]],'Org2567'!$D$4:$D$905,0))</f>
        <v>รพช.</v>
      </c>
      <c r="H546" s="352" t="s">
        <v>4044</v>
      </c>
      <c r="I546" s="351" t="s">
        <v>2593</v>
      </c>
      <c r="J546" s="353">
        <f>INDEX('Org2567'!$BD$4:$BD$905,MATCH(OrgTbl[[#This Row],[code5]],'Org2567'!$D$4:$D$905,0))</f>
        <v>38</v>
      </c>
      <c r="K546" s="351" t="s">
        <v>923</v>
      </c>
      <c r="L546" s="351" t="str">
        <f>INDEX('Org2567'!$BC$4:$BC$905,MATCH(OrgTbl[[#This Row],[code5]],'Org2567'!$D$4:$D$905,0))</f>
        <v>F2</v>
      </c>
      <c r="M546" s="352">
        <f>INDEX('Org2567'!$BF$4:$BF$905,MATCH(OrgTbl[[#This Row],[code5]],'Org2567'!$D$4:$D$905,0))</f>
        <v>5</v>
      </c>
      <c r="N546" s="354"/>
      <c r="O546" s="351" t="s">
        <v>2623</v>
      </c>
      <c r="P546" s="351" t="str">
        <f>INDEX('Org2567'!$BG$4:$BG$905,MATCH(OrgTbl[[#This Row],[code5]],'Org2567'!$D$4:$D$905,0))</f>
        <v>รพช.F2 P&lt;=30,000</v>
      </c>
      <c r="Q546" s="355">
        <f>INDEX('Org2567'!$BE:$BE,MATCH(OrgTbl[[#This Row],[code5]],'Org2567'!$D:$D,0))</f>
        <v>26439</v>
      </c>
      <c r="R546" s="356"/>
    </row>
    <row r="547" spans="1:18" s="146" customFormat="1" ht="21" x14ac:dyDescent="0.6">
      <c r="A547" s="350" t="s">
        <v>537</v>
      </c>
      <c r="B547" s="351" t="s">
        <v>2610</v>
      </c>
      <c r="C547" s="351" t="str">
        <f>OrgTbl[[#This Row],[name333]]&amp;","&amp;OrgTbl[[#This Row],[TypeID]]</f>
        <v>นิคมน้ำอูน,รพช.</v>
      </c>
      <c r="D547" s="351" t="str">
        <f>MID(OrgTbl[[#This Row],[name]],10,100)</f>
        <v>นิคมน้ำอูน</v>
      </c>
      <c r="E547" s="352">
        <v>8</v>
      </c>
      <c r="F547" s="351" t="str" cm="1">
        <f t="array" ref="F547">_xlfn.IFS(OrgTbl[[#This Row],[TypeID]]="รพช.","โรงพยาบาลชุมชน",OrgTbl[[#This Row],[TypeID]]="รพศ.","โรงพยาบาลศูนย์",OrgTbl[[#This Row],[TypeID]]="รพท.","โรงพยาบาลทั่วไป")</f>
        <v>โรงพยาบาลชุมชน</v>
      </c>
      <c r="G547" s="351" t="str">
        <f>INDEX('Org2567'!$BB$4:$BB$905,MATCH(OrgTbl[[#This Row],[code5]],'Org2567'!$D$4:$D$905,0))</f>
        <v>รพช.</v>
      </c>
      <c r="H547" s="352" t="s">
        <v>4044</v>
      </c>
      <c r="I547" s="351" t="s">
        <v>2593</v>
      </c>
      <c r="J547" s="353">
        <f>INDEX('Org2567'!$BD$4:$BD$905,MATCH(OrgTbl[[#This Row],[code5]],'Org2567'!$D$4:$D$905,0))</f>
        <v>15</v>
      </c>
      <c r="K547" s="351" t="s">
        <v>923</v>
      </c>
      <c r="L547" s="351" t="str">
        <f>INDEX('Org2567'!$BC$4:$BC$905,MATCH(OrgTbl[[#This Row],[code5]],'Org2567'!$D$4:$D$905,0))</f>
        <v>F3</v>
      </c>
      <c r="M547" s="352">
        <f>INDEX('Org2567'!$BF$4:$BF$905,MATCH(OrgTbl[[#This Row],[code5]],'Org2567'!$D$4:$D$905,0))</f>
        <v>2</v>
      </c>
      <c r="N547" s="354"/>
      <c r="O547" s="351" t="s">
        <v>2612</v>
      </c>
      <c r="P547" s="351" t="str">
        <f>INDEX('Org2567'!$BG$4:$BG$905,MATCH(OrgTbl[[#This Row],[code5]],'Org2567'!$D$4:$D$905,0))</f>
        <v>รพช.F3 P&lt;=15,000</v>
      </c>
      <c r="Q547" s="355">
        <f>INDEX('Org2567'!$BE:$BE,MATCH(OrgTbl[[#This Row],[code5]],'Org2567'!$D:$D,0))</f>
        <v>10820</v>
      </c>
      <c r="R547" s="356"/>
    </row>
    <row r="548" spans="1:18" s="146" customFormat="1" ht="21" x14ac:dyDescent="0.6">
      <c r="A548" s="350" t="s">
        <v>549</v>
      </c>
      <c r="B548" s="351" t="s">
        <v>2564</v>
      </c>
      <c r="C548" s="351" t="str">
        <f>OrgTbl[[#This Row],[name333]]&amp;","&amp;OrgTbl[[#This Row],[TypeID]]</f>
        <v>หนองคาย,รพท.</v>
      </c>
      <c r="D548" s="351" t="str">
        <f>MID(OrgTbl[[#This Row],[name]],10,100)</f>
        <v>หนองคาย</v>
      </c>
      <c r="E548" s="352">
        <v>8</v>
      </c>
      <c r="F548" s="351" t="str" cm="1">
        <f t="array" ref="F548">_xlfn.IFS(OrgTbl[[#This Row],[TypeID]]="รพช.","โรงพยาบาลชุมชน",OrgTbl[[#This Row],[TypeID]]="รพศ.","โรงพยาบาลศูนย์",OrgTbl[[#This Row],[TypeID]]="รพท.","โรงพยาบาลทั่วไป")</f>
        <v>โรงพยาบาลทั่วไป</v>
      </c>
      <c r="G548" s="351" t="str">
        <f>INDEX('Org2567'!$BB$4:$BB$905,MATCH(OrgTbl[[#This Row],[code5]],'Org2567'!$D$4:$D$905,0))</f>
        <v>รพท.</v>
      </c>
      <c r="H548" s="352" t="s">
        <v>4045</v>
      </c>
      <c r="I548" s="351" t="s">
        <v>2566</v>
      </c>
      <c r="J548" s="353">
        <f>INDEX('Org2567'!$BD$4:$BD$905,MATCH(OrgTbl[[#This Row],[code5]],'Org2567'!$D$4:$D$905,0))</f>
        <v>420</v>
      </c>
      <c r="K548" s="351" t="s">
        <v>923</v>
      </c>
      <c r="L548" s="351" t="str">
        <f>INDEX('Org2567'!$BC$4:$BC$905,MATCH(OrgTbl[[#This Row],[code5]],'Org2567'!$D$4:$D$905,0))</f>
        <v>S</v>
      </c>
      <c r="M548" s="352">
        <f>INDEX('Org2567'!$BF$4:$BF$905,MATCH(OrgTbl[[#This Row],[code5]],'Org2567'!$D$4:$D$905,0))</f>
        <v>17</v>
      </c>
      <c r="N548" s="354"/>
      <c r="O548" s="351" t="s">
        <v>2567</v>
      </c>
      <c r="P548" s="351" t="str">
        <f>INDEX('Org2567'!$BG$4:$BG$905,MATCH(OrgTbl[[#This Row],[code5]],'Org2567'!$D$4:$D$905,0))</f>
        <v>รพท.S B&gt;400</v>
      </c>
      <c r="Q548" s="355">
        <f>INDEX('Org2567'!$BE:$BE,MATCH(OrgTbl[[#This Row],[code5]],'Org2567'!$D:$D,0))</f>
        <v>112292</v>
      </c>
      <c r="R548" s="356"/>
    </row>
    <row r="549" spans="1:18" s="146" customFormat="1" ht="21" x14ac:dyDescent="0.6">
      <c r="A549" s="350" t="s">
        <v>553</v>
      </c>
      <c r="B549" s="351" t="s">
        <v>2577</v>
      </c>
      <c r="C549" s="351" t="str">
        <f>OrgTbl[[#This Row],[name333]]&amp;","&amp;OrgTbl[[#This Row],[TypeID]]</f>
        <v>สมเด็จพระยุพราชท่าบ่อ,รพท.</v>
      </c>
      <c r="D549" s="351" t="str">
        <f>MID(OrgTbl[[#This Row],[name]],10,100)</f>
        <v>สมเด็จพระยุพราชท่าบ่อ</v>
      </c>
      <c r="E549" s="352">
        <v>8</v>
      </c>
      <c r="F549" s="351" t="str" cm="1">
        <f t="array" ref="F549">_xlfn.IFS(OrgTbl[[#This Row],[TypeID]]="รพช.","โรงพยาบาลชุมชน",OrgTbl[[#This Row],[TypeID]]="รพศ.","โรงพยาบาลศูนย์",OrgTbl[[#This Row],[TypeID]]="รพท.","โรงพยาบาลทั่วไป")</f>
        <v>โรงพยาบาลทั่วไป</v>
      </c>
      <c r="G549" s="351" t="str">
        <f>INDEX('Org2567'!$BB$4:$BB$905,MATCH(OrgTbl[[#This Row],[code5]],'Org2567'!$D$4:$D$905,0))</f>
        <v>รพท.</v>
      </c>
      <c r="H549" s="352" t="s">
        <v>4045</v>
      </c>
      <c r="I549" s="351" t="s">
        <v>2566</v>
      </c>
      <c r="J549" s="353">
        <f>INDEX('Org2567'!$BD$4:$BD$905,MATCH(OrgTbl[[#This Row],[code5]],'Org2567'!$D$4:$D$905,0))</f>
        <v>266</v>
      </c>
      <c r="K549" s="351" t="s">
        <v>923</v>
      </c>
      <c r="L549" s="351" t="str">
        <f>INDEX('Org2567'!$BC$4:$BC$905,MATCH(OrgTbl[[#This Row],[code5]],'Org2567'!$D$4:$D$905,0))</f>
        <v>M1</v>
      </c>
      <c r="M549" s="352">
        <f>INDEX('Org2567'!$BF$4:$BF$905,MATCH(OrgTbl[[#This Row],[code5]],'Org2567'!$D$4:$D$905,0))</f>
        <v>15</v>
      </c>
      <c r="N549" s="354"/>
      <c r="O549" s="351" t="s">
        <v>2578</v>
      </c>
      <c r="P549" s="351" t="str">
        <f>INDEX('Org2567'!$BG$4:$BG$905,MATCH(OrgTbl[[#This Row],[code5]],'Org2567'!$D$4:$D$905,0))</f>
        <v>รพท.M1 B&gt;200</v>
      </c>
      <c r="Q549" s="355">
        <f>INDEX('Org2567'!$BE:$BE,MATCH(OrgTbl[[#This Row],[code5]],'Org2567'!$D:$D,0))</f>
        <v>62978</v>
      </c>
      <c r="R549" s="356"/>
    </row>
    <row r="550" spans="1:18" s="146" customFormat="1" ht="21" x14ac:dyDescent="0.6">
      <c r="A550" s="350" t="s">
        <v>550</v>
      </c>
      <c r="B550" s="351" t="s">
        <v>2568</v>
      </c>
      <c r="C550" s="351" t="str">
        <f>OrgTbl[[#This Row],[name333]]&amp;","&amp;OrgTbl[[#This Row],[TypeID]]</f>
        <v>โพนพิสัย,รพช.</v>
      </c>
      <c r="D550" s="351" t="str">
        <f>MID(OrgTbl[[#This Row],[name]],10,100)</f>
        <v>โพนพิสัย</v>
      </c>
      <c r="E550" s="352">
        <v>8</v>
      </c>
      <c r="F550" s="351" t="str" cm="1">
        <f t="array" ref="F550">_xlfn.IFS(OrgTbl[[#This Row],[TypeID]]="รพช.","โรงพยาบาลชุมชน",OrgTbl[[#This Row],[TypeID]]="รพศ.","โรงพยาบาลศูนย์",OrgTbl[[#This Row],[TypeID]]="รพท.","โรงพยาบาลทั่วไป")</f>
        <v>โรงพยาบาลชุมชน</v>
      </c>
      <c r="G550" s="351" t="str">
        <f>INDEX('Org2567'!$BB$4:$BB$905,MATCH(OrgTbl[[#This Row],[code5]],'Org2567'!$D$4:$D$905,0))</f>
        <v>รพช.</v>
      </c>
      <c r="H550" s="352" t="s">
        <v>4045</v>
      </c>
      <c r="I550" s="351" t="s">
        <v>2566</v>
      </c>
      <c r="J550" s="353">
        <f>INDEX('Org2567'!$BD$4:$BD$905,MATCH(OrgTbl[[#This Row],[code5]],'Org2567'!$D$4:$D$905,0))</f>
        <v>129</v>
      </c>
      <c r="K550" s="351" t="s">
        <v>923</v>
      </c>
      <c r="L550" s="351" t="str">
        <f>INDEX('Org2567'!$BC$4:$BC$905,MATCH(OrgTbl[[#This Row],[code5]],'Org2567'!$D$4:$D$905,0))</f>
        <v>M2</v>
      </c>
      <c r="M550" s="352">
        <f>INDEX('Org2567'!$BF$4:$BF$905,MATCH(OrgTbl[[#This Row],[code5]],'Org2567'!$D$4:$D$905,0))</f>
        <v>13</v>
      </c>
      <c r="N550" s="354"/>
      <c r="O550" s="351" t="s">
        <v>2570</v>
      </c>
      <c r="P550" s="351" t="str">
        <f>INDEX('Org2567'!$BG$4:$BG$905,MATCH(OrgTbl[[#This Row],[code5]],'Org2567'!$D$4:$D$905,0))</f>
        <v>รพช.M2 B&gt;100</v>
      </c>
      <c r="Q550" s="355">
        <f>INDEX('Org2567'!$BE:$BE,MATCH(OrgTbl[[#This Row],[code5]],'Org2567'!$D:$D,0))</f>
        <v>59176</v>
      </c>
      <c r="R550" s="356"/>
    </row>
    <row r="551" spans="1:18" s="146" customFormat="1" ht="21" x14ac:dyDescent="0.6">
      <c r="A551" s="350" t="s">
        <v>556</v>
      </c>
      <c r="B551" s="351" t="s">
        <v>2585</v>
      </c>
      <c r="C551" s="351" t="str">
        <f>OrgTbl[[#This Row],[name333]]&amp;","&amp;OrgTbl[[#This Row],[TypeID]]</f>
        <v>เฝ้าไร่,รพช.</v>
      </c>
      <c r="D551" s="351" t="str">
        <f>MID(OrgTbl[[#This Row],[name]],10,100)</f>
        <v>เฝ้าไร่</v>
      </c>
      <c r="E551" s="352">
        <v>8</v>
      </c>
      <c r="F551" s="351" t="str" cm="1">
        <f t="array" ref="F551">_xlfn.IFS(OrgTbl[[#This Row],[TypeID]]="รพช.","โรงพยาบาลชุมชน",OrgTbl[[#This Row],[TypeID]]="รพศ.","โรงพยาบาลศูนย์",OrgTbl[[#This Row],[TypeID]]="รพท.","โรงพยาบาลทั่วไป")</f>
        <v>โรงพยาบาลชุมชน</v>
      </c>
      <c r="G551" s="351" t="str">
        <f>INDEX('Org2567'!$BB$4:$BB$905,MATCH(OrgTbl[[#This Row],[code5]],'Org2567'!$D$4:$D$905,0))</f>
        <v>รพช.</v>
      </c>
      <c r="H551" s="352" t="s">
        <v>4045</v>
      </c>
      <c r="I551" s="351" t="s">
        <v>2566</v>
      </c>
      <c r="J551" s="353">
        <f>INDEX('Org2567'!$BD$4:$BD$905,MATCH(OrgTbl[[#This Row],[code5]],'Org2567'!$D$4:$D$905,0))</f>
        <v>30</v>
      </c>
      <c r="K551" s="351" t="s">
        <v>923</v>
      </c>
      <c r="L551" s="351" t="str">
        <f>INDEX('Org2567'!$BC$4:$BC$905,MATCH(OrgTbl[[#This Row],[code5]],'Org2567'!$D$4:$D$905,0))</f>
        <v>F2</v>
      </c>
      <c r="M551" s="352">
        <f>INDEX('Org2567'!$BF$4:$BF$905,MATCH(OrgTbl[[#This Row],[code5]],'Org2567'!$D$4:$D$905,0))</f>
        <v>6</v>
      </c>
      <c r="N551" s="354"/>
      <c r="O551" s="351" t="s">
        <v>2587</v>
      </c>
      <c r="P551" s="351" t="str">
        <f>INDEX('Org2567'!$BG$4:$BG$905,MATCH(OrgTbl[[#This Row],[code5]],'Org2567'!$D$4:$D$905,0))</f>
        <v>รพช.F2 P30,000-60,000</v>
      </c>
      <c r="Q551" s="355">
        <f>INDEX('Org2567'!$BE:$BE,MATCH(OrgTbl[[#This Row],[code5]],'Org2567'!$D:$D,0))</f>
        <v>36388</v>
      </c>
      <c r="R551" s="356"/>
    </row>
    <row r="552" spans="1:18" s="146" customFormat="1" ht="21" x14ac:dyDescent="0.6">
      <c r="A552" s="350" t="s">
        <v>557</v>
      </c>
      <c r="B552" s="351" t="s">
        <v>2588</v>
      </c>
      <c r="C552" s="351" t="str">
        <f>OrgTbl[[#This Row],[name333]]&amp;","&amp;OrgTbl[[#This Row],[TypeID]]</f>
        <v>รัตนวาปี,รพช.</v>
      </c>
      <c r="D552" s="351" t="str">
        <f>MID(OrgTbl[[#This Row],[name]],10,100)</f>
        <v>รัตนวาปี</v>
      </c>
      <c r="E552" s="352">
        <v>8</v>
      </c>
      <c r="F552" s="351" t="str" cm="1">
        <f t="array" ref="F552">_xlfn.IFS(OrgTbl[[#This Row],[TypeID]]="รพช.","โรงพยาบาลชุมชน",OrgTbl[[#This Row],[TypeID]]="รพศ.","โรงพยาบาลศูนย์",OrgTbl[[#This Row],[TypeID]]="รพท.","โรงพยาบาลทั่วไป")</f>
        <v>โรงพยาบาลชุมชน</v>
      </c>
      <c r="G552" s="351" t="str">
        <f>INDEX('Org2567'!$BB$4:$BB$905,MATCH(OrgTbl[[#This Row],[code5]],'Org2567'!$D$4:$D$905,0))</f>
        <v>รพช.</v>
      </c>
      <c r="H552" s="352" t="s">
        <v>4045</v>
      </c>
      <c r="I552" s="351" t="s">
        <v>2566</v>
      </c>
      <c r="J552" s="353">
        <f>INDEX('Org2567'!$BD$4:$BD$905,MATCH(OrgTbl[[#This Row],[code5]],'Org2567'!$D$4:$D$905,0))</f>
        <v>30</v>
      </c>
      <c r="K552" s="351" t="s">
        <v>923</v>
      </c>
      <c r="L552" s="351" t="str">
        <f>INDEX('Org2567'!$BC$4:$BC$905,MATCH(OrgTbl[[#This Row],[code5]],'Org2567'!$D$4:$D$905,0))</f>
        <v>F2</v>
      </c>
      <c r="M552" s="352">
        <f>INDEX('Org2567'!$BF$4:$BF$905,MATCH(OrgTbl[[#This Row],[code5]],'Org2567'!$D$4:$D$905,0))</f>
        <v>5</v>
      </c>
      <c r="N552" s="354"/>
      <c r="O552" s="351" t="s">
        <v>2590</v>
      </c>
      <c r="P552" s="351" t="str">
        <f>INDEX('Org2567'!$BG$4:$BG$905,MATCH(OrgTbl[[#This Row],[code5]],'Org2567'!$D$4:$D$905,0))</f>
        <v>รพช.F2 P&lt;=30,000</v>
      </c>
      <c r="Q552" s="355">
        <f>INDEX('Org2567'!$BE:$BE,MATCH(OrgTbl[[#This Row],[code5]],'Org2567'!$D:$D,0))</f>
        <v>28793</v>
      </c>
      <c r="R552" s="356"/>
    </row>
    <row r="553" spans="1:18" s="146" customFormat="1" ht="21" x14ac:dyDescent="0.6">
      <c r="A553" s="350" t="s">
        <v>551</v>
      </c>
      <c r="B553" s="351" t="s">
        <v>2571</v>
      </c>
      <c r="C553" s="351" t="str">
        <f>OrgTbl[[#This Row],[name333]]&amp;","&amp;OrgTbl[[#This Row],[TypeID]]</f>
        <v>ศรีเชียงใหม่,รพช.</v>
      </c>
      <c r="D553" s="351" t="str">
        <f>MID(OrgTbl[[#This Row],[name]],10,100)</f>
        <v>ศรีเชียงใหม่</v>
      </c>
      <c r="E553" s="352">
        <v>8</v>
      </c>
      <c r="F553" s="351" t="str" cm="1">
        <f t="array" ref="F553">_xlfn.IFS(OrgTbl[[#This Row],[TypeID]]="รพช.","โรงพยาบาลชุมชน",OrgTbl[[#This Row],[TypeID]]="รพศ.","โรงพยาบาลศูนย์",OrgTbl[[#This Row],[TypeID]]="รพท.","โรงพยาบาลทั่วไป")</f>
        <v>โรงพยาบาลชุมชน</v>
      </c>
      <c r="G553" s="351" t="str">
        <f>INDEX('Org2567'!$BB$4:$BB$905,MATCH(OrgTbl[[#This Row],[code5]],'Org2567'!$D$4:$D$905,0))</f>
        <v>รพช.</v>
      </c>
      <c r="H553" s="352" t="s">
        <v>4045</v>
      </c>
      <c r="I553" s="351" t="s">
        <v>2566</v>
      </c>
      <c r="J553" s="353">
        <f>INDEX('Org2567'!$BD$4:$BD$905,MATCH(OrgTbl[[#This Row],[code5]],'Org2567'!$D$4:$D$905,0))</f>
        <v>30</v>
      </c>
      <c r="K553" s="351" t="s">
        <v>923</v>
      </c>
      <c r="L553" s="351" t="str">
        <f>INDEX('Org2567'!$BC$4:$BC$905,MATCH(OrgTbl[[#This Row],[code5]],'Org2567'!$D$4:$D$905,0))</f>
        <v>F2</v>
      </c>
      <c r="M553" s="352">
        <f>INDEX('Org2567'!$BF$4:$BF$905,MATCH(OrgTbl[[#This Row],[code5]],'Org2567'!$D$4:$D$905,0))</f>
        <v>5</v>
      </c>
      <c r="N553" s="354"/>
      <c r="O553" s="351" t="s">
        <v>2573</v>
      </c>
      <c r="P553" s="351" t="str">
        <f>INDEX('Org2567'!$BG$4:$BG$905,MATCH(OrgTbl[[#This Row],[code5]],'Org2567'!$D$4:$D$905,0))</f>
        <v>รพช.F2 P&lt;=30,000</v>
      </c>
      <c r="Q553" s="355">
        <f>INDEX('Org2567'!$BE:$BE,MATCH(OrgTbl[[#This Row],[code5]],'Org2567'!$D:$D,0))</f>
        <v>23304</v>
      </c>
      <c r="R553" s="356"/>
    </row>
    <row r="554" spans="1:18" s="146" customFormat="1" ht="21" x14ac:dyDescent="0.6">
      <c r="A554" s="350" t="s">
        <v>554</v>
      </c>
      <c r="B554" s="351" t="s">
        <v>2579</v>
      </c>
      <c r="C554" s="351" t="str">
        <f>OrgTbl[[#This Row],[name333]]&amp;","&amp;OrgTbl[[#This Row],[TypeID]]</f>
        <v>สระใคร,รพช.</v>
      </c>
      <c r="D554" s="351" t="str">
        <f>MID(OrgTbl[[#This Row],[name]],10,100)</f>
        <v>สระใคร</v>
      </c>
      <c r="E554" s="352">
        <v>8</v>
      </c>
      <c r="F554" s="351" t="str" cm="1">
        <f t="array" ref="F554">_xlfn.IFS(OrgTbl[[#This Row],[TypeID]]="รพช.","โรงพยาบาลชุมชน",OrgTbl[[#This Row],[TypeID]]="รพศ.","โรงพยาบาลศูนย์",OrgTbl[[#This Row],[TypeID]]="รพท.","โรงพยาบาลทั่วไป")</f>
        <v>โรงพยาบาลชุมชน</v>
      </c>
      <c r="G554" s="351" t="str">
        <f>INDEX('Org2567'!$BB$4:$BB$905,MATCH(OrgTbl[[#This Row],[code5]],'Org2567'!$D$4:$D$905,0))</f>
        <v>รพช.</v>
      </c>
      <c r="H554" s="352" t="s">
        <v>4045</v>
      </c>
      <c r="I554" s="351" t="s">
        <v>2566</v>
      </c>
      <c r="J554" s="353">
        <f>INDEX('Org2567'!$BD$4:$BD$905,MATCH(OrgTbl[[#This Row],[code5]],'Org2567'!$D$4:$D$905,0))</f>
        <v>30</v>
      </c>
      <c r="K554" s="351" t="s">
        <v>923</v>
      </c>
      <c r="L554" s="351" t="str">
        <f>INDEX('Org2567'!$BC$4:$BC$905,MATCH(OrgTbl[[#This Row],[code5]],'Org2567'!$D$4:$D$905,0))</f>
        <v>F2</v>
      </c>
      <c r="M554" s="352">
        <f>INDEX('Org2567'!$BF$4:$BF$905,MATCH(OrgTbl[[#This Row],[code5]],'Org2567'!$D$4:$D$905,0))</f>
        <v>5</v>
      </c>
      <c r="N554" s="354"/>
      <c r="O554" s="351" t="s">
        <v>2581</v>
      </c>
      <c r="P554" s="351" t="str">
        <f>INDEX('Org2567'!$BG$4:$BG$905,MATCH(OrgTbl[[#This Row],[code5]],'Org2567'!$D$4:$D$905,0))</f>
        <v>รพช.F2 P&lt;=30,000</v>
      </c>
      <c r="Q554" s="355">
        <f>INDEX('Org2567'!$BE:$BE,MATCH(OrgTbl[[#This Row],[code5]],'Org2567'!$D:$D,0))</f>
        <v>20272</v>
      </c>
      <c r="R554" s="356"/>
    </row>
    <row r="555" spans="1:18" s="146" customFormat="1" ht="21" x14ac:dyDescent="0.6">
      <c r="A555" s="350" t="s">
        <v>552</v>
      </c>
      <c r="B555" s="351" t="s">
        <v>2574</v>
      </c>
      <c r="C555" s="351" t="str">
        <f>OrgTbl[[#This Row],[name333]]&amp;","&amp;OrgTbl[[#This Row],[TypeID]]</f>
        <v>สังคม,รพช.</v>
      </c>
      <c r="D555" s="351" t="str">
        <f>MID(OrgTbl[[#This Row],[name]],10,100)</f>
        <v>สังคม</v>
      </c>
      <c r="E555" s="352">
        <v>8</v>
      </c>
      <c r="F555" s="351" t="str" cm="1">
        <f t="array" ref="F555">_xlfn.IFS(OrgTbl[[#This Row],[TypeID]]="รพช.","โรงพยาบาลชุมชน",OrgTbl[[#This Row],[TypeID]]="รพศ.","โรงพยาบาลศูนย์",OrgTbl[[#This Row],[TypeID]]="รพท.","โรงพยาบาลทั่วไป")</f>
        <v>โรงพยาบาลชุมชน</v>
      </c>
      <c r="G555" s="351" t="str">
        <f>INDEX('Org2567'!$BB$4:$BB$905,MATCH(OrgTbl[[#This Row],[code5]],'Org2567'!$D$4:$D$905,0))</f>
        <v>รพช.</v>
      </c>
      <c r="H555" s="352" t="s">
        <v>4045</v>
      </c>
      <c r="I555" s="351" t="s">
        <v>2566</v>
      </c>
      <c r="J555" s="353">
        <f>INDEX('Org2567'!$BD$4:$BD$905,MATCH(OrgTbl[[#This Row],[code5]],'Org2567'!$D$4:$D$905,0))</f>
        <v>30</v>
      </c>
      <c r="K555" s="351" t="s">
        <v>923</v>
      </c>
      <c r="L555" s="351" t="str">
        <f>INDEX('Org2567'!$BC$4:$BC$905,MATCH(OrgTbl[[#This Row],[code5]],'Org2567'!$D$4:$D$905,0))</f>
        <v>F2</v>
      </c>
      <c r="M555" s="352">
        <f>INDEX('Org2567'!$BF$4:$BF$905,MATCH(OrgTbl[[#This Row],[code5]],'Org2567'!$D$4:$D$905,0))</f>
        <v>5</v>
      </c>
      <c r="N555" s="354"/>
      <c r="O555" s="351" t="s">
        <v>2576</v>
      </c>
      <c r="P555" s="351" t="str">
        <f>INDEX('Org2567'!$BG$4:$BG$905,MATCH(OrgTbl[[#This Row],[code5]],'Org2567'!$D$4:$D$905,0))</f>
        <v>รพช.F2 P&lt;=30,000</v>
      </c>
      <c r="Q555" s="355">
        <f>INDEX('Org2567'!$BE:$BE,MATCH(OrgTbl[[#This Row],[code5]],'Org2567'!$D:$D,0))</f>
        <v>20814</v>
      </c>
      <c r="R555" s="356"/>
    </row>
    <row r="556" spans="1:18" s="146" customFormat="1" ht="21" x14ac:dyDescent="0.6">
      <c r="A556" s="350" t="s">
        <v>555</v>
      </c>
      <c r="B556" s="351" t="s">
        <v>2582</v>
      </c>
      <c r="C556" s="351" t="str">
        <f>OrgTbl[[#This Row],[name333]]&amp;","&amp;OrgTbl[[#This Row],[TypeID]]</f>
        <v>โพธิ์ตาก,รพช.</v>
      </c>
      <c r="D556" s="351" t="str">
        <f>MID(OrgTbl[[#This Row],[name]],10,100)</f>
        <v>โพธิ์ตาก</v>
      </c>
      <c r="E556" s="352">
        <v>8</v>
      </c>
      <c r="F556" s="351" t="str" cm="1">
        <f t="array" ref="F556">_xlfn.IFS(OrgTbl[[#This Row],[TypeID]]="รพช.","โรงพยาบาลชุมชน",OrgTbl[[#This Row],[TypeID]]="รพศ.","โรงพยาบาลศูนย์",OrgTbl[[#This Row],[TypeID]]="รพท.","โรงพยาบาลทั่วไป")</f>
        <v>โรงพยาบาลชุมชน</v>
      </c>
      <c r="G556" s="351" t="str">
        <f>INDEX('Org2567'!$BB$4:$BB$905,MATCH(OrgTbl[[#This Row],[code5]],'Org2567'!$D$4:$D$905,0))</f>
        <v>รพช.</v>
      </c>
      <c r="H556" s="352" t="s">
        <v>4045</v>
      </c>
      <c r="I556" s="351" t="s">
        <v>2566</v>
      </c>
      <c r="J556" s="353">
        <f>INDEX('Org2567'!$BD$4:$BD$905,MATCH(OrgTbl[[#This Row],[code5]],'Org2567'!$D$4:$D$905,0))</f>
        <v>15</v>
      </c>
      <c r="K556" s="351" t="s">
        <v>923</v>
      </c>
      <c r="L556" s="351" t="str">
        <f>INDEX('Org2567'!$BC$4:$BC$905,MATCH(OrgTbl[[#This Row],[code5]],'Org2567'!$D$4:$D$905,0))</f>
        <v>F3</v>
      </c>
      <c r="M556" s="352">
        <f>INDEX('Org2567'!$BF$4:$BF$905,MATCH(OrgTbl[[#This Row],[code5]],'Org2567'!$D$4:$D$905,0))</f>
        <v>2</v>
      </c>
      <c r="N556" s="354"/>
      <c r="O556" s="351" t="s">
        <v>2584</v>
      </c>
      <c r="P556" s="351" t="str">
        <f>INDEX('Org2567'!$BG$4:$BG$905,MATCH(OrgTbl[[#This Row],[code5]],'Org2567'!$D$4:$D$905,0))</f>
        <v>รพช.F3 P&lt;=15,000</v>
      </c>
      <c r="Q556" s="355">
        <f>INDEX('Org2567'!$BE:$BE,MATCH(OrgTbl[[#This Row],[code5]],'Org2567'!$D:$D,0))</f>
        <v>12022</v>
      </c>
      <c r="R556" s="356"/>
    </row>
    <row r="557" spans="1:18" s="146" customFormat="1" ht="21" x14ac:dyDescent="0.6">
      <c r="A557" s="350" t="s">
        <v>558</v>
      </c>
      <c r="B557" s="351" t="s">
        <v>2440</v>
      </c>
      <c r="C557" s="351" t="str">
        <f>OrgTbl[[#This Row],[name333]]&amp;","&amp;OrgTbl[[#This Row],[TypeID]]</f>
        <v>หนองบัวลำภู,รพท.</v>
      </c>
      <c r="D557" s="351" t="str">
        <f>MID(OrgTbl[[#This Row],[name]],10,100)</f>
        <v>หนองบัวลำภู</v>
      </c>
      <c r="E557" s="352">
        <v>8</v>
      </c>
      <c r="F557" s="351" t="str" cm="1">
        <f t="array" ref="F557">_xlfn.IFS(OrgTbl[[#This Row],[TypeID]]="รพช.","โรงพยาบาลชุมชน",OrgTbl[[#This Row],[TypeID]]="รพศ.","โรงพยาบาลศูนย์",OrgTbl[[#This Row],[TypeID]]="รพท.","โรงพยาบาลทั่วไป")</f>
        <v>โรงพยาบาลทั่วไป</v>
      </c>
      <c r="G557" s="351" t="str">
        <f>INDEX('Org2567'!$BB$4:$BB$905,MATCH(OrgTbl[[#This Row],[code5]],'Org2567'!$D$4:$D$905,0))</f>
        <v>รพท.</v>
      </c>
      <c r="H557" s="352" t="s">
        <v>4046</v>
      </c>
      <c r="I557" s="351" t="s">
        <v>2442</v>
      </c>
      <c r="J557" s="353">
        <f>INDEX('Org2567'!$BD$4:$BD$905,MATCH(OrgTbl[[#This Row],[code5]],'Org2567'!$D$4:$D$905,0))</f>
        <v>353</v>
      </c>
      <c r="K557" s="351" t="s">
        <v>923</v>
      </c>
      <c r="L557" s="351" t="str">
        <f>INDEX('Org2567'!$BC$4:$BC$905,MATCH(OrgTbl[[#This Row],[code5]],'Org2567'!$D$4:$D$905,0))</f>
        <v>S</v>
      </c>
      <c r="M557" s="352">
        <f>INDEX('Org2567'!$BF$4:$BF$905,MATCH(OrgTbl[[#This Row],[code5]],'Org2567'!$D$4:$D$905,0))</f>
        <v>16</v>
      </c>
      <c r="N557" s="354"/>
      <c r="O557" s="351" t="s">
        <v>2443</v>
      </c>
      <c r="P557" s="351" t="str">
        <f>INDEX('Org2567'!$BG$4:$BG$905,MATCH(OrgTbl[[#This Row],[code5]],'Org2567'!$D$4:$D$905,0))</f>
        <v>รพท.S B&lt;=400</v>
      </c>
      <c r="Q557" s="355">
        <f>INDEX('Org2567'!$BE:$BE,MATCH(OrgTbl[[#This Row],[code5]],'Org2567'!$D:$D,0))</f>
        <v>101105</v>
      </c>
      <c r="R557" s="356"/>
    </row>
    <row r="558" spans="1:18" s="146" customFormat="1" ht="21" x14ac:dyDescent="0.6">
      <c r="A558" s="350" t="s">
        <v>561</v>
      </c>
      <c r="B558" s="351" t="s">
        <v>2450</v>
      </c>
      <c r="C558" s="351" t="str">
        <f>OrgTbl[[#This Row],[name333]]&amp;","&amp;OrgTbl[[#This Row],[TypeID]]</f>
        <v>ศรีบุญเรือง,รพช.</v>
      </c>
      <c r="D558" s="351" t="str">
        <f>MID(OrgTbl[[#This Row],[name]],10,100)</f>
        <v>ศรีบุญเรือง</v>
      </c>
      <c r="E558" s="352">
        <v>8</v>
      </c>
      <c r="F558" s="351" t="str" cm="1">
        <f t="array" ref="F558">_xlfn.IFS(OrgTbl[[#This Row],[TypeID]]="รพช.","โรงพยาบาลชุมชน",OrgTbl[[#This Row],[TypeID]]="รพศ.","โรงพยาบาลศูนย์",OrgTbl[[#This Row],[TypeID]]="รพท.","โรงพยาบาลทั่วไป")</f>
        <v>โรงพยาบาลชุมชน</v>
      </c>
      <c r="G558" s="351" t="str">
        <f>INDEX('Org2567'!$BB$4:$BB$905,MATCH(OrgTbl[[#This Row],[code5]],'Org2567'!$D$4:$D$905,0))</f>
        <v>รพช.</v>
      </c>
      <c r="H558" s="352" t="s">
        <v>4046</v>
      </c>
      <c r="I558" s="351" t="s">
        <v>2442</v>
      </c>
      <c r="J558" s="353">
        <f>INDEX('Org2567'!$BD$4:$BD$905,MATCH(OrgTbl[[#This Row],[code5]],'Org2567'!$D$4:$D$905,0))</f>
        <v>90</v>
      </c>
      <c r="K558" s="351" t="s">
        <v>923</v>
      </c>
      <c r="L558" s="351" t="str">
        <f>INDEX('Org2567'!$BC$4:$BC$905,MATCH(OrgTbl[[#This Row],[code5]],'Org2567'!$D$4:$D$905,0))</f>
        <v>M2</v>
      </c>
      <c r="M558" s="352">
        <f>INDEX('Org2567'!$BF$4:$BF$905,MATCH(OrgTbl[[#This Row],[code5]],'Org2567'!$D$4:$D$905,0))</f>
        <v>12</v>
      </c>
      <c r="N558" s="354"/>
      <c r="O558" s="351" t="s">
        <v>2452</v>
      </c>
      <c r="P558" s="351" t="str">
        <f>INDEX('Org2567'!$BG$4:$BG$905,MATCH(OrgTbl[[#This Row],[code5]],'Org2567'!$D$4:$D$905,0))</f>
        <v>รพช.M2 B&lt;=100</v>
      </c>
      <c r="Q558" s="355">
        <f>INDEX('Org2567'!$BE:$BE,MATCH(OrgTbl[[#This Row],[code5]],'Org2567'!$D:$D,0))</f>
        <v>81383</v>
      </c>
      <c r="R558" s="356"/>
    </row>
    <row r="559" spans="1:18" s="146" customFormat="1" ht="21" x14ac:dyDescent="0.6">
      <c r="A559" s="350" t="s">
        <v>559</v>
      </c>
      <c r="B559" s="351" t="s">
        <v>2444</v>
      </c>
      <c r="C559" s="351" t="str">
        <f>OrgTbl[[#This Row],[name333]]&amp;","&amp;OrgTbl[[#This Row],[TypeID]]</f>
        <v>นากลาง,รพช.</v>
      </c>
      <c r="D559" s="351" t="str">
        <f>MID(OrgTbl[[#This Row],[name]],10,100)</f>
        <v>นากลาง</v>
      </c>
      <c r="E559" s="352">
        <v>8</v>
      </c>
      <c r="F559" s="351" t="str" cm="1">
        <f t="array" ref="F559">_xlfn.IFS(OrgTbl[[#This Row],[TypeID]]="รพช.","โรงพยาบาลชุมชน",OrgTbl[[#This Row],[TypeID]]="รพศ.","โรงพยาบาลศูนย์",OrgTbl[[#This Row],[TypeID]]="รพท.","โรงพยาบาลทั่วไป")</f>
        <v>โรงพยาบาลชุมชน</v>
      </c>
      <c r="G559" s="351" t="str">
        <f>INDEX('Org2567'!$BB$4:$BB$905,MATCH(OrgTbl[[#This Row],[code5]],'Org2567'!$D$4:$D$905,0))</f>
        <v>รพช.</v>
      </c>
      <c r="H559" s="352" t="s">
        <v>4046</v>
      </c>
      <c r="I559" s="351" t="s">
        <v>2442</v>
      </c>
      <c r="J559" s="353">
        <f>INDEX('Org2567'!$BD$4:$BD$905,MATCH(OrgTbl[[#This Row],[code5]],'Org2567'!$D$4:$D$905,0))</f>
        <v>60</v>
      </c>
      <c r="K559" s="351" t="s">
        <v>918</v>
      </c>
      <c r="L559" s="351" t="str">
        <f>INDEX('Org2567'!$BC$4:$BC$905,MATCH(OrgTbl[[#This Row],[code5]],'Org2567'!$D$4:$D$905,0))</f>
        <v>F1</v>
      </c>
      <c r="M559" s="352">
        <f>INDEX('Org2567'!$BF$4:$BF$905,MATCH(OrgTbl[[#This Row],[code5]],'Org2567'!$D$4:$D$905,0))</f>
        <v>10</v>
      </c>
      <c r="N559" s="354"/>
      <c r="O559" s="351" t="s">
        <v>2446</v>
      </c>
      <c r="P559" s="351" t="str">
        <f>INDEX('Org2567'!$BG$4:$BG$905,MATCH(OrgTbl[[#This Row],[code5]],'Org2567'!$D$4:$D$905,0))</f>
        <v>รพช.F1 P50,000-100,000</v>
      </c>
      <c r="Q559" s="355">
        <f>INDEX('Org2567'!$BE:$BE,MATCH(OrgTbl[[#This Row],[code5]],'Org2567'!$D:$D,0))</f>
        <v>69140</v>
      </c>
      <c r="R559" s="356"/>
    </row>
    <row r="560" spans="1:18" s="146" customFormat="1" ht="21" x14ac:dyDescent="0.6">
      <c r="A560" s="350" t="s">
        <v>562</v>
      </c>
      <c r="B560" s="351" t="s">
        <v>2453</v>
      </c>
      <c r="C560" s="351" t="str">
        <f>OrgTbl[[#This Row],[name333]]&amp;","&amp;OrgTbl[[#This Row],[TypeID]]</f>
        <v>สุวรรณคูหา,รพช.</v>
      </c>
      <c r="D560" s="351" t="str">
        <f>MID(OrgTbl[[#This Row],[name]],10,100)</f>
        <v>สุวรรณคูหา</v>
      </c>
      <c r="E560" s="352">
        <v>8</v>
      </c>
      <c r="F560" s="351" t="str" cm="1">
        <f t="array" ref="F560">_xlfn.IFS(OrgTbl[[#This Row],[TypeID]]="รพช.","โรงพยาบาลชุมชน",OrgTbl[[#This Row],[TypeID]]="รพศ.","โรงพยาบาลศูนย์",OrgTbl[[#This Row],[TypeID]]="รพท.","โรงพยาบาลทั่วไป")</f>
        <v>โรงพยาบาลชุมชน</v>
      </c>
      <c r="G560" s="351" t="str">
        <f>INDEX('Org2567'!$BB$4:$BB$905,MATCH(OrgTbl[[#This Row],[code5]],'Org2567'!$D$4:$D$905,0))</f>
        <v>รพช.</v>
      </c>
      <c r="H560" s="352" t="s">
        <v>4046</v>
      </c>
      <c r="I560" s="351" t="s">
        <v>2442</v>
      </c>
      <c r="J560" s="353">
        <f>INDEX('Org2567'!$BD$4:$BD$905,MATCH(OrgTbl[[#This Row],[code5]],'Org2567'!$D$4:$D$905,0))</f>
        <v>40</v>
      </c>
      <c r="K560" s="351" t="s">
        <v>918</v>
      </c>
      <c r="L560" s="351" t="str">
        <f>INDEX('Org2567'!$BC$4:$BC$905,MATCH(OrgTbl[[#This Row],[code5]],'Org2567'!$D$4:$D$905,0))</f>
        <v>F1</v>
      </c>
      <c r="M560" s="352">
        <f>INDEX('Org2567'!$BF$4:$BF$905,MATCH(OrgTbl[[#This Row],[code5]],'Org2567'!$D$4:$D$905,0))</f>
        <v>10</v>
      </c>
      <c r="N560" s="354"/>
      <c r="O560" s="351" t="s">
        <v>2455</v>
      </c>
      <c r="P560" s="351" t="str">
        <f>INDEX('Org2567'!$BG$4:$BG$905,MATCH(OrgTbl[[#This Row],[code5]],'Org2567'!$D$4:$D$905,0))</f>
        <v>รพช.F1 P50,000-100,000</v>
      </c>
      <c r="Q560" s="355">
        <f>INDEX('Org2567'!$BE:$BE,MATCH(OrgTbl[[#This Row],[code5]],'Org2567'!$D:$D,0))</f>
        <v>53162</v>
      </c>
      <c r="R560" s="356"/>
    </row>
    <row r="561" spans="1:18" s="146" customFormat="1" ht="21" x14ac:dyDescent="0.6">
      <c r="A561" s="350" t="s">
        <v>563</v>
      </c>
      <c r="B561" s="351" t="s">
        <v>3988</v>
      </c>
      <c r="C561" s="351" t="str">
        <f>OrgTbl[[#This Row],[name333]]&amp;","&amp;OrgTbl[[#This Row],[TypeID]]</f>
        <v>นาวังเฉลิมพระเกียรติ ๘๐ พรรษา,รพช.</v>
      </c>
      <c r="D561" s="351" t="str">
        <f>MID(OrgTbl[[#This Row],[name]],10,100)</f>
        <v>นาวังเฉลิมพระเกียรติ ๘๐ พรรษา</v>
      </c>
      <c r="E561" s="352">
        <v>8</v>
      </c>
      <c r="F561" s="351" t="str" cm="1">
        <f t="array" ref="F561">_xlfn.IFS(OrgTbl[[#This Row],[TypeID]]="รพช.","โรงพยาบาลชุมชน",OrgTbl[[#This Row],[TypeID]]="รพศ.","โรงพยาบาลศูนย์",OrgTbl[[#This Row],[TypeID]]="รพท.","โรงพยาบาลทั่วไป")</f>
        <v>โรงพยาบาลชุมชน</v>
      </c>
      <c r="G561" s="351" t="str">
        <f>INDEX('Org2567'!$BB$4:$BB$905,MATCH(OrgTbl[[#This Row],[code5]],'Org2567'!$D$4:$D$905,0))</f>
        <v>รพช.</v>
      </c>
      <c r="H561" s="352" t="s">
        <v>4046</v>
      </c>
      <c r="I561" s="351" t="s">
        <v>2442</v>
      </c>
      <c r="J561" s="353">
        <f>INDEX('Org2567'!$BD$4:$BD$905,MATCH(OrgTbl[[#This Row],[code5]],'Org2567'!$D$4:$D$905,0))</f>
        <v>30</v>
      </c>
      <c r="K561" s="351" t="s">
        <v>918</v>
      </c>
      <c r="L561" s="351" t="str">
        <f>INDEX('Org2567'!$BC$4:$BC$905,MATCH(OrgTbl[[#This Row],[code5]],'Org2567'!$D$4:$D$905,0))</f>
        <v>F2</v>
      </c>
      <c r="M561" s="352">
        <f>INDEX('Org2567'!$BF$4:$BF$905,MATCH(OrgTbl[[#This Row],[code5]],'Org2567'!$D$4:$D$905,0))</f>
        <v>5</v>
      </c>
      <c r="N561" s="354"/>
      <c r="O561" s="351" t="s">
        <v>2456</v>
      </c>
      <c r="P561" s="351" t="str">
        <f>INDEX('Org2567'!$BG$4:$BG$905,MATCH(OrgTbl[[#This Row],[code5]],'Org2567'!$D$4:$D$905,0))</f>
        <v>รพช.F2 P&lt;=30,000</v>
      </c>
      <c r="Q561" s="355">
        <f>INDEX('Org2567'!$BE:$BE,MATCH(OrgTbl[[#This Row],[code5]],'Org2567'!$D:$D,0))</f>
        <v>28737</v>
      </c>
      <c r="R561" s="356"/>
    </row>
    <row r="562" spans="1:18" s="146" customFormat="1" ht="21" x14ac:dyDescent="0.6">
      <c r="A562" s="350" t="s">
        <v>560</v>
      </c>
      <c r="B562" s="351" t="s">
        <v>2447</v>
      </c>
      <c r="C562" s="351" t="str">
        <f>OrgTbl[[#This Row],[name333]]&amp;","&amp;OrgTbl[[#This Row],[TypeID]]</f>
        <v>โนนสัง,รพช.</v>
      </c>
      <c r="D562" s="351" t="str">
        <f>MID(OrgTbl[[#This Row],[name]],10,100)</f>
        <v>โนนสัง</v>
      </c>
      <c r="E562" s="352">
        <v>8</v>
      </c>
      <c r="F562" s="351" t="str" cm="1">
        <f t="array" ref="F562">_xlfn.IFS(OrgTbl[[#This Row],[TypeID]]="รพช.","โรงพยาบาลชุมชน",OrgTbl[[#This Row],[TypeID]]="รพศ.","โรงพยาบาลศูนย์",OrgTbl[[#This Row],[TypeID]]="รพท.","โรงพยาบาลทั่วไป")</f>
        <v>โรงพยาบาลชุมชน</v>
      </c>
      <c r="G562" s="351" t="str">
        <f>INDEX('Org2567'!$BB$4:$BB$905,MATCH(OrgTbl[[#This Row],[code5]],'Org2567'!$D$4:$D$905,0))</f>
        <v>รพช.</v>
      </c>
      <c r="H562" s="352" t="s">
        <v>4046</v>
      </c>
      <c r="I562" s="351" t="s">
        <v>2442</v>
      </c>
      <c r="J562" s="353">
        <f>INDEX('Org2567'!$BD$4:$BD$905,MATCH(OrgTbl[[#This Row],[code5]],'Org2567'!$D$4:$D$905,0))</f>
        <v>40</v>
      </c>
      <c r="K562" s="351" t="s">
        <v>918</v>
      </c>
      <c r="L562" s="351" t="str">
        <f>INDEX('Org2567'!$BC$4:$BC$905,MATCH(OrgTbl[[#This Row],[code5]],'Org2567'!$D$4:$D$905,0))</f>
        <v>F2</v>
      </c>
      <c r="M562" s="352">
        <f>INDEX('Org2567'!$BF$4:$BF$905,MATCH(OrgTbl[[#This Row],[code5]],'Org2567'!$D$4:$D$905,0))</f>
        <v>6</v>
      </c>
      <c r="N562" s="354"/>
      <c r="O562" s="351" t="s">
        <v>2449</v>
      </c>
      <c r="P562" s="351" t="str">
        <f>INDEX('Org2567'!$BG$4:$BG$905,MATCH(OrgTbl[[#This Row],[code5]],'Org2567'!$D$4:$D$905,0))</f>
        <v>รพช.F2 P30,000-60,000</v>
      </c>
      <c r="Q562" s="355">
        <f>INDEX('Org2567'!$BE:$BE,MATCH(OrgTbl[[#This Row],[code5]],'Org2567'!$D:$D,0))</f>
        <v>46890</v>
      </c>
      <c r="R562" s="356"/>
    </row>
    <row r="563" spans="1:18" s="146" customFormat="1" ht="21" x14ac:dyDescent="0.6">
      <c r="A563" s="350" t="s">
        <v>564</v>
      </c>
      <c r="B563" s="351" t="s">
        <v>2457</v>
      </c>
      <c r="C563" s="351" t="str">
        <f>OrgTbl[[#This Row],[name333]]&amp;","&amp;OrgTbl[[#This Row],[TypeID]]</f>
        <v>อุดรธานี,รพศ.</v>
      </c>
      <c r="D563" s="351" t="str">
        <f>MID(OrgTbl[[#This Row],[name]],10,100)</f>
        <v>อุดรธานี</v>
      </c>
      <c r="E563" s="352">
        <v>8</v>
      </c>
      <c r="F563" s="351" t="str" cm="1">
        <f t="array" ref="F563">_xlfn.IFS(OrgTbl[[#This Row],[TypeID]]="รพช.","โรงพยาบาลชุมชน",OrgTbl[[#This Row],[TypeID]]="รพศ.","โรงพยาบาลศูนย์",OrgTbl[[#This Row],[TypeID]]="รพท.","โรงพยาบาลทั่วไป")</f>
        <v>โรงพยาบาลศูนย์</v>
      </c>
      <c r="G563" s="351" t="str">
        <f>INDEX('Org2567'!$BB$4:$BB$905,MATCH(OrgTbl[[#This Row],[code5]],'Org2567'!$D$4:$D$905,0))</f>
        <v>รพศ.</v>
      </c>
      <c r="H563" s="352" t="s">
        <v>4047</v>
      </c>
      <c r="I563" s="351" t="s">
        <v>2459</v>
      </c>
      <c r="J563" s="353">
        <f>INDEX('Org2567'!$BD$4:$BD$905,MATCH(OrgTbl[[#This Row],[code5]],'Org2567'!$D$4:$D$905,0))</f>
        <v>1143</v>
      </c>
      <c r="K563" s="351" t="s">
        <v>918</v>
      </c>
      <c r="L563" s="351" t="str">
        <f>INDEX('Org2567'!$BC$4:$BC$905,MATCH(OrgTbl[[#This Row],[code5]],'Org2567'!$D$4:$D$905,0))</f>
        <v>A</v>
      </c>
      <c r="M563" s="352">
        <f>INDEX('Org2567'!$BF$4:$BF$905,MATCH(OrgTbl[[#This Row],[code5]],'Org2567'!$D$4:$D$905,0))</f>
        <v>20</v>
      </c>
      <c r="N563" s="354"/>
      <c r="O563" s="351" t="s">
        <v>2460</v>
      </c>
      <c r="P563" s="351" t="str">
        <f>INDEX('Org2567'!$BG$4:$BG$905,MATCH(OrgTbl[[#This Row],[code5]],'Org2567'!$D$4:$D$905,0))</f>
        <v>รพศ.A B&gt;1000</v>
      </c>
      <c r="Q563" s="355">
        <f>INDEX('Org2567'!$BE:$BE,MATCH(OrgTbl[[#This Row],[code5]],'Org2567'!$D:$D,0))</f>
        <v>258303</v>
      </c>
      <c r="R563" s="356"/>
    </row>
    <row r="564" spans="1:18" s="146" customFormat="1" ht="21" x14ac:dyDescent="0.6">
      <c r="A564" s="350" t="s">
        <v>567</v>
      </c>
      <c r="B564" s="351" t="s">
        <v>2467</v>
      </c>
      <c r="C564" s="351" t="str">
        <f>OrgTbl[[#This Row],[name333]]&amp;","&amp;OrgTbl[[#This Row],[TypeID]]</f>
        <v>กุมภวาปี,รพท.</v>
      </c>
      <c r="D564" s="351" t="str">
        <f>MID(OrgTbl[[#This Row],[name]],10,100)</f>
        <v>กุมภวาปี</v>
      </c>
      <c r="E564" s="352">
        <v>8</v>
      </c>
      <c r="F564" s="351" t="str" cm="1">
        <f t="array" ref="F564">_xlfn.IFS(OrgTbl[[#This Row],[TypeID]]="รพช.","โรงพยาบาลชุมชน",OrgTbl[[#This Row],[TypeID]]="รพศ.","โรงพยาบาลศูนย์",OrgTbl[[#This Row],[TypeID]]="รพท.","โรงพยาบาลทั่วไป")</f>
        <v>โรงพยาบาลทั่วไป</v>
      </c>
      <c r="G564" s="351" t="str">
        <f>INDEX('Org2567'!$BB$4:$BB$905,MATCH(OrgTbl[[#This Row],[code5]],'Org2567'!$D$4:$D$905,0))</f>
        <v>รพท.</v>
      </c>
      <c r="H564" s="352" t="s">
        <v>4047</v>
      </c>
      <c r="I564" s="351" t="s">
        <v>2459</v>
      </c>
      <c r="J564" s="353">
        <f>INDEX('Org2567'!$BD$4:$BD$905,MATCH(OrgTbl[[#This Row],[code5]],'Org2567'!$D$4:$D$905,0))</f>
        <v>280</v>
      </c>
      <c r="K564" s="351" t="s">
        <v>918</v>
      </c>
      <c r="L564" s="351" t="str">
        <f>INDEX('Org2567'!$BC$4:$BC$905,MATCH(OrgTbl[[#This Row],[code5]],'Org2567'!$D$4:$D$905,0))</f>
        <v>S</v>
      </c>
      <c r="M564" s="352">
        <f>INDEX('Org2567'!$BF$4:$BF$905,MATCH(OrgTbl[[#This Row],[code5]],'Org2567'!$D$4:$D$905,0))</f>
        <v>16</v>
      </c>
      <c r="N564" s="354"/>
      <c r="O564" s="351" t="s">
        <v>2469</v>
      </c>
      <c r="P564" s="351" t="str">
        <f>INDEX('Org2567'!$BG$4:$BG$905,MATCH(OrgTbl[[#This Row],[code5]],'Org2567'!$D$4:$D$905,0))</f>
        <v>รพท.S B&lt;=400</v>
      </c>
      <c r="Q564" s="355">
        <f>INDEX('Org2567'!$BE:$BE,MATCH(OrgTbl[[#This Row],[code5]],'Org2567'!$D:$D,0))</f>
        <v>83829</v>
      </c>
      <c r="R564" s="356"/>
    </row>
    <row r="565" spans="1:18" s="146" customFormat="1" ht="21" x14ac:dyDescent="0.6">
      <c r="A565" s="350" t="s">
        <v>575</v>
      </c>
      <c r="B565" s="351" t="s">
        <v>2491</v>
      </c>
      <c r="C565" s="351" t="str">
        <f>OrgTbl[[#This Row],[name333]]&amp;","&amp;OrgTbl[[#This Row],[TypeID]]</f>
        <v>บ้านผือ,รพช.</v>
      </c>
      <c r="D565" s="351" t="str">
        <f>MID(OrgTbl[[#This Row],[name]],10,100)</f>
        <v>บ้านผือ</v>
      </c>
      <c r="E565" s="352">
        <v>8</v>
      </c>
      <c r="F565" s="351" t="str" cm="1">
        <f t="array" ref="F565">_xlfn.IFS(OrgTbl[[#This Row],[TypeID]]="รพช.","โรงพยาบาลชุมชน",OrgTbl[[#This Row],[TypeID]]="รพศ.","โรงพยาบาลศูนย์",OrgTbl[[#This Row],[TypeID]]="รพท.","โรงพยาบาลทั่วไป")</f>
        <v>โรงพยาบาลชุมชน</v>
      </c>
      <c r="G565" s="351" t="str">
        <f>INDEX('Org2567'!$BB$4:$BB$905,MATCH(OrgTbl[[#This Row],[code5]],'Org2567'!$D$4:$D$905,0))</f>
        <v>รพช.</v>
      </c>
      <c r="H565" s="352" t="s">
        <v>4047</v>
      </c>
      <c r="I565" s="351" t="s">
        <v>2459</v>
      </c>
      <c r="J565" s="353">
        <f>INDEX('Org2567'!$BD$4:$BD$905,MATCH(OrgTbl[[#This Row],[code5]],'Org2567'!$D$4:$D$905,0))</f>
        <v>126</v>
      </c>
      <c r="K565" s="351" t="s">
        <v>918</v>
      </c>
      <c r="L565" s="351" t="str">
        <f>INDEX('Org2567'!$BC$4:$BC$905,MATCH(OrgTbl[[#This Row],[code5]],'Org2567'!$D$4:$D$905,0))</f>
        <v>M2</v>
      </c>
      <c r="M565" s="352">
        <f>INDEX('Org2567'!$BF$4:$BF$905,MATCH(OrgTbl[[#This Row],[code5]],'Org2567'!$D$4:$D$905,0))</f>
        <v>13</v>
      </c>
      <c r="N565" s="354"/>
      <c r="O565" s="351" t="s">
        <v>2493</v>
      </c>
      <c r="P565" s="351" t="str">
        <f>INDEX('Org2567'!$BG$4:$BG$905,MATCH(OrgTbl[[#This Row],[code5]],'Org2567'!$D$4:$D$905,0))</f>
        <v>รพช.M2 B&gt;100</v>
      </c>
      <c r="Q565" s="355">
        <f>INDEX('Org2567'!$BE:$BE,MATCH(OrgTbl[[#This Row],[code5]],'Org2567'!$D:$D,0))</f>
        <v>86089</v>
      </c>
      <c r="R565" s="356"/>
    </row>
    <row r="566" spans="1:18" s="146" customFormat="1" ht="21" x14ac:dyDescent="0.6">
      <c r="A566" s="350" t="s">
        <v>577</v>
      </c>
      <c r="B566" s="351" t="s">
        <v>2497</v>
      </c>
      <c r="C566" s="351" t="str">
        <f>OrgTbl[[#This Row],[name333]]&amp;","&amp;OrgTbl[[#This Row],[TypeID]]</f>
        <v>เพ็ญ,รพช.</v>
      </c>
      <c r="D566" s="351" t="str">
        <f>MID(OrgTbl[[#This Row],[name]],10,100)</f>
        <v>เพ็ญ</v>
      </c>
      <c r="E566" s="352">
        <v>8</v>
      </c>
      <c r="F566" s="351" t="str" cm="1">
        <f t="array" ref="F566">_xlfn.IFS(OrgTbl[[#This Row],[TypeID]]="รพช.","โรงพยาบาลชุมชน",OrgTbl[[#This Row],[TypeID]]="รพศ.","โรงพยาบาลศูนย์",OrgTbl[[#This Row],[TypeID]]="รพท.","โรงพยาบาลทั่วไป")</f>
        <v>โรงพยาบาลชุมชน</v>
      </c>
      <c r="G566" s="351" t="str">
        <f>INDEX('Org2567'!$BB$4:$BB$905,MATCH(OrgTbl[[#This Row],[code5]],'Org2567'!$D$4:$D$905,0))</f>
        <v>รพช.</v>
      </c>
      <c r="H566" s="352" t="s">
        <v>4047</v>
      </c>
      <c r="I566" s="351" t="s">
        <v>2459</v>
      </c>
      <c r="J566" s="353">
        <f>INDEX('Org2567'!$BD$4:$BD$905,MATCH(OrgTbl[[#This Row],[code5]],'Org2567'!$D$4:$D$905,0))</f>
        <v>114</v>
      </c>
      <c r="K566" s="351" t="s">
        <v>923</v>
      </c>
      <c r="L566" s="351" t="str">
        <f>INDEX('Org2567'!$BC$4:$BC$905,MATCH(OrgTbl[[#This Row],[code5]],'Org2567'!$D$4:$D$905,0))</f>
        <v>M2</v>
      </c>
      <c r="M566" s="352">
        <f>INDEX('Org2567'!$BF$4:$BF$905,MATCH(OrgTbl[[#This Row],[code5]],'Org2567'!$D$4:$D$905,0))</f>
        <v>13</v>
      </c>
      <c r="N566" s="354"/>
      <c r="O566" s="351" t="s">
        <v>2499</v>
      </c>
      <c r="P566" s="351" t="str">
        <f>INDEX('Org2567'!$BG$4:$BG$905,MATCH(OrgTbl[[#This Row],[code5]],'Org2567'!$D$4:$D$905,0))</f>
        <v>รพช.M2 B&gt;100</v>
      </c>
      <c r="Q566" s="355">
        <f>INDEX('Org2567'!$BE:$BE,MATCH(OrgTbl[[#This Row],[code5]],'Org2567'!$D:$D,0))</f>
        <v>88241</v>
      </c>
      <c r="R566" s="356"/>
    </row>
    <row r="567" spans="1:18" s="146" customFormat="1" ht="21" x14ac:dyDescent="0.6">
      <c r="A567" s="350" t="s">
        <v>582</v>
      </c>
      <c r="B567" s="351" t="s">
        <v>2512</v>
      </c>
      <c r="C567" s="351" t="str">
        <f>OrgTbl[[#This Row],[name333]]&amp;","&amp;OrgTbl[[#This Row],[TypeID]]</f>
        <v>สมเด็จพระยุพราชบ้านดุง,รพช.</v>
      </c>
      <c r="D567" s="351" t="str">
        <f>MID(OrgTbl[[#This Row],[name]],10,100)</f>
        <v>สมเด็จพระยุพราชบ้านดุง</v>
      </c>
      <c r="E567" s="352">
        <v>8</v>
      </c>
      <c r="F567" s="351" t="str" cm="1">
        <f t="array" ref="F567">_xlfn.IFS(OrgTbl[[#This Row],[TypeID]]="รพช.","โรงพยาบาลชุมชน",OrgTbl[[#This Row],[TypeID]]="รพศ.","โรงพยาบาลศูนย์",OrgTbl[[#This Row],[TypeID]]="รพท.","โรงพยาบาลทั่วไป")</f>
        <v>โรงพยาบาลชุมชน</v>
      </c>
      <c r="G567" s="351" t="str">
        <f>INDEX('Org2567'!$BB$4:$BB$905,MATCH(OrgTbl[[#This Row],[code5]],'Org2567'!$D$4:$D$905,0))</f>
        <v>รพช.</v>
      </c>
      <c r="H567" s="352" t="s">
        <v>4047</v>
      </c>
      <c r="I567" s="351" t="s">
        <v>2459</v>
      </c>
      <c r="J567" s="353">
        <f>INDEX('Org2567'!$BD$4:$BD$905,MATCH(OrgTbl[[#This Row],[code5]],'Org2567'!$D$4:$D$905,0))</f>
        <v>139</v>
      </c>
      <c r="K567" s="351" t="s">
        <v>923</v>
      </c>
      <c r="L567" s="351" t="str">
        <f>INDEX('Org2567'!$BC$4:$BC$905,MATCH(OrgTbl[[#This Row],[code5]],'Org2567'!$D$4:$D$905,0))</f>
        <v>M2</v>
      </c>
      <c r="M567" s="352">
        <f>INDEX('Org2567'!$BF$4:$BF$905,MATCH(OrgTbl[[#This Row],[code5]],'Org2567'!$D$4:$D$905,0))</f>
        <v>13</v>
      </c>
      <c r="N567" s="354"/>
      <c r="O567" s="351" t="s">
        <v>2514</v>
      </c>
      <c r="P567" s="351" t="str">
        <f>INDEX('Org2567'!$BG$4:$BG$905,MATCH(OrgTbl[[#This Row],[code5]],'Org2567'!$D$4:$D$905,0))</f>
        <v>รพช.M2 B&gt;100</v>
      </c>
      <c r="Q567" s="355">
        <f>INDEX('Org2567'!$BE:$BE,MATCH(OrgTbl[[#This Row],[code5]],'Org2567'!$D:$D,0))</f>
        <v>97831</v>
      </c>
      <c r="R567" s="356"/>
    </row>
    <row r="568" spans="1:18" s="146" customFormat="1" ht="21" x14ac:dyDescent="0.6">
      <c r="A568" s="350" t="s">
        <v>570</v>
      </c>
      <c r="B568" s="351" t="s">
        <v>2476</v>
      </c>
      <c r="C568" s="351" t="str">
        <f>OrgTbl[[#This Row],[name333]]&amp;","&amp;OrgTbl[[#This Row],[TypeID]]</f>
        <v>หนองหาน,รพช.</v>
      </c>
      <c r="D568" s="351" t="str">
        <f>MID(OrgTbl[[#This Row],[name]],10,100)</f>
        <v>หนองหาน</v>
      </c>
      <c r="E568" s="352">
        <v>8</v>
      </c>
      <c r="F568" s="351" t="str" cm="1">
        <f t="array" ref="F568">_xlfn.IFS(OrgTbl[[#This Row],[TypeID]]="รพช.","โรงพยาบาลชุมชน",OrgTbl[[#This Row],[TypeID]]="รพศ.","โรงพยาบาลศูนย์",OrgTbl[[#This Row],[TypeID]]="รพท.","โรงพยาบาลทั่วไป")</f>
        <v>โรงพยาบาลชุมชน</v>
      </c>
      <c r="G568" s="351" t="str">
        <f>INDEX('Org2567'!$BB$4:$BB$905,MATCH(OrgTbl[[#This Row],[code5]],'Org2567'!$D$4:$D$905,0))</f>
        <v>รพช.</v>
      </c>
      <c r="H568" s="352" t="s">
        <v>4047</v>
      </c>
      <c r="I568" s="351" t="s">
        <v>2459</v>
      </c>
      <c r="J568" s="353">
        <f>INDEX('Org2567'!$BD$4:$BD$905,MATCH(OrgTbl[[#This Row],[code5]],'Org2567'!$D$4:$D$905,0))</f>
        <v>137</v>
      </c>
      <c r="K568" s="351" t="s">
        <v>923</v>
      </c>
      <c r="L568" s="351" t="str">
        <f>INDEX('Org2567'!$BC$4:$BC$905,MATCH(OrgTbl[[#This Row],[code5]],'Org2567'!$D$4:$D$905,0))</f>
        <v>M2</v>
      </c>
      <c r="M568" s="352">
        <f>INDEX('Org2567'!$BF$4:$BF$905,MATCH(OrgTbl[[#This Row],[code5]],'Org2567'!$D$4:$D$905,0))</f>
        <v>13</v>
      </c>
      <c r="N568" s="354"/>
      <c r="O568" s="351" t="s">
        <v>2478</v>
      </c>
      <c r="P568" s="351" t="str">
        <f>INDEX('Org2567'!$BG$4:$BG$905,MATCH(OrgTbl[[#This Row],[code5]],'Org2567'!$D$4:$D$905,0))</f>
        <v>รพช.M2 B&gt;100</v>
      </c>
      <c r="Q568" s="355">
        <f>INDEX('Org2567'!$BE:$BE,MATCH(OrgTbl[[#This Row],[code5]],'Org2567'!$D:$D,0))</f>
        <v>90942</v>
      </c>
      <c r="R568" s="356"/>
    </row>
    <row r="569" spans="1:18" s="146" customFormat="1" ht="21" x14ac:dyDescent="0.6">
      <c r="A569" s="350" t="s">
        <v>565</v>
      </c>
      <c r="B569" s="351" t="s">
        <v>2461</v>
      </c>
      <c r="C569" s="351" t="str">
        <f>OrgTbl[[#This Row],[name333]]&amp;","&amp;OrgTbl[[#This Row],[TypeID]]</f>
        <v>กุดจับ,รพช.</v>
      </c>
      <c r="D569" s="351" t="str">
        <f>MID(OrgTbl[[#This Row],[name]],10,100)</f>
        <v>กุดจับ</v>
      </c>
      <c r="E569" s="352">
        <v>8</v>
      </c>
      <c r="F569" s="351" t="str" cm="1">
        <f t="array" ref="F569">_xlfn.IFS(OrgTbl[[#This Row],[TypeID]]="รพช.","โรงพยาบาลชุมชน",OrgTbl[[#This Row],[TypeID]]="รพศ.","โรงพยาบาลศูนย์",OrgTbl[[#This Row],[TypeID]]="รพท.","โรงพยาบาลทั่วไป")</f>
        <v>โรงพยาบาลชุมชน</v>
      </c>
      <c r="G569" s="351" t="str">
        <f>INDEX('Org2567'!$BB$4:$BB$905,MATCH(OrgTbl[[#This Row],[code5]],'Org2567'!$D$4:$D$905,0))</f>
        <v>รพช.</v>
      </c>
      <c r="H569" s="352" t="s">
        <v>4047</v>
      </c>
      <c r="I569" s="351" t="s">
        <v>2459</v>
      </c>
      <c r="J569" s="353">
        <f>INDEX('Org2567'!$BD$4:$BD$905,MATCH(OrgTbl[[#This Row],[code5]],'Org2567'!$D$4:$D$905,0))</f>
        <v>60</v>
      </c>
      <c r="K569" s="351" t="s">
        <v>923</v>
      </c>
      <c r="L569" s="351" t="str">
        <f>INDEX('Org2567'!$BC$4:$BC$905,MATCH(OrgTbl[[#This Row],[code5]],'Org2567'!$D$4:$D$905,0))</f>
        <v>F1</v>
      </c>
      <c r="M569" s="352">
        <f>INDEX('Org2567'!$BF$4:$BF$905,MATCH(OrgTbl[[#This Row],[code5]],'Org2567'!$D$4:$D$905,0))</f>
        <v>10</v>
      </c>
      <c r="N569" s="354"/>
      <c r="O569" s="351" t="s">
        <v>2463</v>
      </c>
      <c r="P569" s="351" t="str">
        <f>INDEX('Org2567'!$BG$4:$BG$905,MATCH(OrgTbl[[#This Row],[code5]],'Org2567'!$D$4:$D$905,0))</f>
        <v>รพช.F1 P50,000-100,000</v>
      </c>
      <c r="Q569" s="355">
        <f>INDEX('Org2567'!$BE:$BE,MATCH(OrgTbl[[#This Row],[code5]],'Org2567'!$D:$D,0))</f>
        <v>51023</v>
      </c>
      <c r="R569" s="356"/>
    </row>
    <row r="570" spans="1:18" s="146" customFormat="1" ht="21" x14ac:dyDescent="0.6">
      <c r="A570" s="350" t="s">
        <v>574</v>
      </c>
      <c r="B570" s="351" t="s">
        <v>2488</v>
      </c>
      <c r="C570" s="351" t="str">
        <f>OrgTbl[[#This Row],[name333]]&amp;","&amp;OrgTbl[[#This Row],[TypeID]]</f>
        <v>วังสามหมอ,รพช.</v>
      </c>
      <c r="D570" s="351" t="str">
        <f>MID(OrgTbl[[#This Row],[name]],10,100)</f>
        <v>วังสามหมอ</v>
      </c>
      <c r="E570" s="352">
        <v>8</v>
      </c>
      <c r="F570" s="351" t="str" cm="1">
        <f t="array" ref="F570">_xlfn.IFS(OrgTbl[[#This Row],[TypeID]]="รพช.","โรงพยาบาลชุมชน",OrgTbl[[#This Row],[TypeID]]="รพศ.","โรงพยาบาลศูนย์",OrgTbl[[#This Row],[TypeID]]="รพท.","โรงพยาบาลทั่วไป")</f>
        <v>โรงพยาบาลชุมชน</v>
      </c>
      <c r="G570" s="351" t="str">
        <f>INDEX('Org2567'!$BB$4:$BB$905,MATCH(OrgTbl[[#This Row],[code5]],'Org2567'!$D$4:$D$905,0))</f>
        <v>รพช.</v>
      </c>
      <c r="H570" s="352" t="s">
        <v>4047</v>
      </c>
      <c r="I570" s="351" t="s">
        <v>2459</v>
      </c>
      <c r="J570" s="353">
        <f>INDEX('Org2567'!$BD$4:$BD$905,MATCH(OrgTbl[[#This Row],[code5]],'Org2567'!$D$4:$D$905,0))</f>
        <v>55</v>
      </c>
      <c r="K570" s="351" t="s">
        <v>923</v>
      </c>
      <c r="L570" s="351" t="str">
        <f>INDEX('Org2567'!$BC$4:$BC$905,MATCH(OrgTbl[[#This Row],[code5]],'Org2567'!$D$4:$D$905,0))</f>
        <v>F1</v>
      </c>
      <c r="M570" s="352">
        <f>INDEX('Org2567'!$BF$4:$BF$905,MATCH(OrgTbl[[#This Row],[code5]],'Org2567'!$D$4:$D$905,0))</f>
        <v>9</v>
      </c>
      <c r="N570" s="354"/>
      <c r="O570" s="351" t="s">
        <v>2490</v>
      </c>
      <c r="P570" s="351" t="str">
        <f>INDEX('Org2567'!$BG$4:$BG$905,MATCH(OrgTbl[[#This Row],[code5]],'Org2567'!$D$4:$D$905,0))</f>
        <v>รพช.F1 P&lt;=50,000</v>
      </c>
      <c r="Q570" s="355">
        <f>INDEX('Org2567'!$BE:$BE,MATCH(OrgTbl[[#This Row],[code5]],'Org2567'!$D:$D,0))</f>
        <v>43198</v>
      </c>
      <c r="R570" s="356"/>
    </row>
    <row r="571" spans="1:18" s="146" customFormat="1" ht="21" x14ac:dyDescent="0.6">
      <c r="A571" s="350" t="s">
        <v>566</v>
      </c>
      <c r="B571" s="351" t="s">
        <v>2464</v>
      </c>
      <c r="C571" s="351" t="str">
        <f>OrgTbl[[#This Row],[name333]]&amp;","&amp;OrgTbl[[#This Row],[TypeID]]</f>
        <v>หนองวัวซอ,รพช.</v>
      </c>
      <c r="D571" s="351" t="str">
        <f>MID(OrgTbl[[#This Row],[name]],10,100)</f>
        <v>หนองวัวซอ</v>
      </c>
      <c r="E571" s="352">
        <v>8</v>
      </c>
      <c r="F571" s="351" t="str" cm="1">
        <f t="array" ref="F571">_xlfn.IFS(OrgTbl[[#This Row],[TypeID]]="รพช.","โรงพยาบาลชุมชน",OrgTbl[[#This Row],[TypeID]]="รพศ.","โรงพยาบาลศูนย์",OrgTbl[[#This Row],[TypeID]]="รพท.","โรงพยาบาลทั่วไป")</f>
        <v>โรงพยาบาลชุมชน</v>
      </c>
      <c r="G571" s="351" t="str">
        <f>INDEX('Org2567'!$BB$4:$BB$905,MATCH(OrgTbl[[#This Row],[code5]],'Org2567'!$D$4:$D$905,0))</f>
        <v>รพช.</v>
      </c>
      <c r="H571" s="352" t="s">
        <v>4047</v>
      </c>
      <c r="I571" s="351" t="s">
        <v>2459</v>
      </c>
      <c r="J571" s="353">
        <f>INDEX('Org2567'!$BD$4:$BD$905,MATCH(OrgTbl[[#This Row],[code5]],'Org2567'!$D$4:$D$905,0))</f>
        <v>60</v>
      </c>
      <c r="K571" s="351" t="s">
        <v>923</v>
      </c>
      <c r="L571" s="351" t="str">
        <f>INDEX('Org2567'!$BC$4:$BC$905,MATCH(OrgTbl[[#This Row],[code5]],'Org2567'!$D$4:$D$905,0))</f>
        <v>F1</v>
      </c>
      <c r="M571" s="352">
        <f>INDEX('Org2567'!$BF$4:$BF$905,MATCH(OrgTbl[[#This Row],[code5]],'Org2567'!$D$4:$D$905,0))</f>
        <v>9</v>
      </c>
      <c r="N571" s="354"/>
      <c r="O571" s="351" t="s">
        <v>2466</v>
      </c>
      <c r="P571" s="351" t="str">
        <f>INDEX('Org2567'!$BG$4:$BG$905,MATCH(OrgTbl[[#This Row],[code5]],'Org2567'!$D$4:$D$905,0))</f>
        <v>รพช.F1 P&lt;=50,000</v>
      </c>
      <c r="Q571" s="355">
        <f>INDEX('Org2567'!$BE:$BE,MATCH(OrgTbl[[#This Row],[code5]],'Org2567'!$D:$D,0))</f>
        <v>49182</v>
      </c>
      <c r="R571" s="356"/>
    </row>
    <row r="572" spans="1:18" s="146" customFormat="1" ht="21" x14ac:dyDescent="0.6">
      <c r="A572" s="350" t="s">
        <v>583</v>
      </c>
      <c r="B572" s="351" t="s">
        <v>2515</v>
      </c>
      <c r="C572" s="351" t="str">
        <f>OrgTbl[[#This Row],[name333]]&amp;","&amp;OrgTbl[[#This Row],[TypeID]]</f>
        <v>กู่แก้ว,รพช.</v>
      </c>
      <c r="D572" s="351" t="str">
        <f>MID(OrgTbl[[#This Row],[name]],10,100)</f>
        <v>กู่แก้ว</v>
      </c>
      <c r="E572" s="352">
        <v>8</v>
      </c>
      <c r="F572" s="351" t="str" cm="1">
        <f t="array" ref="F572">_xlfn.IFS(OrgTbl[[#This Row],[TypeID]]="รพช.","โรงพยาบาลชุมชน",OrgTbl[[#This Row],[TypeID]]="รพศ.","โรงพยาบาลศูนย์",OrgTbl[[#This Row],[TypeID]]="รพท.","โรงพยาบาลทั่วไป")</f>
        <v>โรงพยาบาลชุมชน</v>
      </c>
      <c r="G572" s="351" t="str">
        <f>INDEX('Org2567'!$BB$4:$BB$905,MATCH(OrgTbl[[#This Row],[code5]],'Org2567'!$D$4:$D$905,0))</f>
        <v>รพช.</v>
      </c>
      <c r="H572" s="352" t="s">
        <v>4047</v>
      </c>
      <c r="I572" s="351" t="s">
        <v>2459</v>
      </c>
      <c r="J572" s="353">
        <f>INDEX('Org2567'!$BD$4:$BD$905,MATCH(OrgTbl[[#This Row],[code5]],'Org2567'!$D$4:$D$905,0))</f>
        <v>30</v>
      </c>
      <c r="K572" s="351" t="s">
        <v>923</v>
      </c>
      <c r="L572" s="351" t="str">
        <f>INDEX('Org2567'!$BC$4:$BC$905,MATCH(OrgTbl[[#This Row],[code5]],'Org2567'!$D$4:$D$905,0))</f>
        <v>F2</v>
      </c>
      <c r="M572" s="352">
        <f>INDEX('Org2567'!$BF$4:$BF$905,MATCH(OrgTbl[[#This Row],[code5]],'Org2567'!$D$4:$D$905,0))</f>
        <v>5</v>
      </c>
      <c r="N572" s="354"/>
      <c r="O572" s="351" t="s">
        <v>2517</v>
      </c>
      <c r="P572" s="351" t="str">
        <f>INDEX('Org2567'!$BG$4:$BG$905,MATCH(OrgTbl[[#This Row],[code5]],'Org2567'!$D$4:$D$905,0))</f>
        <v>รพช.F2 P&lt;=30,000</v>
      </c>
      <c r="Q572" s="355">
        <f>INDEX('Org2567'!$BE:$BE,MATCH(OrgTbl[[#This Row],[code5]],'Org2567'!$D:$D,0))</f>
        <v>18239</v>
      </c>
      <c r="R572" s="356"/>
    </row>
    <row r="573" spans="1:18" s="146" customFormat="1" ht="21" x14ac:dyDescent="0.6">
      <c r="A573" s="350" t="s">
        <v>572</v>
      </c>
      <c r="B573" s="351" t="s">
        <v>2482</v>
      </c>
      <c r="C573" s="351" t="str">
        <f>OrgTbl[[#This Row],[name333]]&amp;","&amp;OrgTbl[[#This Row],[TypeID]]</f>
        <v>ไชยวาน,รพช.</v>
      </c>
      <c r="D573" s="351" t="str">
        <f>MID(OrgTbl[[#This Row],[name]],10,100)</f>
        <v>ไชยวาน</v>
      </c>
      <c r="E573" s="352">
        <v>8</v>
      </c>
      <c r="F573" s="351" t="str" cm="1">
        <f t="array" ref="F573">_xlfn.IFS(OrgTbl[[#This Row],[TypeID]]="รพช.","โรงพยาบาลชุมชน",OrgTbl[[#This Row],[TypeID]]="รพศ.","โรงพยาบาลศูนย์",OrgTbl[[#This Row],[TypeID]]="รพท.","โรงพยาบาลทั่วไป")</f>
        <v>โรงพยาบาลชุมชน</v>
      </c>
      <c r="G573" s="351" t="str">
        <f>INDEX('Org2567'!$BB$4:$BB$905,MATCH(OrgTbl[[#This Row],[code5]],'Org2567'!$D$4:$D$905,0))</f>
        <v>รพช.</v>
      </c>
      <c r="H573" s="352" t="s">
        <v>4047</v>
      </c>
      <c r="I573" s="351" t="s">
        <v>2459</v>
      </c>
      <c r="J573" s="353">
        <f>INDEX('Org2567'!$BD$4:$BD$905,MATCH(OrgTbl[[#This Row],[code5]],'Org2567'!$D$4:$D$905,0))</f>
        <v>30</v>
      </c>
      <c r="K573" s="351" t="s">
        <v>923</v>
      </c>
      <c r="L573" s="351" t="str">
        <f>INDEX('Org2567'!$BC$4:$BC$905,MATCH(OrgTbl[[#This Row],[code5]],'Org2567'!$D$4:$D$905,0))</f>
        <v>F2</v>
      </c>
      <c r="M573" s="352">
        <f>INDEX('Org2567'!$BF$4:$BF$905,MATCH(OrgTbl[[#This Row],[code5]],'Org2567'!$D$4:$D$905,0))</f>
        <v>5</v>
      </c>
      <c r="N573" s="354"/>
      <c r="O573" s="351" t="s">
        <v>2484</v>
      </c>
      <c r="P573" s="351" t="str">
        <f>INDEX('Org2567'!$BG$4:$BG$905,MATCH(OrgTbl[[#This Row],[code5]],'Org2567'!$D$4:$D$905,0))</f>
        <v>รพช.F2 P&lt;=30,000</v>
      </c>
      <c r="Q573" s="355">
        <f>INDEX('Org2567'!$BE:$BE,MATCH(OrgTbl[[#This Row],[code5]],'Org2567'!$D:$D,0))</f>
        <v>29634</v>
      </c>
      <c r="R573" s="356"/>
    </row>
    <row r="574" spans="1:18" s="146" customFormat="1" ht="21" x14ac:dyDescent="0.6">
      <c r="A574" s="350" t="s">
        <v>571</v>
      </c>
      <c r="B574" s="351" t="s">
        <v>2479</v>
      </c>
      <c r="C574" s="351" t="str">
        <f>OrgTbl[[#This Row],[name333]]&amp;","&amp;OrgTbl[[#This Row],[TypeID]]</f>
        <v>ทุ่งฝน,รพช.</v>
      </c>
      <c r="D574" s="351" t="str">
        <f>MID(OrgTbl[[#This Row],[name]],10,100)</f>
        <v>ทุ่งฝน</v>
      </c>
      <c r="E574" s="352">
        <v>8</v>
      </c>
      <c r="F574" s="351" t="str" cm="1">
        <f t="array" ref="F574">_xlfn.IFS(OrgTbl[[#This Row],[TypeID]]="รพช.","โรงพยาบาลชุมชน",OrgTbl[[#This Row],[TypeID]]="รพศ.","โรงพยาบาลศูนย์",OrgTbl[[#This Row],[TypeID]]="รพท.","โรงพยาบาลทั่วไป")</f>
        <v>โรงพยาบาลชุมชน</v>
      </c>
      <c r="G574" s="351" t="str">
        <f>INDEX('Org2567'!$BB$4:$BB$905,MATCH(OrgTbl[[#This Row],[code5]],'Org2567'!$D$4:$D$905,0))</f>
        <v>รพช.</v>
      </c>
      <c r="H574" s="352" t="s">
        <v>4047</v>
      </c>
      <c r="I574" s="351" t="s">
        <v>2459</v>
      </c>
      <c r="J574" s="353">
        <f>INDEX('Org2567'!$BD$4:$BD$905,MATCH(OrgTbl[[#This Row],[code5]],'Org2567'!$D$4:$D$905,0))</f>
        <v>30</v>
      </c>
      <c r="K574" s="351" t="s">
        <v>923</v>
      </c>
      <c r="L574" s="351" t="str">
        <f>INDEX('Org2567'!$BC$4:$BC$905,MATCH(OrgTbl[[#This Row],[code5]],'Org2567'!$D$4:$D$905,0))</f>
        <v>F2</v>
      </c>
      <c r="M574" s="352">
        <f>INDEX('Org2567'!$BF$4:$BF$905,MATCH(OrgTbl[[#This Row],[code5]],'Org2567'!$D$4:$D$905,0))</f>
        <v>5</v>
      </c>
      <c r="N574" s="354"/>
      <c r="O574" s="351" t="s">
        <v>2481</v>
      </c>
      <c r="P574" s="351" t="str">
        <f>INDEX('Org2567'!$BG$4:$BG$905,MATCH(OrgTbl[[#This Row],[code5]],'Org2567'!$D$4:$D$905,0))</f>
        <v>รพช.F2 P&lt;=30,000</v>
      </c>
      <c r="Q574" s="355">
        <f>INDEX('Org2567'!$BE:$BE,MATCH(OrgTbl[[#This Row],[code5]],'Org2567'!$D:$D,0))</f>
        <v>24948</v>
      </c>
      <c r="R574" s="356"/>
    </row>
    <row r="575" spans="1:18" s="146" customFormat="1" ht="21" x14ac:dyDescent="0.6">
      <c r="A575" s="350" t="s">
        <v>580</v>
      </c>
      <c r="B575" s="351" t="s">
        <v>2506</v>
      </c>
      <c r="C575" s="351" t="str">
        <f>OrgTbl[[#This Row],[name333]]&amp;","&amp;OrgTbl[[#This Row],[TypeID]]</f>
        <v>นายูง,รพช.</v>
      </c>
      <c r="D575" s="351" t="str">
        <f>MID(OrgTbl[[#This Row],[name]],10,100)</f>
        <v>นายูง</v>
      </c>
      <c r="E575" s="352">
        <v>8</v>
      </c>
      <c r="F575" s="351" t="str" cm="1">
        <f t="array" ref="F575">_xlfn.IFS(OrgTbl[[#This Row],[TypeID]]="รพช.","โรงพยาบาลชุมชน",OrgTbl[[#This Row],[TypeID]]="รพศ.","โรงพยาบาลศูนย์",OrgTbl[[#This Row],[TypeID]]="รพท.","โรงพยาบาลทั่วไป")</f>
        <v>โรงพยาบาลชุมชน</v>
      </c>
      <c r="G575" s="351" t="str">
        <f>INDEX('Org2567'!$BB$4:$BB$905,MATCH(OrgTbl[[#This Row],[code5]],'Org2567'!$D$4:$D$905,0))</f>
        <v>รพช.</v>
      </c>
      <c r="H575" s="352" t="s">
        <v>4047</v>
      </c>
      <c r="I575" s="351" t="s">
        <v>2459</v>
      </c>
      <c r="J575" s="353">
        <f>INDEX('Org2567'!$BD$4:$BD$905,MATCH(OrgTbl[[#This Row],[code5]],'Org2567'!$D$4:$D$905,0))</f>
        <v>30</v>
      </c>
      <c r="K575" s="351" t="s">
        <v>923</v>
      </c>
      <c r="L575" s="351" t="str">
        <f>INDEX('Org2567'!$BC$4:$BC$905,MATCH(OrgTbl[[#This Row],[code5]],'Org2567'!$D$4:$D$905,0))</f>
        <v>F2</v>
      </c>
      <c r="M575" s="352">
        <f>INDEX('Org2567'!$BF$4:$BF$905,MATCH(OrgTbl[[#This Row],[code5]],'Org2567'!$D$4:$D$905,0))</f>
        <v>5</v>
      </c>
      <c r="N575" s="354"/>
      <c r="O575" s="351" t="s">
        <v>2508</v>
      </c>
      <c r="P575" s="351" t="str">
        <f>INDEX('Org2567'!$BG$4:$BG$905,MATCH(OrgTbl[[#This Row],[code5]],'Org2567'!$D$4:$D$905,0))</f>
        <v>รพช.F2 P&lt;=30,000</v>
      </c>
      <c r="Q575" s="355">
        <f>INDEX('Org2567'!$BE:$BE,MATCH(OrgTbl[[#This Row],[code5]],'Org2567'!$D:$D,0))</f>
        <v>23638</v>
      </c>
      <c r="R575" s="356"/>
    </row>
    <row r="576" spans="1:18" s="146" customFormat="1" ht="21" x14ac:dyDescent="0.6">
      <c r="A576" s="350" t="s">
        <v>576</v>
      </c>
      <c r="B576" s="351" t="s">
        <v>2494</v>
      </c>
      <c r="C576" s="351" t="str">
        <f>OrgTbl[[#This Row],[name333]]&amp;","&amp;OrgTbl[[#This Row],[TypeID]]</f>
        <v>น้ำโสม,รพช.</v>
      </c>
      <c r="D576" s="351" t="str">
        <f>MID(OrgTbl[[#This Row],[name]],10,100)</f>
        <v>น้ำโสม</v>
      </c>
      <c r="E576" s="352">
        <v>8</v>
      </c>
      <c r="F576" s="351" t="str" cm="1">
        <f t="array" ref="F576">_xlfn.IFS(OrgTbl[[#This Row],[TypeID]]="รพช.","โรงพยาบาลชุมชน",OrgTbl[[#This Row],[TypeID]]="รพศ.","โรงพยาบาลศูนย์",OrgTbl[[#This Row],[TypeID]]="รพท.","โรงพยาบาลทั่วไป")</f>
        <v>โรงพยาบาลชุมชน</v>
      </c>
      <c r="G576" s="351" t="str">
        <f>INDEX('Org2567'!$BB$4:$BB$905,MATCH(OrgTbl[[#This Row],[code5]],'Org2567'!$D$4:$D$905,0))</f>
        <v>รพช.</v>
      </c>
      <c r="H576" s="352" t="s">
        <v>4047</v>
      </c>
      <c r="I576" s="351" t="s">
        <v>2459</v>
      </c>
      <c r="J576" s="353">
        <f>INDEX('Org2567'!$BD$4:$BD$905,MATCH(OrgTbl[[#This Row],[code5]],'Org2567'!$D$4:$D$905,0))</f>
        <v>60</v>
      </c>
      <c r="K576" s="351" t="s">
        <v>923</v>
      </c>
      <c r="L576" s="351" t="str">
        <f>INDEX('Org2567'!$BC$4:$BC$905,MATCH(OrgTbl[[#This Row],[code5]],'Org2567'!$D$4:$D$905,0))</f>
        <v>F2</v>
      </c>
      <c r="M576" s="352">
        <f>INDEX('Org2567'!$BF$4:$BF$905,MATCH(OrgTbl[[#This Row],[code5]],'Org2567'!$D$4:$D$905,0))</f>
        <v>6</v>
      </c>
      <c r="N576" s="354"/>
      <c r="O576" s="351" t="s">
        <v>2496</v>
      </c>
      <c r="P576" s="351" t="str">
        <f>INDEX('Org2567'!$BG$4:$BG$905,MATCH(OrgTbl[[#This Row],[code5]],'Org2567'!$D$4:$D$905,0))</f>
        <v>รพช.F2 P30,000-60,000</v>
      </c>
      <c r="Q576" s="355">
        <f>INDEX('Org2567'!$BE:$BE,MATCH(OrgTbl[[#This Row],[code5]],'Org2567'!$D:$D,0))</f>
        <v>46721</v>
      </c>
      <c r="R576" s="356"/>
    </row>
    <row r="577" spans="1:18" s="146" customFormat="1" ht="21" x14ac:dyDescent="0.6">
      <c r="A577" s="350" t="s">
        <v>569</v>
      </c>
      <c r="B577" s="351" t="s">
        <v>2473</v>
      </c>
      <c r="C577" s="351" t="str">
        <f>OrgTbl[[#This Row],[name333]]&amp;","&amp;OrgTbl[[#This Row],[TypeID]]</f>
        <v>โนนสะอาด,รพช.</v>
      </c>
      <c r="D577" s="351" t="str">
        <f>MID(OrgTbl[[#This Row],[name]],10,100)</f>
        <v>โนนสะอาด</v>
      </c>
      <c r="E577" s="352">
        <v>8</v>
      </c>
      <c r="F577" s="351" t="str" cm="1">
        <f t="array" ref="F577">_xlfn.IFS(OrgTbl[[#This Row],[TypeID]]="รพช.","โรงพยาบาลชุมชน",OrgTbl[[#This Row],[TypeID]]="รพศ.","โรงพยาบาลศูนย์",OrgTbl[[#This Row],[TypeID]]="รพท.","โรงพยาบาลทั่วไป")</f>
        <v>โรงพยาบาลชุมชน</v>
      </c>
      <c r="G577" s="351" t="str">
        <f>INDEX('Org2567'!$BB$4:$BB$905,MATCH(OrgTbl[[#This Row],[code5]],'Org2567'!$D$4:$D$905,0))</f>
        <v>รพช.</v>
      </c>
      <c r="H577" s="352" t="s">
        <v>4047</v>
      </c>
      <c r="I577" s="351" t="s">
        <v>2459</v>
      </c>
      <c r="J577" s="353">
        <f>INDEX('Org2567'!$BD$4:$BD$905,MATCH(OrgTbl[[#This Row],[code5]],'Org2567'!$D$4:$D$905,0))</f>
        <v>40</v>
      </c>
      <c r="K577" s="351" t="s">
        <v>923</v>
      </c>
      <c r="L577" s="351" t="str">
        <f>INDEX('Org2567'!$BC$4:$BC$905,MATCH(OrgTbl[[#This Row],[code5]],'Org2567'!$D$4:$D$905,0))</f>
        <v>F2</v>
      </c>
      <c r="M577" s="352">
        <f>INDEX('Org2567'!$BF$4:$BF$905,MATCH(OrgTbl[[#This Row],[code5]],'Org2567'!$D$4:$D$905,0))</f>
        <v>6</v>
      </c>
      <c r="N577" s="354"/>
      <c r="O577" s="351" t="s">
        <v>2475</v>
      </c>
      <c r="P577" s="351" t="str">
        <f>INDEX('Org2567'!$BG$4:$BG$905,MATCH(OrgTbl[[#This Row],[code5]],'Org2567'!$D$4:$D$905,0))</f>
        <v>รพช.F2 P30,000-60,000</v>
      </c>
      <c r="Q577" s="355">
        <f>INDEX('Org2567'!$BE:$BE,MATCH(OrgTbl[[#This Row],[code5]],'Org2567'!$D:$D,0))</f>
        <v>36493</v>
      </c>
      <c r="R577" s="356"/>
    </row>
    <row r="578" spans="1:18" s="146" customFormat="1" ht="21" x14ac:dyDescent="0.6">
      <c r="A578" s="350" t="s">
        <v>581</v>
      </c>
      <c r="B578" s="351" t="s">
        <v>2509</v>
      </c>
      <c r="C578" s="351" t="str">
        <f>OrgTbl[[#This Row],[name333]]&amp;","&amp;OrgTbl[[#This Row],[TypeID]]</f>
        <v>พิบูลย์รักษ์,รพช.</v>
      </c>
      <c r="D578" s="351" t="str">
        <f>MID(OrgTbl[[#This Row],[name]],10,100)</f>
        <v>พิบูลย์รักษ์</v>
      </c>
      <c r="E578" s="352">
        <v>8</v>
      </c>
      <c r="F578" s="351" t="str" cm="1">
        <f t="array" ref="F578">_xlfn.IFS(OrgTbl[[#This Row],[TypeID]]="รพช.","โรงพยาบาลชุมชน",OrgTbl[[#This Row],[TypeID]]="รพศ.","โรงพยาบาลศูนย์",OrgTbl[[#This Row],[TypeID]]="รพท.","โรงพยาบาลทั่วไป")</f>
        <v>โรงพยาบาลชุมชน</v>
      </c>
      <c r="G578" s="351" t="str">
        <f>INDEX('Org2567'!$BB$4:$BB$905,MATCH(OrgTbl[[#This Row],[code5]],'Org2567'!$D$4:$D$905,0))</f>
        <v>รพช.</v>
      </c>
      <c r="H578" s="352" t="s">
        <v>4047</v>
      </c>
      <c r="I578" s="351" t="s">
        <v>2459</v>
      </c>
      <c r="J578" s="353">
        <f>INDEX('Org2567'!$BD$4:$BD$905,MATCH(OrgTbl[[#This Row],[code5]],'Org2567'!$D$4:$D$905,0))</f>
        <v>30</v>
      </c>
      <c r="K578" s="351" t="s">
        <v>923</v>
      </c>
      <c r="L578" s="351" t="str">
        <f>INDEX('Org2567'!$BC$4:$BC$905,MATCH(OrgTbl[[#This Row],[code5]],'Org2567'!$D$4:$D$905,0))</f>
        <v>F2</v>
      </c>
      <c r="M578" s="352">
        <f>INDEX('Org2567'!$BF$4:$BF$905,MATCH(OrgTbl[[#This Row],[code5]],'Org2567'!$D$4:$D$905,0))</f>
        <v>5</v>
      </c>
      <c r="N578" s="354"/>
      <c r="O578" s="351" t="s">
        <v>2511</v>
      </c>
      <c r="P578" s="351" t="str">
        <f>INDEX('Org2567'!$BG$4:$BG$905,MATCH(OrgTbl[[#This Row],[code5]],'Org2567'!$D$4:$D$905,0))</f>
        <v>รพช.F2 P&lt;=30,000</v>
      </c>
      <c r="Q578" s="355">
        <f>INDEX('Org2567'!$BE:$BE,MATCH(OrgTbl[[#This Row],[code5]],'Org2567'!$D:$D,0))</f>
        <v>19451</v>
      </c>
      <c r="R578" s="356"/>
    </row>
    <row r="579" spans="1:18" s="146" customFormat="1" ht="21" x14ac:dyDescent="0.6">
      <c r="A579" s="350" t="s">
        <v>573</v>
      </c>
      <c r="B579" s="351" t="s">
        <v>2485</v>
      </c>
      <c r="C579" s="351" t="str">
        <f>OrgTbl[[#This Row],[name333]]&amp;","&amp;OrgTbl[[#This Row],[TypeID]]</f>
        <v>ศรีธาตุ,รพช.</v>
      </c>
      <c r="D579" s="351" t="str">
        <f>MID(OrgTbl[[#This Row],[name]],10,100)</f>
        <v>ศรีธาตุ</v>
      </c>
      <c r="E579" s="352">
        <v>8</v>
      </c>
      <c r="F579" s="351" t="str" cm="1">
        <f t="array" ref="F579">_xlfn.IFS(OrgTbl[[#This Row],[TypeID]]="รพช.","โรงพยาบาลชุมชน",OrgTbl[[#This Row],[TypeID]]="รพศ.","โรงพยาบาลศูนย์",OrgTbl[[#This Row],[TypeID]]="รพท.","โรงพยาบาลทั่วไป")</f>
        <v>โรงพยาบาลชุมชน</v>
      </c>
      <c r="G579" s="351" t="str">
        <f>INDEX('Org2567'!$BB$4:$BB$905,MATCH(OrgTbl[[#This Row],[code5]],'Org2567'!$D$4:$D$905,0))</f>
        <v>รพช.</v>
      </c>
      <c r="H579" s="352" t="s">
        <v>4047</v>
      </c>
      <c r="I579" s="351" t="s">
        <v>2459</v>
      </c>
      <c r="J579" s="353">
        <f>INDEX('Org2567'!$BD$4:$BD$905,MATCH(OrgTbl[[#This Row],[code5]],'Org2567'!$D$4:$D$905,0))</f>
        <v>30</v>
      </c>
      <c r="K579" s="351" t="s">
        <v>923</v>
      </c>
      <c r="L579" s="351" t="str">
        <f>INDEX('Org2567'!$BC$4:$BC$905,MATCH(OrgTbl[[#This Row],[code5]],'Org2567'!$D$4:$D$905,0))</f>
        <v>F2</v>
      </c>
      <c r="M579" s="352">
        <f>INDEX('Org2567'!$BF$4:$BF$905,MATCH(OrgTbl[[#This Row],[code5]],'Org2567'!$D$4:$D$905,0))</f>
        <v>6</v>
      </c>
      <c r="N579" s="354"/>
      <c r="O579" s="351" t="s">
        <v>2487</v>
      </c>
      <c r="P579" s="351" t="str">
        <f>INDEX('Org2567'!$BG$4:$BG$905,MATCH(OrgTbl[[#This Row],[code5]],'Org2567'!$D$4:$D$905,0))</f>
        <v>รพช.F2 P30,000-60,000</v>
      </c>
      <c r="Q579" s="355">
        <f>INDEX('Org2567'!$BE:$BE,MATCH(OrgTbl[[#This Row],[code5]],'Org2567'!$D:$D,0))</f>
        <v>36267</v>
      </c>
      <c r="R579" s="356"/>
    </row>
    <row r="580" spans="1:18" s="146" customFormat="1" ht="21" x14ac:dyDescent="0.6">
      <c r="A580" s="350" t="s">
        <v>578</v>
      </c>
      <c r="B580" s="351" t="s">
        <v>2500</v>
      </c>
      <c r="C580" s="351" t="str">
        <f>OrgTbl[[#This Row],[name333]]&amp;","&amp;OrgTbl[[#This Row],[TypeID]]</f>
        <v>สร้างคอม,รพช.</v>
      </c>
      <c r="D580" s="351" t="str">
        <f>MID(OrgTbl[[#This Row],[name]],10,100)</f>
        <v>สร้างคอม</v>
      </c>
      <c r="E580" s="352">
        <v>8</v>
      </c>
      <c r="F580" s="351" t="str" cm="1">
        <f t="array" ref="F580">_xlfn.IFS(OrgTbl[[#This Row],[TypeID]]="รพช.","โรงพยาบาลชุมชน",OrgTbl[[#This Row],[TypeID]]="รพศ.","โรงพยาบาลศูนย์",OrgTbl[[#This Row],[TypeID]]="รพท.","โรงพยาบาลทั่วไป")</f>
        <v>โรงพยาบาลชุมชน</v>
      </c>
      <c r="G580" s="351" t="str">
        <f>INDEX('Org2567'!$BB$4:$BB$905,MATCH(OrgTbl[[#This Row],[code5]],'Org2567'!$D$4:$D$905,0))</f>
        <v>รพช.</v>
      </c>
      <c r="H580" s="352" t="s">
        <v>4047</v>
      </c>
      <c r="I580" s="351" t="s">
        <v>2459</v>
      </c>
      <c r="J580" s="353">
        <f>INDEX('Org2567'!$BD$4:$BD$905,MATCH(OrgTbl[[#This Row],[code5]],'Org2567'!$D$4:$D$905,0))</f>
        <v>30</v>
      </c>
      <c r="K580" s="351" t="s">
        <v>923</v>
      </c>
      <c r="L580" s="351" t="str">
        <f>INDEX('Org2567'!$BC$4:$BC$905,MATCH(OrgTbl[[#This Row],[code5]],'Org2567'!$D$4:$D$905,0))</f>
        <v>F2</v>
      </c>
      <c r="M580" s="352">
        <f>INDEX('Org2567'!$BF$4:$BF$905,MATCH(OrgTbl[[#This Row],[code5]],'Org2567'!$D$4:$D$905,0))</f>
        <v>5</v>
      </c>
      <c r="N580" s="354"/>
      <c r="O580" s="351" t="s">
        <v>2502</v>
      </c>
      <c r="P580" s="351" t="str">
        <f>INDEX('Org2567'!$BG$4:$BG$905,MATCH(OrgTbl[[#This Row],[code5]],'Org2567'!$D$4:$D$905,0))</f>
        <v>รพช.F2 P&lt;=30,000</v>
      </c>
      <c r="Q580" s="355">
        <f>INDEX('Org2567'!$BE:$BE,MATCH(OrgTbl[[#This Row],[code5]],'Org2567'!$D:$D,0))</f>
        <v>22343</v>
      </c>
      <c r="R580" s="356"/>
    </row>
    <row r="581" spans="1:18" s="146" customFormat="1" ht="21" x14ac:dyDescent="0.6">
      <c r="A581" s="350" t="s">
        <v>579</v>
      </c>
      <c r="B581" s="351" t="s">
        <v>2503</v>
      </c>
      <c r="C581" s="351" t="str">
        <f>OrgTbl[[#This Row],[name333]]&amp;","&amp;OrgTbl[[#This Row],[TypeID]]</f>
        <v>หนองแสง,รพช.</v>
      </c>
      <c r="D581" s="351" t="str">
        <f>MID(OrgTbl[[#This Row],[name]],10,100)</f>
        <v>หนองแสง</v>
      </c>
      <c r="E581" s="352">
        <v>8</v>
      </c>
      <c r="F581" s="351" t="str" cm="1">
        <f t="array" ref="F581">_xlfn.IFS(OrgTbl[[#This Row],[TypeID]]="รพช.","โรงพยาบาลชุมชน",OrgTbl[[#This Row],[TypeID]]="รพศ.","โรงพยาบาลศูนย์",OrgTbl[[#This Row],[TypeID]]="รพท.","โรงพยาบาลทั่วไป")</f>
        <v>โรงพยาบาลชุมชน</v>
      </c>
      <c r="G581" s="351" t="str">
        <f>INDEX('Org2567'!$BB$4:$BB$905,MATCH(OrgTbl[[#This Row],[code5]],'Org2567'!$D$4:$D$905,0))</f>
        <v>รพช.</v>
      </c>
      <c r="H581" s="352" t="s">
        <v>4047</v>
      </c>
      <c r="I581" s="351" t="s">
        <v>2459</v>
      </c>
      <c r="J581" s="353">
        <f>INDEX('Org2567'!$BD$4:$BD$905,MATCH(OrgTbl[[#This Row],[code5]],'Org2567'!$D$4:$D$905,0))</f>
        <v>30</v>
      </c>
      <c r="K581" s="351" t="s">
        <v>923</v>
      </c>
      <c r="L581" s="351" t="str">
        <f>INDEX('Org2567'!$BC$4:$BC$905,MATCH(OrgTbl[[#This Row],[code5]],'Org2567'!$D$4:$D$905,0))</f>
        <v>F2</v>
      </c>
      <c r="M581" s="352">
        <f>INDEX('Org2567'!$BF$4:$BF$905,MATCH(OrgTbl[[#This Row],[code5]],'Org2567'!$D$4:$D$905,0))</f>
        <v>5</v>
      </c>
      <c r="N581" s="354"/>
      <c r="O581" s="351" t="s">
        <v>2505</v>
      </c>
      <c r="P581" s="351" t="str">
        <f>INDEX('Org2567'!$BG$4:$BG$905,MATCH(OrgTbl[[#This Row],[code5]],'Org2567'!$D$4:$D$905,0))</f>
        <v>รพช.F2 P&lt;=30,000</v>
      </c>
      <c r="Q581" s="355">
        <f>INDEX('Org2567'!$BE:$BE,MATCH(OrgTbl[[#This Row],[code5]],'Org2567'!$D:$D,0))</f>
        <v>21043</v>
      </c>
      <c r="R581" s="356"/>
    </row>
    <row r="582" spans="1:18" s="146" customFormat="1" ht="21" x14ac:dyDescent="0.6">
      <c r="A582" s="350" t="s">
        <v>584</v>
      </c>
      <c r="B582" s="351" t="s">
        <v>2518</v>
      </c>
      <c r="C582" s="351" t="str">
        <f>OrgTbl[[#This Row],[name333]]&amp;","&amp;OrgTbl[[#This Row],[TypeID]]</f>
        <v>ประจักษ์ศิลปาคม,รพช.</v>
      </c>
      <c r="D582" s="351" t="str">
        <f>MID(OrgTbl[[#This Row],[name]],10,100)</f>
        <v>ประจักษ์ศิลปาคม</v>
      </c>
      <c r="E582" s="352">
        <v>8</v>
      </c>
      <c r="F582" s="351" t="str" cm="1">
        <f t="array" ref="F582">_xlfn.IFS(OrgTbl[[#This Row],[TypeID]]="รพช.","โรงพยาบาลชุมชน",OrgTbl[[#This Row],[TypeID]]="รพศ.","โรงพยาบาลศูนย์",OrgTbl[[#This Row],[TypeID]]="รพท.","โรงพยาบาลทั่วไป")</f>
        <v>โรงพยาบาลชุมชน</v>
      </c>
      <c r="G582" s="351" t="str">
        <f>INDEX('Org2567'!$BB$4:$BB$905,MATCH(OrgTbl[[#This Row],[code5]],'Org2567'!$D$4:$D$905,0))</f>
        <v>รพช.</v>
      </c>
      <c r="H582" s="352" t="s">
        <v>4047</v>
      </c>
      <c r="I582" s="351" t="s">
        <v>2459</v>
      </c>
      <c r="J582" s="353">
        <f>INDEX('Org2567'!$BD$4:$BD$905,MATCH(OrgTbl[[#This Row],[code5]],'Org2567'!$D$4:$D$905,0))</f>
        <v>30</v>
      </c>
      <c r="K582" s="351" t="s">
        <v>923</v>
      </c>
      <c r="L582" s="351" t="str">
        <f>INDEX('Org2567'!$BC$4:$BC$905,MATCH(OrgTbl[[#This Row],[code5]],'Org2567'!$D$4:$D$905,0))</f>
        <v>F3</v>
      </c>
      <c r="M582" s="352">
        <f>INDEX('Org2567'!$BF$4:$BF$905,MATCH(OrgTbl[[#This Row],[code5]],'Org2567'!$D$4:$D$905,0))</f>
        <v>3</v>
      </c>
      <c r="N582" s="354"/>
      <c r="O582" s="351" t="s">
        <v>2520</v>
      </c>
      <c r="P582" s="351" t="str">
        <f>INDEX('Org2567'!$BG$4:$BG$905,MATCH(OrgTbl[[#This Row],[code5]],'Org2567'!$D$4:$D$905,0))</f>
        <v>รพช.F3 P15,000-25,000</v>
      </c>
      <c r="Q582" s="355">
        <f>INDEX('Org2567'!$BE:$BE,MATCH(OrgTbl[[#This Row],[code5]],'Org2567'!$D:$D,0))</f>
        <v>19069</v>
      </c>
      <c r="R582" s="356"/>
    </row>
    <row r="583" spans="1:18" s="146" customFormat="1" ht="21" x14ac:dyDescent="0.6">
      <c r="A583" s="350" t="s">
        <v>568</v>
      </c>
      <c r="B583" s="351" t="s">
        <v>2470</v>
      </c>
      <c r="C583" s="351" t="str">
        <f>OrgTbl[[#This Row],[name333]]&amp;","&amp;OrgTbl[[#This Row],[TypeID]]</f>
        <v>ห้วยเกิ้ง,รพช.</v>
      </c>
      <c r="D583" s="351" t="str">
        <f>MID(OrgTbl[[#This Row],[name]],10,100)</f>
        <v>ห้วยเกิ้ง</v>
      </c>
      <c r="E583" s="352">
        <v>8</v>
      </c>
      <c r="F583" s="351" t="str" cm="1">
        <f t="array" ref="F583">_xlfn.IFS(OrgTbl[[#This Row],[TypeID]]="รพช.","โรงพยาบาลชุมชน",OrgTbl[[#This Row],[TypeID]]="รพศ.","โรงพยาบาลศูนย์",OrgTbl[[#This Row],[TypeID]]="รพท.","โรงพยาบาลทั่วไป")</f>
        <v>โรงพยาบาลชุมชน</v>
      </c>
      <c r="G583" s="351" t="str">
        <f>INDEX('Org2567'!$BB$4:$BB$905,MATCH(OrgTbl[[#This Row],[code5]],'Org2567'!$D$4:$D$905,0))</f>
        <v>รพช.</v>
      </c>
      <c r="H583" s="352" t="s">
        <v>4047</v>
      </c>
      <c r="I583" s="351" t="s">
        <v>2459</v>
      </c>
      <c r="J583" s="353">
        <f>INDEX('Org2567'!$BD$4:$BD$905,MATCH(OrgTbl[[#This Row],[code5]],'Org2567'!$D$4:$D$905,0))</f>
        <v>8</v>
      </c>
      <c r="K583" s="351" t="s">
        <v>923</v>
      </c>
      <c r="L583" s="351" t="str">
        <f>INDEX('Org2567'!$BC$4:$BC$905,MATCH(OrgTbl[[#This Row],[code5]],'Org2567'!$D$4:$D$905,0))</f>
        <v>F3</v>
      </c>
      <c r="M583" s="352">
        <f>INDEX('Org2567'!$BF$4:$BF$905,MATCH(OrgTbl[[#This Row],[code5]],'Org2567'!$D$4:$D$905,0))</f>
        <v>2</v>
      </c>
      <c r="N583" s="354"/>
      <c r="O583" s="351" t="s">
        <v>2472</v>
      </c>
      <c r="P583" s="351" t="str">
        <f>INDEX('Org2567'!$BG$4:$BG$905,MATCH(OrgTbl[[#This Row],[code5]],'Org2567'!$D$4:$D$905,0))</f>
        <v>รพช.F3 P&lt;=15,000</v>
      </c>
      <c r="Q583" s="355">
        <f>INDEX('Org2567'!$BE:$BE,MATCH(OrgTbl[[#This Row],[code5]],'Org2567'!$D:$D,0))</f>
        <v>4063</v>
      </c>
      <c r="R583" s="356"/>
    </row>
    <row r="584" spans="1:18" s="146" customFormat="1" ht="21" x14ac:dyDescent="0.6">
      <c r="A584" s="350" t="s">
        <v>586</v>
      </c>
      <c r="B584" s="351" t="s">
        <v>2893</v>
      </c>
      <c r="C584" s="351" t="str">
        <f>OrgTbl[[#This Row],[name333]]&amp;","&amp;OrgTbl[[#This Row],[TypeID]]</f>
        <v>ชัยภูมิ,รพศ.</v>
      </c>
      <c r="D584" s="351" t="str">
        <f>MID(OrgTbl[[#This Row],[name]],10,100)</f>
        <v>ชัยภูมิ</v>
      </c>
      <c r="E584" s="352">
        <v>9</v>
      </c>
      <c r="F584" s="351" t="str" cm="1">
        <f t="array" ref="F584">_xlfn.IFS(OrgTbl[[#This Row],[TypeID]]="รพช.","โรงพยาบาลชุมชน",OrgTbl[[#This Row],[TypeID]]="รพศ.","โรงพยาบาลศูนย์",OrgTbl[[#This Row],[TypeID]]="รพท.","โรงพยาบาลทั่วไป")</f>
        <v>โรงพยาบาลศูนย์</v>
      </c>
      <c r="G584" s="351" t="str">
        <f>INDEX('Org2567'!$BB$4:$BB$905,MATCH(OrgTbl[[#This Row],[code5]],'Org2567'!$D$4:$D$905,0))</f>
        <v>รพศ.</v>
      </c>
      <c r="H584" s="352" t="s">
        <v>4048</v>
      </c>
      <c r="I584" s="351" t="s">
        <v>2891</v>
      </c>
      <c r="J584" s="353">
        <f>INDEX('Org2567'!$BD$4:$BD$905,MATCH(OrgTbl[[#This Row],[code5]],'Org2567'!$D$4:$D$905,0))</f>
        <v>793</v>
      </c>
      <c r="K584" s="351" t="s">
        <v>923</v>
      </c>
      <c r="L584" s="351" t="str">
        <f>INDEX('Org2567'!$BC$4:$BC$905,MATCH(OrgTbl[[#This Row],[code5]],'Org2567'!$D$4:$D$905,0))</f>
        <v>A</v>
      </c>
      <c r="M584" s="352">
        <f>INDEX('Org2567'!$BF$4:$BF$905,MATCH(OrgTbl[[#This Row],[code5]],'Org2567'!$D$4:$D$905,0))</f>
        <v>19</v>
      </c>
      <c r="N584" s="354"/>
      <c r="O584" s="351" t="s">
        <v>2894</v>
      </c>
      <c r="P584" s="351" t="str">
        <f>INDEX('Org2567'!$BG$4:$BG$905,MATCH(OrgTbl[[#This Row],[code5]],'Org2567'!$D$4:$D$905,0))</f>
        <v>รพศ.A B&gt;700to1000</v>
      </c>
      <c r="Q584" s="355">
        <f>INDEX('Org2567'!$BE:$BE,MATCH(OrgTbl[[#This Row],[code5]],'Org2567'!$D:$D,0))</f>
        <v>116236</v>
      </c>
      <c r="R584" s="356"/>
    </row>
    <row r="585" spans="1:18" s="146" customFormat="1" ht="21" x14ac:dyDescent="0.6">
      <c r="A585" s="350" t="s">
        <v>595</v>
      </c>
      <c r="B585" s="351" t="s">
        <v>2919</v>
      </c>
      <c r="C585" s="351" t="str">
        <f>OrgTbl[[#This Row],[name333]]&amp;","&amp;OrgTbl[[#This Row],[TypeID]]</f>
        <v>ภูเขียวเฉลิมพระเกียรติ,รพท.</v>
      </c>
      <c r="D585" s="351" t="str">
        <f>MID(OrgTbl[[#This Row],[name]],10,100)</f>
        <v>ภูเขียวเฉลิมพระเกียรติ</v>
      </c>
      <c r="E585" s="352">
        <v>9</v>
      </c>
      <c r="F585" s="351" t="str" cm="1">
        <f t="array" ref="F585">_xlfn.IFS(OrgTbl[[#This Row],[TypeID]]="รพช.","โรงพยาบาลชุมชน",OrgTbl[[#This Row],[TypeID]]="รพศ.","โรงพยาบาลศูนย์",OrgTbl[[#This Row],[TypeID]]="รพท.","โรงพยาบาลทั่วไป")</f>
        <v>โรงพยาบาลทั่วไป</v>
      </c>
      <c r="G585" s="351" t="str">
        <f>INDEX('Org2567'!$BB$4:$BB$905,MATCH(OrgTbl[[#This Row],[code5]],'Org2567'!$D$4:$D$905,0))</f>
        <v>รพท.</v>
      </c>
      <c r="H585" s="352" t="s">
        <v>4048</v>
      </c>
      <c r="I585" s="351" t="s">
        <v>2891</v>
      </c>
      <c r="J585" s="353">
        <f>INDEX('Org2567'!$BD$4:$BD$905,MATCH(OrgTbl[[#This Row],[code5]],'Org2567'!$D$4:$D$905,0))</f>
        <v>324</v>
      </c>
      <c r="K585" s="351" t="s">
        <v>923</v>
      </c>
      <c r="L585" s="351" t="str">
        <f>INDEX('Org2567'!$BC$4:$BC$905,MATCH(OrgTbl[[#This Row],[code5]],'Org2567'!$D$4:$D$905,0))</f>
        <v>M1</v>
      </c>
      <c r="M585" s="352">
        <f>INDEX('Org2567'!$BF$4:$BF$905,MATCH(OrgTbl[[#This Row],[code5]],'Org2567'!$D$4:$D$905,0))</f>
        <v>15</v>
      </c>
      <c r="N585" s="354"/>
      <c r="O585" s="351" t="s">
        <v>2920</v>
      </c>
      <c r="P585" s="351" t="str">
        <f>INDEX('Org2567'!$BG$4:$BG$905,MATCH(OrgTbl[[#This Row],[code5]],'Org2567'!$D$4:$D$905,0))</f>
        <v>รพท.M1 B&gt;200</v>
      </c>
      <c r="Q585" s="355">
        <f>INDEX('Org2567'!$BE:$BE,MATCH(OrgTbl[[#This Row],[code5]],'Org2567'!$D:$D,0))</f>
        <v>90588</v>
      </c>
      <c r="R585" s="356"/>
    </row>
    <row r="586" spans="1:18" s="146" customFormat="1" ht="21" x14ac:dyDescent="0.6">
      <c r="A586" s="350" t="s">
        <v>597</v>
      </c>
      <c r="B586" s="351" t="s">
        <v>2924</v>
      </c>
      <c r="C586" s="351" t="str">
        <f>OrgTbl[[#This Row],[name333]]&amp;","&amp;OrgTbl[[#This Row],[TypeID]]</f>
        <v>แก้งคร้อ,รพช.</v>
      </c>
      <c r="D586" s="351" t="str">
        <f>MID(OrgTbl[[#This Row],[name]],10,100)</f>
        <v>แก้งคร้อ</v>
      </c>
      <c r="E586" s="352">
        <v>9</v>
      </c>
      <c r="F586" s="351" t="str" cm="1">
        <f t="array" ref="F586">_xlfn.IFS(OrgTbl[[#This Row],[TypeID]]="รพช.","โรงพยาบาลชุมชน",OrgTbl[[#This Row],[TypeID]]="รพศ.","โรงพยาบาลศูนย์",OrgTbl[[#This Row],[TypeID]]="รพท.","โรงพยาบาลทั่วไป")</f>
        <v>โรงพยาบาลชุมชน</v>
      </c>
      <c r="G586" s="351" t="str">
        <f>INDEX('Org2567'!$BB$4:$BB$905,MATCH(OrgTbl[[#This Row],[code5]],'Org2567'!$D$4:$D$905,0))</f>
        <v>รพช.</v>
      </c>
      <c r="H586" s="352" t="s">
        <v>4048</v>
      </c>
      <c r="I586" s="351" t="s">
        <v>2891</v>
      </c>
      <c r="J586" s="353">
        <f>INDEX('Org2567'!$BD$4:$BD$905,MATCH(OrgTbl[[#This Row],[code5]],'Org2567'!$D$4:$D$905,0))</f>
        <v>120</v>
      </c>
      <c r="K586" s="351" t="s">
        <v>923</v>
      </c>
      <c r="L586" s="351" t="str">
        <f>INDEX('Org2567'!$BC$4:$BC$905,MATCH(OrgTbl[[#This Row],[code5]],'Org2567'!$D$4:$D$905,0))</f>
        <v>M2</v>
      </c>
      <c r="M586" s="352">
        <f>INDEX('Org2567'!$BF$4:$BF$905,MATCH(OrgTbl[[#This Row],[code5]],'Org2567'!$D$4:$D$905,0))</f>
        <v>13</v>
      </c>
      <c r="N586" s="354"/>
      <c r="O586" s="351" t="s">
        <v>2926</v>
      </c>
      <c r="P586" s="351" t="str">
        <f>INDEX('Org2567'!$BG$4:$BG$905,MATCH(OrgTbl[[#This Row],[code5]],'Org2567'!$D$4:$D$905,0))</f>
        <v>รพช.M2 B&gt;100</v>
      </c>
      <c r="Q586" s="355">
        <f>INDEX('Org2567'!$BE:$BE,MATCH(OrgTbl[[#This Row],[code5]],'Org2567'!$D:$D,0))</f>
        <v>68663</v>
      </c>
      <c r="R586" s="356"/>
    </row>
    <row r="587" spans="1:18" s="146" customFormat="1" ht="21" x14ac:dyDescent="0.6">
      <c r="A587" s="350" t="s">
        <v>591</v>
      </c>
      <c r="B587" s="351" t="s">
        <v>2907</v>
      </c>
      <c r="C587" s="351" t="str">
        <f>OrgTbl[[#This Row],[name333]]&amp;","&amp;OrgTbl[[#This Row],[TypeID]]</f>
        <v>จัตุรัส,รพช.</v>
      </c>
      <c r="D587" s="351" t="str">
        <f>MID(OrgTbl[[#This Row],[name]],10,100)</f>
        <v>จัตุรัส</v>
      </c>
      <c r="E587" s="352">
        <v>9</v>
      </c>
      <c r="F587" s="351" t="str" cm="1">
        <f t="array" ref="F587">_xlfn.IFS(OrgTbl[[#This Row],[TypeID]]="รพช.","โรงพยาบาลชุมชน",OrgTbl[[#This Row],[TypeID]]="รพศ.","โรงพยาบาลศูนย์",OrgTbl[[#This Row],[TypeID]]="รพท.","โรงพยาบาลทั่วไป")</f>
        <v>โรงพยาบาลชุมชน</v>
      </c>
      <c r="G587" s="351" t="str">
        <f>INDEX('Org2567'!$BB$4:$BB$905,MATCH(OrgTbl[[#This Row],[code5]],'Org2567'!$D$4:$D$905,0))</f>
        <v>รพช.</v>
      </c>
      <c r="H587" s="352" t="s">
        <v>4048</v>
      </c>
      <c r="I587" s="351" t="s">
        <v>2891</v>
      </c>
      <c r="J587" s="353">
        <f>INDEX('Org2567'!$BD$4:$BD$905,MATCH(OrgTbl[[#This Row],[code5]],'Org2567'!$D$4:$D$905,0))</f>
        <v>90</v>
      </c>
      <c r="K587" s="351" t="s">
        <v>923</v>
      </c>
      <c r="L587" s="351" t="str">
        <f>INDEX('Org2567'!$BC$4:$BC$905,MATCH(OrgTbl[[#This Row],[code5]],'Org2567'!$D$4:$D$905,0))</f>
        <v>M2</v>
      </c>
      <c r="M587" s="352">
        <f>INDEX('Org2567'!$BF$4:$BF$905,MATCH(OrgTbl[[#This Row],[code5]],'Org2567'!$D$4:$D$905,0))</f>
        <v>12</v>
      </c>
      <c r="N587" s="354"/>
      <c r="O587" s="351" t="s">
        <v>2909</v>
      </c>
      <c r="P587" s="351" t="str">
        <f>INDEX('Org2567'!$BG$4:$BG$905,MATCH(OrgTbl[[#This Row],[code5]],'Org2567'!$D$4:$D$905,0))</f>
        <v>รพช.M2 B&lt;=100</v>
      </c>
      <c r="Q587" s="355">
        <f>INDEX('Org2567'!$BE:$BE,MATCH(OrgTbl[[#This Row],[code5]],'Org2567'!$D:$D,0))</f>
        <v>52579</v>
      </c>
      <c r="R587" s="356"/>
    </row>
    <row r="588" spans="1:18" s="146" customFormat="1" ht="21" x14ac:dyDescent="0.6">
      <c r="A588" s="350" t="s">
        <v>590</v>
      </c>
      <c r="B588" s="351" t="s">
        <v>2904</v>
      </c>
      <c r="C588" s="351" t="str">
        <f>OrgTbl[[#This Row],[name333]]&amp;","&amp;OrgTbl[[#This Row],[TypeID]]</f>
        <v>หนองบัวแดง,รพช.</v>
      </c>
      <c r="D588" s="351" t="str">
        <f>MID(OrgTbl[[#This Row],[name]],10,100)</f>
        <v>หนองบัวแดง</v>
      </c>
      <c r="E588" s="352">
        <v>9</v>
      </c>
      <c r="F588" s="351" t="str" cm="1">
        <f t="array" ref="F588">_xlfn.IFS(OrgTbl[[#This Row],[TypeID]]="รพช.","โรงพยาบาลชุมชน",OrgTbl[[#This Row],[TypeID]]="รพศ.","โรงพยาบาลศูนย์",OrgTbl[[#This Row],[TypeID]]="รพท.","โรงพยาบาลทั่วไป")</f>
        <v>โรงพยาบาลชุมชน</v>
      </c>
      <c r="G588" s="351" t="str">
        <f>INDEX('Org2567'!$BB$4:$BB$905,MATCH(OrgTbl[[#This Row],[code5]],'Org2567'!$D$4:$D$905,0))</f>
        <v>รพช.</v>
      </c>
      <c r="H588" s="352" t="s">
        <v>4048</v>
      </c>
      <c r="I588" s="351" t="s">
        <v>2891</v>
      </c>
      <c r="J588" s="353">
        <f>INDEX('Org2567'!$BD$4:$BD$905,MATCH(OrgTbl[[#This Row],[code5]],'Org2567'!$D$4:$D$905,0))</f>
        <v>120</v>
      </c>
      <c r="K588" s="351" t="s">
        <v>923</v>
      </c>
      <c r="L588" s="351" t="str">
        <f>INDEX('Org2567'!$BC$4:$BC$905,MATCH(OrgTbl[[#This Row],[code5]],'Org2567'!$D$4:$D$905,0))</f>
        <v>M2</v>
      </c>
      <c r="M588" s="352">
        <f>INDEX('Org2567'!$BF$4:$BF$905,MATCH(OrgTbl[[#This Row],[code5]],'Org2567'!$D$4:$D$905,0))</f>
        <v>13</v>
      </c>
      <c r="N588" s="354"/>
      <c r="O588" s="351" t="s">
        <v>2906</v>
      </c>
      <c r="P588" s="351" t="str">
        <f>INDEX('Org2567'!$BG$4:$BG$905,MATCH(OrgTbl[[#This Row],[code5]],'Org2567'!$D$4:$D$905,0))</f>
        <v>รพช.M2 B&gt;100</v>
      </c>
      <c r="Q588" s="355">
        <f>INDEX('Org2567'!$BE:$BE,MATCH(OrgTbl[[#This Row],[code5]],'Org2567'!$D:$D,0))</f>
        <v>76426</v>
      </c>
      <c r="R588" s="356"/>
    </row>
    <row r="589" spans="1:18" s="146" customFormat="1" ht="21" x14ac:dyDescent="0.6">
      <c r="A589" s="350" t="s">
        <v>589</v>
      </c>
      <c r="B589" s="351" t="s">
        <v>2901</v>
      </c>
      <c r="C589" s="351" t="str">
        <f>OrgTbl[[#This Row],[name333]]&amp;","&amp;OrgTbl[[#This Row],[TypeID]]</f>
        <v>เกษตรสมบูรณ์,รพช.</v>
      </c>
      <c r="D589" s="351" t="str">
        <f>MID(OrgTbl[[#This Row],[name]],10,100)</f>
        <v>เกษตรสมบูรณ์</v>
      </c>
      <c r="E589" s="352">
        <v>9</v>
      </c>
      <c r="F589" s="351" t="str" cm="1">
        <f t="array" ref="F589">_xlfn.IFS(OrgTbl[[#This Row],[TypeID]]="รพช.","โรงพยาบาลชุมชน",OrgTbl[[#This Row],[TypeID]]="รพศ.","โรงพยาบาลศูนย์",OrgTbl[[#This Row],[TypeID]]="รพท.","โรงพยาบาลทั่วไป")</f>
        <v>โรงพยาบาลชุมชน</v>
      </c>
      <c r="G589" s="351" t="str">
        <f>INDEX('Org2567'!$BB$4:$BB$905,MATCH(OrgTbl[[#This Row],[code5]],'Org2567'!$D$4:$D$905,0))</f>
        <v>รพช.</v>
      </c>
      <c r="H589" s="352" t="s">
        <v>4048</v>
      </c>
      <c r="I589" s="351" t="s">
        <v>2891</v>
      </c>
      <c r="J589" s="353">
        <f>INDEX('Org2567'!$BD$4:$BD$905,MATCH(OrgTbl[[#This Row],[code5]],'Org2567'!$D$4:$D$905,0))</f>
        <v>67</v>
      </c>
      <c r="K589" s="351" t="s">
        <v>923</v>
      </c>
      <c r="L589" s="351" t="str">
        <f>INDEX('Org2567'!$BC$4:$BC$905,MATCH(OrgTbl[[#This Row],[code5]],'Org2567'!$D$4:$D$905,0))</f>
        <v>F1</v>
      </c>
      <c r="M589" s="352">
        <f>INDEX('Org2567'!$BF$4:$BF$905,MATCH(OrgTbl[[#This Row],[code5]],'Org2567'!$D$4:$D$905,0))</f>
        <v>10</v>
      </c>
      <c r="N589" s="354"/>
      <c r="O589" s="351" t="s">
        <v>2903</v>
      </c>
      <c r="P589" s="351" t="str">
        <f>INDEX('Org2567'!$BG$4:$BG$905,MATCH(OrgTbl[[#This Row],[code5]],'Org2567'!$D$4:$D$905,0))</f>
        <v>รพช.F1 P50,000-100,000</v>
      </c>
      <c r="Q589" s="355">
        <f>INDEX('Org2567'!$BE:$BE,MATCH(OrgTbl[[#This Row],[code5]],'Org2567'!$D:$D,0))</f>
        <v>78849</v>
      </c>
      <c r="R589" s="356"/>
    </row>
    <row r="590" spans="1:18" s="146" customFormat="1" ht="21" x14ac:dyDescent="0.6">
      <c r="A590" s="350" t="s">
        <v>598</v>
      </c>
      <c r="B590" s="351" t="s">
        <v>2927</v>
      </c>
      <c r="C590" s="351" t="str">
        <f>OrgTbl[[#This Row],[name333]]&amp;","&amp;OrgTbl[[#This Row],[TypeID]]</f>
        <v>คอนสาร,รพช.</v>
      </c>
      <c r="D590" s="351" t="str">
        <f>MID(OrgTbl[[#This Row],[name]],10,100)</f>
        <v>คอนสาร</v>
      </c>
      <c r="E590" s="352">
        <v>9</v>
      </c>
      <c r="F590" s="351" t="str" cm="1">
        <f t="array" ref="F590">_xlfn.IFS(OrgTbl[[#This Row],[TypeID]]="รพช.","โรงพยาบาลชุมชน",OrgTbl[[#This Row],[TypeID]]="รพศ.","โรงพยาบาลศูนย์",OrgTbl[[#This Row],[TypeID]]="รพท.","โรงพยาบาลทั่วไป")</f>
        <v>โรงพยาบาลชุมชน</v>
      </c>
      <c r="G590" s="351" t="str">
        <f>INDEX('Org2567'!$BB$4:$BB$905,MATCH(OrgTbl[[#This Row],[code5]],'Org2567'!$D$4:$D$905,0))</f>
        <v>รพช.</v>
      </c>
      <c r="H590" s="352" t="s">
        <v>4048</v>
      </c>
      <c r="I590" s="351" t="s">
        <v>2891</v>
      </c>
      <c r="J590" s="353">
        <f>INDEX('Org2567'!$BD$4:$BD$905,MATCH(OrgTbl[[#This Row],[code5]],'Org2567'!$D$4:$D$905,0))</f>
        <v>62</v>
      </c>
      <c r="K590" s="351" t="s">
        <v>923</v>
      </c>
      <c r="L590" s="351" t="str">
        <f>INDEX('Org2567'!$BC$4:$BC$905,MATCH(OrgTbl[[#This Row],[code5]],'Org2567'!$D$4:$D$905,0))</f>
        <v>F1</v>
      </c>
      <c r="M590" s="352">
        <f>INDEX('Org2567'!$BF$4:$BF$905,MATCH(OrgTbl[[#This Row],[code5]],'Org2567'!$D$4:$D$905,0))</f>
        <v>9</v>
      </c>
      <c r="N590" s="354"/>
      <c r="O590" s="351" t="s">
        <v>2929</v>
      </c>
      <c r="P590" s="351" t="str">
        <f>INDEX('Org2567'!$BG$4:$BG$905,MATCH(OrgTbl[[#This Row],[code5]],'Org2567'!$D$4:$D$905,0))</f>
        <v>รพช.F1 P&lt;=50,000</v>
      </c>
      <c r="Q590" s="355">
        <f>INDEX('Org2567'!$BE:$BE,MATCH(OrgTbl[[#This Row],[code5]],'Org2567'!$D:$D,0))</f>
        <v>45310</v>
      </c>
      <c r="R590" s="356"/>
    </row>
    <row r="591" spans="1:18" s="146" customFormat="1" ht="21" x14ac:dyDescent="0.6">
      <c r="A591" s="350" t="s">
        <v>592</v>
      </c>
      <c r="B591" s="351" t="s">
        <v>2910</v>
      </c>
      <c r="C591" s="351" t="str">
        <f>OrgTbl[[#This Row],[name333]]&amp;","&amp;OrgTbl[[#This Row],[TypeID]]</f>
        <v>บำเหน็จณรงค์,รพช.</v>
      </c>
      <c r="D591" s="351" t="str">
        <f>MID(OrgTbl[[#This Row],[name]],10,100)</f>
        <v>บำเหน็จณรงค์</v>
      </c>
      <c r="E591" s="352">
        <v>9</v>
      </c>
      <c r="F591" s="351" t="str" cm="1">
        <f t="array" ref="F591">_xlfn.IFS(OrgTbl[[#This Row],[TypeID]]="รพช.","โรงพยาบาลชุมชน",OrgTbl[[#This Row],[TypeID]]="รพศ.","โรงพยาบาลศูนย์",OrgTbl[[#This Row],[TypeID]]="รพท.","โรงพยาบาลทั่วไป")</f>
        <v>โรงพยาบาลชุมชน</v>
      </c>
      <c r="G591" s="351" t="str">
        <f>INDEX('Org2567'!$BB$4:$BB$905,MATCH(OrgTbl[[#This Row],[code5]],'Org2567'!$D$4:$D$905,0))</f>
        <v>รพช.</v>
      </c>
      <c r="H591" s="352" t="s">
        <v>4048</v>
      </c>
      <c r="I591" s="351" t="s">
        <v>2891</v>
      </c>
      <c r="J591" s="353">
        <f>INDEX('Org2567'!$BD$4:$BD$905,MATCH(OrgTbl[[#This Row],[code5]],'Org2567'!$D$4:$D$905,0))</f>
        <v>64</v>
      </c>
      <c r="K591" s="351" t="s">
        <v>923</v>
      </c>
      <c r="L591" s="351" t="str">
        <f>INDEX('Org2567'!$BC$4:$BC$905,MATCH(OrgTbl[[#This Row],[code5]],'Org2567'!$D$4:$D$905,0))</f>
        <v>F1</v>
      </c>
      <c r="M591" s="352">
        <f>INDEX('Org2567'!$BF$4:$BF$905,MATCH(OrgTbl[[#This Row],[code5]],'Org2567'!$D$4:$D$905,0))</f>
        <v>9</v>
      </c>
      <c r="N591" s="354"/>
      <c r="O591" s="351" t="s">
        <v>2912</v>
      </c>
      <c r="P591" s="351" t="str">
        <f>INDEX('Org2567'!$BG$4:$BG$905,MATCH(OrgTbl[[#This Row],[code5]],'Org2567'!$D$4:$D$905,0))</f>
        <v>รพช.F1 P&lt;=50,000</v>
      </c>
      <c r="Q591" s="355">
        <f>INDEX('Org2567'!$BE:$BE,MATCH(OrgTbl[[#This Row],[code5]],'Org2567'!$D:$D,0))</f>
        <v>37596</v>
      </c>
      <c r="R591" s="356"/>
    </row>
    <row r="592" spans="1:18" s="146" customFormat="1" ht="21" x14ac:dyDescent="0.6">
      <c r="A592" s="350" t="s">
        <v>588</v>
      </c>
      <c r="B592" s="351" t="s">
        <v>2898</v>
      </c>
      <c r="C592" s="351" t="str">
        <f>OrgTbl[[#This Row],[name333]]&amp;","&amp;OrgTbl[[#This Row],[TypeID]]</f>
        <v>คอนสวรรค์,รพช.</v>
      </c>
      <c r="D592" s="351" t="str">
        <f>MID(OrgTbl[[#This Row],[name]],10,100)</f>
        <v>คอนสวรรค์</v>
      </c>
      <c r="E592" s="352">
        <v>9</v>
      </c>
      <c r="F592" s="351" t="str" cm="1">
        <f t="array" ref="F592">_xlfn.IFS(OrgTbl[[#This Row],[TypeID]]="รพช.","โรงพยาบาลชุมชน",OrgTbl[[#This Row],[TypeID]]="รพศ.","โรงพยาบาลศูนย์",OrgTbl[[#This Row],[TypeID]]="รพท.","โรงพยาบาลทั่วไป")</f>
        <v>โรงพยาบาลชุมชน</v>
      </c>
      <c r="G592" s="351" t="str">
        <f>INDEX('Org2567'!$BB$4:$BB$905,MATCH(OrgTbl[[#This Row],[code5]],'Org2567'!$D$4:$D$905,0))</f>
        <v>รพช.</v>
      </c>
      <c r="H592" s="352" t="s">
        <v>4048</v>
      </c>
      <c r="I592" s="351" t="s">
        <v>2891</v>
      </c>
      <c r="J592" s="353">
        <f>INDEX('Org2567'!$BD$4:$BD$905,MATCH(OrgTbl[[#This Row],[code5]],'Org2567'!$D$4:$D$905,0))</f>
        <v>49</v>
      </c>
      <c r="K592" s="351" t="s">
        <v>923</v>
      </c>
      <c r="L592" s="351" t="str">
        <f>INDEX('Org2567'!$BC$4:$BC$905,MATCH(OrgTbl[[#This Row],[code5]],'Org2567'!$D$4:$D$905,0))</f>
        <v>F2</v>
      </c>
      <c r="M592" s="352">
        <f>INDEX('Org2567'!$BF$4:$BF$905,MATCH(OrgTbl[[#This Row],[code5]],'Org2567'!$D$4:$D$905,0))</f>
        <v>6</v>
      </c>
      <c r="N592" s="354"/>
      <c r="O592" s="351" t="s">
        <v>2900</v>
      </c>
      <c r="P592" s="351" t="str">
        <f>INDEX('Org2567'!$BG$4:$BG$905,MATCH(OrgTbl[[#This Row],[code5]],'Org2567'!$D$4:$D$905,0))</f>
        <v>รพช.F2 P30,000-60,000</v>
      </c>
      <c r="Q592" s="355">
        <f>INDEX('Org2567'!$BE:$BE,MATCH(OrgTbl[[#This Row],[code5]],'Org2567'!$D:$D,0))</f>
        <v>35559</v>
      </c>
      <c r="R592" s="356"/>
    </row>
    <row r="593" spans="1:18" s="146" customFormat="1" ht="21" x14ac:dyDescent="0.6">
      <c r="A593" s="350" t="s">
        <v>594</v>
      </c>
      <c r="B593" s="351" t="s">
        <v>2916</v>
      </c>
      <c r="C593" s="351" t="str">
        <f>OrgTbl[[#This Row],[name333]]&amp;","&amp;OrgTbl[[#This Row],[TypeID]]</f>
        <v>เทพสถิต,รพช.</v>
      </c>
      <c r="D593" s="351" t="str">
        <f>MID(OrgTbl[[#This Row],[name]],10,100)</f>
        <v>เทพสถิต</v>
      </c>
      <c r="E593" s="352">
        <v>9</v>
      </c>
      <c r="F593" s="351" t="str" cm="1">
        <f t="array" ref="F593">_xlfn.IFS(OrgTbl[[#This Row],[TypeID]]="รพช.","โรงพยาบาลชุมชน",OrgTbl[[#This Row],[TypeID]]="รพศ.","โรงพยาบาลศูนย์",OrgTbl[[#This Row],[TypeID]]="รพท.","โรงพยาบาลทั่วไป")</f>
        <v>โรงพยาบาลชุมชน</v>
      </c>
      <c r="G593" s="351" t="str">
        <f>INDEX('Org2567'!$BB$4:$BB$905,MATCH(OrgTbl[[#This Row],[code5]],'Org2567'!$D$4:$D$905,0))</f>
        <v>รพช.</v>
      </c>
      <c r="H593" s="352" t="s">
        <v>4048</v>
      </c>
      <c r="I593" s="351" t="s">
        <v>2891</v>
      </c>
      <c r="J593" s="353">
        <f>INDEX('Org2567'!$BD$4:$BD$905,MATCH(OrgTbl[[#This Row],[code5]],'Org2567'!$D$4:$D$905,0))</f>
        <v>38</v>
      </c>
      <c r="K593" s="351" t="s">
        <v>923</v>
      </c>
      <c r="L593" s="351" t="str">
        <f>INDEX('Org2567'!$BC$4:$BC$905,MATCH(OrgTbl[[#This Row],[code5]],'Org2567'!$D$4:$D$905,0))</f>
        <v>F2</v>
      </c>
      <c r="M593" s="352">
        <f>INDEX('Org2567'!$BF$4:$BF$905,MATCH(OrgTbl[[#This Row],[code5]],'Org2567'!$D$4:$D$905,0))</f>
        <v>6</v>
      </c>
      <c r="N593" s="354"/>
      <c r="O593" s="351" t="s">
        <v>2918</v>
      </c>
      <c r="P593" s="351" t="str">
        <f>INDEX('Org2567'!$BG$4:$BG$905,MATCH(OrgTbl[[#This Row],[code5]],'Org2567'!$D$4:$D$905,0))</f>
        <v>รพช.F2 P30,000-60,000</v>
      </c>
      <c r="Q593" s="355">
        <f>INDEX('Org2567'!$BE:$BE,MATCH(OrgTbl[[#This Row],[code5]],'Org2567'!$D:$D,0))</f>
        <v>53796</v>
      </c>
      <c r="R593" s="356"/>
    </row>
    <row r="594" spans="1:18" s="146" customFormat="1" ht="21" x14ac:dyDescent="0.6">
      <c r="A594" s="350" t="s">
        <v>600</v>
      </c>
      <c r="B594" s="351" t="s">
        <v>2933</v>
      </c>
      <c r="C594" s="351" t="str">
        <f>OrgTbl[[#This Row],[name333]]&amp;","&amp;OrgTbl[[#This Row],[TypeID]]</f>
        <v>เนินสง่า,รพช.</v>
      </c>
      <c r="D594" s="351" t="str">
        <f>MID(OrgTbl[[#This Row],[name]],10,100)</f>
        <v>เนินสง่า</v>
      </c>
      <c r="E594" s="352">
        <v>9</v>
      </c>
      <c r="F594" s="351" t="str" cm="1">
        <f t="array" ref="F594">_xlfn.IFS(OrgTbl[[#This Row],[TypeID]]="รพช.","โรงพยาบาลชุมชน",OrgTbl[[#This Row],[TypeID]]="รพศ.","โรงพยาบาลศูนย์",OrgTbl[[#This Row],[TypeID]]="รพท.","โรงพยาบาลทั่วไป")</f>
        <v>โรงพยาบาลชุมชน</v>
      </c>
      <c r="G594" s="351" t="str">
        <f>INDEX('Org2567'!$BB$4:$BB$905,MATCH(OrgTbl[[#This Row],[code5]],'Org2567'!$D$4:$D$905,0))</f>
        <v>รพช.</v>
      </c>
      <c r="H594" s="352" t="s">
        <v>4048</v>
      </c>
      <c r="I594" s="351" t="s">
        <v>2891</v>
      </c>
      <c r="J594" s="353">
        <f>INDEX('Org2567'!$BD$4:$BD$905,MATCH(OrgTbl[[#This Row],[code5]],'Org2567'!$D$4:$D$905,0))</f>
        <v>40</v>
      </c>
      <c r="K594" s="351" t="s">
        <v>923</v>
      </c>
      <c r="L594" s="351" t="str">
        <f>INDEX('Org2567'!$BC$4:$BC$905,MATCH(OrgTbl[[#This Row],[code5]],'Org2567'!$D$4:$D$905,0))</f>
        <v>F2</v>
      </c>
      <c r="M594" s="352">
        <f>INDEX('Org2567'!$BF$4:$BF$905,MATCH(OrgTbl[[#This Row],[code5]],'Org2567'!$D$4:$D$905,0))</f>
        <v>5</v>
      </c>
      <c r="N594" s="354"/>
      <c r="O594" s="351" t="s">
        <v>2935</v>
      </c>
      <c r="P594" s="351" t="str">
        <f>INDEX('Org2567'!$BG$4:$BG$905,MATCH(OrgTbl[[#This Row],[code5]],'Org2567'!$D$4:$D$905,0))</f>
        <v>รพช.F2 P&lt;=30,000</v>
      </c>
      <c r="Q594" s="355">
        <f>INDEX('Org2567'!$BE:$BE,MATCH(OrgTbl[[#This Row],[code5]],'Org2567'!$D:$D,0))</f>
        <v>18977</v>
      </c>
      <c r="R594" s="356"/>
    </row>
    <row r="595" spans="1:18" s="146" customFormat="1" ht="21" x14ac:dyDescent="0.6">
      <c r="A595" s="350" t="s">
        <v>587</v>
      </c>
      <c r="B595" s="351" t="s">
        <v>2895</v>
      </c>
      <c r="C595" s="351" t="str">
        <f>OrgTbl[[#This Row],[name333]]&amp;","&amp;OrgTbl[[#This Row],[TypeID]]</f>
        <v>บ้านเขว้า,รพช.</v>
      </c>
      <c r="D595" s="351" t="str">
        <f>MID(OrgTbl[[#This Row],[name]],10,100)</f>
        <v>บ้านเขว้า</v>
      </c>
      <c r="E595" s="352">
        <v>9</v>
      </c>
      <c r="F595" s="351" t="str" cm="1">
        <f t="array" ref="F595">_xlfn.IFS(OrgTbl[[#This Row],[TypeID]]="รพช.","โรงพยาบาลชุมชน",OrgTbl[[#This Row],[TypeID]]="รพศ.","โรงพยาบาลศูนย์",OrgTbl[[#This Row],[TypeID]]="รพท.","โรงพยาบาลทั่วไป")</f>
        <v>โรงพยาบาลชุมชน</v>
      </c>
      <c r="G595" s="351" t="str">
        <f>INDEX('Org2567'!$BB$4:$BB$905,MATCH(OrgTbl[[#This Row],[code5]],'Org2567'!$D$4:$D$905,0))</f>
        <v>รพช.</v>
      </c>
      <c r="H595" s="352" t="s">
        <v>4048</v>
      </c>
      <c r="I595" s="351" t="s">
        <v>2891</v>
      </c>
      <c r="J595" s="353">
        <f>INDEX('Org2567'!$BD$4:$BD$905,MATCH(OrgTbl[[#This Row],[code5]],'Org2567'!$D$4:$D$905,0))</f>
        <v>36</v>
      </c>
      <c r="K595" s="351" t="s">
        <v>923</v>
      </c>
      <c r="L595" s="351" t="str">
        <f>INDEX('Org2567'!$BC$4:$BC$905,MATCH(OrgTbl[[#This Row],[code5]],'Org2567'!$D$4:$D$905,0))</f>
        <v>F2</v>
      </c>
      <c r="M595" s="352">
        <f>INDEX('Org2567'!$BF$4:$BF$905,MATCH(OrgTbl[[#This Row],[code5]],'Org2567'!$D$4:$D$905,0))</f>
        <v>6</v>
      </c>
      <c r="N595" s="354"/>
      <c r="O595" s="351" t="s">
        <v>2897</v>
      </c>
      <c r="P595" s="351" t="str">
        <f>INDEX('Org2567'!$BG$4:$BG$905,MATCH(OrgTbl[[#This Row],[code5]],'Org2567'!$D$4:$D$905,0))</f>
        <v>รพช.F2 P30,000-60,000</v>
      </c>
      <c r="Q595" s="355">
        <f>INDEX('Org2567'!$BE:$BE,MATCH(OrgTbl[[#This Row],[code5]],'Org2567'!$D:$D,0))</f>
        <v>35304</v>
      </c>
      <c r="R595" s="356"/>
    </row>
    <row r="596" spans="1:18" s="146" customFormat="1" ht="21" x14ac:dyDescent="0.6">
      <c r="A596" s="350" t="s">
        <v>596</v>
      </c>
      <c r="B596" s="351" t="s">
        <v>2921</v>
      </c>
      <c r="C596" s="351" t="str">
        <f>OrgTbl[[#This Row],[name333]]&amp;","&amp;OrgTbl[[#This Row],[TypeID]]</f>
        <v>บ้านแท่น,รพช.</v>
      </c>
      <c r="D596" s="351" t="str">
        <f>MID(OrgTbl[[#This Row],[name]],10,100)</f>
        <v>บ้านแท่น</v>
      </c>
      <c r="E596" s="352">
        <v>9</v>
      </c>
      <c r="F596" s="351" t="str" cm="1">
        <f t="array" ref="F596">_xlfn.IFS(OrgTbl[[#This Row],[TypeID]]="รพช.","โรงพยาบาลชุมชน",OrgTbl[[#This Row],[TypeID]]="รพศ.","โรงพยาบาลศูนย์",OrgTbl[[#This Row],[TypeID]]="รพท.","โรงพยาบาลทั่วไป")</f>
        <v>โรงพยาบาลชุมชน</v>
      </c>
      <c r="G596" s="351" t="str">
        <f>INDEX('Org2567'!$BB$4:$BB$905,MATCH(OrgTbl[[#This Row],[code5]],'Org2567'!$D$4:$D$905,0))</f>
        <v>รพช.</v>
      </c>
      <c r="H596" s="352" t="s">
        <v>4048</v>
      </c>
      <c r="I596" s="351" t="s">
        <v>2891</v>
      </c>
      <c r="J596" s="353">
        <f>INDEX('Org2567'!$BD$4:$BD$905,MATCH(OrgTbl[[#This Row],[code5]],'Org2567'!$D$4:$D$905,0))</f>
        <v>30</v>
      </c>
      <c r="K596" s="351" t="s">
        <v>923</v>
      </c>
      <c r="L596" s="351" t="str">
        <f>INDEX('Org2567'!$BC$4:$BC$905,MATCH(OrgTbl[[#This Row],[code5]],'Org2567'!$D$4:$D$905,0))</f>
        <v>F2</v>
      </c>
      <c r="M596" s="352">
        <f>INDEX('Org2567'!$BF$4:$BF$905,MATCH(OrgTbl[[#This Row],[code5]],'Org2567'!$D$4:$D$905,0))</f>
        <v>6</v>
      </c>
      <c r="N596" s="354"/>
      <c r="O596" s="351" t="s">
        <v>2923</v>
      </c>
      <c r="P596" s="351" t="str">
        <f>INDEX('Org2567'!$BG$4:$BG$905,MATCH(OrgTbl[[#This Row],[code5]],'Org2567'!$D$4:$D$905,0))</f>
        <v>รพช.F2 P30,000-60,000</v>
      </c>
      <c r="Q596" s="355">
        <f>INDEX('Org2567'!$BE:$BE,MATCH(OrgTbl[[#This Row],[code5]],'Org2567'!$D:$D,0))</f>
        <v>32996</v>
      </c>
      <c r="R596" s="356"/>
    </row>
    <row r="597" spans="1:18" s="146" customFormat="1" ht="21" x14ac:dyDescent="0.6">
      <c r="A597" s="350" t="s">
        <v>599</v>
      </c>
      <c r="B597" s="351" t="s">
        <v>2930</v>
      </c>
      <c r="C597" s="351" t="str">
        <f>OrgTbl[[#This Row],[name333]]&amp;","&amp;OrgTbl[[#This Row],[TypeID]]</f>
        <v>ภักดีชุมพล,รพช.</v>
      </c>
      <c r="D597" s="351" t="str">
        <f>MID(OrgTbl[[#This Row],[name]],10,100)</f>
        <v>ภักดีชุมพล</v>
      </c>
      <c r="E597" s="352">
        <v>9</v>
      </c>
      <c r="F597" s="351" t="str" cm="1">
        <f t="array" ref="F597">_xlfn.IFS(OrgTbl[[#This Row],[TypeID]]="รพช.","โรงพยาบาลชุมชน",OrgTbl[[#This Row],[TypeID]]="รพศ.","โรงพยาบาลศูนย์",OrgTbl[[#This Row],[TypeID]]="รพท.","โรงพยาบาลทั่วไป")</f>
        <v>โรงพยาบาลชุมชน</v>
      </c>
      <c r="G597" s="351" t="str">
        <f>INDEX('Org2567'!$BB$4:$BB$905,MATCH(OrgTbl[[#This Row],[code5]],'Org2567'!$D$4:$D$905,0))</f>
        <v>รพช.</v>
      </c>
      <c r="H597" s="352" t="s">
        <v>4048</v>
      </c>
      <c r="I597" s="351" t="s">
        <v>2891</v>
      </c>
      <c r="J597" s="353">
        <f>INDEX('Org2567'!$BD$4:$BD$905,MATCH(OrgTbl[[#This Row],[code5]],'Org2567'!$D$4:$D$905,0))</f>
        <v>44</v>
      </c>
      <c r="K597" s="351" t="s">
        <v>923</v>
      </c>
      <c r="L597" s="351" t="str">
        <f>INDEX('Org2567'!$BC$4:$BC$905,MATCH(OrgTbl[[#This Row],[code5]],'Org2567'!$D$4:$D$905,0))</f>
        <v>F2</v>
      </c>
      <c r="M597" s="352">
        <f>INDEX('Org2567'!$BF$4:$BF$905,MATCH(OrgTbl[[#This Row],[code5]],'Org2567'!$D$4:$D$905,0))</f>
        <v>5</v>
      </c>
      <c r="N597" s="354"/>
      <c r="O597" s="351" t="s">
        <v>2932</v>
      </c>
      <c r="P597" s="351" t="str">
        <f>INDEX('Org2567'!$BG$4:$BG$905,MATCH(OrgTbl[[#This Row],[code5]],'Org2567'!$D$4:$D$905,0))</f>
        <v>รพช.F2 P&lt;=30,000</v>
      </c>
      <c r="Q597" s="355">
        <f>INDEX('Org2567'!$BE:$BE,MATCH(OrgTbl[[#This Row],[code5]],'Org2567'!$D:$D,0))</f>
        <v>23488</v>
      </c>
      <c r="R597" s="356"/>
    </row>
    <row r="598" spans="1:18" s="146" customFormat="1" ht="21" x14ac:dyDescent="0.6">
      <c r="A598" s="350" t="s">
        <v>593</v>
      </c>
      <c r="B598" s="351" t="s">
        <v>2913</v>
      </c>
      <c r="C598" s="351" t="str">
        <f>OrgTbl[[#This Row],[name333]]&amp;","&amp;OrgTbl[[#This Row],[TypeID]]</f>
        <v>หนองบัวระเหว,รพช.</v>
      </c>
      <c r="D598" s="351" t="str">
        <f>MID(OrgTbl[[#This Row],[name]],10,100)</f>
        <v>หนองบัวระเหว</v>
      </c>
      <c r="E598" s="352">
        <v>9</v>
      </c>
      <c r="F598" s="351" t="str" cm="1">
        <f t="array" ref="F598">_xlfn.IFS(OrgTbl[[#This Row],[TypeID]]="รพช.","โรงพยาบาลชุมชน",OrgTbl[[#This Row],[TypeID]]="รพศ.","โรงพยาบาลศูนย์",OrgTbl[[#This Row],[TypeID]]="รพท.","โรงพยาบาลทั่วไป")</f>
        <v>โรงพยาบาลชุมชน</v>
      </c>
      <c r="G598" s="351" t="str">
        <f>INDEX('Org2567'!$BB$4:$BB$905,MATCH(OrgTbl[[#This Row],[code5]],'Org2567'!$D$4:$D$905,0))</f>
        <v>รพช.</v>
      </c>
      <c r="H598" s="352" t="s">
        <v>4048</v>
      </c>
      <c r="I598" s="351" t="s">
        <v>2891</v>
      </c>
      <c r="J598" s="353">
        <f>INDEX('Org2567'!$BD$4:$BD$905,MATCH(OrgTbl[[#This Row],[code5]],'Org2567'!$D$4:$D$905,0))</f>
        <v>40</v>
      </c>
      <c r="K598" s="351" t="s">
        <v>923</v>
      </c>
      <c r="L598" s="351" t="str">
        <f>INDEX('Org2567'!$BC$4:$BC$905,MATCH(OrgTbl[[#This Row],[code5]],'Org2567'!$D$4:$D$905,0))</f>
        <v>F2</v>
      </c>
      <c r="M598" s="352">
        <f>INDEX('Org2567'!$BF$4:$BF$905,MATCH(OrgTbl[[#This Row],[code5]],'Org2567'!$D$4:$D$905,0))</f>
        <v>5</v>
      </c>
      <c r="N598" s="354"/>
      <c r="O598" s="351" t="s">
        <v>2915</v>
      </c>
      <c r="P598" s="351" t="str">
        <f>INDEX('Org2567'!$BG$4:$BG$905,MATCH(OrgTbl[[#This Row],[code5]],'Org2567'!$D$4:$D$905,0))</f>
        <v>รพช.F2 P&lt;=30,000</v>
      </c>
      <c r="Q598" s="355">
        <f>INDEX('Org2567'!$BE:$BE,MATCH(OrgTbl[[#This Row],[code5]],'Org2567'!$D:$D,0))</f>
        <v>28911</v>
      </c>
      <c r="R598" s="356"/>
    </row>
    <row r="599" spans="1:18" s="146" customFormat="1" ht="21" x14ac:dyDescent="0.6">
      <c r="A599" s="350" t="s">
        <v>585</v>
      </c>
      <c r="B599" s="351" t="s">
        <v>2889</v>
      </c>
      <c r="C599" s="351" t="str">
        <f>OrgTbl[[#This Row],[name333]]&amp;","&amp;OrgTbl[[#This Row],[TypeID]]</f>
        <v>ซับใหญ่,รพช.</v>
      </c>
      <c r="D599" s="351" t="str">
        <f>MID(OrgTbl[[#This Row],[name]],10,100)</f>
        <v>ซับใหญ่</v>
      </c>
      <c r="E599" s="352">
        <v>9</v>
      </c>
      <c r="F599" s="351" t="str" cm="1">
        <f t="array" ref="F599">_xlfn.IFS(OrgTbl[[#This Row],[TypeID]]="รพช.","โรงพยาบาลชุมชน",OrgTbl[[#This Row],[TypeID]]="รพศ.","โรงพยาบาลศูนย์",OrgTbl[[#This Row],[TypeID]]="รพท.","โรงพยาบาลทั่วไป")</f>
        <v>โรงพยาบาลชุมชน</v>
      </c>
      <c r="G599" s="351" t="str">
        <f>INDEX('Org2567'!$BB$4:$BB$905,MATCH(OrgTbl[[#This Row],[code5]],'Org2567'!$D$4:$D$905,0))</f>
        <v>รพช.</v>
      </c>
      <c r="H599" s="352" t="s">
        <v>4048</v>
      </c>
      <c r="I599" s="351" t="s">
        <v>2891</v>
      </c>
      <c r="J599" s="353">
        <f>INDEX('Org2567'!$BD$4:$BD$905,MATCH(OrgTbl[[#This Row],[code5]],'Org2567'!$D$4:$D$905,0))</f>
        <v>30</v>
      </c>
      <c r="K599" s="351" t="s">
        <v>923</v>
      </c>
      <c r="L599" s="351" t="str">
        <f>INDEX('Org2567'!$BC$4:$BC$905,MATCH(OrgTbl[[#This Row],[code5]],'Org2567'!$D$4:$D$905,0))</f>
        <v>F3</v>
      </c>
      <c r="M599" s="352">
        <f>INDEX('Org2567'!$BF$4:$BF$905,MATCH(OrgTbl[[#This Row],[code5]],'Org2567'!$D$4:$D$905,0))</f>
        <v>2</v>
      </c>
      <c r="N599" s="354"/>
      <c r="O599" s="351" t="s">
        <v>2892</v>
      </c>
      <c r="P599" s="351" t="str">
        <f>INDEX('Org2567'!$BG$4:$BG$905,MATCH(OrgTbl[[#This Row],[code5]],'Org2567'!$D$4:$D$905,0))</f>
        <v>รพช.F3 P&lt;=15,000</v>
      </c>
      <c r="Q599" s="355">
        <f>INDEX('Org2567'!$BE:$BE,MATCH(OrgTbl[[#This Row],[code5]],'Org2567'!$D:$D,0))</f>
        <v>11512</v>
      </c>
      <c r="R599" s="356"/>
    </row>
    <row r="600" spans="1:18" s="146" customFormat="1" ht="21" x14ac:dyDescent="0.6">
      <c r="A600" s="350" t="s">
        <v>601</v>
      </c>
      <c r="B600" s="351" t="s">
        <v>2680</v>
      </c>
      <c r="C600" s="351" t="str">
        <f>OrgTbl[[#This Row],[name333]]&amp;","&amp;OrgTbl[[#This Row],[TypeID]]</f>
        <v>มหาราชนครราชสีมา,รพศ.</v>
      </c>
      <c r="D600" s="351" t="str">
        <f>MID(OrgTbl[[#This Row],[name]],10,100)</f>
        <v>มหาราชนครราชสีมา</v>
      </c>
      <c r="E600" s="352">
        <v>9</v>
      </c>
      <c r="F600" s="351" t="str" cm="1">
        <f t="array" ref="F600">_xlfn.IFS(OrgTbl[[#This Row],[TypeID]]="รพช.","โรงพยาบาลชุมชน",OrgTbl[[#This Row],[TypeID]]="รพศ.","โรงพยาบาลศูนย์",OrgTbl[[#This Row],[TypeID]]="รพท.","โรงพยาบาลทั่วไป")</f>
        <v>โรงพยาบาลศูนย์</v>
      </c>
      <c r="G600" s="351" t="str">
        <f>INDEX('Org2567'!$BB$4:$BB$905,MATCH(OrgTbl[[#This Row],[code5]],'Org2567'!$D$4:$D$905,0))</f>
        <v>รพศ.</v>
      </c>
      <c r="H600" s="352" t="s">
        <v>4049</v>
      </c>
      <c r="I600" s="351" t="s">
        <v>2682</v>
      </c>
      <c r="J600" s="353">
        <f>INDEX('Org2567'!$BD$4:$BD$905,MATCH(OrgTbl[[#This Row],[code5]],'Org2567'!$D$4:$D$905,0))</f>
        <v>1478</v>
      </c>
      <c r="K600" s="351" t="s">
        <v>923</v>
      </c>
      <c r="L600" s="351" t="str">
        <f>INDEX('Org2567'!$BC$4:$BC$905,MATCH(OrgTbl[[#This Row],[code5]],'Org2567'!$D$4:$D$905,0))</f>
        <v>A</v>
      </c>
      <c r="M600" s="352">
        <f>INDEX('Org2567'!$BF$4:$BF$905,MATCH(OrgTbl[[#This Row],[code5]],'Org2567'!$D$4:$D$905,0))</f>
        <v>20</v>
      </c>
      <c r="N600" s="354"/>
      <c r="O600" s="351" t="s">
        <v>2683</v>
      </c>
      <c r="P600" s="351" t="str">
        <f>INDEX('Org2567'!$BG$4:$BG$905,MATCH(OrgTbl[[#This Row],[code5]],'Org2567'!$D$4:$D$905,0))</f>
        <v>รพศ.A B&gt;1000</v>
      </c>
      <c r="Q600" s="355">
        <f>INDEX('Org2567'!$BE:$BE,MATCH(OrgTbl[[#This Row],[code5]],'Org2567'!$D:$D,0))</f>
        <v>0</v>
      </c>
      <c r="R600" s="356"/>
    </row>
    <row r="601" spans="1:18" s="146" customFormat="1" ht="21" x14ac:dyDescent="0.6">
      <c r="A601" s="350" t="s">
        <v>621</v>
      </c>
      <c r="B601" s="351" t="s">
        <v>2738</v>
      </c>
      <c r="C601" s="351" t="str">
        <f>OrgTbl[[#This Row],[name333]]&amp;","&amp;OrgTbl[[#This Row],[TypeID]]</f>
        <v>ปากช่องนานา,รพท.</v>
      </c>
      <c r="D601" s="351" t="str">
        <f>MID(OrgTbl[[#This Row],[name]],10,100)</f>
        <v>ปากช่องนานา</v>
      </c>
      <c r="E601" s="352">
        <v>9</v>
      </c>
      <c r="F601" s="351" t="str" cm="1">
        <f t="array" ref="F601">_xlfn.IFS(OrgTbl[[#This Row],[TypeID]]="รพช.","โรงพยาบาลชุมชน",OrgTbl[[#This Row],[TypeID]]="รพศ.","โรงพยาบาลศูนย์",OrgTbl[[#This Row],[TypeID]]="รพท.","โรงพยาบาลทั่วไป")</f>
        <v>โรงพยาบาลทั่วไป</v>
      </c>
      <c r="G601" s="351" t="str">
        <f>INDEX('Org2567'!$BB$4:$BB$905,MATCH(OrgTbl[[#This Row],[code5]],'Org2567'!$D$4:$D$905,0))</f>
        <v>รพท.</v>
      </c>
      <c r="H601" s="352" t="s">
        <v>4049</v>
      </c>
      <c r="I601" s="351" t="s">
        <v>2682</v>
      </c>
      <c r="J601" s="353">
        <f>INDEX('Org2567'!$BD$4:$BD$905,MATCH(OrgTbl[[#This Row],[code5]],'Org2567'!$D$4:$D$905,0))</f>
        <v>303</v>
      </c>
      <c r="K601" s="351" t="s">
        <v>923</v>
      </c>
      <c r="L601" s="351" t="str">
        <f>INDEX('Org2567'!$BC$4:$BC$905,MATCH(OrgTbl[[#This Row],[code5]],'Org2567'!$D$4:$D$905,0))</f>
        <v>S</v>
      </c>
      <c r="M601" s="352">
        <f>INDEX('Org2567'!$BF$4:$BF$905,MATCH(OrgTbl[[#This Row],[code5]],'Org2567'!$D$4:$D$905,0))</f>
        <v>16</v>
      </c>
      <c r="N601" s="354"/>
      <c r="O601" s="351" t="s">
        <v>2740</v>
      </c>
      <c r="P601" s="351" t="str">
        <f>INDEX('Org2567'!$BG$4:$BG$905,MATCH(OrgTbl[[#This Row],[code5]],'Org2567'!$D$4:$D$905,0))</f>
        <v>รพท.S B&lt;=400</v>
      </c>
      <c r="Q601" s="355">
        <f>INDEX('Org2567'!$BE:$BE,MATCH(OrgTbl[[#This Row],[code5]],'Org2567'!$D:$D,0))</f>
        <v>152102</v>
      </c>
      <c r="R601" s="356"/>
    </row>
    <row r="602" spans="1:18" s="146" customFormat="1" ht="21" x14ac:dyDescent="0.6">
      <c r="A602" s="350" t="s">
        <v>629</v>
      </c>
      <c r="B602" s="351" t="s">
        <v>2758</v>
      </c>
      <c r="C602" s="351" t="str">
        <f>OrgTbl[[#This Row],[name333]]&amp;","&amp;OrgTbl[[#This Row],[TypeID]]</f>
        <v>เทพรัตน์นครราชสีมา,รพท.</v>
      </c>
      <c r="D602" s="351" t="str">
        <f>MID(OrgTbl[[#This Row],[name]],10,100)</f>
        <v>เทพรัตน์นครราชสีมา</v>
      </c>
      <c r="E602" s="352">
        <v>9</v>
      </c>
      <c r="F602" s="351" t="str" cm="1">
        <f t="array" ref="F602">_xlfn.IFS(OrgTbl[[#This Row],[TypeID]]="รพช.","โรงพยาบาลชุมชน",OrgTbl[[#This Row],[TypeID]]="รพศ.","โรงพยาบาลศูนย์",OrgTbl[[#This Row],[TypeID]]="รพท.","โรงพยาบาลทั่วไป")</f>
        <v>โรงพยาบาลทั่วไป</v>
      </c>
      <c r="G602" s="351" t="str">
        <f>INDEX('Org2567'!$BB$4:$BB$905,MATCH(OrgTbl[[#This Row],[code5]],'Org2567'!$D$4:$D$905,0))</f>
        <v>รพท.</v>
      </c>
      <c r="H602" s="352" t="s">
        <v>4049</v>
      </c>
      <c r="I602" s="351" t="s">
        <v>2682</v>
      </c>
      <c r="J602" s="353">
        <f>INDEX('Org2567'!$BD$4:$BD$905,MATCH(OrgTbl[[#This Row],[code5]],'Org2567'!$D$4:$D$905,0))</f>
        <v>276</v>
      </c>
      <c r="K602" s="351" t="s">
        <v>923</v>
      </c>
      <c r="L602" s="351" t="str">
        <f>INDEX('Org2567'!$BC$4:$BC$905,MATCH(OrgTbl[[#This Row],[code5]],'Org2567'!$D$4:$D$905,0))</f>
        <v>M1</v>
      </c>
      <c r="M602" s="352">
        <f>INDEX('Org2567'!$BF$4:$BF$905,MATCH(OrgTbl[[#This Row],[code5]],'Org2567'!$D$4:$D$905,0))</f>
        <v>15</v>
      </c>
      <c r="N602" s="354"/>
      <c r="O602" s="351" t="s">
        <v>2760</v>
      </c>
      <c r="P602" s="351" t="str">
        <f>INDEX('Org2567'!$BG$4:$BG$905,MATCH(OrgTbl[[#This Row],[code5]],'Org2567'!$D$4:$D$905,0))</f>
        <v>รพท.M1 B&gt;200</v>
      </c>
      <c r="Q602" s="355">
        <f>INDEX('Org2567'!$BE:$BE,MATCH(OrgTbl[[#This Row],[code5]],'Org2567'!$D:$D,0))</f>
        <v>73638</v>
      </c>
      <c r="R602" s="356"/>
    </row>
    <row r="603" spans="1:18" s="146" customFormat="1" ht="21" x14ac:dyDescent="0.6">
      <c r="A603" s="350" t="s">
        <v>612</v>
      </c>
      <c r="B603" s="351" t="s">
        <v>2713</v>
      </c>
      <c r="C603" s="351" t="str">
        <f>OrgTbl[[#This Row],[name333]]&amp;","&amp;OrgTbl[[#This Row],[TypeID]]</f>
        <v>บัวใหญ่,รพท.</v>
      </c>
      <c r="D603" s="351" t="str">
        <f>MID(OrgTbl[[#This Row],[name]],10,100)</f>
        <v>บัวใหญ่</v>
      </c>
      <c r="E603" s="352">
        <v>9</v>
      </c>
      <c r="F603" s="351" t="str" cm="1">
        <f t="array" ref="F603">_xlfn.IFS(OrgTbl[[#This Row],[TypeID]]="รพช.","โรงพยาบาลชุมชน",OrgTbl[[#This Row],[TypeID]]="รพศ.","โรงพยาบาลศูนย์",OrgTbl[[#This Row],[TypeID]]="รพท.","โรงพยาบาลทั่วไป")</f>
        <v>โรงพยาบาลทั่วไป</v>
      </c>
      <c r="G603" s="351" t="str">
        <f>INDEX('Org2567'!$BB$4:$BB$905,MATCH(OrgTbl[[#This Row],[code5]],'Org2567'!$D$4:$D$905,0))</f>
        <v>รพท.</v>
      </c>
      <c r="H603" s="352" t="s">
        <v>4049</v>
      </c>
      <c r="I603" s="351" t="s">
        <v>2682</v>
      </c>
      <c r="J603" s="353">
        <f>INDEX('Org2567'!$BD$4:$BD$905,MATCH(OrgTbl[[#This Row],[code5]],'Org2567'!$D$4:$D$905,0))</f>
        <v>200</v>
      </c>
      <c r="K603" s="351" t="s">
        <v>923</v>
      </c>
      <c r="L603" s="351" t="str">
        <f>INDEX('Org2567'!$BC$4:$BC$905,MATCH(OrgTbl[[#This Row],[code5]],'Org2567'!$D$4:$D$905,0))</f>
        <v>M1</v>
      </c>
      <c r="M603" s="352">
        <f>INDEX('Org2567'!$BF$4:$BF$905,MATCH(OrgTbl[[#This Row],[code5]],'Org2567'!$D$4:$D$905,0))</f>
        <v>15</v>
      </c>
      <c r="N603" s="354"/>
      <c r="O603" s="351" t="s">
        <v>2714</v>
      </c>
      <c r="P603" s="351" t="str">
        <f>INDEX('Org2567'!$BG$4:$BG$905,MATCH(OrgTbl[[#This Row],[code5]],'Org2567'!$D$4:$D$905,0))</f>
        <v>รพท.M1 B&gt;200</v>
      </c>
      <c r="Q603" s="355">
        <f>INDEX('Org2567'!$BE:$BE,MATCH(OrgTbl[[#This Row],[code5]],'Org2567'!$D:$D,0))</f>
        <v>61885</v>
      </c>
      <c r="R603" s="356"/>
    </row>
    <row r="604" spans="1:18" s="146" customFormat="1" ht="21" x14ac:dyDescent="0.6">
      <c r="A604" s="350" t="s">
        <v>615</v>
      </c>
      <c r="B604" s="351" t="s">
        <v>2721</v>
      </c>
      <c r="C604" s="351" t="str">
        <f>OrgTbl[[#This Row],[name333]]&amp;","&amp;OrgTbl[[#This Row],[TypeID]]</f>
        <v>พิมาย,รพท.</v>
      </c>
      <c r="D604" s="351" t="str">
        <f>MID(OrgTbl[[#This Row],[name]],10,100)</f>
        <v>พิมาย</v>
      </c>
      <c r="E604" s="352">
        <v>9</v>
      </c>
      <c r="F604" s="351" t="str" cm="1">
        <f t="array" ref="F604">_xlfn.IFS(OrgTbl[[#This Row],[TypeID]]="รพช.","โรงพยาบาลชุมชน",OrgTbl[[#This Row],[TypeID]]="รพศ.","โรงพยาบาลศูนย์",OrgTbl[[#This Row],[TypeID]]="รพท.","โรงพยาบาลทั่วไป")</f>
        <v>โรงพยาบาลทั่วไป</v>
      </c>
      <c r="G604" s="351" t="str">
        <f>INDEX('Org2567'!$BB$4:$BB$905,MATCH(OrgTbl[[#This Row],[code5]],'Org2567'!$D$4:$D$905,0))</f>
        <v>รพท.</v>
      </c>
      <c r="H604" s="352" t="s">
        <v>4049</v>
      </c>
      <c r="I604" s="351" t="s">
        <v>2682</v>
      </c>
      <c r="J604" s="353">
        <f>INDEX('Org2567'!$BD$4:$BD$905,MATCH(OrgTbl[[#This Row],[code5]],'Org2567'!$D$4:$D$905,0))</f>
        <v>189</v>
      </c>
      <c r="K604" s="351" t="s">
        <v>923</v>
      </c>
      <c r="L604" s="351" t="str">
        <f>INDEX('Org2567'!$BC$4:$BC$905,MATCH(OrgTbl[[#This Row],[code5]],'Org2567'!$D$4:$D$905,0))</f>
        <v>M1</v>
      </c>
      <c r="M604" s="352">
        <f>INDEX('Org2567'!$BF$4:$BF$905,MATCH(OrgTbl[[#This Row],[code5]],'Org2567'!$D$4:$D$905,0))</f>
        <v>15</v>
      </c>
      <c r="N604" s="354"/>
      <c r="O604" s="351" t="s">
        <v>2722</v>
      </c>
      <c r="P604" s="351" t="str">
        <f>INDEX('Org2567'!$BG$4:$BG$905,MATCH(OrgTbl[[#This Row],[code5]],'Org2567'!$D$4:$D$905,0))</f>
        <v>รพท.M1 B&gt;200</v>
      </c>
      <c r="Q604" s="355">
        <f>INDEX('Org2567'!$BE:$BE,MATCH(OrgTbl[[#This Row],[code5]],'Org2567'!$D:$D,0))</f>
        <v>90772</v>
      </c>
      <c r="R604" s="356"/>
    </row>
    <row r="605" spans="1:18" s="146" customFormat="1" ht="21" x14ac:dyDescent="0.6">
      <c r="A605" s="350" t="s">
        <v>602</v>
      </c>
      <c r="B605" s="351" t="s">
        <v>2684</v>
      </c>
      <c r="C605" s="351" t="str">
        <f>OrgTbl[[#This Row],[name333]]&amp;","&amp;OrgTbl[[#This Row],[TypeID]]</f>
        <v>ครบุรี,รพช.</v>
      </c>
      <c r="D605" s="351" t="str">
        <f>MID(OrgTbl[[#This Row],[name]],10,100)</f>
        <v>ครบุรี</v>
      </c>
      <c r="E605" s="352">
        <v>9</v>
      </c>
      <c r="F605" s="351" t="str" cm="1">
        <f t="array" ref="F605">_xlfn.IFS(OrgTbl[[#This Row],[TypeID]]="รพช.","โรงพยาบาลชุมชน",OrgTbl[[#This Row],[TypeID]]="รพศ.","โรงพยาบาลศูนย์",OrgTbl[[#This Row],[TypeID]]="รพท.","โรงพยาบาลทั่วไป")</f>
        <v>โรงพยาบาลชุมชน</v>
      </c>
      <c r="G605" s="351" t="str">
        <f>INDEX('Org2567'!$BB$4:$BB$905,MATCH(OrgTbl[[#This Row],[code5]],'Org2567'!$D$4:$D$905,0))</f>
        <v>รพช.</v>
      </c>
      <c r="H605" s="352" t="s">
        <v>4049</v>
      </c>
      <c r="I605" s="351" t="s">
        <v>2682</v>
      </c>
      <c r="J605" s="353">
        <f>INDEX('Org2567'!$BD$4:$BD$905,MATCH(OrgTbl[[#This Row],[code5]],'Org2567'!$D$4:$D$905,0))</f>
        <v>156</v>
      </c>
      <c r="K605" s="351" t="s">
        <v>923</v>
      </c>
      <c r="L605" s="351" t="str">
        <f>INDEX('Org2567'!$BC$4:$BC$905,MATCH(OrgTbl[[#This Row],[code5]],'Org2567'!$D$4:$D$905,0))</f>
        <v>M2</v>
      </c>
      <c r="M605" s="352">
        <f>INDEX('Org2567'!$BF$4:$BF$905,MATCH(OrgTbl[[#This Row],[code5]],'Org2567'!$D$4:$D$905,0))</f>
        <v>13</v>
      </c>
      <c r="N605" s="354"/>
      <c r="O605" s="351" t="s">
        <v>2686</v>
      </c>
      <c r="P605" s="351" t="str">
        <f>INDEX('Org2567'!$BG$4:$BG$905,MATCH(OrgTbl[[#This Row],[code5]],'Org2567'!$D$4:$D$905,0))</f>
        <v>รพช.M2 B&gt;100</v>
      </c>
      <c r="Q605" s="355">
        <f>INDEX('Org2567'!$BE:$BE,MATCH(OrgTbl[[#This Row],[code5]],'Org2567'!$D:$D,0))</f>
        <v>70634</v>
      </c>
      <c r="R605" s="356"/>
    </row>
    <row r="606" spans="1:18" s="146" customFormat="1" ht="21" x14ac:dyDescent="0.6">
      <c r="A606" s="350" t="s">
        <v>607</v>
      </c>
      <c r="B606" s="351" t="s">
        <v>2699</v>
      </c>
      <c r="C606" s="351" t="str">
        <f>OrgTbl[[#This Row],[name333]]&amp;","&amp;OrgTbl[[#This Row],[TypeID]]</f>
        <v>โชคชัย,รพช.</v>
      </c>
      <c r="D606" s="351" t="str">
        <f>MID(OrgTbl[[#This Row],[name]],10,100)</f>
        <v>โชคชัย</v>
      </c>
      <c r="E606" s="352">
        <v>9</v>
      </c>
      <c r="F606" s="351" t="str" cm="1">
        <f t="array" ref="F606">_xlfn.IFS(OrgTbl[[#This Row],[TypeID]]="รพช.","โรงพยาบาลชุมชน",OrgTbl[[#This Row],[TypeID]]="รพศ.","โรงพยาบาลศูนย์",OrgTbl[[#This Row],[TypeID]]="รพท.","โรงพยาบาลทั่วไป")</f>
        <v>โรงพยาบาลชุมชน</v>
      </c>
      <c r="G606" s="351" t="str">
        <f>INDEX('Org2567'!$BB$4:$BB$905,MATCH(OrgTbl[[#This Row],[code5]],'Org2567'!$D$4:$D$905,0))</f>
        <v>รพช.</v>
      </c>
      <c r="H606" s="352" t="s">
        <v>4049</v>
      </c>
      <c r="I606" s="351" t="s">
        <v>2682</v>
      </c>
      <c r="J606" s="353">
        <f>INDEX('Org2567'!$BD$4:$BD$905,MATCH(OrgTbl[[#This Row],[code5]],'Org2567'!$D$4:$D$905,0))</f>
        <v>91</v>
      </c>
      <c r="K606" s="351" t="s">
        <v>923</v>
      </c>
      <c r="L606" s="351" t="str">
        <f>INDEX('Org2567'!$BC$4:$BC$905,MATCH(OrgTbl[[#This Row],[code5]],'Org2567'!$D$4:$D$905,0))</f>
        <v>M2</v>
      </c>
      <c r="M606" s="352">
        <f>INDEX('Org2567'!$BF$4:$BF$905,MATCH(OrgTbl[[#This Row],[code5]],'Org2567'!$D$4:$D$905,0))</f>
        <v>12</v>
      </c>
      <c r="N606" s="354"/>
      <c r="O606" s="351" t="s">
        <v>2701</v>
      </c>
      <c r="P606" s="351" t="str">
        <f>INDEX('Org2567'!$BG$4:$BG$905,MATCH(OrgTbl[[#This Row],[code5]],'Org2567'!$D$4:$D$905,0))</f>
        <v>รพช.M2 B&lt;=100</v>
      </c>
      <c r="Q606" s="355">
        <f>INDEX('Org2567'!$BE:$BE,MATCH(OrgTbl[[#This Row],[code5]],'Org2567'!$D:$D,0))</f>
        <v>57358</v>
      </c>
      <c r="R606" s="356"/>
    </row>
    <row r="607" spans="1:18" s="146" customFormat="1" ht="21" x14ac:dyDescent="0.6">
      <c r="A607" s="350" t="s">
        <v>608</v>
      </c>
      <c r="B607" s="351" t="s">
        <v>2702</v>
      </c>
      <c r="C607" s="351" t="str">
        <f>OrgTbl[[#This Row],[name333]]&amp;","&amp;OrgTbl[[#This Row],[TypeID]]</f>
        <v>ด่านขุนทด,รพช.</v>
      </c>
      <c r="D607" s="351" t="str">
        <f>MID(OrgTbl[[#This Row],[name]],10,100)</f>
        <v>ด่านขุนทด</v>
      </c>
      <c r="E607" s="352">
        <v>9</v>
      </c>
      <c r="F607" s="351" t="str" cm="1">
        <f t="array" ref="F607">_xlfn.IFS(OrgTbl[[#This Row],[TypeID]]="รพช.","โรงพยาบาลชุมชน",OrgTbl[[#This Row],[TypeID]]="รพศ.","โรงพยาบาลศูนย์",OrgTbl[[#This Row],[TypeID]]="รพท.","โรงพยาบาลทั่วไป")</f>
        <v>โรงพยาบาลชุมชน</v>
      </c>
      <c r="G607" s="351" t="str">
        <f>INDEX('Org2567'!$BB$4:$BB$905,MATCH(OrgTbl[[#This Row],[code5]],'Org2567'!$D$4:$D$905,0))</f>
        <v>รพช.</v>
      </c>
      <c r="H607" s="352" t="s">
        <v>4049</v>
      </c>
      <c r="I607" s="351" t="s">
        <v>2682</v>
      </c>
      <c r="J607" s="353">
        <f>INDEX('Org2567'!$BD$4:$BD$905,MATCH(OrgTbl[[#This Row],[code5]],'Org2567'!$D$4:$D$905,0))</f>
        <v>120</v>
      </c>
      <c r="K607" s="351" t="s">
        <v>923</v>
      </c>
      <c r="L607" s="351" t="str">
        <f>INDEX('Org2567'!$BC$4:$BC$905,MATCH(OrgTbl[[#This Row],[code5]],'Org2567'!$D$4:$D$905,0))</f>
        <v>M2</v>
      </c>
      <c r="M607" s="352">
        <f>INDEX('Org2567'!$BF$4:$BF$905,MATCH(OrgTbl[[#This Row],[code5]],'Org2567'!$D$4:$D$905,0))</f>
        <v>13</v>
      </c>
      <c r="N607" s="354"/>
      <c r="O607" s="351" t="s">
        <v>2703</v>
      </c>
      <c r="P607" s="351" t="str">
        <f>INDEX('Org2567'!$BG$4:$BG$905,MATCH(OrgTbl[[#This Row],[code5]],'Org2567'!$D$4:$D$905,0))</f>
        <v>รพช.M2 B&gt;100</v>
      </c>
      <c r="Q607" s="355">
        <f>INDEX('Org2567'!$BE:$BE,MATCH(OrgTbl[[#This Row],[code5]],'Org2567'!$D:$D,0))</f>
        <v>93996</v>
      </c>
      <c r="R607" s="356"/>
    </row>
    <row r="608" spans="1:18" s="146" customFormat="1" ht="21" x14ac:dyDescent="0.6">
      <c r="A608" s="350" t="s">
        <v>610</v>
      </c>
      <c r="B608" s="351" t="s">
        <v>2707</v>
      </c>
      <c r="C608" s="351" t="str">
        <f>OrgTbl[[#This Row],[name333]]&amp;","&amp;OrgTbl[[#This Row],[TypeID]]</f>
        <v>โนนสูง,รพช.</v>
      </c>
      <c r="D608" s="351" t="str">
        <f>MID(OrgTbl[[#This Row],[name]],10,100)</f>
        <v>โนนสูง</v>
      </c>
      <c r="E608" s="352">
        <v>9</v>
      </c>
      <c r="F608" s="351" t="str" cm="1">
        <f t="array" ref="F608">_xlfn.IFS(OrgTbl[[#This Row],[TypeID]]="รพช.","โรงพยาบาลชุมชน",OrgTbl[[#This Row],[TypeID]]="รพศ.","โรงพยาบาลศูนย์",OrgTbl[[#This Row],[TypeID]]="รพท.","โรงพยาบาลทั่วไป")</f>
        <v>โรงพยาบาลชุมชน</v>
      </c>
      <c r="G608" s="351" t="str">
        <f>INDEX('Org2567'!$BB$4:$BB$905,MATCH(OrgTbl[[#This Row],[code5]],'Org2567'!$D$4:$D$905,0))</f>
        <v>รพช.</v>
      </c>
      <c r="H608" s="352" t="s">
        <v>4049</v>
      </c>
      <c r="I608" s="351" t="s">
        <v>2682</v>
      </c>
      <c r="J608" s="353">
        <f>INDEX('Org2567'!$BD$4:$BD$905,MATCH(OrgTbl[[#This Row],[code5]],'Org2567'!$D$4:$D$905,0))</f>
        <v>86</v>
      </c>
      <c r="K608" s="351" t="s">
        <v>923</v>
      </c>
      <c r="L608" s="351" t="str">
        <f>INDEX('Org2567'!$BC$4:$BC$905,MATCH(OrgTbl[[#This Row],[code5]],'Org2567'!$D$4:$D$905,0))</f>
        <v>M2</v>
      </c>
      <c r="M608" s="352">
        <f>INDEX('Org2567'!$BF$4:$BF$905,MATCH(OrgTbl[[#This Row],[code5]],'Org2567'!$D$4:$D$905,0))</f>
        <v>12</v>
      </c>
      <c r="N608" s="354"/>
      <c r="O608" s="351" t="s">
        <v>2709</v>
      </c>
      <c r="P608" s="351" t="str">
        <f>INDEX('Org2567'!$BG$4:$BG$905,MATCH(OrgTbl[[#This Row],[code5]],'Org2567'!$D$4:$D$905,0))</f>
        <v>รพช.M2 B&lt;=100</v>
      </c>
      <c r="Q608" s="355">
        <f>INDEX('Org2567'!$BE:$BE,MATCH(OrgTbl[[#This Row],[code5]],'Org2567'!$D:$D,0))</f>
        <v>89851</v>
      </c>
      <c r="R608" s="356"/>
    </row>
    <row r="609" spans="1:18" s="146" customFormat="1" ht="21" x14ac:dyDescent="0.6">
      <c r="A609" s="350" t="s">
        <v>614</v>
      </c>
      <c r="B609" s="351" t="s">
        <v>2718</v>
      </c>
      <c r="C609" s="351" t="str">
        <f>OrgTbl[[#This Row],[name333]]&amp;","&amp;OrgTbl[[#This Row],[TypeID]]</f>
        <v>ปักธงชัย,รพช.</v>
      </c>
      <c r="D609" s="351" t="str">
        <f>MID(OrgTbl[[#This Row],[name]],10,100)</f>
        <v>ปักธงชัย</v>
      </c>
      <c r="E609" s="352">
        <v>9</v>
      </c>
      <c r="F609" s="351" t="str" cm="1">
        <f t="array" ref="F609">_xlfn.IFS(OrgTbl[[#This Row],[TypeID]]="รพช.","โรงพยาบาลชุมชน",OrgTbl[[#This Row],[TypeID]]="รพศ.","โรงพยาบาลศูนย์",OrgTbl[[#This Row],[TypeID]]="รพท.","โรงพยาบาลทั่วไป")</f>
        <v>โรงพยาบาลชุมชน</v>
      </c>
      <c r="G609" s="351" t="str">
        <f>INDEX('Org2567'!$BB$4:$BB$905,MATCH(OrgTbl[[#This Row],[code5]],'Org2567'!$D$4:$D$905,0))</f>
        <v>รพช.</v>
      </c>
      <c r="H609" s="352" t="s">
        <v>4049</v>
      </c>
      <c r="I609" s="351" t="s">
        <v>2682</v>
      </c>
      <c r="J609" s="353">
        <f>INDEX('Org2567'!$BD$4:$BD$905,MATCH(OrgTbl[[#This Row],[code5]],'Org2567'!$D$4:$D$905,0))</f>
        <v>115</v>
      </c>
      <c r="K609" s="351" t="s">
        <v>923</v>
      </c>
      <c r="L609" s="351" t="str">
        <f>INDEX('Org2567'!$BC$4:$BC$905,MATCH(OrgTbl[[#This Row],[code5]],'Org2567'!$D$4:$D$905,0))</f>
        <v>M2</v>
      </c>
      <c r="M609" s="352">
        <f>INDEX('Org2567'!$BF$4:$BF$905,MATCH(OrgTbl[[#This Row],[code5]],'Org2567'!$D$4:$D$905,0))</f>
        <v>13</v>
      </c>
      <c r="N609" s="354"/>
      <c r="O609" s="351" t="s">
        <v>2720</v>
      </c>
      <c r="P609" s="351" t="str">
        <f>INDEX('Org2567'!$BG$4:$BG$905,MATCH(OrgTbl[[#This Row],[code5]],'Org2567'!$D$4:$D$905,0))</f>
        <v>รพช.M2 B&gt;100</v>
      </c>
      <c r="Q609" s="355">
        <f>INDEX('Org2567'!$BE:$BE,MATCH(OrgTbl[[#This Row],[code5]],'Org2567'!$D:$D,0))</f>
        <v>79773</v>
      </c>
      <c r="R609" s="356"/>
    </row>
    <row r="610" spans="1:18" s="146" customFormat="1" ht="21" x14ac:dyDescent="0.6">
      <c r="A610" s="350" t="s">
        <v>620</v>
      </c>
      <c r="B610" s="351" t="s">
        <v>2735</v>
      </c>
      <c r="C610" s="351" t="str">
        <f>OrgTbl[[#This Row],[name333]]&amp;","&amp;OrgTbl[[#This Row],[TypeID]]</f>
        <v>สีคิ้ว,รพช.</v>
      </c>
      <c r="D610" s="351" t="str">
        <f>MID(OrgTbl[[#This Row],[name]],10,100)</f>
        <v>สีคิ้ว</v>
      </c>
      <c r="E610" s="352">
        <v>9</v>
      </c>
      <c r="F610" s="351" t="str" cm="1">
        <f t="array" ref="F610">_xlfn.IFS(OrgTbl[[#This Row],[TypeID]]="รพช.","โรงพยาบาลชุมชน",OrgTbl[[#This Row],[TypeID]]="รพศ.","โรงพยาบาลศูนย์",OrgTbl[[#This Row],[TypeID]]="รพท.","โรงพยาบาลทั่วไป")</f>
        <v>โรงพยาบาลชุมชน</v>
      </c>
      <c r="G610" s="351" t="str">
        <f>INDEX('Org2567'!$BB$4:$BB$905,MATCH(OrgTbl[[#This Row],[code5]],'Org2567'!$D$4:$D$905,0))</f>
        <v>รพช.</v>
      </c>
      <c r="H610" s="352" t="s">
        <v>4049</v>
      </c>
      <c r="I610" s="351" t="s">
        <v>2682</v>
      </c>
      <c r="J610" s="353">
        <f>INDEX('Org2567'!$BD$4:$BD$905,MATCH(OrgTbl[[#This Row],[code5]],'Org2567'!$D$4:$D$905,0))</f>
        <v>145</v>
      </c>
      <c r="K610" s="351" t="s">
        <v>923</v>
      </c>
      <c r="L610" s="351" t="str">
        <f>INDEX('Org2567'!$BC$4:$BC$905,MATCH(OrgTbl[[#This Row],[code5]],'Org2567'!$D$4:$D$905,0))</f>
        <v>M2</v>
      </c>
      <c r="M610" s="352">
        <f>INDEX('Org2567'!$BF$4:$BF$905,MATCH(OrgTbl[[#This Row],[code5]],'Org2567'!$D$4:$D$905,0))</f>
        <v>13</v>
      </c>
      <c r="N610" s="354"/>
      <c r="O610" s="351" t="s">
        <v>2737</v>
      </c>
      <c r="P610" s="351" t="str">
        <f>INDEX('Org2567'!$BG$4:$BG$905,MATCH(OrgTbl[[#This Row],[code5]],'Org2567'!$D$4:$D$905,0))</f>
        <v>รพช.M2 B&gt;100</v>
      </c>
      <c r="Q610" s="355">
        <f>INDEX('Org2567'!$BE:$BE,MATCH(OrgTbl[[#This Row],[code5]],'Org2567'!$D:$D,0))</f>
        <v>98375</v>
      </c>
      <c r="R610" s="356"/>
    </row>
    <row r="611" spans="1:18" s="146" customFormat="1" ht="21" x14ac:dyDescent="0.6">
      <c r="A611" s="350" t="s">
        <v>606</v>
      </c>
      <c r="B611" s="351" t="s">
        <v>2696</v>
      </c>
      <c r="C611" s="351" t="str">
        <f>OrgTbl[[#This Row],[name333]]&amp;","&amp;OrgTbl[[#This Row],[TypeID]]</f>
        <v>จักราช,รพช.</v>
      </c>
      <c r="D611" s="351" t="str">
        <f>MID(OrgTbl[[#This Row],[name]],10,100)</f>
        <v>จักราช</v>
      </c>
      <c r="E611" s="352">
        <v>9</v>
      </c>
      <c r="F611" s="351" t="str" cm="1">
        <f t="array" ref="F611">_xlfn.IFS(OrgTbl[[#This Row],[TypeID]]="รพช.","โรงพยาบาลชุมชน",OrgTbl[[#This Row],[TypeID]]="รพศ.","โรงพยาบาลศูนย์",OrgTbl[[#This Row],[TypeID]]="รพท.","โรงพยาบาลทั่วไป")</f>
        <v>โรงพยาบาลชุมชน</v>
      </c>
      <c r="G611" s="351" t="str">
        <f>INDEX('Org2567'!$BB$4:$BB$905,MATCH(OrgTbl[[#This Row],[code5]],'Org2567'!$D$4:$D$905,0))</f>
        <v>รพช.</v>
      </c>
      <c r="H611" s="352" t="s">
        <v>4049</v>
      </c>
      <c r="I611" s="351" t="s">
        <v>2682</v>
      </c>
      <c r="J611" s="353">
        <f>INDEX('Org2567'!$BD$4:$BD$905,MATCH(OrgTbl[[#This Row],[code5]],'Org2567'!$D$4:$D$905,0))</f>
        <v>90</v>
      </c>
      <c r="K611" s="351" t="s">
        <v>923</v>
      </c>
      <c r="L611" s="351" t="str">
        <f>INDEX('Org2567'!$BC$4:$BC$905,MATCH(OrgTbl[[#This Row],[code5]],'Org2567'!$D$4:$D$905,0))</f>
        <v>F1</v>
      </c>
      <c r="M611" s="352">
        <f>INDEX('Org2567'!$BF$4:$BF$905,MATCH(OrgTbl[[#This Row],[code5]],'Org2567'!$D$4:$D$905,0))</f>
        <v>10</v>
      </c>
      <c r="N611" s="354"/>
      <c r="O611" s="351" t="s">
        <v>2698</v>
      </c>
      <c r="P611" s="351" t="str">
        <f>INDEX('Org2567'!$BG$4:$BG$905,MATCH(OrgTbl[[#This Row],[code5]],'Org2567'!$D$4:$D$905,0))</f>
        <v>รพช.F1 P50,000-100,000</v>
      </c>
      <c r="Q611" s="355">
        <f>INDEX('Org2567'!$BE:$BE,MATCH(OrgTbl[[#This Row],[code5]],'Org2567'!$D:$D,0))</f>
        <v>52115</v>
      </c>
      <c r="R611" s="356"/>
    </row>
    <row r="612" spans="1:18" s="146" customFormat="1" ht="21" x14ac:dyDescent="0.6">
      <c r="A612" s="350" t="s">
        <v>617</v>
      </c>
      <c r="B612" s="351" t="s">
        <v>2726</v>
      </c>
      <c r="C612" s="351" t="str">
        <f>OrgTbl[[#This Row],[name333]]&amp;","&amp;OrgTbl[[#This Row],[TypeID]]</f>
        <v>ชุมพวง,รพช.</v>
      </c>
      <c r="D612" s="351" t="str">
        <f>MID(OrgTbl[[#This Row],[name]],10,100)</f>
        <v>ชุมพวง</v>
      </c>
      <c r="E612" s="352">
        <v>9</v>
      </c>
      <c r="F612" s="351" t="str" cm="1">
        <f t="array" ref="F612">_xlfn.IFS(OrgTbl[[#This Row],[TypeID]]="รพช.","โรงพยาบาลชุมชน",OrgTbl[[#This Row],[TypeID]]="รพศ.","โรงพยาบาลศูนย์",OrgTbl[[#This Row],[TypeID]]="รพท.","โรงพยาบาลทั่วไป")</f>
        <v>โรงพยาบาลชุมชน</v>
      </c>
      <c r="G612" s="351" t="str">
        <f>INDEX('Org2567'!$BB$4:$BB$905,MATCH(OrgTbl[[#This Row],[code5]],'Org2567'!$D$4:$D$905,0))</f>
        <v>รพช.</v>
      </c>
      <c r="H612" s="352" t="s">
        <v>4049</v>
      </c>
      <c r="I612" s="351" t="s">
        <v>2682</v>
      </c>
      <c r="J612" s="353">
        <f>INDEX('Org2567'!$BD$4:$BD$905,MATCH(OrgTbl[[#This Row],[code5]],'Org2567'!$D$4:$D$905,0))</f>
        <v>70</v>
      </c>
      <c r="K612" s="351" t="s">
        <v>923</v>
      </c>
      <c r="L612" s="351" t="str">
        <f>INDEX('Org2567'!$BC$4:$BC$905,MATCH(OrgTbl[[#This Row],[code5]],'Org2567'!$D$4:$D$905,0))</f>
        <v>F1</v>
      </c>
      <c r="M612" s="352">
        <f>INDEX('Org2567'!$BF$4:$BF$905,MATCH(OrgTbl[[#This Row],[code5]],'Org2567'!$D$4:$D$905,0))</f>
        <v>10</v>
      </c>
      <c r="N612" s="354"/>
      <c r="O612" s="351" t="s">
        <v>2728</v>
      </c>
      <c r="P612" s="351" t="str">
        <f>INDEX('Org2567'!$BG$4:$BG$905,MATCH(OrgTbl[[#This Row],[code5]],'Org2567'!$D$4:$D$905,0))</f>
        <v>รพช.F1 P50,000-100,000</v>
      </c>
      <c r="Q612" s="355">
        <f>INDEX('Org2567'!$BE:$BE,MATCH(OrgTbl[[#This Row],[code5]],'Org2567'!$D:$D,0))</f>
        <v>59211</v>
      </c>
      <c r="R612" s="356"/>
    </row>
    <row r="613" spans="1:18" s="146" customFormat="1" ht="21" x14ac:dyDescent="0.6">
      <c r="A613" s="350" t="s">
        <v>609</v>
      </c>
      <c r="B613" s="351" t="s">
        <v>2704</v>
      </c>
      <c r="C613" s="351" t="str">
        <f>OrgTbl[[#This Row],[name333]]&amp;","&amp;OrgTbl[[#This Row],[TypeID]]</f>
        <v>โนนไทย,รพช.</v>
      </c>
      <c r="D613" s="351" t="str">
        <f>MID(OrgTbl[[#This Row],[name]],10,100)</f>
        <v>โนนไทย</v>
      </c>
      <c r="E613" s="352">
        <v>9</v>
      </c>
      <c r="F613" s="351" t="str" cm="1">
        <f t="array" ref="F613">_xlfn.IFS(OrgTbl[[#This Row],[TypeID]]="รพช.","โรงพยาบาลชุมชน",OrgTbl[[#This Row],[TypeID]]="รพศ.","โรงพยาบาลศูนย์",OrgTbl[[#This Row],[TypeID]]="รพท.","โรงพยาบาลทั่วไป")</f>
        <v>โรงพยาบาลชุมชน</v>
      </c>
      <c r="G613" s="351" t="str">
        <f>INDEX('Org2567'!$BB$4:$BB$905,MATCH(OrgTbl[[#This Row],[code5]],'Org2567'!$D$4:$D$905,0))</f>
        <v>รพช.</v>
      </c>
      <c r="H613" s="352" t="s">
        <v>4049</v>
      </c>
      <c r="I613" s="351" t="s">
        <v>2682</v>
      </c>
      <c r="J613" s="353">
        <f>INDEX('Org2567'!$BD$4:$BD$905,MATCH(OrgTbl[[#This Row],[code5]],'Org2567'!$D$4:$D$905,0))</f>
        <v>75</v>
      </c>
      <c r="K613" s="351" t="s">
        <v>923</v>
      </c>
      <c r="L613" s="351" t="str">
        <f>INDEX('Org2567'!$BC$4:$BC$905,MATCH(OrgTbl[[#This Row],[code5]],'Org2567'!$D$4:$D$905,0))</f>
        <v>F1</v>
      </c>
      <c r="M613" s="352">
        <f>INDEX('Org2567'!$BF$4:$BF$905,MATCH(OrgTbl[[#This Row],[code5]],'Org2567'!$D$4:$D$905,0))</f>
        <v>10</v>
      </c>
      <c r="N613" s="354"/>
      <c r="O613" s="351" t="s">
        <v>2706</v>
      </c>
      <c r="P613" s="351" t="str">
        <f>INDEX('Org2567'!$BG$4:$BG$905,MATCH(OrgTbl[[#This Row],[code5]],'Org2567'!$D$4:$D$905,0))</f>
        <v>รพช.F1 P50,000-100,000</v>
      </c>
      <c r="Q613" s="355">
        <f>INDEX('Org2567'!$BE:$BE,MATCH(OrgTbl[[#This Row],[code5]],'Org2567'!$D:$D,0))</f>
        <v>50992</v>
      </c>
      <c r="R613" s="356"/>
    </row>
    <row r="614" spans="1:18" s="146" customFormat="1" ht="21" x14ac:dyDescent="0.6">
      <c r="A614" s="350" t="s">
        <v>613</v>
      </c>
      <c r="B614" s="351" t="s">
        <v>2715</v>
      </c>
      <c r="C614" s="351" t="str">
        <f>OrgTbl[[#This Row],[name333]]&amp;","&amp;OrgTbl[[#This Row],[TypeID]]</f>
        <v>ประทาย,รพช.</v>
      </c>
      <c r="D614" s="351" t="str">
        <f>MID(OrgTbl[[#This Row],[name]],10,100)</f>
        <v>ประทาย</v>
      </c>
      <c r="E614" s="352">
        <v>9</v>
      </c>
      <c r="F614" s="351" t="str" cm="1">
        <f t="array" ref="F614">_xlfn.IFS(OrgTbl[[#This Row],[TypeID]]="รพช.","โรงพยาบาลชุมชน",OrgTbl[[#This Row],[TypeID]]="รพศ.","โรงพยาบาลศูนย์",OrgTbl[[#This Row],[TypeID]]="รพท.","โรงพยาบาลทั่วไป")</f>
        <v>โรงพยาบาลชุมชน</v>
      </c>
      <c r="G614" s="351" t="str">
        <f>INDEX('Org2567'!$BB$4:$BB$905,MATCH(OrgTbl[[#This Row],[code5]],'Org2567'!$D$4:$D$905,0))</f>
        <v>รพช.</v>
      </c>
      <c r="H614" s="352" t="s">
        <v>4049</v>
      </c>
      <c r="I614" s="351" t="s">
        <v>2682</v>
      </c>
      <c r="J614" s="353">
        <f>INDEX('Org2567'!$BD$4:$BD$905,MATCH(OrgTbl[[#This Row],[code5]],'Org2567'!$D$4:$D$905,0))</f>
        <v>72</v>
      </c>
      <c r="K614" s="351" t="s">
        <v>923</v>
      </c>
      <c r="L614" s="351" t="str">
        <f>INDEX('Org2567'!$BC$4:$BC$905,MATCH(OrgTbl[[#This Row],[code5]],'Org2567'!$D$4:$D$905,0))</f>
        <v>F1</v>
      </c>
      <c r="M614" s="352">
        <f>INDEX('Org2567'!$BF$4:$BF$905,MATCH(OrgTbl[[#This Row],[code5]],'Org2567'!$D$4:$D$905,0))</f>
        <v>10</v>
      </c>
      <c r="N614" s="354"/>
      <c r="O614" s="351" t="s">
        <v>2717</v>
      </c>
      <c r="P614" s="351" t="str">
        <f>INDEX('Org2567'!$BG$4:$BG$905,MATCH(OrgTbl[[#This Row],[code5]],'Org2567'!$D$4:$D$905,0))</f>
        <v>รพช.F1 P50,000-100,000</v>
      </c>
      <c r="Q614" s="355">
        <f>INDEX('Org2567'!$BE:$BE,MATCH(OrgTbl[[#This Row],[code5]],'Org2567'!$D:$D,0))</f>
        <v>54595</v>
      </c>
      <c r="R614" s="356"/>
    </row>
    <row r="615" spans="1:18" s="146" customFormat="1" ht="21" x14ac:dyDescent="0.6">
      <c r="A615" s="350" t="s">
        <v>618</v>
      </c>
      <c r="B615" s="351" t="s">
        <v>2729</v>
      </c>
      <c r="C615" s="351" t="str">
        <f>OrgTbl[[#This Row],[name333]]&amp;","&amp;OrgTbl[[#This Row],[TypeID]]</f>
        <v>สูงเนิน,รพช.</v>
      </c>
      <c r="D615" s="351" t="str">
        <f>MID(OrgTbl[[#This Row],[name]],10,100)</f>
        <v>สูงเนิน</v>
      </c>
      <c r="E615" s="352">
        <v>9</v>
      </c>
      <c r="F615" s="351" t="str" cm="1">
        <f t="array" ref="F615">_xlfn.IFS(OrgTbl[[#This Row],[TypeID]]="รพช.","โรงพยาบาลชุมชน",OrgTbl[[#This Row],[TypeID]]="รพศ.","โรงพยาบาลศูนย์",OrgTbl[[#This Row],[TypeID]]="รพท.","โรงพยาบาลทั่วไป")</f>
        <v>โรงพยาบาลชุมชน</v>
      </c>
      <c r="G615" s="351" t="str">
        <f>INDEX('Org2567'!$BB$4:$BB$905,MATCH(OrgTbl[[#This Row],[code5]],'Org2567'!$D$4:$D$905,0))</f>
        <v>รพช.</v>
      </c>
      <c r="H615" s="352" t="s">
        <v>4049</v>
      </c>
      <c r="I615" s="351" t="s">
        <v>2682</v>
      </c>
      <c r="J615" s="353">
        <f>INDEX('Org2567'!$BD$4:$BD$905,MATCH(OrgTbl[[#This Row],[code5]],'Org2567'!$D$4:$D$905,0))</f>
        <v>117</v>
      </c>
      <c r="K615" s="351" t="s">
        <v>918</v>
      </c>
      <c r="L615" s="351" t="str">
        <f>INDEX('Org2567'!$BC$4:$BC$905,MATCH(OrgTbl[[#This Row],[code5]],'Org2567'!$D$4:$D$905,0))</f>
        <v>F1</v>
      </c>
      <c r="M615" s="352">
        <f>INDEX('Org2567'!$BF$4:$BF$905,MATCH(OrgTbl[[#This Row],[code5]],'Org2567'!$D$4:$D$905,0))</f>
        <v>10</v>
      </c>
      <c r="N615" s="354"/>
      <c r="O615" s="351" t="s">
        <v>2731</v>
      </c>
      <c r="P615" s="351" t="str">
        <f>INDEX('Org2567'!$BG$4:$BG$905,MATCH(OrgTbl[[#This Row],[code5]],'Org2567'!$D$4:$D$905,0))</f>
        <v>รพช.F1 P50,000-100,000</v>
      </c>
      <c r="Q615" s="355">
        <f>INDEX('Org2567'!$BE:$BE,MATCH(OrgTbl[[#This Row],[code5]],'Org2567'!$D:$D,0))</f>
        <v>58260</v>
      </c>
      <c r="R615" s="356"/>
    </row>
    <row r="616" spans="1:18" s="146" customFormat="1" ht="21" x14ac:dyDescent="0.6">
      <c r="A616" s="350" t="s">
        <v>603</v>
      </c>
      <c r="B616" s="351" t="s">
        <v>2687</v>
      </c>
      <c r="C616" s="351" t="str">
        <f>OrgTbl[[#This Row],[name333]]&amp;","&amp;OrgTbl[[#This Row],[TypeID]]</f>
        <v>เสิงสาง,รพช.</v>
      </c>
      <c r="D616" s="351" t="str">
        <f>MID(OrgTbl[[#This Row],[name]],10,100)</f>
        <v>เสิงสาง</v>
      </c>
      <c r="E616" s="352">
        <v>9</v>
      </c>
      <c r="F616" s="351" t="str" cm="1">
        <f t="array" ref="F616">_xlfn.IFS(OrgTbl[[#This Row],[TypeID]]="รพช.","โรงพยาบาลชุมชน",OrgTbl[[#This Row],[TypeID]]="รพศ.","โรงพยาบาลศูนย์",OrgTbl[[#This Row],[TypeID]]="รพท.","โรงพยาบาลทั่วไป")</f>
        <v>โรงพยาบาลชุมชน</v>
      </c>
      <c r="G616" s="351" t="str">
        <f>INDEX('Org2567'!$BB$4:$BB$905,MATCH(OrgTbl[[#This Row],[code5]],'Org2567'!$D$4:$D$905,0))</f>
        <v>รพช.</v>
      </c>
      <c r="H616" s="352" t="s">
        <v>4049</v>
      </c>
      <c r="I616" s="351" t="s">
        <v>2682</v>
      </c>
      <c r="J616" s="353">
        <f>INDEX('Org2567'!$BD$4:$BD$905,MATCH(OrgTbl[[#This Row],[code5]],'Org2567'!$D$4:$D$905,0))</f>
        <v>60</v>
      </c>
      <c r="K616" s="351" t="s">
        <v>918</v>
      </c>
      <c r="L616" s="351" t="str">
        <f>INDEX('Org2567'!$BC$4:$BC$905,MATCH(OrgTbl[[#This Row],[code5]],'Org2567'!$D$4:$D$905,0))</f>
        <v>F1</v>
      </c>
      <c r="M616" s="352">
        <f>INDEX('Org2567'!$BF$4:$BF$905,MATCH(OrgTbl[[#This Row],[code5]],'Org2567'!$D$4:$D$905,0))</f>
        <v>10</v>
      </c>
      <c r="N616" s="354"/>
      <c r="O616" s="351" t="s">
        <v>2689</v>
      </c>
      <c r="P616" s="351" t="str">
        <f>INDEX('Org2567'!$BG$4:$BG$905,MATCH(OrgTbl[[#This Row],[code5]],'Org2567'!$D$4:$D$905,0))</f>
        <v>รพช.F1 P50,000-100,000</v>
      </c>
      <c r="Q616" s="355">
        <f>INDEX('Org2567'!$BE:$BE,MATCH(OrgTbl[[#This Row],[code5]],'Org2567'!$D:$D,0))</f>
        <v>53073</v>
      </c>
      <c r="R616" s="356"/>
    </row>
    <row r="617" spans="1:18" s="146" customFormat="1" ht="21" x14ac:dyDescent="0.6">
      <c r="A617" s="350" t="s">
        <v>622</v>
      </c>
      <c r="B617" s="351" t="s">
        <v>2741</v>
      </c>
      <c r="C617" s="351" t="str">
        <f>OrgTbl[[#This Row],[name333]]&amp;","&amp;OrgTbl[[#This Row],[TypeID]]</f>
        <v>หนองบุญมาก,รพช.</v>
      </c>
      <c r="D617" s="351" t="str">
        <f>MID(OrgTbl[[#This Row],[name]],10,100)</f>
        <v>หนองบุญมาก</v>
      </c>
      <c r="E617" s="352">
        <v>9</v>
      </c>
      <c r="F617" s="351" t="str" cm="1">
        <f t="array" ref="F617">_xlfn.IFS(OrgTbl[[#This Row],[TypeID]]="รพช.","โรงพยาบาลชุมชน",OrgTbl[[#This Row],[TypeID]]="รพศ.","โรงพยาบาลศูนย์",OrgTbl[[#This Row],[TypeID]]="รพท.","โรงพยาบาลทั่วไป")</f>
        <v>โรงพยาบาลชุมชน</v>
      </c>
      <c r="G617" s="351" t="str">
        <f>INDEX('Org2567'!$BB$4:$BB$905,MATCH(OrgTbl[[#This Row],[code5]],'Org2567'!$D$4:$D$905,0))</f>
        <v>รพช.</v>
      </c>
      <c r="H617" s="352" t="s">
        <v>4049</v>
      </c>
      <c r="I617" s="351" t="s">
        <v>2682</v>
      </c>
      <c r="J617" s="353">
        <f>INDEX('Org2567'!$BD$4:$BD$905,MATCH(OrgTbl[[#This Row],[code5]],'Org2567'!$D$4:$D$905,0))</f>
        <v>63</v>
      </c>
      <c r="K617" s="351" t="s">
        <v>918</v>
      </c>
      <c r="L617" s="351" t="str">
        <f>INDEX('Org2567'!$BC$4:$BC$905,MATCH(OrgTbl[[#This Row],[code5]],'Org2567'!$D$4:$D$905,0))</f>
        <v>F1</v>
      </c>
      <c r="M617" s="352">
        <f>INDEX('Org2567'!$BF$4:$BF$905,MATCH(OrgTbl[[#This Row],[code5]],'Org2567'!$D$4:$D$905,0))</f>
        <v>9</v>
      </c>
      <c r="N617" s="354"/>
      <c r="O617" s="351" t="s">
        <v>2743</v>
      </c>
      <c r="P617" s="351" t="str">
        <f>INDEX('Org2567'!$BG$4:$BG$905,MATCH(OrgTbl[[#This Row],[code5]],'Org2567'!$D$4:$D$905,0))</f>
        <v>รพช.F1 P&lt;=50,000</v>
      </c>
      <c r="Q617" s="355">
        <f>INDEX('Org2567'!$BE:$BE,MATCH(OrgTbl[[#This Row],[code5]],'Org2567'!$D:$D,0))</f>
        <v>45951</v>
      </c>
      <c r="R617" s="356"/>
    </row>
    <row r="618" spans="1:18" s="146" customFormat="1" ht="21" x14ac:dyDescent="0.6">
      <c r="A618" s="350" t="s">
        <v>616</v>
      </c>
      <c r="B618" s="351" t="s">
        <v>2723</v>
      </c>
      <c r="C618" s="351" t="str">
        <f>OrgTbl[[#This Row],[name333]]&amp;","&amp;OrgTbl[[#This Row],[TypeID]]</f>
        <v>ห้วยแถลง,รพช.</v>
      </c>
      <c r="D618" s="351" t="str">
        <f>MID(OrgTbl[[#This Row],[name]],10,100)</f>
        <v>ห้วยแถลง</v>
      </c>
      <c r="E618" s="352">
        <v>9</v>
      </c>
      <c r="F618" s="351" t="str" cm="1">
        <f t="array" ref="F618">_xlfn.IFS(OrgTbl[[#This Row],[TypeID]]="รพช.","โรงพยาบาลชุมชน",OrgTbl[[#This Row],[TypeID]]="รพศ.","โรงพยาบาลศูนย์",OrgTbl[[#This Row],[TypeID]]="รพท.","โรงพยาบาลทั่วไป")</f>
        <v>โรงพยาบาลชุมชน</v>
      </c>
      <c r="G618" s="351" t="str">
        <f>INDEX('Org2567'!$BB$4:$BB$905,MATCH(OrgTbl[[#This Row],[code5]],'Org2567'!$D$4:$D$905,0))</f>
        <v>รพช.</v>
      </c>
      <c r="H618" s="352" t="s">
        <v>4049</v>
      </c>
      <c r="I618" s="351" t="s">
        <v>2682</v>
      </c>
      <c r="J618" s="353">
        <f>INDEX('Org2567'!$BD$4:$BD$905,MATCH(OrgTbl[[#This Row],[code5]],'Org2567'!$D$4:$D$905,0))</f>
        <v>60</v>
      </c>
      <c r="K618" s="351" t="s">
        <v>918</v>
      </c>
      <c r="L618" s="351" t="str">
        <f>INDEX('Org2567'!$BC$4:$BC$905,MATCH(OrgTbl[[#This Row],[code5]],'Org2567'!$D$4:$D$905,0))</f>
        <v>F1</v>
      </c>
      <c r="M618" s="352">
        <f>INDEX('Org2567'!$BF$4:$BF$905,MATCH(OrgTbl[[#This Row],[code5]],'Org2567'!$D$4:$D$905,0))</f>
        <v>10</v>
      </c>
      <c r="N618" s="354"/>
      <c r="O618" s="351" t="s">
        <v>2725</v>
      </c>
      <c r="P618" s="351" t="str">
        <f>INDEX('Org2567'!$BG$4:$BG$905,MATCH(OrgTbl[[#This Row],[code5]],'Org2567'!$D$4:$D$905,0))</f>
        <v>รพช.F1 P50,000-100,000</v>
      </c>
      <c r="Q618" s="355">
        <f>INDEX('Org2567'!$BE:$BE,MATCH(OrgTbl[[#This Row],[code5]],'Org2567'!$D:$D,0))</f>
        <v>55696</v>
      </c>
      <c r="R618" s="356"/>
    </row>
    <row r="619" spans="1:18" s="146" customFormat="1" ht="21" x14ac:dyDescent="0.6">
      <c r="A619" s="350" t="s">
        <v>623</v>
      </c>
      <c r="B619" s="351" t="s">
        <v>2744</v>
      </c>
      <c r="C619" s="351" t="str">
        <f>OrgTbl[[#This Row],[name333]]&amp;","&amp;OrgTbl[[#This Row],[TypeID]]</f>
        <v>แก้งสนามนาง,รพช.</v>
      </c>
      <c r="D619" s="351" t="str">
        <f>MID(OrgTbl[[#This Row],[name]],10,100)</f>
        <v>แก้งสนามนาง</v>
      </c>
      <c r="E619" s="352">
        <v>9</v>
      </c>
      <c r="F619" s="351" t="str" cm="1">
        <f t="array" ref="F619">_xlfn.IFS(OrgTbl[[#This Row],[TypeID]]="รพช.","โรงพยาบาลชุมชน",OrgTbl[[#This Row],[TypeID]]="รพศ.","โรงพยาบาลศูนย์",OrgTbl[[#This Row],[TypeID]]="รพท.","โรงพยาบาลทั่วไป")</f>
        <v>โรงพยาบาลชุมชน</v>
      </c>
      <c r="G619" s="351" t="str">
        <f>INDEX('Org2567'!$BB$4:$BB$905,MATCH(OrgTbl[[#This Row],[code5]],'Org2567'!$D$4:$D$905,0))</f>
        <v>รพช.</v>
      </c>
      <c r="H619" s="352" t="s">
        <v>4049</v>
      </c>
      <c r="I619" s="351" t="s">
        <v>2682</v>
      </c>
      <c r="J619" s="353">
        <f>INDEX('Org2567'!$BD$4:$BD$905,MATCH(OrgTbl[[#This Row],[code5]],'Org2567'!$D$4:$D$905,0))</f>
        <v>35</v>
      </c>
      <c r="K619" s="351" t="s">
        <v>918</v>
      </c>
      <c r="L619" s="351" t="str">
        <f>INDEX('Org2567'!$BC$4:$BC$905,MATCH(OrgTbl[[#This Row],[code5]],'Org2567'!$D$4:$D$905,0))</f>
        <v>F2</v>
      </c>
      <c r="M619" s="352">
        <f>INDEX('Org2567'!$BF$4:$BF$905,MATCH(OrgTbl[[#This Row],[code5]],'Org2567'!$D$4:$D$905,0))</f>
        <v>5</v>
      </c>
      <c r="N619" s="354"/>
      <c r="O619" s="351" t="s">
        <v>2746</v>
      </c>
      <c r="P619" s="351" t="str">
        <f>INDEX('Org2567'!$BG$4:$BG$905,MATCH(OrgTbl[[#This Row],[code5]],'Org2567'!$D$4:$D$905,0))</f>
        <v>รพช.F2 P&lt;=30,000</v>
      </c>
      <c r="Q619" s="355">
        <f>INDEX('Org2567'!$BE:$BE,MATCH(OrgTbl[[#This Row],[code5]],'Org2567'!$D:$D,0))</f>
        <v>27437</v>
      </c>
      <c r="R619" s="356"/>
    </row>
    <row r="620" spans="1:18" s="146" customFormat="1" ht="21" x14ac:dyDescent="0.6">
      <c r="A620" s="350" t="s">
        <v>619</v>
      </c>
      <c r="B620" s="351" t="s">
        <v>2732</v>
      </c>
      <c r="C620" s="351" t="str">
        <f>OrgTbl[[#This Row],[name333]]&amp;","&amp;OrgTbl[[#This Row],[TypeID]]</f>
        <v>ขามทะเลสอ,รพช.</v>
      </c>
      <c r="D620" s="351" t="str">
        <f>MID(OrgTbl[[#This Row],[name]],10,100)</f>
        <v>ขามทะเลสอ</v>
      </c>
      <c r="E620" s="352">
        <v>9</v>
      </c>
      <c r="F620" s="351" t="str" cm="1">
        <f t="array" ref="F620">_xlfn.IFS(OrgTbl[[#This Row],[TypeID]]="รพช.","โรงพยาบาลชุมชน",OrgTbl[[#This Row],[TypeID]]="รพศ.","โรงพยาบาลศูนย์",OrgTbl[[#This Row],[TypeID]]="รพท.","โรงพยาบาลทั่วไป")</f>
        <v>โรงพยาบาลชุมชน</v>
      </c>
      <c r="G620" s="351" t="str">
        <f>INDEX('Org2567'!$BB$4:$BB$905,MATCH(OrgTbl[[#This Row],[code5]],'Org2567'!$D$4:$D$905,0))</f>
        <v>รพช.</v>
      </c>
      <c r="H620" s="352" t="s">
        <v>4049</v>
      </c>
      <c r="I620" s="351" t="s">
        <v>2682</v>
      </c>
      <c r="J620" s="353">
        <f>INDEX('Org2567'!$BD$4:$BD$905,MATCH(OrgTbl[[#This Row],[code5]],'Org2567'!$D$4:$D$905,0))</f>
        <v>36</v>
      </c>
      <c r="K620" s="351" t="s">
        <v>918</v>
      </c>
      <c r="L620" s="351" t="str">
        <f>INDEX('Org2567'!$BC$4:$BC$905,MATCH(OrgTbl[[#This Row],[code5]],'Org2567'!$D$4:$D$905,0))</f>
        <v>F2</v>
      </c>
      <c r="M620" s="352">
        <f>INDEX('Org2567'!$BF$4:$BF$905,MATCH(OrgTbl[[#This Row],[code5]],'Org2567'!$D$4:$D$905,0))</f>
        <v>5</v>
      </c>
      <c r="N620" s="354"/>
      <c r="O620" s="351" t="s">
        <v>2734</v>
      </c>
      <c r="P620" s="351" t="str">
        <f>INDEX('Org2567'!$BG$4:$BG$905,MATCH(OrgTbl[[#This Row],[code5]],'Org2567'!$D$4:$D$905,0))</f>
        <v>รพช.F2 P&lt;=30,000</v>
      </c>
      <c r="Q620" s="355">
        <f>INDEX('Org2567'!$BE:$BE,MATCH(OrgTbl[[#This Row],[code5]],'Org2567'!$D:$D,0))</f>
        <v>20527</v>
      </c>
      <c r="R620" s="356"/>
    </row>
    <row r="621" spans="1:18" s="146" customFormat="1" ht="21" x14ac:dyDescent="0.6">
      <c r="A621" s="350" t="s">
        <v>611</v>
      </c>
      <c r="B621" s="351" t="s">
        <v>2710</v>
      </c>
      <c r="C621" s="351" t="str">
        <f>OrgTbl[[#This Row],[name333]]&amp;","&amp;OrgTbl[[#This Row],[TypeID]]</f>
        <v>ขามสะแกแสง,รพช.</v>
      </c>
      <c r="D621" s="351" t="str">
        <f>MID(OrgTbl[[#This Row],[name]],10,100)</f>
        <v>ขามสะแกแสง</v>
      </c>
      <c r="E621" s="352">
        <v>9</v>
      </c>
      <c r="F621" s="351" t="str" cm="1">
        <f t="array" ref="F621">_xlfn.IFS(OrgTbl[[#This Row],[TypeID]]="รพช.","โรงพยาบาลชุมชน",OrgTbl[[#This Row],[TypeID]]="รพศ.","โรงพยาบาลศูนย์",OrgTbl[[#This Row],[TypeID]]="รพท.","โรงพยาบาลทั่วไป")</f>
        <v>โรงพยาบาลชุมชน</v>
      </c>
      <c r="G621" s="351" t="str">
        <f>INDEX('Org2567'!$BB$4:$BB$905,MATCH(OrgTbl[[#This Row],[code5]],'Org2567'!$D$4:$D$905,0))</f>
        <v>รพช.</v>
      </c>
      <c r="H621" s="352" t="s">
        <v>4049</v>
      </c>
      <c r="I621" s="351" t="s">
        <v>2682</v>
      </c>
      <c r="J621" s="353">
        <f>INDEX('Org2567'!$BD$4:$BD$905,MATCH(OrgTbl[[#This Row],[code5]],'Org2567'!$D$4:$D$905,0))</f>
        <v>60</v>
      </c>
      <c r="K621" s="351" t="s">
        <v>918</v>
      </c>
      <c r="L621" s="351" t="str">
        <f>INDEX('Org2567'!$BC$4:$BC$905,MATCH(OrgTbl[[#This Row],[code5]],'Org2567'!$D$4:$D$905,0))</f>
        <v>F2</v>
      </c>
      <c r="M621" s="352">
        <f>INDEX('Org2567'!$BF$4:$BF$905,MATCH(OrgTbl[[#This Row],[code5]],'Org2567'!$D$4:$D$905,0))</f>
        <v>6</v>
      </c>
      <c r="N621" s="354"/>
      <c r="O621" s="351" t="s">
        <v>2712</v>
      </c>
      <c r="P621" s="351" t="str">
        <f>INDEX('Org2567'!$BG$4:$BG$905,MATCH(OrgTbl[[#This Row],[code5]],'Org2567'!$D$4:$D$905,0))</f>
        <v>รพช.F2 P30,000-60,000</v>
      </c>
      <c r="Q621" s="355">
        <f>INDEX('Org2567'!$BE:$BE,MATCH(OrgTbl[[#This Row],[code5]],'Org2567'!$D:$D,0))</f>
        <v>30370</v>
      </c>
      <c r="R621" s="356"/>
    </row>
    <row r="622" spans="1:18" s="146" customFormat="1" ht="21" x14ac:dyDescent="0.6">
      <c r="A622" s="350" t="s">
        <v>604</v>
      </c>
      <c r="B622" s="351" t="s">
        <v>2690</v>
      </c>
      <c r="C622" s="351" t="str">
        <f>OrgTbl[[#This Row],[name333]]&amp;","&amp;OrgTbl[[#This Row],[TypeID]]</f>
        <v>คง,รพช.</v>
      </c>
      <c r="D622" s="351" t="str">
        <f>MID(OrgTbl[[#This Row],[name]],10,100)</f>
        <v>คง</v>
      </c>
      <c r="E622" s="352">
        <v>9</v>
      </c>
      <c r="F622" s="351" t="str" cm="1">
        <f t="array" ref="F622">_xlfn.IFS(OrgTbl[[#This Row],[TypeID]]="รพช.","โรงพยาบาลชุมชน",OrgTbl[[#This Row],[TypeID]]="รพศ.","โรงพยาบาลศูนย์",OrgTbl[[#This Row],[TypeID]]="รพท.","โรงพยาบาลทั่วไป")</f>
        <v>โรงพยาบาลชุมชน</v>
      </c>
      <c r="G622" s="351" t="str">
        <f>INDEX('Org2567'!$BB$4:$BB$905,MATCH(OrgTbl[[#This Row],[code5]],'Org2567'!$D$4:$D$905,0))</f>
        <v>รพช.</v>
      </c>
      <c r="H622" s="352" t="s">
        <v>4049</v>
      </c>
      <c r="I622" s="351" t="s">
        <v>2682</v>
      </c>
      <c r="J622" s="353">
        <f>INDEX('Org2567'!$BD$4:$BD$905,MATCH(OrgTbl[[#This Row],[code5]],'Org2567'!$D$4:$D$905,0))</f>
        <v>60</v>
      </c>
      <c r="K622" s="351" t="s">
        <v>918</v>
      </c>
      <c r="L622" s="351" t="str">
        <f>INDEX('Org2567'!$BC$4:$BC$905,MATCH(OrgTbl[[#This Row],[code5]],'Org2567'!$D$4:$D$905,0))</f>
        <v>F2</v>
      </c>
      <c r="M622" s="352">
        <f>INDEX('Org2567'!$BF$4:$BF$905,MATCH(OrgTbl[[#This Row],[code5]],'Org2567'!$D$4:$D$905,0))</f>
        <v>6</v>
      </c>
      <c r="N622" s="354"/>
      <c r="O622" s="351" t="s">
        <v>2692</v>
      </c>
      <c r="P622" s="351" t="str">
        <f>INDEX('Org2567'!$BG$4:$BG$905,MATCH(OrgTbl[[#This Row],[code5]],'Org2567'!$D$4:$D$905,0))</f>
        <v>รพช.F2 P30,000-60,000</v>
      </c>
      <c r="Q622" s="355">
        <f>INDEX('Org2567'!$BE:$BE,MATCH(OrgTbl[[#This Row],[code5]],'Org2567'!$D:$D,0))</f>
        <v>56592</v>
      </c>
      <c r="R622" s="356"/>
    </row>
    <row r="623" spans="1:18" s="146" customFormat="1" ht="21" x14ac:dyDescent="0.6">
      <c r="A623" s="350" t="s">
        <v>630</v>
      </c>
      <c r="B623" s="351" t="s">
        <v>4074</v>
      </c>
      <c r="C623" s="351" t="str">
        <f>OrgTbl[[#This Row],[name333]]&amp;","&amp;OrgTbl[[#This Row],[TypeID]]</f>
        <v>เฉลิมพระเกียรติ(นครราชสีมา),รพช.</v>
      </c>
      <c r="D623" s="351" t="str">
        <f>MID(OrgTbl[[#This Row],[name]],10,100)</f>
        <v>เฉลิมพระเกียรติ(นครราชสีมา)</v>
      </c>
      <c r="E623" s="352">
        <v>9</v>
      </c>
      <c r="F623" s="351" t="str" cm="1">
        <f t="array" ref="F623">_xlfn.IFS(OrgTbl[[#This Row],[TypeID]]="รพช.","โรงพยาบาลชุมชน",OrgTbl[[#This Row],[TypeID]]="รพศ.","โรงพยาบาลศูนย์",OrgTbl[[#This Row],[TypeID]]="รพท.","โรงพยาบาลทั่วไป")</f>
        <v>โรงพยาบาลชุมชน</v>
      </c>
      <c r="G623" s="351" t="str">
        <f>INDEX('Org2567'!$BB$4:$BB$905,MATCH(OrgTbl[[#This Row],[code5]],'Org2567'!$D$4:$D$905,0))</f>
        <v>รพช.</v>
      </c>
      <c r="H623" s="352" t="s">
        <v>4049</v>
      </c>
      <c r="I623" s="351" t="s">
        <v>2682</v>
      </c>
      <c r="J623" s="353">
        <f>INDEX('Org2567'!$BD$4:$BD$905,MATCH(OrgTbl[[#This Row],[code5]],'Org2567'!$D$4:$D$905,0))</f>
        <v>36</v>
      </c>
      <c r="K623" s="351" t="s">
        <v>918</v>
      </c>
      <c r="L623" s="351" t="str">
        <f>INDEX('Org2567'!$BC$4:$BC$905,MATCH(OrgTbl[[#This Row],[code5]],'Org2567'!$D$4:$D$905,0))</f>
        <v>F2</v>
      </c>
      <c r="M623" s="352">
        <f>INDEX('Org2567'!$BF$4:$BF$905,MATCH(OrgTbl[[#This Row],[code5]],'Org2567'!$D$4:$D$905,0))</f>
        <v>5</v>
      </c>
      <c r="N623" s="354"/>
      <c r="O623" s="351" t="s">
        <v>2761</v>
      </c>
      <c r="P623" s="351" t="str">
        <f>INDEX('Org2567'!$BG$4:$BG$905,MATCH(OrgTbl[[#This Row],[code5]],'Org2567'!$D$4:$D$905,0))</f>
        <v>รพช.F2 P&lt;=30,000</v>
      </c>
      <c r="Q623" s="355">
        <f>INDEX('Org2567'!$BE:$BE,MATCH(OrgTbl[[#This Row],[code5]],'Org2567'!$D:$D,0))</f>
        <v>25057</v>
      </c>
      <c r="R623" s="356"/>
    </row>
    <row r="624" spans="1:18" s="146" customFormat="1" ht="21" x14ac:dyDescent="0.6">
      <c r="A624" s="350" t="s">
        <v>626</v>
      </c>
      <c r="B624" s="351" t="s">
        <v>3892</v>
      </c>
      <c r="C624" s="351" t="str">
        <f>OrgTbl[[#This Row],[name333]]&amp;","&amp;OrgTbl[[#This Row],[TypeID]]</f>
        <v>เฉลิมพระเกียรติสมเด็จย่า ๑๐๐ ปี,รพช.</v>
      </c>
      <c r="D624" s="351" t="str">
        <f>MID(OrgTbl[[#This Row],[name]],10,100)</f>
        <v>เฉลิมพระเกียรติสมเด็จย่า ๑๐๐ ปี</v>
      </c>
      <c r="E624" s="352">
        <v>9</v>
      </c>
      <c r="F624" s="351" t="str" cm="1">
        <f t="array" ref="F624">_xlfn.IFS(OrgTbl[[#This Row],[TypeID]]="รพช.","โรงพยาบาลชุมชน",OrgTbl[[#This Row],[TypeID]]="รพศ.","โรงพยาบาลศูนย์",OrgTbl[[#This Row],[TypeID]]="รพท.","โรงพยาบาลทั่วไป")</f>
        <v>โรงพยาบาลชุมชน</v>
      </c>
      <c r="G624" s="351" t="str">
        <f>INDEX('Org2567'!$BB$4:$BB$905,MATCH(OrgTbl[[#This Row],[code5]],'Org2567'!$D$4:$D$905,0))</f>
        <v>รพช.</v>
      </c>
      <c r="H624" s="352" t="s">
        <v>4049</v>
      </c>
      <c r="I624" s="351" t="s">
        <v>2682</v>
      </c>
      <c r="J624" s="353">
        <f>INDEX('Org2567'!$BD$4:$BD$905,MATCH(OrgTbl[[#This Row],[code5]],'Org2567'!$D$4:$D$905,0))</f>
        <v>30</v>
      </c>
      <c r="K624" s="351" t="s">
        <v>918</v>
      </c>
      <c r="L624" s="351" t="str">
        <f>INDEX('Org2567'!$BC$4:$BC$905,MATCH(OrgTbl[[#This Row],[code5]],'Org2567'!$D$4:$D$905,0))</f>
        <v>F2</v>
      </c>
      <c r="M624" s="352">
        <f>INDEX('Org2567'!$BF$4:$BF$905,MATCH(OrgTbl[[#This Row],[code5]],'Org2567'!$D$4:$D$905,0))</f>
        <v>5</v>
      </c>
      <c r="N624" s="354"/>
      <c r="O624" s="351" t="s">
        <v>2753</v>
      </c>
      <c r="P624" s="351" t="str">
        <f>INDEX('Org2567'!$BG$4:$BG$905,MATCH(OrgTbl[[#This Row],[code5]],'Org2567'!$D$4:$D$905,0))</f>
        <v>รพช.F2 P&lt;=30,000</v>
      </c>
      <c r="Q624" s="355">
        <f>INDEX('Org2567'!$BE:$BE,MATCH(OrgTbl[[#This Row],[code5]],'Org2567'!$D:$D,0))</f>
        <v>19802</v>
      </c>
      <c r="R624" s="356"/>
    </row>
    <row r="625" spans="1:18" s="146" customFormat="1" ht="21" x14ac:dyDescent="0.6">
      <c r="A625" s="350" t="s">
        <v>624</v>
      </c>
      <c r="B625" s="351" t="s">
        <v>2747</v>
      </c>
      <c r="C625" s="351" t="str">
        <f>OrgTbl[[#This Row],[name333]]&amp;","&amp;OrgTbl[[#This Row],[TypeID]]</f>
        <v>โนนแดง,รพช.</v>
      </c>
      <c r="D625" s="351" t="str">
        <f>MID(OrgTbl[[#This Row],[name]],10,100)</f>
        <v>โนนแดง</v>
      </c>
      <c r="E625" s="352">
        <v>9</v>
      </c>
      <c r="F625" s="351" t="str" cm="1">
        <f t="array" ref="F625">_xlfn.IFS(OrgTbl[[#This Row],[TypeID]]="รพช.","โรงพยาบาลชุมชน",OrgTbl[[#This Row],[TypeID]]="รพศ.","โรงพยาบาลศูนย์",OrgTbl[[#This Row],[TypeID]]="รพท.","โรงพยาบาลทั่วไป")</f>
        <v>โรงพยาบาลชุมชน</v>
      </c>
      <c r="G625" s="351" t="str">
        <f>INDEX('Org2567'!$BB$4:$BB$905,MATCH(OrgTbl[[#This Row],[code5]],'Org2567'!$D$4:$D$905,0))</f>
        <v>รพช.</v>
      </c>
      <c r="H625" s="352" t="s">
        <v>4049</v>
      </c>
      <c r="I625" s="351" t="s">
        <v>2682</v>
      </c>
      <c r="J625" s="353">
        <f>INDEX('Org2567'!$BD$4:$BD$905,MATCH(OrgTbl[[#This Row],[code5]],'Org2567'!$D$4:$D$905,0))</f>
        <v>30</v>
      </c>
      <c r="K625" s="351" t="s">
        <v>918</v>
      </c>
      <c r="L625" s="351" t="str">
        <f>INDEX('Org2567'!$BC$4:$BC$905,MATCH(OrgTbl[[#This Row],[code5]],'Org2567'!$D$4:$D$905,0))</f>
        <v>F2</v>
      </c>
      <c r="M625" s="352">
        <f>INDEX('Org2567'!$BF$4:$BF$905,MATCH(OrgTbl[[#This Row],[code5]],'Org2567'!$D$4:$D$905,0))</f>
        <v>5</v>
      </c>
      <c r="N625" s="354"/>
      <c r="O625" s="351" t="s">
        <v>2749</v>
      </c>
      <c r="P625" s="351" t="str">
        <f>INDEX('Org2567'!$BG$4:$BG$905,MATCH(OrgTbl[[#This Row],[code5]],'Org2567'!$D$4:$D$905,0))</f>
        <v>รพช.F2 P&lt;=30,000</v>
      </c>
      <c r="Q625" s="355">
        <f>INDEX('Org2567'!$BE:$BE,MATCH(OrgTbl[[#This Row],[code5]],'Org2567'!$D:$D,0))</f>
        <v>17070</v>
      </c>
      <c r="R625" s="356"/>
    </row>
    <row r="626" spans="1:18" s="146" customFormat="1" ht="21" x14ac:dyDescent="0.6">
      <c r="A626" s="350" t="s">
        <v>605</v>
      </c>
      <c r="B626" s="351" t="s">
        <v>2693</v>
      </c>
      <c r="C626" s="351" t="str">
        <f>OrgTbl[[#This Row],[name333]]&amp;","&amp;OrgTbl[[#This Row],[TypeID]]</f>
        <v>บ้านเหลื่อม,รพช.</v>
      </c>
      <c r="D626" s="351" t="str">
        <f>MID(OrgTbl[[#This Row],[name]],10,100)</f>
        <v>บ้านเหลื่อม</v>
      </c>
      <c r="E626" s="352">
        <v>9</v>
      </c>
      <c r="F626" s="351" t="str" cm="1">
        <f t="array" ref="F626">_xlfn.IFS(OrgTbl[[#This Row],[TypeID]]="รพช.","โรงพยาบาลชุมชน",OrgTbl[[#This Row],[TypeID]]="รพศ.","โรงพยาบาลศูนย์",OrgTbl[[#This Row],[TypeID]]="รพท.","โรงพยาบาลทั่วไป")</f>
        <v>โรงพยาบาลชุมชน</v>
      </c>
      <c r="G626" s="351" t="str">
        <f>INDEX('Org2567'!$BB$4:$BB$905,MATCH(OrgTbl[[#This Row],[code5]],'Org2567'!$D$4:$D$905,0))</f>
        <v>รพช.</v>
      </c>
      <c r="H626" s="352" t="s">
        <v>4049</v>
      </c>
      <c r="I626" s="351" t="s">
        <v>2682</v>
      </c>
      <c r="J626" s="353">
        <f>INDEX('Org2567'!$BD$4:$BD$905,MATCH(OrgTbl[[#This Row],[code5]],'Org2567'!$D$4:$D$905,0))</f>
        <v>35</v>
      </c>
      <c r="K626" s="351" t="s">
        <v>923</v>
      </c>
      <c r="L626" s="351" t="str">
        <f>INDEX('Org2567'!$BC$4:$BC$905,MATCH(OrgTbl[[#This Row],[code5]],'Org2567'!$D$4:$D$905,0))</f>
        <v>F2</v>
      </c>
      <c r="M626" s="352">
        <f>INDEX('Org2567'!$BF$4:$BF$905,MATCH(OrgTbl[[#This Row],[code5]],'Org2567'!$D$4:$D$905,0))</f>
        <v>5</v>
      </c>
      <c r="N626" s="354"/>
      <c r="O626" s="351" t="s">
        <v>2695</v>
      </c>
      <c r="P626" s="351" t="str">
        <f>INDEX('Org2567'!$BG$4:$BG$905,MATCH(OrgTbl[[#This Row],[code5]],'Org2567'!$D$4:$D$905,0))</f>
        <v>รพช.F2 P&lt;=30,000</v>
      </c>
      <c r="Q626" s="355">
        <f>INDEX('Org2567'!$BE:$BE,MATCH(OrgTbl[[#This Row],[code5]],'Org2567'!$D:$D,0))</f>
        <v>15854</v>
      </c>
      <c r="R626" s="356"/>
    </row>
    <row r="627" spans="1:18" s="146" customFormat="1" ht="21" x14ac:dyDescent="0.6">
      <c r="A627" s="350" t="s">
        <v>628</v>
      </c>
      <c r="B627" s="351" t="s">
        <v>3989</v>
      </c>
      <c r="C627" s="351" t="str">
        <f>OrgTbl[[#This Row],[name333]]&amp;","&amp;OrgTbl[[#This Row],[TypeID]]</f>
        <v>พระทองคำเฉลิมพระเกียรติ ๘๐ พรรษา,รพช.</v>
      </c>
      <c r="D627" s="351" t="str">
        <f>MID(OrgTbl[[#This Row],[name]],10,100)</f>
        <v>พระทองคำเฉลิมพระเกียรติ ๘๐ พรรษา</v>
      </c>
      <c r="E627" s="352">
        <v>9</v>
      </c>
      <c r="F627" s="351" t="str" cm="1">
        <f t="array" ref="F627">_xlfn.IFS(OrgTbl[[#This Row],[TypeID]]="รพช.","โรงพยาบาลชุมชน",OrgTbl[[#This Row],[TypeID]]="รพศ.","โรงพยาบาลศูนย์",OrgTbl[[#This Row],[TypeID]]="รพท.","โรงพยาบาลทั่วไป")</f>
        <v>โรงพยาบาลชุมชน</v>
      </c>
      <c r="G627" s="351" t="str">
        <f>INDEX('Org2567'!$BB$4:$BB$905,MATCH(OrgTbl[[#This Row],[code5]],'Org2567'!$D$4:$D$905,0))</f>
        <v>รพช.</v>
      </c>
      <c r="H627" s="352" t="s">
        <v>4049</v>
      </c>
      <c r="I627" s="351" t="s">
        <v>2682</v>
      </c>
      <c r="J627" s="353">
        <f>INDEX('Org2567'!$BD$4:$BD$905,MATCH(OrgTbl[[#This Row],[code5]],'Org2567'!$D$4:$D$905,0))</f>
        <v>30</v>
      </c>
      <c r="K627" s="351" t="s">
        <v>923</v>
      </c>
      <c r="L627" s="351" t="str">
        <f>INDEX('Org2567'!$BC$4:$BC$905,MATCH(OrgTbl[[#This Row],[code5]],'Org2567'!$D$4:$D$905,0))</f>
        <v>F2</v>
      </c>
      <c r="M627" s="352">
        <f>INDEX('Org2567'!$BF$4:$BF$905,MATCH(OrgTbl[[#This Row],[code5]],'Org2567'!$D$4:$D$905,0))</f>
        <v>6</v>
      </c>
      <c r="N627" s="354"/>
      <c r="O627" s="351" t="s">
        <v>2757</v>
      </c>
      <c r="P627" s="351" t="str">
        <f>INDEX('Org2567'!$BG$4:$BG$905,MATCH(OrgTbl[[#This Row],[code5]],'Org2567'!$D$4:$D$905,0))</f>
        <v>รพช.F2 P30,000-60,000</v>
      </c>
      <c r="Q627" s="355">
        <f>INDEX('Org2567'!$BE:$BE,MATCH(OrgTbl[[#This Row],[code5]],'Org2567'!$D:$D,0))</f>
        <v>32718</v>
      </c>
      <c r="R627" s="356"/>
    </row>
    <row r="628" spans="1:18" s="146" customFormat="1" ht="21" x14ac:dyDescent="0.6">
      <c r="A628" s="350" t="s">
        <v>627</v>
      </c>
      <c r="B628" s="351" t="s">
        <v>2754</v>
      </c>
      <c r="C628" s="351" t="str">
        <f>OrgTbl[[#This Row],[name333]]&amp;","&amp;OrgTbl[[#This Row],[TypeID]]</f>
        <v>ลำทะเมนชัย,รพช.</v>
      </c>
      <c r="D628" s="351" t="str">
        <f>MID(OrgTbl[[#This Row],[name]],10,100)</f>
        <v>ลำทะเมนชัย</v>
      </c>
      <c r="E628" s="352">
        <v>9</v>
      </c>
      <c r="F628" s="351" t="str" cm="1">
        <f t="array" ref="F628">_xlfn.IFS(OrgTbl[[#This Row],[TypeID]]="รพช.","โรงพยาบาลชุมชน",OrgTbl[[#This Row],[TypeID]]="รพศ.","โรงพยาบาลศูนย์",OrgTbl[[#This Row],[TypeID]]="รพท.","โรงพยาบาลทั่วไป")</f>
        <v>โรงพยาบาลชุมชน</v>
      </c>
      <c r="G628" s="351" t="str">
        <f>INDEX('Org2567'!$BB$4:$BB$905,MATCH(OrgTbl[[#This Row],[code5]],'Org2567'!$D$4:$D$905,0))</f>
        <v>รพช.</v>
      </c>
      <c r="H628" s="352" t="s">
        <v>4049</v>
      </c>
      <c r="I628" s="351" t="s">
        <v>2682</v>
      </c>
      <c r="J628" s="353">
        <f>INDEX('Org2567'!$BD$4:$BD$905,MATCH(OrgTbl[[#This Row],[code5]],'Org2567'!$D$4:$D$905,0))</f>
        <v>30</v>
      </c>
      <c r="K628" s="351" t="s">
        <v>923</v>
      </c>
      <c r="L628" s="351" t="str">
        <f>INDEX('Org2567'!$BC$4:$BC$905,MATCH(OrgTbl[[#This Row],[code5]],'Org2567'!$D$4:$D$905,0))</f>
        <v>F2</v>
      </c>
      <c r="M628" s="352">
        <f>INDEX('Org2567'!$BF$4:$BF$905,MATCH(OrgTbl[[#This Row],[code5]],'Org2567'!$D$4:$D$905,0))</f>
        <v>5</v>
      </c>
      <c r="N628" s="354"/>
      <c r="O628" s="351" t="s">
        <v>2756</v>
      </c>
      <c r="P628" s="351" t="str">
        <f>INDEX('Org2567'!$BG$4:$BG$905,MATCH(OrgTbl[[#This Row],[code5]],'Org2567'!$D$4:$D$905,0))</f>
        <v>รพช.F2 P&lt;=30,000</v>
      </c>
      <c r="Q628" s="355">
        <f>INDEX('Org2567'!$BE:$BE,MATCH(OrgTbl[[#This Row],[code5]],'Org2567'!$D:$D,0))</f>
        <v>23669</v>
      </c>
      <c r="R628" s="356"/>
    </row>
    <row r="629" spans="1:18" s="146" customFormat="1" ht="21" x14ac:dyDescent="0.6">
      <c r="A629" s="350" t="s">
        <v>625</v>
      </c>
      <c r="B629" s="351" t="s">
        <v>2750</v>
      </c>
      <c r="C629" s="351" t="str">
        <f>OrgTbl[[#This Row],[name333]]&amp;","&amp;OrgTbl[[#This Row],[TypeID]]</f>
        <v>วังน้ำเขียว,รพช.</v>
      </c>
      <c r="D629" s="351" t="str">
        <f>MID(OrgTbl[[#This Row],[name]],10,100)</f>
        <v>วังน้ำเขียว</v>
      </c>
      <c r="E629" s="352">
        <v>9</v>
      </c>
      <c r="F629" s="351" t="str" cm="1">
        <f t="array" ref="F629">_xlfn.IFS(OrgTbl[[#This Row],[TypeID]]="รพช.","โรงพยาบาลชุมชน",OrgTbl[[#This Row],[TypeID]]="รพศ.","โรงพยาบาลศูนย์",OrgTbl[[#This Row],[TypeID]]="รพท.","โรงพยาบาลทั่วไป")</f>
        <v>โรงพยาบาลชุมชน</v>
      </c>
      <c r="G629" s="351" t="str">
        <f>INDEX('Org2567'!$BB$4:$BB$905,MATCH(OrgTbl[[#This Row],[code5]],'Org2567'!$D$4:$D$905,0))</f>
        <v>รพช.</v>
      </c>
      <c r="H629" s="352" t="s">
        <v>4049</v>
      </c>
      <c r="I629" s="351" t="s">
        <v>2682</v>
      </c>
      <c r="J629" s="353">
        <f>INDEX('Org2567'!$BD$4:$BD$905,MATCH(OrgTbl[[#This Row],[code5]],'Org2567'!$D$4:$D$905,0))</f>
        <v>51</v>
      </c>
      <c r="K629" s="351" t="s">
        <v>923</v>
      </c>
      <c r="L629" s="351" t="str">
        <f>INDEX('Org2567'!$BC$4:$BC$905,MATCH(OrgTbl[[#This Row],[code5]],'Org2567'!$D$4:$D$905,0))</f>
        <v>F2</v>
      </c>
      <c r="M629" s="352">
        <f>INDEX('Org2567'!$BF$4:$BF$905,MATCH(OrgTbl[[#This Row],[code5]],'Org2567'!$D$4:$D$905,0))</f>
        <v>6</v>
      </c>
      <c r="N629" s="354"/>
      <c r="O629" s="351" t="s">
        <v>2752</v>
      </c>
      <c r="P629" s="351" t="str">
        <f>INDEX('Org2567'!$BG$4:$BG$905,MATCH(OrgTbl[[#This Row],[code5]],'Org2567'!$D$4:$D$905,0))</f>
        <v>รพช.F2 P30,000-60,000</v>
      </c>
      <c r="Q629" s="355">
        <f>INDEX('Org2567'!$BE:$BE,MATCH(OrgTbl[[#This Row],[code5]],'Org2567'!$D:$D,0))</f>
        <v>34752</v>
      </c>
      <c r="R629" s="356"/>
    </row>
    <row r="630" spans="1:18" s="146" customFormat="1" ht="21" x14ac:dyDescent="0.6">
      <c r="A630" s="350" t="s">
        <v>633</v>
      </c>
      <c r="B630" s="351" t="s">
        <v>2768</v>
      </c>
      <c r="C630" s="351" t="str">
        <f>OrgTbl[[#This Row],[name333]]&amp;","&amp;OrgTbl[[#This Row],[TypeID]]</f>
        <v>เทพารักษ์,รพช.</v>
      </c>
      <c r="D630" s="351" t="str">
        <f>MID(OrgTbl[[#This Row],[name]],10,100)</f>
        <v>เทพารักษ์</v>
      </c>
      <c r="E630" s="352">
        <v>9</v>
      </c>
      <c r="F630" s="351" t="str" cm="1">
        <f t="array" ref="F630">_xlfn.IFS(OrgTbl[[#This Row],[TypeID]]="รพช.","โรงพยาบาลชุมชน",OrgTbl[[#This Row],[TypeID]]="รพศ.","โรงพยาบาลศูนย์",OrgTbl[[#This Row],[TypeID]]="รพท.","โรงพยาบาลทั่วไป")</f>
        <v>โรงพยาบาลชุมชน</v>
      </c>
      <c r="G630" s="351" t="str">
        <f>INDEX('Org2567'!$BB$4:$BB$905,MATCH(OrgTbl[[#This Row],[code5]],'Org2567'!$D$4:$D$905,0))</f>
        <v>รพช.</v>
      </c>
      <c r="H630" s="352" t="s">
        <v>4049</v>
      </c>
      <c r="I630" s="351" t="s">
        <v>2682</v>
      </c>
      <c r="J630" s="353">
        <f>INDEX('Org2567'!$BD$4:$BD$905,MATCH(OrgTbl[[#This Row],[code5]],'Org2567'!$D$4:$D$905,0))</f>
        <v>30</v>
      </c>
      <c r="K630" s="351" t="s">
        <v>923</v>
      </c>
      <c r="L630" s="351" t="str">
        <f>INDEX('Org2567'!$BC$4:$BC$905,MATCH(OrgTbl[[#This Row],[code5]],'Org2567'!$D$4:$D$905,0))</f>
        <v>F3</v>
      </c>
      <c r="M630" s="352">
        <f>INDEX('Org2567'!$BF$4:$BF$905,MATCH(OrgTbl[[#This Row],[code5]],'Org2567'!$D$4:$D$905,0))</f>
        <v>3</v>
      </c>
      <c r="N630" s="354"/>
      <c r="O630" s="351" t="s">
        <v>2770</v>
      </c>
      <c r="P630" s="351" t="str">
        <f>INDEX('Org2567'!$BG$4:$BG$905,MATCH(OrgTbl[[#This Row],[code5]],'Org2567'!$D$4:$D$905,0))</f>
        <v>รพช.F3 P15,000-25,000</v>
      </c>
      <c r="Q630" s="355">
        <f>INDEX('Org2567'!$BE:$BE,MATCH(OrgTbl[[#This Row],[code5]],'Org2567'!$D:$D,0))</f>
        <v>18626</v>
      </c>
      <c r="R630" s="356"/>
    </row>
    <row r="631" spans="1:18" s="146" customFormat="1" ht="21" x14ac:dyDescent="0.6">
      <c r="A631" s="350" t="s">
        <v>631</v>
      </c>
      <c r="B631" s="351" t="s">
        <v>2762</v>
      </c>
      <c r="C631" s="351" t="str">
        <f>OrgTbl[[#This Row],[name333]]&amp;","&amp;OrgTbl[[#This Row],[TypeID]]</f>
        <v>บัวลาย,รพช.</v>
      </c>
      <c r="D631" s="351" t="str">
        <f>MID(OrgTbl[[#This Row],[name]],10,100)</f>
        <v>บัวลาย</v>
      </c>
      <c r="E631" s="352">
        <v>9</v>
      </c>
      <c r="F631" s="351" t="str" cm="1">
        <f t="array" ref="F631">_xlfn.IFS(OrgTbl[[#This Row],[TypeID]]="รพช.","โรงพยาบาลชุมชน",OrgTbl[[#This Row],[TypeID]]="รพศ.","โรงพยาบาลศูนย์",OrgTbl[[#This Row],[TypeID]]="รพท.","โรงพยาบาลทั่วไป")</f>
        <v>โรงพยาบาลชุมชน</v>
      </c>
      <c r="G631" s="351" t="str">
        <f>INDEX('Org2567'!$BB$4:$BB$905,MATCH(OrgTbl[[#This Row],[code5]],'Org2567'!$D$4:$D$905,0))</f>
        <v>รพช.</v>
      </c>
      <c r="H631" s="352" t="s">
        <v>4049</v>
      </c>
      <c r="I631" s="351" t="s">
        <v>2682</v>
      </c>
      <c r="J631" s="353">
        <f>INDEX('Org2567'!$BD$4:$BD$905,MATCH(OrgTbl[[#This Row],[code5]],'Org2567'!$D$4:$D$905,0))</f>
        <v>10</v>
      </c>
      <c r="K631" s="351" t="s">
        <v>923</v>
      </c>
      <c r="L631" s="351" t="str">
        <f>INDEX('Org2567'!$BC$4:$BC$905,MATCH(OrgTbl[[#This Row],[code5]],'Org2567'!$D$4:$D$905,0))</f>
        <v>F3</v>
      </c>
      <c r="M631" s="352">
        <f>INDEX('Org2567'!$BF$4:$BF$905,MATCH(OrgTbl[[#This Row],[code5]],'Org2567'!$D$4:$D$905,0))</f>
        <v>3</v>
      </c>
      <c r="N631" s="354"/>
      <c r="O631" s="351" t="s">
        <v>2764</v>
      </c>
      <c r="P631" s="351" t="str">
        <f>INDEX('Org2567'!$BG$4:$BG$905,MATCH(OrgTbl[[#This Row],[code5]],'Org2567'!$D$4:$D$905,0))</f>
        <v>รพช.F3 P15,000-25,000</v>
      </c>
      <c r="Q631" s="355">
        <f>INDEX('Org2567'!$BE:$BE,MATCH(OrgTbl[[#This Row],[code5]],'Org2567'!$D:$D,0))</f>
        <v>17610</v>
      </c>
      <c r="R631" s="356"/>
    </row>
    <row r="632" spans="1:18" s="146" customFormat="1" ht="21" x14ac:dyDescent="0.6">
      <c r="A632" s="350" t="s">
        <v>3915</v>
      </c>
      <c r="B632" s="351" t="s">
        <v>3919</v>
      </c>
      <c r="C632" s="351" t="str">
        <f>OrgTbl[[#This Row],[name333]]&amp;","&amp;OrgTbl[[#This Row],[TypeID]]</f>
        <v>มกุฏคีรีวัน,รพช.</v>
      </c>
      <c r="D632" s="351" t="str">
        <f>MID(OrgTbl[[#This Row],[name]],10,100)</f>
        <v>มกุฏคีรีวัน</v>
      </c>
      <c r="E632" s="352">
        <v>9</v>
      </c>
      <c r="F632" s="351" t="str" cm="1">
        <f t="array" ref="F632">_xlfn.IFS(OrgTbl[[#This Row],[TypeID]]="รพช.","โรงพยาบาลชุมชน",OrgTbl[[#This Row],[TypeID]]="รพศ.","โรงพยาบาลศูนย์",OrgTbl[[#This Row],[TypeID]]="รพท.","โรงพยาบาลทั่วไป")</f>
        <v>โรงพยาบาลชุมชน</v>
      </c>
      <c r="G632" s="351" t="str">
        <f>INDEX('Org2567'!$BB$4:$BB$905,MATCH(OrgTbl[[#This Row],[code5]],'Org2567'!$D$4:$D$905,0))</f>
        <v>รพช.</v>
      </c>
      <c r="H632" s="352" t="s">
        <v>4049</v>
      </c>
      <c r="I632" s="351" t="s">
        <v>2682</v>
      </c>
      <c r="J632" s="353">
        <f>INDEX('Org2567'!$BD$4:$BD$905,MATCH(OrgTbl[[#This Row],[code5]],'Org2567'!$D$4:$D$905,0))</f>
        <v>13</v>
      </c>
      <c r="K632" s="351" t="s">
        <v>923</v>
      </c>
      <c r="L632" s="351" t="str">
        <f>INDEX('Org2567'!$BC$4:$BC$905,MATCH(OrgTbl[[#This Row],[code5]],'Org2567'!$D$4:$D$905,0))</f>
        <v>F3</v>
      </c>
      <c r="M632" s="352">
        <f>INDEX('Org2567'!$BF$4:$BF$905,MATCH(OrgTbl[[#This Row],[code5]],'Org2567'!$D$4:$D$905,0))</f>
        <v>2</v>
      </c>
      <c r="N632" s="354"/>
      <c r="O632" s="351" t="s">
        <v>4072</v>
      </c>
      <c r="P632" s="351" t="str">
        <f>INDEX('Org2567'!$BG$4:$BG$905,MATCH(OrgTbl[[#This Row],[code5]],'Org2567'!$D$4:$D$905,0))</f>
        <v>รพช.F3 P&lt;=15,000</v>
      </c>
      <c r="Q632" s="355">
        <f>INDEX('Org2567'!$BE:$BE,MATCH(OrgTbl[[#This Row],[code5]],'Org2567'!$D:$D,0))</f>
        <v>0</v>
      </c>
      <c r="R632" s="356"/>
    </row>
    <row r="633" spans="1:18" s="146" customFormat="1" ht="21" x14ac:dyDescent="0.6">
      <c r="A633" s="357" t="s">
        <v>632</v>
      </c>
      <c r="B633" s="351" t="s">
        <v>2765</v>
      </c>
      <c r="C633" s="351" t="str">
        <f>OrgTbl[[#This Row],[name333]]&amp;","&amp;OrgTbl[[#This Row],[TypeID]]</f>
        <v>สีดา,รพช.</v>
      </c>
      <c r="D633" s="351" t="str">
        <f>MID(OrgTbl[[#This Row],[name]],10,100)</f>
        <v>สีดา</v>
      </c>
      <c r="E633" s="352">
        <v>9</v>
      </c>
      <c r="F633" s="351" t="str" cm="1">
        <f t="array" ref="F633">_xlfn.IFS(OrgTbl[[#This Row],[TypeID]]="รพช.","โรงพยาบาลชุมชน",OrgTbl[[#This Row],[TypeID]]="รพศ.","โรงพยาบาลศูนย์",OrgTbl[[#This Row],[TypeID]]="รพท.","โรงพยาบาลทั่วไป")</f>
        <v>โรงพยาบาลชุมชน</v>
      </c>
      <c r="G633" s="351" t="str">
        <f>INDEX('Org2567'!$BB$4:$BB$905,MATCH(OrgTbl[[#This Row],[code5]],'Org2567'!$D$4:$D$905,0))</f>
        <v>รพช.</v>
      </c>
      <c r="H633" s="352" t="s">
        <v>4049</v>
      </c>
      <c r="I633" s="351" t="s">
        <v>2682</v>
      </c>
      <c r="J633" s="353">
        <f>INDEX('Org2567'!$BD$4:$BD$905,MATCH(OrgTbl[[#This Row],[code5]],'Org2567'!$D$4:$D$905,0))</f>
        <v>24</v>
      </c>
      <c r="K633" s="351" t="s">
        <v>923</v>
      </c>
      <c r="L633" s="351" t="str">
        <f>INDEX('Org2567'!$BC$4:$BC$905,MATCH(OrgTbl[[#This Row],[code5]],'Org2567'!$D$4:$D$905,0))</f>
        <v>F3</v>
      </c>
      <c r="M633" s="352">
        <f>INDEX('Org2567'!$BF$4:$BF$905,MATCH(OrgTbl[[#This Row],[code5]],'Org2567'!$D$4:$D$905,0))</f>
        <v>3</v>
      </c>
      <c r="N633" s="354"/>
      <c r="O633" s="351" t="s">
        <v>2767</v>
      </c>
      <c r="P633" s="351" t="str">
        <f>INDEX('Org2567'!$BG$4:$BG$905,MATCH(OrgTbl[[#This Row],[code5]],'Org2567'!$D$4:$D$905,0))</f>
        <v>รพช.F3 P15,000-25,000</v>
      </c>
      <c r="Q633" s="355">
        <f>INDEX('Org2567'!$BE:$BE,MATCH(OrgTbl[[#This Row],[code5]],'Org2567'!$D:$D,0))</f>
        <v>15996</v>
      </c>
      <c r="R633" s="356"/>
    </row>
    <row r="634" spans="1:18" s="146" customFormat="1" ht="21" x14ac:dyDescent="0.6">
      <c r="A634" s="350" t="s">
        <v>634</v>
      </c>
      <c r="B634" s="351" t="s">
        <v>2771</v>
      </c>
      <c r="C634" s="351" t="str">
        <f>OrgTbl[[#This Row],[name333]]&amp;","&amp;OrgTbl[[#This Row],[TypeID]]</f>
        <v>บุรีรัมย์,รพศ.</v>
      </c>
      <c r="D634" s="351" t="str">
        <f>MID(OrgTbl[[#This Row],[name]],10,100)</f>
        <v>บุรีรัมย์</v>
      </c>
      <c r="E634" s="352">
        <v>9</v>
      </c>
      <c r="F634" s="351" t="str" cm="1">
        <f t="array" ref="F634">_xlfn.IFS(OrgTbl[[#This Row],[TypeID]]="รพช.","โรงพยาบาลชุมชน",OrgTbl[[#This Row],[TypeID]]="รพศ.","โรงพยาบาลศูนย์",OrgTbl[[#This Row],[TypeID]]="รพท.","โรงพยาบาลทั่วไป")</f>
        <v>โรงพยาบาลศูนย์</v>
      </c>
      <c r="G634" s="351" t="str">
        <f>INDEX('Org2567'!$BB$4:$BB$905,MATCH(OrgTbl[[#This Row],[code5]],'Org2567'!$D$4:$D$905,0))</f>
        <v>รพศ.</v>
      </c>
      <c r="H634" s="352" t="s">
        <v>4050</v>
      </c>
      <c r="I634" s="351" t="s">
        <v>2773</v>
      </c>
      <c r="J634" s="353">
        <f>INDEX('Org2567'!$BD$4:$BD$905,MATCH(OrgTbl[[#This Row],[code5]],'Org2567'!$D$4:$D$905,0))</f>
        <v>927</v>
      </c>
      <c r="K634" s="351" t="s">
        <v>923</v>
      </c>
      <c r="L634" s="351" t="str">
        <f>INDEX('Org2567'!$BC$4:$BC$905,MATCH(OrgTbl[[#This Row],[code5]],'Org2567'!$D$4:$D$905,0))</f>
        <v>A</v>
      </c>
      <c r="M634" s="352">
        <f>INDEX('Org2567'!$BF$4:$BF$905,MATCH(OrgTbl[[#This Row],[code5]],'Org2567'!$D$4:$D$905,0))</f>
        <v>19</v>
      </c>
      <c r="N634" s="354"/>
      <c r="O634" s="351" t="s">
        <v>2774</v>
      </c>
      <c r="P634" s="351" t="str">
        <f>INDEX('Org2567'!$BG$4:$BG$905,MATCH(OrgTbl[[#This Row],[code5]],'Org2567'!$D$4:$D$905,0))</f>
        <v>รพศ.A B&gt;700to1000</v>
      </c>
      <c r="Q634" s="355">
        <f>INDEX('Org2567'!$BE:$BE,MATCH(OrgTbl[[#This Row],[code5]],'Org2567'!$D:$D,0))</f>
        <v>33649</v>
      </c>
      <c r="R634" s="356"/>
    </row>
    <row r="635" spans="1:18" s="146" customFormat="1" ht="21" x14ac:dyDescent="0.6">
      <c r="A635" s="350" t="s">
        <v>637</v>
      </c>
      <c r="B635" s="351" t="s">
        <v>2781</v>
      </c>
      <c r="C635" s="351" t="str">
        <f>OrgTbl[[#This Row],[name333]]&amp;","&amp;OrgTbl[[#This Row],[TypeID]]</f>
        <v>นางรอง,รพท.</v>
      </c>
      <c r="D635" s="351" t="str">
        <f>MID(OrgTbl[[#This Row],[name]],10,100)</f>
        <v>นางรอง</v>
      </c>
      <c r="E635" s="352">
        <v>9</v>
      </c>
      <c r="F635" s="351" t="str" cm="1">
        <f t="array" ref="F635">_xlfn.IFS(OrgTbl[[#This Row],[TypeID]]="รพช.","โรงพยาบาลชุมชน",OrgTbl[[#This Row],[TypeID]]="รพศ.","โรงพยาบาลศูนย์",OrgTbl[[#This Row],[TypeID]]="รพท.","โรงพยาบาลทั่วไป")</f>
        <v>โรงพยาบาลทั่วไป</v>
      </c>
      <c r="G635" s="351" t="str">
        <f>INDEX('Org2567'!$BB$4:$BB$905,MATCH(OrgTbl[[#This Row],[code5]],'Org2567'!$D$4:$D$905,0))</f>
        <v>รพท.</v>
      </c>
      <c r="H635" s="352" t="s">
        <v>4050</v>
      </c>
      <c r="I635" s="351" t="s">
        <v>2773</v>
      </c>
      <c r="J635" s="353">
        <f>INDEX('Org2567'!$BD$4:$BD$905,MATCH(OrgTbl[[#This Row],[code5]],'Org2567'!$D$4:$D$905,0))</f>
        <v>459</v>
      </c>
      <c r="K635" s="351" t="s">
        <v>923</v>
      </c>
      <c r="L635" s="351" t="str">
        <f>INDEX('Org2567'!$BC$4:$BC$905,MATCH(OrgTbl[[#This Row],[code5]],'Org2567'!$D$4:$D$905,0))</f>
        <v>S</v>
      </c>
      <c r="M635" s="352">
        <f>INDEX('Org2567'!$BF$4:$BF$905,MATCH(OrgTbl[[#This Row],[code5]],'Org2567'!$D$4:$D$905,0))</f>
        <v>17</v>
      </c>
      <c r="N635" s="354"/>
      <c r="O635" s="351" t="s">
        <v>2783</v>
      </c>
      <c r="P635" s="351" t="str">
        <f>INDEX('Org2567'!$BG$4:$BG$905,MATCH(OrgTbl[[#This Row],[code5]],'Org2567'!$D$4:$D$905,0))</f>
        <v>รพท.S B&gt;400</v>
      </c>
      <c r="Q635" s="355">
        <f>INDEX('Org2567'!$BE:$BE,MATCH(OrgTbl[[#This Row],[code5]],'Org2567'!$D:$D,0))</f>
        <v>81354</v>
      </c>
      <c r="R635" s="356"/>
    </row>
    <row r="636" spans="1:18" s="146" customFormat="1" ht="21" x14ac:dyDescent="0.6">
      <c r="A636" s="350" t="s">
        <v>640</v>
      </c>
      <c r="B636" s="351" t="s">
        <v>2790</v>
      </c>
      <c r="C636" s="351" t="str">
        <f>OrgTbl[[#This Row],[name333]]&amp;","&amp;OrgTbl[[#This Row],[TypeID]]</f>
        <v>ประโคนชัย,รพช.</v>
      </c>
      <c r="D636" s="351" t="str">
        <f>MID(OrgTbl[[#This Row],[name]],10,100)</f>
        <v>ประโคนชัย</v>
      </c>
      <c r="E636" s="352">
        <v>9</v>
      </c>
      <c r="F636" s="351" t="str" cm="1">
        <f t="array" ref="F636">_xlfn.IFS(OrgTbl[[#This Row],[TypeID]]="รพช.","โรงพยาบาลชุมชน",OrgTbl[[#This Row],[TypeID]]="รพศ.","โรงพยาบาลศูนย์",OrgTbl[[#This Row],[TypeID]]="รพท.","โรงพยาบาลทั่วไป")</f>
        <v>โรงพยาบาลชุมชน</v>
      </c>
      <c r="G636" s="351" t="str">
        <f>INDEX('Org2567'!$BB$4:$BB$905,MATCH(OrgTbl[[#This Row],[code5]],'Org2567'!$D$4:$D$905,0))</f>
        <v>รพช.</v>
      </c>
      <c r="H636" s="352" t="s">
        <v>4050</v>
      </c>
      <c r="I636" s="351" t="s">
        <v>2773</v>
      </c>
      <c r="J636" s="353">
        <f>INDEX('Org2567'!$BD$4:$BD$905,MATCH(OrgTbl[[#This Row],[code5]],'Org2567'!$D$4:$D$905,0))</f>
        <v>170</v>
      </c>
      <c r="K636" s="351" t="s">
        <v>923</v>
      </c>
      <c r="L636" s="351" t="str">
        <f>INDEX('Org2567'!$BC$4:$BC$905,MATCH(OrgTbl[[#This Row],[code5]],'Org2567'!$D$4:$D$905,0))</f>
        <v>M2</v>
      </c>
      <c r="M636" s="352">
        <f>INDEX('Org2567'!$BF$4:$BF$905,MATCH(OrgTbl[[#This Row],[code5]],'Org2567'!$D$4:$D$905,0))</f>
        <v>13</v>
      </c>
      <c r="N636" s="354"/>
      <c r="O636" s="351" t="s">
        <v>2792</v>
      </c>
      <c r="P636" s="351" t="str">
        <f>INDEX('Org2567'!$BG$4:$BG$905,MATCH(OrgTbl[[#This Row],[code5]],'Org2567'!$D$4:$D$905,0))</f>
        <v>รพช.M2 B&gt;100</v>
      </c>
      <c r="Q636" s="355">
        <f>INDEX('Org2567'!$BE:$BE,MATCH(OrgTbl[[#This Row],[code5]],'Org2567'!$D:$D,0))</f>
        <v>93761</v>
      </c>
      <c r="R636" s="356"/>
    </row>
    <row r="637" spans="1:18" s="146" customFormat="1" ht="21" x14ac:dyDescent="0.6">
      <c r="A637" s="350" t="s">
        <v>639</v>
      </c>
      <c r="B637" s="351" t="s">
        <v>2787</v>
      </c>
      <c r="C637" s="351" t="str">
        <f>OrgTbl[[#This Row],[name333]]&amp;","&amp;OrgTbl[[#This Row],[TypeID]]</f>
        <v>ละหานทราย,รพช.</v>
      </c>
      <c r="D637" s="351" t="str">
        <f>MID(OrgTbl[[#This Row],[name]],10,100)</f>
        <v>ละหานทราย</v>
      </c>
      <c r="E637" s="352">
        <v>9</v>
      </c>
      <c r="F637" s="351" t="str" cm="1">
        <f t="array" ref="F637">_xlfn.IFS(OrgTbl[[#This Row],[TypeID]]="รพช.","โรงพยาบาลชุมชน",OrgTbl[[#This Row],[TypeID]]="รพศ.","โรงพยาบาลศูนย์",OrgTbl[[#This Row],[TypeID]]="รพท.","โรงพยาบาลทั่วไป")</f>
        <v>โรงพยาบาลชุมชน</v>
      </c>
      <c r="G637" s="351" t="str">
        <f>INDEX('Org2567'!$BB$4:$BB$905,MATCH(OrgTbl[[#This Row],[code5]],'Org2567'!$D$4:$D$905,0))</f>
        <v>รพช.</v>
      </c>
      <c r="H637" s="352" t="s">
        <v>4050</v>
      </c>
      <c r="I637" s="351" t="s">
        <v>2773</v>
      </c>
      <c r="J637" s="353">
        <f>INDEX('Org2567'!$BD$4:$BD$905,MATCH(OrgTbl[[#This Row],[code5]],'Org2567'!$D$4:$D$905,0))</f>
        <v>123</v>
      </c>
      <c r="K637" s="351" t="s">
        <v>923</v>
      </c>
      <c r="L637" s="351" t="str">
        <f>INDEX('Org2567'!$BC$4:$BC$905,MATCH(OrgTbl[[#This Row],[code5]],'Org2567'!$D$4:$D$905,0))</f>
        <v>M2</v>
      </c>
      <c r="M637" s="352">
        <f>INDEX('Org2567'!$BF$4:$BF$905,MATCH(OrgTbl[[#This Row],[code5]],'Org2567'!$D$4:$D$905,0))</f>
        <v>13</v>
      </c>
      <c r="N637" s="354"/>
      <c r="O637" s="351" t="s">
        <v>2789</v>
      </c>
      <c r="P637" s="351" t="str">
        <f>INDEX('Org2567'!$BG$4:$BG$905,MATCH(OrgTbl[[#This Row],[code5]],'Org2567'!$D$4:$D$905,0))</f>
        <v>รพช.M2 B&gt;100</v>
      </c>
      <c r="Q637" s="355">
        <f>INDEX('Org2567'!$BE:$BE,MATCH(OrgTbl[[#This Row],[code5]],'Org2567'!$D:$D,0))</f>
        <v>55617</v>
      </c>
      <c r="R637" s="356"/>
    </row>
    <row r="638" spans="1:18" s="146" customFormat="1" ht="21" x14ac:dyDescent="0.6">
      <c r="A638" s="350" t="s">
        <v>643</v>
      </c>
      <c r="B638" s="351" t="s">
        <v>2799</v>
      </c>
      <c r="C638" s="351" t="str">
        <f>OrgTbl[[#This Row],[name333]]&amp;","&amp;OrgTbl[[#This Row],[TypeID]]</f>
        <v>ลำปลายมาศ,รพช.</v>
      </c>
      <c r="D638" s="351" t="str">
        <f>MID(OrgTbl[[#This Row],[name]],10,100)</f>
        <v>ลำปลายมาศ</v>
      </c>
      <c r="E638" s="352">
        <v>9</v>
      </c>
      <c r="F638" s="351" t="str" cm="1">
        <f t="array" ref="F638">_xlfn.IFS(OrgTbl[[#This Row],[TypeID]]="รพช.","โรงพยาบาลชุมชน",OrgTbl[[#This Row],[TypeID]]="รพศ.","โรงพยาบาลศูนย์",OrgTbl[[#This Row],[TypeID]]="รพท.","โรงพยาบาลทั่วไป")</f>
        <v>โรงพยาบาลชุมชน</v>
      </c>
      <c r="G638" s="351" t="str">
        <f>INDEX('Org2567'!$BB$4:$BB$905,MATCH(OrgTbl[[#This Row],[code5]],'Org2567'!$D$4:$D$905,0))</f>
        <v>รพช.</v>
      </c>
      <c r="H638" s="352" t="s">
        <v>4050</v>
      </c>
      <c r="I638" s="351" t="s">
        <v>2773</v>
      </c>
      <c r="J638" s="353">
        <f>INDEX('Org2567'!$BD$4:$BD$905,MATCH(OrgTbl[[#This Row],[code5]],'Org2567'!$D$4:$D$905,0))</f>
        <v>152</v>
      </c>
      <c r="K638" s="351" t="s">
        <v>923</v>
      </c>
      <c r="L638" s="351" t="str">
        <f>INDEX('Org2567'!$BC$4:$BC$905,MATCH(OrgTbl[[#This Row],[code5]],'Org2567'!$D$4:$D$905,0))</f>
        <v>M2</v>
      </c>
      <c r="M638" s="352">
        <f>INDEX('Org2567'!$BF$4:$BF$905,MATCH(OrgTbl[[#This Row],[code5]],'Org2567'!$D$4:$D$905,0))</f>
        <v>13</v>
      </c>
      <c r="N638" s="354"/>
      <c r="O638" s="351" t="s">
        <v>2801</v>
      </c>
      <c r="P638" s="351" t="str">
        <f>INDEX('Org2567'!$BG$4:$BG$905,MATCH(OrgTbl[[#This Row],[code5]],'Org2567'!$D$4:$D$905,0))</f>
        <v>รพช.M2 B&gt;100</v>
      </c>
      <c r="Q638" s="355">
        <f>INDEX('Org2567'!$BE:$BE,MATCH(OrgTbl[[#This Row],[code5]],'Org2567'!$D:$D,0))</f>
        <v>92365</v>
      </c>
      <c r="R638" s="356"/>
    </row>
    <row r="639" spans="1:18" s="146" customFormat="1" ht="21" x14ac:dyDescent="0.6">
      <c r="A639" s="350" t="s">
        <v>644</v>
      </c>
      <c r="B639" s="351" t="s">
        <v>2802</v>
      </c>
      <c r="C639" s="351" t="str">
        <f>OrgTbl[[#This Row],[name333]]&amp;","&amp;OrgTbl[[#This Row],[TypeID]]</f>
        <v>สตึก,รพช.</v>
      </c>
      <c r="D639" s="351" t="str">
        <f>MID(OrgTbl[[#This Row],[name]],10,100)</f>
        <v>สตึก</v>
      </c>
      <c r="E639" s="352">
        <v>9</v>
      </c>
      <c r="F639" s="351" t="str" cm="1">
        <f t="array" ref="F639">_xlfn.IFS(OrgTbl[[#This Row],[TypeID]]="รพช.","โรงพยาบาลชุมชน",OrgTbl[[#This Row],[TypeID]]="รพศ.","โรงพยาบาลศูนย์",OrgTbl[[#This Row],[TypeID]]="รพท.","โรงพยาบาลทั่วไป")</f>
        <v>โรงพยาบาลชุมชน</v>
      </c>
      <c r="G639" s="351" t="str">
        <f>INDEX('Org2567'!$BB$4:$BB$905,MATCH(OrgTbl[[#This Row],[code5]],'Org2567'!$D$4:$D$905,0))</f>
        <v>รพช.</v>
      </c>
      <c r="H639" s="352" t="s">
        <v>4050</v>
      </c>
      <c r="I639" s="351" t="s">
        <v>2773</v>
      </c>
      <c r="J639" s="353">
        <f>INDEX('Org2567'!$BD$4:$BD$905,MATCH(OrgTbl[[#This Row],[code5]],'Org2567'!$D$4:$D$905,0))</f>
        <v>135</v>
      </c>
      <c r="K639" s="351" t="s">
        <v>923</v>
      </c>
      <c r="L639" s="351" t="str">
        <f>INDEX('Org2567'!$BC$4:$BC$905,MATCH(OrgTbl[[#This Row],[code5]],'Org2567'!$D$4:$D$905,0))</f>
        <v>M2</v>
      </c>
      <c r="M639" s="352">
        <f>INDEX('Org2567'!$BF$4:$BF$905,MATCH(OrgTbl[[#This Row],[code5]],'Org2567'!$D$4:$D$905,0))</f>
        <v>13</v>
      </c>
      <c r="N639" s="354"/>
      <c r="O639" s="351" t="s">
        <v>2804</v>
      </c>
      <c r="P639" s="351" t="str">
        <f>INDEX('Org2567'!$BG$4:$BG$905,MATCH(OrgTbl[[#This Row],[code5]],'Org2567'!$D$4:$D$905,0))</f>
        <v>รพช.M2 B&gt;100</v>
      </c>
      <c r="Q639" s="355">
        <f>INDEX('Org2567'!$BE:$BE,MATCH(OrgTbl[[#This Row],[code5]],'Org2567'!$D:$D,0))</f>
        <v>78517</v>
      </c>
      <c r="R639" s="356"/>
    </row>
    <row r="640" spans="1:18" s="146" customFormat="1" ht="21" x14ac:dyDescent="0.6">
      <c r="A640" s="350" t="s">
        <v>636</v>
      </c>
      <c r="B640" s="351" t="s">
        <v>2778</v>
      </c>
      <c r="C640" s="351" t="str">
        <f>OrgTbl[[#This Row],[name333]]&amp;","&amp;OrgTbl[[#This Row],[TypeID]]</f>
        <v>กระสัง,รพช.</v>
      </c>
      <c r="D640" s="351" t="str">
        <f>MID(OrgTbl[[#This Row],[name]],10,100)</f>
        <v>กระสัง</v>
      </c>
      <c r="E640" s="352">
        <v>9</v>
      </c>
      <c r="F640" s="351" t="str" cm="1">
        <f t="array" ref="F640">_xlfn.IFS(OrgTbl[[#This Row],[TypeID]]="รพช.","โรงพยาบาลชุมชน",OrgTbl[[#This Row],[TypeID]]="รพศ.","โรงพยาบาลศูนย์",OrgTbl[[#This Row],[TypeID]]="รพท.","โรงพยาบาลทั่วไป")</f>
        <v>โรงพยาบาลชุมชน</v>
      </c>
      <c r="G640" s="351" t="str">
        <f>INDEX('Org2567'!$BB$4:$BB$905,MATCH(OrgTbl[[#This Row],[code5]],'Org2567'!$D$4:$D$905,0))</f>
        <v>รพช.</v>
      </c>
      <c r="H640" s="352" t="s">
        <v>4050</v>
      </c>
      <c r="I640" s="351" t="s">
        <v>2773</v>
      </c>
      <c r="J640" s="353">
        <f>INDEX('Org2567'!$BD$4:$BD$905,MATCH(OrgTbl[[#This Row],[code5]],'Org2567'!$D$4:$D$905,0))</f>
        <v>68</v>
      </c>
      <c r="K640" s="351" t="s">
        <v>923</v>
      </c>
      <c r="L640" s="351" t="str">
        <f>INDEX('Org2567'!$BC$4:$BC$905,MATCH(OrgTbl[[#This Row],[code5]],'Org2567'!$D$4:$D$905,0))</f>
        <v>F1</v>
      </c>
      <c r="M640" s="352">
        <f>INDEX('Org2567'!$BF$4:$BF$905,MATCH(OrgTbl[[#This Row],[code5]],'Org2567'!$D$4:$D$905,0))</f>
        <v>10</v>
      </c>
      <c r="N640" s="354"/>
      <c r="O640" s="351" t="s">
        <v>2780</v>
      </c>
      <c r="P640" s="351" t="str">
        <f>INDEX('Org2567'!$BG$4:$BG$905,MATCH(OrgTbl[[#This Row],[code5]],'Org2567'!$D$4:$D$905,0))</f>
        <v>รพช.F1 P50,000-100,000</v>
      </c>
      <c r="Q640" s="355">
        <f>INDEX('Org2567'!$BE:$BE,MATCH(OrgTbl[[#This Row],[code5]],'Org2567'!$D:$D,0))</f>
        <v>76556</v>
      </c>
      <c r="R640" s="356"/>
    </row>
    <row r="641" spans="1:18" s="146" customFormat="1" ht="21" x14ac:dyDescent="0.6">
      <c r="A641" s="350" t="s">
        <v>635</v>
      </c>
      <c r="B641" s="351" t="s">
        <v>2775</v>
      </c>
      <c r="C641" s="351" t="str">
        <f>OrgTbl[[#This Row],[name333]]&amp;","&amp;OrgTbl[[#This Row],[TypeID]]</f>
        <v>คูเมือง,รพช.</v>
      </c>
      <c r="D641" s="351" t="str">
        <f>MID(OrgTbl[[#This Row],[name]],10,100)</f>
        <v>คูเมือง</v>
      </c>
      <c r="E641" s="352">
        <v>9</v>
      </c>
      <c r="F641" s="351" t="str" cm="1">
        <f t="array" ref="F641">_xlfn.IFS(OrgTbl[[#This Row],[TypeID]]="รพช.","โรงพยาบาลชุมชน",OrgTbl[[#This Row],[TypeID]]="รพศ.","โรงพยาบาลศูนย์",OrgTbl[[#This Row],[TypeID]]="รพท.","โรงพยาบาลทั่วไป")</f>
        <v>โรงพยาบาลชุมชน</v>
      </c>
      <c r="G641" s="351" t="str">
        <f>INDEX('Org2567'!$BB$4:$BB$905,MATCH(OrgTbl[[#This Row],[code5]],'Org2567'!$D$4:$D$905,0))</f>
        <v>รพช.</v>
      </c>
      <c r="H641" s="352" t="s">
        <v>4050</v>
      </c>
      <c r="I641" s="351" t="s">
        <v>2773</v>
      </c>
      <c r="J641" s="353">
        <f>INDEX('Org2567'!$BD$4:$BD$905,MATCH(OrgTbl[[#This Row],[code5]],'Org2567'!$D$4:$D$905,0))</f>
        <v>90</v>
      </c>
      <c r="K641" s="351" t="s">
        <v>918</v>
      </c>
      <c r="L641" s="351" t="str">
        <f>INDEX('Org2567'!$BC$4:$BC$905,MATCH(OrgTbl[[#This Row],[code5]],'Org2567'!$D$4:$D$905,0))</f>
        <v>F1</v>
      </c>
      <c r="M641" s="352">
        <f>INDEX('Org2567'!$BF$4:$BF$905,MATCH(OrgTbl[[#This Row],[code5]],'Org2567'!$D$4:$D$905,0))</f>
        <v>9</v>
      </c>
      <c r="N641" s="354"/>
      <c r="O641" s="351" t="s">
        <v>2777</v>
      </c>
      <c r="P641" s="351" t="str">
        <f>INDEX('Org2567'!$BG$4:$BG$905,MATCH(OrgTbl[[#This Row],[code5]],'Org2567'!$D$4:$D$905,0))</f>
        <v>รพช.F1 P&lt;=50,000</v>
      </c>
      <c r="Q641" s="355">
        <f>INDEX('Org2567'!$BE:$BE,MATCH(OrgTbl[[#This Row],[code5]],'Org2567'!$D:$D,0))</f>
        <v>47422</v>
      </c>
      <c r="R641" s="356"/>
    </row>
    <row r="642" spans="1:18" s="146" customFormat="1" ht="21" x14ac:dyDescent="0.6">
      <c r="A642" s="350" t="s">
        <v>641</v>
      </c>
      <c r="B642" s="351" t="s">
        <v>2793</v>
      </c>
      <c r="C642" s="351" t="str">
        <f>OrgTbl[[#This Row],[name333]]&amp;","&amp;OrgTbl[[#This Row],[TypeID]]</f>
        <v>บ้านกรวด,รพช.</v>
      </c>
      <c r="D642" s="351" t="str">
        <f>MID(OrgTbl[[#This Row],[name]],10,100)</f>
        <v>บ้านกรวด</v>
      </c>
      <c r="E642" s="352">
        <v>9</v>
      </c>
      <c r="F642" s="351" t="str" cm="1">
        <f t="array" ref="F642">_xlfn.IFS(OrgTbl[[#This Row],[TypeID]]="รพช.","โรงพยาบาลชุมชน",OrgTbl[[#This Row],[TypeID]]="รพศ.","โรงพยาบาลศูนย์",OrgTbl[[#This Row],[TypeID]]="รพท.","โรงพยาบาลทั่วไป")</f>
        <v>โรงพยาบาลชุมชน</v>
      </c>
      <c r="G642" s="351" t="str">
        <f>INDEX('Org2567'!$BB$4:$BB$905,MATCH(OrgTbl[[#This Row],[code5]],'Org2567'!$D$4:$D$905,0))</f>
        <v>รพช.</v>
      </c>
      <c r="H642" s="352" t="s">
        <v>4050</v>
      </c>
      <c r="I642" s="351" t="s">
        <v>2773</v>
      </c>
      <c r="J642" s="353">
        <f>INDEX('Org2567'!$BD$4:$BD$905,MATCH(OrgTbl[[#This Row],[code5]],'Org2567'!$D$4:$D$905,0))</f>
        <v>63</v>
      </c>
      <c r="K642" s="351" t="s">
        <v>923</v>
      </c>
      <c r="L642" s="351" t="str">
        <f>INDEX('Org2567'!$BC$4:$BC$905,MATCH(OrgTbl[[#This Row],[code5]],'Org2567'!$D$4:$D$905,0))</f>
        <v>F1</v>
      </c>
      <c r="M642" s="352">
        <f>INDEX('Org2567'!$BF$4:$BF$905,MATCH(OrgTbl[[#This Row],[code5]],'Org2567'!$D$4:$D$905,0))</f>
        <v>10</v>
      </c>
      <c r="N642" s="354"/>
      <c r="O642" s="351" t="s">
        <v>2795</v>
      </c>
      <c r="P642" s="351" t="str">
        <f>INDEX('Org2567'!$BG$4:$BG$905,MATCH(OrgTbl[[#This Row],[code5]],'Org2567'!$D$4:$D$905,0))</f>
        <v>รพช.F1 P50,000-100,000</v>
      </c>
      <c r="Q642" s="355">
        <f>INDEX('Org2567'!$BE:$BE,MATCH(OrgTbl[[#This Row],[code5]],'Org2567'!$D:$D,0))</f>
        <v>56305</v>
      </c>
      <c r="R642" s="356"/>
    </row>
    <row r="643" spans="1:18" s="146" customFormat="1" ht="21" x14ac:dyDescent="0.6">
      <c r="A643" s="350" t="s">
        <v>642</v>
      </c>
      <c r="B643" s="351" t="s">
        <v>2796</v>
      </c>
      <c r="C643" s="351" t="str">
        <f>OrgTbl[[#This Row],[name333]]&amp;","&amp;OrgTbl[[#This Row],[TypeID]]</f>
        <v>พุทไธสง,รพช.</v>
      </c>
      <c r="D643" s="351" t="str">
        <f>MID(OrgTbl[[#This Row],[name]],10,100)</f>
        <v>พุทไธสง</v>
      </c>
      <c r="E643" s="352">
        <v>9</v>
      </c>
      <c r="F643" s="351" t="str" cm="1">
        <f t="array" ref="F643">_xlfn.IFS(OrgTbl[[#This Row],[TypeID]]="รพช.","โรงพยาบาลชุมชน",OrgTbl[[#This Row],[TypeID]]="รพศ.","โรงพยาบาลศูนย์",OrgTbl[[#This Row],[TypeID]]="รพท.","โรงพยาบาลทั่วไป")</f>
        <v>โรงพยาบาลชุมชน</v>
      </c>
      <c r="G643" s="351" t="str">
        <f>INDEX('Org2567'!$BB$4:$BB$905,MATCH(OrgTbl[[#This Row],[code5]],'Org2567'!$D$4:$D$905,0))</f>
        <v>รพช.</v>
      </c>
      <c r="H643" s="352" t="s">
        <v>4050</v>
      </c>
      <c r="I643" s="351" t="s">
        <v>2773</v>
      </c>
      <c r="J643" s="353">
        <f>INDEX('Org2567'!$BD$4:$BD$905,MATCH(OrgTbl[[#This Row],[code5]],'Org2567'!$D$4:$D$905,0))</f>
        <v>67</v>
      </c>
      <c r="K643" s="351" t="s">
        <v>923</v>
      </c>
      <c r="L643" s="351" t="str">
        <f>INDEX('Org2567'!$BC$4:$BC$905,MATCH(OrgTbl[[#This Row],[code5]],'Org2567'!$D$4:$D$905,0))</f>
        <v>F1</v>
      </c>
      <c r="M643" s="352">
        <f>INDEX('Org2567'!$BF$4:$BF$905,MATCH(OrgTbl[[#This Row],[code5]],'Org2567'!$D$4:$D$905,0))</f>
        <v>9</v>
      </c>
      <c r="N643" s="354"/>
      <c r="O643" s="351" t="s">
        <v>2798</v>
      </c>
      <c r="P643" s="351" t="str">
        <f>INDEX('Org2567'!$BG$4:$BG$905,MATCH(OrgTbl[[#This Row],[code5]],'Org2567'!$D$4:$D$905,0))</f>
        <v>รพช.F1 P&lt;=50,000</v>
      </c>
      <c r="Q643" s="355">
        <f>INDEX('Org2567'!$BE:$BE,MATCH(OrgTbl[[#This Row],[code5]],'Org2567'!$D:$D,0))</f>
        <v>32696</v>
      </c>
      <c r="R643" s="356"/>
    </row>
    <row r="644" spans="1:18" s="146" customFormat="1" ht="21" x14ac:dyDescent="0.6">
      <c r="A644" s="350" t="s">
        <v>638</v>
      </c>
      <c r="B644" s="351" t="s">
        <v>2784</v>
      </c>
      <c r="C644" s="351" t="str">
        <f>OrgTbl[[#This Row],[name333]]&amp;","&amp;OrgTbl[[#This Row],[TypeID]]</f>
        <v>หนองกี่,รพช.</v>
      </c>
      <c r="D644" s="351" t="str">
        <f>MID(OrgTbl[[#This Row],[name]],10,100)</f>
        <v>หนองกี่</v>
      </c>
      <c r="E644" s="352">
        <v>9</v>
      </c>
      <c r="F644" s="351" t="str" cm="1">
        <f t="array" ref="F644">_xlfn.IFS(OrgTbl[[#This Row],[TypeID]]="รพช.","โรงพยาบาลชุมชน",OrgTbl[[#This Row],[TypeID]]="รพศ.","โรงพยาบาลศูนย์",OrgTbl[[#This Row],[TypeID]]="รพท.","โรงพยาบาลทั่วไป")</f>
        <v>โรงพยาบาลชุมชน</v>
      </c>
      <c r="G644" s="351" t="str">
        <f>INDEX('Org2567'!$BB$4:$BB$905,MATCH(OrgTbl[[#This Row],[code5]],'Org2567'!$D$4:$D$905,0))</f>
        <v>รพช.</v>
      </c>
      <c r="H644" s="352" t="s">
        <v>4050</v>
      </c>
      <c r="I644" s="351" t="s">
        <v>2773</v>
      </c>
      <c r="J644" s="353">
        <f>INDEX('Org2567'!$BD$4:$BD$905,MATCH(OrgTbl[[#This Row],[code5]],'Org2567'!$D$4:$D$905,0))</f>
        <v>66</v>
      </c>
      <c r="K644" s="351" t="s">
        <v>918</v>
      </c>
      <c r="L644" s="351" t="str">
        <f>INDEX('Org2567'!$BC$4:$BC$905,MATCH(OrgTbl[[#This Row],[code5]],'Org2567'!$D$4:$D$905,0))</f>
        <v>F1</v>
      </c>
      <c r="M644" s="352">
        <f>INDEX('Org2567'!$BF$4:$BF$905,MATCH(OrgTbl[[#This Row],[code5]],'Org2567'!$D$4:$D$905,0))</f>
        <v>10</v>
      </c>
      <c r="N644" s="354"/>
      <c r="O644" s="351" t="s">
        <v>2786</v>
      </c>
      <c r="P644" s="351" t="str">
        <f>INDEX('Org2567'!$BG$4:$BG$905,MATCH(OrgTbl[[#This Row],[code5]],'Org2567'!$D$4:$D$905,0))</f>
        <v>รพช.F1 P50,000-100,000</v>
      </c>
      <c r="Q644" s="355">
        <f>INDEX('Org2567'!$BE:$BE,MATCH(OrgTbl[[#This Row],[code5]],'Org2567'!$D:$D,0))</f>
        <v>51135</v>
      </c>
      <c r="R644" s="356"/>
    </row>
    <row r="645" spans="1:18" s="146" customFormat="1" ht="21" x14ac:dyDescent="0.6">
      <c r="A645" s="350" t="s">
        <v>655</v>
      </c>
      <c r="B645" s="351" t="s">
        <v>2834</v>
      </c>
      <c r="C645" s="351" t="str">
        <f>OrgTbl[[#This Row],[name333]]&amp;","&amp;OrgTbl[[#This Row],[TypeID]]</f>
        <v>แคนดง,รพช.</v>
      </c>
      <c r="D645" s="351" t="str">
        <f>MID(OrgTbl[[#This Row],[name]],10,100)</f>
        <v>แคนดง</v>
      </c>
      <c r="E645" s="352">
        <v>9</v>
      </c>
      <c r="F645" s="351" t="str" cm="1">
        <f t="array" ref="F645">_xlfn.IFS(OrgTbl[[#This Row],[TypeID]]="รพช.","โรงพยาบาลชุมชน",OrgTbl[[#This Row],[TypeID]]="รพศ.","โรงพยาบาลศูนย์",OrgTbl[[#This Row],[TypeID]]="รพท.","โรงพยาบาลทั่วไป")</f>
        <v>โรงพยาบาลชุมชน</v>
      </c>
      <c r="G645" s="351" t="str">
        <f>INDEX('Org2567'!$BB$4:$BB$905,MATCH(OrgTbl[[#This Row],[code5]],'Org2567'!$D$4:$D$905,0))</f>
        <v>รพช.</v>
      </c>
      <c r="H645" s="352" t="s">
        <v>4050</v>
      </c>
      <c r="I645" s="351" t="s">
        <v>2773</v>
      </c>
      <c r="J645" s="353">
        <f>INDEX('Org2567'!$BD$4:$BD$905,MATCH(OrgTbl[[#This Row],[code5]],'Org2567'!$D$4:$D$905,0))</f>
        <v>31</v>
      </c>
      <c r="K645" s="351" t="s">
        <v>918</v>
      </c>
      <c r="L645" s="351" t="str">
        <f>INDEX('Org2567'!$BC$4:$BC$905,MATCH(OrgTbl[[#This Row],[code5]],'Org2567'!$D$4:$D$905,0))</f>
        <v>F2</v>
      </c>
      <c r="M645" s="352">
        <f>INDEX('Org2567'!$BF$4:$BF$905,MATCH(OrgTbl[[#This Row],[code5]],'Org2567'!$D$4:$D$905,0))</f>
        <v>5</v>
      </c>
      <c r="N645" s="354"/>
      <c r="O645" s="351" t="s">
        <v>2836</v>
      </c>
      <c r="P645" s="351" t="str">
        <f>INDEX('Org2567'!$BG$4:$BG$905,MATCH(OrgTbl[[#This Row],[code5]],'Org2567'!$D$4:$D$905,0))</f>
        <v>รพช.F2 P&lt;=30,000</v>
      </c>
      <c r="Q645" s="355">
        <f>INDEX('Org2567'!$BE:$BE,MATCH(OrgTbl[[#This Row],[code5]],'Org2567'!$D:$D,0))</f>
        <v>24002</v>
      </c>
      <c r="R645" s="356"/>
    </row>
    <row r="646" spans="1:18" s="146" customFormat="1" ht="21" x14ac:dyDescent="0.6">
      <c r="A646" s="350" t="s">
        <v>654</v>
      </c>
      <c r="B646" s="351" t="s">
        <v>4075</v>
      </c>
      <c r="C646" s="351" t="str">
        <f>OrgTbl[[#This Row],[name333]]&amp;","&amp;OrgTbl[[#This Row],[TypeID]]</f>
        <v>เฉลิมพระเกียรติ(บุรีรัมย์),รพช.</v>
      </c>
      <c r="D646" s="351" t="str">
        <f>MID(OrgTbl[[#This Row],[name]],10,100)</f>
        <v>เฉลิมพระเกียรติ(บุรีรัมย์)</v>
      </c>
      <c r="E646" s="352">
        <v>9</v>
      </c>
      <c r="F646" s="351" t="str" cm="1">
        <f t="array" ref="F646">_xlfn.IFS(OrgTbl[[#This Row],[TypeID]]="รพช.","โรงพยาบาลชุมชน",OrgTbl[[#This Row],[TypeID]]="รพศ.","โรงพยาบาลศูนย์",OrgTbl[[#This Row],[TypeID]]="รพท.","โรงพยาบาลทั่วไป")</f>
        <v>โรงพยาบาลชุมชน</v>
      </c>
      <c r="G646" s="351" t="str">
        <f>INDEX('Org2567'!$BB$4:$BB$905,MATCH(OrgTbl[[#This Row],[code5]],'Org2567'!$D$4:$D$905,0))</f>
        <v>รพช.</v>
      </c>
      <c r="H646" s="352" t="s">
        <v>4050</v>
      </c>
      <c r="I646" s="351" t="s">
        <v>2773</v>
      </c>
      <c r="J646" s="353">
        <f>INDEX('Org2567'!$BD$4:$BD$905,MATCH(OrgTbl[[#This Row],[code5]],'Org2567'!$D$4:$D$905,0))</f>
        <v>38</v>
      </c>
      <c r="K646" s="351" t="s">
        <v>918</v>
      </c>
      <c r="L646" s="351" t="str">
        <f>INDEX('Org2567'!$BC$4:$BC$905,MATCH(OrgTbl[[#This Row],[code5]],'Org2567'!$D$4:$D$905,0))</f>
        <v>F2</v>
      </c>
      <c r="M646" s="352">
        <f>INDEX('Org2567'!$BF$4:$BF$905,MATCH(OrgTbl[[#This Row],[code5]],'Org2567'!$D$4:$D$905,0))</f>
        <v>5</v>
      </c>
      <c r="N646" s="354"/>
      <c r="O646" s="351" t="s">
        <v>2833</v>
      </c>
      <c r="P646" s="351" t="str">
        <f>INDEX('Org2567'!$BG$4:$BG$905,MATCH(OrgTbl[[#This Row],[code5]],'Org2567'!$D$4:$D$905,0))</f>
        <v>รพช.F2 P&lt;=30,000</v>
      </c>
      <c r="Q646" s="355">
        <f>INDEX('Org2567'!$BE:$BE,MATCH(OrgTbl[[#This Row],[code5]],'Org2567'!$D:$D,0))</f>
        <v>27061</v>
      </c>
      <c r="R646" s="356"/>
    </row>
    <row r="647" spans="1:18" s="146" customFormat="1" ht="21" x14ac:dyDescent="0.6">
      <c r="A647" s="350" t="s">
        <v>651</v>
      </c>
      <c r="B647" s="351" t="s">
        <v>2823</v>
      </c>
      <c r="C647" s="351" t="str">
        <f>OrgTbl[[#This Row],[name333]]&amp;","&amp;OrgTbl[[#This Row],[TypeID]]</f>
        <v>ชำนิ,รพช.</v>
      </c>
      <c r="D647" s="351" t="str">
        <f>MID(OrgTbl[[#This Row],[name]],10,100)</f>
        <v>ชำนิ</v>
      </c>
      <c r="E647" s="352">
        <v>9</v>
      </c>
      <c r="F647" s="351" t="str" cm="1">
        <f t="array" ref="F647">_xlfn.IFS(OrgTbl[[#This Row],[TypeID]]="รพช.","โรงพยาบาลชุมชน",OrgTbl[[#This Row],[TypeID]]="รพศ.","โรงพยาบาลศูนย์",OrgTbl[[#This Row],[TypeID]]="รพท.","โรงพยาบาลทั่วไป")</f>
        <v>โรงพยาบาลชุมชน</v>
      </c>
      <c r="G647" s="351" t="str">
        <f>INDEX('Org2567'!$BB$4:$BB$905,MATCH(OrgTbl[[#This Row],[code5]],'Org2567'!$D$4:$D$905,0))</f>
        <v>รพช.</v>
      </c>
      <c r="H647" s="352" t="s">
        <v>4050</v>
      </c>
      <c r="I647" s="351" t="s">
        <v>2773</v>
      </c>
      <c r="J647" s="353">
        <f>INDEX('Org2567'!$BD$4:$BD$905,MATCH(OrgTbl[[#This Row],[code5]],'Org2567'!$D$4:$D$905,0))</f>
        <v>40</v>
      </c>
      <c r="K647" s="351" t="s">
        <v>918</v>
      </c>
      <c r="L647" s="351" t="str">
        <f>INDEX('Org2567'!$BC$4:$BC$905,MATCH(OrgTbl[[#This Row],[code5]],'Org2567'!$D$4:$D$905,0))</f>
        <v>F2</v>
      </c>
      <c r="M647" s="352">
        <f>INDEX('Org2567'!$BF$4:$BF$905,MATCH(OrgTbl[[#This Row],[code5]],'Org2567'!$D$4:$D$905,0))</f>
        <v>5</v>
      </c>
      <c r="N647" s="354"/>
      <c r="O647" s="351" t="s">
        <v>2825</v>
      </c>
      <c r="P647" s="351" t="str">
        <f>INDEX('Org2567'!$BG$4:$BG$905,MATCH(OrgTbl[[#This Row],[code5]],'Org2567'!$D$4:$D$905,0))</f>
        <v>รพช.F2 P&lt;=30,000</v>
      </c>
      <c r="Q647" s="355">
        <f>INDEX('Org2567'!$BE:$BE,MATCH(OrgTbl[[#This Row],[code5]],'Org2567'!$D:$D,0))</f>
        <v>25161</v>
      </c>
      <c r="R647" s="356"/>
    </row>
    <row r="648" spans="1:18" s="146" customFormat="1" ht="21" x14ac:dyDescent="0.6">
      <c r="A648" s="350" t="s">
        <v>646</v>
      </c>
      <c r="B648" s="351" t="s">
        <v>2808</v>
      </c>
      <c r="C648" s="351" t="str">
        <f>OrgTbl[[#This Row],[name333]]&amp;","&amp;OrgTbl[[#This Row],[TypeID]]</f>
        <v>นาโพธิ์,รพช.</v>
      </c>
      <c r="D648" s="351" t="str">
        <f>MID(OrgTbl[[#This Row],[name]],10,100)</f>
        <v>นาโพธิ์</v>
      </c>
      <c r="E648" s="352">
        <v>9</v>
      </c>
      <c r="F648" s="351" t="str" cm="1">
        <f t="array" ref="F648">_xlfn.IFS(OrgTbl[[#This Row],[TypeID]]="รพช.","โรงพยาบาลชุมชน",OrgTbl[[#This Row],[TypeID]]="รพศ.","โรงพยาบาลศูนย์",OrgTbl[[#This Row],[TypeID]]="รพท.","โรงพยาบาลทั่วไป")</f>
        <v>โรงพยาบาลชุมชน</v>
      </c>
      <c r="G648" s="351" t="str">
        <f>INDEX('Org2567'!$BB$4:$BB$905,MATCH(OrgTbl[[#This Row],[code5]],'Org2567'!$D$4:$D$905,0))</f>
        <v>รพช.</v>
      </c>
      <c r="H648" s="352" t="s">
        <v>4050</v>
      </c>
      <c r="I648" s="351" t="s">
        <v>2773</v>
      </c>
      <c r="J648" s="353">
        <f>INDEX('Org2567'!$BD$4:$BD$905,MATCH(OrgTbl[[#This Row],[code5]],'Org2567'!$D$4:$D$905,0))</f>
        <v>35</v>
      </c>
      <c r="K648" s="351" t="s">
        <v>918</v>
      </c>
      <c r="L648" s="351" t="str">
        <f>INDEX('Org2567'!$BC$4:$BC$905,MATCH(OrgTbl[[#This Row],[code5]],'Org2567'!$D$4:$D$905,0))</f>
        <v>F2</v>
      </c>
      <c r="M648" s="352">
        <f>INDEX('Org2567'!$BF$4:$BF$905,MATCH(OrgTbl[[#This Row],[code5]],'Org2567'!$D$4:$D$905,0))</f>
        <v>5</v>
      </c>
      <c r="N648" s="354"/>
      <c r="O648" s="351" t="s">
        <v>2810</v>
      </c>
      <c r="P648" s="351" t="str">
        <f>INDEX('Org2567'!$BG$4:$BG$905,MATCH(OrgTbl[[#This Row],[code5]],'Org2567'!$D$4:$D$905,0))</f>
        <v>รพช.F2 P&lt;=30,000</v>
      </c>
      <c r="Q648" s="355">
        <f>INDEX('Org2567'!$BE:$BE,MATCH(OrgTbl[[#This Row],[code5]],'Org2567'!$D:$D,0))</f>
        <v>21938</v>
      </c>
      <c r="R648" s="356"/>
    </row>
    <row r="649" spans="1:18" s="146" customFormat="1" ht="21" x14ac:dyDescent="0.6">
      <c r="A649" s="350" t="s">
        <v>653</v>
      </c>
      <c r="B649" s="351" t="s">
        <v>2829</v>
      </c>
      <c r="C649" s="351" t="str">
        <f>OrgTbl[[#This Row],[name333]]&amp;","&amp;OrgTbl[[#This Row],[TypeID]]</f>
        <v>โนนดินแดง,รพช.</v>
      </c>
      <c r="D649" s="351" t="str">
        <f>MID(OrgTbl[[#This Row],[name]],10,100)</f>
        <v>โนนดินแดง</v>
      </c>
      <c r="E649" s="352">
        <v>9</v>
      </c>
      <c r="F649" s="351" t="str" cm="1">
        <f t="array" ref="F649">_xlfn.IFS(OrgTbl[[#This Row],[TypeID]]="รพช.","โรงพยาบาลชุมชน",OrgTbl[[#This Row],[TypeID]]="รพศ.","โรงพยาบาลศูนย์",OrgTbl[[#This Row],[TypeID]]="รพท.","โรงพยาบาลทั่วไป")</f>
        <v>โรงพยาบาลชุมชน</v>
      </c>
      <c r="G649" s="351" t="str">
        <f>INDEX('Org2567'!$BB$4:$BB$905,MATCH(OrgTbl[[#This Row],[code5]],'Org2567'!$D$4:$D$905,0))</f>
        <v>รพช.</v>
      </c>
      <c r="H649" s="352" t="s">
        <v>4050</v>
      </c>
      <c r="I649" s="351" t="s">
        <v>2773</v>
      </c>
      <c r="J649" s="353">
        <f>INDEX('Org2567'!$BD$4:$BD$905,MATCH(OrgTbl[[#This Row],[code5]],'Org2567'!$D$4:$D$905,0))</f>
        <v>36</v>
      </c>
      <c r="K649" s="351" t="s">
        <v>918</v>
      </c>
      <c r="L649" s="351" t="str">
        <f>INDEX('Org2567'!$BC$4:$BC$905,MATCH(OrgTbl[[#This Row],[code5]],'Org2567'!$D$4:$D$905,0))</f>
        <v>F2</v>
      </c>
      <c r="M649" s="352">
        <f>INDEX('Org2567'!$BF$4:$BF$905,MATCH(OrgTbl[[#This Row],[code5]],'Org2567'!$D$4:$D$905,0))</f>
        <v>5</v>
      </c>
      <c r="N649" s="354"/>
      <c r="O649" s="351" t="s">
        <v>2831</v>
      </c>
      <c r="P649" s="351" t="str">
        <f>INDEX('Org2567'!$BG$4:$BG$905,MATCH(OrgTbl[[#This Row],[code5]],'Org2567'!$D$4:$D$905,0))</f>
        <v>รพช.F2 P&lt;=30,000</v>
      </c>
      <c r="Q649" s="355">
        <f>INDEX('Org2567'!$BE:$BE,MATCH(OrgTbl[[#This Row],[code5]],'Org2567'!$D:$D,0))</f>
        <v>20919</v>
      </c>
      <c r="R649" s="356"/>
    </row>
    <row r="650" spans="1:18" s="146" customFormat="1" ht="21" x14ac:dyDescent="0.6">
      <c r="A650" s="350" t="s">
        <v>650</v>
      </c>
      <c r="B650" s="351" t="s">
        <v>2820</v>
      </c>
      <c r="C650" s="351" t="str">
        <f>OrgTbl[[#This Row],[name333]]&amp;","&amp;OrgTbl[[#This Row],[TypeID]]</f>
        <v>โนนสุวรรณ,รพช.</v>
      </c>
      <c r="D650" s="351" t="str">
        <f>MID(OrgTbl[[#This Row],[name]],10,100)</f>
        <v>โนนสุวรรณ</v>
      </c>
      <c r="E650" s="352">
        <v>9</v>
      </c>
      <c r="F650" s="351" t="str" cm="1">
        <f t="array" ref="F650">_xlfn.IFS(OrgTbl[[#This Row],[TypeID]]="รพช.","โรงพยาบาลชุมชน",OrgTbl[[#This Row],[TypeID]]="รพศ.","โรงพยาบาลศูนย์",OrgTbl[[#This Row],[TypeID]]="รพท.","โรงพยาบาลทั่วไป")</f>
        <v>โรงพยาบาลชุมชน</v>
      </c>
      <c r="G650" s="351" t="str">
        <f>INDEX('Org2567'!$BB$4:$BB$905,MATCH(OrgTbl[[#This Row],[code5]],'Org2567'!$D$4:$D$905,0))</f>
        <v>รพช.</v>
      </c>
      <c r="H650" s="352" t="s">
        <v>4050</v>
      </c>
      <c r="I650" s="351" t="s">
        <v>2773</v>
      </c>
      <c r="J650" s="353">
        <f>INDEX('Org2567'!$BD$4:$BD$905,MATCH(OrgTbl[[#This Row],[code5]],'Org2567'!$D$4:$D$905,0))</f>
        <v>30</v>
      </c>
      <c r="K650" s="351" t="s">
        <v>918</v>
      </c>
      <c r="L650" s="351" t="str">
        <f>INDEX('Org2567'!$BC$4:$BC$905,MATCH(OrgTbl[[#This Row],[code5]],'Org2567'!$D$4:$D$905,0))</f>
        <v>F2</v>
      </c>
      <c r="M650" s="352">
        <f>INDEX('Org2567'!$BF$4:$BF$905,MATCH(OrgTbl[[#This Row],[code5]],'Org2567'!$D$4:$D$905,0))</f>
        <v>5</v>
      </c>
      <c r="N650" s="354"/>
      <c r="O650" s="351" t="s">
        <v>2822</v>
      </c>
      <c r="P650" s="351" t="str">
        <f>INDEX('Org2567'!$BG$4:$BG$905,MATCH(OrgTbl[[#This Row],[code5]],'Org2567'!$D$4:$D$905,0))</f>
        <v>รพช.F2 P&lt;=30,000</v>
      </c>
      <c r="Q650" s="355">
        <f>INDEX('Org2567'!$BE:$BE,MATCH(OrgTbl[[#This Row],[code5]],'Org2567'!$D:$D,0))</f>
        <v>18575</v>
      </c>
      <c r="R650" s="356"/>
    </row>
    <row r="651" spans="1:18" s="146" customFormat="1" ht="21" x14ac:dyDescent="0.6">
      <c r="A651" s="350" t="s">
        <v>656</v>
      </c>
      <c r="B651" s="351" t="s">
        <v>2837</v>
      </c>
      <c r="C651" s="351" t="str">
        <f>OrgTbl[[#This Row],[name333]]&amp;","&amp;OrgTbl[[#This Row],[TypeID]]</f>
        <v>บ้านด่าน,รพช.</v>
      </c>
      <c r="D651" s="351" t="str">
        <f>MID(OrgTbl[[#This Row],[name]],10,100)</f>
        <v>บ้านด่าน</v>
      </c>
      <c r="E651" s="352">
        <v>9</v>
      </c>
      <c r="F651" s="351" t="str" cm="1">
        <f t="array" ref="F651">_xlfn.IFS(OrgTbl[[#This Row],[TypeID]]="รพช.","โรงพยาบาลชุมชน",OrgTbl[[#This Row],[TypeID]]="รพศ.","โรงพยาบาลศูนย์",OrgTbl[[#This Row],[TypeID]]="รพท.","โรงพยาบาลทั่วไป")</f>
        <v>โรงพยาบาลชุมชน</v>
      </c>
      <c r="G651" s="351" t="str">
        <f>INDEX('Org2567'!$BB$4:$BB$905,MATCH(OrgTbl[[#This Row],[code5]],'Org2567'!$D$4:$D$905,0))</f>
        <v>รพช.</v>
      </c>
      <c r="H651" s="352" t="s">
        <v>4050</v>
      </c>
      <c r="I651" s="351" t="s">
        <v>2773</v>
      </c>
      <c r="J651" s="353">
        <f>INDEX('Org2567'!$BD$4:$BD$905,MATCH(OrgTbl[[#This Row],[code5]],'Org2567'!$D$4:$D$905,0))</f>
        <v>63</v>
      </c>
      <c r="K651" s="351" t="s">
        <v>923</v>
      </c>
      <c r="L651" s="351" t="str">
        <f>INDEX('Org2567'!$BC$4:$BC$905,MATCH(OrgTbl[[#This Row],[code5]],'Org2567'!$D$4:$D$905,0))</f>
        <v>F2</v>
      </c>
      <c r="M651" s="352">
        <f>INDEX('Org2567'!$BF$4:$BF$905,MATCH(OrgTbl[[#This Row],[code5]],'Org2567'!$D$4:$D$905,0))</f>
        <v>5</v>
      </c>
      <c r="N651" s="354"/>
      <c r="O651" s="351" t="s">
        <v>2839</v>
      </c>
      <c r="P651" s="351" t="str">
        <f>INDEX('Org2567'!$BG$4:$BG$905,MATCH(OrgTbl[[#This Row],[code5]],'Org2567'!$D$4:$D$905,0))</f>
        <v>รพช.F2 P&lt;=30,000</v>
      </c>
      <c r="Q651" s="355">
        <f>INDEX('Org2567'!$BE:$BE,MATCH(OrgTbl[[#This Row],[code5]],'Org2567'!$D:$D,0))</f>
        <v>22585</v>
      </c>
      <c r="R651" s="356"/>
    </row>
    <row r="652" spans="1:18" s="146" customFormat="1" ht="21" x14ac:dyDescent="0.6">
      <c r="A652" s="350" t="s">
        <v>652</v>
      </c>
      <c r="B652" s="351" t="s">
        <v>2826</v>
      </c>
      <c r="C652" s="351" t="str">
        <f>OrgTbl[[#This Row],[name333]]&amp;","&amp;OrgTbl[[#This Row],[TypeID]]</f>
        <v>บ้านใหม่ไชยพจน์,รพช.</v>
      </c>
      <c r="D652" s="351" t="str">
        <f>MID(OrgTbl[[#This Row],[name]],10,100)</f>
        <v>บ้านใหม่ไชยพจน์</v>
      </c>
      <c r="E652" s="352">
        <v>9</v>
      </c>
      <c r="F652" s="351" t="str" cm="1">
        <f t="array" ref="F652">_xlfn.IFS(OrgTbl[[#This Row],[TypeID]]="รพช.","โรงพยาบาลชุมชน",OrgTbl[[#This Row],[TypeID]]="รพศ.","โรงพยาบาลศูนย์",OrgTbl[[#This Row],[TypeID]]="รพท.","โรงพยาบาลทั่วไป")</f>
        <v>โรงพยาบาลชุมชน</v>
      </c>
      <c r="G652" s="351" t="str">
        <f>INDEX('Org2567'!$BB$4:$BB$905,MATCH(OrgTbl[[#This Row],[code5]],'Org2567'!$D$4:$D$905,0))</f>
        <v>รพช.</v>
      </c>
      <c r="H652" s="352" t="s">
        <v>4050</v>
      </c>
      <c r="I652" s="351" t="s">
        <v>2773</v>
      </c>
      <c r="J652" s="353">
        <f>INDEX('Org2567'!$BD$4:$BD$905,MATCH(OrgTbl[[#This Row],[code5]],'Org2567'!$D$4:$D$905,0))</f>
        <v>30</v>
      </c>
      <c r="K652" s="351" t="s">
        <v>923</v>
      </c>
      <c r="L652" s="351" t="str">
        <f>INDEX('Org2567'!$BC$4:$BC$905,MATCH(OrgTbl[[#This Row],[code5]],'Org2567'!$D$4:$D$905,0))</f>
        <v>F2</v>
      </c>
      <c r="M652" s="352">
        <f>INDEX('Org2567'!$BF$4:$BF$905,MATCH(OrgTbl[[#This Row],[code5]],'Org2567'!$D$4:$D$905,0))</f>
        <v>5</v>
      </c>
      <c r="N652" s="354"/>
      <c r="O652" s="351" t="s">
        <v>2828</v>
      </c>
      <c r="P652" s="351" t="str">
        <f>INDEX('Org2567'!$BG$4:$BG$905,MATCH(OrgTbl[[#This Row],[code5]],'Org2567'!$D$4:$D$905,0))</f>
        <v>รพช.F2 P&lt;=30,000</v>
      </c>
      <c r="Q652" s="355">
        <f>INDEX('Org2567'!$BE:$BE,MATCH(OrgTbl[[#This Row],[code5]],'Org2567'!$D:$D,0))</f>
        <v>19005</v>
      </c>
      <c r="R652" s="356"/>
    </row>
    <row r="653" spans="1:18" s="146" customFormat="1" ht="21" x14ac:dyDescent="0.6">
      <c r="A653" s="350" t="s">
        <v>645</v>
      </c>
      <c r="B653" s="351" t="s">
        <v>2805</v>
      </c>
      <c r="C653" s="351" t="str">
        <f>OrgTbl[[#This Row],[name333]]&amp;","&amp;OrgTbl[[#This Row],[TypeID]]</f>
        <v>ปะคำ,รพช.</v>
      </c>
      <c r="D653" s="351" t="str">
        <f>MID(OrgTbl[[#This Row],[name]],10,100)</f>
        <v>ปะคำ</v>
      </c>
      <c r="E653" s="352">
        <v>9</v>
      </c>
      <c r="F653" s="351" t="str" cm="1">
        <f t="array" ref="F653">_xlfn.IFS(OrgTbl[[#This Row],[TypeID]]="รพช.","โรงพยาบาลชุมชน",OrgTbl[[#This Row],[TypeID]]="รพศ.","โรงพยาบาลศูนย์",OrgTbl[[#This Row],[TypeID]]="รพท.","โรงพยาบาลทั่วไป")</f>
        <v>โรงพยาบาลชุมชน</v>
      </c>
      <c r="G653" s="351" t="str">
        <f>INDEX('Org2567'!$BB$4:$BB$905,MATCH(OrgTbl[[#This Row],[code5]],'Org2567'!$D$4:$D$905,0))</f>
        <v>รพช.</v>
      </c>
      <c r="H653" s="352" t="s">
        <v>4050</v>
      </c>
      <c r="I653" s="351" t="s">
        <v>2773</v>
      </c>
      <c r="J653" s="353">
        <f>INDEX('Org2567'!$BD$4:$BD$905,MATCH(OrgTbl[[#This Row],[code5]],'Org2567'!$D$4:$D$905,0))</f>
        <v>44</v>
      </c>
      <c r="K653" s="351" t="s">
        <v>923</v>
      </c>
      <c r="L653" s="351" t="str">
        <f>INDEX('Org2567'!$BC$4:$BC$905,MATCH(OrgTbl[[#This Row],[code5]],'Org2567'!$D$4:$D$905,0))</f>
        <v>F2</v>
      </c>
      <c r="M653" s="352">
        <f>INDEX('Org2567'!$BF$4:$BF$905,MATCH(OrgTbl[[#This Row],[code5]],'Org2567'!$D$4:$D$905,0))</f>
        <v>6</v>
      </c>
      <c r="N653" s="354"/>
      <c r="O653" s="351" t="s">
        <v>2807</v>
      </c>
      <c r="P653" s="351" t="str">
        <f>INDEX('Org2567'!$BG$4:$BG$905,MATCH(OrgTbl[[#This Row],[code5]],'Org2567'!$D$4:$D$905,0))</f>
        <v>รพช.F2 P30,000-60,000</v>
      </c>
      <c r="Q653" s="355">
        <f>INDEX('Org2567'!$BE:$BE,MATCH(OrgTbl[[#This Row],[code5]],'Org2567'!$D:$D,0))</f>
        <v>33608</v>
      </c>
      <c r="R653" s="356"/>
    </row>
    <row r="654" spans="1:18" s="146" customFormat="1" ht="21" x14ac:dyDescent="0.6">
      <c r="A654" s="350" t="s">
        <v>648</v>
      </c>
      <c r="B654" s="351" t="s">
        <v>2814</v>
      </c>
      <c r="C654" s="351" t="str">
        <f>OrgTbl[[#This Row],[name333]]&amp;","&amp;OrgTbl[[#This Row],[TypeID]]</f>
        <v>พลับพลาชัย,รพช.</v>
      </c>
      <c r="D654" s="351" t="str">
        <f>MID(OrgTbl[[#This Row],[name]],10,100)</f>
        <v>พลับพลาชัย</v>
      </c>
      <c r="E654" s="352">
        <v>9</v>
      </c>
      <c r="F654" s="351" t="str" cm="1">
        <f t="array" ref="F654">_xlfn.IFS(OrgTbl[[#This Row],[TypeID]]="รพช.","โรงพยาบาลชุมชน",OrgTbl[[#This Row],[TypeID]]="รพศ.","โรงพยาบาลศูนย์",OrgTbl[[#This Row],[TypeID]]="รพท.","โรงพยาบาลทั่วไป")</f>
        <v>โรงพยาบาลชุมชน</v>
      </c>
      <c r="G654" s="351" t="str">
        <f>INDEX('Org2567'!$BB$4:$BB$905,MATCH(OrgTbl[[#This Row],[code5]],'Org2567'!$D$4:$D$905,0))</f>
        <v>รพช.</v>
      </c>
      <c r="H654" s="352" t="s">
        <v>4050</v>
      </c>
      <c r="I654" s="351" t="s">
        <v>2773</v>
      </c>
      <c r="J654" s="353">
        <f>INDEX('Org2567'!$BD$4:$BD$905,MATCH(OrgTbl[[#This Row],[code5]],'Org2567'!$D$4:$D$905,0))</f>
        <v>46</v>
      </c>
      <c r="K654" s="351" t="s">
        <v>923</v>
      </c>
      <c r="L654" s="351" t="str">
        <f>INDEX('Org2567'!$BC$4:$BC$905,MATCH(OrgTbl[[#This Row],[code5]],'Org2567'!$D$4:$D$905,0))</f>
        <v>F2</v>
      </c>
      <c r="M654" s="352">
        <f>INDEX('Org2567'!$BF$4:$BF$905,MATCH(OrgTbl[[#This Row],[code5]],'Org2567'!$D$4:$D$905,0))</f>
        <v>6</v>
      </c>
      <c r="N654" s="354"/>
      <c r="O654" s="351" t="s">
        <v>2816</v>
      </c>
      <c r="P654" s="351" t="str">
        <f>INDEX('Org2567'!$BG$4:$BG$905,MATCH(OrgTbl[[#This Row],[code5]],'Org2567'!$D$4:$D$905,0))</f>
        <v>รพช.F2 P30,000-60,000</v>
      </c>
      <c r="Q654" s="355">
        <f>INDEX('Org2567'!$BE:$BE,MATCH(OrgTbl[[#This Row],[code5]],'Org2567'!$D:$D,0))</f>
        <v>32436</v>
      </c>
      <c r="R654" s="356"/>
    </row>
    <row r="655" spans="1:18" s="146" customFormat="1" ht="21" x14ac:dyDescent="0.6">
      <c r="A655" s="350" t="s">
        <v>647</v>
      </c>
      <c r="B655" s="351" t="s">
        <v>2811</v>
      </c>
      <c r="C655" s="351" t="str">
        <f>OrgTbl[[#This Row],[name333]]&amp;","&amp;OrgTbl[[#This Row],[TypeID]]</f>
        <v>หนองหงส์,รพช.</v>
      </c>
      <c r="D655" s="351" t="str">
        <f>MID(OrgTbl[[#This Row],[name]],10,100)</f>
        <v>หนองหงส์</v>
      </c>
      <c r="E655" s="352">
        <v>9</v>
      </c>
      <c r="F655" s="351" t="str" cm="1">
        <f t="array" ref="F655">_xlfn.IFS(OrgTbl[[#This Row],[TypeID]]="รพช.","โรงพยาบาลชุมชน",OrgTbl[[#This Row],[TypeID]]="รพศ.","โรงพยาบาลศูนย์",OrgTbl[[#This Row],[TypeID]]="รพท.","โรงพยาบาลทั่วไป")</f>
        <v>โรงพยาบาลชุมชน</v>
      </c>
      <c r="G655" s="351" t="str">
        <f>INDEX('Org2567'!$BB$4:$BB$905,MATCH(OrgTbl[[#This Row],[code5]],'Org2567'!$D$4:$D$905,0))</f>
        <v>รพช.</v>
      </c>
      <c r="H655" s="352" t="s">
        <v>4050</v>
      </c>
      <c r="I655" s="351" t="s">
        <v>2773</v>
      </c>
      <c r="J655" s="353">
        <f>INDEX('Org2567'!$BD$4:$BD$905,MATCH(OrgTbl[[#This Row],[code5]],'Org2567'!$D$4:$D$905,0))</f>
        <v>40</v>
      </c>
      <c r="K655" s="351" t="s">
        <v>923</v>
      </c>
      <c r="L655" s="351" t="str">
        <f>INDEX('Org2567'!$BC$4:$BC$905,MATCH(OrgTbl[[#This Row],[code5]],'Org2567'!$D$4:$D$905,0))</f>
        <v>F2</v>
      </c>
      <c r="M655" s="352">
        <f>INDEX('Org2567'!$BF$4:$BF$905,MATCH(OrgTbl[[#This Row],[code5]],'Org2567'!$D$4:$D$905,0))</f>
        <v>6</v>
      </c>
      <c r="N655" s="354"/>
      <c r="O655" s="351" t="s">
        <v>2813</v>
      </c>
      <c r="P655" s="351" t="str">
        <f>INDEX('Org2567'!$BG$4:$BG$905,MATCH(OrgTbl[[#This Row],[code5]],'Org2567'!$D$4:$D$905,0))</f>
        <v>รพช.F2 P30,000-60,000</v>
      </c>
      <c r="Q655" s="355">
        <f>INDEX('Org2567'!$BE:$BE,MATCH(OrgTbl[[#This Row],[code5]],'Org2567'!$D:$D,0))</f>
        <v>34358</v>
      </c>
      <c r="R655" s="356"/>
    </row>
    <row r="656" spans="1:18" s="146" customFormat="1" ht="21" x14ac:dyDescent="0.6">
      <c r="A656" s="350" t="s">
        <v>649</v>
      </c>
      <c r="B656" s="351" t="s">
        <v>2817</v>
      </c>
      <c r="C656" s="351" t="str">
        <f>OrgTbl[[#This Row],[name333]]&amp;","&amp;OrgTbl[[#This Row],[TypeID]]</f>
        <v>ห้วยราช,รพช.</v>
      </c>
      <c r="D656" s="351" t="str">
        <f>MID(OrgTbl[[#This Row],[name]],10,100)</f>
        <v>ห้วยราช</v>
      </c>
      <c r="E656" s="352">
        <v>9</v>
      </c>
      <c r="F656" s="351" t="str" cm="1">
        <f t="array" ref="F656">_xlfn.IFS(OrgTbl[[#This Row],[TypeID]]="รพช.","โรงพยาบาลชุมชน",OrgTbl[[#This Row],[TypeID]]="รพศ.","โรงพยาบาลศูนย์",OrgTbl[[#This Row],[TypeID]]="รพท.","โรงพยาบาลทั่วไป")</f>
        <v>โรงพยาบาลชุมชน</v>
      </c>
      <c r="G656" s="351" t="str">
        <f>INDEX('Org2567'!$BB$4:$BB$905,MATCH(OrgTbl[[#This Row],[code5]],'Org2567'!$D$4:$D$905,0))</f>
        <v>รพช.</v>
      </c>
      <c r="H656" s="352" t="s">
        <v>4050</v>
      </c>
      <c r="I656" s="351" t="s">
        <v>2773</v>
      </c>
      <c r="J656" s="353">
        <f>INDEX('Org2567'!$BD$4:$BD$905,MATCH(OrgTbl[[#This Row],[code5]],'Org2567'!$D$4:$D$905,0))</f>
        <v>44</v>
      </c>
      <c r="K656" s="351" t="s">
        <v>923</v>
      </c>
      <c r="L656" s="351" t="str">
        <f>INDEX('Org2567'!$BC$4:$BC$905,MATCH(OrgTbl[[#This Row],[code5]],'Org2567'!$D$4:$D$905,0))</f>
        <v>F2</v>
      </c>
      <c r="M656" s="352">
        <f>INDEX('Org2567'!$BF$4:$BF$905,MATCH(OrgTbl[[#This Row],[code5]],'Org2567'!$D$4:$D$905,0))</f>
        <v>5</v>
      </c>
      <c r="N656" s="354"/>
      <c r="O656" s="351" t="s">
        <v>2819</v>
      </c>
      <c r="P656" s="351" t="str">
        <f>INDEX('Org2567'!$BG$4:$BG$905,MATCH(OrgTbl[[#This Row],[code5]],'Org2567'!$D$4:$D$905,0))</f>
        <v>รพช.F2 P&lt;=30,000</v>
      </c>
      <c r="Q656" s="355">
        <f>INDEX('Org2567'!$BE:$BE,MATCH(OrgTbl[[#This Row],[code5]],'Org2567'!$D:$D,0))</f>
        <v>26274</v>
      </c>
      <c r="R656" s="356"/>
    </row>
    <row r="657" spans="1:18" s="146" customFormat="1" ht="21" x14ac:dyDescent="0.6">
      <c r="A657" s="350" t="s">
        <v>657</v>
      </c>
      <c r="B657" s="351" t="s">
        <v>2840</v>
      </c>
      <c r="C657" s="351" t="str">
        <f>OrgTbl[[#This Row],[name333]]&amp;","&amp;OrgTbl[[#This Row],[TypeID]]</f>
        <v>สุรินทร์,รพศ.</v>
      </c>
      <c r="D657" s="351" t="str">
        <f>MID(OrgTbl[[#This Row],[name]],10,100)</f>
        <v>สุรินทร์</v>
      </c>
      <c r="E657" s="352">
        <v>9</v>
      </c>
      <c r="F657" s="351" t="str" cm="1">
        <f t="array" ref="F657">_xlfn.IFS(OrgTbl[[#This Row],[TypeID]]="รพช.","โรงพยาบาลชุมชน",OrgTbl[[#This Row],[TypeID]]="รพศ.","โรงพยาบาลศูนย์",OrgTbl[[#This Row],[TypeID]]="รพท.","โรงพยาบาลทั่วไป")</f>
        <v>โรงพยาบาลศูนย์</v>
      </c>
      <c r="G657" s="351" t="str">
        <f>INDEX('Org2567'!$BB$4:$BB$905,MATCH(OrgTbl[[#This Row],[code5]],'Org2567'!$D$4:$D$905,0))</f>
        <v>รพศ.</v>
      </c>
      <c r="H657" s="352" t="s">
        <v>4051</v>
      </c>
      <c r="I657" s="351" t="s">
        <v>2842</v>
      </c>
      <c r="J657" s="353">
        <f>INDEX('Org2567'!$BD$4:$BD$905,MATCH(OrgTbl[[#This Row],[code5]],'Org2567'!$D$4:$D$905,0))</f>
        <v>914</v>
      </c>
      <c r="K657" s="351" t="s">
        <v>923</v>
      </c>
      <c r="L657" s="351" t="str">
        <f>INDEX('Org2567'!$BC$4:$BC$905,MATCH(OrgTbl[[#This Row],[code5]],'Org2567'!$D$4:$D$905,0))</f>
        <v>A</v>
      </c>
      <c r="M657" s="352">
        <f>INDEX('Org2567'!$BF$4:$BF$905,MATCH(OrgTbl[[#This Row],[code5]],'Org2567'!$D$4:$D$905,0))</f>
        <v>19</v>
      </c>
      <c r="N657" s="354"/>
      <c r="O657" s="351" t="s">
        <v>2843</v>
      </c>
      <c r="P657" s="351" t="str">
        <f>INDEX('Org2567'!$BG$4:$BG$905,MATCH(OrgTbl[[#This Row],[code5]],'Org2567'!$D$4:$D$905,0))</f>
        <v>รพศ.A B&gt;700to1000</v>
      </c>
      <c r="Q657" s="355">
        <f>INDEX('Org2567'!$BE:$BE,MATCH(OrgTbl[[#This Row],[code5]],'Org2567'!$D:$D,0))</f>
        <v>182375</v>
      </c>
      <c r="R657" s="356"/>
    </row>
    <row r="658" spans="1:18" s="146" customFormat="1" ht="21" x14ac:dyDescent="0.6">
      <c r="A658" s="350" t="s">
        <v>661</v>
      </c>
      <c r="B658" s="351" t="s">
        <v>2853</v>
      </c>
      <c r="C658" s="351" t="str">
        <f>OrgTbl[[#This Row],[name333]]&amp;","&amp;OrgTbl[[#This Row],[TypeID]]</f>
        <v>ปราสาท,รพท.</v>
      </c>
      <c r="D658" s="351" t="str">
        <f>MID(OrgTbl[[#This Row],[name]],10,100)</f>
        <v>ปราสาท</v>
      </c>
      <c r="E658" s="352">
        <v>9</v>
      </c>
      <c r="F658" s="351" t="str" cm="1">
        <f t="array" ref="F658">_xlfn.IFS(OrgTbl[[#This Row],[TypeID]]="รพช.","โรงพยาบาลชุมชน",OrgTbl[[#This Row],[TypeID]]="รพศ.","โรงพยาบาลศูนย์",OrgTbl[[#This Row],[TypeID]]="รพท.","โรงพยาบาลทั่วไป")</f>
        <v>โรงพยาบาลทั่วไป</v>
      </c>
      <c r="G658" s="351" t="str">
        <f>INDEX('Org2567'!$BB$4:$BB$905,MATCH(OrgTbl[[#This Row],[code5]],'Org2567'!$D$4:$D$905,0))</f>
        <v>รพท.</v>
      </c>
      <c r="H658" s="352" t="s">
        <v>4051</v>
      </c>
      <c r="I658" s="351" t="s">
        <v>2842</v>
      </c>
      <c r="J658" s="353">
        <f>INDEX('Org2567'!$BD$4:$BD$905,MATCH(OrgTbl[[#This Row],[code5]],'Org2567'!$D$4:$D$905,0))</f>
        <v>265</v>
      </c>
      <c r="K658" s="351" t="s">
        <v>923</v>
      </c>
      <c r="L658" s="351" t="str">
        <f>INDEX('Org2567'!$BC$4:$BC$905,MATCH(OrgTbl[[#This Row],[code5]],'Org2567'!$D$4:$D$905,0))</f>
        <v>M1</v>
      </c>
      <c r="M658" s="352">
        <f>INDEX('Org2567'!$BF$4:$BF$905,MATCH(OrgTbl[[#This Row],[code5]],'Org2567'!$D$4:$D$905,0))</f>
        <v>15</v>
      </c>
      <c r="N658" s="354"/>
      <c r="O658" s="351" t="s">
        <v>2855</v>
      </c>
      <c r="P658" s="351" t="str">
        <f>INDEX('Org2567'!$BG$4:$BG$905,MATCH(OrgTbl[[#This Row],[code5]],'Org2567'!$D$4:$D$905,0))</f>
        <v>รพท.M1 B&gt;200</v>
      </c>
      <c r="Q658" s="355">
        <f>INDEX('Org2567'!$BE:$BE,MATCH(OrgTbl[[#This Row],[code5]],'Org2567'!$D:$D,0))</f>
        <v>113973</v>
      </c>
      <c r="R658" s="356"/>
    </row>
    <row r="659" spans="1:18" s="146" customFormat="1" ht="21" x14ac:dyDescent="0.6">
      <c r="A659" s="350" t="s">
        <v>665</v>
      </c>
      <c r="B659" s="351" t="s">
        <v>2865</v>
      </c>
      <c r="C659" s="351" t="str">
        <f>OrgTbl[[#This Row],[name333]]&amp;","&amp;OrgTbl[[#This Row],[TypeID]]</f>
        <v>ศีขรภูมิ,รพท.</v>
      </c>
      <c r="D659" s="351" t="str">
        <f>MID(OrgTbl[[#This Row],[name]],10,100)</f>
        <v>ศีขรภูมิ</v>
      </c>
      <c r="E659" s="352">
        <v>9</v>
      </c>
      <c r="F659" s="351" t="str" cm="1">
        <f t="array" ref="F659">_xlfn.IFS(OrgTbl[[#This Row],[TypeID]]="รพช.","โรงพยาบาลชุมชน",OrgTbl[[#This Row],[TypeID]]="รพศ.","โรงพยาบาลศูนย์",OrgTbl[[#This Row],[TypeID]]="รพท.","โรงพยาบาลทั่วไป")</f>
        <v>โรงพยาบาลทั่วไป</v>
      </c>
      <c r="G659" s="351" t="str">
        <f>INDEX('Org2567'!$BB$4:$BB$905,MATCH(OrgTbl[[#This Row],[code5]],'Org2567'!$D$4:$D$905,0))</f>
        <v>รพท.</v>
      </c>
      <c r="H659" s="352" t="s">
        <v>4051</v>
      </c>
      <c r="I659" s="351" t="s">
        <v>2842</v>
      </c>
      <c r="J659" s="353">
        <f>INDEX('Org2567'!$BD$4:$BD$905,MATCH(OrgTbl[[#This Row],[code5]],'Org2567'!$D$4:$D$905,0))</f>
        <v>241</v>
      </c>
      <c r="K659" s="351" t="s">
        <v>918</v>
      </c>
      <c r="L659" s="351" t="str">
        <f>INDEX('Org2567'!$BC$4:$BC$905,MATCH(OrgTbl[[#This Row],[code5]],'Org2567'!$D$4:$D$905,0))</f>
        <v>M1</v>
      </c>
      <c r="M659" s="352">
        <f>INDEX('Org2567'!$BF$4:$BF$905,MATCH(OrgTbl[[#This Row],[code5]],'Org2567'!$D$4:$D$905,0))</f>
        <v>15</v>
      </c>
      <c r="N659" s="354"/>
      <c r="O659" s="351" t="s">
        <v>2866</v>
      </c>
      <c r="P659" s="351" t="str">
        <f>INDEX('Org2567'!$BG$4:$BG$905,MATCH(OrgTbl[[#This Row],[code5]],'Org2567'!$D$4:$D$905,0))</f>
        <v>รพท.M1 B&gt;200</v>
      </c>
      <c r="Q659" s="355">
        <f>INDEX('Org2567'!$BE:$BE,MATCH(OrgTbl[[#This Row],[code5]],'Org2567'!$D:$D,0))</f>
        <v>87995</v>
      </c>
      <c r="R659" s="356"/>
    </row>
    <row r="660" spans="1:18" s="146" customFormat="1" ht="21" x14ac:dyDescent="0.6">
      <c r="A660" s="350" t="s">
        <v>659</v>
      </c>
      <c r="B660" s="351" t="s">
        <v>2847</v>
      </c>
      <c r="C660" s="351" t="str">
        <f>OrgTbl[[#This Row],[name333]]&amp;","&amp;OrgTbl[[#This Row],[TypeID]]</f>
        <v>ท่าตูม,รพช.</v>
      </c>
      <c r="D660" s="351" t="str">
        <f>MID(OrgTbl[[#This Row],[name]],10,100)</f>
        <v>ท่าตูม</v>
      </c>
      <c r="E660" s="352">
        <v>9</v>
      </c>
      <c r="F660" s="351" t="str" cm="1">
        <f t="array" ref="F660">_xlfn.IFS(OrgTbl[[#This Row],[TypeID]]="รพช.","โรงพยาบาลชุมชน",OrgTbl[[#This Row],[TypeID]]="รพศ.","โรงพยาบาลศูนย์",OrgTbl[[#This Row],[TypeID]]="รพท.","โรงพยาบาลทั่วไป")</f>
        <v>โรงพยาบาลชุมชน</v>
      </c>
      <c r="G660" s="351" t="str">
        <f>INDEX('Org2567'!$BB$4:$BB$905,MATCH(OrgTbl[[#This Row],[code5]],'Org2567'!$D$4:$D$905,0))</f>
        <v>รพช.</v>
      </c>
      <c r="H660" s="352" t="s">
        <v>4051</v>
      </c>
      <c r="I660" s="351" t="s">
        <v>2842</v>
      </c>
      <c r="J660" s="353">
        <f>INDEX('Org2567'!$BD$4:$BD$905,MATCH(OrgTbl[[#This Row],[code5]],'Org2567'!$D$4:$D$905,0))</f>
        <v>140</v>
      </c>
      <c r="K660" s="351" t="s">
        <v>923</v>
      </c>
      <c r="L660" s="351" t="str">
        <f>INDEX('Org2567'!$BC$4:$BC$905,MATCH(OrgTbl[[#This Row],[code5]],'Org2567'!$D$4:$D$905,0))</f>
        <v>M2</v>
      </c>
      <c r="M660" s="352">
        <f>INDEX('Org2567'!$BF$4:$BF$905,MATCH(OrgTbl[[#This Row],[code5]],'Org2567'!$D$4:$D$905,0))</f>
        <v>13</v>
      </c>
      <c r="N660" s="354"/>
      <c r="O660" s="351" t="s">
        <v>2849</v>
      </c>
      <c r="P660" s="351" t="str">
        <f>INDEX('Org2567'!$BG$4:$BG$905,MATCH(OrgTbl[[#This Row],[code5]],'Org2567'!$D$4:$D$905,0))</f>
        <v>รพช.M2 B&gt;100</v>
      </c>
      <c r="Q660" s="355">
        <f>INDEX('Org2567'!$BE:$BE,MATCH(OrgTbl[[#This Row],[code5]],'Org2567'!$D:$D,0))</f>
        <v>73444</v>
      </c>
      <c r="R660" s="356"/>
    </row>
    <row r="661" spans="1:18" s="146" customFormat="1" ht="21" x14ac:dyDescent="0.6">
      <c r="A661" s="350" t="s">
        <v>663</v>
      </c>
      <c r="B661" s="351" t="s">
        <v>2859</v>
      </c>
      <c r="C661" s="351" t="str">
        <f>OrgTbl[[#This Row],[name333]]&amp;","&amp;OrgTbl[[#This Row],[TypeID]]</f>
        <v>รัตนบุรี,รพช.</v>
      </c>
      <c r="D661" s="351" t="str">
        <f>MID(OrgTbl[[#This Row],[name]],10,100)</f>
        <v>รัตนบุรี</v>
      </c>
      <c r="E661" s="352">
        <v>9</v>
      </c>
      <c r="F661" s="351" t="str" cm="1">
        <f t="array" ref="F661">_xlfn.IFS(OrgTbl[[#This Row],[TypeID]]="รพช.","โรงพยาบาลชุมชน",OrgTbl[[#This Row],[TypeID]]="รพศ.","โรงพยาบาลศูนย์",OrgTbl[[#This Row],[TypeID]]="รพท.","โรงพยาบาลทั่วไป")</f>
        <v>โรงพยาบาลชุมชน</v>
      </c>
      <c r="G661" s="351" t="str">
        <f>INDEX('Org2567'!$BB$4:$BB$905,MATCH(OrgTbl[[#This Row],[code5]],'Org2567'!$D$4:$D$905,0))</f>
        <v>รพช.</v>
      </c>
      <c r="H661" s="352" t="s">
        <v>4051</v>
      </c>
      <c r="I661" s="351" t="s">
        <v>2842</v>
      </c>
      <c r="J661" s="353">
        <f>INDEX('Org2567'!$BD$4:$BD$905,MATCH(OrgTbl[[#This Row],[code5]],'Org2567'!$D$4:$D$905,0))</f>
        <v>130</v>
      </c>
      <c r="K661" s="351" t="s">
        <v>923</v>
      </c>
      <c r="L661" s="351" t="str">
        <f>INDEX('Org2567'!$BC$4:$BC$905,MATCH(OrgTbl[[#This Row],[code5]],'Org2567'!$D$4:$D$905,0))</f>
        <v>M2</v>
      </c>
      <c r="M661" s="352">
        <f>INDEX('Org2567'!$BF$4:$BF$905,MATCH(OrgTbl[[#This Row],[code5]],'Org2567'!$D$4:$D$905,0))</f>
        <v>13</v>
      </c>
      <c r="N661" s="354"/>
      <c r="O661" s="351" t="s">
        <v>2861</v>
      </c>
      <c r="P661" s="351" t="str">
        <f>INDEX('Org2567'!$BG$4:$BG$905,MATCH(OrgTbl[[#This Row],[code5]],'Org2567'!$D$4:$D$905,0))</f>
        <v>รพช.M2 B&gt;100</v>
      </c>
      <c r="Q661" s="355">
        <f>INDEX('Org2567'!$BE:$BE,MATCH(OrgTbl[[#This Row],[code5]],'Org2567'!$D:$D,0))</f>
        <v>65601</v>
      </c>
      <c r="R661" s="356"/>
    </row>
    <row r="662" spans="1:18" s="146" customFormat="1" ht="21" x14ac:dyDescent="0.6">
      <c r="A662" s="350" t="s">
        <v>666</v>
      </c>
      <c r="B662" s="351" t="s">
        <v>2867</v>
      </c>
      <c r="C662" s="351" t="str">
        <f>OrgTbl[[#This Row],[name333]]&amp;","&amp;OrgTbl[[#This Row],[TypeID]]</f>
        <v>สังขะ,รพช.</v>
      </c>
      <c r="D662" s="351" t="str">
        <f>MID(OrgTbl[[#This Row],[name]],10,100)</f>
        <v>สังขะ</v>
      </c>
      <c r="E662" s="352">
        <v>9</v>
      </c>
      <c r="F662" s="351" t="str" cm="1">
        <f t="array" ref="F662">_xlfn.IFS(OrgTbl[[#This Row],[TypeID]]="รพช.","โรงพยาบาลชุมชน",OrgTbl[[#This Row],[TypeID]]="รพศ.","โรงพยาบาลศูนย์",OrgTbl[[#This Row],[TypeID]]="รพท.","โรงพยาบาลทั่วไป")</f>
        <v>โรงพยาบาลชุมชน</v>
      </c>
      <c r="G662" s="351" t="str">
        <f>INDEX('Org2567'!$BB$4:$BB$905,MATCH(OrgTbl[[#This Row],[code5]],'Org2567'!$D$4:$D$905,0))</f>
        <v>รพช.</v>
      </c>
      <c r="H662" s="352" t="s">
        <v>4051</v>
      </c>
      <c r="I662" s="351" t="s">
        <v>2842</v>
      </c>
      <c r="J662" s="353">
        <f>INDEX('Org2567'!$BD$4:$BD$905,MATCH(OrgTbl[[#This Row],[code5]],'Org2567'!$D$4:$D$905,0))</f>
        <v>216</v>
      </c>
      <c r="K662" s="351" t="s">
        <v>923</v>
      </c>
      <c r="L662" s="351" t="str">
        <f>INDEX('Org2567'!$BC$4:$BC$905,MATCH(OrgTbl[[#This Row],[code5]],'Org2567'!$D$4:$D$905,0))</f>
        <v>M2</v>
      </c>
      <c r="M662" s="352">
        <f>INDEX('Org2567'!$BF$4:$BF$905,MATCH(OrgTbl[[#This Row],[code5]],'Org2567'!$D$4:$D$905,0))</f>
        <v>13</v>
      </c>
      <c r="N662" s="354"/>
      <c r="O662" s="351" t="s">
        <v>2869</v>
      </c>
      <c r="P662" s="351" t="str">
        <f>INDEX('Org2567'!$BG$4:$BG$905,MATCH(OrgTbl[[#This Row],[code5]],'Org2567'!$D$4:$D$905,0))</f>
        <v>รพช.M2 B&gt;100</v>
      </c>
      <c r="Q662" s="355">
        <f>INDEX('Org2567'!$BE:$BE,MATCH(OrgTbl[[#This Row],[code5]],'Org2567'!$D:$D,0))</f>
        <v>85102</v>
      </c>
      <c r="R662" s="356"/>
    </row>
    <row r="663" spans="1:18" s="146" customFormat="1" ht="21" x14ac:dyDescent="0.6">
      <c r="A663" s="350" t="s">
        <v>662</v>
      </c>
      <c r="B663" s="351" t="s">
        <v>2856</v>
      </c>
      <c r="C663" s="351" t="str">
        <f>OrgTbl[[#This Row],[name333]]&amp;","&amp;OrgTbl[[#This Row],[TypeID]]</f>
        <v>กาบเชิง,รพช.</v>
      </c>
      <c r="D663" s="351" t="str">
        <f>MID(OrgTbl[[#This Row],[name]],10,100)</f>
        <v>กาบเชิง</v>
      </c>
      <c r="E663" s="352">
        <v>9</v>
      </c>
      <c r="F663" s="351" t="str" cm="1">
        <f t="array" ref="F663">_xlfn.IFS(OrgTbl[[#This Row],[TypeID]]="รพช.","โรงพยาบาลชุมชน",OrgTbl[[#This Row],[TypeID]]="รพศ.","โรงพยาบาลศูนย์",OrgTbl[[#This Row],[TypeID]]="รพท.","โรงพยาบาลทั่วไป")</f>
        <v>โรงพยาบาลชุมชน</v>
      </c>
      <c r="G663" s="351" t="str">
        <f>INDEX('Org2567'!$BB$4:$BB$905,MATCH(OrgTbl[[#This Row],[code5]],'Org2567'!$D$4:$D$905,0))</f>
        <v>รพช.</v>
      </c>
      <c r="H663" s="352" t="s">
        <v>4051</v>
      </c>
      <c r="I663" s="351" t="s">
        <v>2842</v>
      </c>
      <c r="J663" s="353">
        <f>INDEX('Org2567'!$BD$4:$BD$905,MATCH(OrgTbl[[#This Row],[code5]],'Org2567'!$D$4:$D$905,0))</f>
        <v>97</v>
      </c>
      <c r="K663" s="351" t="s">
        <v>923</v>
      </c>
      <c r="L663" s="351" t="str">
        <f>INDEX('Org2567'!$BC$4:$BC$905,MATCH(OrgTbl[[#This Row],[code5]],'Org2567'!$D$4:$D$905,0))</f>
        <v>F1</v>
      </c>
      <c r="M663" s="352">
        <f>INDEX('Org2567'!$BF$4:$BF$905,MATCH(OrgTbl[[#This Row],[code5]],'Org2567'!$D$4:$D$905,0))</f>
        <v>9</v>
      </c>
      <c r="N663" s="354"/>
      <c r="O663" s="351" t="s">
        <v>2858</v>
      </c>
      <c r="P663" s="351" t="str">
        <f>INDEX('Org2567'!$BG$4:$BG$905,MATCH(OrgTbl[[#This Row],[code5]],'Org2567'!$D$4:$D$905,0))</f>
        <v>รพช.F1 P&lt;=50,000</v>
      </c>
      <c r="Q663" s="355">
        <f>INDEX('Org2567'!$BE:$BE,MATCH(OrgTbl[[#This Row],[code5]],'Org2567'!$D:$D,0))</f>
        <v>46036</v>
      </c>
      <c r="R663" s="356"/>
    </row>
    <row r="664" spans="1:18" s="146" customFormat="1" ht="21" x14ac:dyDescent="0.6">
      <c r="A664" s="350" t="s">
        <v>658</v>
      </c>
      <c r="B664" s="351" t="s">
        <v>2844</v>
      </c>
      <c r="C664" s="351" t="str">
        <f>OrgTbl[[#This Row],[name333]]&amp;","&amp;OrgTbl[[#This Row],[TypeID]]</f>
        <v>ชุมพลบุรี,รพช.</v>
      </c>
      <c r="D664" s="351" t="str">
        <f>MID(OrgTbl[[#This Row],[name]],10,100)</f>
        <v>ชุมพลบุรี</v>
      </c>
      <c r="E664" s="352">
        <v>9</v>
      </c>
      <c r="F664" s="351" t="str" cm="1">
        <f t="array" ref="F664">_xlfn.IFS(OrgTbl[[#This Row],[TypeID]]="รพช.","โรงพยาบาลชุมชน",OrgTbl[[#This Row],[TypeID]]="รพศ.","โรงพยาบาลศูนย์",OrgTbl[[#This Row],[TypeID]]="รพท.","โรงพยาบาลทั่วไป")</f>
        <v>โรงพยาบาลชุมชน</v>
      </c>
      <c r="G664" s="351" t="str">
        <f>INDEX('Org2567'!$BB$4:$BB$905,MATCH(OrgTbl[[#This Row],[code5]],'Org2567'!$D$4:$D$905,0))</f>
        <v>รพช.</v>
      </c>
      <c r="H664" s="352" t="s">
        <v>4051</v>
      </c>
      <c r="I664" s="351" t="s">
        <v>2842</v>
      </c>
      <c r="J664" s="353">
        <f>INDEX('Org2567'!$BD$4:$BD$905,MATCH(OrgTbl[[#This Row],[code5]],'Org2567'!$D$4:$D$905,0))</f>
        <v>60</v>
      </c>
      <c r="K664" s="351" t="s">
        <v>923</v>
      </c>
      <c r="L664" s="351" t="str">
        <f>INDEX('Org2567'!$BC$4:$BC$905,MATCH(OrgTbl[[#This Row],[code5]],'Org2567'!$D$4:$D$905,0))</f>
        <v>F1</v>
      </c>
      <c r="M664" s="352">
        <f>INDEX('Org2567'!$BF$4:$BF$905,MATCH(OrgTbl[[#This Row],[code5]],'Org2567'!$D$4:$D$905,0))</f>
        <v>9</v>
      </c>
      <c r="N664" s="354"/>
      <c r="O664" s="351" t="s">
        <v>2846</v>
      </c>
      <c r="P664" s="351" t="str">
        <f>INDEX('Org2567'!$BG$4:$BG$905,MATCH(OrgTbl[[#This Row],[code5]],'Org2567'!$D$4:$D$905,0))</f>
        <v>รพช.F1 P&lt;=50,000</v>
      </c>
      <c r="Q664" s="355">
        <f>INDEX('Org2567'!$BE:$BE,MATCH(OrgTbl[[#This Row],[code5]],'Org2567'!$D:$D,0))</f>
        <v>42805</v>
      </c>
      <c r="R664" s="356"/>
    </row>
    <row r="665" spans="1:18" s="146" customFormat="1" ht="21" x14ac:dyDescent="0.6">
      <c r="A665" s="350" t="s">
        <v>667</v>
      </c>
      <c r="B665" s="351" t="s">
        <v>2870</v>
      </c>
      <c r="C665" s="351" t="str">
        <f>OrgTbl[[#This Row],[name333]]&amp;","&amp;OrgTbl[[#This Row],[TypeID]]</f>
        <v>ลำดวน,รพช.</v>
      </c>
      <c r="D665" s="351" t="str">
        <f>MID(OrgTbl[[#This Row],[name]],10,100)</f>
        <v>ลำดวน</v>
      </c>
      <c r="E665" s="352">
        <v>9</v>
      </c>
      <c r="F665" s="351" t="str" cm="1">
        <f t="array" ref="F665">_xlfn.IFS(OrgTbl[[#This Row],[TypeID]]="รพช.","โรงพยาบาลชุมชน",OrgTbl[[#This Row],[TypeID]]="รพศ.","โรงพยาบาลศูนย์",OrgTbl[[#This Row],[TypeID]]="รพท.","โรงพยาบาลทั่วไป")</f>
        <v>โรงพยาบาลชุมชน</v>
      </c>
      <c r="G665" s="351" t="str">
        <f>INDEX('Org2567'!$BB$4:$BB$905,MATCH(OrgTbl[[#This Row],[code5]],'Org2567'!$D$4:$D$905,0))</f>
        <v>รพช.</v>
      </c>
      <c r="H665" s="352" t="s">
        <v>4051</v>
      </c>
      <c r="I665" s="351" t="s">
        <v>2842</v>
      </c>
      <c r="J665" s="353">
        <f>INDEX('Org2567'!$BD$4:$BD$905,MATCH(OrgTbl[[#This Row],[code5]],'Org2567'!$D$4:$D$905,0))</f>
        <v>115</v>
      </c>
      <c r="K665" s="351" t="s">
        <v>923</v>
      </c>
      <c r="L665" s="351" t="str">
        <f>INDEX('Org2567'!$BC$4:$BC$905,MATCH(OrgTbl[[#This Row],[code5]],'Org2567'!$D$4:$D$905,0))</f>
        <v>F1</v>
      </c>
      <c r="M665" s="352">
        <f>INDEX('Org2567'!$BF$4:$BF$905,MATCH(OrgTbl[[#This Row],[code5]],'Org2567'!$D$4:$D$905,0))</f>
        <v>9</v>
      </c>
      <c r="N665" s="354"/>
      <c r="O665" s="351" t="s">
        <v>2872</v>
      </c>
      <c r="P665" s="351" t="str">
        <f>INDEX('Org2567'!$BG$4:$BG$905,MATCH(OrgTbl[[#This Row],[code5]],'Org2567'!$D$4:$D$905,0))</f>
        <v>รพช.F1 P&lt;=50,000</v>
      </c>
      <c r="Q665" s="355">
        <f>INDEX('Org2567'!$BE:$BE,MATCH(OrgTbl[[#This Row],[code5]],'Org2567'!$D:$D,0))</f>
        <v>39543</v>
      </c>
      <c r="R665" s="356"/>
    </row>
    <row r="666" spans="1:18" s="146" customFormat="1" ht="21" x14ac:dyDescent="0.6">
      <c r="A666" s="350" t="s">
        <v>671</v>
      </c>
      <c r="B666" s="351" t="s">
        <v>2880</v>
      </c>
      <c r="C666" s="351" t="str">
        <f>OrgTbl[[#This Row],[name333]]&amp;","&amp;OrgTbl[[#This Row],[TypeID]]</f>
        <v>เขวาสินรินทร์,รพช.</v>
      </c>
      <c r="D666" s="351" t="str">
        <f>MID(OrgTbl[[#This Row],[name]],10,100)</f>
        <v>เขวาสินรินทร์</v>
      </c>
      <c r="E666" s="352">
        <v>9</v>
      </c>
      <c r="F666" s="351" t="str" cm="1">
        <f t="array" ref="F666">_xlfn.IFS(OrgTbl[[#This Row],[TypeID]]="รพช.","โรงพยาบาลชุมชน",OrgTbl[[#This Row],[TypeID]]="รพศ.","โรงพยาบาลศูนย์",OrgTbl[[#This Row],[TypeID]]="รพท.","โรงพยาบาลทั่วไป")</f>
        <v>โรงพยาบาลชุมชน</v>
      </c>
      <c r="G666" s="351" t="str">
        <f>INDEX('Org2567'!$BB$4:$BB$905,MATCH(OrgTbl[[#This Row],[code5]],'Org2567'!$D$4:$D$905,0))</f>
        <v>รพช.</v>
      </c>
      <c r="H666" s="352" t="s">
        <v>4051</v>
      </c>
      <c r="I666" s="351" t="s">
        <v>2842</v>
      </c>
      <c r="J666" s="353">
        <f>INDEX('Org2567'!$BD$4:$BD$905,MATCH(OrgTbl[[#This Row],[code5]],'Org2567'!$D$4:$D$905,0))</f>
        <v>30</v>
      </c>
      <c r="K666" s="351" t="s">
        <v>923</v>
      </c>
      <c r="L666" s="351" t="str">
        <f>INDEX('Org2567'!$BC$4:$BC$905,MATCH(OrgTbl[[#This Row],[code5]],'Org2567'!$D$4:$D$905,0))</f>
        <v>F2</v>
      </c>
      <c r="M666" s="352">
        <f>INDEX('Org2567'!$BF$4:$BF$905,MATCH(OrgTbl[[#This Row],[code5]],'Org2567'!$D$4:$D$905,0))</f>
        <v>5</v>
      </c>
      <c r="N666" s="354"/>
      <c r="O666" s="351" t="s">
        <v>2882</v>
      </c>
      <c r="P666" s="351" t="str">
        <f>INDEX('Org2567'!$BG$4:$BG$905,MATCH(OrgTbl[[#This Row],[code5]],'Org2567'!$D$4:$D$905,0))</f>
        <v>รพช.F2 P&lt;=30,000</v>
      </c>
      <c r="Q666" s="355">
        <f>INDEX('Org2567'!$BE:$BE,MATCH(OrgTbl[[#This Row],[code5]],'Org2567'!$D:$D,0))</f>
        <v>22926</v>
      </c>
      <c r="R666" s="356"/>
    </row>
    <row r="667" spans="1:18" s="146" customFormat="1" ht="21" x14ac:dyDescent="0.6">
      <c r="A667" s="350" t="s">
        <v>660</v>
      </c>
      <c r="B667" s="351" t="s">
        <v>2850</v>
      </c>
      <c r="C667" s="351" t="str">
        <f>OrgTbl[[#This Row],[name333]]&amp;","&amp;OrgTbl[[#This Row],[TypeID]]</f>
        <v>จอมพระ,รพช.</v>
      </c>
      <c r="D667" s="351" t="str">
        <f>MID(OrgTbl[[#This Row],[name]],10,100)</f>
        <v>จอมพระ</v>
      </c>
      <c r="E667" s="352">
        <v>9</v>
      </c>
      <c r="F667" s="351" t="str" cm="1">
        <f t="array" ref="F667">_xlfn.IFS(OrgTbl[[#This Row],[TypeID]]="รพช.","โรงพยาบาลชุมชน",OrgTbl[[#This Row],[TypeID]]="รพศ.","โรงพยาบาลศูนย์",OrgTbl[[#This Row],[TypeID]]="รพท.","โรงพยาบาลทั่วไป")</f>
        <v>โรงพยาบาลชุมชน</v>
      </c>
      <c r="G667" s="351" t="str">
        <f>INDEX('Org2567'!$BB$4:$BB$905,MATCH(OrgTbl[[#This Row],[code5]],'Org2567'!$D$4:$D$905,0))</f>
        <v>รพช.</v>
      </c>
      <c r="H667" s="352" t="s">
        <v>4051</v>
      </c>
      <c r="I667" s="351" t="s">
        <v>2842</v>
      </c>
      <c r="J667" s="353">
        <f>INDEX('Org2567'!$BD$4:$BD$905,MATCH(OrgTbl[[#This Row],[code5]],'Org2567'!$D$4:$D$905,0))</f>
        <v>60</v>
      </c>
      <c r="K667" s="351" t="s">
        <v>923</v>
      </c>
      <c r="L667" s="351" t="str">
        <f>INDEX('Org2567'!$BC$4:$BC$905,MATCH(OrgTbl[[#This Row],[code5]],'Org2567'!$D$4:$D$905,0))</f>
        <v>F2</v>
      </c>
      <c r="M667" s="352">
        <f>INDEX('Org2567'!$BF$4:$BF$905,MATCH(OrgTbl[[#This Row],[code5]],'Org2567'!$D$4:$D$905,0))</f>
        <v>6</v>
      </c>
      <c r="N667" s="354"/>
      <c r="O667" s="351" t="s">
        <v>2852</v>
      </c>
      <c r="P667" s="351" t="str">
        <f>INDEX('Org2567'!$BG$4:$BG$905,MATCH(OrgTbl[[#This Row],[code5]],'Org2567'!$D$4:$D$905,0))</f>
        <v>รพช.F2 P30,000-60,000</v>
      </c>
      <c r="Q667" s="355">
        <f>INDEX('Org2567'!$BE:$BE,MATCH(OrgTbl[[#This Row],[code5]],'Org2567'!$D:$D,0))</f>
        <v>39037</v>
      </c>
      <c r="R667" s="356"/>
    </row>
    <row r="668" spans="1:18" s="146" customFormat="1" ht="21" x14ac:dyDescent="0.6">
      <c r="A668" s="350" t="s">
        <v>673</v>
      </c>
      <c r="B668" s="351" t="s">
        <v>2886</v>
      </c>
      <c r="C668" s="351" t="str">
        <f>OrgTbl[[#This Row],[name333]]&amp;","&amp;OrgTbl[[#This Row],[TypeID]]</f>
        <v>โนนนารายณ์,รพช.</v>
      </c>
      <c r="D668" s="351" t="str">
        <f>MID(OrgTbl[[#This Row],[name]],10,100)</f>
        <v>โนนนารายณ์</v>
      </c>
      <c r="E668" s="352">
        <v>9</v>
      </c>
      <c r="F668" s="351" t="str" cm="1">
        <f t="array" ref="F668">_xlfn.IFS(OrgTbl[[#This Row],[TypeID]]="รพช.","โรงพยาบาลชุมชน",OrgTbl[[#This Row],[TypeID]]="รพศ.","โรงพยาบาลศูนย์",OrgTbl[[#This Row],[TypeID]]="รพท.","โรงพยาบาลทั่วไป")</f>
        <v>โรงพยาบาลชุมชน</v>
      </c>
      <c r="G668" s="351" t="str">
        <f>INDEX('Org2567'!$BB$4:$BB$905,MATCH(OrgTbl[[#This Row],[code5]],'Org2567'!$D$4:$D$905,0))</f>
        <v>รพช.</v>
      </c>
      <c r="H668" s="352" t="s">
        <v>4051</v>
      </c>
      <c r="I668" s="351" t="s">
        <v>2842</v>
      </c>
      <c r="J668" s="353">
        <f>INDEX('Org2567'!$BD$4:$BD$905,MATCH(OrgTbl[[#This Row],[code5]],'Org2567'!$D$4:$D$905,0))</f>
        <v>30</v>
      </c>
      <c r="K668" s="351" t="s">
        <v>923</v>
      </c>
      <c r="L668" s="351" t="str">
        <f>INDEX('Org2567'!$BC$4:$BC$905,MATCH(OrgTbl[[#This Row],[code5]],'Org2567'!$D$4:$D$905,0))</f>
        <v>F2</v>
      </c>
      <c r="M668" s="352">
        <f>INDEX('Org2567'!$BF$4:$BF$905,MATCH(OrgTbl[[#This Row],[code5]],'Org2567'!$D$4:$D$905,0))</f>
        <v>5</v>
      </c>
      <c r="N668" s="354"/>
      <c r="O668" s="351" t="s">
        <v>2888</v>
      </c>
      <c r="P668" s="351" t="str">
        <f>INDEX('Org2567'!$BG$4:$BG$905,MATCH(OrgTbl[[#This Row],[code5]],'Org2567'!$D$4:$D$905,0))</f>
        <v>รพช.F2 P&lt;=30,000</v>
      </c>
      <c r="Q668" s="355">
        <f>INDEX('Org2567'!$BE:$BE,MATCH(OrgTbl[[#This Row],[code5]],'Org2567'!$D:$D,0))</f>
        <v>22689</v>
      </c>
      <c r="R668" s="356"/>
    </row>
    <row r="669" spans="1:18" s="146" customFormat="1" ht="21" x14ac:dyDescent="0.6">
      <c r="A669" s="350" t="s">
        <v>669</v>
      </c>
      <c r="B669" s="351" t="s">
        <v>2876</v>
      </c>
      <c r="C669" s="351" t="str">
        <f>OrgTbl[[#This Row],[name333]]&amp;","&amp;OrgTbl[[#This Row],[TypeID]]</f>
        <v>บัวเชด,รพช.</v>
      </c>
      <c r="D669" s="351" t="str">
        <f>MID(OrgTbl[[#This Row],[name]],10,100)</f>
        <v>บัวเชด</v>
      </c>
      <c r="E669" s="352">
        <v>9</v>
      </c>
      <c r="F669" s="351" t="str" cm="1">
        <f t="array" ref="F669">_xlfn.IFS(OrgTbl[[#This Row],[TypeID]]="รพช.","โรงพยาบาลชุมชน",OrgTbl[[#This Row],[TypeID]]="รพศ.","โรงพยาบาลศูนย์",OrgTbl[[#This Row],[TypeID]]="รพท.","โรงพยาบาลทั่วไป")</f>
        <v>โรงพยาบาลชุมชน</v>
      </c>
      <c r="G669" s="351" t="str">
        <f>INDEX('Org2567'!$BB$4:$BB$905,MATCH(OrgTbl[[#This Row],[code5]],'Org2567'!$D$4:$D$905,0))</f>
        <v>รพช.</v>
      </c>
      <c r="H669" s="352" t="s">
        <v>4051</v>
      </c>
      <c r="I669" s="351" t="s">
        <v>2842</v>
      </c>
      <c r="J669" s="353">
        <f>INDEX('Org2567'!$BD$4:$BD$905,MATCH(OrgTbl[[#This Row],[code5]],'Org2567'!$D$4:$D$905,0))</f>
        <v>50</v>
      </c>
      <c r="K669" s="351" t="s">
        <v>923</v>
      </c>
      <c r="L669" s="351" t="str">
        <f>INDEX('Org2567'!$BC$4:$BC$905,MATCH(OrgTbl[[#This Row],[code5]],'Org2567'!$D$4:$D$905,0))</f>
        <v>F2</v>
      </c>
      <c r="M669" s="352">
        <f>INDEX('Org2567'!$BF$4:$BF$905,MATCH(OrgTbl[[#This Row],[code5]],'Org2567'!$D$4:$D$905,0))</f>
        <v>6</v>
      </c>
      <c r="N669" s="354"/>
      <c r="O669" s="351" t="s">
        <v>2878</v>
      </c>
      <c r="P669" s="351" t="str">
        <f>INDEX('Org2567'!$BG$4:$BG$905,MATCH(OrgTbl[[#This Row],[code5]],'Org2567'!$D$4:$D$905,0))</f>
        <v>รพช.F2 P30,000-60,000</v>
      </c>
      <c r="Q669" s="355">
        <f>INDEX('Org2567'!$BE:$BE,MATCH(OrgTbl[[#This Row],[code5]],'Org2567'!$D:$D,0))</f>
        <v>31084</v>
      </c>
      <c r="R669" s="356"/>
    </row>
    <row r="670" spans="1:18" s="146" customFormat="1" ht="21" x14ac:dyDescent="0.6">
      <c r="A670" s="350" t="s">
        <v>670</v>
      </c>
      <c r="B670" s="351" t="s">
        <v>3990</v>
      </c>
      <c r="C670" s="351" t="str">
        <f>OrgTbl[[#This Row],[name333]]&amp;","&amp;OrgTbl[[#This Row],[TypeID]]</f>
        <v>พนมดงรักเฉลิมพระเกียรติ ๘๐ พรรษา,รพช.</v>
      </c>
      <c r="D670" s="351" t="str">
        <f>MID(OrgTbl[[#This Row],[name]],10,100)</f>
        <v>พนมดงรักเฉลิมพระเกียรติ ๘๐ พรรษา</v>
      </c>
      <c r="E670" s="352">
        <v>9</v>
      </c>
      <c r="F670" s="351" t="str" cm="1">
        <f t="array" ref="F670">_xlfn.IFS(OrgTbl[[#This Row],[TypeID]]="รพช.","โรงพยาบาลชุมชน",OrgTbl[[#This Row],[TypeID]]="รพศ.","โรงพยาบาลศูนย์",OrgTbl[[#This Row],[TypeID]]="รพท.","โรงพยาบาลทั่วไป")</f>
        <v>โรงพยาบาลชุมชน</v>
      </c>
      <c r="G670" s="351" t="str">
        <f>INDEX('Org2567'!$BB$4:$BB$905,MATCH(OrgTbl[[#This Row],[code5]],'Org2567'!$D$4:$D$905,0))</f>
        <v>รพช.</v>
      </c>
      <c r="H670" s="352" t="s">
        <v>4051</v>
      </c>
      <c r="I670" s="351" t="s">
        <v>2842</v>
      </c>
      <c r="J670" s="353">
        <f>INDEX('Org2567'!$BD$4:$BD$905,MATCH(OrgTbl[[#This Row],[code5]],'Org2567'!$D$4:$D$905,0))</f>
        <v>30</v>
      </c>
      <c r="K670" s="351" t="s">
        <v>923</v>
      </c>
      <c r="L670" s="351" t="str">
        <f>INDEX('Org2567'!$BC$4:$BC$905,MATCH(OrgTbl[[#This Row],[code5]],'Org2567'!$D$4:$D$905,0))</f>
        <v>F2</v>
      </c>
      <c r="M670" s="352">
        <f>INDEX('Org2567'!$BF$4:$BF$905,MATCH(OrgTbl[[#This Row],[code5]],'Org2567'!$D$4:$D$905,0))</f>
        <v>5</v>
      </c>
      <c r="N670" s="354"/>
      <c r="O670" s="351" t="s">
        <v>2879</v>
      </c>
      <c r="P670" s="351" t="str">
        <f>INDEX('Org2567'!$BG$4:$BG$905,MATCH(OrgTbl[[#This Row],[code5]],'Org2567'!$D$4:$D$905,0))</f>
        <v>รพช.F2 P&lt;=30,000</v>
      </c>
      <c r="Q670" s="355">
        <f>INDEX('Org2567'!$BE:$BE,MATCH(OrgTbl[[#This Row],[code5]],'Org2567'!$D:$D,0))</f>
        <v>27636</v>
      </c>
      <c r="R670" s="356"/>
    </row>
    <row r="671" spans="1:18" s="146" customFormat="1" ht="21" x14ac:dyDescent="0.6">
      <c r="A671" s="350" t="s">
        <v>672</v>
      </c>
      <c r="B671" s="351" t="s">
        <v>2883</v>
      </c>
      <c r="C671" s="351" t="str">
        <f>OrgTbl[[#This Row],[name333]]&amp;","&amp;OrgTbl[[#This Row],[TypeID]]</f>
        <v>ศรีณรงค์,รพช.</v>
      </c>
      <c r="D671" s="351" t="str">
        <f>MID(OrgTbl[[#This Row],[name]],10,100)</f>
        <v>ศรีณรงค์</v>
      </c>
      <c r="E671" s="352">
        <v>9</v>
      </c>
      <c r="F671" s="351" t="str" cm="1">
        <f t="array" ref="F671">_xlfn.IFS(OrgTbl[[#This Row],[TypeID]]="รพช.","โรงพยาบาลชุมชน",OrgTbl[[#This Row],[TypeID]]="รพศ.","โรงพยาบาลศูนย์",OrgTbl[[#This Row],[TypeID]]="รพท.","โรงพยาบาลทั่วไป")</f>
        <v>โรงพยาบาลชุมชน</v>
      </c>
      <c r="G671" s="351" t="str">
        <f>INDEX('Org2567'!$BB$4:$BB$905,MATCH(OrgTbl[[#This Row],[code5]],'Org2567'!$D$4:$D$905,0))</f>
        <v>รพช.</v>
      </c>
      <c r="H671" s="352" t="s">
        <v>4051</v>
      </c>
      <c r="I671" s="351" t="s">
        <v>2842</v>
      </c>
      <c r="J671" s="353">
        <f>INDEX('Org2567'!$BD$4:$BD$905,MATCH(OrgTbl[[#This Row],[code5]],'Org2567'!$D$4:$D$905,0))</f>
        <v>36</v>
      </c>
      <c r="K671" s="351" t="s">
        <v>923</v>
      </c>
      <c r="L671" s="351" t="str">
        <f>INDEX('Org2567'!$BC$4:$BC$905,MATCH(OrgTbl[[#This Row],[code5]],'Org2567'!$D$4:$D$905,0))</f>
        <v>F2</v>
      </c>
      <c r="M671" s="352">
        <f>INDEX('Org2567'!$BF$4:$BF$905,MATCH(OrgTbl[[#This Row],[code5]],'Org2567'!$D$4:$D$905,0))</f>
        <v>5</v>
      </c>
      <c r="N671" s="354"/>
      <c r="O671" s="351" t="s">
        <v>2885</v>
      </c>
      <c r="P671" s="351" t="str">
        <f>INDEX('Org2567'!$BG$4:$BG$905,MATCH(OrgTbl[[#This Row],[code5]],'Org2567'!$D$4:$D$905,0))</f>
        <v>รพช.F2 P&lt;=30,000</v>
      </c>
      <c r="Q671" s="355">
        <f>INDEX('Org2567'!$BE:$BE,MATCH(OrgTbl[[#This Row],[code5]],'Org2567'!$D:$D,0))</f>
        <v>29951</v>
      </c>
      <c r="R671" s="356"/>
    </row>
    <row r="672" spans="1:18" s="146" customFormat="1" ht="21" x14ac:dyDescent="0.6">
      <c r="A672" s="350" t="s">
        <v>664</v>
      </c>
      <c r="B672" s="351" t="s">
        <v>2862</v>
      </c>
      <c r="C672" s="351" t="str">
        <f>OrgTbl[[#This Row],[name333]]&amp;","&amp;OrgTbl[[#This Row],[TypeID]]</f>
        <v>สนม,รพช.</v>
      </c>
      <c r="D672" s="351" t="str">
        <f>MID(OrgTbl[[#This Row],[name]],10,100)</f>
        <v>สนม</v>
      </c>
      <c r="E672" s="352">
        <v>9</v>
      </c>
      <c r="F672" s="351" t="str" cm="1">
        <f t="array" ref="F672">_xlfn.IFS(OrgTbl[[#This Row],[TypeID]]="รพช.","โรงพยาบาลชุมชน",OrgTbl[[#This Row],[TypeID]]="รพศ.","โรงพยาบาลศูนย์",OrgTbl[[#This Row],[TypeID]]="รพท.","โรงพยาบาลทั่วไป")</f>
        <v>โรงพยาบาลชุมชน</v>
      </c>
      <c r="G672" s="351" t="str">
        <f>INDEX('Org2567'!$BB$4:$BB$905,MATCH(OrgTbl[[#This Row],[code5]],'Org2567'!$D$4:$D$905,0))</f>
        <v>รพช.</v>
      </c>
      <c r="H672" s="352" t="s">
        <v>4051</v>
      </c>
      <c r="I672" s="351" t="s">
        <v>2842</v>
      </c>
      <c r="J672" s="353">
        <f>INDEX('Org2567'!$BD$4:$BD$905,MATCH(OrgTbl[[#This Row],[code5]],'Org2567'!$D$4:$D$905,0))</f>
        <v>39</v>
      </c>
      <c r="K672" s="351" t="s">
        <v>923</v>
      </c>
      <c r="L672" s="351" t="str">
        <f>INDEX('Org2567'!$BC$4:$BC$905,MATCH(OrgTbl[[#This Row],[code5]],'Org2567'!$D$4:$D$905,0))</f>
        <v>F2</v>
      </c>
      <c r="M672" s="352">
        <f>INDEX('Org2567'!$BF$4:$BF$905,MATCH(OrgTbl[[#This Row],[code5]],'Org2567'!$D$4:$D$905,0))</f>
        <v>5</v>
      </c>
      <c r="N672" s="354"/>
      <c r="O672" s="351" t="s">
        <v>2864</v>
      </c>
      <c r="P672" s="351" t="str">
        <f>INDEX('Org2567'!$BG$4:$BG$905,MATCH(OrgTbl[[#This Row],[code5]],'Org2567'!$D$4:$D$905,0))</f>
        <v>รพช.F2 P&lt;=30,000</v>
      </c>
      <c r="Q672" s="355">
        <f>INDEX('Org2567'!$BE:$BE,MATCH(OrgTbl[[#This Row],[code5]],'Org2567'!$D:$D,0))</f>
        <v>26157</v>
      </c>
      <c r="R672" s="356"/>
    </row>
    <row r="673" spans="1:18" s="146" customFormat="1" ht="21" x14ac:dyDescent="0.6">
      <c r="A673" s="350" t="s">
        <v>668</v>
      </c>
      <c r="B673" s="351" t="s">
        <v>2873</v>
      </c>
      <c r="C673" s="351" t="str">
        <f>OrgTbl[[#This Row],[name333]]&amp;","&amp;OrgTbl[[#This Row],[TypeID]]</f>
        <v>สำโรงทาบ,รพช.</v>
      </c>
      <c r="D673" s="351" t="str">
        <f>MID(OrgTbl[[#This Row],[name]],10,100)</f>
        <v>สำโรงทาบ</v>
      </c>
      <c r="E673" s="352">
        <v>9</v>
      </c>
      <c r="F673" s="351" t="str" cm="1">
        <f t="array" ref="F673">_xlfn.IFS(OrgTbl[[#This Row],[TypeID]]="รพช.","โรงพยาบาลชุมชน",OrgTbl[[#This Row],[TypeID]]="รพศ.","โรงพยาบาลศูนย์",OrgTbl[[#This Row],[TypeID]]="รพท.","โรงพยาบาลทั่วไป")</f>
        <v>โรงพยาบาลชุมชน</v>
      </c>
      <c r="G673" s="351" t="str">
        <f>INDEX('Org2567'!$BB$4:$BB$905,MATCH(OrgTbl[[#This Row],[code5]],'Org2567'!$D$4:$D$905,0))</f>
        <v>รพช.</v>
      </c>
      <c r="H673" s="352" t="s">
        <v>4051</v>
      </c>
      <c r="I673" s="351" t="s">
        <v>2842</v>
      </c>
      <c r="J673" s="353">
        <f>INDEX('Org2567'!$BD$4:$BD$905,MATCH(OrgTbl[[#This Row],[code5]],'Org2567'!$D$4:$D$905,0))</f>
        <v>66</v>
      </c>
      <c r="K673" s="351" t="s">
        <v>923</v>
      </c>
      <c r="L673" s="351" t="str">
        <f>INDEX('Org2567'!$BC$4:$BC$905,MATCH(OrgTbl[[#This Row],[code5]],'Org2567'!$D$4:$D$905,0))</f>
        <v>F2</v>
      </c>
      <c r="M673" s="352">
        <f>INDEX('Org2567'!$BF$4:$BF$905,MATCH(OrgTbl[[#This Row],[code5]],'Org2567'!$D$4:$D$905,0))</f>
        <v>6</v>
      </c>
      <c r="N673" s="354"/>
      <c r="O673" s="351" t="s">
        <v>2875</v>
      </c>
      <c r="P673" s="351" t="str">
        <f>INDEX('Org2567'!$BG$4:$BG$905,MATCH(OrgTbl[[#This Row],[code5]],'Org2567'!$D$4:$D$905,0))</f>
        <v>รพช.F2 P30,000-60,000</v>
      </c>
      <c r="Q673" s="355">
        <f>INDEX('Org2567'!$BE:$BE,MATCH(OrgTbl[[#This Row],[code5]],'Org2567'!$D:$D,0))</f>
        <v>36877</v>
      </c>
      <c r="R673" s="356"/>
    </row>
    <row r="674" spans="1:18" s="146" customFormat="1" ht="21" x14ac:dyDescent="0.6">
      <c r="A674" s="350" t="s">
        <v>674</v>
      </c>
      <c r="B674" s="351" t="s">
        <v>3125</v>
      </c>
      <c r="C674" s="351" t="str">
        <f>OrgTbl[[#This Row],[name333]]&amp;","&amp;OrgTbl[[#This Row],[TypeID]]</f>
        <v>มุกดาหาร,รพท.</v>
      </c>
      <c r="D674" s="351" t="str">
        <f>MID(OrgTbl[[#This Row],[name]],10,100)</f>
        <v>มุกดาหาร</v>
      </c>
      <c r="E674" s="352">
        <v>10</v>
      </c>
      <c r="F674" s="351" t="str" cm="1">
        <f t="array" ref="F674">_xlfn.IFS(OrgTbl[[#This Row],[TypeID]]="รพช.","โรงพยาบาลชุมชน",OrgTbl[[#This Row],[TypeID]]="รพศ.","โรงพยาบาลศูนย์",OrgTbl[[#This Row],[TypeID]]="รพท.","โรงพยาบาลทั่วไป")</f>
        <v>โรงพยาบาลทั่วไป</v>
      </c>
      <c r="G674" s="351" t="str">
        <f>INDEX('Org2567'!$BB$4:$BB$905,MATCH(OrgTbl[[#This Row],[code5]],'Org2567'!$D$4:$D$905,0))</f>
        <v>รพท.</v>
      </c>
      <c r="H674" s="352" t="s">
        <v>4052</v>
      </c>
      <c r="I674" s="351" t="s">
        <v>3127</v>
      </c>
      <c r="J674" s="353">
        <f>INDEX('Org2567'!$BD$4:$BD$905,MATCH(OrgTbl[[#This Row],[code5]],'Org2567'!$D$4:$D$905,0))</f>
        <v>485</v>
      </c>
      <c r="K674" s="351" t="s">
        <v>923</v>
      </c>
      <c r="L674" s="351" t="str">
        <f>INDEX('Org2567'!$BC$4:$BC$905,MATCH(OrgTbl[[#This Row],[code5]],'Org2567'!$D$4:$D$905,0))</f>
        <v>S</v>
      </c>
      <c r="M674" s="352">
        <f>INDEX('Org2567'!$BF$4:$BF$905,MATCH(OrgTbl[[#This Row],[code5]],'Org2567'!$D$4:$D$905,0))</f>
        <v>17</v>
      </c>
      <c r="N674" s="354"/>
      <c r="O674" s="351" t="s">
        <v>3128</v>
      </c>
      <c r="P674" s="351" t="str">
        <f>INDEX('Org2567'!$BG$4:$BG$905,MATCH(OrgTbl[[#This Row],[code5]],'Org2567'!$D$4:$D$905,0))</f>
        <v>รพท.S B&gt;400</v>
      </c>
      <c r="Q674" s="355">
        <f>INDEX('Org2567'!$BE:$BE,MATCH(OrgTbl[[#This Row],[code5]],'Org2567'!$D:$D,0))</f>
        <v>105339</v>
      </c>
      <c r="R674" s="356"/>
    </row>
    <row r="675" spans="1:18" s="146" customFormat="1" ht="21" x14ac:dyDescent="0.6">
      <c r="A675" s="350" t="s">
        <v>678</v>
      </c>
      <c r="B675" s="351" t="s">
        <v>3138</v>
      </c>
      <c r="C675" s="351" t="str">
        <f>OrgTbl[[#This Row],[name333]]&amp;","&amp;OrgTbl[[#This Row],[TypeID]]</f>
        <v>คำชะอี,รพช.</v>
      </c>
      <c r="D675" s="351" t="str">
        <f>MID(OrgTbl[[#This Row],[name]],10,100)</f>
        <v>คำชะอี</v>
      </c>
      <c r="E675" s="352">
        <v>10</v>
      </c>
      <c r="F675" s="351" t="str" cm="1">
        <f t="array" ref="F675">_xlfn.IFS(OrgTbl[[#This Row],[TypeID]]="รพช.","โรงพยาบาลชุมชน",OrgTbl[[#This Row],[TypeID]]="รพศ.","โรงพยาบาลศูนย์",OrgTbl[[#This Row],[TypeID]]="รพท.","โรงพยาบาลทั่วไป")</f>
        <v>โรงพยาบาลชุมชน</v>
      </c>
      <c r="G675" s="351" t="str">
        <f>INDEX('Org2567'!$BB$4:$BB$905,MATCH(OrgTbl[[#This Row],[code5]],'Org2567'!$D$4:$D$905,0))</f>
        <v>รพช.</v>
      </c>
      <c r="H675" s="352" t="s">
        <v>4052</v>
      </c>
      <c r="I675" s="351" t="s">
        <v>3127</v>
      </c>
      <c r="J675" s="353">
        <f>INDEX('Org2567'!$BD$4:$BD$905,MATCH(OrgTbl[[#This Row],[code5]],'Org2567'!$D$4:$D$905,0))</f>
        <v>30</v>
      </c>
      <c r="K675" s="351" t="s">
        <v>923</v>
      </c>
      <c r="L675" s="351" t="str">
        <f>INDEX('Org2567'!$BC$4:$BC$905,MATCH(OrgTbl[[#This Row],[code5]],'Org2567'!$D$4:$D$905,0))</f>
        <v>F2</v>
      </c>
      <c r="M675" s="352">
        <f>INDEX('Org2567'!$BF$4:$BF$905,MATCH(OrgTbl[[#This Row],[code5]],'Org2567'!$D$4:$D$905,0))</f>
        <v>6</v>
      </c>
      <c r="N675" s="354"/>
      <c r="O675" s="351" t="s">
        <v>3140</v>
      </c>
      <c r="P675" s="351" t="str">
        <f>INDEX('Org2567'!$BG$4:$BG$905,MATCH(OrgTbl[[#This Row],[code5]],'Org2567'!$D$4:$D$905,0))</f>
        <v>รพช.F2 P30,000-60,000</v>
      </c>
      <c r="Q675" s="355">
        <f>INDEX('Org2567'!$BE:$BE,MATCH(OrgTbl[[#This Row],[code5]],'Org2567'!$D:$D,0))</f>
        <v>32456</v>
      </c>
      <c r="R675" s="356"/>
    </row>
    <row r="676" spans="1:18" s="146" customFormat="1" ht="21" x14ac:dyDescent="0.6">
      <c r="A676" s="350" t="s">
        <v>677</v>
      </c>
      <c r="B676" s="351" t="s">
        <v>3135</v>
      </c>
      <c r="C676" s="351" t="str">
        <f>OrgTbl[[#This Row],[name333]]&amp;","&amp;OrgTbl[[#This Row],[TypeID]]</f>
        <v>ดงหลวง,รพช.</v>
      </c>
      <c r="D676" s="351" t="str">
        <f>MID(OrgTbl[[#This Row],[name]],10,100)</f>
        <v>ดงหลวง</v>
      </c>
      <c r="E676" s="352">
        <v>10</v>
      </c>
      <c r="F676" s="351" t="str" cm="1">
        <f t="array" ref="F676">_xlfn.IFS(OrgTbl[[#This Row],[TypeID]]="รพช.","โรงพยาบาลชุมชน",OrgTbl[[#This Row],[TypeID]]="รพศ.","โรงพยาบาลศูนย์",OrgTbl[[#This Row],[TypeID]]="รพท.","โรงพยาบาลทั่วไป")</f>
        <v>โรงพยาบาลชุมชน</v>
      </c>
      <c r="G676" s="351" t="str">
        <f>INDEX('Org2567'!$BB$4:$BB$905,MATCH(OrgTbl[[#This Row],[code5]],'Org2567'!$D$4:$D$905,0))</f>
        <v>รพช.</v>
      </c>
      <c r="H676" s="352" t="s">
        <v>4052</v>
      </c>
      <c r="I676" s="351" t="s">
        <v>3127</v>
      </c>
      <c r="J676" s="353">
        <f>INDEX('Org2567'!$BD$4:$BD$905,MATCH(OrgTbl[[#This Row],[code5]],'Org2567'!$D$4:$D$905,0))</f>
        <v>30</v>
      </c>
      <c r="K676" s="351" t="s">
        <v>923</v>
      </c>
      <c r="L676" s="351" t="str">
        <f>INDEX('Org2567'!$BC$4:$BC$905,MATCH(OrgTbl[[#This Row],[code5]],'Org2567'!$D$4:$D$905,0))</f>
        <v>F2</v>
      </c>
      <c r="M676" s="352">
        <f>INDEX('Org2567'!$BF$4:$BF$905,MATCH(OrgTbl[[#This Row],[code5]],'Org2567'!$D$4:$D$905,0))</f>
        <v>6</v>
      </c>
      <c r="N676" s="354"/>
      <c r="O676" s="351" t="s">
        <v>3137</v>
      </c>
      <c r="P676" s="351" t="str">
        <f>INDEX('Org2567'!$BG$4:$BG$905,MATCH(OrgTbl[[#This Row],[code5]],'Org2567'!$D$4:$D$905,0))</f>
        <v>รพช.F2 P30,000-60,000</v>
      </c>
      <c r="Q676" s="355">
        <f>INDEX('Org2567'!$BE:$BE,MATCH(OrgTbl[[#This Row],[code5]],'Org2567'!$D:$D,0))</f>
        <v>31390</v>
      </c>
      <c r="R676" s="356"/>
    </row>
    <row r="677" spans="1:18" s="146" customFormat="1" ht="21" x14ac:dyDescent="0.6">
      <c r="A677" s="350" t="s">
        <v>676</v>
      </c>
      <c r="B677" s="351" t="s">
        <v>3132</v>
      </c>
      <c r="C677" s="351" t="str">
        <f>OrgTbl[[#This Row],[name333]]&amp;","&amp;OrgTbl[[#This Row],[TypeID]]</f>
        <v>ดอนตาล,รพช.</v>
      </c>
      <c r="D677" s="351" t="str">
        <f>MID(OrgTbl[[#This Row],[name]],10,100)</f>
        <v>ดอนตาล</v>
      </c>
      <c r="E677" s="352">
        <v>10</v>
      </c>
      <c r="F677" s="351" t="str" cm="1">
        <f t="array" ref="F677">_xlfn.IFS(OrgTbl[[#This Row],[TypeID]]="รพช.","โรงพยาบาลชุมชน",OrgTbl[[#This Row],[TypeID]]="รพศ.","โรงพยาบาลศูนย์",OrgTbl[[#This Row],[TypeID]]="รพท.","โรงพยาบาลทั่วไป")</f>
        <v>โรงพยาบาลชุมชน</v>
      </c>
      <c r="G677" s="351" t="str">
        <f>INDEX('Org2567'!$BB$4:$BB$905,MATCH(OrgTbl[[#This Row],[code5]],'Org2567'!$D$4:$D$905,0))</f>
        <v>รพช.</v>
      </c>
      <c r="H677" s="352" t="s">
        <v>4052</v>
      </c>
      <c r="I677" s="351" t="s">
        <v>3127</v>
      </c>
      <c r="J677" s="353">
        <f>INDEX('Org2567'!$BD$4:$BD$905,MATCH(OrgTbl[[#This Row],[code5]],'Org2567'!$D$4:$D$905,0))</f>
        <v>30</v>
      </c>
      <c r="K677" s="351" t="s">
        <v>923</v>
      </c>
      <c r="L677" s="351" t="str">
        <f>INDEX('Org2567'!$BC$4:$BC$905,MATCH(OrgTbl[[#This Row],[code5]],'Org2567'!$D$4:$D$905,0))</f>
        <v>F2</v>
      </c>
      <c r="M677" s="352">
        <f>INDEX('Org2567'!$BF$4:$BF$905,MATCH(OrgTbl[[#This Row],[code5]],'Org2567'!$D$4:$D$905,0))</f>
        <v>6</v>
      </c>
      <c r="N677" s="354"/>
      <c r="O677" s="351" t="s">
        <v>3134</v>
      </c>
      <c r="P677" s="351" t="str">
        <f>INDEX('Org2567'!$BG$4:$BG$905,MATCH(OrgTbl[[#This Row],[code5]],'Org2567'!$D$4:$D$905,0))</f>
        <v>รพช.F2 P30,000-60,000</v>
      </c>
      <c r="Q677" s="355">
        <f>INDEX('Org2567'!$BE:$BE,MATCH(OrgTbl[[#This Row],[code5]],'Org2567'!$D:$D,0))</f>
        <v>32978</v>
      </c>
      <c r="R677" s="356"/>
    </row>
    <row r="678" spans="1:18" s="146" customFormat="1" ht="21" x14ac:dyDescent="0.6">
      <c r="A678" s="350" t="s">
        <v>675</v>
      </c>
      <c r="B678" s="351" t="s">
        <v>3129</v>
      </c>
      <c r="C678" s="351" t="str">
        <f>OrgTbl[[#This Row],[name333]]&amp;","&amp;OrgTbl[[#This Row],[TypeID]]</f>
        <v>นิคมคำสร้อย,รพช.</v>
      </c>
      <c r="D678" s="351" t="str">
        <f>MID(OrgTbl[[#This Row],[name]],10,100)</f>
        <v>นิคมคำสร้อย</v>
      </c>
      <c r="E678" s="352">
        <v>10</v>
      </c>
      <c r="F678" s="351" t="str" cm="1">
        <f t="array" ref="F678">_xlfn.IFS(OrgTbl[[#This Row],[TypeID]]="รพช.","โรงพยาบาลชุมชน",OrgTbl[[#This Row],[TypeID]]="รพศ.","โรงพยาบาลศูนย์",OrgTbl[[#This Row],[TypeID]]="รพท.","โรงพยาบาลทั่วไป")</f>
        <v>โรงพยาบาลชุมชน</v>
      </c>
      <c r="G678" s="351" t="str">
        <f>INDEX('Org2567'!$BB$4:$BB$905,MATCH(OrgTbl[[#This Row],[code5]],'Org2567'!$D$4:$D$905,0))</f>
        <v>รพช.</v>
      </c>
      <c r="H678" s="352" t="s">
        <v>4052</v>
      </c>
      <c r="I678" s="351" t="s">
        <v>3127</v>
      </c>
      <c r="J678" s="353">
        <f>INDEX('Org2567'!$BD$4:$BD$905,MATCH(OrgTbl[[#This Row],[code5]],'Org2567'!$D$4:$D$905,0))</f>
        <v>30</v>
      </c>
      <c r="K678" s="351" t="s">
        <v>923</v>
      </c>
      <c r="L678" s="351" t="str">
        <f>INDEX('Org2567'!$BC$4:$BC$905,MATCH(OrgTbl[[#This Row],[code5]],'Org2567'!$D$4:$D$905,0))</f>
        <v>F2</v>
      </c>
      <c r="M678" s="352">
        <f>INDEX('Org2567'!$BF$4:$BF$905,MATCH(OrgTbl[[#This Row],[code5]],'Org2567'!$D$4:$D$905,0))</f>
        <v>6</v>
      </c>
      <c r="N678" s="354"/>
      <c r="O678" s="351" t="s">
        <v>3131</v>
      </c>
      <c r="P678" s="351" t="str">
        <f>INDEX('Org2567'!$BG$4:$BG$905,MATCH(OrgTbl[[#This Row],[code5]],'Org2567'!$D$4:$D$905,0))</f>
        <v>รพช.F2 P30,000-60,000</v>
      </c>
      <c r="Q678" s="355">
        <f>INDEX('Org2567'!$BE:$BE,MATCH(OrgTbl[[#This Row],[code5]],'Org2567'!$D:$D,0))</f>
        <v>34929</v>
      </c>
      <c r="R678" s="356"/>
    </row>
    <row r="679" spans="1:18" s="146" customFormat="1" ht="21" x14ac:dyDescent="0.6">
      <c r="A679" s="350" t="s">
        <v>680</v>
      </c>
      <c r="B679" s="351" t="s">
        <v>3144</v>
      </c>
      <c r="C679" s="351" t="str">
        <f>OrgTbl[[#This Row],[name333]]&amp;","&amp;OrgTbl[[#This Row],[TypeID]]</f>
        <v>หนองสูง,รพช.</v>
      </c>
      <c r="D679" s="351" t="str">
        <f>MID(OrgTbl[[#This Row],[name]],10,100)</f>
        <v>หนองสูง</v>
      </c>
      <c r="E679" s="352">
        <v>10</v>
      </c>
      <c r="F679" s="351" t="str" cm="1">
        <f t="array" ref="F679">_xlfn.IFS(OrgTbl[[#This Row],[TypeID]]="รพช.","โรงพยาบาลชุมชน",OrgTbl[[#This Row],[TypeID]]="รพศ.","โรงพยาบาลศูนย์",OrgTbl[[#This Row],[TypeID]]="รพท.","โรงพยาบาลทั่วไป")</f>
        <v>โรงพยาบาลชุมชน</v>
      </c>
      <c r="G679" s="351" t="str">
        <f>INDEX('Org2567'!$BB$4:$BB$905,MATCH(OrgTbl[[#This Row],[code5]],'Org2567'!$D$4:$D$905,0))</f>
        <v>รพช.</v>
      </c>
      <c r="H679" s="352" t="s">
        <v>4052</v>
      </c>
      <c r="I679" s="351" t="s">
        <v>3127</v>
      </c>
      <c r="J679" s="353">
        <f>INDEX('Org2567'!$BD$4:$BD$905,MATCH(OrgTbl[[#This Row],[code5]],'Org2567'!$D$4:$D$905,0))</f>
        <v>30</v>
      </c>
      <c r="K679" s="351" t="s">
        <v>923</v>
      </c>
      <c r="L679" s="351" t="str">
        <f>INDEX('Org2567'!$BC$4:$BC$905,MATCH(OrgTbl[[#This Row],[code5]],'Org2567'!$D$4:$D$905,0))</f>
        <v>F2</v>
      </c>
      <c r="M679" s="352">
        <f>INDEX('Org2567'!$BF$4:$BF$905,MATCH(OrgTbl[[#This Row],[code5]],'Org2567'!$D$4:$D$905,0))</f>
        <v>5</v>
      </c>
      <c r="N679" s="354"/>
      <c r="O679" s="351" t="s">
        <v>3146</v>
      </c>
      <c r="P679" s="351" t="str">
        <f>INDEX('Org2567'!$BG$4:$BG$905,MATCH(OrgTbl[[#This Row],[code5]],'Org2567'!$D$4:$D$905,0))</f>
        <v>รพช.F2 P&lt;=30,000</v>
      </c>
      <c r="Q679" s="355">
        <f>INDEX('Org2567'!$BE:$BE,MATCH(OrgTbl[[#This Row],[code5]],'Org2567'!$D:$D,0))</f>
        <v>13803</v>
      </c>
      <c r="R679" s="356"/>
    </row>
    <row r="680" spans="1:18" s="146" customFormat="1" ht="21" x14ac:dyDescent="0.6">
      <c r="A680" s="350" t="s">
        <v>679</v>
      </c>
      <c r="B680" s="351" t="s">
        <v>3141</v>
      </c>
      <c r="C680" s="351" t="str">
        <f>OrgTbl[[#This Row],[name333]]&amp;","&amp;OrgTbl[[#This Row],[TypeID]]</f>
        <v>หว้านใหญ่,รพช.</v>
      </c>
      <c r="D680" s="351" t="str">
        <f>MID(OrgTbl[[#This Row],[name]],10,100)</f>
        <v>หว้านใหญ่</v>
      </c>
      <c r="E680" s="352">
        <v>10</v>
      </c>
      <c r="F680" s="351" t="str" cm="1">
        <f t="array" ref="F680">_xlfn.IFS(OrgTbl[[#This Row],[TypeID]]="รพช.","โรงพยาบาลชุมชน",OrgTbl[[#This Row],[TypeID]]="รพศ.","โรงพยาบาลศูนย์",OrgTbl[[#This Row],[TypeID]]="รพท.","โรงพยาบาลทั่วไป")</f>
        <v>โรงพยาบาลชุมชน</v>
      </c>
      <c r="G680" s="351" t="str">
        <f>INDEX('Org2567'!$BB$4:$BB$905,MATCH(OrgTbl[[#This Row],[code5]],'Org2567'!$D$4:$D$905,0))</f>
        <v>รพช.</v>
      </c>
      <c r="H680" s="352" t="s">
        <v>4052</v>
      </c>
      <c r="I680" s="351" t="s">
        <v>3127</v>
      </c>
      <c r="J680" s="353">
        <f>INDEX('Org2567'!$BD$4:$BD$905,MATCH(OrgTbl[[#This Row],[code5]],'Org2567'!$D$4:$D$905,0))</f>
        <v>30</v>
      </c>
      <c r="K680" s="351" t="s">
        <v>923</v>
      </c>
      <c r="L680" s="351" t="str">
        <f>INDEX('Org2567'!$BC$4:$BC$905,MATCH(OrgTbl[[#This Row],[code5]],'Org2567'!$D$4:$D$905,0))</f>
        <v>F2</v>
      </c>
      <c r="M680" s="352">
        <f>INDEX('Org2567'!$BF$4:$BF$905,MATCH(OrgTbl[[#This Row],[code5]],'Org2567'!$D$4:$D$905,0))</f>
        <v>5</v>
      </c>
      <c r="N680" s="354"/>
      <c r="O680" s="351" t="s">
        <v>3143</v>
      </c>
      <c r="P680" s="351" t="str">
        <f>INDEX('Org2567'!$BG$4:$BG$905,MATCH(OrgTbl[[#This Row],[code5]],'Org2567'!$D$4:$D$905,0))</f>
        <v>รพช.F2 P&lt;=30,000</v>
      </c>
      <c r="Q680" s="355">
        <f>INDEX('Org2567'!$BE:$BE,MATCH(OrgTbl[[#This Row],[code5]],'Org2567'!$D:$D,0))</f>
        <v>14440</v>
      </c>
      <c r="R680" s="356"/>
    </row>
    <row r="681" spans="1:18" s="146" customFormat="1" ht="21" x14ac:dyDescent="0.6">
      <c r="A681" s="350" t="s">
        <v>681</v>
      </c>
      <c r="B681" s="351" t="s">
        <v>3075</v>
      </c>
      <c r="C681" s="351" t="str">
        <f>OrgTbl[[#This Row],[name333]]&amp;","&amp;OrgTbl[[#This Row],[TypeID]]</f>
        <v>ยโสธร,รพท.</v>
      </c>
      <c r="D681" s="351" t="str">
        <f>MID(OrgTbl[[#This Row],[name]],10,100)</f>
        <v>ยโสธร</v>
      </c>
      <c r="E681" s="352">
        <v>10</v>
      </c>
      <c r="F681" s="351" t="str" cm="1">
        <f t="array" ref="F681">_xlfn.IFS(OrgTbl[[#This Row],[TypeID]]="รพช.","โรงพยาบาลชุมชน",OrgTbl[[#This Row],[TypeID]]="รพศ.","โรงพยาบาลศูนย์",OrgTbl[[#This Row],[TypeID]]="รพท.","โรงพยาบาลทั่วไป")</f>
        <v>โรงพยาบาลทั่วไป</v>
      </c>
      <c r="G681" s="351" t="str">
        <f>INDEX('Org2567'!$BB$4:$BB$905,MATCH(OrgTbl[[#This Row],[code5]],'Org2567'!$D$4:$D$905,0))</f>
        <v>รพท.</v>
      </c>
      <c r="H681" s="352" t="s">
        <v>4053</v>
      </c>
      <c r="I681" s="351" t="s">
        <v>3077</v>
      </c>
      <c r="J681" s="353">
        <f>INDEX('Org2567'!$BD$4:$BD$905,MATCH(OrgTbl[[#This Row],[code5]],'Org2567'!$D$4:$D$905,0))</f>
        <v>485</v>
      </c>
      <c r="K681" s="351" t="s">
        <v>923</v>
      </c>
      <c r="L681" s="351" t="str">
        <f>INDEX('Org2567'!$BC$4:$BC$905,MATCH(OrgTbl[[#This Row],[code5]],'Org2567'!$D$4:$D$905,0))</f>
        <v>S</v>
      </c>
      <c r="M681" s="352">
        <f>INDEX('Org2567'!$BF$4:$BF$905,MATCH(OrgTbl[[#This Row],[code5]],'Org2567'!$D$4:$D$905,0))</f>
        <v>17</v>
      </c>
      <c r="N681" s="354"/>
      <c r="O681" s="351" t="s">
        <v>3078</v>
      </c>
      <c r="P681" s="351" t="str">
        <f>INDEX('Org2567'!$BG$4:$BG$905,MATCH(OrgTbl[[#This Row],[code5]],'Org2567'!$D$4:$D$905,0))</f>
        <v>รพท.S B&gt;400</v>
      </c>
      <c r="Q681" s="355">
        <f>INDEX('Org2567'!$BE:$BE,MATCH(OrgTbl[[#This Row],[code5]],'Org2567'!$D:$D,0))</f>
        <v>90664</v>
      </c>
      <c r="R681" s="356"/>
    </row>
    <row r="682" spans="1:18" s="146" customFormat="1" ht="21" x14ac:dyDescent="0.6">
      <c r="A682" s="350" t="s">
        <v>689</v>
      </c>
      <c r="B682" s="351" t="s">
        <v>3100</v>
      </c>
      <c r="C682" s="351" t="str">
        <f>OrgTbl[[#This Row],[name333]]&amp;","&amp;OrgTbl[[#This Row],[TypeID]]</f>
        <v>สมเด็จพระยุพราชเลิงนกทา,รพช.</v>
      </c>
      <c r="D682" s="351" t="str">
        <f>MID(OrgTbl[[#This Row],[name]],10,100)</f>
        <v>สมเด็จพระยุพราชเลิงนกทา</v>
      </c>
      <c r="E682" s="352">
        <v>10</v>
      </c>
      <c r="F682" s="351" t="str" cm="1">
        <f t="array" ref="F682">_xlfn.IFS(OrgTbl[[#This Row],[TypeID]]="รพช.","โรงพยาบาลชุมชน",OrgTbl[[#This Row],[TypeID]]="รพศ.","โรงพยาบาลศูนย์",OrgTbl[[#This Row],[TypeID]]="รพท.","โรงพยาบาลทั่วไป")</f>
        <v>โรงพยาบาลชุมชน</v>
      </c>
      <c r="G682" s="351" t="str">
        <f>INDEX('Org2567'!$BB$4:$BB$905,MATCH(OrgTbl[[#This Row],[code5]],'Org2567'!$D$4:$D$905,0))</f>
        <v>รพช.</v>
      </c>
      <c r="H682" s="352" t="s">
        <v>4053</v>
      </c>
      <c r="I682" s="351" t="s">
        <v>3077</v>
      </c>
      <c r="J682" s="353">
        <f>INDEX('Org2567'!$BD$4:$BD$905,MATCH(OrgTbl[[#This Row],[code5]],'Org2567'!$D$4:$D$905,0))</f>
        <v>120</v>
      </c>
      <c r="K682" s="351" t="s">
        <v>923</v>
      </c>
      <c r="L682" s="351" t="str">
        <f>INDEX('Org2567'!$BC$4:$BC$905,MATCH(OrgTbl[[#This Row],[code5]],'Org2567'!$D$4:$D$905,0))</f>
        <v>M2</v>
      </c>
      <c r="M682" s="352">
        <f>INDEX('Org2567'!$BF$4:$BF$905,MATCH(OrgTbl[[#This Row],[code5]],'Org2567'!$D$4:$D$905,0))</f>
        <v>13</v>
      </c>
      <c r="N682" s="354"/>
      <c r="O682" s="351" t="s">
        <v>3102</v>
      </c>
      <c r="P682" s="351" t="str">
        <f>INDEX('Org2567'!$BG$4:$BG$905,MATCH(OrgTbl[[#This Row],[code5]],'Org2567'!$D$4:$D$905,0))</f>
        <v>รพช.M2 B&gt;100</v>
      </c>
      <c r="Q682" s="355">
        <f>INDEX('Org2567'!$BE:$BE,MATCH(OrgTbl[[#This Row],[code5]],'Org2567'!$D:$D,0))</f>
        <v>70710</v>
      </c>
      <c r="R682" s="356"/>
    </row>
    <row r="683" spans="1:18" s="146" customFormat="1" ht="21" x14ac:dyDescent="0.6">
      <c r="A683" s="350" t="s">
        <v>683</v>
      </c>
      <c r="B683" s="351" t="s">
        <v>3082</v>
      </c>
      <c r="C683" s="351" t="str">
        <f>OrgTbl[[#This Row],[name333]]&amp;","&amp;OrgTbl[[#This Row],[TypeID]]</f>
        <v>กุดชุม,รพช.</v>
      </c>
      <c r="D683" s="351" t="str">
        <f>MID(OrgTbl[[#This Row],[name]],10,100)</f>
        <v>กุดชุม</v>
      </c>
      <c r="E683" s="352">
        <v>10</v>
      </c>
      <c r="F683" s="351" t="str" cm="1">
        <f t="array" ref="F683">_xlfn.IFS(OrgTbl[[#This Row],[TypeID]]="รพช.","โรงพยาบาลชุมชน",OrgTbl[[#This Row],[TypeID]]="รพศ.","โรงพยาบาลศูนย์",OrgTbl[[#This Row],[TypeID]]="รพท.","โรงพยาบาลทั่วไป")</f>
        <v>โรงพยาบาลชุมชน</v>
      </c>
      <c r="G683" s="351" t="str">
        <f>INDEX('Org2567'!$BB$4:$BB$905,MATCH(OrgTbl[[#This Row],[code5]],'Org2567'!$D$4:$D$905,0))</f>
        <v>รพช.</v>
      </c>
      <c r="H683" s="352" t="s">
        <v>4053</v>
      </c>
      <c r="I683" s="351" t="s">
        <v>3077</v>
      </c>
      <c r="J683" s="353">
        <f>INDEX('Org2567'!$BD$4:$BD$905,MATCH(OrgTbl[[#This Row],[code5]],'Org2567'!$D$4:$D$905,0))</f>
        <v>30</v>
      </c>
      <c r="K683" s="351" t="s">
        <v>923</v>
      </c>
      <c r="L683" s="351" t="str">
        <f>INDEX('Org2567'!$BC$4:$BC$905,MATCH(OrgTbl[[#This Row],[code5]],'Org2567'!$D$4:$D$905,0))</f>
        <v>F2</v>
      </c>
      <c r="M683" s="352">
        <f>INDEX('Org2567'!$BF$4:$BF$905,MATCH(OrgTbl[[#This Row],[code5]],'Org2567'!$D$4:$D$905,0))</f>
        <v>6</v>
      </c>
      <c r="N683" s="354"/>
      <c r="O683" s="351" t="s">
        <v>3084</v>
      </c>
      <c r="P683" s="351" t="str">
        <f>INDEX('Org2567'!$BG$4:$BG$905,MATCH(OrgTbl[[#This Row],[code5]],'Org2567'!$D$4:$D$905,0))</f>
        <v>รพช.F2 P30,000-60,000</v>
      </c>
      <c r="Q683" s="355">
        <f>INDEX('Org2567'!$BE:$BE,MATCH(OrgTbl[[#This Row],[code5]],'Org2567'!$D:$D,0))</f>
        <v>47054</v>
      </c>
      <c r="R683" s="356"/>
    </row>
    <row r="684" spans="1:18" s="146" customFormat="1" ht="21" x14ac:dyDescent="0.6">
      <c r="A684" s="350" t="s">
        <v>687</v>
      </c>
      <c r="B684" s="351" t="s">
        <v>3094</v>
      </c>
      <c r="C684" s="351" t="str">
        <f>OrgTbl[[#This Row],[name333]]&amp;","&amp;OrgTbl[[#This Row],[TypeID]]</f>
        <v>ค้อวัง,รพช.</v>
      </c>
      <c r="D684" s="351" t="str">
        <f>MID(OrgTbl[[#This Row],[name]],10,100)</f>
        <v>ค้อวัง</v>
      </c>
      <c r="E684" s="352">
        <v>10</v>
      </c>
      <c r="F684" s="351" t="str" cm="1">
        <f t="array" ref="F684">_xlfn.IFS(OrgTbl[[#This Row],[TypeID]]="รพช.","โรงพยาบาลชุมชน",OrgTbl[[#This Row],[TypeID]]="รพศ.","โรงพยาบาลศูนย์",OrgTbl[[#This Row],[TypeID]]="รพท.","โรงพยาบาลทั่วไป")</f>
        <v>โรงพยาบาลชุมชน</v>
      </c>
      <c r="G684" s="351" t="str">
        <f>INDEX('Org2567'!$BB$4:$BB$905,MATCH(OrgTbl[[#This Row],[code5]],'Org2567'!$D$4:$D$905,0))</f>
        <v>รพช.</v>
      </c>
      <c r="H684" s="352" t="s">
        <v>4053</v>
      </c>
      <c r="I684" s="351" t="s">
        <v>3077</v>
      </c>
      <c r="J684" s="353">
        <f>INDEX('Org2567'!$BD$4:$BD$905,MATCH(OrgTbl[[#This Row],[code5]],'Org2567'!$D$4:$D$905,0))</f>
        <v>30</v>
      </c>
      <c r="K684" s="351" t="s">
        <v>923</v>
      </c>
      <c r="L684" s="351" t="str">
        <f>INDEX('Org2567'!$BC$4:$BC$905,MATCH(OrgTbl[[#This Row],[code5]],'Org2567'!$D$4:$D$905,0))</f>
        <v>F2</v>
      </c>
      <c r="M684" s="352">
        <f>INDEX('Org2567'!$BF$4:$BF$905,MATCH(OrgTbl[[#This Row],[code5]],'Org2567'!$D$4:$D$905,0))</f>
        <v>5</v>
      </c>
      <c r="N684" s="354"/>
      <c r="O684" s="351" t="s">
        <v>3096</v>
      </c>
      <c r="P684" s="351" t="str">
        <f>INDEX('Org2567'!$BG$4:$BG$905,MATCH(OrgTbl[[#This Row],[code5]],'Org2567'!$D$4:$D$905,0))</f>
        <v>รพช.F2 P&lt;=30,000</v>
      </c>
      <c r="Q684" s="355">
        <f>INDEX('Org2567'!$BE:$BE,MATCH(OrgTbl[[#This Row],[code5]],'Org2567'!$D:$D,0))</f>
        <v>17185</v>
      </c>
      <c r="R684" s="356"/>
    </row>
    <row r="685" spans="1:18" s="146" customFormat="1" ht="21" x14ac:dyDescent="0.6">
      <c r="A685" s="350" t="s">
        <v>684</v>
      </c>
      <c r="B685" s="351" t="s">
        <v>3085</v>
      </c>
      <c r="C685" s="351" t="str">
        <f>OrgTbl[[#This Row],[name333]]&amp;","&amp;OrgTbl[[#This Row],[TypeID]]</f>
        <v>คำเขื่อนแก้ว,รพช.</v>
      </c>
      <c r="D685" s="351" t="str">
        <f>MID(OrgTbl[[#This Row],[name]],10,100)</f>
        <v>คำเขื่อนแก้ว</v>
      </c>
      <c r="E685" s="352">
        <v>10</v>
      </c>
      <c r="F685" s="351" t="str" cm="1">
        <f t="array" ref="F685">_xlfn.IFS(OrgTbl[[#This Row],[TypeID]]="รพช.","โรงพยาบาลชุมชน",OrgTbl[[#This Row],[TypeID]]="รพศ.","โรงพยาบาลศูนย์",OrgTbl[[#This Row],[TypeID]]="รพท.","โรงพยาบาลทั่วไป")</f>
        <v>โรงพยาบาลชุมชน</v>
      </c>
      <c r="G685" s="351" t="str">
        <f>INDEX('Org2567'!$BB$4:$BB$905,MATCH(OrgTbl[[#This Row],[code5]],'Org2567'!$D$4:$D$905,0))</f>
        <v>รพช.</v>
      </c>
      <c r="H685" s="352" t="s">
        <v>4053</v>
      </c>
      <c r="I685" s="351" t="s">
        <v>3077</v>
      </c>
      <c r="J685" s="353">
        <f>INDEX('Org2567'!$BD$4:$BD$905,MATCH(OrgTbl[[#This Row],[code5]],'Org2567'!$D$4:$D$905,0))</f>
        <v>60</v>
      </c>
      <c r="K685" s="351" t="s">
        <v>923</v>
      </c>
      <c r="L685" s="351" t="str">
        <f>INDEX('Org2567'!$BC$4:$BC$905,MATCH(OrgTbl[[#This Row],[code5]],'Org2567'!$D$4:$D$905,0))</f>
        <v>F2</v>
      </c>
      <c r="M685" s="352">
        <f>INDEX('Org2567'!$BF$4:$BF$905,MATCH(OrgTbl[[#This Row],[code5]],'Org2567'!$D$4:$D$905,0))</f>
        <v>6</v>
      </c>
      <c r="N685" s="354"/>
      <c r="O685" s="351" t="s">
        <v>3087</v>
      </c>
      <c r="P685" s="351" t="str">
        <f>INDEX('Org2567'!$BG$4:$BG$905,MATCH(OrgTbl[[#This Row],[code5]],'Org2567'!$D$4:$D$905,0))</f>
        <v>รพช.F2 P30,000-60,000</v>
      </c>
      <c r="Q685" s="355">
        <f>INDEX('Org2567'!$BE:$BE,MATCH(OrgTbl[[#This Row],[code5]],'Org2567'!$D:$D,0))</f>
        <v>44848</v>
      </c>
      <c r="R685" s="356"/>
    </row>
    <row r="686" spans="1:18" s="146" customFormat="1" ht="21" x14ac:dyDescent="0.6">
      <c r="A686" s="350" t="s">
        <v>682</v>
      </c>
      <c r="B686" s="351" t="s">
        <v>3079</v>
      </c>
      <c r="C686" s="351" t="str">
        <f>OrgTbl[[#This Row],[name333]]&amp;","&amp;OrgTbl[[#This Row],[TypeID]]</f>
        <v>ทรายมูล,รพช.</v>
      </c>
      <c r="D686" s="351" t="str">
        <f>MID(OrgTbl[[#This Row],[name]],10,100)</f>
        <v>ทรายมูล</v>
      </c>
      <c r="E686" s="352">
        <v>10</v>
      </c>
      <c r="F686" s="351" t="str" cm="1">
        <f t="array" ref="F686">_xlfn.IFS(OrgTbl[[#This Row],[TypeID]]="รพช.","โรงพยาบาลชุมชน",OrgTbl[[#This Row],[TypeID]]="รพศ.","โรงพยาบาลศูนย์",OrgTbl[[#This Row],[TypeID]]="รพท.","โรงพยาบาลทั่วไป")</f>
        <v>โรงพยาบาลชุมชน</v>
      </c>
      <c r="G686" s="351" t="str">
        <f>INDEX('Org2567'!$BB$4:$BB$905,MATCH(OrgTbl[[#This Row],[code5]],'Org2567'!$D$4:$D$905,0))</f>
        <v>รพช.</v>
      </c>
      <c r="H686" s="352" t="s">
        <v>4053</v>
      </c>
      <c r="I686" s="351" t="s">
        <v>3077</v>
      </c>
      <c r="J686" s="353">
        <f>INDEX('Org2567'!$BD$4:$BD$905,MATCH(OrgTbl[[#This Row],[code5]],'Org2567'!$D$4:$D$905,0))</f>
        <v>30</v>
      </c>
      <c r="K686" s="351" t="s">
        <v>923</v>
      </c>
      <c r="L686" s="351" t="str">
        <f>INDEX('Org2567'!$BC$4:$BC$905,MATCH(OrgTbl[[#This Row],[code5]],'Org2567'!$D$4:$D$905,0))</f>
        <v>F2</v>
      </c>
      <c r="M686" s="352">
        <f>INDEX('Org2567'!$BF$4:$BF$905,MATCH(OrgTbl[[#This Row],[code5]],'Org2567'!$D$4:$D$905,0))</f>
        <v>5</v>
      </c>
      <c r="N686" s="354"/>
      <c r="O686" s="351" t="s">
        <v>3081</v>
      </c>
      <c r="P686" s="351" t="str">
        <f>INDEX('Org2567'!$BG$4:$BG$905,MATCH(OrgTbl[[#This Row],[code5]],'Org2567'!$D$4:$D$905,0))</f>
        <v>รพช.F2 P&lt;=30,000</v>
      </c>
      <c r="Q686" s="355">
        <f>INDEX('Org2567'!$BE:$BE,MATCH(OrgTbl[[#This Row],[code5]],'Org2567'!$D:$D,0))</f>
        <v>21298</v>
      </c>
      <c r="R686" s="356"/>
    </row>
    <row r="687" spans="1:18" s="146" customFormat="1" ht="21" x14ac:dyDescent="0.6">
      <c r="A687" s="350" t="s">
        <v>688</v>
      </c>
      <c r="B687" s="351" t="s">
        <v>3097</v>
      </c>
      <c r="C687" s="351" t="str">
        <f>OrgTbl[[#This Row],[name333]]&amp;","&amp;OrgTbl[[#This Row],[TypeID]]</f>
        <v>ไทยเจริญ,รพช.</v>
      </c>
      <c r="D687" s="351" t="str">
        <f>MID(OrgTbl[[#This Row],[name]],10,100)</f>
        <v>ไทยเจริญ</v>
      </c>
      <c r="E687" s="352">
        <v>10</v>
      </c>
      <c r="F687" s="351" t="str" cm="1">
        <f t="array" ref="F687">_xlfn.IFS(OrgTbl[[#This Row],[TypeID]]="รพช.","โรงพยาบาลชุมชน",OrgTbl[[#This Row],[TypeID]]="รพศ.","โรงพยาบาลศูนย์",OrgTbl[[#This Row],[TypeID]]="รพท.","โรงพยาบาลทั่วไป")</f>
        <v>โรงพยาบาลชุมชน</v>
      </c>
      <c r="G687" s="351" t="str">
        <f>INDEX('Org2567'!$BB$4:$BB$905,MATCH(OrgTbl[[#This Row],[code5]],'Org2567'!$D$4:$D$905,0))</f>
        <v>รพช.</v>
      </c>
      <c r="H687" s="352" t="s">
        <v>4053</v>
      </c>
      <c r="I687" s="351" t="s">
        <v>3077</v>
      </c>
      <c r="J687" s="353">
        <f>INDEX('Org2567'!$BD$4:$BD$905,MATCH(OrgTbl[[#This Row],[code5]],'Org2567'!$D$4:$D$905,0))</f>
        <v>30</v>
      </c>
      <c r="K687" s="351" t="s">
        <v>923</v>
      </c>
      <c r="L687" s="351" t="str">
        <f>INDEX('Org2567'!$BC$4:$BC$905,MATCH(OrgTbl[[#This Row],[code5]],'Org2567'!$D$4:$D$905,0))</f>
        <v>F2</v>
      </c>
      <c r="M687" s="352">
        <f>INDEX('Org2567'!$BF$4:$BF$905,MATCH(OrgTbl[[#This Row],[code5]],'Org2567'!$D$4:$D$905,0))</f>
        <v>5</v>
      </c>
      <c r="N687" s="354"/>
      <c r="O687" s="351" t="s">
        <v>3099</v>
      </c>
      <c r="P687" s="351" t="str">
        <f>INDEX('Org2567'!$BG$4:$BG$905,MATCH(OrgTbl[[#This Row],[code5]],'Org2567'!$D$4:$D$905,0))</f>
        <v>รพช.F2 P&lt;=30,000</v>
      </c>
      <c r="Q687" s="355">
        <f>INDEX('Org2567'!$BE:$BE,MATCH(OrgTbl[[#This Row],[code5]],'Org2567'!$D:$D,0))</f>
        <v>21395</v>
      </c>
      <c r="R687" s="356"/>
    </row>
    <row r="688" spans="1:18" s="146" customFormat="1" ht="21" x14ac:dyDescent="0.6">
      <c r="A688" s="350" t="s">
        <v>685</v>
      </c>
      <c r="B688" s="351" t="s">
        <v>3088</v>
      </c>
      <c r="C688" s="351" t="str">
        <f>OrgTbl[[#This Row],[name333]]&amp;","&amp;OrgTbl[[#This Row],[TypeID]]</f>
        <v>ป่าติ้ว,รพช.</v>
      </c>
      <c r="D688" s="351" t="str">
        <f>MID(OrgTbl[[#This Row],[name]],10,100)</f>
        <v>ป่าติ้ว</v>
      </c>
      <c r="E688" s="352">
        <v>10</v>
      </c>
      <c r="F688" s="351" t="str" cm="1">
        <f t="array" ref="F688">_xlfn.IFS(OrgTbl[[#This Row],[TypeID]]="รพช.","โรงพยาบาลชุมชน",OrgTbl[[#This Row],[TypeID]]="รพศ.","โรงพยาบาลศูนย์",OrgTbl[[#This Row],[TypeID]]="รพท.","โรงพยาบาลทั่วไป")</f>
        <v>โรงพยาบาลชุมชน</v>
      </c>
      <c r="G688" s="351" t="str">
        <f>INDEX('Org2567'!$BB$4:$BB$905,MATCH(OrgTbl[[#This Row],[code5]],'Org2567'!$D$4:$D$905,0))</f>
        <v>รพช.</v>
      </c>
      <c r="H688" s="352" t="s">
        <v>4053</v>
      </c>
      <c r="I688" s="351" t="s">
        <v>3077</v>
      </c>
      <c r="J688" s="353">
        <f>INDEX('Org2567'!$BD$4:$BD$905,MATCH(OrgTbl[[#This Row],[code5]],'Org2567'!$D$4:$D$905,0))</f>
        <v>30</v>
      </c>
      <c r="K688" s="351" t="s">
        <v>923</v>
      </c>
      <c r="L688" s="351" t="str">
        <f>INDEX('Org2567'!$BC$4:$BC$905,MATCH(OrgTbl[[#This Row],[code5]],'Org2567'!$D$4:$D$905,0))</f>
        <v>F2</v>
      </c>
      <c r="M688" s="352">
        <f>INDEX('Org2567'!$BF$4:$BF$905,MATCH(OrgTbl[[#This Row],[code5]],'Org2567'!$D$4:$D$905,0))</f>
        <v>5</v>
      </c>
      <c r="N688" s="354"/>
      <c r="O688" s="351" t="s">
        <v>3090</v>
      </c>
      <c r="P688" s="351" t="str">
        <f>INDEX('Org2567'!$BG$4:$BG$905,MATCH(OrgTbl[[#This Row],[code5]],'Org2567'!$D$4:$D$905,0))</f>
        <v>รพช.F2 P&lt;=30,000</v>
      </c>
      <c r="Q688" s="355">
        <f>INDEX('Org2567'!$BE:$BE,MATCH(OrgTbl[[#This Row],[code5]],'Org2567'!$D:$D,0))</f>
        <v>25259</v>
      </c>
      <c r="R688" s="356"/>
    </row>
    <row r="689" spans="1:18" s="146" customFormat="1" ht="21" x14ac:dyDescent="0.6">
      <c r="A689" s="350" t="s">
        <v>686</v>
      </c>
      <c r="B689" s="351" t="s">
        <v>3091</v>
      </c>
      <c r="C689" s="351" t="str">
        <f>OrgTbl[[#This Row],[name333]]&amp;","&amp;OrgTbl[[#This Row],[TypeID]]</f>
        <v>มหาชนะชัย,รพช.</v>
      </c>
      <c r="D689" s="351" t="str">
        <f>MID(OrgTbl[[#This Row],[name]],10,100)</f>
        <v>มหาชนะชัย</v>
      </c>
      <c r="E689" s="352">
        <v>10</v>
      </c>
      <c r="F689" s="351" t="str" cm="1">
        <f t="array" ref="F689">_xlfn.IFS(OrgTbl[[#This Row],[TypeID]]="รพช.","โรงพยาบาลชุมชน",OrgTbl[[#This Row],[TypeID]]="รพศ.","โรงพยาบาลศูนย์",OrgTbl[[#This Row],[TypeID]]="รพท.","โรงพยาบาลทั่วไป")</f>
        <v>โรงพยาบาลชุมชน</v>
      </c>
      <c r="G689" s="351" t="str">
        <f>INDEX('Org2567'!$BB$4:$BB$905,MATCH(OrgTbl[[#This Row],[code5]],'Org2567'!$D$4:$D$905,0))</f>
        <v>รพช.</v>
      </c>
      <c r="H689" s="352" t="s">
        <v>4053</v>
      </c>
      <c r="I689" s="351" t="s">
        <v>3077</v>
      </c>
      <c r="J689" s="353">
        <f>INDEX('Org2567'!$BD$4:$BD$905,MATCH(OrgTbl[[#This Row],[code5]],'Org2567'!$D$4:$D$905,0))</f>
        <v>30</v>
      </c>
      <c r="K689" s="351" t="s">
        <v>918</v>
      </c>
      <c r="L689" s="351" t="str">
        <f>INDEX('Org2567'!$BC$4:$BC$905,MATCH(OrgTbl[[#This Row],[code5]],'Org2567'!$D$4:$D$905,0))</f>
        <v>F2</v>
      </c>
      <c r="M689" s="352">
        <f>INDEX('Org2567'!$BF$4:$BF$905,MATCH(OrgTbl[[#This Row],[code5]],'Org2567'!$D$4:$D$905,0))</f>
        <v>6</v>
      </c>
      <c r="N689" s="354"/>
      <c r="O689" s="351" t="s">
        <v>3093</v>
      </c>
      <c r="P689" s="351" t="str">
        <f>INDEX('Org2567'!$BG$4:$BG$905,MATCH(OrgTbl[[#This Row],[code5]],'Org2567'!$D$4:$D$905,0))</f>
        <v>รพช.F2 P30,000-60,000</v>
      </c>
      <c r="Q689" s="355">
        <f>INDEX('Org2567'!$BE:$BE,MATCH(OrgTbl[[#This Row],[code5]],'Org2567'!$D:$D,0))</f>
        <v>38699</v>
      </c>
      <c r="R689" s="356"/>
    </row>
    <row r="690" spans="1:18" s="146" customFormat="1" ht="21" x14ac:dyDescent="0.6">
      <c r="A690" s="350" t="s">
        <v>690</v>
      </c>
      <c r="B690" s="351" t="s">
        <v>2936</v>
      </c>
      <c r="C690" s="351" t="str">
        <f>OrgTbl[[#This Row],[name333]]&amp;","&amp;OrgTbl[[#This Row],[TypeID]]</f>
        <v>ศรีสะเกษ,รพศ.</v>
      </c>
      <c r="D690" s="351" t="str">
        <f>MID(OrgTbl[[#This Row],[name]],10,100)</f>
        <v>ศรีสะเกษ</v>
      </c>
      <c r="E690" s="352">
        <v>10</v>
      </c>
      <c r="F690" s="351" t="str" cm="1">
        <f t="array" ref="F690">_xlfn.IFS(OrgTbl[[#This Row],[TypeID]]="รพช.","โรงพยาบาลชุมชน",OrgTbl[[#This Row],[TypeID]]="รพศ.","โรงพยาบาลศูนย์",OrgTbl[[#This Row],[TypeID]]="รพท.","โรงพยาบาลทั่วไป")</f>
        <v>โรงพยาบาลศูนย์</v>
      </c>
      <c r="G690" s="351" t="str">
        <f>INDEX('Org2567'!$BB$4:$BB$905,MATCH(OrgTbl[[#This Row],[code5]],'Org2567'!$D$4:$D$905,0))</f>
        <v>รพศ.</v>
      </c>
      <c r="H690" s="352" t="s">
        <v>4054</v>
      </c>
      <c r="I690" s="351" t="s">
        <v>2937</v>
      </c>
      <c r="J690" s="353">
        <f>INDEX('Org2567'!$BD$4:$BD$905,MATCH(OrgTbl[[#This Row],[code5]],'Org2567'!$D$4:$D$905,0))</f>
        <v>853</v>
      </c>
      <c r="K690" s="351" t="s">
        <v>923</v>
      </c>
      <c r="L690" s="351" t="str">
        <f>INDEX('Org2567'!$BC$4:$BC$905,MATCH(OrgTbl[[#This Row],[code5]],'Org2567'!$D$4:$D$905,0))</f>
        <v>A</v>
      </c>
      <c r="M690" s="352">
        <f>INDEX('Org2567'!$BF$4:$BF$905,MATCH(OrgTbl[[#This Row],[code5]],'Org2567'!$D$4:$D$905,0))</f>
        <v>19</v>
      </c>
      <c r="N690" s="354"/>
      <c r="O690" s="351" t="s">
        <v>2938</v>
      </c>
      <c r="P690" s="351" t="str">
        <f>INDEX('Org2567'!$BG$4:$BG$905,MATCH(OrgTbl[[#This Row],[code5]],'Org2567'!$D$4:$D$905,0))</f>
        <v>รพศ.A B&gt;700to1000</v>
      </c>
      <c r="Q690" s="355">
        <f>INDEX('Org2567'!$BE:$BE,MATCH(OrgTbl[[#This Row],[code5]],'Org2567'!$D:$D,0))</f>
        <v>97780</v>
      </c>
      <c r="R690" s="356"/>
    </row>
    <row r="691" spans="1:18" s="146" customFormat="1" ht="21" x14ac:dyDescent="0.6">
      <c r="A691" s="350" t="s">
        <v>693</v>
      </c>
      <c r="B691" s="351" t="s">
        <v>2945</v>
      </c>
      <c r="C691" s="351" t="str">
        <f>OrgTbl[[#This Row],[name333]]&amp;","&amp;OrgTbl[[#This Row],[TypeID]]</f>
        <v>กันทรลักษ์,รพท.</v>
      </c>
      <c r="D691" s="351" t="str">
        <f>MID(OrgTbl[[#This Row],[name]],10,100)</f>
        <v>กันทรลักษ์</v>
      </c>
      <c r="E691" s="352">
        <v>10</v>
      </c>
      <c r="F691" s="351" t="str" cm="1">
        <f t="array" ref="F691">_xlfn.IFS(OrgTbl[[#This Row],[TypeID]]="รพช.","โรงพยาบาลชุมชน",OrgTbl[[#This Row],[TypeID]]="รพศ.","โรงพยาบาลศูนย์",OrgTbl[[#This Row],[TypeID]]="รพท.","โรงพยาบาลทั่วไป")</f>
        <v>โรงพยาบาลทั่วไป</v>
      </c>
      <c r="G691" s="351" t="str">
        <f>INDEX('Org2567'!$BB$4:$BB$905,MATCH(OrgTbl[[#This Row],[code5]],'Org2567'!$D$4:$D$905,0))</f>
        <v>รพท.</v>
      </c>
      <c r="H691" s="352" t="s">
        <v>4054</v>
      </c>
      <c r="I691" s="351" t="s">
        <v>2937</v>
      </c>
      <c r="J691" s="353">
        <f>INDEX('Org2567'!$BD$4:$BD$905,MATCH(OrgTbl[[#This Row],[code5]],'Org2567'!$D$4:$D$905,0))</f>
        <v>283</v>
      </c>
      <c r="K691" s="351" t="s">
        <v>923</v>
      </c>
      <c r="L691" s="351" t="str">
        <f>INDEX('Org2567'!$BC$4:$BC$905,MATCH(OrgTbl[[#This Row],[code5]],'Org2567'!$D$4:$D$905,0))</f>
        <v>M1</v>
      </c>
      <c r="M691" s="352">
        <f>INDEX('Org2567'!$BF$4:$BF$905,MATCH(OrgTbl[[#This Row],[code5]],'Org2567'!$D$4:$D$905,0))</f>
        <v>15</v>
      </c>
      <c r="N691" s="354"/>
      <c r="O691" s="351" t="s">
        <v>2946</v>
      </c>
      <c r="P691" s="351" t="str">
        <f>INDEX('Org2567'!$BG$4:$BG$905,MATCH(OrgTbl[[#This Row],[code5]],'Org2567'!$D$4:$D$905,0))</f>
        <v>รพท.M1 B&gt;200</v>
      </c>
      <c r="Q691" s="355">
        <f>INDEX('Org2567'!$BE:$BE,MATCH(OrgTbl[[#This Row],[code5]],'Org2567'!$D:$D,0))</f>
        <v>137326</v>
      </c>
      <c r="R691" s="356"/>
    </row>
    <row r="692" spans="1:18" s="146" customFormat="1" ht="21" x14ac:dyDescent="0.6">
      <c r="A692" s="350" t="s">
        <v>692</v>
      </c>
      <c r="B692" s="351" t="s">
        <v>2942</v>
      </c>
      <c r="C692" s="351" t="str">
        <f>OrgTbl[[#This Row],[name333]]&amp;","&amp;OrgTbl[[#This Row],[TypeID]]</f>
        <v>กันทรารมย์,รพช.</v>
      </c>
      <c r="D692" s="351" t="str">
        <f>MID(OrgTbl[[#This Row],[name]],10,100)</f>
        <v>กันทรารมย์</v>
      </c>
      <c r="E692" s="352">
        <v>10</v>
      </c>
      <c r="F692" s="351" t="str" cm="1">
        <f t="array" ref="F692">_xlfn.IFS(OrgTbl[[#This Row],[TypeID]]="รพช.","โรงพยาบาลชุมชน",OrgTbl[[#This Row],[TypeID]]="รพศ.","โรงพยาบาลศูนย์",OrgTbl[[#This Row],[TypeID]]="รพท.","โรงพยาบาลทั่วไป")</f>
        <v>โรงพยาบาลชุมชน</v>
      </c>
      <c r="G692" s="351" t="str">
        <f>INDEX('Org2567'!$BB$4:$BB$905,MATCH(OrgTbl[[#This Row],[code5]],'Org2567'!$D$4:$D$905,0))</f>
        <v>รพช.</v>
      </c>
      <c r="H692" s="352" t="s">
        <v>4054</v>
      </c>
      <c r="I692" s="351" t="s">
        <v>2937</v>
      </c>
      <c r="J692" s="353">
        <f>INDEX('Org2567'!$BD$4:$BD$905,MATCH(OrgTbl[[#This Row],[code5]],'Org2567'!$D$4:$D$905,0))</f>
        <v>120</v>
      </c>
      <c r="K692" s="351" t="s">
        <v>918</v>
      </c>
      <c r="L692" s="351" t="str">
        <f>INDEX('Org2567'!$BC$4:$BC$905,MATCH(OrgTbl[[#This Row],[code5]],'Org2567'!$D$4:$D$905,0))</f>
        <v>M2</v>
      </c>
      <c r="M692" s="352">
        <f>INDEX('Org2567'!$BF$4:$BF$905,MATCH(OrgTbl[[#This Row],[code5]],'Org2567'!$D$4:$D$905,0))</f>
        <v>13</v>
      </c>
      <c r="N692" s="354"/>
      <c r="O692" s="351" t="s">
        <v>2944</v>
      </c>
      <c r="P692" s="351" t="str">
        <f>INDEX('Org2567'!$BG$4:$BG$905,MATCH(OrgTbl[[#This Row],[code5]],'Org2567'!$D$4:$D$905,0))</f>
        <v>รพช.M2 B&gt;100</v>
      </c>
      <c r="Q692" s="355">
        <f>INDEX('Org2567'!$BE:$BE,MATCH(OrgTbl[[#This Row],[code5]],'Org2567'!$D:$D,0))</f>
        <v>69412</v>
      </c>
      <c r="R692" s="356"/>
    </row>
    <row r="693" spans="1:18" s="146" customFormat="1" ht="21" x14ac:dyDescent="0.6">
      <c r="A693" s="350" t="s">
        <v>694</v>
      </c>
      <c r="B693" s="351" t="s">
        <v>2947</v>
      </c>
      <c r="C693" s="351" t="str">
        <f>OrgTbl[[#This Row],[name333]]&amp;","&amp;OrgTbl[[#This Row],[TypeID]]</f>
        <v>ขุขันธ์,รพช.</v>
      </c>
      <c r="D693" s="351" t="str">
        <f>MID(OrgTbl[[#This Row],[name]],10,100)</f>
        <v>ขุขันธ์</v>
      </c>
      <c r="E693" s="352">
        <v>10</v>
      </c>
      <c r="F693" s="351" t="str" cm="1">
        <f t="array" ref="F693">_xlfn.IFS(OrgTbl[[#This Row],[TypeID]]="รพช.","โรงพยาบาลชุมชน",OrgTbl[[#This Row],[TypeID]]="รพศ.","โรงพยาบาลศูนย์",OrgTbl[[#This Row],[TypeID]]="รพท.","โรงพยาบาลทั่วไป")</f>
        <v>โรงพยาบาลชุมชน</v>
      </c>
      <c r="G693" s="351" t="str">
        <f>INDEX('Org2567'!$BB$4:$BB$905,MATCH(OrgTbl[[#This Row],[code5]],'Org2567'!$D$4:$D$905,0))</f>
        <v>รพช.</v>
      </c>
      <c r="H693" s="352" t="s">
        <v>4054</v>
      </c>
      <c r="I693" s="351" t="s">
        <v>2937</v>
      </c>
      <c r="J693" s="353">
        <f>INDEX('Org2567'!$BD$4:$BD$905,MATCH(OrgTbl[[#This Row],[code5]],'Org2567'!$D$4:$D$905,0))</f>
        <v>135</v>
      </c>
      <c r="K693" s="351" t="s">
        <v>918</v>
      </c>
      <c r="L693" s="351" t="str">
        <f>INDEX('Org2567'!$BC$4:$BC$905,MATCH(OrgTbl[[#This Row],[code5]],'Org2567'!$D$4:$D$905,0))</f>
        <v>M2</v>
      </c>
      <c r="M693" s="352">
        <f>INDEX('Org2567'!$BF$4:$BF$905,MATCH(OrgTbl[[#This Row],[code5]],'Org2567'!$D$4:$D$905,0))</f>
        <v>13</v>
      </c>
      <c r="N693" s="354"/>
      <c r="O693" s="351" t="s">
        <v>2949</v>
      </c>
      <c r="P693" s="351" t="str">
        <f>INDEX('Org2567'!$BG$4:$BG$905,MATCH(OrgTbl[[#This Row],[code5]],'Org2567'!$D$4:$D$905,0))</f>
        <v>รพช.M2 B&gt;100</v>
      </c>
      <c r="Q693" s="355">
        <f>INDEX('Org2567'!$BE:$BE,MATCH(OrgTbl[[#This Row],[code5]],'Org2567'!$D:$D,0))</f>
        <v>106227</v>
      </c>
      <c r="R693" s="356"/>
    </row>
    <row r="694" spans="1:18" s="146" customFormat="1" ht="21" x14ac:dyDescent="0.6">
      <c r="A694" s="350" t="s">
        <v>697</v>
      </c>
      <c r="B694" s="351" t="s">
        <v>2956</v>
      </c>
      <c r="C694" s="351" t="str">
        <f>OrgTbl[[#This Row],[name333]]&amp;","&amp;OrgTbl[[#This Row],[TypeID]]</f>
        <v>ขุนหาญ,รพช.</v>
      </c>
      <c r="D694" s="351" t="str">
        <f>MID(OrgTbl[[#This Row],[name]],10,100)</f>
        <v>ขุนหาญ</v>
      </c>
      <c r="E694" s="352">
        <v>10</v>
      </c>
      <c r="F694" s="351" t="str" cm="1">
        <f t="array" ref="F694">_xlfn.IFS(OrgTbl[[#This Row],[TypeID]]="รพช.","โรงพยาบาลชุมชน",OrgTbl[[#This Row],[TypeID]]="รพศ.","โรงพยาบาลศูนย์",OrgTbl[[#This Row],[TypeID]]="รพท.","โรงพยาบาลทั่วไป")</f>
        <v>โรงพยาบาลชุมชน</v>
      </c>
      <c r="G694" s="351" t="str">
        <f>INDEX('Org2567'!$BB$4:$BB$905,MATCH(OrgTbl[[#This Row],[code5]],'Org2567'!$D$4:$D$905,0))</f>
        <v>รพช.</v>
      </c>
      <c r="H694" s="352" t="s">
        <v>4054</v>
      </c>
      <c r="I694" s="351" t="s">
        <v>2937</v>
      </c>
      <c r="J694" s="353">
        <f>INDEX('Org2567'!$BD$4:$BD$905,MATCH(OrgTbl[[#This Row],[code5]],'Org2567'!$D$4:$D$905,0))</f>
        <v>94</v>
      </c>
      <c r="K694" s="351" t="s">
        <v>918</v>
      </c>
      <c r="L694" s="351" t="str">
        <f>INDEX('Org2567'!$BC$4:$BC$905,MATCH(OrgTbl[[#This Row],[code5]],'Org2567'!$D$4:$D$905,0))</f>
        <v>M2</v>
      </c>
      <c r="M694" s="352">
        <f>INDEX('Org2567'!$BF$4:$BF$905,MATCH(OrgTbl[[#This Row],[code5]],'Org2567'!$D$4:$D$905,0))</f>
        <v>12</v>
      </c>
      <c r="N694" s="354"/>
      <c r="O694" s="351" t="s">
        <v>2958</v>
      </c>
      <c r="P694" s="351" t="str">
        <f>INDEX('Org2567'!$BG$4:$BG$905,MATCH(OrgTbl[[#This Row],[code5]],'Org2567'!$D$4:$D$905,0))</f>
        <v>รพช.M2 B&lt;=100</v>
      </c>
      <c r="Q694" s="355">
        <f>INDEX('Org2567'!$BE:$BE,MATCH(OrgTbl[[#This Row],[code5]],'Org2567'!$D:$D,0))</f>
        <v>78635</v>
      </c>
      <c r="R694" s="356"/>
    </row>
    <row r="695" spans="1:18" s="146" customFormat="1" ht="21" x14ac:dyDescent="0.6">
      <c r="A695" s="350" t="s">
        <v>698</v>
      </c>
      <c r="B695" s="351" t="s">
        <v>2959</v>
      </c>
      <c r="C695" s="351" t="str">
        <f>OrgTbl[[#This Row],[name333]]&amp;","&amp;OrgTbl[[#This Row],[TypeID]]</f>
        <v>ราษีไศล,รพช.</v>
      </c>
      <c r="D695" s="351" t="str">
        <f>MID(OrgTbl[[#This Row],[name]],10,100)</f>
        <v>ราษีไศล</v>
      </c>
      <c r="E695" s="352">
        <v>10</v>
      </c>
      <c r="F695" s="351" t="str" cm="1">
        <f t="array" ref="F695">_xlfn.IFS(OrgTbl[[#This Row],[TypeID]]="รพช.","โรงพยาบาลชุมชน",OrgTbl[[#This Row],[TypeID]]="รพศ.","โรงพยาบาลศูนย์",OrgTbl[[#This Row],[TypeID]]="รพท.","โรงพยาบาลทั่วไป")</f>
        <v>โรงพยาบาลชุมชน</v>
      </c>
      <c r="G695" s="351" t="str">
        <f>INDEX('Org2567'!$BB$4:$BB$905,MATCH(OrgTbl[[#This Row],[code5]],'Org2567'!$D$4:$D$905,0))</f>
        <v>รพช.</v>
      </c>
      <c r="H695" s="352" t="s">
        <v>4054</v>
      </c>
      <c r="I695" s="351" t="s">
        <v>2937</v>
      </c>
      <c r="J695" s="353">
        <f>INDEX('Org2567'!$BD$4:$BD$905,MATCH(OrgTbl[[#This Row],[code5]],'Org2567'!$D$4:$D$905,0))</f>
        <v>90</v>
      </c>
      <c r="K695" s="351" t="s">
        <v>918</v>
      </c>
      <c r="L695" s="351" t="str">
        <f>INDEX('Org2567'!$BC$4:$BC$905,MATCH(OrgTbl[[#This Row],[code5]],'Org2567'!$D$4:$D$905,0))</f>
        <v>M2</v>
      </c>
      <c r="M695" s="352">
        <f>INDEX('Org2567'!$BF$4:$BF$905,MATCH(OrgTbl[[#This Row],[code5]],'Org2567'!$D$4:$D$905,0))</f>
        <v>12</v>
      </c>
      <c r="N695" s="354"/>
      <c r="O695" s="351" t="s">
        <v>2961</v>
      </c>
      <c r="P695" s="351" t="str">
        <f>INDEX('Org2567'!$BG$4:$BG$905,MATCH(OrgTbl[[#This Row],[code5]],'Org2567'!$D$4:$D$905,0))</f>
        <v>รพช.M2 B&lt;=100</v>
      </c>
      <c r="Q695" s="355">
        <f>INDEX('Org2567'!$BE:$BE,MATCH(OrgTbl[[#This Row],[code5]],'Org2567'!$D:$D,0))</f>
        <v>56042</v>
      </c>
      <c r="R695" s="356"/>
    </row>
    <row r="696" spans="1:18" s="146" customFormat="1" ht="21" x14ac:dyDescent="0.6">
      <c r="A696" s="350" t="s">
        <v>699</v>
      </c>
      <c r="B696" s="351" t="s">
        <v>2962</v>
      </c>
      <c r="C696" s="351" t="str">
        <f>OrgTbl[[#This Row],[name333]]&amp;","&amp;OrgTbl[[#This Row],[TypeID]]</f>
        <v>อุทุมพรพิสัย,รพช.</v>
      </c>
      <c r="D696" s="351" t="str">
        <f>MID(OrgTbl[[#This Row],[name]],10,100)</f>
        <v>อุทุมพรพิสัย</v>
      </c>
      <c r="E696" s="352">
        <v>10</v>
      </c>
      <c r="F696" s="351" t="str" cm="1">
        <f t="array" ref="F696">_xlfn.IFS(OrgTbl[[#This Row],[TypeID]]="รพช.","โรงพยาบาลชุมชน",OrgTbl[[#This Row],[TypeID]]="รพศ.","โรงพยาบาลศูนย์",OrgTbl[[#This Row],[TypeID]]="รพท.","โรงพยาบาลทั่วไป")</f>
        <v>โรงพยาบาลชุมชน</v>
      </c>
      <c r="G696" s="351" t="str">
        <f>INDEX('Org2567'!$BB$4:$BB$905,MATCH(OrgTbl[[#This Row],[code5]],'Org2567'!$D$4:$D$905,0))</f>
        <v>รพช.</v>
      </c>
      <c r="H696" s="352" t="s">
        <v>4054</v>
      </c>
      <c r="I696" s="351" t="s">
        <v>2937</v>
      </c>
      <c r="J696" s="353">
        <f>INDEX('Org2567'!$BD$4:$BD$905,MATCH(OrgTbl[[#This Row],[code5]],'Org2567'!$D$4:$D$905,0))</f>
        <v>130</v>
      </c>
      <c r="K696" s="351" t="s">
        <v>918</v>
      </c>
      <c r="L696" s="351" t="str">
        <f>INDEX('Org2567'!$BC$4:$BC$905,MATCH(OrgTbl[[#This Row],[code5]],'Org2567'!$D$4:$D$905,0))</f>
        <v>M2</v>
      </c>
      <c r="M696" s="352">
        <f>INDEX('Org2567'!$BF$4:$BF$905,MATCH(OrgTbl[[#This Row],[code5]],'Org2567'!$D$4:$D$905,0))</f>
        <v>13</v>
      </c>
      <c r="N696" s="354"/>
      <c r="O696" s="351" t="s">
        <v>2964</v>
      </c>
      <c r="P696" s="351" t="str">
        <f>INDEX('Org2567'!$BG$4:$BG$905,MATCH(OrgTbl[[#This Row],[code5]],'Org2567'!$D$4:$D$905,0))</f>
        <v>รพช.M2 B&gt;100</v>
      </c>
      <c r="Q696" s="355">
        <f>INDEX('Org2567'!$BE:$BE,MATCH(OrgTbl[[#This Row],[code5]],'Org2567'!$D:$D,0))</f>
        <v>71739</v>
      </c>
      <c r="R696" s="356"/>
    </row>
    <row r="697" spans="1:18" s="146" customFormat="1" ht="21" x14ac:dyDescent="0.6">
      <c r="A697" s="350" t="s">
        <v>703</v>
      </c>
      <c r="B697" s="351" t="s">
        <v>2974</v>
      </c>
      <c r="C697" s="351" t="str">
        <f>OrgTbl[[#This Row],[name333]]&amp;","&amp;OrgTbl[[#This Row],[TypeID]]</f>
        <v>ศรีรัตนะ,รพช.</v>
      </c>
      <c r="D697" s="351" t="str">
        <f>MID(OrgTbl[[#This Row],[name]],10,100)</f>
        <v>ศรีรัตนะ</v>
      </c>
      <c r="E697" s="352">
        <v>10</v>
      </c>
      <c r="F697" s="351" t="str" cm="1">
        <f t="array" ref="F697">_xlfn.IFS(OrgTbl[[#This Row],[TypeID]]="รพช.","โรงพยาบาลชุมชน",OrgTbl[[#This Row],[TypeID]]="รพศ.","โรงพยาบาลศูนย์",OrgTbl[[#This Row],[TypeID]]="รพท.","โรงพยาบาลทั่วไป")</f>
        <v>โรงพยาบาลชุมชน</v>
      </c>
      <c r="G697" s="351" t="str">
        <f>INDEX('Org2567'!$BB$4:$BB$905,MATCH(OrgTbl[[#This Row],[code5]],'Org2567'!$D$4:$D$905,0))</f>
        <v>รพช.</v>
      </c>
      <c r="H697" s="352" t="s">
        <v>4054</v>
      </c>
      <c r="I697" s="351" t="s">
        <v>2937</v>
      </c>
      <c r="J697" s="353">
        <f>INDEX('Org2567'!$BD$4:$BD$905,MATCH(OrgTbl[[#This Row],[code5]],'Org2567'!$D$4:$D$905,0))</f>
        <v>70</v>
      </c>
      <c r="K697" s="351" t="s">
        <v>918</v>
      </c>
      <c r="L697" s="351" t="str">
        <f>INDEX('Org2567'!$BC$4:$BC$905,MATCH(OrgTbl[[#This Row],[code5]],'Org2567'!$D$4:$D$905,0))</f>
        <v>F1</v>
      </c>
      <c r="M697" s="352">
        <f>INDEX('Org2567'!$BF$4:$BF$905,MATCH(OrgTbl[[#This Row],[code5]],'Org2567'!$D$4:$D$905,0))</f>
        <v>9</v>
      </c>
      <c r="N697" s="354"/>
      <c r="O697" s="351" t="s">
        <v>2976</v>
      </c>
      <c r="P697" s="351" t="str">
        <f>INDEX('Org2567'!$BG$4:$BG$905,MATCH(OrgTbl[[#This Row],[code5]],'Org2567'!$D$4:$D$905,0))</f>
        <v>รพช.F1 P&lt;=50,000</v>
      </c>
      <c r="Q697" s="355">
        <f>INDEX('Org2567'!$BE:$BE,MATCH(OrgTbl[[#This Row],[code5]],'Org2567'!$D:$D,0))</f>
        <v>39043</v>
      </c>
      <c r="R697" s="356"/>
    </row>
    <row r="698" spans="1:18" s="146" customFormat="1" ht="21" x14ac:dyDescent="0.6">
      <c r="A698" s="350" t="s">
        <v>705</v>
      </c>
      <c r="B698" s="351" t="s">
        <v>2980</v>
      </c>
      <c r="C698" s="351" t="str">
        <f>OrgTbl[[#This Row],[name333]]&amp;","&amp;OrgTbl[[#This Row],[TypeID]]</f>
        <v>น้ำเกลี้ยง,รพช.</v>
      </c>
      <c r="D698" s="351" t="str">
        <f>MID(OrgTbl[[#This Row],[name]],10,100)</f>
        <v>น้ำเกลี้ยง</v>
      </c>
      <c r="E698" s="352">
        <v>10</v>
      </c>
      <c r="F698" s="351" t="str" cm="1">
        <f t="array" ref="F698">_xlfn.IFS(OrgTbl[[#This Row],[TypeID]]="รพช.","โรงพยาบาลชุมชน",OrgTbl[[#This Row],[TypeID]]="รพศ.","โรงพยาบาลศูนย์",OrgTbl[[#This Row],[TypeID]]="รพท.","โรงพยาบาลทั่วไป")</f>
        <v>โรงพยาบาลชุมชน</v>
      </c>
      <c r="G698" s="351" t="str">
        <f>INDEX('Org2567'!$BB$4:$BB$905,MATCH(OrgTbl[[#This Row],[code5]],'Org2567'!$D$4:$D$905,0))</f>
        <v>รพช.</v>
      </c>
      <c r="H698" s="352" t="s">
        <v>4054</v>
      </c>
      <c r="I698" s="351" t="s">
        <v>2937</v>
      </c>
      <c r="J698" s="353">
        <f>INDEX('Org2567'!$BD$4:$BD$905,MATCH(OrgTbl[[#This Row],[code5]],'Org2567'!$D$4:$D$905,0))</f>
        <v>32</v>
      </c>
      <c r="K698" s="351" t="s">
        <v>918</v>
      </c>
      <c r="L698" s="351" t="str">
        <f>INDEX('Org2567'!$BC$4:$BC$905,MATCH(OrgTbl[[#This Row],[code5]],'Org2567'!$D$4:$D$905,0))</f>
        <v>F2</v>
      </c>
      <c r="M698" s="352">
        <f>INDEX('Org2567'!$BF$4:$BF$905,MATCH(OrgTbl[[#This Row],[code5]],'Org2567'!$D$4:$D$905,0))</f>
        <v>6</v>
      </c>
      <c r="N698" s="354"/>
      <c r="O698" s="351" t="s">
        <v>2982</v>
      </c>
      <c r="P698" s="351" t="str">
        <f>INDEX('Org2567'!$BG$4:$BG$905,MATCH(OrgTbl[[#This Row],[code5]],'Org2567'!$D$4:$D$905,0))</f>
        <v>รพช.F2 P30,000-60,000</v>
      </c>
      <c r="Q698" s="355">
        <f>INDEX('Org2567'!$BE:$BE,MATCH(OrgTbl[[#This Row],[code5]],'Org2567'!$D:$D,0))</f>
        <v>34258</v>
      </c>
      <c r="R698" s="356"/>
    </row>
    <row r="699" spans="1:18" s="146" customFormat="1" ht="21" x14ac:dyDescent="0.6">
      <c r="A699" s="350" t="s">
        <v>702</v>
      </c>
      <c r="B699" s="351" t="s">
        <v>2971</v>
      </c>
      <c r="C699" s="351" t="str">
        <f>OrgTbl[[#This Row],[name333]]&amp;","&amp;OrgTbl[[#This Row],[TypeID]]</f>
        <v>โนนคูณ,รพช.</v>
      </c>
      <c r="D699" s="351" t="str">
        <f>MID(OrgTbl[[#This Row],[name]],10,100)</f>
        <v>โนนคูณ</v>
      </c>
      <c r="E699" s="352">
        <v>10</v>
      </c>
      <c r="F699" s="351" t="str" cm="1">
        <f t="array" ref="F699">_xlfn.IFS(OrgTbl[[#This Row],[TypeID]]="รพช.","โรงพยาบาลชุมชน",OrgTbl[[#This Row],[TypeID]]="รพศ.","โรงพยาบาลศูนย์",OrgTbl[[#This Row],[TypeID]]="รพท.","โรงพยาบาลทั่วไป")</f>
        <v>โรงพยาบาลชุมชน</v>
      </c>
      <c r="G699" s="351" t="str">
        <f>INDEX('Org2567'!$BB$4:$BB$905,MATCH(OrgTbl[[#This Row],[code5]],'Org2567'!$D$4:$D$905,0))</f>
        <v>รพช.</v>
      </c>
      <c r="H699" s="352" t="s">
        <v>4054</v>
      </c>
      <c r="I699" s="351" t="s">
        <v>2937</v>
      </c>
      <c r="J699" s="353">
        <f>INDEX('Org2567'!$BD$4:$BD$905,MATCH(OrgTbl[[#This Row],[code5]],'Org2567'!$D$4:$D$905,0))</f>
        <v>30</v>
      </c>
      <c r="K699" s="351" t="s">
        <v>918</v>
      </c>
      <c r="L699" s="351" t="str">
        <f>INDEX('Org2567'!$BC$4:$BC$905,MATCH(OrgTbl[[#This Row],[code5]],'Org2567'!$D$4:$D$905,0))</f>
        <v>F2</v>
      </c>
      <c r="M699" s="352">
        <f>INDEX('Org2567'!$BF$4:$BF$905,MATCH(OrgTbl[[#This Row],[code5]],'Org2567'!$D$4:$D$905,0))</f>
        <v>5</v>
      </c>
      <c r="N699" s="354"/>
      <c r="O699" s="351" t="s">
        <v>2973</v>
      </c>
      <c r="P699" s="351" t="str">
        <f>INDEX('Org2567'!$BG$4:$BG$905,MATCH(OrgTbl[[#This Row],[code5]],'Org2567'!$D$4:$D$905,0))</f>
        <v>รพช.F2 P&lt;=30,000</v>
      </c>
      <c r="Q699" s="355">
        <f>INDEX('Org2567'!$BE:$BE,MATCH(OrgTbl[[#This Row],[code5]],'Org2567'!$D:$D,0))</f>
        <v>28392</v>
      </c>
      <c r="R699" s="356"/>
    </row>
    <row r="700" spans="1:18" s="146" customFormat="1" ht="21" x14ac:dyDescent="0.6">
      <c r="A700" s="350" t="s">
        <v>700</v>
      </c>
      <c r="B700" s="351" t="s">
        <v>2965</v>
      </c>
      <c r="C700" s="351" t="str">
        <f>OrgTbl[[#This Row],[name333]]&amp;","&amp;OrgTbl[[#This Row],[TypeID]]</f>
        <v>บึงบูรพ์,รพช.</v>
      </c>
      <c r="D700" s="351" t="str">
        <f>MID(OrgTbl[[#This Row],[name]],10,100)</f>
        <v>บึงบูรพ์</v>
      </c>
      <c r="E700" s="352">
        <v>10</v>
      </c>
      <c r="F700" s="351" t="str" cm="1">
        <f t="array" ref="F700">_xlfn.IFS(OrgTbl[[#This Row],[TypeID]]="รพช.","โรงพยาบาลชุมชน",OrgTbl[[#This Row],[TypeID]]="รพศ.","โรงพยาบาลศูนย์",OrgTbl[[#This Row],[TypeID]]="รพท.","โรงพยาบาลทั่วไป")</f>
        <v>โรงพยาบาลชุมชน</v>
      </c>
      <c r="G700" s="351" t="str">
        <f>INDEX('Org2567'!$BB$4:$BB$905,MATCH(OrgTbl[[#This Row],[code5]],'Org2567'!$D$4:$D$905,0))</f>
        <v>รพช.</v>
      </c>
      <c r="H700" s="352" t="s">
        <v>4054</v>
      </c>
      <c r="I700" s="351" t="s">
        <v>2937</v>
      </c>
      <c r="J700" s="353">
        <f>INDEX('Org2567'!$BD$4:$BD$905,MATCH(OrgTbl[[#This Row],[code5]],'Org2567'!$D$4:$D$905,0))</f>
        <v>30</v>
      </c>
      <c r="K700" s="351" t="s">
        <v>918</v>
      </c>
      <c r="L700" s="351" t="str">
        <f>INDEX('Org2567'!$BC$4:$BC$905,MATCH(OrgTbl[[#This Row],[code5]],'Org2567'!$D$4:$D$905,0))</f>
        <v>F2</v>
      </c>
      <c r="M700" s="352">
        <f>INDEX('Org2567'!$BF$4:$BF$905,MATCH(OrgTbl[[#This Row],[code5]],'Org2567'!$D$4:$D$905,0))</f>
        <v>5</v>
      </c>
      <c r="N700" s="354"/>
      <c r="O700" s="351" t="s">
        <v>2967</v>
      </c>
      <c r="P700" s="351" t="str">
        <f>INDEX('Org2567'!$BG$4:$BG$905,MATCH(OrgTbl[[#This Row],[code5]],'Org2567'!$D$4:$D$905,0))</f>
        <v>รพช.F2 P&lt;=30,000</v>
      </c>
      <c r="Q700" s="355">
        <f>INDEX('Org2567'!$BE:$BE,MATCH(OrgTbl[[#This Row],[code5]],'Org2567'!$D:$D,0))</f>
        <v>6784</v>
      </c>
      <c r="R700" s="356"/>
    </row>
    <row r="701" spans="1:18" s="146" customFormat="1" ht="21" x14ac:dyDescent="0.6">
      <c r="A701" s="350" t="s">
        <v>708</v>
      </c>
      <c r="B701" s="351" t="s">
        <v>3893</v>
      </c>
      <c r="C701" s="351" t="str">
        <f>OrgTbl[[#This Row],[name333]]&amp;","&amp;OrgTbl[[#This Row],[TypeID]]</f>
        <v>เบญจลักษ์เฉลิมพระเกียรติ ๘๐ พรรษา,รพช.</v>
      </c>
      <c r="D701" s="351" t="str">
        <f>MID(OrgTbl[[#This Row],[name]],10,100)</f>
        <v>เบญจลักษ์เฉลิมพระเกียรติ ๘๐ พรรษา</v>
      </c>
      <c r="E701" s="352">
        <v>10</v>
      </c>
      <c r="F701" s="351" t="str" cm="1">
        <f t="array" ref="F701">_xlfn.IFS(OrgTbl[[#This Row],[TypeID]]="รพช.","โรงพยาบาลชุมชน",OrgTbl[[#This Row],[TypeID]]="รพศ.","โรงพยาบาลศูนย์",OrgTbl[[#This Row],[TypeID]]="รพท.","โรงพยาบาลทั่วไป")</f>
        <v>โรงพยาบาลชุมชน</v>
      </c>
      <c r="G701" s="351" t="str">
        <f>INDEX('Org2567'!$BB$4:$BB$905,MATCH(OrgTbl[[#This Row],[code5]],'Org2567'!$D$4:$D$905,0))</f>
        <v>รพช.</v>
      </c>
      <c r="H701" s="352" t="s">
        <v>4054</v>
      </c>
      <c r="I701" s="351" t="s">
        <v>2937</v>
      </c>
      <c r="J701" s="353">
        <f>INDEX('Org2567'!$BD$4:$BD$905,MATCH(OrgTbl[[#This Row],[code5]],'Org2567'!$D$4:$D$905,0))</f>
        <v>30</v>
      </c>
      <c r="K701" s="351" t="s">
        <v>918</v>
      </c>
      <c r="L701" s="351" t="str">
        <f>INDEX('Org2567'!$BC$4:$BC$905,MATCH(OrgTbl[[#This Row],[code5]],'Org2567'!$D$4:$D$905,0))</f>
        <v>F2</v>
      </c>
      <c r="M701" s="352">
        <f>INDEX('Org2567'!$BF$4:$BF$905,MATCH(OrgTbl[[#This Row],[code5]],'Org2567'!$D$4:$D$905,0))</f>
        <v>5</v>
      </c>
      <c r="N701" s="354"/>
      <c r="O701" s="351" t="s">
        <v>2989</v>
      </c>
      <c r="P701" s="351" t="str">
        <f>INDEX('Org2567'!$BG$4:$BG$905,MATCH(OrgTbl[[#This Row],[code5]],'Org2567'!$D$4:$D$905,0))</f>
        <v>รพช.F2 P&lt;=30,000</v>
      </c>
      <c r="Q701" s="355">
        <f>INDEX('Org2567'!$BE:$BE,MATCH(OrgTbl[[#This Row],[code5]],'Org2567'!$D:$D,0))</f>
        <v>27132</v>
      </c>
      <c r="R701" s="356"/>
    </row>
    <row r="702" spans="1:18" s="146" customFormat="1" ht="21" x14ac:dyDescent="0.6">
      <c r="A702" s="350" t="s">
        <v>696</v>
      </c>
      <c r="B702" s="351" t="s">
        <v>2953</v>
      </c>
      <c r="C702" s="351" t="str">
        <f>OrgTbl[[#This Row],[name333]]&amp;","&amp;OrgTbl[[#This Row],[TypeID]]</f>
        <v>ปรางค์กู่,รพช.</v>
      </c>
      <c r="D702" s="351" t="str">
        <f>MID(OrgTbl[[#This Row],[name]],10,100)</f>
        <v>ปรางค์กู่</v>
      </c>
      <c r="E702" s="352">
        <v>10</v>
      </c>
      <c r="F702" s="351" t="str" cm="1">
        <f t="array" ref="F702">_xlfn.IFS(OrgTbl[[#This Row],[TypeID]]="รพช.","โรงพยาบาลชุมชน",OrgTbl[[#This Row],[TypeID]]="รพศ.","โรงพยาบาลศูนย์",OrgTbl[[#This Row],[TypeID]]="รพท.","โรงพยาบาลทั่วไป")</f>
        <v>โรงพยาบาลชุมชน</v>
      </c>
      <c r="G702" s="351" t="str">
        <f>INDEX('Org2567'!$BB$4:$BB$905,MATCH(OrgTbl[[#This Row],[code5]],'Org2567'!$D$4:$D$905,0))</f>
        <v>รพช.</v>
      </c>
      <c r="H702" s="352" t="s">
        <v>4054</v>
      </c>
      <c r="I702" s="351" t="s">
        <v>2937</v>
      </c>
      <c r="J702" s="353">
        <f>INDEX('Org2567'!$BD$4:$BD$905,MATCH(OrgTbl[[#This Row],[code5]],'Org2567'!$D$4:$D$905,0))</f>
        <v>60</v>
      </c>
      <c r="K702" s="351" t="s">
        <v>923</v>
      </c>
      <c r="L702" s="351" t="str">
        <f>INDEX('Org2567'!$BC$4:$BC$905,MATCH(OrgTbl[[#This Row],[code5]],'Org2567'!$D$4:$D$905,0))</f>
        <v>F2</v>
      </c>
      <c r="M702" s="352">
        <f>INDEX('Org2567'!$BF$4:$BF$905,MATCH(OrgTbl[[#This Row],[code5]],'Org2567'!$D$4:$D$905,0))</f>
        <v>6</v>
      </c>
      <c r="N702" s="354"/>
      <c r="O702" s="351" t="s">
        <v>2955</v>
      </c>
      <c r="P702" s="351" t="str">
        <f>INDEX('Org2567'!$BG$4:$BG$905,MATCH(OrgTbl[[#This Row],[code5]],'Org2567'!$D$4:$D$905,0))</f>
        <v>รพช.F2 P30,000-60,000</v>
      </c>
      <c r="Q702" s="355">
        <f>INDEX('Org2567'!$BE:$BE,MATCH(OrgTbl[[#This Row],[code5]],'Org2567'!$D:$D,0))</f>
        <v>46556</v>
      </c>
      <c r="R702" s="356"/>
    </row>
    <row r="703" spans="1:18" s="146" customFormat="1" ht="21" x14ac:dyDescent="0.6">
      <c r="A703" s="350" t="s">
        <v>709</v>
      </c>
      <c r="B703" s="351" t="s">
        <v>2990</v>
      </c>
      <c r="C703" s="351" t="str">
        <f>OrgTbl[[#This Row],[name333]]&amp;","&amp;OrgTbl[[#This Row],[TypeID]]</f>
        <v>พยุห์,รพช.</v>
      </c>
      <c r="D703" s="351" t="str">
        <f>MID(OrgTbl[[#This Row],[name]],10,100)</f>
        <v>พยุห์</v>
      </c>
      <c r="E703" s="352">
        <v>10</v>
      </c>
      <c r="F703" s="351" t="str" cm="1">
        <f t="array" ref="F703">_xlfn.IFS(OrgTbl[[#This Row],[TypeID]]="รพช.","โรงพยาบาลชุมชน",OrgTbl[[#This Row],[TypeID]]="รพศ.","โรงพยาบาลศูนย์",OrgTbl[[#This Row],[TypeID]]="รพท.","โรงพยาบาลทั่วไป")</f>
        <v>โรงพยาบาลชุมชน</v>
      </c>
      <c r="G703" s="351" t="str">
        <f>INDEX('Org2567'!$BB$4:$BB$905,MATCH(OrgTbl[[#This Row],[code5]],'Org2567'!$D$4:$D$905,0))</f>
        <v>รพช.</v>
      </c>
      <c r="H703" s="352" t="s">
        <v>4054</v>
      </c>
      <c r="I703" s="351" t="s">
        <v>2937</v>
      </c>
      <c r="J703" s="353">
        <f>INDEX('Org2567'!$BD$4:$BD$905,MATCH(OrgTbl[[#This Row],[code5]],'Org2567'!$D$4:$D$905,0))</f>
        <v>30</v>
      </c>
      <c r="K703" s="351" t="s">
        <v>918</v>
      </c>
      <c r="L703" s="351" t="str">
        <f>INDEX('Org2567'!$BC$4:$BC$905,MATCH(OrgTbl[[#This Row],[code5]],'Org2567'!$D$4:$D$905,0))</f>
        <v>F2</v>
      </c>
      <c r="M703" s="352">
        <f>INDEX('Org2567'!$BF$4:$BF$905,MATCH(OrgTbl[[#This Row],[code5]],'Org2567'!$D$4:$D$905,0))</f>
        <v>5</v>
      </c>
      <c r="N703" s="354"/>
      <c r="O703" s="351" t="s">
        <v>2992</v>
      </c>
      <c r="P703" s="351" t="str">
        <f>INDEX('Org2567'!$BG$4:$BG$905,MATCH(OrgTbl[[#This Row],[code5]],'Org2567'!$D$4:$D$905,0))</f>
        <v>รพช.F2 P&lt;=30,000</v>
      </c>
      <c r="Q703" s="355">
        <f>INDEX('Org2567'!$BE:$BE,MATCH(OrgTbl[[#This Row],[code5]],'Org2567'!$D:$D,0))</f>
        <v>24513</v>
      </c>
      <c r="R703" s="356"/>
    </row>
    <row r="704" spans="1:18" s="146" customFormat="1" ht="21" x14ac:dyDescent="0.6">
      <c r="A704" s="350" t="s">
        <v>710</v>
      </c>
      <c r="B704" s="351" t="s">
        <v>2993</v>
      </c>
      <c r="C704" s="351" t="str">
        <f>OrgTbl[[#This Row],[name333]]&amp;","&amp;OrgTbl[[#This Row],[TypeID]]</f>
        <v>โพธิ์ศรีสุวรรณ,รพช.</v>
      </c>
      <c r="D704" s="351" t="str">
        <f>MID(OrgTbl[[#This Row],[name]],10,100)</f>
        <v>โพธิ์ศรีสุวรรณ</v>
      </c>
      <c r="E704" s="352">
        <v>10</v>
      </c>
      <c r="F704" s="351" t="str" cm="1">
        <f t="array" ref="F704">_xlfn.IFS(OrgTbl[[#This Row],[TypeID]]="รพช.","โรงพยาบาลชุมชน",OrgTbl[[#This Row],[TypeID]]="รพศ.","โรงพยาบาลศูนย์",OrgTbl[[#This Row],[TypeID]]="รพท.","โรงพยาบาลทั่วไป")</f>
        <v>โรงพยาบาลชุมชน</v>
      </c>
      <c r="G704" s="351" t="str">
        <f>INDEX('Org2567'!$BB$4:$BB$905,MATCH(OrgTbl[[#This Row],[code5]],'Org2567'!$D$4:$D$905,0))</f>
        <v>รพช.</v>
      </c>
      <c r="H704" s="352" t="s">
        <v>4054</v>
      </c>
      <c r="I704" s="351" t="s">
        <v>2937</v>
      </c>
      <c r="J704" s="353">
        <f>INDEX('Org2567'!$BD$4:$BD$905,MATCH(OrgTbl[[#This Row],[code5]],'Org2567'!$D$4:$D$905,0))</f>
        <v>30</v>
      </c>
      <c r="K704" s="351" t="s">
        <v>918</v>
      </c>
      <c r="L704" s="351" t="str">
        <f>INDEX('Org2567'!$BC$4:$BC$905,MATCH(OrgTbl[[#This Row],[code5]],'Org2567'!$D$4:$D$905,0))</f>
        <v>F2</v>
      </c>
      <c r="M704" s="352">
        <f>INDEX('Org2567'!$BF$4:$BF$905,MATCH(OrgTbl[[#This Row],[code5]],'Org2567'!$D$4:$D$905,0))</f>
        <v>5</v>
      </c>
      <c r="N704" s="354"/>
      <c r="O704" s="351" t="s">
        <v>2995</v>
      </c>
      <c r="P704" s="351" t="str">
        <f>INDEX('Org2567'!$BG$4:$BG$905,MATCH(OrgTbl[[#This Row],[code5]],'Org2567'!$D$4:$D$905,0))</f>
        <v>รพช.F2 P&lt;=30,000</v>
      </c>
      <c r="Q704" s="355">
        <f>INDEX('Org2567'!$BE:$BE,MATCH(OrgTbl[[#This Row],[code5]],'Org2567'!$D:$D,0))</f>
        <v>15993</v>
      </c>
      <c r="R704" s="356"/>
    </row>
    <row r="705" spans="1:18" s="146" customFormat="1" ht="21" x14ac:dyDescent="0.6">
      <c r="A705" s="350" t="s">
        <v>695</v>
      </c>
      <c r="B705" s="351" t="s">
        <v>2950</v>
      </c>
      <c r="C705" s="351" t="str">
        <f>OrgTbl[[#This Row],[name333]]&amp;","&amp;OrgTbl[[#This Row],[TypeID]]</f>
        <v>ไพรบึง,รพช.</v>
      </c>
      <c r="D705" s="351" t="str">
        <f>MID(OrgTbl[[#This Row],[name]],10,100)</f>
        <v>ไพรบึง</v>
      </c>
      <c r="E705" s="352">
        <v>10</v>
      </c>
      <c r="F705" s="351" t="str" cm="1">
        <f t="array" ref="F705">_xlfn.IFS(OrgTbl[[#This Row],[TypeID]]="รพช.","โรงพยาบาลชุมชน",OrgTbl[[#This Row],[TypeID]]="รพศ.","โรงพยาบาลศูนย์",OrgTbl[[#This Row],[TypeID]]="รพท.","โรงพยาบาลทั่วไป")</f>
        <v>โรงพยาบาลชุมชน</v>
      </c>
      <c r="G705" s="351" t="str">
        <f>INDEX('Org2567'!$BB$4:$BB$905,MATCH(OrgTbl[[#This Row],[code5]],'Org2567'!$D$4:$D$905,0))</f>
        <v>รพช.</v>
      </c>
      <c r="H705" s="352" t="s">
        <v>4054</v>
      </c>
      <c r="I705" s="351" t="s">
        <v>2937</v>
      </c>
      <c r="J705" s="353">
        <f>INDEX('Org2567'!$BD$4:$BD$905,MATCH(OrgTbl[[#This Row],[code5]],'Org2567'!$D$4:$D$905,0))</f>
        <v>33</v>
      </c>
      <c r="K705" s="351" t="s">
        <v>918</v>
      </c>
      <c r="L705" s="351" t="str">
        <f>INDEX('Org2567'!$BC$4:$BC$905,MATCH(OrgTbl[[#This Row],[code5]],'Org2567'!$D$4:$D$905,0))</f>
        <v>F2</v>
      </c>
      <c r="M705" s="352">
        <f>INDEX('Org2567'!$BF$4:$BF$905,MATCH(OrgTbl[[#This Row],[code5]],'Org2567'!$D$4:$D$905,0))</f>
        <v>6</v>
      </c>
      <c r="N705" s="354"/>
      <c r="O705" s="351" t="s">
        <v>2952</v>
      </c>
      <c r="P705" s="351" t="str">
        <f>INDEX('Org2567'!$BG$4:$BG$905,MATCH(OrgTbl[[#This Row],[code5]],'Org2567'!$D$4:$D$905,0))</f>
        <v>รพช.F2 P30,000-60,000</v>
      </c>
      <c r="Q705" s="355">
        <f>INDEX('Org2567'!$BE:$BE,MATCH(OrgTbl[[#This Row],[code5]],'Org2567'!$D:$D,0))</f>
        <v>34833</v>
      </c>
      <c r="R705" s="356"/>
    </row>
    <row r="706" spans="1:18" s="146" customFormat="1" ht="21" x14ac:dyDescent="0.6">
      <c r="A706" s="350" t="s">
        <v>706</v>
      </c>
      <c r="B706" s="351" t="s">
        <v>2983</v>
      </c>
      <c r="C706" s="351" t="str">
        <f>OrgTbl[[#This Row],[name333]]&amp;","&amp;OrgTbl[[#This Row],[TypeID]]</f>
        <v>ภูสิงห์,รพช.</v>
      </c>
      <c r="D706" s="351" t="str">
        <f>MID(OrgTbl[[#This Row],[name]],10,100)</f>
        <v>ภูสิงห์</v>
      </c>
      <c r="E706" s="352">
        <v>10</v>
      </c>
      <c r="F706" s="351" t="str" cm="1">
        <f t="array" ref="F706">_xlfn.IFS(OrgTbl[[#This Row],[TypeID]]="รพช.","โรงพยาบาลชุมชน",OrgTbl[[#This Row],[TypeID]]="รพศ.","โรงพยาบาลศูนย์",OrgTbl[[#This Row],[TypeID]]="รพท.","โรงพยาบาลทั่วไป")</f>
        <v>โรงพยาบาลชุมชน</v>
      </c>
      <c r="G706" s="351" t="str">
        <f>INDEX('Org2567'!$BB$4:$BB$905,MATCH(OrgTbl[[#This Row],[code5]],'Org2567'!$D$4:$D$905,0))</f>
        <v>รพช.</v>
      </c>
      <c r="H706" s="352" t="s">
        <v>4054</v>
      </c>
      <c r="I706" s="351" t="s">
        <v>2937</v>
      </c>
      <c r="J706" s="353">
        <f>INDEX('Org2567'!$BD$4:$BD$905,MATCH(OrgTbl[[#This Row],[code5]],'Org2567'!$D$4:$D$905,0))</f>
        <v>34</v>
      </c>
      <c r="K706" s="351" t="s">
        <v>918</v>
      </c>
      <c r="L706" s="351" t="str">
        <f>INDEX('Org2567'!$BC$4:$BC$905,MATCH(OrgTbl[[#This Row],[code5]],'Org2567'!$D$4:$D$905,0))</f>
        <v>F2</v>
      </c>
      <c r="M706" s="352">
        <f>INDEX('Org2567'!$BF$4:$BF$905,MATCH(OrgTbl[[#This Row],[code5]],'Org2567'!$D$4:$D$905,0))</f>
        <v>6</v>
      </c>
      <c r="N706" s="354"/>
      <c r="O706" s="351" t="s">
        <v>2985</v>
      </c>
      <c r="P706" s="351" t="str">
        <f>INDEX('Org2567'!$BG$4:$BG$905,MATCH(OrgTbl[[#This Row],[code5]],'Org2567'!$D$4:$D$905,0))</f>
        <v>รพช.F2 P30,000-60,000</v>
      </c>
      <c r="Q706" s="355">
        <f>INDEX('Org2567'!$BE:$BE,MATCH(OrgTbl[[#This Row],[code5]],'Org2567'!$D:$D,0))</f>
        <v>41650</v>
      </c>
      <c r="R706" s="356"/>
    </row>
    <row r="707" spans="1:18" s="146" customFormat="1" ht="21" x14ac:dyDescent="0.6">
      <c r="A707" s="350" t="s">
        <v>707</v>
      </c>
      <c r="B707" s="351" t="s">
        <v>2986</v>
      </c>
      <c r="C707" s="351" t="str">
        <f>OrgTbl[[#This Row],[name333]]&amp;","&amp;OrgTbl[[#This Row],[TypeID]]</f>
        <v>เมืองจันทร์,รพช.</v>
      </c>
      <c r="D707" s="351" t="str">
        <f>MID(OrgTbl[[#This Row],[name]],10,100)</f>
        <v>เมืองจันทร์</v>
      </c>
      <c r="E707" s="352">
        <v>10</v>
      </c>
      <c r="F707" s="351" t="str" cm="1">
        <f t="array" ref="F707">_xlfn.IFS(OrgTbl[[#This Row],[TypeID]]="รพช.","โรงพยาบาลชุมชน",OrgTbl[[#This Row],[TypeID]]="รพศ.","โรงพยาบาลศูนย์",OrgTbl[[#This Row],[TypeID]]="รพท.","โรงพยาบาลทั่วไป")</f>
        <v>โรงพยาบาลชุมชน</v>
      </c>
      <c r="G707" s="351" t="str">
        <f>INDEX('Org2567'!$BB$4:$BB$905,MATCH(OrgTbl[[#This Row],[code5]],'Org2567'!$D$4:$D$905,0))</f>
        <v>รพช.</v>
      </c>
      <c r="H707" s="352" t="s">
        <v>4054</v>
      </c>
      <c r="I707" s="351" t="s">
        <v>2937</v>
      </c>
      <c r="J707" s="353">
        <f>INDEX('Org2567'!$BD$4:$BD$905,MATCH(OrgTbl[[#This Row],[code5]],'Org2567'!$D$4:$D$905,0))</f>
        <v>30</v>
      </c>
      <c r="K707" s="351" t="s">
        <v>918</v>
      </c>
      <c r="L707" s="351" t="str">
        <f>INDEX('Org2567'!$BC$4:$BC$905,MATCH(OrgTbl[[#This Row],[code5]],'Org2567'!$D$4:$D$905,0))</f>
        <v>F2</v>
      </c>
      <c r="M707" s="352">
        <f>INDEX('Org2567'!$BF$4:$BF$905,MATCH(OrgTbl[[#This Row],[code5]],'Org2567'!$D$4:$D$905,0))</f>
        <v>5</v>
      </c>
      <c r="N707" s="354"/>
      <c r="O707" s="351" t="s">
        <v>2988</v>
      </c>
      <c r="P707" s="351" t="str">
        <f>INDEX('Org2567'!$BG$4:$BG$905,MATCH(OrgTbl[[#This Row],[code5]],'Org2567'!$D$4:$D$905,0))</f>
        <v>รพช.F2 P&lt;=30,000</v>
      </c>
      <c r="Q707" s="355">
        <f>INDEX('Org2567'!$BE:$BE,MATCH(OrgTbl[[#This Row],[code5]],'Org2567'!$D:$D,0))</f>
        <v>12470</v>
      </c>
      <c r="R707" s="356"/>
    </row>
    <row r="708" spans="1:18" s="146" customFormat="1" ht="21" x14ac:dyDescent="0.6">
      <c r="A708" s="350" t="s">
        <v>691</v>
      </c>
      <c r="B708" s="351" t="s">
        <v>2939</v>
      </c>
      <c r="C708" s="351" t="str">
        <f>OrgTbl[[#This Row],[name333]]&amp;","&amp;OrgTbl[[#This Row],[TypeID]]</f>
        <v>ยางชุมน้อย,รพช.</v>
      </c>
      <c r="D708" s="351" t="str">
        <f>MID(OrgTbl[[#This Row],[name]],10,100)</f>
        <v>ยางชุมน้อย</v>
      </c>
      <c r="E708" s="352">
        <v>10</v>
      </c>
      <c r="F708" s="351" t="str" cm="1">
        <f t="array" ref="F708">_xlfn.IFS(OrgTbl[[#This Row],[TypeID]]="รพช.","โรงพยาบาลชุมชน",OrgTbl[[#This Row],[TypeID]]="รพศ.","โรงพยาบาลศูนย์",OrgTbl[[#This Row],[TypeID]]="รพท.","โรงพยาบาลทั่วไป")</f>
        <v>โรงพยาบาลชุมชน</v>
      </c>
      <c r="G708" s="351" t="str">
        <f>INDEX('Org2567'!$BB$4:$BB$905,MATCH(OrgTbl[[#This Row],[code5]],'Org2567'!$D$4:$D$905,0))</f>
        <v>รพช.</v>
      </c>
      <c r="H708" s="352" t="s">
        <v>4054</v>
      </c>
      <c r="I708" s="351" t="s">
        <v>2937</v>
      </c>
      <c r="J708" s="353">
        <f>INDEX('Org2567'!$BD$4:$BD$905,MATCH(OrgTbl[[#This Row],[code5]],'Org2567'!$D$4:$D$905,0))</f>
        <v>33</v>
      </c>
      <c r="K708" s="351" t="s">
        <v>918</v>
      </c>
      <c r="L708" s="351" t="str">
        <f>INDEX('Org2567'!$BC$4:$BC$905,MATCH(OrgTbl[[#This Row],[code5]],'Org2567'!$D$4:$D$905,0))</f>
        <v>F2</v>
      </c>
      <c r="M708" s="352">
        <f>INDEX('Org2567'!$BF$4:$BF$905,MATCH(OrgTbl[[#This Row],[code5]],'Org2567'!$D$4:$D$905,0))</f>
        <v>5</v>
      </c>
      <c r="N708" s="354"/>
      <c r="O708" s="351" t="s">
        <v>2941</v>
      </c>
      <c r="P708" s="351" t="str">
        <f>INDEX('Org2567'!$BG$4:$BG$905,MATCH(OrgTbl[[#This Row],[code5]],'Org2567'!$D$4:$D$905,0))</f>
        <v>รพช.F2 P&lt;=30,000</v>
      </c>
      <c r="Q708" s="355">
        <f>INDEX('Org2567'!$BE:$BE,MATCH(OrgTbl[[#This Row],[code5]],'Org2567'!$D:$D,0))</f>
        <v>26197</v>
      </c>
      <c r="R708" s="356"/>
    </row>
    <row r="709" spans="1:18" s="146" customFormat="1" ht="21" x14ac:dyDescent="0.6">
      <c r="A709" s="350" t="s">
        <v>704</v>
      </c>
      <c r="B709" s="351" t="s">
        <v>2977</v>
      </c>
      <c r="C709" s="351" t="str">
        <f>OrgTbl[[#This Row],[name333]]&amp;","&amp;OrgTbl[[#This Row],[TypeID]]</f>
        <v>วังหิน,รพช.</v>
      </c>
      <c r="D709" s="351" t="str">
        <f>MID(OrgTbl[[#This Row],[name]],10,100)</f>
        <v>วังหิน</v>
      </c>
      <c r="E709" s="352">
        <v>10</v>
      </c>
      <c r="F709" s="351" t="str" cm="1">
        <f t="array" ref="F709">_xlfn.IFS(OrgTbl[[#This Row],[TypeID]]="รพช.","โรงพยาบาลชุมชน",OrgTbl[[#This Row],[TypeID]]="รพศ.","โรงพยาบาลศูนย์",OrgTbl[[#This Row],[TypeID]]="รพท.","โรงพยาบาลทั่วไป")</f>
        <v>โรงพยาบาลชุมชน</v>
      </c>
      <c r="G709" s="351" t="str">
        <f>INDEX('Org2567'!$BB$4:$BB$905,MATCH(OrgTbl[[#This Row],[code5]],'Org2567'!$D$4:$D$905,0))</f>
        <v>รพช.</v>
      </c>
      <c r="H709" s="352" t="s">
        <v>4054</v>
      </c>
      <c r="I709" s="351" t="s">
        <v>2937</v>
      </c>
      <c r="J709" s="353">
        <f>INDEX('Org2567'!$BD$4:$BD$905,MATCH(OrgTbl[[#This Row],[code5]],'Org2567'!$D$4:$D$905,0))</f>
        <v>34</v>
      </c>
      <c r="K709" s="351" t="s">
        <v>918</v>
      </c>
      <c r="L709" s="351" t="str">
        <f>INDEX('Org2567'!$BC$4:$BC$905,MATCH(OrgTbl[[#This Row],[code5]],'Org2567'!$D$4:$D$905,0))</f>
        <v>F2</v>
      </c>
      <c r="M709" s="352">
        <f>INDEX('Org2567'!$BF$4:$BF$905,MATCH(OrgTbl[[#This Row],[code5]],'Org2567'!$D$4:$D$905,0))</f>
        <v>6</v>
      </c>
      <c r="N709" s="354"/>
      <c r="O709" s="351" t="s">
        <v>2979</v>
      </c>
      <c r="P709" s="351" t="str">
        <f>INDEX('Org2567'!$BG$4:$BG$905,MATCH(OrgTbl[[#This Row],[code5]],'Org2567'!$D$4:$D$905,0))</f>
        <v>รพช.F2 P30,000-60,000</v>
      </c>
      <c r="Q709" s="355">
        <f>INDEX('Org2567'!$BE:$BE,MATCH(OrgTbl[[#This Row],[code5]],'Org2567'!$D:$D,0))</f>
        <v>34847</v>
      </c>
      <c r="R709" s="356"/>
    </row>
    <row r="710" spans="1:18" s="146" customFormat="1" ht="21" x14ac:dyDescent="0.6">
      <c r="A710" s="350" t="s">
        <v>701</v>
      </c>
      <c r="B710" s="351" t="s">
        <v>2968</v>
      </c>
      <c r="C710" s="351" t="str">
        <f>OrgTbl[[#This Row],[name333]]&amp;","&amp;OrgTbl[[#This Row],[TypeID]]</f>
        <v>ห้วยทับทัน,รพช.</v>
      </c>
      <c r="D710" s="351" t="str">
        <f>MID(OrgTbl[[#This Row],[name]],10,100)</f>
        <v>ห้วยทับทัน</v>
      </c>
      <c r="E710" s="352">
        <v>10</v>
      </c>
      <c r="F710" s="351" t="str" cm="1">
        <f t="array" ref="F710">_xlfn.IFS(OrgTbl[[#This Row],[TypeID]]="รพช.","โรงพยาบาลชุมชน",OrgTbl[[#This Row],[TypeID]]="รพศ.","โรงพยาบาลศูนย์",OrgTbl[[#This Row],[TypeID]]="รพท.","โรงพยาบาลทั่วไป")</f>
        <v>โรงพยาบาลชุมชน</v>
      </c>
      <c r="G710" s="351" t="str">
        <f>INDEX('Org2567'!$BB$4:$BB$905,MATCH(OrgTbl[[#This Row],[code5]],'Org2567'!$D$4:$D$905,0))</f>
        <v>รพช.</v>
      </c>
      <c r="H710" s="352" t="s">
        <v>4054</v>
      </c>
      <c r="I710" s="351" t="s">
        <v>2937</v>
      </c>
      <c r="J710" s="353">
        <f>INDEX('Org2567'!$BD$4:$BD$905,MATCH(OrgTbl[[#This Row],[code5]],'Org2567'!$D$4:$D$905,0))</f>
        <v>30</v>
      </c>
      <c r="K710" s="351" t="s">
        <v>923</v>
      </c>
      <c r="L710" s="351" t="str">
        <f>INDEX('Org2567'!$BC$4:$BC$905,MATCH(OrgTbl[[#This Row],[code5]],'Org2567'!$D$4:$D$905,0))</f>
        <v>F2</v>
      </c>
      <c r="M710" s="352">
        <f>INDEX('Org2567'!$BF$4:$BF$905,MATCH(OrgTbl[[#This Row],[code5]],'Org2567'!$D$4:$D$905,0))</f>
        <v>6</v>
      </c>
      <c r="N710" s="354"/>
      <c r="O710" s="351" t="s">
        <v>2970</v>
      </c>
      <c r="P710" s="351" t="str">
        <f>INDEX('Org2567'!$BG$4:$BG$905,MATCH(OrgTbl[[#This Row],[code5]],'Org2567'!$D$4:$D$905,0))</f>
        <v>รพช.F2 P30,000-60,000</v>
      </c>
      <c r="Q710" s="355">
        <f>INDEX('Org2567'!$BE:$BE,MATCH(OrgTbl[[#This Row],[code5]],'Org2567'!$D:$D,0))</f>
        <v>30412</v>
      </c>
      <c r="R710" s="356"/>
    </row>
    <row r="711" spans="1:18" s="146" customFormat="1" ht="21" x14ac:dyDescent="0.6">
      <c r="A711" s="350" t="s">
        <v>711</v>
      </c>
      <c r="B711" s="351" t="s">
        <v>2996</v>
      </c>
      <c r="C711" s="351" t="str">
        <f>OrgTbl[[#This Row],[name333]]&amp;","&amp;OrgTbl[[#This Row],[TypeID]]</f>
        <v>ศิลาลาด,รพช.</v>
      </c>
      <c r="D711" s="351" t="str">
        <f>MID(OrgTbl[[#This Row],[name]],10,100)</f>
        <v>ศิลาลาด</v>
      </c>
      <c r="E711" s="352">
        <v>10</v>
      </c>
      <c r="F711" s="351" t="str" cm="1">
        <f t="array" ref="F711">_xlfn.IFS(OrgTbl[[#This Row],[TypeID]]="รพช.","โรงพยาบาลชุมชน",OrgTbl[[#This Row],[TypeID]]="รพศ.","โรงพยาบาลศูนย์",OrgTbl[[#This Row],[TypeID]]="รพท.","โรงพยาบาลทั่วไป")</f>
        <v>โรงพยาบาลชุมชน</v>
      </c>
      <c r="G711" s="351" t="str">
        <f>INDEX('Org2567'!$BB$4:$BB$905,MATCH(OrgTbl[[#This Row],[code5]],'Org2567'!$D$4:$D$905,0))</f>
        <v>รพช.</v>
      </c>
      <c r="H711" s="352" t="s">
        <v>4054</v>
      </c>
      <c r="I711" s="351" t="s">
        <v>2937</v>
      </c>
      <c r="J711" s="353">
        <f>INDEX('Org2567'!$BD$4:$BD$905,MATCH(OrgTbl[[#This Row],[code5]],'Org2567'!$D$4:$D$905,0))</f>
        <v>30</v>
      </c>
      <c r="K711" s="351" t="s">
        <v>923</v>
      </c>
      <c r="L711" s="351" t="str">
        <f>INDEX('Org2567'!$BC$4:$BC$905,MATCH(OrgTbl[[#This Row],[code5]],'Org2567'!$D$4:$D$905,0))</f>
        <v>F3</v>
      </c>
      <c r="M711" s="352">
        <f>INDEX('Org2567'!$BF$4:$BF$905,MATCH(OrgTbl[[#This Row],[code5]],'Org2567'!$D$4:$D$905,0))</f>
        <v>2</v>
      </c>
      <c r="N711" s="354"/>
      <c r="O711" s="351" t="s">
        <v>2998</v>
      </c>
      <c r="P711" s="351" t="str">
        <f>INDEX('Org2567'!$BG$4:$BG$905,MATCH(OrgTbl[[#This Row],[code5]],'Org2567'!$D$4:$D$905,0))</f>
        <v>รพช.F3 P&lt;=15,000</v>
      </c>
      <c r="Q711" s="355">
        <f>INDEX('Org2567'!$BE:$BE,MATCH(OrgTbl[[#This Row],[code5]],'Org2567'!$D:$D,0))</f>
        <v>13771</v>
      </c>
      <c r="R711" s="356"/>
    </row>
    <row r="712" spans="1:18" s="146" customFormat="1" ht="21" x14ac:dyDescent="0.6">
      <c r="A712" s="350" t="s">
        <v>712</v>
      </c>
      <c r="B712" s="351" t="s">
        <v>3103</v>
      </c>
      <c r="C712" s="351" t="str">
        <f>OrgTbl[[#This Row],[name333]]&amp;","&amp;OrgTbl[[#This Row],[TypeID]]</f>
        <v>อำนาจเจริญ,รพท.</v>
      </c>
      <c r="D712" s="351" t="str">
        <f>MID(OrgTbl[[#This Row],[name]],10,100)</f>
        <v>อำนาจเจริญ</v>
      </c>
      <c r="E712" s="352">
        <v>10</v>
      </c>
      <c r="F712" s="351" t="str" cm="1">
        <f t="array" ref="F712">_xlfn.IFS(OrgTbl[[#This Row],[TypeID]]="รพช.","โรงพยาบาลชุมชน",OrgTbl[[#This Row],[TypeID]]="รพศ.","โรงพยาบาลศูนย์",OrgTbl[[#This Row],[TypeID]]="รพท.","โรงพยาบาลทั่วไป")</f>
        <v>โรงพยาบาลทั่วไป</v>
      </c>
      <c r="G712" s="351" t="str">
        <f>INDEX('Org2567'!$BB$4:$BB$905,MATCH(OrgTbl[[#This Row],[code5]],'Org2567'!$D$4:$D$905,0))</f>
        <v>รพท.</v>
      </c>
      <c r="H712" s="352" t="s">
        <v>4055</v>
      </c>
      <c r="I712" s="351" t="s">
        <v>3105</v>
      </c>
      <c r="J712" s="353">
        <f>INDEX('Org2567'!$BD$4:$BD$905,MATCH(OrgTbl[[#This Row],[code5]],'Org2567'!$D$4:$D$905,0))</f>
        <v>444</v>
      </c>
      <c r="K712" s="351" t="s">
        <v>923</v>
      </c>
      <c r="L712" s="351" t="str">
        <f>INDEX('Org2567'!$BC$4:$BC$905,MATCH(OrgTbl[[#This Row],[code5]],'Org2567'!$D$4:$D$905,0))</f>
        <v>S</v>
      </c>
      <c r="M712" s="352">
        <f>INDEX('Org2567'!$BF$4:$BF$905,MATCH(OrgTbl[[#This Row],[code5]],'Org2567'!$D$4:$D$905,0))</f>
        <v>17</v>
      </c>
      <c r="N712" s="354"/>
      <c r="O712" s="351" t="s">
        <v>3106</v>
      </c>
      <c r="P712" s="351" t="str">
        <f>INDEX('Org2567'!$BG$4:$BG$905,MATCH(OrgTbl[[#This Row],[code5]],'Org2567'!$D$4:$D$905,0))</f>
        <v>รพท.S B&gt;400</v>
      </c>
      <c r="Q712" s="355">
        <f>INDEX('Org2567'!$BE:$BE,MATCH(OrgTbl[[#This Row],[code5]],'Org2567'!$D:$D,0))</f>
        <v>97814</v>
      </c>
      <c r="R712" s="356"/>
    </row>
    <row r="713" spans="1:18" s="146" customFormat="1" ht="21" x14ac:dyDescent="0.6">
      <c r="A713" s="350" t="s">
        <v>717</v>
      </c>
      <c r="B713" s="351" t="s">
        <v>3119</v>
      </c>
      <c r="C713" s="351" t="str">
        <f>OrgTbl[[#This Row],[name333]]&amp;","&amp;OrgTbl[[#This Row],[TypeID]]</f>
        <v>หัวตะพาน,รพช.</v>
      </c>
      <c r="D713" s="351" t="str">
        <f>MID(OrgTbl[[#This Row],[name]],10,100)</f>
        <v>หัวตะพาน</v>
      </c>
      <c r="E713" s="352">
        <v>10</v>
      </c>
      <c r="F713" s="351" t="str" cm="1">
        <f t="array" ref="F713">_xlfn.IFS(OrgTbl[[#This Row],[TypeID]]="รพช.","โรงพยาบาลชุมชน",OrgTbl[[#This Row],[TypeID]]="รพศ.","โรงพยาบาลศูนย์",OrgTbl[[#This Row],[TypeID]]="รพท.","โรงพยาบาลทั่วไป")</f>
        <v>โรงพยาบาลชุมชน</v>
      </c>
      <c r="G713" s="351" t="str">
        <f>INDEX('Org2567'!$BB$4:$BB$905,MATCH(OrgTbl[[#This Row],[code5]],'Org2567'!$D$4:$D$905,0))</f>
        <v>รพช.</v>
      </c>
      <c r="H713" s="352" t="s">
        <v>4055</v>
      </c>
      <c r="I713" s="351" t="s">
        <v>3105</v>
      </c>
      <c r="J713" s="353">
        <f>INDEX('Org2567'!$BD$4:$BD$905,MATCH(OrgTbl[[#This Row],[code5]],'Org2567'!$D$4:$D$905,0))</f>
        <v>60</v>
      </c>
      <c r="K713" s="351" t="s">
        <v>923</v>
      </c>
      <c r="L713" s="351" t="str">
        <f>INDEX('Org2567'!$BC$4:$BC$905,MATCH(OrgTbl[[#This Row],[code5]],'Org2567'!$D$4:$D$905,0))</f>
        <v>F1</v>
      </c>
      <c r="M713" s="352">
        <f>INDEX('Org2567'!$BF$4:$BF$905,MATCH(OrgTbl[[#This Row],[code5]],'Org2567'!$D$4:$D$905,0))</f>
        <v>9</v>
      </c>
      <c r="N713" s="354"/>
      <c r="O713" s="351" t="s">
        <v>3121</v>
      </c>
      <c r="P713" s="351" t="str">
        <f>INDEX('Org2567'!$BG$4:$BG$905,MATCH(OrgTbl[[#This Row],[code5]],'Org2567'!$D$4:$D$905,0))</f>
        <v>รพช.F1 P&lt;=50,000</v>
      </c>
      <c r="Q713" s="355">
        <f>INDEX('Org2567'!$BE:$BE,MATCH(OrgTbl[[#This Row],[code5]],'Org2567'!$D:$D,0))</f>
        <v>34486</v>
      </c>
      <c r="R713" s="356"/>
    </row>
    <row r="714" spans="1:18" s="146" customFormat="1" ht="21" x14ac:dyDescent="0.6">
      <c r="A714" s="350" t="s">
        <v>713</v>
      </c>
      <c r="B714" s="351" t="s">
        <v>3107</v>
      </c>
      <c r="C714" s="351" t="str">
        <f>OrgTbl[[#This Row],[name333]]&amp;","&amp;OrgTbl[[#This Row],[TypeID]]</f>
        <v>ชานุมาน,รพช.</v>
      </c>
      <c r="D714" s="351" t="str">
        <f>MID(OrgTbl[[#This Row],[name]],10,100)</f>
        <v>ชานุมาน</v>
      </c>
      <c r="E714" s="352">
        <v>10</v>
      </c>
      <c r="F714" s="351" t="str" cm="1">
        <f t="array" ref="F714">_xlfn.IFS(OrgTbl[[#This Row],[TypeID]]="รพช.","โรงพยาบาลชุมชน",OrgTbl[[#This Row],[TypeID]]="รพศ.","โรงพยาบาลศูนย์",OrgTbl[[#This Row],[TypeID]]="รพท.","โรงพยาบาลทั่วไป")</f>
        <v>โรงพยาบาลชุมชน</v>
      </c>
      <c r="G714" s="351" t="str">
        <f>INDEX('Org2567'!$BB$4:$BB$905,MATCH(OrgTbl[[#This Row],[code5]],'Org2567'!$D$4:$D$905,0))</f>
        <v>รพช.</v>
      </c>
      <c r="H714" s="352" t="s">
        <v>4055</v>
      </c>
      <c r="I714" s="351" t="s">
        <v>3105</v>
      </c>
      <c r="J714" s="353">
        <f>INDEX('Org2567'!$BD$4:$BD$905,MATCH(OrgTbl[[#This Row],[code5]],'Org2567'!$D$4:$D$905,0))</f>
        <v>30</v>
      </c>
      <c r="K714" s="351" t="s">
        <v>923</v>
      </c>
      <c r="L714" s="351" t="str">
        <f>INDEX('Org2567'!$BC$4:$BC$905,MATCH(OrgTbl[[#This Row],[code5]],'Org2567'!$D$4:$D$905,0))</f>
        <v>F2</v>
      </c>
      <c r="M714" s="352">
        <f>INDEX('Org2567'!$BF$4:$BF$905,MATCH(OrgTbl[[#This Row],[code5]],'Org2567'!$D$4:$D$905,0))</f>
        <v>6</v>
      </c>
      <c r="N714" s="354"/>
      <c r="O714" s="351" t="s">
        <v>3109</v>
      </c>
      <c r="P714" s="351" t="str">
        <f>INDEX('Org2567'!$BG$4:$BG$905,MATCH(OrgTbl[[#This Row],[code5]],'Org2567'!$D$4:$D$905,0))</f>
        <v>รพช.F2 P30,000-60,000</v>
      </c>
      <c r="Q714" s="355">
        <f>INDEX('Org2567'!$BE:$BE,MATCH(OrgTbl[[#This Row],[code5]],'Org2567'!$D:$D,0))</f>
        <v>31472</v>
      </c>
      <c r="R714" s="356"/>
    </row>
    <row r="715" spans="1:18" s="146" customFormat="1" ht="21" x14ac:dyDescent="0.6">
      <c r="A715" s="350" t="s">
        <v>714</v>
      </c>
      <c r="B715" s="351" t="s">
        <v>3110</v>
      </c>
      <c r="C715" s="351" t="str">
        <f>OrgTbl[[#This Row],[name333]]&amp;","&amp;OrgTbl[[#This Row],[TypeID]]</f>
        <v>ปทุมราชวงศา,รพช.</v>
      </c>
      <c r="D715" s="351" t="str">
        <f>MID(OrgTbl[[#This Row],[name]],10,100)</f>
        <v>ปทุมราชวงศา</v>
      </c>
      <c r="E715" s="352">
        <v>10</v>
      </c>
      <c r="F715" s="351" t="str" cm="1">
        <f t="array" ref="F715">_xlfn.IFS(OrgTbl[[#This Row],[TypeID]]="รพช.","โรงพยาบาลชุมชน",OrgTbl[[#This Row],[TypeID]]="รพศ.","โรงพยาบาลศูนย์",OrgTbl[[#This Row],[TypeID]]="รพท.","โรงพยาบาลทั่วไป")</f>
        <v>โรงพยาบาลชุมชน</v>
      </c>
      <c r="G715" s="351" t="str">
        <f>INDEX('Org2567'!$BB$4:$BB$905,MATCH(OrgTbl[[#This Row],[code5]],'Org2567'!$D$4:$D$905,0))</f>
        <v>รพช.</v>
      </c>
      <c r="H715" s="352" t="s">
        <v>4055</v>
      </c>
      <c r="I715" s="351" t="s">
        <v>3105</v>
      </c>
      <c r="J715" s="353">
        <f>INDEX('Org2567'!$BD$4:$BD$905,MATCH(OrgTbl[[#This Row],[code5]],'Org2567'!$D$4:$D$905,0))</f>
        <v>50</v>
      </c>
      <c r="K715" s="351" t="s">
        <v>923</v>
      </c>
      <c r="L715" s="351" t="str">
        <f>INDEX('Org2567'!$BC$4:$BC$905,MATCH(OrgTbl[[#This Row],[code5]],'Org2567'!$D$4:$D$905,0))</f>
        <v>F2</v>
      </c>
      <c r="M715" s="352">
        <f>INDEX('Org2567'!$BF$4:$BF$905,MATCH(OrgTbl[[#This Row],[code5]],'Org2567'!$D$4:$D$905,0))</f>
        <v>6</v>
      </c>
      <c r="N715" s="354"/>
      <c r="O715" s="351" t="s">
        <v>3112</v>
      </c>
      <c r="P715" s="351" t="str">
        <f>INDEX('Org2567'!$BG$4:$BG$905,MATCH(OrgTbl[[#This Row],[code5]],'Org2567'!$D$4:$D$905,0))</f>
        <v>รพช.F2 P30,000-60,000</v>
      </c>
      <c r="Q715" s="355">
        <f>INDEX('Org2567'!$BE:$BE,MATCH(OrgTbl[[#This Row],[code5]],'Org2567'!$D:$D,0))</f>
        <v>37203</v>
      </c>
      <c r="R715" s="356"/>
    </row>
    <row r="716" spans="1:18" s="146" customFormat="1" ht="21" x14ac:dyDescent="0.6">
      <c r="A716" s="350" t="s">
        <v>715</v>
      </c>
      <c r="B716" s="351" t="s">
        <v>3113</v>
      </c>
      <c r="C716" s="351" t="str">
        <f>OrgTbl[[#This Row],[name333]]&amp;","&amp;OrgTbl[[#This Row],[TypeID]]</f>
        <v>พนา,รพช.</v>
      </c>
      <c r="D716" s="351" t="str">
        <f>MID(OrgTbl[[#This Row],[name]],10,100)</f>
        <v>พนา</v>
      </c>
      <c r="E716" s="352">
        <v>10</v>
      </c>
      <c r="F716" s="351" t="str" cm="1">
        <f t="array" ref="F716">_xlfn.IFS(OrgTbl[[#This Row],[TypeID]]="รพช.","โรงพยาบาลชุมชน",OrgTbl[[#This Row],[TypeID]]="รพศ.","โรงพยาบาลศูนย์",OrgTbl[[#This Row],[TypeID]]="รพท.","โรงพยาบาลทั่วไป")</f>
        <v>โรงพยาบาลชุมชน</v>
      </c>
      <c r="G716" s="351" t="str">
        <f>INDEX('Org2567'!$BB$4:$BB$905,MATCH(OrgTbl[[#This Row],[code5]],'Org2567'!$D$4:$D$905,0))</f>
        <v>รพช.</v>
      </c>
      <c r="H716" s="352" t="s">
        <v>4055</v>
      </c>
      <c r="I716" s="351" t="s">
        <v>3105</v>
      </c>
      <c r="J716" s="353">
        <f>INDEX('Org2567'!$BD$4:$BD$905,MATCH(OrgTbl[[#This Row],[code5]],'Org2567'!$D$4:$D$905,0))</f>
        <v>30</v>
      </c>
      <c r="K716" s="351" t="s">
        <v>923</v>
      </c>
      <c r="L716" s="351" t="str">
        <f>INDEX('Org2567'!$BC$4:$BC$905,MATCH(OrgTbl[[#This Row],[code5]],'Org2567'!$D$4:$D$905,0))</f>
        <v>F2</v>
      </c>
      <c r="M716" s="352">
        <f>INDEX('Org2567'!$BF$4:$BF$905,MATCH(OrgTbl[[#This Row],[code5]],'Org2567'!$D$4:$D$905,0))</f>
        <v>5</v>
      </c>
      <c r="N716" s="354"/>
      <c r="O716" s="351" t="s">
        <v>3115</v>
      </c>
      <c r="P716" s="351" t="str">
        <f>INDEX('Org2567'!$BG$4:$BG$905,MATCH(OrgTbl[[#This Row],[code5]],'Org2567'!$D$4:$D$905,0))</f>
        <v>รพช.F2 P&lt;=30,000</v>
      </c>
      <c r="Q716" s="355">
        <f>INDEX('Org2567'!$BE:$BE,MATCH(OrgTbl[[#This Row],[code5]],'Org2567'!$D:$D,0))</f>
        <v>19246</v>
      </c>
      <c r="R716" s="356"/>
    </row>
    <row r="717" spans="1:18" s="146" customFormat="1" ht="21" x14ac:dyDescent="0.6">
      <c r="A717" s="350" t="s">
        <v>718</v>
      </c>
      <c r="B717" s="351" t="s">
        <v>3122</v>
      </c>
      <c r="C717" s="351" t="str">
        <f>OrgTbl[[#This Row],[name333]]&amp;","&amp;OrgTbl[[#This Row],[TypeID]]</f>
        <v>ลืออำนาจ,รพช.</v>
      </c>
      <c r="D717" s="351" t="str">
        <f>MID(OrgTbl[[#This Row],[name]],10,100)</f>
        <v>ลืออำนาจ</v>
      </c>
      <c r="E717" s="352">
        <v>10</v>
      </c>
      <c r="F717" s="351" t="str" cm="1">
        <f t="array" ref="F717">_xlfn.IFS(OrgTbl[[#This Row],[TypeID]]="รพช.","โรงพยาบาลชุมชน",OrgTbl[[#This Row],[TypeID]]="รพศ.","โรงพยาบาลศูนย์",OrgTbl[[#This Row],[TypeID]]="รพท.","โรงพยาบาลทั่วไป")</f>
        <v>โรงพยาบาลชุมชน</v>
      </c>
      <c r="G717" s="351" t="str">
        <f>INDEX('Org2567'!$BB$4:$BB$905,MATCH(OrgTbl[[#This Row],[code5]],'Org2567'!$D$4:$D$905,0))</f>
        <v>รพช.</v>
      </c>
      <c r="H717" s="352" t="s">
        <v>4055</v>
      </c>
      <c r="I717" s="351" t="s">
        <v>3105</v>
      </c>
      <c r="J717" s="353">
        <f>INDEX('Org2567'!$BD$4:$BD$905,MATCH(OrgTbl[[#This Row],[code5]],'Org2567'!$D$4:$D$905,0))</f>
        <v>30</v>
      </c>
      <c r="K717" s="351" t="s">
        <v>923</v>
      </c>
      <c r="L717" s="351" t="str">
        <f>INDEX('Org2567'!$BC$4:$BC$905,MATCH(OrgTbl[[#This Row],[code5]],'Org2567'!$D$4:$D$905,0))</f>
        <v>F2</v>
      </c>
      <c r="M717" s="352">
        <f>INDEX('Org2567'!$BF$4:$BF$905,MATCH(OrgTbl[[#This Row],[code5]],'Org2567'!$D$4:$D$905,0))</f>
        <v>5</v>
      </c>
      <c r="N717" s="354"/>
      <c r="O717" s="351" t="s">
        <v>3124</v>
      </c>
      <c r="P717" s="351" t="str">
        <f>INDEX('Org2567'!$BG$4:$BG$905,MATCH(OrgTbl[[#This Row],[code5]],'Org2567'!$D$4:$D$905,0))</f>
        <v>รพช.F2 P&lt;=30,000</v>
      </c>
      <c r="Q717" s="355">
        <f>INDEX('Org2567'!$BE:$BE,MATCH(OrgTbl[[#This Row],[code5]],'Org2567'!$D:$D,0))</f>
        <v>26147</v>
      </c>
      <c r="R717" s="356"/>
    </row>
    <row r="718" spans="1:18" s="146" customFormat="1" ht="21" x14ac:dyDescent="0.6">
      <c r="A718" s="350" t="s">
        <v>716</v>
      </c>
      <c r="B718" s="351" t="s">
        <v>3116</v>
      </c>
      <c r="C718" s="351" t="str">
        <f>OrgTbl[[#This Row],[name333]]&amp;","&amp;OrgTbl[[#This Row],[TypeID]]</f>
        <v>เสนางคนิคม,รพช.</v>
      </c>
      <c r="D718" s="351" t="str">
        <f>MID(OrgTbl[[#This Row],[name]],10,100)</f>
        <v>เสนางคนิคม</v>
      </c>
      <c r="E718" s="352">
        <v>10</v>
      </c>
      <c r="F718" s="351" t="str" cm="1">
        <f t="array" ref="F718">_xlfn.IFS(OrgTbl[[#This Row],[TypeID]]="รพช.","โรงพยาบาลชุมชน",OrgTbl[[#This Row],[TypeID]]="รพศ.","โรงพยาบาลศูนย์",OrgTbl[[#This Row],[TypeID]]="รพท.","โรงพยาบาลทั่วไป")</f>
        <v>โรงพยาบาลชุมชน</v>
      </c>
      <c r="G718" s="351" t="str">
        <f>INDEX('Org2567'!$BB$4:$BB$905,MATCH(OrgTbl[[#This Row],[code5]],'Org2567'!$D$4:$D$905,0))</f>
        <v>รพช.</v>
      </c>
      <c r="H718" s="352" t="s">
        <v>4055</v>
      </c>
      <c r="I718" s="351" t="s">
        <v>3105</v>
      </c>
      <c r="J718" s="353">
        <f>INDEX('Org2567'!$BD$4:$BD$905,MATCH(OrgTbl[[#This Row],[code5]],'Org2567'!$D$4:$D$905,0))</f>
        <v>30</v>
      </c>
      <c r="K718" s="351" t="s">
        <v>923</v>
      </c>
      <c r="L718" s="351" t="str">
        <f>INDEX('Org2567'!$BC$4:$BC$905,MATCH(OrgTbl[[#This Row],[code5]],'Org2567'!$D$4:$D$905,0))</f>
        <v>F2</v>
      </c>
      <c r="M718" s="352">
        <f>INDEX('Org2567'!$BF$4:$BF$905,MATCH(OrgTbl[[#This Row],[code5]],'Org2567'!$D$4:$D$905,0))</f>
        <v>5</v>
      </c>
      <c r="N718" s="354"/>
      <c r="O718" s="351" t="s">
        <v>3118</v>
      </c>
      <c r="P718" s="351" t="str">
        <f>INDEX('Org2567'!$BG$4:$BG$905,MATCH(OrgTbl[[#This Row],[code5]],'Org2567'!$D$4:$D$905,0))</f>
        <v>รพช.F2 P&lt;=30,000</v>
      </c>
      <c r="Q718" s="355">
        <f>INDEX('Org2567'!$BE:$BE,MATCH(OrgTbl[[#This Row],[code5]],'Org2567'!$D:$D,0))</f>
        <v>28994</v>
      </c>
      <c r="R718" s="356"/>
    </row>
    <row r="719" spans="1:18" s="146" customFormat="1" ht="21" x14ac:dyDescent="0.6">
      <c r="A719" s="350" t="s">
        <v>719</v>
      </c>
      <c r="B719" s="351" t="s">
        <v>2999</v>
      </c>
      <c r="C719" s="351" t="str">
        <f>OrgTbl[[#This Row],[name333]]&amp;","&amp;OrgTbl[[#This Row],[TypeID]]</f>
        <v>สรรพสิทธิประสงค์,รพศ.</v>
      </c>
      <c r="D719" s="351" t="str">
        <f>MID(OrgTbl[[#This Row],[name]],10,100)</f>
        <v>สรรพสิทธิประสงค์</v>
      </c>
      <c r="E719" s="352">
        <v>10</v>
      </c>
      <c r="F719" s="351" t="str" cm="1">
        <f t="array" ref="F719">_xlfn.IFS(OrgTbl[[#This Row],[TypeID]]="รพช.","โรงพยาบาลชุมชน",OrgTbl[[#This Row],[TypeID]]="รพศ.","โรงพยาบาลศูนย์",OrgTbl[[#This Row],[TypeID]]="รพท.","โรงพยาบาลทั่วไป")</f>
        <v>โรงพยาบาลศูนย์</v>
      </c>
      <c r="G719" s="351" t="str">
        <f>INDEX('Org2567'!$BB$4:$BB$905,MATCH(OrgTbl[[#This Row],[code5]],'Org2567'!$D$4:$D$905,0))</f>
        <v>รพศ.</v>
      </c>
      <c r="H719" s="352" t="s">
        <v>4056</v>
      </c>
      <c r="I719" s="351" t="s">
        <v>3001</v>
      </c>
      <c r="J719" s="353">
        <f>INDEX('Org2567'!$BD$4:$BD$905,MATCH(OrgTbl[[#This Row],[code5]],'Org2567'!$D$4:$D$905,0))</f>
        <v>1188</v>
      </c>
      <c r="K719" s="351" t="s">
        <v>923</v>
      </c>
      <c r="L719" s="351" t="str">
        <f>INDEX('Org2567'!$BC$4:$BC$905,MATCH(OrgTbl[[#This Row],[code5]],'Org2567'!$D$4:$D$905,0))</f>
        <v>A</v>
      </c>
      <c r="M719" s="352">
        <f>INDEX('Org2567'!$BF$4:$BF$905,MATCH(OrgTbl[[#This Row],[code5]],'Org2567'!$D$4:$D$905,0))</f>
        <v>20</v>
      </c>
      <c r="N719" s="354"/>
      <c r="O719" s="351" t="s">
        <v>3002</v>
      </c>
      <c r="P719" s="351" t="str">
        <f>INDEX('Org2567'!$BG$4:$BG$905,MATCH(OrgTbl[[#This Row],[code5]],'Org2567'!$D$4:$D$905,0))</f>
        <v>รพศ.A B&gt;1000</v>
      </c>
      <c r="Q719" s="355">
        <f>INDEX('Org2567'!$BE:$BE,MATCH(OrgTbl[[#This Row],[code5]],'Org2567'!$D:$D,0))</f>
        <v>0</v>
      </c>
      <c r="R719" s="356"/>
    </row>
    <row r="720" spans="1:18" s="146" customFormat="1" ht="21" x14ac:dyDescent="0.6">
      <c r="A720" s="350" t="s">
        <v>739</v>
      </c>
      <c r="B720" s="351" t="s">
        <v>3991</v>
      </c>
      <c r="C720" s="351" t="str">
        <f>OrgTbl[[#This Row],[name333]]&amp;","&amp;OrgTbl[[#This Row],[TypeID]]</f>
        <v>๕๐ พรรษา มหาวชิราลงกรณ,รพท.</v>
      </c>
      <c r="D720" s="351" t="str">
        <f>MID(OrgTbl[[#This Row],[name]],10,100)</f>
        <v>๕๐ พรรษา มหาวชิราลงกรณ</v>
      </c>
      <c r="E720" s="352">
        <v>10</v>
      </c>
      <c r="F720" s="351" t="str" cm="1">
        <f t="array" ref="F720">_xlfn.IFS(OrgTbl[[#This Row],[TypeID]]="รพช.","โรงพยาบาลชุมชน",OrgTbl[[#This Row],[TypeID]]="รพศ.","โรงพยาบาลศูนย์",OrgTbl[[#This Row],[TypeID]]="รพท.","โรงพยาบาลทั่วไป")</f>
        <v>โรงพยาบาลทั่วไป</v>
      </c>
      <c r="G720" s="351" t="str">
        <f>INDEX('Org2567'!$BB$4:$BB$905,MATCH(OrgTbl[[#This Row],[code5]],'Org2567'!$D$4:$D$905,0))</f>
        <v>รพท.</v>
      </c>
      <c r="H720" s="352" t="s">
        <v>4056</v>
      </c>
      <c r="I720" s="351" t="s">
        <v>3001</v>
      </c>
      <c r="J720" s="353">
        <f>INDEX('Org2567'!$BD$4:$BD$905,MATCH(OrgTbl[[#This Row],[code5]],'Org2567'!$D$4:$D$905,0))</f>
        <v>258</v>
      </c>
      <c r="K720" s="351" t="s">
        <v>923</v>
      </c>
      <c r="L720" s="351" t="str">
        <f>INDEX('Org2567'!$BC$4:$BC$905,MATCH(OrgTbl[[#This Row],[code5]],'Org2567'!$D$4:$D$905,0))</f>
        <v>S</v>
      </c>
      <c r="M720" s="352">
        <f>INDEX('Org2567'!$BF$4:$BF$905,MATCH(OrgTbl[[#This Row],[code5]],'Org2567'!$D$4:$D$905,0))</f>
        <v>16</v>
      </c>
      <c r="N720" s="354"/>
      <c r="O720" s="351" t="s">
        <v>3059</v>
      </c>
      <c r="P720" s="351" t="str">
        <f>INDEX('Org2567'!$BG$4:$BG$905,MATCH(OrgTbl[[#This Row],[code5]],'Org2567'!$D$4:$D$905,0))</f>
        <v>รพท.S B&lt;=400</v>
      </c>
      <c r="Q720" s="355">
        <f>INDEX('Org2567'!$BE:$BE,MATCH(OrgTbl[[#This Row],[code5]],'Org2567'!$D:$D,0))</f>
        <v>99661</v>
      </c>
      <c r="R720" s="356"/>
    </row>
    <row r="721" spans="1:18" s="146" customFormat="1" ht="21" x14ac:dyDescent="0.6">
      <c r="A721" s="350" t="s">
        <v>738</v>
      </c>
      <c r="B721" s="351" t="s">
        <v>3056</v>
      </c>
      <c r="C721" s="351" t="str">
        <f>OrgTbl[[#This Row],[name333]]&amp;","&amp;OrgTbl[[#This Row],[TypeID]]</f>
        <v>สมเด็จพระยุพราชเดชอุดม,รพท.</v>
      </c>
      <c r="D721" s="351" t="str">
        <f>MID(OrgTbl[[#This Row],[name]],10,100)</f>
        <v>สมเด็จพระยุพราชเดชอุดม</v>
      </c>
      <c r="E721" s="352">
        <v>10</v>
      </c>
      <c r="F721" s="351" t="str" cm="1">
        <f t="array" ref="F721">_xlfn.IFS(OrgTbl[[#This Row],[TypeID]]="รพช.","โรงพยาบาลชุมชน",OrgTbl[[#This Row],[TypeID]]="รพศ.","โรงพยาบาลศูนย์",OrgTbl[[#This Row],[TypeID]]="รพท.","โรงพยาบาลทั่วไป")</f>
        <v>โรงพยาบาลทั่วไป</v>
      </c>
      <c r="G721" s="351" t="str">
        <f>INDEX('Org2567'!$BB$4:$BB$905,MATCH(OrgTbl[[#This Row],[code5]],'Org2567'!$D$4:$D$905,0))</f>
        <v>รพท.</v>
      </c>
      <c r="H721" s="352" t="s">
        <v>4056</v>
      </c>
      <c r="I721" s="351" t="s">
        <v>3001</v>
      </c>
      <c r="J721" s="353">
        <f>INDEX('Org2567'!$BD$4:$BD$905,MATCH(OrgTbl[[#This Row],[code5]],'Org2567'!$D$4:$D$905,0))</f>
        <v>363</v>
      </c>
      <c r="K721" s="351" t="s">
        <v>918</v>
      </c>
      <c r="L721" s="351" t="str">
        <f>INDEX('Org2567'!$BC$4:$BC$905,MATCH(OrgTbl[[#This Row],[code5]],'Org2567'!$D$4:$D$905,0))</f>
        <v>S</v>
      </c>
      <c r="M721" s="352">
        <f>INDEX('Org2567'!$BF$4:$BF$905,MATCH(OrgTbl[[#This Row],[code5]],'Org2567'!$D$4:$D$905,0))</f>
        <v>16</v>
      </c>
      <c r="N721" s="354"/>
      <c r="O721" s="351" t="s">
        <v>3058</v>
      </c>
      <c r="P721" s="351" t="str">
        <f>INDEX('Org2567'!$BG$4:$BG$905,MATCH(OrgTbl[[#This Row],[code5]],'Org2567'!$D$4:$D$905,0))</f>
        <v>รพท.S B&lt;=400</v>
      </c>
      <c r="Q721" s="355">
        <f>INDEX('Org2567'!$BE:$BE,MATCH(OrgTbl[[#This Row],[code5]],'Org2567'!$D:$D,0))</f>
        <v>131650</v>
      </c>
      <c r="R721" s="356"/>
    </row>
    <row r="722" spans="1:18" s="146" customFormat="1" ht="21" x14ac:dyDescent="0.6">
      <c r="A722" s="350" t="s">
        <v>727</v>
      </c>
      <c r="B722" s="351" t="s">
        <v>3024</v>
      </c>
      <c r="C722" s="351" t="str">
        <f>OrgTbl[[#This Row],[name333]]&amp;","&amp;OrgTbl[[#This Row],[TypeID]]</f>
        <v>ตระการพืชผล,รพท.</v>
      </c>
      <c r="D722" s="351" t="str">
        <f>MID(OrgTbl[[#This Row],[name]],10,100)</f>
        <v>ตระการพืชผล</v>
      </c>
      <c r="E722" s="352">
        <v>10</v>
      </c>
      <c r="F722" s="351" t="str" cm="1">
        <f t="array" ref="F722">_xlfn.IFS(OrgTbl[[#This Row],[TypeID]]="รพช.","โรงพยาบาลชุมชน",OrgTbl[[#This Row],[TypeID]]="รพศ.","โรงพยาบาลศูนย์",OrgTbl[[#This Row],[TypeID]]="รพท.","โรงพยาบาลทั่วไป")</f>
        <v>โรงพยาบาลทั่วไป</v>
      </c>
      <c r="G722" s="351" t="str">
        <f>INDEX('Org2567'!$BB$4:$BB$905,MATCH(OrgTbl[[#This Row],[code5]],'Org2567'!$D$4:$D$905,0))</f>
        <v>รพท.</v>
      </c>
      <c r="H722" s="352" t="s">
        <v>4056</v>
      </c>
      <c r="I722" s="351" t="s">
        <v>3001</v>
      </c>
      <c r="J722" s="353">
        <f>INDEX('Org2567'!$BD$4:$BD$905,MATCH(OrgTbl[[#This Row],[code5]],'Org2567'!$D$4:$D$905,0))</f>
        <v>176</v>
      </c>
      <c r="K722" s="351" t="s">
        <v>918</v>
      </c>
      <c r="L722" s="351" t="str">
        <f>INDEX('Org2567'!$BC$4:$BC$905,MATCH(OrgTbl[[#This Row],[code5]],'Org2567'!$D$4:$D$905,0))</f>
        <v>M1</v>
      </c>
      <c r="M722" s="352">
        <f>INDEX('Org2567'!$BF$4:$BF$905,MATCH(OrgTbl[[#This Row],[code5]],'Org2567'!$D$4:$D$905,0))</f>
        <v>15</v>
      </c>
      <c r="N722" s="354"/>
      <c r="O722" s="351" t="s">
        <v>3025</v>
      </c>
      <c r="P722" s="351" t="str">
        <f>INDEX('Org2567'!$BG$4:$BG$905,MATCH(OrgTbl[[#This Row],[code5]],'Org2567'!$D$4:$D$905,0))</f>
        <v>รพท.M1 B&gt;200</v>
      </c>
      <c r="Q722" s="355">
        <f>INDEX('Org2567'!$BE:$BE,MATCH(OrgTbl[[#This Row],[code5]],'Org2567'!$D:$D,0))</f>
        <v>88095</v>
      </c>
      <c r="R722" s="356"/>
    </row>
    <row r="723" spans="1:18" s="146" customFormat="1" ht="21" x14ac:dyDescent="0.6">
      <c r="A723" s="350" t="s">
        <v>730</v>
      </c>
      <c r="B723" s="351" t="s">
        <v>3032</v>
      </c>
      <c r="C723" s="351" t="str">
        <f>OrgTbl[[#This Row],[name333]]&amp;","&amp;OrgTbl[[#This Row],[TypeID]]</f>
        <v>วารินชำราบ,รพท.</v>
      </c>
      <c r="D723" s="351" t="str">
        <f>MID(OrgTbl[[#This Row],[name]],10,100)</f>
        <v>วารินชำราบ</v>
      </c>
      <c r="E723" s="352">
        <v>10</v>
      </c>
      <c r="F723" s="351" t="str" cm="1">
        <f t="array" ref="F723">_xlfn.IFS(OrgTbl[[#This Row],[TypeID]]="รพช.","โรงพยาบาลชุมชน",OrgTbl[[#This Row],[TypeID]]="รพศ.","โรงพยาบาลศูนย์",OrgTbl[[#This Row],[TypeID]]="รพท.","โรงพยาบาลทั่วไป")</f>
        <v>โรงพยาบาลทั่วไป</v>
      </c>
      <c r="G723" s="351" t="str">
        <f>INDEX('Org2567'!$BB$4:$BB$905,MATCH(OrgTbl[[#This Row],[code5]],'Org2567'!$D$4:$D$905,0))</f>
        <v>รพท.</v>
      </c>
      <c r="H723" s="352" t="s">
        <v>4056</v>
      </c>
      <c r="I723" s="351" t="s">
        <v>3001</v>
      </c>
      <c r="J723" s="353">
        <f>INDEX('Org2567'!$BD$4:$BD$905,MATCH(OrgTbl[[#This Row],[code5]],'Org2567'!$D$4:$D$905,0))</f>
        <v>264</v>
      </c>
      <c r="K723" s="351" t="s">
        <v>918</v>
      </c>
      <c r="L723" s="351" t="str">
        <f>INDEX('Org2567'!$BC$4:$BC$905,MATCH(OrgTbl[[#This Row],[code5]],'Org2567'!$D$4:$D$905,0))</f>
        <v>M1</v>
      </c>
      <c r="M723" s="352">
        <f>INDEX('Org2567'!$BF$4:$BF$905,MATCH(OrgTbl[[#This Row],[code5]],'Org2567'!$D$4:$D$905,0))</f>
        <v>15</v>
      </c>
      <c r="N723" s="354"/>
      <c r="O723" s="351" t="s">
        <v>3034</v>
      </c>
      <c r="P723" s="351" t="str">
        <f>INDEX('Org2567'!$BG$4:$BG$905,MATCH(OrgTbl[[#This Row],[code5]],'Org2567'!$D$4:$D$905,0))</f>
        <v>รพท.M1 B&gt;200</v>
      </c>
      <c r="Q723" s="355">
        <f>INDEX('Org2567'!$BE:$BE,MATCH(OrgTbl[[#This Row],[code5]],'Org2567'!$D:$D,0))</f>
        <v>108255</v>
      </c>
      <c r="R723" s="356"/>
    </row>
    <row r="724" spans="1:18" s="146" customFormat="1" ht="21" x14ac:dyDescent="0.6">
      <c r="A724" s="350" t="s">
        <v>731</v>
      </c>
      <c r="B724" s="351" t="s">
        <v>3035</v>
      </c>
      <c r="C724" s="351" t="str">
        <f>OrgTbl[[#This Row],[name333]]&amp;","&amp;OrgTbl[[#This Row],[TypeID]]</f>
        <v>พิบูลมังสาหาร,รพช.</v>
      </c>
      <c r="D724" s="351" t="str">
        <f>MID(OrgTbl[[#This Row],[name]],10,100)</f>
        <v>พิบูลมังสาหาร</v>
      </c>
      <c r="E724" s="352">
        <v>10</v>
      </c>
      <c r="F724" s="351" t="str" cm="1">
        <f t="array" ref="F724">_xlfn.IFS(OrgTbl[[#This Row],[TypeID]]="รพช.","โรงพยาบาลชุมชน",OrgTbl[[#This Row],[TypeID]]="รพศ.","โรงพยาบาลศูนย์",OrgTbl[[#This Row],[TypeID]]="รพท.","โรงพยาบาลทั่วไป")</f>
        <v>โรงพยาบาลชุมชน</v>
      </c>
      <c r="G724" s="351" t="str">
        <f>INDEX('Org2567'!$BB$4:$BB$905,MATCH(OrgTbl[[#This Row],[code5]],'Org2567'!$D$4:$D$905,0))</f>
        <v>รพช.</v>
      </c>
      <c r="H724" s="352" t="s">
        <v>4056</v>
      </c>
      <c r="I724" s="351" t="s">
        <v>3001</v>
      </c>
      <c r="J724" s="353">
        <f>INDEX('Org2567'!$BD$4:$BD$905,MATCH(OrgTbl[[#This Row],[code5]],'Org2567'!$D$4:$D$905,0))</f>
        <v>154</v>
      </c>
      <c r="K724" s="351" t="s">
        <v>918</v>
      </c>
      <c r="L724" s="351" t="str">
        <f>INDEX('Org2567'!$BC$4:$BC$905,MATCH(OrgTbl[[#This Row],[code5]],'Org2567'!$D$4:$D$905,0))</f>
        <v>M2</v>
      </c>
      <c r="M724" s="352">
        <f>INDEX('Org2567'!$BF$4:$BF$905,MATCH(OrgTbl[[#This Row],[code5]],'Org2567'!$D$4:$D$905,0))</f>
        <v>13</v>
      </c>
      <c r="N724" s="354"/>
      <c r="O724" s="351" t="s">
        <v>3037</v>
      </c>
      <c r="P724" s="351" t="str">
        <f>INDEX('Org2567'!$BG$4:$BG$905,MATCH(OrgTbl[[#This Row],[code5]],'Org2567'!$D$4:$D$905,0))</f>
        <v>รพช.M2 B&gt;100</v>
      </c>
      <c r="Q724" s="355">
        <f>INDEX('Org2567'!$BE:$BE,MATCH(OrgTbl[[#This Row],[code5]],'Org2567'!$D:$D,0))</f>
        <v>95556</v>
      </c>
      <c r="R724" s="356"/>
    </row>
    <row r="725" spans="1:18" s="146" customFormat="1" ht="21" x14ac:dyDescent="0.6">
      <c r="A725" s="350" t="s">
        <v>723</v>
      </c>
      <c r="B725" s="351" t="s">
        <v>3012</v>
      </c>
      <c r="C725" s="351" t="str">
        <f>OrgTbl[[#This Row],[name333]]&amp;","&amp;OrgTbl[[#This Row],[TypeID]]</f>
        <v>เขมราฐ,รพช.</v>
      </c>
      <c r="D725" s="351" t="str">
        <f>MID(OrgTbl[[#This Row],[name]],10,100)</f>
        <v>เขมราฐ</v>
      </c>
      <c r="E725" s="352">
        <v>10</v>
      </c>
      <c r="F725" s="351" t="str" cm="1">
        <f t="array" ref="F725">_xlfn.IFS(OrgTbl[[#This Row],[TypeID]]="รพช.","โรงพยาบาลชุมชน",OrgTbl[[#This Row],[TypeID]]="รพศ.","โรงพยาบาลศูนย์",OrgTbl[[#This Row],[TypeID]]="รพท.","โรงพยาบาลทั่วไป")</f>
        <v>โรงพยาบาลชุมชน</v>
      </c>
      <c r="G725" s="351" t="str">
        <f>INDEX('Org2567'!$BB$4:$BB$905,MATCH(OrgTbl[[#This Row],[code5]],'Org2567'!$D$4:$D$905,0))</f>
        <v>รพช.</v>
      </c>
      <c r="H725" s="352" t="s">
        <v>4056</v>
      </c>
      <c r="I725" s="351" t="s">
        <v>3001</v>
      </c>
      <c r="J725" s="353">
        <f>INDEX('Org2567'!$BD$4:$BD$905,MATCH(OrgTbl[[#This Row],[code5]],'Org2567'!$D$4:$D$905,0))</f>
        <v>60</v>
      </c>
      <c r="K725" s="351" t="s">
        <v>918</v>
      </c>
      <c r="L725" s="351" t="str">
        <f>INDEX('Org2567'!$BC$4:$BC$905,MATCH(OrgTbl[[#This Row],[code5]],'Org2567'!$D$4:$D$905,0))</f>
        <v>F1</v>
      </c>
      <c r="M725" s="352">
        <f>INDEX('Org2567'!$BF$4:$BF$905,MATCH(OrgTbl[[#This Row],[code5]],'Org2567'!$D$4:$D$905,0))</f>
        <v>10</v>
      </c>
      <c r="N725" s="354"/>
      <c r="O725" s="351" t="s">
        <v>3014</v>
      </c>
      <c r="P725" s="351" t="str">
        <f>INDEX('Org2567'!$BG$4:$BG$905,MATCH(OrgTbl[[#This Row],[code5]],'Org2567'!$D$4:$D$905,0))</f>
        <v>รพช.F1 P50,000-100,000</v>
      </c>
      <c r="Q725" s="355">
        <f>INDEX('Org2567'!$BE:$BE,MATCH(OrgTbl[[#This Row],[code5]],'Org2567'!$D:$D,0))</f>
        <v>60142</v>
      </c>
      <c r="R725" s="356"/>
    </row>
    <row r="726" spans="1:18" s="146" customFormat="1" ht="21" x14ac:dyDescent="0.6">
      <c r="A726" s="350" t="s">
        <v>722</v>
      </c>
      <c r="B726" s="351" t="s">
        <v>3009</v>
      </c>
      <c r="C726" s="351" t="str">
        <f>OrgTbl[[#This Row],[name333]]&amp;","&amp;OrgTbl[[#This Row],[TypeID]]</f>
        <v>เขื่องใน,รพช.</v>
      </c>
      <c r="D726" s="351" t="str">
        <f>MID(OrgTbl[[#This Row],[name]],10,100)</f>
        <v>เขื่องใน</v>
      </c>
      <c r="E726" s="352">
        <v>10</v>
      </c>
      <c r="F726" s="351" t="str" cm="1">
        <f t="array" ref="F726">_xlfn.IFS(OrgTbl[[#This Row],[TypeID]]="รพช.","โรงพยาบาลชุมชน",OrgTbl[[#This Row],[TypeID]]="รพศ.","โรงพยาบาลศูนย์",OrgTbl[[#This Row],[TypeID]]="รพท.","โรงพยาบาลทั่วไป")</f>
        <v>โรงพยาบาลชุมชน</v>
      </c>
      <c r="G726" s="351" t="str">
        <f>INDEX('Org2567'!$BB$4:$BB$905,MATCH(OrgTbl[[#This Row],[code5]],'Org2567'!$D$4:$D$905,0))</f>
        <v>รพช.</v>
      </c>
      <c r="H726" s="352" t="s">
        <v>4056</v>
      </c>
      <c r="I726" s="351" t="s">
        <v>3001</v>
      </c>
      <c r="J726" s="353">
        <f>INDEX('Org2567'!$BD$4:$BD$905,MATCH(OrgTbl[[#This Row],[code5]],'Org2567'!$D$4:$D$905,0))</f>
        <v>120</v>
      </c>
      <c r="K726" s="351" t="s">
        <v>918</v>
      </c>
      <c r="L726" s="351" t="str">
        <f>INDEX('Org2567'!$BC$4:$BC$905,MATCH(OrgTbl[[#This Row],[code5]],'Org2567'!$D$4:$D$905,0))</f>
        <v>F1</v>
      </c>
      <c r="M726" s="352">
        <f>INDEX('Org2567'!$BF$4:$BF$905,MATCH(OrgTbl[[#This Row],[code5]],'Org2567'!$D$4:$D$905,0))</f>
        <v>10</v>
      </c>
      <c r="N726" s="354"/>
      <c r="O726" s="351" t="s">
        <v>3011</v>
      </c>
      <c r="P726" s="351" t="str">
        <f>INDEX('Org2567'!$BG$4:$BG$905,MATCH(OrgTbl[[#This Row],[code5]],'Org2567'!$D$4:$D$905,0))</f>
        <v>รพช.F1 P50,000-100,000</v>
      </c>
      <c r="Q726" s="355">
        <f>INDEX('Org2567'!$BE:$BE,MATCH(OrgTbl[[#This Row],[code5]],'Org2567'!$D:$D,0))</f>
        <v>74577</v>
      </c>
      <c r="R726" s="356"/>
    </row>
    <row r="727" spans="1:18" s="146" customFormat="1" ht="21" x14ac:dyDescent="0.6">
      <c r="A727" s="350" t="s">
        <v>725</v>
      </c>
      <c r="B727" s="351" t="s">
        <v>3018</v>
      </c>
      <c r="C727" s="351" t="str">
        <f>OrgTbl[[#This Row],[name333]]&amp;","&amp;OrgTbl[[#This Row],[TypeID]]</f>
        <v>น้ำยืน,รพช.</v>
      </c>
      <c r="D727" s="351" t="str">
        <f>MID(OrgTbl[[#This Row],[name]],10,100)</f>
        <v>น้ำยืน</v>
      </c>
      <c r="E727" s="352">
        <v>10</v>
      </c>
      <c r="F727" s="351" t="str" cm="1">
        <f t="array" ref="F727">_xlfn.IFS(OrgTbl[[#This Row],[TypeID]]="รพช.","โรงพยาบาลชุมชน",OrgTbl[[#This Row],[TypeID]]="รพศ.","โรงพยาบาลศูนย์",OrgTbl[[#This Row],[TypeID]]="รพท.","โรงพยาบาลทั่วไป")</f>
        <v>โรงพยาบาลชุมชน</v>
      </c>
      <c r="G727" s="351" t="str">
        <f>INDEX('Org2567'!$BB$4:$BB$905,MATCH(OrgTbl[[#This Row],[code5]],'Org2567'!$D$4:$D$905,0))</f>
        <v>รพช.</v>
      </c>
      <c r="H727" s="352" t="s">
        <v>4056</v>
      </c>
      <c r="I727" s="351" t="s">
        <v>3001</v>
      </c>
      <c r="J727" s="353">
        <f>INDEX('Org2567'!$BD$4:$BD$905,MATCH(OrgTbl[[#This Row],[code5]],'Org2567'!$D$4:$D$905,0))</f>
        <v>80</v>
      </c>
      <c r="K727" s="351" t="s">
        <v>918</v>
      </c>
      <c r="L727" s="351" t="str">
        <f>INDEX('Org2567'!$BC$4:$BC$905,MATCH(OrgTbl[[#This Row],[code5]],'Org2567'!$D$4:$D$905,0))</f>
        <v>F1</v>
      </c>
      <c r="M727" s="352">
        <f>INDEX('Org2567'!$BF$4:$BF$905,MATCH(OrgTbl[[#This Row],[code5]],'Org2567'!$D$4:$D$905,0))</f>
        <v>10</v>
      </c>
      <c r="N727" s="354"/>
      <c r="O727" s="351" t="s">
        <v>3020</v>
      </c>
      <c r="P727" s="351" t="str">
        <f>INDEX('Org2567'!$BG$4:$BG$905,MATCH(OrgTbl[[#This Row],[code5]],'Org2567'!$D$4:$D$905,0))</f>
        <v>รพช.F1 P50,000-100,000</v>
      </c>
      <c r="Q727" s="355">
        <f>INDEX('Org2567'!$BE:$BE,MATCH(OrgTbl[[#This Row],[code5]],'Org2567'!$D:$D,0))</f>
        <v>54450</v>
      </c>
      <c r="R727" s="356"/>
    </row>
    <row r="728" spans="1:18" s="146" customFormat="1" ht="21" x14ac:dyDescent="0.6">
      <c r="A728" s="350" t="s">
        <v>726</v>
      </c>
      <c r="B728" s="351" t="s">
        <v>3021</v>
      </c>
      <c r="C728" s="351" t="str">
        <f>OrgTbl[[#This Row],[name333]]&amp;","&amp;OrgTbl[[#This Row],[TypeID]]</f>
        <v>บุณฑริก,รพช.</v>
      </c>
      <c r="D728" s="351" t="str">
        <f>MID(OrgTbl[[#This Row],[name]],10,100)</f>
        <v>บุณฑริก</v>
      </c>
      <c r="E728" s="352">
        <v>10</v>
      </c>
      <c r="F728" s="351" t="str" cm="1">
        <f t="array" ref="F728">_xlfn.IFS(OrgTbl[[#This Row],[TypeID]]="รพช.","โรงพยาบาลชุมชน",OrgTbl[[#This Row],[TypeID]]="รพศ.","โรงพยาบาลศูนย์",OrgTbl[[#This Row],[TypeID]]="รพท.","โรงพยาบาลทั่วไป")</f>
        <v>โรงพยาบาลชุมชน</v>
      </c>
      <c r="G728" s="351" t="str">
        <f>INDEX('Org2567'!$BB$4:$BB$905,MATCH(OrgTbl[[#This Row],[code5]],'Org2567'!$D$4:$D$905,0))</f>
        <v>รพช.</v>
      </c>
      <c r="H728" s="352" t="s">
        <v>4056</v>
      </c>
      <c r="I728" s="351" t="s">
        <v>3001</v>
      </c>
      <c r="J728" s="353">
        <f>INDEX('Org2567'!$BD$4:$BD$905,MATCH(OrgTbl[[#This Row],[code5]],'Org2567'!$D$4:$D$905,0))</f>
        <v>61</v>
      </c>
      <c r="K728" s="351" t="s">
        <v>918</v>
      </c>
      <c r="L728" s="351" t="str">
        <f>INDEX('Org2567'!$BC$4:$BC$905,MATCH(OrgTbl[[#This Row],[code5]],'Org2567'!$D$4:$D$905,0))</f>
        <v>F1</v>
      </c>
      <c r="M728" s="352">
        <f>INDEX('Org2567'!$BF$4:$BF$905,MATCH(OrgTbl[[#This Row],[code5]],'Org2567'!$D$4:$D$905,0))</f>
        <v>10</v>
      </c>
      <c r="N728" s="354"/>
      <c r="O728" s="351" t="s">
        <v>3023</v>
      </c>
      <c r="P728" s="351" t="str">
        <f>INDEX('Org2567'!$BG$4:$BG$905,MATCH(OrgTbl[[#This Row],[code5]],'Org2567'!$D$4:$D$905,0))</f>
        <v>รพช.F1 P50,000-100,000</v>
      </c>
      <c r="Q728" s="355">
        <f>INDEX('Org2567'!$BE:$BE,MATCH(OrgTbl[[#This Row],[code5]],'Org2567'!$D:$D,0))</f>
        <v>72114</v>
      </c>
      <c r="R728" s="356"/>
    </row>
    <row r="729" spans="1:18" s="146" customFormat="1" ht="21" x14ac:dyDescent="0.6">
      <c r="A729" s="350" t="s">
        <v>729</v>
      </c>
      <c r="B729" s="351" t="s">
        <v>3029</v>
      </c>
      <c r="C729" s="351" t="str">
        <f>OrgTbl[[#This Row],[name333]]&amp;","&amp;OrgTbl[[#This Row],[TypeID]]</f>
        <v>ม่วงสามสิบ,รพช.</v>
      </c>
      <c r="D729" s="351" t="str">
        <f>MID(OrgTbl[[#This Row],[name]],10,100)</f>
        <v>ม่วงสามสิบ</v>
      </c>
      <c r="E729" s="352">
        <v>10</v>
      </c>
      <c r="F729" s="351" t="str" cm="1">
        <f t="array" ref="F729">_xlfn.IFS(OrgTbl[[#This Row],[TypeID]]="รพช.","โรงพยาบาลชุมชน",OrgTbl[[#This Row],[TypeID]]="รพศ.","โรงพยาบาลศูนย์",OrgTbl[[#This Row],[TypeID]]="รพท.","โรงพยาบาลทั่วไป")</f>
        <v>โรงพยาบาลชุมชน</v>
      </c>
      <c r="G729" s="351" t="str">
        <f>INDEX('Org2567'!$BB$4:$BB$905,MATCH(OrgTbl[[#This Row],[code5]],'Org2567'!$D$4:$D$905,0))</f>
        <v>รพช.</v>
      </c>
      <c r="H729" s="352" t="s">
        <v>4056</v>
      </c>
      <c r="I729" s="351" t="s">
        <v>3001</v>
      </c>
      <c r="J729" s="353">
        <f>INDEX('Org2567'!$BD$4:$BD$905,MATCH(OrgTbl[[#This Row],[code5]],'Org2567'!$D$4:$D$905,0))</f>
        <v>90</v>
      </c>
      <c r="K729" s="351" t="s">
        <v>918</v>
      </c>
      <c r="L729" s="351" t="str">
        <f>INDEX('Org2567'!$BC$4:$BC$905,MATCH(OrgTbl[[#This Row],[code5]],'Org2567'!$D$4:$D$905,0))</f>
        <v>F1</v>
      </c>
      <c r="M729" s="352">
        <f>INDEX('Org2567'!$BF$4:$BF$905,MATCH(OrgTbl[[#This Row],[code5]],'Org2567'!$D$4:$D$905,0))</f>
        <v>10</v>
      </c>
      <c r="N729" s="354"/>
      <c r="O729" s="351" t="s">
        <v>3031</v>
      </c>
      <c r="P729" s="351" t="str">
        <f>INDEX('Org2567'!$BG$4:$BG$905,MATCH(OrgTbl[[#This Row],[code5]],'Org2567'!$D$4:$D$905,0))</f>
        <v>รพช.F1 P50,000-100,000</v>
      </c>
      <c r="Q729" s="355">
        <f>INDEX('Org2567'!$BE:$BE,MATCH(OrgTbl[[#This Row],[code5]],'Org2567'!$D:$D,0))</f>
        <v>61294</v>
      </c>
      <c r="R729" s="356"/>
    </row>
    <row r="730" spans="1:18" s="146" customFormat="1" ht="21" x14ac:dyDescent="0.6">
      <c r="A730" s="350" t="s">
        <v>728</v>
      </c>
      <c r="B730" s="351" t="s">
        <v>3026</v>
      </c>
      <c r="C730" s="351" t="str">
        <f>OrgTbl[[#This Row],[name333]]&amp;","&amp;OrgTbl[[#This Row],[TypeID]]</f>
        <v>กุดข้าวปุ้น,รพช.</v>
      </c>
      <c r="D730" s="351" t="str">
        <f>MID(OrgTbl[[#This Row],[name]],10,100)</f>
        <v>กุดข้าวปุ้น</v>
      </c>
      <c r="E730" s="352">
        <v>10</v>
      </c>
      <c r="F730" s="351" t="str" cm="1">
        <f t="array" ref="F730">_xlfn.IFS(OrgTbl[[#This Row],[TypeID]]="รพช.","โรงพยาบาลชุมชน",OrgTbl[[#This Row],[TypeID]]="รพศ.","โรงพยาบาลศูนย์",OrgTbl[[#This Row],[TypeID]]="รพท.","โรงพยาบาลทั่วไป")</f>
        <v>โรงพยาบาลชุมชน</v>
      </c>
      <c r="G730" s="351" t="str">
        <f>INDEX('Org2567'!$BB$4:$BB$905,MATCH(OrgTbl[[#This Row],[code5]],'Org2567'!$D$4:$D$905,0))</f>
        <v>รพช.</v>
      </c>
      <c r="H730" s="352" t="s">
        <v>4056</v>
      </c>
      <c r="I730" s="351" t="s">
        <v>3001</v>
      </c>
      <c r="J730" s="353">
        <f>INDEX('Org2567'!$BD$4:$BD$905,MATCH(OrgTbl[[#This Row],[code5]],'Org2567'!$D$4:$D$905,0))</f>
        <v>30</v>
      </c>
      <c r="K730" s="351" t="s">
        <v>918</v>
      </c>
      <c r="L730" s="351" t="str">
        <f>INDEX('Org2567'!$BC$4:$BC$905,MATCH(OrgTbl[[#This Row],[code5]],'Org2567'!$D$4:$D$905,0))</f>
        <v>F2</v>
      </c>
      <c r="M730" s="352">
        <f>INDEX('Org2567'!$BF$4:$BF$905,MATCH(OrgTbl[[#This Row],[code5]],'Org2567'!$D$4:$D$905,0))</f>
        <v>6</v>
      </c>
      <c r="N730" s="354"/>
      <c r="O730" s="351" t="s">
        <v>3028</v>
      </c>
      <c r="P730" s="351" t="str">
        <f>INDEX('Org2567'!$BG$4:$BG$905,MATCH(OrgTbl[[#This Row],[code5]],'Org2567'!$D$4:$D$905,0))</f>
        <v>รพช.F2 P30,000-60,000</v>
      </c>
      <c r="Q730" s="355">
        <f>INDEX('Org2567'!$BE:$BE,MATCH(OrgTbl[[#This Row],[code5]],'Org2567'!$D:$D,0))</f>
        <v>30169</v>
      </c>
      <c r="R730" s="356"/>
    </row>
    <row r="731" spans="1:18" s="146" customFormat="1" ht="21" x14ac:dyDescent="0.6">
      <c r="A731" s="350" t="s">
        <v>721</v>
      </c>
      <c r="B731" s="351" t="s">
        <v>3006</v>
      </c>
      <c r="C731" s="351" t="str">
        <f>OrgTbl[[#This Row],[name333]]&amp;","&amp;OrgTbl[[#This Row],[TypeID]]</f>
        <v>โขงเจียม,รพช.</v>
      </c>
      <c r="D731" s="351" t="str">
        <f>MID(OrgTbl[[#This Row],[name]],10,100)</f>
        <v>โขงเจียม</v>
      </c>
      <c r="E731" s="352">
        <v>10</v>
      </c>
      <c r="F731" s="351" t="str" cm="1">
        <f t="array" ref="F731">_xlfn.IFS(OrgTbl[[#This Row],[TypeID]]="รพช.","โรงพยาบาลชุมชน",OrgTbl[[#This Row],[TypeID]]="รพศ.","โรงพยาบาลศูนย์",OrgTbl[[#This Row],[TypeID]]="รพท.","โรงพยาบาลทั่วไป")</f>
        <v>โรงพยาบาลชุมชน</v>
      </c>
      <c r="G731" s="351" t="str">
        <f>INDEX('Org2567'!$BB$4:$BB$905,MATCH(OrgTbl[[#This Row],[code5]],'Org2567'!$D$4:$D$905,0))</f>
        <v>รพช.</v>
      </c>
      <c r="H731" s="352" t="s">
        <v>4056</v>
      </c>
      <c r="I731" s="351" t="s">
        <v>3001</v>
      </c>
      <c r="J731" s="353">
        <f>INDEX('Org2567'!$BD$4:$BD$905,MATCH(OrgTbl[[#This Row],[code5]],'Org2567'!$D$4:$D$905,0))</f>
        <v>30</v>
      </c>
      <c r="K731" s="351" t="s">
        <v>918</v>
      </c>
      <c r="L731" s="351" t="str">
        <f>INDEX('Org2567'!$BC$4:$BC$905,MATCH(OrgTbl[[#This Row],[code5]],'Org2567'!$D$4:$D$905,0))</f>
        <v>F2</v>
      </c>
      <c r="M731" s="352">
        <f>INDEX('Org2567'!$BF$4:$BF$905,MATCH(OrgTbl[[#This Row],[code5]],'Org2567'!$D$4:$D$905,0))</f>
        <v>5</v>
      </c>
      <c r="N731" s="354"/>
      <c r="O731" s="351" t="s">
        <v>3008</v>
      </c>
      <c r="P731" s="351" t="str">
        <f>INDEX('Org2567'!$BG$4:$BG$905,MATCH(OrgTbl[[#This Row],[code5]],'Org2567'!$D$4:$D$905,0))</f>
        <v>รพช.F2 P&lt;=30,000</v>
      </c>
      <c r="Q731" s="355">
        <f>INDEX('Org2567'!$BE:$BE,MATCH(OrgTbl[[#This Row],[code5]],'Org2567'!$D:$D,0))</f>
        <v>29830</v>
      </c>
      <c r="R731" s="356"/>
    </row>
    <row r="732" spans="1:18" s="146" customFormat="1" ht="21" x14ac:dyDescent="0.6">
      <c r="A732" s="350" t="s">
        <v>735</v>
      </c>
      <c r="B732" s="351" t="s">
        <v>3047</v>
      </c>
      <c r="C732" s="351" t="str">
        <f>OrgTbl[[#This Row],[name333]]&amp;","&amp;OrgTbl[[#This Row],[TypeID]]</f>
        <v>ดอนมดแดง,รพช.</v>
      </c>
      <c r="D732" s="351" t="str">
        <f>MID(OrgTbl[[#This Row],[name]],10,100)</f>
        <v>ดอนมดแดง</v>
      </c>
      <c r="E732" s="352">
        <v>10</v>
      </c>
      <c r="F732" s="351" t="str" cm="1">
        <f t="array" ref="F732">_xlfn.IFS(OrgTbl[[#This Row],[TypeID]]="รพช.","โรงพยาบาลชุมชน",OrgTbl[[#This Row],[TypeID]]="รพศ.","โรงพยาบาลศูนย์",OrgTbl[[#This Row],[TypeID]]="รพท.","โรงพยาบาลทั่วไป")</f>
        <v>โรงพยาบาลชุมชน</v>
      </c>
      <c r="G732" s="351" t="str">
        <f>INDEX('Org2567'!$BB$4:$BB$905,MATCH(OrgTbl[[#This Row],[code5]],'Org2567'!$D$4:$D$905,0))</f>
        <v>รพช.</v>
      </c>
      <c r="H732" s="352" t="s">
        <v>4056</v>
      </c>
      <c r="I732" s="351" t="s">
        <v>3001</v>
      </c>
      <c r="J732" s="353">
        <f>INDEX('Org2567'!$BD$4:$BD$905,MATCH(OrgTbl[[#This Row],[code5]],'Org2567'!$D$4:$D$905,0))</f>
        <v>30</v>
      </c>
      <c r="K732" s="351" t="s">
        <v>918</v>
      </c>
      <c r="L732" s="351" t="str">
        <f>INDEX('Org2567'!$BC$4:$BC$905,MATCH(OrgTbl[[#This Row],[code5]],'Org2567'!$D$4:$D$905,0))</f>
        <v>F2</v>
      </c>
      <c r="M732" s="352">
        <f>INDEX('Org2567'!$BF$4:$BF$905,MATCH(OrgTbl[[#This Row],[code5]],'Org2567'!$D$4:$D$905,0))</f>
        <v>5</v>
      </c>
      <c r="N732" s="354"/>
      <c r="O732" s="351" t="s">
        <v>3049</v>
      </c>
      <c r="P732" s="351" t="str">
        <f>INDEX('Org2567'!$BG$4:$BG$905,MATCH(OrgTbl[[#This Row],[code5]],'Org2567'!$D$4:$D$905,0))</f>
        <v>รพช.F2 P&lt;=30,000</v>
      </c>
      <c r="Q732" s="355">
        <f>INDEX('Org2567'!$BE:$BE,MATCH(OrgTbl[[#This Row],[code5]],'Org2567'!$D:$D,0))</f>
        <v>20176</v>
      </c>
      <c r="R732" s="356"/>
    </row>
    <row r="733" spans="1:18" s="146" customFormat="1" ht="21" x14ac:dyDescent="0.6">
      <c r="A733" s="350" t="s">
        <v>732</v>
      </c>
      <c r="B733" s="351" t="s">
        <v>3038</v>
      </c>
      <c r="C733" s="351" t="str">
        <f>OrgTbl[[#This Row],[name333]]&amp;","&amp;OrgTbl[[#This Row],[TypeID]]</f>
        <v>ตาลสุม,รพช.</v>
      </c>
      <c r="D733" s="351" t="str">
        <f>MID(OrgTbl[[#This Row],[name]],10,100)</f>
        <v>ตาลสุม</v>
      </c>
      <c r="E733" s="352">
        <v>10</v>
      </c>
      <c r="F733" s="351" t="str" cm="1">
        <f t="array" ref="F733">_xlfn.IFS(OrgTbl[[#This Row],[TypeID]]="รพช.","โรงพยาบาลชุมชน",OrgTbl[[#This Row],[TypeID]]="รพศ.","โรงพยาบาลศูนย์",OrgTbl[[#This Row],[TypeID]]="รพท.","โรงพยาบาลทั่วไป")</f>
        <v>โรงพยาบาลชุมชน</v>
      </c>
      <c r="G733" s="351" t="str">
        <f>INDEX('Org2567'!$BB$4:$BB$905,MATCH(OrgTbl[[#This Row],[code5]],'Org2567'!$D$4:$D$905,0))</f>
        <v>รพช.</v>
      </c>
      <c r="H733" s="352" t="s">
        <v>4056</v>
      </c>
      <c r="I733" s="351" t="s">
        <v>3001</v>
      </c>
      <c r="J733" s="353">
        <f>INDEX('Org2567'!$BD$4:$BD$905,MATCH(OrgTbl[[#This Row],[code5]],'Org2567'!$D$4:$D$905,0))</f>
        <v>30</v>
      </c>
      <c r="K733" s="351" t="s">
        <v>918</v>
      </c>
      <c r="L733" s="351" t="str">
        <f>INDEX('Org2567'!$BC$4:$BC$905,MATCH(OrgTbl[[#This Row],[code5]],'Org2567'!$D$4:$D$905,0))</f>
        <v>F2</v>
      </c>
      <c r="M733" s="352">
        <f>INDEX('Org2567'!$BF$4:$BF$905,MATCH(OrgTbl[[#This Row],[code5]],'Org2567'!$D$4:$D$905,0))</f>
        <v>5</v>
      </c>
      <c r="N733" s="354"/>
      <c r="O733" s="351" t="s">
        <v>3040</v>
      </c>
      <c r="P733" s="351" t="str">
        <f>INDEX('Org2567'!$BG$4:$BG$905,MATCH(OrgTbl[[#This Row],[code5]],'Org2567'!$D$4:$D$905,0))</f>
        <v>รพช.F2 P&lt;=30,000</v>
      </c>
      <c r="Q733" s="355">
        <f>INDEX('Org2567'!$BE:$BE,MATCH(OrgTbl[[#This Row],[code5]],'Org2567'!$D:$D,0))</f>
        <v>24253</v>
      </c>
      <c r="R733" s="356"/>
    </row>
    <row r="734" spans="1:18" s="146" customFormat="1" ht="21" x14ac:dyDescent="0.6">
      <c r="A734" s="350" t="s">
        <v>737</v>
      </c>
      <c r="B734" s="351" t="s">
        <v>3053</v>
      </c>
      <c r="C734" s="351" t="str">
        <f>OrgTbl[[#This Row],[name333]]&amp;","&amp;OrgTbl[[#This Row],[TypeID]]</f>
        <v>ทุ่งศรีอุดม,รพช.</v>
      </c>
      <c r="D734" s="351" t="str">
        <f>MID(OrgTbl[[#This Row],[name]],10,100)</f>
        <v>ทุ่งศรีอุดม</v>
      </c>
      <c r="E734" s="352">
        <v>10</v>
      </c>
      <c r="F734" s="351" t="str" cm="1">
        <f t="array" ref="F734">_xlfn.IFS(OrgTbl[[#This Row],[TypeID]]="รพช.","โรงพยาบาลชุมชน",OrgTbl[[#This Row],[TypeID]]="รพศ.","โรงพยาบาลศูนย์",OrgTbl[[#This Row],[TypeID]]="รพท.","โรงพยาบาลทั่วไป")</f>
        <v>โรงพยาบาลชุมชน</v>
      </c>
      <c r="G734" s="351" t="str">
        <f>INDEX('Org2567'!$BB$4:$BB$905,MATCH(OrgTbl[[#This Row],[code5]],'Org2567'!$D$4:$D$905,0))</f>
        <v>รพช.</v>
      </c>
      <c r="H734" s="352" t="s">
        <v>4056</v>
      </c>
      <c r="I734" s="351" t="s">
        <v>3001</v>
      </c>
      <c r="J734" s="353">
        <f>INDEX('Org2567'!$BD$4:$BD$905,MATCH(OrgTbl[[#This Row],[code5]],'Org2567'!$D$4:$D$905,0))</f>
        <v>30</v>
      </c>
      <c r="K734" s="351" t="s">
        <v>918</v>
      </c>
      <c r="L734" s="351" t="str">
        <f>INDEX('Org2567'!$BC$4:$BC$905,MATCH(OrgTbl[[#This Row],[code5]],'Org2567'!$D$4:$D$905,0))</f>
        <v>F2</v>
      </c>
      <c r="M734" s="352">
        <f>INDEX('Org2567'!$BF$4:$BF$905,MATCH(OrgTbl[[#This Row],[code5]],'Org2567'!$D$4:$D$905,0))</f>
        <v>5</v>
      </c>
      <c r="N734" s="354"/>
      <c r="O734" s="351" t="s">
        <v>3055</v>
      </c>
      <c r="P734" s="351" t="str">
        <f>INDEX('Org2567'!$BG$4:$BG$905,MATCH(OrgTbl[[#This Row],[code5]],'Org2567'!$D$4:$D$905,0))</f>
        <v>รพช.F2 P&lt;=30,000</v>
      </c>
      <c r="Q734" s="355">
        <f>INDEX('Org2567'!$BE:$BE,MATCH(OrgTbl[[#This Row],[code5]],'Org2567'!$D:$D,0))</f>
        <v>22100</v>
      </c>
      <c r="R734" s="356"/>
    </row>
    <row r="735" spans="1:18" s="146" customFormat="1" ht="21" x14ac:dyDescent="0.6">
      <c r="A735" s="350" t="s">
        <v>724</v>
      </c>
      <c r="B735" s="351" t="s">
        <v>3015</v>
      </c>
      <c r="C735" s="351" t="str">
        <f>OrgTbl[[#This Row],[name333]]&amp;","&amp;OrgTbl[[#This Row],[TypeID]]</f>
        <v>นาจะหลวย,รพช.</v>
      </c>
      <c r="D735" s="351" t="str">
        <f>MID(OrgTbl[[#This Row],[name]],10,100)</f>
        <v>นาจะหลวย</v>
      </c>
      <c r="E735" s="352">
        <v>10</v>
      </c>
      <c r="F735" s="351" t="str" cm="1">
        <f t="array" ref="F735">_xlfn.IFS(OrgTbl[[#This Row],[TypeID]]="รพช.","โรงพยาบาลชุมชน",OrgTbl[[#This Row],[TypeID]]="รพศ.","โรงพยาบาลศูนย์",OrgTbl[[#This Row],[TypeID]]="รพท.","โรงพยาบาลทั่วไป")</f>
        <v>โรงพยาบาลชุมชน</v>
      </c>
      <c r="G735" s="351" t="str">
        <f>INDEX('Org2567'!$BB$4:$BB$905,MATCH(OrgTbl[[#This Row],[code5]],'Org2567'!$D$4:$D$905,0))</f>
        <v>รพช.</v>
      </c>
      <c r="H735" s="352" t="s">
        <v>4056</v>
      </c>
      <c r="I735" s="351" t="s">
        <v>3001</v>
      </c>
      <c r="J735" s="353">
        <f>INDEX('Org2567'!$BD$4:$BD$905,MATCH(OrgTbl[[#This Row],[code5]],'Org2567'!$D$4:$D$905,0))</f>
        <v>30</v>
      </c>
      <c r="K735" s="351" t="s">
        <v>923</v>
      </c>
      <c r="L735" s="351" t="str">
        <f>INDEX('Org2567'!$BC$4:$BC$905,MATCH(OrgTbl[[#This Row],[code5]],'Org2567'!$D$4:$D$905,0))</f>
        <v>F2</v>
      </c>
      <c r="M735" s="352">
        <f>INDEX('Org2567'!$BF$4:$BF$905,MATCH(OrgTbl[[#This Row],[code5]],'Org2567'!$D$4:$D$905,0))</f>
        <v>6</v>
      </c>
      <c r="N735" s="354"/>
      <c r="O735" s="351" t="s">
        <v>3017</v>
      </c>
      <c r="P735" s="351" t="str">
        <f>INDEX('Org2567'!$BG$4:$BG$905,MATCH(OrgTbl[[#This Row],[code5]],'Org2567'!$D$4:$D$905,0))</f>
        <v>รพช.F2 P30,000-60,000</v>
      </c>
      <c r="Q735" s="355">
        <f>INDEX('Org2567'!$BE:$BE,MATCH(OrgTbl[[#This Row],[code5]],'Org2567'!$D:$D,0))</f>
        <v>44357</v>
      </c>
      <c r="R735" s="356"/>
    </row>
    <row r="736" spans="1:18" s="146" customFormat="1" ht="21" x14ac:dyDescent="0.6">
      <c r="A736" s="350" t="s">
        <v>740</v>
      </c>
      <c r="B736" s="351" t="s">
        <v>3060</v>
      </c>
      <c r="C736" s="351" t="str">
        <f>OrgTbl[[#This Row],[name333]]&amp;","&amp;OrgTbl[[#This Row],[TypeID]]</f>
        <v>นาตาล,รพช.</v>
      </c>
      <c r="D736" s="351" t="str">
        <f>MID(OrgTbl[[#This Row],[name]],10,100)</f>
        <v>นาตาล</v>
      </c>
      <c r="E736" s="352">
        <v>10</v>
      </c>
      <c r="F736" s="351" t="str" cm="1">
        <f t="array" ref="F736">_xlfn.IFS(OrgTbl[[#This Row],[TypeID]]="รพช.","โรงพยาบาลชุมชน",OrgTbl[[#This Row],[TypeID]]="รพศ.","โรงพยาบาลศูนย์",OrgTbl[[#This Row],[TypeID]]="รพท.","โรงพยาบาลทั่วไป")</f>
        <v>โรงพยาบาลชุมชน</v>
      </c>
      <c r="G736" s="351" t="str">
        <f>INDEX('Org2567'!$BB$4:$BB$905,MATCH(OrgTbl[[#This Row],[code5]],'Org2567'!$D$4:$D$905,0))</f>
        <v>รพช.</v>
      </c>
      <c r="H736" s="352" t="s">
        <v>4056</v>
      </c>
      <c r="I736" s="351" t="s">
        <v>3001</v>
      </c>
      <c r="J736" s="353">
        <f>INDEX('Org2567'!$BD$4:$BD$905,MATCH(OrgTbl[[#This Row],[code5]],'Org2567'!$D$4:$D$905,0))</f>
        <v>30</v>
      </c>
      <c r="K736" s="351" t="s">
        <v>923</v>
      </c>
      <c r="L736" s="351" t="str">
        <f>INDEX('Org2567'!$BC$4:$BC$905,MATCH(OrgTbl[[#This Row],[code5]],'Org2567'!$D$4:$D$905,0))</f>
        <v>F2</v>
      </c>
      <c r="M736" s="352">
        <f>INDEX('Org2567'!$BF$4:$BF$905,MATCH(OrgTbl[[#This Row],[code5]],'Org2567'!$D$4:$D$905,0))</f>
        <v>5</v>
      </c>
      <c r="N736" s="354"/>
      <c r="O736" s="351" t="s">
        <v>3062</v>
      </c>
      <c r="P736" s="351" t="str">
        <f>INDEX('Org2567'!$BG$4:$BG$905,MATCH(OrgTbl[[#This Row],[code5]],'Org2567'!$D$4:$D$905,0))</f>
        <v>รพช.F2 P&lt;=30,000</v>
      </c>
      <c r="Q736" s="355">
        <f>INDEX('Org2567'!$BE:$BE,MATCH(OrgTbl[[#This Row],[code5]],'Org2567'!$D:$D,0))</f>
        <v>26216</v>
      </c>
      <c r="R736" s="356"/>
    </row>
    <row r="737" spans="1:18" s="146" customFormat="1" ht="21" x14ac:dyDescent="0.6">
      <c r="A737" s="350" t="s">
        <v>741</v>
      </c>
      <c r="B737" s="351" t="s">
        <v>3063</v>
      </c>
      <c r="C737" s="351" t="str">
        <f>OrgTbl[[#This Row],[name333]]&amp;","&amp;OrgTbl[[#This Row],[TypeID]]</f>
        <v>นาเยีย,รพช.</v>
      </c>
      <c r="D737" s="351" t="str">
        <f>MID(OrgTbl[[#This Row],[name]],10,100)</f>
        <v>นาเยีย</v>
      </c>
      <c r="E737" s="352">
        <v>10</v>
      </c>
      <c r="F737" s="351" t="str" cm="1">
        <f t="array" ref="F737">_xlfn.IFS(OrgTbl[[#This Row],[TypeID]]="รพช.","โรงพยาบาลชุมชน",OrgTbl[[#This Row],[TypeID]]="รพศ.","โรงพยาบาลศูนย์",OrgTbl[[#This Row],[TypeID]]="รพท.","โรงพยาบาลทั่วไป")</f>
        <v>โรงพยาบาลชุมชน</v>
      </c>
      <c r="G737" s="351" t="str">
        <f>INDEX('Org2567'!$BB$4:$BB$905,MATCH(OrgTbl[[#This Row],[code5]],'Org2567'!$D$4:$D$905,0))</f>
        <v>รพช.</v>
      </c>
      <c r="H737" s="352" t="s">
        <v>4056</v>
      </c>
      <c r="I737" s="351" t="s">
        <v>3001</v>
      </c>
      <c r="J737" s="353">
        <f>INDEX('Org2567'!$BD$4:$BD$905,MATCH(OrgTbl[[#This Row],[code5]],'Org2567'!$D$4:$D$905,0))</f>
        <v>30</v>
      </c>
      <c r="K737" s="351" t="s">
        <v>923</v>
      </c>
      <c r="L737" s="351" t="str">
        <f>INDEX('Org2567'!$BC$4:$BC$905,MATCH(OrgTbl[[#This Row],[code5]],'Org2567'!$D$4:$D$905,0))</f>
        <v>F2</v>
      </c>
      <c r="M737" s="352">
        <f>INDEX('Org2567'!$BF$4:$BF$905,MATCH(OrgTbl[[#This Row],[code5]],'Org2567'!$D$4:$D$905,0))</f>
        <v>5</v>
      </c>
      <c r="N737" s="354"/>
      <c r="O737" s="351" t="s">
        <v>3065</v>
      </c>
      <c r="P737" s="351" t="str">
        <f>INDEX('Org2567'!$BG$4:$BG$905,MATCH(OrgTbl[[#This Row],[code5]],'Org2567'!$D$4:$D$905,0))</f>
        <v>รพช.F2 P&lt;=30,000</v>
      </c>
      <c r="Q737" s="355">
        <f>INDEX('Org2567'!$BE:$BE,MATCH(OrgTbl[[#This Row],[code5]],'Org2567'!$D:$D,0))</f>
        <v>20536</v>
      </c>
      <c r="R737" s="356"/>
    </row>
    <row r="738" spans="1:18" s="146" customFormat="1" ht="21" x14ac:dyDescent="0.6">
      <c r="A738" s="350" t="s">
        <v>733</v>
      </c>
      <c r="B738" s="351" t="s">
        <v>3041</v>
      </c>
      <c r="C738" s="351" t="str">
        <f>OrgTbl[[#This Row],[name333]]&amp;","&amp;OrgTbl[[#This Row],[TypeID]]</f>
        <v>โพธิ์ไทร,รพช.</v>
      </c>
      <c r="D738" s="351" t="str">
        <f>MID(OrgTbl[[#This Row],[name]],10,100)</f>
        <v>โพธิ์ไทร</v>
      </c>
      <c r="E738" s="352">
        <v>10</v>
      </c>
      <c r="F738" s="351" t="str" cm="1">
        <f t="array" ref="F738">_xlfn.IFS(OrgTbl[[#This Row],[TypeID]]="รพช.","โรงพยาบาลชุมชน",OrgTbl[[#This Row],[TypeID]]="รพศ.","โรงพยาบาลศูนย์",OrgTbl[[#This Row],[TypeID]]="รพท.","โรงพยาบาลทั่วไป")</f>
        <v>โรงพยาบาลชุมชน</v>
      </c>
      <c r="G738" s="351" t="str">
        <f>INDEX('Org2567'!$BB$4:$BB$905,MATCH(OrgTbl[[#This Row],[code5]],'Org2567'!$D$4:$D$905,0))</f>
        <v>รพช.</v>
      </c>
      <c r="H738" s="352" t="s">
        <v>4056</v>
      </c>
      <c r="I738" s="351" t="s">
        <v>3001</v>
      </c>
      <c r="J738" s="353">
        <f>INDEX('Org2567'!$BD$4:$BD$905,MATCH(OrgTbl[[#This Row],[code5]],'Org2567'!$D$4:$D$905,0))</f>
        <v>40</v>
      </c>
      <c r="K738" s="351" t="s">
        <v>923</v>
      </c>
      <c r="L738" s="351" t="str">
        <f>INDEX('Org2567'!$BC$4:$BC$905,MATCH(OrgTbl[[#This Row],[code5]],'Org2567'!$D$4:$D$905,0))</f>
        <v>F2</v>
      </c>
      <c r="M738" s="352">
        <f>INDEX('Org2567'!$BF$4:$BF$905,MATCH(OrgTbl[[#This Row],[code5]],'Org2567'!$D$4:$D$905,0))</f>
        <v>6</v>
      </c>
      <c r="N738" s="354"/>
      <c r="O738" s="351" t="s">
        <v>3043</v>
      </c>
      <c r="P738" s="351" t="str">
        <f>INDEX('Org2567'!$BG$4:$BG$905,MATCH(OrgTbl[[#This Row],[code5]],'Org2567'!$D$4:$D$905,0))</f>
        <v>รพช.F2 P30,000-60,000</v>
      </c>
      <c r="Q738" s="355">
        <f>INDEX('Org2567'!$BE:$BE,MATCH(OrgTbl[[#This Row],[code5]],'Org2567'!$D:$D,0))</f>
        <v>37081</v>
      </c>
      <c r="R738" s="356"/>
    </row>
    <row r="739" spans="1:18" s="146" customFormat="1" ht="21" x14ac:dyDescent="0.6">
      <c r="A739" s="350" t="s">
        <v>720</v>
      </c>
      <c r="B739" s="351" t="s">
        <v>3003</v>
      </c>
      <c r="C739" s="351" t="str">
        <f>OrgTbl[[#This Row],[name333]]&amp;","&amp;OrgTbl[[#This Row],[TypeID]]</f>
        <v>ศรีเมืองใหม่,รพช.</v>
      </c>
      <c r="D739" s="351" t="str">
        <f>MID(OrgTbl[[#This Row],[name]],10,100)</f>
        <v>ศรีเมืองใหม่</v>
      </c>
      <c r="E739" s="352">
        <v>10</v>
      </c>
      <c r="F739" s="351" t="str" cm="1">
        <f t="array" ref="F739">_xlfn.IFS(OrgTbl[[#This Row],[TypeID]]="รพช.","โรงพยาบาลชุมชน",OrgTbl[[#This Row],[TypeID]]="รพศ.","โรงพยาบาลศูนย์",OrgTbl[[#This Row],[TypeID]]="รพท.","โรงพยาบาลทั่วไป")</f>
        <v>โรงพยาบาลชุมชน</v>
      </c>
      <c r="G739" s="351" t="str">
        <f>INDEX('Org2567'!$BB$4:$BB$905,MATCH(OrgTbl[[#This Row],[code5]],'Org2567'!$D$4:$D$905,0))</f>
        <v>รพช.</v>
      </c>
      <c r="H739" s="352" t="s">
        <v>4056</v>
      </c>
      <c r="I739" s="351" t="s">
        <v>3001</v>
      </c>
      <c r="J739" s="353">
        <f>INDEX('Org2567'!$BD$4:$BD$905,MATCH(OrgTbl[[#This Row],[code5]],'Org2567'!$D$4:$D$905,0))</f>
        <v>60</v>
      </c>
      <c r="K739" s="351" t="s">
        <v>923</v>
      </c>
      <c r="L739" s="351" t="str">
        <f>INDEX('Org2567'!$BC$4:$BC$905,MATCH(OrgTbl[[#This Row],[code5]],'Org2567'!$D$4:$D$905,0))</f>
        <v>F2</v>
      </c>
      <c r="M739" s="352">
        <f>INDEX('Org2567'!$BF$4:$BF$905,MATCH(OrgTbl[[#This Row],[code5]],'Org2567'!$D$4:$D$905,0))</f>
        <v>6</v>
      </c>
      <c r="N739" s="354"/>
      <c r="O739" s="351" t="s">
        <v>3005</v>
      </c>
      <c r="P739" s="351" t="str">
        <f>INDEX('Org2567'!$BG$4:$BG$905,MATCH(OrgTbl[[#This Row],[code5]],'Org2567'!$D$4:$D$905,0))</f>
        <v>รพช.F2 P30,000-60,000</v>
      </c>
      <c r="Q739" s="355">
        <f>INDEX('Org2567'!$BE:$BE,MATCH(OrgTbl[[#This Row],[code5]],'Org2567'!$D:$D,0))</f>
        <v>52654</v>
      </c>
      <c r="R739" s="356"/>
    </row>
    <row r="740" spans="1:18" s="146" customFormat="1" ht="21" x14ac:dyDescent="0.6">
      <c r="A740" s="350" t="s">
        <v>742</v>
      </c>
      <c r="B740" s="351" t="s">
        <v>3066</v>
      </c>
      <c r="C740" s="351" t="str">
        <f>OrgTbl[[#This Row],[name333]]&amp;","&amp;OrgTbl[[#This Row],[TypeID]]</f>
        <v>สว่างวีระวงศ์,รพช.</v>
      </c>
      <c r="D740" s="351" t="str">
        <f>MID(OrgTbl[[#This Row],[name]],10,100)</f>
        <v>สว่างวีระวงศ์</v>
      </c>
      <c r="E740" s="352">
        <v>10</v>
      </c>
      <c r="F740" s="351" t="str" cm="1">
        <f t="array" ref="F740">_xlfn.IFS(OrgTbl[[#This Row],[TypeID]]="รพช.","โรงพยาบาลชุมชน",OrgTbl[[#This Row],[TypeID]]="รพศ.","โรงพยาบาลศูนย์",OrgTbl[[#This Row],[TypeID]]="รพท.","โรงพยาบาลทั่วไป")</f>
        <v>โรงพยาบาลชุมชน</v>
      </c>
      <c r="G740" s="351" t="str">
        <f>INDEX('Org2567'!$BB$4:$BB$905,MATCH(OrgTbl[[#This Row],[code5]],'Org2567'!$D$4:$D$905,0))</f>
        <v>รพช.</v>
      </c>
      <c r="H740" s="352" t="s">
        <v>4056</v>
      </c>
      <c r="I740" s="351" t="s">
        <v>3001</v>
      </c>
      <c r="J740" s="353">
        <f>INDEX('Org2567'!$BD$4:$BD$905,MATCH(OrgTbl[[#This Row],[code5]],'Org2567'!$D$4:$D$905,0))</f>
        <v>30</v>
      </c>
      <c r="K740" s="351" t="s">
        <v>918</v>
      </c>
      <c r="L740" s="351" t="str">
        <f>INDEX('Org2567'!$BC$4:$BC$905,MATCH(OrgTbl[[#This Row],[code5]],'Org2567'!$D$4:$D$905,0))</f>
        <v>F2</v>
      </c>
      <c r="M740" s="352">
        <f>INDEX('Org2567'!$BF$4:$BF$905,MATCH(OrgTbl[[#This Row],[code5]],'Org2567'!$D$4:$D$905,0))</f>
        <v>5</v>
      </c>
      <c r="N740" s="354"/>
      <c r="O740" s="351" t="s">
        <v>3068</v>
      </c>
      <c r="P740" s="351" t="str">
        <f>INDEX('Org2567'!$BG$4:$BG$905,MATCH(OrgTbl[[#This Row],[code5]],'Org2567'!$D$4:$D$905,0))</f>
        <v>รพช.F2 P&lt;=30,000</v>
      </c>
      <c r="Q740" s="355">
        <f>INDEX('Org2567'!$BE:$BE,MATCH(OrgTbl[[#This Row],[code5]],'Org2567'!$D:$D,0))</f>
        <v>22328</v>
      </c>
      <c r="R740" s="356"/>
    </row>
    <row r="741" spans="1:18" s="146" customFormat="1" ht="21" x14ac:dyDescent="0.6">
      <c r="A741" s="350" t="s">
        <v>734</v>
      </c>
      <c r="B741" s="351" t="s">
        <v>3044</v>
      </c>
      <c r="C741" s="351" t="str">
        <f>OrgTbl[[#This Row],[name333]]&amp;","&amp;OrgTbl[[#This Row],[TypeID]]</f>
        <v>สำโรง,รพช.</v>
      </c>
      <c r="D741" s="351" t="str">
        <f>MID(OrgTbl[[#This Row],[name]],10,100)</f>
        <v>สำโรง</v>
      </c>
      <c r="E741" s="352">
        <v>10</v>
      </c>
      <c r="F741" s="351" t="str" cm="1">
        <f t="array" ref="F741">_xlfn.IFS(OrgTbl[[#This Row],[TypeID]]="รพช.","โรงพยาบาลชุมชน",OrgTbl[[#This Row],[TypeID]]="รพศ.","โรงพยาบาลศูนย์",OrgTbl[[#This Row],[TypeID]]="รพท.","โรงพยาบาลทั่วไป")</f>
        <v>โรงพยาบาลชุมชน</v>
      </c>
      <c r="G741" s="351" t="str">
        <f>INDEX('Org2567'!$BB$4:$BB$905,MATCH(OrgTbl[[#This Row],[code5]],'Org2567'!$D$4:$D$905,0))</f>
        <v>รพช.</v>
      </c>
      <c r="H741" s="352" t="s">
        <v>4056</v>
      </c>
      <c r="I741" s="351" t="s">
        <v>3001</v>
      </c>
      <c r="J741" s="353">
        <f>INDEX('Org2567'!$BD$4:$BD$905,MATCH(OrgTbl[[#This Row],[code5]],'Org2567'!$D$4:$D$905,0))</f>
        <v>30</v>
      </c>
      <c r="K741" s="351" t="s">
        <v>918</v>
      </c>
      <c r="L741" s="351" t="str">
        <f>INDEX('Org2567'!$BC$4:$BC$905,MATCH(OrgTbl[[#This Row],[code5]],'Org2567'!$D$4:$D$905,0))</f>
        <v>F2</v>
      </c>
      <c r="M741" s="352">
        <f>INDEX('Org2567'!$BF$4:$BF$905,MATCH(OrgTbl[[#This Row],[code5]],'Org2567'!$D$4:$D$905,0))</f>
        <v>6</v>
      </c>
      <c r="N741" s="354"/>
      <c r="O741" s="351" t="s">
        <v>3046</v>
      </c>
      <c r="P741" s="351" t="str">
        <f>INDEX('Org2567'!$BG$4:$BG$905,MATCH(OrgTbl[[#This Row],[code5]],'Org2567'!$D$4:$D$905,0))</f>
        <v>รพช.F2 P30,000-60,000</v>
      </c>
      <c r="Q741" s="355">
        <f>INDEX('Org2567'!$BE:$BE,MATCH(OrgTbl[[#This Row],[code5]],'Org2567'!$D:$D,0))</f>
        <v>39212</v>
      </c>
      <c r="R741" s="356"/>
    </row>
    <row r="742" spans="1:18" s="146" customFormat="1" ht="21" x14ac:dyDescent="0.6">
      <c r="A742" s="350" t="s">
        <v>736</v>
      </c>
      <c r="B742" s="351" t="s">
        <v>3050</v>
      </c>
      <c r="C742" s="351" t="str">
        <f>OrgTbl[[#This Row],[name333]]&amp;","&amp;OrgTbl[[#This Row],[TypeID]]</f>
        <v>สิรินธร,รพช.</v>
      </c>
      <c r="D742" s="351" t="str">
        <f>MID(OrgTbl[[#This Row],[name]],10,100)</f>
        <v>สิรินธร</v>
      </c>
      <c r="E742" s="352">
        <v>10</v>
      </c>
      <c r="F742" s="351" t="str" cm="1">
        <f t="array" ref="F742">_xlfn.IFS(OrgTbl[[#This Row],[TypeID]]="รพช.","โรงพยาบาลชุมชน",OrgTbl[[#This Row],[TypeID]]="รพศ.","โรงพยาบาลศูนย์",OrgTbl[[#This Row],[TypeID]]="รพท.","โรงพยาบาลทั่วไป")</f>
        <v>โรงพยาบาลชุมชน</v>
      </c>
      <c r="G742" s="351" t="str">
        <f>INDEX('Org2567'!$BB$4:$BB$905,MATCH(OrgTbl[[#This Row],[code5]],'Org2567'!$D$4:$D$905,0))</f>
        <v>รพช.</v>
      </c>
      <c r="H742" s="352" t="s">
        <v>4056</v>
      </c>
      <c r="I742" s="351" t="s">
        <v>3001</v>
      </c>
      <c r="J742" s="353">
        <f>INDEX('Org2567'!$BD$4:$BD$905,MATCH(OrgTbl[[#This Row],[code5]],'Org2567'!$D$4:$D$905,0))</f>
        <v>30</v>
      </c>
      <c r="K742" s="351" t="s">
        <v>918</v>
      </c>
      <c r="L742" s="351" t="str">
        <f>INDEX('Org2567'!$BC$4:$BC$905,MATCH(OrgTbl[[#This Row],[code5]],'Org2567'!$D$4:$D$905,0))</f>
        <v>F2</v>
      </c>
      <c r="M742" s="352">
        <f>INDEX('Org2567'!$BF$4:$BF$905,MATCH(OrgTbl[[#This Row],[code5]],'Org2567'!$D$4:$D$905,0))</f>
        <v>6</v>
      </c>
      <c r="N742" s="354"/>
      <c r="O742" s="351" t="s">
        <v>3052</v>
      </c>
      <c r="P742" s="351" t="str">
        <f>INDEX('Org2567'!$BG$4:$BG$905,MATCH(OrgTbl[[#This Row],[code5]],'Org2567'!$D$4:$D$905,0))</f>
        <v>รพช.F2 P30,000-60,000</v>
      </c>
      <c r="Q742" s="355">
        <f>INDEX('Org2567'!$BE:$BE,MATCH(OrgTbl[[#This Row],[code5]],'Org2567'!$D:$D,0))</f>
        <v>42377</v>
      </c>
      <c r="R742" s="356"/>
    </row>
    <row r="743" spans="1:18" s="146" customFormat="1" ht="21" x14ac:dyDescent="0.6">
      <c r="A743" s="350" t="s">
        <v>744</v>
      </c>
      <c r="B743" s="351" t="s">
        <v>3072</v>
      </c>
      <c r="C743" s="351" t="str">
        <f>OrgTbl[[#This Row],[name333]]&amp;","&amp;OrgTbl[[#This Row],[TypeID]]</f>
        <v>เหล่าเสือโก้ก,รพช.</v>
      </c>
      <c r="D743" s="351" t="str">
        <f>MID(OrgTbl[[#This Row],[name]],10,100)</f>
        <v>เหล่าเสือโก้ก</v>
      </c>
      <c r="E743" s="352">
        <v>10</v>
      </c>
      <c r="F743" s="351" t="str" cm="1">
        <f t="array" ref="F743">_xlfn.IFS(OrgTbl[[#This Row],[TypeID]]="รพช.","โรงพยาบาลชุมชน",OrgTbl[[#This Row],[TypeID]]="รพศ.","โรงพยาบาลศูนย์",OrgTbl[[#This Row],[TypeID]]="รพท.","โรงพยาบาลทั่วไป")</f>
        <v>โรงพยาบาลชุมชน</v>
      </c>
      <c r="G743" s="351" t="str">
        <f>INDEX('Org2567'!$BB$4:$BB$905,MATCH(OrgTbl[[#This Row],[code5]],'Org2567'!$D$4:$D$905,0))</f>
        <v>รพช.</v>
      </c>
      <c r="H743" s="352" t="s">
        <v>4056</v>
      </c>
      <c r="I743" s="351" t="s">
        <v>3001</v>
      </c>
      <c r="J743" s="353">
        <f>INDEX('Org2567'!$BD$4:$BD$905,MATCH(OrgTbl[[#This Row],[code5]],'Org2567'!$D$4:$D$905,0))</f>
        <v>30</v>
      </c>
      <c r="K743" s="351" t="s">
        <v>918</v>
      </c>
      <c r="L743" s="351" t="str">
        <f>INDEX('Org2567'!$BC$4:$BC$905,MATCH(OrgTbl[[#This Row],[code5]],'Org2567'!$D$4:$D$905,0))</f>
        <v>F2</v>
      </c>
      <c r="M743" s="352">
        <f>INDEX('Org2567'!$BF$4:$BF$905,MATCH(OrgTbl[[#This Row],[code5]],'Org2567'!$D$4:$D$905,0))</f>
        <v>5</v>
      </c>
      <c r="N743" s="354"/>
      <c r="O743" s="351" t="s">
        <v>3074</v>
      </c>
      <c r="P743" s="351" t="str">
        <f>INDEX('Org2567'!$BG$4:$BG$905,MATCH(OrgTbl[[#This Row],[code5]],'Org2567'!$D$4:$D$905,0))</f>
        <v>รพช.F2 P&lt;=30,000</v>
      </c>
      <c r="Q743" s="355">
        <f>INDEX('Org2567'!$BE:$BE,MATCH(OrgTbl[[#This Row],[code5]],'Org2567'!$D:$D,0))</f>
        <v>20067</v>
      </c>
      <c r="R743" s="356"/>
    </row>
    <row r="744" spans="1:18" s="146" customFormat="1" ht="21" x14ac:dyDescent="0.6">
      <c r="A744" s="350" t="s">
        <v>743</v>
      </c>
      <c r="B744" s="351" t="s">
        <v>3069</v>
      </c>
      <c r="C744" s="351" t="str">
        <f>OrgTbl[[#This Row],[name333]]&amp;","&amp;OrgTbl[[#This Row],[TypeID]]</f>
        <v>น้ำขุ่น,รพช.</v>
      </c>
      <c r="D744" s="351" t="str">
        <f>MID(OrgTbl[[#This Row],[name]],10,100)</f>
        <v>น้ำขุ่น</v>
      </c>
      <c r="E744" s="352">
        <v>10</v>
      </c>
      <c r="F744" s="351" t="str" cm="1">
        <f t="array" ref="F744">_xlfn.IFS(OrgTbl[[#This Row],[TypeID]]="รพช.","โรงพยาบาลชุมชน",OrgTbl[[#This Row],[TypeID]]="รพศ.","โรงพยาบาลศูนย์",OrgTbl[[#This Row],[TypeID]]="รพท.","โรงพยาบาลทั่วไป")</f>
        <v>โรงพยาบาลชุมชน</v>
      </c>
      <c r="G744" s="351" t="str">
        <f>INDEX('Org2567'!$BB$4:$BB$905,MATCH(OrgTbl[[#This Row],[code5]],'Org2567'!$D$4:$D$905,0))</f>
        <v>รพช.</v>
      </c>
      <c r="H744" s="352" t="s">
        <v>4056</v>
      </c>
      <c r="I744" s="351" t="s">
        <v>3001</v>
      </c>
      <c r="J744" s="353">
        <f>INDEX('Org2567'!$BD$4:$BD$905,MATCH(OrgTbl[[#This Row],[code5]],'Org2567'!$D$4:$D$905,0))</f>
        <v>30</v>
      </c>
      <c r="K744" s="351" t="s">
        <v>918</v>
      </c>
      <c r="L744" s="351" t="str">
        <f>INDEX('Org2567'!$BC$4:$BC$905,MATCH(OrgTbl[[#This Row],[code5]],'Org2567'!$D$4:$D$905,0))</f>
        <v>F3</v>
      </c>
      <c r="M744" s="352">
        <f>INDEX('Org2567'!$BF$4:$BF$905,MATCH(OrgTbl[[#This Row],[code5]],'Org2567'!$D$4:$D$905,0))</f>
        <v>3</v>
      </c>
      <c r="N744" s="354"/>
      <c r="O744" s="351" t="s">
        <v>3071</v>
      </c>
      <c r="P744" s="351" t="str">
        <f>INDEX('Org2567'!$BG$4:$BG$905,MATCH(OrgTbl[[#This Row],[code5]],'Org2567'!$D$4:$D$905,0))</f>
        <v>รพช.F3 P15,000-25,000</v>
      </c>
      <c r="Q744" s="355">
        <f>INDEX('Org2567'!$BE:$BE,MATCH(OrgTbl[[#This Row],[code5]],'Org2567'!$D:$D,0))</f>
        <v>24540</v>
      </c>
      <c r="R744" s="356"/>
    </row>
    <row r="745" spans="1:18" s="146" customFormat="1" ht="21" x14ac:dyDescent="0.6">
      <c r="A745" s="350" t="s">
        <v>745</v>
      </c>
      <c r="B745" s="351" t="s">
        <v>3216</v>
      </c>
      <c r="C745" s="351" t="str">
        <f>OrgTbl[[#This Row],[name333]]&amp;","&amp;OrgTbl[[#This Row],[TypeID]]</f>
        <v>กระบี่,รพท.</v>
      </c>
      <c r="D745" s="351" t="str">
        <f>MID(OrgTbl[[#This Row],[name]],10,100)</f>
        <v>กระบี่</v>
      </c>
      <c r="E745" s="352">
        <v>11</v>
      </c>
      <c r="F745" s="351" t="str" cm="1">
        <f t="array" ref="F745">_xlfn.IFS(OrgTbl[[#This Row],[TypeID]]="รพช.","โรงพยาบาลชุมชน",OrgTbl[[#This Row],[TypeID]]="รพศ.","โรงพยาบาลศูนย์",OrgTbl[[#This Row],[TypeID]]="รพท.","โรงพยาบาลทั่วไป")</f>
        <v>โรงพยาบาลทั่วไป</v>
      </c>
      <c r="G745" s="351" t="str">
        <f>INDEX('Org2567'!$BB$4:$BB$905,MATCH(OrgTbl[[#This Row],[code5]],'Org2567'!$D$4:$D$905,0))</f>
        <v>รพท.</v>
      </c>
      <c r="H745" s="352" t="s">
        <v>4057</v>
      </c>
      <c r="I745" s="351" t="s">
        <v>3218</v>
      </c>
      <c r="J745" s="353">
        <f>INDEX('Org2567'!$BD$4:$BD$905,MATCH(OrgTbl[[#This Row],[code5]],'Org2567'!$D$4:$D$905,0))</f>
        <v>447</v>
      </c>
      <c r="K745" s="351" t="s">
        <v>918</v>
      </c>
      <c r="L745" s="351" t="str">
        <f>INDEX('Org2567'!$BC$4:$BC$905,MATCH(OrgTbl[[#This Row],[code5]],'Org2567'!$D$4:$D$905,0))</f>
        <v>S</v>
      </c>
      <c r="M745" s="352">
        <f>INDEX('Org2567'!$BF$4:$BF$905,MATCH(OrgTbl[[#This Row],[code5]],'Org2567'!$D$4:$D$905,0))</f>
        <v>17</v>
      </c>
      <c r="N745" s="354"/>
      <c r="O745" s="351" t="s">
        <v>3219</v>
      </c>
      <c r="P745" s="351" t="str">
        <f>INDEX('Org2567'!$BG$4:$BG$905,MATCH(OrgTbl[[#This Row],[code5]],'Org2567'!$D$4:$D$905,0))</f>
        <v>รพท.S B&gt;400</v>
      </c>
      <c r="Q745" s="355">
        <f>INDEX('Org2567'!$BE:$BE,MATCH(OrgTbl[[#This Row],[code5]],'Org2567'!$D:$D,0))</f>
        <v>93857</v>
      </c>
      <c r="R745" s="356"/>
    </row>
    <row r="746" spans="1:18" s="146" customFormat="1" ht="21" x14ac:dyDescent="0.6">
      <c r="A746" s="350" t="s">
        <v>746</v>
      </c>
      <c r="B746" s="351" t="s">
        <v>3220</v>
      </c>
      <c r="C746" s="351" t="str">
        <f>OrgTbl[[#This Row],[name333]]&amp;","&amp;OrgTbl[[#This Row],[TypeID]]</f>
        <v>เขาพนม,รพช.</v>
      </c>
      <c r="D746" s="351" t="str">
        <f>MID(OrgTbl[[#This Row],[name]],10,100)</f>
        <v>เขาพนม</v>
      </c>
      <c r="E746" s="352">
        <v>11</v>
      </c>
      <c r="F746" s="351" t="str" cm="1">
        <f t="array" ref="F746">_xlfn.IFS(OrgTbl[[#This Row],[TypeID]]="รพช.","โรงพยาบาลชุมชน",OrgTbl[[#This Row],[TypeID]]="รพศ.","โรงพยาบาลศูนย์",OrgTbl[[#This Row],[TypeID]]="รพท.","โรงพยาบาลทั่วไป")</f>
        <v>โรงพยาบาลชุมชน</v>
      </c>
      <c r="G746" s="351" t="str">
        <f>INDEX('Org2567'!$BB$4:$BB$905,MATCH(OrgTbl[[#This Row],[code5]],'Org2567'!$D$4:$D$905,0))</f>
        <v>รพช.</v>
      </c>
      <c r="H746" s="352" t="s">
        <v>4057</v>
      </c>
      <c r="I746" s="351" t="s">
        <v>3218</v>
      </c>
      <c r="J746" s="353">
        <f>INDEX('Org2567'!$BD$4:$BD$905,MATCH(OrgTbl[[#This Row],[code5]],'Org2567'!$D$4:$D$905,0))</f>
        <v>52</v>
      </c>
      <c r="K746" s="351" t="s">
        <v>918</v>
      </c>
      <c r="L746" s="351" t="str">
        <f>INDEX('Org2567'!$BC$4:$BC$905,MATCH(OrgTbl[[#This Row],[code5]],'Org2567'!$D$4:$D$905,0))</f>
        <v>F1</v>
      </c>
      <c r="M746" s="352">
        <f>INDEX('Org2567'!$BF$4:$BF$905,MATCH(OrgTbl[[#This Row],[code5]],'Org2567'!$D$4:$D$905,0))</f>
        <v>10</v>
      </c>
      <c r="N746" s="354"/>
      <c r="O746" s="351" t="s">
        <v>3222</v>
      </c>
      <c r="P746" s="351" t="str">
        <f>INDEX('Org2567'!$BG$4:$BG$905,MATCH(OrgTbl[[#This Row],[code5]],'Org2567'!$D$4:$D$905,0))</f>
        <v>รพช.F1 P50,000-100,000</v>
      </c>
      <c r="Q746" s="355">
        <f>INDEX('Org2567'!$BE:$BE,MATCH(OrgTbl[[#This Row],[code5]],'Org2567'!$D:$D,0))</f>
        <v>51383</v>
      </c>
      <c r="R746" s="356"/>
    </row>
    <row r="747" spans="1:18" s="146" customFormat="1" ht="21" x14ac:dyDescent="0.6">
      <c r="A747" s="350" t="s">
        <v>750</v>
      </c>
      <c r="B747" s="351" t="s">
        <v>3232</v>
      </c>
      <c r="C747" s="351" t="str">
        <f>OrgTbl[[#This Row],[name333]]&amp;","&amp;OrgTbl[[#This Row],[TypeID]]</f>
        <v>ปลายพระยา,รพช.</v>
      </c>
      <c r="D747" s="351" t="str">
        <f>MID(OrgTbl[[#This Row],[name]],10,100)</f>
        <v>ปลายพระยา</v>
      </c>
      <c r="E747" s="352">
        <v>11</v>
      </c>
      <c r="F747" s="351" t="str" cm="1">
        <f t="array" ref="F747">_xlfn.IFS(OrgTbl[[#This Row],[TypeID]]="รพช.","โรงพยาบาลชุมชน",OrgTbl[[#This Row],[TypeID]]="รพศ.","โรงพยาบาลศูนย์",OrgTbl[[#This Row],[TypeID]]="รพท.","โรงพยาบาลทั่วไป")</f>
        <v>โรงพยาบาลชุมชน</v>
      </c>
      <c r="G747" s="351" t="str">
        <f>INDEX('Org2567'!$BB$4:$BB$905,MATCH(OrgTbl[[#This Row],[code5]],'Org2567'!$D$4:$D$905,0))</f>
        <v>รพช.</v>
      </c>
      <c r="H747" s="352" t="s">
        <v>4057</v>
      </c>
      <c r="I747" s="351" t="s">
        <v>3218</v>
      </c>
      <c r="J747" s="353">
        <f>INDEX('Org2567'!$BD$4:$BD$905,MATCH(OrgTbl[[#This Row],[code5]],'Org2567'!$D$4:$D$905,0))</f>
        <v>53</v>
      </c>
      <c r="K747" s="351" t="s">
        <v>918</v>
      </c>
      <c r="L747" s="351" t="str">
        <f>INDEX('Org2567'!$BC$4:$BC$905,MATCH(OrgTbl[[#This Row],[code5]],'Org2567'!$D$4:$D$905,0))</f>
        <v>F1</v>
      </c>
      <c r="M747" s="352">
        <f>INDEX('Org2567'!$BF$4:$BF$905,MATCH(OrgTbl[[#This Row],[code5]],'Org2567'!$D$4:$D$905,0))</f>
        <v>9</v>
      </c>
      <c r="N747" s="354"/>
      <c r="O747" s="351" t="s">
        <v>3234</v>
      </c>
      <c r="P747" s="351" t="str">
        <f>INDEX('Org2567'!$BG$4:$BG$905,MATCH(OrgTbl[[#This Row],[code5]],'Org2567'!$D$4:$D$905,0))</f>
        <v>รพช.F1 P&lt;=50,000</v>
      </c>
      <c r="Q747" s="355">
        <f>INDEX('Org2567'!$BE:$BE,MATCH(OrgTbl[[#This Row],[code5]],'Org2567'!$D:$D,0))</f>
        <v>29710</v>
      </c>
      <c r="R747" s="356"/>
    </row>
    <row r="748" spans="1:18" s="146" customFormat="1" ht="21" x14ac:dyDescent="0.6">
      <c r="A748" s="350" t="s">
        <v>752</v>
      </c>
      <c r="B748" s="351" t="s">
        <v>3238</v>
      </c>
      <c r="C748" s="351" t="str">
        <f>OrgTbl[[#This Row],[name333]]&amp;","&amp;OrgTbl[[#This Row],[TypeID]]</f>
        <v>เหนือคลอง,รพช.</v>
      </c>
      <c r="D748" s="351" t="str">
        <f>MID(OrgTbl[[#This Row],[name]],10,100)</f>
        <v>เหนือคลอง</v>
      </c>
      <c r="E748" s="352">
        <v>11</v>
      </c>
      <c r="F748" s="351" t="str" cm="1">
        <f t="array" ref="F748">_xlfn.IFS(OrgTbl[[#This Row],[TypeID]]="รพช.","โรงพยาบาลชุมชน",OrgTbl[[#This Row],[TypeID]]="รพศ.","โรงพยาบาลศูนย์",OrgTbl[[#This Row],[TypeID]]="รพท.","โรงพยาบาลทั่วไป")</f>
        <v>โรงพยาบาลชุมชน</v>
      </c>
      <c r="G748" s="351" t="str">
        <f>INDEX('Org2567'!$BB$4:$BB$905,MATCH(OrgTbl[[#This Row],[code5]],'Org2567'!$D$4:$D$905,0))</f>
        <v>รพช.</v>
      </c>
      <c r="H748" s="352" t="s">
        <v>4057</v>
      </c>
      <c r="I748" s="351" t="s">
        <v>3218</v>
      </c>
      <c r="J748" s="353">
        <f>INDEX('Org2567'!$BD$4:$BD$905,MATCH(OrgTbl[[#This Row],[code5]],'Org2567'!$D$4:$D$905,0))</f>
        <v>64</v>
      </c>
      <c r="K748" s="351" t="s">
        <v>918</v>
      </c>
      <c r="L748" s="351" t="str">
        <f>INDEX('Org2567'!$BC$4:$BC$905,MATCH(OrgTbl[[#This Row],[code5]],'Org2567'!$D$4:$D$905,0))</f>
        <v>F1</v>
      </c>
      <c r="M748" s="352">
        <f>INDEX('Org2567'!$BF$4:$BF$905,MATCH(OrgTbl[[#This Row],[code5]],'Org2567'!$D$4:$D$905,0))</f>
        <v>10</v>
      </c>
      <c r="N748" s="354"/>
      <c r="O748" s="351" t="s">
        <v>3240</v>
      </c>
      <c r="P748" s="351" t="str">
        <f>INDEX('Org2567'!$BG$4:$BG$905,MATCH(OrgTbl[[#This Row],[code5]],'Org2567'!$D$4:$D$905,0))</f>
        <v>รพช.F1 P50,000-100,000</v>
      </c>
      <c r="Q748" s="355">
        <f>INDEX('Org2567'!$BE:$BE,MATCH(OrgTbl[[#This Row],[code5]],'Org2567'!$D:$D,0))</f>
        <v>50493</v>
      </c>
      <c r="R748" s="356"/>
    </row>
    <row r="749" spans="1:18" s="146" customFormat="1" ht="21" x14ac:dyDescent="0.6">
      <c r="A749" s="350" t="s">
        <v>749</v>
      </c>
      <c r="B749" s="351" t="s">
        <v>3229</v>
      </c>
      <c r="C749" s="351" t="str">
        <f>OrgTbl[[#This Row],[name333]]&amp;","&amp;OrgTbl[[#This Row],[TypeID]]</f>
        <v>อ่าวลึก,รพช.</v>
      </c>
      <c r="D749" s="351" t="str">
        <f>MID(OrgTbl[[#This Row],[name]],10,100)</f>
        <v>อ่าวลึก</v>
      </c>
      <c r="E749" s="352">
        <v>11</v>
      </c>
      <c r="F749" s="351" t="str" cm="1">
        <f t="array" ref="F749">_xlfn.IFS(OrgTbl[[#This Row],[TypeID]]="รพช.","โรงพยาบาลชุมชน",OrgTbl[[#This Row],[TypeID]]="รพศ.","โรงพยาบาลศูนย์",OrgTbl[[#This Row],[TypeID]]="รพท.","โรงพยาบาลทั่วไป")</f>
        <v>โรงพยาบาลชุมชน</v>
      </c>
      <c r="G749" s="351" t="str">
        <f>INDEX('Org2567'!$BB$4:$BB$905,MATCH(OrgTbl[[#This Row],[code5]],'Org2567'!$D$4:$D$905,0))</f>
        <v>รพช.</v>
      </c>
      <c r="H749" s="352" t="s">
        <v>4057</v>
      </c>
      <c r="I749" s="351" t="s">
        <v>3218</v>
      </c>
      <c r="J749" s="353">
        <f>INDEX('Org2567'!$BD$4:$BD$905,MATCH(OrgTbl[[#This Row],[code5]],'Org2567'!$D$4:$D$905,0))</f>
        <v>85</v>
      </c>
      <c r="K749" s="351" t="s">
        <v>918</v>
      </c>
      <c r="L749" s="351" t="str">
        <f>INDEX('Org2567'!$BC$4:$BC$905,MATCH(OrgTbl[[#This Row],[code5]],'Org2567'!$D$4:$D$905,0))</f>
        <v>F1</v>
      </c>
      <c r="M749" s="352">
        <f>INDEX('Org2567'!$BF$4:$BF$905,MATCH(OrgTbl[[#This Row],[code5]],'Org2567'!$D$4:$D$905,0))</f>
        <v>9</v>
      </c>
      <c r="N749" s="354"/>
      <c r="O749" s="351" t="s">
        <v>3231</v>
      </c>
      <c r="P749" s="351" t="str">
        <f>INDEX('Org2567'!$BG$4:$BG$905,MATCH(OrgTbl[[#This Row],[code5]],'Org2567'!$D$4:$D$905,0))</f>
        <v>รพช.F1 P&lt;=50,000</v>
      </c>
      <c r="Q749" s="355">
        <f>INDEX('Org2567'!$BE:$BE,MATCH(OrgTbl[[#This Row],[code5]],'Org2567'!$D:$D,0))</f>
        <v>47999</v>
      </c>
      <c r="R749" s="356"/>
    </row>
    <row r="750" spans="1:18" s="146" customFormat="1" ht="21" x14ac:dyDescent="0.6">
      <c r="A750" s="350" t="s">
        <v>747</v>
      </c>
      <c r="B750" s="351" t="s">
        <v>3223</v>
      </c>
      <c r="C750" s="351" t="str">
        <f>OrgTbl[[#This Row],[name333]]&amp;","&amp;OrgTbl[[#This Row],[TypeID]]</f>
        <v>เกาะลันตา,รพช.</v>
      </c>
      <c r="D750" s="351" t="str">
        <f>MID(OrgTbl[[#This Row],[name]],10,100)</f>
        <v>เกาะลันตา</v>
      </c>
      <c r="E750" s="352">
        <v>11</v>
      </c>
      <c r="F750" s="351" t="str" cm="1">
        <f t="array" ref="F750">_xlfn.IFS(OrgTbl[[#This Row],[TypeID]]="รพช.","โรงพยาบาลชุมชน",OrgTbl[[#This Row],[TypeID]]="รพศ.","โรงพยาบาลศูนย์",OrgTbl[[#This Row],[TypeID]]="รพท.","โรงพยาบาลทั่วไป")</f>
        <v>โรงพยาบาลชุมชน</v>
      </c>
      <c r="G750" s="351" t="str">
        <f>INDEX('Org2567'!$BB$4:$BB$905,MATCH(OrgTbl[[#This Row],[code5]],'Org2567'!$D$4:$D$905,0))</f>
        <v>รพช.</v>
      </c>
      <c r="H750" s="352" t="s">
        <v>4057</v>
      </c>
      <c r="I750" s="351" t="s">
        <v>3218</v>
      </c>
      <c r="J750" s="353">
        <f>INDEX('Org2567'!$BD$4:$BD$905,MATCH(OrgTbl[[#This Row],[code5]],'Org2567'!$D$4:$D$905,0))</f>
        <v>40</v>
      </c>
      <c r="K750" s="351" t="s">
        <v>918</v>
      </c>
      <c r="L750" s="351" t="str">
        <f>INDEX('Org2567'!$BC$4:$BC$905,MATCH(OrgTbl[[#This Row],[code5]],'Org2567'!$D$4:$D$905,0))</f>
        <v>F2</v>
      </c>
      <c r="M750" s="352">
        <f>INDEX('Org2567'!$BF$4:$BF$905,MATCH(OrgTbl[[#This Row],[code5]],'Org2567'!$D$4:$D$905,0))</f>
        <v>5</v>
      </c>
      <c r="N750" s="354"/>
      <c r="O750" s="351" t="s">
        <v>3225</v>
      </c>
      <c r="P750" s="351" t="str">
        <f>INDEX('Org2567'!$BG$4:$BG$905,MATCH(OrgTbl[[#This Row],[code5]],'Org2567'!$D$4:$D$905,0))</f>
        <v>รพช.F2 P&lt;=30,000</v>
      </c>
      <c r="Q750" s="355">
        <f>INDEX('Org2567'!$BE:$BE,MATCH(OrgTbl[[#This Row],[code5]],'Org2567'!$D:$D,0))</f>
        <v>28340</v>
      </c>
      <c r="R750" s="356"/>
    </row>
    <row r="751" spans="1:18" s="146" customFormat="1" ht="21" x14ac:dyDescent="0.6">
      <c r="A751" s="350" t="s">
        <v>748</v>
      </c>
      <c r="B751" s="351" t="s">
        <v>3226</v>
      </c>
      <c r="C751" s="351" t="str">
        <f>OrgTbl[[#This Row],[name333]]&amp;","&amp;OrgTbl[[#This Row],[TypeID]]</f>
        <v>คลองท่อม,รพช.</v>
      </c>
      <c r="D751" s="351" t="str">
        <f>MID(OrgTbl[[#This Row],[name]],10,100)</f>
        <v>คลองท่อม</v>
      </c>
      <c r="E751" s="352">
        <v>11</v>
      </c>
      <c r="F751" s="351" t="str" cm="1">
        <f t="array" ref="F751">_xlfn.IFS(OrgTbl[[#This Row],[TypeID]]="รพช.","โรงพยาบาลชุมชน",OrgTbl[[#This Row],[TypeID]]="รพศ.","โรงพยาบาลศูนย์",OrgTbl[[#This Row],[TypeID]]="รพท.","โรงพยาบาลทั่วไป")</f>
        <v>โรงพยาบาลชุมชน</v>
      </c>
      <c r="G751" s="351" t="str">
        <f>INDEX('Org2567'!$BB$4:$BB$905,MATCH(OrgTbl[[#This Row],[code5]],'Org2567'!$D$4:$D$905,0))</f>
        <v>รพช.</v>
      </c>
      <c r="H751" s="352" t="s">
        <v>4057</v>
      </c>
      <c r="I751" s="351" t="s">
        <v>3218</v>
      </c>
      <c r="J751" s="353">
        <f>INDEX('Org2567'!$BD$4:$BD$905,MATCH(OrgTbl[[#This Row],[code5]],'Org2567'!$D$4:$D$905,0))</f>
        <v>71</v>
      </c>
      <c r="K751" s="351" t="s">
        <v>918</v>
      </c>
      <c r="L751" s="351" t="str">
        <f>INDEX('Org2567'!$BC$4:$BC$905,MATCH(OrgTbl[[#This Row],[code5]],'Org2567'!$D$4:$D$905,0))</f>
        <v>F2</v>
      </c>
      <c r="M751" s="352">
        <f>INDEX('Org2567'!$BF$4:$BF$905,MATCH(OrgTbl[[#This Row],[code5]],'Org2567'!$D$4:$D$905,0))</f>
        <v>6</v>
      </c>
      <c r="N751" s="354"/>
      <c r="O751" s="351" t="s">
        <v>3228</v>
      </c>
      <c r="P751" s="351" t="str">
        <f>INDEX('Org2567'!$BG$4:$BG$905,MATCH(OrgTbl[[#This Row],[code5]],'Org2567'!$D$4:$D$905,0))</f>
        <v>รพช.F2 P30,000-60,000</v>
      </c>
      <c r="Q751" s="355">
        <f>INDEX('Org2567'!$BE:$BE,MATCH(OrgTbl[[#This Row],[code5]],'Org2567'!$D:$D,0))</f>
        <v>62444</v>
      </c>
      <c r="R751" s="356"/>
    </row>
    <row r="752" spans="1:18" s="146" customFormat="1" ht="21" x14ac:dyDescent="0.6">
      <c r="A752" s="350" t="s">
        <v>751</v>
      </c>
      <c r="B752" s="351" t="s">
        <v>3235</v>
      </c>
      <c r="C752" s="351" t="str">
        <f>OrgTbl[[#This Row],[name333]]&amp;","&amp;OrgTbl[[#This Row],[TypeID]]</f>
        <v>ลำทับ,รพช.</v>
      </c>
      <c r="D752" s="351" t="str">
        <f>MID(OrgTbl[[#This Row],[name]],10,100)</f>
        <v>ลำทับ</v>
      </c>
      <c r="E752" s="352">
        <v>11</v>
      </c>
      <c r="F752" s="351" t="str" cm="1">
        <f t="array" ref="F752">_xlfn.IFS(OrgTbl[[#This Row],[TypeID]]="รพช.","โรงพยาบาลชุมชน",OrgTbl[[#This Row],[TypeID]]="รพศ.","โรงพยาบาลศูนย์",OrgTbl[[#This Row],[TypeID]]="รพท.","โรงพยาบาลทั่วไป")</f>
        <v>โรงพยาบาลชุมชน</v>
      </c>
      <c r="G752" s="351" t="str">
        <f>INDEX('Org2567'!$BB$4:$BB$905,MATCH(OrgTbl[[#This Row],[code5]],'Org2567'!$D$4:$D$905,0))</f>
        <v>รพช.</v>
      </c>
      <c r="H752" s="352" t="s">
        <v>4057</v>
      </c>
      <c r="I752" s="351" t="s">
        <v>3218</v>
      </c>
      <c r="J752" s="353">
        <f>INDEX('Org2567'!$BD$4:$BD$905,MATCH(OrgTbl[[#This Row],[code5]],'Org2567'!$D$4:$D$905,0))</f>
        <v>36</v>
      </c>
      <c r="K752" s="351" t="s">
        <v>918</v>
      </c>
      <c r="L752" s="351" t="str">
        <f>INDEX('Org2567'!$BC$4:$BC$905,MATCH(OrgTbl[[#This Row],[code5]],'Org2567'!$D$4:$D$905,0))</f>
        <v>F2</v>
      </c>
      <c r="M752" s="352">
        <f>INDEX('Org2567'!$BF$4:$BF$905,MATCH(OrgTbl[[#This Row],[code5]],'Org2567'!$D$4:$D$905,0))</f>
        <v>5</v>
      </c>
      <c r="N752" s="354"/>
      <c r="O752" s="351" t="s">
        <v>3237</v>
      </c>
      <c r="P752" s="351" t="str">
        <f>INDEX('Org2567'!$BG$4:$BG$905,MATCH(OrgTbl[[#This Row],[code5]],'Org2567'!$D$4:$D$905,0))</f>
        <v>รพช.F2 P&lt;=30,000</v>
      </c>
      <c r="Q752" s="355">
        <f>INDEX('Org2567'!$BE:$BE,MATCH(OrgTbl[[#This Row],[code5]],'Org2567'!$D:$D,0))</f>
        <v>20104</v>
      </c>
      <c r="R752" s="356"/>
    </row>
    <row r="753" spans="1:18" s="146" customFormat="1" ht="21" x14ac:dyDescent="0.6">
      <c r="A753" s="350" t="s">
        <v>753</v>
      </c>
      <c r="B753" s="351" t="s">
        <v>3241</v>
      </c>
      <c r="C753" s="351" t="str">
        <f>OrgTbl[[#This Row],[name333]]&amp;","&amp;OrgTbl[[#This Row],[TypeID]]</f>
        <v>เกาะพีพี,รพช.</v>
      </c>
      <c r="D753" s="351" t="str">
        <f>MID(OrgTbl[[#This Row],[name]],10,100)</f>
        <v>เกาะพีพี</v>
      </c>
      <c r="E753" s="352">
        <v>11</v>
      </c>
      <c r="F753" s="351" t="str" cm="1">
        <f t="array" ref="F753">_xlfn.IFS(OrgTbl[[#This Row],[TypeID]]="รพช.","โรงพยาบาลชุมชน",OrgTbl[[#This Row],[TypeID]]="รพศ.","โรงพยาบาลศูนย์",OrgTbl[[#This Row],[TypeID]]="รพท.","โรงพยาบาลทั่วไป")</f>
        <v>โรงพยาบาลชุมชน</v>
      </c>
      <c r="G753" s="351" t="str">
        <f>INDEX('Org2567'!$BB$4:$BB$905,MATCH(OrgTbl[[#This Row],[code5]],'Org2567'!$D$4:$D$905,0))</f>
        <v>รพช.</v>
      </c>
      <c r="H753" s="352" t="s">
        <v>4057</v>
      </c>
      <c r="I753" s="351" t="s">
        <v>3218</v>
      </c>
      <c r="J753" s="353">
        <f>INDEX('Org2567'!$BD$4:$BD$905,MATCH(OrgTbl[[#This Row],[code5]],'Org2567'!$D$4:$D$905,0))</f>
        <v>7</v>
      </c>
      <c r="K753" s="351" t="s">
        <v>918</v>
      </c>
      <c r="L753" s="351" t="str">
        <f>INDEX('Org2567'!$BC$4:$BC$905,MATCH(OrgTbl[[#This Row],[code5]],'Org2567'!$D$4:$D$905,0))</f>
        <v>F3</v>
      </c>
      <c r="M753" s="352">
        <f>INDEX('Org2567'!$BF$4:$BF$905,MATCH(OrgTbl[[#This Row],[code5]],'Org2567'!$D$4:$D$905,0))</f>
        <v>2</v>
      </c>
      <c r="N753" s="354"/>
      <c r="O753" s="351" t="s">
        <v>3243</v>
      </c>
      <c r="P753" s="351" t="str">
        <f>INDEX('Org2567'!$BG$4:$BG$905,MATCH(OrgTbl[[#This Row],[code5]],'Org2567'!$D$4:$D$905,0))</f>
        <v>รพช.F3 P&lt;=15,000</v>
      </c>
      <c r="Q753" s="355">
        <f>INDEX('Org2567'!$BE:$BE,MATCH(OrgTbl[[#This Row],[code5]],'Org2567'!$D:$D,0))</f>
        <v>1544</v>
      </c>
      <c r="R753" s="356"/>
    </row>
    <row r="754" spans="1:18" s="146" customFormat="1" ht="21" x14ac:dyDescent="0.6">
      <c r="A754" s="350" t="s">
        <v>754</v>
      </c>
      <c r="B754" s="351" t="s">
        <v>3357</v>
      </c>
      <c r="C754" s="351" t="str">
        <f>OrgTbl[[#This Row],[name333]]&amp;","&amp;OrgTbl[[#This Row],[TypeID]]</f>
        <v>ชุมพรเขตรอุดมศักดิ์,รพท.</v>
      </c>
      <c r="D754" s="351" t="str">
        <f>MID(OrgTbl[[#This Row],[name]],10,100)</f>
        <v>ชุมพรเขตรอุดมศักดิ์</v>
      </c>
      <c r="E754" s="352">
        <v>11</v>
      </c>
      <c r="F754" s="351" t="str" cm="1">
        <f t="array" ref="F754">_xlfn.IFS(OrgTbl[[#This Row],[TypeID]]="รพช.","โรงพยาบาลชุมชน",OrgTbl[[#This Row],[TypeID]]="รพศ.","โรงพยาบาลศูนย์",OrgTbl[[#This Row],[TypeID]]="รพท.","โรงพยาบาลทั่วไป")</f>
        <v>โรงพยาบาลทั่วไป</v>
      </c>
      <c r="G754" s="351" t="str">
        <f>INDEX('Org2567'!$BB$4:$BB$905,MATCH(OrgTbl[[#This Row],[code5]],'Org2567'!$D$4:$D$905,0))</f>
        <v>รพท.</v>
      </c>
      <c r="H754" s="352" t="s">
        <v>4058</v>
      </c>
      <c r="I754" s="351" t="s">
        <v>3359</v>
      </c>
      <c r="J754" s="353">
        <f>INDEX('Org2567'!$BD$4:$BD$905,MATCH(OrgTbl[[#This Row],[code5]],'Org2567'!$D$4:$D$905,0))</f>
        <v>522</v>
      </c>
      <c r="K754" s="351" t="s">
        <v>918</v>
      </c>
      <c r="L754" s="351" t="str">
        <f>INDEX('Org2567'!$BC$4:$BC$905,MATCH(OrgTbl[[#This Row],[code5]],'Org2567'!$D$4:$D$905,0))</f>
        <v>S</v>
      </c>
      <c r="M754" s="352">
        <f>INDEX('Org2567'!$BF$4:$BF$905,MATCH(OrgTbl[[#This Row],[code5]],'Org2567'!$D$4:$D$905,0))</f>
        <v>17</v>
      </c>
      <c r="N754" s="354"/>
      <c r="O754" s="351" t="s">
        <v>3360</v>
      </c>
      <c r="P754" s="351" t="str">
        <f>INDEX('Org2567'!$BG$4:$BG$905,MATCH(OrgTbl[[#This Row],[code5]],'Org2567'!$D$4:$D$905,0))</f>
        <v>รพท.S B&gt;400</v>
      </c>
      <c r="Q754" s="355">
        <f>INDEX('Org2567'!$BE:$BE,MATCH(OrgTbl[[#This Row],[code5]],'Org2567'!$D:$D,0))</f>
        <v>97902</v>
      </c>
      <c r="R754" s="356"/>
    </row>
    <row r="755" spans="1:18" s="146" customFormat="1" ht="21" x14ac:dyDescent="0.6">
      <c r="A755" s="350" t="s">
        <v>759</v>
      </c>
      <c r="B755" s="351" t="s">
        <v>3373</v>
      </c>
      <c r="C755" s="351" t="str">
        <f>OrgTbl[[#This Row],[name333]]&amp;","&amp;OrgTbl[[#This Row],[TypeID]]</f>
        <v>หลังสวน,รพช.</v>
      </c>
      <c r="D755" s="351" t="str">
        <f>MID(OrgTbl[[#This Row],[name]],10,100)</f>
        <v>หลังสวน</v>
      </c>
      <c r="E755" s="352">
        <v>11</v>
      </c>
      <c r="F755" s="351" t="str" cm="1">
        <f t="array" ref="F755">_xlfn.IFS(OrgTbl[[#This Row],[TypeID]]="รพช.","โรงพยาบาลชุมชน",OrgTbl[[#This Row],[TypeID]]="รพศ.","โรงพยาบาลศูนย์",OrgTbl[[#This Row],[TypeID]]="รพท.","โรงพยาบาลทั่วไป")</f>
        <v>โรงพยาบาลชุมชน</v>
      </c>
      <c r="G755" s="351" t="str">
        <f>INDEX('Org2567'!$BB$4:$BB$905,MATCH(OrgTbl[[#This Row],[code5]],'Org2567'!$D$4:$D$905,0))</f>
        <v>รพช.</v>
      </c>
      <c r="H755" s="352" t="s">
        <v>4058</v>
      </c>
      <c r="I755" s="351" t="s">
        <v>3359</v>
      </c>
      <c r="J755" s="353">
        <f>INDEX('Org2567'!$BD$4:$BD$905,MATCH(OrgTbl[[#This Row],[code5]],'Org2567'!$D$4:$D$905,0))</f>
        <v>182</v>
      </c>
      <c r="K755" s="351" t="s">
        <v>918</v>
      </c>
      <c r="L755" s="351" t="str">
        <f>INDEX('Org2567'!$BC$4:$BC$905,MATCH(OrgTbl[[#This Row],[code5]],'Org2567'!$D$4:$D$905,0))</f>
        <v>M2</v>
      </c>
      <c r="M755" s="352">
        <f>INDEX('Org2567'!$BF$4:$BF$905,MATCH(OrgTbl[[#This Row],[code5]],'Org2567'!$D$4:$D$905,0))</f>
        <v>13</v>
      </c>
      <c r="N755" s="354"/>
      <c r="O755" s="351" t="s">
        <v>3375</v>
      </c>
      <c r="P755" s="351" t="str">
        <f>INDEX('Org2567'!$BG$4:$BG$905,MATCH(OrgTbl[[#This Row],[code5]],'Org2567'!$D$4:$D$905,0))</f>
        <v>รพช.M2 B&gt;100</v>
      </c>
      <c r="Q755" s="355">
        <f>INDEX('Org2567'!$BE:$BE,MATCH(OrgTbl[[#This Row],[code5]],'Org2567'!$D:$D,0))</f>
        <v>42255</v>
      </c>
      <c r="R755" s="356"/>
    </row>
    <row r="756" spans="1:18" s="146" customFormat="1" ht="21" x14ac:dyDescent="0.6">
      <c r="A756" s="350" t="s">
        <v>756</v>
      </c>
      <c r="B756" s="351" t="s">
        <v>3364</v>
      </c>
      <c r="C756" s="351" t="str">
        <f>OrgTbl[[#This Row],[name333]]&amp;","&amp;OrgTbl[[#This Row],[TypeID]]</f>
        <v>ท่าแซะ,รพช.</v>
      </c>
      <c r="D756" s="351" t="str">
        <f>MID(OrgTbl[[#This Row],[name]],10,100)</f>
        <v>ท่าแซะ</v>
      </c>
      <c r="E756" s="352">
        <v>11</v>
      </c>
      <c r="F756" s="351" t="str" cm="1">
        <f t="array" ref="F756">_xlfn.IFS(OrgTbl[[#This Row],[TypeID]]="รพช.","โรงพยาบาลชุมชน",OrgTbl[[#This Row],[TypeID]]="รพศ.","โรงพยาบาลศูนย์",OrgTbl[[#This Row],[TypeID]]="รพท.","โรงพยาบาลทั่วไป")</f>
        <v>โรงพยาบาลชุมชน</v>
      </c>
      <c r="G756" s="351" t="str">
        <f>INDEX('Org2567'!$BB$4:$BB$905,MATCH(OrgTbl[[#This Row],[code5]],'Org2567'!$D$4:$D$905,0))</f>
        <v>รพช.</v>
      </c>
      <c r="H756" s="352" t="s">
        <v>4058</v>
      </c>
      <c r="I756" s="351" t="s">
        <v>3359</v>
      </c>
      <c r="J756" s="353">
        <f>INDEX('Org2567'!$BD$4:$BD$905,MATCH(OrgTbl[[#This Row],[code5]],'Org2567'!$D$4:$D$905,0))</f>
        <v>75</v>
      </c>
      <c r="K756" s="351" t="s">
        <v>918</v>
      </c>
      <c r="L756" s="351" t="str">
        <f>INDEX('Org2567'!$BC$4:$BC$905,MATCH(OrgTbl[[#This Row],[code5]],'Org2567'!$D$4:$D$905,0))</f>
        <v>F1</v>
      </c>
      <c r="M756" s="352">
        <f>INDEX('Org2567'!$BF$4:$BF$905,MATCH(OrgTbl[[#This Row],[code5]],'Org2567'!$D$4:$D$905,0))</f>
        <v>10</v>
      </c>
      <c r="N756" s="354"/>
      <c r="O756" s="351" t="s">
        <v>3366</v>
      </c>
      <c r="P756" s="351" t="str">
        <f>INDEX('Org2567'!$BG$4:$BG$905,MATCH(OrgTbl[[#This Row],[code5]],'Org2567'!$D$4:$D$905,0))</f>
        <v>รพช.F1 P50,000-100,000</v>
      </c>
      <c r="Q756" s="355">
        <f>INDEX('Org2567'!$BE:$BE,MATCH(OrgTbl[[#This Row],[code5]],'Org2567'!$D:$D,0))</f>
        <v>67208</v>
      </c>
      <c r="R756" s="356"/>
    </row>
    <row r="757" spans="1:18" s="146" customFormat="1" ht="21" x14ac:dyDescent="0.6">
      <c r="A757" s="350" t="s">
        <v>3385</v>
      </c>
      <c r="B757" s="351" t="s">
        <v>3386</v>
      </c>
      <c r="C757" s="351" t="str">
        <f>OrgTbl[[#This Row],[name333]]&amp;","&amp;OrgTbl[[#This Row],[TypeID]]</f>
        <v>สวี,รพช.</v>
      </c>
      <c r="D757" s="351" t="str">
        <f>MID(OrgTbl[[#This Row],[name]],10,100)</f>
        <v>สวี</v>
      </c>
      <c r="E757" s="352">
        <v>11</v>
      </c>
      <c r="F757" s="351" t="str" cm="1">
        <f t="array" ref="F757">_xlfn.IFS(OrgTbl[[#This Row],[TypeID]]="รพช.","โรงพยาบาลชุมชน",OrgTbl[[#This Row],[TypeID]]="รพศ.","โรงพยาบาลศูนย์",OrgTbl[[#This Row],[TypeID]]="รพท.","โรงพยาบาลทั่วไป")</f>
        <v>โรงพยาบาลชุมชน</v>
      </c>
      <c r="G757" s="351" t="str">
        <f>INDEX('Org2567'!$BB$4:$BB$905,MATCH(OrgTbl[[#This Row],[code5]],'Org2567'!$D$4:$D$905,0))</f>
        <v>รพช.</v>
      </c>
      <c r="H757" s="352" t="s">
        <v>4058</v>
      </c>
      <c r="I757" s="351" t="s">
        <v>3359</v>
      </c>
      <c r="J757" s="353">
        <f>INDEX('Org2567'!$BD$4:$BD$905,MATCH(OrgTbl[[#This Row],[code5]],'Org2567'!$D$4:$D$905,0))</f>
        <v>66</v>
      </c>
      <c r="K757" s="351" t="s">
        <v>918</v>
      </c>
      <c r="L757" s="351" t="str">
        <f>INDEX('Org2567'!$BC$4:$BC$905,MATCH(OrgTbl[[#This Row],[code5]],'Org2567'!$D$4:$D$905,0))</f>
        <v>F1</v>
      </c>
      <c r="M757" s="352">
        <f>INDEX('Org2567'!$BF$4:$BF$905,MATCH(OrgTbl[[#This Row],[code5]],'Org2567'!$D$4:$D$905,0))</f>
        <v>10</v>
      </c>
      <c r="N757" s="354"/>
      <c r="O757" s="351" t="s">
        <v>3388</v>
      </c>
      <c r="P757" s="351" t="str">
        <f>INDEX('Org2567'!$BG$4:$BG$905,MATCH(OrgTbl[[#This Row],[code5]],'Org2567'!$D$4:$D$905,0))</f>
        <v>รพช.F1 P50,000-100,000</v>
      </c>
      <c r="Q757" s="355">
        <f>INDEX('Org2567'!$BE:$BE,MATCH(OrgTbl[[#This Row],[code5]],'Org2567'!$D:$D,0))</f>
        <v>59828</v>
      </c>
      <c r="R757" s="356"/>
    </row>
    <row r="758" spans="1:18" s="146" customFormat="1" ht="21" x14ac:dyDescent="0.6">
      <c r="A758" s="350" t="s">
        <v>763</v>
      </c>
      <c r="B758" s="351" t="s">
        <v>3389</v>
      </c>
      <c r="C758" s="351" t="str">
        <f>OrgTbl[[#This Row],[name333]]&amp;","&amp;OrgTbl[[#This Row],[TypeID]]</f>
        <v>ทุ่งตะโก,รพช.</v>
      </c>
      <c r="D758" s="351" t="str">
        <f>MID(OrgTbl[[#This Row],[name]],10,100)</f>
        <v>ทุ่งตะโก</v>
      </c>
      <c r="E758" s="352">
        <v>11</v>
      </c>
      <c r="F758" s="351" t="str" cm="1">
        <f t="array" ref="F758">_xlfn.IFS(OrgTbl[[#This Row],[TypeID]]="รพช.","โรงพยาบาลชุมชน",OrgTbl[[#This Row],[TypeID]]="รพศ.","โรงพยาบาลศูนย์",OrgTbl[[#This Row],[TypeID]]="รพท.","โรงพยาบาลทั่วไป")</f>
        <v>โรงพยาบาลชุมชน</v>
      </c>
      <c r="G758" s="351" t="str">
        <f>INDEX('Org2567'!$BB$4:$BB$905,MATCH(OrgTbl[[#This Row],[code5]],'Org2567'!$D$4:$D$905,0))</f>
        <v>รพช.</v>
      </c>
      <c r="H758" s="352" t="s">
        <v>4058</v>
      </c>
      <c r="I758" s="351" t="s">
        <v>3359</v>
      </c>
      <c r="J758" s="353">
        <f>INDEX('Org2567'!$BD$4:$BD$905,MATCH(OrgTbl[[#This Row],[code5]],'Org2567'!$D$4:$D$905,0))</f>
        <v>30</v>
      </c>
      <c r="K758" s="351" t="s">
        <v>923</v>
      </c>
      <c r="L758" s="351" t="str">
        <f>INDEX('Org2567'!$BC$4:$BC$905,MATCH(OrgTbl[[#This Row],[code5]],'Org2567'!$D$4:$D$905,0))</f>
        <v>F2</v>
      </c>
      <c r="M758" s="352">
        <f>INDEX('Org2567'!$BF$4:$BF$905,MATCH(OrgTbl[[#This Row],[code5]],'Org2567'!$D$4:$D$905,0))</f>
        <v>5</v>
      </c>
      <c r="N758" s="354"/>
      <c r="O758" s="351" t="s">
        <v>3391</v>
      </c>
      <c r="P758" s="351" t="str">
        <f>INDEX('Org2567'!$BG$4:$BG$905,MATCH(OrgTbl[[#This Row],[code5]],'Org2567'!$D$4:$D$905,0))</f>
        <v>รพช.F2 P&lt;=30,000</v>
      </c>
      <c r="Q758" s="355">
        <f>INDEX('Org2567'!$BE:$BE,MATCH(OrgTbl[[#This Row],[code5]],'Org2567'!$D:$D,0))</f>
        <v>20954</v>
      </c>
      <c r="R758" s="356"/>
    </row>
    <row r="759" spans="1:18" s="146" customFormat="1" ht="21" x14ac:dyDescent="0.6">
      <c r="A759" s="350" t="s">
        <v>757</v>
      </c>
      <c r="B759" s="351" t="s">
        <v>3367</v>
      </c>
      <c r="C759" s="351" t="str">
        <f>OrgTbl[[#This Row],[name333]]&amp;","&amp;OrgTbl[[#This Row],[TypeID]]</f>
        <v>ปะทิว,รพช.</v>
      </c>
      <c r="D759" s="351" t="str">
        <f>MID(OrgTbl[[#This Row],[name]],10,100)</f>
        <v>ปะทิว</v>
      </c>
      <c r="E759" s="352">
        <v>11</v>
      </c>
      <c r="F759" s="351" t="str" cm="1">
        <f t="array" ref="F759">_xlfn.IFS(OrgTbl[[#This Row],[TypeID]]="รพช.","โรงพยาบาลชุมชน",OrgTbl[[#This Row],[TypeID]]="รพศ.","โรงพยาบาลศูนย์",OrgTbl[[#This Row],[TypeID]]="รพท.","โรงพยาบาลทั่วไป")</f>
        <v>โรงพยาบาลชุมชน</v>
      </c>
      <c r="G759" s="351" t="str">
        <f>INDEX('Org2567'!$BB$4:$BB$905,MATCH(OrgTbl[[#This Row],[code5]],'Org2567'!$D$4:$D$905,0))</f>
        <v>รพช.</v>
      </c>
      <c r="H759" s="352" t="s">
        <v>4058</v>
      </c>
      <c r="I759" s="351" t="s">
        <v>3359</v>
      </c>
      <c r="J759" s="353">
        <f>INDEX('Org2567'!$BD$4:$BD$905,MATCH(OrgTbl[[#This Row],[code5]],'Org2567'!$D$4:$D$905,0))</f>
        <v>47</v>
      </c>
      <c r="K759" s="351" t="s">
        <v>918</v>
      </c>
      <c r="L759" s="351" t="str">
        <f>INDEX('Org2567'!$BC$4:$BC$905,MATCH(OrgTbl[[#This Row],[code5]],'Org2567'!$D$4:$D$905,0))</f>
        <v>F2</v>
      </c>
      <c r="M759" s="352">
        <f>INDEX('Org2567'!$BF$4:$BF$905,MATCH(OrgTbl[[#This Row],[code5]],'Org2567'!$D$4:$D$905,0))</f>
        <v>5</v>
      </c>
      <c r="N759" s="354"/>
      <c r="O759" s="351" t="s">
        <v>3369</v>
      </c>
      <c r="P759" s="351" t="str">
        <f>INDEX('Org2567'!$BG$4:$BG$905,MATCH(OrgTbl[[#This Row],[code5]],'Org2567'!$D$4:$D$905,0))</f>
        <v>รพช.F2 P&lt;=30,000</v>
      </c>
      <c r="Q759" s="355">
        <f>INDEX('Org2567'!$BE:$BE,MATCH(OrgTbl[[#This Row],[code5]],'Org2567'!$D:$D,0))</f>
        <v>22821</v>
      </c>
      <c r="R759" s="356"/>
    </row>
    <row r="760" spans="1:18" s="146" customFormat="1" ht="21" x14ac:dyDescent="0.6">
      <c r="A760" s="350" t="s">
        <v>760</v>
      </c>
      <c r="B760" s="351" t="s">
        <v>3376</v>
      </c>
      <c r="C760" s="351" t="str">
        <f>OrgTbl[[#This Row],[name333]]&amp;","&amp;OrgTbl[[#This Row],[TypeID]]</f>
        <v>ปากน้ำหลังสวน,รพช.</v>
      </c>
      <c r="D760" s="351" t="str">
        <f>MID(OrgTbl[[#This Row],[name]],10,100)</f>
        <v>ปากน้ำหลังสวน</v>
      </c>
      <c r="E760" s="352">
        <v>11</v>
      </c>
      <c r="F760" s="351" t="str" cm="1">
        <f t="array" ref="F760">_xlfn.IFS(OrgTbl[[#This Row],[TypeID]]="รพช.","โรงพยาบาลชุมชน",OrgTbl[[#This Row],[TypeID]]="รพศ.","โรงพยาบาลศูนย์",OrgTbl[[#This Row],[TypeID]]="รพท.","โรงพยาบาลทั่วไป")</f>
        <v>โรงพยาบาลชุมชน</v>
      </c>
      <c r="G760" s="351" t="str">
        <f>INDEX('Org2567'!$BB$4:$BB$905,MATCH(OrgTbl[[#This Row],[code5]],'Org2567'!$D$4:$D$905,0))</f>
        <v>รพช.</v>
      </c>
      <c r="H760" s="352" t="s">
        <v>4058</v>
      </c>
      <c r="I760" s="351" t="s">
        <v>3359</v>
      </c>
      <c r="J760" s="353">
        <f>INDEX('Org2567'!$BD$4:$BD$905,MATCH(OrgTbl[[#This Row],[code5]],'Org2567'!$D$4:$D$905,0))</f>
        <v>12</v>
      </c>
      <c r="K760" s="351" t="s">
        <v>918</v>
      </c>
      <c r="L760" s="351" t="str">
        <f>INDEX('Org2567'!$BC$4:$BC$905,MATCH(OrgTbl[[#This Row],[code5]],'Org2567'!$D$4:$D$905,0))</f>
        <v>F2</v>
      </c>
      <c r="M760" s="352">
        <f>INDEX('Org2567'!$BF$4:$BF$905,MATCH(OrgTbl[[#This Row],[code5]],'Org2567'!$D$4:$D$905,0))</f>
        <v>5</v>
      </c>
      <c r="N760" s="354"/>
      <c r="O760" s="351" t="s">
        <v>3378</v>
      </c>
      <c r="P760" s="351" t="str">
        <f>INDEX('Org2567'!$BG$4:$BG$905,MATCH(OrgTbl[[#This Row],[code5]],'Org2567'!$D$4:$D$905,0))</f>
        <v>รพช.F2 P&lt;=30,000</v>
      </c>
      <c r="Q760" s="355">
        <f>INDEX('Org2567'!$BE:$BE,MATCH(OrgTbl[[#This Row],[code5]],'Org2567'!$D:$D,0))</f>
        <v>17782</v>
      </c>
      <c r="R760" s="356"/>
    </row>
    <row r="761" spans="1:18" s="146" customFormat="1" ht="21" x14ac:dyDescent="0.6">
      <c r="A761" s="350" t="s">
        <v>762</v>
      </c>
      <c r="B761" s="351" t="s">
        <v>3382</v>
      </c>
      <c r="C761" s="351" t="str">
        <f>OrgTbl[[#This Row],[name333]]&amp;","&amp;OrgTbl[[#This Row],[TypeID]]</f>
        <v>พะโต๊ะ,รพช.</v>
      </c>
      <c r="D761" s="351" t="str">
        <f>MID(OrgTbl[[#This Row],[name]],10,100)</f>
        <v>พะโต๊ะ</v>
      </c>
      <c r="E761" s="352">
        <v>11</v>
      </c>
      <c r="F761" s="351" t="str" cm="1">
        <f t="array" ref="F761">_xlfn.IFS(OrgTbl[[#This Row],[TypeID]]="รพช.","โรงพยาบาลชุมชน",OrgTbl[[#This Row],[TypeID]]="รพศ.","โรงพยาบาลศูนย์",OrgTbl[[#This Row],[TypeID]]="รพท.","โรงพยาบาลทั่วไป")</f>
        <v>โรงพยาบาลชุมชน</v>
      </c>
      <c r="G761" s="351" t="str">
        <f>INDEX('Org2567'!$BB$4:$BB$905,MATCH(OrgTbl[[#This Row],[code5]],'Org2567'!$D$4:$D$905,0))</f>
        <v>รพช.</v>
      </c>
      <c r="H761" s="352" t="s">
        <v>4058</v>
      </c>
      <c r="I761" s="351" t="s">
        <v>3359</v>
      </c>
      <c r="J761" s="353">
        <f>INDEX('Org2567'!$BD$4:$BD$905,MATCH(OrgTbl[[#This Row],[code5]],'Org2567'!$D$4:$D$905,0))</f>
        <v>30</v>
      </c>
      <c r="K761" s="351" t="s">
        <v>918</v>
      </c>
      <c r="L761" s="351" t="str">
        <f>INDEX('Org2567'!$BC$4:$BC$905,MATCH(OrgTbl[[#This Row],[code5]],'Org2567'!$D$4:$D$905,0))</f>
        <v>F2</v>
      </c>
      <c r="M761" s="352">
        <f>INDEX('Org2567'!$BF$4:$BF$905,MATCH(OrgTbl[[#This Row],[code5]],'Org2567'!$D$4:$D$905,0))</f>
        <v>5</v>
      </c>
      <c r="N761" s="354"/>
      <c r="O761" s="351" t="s">
        <v>3384</v>
      </c>
      <c r="P761" s="351" t="str">
        <f>INDEX('Org2567'!$BG$4:$BG$905,MATCH(OrgTbl[[#This Row],[code5]],'Org2567'!$D$4:$D$905,0))</f>
        <v>รพช.F2 P&lt;=30,000</v>
      </c>
      <c r="Q761" s="355">
        <f>INDEX('Org2567'!$BE:$BE,MATCH(OrgTbl[[#This Row],[code5]],'Org2567'!$D:$D,0))</f>
        <v>20997</v>
      </c>
      <c r="R761" s="356"/>
    </row>
    <row r="762" spans="1:18" s="146" customFormat="1" ht="21" x14ac:dyDescent="0.6">
      <c r="A762" s="350" t="s">
        <v>758</v>
      </c>
      <c r="B762" s="351" t="s">
        <v>3370</v>
      </c>
      <c r="C762" s="351" t="str">
        <f>OrgTbl[[#This Row],[name333]]&amp;","&amp;OrgTbl[[#This Row],[TypeID]]</f>
        <v>มาบอำมฤต,รพช.</v>
      </c>
      <c r="D762" s="351" t="str">
        <f>MID(OrgTbl[[#This Row],[name]],10,100)</f>
        <v>มาบอำมฤต</v>
      </c>
      <c r="E762" s="352">
        <v>11</v>
      </c>
      <c r="F762" s="351" t="str" cm="1">
        <f t="array" ref="F762">_xlfn.IFS(OrgTbl[[#This Row],[TypeID]]="รพช.","โรงพยาบาลชุมชน",OrgTbl[[#This Row],[TypeID]]="รพศ.","โรงพยาบาลศูนย์",OrgTbl[[#This Row],[TypeID]]="รพท.","โรงพยาบาลทั่วไป")</f>
        <v>โรงพยาบาลชุมชน</v>
      </c>
      <c r="G762" s="351" t="str">
        <f>INDEX('Org2567'!$BB$4:$BB$905,MATCH(OrgTbl[[#This Row],[code5]],'Org2567'!$D$4:$D$905,0))</f>
        <v>รพช.</v>
      </c>
      <c r="H762" s="352" t="s">
        <v>4058</v>
      </c>
      <c r="I762" s="351" t="s">
        <v>3359</v>
      </c>
      <c r="J762" s="353">
        <f>INDEX('Org2567'!$BD$4:$BD$905,MATCH(OrgTbl[[#This Row],[code5]],'Org2567'!$D$4:$D$905,0))</f>
        <v>30</v>
      </c>
      <c r="K762" s="351" t="s">
        <v>918</v>
      </c>
      <c r="L762" s="351" t="str">
        <f>INDEX('Org2567'!$BC$4:$BC$905,MATCH(OrgTbl[[#This Row],[code5]],'Org2567'!$D$4:$D$905,0))</f>
        <v>F2</v>
      </c>
      <c r="M762" s="352">
        <f>INDEX('Org2567'!$BF$4:$BF$905,MATCH(OrgTbl[[#This Row],[code5]],'Org2567'!$D$4:$D$905,0))</f>
        <v>5</v>
      </c>
      <c r="N762" s="354"/>
      <c r="O762" s="351" t="s">
        <v>3372</v>
      </c>
      <c r="P762" s="351" t="str">
        <f>INDEX('Org2567'!$BG$4:$BG$905,MATCH(OrgTbl[[#This Row],[code5]],'Org2567'!$D$4:$D$905,0))</f>
        <v>รพช.F2 P&lt;=30,000</v>
      </c>
      <c r="Q762" s="355">
        <f>INDEX('Org2567'!$BE:$BE,MATCH(OrgTbl[[#This Row],[code5]],'Org2567'!$D:$D,0))</f>
        <v>16338</v>
      </c>
      <c r="R762" s="356"/>
    </row>
    <row r="763" spans="1:18" s="146" customFormat="1" ht="21" x14ac:dyDescent="0.6">
      <c r="A763" s="350" t="s">
        <v>761</v>
      </c>
      <c r="B763" s="351" t="s">
        <v>3379</v>
      </c>
      <c r="C763" s="351" t="str">
        <f>OrgTbl[[#This Row],[name333]]&amp;","&amp;OrgTbl[[#This Row],[TypeID]]</f>
        <v>ละแม,รพช.</v>
      </c>
      <c r="D763" s="351" t="str">
        <f>MID(OrgTbl[[#This Row],[name]],10,100)</f>
        <v>ละแม</v>
      </c>
      <c r="E763" s="352">
        <v>11</v>
      </c>
      <c r="F763" s="351" t="str" cm="1">
        <f t="array" ref="F763">_xlfn.IFS(OrgTbl[[#This Row],[TypeID]]="รพช.","โรงพยาบาลชุมชน",OrgTbl[[#This Row],[TypeID]]="รพศ.","โรงพยาบาลศูนย์",OrgTbl[[#This Row],[TypeID]]="รพท.","โรงพยาบาลทั่วไป")</f>
        <v>โรงพยาบาลชุมชน</v>
      </c>
      <c r="G763" s="351" t="str">
        <f>INDEX('Org2567'!$BB$4:$BB$905,MATCH(OrgTbl[[#This Row],[code5]],'Org2567'!$D$4:$D$905,0))</f>
        <v>รพช.</v>
      </c>
      <c r="H763" s="352" t="s">
        <v>4058</v>
      </c>
      <c r="I763" s="351" t="s">
        <v>3359</v>
      </c>
      <c r="J763" s="353">
        <f>INDEX('Org2567'!$BD$4:$BD$905,MATCH(OrgTbl[[#This Row],[code5]],'Org2567'!$D$4:$D$905,0))</f>
        <v>30</v>
      </c>
      <c r="K763" s="351" t="s">
        <v>923</v>
      </c>
      <c r="L763" s="351" t="str">
        <f>INDEX('Org2567'!$BC$4:$BC$905,MATCH(OrgTbl[[#This Row],[code5]],'Org2567'!$D$4:$D$905,0))</f>
        <v>F2</v>
      </c>
      <c r="M763" s="352">
        <f>INDEX('Org2567'!$BF$4:$BF$905,MATCH(OrgTbl[[#This Row],[code5]],'Org2567'!$D$4:$D$905,0))</f>
        <v>5</v>
      </c>
      <c r="N763" s="354"/>
      <c r="O763" s="351" t="s">
        <v>3381</v>
      </c>
      <c r="P763" s="351" t="str">
        <f>INDEX('Org2567'!$BG$4:$BG$905,MATCH(OrgTbl[[#This Row],[code5]],'Org2567'!$D$4:$D$905,0))</f>
        <v>รพช.F2 P&lt;=30,000</v>
      </c>
      <c r="Q763" s="355">
        <f>INDEX('Org2567'!$BE:$BE,MATCH(OrgTbl[[#This Row],[code5]],'Org2567'!$D:$D,0))</f>
        <v>24387</v>
      </c>
      <c r="R763" s="356"/>
    </row>
    <row r="764" spans="1:18" s="146" customFormat="1" ht="21" x14ac:dyDescent="0.6">
      <c r="A764" s="350" t="s">
        <v>755</v>
      </c>
      <c r="B764" s="351" t="s">
        <v>3361</v>
      </c>
      <c r="C764" s="351" t="str">
        <f>OrgTbl[[#This Row],[name333]]&amp;","&amp;OrgTbl[[#This Row],[TypeID]]</f>
        <v>ปากน้ำชุมพร,รพช.</v>
      </c>
      <c r="D764" s="351" t="str">
        <f>MID(OrgTbl[[#This Row],[name]],10,100)</f>
        <v>ปากน้ำชุมพร</v>
      </c>
      <c r="E764" s="352">
        <v>11</v>
      </c>
      <c r="F764" s="351" t="str" cm="1">
        <f t="array" ref="F764">_xlfn.IFS(OrgTbl[[#This Row],[TypeID]]="รพช.","โรงพยาบาลชุมชน",OrgTbl[[#This Row],[TypeID]]="รพศ.","โรงพยาบาลศูนย์",OrgTbl[[#This Row],[TypeID]]="รพท.","โรงพยาบาลทั่วไป")</f>
        <v>โรงพยาบาลชุมชน</v>
      </c>
      <c r="G764" s="351" t="str">
        <f>INDEX('Org2567'!$BB$4:$BB$905,MATCH(OrgTbl[[#This Row],[code5]],'Org2567'!$D$4:$D$905,0))</f>
        <v>รพช.</v>
      </c>
      <c r="H764" s="352" t="s">
        <v>4058</v>
      </c>
      <c r="I764" s="351" t="s">
        <v>3359</v>
      </c>
      <c r="J764" s="353">
        <f>INDEX('Org2567'!$BD$4:$BD$905,MATCH(OrgTbl[[#This Row],[code5]],'Org2567'!$D$4:$D$905,0))</f>
        <v>10</v>
      </c>
      <c r="K764" s="351" t="s">
        <v>918</v>
      </c>
      <c r="L764" s="351" t="str">
        <f>INDEX('Org2567'!$BC$4:$BC$905,MATCH(OrgTbl[[#This Row],[code5]],'Org2567'!$D$4:$D$905,0))</f>
        <v>F3</v>
      </c>
      <c r="M764" s="352">
        <f>INDEX('Org2567'!$BF$4:$BF$905,MATCH(OrgTbl[[#This Row],[code5]],'Org2567'!$D$4:$D$905,0))</f>
        <v>2</v>
      </c>
      <c r="N764" s="354"/>
      <c r="O764" s="351" t="s">
        <v>3363</v>
      </c>
      <c r="P764" s="351" t="str">
        <f>INDEX('Org2567'!$BG$4:$BG$905,MATCH(OrgTbl[[#This Row],[code5]],'Org2567'!$D$4:$D$905,0))</f>
        <v>รพช.F3 P&lt;=15,000</v>
      </c>
      <c r="Q764" s="355">
        <f>INDEX('Org2567'!$BE:$BE,MATCH(OrgTbl[[#This Row],[code5]],'Org2567'!$D:$D,0))</f>
        <v>13316</v>
      </c>
      <c r="R764" s="356"/>
    </row>
    <row r="765" spans="1:18" s="146" customFormat="1" ht="21" x14ac:dyDescent="0.6">
      <c r="A765" s="350" t="s">
        <v>764</v>
      </c>
      <c r="B765" s="351" t="s">
        <v>3147</v>
      </c>
      <c r="C765" s="351" t="str">
        <f>OrgTbl[[#This Row],[name333]]&amp;","&amp;OrgTbl[[#This Row],[TypeID]]</f>
        <v>มหาราชนครศรีธรรมราช,รพศ.</v>
      </c>
      <c r="D765" s="351" t="str">
        <f>MID(OrgTbl[[#This Row],[name]],10,100)</f>
        <v>มหาราชนครศรีธรรมราช</v>
      </c>
      <c r="E765" s="352">
        <v>11</v>
      </c>
      <c r="F765" s="351" t="str" cm="1">
        <f t="array" ref="F765">_xlfn.IFS(OrgTbl[[#This Row],[TypeID]]="รพช.","โรงพยาบาลชุมชน",OrgTbl[[#This Row],[TypeID]]="รพศ.","โรงพยาบาลศูนย์",OrgTbl[[#This Row],[TypeID]]="รพท.","โรงพยาบาลทั่วไป")</f>
        <v>โรงพยาบาลศูนย์</v>
      </c>
      <c r="G765" s="351" t="str">
        <f>INDEX('Org2567'!$BB$4:$BB$905,MATCH(OrgTbl[[#This Row],[code5]],'Org2567'!$D$4:$D$905,0))</f>
        <v>รพศ.</v>
      </c>
      <c r="H765" s="352" t="s">
        <v>4059</v>
      </c>
      <c r="I765" s="351" t="s">
        <v>3149</v>
      </c>
      <c r="J765" s="353">
        <f>INDEX('Org2567'!$BD$4:$BD$905,MATCH(OrgTbl[[#This Row],[code5]],'Org2567'!$D$4:$D$905,0))</f>
        <v>866</v>
      </c>
      <c r="K765" s="351" t="s">
        <v>918</v>
      </c>
      <c r="L765" s="351" t="str">
        <f>INDEX('Org2567'!$BC$4:$BC$905,MATCH(OrgTbl[[#This Row],[code5]],'Org2567'!$D$4:$D$905,0))</f>
        <v>A</v>
      </c>
      <c r="M765" s="352">
        <f>INDEX('Org2567'!$BF$4:$BF$905,MATCH(OrgTbl[[#This Row],[code5]],'Org2567'!$D$4:$D$905,0))</f>
        <v>19</v>
      </c>
      <c r="N765" s="354"/>
      <c r="O765" s="351" t="s">
        <v>3150</v>
      </c>
      <c r="P765" s="351" t="str">
        <f>INDEX('Org2567'!$BG$4:$BG$905,MATCH(OrgTbl[[#This Row],[code5]],'Org2567'!$D$4:$D$905,0))</f>
        <v>รพศ.A B&gt;700to1000</v>
      </c>
      <c r="Q765" s="355">
        <f>INDEX('Org2567'!$BE:$BE,MATCH(OrgTbl[[#This Row],[code5]],'Org2567'!$D:$D,0))</f>
        <v>115839</v>
      </c>
      <c r="R765" s="356"/>
    </row>
    <row r="766" spans="1:18" s="146" customFormat="1" ht="21" x14ac:dyDescent="0.6">
      <c r="A766" s="350" t="s">
        <v>772</v>
      </c>
      <c r="B766" s="351" t="s">
        <v>3170</v>
      </c>
      <c r="C766" s="351" t="str">
        <f>OrgTbl[[#This Row],[name333]]&amp;","&amp;OrgTbl[[#This Row],[TypeID]]</f>
        <v>ทุ่งสง,รพท.</v>
      </c>
      <c r="D766" s="351" t="str">
        <f>MID(OrgTbl[[#This Row],[name]],10,100)</f>
        <v>ทุ่งสง</v>
      </c>
      <c r="E766" s="352">
        <v>11</v>
      </c>
      <c r="F766" s="351" t="str" cm="1">
        <f t="array" ref="F766">_xlfn.IFS(OrgTbl[[#This Row],[TypeID]]="รพช.","โรงพยาบาลชุมชน",OrgTbl[[#This Row],[TypeID]]="รพศ.","โรงพยาบาลศูนย์",OrgTbl[[#This Row],[TypeID]]="รพท.","โรงพยาบาลทั่วไป")</f>
        <v>โรงพยาบาลทั่วไป</v>
      </c>
      <c r="G766" s="351" t="str">
        <f>INDEX('Org2567'!$BB$4:$BB$905,MATCH(OrgTbl[[#This Row],[code5]],'Org2567'!$D$4:$D$905,0))</f>
        <v>รพท.</v>
      </c>
      <c r="H766" s="352" t="s">
        <v>4059</v>
      </c>
      <c r="I766" s="351" t="s">
        <v>3149</v>
      </c>
      <c r="J766" s="353">
        <f>INDEX('Org2567'!$BD$4:$BD$905,MATCH(OrgTbl[[#This Row],[code5]],'Org2567'!$D$4:$D$905,0))</f>
        <v>330</v>
      </c>
      <c r="K766" s="351" t="s">
        <v>918</v>
      </c>
      <c r="L766" s="351" t="str">
        <f>INDEX('Org2567'!$BC$4:$BC$905,MATCH(OrgTbl[[#This Row],[code5]],'Org2567'!$D$4:$D$905,0))</f>
        <v>S</v>
      </c>
      <c r="M766" s="352">
        <f>INDEX('Org2567'!$BF$4:$BF$905,MATCH(OrgTbl[[#This Row],[code5]],'Org2567'!$D$4:$D$905,0))</f>
        <v>16</v>
      </c>
      <c r="N766" s="354"/>
      <c r="O766" s="351" t="s">
        <v>3172</v>
      </c>
      <c r="P766" s="351" t="str">
        <f>INDEX('Org2567'!$BG$4:$BG$905,MATCH(OrgTbl[[#This Row],[code5]],'Org2567'!$D$4:$D$905,0))</f>
        <v>รพท.S B&lt;=400</v>
      </c>
      <c r="Q766" s="355">
        <f>INDEX('Org2567'!$BE:$BE,MATCH(OrgTbl[[#This Row],[code5]],'Org2567'!$D:$D,0))</f>
        <v>111601</v>
      </c>
      <c r="R766" s="356"/>
    </row>
    <row r="767" spans="1:18" s="146" customFormat="1" ht="21" x14ac:dyDescent="0.6">
      <c r="A767" s="350" t="s">
        <v>777</v>
      </c>
      <c r="B767" s="351" t="s">
        <v>3185</v>
      </c>
      <c r="C767" s="351" t="str">
        <f>OrgTbl[[#This Row],[name333]]&amp;","&amp;OrgTbl[[#This Row],[TypeID]]</f>
        <v>สิชล,รพท.</v>
      </c>
      <c r="D767" s="351" t="str">
        <f>MID(OrgTbl[[#This Row],[name]],10,100)</f>
        <v>สิชล</v>
      </c>
      <c r="E767" s="352">
        <v>11</v>
      </c>
      <c r="F767" s="351" t="str" cm="1">
        <f t="array" ref="F767">_xlfn.IFS(OrgTbl[[#This Row],[TypeID]]="รพช.","โรงพยาบาลชุมชน",OrgTbl[[#This Row],[TypeID]]="รพศ.","โรงพยาบาลศูนย์",OrgTbl[[#This Row],[TypeID]]="รพท.","โรงพยาบาลทั่วไป")</f>
        <v>โรงพยาบาลทั่วไป</v>
      </c>
      <c r="G767" s="351" t="str">
        <f>INDEX('Org2567'!$BB$4:$BB$905,MATCH(OrgTbl[[#This Row],[code5]],'Org2567'!$D$4:$D$905,0))</f>
        <v>รพท.</v>
      </c>
      <c r="H767" s="352" t="s">
        <v>4059</v>
      </c>
      <c r="I767" s="351" t="s">
        <v>3149</v>
      </c>
      <c r="J767" s="353">
        <f>INDEX('Org2567'!$BD$4:$BD$905,MATCH(OrgTbl[[#This Row],[code5]],'Org2567'!$D$4:$D$905,0))</f>
        <v>306</v>
      </c>
      <c r="K767" s="351" t="s">
        <v>918</v>
      </c>
      <c r="L767" s="351" t="str">
        <f>INDEX('Org2567'!$BC$4:$BC$905,MATCH(OrgTbl[[#This Row],[code5]],'Org2567'!$D$4:$D$905,0))</f>
        <v>S</v>
      </c>
      <c r="M767" s="352">
        <f>INDEX('Org2567'!$BF$4:$BF$905,MATCH(OrgTbl[[#This Row],[code5]],'Org2567'!$D$4:$D$905,0))</f>
        <v>16</v>
      </c>
      <c r="N767" s="354"/>
      <c r="O767" s="351" t="s">
        <v>3187</v>
      </c>
      <c r="P767" s="351" t="str">
        <f>INDEX('Org2567'!$BG$4:$BG$905,MATCH(OrgTbl[[#This Row],[code5]],'Org2567'!$D$4:$D$905,0))</f>
        <v>รพท.S B&lt;=400</v>
      </c>
      <c r="Q767" s="355">
        <f>INDEX('Org2567'!$BE:$BE,MATCH(OrgTbl[[#This Row],[code5]],'Org2567'!$D:$D,0))</f>
        <v>73884</v>
      </c>
      <c r="R767" s="356"/>
    </row>
    <row r="768" spans="1:18" s="146" customFormat="1" ht="21" x14ac:dyDescent="0.6">
      <c r="A768" s="350" t="s">
        <v>771</v>
      </c>
      <c r="B768" s="351" t="s">
        <v>3168</v>
      </c>
      <c r="C768" s="351" t="str">
        <f>OrgTbl[[#This Row],[name333]]&amp;","&amp;OrgTbl[[#This Row],[TypeID]]</f>
        <v>ท่าศาลา,รพท.</v>
      </c>
      <c r="D768" s="351" t="str">
        <f>MID(OrgTbl[[#This Row],[name]],10,100)</f>
        <v>ท่าศาลา</v>
      </c>
      <c r="E768" s="352">
        <v>11</v>
      </c>
      <c r="F768" s="351" t="str" cm="1">
        <f t="array" ref="F768">_xlfn.IFS(OrgTbl[[#This Row],[TypeID]]="รพช.","โรงพยาบาลชุมชน",OrgTbl[[#This Row],[TypeID]]="รพศ.","โรงพยาบาลศูนย์",OrgTbl[[#This Row],[TypeID]]="รพท.","โรงพยาบาลทั่วไป")</f>
        <v>โรงพยาบาลทั่วไป</v>
      </c>
      <c r="G768" s="351" t="str">
        <f>INDEX('Org2567'!$BB$4:$BB$905,MATCH(OrgTbl[[#This Row],[code5]],'Org2567'!$D$4:$D$905,0))</f>
        <v>รพท.</v>
      </c>
      <c r="H768" s="352" t="s">
        <v>4059</v>
      </c>
      <c r="I768" s="351" t="s">
        <v>3149</v>
      </c>
      <c r="J768" s="353">
        <f>INDEX('Org2567'!$BD$4:$BD$905,MATCH(OrgTbl[[#This Row],[code5]],'Org2567'!$D$4:$D$905,0))</f>
        <v>300</v>
      </c>
      <c r="K768" s="351" t="s">
        <v>923</v>
      </c>
      <c r="L768" s="351" t="str">
        <f>INDEX('Org2567'!$BC$4:$BC$905,MATCH(OrgTbl[[#This Row],[code5]],'Org2567'!$D$4:$D$905,0))</f>
        <v>M1</v>
      </c>
      <c r="M768" s="352">
        <f>INDEX('Org2567'!$BF$4:$BF$905,MATCH(OrgTbl[[#This Row],[code5]],'Org2567'!$D$4:$D$905,0))</f>
        <v>15</v>
      </c>
      <c r="N768" s="354"/>
      <c r="O768" s="351" t="s">
        <v>3169</v>
      </c>
      <c r="P768" s="351" t="str">
        <f>INDEX('Org2567'!$BG$4:$BG$905,MATCH(OrgTbl[[#This Row],[code5]],'Org2567'!$D$4:$D$905,0))</f>
        <v>รพท.M1 B&gt;200</v>
      </c>
      <c r="Q768" s="355">
        <f>INDEX('Org2567'!$BE:$BE,MATCH(OrgTbl[[#This Row],[code5]],'Org2567'!$D:$D,0))</f>
        <v>101623</v>
      </c>
      <c r="R768" s="356"/>
    </row>
    <row r="769" spans="1:18" s="146" customFormat="1" ht="21" x14ac:dyDescent="0.6">
      <c r="A769" s="350" t="s">
        <v>775</v>
      </c>
      <c r="B769" s="351" t="s">
        <v>3179</v>
      </c>
      <c r="C769" s="351" t="str">
        <f>OrgTbl[[#This Row],[name333]]&amp;","&amp;OrgTbl[[#This Row],[TypeID]]</f>
        <v>ปากพนัง,รพช.</v>
      </c>
      <c r="D769" s="351" t="str">
        <f>MID(OrgTbl[[#This Row],[name]],10,100)</f>
        <v>ปากพนัง</v>
      </c>
      <c r="E769" s="352">
        <v>11</v>
      </c>
      <c r="F769" s="351" t="str" cm="1">
        <f t="array" ref="F769">_xlfn.IFS(OrgTbl[[#This Row],[TypeID]]="รพช.","โรงพยาบาลชุมชน",OrgTbl[[#This Row],[TypeID]]="รพศ.","โรงพยาบาลศูนย์",OrgTbl[[#This Row],[TypeID]]="รพท.","โรงพยาบาลทั่วไป")</f>
        <v>โรงพยาบาลชุมชน</v>
      </c>
      <c r="G769" s="351" t="str">
        <f>INDEX('Org2567'!$BB$4:$BB$905,MATCH(OrgTbl[[#This Row],[code5]],'Org2567'!$D$4:$D$905,0))</f>
        <v>รพช.</v>
      </c>
      <c r="H769" s="352" t="s">
        <v>4059</v>
      </c>
      <c r="I769" s="351" t="s">
        <v>3149</v>
      </c>
      <c r="J769" s="353">
        <f>INDEX('Org2567'!$BD$4:$BD$905,MATCH(OrgTbl[[#This Row],[code5]],'Org2567'!$D$4:$D$905,0))</f>
        <v>105</v>
      </c>
      <c r="K769" s="351" t="s">
        <v>923</v>
      </c>
      <c r="L769" s="351" t="str">
        <f>INDEX('Org2567'!$BC$4:$BC$905,MATCH(OrgTbl[[#This Row],[code5]],'Org2567'!$D$4:$D$905,0))</f>
        <v>M2</v>
      </c>
      <c r="M769" s="352">
        <f>INDEX('Org2567'!$BF$4:$BF$905,MATCH(OrgTbl[[#This Row],[code5]],'Org2567'!$D$4:$D$905,0))</f>
        <v>13</v>
      </c>
      <c r="N769" s="354"/>
      <c r="O769" s="351" t="s">
        <v>3181</v>
      </c>
      <c r="P769" s="351" t="str">
        <f>INDEX('Org2567'!$BG$4:$BG$905,MATCH(OrgTbl[[#This Row],[code5]],'Org2567'!$D$4:$D$905,0))</f>
        <v>รพช.M2 B&gt;100</v>
      </c>
      <c r="Q769" s="355">
        <f>INDEX('Org2567'!$BE:$BE,MATCH(OrgTbl[[#This Row],[code5]],'Org2567'!$D:$D,0))</f>
        <v>59354</v>
      </c>
      <c r="R769" s="356"/>
    </row>
    <row r="770" spans="1:18" s="146" customFormat="1" ht="21" x14ac:dyDescent="0.6">
      <c r="A770" s="350" t="s">
        <v>767</v>
      </c>
      <c r="B770" s="351" t="s">
        <v>3155</v>
      </c>
      <c r="C770" s="351" t="str">
        <f>OrgTbl[[#This Row],[name333]]&amp;","&amp;OrgTbl[[#This Row],[TypeID]]</f>
        <v>สมเด็จพระยุพราชฉวาง,รพช.</v>
      </c>
      <c r="D770" s="351" t="str">
        <f>MID(OrgTbl[[#This Row],[name]],10,100)</f>
        <v>สมเด็จพระยุพราชฉวาง</v>
      </c>
      <c r="E770" s="352">
        <v>11</v>
      </c>
      <c r="F770" s="351" t="str" cm="1">
        <f t="array" ref="F770">_xlfn.IFS(OrgTbl[[#This Row],[TypeID]]="รพช.","โรงพยาบาลชุมชน",OrgTbl[[#This Row],[TypeID]]="รพศ.","โรงพยาบาลศูนย์",OrgTbl[[#This Row],[TypeID]]="รพท.","โรงพยาบาลทั่วไป")</f>
        <v>โรงพยาบาลชุมชน</v>
      </c>
      <c r="G770" s="351" t="str">
        <f>INDEX('Org2567'!$BB$4:$BB$905,MATCH(OrgTbl[[#This Row],[code5]],'Org2567'!$D$4:$D$905,0))</f>
        <v>รพช.</v>
      </c>
      <c r="H770" s="352" t="s">
        <v>4059</v>
      </c>
      <c r="I770" s="351" t="s">
        <v>3149</v>
      </c>
      <c r="J770" s="353">
        <f>INDEX('Org2567'!$BD$4:$BD$905,MATCH(OrgTbl[[#This Row],[code5]],'Org2567'!$D$4:$D$905,0))</f>
        <v>143</v>
      </c>
      <c r="K770" s="351" t="s">
        <v>923</v>
      </c>
      <c r="L770" s="351" t="str">
        <f>INDEX('Org2567'!$BC$4:$BC$905,MATCH(OrgTbl[[#This Row],[code5]],'Org2567'!$D$4:$D$905,0))</f>
        <v>M2</v>
      </c>
      <c r="M770" s="352">
        <f>INDEX('Org2567'!$BF$4:$BF$905,MATCH(OrgTbl[[#This Row],[code5]],'Org2567'!$D$4:$D$905,0))</f>
        <v>13</v>
      </c>
      <c r="N770" s="354"/>
      <c r="O770" s="351" t="s">
        <v>3158</v>
      </c>
      <c r="P770" s="351" t="str">
        <f>INDEX('Org2567'!$BG$4:$BG$905,MATCH(OrgTbl[[#This Row],[code5]],'Org2567'!$D$4:$D$905,0))</f>
        <v>รพช.M2 B&gt;100</v>
      </c>
      <c r="Q770" s="355">
        <f>INDEX('Org2567'!$BE:$BE,MATCH(OrgTbl[[#This Row],[code5]],'Org2567'!$D:$D,0))</f>
        <v>51689</v>
      </c>
      <c r="R770" s="356"/>
    </row>
    <row r="771" spans="1:18" s="146" customFormat="1" ht="21" x14ac:dyDescent="0.6">
      <c r="A771" s="350" t="s">
        <v>770</v>
      </c>
      <c r="B771" s="351" t="s">
        <v>3165</v>
      </c>
      <c r="C771" s="351" t="str">
        <f>OrgTbl[[#This Row],[name333]]&amp;","&amp;OrgTbl[[#This Row],[TypeID]]</f>
        <v>ชะอวด,รพช.</v>
      </c>
      <c r="D771" s="351" t="str">
        <f>MID(OrgTbl[[#This Row],[name]],10,100)</f>
        <v>ชะอวด</v>
      </c>
      <c r="E771" s="352">
        <v>11</v>
      </c>
      <c r="F771" s="351" t="str" cm="1">
        <f t="array" ref="F771">_xlfn.IFS(OrgTbl[[#This Row],[TypeID]]="รพช.","โรงพยาบาลชุมชน",OrgTbl[[#This Row],[TypeID]]="รพศ.","โรงพยาบาลศูนย์",OrgTbl[[#This Row],[TypeID]]="รพท.","โรงพยาบาลทั่วไป")</f>
        <v>โรงพยาบาลชุมชน</v>
      </c>
      <c r="G771" s="351" t="str">
        <f>INDEX('Org2567'!$BB$4:$BB$905,MATCH(OrgTbl[[#This Row],[code5]],'Org2567'!$D$4:$D$905,0))</f>
        <v>รพช.</v>
      </c>
      <c r="H771" s="352" t="s">
        <v>4059</v>
      </c>
      <c r="I771" s="351" t="s">
        <v>3149</v>
      </c>
      <c r="J771" s="353">
        <f>INDEX('Org2567'!$BD$4:$BD$905,MATCH(OrgTbl[[#This Row],[code5]],'Org2567'!$D$4:$D$905,0))</f>
        <v>90</v>
      </c>
      <c r="K771" s="351" t="s">
        <v>923</v>
      </c>
      <c r="L771" s="351" t="str">
        <f>INDEX('Org2567'!$BC$4:$BC$905,MATCH(OrgTbl[[#This Row],[code5]],'Org2567'!$D$4:$D$905,0))</f>
        <v>F1</v>
      </c>
      <c r="M771" s="352">
        <f>INDEX('Org2567'!$BF$4:$BF$905,MATCH(OrgTbl[[#This Row],[code5]],'Org2567'!$D$4:$D$905,0))</f>
        <v>10</v>
      </c>
      <c r="N771" s="354"/>
      <c r="O771" s="351" t="s">
        <v>3167</v>
      </c>
      <c r="P771" s="351" t="str">
        <f>INDEX('Org2567'!$BG$4:$BG$905,MATCH(OrgTbl[[#This Row],[code5]],'Org2567'!$D$4:$D$905,0))</f>
        <v>รพช.F1 P50,000-100,000</v>
      </c>
      <c r="Q771" s="355">
        <f>INDEX('Org2567'!$BE:$BE,MATCH(OrgTbl[[#This Row],[code5]],'Org2567'!$D:$D,0))</f>
        <v>62232</v>
      </c>
      <c r="R771" s="356"/>
    </row>
    <row r="772" spans="1:18" s="146" customFormat="1" ht="21" x14ac:dyDescent="0.6">
      <c r="A772" s="350" t="s">
        <v>769</v>
      </c>
      <c r="B772" s="351" t="s">
        <v>3162</v>
      </c>
      <c r="C772" s="351" t="str">
        <f>OrgTbl[[#This Row],[name333]]&amp;","&amp;OrgTbl[[#This Row],[TypeID]]</f>
        <v>เชียรใหญ่,รพช.</v>
      </c>
      <c r="D772" s="351" t="str">
        <f>MID(OrgTbl[[#This Row],[name]],10,100)</f>
        <v>เชียรใหญ่</v>
      </c>
      <c r="E772" s="352">
        <v>11</v>
      </c>
      <c r="F772" s="351" t="str" cm="1">
        <f t="array" ref="F772">_xlfn.IFS(OrgTbl[[#This Row],[TypeID]]="รพช.","โรงพยาบาลชุมชน",OrgTbl[[#This Row],[TypeID]]="รพศ.","โรงพยาบาลศูนย์",OrgTbl[[#This Row],[TypeID]]="รพท.","โรงพยาบาลทั่วไป")</f>
        <v>โรงพยาบาลชุมชน</v>
      </c>
      <c r="G772" s="351" t="str">
        <f>INDEX('Org2567'!$BB$4:$BB$905,MATCH(OrgTbl[[#This Row],[code5]],'Org2567'!$D$4:$D$905,0))</f>
        <v>รพช.</v>
      </c>
      <c r="H772" s="352" t="s">
        <v>4059</v>
      </c>
      <c r="I772" s="351" t="s">
        <v>3149</v>
      </c>
      <c r="J772" s="353">
        <f>INDEX('Org2567'!$BD$4:$BD$905,MATCH(OrgTbl[[#This Row],[code5]],'Org2567'!$D$4:$D$905,0))</f>
        <v>54</v>
      </c>
      <c r="K772" s="351" t="s">
        <v>923</v>
      </c>
      <c r="L772" s="351" t="str">
        <f>INDEX('Org2567'!$BC$4:$BC$905,MATCH(OrgTbl[[#This Row],[code5]],'Org2567'!$D$4:$D$905,0))</f>
        <v>F1</v>
      </c>
      <c r="M772" s="352">
        <f>INDEX('Org2567'!$BF$4:$BF$905,MATCH(OrgTbl[[#This Row],[code5]],'Org2567'!$D$4:$D$905,0))</f>
        <v>9</v>
      </c>
      <c r="N772" s="354"/>
      <c r="O772" s="351" t="s">
        <v>3164</v>
      </c>
      <c r="P772" s="351" t="str">
        <f>INDEX('Org2567'!$BG$4:$BG$905,MATCH(OrgTbl[[#This Row],[code5]],'Org2567'!$D$4:$D$905,0))</f>
        <v>รพช.F1 P&lt;=50,000</v>
      </c>
      <c r="Q772" s="355">
        <f>INDEX('Org2567'!$BE:$BE,MATCH(OrgTbl[[#This Row],[code5]],'Org2567'!$D:$D,0))</f>
        <v>32956</v>
      </c>
      <c r="R772" s="356"/>
    </row>
    <row r="773" spans="1:18" s="146" customFormat="1" ht="21" x14ac:dyDescent="0.6">
      <c r="A773" s="350" t="s">
        <v>774</v>
      </c>
      <c r="B773" s="351" t="s">
        <v>3176</v>
      </c>
      <c r="C773" s="351" t="str">
        <f>OrgTbl[[#This Row],[name333]]&amp;","&amp;OrgTbl[[#This Row],[TypeID]]</f>
        <v>ทุ่งใหญ่,รพช.</v>
      </c>
      <c r="D773" s="351" t="str">
        <f>MID(OrgTbl[[#This Row],[name]],10,100)</f>
        <v>ทุ่งใหญ่</v>
      </c>
      <c r="E773" s="352">
        <v>11</v>
      </c>
      <c r="F773" s="351" t="str" cm="1">
        <f t="array" ref="F773">_xlfn.IFS(OrgTbl[[#This Row],[TypeID]]="รพช.","โรงพยาบาลชุมชน",OrgTbl[[#This Row],[TypeID]]="รพศ.","โรงพยาบาลศูนย์",OrgTbl[[#This Row],[TypeID]]="รพท.","โรงพยาบาลทั่วไป")</f>
        <v>โรงพยาบาลชุมชน</v>
      </c>
      <c r="G773" s="351" t="str">
        <f>INDEX('Org2567'!$BB$4:$BB$905,MATCH(OrgTbl[[#This Row],[code5]],'Org2567'!$D$4:$D$905,0))</f>
        <v>รพช.</v>
      </c>
      <c r="H773" s="352" t="s">
        <v>4059</v>
      </c>
      <c r="I773" s="351" t="s">
        <v>3149</v>
      </c>
      <c r="J773" s="353">
        <f>INDEX('Org2567'!$BD$4:$BD$905,MATCH(OrgTbl[[#This Row],[code5]],'Org2567'!$D$4:$D$905,0))</f>
        <v>75</v>
      </c>
      <c r="K773" s="351" t="s">
        <v>923</v>
      </c>
      <c r="L773" s="351" t="str">
        <f>INDEX('Org2567'!$BC$4:$BC$905,MATCH(OrgTbl[[#This Row],[code5]],'Org2567'!$D$4:$D$905,0))</f>
        <v>F1</v>
      </c>
      <c r="M773" s="352">
        <f>INDEX('Org2567'!$BF$4:$BF$905,MATCH(OrgTbl[[#This Row],[code5]],'Org2567'!$D$4:$D$905,0))</f>
        <v>10</v>
      </c>
      <c r="N773" s="354"/>
      <c r="O773" s="351" t="s">
        <v>3178</v>
      </c>
      <c r="P773" s="351" t="str">
        <f>INDEX('Org2567'!$BG$4:$BG$905,MATCH(OrgTbl[[#This Row],[code5]],'Org2567'!$D$4:$D$905,0))</f>
        <v>รพช.F1 P50,000-100,000</v>
      </c>
      <c r="Q773" s="355">
        <f>INDEX('Org2567'!$BE:$BE,MATCH(OrgTbl[[#This Row],[code5]],'Org2567'!$D:$D,0))</f>
        <v>57583</v>
      </c>
      <c r="R773" s="356"/>
    </row>
    <row r="774" spans="1:18" s="146" customFormat="1" ht="21" x14ac:dyDescent="0.6">
      <c r="A774" s="350" t="s">
        <v>776</v>
      </c>
      <c r="B774" s="351" t="s">
        <v>3182</v>
      </c>
      <c r="C774" s="351" t="str">
        <f>OrgTbl[[#This Row],[name333]]&amp;","&amp;OrgTbl[[#This Row],[TypeID]]</f>
        <v>ร่อนพิบูลย์,รพช.</v>
      </c>
      <c r="D774" s="351" t="str">
        <f>MID(OrgTbl[[#This Row],[name]],10,100)</f>
        <v>ร่อนพิบูลย์</v>
      </c>
      <c r="E774" s="352">
        <v>11</v>
      </c>
      <c r="F774" s="351" t="str" cm="1">
        <f t="array" ref="F774">_xlfn.IFS(OrgTbl[[#This Row],[TypeID]]="รพช.","โรงพยาบาลชุมชน",OrgTbl[[#This Row],[TypeID]]="รพศ.","โรงพยาบาลศูนย์",OrgTbl[[#This Row],[TypeID]]="รพท.","โรงพยาบาลทั่วไป")</f>
        <v>โรงพยาบาลชุมชน</v>
      </c>
      <c r="G774" s="351" t="str">
        <f>INDEX('Org2567'!$BB$4:$BB$905,MATCH(OrgTbl[[#This Row],[code5]],'Org2567'!$D$4:$D$905,0))</f>
        <v>รพช.</v>
      </c>
      <c r="H774" s="352" t="s">
        <v>4059</v>
      </c>
      <c r="I774" s="351" t="s">
        <v>3149</v>
      </c>
      <c r="J774" s="353">
        <f>INDEX('Org2567'!$BD$4:$BD$905,MATCH(OrgTbl[[#This Row],[code5]],'Org2567'!$D$4:$D$905,0))</f>
        <v>83</v>
      </c>
      <c r="K774" s="351" t="s">
        <v>923</v>
      </c>
      <c r="L774" s="351" t="str">
        <f>INDEX('Org2567'!$BC$4:$BC$905,MATCH(OrgTbl[[#This Row],[code5]],'Org2567'!$D$4:$D$905,0))</f>
        <v>F1</v>
      </c>
      <c r="M774" s="352">
        <f>INDEX('Org2567'!$BF$4:$BF$905,MATCH(OrgTbl[[#This Row],[code5]],'Org2567'!$D$4:$D$905,0))</f>
        <v>10</v>
      </c>
      <c r="N774" s="354"/>
      <c r="O774" s="351" t="s">
        <v>3184</v>
      </c>
      <c r="P774" s="351" t="str">
        <f>INDEX('Org2567'!$BG$4:$BG$905,MATCH(OrgTbl[[#This Row],[code5]],'Org2567'!$D$4:$D$905,0))</f>
        <v>รพช.F1 P50,000-100,000</v>
      </c>
      <c r="Q774" s="355">
        <f>INDEX('Org2567'!$BE:$BE,MATCH(OrgTbl[[#This Row],[code5]],'Org2567'!$D:$D,0))</f>
        <v>63896</v>
      </c>
      <c r="R774" s="356"/>
    </row>
    <row r="775" spans="1:18" s="146" customFormat="1" ht="21" x14ac:dyDescent="0.6">
      <c r="A775" s="350" t="s">
        <v>3188</v>
      </c>
      <c r="B775" s="351" t="s">
        <v>3189</v>
      </c>
      <c r="C775" s="351" t="str">
        <f>OrgTbl[[#This Row],[name333]]&amp;","&amp;OrgTbl[[#This Row],[TypeID]]</f>
        <v>ขนอม,รพช.</v>
      </c>
      <c r="D775" s="351" t="str">
        <f>MID(OrgTbl[[#This Row],[name]],10,100)</f>
        <v>ขนอม</v>
      </c>
      <c r="E775" s="352">
        <v>11</v>
      </c>
      <c r="F775" s="351" t="str" cm="1">
        <f t="array" ref="F775">_xlfn.IFS(OrgTbl[[#This Row],[TypeID]]="รพช.","โรงพยาบาลชุมชน",OrgTbl[[#This Row],[TypeID]]="รพศ.","โรงพยาบาลศูนย์",OrgTbl[[#This Row],[TypeID]]="รพท.","โรงพยาบาลทั่วไป")</f>
        <v>โรงพยาบาลชุมชน</v>
      </c>
      <c r="G775" s="351" t="str">
        <f>INDEX('Org2567'!$BB$4:$BB$905,MATCH(OrgTbl[[#This Row],[code5]],'Org2567'!$D$4:$D$905,0))</f>
        <v>รพช.</v>
      </c>
      <c r="H775" s="352" t="s">
        <v>4059</v>
      </c>
      <c r="I775" s="351" t="s">
        <v>3149</v>
      </c>
      <c r="J775" s="353">
        <f>INDEX('Org2567'!$BD$4:$BD$905,MATCH(OrgTbl[[#This Row],[code5]],'Org2567'!$D$4:$D$905,0))</f>
        <v>66</v>
      </c>
      <c r="K775" s="351" t="s">
        <v>923</v>
      </c>
      <c r="L775" s="351" t="str">
        <f>INDEX('Org2567'!$BC$4:$BC$905,MATCH(OrgTbl[[#This Row],[code5]],'Org2567'!$D$4:$D$905,0))</f>
        <v>F2</v>
      </c>
      <c r="M775" s="352">
        <f>INDEX('Org2567'!$BF$4:$BF$905,MATCH(OrgTbl[[#This Row],[code5]],'Org2567'!$D$4:$D$905,0))</f>
        <v>5</v>
      </c>
      <c r="N775" s="354"/>
      <c r="O775" s="351" t="s">
        <v>3191</v>
      </c>
      <c r="P775" s="351" t="str">
        <f>INDEX('Org2567'!$BG$4:$BG$905,MATCH(OrgTbl[[#This Row],[code5]],'Org2567'!$D$4:$D$905,0))</f>
        <v>รพช.F2 P&lt;=30,000</v>
      </c>
      <c r="Q775" s="355">
        <f>INDEX('Org2567'!$BE:$BE,MATCH(OrgTbl[[#This Row],[code5]],'Org2567'!$D:$D,0))</f>
        <v>24380</v>
      </c>
      <c r="R775" s="356"/>
    </row>
    <row r="776" spans="1:18" s="146" customFormat="1" ht="21" x14ac:dyDescent="0.6">
      <c r="A776" s="350" t="s">
        <v>781</v>
      </c>
      <c r="B776" s="351" t="s">
        <v>3201</v>
      </c>
      <c r="C776" s="351" t="str">
        <f>OrgTbl[[#This Row],[name333]]&amp;","&amp;OrgTbl[[#This Row],[TypeID]]</f>
        <v>จุฬาภรณ์,รพช.</v>
      </c>
      <c r="D776" s="351" t="str">
        <f>MID(OrgTbl[[#This Row],[name]],10,100)</f>
        <v>จุฬาภรณ์</v>
      </c>
      <c r="E776" s="352">
        <v>11</v>
      </c>
      <c r="F776" s="351" t="str" cm="1">
        <f t="array" ref="F776">_xlfn.IFS(OrgTbl[[#This Row],[TypeID]]="รพช.","โรงพยาบาลชุมชน",OrgTbl[[#This Row],[TypeID]]="รพศ.","โรงพยาบาลศูนย์",OrgTbl[[#This Row],[TypeID]]="รพท.","โรงพยาบาลทั่วไป")</f>
        <v>โรงพยาบาลชุมชน</v>
      </c>
      <c r="G776" s="351" t="str">
        <f>INDEX('Org2567'!$BB$4:$BB$905,MATCH(OrgTbl[[#This Row],[code5]],'Org2567'!$D$4:$D$905,0))</f>
        <v>รพช.</v>
      </c>
      <c r="H776" s="352" t="s">
        <v>4059</v>
      </c>
      <c r="I776" s="351" t="s">
        <v>3149</v>
      </c>
      <c r="J776" s="353">
        <f>INDEX('Org2567'!$BD$4:$BD$905,MATCH(OrgTbl[[#This Row],[code5]],'Org2567'!$D$4:$D$905,0))</f>
        <v>32</v>
      </c>
      <c r="K776" s="351" t="s">
        <v>923</v>
      </c>
      <c r="L776" s="351" t="str">
        <f>INDEX('Org2567'!$BC$4:$BC$905,MATCH(OrgTbl[[#This Row],[code5]],'Org2567'!$D$4:$D$905,0))</f>
        <v>F2</v>
      </c>
      <c r="M776" s="352">
        <f>INDEX('Org2567'!$BF$4:$BF$905,MATCH(OrgTbl[[#This Row],[code5]],'Org2567'!$D$4:$D$905,0))</f>
        <v>5</v>
      </c>
      <c r="N776" s="354"/>
      <c r="O776" s="351" t="s">
        <v>3203</v>
      </c>
      <c r="P776" s="351" t="str">
        <f>INDEX('Org2567'!$BG$4:$BG$905,MATCH(OrgTbl[[#This Row],[code5]],'Org2567'!$D$4:$D$905,0))</f>
        <v>รพช.F2 P&lt;=30,000</v>
      </c>
      <c r="Q776" s="355">
        <f>INDEX('Org2567'!$BE:$BE,MATCH(OrgTbl[[#This Row],[code5]],'Org2567'!$D:$D,0))</f>
        <v>23512</v>
      </c>
      <c r="R776" s="356"/>
    </row>
    <row r="777" spans="1:18" s="146" customFormat="1" ht="21" x14ac:dyDescent="0.6">
      <c r="A777" s="350" t="s">
        <v>3204</v>
      </c>
      <c r="B777" s="351" t="s">
        <v>4078</v>
      </c>
      <c r="C777" s="351" t="str">
        <f>OrgTbl[[#This Row],[name333]]&amp;","&amp;OrgTbl[[#This Row],[TypeID]]</f>
        <v>เฉลิมพระเกียรติ(นครศรีธรรมราช),รพช.</v>
      </c>
      <c r="D777" s="351" t="str">
        <f>MID(OrgTbl[[#This Row],[name]],10,100)</f>
        <v>เฉลิมพระเกียรติ(นครศรีธรรมราช)</v>
      </c>
      <c r="E777" s="352">
        <v>11</v>
      </c>
      <c r="F777" s="351" t="str" cm="1">
        <f t="array" ref="F777">_xlfn.IFS(OrgTbl[[#This Row],[TypeID]]="รพช.","โรงพยาบาลชุมชน",OrgTbl[[#This Row],[TypeID]]="รพศ.","โรงพยาบาลศูนย์",OrgTbl[[#This Row],[TypeID]]="รพท.","โรงพยาบาลทั่วไป")</f>
        <v>โรงพยาบาลชุมชน</v>
      </c>
      <c r="G777" s="351" t="str">
        <f>INDEX('Org2567'!$BB$4:$BB$905,MATCH(OrgTbl[[#This Row],[code5]],'Org2567'!$D$4:$D$905,0))</f>
        <v>รพช.</v>
      </c>
      <c r="H777" s="352" t="s">
        <v>4059</v>
      </c>
      <c r="I777" s="351" t="s">
        <v>3149</v>
      </c>
      <c r="J777" s="353">
        <f>INDEX('Org2567'!$BD$4:$BD$905,MATCH(OrgTbl[[#This Row],[code5]],'Org2567'!$D$4:$D$905,0))</f>
        <v>39</v>
      </c>
      <c r="K777" s="351" t="s">
        <v>923</v>
      </c>
      <c r="L777" s="351" t="str">
        <f>INDEX('Org2567'!$BC$4:$BC$905,MATCH(OrgTbl[[#This Row],[code5]],'Org2567'!$D$4:$D$905,0))</f>
        <v>F2</v>
      </c>
      <c r="M777" s="352">
        <f>INDEX('Org2567'!$BF$4:$BF$905,MATCH(OrgTbl[[#This Row],[code5]],'Org2567'!$D$4:$D$905,0))</f>
        <v>5</v>
      </c>
      <c r="N777" s="354"/>
      <c r="O777" s="351" t="s">
        <v>3205</v>
      </c>
      <c r="P777" s="351" t="str">
        <f>INDEX('Org2567'!$BG$4:$BG$905,MATCH(OrgTbl[[#This Row],[code5]],'Org2567'!$D$4:$D$905,0))</f>
        <v>รพช.F2 P&lt;=30,000</v>
      </c>
      <c r="Q777" s="355">
        <f>INDEX('Org2567'!$BE:$BE,MATCH(OrgTbl[[#This Row],[code5]],'Org2567'!$D:$D,0))</f>
        <v>23921</v>
      </c>
      <c r="R777" s="356"/>
    </row>
    <row r="778" spans="1:18" s="146" customFormat="1" ht="21" x14ac:dyDescent="0.6">
      <c r="A778" s="350" t="s">
        <v>773</v>
      </c>
      <c r="B778" s="351" t="s">
        <v>3173</v>
      </c>
      <c r="C778" s="351" t="str">
        <f>OrgTbl[[#This Row],[name333]]&amp;","&amp;OrgTbl[[#This Row],[TypeID]]</f>
        <v>นาบอน,รพช.</v>
      </c>
      <c r="D778" s="351" t="str">
        <f>MID(OrgTbl[[#This Row],[name]],10,100)</f>
        <v>นาบอน</v>
      </c>
      <c r="E778" s="352">
        <v>11</v>
      </c>
      <c r="F778" s="351" t="str" cm="1">
        <f t="array" ref="F778">_xlfn.IFS(OrgTbl[[#This Row],[TypeID]]="รพช.","โรงพยาบาลชุมชน",OrgTbl[[#This Row],[TypeID]]="รพศ.","โรงพยาบาลศูนย์",OrgTbl[[#This Row],[TypeID]]="รพท.","โรงพยาบาลทั่วไป")</f>
        <v>โรงพยาบาลชุมชน</v>
      </c>
      <c r="G778" s="351" t="str">
        <f>INDEX('Org2567'!$BB$4:$BB$905,MATCH(OrgTbl[[#This Row],[code5]],'Org2567'!$D$4:$D$905,0))</f>
        <v>รพช.</v>
      </c>
      <c r="H778" s="352" t="s">
        <v>4059</v>
      </c>
      <c r="I778" s="351" t="s">
        <v>3149</v>
      </c>
      <c r="J778" s="353">
        <f>INDEX('Org2567'!$BD$4:$BD$905,MATCH(OrgTbl[[#This Row],[code5]],'Org2567'!$D$4:$D$905,0))</f>
        <v>30</v>
      </c>
      <c r="K778" s="351" t="s">
        <v>918</v>
      </c>
      <c r="L778" s="351" t="str">
        <f>INDEX('Org2567'!$BC$4:$BC$905,MATCH(OrgTbl[[#This Row],[code5]],'Org2567'!$D$4:$D$905,0))</f>
        <v>F2</v>
      </c>
      <c r="M778" s="352">
        <f>INDEX('Org2567'!$BF$4:$BF$905,MATCH(OrgTbl[[#This Row],[code5]],'Org2567'!$D$4:$D$905,0))</f>
        <v>5</v>
      </c>
      <c r="N778" s="354"/>
      <c r="O778" s="351" t="s">
        <v>3175</v>
      </c>
      <c r="P778" s="351" t="str">
        <f>INDEX('Org2567'!$BG$4:$BG$905,MATCH(OrgTbl[[#This Row],[code5]],'Org2567'!$D$4:$D$905,0))</f>
        <v>รพช.F2 P&lt;=30,000</v>
      </c>
      <c r="Q778" s="355">
        <f>INDEX('Org2567'!$BE:$BE,MATCH(OrgTbl[[#This Row],[code5]],'Org2567'!$D:$D,0))</f>
        <v>21365</v>
      </c>
      <c r="R778" s="356"/>
    </row>
    <row r="779" spans="1:18" s="146" customFormat="1" ht="21" x14ac:dyDescent="0.6">
      <c r="A779" s="350" t="s">
        <v>779</v>
      </c>
      <c r="B779" s="351" t="s">
        <v>3195</v>
      </c>
      <c r="C779" s="351" t="str">
        <f>OrgTbl[[#This Row],[name333]]&amp;","&amp;OrgTbl[[#This Row],[TypeID]]</f>
        <v>บางขัน,รพช.</v>
      </c>
      <c r="D779" s="351" t="str">
        <f>MID(OrgTbl[[#This Row],[name]],10,100)</f>
        <v>บางขัน</v>
      </c>
      <c r="E779" s="352">
        <v>11</v>
      </c>
      <c r="F779" s="351" t="str" cm="1">
        <f t="array" ref="F779">_xlfn.IFS(OrgTbl[[#This Row],[TypeID]]="รพช.","โรงพยาบาลชุมชน",OrgTbl[[#This Row],[TypeID]]="รพศ.","โรงพยาบาลศูนย์",OrgTbl[[#This Row],[TypeID]]="รพท.","โรงพยาบาลทั่วไป")</f>
        <v>โรงพยาบาลชุมชน</v>
      </c>
      <c r="G779" s="351" t="str">
        <f>INDEX('Org2567'!$BB$4:$BB$905,MATCH(OrgTbl[[#This Row],[code5]],'Org2567'!$D$4:$D$905,0))</f>
        <v>รพช.</v>
      </c>
      <c r="H779" s="352" t="s">
        <v>4059</v>
      </c>
      <c r="I779" s="351" t="s">
        <v>3149</v>
      </c>
      <c r="J779" s="353">
        <f>INDEX('Org2567'!$BD$4:$BD$905,MATCH(OrgTbl[[#This Row],[code5]],'Org2567'!$D$4:$D$905,0))</f>
        <v>38</v>
      </c>
      <c r="K779" s="351" t="s">
        <v>923</v>
      </c>
      <c r="L779" s="351" t="str">
        <f>INDEX('Org2567'!$BC$4:$BC$905,MATCH(OrgTbl[[#This Row],[code5]],'Org2567'!$D$4:$D$905,0))</f>
        <v>F2</v>
      </c>
      <c r="M779" s="352">
        <f>INDEX('Org2567'!$BF$4:$BF$905,MATCH(OrgTbl[[#This Row],[code5]],'Org2567'!$D$4:$D$905,0))</f>
        <v>6</v>
      </c>
      <c r="N779" s="354"/>
      <c r="O779" s="351" t="s">
        <v>3197</v>
      </c>
      <c r="P779" s="351" t="str">
        <f>INDEX('Org2567'!$BG$4:$BG$905,MATCH(OrgTbl[[#This Row],[code5]],'Org2567'!$D$4:$D$905,0))</f>
        <v>รพช.F2 P30,000-60,000</v>
      </c>
      <c r="Q779" s="355">
        <f>INDEX('Org2567'!$BE:$BE,MATCH(OrgTbl[[#This Row],[code5]],'Org2567'!$D:$D,0))</f>
        <v>39072</v>
      </c>
      <c r="R779" s="356"/>
    </row>
    <row r="780" spans="1:18" s="146" customFormat="1" ht="21" x14ac:dyDescent="0.6">
      <c r="A780" s="350" t="s">
        <v>765</v>
      </c>
      <c r="B780" s="351" t="s">
        <v>3151</v>
      </c>
      <c r="C780" s="351" t="str">
        <f>OrgTbl[[#This Row],[name333]]&amp;","&amp;OrgTbl[[#This Row],[TypeID]]</f>
        <v>พรหมคีรี,รพช.</v>
      </c>
      <c r="D780" s="351" t="str">
        <f>MID(OrgTbl[[#This Row],[name]],10,100)</f>
        <v>พรหมคีรี</v>
      </c>
      <c r="E780" s="352">
        <v>11</v>
      </c>
      <c r="F780" s="351" t="str" cm="1">
        <f t="array" ref="F780">_xlfn.IFS(OrgTbl[[#This Row],[TypeID]]="รพช.","โรงพยาบาลชุมชน",OrgTbl[[#This Row],[TypeID]]="รพศ.","โรงพยาบาลศูนย์",OrgTbl[[#This Row],[TypeID]]="รพท.","โรงพยาบาลทั่วไป")</f>
        <v>โรงพยาบาลชุมชน</v>
      </c>
      <c r="G780" s="351" t="str">
        <f>INDEX('Org2567'!$BB$4:$BB$905,MATCH(OrgTbl[[#This Row],[code5]],'Org2567'!$D$4:$D$905,0))</f>
        <v>รพช.</v>
      </c>
      <c r="H780" s="352" t="s">
        <v>4059</v>
      </c>
      <c r="I780" s="351" t="s">
        <v>3149</v>
      </c>
      <c r="J780" s="353">
        <f>INDEX('Org2567'!$BD$4:$BD$905,MATCH(OrgTbl[[#This Row],[code5]],'Org2567'!$D$4:$D$905,0))</f>
        <v>30</v>
      </c>
      <c r="K780" s="351" t="s">
        <v>918</v>
      </c>
      <c r="L780" s="351" t="str">
        <f>INDEX('Org2567'!$BC$4:$BC$905,MATCH(OrgTbl[[#This Row],[code5]],'Org2567'!$D$4:$D$905,0))</f>
        <v>F2</v>
      </c>
      <c r="M780" s="352">
        <f>INDEX('Org2567'!$BF$4:$BF$905,MATCH(OrgTbl[[#This Row],[code5]],'Org2567'!$D$4:$D$905,0))</f>
        <v>5</v>
      </c>
      <c r="N780" s="354"/>
      <c r="O780" s="351" t="s">
        <v>3153</v>
      </c>
      <c r="P780" s="351" t="str">
        <f>INDEX('Org2567'!$BG$4:$BG$905,MATCH(OrgTbl[[#This Row],[code5]],'Org2567'!$D$4:$D$905,0))</f>
        <v>รพช.F2 P&lt;=30,000</v>
      </c>
      <c r="Q780" s="355">
        <f>INDEX('Org2567'!$BE:$BE,MATCH(OrgTbl[[#This Row],[code5]],'Org2567'!$D:$D,0))</f>
        <v>27809</v>
      </c>
      <c r="R780" s="356"/>
    </row>
    <row r="781" spans="1:18" s="146" customFormat="1" ht="21" x14ac:dyDescent="0.6">
      <c r="A781" s="350" t="s">
        <v>783</v>
      </c>
      <c r="B781" s="351" t="s">
        <v>3213</v>
      </c>
      <c r="C781" s="351" t="str">
        <f>OrgTbl[[#This Row],[name333]]&amp;","&amp;OrgTbl[[#This Row],[TypeID]]</f>
        <v>พระพรหม,รพช.</v>
      </c>
      <c r="D781" s="351" t="str">
        <f>MID(OrgTbl[[#This Row],[name]],10,100)</f>
        <v>พระพรหม</v>
      </c>
      <c r="E781" s="352">
        <v>11</v>
      </c>
      <c r="F781" s="351" t="str" cm="1">
        <f t="array" ref="F781">_xlfn.IFS(OrgTbl[[#This Row],[TypeID]]="รพช.","โรงพยาบาลชุมชน",OrgTbl[[#This Row],[TypeID]]="รพศ.","โรงพยาบาลศูนย์",OrgTbl[[#This Row],[TypeID]]="รพท.","โรงพยาบาลทั่วไป")</f>
        <v>โรงพยาบาลชุมชน</v>
      </c>
      <c r="G781" s="351" t="str">
        <f>INDEX('Org2567'!$BB$4:$BB$905,MATCH(OrgTbl[[#This Row],[code5]],'Org2567'!$D$4:$D$905,0))</f>
        <v>รพช.</v>
      </c>
      <c r="H781" s="352" t="s">
        <v>4059</v>
      </c>
      <c r="I781" s="351" t="s">
        <v>3149</v>
      </c>
      <c r="J781" s="353">
        <f>INDEX('Org2567'!$BD$4:$BD$905,MATCH(OrgTbl[[#This Row],[code5]],'Org2567'!$D$4:$D$905,0))</f>
        <v>60</v>
      </c>
      <c r="K781" s="351" t="s">
        <v>918</v>
      </c>
      <c r="L781" s="351" t="str">
        <f>INDEX('Org2567'!$BC$4:$BC$905,MATCH(OrgTbl[[#This Row],[code5]],'Org2567'!$D$4:$D$905,0))</f>
        <v>F2</v>
      </c>
      <c r="M781" s="352">
        <f>INDEX('Org2567'!$BF$4:$BF$905,MATCH(OrgTbl[[#This Row],[code5]],'Org2567'!$D$4:$D$905,0))</f>
        <v>6</v>
      </c>
      <c r="N781" s="354"/>
      <c r="O781" s="351" t="s">
        <v>3215</v>
      </c>
      <c r="P781" s="351" t="str">
        <f>INDEX('Org2567'!$BG$4:$BG$905,MATCH(OrgTbl[[#This Row],[code5]],'Org2567'!$D$4:$D$905,0))</f>
        <v>รพช.F2 P30,000-60,000</v>
      </c>
      <c r="Q781" s="355">
        <f>INDEX('Org2567'!$BE:$BE,MATCH(OrgTbl[[#This Row],[code5]],'Org2567'!$D:$D,0))</f>
        <v>32368</v>
      </c>
      <c r="R781" s="356"/>
    </row>
    <row r="782" spans="1:18" s="146" customFormat="1" ht="21" x14ac:dyDescent="0.6">
      <c r="A782" s="350" t="s">
        <v>3206</v>
      </c>
      <c r="B782" s="351" t="s">
        <v>3207</v>
      </c>
      <c r="C782" s="351" t="str">
        <f>OrgTbl[[#This Row],[name333]]&amp;","&amp;OrgTbl[[#This Row],[TypeID]]</f>
        <v>พ่อท่านคล้ายวาจาสิทธิ์,รพช.</v>
      </c>
      <c r="D782" s="351" t="str">
        <f>MID(OrgTbl[[#This Row],[name]],10,100)</f>
        <v>พ่อท่านคล้ายวาจาสิทธิ์</v>
      </c>
      <c r="E782" s="352">
        <v>11</v>
      </c>
      <c r="F782" s="351" t="str" cm="1">
        <f t="array" ref="F782">_xlfn.IFS(OrgTbl[[#This Row],[TypeID]]="รพช.","โรงพยาบาลชุมชน",OrgTbl[[#This Row],[TypeID]]="รพศ.","โรงพยาบาลศูนย์",OrgTbl[[#This Row],[TypeID]]="รพท.","โรงพยาบาลทั่วไป")</f>
        <v>โรงพยาบาลชุมชน</v>
      </c>
      <c r="G782" s="351" t="str">
        <f>INDEX('Org2567'!$BB$4:$BB$905,MATCH(OrgTbl[[#This Row],[code5]],'Org2567'!$D$4:$D$905,0))</f>
        <v>รพช.</v>
      </c>
      <c r="H782" s="352" t="s">
        <v>4059</v>
      </c>
      <c r="I782" s="351" t="s">
        <v>3149</v>
      </c>
      <c r="J782" s="353">
        <f>INDEX('Org2567'!$BD$4:$BD$905,MATCH(OrgTbl[[#This Row],[code5]],'Org2567'!$D$4:$D$905,0))</f>
        <v>31</v>
      </c>
      <c r="K782" s="351" t="s">
        <v>923</v>
      </c>
      <c r="L782" s="351" t="str">
        <f>INDEX('Org2567'!$BC$4:$BC$905,MATCH(OrgTbl[[#This Row],[code5]],'Org2567'!$D$4:$D$905,0))</f>
        <v>F2</v>
      </c>
      <c r="M782" s="352">
        <f>INDEX('Org2567'!$BF$4:$BF$905,MATCH(OrgTbl[[#This Row],[code5]],'Org2567'!$D$4:$D$905,0))</f>
        <v>5</v>
      </c>
      <c r="N782" s="354"/>
      <c r="O782" s="351" t="s">
        <v>3209</v>
      </c>
      <c r="P782" s="351" t="str">
        <f>INDEX('Org2567'!$BG$4:$BG$905,MATCH(OrgTbl[[#This Row],[code5]],'Org2567'!$D$4:$D$905,0))</f>
        <v>รพช.F2 P&lt;=30,000</v>
      </c>
      <c r="Q782" s="355">
        <f>INDEX('Org2567'!$BE:$BE,MATCH(OrgTbl[[#This Row],[code5]],'Org2567'!$D:$D,0))</f>
        <v>21759</v>
      </c>
      <c r="R782" s="356"/>
    </row>
    <row r="783" spans="1:18" s="146" customFormat="1" ht="21" x14ac:dyDescent="0.6">
      <c r="A783" s="350" t="s">
        <v>768</v>
      </c>
      <c r="B783" s="351" t="s">
        <v>3159</v>
      </c>
      <c r="C783" s="351" t="str">
        <f>OrgTbl[[#This Row],[name333]]&amp;","&amp;OrgTbl[[#This Row],[TypeID]]</f>
        <v>พิปูน,รพช.</v>
      </c>
      <c r="D783" s="351" t="str">
        <f>MID(OrgTbl[[#This Row],[name]],10,100)</f>
        <v>พิปูน</v>
      </c>
      <c r="E783" s="352">
        <v>11</v>
      </c>
      <c r="F783" s="351" t="str" cm="1">
        <f t="array" ref="F783">_xlfn.IFS(OrgTbl[[#This Row],[TypeID]]="รพช.","โรงพยาบาลชุมชน",OrgTbl[[#This Row],[TypeID]]="รพศ.","โรงพยาบาลศูนย์",OrgTbl[[#This Row],[TypeID]]="รพท.","โรงพยาบาลทั่วไป")</f>
        <v>โรงพยาบาลชุมชน</v>
      </c>
      <c r="G783" s="351" t="str">
        <f>INDEX('Org2567'!$BB$4:$BB$905,MATCH(OrgTbl[[#This Row],[code5]],'Org2567'!$D$4:$D$905,0))</f>
        <v>รพช.</v>
      </c>
      <c r="H783" s="352" t="s">
        <v>4059</v>
      </c>
      <c r="I783" s="351" t="s">
        <v>3149</v>
      </c>
      <c r="J783" s="353">
        <f>INDEX('Org2567'!$BD$4:$BD$905,MATCH(OrgTbl[[#This Row],[code5]],'Org2567'!$D$4:$D$905,0))</f>
        <v>33</v>
      </c>
      <c r="K783" s="351" t="s">
        <v>918</v>
      </c>
      <c r="L783" s="351" t="str">
        <f>INDEX('Org2567'!$BC$4:$BC$905,MATCH(OrgTbl[[#This Row],[code5]],'Org2567'!$D$4:$D$905,0))</f>
        <v>F2</v>
      </c>
      <c r="M783" s="352">
        <f>INDEX('Org2567'!$BF$4:$BF$905,MATCH(OrgTbl[[#This Row],[code5]],'Org2567'!$D$4:$D$905,0))</f>
        <v>5</v>
      </c>
      <c r="N783" s="354"/>
      <c r="O783" s="351" t="s">
        <v>3161</v>
      </c>
      <c r="P783" s="351" t="str">
        <f>INDEX('Org2567'!$BG$4:$BG$905,MATCH(OrgTbl[[#This Row],[code5]],'Org2567'!$D$4:$D$905,0))</f>
        <v>รพช.F2 P&lt;=30,000</v>
      </c>
      <c r="Q783" s="355">
        <f>INDEX('Org2567'!$BE:$BE,MATCH(OrgTbl[[#This Row],[code5]],'Org2567'!$D:$D,0))</f>
        <v>23094</v>
      </c>
      <c r="R783" s="356"/>
    </row>
    <row r="784" spans="1:18" s="146" customFormat="1" ht="21" x14ac:dyDescent="0.6">
      <c r="A784" s="350" t="s">
        <v>766</v>
      </c>
      <c r="B784" s="351" t="s">
        <v>3992</v>
      </c>
      <c r="C784" s="351" t="str">
        <f>OrgTbl[[#This Row],[name333]]&amp;","&amp;OrgTbl[[#This Row],[TypeID]]</f>
        <v>ลานสกา,รพช.</v>
      </c>
      <c r="D784" s="351" t="str">
        <f>MID(OrgTbl[[#This Row],[name]],10,100)</f>
        <v>ลานสกา</v>
      </c>
      <c r="E784" s="352">
        <v>11</v>
      </c>
      <c r="F784" s="351" t="str" cm="1">
        <f t="array" ref="F784">_xlfn.IFS(OrgTbl[[#This Row],[TypeID]]="รพช.","โรงพยาบาลชุมชน",OrgTbl[[#This Row],[TypeID]]="รพศ.","โรงพยาบาลศูนย์",OrgTbl[[#This Row],[TypeID]]="รพท.","โรงพยาบาลทั่วไป")</f>
        <v>โรงพยาบาลชุมชน</v>
      </c>
      <c r="G784" s="351" t="str">
        <f>INDEX('Org2567'!$BB$4:$BB$905,MATCH(OrgTbl[[#This Row],[code5]],'Org2567'!$D$4:$D$905,0))</f>
        <v>รพช.</v>
      </c>
      <c r="H784" s="352" t="s">
        <v>4059</v>
      </c>
      <c r="I784" s="351" t="s">
        <v>3149</v>
      </c>
      <c r="J784" s="353">
        <f>INDEX('Org2567'!$BD$4:$BD$905,MATCH(OrgTbl[[#This Row],[code5]],'Org2567'!$D$4:$D$905,0))</f>
        <v>52</v>
      </c>
      <c r="K784" s="351" t="s">
        <v>923</v>
      </c>
      <c r="L784" s="351" t="str">
        <f>INDEX('Org2567'!$BC$4:$BC$905,MATCH(OrgTbl[[#This Row],[code5]],'Org2567'!$D$4:$D$905,0))</f>
        <v>F2</v>
      </c>
      <c r="M784" s="352">
        <f>INDEX('Org2567'!$BF$4:$BF$905,MATCH(OrgTbl[[#This Row],[code5]],'Org2567'!$D$4:$D$905,0))</f>
        <v>6</v>
      </c>
      <c r="N784" s="354"/>
      <c r="O784" s="351" t="s">
        <v>3154</v>
      </c>
      <c r="P784" s="351" t="str">
        <f>INDEX('Org2567'!$BG$4:$BG$905,MATCH(OrgTbl[[#This Row],[code5]],'Org2567'!$D$4:$D$905,0))</f>
        <v>รพช.F2 P30,000-60,000</v>
      </c>
      <c r="Q784" s="355">
        <f>INDEX('Org2567'!$BE:$BE,MATCH(OrgTbl[[#This Row],[code5]],'Org2567'!$D:$D,0))</f>
        <v>30936</v>
      </c>
      <c r="R784" s="356"/>
    </row>
    <row r="785" spans="1:18" s="146" customFormat="1" ht="21" x14ac:dyDescent="0.6">
      <c r="A785" s="350" t="s">
        <v>778</v>
      </c>
      <c r="B785" s="351" t="s">
        <v>3192</v>
      </c>
      <c r="C785" s="351" t="str">
        <f>OrgTbl[[#This Row],[name333]]&amp;","&amp;OrgTbl[[#This Row],[TypeID]]</f>
        <v>หัวไทร,รพช.</v>
      </c>
      <c r="D785" s="351" t="str">
        <f>MID(OrgTbl[[#This Row],[name]],10,100)</f>
        <v>หัวไทร</v>
      </c>
      <c r="E785" s="352">
        <v>11</v>
      </c>
      <c r="F785" s="351" t="str" cm="1">
        <f t="array" ref="F785">_xlfn.IFS(OrgTbl[[#This Row],[TypeID]]="รพช.","โรงพยาบาลชุมชน",OrgTbl[[#This Row],[TypeID]]="รพศ.","โรงพยาบาลศูนย์",OrgTbl[[#This Row],[TypeID]]="รพท.","โรงพยาบาลทั่วไป")</f>
        <v>โรงพยาบาลชุมชน</v>
      </c>
      <c r="G785" s="351" t="str">
        <f>INDEX('Org2567'!$BB$4:$BB$905,MATCH(OrgTbl[[#This Row],[code5]],'Org2567'!$D$4:$D$905,0))</f>
        <v>รพช.</v>
      </c>
      <c r="H785" s="352" t="s">
        <v>4059</v>
      </c>
      <c r="I785" s="351" t="s">
        <v>3149</v>
      </c>
      <c r="J785" s="353">
        <f>INDEX('Org2567'!$BD$4:$BD$905,MATCH(OrgTbl[[#This Row],[code5]],'Org2567'!$D$4:$D$905,0))</f>
        <v>60</v>
      </c>
      <c r="K785" s="351" t="s">
        <v>923</v>
      </c>
      <c r="L785" s="351" t="str">
        <f>INDEX('Org2567'!$BC$4:$BC$905,MATCH(OrgTbl[[#This Row],[code5]],'Org2567'!$D$4:$D$905,0))</f>
        <v>F2</v>
      </c>
      <c r="M785" s="352">
        <f>INDEX('Org2567'!$BF$4:$BF$905,MATCH(OrgTbl[[#This Row],[code5]],'Org2567'!$D$4:$D$905,0))</f>
        <v>6</v>
      </c>
      <c r="N785" s="354"/>
      <c r="O785" s="351" t="s">
        <v>3194</v>
      </c>
      <c r="P785" s="351" t="str">
        <f>INDEX('Org2567'!$BG$4:$BG$905,MATCH(OrgTbl[[#This Row],[code5]],'Org2567'!$D$4:$D$905,0))</f>
        <v>รพช.F2 P30,000-60,000</v>
      </c>
      <c r="Q785" s="355">
        <f>INDEX('Org2567'!$BE:$BE,MATCH(OrgTbl[[#This Row],[code5]],'Org2567'!$D:$D,0))</f>
        <v>50076</v>
      </c>
      <c r="R785" s="356"/>
    </row>
    <row r="786" spans="1:18" s="146" customFormat="1" ht="21" x14ac:dyDescent="0.6">
      <c r="A786" s="350" t="s">
        <v>780</v>
      </c>
      <c r="B786" s="351" t="s">
        <v>3198</v>
      </c>
      <c r="C786" s="351" t="str">
        <f>OrgTbl[[#This Row],[name333]]&amp;","&amp;OrgTbl[[#This Row],[TypeID]]</f>
        <v>ถ้ำพรรณรา,รพช.</v>
      </c>
      <c r="D786" s="351" t="str">
        <f>MID(OrgTbl[[#This Row],[name]],10,100)</f>
        <v>ถ้ำพรรณรา</v>
      </c>
      <c r="E786" s="352">
        <v>11</v>
      </c>
      <c r="F786" s="351" t="str" cm="1">
        <f t="array" ref="F786">_xlfn.IFS(OrgTbl[[#This Row],[TypeID]]="รพช.","โรงพยาบาลชุมชน",OrgTbl[[#This Row],[TypeID]]="รพศ.","โรงพยาบาลศูนย์",OrgTbl[[#This Row],[TypeID]]="รพท.","โรงพยาบาลทั่วไป")</f>
        <v>โรงพยาบาลชุมชน</v>
      </c>
      <c r="G786" s="351" t="str">
        <f>INDEX('Org2567'!$BB$4:$BB$905,MATCH(OrgTbl[[#This Row],[code5]],'Org2567'!$D$4:$D$905,0))</f>
        <v>รพช.</v>
      </c>
      <c r="H786" s="352" t="s">
        <v>4059</v>
      </c>
      <c r="I786" s="351" t="s">
        <v>3149</v>
      </c>
      <c r="J786" s="353">
        <f>INDEX('Org2567'!$BD$4:$BD$905,MATCH(OrgTbl[[#This Row],[code5]],'Org2567'!$D$4:$D$905,0))</f>
        <v>26</v>
      </c>
      <c r="K786" s="351" t="s">
        <v>923</v>
      </c>
      <c r="L786" s="351" t="str">
        <f>INDEX('Org2567'!$BC$4:$BC$905,MATCH(OrgTbl[[#This Row],[code5]],'Org2567'!$D$4:$D$905,0))</f>
        <v>F3</v>
      </c>
      <c r="M786" s="352">
        <f>INDEX('Org2567'!$BF$4:$BF$905,MATCH(OrgTbl[[#This Row],[code5]],'Org2567'!$D$4:$D$905,0))</f>
        <v>3</v>
      </c>
      <c r="N786" s="354"/>
      <c r="O786" s="351" t="s">
        <v>3200</v>
      </c>
      <c r="P786" s="351" t="str">
        <f>INDEX('Org2567'!$BG$4:$BG$905,MATCH(OrgTbl[[#This Row],[code5]],'Org2567'!$D$4:$D$905,0))</f>
        <v>รพช.F3 P15,000-25,000</v>
      </c>
      <c r="Q786" s="355">
        <f>INDEX('Org2567'!$BE:$BE,MATCH(OrgTbl[[#This Row],[code5]],'Org2567'!$D:$D,0))</f>
        <v>15336</v>
      </c>
      <c r="R786" s="356"/>
    </row>
    <row r="787" spans="1:18" s="146" customFormat="1" ht="21" x14ac:dyDescent="0.6">
      <c r="A787" s="350" t="s">
        <v>782</v>
      </c>
      <c r="B787" s="351" t="s">
        <v>3210</v>
      </c>
      <c r="C787" s="351" t="str">
        <f>OrgTbl[[#This Row],[name333]]&amp;","&amp;OrgTbl[[#This Row],[TypeID]]</f>
        <v>นบพิตำ,รพช.</v>
      </c>
      <c r="D787" s="351" t="str">
        <f>MID(OrgTbl[[#This Row],[name]],10,100)</f>
        <v>นบพิตำ</v>
      </c>
      <c r="E787" s="352">
        <v>11</v>
      </c>
      <c r="F787" s="351" t="str" cm="1">
        <f t="array" ref="F787">_xlfn.IFS(OrgTbl[[#This Row],[TypeID]]="รพช.","โรงพยาบาลชุมชน",OrgTbl[[#This Row],[TypeID]]="รพศ.","โรงพยาบาลศูนย์",OrgTbl[[#This Row],[TypeID]]="รพท.","โรงพยาบาลทั่วไป")</f>
        <v>โรงพยาบาลชุมชน</v>
      </c>
      <c r="G787" s="351" t="str">
        <f>INDEX('Org2567'!$BB$4:$BB$905,MATCH(OrgTbl[[#This Row],[code5]],'Org2567'!$D$4:$D$905,0))</f>
        <v>รพช.</v>
      </c>
      <c r="H787" s="352" t="s">
        <v>4059</v>
      </c>
      <c r="I787" s="351" t="s">
        <v>3149</v>
      </c>
      <c r="J787" s="353">
        <f>INDEX('Org2567'!$BD$4:$BD$905,MATCH(OrgTbl[[#This Row],[code5]],'Org2567'!$D$4:$D$905,0))</f>
        <v>3</v>
      </c>
      <c r="K787" s="351" t="s">
        <v>918</v>
      </c>
      <c r="L787" s="351" t="str">
        <f>INDEX('Org2567'!$BC$4:$BC$905,MATCH(OrgTbl[[#This Row],[code5]],'Org2567'!$D$4:$D$905,0))</f>
        <v>F3</v>
      </c>
      <c r="M787" s="352">
        <f>INDEX('Org2567'!$BF$4:$BF$905,MATCH(OrgTbl[[#This Row],[code5]],'Org2567'!$D$4:$D$905,0))</f>
        <v>3</v>
      </c>
      <c r="N787" s="354"/>
      <c r="O787" s="351" t="s">
        <v>3212</v>
      </c>
      <c r="P787" s="351" t="str">
        <f>INDEX('Org2567'!$BG$4:$BG$905,MATCH(OrgTbl[[#This Row],[code5]],'Org2567'!$D$4:$D$905,0))</f>
        <v>รพช.F3 P15,000-25,000</v>
      </c>
      <c r="Q787" s="355">
        <f>INDEX('Org2567'!$BE:$BE,MATCH(OrgTbl[[#This Row],[code5]],'Org2567'!$D:$D,0))</f>
        <v>23257</v>
      </c>
      <c r="R787" s="356"/>
    </row>
    <row r="788" spans="1:18" s="146" customFormat="1" ht="21" x14ac:dyDescent="0.6">
      <c r="A788" s="350" t="s">
        <v>784</v>
      </c>
      <c r="B788" s="351" t="s">
        <v>3244</v>
      </c>
      <c r="C788" s="351" t="str">
        <f>OrgTbl[[#This Row],[name333]]&amp;","&amp;OrgTbl[[#This Row],[TypeID]]</f>
        <v>พังงา,รพท.</v>
      </c>
      <c r="D788" s="351" t="str">
        <f>MID(OrgTbl[[#This Row],[name]],10,100)</f>
        <v>พังงา</v>
      </c>
      <c r="E788" s="352">
        <v>11</v>
      </c>
      <c r="F788" s="351" t="str" cm="1">
        <f t="array" ref="F788">_xlfn.IFS(OrgTbl[[#This Row],[TypeID]]="รพช.","โรงพยาบาลชุมชน",OrgTbl[[#This Row],[TypeID]]="รพศ.","โรงพยาบาลศูนย์",OrgTbl[[#This Row],[TypeID]]="รพท.","โรงพยาบาลทั่วไป")</f>
        <v>โรงพยาบาลทั่วไป</v>
      </c>
      <c r="G788" s="351" t="str">
        <f>INDEX('Org2567'!$BB$4:$BB$905,MATCH(OrgTbl[[#This Row],[code5]],'Org2567'!$D$4:$D$905,0))</f>
        <v>รพท.</v>
      </c>
      <c r="H788" s="352" t="s">
        <v>4060</v>
      </c>
      <c r="I788" s="351" t="s">
        <v>3246</v>
      </c>
      <c r="J788" s="353">
        <f>INDEX('Org2567'!$BD$4:$BD$905,MATCH(OrgTbl[[#This Row],[code5]],'Org2567'!$D$4:$D$905,0))</f>
        <v>215</v>
      </c>
      <c r="K788" s="351" t="s">
        <v>918</v>
      </c>
      <c r="L788" s="351" t="str">
        <f>INDEX('Org2567'!$BC$4:$BC$905,MATCH(OrgTbl[[#This Row],[code5]],'Org2567'!$D$4:$D$905,0))</f>
        <v>S</v>
      </c>
      <c r="M788" s="352">
        <f>INDEX('Org2567'!$BF$4:$BF$905,MATCH(OrgTbl[[#This Row],[code5]],'Org2567'!$D$4:$D$905,0))</f>
        <v>16</v>
      </c>
      <c r="N788" s="354"/>
      <c r="O788" s="351" t="s">
        <v>3247</v>
      </c>
      <c r="P788" s="351" t="str">
        <f>INDEX('Org2567'!$BG$4:$BG$905,MATCH(OrgTbl[[#This Row],[code5]],'Org2567'!$D$4:$D$905,0))</f>
        <v>รพท.S B&lt;=400</v>
      </c>
      <c r="Q788" s="355">
        <f>INDEX('Org2567'!$BE:$BE,MATCH(OrgTbl[[#This Row],[code5]],'Org2567'!$D:$D,0))</f>
        <v>31686</v>
      </c>
      <c r="R788" s="356"/>
    </row>
    <row r="789" spans="1:18" s="146" customFormat="1" ht="21" x14ac:dyDescent="0.6">
      <c r="A789" s="350" t="s">
        <v>785</v>
      </c>
      <c r="B789" s="351" t="s">
        <v>3248</v>
      </c>
      <c r="C789" s="351" t="str">
        <f>OrgTbl[[#This Row],[name333]]&amp;","&amp;OrgTbl[[#This Row],[TypeID]]</f>
        <v>ตะกั่วป่า,รพท.</v>
      </c>
      <c r="D789" s="351" t="str">
        <f>MID(OrgTbl[[#This Row],[name]],10,100)</f>
        <v>ตะกั่วป่า</v>
      </c>
      <c r="E789" s="352">
        <v>11</v>
      </c>
      <c r="F789" s="351" t="str" cm="1">
        <f t="array" ref="F789">_xlfn.IFS(OrgTbl[[#This Row],[TypeID]]="รพช.","โรงพยาบาลชุมชน",OrgTbl[[#This Row],[TypeID]]="รพศ.","โรงพยาบาลศูนย์",OrgTbl[[#This Row],[TypeID]]="รพท.","โรงพยาบาลทั่วไป")</f>
        <v>โรงพยาบาลทั่วไป</v>
      </c>
      <c r="G789" s="351" t="str">
        <f>INDEX('Org2567'!$BB$4:$BB$905,MATCH(OrgTbl[[#This Row],[code5]],'Org2567'!$D$4:$D$905,0))</f>
        <v>รพท.</v>
      </c>
      <c r="H789" s="352" t="s">
        <v>4060</v>
      </c>
      <c r="I789" s="351" t="s">
        <v>3246</v>
      </c>
      <c r="J789" s="353">
        <f>INDEX('Org2567'!$BD$4:$BD$905,MATCH(OrgTbl[[#This Row],[code5]],'Org2567'!$D$4:$D$905,0))</f>
        <v>209</v>
      </c>
      <c r="K789" s="351" t="s">
        <v>923</v>
      </c>
      <c r="L789" s="351" t="str">
        <f>INDEX('Org2567'!$BC$4:$BC$905,MATCH(OrgTbl[[#This Row],[code5]],'Org2567'!$D$4:$D$905,0))</f>
        <v>M1</v>
      </c>
      <c r="M789" s="352">
        <f>INDEX('Org2567'!$BF$4:$BF$905,MATCH(OrgTbl[[#This Row],[code5]],'Org2567'!$D$4:$D$905,0))</f>
        <v>15</v>
      </c>
      <c r="N789" s="354"/>
      <c r="O789" s="351" t="s">
        <v>3250</v>
      </c>
      <c r="P789" s="351" t="str">
        <f>INDEX('Org2567'!$BG$4:$BG$905,MATCH(OrgTbl[[#This Row],[code5]],'Org2567'!$D$4:$D$905,0))</f>
        <v>รพท.M1 B&gt;200</v>
      </c>
      <c r="Q789" s="355">
        <f>INDEX('Org2567'!$BE:$BE,MATCH(OrgTbl[[#This Row],[code5]],'Org2567'!$D:$D,0))</f>
        <v>30880</v>
      </c>
      <c r="R789" s="356"/>
    </row>
    <row r="790" spans="1:18" s="146" customFormat="1" ht="21" x14ac:dyDescent="0.6">
      <c r="A790" s="350" t="s">
        <v>787</v>
      </c>
      <c r="B790" s="351" t="s">
        <v>3254</v>
      </c>
      <c r="C790" s="351" t="str">
        <f>OrgTbl[[#This Row],[name333]]&amp;","&amp;OrgTbl[[#This Row],[TypeID]]</f>
        <v>กะปงชัยพัฒน์,รพช.</v>
      </c>
      <c r="D790" s="351" t="str">
        <f>MID(OrgTbl[[#This Row],[name]],10,100)</f>
        <v>กะปงชัยพัฒน์</v>
      </c>
      <c r="E790" s="352">
        <v>11</v>
      </c>
      <c r="F790" s="351" t="str" cm="1">
        <f t="array" ref="F790">_xlfn.IFS(OrgTbl[[#This Row],[TypeID]]="รพช.","โรงพยาบาลชุมชน",OrgTbl[[#This Row],[TypeID]]="รพศ.","โรงพยาบาลศูนย์",OrgTbl[[#This Row],[TypeID]]="รพท.","โรงพยาบาลทั่วไป")</f>
        <v>โรงพยาบาลชุมชน</v>
      </c>
      <c r="G790" s="351" t="str">
        <f>INDEX('Org2567'!$BB$4:$BB$905,MATCH(OrgTbl[[#This Row],[code5]],'Org2567'!$D$4:$D$905,0))</f>
        <v>รพช.</v>
      </c>
      <c r="H790" s="352" t="s">
        <v>4060</v>
      </c>
      <c r="I790" s="351" t="s">
        <v>3246</v>
      </c>
      <c r="J790" s="353">
        <f>INDEX('Org2567'!$BD$4:$BD$905,MATCH(OrgTbl[[#This Row],[code5]],'Org2567'!$D$4:$D$905,0))</f>
        <v>32</v>
      </c>
      <c r="K790" s="351" t="s">
        <v>923</v>
      </c>
      <c r="L790" s="351" t="str">
        <f>INDEX('Org2567'!$BC$4:$BC$905,MATCH(OrgTbl[[#This Row],[code5]],'Org2567'!$D$4:$D$905,0))</f>
        <v>F2</v>
      </c>
      <c r="M790" s="352">
        <f>INDEX('Org2567'!$BF$4:$BF$905,MATCH(OrgTbl[[#This Row],[code5]],'Org2567'!$D$4:$D$905,0))</f>
        <v>5</v>
      </c>
      <c r="N790" s="354"/>
      <c r="O790" s="351" t="s">
        <v>3256</v>
      </c>
      <c r="P790" s="351" t="str">
        <f>INDEX('Org2567'!$BG$4:$BG$905,MATCH(OrgTbl[[#This Row],[code5]],'Org2567'!$D$4:$D$905,0))</f>
        <v>รพช.F2 P&lt;=30,000</v>
      </c>
      <c r="Q790" s="355">
        <f>INDEX('Org2567'!$BE:$BE,MATCH(OrgTbl[[#This Row],[code5]],'Org2567'!$D:$D,0))</f>
        <v>11329</v>
      </c>
      <c r="R790" s="356"/>
    </row>
    <row r="791" spans="1:18" s="146" customFormat="1" ht="21" x14ac:dyDescent="0.6">
      <c r="A791" s="350" t="s">
        <v>786</v>
      </c>
      <c r="B791" s="351" t="s">
        <v>3251</v>
      </c>
      <c r="C791" s="351" t="str">
        <f>OrgTbl[[#This Row],[name333]]&amp;","&amp;OrgTbl[[#This Row],[TypeID]]</f>
        <v>เกาะยาวชัยพัฒน์,รพช.</v>
      </c>
      <c r="D791" s="351" t="str">
        <f>MID(OrgTbl[[#This Row],[name]],10,100)</f>
        <v>เกาะยาวชัยพัฒน์</v>
      </c>
      <c r="E791" s="352">
        <v>11</v>
      </c>
      <c r="F791" s="351" t="str" cm="1">
        <f t="array" ref="F791">_xlfn.IFS(OrgTbl[[#This Row],[TypeID]]="รพช.","โรงพยาบาลชุมชน",OrgTbl[[#This Row],[TypeID]]="รพศ.","โรงพยาบาลศูนย์",OrgTbl[[#This Row],[TypeID]]="รพท.","โรงพยาบาลทั่วไป")</f>
        <v>โรงพยาบาลชุมชน</v>
      </c>
      <c r="G791" s="351" t="str">
        <f>INDEX('Org2567'!$BB$4:$BB$905,MATCH(OrgTbl[[#This Row],[code5]],'Org2567'!$D$4:$D$905,0))</f>
        <v>รพช.</v>
      </c>
      <c r="H791" s="352" t="s">
        <v>4060</v>
      </c>
      <c r="I791" s="351" t="s">
        <v>3246</v>
      </c>
      <c r="J791" s="353">
        <f>INDEX('Org2567'!$BD$4:$BD$905,MATCH(OrgTbl[[#This Row],[code5]],'Org2567'!$D$4:$D$905,0))</f>
        <v>30</v>
      </c>
      <c r="K791" s="351" t="s">
        <v>923</v>
      </c>
      <c r="L791" s="351" t="str">
        <f>INDEX('Org2567'!$BC$4:$BC$905,MATCH(OrgTbl[[#This Row],[code5]],'Org2567'!$D$4:$D$905,0))</f>
        <v>F2</v>
      </c>
      <c r="M791" s="352">
        <f>INDEX('Org2567'!$BF$4:$BF$905,MATCH(OrgTbl[[#This Row],[code5]],'Org2567'!$D$4:$D$905,0))</f>
        <v>5</v>
      </c>
      <c r="N791" s="354"/>
      <c r="O791" s="351" t="s">
        <v>3253</v>
      </c>
      <c r="P791" s="351" t="str">
        <f>INDEX('Org2567'!$BG$4:$BG$905,MATCH(OrgTbl[[#This Row],[code5]],'Org2567'!$D$4:$D$905,0))</f>
        <v>รพช.F2 P&lt;=30,000</v>
      </c>
      <c r="Q791" s="355">
        <f>INDEX('Org2567'!$BE:$BE,MATCH(OrgTbl[[#This Row],[code5]],'Org2567'!$D:$D,0))</f>
        <v>11473</v>
      </c>
      <c r="R791" s="356"/>
    </row>
    <row r="792" spans="1:18" s="146" customFormat="1" ht="21" x14ac:dyDescent="0.6">
      <c r="A792" s="350" t="s">
        <v>790</v>
      </c>
      <c r="B792" s="351" t="s">
        <v>3261</v>
      </c>
      <c r="C792" s="351" t="str">
        <f>OrgTbl[[#This Row],[name333]]&amp;","&amp;OrgTbl[[#This Row],[TypeID]]</f>
        <v>คุระบุรีชัยพัฒน์,รพช.</v>
      </c>
      <c r="D792" s="351" t="str">
        <f>MID(OrgTbl[[#This Row],[name]],10,100)</f>
        <v>คุระบุรีชัยพัฒน์</v>
      </c>
      <c r="E792" s="352">
        <v>11</v>
      </c>
      <c r="F792" s="351" t="str" cm="1">
        <f t="array" ref="F792">_xlfn.IFS(OrgTbl[[#This Row],[TypeID]]="รพช.","โรงพยาบาลชุมชน",OrgTbl[[#This Row],[TypeID]]="รพศ.","โรงพยาบาลศูนย์",OrgTbl[[#This Row],[TypeID]]="รพท.","โรงพยาบาลทั่วไป")</f>
        <v>โรงพยาบาลชุมชน</v>
      </c>
      <c r="G792" s="351" t="str">
        <f>INDEX('Org2567'!$BB$4:$BB$905,MATCH(OrgTbl[[#This Row],[code5]],'Org2567'!$D$4:$D$905,0))</f>
        <v>รพช.</v>
      </c>
      <c r="H792" s="352" t="s">
        <v>4060</v>
      </c>
      <c r="I792" s="351" t="s">
        <v>3246</v>
      </c>
      <c r="J792" s="353">
        <f>INDEX('Org2567'!$BD$4:$BD$905,MATCH(OrgTbl[[#This Row],[code5]],'Org2567'!$D$4:$D$905,0))</f>
        <v>33</v>
      </c>
      <c r="K792" s="351" t="s">
        <v>918</v>
      </c>
      <c r="L792" s="351" t="str">
        <f>INDEX('Org2567'!$BC$4:$BC$905,MATCH(OrgTbl[[#This Row],[code5]],'Org2567'!$D$4:$D$905,0))</f>
        <v>F2</v>
      </c>
      <c r="M792" s="352">
        <f>INDEX('Org2567'!$BF$4:$BF$905,MATCH(OrgTbl[[#This Row],[code5]],'Org2567'!$D$4:$D$905,0))</f>
        <v>5</v>
      </c>
      <c r="N792" s="354"/>
      <c r="O792" s="351" t="s">
        <v>3263</v>
      </c>
      <c r="P792" s="351" t="str">
        <f>INDEX('Org2567'!$BG$4:$BG$905,MATCH(OrgTbl[[#This Row],[code5]],'Org2567'!$D$4:$D$905,0))</f>
        <v>รพช.F2 P&lt;=30,000</v>
      </c>
      <c r="Q792" s="355">
        <f>INDEX('Org2567'!$BE:$BE,MATCH(OrgTbl[[#This Row],[code5]],'Org2567'!$D:$D,0))</f>
        <v>22831</v>
      </c>
      <c r="R792" s="356"/>
    </row>
    <row r="793" spans="1:18" s="146" customFormat="1" ht="21" x14ac:dyDescent="0.6">
      <c r="A793" s="350" t="s">
        <v>788</v>
      </c>
      <c r="B793" s="351" t="s">
        <v>3257</v>
      </c>
      <c r="C793" s="351" t="str">
        <f>OrgTbl[[#This Row],[name333]]&amp;","&amp;OrgTbl[[#This Row],[TypeID]]</f>
        <v>ตะกั่วทุ่ง,รพช.</v>
      </c>
      <c r="D793" s="351" t="str">
        <f>MID(OrgTbl[[#This Row],[name]],10,100)</f>
        <v>ตะกั่วทุ่ง</v>
      </c>
      <c r="E793" s="352">
        <v>11</v>
      </c>
      <c r="F793" s="351" t="str" cm="1">
        <f t="array" ref="F793">_xlfn.IFS(OrgTbl[[#This Row],[TypeID]]="รพช.","โรงพยาบาลชุมชน",OrgTbl[[#This Row],[TypeID]]="รพศ.","โรงพยาบาลศูนย์",OrgTbl[[#This Row],[TypeID]]="รพท.","โรงพยาบาลทั่วไป")</f>
        <v>โรงพยาบาลชุมชน</v>
      </c>
      <c r="G793" s="351" t="str">
        <f>INDEX('Org2567'!$BB$4:$BB$905,MATCH(OrgTbl[[#This Row],[code5]],'Org2567'!$D$4:$D$905,0))</f>
        <v>รพช.</v>
      </c>
      <c r="H793" s="352" t="s">
        <v>4060</v>
      </c>
      <c r="I793" s="351" t="s">
        <v>3246</v>
      </c>
      <c r="J793" s="353">
        <f>INDEX('Org2567'!$BD$4:$BD$905,MATCH(OrgTbl[[#This Row],[code5]],'Org2567'!$D$4:$D$905,0))</f>
        <v>46</v>
      </c>
      <c r="K793" s="351" t="s">
        <v>923</v>
      </c>
      <c r="L793" s="351" t="str">
        <f>INDEX('Org2567'!$BC$4:$BC$905,MATCH(OrgTbl[[#This Row],[code5]],'Org2567'!$D$4:$D$905,0))</f>
        <v>F2</v>
      </c>
      <c r="M793" s="352">
        <f>INDEX('Org2567'!$BF$4:$BF$905,MATCH(OrgTbl[[#This Row],[code5]],'Org2567'!$D$4:$D$905,0))</f>
        <v>6</v>
      </c>
      <c r="N793" s="354"/>
      <c r="O793" s="351" t="s">
        <v>3259</v>
      </c>
      <c r="P793" s="351" t="str">
        <f>INDEX('Org2567'!$BG$4:$BG$905,MATCH(OrgTbl[[#This Row],[code5]],'Org2567'!$D$4:$D$905,0))</f>
        <v>รพช.F2 P30,000-60,000</v>
      </c>
      <c r="Q793" s="355">
        <f>INDEX('Org2567'!$BE:$BE,MATCH(OrgTbl[[#This Row],[code5]],'Org2567'!$D:$D,0))</f>
        <v>32847</v>
      </c>
      <c r="R793" s="356"/>
    </row>
    <row r="794" spans="1:18" s="146" customFormat="1" ht="21" x14ac:dyDescent="0.6">
      <c r="A794" s="350" t="s">
        <v>791</v>
      </c>
      <c r="B794" s="351" t="s">
        <v>3264</v>
      </c>
      <c r="C794" s="351" t="str">
        <f>OrgTbl[[#This Row],[name333]]&amp;","&amp;OrgTbl[[#This Row],[TypeID]]</f>
        <v>ทับปุด,รพช.</v>
      </c>
      <c r="D794" s="351" t="str">
        <f>MID(OrgTbl[[#This Row],[name]],10,100)</f>
        <v>ทับปุด</v>
      </c>
      <c r="E794" s="352">
        <v>11</v>
      </c>
      <c r="F794" s="351" t="str" cm="1">
        <f t="array" ref="F794">_xlfn.IFS(OrgTbl[[#This Row],[TypeID]]="รพช.","โรงพยาบาลชุมชน",OrgTbl[[#This Row],[TypeID]]="รพศ.","โรงพยาบาลศูนย์",OrgTbl[[#This Row],[TypeID]]="รพท.","โรงพยาบาลทั่วไป")</f>
        <v>โรงพยาบาลชุมชน</v>
      </c>
      <c r="G794" s="351" t="str">
        <f>INDEX('Org2567'!$BB$4:$BB$905,MATCH(OrgTbl[[#This Row],[code5]],'Org2567'!$D$4:$D$905,0))</f>
        <v>รพช.</v>
      </c>
      <c r="H794" s="352" t="s">
        <v>4060</v>
      </c>
      <c r="I794" s="351" t="s">
        <v>3246</v>
      </c>
      <c r="J794" s="353">
        <f>INDEX('Org2567'!$BD$4:$BD$905,MATCH(OrgTbl[[#This Row],[code5]],'Org2567'!$D$4:$D$905,0))</f>
        <v>39</v>
      </c>
      <c r="K794" s="351" t="s">
        <v>918</v>
      </c>
      <c r="L794" s="351" t="str">
        <f>INDEX('Org2567'!$BC$4:$BC$905,MATCH(OrgTbl[[#This Row],[code5]],'Org2567'!$D$4:$D$905,0))</f>
        <v>F2</v>
      </c>
      <c r="M794" s="352">
        <f>INDEX('Org2567'!$BF$4:$BF$905,MATCH(OrgTbl[[#This Row],[code5]],'Org2567'!$D$4:$D$905,0))</f>
        <v>5</v>
      </c>
      <c r="N794" s="354"/>
      <c r="O794" s="351" t="s">
        <v>3266</v>
      </c>
      <c r="P794" s="351" t="str">
        <f>INDEX('Org2567'!$BG$4:$BG$905,MATCH(OrgTbl[[#This Row],[code5]],'Org2567'!$D$4:$D$905,0))</f>
        <v>รพช.F2 P&lt;=30,000</v>
      </c>
      <c r="Q794" s="355">
        <f>INDEX('Org2567'!$BE:$BE,MATCH(OrgTbl[[#This Row],[code5]],'Org2567'!$D:$D,0))</f>
        <v>20419</v>
      </c>
      <c r="R794" s="356"/>
    </row>
    <row r="795" spans="1:18" s="146" customFormat="1" ht="21" x14ac:dyDescent="0.6">
      <c r="A795" s="350" t="s">
        <v>792</v>
      </c>
      <c r="B795" s="351" t="s">
        <v>3267</v>
      </c>
      <c r="C795" s="351" t="str">
        <f>OrgTbl[[#This Row],[name333]]&amp;","&amp;OrgTbl[[#This Row],[TypeID]]</f>
        <v>ท้ายเหมืองชัยพัฒน์,รพช.</v>
      </c>
      <c r="D795" s="351" t="str">
        <f>MID(OrgTbl[[#This Row],[name]],10,100)</f>
        <v>ท้ายเหมืองชัยพัฒน์</v>
      </c>
      <c r="E795" s="352">
        <v>11</v>
      </c>
      <c r="F795" s="351" t="str" cm="1">
        <f t="array" ref="F795">_xlfn.IFS(OrgTbl[[#This Row],[TypeID]]="รพช.","โรงพยาบาลชุมชน",OrgTbl[[#This Row],[TypeID]]="รพศ.","โรงพยาบาลศูนย์",OrgTbl[[#This Row],[TypeID]]="รพท.","โรงพยาบาลทั่วไป")</f>
        <v>โรงพยาบาลชุมชน</v>
      </c>
      <c r="G795" s="351" t="str">
        <f>INDEX('Org2567'!$BB$4:$BB$905,MATCH(OrgTbl[[#This Row],[code5]],'Org2567'!$D$4:$D$905,0))</f>
        <v>รพช.</v>
      </c>
      <c r="H795" s="352" t="s">
        <v>4060</v>
      </c>
      <c r="I795" s="351" t="s">
        <v>3246</v>
      </c>
      <c r="J795" s="353">
        <f>INDEX('Org2567'!$BD$4:$BD$905,MATCH(OrgTbl[[#This Row],[code5]],'Org2567'!$D$4:$D$905,0))</f>
        <v>33</v>
      </c>
      <c r="K795" s="351" t="s">
        <v>918</v>
      </c>
      <c r="L795" s="351" t="str">
        <f>INDEX('Org2567'!$BC$4:$BC$905,MATCH(OrgTbl[[#This Row],[code5]],'Org2567'!$D$4:$D$905,0))</f>
        <v>F2</v>
      </c>
      <c r="M795" s="352">
        <f>INDEX('Org2567'!$BF$4:$BF$905,MATCH(OrgTbl[[#This Row],[code5]],'Org2567'!$D$4:$D$905,0))</f>
        <v>6</v>
      </c>
      <c r="N795" s="354"/>
      <c r="O795" s="351" t="s">
        <v>3269</v>
      </c>
      <c r="P795" s="351" t="str">
        <f>INDEX('Org2567'!$BG$4:$BG$905,MATCH(OrgTbl[[#This Row],[code5]],'Org2567'!$D$4:$D$905,0))</f>
        <v>รพช.F2 P30,000-60,000</v>
      </c>
      <c r="Q795" s="355">
        <f>INDEX('Org2567'!$BE:$BE,MATCH(OrgTbl[[#This Row],[code5]],'Org2567'!$D:$D,0))</f>
        <v>35647</v>
      </c>
      <c r="R795" s="356"/>
    </row>
    <row r="796" spans="1:18" s="146" customFormat="1" ht="21" x14ac:dyDescent="0.6">
      <c r="A796" s="350" t="s">
        <v>789</v>
      </c>
      <c r="B796" s="351" t="s">
        <v>4076</v>
      </c>
      <c r="C796" s="351" t="str">
        <f>OrgTbl[[#This Row],[name333]]&amp;","&amp;OrgTbl[[#This Row],[TypeID]]</f>
        <v>บางไทร(พังงา),รพช.</v>
      </c>
      <c r="D796" s="351" t="str">
        <f>MID(OrgTbl[[#This Row],[name]],10,100)</f>
        <v>บางไทร(พังงา)</v>
      </c>
      <c r="E796" s="352">
        <v>11</v>
      </c>
      <c r="F796" s="351" t="str" cm="1">
        <f t="array" ref="F796">_xlfn.IFS(OrgTbl[[#This Row],[TypeID]]="รพช.","โรงพยาบาลชุมชน",OrgTbl[[#This Row],[TypeID]]="รพศ.","โรงพยาบาลศูนย์",OrgTbl[[#This Row],[TypeID]]="รพท.","โรงพยาบาลทั่วไป")</f>
        <v>โรงพยาบาลชุมชน</v>
      </c>
      <c r="G796" s="351" t="str">
        <f>INDEX('Org2567'!$BB$4:$BB$905,MATCH(OrgTbl[[#This Row],[code5]],'Org2567'!$D$4:$D$905,0))</f>
        <v>รพช.</v>
      </c>
      <c r="H796" s="352" t="s">
        <v>4060</v>
      </c>
      <c r="I796" s="351" t="s">
        <v>3246</v>
      </c>
      <c r="J796" s="353">
        <f>INDEX('Org2567'!$BD$4:$BD$905,MATCH(OrgTbl[[#This Row],[code5]],'Org2567'!$D$4:$D$905,0))</f>
        <v>0</v>
      </c>
      <c r="K796" s="351" t="s">
        <v>923</v>
      </c>
      <c r="L796" s="351" t="str">
        <f>INDEX('Org2567'!$BC$4:$BC$905,MATCH(OrgTbl[[#This Row],[code5]],'Org2567'!$D$4:$D$905,0))</f>
        <v>F3</v>
      </c>
      <c r="M796" s="352">
        <f>INDEX('Org2567'!$BF$4:$BF$905,MATCH(OrgTbl[[#This Row],[code5]],'Org2567'!$D$4:$D$905,0))</f>
        <v>2</v>
      </c>
      <c r="N796" s="354"/>
      <c r="O796" s="351" t="s">
        <v>3260</v>
      </c>
      <c r="P796" s="351" t="str">
        <f>INDEX('Org2567'!$BG$4:$BG$905,MATCH(OrgTbl[[#This Row],[code5]],'Org2567'!$D$4:$D$905,0))</f>
        <v>รพช.F3 P&lt;=15,000</v>
      </c>
      <c r="Q796" s="355">
        <f>INDEX('Org2567'!$BE:$BE,MATCH(OrgTbl[[#This Row],[code5]],'Org2567'!$D:$D,0))</f>
        <v>8301</v>
      </c>
      <c r="R796" s="356"/>
    </row>
    <row r="797" spans="1:18" s="146" customFormat="1" ht="21" x14ac:dyDescent="0.6">
      <c r="A797" s="350" t="s">
        <v>793</v>
      </c>
      <c r="B797" s="351" t="s">
        <v>3270</v>
      </c>
      <c r="C797" s="351" t="str">
        <f>OrgTbl[[#This Row],[name333]]&amp;","&amp;OrgTbl[[#This Row],[TypeID]]</f>
        <v>วชิระภูเก็ต,รพศ.</v>
      </c>
      <c r="D797" s="351" t="str">
        <f>MID(OrgTbl[[#This Row],[name]],10,100)</f>
        <v>วชิระภูเก็ต</v>
      </c>
      <c r="E797" s="352">
        <v>11</v>
      </c>
      <c r="F797" s="351" t="str" cm="1">
        <f t="array" ref="F797">_xlfn.IFS(OrgTbl[[#This Row],[TypeID]]="รพช.","โรงพยาบาลชุมชน",OrgTbl[[#This Row],[TypeID]]="รพศ.","โรงพยาบาลศูนย์",OrgTbl[[#This Row],[TypeID]]="รพท.","โรงพยาบาลทั่วไป")</f>
        <v>โรงพยาบาลศูนย์</v>
      </c>
      <c r="G797" s="351" t="str">
        <f>INDEX('Org2567'!$BB$4:$BB$905,MATCH(OrgTbl[[#This Row],[code5]],'Org2567'!$D$4:$D$905,0))</f>
        <v>รพศ.</v>
      </c>
      <c r="H797" s="352" t="s">
        <v>4061</v>
      </c>
      <c r="I797" s="351" t="s">
        <v>3272</v>
      </c>
      <c r="J797" s="353">
        <f>INDEX('Org2567'!$BD$4:$BD$905,MATCH(OrgTbl[[#This Row],[code5]],'Org2567'!$D$4:$D$905,0))</f>
        <v>550</v>
      </c>
      <c r="K797" s="351" t="s">
        <v>923</v>
      </c>
      <c r="L797" s="351" t="str">
        <f>INDEX('Org2567'!$BC$4:$BC$905,MATCH(OrgTbl[[#This Row],[code5]],'Org2567'!$D$4:$D$905,0))</f>
        <v>A</v>
      </c>
      <c r="M797" s="352">
        <f>INDEX('Org2567'!$BF$4:$BF$905,MATCH(OrgTbl[[#This Row],[code5]],'Org2567'!$D$4:$D$905,0))</f>
        <v>18</v>
      </c>
      <c r="N797" s="354"/>
      <c r="O797" s="351" t="s">
        <v>3273</v>
      </c>
      <c r="P797" s="351" t="str">
        <f>INDEX('Org2567'!$BG$4:$BG$905,MATCH(OrgTbl[[#This Row],[code5]],'Org2567'!$D$4:$D$905,0))</f>
        <v>รพศ.A B&lt;=700</v>
      </c>
      <c r="Q797" s="355">
        <f>INDEX('Org2567'!$BE:$BE,MATCH(OrgTbl[[#This Row],[code5]],'Org2567'!$D:$D,0))</f>
        <v>121458</v>
      </c>
      <c r="R797" s="356"/>
    </row>
    <row r="798" spans="1:18" s="146" customFormat="1" ht="21" x14ac:dyDescent="0.6">
      <c r="A798" s="350" t="s">
        <v>794</v>
      </c>
      <c r="B798" s="351" t="s">
        <v>3274</v>
      </c>
      <c r="C798" s="351" t="str">
        <f>OrgTbl[[#This Row],[name333]]&amp;","&amp;OrgTbl[[#This Row],[TypeID]]</f>
        <v>ป่าตอง,รพช.</v>
      </c>
      <c r="D798" s="351" t="str">
        <f>MID(OrgTbl[[#This Row],[name]],10,100)</f>
        <v>ป่าตอง</v>
      </c>
      <c r="E798" s="352">
        <v>11</v>
      </c>
      <c r="F798" s="351" t="str" cm="1">
        <f t="array" ref="F798">_xlfn.IFS(OrgTbl[[#This Row],[TypeID]]="รพช.","โรงพยาบาลชุมชน",OrgTbl[[#This Row],[TypeID]]="รพศ.","โรงพยาบาลศูนย์",OrgTbl[[#This Row],[TypeID]]="รพท.","โรงพยาบาลทั่วไป")</f>
        <v>โรงพยาบาลชุมชน</v>
      </c>
      <c r="G798" s="351" t="str">
        <f>INDEX('Org2567'!$BB$4:$BB$905,MATCH(OrgTbl[[#This Row],[code5]],'Org2567'!$D$4:$D$905,0))</f>
        <v>รพช.</v>
      </c>
      <c r="H798" s="352" t="s">
        <v>4061</v>
      </c>
      <c r="I798" s="351" t="s">
        <v>3272</v>
      </c>
      <c r="J798" s="353">
        <f>INDEX('Org2567'!$BD$4:$BD$905,MATCH(OrgTbl[[#This Row],[code5]],'Org2567'!$D$4:$D$905,0))</f>
        <v>88</v>
      </c>
      <c r="K798" s="351" t="s">
        <v>923</v>
      </c>
      <c r="L798" s="351" t="str">
        <f>INDEX('Org2567'!$BC$4:$BC$905,MATCH(OrgTbl[[#This Row],[code5]],'Org2567'!$D$4:$D$905,0))</f>
        <v>M2</v>
      </c>
      <c r="M798" s="352">
        <f>INDEX('Org2567'!$BF$4:$BF$905,MATCH(OrgTbl[[#This Row],[code5]],'Org2567'!$D$4:$D$905,0))</f>
        <v>12</v>
      </c>
      <c r="N798" s="354"/>
      <c r="O798" s="351" t="s">
        <v>3276</v>
      </c>
      <c r="P798" s="351" t="str">
        <f>INDEX('Org2567'!$BG$4:$BG$905,MATCH(OrgTbl[[#This Row],[code5]],'Org2567'!$D$4:$D$905,0))</f>
        <v>รพช.M2 B&lt;=100</v>
      </c>
      <c r="Q798" s="355">
        <f>INDEX('Org2567'!$BE:$BE,MATCH(OrgTbl[[#This Row],[code5]],'Org2567'!$D:$D,0))</f>
        <v>35034</v>
      </c>
      <c r="R798" s="356"/>
    </row>
    <row r="799" spans="1:18" s="146" customFormat="1" ht="21" x14ac:dyDescent="0.6">
      <c r="A799" s="350" t="s">
        <v>3784</v>
      </c>
      <c r="B799" s="351" t="s">
        <v>3785</v>
      </c>
      <c r="C799" s="351" t="str">
        <f>OrgTbl[[#This Row],[name333]]&amp;","&amp;OrgTbl[[#This Row],[TypeID]]</f>
        <v>ฉลอง,รพช.</v>
      </c>
      <c r="D799" s="351" t="str">
        <f>MID(OrgTbl[[#This Row],[name]],10,100)</f>
        <v>ฉลอง</v>
      </c>
      <c r="E799" s="352">
        <v>11</v>
      </c>
      <c r="F799" s="351" t="str" cm="1">
        <f t="array" ref="F799">_xlfn.IFS(OrgTbl[[#This Row],[TypeID]]="รพช.","โรงพยาบาลชุมชน",OrgTbl[[#This Row],[TypeID]]="รพศ.","โรงพยาบาลศูนย์",OrgTbl[[#This Row],[TypeID]]="รพท.","โรงพยาบาลทั่วไป")</f>
        <v>โรงพยาบาลชุมชน</v>
      </c>
      <c r="G799" s="351" t="str">
        <f>INDEX('Org2567'!$BB$4:$BB$905,MATCH(OrgTbl[[#This Row],[code5]],'Org2567'!$D$4:$D$905,0))</f>
        <v>รพช.</v>
      </c>
      <c r="H799" s="352" t="s">
        <v>4061</v>
      </c>
      <c r="I799" s="351" t="s">
        <v>3272</v>
      </c>
      <c r="J799" s="353">
        <f>INDEX('Org2567'!$BD$4:$BD$905,MATCH(OrgTbl[[#This Row],[code5]],'Org2567'!$D$4:$D$905,0))</f>
        <v>48</v>
      </c>
      <c r="K799" s="351" t="s">
        <v>923</v>
      </c>
      <c r="L799" s="351" t="str">
        <f>INDEX('Org2567'!$BC$4:$BC$905,MATCH(OrgTbl[[#This Row],[code5]],'Org2567'!$D$4:$D$905,0))</f>
        <v>F1</v>
      </c>
      <c r="M799" s="352">
        <f>INDEX('Org2567'!$BF$4:$BF$905,MATCH(OrgTbl[[#This Row],[code5]],'Org2567'!$D$4:$D$905,0))</f>
        <v>9</v>
      </c>
      <c r="N799" s="354"/>
      <c r="O799" s="351" t="s">
        <v>3787</v>
      </c>
      <c r="P799" s="351" t="str">
        <f>INDEX('Org2567'!$BG$4:$BG$905,MATCH(OrgTbl[[#This Row],[code5]],'Org2567'!$D$4:$D$905,0))</f>
        <v>รพช.F1 P&lt;=50,000</v>
      </c>
      <c r="Q799" s="355">
        <f>INDEX('Org2567'!$BE:$BE,MATCH(OrgTbl[[#This Row],[code5]],'Org2567'!$D:$D,0))</f>
        <v>32117</v>
      </c>
      <c r="R799" s="356"/>
    </row>
    <row r="800" spans="1:18" s="146" customFormat="1" ht="21" x14ac:dyDescent="0.6">
      <c r="A800" s="350" t="s">
        <v>795</v>
      </c>
      <c r="B800" s="351" t="s">
        <v>3277</v>
      </c>
      <c r="C800" s="351" t="str">
        <f>OrgTbl[[#This Row],[name333]]&amp;","&amp;OrgTbl[[#This Row],[TypeID]]</f>
        <v>ถลาง,รพช.</v>
      </c>
      <c r="D800" s="351" t="str">
        <f>MID(OrgTbl[[#This Row],[name]],10,100)</f>
        <v>ถลาง</v>
      </c>
      <c r="E800" s="352">
        <v>11</v>
      </c>
      <c r="F800" s="351" t="str" cm="1">
        <f t="array" ref="F800">_xlfn.IFS(OrgTbl[[#This Row],[TypeID]]="รพช.","โรงพยาบาลชุมชน",OrgTbl[[#This Row],[TypeID]]="รพศ.","โรงพยาบาลศูนย์",OrgTbl[[#This Row],[TypeID]]="รพท.","โรงพยาบาลทั่วไป")</f>
        <v>โรงพยาบาลชุมชน</v>
      </c>
      <c r="G800" s="351" t="str">
        <f>INDEX('Org2567'!$BB$4:$BB$905,MATCH(OrgTbl[[#This Row],[code5]],'Org2567'!$D$4:$D$905,0))</f>
        <v>รพช.</v>
      </c>
      <c r="H800" s="352" t="s">
        <v>4061</v>
      </c>
      <c r="I800" s="351" t="s">
        <v>3272</v>
      </c>
      <c r="J800" s="353">
        <f>INDEX('Org2567'!$BD$4:$BD$905,MATCH(OrgTbl[[#This Row],[code5]],'Org2567'!$D$4:$D$905,0))</f>
        <v>90</v>
      </c>
      <c r="K800" s="351" t="s">
        <v>923</v>
      </c>
      <c r="L800" s="351" t="str">
        <f>INDEX('Org2567'!$BC$4:$BC$905,MATCH(OrgTbl[[#This Row],[code5]],'Org2567'!$D$4:$D$905,0))</f>
        <v>F1</v>
      </c>
      <c r="M800" s="352">
        <f>INDEX('Org2567'!$BF$4:$BF$905,MATCH(OrgTbl[[#This Row],[code5]],'Org2567'!$D$4:$D$905,0))</f>
        <v>10</v>
      </c>
      <c r="N800" s="354"/>
      <c r="O800" s="351" t="s">
        <v>3279</v>
      </c>
      <c r="P800" s="351" t="str">
        <f>INDEX('Org2567'!$BG$4:$BG$905,MATCH(OrgTbl[[#This Row],[code5]],'Org2567'!$D$4:$D$905,0))</f>
        <v>รพช.F1 P50,000-100,000</v>
      </c>
      <c r="Q800" s="355">
        <f>INDEX('Org2567'!$BE:$BE,MATCH(OrgTbl[[#This Row],[code5]],'Org2567'!$D:$D,0))</f>
        <v>70957</v>
      </c>
      <c r="R800" s="356"/>
    </row>
    <row r="801" spans="1:18" s="146" customFormat="1" ht="21" x14ac:dyDescent="0.6">
      <c r="A801" s="350" t="s">
        <v>796</v>
      </c>
      <c r="B801" s="351" t="s">
        <v>3341</v>
      </c>
      <c r="C801" s="351" t="str">
        <f>OrgTbl[[#This Row],[name333]]&amp;","&amp;OrgTbl[[#This Row],[TypeID]]</f>
        <v>ระนอง,รพท.</v>
      </c>
      <c r="D801" s="351" t="str">
        <f>MID(OrgTbl[[#This Row],[name]],10,100)</f>
        <v>ระนอง</v>
      </c>
      <c r="E801" s="352">
        <v>11</v>
      </c>
      <c r="F801" s="351" t="str" cm="1">
        <f t="array" ref="F801">_xlfn.IFS(OrgTbl[[#This Row],[TypeID]]="รพช.","โรงพยาบาลชุมชน",OrgTbl[[#This Row],[TypeID]]="รพศ.","โรงพยาบาลศูนย์",OrgTbl[[#This Row],[TypeID]]="รพท.","โรงพยาบาลทั่วไป")</f>
        <v>โรงพยาบาลทั่วไป</v>
      </c>
      <c r="G801" s="351" t="str">
        <f>INDEX('Org2567'!$BB$4:$BB$905,MATCH(OrgTbl[[#This Row],[code5]],'Org2567'!$D$4:$D$905,0))</f>
        <v>รพท.</v>
      </c>
      <c r="H801" s="352" t="s">
        <v>4062</v>
      </c>
      <c r="I801" s="351" t="s">
        <v>3343</v>
      </c>
      <c r="J801" s="353">
        <f>INDEX('Org2567'!$BD$4:$BD$905,MATCH(OrgTbl[[#This Row],[code5]],'Org2567'!$D$4:$D$905,0))</f>
        <v>300</v>
      </c>
      <c r="K801" s="351" t="s">
        <v>923</v>
      </c>
      <c r="L801" s="351" t="str">
        <f>INDEX('Org2567'!$BC$4:$BC$905,MATCH(OrgTbl[[#This Row],[code5]],'Org2567'!$D$4:$D$905,0))</f>
        <v>S</v>
      </c>
      <c r="M801" s="352">
        <f>INDEX('Org2567'!$BF$4:$BF$905,MATCH(OrgTbl[[#This Row],[code5]],'Org2567'!$D$4:$D$905,0))</f>
        <v>16</v>
      </c>
      <c r="N801" s="354"/>
      <c r="O801" s="351" t="s">
        <v>3344</v>
      </c>
      <c r="P801" s="351" t="str">
        <f>INDEX('Org2567'!$BG$4:$BG$905,MATCH(OrgTbl[[#This Row],[code5]],'Org2567'!$D$4:$D$905,0))</f>
        <v>รพท.S B&lt;=400</v>
      </c>
      <c r="Q801" s="355">
        <f>INDEX('Org2567'!$BE:$BE,MATCH(OrgTbl[[#This Row],[code5]],'Org2567'!$D:$D,0))</f>
        <v>63221</v>
      </c>
      <c r="R801" s="356"/>
    </row>
    <row r="802" spans="1:18" s="146" customFormat="1" ht="21" x14ac:dyDescent="0.6">
      <c r="A802" s="350" t="s">
        <v>799</v>
      </c>
      <c r="B802" s="351" t="s">
        <v>3351</v>
      </c>
      <c r="C802" s="351" t="str">
        <f>OrgTbl[[#This Row],[name333]]&amp;","&amp;OrgTbl[[#This Row],[TypeID]]</f>
        <v>กระบุรี,รพช.</v>
      </c>
      <c r="D802" s="351" t="str">
        <f>MID(OrgTbl[[#This Row],[name]],10,100)</f>
        <v>กระบุรี</v>
      </c>
      <c r="E802" s="352">
        <v>11</v>
      </c>
      <c r="F802" s="351" t="str" cm="1">
        <f t="array" ref="F802">_xlfn.IFS(OrgTbl[[#This Row],[TypeID]]="รพช.","โรงพยาบาลชุมชน",OrgTbl[[#This Row],[TypeID]]="รพศ.","โรงพยาบาลศูนย์",OrgTbl[[#This Row],[TypeID]]="รพท.","โรงพยาบาลทั่วไป")</f>
        <v>โรงพยาบาลชุมชน</v>
      </c>
      <c r="G802" s="351" t="str">
        <f>INDEX('Org2567'!$BB$4:$BB$905,MATCH(OrgTbl[[#This Row],[code5]],'Org2567'!$D$4:$D$905,0))</f>
        <v>รพช.</v>
      </c>
      <c r="H802" s="352" t="s">
        <v>4062</v>
      </c>
      <c r="I802" s="351" t="s">
        <v>3343</v>
      </c>
      <c r="J802" s="353">
        <f>INDEX('Org2567'!$BD$4:$BD$905,MATCH(OrgTbl[[#This Row],[code5]],'Org2567'!$D$4:$D$905,0))</f>
        <v>30</v>
      </c>
      <c r="K802" s="351" t="s">
        <v>918</v>
      </c>
      <c r="L802" s="351" t="str">
        <f>INDEX('Org2567'!$BC$4:$BC$905,MATCH(OrgTbl[[#This Row],[code5]],'Org2567'!$D$4:$D$905,0))</f>
        <v>F2</v>
      </c>
      <c r="M802" s="352">
        <f>INDEX('Org2567'!$BF$4:$BF$905,MATCH(OrgTbl[[#This Row],[code5]],'Org2567'!$D$4:$D$905,0))</f>
        <v>6</v>
      </c>
      <c r="N802" s="354"/>
      <c r="O802" s="351" t="s">
        <v>3353</v>
      </c>
      <c r="P802" s="351" t="str">
        <f>INDEX('Org2567'!$BG$4:$BG$905,MATCH(OrgTbl[[#This Row],[code5]],'Org2567'!$D$4:$D$905,0))</f>
        <v>รพช.F2 P30,000-60,000</v>
      </c>
      <c r="Q802" s="355">
        <f>INDEX('Org2567'!$BE:$BE,MATCH(OrgTbl[[#This Row],[code5]],'Org2567'!$D:$D,0))</f>
        <v>35185</v>
      </c>
      <c r="R802" s="356"/>
    </row>
    <row r="803" spans="1:18" s="146" customFormat="1" ht="21" x14ac:dyDescent="0.6">
      <c r="A803" s="350" t="s">
        <v>798</v>
      </c>
      <c r="B803" s="351" t="s">
        <v>3348</v>
      </c>
      <c r="C803" s="351" t="str">
        <f>OrgTbl[[#This Row],[name333]]&amp;","&amp;OrgTbl[[#This Row],[TypeID]]</f>
        <v>กะเปอร์,รพช.</v>
      </c>
      <c r="D803" s="351" t="str">
        <f>MID(OrgTbl[[#This Row],[name]],10,100)</f>
        <v>กะเปอร์</v>
      </c>
      <c r="E803" s="352">
        <v>11</v>
      </c>
      <c r="F803" s="351" t="str" cm="1">
        <f t="array" ref="F803">_xlfn.IFS(OrgTbl[[#This Row],[TypeID]]="รพช.","โรงพยาบาลชุมชน",OrgTbl[[#This Row],[TypeID]]="รพศ.","โรงพยาบาลศูนย์",OrgTbl[[#This Row],[TypeID]]="รพท.","โรงพยาบาลทั่วไป")</f>
        <v>โรงพยาบาลชุมชน</v>
      </c>
      <c r="G803" s="351" t="str">
        <f>INDEX('Org2567'!$BB$4:$BB$905,MATCH(OrgTbl[[#This Row],[code5]],'Org2567'!$D$4:$D$905,0))</f>
        <v>รพช.</v>
      </c>
      <c r="H803" s="352" t="s">
        <v>4062</v>
      </c>
      <c r="I803" s="351" t="s">
        <v>3343</v>
      </c>
      <c r="J803" s="353">
        <f>INDEX('Org2567'!$BD$4:$BD$905,MATCH(OrgTbl[[#This Row],[code5]],'Org2567'!$D$4:$D$905,0))</f>
        <v>35</v>
      </c>
      <c r="K803" s="351" t="s">
        <v>923</v>
      </c>
      <c r="L803" s="351" t="str">
        <f>INDEX('Org2567'!$BC$4:$BC$905,MATCH(OrgTbl[[#This Row],[code5]],'Org2567'!$D$4:$D$905,0))</f>
        <v>F2</v>
      </c>
      <c r="M803" s="352">
        <f>INDEX('Org2567'!$BF$4:$BF$905,MATCH(OrgTbl[[#This Row],[code5]],'Org2567'!$D$4:$D$905,0))</f>
        <v>5</v>
      </c>
      <c r="N803" s="354"/>
      <c r="O803" s="351" t="s">
        <v>3350</v>
      </c>
      <c r="P803" s="351" t="str">
        <f>INDEX('Org2567'!$BG$4:$BG$905,MATCH(OrgTbl[[#This Row],[code5]],'Org2567'!$D$4:$D$905,0))</f>
        <v>รพช.F2 P&lt;=30,000</v>
      </c>
      <c r="Q803" s="355">
        <f>INDEX('Org2567'!$BE:$BE,MATCH(OrgTbl[[#This Row],[code5]],'Org2567'!$D:$D,0))</f>
        <v>17313</v>
      </c>
      <c r="R803" s="356"/>
    </row>
    <row r="804" spans="1:18" s="146" customFormat="1" ht="21" x14ac:dyDescent="0.6">
      <c r="A804" s="350" t="s">
        <v>797</v>
      </c>
      <c r="B804" s="351" t="s">
        <v>3345</v>
      </c>
      <c r="C804" s="351" t="str">
        <f>OrgTbl[[#This Row],[name333]]&amp;","&amp;OrgTbl[[#This Row],[TypeID]]</f>
        <v>ละอุ่น,รพช.</v>
      </c>
      <c r="D804" s="351" t="str">
        <f>MID(OrgTbl[[#This Row],[name]],10,100)</f>
        <v>ละอุ่น</v>
      </c>
      <c r="E804" s="352">
        <v>11</v>
      </c>
      <c r="F804" s="351" t="str" cm="1">
        <f t="array" ref="F804">_xlfn.IFS(OrgTbl[[#This Row],[TypeID]]="รพช.","โรงพยาบาลชุมชน",OrgTbl[[#This Row],[TypeID]]="รพศ.","โรงพยาบาลศูนย์",OrgTbl[[#This Row],[TypeID]]="รพท.","โรงพยาบาลทั่วไป")</f>
        <v>โรงพยาบาลชุมชน</v>
      </c>
      <c r="G804" s="351" t="str">
        <f>INDEX('Org2567'!$BB$4:$BB$905,MATCH(OrgTbl[[#This Row],[code5]],'Org2567'!$D$4:$D$905,0))</f>
        <v>รพช.</v>
      </c>
      <c r="H804" s="352" t="s">
        <v>4062</v>
      </c>
      <c r="I804" s="351" t="s">
        <v>3343</v>
      </c>
      <c r="J804" s="353">
        <f>INDEX('Org2567'!$BD$4:$BD$905,MATCH(OrgTbl[[#This Row],[code5]],'Org2567'!$D$4:$D$905,0))</f>
        <v>16</v>
      </c>
      <c r="K804" s="351" t="s">
        <v>918</v>
      </c>
      <c r="L804" s="351" t="str">
        <f>INDEX('Org2567'!$BC$4:$BC$905,MATCH(OrgTbl[[#This Row],[code5]],'Org2567'!$D$4:$D$905,0))</f>
        <v>F3</v>
      </c>
      <c r="M804" s="352">
        <f>INDEX('Org2567'!$BF$4:$BF$905,MATCH(OrgTbl[[#This Row],[code5]],'Org2567'!$D$4:$D$905,0))</f>
        <v>2</v>
      </c>
      <c r="N804" s="354"/>
      <c r="O804" s="351" t="s">
        <v>3347</v>
      </c>
      <c r="P804" s="351" t="str">
        <f>INDEX('Org2567'!$BG$4:$BG$905,MATCH(OrgTbl[[#This Row],[code5]],'Org2567'!$D$4:$D$905,0))</f>
        <v>รพช.F3 P&lt;=15,000</v>
      </c>
      <c r="Q804" s="355">
        <f>INDEX('Org2567'!$BE:$BE,MATCH(OrgTbl[[#This Row],[code5]],'Org2567'!$D:$D,0))</f>
        <v>11237</v>
      </c>
      <c r="R804" s="356"/>
    </row>
    <row r="805" spans="1:18" s="146" customFormat="1" ht="21" x14ac:dyDescent="0.6">
      <c r="A805" s="350" t="s">
        <v>800</v>
      </c>
      <c r="B805" s="351" t="s">
        <v>3354</v>
      </c>
      <c r="C805" s="351" t="str">
        <f>OrgTbl[[#This Row],[name333]]&amp;","&amp;OrgTbl[[#This Row],[TypeID]]</f>
        <v>สุขสำราญ,รพช.</v>
      </c>
      <c r="D805" s="351" t="str">
        <f>MID(OrgTbl[[#This Row],[name]],10,100)</f>
        <v>สุขสำราญ</v>
      </c>
      <c r="E805" s="352">
        <v>11</v>
      </c>
      <c r="F805" s="351" t="str" cm="1">
        <f t="array" ref="F805">_xlfn.IFS(OrgTbl[[#This Row],[TypeID]]="รพช.","โรงพยาบาลชุมชน",OrgTbl[[#This Row],[TypeID]]="รพศ.","โรงพยาบาลศูนย์",OrgTbl[[#This Row],[TypeID]]="รพท.","โรงพยาบาลทั่วไป")</f>
        <v>โรงพยาบาลชุมชน</v>
      </c>
      <c r="G805" s="351" t="str">
        <f>INDEX('Org2567'!$BB$4:$BB$905,MATCH(OrgTbl[[#This Row],[code5]],'Org2567'!$D$4:$D$905,0))</f>
        <v>รพช.</v>
      </c>
      <c r="H805" s="352" t="s">
        <v>4062</v>
      </c>
      <c r="I805" s="351" t="s">
        <v>3343</v>
      </c>
      <c r="J805" s="353">
        <f>INDEX('Org2567'!$BD$4:$BD$905,MATCH(OrgTbl[[#This Row],[code5]],'Org2567'!$D$4:$D$905,0))</f>
        <v>10</v>
      </c>
      <c r="K805" s="351" t="s">
        <v>918</v>
      </c>
      <c r="L805" s="351" t="str">
        <f>INDEX('Org2567'!$BC$4:$BC$905,MATCH(OrgTbl[[#This Row],[code5]],'Org2567'!$D$4:$D$905,0))</f>
        <v>F3</v>
      </c>
      <c r="M805" s="352">
        <f>INDEX('Org2567'!$BF$4:$BF$905,MATCH(OrgTbl[[#This Row],[code5]],'Org2567'!$D$4:$D$905,0))</f>
        <v>2</v>
      </c>
      <c r="N805" s="354"/>
      <c r="O805" s="351" t="s">
        <v>3356</v>
      </c>
      <c r="P805" s="351" t="str">
        <f>INDEX('Org2567'!$BG$4:$BG$905,MATCH(OrgTbl[[#This Row],[code5]],'Org2567'!$D$4:$D$905,0))</f>
        <v>รพช.F3 P&lt;=15,000</v>
      </c>
      <c r="Q805" s="355">
        <f>INDEX('Org2567'!$BE:$BE,MATCH(OrgTbl[[#This Row],[code5]],'Org2567'!$D:$D,0))</f>
        <v>11999</v>
      </c>
      <c r="R805" s="356"/>
    </row>
    <row r="806" spans="1:18" s="146" customFormat="1" ht="21" x14ac:dyDescent="0.6">
      <c r="A806" s="350" t="s">
        <v>801</v>
      </c>
      <c r="B806" s="351" t="s">
        <v>3280</v>
      </c>
      <c r="C806" s="351" t="str">
        <f>OrgTbl[[#This Row],[name333]]&amp;","&amp;OrgTbl[[#This Row],[TypeID]]</f>
        <v>สุราษฎร์ธานี,รพศ.</v>
      </c>
      <c r="D806" s="351" t="str">
        <f>MID(OrgTbl[[#This Row],[name]],10,100)</f>
        <v>สุราษฎร์ธานี</v>
      </c>
      <c r="E806" s="352">
        <v>11</v>
      </c>
      <c r="F806" s="351" t="str" cm="1">
        <f t="array" ref="F806">_xlfn.IFS(OrgTbl[[#This Row],[TypeID]]="รพช.","โรงพยาบาลชุมชน",OrgTbl[[#This Row],[TypeID]]="รพศ.","โรงพยาบาลศูนย์",OrgTbl[[#This Row],[TypeID]]="รพท.","โรงพยาบาลทั่วไป")</f>
        <v>โรงพยาบาลศูนย์</v>
      </c>
      <c r="G806" s="351" t="str">
        <f>INDEX('Org2567'!$BB$4:$BB$905,MATCH(OrgTbl[[#This Row],[code5]],'Org2567'!$D$4:$D$905,0))</f>
        <v>รพศ.</v>
      </c>
      <c r="H806" s="352" t="s">
        <v>4063</v>
      </c>
      <c r="I806" s="351" t="s">
        <v>3282</v>
      </c>
      <c r="J806" s="353">
        <f>INDEX('Org2567'!$BD$4:$BD$905,MATCH(OrgTbl[[#This Row],[code5]],'Org2567'!$D$4:$D$905,0))</f>
        <v>885</v>
      </c>
      <c r="K806" s="351" t="s">
        <v>923</v>
      </c>
      <c r="L806" s="351" t="str">
        <f>INDEX('Org2567'!$BC$4:$BC$905,MATCH(OrgTbl[[#This Row],[code5]],'Org2567'!$D$4:$D$905,0))</f>
        <v>A</v>
      </c>
      <c r="M806" s="352">
        <f>INDEX('Org2567'!$BF$4:$BF$905,MATCH(OrgTbl[[#This Row],[code5]],'Org2567'!$D$4:$D$905,0))</f>
        <v>19</v>
      </c>
      <c r="N806" s="354"/>
      <c r="O806" s="351" t="s">
        <v>3283</v>
      </c>
      <c r="P806" s="351" t="str">
        <f>INDEX('Org2567'!$BG$4:$BG$905,MATCH(OrgTbl[[#This Row],[code5]],'Org2567'!$D$4:$D$905,0))</f>
        <v>รพศ.A B&gt;700to1000</v>
      </c>
      <c r="Q806" s="355">
        <f>INDEX('Org2567'!$BE:$BE,MATCH(OrgTbl[[#This Row],[code5]],'Org2567'!$D:$D,0))</f>
        <v>134316</v>
      </c>
      <c r="R806" s="356"/>
    </row>
    <row r="807" spans="1:18" s="146" customFormat="1" ht="21" x14ac:dyDescent="0.6">
      <c r="A807" s="350" t="s">
        <v>802</v>
      </c>
      <c r="B807" s="351" t="s">
        <v>3284</v>
      </c>
      <c r="C807" s="351" t="str">
        <f>OrgTbl[[#This Row],[name333]]&amp;","&amp;OrgTbl[[#This Row],[TypeID]]</f>
        <v>เกาะสมุย,รพท.</v>
      </c>
      <c r="D807" s="351" t="str">
        <f>MID(OrgTbl[[#This Row],[name]],10,100)</f>
        <v>เกาะสมุย</v>
      </c>
      <c r="E807" s="352">
        <v>11</v>
      </c>
      <c r="F807" s="351" t="str" cm="1">
        <f t="array" ref="F807">_xlfn.IFS(OrgTbl[[#This Row],[TypeID]]="รพช.","โรงพยาบาลชุมชน",OrgTbl[[#This Row],[TypeID]]="รพศ.","โรงพยาบาลศูนย์",OrgTbl[[#This Row],[TypeID]]="รพท.","โรงพยาบาลทั่วไป")</f>
        <v>โรงพยาบาลทั่วไป</v>
      </c>
      <c r="G807" s="351" t="str">
        <f>INDEX('Org2567'!$BB$4:$BB$905,MATCH(OrgTbl[[#This Row],[code5]],'Org2567'!$D$4:$D$905,0))</f>
        <v>รพท.</v>
      </c>
      <c r="H807" s="352" t="s">
        <v>4063</v>
      </c>
      <c r="I807" s="351" t="s">
        <v>3282</v>
      </c>
      <c r="J807" s="353">
        <f>INDEX('Org2567'!$BD$4:$BD$905,MATCH(OrgTbl[[#This Row],[code5]],'Org2567'!$D$4:$D$905,0))</f>
        <v>160</v>
      </c>
      <c r="K807" s="351" t="s">
        <v>918</v>
      </c>
      <c r="L807" s="351" t="str">
        <f>INDEX('Org2567'!$BC$4:$BC$905,MATCH(OrgTbl[[#This Row],[code5]],'Org2567'!$D$4:$D$905,0))</f>
        <v>M1</v>
      </c>
      <c r="M807" s="352">
        <f>INDEX('Org2567'!$BF$4:$BF$905,MATCH(OrgTbl[[#This Row],[code5]],'Org2567'!$D$4:$D$905,0))</f>
        <v>15</v>
      </c>
      <c r="N807" s="354"/>
      <c r="O807" s="351" t="s">
        <v>3286</v>
      </c>
      <c r="P807" s="351" t="str">
        <f>INDEX('Org2567'!$BG$4:$BG$905,MATCH(OrgTbl[[#This Row],[code5]],'Org2567'!$D$4:$D$905,0))</f>
        <v>รพท.M1 B&gt;200</v>
      </c>
      <c r="Q807" s="355">
        <f>INDEX('Org2567'!$BE:$BE,MATCH(OrgTbl[[#This Row],[code5]],'Org2567'!$D:$D,0))</f>
        <v>60934</v>
      </c>
      <c r="R807" s="356"/>
    </row>
    <row r="808" spans="1:18" s="146" customFormat="1" ht="21" x14ac:dyDescent="0.6">
      <c r="A808" s="350" t="s">
        <v>803</v>
      </c>
      <c r="B808" s="351" t="s">
        <v>3287</v>
      </c>
      <c r="C808" s="351" t="str">
        <f>OrgTbl[[#This Row],[name333]]&amp;","&amp;OrgTbl[[#This Row],[TypeID]]</f>
        <v>กาญจนดิษฐ์,รพช.</v>
      </c>
      <c r="D808" s="351" t="str">
        <f>MID(OrgTbl[[#This Row],[name]],10,100)</f>
        <v>กาญจนดิษฐ์</v>
      </c>
      <c r="E808" s="352">
        <v>11</v>
      </c>
      <c r="F808" s="351" t="str" cm="1">
        <f t="array" ref="F808">_xlfn.IFS(OrgTbl[[#This Row],[TypeID]]="รพช.","โรงพยาบาลชุมชน",OrgTbl[[#This Row],[TypeID]]="รพศ.","โรงพยาบาลศูนย์",OrgTbl[[#This Row],[TypeID]]="รพท.","โรงพยาบาลทั่วไป")</f>
        <v>โรงพยาบาลชุมชน</v>
      </c>
      <c r="G808" s="351" t="str">
        <f>INDEX('Org2567'!$BB$4:$BB$905,MATCH(OrgTbl[[#This Row],[code5]],'Org2567'!$D$4:$D$905,0))</f>
        <v>รพช.</v>
      </c>
      <c r="H808" s="352" t="s">
        <v>4063</v>
      </c>
      <c r="I808" s="351" t="s">
        <v>3282</v>
      </c>
      <c r="J808" s="353">
        <f>INDEX('Org2567'!$BD$4:$BD$905,MATCH(OrgTbl[[#This Row],[code5]],'Org2567'!$D$4:$D$905,0))</f>
        <v>120</v>
      </c>
      <c r="K808" s="351" t="s">
        <v>923</v>
      </c>
      <c r="L808" s="351" t="str">
        <f>INDEX('Org2567'!$BC$4:$BC$905,MATCH(OrgTbl[[#This Row],[code5]],'Org2567'!$D$4:$D$905,0))</f>
        <v>M2</v>
      </c>
      <c r="M808" s="352">
        <f>INDEX('Org2567'!$BF$4:$BF$905,MATCH(OrgTbl[[#This Row],[code5]],'Org2567'!$D$4:$D$905,0))</f>
        <v>13</v>
      </c>
      <c r="N808" s="354"/>
      <c r="O808" s="351" t="s">
        <v>3289</v>
      </c>
      <c r="P808" s="351" t="str">
        <f>INDEX('Org2567'!$BG$4:$BG$905,MATCH(OrgTbl[[#This Row],[code5]],'Org2567'!$D$4:$D$905,0))</f>
        <v>รพช.M2 B&gt;100</v>
      </c>
      <c r="Q808" s="355">
        <f>INDEX('Org2567'!$BE:$BE,MATCH(OrgTbl[[#This Row],[code5]],'Org2567'!$D:$D,0))</f>
        <v>86958</v>
      </c>
      <c r="R808" s="356"/>
    </row>
    <row r="809" spans="1:18" s="146" customFormat="1" ht="21" x14ac:dyDescent="0.6">
      <c r="A809" s="350" t="s">
        <v>806</v>
      </c>
      <c r="B809" s="351" t="s">
        <v>3296</v>
      </c>
      <c r="C809" s="351" t="str">
        <f>OrgTbl[[#This Row],[name333]]&amp;","&amp;OrgTbl[[#This Row],[TypeID]]</f>
        <v>ไชยา,รพช.</v>
      </c>
      <c r="D809" s="351" t="str">
        <f>MID(OrgTbl[[#This Row],[name]],10,100)</f>
        <v>ไชยา</v>
      </c>
      <c r="E809" s="352">
        <v>11</v>
      </c>
      <c r="F809" s="351" t="str" cm="1">
        <f t="array" ref="F809">_xlfn.IFS(OrgTbl[[#This Row],[TypeID]]="รพช.","โรงพยาบาลชุมชน",OrgTbl[[#This Row],[TypeID]]="รพศ.","โรงพยาบาลศูนย์",OrgTbl[[#This Row],[TypeID]]="รพท.","โรงพยาบาลทั่วไป")</f>
        <v>โรงพยาบาลชุมชน</v>
      </c>
      <c r="G809" s="351" t="str">
        <f>INDEX('Org2567'!$BB$4:$BB$905,MATCH(OrgTbl[[#This Row],[code5]],'Org2567'!$D$4:$D$905,0))</f>
        <v>รพช.</v>
      </c>
      <c r="H809" s="352" t="s">
        <v>4063</v>
      </c>
      <c r="I809" s="351" t="s">
        <v>3282</v>
      </c>
      <c r="J809" s="353">
        <f>INDEX('Org2567'!$BD$4:$BD$905,MATCH(OrgTbl[[#This Row],[code5]],'Org2567'!$D$4:$D$905,0))</f>
        <v>60</v>
      </c>
      <c r="K809" s="351" t="s">
        <v>923</v>
      </c>
      <c r="L809" s="351" t="str">
        <f>INDEX('Org2567'!$BC$4:$BC$905,MATCH(OrgTbl[[#This Row],[code5]],'Org2567'!$D$4:$D$905,0))</f>
        <v>M2</v>
      </c>
      <c r="M809" s="352">
        <f>INDEX('Org2567'!$BF$4:$BF$905,MATCH(OrgTbl[[#This Row],[code5]],'Org2567'!$D$4:$D$905,0))</f>
        <v>12</v>
      </c>
      <c r="N809" s="354"/>
      <c r="O809" s="351" t="s">
        <v>3298</v>
      </c>
      <c r="P809" s="351" t="str">
        <f>INDEX('Org2567'!$BG$4:$BG$905,MATCH(OrgTbl[[#This Row],[code5]],'Org2567'!$D$4:$D$905,0))</f>
        <v>รพช.M2 B&lt;=100</v>
      </c>
      <c r="Q809" s="355">
        <f>INDEX('Org2567'!$BE:$BE,MATCH(OrgTbl[[#This Row],[code5]],'Org2567'!$D:$D,0))</f>
        <v>43842</v>
      </c>
      <c r="R809" s="356"/>
    </row>
    <row r="810" spans="1:18" s="146" customFormat="1" ht="21" x14ac:dyDescent="0.6">
      <c r="A810" s="350" t="s">
        <v>820</v>
      </c>
      <c r="B810" s="351" t="s">
        <v>3338</v>
      </c>
      <c r="C810" s="351" t="str">
        <f>OrgTbl[[#This Row],[name333]]&amp;","&amp;OrgTbl[[#This Row],[TypeID]]</f>
        <v>ท่าโรงช้าง,รพช.</v>
      </c>
      <c r="D810" s="351" t="str">
        <f>MID(OrgTbl[[#This Row],[name]],10,100)</f>
        <v>ท่าโรงช้าง</v>
      </c>
      <c r="E810" s="352">
        <v>11</v>
      </c>
      <c r="F810" s="351" t="str" cm="1">
        <f t="array" ref="F810">_xlfn.IFS(OrgTbl[[#This Row],[TypeID]]="รพช.","โรงพยาบาลชุมชน",OrgTbl[[#This Row],[TypeID]]="รพศ.","โรงพยาบาลศูนย์",OrgTbl[[#This Row],[TypeID]]="รพท.","โรงพยาบาลทั่วไป")</f>
        <v>โรงพยาบาลชุมชน</v>
      </c>
      <c r="G810" s="351" t="str">
        <f>INDEX('Org2567'!$BB$4:$BB$905,MATCH(OrgTbl[[#This Row],[code5]],'Org2567'!$D$4:$D$905,0))</f>
        <v>รพช.</v>
      </c>
      <c r="H810" s="352" t="s">
        <v>4063</v>
      </c>
      <c r="I810" s="351" t="s">
        <v>3282</v>
      </c>
      <c r="J810" s="353">
        <f>INDEX('Org2567'!$BD$4:$BD$905,MATCH(OrgTbl[[#This Row],[code5]],'Org2567'!$D$4:$D$905,0))</f>
        <v>90</v>
      </c>
      <c r="K810" s="351" t="s">
        <v>923</v>
      </c>
      <c r="L810" s="351" t="str">
        <f>INDEX('Org2567'!$BC$4:$BC$905,MATCH(OrgTbl[[#This Row],[code5]],'Org2567'!$D$4:$D$905,0))</f>
        <v>M2</v>
      </c>
      <c r="M810" s="352">
        <f>INDEX('Org2567'!$BF$4:$BF$905,MATCH(OrgTbl[[#This Row],[code5]],'Org2567'!$D$4:$D$905,0))</f>
        <v>12</v>
      </c>
      <c r="N810" s="354"/>
      <c r="O810" s="351" t="s">
        <v>3340</v>
      </c>
      <c r="P810" s="351" t="str">
        <f>INDEX('Org2567'!$BG$4:$BG$905,MATCH(OrgTbl[[#This Row],[code5]],'Org2567'!$D$4:$D$905,0))</f>
        <v>รพช.M2 B&lt;=100</v>
      </c>
      <c r="Q810" s="355">
        <f>INDEX('Org2567'!$BE:$BE,MATCH(OrgTbl[[#This Row],[code5]],'Org2567'!$D:$D,0))</f>
        <v>32513</v>
      </c>
      <c r="R810" s="356"/>
    </row>
    <row r="811" spans="1:18" s="146" customFormat="1" ht="21" x14ac:dyDescent="0.6">
      <c r="A811" s="350" t="s">
        <v>812</v>
      </c>
      <c r="B811" s="351" t="s">
        <v>3314</v>
      </c>
      <c r="C811" s="351" t="str">
        <f>OrgTbl[[#This Row],[name333]]&amp;","&amp;OrgTbl[[#This Row],[TypeID]]</f>
        <v>บ้านนาสาร,รพช.</v>
      </c>
      <c r="D811" s="351" t="str">
        <f>MID(OrgTbl[[#This Row],[name]],10,100)</f>
        <v>บ้านนาสาร</v>
      </c>
      <c r="E811" s="352">
        <v>11</v>
      </c>
      <c r="F811" s="351" t="str" cm="1">
        <f t="array" ref="F811">_xlfn.IFS(OrgTbl[[#This Row],[TypeID]]="รพช.","โรงพยาบาลชุมชน",OrgTbl[[#This Row],[TypeID]]="รพศ.","โรงพยาบาลศูนย์",OrgTbl[[#This Row],[TypeID]]="รพท.","โรงพยาบาลทั่วไป")</f>
        <v>โรงพยาบาลชุมชน</v>
      </c>
      <c r="G811" s="351" t="str">
        <f>INDEX('Org2567'!$BB$4:$BB$905,MATCH(OrgTbl[[#This Row],[code5]],'Org2567'!$D$4:$D$905,0))</f>
        <v>รพช.</v>
      </c>
      <c r="H811" s="352" t="s">
        <v>4063</v>
      </c>
      <c r="I811" s="351" t="s">
        <v>3282</v>
      </c>
      <c r="J811" s="353">
        <f>INDEX('Org2567'!$BD$4:$BD$905,MATCH(OrgTbl[[#This Row],[code5]],'Org2567'!$D$4:$D$905,0))</f>
        <v>60</v>
      </c>
      <c r="K811" s="351" t="s">
        <v>918</v>
      </c>
      <c r="L811" s="351" t="str">
        <f>INDEX('Org2567'!$BC$4:$BC$905,MATCH(OrgTbl[[#This Row],[code5]],'Org2567'!$D$4:$D$905,0))</f>
        <v>M2</v>
      </c>
      <c r="M811" s="352">
        <f>INDEX('Org2567'!$BF$4:$BF$905,MATCH(OrgTbl[[#This Row],[code5]],'Org2567'!$D$4:$D$905,0))</f>
        <v>12</v>
      </c>
      <c r="N811" s="354"/>
      <c r="O811" s="351" t="s">
        <v>3316</v>
      </c>
      <c r="P811" s="351" t="str">
        <f>INDEX('Org2567'!$BG$4:$BG$905,MATCH(OrgTbl[[#This Row],[code5]],'Org2567'!$D$4:$D$905,0))</f>
        <v>รพช.M2 B&lt;=100</v>
      </c>
      <c r="Q811" s="355">
        <f>INDEX('Org2567'!$BE:$BE,MATCH(OrgTbl[[#This Row],[code5]],'Org2567'!$D:$D,0))</f>
        <v>57705</v>
      </c>
      <c r="R811" s="356"/>
    </row>
    <row r="812" spans="1:18" s="146" customFormat="1" ht="21" x14ac:dyDescent="0.6">
      <c r="A812" s="350" t="s">
        <v>818</v>
      </c>
      <c r="B812" s="351" t="s">
        <v>3332</v>
      </c>
      <c r="C812" s="351" t="str">
        <f>OrgTbl[[#This Row],[name333]]&amp;","&amp;OrgTbl[[#This Row],[TypeID]]</f>
        <v>สมเด็จพระยุพราชเวียงสระ,รพช.</v>
      </c>
      <c r="D812" s="351" t="str">
        <f>MID(OrgTbl[[#This Row],[name]],10,100)</f>
        <v>สมเด็จพระยุพราชเวียงสระ</v>
      </c>
      <c r="E812" s="352">
        <v>11</v>
      </c>
      <c r="F812" s="351" t="str" cm="1">
        <f t="array" ref="F812">_xlfn.IFS(OrgTbl[[#This Row],[TypeID]]="รพช.","โรงพยาบาลชุมชน",OrgTbl[[#This Row],[TypeID]]="รพศ.","โรงพยาบาลศูนย์",OrgTbl[[#This Row],[TypeID]]="รพท.","โรงพยาบาลทั่วไป")</f>
        <v>โรงพยาบาลชุมชน</v>
      </c>
      <c r="G812" s="351" t="str">
        <f>INDEX('Org2567'!$BB$4:$BB$905,MATCH(OrgTbl[[#This Row],[code5]],'Org2567'!$D$4:$D$905,0))</f>
        <v>รพช.</v>
      </c>
      <c r="H812" s="352" t="s">
        <v>4063</v>
      </c>
      <c r="I812" s="351" t="s">
        <v>3282</v>
      </c>
      <c r="J812" s="353">
        <f>INDEX('Org2567'!$BD$4:$BD$905,MATCH(OrgTbl[[#This Row],[code5]],'Org2567'!$D$4:$D$905,0))</f>
        <v>90</v>
      </c>
      <c r="K812" s="351" t="s">
        <v>918</v>
      </c>
      <c r="L812" s="351" t="str">
        <f>INDEX('Org2567'!$BC$4:$BC$905,MATCH(OrgTbl[[#This Row],[code5]],'Org2567'!$D$4:$D$905,0))</f>
        <v>M2</v>
      </c>
      <c r="M812" s="352">
        <f>INDEX('Org2567'!$BF$4:$BF$905,MATCH(OrgTbl[[#This Row],[code5]],'Org2567'!$D$4:$D$905,0))</f>
        <v>12</v>
      </c>
      <c r="N812" s="354"/>
      <c r="O812" s="351" t="s">
        <v>3334</v>
      </c>
      <c r="P812" s="351" t="str">
        <f>INDEX('Org2567'!$BG$4:$BG$905,MATCH(OrgTbl[[#This Row],[code5]],'Org2567'!$D$4:$D$905,0))</f>
        <v>รพช.M2 B&lt;=100</v>
      </c>
      <c r="Q812" s="355">
        <f>INDEX('Org2567'!$BE:$BE,MATCH(OrgTbl[[#This Row],[code5]],'Org2567'!$D:$D,0))</f>
        <v>51014</v>
      </c>
      <c r="R812" s="356"/>
    </row>
    <row r="813" spans="1:18" s="146" customFormat="1" ht="21" x14ac:dyDescent="0.6">
      <c r="A813" s="350" t="s">
        <v>805</v>
      </c>
      <c r="B813" s="351" t="s">
        <v>3293</v>
      </c>
      <c r="C813" s="351" t="str">
        <f>OrgTbl[[#This Row],[name333]]&amp;","&amp;OrgTbl[[#This Row],[TypeID]]</f>
        <v>เกาะพงัน,รพช.</v>
      </c>
      <c r="D813" s="351" t="str">
        <f>MID(OrgTbl[[#This Row],[name]],10,100)</f>
        <v>เกาะพงัน</v>
      </c>
      <c r="E813" s="352">
        <v>11</v>
      </c>
      <c r="F813" s="351" t="str" cm="1">
        <f t="array" ref="F813">_xlfn.IFS(OrgTbl[[#This Row],[TypeID]]="รพช.","โรงพยาบาลชุมชน",OrgTbl[[#This Row],[TypeID]]="รพศ.","โรงพยาบาลศูนย์",OrgTbl[[#This Row],[TypeID]]="รพท.","โรงพยาบาลทั่วไป")</f>
        <v>โรงพยาบาลชุมชน</v>
      </c>
      <c r="G813" s="351" t="str">
        <f>INDEX('Org2567'!$BB$4:$BB$905,MATCH(OrgTbl[[#This Row],[code5]],'Org2567'!$D$4:$D$905,0))</f>
        <v>รพช.</v>
      </c>
      <c r="H813" s="352" t="s">
        <v>4063</v>
      </c>
      <c r="I813" s="351" t="s">
        <v>3282</v>
      </c>
      <c r="J813" s="353">
        <f>INDEX('Org2567'!$BD$4:$BD$905,MATCH(OrgTbl[[#This Row],[code5]],'Org2567'!$D$4:$D$905,0))</f>
        <v>50</v>
      </c>
      <c r="K813" s="351" t="s">
        <v>923</v>
      </c>
      <c r="L813" s="351" t="str">
        <f>INDEX('Org2567'!$BC$4:$BC$905,MATCH(OrgTbl[[#This Row],[code5]],'Org2567'!$D$4:$D$905,0))</f>
        <v>F1</v>
      </c>
      <c r="M813" s="352">
        <f>INDEX('Org2567'!$BF$4:$BF$905,MATCH(OrgTbl[[#This Row],[code5]],'Org2567'!$D$4:$D$905,0))</f>
        <v>9</v>
      </c>
      <c r="N813" s="354"/>
      <c r="O813" s="351" t="s">
        <v>3295</v>
      </c>
      <c r="P813" s="351" t="str">
        <f>INDEX('Org2567'!$BG$4:$BG$905,MATCH(OrgTbl[[#This Row],[code5]],'Org2567'!$D$4:$D$905,0))</f>
        <v>รพช.F1 P&lt;=50,000</v>
      </c>
      <c r="Q813" s="355">
        <f>INDEX('Org2567'!$BE:$BE,MATCH(OrgTbl[[#This Row],[code5]],'Org2567'!$D:$D,0))</f>
        <v>12484</v>
      </c>
      <c r="R813" s="356"/>
    </row>
    <row r="814" spans="1:18" s="146" customFormat="1" ht="21" x14ac:dyDescent="0.6">
      <c r="A814" s="350" t="s">
        <v>810</v>
      </c>
      <c r="B814" s="351" t="s">
        <v>3308</v>
      </c>
      <c r="C814" s="351" t="str">
        <f>OrgTbl[[#This Row],[name333]]&amp;","&amp;OrgTbl[[#This Row],[TypeID]]</f>
        <v>พนม,รพช.</v>
      </c>
      <c r="D814" s="351" t="str">
        <f>MID(OrgTbl[[#This Row],[name]],10,100)</f>
        <v>พนม</v>
      </c>
      <c r="E814" s="352">
        <v>11</v>
      </c>
      <c r="F814" s="351" t="str" cm="1">
        <f t="array" ref="F814">_xlfn.IFS(OrgTbl[[#This Row],[TypeID]]="รพช.","โรงพยาบาลชุมชน",OrgTbl[[#This Row],[TypeID]]="รพศ.","โรงพยาบาลศูนย์",OrgTbl[[#This Row],[TypeID]]="รพท.","โรงพยาบาลทั่วไป")</f>
        <v>โรงพยาบาลชุมชน</v>
      </c>
      <c r="G814" s="351" t="str">
        <f>INDEX('Org2567'!$BB$4:$BB$905,MATCH(OrgTbl[[#This Row],[code5]],'Org2567'!$D$4:$D$905,0))</f>
        <v>รพช.</v>
      </c>
      <c r="H814" s="352" t="s">
        <v>4063</v>
      </c>
      <c r="I814" s="351" t="s">
        <v>3282</v>
      </c>
      <c r="J814" s="353">
        <f>INDEX('Org2567'!$BD$4:$BD$905,MATCH(OrgTbl[[#This Row],[code5]],'Org2567'!$D$4:$D$905,0))</f>
        <v>30</v>
      </c>
      <c r="K814" s="351" t="s">
        <v>918</v>
      </c>
      <c r="L814" s="351" t="str">
        <f>INDEX('Org2567'!$BC$4:$BC$905,MATCH(OrgTbl[[#This Row],[code5]],'Org2567'!$D$4:$D$905,0))</f>
        <v>F1</v>
      </c>
      <c r="M814" s="352">
        <f>INDEX('Org2567'!$BF$4:$BF$905,MATCH(OrgTbl[[#This Row],[code5]],'Org2567'!$D$4:$D$905,0))</f>
        <v>9</v>
      </c>
      <c r="N814" s="354"/>
      <c r="O814" s="351" t="s">
        <v>3310</v>
      </c>
      <c r="P814" s="351" t="str">
        <f>INDEX('Org2567'!$BG$4:$BG$905,MATCH(OrgTbl[[#This Row],[code5]],'Org2567'!$D$4:$D$905,0))</f>
        <v>รพช.F1 P&lt;=50,000</v>
      </c>
      <c r="Q814" s="355">
        <f>INDEX('Org2567'!$BE:$BE,MATCH(OrgTbl[[#This Row],[code5]],'Org2567'!$D:$D,0))</f>
        <v>31650</v>
      </c>
      <c r="R814" s="356"/>
    </row>
    <row r="815" spans="1:18" s="146" customFormat="1" ht="21" x14ac:dyDescent="0.6">
      <c r="A815" s="350" t="s">
        <v>815</v>
      </c>
      <c r="B815" s="351" t="s">
        <v>3323</v>
      </c>
      <c r="C815" s="351" t="str">
        <f>OrgTbl[[#This Row],[name333]]&amp;","&amp;OrgTbl[[#This Row],[TypeID]]</f>
        <v>พระแสง,รพช.</v>
      </c>
      <c r="D815" s="351" t="str">
        <f>MID(OrgTbl[[#This Row],[name]],10,100)</f>
        <v>พระแสง</v>
      </c>
      <c r="E815" s="352">
        <v>11</v>
      </c>
      <c r="F815" s="351" t="str" cm="1">
        <f t="array" ref="F815">_xlfn.IFS(OrgTbl[[#This Row],[TypeID]]="รพช.","โรงพยาบาลชุมชน",OrgTbl[[#This Row],[TypeID]]="รพศ.","โรงพยาบาลศูนย์",OrgTbl[[#This Row],[TypeID]]="รพท.","โรงพยาบาลทั่วไป")</f>
        <v>โรงพยาบาลชุมชน</v>
      </c>
      <c r="G815" s="351" t="str">
        <f>INDEX('Org2567'!$BB$4:$BB$905,MATCH(OrgTbl[[#This Row],[code5]],'Org2567'!$D$4:$D$905,0))</f>
        <v>รพช.</v>
      </c>
      <c r="H815" s="352" t="s">
        <v>4063</v>
      </c>
      <c r="I815" s="351" t="s">
        <v>3282</v>
      </c>
      <c r="J815" s="353">
        <f>INDEX('Org2567'!$BD$4:$BD$905,MATCH(OrgTbl[[#This Row],[code5]],'Org2567'!$D$4:$D$905,0))</f>
        <v>60</v>
      </c>
      <c r="K815" s="351" t="s">
        <v>918</v>
      </c>
      <c r="L815" s="351" t="str">
        <f>INDEX('Org2567'!$BC$4:$BC$905,MATCH(OrgTbl[[#This Row],[code5]],'Org2567'!$D$4:$D$905,0))</f>
        <v>F1</v>
      </c>
      <c r="M815" s="352">
        <f>INDEX('Org2567'!$BF$4:$BF$905,MATCH(OrgTbl[[#This Row],[code5]],'Org2567'!$D$4:$D$905,0))</f>
        <v>10</v>
      </c>
      <c r="N815" s="354"/>
      <c r="O815" s="351" t="s">
        <v>3325</v>
      </c>
      <c r="P815" s="351" t="str">
        <f>INDEX('Org2567'!$BG$4:$BG$905,MATCH(OrgTbl[[#This Row],[code5]],'Org2567'!$D$4:$D$905,0))</f>
        <v>รพช.F1 P50,000-100,000</v>
      </c>
      <c r="Q815" s="355">
        <f>INDEX('Org2567'!$BE:$BE,MATCH(OrgTbl[[#This Row],[code5]],'Org2567'!$D:$D,0))</f>
        <v>54879</v>
      </c>
      <c r="R815" s="356"/>
    </row>
    <row r="816" spans="1:18" s="146" customFormat="1" ht="21" x14ac:dyDescent="0.6">
      <c r="A816" s="350" t="s">
        <v>816</v>
      </c>
      <c r="B816" s="351" t="s">
        <v>3326</v>
      </c>
      <c r="C816" s="351" t="str">
        <f>OrgTbl[[#This Row],[name333]]&amp;","&amp;OrgTbl[[#This Row],[TypeID]]</f>
        <v>พุนพิน,รพช.</v>
      </c>
      <c r="D816" s="351" t="str">
        <f>MID(OrgTbl[[#This Row],[name]],10,100)</f>
        <v>พุนพิน</v>
      </c>
      <c r="E816" s="352">
        <v>11</v>
      </c>
      <c r="F816" s="351" t="str" cm="1">
        <f t="array" ref="F816">_xlfn.IFS(OrgTbl[[#This Row],[TypeID]]="รพช.","โรงพยาบาลชุมชน",OrgTbl[[#This Row],[TypeID]]="รพศ.","โรงพยาบาลศูนย์",OrgTbl[[#This Row],[TypeID]]="รพท.","โรงพยาบาลทั่วไป")</f>
        <v>โรงพยาบาลชุมชน</v>
      </c>
      <c r="G816" s="351" t="str">
        <f>INDEX('Org2567'!$BB$4:$BB$905,MATCH(OrgTbl[[#This Row],[code5]],'Org2567'!$D$4:$D$905,0))</f>
        <v>รพช.</v>
      </c>
      <c r="H816" s="352" t="s">
        <v>4063</v>
      </c>
      <c r="I816" s="351" t="s">
        <v>3282</v>
      </c>
      <c r="J816" s="353">
        <f>INDEX('Org2567'!$BD$4:$BD$905,MATCH(OrgTbl[[#This Row],[code5]],'Org2567'!$D$4:$D$905,0))</f>
        <v>60</v>
      </c>
      <c r="K816" s="351" t="s">
        <v>918</v>
      </c>
      <c r="L816" s="351" t="str">
        <f>INDEX('Org2567'!$BC$4:$BC$905,MATCH(OrgTbl[[#This Row],[code5]],'Org2567'!$D$4:$D$905,0))</f>
        <v>F1</v>
      </c>
      <c r="M816" s="352">
        <f>INDEX('Org2567'!$BF$4:$BF$905,MATCH(OrgTbl[[#This Row],[code5]],'Org2567'!$D$4:$D$905,0))</f>
        <v>9</v>
      </c>
      <c r="N816" s="354"/>
      <c r="O816" s="351" t="s">
        <v>3328</v>
      </c>
      <c r="P816" s="351" t="str">
        <f>INDEX('Org2567'!$BG$4:$BG$905,MATCH(OrgTbl[[#This Row],[code5]],'Org2567'!$D$4:$D$905,0))</f>
        <v>รพช.F1 P&lt;=50,000</v>
      </c>
      <c r="Q816" s="355">
        <f>INDEX('Org2567'!$BE:$BE,MATCH(OrgTbl[[#This Row],[code5]],'Org2567'!$D:$D,0))</f>
        <v>35677</v>
      </c>
      <c r="R816" s="356"/>
    </row>
    <row r="817" spans="1:18" s="146" customFormat="1" ht="21" x14ac:dyDescent="0.6">
      <c r="A817" s="350" t="s">
        <v>808</v>
      </c>
      <c r="B817" s="351" t="s">
        <v>3302</v>
      </c>
      <c r="C817" s="351" t="str">
        <f>OrgTbl[[#This Row],[name333]]&amp;","&amp;OrgTbl[[#This Row],[TypeID]]</f>
        <v>คีรีรัฐนิคม,รพช.</v>
      </c>
      <c r="D817" s="351" t="str">
        <f>MID(OrgTbl[[#This Row],[name]],10,100)</f>
        <v>คีรีรัฐนิคม</v>
      </c>
      <c r="E817" s="352">
        <v>11</v>
      </c>
      <c r="F817" s="351" t="str" cm="1">
        <f t="array" ref="F817">_xlfn.IFS(OrgTbl[[#This Row],[TypeID]]="รพช.","โรงพยาบาลชุมชน",OrgTbl[[#This Row],[TypeID]]="รพศ.","โรงพยาบาลศูนย์",OrgTbl[[#This Row],[TypeID]]="รพท.","โรงพยาบาลทั่วไป")</f>
        <v>โรงพยาบาลชุมชน</v>
      </c>
      <c r="G817" s="351" t="str">
        <f>INDEX('Org2567'!$BB$4:$BB$905,MATCH(OrgTbl[[#This Row],[code5]],'Org2567'!$D$4:$D$905,0))</f>
        <v>รพช.</v>
      </c>
      <c r="H817" s="352" t="s">
        <v>4063</v>
      </c>
      <c r="I817" s="351" t="s">
        <v>3282</v>
      </c>
      <c r="J817" s="353">
        <f>INDEX('Org2567'!$BD$4:$BD$905,MATCH(OrgTbl[[#This Row],[code5]],'Org2567'!$D$4:$D$905,0))</f>
        <v>40</v>
      </c>
      <c r="K817" s="351" t="s">
        <v>923</v>
      </c>
      <c r="L817" s="351" t="str">
        <f>INDEX('Org2567'!$BC$4:$BC$905,MATCH(OrgTbl[[#This Row],[code5]],'Org2567'!$D$4:$D$905,0))</f>
        <v>F2</v>
      </c>
      <c r="M817" s="352">
        <f>INDEX('Org2567'!$BF$4:$BF$905,MATCH(OrgTbl[[#This Row],[code5]],'Org2567'!$D$4:$D$905,0))</f>
        <v>6</v>
      </c>
      <c r="N817" s="354"/>
      <c r="O817" s="351" t="s">
        <v>3304</v>
      </c>
      <c r="P817" s="351" t="str">
        <f>INDEX('Org2567'!$BG$4:$BG$905,MATCH(OrgTbl[[#This Row],[code5]],'Org2567'!$D$4:$D$905,0))</f>
        <v>รพช.F2 P30,000-60,000</v>
      </c>
      <c r="Q817" s="355">
        <f>INDEX('Org2567'!$BE:$BE,MATCH(OrgTbl[[#This Row],[code5]],'Org2567'!$D:$D,0))</f>
        <v>34864</v>
      </c>
      <c r="R817" s="356"/>
    </row>
    <row r="818" spans="1:18" s="146" customFormat="1" ht="21" x14ac:dyDescent="0.6">
      <c r="A818" s="350" t="s">
        <v>814</v>
      </c>
      <c r="B818" s="351" t="s">
        <v>3320</v>
      </c>
      <c r="C818" s="351" t="str">
        <f>OrgTbl[[#This Row],[name333]]&amp;","&amp;OrgTbl[[#This Row],[TypeID]]</f>
        <v>เคียนซา,รพช.</v>
      </c>
      <c r="D818" s="351" t="str">
        <f>MID(OrgTbl[[#This Row],[name]],10,100)</f>
        <v>เคียนซา</v>
      </c>
      <c r="E818" s="352">
        <v>11</v>
      </c>
      <c r="F818" s="351" t="str" cm="1">
        <f t="array" ref="F818">_xlfn.IFS(OrgTbl[[#This Row],[TypeID]]="รพช.","โรงพยาบาลชุมชน",OrgTbl[[#This Row],[TypeID]]="รพศ.","โรงพยาบาลศูนย์",OrgTbl[[#This Row],[TypeID]]="รพท.","โรงพยาบาลทั่วไป")</f>
        <v>โรงพยาบาลชุมชน</v>
      </c>
      <c r="G818" s="351" t="str">
        <f>INDEX('Org2567'!$BB$4:$BB$905,MATCH(OrgTbl[[#This Row],[code5]],'Org2567'!$D$4:$D$905,0))</f>
        <v>รพช.</v>
      </c>
      <c r="H818" s="352" t="s">
        <v>4063</v>
      </c>
      <c r="I818" s="351" t="s">
        <v>3282</v>
      </c>
      <c r="J818" s="353">
        <f>INDEX('Org2567'!$BD$4:$BD$905,MATCH(OrgTbl[[#This Row],[code5]],'Org2567'!$D$4:$D$905,0))</f>
        <v>32</v>
      </c>
      <c r="K818" s="351" t="s">
        <v>918</v>
      </c>
      <c r="L818" s="351" t="str">
        <f>INDEX('Org2567'!$BC$4:$BC$905,MATCH(OrgTbl[[#This Row],[code5]],'Org2567'!$D$4:$D$905,0))</f>
        <v>F2</v>
      </c>
      <c r="M818" s="352">
        <f>INDEX('Org2567'!$BF$4:$BF$905,MATCH(OrgTbl[[#This Row],[code5]],'Org2567'!$D$4:$D$905,0))</f>
        <v>6</v>
      </c>
      <c r="N818" s="354"/>
      <c r="O818" s="351" t="s">
        <v>3322</v>
      </c>
      <c r="P818" s="351" t="str">
        <f>INDEX('Org2567'!$BG$4:$BG$905,MATCH(OrgTbl[[#This Row],[code5]],'Org2567'!$D$4:$D$905,0))</f>
        <v>รพช.F2 P30,000-60,000</v>
      </c>
      <c r="Q818" s="355">
        <f>INDEX('Org2567'!$BE:$BE,MATCH(OrgTbl[[#This Row],[code5]],'Org2567'!$D:$D,0))</f>
        <v>42138</v>
      </c>
      <c r="R818" s="356"/>
    </row>
    <row r="819" spans="1:18" s="146" customFormat="1" ht="21" x14ac:dyDescent="0.6">
      <c r="A819" s="350" t="s">
        <v>817</v>
      </c>
      <c r="B819" s="351" t="s">
        <v>3329</v>
      </c>
      <c r="C819" s="351" t="str">
        <f>OrgTbl[[#This Row],[name333]]&amp;","&amp;OrgTbl[[#This Row],[TypeID]]</f>
        <v>ชัยบุรี,รพช.</v>
      </c>
      <c r="D819" s="351" t="str">
        <f>MID(OrgTbl[[#This Row],[name]],10,100)</f>
        <v>ชัยบุรี</v>
      </c>
      <c r="E819" s="352">
        <v>11</v>
      </c>
      <c r="F819" s="351" t="str" cm="1">
        <f t="array" ref="F819">_xlfn.IFS(OrgTbl[[#This Row],[TypeID]]="รพช.","โรงพยาบาลชุมชน",OrgTbl[[#This Row],[TypeID]]="รพศ.","โรงพยาบาลศูนย์",OrgTbl[[#This Row],[TypeID]]="รพท.","โรงพยาบาลทั่วไป")</f>
        <v>โรงพยาบาลชุมชน</v>
      </c>
      <c r="G819" s="351" t="str">
        <f>INDEX('Org2567'!$BB$4:$BB$905,MATCH(OrgTbl[[#This Row],[code5]],'Org2567'!$D$4:$D$905,0))</f>
        <v>รพช.</v>
      </c>
      <c r="H819" s="352" t="s">
        <v>4063</v>
      </c>
      <c r="I819" s="351" t="s">
        <v>3282</v>
      </c>
      <c r="J819" s="353">
        <f>INDEX('Org2567'!$BD$4:$BD$905,MATCH(OrgTbl[[#This Row],[code5]],'Org2567'!$D$4:$D$905,0))</f>
        <v>30</v>
      </c>
      <c r="K819" s="351" t="s">
        <v>918</v>
      </c>
      <c r="L819" s="351" t="str">
        <f>INDEX('Org2567'!$BC$4:$BC$905,MATCH(OrgTbl[[#This Row],[code5]],'Org2567'!$D$4:$D$905,0))</f>
        <v>F2</v>
      </c>
      <c r="M819" s="352">
        <f>INDEX('Org2567'!$BF$4:$BF$905,MATCH(OrgTbl[[#This Row],[code5]],'Org2567'!$D$4:$D$905,0))</f>
        <v>5</v>
      </c>
      <c r="N819" s="354"/>
      <c r="O819" s="351" t="s">
        <v>3331</v>
      </c>
      <c r="P819" s="351" t="str">
        <f>INDEX('Org2567'!$BG$4:$BG$905,MATCH(OrgTbl[[#This Row],[code5]],'Org2567'!$D$4:$D$905,0))</f>
        <v>รพช.F2 P&lt;=30,000</v>
      </c>
      <c r="Q819" s="355">
        <f>INDEX('Org2567'!$BE:$BE,MATCH(OrgTbl[[#This Row],[code5]],'Org2567'!$D:$D,0))</f>
        <v>24133</v>
      </c>
      <c r="R819" s="356"/>
    </row>
    <row r="820" spans="1:18" s="146" customFormat="1" ht="21" x14ac:dyDescent="0.6">
      <c r="A820" s="350" t="s">
        <v>804</v>
      </c>
      <c r="B820" s="351" t="s">
        <v>3290</v>
      </c>
      <c r="C820" s="351" t="str">
        <f>OrgTbl[[#This Row],[name333]]&amp;","&amp;OrgTbl[[#This Row],[TypeID]]</f>
        <v>ดอนสัก,รพช.</v>
      </c>
      <c r="D820" s="351" t="str">
        <f>MID(OrgTbl[[#This Row],[name]],10,100)</f>
        <v>ดอนสัก</v>
      </c>
      <c r="E820" s="352">
        <v>11</v>
      </c>
      <c r="F820" s="351" t="str" cm="1">
        <f t="array" ref="F820">_xlfn.IFS(OrgTbl[[#This Row],[TypeID]]="รพช.","โรงพยาบาลชุมชน",OrgTbl[[#This Row],[TypeID]]="รพศ.","โรงพยาบาลศูนย์",OrgTbl[[#This Row],[TypeID]]="รพท.","โรงพยาบาลทั่วไป")</f>
        <v>โรงพยาบาลชุมชน</v>
      </c>
      <c r="G820" s="351" t="str">
        <f>INDEX('Org2567'!$BB$4:$BB$905,MATCH(OrgTbl[[#This Row],[code5]],'Org2567'!$D$4:$D$905,0))</f>
        <v>รพช.</v>
      </c>
      <c r="H820" s="352" t="s">
        <v>4063</v>
      </c>
      <c r="I820" s="351" t="s">
        <v>3282</v>
      </c>
      <c r="J820" s="353">
        <f>INDEX('Org2567'!$BD$4:$BD$905,MATCH(OrgTbl[[#This Row],[code5]],'Org2567'!$D$4:$D$905,0))</f>
        <v>30</v>
      </c>
      <c r="K820" s="351" t="s">
        <v>918</v>
      </c>
      <c r="L820" s="351" t="str">
        <f>INDEX('Org2567'!$BC$4:$BC$905,MATCH(OrgTbl[[#This Row],[code5]],'Org2567'!$D$4:$D$905,0))</f>
        <v>F2</v>
      </c>
      <c r="M820" s="352">
        <f>INDEX('Org2567'!$BF$4:$BF$905,MATCH(OrgTbl[[#This Row],[code5]],'Org2567'!$D$4:$D$905,0))</f>
        <v>5</v>
      </c>
      <c r="N820" s="354"/>
      <c r="O820" s="351" t="s">
        <v>3292</v>
      </c>
      <c r="P820" s="351" t="str">
        <f>INDEX('Org2567'!$BG$4:$BG$905,MATCH(OrgTbl[[#This Row],[code5]],'Org2567'!$D$4:$D$905,0))</f>
        <v>รพช.F2 P&lt;=30,000</v>
      </c>
      <c r="Q820" s="355">
        <f>INDEX('Org2567'!$BE:$BE,MATCH(OrgTbl[[#This Row],[code5]],'Org2567'!$D:$D,0))</f>
        <v>27851</v>
      </c>
      <c r="R820" s="356"/>
    </row>
    <row r="821" spans="1:18" s="146" customFormat="1" ht="21" x14ac:dyDescent="0.6">
      <c r="A821" s="350" t="s">
        <v>811</v>
      </c>
      <c r="B821" s="351" t="s">
        <v>3311</v>
      </c>
      <c r="C821" s="351" t="str">
        <f>OrgTbl[[#This Row],[name333]]&amp;","&amp;OrgTbl[[#This Row],[TypeID]]</f>
        <v>ท่าฉาง,รพช.</v>
      </c>
      <c r="D821" s="351" t="str">
        <f>MID(OrgTbl[[#This Row],[name]],10,100)</f>
        <v>ท่าฉาง</v>
      </c>
      <c r="E821" s="352">
        <v>11</v>
      </c>
      <c r="F821" s="351" t="str" cm="1">
        <f t="array" ref="F821">_xlfn.IFS(OrgTbl[[#This Row],[TypeID]]="รพช.","โรงพยาบาลชุมชน",OrgTbl[[#This Row],[TypeID]]="รพศ.","โรงพยาบาลศูนย์",OrgTbl[[#This Row],[TypeID]]="รพท.","โรงพยาบาลทั่วไป")</f>
        <v>โรงพยาบาลชุมชน</v>
      </c>
      <c r="G821" s="351" t="str">
        <f>INDEX('Org2567'!$BB$4:$BB$905,MATCH(OrgTbl[[#This Row],[code5]],'Org2567'!$D$4:$D$905,0))</f>
        <v>รพช.</v>
      </c>
      <c r="H821" s="352" t="s">
        <v>4063</v>
      </c>
      <c r="I821" s="351" t="s">
        <v>3282</v>
      </c>
      <c r="J821" s="353">
        <f>INDEX('Org2567'!$BD$4:$BD$905,MATCH(OrgTbl[[#This Row],[code5]],'Org2567'!$D$4:$D$905,0))</f>
        <v>30</v>
      </c>
      <c r="K821" s="351" t="s">
        <v>918</v>
      </c>
      <c r="L821" s="351" t="str">
        <f>INDEX('Org2567'!$BC$4:$BC$905,MATCH(OrgTbl[[#This Row],[code5]],'Org2567'!$D$4:$D$905,0))</f>
        <v>F2</v>
      </c>
      <c r="M821" s="352">
        <f>INDEX('Org2567'!$BF$4:$BF$905,MATCH(OrgTbl[[#This Row],[code5]],'Org2567'!$D$4:$D$905,0))</f>
        <v>5</v>
      </c>
      <c r="N821" s="354"/>
      <c r="O821" s="351" t="s">
        <v>3313</v>
      </c>
      <c r="P821" s="351" t="str">
        <f>INDEX('Org2567'!$BG$4:$BG$905,MATCH(OrgTbl[[#This Row],[code5]],'Org2567'!$D$4:$D$905,0))</f>
        <v>รพช.F2 P&lt;=30,000</v>
      </c>
      <c r="Q821" s="355">
        <f>INDEX('Org2567'!$BE:$BE,MATCH(OrgTbl[[#This Row],[code5]],'Org2567'!$D:$D,0))</f>
        <v>26435</v>
      </c>
      <c r="R821" s="356"/>
    </row>
    <row r="822" spans="1:18" s="146" customFormat="1" ht="21" x14ac:dyDescent="0.6">
      <c r="A822" s="350" t="s">
        <v>807</v>
      </c>
      <c r="B822" s="351" t="s">
        <v>3299</v>
      </c>
      <c r="C822" s="351" t="str">
        <f>OrgTbl[[#This Row],[name333]]&amp;","&amp;OrgTbl[[#This Row],[TypeID]]</f>
        <v>ท่าชนะ,รพช.</v>
      </c>
      <c r="D822" s="351" t="str">
        <f>MID(OrgTbl[[#This Row],[name]],10,100)</f>
        <v>ท่าชนะ</v>
      </c>
      <c r="E822" s="352">
        <v>11</v>
      </c>
      <c r="F822" s="351" t="str" cm="1">
        <f t="array" ref="F822">_xlfn.IFS(OrgTbl[[#This Row],[TypeID]]="รพช.","โรงพยาบาลชุมชน",OrgTbl[[#This Row],[TypeID]]="รพศ.","โรงพยาบาลศูนย์",OrgTbl[[#This Row],[TypeID]]="รพท.","โรงพยาบาลทั่วไป")</f>
        <v>โรงพยาบาลชุมชน</v>
      </c>
      <c r="G822" s="351" t="str">
        <f>INDEX('Org2567'!$BB$4:$BB$905,MATCH(OrgTbl[[#This Row],[code5]],'Org2567'!$D$4:$D$905,0))</f>
        <v>รพช.</v>
      </c>
      <c r="H822" s="352" t="s">
        <v>4063</v>
      </c>
      <c r="I822" s="351" t="s">
        <v>3282</v>
      </c>
      <c r="J822" s="353">
        <f>INDEX('Org2567'!$BD$4:$BD$905,MATCH(OrgTbl[[#This Row],[code5]],'Org2567'!$D$4:$D$905,0))</f>
        <v>30</v>
      </c>
      <c r="K822" s="351" t="s">
        <v>923</v>
      </c>
      <c r="L822" s="351" t="str">
        <f>INDEX('Org2567'!$BC$4:$BC$905,MATCH(OrgTbl[[#This Row],[code5]],'Org2567'!$D$4:$D$905,0))</f>
        <v>F2</v>
      </c>
      <c r="M822" s="352">
        <f>INDEX('Org2567'!$BF$4:$BF$905,MATCH(OrgTbl[[#This Row],[code5]],'Org2567'!$D$4:$D$905,0))</f>
        <v>6</v>
      </c>
      <c r="N822" s="354"/>
      <c r="O822" s="351" t="s">
        <v>3301</v>
      </c>
      <c r="P822" s="351" t="str">
        <f>INDEX('Org2567'!$BG$4:$BG$905,MATCH(OrgTbl[[#This Row],[code5]],'Org2567'!$D$4:$D$905,0))</f>
        <v>รพช.F2 P30,000-60,000</v>
      </c>
      <c r="Q822" s="355">
        <f>INDEX('Org2567'!$BE:$BE,MATCH(OrgTbl[[#This Row],[code5]],'Org2567'!$D:$D,0))</f>
        <v>43686</v>
      </c>
      <c r="R822" s="356"/>
    </row>
    <row r="823" spans="1:18" s="146" customFormat="1" ht="21" x14ac:dyDescent="0.6">
      <c r="A823" s="350" t="s">
        <v>809</v>
      </c>
      <c r="B823" s="351" t="s">
        <v>3305</v>
      </c>
      <c r="C823" s="351" t="str">
        <f>OrgTbl[[#This Row],[name333]]&amp;","&amp;OrgTbl[[#This Row],[TypeID]]</f>
        <v>บ้านตาขุน,รพช.</v>
      </c>
      <c r="D823" s="351" t="str">
        <f>MID(OrgTbl[[#This Row],[name]],10,100)</f>
        <v>บ้านตาขุน</v>
      </c>
      <c r="E823" s="352">
        <v>11</v>
      </c>
      <c r="F823" s="351" t="str" cm="1">
        <f t="array" ref="F823">_xlfn.IFS(OrgTbl[[#This Row],[TypeID]]="รพช.","โรงพยาบาลชุมชน",OrgTbl[[#This Row],[TypeID]]="รพศ.","โรงพยาบาลศูนย์",OrgTbl[[#This Row],[TypeID]]="รพท.","โรงพยาบาลทั่วไป")</f>
        <v>โรงพยาบาลชุมชน</v>
      </c>
      <c r="G823" s="351" t="str">
        <f>INDEX('Org2567'!$BB$4:$BB$905,MATCH(OrgTbl[[#This Row],[code5]],'Org2567'!$D$4:$D$905,0))</f>
        <v>รพช.</v>
      </c>
      <c r="H823" s="352" t="s">
        <v>4063</v>
      </c>
      <c r="I823" s="351" t="s">
        <v>3282</v>
      </c>
      <c r="J823" s="353">
        <f>INDEX('Org2567'!$BD$4:$BD$905,MATCH(OrgTbl[[#This Row],[code5]],'Org2567'!$D$4:$D$905,0))</f>
        <v>30</v>
      </c>
      <c r="K823" s="351" t="s">
        <v>923</v>
      </c>
      <c r="L823" s="351" t="str">
        <f>INDEX('Org2567'!$BC$4:$BC$905,MATCH(OrgTbl[[#This Row],[code5]],'Org2567'!$D$4:$D$905,0))</f>
        <v>F2</v>
      </c>
      <c r="M823" s="352">
        <f>INDEX('Org2567'!$BF$4:$BF$905,MATCH(OrgTbl[[#This Row],[code5]],'Org2567'!$D$4:$D$905,0))</f>
        <v>5</v>
      </c>
      <c r="N823" s="354"/>
      <c r="O823" s="351" t="s">
        <v>3307</v>
      </c>
      <c r="P823" s="351" t="str">
        <f>INDEX('Org2567'!$BG$4:$BG$905,MATCH(OrgTbl[[#This Row],[code5]],'Org2567'!$D$4:$D$905,0))</f>
        <v>รพช.F2 P&lt;=30,000</v>
      </c>
      <c r="Q823" s="355">
        <f>INDEX('Org2567'!$BE:$BE,MATCH(OrgTbl[[#This Row],[code5]],'Org2567'!$D:$D,0))</f>
        <v>14697</v>
      </c>
      <c r="R823" s="356"/>
    </row>
    <row r="824" spans="1:18" s="146" customFormat="1" ht="21" x14ac:dyDescent="0.6">
      <c r="A824" s="350" t="s">
        <v>813</v>
      </c>
      <c r="B824" s="351" t="s">
        <v>3317</v>
      </c>
      <c r="C824" s="351" t="str">
        <f>OrgTbl[[#This Row],[name333]]&amp;","&amp;OrgTbl[[#This Row],[TypeID]]</f>
        <v>บ้านนาเดิม,รพช.</v>
      </c>
      <c r="D824" s="351" t="str">
        <f>MID(OrgTbl[[#This Row],[name]],10,100)</f>
        <v>บ้านนาเดิม</v>
      </c>
      <c r="E824" s="352">
        <v>11</v>
      </c>
      <c r="F824" s="351" t="str" cm="1">
        <f t="array" ref="F824">_xlfn.IFS(OrgTbl[[#This Row],[TypeID]]="รพช.","โรงพยาบาลชุมชน",OrgTbl[[#This Row],[TypeID]]="รพศ.","โรงพยาบาลศูนย์",OrgTbl[[#This Row],[TypeID]]="รพท.","โรงพยาบาลทั่วไป")</f>
        <v>โรงพยาบาลชุมชน</v>
      </c>
      <c r="G824" s="351" t="str">
        <f>INDEX('Org2567'!$BB$4:$BB$905,MATCH(OrgTbl[[#This Row],[code5]],'Org2567'!$D$4:$D$905,0))</f>
        <v>รพช.</v>
      </c>
      <c r="H824" s="352" t="s">
        <v>4063</v>
      </c>
      <c r="I824" s="351" t="s">
        <v>3282</v>
      </c>
      <c r="J824" s="353">
        <f>INDEX('Org2567'!$BD$4:$BD$905,MATCH(OrgTbl[[#This Row],[code5]],'Org2567'!$D$4:$D$905,0))</f>
        <v>30</v>
      </c>
      <c r="K824" s="351" t="s">
        <v>923</v>
      </c>
      <c r="L824" s="351" t="str">
        <f>INDEX('Org2567'!$BC$4:$BC$905,MATCH(OrgTbl[[#This Row],[code5]],'Org2567'!$D$4:$D$905,0))</f>
        <v>F2</v>
      </c>
      <c r="M824" s="352">
        <f>INDEX('Org2567'!$BF$4:$BF$905,MATCH(OrgTbl[[#This Row],[code5]],'Org2567'!$D$4:$D$905,0))</f>
        <v>5</v>
      </c>
      <c r="N824" s="354"/>
      <c r="O824" s="351" t="s">
        <v>3319</v>
      </c>
      <c r="P824" s="351" t="str">
        <f>INDEX('Org2567'!$BG$4:$BG$905,MATCH(OrgTbl[[#This Row],[code5]],'Org2567'!$D$4:$D$905,0))</f>
        <v>รพช.F2 P&lt;=30,000</v>
      </c>
      <c r="Q824" s="355">
        <f>INDEX('Org2567'!$BE:$BE,MATCH(OrgTbl[[#This Row],[code5]],'Org2567'!$D:$D,0))</f>
        <v>19875</v>
      </c>
      <c r="R824" s="356"/>
    </row>
    <row r="825" spans="1:18" s="146" customFormat="1" ht="21" x14ac:dyDescent="0.6">
      <c r="A825" s="350" t="s">
        <v>819</v>
      </c>
      <c r="B825" s="351" t="s">
        <v>3335</v>
      </c>
      <c r="C825" s="351" t="str">
        <f>OrgTbl[[#This Row],[name333]]&amp;","&amp;OrgTbl[[#This Row],[TypeID]]</f>
        <v>วิภาวดี,รพช.</v>
      </c>
      <c r="D825" s="351" t="str">
        <f>MID(OrgTbl[[#This Row],[name]],10,100)</f>
        <v>วิภาวดี</v>
      </c>
      <c r="E825" s="352">
        <v>11</v>
      </c>
      <c r="F825" s="351" t="str" cm="1">
        <f t="array" ref="F825">_xlfn.IFS(OrgTbl[[#This Row],[TypeID]]="รพช.","โรงพยาบาลชุมชน",OrgTbl[[#This Row],[TypeID]]="รพศ.","โรงพยาบาลศูนย์",OrgTbl[[#This Row],[TypeID]]="รพท.","โรงพยาบาลทั่วไป")</f>
        <v>โรงพยาบาลชุมชน</v>
      </c>
      <c r="G825" s="351" t="str">
        <f>INDEX('Org2567'!$BB$4:$BB$905,MATCH(OrgTbl[[#This Row],[code5]],'Org2567'!$D$4:$D$905,0))</f>
        <v>รพช.</v>
      </c>
      <c r="H825" s="352" t="s">
        <v>4063</v>
      </c>
      <c r="I825" s="351" t="s">
        <v>3282</v>
      </c>
      <c r="J825" s="353">
        <f>INDEX('Org2567'!$BD$4:$BD$905,MATCH(OrgTbl[[#This Row],[code5]],'Org2567'!$D$4:$D$905,0))</f>
        <v>30</v>
      </c>
      <c r="K825" s="351" t="s">
        <v>923</v>
      </c>
      <c r="L825" s="351" t="str">
        <f>INDEX('Org2567'!$BC$4:$BC$905,MATCH(OrgTbl[[#This Row],[code5]],'Org2567'!$D$4:$D$905,0))</f>
        <v>F2</v>
      </c>
      <c r="M825" s="352">
        <f>INDEX('Org2567'!$BF$4:$BF$905,MATCH(OrgTbl[[#This Row],[code5]],'Org2567'!$D$4:$D$905,0))</f>
        <v>5</v>
      </c>
      <c r="N825" s="354"/>
      <c r="O825" s="351" t="s">
        <v>3337</v>
      </c>
      <c r="P825" s="351" t="str">
        <f>INDEX('Org2567'!$BG$4:$BG$905,MATCH(OrgTbl[[#This Row],[code5]],'Org2567'!$D$4:$D$905,0))</f>
        <v>รพช.F2 P&lt;=30,000</v>
      </c>
      <c r="Q825" s="355">
        <f>INDEX('Org2567'!$BE:$BE,MATCH(OrgTbl[[#This Row],[code5]],'Org2567'!$D:$D,0))</f>
        <v>13845</v>
      </c>
      <c r="R825" s="356"/>
    </row>
    <row r="826" spans="1:18" s="146" customFormat="1" ht="21" x14ac:dyDescent="0.6">
      <c r="A826" s="350" t="s">
        <v>3801</v>
      </c>
      <c r="B826" s="351" t="s">
        <v>3802</v>
      </c>
      <c r="C826" s="351" t="str">
        <f>OrgTbl[[#This Row],[name333]]&amp;","&amp;OrgTbl[[#This Row],[TypeID]]</f>
        <v>เกาะเต่า,รพช.</v>
      </c>
      <c r="D826" s="351" t="str">
        <f>MID(OrgTbl[[#This Row],[name]],10,100)</f>
        <v>เกาะเต่า</v>
      </c>
      <c r="E826" s="352">
        <v>11</v>
      </c>
      <c r="F826" s="351" t="str" cm="1">
        <f t="array" ref="F826">_xlfn.IFS(OrgTbl[[#This Row],[TypeID]]="รพช.","โรงพยาบาลชุมชน",OrgTbl[[#This Row],[TypeID]]="รพศ.","โรงพยาบาลศูนย์",OrgTbl[[#This Row],[TypeID]]="รพท.","โรงพยาบาลทั่วไป")</f>
        <v>โรงพยาบาลชุมชน</v>
      </c>
      <c r="G826" s="351" t="str">
        <f>INDEX('Org2567'!$BB$4:$BB$905,MATCH(OrgTbl[[#This Row],[code5]],'Org2567'!$D$4:$D$905,0))</f>
        <v>รพช.</v>
      </c>
      <c r="H826" s="352" t="s">
        <v>4063</v>
      </c>
      <c r="I826" s="351" t="s">
        <v>3282</v>
      </c>
      <c r="J826" s="353">
        <f>INDEX('Org2567'!$BD$4:$BD$905,MATCH(OrgTbl[[#This Row],[code5]],'Org2567'!$D$4:$D$905,0))</f>
        <v>10</v>
      </c>
      <c r="K826" s="351" t="s">
        <v>923</v>
      </c>
      <c r="L826" s="351" t="str">
        <f>INDEX('Org2567'!$BC$4:$BC$905,MATCH(OrgTbl[[#This Row],[code5]],'Org2567'!$D$4:$D$905,0))</f>
        <v>F3</v>
      </c>
      <c r="M826" s="352">
        <f>INDEX('Org2567'!$BF$4:$BF$905,MATCH(OrgTbl[[#This Row],[code5]],'Org2567'!$D$4:$D$905,0))</f>
        <v>2</v>
      </c>
      <c r="N826" s="354"/>
      <c r="O826" s="351" t="s">
        <v>3804</v>
      </c>
      <c r="P826" s="351" t="str">
        <f>INDEX('Org2567'!$BG$4:$BG$905,MATCH(OrgTbl[[#This Row],[code5]],'Org2567'!$D$4:$D$905,0))</f>
        <v>รพช.F3 P&lt;=15,000</v>
      </c>
      <c r="Q826" s="355">
        <f>INDEX('Org2567'!$BE:$BE,MATCH(OrgTbl[[#This Row],[code5]],'Org2567'!$D:$D,0))</f>
        <v>1534</v>
      </c>
      <c r="R826" s="356"/>
    </row>
    <row r="827" spans="1:18" s="146" customFormat="1" ht="21" x14ac:dyDescent="0.6">
      <c r="A827" s="350" t="s">
        <v>821</v>
      </c>
      <c r="B827" s="351" t="s">
        <v>3464</v>
      </c>
      <c r="C827" s="351" t="str">
        <f>OrgTbl[[#This Row],[name333]]&amp;","&amp;OrgTbl[[#This Row],[TypeID]]</f>
        <v>ตรัง,รพศ.</v>
      </c>
      <c r="D827" s="351" t="str">
        <f>MID(OrgTbl[[#This Row],[name]],10,100)</f>
        <v>ตรัง</v>
      </c>
      <c r="E827" s="352">
        <v>12</v>
      </c>
      <c r="F827" s="351" t="str" cm="1">
        <f t="array" ref="F827">_xlfn.IFS(OrgTbl[[#This Row],[TypeID]]="รพช.","โรงพยาบาลชุมชน",OrgTbl[[#This Row],[TypeID]]="รพศ.","โรงพยาบาลศูนย์",OrgTbl[[#This Row],[TypeID]]="รพท.","โรงพยาบาลทั่วไป")</f>
        <v>โรงพยาบาลศูนย์</v>
      </c>
      <c r="G827" s="351" t="str">
        <f>INDEX('Org2567'!$BB$4:$BB$905,MATCH(OrgTbl[[#This Row],[code5]],'Org2567'!$D$4:$D$905,0))</f>
        <v>รพศ.</v>
      </c>
      <c r="H827" s="352" t="s">
        <v>4064</v>
      </c>
      <c r="I827" s="351" t="s">
        <v>3466</v>
      </c>
      <c r="J827" s="353">
        <f>INDEX('Org2567'!$BD$4:$BD$905,MATCH(OrgTbl[[#This Row],[code5]],'Org2567'!$D$4:$D$905,0))</f>
        <v>559</v>
      </c>
      <c r="K827" s="351" t="s">
        <v>923</v>
      </c>
      <c r="L827" s="351" t="str">
        <f>INDEX('Org2567'!$BC$4:$BC$905,MATCH(OrgTbl[[#This Row],[code5]],'Org2567'!$D$4:$D$905,0))</f>
        <v>A</v>
      </c>
      <c r="M827" s="352">
        <f>INDEX('Org2567'!$BF$4:$BF$905,MATCH(OrgTbl[[#This Row],[code5]],'Org2567'!$D$4:$D$905,0))</f>
        <v>18</v>
      </c>
      <c r="N827" s="354"/>
      <c r="O827" s="351" t="s">
        <v>3467</v>
      </c>
      <c r="P827" s="351" t="str">
        <f>INDEX('Org2567'!$BG$4:$BG$905,MATCH(OrgTbl[[#This Row],[code5]],'Org2567'!$D$4:$D$905,0))</f>
        <v>รพศ.A B&lt;=700</v>
      </c>
      <c r="Q827" s="355">
        <f>INDEX('Org2567'!$BE:$BE,MATCH(OrgTbl[[#This Row],[code5]],'Org2567'!$D:$D,0))</f>
        <v>113290</v>
      </c>
      <c r="R827" s="356"/>
    </row>
    <row r="828" spans="1:18" s="146" customFormat="1" ht="21" x14ac:dyDescent="0.6">
      <c r="A828" s="350" t="s">
        <v>826</v>
      </c>
      <c r="B828" s="351" t="s">
        <v>3480</v>
      </c>
      <c r="C828" s="351" t="str">
        <f>OrgTbl[[#This Row],[name333]]&amp;","&amp;OrgTbl[[#This Row],[TypeID]]</f>
        <v>ห้วยยอด,รพช.</v>
      </c>
      <c r="D828" s="351" t="str">
        <f>MID(OrgTbl[[#This Row],[name]],10,100)</f>
        <v>ห้วยยอด</v>
      </c>
      <c r="E828" s="352">
        <v>12</v>
      </c>
      <c r="F828" s="351" t="str" cm="1">
        <f t="array" ref="F828">_xlfn.IFS(OrgTbl[[#This Row],[TypeID]]="รพช.","โรงพยาบาลชุมชน",OrgTbl[[#This Row],[TypeID]]="รพศ.","โรงพยาบาลศูนย์",OrgTbl[[#This Row],[TypeID]]="รพท.","โรงพยาบาลทั่วไป")</f>
        <v>โรงพยาบาลชุมชน</v>
      </c>
      <c r="G828" s="351" t="str">
        <f>INDEX('Org2567'!$BB$4:$BB$905,MATCH(OrgTbl[[#This Row],[code5]],'Org2567'!$D$4:$D$905,0))</f>
        <v>รพช.</v>
      </c>
      <c r="H828" s="352" t="s">
        <v>4064</v>
      </c>
      <c r="I828" s="351" t="s">
        <v>3466</v>
      </c>
      <c r="J828" s="353">
        <f>INDEX('Org2567'!$BD$4:$BD$905,MATCH(OrgTbl[[#This Row],[code5]],'Org2567'!$D$4:$D$905,0))</f>
        <v>100</v>
      </c>
      <c r="K828" s="351" t="s">
        <v>923</v>
      </c>
      <c r="L828" s="351" t="str">
        <f>INDEX('Org2567'!$BC$4:$BC$905,MATCH(OrgTbl[[#This Row],[code5]],'Org2567'!$D$4:$D$905,0))</f>
        <v>M2</v>
      </c>
      <c r="M828" s="352">
        <f>INDEX('Org2567'!$BF$4:$BF$905,MATCH(OrgTbl[[#This Row],[code5]],'Org2567'!$D$4:$D$905,0))</f>
        <v>12</v>
      </c>
      <c r="N828" s="354"/>
      <c r="O828" s="351" t="s">
        <v>3482</v>
      </c>
      <c r="P828" s="351" t="str">
        <f>INDEX('Org2567'!$BG$4:$BG$905,MATCH(OrgTbl[[#This Row],[code5]],'Org2567'!$D$4:$D$905,0))</f>
        <v>รพช.M2 B&lt;=100</v>
      </c>
      <c r="Q828" s="355">
        <f>INDEX('Org2567'!$BE:$BE,MATCH(OrgTbl[[#This Row],[code5]],'Org2567'!$D:$D,0))</f>
        <v>71678</v>
      </c>
      <c r="R828" s="356"/>
    </row>
    <row r="829" spans="1:18" s="146" customFormat="1" ht="21" x14ac:dyDescent="0.6">
      <c r="A829" s="350" t="s">
        <v>822</v>
      </c>
      <c r="B829" s="351" t="s">
        <v>3468</v>
      </c>
      <c r="C829" s="351" t="str">
        <f>OrgTbl[[#This Row],[name333]]&amp;","&amp;OrgTbl[[#This Row],[TypeID]]</f>
        <v>กันตัง,รพช.</v>
      </c>
      <c r="D829" s="351" t="str">
        <f>MID(OrgTbl[[#This Row],[name]],10,100)</f>
        <v>กันตัง</v>
      </c>
      <c r="E829" s="352">
        <v>12</v>
      </c>
      <c r="F829" s="351" t="str" cm="1">
        <f t="array" ref="F829">_xlfn.IFS(OrgTbl[[#This Row],[TypeID]]="รพช.","โรงพยาบาลชุมชน",OrgTbl[[#This Row],[TypeID]]="รพศ.","โรงพยาบาลศูนย์",OrgTbl[[#This Row],[TypeID]]="รพท.","โรงพยาบาลทั่วไป")</f>
        <v>โรงพยาบาลชุมชน</v>
      </c>
      <c r="G829" s="351" t="str">
        <f>INDEX('Org2567'!$BB$4:$BB$905,MATCH(OrgTbl[[#This Row],[code5]],'Org2567'!$D$4:$D$905,0))</f>
        <v>รพช.</v>
      </c>
      <c r="H829" s="352" t="s">
        <v>4064</v>
      </c>
      <c r="I829" s="351" t="s">
        <v>3466</v>
      </c>
      <c r="J829" s="353">
        <f>INDEX('Org2567'!$BD$4:$BD$905,MATCH(OrgTbl[[#This Row],[code5]],'Org2567'!$D$4:$D$905,0))</f>
        <v>95</v>
      </c>
      <c r="K829" s="351" t="s">
        <v>918</v>
      </c>
      <c r="L829" s="351" t="str">
        <f>INDEX('Org2567'!$BC$4:$BC$905,MATCH(OrgTbl[[#This Row],[code5]],'Org2567'!$D$4:$D$905,0))</f>
        <v>F1</v>
      </c>
      <c r="M829" s="352">
        <f>INDEX('Org2567'!$BF$4:$BF$905,MATCH(OrgTbl[[#This Row],[code5]],'Org2567'!$D$4:$D$905,0))</f>
        <v>10</v>
      </c>
      <c r="N829" s="354"/>
      <c r="O829" s="351" t="s">
        <v>3470</v>
      </c>
      <c r="P829" s="351" t="str">
        <f>INDEX('Org2567'!$BG$4:$BG$905,MATCH(OrgTbl[[#This Row],[code5]],'Org2567'!$D$4:$D$905,0))</f>
        <v>รพช.F1 P50,000-100,000</v>
      </c>
      <c r="Q829" s="355">
        <f>INDEX('Org2567'!$BE:$BE,MATCH(OrgTbl[[#This Row],[code5]],'Org2567'!$D:$D,0))</f>
        <v>66360</v>
      </c>
      <c r="R829" s="356"/>
    </row>
    <row r="830" spans="1:18" s="146" customFormat="1" ht="21" x14ac:dyDescent="0.6">
      <c r="A830" s="350" t="s">
        <v>823</v>
      </c>
      <c r="B830" s="351" t="s">
        <v>3471</v>
      </c>
      <c r="C830" s="351" t="str">
        <f>OrgTbl[[#This Row],[name333]]&amp;","&amp;OrgTbl[[#This Row],[TypeID]]</f>
        <v>ย่านตาขาว,รพช.</v>
      </c>
      <c r="D830" s="351" t="str">
        <f>MID(OrgTbl[[#This Row],[name]],10,100)</f>
        <v>ย่านตาขาว</v>
      </c>
      <c r="E830" s="352">
        <v>12</v>
      </c>
      <c r="F830" s="351" t="str" cm="1">
        <f t="array" ref="F830">_xlfn.IFS(OrgTbl[[#This Row],[TypeID]]="รพช.","โรงพยาบาลชุมชน",OrgTbl[[#This Row],[TypeID]]="รพศ.","โรงพยาบาลศูนย์",OrgTbl[[#This Row],[TypeID]]="รพท.","โรงพยาบาลทั่วไป")</f>
        <v>โรงพยาบาลชุมชน</v>
      </c>
      <c r="G830" s="351" t="str">
        <f>INDEX('Org2567'!$BB$4:$BB$905,MATCH(OrgTbl[[#This Row],[code5]],'Org2567'!$D$4:$D$905,0))</f>
        <v>รพช.</v>
      </c>
      <c r="H830" s="352" t="s">
        <v>4064</v>
      </c>
      <c r="I830" s="351" t="s">
        <v>3466</v>
      </c>
      <c r="J830" s="353">
        <f>INDEX('Org2567'!$BD$4:$BD$905,MATCH(OrgTbl[[#This Row],[code5]],'Org2567'!$D$4:$D$905,0))</f>
        <v>94</v>
      </c>
      <c r="K830" s="351" t="s">
        <v>923</v>
      </c>
      <c r="L830" s="351" t="str">
        <f>INDEX('Org2567'!$BC$4:$BC$905,MATCH(OrgTbl[[#This Row],[code5]],'Org2567'!$D$4:$D$905,0))</f>
        <v>F1</v>
      </c>
      <c r="M830" s="352">
        <f>INDEX('Org2567'!$BF$4:$BF$905,MATCH(OrgTbl[[#This Row],[code5]],'Org2567'!$D$4:$D$905,0))</f>
        <v>9</v>
      </c>
      <c r="N830" s="354"/>
      <c r="O830" s="351" t="s">
        <v>3473</v>
      </c>
      <c r="P830" s="351" t="str">
        <f>INDEX('Org2567'!$BG$4:$BG$905,MATCH(OrgTbl[[#This Row],[code5]],'Org2567'!$D$4:$D$905,0))</f>
        <v>รพช.F1 P&lt;=50,000</v>
      </c>
      <c r="Q830" s="355">
        <f>INDEX('Org2567'!$BE:$BE,MATCH(OrgTbl[[#This Row],[code5]],'Org2567'!$D:$D,0))</f>
        <v>48367</v>
      </c>
      <c r="R830" s="356"/>
    </row>
    <row r="831" spans="1:18" s="146" customFormat="1" ht="21" x14ac:dyDescent="0.6">
      <c r="A831" s="350" t="s">
        <v>828</v>
      </c>
      <c r="B831" s="351" t="s">
        <v>3486</v>
      </c>
      <c r="C831" s="351" t="str">
        <f>OrgTbl[[#This Row],[name333]]&amp;","&amp;OrgTbl[[#This Row],[TypeID]]</f>
        <v>นาโยง,รพช.</v>
      </c>
      <c r="D831" s="351" t="str">
        <f>MID(OrgTbl[[#This Row],[name]],10,100)</f>
        <v>นาโยง</v>
      </c>
      <c r="E831" s="352">
        <v>12</v>
      </c>
      <c r="F831" s="351" t="str" cm="1">
        <f t="array" ref="F831">_xlfn.IFS(OrgTbl[[#This Row],[TypeID]]="รพช.","โรงพยาบาลชุมชน",OrgTbl[[#This Row],[TypeID]]="รพศ.","โรงพยาบาลศูนย์",OrgTbl[[#This Row],[TypeID]]="รพท.","โรงพยาบาลทั่วไป")</f>
        <v>โรงพยาบาลชุมชน</v>
      </c>
      <c r="G831" s="351" t="str">
        <f>INDEX('Org2567'!$BB$4:$BB$905,MATCH(OrgTbl[[#This Row],[code5]],'Org2567'!$D$4:$D$905,0))</f>
        <v>รพช.</v>
      </c>
      <c r="H831" s="352" t="s">
        <v>4064</v>
      </c>
      <c r="I831" s="351" t="s">
        <v>3466</v>
      </c>
      <c r="J831" s="353">
        <f>INDEX('Org2567'!$BD$4:$BD$905,MATCH(OrgTbl[[#This Row],[code5]],'Org2567'!$D$4:$D$905,0))</f>
        <v>60</v>
      </c>
      <c r="K831" s="351" t="s">
        <v>918</v>
      </c>
      <c r="L831" s="351" t="str">
        <f>INDEX('Org2567'!$BC$4:$BC$905,MATCH(OrgTbl[[#This Row],[code5]],'Org2567'!$D$4:$D$905,0))</f>
        <v>F2</v>
      </c>
      <c r="M831" s="352">
        <f>INDEX('Org2567'!$BF$4:$BF$905,MATCH(OrgTbl[[#This Row],[code5]],'Org2567'!$D$4:$D$905,0))</f>
        <v>6</v>
      </c>
      <c r="N831" s="354"/>
      <c r="O831" s="351" t="s">
        <v>3488</v>
      </c>
      <c r="P831" s="351" t="str">
        <f>INDEX('Org2567'!$BG$4:$BG$905,MATCH(OrgTbl[[#This Row],[code5]],'Org2567'!$D$4:$D$905,0))</f>
        <v>รพช.F2 P30,000-60,000</v>
      </c>
      <c r="Q831" s="355">
        <f>INDEX('Org2567'!$BE:$BE,MATCH(OrgTbl[[#This Row],[code5]],'Org2567'!$D:$D,0))</f>
        <v>32591</v>
      </c>
      <c r="R831" s="356"/>
    </row>
    <row r="832" spans="1:18" s="146" customFormat="1" ht="21" x14ac:dyDescent="0.6">
      <c r="A832" s="350" t="s">
        <v>824</v>
      </c>
      <c r="B832" s="351" t="s">
        <v>3474</v>
      </c>
      <c r="C832" s="351" t="str">
        <f>OrgTbl[[#This Row],[name333]]&amp;","&amp;OrgTbl[[#This Row],[TypeID]]</f>
        <v>ปะเหลียน,รพช.</v>
      </c>
      <c r="D832" s="351" t="str">
        <f>MID(OrgTbl[[#This Row],[name]],10,100)</f>
        <v>ปะเหลียน</v>
      </c>
      <c r="E832" s="352">
        <v>12</v>
      </c>
      <c r="F832" s="351" t="str" cm="1">
        <f t="array" ref="F832">_xlfn.IFS(OrgTbl[[#This Row],[TypeID]]="รพช.","โรงพยาบาลชุมชน",OrgTbl[[#This Row],[TypeID]]="รพศ.","โรงพยาบาลศูนย์",OrgTbl[[#This Row],[TypeID]]="รพท.","โรงพยาบาลทั่วไป")</f>
        <v>โรงพยาบาลชุมชน</v>
      </c>
      <c r="G832" s="351" t="str">
        <f>INDEX('Org2567'!$BB$4:$BB$905,MATCH(OrgTbl[[#This Row],[code5]],'Org2567'!$D$4:$D$905,0))</f>
        <v>รพช.</v>
      </c>
      <c r="H832" s="352" t="s">
        <v>4064</v>
      </c>
      <c r="I832" s="351" t="s">
        <v>3466</v>
      </c>
      <c r="J832" s="353">
        <f>INDEX('Org2567'!$BD$4:$BD$905,MATCH(OrgTbl[[#This Row],[code5]],'Org2567'!$D$4:$D$905,0))</f>
        <v>40</v>
      </c>
      <c r="K832" s="351" t="s">
        <v>918</v>
      </c>
      <c r="L832" s="351" t="str">
        <f>INDEX('Org2567'!$BC$4:$BC$905,MATCH(OrgTbl[[#This Row],[code5]],'Org2567'!$D$4:$D$905,0))</f>
        <v>F2</v>
      </c>
      <c r="M832" s="352">
        <f>INDEX('Org2567'!$BF$4:$BF$905,MATCH(OrgTbl[[#This Row],[code5]],'Org2567'!$D$4:$D$905,0))</f>
        <v>6</v>
      </c>
      <c r="N832" s="354"/>
      <c r="O832" s="351" t="s">
        <v>3476</v>
      </c>
      <c r="P832" s="351" t="str">
        <f>INDEX('Org2567'!$BG$4:$BG$905,MATCH(OrgTbl[[#This Row],[code5]],'Org2567'!$D$4:$D$905,0))</f>
        <v>รพช.F2 P30,000-60,000</v>
      </c>
      <c r="Q832" s="355">
        <f>INDEX('Org2567'!$BE:$BE,MATCH(OrgTbl[[#This Row],[code5]],'Org2567'!$D:$D,0))</f>
        <v>50400</v>
      </c>
      <c r="R832" s="356"/>
    </row>
    <row r="833" spans="1:18" s="146" customFormat="1" ht="21" x14ac:dyDescent="0.6">
      <c r="A833" s="350" t="s">
        <v>829</v>
      </c>
      <c r="B833" s="351" t="s">
        <v>3489</v>
      </c>
      <c r="C833" s="351" t="str">
        <f>OrgTbl[[#This Row],[name333]]&amp;","&amp;OrgTbl[[#This Row],[TypeID]]</f>
        <v>รัษฎา,รพช.</v>
      </c>
      <c r="D833" s="351" t="str">
        <f>MID(OrgTbl[[#This Row],[name]],10,100)</f>
        <v>รัษฎา</v>
      </c>
      <c r="E833" s="352">
        <v>12</v>
      </c>
      <c r="F833" s="351" t="str" cm="1">
        <f t="array" ref="F833">_xlfn.IFS(OrgTbl[[#This Row],[TypeID]]="รพช.","โรงพยาบาลชุมชน",OrgTbl[[#This Row],[TypeID]]="รพศ.","โรงพยาบาลศูนย์",OrgTbl[[#This Row],[TypeID]]="รพท.","โรงพยาบาลทั่วไป")</f>
        <v>โรงพยาบาลชุมชน</v>
      </c>
      <c r="G833" s="351" t="str">
        <f>INDEX('Org2567'!$BB$4:$BB$905,MATCH(OrgTbl[[#This Row],[code5]],'Org2567'!$D$4:$D$905,0))</f>
        <v>รพช.</v>
      </c>
      <c r="H833" s="352" t="s">
        <v>4064</v>
      </c>
      <c r="I833" s="351" t="s">
        <v>3466</v>
      </c>
      <c r="J833" s="353">
        <f>INDEX('Org2567'!$BD$4:$BD$905,MATCH(OrgTbl[[#This Row],[code5]],'Org2567'!$D$4:$D$905,0))</f>
        <v>49</v>
      </c>
      <c r="K833" s="351" t="s">
        <v>918</v>
      </c>
      <c r="L833" s="351" t="str">
        <f>INDEX('Org2567'!$BC$4:$BC$905,MATCH(OrgTbl[[#This Row],[code5]],'Org2567'!$D$4:$D$905,0))</f>
        <v>F2</v>
      </c>
      <c r="M833" s="352">
        <f>INDEX('Org2567'!$BF$4:$BF$905,MATCH(OrgTbl[[#This Row],[code5]],'Org2567'!$D$4:$D$905,0))</f>
        <v>5</v>
      </c>
      <c r="N833" s="354"/>
      <c r="O833" s="351" t="s">
        <v>3491</v>
      </c>
      <c r="P833" s="351" t="str">
        <f>INDEX('Org2567'!$BG$4:$BG$905,MATCH(OrgTbl[[#This Row],[code5]],'Org2567'!$D$4:$D$905,0))</f>
        <v>รพช.F2 P&lt;=30,000</v>
      </c>
      <c r="Q833" s="355">
        <f>INDEX('Org2567'!$BE:$BE,MATCH(OrgTbl[[#This Row],[code5]],'Org2567'!$D:$D,0))</f>
        <v>22267</v>
      </c>
      <c r="R833" s="356"/>
    </row>
    <row r="834" spans="1:18" s="146" customFormat="1" ht="21" x14ac:dyDescent="0.6">
      <c r="A834" s="350" t="s">
        <v>827</v>
      </c>
      <c r="B834" s="351" t="s">
        <v>3483</v>
      </c>
      <c r="C834" s="351" t="str">
        <f>OrgTbl[[#This Row],[name333]]&amp;","&amp;OrgTbl[[#This Row],[TypeID]]</f>
        <v>วังวิเศษ,รพช.</v>
      </c>
      <c r="D834" s="351" t="str">
        <f>MID(OrgTbl[[#This Row],[name]],10,100)</f>
        <v>วังวิเศษ</v>
      </c>
      <c r="E834" s="352">
        <v>12</v>
      </c>
      <c r="F834" s="351" t="str" cm="1">
        <f t="array" ref="F834">_xlfn.IFS(OrgTbl[[#This Row],[TypeID]]="รพช.","โรงพยาบาลชุมชน",OrgTbl[[#This Row],[TypeID]]="รพศ.","โรงพยาบาลศูนย์",OrgTbl[[#This Row],[TypeID]]="รพท.","โรงพยาบาลทั่วไป")</f>
        <v>โรงพยาบาลชุมชน</v>
      </c>
      <c r="G834" s="351" t="str">
        <f>INDEX('Org2567'!$BB$4:$BB$905,MATCH(OrgTbl[[#This Row],[code5]],'Org2567'!$D$4:$D$905,0))</f>
        <v>รพช.</v>
      </c>
      <c r="H834" s="352" t="s">
        <v>4064</v>
      </c>
      <c r="I834" s="351" t="s">
        <v>3466</v>
      </c>
      <c r="J834" s="353">
        <f>INDEX('Org2567'!$BD$4:$BD$905,MATCH(OrgTbl[[#This Row],[code5]],'Org2567'!$D$4:$D$905,0))</f>
        <v>34</v>
      </c>
      <c r="K834" s="351" t="s">
        <v>918</v>
      </c>
      <c r="L834" s="351" t="str">
        <f>INDEX('Org2567'!$BC$4:$BC$905,MATCH(OrgTbl[[#This Row],[code5]],'Org2567'!$D$4:$D$905,0))</f>
        <v>F2</v>
      </c>
      <c r="M834" s="352">
        <f>INDEX('Org2567'!$BF$4:$BF$905,MATCH(OrgTbl[[#This Row],[code5]],'Org2567'!$D$4:$D$905,0))</f>
        <v>6</v>
      </c>
      <c r="N834" s="354"/>
      <c r="O834" s="351" t="s">
        <v>3485</v>
      </c>
      <c r="P834" s="351" t="str">
        <f>INDEX('Org2567'!$BG$4:$BG$905,MATCH(OrgTbl[[#This Row],[code5]],'Org2567'!$D$4:$D$905,0))</f>
        <v>รพช.F2 P30,000-60,000</v>
      </c>
      <c r="Q834" s="355">
        <f>INDEX('Org2567'!$BE:$BE,MATCH(OrgTbl[[#This Row],[code5]],'Org2567'!$D:$D,0))</f>
        <v>34097</v>
      </c>
      <c r="R834" s="356"/>
    </row>
    <row r="835" spans="1:18" s="146" customFormat="1" ht="21" x14ac:dyDescent="0.6">
      <c r="A835" s="350" t="s">
        <v>825</v>
      </c>
      <c r="B835" s="351" t="s">
        <v>3477</v>
      </c>
      <c r="C835" s="351" t="str">
        <f>OrgTbl[[#This Row],[name333]]&amp;","&amp;OrgTbl[[#This Row],[TypeID]]</f>
        <v>สิเกา,รพช.</v>
      </c>
      <c r="D835" s="351" t="str">
        <f>MID(OrgTbl[[#This Row],[name]],10,100)</f>
        <v>สิเกา</v>
      </c>
      <c r="E835" s="352">
        <v>12</v>
      </c>
      <c r="F835" s="351" t="str" cm="1">
        <f t="array" ref="F835">_xlfn.IFS(OrgTbl[[#This Row],[TypeID]]="รพช.","โรงพยาบาลชุมชน",OrgTbl[[#This Row],[TypeID]]="รพศ.","โรงพยาบาลศูนย์",OrgTbl[[#This Row],[TypeID]]="รพท.","โรงพยาบาลทั่วไป")</f>
        <v>โรงพยาบาลชุมชน</v>
      </c>
      <c r="G835" s="351" t="str">
        <f>INDEX('Org2567'!$BB$4:$BB$905,MATCH(OrgTbl[[#This Row],[code5]],'Org2567'!$D$4:$D$905,0))</f>
        <v>รพช.</v>
      </c>
      <c r="H835" s="352" t="s">
        <v>4064</v>
      </c>
      <c r="I835" s="351" t="s">
        <v>3466</v>
      </c>
      <c r="J835" s="353">
        <f>INDEX('Org2567'!$BD$4:$BD$905,MATCH(OrgTbl[[#This Row],[code5]],'Org2567'!$D$4:$D$905,0))</f>
        <v>48</v>
      </c>
      <c r="K835" s="351" t="s">
        <v>918</v>
      </c>
      <c r="L835" s="351" t="str">
        <f>INDEX('Org2567'!$BC$4:$BC$905,MATCH(OrgTbl[[#This Row],[code5]],'Org2567'!$D$4:$D$905,0))</f>
        <v>F2</v>
      </c>
      <c r="M835" s="352">
        <f>INDEX('Org2567'!$BF$4:$BF$905,MATCH(OrgTbl[[#This Row],[code5]],'Org2567'!$D$4:$D$905,0))</f>
        <v>6</v>
      </c>
      <c r="N835" s="354"/>
      <c r="O835" s="351" t="s">
        <v>3479</v>
      </c>
      <c r="P835" s="351" t="str">
        <f>INDEX('Org2567'!$BG$4:$BG$905,MATCH(OrgTbl[[#This Row],[code5]],'Org2567'!$D$4:$D$905,0))</f>
        <v>รพช.F2 P30,000-60,000</v>
      </c>
      <c r="Q835" s="355">
        <f>INDEX('Org2567'!$BE:$BE,MATCH(OrgTbl[[#This Row],[code5]],'Org2567'!$D:$D,0))</f>
        <v>32635</v>
      </c>
      <c r="R835" s="356"/>
    </row>
    <row r="836" spans="1:18" s="146" customFormat="1" ht="21" x14ac:dyDescent="0.6">
      <c r="A836" s="350" t="s">
        <v>830</v>
      </c>
      <c r="B836" s="351" t="s">
        <v>3895</v>
      </c>
      <c r="C836" s="351" t="str">
        <f>OrgTbl[[#This Row],[name333]]&amp;","&amp;OrgTbl[[#This Row],[TypeID]]</f>
        <v>หาดสำราญเฉลิมพระเกียรติ ๘๐ พรรษา,รพช.</v>
      </c>
      <c r="D836" s="351" t="str">
        <f>MID(OrgTbl[[#This Row],[name]],10,100)</f>
        <v>หาดสำราญเฉลิมพระเกียรติ ๘๐ พรรษา</v>
      </c>
      <c r="E836" s="352">
        <v>12</v>
      </c>
      <c r="F836" s="351" t="str" cm="1">
        <f t="array" ref="F836">_xlfn.IFS(OrgTbl[[#This Row],[TypeID]]="รพช.","โรงพยาบาลชุมชน",OrgTbl[[#This Row],[TypeID]]="รพศ.","โรงพยาบาลศูนย์",OrgTbl[[#This Row],[TypeID]]="รพท.","โรงพยาบาลทั่วไป")</f>
        <v>โรงพยาบาลชุมชน</v>
      </c>
      <c r="G836" s="351" t="str">
        <f>INDEX('Org2567'!$BB$4:$BB$905,MATCH(OrgTbl[[#This Row],[code5]],'Org2567'!$D$4:$D$905,0))</f>
        <v>รพช.</v>
      </c>
      <c r="H836" s="352" t="s">
        <v>4064</v>
      </c>
      <c r="I836" s="351" t="s">
        <v>3466</v>
      </c>
      <c r="J836" s="353">
        <f>INDEX('Org2567'!$BD$4:$BD$905,MATCH(OrgTbl[[#This Row],[code5]],'Org2567'!$D$4:$D$905,0))</f>
        <v>37</v>
      </c>
      <c r="K836" s="351" t="s">
        <v>918</v>
      </c>
      <c r="L836" s="351" t="str">
        <f>INDEX('Org2567'!$BC$4:$BC$905,MATCH(OrgTbl[[#This Row],[code5]],'Org2567'!$D$4:$D$905,0))</f>
        <v>F2</v>
      </c>
      <c r="M836" s="352">
        <f>INDEX('Org2567'!$BF$4:$BF$905,MATCH(OrgTbl[[#This Row],[code5]],'Org2567'!$D$4:$D$905,0))</f>
        <v>5</v>
      </c>
      <c r="N836" s="354"/>
      <c r="O836" s="351" t="s">
        <v>3492</v>
      </c>
      <c r="P836" s="351" t="str">
        <f>INDEX('Org2567'!$BG$4:$BG$905,MATCH(OrgTbl[[#This Row],[code5]],'Org2567'!$D$4:$D$905,0))</f>
        <v>รพช.F2 P&lt;=30,000</v>
      </c>
      <c r="Q836" s="355">
        <f>INDEX('Org2567'!$BE:$BE,MATCH(OrgTbl[[#This Row],[code5]],'Org2567'!$D:$D,0))</f>
        <v>13143</v>
      </c>
      <c r="R836" s="356"/>
    </row>
    <row r="837" spans="1:18" s="146" customFormat="1" ht="21" x14ac:dyDescent="0.6">
      <c r="A837" s="350" t="s">
        <v>831</v>
      </c>
      <c r="B837" s="351" t="s">
        <v>3587</v>
      </c>
      <c r="C837" s="351" t="str">
        <f>OrgTbl[[#This Row],[name333]]&amp;","&amp;OrgTbl[[#This Row],[TypeID]]</f>
        <v>นราธิวาสราชนครินทร์,รพท.</v>
      </c>
      <c r="D837" s="351" t="str">
        <f>MID(OrgTbl[[#This Row],[name]],10,100)</f>
        <v>นราธิวาสราชนครินทร์</v>
      </c>
      <c r="E837" s="352">
        <v>12</v>
      </c>
      <c r="F837" s="351" t="str" cm="1">
        <f t="array" ref="F837">_xlfn.IFS(OrgTbl[[#This Row],[TypeID]]="รพช.","โรงพยาบาลชุมชน",OrgTbl[[#This Row],[TypeID]]="รพศ.","โรงพยาบาลศูนย์",OrgTbl[[#This Row],[TypeID]]="รพท.","โรงพยาบาลทั่วไป")</f>
        <v>โรงพยาบาลทั่วไป</v>
      </c>
      <c r="G837" s="351" t="str">
        <f>INDEX('Org2567'!$BB$4:$BB$905,MATCH(OrgTbl[[#This Row],[code5]],'Org2567'!$D$4:$D$905,0))</f>
        <v>รพท.</v>
      </c>
      <c r="H837" s="352" t="s">
        <v>4065</v>
      </c>
      <c r="I837" s="351" t="s">
        <v>3589</v>
      </c>
      <c r="J837" s="353">
        <f>INDEX('Org2567'!$BD$4:$BD$905,MATCH(OrgTbl[[#This Row],[code5]],'Org2567'!$D$4:$D$905,0))</f>
        <v>413</v>
      </c>
      <c r="K837" s="351" t="s">
        <v>918</v>
      </c>
      <c r="L837" s="351" t="str">
        <f>INDEX('Org2567'!$BC$4:$BC$905,MATCH(OrgTbl[[#This Row],[code5]],'Org2567'!$D$4:$D$905,0))</f>
        <v>S</v>
      </c>
      <c r="M837" s="352">
        <f>INDEX('Org2567'!$BF$4:$BF$905,MATCH(OrgTbl[[#This Row],[code5]],'Org2567'!$D$4:$D$905,0))</f>
        <v>17</v>
      </c>
      <c r="N837" s="354"/>
      <c r="O837" s="351" t="s">
        <v>3590</v>
      </c>
      <c r="P837" s="351" t="str">
        <f>INDEX('Org2567'!$BG$4:$BG$905,MATCH(OrgTbl[[#This Row],[code5]],'Org2567'!$D$4:$D$905,0))</f>
        <v>รพท.S B&gt;400</v>
      </c>
      <c r="Q837" s="355">
        <f>INDEX('Org2567'!$BE:$BE,MATCH(OrgTbl[[#This Row],[code5]],'Org2567'!$D:$D,0))</f>
        <v>101619</v>
      </c>
      <c r="R837" s="356"/>
    </row>
    <row r="838" spans="1:18" s="146" customFormat="1" ht="21" x14ac:dyDescent="0.6">
      <c r="A838" s="350" t="s">
        <v>832</v>
      </c>
      <c r="B838" s="351" t="s">
        <v>3591</v>
      </c>
      <c r="C838" s="351" t="str">
        <f>OrgTbl[[#This Row],[name333]]&amp;","&amp;OrgTbl[[#This Row],[TypeID]]</f>
        <v>สุไหงโก-ลก,รพท.</v>
      </c>
      <c r="D838" s="351" t="str">
        <f>MID(OrgTbl[[#This Row],[name]],10,100)</f>
        <v>สุไหงโก-ลก</v>
      </c>
      <c r="E838" s="352">
        <v>12</v>
      </c>
      <c r="F838" s="351" t="str" cm="1">
        <f t="array" ref="F838">_xlfn.IFS(OrgTbl[[#This Row],[TypeID]]="รพช.","โรงพยาบาลชุมชน",OrgTbl[[#This Row],[TypeID]]="รพศ.","โรงพยาบาลศูนย์",OrgTbl[[#This Row],[TypeID]]="รพท.","โรงพยาบาลทั่วไป")</f>
        <v>โรงพยาบาลทั่วไป</v>
      </c>
      <c r="G838" s="351" t="str">
        <f>INDEX('Org2567'!$BB$4:$BB$905,MATCH(OrgTbl[[#This Row],[code5]],'Org2567'!$D$4:$D$905,0))</f>
        <v>รพท.</v>
      </c>
      <c r="H838" s="352" t="s">
        <v>4065</v>
      </c>
      <c r="I838" s="351" t="s">
        <v>3589</v>
      </c>
      <c r="J838" s="353">
        <f>INDEX('Org2567'!$BD$4:$BD$905,MATCH(OrgTbl[[#This Row],[code5]],'Org2567'!$D$4:$D$905,0))</f>
        <v>212</v>
      </c>
      <c r="K838" s="351" t="s">
        <v>918</v>
      </c>
      <c r="L838" s="351" t="str">
        <f>INDEX('Org2567'!$BC$4:$BC$905,MATCH(OrgTbl[[#This Row],[code5]],'Org2567'!$D$4:$D$905,0))</f>
        <v>M1</v>
      </c>
      <c r="M838" s="352">
        <f>INDEX('Org2567'!$BF$4:$BF$905,MATCH(OrgTbl[[#This Row],[code5]],'Org2567'!$D$4:$D$905,0))</f>
        <v>15</v>
      </c>
      <c r="N838" s="354"/>
      <c r="O838" s="351" t="s">
        <v>3593</v>
      </c>
      <c r="P838" s="351" t="str">
        <f>INDEX('Org2567'!$BG$4:$BG$905,MATCH(OrgTbl[[#This Row],[code5]],'Org2567'!$D$4:$D$905,0))</f>
        <v>รพท.M1 B&gt;200</v>
      </c>
      <c r="Q838" s="355">
        <f>INDEX('Org2567'!$BE:$BE,MATCH(OrgTbl[[#This Row],[code5]],'Org2567'!$D:$D,0))</f>
        <v>69597</v>
      </c>
      <c r="R838" s="356"/>
    </row>
    <row r="839" spans="1:18" s="146" customFormat="1" ht="21" x14ac:dyDescent="0.6">
      <c r="A839" s="350" t="s">
        <v>833</v>
      </c>
      <c r="B839" s="351" t="s">
        <v>3594</v>
      </c>
      <c r="C839" s="351" t="str">
        <f>OrgTbl[[#This Row],[name333]]&amp;","&amp;OrgTbl[[#This Row],[TypeID]]</f>
        <v>ตากใบ,รพช.</v>
      </c>
      <c r="D839" s="351" t="str">
        <f>MID(OrgTbl[[#This Row],[name]],10,100)</f>
        <v>ตากใบ</v>
      </c>
      <c r="E839" s="352">
        <v>12</v>
      </c>
      <c r="F839" s="351" t="str" cm="1">
        <f t="array" ref="F839">_xlfn.IFS(OrgTbl[[#This Row],[TypeID]]="รพช.","โรงพยาบาลชุมชน",OrgTbl[[#This Row],[TypeID]]="รพศ.","โรงพยาบาลศูนย์",OrgTbl[[#This Row],[TypeID]]="รพท.","โรงพยาบาลทั่วไป")</f>
        <v>โรงพยาบาลชุมชน</v>
      </c>
      <c r="G839" s="351" t="str">
        <f>INDEX('Org2567'!$BB$4:$BB$905,MATCH(OrgTbl[[#This Row],[code5]],'Org2567'!$D$4:$D$905,0))</f>
        <v>รพช.</v>
      </c>
      <c r="H839" s="352" t="s">
        <v>4065</v>
      </c>
      <c r="I839" s="351" t="s">
        <v>3589</v>
      </c>
      <c r="J839" s="353">
        <f>INDEX('Org2567'!$BD$4:$BD$905,MATCH(OrgTbl[[#This Row],[code5]],'Org2567'!$D$4:$D$905,0))</f>
        <v>100</v>
      </c>
      <c r="K839" s="351" t="s">
        <v>918</v>
      </c>
      <c r="L839" s="351" t="str">
        <f>INDEX('Org2567'!$BC$4:$BC$905,MATCH(OrgTbl[[#This Row],[code5]],'Org2567'!$D$4:$D$905,0))</f>
        <v>F1</v>
      </c>
      <c r="M839" s="352">
        <f>INDEX('Org2567'!$BF$4:$BF$905,MATCH(OrgTbl[[#This Row],[code5]],'Org2567'!$D$4:$D$905,0))</f>
        <v>10</v>
      </c>
      <c r="N839" s="354"/>
      <c r="O839" s="351" t="s">
        <v>3596</v>
      </c>
      <c r="P839" s="351" t="str">
        <f>INDEX('Org2567'!$BG$4:$BG$905,MATCH(OrgTbl[[#This Row],[code5]],'Org2567'!$D$4:$D$905,0))</f>
        <v>รพช.F1 P50,000-100,000</v>
      </c>
      <c r="Q839" s="355">
        <f>INDEX('Org2567'!$BE:$BE,MATCH(OrgTbl[[#This Row],[code5]],'Org2567'!$D:$D,0))</f>
        <v>63377</v>
      </c>
      <c r="R839" s="356"/>
    </row>
    <row r="840" spans="1:18" s="146" customFormat="1" ht="21" x14ac:dyDescent="0.6">
      <c r="A840" s="350" t="s">
        <v>835</v>
      </c>
      <c r="B840" s="351" t="s">
        <v>3600</v>
      </c>
      <c r="C840" s="351" t="str">
        <f>OrgTbl[[#This Row],[name333]]&amp;","&amp;OrgTbl[[#This Row],[TypeID]]</f>
        <v>ระแงะ,รพช.</v>
      </c>
      <c r="D840" s="351" t="str">
        <f>MID(OrgTbl[[#This Row],[name]],10,100)</f>
        <v>ระแงะ</v>
      </c>
      <c r="E840" s="352">
        <v>12</v>
      </c>
      <c r="F840" s="351" t="str" cm="1">
        <f t="array" ref="F840">_xlfn.IFS(OrgTbl[[#This Row],[TypeID]]="รพช.","โรงพยาบาลชุมชน",OrgTbl[[#This Row],[TypeID]]="รพศ.","โรงพยาบาลศูนย์",OrgTbl[[#This Row],[TypeID]]="รพท.","โรงพยาบาลทั่วไป")</f>
        <v>โรงพยาบาลชุมชน</v>
      </c>
      <c r="G840" s="351" t="str">
        <f>INDEX('Org2567'!$BB$4:$BB$905,MATCH(OrgTbl[[#This Row],[code5]],'Org2567'!$D$4:$D$905,0))</f>
        <v>รพช.</v>
      </c>
      <c r="H840" s="352" t="s">
        <v>4065</v>
      </c>
      <c r="I840" s="351" t="s">
        <v>3589</v>
      </c>
      <c r="J840" s="353">
        <f>INDEX('Org2567'!$BD$4:$BD$905,MATCH(OrgTbl[[#This Row],[code5]],'Org2567'!$D$4:$D$905,0))</f>
        <v>134</v>
      </c>
      <c r="K840" s="351" t="s">
        <v>918</v>
      </c>
      <c r="L840" s="351" t="str">
        <f>INDEX('Org2567'!$BC$4:$BC$905,MATCH(OrgTbl[[#This Row],[code5]],'Org2567'!$D$4:$D$905,0))</f>
        <v>F1</v>
      </c>
      <c r="M840" s="352">
        <f>INDEX('Org2567'!$BF$4:$BF$905,MATCH(OrgTbl[[#This Row],[code5]],'Org2567'!$D$4:$D$905,0))</f>
        <v>10</v>
      </c>
      <c r="N840" s="354"/>
      <c r="O840" s="351" t="s">
        <v>3602</v>
      </c>
      <c r="P840" s="351" t="str">
        <f>INDEX('Org2567'!$BG$4:$BG$905,MATCH(OrgTbl[[#This Row],[code5]],'Org2567'!$D$4:$D$905,0))</f>
        <v>รพช.F1 P50,000-100,000</v>
      </c>
      <c r="Q840" s="355">
        <f>INDEX('Org2567'!$BE:$BE,MATCH(OrgTbl[[#This Row],[code5]],'Org2567'!$D:$D,0))</f>
        <v>78820</v>
      </c>
      <c r="R840" s="356"/>
    </row>
    <row r="841" spans="1:18" s="146" customFormat="1" ht="21" x14ac:dyDescent="0.6">
      <c r="A841" s="350" t="s">
        <v>3603</v>
      </c>
      <c r="B841" s="351" t="s">
        <v>3604</v>
      </c>
      <c r="C841" s="351" t="str">
        <f>OrgTbl[[#This Row],[name333]]&amp;","&amp;OrgTbl[[#This Row],[TypeID]]</f>
        <v>รือเสาะ,รพช.</v>
      </c>
      <c r="D841" s="351" t="str">
        <f>MID(OrgTbl[[#This Row],[name]],10,100)</f>
        <v>รือเสาะ</v>
      </c>
      <c r="E841" s="352">
        <v>12</v>
      </c>
      <c r="F841" s="351" t="str" cm="1">
        <f t="array" ref="F841">_xlfn.IFS(OrgTbl[[#This Row],[TypeID]]="รพช.","โรงพยาบาลชุมชน",OrgTbl[[#This Row],[TypeID]]="รพศ.","โรงพยาบาลศูนย์",OrgTbl[[#This Row],[TypeID]]="รพท.","โรงพยาบาลทั่วไป")</f>
        <v>โรงพยาบาลชุมชน</v>
      </c>
      <c r="G841" s="351" t="str">
        <f>INDEX('Org2567'!$BB$4:$BB$905,MATCH(OrgTbl[[#This Row],[code5]],'Org2567'!$D$4:$D$905,0))</f>
        <v>รพช.</v>
      </c>
      <c r="H841" s="352" t="s">
        <v>4065</v>
      </c>
      <c r="I841" s="351" t="s">
        <v>3589</v>
      </c>
      <c r="J841" s="353">
        <f>INDEX('Org2567'!$BD$4:$BD$905,MATCH(OrgTbl[[#This Row],[code5]],'Org2567'!$D$4:$D$905,0))</f>
        <v>82</v>
      </c>
      <c r="K841" s="351" t="s">
        <v>918</v>
      </c>
      <c r="L841" s="351" t="str">
        <f>INDEX('Org2567'!$BC$4:$BC$905,MATCH(OrgTbl[[#This Row],[code5]],'Org2567'!$D$4:$D$905,0))</f>
        <v>F1</v>
      </c>
      <c r="M841" s="352">
        <f>INDEX('Org2567'!$BF$4:$BF$905,MATCH(OrgTbl[[#This Row],[code5]],'Org2567'!$D$4:$D$905,0))</f>
        <v>10</v>
      </c>
      <c r="N841" s="354"/>
      <c r="O841" s="351" t="s">
        <v>3606</v>
      </c>
      <c r="P841" s="351" t="str">
        <f>INDEX('Org2567'!$BG$4:$BG$905,MATCH(OrgTbl[[#This Row],[code5]],'Org2567'!$D$4:$D$905,0))</f>
        <v>รพช.F1 P50,000-100,000</v>
      </c>
      <c r="Q841" s="355">
        <f>INDEX('Org2567'!$BE:$BE,MATCH(OrgTbl[[#This Row],[code5]],'Org2567'!$D:$D,0))</f>
        <v>65193</v>
      </c>
      <c r="R841" s="356"/>
    </row>
    <row r="842" spans="1:18" s="146" customFormat="1" ht="21" x14ac:dyDescent="0.6">
      <c r="A842" s="350" t="s">
        <v>840</v>
      </c>
      <c r="B842" s="351" t="s">
        <v>3619</v>
      </c>
      <c r="C842" s="351" t="str">
        <f>OrgTbl[[#This Row],[name333]]&amp;","&amp;OrgTbl[[#This Row],[TypeID]]</f>
        <v>จะแนะ,รพช.</v>
      </c>
      <c r="D842" s="351" t="str">
        <f>MID(OrgTbl[[#This Row],[name]],10,100)</f>
        <v>จะแนะ</v>
      </c>
      <c r="E842" s="352">
        <v>12</v>
      </c>
      <c r="F842" s="351" t="str" cm="1">
        <f t="array" ref="F842">_xlfn.IFS(OrgTbl[[#This Row],[TypeID]]="รพช.","โรงพยาบาลชุมชน",OrgTbl[[#This Row],[TypeID]]="รพศ.","โรงพยาบาลศูนย์",OrgTbl[[#This Row],[TypeID]]="รพท.","โรงพยาบาลทั่วไป")</f>
        <v>โรงพยาบาลชุมชน</v>
      </c>
      <c r="G842" s="351" t="str">
        <f>INDEX('Org2567'!$BB$4:$BB$905,MATCH(OrgTbl[[#This Row],[code5]],'Org2567'!$D$4:$D$905,0))</f>
        <v>รพช.</v>
      </c>
      <c r="H842" s="352" t="s">
        <v>4065</v>
      </c>
      <c r="I842" s="351" t="s">
        <v>3589</v>
      </c>
      <c r="J842" s="353">
        <f>INDEX('Org2567'!$BD$4:$BD$905,MATCH(OrgTbl[[#This Row],[code5]],'Org2567'!$D$4:$D$905,0))</f>
        <v>60</v>
      </c>
      <c r="K842" s="351" t="s">
        <v>918</v>
      </c>
      <c r="L842" s="351" t="str">
        <f>INDEX('Org2567'!$BC$4:$BC$905,MATCH(OrgTbl[[#This Row],[code5]],'Org2567'!$D$4:$D$905,0))</f>
        <v>F2</v>
      </c>
      <c r="M842" s="352">
        <f>INDEX('Org2567'!$BF$4:$BF$905,MATCH(OrgTbl[[#This Row],[code5]],'Org2567'!$D$4:$D$905,0))</f>
        <v>6</v>
      </c>
      <c r="N842" s="354"/>
      <c r="O842" s="351" t="s">
        <v>3621</v>
      </c>
      <c r="P842" s="351" t="str">
        <f>INDEX('Org2567'!$BG$4:$BG$905,MATCH(OrgTbl[[#This Row],[code5]],'Org2567'!$D$4:$D$905,0))</f>
        <v>รพช.F2 P30,000-60,000</v>
      </c>
      <c r="Q842" s="355">
        <f>INDEX('Org2567'!$BE:$BE,MATCH(OrgTbl[[#This Row],[code5]],'Org2567'!$D:$D,0))</f>
        <v>35253</v>
      </c>
      <c r="R842" s="356"/>
    </row>
    <row r="843" spans="1:18" s="146" customFormat="1" ht="21" x14ac:dyDescent="0.6">
      <c r="A843" s="350" t="s">
        <v>841</v>
      </c>
      <c r="B843" s="351" t="s">
        <v>3622</v>
      </c>
      <c r="C843" s="351" t="str">
        <f>OrgTbl[[#This Row],[name333]]&amp;","&amp;OrgTbl[[#This Row],[TypeID]]</f>
        <v>เจาะไอร้อง,รพช.</v>
      </c>
      <c r="D843" s="351" t="str">
        <f>MID(OrgTbl[[#This Row],[name]],10,100)</f>
        <v>เจาะไอร้อง</v>
      </c>
      <c r="E843" s="352">
        <v>12</v>
      </c>
      <c r="F843" s="351" t="str" cm="1">
        <f t="array" ref="F843">_xlfn.IFS(OrgTbl[[#This Row],[TypeID]]="รพช.","โรงพยาบาลชุมชน",OrgTbl[[#This Row],[TypeID]]="รพศ.","โรงพยาบาลศูนย์",OrgTbl[[#This Row],[TypeID]]="รพท.","โรงพยาบาลทั่วไป")</f>
        <v>โรงพยาบาลชุมชน</v>
      </c>
      <c r="G843" s="351" t="str">
        <f>INDEX('Org2567'!$BB$4:$BB$905,MATCH(OrgTbl[[#This Row],[code5]],'Org2567'!$D$4:$D$905,0))</f>
        <v>รพช.</v>
      </c>
      <c r="H843" s="352" t="s">
        <v>4065</v>
      </c>
      <c r="I843" s="351" t="s">
        <v>3589</v>
      </c>
      <c r="J843" s="353">
        <f>INDEX('Org2567'!$BD$4:$BD$905,MATCH(OrgTbl[[#This Row],[code5]],'Org2567'!$D$4:$D$905,0))</f>
        <v>30</v>
      </c>
      <c r="K843" s="351" t="s">
        <v>918</v>
      </c>
      <c r="L843" s="351" t="str">
        <f>INDEX('Org2567'!$BC$4:$BC$905,MATCH(OrgTbl[[#This Row],[code5]],'Org2567'!$D$4:$D$905,0))</f>
        <v>F2</v>
      </c>
      <c r="M843" s="352">
        <f>INDEX('Org2567'!$BF$4:$BF$905,MATCH(OrgTbl[[#This Row],[code5]],'Org2567'!$D$4:$D$905,0))</f>
        <v>6</v>
      </c>
      <c r="N843" s="354"/>
      <c r="O843" s="351" t="s">
        <v>3624</v>
      </c>
      <c r="P843" s="351" t="str">
        <f>INDEX('Org2567'!$BG$4:$BG$905,MATCH(OrgTbl[[#This Row],[code5]],'Org2567'!$D$4:$D$905,0))</f>
        <v>รพช.F2 P30,000-60,000</v>
      </c>
      <c r="Q843" s="355">
        <f>INDEX('Org2567'!$BE:$BE,MATCH(OrgTbl[[#This Row],[code5]],'Org2567'!$D:$D,0))</f>
        <v>36333</v>
      </c>
      <c r="R843" s="356"/>
    </row>
    <row r="844" spans="1:18" s="146" customFormat="1" ht="21" x14ac:dyDescent="0.6">
      <c r="A844" s="350" t="s">
        <v>834</v>
      </c>
      <c r="B844" s="351" t="s">
        <v>3597</v>
      </c>
      <c r="C844" s="351" t="str">
        <f>OrgTbl[[#This Row],[name333]]&amp;","&amp;OrgTbl[[#This Row],[TypeID]]</f>
        <v>บาเจาะ,รพช.</v>
      </c>
      <c r="D844" s="351" t="str">
        <f>MID(OrgTbl[[#This Row],[name]],10,100)</f>
        <v>บาเจาะ</v>
      </c>
      <c r="E844" s="352">
        <v>12</v>
      </c>
      <c r="F844" s="351" t="str" cm="1">
        <f t="array" ref="F844">_xlfn.IFS(OrgTbl[[#This Row],[TypeID]]="รพช.","โรงพยาบาลชุมชน",OrgTbl[[#This Row],[TypeID]]="รพศ.","โรงพยาบาลศูนย์",OrgTbl[[#This Row],[TypeID]]="รพท.","โรงพยาบาลทั่วไป")</f>
        <v>โรงพยาบาลชุมชน</v>
      </c>
      <c r="G844" s="351" t="str">
        <f>INDEX('Org2567'!$BB$4:$BB$905,MATCH(OrgTbl[[#This Row],[code5]],'Org2567'!$D$4:$D$905,0))</f>
        <v>รพช.</v>
      </c>
      <c r="H844" s="352" t="s">
        <v>4065</v>
      </c>
      <c r="I844" s="351" t="s">
        <v>3589</v>
      </c>
      <c r="J844" s="353">
        <f>INDEX('Org2567'!$BD$4:$BD$905,MATCH(OrgTbl[[#This Row],[code5]],'Org2567'!$D$4:$D$905,0))</f>
        <v>68</v>
      </c>
      <c r="K844" s="351" t="s">
        <v>918</v>
      </c>
      <c r="L844" s="351" t="str">
        <f>INDEX('Org2567'!$BC$4:$BC$905,MATCH(OrgTbl[[#This Row],[code5]],'Org2567'!$D$4:$D$905,0))</f>
        <v>F2</v>
      </c>
      <c r="M844" s="352">
        <f>INDEX('Org2567'!$BF$4:$BF$905,MATCH(OrgTbl[[#This Row],[code5]],'Org2567'!$D$4:$D$905,0))</f>
        <v>6</v>
      </c>
      <c r="N844" s="354"/>
      <c r="O844" s="351" t="s">
        <v>3599</v>
      </c>
      <c r="P844" s="351" t="str">
        <f>INDEX('Org2567'!$BG$4:$BG$905,MATCH(OrgTbl[[#This Row],[code5]],'Org2567'!$D$4:$D$905,0))</f>
        <v>รพช.F2 P30,000-60,000</v>
      </c>
      <c r="Q844" s="355">
        <f>INDEX('Org2567'!$BE:$BE,MATCH(OrgTbl[[#This Row],[code5]],'Org2567'!$D:$D,0))</f>
        <v>47574</v>
      </c>
      <c r="R844" s="356"/>
    </row>
    <row r="845" spans="1:18" s="146" customFormat="1" ht="21" x14ac:dyDescent="0.6">
      <c r="A845" s="350" t="s">
        <v>842</v>
      </c>
      <c r="B845" s="351" t="s">
        <v>3894</v>
      </c>
      <c r="C845" s="351" t="str">
        <f>OrgTbl[[#This Row],[name333]]&amp;","&amp;OrgTbl[[#This Row],[TypeID]]</f>
        <v>ยี่งอเฉลิมพระเกียรติ ๘๐ พรรษา,รพช.</v>
      </c>
      <c r="D845" s="351" t="str">
        <f>MID(OrgTbl[[#This Row],[name]],10,100)</f>
        <v>ยี่งอเฉลิมพระเกียรติ ๘๐ พรรษา</v>
      </c>
      <c r="E845" s="352">
        <v>12</v>
      </c>
      <c r="F845" s="351" t="str" cm="1">
        <f t="array" ref="F845">_xlfn.IFS(OrgTbl[[#This Row],[TypeID]]="รพช.","โรงพยาบาลชุมชน",OrgTbl[[#This Row],[TypeID]]="รพศ.","โรงพยาบาลศูนย์",OrgTbl[[#This Row],[TypeID]]="รพท.","โรงพยาบาลทั่วไป")</f>
        <v>โรงพยาบาลชุมชน</v>
      </c>
      <c r="G845" s="351" t="str">
        <f>INDEX('Org2567'!$BB$4:$BB$905,MATCH(OrgTbl[[#This Row],[code5]],'Org2567'!$D$4:$D$905,0))</f>
        <v>รพช.</v>
      </c>
      <c r="H845" s="352" t="s">
        <v>4065</v>
      </c>
      <c r="I845" s="351" t="s">
        <v>3589</v>
      </c>
      <c r="J845" s="353">
        <f>INDEX('Org2567'!$BD$4:$BD$905,MATCH(OrgTbl[[#This Row],[code5]],'Org2567'!$D$4:$D$905,0))</f>
        <v>60</v>
      </c>
      <c r="K845" s="351" t="s">
        <v>918</v>
      </c>
      <c r="L845" s="351" t="str">
        <f>INDEX('Org2567'!$BC$4:$BC$905,MATCH(OrgTbl[[#This Row],[code5]],'Org2567'!$D$4:$D$905,0))</f>
        <v>F2</v>
      </c>
      <c r="M845" s="352">
        <f>INDEX('Org2567'!$BF$4:$BF$905,MATCH(OrgTbl[[#This Row],[code5]],'Org2567'!$D$4:$D$905,0))</f>
        <v>6</v>
      </c>
      <c r="N845" s="354"/>
      <c r="O845" s="351" t="s">
        <v>3625</v>
      </c>
      <c r="P845" s="351" t="str">
        <f>INDEX('Org2567'!$BG$4:$BG$905,MATCH(OrgTbl[[#This Row],[code5]],'Org2567'!$D$4:$D$905,0))</f>
        <v>รพช.F2 P30,000-60,000</v>
      </c>
      <c r="Q845" s="355">
        <f>INDEX('Org2567'!$BE:$BE,MATCH(OrgTbl[[#This Row],[code5]],'Org2567'!$D:$D,0))</f>
        <v>39130</v>
      </c>
      <c r="R845" s="356"/>
    </row>
    <row r="846" spans="1:18" s="146" customFormat="1" ht="21" x14ac:dyDescent="0.6">
      <c r="A846" s="350" t="s">
        <v>837</v>
      </c>
      <c r="B846" s="351" t="s">
        <v>3610</v>
      </c>
      <c r="C846" s="351" t="str">
        <f>OrgTbl[[#This Row],[name333]]&amp;","&amp;OrgTbl[[#This Row],[TypeID]]</f>
        <v>แว้ง,รพช.</v>
      </c>
      <c r="D846" s="351" t="str">
        <f>MID(OrgTbl[[#This Row],[name]],10,100)</f>
        <v>แว้ง</v>
      </c>
      <c r="E846" s="352">
        <v>12</v>
      </c>
      <c r="F846" s="351" t="str" cm="1">
        <f t="array" ref="F846">_xlfn.IFS(OrgTbl[[#This Row],[TypeID]]="รพช.","โรงพยาบาลชุมชน",OrgTbl[[#This Row],[TypeID]]="รพศ.","โรงพยาบาลศูนย์",OrgTbl[[#This Row],[TypeID]]="รพท.","โรงพยาบาลทั่วไป")</f>
        <v>โรงพยาบาลชุมชน</v>
      </c>
      <c r="G846" s="351" t="str">
        <f>INDEX('Org2567'!$BB$4:$BB$905,MATCH(OrgTbl[[#This Row],[code5]],'Org2567'!$D$4:$D$905,0))</f>
        <v>รพช.</v>
      </c>
      <c r="H846" s="352" t="s">
        <v>4065</v>
      </c>
      <c r="I846" s="351" t="s">
        <v>3589</v>
      </c>
      <c r="J846" s="353">
        <f>INDEX('Org2567'!$BD$4:$BD$905,MATCH(OrgTbl[[#This Row],[code5]],'Org2567'!$D$4:$D$905,0))</f>
        <v>60</v>
      </c>
      <c r="K846" s="351" t="s">
        <v>918</v>
      </c>
      <c r="L846" s="351" t="str">
        <f>INDEX('Org2567'!$BC$4:$BC$905,MATCH(OrgTbl[[#This Row],[code5]],'Org2567'!$D$4:$D$905,0))</f>
        <v>F2</v>
      </c>
      <c r="M846" s="352">
        <f>INDEX('Org2567'!$BF$4:$BF$905,MATCH(OrgTbl[[#This Row],[code5]],'Org2567'!$D$4:$D$905,0))</f>
        <v>6</v>
      </c>
      <c r="N846" s="354"/>
      <c r="O846" s="351" t="s">
        <v>3612</v>
      </c>
      <c r="P846" s="351" t="str">
        <f>INDEX('Org2567'!$BG$4:$BG$905,MATCH(OrgTbl[[#This Row],[code5]],'Org2567'!$D$4:$D$905,0))</f>
        <v>รพช.F2 P30,000-60,000</v>
      </c>
      <c r="Q846" s="355">
        <f>INDEX('Org2567'!$BE:$BE,MATCH(OrgTbl[[#This Row],[code5]],'Org2567'!$D:$D,0))</f>
        <v>46223</v>
      </c>
      <c r="R846" s="356"/>
    </row>
    <row r="847" spans="1:18" s="146" customFormat="1" ht="21" x14ac:dyDescent="0.6">
      <c r="A847" s="350" t="s">
        <v>836</v>
      </c>
      <c r="B847" s="351" t="s">
        <v>3607</v>
      </c>
      <c r="C847" s="351" t="str">
        <f>OrgTbl[[#This Row],[name333]]&amp;","&amp;OrgTbl[[#This Row],[TypeID]]</f>
        <v>ศรีสาคร,รพช.</v>
      </c>
      <c r="D847" s="351" t="str">
        <f>MID(OrgTbl[[#This Row],[name]],10,100)</f>
        <v>ศรีสาคร</v>
      </c>
      <c r="E847" s="352">
        <v>12</v>
      </c>
      <c r="F847" s="351" t="str" cm="1">
        <f t="array" ref="F847">_xlfn.IFS(OrgTbl[[#This Row],[TypeID]]="รพช.","โรงพยาบาลชุมชน",OrgTbl[[#This Row],[TypeID]]="รพศ.","โรงพยาบาลศูนย์",OrgTbl[[#This Row],[TypeID]]="รพท.","โรงพยาบาลทั่วไป")</f>
        <v>โรงพยาบาลชุมชน</v>
      </c>
      <c r="G847" s="351" t="str">
        <f>INDEX('Org2567'!$BB$4:$BB$905,MATCH(OrgTbl[[#This Row],[code5]],'Org2567'!$D$4:$D$905,0))</f>
        <v>รพช.</v>
      </c>
      <c r="H847" s="352" t="s">
        <v>4065</v>
      </c>
      <c r="I847" s="351" t="s">
        <v>3589</v>
      </c>
      <c r="J847" s="353">
        <f>INDEX('Org2567'!$BD$4:$BD$905,MATCH(OrgTbl[[#This Row],[code5]],'Org2567'!$D$4:$D$905,0))</f>
        <v>54</v>
      </c>
      <c r="K847" s="351" t="s">
        <v>918</v>
      </c>
      <c r="L847" s="351" t="str">
        <f>INDEX('Org2567'!$BC$4:$BC$905,MATCH(OrgTbl[[#This Row],[code5]],'Org2567'!$D$4:$D$905,0))</f>
        <v>F2</v>
      </c>
      <c r="M847" s="352">
        <f>INDEX('Org2567'!$BF$4:$BF$905,MATCH(OrgTbl[[#This Row],[code5]],'Org2567'!$D$4:$D$905,0))</f>
        <v>6</v>
      </c>
      <c r="N847" s="354"/>
      <c r="O847" s="351" t="s">
        <v>3609</v>
      </c>
      <c r="P847" s="351" t="str">
        <f>INDEX('Org2567'!$BG$4:$BG$905,MATCH(OrgTbl[[#This Row],[code5]],'Org2567'!$D$4:$D$905,0))</f>
        <v>รพช.F2 P30,000-60,000</v>
      </c>
      <c r="Q847" s="355">
        <f>INDEX('Org2567'!$BE:$BE,MATCH(OrgTbl[[#This Row],[code5]],'Org2567'!$D:$D,0))</f>
        <v>35587</v>
      </c>
      <c r="R847" s="356"/>
    </row>
    <row r="848" spans="1:18" s="146" customFormat="1" ht="21" x14ac:dyDescent="0.6">
      <c r="A848" s="350" t="s">
        <v>838</v>
      </c>
      <c r="B848" s="351" t="s">
        <v>3613</v>
      </c>
      <c r="C848" s="351" t="str">
        <f>OrgTbl[[#This Row],[name333]]&amp;","&amp;OrgTbl[[#This Row],[TypeID]]</f>
        <v>สุคิริน,รพช.</v>
      </c>
      <c r="D848" s="351" t="str">
        <f>MID(OrgTbl[[#This Row],[name]],10,100)</f>
        <v>สุคิริน</v>
      </c>
      <c r="E848" s="352">
        <v>12</v>
      </c>
      <c r="F848" s="351" t="str" cm="1">
        <f t="array" ref="F848">_xlfn.IFS(OrgTbl[[#This Row],[TypeID]]="รพช.","โรงพยาบาลชุมชน",OrgTbl[[#This Row],[TypeID]]="รพศ.","โรงพยาบาลศูนย์",OrgTbl[[#This Row],[TypeID]]="รพท.","โรงพยาบาลทั่วไป")</f>
        <v>โรงพยาบาลชุมชน</v>
      </c>
      <c r="G848" s="351" t="str">
        <f>INDEX('Org2567'!$BB$4:$BB$905,MATCH(OrgTbl[[#This Row],[code5]],'Org2567'!$D$4:$D$905,0))</f>
        <v>รพช.</v>
      </c>
      <c r="H848" s="352" t="s">
        <v>4065</v>
      </c>
      <c r="I848" s="351" t="s">
        <v>3589</v>
      </c>
      <c r="J848" s="353">
        <f>INDEX('Org2567'!$BD$4:$BD$905,MATCH(OrgTbl[[#This Row],[code5]],'Org2567'!$D$4:$D$905,0))</f>
        <v>35</v>
      </c>
      <c r="K848" s="351" t="s">
        <v>923</v>
      </c>
      <c r="L848" s="351" t="str">
        <f>INDEX('Org2567'!$BC$4:$BC$905,MATCH(OrgTbl[[#This Row],[code5]],'Org2567'!$D$4:$D$905,0))</f>
        <v>F2</v>
      </c>
      <c r="M848" s="352">
        <f>INDEX('Org2567'!$BF$4:$BF$905,MATCH(OrgTbl[[#This Row],[code5]],'Org2567'!$D$4:$D$905,0))</f>
        <v>5</v>
      </c>
      <c r="N848" s="354"/>
      <c r="O848" s="351" t="s">
        <v>3615</v>
      </c>
      <c r="P848" s="351" t="str">
        <f>INDEX('Org2567'!$BG$4:$BG$905,MATCH(OrgTbl[[#This Row],[code5]],'Org2567'!$D$4:$D$905,0))</f>
        <v>รพช.F2 P&lt;=30,000</v>
      </c>
      <c r="Q848" s="355">
        <f>INDEX('Org2567'!$BE:$BE,MATCH(OrgTbl[[#This Row],[code5]],'Org2567'!$D:$D,0))</f>
        <v>22070</v>
      </c>
      <c r="R848" s="356"/>
    </row>
    <row r="849" spans="1:18" s="146" customFormat="1" ht="21" x14ac:dyDescent="0.6">
      <c r="A849" s="350" t="s">
        <v>839</v>
      </c>
      <c r="B849" s="351" t="s">
        <v>3616</v>
      </c>
      <c r="C849" s="351" t="str">
        <f>OrgTbl[[#This Row],[name333]]&amp;","&amp;OrgTbl[[#This Row],[TypeID]]</f>
        <v>สุไหงปาดี,รพช.</v>
      </c>
      <c r="D849" s="351" t="str">
        <f>MID(OrgTbl[[#This Row],[name]],10,100)</f>
        <v>สุไหงปาดี</v>
      </c>
      <c r="E849" s="352">
        <v>12</v>
      </c>
      <c r="F849" s="351" t="str" cm="1">
        <f t="array" ref="F849">_xlfn.IFS(OrgTbl[[#This Row],[TypeID]]="รพช.","โรงพยาบาลชุมชน",OrgTbl[[#This Row],[TypeID]]="รพศ.","โรงพยาบาลศูนย์",OrgTbl[[#This Row],[TypeID]]="รพท.","โรงพยาบาลทั่วไป")</f>
        <v>โรงพยาบาลชุมชน</v>
      </c>
      <c r="G849" s="351" t="str">
        <f>INDEX('Org2567'!$BB$4:$BB$905,MATCH(OrgTbl[[#This Row],[code5]],'Org2567'!$D$4:$D$905,0))</f>
        <v>รพช.</v>
      </c>
      <c r="H849" s="352" t="s">
        <v>4065</v>
      </c>
      <c r="I849" s="351" t="s">
        <v>3589</v>
      </c>
      <c r="J849" s="353">
        <f>INDEX('Org2567'!$BD$4:$BD$905,MATCH(OrgTbl[[#This Row],[code5]],'Org2567'!$D$4:$D$905,0))</f>
        <v>41</v>
      </c>
      <c r="K849" s="351" t="s">
        <v>918</v>
      </c>
      <c r="L849" s="351" t="str">
        <f>INDEX('Org2567'!$BC$4:$BC$905,MATCH(OrgTbl[[#This Row],[code5]],'Org2567'!$D$4:$D$905,0))</f>
        <v>F2</v>
      </c>
      <c r="M849" s="352">
        <f>INDEX('Org2567'!$BF$4:$BF$905,MATCH(OrgTbl[[#This Row],[code5]],'Org2567'!$D$4:$D$905,0))</f>
        <v>6</v>
      </c>
      <c r="N849" s="354"/>
      <c r="O849" s="351" t="s">
        <v>3618</v>
      </c>
      <c r="P849" s="351" t="str">
        <f>INDEX('Org2567'!$BG$4:$BG$905,MATCH(OrgTbl[[#This Row],[code5]],'Org2567'!$D$4:$D$905,0))</f>
        <v>รพช.F2 P30,000-60,000</v>
      </c>
      <c r="Q849" s="355">
        <f>INDEX('Org2567'!$BE:$BE,MATCH(OrgTbl[[#This Row],[code5]],'Org2567'!$D:$D,0))</f>
        <v>48942</v>
      </c>
      <c r="R849" s="356"/>
    </row>
    <row r="850" spans="1:18" s="146" customFormat="1" ht="21" x14ac:dyDescent="0.6">
      <c r="A850" s="350" t="s">
        <v>843</v>
      </c>
      <c r="B850" s="351" t="s">
        <v>3525</v>
      </c>
      <c r="C850" s="351" t="str">
        <f>OrgTbl[[#This Row],[name333]]&amp;","&amp;OrgTbl[[#This Row],[TypeID]]</f>
        <v>ปัตตานี,รพท.</v>
      </c>
      <c r="D850" s="351" t="str">
        <f>MID(OrgTbl[[#This Row],[name]],10,100)</f>
        <v>ปัตตานี</v>
      </c>
      <c r="E850" s="352">
        <v>12</v>
      </c>
      <c r="F850" s="351" t="str" cm="1">
        <f t="array" ref="F850">_xlfn.IFS(OrgTbl[[#This Row],[TypeID]]="รพช.","โรงพยาบาลชุมชน",OrgTbl[[#This Row],[TypeID]]="รพศ.","โรงพยาบาลศูนย์",OrgTbl[[#This Row],[TypeID]]="รพท.","โรงพยาบาลทั่วไป")</f>
        <v>โรงพยาบาลทั่วไป</v>
      </c>
      <c r="G850" s="351" t="str">
        <f>INDEX('Org2567'!$BB$4:$BB$905,MATCH(OrgTbl[[#This Row],[code5]],'Org2567'!$D$4:$D$905,0))</f>
        <v>รพท.</v>
      </c>
      <c r="H850" s="352" t="s">
        <v>4066</v>
      </c>
      <c r="I850" s="351" t="s">
        <v>3527</v>
      </c>
      <c r="J850" s="353">
        <f>INDEX('Org2567'!$BD$4:$BD$905,MATCH(OrgTbl[[#This Row],[code5]],'Org2567'!$D$4:$D$905,0))</f>
        <v>504</v>
      </c>
      <c r="K850" s="351" t="s">
        <v>918</v>
      </c>
      <c r="L850" s="351" t="str">
        <f>INDEX('Org2567'!$BC$4:$BC$905,MATCH(OrgTbl[[#This Row],[code5]],'Org2567'!$D$4:$D$905,0))</f>
        <v>S</v>
      </c>
      <c r="M850" s="352">
        <f>INDEX('Org2567'!$BF$4:$BF$905,MATCH(OrgTbl[[#This Row],[code5]],'Org2567'!$D$4:$D$905,0))</f>
        <v>17</v>
      </c>
      <c r="N850" s="354"/>
      <c r="O850" s="351" t="s">
        <v>3528</v>
      </c>
      <c r="P850" s="351" t="str">
        <f>INDEX('Org2567'!$BG$4:$BG$905,MATCH(OrgTbl[[#This Row],[code5]],'Org2567'!$D$4:$D$905,0))</f>
        <v>รพท.S B&gt;400</v>
      </c>
      <c r="Q850" s="355">
        <f>INDEX('Org2567'!$BE:$BE,MATCH(OrgTbl[[#This Row],[code5]],'Org2567'!$D:$D,0))</f>
        <v>115364</v>
      </c>
      <c r="R850" s="356"/>
    </row>
    <row r="851" spans="1:18" s="146" customFormat="1" ht="21" x14ac:dyDescent="0.6">
      <c r="A851" s="350" t="s">
        <v>853</v>
      </c>
      <c r="B851" s="351" t="s">
        <v>3556</v>
      </c>
      <c r="C851" s="351" t="str">
        <f>OrgTbl[[#This Row],[name333]]&amp;","&amp;OrgTbl[[#This Row],[TypeID]]</f>
        <v>สมเด็จพระยุพราชสายบุรี,รพช.</v>
      </c>
      <c r="D851" s="351" t="str">
        <f>MID(OrgTbl[[#This Row],[name]],10,100)</f>
        <v>สมเด็จพระยุพราชสายบุรี</v>
      </c>
      <c r="E851" s="352">
        <v>12</v>
      </c>
      <c r="F851" s="351" t="str" cm="1">
        <f t="array" ref="F851">_xlfn.IFS(OrgTbl[[#This Row],[TypeID]]="รพช.","โรงพยาบาลชุมชน",OrgTbl[[#This Row],[TypeID]]="รพศ.","โรงพยาบาลศูนย์",OrgTbl[[#This Row],[TypeID]]="รพท.","โรงพยาบาลทั่วไป")</f>
        <v>โรงพยาบาลชุมชน</v>
      </c>
      <c r="G851" s="351" t="str">
        <f>INDEX('Org2567'!$BB$4:$BB$905,MATCH(OrgTbl[[#This Row],[code5]],'Org2567'!$D$4:$D$905,0))</f>
        <v>รพช.</v>
      </c>
      <c r="H851" s="352" t="s">
        <v>4066</v>
      </c>
      <c r="I851" s="351" t="s">
        <v>3527</v>
      </c>
      <c r="J851" s="353">
        <f>INDEX('Org2567'!$BD$4:$BD$905,MATCH(OrgTbl[[#This Row],[code5]],'Org2567'!$D$4:$D$905,0))</f>
        <v>135</v>
      </c>
      <c r="K851" s="351" t="s">
        <v>918</v>
      </c>
      <c r="L851" s="351" t="str">
        <f>INDEX('Org2567'!$BC$4:$BC$905,MATCH(OrgTbl[[#This Row],[code5]],'Org2567'!$D$4:$D$905,0))</f>
        <v>M2</v>
      </c>
      <c r="M851" s="352">
        <f>INDEX('Org2567'!$BF$4:$BF$905,MATCH(OrgTbl[[#This Row],[code5]],'Org2567'!$D$4:$D$905,0))</f>
        <v>13</v>
      </c>
      <c r="N851" s="354"/>
      <c r="O851" s="351" t="s">
        <v>3558</v>
      </c>
      <c r="P851" s="351" t="str">
        <f>INDEX('Org2567'!$BG$4:$BG$905,MATCH(OrgTbl[[#This Row],[code5]],'Org2567'!$D$4:$D$905,0))</f>
        <v>รพช.M2 B&gt;100</v>
      </c>
      <c r="Q851" s="355">
        <f>INDEX('Org2567'!$BE:$BE,MATCH(OrgTbl[[#This Row],[code5]],'Org2567'!$D:$D,0))</f>
        <v>60522</v>
      </c>
      <c r="R851" s="356"/>
    </row>
    <row r="852" spans="1:18" s="146" customFormat="1" ht="21" x14ac:dyDescent="0.6">
      <c r="A852" s="350" t="s">
        <v>844</v>
      </c>
      <c r="B852" s="351" t="s">
        <v>3529</v>
      </c>
      <c r="C852" s="351" t="str">
        <f>OrgTbl[[#This Row],[name333]]&amp;","&amp;OrgTbl[[#This Row],[TypeID]]</f>
        <v>โคกโพธิ์,รพช.</v>
      </c>
      <c r="D852" s="351" t="str">
        <f>MID(OrgTbl[[#This Row],[name]],10,100)</f>
        <v>โคกโพธิ์</v>
      </c>
      <c r="E852" s="352">
        <v>12</v>
      </c>
      <c r="F852" s="351" t="str" cm="1">
        <f t="array" ref="F852">_xlfn.IFS(OrgTbl[[#This Row],[TypeID]]="รพช.","โรงพยาบาลชุมชน",OrgTbl[[#This Row],[TypeID]]="รพศ.","โรงพยาบาลศูนย์",OrgTbl[[#This Row],[TypeID]]="รพท.","โรงพยาบาลทั่วไป")</f>
        <v>โรงพยาบาลชุมชน</v>
      </c>
      <c r="G852" s="351" t="str">
        <f>INDEX('Org2567'!$BB$4:$BB$905,MATCH(OrgTbl[[#This Row],[code5]],'Org2567'!$D$4:$D$905,0))</f>
        <v>รพช.</v>
      </c>
      <c r="H852" s="352" t="s">
        <v>4066</v>
      </c>
      <c r="I852" s="351" t="s">
        <v>3527</v>
      </c>
      <c r="J852" s="353">
        <f>INDEX('Org2567'!$BD$4:$BD$905,MATCH(OrgTbl[[#This Row],[code5]],'Org2567'!$D$4:$D$905,0))</f>
        <v>104</v>
      </c>
      <c r="K852" s="351" t="s">
        <v>918</v>
      </c>
      <c r="L852" s="351" t="str">
        <f>INDEX('Org2567'!$BC$4:$BC$905,MATCH(OrgTbl[[#This Row],[code5]],'Org2567'!$D$4:$D$905,0))</f>
        <v>F1</v>
      </c>
      <c r="M852" s="352">
        <f>INDEX('Org2567'!$BF$4:$BF$905,MATCH(OrgTbl[[#This Row],[code5]],'Org2567'!$D$4:$D$905,0))</f>
        <v>10</v>
      </c>
      <c r="N852" s="354"/>
      <c r="O852" s="351" t="s">
        <v>3531</v>
      </c>
      <c r="P852" s="351" t="str">
        <f>INDEX('Org2567'!$BG$4:$BG$905,MATCH(OrgTbl[[#This Row],[code5]],'Org2567'!$D$4:$D$905,0))</f>
        <v>รพช.F1 P50,000-100,000</v>
      </c>
      <c r="Q852" s="355">
        <f>INDEX('Org2567'!$BE:$BE,MATCH(OrgTbl[[#This Row],[code5]],'Org2567'!$D:$D,0))</f>
        <v>54092</v>
      </c>
      <c r="R852" s="356"/>
    </row>
    <row r="853" spans="1:18" s="146" customFormat="1" ht="21" x14ac:dyDescent="0.6">
      <c r="A853" s="350" t="s">
        <v>854</v>
      </c>
      <c r="B853" s="351" t="s">
        <v>3559</v>
      </c>
      <c r="C853" s="351" t="str">
        <f>OrgTbl[[#This Row],[name333]]&amp;","&amp;OrgTbl[[#This Row],[TypeID]]</f>
        <v>กะพ้อ,รพช.</v>
      </c>
      <c r="D853" s="351" t="str">
        <f>MID(OrgTbl[[#This Row],[name]],10,100)</f>
        <v>กะพ้อ</v>
      </c>
      <c r="E853" s="352">
        <v>12</v>
      </c>
      <c r="F853" s="351" t="str" cm="1">
        <f t="array" ref="F853">_xlfn.IFS(OrgTbl[[#This Row],[TypeID]]="รพช.","โรงพยาบาลชุมชน",OrgTbl[[#This Row],[TypeID]]="รพศ.","โรงพยาบาลศูนย์",OrgTbl[[#This Row],[TypeID]]="รพท.","โรงพยาบาลทั่วไป")</f>
        <v>โรงพยาบาลชุมชน</v>
      </c>
      <c r="G853" s="351" t="str">
        <f>INDEX('Org2567'!$BB$4:$BB$905,MATCH(OrgTbl[[#This Row],[code5]],'Org2567'!$D$4:$D$905,0))</f>
        <v>รพช.</v>
      </c>
      <c r="H853" s="352" t="s">
        <v>4066</v>
      </c>
      <c r="I853" s="351" t="s">
        <v>3527</v>
      </c>
      <c r="J853" s="353">
        <f>INDEX('Org2567'!$BD$4:$BD$905,MATCH(OrgTbl[[#This Row],[code5]],'Org2567'!$D$4:$D$905,0))</f>
        <v>37</v>
      </c>
      <c r="K853" s="351" t="s">
        <v>923</v>
      </c>
      <c r="L853" s="351" t="str">
        <f>INDEX('Org2567'!$BC$4:$BC$905,MATCH(OrgTbl[[#This Row],[code5]],'Org2567'!$D$4:$D$905,0))</f>
        <v>F2</v>
      </c>
      <c r="M853" s="352">
        <f>INDEX('Org2567'!$BF$4:$BF$905,MATCH(OrgTbl[[#This Row],[code5]],'Org2567'!$D$4:$D$905,0))</f>
        <v>5</v>
      </c>
      <c r="N853" s="354"/>
      <c r="O853" s="351" t="s">
        <v>3561</v>
      </c>
      <c r="P853" s="351" t="str">
        <f>INDEX('Org2567'!$BG$4:$BG$905,MATCH(OrgTbl[[#This Row],[code5]],'Org2567'!$D$4:$D$905,0))</f>
        <v>รพช.F2 P&lt;=30,000</v>
      </c>
      <c r="Q853" s="355">
        <f>INDEX('Org2567'!$BE:$BE,MATCH(OrgTbl[[#This Row],[code5]],'Org2567'!$D:$D,0))</f>
        <v>16565</v>
      </c>
      <c r="R853" s="356"/>
    </row>
    <row r="854" spans="1:18" s="146" customFormat="1" ht="21" x14ac:dyDescent="0.6">
      <c r="A854" s="350" t="s">
        <v>848</v>
      </c>
      <c r="B854" s="351" t="s">
        <v>3541</v>
      </c>
      <c r="C854" s="351" t="str">
        <f>OrgTbl[[#This Row],[name333]]&amp;","&amp;OrgTbl[[#This Row],[TypeID]]</f>
        <v>ทุ่งยางแดง,รพช.</v>
      </c>
      <c r="D854" s="351" t="str">
        <f>MID(OrgTbl[[#This Row],[name]],10,100)</f>
        <v>ทุ่งยางแดง</v>
      </c>
      <c r="E854" s="352">
        <v>12</v>
      </c>
      <c r="F854" s="351" t="str" cm="1">
        <f t="array" ref="F854">_xlfn.IFS(OrgTbl[[#This Row],[TypeID]]="รพช.","โรงพยาบาลชุมชน",OrgTbl[[#This Row],[TypeID]]="รพศ.","โรงพยาบาลศูนย์",OrgTbl[[#This Row],[TypeID]]="รพท.","โรงพยาบาลทั่วไป")</f>
        <v>โรงพยาบาลชุมชน</v>
      </c>
      <c r="G854" s="351" t="str">
        <f>INDEX('Org2567'!$BB$4:$BB$905,MATCH(OrgTbl[[#This Row],[code5]],'Org2567'!$D$4:$D$905,0))</f>
        <v>รพช.</v>
      </c>
      <c r="H854" s="352" t="s">
        <v>4066</v>
      </c>
      <c r="I854" s="351" t="s">
        <v>3527</v>
      </c>
      <c r="J854" s="353">
        <f>INDEX('Org2567'!$BD$4:$BD$905,MATCH(OrgTbl[[#This Row],[code5]],'Org2567'!$D$4:$D$905,0))</f>
        <v>36</v>
      </c>
      <c r="K854" s="351" t="s">
        <v>918</v>
      </c>
      <c r="L854" s="351" t="str">
        <f>INDEX('Org2567'!$BC$4:$BC$905,MATCH(OrgTbl[[#This Row],[code5]],'Org2567'!$D$4:$D$905,0))</f>
        <v>F2</v>
      </c>
      <c r="M854" s="352">
        <f>INDEX('Org2567'!$BF$4:$BF$905,MATCH(OrgTbl[[#This Row],[code5]],'Org2567'!$D$4:$D$905,0))</f>
        <v>5</v>
      </c>
      <c r="N854" s="354"/>
      <c r="O854" s="351" t="s">
        <v>3543</v>
      </c>
      <c r="P854" s="351" t="str">
        <f>INDEX('Org2567'!$BG$4:$BG$905,MATCH(OrgTbl[[#This Row],[code5]],'Org2567'!$D$4:$D$905,0))</f>
        <v>รพช.F2 P&lt;=30,000</v>
      </c>
      <c r="Q854" s="355">
        <f>INDEX('Org2567'!$BE:$BE,MATCH(OrgTbl[[#This Row],[code5]],'Org2567'!$D:$D,0))</f>
        <v>22657</v>
      </c>
      <c r="R854" s="356"/>
    </row>
    <row r="855" spans="1:18" s="146" customFormat="1" ht="21" x14ac:dyDescent="0.6">
      <c r="A855" s="350" t="s">
        <v>846</v>
      </c>
      <c r="B855" s="351" t="s">
        <v>3535</v>
      </c>
      <c r="C855" s="351" t="str">
        <f>OrgTbl[[#This Row],[name333]]&amp;","&amp;OrgTbl[[#This Row],[TypeID]]</f>
        <v>ปะนาเระ,รพช.</v>
      </c>
      <c r="D855" s="351" t="str">
        <f>MID(OrgTbl[[#This Row],[name]],10,100)</f>
        <v>ปะนาเระ</v>
      </c>
      <c r="E855" s="352">
        <v>12</v>
      </c>
      <c r="F855" s="351" t="str" cm="1">
        <f t="array" ref="F855">_xlfn.IFS(OrgTbl[[#This Row],[TypeID]]="รพช.","โรงพยาบาลชุมชน",OrgTbl[[#This Row],[TypeID]]="รพศ.","โรงพยาบาลศูนย์",OrgTbl[[#This Row],[TypeID]]="รพท.","โรงพยาบาลทั่วไป")</f>
        <v>โรงพยาบาลชุมชน</v>
      </c>
      <c r="G855" s="351" t="str">
        <f>INDEX('Org2567'!$BB$4:$BB$905,MATCH(OrgTbl[[#This Row],[code5]],'Org2567'!$D$4:$D$905,0))</f>
        <v>รพช.</v>
      </c>
      <c r="H855" s="352" t="s">
        <v>4066</v>
      </c>
      <c r="I855" s="351" t="s">
        <v>3527</v>
      </c>
      <c r="J855" s="353">
        <f>INDEX('Org2567'!$BD$4:$BD$905,MATCH(OrgTbl[[#This Row],[code5]],'Org2567'!$D$4:$D$905,0))</f>
        <v>30</v>
      </c>
      <c r="K855" s="351" t="s">
        <v>918</v>
      </c>
      <c r="L855" s="351" t="str">
        <f>INDEX('Org2567'!$BC$4:$BC$905,MATCH(OrgTbl[[#This Row],[code5]],'Org2567'!$D$4:$D$905,0))</f>
        <v>F2</v>
      </c>
      <c r="M855" s="352">
        <f>INDEX('Org2567'!$BF$4:$BF$905,MATCH(OrgTbl[[#This Row],[code5]],'Org2567'!$D$4:$D$905,0))</f>
        <v>6</v>
      </c>
      <c r="N855" s="354"/>
      <c r="O855" s="351" t="s">
        <v>3537</v>
      </c>
      <c r="P855" s="351" t="str">
        <f>INDEX('Org2567'!$BG$4:$BG$905,MATCH(OrgTbl[[#This Row],[code5]],'Org2567'!$D$4:$D$905,0))</f>
        <v>รพช.F2 P30,000-60,000</v>
      </c>
      <c r="Q855" s="355">
        <f>INDEX('Org2567'!$BE:$BE,MATCH(OrgTbl[[#This Row],[code5]],'Org2567'!$D:$D,0))</f>
        <v>40180</v>
      </c>
      <c r="R855" s="356"/>
    </row>
    <row r="856" spans="1:18" s="146" customFormat="1" ht="21" x14ac:dyDescent="0.6">
      <c r="A856" s="350" t="s">
        <v>847</v>
      </c>
      <c r="B856" s="351" t="s">
        <v>3538</v>
      </c>
      <c r="C856" s="351" t="str">
        <f>OrgTbl[[#This Row],[name333]]&amp;","&amp;OrgTbl[[#This Row],[TypeID]]</f>
        <v>มายอ,รพช.</v>
      </c>
      <c r="D856" s="351" t="str">
        <f>MID(OrgTbl[[#This Row],[name]],10,100)</f>
        <v>มายอ</v>
      </c>
      <c r="E856" s="352">
        <v>12</v>
      </c>
      <c r="F856" s="351" t="str" cm="1">
        <f t="array" ref="F856">_xlfn.IFS(OrgTbl[[#This Row],[TypeID]]="รพช.","โรงพยาบาลชุมชน",OrgTbl[[#This Row],[TypeID]]="รพศ.","โรงพยาบาลศูนย์",OrgTbl[[#This Row],[TypeID]]="รพท.","โรงพยาบาลทั่วไป")</f>
        <v>โรงพยาบาลชุมชน</v>
      </c>
      <c r="G856" s="351" t="str">
        <f>INDEX('Org2567'!$BB$4:$BB$905,MATCH(OrgTbl[[#This Row],[code5]],'Org2567'!$D$4:$D$905,0))</f>
        <v>รพช.</v>
      </c>
      <c r="H856" s="352" t="s">
        <v>4066</v>
      </c>
      <c r="I856" s="351" t="s">
        <v>3527</v>
      </c>
      <c r="J856" s="353">
        <f>INDEX('Org2567'!$BD$4:$BD$905,MATCH(OrgTbl[[#This Row],[code5]],'Org2567'!$D$4:$D$905,0))</f>
        <v>42</v>
      </c>
      <c r="K856" s="351" t="s">
        <v>923</v>
      </c>
      <c r="L856" s="351" t="str">
        <f>INDEX('Org2567'!$BC$4:$BC$905,MATCH(OrgTbl[[#This Row],[code5]],'Org2567'!$D$4:$D$905,0))</f>
        <v>F2</v>
      </c>
      <c r="M856" s="352">
        <f>INDEX('Org2567'!$BF$4:$BF$905,MATCH(OrgTbl[[#This Row],[code5]],'Org2567'!$D$4:$D$905,0))</f>
        <v>6</v>
      </c>
      <c r="N856" s="354"/>
      <c r="O856" s="351" t="s">
        <v>3540</v>
      </c>
      <c r="P856" s="351" t="str">
        <f>INDEX('Org2567'!$BG$4:$BG$905,MATCH(OrgTbl[[#This Row],[code5]],'Org2567'!$D$4:$D$905,0))</f>
        <v>รพช.F2 P30,000-60,000</v>
      </c>
      <c r="Q856" s="355">
        <f>INDEX('Org2567'!$BE:$BE,MATCH(OrgTbl[[#This Row],[code5]],'Org2567'!$D:$D,0))</f>
        <v>54190</v>
      </c>
      <c r="R856" s="356"/>
    </row>
    <row r="857" spans="1:18" s="146" customFormat="1" ht="21" x14ac:dyDescent="0.6">
      <c r="A857" s="350" t="s">
        <v>852</v>
      </c>
      <c r="B857" s="351" t="s">
        <v>3553</v>
      </c>
      <c r="C857" s="351" t="str">
        <f>OrgTbl[[#This Row],[name333]]&amp;","&amp;OrgTbl[[#This Row],[TypeID]]</f>
        <v>แม่ลาน,รพช.</v>
      </c>
      <c r="D857" s="351" t="str">
        <f>MID(OrgTbl[[#This Row],[name]],10,100)</f>
        <v>แม่ลาน</v>
      </c>
      <c r="E857" s="352">
        <v>12</v>
      </c>
      <c r="F857" s="351" t="str" cm="1">
        <f t="array" ref="F857">_xlfn.IFS(OrgTbl[[#This Row],[TypeID]]="รพช.","โรงพยาบาลชุมชน",OrgTbl[[#This Row],[TypeID]]="รพศ.","โรงพยาบาลศูนย์",OrgTbl[[#This Row],[TypeID]]="รพท.","โรงพยาบาลทั่วไป")</f>
        <v>โรงพยาบาลชุมชน</v>
      </c>
      <c r="G857" s="351" t="str">
        <f>INDEX('Org2567'!$BB$4:$BB$905,MATCH(OrgTbl[[#This Row],[code5]],'Org2567'!$D$4:$D$905,0))</f>
        <v>รพช.</v>
      </c>
      <c r="H857" s="352" t="s">
        <v>4066</v>
      </c>
      <c r="I857" s="351" t="s">
        <v>3527</v>
      </c>
      <c r="J857" s="353">
        <f>INDEX('Org2567'!$BD$4:$BD$905,MATCH(OrgTbl[[#This Row],[code5]],'Org2567'!$D$4:$D$905,0))</f>
        <v>34</v>
      </c>
      <c r="K857" s="351" t="s">
        <v>918</v>
      </c>
      <c r="L857" s="351" t="str">
        <f>INDEX('Org2567'!$BC$4:$BC$905,MATCH(OrgTbl[[#This Row],[code5]],'Org2567'!$D$4:$D$905,0))</f>
        <v>F2</v>
      </c>
      <c r="M857" s="352">
        <f>INDEX('Org2567'!$BF$4:$BF$905,MATCH(OrgTbl[[#This Row],[code5]],'Org2567'!$D$4:$D$905,0))</f>
        <v>5</v>
      </c>
      <c r="N857" s="354"/>
      <c r="O857" s="351" t="s">
        <v>3555</v>
      </c>
      <c r="P857" s="351" t="str">
        <f>INDEX('Org2567'!$BG$4:$BG$905,MATCH(OrgTbl[[#This Row],[code5]],'Org2567'!$D$4:$D$905,0))</f>
        <v>รพช.F2 P&lt;=30,000</v>
      </c>
      <c r="Q857" s="355">
        <f>INDEX('Org2567'!$BE:$BE,MATCH(OrgTbl[[#This Row],[code5]],'Org2567'!$D:$D,0))</f>
        <v>16142</v>
      </c>
      <c r="R857" s="356"/>
    </row>
    <row r="858" spans="1:18" s="146" customFormat="1" ht="21" x14ac:dyDescent="0.6">
      <c r="A858" s="350" t="s">
        <v>849</v>
      </c>
      <c r="B858" s="351" t="s">
        <v>3544</v>
      </c>
      <c r="C858" s="351" t="str">
        <f>OrgTbl[[#This Row],[name333]]&amp;","&amp;OrgTbl[[#This Row],[TypeID]]</f>
        <v>ไม้แก่น,รพช.</v>
      </c>
      <c r="D858" s="351" t="str">
        <f>MID(OrgTbl[[#This Row],[name]],10,100)</f>
        <v>ไม้แก่น</v>
      </c>
      <c r="E858" s="352">
        <v>12</v>
      </c>
      <c r="F858" s="351" t="str" cm="1">
        <f t="array" ref="F858">_xlfn.IFS(OrgTbl[[#This Row],[TypeID]]="รพช.","โรงพยาบาลชุมชน",OrgTbl[[#This Row],[TypeID]]="รพศ.","โรงพยาบาลศูนย์",OrgTbl[[#This Row],[TypeID]]="รพท.","โรงพยาบาลทั่วไป")</f>
        <v>โรงพยาบาลชุมชน</v>
      </c>
      <c r="G858" s="351" t="str">
        <f>INDEX('Org2567'!$BB$4:$BB$905,MATCH(OrgTbl[[#This Row],[code5]],'Org2567'!$D$4:$D$905,0))</f>
        <v>รพช.</v>
      </c>
      <c r="H858" s="352" t="s">
        <v>4066</v>
      </c>
      <c r="I858" s="351" t="s">
        <v>3527</v>
      </c>
      <c r="J858" s="353">
        <f>INDEX('Org2567'!$BD$4:$BD$905,MATCH(OrgTbl[[#This Row],[code5]],'Org2567'!$D$4:$D$905,0))</f>
        <v>34</v>
      </c>
      <c r="K858" s="351" t="s">
        <v>918</v>
      </c>
      <c r="L858" s="351" t="str">
        <f>INDEX('Org2567'!$BC$4:$BC$905,MATCH(OrgTbl[[#This Row],[code5]],'Org2567'!$D$4:$D$905,0))</f>
        <v>F2</v>
      </c>
      <c r="M858" s="352">
        <f>INDEX('Org2567'!$BF$4:$BF$905,MATCH(OrgTbl[[#This Row],[code5]],'Org2567'!$D$4:$D$905,0))</f>
        <v>5</v>
      </c>
      <c r="N858" s="354"/>
      <c r="O858" s="351" t="s">
        <v>3546</v>
      </c>
      <c r="P858" s="351" t="str">
        <f>INDEX('Org2567'!$BG$4:$BG$905,MATCH(OrgTbl[[#This Row],[code5]],'Org2567'!$D$4:$D$905,0))</f>
        <v>รพช.F2 P&lt;=30,000</v>
      </c>
      <c r="Q858" s="355">
        <f>INDEX('Org2567'!$BE:$BE,MATCH(OrgTbl[[#This Row],[code5]],'Org2567'!$D:$D,0))</f>
        <v>10964</v>
      </c>
      <c r="R858" s="356"/>
    </row>
    <row r="859" spans="1:18" s="146" customFormat="1" ht="21" x14ac:dyDescent="0.6">
      <c r="A859" s="350" t="s">
        <v>851</v>
      </c>
      <c r="B859" s="351" t="s">
        <v>3550</v>
      </c>
      <c r="C859" s="351" t="str">
        <f>OrgTbl[[#This Row],[name333]]&amp;","&amp;OrgTbl[[#This Row],[TypeID]]</f>
        <v>ยะรัง,รพช.</v>
      </c>
      <c r="D859" s="351" t="str">
        <f>MID(OrgTbl[[#This Row],[name]],10,100)</f>
        <v>ยะรัง</v>
      </c>
      <c r="E859" s="352">
        <v>12</v>
      </c>
      <c r="F859" s="351" t="str" cm="1">
        <f t="array" ref="F859">_xlfn.IFS(OrgTbl[[#This Row],[TypeID]]="รพช.","โรงพยาบาลชุมชน",OrgTbl[[#This Row],[TypeID]]="รพศ.","โรงพยาบาลศูนย์",OrgTbl[[#This Row],[TypeID]]="รพท.","โรงพยาบาลทั่วไป")</f>
        <v>โรงพยาบาลชุมชน</v>
      </c>
      <c r="G859" s="351" t="str">
        <f>INDEX('Org2567'!$BB$4:$BB$905,MATCH(OrgTbl[[#This Row],[code5]],'Org2567'!$D$4:$D$905,0))</f>
        <v>รพช.</v>
      </c>
      <c r="H859" s="352" t="s">
        <v>4066</v>
      </c>
      <c r="I859" s="351" t="s">
        <v>3527</v>
      </c>
      <c r="J859" s="353">
        <f>INDEX('Org2567'!$BD$4:$BD$905,MATCH(OrgTbl[[#This Row],[code5]],'Org2567'!$D$4:$D$905,0))</f>
        <v>64</v>
      </c>
      <c r="K859" s="351" t="s">
        <v>918</v>
      </c>
      <c r="L859" s="351" t="str">
        <f>INDEX('Org2567'!$BC$4:$BC$905,MATCH(OrgTbl[[#This Row],[code5]],'Org2567'!$D$4:$D$905,0))</f>
        <v>F2</v>
      </c>
      <c r="M859" s="352">
        <f>INDEX('Org2567'!$BF$4:$BF$905,MATCH(OrgTbl[[#This Row],[code5]],'Org2567'!$D$4:$D$905,0))</f>
        <v>6</v>
      </c>
      <c r="N859" s="354"/>
      <c r="O859" s="351" t="s">
        <v>3552</v>
      </c>
      <c r="P859" s="351" t="str">
        <f>INDEX('Org2567'!$BG$4:$BG$905,MATCH(OrgTbl[[#This Row],[code5]],'Org2567'!$D$4:$D$905,0))</f>
        <v>รพช.F2 P30,000-60,000</v>
      </c>
      <c r="Q859" s="355">
        <f>INDEX('Org2567'!$BE:$BE,MATCH(OrgTbl[[#This Row],[code5]],'Org2567'!$D:$D,0))</f>
        <v>79993</v>
      </c>
      <c r="R859" s="356"/>
    </row>
    <row r="860" spans="1:18" s="146" customFormat="1" ht="21" x14ac:dyDescent="0.6">
      <c r="A860" s="350" t="s">
        <v>850</v>
      </c>
      <c r="B860" s="351" t="s">
        <v>3547</v>
      </c>
      <c r="C860" s="351" t="str">
        <f>OrgTbl[[#This Row],[name333]]&amp;","&amp;OrgTbl[[#This Row],[TypeID]]</f>
        <v>ยะหริ่ง,รพช.</v>
      </c>
      <c r="D860" s="351" t="str">
        <f>MID(OrgTbl[[#This Row],[name]],10,100)</f>
        <v>ยะหริ่ง</v>
      </c>
      <c r="E860" s="352">
        <v>12</v>
      </c>
      <c r="F860" s="351" t="str" cm="1">
        <f t="array" ref="F860">_xlfn.IFS(OrgTbl[[#This Row],[TypeID]]="รพช.","โรงพยาบาลชุมชน",OrgTbl[[#This Row],[TypeID]]="รพศ.","โรงพยาบาลศูนย์",OrgTbl[[#This Row],[TypeID]]="รพท.","โรงพยาบาลทั่วไป")</f>
        <v>โรงพยาบาลชุมชน</v>
      </c>
      <c r="G860" s="351" t="str">
        <f>INDEX('Org2567'!$BB$4:$BB$905,MATCH(OrgTbl[[#This Row],[code5]],'Org2567'!$D$4:$D$905,0))</f>
        <v>รพช.</v>
      </c>
      <c r="H860" s="352" t="s">
        <v>4066</v>
      </c>
      <c r="I860" s="351" t="s">
        <v>3527</v>
      </c>
      <c r="J860" s="353">
        <f>INDEX('Org2567'!$BD$4:$BD$905,MATCH(OrgTbl[[#This Row],[code5]],'Org2567'!$D$4:$D$905,0))</f>
        <v>69</v>
      </c>
      <c r="K860" s="351" t="s">
        <v>918</v>
      </c>
      <c r="L860" s="351" t="str">
        <f>INDEX('Org2567'!$BC$4:$BC$905,MATCH(OrgTbl[[#This Row],[code5]],'Org2567'!$D$4:$D$905,0))</f>
        <v>F2</v>
      </c>
      <c r="M860" s="352">
        <f>INDEX('Org2567'!$BF$4:$BF$905,MATCH(OrgTbl[[#This Row],[code5]],'Org2567'!$D$4:$D$905,0))</f>
        <v>6</v>
      </c>
      <c r="N860" s="354"/>
      <c r="O860" s="351" t="s">
        <v>3549</v>
      </c>
      <c r="P860" s="351" t="str">
        <f>INDEX('Org2567'!$BG$4:$BG$905,MATCH(OrgTbl[[#This Row],[code5]],'Org2567'!$D$4:$D$905,0))</f>
        <v>รพช.F2 P30,000-60,000</v>
      </c>
      <c r="Q860" s="355">
        <f>INDEX('Org2567'!$BE:$BE,MATCH(OrgTbl[[#This Row],[code5]],'Org2567'!$D:$D,0))</f>
        <v>78461</v>
      </c>
      <c r="R860" s="356"/>
    </row>
    <row r="861" spans="1:18" s="146" customFormat="1" ht="21" x14ac:dyDescent="0.6">
      <c r="A861" s="350" t="s">
        <v>845</v>
      </c>
      <c r="B861" s="351" t="s">
        <v>3532</v>
      </c>
      <c r="C861" s="351" t="str">
        <f>OrgTbl[[#This Row],[name333]]&amp;","&amp;OrgTbl[[#This Row],[TypeID]]</f>
        <v>หนองจิก,รพช.</v>
      </c>
      <c r="D861" s="351" t="str">
        <f>MID(OrgTbl[[#This Row],[name]],10,100)</f>
        <v>หนองจิก</v>
      </c>
      <c r="E861" s="352">
        <v>12</v>
      </c>
      <c r="F861" s="351" t="str" cm="1">
        <f t="array" ref="F861">_xlfn.IFS(OrgTbl[[#This Row],[TypeID]]="รพช.","โรงพยาบาลชุมชน",OrgTbl[[#This Row],[TypeID]]="รพศ.","โรงพยาบาลศูนย์",OrgTbl[[#This Row],[TypeID]]="รพท.","โรงพยาบาลทั่วไป")</f>
        <v>โรงพยาบาลชุมชน</v>
      </c>
      <c r="G861" s="351" t="str">
        <f>INDEX('Org2567'!$BB$4:$BB$905,MATCH(OrgTbl[[#This Row],[code5]],'Org2567'!$D$4:$D$905,0))</f>
        <v>รพช.</v>
      </c>
      <c r="H861" s="352" t="s">
        <v>4066</v>
      </c>
      <c r="I861" s="351" t="s">
        <v>3527</v>
      </c>
      <c r="J861" s="353">
        <f>INDEX('Org2567'!$BD$4:$BD$905,MATCH(OrgTbl[[#This Row],[code5]],'Org2567'!$D$4:$D$905,0))</f>
        <v>30</v>
      </c>
      <c r="K861" s="351" t="s">
        <v>918</v>
      </c>
      <c r="L861" s="351" t="str">
        <f>INDEX('Org2567'!$BC$4:$BC$905,MATCH(OrgTbl[[#This Row],[code5]],'Org2567'!$D$4:$D$905,0))</f>
        <v>F2</v>
      </c>
      <c r="M861" s="352">
        <f>INDEX('Org2567'!$BF$4:$BF$905,MATCH(OrgTbl[[#This Row],[code5]],'Org2567'!$D$4:$D$905,0))</f>
        <v>6</v>
      </c>
      <c r="N861" s="354"/>
      <c r="O861" s="351" t="s">
        <v>3534</v>
      </c>
      <c r="P861" s="351" t="str">
        <f>INDEX('Org2567'!$BG$4:$BG$905,MATCH(OrgTbl[[#This Row],[code5]],'Org2567'!$D$4:$D$905,0))</f>
        <v>รพช.F2 P30,000-60,000</v>
      </c>
      <c r="Q861" s="355">
        <f>INDEX('Org2567'!$BE:$BE,MATCH(OrgTbl[[#This Row],[code5]],'Org2567'!$D:$D,0))</f>
        <v>64497</v>
      </c>
      <c r="R861" s="356"/>
    </row>
    <row r="862" spans="1:18" s="146" customFormat="1" ht="21" x14ac:dyDescent="0.6">
      <c r="A862" s="350" t="s">
        <v>855</v>
      </c>
      <c r="B862" s="351" t="s">
        <v>3493</v>
      </c>
      <c r="C862" s="351" t="str">
        <f>OrgTbl[[#This Row],[name333]]&amp;","&amp;OrgTbl[[#This Row],[TypeID]]</f>
        <v>พัทลุง,รพท.</v>
      </c>
      <c r="D862" s="351" t="str">
        <f>MID(OrgTbl[[#This Row],[name]],10,100)</f>
        <v>พัทลุง</v>
      </c>
      <c r="E862" s="352">
        <v>12</v>
      </c>
      <c r="F862" s="351" t="str" cm="1">
        <f t="array" ref="F862">_xlfn.IFS(OrgTbl[[#This Row],[TypeID]]="รพช.","โรงพยาบาลชุมชน",OrgTbl[[#This Row],[TypeID]]="รพศ.","โรงพยาบาลศูนย์",OrgTbl[[#This Row],[TypeID]]="รพท.","โรงพยาบาลทั่วไป")</f>
        <v>โรงพยาบาลทั่วไป</v>
      </c>
      <c r="G862" s="351" t="str">
        <f>INDEX('Org2567'!$BB$4:$BB$905,MATCH(OrgTbl[[#This Row],[code5]],'Org2567'!$D$4:$D$905,0))</f>
        <v>รพท.</v>
      </c>
      <c r="H862" s="352" t="s">
        <v>4067</v>
      </c>
      <c r="I862" s="351" t="s">
        <v>3495</v>
      </c>
      <c r="J862" s="353">
        <f>INDEX('Org2567'!$BD$4:$BD$905,MATCH(OrgTbl[[#This Row],[code5]],'Org2567'!$D$4:$D$905,0))</f>
        <v>567</v>
      </c>
      <c r="K862" s="351" t="s">
        <v>918</v>
      </c>
      <c r="L862" s="351" t="str">
        <f>INDEX('Org2567'!$BC$4:$BC$905,MATCH(OrgTbl[[#This Row],[code5]],'Org2567'!$D$4:$D$905,0))</f>
        <v>S</v>
      </c>
      <c r="M862" s="352">
        <f>INDEX('Org2567'!$BF$4:$BF$905,MATCH(OrgTbl[[#This Row],[code5]],'Org2567'!$D$4:$D$905,0))</f>
        <v>17</v>
      </c>
      <c r="N862" s="354"/>
      <c r="O862" s="351" t="s">
        <v>3496</v>
      </c>
      <c r="P862" s="351" t="str">
        <f>INDEX('Org2567'!$BG$4:$BG$905,MATCH(OrgTbl[[#This Row],[code5]],'Org2567'!$D$4:$D$905,0))</f>
        <v>รพท.S B&gt;400</v>
      </c>
      <c r="Q862" s="355">
        <f>INDEX('Org2567'!$BE:$BE,MATCH(OrgTbl[[#This Row],[code5]],'Org2567'!$D:$D,0))</f>
        <v>79887</v>
      </c>
      <c r="R862" s="356"/>
    </row>
    <row r="863" spans="1:18" s="146" customFormat="1" ht="21" x14ac:dyDescent="0.6">
      <c r="A863" s="350" t="s">
        <v>859</v>
      </c>
      <c r="B863" s="351" t="s">
        <v>3506</v>
      </c>
      <c r="C863" s="351" t="str">
        <f>OrgTbl[[#This Row],[name333]]&amp;","&amp;OrgTbl[[#This Row],[TypeID]]</f>
        <v>ควนขนุน,รพช.</v>
      </c>
      <c r="D863" s="351" t="str">
        <f>MID(OrgTbl[[#This Row],[name]],10,100)</f>
        <v>ควนขนุน</v>
      </c>
      <c r="E863" s="352">
        <v>12</v>
      </c>
      <c r="F863" s="351" t="str" cm="1">
        <f t="array" ref="F863">_xlfn.IFS(OrgTbl[[#This Row],[TypeID]]="รพช.","โรงพยาบาลชุมชน",OrgTbl[[#This Row],[TypeID]]="รพศ.","โรงพยาบาลศูนย์",OrgTbl[[#This Row],[TypeID]]="รพท.","โรงพยาบาลทั่วไป")</f>
        <v>โรงพยาบาลชุมชน</v>
      </c>
      <c r="G863" s="351" t="str">
        <f>INDEX('Org2567'!$BB$4:$BB$905,MATCH(OrgTbl[[#This Row],[code5]],'Org2567'!$D$4:$D$905,0))</f>
        <v>รพช.</v>
      </c>
      <c r="H863" s="352" t="s">
        <v>4067</v>
      </c>
      <c r="I863" s="351" t="s">
        <v>3495</v>
      </c>
      <c r="J863" s="353">
        <f>INDEX('Org2567'!$BD$4:$BD$905,MATCH(OrgTbl[[#This Row],[code5]],'Org2567'!$D$4:$D$905,0))</f>
        <v>90</v>
      </c>
      <c r="K863" s="351" t="s">
        <v>918</v>
      </c>
      <c r="L863" s="351" t="str">
        <f>INDEX('Org2567'!$BC$4:$BC$905,MATCH(OrgTbl[[#This Row],[code5]],'Org2567'!$D$4:$D$905,0))</f>
        <v>M2</v>
      </c>
      <c r="M863" s="352">
        <f>INDEX('Org2567'!$BF$4:$BF$905,MATCH(OrgTbl[[#This Row],[code5]],'Org2567'!$D$4:$D$905,0))</f>
        <v>12</v>
      </c>
      <c r="N863" s="354"/>
      <c r="O863" s="351" t="s">
        <v>3508</v>
      </c>
      <c r="P863" s="351" t="str">
        <f>INDEX('Org2567'!$BG$4:$BG$905,MATCH(OrgTbl[[#This Row],[code5]],'Org2567'!$D$4:$D$905,0))</f>
        <v>รพช.M2 B&lt;=100</v>
      </c>
      <c r="Q863" s="355">
        <f>INDEX('Org2567'!$BE:$BE,MATCH(OrgTbl[[#This Row],[code5]],'Org2567'!$D:$D,0))</f>
        <v>57264</v>
      </c>
      <c r="R863" s="356"/>
    </row>
    <row r="864" spans="1:18" s="146" customFormat="1" ht="21" x14ac:dyDescent="0.6">
      <c r="A864" s="350" t="s">
        <v>858</v>
      </c>
      <c r="B864" s="351" t="s">
        <v>3503</v>
      </c>
      <c r="C864" s="351" t="str">
        <f>OrgTbl[[#This Row],[name333]]&amp;","&amp;OrgTbl[[#This Row],[TypeID]]</f>
        <v>ตะโหมด,รพช.</v>
      </c>
      <c r="D864" s="351" t="str">
        <f>MID(OrgTbl[[#This Row],[name]],10,100)</f>
        <v>ตะโหมด</v>
      </c>
      <c r="E864" s="352">
        <v>12</v>
      </c>
      <c r="F864" s="351" t="str" cm="1">
        <f t="array" ref="F864">_xlfn.IFS(OrgTbl[[#This Row],[TypeID]]="รพช.","โรงพยาบาลชุมชน",OrgTbl[[#This Row],[TypeID]]="รพศ.","โรงพยาบาลศูนย์",OrgTbl[[#This Row],[TypeID]]="รพท.","โรงพยาบาลทั่วไป")</f>
        <v>โรงพยาบาลชุมชน</v>
      </c>
      <c r="G864" s="351" t="str">
        <f>INDEX('Org2567'!$BB$4:$BB$905,MATCH(OrgTbl[[#This Row],[code5]],'Org2567'!$D$4:$D$905,0))</f>
        <v>รพช.</v>
      </c>
      <c r="H864" s="352" t="s">
        <v>4067</v>
      </c>
      <c r="I864" s="351" t="s">
        <v>3495</v>
      </c>
      <c r="J864" s="353">
        <f>INDEX('Org2567'!$BD$4:$BD$905,MATCH(OrgTbl[[#This Row],[code5]],'Org2567'!$D$4:$D$905,0))</f>
        <v>31</v>
      </c>
      <c r="K864" s="351" t="s">
        <v>918</v>
      </c>
      <c r="L864" s="351" t="str">
        <f>INDEX('Org2567'!$BC$4:$BC$905,MATCH(OrgTbl[[#This Row],[code5]],'Org2567'!$D$4:$D$905,0))</f>
        <v>F1</v>
      </c>
      <c r="M864" s="352">
        <f>INDEX('Org2567'!$BF$4:$BF$905,MATCH(OrgTbl[[#This Row],[code5]],'Org2567'!$D$4:$D$905,0))</f>
        <v>9</v>
      </c>
      <c r="N864" s="354"/>
      <c r="O864" s="351" t="s">
        <v>3505</v>
      </c>
      <c r="P864" s="351" t="str">
        <f>INDEX('Org2567'!$BG$4:$BG$905,MATCH(OrgTbl[[#This Row],[code5]],'Org2567'!$D$4:$D$905,0))</f>
        <v>รพช.F1 P&lt;=50,000</v>
      </c>
      <c r="Q864" s="355">
        <f>INDEX('Org2567'!$BE:$BE,MATCH(OrgTbl[[#This Row],[code5]],'Org2567'!$D:$D,0))</f>
        <v>23841</v>
      </c>
      <c r="R864" s="356"/>
    </row>
    <row r="865" spans="1:18" s="146" customFormat="1" ht="21" x14ac:dyDescent="0.6">
      <c r="A865" s="350" t="s">
        <v>856</v>
      </c>
      <c r="B865" s="351" t="s">
        <v>3497</v>
      </c>
      <c r="C865" s="351" t="str">
        <f>OrgTbl[[#This Row],[name333]]&amp;","&amp;OrgTbl[[#This Row],[TypeID]]</f>
        <v>กงหรา,รพช.</v>
      </c>
      <c r="D865" s="351" t="str">
        <f>MID(OrgTbl[[#This Row],[name]],10,100)</f>
        <v>กงหรา</v>
      </c>
      <c r="E865" s="352">
        <v>12</v>
      </c>
      <c r="F865" s="351" t="str" cm="1">
        <f t="array" ref="F865">_xlfn.IFS(OrgTbl[[#This Row],[TypeID]]="รพช.","โรงพยาบาลชุมชน",OrgTbl[[#This Row],[TypeID]]="รพศ.","โรงพยาบาลศูนย์",OrgTbl[[#This Row],[TypeID]]="รพท.","โรงพยาบาลทั่วไป")</f>
        <v>โรงพยาบาลชุมชน</v>
      </c>
      <c r="G865" s="351" t="str">
        <f>INDEX('Org2567'!$BB$4:$BB$905,MATCH(OrgTbl[[#This Row],[code5]],'Org2567'!$D$4:$D$905,0))</f>
        <v>รพช.</v>
      </c>
      <c r="H865" s="352" t="s">
        <v>4067</v>
      </c>
      <c r="I865" s="351" t="s">
        <v>3495</v>
      </c>
      <c r="J865" s="353">
        <f>INDEX('Org2567'!$BD$4:$BD$905,MATCH(OrgTbl[[#This Row],[code5]],'Org2567'!$D$4:$D$905,0))</f>
        <v>35</v>
      </c>
      <c r="K865" s="351" t="s">
        <v>918</v>
      </c>
      <c r="L865" s="351" t="str">
        <f>INDEX('Org2567'!$BC$4:$BC$905,MATCH(OrgTbl[[#This Row],[code5]],'Org2567'!$D$4:$D$905,0))</f>
        <v>F2</v>
      </c>
      <c r="M865" s="352">
        <f>INDEX('Org2567'!$BF$4:$BF$905,MATCH(OrgTbl[[#This Row],[code5]],'Org2567'!$D$4:$D$905,0))</f>
        <v>5</v>
      </c>
      <c r="N865" s="354"/>
      <c r="O865" s="351" t="s">
        <v>3499</v>
      </c>
      <c r="P865" s="351" t="str">
        <f>INDEX('Org2567'!$BG$4:$BG$905,MATCH(OrgTbl[[#This Row],[code5]],'Org2567'!$D$4:$D$905,0))</f>
        <v>รพช.F2 P&lt;=30,000</v>
      </c>
      <c r="Q865" s="355">
        <f>INDEX('Org2567'!$BE:$BE,MATCH(OrgTbl[[#This Row],[code5]],'Org2567'!$D:$D,0))</f>
        <v>28199</v>
      </c>
      <c r="R865" s="356"/>
    </row>
    <row r="866" spans="1:18" s="146" customFormat="1" ht="21" x14ac:dyDescent="0.6">
      <c r="A866" s="350" t="s">
        <v>857</v>
      </c>
      <c r="B866" s="351" t="s">
        <v>3500</v>
      </c>
      <c r="C866" s="351" t="str">
        <f>OrgTbl[[#This Row],[name333]]&amp;","&amp;OrgTbl[[#This Row],[TypeID]]</f>
        <v>เขาชัยสน,รพช.</v>
      </c>
      <c r="D866" s="351" t="str">
        <f>MID(OrgTbl[[#This Row],[name]],10,100)</f>
        <v>เขาชัยสน</v>
      </c>
      <c r="E866" s="352">
        <v>12</v>
      </c>
      <c r="F866" s="351" t="str" cm="1">
        <f t="array" ref="F866">_xlfn.IFS(OrgTbl[[#This Row],[TypeID]]="รพช.","โรงพยาบาลชุมชน",OrgTbl[[#This Row],[TypeID]]="รพศ.","โรงพยาบาลศูนย์",OrgTbl[[#This Row],[TypeID]]="รพท.","โรงพยาบาลทั่วไป")</f>
        <v>โรงพยาบาลชุมชน</v>
      </c>
      <c r="G866" s="351" t="str">
        <f>INDEX('Org2567'!$BB$4:$BB$905,MATCH(OrgTbl[[#This Row],[code5]],'Org2567'!$D$4:$D$905,0))</f>
        <v>รพช.</v>
      </c>
      <c r="H866" s="352" t="s">
        <v>4067</v>
      </c>
      <c r="I866" s="351" t="s">
        <v>3495</v>
      </c>
      <c r="J866" s="353">
        <f>INDEX('Org2567'!$BD$4:$BD$905,MATCH(OrgTbl[[#This Row],[code5]],'Org2567'!$D$4:$D$905,0))</f>
        <v>30</v>
      </c>
      <c r="K866" s="351" t="s">
        <v>918</v>
      </c>
      <c r="L866" s="351" t="str">
        <f>INDEX('Org2567'!$BC$4:$BC$905,MATCH(OrgTbl[[#This Row],[code5]],'Org2567'!$D$4:$D$905,0))</f>
        <v>F2</v>
      </c>
      <c r="M866" s="352">
        <f>INDEX('Org2567'!$BF$4:$BF$905,MATCH(OrgTbl[[#This Row],[code5]],'Org2567'!$D$4:$D$905,0))</f>
        <v>6</v>
      </c>
      <c r="N866" s="354"/>
      <c r="O866" s="351" t="s">
        <v>3502</v>
      </c>
      <c r="P866" s="351" t="str">
        <f>INDEX('Org2567'!$BG$4:$BG$905,MATCH(OrgTbl[[#This Row],[code5]],'Org2567'!$D$4:$D$905,0))</f>
        <v>รพช.F2 P30,000-60,000</v>
      </c>
      <c r="Q866" s="355">
        <f>INDEX('Org2567'!$BE:$BE,MATCH(OrgTbl[[#This Row],[code5]],'Org2567'!$D:$D,0))</f>
        <v>31654</v>
      </c>
      <c r="R866" s="356"/>
    </row>
    <row r="867" spans="1:18" s="146" customFormat="1" ht="21" x14ac:dyDescent="0.6">
      <c r="A867" s="350" t="s">
        <v>863</v>
      </c>
      <c r="B867" s="351" t="s">
        <v>3518</v>
      </c>
      <c r="C867" s="351" t="str">
        <f>OrgTbl[[#This Row],[name333]]&amp;","&amp;OrgTbl[[#This Row],[TypeID]]</f>
        <v>บางแก้ว,รพช.</v>
      </c>
      <c r="D867" s="351" t="str">
        <f>MID(OrgTbl[[#This Row],[name]],10,100)</f>
        <v>บางแก้ว</v>
      </c>
      <c r="E867" s="352">
        <v>12</v>
      </c>
      <c r="F867" s="351" t="str" cm="1">
        <f t="array" ref="F867">_xlfn.IFS(OrgTbl[[#This Row],[TypeID]]="รพช.","โรงพยาบาลชุมชน",OrgTbl[[#This Row],[TypeID]]="รพศ.","โรงพยาบาลศูนย์",OrgTbl[[#This Row],[TypeID]]="รพท.","โรงพยาบาลทั่วไป")</f>
        <v>โรงพยาบาลชุมชน</v>
      </c>
      <c r="G867" s="351" t="str">
        <f>INDEX('Org2567'!$BB$4:$BB$905,MATCH(OrgTbl[[#This Row],[code5]],'Org2567'!$D$4:$D$905,0))</f>
        <v>รพช.</v>
      </c>
      <c r="H867" s="352" t="s">
        <v>4067</v>
      </c>
      <c r="I867" s="351" t="s">
        <v>3495</v>
      </c>
      <c r="J867" s="353">
        <f>INDEX('Org2567'!$BD$4:$BD$905,MATCH(OrgTbl[[#This Row],[code5]],'Org2567'!$D$4:$D$905,0))</f>
        <v>30</v>
      </c>
      <c r="K867" s="351" t="s">
        <v>918</v>
      </c>
      <c r="L867" s="351" t="str">
        <f>INDEX('Org2567'!$BC$4:$BC$905,MATCH(OrgTbl[[#This Row],[code5]],'Org2567'!$D$4:$D$905,0))</f>
        <v>F2</v>
      </c>
      <c r="M867" s="352">
        <f>INDEX('Org2567'!$BF$4:$BF$905,MATCH(OrgTbl[[#This Row],[code5]],'Org2567'!$D$4:$D$905,0))</f>
        <v>5</v>
      </c>
      <c r="N867" s="354"/>
      <c r="O867" s="351" t="s">
        <v>3520</v>
      </c>
      <c r="P867" s="351" t="str">
        <f>INDEX('Org2567'!$BG$4:$BG$905,MATCH(OrgTbl[[#This Row],[code5]],'Org2567'!$D$4:$D$905,0))</f>
        <v>รพช.F2 P&lt;=30,000</v>
      </c>
      <c r="Q867" s="355">
        <f>INDEX('Org2567'!$BE:$BE,MATCH(OrgTbl[[#This Row],[code5]],'Org2567'!$D:$D,0))</f>
        <v>19337</v>
      </c>
      <c r="R867" s="356"/>
    </row>
    <row r="868" spans="1:18" s="146" customFormat="1" ht="21" x14ac:dyDescent="0.6">
      <c r="A868" s="350" t="s">
        <v>860</v>
      </c>
      <c r="B868" s="351" t="s">
        <v>3509</v>
      </c>
      <c r="C868" s="351" t="str">
        <f>OrgTbl[[#This Row],[name333]]&amp;","&amp;OrgTbl[[#This Row],[TypeID]]</f>
        <v>ปากพะยูน,รพช.</v>
      </c>
      <c r="D868" s="351" t="str">
        <f>MID(OrgTbl[[#This Row],[name]],10,100)</f>
        <v>ปากพะยูน</v>
      </c>
      <c r="E868" s="352">
        <v>12</v>
      </c>
      <c r="F868" s="351" t="str" cm="1">
        <f t="array" ref="F868">_xlfn.IFS(OrgTbl[[#This Row],[TypeID]]="รพช.","โรงพยาบาลชุมชน",OrgTbl[[#This Row],[TypeID]]="รพศ.","โรงพยาบาลศูนย์",OrgTbl[[#This Row],[TypeID]]="รพท.","โรงพยาบาลทั่วไป")</f>
        <v>โรงพยาบาลชุมชน</v>
      </c>
      <c r="G868" s="351" t="str">
        <f>INDEX('Org2567'!$BB$4:$BB$905,MATCH(OrgTbl[[#This Row],[code5]],'Org2567'!$D$4:$D$905,0))</f>
        <v>รพช.</v>
      </c>
      <c r="H868" s="352" t="s">
        <v>4067</v>
      </c>
      <c r="I868" s="351" t="s">
        <v>3495</v>
      </c>
      <c r="J868" s="353">
        <f>INDEX('Org2567'!$BD$4:$BD$905,MATCH(OrgTbl[[#This Row],[code5]],'Org2567'!$D$4:$D$905,0))</f>
        <v>30</v>
      </c>
      <c r="K868" s="351" t="s">
        <v>918</v>
      </c>
      <c r="L868" s="351" t="str">
        <f>INDEX('Org2567'!$BC$4:$BC$905,MATCH(OrgTbl[[#This Row],[code5]],'Org2567'!$D$4:$D$905,0))</f>
        <v>F2</v>
      </c>
      <c r="M868" s="352">
        <f>INDEX('Org2567'!$BF$4:$BF$905,MATCH(OrgTbl[[#This Row],[code5]],'Org2567'!$D$4:$D$905,0))</f>
        <v>6</v>
      </c>
      <c r="N868" s="354"/>
      <c r="O868" s="351" t="s">
        <v>3511</v>
      </c>
      <c r="P868" s="351" t="str">
        <f>INDEX('Org2567'!$BG$4:$BG$905,MATCH(OrgTbl[[#This Row],[code5]],'Org2567'!$D$4:$D$905,0))</f>
        <v>รพช.F2 P30,000-60,000</v>
      </c>
      <c r="Q868" s="355">
        <f>INDEX('Org2567'!$BE:$BE,MATCH(OrgTbl[[#This Row],[code5]],'Org2567'!$D:$D,0))</f>
        <v>34742</v>
      </c>
      <c r="R868" s="356"/>
    </row>
    <row r="869" spans="1:18" s="146" customFormat="1" ht="21" x14ac:dyDescent="0.6">
      <c r="A869" s="350" t="s">
        <v>862</v>
      </c>
      <c r="B869" s="351" t="s">
        <v>3515</v>
      </c>
      <c r="C869" s="351" t="str">
        <f>OrgTbl[[#This Row],[name333]]&amp;","&amp;OrgTbl[[#This Row],[TypeID]]</f>
        <v>ป่าบอน,รพช.</v>
      </c>
      <c r="D869" s="351" t="str">
        <f>MID(OrgTbl[[#This Row],[name]],10,100)</f>
        <v>ป่าบอน</v>
      </c>
      <c r="E869" s="352">
        <v>12</v>
      </c>
      <c r="F869" s="351" t="str" cm="1">
        <f t="array" ref="F869">_xlfn.IFS(OrgTbl[[#This Row],[TypeID]]="รพช.","โรงพยาบาลชุมชน",OrgTbl[[#This Row],[TypeID]]="รพศ.","โรงพยาบาลศูนย์",OrgTbl[[#This Row],[TypeID]]="รพท.","โรงพยาบาลทั่วไป")</f>
        <v>โรงพยาบาลชุมชน</v>
      </c>
      <c r="G869" s="351" t="str">
        <f>INDEX('Org2567'!$BB$4:$BB$905,MATCH(OrgTbl[[#This Row],[code5]],'Org2567'!$D$4:$D$905,0))</f>
        <v>รพช.</v>
      </c>
      <c r="H869" s="352" t="s">
        <v>4067</v>
      </c>
      <c r="I869" s="351" t="s">
        <v>3495</v>
      </c>
      <c r="J869" s="353">
        <f>INDEX('Org2567'!$BD$4:$BD$905,MATCH(OrgTbl[[#This Row],[code5]],'Org2567'!$D$4:$D$905,0))</f>
        <v>30</v>
      </c>
      <c r="K869" s="351" t="s">
        <v>918</v>
      </c>
      <c r="L869" s="351" t="str">
        <f>INDEX('Org2567'!$BC$4:$BC$905,MATCH(OrgTbl[[#This Row],[code5]],'Org2567'!$D$4:$D$905,0))</f>
        <v>F2</v>
      </c>
      <c r="M869" s="352">
        <f>INDEX('Org2567'!$BF$4:$BF$905,MATCH(OrgTbl[[#This Row],[code5]],'Org2567'!$D$4:$D$905,0))</f>
        <v>6</v>
      </c>
      <c r="N869" s="354"/>
      <c r="O869" s="351" t="s">
        <v>3517</v>
      </c>
      <c r="P869" s="351" t="str">
        <f>INDEX('Org2567'!$BG$4:$BG$905,MATCH(OrgTbl[[#This Row],[code5]],'Org2567'!$D$4:$D$905,0))</f>
        <v>รพช.F2 P30,000-60,000</v>
      </c>
      <c r="Q869" s="355">
        <f>INDEX('Org2567'!$BE:$BE,MATCH(OrgTbl[[#This Row],[code5]],'Org2567'!$D:$D,0))</f>
        <v>35312</v>
      </c>
      <c r="R869" s="356"/>
    </row>
    <row r="870" spans="1:18" s="146" customFormat="1" ht="21" x14ac:dyDescent="0.6">
      <c r="A870" s="350" t="s">
        <v>864</v>
      </c>
      <c r="B870" s="351" t="s">
        <v>3521</v>
      </c>
      <c r="C870" s="351" t="str">
        <f>OrgTbl[[#This Row],[name333]]&amp;","&amp;OrgTbl[[#This Row],[TypeID]]</f>
        <v>ป่าพะยอม,รพช.</v>
      </c>
      <c r="D870" s="351" t="str">
        <f>MID(OrgTbl[[#This Row],[name]],10,100)</f>
        <v>ป่าพะยอม</v>
      </c>
      <c r="E870" s="352">
        <v>12</v>
      </c>
      <c r="F870" s="351" t="str" cm="1">
        <f t="array" ref="F870">_xlfn.IFS(OrgTbl[[#This Row],[TypeID]]="รพช.","โรงพยาบาลชุมชน",OrgTbl[[#This Row],[TypeID]]="รพศ.","โรงพยาบาลศูนย์",OrgTbl[[#This Row],[TypeID]]="รพท.","โรงพยาบาลทั่วไป")</f>
        <v>โรงพยาบาลชุมชน</v>
      </c>
      <c r="G870" s="351" t="str">
        <f>INDEX('Org2567'!$BB$4:$BB$905,MATCH(OrgTbl[[#This Row],[code5]],'Org2567'!$D$4:$D$905,0))</f>
        <v>รพช.</v>
      </c>
      <c r="H870" s="352" t="s">
        <v>4067</v>
      </c>
      <c r="I870" s="351" t="s">
        <v>3495</v>
      </c>
      <c r="J870" s="353">
        <f>INDEX('Org2567'!$BD$4:$BD$905,MATCH(OrgTbl[[#This Row],[code5]],'Org2567'!$D$4:$D$905,0))</f>
        <v>45</v>
      </c>
      <c r="K870" s="351" t="s">
        <v>918</v>
      </c>
      <c r="L870" s="351" t="str">
        <f>INDEX('Org2567'!$BC$4:$BC$905,MATCH(OrgTbl[[#This Row],[code5]],'Org2567'!$D$4:$D$905,0))</f>
        <v>F2</v>
      </c>
      <c r="M870" s="352">
        <f>INDEX('Org2567'!$BF$4:$BF$905,MATCH(OrgTbl[[#This Row],[code5]],'Org2567'!$D$4:$D$905,0))</f>
        <v>5</v>
      </c>
      <c r="N870" s="354"/>
      <c r="O870" s="351" t="s">
        <v>3523</v>
      </c>
      <c r="P870" s="351" t="str">
        <f>INDEX('Org2567'!$BG$4:$BG$905,MATCH(OrgTbl[[#This Row],[code5]],'Org2567'!$D$4:$D$905,0))</f>
        <v>รพช.F2 P&lt;=30,000</v>
      </c>
      <c r="Q870" s="355">
        <f>INDEX('Org2567'!$BE:$BE,MATCH(OrgTbl[[#This Row],[code5]],'Org2567'!$D:$D,0))</f>
        <v>28823</v>
      </c>
      <c r="R870" s="356"/>
    </row>
    <row r="871" spans="1:18" s="146" customFormat="1" ht="21" x14ac:dyDescent="0.6">
      <c r="A871" s="350" t="s">
        <v>861</v>
      </c>
      <c r="B871" s="351" t="s">
        <v>3512</v>
      </c>
      <c r="C871" s="351" t="str">
        <f>OrgTbl[[#This Row],[name333]]&amp;","&amp;OrgTbl[[#This Row],[TypeID]]</f>
        <v>ศรีบรรพต,รพช.</v>
      </c>
      <c r="D871" s="351" t="str">
        <f>MID(OrgTbl[[#This Row],[name]],10,100)</f>
        <v>ศรีบรรพต</v>
      </c>
      <c r="E871" s="352">
        <v>12</v>
      </c>
      <c r="F871" s="351" t="str" cm="1">
        <f t="array" ref="F871">_xlfn.IFS(OrgTbl[[#This Row],[TypeID]]="รพช.","โรงพยาบาลชุมชน",OrgTbl[[#This Row],[TypeID]]="รพศ.","โรงพยาบาลศูนย์",OrgTbl[[#This Row],[TypeID]]="รพท.","โรงพยาบาลทั่วไป")</f>
        <v>โรงพยาบาลชุมชน</v>
      </c>
      <c r="G871" s="351" t="str">
        <f>INDEX('Org2567'!$BB$4:$BB$905,MATCH(OrgTbl[[#This Row],[code5]],'Org2567'!$D$4:$D$905,0))</f>
        <v>รพช.</v>
      </c>
      <c r="H871" s="352" t="s">
        <v>4067</v>
      </c>
      <c r="I871" s="351" t="s">
        <v>3495</v>
      </c>
      <c r="J871" s="353">
        <f>INDEX('Org2567'!$BD$4:$BD$905,MATCH(OrgTbl[[#This Row],[code5]],'Org2567'!$D$4:$D$905,0))</f>
        <v>30</v>
      </c>
      <c r="K871" s="351" t="s">
        <v>918</v>
      </c>
      <c r="L871" s="351" t="str">
        <f>INDEX('Org2567'!$BC$4:$BC$905,MATCH(OrgTbl[[#This Row],[code5]],'Org2567'!$D$4:$D$905,0))</f>
        <v>F2</v>
      </c>
      <c r="M871" s="352">
        <f>INDEX('Org2567'!$BF$4:$BF$905,MATCH(OrgTbl[[#This Row],[code5]],'Org2567'!$D$4:$D$905,0))</f>
        <v>5</v>
      </c>
      <c r="N871" s="354"/>
      <c r="O871" s="351" t="s">
        <v>3514</v>
      </c>
      <c r="P871" s="351" t="str">
        <f>INDEX('Org2567'!$BG$4:$BG$905,MATCH(OrgTbl[[#This Row],[code5]],'Org2567'!$D$4:$D$905,0))</f>
        <v>รพช.F2 P&lt;=30,000</v>
      </c>
      <c r="Q871" s="355">
        <f>INDEX('Org2567'!$BE:$BE,MATCH(OrgTbl[[#This Row],[code5]],'Org2567'!$D:$D,0))</f>
        <v>12983</v>
      </c>
      <c r="R871" s="356"/>
    </row>
    <row r="872" spans="1:18" s="146" customFormat="1" ht="21" x14ac:dyDescent="0.6">
      <c r="A872" s="350" t="s">
        <v>865</v>
      </c>
      <c r="B872" s="351" t="s">
        <v>3993</v>
      </c>
      <c r="C872" s="351" t="str">
        <f>OrgTbl[[#This Row],[name333]]&amp;","&amp;OrgTbl[[#This Row],[TypeID]]</f>
        <v>ศรีนครินทร์(ปัญญานันทภิกขุ),รพช.</v>
      </c>
      <c r="D872" s="351" t="str">
        <f>MID(OrgTbl[[#This Row],[name]],10,100)</f>
        <v>ศรีนครินทร์(ปัญญานันทภิกขุ)</v>
      </c>
      <c r="E872" s="352">
        <v>12</v>
      </c>
      <c r="F872" s="351" t="str" cm="1">
        <f t="array" ref="F872">_xlfn.IFS(OrgTbl[[#This Row],[TypeID]]="รพช.","โรงพยาบาลชุมชน",OrgTbl[[#This Row],[TypeID]]="รพศ.","โรงพยาบาลศูนย์",OrgTbl[[#This Row],[TypeID]]="รพท.","โรงพยาบาลทั่วไป")</f>
        <v>โรงพยาบาลชุมชน</v>
      </c>
      <c r="G872" s="351" t="str">
        <f>INDEX('Org2567'!$BB$4:$BB$905,MATCH(OrgTbl[[#This Row],[code5]],'Org2567'!$D$4:$D$905,0))</f>
        <v>รพช.</v>
      </c>
      <c r="H872" s="352" t="s">
        <v>4067</v>
      </c>
      <c r="I872" s="351" t="s">
        <v>3495</v>
      </c>
      <c r="J872" s="353">
        <f>INDEX('Org2567'!$BD$4:$BD$905,MATCH(OrgTbl[[#This Row],[code5]],'Org2567'!$D$4:$D$905,0))</f>
        <v>30</v>
      </c>
      <c r="K872" s="351" t="s">
        <v>918</v>
      </c>
      <c r="L872" s="351" t="str">
        <f>INDEX('Org2567'!$BC$4:$BC$905,MATCH(OrgTbl[[#This Row],[code5]],'Org2567'!$D$4:$D$905,0))</f>
        <v>F3</v>
      </c>
      <c r="M872" s="352">
        <f>INDEX('Org2567'!$BF$4:$BF$905,MATCH(OrgTbl[[#This Row],[code5]],'Org2567'!$D$4:$D$905,0))</f>
        <v>3</v>
      </c>
      <c r="N872" s="354"/>
      <c r="O872" s="351" t="s">
        <v>3524</v>
      </c>
      <c r="P872" s="351" t="str">
        <f>INDEX('Org2567'!$BG$4:$BG$905,MATCH(OrgTbl[[#This Row],[code5]],'Org2567'!$D$4:$D$905,0))</f>
        <v>รพช.F3 P15,000-25,000</v>
      </c>
      <c r="Q872" s="355">
        <f>INDEX('Org2567'!$BE:$BE,MATCH(OrgTbl[[#This Row],[code5]],'Org2567'!$D:$D,0))</f>
        <v>19930</v>
      </c>
      <c r="R872" s="356"/>
    </row>
    <row r="873" spans="1:18" s="146" customFormat="1" ht="21" x14ac:dyDescent="0.6">
      <c r="A873" s="350" t="s">
        <v>866</v>
      </c>
      <c r="B873" s="351" t="s">
        <v>3562</v>
      </c>
      <c r="C873" s="351" t="str">
        <f>OrgTbl[[#This Row],[name333]]&amp;","&amp;OrgTbl[[#This Row],[TypeID]]</f>
        <v>ยะลา,รพศ.</v>
      </c>
      <c r="D873" s="351" t="str">
        <f>MID(OrgTbl[[#This Row],[name]],10,100)</f>
        <v>ยะลา</v>
      </c>
      <c r="E873" s="352">
        <v>12</v>
      </c>
      <c r="F873" s="351" t="str" cm="1">
        <f t="array" ref="F873">_xlfn.IFS(OrgTbl[[#This Row],[TypeID]]="รพช.","โรงพยาบาลชุมชน",OrgTbl[[#This Row],[TypeID]]="รพศ.","โรงพยาบาลศูนย์",OrgTbl[[#This Row],[TypeID]]="รพท.","โรงพยาบาลทั่วไป")</f>
        <v>โรงพยาบาลศูนย์</v>
      </c>
      <c r="G873" s="351" t="str">
        <f>INDEX('Org2567'!$BB$4:$BB$905,MATCH(OrgTbl[[#This Row],[code5]],'Org2567'!$D$4:$D$905,0))</f>
        <v>รพศ.</v>
      </c>
      <c r="H873" s="352" t="s">
        <v>4068</v>
      </c>
      <c r="I873" s="351" t="s">
        <v>3564</v>
      </c>
      <c r="J873" s="353">
        <f>INDEX('Org2567'!$BD$4:$BD$905,MATCH(OrgTbl[[#This Row],[code5]],'Org2567'!$D$4:$D$905,0))</f>
        <v>553</v>
      </c>
      <c r="K873" s="351" t="s">
        <v>918</v>
      </c>
      <c r="L873" s="351" t="str">
        <f>INDEX('Org2567'!$BC$4:$BC$905,MATCH(OrgTbl[[#This Row],[code5]],'Org2567'!$D$4:$D$905,0))</f>
        <v>A</v>
      </c>
      <c r="M873" s="352">
        <f>INDEX('Org2567'!$BF$4:$BF$905,MATCH(OrgTbl[[#This Row],[code5]],'Org2567'!$D$4:$D$905,0))</f>
        <v>18</v>
      </c>
      <c r="N873" s="354"/>
      <c r="O873" s="351" t="s">
        <v>3565</v>
      </c>
      <c r="P873" s="351" t="str">
        <f>INDEX('Org2567'!$BG$4:$BG$905,MATCH(OrgTbl[[#This Row],[code5]],'Org2567'!$D$4:$D$905,0))</f>
        <v>รพศ.A B&lt;=700</v>
      </c>
      <c r="Q873" s="355">
        <f>INDEX('Org2567'!$BE:$BE,MATCH(OrgTbl[[#This Row],[code5]],'Org2567'!$D:$D,0))</f>
        <v>152619</v>
      </c>
      <c r="R873" s="356"/>
    </row>
    <row r="874" spans="1:18" s="146" customFormat="1" ht="21" x14ac:dyDescent="0.6">
      <c r="A874" s="350" t="s">
        <v>867</v>
      </c>
      <c r="B874" s="351" t="s">
        <v>3566</v>
      </c>
      <c r="C874" s="351" t="str">
        <f>OrgTbl[[#This Row],[name333]]&amp;","&amp;OrgTbl[[#This Row],[TypeID]]</f>
        <v>เบตง,รพท.</v>
      </c>
      <c r="D874" s="351" t="str">
        <f>MID(OrgTbl[[#This Row],[name]],10,100)</f>
        <v>เบตง</v>
      </c>
      <c r="E874" s="352">
        <v>12</v>
      </c>
      <c r="F874" s="351" t="str" cm="1">
        <f t="array" ref="F874">_xlfn.IFS(OrgTbl[[#This Row],[TypeID]]="รพช.","โรงพยาบาลชุมชน",OrgTbl[[#This Row],[TypeID]]="รพศ.","โรงพยาบาลศูนย์",OrgTbl[[#This Row],[TypeID]]="รพท.","โรงพยาบาลทั่วไป")</f>
        <v>โรงพยาบาลทั่วไป</v>
      </c>
      <c r="G874" s="351" t="str">
        <f>INDEX('Org2567'!$BB$4:$BB$905,MATCH(OrgTbl[[#This Row],[code5]],'Org2567'!$D$4:$D$905,0))</f>
        <v>รพท.</v>
      </c>
      <c r="H874" s="352" t="s">
        <v>4068</v>
      </c>
      <c r="I874" s="351" t="s">
        <v>3564</v>
      </c>
      <c r="J874" s="353">
        <f>INDEX('Org2567'!$BD$4:$BD$905,MATCH(OrgTbl[[#This Row],[code5]],'Org2567'!$D$4:$D$905,0))</f>
        <v>170</v>
      </c>
      <c r="K874" s="351" t="s">
        <v>918</v>
      </c>
      <c r="L874" s="351" t="str">
        <f>INDEX('Org2567'!$BC$4:$BC$905,MATCH(OrgTbl[[#This Row],[code5]],'Org2567'!$D$4:$D$905,0))</f>
        <v>M1</v>
      </c>
      <c r="M874" s="352">
        <f>INDEX('Org2567'!$BF$4:$BF$905,MATCH(OrgTbl[[#This Row],[code5]],'Org2567'!$D$4:$D$905,0))</f>
        <v>15</v>
      </c>
      <c r="N874" s="354"/>
      <c r="O874" s="351" t="s">
        <v>3568</v>
      </c>
      <c r="P874" s="351" t="str">
        <f>INDEX('Org2567'!$BG$4:$BG$905,MATCH(OrgTbl[[#This Row],[code5]],'Org2567'!$D$4:$D$905,0))</f>
        <v>รพท.M1 B&gt;200</v>
      </c>
      <c r="Q874" s="355">
        <f>INDEX('Org2567'!$BE:$BE,MATCH(OrgTbl[[#This Row],[code5]],'Org2567'!$D:$D,0))</f>
        <v>56787</v>
      </c>
      <c r="R874" s="356"/>
    </row>
    <row r="875" spans="1:18" s="146" customFormat="1" ht="21" x14ac:dyDescent="0.6">
      <c r="A875" s="350" t="s">
        <v>870</v>
      </c>
      <c r="B875" s="351" t="s">
        <v>3575</v>
      </c>
      <c r="C875" s="351" t="str">
        <f>OrgTbl[[#This Row],[name333]]&amp;","&amp;OrgTbl[[#This Row],[TypeID]]</f>
        <v>รามัน,รพช.</v>
      </c>
      <c r="D875" s="351" t="str">
        <f>MID(OrgTbl[[#This Row],[name]],10,100)</f>
        <v>รามัน</v>
      </c>
      <c r="E875" s="352">
        <v>12</v>
      </c>
      <c r="F875" s="351" t="str" cm="1">
        <f t="array" ref="F875">_xlfn.IFS(OrgTbl[[#This Row],[TypeID]]="รพช.","โรงพยาบาลชุมชน",OrgTbl[[#This Row],[TypeID]]="รพศ.","โรงพยาบาลศูนย์",OrgTbl[[#This Row],[TypeID]]="รพท.","โรงพยาบาลทั่วไป")</f>
        <v>โรงพยาบาลชุมชน</v>
      </c>
      <c r="G875" s="351" t="str">
        <f>INDEX('Org2567'!$BB$4:$BB$905,MATCH(OrgTbl[[#This Row],[code5]],'Org2567'!$D$4:$D$905,0))</f>
        <v>รพช.</v>
      </c>
      <c r="H875" s="352" t="s">
        <v>4068</v>
      </c>
      <c r="I875" s="351" t="s">
        <v>3564</v>
      </c>
      <c r="J875" s="353">
        <f>INDEX('Org2567'!$BD$4:$BD$905,MATCH(OrgTbl[[#This Row],[code5]],'Org2567'!$D$4:$D$905,0))</f>
        <v>90</v>
      </c>
      <c r="K875" s="351" t="s">
        <v>918</v>
      </c>
      <c r="L875" s="351" t="str">
        <f>INDEX('Org2567'!$BC$4:$BC$905,MATCH(OrgTbl[[#This Row],[code5]],'Org2567'!$D$4:$D$905,0))</f>
        <v>F1</v>
      </c>
      <c r="M875" s="352">
        <f>INDEX('Org2567'!$BF$4:$BF$905,MATCH(OrgTbl[[#This Row],[code5]],'Org2567'!$D$4:$D$905,0))</f>
        <v>10</v>
      </c>
      <c r="N875" s="354"/>
      <c r="O875" s="351" t="s">
        <v>3577</v>
      </c>
      <c r="P875" s="351" t="str">
        <f>INDEX('Org2567'!$BG$4:$BG$905,MATCH(OrgTbl[[#This Row],[code5]],'Org2567'!$D$4:$D$905,0))</f>
        <v>รพช.F1 P50,000-100,000</v>
      </c>
      <c r="Q875" s="355">
        <f>INDEX('Org2567'!$BE:$BE,MATCH(OrgTbl[[#This Row],[code5]],'Org2567'!$D:$D,0))</f>
        <v>80412</v>
      </c>
      <c r="R875" s="356"/>
    </row>
    <row r="876" spans="1:18" s="146" customFormat="1" ht="21" x14ac:dyDescent="0.6">
      <c r="A876" s="350" t="s">
        <v>871</v>
      </c>
      <c r="B876" s="351" t="s">
        <v>3578</v>
      </c>
      <c r="C876" s="351" t="str">
        <f>OrgTbl[[#This Row],[name333]]&amp;","&amp;OrgTbl[[#This Row],[TypeID]]</f>
        <v>สมเด็จพระยุพราชยะหา,รพช.</v>
      </c>
      <c r="D876" s="351" t="str">
        <f>MID(OrgTbl[[#This Row],[name]],10,100)</f>
        <v>สมเด็จพระยุพราชยะหา</v>
      </c>
      <c r="E876" s="352">
        <v>12</v>
      </c>
      <c r="F876" s="351" t="str" cm="1">
        <f t="array" ref="F876">_xlfn.IFS(OrgTbl[[#This Row],[TypeID]]="รพช.","โรงพยาบาลชุมชน",OrgTbl[[#This Row],[TypeID]]="รพศ.","โรงพยาบาลศูนย์",OrgTbl[[#This Row],[TypeID]]="รพท.","โรงพยาบาลทั่วไป")</f>
        <v>โรงพยาบาลชุมชน</v>
      </c>
      <c r="G876" s="351" t="str">
        <f>INDEX('Org2567'!$BB$4:$BB$905,MATCH(OrgTbl[[#This Row],[code5]],'Org2567'!$D$4:$D$905,0))</f>
        <v>รพช.</v>
      </c>
      <c r="H876" s="352" t="s">
        <v>4068</v>
      </c>
      <c r="I876" s="351" t="s">
        <v>3564</v>
      </c>
      <c r="J876" s="353">
        <f>INDEX('Org2567'!$BD$4:$BD$905,MATCH(OrgTbl[[#This Row],[code5]],'Org2567'!$D$4:$D$905,0))</f>
        <v>90</v>
      </c>
      <c r="K876" s="351" t="s">
        <v>918</v>
      </c>
      <c r="L876" s="351" t="str">
        <f>INDEX('Org2567'!$BC$4:$BC$905,MATCH(OrgTbl[[#This Row],[code5]],'Org2567'!$D$4:$D$905,0))</f>
        <v>F1</v>
      </c>
      <c r="M876" s="352">
        <f>INDEX('Org2567'!$BF$4:$BF$905,MATCH(OrgTbl[[#This Row],[code5]],'Org2567'!$D$4:$D$905,0))</f>
        <v>10</v>
      </c>
      <c r="N876" s="354"/>
      <c r="O876" s="351" t="s">
        <v>3580</v>
      </c>
      <c r="P876" s="351" t="str">
        <f>INDEX('Org2567'!$BG$4:$BG$905,MATCH(OrgTbl[[#This Row],[code5]],'Org2567'!$D$4:$D$905,0))</f>
        <v>รพช.F1 P50,000-100,000</v>
      </c>
      <c r="Q876" s="355">
        <f>INDEX('Org2567'!$BE:$BE,MATCH(OrgTbl[[#This Row],[code5]],'Org2567'!$D:$D,0))</f>
        <v>57179</v>
      </c>
      <c r="R876" s="356"/>
    </row>
    <row r="877" spans="1:18" s="146" customFormat="1" ht="21" x14ac:dyDescent="0.6">
      <c r="A877" s="350" t="s">
        <v>873</v>
      </c>
      <c r="B877" s="351" t="s">
        <v>3584</v>
      </c>
      <c r="C877" s="351" t="str">
        <f>OrgTbl[[#This Row],[name333]]&amp;","&amp;OrgTbl[[#This Row],[TypeID]]</f>
        <v>กรงปินัง,รพช.</v>
      </c>
      <c r="D877" s="351" t="str">
        <f>MID(OrgTbl[[#This Row],[name]],10,100)</f>
        <v>กรงปินัง</v>
      </c>
      <c r="E877" s="352">
        <v>12</v>
      </c>
      <c r="F877" s="351" t="str" cm="1">
        <f t="array" ref="F877">_xlfn.IFS(OrgTbl[[#This Row],[TypeID]]="รพช.","โรงพยาบาลชุมชน",OrgTbl[[#This Row],[TypeID]]="รพศ.","โรงพยาบาลศูนย์",OrgTbl[[#This Row],[TypeID]]="รพท.","โรงพยาบาลทั่วไป")</f>
        <v>โรงพยาบาลชุมชน</v>
      </c>
      <c r="G877" s="351" t="str">
        <f>INDEX('Org2567'!$BB$4:$BB$905,MATCH(OrgTbl[[#This Row],[code5]],'Org2567'!$D$4:$D$905,0))</f>
        <v>รพช.</v>
      </c>
      <c r="H877" s="352" t="s">
        <v>4068</v>
      </c>
      <c r="I877" s="351" t="s">
        <v>3564</v>
      </c>
      <c r="J877" s="353">
        <f>INDEX('Org2567'!$BD$4:$BD$905,MATCH(OrgTbl[[#This Row],[code5]],'Org2567'!$D$4:$D$905,0))</f>
        <v>30</v>
      </c>
      <c r="K877" s="351" t="s">
        <v>918</v>
      </c>
      <c r="L877" s="351" t="str">
        <f>INDEX('Org2567'!$BC$4:$BC$905,MATCH(OrgTbl[[#This Row],[code5]],'Org2567'!$D$4:$D$905,0))</f>
        <v>F2</v>
      </c>
      <c r="M877" s="352">
        <f>INDEX('Org2567'!$BF$4:$BF$905,MATCH(OrgTbl[[#This Row],[code5]],'Org2567'!$D$4:$D$905,0))</f>
        <v>5</v>
      </c>
      <c r="N877" s="354"/>
      <c r="O877" s="351" t="s">
        <v>3586</v>
      </c>
      <c r="P877" s="351" t="str">
        <f>INDEX('Org2567'!$BG$4:$BG$905,MATCH(OrgTbl[[#This Row],[code5]],'Org2567'!$D$4:$D$905,0))</f>
        <v>รพช.F2 P&lt;=30,000</v>
      </c>
      <c r="Q877" s="355">
        <f>INDEX('Org2567'!$BE:$BE,MATCH(OrgTbl[[#This Row],[code5]],'Org2567'!$D:$D,0))</f>
        <v>26943</v>
      </c>
      <c r="R877" s="356"/>
    </row>
    <row r="878" spans="1:18" s="146" customFormat="1" ht="21" x14ac:dyDescent="0.6">
      <c r="A878" s="350" t="s">
        <v>872</v>
      </c>
      <c r="B878" s="351" t="s">
        <v>3581</v>
      </c>
      <c r="C878" s="351" t="str">
        <f>OrgTbl[[#This Row],[name333]]&amp;","&amp;OrgTbl[[#This Row],[TypeID]]</f>
        <v>กาบัง,รพช.</v>
      </c>
      <c r="D878" s="351" t="str">
        <f>MID(OrgTbl[[#This Row],[name]],10,100)</f>
        <v>กาบัง</v>
      </c>
      <c r="E878" s="352">
        <v>12</v>
      </c>
      <c r="F878" s="351" t="str" cm="1">
        <f t="array" ref="F878">_xlfn.IFS(OrgTbl[[#This Row],[TypeID]]="รพช.","โรงพยาบาลชุมชน",OrgTbl[[#This Row],[TypeID]]="รพศ.","โรงพยาบาลศูนย์",OrgTbl[[#This Row],[TypeID]]="รพท.","โรงพยาบาลทั่วไป")</f>
        <v>โรงพยาบาลชุมชน</v>
      </c>
      <c r="G878" s="351" t="str">
        <f>INDEX('Org2567'!$BB$4:$BB$905,MATCH(OrgTbl[[#This Row],[code5]],'Org2567'!$D$4:$D$905,0))</f>
        <v>รพช.</v>
      </c>
      <c r="H878" s="352" t="s">
        <v>4068</v>
      </c>
      <c r="I878" s="351" t="s">
        <v>3564</v>
      </c>
      <c r="J878" s="353">
        <f>INDEX('Org2567'!$BD$4:$BD$905,MATCH(OrgTbl[[#This Row],[code5]],'Org2567'!$D$4:$D$905,0))</f>
        <v>30</v>
      </c>
      <c r="K878" s="351" t="s">
        <v>918</v>
      </c>
      <c r="L878" s="351" t="str">
        <f>INDEX('Org2567'!$BC$4:$BC$905,MATCH(OrgTbl[[#This Row],[code5]],'Org2567'!$D$4:$D$905,0))</f>
        <v>F2</v>
      </c>
      <c r="M878" s="352">
        <f>INDEX('Org2567'!$BF$4:$BF$905,MATCH(OrgTbl[[#This Row],[code5]],'Org2567'!$D$4:$D$905,0))</f>
        <v>5</v>
      </c>
      <c r="N878" s="354"/>
      <c r="O878" s="351" t="s">
        <v>3583</v>
      </c>
      <c r="P878" s="351" t="str">
        <f>INDEX('Org2567'!$BG$4:$BG$905,MATCH(OrgTbl[[#This Row],[code5]],'Org2567'!$D$4:$D$905,0))</f>
        <v>รพช.F2 P&lt;=30,000</v>
      </c>
      <c r="Q878" s="355">
        <f>INDEX('Org2567'!$BE:$BE,MATCH(OrgTbl[[#This Row],[code5]],'Org2567'!$D:$D,0))</f>
        <v>24878</v>
      </c>
      <c r="R878" s="356"/>
    </row>
    <row r="879" spans="1:18" s="146" customFormat="1" ht="21" x14ac:dyDescent="0.6">
      <c r="A879" s="350" t="s">
        <v>869</v>
      </c>
      <c r="B879" s="351" t="s">
        <v>3572</v>
      </c>
      <c r="C879" s="351" t="str">
        <f>OrgTbl[[#This Row],[name333]]&amp;","&amp;OrgTbl[[#This Row],[TypeID]]</f>
        <v>ธารโต,รพช.</v>
      </c>
      <c r="D879" s="351" t="str">
        <f>MID(OrgTbl[[#This Row],[name]],10,100)</f>
        <v>ธารโต</v>
      </c>
      <c r="E879" s="352">
        <v>12</v>
      </c>
      <c r="F879" s="351" t="str" cm="1">
        <f t="array" ref="F879">_xlfn.IFS(OrgTbl[[#This Row],[TypeID]]="รพช.","โรงพยาบาลชุมชน",OrgTbl[[#This Row],[TypeID]]="รพศ.","โรงพยาบาลศูนย์",OrgTbl[[#This Row],[TypeID]]="รพท.","โรงพยาบาลทั่วไป")</f>
        <v>โรงพยาบาลชุมชน</v>
      </c>
      <c r="G879" s="351" t="str">
        <f>INDEX('Org2567'!$BB$4:$BB$905,MATCH(OrgTbl[[#This Row],[code5]],'Org2567'!$D$4:$D$905,0))</f>
        <v>รพช.</v>
      </c>
      <c r="H879" s="352" t="s">
        <v>4068</v>
      </c>
      <c r="I879" s="351" t="s">
        <v>3564</v>
      </c>
      <c r="J879" s="353">
        <f>INDEX('Org2567'!$BD$4:$BD$905,MATCH(OrgTbl[[#This Row],[code5]],'Org2567'!$D$4:$D$905,0))</f>
        <v>36</v>
      </c>
      <c r="K879" s="351" t="s">
        <v>918</v>
      </c>
      <c r="L879" s="351" t="str">
        <f>INDEX('Org2567'!$BC$4:$BC$905,MATCH(OrgTbl[[#This Row],[code5]],'Org2567'!$D$4:$D$905,0))</f>
        <v>F2</v>
      </c>
      <c r="M879" s="352">
        <f>INDEX('Org2567'!$BF$4:$BF$905,MATCH(OrgTbl[[#This Row],[code5]],'Org2567'!$D$4:$D$905,0))</f>
        <v>5</v>
      </c>
      <c r="N879" s="354"/>
      <c r="O879" s="351" t="s">
        <v>3574</v>
      </c>
      <c r="P879" s="351" t="str">
        <f>INDEX('Org2567'!$BG$4:$BG$905,MATCH(OrgTbl[[#This Row],[code5]],'Org2567'!$D$4:$D$905,0))</f>
        <v>รพช.F2 P&lt;=30,000</v>
      </c>
      <c r="Q879" s="355">
        <f>INDEX('Org2567'!$BE:$BE,MATCH(OrgTbl[[#This Row],[code5]],'Org2567'!$D:$D,0))</f>
        <v>22737</v>
      </c>
      <c r="R879" s="356"/>
    </row>
    <row r="880" spans="1:18" s="146" customFormat="1" ht="21" x14ac:dyDescent="0.6">
      <c r="A880" s="350" t="s">
        <v>868</v>
      </c>
      <c r="B880" s="351" t="s">
        <v>3569</v>
      </c>
      <c r="C880" s="351" t="str">
        <f>OrgTbl[[#This Row],[name333]]&amp;","&amp;OrgTbl[[#This Row],[TypeID]]</f>
        <v>บันนังสตา,รพช.</v>
      </c>
      <c r="D880" s="351" t="str">
        <f>MID(OrgTbl[[#This Row],[name]],10,100)</f>
        <v>บันนังสตา</v>
      </c>
      <c r="E880" s="352">
        <v>12</v>
      </c>
      <c r="F880" s="351" t="str" cm="1">
        <f t="array" ref="F880">_xlfn.IFS(OrgTbl[[#This Row],[TypeID]]="รพช.","โรงพยาบาลชุมชน",OrgTbl[[#This Row],[TypeID]]="รพศ.","โรงพยาบาลศูนย์",OrgTbl[[#This Row],[TypeID]]="รพท.","โรงพยาบาลทั่วไป")</f>
        <v>โรงพยาบาลชุมชน</v>
      </c>
      <c r="G880" s="351" t="str">
        <f>INDEX('Org2567'!$BB$4:$BB$905,MATCH(OrgTbl[[#This Row],[code5]],'Org2567'!$D$4:$D$905,0))</f>
        <v>รพช.</v>
      </c>
      <c r="H880" s="352" t="s">
        <v>4068</v>
      </c>
      <c r="I880" s="351" t="s">
        <v>3564</v>
      </c>
      <c r="J880" s="353">
        <f>INDEX('Org2567'!$BD$4:$BD$905,MATCH(OrgTbl[[#This Row],[code5]],'Org2567'!$D$4:$D$905,0))</f>
        <v>60</v>
      </c>
      <c r="K880" s="351" t="s">
        <v>918</v>
      </c>
      <c r="L880" s="351" t="str">
        <f>INDEX('Org2567'!$BC$4:$BC$905,MATCH(OrgTbl[[#This Row],[code5]],'Org2567'!$D$4:$D$905,0))</f>
        <v>F2</v>
      </c>
      <c r="M880" s="352">
        <f>INDEX('Org2567'!$BF$4:$BF$905,MATCH(OrgTbl[[#This Row],[code5]],'Org2567'!$D$4:$D$905,0))</f>
        <v>6</v>
      </c>
      <c r="N880" s="354"/>
      <c r="O880" s="351" t="s">
        <v>3571</v>
      </c>
      <c r="P880" s="351" t="str">
        <f>INDEX('Org2567'!$BG$4:$BG$905,MATCH(OrgTbl[[#This Row],[code5]],'Org2567'!$D$4:$D$905,0))</f>
        <v>รพช.F2 P30,000-60,000</v>
      </c>
      <c r="Q880" s="355">
        <f>INDEX('Org2567'!$BE:$BE,MATCH(OrgTbl[[#This Row],[code5]],'Org2567'!$D:$D,0))</f>
        <v>55527</v>
      </c>
      <c r="R880" s="356"/>
    </row>
    <row r="881" spans="1:18" s="146" customFormat="1" ht="21" x14ac:dyDescent="0.6">
      <c r="A881" s="350" t="s">
        <v>874</v>
      </c>
      <c r="B881" s="351" t="s">
        <v>3392</v>
      </c>
      <c r="C881" s="351" t="str">
        <f>OrgTbl[[#This Row],[name333]]&amp;","&amp;OrgTbl[[#This Row],[TypeID]]</f>
        <v>หาดใหญ่,รพศ.</v>
      </c>
      <c r="D881" s="351" t="str">
        <f>MID(OrgTbl[[#This Row],[name]],10,100)</f>
        <v>หาดใหญ่</v>
      </c>
      <c r="E881" s="352">
        <v>12</v>
      </c>
      <c r="F881" s="351" t="str" cm="1">
        <f t="array" ref="F881">_xlfn.IFS(OrgTbl[[#This Row],[TypeID]]="รพช.","โรงพยาบาลชุมชน",OrgTbl[[#This Row],[TypeID]]="รพศ.","โรงพยาบาลศูนย์",OrgTbl[[#This Row],[TypeID]]="รพท.","โรงพยาบาลทั่วไป")</f>
        <v>โรงพยาบาลศูนย์</v>
      </c>
      <c r="G881" s="351" t="str">
        <f>INDEX('Org2567'!$BB$4:$BB$905,MATCH(OrgTbl[[#This Row],[code5]],'Org2567'!$D$4:$D$905,0))</f>
        <v>รพศ.</v>
      </c>
      <c r="H881" s="352" t="s">
        <v>4069</v>
      </c>
      <c r="I881" s="351" t="s">
        <v>3394</v>
      </c>
      <c r="J881" s="353">
        <f>INDEX('Org2567'!$BD$4:$BD$905,MATCH(OrgTbl[[#This Row],[code5]],'Org2567'!$D$4:$D$905,0))</f>
        <v>797</v>
      </c>
      <c r="K881" s="351" t="s">
        <v>918</v>
      </c>
      <c r="L881" s="351" t="str">
        <f>INDEX('Org2567'!$BC$4:$BC$905,MATCH(OrgTbl[[#This Row],[code5]],'Org2567'!$D$4:$D$905,0))</f>
        <v>A</v>
      </c>
      <c r="M881" s="352">
        <f>INDEX('Org2567'!$BF$4:$BF$905,MATCH(OrgTbl[[#This Row],[code5]],'Org2567'!$D$4:$D$905,0))</f>
        <v>19</v>
      </c>
      <c r="N881" s="354"/>
      <c r="O881" s="351" t="s">
        <v>3395</v>
      </c>
      <c r="P881" s="351" t="str">
        <f>INDEX('Org2567'!$BG$4:$BG$905,MATCH(OrgTbl[[#This Row],[code5]],'Org2567'!$D$4:$D$905,0))</f>
        <v>รพศ.A B&gt;700to1000</v>
      </c>
      <c r="Q881" s="355">
        <f>INDEX('Org2567'!$BE:$BE,MATCH(OrgTbl[[#This Row],[code5]],'Org2567'!$D:$D,0))</f>
        <v>266873</v>
      </c>
      <c r="R881" s="356"/>
    </row>
    <row r="882" spans="1:18" s="146" customFormat="1" ht="21" x14ac:dyDescent="0.6">
      <c r="A882" s="350" t="s">
        <v>875</v>
      </c>
      <c r="B882" s="351" t="s">
        <v>3396</v>
      </c>
      <c r="C882" s="351" t="str">
        <f>OrgTbl[[#This Row],[name333]]&amp;","&amp;OrgTbl[[#This Row],[TypeID]]</f>
        <v>สงขลา,รพท.</v>
      </c>
      <c r="D882" s="351" t="str">
        <f>MID(OrgTbl[[#This Row],[name]],10,100)</f>
        <v>สงขลา</v>
      </c>
      <c r="E882" s="352">
        <v>12</v>
      </c>
      <c r="F882" s="351" t="str" cm="1">
        <f t="array" ref="F882">_xlfn.IFS(OrgTbl[[#This Row],[TypeID]]="รพช.","โรงพยาบาลชุมชน",OrgTbl[[#This Row],[TypeID]]="รพศ.","โรงพยาบาลศูนย์",OrgTbl[[#This Row],[TypeID]]="รพท.","โรงพยาบาลทั่วไป")</f>
        <v>โรงพยาบาลทั่วไป</v>
      </c>
      <c r="G882" s="351" t="str">
        <f>INDEX('Org2567'!$BB$4:$BB$905,MATCH(OrgTbl[[#This Row],[code5]],'Org2567'!$D$4:$D$905,0))</f>
        <v>รพท.</v>
      </c>
      <c r="H882" s="352" t="s">
        <v>4069</v>
      </c>
      <c r="I882" s="351" t="s">
        <v>3394</v>
      </c>
      <c r="J882" s="353">
        <f>INDEX('Org2567'!$BD$4:$BD$905,MATCH(OrgTbl[[#This Row],[code5]],'Org2567'!$D$4:$D$905,0))</f>
        <v>508</v>
      </c>
      <c r="K882" s="351" t="s">
        <v>918</v>
      </c>
      <c r="L882" s="351" t="str">
        <f>INDEX('Org2567'!$BC$4:$BC$905,MATCH(OrgTbl[[#This Row],[code5]],'Org2567'!$D$4:$D$905,0))</f>
        <v>S</v>
      </c>
      <c r="M882" s="352">
        <f>INDEX('Org2567'!$BF$4:$BF$905,MATCH(OrgTbl[[#This Row],[code5]],'Org2567'!$D$4:$D$905,0))</f>
        <v>17</v>
      </c>
      <c r="N882" s="354"/>
      <c r="O882" s="351" t="s">
        <v>3398</v>
      </c>
      <c r="P882" s="351" t="str">
        <f>INDEX('Org2567'!$BG$4:$BG$905,MATCH(OrgTbl[[#This Row],[code5]],'Org2567'!$D$4:$D$905,0))</f>
        <v>รพท.S B&gt;400</v>
      </c>
      <c r="Q882" s="355">
        <f>INDEX('Org2567'!$BE:$BE,MATCH(OrgTbl[[#This Row],[code5]],'Org2567'!$D:$D,0))</f>
        <v>161267</v>
      </c>
      <c r="R882" s="356"/>
    </row>
    <row r="883" spans="1:18" s="146" customFormat="1" ht="21" x14ac:dyDescent="0.6">
      <c r="A883" s="350" t="s">
        <v>878</v>
      </c>
      <c r="B883" s="351" t="s">
        <v>3994</v>
      </c>
      <c r="C883" s="351" t="str">
        <f>OrgTbl[[#This Row],[name333]]&amp;","&amp;OrgTbl[[#This Row],[TypeID]]</f>
        <v>สมเด็จพระบรมราชินีนาถ ณ อำเภอนาทวี,รพช.</v>
      </c>
      <c r="D883" s="351" t="str">
        <f>MID(OrgTbl[[#This Row],[name]],10,100)</f>
        <v>สมเด็จพระบรมราชินีนาถ ณ อำเภอนาทวี</v>
      </c>
      <c r="E883" s="352">
        <v>12</v>
      </c>
      <c r="F883" s="351" t="str" cm="1">
        <f t="array" ref="F883">_xlfn.IFS(OrgTbl[[#This Row],[TypeID]]="รพช.","โรงพยาบาลชุมชน",OrgTbl[[#This Row],[TypeID]]="รพศ.","โรงพยาบาลศูนย์",OrgTbl[[#This Row],[TypeID]]="รพท.","โรงพยาบาลทั่วไป")</f>
        <v>โรงพยาบาลชุมชน</v>
      </c>
      <c r="G883" s="351" t="str">
        <f>INDEX('Org2567'!$BB$4:$BB$905,MATCH(OrgTbl[[#This Row],[code5]],'Org2567'!$D$4:$D$905,0))</f>
        <v>รพช.</v>
      </c>
      <c r="H883" s="352" t="s">
        <v>4069</v>
      </c>
      <c r="I883" s="351" t="s">
        <v>3394</v>
      </c>
      <c r="J883" s="353">
        <f>INDEX('Org2567'!$BD$4:$BD$905,MATCH(OrgTbl[[#This Row],[code5]],'Org2567'!$D$4:$D$905,0))</f>
        <v>150</v>
      </c>
      <c r="K883" s="351" t="s">
        <v>918</v>
      </c>
      <c r="L883" s="351" t="str">
        <f>INDEX('Org2567'!$BC$4:$BC$905,MATCH(OrgTbl[[#This Row],[code5]],'Org2567'!$D$4:$D$905,0))</f>
        <v>M2</v>
      </c>
      <c r="M883" s="352">
        <f>INDEX('Org2567'!$BF$4:$BF$905,MATCH(OrgTbl[[#This Row],[code5]],'Org2567'!$D$4:$D$905,0))</f>
        <v>13</v>
      </c>
      <c r="N883" s="354"/>
      <c r="O883" s="351" t="s">
        <v>3405</v>
      </c>
      <c r="P883" s="351" t="str">
        <f>INDEX('Org2567'!$BG$4:$BG$905,MATCH(OrgTbl[[#This Row],[code5]],'Org2567'!$D$4:$D$905,0))</f>
        <v>รพช.M2 B&gt;100</v>
      </c>
      <c r="Q883" s="355">
        <f>INDEX('Org2567'!$BE:$BE,MATCH(OrgTbl[[#This Row],[code5]],'Org2567'!$D:$D,0))</f>
        <v>61515</v>
      </c>
      <c r="R883" s="356"/>
    </row>
    <row r="884" spans="1:18" s="146" customFormat="1" ht="21" x14ac:dyDescent="0.6">
      <c r="A884" s="350" t="s">
        <v>877</v>
      </c>
      <c r="B884" s="351" t="s">
        <v>3402</v>
      </c>
      <c r="C884" s="351" t="str">
        <f>OrgTbl[[#This Row],[name333]]&amp;","&amp;OrgTbl[[#This Row],[TypeID]]</f>
        <v>จะนะ,รพช.</v>
      </c>
      <c r="D884" s="351" t="str">
        <f>MID(OrgTbl[[#This Row],[name]],10,100)</f>
        <v>จะนะ</v>
      </c>
      <c r="E884" s="352">
        <v>12</v>
      </c>
      <c r="F884" s="351" t="str" cm="1">
        <f t="array" ref="F884">_xlfn.IFS(OrgTbl[[#This Row],[TypeID]]="รพช.","โรงพยาบาลชุมชน",OrgTbl[[#This Row],[TypeID]]="รพศ.","โรงพยาบาลศูนย์",OrgTbl[[#This Row],[TypeID]]="รพท.","โรงพยาบาลทั่วไป")</f>
        <v>โรงพยาบาลชุมชน</v>
      </c>
      <c r="G884" s="351" t="str">
        <f>INDEX('Org2567'!$BB$4:$BB$905,MATCH(OrgTbl[[#This Row],[code5]],'Org2567'!$D$4:$D$905,0))</f>
        <v>รพช.</v>
      </c>
      <c r="H884" s="352" t="s">
        <v>4069</v>
      </c>
      <c r="I884" s="351" t="s">
        <v>3394</v>
      </c>
      <c r="J884" s="353">
        <f>INDEX('Org2567'!$BD$4:$BD$905,MATCH(OrgTbl[[#This Row],[code5]],'Org2567'!$D$4:$D$905,0))</f>
        <v>64</v>
      </c>
      <c r="K884" s="351" t="s">
        <v>918</v>
      </c>
      <c r="L884" s="351" t="str">
        <f>INDEX('Org2567'!$BC$4:$BC$905,MATCH(OrgTbl[[#This Row],[code5]],'Org2567'!$D$4:$D$905,0))</f>
        <v>F1</v>
      </c>
      <c r="M884" s="352">
        <f>INDEX('Org2567'!$BF$4:$BF$905,MATCH(OrgTbl[[#This Row],[code5]],'Org2567'!$D$4:$D$905,0))</f>
        <v>10</v>
      </c>
      <c r="N884" s="354"/>
      <c r="O884" s="351" t="s">
        <v>3404</v>
      </c>
      <c r="P884" s="351" t="str">
        <f>INDEX('Org2567'!$BG$4:$BG$905,MATCH(OrgTbl[[#This Row],[code5]],'Org2567'!$D$4:$D$905,0))</f>
        <v>รพช.F1 P50,000-100,000</v>
      </c>
      <c r="Q884" s="355">
        <f>INDEX('Org2567'!$BE:$BE,MATCH(OrgTbl[[#This Row],[code5]],'Org2567'!$D:$D,0))</f>
        <v>69185</v>
      </c>
      <c r="R884" s="356"/>
    </row>
    <row r="885" spans="1:18" s="146" customFormat="1" ht="21" x14ac:dyDescent="0.6">
      <c r="A885" s="350" t="s">
        <v>879</v>
      </c>
      <c r="B885" s="351" t="s">
        <v>3406</v>
      </c>
      <c r="C885" s="351" t="str">
        <f>OrgTbl[[#This Row],[name333]]&amp;","&amp;OrgTbl[[#This Row],[TypeID]]</f>
        <v>เทพา,รพช.</v>
      </c>
      <c r="D885" s="351" t="str">
        <f>MID(OrgTbl[[#This Row],[name]],10,100)</f>
        <v>เทพา</v>
      </c>
      <c r="E885" s="352">
        <v>12</v>
      </c>
      <c r="F885" s="351" t="str" cm="1">
        <f t="array" ref="F885">_xlfn.IFS(OrgTbl[[#This Row],[TypeID]]="รพช.","โรงพยาบาลชุมชน",OrgTbl[[#This Row],[TypeID]]="รพศ.","โรงพยาบาลศูนย์",OrgTbl[[#This Row],[TypeID]]="รพท.","โรงพยาบาลทั่วไป")</f>
        <v>โรงพยาบาลชุมชน</v>
      </c>
      <c r="G885" s="351" t="str">
        <f>INDEX('Org2567'!$BB$4:$BB$905,MATCH(OrgTbl[[#This Row],[code5]],'Org2567'!$D$4:$D$905,0))</f>
        <v>รพช.</v>
      </c>
      <c r="H885" s="352" t="s">
        <v>4069</v>
      </c>
      <c r="I885" s="351" t="s">
        <v>3394</v>
      </c>
      <c r="J885" s="353">
        <f>INDEX('Org2567'!$BD$4:$BD$905,MATCH(OrgTbl[[#This Row],[code5]],'Org2567'!$D$4:$D$905,0))</f>
        <v>60</v>
      </c>
      <c r="K885" s="351" t="s">
        <v>918</v>
      </c>
      <c r="L885" s="351" t="str">
        <f>INDEX('Org2567'!$BC$4:$BC$905,MATCH(OrgTbl[[#This Row],[code5]],'Org2567'!$D$4:$D$905,0))</f>
        <v>F1</v>
      </c>
      <c r="M885" s="352">
        <f>INDEX('Org2567'!$BF$4:$BF$905,MATCH(OrgTbl[[#This Row],[code5]],'Org2567'!$D$4:$D$905,0))</f>
        <v>10</v>
      </c>
      <c r="N885" s="354"/>
      <c r="O885" s="351" t="s">
        <v>3408</v>
      </c>
      <c r="P885" s="351" t="str">
        <f>INDEX('Org2567'!$BG$4:$BG$905,MATCH(OrgTbl[[#This Row],[code5]],'Org2567'!$D$4:$D$905,0))</f>
        <v>รพช.F1 P50,000-100,000</v>
      </c>
      <c r="Q885" s="355">
        <f>INDEX('Org2567'!$BE:$BE,MATCH(OrgTbl[[#This Row],[code5]],'Org2567'!$D:$D,0))</f>
        <v>61346</v>
      </c>
      <c r="R885" s="356"/>
    </row>
    <row r="886" spans="1:18" s="146" customFormat="1" ht="21" x14ac:dyDescent="0.6">
      <c r="A886" s="350" t="s">
        <v>881</v>
      </c>
      <c r="B886" s="351" t="s">
        <v>3412</v>
      </c>
      <c r="C886" s="351" t="str">
        <f>OrgTbl[[#This Row],[name333]]&amp;","&amp;OrgTbl[[#This Row],[TypeID]]</f>
        <v>ระโนด,รพช.</v>
      </c>
      <c r="D886" s="351" t="str">
        <f>MID(OrgTbl[[#This Row],[name]],10,100)</f>
        <v>ระโนด</v>
      </c>
      <c r="E886" s="352">
        <v>12</v>
      </c>
      <c r="F886" s="351" t="str" cm="1">
        <f t="array" ref="F886">_xlfn.IFS(OrgTbl[[#This Row],[TypeID]]="รพช.","โรงพยาบาลชุมชน",OrgTbl[[#This Row],[TypeID]]="รพศ.","โรงพยาบาลศูนย์",OrgTbl[[#This Row],[TypeID]]="รพท.","โรงพยาบาลทั่วไป")</f>
        <v>โรงพยาบาลชุมชน</v>
      </c>
      <c r="G886" s="351" t="str">
        <f>INDEX('Org2567'!$BB$4:$BB$905,MATCH(OrgTbl[[#This Row],[code5]],'Org2567'!$D$4:$D$905,0))</f>
        <v>รพช.</v>
      </c>
      <c r="H886" s="352" t="s">
        <v>4069</v>
      </c>
      <c r="I886" s="351" t="s">
        <v>3394</v>
      </c>
      <c r="J886" s="353">
        <f>INDEX('Org2567'!$BD$4:$BD$905,MATCH(OrgTbl[[#This Row],[code5]],'Org2567'!$D$4:$D$905,0))</f>
        <v>62</v>
      </c>
      <c r="K886" s="351" t="s">
        <v>923</v>
      </c>
      <c r="L886" s="351" t="str">
        <f>INDEX('Org2567'!$BC$4:$BC$905,MATCH(OrgTbl[[#This Row],[code5]],'Org2567'!$D$4:$D$905,0))</f>
        <v>F1</v>
      </c>
      <c r="M886" s="352">
        <f>INDEX('Org2567'!$BF$4:$BF$905,MATCH(OrgTbl[[#This Row],[code5]],'Org2567'!$D$4:$D$905,0))</f>
        <v>9</v>
      </c>
      <c r="N886" s="354"/>
      <c r="O886" s="351" t="s">
        <v>3414</v>
      </c>
      <c r="P886" s="351" t="str">
        <f>INDEX('Org2567'!$BG$4:$BG$905,MATCH(OrgTbl[[#This Row],[code5]],'Org2567'!$D$4:$D$905,0))</f>
        <v>รพช.F1 P&lt;=50,000</v>
      </c>
      <c r="Q886" s="355">
        <f>INDEX('Org2567'!$BE:$BE,MATCH(OrgTbl[[#This Row],[code5]],'Org2567'!$D:$D,0))</f>
        <v>46762</v>
      </c>
      <c r="R886" s="356"/>
    </row>
    <row r="887" spans="1:18" s="146" customFormat="1" ht="21" x14ac:dyDescent="0.6">
      <c r="A887" s="350" t="s">
        <v>884</v>
      </c>
      <c r="B887" s="351" t="s">
        <v>3421</v>
      </c>
      <c r="C887" s="351" t="str">
        <f>OrgTbl[[#This Row],[name333]]&amp;","&amp;OrgTbl[[#This Row],[TypeID]]</f>
        <v>สะเดา,รพช.</v>
      </c>
      <c r="D887" s="351" t="str">
        <f>MID(OrgTbl[[#This Row],[name]],10,100)</f>
        <v>สะเดา</v>
      </c>
      <c r="E887" s="352">
        <v>12</v>
      </c>
      <c r="F887" s="351" t="str" cm="1">
        <f t="array" ref="F887">_xlfn.IFS(OrgTbl[[#This Row],[TypeID]]="รพช.","โรงพยาบาลชุมชน",OrgTbl[[#This Row],[TypeID]]="รพศ.","โรงพยาบาลศูนย์",OrgTbl[[#This Row],[TypeID]]="รพท.","โรงพยาบาลทั่วไป")</f>
        <v>โรงพยาบาลชุมชน</v>
      </c>
      <c r="G887" s="351" t="str">
        <f>INDEX('Org2567'!$BB$4:$BB$905,MATCH(OrgTbl[[#This Row],[code5]],'Org2567'!$D$4:$D$905,0))</f>
        <v>รพช.</v>
      </c>
      <c r="H887" s="352" t="s">
        <v>4069</v>
      </c>
      <c r="I887" s="351" t="s">
        <v>3394</v>
      </c>
      <c r="J887" s="353">
        <f>INDEX('Org2567'!$BD$4:$BD$905,MATCH(OrgTbl[[#This Row],[code5]],'Org2567'!$D$4:$D$905,0))</f>
        <v>74</v>
      </c>
      <c r="K887" s="351" t="s">
        <v>918</v>
      </c>
      <c r="L887" s="351" t="str">
        <f>INDEX('Org2567'!$BC$4:$BC$905,MATCH(OrgTbl[[#This Row],[code5]],'Org2567'!$D$4:$D$905,0))</f>
        <v>F1</v>
      </c>
      <c r="M887" s="352">
        <f>INDEX('Org2567'!$BF$4:$BF$905,MATCH(OrgTbl[[#This Row],[code5]],'Org2567'!$D$4:$D$905,0))</f>
        <v>10</v>
      </c>
      <c r="N887" s="354"/>
      <c r="O887" s="351" t="s">
        <v>3423</v>
      </c>
      <c r="P887" s="351" t="str">
        <f>INDEX('Org2567'!$BG$4:$BG$905,MATCH(OrgTbl[[#This Row],[code5]],'Org2567'!$D$4:$D$905,0))</f>
        <v>รพช.F1 P50,000-100,000</v>
      </c>
      <c r="Q887" s="355">
        <f>INDEX('Org2567'!$BE:$BE,MATCH(OrgTbl[[#This Row],[code5]],'Org2567'!$D:$D,0))</f>
        <v>57698</v>
      </c>
      <c r="R887" s="356"/>
    </row>
    <row r="888" spans="1:18" s="146" customFormat="1" ht="21" x14ac:dyDescent="0.6">
      <c r="A888" s="350" t="s">
        <v>882</v>
      </c>
      <c r="B888" s="351" t="s">
        <v>3415</v>
      </c>
      <c r="C888" s="351" t="str">
        <f>OrgTbl[[#This Row],[name333]]&amp;","&amp;OrgTbl[[#This Row],[TypeID]]</f>
        <v>กระแสสินธุ์,รพช.</v>
      </c>
      <c r="D888" s="351" t="str">
        <f>MID(OrgTbl[[#This Row],[name]],10,100)</f>
        <v>กระแสสินธุ์</v>
      </c>
      <c r="E888" s="352">
        <v>12</v>
      </c>
      <c r="F888" s="351" t="str" cm="1">
        <f t="array" ref="F888">_xlfn.IFS(OrgTbl[[#This Row],[TypeID]]="รพช.","โรงพยาบาลชุมชน",OrgTbl[[#This Row],[TypeID]]="รพศ.","โรงพยาบาลศูนย์",OrgTbl[[#This Row],[TypeID]]="รพท.","โรงพยาบาลทั่วไป")</f>
        <v>โรงพยาบาลชุมชน</v>
      </c>
      <c r="G888" s="351" t="str">
        <f>INDEX('Org2567'!$BB$4:$BB$905,MATCH(OrgTbl[[#This Row],[code5]],'Org2567'!$D$4:$D$905,0))</f>
        <v>รพช.</v>
      </c>
      <c r="H888" s="352" t="s">
        <v>4069</v>
      </c>
      <c r="I888" s="351" t="s">
        <v>3394</v>
      </c>
      <c r="J888" s="353">
        <f>INDEX('Org2567'!$BD$4:$BD$905,MATCH(OrgTbl[[#This Row],[code5]],'Org2567'!$D$4:$D$905,0))</f>
        <v>30</v>
      </c>
      <c r="K888" s="351" t="s">
        <v>918</v>
      </c>
      <c r="L888" s="351" t="str">
        <f>INDEX('Org2567'!$BC$4:$BC$905,MATCH(OrgTbl[[#This Row],[code5]],'Org2567'!$D$4:$D$905,0))</f>
        <v>F2</v>
      </c>
      <c r="M888" s="352">
        <f>INDEX('Org2567'!$BF$4:$BF$905,MATCH(OrgTbl[[#This Row],[code5]],'Org2567'!$D$4:$D$905,0))</f>
        <v>5</v>
      </c>
      <c r="N888" s="354"/>
      <c r="O888" s="351" t="s">
        <v>3417</v>
      </c>
      <c r="P888" s="351" t="str">
        <f>INDEX('Org2567'!$BG$4:$BG$905,MATCH(OrgTbl[[#This Row],[code5]],'Org2567'!$D$4:$D$905,0))</f>
        <v>รพช.F2 P&lt;=30,000</v>
      </c>
      <c r="Q888" s="355">
        <f>INDEX('Org2567'!$BE:$BE,MATCH(OrgTbl[[#This Row],[code5]],'Org2567'!$D:$D,0))</f>
        <v>9862</v>
      </c>
      <c r="R888" s="356"/>
    </row>
    <row r="889" spans="1:18" s="146" customFormat="1" ht="21" x14ac:dyDescent="0.6">
      <c r="A889" s="350" t="s">
        <v>890</v>
      </c>
      <c r="B889" s="351" t="s">
        <v>3439</v>
      </c>
      <c r="C889" s="351" t="str">
        <f>OrgTbl[[#This Row],[name333]]&amp;","&amp;OrgTbl[[#This Row],[TypeID]]</f>
        <v>คลองหอยโข่ง,รพช.</v>
      </c>
      <c r="D889" s="351" t="str">
        <f>MID(OrgTbl[[#This Row],[name]],10,100)</f>
        <v>คลองหอยโข่ง</v>
      </c>
      <c r="E889" s="352">
        <v>12</v>
      </c>
      <c r="F889" s="351" t="str" cm="1">
        <f t="array" ref="F889">_xlfn.IFS(OrgTbl[[#This Row],[TypeID]]="รพช.","โรงพยาบาลชุมชน",OrgTbl[[#This Row],[TypeID]]="รพศ.","โรงพยาบาลศูนย์",OrgTbl[[#This Row],[TypeID]]="รพท.","โรงพยาบาลทั่วไป")</f>
        <v>โรงพยาบาลชุมชน</v>
      </c>
      <c r="G889" s="351" t="str">
        <f>INDEX('Org2567'!$BB$4:$BB$905,MATCH(OrgTbl[[#This Row],[code5]],'Org2567'!$D$4:$D$905,0))</f>
        <v>รพช.</v>
      </c>
      <c r="H889" s="352" t="s">
        <v>4069</v>
      </c>
      <c r="I889" s="351" t="s">
        <v>3394</v>
      </c>
      <c r="J889" s="353">
        <f>INDEX('Org2567'!$BD$4:$BD$905,MATCH(OrgTbl[[#This Row],[code5]],'Org2567'!$D$4:$D$905,0))</f>
        <v>30</v>
      </c>
      <c r="K889" s="351" t="s">
        <v>918</v>
      </c>
      <c r="L889" s="351" t="str">
        <f>INDEX('Org2567'!$BC$4:$BC$905,MATCH(OrgTbl[[#This Row],[code5]],'Org2567'!$D$4:$D$905,0))</f>
        <v>F2</v>
      </c>
      <c r="M889" s="352">
        <f>INDEX('Org2567'!$BF$4:$BF$905,MATCH(OrgTbl[[#This Row],[code5]],'Org2567'!$D$4:$D$905,0))</f>
        <v>5</v>
      </c>
      <c r="N889" s="354"/>
      <c r="O889" s="351" t="s">
        <v>3441</v>
      </c>
      <c r="P889" s="351" t="str">
        <f>INDEX('Org2567'!$BG$4:$BG$905,MATCH(OrgTbl[[#This Row],[code5]],'Org2567'!$D$4:$D$905,0))</f>
        <v>รพช.F2 P&lt;=30,000</v>
      </c>
      <c r="Q889" s="355">
        <f>INDEX('Org2567'!$BE:$BE,MATCH(OrgTbl[[#This Row],[code5]],'Org2567'!$D:$D,0))</f>
        <v>17634</v>
      </c>
      <c r="R889" s="356"/>
    </row>
    <row r="890" spans="1:18" s="146" customFormat="1" ht="21" x14ac:dyDescent="0.6">
      <c r="A890" s="350" t="s">
        <v>886</v>
      </c>
      <c r="B890" s="351" t="s">
        <v>3427</v>
      </c>
      <c r="C890" s="351" t="str">
        <f>OrgTbl[[#This Row],[name333]]&amp;","&amp;OrgTbl[[#This Row],[TypeID]]</f>
        <v>ควนเนียง,รพช.</v>
      </c>
      <c r="D890" s="351" t="str">
        <f>MID(OrgTbl[[#This Row],[name]],10,100)</f>
        <v>ควนเนียง</v>
      </c>
      <c r="E890" s="352">
        <v>12</v>
      </c>
      <c r="F890" s="351" t="str" cm="1">
        <f t="array" ref="F890">_xlfn.IFS(OrgTbl[[#This Row],[TypeID]]="รพช.","โรงพยาบาลชุมชน",OrgTbl[[#This Row],[TypeID]]="รพศ.","โรงพยาบาลศูนย์",OrgTbl[[#This Row],[TypeID]]="รพท.","โรงพยาบาลทั่วไป")</f>
        <v>โรงพยาบาลชุมชน</v>
      </c>
      <c r="G890" s="351" t="str">
        <f>INDEX('Org2567'!$BB$4:$BB$905,MATCH(OrgTbl[[#This Row],[code5]],'Org2567'!$D$4:$D$905,0))</f>
        <v>รพช.</v>
      </c>
      <c r="H890" s="352" t="s">
        <v>4069</v>
      </c>
      <c r="I890" s="351" t="s">
        <v>3394</v>
      </c>
      <c r="J890" s="353">
        <f>INDEX('Org2567'!$BD$4:$BD$905,MATCH(OrgTbl[[#This Row],[code5]],'Org2567'!$D$4:$D$905,0))</f>
        <v>39</v>
      </c>
      <c r="K890" s="351" t="s">
        <v>918</v>
      </c>
      <c r="L890" s="351" t="str">
        <f>INDEX('Org2567'!$BC$4:$BC$905,MATCH(OrgTbl[[#This Row],[code5]],'Org2567'!$D$4:$D$905,0))</f>
        <v>F2</v>
      </c>
      <c r="M890" s="352">
        <f>INDEX('Org2567'!$BF$4:$BF$905,MATCH(OrgTbl[[#This Row],[code5]],'Org2567'!$D$4:$D$905,0))</f>
        <v>5</v>
      </c>
      <c r="N890" s="354"/>
      <c r="O890" s="351" t="s">
        <v>3429</v>
      </c>
      <c r="P890" s="351" t="str">
        <f>INDEX('Org2567'!$BG$4:$BG$905,MATCH(OrgTbl[[#This Row],[code5]],'Org2567'!$D$4:$D$905,0))</f>
        <v>รพช.F2 P&lt;=30,000</v>
      </c>
      <c r="Q890" s="355">
        <f>INDEX('Org2567'!$BE:$BE,MATCH(OrgTbl[[#This Row],[code5]],'Org2567'!$D:$D,0))</f>
        <v>25173</v>
      </c>
      <c r="R890" s="356"/>
    </row>
    <row r="891" spans="1:18" s="146" customFormat="1" ht="21" x14ac:dyDescent="0.6">
      <c r="A891" s="350" t="s">
        <v>885</v>
      </c>
      <c r="B891" s="351" t="s">
        <v>3424</v>
      </c>
      <c r="C891" s="351" t="str">
        <f>OrgTbl[[#This Row],[name333]]&amp;","&amp;OrgTbl[[#This Row],[TypeID]]</f>
        <v>นาหม่อม,รพช.</v>
      </c>
      <c r="D891" s="351" t="str">
        <f>MID(OrgTbl[[#This Row],[name]],10,100)</f>
        <v>นาหม่อม</v>
      </c>
      <c r="E891" s="352">
        <v>12</v>
      </c>
      <c r="F891" s="351" t="str" cm="1">
        <f t="array" ref="F891">_xlfn.IFS(OrgTbl[[#This Row],[TypeID]]="รพช.","โรงพยาบาลชุมชน",OrgTbl[[#This Row],[TypeID]]="รพศ.","โรงพยาบาลศูนย์",OrgTbl[[#This Row],[TypeID]]="รพท.","โรงพยาบาลทั่วไป")</f>
        <v>โรงพยาบาลชุมชน</v>
      </c>
      <c r="G891" s="351" t="str">
        <f>INDEX('Org2567'!$BB$4:$BB$905,MATCH(OrgTbl[[#This Row],[code5]],'Org2567'!$D$4:$D$905,0))</f>
        <v>รพช.</v>
      </c>
      <c r="H891" s="352" t="s">
        <v>4069</v>
      </c>
      <c r="I891" s="351" t="s">
        <v>3394</v>
      </c>
      <c r="J891" s="353">
        <f>INDEX('Org2567'!$BD$4:$BD$905,MATCH(OrgTbl[[#This Row],[code5]],'Org2567'!$D$4:$D$905,0))</f>
        <v>30</v>
      </c>
      <c r="K891" s="351" t="s">
        <v>918</v>
      </c>
      <c r="L891" s="351" t="str">
        <f>INDEX('Org2567'!$BC$4:$BC$905,MATCH(OrgTbl[[#This Row],[code5]],'Org2567'!$D$4:$D$905,0))</f>
        <v>F2</v>
      </c>
      <c r="M891" s="352">
        <f>INDEX('Org2567'!$BF$4:$BF$905,MATCH(OrgTbl[[#This Row],[code5]],'Org2567'!$D$4:$D$905,0))</f>
        <v>5</v>
      </c>
      <c r="N891" s="354"/>
      <c r="O891" s="351" t="s">
        <v>3426</v>
      </c>
      <c r="P891" s="351" t="str">
        <f>INDEX('Org2567'!$BG$4:$BG$905,MATCH(OrgTbl[[#This Row],[code5]],'Org2567'!$D$4:$D$905,0))</f>
        <v>รพช.F2 P&lt;=30,000</v>
      </c>
      <c r="Q891" s="355">
        <f>INDEX('Org2567'!$BE:$BE,MATCH(OrgTbl[[#This Row],[code5]],'Org2567'!$D:$D,0))</f>
        <v>15027</v>
      </c>
      <c r="R891" s="356"/>
    </row>
    <row r="892" spans="1:18" s="146" customFormat="1" ht="21" x14ac:dyDescent="0.6">
      <c r="A892" s="350" t="s">
        <v>888</v>
      </c>
      <c r="B892" s="351" t="s">
        <v>3433</v>
      </c>
      <c r="C892" s="351" t="str">
        <f>OrgTbl[[#This Row],[name333]]&amp;","&amp;OrgTbl[[#This Row],[TypeID]]</f>
        <v>บางกล่ำ,รพช.</v>
      </c>
      <c r="D892" s="351" t="str">
        <f>MID(OrgTbl[[#This Row],[name]],10,100)</f>
        <v>บางกล่ำ</v>
      </c>
      <c r="E892" s="352">
        <v>12</v>
      </c>
      <c r="F892" s="351" t="str" cm="1">
        <f t="array" ref="F892">_xlfn.IFS(OrgTbl[[#This Row],[TypeID]]="รพช.","โรงพยาบาลชุมชน",OrgTbl[[#This Row],[TypeID]]="รพศ.","โรงพยาบาลศูนย์",OrgTbl[[#This Row],[TypeID]]="รพท.","โรงพยาบาลทั่วไป")</f>
        <v>โรงพยาบาลชุมชน</v>
      </c>
      <c r="G892" s="351" t="str">
        <f>INDEX('Org2567'!$BB$4:$BB$905,MATCH(OrgTbl[[#This Row],[code5]],'Org2567'!$D$4:$D$905,0))</f>
        <v>รพช.</v>
      </c>
      <c r="H892" s="352" t="s">
        <v>4069</v>
      </c>
      <c r="I892" s="351" t="s">
        <v>3394</v>
      </c>
      <c r="J892" s="353">
        <f>INDEX('Org2567'!$BD$4:$BD$905,MATCH(OrgTbl[[#This Row],[code5]],'Org2567'!$D$4:$D$905,0))</f>
        <v>40</v>
      </c>
      <c r="K892" s="351" t="s">
        <v>918</v>
      </c>
      <c r="L892" s="351" t="str">
        <f>INDEX('Org2567'!$BC$4:$BC$905,MATCH(OrgTbl[[#This Row],[code5]],'Org2567'!$D$4:$D$905,0))</f>
        <v>F2</v>
      </c>
      <c r="M892" s="352">
        <f>INDEX('Org2567'!$BF$4:$BF$905,MATCH(OrgTbl[[#This Row],[code5]],'Org2567'!$D$4:$D$905,0))</f>
        <v>5</v>
      </c>
      <c r="N892" s="354"/>
      <c r="O892" s="351" t="s">
        <v>3435</v>
      </c>
      <c r="P892" s="351" t="str">
        <f>INDEX('Org2567'!$BG$4:$BG$905,MATCH(OrgTbl[[#This Row],[code5]],'Org2567'!$D$4:$D$905,0))</f>
        <v>รพช.F2 P&lt;=30,000</v>
      </c>
      <c r="Q892" s="355">
        <f>INDEX('Org2567'!$BE:$BE,MATCH(OrgTbl[[#This Row],[code5]],'Org2567'!$D:$D,0))</f>
        <v>20786</v>
      </c>
      <c r="R892" s="356"/>
    </row>
    <row r="893" spans="1:18" s="146" customFormat="1" ht="21" x14ac:dyDescent="0.6">
      <c r="A893" s="350" t="s">
        <v>887</v>
      </c>
      <c r="B893" s="351" t="s">
        <v>3430</v>
      </c>
      <c r="C893" s="351" t="str">
        <f>OrgTbl[[#This Row],[name333]]&amp;","&amp;OrgTbl[[#This Row],[TypeID]]</f>
        <v>ปาดังเบซาร์,รพช.</v>
      </c>
      <c r="D893" s="351" t="str">
        <f>MID(OrgTbl[[#This Row],[name]],10,100)</f>
        <v>ปาดังเบซาร์</v>
      </c>
      <c r="E893" s="352">
        <v>12</v>
      </c>
      <c r="F893" s="351" t="str" cm="1">
        <f t="array" ref="F893">_xlfn.IFS(OrgTbl[[#This Row],[TypeID]]="รพช.","โรงพยาบาลชุมชน",OrgTbl[[#This Row],[TypeID]]="รพศ.","โรงพยาบาลศูนย์",OrgTbl[[#This Row],[TypeID]]="รพท.","โรงพยาบาลทั่วไป")</f>
        <v>โรงพยาบาลชุมชน</v>
      </c>
      <c r="G893" s="351" t="str">
        <f>INDEX('Org2567'!$BB$4:$BB$905,MATCH(OrgTbl[[#This Row],[code5]],'Org2567'!$D$4:$D$905,0))</f>
        <v>รพช.</v>
      </c>
      <c r="H893" s="352" t="s">
        <v>4069</v>
      </c>
      <c r="I893" s="351" t="s">
        <v>3394</v>
      </c>
      <c r="J893" s="353">
        <f>INDEX('Org2567'!$BD$4:$BD$905,MATCH(OrgTbl[[#This Row],[code5]],'Org2567'!$D$4:$D$905,0))</f>
        <v>34</v>
      </c>
      <c r="K893" s="351" t="s">
        <v>923</v>
      </c>
      <c r="L893" s="351" t="str">
        <f>INDEX('Org2567'!$BC$4:$BC$905,MATCH(OrgTbl[[#This Row],[code5]],'Org2567'!$D$4:$D$905,0))</f>
        <v>F2</v>
      </c>
      <c r="M893" s="352">
        <f>INDEX('Org2567'!$BF$4:$BF$905,MATCH(OrgTbl[[#This Row],[code5]],'Org2567'!$D$4:$D$905,0))</f>
        <v>6</v>
      </c>
      <c r="N893" s="354"/>
      <c r="O893" s="351" t="s">
        <v>3432</v>
      </c>
      <c r="P893" s="351" t="str">
        <f>INDEX('Org2567'!$BG$4:$BG$905,MATCH(OrgTbl[[#This Row],[code5]],'Org2567'!$D$4:$D$905,0))</f>
        <v>รพช.F2 P30,000-60,000</v>
      </c>
      <c r="Q893" s="355">
        <f>INDEX('Org2567'!$BE:$BE,MATCH(OrgTbl[[#This Row],[code5]],'Org2567'!$D:$D,0))</f>
        <v>32979</v>
      </c>
      <c r="R893" s="356"/>
    </row>
    <row r="894" spans="1:18" s="146" customFormat="1" ht="21" x14ac:dyDescent="0.6">
      <c r="A894" s="350" t="s">
        <v>883</v>
      </c>
      <c r="B894" s="351" t="s">
        <v>3418</v>
      </c>
      <c r="C894" s="351" t="str">
        <f>OrgTbl[[#This Row],[name333]]&amp;","&amp;OrgTbl[[#This Row],[TypeID]]</f>
        <v>รัตภูมิ,รพช.</v>
      </c>
      <c r="D894" s="351" t="str">
        <f>MID(OrgTbl[[#This Row],[name]],10,100)</f>
        <v>รัตภูมิ</v>
      </c>
      <c r="E894" s="352">
        <v>12</v>
      </c>
      <c r="F894" s="351" t="str" cm="1">
        <f t="array" ref="F894">_xlfn.IFS(OrgTbl[[#This Row],[TypeID]]="รพช.","โรงพยาบาลชุมชน",OrgTbl[[#This Row],[TypeID]]="รพศ.","โรงพยาบาลศูนย์",OrgTbl[[#This Row],[TypeID]]="รพท.","โรงพยาบาลทั่วไป")</f>
        <v>โรงพยาบาลชุมชน</v>
      </c>
      <c r="G894" s="351" t="str">
        <f>INDEX('Org2567'!$BB$4:$BB$905,MATCH(OrgTbl[[#This Row],[code5]],'Org2567'!$D$4:$D$905,0))</f>
        <v>รพช.</v>
      </c>
      <c r="H894" s="352" t="s">
        <v>4069</v>
      </c>
      <c r="I894" s="351" t="s">
        <v>3394</v>
      </c>
      <c r="J894" s="353">
        <f>INDEX('Org2567'!$BD$4:$BD$905,MATCH(OrgTbl[[#This Row],[code5]],'Org2567'!$D$4:$D$905,0))</f>
        <v>73</v>
      </c>
      <c r="K894" s="351" t="s">
        <v>923</v>
      </c>
      <c r="L894" s="351" t="str">
        <f>INDEX('Org2567'!$BC$4:$BC$905,MATCH(OrgTbl[[#This Row],[code5]],'Org2567'!$D$4:$D$905,0))</f>
        <v>F2</v>
      </c>
      <c r="M894" s="352">
        <f>INDEX('Org2567'!$BF$4:$BF$905,MATCH(OrgTbl[[#This Row],[code5]],'Org2567'!$D$4:$D$905,0))</f>
        <v>6</v>
      </c>
      <c r="N894" s="354"/>
      <c r="O894" s="351" t="s">
        <v>3420</v>
      </c>
      <c r="P894" s="351" t="str">
        <f>INDEX('Org2567'!$BG$4:$BG$905,MATCH(OrgTbl[[#This Row],[code5]],'Org2567'!$D$4:$D$905,0))</f>
        <v>รพช.F2 P30,000-60,000</v>
      </c>
      <c r="Q894" s="355">
        <f>INDEX('Org2567'!$BE:$BE,MATCH(OrgTbl[[#This Row],[code5]],'Org2567'!$D:$D,0))</f>
        <v>55387</v>
      </c>
      <c r="R894" s="356"/>
    </row>
    <row r="895" spans="1:18" s="146" customFormat="1" ht="21" x14ac:dyDescent="0.6">
      <c r="A895" s="350" t="s">
        <v>876</v>
      </c>
      <c r="B895" s="351" t="s">
        <v>3399</v>
      </c>
      <c r="C895" s="351" t="str">
        <f>OrgTbl[[#This Row],[name333]]&amp;","&amp;OrgTbl[[#This Row],[TypeID]]</f>
        <v>สทิงพระ,รพช.</v>
      </c>
      <c r="D895" s="351" t="str">
        <f>MID(OrgTbl[[#This Row],[name]],10,100)</f>
        <v>สทิงพระ</v>
      </c>
      <c r="E895" s="352">
        <v>12</v>
      </c>
      <c r="F895" s="351" t="str" cm="1">
        <f t="array" ref="F895">_xlfn.IFS(OrgTbl[[#This Row],[TypeID]]="รพช.","โรงพยาบาลชุมชน",OrgTbl[[#This Row],[TypeID]]="รพศ.","โรงพยาบาลศูนย์",OrgTbl[[#This Row],[TypeID]]="รพท.","โรงพยาบาลทั่วไป")</f>
        <v>โรงพยาบาลชุมชน</v>
      </c>
      <c r="G895" s="351" t="str">
        <f>INDEX('Org2567'!$BB$4:$BB$905,MATCH(OrgTbl[[#This Row],[code5]],'Org2567'!$D$4:$D$905,0))</f>
        <v>รพช.</v>
      </c>
      <c r="H895" s="352" t="s">
        <v>4069</v>
      </c>
      <c r="I895" s="351" t="s">
        <v>3394</v>
      </c>
      <c r="J895" s="353">
        <f>INDEX('Org2567'!$BD$4:$BD$905,MATCH(OrgTbl[[#This Row],[code5]],'Org2567'!$D$4:$D$905,0))</f>
        <v>42</v>
      </c>
      <c r="K895" s="351" t="s">
        <v>918</v>
      </c>
      <c r="L895" s="351" t="str">
        <f>INDEX('Org2567'!$BC$4:$BC$905,MATCH(OrgTbl[[#This Row],[code5]],'Org2567'!$D$4:$D$905,0))</f>
        <v>F2</v>
      </c>
      <c r="M895" s="352">
        <f>INDEX('Org2567'!$BF$4:$BF$905,MATCH(OrgTbl[[#This Row],[code5]],'Org2567'!$D$4:$D$905,0))</f>
        <v>6</v>
      </c>
      <c r="N895" s="354"/>
      <c r="O895" s="351" t="s">
        <v>3401</v>
      </c>
      <c r="P895" s="351" t="str">
        <f>INDEX('Org2567'!$BG$4:$BG$905,MATCH(OrgTbl[[#This Row],[code5]],'Org2567'!$D$4:$D$905,0))</f>
        <v>รพช.F2 P30,000-60,000</v>
      </c>
      <c r="Q895" s="355">
        <f>INDEX('Org2567'!$BE:$BE,MATCH(OrgTbl[[#This Row],[code5]],'Org2567'!$D:$D,0))</f>
        <v>31314</v>
      </c>
      <c r="R895" s="356"/>
    </row>
    <row r="896" spans="1:18" s="146" customFormat="1" ht="21" x14ac:dyDescent="0.6">
      <c r="A896" s="350" t="s">
        <v>880</v>
      </c>
      <c r="B896" s="351" t="s">
        <v>3409</v>
      </c>
      <c r="C896" s="351" t="str">
        <f>OrgTbl[[#This Row],[name333]]&amp;","&amp;OrgTbl[[#This Row],[TypeID]]</f>
        <v>สะบ้าย้อย,รพช.</v>
      </c>
      <c r="D896" s="351" t="str">
        <f>MID(OrgTbl[[#This Row],[name]],10,100)</f>
        <v>สะบ้าย้อย</v>
      </c>
      <c r="E896" s="352">
        <v>12</v>
      </c>
      <c r="F896" s="351" t="str" cm="1">
        <f t="array" ref="F896">_xlfn.IFS(OrgTbl[[#This Row],[TypeID]]="รพช.","โรงพยาบาลชุมชน",OrgTbl[[#This Row],[TypeID]]="รพศ.","โรงพยาบาลศูนย์",OrgTbl[[#This Row],[TypeID]]="รพท.","โรงพยาบาลทั่วไป")</f>
        <v>โรงพยาบาลชุมชน</v>
      </c>
      <c r="G896" s="351" t="str">
        <f>INDEX('Org2567'!$BB$4:$BB$905,MATCH(OrgTbl[[#This Row],[code5]],'Org2567'!$D$4:$D$905,0))</f>
        <v>รพช.</v>
      </c>
      <c r="H896" s="352" t="s">
        <v>4069</v>
      </c>
      <c r="I896" s="351" t="s">
        <v>3394</v>
      </c>
      <c r="J896" s="353">
        <f>INDEX('Org2567'!$BD$4:$BD$905,MATCH(OrgTbl[[#This Row],[code5]],'Org2567'!$D$4:$D$905,0))</f>
        <v>30</v>
      </c>
      <c r="K896" s="351" t="s">
        <v>918</v>
      </c>
      <c r="L896" s="351" t="str">
        <f>INDEX('Org2567'!$BC$4:$BC$905,MATCH(OrgTbl[[#This Row],[code5]],'Org2567'!$D$4:$D$905,0))</f>
        <v>F2</v>
      </c>
      <c r="M896" s="352">
        <f>INDEX('Org2567'!$BF$4:$BF$905,MATCH(OrgTbl[[#This Row],[code5]],'Org2567'!$D$4:$D$905,0))</f>
        <v>6</v>
      </c>
      <c r="N896" s="354"/>
      <c r="O896" s="351" t="s">
        <v>3411</v>
      </c>
      <c r="P896" s="351" t="str">
        <f>INDEX('Org2567'!$BG$4:$BG$905,MATCH(OrgTbl[[#This Row],[code5]],'Org2567'!$D$4:$D$905,0))</f>
        <v>รพช.F2 P30,000-60,000</v>
      </c>
      <c r="Q896" s="355">
        <f>INDEX('Org2567'!$BE:$BE,MATCH(OrgTbl[[#This Row],[code5]],'Org2567'!$D:$D,0))</f>
        <v>63930</v>
      </c>
      <c r="R896" s="356"/>
    </row>
    <row r="897" spans="1:18" s="146" customFormat="1" ht="21" x14ac:dyDescent="0.6">
      <c r="A897" s="350" t="s">
        <v>889</v>
      </c>
      <c r="B897" s="351" t="s">
        <v>3436</v>
      </c>
      <c r="C897" s="351" t="str">
        <f>OrgTbl[[#This Row],[name333]]&amp;","&amp;OrgTbl[[#This Row],[TypeID]]</f>
        <v>สิงหนคร,รพช.</v>
      </c>
      <c r="D897" s="351" t="str">
        <f>MID(OrgTbl[[#This Row],[name]],10,100)</f>
        <v>สิงหนคร</v>
      </c>
      <c r="E897" s="352">
        <v>12</v>
      </c>
      <c r="F897" s="351" t="str" cm="1">
        <f t="array" ref="F897">_xlfn.IFS(OrgTbl[[#This Row],[TypeID]]="รพช.","โรงพยาบาลชุมชน",OrgTbl[[#This Row],[TypeID]]="รพศ.","โรงพยาบาลศูนย์",OrgTbl[[#This Row],[TypeID]]="รพท.","โรงพยาบาลทั่วไป")</f>
        <v>โรงพยาบาลชุมชน</v>
      </c>
      <c r="G897" s="351" t="str">
        <f>INDEX('Org2567'!$BB$4:$BB$905,MATCH(OrgTbl[[#This Row],[code5]],'Org2567'!$D$4:$D$905,0))</f>
        <v>รพช.</v>
      </c>
      <c r="H897" s="352" t="s">
        <v>4069</v>
      </c>
      <c r="I897" s="351" t="s">
        <v>3394</v>
      </c>
      <c r="J897" s="353">
        <f>INDEX('Org2567'!$BD$4:$BD$905,MATCH(OrgTbl[[#This Row],[code5]],'Org2567'!$D$4:$D$905,0))</f>
        <v>30</v>
      </c>
      <c r="K897" s="351" t="s">
        <v>918</v>
      </c>
      <c r="L897" s="351" t="str">
        <f>INDEX('Org2567'!$BC$4:$BC$905,MATCH(OrgTbl[[#This Row],[code5]],'Org2567'!$D$4:$D$905,0))</f>
        <v>F2</v>
      </c>
      <c r="M897" s="352">
        <f>INDEX('Org2567'!$BF$4:$BF$905,MATCH(OrgTbl[[#This Row],[code5]],'Org2567'!$D$4:$D$905,0))</f>
        <v>6</v>
      </c>
      <c r="N897" s="354"/>
      <c r="O897" s="351" t="s">
        <v>3438</v>
      </c>
      <c r="P897" s="351" t="str">
        <f>INDEX('Org2567'!$BG$4:$BG$905,MATCH(OrgTbl[[#This Row],[code5]],'Org2567'!$D$4:$D$905,0))</f>
        <v>รพช.F2 P30,000-60,000</v>
      </c>
      <c r="Q897" s="355">
        <f>INDEX('Org2567'!$BE:$BE,MATCH(OrgTbl[[#This Row],[code5]],'Org2567'!$D:$D,0))</f>
        <v>35804</v>
      </c>
      <c r="R897" s="356"/>
    </row>
    <row r="898" spans="1:18" s="146" customFormat="1" ht="21" x14ac:dyDescent="0.6">
      <c r="A898" s="350" t="s">
        <v>891</v>
      </c>
      <c r="B898" s="351" t="s">
        <v>3442</v>
      </c>
      <c r="C898" s="351" t="str">
        <f>OrgTbl[[#This Row],[name333]]&amp;","&amp;OrgTbl[[#This Row],[TypeID]]</f>
        <v>สตูล,รพท.</v>
      </c>
      <c r="D898" s="351" t="str">
        <f>MID(OrgTbl[[#This Row],[name]],10,100)</f>
        <v>สตูล</v>
      </c>
      <c r="E898" s="352">
        <v>12</v>
      </c>
      <c r="F898" s="351" t="str" cm="1">
        <f t="array" ref="F898">_xlfn.IFS(OrgTbl[[#This Row],[TypeID]]="รพช.","โรงพยาบาลชุมชน",OrgTbl[[#This Row],[TypeID]]="รพศ.","โรงพยาบาลศูนย์",OrgTbl[[#This Row],[TypeID]]="รพท.","โรงพยาบาลทั่วไป")</f>
        <v>โรงพยาบาลทั่วไป</v>
      </c>
      <c r="G898" s="351" t="str">
        <f>INDEX('Org2567'!$BB$4:$BB$905,MATCH(OrgTbl[[#This Row],[code5]],'Org2567'!$D$4:$D$905,0))</f>
        <v>รพท.</v>
      </c>
      <c r="H898" s="352" t="s">
        <v>4070</v>
      </c>
      <c r="I898" s="351" t="s">
        <v>3444</v>
      </c>
      <c r="J898" s="353">
        <f>INDEX('Org2567'!$BD$4:$BD$905,MATCH(OrgTbl[[#This Row],[code5]],'Org2567'!$D$4:$D$905,0))</f>
        <v>300</v>
      </c>
      <c r="K898" s="351" t="s">
        <v>918</v>
      </c>
      <c r="L898" s="351" t="str">
        <f>INDEX('Org2567'!$BC$4:$BC$905,MATCH(OrgTbl[[#This Row],[code5]],'Org2567'!$D$4:$D$905,0))</f>
        <v>S</v>
      </c>
      <c r="M898" s="352">
        <f>INDEX('Org2567'!$BF$4:$BF$905,MATCH(OrgTbl[[#This Row],[code5]],'Org2567'!$D$4:$D$905,0))</f>
        <v>16</v>
      </c>
      <c r="N898" s="354"/>
      <c r="O898" s="351" t="s">
        <v>3445</v>
      </c>
      <c r="P898" s="351" t="str">
        <f>INDEX('Org2567'!$BG$4:$BG$905,MATCH(OrgTbl[[#This Row],[code5]],'Org2567'!$D$4:$D$905,0))</f>
        <v>รพท.S B&lt;=400</v>
      </c>
      <c r="Q898" s="358">
        <f>INDEX('Org2567'!$BE:$BE,MATCH(OrgTbl[[#This Row],[code5]],'Org2567'!$D:$D,0))</f>
        <v>94042</v>
      </c>
      <c r="R898" s="354"/>
    </row>
    <row r="899" spans="1:18" s="146" customFormat="1" ht="21" x14ac:dyDescent="0.6">
      <c r="A899" s="350" t="s">
        <v>895</v>
      </c>
      <c r="B899" s="351" t="s">
        <v>3455</v>
      </c>
      <c r="C899" s="351" t="str">
        <f>OrgTbl[[#This Row],[name333]]&amp;","&amp;OrgTbl[[#This Row],[TypeID]]</f>
        <v>ละงู,รพช.</v>
      </c>
      <c r="D899" s="351" t="str">
        <f>MID(OrgTbl[[#This Row],[name]],10,100)</f>
        <v>ละงู</v>
      </c>
      <c r="E899" s="352">
        <v>12</v>
      </c>
      <c r="F899" s="351" t="str" cm="1">
        <f t="array" ref="F899">_xlfn.IFS(OrgTbl[[#This Row],[TypeID]]="รพช.","โรงพยาบาลชุมชน",OrgTbl[[#This Row],[TypeID]]="รพศ.","โรงพยาบาลศูนย์",OrgTbl[[#This Row],[TypeID]]="รพท.","โรงพยาบาลทั่วไป")</f>
        <v>โรงพยาบาลชุมชน</v>
      </c>
      <c r="G899" s="351" t="str">
        <f>INDEX('Org2567'!$BB$4:$BB$905,MATCH(OrgTbl[[#This Row],[code5]],'Org2567'!$D$4:$D$905,0))</f>
        <v>รพช.</v>
      </c>
      <c r="H899" s="352" t="s">
        <v>4070</v>
      </c>
      <c r="I899" s="351" t="s">
        <v>3444</v>
      </c>
      <c r="J899" s="353">
        <f>INDEX('Org2567'!$BD$4:$BD$905,MATCH(OrgTbl[[#This Row],[code5]],'Org2567'!$D$4:$D$905,0))</f>
        <v>136</v>
      </c>
      <c r="K899" s="351" t="s">
        <v>918</v>
      </c>
      <c r="L899" s="351" t="str">
        <f>INDEX('Org2567'!$BC$4:$BC$905,MATCH(OrgTbl[[#This Row],[code5]],'Org2567'!$D$4:$D$905,0))</f>
        <v>M2</v>
      </c>
      <c r="M899" s="352">
        <f>INDEX('Org2567'!$BF$4:$BF$905,MATCH(OrgTbl[[#This Row],[code5]],'Org2567'!$D$4:$D$905,0))</f>
        <v>13</v>
      </c>
      <c r="N899" s="354"/>
      <c r="O899" s="351" t="s">
        <v>3457</v>
      </c>
      <c r="P899" s="351" t="str">
        <f>INDEX('Org2567'!$BG$4:$BG$905,MATCH(OrgTbl[[#This Row],[code5]],'Org2567'!$D$4:$D$905,0))</f>
        <v>รพช.M2 B&gt;100</v>
      </c>
      <c r="Q899" s="358">
        <f>INDEX('Org2567'!$BE:$BE,MATCH(OrgTbl[[#This Row],[code5]],'Org2567'!$D:$D,0))</f>
        <v>56457</v>
      </c>
      <c r="R899" s="354"/>
    </row>
    <row r="900" spans="1:18" s="146" customFormat="1" ht="21" x14ac:dyDescent="0.6">
      <c r="A900" s="350" t="s">
        <v>893</v>
      </c>
      <c r="B900" s="351" t="s">
        <v>3449</v>
      </c>
      <c r="C900" s="351" t="str">
        <f>OrgTbl[[#This Row],[name333]]&amp;","&amp;OrgTbl[[#This Row],[TypeID]]</f>
        <v>ควนกาหลง,รพช.</v>
      </c>
      <c r="D900" s="351" t="str">
        <f>MID(OrgTbl[[#This Row],[name]],10,100)</f>
        <v>ควนกาหลง</v>
      </c>
      <c r="E900" s="352">
        <v>12</v>
      </c>
      <c r="F900" s="351" t="str" cm="1">
        <f t="array" ref="F900">_xlfn.IFS(OrgTbl[[#This Row],[TypeID]]="รพช.","โรงพยาบาลชุมชน",OrgTbl[[#This Row],[TypeID]]="รพศ.","โรงพยาบาลศูนย์",OrgTbl[[#This Row],[TypeID]]="รพท.","โรงพยาบาลทั่วไป")</f>
        <v>โรงพยาบาลชุมชน</v>
      </c>
      <c r="G900" s="351" t="str">
        <f>INDEX('Org2567'!$BB$4:$BB$905,MATCH(OrgTbl[[#This Row],[code5]],'Org2567'!$D$4:$D$905,0))</f>
        <v>รพช.</v>
      </c>
      <c r="H900" s="352" t="s">
        <v>4070</v>
      </c>
      <c r="I900" s="351" t="s">
        <v>3444</v>
      </c>
      <c r="J900" s="353">
        <f>INDEX('Org2567'!$BD$4:$BD$905,MATCH(OrgTbl[[#This Row],[code5]],'Org2567'!$D$4:$D$905,0))</f>
        <v>36</v>
      </c>
      <c r="K900" s="351"/>
      <c r="L900" s="351" t="str">
        <f>INDEX('Org2567'!$BC$4:$BC$905,MATCH(OrgTbl[[#This Row],[code5]],'Org2567'!$D$4:$D$905,0))</f>
        <v>F2</v>
      </c>
      <c r="M900" s="352">
        <f>INDEX('Org2567'!$BF$4:$BF$905,MATCH(OrgTbl[[#This Row],[code5]],'Org2567'!$D$4:$D$905,0))</f>
        <v>5</v>
      </c>
      <c r="N900" s="359"/>
      <c r="O900" s="360" t="s">
        <v>3451</v>
      </c>
      <c r="P900" s="351" t="str">
        <f>INDEX('Org2567'!$BG$4:$BG$905,MATCH(OrgTbl[[#This Row],[code5]],'Org2567'!$D$4:$D$905,0))</f>
        <v>รพช.F2 P&lt;=30,000</v>
      </c>
      <c r="Q900" s="358">
        <f>INDEX('Org2567'!$BE:$BE,MATCH(OrgTbl[[#This Row],[code5]],'Org2567'!$D:$D,0))</f>
        <v>26346</v>
      </c>
      <c r="R900" s="354"/>
    </row>
    <row r="901" spans="1:18" s="146" customFormat="1" ht="21" x14ac:dyDescent="0.6">
      <c r="A901" s="350" t="s">
        <v>892</v>
      </c>
      <c r="B901" s="361" t="s">
        <v>3446</v>
      </c>
      <c r="C901" s="351" t="str">
        <f>OrgTbl[[#This Row],[name333]]&amp;","&amp;OrgTbl[[#This Row],[TypeID]]</f>
        <v>ควนโดน,รพช.</v>
      </c>
      <c r="D901" s="351" t="str">
        <f>MID(OrgTbl[[#This Row],[name]],10,100)</f>
        <v>ควนโดน</v>
      </c>
      <c r="E901" s="352">
        <v>12</v>
      </c>
      <c r="F901" s="351" t="str" cm="1">
        <f t="array" ref="F901">_xlfn.IFS(OrgTbl[[#This Row],[TypeID]]="รพช.","โรงพยาบาลชุมชน",OrgTbl[[#This Row],[TypeID]]="รพศ.","โรงพยาบาลศูนย์",OrgTbl[[#This Row],[TypeID]]="รพท.","โรงพยาบาลทั่วไป")</f>
        <v>โรงพยาบาลชุมชน</v>
      </c>
      <c r="G901" s="351" t="str">
        <f>INDEX('Org2567'!$BB$4:$BB$905,MATCH(OrgTbl[[#This Row],[code5]],'Org2567'!$D$4:$D$905,0))</f>
        <v>รพช.</v>
      </c>
      <c r="H901" s="352" t="s">
        <v>4070</v>
      </c>
      <c r="I901" s="351" t="s">
        <v>3444</v>
      </c>
      <c r="J901" s="353">
        <f>INDEX('Org2567'!$BD$4:$BD$905,MATCH(OrgTbl[[#This Row],[code5]],'Org2567'!$D$4:$D$905,0))</f>
        <v>34</v>
      </c>
      <c r="K901" s="351"/>
      <c r="L901" s="351" t="str">
        <f>INDEX('Org2567'!$BC$4:$BC$905,MATCH(OrgTbl[[#This Row],[code5]],'Org2567'!$D$4:$D$905,0))</f>
        <v>F2</v>
      </c>
      <c r="M901" s="352">
        <f>INDEX('Org2567'!$BF$4:$BF$905,MATCH(OrgTbl[[#This Row],[code5]],'Org2567'!$D$4:$D$905,0))</f>
        <v>5</v>
      </c>
      <c r="N901" s="359"/>
      <c r="O901" s="360" t="s">
        <v>3448</v>
      </c>
      <c r="P901" s="351" t="str">
        <f>INDEX('Org2567'!$BG$4:$BG$905,MATCH(OrgTbl[[#This Row],[code5]],'Org2567'!$D$4:$D$905,0))</f>
        <v>รพช.F2 P&lt;=30,000</v>
      </c>
      <c r="Q901" s="358">
        <f>INDEX('Org2567'!$BE:$BE,MATCH(OrgTbl[[#This Row],[code5]],'Org2567'!$D:$D,0))</f>
        <v>19078</v>
      </c>
      <c r="R901" s="354"/>
    </row>
    <row r="902" spans="1:18" s="146" customFormat="1" ht="21" x14ac:dyDescent="0.6">
      <c r="A902" s="350" t="s">
        <v>894</v>
      </c>
      <c r="B902" s="351" t="s">
        <v>3452</v>
      </c>
      <c r="C902" s="351" t="str">
        <f>OrgTbl[[#This Row],[name333]]&amp;","&amp;OrgTbl[[#This Row],[TypeID]]</f>
        <v>ท่าแพ,รพช.</v>
      </c>
      <c r="D902" s="351" t="str">
        <f>MID(OrgTbl[[#This Row],[name]],10,100)</f>
        <v>ท่าแพ</v>
      </c>
      <c r="E902" s="352">
        <v>12</v>
      </c>
      <c r="F902" s="351" t="str" cm="1">
        <f t="array" ref="F902">_xlfn.IFS(OrgTbl[[#This Row],[TypeID]]="รพช.","โรงพยาบาลชุมชน",OrgTbl[[#This Row],[TypeID]]="รพศ.","โรงพยาบาลศูนย์",OrgTbl[[#This Row],[TypeID]]="รพท.","โรงพยาบาลทั่วไป")</f>
        <v>โรงพยาบาลชุมชน</v>
      </c>
      <c r="G902" s="351" t="str">
        <f>INDEX('Org2567'!$BB$4:$BB$905,MATCH(OrgTbl[[#This Row],[code5]],'Org2567'!$D$4:$D$905,0))</f>
        <v>รพช.</v>
      </c>
      <c r="H902" s="352" t="s">
        <v>4070</v>
      </c>
      <c r="I902" s="351" t="s">
        <v>3444</v>
      </c>
      <c r="J902" s="353">
        <f>INDEX('Org2567'!$BD$4:$BD$905,MATCH(OrgTbl[[#This Row],[code5]],'Org2567'!$D$4:$D$905,0))</f>
        <v>69</v>
      </c>
      <c r="K902" s="351"/>
      <c r="L902" s="351" t="str">
        <f>INDEX('Org2567'!$BC$4:$BC$905,MATCH(OrgTbl[[#This Row],[code5]],'Org2567'!$D$4:$D$905,0))</f>
        <v>F2</v>
      </c>
      <c r="M902" s="352">
        <f>INDEX('Org2567'!$BF$4:$BF$905,MATCH(OrgTbl[[#This Row],[code5]],'Org2567'!$D$4:$D$905,0))</f>
        <v>5</v>
      </c>
      <c r="N902" s="359"/>
      <c r="O902" s="360" t="s">
        <v>3454</v>
      </c>
      <c r="P902" s="351" t="str">
        <f>INDEX('Org2567'!$BG$4:$BG$905,MATCH(OrgTbl[[#This Row],[code5]],'Org2567'!$D$4:$D$905,0))</f>
        <v>รพช.F2 P&lt;=30,000</v>
      </c>
      <c r="Q902" s="358">
        <f>INDEX('Org2567'!$BE:$BE,MATCH(OrgTbl[[#This Row],[code5]],'Org2567'!$D:$D,0))</f>
        <v>23350</v>
      </c>
      <c r="R902" s="354"/>
    </row>
    <row r="903" spans="1:18" s="146" customFormat="1" ht="21" x14ac:dyDescent="0.6">
      <c r="A903" s="350" t="s">
        <v>896</v>
      </c>
      <c r="B903" s="351" t="s">
        <v>3458</v>
      </c>
      <c r="C903" s="351" t="str">
        <f>OrgTbl[[#This Row],[name333]]&amp;","&amp;OrgTbl[[#This Row],[TypeID]]</f>
        <v>ทุ่งหว้า,รพช.</v>
      </c>
      <c r="D903" s="351" t="str">
        <f>MID(OrgTbl[[#This Row],[name]],10,100)</f>
        <v>ทุ่งหว้า</v>
      </c>
      <c r="E903" s="352">
        <v>12</v>
      </c>
      <c r="F903" s="351" t="str" cm="1">
        <f t="array" ref="F903">_xlfn.IFS(OrgTbl[[#This Row],[TypeID]]="รพช.","โรงพยาบาลชุมชน",OrgTbl[[#This Row],[TypeID]]="รพศ.","โรงพยาบาลศูนย์",OrgTbl[[#This Row],[TypeID]]="รพท.","โรงพยาบาลทั่วไป")</f>
        <v>โรงพยาบาลชุมชน</v>
      </c>
      <c r="G903" s="351" t="str">
        <f>INDEX('Org2567'!$BB$4:$BB$905,MATCH(OrgTbl[[#This Row],[code5]],'Org2567'!$D$4:$D$905,0))</f>
        <v>รพช.</v>
      </c>
      <c r="H903" s="352" t="s">
        <v>4070</v>
      </c>
      <c r="I903" s="351" t="s">
        <v>3444</v>
      </c>
      <c r="J903" s="353">
        <f>INDEX('Org2567'!$BD$4:$BD$905,MATCH(OrgTbl[[#This Row],[code5]],'Org2567'!$D$4:$D$905,0))</f>
        <v>30</v>
      </c>
      <c r="K903" s="351"/>
      <c r="L903" s="351" t="str">
        <f>INDEX('Org2567'!$BC$4:$BC$905,MATCH(OrgTbl[[#This Row],[code5]],'Org2567'!$D$4:$D$905,0))</f>
        <v>F2</v>
      </c>
      <c r="M903" s="352">
        <f>INDEX('Org2567'!$BF$4:$BF$905,MATCH(OrgTbl[[#This Row],[code5]],'Org2567'!$D$4:$D$905,0))</f>
        <v>5</v>
      </c>
      <c r="N903" s="359"/>
      <c r="O903" s="360" t="s">
        <v>3460</v>
      </c>
      <c r="P903" s="351" t="str">
        <f>INDEX('Org2567'!$BG$4:$BG$905,MATCH(OrgTbl[[#This Row],[code5]],'Org2567'!$D$4:$D$905,0))</f>
        <v>รพช.F2 P&lt;=30,000</v>
      </c>
      <c r="Q903" s="358">
        <f>INDEX('Org2567'!$BE:$BE,MATCH(OrgTbl[[#This Row],[code5]],'Org2567'!$D:$D,0))</f>
        <v>19529</v>
      </c>
      <c r="R903" s="354"/>
    </row>
    <row r="904" spans="1:18" s="146" customFormat="1" ht="21" x14ac:dyDescent="0.6">
      <c r="A904" s="362" t="s">
        <v>897</v>
      </c>
      <c r="B904" s="351" t="s">
        <v>3461</v>
      </c>
      <c r="C904" s="351" t="str">
        <f>OrgTbl[[#This Row],[name333]]&amp;","&amp;OrgTbl[[#This Row],[TypeID]]</f>
        <v>มะนัง,รพช.</v>
      </c>
      <c r="D904" s="351" t="str">
        <f>MID(OrgTbl[[#This Row],[name]],10,100)</f>
        <v>มะนัง</v>
      </c>
      <c r="E904" s="352">
        <v>12</v>
      </c>
      <c r="F904" s="351" t="str" cm="1">
        <f t="array" ref="F904">_xlfn.IFS(OrgTbl[[#This Row],[TypeID]]="รพช.","โรงพยาบาลชุมชน",OrgTbl[[#This Row],[TypeID]]="รพศ.","โรงพยาบาลศูนย์",OrgTbl[[#This Row],[TypeID]]="รพท.","โรงพยาบาลทั่วไป")</f>
        <v>โรงพยาบาลชุมชน</v>
      </c>
      <c r="G904" s="351" t="str">
        <f>INDEX('Org2567'!$BB$4:$BB$905,MATCH(OrgTbl[[#This Row],[code5]],'Org2567'!$D$4:$D$905,0))</f>
        <v>รพช.</v>
      </c>
      <c r="H904" s="352" t="s">
        <v>4070</v>
      </c>
      <c r="I904" s="351" t="s">
        <v>3444</v>
      </c>
      <c r="J904" s="353">
        <f>INDEX('Org2567'!$BD$4:$BD$905,MATCH(OrgTbl[[#This Row],[code5]],'Org2567'!$D$4:$D$905,0))</f>
        <v>32</v>
      </c>
      <c r="K904" s="351"/>
      <c r="L904" s="351" t="str">
        <f>INDEX('Org2567'!$BC$4:$BC$905,MATCH(OrgTbl[[#This Row],[code5]],'Org2567'!$D$4:$D$905,0))</f>
        <v>F2</v>
      </c>
      <c r="M904" s="352">
        <f>INDEX('Org2567'!$BF$4:$BF$905,MATCH(OrgTbl[[#This Row],[code5]],'Org2567'!$D$4:$D$905,0))</f>
        <v>5</v>
      </c>
      <c r="N904" s="359"/>
      <c r="O904" s="360" t="s">
        <v>3463</v>
      </c>
      <c r="P904" s="351" t="str">
        <f>INDEX('Org2567'!$BG$4:$BG$905,MATCH(OrgTbl[[#This Row],[code5]],'Org2567'!$D$4:$D$905,0))</f>
        <v>รพช.F2 P&lt;=30,000</v>
      </c>
      <c r="Q904" s="358">
        <f>INDEX('Org2567'!$BE:$BE,MATCH(OrgTbl[[#This Row],[code5]],'Org2567'!$D:$D,0))</f>
        <v>15341</v>
      </c>
      <c r="R904" s="354"/>
    </row>
    <row r="905" spans="1:18" s="146" customFormat="1" ht="21" x14ac:dyDescent="0.6">
      <c r="A905" s="362"/>
      <c r="B905" s="351"/>
      <c r="C905" s="351"/>
      <c r="D905" s="351"/>
      <c r="E905" s="352"/>
      <c r="F905" s="351"/>
      <c r="G905" s="351"/>
      <c r="H905" s="352"/>
      <c r="I905" s="351"/>
      <c r="J905" s="353"/>
      <c r="K905" s="351"/>
      <c r="L905" s="351"/>
      <c r="M905" s="352"/>
      <c r="N905" s="359"/>
      <c r="O905" s="360"/>
      <c r="P905" s="351"/>
      <c r="Q905" s="358"/>
      <c r="R905" s="354"/>
    </row>
    <row r="906" spans="1:18" s="146" customFormat="1" ht="21" x14ac:dyDescent="0.6">
      <c r="A906" s="362"/>
      <c r="B906" s="351"/>
      <c r="C906" s="351"/>
      <c r="D906" s="351"/>
      <c r="E906" s="352"/>
      <c r="F906" s="351"/>
      <c r="G906" s="351"/>
      <c r="H906" s="352"/>
      <c r="I906" s="351"/>
      <c r="J906" s="353"/>
      <c r="K906" s="351"/>
      <c r="L906" s="351"/>
      <c r="M906" s="352"/>
      <c r="N906" s="359"/>
      <c r="O906" s="360"/>
      <c r="P906" s="351"/>
      <c r="Q906" s="358"/>
      <c r="R906" s="354"/>
    </row>
    <row r="907" spans="1:18" s="49" customFormat="1" x14ac:dyDescent="0.75">
      <c r="A907" s="362"/>
      <c r="B907" s="363"/>
      <c r="C907" s="363"/>
      <c r="D907" s="363"/>
      <c r="E907" s="364"/>
      <c r="F907" s="363"/>
      <c r="G907" s="363"/>
      <c r="H907" s="364"/>
      <c r="I907" s="363"/>
      <c r="J907" s="365"/>
      <c r="K907" s="363"/>
      <c r="L907" s="363"/>
      <c r="M907" s="364"/>
      <c r="N907" s="366"/>
      <c r="O907" s="367"/>
      <c r="P907" s="363"/>
      <c r="Q907" s="368"/>
      <c r="R907" s="36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E1C8-C1D1-44A3-B5F8-41D28CF90341}">
  <dimension ref="A1:BO998"/>
  <sheetViews>
    <sheetView zoomScale="90" zoomScaleNormal="90" workbookViewId="0">
      <pane xSplit="4" ySplit="4" topLeftCell="E687" activePane="bottomRight" state="frozen"/>
      <selection pane="topRight" activeCell="E1" sqref="E1"/>
      <selection pane="bottomLeft" activeCell="A5" sqref="A5"/>
      <selection pane="bottomRight" activeCell="BD700" sqref="BD700"/>
    </sheetView>
  </sheetViews>
  <sheetFormatPr defaultColWidth="14" defaultRowHeight="24.6" x14ac:dyDescent="0.25"/>
  <cols>
    <col min="1" max="1" width="6.296875" style="57" bestFit="1" customWidth="1"/>
    <col min="2" max="2" width="5.69921875" style="57" customWidth="1"/>
    <col min="3" max="3" width="14.09765625" style="57" customWidth="1"/>
    <col min="4" max="4" width="7.69921875" style="57" bestFit="1" customWidth="1"/>
    <col min="5" max="5" width="32.19921875" style="57" customWidth="1"/>
    <col min="6" max="6" width="10.3984375" style="56" hidden="1" customWidth="1"/>
    <col min="7" max="7" width="10.59765625" style="56" hidden="1" customWidth="1"/>
    <col min="8" max="8" width="11.19921875" style="56" hidden="1" customWidth="1"/>
    <col min="9" max="9" width="13.796875" style="57" hidden="1" customWidth="1"/>
    <col min="10" max="10" width="7" style="57" hidden="1" customWidth="1"/>
    <col min="11" max="11" width="22" style="57" hidden="1" customWidth="1"/>
    <col min="12" max="12" width="9.69921875" style="54" hidden="1" customWidth="1"/>
    <col min="13" max="13" width="11.296875" style="54" hidden="1" customWidth="1"/>
    <col min="14" max="14" width="12.796875" style="54" hidden="1" customWidth="1"/>
    <col min="15" max="15" width="16.19921875" style="54" hidden="1" customWidth="1"/>
    <col min="16" max="16" width="7.796875" style="54" hidden="1" customWidth="1"/>
    <col min="17" max="17" width="23" style="54" hidden="1" customWidth="1"/>
    <col min="18" max="20" width="14.19921875" style="54" hidden="1" customWidth="1"/>
    <col min="21" max="21" width="18.09765625" style="54" hidden="1" customWidth="1"/>
    <col min="22" max="22" width="8.296875" style="54" hidden="1" customWidth="1"/>
    <col min="23" max="23" width="21.3984375" style="54" hidden="1" customWidth="1"/>
    <col min="24" max="24" width="9.69921875" style="57" hidden="1" customWidth="1"/>
    <col min="25" max="25" width="11.296875" style="57" hidden="1" customWidth="1"/>
    <col min="26" max="26" width="12.796875" style="57" hidden="1" customWidth="1"/>
    <col min="27" max="27" width="16.19921875" style="57" hidden="1" customWidth="1"/>
    <col min="28" max="28" width="7.796875" style="57" hidden="1" customWidth="1"/>
    <col min="29" max="29" width="23" style="57" hidden="1" customWidth="1"/>
    <col min="30" max="30" width="9.69921875" style="57" hidden="1" customWidth="1"/>
    <col min="31" max="31" width="11.296875" style="57" hidden="1" customWidth="1"/>
    <col min="32" max="32" width="12.796875" style="57" hidden="1" customWidth="1"/>
    <col min="33" max="33" width="16.19921875" style="57" hidden="1" customWidth="1"/>
    <col min="34" max="34" width="7.796875" style="57" hidden="1" customWidth="1"/>
    <col min="35" max="35" width="23" style="57" hidden="1" customWidth="1"/>
    <col min="36" max="36" width="9.69921875" style="57" hidden="1" customWidth="1"/>
    <col min="37" max="37" width="11.296875" style="57" hidden="1" customWidth="1"/>
    <col min="38" max="38" width="12.796875" style="57" hidden="1" customWidth="1"/>
    <col min="39" max="39" width="16.19921875" style="57" hidden="1" customWidth="1"/>
    <col min="40" max="40" width="7.796875" style="57" hidden="1" customWidth="1"/>
    <col min="41" max="41" width="23" style="57" hidden="1" customWidth="1"/>
    <col min="42" max="42" width="9.69921875" style="57" hidden="1" customWidth="1"/>
    <col min="43" max="43" width="11.296875" style="57" hidden="1" customWidth="1"/>
    <col min="44" max="44" width="12.796875" style="57" hidden="1" customWidth="1"/>
    <col min="45" max="45" width="16.19921875" style="57" hidden="1" customWidth="1"/>
    <col min="46" max="46" width="7.796875" style="57" hidden="1" customWidth="1"/>
    <col min="47" max="47" width="23" style="57" hidden="1" customWidth="1"/>
    <col min="48" max="48" width="7.8984375" style="57" hidden="1" customWidth="1"/>
    <col min="49" max="49" width="9.296875" style="57" hidden="1" customWidth="1"/>
    <col min="50" max="50" width="10.69921875" style="57" hidden="1" customWidth="1"/>
    <col min="51" max="51" width="13.8984375" style="57" hidden="1" customWidth="1"/>
    <col min="52" max="52" width="7.796875" style="57" hidden="1" customWidth="1"/>
    <col min="53" max="53" width="23" style="57" hidden="1" customWidth="1"/>
    <col min="54" max="54" width="8.69921875" style="57" customWidth="1"/>
    <col min="55" max="55" width="8.8984375" style="57" customWidth="1"/>
    <col min="56" max="56" width="10.8984375" style="57" customWidth="1"/>
    <col min="57" max="57" width="11.69921875" style="57" customWidth="1"/>
    <col min="58" max="58" width="6.3984375" style="57" bestFit="1" customWidth="1"/>
    <col min="59" max="59" width="23" style="57" bestFit="1" customWidth="1"/>
    <col min="60" max="63" width="10" style="57" customWidth="1"/>
    <col min="64" max="64" width="8.796875" style="432" customWidth="1"/>
    <col min="65" max="65" width="23.296875" style="432" bestFit="1" customWidth="1"/>
    <col min="66" max="66" width="21" style="432" hidden="1" customWidth="1"/>
    <col min="67" max="67" width="14" style="432"/>
    <col min="68" max="16384" width="14" style="57"/>
  </cols>
  <sheetData>
    <row r="1" spans="1:66" ht="27.6" thickBot="1" x14ac:dyDescent="0.3">
      <c r="B1" s="296" t="s">
        <v>3898</v>
      </c>
      <c r="C1" s="51"/>
      <c r="D1" s="51"/>
      <c r="E1" s="51"/>
      <c r="F1" s="51"/>
      <c r="G1" s="51"/>
      <c r="H1" s="51"/>
      <c r="I1" s="51"/>
      <c r="J1" s="51"/>
      <c r="K1" s="51"/>
      <c r="L1" s="52" t="s">
        <v>3832</v>
      </c>
      <c r="M1" s="53"/>
      <c r="N1" s="53"/>
      <c r="R1" s="239" t="s">
        <v>3831</v>
      </c>
      <c r="S1" s="240"/>
      <c r="T1" s="240"/>
      <c r="U1" s="240"/>
      <c r="V1" s="240"/>
      <c r="W1" s="240"/>
      <c r="X1" s="55" t="s">
        <v>3833</v>
      </c>
      <c r="Y1" s="56"/>
      <c r="Z1" s="56"/>
      <c r="AD1" s="55" t="s">
        <v>3899</v>
      </c>
      <c r="AE1" s="56"/>
      <c r="AF1" s="56"/>
      <c r="AJ1" s="55" t="s">
        <v>3900</v>
      </c>
      <c r="AK1" s="56"/>
      <c r="AL1" s="56"/>
      <c r="AP1" s="55" t="s">
        <v>3901</v>
      </c>
      <c r="AQ1" s="56"/>
      <c r="AR1" s="56"/>
      <c r="AV1" s="55" t="s">
        <v>3902</v>
      </c>
      <c r="AW1" s="56"/>
      <c r="AX1" s="56"/>
      <c r="BB1" s="331" t="s">
        <v>3928</v>
      </c>
      <c r="BC1" s="332"/>
      <c r="BD1" s="332"/>
      <c r="BE1" s="333"/>
      <c r="BF1" s="333"/>
      <c r="BG1" s="334"/>
      <c r="BH1" s="334"/>
      <c r="BI1" s="334"/>
      <c r="BJ1" s="334"/>
    </row>
    <row r="2" spans="1:66" ht="24.6" customHeight="1" x14ac:dyDescent="0.25">
      <c r="A2" s="58"/>
      <c r="B2" s="58"/>
      <c r="C2" s="58"/>
      <c r="D2" s="58"/>
      <c r="E2" s="58"/>
      <c r="F2" s="59" t="s">
        <v>3795</v>
      </c>
      <c r="G2" s="59"/>
      <c r="H2" s="59"/>
      <c r="I2" s="59"/>
      <c r="J2" s="59"/>
      <c r="K2" s="59"/>
      <c r="L2" s="60" t="s">
        <v>3805</v>
      </c>
      <c r="M2" s="60"/>
      <c r="N2" s="60"/>
      <c r="O2" s="61"/>
      <c r="P2" s="62"/>
      <c r="Q2" s="63"/>
      <c r="R2" s="241" t="s">
        <v>3805</v>
      </c>
      <c r="S2" s="241"/>
      <c r="T2" s="241"/>
      <c r="U2" s="242"/>
      <c r="V2" s="243"/>
      <c r="W2" s="244"/>
      <c r="X2" s="64" t="s">
        <v>3834</v>
      </c>
      <c r="Y2" s="64"/>
      <c r="Z2" s="64"/>
      <c r="AA2" s="65"/>
      <c r="AB2" s="66"/>
      <c r="AC2" s="67"/>
      <c r="AD2" s="245" t="s">
        <v>3903</v>
      </c>
      <c r="AE2" s="246"/>
      <c r="AF2" s="246"/>
      <c r="AG2" s="247"/>
      <c r="AH2" s="248"/>
      <c r="AI2" s="249"/>
      <c r="AJ2" s="250" t="s">
        <v>3904</v>
      </c>
      <c r="AK2" s="251"/>
      <c r="AL2" s="251"/>
      <c r="AM2" s="252"/>
      <c r="AN2" s="253"/>
      <c r="AO2" s="254"/>
      <c r="AP2" s="250" t="s">
        <v>3905</v>
      </c>
      <c r="AQ2" s="251"/>
      <c r="AR2" s="251"/>
      <c r="AS2" s="252"/>
      <c r="AT2" s="253"/>
      <c r="AU2" s="321"/>
      <c r="AV2" s="325" t="s">
        <v>3906</v>
      </c>
      <c r="AW2" s="325"/>
      <c r="AX2" s="325"/>
      <c r="AY2" s="325"/>
      <c r="AZ2" s="326"/>
      <c r="BA2" s="326"/>
      <c r="BB2" s="315" t="s">
        <v>3929</v>
      </c>
      <c r="BC2" s="315"/>
      <c r="BD2" s="315"/>
      <c r="BE2" s="316"/>
      <c r="BF2" s="317"/>
      <c r="BG2" s="317"/>
      <c r="BH2" s="297" t="s">
        <v>3907</v>
      </c>
      <c r="BI2" s="297"/>
      <c r="BJ2" s="298"/>
      <c r="BK2" s="298"/>
      <c r="BL2" s="432" t="s">
        <v>4113</v>
      </c>
    </row>
    <row r="3" spans="1:66" ht="52.8" customHeight="1" x14ac:dyDescent="0.25">
      <c r="A3" s="68" t="s">
        <v>3908</v>
      </c>
      <c r="B3" s="68" t="s">
        <v>3696</v>
      </c>
      <c r="C3" s="68" t="s">
        <v>3697</v>
      </c>
      <c r="D3" s="68" t="s">
        <v>3698</v>
      </c>
      <c r="E3" s="68" t="s">
        <v>3699</v>
      </c>
      <c r="F3" s="69" t="s">
        <v>3796</v>
      </c>
      <c r="G3" s="70" t="s">
        <v>3797</v>
      </c>
      <c r="H3" s="71" t="s">
        <v>3798</v>
      </c>
      <c r="I3" s="72" t="s">
        <v>3799</v>
      </c>
      <c r="J3" s="69" t="s">
        <v>9</v>
      </c>
      <c r="K3" s="69" t="s">
        <v>3701</v>
      </c>
      <c r="L3" s="73" t="s">
        <v>3796</v>
      </c>
      <c r="M3" s="74" t="s">
        <v>3797</v>
      </c>
      <c r="N3" s="75" t="s">
        <v>3798</v>
      </c>
      <c r="O3" s="76" t="s">
        <v>3806</v>
      </c>
      <c r="P3" s="77" t="s">
        <v>9</v>
      </c>
      <c r="Q3" s="78" t="s">
        <v>3701</v>
      </c>
      <c r="R3" s="255" t="s">
        <v>3796</v>
      </c>
      <c r="S3" s="256" t="s">
        <v>3797</v>
      </c>
      <c r="T3" s="257" t="s">
        <v>3798</v>
      </c>
      <c r="U3" s="258" t="s">
        <v>3806</v>
      </c>
      <c r="V3" s="259" t="s">
        <v>9</v>
      </c>
      <c r="W3" s="260" t="s">
        <v>3701</v>
      </c>
      <c r="X3" s="261" t="s">
        <v>3796</v>
      </c>
      <c r="Y3" s="79" t="s">
        <v>3797</v>
      </c>
      <c r="Z3" s="262" t="s">
        <v>3798</v>
      </c>
      <c r="AA3" s="263" t="s">
        <v>3837</v>
      </c>
      <c r="AB3" s="80" t="s">
        <v>9</v>
      </c>
      <c r="AC3" s="81" t="s">
        <v>3701</v>
      </c>
      <c r="AD3" s="264" t="s">
        <v>3796</v>
      </c>
      <c r="AE3" s="265" t="s">
        <v>3797</v>
      </c>
      <c r="AF3" s="266" t="s">
        <v>3798</v>
      </c>
      <c r="AG3" s="267" t="s">
        <v>3837</v>
      </c>
      <c r="AH3" s="268" t="s">
        <v>9</v>
      </c>
      <c r="AI3" s="269" t="s">
        <v>3701</v>
      </c>
      <c r="AJ3" s="264" t="s">
        <v>3796</v>
      </c>
      <c r="AK3" s="265" t="s">
        <v>3797</v>
      </c>
      <c r="AL3" s="266" t="s">
        <v>3798</v>
      </c>
      <c r="AM3" s="267" t="s">
        <v>3837</v>
      </c>
      <c r="AN3" s="268" t="s">
        <v>9</v>
      </c>
      <c r="AO3" s="269" t="s">
        <v>3701</v>
      </c>
      <c r="AP3" s="264" t="s">
        <v>3796</v>
      </c>
      <c r="AQ3" s="265" t="s">
        <v>3797</v>
      </c>
      <c r="AR3" s="266" t="s">
        <v>3798</v>
      </c>
      <c r="AS3" s="267" t="s">
        <v>3837</v>
      </c>
      <c r="AT3" s="268" t="s">
        <v>9</v>
      </c>
      <c r="AU3" s="322" t="s">
        <v>3701</v>
      </c>
      <c r="AV3" s="327" t="s">
        <v>3909</v>
      </c>
      <c r="AW3" s="328" t="s">
        <v>3910</v>
      </c>
      <c r="AX3" s="328" t="s">
        <v>3911</v>
      </c>
      <c r="AY3" s="329" t="s">
        <v>3912</v>
      </c>
      <c r="AZ3" s="330" t="s">
        <v>3913</v>
      </c>
      <c r="BA3" s="330" t="s">
        <v>3914</v>
      </c>
      <c r="BB3" s="265" t="s">
        <v>3930</v>
      </c>
      <c r="BC3" s="320" t="s">
        <v>3931</v>
      </c>
      <c r="BD3" s="319" t="s">
        <v>3932</v>
      </c>
      <c r="BE3" s="318" t="s">
        <v>3933</v>
      </c>
      <c r="BF3" s="268" t="s">
        <v>3934</v>
      </c>
      <c r="BG3" s="299" t="s">
        <v>3935</v>
      </c>
      <c r="BH3" s="270" t="s">
        <v>3796</v>
      </c>
      <c r="BI3" s="300" t="s">
        <v>3797</v>
      </c>
      <c r="BJ3" s="271" t="s">
        <v>3798</v>
      </c>
      <c r="BK3" s="372" t="s">
        <v>3701</v>
      </c>
      <c r="BL3" s="433" t="s">
        <v>4111</v>
      </c>
      <c r="BM3" s="433" t="s">
        <v>4112</v>
      </c>
      <c r="BN3" s="432" t="s">
        <v>4079</v>
      </c>
    </row>
    <row r="4" spans="1:66" x14ac:dyDescent="0.25">
      <c r="A4" s="272">
        <v>1</v>
      </c>
      <c r="B4" s="272">
        <v>1</v>
      </c>
      <c r="C4" s="82" t="s">
        <v>1159</v>
      </c>
      <c r="D4" s="272" t="s">
        <v>23</v>
      </c>
      <c r="E4" s="82" t="str">
        <f>"รพ."&amp;BN4</f>
        <v>รพ.เชียงรายประชานุเคราะห์</v>
      </c>
      <c r="F4" s="90" t="s">
        <v>916</v>
      </c>
      <c r="G4" s="90" t="s">
        <v>3</v>
      </c>
      <c r="H4" s="90">
        <v>760</v>
      </c>
      <c r="I4" s="273">
        <v>161756</v>
      </c>
      <c r="J4" s="90">
        <v>19</v>
      </c>
      <c r="K4" s="93" t="s">
        <v>3772</v>
      </c>
      <c r="L4" s="83" t="s">
        <v>916</v>
      </c>
      <c r="M4" s="83" t="s">
        <v>3</v>
      </c>
      <c r="N4" s="84">
        <v>767</v>
      </c>
      <c r="O4" s="85">
        <v>150701</v>
      </c>
      <c r="P4" s="274">
        <v>19</v>
      </c>
      <c r="Q4" s="275" t="s">
        <v>3807</v>
      </c>
      <c r="R4" s="276" t="s">
        <v>916</v>
      </c>
      <c r="S4" s="277" t="s">
        <v>3</v>
      </c>
      <c r="T4" s="278">
        <v>773</v>
      </c>
      <c r="U4" s="88">
        <v>150701</v>
      </c>
      <c r="V4" s="54">
        <v>19</v>
      </c>
      <c r="W4" s="54" t="s">
        <v>3807</v>
      </c>
      <c r="X4" s="276" t="s">
        <v>916</v>
      </c>
      <c r="Y4" s="83" t="s">
        <v>3</v>
      </c>
      <c r="Z4" s="84">
        <v>773</v>
      </c>
      <c r="AA4" s="88">
        <v>148985</v>
      </c>
      <c r="AB4" s="279">
        <v>19</v>
      </c>
      <c r="AC4" s="280" t="s">
        <v>3807</v>
      </c>
      <c r="AD4" s="281" t="s">
        <v>916</v>
      </c>
      <c r="AE4" s="83" t="s">
        <v>3</v>
      </c>
      <c r="AF4" s="84">
        <v>773</v>
      </c>
      <c r="AG4" s="282">
        <v>148985</v>
      </c>
      <c r="AH4" s="283">
        <v>19</v>
      </c>
      <c r="AI4" s="284" t="s">
        <v>3807</v>
      </c>
      <c r="AJ4" s="281" t="s">
        <v>916</v>
      </c>
      <c r="AK4" s="83" t="s">
        <v>3</v>
      </c>
      <c r="AL4" s="84">
        <v>773</v>
      </c>
      <c r="AM4" s="282">
        <v>148985</v>
      </c>
      <c r="AN4" s="283">
        <v>19</v>
      </c>
      <c r="AO4" s="284" t="s">
        <v>3807</v>
      </c>
      <c r="AP4" s="281" t="s">
        <v>916</v>
      </c>
      <c r="AQ4" s="83" t="s">
        <v>3</v>
      </c>
      <c r="AR4" s="84">
        <v>773</v>
      </c>
      <c r="AS4" s="282">
        <v>148985</v>
      </c>
      <c r="AT4" s="283">
        <v>19</v>
      </c>
      <c r="AU4" s="323" t="s">
        <v>3807</v>
      </c>
      <c r="AV4" s="86" t="s">
        <v>916</v>
      </c>
      <c r="AW4" s="285" t="s">
        <v>3</v>
      </c>
      <c r="AX4" s="285">
        <v>773</v>
      </c>
      <c r="AY4" s="87">
        <v>148572</v>
      </c>
      <c r="AZ4" s="86">
        <v>19</v>
      </c>
      <c r="BA4" s="57" t="s">
        <v>3807</v>
      </c>
      <c r="BB4" s="301" t="s">
        <v>916</v>
      </c>
      <c r="BC4" s="83" t="s">
        <v>3</v>
      </c>
      <c r="BD4" s="84">
        <v>798</v>
      </c>
      <c r="BE4" s="282">
        <v>148572</v>
      </c>
      <c r="BF4" s="283">
        <v>19</v>
      </c>
      <c r="BG4" s="302" t="s">
        <v>3807</v>
      </c>
      <c r="BH4" s="86" t="s">
        <v>3829</v>
      </c>
      <c r="BI4" s="285" t="s">
        <v>3829</v>
      </c>
      <c r="BJ4" s="285" t="s">
        <v>3830</v>
      </c>
      <c r="BK4" s="86" t="s">
        <v>3829</v>
      </c>
      <c r="BL4" s="432">
        <v>19</v>
      </c>
      <c r="BM4" s="432" t="s">
        <v>3807</v>
      </c>
      <c r="BN4" s="432" t="str">
        <f>INDEX(ID!$D:$D,MATCH('Org2567'!D4,ID!$A:$A,0))</f>
        <v>เชียงรายประชานุเคราะห์</v>
      </c>
    </row>
    <row r="5" spans="1:66" x14ac:dyDescent="0.25">
      <c r="A5" s="272">
        <v>2</v>
      </c>
      <c r="B5" s="272">
        <v>1</v>
      </c>
      <c r="C5" s="82" t="s">
        <v>1159</v>
      </c>
      <c r="D5" s="272" t="s">
        <v>24</v>
      </c>
      <c r="E5" s="82" t="str">
        <f t="shared" ref="E5:E68" si="0">"รพ."&amp;BN5</f>
        <v>รพ.เทิง</v>
      </c>
      <c r="F5" s="90" t="s">
        <v>926</v>
      </c>
      <c r="G5" s="90" t="s">
        <v>931</v>
      </c>
      <c r="H5" s="90">
        <v>71</v>
      </c>
      <c r="I5" s="273">
        <v>61536</v>
      </c>
      <c r="J5" s="90">
        <v>10</v>
      </c>
      <c r="K5" s="93" t="s">
        <v>3702</v>
      </c>
      <c r="L5" s="83" t="s">
        <v>926</v>
      </c>
      <c r="M5" s="83" t="s">
        <v>931</v>
      </c>
      <c r="N5" s="84">
        <v>76</v>
      </c>
      <c r="O5" s="85">
        <v>60901</v>
      </c>
      <c r="P5" s="274">
        <v>10</v>
      </c>
      <c r="Q5" s="275" t="s">
        <v>3810</v>
      </c>
      <c r="R5" s="276" t="s">
        <v>926</v>
      </c>
      <c r="S5" s="277" t="s">
        <v>931</v>
      </c>
      <c r="T5" s="278">
        <v>61</v>
      </c>
      <c r="U5" s="88">
        <v>60901</v>
      </c>
      <c r="V5" s="54">
        <v>10</v>
      </c>
      <c r="W5" s="54" t="s">
        <v>3810</v>
      </c>
      <c r="X5" s="276" t="s">
        <v>926</v>
      </c>
      <c r="Y5" s="83" t="s">
        <v>931</v>
      </c>
      <c r="Z5" s="84">
        <v>61</v>
      </c>
      <c r="AA5" s="88">
        <v>59959</v>
      </c>
      <c r="AB5" s="279">
        <v>10</v>
      </c>
      <c r="AC5" s="280" t="s">
        <v>3810</v>
      </c>
      <c r="AD5" s="281" t="s">
        <v>926</v>
      </c>
      <c r="AE5" s="83" t="s">
        <v>931</v>
      </c>
      <c r="AF5" s="84">
        <v>86</v>
      </c>
      <c r="AG5" s="88">
        <v>59959</v>
      </c>
      <c r="AH5" s="279">
        <v>10</v>
      </c>
      <c r="AI5" s="286" t="s">
        <v>3810</v>
      </c>
      <c r="AJ5" s="281" t="s">
        <v>926</v>
      </c>
      <c r="AK5" s="83" t="s">
        <v>931</v>
      </c>
      <c r="AL5" s="84">
        <v>86</v>
      </c>
      <c r="AM5" s="88">
        <v>59959</v>
      </c>
      <c r="AN5" s="279">
        <v>10</v>
      </c>
      <c r="AO5" s="286" t="s">
        <v>3810</v>
      </c>
      <c r="AP5" s="281" t="s">
        <v>926</v>
      </c>
      <c r="AQ5" s="83" t="s">
        <v>931</v>
      </c>
      <c r="AR5" s="84">
        <v>86</v>
      </c>
      <c r="AS5" s="88">
        <v>59959</v>
      </c>
      <c r="AT5" s="279">
        <v>10</v>
      </c>
      <c r="AU5" s="280" t="s">
        <v>3810</v>
      </c>
      <c r="AV5" s="86" t="s">
        <v>926</v>
      </c>
      <c r="AW5" s="285" t="s">
        <v>931</v>
      </c>
      <c r="AX5" s="285">
        <v>86</v>
      </c>
      <c r="AY5" s="87">
        <v>59667</v>
      </c>
      <c r="AZ5" s="86">
        <v>10</v>
      </c>
      <c r="BA5" s="57" t="s">
        <v>3810</v>
      </c>
      <c r="BB5" s="301" t="s">
        <v>926</v>
      </c>
      <c r="BC5" s="83" t="s">
        <v>931</v>
      </c>
      <c r="BD5" s="84">
        <v>90</v>
      </c>
      <c r="BE5" s="282">
        <v>59667</v>
      </c>
      <c r="BF5" s="279">
        <v>10</v>
      </c>
      <c r="BG5" s="303" t="s">
        <v>3810</v>
      </c>
      <c r="BH5" s="86" t="s">
        <v>3829</v>
      </c>
      <c r="BI5" s="285" t="s">
        <v>3829</v>
      </c>
      <c r="BJ5" s="285" t="s">
        <v>3830</v>
      </c>
      <c r="BK5" s="86" t="s">
        <v>3829</v>
      </c>
      <c r="BL5" s="432">
        <v>10</v>
      </c>
      <c r="BM5" s="432" t="s">
        <v>3810</v>
      </c>
      <c r="BN5" s="432" t="str">
        <f>INDEX(ID!$D:$D,MATCH('Org2567'!D5,ID!$A:$A,0))</f>
        <v>เทิง</v>
      </c>
    </row>
    <row r="6" spans="1:66" x14ac:dyDescent="0.25">
      <c r="A6" s="272">
        <v>3</v>
      </c>
      <c r="B6" s="272">
        <v>1</v>
      </c>
      <c r="C6" s="82" t="s">
        <v>1159</v>
      </c>
      <c r="D6" s="272" t="s">
        <v>25</v>
      </c>
      <c r="E6" s="82" t="str">
        <f t="shared" si="0"/>
        <v>รพ.พาน</v>
      </c>
      <c r="F6" s="90" t="s">
        <v>926</v>
      </c>
      <c r="G6" s="90" t="s">
        <v>931</v>
      </c>
      <c r="H6" s="90">
        <v>125</v>
      </c>
      <c r="I6" s="273">
        <v>85611</v>
      </c>
      <c r="J6" s="90">
        <v>10</v>
      </c>
      <c r="K6" s="93" t="s">
        <v>3702</v>
      </c>
      <c r="L6" s="83" t="s">
        <v>926</v>
      </c>
      <c r="M6" s="83" t="s">
        <v>952</v>
      </c>
      <c r="N6" s="84">
        <v>161</v>
      </c>
      <c r="O6" s="85">
        <v>85212</v>
      </c>
      <c r="P6" s="274">
        <v>13</v>
      </c>
      <c r="Q6" s="275" t="s">
        <v>3813</v>
      </c>
      <c r="R6" s="276" t="s">
        <v>926</v>
      </c>
      <c r="S6" s="277" t="s">
        <v>952</v>
      </c>
      <c r="T6" s="278">
        <v>125</v>
      </c>
      <c r="U6" s="88">
        <v>85212</v>
      </c>
      <c r="V6" s="54">
        <v>13</v>
      </c>
      <c r="W6" s="54" t="s">
        <v>3813</v>
      </c>
      <c r="X6" s="276" t="s">
        <v>926</v>
      </c>
      <c r="Y6" s="83" t="s">
        <v>952</v>
      </c>
      <c r="Z6" s="84">
        <v>125</v>
      </c>
      <c r="AA6" s="88">
        <v>84272</v>
      </c>
      <c r="AB6" s="279">
        <v>13</v>
      </c>
      <c r="AC6" s="280" t="s">
        <v>3813</v>
      </c>
      <c r="AD6" s="281" t="s">
        <v>926</v>
      </c>
      <c r="AE6" s="83" t="s">
        <v>952</v>
      </c>
      <c r="AF6" s="84">
        <v>125</v>
      </c>
      <c r="AG6" s="88">
        <v>84272</v>
      </c>
      <c r="AH6" s="279">
        <v>13</v>
      </c>
      <c r="AI6" s="286" t="s">
        <v>3813</v>
      </c>
      <c r="AJ6" s="281" t="s">
        <v>926</v>
      </c>
      <c r="AK6" s="83" t="s">
        <v>952</v>
      </c>
      <c r="AL6" s="84">
        <v>125</v>
      </c>
      <c r="AM6" s="88">
        <v>84272</v>
      </c>
      <c r="AN6" s="279">
        <v>13</v>
      </c>
      <c r="AO6" s="286" t="s">
        <v>3813</v>
      </c>
      <c r="AP6" s="281" t="s">
        <v>926</v>
      </c>
      <c r="AQ6" s="83" t="s">
        <v>952</v>
      </c>
      <c r="AR6" s="84">
        <v>125</v>
      </c>
      <c r="AS6" s="88">
        <v>84272</v>
      </c>
      <c r="AT6" s="279">
        <v>13</v>
      </c>
      <c r="AU6" s="280" t="s">
        <v>3813</v>
      </c>
      <c r="AV6" s="86" t="s">
        <v>926</v>
      </c>
      <c r="AW6" s="285" t="s">
        <v>952</v>
      </c>
      <c r="AX6" s="285">
        <v>125</v>
      </c>
      <c r="AY6" s="87">
        <v>82764</v>
      </c>
      <c r="AZ6" s="86">
        <v>13</v>
      </c>
      <c r="BA6" s="57" t="s">
        <v>3813</v>
      </c>
      <c r="BB6" s="301" t="s">
        <v>926</v>
      </c>
      <c r="BC6" s="83" t="s">
        <v>952</v>
      </c>
      <c r="BD6" s="84">
        <v>175</v>
      </c>
      <c r="BE6" s="282">
        <v>82764</v>
      </c>
      <c r="BF6" s="279">
        <v>13</v>
      </c>
      <c r="BG6" s="303" t="s">
        <v>3813</v>
      </c>
      <c r="BH6" s="86" t="s">
        <v>3829</v>
      </c>
      <c r="BI6" s="285" t="s">
        <v>3829</v>
      </c>
      <c r="BJ6" s="285" t="s">
        <v>3830</v>
      </c>
      <c r="BK6" s="86" t="s">
        <v>3829</v>
      </c>
      <c r="BL6" s="432">
        <v>13</v>
      </c>
      <c r="BM6" s="432" t="s">
        <v>3813</v>
      </c>
      <c r="BN6" s="432" t="str">
        <f>INDEX(ID!$D:$D,MATCH('Org2567'!D6,ID!$A:$A,0))</f>
        <v>พาน</v>
      </c>
    </row>
    <row r="7" spans="1:66" x14ac:dyDescent="0.25">
      <c r="A7" s="272">
        <v>4</v>
      </c>
      <c r="B7" s="272">
        <v>1</v>
      </c>
      <c r="C7" s="82" t="s">
        <v>1159</v>
      </c>
      <c r="D7" s="272" t="s">
        <v>26</v>
      </c>
      <c r="E7" s="82" t="str">
        <f t="shared" si="0"/>
        <v>รพ.ป่าแดด</v>
      </c>
      <c r="F7" s="90" t="s">
        <v>926</v>
      </c>
      <c r="G7" s="90" t="s">
        <v>927</v>
      </c>
      <c r="H7" s="90">
        <v>30</v>
      </c>
      <c r="I7" s="273">
        <v>18765</v>
      </c>
      <c r="J7" s="90">
        <v>5</v>
      </c>
      <c r="K7" s="93" t="s">
        <v>3703</v>
      </c>
      <c r="L7" s="83" t="s">
        <v>926</v>
      </c>
      <c r="M7" s="83" t="s">
        <v>927</v>
      </c>
      <c r="N7" s="84">
        <v>37</v>
      </c>
      <c r="O7" s="85">
        <v>18822</v>
      </c>
      <c r="P7" s="274">
        <v>5</v>
      </c>
      <c r="Q7" s="275" t="s">
        <v>3811</v>
      </c>
      <c r="R7" s="276" t="s">
        <v>926</v>
      </c>
      <c r="S7" s="277" t="s">
        <v>927</v>
      </c>
      <c r="T7" s="278">
        <v>30</v>
      </c>
      <c r="U7" s="88">
        <v>18822</v>
      </c>
      <c r="V7" s="54">
        <v>5</v>
      </c>
      <c r="W7" s="54" t="s">
        <v>3811</v>
      </c>
      <c r="X7" s="276" t="s">
        <v>926</v>
      </c>
      <c r="Y7" s="83" t="s">
        <v>927</v>
      </c>
      <c r="Z7" s="84">
        <v>30</v>
      </c>
      <c r="AA7" s="88">
        <v>18649</v>
      </c>
      <c r="AB7" s="279">
        <v>5</v>
      </c>
      <c r="AC7" s="280" t="s">
        <v>3811</v>
      </c>
      <c r="AD7" s="281" t="s">
        <v>926</v>
      </c>
      <c r="AE7" s="83" t="s">
        <v>927</v>
      </c>
      <c r="AF7" s="84">
        <v>33</v>
      </c>
      <c r="AG7" s="88">
        <v>18649</v>
      </c>
      <c r="AH7" s="279">
        <v>5</v>
      </c>
      <c r="AI7" s="286" t="s">
        <v>3811</v>
      </c>
      <c r="AJ7" s="281" t="s">
        <v>926</v>
      </c>
      <c r="AK7" s="83" t="s">
        <v>927</v>
      </c>
      <c r="AL7" s="84">
        <v>33</v>
      </c>
      <c r="AM7" s="88">
        <v>18649</v>
      </c>
      <c r="AN7" s="279">
        <v>5</v>
      </c>
      <c r="AO7" s="286" t="s">
        <v>3811</v>
      </c>
      <c r="AP7" s="281" t="s">
        <v>926</v>
      </c>
      <c r="AQ7" s="83" t="s">
        <v>927</v>
      </c>
      <c r="AR7" s="84">
        <v>33</v>
      </c>
      <c r="AS7" s="88">
        <v>18649</v>
      </c>
      <c r="AT7" s="279">
        <v>5</v>
      </c>
      <c r="AU7" s="280" t="s">
        <v>3811</v>
      </c>
      <c r="AV7" s="86" t="s">
        <v>926</v>
      </c>
      <c r="AW7" s="285" t="s">
        <v>927</v>
      </c>
      <c r="AX7" s="285">
        <v>33</v>
      </c>
      <c r="AY7" s="87">
        <v>18469</v>
      </c>
      <c r="AZ7" s="86">
        <v>5</v>
      </c>
      <c r="BA7" s="57" t="s">
        <v>3811</v>
      </c>
      <c r="BB7" s="301" t="s">
        <v>926</v>
      </c>
      <c r="BC7" s="83" t="s">
        <v>927</v>
      </c>
      <c r="BD7" s="84">
        <v>30</v>
      </c>
      <c r="BE7" s="282">
        <v>18469</v>
      </c>
      <c r="BF7" s="279">
        <v>5</v>
      </c>
      <c r="BG7" s="303" t="s">
        <v>3811</v>
      </c>
      <c r="BH7" s="86" t="s">
        <v>3829</v>
      </c>
      <c r="BI7" s="285" t="s">
        <v>3829</v>
      </c>
      <c r="BJ7" s="285" t="s">
        <v>3830</v>
      </c>
      <c r="BK7" s="86" t="s">
        <v>3829</v>
      </c>
      <c r="BL7" s="432">
        <v>5</v>
      </c>
      <c r="BM7" s="432" t="s">
        <v>3811</v>
      </c>
      <c r="BN7" s="432" t="str">
        <f>INDEX(ID!$D:$D,MATCH('Org2567'!D7,ID!$A:$A,0))</f>
        <v>ป่าแดด</v>
      </c>
    </row>
    <row r="8" spans="1:66" x14ac:dyDescent="0.25">
      <c r="A8" s="272">
        <v>5</v>
      </c>
      <c r="B8" s="272">
        <v>1</v>
      </c>
      <c r="C8" s="82" t="s">
        <v>1159</v>
      </c>
      <c r="D8" s="272" t="s">
        <v>27</v>
      </c>
      <c r="E8" s="82" t="str">
        <f t="shared" si="0"/>
        <v>รพ.แม่จัน</v>
      </c>
      <c r="F8" s="90" t="s">
        <v>926</v>
      </c>
      <c r="G8" s="90" t="s">
        <v>952</v>
      </c>
      <c r="H8" s="90">
        <v>152</v>
      </c>
      <c r="I8" s="273">
        <v>72442</v>
      </c>
      <c r="J8" s="90">
        <v>13</v>
      </c>
      <c r="K8" s="93" t="s">
        <v>3781</v>
      </c>
      <c r="L8" s="83" t="s">
        <v>926</v>
      </c>
      <c r="M8" s="83" t="s">
        <v>952</v>
      </c>
      <c r="N8" s="84">
        <v>152</v>
      </c>
      <c r="O8" s="85">
        <v>73062</v>
      </c>
      <c r="P8" s="274">
        <v>13</v>
      </c>
      <c r="Q8" s="275" t="s">
        <v>3813</v>
      </c>
      <c r="R8" s="276" t="s">
        <v>926</v>
      </c>
      <c r="S8" s="277" t="s">
        <v>952</v>
      </c>
      <c r="T8" s="278">
        <v>152</v>
      </c>
      <c r="U8" s="88">
        <v>73062</v>
      </c>
      <c r="V8" s="54">
        <v>13</v>
      </c>
      <c r="W8" s="54" t="s">
        <v>3813</v>
      </c>
      <c r="X8" s="276" t="s">
        <v>926</v>
      </c>
      <c r="Y8" s="83" t="s">
        <v>952</v>
      </c>
      <c r="Z8" s="84">
        <v>152</v>
      </c>
      <c r="AA8" s="88">
        <v>72851</v>
      </c>
      <c r="AB8" s="279">
        <v>13</v>
      </c>
      <c r="AC8" s="280" t="s">
        <v>3813</v>
      </c>
      <c r="AD8" s="281" t="s">
        <v>926</v>
      </c>
      <c r="AE8" s="83" t="s">
        <v>952</v>
      </c>
      <c r="AF8" s="84">
        <v>152</v>
      </c>
      <c r="AG8" s="88">
        <v>72851</v>
      </c>
      <c r="AH8" s="279">
        <v>13</v>
      </c>
      <c r="AI8" s="286" t="s">
        <v>3813</v>
      </c>
      <c r="AJ8" s="281" t="s">
        <v>926</v>
      </c>
      <c r="AK8" s="83" t="s">
        <v>952</v>
      </c>
      <c r="AL8" s="84">
        <v>152</v>
      </c>
      <c r="AM8" s="88">
        <v>72851</v>
      </c>
      <c r="AN8" s="279">
        <v>13</v>
      </c>
      <c r="AO8" s="286" t="s">
        <v>3813</v>
      </c>
      <c r="AP8" s="281" t="s">
        <v>926</v>
      </c>
      <c r="AQ8" s="83" t="s">
        <v>952</v>
      </c>
      <c r="AR8" s="84">
        <v>152</v>
      </c>
      <c r="AS8" s="88">
        <v>72851</v>
      </c>
      <c r="AT8" s="279">
        <v>13</v>
      </c>
      <c r="AU8" s="280" t="s">
        <v>3813</v>
      </c>
      <c r="AV8" s="86" t="s">
        <v>926</v>
      </c>
      <c r="AW8" s="285" t="s">
        <v>952</v>
      </c>
      <c r="AX8" s="285">
        <v>152</v>
      </c>
      <c r="AY8" s="87">
        <v>72110</v>
      </c>
      <c r="AZ8" s="86">
        <v>13</v>
      </c>
      <c r="BA8" s="57" t="s">
        <v>3813</v>
      </c>
      <c r="BB8" s="301" t="s">
        <v>926</v>
      </c>
      <c r="BC8" s="83" t="s">
        <v>952</v>
      </c>
      <c r="BD8" s="84">
        <v>152</v>
      </c>
      <c r="BE8" s="282">
        <v>72110</v>
      </c>
      <c r="BF8" s="279">
        <v>13</v>
      </c>
      <c r="BG8" s="303" t="s">
        <v>3813</v>
      </c>
      <c r="BH8" s="86" t="s">
        <v>3829</v>
      </c>
      <c r="BI8" s="285" t="s">
        <v>3829</v>
      </c>
      <c r="BJ8" s="285" t="s">
        <v>3829</v>
      </c>
      <c r="BK8" s="86" t="s">
        <v>3829</v>
      </c>
      <c r="BL8" s="432">
        <v>13</v>
      </c>
      <c r="BM8" s="432" t="s">
        <v>3813</v>
      </c>
      <c r="BN8" s="432" t="str">
        <f>INDEX(ID!$D:$D,MATCH('Org2567'!D8,ID!$A:$A,0))</f>
        <v>แม่จัน</v>
      </c>
    </row>
    <row r="9" spans="1:66" x14ac:dyDescent="0.25">
      <c r="A9" s="272">
        <v>6</v>
      </c>
      <c r="B9" s="272">
        <v>1</v>
      </c>
      <c r="C9" s="82" t="s">
        <v>1159</v>
      </c>
      <c r="D9" s="272" t="s">
        <v>28</v>
      </c>
      <c r="E9" s="82" t="str">
        <f t="shared" si="0"/>
        <v>รพ.เชียงแสน</v>
      </c>
      <c r="F9" s="90" t="s">
        <v>926</v>
      </c>
      <c r="G9" s="90" t="s">
        <v>927</v>
      </c>
      <c r="H9" s="90">
        <v>60</v>
      </c>
      <c r="I9" s="273">
        <v>37229</v>
      </c>
      <c r="J9" s="90">
        <v>6</v>
      </c>
      <c r="K9" s="93" t="s">
        <v>3783</v>
      </c>
      <c r="L9" s="83" t="s">
        <v>926</v>
      </c>
      <c r="M9" s="83" t="s">
        <v>927</v>
      </c>
      <c r="N9" s="84">
        <v>52</v>
      </c>
      <c r="O9" s="85">
        <v>37439</v>
      </c>
      <c r="P9" s="274">
        <v>6</v>
      </c>
      <c r="Q9" s="275" t="s">
        <v>3809</v>
      </c>
      <c r="R9" s="276" t="s">
        <v>926</v>
      </c>
      <c r="S9" s="277" t="s">
        <v>927</v>
      </c>
      <c r="T9" s="278">
        <v>53</v>
      </c>
      <c r="U9" s="88">
        <v>37439</v>
      </c>
      <c r="V9" s="54">
        <v>6</v>
      </c>
      <c r="W9" s="54" t="s">
        <v>3809</v>
      </c>
      <c r="X9" s="276" t="s">
        <v>926</v>
      </c>
      <c r="Y9" s="83" t="s">
        <v>927</v>
      </c>
      <c r="Z9" s="84">
        <v>53</v>
      </c>
      <c r="AA9" s="88">
        <v>37393</v>
      </c>
      <c r="AB9" s="279">
        <v>6</v>
      </c>
      <c r="AC9" s="280" t="s">
        <v>3809</v>
      </c>
      <c r="AD9" s="281" t="s">
        <v>926</v>
      </c>
      <c r="AE9" s="83" t="s">
        <v>927</v>
      </c>
      <c r="AF9" s="84">
        <v>58</v>
      </c>
      <c r="AG9" s="88">
        <v>37393</v>
      </c>
      <c r="AH9" s="279">
        <v>6</v>
      </c>
      <c r="AI9" s="286" t="s">
        <v>3809</v>
      </c>
      <c r="AJ9" s="281" t="s">
        <v>926</v>
      </c>
      <c r="AK9" s="83" t="s">
        <v>927</v>
      </c>
      <c r="AL9" s="84">
        <v>58</v>
      </c>
      <c r="AM9" s="88">
        <v>37393</v>
      </c>
      <c r="AN9" s="279">
        <v>6</v>
      </c>
      <c r="AO9" s="286" t="s">
        <v>3809</v>
      </c>
      <c r="AP9" s="281" t="s">
        <v>926</v>
      </c>
      <c r="AQ9" s="83" t="s">
        <v>927</v>
      </c>
      <c r="AR9" s="84">
        <v>58</v>
      </c>
      <c r="AS9" s="88">
        <v>37393</v>
      </c>
      <c r="AT9" s="279">
        <v>6</v>
      </c>
      <c r="AU9" s="280" t="s">
        <v>3809</v>
      </c>
      <c r="AV9" s="86" t="s">
        <v>926</v>
      </c>
      <c r="AW9" s="285" t="s">
        <v>927</v>
      </c>
      <c r="AX9" s="285">
        <v>58</v>
      </c>
      <c r="AY9" s="87">
        <v>36983</v>
      </c>
      <c r="AZ9" s="86">
        <v>6</v>
      </c>
      <c r="BA9" s="57" t="s">
        <v>3809</v>
      </c>
      <c r="BB9" s="301" t="s">
        <v>926</v>
      </c>
      <c r="BC9" s="83" t="s">
        <v>931</v>
      </c>
      <c r="BD9" s="84">
        <v>58</v>
      </c>
      <c r="BE9" s="282">
        <v>36983</v>
      </c>
      <c r="BF9" s="279">
        <v>9</v>
      </c>
      <c r="BG9" s="303" t="s">
        <v>3814</v>
      </c>
      <c r="BH9" s="86" t="s">
        <v>3829</v>
      </c>
      <c r="BI9" s="285" t="s">
        <v>3830</v>
      </c>
      <c r="BJ9" s="285" t="s">
        <v>3829</v>
      </c>
      <c r="BK9" s="86" t="s">
        <v>3830</v>
      </c>
      <c r="BL9" s="432">
        <v>9</v>
      </c>
      <c r="BM9" s="432" t="s">
        <v>3814</v>
      </c>
      <c r="BN9" s="432" t="str">
        <f>INDEX(ID!$D:$D,MATCH('Org2567'!D9,ID!$A:$A,0))</f>
        <v>เชียงแสน</v>
      </c>
    </row>
    <row r="10" spans="1:66" x14ac:dyDescent="0.25">
      <c r="A10" s="272">
        <v>7</v>
      </c>
      <c r="B10" s="272">
        <v>1</v>
      </c>
      <c r="C10" s="82" t="s">
        <v>1159</v>
      </c>
      <c r="D10" s="304" t="s">
        <v>29</v>
      </c>
      <c r="E10" s="82" t="str">
        <f t="shared" si="0"/>
        <v>รพ.แม่สาย</v>
      </c>
      <c r="F10" s="90" t="s">
        <v>926</v>
      </c>
      <c r="G10" s="90" t="s">
        <v>952</v>
      </c>
      <c r="H10" s="90">
        <v>118</v>
      </c>
      <c r="I10" s="273">
        <v>58406</v>
      </c>
      <c r="J10" s="90">
        <v>13</v>
      </c>
      <c r="K10" s="93" t="s">
        <v>3781</v>
      </c>
      <c r="L10" s="83" t="s">
        <v>926</v>
      </c>
      <c r="M10" s="83" t="s">
        <v>952</v>
      </c>
      <c r="N10" s="84">
        <v>118</v>
      </c>
      <c r="O10" s="85">
        <v>59471</v>
      </c>
      <c r="P10" s="274">
        <v>13</v>
      </c>
      <c r="Q10" s="275" t="s">
        <v>3813</v>
      </c>
      <c r="R10" s="276" t="s">
        <v>926</v>
      </c>
      <c r="S10" s="277" t="s">
        <v>952</v>
      </c>
      <c r="T10" s="278">
        <v>118</v>
      </c>
      <c r="U10" s="88">
        <v>59471</v>
      </c>
      <c r="V10" s="54">
        <v>13</v>
      </c>
      <c r="W10" s="54" t="s">
        <v>3813</v>
      </c>
      <c r="X10" s="276" t="s">
        <v>926</v>
      </c>
      <c r="Y10" s="83" t="s">
        <v>952</v>
      </c>
      <c r="Z10" s="84">
        <v>118</v>
      </c>
      <c r="AA10" s="88">
        <v>60517</v>
      </c>
      <c r="AB10" s="279">
        <v>13</v>
      </c>
      <c r="AC10" s="280" t="s">
        <v>3813</v>
      </c>
      <c r="AD10" s="281" t="s">
        <v>926</v>
      </c>
      <c r="AE10" s="83" t="s">
        <v>952</v>
      </c>
      <c r="AF10" s="84">
        <v>118</v>
      </c>
      <c r="AG10" s="88">
        <v>60517</v>
      </c>
      <c r="AH10" s="279">
        <v>13</v>
      </c>
      <c r="AI10" s="286" t="s">
        <v>3813</v>
      </c>
      <c r="AJ10" s="281" t="s">
        <v>926</v>
      </c>
      <c r="AK10" s="83" t="s">
        <v>952</v>
      </c>
      <c r="AL10" s="84">
        <v>118</v>
      </c>
      <c r="AM10" s="88">
        <v>60517</v>
      </c>
      <c r="AN10" s="279">
        <v>13</v>
      </c>
      <c r="AO10" s="286" t="s">
        <v>3813</v>
      </c>
      <c r="AP10" s="281" t="s">
        <v>926</v>
      </c>
      <c r="AQ10" s="83" t="s">
        <v>952</v>
      </c>
      <c r="AR10" s="84">
        <v>118</v>
      </c>
      <c r="AS10" s="88">
        <v>60517</v>
      </c>
      <c r="AT10" s="279">
        <v>13</v>
      </c>
      <c r="AU10" s="280" t="s">
        <v>3813</v>
      </c>
      <c r="AV10" s="86" t="s">
        <v>926</v>
      </c>
      <c r="AW10" s="285" t="s">
        <v>952</v>
      </c>
      <c r="AX10" s="285">
        <v>118</v>
      </c>
      <c r="AY10" s="87">
        <v>60390</v>
      </c>
      <c r="AZ10" s="86">
        <v>13</v>
      </c>
      <c r="BA10" s="57" t="s">
        <v>3813</v>
      </c>
      <c r="BB10" s="301" t="s">
        <v>922</v>
      </c>
      <c r="BC10" s="83" t="s">
        <v>924</v>
      </c>
      <c r="BD10" s="84">
        <v>156</v>
      </c>
      <c r="BE10" s="282">
        <v>60390</v>
      </c>
      <c r="BF10" s="279">
        <v>15</v>
      </c>
      <c r="BG10" s="305" t="s">
        <v>3812</v>
      </c>
      <c r="BH10" s="86" t="s">
        <v>3830</v>
      </c>
      <c r="BI10" s="285" t="s">
        <v>3830</v>
      </c>
      <c r="BJ10" s="285" t="s">
        <v>3830</v>
      </c>
      <c r="BK10" s="86" t="s">
        <v>3830</v>
      </c>
      <c r="BL10" s="432">
        <v>14</v>
      </c>
      <c r="BM10" s="432" t="s">
        <v>3808</v>
      </c>
      <c r="BN10" s="432" t="str">
        <f>INDEX(ID!$D:$D,MATCH('Org2567'!D10,ID!$A:$A,0))</f>
        <v>แม่สาย</v>
      </c>
    </row>
    <row r="11" spans="1:66" x14ac:dyDescent="0.25">
      <c r="A11" s="272">
        <v>8</v>
      </c>
      <c r="B11" s="272">
        <v>1</v>
      </c>
      <c r="C11" s="82" t="s">
        <v>1159</v>
      </c>
      <c r="D11" s="272" t="s">
        <v>30</v>
      </c>
      <c r="E11" s="82" t="str">
        <f t="shared" si="0"/>
        <v>รพ.แม่สรวย</v>
      </c>
      <c r="F11" s="90" t="s">
        <v>926</v>
      </c>
      <c r="G11" s="90" t="s">
        <v>927</v>
      </c>
      <c r="H11" s="90">
        <v>65</v>
      </c>
      <c r="I11" s="273">
        <v>62189</v>
      </c>
      <c r="J11" s="90">
        <v>7</v>
      </c>
      <c r="K11" s="93" t="s">
        <v>3704</v>
      </c>
      <c r="L11" s="83" t="s">
        <v>926</v>
      </c>
      <c r="M11" s="83" t="s">
        <v>927</v>
      </c>
      <c r="N11" s="84">
        <v>60</v>
      </c>
      <c r="O11" s="85">
        <v>62672</v>
      </c>
      <c r="P11" s="274">
        <v>7</v>
      </c>
      <c r="Q11" s="275" t="s">
        <v>3816</v>
      </c>
      <c r="R11" s="276" t="s">
        <v>926</v>
      </c>
      <c r="S11" s="277" t="s">
        <v>927</v>
      </c>
      <c r="T11" s="278">
        <v>60</v>
      </c>
      <c r="U11" s="88">
        <v>62672</v>
      </c>
      <c r="V11" s="54">
        <v>7</v>
      </c>
      <c r="W11" s="54" t="s">
        <v>3816</v>
      </c>
      <c r="X11" s="276" t="s">
        <v>926</v>
      </c>
      <c r="Y11" s="83" t="s">
        <v>927</v>
      </c>
      <c r="Z11" s="84">
        <v>60</v>
      </c>
      <c r="AA11" s="88">
        <v>62747</v>
      </c>
      <c r="AB11" s="279">
        <v>7</v>
      </c>
      <c r="AC11" s="280" t="s">
        <v>3816</v>
      </c>
      <c r="AD11" s="281" t="s">
        <v>926</v>
      </c>
      <c r="AE11" s="83" t="s">
        <v>927</v>
      </c>
      <c r="AF11" s="84">
        <v>60</v>
      </c>
      <c r="AG11" s="88">
        <v>62747</v>
      </c>
      <c r="AH11" s="279">
        <v>7</v>
      </c>
      <c r="AI11" s="286" t="s">
        <v>3816</v>
      </c>
      <c r="AJ11" s="281" t="s">
        <v>926</v>
      </c>
      <c r="AK11" s="83" t="s">
        <v>927</v>
      </c>
      <c r="AL11" s="84">
        <v>60</v>
      </c>
      <c r="AM11" s="88">
        <v>62747</v>
      </c>
      <c r="AN11" s="279">
        <v>7</v>
      </c>
      <c r="AO11" s="286" t="s">
        <v>3816</v>
      </c>
      <c r="AP11" s="281" t="s">
        <v>926</v>
      </c>
      <c r="AQ11" s="83" t="s">
        <v>927</v>
      </c>
      <c r="AR11" s="84">
        <v>60</v>
      </c>
      <c r="AS11" s="88">
        <v>62747</v>
      </c>
      <c r="AT11" s="279">
        <v>7</v>
      </c>
      <c r="AU11" s="280" t="s">
        <v>3816</v>
      </c>
      <c r="AV11" s="86" t="s">
        <v>926</v>
      </c>
      <c r="AW11" s="285" t="s">
        <v>927</v>
      </c>
      <c r="AX11" s="285">
        <v>60</v>
      </c>
      <c r="AY11" s="87">
        <v>62331</v>
      </c>
      <c r="AZ11" s="86">
        <v>7</v>
      </c>
      <c r="BA11" s="57" t="s">
        <v>3816</v>
      </c>
      <c r="BB11" s="301" t="s">
        <v>926</v>
      </c>
      <c r="BC11" s="83" t="s">
        <v>931</v>
      </c>
      <c r="BD11" s="84">
        <v>60</v>
      </c>
      <c r="BE11" s="282">
        <v>62331</v>
      </c>
      <c r="BF11" s="279">
        <v>10</v>
      </c>
      <c r="BG11" s="303" t="s">
        <v>3810</v>
      </c>
      <c r="BH11" s="86" t="s">
        <v>3829</v>
      </c>
      <c r="BI11" s="285" t="s">
        <v>3830</v>
      </c>
      <c r="BJ11" s="285" t="s">
        <v>3829</v>
      </c>
      <c r="BK11" s="86" t="s">
        <v>3830</v>
      </c>
      <c r="BL11" s="432">
        <v>10</v>
      </c>
      <c r="BM11" s="432" t="s">
        <v>3810</v>
      </c>
      <c r="BN11" s="432" t="str">
        <f>INDEX(ID!$D:$D,MATCH('Org2567'!D11,ID!$A:$A,0))</f>
        <v>แม่สรวย</v>
      </c>
    </row>
    <row r="12" spans="1:66" x14ac:dyDescent="0.25">
      <c r="A12" s="272">
        <v>9</v>
      </c>
      <c r="B12" s="272">
        <v>1</v>
      </c>
      <c r="C12" s="82" t="s">
        <v>1159</v>
      </c>
      <c r="D12" s="272" t="s">
        <v>31</v>
      </c>
      <c r="E12" s="82" t="str">
        <f t="shared" si="0"/>
        <v>รพ.เวียงป่าเป้า</v>
      </c>
      <c r="F12" s="90" t="s">
        <v>926</v>
      </c>
      <c r="G12" s="90" t="s">
        <v>931</v>
      </c>
      <c r="H12" s="90">
        <v>64</v>
      </c>
      <c r="I12" s="273">
        <v>50787</v>
      </c>
      <c r="J12" s="90">
        <v>10</v>
      </c>
      <c r="K12" s="93" t="s">
        <v>3702</v>
      </c>
      <c r="L12" s="83" t="s">
        <v>926</v>
      </c>
      <c r="M12" s="83" t="s">
        <v>931</v>
      </c>
      <c r="N12" s="84">
        <v>64</v>
      </c>
      <c r="O12" s="85">
        <v>50607</v>
      </c>
      <c r="P12" s="274">
        <v>10</v>
      </c>
      <c r="Q12" s="275" t="s">
        <v>3810</v>
      </c>
      <c r="R12" s="276" t="s">
        <v>926</v>
      </c>
      <c r="S12" s="277" t="s">
        <v>931</v>
      </c>
      <c r="T12" s="278">
        <v>67</v>
      </c>
      <c r="U12" s="88">
        <v>50607</v>
      </c>
      <c r="V12" s="54">
        <v>10</v>
      </c>
      <c r="W12" s="54" t="s">
        <v>3810</v>
      </c>
      <c r="X12" s="276" t="s">
        <v>926</v>
      </c>
      <c r="Y12" s="83" t="s">
        <v>931</v>
      </c>
      <c r="Z12" s="84">
        <v>67</v>
      </c>
      <c r="AA12" s="88">
        <v>50583</v>
      </c>
      <c r="AB12" s="279">
        <v>10</v>
      </c>
      <c r="AC12" s="280" t="s">
        <v>3810</v>
      </c>
      <c r="AD12" s="281" t="s">
        <v>926</v>
      </c>
      <c r="AE12" s="83" t="s">
        <v>931</v>
      </c>
      <c r="AF12" s="84">
        <v>89</v>
      </c>
      <c r="AG12" s="88">
        <v>50583</v>
      </c>
      <c r="AH12" s="279">
        <v>10</v>
      </c>
      <c r="AI12" s="286" t="s">
        <v>3810</v>
      </c>
      <c r="AJ12" s="281" t="s">
        <v>926</v>
      </c>
      <c r="AK12" s="83" t="s">
        <v>931</v>
      </c>
      <c r="AL12" s="84">
        <v>89</v>
      </c>
      <c r="AM12" s="88">
        <v>50583</v>
      </c>
      <c r="AN12" s="279">
        <v>10</v>
      </c>
      <c r="AO12" s="286" t="s">
        <v>3810</v>
      </c>
      <c r="AP12" s="281" t="s">
        <v>926</v>
      </c>
      <c r="AQ12" s="83" t="s">
        <v>931</v>
      </c>
      <c r="AR12" s="84">
        <v>89</v>
      </c>
      <c r="AS12" s="88">
        <v>50583</v>
      </c>
      <c r="AT12" s="279">
        <v>10</v>
      </c>
      <c r="AU12" s="280" t="s">
        <v>3810</v>
      </c>
      <c r="AV12" s="86" t="s">
        <v>926</v>
      </c>
      <c r="AW12" s="285" t="s">
        <v>931</v>
      </c>
      <c r="AX12" s="285">
        <v>89</v>
      </c>
      <c r="AY12" s="87">
        <v>50313</v>
      </c>
      <c r="AZ12" s="86">
        <v>10</v>
      </c>
      <c r="BA12" s="57" t="s">
        <v>3810</v>
      </c>
      <c r="BB12" s="301" t="s">
        <v>926</v>
      </c>
      <c r="BC12" s="83" t="s">
        <v>931</v>
      </c>
      <c r="BD12" s="84">
        <v>81</v>
      </c>
      <c r="BE12" s="282">
        <v>50313</v>
      </c>
      <c r="BF12" s="279">
        <v>10</v>
      </c>
      <c r="BG12" s="303" t="s">
        <v>3810</v>
      </c>
      <c r="BH12" s="86" t="s">
        <v>3829</v>
      </c>
      <c r="BI12" s="285" t="s">
        <v>3829</v>
      </c>
      <c r="BJ12" s="285" t="s">
        <v>3830</v>
      </c>
      <c r="BK12" s="86" t="s">
        <v>3829</v>
      </c>
      <c r="BL12" s="432">
        <v>10</v>
      </c>
      <c r="BM12" s="432" t="s">
        <v>3810</v>
      </c>
      <c r="BN12" s="432" t="str">
        <f>INDEX(ID!$D:$D,MATCH('Org2567'!D12,ID!$A:$A,0))</f>
        <v>เวียงป่าเป้า</v>
      </c>
    </row>
    <row r="13" spans="1:66" x14ac:dyDescent="0.25">
      <c r="A13" s="272">
        <v>10</v>
      </c>
      <c r="B13" s="272">
        <v>1</v>
      </c>
      <c r="C13" s="82" t="s">
        <v>1159</v>
      </c>
      <c r="D13" s="272" t="s">
        <v>32</v>
      </c>
      <c r="E13" s="82" t="str">
        <f t="shared" si="0"/>
        <v>รพ.พญาเม็งราย</v>
      </c>
      <c r="F13" s="90" t="s">
        <v>926</v>
      </c>
      <c r="G13" s="90" t="s">
        <v>927</v>
      </c>
      <c r="H13" s="90">
        <v>64</v>
      </c>
      <c r="I13" s="273">
        <v>31657</v>
      </c>
      <c r="J13" s="90">
        <v>6</v>
      </c>
      <c r="K13" s="93" t="s">
        <v>3783</v>
      </c>
      <c r="L13" s="83" t="s">
        <v>926</v>
      </c>
      <c r="M13" s="83" t="s">
        <v>927</v>
      </c>
      <c r="N13" s="84">
        <v>60</v>
      </c>
      <c r="O13" s="85">
        <v>31640</v>
      </c>
      <c r="P13" s="274">
        <v>6</v>
      </c>
      <c r="Q13" s="275" t="s">
        <v>3809</v>
      </c>
      <c r="R13" s="276" t="s">
        <v>926</v>
      </c>
      <c r="S13" s="277" t="s">
        <v>927</v>
      </c>
      <c r="T13" s="278">
        <v>60</v>
      </c>
      <c r="U13" s="88">
        <v>31640</v>
      </c>
      <c r="V13" s="54">
        <v>6</v>
      </c>
      <c r="W13" s="54" t="s">
        <v>3809</v>
      </c>
      <c r="X13" s="276" t="s">
        <v>926</v>
      </c>
      <c r="Y13" s="83" t="s">
        <v>927</v>
      </c>
      <c r="Z13" s="84">
        <v>60</v>
      </c>
      <c r="AA13" s="88">
        <v>31602</v>
      </c>
      <c r="AB13" s="279">
        <v>6</v>
      </c>
      <c r="AC13" s="280" t="s">
        <v>3809</v>
      </c>
      <c r="AD13" s="281" t="s">
        <v>926</v>
      </c>
      <c r="AE13" s="83" t="s">
        <v>927</v>
      </c>
      <c r="AF13" s="84">
        <v>60</v>
      </c>
      <c r="AG13" s="88">
        <v>31602</v>
      </c>
      <c r="AH13" s="279">
        <v>6</v>
      </c>
      <c r="AI13" s="286" t="s">
        <v>3809</v>
      </c>
      <c r="AJ13" s="281" t="s">
        <v>926</v>
      </c>
      <c r="AK13" s="83" t="s">
        <v>927</v>
      </c>
      <c r="AL13" s="84">
        <v>60</v>
      </c>
      <c r="AM13" s="88">
        <v>31602</v>
      </c>
      <c r="AN13" s="279">
        <v>6</v>
      </c>
      <c r="AO13" s="286" t="s">
        <v>3809</v>
      </c>
      <c r="AP13" s="281" t="s">
        <v>926</v>
      </c>
      <c r="AQ13" s="83" t="s">
        <v>927</v>
      </c>
      <c r="AR13" s="84">
        <v>60</v>
      </c>
      <c r="AS13" s="88">
        <v>31602</v>
      </c>
      <c r="AT13" s="279">
        <v>6</v>
      </c>
      <c r="AU13" s="280" t="s">
        <v>3809</v>
      </c>
      <c r="AV13" s="86" t="s">
        <v>926</v>
      </c>
      <c r="AW13" s="285" t="s">
        <v>927</v>
      </c>
      <c r="AX13" s="285">
        <v>60</v>
      </c>
      <c r="AY13" s="87">
        <v>31188</v>
      </c>
      <c r="AZ13" s="86">
        <v>6</v>
      </c>
      <c r="BA13" s="57" t="s">
        <v>3809</v>
      </c>
      <c r="BB13" s="301" t="s">
        <v>926</v>
      </c>
      <c r="BC13" s="83" t="s">
        <v>927</v>
      </c>
      <c r="BD13" s="84">
        <v>60</v>
      </c>
      <c r="BE13" s="282">
        <v>31188</v>
      </c>
      <c r="BF13" s="279">
        <v>6</v>
      </c>
      <c r="BG13" s="303" t="s">
        <v>3809</v>
      </c>
      <c r="BH13" s="86" t="s">
        <v>3829</v>
      </c>
      <c r="BI13" s="285" t="s">
        <v>3829</v>
      </c>
      <c r="BJ13" s="285" t="s">
        <v>3829</v>
      </c>
      <c r="BK13" s="86" t="s">
        <v>3829</v>
      </c>
      <c r="BL13" s="432">
        <v>6</v>
      </c>
      <c r="BM13" s="432" t="s">
        <v>3809</v>
      </c>
      <c r="BN13" s="432" t="str">
        <f>INDEX(ID!$D:$D,MATCH('Org2567'!D13,ID!$A:$A,0))</f>
        <v>พญาเม็งราย</v>
      </c>
    </row>
    <row r="14" spans="1:66" x14ac:dyDescent="0.25">
      <c r="A14" s="272">
        <v>11</v>
      </c>
      <c r="B14" s="272">
        <v>1</v>
      </c>
      <c r="C14" s="82" t="s">
        <v>1159</v>
      </c>
      <c r="D14" s="272" t="s">
        <v>33</v>
      </c>
      <c r="E14" s="82" t="str">
        <f t="shared" si="0"/>
        <v>รพ.เวียงแก่น</v>
      </c>
      <c r="F14" s="90" t="s">
        <v>926</v>
      </c>
      <c r="G14" s="90" t="s">
        <v>927</v>
      </c>
      <c r="H14" s="90">
        <v>30</v>
      </c>
      <c r="I14" s="273">
        <v>26728</v>
      </c>
      <c r="J14" s="90">
        <v>5</v>
      </c>
      <c r="K14" s="93" t="s">
        <v>3703</v>
      </c>
      <c r="L14" s="83" t="s">
        <v>926</v>
      </c>
      <c r="M14" s="83" t="s">
        <v>927</v>
      </c>
      <c r="N14" s="84">
        <v>30</v>
      </c>
      <c r="O14" s="85">
        <v>27025</v>
      </c>
      <c r="P14" s="274">
        <v>5</v>
      </c>
      <c r="Q14" s="275" t="s">
        <v>3811</v>
      </c>
      <c r="R14" s="276" t="s">
        <v>926</v>
      </c>
      <c r="S14" s="277" t="s">
        <v>927</v>
      </c>
      <c r="T14" s="278">
        <v>35</v>
      </c>
      <c r="U14" s="88">
        <v>27025</v>
      </c>
      <c r="V14" s="54">
        <v>5</v>
      </c>
      <c r="W14" s="54" t="s">
        <v>3811</v>
      </c>
      <c r="X14" s="276" t="s">
        <v>926</v>
      </c>
      <c r="Y14" s="83" t="s">
        <v>927</v>
      </c>
      <c r="Z14" s="84">
        <v>35</v>
      </c>
      <c r="AA14" s="88">
        <v>27405</v>
      </c>
      <c r="AB14" s="279">
        <v>5</v>
      </c>
      <c r="AC14" s="280" t="s">
        <v>3811</v>
      </c>
      <c r="AD14" s="281" t="s">
        <v>926</v>
      </c>
      <c r="AE14" s="83" t="s">
        <v>927</v>
      </c>
      <c r="AF14" s="84">
        <v>40</v>
      </c>
      <c r="AG14" s="88">
        <v>27405</v>
      </c>
      <c r="AH14" s="279">
        <v>5</v>
      </c>
      <c r="AI14" s="286" t="s">
        <v>3811</v>
      </c>
      <c r="AJ14" s="281" t="s">
        <v>926</v>
      </c>
      <c r="AK14" s="83" t="s">
        <v>927</v>
      </c>
      <c r="AL14" s="84">
        <v>40</v>
      </c>
      <c r="AM14" s="88">
        <v>27405</v>
      </c>
      <c r="AN14" s="279">
        <v>5</v>
      </c>
      <c r="AO14" s="286" t="s">
        <v>3811</v>
      </c>
      <c r="AP14" s="281" t="s">
        <v>926</v>
      </c>
      <c r="AQ14" s="83" t="s">
        <v>927</v>
      </c>
      <c r="AR14" s="84">
        <v>40</v>
      </c>
      <c r="AS14" s="88">
        <v>27405</v>
      </c>
      <c r="AT14" s="279">
        <v>5</v>
      </c>
      <c r="AU14" s="280" t="s">
        <v>3811</v>
      </c>
      <c r="AV14" s="86" t="s">
        <v>926</v>
      </c>
      <c r="AW14" s="285" t="s">
        <v>927</v>
      </c>
      <c r="AX14" s="285">
        <v>40</v>
      </c>
      <c r="AY14" s="87">
        <v>27262</v>
      </c>
      <c r="AZ14" s="86">
        <v>5</v>
      </c>
      <c r="BA14" s="57" t="s">
        <v>3811</v>
      </c>
      <c r="BB14" s="301" t="s">
        <v>926</v>
      </c>
      <c r="BC14" s="83" t="s">
        <v>931</v>
      </c>
      <c r="BD14" s="84">
        <v>34</v>
      </c>
      <c r="BE14" s="282">
        <v>27262</v>
      </c>
      <c r="BF14" s="279">
        <v>9</v>
      </c>
      <c r="BG14" s="303" t="s">
        <v>3814</v>
      </c>
      <c r="BH14" s="86" t="s">
        <v>3829</v>
      </c>
      <c r="BI14" s="285" t="s">
        <v>3830</v>
      </c>
      <c r="BJ14" s="285" t="s">
        <v>3830</v>
      </c>
      <c r="BK14" s="86" t="s">
        <v>3830</v>
      </c>
      <c r="BL14" s="432">
        <v>9</v>
      </c>
      <c r="BM14" s="432" t="s">
        <v>3814</v>
      </c>
      <c r="BN14" s="432" t="str">
        <f>INDEX(ID!$D:$D,MATCH('Org2567'!D14,ID!$A:$A,0))</f>
        <v>เวียงแก่น</v>
      </c>
    </row>
    <row r="15" spans="1:66" x14ac:dyDescent="0.25">
      <c r="A15" s="272">
        <v>12</v>
      </c>
      <c r="B15" s="272">
        <v>1</v>
      </c>
      <c r="C15" s="82" t="s">
        <v>1159</v>
      </c>
      <c r="D15" s="272" t="s">
        <v>34</v>
      </c>
      <c r="E15" s="82" t="str">
        <f t="shared" si="0"/>
        <v>รพ.ขุนตาล</v>
      </c>
      <c r="F15" s="90" t="s">
        <v>926</v>
      </c>
      <c r="G15" s="90" t="s">
        <v>927</v>
      </c>
      <c r="H15" s="90">
        <v>43</v>
      </c>
      <c r="I15" s="273">
        <v>21517</v>
      </c>
      <c r="J15" s="90">
        <v>5</v>
      </c>
      <c r="K15" s="93" t="s">
        <v>3703</v>
      </c>
      <c r="L15" s="83" t="s">
        <v>926</v>
      </c>
      <c r="M15" s="83" t="s">
        <v>927</v>
      </c>
      <c r="N15" s="84">
        <v>33</v>
      </c>
      <c r="O15" s="85">
        <v>21424</v>
      </c>
      <c r="P15" s="274">
        <v>5</v>
      </c>
      <c r="Q15" s="275" t="s">
        <v>3811</v>
      </c>
      <c r="R15" s="276" t="s">
        <v>926</v>
      </c>
      <c r="S15" s="277" t="s">
        <v>927</v>
      </c>
      <c r="T15" s="278">
        <v>30</v>
      </c>
      <c r="U15" s="88">
        <v>21424</v>
      </c>
      <c r="V15" s="54">
        <v>5</v>
      </c>
      <c r="W15" s="54" t="s">
        <v>3811</v>
      </c>
      <c r="X15" s="276" t="s">
        <v>926</v>
      </c>
      <c r="Y15" s="83" t="s">
        <v>927</v>
      </c>
      <c r="Z15" s="84">
        <v>30</v>
      </c>
      <c r="AA15" s="88">
        <v>21369</v>
      </c>
      <c r="AB15" s="279">
        <v>5</v>
      </c>
      <c r="AC15" s="280" t="s">
        <v>3811</v>
      </c>
      <c r="AD15" s="281" t="s">
        <v>926</v>
      </c>
      <c r="AE15" s="83" t="s">
        <v>927</v>
      </c>
      <c r="AF15" s="84">
        <v>30</v>
      </c>
      <c r="AG15" s="88">
        <v>21369</v>
      </c>
      <c r="AH15" s="279">
        <v>5</v>
      </c>
      <c r="AI15" s="286" t="s">
        <v>3811</v>
      </c>
      <c r="AJ15" s="281" t="s">
        <v>926</v>
      </c>
      <c r="AK15" s="83" t="s">
        <v>927</v>
      </c>
      <c r="AL15" s="84">
        <v>30</v>
      </c>
      <c r="AM15" s="88">
        <v>21369</v>
      </c>
      <c r="AN15" s="279">
        <v>5</v>
      </c>
      <c r="AO15" s="286" t="s">
        <v>3811</v>
      </c>
      <c r="AP15" s="281" t="s">
        <v>926</v>
      </c>
      <c r="AQ15" s="83" t="s">
        <v>927</v>
      </c>
      <c r="AR15" s="84">
        <v>30</v>
      </c>
      <c r="AS15" s="88">
        <v>21369</v>
      </c>
      <c r="AT15" s="279">
        <v>5</v>
      </c>
      <c r="AU15" s="280" t="s">
        <v>3811</v>
      </c>
      <c r="AV15" s="86" t="s">
        <v>926</v>
      </c>
      <c r="AW15" s="285" t="s">
        <v>927</v>
      </c>
      <c r="AX15" s="285">
        <v>30</v>
      </c>
      <c r="AY15" s="87">
        <v>21052</v>
      </c>
      <c r="AZ15" s="86">
        <v>5</v>
      </c>
      <c r="BA15" s="57" t="s">
        <v>3811</v>
      </c>
      <c r="BB15" s="301" t="s">
        <v>926</v>
      </c>
      <c r="BC15" s="83" t="s">
        <v>927</v>
      </c>
      <c r="BD15" s="84">
        <v>34</v>
      </c>
      <c r="BE15" s="282">
        <v>21052</v>
      </c>
      <c r="BF15" s="279">
        <v>5</v>
      </c>
      <c r="BG15" s="303" t="s">
        <v>3811</v>
      </c>
      <c r="BH15" s="86" t="s">
        <v>3829</v>
      </c>
      <c r="BI15" s="285" t="s">
        <v>3829</v>
      </c>
      <c r="BJ15" s="285" t="s">
        <v>3830</v>
      </c>
      <c r="BK15" s="86" t="s">
        <v>3829</v>
      </c>
      <c r="BL15" s="432">
        <v>5</v>
      </c>
      <c r="BM15" s="432" t="s">
        <v>3811</v>
      </c>
      <c r="BN15" s="432" t="str">
        <f>INDEX(ID!$D:$D,MATCH('Org2567'!D15,ID!$A:$A,0))</f>
        <v>ขุนตาล</v>
      </c>
    </row>
    <row r="16" spans="1:66" x14ac:dyDescent="0.25">
      <c r="A16" s="272">
        <v>13</v>
      </c>
      <c r="B16" s="272">
        <v>1</v>
      </c>
      <c r="C16" s="82" t="s">
        <v>1159</v>
      </c>
      <c r="D16" s="272" t="s">
        <v>35</v>
      </c>
      <c r="E16" s="82" t="str">
        <f t="shared" si="0"/>
        <v>รพ.แม่ฟ้าหลวง</v>
      </c>
      <c r="F16" s="90" t="s">
        <v>926</v>
      </c>
      <c r="G16" s="90" t="s">
        <v>927</v>
      </c>
      <c r="H16" s="90">
        <v>30</v>
      </c>
      <c r="I16" s="273">
        <v>46970</v>
      </c>
      <c r="J16" s="90">
        <v>6</v>
      </c>
      <c r="K16" s="93" t="s">
        <v>3783</v>
      </c>
      <c r="L16" s="83" t="s">
        <v>926</v>
      </c>
      <c r="M16" s="83" t="s">
        <v>927</v>
      </c>
      <c r="N16" s="84">
        <v>50</v>
      </c>
      <c r="O16" s="85">
        <v>47823</v>
      </c>
      <c r="P16" s="274">
        <v>6</v>
      </c>
      <c r="Q16" s="275" t="s">
        <v>3809</v>
      </c>
      <c r="R16" s="276" t="s">
        <v>926</v>
      </c>
      <c r="S16" s="277" t="s">
        <v>927</v>
      </c>
      <c r="T16" s="278">
        <v>30</v>
      </c>
      <c r="U16" s="88">
        <v>47823</v>
      </c>
      <c r="V16" s="54">
        <v>6</v>
      </c>
      <c r="W16" s="54" t="s">
        <v>3809</v>
      </c>
      <c r="X16" s="276" t="s">
        <v>926</v>
      </c>
      <c r="Y16" s="83" t="s">
        <v>927</v>
      </c>
      <c r="Z16" s="84">
        <v>30</v>
      </c>
      <c r="AA16" s="88">
        <v>48272</v>
      </c>
      <c r="AB16" s="279">
        <v>6</v>
      </c>
      <c r="AC16" s="280" t="s">
        <v>3809</v>
      </c>
      <c r="AD16" s="281" t="s">
        <v>926</v>
      </c>
      <c r="AE16" s="83" t="s">
        <v>927</v>
      </c>
      <c r="AF16" s="84">
        <v>30</v>
      </c>
      <c r="AG16" s="88">
        <v>48272</v>
      </c>
      <c r="AH16" s="279">
        <v>6</v>
      </c>
      <c r="AI16" s="286" t="s">
        <v>3809</v>
      </c>
      <c r="AJ16" s="281" t="s">
        <v>926</v>
      </c>
      <c r="AK16" s="83" t="s">
        <v>927</v>
      </c>
      <c r="AL16" s="84">
        <v>30</v>
      </c>
      <c r="AM16" s="88">
        <v>48272</v>
      </c>
      <c r="AN16" s="279">
        <v>6</v>
      </c>
      <c r="AO16" s="286" t="s">
        <v>3809</v>
      </c>
      <c r="AP16" s="281" t="s">
        <v>926</v>
      </c>
      <c r="AQ16" s="83" t="s">
        <v>927</v>
      </c>
      <c r="AR16" s="84">
        <v>30</v>
      </c>
      <c r="AS16" s="88">
        <v>48272</v>
      </c>
      <c r="AT16" s="279">
        <v>6</v>
      </c>
      <c r="AU16" s="280" t="s">
        <v>3809</v>
      </c>
      <c r="AV16" s="86" t="s">
        <v>926</v>
      </c>
      <c r="AW16" s="285" t="s">
        <v>927</v>
      </c>
      <c r="AX16" s="285">
        <v>30</v>
      </c>
      <c r="AY16" s="87">
        <v>48197</v>
      </c>
      <c r="AZ16" s="86">
        <v>6</v>
      </c>
      <c r="BA16" s="57" t="s">
        <v>3809</v>
      </c>
      <c r="BB16" s="301" t="s">
        <v>926</v>
      </c>
      <c r="BC16" s="83" t="s">
        <v>931</v>
      </c>
      <c r="BD16" s="84">
        <v>30</v>
      </c>
      <c r="BE16" s="282">
        <v>48197</v>
      </c>
      <c r="BF16" s="279">
        <v>9</v>
      </c>
      <c r="BG16" s="303" t="s">
        <v>3814</v>
      </c>
      <c r="BH16" s="86" t="s">
        <v>3829</v>
      </c>
      <c r="BI16" s="285" t="s">
        <v>3830</v>
      </c>
      <c r="BJ16" s="285" t="s">
        <v>3829</v>
      </c>
      <c r="BK16" s="86" t="s">
        <v>3830</v>
      </c>
      <c r="BL16" s="432">
        <v>9</v>
      </c>
      <c r="BM16" s="432" t="s">
        <v>3814</v>
      </c>
      <c r="BN16" s="432" t="str">
        <f>INDEX(ID!$D:$D,MATCH('Org2567'!D16,ID!$A:$A,0))</f>
        <v>แม่ฟ้าหลวง</v>
      </c>
    </row>
    <row r="17" spans="1:66" x14ac:dyDescent="0.25">
      <c r="A17" s="272">
        <v>14</v>
      </c>
      <c r="B17" s="272">
        <v>1</v>
      </c>
      <c r="C17" s="82" t="s">
        <v>1159</v>
      </c>
      <c r="D17" s="272" t="s">
        <v>36</v>
      </c>
      <c r="E17" s="82" t="str">
        <f t="shared" si="0"/>
        <v>รพ.แม่ลาว</v>
      </c>
      <c r="F17" s="90" t="s">
        <v>926</v>
      </c>
      <c r="G17" s="90" t="s">
        <v>927</v>
      </c>
      <c r="H17" s="90">
        <v>30</v>
      </c>
      <c r="I17" s="273">
        <v>21611</v>
      </c>
      <c r="J17" s="90">
        <v>5</v>
      </c>
      <c r="K17" s="93" t="s">
        <v>3703</v>
      </c>
      <c r="L17" s="83" t="s">
        <v>926</v>
      </c>
      <c r="M17" s="83" t="s">
        <v>927</v>
      </c>
      <c r="N17" s="84">
        <v>30</v>
      </c>
      <c r="O17" s="85">
        <v>21443</v>
      </c>
      <c r="P17" s="274">
        <v>5</v>
      </c>
      <c r="Q17" s="275" t="s">
        <v>3811</v>
      </c>
      <c r="R17" s="276" t="s">
        <v>926</v>
      </c>
      <c r="S17" s="277" t="s">
        <v>927</v>
      </c>
      <c r="T17" s="278">
        <v>30</v>
      </c>
      <c r="U17" s="88">
        <v>21443</v>
      </c>
      <c r="V17" s="54">
        <v>5</v>
      </c>
      <c r="W17" s="54" t="s">
        <v>3811</v>
      </c>
      <c r="X17" s="276" t="s">
        <v>926</v>
      </c>
      <c r="Y17" s="83" t="s">
        <v>927</v>
      </c>
      <c r="Z17" s="84">
        <v>30</v>
      </c>
      <c r="AA17" s="88">
        <v>21334</v>
      </c>
      <c r="AB17" s="279">
        <v>5</v>
      </c>
      <c r="AC17" s="280" t="s">
        <v>3811</v>
      </c>
      <c r="AD17" s="281" t="s">
        <v>926</v>
      </c>
      <c r="AE17" s="83" t="s">
        <v>927</v>
      </c>
      <c r="AF17" s="84">
        <v>30</v>
      </c>
      <c r="AG17" s="88">
        <v>21334</v>
      </c>
      <c r="AH17" s="279">
        <v>5</v>
      </c>
      <c r="AI17" s="286" t="s">
        <v>3811</v>
      </c>
      <c r="AJ17" s="281" t="s">
        <v>926</v>
      </c>
      <c r="AK17" s="83" t="s">
        <v>927</v>
      </c>
      <c r="AL17" s="84">
        <v>30</v>
      </c>
      <c r="AM17" s="88">
        <v>21334</v>
      </c>
      <c r="AN17" s="279">
        <v>5</v>
      </c>
      <c r="AO17" s="286" t="s">
        <v>3811</v>
      </c>
      <c r="AP17" s="281" t="s">
        <v>926</v>
      </c>
      <c r="AQ17" s="83" t="s">
        <v>927</v>
      </c>
      <c r="AR17" s="84">
        <v>30</v>
      </c>
      <c r="AS17" s="88">
        <v>21334</v>
      </c>
      <c r="AT17" s="279">
        <v>5</v>
      </c>
      <c r="AU17" s="280" t="s">
        <v>3811</v>
      </c>
      <c r="AV17" s="86" t="s">
        <v>926</v>
      </c>
      <c r="AW17" s="285" t="s">
        <v>927</v>
      </c>
      <c r="AX17" s="285">
        <v>30</v>
      </c>
      <c r="AY17" s="87">
        <v>21096</v>
      </c>
      <c r="AZ17" s="86">
        <v>5</v>
      </c>
      <c r="BA17" s="57" t="s">
        <v>3811</v>
      </c>
      <c r="BB17" s="301" t="s">
        <v>926</v>
      </c>
      <c r="BC17" s="83" t="s">
        <v>927</v>
      </c>
      <c r="BD17" s="84">
        <v>30</v>
      </c>
      <c r="BE17" s="282">
        <v>21096</v>
      </c>
      <c r="BF17" s="279">
        <v>5</v>
      </c>
      <c r="BG17" s="303" t="s">
        <v>3811</v>
      </c>
      <c r="BH17" s="86" t="s">
        <v>3829</v>
      </c>
      <c r="BI17" s="285" t="s">
        <v>3829</v>
      </c>
      <c r="BJ17" s="285" t="s">
        <v>3829</v>
      </c>
      <c r="BK17" s="86" t="s">
        <v>3829</v>
      </c>
      <c r="BL17" s="432">
        <v>5</v>
      </c>
      <c r="BM17" s="432" t="s">
        <v>3811</v>
      </c>
      <c r="BN17" s="432" t="str">
        <f>INDEX(ID!$D:$D,MATCH('Org2567'!D17,ID!$A:$A,0))</f>
        <v>แม่ลาว</v>
      </c>
    </row>
    <row r="18" spans="1:66" x14ac:dyDescent="0.25">
      <c r="A18" s="272">
        <v>15</v>
      </c>
      <c r="B18" s="272">
        <v>1</v>
      </c>
      <c r="C18" s="82" t="s">
        <v>1159</v>
      </c>
      <c r="D18" s="272" t="s">
        <v>37</v>
      </c>
      <c r="E18" s="82" t="str">
        <f t="shared" si="0"/>
        <v>รพ.เวียงเชียงรุ้ง</v>
      </c>
      <c r="F18" s="90" t="s">
        <v>926</v>
      </c>
      <c r="G18" s="90" t="s">
        <v>927</v>
      </c>
      <c r="H18" s="90">
        <v>33</v>
      </c>
      <c r="I18" s="273">
        <v>21689</v>
      </c>
      <c r="J18" s="90">
        <v>5</v>
      </c>
      <c r="K18" s="93" t="s">
        <v>3703</v>
      </c>
      <c r="L18" s="83" t="s">
        <v>926</v>
      </c>
      <c r="M18" s="83" t="s">
        <v>927</v>
      </c>
      <c r="N18" s="84">
        <v>30</v>
      </c>
      <c r="O18" s="85">
        <v>21591</v>
      </c>
      <c r="P18" s="274">
        <v>5</v>
      </c>
      <c r="Q18" s="275" t="s">
        <v>3811</v>
      </c>
      <c r="R18" s="276" t="s">
        <v>926</v>
      </c>
      <c r="S18" s="277" t="s">
        <v>927</v>
      </c>
      <c r="T18" s="278">
        <v>30</v>
      </c>
      <c r="U18" s="88">
        <v>21591</v>
      </c>
      <c r="V18" s="54">
        <v>5</v>
      </c>
      <c r="W18" s="54" t="s">
        <v>3811</v>
      </c>
      <c r="X18" s="276" t="s">
        <v>926</v>
      </c>
      <c r="Y18" s="83" t="s">
        <v>927</v>
      </c>
      <c r="Z18" s="84">
        <v>30</v>
      </c>
      <c r="AA18" s="88">
        <v>21630</v>
      </c>
      <c r="AB18" s="279">
        <v>5</v>
      </c>
      <c r="AC18" s="280" t="s">
        <v>3811</v>
      </c>
      <c r="AD18" s="281" t="s">
        <v>926</v>
      </c>
      <c r="AE18" s="83" t="s">
        <v>927</v>
      </c>
      <c r="AF18" s="84">
        <v>30</v>
      </c>
      <c r="AG18" s="88">
        <v>21630</v>
      </c>
      <c r="AH18" s="279">
        <v>5</v>
      </c>
      <c r="AI18" s="286" t="s">
        <v>3811</v>
      </c>
      <c r="AJ18" s="281" t="s">
        <v>926</v>
      </c>
      <c r="AK18" s="83" t="s">
        <v>927</v>
      </c>
      <c r="AL18" s="84">
        <v>30</v>
      </c>
      <c r="AM18" s="88">
        <v>21630</v>
      </c>
      <c r="AN18" s="279">
        <v>5</v>
      </c>
      <c r="AO18" s="286" t="s">
        <v>3811</v>
      </c>
      <c r="AP18" s="281" t="s">
        <v>926</v>
      </c>
      <c r="AQ18" s="83" t="s">
        <v>927</v>
      </c>
      <c r="AR18" s="84">
        <v>30</v>
      </c>
      <c r="AS18" s="88">
        <v>21630</v>
      </c>
      <c r="AT18" s="279">
        <v>5</v>
      </c>
      <c r="AU18" s="280" t="s">
        <v>3811</v>
      </c>
      <c r="AV18" s="86" t="s">
        <v>926</v>
      </c>
      <c r="AW18" s="285" t="s">
        <v>927</v>
      </c>
      <c r="AX18" s="285">
        <v>30</v>
      </c>
      <c r="AY18" s="87">
        <v>21480</v>
      </c>
      <c r="AZ18" s="86">
        <v>5</v>
      </c>
      <c r="BA18" s="57" t="s">
        <v>3811</v>
      </c>
      <c r="BB18" s="301" t="s">
        <v>926</v>
      </c>
      <c r="BC18" s="83" t="s">
        <v>927</v>
      </c>
      <c r="BD18" s="84">
        <v>30</v>
      </c>
      <c r="BE18" s="282">
        <v>21480</v>
      </c>
      <c r="BF18" s="279">
        <v>5</v>
      </c>
      <c r="BG18" s="303" t="s">
        <v>3811</v>
      </c>
      <c r="BH18" s="86" t="s">
        <v>3829</v>
      </c>
      <c r="BI18" s="285" t="s">
        <v>3829</v>
      </c>
      <c r="BJ18" s="285" t="s">
        <v>3829</v>
      </c>
      <c r="BK18" s="86" t="s">
        <v>3829</v>
      </c>
      <c r="BL18" s="432">
        <v>5</v>
      </c>
      <c r="BM18" s="432" t="s">
        <v>3811</v>
      </c>
      <c r="BN18" s="432" t="str">
        <f>INDEX(ID!$D:$D,MATCH('Org2567'!D18,ID!$A:$A,0))</f>
        <v>เวียงเชียงรุ้ง</v>
      </c>
    </row>
    <row r="19" spans="1:66" x14ac:dyDescent="0.25">
      <c r="A19" s="272">
        <v>16</v>
      </c>
      <c r="B19" s="272">
        <v>1</v>
      </c>
      <c r="C19" s="82" t="s">
        <v>1159</v>
      </c>
      <c r="D19" s="272" t="s">
        <v>38</v>
      </c>
      <c r="E19" s="82" t="str">
        <f t="shared" si="0"/>
        <v>รพ.สมเด็จพระยุพราชเชียงของ</v>
      </c>
      <c r="F19" s="90" t="s">
        <v>926</v>
      </c>
      <c r="G19" s="90" t="s">
        <v>931</v>
      </c>
      <c r="H19" s="90">
        <v>68</v>
      </c>
      <c r="I19" s="273">
        <v>44947</v>
      </c>
      <c r="J19" s="90">
        <v>9</v>
      </c>
      <c r="K19" s="93" t="s">
        <v>3708</v>
      </c>
      <c r="L19" s="83" t="s">
        <v>926</v>
      </c>
      <c r="M19" s="83" t="s">
        <v>931</v>
      </c>
      <c r="N19" s="84">
        <v>68</v>
      </c>
      <c r="O19" s="85">
        <v>44871</v>
      </c>
      <c r="P19" s="274">
        <v>9</v>
      </c>
      <c r="Q19" s="275" t="s">
        <v>3814</v>
      </c>
      <c r="R19" s="276" t="s">
        <v>926</v>
      </c>
      <c r="S19" s="277" t="s">
        <v>931</v>
      </c>
      <c r="T19" s="278">
        <v>68</v>
      </c>
      <c r="U19" s="88">
        <v>44871</v>
      </c>
      <c r="V19" s="54">
        <v>9</v>
      </c>
      <c r="W19" s="54" t="s">
        <v>3814</v>
      </c>
      <c r="X19" s="276" t="s">
        <v>926</v>
      </c>
      <c r="Y19" s="83" t="s">
        <v>931</v>
      </c>
      <c r="Z19" s="84">
        <v>68</v>
      </c>
      <c r="AA19" s="88">
        <v>45203</v>
      </c>
      <c r="AB19" s="279">
        <v>9</v>
      </c>
      <c r="AC19" s="280" t="s">
        <v>3814</v>
      </c>
      <c r="AD19" s="281" t="s">
        <v>926</v>
      </c>
      <c r="AE19" s="83" t="s">
        <v>931</v>
      </c>
      <c r="AF19" s="84">
        <v>73</v>
      </c>
      <c r="AG19" s="88">
        <v>45203</v>
      </c>
      <c r="AH19" s="279">
        <v>9</v>
      </c>
      <c r="AI19" s="286" t="s">
        <v>3814</v>
      </c>
      <c r="AJ19" s="281" t="s">
        <v>926</v>
      </c>
      <c r="AK19" s="83" t="s">
        <v>931</v>
      </c>
      <c r="AL19" s="84">
        <v>73</v>
      </c>
      <c r="AM19" s="88">
        <v>45203</v>
      </c>
      <c r="AN19" s="279">
        <v>9</v>
      </c>
      <c r="AO19" s="286" t="s">
        <v>3814</v>
      </c>
      <c r="AP19" s="281" t="s">
        <v>926</v>
      </c>
      <c r="AQ19" s="83" t="s">
        <v>931</v>
      </c>
      <c r="AR19" s="84">
        <v>73</v>
      </c>
      <c r="AS19" s="88">
        <v>45203</v>
      </c>
      <c r="AT19" s="279">
        <v>9</v>
      </c>
      <c r="AU19" s="280" t="s">
        <v>3814</v>
      </c>
      <c r="AV19" s="86" t="s">
        <v>926</v>
      </c>
      <c r="AW19" s="285" t="s">
        <v>931</v>
      </c>
      <c r="AX19" s="285">
        <v>73</v>
      </c>
      <c r="AY19" s="87">
        <v>44837</v>
      </c>
      <c r="AZ19" s="86">
        <v>9</v>
      </c>
      <c r="BA19" s="57" t="s">
        <v>3814</v>
      </c>
      <c r="BB19" s="301" t="s">
        <v>926</v>
      </c>
      <c r="BC19" s="83" t="s">
        <v>952</v>
      </c>
      <c r="BD19" s="84">
        <v>72</v>
      </c>
      <c r="BE19" s="282">
        <v>44837</v>
      </c>
      <c r="BF19" s="279">
        <v>12</v>
      </c>
      <c r="BG19" s="303" t="s">
        <v>3820</v>
      </c>
      <c r="BH19" s="86" t="s">
        <v>3829</v>
      </c>
      <c r="BI19" s="285" t="s">
        <v>3830</v>
      </c>
      <c r="BJ19" s="285" t="s">
        <v>3830</v>
      </c>
      <c r="BK19" s="86" t="s">
        <v>3830</v>
      </c>
      <c r="BL19" s="432">
        <v>12</v>
      </c>
      <c r="BM19" s="432" t="s">
        <v>3820</v>
      </c>
      <c r="BN19" s="432" t="str">
        <f>INDEX(ID!$D:$D,MATCH('Org2567'!D19,ID!$A:$A,0))</f>
        <v>สมเด็จพระยุพราชเชียงของ</v>
      </c>
    </row>
    <row r="20" spans="1:66" x14ac:dyDescent="0.25">
      <c r="A20" s="272">
        <v>17</v>
      </c>
      <c r="B20" s="272">
        <v>1</v>
      </c>
      <c r="C20" s="82" t="s">
        <v>1159</v>
      </c>
      <c r="D20" s="272" t="s">
        <v>39</v>
      </c>
      <c r="E20" s="82" t="str">
        <f t="shared" si="0"/>
        <v>รพ.สมเด็จพระญาณสังวร</v>
      </c>
      <c r="F20" s="90" t="s">
        <v>926</v>
      </c>
      <c r="G20" s="90" t="s">
        <v>927</v>
      </c>
      <c r="H20" s="90">
        <v>30</v>
      </c>
      <c r="I20" s="273">
        <v>32155</v>
      </c>
      <c r="J20" s="90">
        <v>6</v>
      </c>
      <c r="K20" s="93" t="s">
        <v>3783</v>
      </c>
      <c r="L20" s="83" t="s">
        <v>926</v>
      </c>
      <c r="M20" s="83" t="s">
        <v>927</v>
      </c>
      <c r="N20" s="84">
        <v>30</v>
      </c>
      <c r="O20" s="85">
        <v>32319</v>
      </c>
      <c r="P20" s="274">
        <v>6</v>
      </c>
      <c r="Q20" s="275" t="s">
        <v>3809</v>
      </c>
      <c r="R20" s="276" t="s">
        <v>926</v>
      </c>
      <c r="S20" s="277" t="s">
        <v>927</v>
      </c>
      <c r="T20" s="278">
        <v>30</v>
      </c>
      <c r="U20" s="88">
        <v>32319</v>
      </c>
      <c r="V20" s="54">
        <v>6</v>
      </c>
      <c r="W20" s="54" t="s">
        <v>3809</v>
      </c>
      <c r="X20" s="276" t="s">
        <v>926</v>
      </c>
      <c r="Y20" s="83" t="s">
        <v>927</v>
      </c>
      <c r="Z20" s="84">
        <v>30</v>
      </c>
      <c r="AA20" s="88">
        <v>32472</v>
      </c>
      <c r="AB20" s="279">
        <v>6</v>
      </c>
      <c r="AC20" s="280" t="s">
        <v>3809</v>
      </c>
      <c r="AD20" s="281" t="s">
        <v>926</v>
      </c>
      <c r="AE20" s="83" t="s">
        <v>927</v>
      </c>
      <c r="AF20" s="84">
        <v>30</v>
      </c>
      <c r="AG20" s="88">
        <v>32472</v>
      </c>
      <c r="AH20" s="279">
        <v>6</v>
      </c>
      <c r="AI20" s="286" t="s">
        <v>3809</v>
      </c>
      <c r="AJ20" s="281" t="s">
        <v>926</v>
      </c>
      <c r="AK20" s="83" t="s">
        <v>927</v>
      </c>
      <c r="AL20" s="84">
        <v>30</v>
      </c>
      <c r="AM20" s="88">
        <v>32472</v>
      </c>
      <c r="AN20" s="279">
        <v>6</v>
      </c>
      <c r="AO20" s="286" t="s">
        <v>3809</v>
      </c>
      <c r="AP20" s="281" t="s">
        <v>926</v>
      </c>
      <c r="AQ20" s="83" t="s">
        <v>927</v>
      </c>
      <c r="AR20" s="84">
        <v>30</v>
      </c>
      <c r="AS20" s="88">
        <v>32472</v>
      </c>
      <c r="AT20" s="279">
        <v>6</v>
      </c>
      <c r="AU20" s="280" t="s">
        <v>3809</v>
      </c>
      <c r="AV20" s="86" t="s">
        <v>926</v>
      </c>
      <c r="AW20" s="285" t="s">
        <v>927</v>
      </c>
      <c r="AX20" s="285">
        <v>30</v>
      </c>
      <c r="AY20" s="87">
        <v>32111</v>
      </c>
      <c r="AZ20" s="86">
        <v>6</v>
      </c>
      <c r="BA20" s="57" t="s">
        <v>3809</v>
      </c>
      <c r="BB20" s="301" t="s">
        <v>926</v>
      </c>
      <c r="BC20" s="83" t="s">
        <v>931</v>
      </c>
      <c r="BD20" s="84">
        <v>30</v>
      </c>
      <c r="BE20" s="282">
        <v>32111</v>
      </c>
      <c r="BF20" s="279">
        <v>9</v>
      </c>
      <c r="BG20" s="303" t="s">
        <v>3814</v>
      </c>
      <c r="BH20" s="86" t="s">
        <v>3829</v>
      </c>
      <c r="BI20" s="285" t="s">
        <v>3830</v>
      </c>
      <c r="BJ20" s="285" t="s">
        <v>3829</v>
      </c>
      <c r="BK20" s="86" t="s">
        <v>3830</v>
      </c>
      <c r="BL20" s="432">
        <v>9</v>
      </c>
      <c r="BM20" s="432" t="s">
        <v>3814</v>
      </c>
      <c r="BN20" s="432" t="str">
        <f>INDEX(ID!$D:$D,MATCH('Org2567'!D20,ID!$A:$A,0))</f>
        <v>สมเด็จพระญาณสังวร</v>
      </c>
    </row>
    <row r="21" spans="1:66" x14ac:dyDescent="0.25">
      <c r="A21" s="272">
        <v>18</v>
      </c>
      <c r="B21" s="272">
        <v>1</v>
      </c>
      <c r="C21" s="82" t="s">
        <v>1159</v>
      </c>
      <c r="D21" s="272" t="s">
        <v>40</v>
      </c>
      <c r="E21" s="82" t="str">
        <f t="shared" si="0"/>
        <v>รพ.ดอยหลวง</v>
      </c>
      <c r="F21" s="90" t="s">
        <v>926</v>
      </c>
      <c r="G21" s="90" t="s">
        <v>989</v>
      </c>
      <c r="H21" s="90">
        <v>0</v>
      </c>
      <c r="I21" s="273">
        <v>14622</v>
      </c>
      <c r="J21" s="90">
        <v>2</v>
      </c>
      <c r="K21" s="93" t="s">
        <v>3706</v>
      </c>
      <c r="L21" s="83" t="s">
        <v>926</v>
      </c>
      <c r="M21" s="83" t="s">
        <v>989</v>
      </c>
      <c r="N21" s="84">
        <v>0</v>
      </c>
      <c r="O21" s="85">
        <v>14693</v>
      </c>
      <c r="P21" s="274">
        <v>2</v>
      </c>
      <c r="Q21" s="275" t="s">
        <v>3815</v>
      </c>
      <c r="R21" s="276" t="s">
        <v>926</v>
      </c>
      <c r="S21" s="277" t="s">
        <v>989</v>
      </c>
      <c r="T21" s="278">
        <v>0</v>
      </c>
      <c r="U21" s="88">
        <v>14693</v>
      </c>
      <c r="V21" s="54">
        <v>2</v>
      </c>
      <c r="W21" s="54" t="s">
        <v>3815</v>
      </c>
      <c r="X21" s="276" t="s">
        <v>926</v>
      </c>
      <c r="Y21" s="83" t="s">
        <v>989</v>
      </c>
      <c r="Z21" s="84">
        <v>0</v>
      </c>
      <c r="AA21" s="88">
        <v>14645</v>
      </c>
      <c r="AB21" s="279">
        <v>2</v>
      </c>
      <c r="AC21" s="280" t="s">
        <v>3815</v>
      </c>
      <c r="AD21" s="281" t="s">
        <v>926</v>
      </c>
      <c r="AE21" s="83" t="s">
        <v>989</v>
      </c>
      <c r="AF21" s="84">
        <v>0</v>
      </c>
      <c r="AG21" s="88">
        <v>14645</v>
      </c>
      <c r="AH21" s="279">
        <v>2</v>
      </c>
      <c r="AI21" s="286" t="s">
        <v>3815</v>
      </c>
      <c r="AJ21" s="281" t="s">
        <v>926</v>
      </c>
      <c r="AK21" s="83" t="s">
        <v>989</v>
      </c>
      <c r="AL21" s="84">
        <v>0</v>
      </c>
      <c r="AM21" s="88">
        <v>14645</v>
      </c>
      <c r="AN21" s="279">
        <v>2</v>
      </c>
      <c r="AO21" s="286" t="s">
        <v>3815</v>
      </c>
      <c r="AP21" s="281" t="s">
        <v>926</v>
      </c>
      <c r="AQ21" s="83" t="s">
        <v>989</v>
      </c>
      <c r="AR21" s="84">
        <v>0</v>
      </c>
      <c r="AS21" s="88">
        <v>14645</v>
      </c>
      <c r="AT21" s="279">
        <v>2</v>
      </c>
      <c r="AU21" s="280" t="s">
        <v>3815</v>
      </c>
      <c r="AV21" s="86" t="s">
        <v>926</v>
      </c>
      <c r="AW21" s="285" t="s">
        <v>989</v>
      </c>
      <c r="AX21" s="285">
        <v>0</v>
      </c>
      <c r="AY21" s="87">
        <v>14500</v>
      </c>
      <c r="AZ21" s="86">
        <v>2</v>
      </c>
      <c r="BA21" s="57" t="s">
        <v>3815</v>
      </c>
      <c r="BB21" s="301" t="s">
        <v>926</v>
      </c>
      <c r="BC21" s="83" t="s">
        <v>989</v>
      </c>
      <c r="BD21" s="84">
        <v>0</v>
      </c>
      <c r="BE21" s="282">
        <v>14500</v>
      </c>
      <c r="BF21" s="279">
        <v>2</v>
      </c>
      <c r="BG21" s="303" t="s">
        <v>3815</v>
      </c>
      <c r="BH21" s="86" t="s">
        <v>3829</v>
      </c>
      <c r="BI21" s="285" t="s">
        <v>3829</v>
      </c>
      <c r="BJ21" s="285" t="s">
        <v>3829</v>
      </c>
      <c r="BK21" s="86" t="s">
        <v>3829</v>
      </c>
      <c r="BL21" s="432">
        <v>2</v>
      </c>
      <c r="BM21" s="432" t="s">
        <v>3815</v>
      </c>
      <c r="BN21" s="432" t="str">
        <f>INDEX(ID!$D:$D,MATCH('Org2567'!D21,ID!$A:$A,0))</f>
        <v>ดอยหลวง</v>
      </c>
    </row>
    <row r="22" spans="1:66" x14ac:dyDescent="0.25">
      <c r="A22" s="90">
        <v>19</v>
      </c>
      <c r="B22" s="90">
        <v>1</v>
      </c>
      <c r="C22" s="89" t="s">
        <v>917</v>
      </c>
      <c r="D22" s="92" t="s">
        <v>3835</v>
      </c>
      <c r="E22" s="82" t="str">
        <f t="shared" si="0"/>
        <v>รพ.แม่ตื่น</v>
      </c>
      <c r="F22" s="90"/>
      <c r="G22" s="90"/>
      <c r="H22" s="90"/>
      <c r="I22" s="89"/>
      <c r="J22" s="89"/>
      <c r="K22" s="93"/>
      <c r="L22" s="83" t="s">
        <v>926</v>
      </c>
      <c r="M22" s="83" t="s">
        <v>989</v>
      </c>
      <c r="N22" s="84">
        <v>45</v>
      </c>
      <c r="O22" s="85"/>
      <c r="P22" s="274">
        <v>2</v>
      </c>
      <c r="Q22" s="275" t="s">
        <v>3815</v>
      </c>
      <c r="R22" s="276"/>
      <c r="S22" s="277"/>
      <c r="T22" s="278">
        <v>5</v>
      </c>
      <c r="U22" s="88"/>
      <c r="X22" s="276" t="s">
        <v>926</v>
      </c>
      <c r="Y22" s="83" t="s">
        <v>989</v>
      </c>
      <c r="Z22" s="84">
        <v>0</v>
      </c>
      <c r="AA22" s="88">
        <v>0</v>
      </c>
      <c r="AB22" s="279">
        <v>2</v>
      </c>
      <c r="AC22" s="280" t="s">
        <v>3815</v>
      </c>
      <c r="AD22" s="281" t="s">
        <v>926</v>
      </c>
      <c r="AE22" s="83" t="s">
        <v>989</v>
      </c>
      <c r="AF22" s="84">
        <v>10</v>
      </c>
      <c r="AG22" s="88">
        <v>0</v>
      </c>
      <c r="AH22" s="279">
        <v>2</v>
      </c>
      <c r="AI22" s="286" t="s">
        <v>3815</v>
      </c>
      <c r="AJ22" s="281" t="s">
        <v>926</v>
      </c>
      <c r="AK22" s="83" t="s">
        <v>989</v>
      </c>
      <c r="AL22" s="84">
        <v>10</v>
      </c>
      <c r="AM22" s="88">
        <v>0</v>
      </c>
      <c r="AN22" s="279">
        <v>2</v>
      </c>
      <c r="AO22" s="286" t="s">
        <v>3815</v>
      </c>
      <c r="AP22" s="281" t="s">
        <v>926</v>
      </c>
      <c r="AQ22" s="83" t="s">
        <v>989</v>
      </c>
      <c r="AR22" s="84">
        <v>10</v>
      </c>
      <c r="AS22" s="88">
        <v>0</v>
      </c>
      <c r="AT22" s="279">
        <v>2</v>
      </c>
      <c r="AU22" s="280" t="s">
        <v>3815</v>
      </c>
      <c r="AV22" s="86" t="s">
        <v>926</v>
      </c>
      <c r="AW22" s="285" t="s">
        <v>989</v>
      </c>
      <c r="AX22" s="285">
        <v>10</v>
      </c>
      <c r="AY22" s="87">
        <v>205</v>
      </c>
      <c r="AZ22" s="86">
        <v>2</v>
      </c>
      <c r="BA22" s="57" t="s">
        <v>3815</v>
      </c>
      <c r="BB22" s="301" t="s">
        <v>926</v>
      </c>
      <c r="BC22" s="83" t="s">
        <v>989</v>
      </c>
      <c r="BD22" s="84">
        <v>19</v>
      </c>
      <c r="BE22" s="282">
        <v>205</v>
      </c>
      <c r="BF22" s="279">
        <v>2</v>
      </c>
      <c r="BG22" s="303" t="s">
        <v>3815</v>
      </c>
      <c r="BH22" s="86" t="s">
        <v>3829</v>
      </c>
      <c r="BI22" s="285" t="s">
        <v>3829</v>
      </c>
      <c r="BJ22" s="285" t="s">
        <v>3830</v>
      </c>
      <c r="BK22" s="86" t="s">
        <v>3829</v>
      </c>
      <c r="BL22" s="432">
        <v>2</v>
      </c>
      <c r="BM22" s="432" t="s">
        <v>3815</v>
      </c>
      <c r="BN22" s="432" t="str">
        <f>INDEX(ID!$D:$D,MATCH('Org2567'!D22,ID!$A:$A,0))</f>
        <v>แม่ตื่น</v>
      </c>
    </row>
    <row r="23" spans="1:66" x14ac:dyDescent="0.25">
      <c r="A23" s="272">
        <v>20</v>
      </c>
      <c r="B23" s="272">
        <v>1</v>
      </c>
      <c r="C23" s="82" t="s">
        <v>917</v>
      </c>
      <c r="D23" s="272" t="s">
        <v>41</v>
      </c>
      <c r="E23" s="82" t="str">
        <f t="shared" si="0"/>
        <v>รพ.นครพิงค์</v>
      </c>
      <c r="F23" s="90" t="s">
        <v>916</v>
      </c>
      <c r="G23" s="90" t="s">
        <v>3</v>
      </c>
      <c r="H23" s="90">
        <v>706</v>
      </c>
      <c r="I23" s="273">
        <v>113106</v>
      </c>
      <c r="J23" s="90">
        <v>19</v>
      </c>
      <c r="K23" s="93" t="s">
        <v>3772</v>
      </c>
      <c r="L23" s="83" t="s">
        <v>916</v>
      </c>
      <c r="M23" s="83" t="s">
        <v>3</v>
      </c>
      <c r="N23" s="84">
        <v>707</v>
      </c>
      <c r="O23" s="85">
        <v>113180</v>
      </c>
      <c r="P23" s="274">
        <v>19</v>
      </c>
      <c r="Q23" s="275" t="s">
        <v>3807</v>
      </c>
      <c r="R23" s="276" t="s">
        <v>916</v>
      </c>
      <c r="S23" s="277" t="s">
        <v>3</v>
      </c>
      <c r="T23" s="278">
        <v>742</v>
      </c>
      <c r="U23" s="88">
        <v>113180</v>
      </c>
      <c r="V23" s="54">
        <v>19</v>
      </c>
      <c r="W23" s="54" t="s">
        <v>3807</v>
      </c>
      <c r="X23" s="276" t="s">
        <v>916</v>
      </c>
      <c r="Y23" s="83" t="s">
        <v>3</v>
      </c>
      <c r="Z23" s="84">
        <v>742</v>
      </c>
      <c r="AA23" s="88">
        <v>113350</v>
      </c>
      <c r="AB23" s="279">
        <v>19</v>
      </c>
      <c r="AC23" s="280" t="s">
        <v>3807</v>
      </c>
      <c r="AD23" s="281" t="s">
        <v>916</v>
      </c>
      <c r="AE23" s="83" t="s">
        <v>3</v>
      </c>
      <c r="AF23" s="84">
        <v>740</v>
      </c>
      <c r="AG23" s="88">
        <v>113350</v>
      </c>
      <c r="AH23" s="279">
        <v>19</v>
      </c>
      <c r="AI23" s="286" t="s">
        <v>3807</v>
      </c>
      <c r="AJ23" s="281" t="s">
        <v>916</v>
      </c>
      <c r="AK23" s="83" t="s">
        <v>3</v>
      </c>
      <c r="AL23" s="84">
        <v>740</v>
      </c>
      <c r="AM23" s="88">
        <v>113350</v>
      </c>
      <c r="AN23" s="279">
        <v>19</v>
      </c>
      <c r="AO23" s="286" t="s">
        <v>3807</v>
      </c>
      <c r="AP23" s="281" t="s">
        <v>916</v>
      </c>
      <c r="AQ23" s="83" t="s">
        <v>3</v>
      </c>
      <c r="AR23" s="84">
        <v>740</v>
      </c>
      <c r="AS23" s="88">
        <v>113350</v>
      </c>
      <c r="AT23" s="279">
        <v>19</v>
      </c>
      <c r="AU23" s="280" t="s">
        <v>3807</v>
      </c>
      <c r="AV23" s="86" t="s">
        <v>916</v>
      </c>
      <c r="AW23" s="285" t="s">
        <v>3</v>
      </c>
      <c r="AX23" s="285">
        <v>740</v>
      </c>
      <c r="AY23" s="87">
        <v>113879</v>
      </c>
      <c r="AZ23" s="86">
        <v>19</v>
      </c>
      <c r="BA23" s="57" t="s">
        <v>3807</v>
      </c>
      <c r="BB23" s="301" t="s">
        <v>916</v>
      </c>
      <c r="BC23" s="83" t="s">
        <v>3</v>
      </c>
      <c r="BD23" s="84">
        <v>750</v>
      </c>
      <c r="BE23" s="282">
        <v>113879</v>
      </c>
      <c r="BF23" s="279">
        <v>19</v>
      </c>
      <c r="BG23" s="303" t="s">
        <v>3807</v>
      </c>
      <c r="BH23" s="86" t="s">
        <v>3829</v>
      </c>
      <c r="BI23" s="285" t="s">
        <v>3829</v>
      </c>
      <c r="BJ23" s="285" t="s">
        <v>3830</v>
      </c>
      <c r="BK23" s="86" t="s">
        <v>3829</v>
      </c>
      <c r="BL23" s="432">
        <v>19</v>
      </c>
      <c r="BM23" s="432" t="s">
        <v>3807</v>
      </c>
      <c r="BN23" s="432" t="str">
        <f>INDEX(ID!$D:$D,MATCH('Org2567'!D23,ID!$A:$A,0))</f>
        <v>นครพิงค์</v>
      </c>
    </row>
    <row r="24" spans="1:66" x14ac:dyDescent="0.25">
      <c r="A24" s="272">
        <v>21</v>
      </c>
      <c r="B24" s="272">
        <v>1</v>
      </c>
      <c r="C24" s="82" t="s">
        <v>917</v>
      </c>
      <c r="D24" s="272" t="s">
        <v>42</v>
      </c>
      <c r="E24" s="82" t="str">
        <f t="shared" si="0"/>
        <v>รพ.จอมทอง</v>
      </c>
      <c r="F24" s="90" t="s">
        <v>922</v>
      </c>
      <c r="G24" s="90" t="s">
        <v>924</v>
      </c>
      <c r="H24" s="90">
        <v>218</v>
      </c>
      <c r="I24" s="273">
        <v>52196</v>
      </c>
      <c r="J24" s="90">
        <v>15</v>
      </c>
      <c r="K24" s="93" t="s">
        <v>3775</v>
      </c>
      <c r="L24" s="83" t="s">
        <v>922</v>
      </c>
      <c r="M24" s="83" t="s">
        <v>924</v>
      </c>
      <c r="N24" s="84">
        <v>193</v>
      </c>
      <c r="O24" s="85">
        <v>52130</v>
      </c>
      <c r="P24" s="274">
        <v>14</v>
      </c>
      <c r="Q24" s="275" t="s">
        <v>3808</v>
      </c>
      <c r="R24" s="276" t="s">
        <v>922</v>
      </c>
      <c r="S24" s="277" t="s">
        <v>924</v>
      </c>
      <c r="T24" s="278">
        <v>258</v>
      </c>
      <c r="U24" s="88">
        <v>52130</v>
      </c>
      <c r="V24" s="54">
        <v>15</v>
      </c>
      <c r="W24" s="54" t="s">
        <v>3812</v>
      </c>
      <c r="X24" s="276" t="s">
        <v>922</v>
      </c>
      <c r="Y24" s="83" t="s">
        <v>924</v>
      </c>
      <c r="Z24" s="84">
        <v>258</v>
      </c>
      <c r="AA24" s="88">
        <v>52143</v>
      </c>
      <c r="AB24" s="279">
        <v>15</v>
      </c>
      <c r="AC24" s="280" t="s">
        <v>3812</v>
      </c>
      <c r="AD24" s="281" t="s">
        <v>922</v>
      </c>
      <c r="AE24" s="83" t="s">
        <v>924</v>
      </c>
      <c r="AF24" s="84">
        <v>258</v>
      </c>
      <c r="AG24" s="88">
        <v>52143</v>
      </c>
      <c r="AH24" s="279">
        <v>15</v>
      </c>
      <c r="AI24" s="286" t="s">
        <v>3812</v>
      </c>
      <c r="AJ24" s="281" t="s">
        <v>922</v>
      </c>
      <c r="AK24" s="83" t="s">
        <v>924</v>
      </c>
      <c r="AL24" s="84">
        <v>258</v>
      </c>
      <c r="AM24" s="88">
        <v>52143</v>
      </c>
      <c r="AN24" s="279">
        <v>15</v>
      </c>
      <c r="AO24" s="286" t="s">
        <v>3812</v>
      </c>
      <c r="AP24" s="281" t="s">
        <v>922</v>
      </c>
      <c r="AQ24" s="83" t="s">
        <v>924</v>
      </c>
      <c r="AR24" s="84">
        <v>258</v>
      </c>
      <c r="AS24" s="88">
        <v>52143</v>
      </c>
      <c r="AT24" s="279">
        <v>15</v>
      </c>
      <c r="AU24" s="280" t="s">
        <v>3812</v>
      </c>
      <c r="AV24" s="86" t="s">
        <v>922</v>
      </c>
      <c r="AW24" s="285" t="s">
        <v>924</v>
      </c>
      <c r="AX24" s="285">
        <v>258</v>
      </c>
      <c r="AY24" s="87">
        <v>51596</v>
      </c>
      <c r="AZ24" s="86">
        <v>15</v>
      </c>
      <c r="BA24" s="57" t="s">
        <v>3812</v>
      </c>
      <c r="BB24" s="301" t="s">
        <v>922</v>
      </c>
      <c r="BC24" s="83" t="s">
        <v>924</v>
      </c>
      <c r="BD24" s="84">
        <v>242</v>
      </c>
      <c r="BE24" s="282">
        <v>51596</v>
      </c>
      <c r="BF24" s="279">
        <v>15</v>
      </c>
      <c r="BG24" s="303" t="s">
        <v>3812</v>
      </c>
      <c r="BH24" s="86" t="s">
        <v>3829</v>
      </c>
      <c r="BI24" s="285" t="s">
        <v>3829</v>
      </c>
      <c r="BJ24" s="285" t="s">
        <v>3830</v>
      </c>
      <c r="BK24" s="86" t="s">
        <v>3829</v>
      </c>
      <c r="BL24" s="432">
        <v>15</v>
      </c>
      <c r="BM24" s="432" t="s">
        <v>3812</v>
      </c>
      <c r="BN24" s="432" t="str">
        <f>INDEX(ID!$D:$D,MATCH('Org2567'!D24,ID!$A:$A,0))</f>
        <v>จอมทอง</v>
      </c>
    </row>
    <row r="25" spans="1:66" x14ac:dyDescent="0.25">
      <c r="A25" s="272">
        <v>22</v>
      </c>
      <c r="B25" s="272">
        <v>1</v>
      </c>
      <c r="C25" s="82" t="s">
        <v>917</v>
      </c>
      <c r="D25" s="272" t="s">
        <v>43</v>
      </c>
      <c r="E25" s="82" t="str">
        <f t="shared" si="0"/>
        <v>รพ.เทพรัตนเวชชานุกูลเฉลิมพระเกียรติ ๖๐ พรรษา</v>
      </c>
      <c r="F25" s="90" t="s">
        <v>926</v>
      </c>
      <c r="G25" s="90" t="s">
        <v>927</v>
      </c>
      <c r="H25" s="90">
        <v>60</v>
      </c>
      <c r="I25" s="273">
        <v>42069</v>
      </c>
      <c r="J25" s="90">
        <v>6</v>
      </c>
      <c r="K25" s="93" t="s">
        <v>3783</v>
      </c>
      <c r="L25" s="83" t="s">
        <v>926</v>
      </c>
      <c r="M25" s="83" t="s">
        <v>927</v>
      </c>
      <c r="N25" s="84">
        <v>62</v>
      </c>
      <c r="O25" s="85">
        <v>42183</v>
      </c>
      <c r="P25" s="274">
        <v>6</v>
      </c>
      <c r="Q25" s="275" t="s">
        <v>3809</v>
      </c>
      <c r="R25" s="276" t="s">
        <v>926</v>
      </c>
      <c r="S25" s="277" t="s">
        <v>927</v>
      </c>
      <c r="T25" s="278">
        <v>60</v>
      </c>
      <c r="U25" s="88">
        <v>42183</v>
      </c>
      <c r="V25" s="54">
        <v>6</v>
      </c>
      <c r="W25" s="54" t="s">
        <v>3809</v>
      </c>
      <c r="X25" s="276" t="s">
        <v>926</v>
      </c>
      <c r="Y25" s="83" t="s">
        <v>927</v>
      </c>
      <c r="Z25" s="84">
        <v>60</v>
      </c>
      <c r="AA25" s="88">
        <v>42502</v>
      </c>
      <c r="AB25" s="279">
        <v>6</v>
      </c>
      <c r="AC25" s="280" t="s">
        <v>3809</v>
      </c>
      <c r="AD25" s="281" t="s">
        <v>926</v>
      </c>
      <c r="AE25" s="83" t="s">
        <v>927</v>
      </c>
      <c r="AF25" s="84">
        <v>60</v>
      </c>
      <c r="AG25" s="88">
        <v>42502</v>
      </c>
      <c r="AH25" s="279">
        <v>6</v>
      </c>
      <c r="AI25" s="286" t="s">
        <v>3809</v>
      </c>
      <c r="AJ25" s="281" t="s">
        <v>926</v>
      </c>
      <c r="AK25" s="83" t="s">
        <v>927</v>
      </c>
      <c r="AL25" s="84">
        <v>60</v>
      </c>
      <c r="AM25" s="88">
        <v>42502</v>
      </c>
      <c r="AN25" s="279">
        <v>6</v>
      </c>
      <c r="AO25" s="286" t="s">
        <v>3809</v>
      </c>
      <c r="AP25" s="281" t="s">
        <v>926</v>
      </c>
      <c r="AQ25" s="83" t="s">
        <v>927</v>
      </c>
      <c r="AR25" s="84">
        <v>60</v>
      </c>
      <c r="AS25" s="88">
        <v>42502</v>
      </c>
      <c r="AT25" s="279">
        <v>6</v>
      </c>
      <c r="AU25" s="280" t="s">
        <v>3809</v>
      </c>
      <c r="AV25" s="86" t="s">
        <v>926</v>
      </c>
      <c r="AW25" s="285" t="s">
        <v>927</v>
      </c>
      <c r="AX25" s="285">
        <v>60</v>
      </c>
      <c r="AY25" s="87">
        <v>42289</v>
      </c>
      <c r="AZ25" s="86">
        <v>6</v>
      </c>
      <c r="BA25" s="57" t="s">
        <v>3809</v>
      </c>
      <c r="BB25" s="301" t="s">
        <v>926</v>
      </c>
      <c r="BC25" s="83" t="s">
        <v>927</v>
      </c>
      <c r="BD25" s="84">
        <v>60</v>
      </c>
      <c r="BE25" s="282">
        <v>42289</v>
      </c>
      <c r="BF25" s="279">
        <v>6</v>
      </c>
      <c r="BG25" s="303" t="s">
        <v>3809</v>
      </c>
      <c r="BH25" s="86" t="s">
        <v>3829</v>
      </c>
      <c r="BI25" s="285" t="s">
        <v>3829</v>
      </c>
      <c r="BJ25" s="285" t="s">
        <v>3829</v>
      </c>
      <c r="BK25" s="86" t="s">
        <v>3829</v>
      </c>
      <c r="BL25" s="432">
        <v>6</v>
      </c>
      <c r="BM25" s="432" t="s">
        <v>3809</v>
      </c>
      <c r="BN25" s="432" t="str">
        <f>INDEX(ID!$D:$D,MATCH('Org2567'!D25,ID!$A:$A,0))</f>
        <v>เทพรัตนเวชชานุกูลเฉลิมพระเกียรติ ๖๐ พรรษา</v>
      </c>
    </row>
    <row r="26" spans="1:66" x14ac:dyDescent="0.25">
      <c r="A26" s="272">
        <v>23</v>
      </c>
      <c r="B26" s="272">
        <v>1</v>
      </c>
      <c r="C26" s="82" t="s">
        <v>917</v>
      </c>
      <c r="D26" s="272" t="s">
        <v>44</v>
      </c>
      <c r="E26" s="82" t="str">
        <f t="shared" si="0"/>
        <v>รพ.เชียงดาว</v>
      </c>
      <c r="F26" s="90" t="s">
        <v>926</v>
      </c>
      <c r="G26" s="90" t="s">
        <v>931</v>
      </c>
      <c r="H26" s="90">
        <v>93</v>
      </c>
      <c r="I26" s="273">
        <v>58897</v>
      </c>
      <c r="J26" s="90">
        <v>10</v>
      </c>
      <c r="K26" s="93" t="s">
        <v>3702</v>
      </c>
      <c r="L26" s="83" t="s">
        <v>926</v>
      </c>
      <c r="M26" s="83" t="s">
        <v>931</v>
      </c>
      <c r="N26" s="84">
        <v>83</v>
      </c>
      <c r="O26" s="85">
        <v>59937</v>
      </c>
      <c r="P26" s="274">
        <v>10</v>
      </c>
      <c r="Q26" s="275" t="s">
        <v>3810</v>
      </c>
      <c r="R26" s="276" t="s">
        <v>926</v>
      </c>
      <c r="S26" s="277" t="s">
        <v>931</v>
      </c>
      <c r="T26" s="278">
        <v>120</v>
      </c>
      <c r="U26" s="88">
        <v>59937</v>
      </c>
      <c r="V26" s="54">
        <v>10</v>
      </c>
      <c r="W26" s="54" t="s">
        <v>3810</v>
      </c>
      <c r="X26" s="276" t="s">
        <v>926</v>
      </c>
      <c r="Y26" s="83" t="s">
        <v>931</v>
      </c>
      <c r="Z26" s="84">
        <v>120</v>
      </c>
      <c r="AA26" s="88">
        <v>60292</v>
      </c>
      <c r="AB26" s="279">
        <v>10</v>
      </c>
      <c r="AC26" s="280" t="s">
        <v>3810</v>
      </c>
      <c r="AD26" s="281" t="s">
        <v>926</v>
      </c>
      <c r="AE26" s="83" t="s">
        <v>931</v>
      </c>
      <c r="AF26" s="84">
        <v>90</v>
      </c>
      <c r="AG26" s="88">
        <v>60292</v>
      </c>
      <c r="AH26" s="279">
        <v>10</v>
      </c>
      <c r="AI26" s="286" t="s">
        <v>3810</v>
      </c>
      <c r="AJ26" s="281" t="s">
        <v>926</v>
      </c>
      <c r="AK26" s="83" t="s">
        <v>931</v>
      </c>
      <c r="AL26" s="84">
        <v>90</v>
      </c>
      <c r="AM26" s="88">
        <v>60292</v>
      </c>
      <c r="AN26" s="279">
        <v>10</v>
      </c>
      <c r="AO26" s="286" t="s">
        <v>3810</v>
      </c>
      <c r="AP26" s="281" t="s">
        <v>926</v>
      </c>
      <c r="AQ26" s="83" t="s">
        <v>931</v>
      </c>
      <c r="AR26" s="84">
        <v>90</v>
      </c>
      <c r="AS26" s="88">
        <v>60292</v>
      </c>
      <c r="AT26" s="279">
        <v>10</v>
      </c>
      <c r="AU26" s="280" t="s">
        <v>3810</v>
      </c>
      <c r="AV26" s="86" t="s">
        <v>926</v>
      </c>
      <c r="AW26" s="285" t="s">
        <v>931</v>
      </c>
      <c r="AX26" s="285">
        <v>90</v>
      </c>
      <c r="AY26" s="87">
        <v>59979</v>
      </c>
      <c r="AZ26" s="86">
        <v>10</v>
      </c>
      <c r="BA26" s="57" t="s">
        <v>3810</v>
      </c>
      <c r="BB26" s="301" t="s">
        <v>926</v>
      </c>
      <c r="BC26" s="83" t="s">
        <v>952</v>
      </c>
      <c r="BD26" s="84">
        <v>95</v>
      </c>
      <c r="BE26" s="282">
        <v>59979</v>
      </c>
      <c r="BF26" s="279">
        <v>12</v>
      </c>
      <c r="BG26" s="303" t="s">
        <v>3820</v>
      </c>
      <c r="BH26" s="86" t="s">
        <v>3829</v>
      </c>
      <c r="BI26" s="285" t="s">
        <v>3830</v>
      </c>
      <c r="BJ26" s="285" t="s">
        <v>3830</v>
      </c>
      <c r="BK26" s="86" t="s">
        <v>3830</v>
      </c>
      <c r="BL26" s="432">
        <v>12</v>
      </c>
      <c r="BM26" s="432" t="s">
        <v>3820</v>
      </c>
      <c r="BN26" s="432" t="str">
        <f>INDEX(ID!$D:$D,MATCH('Org2567'!D26,ID!$A:$A,0))</f>
        <v>เชียงดาว</v>
      </c>
    </row>
    <row r="27" spans="1:66" x14ac:dyDescent="0.25">
      <c r="A27" s="272">
        <v>24</v>
      </c>
      <c r="B27" s="272">
        <v>1</v>
      </c>
      <c r="C27" s="82" t="s">
        <v>917</v>
      </c>
      <c r="D27" s="272" t="s">
        <v>45</v>
      </c>
      <c r="E27" s="82" t="str">
        <f t="shared" si="0"/>
        <v>รพ.ดอยสะเก็ด</v>
      </c>
      <c r="F27" s="90" t="s">
        <v>926</v>
      </c>
      <c r="G27" s="90" t="s">
        <v>927</v>
      </c>
      <c r="H27" s="90">
        <v>74</v>
      </c>
      <c r="I27" s="273">
        <v>40235</v>
      </c>
      <c r="J27" s="90">
        <v>6</v>
      </c>
      <c r="K27" s="93" t="s">
        <v>3783</v>
      </c>
      <c r="L27" s="83" t="s">
        <v>926</v>
      </c>
      <c r="M27" s="83" t="s">
        <v>927</v>
      </c>
      <c r="N27" s="84">
        <v>74</v>
      </c>
      <c r="O27" s="85">
        <v>40459</v>
      </c>
      <c r="P27" s="274">
        <v>6</v>
      </c>
      <c r="Q27" s="275" t="s">
        <v>3809</v>
      </c>
      <c r="R27" s="276" t="s">
        <v>926</v>
      </c>
      <c r="S27" s="277" t="s">
        <v>927</v>
      </c>
      <c r="T27" s="278">
        <v>60</v>
      </c>
      <c r="U27" s="88">
        <v>40459</v>
      </c>
      <c r="V27" s="54">
        <v>6</v>
      </c>
      <c r="W27" s="54" t="s">
        <v>3809</v>
      </c>
      <c r="X27" s="276" t="s">
        <v>926</v>
      </c>
      <c r="Y27" s="83" t="s">
        <v>927</v>
      </c>
      <c r="Z27" s="84">
        <v>60</v>
      </c>
      <c r="AA27" s="88">
        <v>40192</v>
      </c>
      <c r="AB27" s="279">
        <v>6</v>
      </c>
      <c r="AC27" s="280" t="s">
        <v>3809</v>
      </c>
      <c r="AD27" s="281" t="s">
        <v>926</v>
      </c>
      <c r="AE27" s="83" t="s">
        <v>927</v>
      </c>
      <c r="AF27" s="84">
        <v>60</v>
      </c>
      <c r="AG27" s="88">
        <v>40192</v>
      </c>
      <c r="AH27" s="279">
        <v>6</v>
      </c>
      <c r="AI27" s="286" t="s">
        <v>3809</v>
      </c>
      <c r="AJ27" s="281" t="s">
        <v>926</v>
      </c>
      <c r="AK27" s="83" t="s">
        <v>927</v>
      </c>
      <c r="AL27" s="84">
        <v>60</v>
      </c>
      <c r="AM27" s="88">
        <v>40192</v>
      </c>
      <c r="AN27" s="279">
        <v>6</v>
      </c>
      <c r="AO27" s="286" t="s">
        <v>3809</v>
      </c>
      <c r="AP27" s="281" t="s">
        <v>926</v>
      </c>
      <c r="AQ27" s="83" t="s">
        <v>927</v>
      </c>
      <c r="AR27" s="84">
        <v>60</v>
      </c>
      <c r="AS27" s="88">
        <v>40192</v>
      </c>
      <c r="AT27" s="279">
        <v>6</v>
      </c>
      <c r="AU27" s="280" t="s">
        <v>3809</v>
      </c>
      <c r="AV27" s="86" t="s">
        <v>926</v>
      </c>
      <c r="AW27" s="285" t="s">
        <v>927</v>
      </c>
      <c r="AX27" s="285">
        <v>60</v>
      </c>
      <c r="AY27" s="87">
        <v>39717</v>
      </c>
      <c r="AZ27" s="86">
        <v>6</v>
      </c>
      <c r="BA27" s="57" t="s">
        <v>3809</v>
      </c>
      <c r="BB27" s="301" t="s">
        <v>926</v>
      </c>
      <c r="BC27" s="83" t="s">
        <v>927</v>
      </c>
      <c r="BD27" s="84">
        <v>60</v>
      </c>
      <c r="BE27" s="282">
        <v>39717</v>
      </c>
      <c r="BF27" s="279">
        <v>6</v>
      </c>
      <c r="BG27" s="303" t="s">
        <v>3809</v>
      </c>
      <c r="BH27" s="86" t="s">
        <v>3829</v>
      </c>
      <c r="BI27" s="285" t="s">
        <v>3829</v>
      </c>
      <c r="BJ27" s="285" t="s">
        <v>3829</v>
      </c>
      <c r="BK27" s="86" t="s">
        <v>3829</v>
      </c>
      <c r="BL27" s="432">
        <v>6</v>
      </c>
      <c r="BM27" s="432" t="s">
        <v>3809</v>
      </c>
      <c r="BN27" s="432" t="str">
        <f>INDEX(ID!$D:$D,MATCH('Org2567'!D27,ID!$A:$A,0))</f>
        <v>ดอยสะเก็ด</v>
      </c>
    </row>
    <row r="28" spans="1:66" x14ac:dyDescent="0.25">
      <c r="A28" s="272">
        <v>25</v>
      </c>
      <c r="B28" s="272">
        <v>1</v>
      </c>
      <c r="C28" s="82" t="s">
        <v>917</v>
      </c>
      <c r="D28" s="272" t="s">
        <v>46</v>
      </c>
      <c r="E28" s="82" t="str">
        <f t="shared" si="0"/>
        <v>รพ.แม่แตง</v>
      </c>
      <c r="F28" s="90" t="s">
        <v>926</v>
      </c>
      <c r="G28" s="90" t="s">
        <v>927</v>
      </c>
      <c r="H28" s="90">
        <v>73</v>
      </c>
      <c r="I28" s="273">
        <v>53195</v>
      </c>
      <c r="J28" s="90">
        <v>6</v>
      </c>
      <c r="K28" s="93" t="s">
        <v>3783</v>
      </c>
      <c r="L28" s="83" t="s">
        <v>926</v>
      </c>
      <c r="M28" s="83" t="s">
        <v>927</v>
      </c>
      <c r="N28" s="84">
        <v>0</v>
      </c>
      <c r="O28" s="85">
        <v>51729</v>
      </c>
      <c r="P28" s="274">
        <v>6</v>
      </c>
      <c r="Q28" s="275" t="s">
        <v>3809</v>
      </c>
      <c r="R28" s="276" t="s">
        <v>926</v>
      </c>
      <c r="S28" s="277" t="s">
        <v>927</v>
      </c>
      <c r="T28" s="278">
        <v>60</v>
      </c>
      <c r="U28" s="88">
        <v>51729</v>
      </c>
      <c r="V28" s="54">
        <v>6</v>
      </c>
      <c r="W28" s="54" t="s">
        <v>3809</v>
      </c>
      <c r="X28" s="276" t="s">
        <v>926</v>
      </c>
      <c r="Y28" s="83" t="s">
        <v>927</v>
      </c>
      <c r="Z28" s="84">
        <v>60</v>
      </c>
      <c r="AA28" s="88">
        <v>50157</v>
      </c>
      <c r="AB28" s="279">
        <v>6</v>
      </c>
      <c r="AC28" s="280" t="s">
        <v>3809</v>
      </c>
      <c r="AD28" s="281" t="s">
        <v>926</v>
      </c>
      <c r="AE28" s="83" t="s">
        <v>927</v>
      </c>
      <c r="AF28" s="84">
        <v>68</v>
      </c>
      <c r="AG28" s="88">
        <v>50157</v>
      </c>
      <c r="AH28" s="279">
        <v>6</v>
      </c>
      <c r="AI28" s="286" t="s">
        <v>3809</v>
      </c>
      <c r="AJ28" s="281" t="s">
        <v>926</v>
      </c>
      <c r="AK28" s="83" t="s">
        <v>927</v>
      </c>
      <c r="AL28" s="84">
        <v>68</v>
      </c>
      <c r="AM28" s="88">
        <v>50157</v>
      </c>
      <c r="AN28" s="279">
        <v>6</v>
      </c>
      <c r="AO28" s="286" t="s">
        <v>3809</v>
      </c>
      <c r="AP28" s="281" t="s">
        <v>926</v>
      </c>
      <c r="AQ28" s="83" t="s">
        <v>927</v>
      </c>
      <c r="AR28" s="84">
        <v>68</v>
      </c>
      <c r="AS28" s="88">
        <v>50157</v>
      </c>
      <c r="AT28" s="279">
        <v>6</v>
      </c>
      <c r="AU28" s="280" t="s">
        <v>3809</v>
      </c>
      <c r="AV28" s="86" t="s">
        <v>926</v>
      </c>
      <c r="AW28" s="285" t="s">
        <v>927</v>
      </c>
      <c r="AX28" s="285">
        <v>68</v>
      </c>
      <c r="AY28" s="87">
        <v>50393</v>
      </c>
      <c r="AZ28" s="86">
        <v>6</v>
      </c>
      <c r="BA28" s="57" t="s">
        <v>3809</v>
      </c>
      <c r="BB28" s="301" t="s">
        <v>926</v>
      </c>
      <c r="BC28" s="83" t="s">
        <v>927</v>
      </c>
      <c r="BD28" s="84">
        <v>60</v>
      </c>
      <c r="BE28" s="282">
        <v>50393</v>
      </c>
      <c r="BF28" s="279">
        <v>6</v>
      </c>
      <c r="BG28" s="303" t="s">
        <v>3809</v>
      </c>
      <c r="BH28" s="86" t="s">
        <v>3829</v>
      </c>
      <c r="BI28" s="285" t="s">
        <v>3829</v>
      </c>
      <c r="BJ28" s="285" t="s">
        <v>3830</v>
      </c>
      <c r="BK28" s="86" t="s">
        <v>3829</v>
      </c>
      <c r="BL28" s="432">
        <v>6</v>
      </c>
      <c r="BM28" s="432" t="s">
        <v>3809</v>
      </c>
      <c r="BN28" s="432" t="str">
        <f>INDEX(ID!$D:$D,MATCH('Org2567'!D28,ID!$A:$A,0))</f>
        <v>แม่แตง</v>
      </c>
    </row>
    <row r="29" spans="1:66" x14ac:dyDescent="0.25">
      <c r="A29" s="272">
        <v>26</v>
      </c>
      <c r="B29" s="272">
        <v>1</v>
      </c>
      <c r="C29" s="82" t="s">
        <v>917</v>
      </c>
      <c r="D29" s="272" t="s">
        <v>47</v>
      </c>
      <c r="E29" s="82" t="str">
        <f t="shared" si="0"/>
        <v>รพ.สะเมิง</v>
      </c>
      <c r="F29" s="90" t="s">
        <v>926</v>
      </c>
      <c r="G29" s="90" t="s">
        <v>927</v>
      </c>
      <c r="H29" s="90">
        <v>36</v>
      </c>
      <c r="I29" s="273">
        <v>18901</v>
      </c>
      <c r="J29" s="90">
        <v>5</v>
      </c>
      <c r="K29" s="93" t="s">
        <v>3703</v>
      </c>
      <c r="L29" s="83" t="s">
        <v>926</v>
      </c>
      <c r="M29" s="83" t="s">
        <v>927</v>
      </c>
      <c r="N29" s="84">
        <v>0</v>
      </c>
      <c r="O29" s="85">
        <v>18948</v>
      </c>
      <c r="P29" s="274">
        <v>5</v>
      </c>
      <c r="Q29" s="275" t="s">
        <v>3811</v>
      </c>
      <c r="R29" s="276" t="s">
        <v>926</v>
      </c>
      <c r="S29" s="277" t="s">
        <v>927</v>
      </c>
      <c r="T29" s="278">
        <v>32</v>
      </c>
      <c r="U29" s="88">
        <v>18948</v>
      </c>
      <c r="V29" s="54">
        <v>5</v>
      </c>
      <c r="W29" s="54" t="s">
        <v>3811</v>
      </c>
      <c r="X29" s="276" t="s">
        <v>926</v>
      </c>
      <c r="Y29" s="83" t="s">
        <v>927</v>
      </c>
      <c r="Z29" s="84">
        <v>32</v>
      </c>
      <c r="AA29" s="88">
        <v>19044</v>
      </c>
      <c r="AB29" s="279">
        <v>5</v>
      </c>
      <c r="AC29" s="280" t="s">
        <v>3811</v>
      </c>
      <c r="AD29" s="281" t="s">
        <v>926</v>
      </c>
      <c r="AE29" s="83" t="s">
        <v>927</v>
      </c>
      <c r="AF29" s="84">
        <v>37</v>
      </c>
      <c r="AG29" s="88">
        <v>19044</v>
      </c>
      <c r="AH29" s="279">
        <v>5</v>
      </c>
      <c r="AI29" s="286" t="s">
        <v>3811</v>
      </c>
      <c r="AJ29" s="281" t="s">
        <v>926</v>
      </c>
      <c r="AK29" s="83" t="s">
        <v>927</v>
      </c>
      <c r="AL29" s="84">
        <v>37</v>
      </c>
      <c r="AM29" s="88">
        <v>19044</v>
      </c>
      <c r="AN29" s="279">
        <v>5</v>
      </c>
      <c r="AO29" s="286" t="s">
        <v>3811</v>
      </c>
      <c r="AP29" s="281" t="s">
        <v>926</v>
      </c>
      <c r="AQ29" s="83" t="s">
        <v>927</v>
      </c>
      <c r="AR29" s="84">
        <v>37</v>
      </c>
      <c r="AS29" s="88">
        <v>19044</v>
      </c>
      <c r="AT29" s="279">
        <v>5</v>
      </c>
      <c r="AU29" s="280" t="s">
        <v>3811</v>
      </c>
      <c r="AV29" s="86" t="s">
        <v>926</v>
      </c>
      <c r="AW29" s="285" t="s">
        <v>927</v>
      </c>
      <c r="AX29" s="285">
        <v>37</v>
      </c>
      <c r="AY29" s="87">
        <v>18975</v>
      </c>
      <c r="AZ29" s="86">
        <v>5</v>
      </c>
      <c r="BA29" s="57" t="s">
        <v>3811</v>
      </c>
      <c r="BB29" s="301" t="s">
        <v>926</v>
      </c>
      <c r="BC29" s="83" t="s">
        <v>927</v>
      </c>
      <c r="BD29" s="84">
        <v>37</v>
      </c>
      <c r="BE29" s="282">
        <v>18975</v>
      </c>
      <c r="BF29" s="279">
        <v>5</v>
      </c>
      <c r="BG29" s="303" t="s">
        <v>3811</v>
      </c>
      <c r="BH29" s="86" t="s">
        <v>3829</v>
      </c>
      <c r="BI29" s="285" t="s">
        <v>3829</v>
      </c>
      <c r="BJ29" s="285" t="s">
        <v>3829</v>
      </c>
      <c r="BK29" s="86" t="s">
        <v>3829</v>
      </c>
      <c r="BL29" s="432">
        <v>5</v>
      </c>
      <c r="BM29" s="432" t="s">
        <v>3811</v>
      </c>
      <c r="BN29" s="432" t="str">
        <f>INDEX(ID!$D:$D,MATCH('Org2567'!D29,ID!$A:$A,0))</f>
        <v>สะเมิง</v>
      </c>
    </row>
    <row r="30" spans="1:66" x14ac:dyDescent="0.25">
      <c r="A30" s="272">
        <v>27</v>
      </c>
      <c r="B30" s="272">
        <v>1</v>
      </c>
      <c r="C30" s="82" t="s">
        <v>917</v>
      </c>
      <c r="D30" s="272" t="s">
        <v>48</v>
      </c>
      <c r="E30" s="82" t="str">
        <f t="shared" si="0"/>
        <v>รพ.ฝาง</v>
      </c>
      <c r="F30" s="90" t="s">
        <v>922</v>
      </c>
      <c r="G30" s="90" t="s">
        <v>924</v>
      </c>
      <c r="H30" s="90">
        <v>264</v>
      </c>
      <c r="I30" s="273">
        <v>68892</v>
      </c>
      <c r="J30" s="90">
        <v>15</v>
      </c>
      <c r="K30" s="93" t="s">
        <v>3775</v>
      </c>
      <c r="L30" s="83" t="s">
        <v>922</v>
      </c>
      <c r="M30" s="83" t="s">
        <v>924</v>
      </c>
      <c r="N30" s="84">
        <v>232</v>
      </c>
      <c r="O30" s="85">
        <v>69308</v>
      </c>
      <c r="P30" s="274">
        <v>15</v>
      </c>
      <c r="Q30" s="275" t="s">
        <v>3812</v>
      </c>
      <c r="R30" s="276" t="s">
        <v>922</v>
      </c>
      <c r="S30" s="277" t="s">
        <v>924</v>
      </c>
      <c r="T30" s="278">
        <v>232</v>
      </c>
      <c r="U30" s="88">
        <v>69308</v>
      </c>
      <c r="V30" s="54">
        <v>15</v>
      </c>
      <c r="W30" s="54" t="s">
        <v>3812</v>
      </c>
      <c r="X30" s="276" t="s">
        <v>922</v>
      </c>
      <c r="Y30" s="83" t="s">
        <v>924</v>
      </c>
      <c r="Z30" s="84">
        <v>232</v>
      </c>
      <c r="AA30" s="88">
        <v>69473</v>
      </c>
      <c r="AB30" s="279">
        <v>15</v>
      </c>
      <c r="AC30" s="280" t="s">
        <v>3812</v>
      </c>
      <c r="AD30" s="281" t="s">
        <v>922</v>
      </c>
      <c r="AE30" s="83" t="s">
        <v>924</v>
      </c>
      <c r="AF30" s="84">
        <v>232</v>
      </c>
      <c r="AG30" s="88">
        <v>69473</v>
      </c>
      <c r="AH30" s="279">
        <v>15</v>
      </c>
      <c r="AI30" s="286" t="s">
        <v>3812</v>
      </c>
      <c r="AJ30" s="281" t="s">
        <v>922</v>
      </c>
      <c r="AK30" s="83" t="s">
        <v>924</v>
      </c>
      <c r="AL30" s="84">
        <v>232</v>
      </c>
      <c r="AM30" s="88">
        <v>69473</v>
      </c>
      <c r="AN30" s="279">
        <v>15</v>
      </c>
      <c r="AO30" s="286" t="s">
        <v>3812</v>
      </c>
      <c r="AP30" s="281" t="s">
        <v>922</v>
      </c>
      <c r="AQ30" s="83" t="s">
        <v>924</v>
      </c>
      <c r="AR30" s="84">
        <v>232</v>
      </c>
      <c r="AS30" s="88">
        <v>69473</v>
      </c>
      <c r="AT30" s="279">
        <v>15</v>
      </c>
      <c r="AU30" s="280" t="s">
        <v>3812</v>
      </c>
      <c r="AV30" s="86" t="s">
        <v>922</v>
      </c>
      <c r="AW30" s="285" t="s">
        <v>924</v>
      </c>
      <c r="AX30" s="285">
        <v>232</v>
      </c>
      <c r="AY30" s="87">
        <v>69188</v>
      </c>
      <c r="AZ30" s="86">
        <v>15</v>
      </c>
      <c r="BA30" s="57" t="s">
        <v>3812</v>
      </c>
      <c r="BB30" s="301" t="s">
        <v>922</v>
      </c>
      <c r="BC30" s="83" t="s">
        <v>924</v>
      </c>
      <c r="BD30" s="84">
        <v>232</v>
      </c>
      <c r="BE30" s="282">
        <v>69188</v>
      </c>
      <c r="BF30" s="279">
        <v>15</v>
      </c>
      <c r="BG30" s="303" t="s">
        <v>3812</v>
      </c>
      <c r="BH30" s="86" t="s">
        <v>3829</v>
      </c>
      <c r="BI30" s="285" t="s">
        <v>3829</v>
      </c>
      <c r="BJ30" s="285" t="s">
        <v>3829</v>
      </c>
      <c r="BK30" s="86" t="s">
        <v>3829</v>
      </c>
      <c r="BL30" s="432">
        <v>15</v>
      </c>
      <c r="BM30" s="432" t="s">
        <v>3812</v>
      </c>
      <c r="BN30" s="432" t="str">
        <f>INDEX(ID!$D:$D,MATCH('Org2567'!D30,ID!$A:$A,0))</f>
        <v>ฝาง</v>
      </c>
    </row>
    <row r="31" spans="1:66" x14ac:dyDescent="0.25">
      <c r="A31" s="272">
        <v>28</v>
      </c>
      <c r="B31" s="272">
        <v>1</v>
      </c>
      <c r="C31" s="82" t="s">
        <v>917</v>
      </c>
      <c r="D31" s="272" t="s">
        <v>49</v>
      </c>
      <c r="E31" s="82" t="str">
        <f t="shared" si="0"/>
        <v>รพ.แม่อาย</v>
      </c>
      <c r="F31" s="90" t="s">
        <v>926</v>
      </c>
      <c r="G31" s="90" t="s">
        <v>927</v>
      </c>
      <c r="H31" s="90">
        <v>91</v>
      </c>
      <c r="I31" s="273">
        <v>52897</v>
      </c>
      <c r="J31" s="90">
        <v>6</v>
      </c>
      <c r="K31" s="93" t="s">
        <v>3783</v>
      </c>
      <c r="L31" s="83" t="s">
        <v>926</v>
      </c>
      <c r="M31" s="83" t="s">
        <v>927</v>
      </c>
      <c r="N31" s="84">
        <v>84</v>
      </c>
      <c r="O31" s="85">
        <v>54153</v>
      </c>
      <c r="P31" s="274">
        <v>6</v>
      </c>
      <c r="Q31" s="275" t="s">
        <v>3809</v>
      </c>
      <c r="R31" s="276" t="s">
        <v>926</v>
      </c>
      <c r="S31" s="277" t="s">
        <v>927</v>
      </c>
      <c r="T31" s="278">
        <v>84</v>
      </c>
      <c r="U31" s="88">
        <v>54153</v>
      </c>
      <c r="V31" s="54">
        <v>6</v>
      </c>
      <c r="W31" s="54" t="s">
        <v>3809</v>
      </c>
      <c r="X31" s="276" t="s">
        <v>926</v>
      </c>
      <c r="Y31" s="83" t="s">
        <v>927</v>
      </c>
      <c r="Z31" s="84">
        <v>84</v>
      </c>
      <c r="AA31" s="88">
        <v>54404</v>
      </c>
      <c r="AB31" s="279">
        <v>6</v>
      </c>
      <c r="AC31" s="280" t="s">
        <v>3809</v>
      </c>
      <c r="AD31" s="281" t="s">
        <v>926</v>
      </c>
      <c r="AE31" s="83" t="s">
        <v>927</v>
      </c>
      <c r="AF31" s="84">
        <v>84</v>
      </c>
      <c r="AG31" s="88">
        <v>54404</v>
      </c>
      <c r="AH31" s="279">
        <v>6</v>
      </c>
      <c r="AI31" s="286" t="s">
        <v>3809</v>
      </c>
      <c r="AJ31" s="281" t="s">
        <v>926</v>
      </c>
      <c r="AK31" s="83" t="s">
        <v>927</v>
      </c>
      <c r="AL31" s="84">
        <v>84</v>
      </c>
      <c r="AM31" s="88">
        <v>54404</v>
      </c>
      <c r="AN31" s="279">
        <v>6</v>
      </c>
      <c r="AO31" s="286" t="s">
        <v>3809</v>
      </c>
      <c r="AP31" s="281" t="s">
        <v>926</v>
      </c>
      <c r="AQ31" s="83" t="s">
        <v>927</v>
      </c>
      <c r="AR31" s="84">
        <v>84</v>
      </c>
      <c r="AS31" s="88">
        <v>54404</v>
      </c>
      <c r="AT31" s="279">
        <v>6</v>
      </c>
      <c r="AU31" s="280" t="s">
        <v>3809</v>
      </c>
      <c r="AV31" s="86" t="s">
        <v>926</v>
      </c>
      <c r="AW31" s="285" t="s">
        <v>927</v>
      </c>
      <c r="AX31" s="285">
        <v>84</v>
      </c>
      <c r="AY31" s="87">
        <v>53813</v>
      </c>
      <c r="AZ31" s="86">
        <v>6</v>
      </c>
      <c r="BA31" s="57" t="s">
        <v>3809</v>
      </c>
      <c r="BB31" s="301" t="s">
        <v>926</v>
      </c>
      <c r="BC31" s="83" t="s">
        <v>931</v>
      </c>
      <c r="BD31" s="84">
        <v>82</v>
      </c>
      <c r="BE31" s="282">
        <v>53813</v>
      </c>
      <c r="BF31" s="279">
        <v>10</v>
      </c>
      <c r="BG31" s="303" t="s">
        <v>3810</v>
      </c>
      <c r="BH31" s="86" t="s">
        <v>3829</v>
      </c>
      <c r="BI31" s="285" t="s">
        <v>3830</v>
      </c>
      <c r="BJ31" s="285" t="s">
        <v>3830</v>
      </c>
      <c r="BK31" s="86" t="s">
        <v>3830</v>
      </c>
      <c r="BL31" s="432">
        <v>10</v>
      </c>
      <c r="BM31" s="432" t="s">
        <v>3810</v>
      </c>
      <c r="BN31" s="432" t="str">
        <f>INDEX(ID!$D:$D,MATCH('Org2567'!D31,ID!$A:$A,0))</f>
        <v>แม่อาย</v>
      </c>
    </row>
    <row r="32" spans="1:66" x14ac:dyDescent="0.25">
      <c r="A32" s="272">
        <v>29</v>
      </c>
      <c r="B32" s="272">
        <v>1</v>
      </c>
      <c r="C32" s="82" t="s">
        <v>917</v>
      </c>
      <c r="D32" s="272" t="s">
        <v>50</v>
      </c>
      <c r="E32" s="82" t="str">
        <f t="shared" si="0"/>
        <v>รพ.พร้าว</v>
      </c>
      <c r="F32" s="90" t="s">
        <v>926</v>
      </c>
      <c r="G32" s="90" t="s">
        <v>927</v>
      </c>
      <c r="H32" s="90">
        <v>67</v>
      </c>
      <c r="I32" s="273">
        <v>34309</v>
      </c>
      <c r="J32" s="90">
        <v>6</v>
      </c>
      <c r="K32" s="93" t="s">
        <v>3783</v>
      </c>
      <c r="L32" s="83" t="s">
        <v>926</v>
      </c>
      <c r="M32" s="83" t="s">
        <v>927</v>
      </c>
      <c r="N32" s="84">
        <v>67</v>
      </c>
      <c r="O32" s="85">
        <v>34245</v>
      </c>
      <c r="P32" s="274">
        <v>6</v>
      </c>
      <c r="Q32" s="275" t="s">
        <v>3809</v>
      </c>
      <c r="R32" s="276" t="s">
        <v>926</v>
      </c>
      <c r="S32" s="277" t="s">
        <v>927</v>
      </c>
      <c r="T32" s="278">
        <v>67</v>
      </c>
      <c r="U32" s="88">
        <v>34245</v>
      </c>
      <c r="V32" s="54">
        <v>6</v>
      </c>
      <c r="W32" s="54" t="s">
        <v>3809</v>
      </c>
      <c r="X32" s="276" t="s">
        <v>926</v>
      </c>
      <c r="Y32" s="83" t="s">
        <v>927</v>
      </c>
      <c r="Z32" s="84">
        <v>67</v>
      </c>
      <c r="AA32" s="88">
        <v>33997</v>
      </c>
      <c r="AB32" s="279">
        <v>6</v>
      </c>
      <c r="AC32" s="280" t="s">
        <v>3809</v>
      </c>
      <c r="AD32" s="281" t="s">
        <v>926</v>
      </c>
      <c r="AE32" s="83" t="s">
        <v>927</v>
      </c>
      <c r="AF32" s="84">
        <v>65</v>
      </c>
      <c r="AG32" s="88">
        <v>33997</v>
      </c>
      <c r="AH32" s="279">
        <v>6</v>
      </c>
      <c r="AI32" s="286" t="s">
        <v>3809</v>
      </c>
      <c r="AJ32" s="281" t="s">
        <v>926</v>
      </c>
      <c r="AK32" s="83" t="s">
        <v>927</v>
      </c>
      <c r="AL32" s="84">
        <v>65</v>
      </c>
      <c r="AM32" s="88">
        <v>33997</v>
      </c>
      <c r="AN32" s="279">
        <v>6</v>
      </c>
      <c r="AO32" s="286" t="s">
        <v>3809</v>
      </c>
      <c r="AP32" s="281" t="s">
        <v>926</v>
      </c>
      <c r="AQ32" s="83" t="s">
        <v>927</v>
      </c>
      <c r="AR32" s="84">
        <v>65</v>
      </c>
      <c r="AS32" s="88">
        <v>33997</v>
      </c>
      <c r="AT32" s="279">
        <v>6</v>
      </c>
      <c r="AU32" s="280" t="s">
        <v>3809</v>
      </c>
      <c r="AV32" s="86" t="s">
        <v>926</v>
      </c>
      <c r="AW32" s="285" t="s">
        <v>927</v>
      </c>
      <c r="AX32" s="285">
        <v>65</v>
      </c>
      <c r="AY32" s="87">
        <v>33428</v>
      </c>
      <c r="AZ32" s="86">
        <v>6</v>
      </c>
      <c r="BA32" s="57" t="s">
        <v>3809</v>
      </c>
      <c r="BB32" s="301" t="s">
        <v>926</v>
      </c>
      <c r="BC32" s="83" t="s">
        <v>927</v>
      </c>
      <c r="BD32" s="84">
        <v>60</v>
      </c>
      <c r="BE32" s="282">
        <v>33428</v>
      </c>
      <c r="BF32" s="279">
        <v>6</v>
      </c>
      <c r="BG32" s="303" t="s">
        <v>3809</v>
      </c>
      <c r="BH32" s="86" t="s">
        <v>3829</v>
      </c>
      <c r="BI32" s="285" t="s">
        <v>3829</v>
      </c>
      <c r="BJ32" s="285" t="s">
        <v>3830</v>
      </c>
      <c r="BK32" s="86" t="s">
        <v>3829</v>
      </c>
      <c r="BL32" s="432">
        <v>6</v>
      </c>
      <c r="BM32" s="432" t="s">
        <v>3809</v>
      </c>
      <c r="BN32" s="432" t="str">
        <f>INDEX(ID!$D:$D,MATCH('Org2567'!D32,ID!$A:$A,0))</f>
        <v>พร้าว</v>
      </c>
    </row>
    <row r="33" spans="1:66" x14ac:dyDescent="0.25">
      <c r="A33" s="272">
        <v>30</v>
      </c>
      <c r="B33" s="272">
        <v>1</v>
      </c>
      <c r="C33" s="82" t="s">
        <v>917</v>
      </c>
      <c r="D33" s="304" t="s">
        <v>51</v>
      </c>
      <c r="E33" s="82" t="str">
        <f t="shared" si="0"/>
        <v>รพ.สันป่าตอง</v>
      </c>
      <c r="F33" s="90" t="s">
        <v>926</v>
      </c>
      <c r="G33" s="90" t="s">
        <v>952</v>
      </c>
      <c r="H33" s="90">
        <v>168</v>
      </c>
      <c r="I33" s="273">
        <v>50554</v>
      </c>
      <c r="J33" s="90">
        <v>13</v>
      </c>
      <c r="K33" s="93" t="s">
        <v>3781</v>
      </c>
      <c r="L33" s="83" t="s">
        <v>926</v>
      </c>
      <c r="M33" s="83" t="s">
        <v>952</v>
      </c>
      <c r="N33" s="84">
        <v>146</v>
      </c>
      <c r="O33" s="85">
        <v>50754</v>
      </c>
      <c r="P33" s="274">
        <v>13</v>
      </c>
      <c r="Q33" s="275" t="s">
        <v>3813</v>
      </c>
      <c r="R33" s="276" t="s">
        <v>926</v>
      </c>
      <c r="S33" s="277" t="s">
        <v>952</v>
      </c>
      <c r="T33" s="278">
        <v>172</v>
      </c>
      <c r="U33" s="88">
        <v>50754</v>
      </c>
      <c r="V33" s="54">
        <v>13</v>
      </c>
      <c r="W33" s="54" t="s">
        <v>3813</v>
      </c>
      <c r="X33" s="276" t="s">
        <v>926</v>
      </c>
      <c r="Y33" s="83" t="s">
        <v>952</v>
      </c>
      <c r="Z33" s="84">
        <v>172</v>
      </c>
      <c r="AA33" s="88">
        <v>50335</v>
      </c>
      <c r="AB33" s="279">
        <v>13</v>
      </c>
      <c r="AC33" s="280" t="s">
        <v>3813</v>
      </c>
      <c r="AD33" s="281" t="s">
        <v>926</v>
      </c>
      <c r="AE33" s="83" t="s">
        <v>952</v>
      </c>
      <c r="AF33" s="84">
        <v>173</v>
      </c>
      <c r="AG33" s="88">
        <v>50335</v>
      </c>
      <c r="AH33" s="279">
        <v>13</v>
      </c>
      <c r="AI33" s="286" t="s">
        <v>3813</v>
      </c>
      <c r="AJ33" s="281" t="s">
        <v>926</v>
      </c>
      <c r="AK33" s="83" t="s">
        <v>952</v>
      </c>
      <c r="AL33" s="84">
        <v>173</v>
      </c>
      <c r="AM33" s="88">
        <v>50335</v>
      </c>
      <c r="AN33" s="279">
        <v>13</v>
      </c>
      <c r="AO33" s="286" t="s">
        <v>3813</v>
      </c>
      <c r="AP33" s="281" t="s">
        <v>926</v>
      </c>
      <c r="AQ33" s="83" t="s">
        <v>952</v>
      </c>
      <c r="AR33" s="84">
        <v>173</v>
      </c>
      <c r="AS33" s="88">
        <v>50335</v>
      </c>
      <c r="AT33" s="279">
        <v>13</v>
      </c>
      <c r="AU33" s="280" t="s">
        <v>3813</v>
      </c>
      <c r="AV33" s="86" t="s">
        <v>926</v>
      </c>
      <c r="AW33" s="285" t="s">
        <v>952</v>
      </c>
      <c r="AX33" s="285">
        <v>173</v>
      </c>
      <c r="AY33" s="87">
        <v>49393</v>
      </c>
      <c r="AZ33" s="86">
        <v>13</v>
      </c>
      <c r="BA33" s="57" t="s">
        <v>3813</v>
      </c>
      <c r="BB33" s="301" t="s">
        <v>922</v>
      </c>
      <c r="BC33" s="83" t="s">
        <v>924</v>
      </c>
      <c r="BD33" s="84">
        <v>196</v>
      </c>
      <c r="BE33" s="282">
        <v>49393</v>
      </c>
      <c r="BF33" s="279">
        <v>15</v>
      </c>
      <c r="BG33" s="305" t="s">
        <v>3812</v>
      </c>
      <c r="BH33" s="86" t="s">
        <v>3830</v>
      </c>
      <c r="BI33" s="285" t="s">
        <v>3830</v>
      </c>
      <c r="BJ33" s="285" t="s">
        <v>3830</v>
      </c>
      <c r="BK33" s="86" t="s">
        <v>3830</v>
      </c>
      <c r="BL33" s="432">
        <v>14</v>
      </c>
      <c r="BM33" s="432" t="s">
        <v>3808</v>
      </c>
      <c r="BN33" s="432" t="str">
        <f>INDEX(ID!$D:$D,MATCH('Org2567'!D33,ID!$A:$A,0))</f>
        <v>สันป่าตอง</v>
      </c>
    </row>
    <row r="34" spans="1:66" x14ac:dyDescent="0.25">
      <c r="A34" s="272">
        <v>31</v>
      </c>
      <c r="B34" s="272">
        <v>1</v>
      </c>
      <c r="C34" s="82" t="s">
        <v>917</v>
      </c>
      <c r="D34" s="272" t="s">
        <v>52</v>
      </c>
      <c r="E34" s="82" t="str">
        <f t="shared" si="0"/>
        <v>รพ.สันกำแพง</v>
      </c>
      <c r="F34" s="90" t="s">
        <v>926</v>
      </c>
      <c r="G34" s="90" t="s">
        <v>927</v>
      </c>
      <c r="H34" s="90">
        <v>54</v>
      </c>
      <c r="I34" s="273">
        <v>40752</v>
      </c>
      <c r="J34" s="90">
        <v>6</v>
      </c>
      <c r="K34" s="93" t="s">
        <v>3783</v>
      </c>
      <c r="L34" s="83" t="s">
        <v>926</v>
      </c>
      <c r="M34" s="83" t="s">
        <v>927</v>
      </c>
      <c r="N34" s="84">
        <v>54</v>
      </c>
      <c r="O34" s="85">
        <v>41149</v>
      </c>
      <c r="P34" s="274">
        <v>6</v>
      </c>
      <c r="Q34" s="275" t="s">
        <v>3809</v>
      </c>
      <c r="R34" s="276" t="s">
        <v>926</v>
      </c>
      <c r="S34" s="277" t="s">
        <v>927</v>
      </c>
      <c r="T34" s="278">
        <v>54</v>
      </c>
      <c r="U34" s="88">
        <v>41149</v>
      </c>
      <c r="V34" s="54">
        <v>6</v>
      </c>
      <c r="W34" s="54" t="s">
        <v>3809</v>
      </c>
      <c r="X34" s="276" t="s">
        <v>926</v>
      </c>
      <c r="Y34" s="83" t="s">
        <v>927</v>
      </c>
      <c r="Z34" s="84">
        <v>54</v>
      </c>
      <c r="AA34" s="88">
        <v>41173</v>
      </c>
      <c r="AB34" s="279">
        <v>6</v>
      </c>
      <c r="AC34" s="280" t="s">
        <v>3809</v>
      </c>
      <c r="AD34" s="281" t="s">
        <v>926</v>
      </c>
      <c r="AE34" s="83" t="s">
        <v>927</v>
      </c>
      <c r="AF34" s="84">
        <v>52</v>
      </c>
      <c r="AG34" s="88">
        <v>41173</v>
      </c>
      <c r="AH34" s="279">
        <v>6</v>
      </c>
      <c r="AI34" s="286" t="s">
        <v>3809</v>
      </c>
      <c r="AJ34" s="281" t="s">
        <v>926</v>
      </c>
      <c r="AK34" s="83" t="s">
        <v>927</v>
      </c>
      <c r="AL34" s="84">
        <v>52</v>
      </c>
      <c r="AM34" s="88">
        <v>41173</v>
      </c>
      <c r="AN34" s="279">
        <v>6</v>
      </c>
      <c r="AO34" s="286" t="s">
        <v>3809</v>
      </c>
      <c r="AP34" s="281" t="s">
        <v>926</v>
      </c>
      <c r="AQ34" s="83" t="s">
        <v>927</v>
      </c>
      <c r="AR34" s="84">
        <v>52</v>
      </c>
      <c r="AS34" s="88">
        <v>41173</v>
      </c>
      <c r="AT34" s="279">
        <v>6</v>
      </c>
      <c r="AU34" s="280" t="s">
        <v>3809</v>
      </c>
      <c r="AV34" s="86" t="s">
        <v>926</v>
      </c>
      <c r="AW34" s="285" t="s">
        <v>927</v>
      </c>
      <c r="AX34" s="285">
        <v>52</v>
      </c>
      <c r="AY34" s="87">
        <v>40993</v>
      </c>
      <c r="AZ34" s="86">
        <v>6</v>
      </c>
      <c r="BA34" s="57" t="s">
        <v>3809</v>
      </c>
      <c r="BB34" s="301" t="s">
        <v>926</v>
      </c>
      <c r="BC34" s="83" t="s">
        <v>927</v>
      </c>
      <c r="BD34" s="84">
        <v>50</v>
      </c>
      <c r="BE34" s="282">
        <v>40993</v>
      </c>
      <c r="BF34" s="279">
        <v>6</v>
      </c>
      <c r="BG34" s="303" t="s">
        <v>3809</v>
      </c>
      <c r="BH34" s="86" t="s">
        <v>3829</v>
      </c>
      <c r="BI34" s="285" t="s">
        <v>3829</v>
      </c>
      <c r="BJ34" s="285" t="s">
        <v>3830</v>
      </c>
      <c r="BK34" s="86" t="s">
        <v>3829</v>
      </c>
      <c r="BL34" s="432">
        <v>6</v>
      </c>
      <c r="BM34" s="432" t="s">
        <v>3809</v>
      </c>
      <c r="BN34" s="432" t="str">
        <f>INDEX(ID!$D:$D,MATCH('Org2567'!D34,ID!$A:$A,0))</f>
        <v>สันกำแพง</v>
      </c>
    </row>
    <row r="35" spans="1:66" x14ac:dyDescent="0.25">
      <c r="A35" s="272">
        <v>32</v>
      </c>
      <c r="B35" s="272">
        <v>1</v>
      </c>
      <c r="C35" s="82" t="s">
        <v>917</v>
      </c>
      <c r="D35" s="272" t="s">
        <v>53</v>
      </c>
      <c r="E35" s="82" t="str">
        <f t="shared" si="0"/>
        <v>รพ.สันทราย</v>
      </c>
      <c r="F35" s="90" t="s">
        <v>926</v>
      </c>
      <c r="G35" s="90" t="s">
        <v>952</v>
      </c>
      <c r="H35" s="90">
        <v>177</v>
      </c>
      <c r="I35" s="273">
        <v>77653</v>
      </c>
      <c r="J35" s="90">
        <v>13</v>
      </c>
      <c r="K35" s="93" t="s">
        <v>3781</v>
      </c>
      <c r="L35" s="83" t="s">
        <v>922</v>
      </c>
      <c r="M35" s="83" t="s">
        <v>924</v>
      </c>
      <c r="N35" s="84">
        <v>198</v>
      </c>
      <c r="O35" s="85">
        <v>79540</v>
      </c>
      <c r="P35" s="274">
        <v>14</v>
      </c>
      <c r="Q35" s="275" t="s">
        <v>3808</v>
      </c>
      <c r="R35" s="276" t="s">
        <v>922</v>
      </c>
      <c r="S35" s="277" t="s">
        <v>924</v>
      </c>
      <c r="T35" s="278">
        <v>232</v>
      </c>
      <c r="U35" s="88">
        <v>79540</v>
      </c>
      <c r="V35" s="54">
        <v>15</v>
      </c>
      <c r="W35" s="54" t="s">
        <v>3812</v>
      </c>
      <c r="X35" s="276" t="s">
        <v>922</v>
      </c>
      <c r="Y35" s="83" t="s">
        <v>924</v>
      </c>
      <c r="Z35" s="84">
        <v>232</v>
      </c>
      <c r="AA35" s="88">
        <v>78771</v>
      </c>
      <c r="AB35" s="279">
        <v>15</v>
      </c>
      <c r="AC35" s="280" t="s">
        <v>3812</v>
      </c>
      <c r="AD35" s="281" t="s">
        <v>922</v>
      </c>
      <c r="AE35" s="83" t="s">
        <v>924</v>
      </c>
      <c r="AF35" s="84">
        <v>232</v>
      </c>
      <c r="AG35" s="88">
        <v>78771</v>
      </c>
      <c r="AH35" s="279">
        <v>15</v>
      </c>
      <c r="AI35" s="286" t="s">
        <v>3812</v>
      </c>
      <c r="AJ35" s="281" t="s">
        <v>922</v>
      </c>
      <c r="AK35" s="83" t="s">
        <v>924</v>
      </c>
      <c r="AL35" s="84">
        <v>232</v>
      </c>
      <c r="AM35" s="88">
        <v>78771</v>
      </c>
      <c r="AN35" s="279">
        <v>15</v>
      </c>
      <c r="AO35" s="286" t="s">
        <v>3812</v>
      </c>
      <c r="AP35" s="281" t="s">
        <v>922</v>
      </c>
      <c r="AQ35" s="83" t="s">
        <v>924</v>
      </c>
      <c r="AR35" s="84">
        <v>232</v>
      </c>
      <c r="AS35" s="88">
        <v>78771</v>
      </c>
      <c r="AT35" s="279">
        <v>15</v>
      </c>
      <c r="AU35" s="280" t="s">
        <v>3812</v>
      </c>
      <c r="AV35" s="86" t="s">
        <v>922</v>
      </c>
      <c r="AW35" s="285" t="s">
        <v>924</v>
      </c>
      <c r="AX35" s="285">
        <v>232</v>
      </c>
      <c r="AY35" s="87">
        <v>77236</v>
      </c>
      <c r="AZ35" s="86">
        <v>15</v>
      </c>
      <c r="BA35" s="57" t="s">
        <v>3812</v>
      </c>
      <c r="BB35" s="301" t="s">
        <v>922</v>
      </c>
      <c r="BC35" s="83" t="s">
        <v>924</v>
      </c>
      <c r="BD35" s="84">
        <v>234</v>
      </c>
      <c r="BE35" s="282">
        <v>77236</v>
      </c>
      <c r="BF35" s="279">
        <v>15</v>
      </c>
      <c r="BG35" s="303" t="s">
        <v>3812</v>
      </c>
      <c r="BH35" s="86" t="s">
        <v>3829</v>
      </c>
      <c r="BI35" s="285" t="s">
        <v>3829</v>
      </c>
      <c r="BJ35" s="285" t="s">
        <v>3830</v>
      </c>
      <c r="BK35" s="86" t="s">
        <v>3829</v>
      </c>
      <c r="BL35" s="432">
        <v>15</v>
      </c>
      <c r="BM35" s="432" t="s">
        <v>3812</v>
      </c>
      <c r="BN35" s="432" t="str">
        <f>INDEX(ID!$D:$D,MATCH('Org2567'!D35,ID!$A:$A,0))</f>
        <v>สันทราย</v>
      </c>
    </row>
    <row r="36" spans="1:66" x14ac:dyDescent="0.25">
      <c r="A36" s="272">
        <v>33</v>
      </c>
      <c r="B36" s="272">
        <v>1</v>
      </c>
      <c r="C36" s="82" t="s">
        <v>917</v>
      </c>
      <c r="D36" s="272" t="s">
        <v>54</v>
      </c>
      <c r="E36" s="82" t="str">
        <f t="shared" si="0"/>
        <v>รพ.หางดง</v>
      </c>
      <c r="F36" s="90" t="s">
        <v>926</v>
      </c>
      <c r="G36" s="90" t="s">
        <v>931</v>
      </c>
      <c r="H36" s="90">
        <v>91</v>
      </c>
      <c r="I36" s="273">
        <v>46310</v>
      </c>
      <c r="J36" s="90">
        <v>9</v>
      </c>
      <c r="K36" s="93" t="s">
        <v>3708</v>
      </c>
      <c r="L36" s="83" t="s">
        <v>926</v>
      </c>
      <c r="M36" s="83" t="s">
        <v>931</v>
      </c>
      <c r="N36" s="84">
        <v>97</v>
      </c>
      <c r="O36" s="85">
        <v>46989</v>
      </c>
      <c r="P36" s="274">
        <v>9</v>
      </c>
      <c r="Q36" s="275" t="s">
        <v>3814</v>
      </c>
      <c r="R36" s="276" t="s">
        <v>926</v>
      </c>
      <c r="S36" s="277" t="s">
        <v>931</v>
      </c>
      <c r="T36" s="278">
        <v>97</v>
      </c>
      <c r="U36" s="88">
        <v>46989</v>
      </c>
      <c r="V36" s="54">
        <v>9</v>
      </c>
      <c r="W36" s="54" t="s">
        <v>3814</v>
      </c>
      <c r="X36" s="276" t="s">
        <v>926</v>
      </c>
      <c r="Y36" s="83" t="s">
        <v>952</v>
      </c>
      <c r="Z36" s="84">
        <v>97</v>
      </c>
      <c r="AA36" s="88">
        <v>46965</v>
      </c>
      <c r="AB36" s="279">
        <v>12</v>
      </c>
      <c r="AC36" s="280" t="s">
        <v>3820</v>
      </c>
      <c r="AD36" s="281" t="s">
        <v>926</v>
      </c>
      <c r="AE36" s="83" t="s">
        <v>952</v>
      </c>
      <c r="AF36" s="84">
        <v>95</v>
      </c>
      <c r="AG36" s="88">
        <v>46965</v>
      </c>
      <c r="AH36" s="279">
        <v>12</v>
      </c>
      <c r="AI36" s="286" t="s">
        <v>3820</v>
      </c>
      <c r="AJ36" s="281" t="s">
        <v>926</v>
      </c>
      <c r="AK36" s="83" t="s">
        <v>952</v>
      </c>
      <c r="AL36" s="84">
        <v>95</v>
      </c>
      <c r="AM36" s="88">
        <v>46965</v>
      </c>
      <c r="AN36" s="279">
        <v>12</v>
      </c>
      <c r="AO36" s="286" t="s">
        <v>3820</v>
      </c>
      <c r="AP36" s="281" t="s">
        <v>926</v>
      </c>
      <c r="AQ36" s="83" t="s">
        <v>952</v>
      </c>
      <c r="AR36" s="84">
        <v>95</v>
      </c>
      <c r="AS36" s="88">
        <v>46965</v>
      </c>
      <c r="AT36" s="279">
        <v>12</v>
      </c>
      <c r="AU36" s="280" t="s">
        <v>3820</v>
      </c>
      <c r="AV36" s="86" t="s">
        <v>926</v>
      </c>
      <c r="AW36" s="285" t="s">
        <v>952</v>
      </c>
      <c r="AX36" s="285">
        <v>95</v>
      </c>
      <c r="AY36" s="87">
        <v>46535</v>
      </c>
      <c r="AZ36" s="86">
        <v>12</v>
      </c>
      <c r="BA36" s="57" t="s">
        <v>3820</v>
      </c>
      <c r="BB36" s="301" t="s">
        <v>926</v>
      </c>
      <c r="BC36" s="83" t="s">
        <v>952</v>
      </c>
      <c r="BD36" s="84">
        <v>90</v>
      </c>
      <c r="BE36" s="282">
        <v>46535</v>
      </c>
      <c r="BF36" s="279">
        <v>12</v>
      </c>
      <c r="BG36" s="303" t="s">
        <v>3820</v>
      </c>
      <c r="BH36" s="86" t="s">
        <v>3829</v>
      </c>
      <c r="BI36" s="285" t="s">
        <v>3829</v>
      </c>
      <c r="BJ36" s="285" t="s">
        <v>3830</v>
      </c>
      <c r="BK36" s="86" t="s">
        <v>3829</v>
      </c>
      <c r="BL36" s="432">
        <v>12</v>
      </c>
      <c r="BM36" s="432" t="s">
        <v>3820</v>
      </c>
      <c r="BN36" s="432" t="str">
        <f>INDEX(ID!$D:$D,MATCH('Org2567'!D36,ID!$A:$A,0))</f>
        <v>หางดง</v>
      </c>
    </row>
    <row r="37" spans="1:66" x14ac:dyDescent="0.25">
      <c r="A37" s="272">
        <v>34</v>
      </c>
      <c r="B37" s="272">
        <v>1</v>
      </c>
      <c r="C37" s="82" t="s">
        <v>917</v>
      </c>
      <c r="D37" s="272" t="s">
        <v>55</v>
      </c>
      <c r="E37" s="82" t="str">
        <f t="shared" si="0"/>
        <v>รพ.ฮอด</v>
      </c>
      <c r="F37" s="90" t="s">
        <v>926</v>
      </c>
      <c r="G37" s="90" t="s">
        <v>927</v>
      </c>
      <c r="H37" s="90">
        <v>81</v>
      </c>
      <c r="I37" s="273">
        <v>41479</v>
      </c>
      <c r="J37" s="90">
        <v>6</v>
      </c>
      <c r="K37" s="93" t="s">
        <v>3783</v>
      </c>
      <c r="L37" s="83" t="s">
        <v>926</v>
      </c>
      <c r="M37" s="83" t="s">
        <v>927</v>
      </c>
      <c r="N37" s="84">
        <v>81</v>
      </c>
      <c r="O37" s="85">
        <v>41483</v>
      </c>
      <c r="P37" s="274">
        <v>6</v>
      </c>
      <c r="Q37" s="275" t="s">
        <v>3809</v>
      </c>
      <c r="R37" s="276" t="s">
        <v>926</v>
      </c>
      <c r="S37" s="277" t="s">
        <v>927</v>
      </c>
      <c r="T37" s="278">
        <v>81</v>
      </c>
      <c r="U37" s="88">
        <v>41483</v>
      </c>
      <c r="V37" s="54">
        <v>6</v>
      </c>
      <c r="W37" s="54" t="s">
        <v>3809</v>
      </c>
      <c r="X37" s="276" t="s">
        <v>926</v>
      </c>
      <c r="Y37" s="83" t="s">
        <v>927</v>
      </c>
      <c r="Z37" s="84">
        <v>81</v>
      </c>
      <c r="AA37" s="88">
        <v>41239</v>
      </c>
      <c r="AB37" s="279">
        <v>6</v>
      </c>
      <c r="AC37" s="280" t="s">
        <v>3809</v>
      </c>
      <c r="AD37" s="281" t="s">
        <v>926</v>
      </c>
      <c r="AE37" s="83" t="s">
        <v>927</v>
      </c>
      <c r="AF37" s="84">
        <v>76</v>
      </c>
      <c r="AG37" s="88">
        <v>41239</v>
      </c>
      <c r="AH37" s="279">
        <v>6</v>
      </c>
      <c r="AI37" s="286" t="s">
        <v>3809</v>
      </c>
      <c r="AJ37" s="281" t="s">
        <v>926</v>
      </c>
      <c r="AK37" s="83" t="s">
        <v>927</v>
      </c>
      <c r="AL37" s="84">
        <v>76</v>
      </c>
      <c r="AM37" s="88">
        <v>41239</v>
      </c>
      <c r="AN37" s="279">
        <v>6</v>
      </c>
      <c r="AO37" s="286" t="s">
        <v>3809</v>
      </c>
      <c r="AP37" s="281" t="s">
        <v>926</v>
      </c>
      <c r="AQ37" s="83" t="s">
        <v>927</v>
      </c>
      <c r="AR37" s="84">
        <v>76</v>
      </c>
      <c r="AS37" s="88">
        <v>41239</v>
      </c>
      <c r="AT37" s="279">
        <v>6</v>
      </c>
      <c r="AU37" s="280" t="s">
        <v>3809</v>
      </c>
      <c r="AV37" s="86" t="s">
        <v>926</v>
      </c>
      <c r="AW37" s="285" t="s">
        <v>927</v>
      </c>
      <c r="AX37" s="285">
        <v>76</v>
      </c>
      <c r="AY37" s="87">
        <v>40573</v>
      </c>
      <c r="AZ37" s="86">
        <v>6</v>
      </c>
      <c r="BA37" s="57" t="s">
        <v>3809</v>
      </c>
      <c r="BB37" s="301" t="s">
        <v>926</v>
      </c>
      <c r="BC37" s="83" t="s">
        <v>927</v>
      </c>
      <c r="BD37" s="84">
        <v>76</v>
      </c>
      <c r="BE37" s="282">
        <v>40573</v>
      </c>
      <c r="BF37" s="279">
        <v>6</v>
      </c>
      <c r="BG37" s="303" t="s">
        <v>3809</v>
      </c>
      <c r="BH37" s="86" t="s">
        <v>3829</v>
      </c>
      <c r="BI37" s="285" t="s">
        <v>3829</v>
      </c>
      <c r="BJ37" s="285" t="s">
        <v>3829</v>
      </c>
      <c r="BK37" s="86" t="s">
        <v>3829</v>
      </c>
      <c r="BL37" s="432">
        <v>6</v>
      </c>
      <c r="BM37" s="432" t="s">
        <v>3809</v>
      </c>
      <c r="BN37" s="432" t="str">
        <f>INDEX(ID!$D:$D,MATCH('Org2567'!D37,ID!$A:$A,0))</f>
        <v>ฮอด</v>
      </c>
    </row>
    <row r="38" spans="1:66" x14ac:dyDescent="0.25">
      <c r="A38" s="272">
        <v>35</v>
      </c>
      <c r="B38" s="272">
        <v>1</v>
      </c>
      <c r="C38" s="82" t="s">
        <v>917</v>
      </c>
      <c r="D38" s="272" t="s">
        <v>56</v>
      </c>
      <c r="E38" s="82" t="str">
        <f t="shared" si="0"/>
        <v>รพ.ดอยเต่า</v>
      </c>
      <c r="F38" s="90" t="s">
        <v>926</v>
      </c>
      <c r="G38" s="90" t="s">
        <v>927</v>
      </c>
      <c r="H38" s="90">
        <v>38</v>
      </c>
      <c r="I38" s="273">
        <v>19941</v>
      </c>
      <c r="J38" s="90">
        <v>5</v>
      </c>
      <c r="K38" s="93" t="s">
        <v>3703</v>
      </c>
      <c r="L38" s="83" t="s">
        <v>926</v>
      </c>
      <c r="M38" s="83" t="s">
        <v>927</v>
      </c>
      <c r="N38" s="84">
        <v>39</v>
      </c>
      <c r="O38" s="85">
        <v>19842</v>
      </c>
      <c r="P38" s="274">
        <v>5</v>
      </c>
      <c r="Q38" s="275" t="s">
        <v>3811</v>
      </c>
      <c r="R38" s="276" t="s">
        <v>926</v>
      </c>
      <c r="S38" s="277" t="s">
        <v>927</v>
      </c>
      <c r="T38" s="278">
        <v>37</v>
      </c>
      <c r="U38" s="88">
        <v>19842</v>
      </c>
      <c r="V38" s="54">
        <v>5</v>
      </c>
      <c r="W38" s="54" t="s">
        <v>3811</v>
      </c>
      <c r="X38" s="276" t="s">
        <v>926</v>
      </c>
      <c r="Y38" s="83" t="s">
        <v>927</v>
      </c>
      <c r="Z38" s="84">
        <v>37</v>
      </c>
      <c r="AA38" s="88">
        <v>19838</v>
      </c>
      <c r="AB38" s="279">
        <v>5</v>
      </c>
      <c r="AC38" s="280" t="s">
        <v>3811</v>
      </c>
      <c r="AD38" s="281" t="s">
        <v>926</v>
      </c>
      <c r="AE38" s="83" t="s">
        <v>927</v>
      </c>
      <c r="AF38" s="84">
        <v>37</v>
      </c>
      <c r="AG38" s="88">
        <v>19838</v>
      </c>
      <c r="AH38" s="279">
        <v>5</v>
      </c>
      <c r="AI38" s="286" t="s">
        <v>3811</v>
      </c>
      <c r="AJ38" s="281" t="s">
        <v>926</v>
      </c>
      <c r="AK38" s="83" t="s">
        <v>927</v>
      </c>
      <c r="AL38" s="84">
        <v>37</v>
      </c>
      <c r="AM38" s="88">
        <v>19838</v>
      </c>
      <c r="AN38" s="279">
        <v>5</v>
      </c>
      <c r="AO38" s="286" t="s">
        <v>3811</v>
      </c>
      <c r="AP38" s="281" t="s">
        <v>926</v>
      </c>
      <c r="AQ38" s="83" t="s">
        <v>927</v>
      </c>
      <c r="AR38" s="84">
        <v>37</v>
      </c>
      <c r="AS38" s="88">
        <v>19838</v>
      </c>
      <c r="AT38" s="279">
        <v>5</v>
      </c>
      <c r="AU38" s="280" t="s">
        <v>3811</v>
      </c>
      <c r="AV38" s="86" t="s">
        <v>926</v>
      </c>
      <c r="AW38" s="285" t="s">
        <v>927</v>
      </c>
      <c r="AX38" s="285">
        <v>37</v>
      </c>
      <c r="AY38" s="87">
        <v>19460</v>
      </c>
      <c r="AZ38" s="86">
        <v>5</v>
      </c>
      <c r="BA38" s="57" t="s">
        <v>3811</v>
      </c>
      <c r="BB38" s="301" t="s">
        <v>926</v>
      </c>
      <c r="BC38" s="83" t="s">
        <v>927</v>
      </c>
      <c r="BD38" s="84">
        <v>30</v>
      </c>
      <c r="BE38" s="282">
        <v>19460</v>
      </c>
      <c r="BF38" s="279">
        <v>5</v>
      </c>
      <c r="BG38" s="303" t="s">
        <v>3811</v>
      </c>
      <c r="BH38" s="86" t="s">
        <v>3829</v>
      </c>
      <c r="BI38" s="285" t="s">
        <v>3829</v>
      </c>
      <c r="BJ38" s="285" t="s">
        <v>3830</v>
      </c>
      <c r="BK38" s="86" t="s">
        <v>3829</v>
      </c>
      <c r="BL38" s="432">
        <v>5</v>
      </c>
      <c r="BM38" s="432" t="s">
        <v>3811</v>
      </c>
      <c r="BN38" s="432" t="str">
        <f>INDEX(ID!$D:$D,MATCH('Org2567'!D38,ID!$A:$A,0))</f>
        <v>ดอยเต่า</v>
      </c>
    </row>
    <row r="39" spans="1:66" x14ac:dyDescent="0.25">
      <c r="A39" s="272">
        <v>36</v>
      </c>
      <c r="B39" s="272">
        <v>1</v>
      </c>
      <c r="C39" s="82" t="s">
        <v>917</v>
      </c>
      <c r="D39" s="272" t="s">
        <v>57</v>
      </c>
      <c r="E39" s="82" t="str">
        <f t="shared" si="0"/>
        <v>รพ.อมก๋อย</v>
      </c>
      <c r="F39" s="90" t="s">
        <v>926</v>
      </c>
      <c r="G39" s="90" t="s">
        <v>927</v>
      </c>
      <c r="H39" s="90">
        <v>66</v>
      </c>
      <c r="I39" s="273">
        <v>55199</v>
      </c>
      <c r="J39" s="90">
        <v>6</v>
      </c>
      <c r="K39" s="93" t="s">
        <v>3783</v>
      </c>
      <c r="L39" s="83" t="s">
        <v>926</v>
      </c>
      <c r="M39" s="83" t="s">
        <v>927</v>
      </c>
      <c r="N39" s="84">
        <v>66</v>
      </c>
      <c r="O39" s="85">
        <v>55550</v>
      </c>
      <c r="P39" s="274">
        <v>6</v>
      </c>
      <c r="Q39" s="275" t="s">
        <v>3809</v>
      </c>
      <c r="R39" s="276" t="s">
        <v>926</v>
      </c>
      <c r="S39" s="277" t="s">
        <v>927</v>
      </c>
      <c r="T39" s="278">
        <v>64</v>
      </c>
      <c r="U39" s="88">
        <v>55550</v>
      </c>
      <c r="V39" s="54">
        <v>6</v>
      </c>
      <c r="W39" s="54" t="s">
        <v>3809</v>
      </c>
      <c r="X39" s="276" t="s">
        <v>926</v>
      </c>
      <c r="Y39" s="83" t="s">
        <v>927</v>
      </c>
      <c r="Z39" s="84">
        <v>64</v>
      </c>
      <c r="AA39" s="88">
        <v>56127</v>
      </c>
      <c r="AB39" s="279">
        <v>6</v>
      </c>
      <c r="AC39" s="280" t="s">
        <v>3809</v>
      </c>
      <c r="AD39" s="281" t="s">
        <v>926</v>
      </c>
      <c r="AE39" s="83" t="s">
        <v>927</v>
      </c>
      <c r="AF39" s="84">
        <v>64</v>
      </c>
      <c r="AG39" s="88">
        <v>56127</v>
      </c>
      <c r="AH39" s="279">
        <v>6</v>
      </c>
      <c r="AI39" s="286" t="s">
        <v>3809</v>
      </c>
      <c r="AJ39" s="281" t="s">
        <v>926</v>
      </c>
      <c r="AK39" s="83" t="s">
        <v>927</v>
      </c>
      <c r="AL39" s="84">
        <v>64</v>
      </c>
      <c r="AM39" s="88">
        <v>56127</v>
      </c>
      <c r="AN39" s="279">
        <v>6</v>
      </c>
      <c r="AO39" s="286" t="s">
        <v>3809</v>
      </c>
      <c r="AP39" s="281" t="s">
        <v>926</v>
      </c>
      <c r="AQ39" s="83" t="s">
        <v>927</v>
      </c>
      <c r="AR39" s="84">
        <v>64</v>
      </c>
      <c r="AS39" s="88">
        <v>56127</v>
      </c>
      <c r="AT39" s="279">
        <v>6</v>
      </c>
      <c r="AU39" s="280" t="s">
        <v>3809</v>
      </c>
      <c r="AV39" s="86" t="s">
        <v>926</v>
      </c>
      <c r="AW39" s="285" t="s">
        <v>927</v>
      </c>
      <c r="AX39" s="285">
        <v>64</v>
      </c>
      <c r="AY39" s="87">
        <v>56097</v>
      </c>
      <c r="AZ39" s="86">
        <v>6</v>
      </c>
      <c r="BA39" s="57" t="s">
        <v>3809</v>
      </c>
      <c r="BB39" s="301" t="s">
        <v>926</v>
      </c>
      <c r="BC39" s="83" t="s">
        <v>931</v>
      </c>
      <c r="BD39" s="84">
        <v>64</v>
      </c>
      <c r="BE39" s="282">
        <v>56097</v>
      </c>
      <c r="BF39" s="279">
        <v>10</v>
      </c>
      <c r="BG39" s="303" t="s">
        <v>3810</v>
      </c>
      <c r="BH39" s="86" t="s">
        <v>3829</v>
      </c>
      <c r="BI39" s="285" t="s">
        <v>3830</v>
      </c>
      <c r="BJ39" s="285" t="s">
        <v>3829</v>
      </c>
      <c r="BK39" s="86" t="s">
        <v>3830</v>
      </c>
      <c r="BL39" s="432">
        <v>10</v>
      </c>
      <c r="BM39" s="432" t="s">
        <v>3810</v>
      </c>
      <c r="BN39" s="432" t="str">
        <f>INDEX(ID!$D:$D,MATCH('Org2567'!D39,ID!$A:$A,0))</f>
        <v>อมก๋อย</v>
      </c>
    </row>
    <row r="40" spans="1:66" x14ac:dyDescent="0.25">
      <c r="A40" s="272">
        <v>37</v>
      </c>
      <c r="B40" s="272">
        <v>1</v>
      </c>
      <c r="C40" s="82" t="s">
        <v>917</v>
      </c>
      <c r="D40" s="272" t="s">
        <v>58</v>
      </c>
      <c r="E40" s="82" t="str">
        <f t="shared" si="0"/>
        <v>รพ.สารภี</v>
      </c>
      <c r="F40" s="90" t="s">
        <v>926</v>
      </c>
      <c r="G40" s="90" t="s">
        <v>927</v>
      </c>
      <c r="H40" s="90">
        <v>60</v>
      </c>
      <c r="I40" s="273">
        <v>41311</v>
      </c>
      <c r="J40" s="90">
        <v>6</v>
      </c>
      <c r="K40" s="93" t="s">
        <v>3783</v>
      </c>
      <c r="L40" s="83" t="s">
        <v>926</v>
      </c>
      <c r="M40" s="83" t="s">
        <v>927</v>
      </c>
      <c r="N40" s="84">
        <v>60</v>
      </c>
      <c r="O40" s="85">
        <v>41627</v>
      </c>
      <c r="P40" s="274">
        <v>6</v>
      </c>
      <c r="Q40" s="275" t="s">
        <v>3809</v>
      </c>
      <c r="R40" s="276" t="s">
        <v>926</v>
      </c>
      <c r="S40" s="277" t="s">
        <v>927</v>
      </c>
      <c r="T40" s="278">
        <v>60</v>
      </c>
      <c r="U40" s="88">
        <v>41627</v>
      </c>
      <c r="V40" s="54">
        <v>6</v>
      </c>
      <c r="W40" s="54" t="s">
        <v>3809</v>
      </c>
      <c r="X40" s="276" t="s">
        <v>926</v>
      </c>
      <c r="Y40" s="83" t="s">
        <v>927</v>
      </c>
      <c r="Z40" s="84">
        <v>60</v>
      </c>
      <c r="AA40" s="88">
        <v>41620</v>
      </c>
      <c r="AB40" s="279">
        <v>6</v>
      </c>
      <c r="AC40" s="280" t="s">
        <v>3809</v>
      </c>
      <c r="AD40" s="281" t="s">
        <v>926</v>
      </c>
      <c r="AE40" s="83" t="s">
        <v>927</v>
      </c>
      <c r="AF40" s="84">
        <v>60</v>
      </c>
      <c r="AG40" s="88">
        <v>41620</v>
      </c>
      <c r="AH40" s="279">
        <v>6</v>
      </c>
      <c r="AI40" s="286" t="s">
        <v>3809</v>
      </c>
      <c r="AJ40" s="281" t="s">
        <v>926</v>
      </c>
      <c r="AK40" s="83" t="s">
        <v>927</v>
      </c>
      <c r="AL40" s="84">
        <v>60</v>
      </c>
      <c r="AM40" s="88">
        <v>41620</v>
      </c>
      <c r="AN40" s="279">
        <v>6</v>
      </c>
      <c r="AO40" s="286" t="s">
        <v>3809</v>
      </c>
      <c r="AP40" s="281" t="s">
        <v>926</v>
      </c>
      <c r="AQ40" s="83" t="s">
        <v>927</v>
      </c>
      <c r="AR40" s="84">
        <v>60</v>
      </c>
      <c r="AS40" s="88">
        <v>41620</v>
      </c>
      <c r="AT40" s="279">
        <v>6</v>
      </c>
      <c r="AU40" s="280" t="s">
        <v>3809</v>
      </c>
      <c r="AV40" s="86" t="s">
        <v>926</v>
      </c>
      <c r="AW40" s="285" t="s">
        <v>927</v>
      </c>
      <c r="AX40" s="285">
        <v>60</v>
      </c>
      <c r="AY40" s="87">
        <v>41293</v>
      </c>
      <c r="AZ40" s="86">
        <v>6</v>
      </c>
      <c r="BA40" s="57" t="s">
        <v>3809</v>
      </c>
      <c r="BB40" s="301" t="s">
        <v>926</v>
      </c>
      <c r="BC40" s="83" t="s">
        <v>931</v>
      </c>
      <c r="BD40" s="84">
        <v>71</v>
      </c>
      <c r="BE40" s="282">
        <v>41293</v>
      </c>
      <c r="BF40" s="279">
        <v>9</v>
      </c>
      <c r="BG40" s="303" t="s">
        <v>3814</v>
      </c>
      <c r="BH40" s="86" t="s">
        <v>3829</v>
      </c>
      <c r="BI40" s="285" t="s">
        <v>3830</v>
      </c>
      <c r="BJ40" s="285" t="s">
        <v>3830</v>
      </c>
      <c r="BK40" s="86" t="s">
        <v>3830</v>
      </c>
      <c r="BL40" s="432">
        <v>9</v>
      </c>
      <c r="BM40" s="432" t="s">
        <v>3814</v>
      </c>
      <c r="BN40" s="432" t="str">
        <f>INDEX(ID!$D:$D,MATCH('Org2567'!D40,ID!$A:$A,0))</f>
        <v>สารภี</v>
      </c>
    </row>
    <row r="41" spans="1:66" x14ac:dyDescent="0.25">
      <c r="A41" s="272">
        <v>38</v>
      </c>
      <c r="B41" s="272">
        <v>1</v>
      </c>
      <c r="C41" s="82" t="s">
        <v>917</v>
      </c>
      <c r="D41" s="272" t="s">
        <v>59</v>
      </c>
      <c r="E41" s="82" t="str">
        <f t="shared" si="0"/>
        <v>รพ.เวียงแหง</v>
      </c>
      <c r="F41" s="90" t="s">
        <v>926</v>
      </c>
      <c r="G41" s="90" t="s">
        <v>927</v>
      </c>
      <c r="H41" s="90">
        <v>36</v>
      </c>
      <c r="I41" s="273">
        <v>14177</v>
      </c>
      <c r="J41" s="90">
        <v>5</v>
      </c>
      <c r="K41" s="93" t="s">
        <v>3703</v>
      </c>
      <c r="L41" s="83" t="s">
        <v>926</v>
      </c>
      <c r="M41" s="83" t="s">
        <v>927</v>
      </c>
      <c r="N41" s="84">
        <v>36</v>
      </c>
      <c r="O41" s="85">
        <v>14461</v>
      </c>
      <c r="P41" s="274">
        <v>5</v>
      </c>
      <c r="Q41" s="275" t="s">
        <v>3811</v>
      </c>
      <c r="R41" s="276" t="s">
        <v>926</v>
      </c>
      <c r="S41" s="277" t="s">
        <v>927</v>
      </c>
      <c r="T41" s="278">
        <v>36</v>
      </c>
      <c r="U41" s="88">
        <v>14461</v>
      </c>
      <c r="V41" s="54">
        <v>5</v>
      </c>
      <c r="W41" s="54" t="s">
        <v>3811</v>
      </c>
      <c r="X41" s="276" t="s">
        <v>926</v>
      </c>
      <c r="Y41" s="83" t="s">
        <v>927</v>
      </c>
      <c r="Z41" s="84">
        <v>36</v>
      </c>
      <c r="AA41" s="88">
        <v>14635</v>
      </c>
      <c r="AB41" s="279">
        <v>5</v>
      </c>
      <c r="AC41" s="280" t="s">
        <v>3811</v>
      </c>
      <c r="AD41" s="281" t="s">
        <v>926</v>
      </c>
      <c r="AE41" s="83" t="s">
        <v>927</v>
      </c>
      <c r="AF41" s="84">
        <v>36</v>
      </c>
      <c r="AG41" s="88">
        <v>14635</v>
      </c>
      <c r="AH41" s="279">
        <v>5</v>
      </c>
      <c r="AI41" s="286" t="s">
        <v>3811</v>
      </c>
      <c r="AJ41" s="281" t="s">
        <v>926</v>
      </c>
      <c r="AK41" s="83" t="s">
        <v>927</v>
      </c>
      <c r="AL41" s="84">
        <v>36</v>
      </c>
      <c r="AM41" s="88">
        <v>14635</v>
      </c>
      <c r="AN41" s="279">
        <v>5</v>
      </c>
      <c r="AO41" s="286" t="s">
        <v>3811</v>
      </c>
      <c r="AP41" s="281" t="s">
        <v>926</v>
      </c>
      <c r="AQ41" s="83" t="s">
        <v>927</v>
      </c>
      <c r="AR41" s="84">
        <v>36</v>
      </c>
      <c r="AS41" s="88">
        <v>14635</v>
      </c>
      <c r="AT41" s="279">
        <v>5</v>
      </c>
      <c r="AU41" s="280" t="s">
        <v>3811</v>
      </c>
      <c r="AV41" s="86" t="s">
        <v>926</v>
      </c>
      <c r="AW41" s="285" t="s">
        <v>927</v>
      </c>
      <c r="AX41" s="285">
        <v>36</v>
      </c>
      <c r="AY41" s="87">
        <v>14679</v>
      </c>
      <c r="AZ41" s="86">
        <v>5</v>
      </c>
      <c r="BA41" s="57" t="s">
        <v>3811</v>
      </c>
      <c r="BB41" s="301" t="s">
        <v>926</v>
      </c>
      <c r="BC41" s="83" t="s">
        <v>927</v>
      </c>
      <c r="BD41" s="84">
        <v>30</v>
      </c>
      <c r="BE41" s="282">
        <v>14679</v>
      </c>
      <c r="BF41" s="279">
        <v>5</v>
      </c>
      <c r="BG41" s="303" t="s">
        <v>3811</v>
      </c>
      <c r="BH41" s="86" t="s">
        <v>3829</v>
      </c>
      <c r="BI41" s="285" t="s">
        <v>3829</v>
      </c>
      <c r="BJ41" s="285" t="s">
        <v>3830</v>
      </c>
      <c r="BK41" s="86" t="s">
        <v>3829</v>
      </c>
      <c r="BL41" s="432">
        <v>5</v>
      </c>
      <c r="BM41" s="432" t="s">
        <v>3811</v>
      </c>
      <c r="BN41" s="432" t="str">
        <f>INDEX(ID!$D:$D,MATCH('Org2567'!D41,ID!$A:$A,0))</f>
        <v>เวียงแหง</v>
      </c>
    </row>
    <row r="42" spans="1:66" x14ac:dyDescent="0.25">
      <c r="A42" s="272">
        <v>39</v>
      </c>
      <c r="B42" s="272">
        <v>1</v>
      </c>
      <c r="C42" s="82" t="s">
        <v>917</v>
      </c>
      <c r="D42" s="272" t="s">
        <v>60</v>
      </c>
      <c r="E42" s="82" t="str">
        <f t="shared" si="0"/>
        <v>รพ.ไชยปราการ</v>
      </c>
      <c r="F42" s="90" t="s">
        <v>926</v>
      </c>
      <c r="G42" s="90" t="s">
        <v>927</v>
      </c>
      <c r="H42" s="90">
        <v>45</v>
      </c>
      <c r="I42" s="273">
        <v>30193</v>
      </c>
      <c r="J42" s="90">
        <v>6</v>
      </c>
      <c r="K42" s="93" t="s">
        <v>3783</v>
      </c>
      <c r="L42" s="83" t="s">
        <v>926</v>
      </c>
      <c r="M42" s="83" t="s">
        <v>927</v>
      </c>
      <c r="N42" s="84">
        <v>45</v>
      </c>
      <c r="O42" s="85">
        <v>30507</v>
      </c>
      <c r="P42" s="274">
        <v>6</v>
      </c>
      <c r="Q42" s="275" t="s">
        <v>3809</v>
      </c>
      <c r="R42" s="276" t="s">
        <v>926</v>
      </c>
      <c r="S42" s="277" t="s">
        <v>927</v>
      </c>
      <c r="T42" s="278">
        <v>45</v>
      </c>
      <c r="U42" s="88">
        <v>30507</v>
      </c>
      <c r="V42" s="54">
        <v>6</v>
      </c>
      <c r="W42" s="54" t="s">
        <v>3809</v>
      </c>
      <c r="X42" s="276" t="s">
        <v>926</v>
      </c>
      <c r="Y42" s="83" t="s">
        <v>927</v>
      </c>
      <c r="Z42" s="84">
        <v>45</v>
      </c>
      <c r="AA42" s="88">
        <v>30463</v>
      </c>
      <c r="AB42" s="279">
        <v>6</v>
      </c>
      <c r="AC42" s="280" t="s">
        <v>3809</v>
      </c>
      <c r="AD42" s="281" t="s">
        <v>926</v>
      </c>
      <c r="AE42" s="83" t="s">
        <v>927</v>
      </c>
      <c r="AF42" s="84">
        <v>45</v>
      </c>
      <c r="AG42" s="88">
        <v>30463</v>
      </c>
      <c r="AH42" s="279">
        <v>6</v>
      </c>
      <c r="AI42" s="286" t="s">
        <v>3809</v>
      </c>
      <c r="AJ42" s="281" t="s">
        <v>926</v>
      </c>
      <c r="AK42" s="83" t="s">
        <v>927</v>
      </c>
      <c r="AL42" s="84">
        <v>45</v>
      </c>
      <c r="AM42" s="88">
        <v>30463</v>
      </c>
      <c r="AN42" s="279">
        <v>6</v>
      </c>
      <c r="AO42" s="286" t="s">
        <v>3809</v>
      </c>
      <c r="AP42" s="281" t="s">
        <v>926</v>
      </c>
      <c r="AQ42" s="83" t="s">
        <v>927</v>
      </c>
      <c r="AR42" s="84">
        <v>45</v>
      </c>
      <c r="AS42" s="88">
        <v>30463</v>
      </c>
      <c r="AT42" s="279">
        <v>6</v>
      </c>
      <c r="AU42" s="280" t="s">
        <v>3809</v>
      </c>
      <c r="AV42" s="86" t="s">
        <v>926</v>
      </c>
      <c r="AW42" s="285" t="s">
        <v>927</v>
      </c>
      <c r="AX42" s="285">
        <v>45</v>
      </c>
      <c r="AY42" s="87">
        <v>30253</v>
      </c>
      <c r="AZ42" s="86">
        <v>6</v>
      </c>
      <c r="BA42" s="57" t="s">
        <v>3809</v>
      </c>
      <c r="BB42" s="301" t="s">
        <v>926</v>
      </c>
      <c r="BC42" s="83" t="s">
        <v>927</v>
      </c>
      <c r="BD42" s="84">
        <v>45</v>
      </c>
      <c r="BE42" s="282">
        <v>30253</v>
      </c>
      <c r="BF42" s="279">
        <v>6</v>
      </c>
      <c r="BG42" s="303" t="s">
        <v>3809</v>
      </c>
      <c r="BH42" s="86" t="s">
        <v>3829</v>
      </c>
      <c r="BI42" s="285" t="s">
        <v>3829</v>
      </c>
      <c r="BJ42" s="285" t="s">
        <v>3829</v>
      </c>
      <c r="BK42" s="86" t="s">
        <v>3829</v>
      </c>
      <c r="BL42" s="432">
        <v>6</v>
      </c>
      <c r="BM42" s="432" t="s">
        <v>3809</v>
      </c>
      <c r="BN42" s="432" t="str">
        <f>INDEX(ID!$D:$D,MATCH('Org2567'!D42,ID!$A:$A,0))</f>
        <v>ไชยปราการ</v>
      </c>
    </row>
    <row r="43" spans="1:66" x14ac:dyDescent="0.25">
      <c r="A43" s="272">
        <v>40</v>
      </c>
      <c r="B43" s="272">
        <v>1</v>
      </c>
      <c r="C43" s="82" t="s">
        <v>917</v>
      </c>
      <c r="D43" s="272" t="s">
        <v>61</v>
      </c>
      <c r="E43" s="82" t="str">
        <f t="shared" si="0"/>
        <v>รพ.แม่วาง</v>
      </c>
      <c r="F43" s="90" t="s">
        <v>926</v>
      </c>
      <c r="G43" s="90" t="s">
        <v>927</v>
      </c>
      <c r="H43" s="90">
        <v>38</v>
      </c>
      <c r="I43" s="273">
        <v>25403</v>
      </c>
      <c r="J43" s="90">
        <v>5</v>
      </c>
      <c r="K43" s="93" t="s">
        <v>3703</v>
      </c>
      <c r="L43" s="83" t="s">
        <v>926</v>
      </c>
      <c r="M43" s="83" t="s">
        <v>927</v>
      </c>
      <c r="N43" s="84">
        <v>0</v>
      </c>
      <c r="O43" s="85">
        <v>25340</v>
      </c>
      <c r="P43" s="274">
        <v>5</v>
      </c>
      <c r="Q43" s="275" t="s">
        <v>3811</v>
      </c>
      <c r="R43" s="276" t="s">
        <v>926</v>
      </c>
      <c r="S43" s="277" t="s">
        <v>927</v>
      </c>
      <c r="T43" s="278">
        <v>38</v>
      </c>
      <c r="U43" s="88">
        <v>25340</v>
      </c>
      <c r="V43" s="54">
        <v>5</v>
      </c>
      <c r="W43" s="54" t="s">
        <v>3811</v>
      </c>
      <c r="X43" s="276" t="s">
        <v>926</v>
      </c>
      <c r="Y43" s="83" t="s">
        <v>927</v>
      </c>
      <c r="Z43" s="84">
        <v>38</v>
      </c>
      <c r="AA43" s="88">
        <v>25310</v>
      </c>
      <c r="AB43" s="279">
        <v>5</v>
      </c>
      <c r="AC43" s="280" t="s">
        <v>3811</v>
      </c>
      <c r="AD43" s="281" t="s">
        <v>926</v>
      </c>
      <c r="AE43" s="83" t="s">
        <v>927</v>
      </c>
      <c r="AF43" s="84">
        <v>40</v>
      </c>
      <c r="AG43" s="88">
        <v>25310</v>
      </c>
      <c r="AH43" s="279">
        <v>5</v>
      </c>
      <c r="AI43" s="286" t="s">
        <v>3811</v>
      </c>
      <c r="AJ43" s="281" t="s">
        <v>926</v>
      </c>
      <c r="AK43" s="83" t="s">
        <v>927</v>
      </c>
      <c r="AL43" s="84">
        <v>40</v>
      </c>
      <c r="AM43" s="88">
        <v>25310</v>
      </c>
      <c r="AN43" s="279">
        <v>5</v>
      </c>
      <c r="AO43" s="286" t="s">
        <v>3811</v>
      </c>
      <c r="AP43" s="281" t="s">
        <v>926</v>
      </c>
      <c r="AQ43" s="83" t="s">
        <v>927</v>
      </c>
      <c r="AR43" s="84">
        <v>40</v>
      </c>
      <c r="AS43" s="88">
        <v>25310</v>
      </c>
      <c r="AT43" s="279">
        <v>5</v>
      </c>
      <c r="AU43" s="280" t="s">
        <v>3811</v>
      </c>
      <c r="AV43" s="86" t="s">
        <v>926</v>
      </c>
      <c r="AW43" s="285" t="s">
        <v>927</v>
      </c>
      <c r="AX43" s="285">
        <v>40</v>
      </c>
      <c r="AY43" s="87">
        <v>25006</v>
      </c>
      <c r="AZ43" s="86">
        <v>5</v>
      </c>
      <c r="BA43" s="57" t="s">
        <v>3811</v>
      </c>
      <c r="BB43" s="301" t="s">
        <v>926</v>
      </c>
      <c r="BC43" s="83" t="s">
        <v>927</v>
      </c>
      <c r="BD43" s="84">
        <v>37</v>
      </c>
      <c r="BE43" s="282">
        <v>25006</v>
      </c>
      <c r="BF43" s="279">
        <v>5</v>
      </c>
      <c r="BG43" s="303" t="s">
        <v>3811</v>
      </c>
      <c r="BH43" s="86" t="s">
        <v>3829</v>
      </c>
      <c r="BI43" s="285" t="s">
        <v>3829</v>
      </c>
      <c r="BJ43" s="285" t="s">
        <v>3830</v>
      </c>
      <c r="BK43" s="86" t="s">
        <v>3829</v>
      </c>
      <c r="BL43" s="432">
        <v>5</v>
      </c>
      <c r="BM43" s="432" t="s">
        <v>3811</v>
      </c>
      <c r="BN43" s="432" t="str">
        <f>INDEX(ID!$D:$D,MATCH('Org2567'!D43,ID!$A:$A,0))</f>
        <v>แม่วาง</v>
      </c>
    </row>
    <row r="44" spans="1:66" x14ac:dyDescent="0.25">
      <c r="A44" s="272">
        <v>41</v>
      </c>
      <c r="B44" s="272">
        <v>1</v>
      </c>
      <c r="C44" s="82" t="s">
        <v>917</v>
      </c>
      <c r="D44" s="272" t="s">
        <v>62</v>
      </c>
      <c r="E44" s="82" t="str">
        <f t="shared" si="0"/>
        <v>รพ.แม่ออน</v>
      </c>
      <c r="F44" s="90" t="s">
        <v>926</v>
      </c>
      <c r="G44" s="90" t="s">
        <v>927</v>
      </c>
      <c r="H44" s="90">
        <v>31</v>
      </c>
      <c r="I44" s="273">
        <v>16329</v>
      </c>
      <c r="J44" s="90">
        <v>5</v>
      </c>
      <c r="K44" s="93" t="s">
        <v>3703</v>
      </c>
      <c r="L44" s="83" t="s">
        <v>926</v>
      </c>
      <c r="M44" s="83" t="s">
        <v>927</v>
      </c>
      <c r="N44" s="84">
        <v>31</v>
      </c>
      <c r="O44" s="85">
        <v>16208</v>
      </c>
      <c r="P44" s="274">
        <v>5</v>
      </c>
      <c r="Q44" s="275" t="s">
        <v>3811</v>
      </c>
      <c r="R44" s="276" t="s">
        <v>926</v>
      </c>
      <c r="S44" s="277" t="s">
        <v>927</v>
      </c>
      <c r="T44" s="278">
        <v>31</v>
      </c>
      <c r="U44" s="88">
        <v>16208</v>
      </c>
      <c r="V44" s="54">
        <v>5</v>
      </c>
      <c r="W44" s="54" t="s">
        <v>3811</v>
      </c>
      <c r="X44" s="276" t="s">
        <v>926</v>
      </c>
      <c r="Y44" s="83" t="s">
        <v>927</v>
      </c>
      <c r="Z44" s="84">
        <v>31</v>
      </c>
      <c r="AA44" s="88">
        <v>16042</v>
      </c>
      <c r="AB44" s="279">
        <v>5</v>
      </c>
      <c r="AC44" s="280" t="s">
        <v>3811</v>
      </c>
      <c r="AD44" s="281" t="s">
        <v>926</v>
      </c>
      <c r="AE44" s="83" t="s">
        <v>927</v>
      </c>
      <c r="AF44" s="84">
        <v>31</v>
      </c>
      <c r="AG44" s="88">
        <v>16042</v>
      </c>
      <c r="AH44" s="279">
        <v>5</v>
      </c>
      <c r="AI44" s="286" t="s">
        <v>3811</v>
      </c>
      <c r="AJ44" s="281" t="s">
        <v>926</v>
      </c>
      <c r="AK44" s="83" t="s">
        <v>927</v>
      </c>
      <c r="AL44" s="84">
        <v>31</v>
      </c>
      <c r="AM44" s="88">
        <v>16042</v>
      </c>
      <c r="AN44" s="279">
        <v>5</v>
      </c>
      <c r="AO44" s="286" t="s">
        <v>3811</v>
      </c>
      <c r="AP44" s="281" t="s">
        <v>926</v>
      </c>
      <c r="AQ44" s="83" t="s">
        <v>927</v>
      </c>
      <c r="AR44" s="84">
        <v>31</v>
      </c>
      <c r="AS44" s="88">
        <v>16042</v>
      </c>
      <c r="AT44" s="279">
        <v>5</v>
      </c>
      <c r="AU44" s="280" t="s">
        <v>3811</v>
      </c>
      <c r="AV44" s="86" t="s">
        <v>926</v>
      </c>
      <c r="AW44" s="285" t="s">
        <v>927</v>
      </c>
      <c r="AX44" s="285">
        <v>31</v>
      </c>
      <c r="AY44" s="87">
        <v>15800</v>
      </c>
      <c r="AZ44" s="86">
        <v>5</v>
      </c>
      <c r="BA44" s="57" t="s">
        <v>3811</v>
      </c>
      <c r="BB44" s="301" t="s">
        <v>926</v>
      </c>
      <c r="BC44" s="83" t="s">
        <v>927</v>
      </c>
      <c r="BD44" s="84">
        <v>30</v>
      </c>
      <c r="BE44" s="282">
        <v>15800</v>
      </c>
      <c r="BF44" s="279">
        <v>5</v>
      </c>
      <c r="BG44" s="303" t="s">
        <v>3811</v>
      </c>
      <c r="BH44" s="86" t="s">
        <v>3829</v>
      </c>
      <c r="BI44" s="285" t="s">
        <v>3829</v>
      </c>
      <c r="BJ44" s="285" t="s">
        <v>3830</v>
      </c>
      <c r="BK44" s="86" t="s">
        <v>3829</v>
      </c>
      <c r="BL44" s="432">
        <v>5</v>
      </c>
      <c r="BM44" s="432" t="s">
        <v>3811</v>
      </c>
      <c r="BN44" s="432" t="str">
        <f>INDEX(ID!$D:$D,MATCH('Org2567'!D44,ID!$A:$A,0))</f>
        <v>แม่ออน</v>
      </c>
    </row>
    <row r="45" spans="1:66" x14ac:dyDescent="0.25">
      <c r="A45" s="272">
        <v>42</v>
      </c>
      <c r="B45" s="272">
        <v>1</v>
      </c>
      <c r="C45" s="82" t="s">
        <v>917</v>
      </c>
      <c r="D45" s="272" t="s">
        <v>63</v>
      </c>
      <c r="E45" s="82" t="str">
        <f t="shared" si="0"/>
        <v>รพ.ดอยหล่อ</v>
      </c>
      <c r="F45" s="90" t="s">
        <v>926</v>
      </c>
      <c r="G45" s="90" t="s">
        <v>927</v>
      </c>
      <c r="H45" s="90">
        <v>37</v>
      </c>
      <c r="I45" s="273">
        <v>17332</v>
      </c>
      <c r="J45" s="90">
        <v>5</v>
      </c>
      <c r="K45" s="93" t="s">
        <v>3703</v>
      </c>
      <c r="L45" s="83" t="s">
        <v>926</v>
      </c>
      <c r="M45" s="83" t="s">
        <v>927</v>
      </c>
      <c r="N45" s="84">
        <v>37</v>
      </c>
      <c r="O45" s="85">
        <v>17119</v>
      </c>
      <c r="P45" s="274">
        <v>5</v>
      </c>
      <c r="Q45" s="275" t="s">
        <v>3811</v>
      </c>
      <c r="R45" s="276" t="s">
        <v>926</v>
      </c>
      <c r="S45" s="277" t="s">
        <v>927</v>
      </c>
      <c r="T45" s="278">
        <v>37</v>
      </c>
      <c r="U45" s="88">
        <v>17119</v>
      </c>
      <c r="V45" s="54">
        <v>5</v>
      </c>
      <c r="W45" s="54" t="s">
        <v>3811</v>
      </c>
      <c r="X45" s="276" t="s">
        <v>926</v>
      </c>
      <c r="Y45" s="83" t="s">
        <v>927</v>
      </c>
      <c r="Z45" s="84">
        <v>37</v>
      </c>
      <c r="AA45" s="88">
        <v>16964</v>
      </c>
      <c r="AB45" s="279">
        <v>5</v>
      </c>
      <c r="AC45" s="280" t="s">
        <v>3811</v>
      </c>
      <c r="AD45" s="281" t="s">
        <v>926</v>
      </c>
      <c r="AE45" s="83" t="s">
        <v>927</v>
      </c>
      <c r="AF45" s="84">
        <v>40</v>
      </c>
      <c r="AG45" s="88">
        <v>16964</v>
      </c>
      <c r="AH45" s="279">
        <v>5</v>
      </c>
      <c r="AI45" s="286" t="s">
        <v>3811</v>
      </c>
      <c r="AJ45" s="281" t="s">
        <v>926</v>
      </c>
      <c r="AK45" s="83" t="s">
        <v>927</v>
      </c>
      <c r="AL45" s="84">
        <v>40</v>
      </c>
      <c r="AM45" s="88">
        <v>16964</v>
      </c>
      <c r="AN45" s="279">
        <v>5</v>
      </c>
      <c r="AO45" s="286" t="s">
        <v>3811</v>
      </c>
      <c r="AP45" s="281" t="s">
        <v>926</v>
      </c>
      <c r="AQ45" s="83" t="s">
        <v>927</v>
      </c>
      <c r="AR45" s="84">
        <v>40</v>
      </c>
      <c r="AS45" s="88">
        <v>16964</v>
      </c>
      <c r="AT45" s="279">
        <v>5</v>
      </c>
      <c r="AU45" s="280" t="s">
        <v>3811</v>
      </c>
      <c r="AV45" s="86" t="s">
        <v>926</v>
      </c>
      <c r="AW45" s="285" t="s">
        <v>927</v>
      </c>
      <c r="AX45" s="285">
        <v>40</v>
      </c>
      <c r="AY45" s="87">
        <v>16503</v>
      </c>
      <c r="AZ45" s="86">
        <v>5</v>
      </c>
      <c r="BA45" s="57" t="s">
        <v>3811</v>
      </c>
      <c r="BB45" s="301" t="s">
        <v>926</v>
      </c>
      <c r="BC45" s="83" t="s">
        <v>927</v>
      </c>
      <c r="BD45" s="84">
        <v>31</v>
      </c>
      <c r="BE45" s="282">
        <v>16503</v>
      </c>
      <c r="BF45" s="279">
        <v>5</v>
      </c>
      <c r="BG45" s="303" t="s">
        <v>3811</v>
      </c>
      <c r="BH45" s="86" t="s">
        <v>3829</v>
      </c>
      <c r="BI45" s="285" t="s">
        <v>3829</v>
      </c>
      <c r="BJ45" s="285" t="s">
        <v>3830</v>
      </c>
      <c r="BK45" s="86" t="s">
        <v>3829</v>
      </c>
      <c r="BL45" s="432">
        <v>5</v>
      </c>
      <c r="BM45" s="432" t="s">
        <v>3811</v>
      </c>
      <c r="BN45" s="432" t="str">
        <f>INDEX(ID!$D:$D,MATCH('Org2567'!D45,ID!$A:$A,0))</f>
        <v>ดอยหล่อ</v>
      </c>
    </row>
    <row r="46" spans="1:66" x14ac:dyDescent="0.25">
      <c r="A46" s="272">
        <v>43</v>
      </c>
      <c r="B46" s="272">
        <v>1</v>
      </c>
      <c r="C46" s="82" t="s">
        <v>917</v>
      </c>
      <c r="D46" s="272" t="s">
        <v>64</v>
      </c>
      <c r="E46" s="82" t="str">
        <f t="shared" si="0"/>
        <v>รพ.วัดจันทร์เฉลิมพระเกียรติ ๘๐ พรรษา</v>
      </c>
      <c r="F46" s="90" t="s">
        <v>926</v>
      </c>
      <c r="G46" s="90" t="s">
        <v>989</v>
      </c>
      <c r="H46" s="90">
        <v>27</v>
      </c>
      <c r="I46" s="273">
        <v>10417</v>
      </c>
      <c r="J46" s="90">
        <v>2</v>
      </c>
      <c r="K46" s="93" t="s">
        <v>3706</v>
      </c>
      <c r="L46" s="83" t="s">
        <v>926</v>
      </c>
      <c r="M46" s="83" t="s">
        <v>989</v>
      </c>
      <c r="N46" s="84">
        <v>26</v>
      </c>
      <c r="O46" s="85">
        <v>10619</v>
      </c>
      <c r="P46" s="274">
        <v>2</v>
      </c>
      <c r="Q46" s="275" t="s">
        <v>3815</v>
      </c>
      <c r="R46" s="276" t="s">
        <v>926</v>
      </c>
      <c r="S46" s="277" t="s">
        <v>989</v>
      </c>
      <c r="T46" s="278">
        <v>26</v>
      </c>
      <c r="U46" s="88">
        <v>10619</v>
      </c>
      <c r="V46" s="54">
        <v>2</v>
      </c>
      <c r="W46" s="54" t="s">
        <v>3815</v>
      </c>
      <c r="X46" s="276" t="s">
        <v>926</v>
      </c>
      <c r="Y46" s="83" t="s">
        <v>989</v>
      </c>
      <c r="Z46" s="84">
        <v>26</v>
      </c>
      <c r="AA46" s="88">
        <v>10863</v>
      </c>
      <c r="AB46" s="279">
        <v>2</v>
      </c>
      <c r="AC46" s="280" t="s">
        <v>3815</v>
      </c>
      <c r="AD46" s="281" t="s">
        <v>926</v>
      </c>
      <c r="AE46" s="83" t="s">
        <v>989</v>
      </c>
      <c r="AF46" s="84">
        <v>25</v>
      </c>
      <c r="AG46" s="88">
        <v>10863</v>
      </c>
      <c r="AH46" s="279">
        <v>2</v>
      </c>
      <c r="AI46" s="286" t="s">
        <v>3815</v>
      </c>
      <c r="AJ46" s="281" t="s">
        <v>926</v>
      </c>
      <c r="AK46" s="83" t="s">
        <v>989</v>
      </c>
      <c r="AL46" s="84">
        <v>25</v>
      </c>
      <c r="AM46" s="88">
        <v>10863</v>
      </c>
      <c r="AN46" s="279">
        <v>2</v>
      </c>
      <c r="AO46" s="286" t="s">
        <v>3815</v>
      </c>
      <c r="AP46" s="281" t="s">
        <v>926</v>
      </c>
      <c r="AQ46" s="83" t="s">
        <v>989</v>
      </c>
      <c r="AR46" s="84">
        <v>25</v>
      </c>
      <c r="AS46" s="88">
        <v>10863</v>
      </c>
      <c r="AT46" s="279">
        <v>2</v>
      </c>
      <c r="AU46" s="280" t="s">
        <v>3815</v>
      </c>
      <c r="AV46" s="86" t="s">
        <v>926</v>
      </c>
      <c r="AW46" s="285" t="s">
        <v>989</v>
      </c>
      <c r="AX46" s="285">
        <v>25</v>
      </c>
      <c r="AY46" s="87">
        <v>10846</v>
      </c>
      <c r="AZ46" s="86">
        <v>2</v>
      </c>
      <c r="BA46" s="57" t="s">
        <v>3815</v>
      </c>
      <c r="BB46" s="301" t="s">
        <v>926</v>
      </c>
      <c r="BC46" s="83" t="s">
        <v>989</v>
      </c>
      <c r="BD46" s="84">
        <v>25</v>
      </c>
      <c r="BE46" s="282">
        <v>10846</v>
      </c>
      <c r="BF46" s="279">
        <v>2</v>
      </c>
      <c r="BG46" s="303" t="s">
        <v>3815</v>
      </c>
      <c r="BH46" s="86" t="s">
        <v>3829</v>
      </c>
      <c r="BI46" s="285" t="s">
        <v>3829</v>
      </c>
      <c r="BJ46" s="285" t="s">
        <v>3829</v>
      </c>
      <c r="BK46" s="86" t="s">
        <v>3829</v>
      </c>
      <c r="BL46" s="432">
        <v>2</v>
      </c>
      <c r="BM46" s="432" t="s">
        <v>3815</v>
      </c>
      <c r="BN46" s="432" t="str">
        <f>INDEX(ID!$D:$D,MATCH('Org2567'!D46,ID!$A:$A,0))</f>
        <v>วัดจันทร์เฉลิมพระเกียรติ ๘๐ พรรษา</v>
      </c>
    </row>
    <row r="47" spans="1:66" x14ac:dyDescent="0.25">
      <c r="A47" s="272">
        <v>44</v>
      </c>
      <c r="B47" s="272">
        <v>1</v>
      </c>
      <c r="C47" s="82" t="s">
        <v>1083</v>
      </c>
      <c r="D47" s="272" t="s">
        <v>65</v>
      </c>
      <c r="E47" s="82" t="str">
        <f t="shared" si="0"/>
        <v>รพ.น่าน</v>
      </c>
      <c r="F47" s="90" t="s">
        <v>922</v>
      </c>
      <c r="G47" s="90" t="s">
        <v>918</v>
      </c>
      <c r="H47" s="90">
        <v>466</v>
      </c>
      <c r="I47" s="273">
        <v>63991</v>
      </c>
      <c r="J47" s="90">
        <v>17</v>
      </c>
      <c r="K47" s="93" t="s">
        <v>3712</v>
      </c>
      <c r="L47" s="83" t="s">
        <v>922</v>
      </c>
      <c r="M47" s="83" t="s">
        <v>918</v>
      </c>
      <c r="N47" s="84">
        <v>502</v>
      </c>
      <c r="O47" s="85">
        <v>64322</v>
      </c>
      <c r="P47" s="274">
        <v>17</v>
      </c>
      <c r="Q47" s="275" t="s">
        <v>3817</v>
      </c>
      <c r="R47" s="276" t="s">
        <v>922</v>
      </c>
      <c r="S47" s="277" t="s">
        <v>918</v>
      </c>
      <c r="T47" s="278">
        <v>502</v>
      </c>
      <c r="U47" s="88">
        <v>64322</v>
      </c>
      <c r="V47" s="54">
        <v>17</v>
      </c>
      <c r="W47" s="54" t="s">
        <v>3817</v>
      </c>
      <c r="X47" s="276" t="s">
        <v>922</v>
      </c>
      <c r="Y47" s="83" t="s">
        <v>918</v>
      </c>
      <c r="Z47" s="84">
        <v>502</v>
      </c>
      <c r="AA47" s="88">
        <v>64536</v>
      </c>
      <c r="AB47" s="279">
        <v>17</v>
      </c>
      <c r="AC47" s="280" t="s">
        <v>3817</v>
      </c>
      <c r="AD47" s="281" t="s">
        <v>922</v>
      </c>
      <c r="AE47" s="83" t="s">
        <v>918</v>
      </c>
      <c r="AF47" s="84">
        <v>502</v>
      </c>
      <c r="AG47" s="88">
        <v>64536</v>
      </c>
      <c r="AH47" s="279">
        <v>17</v>
      </c>
      <c r="AI47" s="286" t="s">
        <v>3817</v>
      </c>
      <c r="AJ47" s="281" t="s">
        <v>922</v>
      </c>
      <c r="AK47" s="83" t="s">
        <v>918</v>
      </c>
      <c r="AL47" s="84">
        <v>502</v>
      </c>
      <c r="AM47" s="88">
        <v>64536</v>
      </c>
      <c r="AN47" s="279">
        <v>17</v>
      </c>
      <c r="AO47" s="286" t="s">
        <v>3817</v>
      </c>
      <c r="AP47" s="281" t="s">
        <v>922</v>
      </c>
      <c r="AQ47" s="83" t="s">
        <v>918</v>
      </c>
      <c r="AR47" s="84">
        <v>502</v>
      </c>
      <c r="AS47" s="88">
        <v>64536</v>
      </c>
      <c r="AT47" s="279">
        <v>17</v>
      </c>
      <c r="AU47" s="280" t="s">
        <v>3817</v>
      </c>
      <c r="AV47" s="86" t="s">
        <v>922</v>
      </c>
      <c r="AW47" s="285" t="s">
        <v>918</v>
      </c>
      <c r="AX47" s="285">
        <v>502</v>
      </c>
      <c r="AY47" s="87">
        <v>64070</v>
      </c>
      <c r="AZ47" s="86">
        <v>17</v>
      </c>
      <c r="BA47" s="57" t="s">
        <v>3817</v>
      </c>
      <c r="BB47" s="301" t="s">
        <v>922</v>
      </c>
      <c r="BC47" s="83" t="s">
        <v>918</v>
      </c>
      <c r="BD47" s="84">
        <v>557</v>
      </c>
      <c r="BE47" s="282">
        <v>64070</v>
      </c>
      <c r="BF47" s="279">
        <v>17</v>
      </c>
      <c r="BG47" s="303" t="s">
        <v>3817</v>
      </c>
      <c r="BH47" s="86" t="s">
        <v>3829</v>
      </c>
      <c r="BI47" s="285" t="s">
        <v>3829</v>
      </c>
      <c r="BJ47" s="285" t="s">
        <v>3830</v>
      </c>
      <c r="BK47" s="86" t="s">
        <v>3829</v>
      </c>
      <c r="BL47" s="432">
        <v>17</v>
      </c>
      <c r="BM47" s="432" t="s">
        <v>3817</v>
      </c>
      <c r="BN47" s="432" t="str">
        <f>INDEX(ID!$D:$D,MATCH('Org2567'!D47,ID!$A:$A,0))</f>
        <v>น่าน</v>
      </c>
    </row>
    <row r="48" spans="1:66" x14ac:dyDescent="0.25">
      <c r="A48" s="272">
        <v>45</v>
      </c>
      <c r="B48" s="272">
        <v>1</v>
      </c>
      <c r="C48" s="82" t="s">
        <v>1083</v>
      </c>
      <c r="D48" s="272" t="s">
        <v>66</v>
      </c>
      <c r="E48" s="82" t="str">
        <f t="shared" si="0"/>
        <v>รพ.แม่จริม</v>
      </c>
      <c r="F48" s="90" t="s">
        <v>926</v>
      </c>
      <c r="G48" s="90" t="s">
        <v>927</v>
      </c>
      <c r="H48" s="90">
        <v>30</v>
      </c>
      <c r="I48" s="273">
        <v>11975</v>
      </c>
      <c r="J48" s="90">
        <v>5</v>
      </c>
      <c r="K48" s="93" t="s">
        <v>3703</v>
      </c>
      <c r="L48" s="83" t="s">
        <v>926</v>
      </c>
      <c r="M48" s="83" t="s">
        <v>927</v>
      </c>
      <c r="N48" s="84">
        <v>34</v>
      </c>
      <c r="O48" s="85">
        <v>12005</v>
      </c>
      <c r="P48" s="274">
        <v>5</v>
      </c>
      <c r="Q48" s="275" t="s">
        <v>3811</v>
      </c>
      <c r="R48" s="276" t="s">
        <v>926</v>
      </c>
      <c r="S48" s="277" t="s">
        <v>927</v>
      </c>
      <c r="T48" s="278">
        <v>34</v>
      </c>
      <c r="U48" s="88">
        <v>12005</v>
      </c>
      <c r="V48" s="54">
        <v>5</v>
      </c>
      <c r="W48" s="54" t="s">
        <v>3811</v>
      </c>
      <c r="X48" s="276" t="s">
        <v>926</v>
      </c>
      <c r="Y48" s="83" t="s">
        <v>927</v>
      </c>
      <c r="Z48" s="84">
        <v>34</v>
      </c>
      <c r="AA48" s="88">
        <v>12165</v>
      </c>
      <c r="AB48" s="279">
        <v>5</v>
      </c>
      <c r="AC48" s="280" t="s">
        <v>3811</v>
      </c>
      <c r="AD48" s="281" t="s">
        <v>926</v>
      </c>
      <c r="AE48" s="83" t="s">
        <v>927</v>
      </c>
      <c r="AF48" s="84">
        <v>24</v>
      </c>
      <c r="AG48" s="88">
        <v>12165</v>
      </c>
      <c r="AH48" s="279">
        <v>5</v>
      </c>
      <c r="AI48" s="286" t="s">
        <v>3811</v>
      </c>
      <c r="AJ48" s="281" t="s">
        <v>926</v>
      </c>
      <c r="AK48" s="83" t="s">
        <v>927</v>
      </c>
      <c r="AL48" s="84">
        <v>24</v>
      </c>
      <c r="AM48" s="88">
        <v>12165</v>
      </c>
      <c r="AN48" s="279">
        <v>5</v>
      </c>
      <c r="AO48" s="286" t="s">
        <v>3811</v>
      </c>
      <c r="AP48" s="281" t="s">
        <v>926</v>
      </c>
      <c r="AQ48" s="83" t="s">
        <v>927</v>
      </c>
      <c r="AR48" s="84">
        <v>24</v>
      </c>
      <c r="AS48" s="88">
        <v>12165</v>
      </c>
      <c r="AT48" s="279">
        <v>5</v>
      </c>
      <c r="AU48" s="280" t="s">
        <v>3811</v>
      </c>
      <c r="AV48" s="86" t="s">
        <v>926</v>
      </c>
      <c r="AW48" s="285" t="s">
        <v>927</v>
      </c>
      <c r="AX48" s="285">
        <v>24</v>
      </c>
      <c r="AY48" s="87">
        <v>12046</v>
      </c>
      <c r="AZ48" s="86">
        <v>5</v>
      </c>
      <c r="BA48" s="57" t="s">
        <v>3811</v>
      </c>
      <c r="BB48" s="301" t="s">
        <v>926</v>
      </c>
      <c r="BC48" s="83" t="s">
        <v>927</v>
      </c>
      <c r="BD48" s="84">
        <v>20</v>
      </c>
      <c r="BE48" s="282">
        <v>12046</v>
      </c>
      <c r="BF48" s="279">
        <v>5</v>
      </c>
      <c r="BG48" s="303" t="s">
        <v>3811</v>
      </c>
      <c r="BH48" s="86" t="s">
        <v>3829</v>
      </c>
      <c r="BI48" s="285" t="s">
        <v>3829</v>
      </c>
      <c r="BJ48" s="285" t="s">
        <v>3830</v>
      </c>
      <c r="BK48" s="86" t="s">
        <v>3829</v>
      </c>
      <c r="BL48" s="432">
        <v>5</v>
      </c>
      <c r="BM48" s="432" t="s">
        <v>3811</v>
      </c>
      <c r="BN48" s="432" t="str">
        <f>INDEX(ID!$D:$D,MATCH('Org2567'!D48,ID!$A:$A,0))</f>
        <v>แม่จริม</v>
      </c>
    </row>
    <row r="49" spans="1:66" x14ac:dyDescent="0.25">
      <c r="A49" s="272">
        <v>46</v>
      </c>
      <c r="B49" s="272">
        <v>1</v>
      </c>
      <c r="C49" s="82" t="s">
        <v>1083</v>
      </c>
      <c r="D49" s="272" t="s">
        <v>67</v>
      </c>
      <c r="E49" s="82" t="str">
        <f t="shared" si="0"/>
        <v>รพ.บ้านหลวง</v>
      </c>
      <c r="F49" s="90" t="s">
        <v>926</v>
      </c>
      <c r="G49" s="90" t="s">
        <v>927</v>
      </c>
      <c r="H49" s="90">
        <v>31</v>
      </c>
      <c r="I49" s="273">
        <v>8019</v>
      </c>
      <c r="J49" s="90">
        <v>5</v>
      </c>
      <c r="K49" s="93" t="s">
        <v>3703</v>
      </c>
      <c r="L49" s="83" t="s">
        <v>926</v>
      </c>
      <c r="M49" s="83" t="s">
        <v>927</v>
      </c>
      <c r="N49" s="84">
        <v>33</v>
      </c>
      <c r="O49" s="85">
        <v>7975</v>
      </c>
      <c r="P49" s="274">
        <v>5</v>
      </c>
      <c r="Q49" s="275" t="s">
        <v>3811</v>
      </c>
      <c r="R49" s="276" t="s">
        <v>926</v>
      </c>
      <c r="S49" s="277" t="s">
        <v>927</v>
      </c>
      <c r="T49" s="278">
        <v>33</v>
      </c>
      <c r="U49" s="88">
        <v>7975</v>
      </c>
      <c r="V49" s="54">
        <v>5</v>
      </c>
      <c r="W49" s="54" t="s">
        <v>3811</v>
      </c>
      <c r="X49" s="276" t="s">
        <v>926</v>
      </c>
      <c r="Y49" s="83" t="s">
        <v>927</v>
      </c>
      <c r="Z49" s="84">
        <v>33</v>
      </c>
      <c r="AA49" s="88">
        <v>7987</v>
      </c>
      <c r="AB49" s="279">
        <v>5</v>
      </c>
      <c r="AC49" s="280" t="s">
        <v>3811</v>
      </c>
      <c r="AD49" s="281" t="s">
        <v>926</v>
      </c>
      <c r="AE49" s="83" t="s">
        <v>927</v>
      </c>
      <c r="AF49" s="84">
        <v>20</v>
      </c>
      <c r="AG49" s="88">
        <v>7987</v>
      </c>
      <c r="AH49" s="279">
        <v>5</v>
      </c>
      <c r="AI49" s="286" t="s">
        <v>3811</v>
      </c>
      <c r="AJ49" s="281" t="s">
        <v>926</v>
      </c>
      <c r="AK49" s="83" t="s">
        <v>927</v>
      </c>
      <c r="AL49" s="84">
        <v>20</v>
      </c>
      <c r="AM49" s="88">
        <v>7987</v>
      </c>
      <c r="AN49" s="279">
        <v>5</v>
      </c>
      <c r="AO49" s="286" t="s">
        <v>3811</v>
      </c>
      <c r="AP49" s="281" t="s">
        <v>926</v>
      </c>
      <c r="AQ49" s="83" t="s">
        <v>927</v>
      </c>
      <c r="AR49" s="84">
        <v>20</v>
      </c>
      <c r="AS49" s="88">
        <v>7987</v>
      </c>
      <c r="AT49" s="279">
        <v>5</v>
      </c>
      <c r="AU49" s="280" t="s">
        <v>3811</v>
      </c>
      <c r="AV49" s="86" t="s">
        <v>926</v>
      </c>
      <c r="AW49" s="285" t="s">
        <v>927</v>
      </c>
      <c r="AX49" s="285">
        <v>20</v>
      </c>
      <c r="AY49" s="87">
        <v>7806</v>
      </c>
      <c r="AZ49" s="86">
        <v>5</v>
      </c>
      <c r="BA49" s="57" t="s">
        <v>3811</v>
      </c>
      <c r="BB49" s="301" t="s">
        <v>926</v>
      </c>
      <c r="BC49" s="83" t="s">
        <v>927</v>
      </c>
      <c r="BD49" s="84">
        <v>33</v>
      </c>
      <c r="BE49" s="282">
        <v>7806</v>
      </c>
      <c r="BF49" s="279">
        <v>5</v>
      </c>
      <c r="BG49" s="303" t="s">
        <v>3811</v>
      </c>
      <c r="BH49" s="86" t="s">
        <v>3829</v>
      </c>
      <c r="BI49" s="285" t="s">
        <v>3829</v>
      </c>
      <c r="BJ49" s="285" t="s">
        <v>3830</v>
      </c>
      <c r="BK49" s="86" t="s">
        <v>3829</v>
      </c>
      <c r="BL49" s="432">
        <v>5</v>
      </c>
      <c r="BM49" s="432" t="s">
        <v>3811</v>
      </c>
      <c r="BN49" s="432" t="str">
        <f>INDEX(ID!$D:$D,MATCH('Org2567'!D49,ID!$A:$A,0))</f>
        <v>บ้านหลวง</v>
      </c>
    </row>
    <row r="50" spans="1:66" x14ac:dyDescent="0.25">
      <c r="A50" s="272">
        <v>47</v>
      </c>
      <c r="B50" s="272">
        <v>1</v>
      </c>
      <c r="C50" s="82" t="s">
        <v>1083</v>
      </c>
      <c r="D50" s="272" t="s">
        <v>68</v>
      </c>
      <c r="E50" s="82" t="str">
        <f t="shared" si="0"/>
        <v>รพ.นาน้อย</v>
      </c>
      <c r="F50" s="90" t="s">
        <v>926</v>
      </c>
      <c r="G50" s="90" t="s">
        <v>927</v>
      </c>
      <c r="H50" s="90">
        <v>40</v>
      </c>
      <c r="I50" s="273">
        <v>23177</v>
      </c>
      <c r="J50" s="90">
        <v>5</v>
      </c>
      <c r="K50" s="93" t="s">
        <v>3703</v>
      </c>
      <c r="L50" s="83" t="s">
        <v>926</v>
      </c>
      <c r="M50" s="83" t="s">
        <v>927</v>
      </c>
      <c r="N50" s="84">
        <v>42</v>
      </c>
      <c r="O50" s="85">
        <v>23067</v>
      </c>
      <c r="P50" s="274">
        <v>5</v>
      </c>
      <c r="Q50" s="275" t="s">
        <v>3811</v>
      </c>
      <c r="R50" s="276" t="s">
        <v>926</v>
      </c>
      <c r="S50" s="277" t="s">
        <v>927</v>
      </c>
      <c r="T50" s="278">
        <v>50</v>
      </c>
      <c r="U50" s="88">
        <v>23067</v>
      </c>
      <c r="V50" s="54">
        <v>5</v>
      </c>
      <c r="W50" s="54" t="s">
        <v>3811</v>
      </c>
      <c r="X50" s="276" t="s">
        <v>926</v>
      </c>
      <c r="Y50" s="83" t="s">
        <v>927</v>
      </c>
      <c r="Z50" s="84">
        <v>50</v>
      </c>
      <c r="AA50" s="88">
        <v>22976</v>
      </c>
      <c r="AB50" s="279">
        <v>5</v>
      </c>
      <c r="AC50" s="280" t="s">
        <v>3811</v>
      </c>
      <c r="AD50" s="281" t="s">
        <v>926</v>
      </c>
      <c r="AE50" s="83" t="s">
        <v>927</v>
      </c>
      <c r="AF50" s="84">
        <v>49</v>
      </c>
      <c r="AG50" s="88">
        <v>22976</v>
      </c>
      <c r="AH50" s="279">
        <v>5</v>
      </c>
      <c r="AI50" s="286" t="s">
        <v>3811</v>
      </c>
      <c r="AJ50" s="281" t="s">
        <v>926</v>
      </c>
      <c r="AK50" s="83" t="s">
        <v>927</v>
      </c>
      <c r="AL50" s="84">
        <v>49</v>
      </c>
      <c r="AM50" s="88">
        <v>22976</v>
      </c>
      <c r="AN50" s="279">
        <v>5</v>
      </c>
      <c r="AO50" s="286" t="s">
        <v>3811</v>
      </c>
      <c r="AP50" s="281" t="s">
        <v>926</v>
      </c>
      <c r="AQ50" s="83" t="s">
        <v>927</v>
      </c>
      <c r="AR50" s="84">
        <v>49</v>
      </c>
      <c r="AS50" s="88">
        <v>22976</v>
      </c>
      <c r="AT50" s="279">
        <v>5</v>
      </c>
      <c r="AU50" s="280" t="s">
        <v>3811</v>
      </c>
      <c r="AV50" s="86" t="s">
        <v>926</v>
      </c>
      <c r="AW50" s="285" t="s">
        <v>927</v>
      </c>
      <c r="AX50" s="285">
        <v>49</v>
      </c>
      <c r="AY50" s="87">
        <v>22726</v>
      </c>
      <c r="AZ50" s="86">
        <v>5</v>
      </c>
      <c r="BA50" s="57" t="s">
        <v>3811</v>
      </c>
      <c r="BB50" s="301" t="s">
        <v>926</v>
      </c>
      <c r="BC50" s="83" t="s">
        <v>927</v>
      </c>
      <c r="BD50" s="84">
        <v>69</v>
      </c>
      <c r="BE50" s="282">
        <v>22726</v>
      </c>
      <c r="BF50" s="279">
        <v>5</v>
      </c>
      <c r="BG50" s="303" t="s">
        <v>3811</v>
      </c>
      <c r="BH50" s="86" t="s">
        <v>3829</v>
      </c>
      <c r="BI50" s="285" t="s">
        <v>3829</v>
      </c>
      <c r="BJ50" s="285" t="s">
        <v>3830</v>
      </c>
      <c r="BK50" s="86" t="s">
        <v>3829</v>
      </c>
      <c r="BL50" s="432">
        <v>5</v>
      </c>
      <c r="BM50" s="432" t="s">
        <v>3811</v>
      </c>
      <c r="BN50" s="432" t="str">
        <f>INDEX(ID!$D:$D,MATCH('Org2567'!D50,ID!$A:$A,0))</f>
        <v>นาน้อย</v>
      </c>
    </row>
    <row r="51" spans="1:66" x14ac:dyDescent="0.25">
      <c r="A51" s="272">
        <v>48</v>
      </c>
      <c r="B51" s="272">
        <v>1</v>
      </c>
      <c r="C51" s="82" t="s">
        <v>1083</v>
      </c>
      <c r="D51" s="272" t="s">
        <v>69</v>
      </c>
      <c r="E51" s="82" t="str">
        <f t="shared" si="0"/>
        <v>รพ.ท่าวังผา</v>
      </c>
      <c r="F51" s="90" t="s">
        <v>926</v>
      </c>
      <c r="G51" s="90" t="s">
        <v>927</v>
      </c>
      <c r="H51" s="90">
        <v>40</v>
      </c>
      <c r="I51" s="273">
        <v>32907</v>
      </c>
      <c r="J51" s="90">
        <v>6</v>
      </c>
      <c r="K51" s="93" t="s">
        <v>3783</v>
      </c>
      <c r="L51" s="83" t="s">
        <v>926</v>
      </c>
      <c r="M51" s="83" t="s">
        <v>927</v>
      </c>
      <c r="N51" s="84">
        <v>45</v>
      </c>
      <c r="O51" s="85">
        <v>32974</v>
      </c>
      <c r="P51" s="274">
        <v>6</v>
      </c>
      <c r="Q51" s="275" t="s">
        <v>3809</v>
      </c>
      <c r="R51" s="276" t="s">
        <v>926</v>
      </c>
      <c r="S51" s="277" t="s">
        <v>927</v>
      </c>
      <c r="T51" s="278">
        <v>45</v>
      </c>
      <c r="U51" s="88">
        <v>32974</v>
      </c>
      <c r="V51" s="54">
        <v>6</v>
      </c>
      <c r="W51" s="54" t="s">
        <v>3809</v>
      </c>
      <c r="X51" s="276" t="s">
        <v>926</v>
      </c>
      <c r="Y51" s="83" t="s">
        <v>927</v>
      </c>
      <c r="Z51" s="84">
        <v>45</v>
      </c>
      <c r="AA51" s="88">
        <v>33332</v>
      </c>
      <c r="AB51" s="279">
        <v>6</v>
      </c>
      <c r="AC51" s="280" t="s">
        <v>3809</v>
      </c>
      <c r="AD51" s="281" t="s">
        <v>926</v>
      </c>
      <c r="AE51" s="83" t="s">
        <v>927</v>
      </c>
      <c r="AF51" s="84">
        <v>45</v>
      </c>
      <c r="AG51" s="88">
        <v>33332</v>
      </c>
      <c r="AH51" s="279">
        <v>6</v>
      </c>
      <c r="AI51" s="286" t="s">
        <v>3809</v>
      </c>
      <c r="AJ51" s="281" t="s">
        <v>926</v>
      </c>
      <c r="AK51" s="83" t="s">
        <v>927</v>
      </c>
      <c r="AL51" s="84">
        <v>45</v>
      </c>
      <c r="AM51" s="88">
        <v>33332</v>
      </c>
      <c r="AN51" s="279">
        <v>6</v>
      </c>
      <c r="AO51" s="286" t="s">
        <v>3809</v>
      </c>
      <c r="AP51" s="281" t="s">
        <v>926</v>
      </c>
      <c r="AQ51" s="83" t="s">
        <v>927</v>
      </c>
      <c r="AR51" s="84">
        <v>45</v>
      </c>
      <c r="AS51" s="88">
        <v>33332</v>
      </c>
      <c r="AT51" s="279">
        <v>6</v>
      </c>
      <c r="AU51" s="280" t="s">
        <v>3809</v>
      </c>
      <c r="AV51" s="86" t="s">
        <v>926</v>
      </c>
      <c r="AW51" s="285" t="s">
        <v>927</v>
      </c>
      <c r="AX51" s="285">
        <v>45</v>
      </c>
      <c r="AY51" s="87">
        <v>32979</v>
      </c>
      <c r="AZ51" s="86">
        <v>6</v>
      </c>
      <c r="BA51" s="57" t="s">
        <v>3809</v>
      </c>
      <c r="BB51" s="301" t="s">
        <v>926</v>
      </c>
      <c r="BC51" s="83" t="s">
        <v>931</v>
      </c>
      <c r="BD51" s="84">
        <v>45</v>
      </c>
      <c r="BE51" s="282">
        <v>32979</v>
      </c>
      <c r="BF51" s="279">
        <v>9</v>
      </c>
      <c r="BG51" s="303" t="s">
        <v>3814</v>
      </c>
      <c r="BH51" s="86" t="s">
        <v>3829</v>
      </c>
      <c r="BI51" s="285" t="s">
        <v>3830</v>
      </c>
      <c r="BJ51" s="285" t="s">
        <v>3829</v>
      </c>
      <c r="BK51" s="86" t="s">
        <v>3830</v>
      </c>
      <c r="BL51" s="432">
        <v>9</v>
      </c>
      <c r="BM51" s="432" t="s">
        <v>3814</v>
      </c>
      <c r="BN51" s="432" t="str">
        <f>INDEX(ID!$D:$D,MATCH('Org2567'!D51,ID!$A:$A,0))</f>
        <v>ท่าวังผา</v>
      </c>
    </row>
    <row r="52" spans="1:66" x14ac:dyDescent="0.25">
      <c r="A52" s="272">
        <v>49</v>
      </c>
      <c r="B52" s="272">
        <v>1</v>
      </c>
      <c r="C52" s="82" t="s">
        <v>1083</v>
      </c>
      <c r="D52" s="272" t="s">
        <v>70</v>
      </c>
      <c r="E52" s="82" t="str">
        <f t="shared" si="0"/>
        <v>รพ.เวียงสา</v>
      </c>
      <c r="F52" s="90" t="s">
        <v>926</v>
      </c>
      <c r="G52" s="90" t="s">
        <v>927</v>
      </c>
      <c r="H52" s="90">
        <v>83</v>
      </c>
      <c r="I52" s="273">
        <v>47856</v>
      </c>
      <c r="J52" s="90">
        <v>6</v>
      </c>
      <c r="K52" s="93" t="s">
        <v>3783</v>
      </c>
      <c r="L52" s="83" t="s">
        <v>926</v>
      </c>
      <c r="M52" s="83" t="s">
        <v>931</v>
      </c>
      <c r="N52" s="84">
        <v>75</v>
      </c>
      <c r="O52" s="85">
        <v>47761</v>
      </c>
      <c r="P52" s="274">
        <v>9</v>
      </c>
      <c r="Q52" s="275" t="s">
        <v>3814</v>
      </c>
      <c r="R52" s="276" t="s">
        <v>926</v>
      </c>
      <c r="S52" s="277" t="s">
        <v>931</v>
      </c>
      <c r="T52" s="278">
        <v>71</v>
      </c>
      <c r="U52" s="88">
        <v>47761</v>
      </c>
      <c r="V52" s="54">
        <v>9</v>
      </c>
      <c r="W52" s="54" t="s">
        <v>3814</v>
      </c>
      <c r="X52" s="276" t="s">
        <v>926</v>
      </c>
      <c r="Y52" s="83" t="s">
        <v>931</v>
      </c>
      <c r="Z52" s="84">
        <v>71</v>
      </c>
      <c r="AA52" s="88">
        <v>47752</v>
      </c>
      <c r="AB52" s="279">
        <v>9</v>
      </c>
      <c r="AC52" s="280" t="s">
        <v>3814</v>
      </c>
      <c r="AD52" s="281" t="s">
        <v>926</v>
      </c>
      <c r="AE52" s="83" t="s">
        <v>931</v>
      </c>
      <c r="AF52" s="84">
        <v>92</v>
      </c>
      <c r="AG52" s="88">
        <v>47752</v>
      </c>
      <c r="AH52" s="279">
        <v>9</v>
      </c>
      <c r="AI52" s="286" t="s">
        <v>3814</v>
      </c>
      <c r="AJ52" s="281" t="s">
        <v>926</v>
      </c>
      <c r="AK52" s="83" t="s">
        <v>931</v>
      </c>
      <c r="AL52" s="84">
        <v>92</v>
      </c>
      <c r="AM52" s="88">
        <v>47752</v>
      </c>
      <c r="AN52" s="279">
        <v>9</v>
      </c>
      <c r="AO52" s="286" t="s">
        <v>3814</v>
      </c>
      <c r="AP52" s="281" t="s">
        <v>926</v>
      </c>
      <c r="AQ52" s="83" t="s">
        <v>931</v>
      </c>
      <c r="AR52" s="84">
        <v>92</v>
      </c>
      <c r="AS52" s="88">
        <v>47752</v>
      </c>
      <c r="AT52" s="279">
        <v>9</v>
      </c>
      <c r="AU52" s="280" t="s">
        <v>3814</v>
      </c>
      <c r="AV52" s="86" t="s">
        <v>926</v>
      </c>
      <c r="AW52" s="285" t="s">
        <v>931</v>
      </c>
      <c r="AX52" s="285">
        <v>92</v>
      </c>
      <c r="AY52" s="87">
        <v>46855</v>
      </c>
      <c r="AZ52" s="86">
        <v>9</v>
      </c>
      <c r="BA52" s="57" t="s">
        <v>3814</v>
      </c>
      <c r="BB52" s="301" t="s">
        <v>926</v>
      </c>
      <c r="BC52" s="83" t="s">
        <v>931</v>
      </c>
      <c r="BD52" s="84">
        <v>78</v>
      </c>
      <c r="BE52" s="282">
        <v>46855</v>
      </c>
      <c r="BF52" s="279">
        <v>9</v>
      </c>
      <c r="BG52" s="303" t="s">
        <v>3814</v>
      </c>
      <c r="BH52" s="86" t="s">
        <v>3829</v>
      </c>
      <c r="BI52" s="285" t="s">
        <v>3829</v>
      </c>
      <c r="BJ52" s="285" t="s">
        <v>3830</v>
      </c>
      <c r="BK52" s="86" t="s">
        <v>3829</v>
      </c>
      <c r="BL52" s="432">
        <v>9</v>
      </c>
      <c r="BM52" s="432" t="s">
        <v>3814</v>
      </c>
      <c r="BN52" s="432" t="str">
        <f>INDEX(ID!$D:$D,MATCH('Org2567'!D52,ID!$A:$A,0))</f>
        <v>เวียงสา</v>
      </c>
    </row>
    <row r="53" spans="1:66" x14ac:dyDescent="0.25">
      <c r="A53" s="272">
        <v>50</v>
      </c>
      <c r="B53" s="272">
        <v>1</v>
      </c>
      <c r="C53" s="82" t="s">
        <v>1083</v>
      </c>
      <c r="D53" s="272" t="s">
        <v>71</v>
      </c>
      <c r="E53" s="82" t="str">
        <f t="shared" si="0"/>
        <v>รพ.ทุ่งช้าง</v>
      </c>
      <c r="F53" s="90" t="s">
        <v>926</v>
      </c>
      <c r="G53" s="90" t="s">
        <v>927</v>
      </c>
      <c r="H53" s="90">
        <v>35</v>
      </c>
      <c r="I53" s="273">
        <v>13946</v>
      </c>
      <c r="J53" s="90">
        <v>5</v>
      </c>
      <c r="K53" s="93" t="s">
        <v>3703</v>
      </c>
      <c r="L53" s="83" t="s">
        <v>926</v>
      </c>
      <c r="M53" s="83" t="s">
        <v>927</v>
      </c>
      <c r="N53" s="84">
        <v>35</v>
      </c>
      <c r="O53" s="85">
        <v>14054</v>
      </c>
      <c r="P53" s="274">
        <v>5</v>
      </c>
      <c r="Q53" s="275" t="s">
        <v>3811</v>
      </c>
      <c r="R53" s="276" t="s">
        <v>926</v>
      </c>
      <c r="S53" s="277" t="s">
        <v>927</v>
      </c>
      <c r="T53" s="278">
        <v>37</v>
      </c>
      <c r="U53" s="88">
        <v>14054</v>
      </c>
      <c r="V53" s="54">
        <v>5</v>
      </c>
      <c r="W53" s="54" t="s">
        <v>3811</v>
      </c>
      <c r="X53" s="276" t="s">
        <v>926</v>
      </c>
      <c r="Y53" s="83" t="s">
        <v>927</v>
      </c>
      <c r="Z53" s="84">
        <v>37</v>
      </c>
      <c r="AA53" s="88">
        <v>14143</v>
      </c>
      <c r="AB53" s="279">
        <v>5</v>
      </c>
      <c r="AC53" s="280" t="s">
        <v>3811</v>
      </c>
      <c r="AD53" s="281" t="s">
        <v>926</v>
      </c>
      <c r="AE53" s="83" t="s">
        <v>927</v>
      </c>
      <c r="AF53" s="84">
        <v>30</v>
      </c>
      <c r="AG53" s="88">
        <v>14143</v>
      </c>
      <c r="AH53" s="279">
        <v>5</v>
      </c>
      <c r="AI53" s="286" t="s">
        <v>3811</v>
      </c>
      <c r="AJ53" s="281" t="s">
        <v>926</v>
      </c>
      <c r="AK53" s="83" t="s">
        <v>927</v>
      </c>
      <c r="AL53" s="84">
        <v>30</v>
      </c>
      <c r="AM53" s="88">
        <v>14143</v>
      </c>
      <c r="AN53" s="279">
        <v>5</v>
      </c>
      <c r="AO53" s="286" t="s">
        <v>3811</v>
      </c>
      <c r="AP53" s="281" t="s">
        <v>926</v>
      </c>
      <c r="AQ53" s="83" t="s">
        <v>927</v>
      </c>
      <c r="AR53" s="84">
        <v>30</v>
      </c>
      <c r="AS53" s="88">
        <v>14143</v>
      </c>
      <c r="AT53" s="279">
        <v>5</v>
      </c>
      <c r="AU53" s="280" t="s">
        <v>3811</v>
      </c>
      <c r="AV53" s="86" t="s">
        <v>926</v>
      </c>
      <c r="AW53" s="285" t="s">
        <v>927</v>
      </c>
      <c r="AX53" s="285">
        <v>30</v>
      </c>
      <c r="AY53" s="87">
        <v>14151</v>
      </c>
      <c r="AZ53" s="86">
        <v>5</v>
      </c>
      <c r="BA53" s="57" t="s">
        <v>3811</v>
      </c>
      <c r="BB53" s="301" t="s">
        <v>926</v>
      </c>
      <c r="BC53" s="83" t="s">
        <v>927</v>
      </c>
      <c r="BD53" s="84">
        <v>30</v>
      </c>
      <c r="BE53" s="282">
        <v>14151</v>
      </c>
      <c r="BF53" s="279">
        <v>5</v>
      </c>
      <c r="BG53" s="303" t="s">
        <v>3811</v>
      </c>
      <c r="BH53" s="86" t="s">
        <v>3829</v>
      </c>
      <c r="BI53" s="285" t="s">
        <v>3829</v>
      </c>
      <c r="BJ53" s="285" t="s">
        <v>3829</v>
      </c>
      <c r="BK53" s="86" t="s">
        <v>3829</v>
      </c>
      <c r="BL53" s="432">
        <v>5</v>
      </c>
      <c r="BM53" s="432" t="s">
        <v>3811</v>
      </c>
      <c r="BN53" s="432" t="str">
        <f>INDEX(ID!$D:$D,MATCH('Org2567'!D53,ID!$A:$A,0))</f>
        <v>ทุ่งช้าง</v>
      </c>
    </row>
    <row r="54" spans="1:66" x14ac:dyDescent="0.25">
      <c r="A54" s="272">
        <v>51</v>
      </c>
      <c r="B54" s="272">
        <v>1</v>
      </c>
      <c r="C54" s="82" t="s">
        <v>1083</v>
      </c>
      <c r="D54" s="272" t="s">
        <v>72</v>
      </c>
      <c r="E54" s="82" t="str">
        <f t="shared" si="0"/>
        <v>รพ.เชียงกลาง</v>
      </c>
      <c r="F54" s="90" t="s">
        <v>926</v>
      </c>
      <c r="G54" s="90" t="s">
        <v>927</v>
      </c>
      <c r="H54" s="90">
        <v>40</v>
      </c>
      <c r="I54" s="273">
        <v>17725</v>
      </c>
      <c r="J54" s="90">
        <v>5</v>
      </c>
      <c r="K54" s="93" t="s">
        <v>3703</v>
      </c>
      <c r="L54" s="83" t="s">
        <v>926</v>
      </c>
      <c r="M54" s="83" t="s">
        <v>927</v>
      </c>
      <c r="N54" s="84">
        <v>40</v>
      </c>
      <c r="O54" s="85">
        <v>17676</v>
      </c>
      <c r="P54" s="274">
        <v>5</v>
      </c>
      <c r="Q54" s="275" t="s">
        <v>3811</v>
      </c>
      <c r="R54" s="276" t="s">
        <v>926</v>
      </c>
      <c r="S54" s="277" t="s">
        <v>927</v>
      </c>
      <c r="T54" s="278">
        <v>33</v>
      </c>
      <c r="U54" s="88">
        <v>17676</v>
      </c>
      <c r="V54" s="54">
        <v>5</v>
      </c>
      <c r="W54" s="54" t="s">
        <v>3811</v>
      </c>
      <c r="X54" s="276" t="s">
        <v>926</v>
      </c>
      <c r="Y54" s="83" t="s">
        <v>927</v>
      </c>
      <c r="Z54" s="84">
        <v>33</v>
      </c>
      <c r="AA54" s="88">
        <v>17692</v>
      </c>
      <c r="AB54" s="279">
        <v>5</v>
      </c>
      <c r="AC54" s="280" t="s">
        <v>3811</v>
      </c>
      <c r="AD54" s="281" t="s">
        <v>926</v>
      </c>
      <c r="AE54" s="83" t="s">
        <v>927</v>
      </c>
      <c r="AF54" s="84">
        <v>30</v>
      </c>
      <c r="AG54" s="88">
        <v>17692</v>
      </c>
      <c r="AH54" s="279">
        <v>5</v>
      </c>
      <c r="AI54" s="286" t="s">
        <v>3811</v>
      </c>
      <c r="AJ54" s="281" t="s">
        <v>926</v>
      </c>
      <c r="AK54" s="83" t="s">
        <v>927</v>
      </c>
      <c r="AL54" s="84">
        <v>30</v>
      </c>
      <c r="AM54" s="88">
        <v>17692</v>
      </c>
      <c r="AN54" s="279">
        <v>5</v>
      </c>
      <c r="AO54" s="286" t="s">
        <v>3811</v>
      </c>
      <c r="AP54" s="281" t="s">
        <v>926</v>
      </c>
      <c r="AQ54" s="83" t="s">
        <v>927</v>
      </c>
      <c r="AR54" s="84">
        <v>30</v>
      </c>
      <c r="AS54" s="88">
        <v>17692</v>
      </c>
      <c r="AT54" s="279">
        <v>5</v>
      </c>
      <c r="AU54" s="280" t="s">
        <v>3811</v>
      </c>
      <c r="AV54" s="86" t="s">
        <v>926</v>
      </c>
      <c r="AW54" s="285" t="s">
        <v>927</v>
      </c>
      <c r="AX54" s="285">
        <v>30</v>
      </c>
      <c r="AY54" s="87">
        <v>17430</v>
      </c>
      <c r="AZ54" s="86">
        <v>5</v>
      </c>
      <c r="BA54" s="57" t="s">
        <v>3811</v>
      </c>
      <c r="BB54" s="301" t="s">
        <v>926</v>
      </c>
      <c r="BC54" s="83" t="s">
        <v>927</v>
      </c>
      <c r="BD54" s="84">
        <v>28</v>
      </c>
      <c r="BE54" s="282">
        <v>17430</v>
      </c>
      <c r="BF54" s="279">
        <v>5</v>
      </c>
      <c r="BG54" s="303" t="s">
        <v>3811</v>
      </c>
      <c r="BH54" s="86" t="s">
        <v>3829</v>
      </c>
      <c r="BI54" s="285" t="s">
        <v>3829</v>
      </c>
      <c r="BJ54" s="285" t="s">
        <v>3830</v>
      </c>
      <c r="BK54" s="86" t="s">
        <v>3829</v>
      </c>
      <c r="BL54" s="432">
        <v>5</v>
      </c>
      <c r="BM54" s="432" t="s">
        <v>3811</v>
      </c>
      <c r="BN54" s="432" t="str">
        <f>INDEX(ID!$D:$D,MATCH('Org2567'!D54,ID!$A:$A,0))</f>
        <v>เชียงกลาง</v>
      </c>
    </row>
    <row r="55" spans="1:66" x14ac:dyDescent="0.25">
      <c r="A55" s="272">
        <v>52</v>
      </c>
      <c r="B55" s="272">
        <v>1</v>
      </c>
      <c r="C55" s="82" t="s">
        <v>1083</v>
      </c>
      <c r="D55" s="272" t="s">
        <v>73</v>
      </c>
      <c r="E55" s="82" t="str">
        <f t="shared" si="0"/>
        <v>รพ.นาหมื่น</v>
      </c>
      <c r="F55" s="90" t="s">
        <v>926</v>
      </c>
      <c r="G55" s="90" t="s">
        <v>927</v>
      </c>
      <c r="H55" s="90">
        <v>30</v>
      </c>
      <c r="I55" s="273">
        <v>9871</v>
      </c>
      <c r="J55" s="90">
        <v>5</v>
      </c>
      <c r="K55" s="93" t="s">
        <v>3703</v>
      </c>
      <c r="L55" s="83" t="s">
        <v>926</v>
      </c>
      <c r="M55" s="83" t="s">
        <v>927</v>
      </c>
      <c r="N55" s="84">
        <v>30</v>
      </c>
      <c r="O55" s="85">
        <v>9822</v>
      </c>
      <c r="P55" s="274">
        <v>5</v>
      </c>
      <c r="Q55" s="275" t="s">
        <v>3811</v>
      </c>
      <c r="R55" s="276" t="s">
        <v>926</v>
      </c>
      <c r="S55" s="277" t="s">
        <v>927</v>
      </c>
      <c r="T55" s="278">
        <v>0</v>
      </c>
      <c r="U55" s="88">
        <v>9822</v>
      </c>
      <c r="V55" s="54">
        <v>5</v>
      </c>
      <c r="W55" s="54" t="s">
        <v>3811</v>
      </c>
      <c r="X55" s="276" t="s">
        <v>926</v>
      </c>
      <c r="Y55" s="83" t="s">
        <v>927</v>
      </c>
      <c r="Z55" s="84">
        <v>0</v>
      </c>
      <c r="AA55" s="88">
        <v>9890</v>
      </c>
      <c r="AB55" s="279">
        <v>5</v>
      </c>
      <c r="AC55" s="280" t="s">
        <v>3811</v>
      </c>
      <c r="AD55" s="281" t="s">
        <v>926</v>
      </c>
      <c r="AE55" s="83" t="s">
        <v>927</v>
      </c>
      <c r="AF55" s="84">
        <v>30</v>
      </c>
      <c r="AG55" s="88">
        <v>9890</v>
      </c>
      <c r="AH55" s="279">
        <v>5</v>
      </c>
      <c r="AI55" s="286" t="s">
        <v>3811</v>
      </c>
      <c r="AJ55" s="281" t="s">
        <v>926</v>
      </c>
      <c r="AK55" s="83" t="s">
        <v>927</v>
      </c>
      <c r="AL55" s="84">
        <v>30</v>
      </c>
      <c r="AM55" s="88">
        <v>9890</v>
      </c>
      <c r="AN55" s="279">
        <v>5</v>
      </c>
      <c r="AO55" s="286" t="s">
        <v>3811</v>
      </c>
      <c r="AP55" s="281" t="s">
        <v>926</v>
      </c>
      <c r="AQ55" s="83" t="s">
        <v>927</v>
      </c>
      <c r="AR55" s="84">
        <v>30</v>
      </c>
      <c r="AS55" s="88">
        <v>9890</v>
      </c>
      <c r="AT55" s="279">
        <v>5</v>
      </c>
      <c r="AU55" s="280" t="s">
        <v>3811</v>
      </c>
      <c r="AV55" s="86" t="s">
        <v>926</v>
      </c>
      <c r="AW55" s="285" t="s">
        <v>927</v>
      </c>
      <c r="AX55" s="285">
        <v>30</v>
      </c>
      <c r="AY55" s="87">
        <v>9787</v>
      </c>
      <c r="AZ55" s="86">
        <v>5</v>
      </c>
      <c r="BA55" s="57" t="s">
        <v>3811</v>
      </c>
      <c r="BB55" s="301" t="s">
        <v>926</v>
      </c>
      <c r="BC55" s="83" t="s">
        <v>927</v>
      </c>
      <c r="BD55" s="84">
        <v>20</v>
      </c>
      <c r="BE55" s="282">
        <v>9787</v>
      </c>
      <c r="BF55" s="279">
        <v>5</v>
      </c>
      <c r="BG55" s="303" t="s">
        <v>3811</v>
      </c>
      <c r="BH55" s="86" t="s">
        <v>3829</v>
      </c>
      <c r="BI55" s="285" t="s">
        <v>3829</v>
      </c>
      <c r="BJ55" s="285" t="s">
        <v>3830</v>
      </c>
      <c r="BK55" s="86" t="s">
        <v>3829</v>
      </c>
      <c r="BL55" s="432">
        <v>5</v>
      </c>
      <c r="BM55" s="432" t="s">
        <v>3811</v>
      </c>
      <c r="BN55" s="432" t="str">
        <f>INDEX(ID!$D:$D,MATCH('Org2567'!D55,ID!$A:$A,0))</f>
        <v>นาหมื่น</v>
      </c>
    </row>
    <row r="56" spans="1:66" x14ac:dyDescent="0.25">
      <c r="A56" s="272">
        <v>53</v>
      </c>
      <c r="B56" s="272">
        <v>1</v>
      </c>
      <c r="C56" s="82" t="s">
        <v>1083</v>
      </c>
      <c r="D56" s="272" t="s">
        <v>74</v>
      </c>
      <c r="E56" s="82" t="str">
        <f t="shared" si="0"/>
        <v>รพ.สันติสุข</v>
      </c>
      <c r="F56" s="90" t="s">
        <v>926</v>
      </c>
      <c r="G56" s="90" t="s">
        <v>927</v>
      </c>
      <c r="H56" s="90">
        <v>30</v>
      </c>
      <c r="I56" s="273">
        <v>10898</v>
      </c>
      <c r="J56" s="90">
        <v>5</v>
      </c>
      <c r="K56" s="93" t="s">
        <v>3703</v>
      </c>
      <c r="L56" s="83" t="s">
        <v>926</v>
      </c>
      <c r="M56" s="83" t="s">
        <v>927</v>
      </c>
      <c r="N56" s="84">
        <v>30</v>
      </c>
      <c r="O56" s="85">
        <v>10952</v>
      </c>
      <c r="P56" s="274">
        <v>5</v>
      </c>
      <c r="Q56" s="275" t="s">
        <v>3811</v>
      </c>
      <c r="R56" s="276" t="s">
        <v>926</v>
      </c>
      <c r="S56" s="277" t="s">
        <v>927</v>
      </c>
      <c r="T56" s="278">
        <v>30</v>
      </c>
      <c r="U56" s="88">
        <v>10952</v>
      </c>
      <c r="V56" s="54">
        <v>5</v>
      </c>
      <c r="W56" s="54" t="s">
        <v>3811</v>
      </c>
      <c r="X56" s="276" t="s">
        <v>926</v>
      </c>
      <c r="Y56" s="83" t="s">
        <v>927</v>
      </c>
      <c r="Z56" s="84">
        <v>30</v>
      </c>
      <c r="AA56" s="88">
        <v>10991</v>
      </c>
      <c r="AB56" s="279">
        <v>5</v>
      </c>
      <c r="AC56" s="280" t="s">
        <v>3811</v>
      </c>
      <c r="AD56" s="281" t="s">
        <v>926</v>
      </c>
      <c r="AE56" s="83" t="s">
        <v>927</v>
      </c>
      <c r="AF56" s="84">
        <v>20</v>
      </c>
      <c r="AG56" s="88">
        <v>10991</v>
      </c>
      <c r="AH56" s="279">
        <v>5</v>
      </c>
      <c r="AI56" s="286" t="s">
        <v>3811</v>
      </c>
      <c r="AJ56" s="281" t="s">
        <v>926</v>
      </c>
      <c r="AK56" s="83" t="s">
        <v>927</v>
      </c>
      <c r="AL56" s="84">
        <v>20</v>
      </c>
      <c r="AM56" s="88">
        <v>10991</v>
      </c>
      <c r="AN56" s="279">
        <v>5</v>
      </c>
      <c r="AO56" s="286" t="s">
        <v>3811</v>
      </c>
      <c r="AP56" s="281" t="s">
        <v>926</v>
      </c>
      <c r="AQ56" s="83" t="s">
        <v>927</v>
      </c>
      <c r="AR56" s="84">
        <v>20</v>
      </c>
      <c r="AS56" s="88">
        <v>10991</v>
      </c>
      <c r="AT56" s="279">
        <v>5</v>
      </c>
      <c r="AU56" s="280" t="s">
        <v>3811</v>
      </c>
      <c r="AV56" s="86" t="s">
        <v>926</v>
      </c>
      <c r="AW56" s="285" t="s">
        <v>927</v>
      </c>
      <c r="AX56" s="285">
        <v>20</v>
      </c>
      <c r="AY56" s="87">
        <v>10892</v>
      </c>
      <c r="AZ56" s="86">
        <v>5</v>
      </c>
      <c r="BA56" s="57" t="s">
        <v>3811</v>
      </c>
      <c r="BB56" s="301" t="s">
        <v>926</v>
      </c>
      <c r="BC56" s="83" t="s">
        <v>927</v>
      </c>
      <c r="BD56" s="84">
        <v>24</v>
      </c>
      <c r="BE56" s="282">
        <v>10892</v>
      </c>
      <c r="BF56" s="279">
        <v>5</v>
      </c>
      <c r="BG56" s="303" t="s">
        <v>3811</v>
      </c>
      <c r="BH56" s="86" t="s">
        <v>3829</v>
      </c>
      <c r="BI56" s="285" t="s">
        <v>3829</v>
      </c>
      <c r="BJ56" s="285" t="s">
        <v>3830</v>
      </c>
      <c r="BK56" s="86" t="s">
        <v>3829</v>
      </c>
      <c r="BL56" s="432">
        <v>5</v>
      </c>
      <c r="BM56" s="432" t="s">
        <v>3811</v>
      </c>
      <c r="BN56" s="432" t="str">
        <f>INDEX(ID!$D:$D,MATCH('Org2567'!D56,ID!$A:$A,0))</f>
        <v>สันติสุข</v>
      </c>
    </row>
    <row r="57" spans="1:66" x14ac:dyDescent="0.25">
      <c r="A57" s="272">
        <v>54</v>
      </c>
      <c r="B57" s="272">
        <v>1</v>
      </c>
      <c r="C57" s="82" t="s">
        <v>1083</v>
      </c>
      <c r="D57" s="272" t="s">
        <v>75</v>
      </c>
      <c r="E57" s="82" t="str">
        <f t="shared" si="0"/>
        <v>รพ.บ่อเกลือ</v>
      </c>
      <c r="F57" s="90" t="s">
        <v>926</v>
      </c>
      <c r="G57" s="90" t="s">
        <v>927</v>
      </c>
      <c r="H57" s="90">
        <v>20</v>
      </c>
      <c r="I57" s="273">
        <v>12029</v>
      </c>
      <c r="J57" s="90">
        <v>5</v>
      </c>
      <c r="K57" s="93" t="s">
        <v>3703</v>
      </c>
      <c r="L57" s="83" t="s">
        <v>926</v>
      </c>
      <c r="M57" s="83" t="s">
        <v>927</v>
      </c>
      <c r="N57" s="84">
        <v>20</v>
      </c>
      <c r="O57" s="85">
        <v>12050</v>
      </c>
      <c r="P57" s="274">
        <v>5</v>
      </c>
      <c r="Q57" s="275" t="s">
        <v>3811</v>
      </c>
      <c r="R57" s="276" t="s">
        <v>926</v>
      </c>
      <c r="S57" s="277" t="s">
        <v>927</v>
      </c>
      <c r="T57" s="278">
        <v>20</v>
      </c>
      <c r="U57" s="88">
        <v>12050</v>
      </c>
      <c r="V57" s="54">
        <v>5</v>
      </c>
      <c r="W57" s="54" t="s">
        <v>3811</v>
      </c>
      <c r="X57" s="276" t="s">
        <v>926</v>
      </c>
      <c r="Y57" s="83" t="s">
        <v>927</v>
      </c>
      <c r="Z57" s="84">
        <v>20</v>
      </c>
      <c r="AA57" s="88">
        <v>12203</v>
      </c>
      <c r="AB57" s="279">
        <v>5</v>
      </c>
      <c r="AC57" s="280" t="s">
        <v>3811</v>
      </c>
      <c r="AD57" s="281" t="s">
        <v>926</v>
      </c>
      <c r="AE57" s="83" t="s">
        <v>927</v>
      </c>
      <c r="AF57" s="84">
        <v>20</v>
      </c>
      <c r="AG57" s="88">
        <v>12203</v>
      </c>
      <c r="AH57" s="279">
        <v>5</v>
      </c>
      <c r="AI57" s="286" t="s">
        <v>3811</v>
      </c>
      <c r="AJ57" s="281" t="s">
        <v>926</v>
      </c>
      <c r="AK57" s="83" t="s">
        <v>927</v>
      </c>
      <c r="AL57" s="84">
        <v>20</v>
      </c>
      <c r="AM57" s="88">
        <v>12203</v>
      </c>
      <c r="AN57" s="279">
        <v>5</v>
      </c>
      <c r="AO57" s="286" t="s">
        <v>3811</v>
      </c>
      <c r="AP57" s="281" t="s">
        <v>926</v>
      </c>
      <c r="AQ57" s="83" t="s">
        <v>927</v>
      </c>
      <c r="AR57" s="84">
        <v>20</v>
      </c>
      <c r="AS57" s="88">
        <v>12203</v>
      </c>
      <c r="AT57" s="279">
        <v>5</v>
      </c>
      <c r="AU57" s="280" t="s">
        <v>3811</v>
      </c>
      <c r="AV57" s="86" t="s">
        <v>926</v>
      </c>
      <c r="AW57" s="285" t="s">
        <v>927</v>
      </c>
      <c r="AX57" s="285">
        <v>20</v>
      </c>
      <c r="AY57" s="87">
        <v>12149</v>
      </c>
      <c r="AZ57" s="86">
        <v>5</v>
      </c>
      <c r="BA57" s="57" t="s">
        <v>3811</v>
      </c>
      <c r="BB57" s="301" t="s">
        <v>926</v>
      </c>
      <c r="BC57" s="83" t="s">
        <v>927</v>
      </c>
      <c r="BD57" s="84">
        <v>20</v>
      </c>
      <c r="BE57" s="282">
        <v>12149</v>
      </c>
      <c r="BF57" s="279">
        <v>5</v>
      </c>
      <c r="BG57" s="303" t="s">
        <v>3811</v>
      </c>
      <c r="BH57" s="86" t="s">
        <v>3829</v>
      </c>
      <c r="BI57" s="285" t="s">
        <v>3829</v>
      </c>
      <c r="BJ57" s="285" t="s">
        <v>3829</v>
      </c>
      <c r="BK57" s="86" t="s">
        <v>3829</v>
      </c>
      <c r="BL57" s="432">
        <v>5</v>
      </c>
      <c r="BM57" s="432" t="s">
        <v>3811</v>
      </c>
      <c r="BN57" s="432" t="str">
        <f>INDEX(ID!$D:$D,MATCH('Org2567'!D57,ID!$A:$A,0))</f>
        <v>บ่อเกลือ</v>
      </c>
    </row>
    <row r="58" spans="1:66" x14ac:dyDescent="0.25">
      <c r="A58" s="272">
        <v>55</v>
      </c>
      <c r="B58" s="272">
        <v>1</v>
      </c>
      <c r="C58" s="82" t="s">
        <v>1083</v>
      </c>
      <c r="D58" s="272" t="s">
        <v>76</v>
      </c>
      <c r="E58" s="82" t="str">
        <f t="shared" si="0"/>
        <v>รพ.สองแคว</v>
      </c>
      <c r="F58" s="90" t="s">
        <v>926</v>
      </c>
      <c r="G58" s="90" t="s">
        <v>927</v>
      </c>
      <c r="H58" s="90">
        <v>30</v>
      </c>
      <c r="I58" s="273">
        <v>8499</v>
      </c>
      <c r="J58" s="90">
        <v>5</v>
      </c>
      <c r="K58" s="93" t="s">
        <v>3703</v>
      </c>
      <c r="L58" s="83" t="s">
        <v>926</v>
      </c>
      <c r="M58" s="83" t="s">
        <v>927</v>
      </c>
      <c r="N58" s="84">
        <v>30</v>
      </c>
      <c r="O58" s="85">
        <v>8597</v>
      </c>
      <c r="P58" s="274">
        <v>5</v>
      </c>
      <c r="Q58" s="275" t="s">
        <v>3811</v>
      </c>
      <c r="R58" s="276" t="s">
        <v>926</v>
      </c>
      <c r="S58" s="277" t="s">
        <v>927</v>
      </c>
      <c r="T58" s="278">
        <v>0</v>
      </c>
      <c r="U58" s="88">
        <v>8597</v>
      </c>
      <c r="V58" s="54">
        <v>5</v>
      </c>
      <c r="W58" s="54" t="s">
        <v>3811</v>
      </c>
      <c r="X58" s="276" t="s">
        <v>926</v>
      </c>
      <c r="Y58" s="83" t="s">
        <v>927</v>
      </c>
      <c r="Z58" s="84">
        <v>0</v>
      </c>
      <c r="AA58" s="88">
        <v>8844</v>
      </c>
      <c r="AB58" s="279">
        <v>5</v>
      </c>
      <c r="AC58" s="280" t="s">
        <v>3811</v>
      </c>
      <c r="AD58" s="281" t="s">
        <v>926</v>
      </c>
      <c r="AE58" s="83" t="s">
        <v>927</v>
      </c>
      <c r="AF58" s="84">
        <v>15</v>
      </c>
      <c r="AG58" s="88">
        <v>8844</v>
      </c>
      <c r="AH58" s="279">
        <v>5</v>
      </c>
      <c r="AI58" s="286" t="s">
        <v>3811</v>
      </c>
      <c r="AJ58" s="281" t="s">
        <v>926</v>
      </c>
      <c r="AK58" s="83" t="s">
        <v>927</v>
      </c>
      <c r="AL58" s="84">
        <v>15</v>
      </c>
      <c r="AM58" s="88">
        <v>8844</v>
      </c>
      <c r="AN58" s="279">
        <v>5</v>
      </c>
      <c r="AO58" s="286" t="s">
        <v>3811</v>
      </c>
      <c r="AP58" s="281" t="s">
        <v>926</v>
      </c>
      <c r="AQ58" s="83" t="s">
        <v>927</v>
      </c>
      <c r="AR58" s="84">
        <v>15</v>
      </c>
      <c r="AS58" s="88">
        <v>8844</v>
      </c>
      <c r="AT58" s="279">
        <v>5</v>
      </c>
      <c r="AU58" s="280" t="s">
        <v>3811</v>
      </c>
      <c r="AV58" s="86" t="s">
        <v>926</v>
      </c>
      <c r="AW58" s="285" t="s">
        <v>927</v>
      </c>
      <c r="AX58" s="285">
        <v>15</v>
      </c>
      <c r="AY58" s="87">
        <v>8801</v>
      </c>
      <c r="AZ58" s="86">
        <v>5</v>
      </c>
      <c r="BA58" s="57" t="s">
        <v>3811</v>
      </c>
      <c r="BB58" s="301" t="s">
        <v>926</v>
      </c>
      <c r="BC58" s="83" t="s">
        <v>927</v>
      </c>
      <c r="BD58" s="84">
        <v>15</v>
      </c>
      <c r="BE58" s="282">
        <v>8801</v>
      </c>
      <c r="BF58" s="279">
        <v>5</v>
      </c>
      <c r="BG58" s="303" t="s">
        <v>3811</v>
      </c>
      <c r="BH58" s="86" t="s">
        <v>3829</v>
      </c>
      <c r="BI58" s="285" t="s">
        <v>3829</v>
      </c>
      <c r="BJ58" s="285" t="s">
        <v>3829</v>
      </c>
      <c r="BK58" s="86" t="s">
        <v>3829</v>
      </c>
      <c r="BL58" s="432">
        <v>5</v>
      </c>
      <c r="BM58" s="432" t="s">
        <v>3811</v>
      </c>
      <c r="BN58" s="432" t="str">
        <f>INDEX(ID!$D:$D,MATCH('Org2567'!D58,ID!$A:$A,0))</f>
        <v>สองแคว</v>
      </c>
    </row>
    <row r="59" spans="1:66" x14ac:dyDescent="0.25">
      <c r="A59" s="272">
        <v>56</v>
      </c>
      <c r="B59" s="272">
        <v>1</v>
      </c>
      <c r="C59" s="82" t="s">
        <v>1083</v>
      </c>
      <c r="D59" s="272" t="s">
        <v>77</v>
      </c>
      <c r="E59" s="82" t="str">
        <f t="shared" si="0"/>
        <v>รพ.สมเด็จพระยุพราชปัว</v>
      </c>
      <c r="F59" s="90" t="s">
        <v>926</v>
      </c>
      <c r="G59" s="90" t="s">
        <v>952</v>
      </c>
      <c r="H59" s="90">
        <v>117</v>
      </c>
      <c r="I59" s="273">
        <v>43422</v>
      </c>
      <c r="J59" s="90">
        <v>13</v>
      </c>
      <c r="K59" s="93" t="s">
        <v>3781</v>
      </c>
      <c r="L59" s="83" t="s">
        <v>926</v>
      </c>
      <c r="M59" s="83" t="s">
        <v>952</v>
      </c>
      <c r="N59" s="84">
        <v>117</v>
      </c>
      <c r="O59" s="85">
        <v>43388</v>
      </c>
      <c r="P59" s="274">
        <v>13</v>
      </c>
      <c r="Q59" s="275" t="s">
        <v>3813</v>
      </c>
      <c r="R59" s="276" t="s">
        <v>926</v>
      </c>
      <c r="S59" s="277" t="s">
        <v>952</v>
      </c>
      <c r="T59" s="278">
        <v>125</v>
      </c>
      <c r="U59" s="88">
        <v>43388</v>
      </c>
      <c r="V59" s="54">
        <v>13</v>
      </c>
      <c r="W59" s="54" t="s">
        <v>3813</v>
      </c>
      <c r="X59" s="276" t="s">
        <v>926</v>
      </c>
      <c r="Y59" s="83" t="s">
        <v>952</v>
      </c>
      <c r="Z59" s="84">
        <v>125</v>
      </c>
      <c r="AA59" s="88">
        <v>43546</v>
      </c>
      <c r="AB59" s="279">
        <v>13</v>
      </c>
      <c r="AC59" s="280" t="s">
        <v>3813</v>
      </c>
      <c r="AD59" s="281" t="s">
        <v>926</v>
      </c>
      <c r="AE59" s="83" t="s">
        <v>952</v>
      </c>
      <c r="AF59" s="84">
        <v>120</v>
      </c>
      <c r="AG59" s="88">
        <v>43546</v>
      </c>
      <c r="AH59" s="279">
        <v>13</v>
      </c>
      <c r="AI59" s="286" t="s">
        <v>3813</v>
      </c>
      <c r="AJ59" s="281" t="s">
        <v>926</v>
      </c>
      <c r="AK59" s="83" t="s">
        <v>952</v>
      </c>
      <c r="AL59" s="84">
        <v>120</v>
      </c>
      <c r="AM59" s="88">
        <v>43546</v>
      </c>
      <c r="AN59" s="279">
        <v>13</v>
      </c>
      <c r="AO59" s="286" t="s">
        <v>3813</v>
      </c>
      <c r="AP59" s="281" t="s">
        <v>926</v>
      </c>
      <c r="AQ59" s="83" t="s">
        <v>952</v>
      </c>
      <c r="AR59" s="84">
        <v>120</v>
      </c>
      <c r="AS59" s="88">
        <v>43546</v>
      </c>
      <c r="AT59" s="279">
        <v>13</v>
      </c>
      <c r="AU59" s="280" t="s">
        <v>3813</v>
      </c>
      <c r="AV59" s="86" t="s">
        <v>926</v>
      </c>
      <c r="AW59" s="285" t="s">
        <v>952</v>
      </c>
      <c r="AX59" s="285">
        <v>120</v>
      </c>
      <c r="AY59" s="87">
        <v>43014</v>
      </c>
      <c r="AZ59" s="86">
        <v>13</v>
      </c>
      <c r="BA59" s="57" t="s">
        <v>3813</v>
      </c>
      <c r="BB59" s="301" t="s">
        <v>926</v>
      </c>
      <c r="BC59" s="83" t="s">
        <v>952</v>
      </c>
      <c r="BD59" s="84">
        <v>120</v>
      </c>
      <c r="BE59" s="282">
        <v>43014</v>
      </c>
      <c r="BF59" s="279">
        <v>13</v>
      </c>
      <c r="BG59" s="303" t="s">
        <v>3813</v>
      </c>
      <c r="BH59" s="86" t="s">
        <v>3829</v>
      </c>
      <c r="BI59" s="285" t="s">
        <v>3829</v>
      </c>
      <c r="BJ59" s="285" t="s">
        <v>3829</v>
      </c>
      <c r="BK59" s="86" t="s">
        <v>3829</v>
      </c>
      <c r="BL59" s="432">
        <v>13</v>
      </c>
      <c r="BM59" s="432" t="s">
        <v>3813</v>
      </c>
      <c r="BN59" s="432" t="str">
        <f>INDEX(ID!$D:$D,MATCH('Org2567'!D59,ID!$A:$A,0))</f>
        <v>สมเด็จพระยุพราชปัว</v>
      </c>
    </row>
    <row r="60" spans="1:66" x14ac:dyDescent="0.25">
      <c r="A60" s="272">
        <v>57</v>
      </c>
      <c r="B60" s="272">
        <v>1</v>
      </c>
      <c r="C60" s="82" t="s">
        <v>1083</v>
      </c>
      <c r="D60" s="272" t="s">
        <v>78</v>
      </c>
      <c r="E60" s="82" t="str">
        <f t="shared" si="0"/>
        <v>รพ.เฉลิมพระเกียรติ(น่าน)</v>
      </c>
      <c r="F60" s="90" t="s">
        <v>926</v>
      </c>
      <c r="G60" s="90" t="s">
        <v>927</v>
      </c>
      <c r="H60" s="90">
        <v>30</v>
      </c>
      <c r="I60" s="273">
        <v>8237</v>
      </c>
      <c r="J60" s="90">
        <v>5</v>
      </c>
      <c r="K60" s="93" t="s">
        <v>3703</v>
      </c>
      <c r="L60" s="83" t="s">
        <v>926</v>
      </c>
      <c r="M60" s="83" t="s">
        <v>927</v>
      </c>
      <c r="N60" s="84">
        <v>31</v>
      </c>
      <c r="O60" s="85">
        <v>8273</v>
      </c>
      <c r="P60" s="274">
        <v>5</v>
      </c>
      <c r="Q60" s="275" t="s">
        <v>3811</v>
      </c>
      <c r="R60" s="276" t="s">
        <v>926</v>
      </c>
      <c r="S60" s="277" t="s">
        <v>927</v>
      </c>
      <c r="T60" s="278">
        <v>34</v>
      </c>
      <c r="U60" s="88">
        <v>8273</v>
      </c>
      <c r="V60" s="54">
        <v>5</v>
      </c>
      <c r="W60" s="54" t="s">
        <v>3811</v>
      </c>
      <c r="X60" s="276" t="s">
        <v>926</v>
      </c>
      <c r="Y60" s="83" t="s">
        <v>927</v>
      </c>
      <c r="Z60" s="84">
        <v>34</v>
      </c>
      <c r="AA60" s="88">
        <v>8227</v>
      </c>
      <c r="AB60" s="279">
        <v>5</v>
      </c>
      <c r="AC60" s="280" t="s">
        <v>3811</v>
      </c>
      <c r="AD60" s="281" t="s">
        <v>926</v>
      </c>
      <c r="AE60" s="83" t="s">
        <v>927</v>
      </c>
      <c r="AF60" s="84">
        <v>33</v>
      </c>
      <c r="AG60" s="88">
        <v>8227</v>
      </c>
      <c r="AH60" s="279">
        <v>5</v>
      </c>
      <c r="AI60" s="286" t="s">
        <v>3811</v>
      </c>
      <c r="AJ60" s="281" t="s">
        <v>926</v>
      </c>
      <c r="AK60" s="83" t="s">
        <v>927</v>
      </c>
      <c r="AL60" s="84">
        <v>33</v>
      </c>
      <c r="AM60" s="88">
        <v>8227</v>
      </c>
      <c r="AN60" s="279">
        <v>5</v>
      </c>
      <c r="AO60" s="286" t="s">
        <v>3811</v>
      </c>
      <c r="AP60" s="281" t="s">
        <v>926</v>
      </c>
      <c r="AQ60" s="83" t="s">
        <v>927</v>
      </c>
      <c r="AR60" s="84">
        <v>33</v>
      </c>
      <c r="AS60" s="88">
        <v>8227</v>
      </c>
      <c r="AT60" s="279">
        <v>5</v>
      </c>
      <c r="AU60" s="280" t="s">
        <v>3811</v>
      </c>
      <c r="AV60" s="86" t="s">
        <v>926</v>
      </c>
      <c r="AW60" s="285" t="s">
        <v>927</v>
      </c>
      <c r="AX60" s="285">
        <v>33</v>
      </c>
      <c r="AY60" s="87">
        <v>8195</v>
      </c>
      <c r="AZ60" s="86">
        <v>5</v>
      </c>
      <c r="BA60" s="57" t="s">
        <v>3811</v>
      </c>
      <c r="BB60" s="301" t="s">
        <v>926</v>
      </c>
      <c r="BC60" s="83" t="s">
        <v>927</v>
      </c>
      <c r="BD60" s="84">
        <v>34</v>
      </c>
      <c r="BE60" s="282">
        <v>8195</v>
      </c>
      <c r="BF60" s="279">
        <v>5</v>
      </c>
      <c r="BG60" s="303" t="s">
        <v>3811</v>
      </c>
      <c r="BH60" s="86" t="s">
        <v>3829</v>
      </c>
      <c r="BI60" s="285" t="s">
        <v>3829</v>
      </c>
      <c r="BJ60" s="285" t="s">
        <v>3830</v>
      </c>
      <c r="BK60" s="86" t="s">
        <v>3829</v>
      </c>
      <c r="BL60" s="432">
        <v>5</v>
      </c>
      <c r="BM60" s="432" t="s">
        <v>3811</v>
      </c>
      <c r="BN60" s="432" t="str">
        <f>INDEX(ID!$D:$D,MATCH('Org2567'!D60,ID!$A:$A,0))</f>
        <v>เฉลิมพระเกียรติ(น่าน)</v>
      </c>
    </row>
    <row r="61" spans="1:66" x14ac:dyDescent="0.25">
      <c r="A61" s="272">
        <v>58</v>
      </c>
      <c r="B61" s="272">
        <v>1</v>
      </c>
      <c r="C61" s="82" t="s">
        <v>1083</v>
      </c>
      <c r="D61" s="272" t="s">
        <v>79</v>
      </c>
      <c r="E61" s="82" t="str">
        <f t="shared" si="0"/>
        <v>รพ.ภูเพียง</v>
      </c>
      <c r="F61" s="90" t="s">
        <v>926</v>
      </c>
      <c r="G61" s="90" t="s">
        <v>989</v>
      </c>
      <c r="H61" s="90">
        <v>0</v>
      </c>
      <c r="I61" s="273">
        <v>15132</v>
      </c>
      <c r="J61" s="90">
        <v>3</v>
      </c>
      <c r="K61" s="93" t="s">
        <v>3705</v>
      </c>
      <c r="L61" s="83" t="s">
        <v>926</v>
      </c>
      <c r="M61" s="83" t="s">
        <v>989</v>
      </c>
      <c r="N61" s="84">
        <v>0</v>
      </c>
      <c r="O61" s="85">
        <v>15122</v>
      </c>
      <c r="P61" s="274">
        <v>3</v>
      </c>
      <c r="Q61" s="275" t="s">
        <v>3819</v>
      </c>
      <c r="R61" s="276" t="s">
        <v>926</v>
      </c>
      <c r="S61" s="277" t="s">
        <v>989</v>
      </c>
      <c r="T61" s="278">
        <v>0</v>
      </c>
      <c r="U61" s="88">
        <v>15122</v>
      </c>
      <c r="V61" s="54">
        <v>3</v>
      </c>
      <c r="W61" s="54" t="s">
        <v>3819</v>
      </c>
      <c r="X61" s="276" t="s">
        <v>926</v>
      </c>
      <c r="Y61" s="83" t="s">
        <v>989</v>
      </c>
      <c r="Z61" s="84">
        <v>0</v>
      </c>
      <c r="AA61" s="88">
        <v>15262</v>
      </c>
      <c r="AB61" s="279">
        <v>3</v>
      </c>
      <c r="AC61" s="280" t="s">
        <v>3819</v>
      </c>
      <c r="AD61" s="281" t="s">
        <v>926</v>
      </c>
      <c r="AE61" s="83" t="s">
        <v>989</v>
      </c>
      <c r="AF61" s="84">
        <v>0</v>
      </c>
      <c r="AG61" s="88">
        <v>15262</v>
      </c>
      <c r="AH61" s="279">
        <v>3</v>
      </c>
      <c r="AI61" s="286" t="s">
        <v>3819</v>
      </c>
      <c r="AJ61" s="281" t="s">
        <v>926</v>
      </c>
      <c r="AK61" s="83" t="s">
        <v>989</v>
      </c>
      <c r="AL61" s="84">
        <v>0</v>
      </c>
      <c r="AM61" s="88">
        <v>15262</v>
      </c>
      <c r="AN61" s="279">
        <v>3</v>
      </c>
      <c r="AO61" s="286" t="s">
        <v>3819</v>
      </c>
      <c r="AP61" s="281" t="s">
        <v>926</v>
      </c>
      <c r="AQ61" s="83" t="s">
        <v>989</v>
      </c>
      <c r="AR61" s="84">
        <v>0</v>
      </c>
      <c r="AS61" s="88">
        <v>15262</v>
      </c>
      <c r="AT61" s="279">
        <v>3</v>
      </c>
      <c r="AU61" s="280" t="s">
        <v>3819</v>
      </c>
      <c r="AV61" s="86" t="s">
        <v>926</v>
      </c>
      <c r="AW61" s="285" t="s">
        <v>989</v>
      </c>
      <c r="AX61" s="285">
        <v>0</v>
      </c>
      <c r="AY61" s="87">
        <v>15075</v>
      </c>
      <c r="AZ61" s="86">
        <v>3</v>
      </c>
      <c r="BA61" s="57" t="s">
        <v>3819</v>
      </c>
      <c r="BB61" s="301" t="s">
        <v>926</v>
      </c>
      <c r="BC61" s="83" t="s">
        <v>927</v>
      </c>
      <c r="BD61" s="84">
        <v>20</v>
      </c>
      <c r="BE61" s="282">
        <v>15075</v>
      </c>
      <c r="BF61" s="279">
        <v>5</v>
      </c>
      <c r="BG61" s="303" t="s">
        <v>3811</v>
      </c>
      <c r="BH61" s="86" t="s">
        <v>3829</v>
      </c>
      <c r="BI61" s="285" t="s">
        <v>3830</v>
      </c>
      <c r="BJ61" s="285" t="s">
        <v>3830</v>
      </c>
      <c r="BK61" s="86" t="s">
        <v>3830</v>
      </c>
      <c r="BL61" s="432">
        <v>5</v>
      </c>
      <c r="BM61" s="432" t="s">
        <v>3811</v>
      </c>
      <c r="BN61" s="432" t="str">
        <f>INDEX(ID!$D:$D,MATCH('Org2567'!D61,ID!$A:$A,0))</f>
        <v>ภูเพียง</v>
      </c>
    </row>
    <row r="62" spans="1:66" x14ac:dyDescent="0.25">
      <c r="A62" s="272">
        <v>59</v>
      </c>
      <c r="B62" s="272">
        <v>1</v>
      </c>
      <c r="C62" s="82" t="s">
        <v>1129</v>
      </c>
      <c r="D62" s="272" t="s">
        <v>80</v>
      </c>
      <c r="E62" s="82" t="str">
        <f t="shared" si="0"/>
        <v>รพ.พะเยา</v>
      </c>
      <c r="F62" s="90" t="s">
        <v>922</v>
      </c>
      <c r="G62" s="90" t="s">
        <v>918</v>
      </c>
      <c r="H62" s="90">
        <v>399</v>
      </c>
      <c r="I62" s="273">
        <v>77227</v>
      </c>
      <c r="J62" s="90">
        <v>16</v>
      </c>
      <c r="K62" s="93" t="s">
        <v>3748</v>
      </c>
      <c r="L62" s="83" t="s">
        <v>922</v>
      </c>
      <c r="M62" s="83" t="s">
        <v>918</v>
      </c>
      <c r="N62" s="84">
        <v>400</v>
      </c>
      <c r="O62" s="85">
        <v>77042</v>
      </c>
      <c r="P62" s="274">
        <v>16</v>
      </c>
      <c r="Q62" s="275" t="s">
        <v>3818</v>
      </c>
      <c r="R62" s="276" t="s">
        <v>922</v>
      </c>
      <c r="S62" s="277" t="s">
        <v>918</v>
      </c>
      <c r="T62" s="278">
        <v>400</v>
      </c>
      <c r="U62" s="88">
        <v>77042</v>
      </c>
      <c r="V62" s="54">
        <v>16</v>
      </c>
      <c r="W62" s="54" t="s">
        <v>3818</v>
      </c>
      <c r="X62" s="276" t="s">
        <v>922</v>
      </c>
      <c r="Y62" s="83" t="s">
        <v>918</v>
      </c>
      <c r="Z62" s="84">
        <v>400</v>
      </c>
      <c r="AA62" s="88">
        <v>76754</v>
      </c>
      <c r="AB62" s="279">
        <v>16</v>
      </c>
      <c r="AC62" s="280" t="s">
        <v>3818</v>
      </c>
      <c r="AD62" s="281" t="s">
        <v>922</v>
      </c>
      <c r="AE62" s="83" t="s">
        <v>918</v>
      </c>
      <c r="AF62" s="84">
        <v>400</v>
      </c>
      <c r="AG62" s="88">
        <v>76754</v>
      </c>
      <c r="AH62" s="279">
        <v>16</v>
      </c>
      <c r="AI62" s="286" t="s">
        <v>3818</v>
      </c>
      <c r="AJ62" s="281" t="s">
        <v>922</v>
      </c>
      <c r="AK62" s="83" t="s">
        <v>918</v>
      </c>
      <c r="AL62" s="84">
        <v>400</v>
      </c>
      <c r="AM62" s="88">
        <v>76754</v>
      </c>
      <c r="AN62" s="279">
        <v>16</v>
      </c>
      <c r="AO62" s="286" t="s">
        <v>3818</v>
      </c>
      <c r="AP62" s="281" t="s">
        <v>922</v>
      </c>
      <c r="AQ62" s="83" t="s">
        <v>918</v>
      </c>
      <c r="AR62" s="84">
        <v>400</v>
      </c>
      <c r="AS62" s="88">
        <v>76754</v>
      </c>
      <c r="AT62" s="279">
        <v>16</v>
      </c>
      <c r="AU62" s="280" t="s">
        <v>3818</v>
      </c>
      <c r="AV62" s="86" t="s">
        <v>922</v>
      </c>
      <c r="AW62" s="285" t="s">
        <v>918</v>
      </c>
      <c r="AX62" s="285">
        <v>400</v>
      </c>
      <c r="AY62" s="87">
        <v>75883</v>
      </c>
      <c r="AZ62" s="86">
        <v>16</v>
      </c>
      <c r="BA62" s="57" t="s">
        <v>3818</v>
      </c>
      <c r="BB62" s="301" t="s">
        <v>922</v>
      </c>
      <c r="BC62" s="83" t="s">
        <v>918</v>
      </c>
      <c r="BD62" s="84">
        <v>400</v>
      </c>
      <c r="BE62" s="282">
        <v>75883</v>
      </c>
      <c r="BF62" s="279">
        <v>16</v>
      </c>
      <c r="BG62" s="303" t="s">
        <v>3818</v>
      </c>
      <c r="BH62" s="86" t="s">
        <v>3829</v>
      </c>
      <c r="BI62" s="285" t="s">
        <v>3829</v>
      </c>
      <c r="BJ62" s="285" t="s">
        <v>3829</v>
      </c>
      <c r="BK62" s="86" t="s">
        <v>3829</v>
      </c>
      <c r="BL62" s="432">
        <v>16</v>
      </c>
      <c r="BM62" s="432" t="s">
        <v>3818</v>
      </c>
      <c r="BN62" s="432" t="str">
        <f>INDEX(ID!$D:$D,MATCH('Org2567'!D62,ID!$A:$A,0))</f>
        <v>พะเยา</v>
      </c>
    </row>
    <row r="63" spans="1:66" x14ac:dyDescent="0.25">
      <c r="A63" s="272">
        <v>60</v>
      </c>
      <c r="B63" s="272">
        <v>1</v>
      </c>
      <c r="C63" s="82" t="s">
        <v>1129</v>
      </c>
      <c r="D63" s="272" t="s">
        <v>81</v>
      </c>
      <c r="E63" s="82" t="str">
        <f t="shared" si="0"/>
        <v>รพ.เชียงคำ</v>
      </c>
      <c r="F63" s="90" t="s">
        <v>922</v>
      </c>
      <c r="G63" s="90" t="s">
        <v>924</v>
      </c>
      <c r="H63" s="90">
        <v>229</v>
      </c>
      <c r="I63" s="273">
        <v>54900</v>
      </c>
      <c r="J63" s="90">
        <v>15</v>
      </c>
      <c r="K63" s="93" t="s">
        <v>3775</v>
      </c>
      <c r="L63" s="83" t="s">
        <v>922</v>
      </c>
      <c r="M63" s="83" t="s">
        <v>924</v>
      </c>
      <c r="N63" s="84">
        <v>229</v>
      </c>
      <c r="O63" s="85">
        <v>54778</v>
      </c>
      <c r="P63" s="274">
        <v>15</v>
      </c>
      <c r="Q63" s="275" t="s">
        <v>3812</v>
      </c>
      <c r="R63" s="276" t="s">
        <v>922</v>
      </c>
      <c r="S63" s="277" t="s">
        <v>924</v>
      </c>
      <c r="T63" s="278">
        <v>241</v>
      </c>
      <c r="U63" s="88">
        <v>54778</v>
      </c>
      <c r="V63" s="54">
        <v>15</v>
      </c>
      <c r="W63" s="54" t="s">
        <v>3812</v>
      </c>
      <c r="X63" s="276" t="s">
        <v>922</v>
      </c>
      <c r="Y63" s="83" t="s">
        <v>924</v>
      </c>
      <c r="Z63" s="84">
        <v>241</v>
      </c>
      <c r="AA63" s="88">
        <v>54656</v>
      </c>
      <c r="AB63" s="279">
        <v>15</v>
      </c>
      <c r="AC63" s="280" t="s">
        <v>3812</v>
      </c>
      <c r="AD63" s="281" t="s">
        <v>922</v>
      </c>
      <c r="AE63" s="83" t="s">
        <v>924</v>
      </c>
      <c r="AF63" s="84">
        <v>231</v>
      </c>
      <c r="AG63" s="88">
        <v>54656</v>
      </c>
      <c r="AH63" s="279">
        <v>15</v>
      </c>
      <c r="AI63" s="286" t="s">
        <v>3812</v>
      </c>
      <c r="AJ63" s="281" t="s">
        <v>922</v>
      </c>
      <c r="AK63" s="83" t="s">
        <v>924</v>
      </c>
      <c r="AL63" s="84">
        <v>231</v>
      </c>
      <c r="AM63" s="88">
        <v>54656</v>
      </c>
      <c r="AN63" s="279">
        <v>15</v>
      </c>
      <c r="AO63" s="286" t="s">
        <v>3812</v>
      </c>
      <c r="AP63" s="281" t="s">
        <v>922</v>
      </c>
      <c r="AQ63" s="83" t="s">
        <v>924</v>
      </c>
      <c r="AR63" s="84">
        <v>231</v>
      </c>
      <c r="AS63" s="88">
        <v>54656</v>
      </c>
      <c r="AT63" s="279">
        <v>15</v>
      </c>
      <c r="AU63" s="280" t="s">
        <v>3812</v>
      </c>
      <c r="AV63" s="86" t="s">
        <v>922</v>
      </c>
      <c r="AW63" s="285" t="s">
        <v>924</v>
      </c>
      <c r="AX63" s="285">
        <v>231</v>
      </c>
      <c r="AY63" s="87">
        <v>53739</v>
      </c>
      <c r="AZ63" s="86">
        <v>15</v>
      </c>
      <c r="BA63" s="57" t="s">
        <v>3812</v>
      </c>
      <c r="BB63" s="301" t="s">
        <v>922</v>
      </c>
      <c r="BC63" s="83" t="s">
        <v>924</v>
      </c>
      <c r="BD63" s="84">
        <v>231</v>
      </c>
      <c r="BE63" s="282">
        <v>53739</v>
      </c>
      <c r="BF63" s="279">
        <v>15</v>
      </c>
      <c r="BG63" s="303" t="s">
        <v>3812</v>
      </c>
      <c r="BH63" s="86" t="s">
        <v>3829</v>
      </c>
      <c r="BI63" s="285" t="s">
        <v>3829</v>
      </c>
      <c r="BJ63" s="285" t="s">
        <v>3829</v>
      </c>
      <c r="BK63" s="86" t="s">
        <v>3829</v>
      </c>
      <c r="BL63" s="432">
        <v>15</v>
      </c>
      <c r="BM63" s="432" t="s">
        <v>3812</v>
      </c>
      <c r="BN63" s="432" t="str">
        <f>INDEX(ID!$D:$D,MATCH('Org2567'!D63,ID!$A:$A,0))</f>
        <v>เชียงคำ</v>
      </c>
    </row>
    <row r="64" spans="1:66" x14ac:dyDescent="0.25">
      <c r="A64" s="272">
        <v>61</v>
      </c>
      <c r="B64" s="272">
        <v>1</v>
      </c>
      <c r="C64" s="82" t="s">
        <v>1129</v>
      </c>
      <c r="D64" s="272" t="s">
        <v>82</v>
      </c>
      <c r="E64" s="82" t="str">
        <f t="shared" si="0"/>
        <v>รพ.จุน</v>
      </c>
      <c r="F64" s="90" t="s">
        <v>926</v>
      </c>
      <c r="G64" s="90" t="s">
        <v>927</v>
      </c>
      <c r="H64" s="90">
        <v>52</v>
      </c>
      <c r="I64" s="273">
        <v>36048</v>
      </c>
      <c r="J64" s="90">
        <v>6</v>
      </c>
      <c r="K64" s="93" t="s">
        <v>3783</v>
      </c>
      <c r="L64" s="83" t="s">
        <v>926</v>
      </c>
      <c r="M64" s="83" t="s">
        <v>927</v>
      </c>
      <c r="N64" s="84">
        <v>52</v>
      </c>
      <c r="O64" s="85">
        <v>36035</v>
      </c>
      <c r="P64" s="274">
        <v>6</v>
      </c>
      <c r="Q64" s="275" t="s">
        <v>3809</v>
      </c>
      <c r="R64" s="276" t="s">
        <v>926</v>
      </c>
      <c r="S64" s="277" t="s">
        <v>927</v>
      </c>
      <c r="T64" s="278">
        <v>52</v>
      </c>
      <c r="U64" s="88">
        <v>36035</v>
      </c>
      <c r="V64" s="54">
        <v>6</v>
      </c>
      <c r="W64" s="54" t="s">
        <v>3809</v>
      </c>
      <c r="X64" s="276" t="s">
        <v>926</v>
      </c>
      <c r="Y64" s="83" t="s">
        <v>927</v>
      </c>
      <c r="Z64" s="84">
        <v>52</v>
      </c>
      <c r="AA64" s="88">
        <v>35955</v>
      </c>
      <c r="AB64" s="279">
        <v>6</v>
      </c>
      <c r="AC64" s="280" t="s">
        <v>3809</v>
      </c>
      <c r="AD64" s="281" t="s">
        <v>926</v>
      </c>
      <c r="AE64" s="83" t="s">
        <v>927</v>
      </c>
      <c r="AF64" s="84">
        <v>52</v>
      </c>
      <c r="AG64" s="88">
        <v>35955</v>
      </c>
      <c r="AH64" s="279">
        <v>6</v>
      </c>
      <c r="AI64" s="286" t="s">
        <v>3809</v>
      </c>
      <c r="AJ64" s="281" t="s">
        <v>926</v>
      </c>
      <c r="AK64" s="83" t="s">
        <v>927</v>
      </c>
      <c r="AL64" s="84">
        <v>52</v>
      </c>
      <c r="AM64" s="88">
        <v>35955</v>
      </c>
      <c r="AN64" s="279">
        <v>6</v>
      </c>
      <c r="AO64" s="286" t="s">
        <v>3809</v>
      </c>
      <c r="AP64" s="281" t="s">
        <v>926</v>
      </c>
      <c r="AQ64" s="83" t="s">
        <v>927</v>
      </c>
      <c r="AR64" s="84">
        <v>52</v>
      </c>
      <c r="AS64" s="88">
        <v>35955</v>
      </c>
      <c r="AT64" s="279">
        <v>6</v>
      </c>
      <c r="AU64" s="280" t="s">
        <v>3809</v>
      </c>
      <c r="AV64" s="86" t="s">
        <v>926</v>
      </c>
      <c r="AW64" s="285" t="s">
        <v>927</v>
      </c>
      <c r="AX64" s="285">
        <v>52</v>
      </c>
      <c r="AY64" s="87">
        <v>35350</v>
      </c>
      <c r="AZ64" s="86">
        <v>6</v>
      </c>
      <c r="BA64" s="57" t="s">
        <v>3809</v>
      </c>
      <c r="BB64" s="301" t="s">
        <v>926</v>
      </c>
      <c r="BC64" s="83" t="s">
        <v>927</v>
      </c>
      <c r="BD64" s="84">
        <v>52</v>
      </c>
      <c r="BE64" s="282">
        <v>35350</v>
      </c>
      <c r="BF64" s="279">
        <v>6</v>
      </c>
      <c r="BG64" s="303" t="s">
        <v>3809</v>
      </c>
      <c r="BH64" s="86" t="s">
        <v>3829</v>
      </c>
      <c r="BI64" s="285" t="s">
        <v>3829</v>
      </c>
      <c r="BJ64" s="285" t="s">
        <v>3829</v>
      </c>
      <c r="BK64" s="86" t="s">
        <v>3829</v>
      </c>
      <c r="BL64" s="432">
        <v>6</v>
      </c>
      <c r="BM64" s="432" t="s">
        <v>3809</v>
      </c>
      <c r="BN64" s="432" t="str">
        <f>INDEX(ID!$D:$D,MATCH('Org2567'!D64,ID!$A:$A,0))</f>
        <v>จุน</v>
      </c>
    </row>
    <row r="65" spans="1:66" x14ac:dyDescent="0.25">
      <c r="A65" s="272">
        <v>62</v>
      </c>
      <c r="B65" s="272">
        <v>1</v>
      </c>
      <c r="C65" s="82" t="s">
        <v>1129</v>
      </c>
      <c r="D65" s="272" t="s">
        <v>83</v>
      </c>
      <c r="E65" s="82" t="str">
        <f t="shared" si="0"/>
        <v>รพ.เชียงม่วน</v>
      </c>
      <c r="F65" s="90" t="s">
        <v>926</v>
      </c>
      <c r="G65" s="90" t="s">
        <v>927</v>
      </c>
      <c r="H65" s="90">
        <v>31</v>
      </c>
      <c r="I65" s="273">
        <v>12958</v>
      </c>
      <c r="J65" s="90">
        <v>5</v>
      </c>
      <c r="K65" s="93" t="s">
        <v>3703</v>
      </c>
      <c r="L65" s="83" t="s">
        <v>926</v>
      </c>
      <c r="M65" s="83" t="s">
        <v>927</v>
      </c>
      <c r="N65" s="84">
        <v>30</v>
      </c>
      <c r="O65" s="85">
        <v>12870</v>
      </c>
      <c r="P65" s="274">
        <v>5</v>
      </c>
      <c r="Q65" s="275" t="s">
        <v>3811</v>
      </c>
      <c r="R65" s="276" t="s">
        <v>926</v>
      </c>
      <c r="S65" s="277" t="s">
        <v>927</v>
      </c>
      <c r="T65" s="278">
        <v>30</v>
      </c>
      <c r="U65" s="88">
        <v>12870</v>
      </c>
      <c r="V65" s="54">
        <v>5</v>
      </c>
      <c r="W65" s="54" t="s">
        <v>3811</v>
      </c>
      <c r="X65" s="276" t="s">
        <v>926</v>
      </c>
      <c r="Y65" s="83" t="s">
        <v>927</v>
      </c>
      <c r="Z65" s="84">
        <v>30</v>
      </c>
      <c r="AA65" s="88">
        <v>12801</v>
      </c>
      <c r="AB65" s="279">
        <v>5</v>
      </c>
      <c r="AC65" s="280" t="s">
        <v>3811</v>
      </c>
      <c r="AD65" s="281" t="s">
        <v>926</v>
      </c>
      <c r="AE65" s="83" t="s">
        <v>927</v>
      </c>
      <c r="AF65" s="84">
        <v>30</v>
      </c>
      <c r="AG65" s="88">
        <v>12801</v>
      </c>
      <c r="AH65" s="279">
        <v>5</v>
      </c>
      <c r="AI65" s="286" t="s">
        <v>3811</v>
      </c>
      <c r="AJ65" s="281" t="s">
        <v>926</v>
      </c>
      <c r="AK65" s="83" t="s">
        <v>927</v>
      </c>
      <c r="AL65" s="84">
        <v>30</v>
      </c>
      <c r="AM65" s="88">
        <v>12801</v>
      </c>
      <c r="AN65" s="279">
        <v>5</v>
      </c>
      <c r="AO65" s="286" t="s">
        <v>3811</v>
      </c>
      <c r="AP65" s="281" t="s">
        <v>926</v>
      </c>
      <c r="AQ65" s="83" t="s">
        <v>927</v>
      </c>
      <c r="AR65" s="84">
        <v>30</v>
      </c>
      <c r="AS65" s="88">
        <v>12801</v>
      </c>
      <c r="AT65" s="279">
        <v>5</v>
      </c>
      <c r="AU65" s="280" t="s">
        <v>3811</v>
      </c>
      <c r="AV65" s="86" t="s">
        <v>926</v>
      </c>
      <c r="AW65" s="285" t="s">
        <v>927</v>
      </c>
      <c r="AX65" s="285">
        <v>30</v>
      </c>
      <c r="AY65" s="87">
        <v>12658</v>
      </c>
      <c r="AZ65" s="86">
        <v>5</v>
      </c>
      <c r="BA65" s="57" t="s">
        <v>3811</v>
      </c>
      <c r="BB65" s="301" t="s">
        <v>926</v>
      </c>
      <c r="BC65" s="83" t="s">
        <v>927</v>
      </c>
      <c r="BD65" s="84">
        <v>36</v>
      </c>
      <c r="BE65" s="282">
        <v>12658</v>
      </c>
      <c r="BF65" s="279">
        <v>5</v>
      </c>
      <c r="BG65" s="303" t="s">
        <v>3811</v>
      </c>
      <c r="BH65" s="86" t="s">
        <v>3829</v>
      </c>
      <c r="BI65" s="285" t="s">
        <v>3829</v>
      </c>
      <c r="BJ65" s="285" t="s">
        <v>3830</v>
      </c>
      <c r="BK65" s="86" t="s">
        <v>3829</v>
      </c>
      <c r="BL65" s="432">
        <v>5</v>
      </c>
      <c r="BM65" s="432" t="s">
        <v>3811</v>
      </c>
      <c r="BN65" s="432" t="str">
        <f>INDEX(ID!$D:$D,MATCH('Org2567'!D65,ID!$A:$A,0))</f>
        <v>เชียงม่วน</v>
      </c>
    </row>
    <row r="66" spans="1:66" x14ac:dyDescent="0.25">
      <c r="A66" s="272">
        <v>63</v>
      </c>
      <c r="B66" s="272">
        <v>1</v>
      </c>
      <c r="C66" s="82" t="s">
        <v>1129</v>
      </c>
      <c r="D66" s="272" t="s">
        <v>84</v>
      </c>
      <c r="E66" s="82" t="str">
        <f t="shared" si="0"/>
        <v>รพ.ดอกคำใต้</v>
      </c>
      <c r="F66" s="90" t="s">
        <v>926</v>
      </c>
      <c r="G66" s="90" t="s">
        <v>927</v>
      </c>
      <c r="H66" s="90">
        <v>76</v>
      </c>
      <c r="I66" s="273">
        <v>47829</v>
      </c>
      <c r="J66" s="90">
        <v>6</v>
      </c>
      <c r="K66" s="93" t="s">
        <v>3783</v>
      </c>
      <c r="L66" s="83" t="s">
        <v>926</v>
      </c>
      <c r="M66" s="83" t="s">
        <v>927</v>
      </c>
      <c r="N66" s="84">
        <v>60</v>
      </c>
      <c r="O66" s="85">
        <v>47569</v>
      </c>
      <c r="P66" s="274">
        <v>6</v>
      </c>
      <c r="Q66" s="275" t="s">
        <v>3809</v>
      </c>
      <c r="R66" s="276" t="s">
        <v>926</v>
      </c>
      <c r="S66" s="277" t="s">
        <v>927</v>
      </c>
      <c r="T66" s="278">
        <v>60</v>
      </c>
      <c r="U66" s="88">
        <v>47569</v>
      </c>
      <c r="V66" s="54">
        <v>6</v>
      </c>
      <c r="W66" s="54" t="s">
        <v>3809</v>
      </c>
      <c r="X66" s="276" t="s">
        <v>926</v>
      </c>
      <c r="Y66" s="83" t="s">
        <v>927</v>
      </c>
      <c r="Z66" s="84">
        <v>60</v>
      </c>
      <c r="AA66" s="88">
        <v>47139</v>
      </c>
      <c r="AB66" s="279">
        <v>6</v>
      </c>
      <c r="AC66" s="280" t="s">
        <v>3809</v>
      </c>
      <c r="AD66" s="281" t="s">
        <v>926</v>
      </c>
      <c r="AE66" s="83" t="s">
        <v>927</v>
      </c>
      <c r="AF66" s="84">
        <v>76</v>
      </c>
      <c r="AG66" s="88">
        <v>47139</v>
      </c>
      <c r="AH66" s="279">
        <v>6</v>
      </c>
      <c r="AI66" s="286" t="s">
        <v>3809</v>
      </c>
      <c r="AJ66" s="281" t="s">
        <v>926</v>
      </c>
      <c r="AK66" s="83" t="s">
        <v>927</v>
      </c>
      <c r="AL66" s="84">
        <v>76</v>
      </c>
      <c r="AM66" s="88">
        <v>47139</v>
      </c>
      <c r="AN66" s="279">
        <v>6</v>
      </c>
      <c r="AO66" s="286" t="s">
        <v>3809</v>
      </c>
      <c r="AP66" s="281" t="s">
        <v>926</v>
      </c>
      <c r="AQ66" s="83" t="s">
        <v>927</v>
      </c>
      <c r="AR66" s="84">
        <v>76</v>
      </c>
      <c r="AS66" s="88">
        <v>47139</v>
      </c>
      <c r="AT66" s="279">
        <v>6</v>
      </c>
      <c r="AU66" s="280" t="s">
        <v>3809</v>
      </c>
      <c r="AV66" s="86" t="s">
        <v>926</v>
      </c>
      <c r="AW66" s="285" t="s">
        <v>927</v>
      </c>
      <c r="AX66" s="285">
        <v>60</v>
      </c>
      <c r="AY66" s="87">
        <v>46059</v>
      </c>
      <c r="AZ66" s="86">
        <v>6</v>
      </c>
      <c r="BA66" s="57" t="s">
        <v>3809</v>
      </c>
      <c r="BB66" s="301" t="s">
        <v>926</v>
      </c>
      <c r="BC66" s="83" t="s">
        <v>927</v>
      </c>
      <c r="BD66" s="84">
        <v>60</v>
      </c>
      <c r="BE66" s="282">
        <v>46059</v>
      </c>
      <c r="BF66" s="279">
        <v>6</v>
      </c>
      <c r="BG66" s="303" t="s">
        <v>3809</v>
      </c>
      <c r="BH66" s="86" t="s">
        <v>3829</v>
      </c>
      <c r="BI66" s="285" t="s">
        <v>3829</v>
      </c>
      <c r="BJ66" s="285" t="s">
        <v>3829</v>
      </c>
      <c r="BK66" s="86" t="s">
        <v>3829</v>
      </c>
      <c r="BL66" s="432">
        <v>6</v>
      </c>
      <c r="BM66" s="432" t="s">
        <v>3809</v>
      </c>
      <c r="BN66" s="432" t="str">
        <f>INDEX(ID!$D:$D,MATCH('Org2567'!D66,ID!$A:$A,0))</f>
        <v>ดอกคำใต้</v>
      </c>
    </row>
    <row r="67" spans="1:66" x14ac:dyDescent="0.25">
      <c r="A67" s="272">
        <v>64</v>
      </c>
      <c r="B67" s="272">
        <v>1</v>
      </c>
      <c r="C67" s="82" t="s">
        <v>1129</v>
      </c>
      <c r="D67" s="272" t="s">
        <v>85</v>
      </c>
      <c r="E67" s="82" t="str">
        <f t="shared" si="0"/>
        <v>รพ.ปง</v>
      </c>
      <c r="F67" s="90" t="s">
        <v>926</v>
      </c>
      <c r="G67" s="90" t="s">
        <v>927</v>
      </c>
      <c r="H67" s="90">
        <v>61</v>
      </c>
      <c r="I67" s="273">
        <v>37536</v>
      </c>
      <c r="J67" s="90">
        <v>6</v>
      </c>
      <c r="K67" s="93" t="s">
        <v>3783</v>
      </c>
      <c r="L67" s="83" t="s">
        <v>926</v>
      </c>
      <c r="M67" s="83" t="s">
        <v>927</v>
      </c>
      <c r="N67" s="84">
        <v>59</v>
      </c>
      <c r="O67" s="85">
        <v>37403</v>
      </c>
      <c r="P67" s="274">
        <v>6</v>
      </c>
      <c r="Q67" s="275" t="s">
        <v>3809</v>
      </c>
      <c r="R67" s="276" t="s">
        <v>926</v>
      </c>
      <c r="S67" s="277" t="s">
        <v>927</v>
      </c>
      <c r="T67" s="278">
        <v>59</v>
      </c>
      <c r="U67" s="88">
        <v>37403</v>
      </c>
      <c r="V67" s="54">
        <v>6</v>
      </c>
      <c r="W67" s="54" t="s">
        <v>3809</v>
      </c>
      <c r="X67" s="276" t="s">
        <v>926</v>
      </c>
      <c r="Y67" s="83" t="s">
        <v>927</v>
      </c>
      <c r="Z67" s="84">
        <v>59</v>
      </c>
      <c r="AA67" s="88">
        <v>37347</v>
      </c>
      <c r="AB67" s="279">
        <v>6</v>
      </c>
      <c r="AC67" s="280" t="s">
        <v>3809</v>
      </c>
      <c r="AD67" s="281" t="s">
        <v>926</v>
      </c>
      <c r="AE67" s="83" t="s">
        <v>927</v>
      </c>
      <c r="AF67" s="84">
        <v>33</v>
      </c>
      <c r="AG67" s="88">
        <v>37347</v>
      </c>
      <c r="AH67" s="279">
        <v>6</v>
      </c>
      <c r="AI67" s="286" t="s">
        <v>3809</v>
      </c>
      <c r="AJ67" s="281" t="s">
        <v>926</v>
      </c>
      <c r="AK67" s="83" t="s">
        <v>927</v>
      </c>
      <c r="AL67" s="84">
        <v>33</v>
      </c>
      <c r="AM67" s="88">
        <v>37347</v>
      </c>
      <c r="AN67" s="279">
        <v>6</v>
      </c>
      <c r="AO67" s="286" t="s">
        <v>3809</v>
      </c>
      <c r="AP67" s="281" t="s">
        <v>926</v>
      </c>
      <c r="AQ67" s="83" t="s">
        <v>927</v>
      </c>
      <c r="AR67" s="84">
        <v>33</v>
      </c>
      <c r="AS67" s="88">
        <v>37347</v>
      </c>
      <c r="AT67" s="279">
        <v>6</v>
      </c>
      <c r="AU67" s="280" t="s">
        <v>3809</v>
      </c>
      <c r="AV67" s="86" t="s">
        <v>926</v>
      </c>
      <c r="AW67" s="285" t="s">
        <v>927</v>
      </c>
      <c r="AX67" s="285">
        <v>33</v>
      </c>
      <c r="AY67" s="87">
        <v>36885</v>
      </c>
      <c r="AZ67" s="86">
        <v>6</v>
      </c>
      <c r="BA67" s="57" t="s">
        <v>3809</v>
      </c>
      <c r="BB67" s="301" t="s">
        <v>926</v>
      </c>
      <c r="BC67" s="83" t="s">
        <v>927</v>
      </c>
      <c r="BD67" s="84">
        <v>33</v>
      </c>
      <c r="BE67" s="282">
        <v>36885</v>
      </c>
      <c r="BF67" s="279">
        <v>6</v>
      </c>
      <c r="BG67" s="303" t="s">
        <v>3809</v>
      </c>
      <c r="BH67" s="86" t="s">
        <v>3829</v>
      </c>
      <c r="BI67" s="285" t="s">
        <v>3829</v>
      </c>
      <c r="BJ67" s="285" t="s">
        <v>3829</v>
      </c>
      <c r="BK67" s="86" t="s">
        <v>3829</v>
      </c>
      <c r="BL67" s="432">
        <v>6</v>
      </c>
      <c r="BM67" s="432" t="s">
        <v>3809</v>
      </c>
      <c r="BN67" s="432" t="str">
        <f>INDEX(ID!$D:$D,MATCH('Org2567'!D67,ID!$A:$A,0))</f>
        <v>ปง</v>
      </c>
    </row>
    <row r="68" spans="1:66" x14ac:dyDescent="0.25">
      <c r="A68" s="272">
        <v>65</v>
      </c>
      <c r="B68" s="272">
        <v>1</v>
      </c>
      <c r="C68" s="82" t="s">
        <v>1129</v>
      </c>
      <c r="D68" s="272" t="s">
        <v>86</v>
      </c>
      <c r="E68" s="82" t="str">
        <f t="shared" si="0"/>
        <v>รพ.แม่ใจ</v>
      </c>
      <c r="F68" s="90" t="s">
        <v>926</v>
      </c>
      <c r="G68" s="90" t="s">
        <v>927</v>
      </c>
      <c r="H68" s="90">
        <v>33</v>
      </c>
      <c r="I68" s="273">
        <v>22121</v>
      </c>
      <c r="J68" s="90">
        <v>5</v>
      </c>
      <c r="K68" s="93" t="s">
        <v>3703</v>
      </c>
      <c r="L68" s="83" t="s">
        <v>926</v>
      </c>
      <c r="M68" s="83" t="s">
        <v>927</v>
      </c>
      <c r="N68" s="84">
        <v>32</v>
      </c>
      <c r="O68" s="85">
        <v>21886</v>
      </c>
      <c r="P68" s="274">
        <v>5</v>
      </c>
      <c r="Q68" s="275" t="s">
        <v>3811</v>
      </c>
      <c r="R68" s="276" t="s">
        <v>926</v>
      </c>
      <c r="S68" s="277" t="s">
        <v>927</v>
      </c>
      <c r="T68" s="278">
        <v>32</v>
      </c>
      <c r="U68" s="88">
        <v>21886</v>
      </c>
      <c r="V68" s="54">
        <v>5</v>
      </c>
      <c r="W68" s="54" t="s">
        <v>3811</v>
      </c>
      <c r="X68" s="276" t="s">
        <v>926</v>
      </c>
      <c r="Y68" s="83" t="s">
        <v>927</v>
      </c>
      <c r="Z68" s="84">
        <v>32</v>
      </c>
      <c r="AA68" s="88">
        <v>21723</v>
      </c>
      <c r="AB68" s="279">
        <v>5</v>
      </c>
      <c r="AC68" s="280" t="s">
        <v>3811</v>
      </c>
      <c r="AD68" s="281" t="s">
        <v>926</v>
      </c>
      <c r="AE68" s="83" t="s">
        <v>927</v>
      </c>
      <c r="AF68" s="84">
        <v>30</v>
      </c>
      <c r="AG68" s="88">
        <v>21723</v>
      </c>
      <c r="AH68" s="279">
        <v>5</v>
      </c>
      <c r="AI68" s="286" t="s">
        <v>3811</v>
      </c>
      <c r="AJ68" s="281" t="s">
        <v>926</v>
      </c>
      <c r="AK68" s="83" t="s">
        <v>927</v>
      </c>
      <c r="AL68" s="84">
        <v>30</v>
      </c>
      <c r="AM68" s="88">
        <v>21723</v>
      </c>
      <c r="AN68" s="279">
        <v>5</v>
      </c>
      <c r="AO68" s="286" t="s">
        <v>3811</v>
      </c>
      <c r="AP68" s="281" t="s">
        <v>926</v>
      </c>
      <c r="AQ68" s="83" t="s">
        <v>927</v>
      </c>
      <c r="AR68" s="84">
        <v>30</v>
      </c>
      <c r="AS68" s="88">
        <v>21723</v>
      </c>
      <c r="AT68" s="279">
        <v>5</v>
      </c>
      <c r="AU68" s="280" t="s">
        <v>3811</v>
      </c>
      <c r="AV68" s="86" t="s">
        <v>926</v>
      </c>
      <c r="AW68" s="285" t="s">
        <v>927</v>
      </c>
      <c r="AX68" s="285">
        <v>30</v>
      </c>
      <c r="AY68" s="87">
        <v>21289</v>
      </c>
      <c r="AZ68" s="86">
        <v>5</v>
      </c>
      <c r="BA68" s="57" t="s">
        <v>3811</v>
      </c>
      <c r="BB68" s="301" t="s">
        <v>926</v>
      </c>
      <c r="BC68" s="83" t="s">
        <v>927</v>
      </c>
      <c r="BD68" s="84">
        <v>30</v>
      </c>
      <c r="BE68" s="282">
        <v>21289</v>
      </c>
      <c r="BF68" s="279">
        <v>5</v>
      </c>
      <c r="BG68" s="303" t="s">
        <v>3811</v>
      </c>
      <c r="BH68" s="86" t="s">
        <v>3829</v>
      </c>
      <c r="BI68" s="285" t="s">
        <v>3829</v>
      </c>
      <c r="BJ68" s="285" t="s">
        <v>3829</v>
      </c>
      <c r="BK68" s="86" t="s">
        <v>3829</v>
      </c>
      <c r="BL68" s="432">
        <v>5</v>
      </c>
      <c r="BM68" s="432" t="s">
        <v>3811</v>
      </c>
      <c r="BN68" s="432" t="str">
        <f>INDEX(ID!$D:$D,MATCH('Org2567'!D68,ID!$A:$A,0))</f>
        <v>แม่ใจ</v>
      </c>
    </row>
    <row r="69" spans="1:66" x14ac:dyDescent="0.25">
      <c r="A69" s="272">
        <v>66</v>
      </c>
      <c r="B69" s="272">
        <v>1</v>
      </c>
      <c r="C69" s="82" t="s">
        <v>1129</v>
      </c>
      <c r="D69" s="272" t="s">
        <v>1149</v>
      </c>
      <c r="E69" s="82" t="str">
        <f t="shared" ref="E69:E132" si="1">"รพ."&amp;BN69</f>
        <v>รพ.ภูซาง</v>
      </c>
      <c r="F69" s="90" t="s">
        <v>926</v>
      </c>
      <c r="G69" s="90" t="s">
        <v>989</v>
      </c>
      <c r="H69" s="90">
        <v>0</v>
      </c>
      <c r="I69" s="273">
        <v>22184</v>
      </c>
      <c r="J69" s="90">
        <v>3</v>
      </c>
      <c r="K69" s="93" t="s">
        <v>3705</v>
      </c>
      <c r="L69" s="83" t="s">
        <v>926</v>
      </c>
      <c r="M69" s="83" t="s">
        <v>989</v>
      </c>
      <c r="N69" s="84">
        <v>0</v>
      </c>
      <c r="O69" s="85">
        <v>22200</v>
      </c>
      <c r="P69" s="274">
        <v>3</v>
      </c>
      <c r="Q69" s="275" t="s">
        <v>3819</v>
      </c>
      <c r="R69" s="276" t="s">
        <v>926</v>
      </c>
      <c r="S69" s="277" t="s">
        <v>989</v>
      </c>
      <c r="T69" s="278">
        <v>0</v>
      </c>
      <c r="U69" s="88">
        <v>22200</v>
      </c>
      <c r="V69" s="54">
        <v>3</v>
      </c>
      <c r="W69" s="54" t="s">
        <v>3819</v>
      </c>
      <c r="X69" s="276" t="s">
        <v>926</v>
      </c>
      <c r="Y69" s="83" t="s">
        <v>989</v>
      </c>
      <c r="Z69" s="84">
        <v>0</v>
      </c>
      <c r="AA69" s="88">
        <v>22522</v>
      </c>
      <c r="AB69" s="279">
        <v>3</v>
      </c>
      <c r="AC69" s="280" t="s">
        <v>3819</v>
      </c>
      <c r="AD69" s="281" t="s">
        <v>926</v>
      </c>
      <c r="AE69" s="83" t="s">
        <v>989</v>
      </c>
      <c r="AF69" s="84">
        <v>5</v>
      </c>
      <c r="AG69" s="88">
        <v>22522</v>
      </c>
      <c r="AH69" s="279">
        <v>3</v>
      </c>
      <c r="AI69" s="286" t="s">
        <v>3819</v>
      </c>
      <c r="AJ69" s="281" t="s">
        <v>926</v>
      </c>
      <c r="AK69" s="83" t="s">
        <v>989</v>
      </c>
      <c r="AL69" s="84">
        <v>5</v>
      </c>
      <c r="AM69" s="88">
        <v>22522</v>
      </c>
      <c r="AN69" s="279">
        <v>3</v>
      </c>
      <c r="AO69" s="286" t="s">
        <v>3819</v>
      </c>
      <c r="AP69" s="281" t="s">
        <v>926</v>
      </c>
      <c r="AQ69" s="83" t="s">
        <v>989</v>
      </c>
      <c r="AR69" s="84">
        <v>5</v>
      </c>
      <c r="AS69" s="88">
        <v>22522</v>
      </c>
      <c r="AT69" s="279">
        <v>3</v>
      </c>
      <c r="AU69" s="280" t="s">
        <v>3819</v>
      </c>
      <c r="AV69" s="86" t="s">
        <v>926</v>
      </c>
      <c r="AW69" s="285" t="s">
        <v>989</v>
      </c>
      <c r="AX69" s="285">
        <v>5</v>
      </c>
      <c r="AY69" s="87">
        <v>22249</v>
      </c>
      <c r="AZ69" s="86">
        <v>3</v>
      </c>
      <c r="BA69" s="57" t="s">
        <v>3819</v>
      </c>
      <c r="BB69" s="301" t="s">
        <v>926</v>
      </c>
      <c r="BC69" s="83" t="s">
        <v>989</v>
      </c>
      <c r="BD69" s="84">
        <v>0</v>
      </c>
      <c r="BE69" s="282">
        <v>22249</v>
      </c>
      <c r="BF69" s="279">
        <v>3</v>
      </c>
      <c r="BG69" s="303" t="s">
        <v>3819</v>
      </c>
      <c r="BH69" s="86" t="s">
        <v>3829</v>
      </c>
      <c r="BI69" s="285" t="s">
        <v>3829</v>
      </c>
      <c r="BJ69" s="285" t="s">
        <v>3830</v>
      </c>
      <c r="BK69" s="86" t="s">
        <v>3829</v>
      </c>
      <c r="BL69" s="432">
        <v>3</v>
      </c>
      <c r="BM69" s="432" t="s">
        <v>3819</v>
      </c>
      <c r="BN69" s="432" t="str">
        <f>INDEX(ID!$D:$D,MATCH('Org2567'!D69,ID!$A:$A,0))</f>
        <v>ภูซาง</v>
      </c>
    </row>
    <row r="70" spans="1:66" x14ac:dyDescent="0.25">
      <c r="A70" s="272">
        <v>67</v>
      </c>
      <c r="B70" s="272">
        <v>1</v>
      </c>
      <c r="C70" s="82" t="s">
        <v>1129</v>
      </c>
      <c r="D70" s="272" t="s">
        <v>1153</v>
      </c>
      <c r="E70" s="82" t="str">
        <f t="shared" si="1"/>
        <v>รพ.ภูกามยาว</v>
      </c>
      <c r="F70" s="90" t="s">
        <v>926</v>
      </c>
      <c r="G70" s="90" t="s">
        <v>989</v>
      </c>
      <c r="H70" s="90">
        <v>0</v>
      </c>
      <c r="I70" s="273">
        <v>15183</v>
      </c>
      <c r="J70" s="90">
        <v>3</v>
      </c>
      <c r="K70" s="93" t="s">
        <v>3705</v>
      </c>
      <c r="L70" s="83" t="s">
        <v>926</v>
      </c>
      <c r="M70" s="83" t="s">
        <v>989</v>
      </c>
      <c r="N70" s="84">
        <v>0</v>
      </c>
      <c r="O70" s="85">
        <v>15192</v>
      </c>
      <c r="P70" s="274">
        <v>3</v>
      </c>
      <c r="Q70" s="275" t="s">
        <v>3819</v>
      </c>
      <c r="R70" s="276" t="s">
        <v>926</v>
      </c>
      <c r="S70" s="277" t="s">
        <v>989</v>
      </c>
      <c r="T70" s="278">
        <v>0</v>
      </c>
      <c r="U70" s="88">
        <v>15192</v>
      </c>
      <c r="V70" s="54">
        <v>3</v>
      </c>
      <c r="W70" s="54" t="s">
        <v>3819</v>
      </c>
      <c r="X70" s="276" t="s">
        <v>926</v>
      </c>
      <c r="Y70" s="83" t="s">
        <v>989</v>
      </c>
      <c r="Z70" s="84">
        <v>0</v>
      </c>
      <c r="AA70" s="88">
        <v>14661</v>
      </c>
      <c r="AB70" s="279">
        <v>2</v>
      </c>
      <c r="AC70" s="280" t="s">
        <v>3815</v>
      </c>
      <c r="AD70" s="281" t="s">
        <v>926</v>
      </c>
      <c r="AE70" s="83" t="s">
        <v>989</v>
      </c>
      <c r="AF70" s="84">
        <v>0</v>
      </c>
      <c r="AG70" s="88">
        <v>14661</v>
      </c>
      <c r="AH70" s="279">
        <v>2</v>
      </c>
      <c r="AI70" s="286" t="s">
        <v>3815</v>
      </c>
      <c r="AJ70" s="281" t="s">
        <v>926</v>
      </c>
      <c r="AK70" s="83" t="s">
        <v>989</v>
      </c>
      <c r="AL70" s="84">
        <v>0</v>
      </c>
      <c r="AM70" s="88">
        <v>14661</v>
      </c>
      <c r="AN70" s="279">
        <v>2</v>
      </c>
      <c r="AO70" s="286" t="s">
        <v>3815</v>
      </c>
      <c r="AP70" s="281" t="s">
        <v>926</v>
      </c>
      <c r="AQ70" s="83" t="s">
        <v>989</v>
      </c>
      <c r="AR70" s="84">
        <v>0</v>
      </c>
      <c r="AS70" s="88">
        <v>14661</v>
      </c>
      <c r="AT70" s="279">
        <v>2</v>
      </c>
      <c r="AU70" s="280" t="s">
        <v>3815</v>
      </c>
      <c r="AV70" s="86" t="s">
        <v>926</v>
      </c>
      <c r="AW70" s="285" t="s">
        <v>989</v>
      </c>
      <c r="AX70" s="285">
        <v>0</v>
      </c>
      <c r="AY70" s="87">
        <v>14396</v>
      </c>
      <c r="AZ70" s="86">
        <v>2</v>
      </c>
      <c r="BA70" s="57" t="s">
        <v>3815</v>
      </c>
      <c r="BB70" s="301" t="s">
        <v>926</v>
      </c>
      <c r="BC70" s="83" t="s">
        <v>989</v>
      </c>
      <c r="BD70" s="84">
        <v>0</v>
      </c>
      <c r="BE70" s="282">
        <v>14396</v>
      </c>
      <c r="BF70" s="279">
        <v>2</v>
      </c>
      <c r="BG70" s="303" t="s">
        <v>3815</v>
      </c>
      <c r="BH70" s="86" t="s">
        <v>3829</v>
      </c>
      <c r="BI70" s="285" t="s">
        <v>3829</v>
      </c>
      <c r="BJ70" s="285" t="s">
        <v>3829</v>
      </c>
      <c r="BK70" s="86" t="s">
        <v>3829</v>
      </c>
      <c r="BL70" s="432">
        <v>2</v>
      </c>
      <c r="BM70" s="432" t="s">
        <v>3815</v>
      </c>
      <c r="BN70" s="432" t="str">
        <f>INDEX(ID!$D:$D,MATCH('Org2567'!D70,ID!$A:$A,0))</f>
        <v>ภูกามยาว</v>
      </c>
    </row>
    <row r="71" spans="1:66" x14ac:dyDescent="0.25">
      <c r="A71" s="272">
        <v>68</v>
      </c>
      <c r="B71" s="272">
        <v>1</v>
      </c>
      <c r="C71" s="82" t="s">
        <v>1058</v>
      </c>
      <c r="D71" s="272" t="s">
        <v>87</v>
      </c>
      <c r="E71" s="82" t="str">
        <f t="shared" si="1"/>
        <v>รพ.แพร่</v>
      </c>
      <c r="F71" s="90" t="s">
        <v>922</v>
      </c>
      <c r="G71" s="90" t="s">
        <v>918</v>
      </c>
      <c r="H71" s="90">
        <v>500</v>
      </c>
      <c r="I71" s="273">
        <v>75799</v>
      </c>
      <c r="J71" s="90">
        <v>17</v>
      </c>
      <c r="K71" s="93" t="s">
        <v>3712</v>
      </c>
      <c r="L71" s="83" t="s">
        <v>922</v>
      </c>
      <c r="M71" s="83" t="s">
        <v>918</v>
      </c>
      <c r="N71" s="84">
        <v>500</v>
      </c>
      <c r="O71" s="85">
        <v>75189</v>
      </c>
      <c r="P71" s="274">
        <v>17</v>
      </c>
      <c r="Q71" s="275" t="s">
        <v>3817</v>
      </c>
      <c r="R71" s="276" t="s">
        <v>922</v>
      </c>
      <c r="S71" s="277" t="s">
        <v>918</v>
      </c>
      <c r="T71" s="278">
        <v>502</v>
      </c>
      <c r="U71" s="88">
        <v>75189</v>
      </c>
      <c r="V71" s="54">
        <v>17</v>
      </c>
      <c r="W71" s="54" t="s">
        <v>3817</v>
      </c>
      <c r="X71" s="276" t="s">
        <v>922</v>
      </c>
      <c r="Y71" s="83" t="s">
        <v>918</v>
      </c>
      <c r="Z71" s="84">
        <v>502</v>
      </c>
      <c r="AA71" s="88">
        <v>75046</v>
      </c>
      <c r="AB71" s="279">
        <v>17</v>
      </c>
      <c r="AC71" s="280" t="s">
        <v>3817</v>
      </c>
      <c r="AD71" s="281" t="s">
        <v>922</v>
      </c>
      <c r="AE71" s="83" t="s">
        <v>918</v>
      </c>
      <c r="AF71" s="84">
        <v>502</v>
      </c>
      <c r="AG71" s="88">
        <v>75046</v>
      </c>
      <c r="AH71" s="279">
        <v>17</v>
      </c>
      <c r="AI71" s="286" t="s">
        <v>3817</v>
      </c>
      <c r="AJ71" s="281" t="s">
        <v>922</v>
      </c>
      <c r="AK71" s="83" t="s">
        <v>918</v>
      </c>
      <c r="AL71" s="84">
        <v>502</v>
      </c>
      <c r="AM71" s="88">
        <v>75046</v>
      </c>
      <c r="AN71" s="279">
        <v>17</v>
      </c>
      <c r="AO71" s="286" t="s">
        <v>3817</v>
      </c>
      <c r="AP71" s="281" t="s">
        <v>922</v>
      </c>
      <c r="AQ71" s="83" t="s">
        <v>918</v>
      </c>
      <c r="AR71" s="84">
        <v>502</v>
      </c>
      <c r="AS71" s="88">
        <v>75046</v>
      </c>
      <c r="AT71" s="279">
        <v>17</v>
      </c>
      <c r="AU71" s="280" t="s">
        <v>3817</v>
      </c>
      <c r="AV71" s="86" t="s">
        <v>922</v>
      </c>
      <c r="AW71" s="285" t="s">
        <v>918</v>
      </c>
      <c r="AX71" s="285">
        <v>502</v>
      </c>
      <c r="AY71" s="87">
        <v>73977</v>
      </c>
      <c r="AZ71" s="86">
        <v>17</v>
      </c>
      <c r="BA71" s="57" t="s">
        <v>3817</v>
      </c>
      <c r="BB71" s="301" t="s">
        <v>922</v>
      </c>
      <c r="BC71" s="83" t="s">
        <v>918</v>
      </c>
      <c r="BD71" s="84">
        <v>568</v>
      </c>
      <c r="BE71" s="282">
        <v>73977</v>
      </c>
      <c r="BF71" s="279">
        <v>17</v>
      </c>
      <c r="BG71" s="303" t="s">
        <v>3817</v>
      </c>
      <c r="BH71" s="86" t="s">
        <v>3829</v>
      </c>
      <c r="BI71" s="285" t="s">
        <v>3829</v>
      </c>
      <c r="BJ71" s="285" t="s">
        <v>3830</v>
      </c>
      <c r="BK71" s="86" t="s">
        <v>3829</v>
      </c>
      <c r="BL71" s="432">
        <v>17</v>
      </c>
      <c r="BM71" s="432" t="s">
        <v>3817</v>
      </c>
      <c r="BN71" s="432" t="str">
        <f>INDEX(ID!$D:$D,MATCH('Org2567'!D71,ID!$A:$A,0))</f>
        <v>แพร่</v>
      </c>
    </row>
    <row r="72" spans="1:66" x14ac:dyDescent="0.25">
      <c r="A72" s="272">
        <v>69</v>
      </c>
      <c r="B72" s="272">
        <v>1</v>
      </c>
      <c r="C72" s="82" t="s">
        <v>1058</v>
      </c>
      <c r="D72" s="272" t="s">
        <v>88</v>
      </c>
      <c r="E72" s="82" t="str">
        <f t="shared" si="1"/>
        <v>รพ.ร้องกวาง</v>
      </c>
      <c r="F72" s="90" t="s">
        <v>926</v>
      </c>
      <c r="G72" s="90" t="s">
        <v>927</v>
      </c>
      <c r="H72" s="90">
        <v>50</v>
      </c>
      <c r="I72" s="273">
        <v>34715</v>
      </c>
      <c r="J72" s="90">
        <v>6</v>
      </c>
      <c r="K72" s="93" t="s">
        <v>3783</v>
      </c>
      <c r="L72" s="83" t="s">
        <v>926</v>
      </c>
      <c r="M72" s="83" t="s">
        <v>927</v>
      </c>
      <c r="N72" s="84">
        <v>40</v>
      </c>
      <c r="O72" s="85">
        <v>34598</v>
      </c>
      <c r="P72" s="274">
        <v>6</v>
      </c>
      <c r="Q72" s="275" t="s">
        <v>3809</v>
      </c>
      <c r="R72" s="276" t="s">
        <v>926</v>
      </c>
      <c r="S72" s="277" t="s">
        <v>927</v>
      </c>
      <c r="T72" s="278">
        <v>39</v>
      </c>
      <c r="U72" s="88">
        <v>34598</v>
      </c>
      <c r="V72" s="54">
        <v>6</v>
      </c>
      <c r="W72" s="54" t="s">
        <v>3809</v>
      </c>
      <c r="X72" s="276" t="s">
        <v>926</v>
      </c>
      <c r="Y72" s="83" t="s">
        <v>927</v>
      </c>
      <c r="Z72" s="84">
        <v>39</v>
      </c>
      <c r="AA72" s="88">
        <v>34569</v>
      </c>
      <c r="AB72" s="279">
        <v>6</v>
      </c>
      <c r="AC72" s="280" t="s">
        <v>3809</v>
      </c>
      <c r="AD72" s="281" t="s">
        <v>926</v>
      </c>
      <c r="AE72" s="83" t="s">
        <v>927</v>
      </c>
      <c r="AF72" s="84">
        <v>39</v>
      </c>
      <c r="AG72" s="88">
        <v>34569</v>
      </c>
      <c r="AH72" s="279">
        <v>6</v>
      </c>
      <c r="AI72" s="286" t="s">
        <v>3809</v>
      </c>
      <c r="AJ72" s="281" t="s">
        <v>926</v>
      </c>
      <c r="AK72" s="83" t="s">
        <v>927</v>
      </c>
      <c r="AL72" s="84">
        <v>39</v>
      </c>
      <c r="AM72" s="88">
        <v>34569</v>
      </c>
      <c r="AN72" s="279">
        <v>6</v>
      </c>
      <c r="AO72" s="286" t="s">
        <v>3809</v>
      </c>
      <c r="AP72" s="281" t="s">
        <v>926</v>
      </c>
      <c r="AQ72" s="83" t="s">
        <v>927</v>
      </c>
      <c r="AR72" s="84">
        <v>39</v>
      </c>
      <c r="AS72" s="88">
        <v>34569</v>
      </c>
      <c r="AT72" s="279">
        <v>6</v>
      </c>
      <c r="AU72" s="280" t="s">
        <v>3809</v>
      </c>
      <c r="AV72" s="86" t="s">
        <v>926</v>
      </c>
      <c r="AW72" s="285" t="s">
        <v>927</v>
      </c>
      <c r="AX72" s="285">
        <v>39</v>
      </c>
      <c r="AY72" s="87">
        <v>33767</v>
      </c>
      <c r="AZ72" s="86">
        <v>6</v>
      </c>
      <c r="BA72" s="57" t="s">
        <v>3809</v>
      </c>
      <c r="BB72" s="301" t="s">
        <v>926</v>
      </c>
      <c r="BC72" s="83" t="s">
        <v>927</v>
      </c>
      <c r="BD72" s="84">
        <v>41</v>
      </c>
      <c r="BE72" s="282">
        <v>33767</v>
      </c>
      <c r="BF72" s="279">
        <v>6</v>
      </c>
      <c r="BG72" s="303" t="s">
        <v>3809</v>
      </c>
      <c r="BH72" s="86" t="s">
        <v>3829</v>
      </c>
      <c r="BI72" s="285" t="s">
        <v>3829</v>
      </c>
      <c r="BJ72" s="285" t="s">
        <v>3830</v>
      </c>
      <c r="BK72" s="86" t="s">
        <v>3829</v>
      </c>
      <c r="BL72" s="432">
        <v>6</v>
      </c>
      <c r="BM72" s="432" t="s">
        <v>3809</v>
      </c>
      <c r="BN72" s="432" t="str">
        <f>INDEX(ID!$D:$D,MATCH('Org2567'!D72,ID!$A:$A,0))</f>
        <v>ร้องกวาง</v>
      </c>
    </row>
    <row r="73" spans="1:66" x14ac:dyDescent="0.25">
      <c r="A73" s="272">
        <v>70</v>
      </c>
      <c r="B73" s="272">
        <v>1</v>
      </c>
      <c r="C73" s="82" t="s">
        <v>1058</v>
      </c>
      <c r="D73" s="272" t="s">
        <v>89</v>
      </c>
      <c r="E73" s="82" t="str">
        <f t="shared" si="1"/>
        <v>รพ.ลอง</v>
      </c>
      <c r="F73" s="90" t="s">
        <v>926</v>
      </c>
      <c r="G73" s="90" t="s">
        <v>927</v>
      </c>
      <c r="H73" s="90">
        <v>44</v>
      </c>
      <c r="I73" s="273">
        <v>38138</v>
      </c>
      <c r="J73" s="90">
        <v>6</v>
      </c>
      <c r="K73" s="93" t="s">
        <v>3783</v>
      </c>
      <c r="L73" s="83" t="s">
        <v>926</v>
      </c>
      <c r="M73" s="83" t="s">
        <v>927</v>
      </c>
      <c r="N73" s="84">
        <v>60</v>
      </c>
      <c r="O73" s="85">
        <v>37834</v>
      </c>
      <c r="P73" s="274">
        <v>6</v>
      </c>
      <c r="Q73" s="275" t="s">
        <v>3809</v>
      </c>
      <c r="R73" s="276" t="s">
        <v>926</v>
      </c>
      <c r="S73" s="277" t="s">
        <v>927</v>
      </c>
      <c r="T73" s="278">
        <v>60</v>
      </c>
      <c r="U73" s="88">
        <v>37834</v>
      </c>
      <c r="V73" s="54">
        <v>6</v>
      </c>
      <c r="W73" s="54" t="s">
        <v>3809</v>
      </c>
      <c r="X73" s="276" t="s">
        <v>926</v>
      </c>
      <c r="Y73" s="83" t="s">
        <v>927</v>
      </c>
      <c r="Z73" s="84">
        <v>60</v>
      </c>
      <c r="AA73" s="88">
        <v>37594</v>
      </c>
      <c r="AB73" s="279">
        <v>6</v>
      </c>
      <c r="AC73" s="280" t="s">
        <v>3809</v>
      </c>
      <c r="AD73" s="281" t="s">
        <v>926</v>
      </c>
      <c r="AE73" s="83" t="s">
        <v>927</v>
      </c>
      <c r="AF73" s="84">
        <v>60</v>
      </c>
      <c r="AG73" s="88">
        <v>37594</v>
      </c>
      <c r="AH73" s="279">
        <v>6</v>
      </c>
      <c r="AI73" s="286" t="s">
        <v>3809</v>
      </c>
      <c r="AJ73" s="281" t="s">
        <v>926</v>
      </c>
      <c r="AK73" s="83" t="s">
        <v>927</v>
      </c>
      <c r="AL73" s="84">
        <v>60</v>
      </c>
      <c r="AM73" s="88">
        <v>37594</v>
      </c>
      <c r="AN73" s="279">
        <v>6</v>
      </c>
      <c r="AO73" s="286" t="s">
        <v>3809</v>
      </c>
      <c r="AP73" s="281" t="s">
        <v>926</v>
      </c>
      <c r="AQ73" s="83" t="s">
        <v>927</v>
      </c>
      <c r="AR73" s="84">
        <v>60</v>
      </c>
      <c r="AS73" s="88">
        <v>37594</v>
      </c>
      <c r="AT73" s="279">
        <v>6</v>
      </c>
      <c r="AU73" s="280" t="s">
        <v>3809</v>
      </c>
      <c r="AV73" s="86" t="s">
        <v>926</v>
      </c>
      <c r="AW73" s="285" t="s">
        <v>927</v>
      </c>
      <c r="AX73" s="285">
        <v>60</v>
      </c>
      <c r="AY73" s="87">
        <v>37103</v>
      </c>
      <c r="AZ73" s="86">
        <v>6</v>
      </c>
      <c r="BA73" s="57" t="s">
        <v>3809</v>
      </c>
      <c r="BB73" s="301" t="s">
        <v>926</v>
      </c>
      <c r="BC73" s="83" t="s">
        <v>927</v>
      </c>
      <c r="BD73" s="84">
        <v>39</v>
      </c>
      <c r="BE73" s="282">
        <v>37103</v>
      </c>
      <c r="BF73" s="279">
        <v>6</v>
      </c>
      <c r="BG73" s="303" t="s">
        <v>3809</v>
      </c>
      <c r="BH73" s="86" t="s">
        <v>3829</v>
      </c>
      <c r="BI73" s="285" t="s">
        <v>3829</v>
      </c>
      <c r="BJ73" s="285" t="s">
        <v>3830</v>
      </c>
      <c r="BK73" s="86" t="s">
        <v>3829</v>
      </c>
      <c r="BL73" s="432">
        <v>6</v>
      </c>
      <c r="BM73" s="432" t="s">
        <v>3809</v>
      </c>
      <c r="BN73" s="432" t="str">
        <f>INDEX(ID!$D:$D,MATCH('Org2567'!D73,ID!$A:$A,0))</f>
        <v>ลอง</v>
      </c>
    </row>
    <row r="74" spans="1:66" x14ac:dyDescent="0.25">
      <c r="A74" s="272">
        <v>71</v>
      </c>
      <c r="B74" s="272">
        <v>1</v>
      </c>
      <c r="C74" s="82" t="s">
        <v>1058</v>
      </c>
      <c r="D74" s="272" t="s">
        <v>90</v>
      </c>
      <c r="E74" s="82" t="str">
        <f t="shared" si="1"/>
        <v>รพ.สูงเม่น</v>
      </c>
      <c r="F74" s="90" t="s">
        <v>926</v>
      </c>
      <c r="G74" s="90" t="s">
        <v>927</v>
      </c>
      <c r="H74" s="90">
        <v>42</v>
      </c>
      <c r="I74" s="273">
        <v>48340</v>
      </c>
      <c r="J74" s="90">
        <v>6</v>
      </c>
      <c r="K74" s="93" t="s">
        <v>3783</v>
      </c>
      <c r="L74" s="83" t="s">
        <v>926</v>
      </c>
      <c r="M74" s="83" t="s">
        <v>927</v>
      </c>
      <c r="N74" s="84">
        <v>40</v>
      </c>
      <c r="O74" s="85">
        <v>48049</v>
      </c>
      <c r="P74" s="274">
        <v>6</v>
      </c>
      <c r="Q74" s="275" t="s">
        <v>3809</v>
      </c>
      <c r="R74" s="276" t="s">
        <v>926</v>
      </c>
      <c r="S74" s="277" t="s">
        <v>927</v>
      </c>
      <c r="T74" s="278">
        <v>39</v>
      </c>
      <c r="U74" s="88">
        <v>48049</v>
      </c>
      <c r="V74" s="54">
        <v>6</v>
      </c>
      <c r="W74" s="54" t="s">
        <v>3809</v>
      </c>
      <c r="X74" s="276" t="s">
        <v>926</v>
      </c>
      <c r="Y74" s="83" t="s">
        <v>927</v>
      </c>
      <c r="Z74" s="84">
        <v>39</v>
      </c>
      <c r="AA74" s="88">
        <v>47819</v>
      </c>
      <c r="AB74" s="279">
        <v>6</v>
      </c>
      <c r="AC74" s="280" t="s">
        <v>3809</v>
      </c>
      <c r="AD74" s="281" t="s">
        <v>926</v>
      </c>
      <c r="AE74" s="83" t="s">
        <v>927</v>
      </c>
      <c r="AF74" s="84">
        <v>64</v>
      </c>
      <c r="AG74" s="88">
        <v>47819</v>
      </c>
      <c r="AH74" s="279">
        <v>6</v>
      </c>
      <c r="AI74" s="286" t="s">
        <v>3809</v>
      </c>
      <c r="AJ74" s="281" t="s">
        <v>926</v>
      </c>
      <c r="AK74" s="83" t="s">
        <v>927</v>
      </c>
      <c r="AL74" s="84">
        <v>64</v>
      </c>
      <c r="AM74" s="88">
        <v>47819</v>
      </c>
      <c r="AN74" s="279">
        <v>6</v>
      </c>
      <c r="AO74" s="286" t="s">
        <v>3809</v>
      </c>
      <c r="AP74" s="281" t="s">
        <v>926</v>
      </c>
      <c r="AQ74" s="83" t="s">
        <v>927</v>
      </c>
      <c r="AR74" s="84">
        <v>64</v>
      </c>
      <c r="AS74" s="88">
        <v>47819</v>
      </c>
      <c r="AT74" s="279">
        <v>6</v>
      </c>
      <c r="AU74" s="280" t="s">
        <v>3809</v>
      </c>
      <c r="AV74" s="86" t="s">
        <v>926</v>
      </c>
      <c r="AW74" s="285" t="s">
        <v>927</v>
      </c>
      <c r="AX74" s="285">
        <v>64</v>
      </c>
      <c r="AY74" s="87">
        <v>46792</v>
      </c>
      <c r="AZ74" s="86">
        <v>6</v>
      </c>
      <c r="BA74" s="57" t="s">
        <v>3809</v>
      </c>
      <c r="BB74" s="301" t="s">
        <v>926</v>
      </c>
      <c r="BC74" s="83" t="s">
        <v>927</v>
      </c>
      <c r="BD74" s="84">
        <v>64</v>
      </c>
      <c r="BE74" s="282">
        <v>46792</v>
      </c>
      <c r="BF74" s="279">
        <v>6</v>
      </c>
      <c r="BG74" s="303" t="s">
        <v>3809</v>
      </c>
      <c r="BH74" s="86" t="s">
        <v>3829</v>
      </c>
      <c r="BI74" s="285" t="s">
        <v>3829</v>
      </c>
      <c r="BJ74" s="285" t="s">
        <v>3829</v>
      </c>
      <c r="BK74" s="86" t="s">
        <v>3829</v>
      </c>
      <c r="BL74" s="432">
        <v>6</v>
      </c>
      <c r="BM74" s="432" t="s">
        <v>3809</v>
      </c>
      <c r="BN74" s="432" t="str">
        <f>INDEX(ID!$D:$D,MATCH('Org2567'!D74,ID!$A:$A,0))</f>
        <v>สูงเม่น</v>
      </c>
    </row>
    <row r="75" spans="1:66" x14ac:dyDescent="0.25">
      <c r="A75" s="272">
        <v>72</v>
      </c>
      <c r="B75" s="272">
        <v>1</v>
      </c>
      <c r="C75" s="82" t="s">
        <v>1058</v>
      </c>
      <c r="D75" s="272" t="s">
        <v>91</v>
      </c>
      <c r="E75" s="82" t="str">
        <f t="shared" si="1"/>
        <v>รพ.สอง</v>
      </c>
      <c r="F75" s="90" t="s">
        <v>926</v>
      </c>
      <c r="G75" s="90" t="s">
        <v>927</v>
      </c>
      <c r="H75" s="90">
        <v>35</v>
      </c>
      <c r="I75" s="273">
        <v>34380</v>
      </c>
      <c r="J75" s="90">
        <v>6</v>
      </c>
      <c r="K75" s="93" t="s">
        <v>3783</v>
      </c>
      <c r="L75" s="83" t="s">
        <v>926</v>
      </c>
      <c r="M75" s="83" t="s">
        <v>927</v>
      </c>
      <c r="N75" s="84">
        <v>35</v>
      </c>
      <c r="O75" s="85">
        <v>34089</v>
      </c>
      <c r="P75" s="274">
        <v>6</v>
      </c>
      <c r="Q75" s="275" t="s">
        <v>3809</v>
      </c>
      <c r="R75" s="276" t="s">
        <v>926</v>
      </c>
      <c r="S75" s="277" t="s">
        <v>927</v>
      </c>
      <c r="T75" s="278">
        <v>34</v>
      </c>
      <c r="U75" s="88">
        <v>34089</v>
      </c>
      <c r="V75" s="54">
        <v>6</v>
      </c>
      <c r="W75" s="54" t="s">
        <v>3809</v>
      </c>
      <c r="X75" s="276" t="s">
        <v>926</v>
      </c>
      <c r="Y75" s="83" t="s">
        <v>927</v>
      </c>
      <c r="Z75" s="84">
        <v>34</v>
      </c>
      <c r="AA75" s="88">
        <v>33944</v>
      </c>
      <c r="AB75" s="279">
        <v>6</v>
      </c>
      <c r="AC75" s="280" t="s">
        <v>3809</v>
      </c>
      <c r="AD75" s="281" t="s">
        <v>926</v>
      </c>
      <c r="AE75" s="83" t="s">
        <v>927</v>
      </c>
      <c r="AF75" s="84">
        <v>55</v>
      </c>
      <c r="AG75" s="88">
        <v>33944</v>
      </c>
      <c r="AH75" s="279">
        <v>6</v>
      </c>
      <c r="AI75" s="286" t="s">
        <v>3809</v>
      </c>
      <c r="AJ75" s="281" t="s">
        <v>926</v>
      </c>
      <c r="AK75" s="83" t="s">
        <v>927</v>
      </c>
      <c r="AL75" s="84">
        <v>55</v>
      </c>
      <c r="AM75" s="88">
        <v>33944</v>
      </c>
      <c r="AN75" s="279">
        <v>6</v>
      </c>
      <c r="AO75" s="286" t="s">
        <v>3809</v>
      </c>
      <c r="AP75" s="281" t="s">
        <v>926</v>
      </c>
      <c r="AQ75" s="83" t="s">
        <v>927</v>
      </c>
      <c r="AR75" s="84">
        <v>55</v>
      </c>
      <c r="AS75" s="88">
        <v>33944</v>
      </c>
      <c r="AT75" s="279">
        <v>6</v>
      </c>
      <c r="AU75" s="280" t="s">
        <v>3809</v>
      </c>
      <c r="AV75" s="86" t="s">
        <v>926</v>
      </c>
      <c r="AW75" s="285" t="s">
        <v>927</v>
      </c>
      <c r="AX75" s="285">
        <v>55</v>
      </c>
      <c r="AY75" s="87">
        <v>33376</v>
      </c>
      <c r="AZ75" s="86">
        <v>6</v>
      </c>
      <c r="BA75" s="57" t="s">
        <v>3809</v>
      </c>
      <c r="BB75" s="301" t="s">
        <v>926</v>
      </c>
      <c r="BC75" s="83" t="s">
        <v>927</v>
      </c>
      <c r="BD75" s="84">
        <v>55</v>
      </c>
      <c r="BE75" s="282">
        <v>33376</v>
      </c>
      <c r="BF75" s="279">
        <v>6</v>
      </c>
      <c r="BG75" s="303" t="s">
        <v>3809</v>
      </c>
      <c r="BH75" s="86" t="s">
        <v>3829</v>
      </c>
      <c r="BI75" s="285" t="s">
        <v>3829</v>
      </c>
      <c r="BJ75" s="285" t="s">
        <v>3829</v>
      </c>
      <c r="BK75" s="86" t="s">
        <v>3829</v>
      </c>
      <c r="BL75" s="432">
        <v>6</v>
      </c>
      <c r="BM75" s="432" t="s">
        <v>3809</v>
      </c>
      <c r="BN75" s="432" t="str">
        <f>INDEX(ID!$D:$D,MATCH('Org2567'!D75,ID!$A:$A,0))</f>
        <v>สอง</v>
      </c>
    </row>
    <row r="76" spans="1:66" x14ac:dyDescent="0.25">
      <c r="A76" s="272">
        <v>73</v>
      </c>
      <c r="B76" s="272">
        <v>1</v>
      </c>
      <c r="C76" s="82" t="s">
        <v>1058</v>
      </c>
      <c r="D76" s="272" t="s">
        <v>92</v>
      </c>
      <c r="E76" s="82" t="str">
        <f t="shared" si="1"/>
        <v>รพ.วังชิ้น</v>
      </c>
      <c r="F76" s="90" t="s">
        <v>926</v>
      </c>
      <c r="G76" s="90" t="s">
        <v>927</v>
      </c>
      <c r="H76" s="90">
        <v>36</v>
      </c>
      <c r="I76" s="273">
        <v>34216</v>
      </c>
      <c r="J76" s="90">
        <v>6</v>
      </c>
      <c r="K76" s="93" t="s">
        <v>3783</v>
      </c>
      <c r="L76" s="83" t="s">
        <v>926</v>
      </c>
      <c r="M76" s="83" t="s">
        <v>927</v>
      </c>
      <c r="N76" s="84">
        <v>41</v>
      </c>
      <c r="O76" s="85">
        <v>34141</v>
      </c>
      <c r="P76" s="274">
        <v>6</v>
      </c>
      <c r="Q76" s="275" t="s">
        <v>3809</v>
      </c>
      <c r="R76" s="276" t="s">
        <v>926</v>
      </c>
      <c r="S76" s="277" t="s">
        <v>927</v>
      </c>
      <c r="T76" s="278">
        <v>41</v>
      </c>
      <c r="U76" s="88">
        <v>34141</v>
      </c>
      <c r="V76" s="54">
        <v>6</v>
      </c>
      <c r="W76" s="54" t="s">
        <v>3809</v>
      </c>
      <c r="X76" s="276" t="s">
        <v>926</v>
      </c>
      <c r="Y76" s="83" t="s">
        <v>927</v>
      </c>
      <c r="Z76" s="84">
        <v>41</v>
      </c>
      <c r="AA76" s="88">
        <v>33979</v>
      </c>
      <c r="AB76" s="279">
        <v>6</v>
      </c>
      <c r="AC76" s="280" t="s">
        <v>3809</v>
      </c>
      <c r="AD76" s="281" t="s">
        <v>926</v>
      </c>
      <c r="AE76" s="83" t="s">
        <v>927</v>
      </c>
      <c r="AF76" s="84">
        <v>36</v>
      </c>
      <c r="AG76" s="88">
        <v>33979</v>
      </c>
      <c r="AH76" s="279">
        <v>6</v>
      </c>
      <c r="AI76" s="286" t="s">
        <v>3809</v>
      </c>
      <c r="AJ76" s="281" t="s">
        <v>926</v>
      </c>
      <c r="AK76" s="83" t="s">
        <v>927</v>
      </c>
      <c r="AL76" s="84">
        <v>36</v>
      </c>
      <c r="AM76" s="88">
        <v>33979</v>
      </c>
      <c r="AN76" s="279">
        <v>6</v>
      </c>
      <c r="AO76" s="286" t="s">
        <v>3809</v>
      </c>
      <c r="AP76" s="281" t="s">
        <v>926</v>
      </c>
      <c r="AQ76" s="83" t="s">
        <v>927</v>
      </c>
      <c r="AR76" s="84">
        <v>36</v>
      </c>
      <c r="AS76" s="88">
        <v>33979</v>
      </c>
      <c r="AT76" s="279">
        <v>6</v>
      </c>
      <c r="AU76" s="280" t="s">
        <v>3809</v>
      </c>
      <c r="AV76" s="86" t="s">
        <v>926</v>
      </c>
      <c r="AW76" s="285" t="s">
        <v>927</v>
      </c>
      <c r="AX76" s="285">
        <v>36</v>
      </c>
      <c r="AY76" s="87">
        <v>33349</v>
      </c>
      <c r="AZ76" s="86">
        <v>6</v>
      </c>
      <c r="BA76" s="57" t="s">
        <v>3809</v>
      </c>
      <c r="BB76" s="301" t="s">
        <v>926</v>
      </c>
      <c r="BC76" s="83" t="s">
        <v>927</v>
      </c>
      <c r="BD76" s="84">
        <v>36</v>
      </c>
      <c r="BE76" s="282">
        <v>33349</v>
      </c>
      <c r="BF76" s="279">
        <v>6</v>
      </c>
      <c r="BG76" s="303" t="s">
        <v>3809</v>
      </c>
      <c r="BH76" s="86" t="s">
        <v>3829</v>
      </c>
      <c r="BI76" s="285" t="s">
        <v>3829</v>
      </c>
      <c r="BJ76" s="285" t="s">
        <v>3829</v>
      </c>
      <c r="BK76" s="86" t="s">
        <v>3829</v>
      </c>
      <c r="BL76" s="432">
        <v>6</v>
      </c>
      <c r="BM76" s="432" t="s">
        <v>3809</v>
      </c>
      <c r="BN76" s="432" t="str">
        <f>INDEX(ID!$D:$D,MATCH('Org2567'!D76,ID!$A:$A,0))</f>
        <v>วังชิ้น</v>
      </c>
    </row>
    <row r="77" spans="1:66" x14ac:dyDescent="0.25">
      <c r="A77" s="272">
        <v>74</v>
      </c>
      <c r="B77" s="272">
        <v>1</v>
      </c>
      <c r="C77" s="82" t="s">
        <v>1058</v>
      </c>
      <c r="D77" s="272" t="s">
        <v>93</v>
      </c>
      <c r="E77" s="82" t="str">
        <f t="shared" si="1"/>
        <v>รพ.หนองม่วงไข่</v>
      </c>
      <c r="F77" s="90" t="s">
        <v>926</v>
      </c>
      <c r="G77" s="90" t="s">
        <v>927</v>
      </c>
      <c r="H77" s="90">
        <v>35</v>
      </c>
      <c r="I77" s="273">
        <v>11173</v>
      </c>
      <c r="J77" s="90">
        <v>5</v>
      </c>
      <c r="K77" s="93" t="s">
        <v>3703</v>
      </c>
      <c r="L77" s="83" t="s">
        <v>926</v>
      </c>
      <c r="M77" s="83" t="s">
        <v>927</v>
      </c>
      <c r="N77" s="84">
        <v>30</v>
      </c>
      <c r="O77" s="85">
        <v>11070</v>
      </c>
      <c r="P77" s="274">
        <v>5</v>
      </c>
      <c r="Q77" s="275" t="s">
        <v>3811</v>
      </c>
      <c r="R77" s="276" t="s">
        <v>926</v>
      </c>
      <c r="S77" s="277" t="s">
        <v>927</v>
      </c>
      <c r="T77" s="278">
        <v>34</v>
      </c>
      <c r="U77" s="88">
        <v>11070</v>
      </c>
      <c r="V77" s="54">
        <v>5</v>
      </c>
      <c r="W77" s="54" t="s">
        <v>3811</v>
      </c>
      <c r="X77" s="276" t="s">
        <v>926</v>
      </c>
      <c r="Y77" s="83" t="s">
        <v>927</v>
      </c>
      <c r="Z77" s="84">
        <v>34</v>
      </c>
      <c r="AA77" s="88">
        <v>11003</v>
      </c>
      <c r="AB77" s="279">
        <v>5</v>
      </c>
      <c r="AC77" s="280" t="s">
        <v>3811</v>
      </c>
      <c r="AD77" s="281" t="s">
        <v>926</v>
      </c>
      <c r="AE77" s="83" t="s">
        <v>927</v>
      </c>
      <c r="AF77" s="84">
        <v>32</v>
      </c>
      <c r="AG77" s="88">
        <v>11003</v>
      </c>
      <c r="AH77" s="279">
        <v>5</v>
      </c>
      <c r="AI77" s="286" t="s">
        <v>3811</v>
      </c>
      <c r="AJ77" s="281" t="s">
        <v>926</v>
      </c>
      <c r="AK77" s="83" t="s">
        <v>927</v>
      </c>
      <c r="AL77" s="84">
        <v>32</v>
      </c>
      <c r="AM77" s="88">
        <v>11003</v>
      </c>
      <c r="AN77" s="279">
        <v>5</v>
      </c>
      <c r="AO77" s="286" t="s">
        <v>3811</v>
      </c>
      <c r="AP77" s="281" t="s">
        <v>926</v>
      </c>
      <c r="AQ77" s="83" t="s">
        <v>927</v>
      </c>
      <c r="AR77" s="84">
        <v>32</v>
      </c>
      <c r="AS77" s="88">
        <v>11003</v>
      </c>
      <c r="AT77" s="279">
        <v>5</v>
      </c>
      <c r="AU77" s="280" t="s">
        <v>3811</v>
      </c>
      <c r="AV77" s="86" t="s">
        <v>926</v>
      </c>
      <c r="AW77" s="285" t="s">
        <v>927</v>
      </c>
      <c r="AX77" s="285">
        <v>32</v>
      </c>
      <c r="AY77" s="87">
        <v>10716</v>
      </c>
      <c r="AZ77" s="86">
        <v>5</v>
      </c>
      <c r="BA77" s="57" t="s">
        <v>3811</v>
      </c>
      <c r="BB77" s="301" t="s">
        <v>926</v>
      </c>
      <c r="BC77" s="83" t="s">
        <v>927</v>
      </c>
      <c r="BD77" s="84">
        <v>32</v>
      </c>
      <c r="BE77" s="282">
        <v>10716</v>
      </c>
      <c r="BF77" s="279">
        <v>5</v>
      </c>
      <c r="BG77" s="303" t="s">
        <v>3811</v>
      </c>
      <c r="BH77" s="86" t="s">
        <v>3829</v>
      </c>
      <c r="BI77" s="285" t="s">
        <v>3829</v>
      </c>
      <c r="BJ77" s="285" t="s">
        <v>3829</v>
      </c>
      <c r="BK77" s="86" t="s">
        <v>3829</v>
      </c>
      <c r="BL77" s="432">
        <v>5</v>
      </c>
      <c r="BM77" s="432" t="s">
        <v>3811</v>
      </c>
      <c r="BN77" s="432" t="str">
        <f>INDEX(ID!$D:$D,MATCH('Org2567'!D77,ID!$A:$A,0))</f>
        <v>หนองม่วงไข่</v>
      </c>
    </row>
    <row r="78" spans="1:66" x14ac:dyDescent="0.25">
      <c r="A78" s="272">
        <v>75</v>
      </c>
      <c r="B78" s="272">
        <v>1</v>
      </c>
      <c r="C78" s="82" t="s">
        <v>1058</v>
      </c>
      <c r="D78" s="272" t="s">
        <v>94</v>
      </c>
      <c r="E78" s="82" t="str">
        <f t="shared" si="1"/>
        <v>รพ.สมเด็จพระยุพราชเด่นชัย</v>
      </c>
      <c r="F78" s="90" t="s">
        <v>926</v>
      </c>
      <c r="G78" s="90" t="s">
        <v>931</v>
      </c>
      <c r="H78" s="90">
        <v>38</v>
      </c>
      <c r="I78" s="273">
        <v>25754</v>
      </c>
      <c r="J78" s="90">
        <v>9</v>
      </c>
      <c r="K78" s="93" t="s">
        <v>3708</v>
      </c>
      <c r="L78" s="83" t="s">
        <v>926</v>
      </c>
      <c r="M78" s="83" t="s">
        <v>931</v>
      </c>
      <c r="N78" s="84">
        <v>38</v>
      </c>
      <c r="O78" s="85">
        <v>25694</v>
      </c>
      <c r="P78" s="274">
        <v>9</v>
      </c>
      <c r="Q78" s="275" t="s">
        <v>3814</v>
      </c>
      <c r="R78" s="276" t="s">
        <v>926</v>
      </c>
      <c r="S78" s="277" t="s">
        <v>931</v>
      </c>
      <c r="T78" s="278">
        <v>41</v>
      </c>
      <c r="U78" s="88">
        <v>25694</v>
      </c>
      <c r="V78" s="54">
        <v>9</v>
      </c>
      <c r="W78" s="54" t="s">
        <v>3814</v>
      </c>
      <c r="X78" s="276" t="s">
        <v>926</v>
      </c>
      <c r="Y78" s="83" t="s">
        <v>931</v>
      </c>
      <c r="Z78" s="84">
        <v>41</v>
      </c>
      <c r="AA78" s="88">
        <v>25680</v>
      </c>
      <c r="AB78" s="279">
        <v>9</v>
      </c>
      <c r="AC78" s="280" t="s">
        <v>3814</v>
      </c>
      <c r="AD78" s="281" t="s">
        <v>926</v>
      </c>
      <c r="AE78" s="83" t="s">
        <v>931</v>
      </c>
      <c r="AF78" s="84">
        <v>40</v>
      </c>
      <c r="AG78" s="88">
        <v>25680</v>
      </c>
      <c r="AH78" s="279">
        <v>9</v>
      </c>
      <c r="AI78" s="286" t="s">
        <v>3814</v>
      </c>
      <c r="AJ78" s="281" t="s">
        <v>926</v>
      </c>
      <c r="AK78" s="83" t="s">
        <v>931</v>
      </c>
      <c r="AL78" s="84">
        <v>40</v>
      </c>
      <c r="AM78" s="88">
        <v>25680</v>
      </c>
      <c r="AN78" s="279">
        <v>9</v>
      </c>
      <c r="AO78" s="286" t="s">
        <v>3814</v>
      </c>
      <c r="AP78" s="281" t="s">
        <v>926</v>
      </c>
      <c r="AQ78" s="83" t="s">
        <v>931</v>
      </c>
      <c r="AR78" s="84">
        <v>40</v>
      </c>
      <c r="AS78" s="88">
        <v>25680</v>
      </c>
      <c r="AT78" s="279">
        <v>9</v>
      </c>
      <c r="AU78" s="280" t="s">
        <v>3814</v>
      </c>
      <c r="AV78" s="86" t="s">
        <v>926</v>
      </c>
      <c r="AW78" s="285" t="s">
        <v>931</v>
      </c>
      <c r="AX78" s="285">
        <v>40</v>
      </c>
      <c r="AY78" s="87">
        <v>25274</v>
      </c>
      <c r="AZ78" s="86">
        <v>9</v>
      </c>
      <c r="BA78" s="57" t="s">
        <v>3814</v>
      </c>
      <c r="BB78" s="301" t="s">
        <v>926</v>
      </c>
      <c r="BC78" s="83" t="s">
        <v>931</v>
      </c>
      <c r="BD78" s="84">
        <v>38</v>
      </c>
      <c r="BE78" s="282">
        <v>25274</v>
      </c>
      <c r="BF78" s="279">
        <v>9</v>
      </c>
      <c r="BG78" s="303" t="s">
        <v>3814</v>
      </c>
      <c r="BH78" s="86" t="s">
        <v>3829</v>
      </c>
      <c r="BI78" s="285" t="s">
        <v>3829</v>
      </c>
      <c r="BJ78" s="285" t="s">
        <v>3830</v>
      </c>
      <c r="BK78" s="86" t="s">
        <v>3829</v>
      </c>
      <c r="BL78" s="432">
        <v>9</v>
      </c>
      <c r="BM78" s="432" t="s">
        <v>3814</v>
      </c>
      <c r="BN78" s="432" t="str">
        <f>INDEX(ID!$D:$D,MATCH('Org2567'!D78,ID!$A:$A,0))</f>
        <v>สมเด็จพระยุพราชเด่นชัย</v>
      </c>
    </row>
    <row r="79" spans="1:66" x14ac:dyDescent="0.25">
      <c r="A79" s="272">
        <v>76</v>
      </c>
      <c r="B79" s="272">
        <v>1</v>
      </c>
      <c r="C79" s="82" t="s">
        <v>1214</v>
      </c>
      <c r="D79" s="272" t="s">
        <v>95</v>
      </c>
      <c r="E79" s="82" t="str">
        <f t="shared" si="1"/>
        <v>รพ.ศรีสังวาลย์</v>
      </c>
      <c r="F79" s="90" t="s">
        <v>922</v>
      </c>
      <c r="G79" s="90" t="s">
        <v>918</v>
      </c>
      <c r="H79" s="90">
        <v>204</v>
      </c>
      <c r="I79" s="273">
        <v>32201</v>
      </c>
      <c r="J79" s="90">
        <v>16</v>
      </c>
      <c r="K79" s="93" t="s">
        <v>3748</v>
      </c>
      <c r="L79" s="83" t="s">
        <v>922</v>
      </c>
      <c r="M79" s="83" t="s">
        <v>918</v>
      </c>
      <c r="N79" s="84">
        <v>204</v>
      </c>
      <c r="O79" s="85">
        <v>32212</v>
      </c>
      <c r="P79" s="274">
        <v>16</v>
      </c>
      <c r="Q79" s="275" t="s">
        <v>3818</v>
      </c>
      <c r="R79" s="276" t="s">
        <v>922</v>
      </c>
      <c r="S79" s="277" t="s">
        <v>918</v>
      </c>
      <c r="T79" s="278">
        <v>170</v>
      </c>
      <c r="U79" s="88">
        <v>32212</v>
      </c>
      <c r="V79" s="54">
        <v>16</v>
      </c>
      <c r="W79" s="54" t="s">
        <v>3818</v>
      </c>
      <c r="X79" s="276" t="s">
        <v>922</v>
      </c>
      <c r="Y79" s="83" t="s">
        <v>918</v>
      </c>
      <c r="Z79" s="84">
        <v>170</v>
      </c>
      <c r="AA79" s="88">
        <v>32013</v>
      </c>
      <c r="AB79" s="279">
        <v>16</v>
      </c>
      <c r="AC79" s="280" t="s">
        <v>3818</v>
      </c>
      <c r="AD79" s="281" t="s">
        <v>922</v>
      </c>
      <c r="AE79" s="83" t="s">
        <v>918</v>
      </c>
      <c r="AF79" s="84">
        <v>154</v>
      </c>
      <c r="AG79" s="88">
        <v>32013</v>
      </c>
      <c r="AH79" s="279">
        <v>16</v>
      </c>
      <c r="AI79" s="286" t="s">
        <v>3818</v>
      </c>
      <c r="AJ79" s="281" t="s">
        <v>922</v>
      </c>
      <c r="AK79" s="83" t="s">
        <v>918</v>
      </c>
      <c r="AL79" s="84">
        <v>154</v>
      </c>
      <c r="AM79" s="88">
        <v>32013</v>
      </c>
      <c r="AN79" s="279">
        <v>16</v>
      </c>
      <c r="AO79" s="286" t="s">
        <v>3818</v>
      </c>
      <c r="AP79" s="281" t="s">
        <v>922</v>
      </c>
      <c r="AQ79" s="83" t="s">
        <v>918</v>
      </c>
      <c r="AR79" s="84">
        <v>154</v>
      </c>
      <c r="AS79" s="88">
        <v>32013</v>
      </c>
      <c r="AT79" s="279">
        <v>16</v>
      </c>
      <c r="AU79" s="280" t="s">
        <v>3818</v>
      </c>
      <c r="AV79" s="86" t="s">
        <v>922</v>
      </c>
      <c r="AW79" s="285" t="s">
        <v>918</v>
      </c>
      <c r="AX79" s="285">
        <v>154</v>
      </c>
      <c r="AY79" s="87">
        <v>31631</v>
      </c>
      <c r="AZ79" s="86">
        <v>16</v>
      </c>
      <c r="BA79" s="57" t="s">
        <v>3818</v>
      </c>
      <c r="BB79" s="301" t="s">
        <v>922</v>
      </c>
      <c r="BC79" s="83" t="s">
        <v>918</v>
      </c>
      <c r="BD79" s="84">
        <v>154</v>
      </c>
      <c r="BE79" s="282">
        <v>31631</v>
      </c>
      <c r="BF79" s="279">
        <v>16</v>
      </c>
      <c r="BG79" s="303" t="s">
        <v>3818</v>
      </c>
      <c r="BH79" s="86" t="s">
        <v>3829</v>
      </c>
      <c r="BI79" s="285" t="s">
        <v>3829</v>
      </c>
      <c r="BJ79" s="285" t="s">
        <v>3829</v>
      </c>
      <c r="BK79" s="86" t="s">
        <v>3829</v>
      </c>
      <c r="BL79" s="432">
        <v>16</v>
      </c>
      <c r="BM79" s="432" t="s">
        <v>3818</v>
      </c>
      <c r="BN79" s="432" t="str">
        <f>INDEX(ID!$D:$D,MATCH('Org2567'!D79,ID!$A:$A,0))</f>
        <v>ศรีสังวาลย์</v>
      </c>
    </row>
    <row r="80" spans="1:66" x14ac:dyDescent="0.25">
      <c r="A80" s="272">
        <v>77</v>
      </c>
      <c r="B80" s="272">
        <v>1</v>
      </c>
      <c r="C80" s="82" t="s">
        <v>1214</v>
      </c>
      <c r="D80" s="272" t="s">
        <v>96</v>
      </c>
      <c r="E80" s="82" t="str">
        <f t="shared" si="1"/>
        <v>รพ.ขุนยวม</v>
      </c>
      <c r="F80" s="90" t="s">
        <v>926</v>
      </c>
      <c r="G80" s="90" t="s">
        <v>927</v>
      </c>
      <c r="H80" s="90">
        <v>34</v>
      </c>
      <c r="I80" s="273">
        <v>16102</v>
      </c>
      <c r="J80" s="90">
        <v>5</v>
      </c>
      <c r="K80" s="93" t="s">
        <v>3703</v>
      </c>
      <c r="L80" s="83" t="s">
        <v>926</v>
      </c>
      <c r="M80" s="83" t="s">
        <v>927</v>
      </c>
      <c r="N80" s="84">
        <v>34</v>
      </c>
      <c r="O80" s="85">
        <v>16274</v>
      </c>
      <c r="P80" s="274">
        <v>5</v>
      </c>
      <c r="Q80" s="275" t="s">
        <v>3811</v>
      </c>
      <c r="R80" s="276" t="s">
        <v>926</v>
      </c>
      <c r="S80" s="277" t="s">
        <v>927</v>
      </c>
      <c r="T80" s="278">
        <v>33</v>
      </c>
      <c r="U80" s="88">
        <v>16274</v>
      </c>
      <c r="V80" s="54">
        <v>5</v>
      </c>
      <c r="W80" s="54" t="s">
        <v>3811</v>
      </c>
      <c r="X80" s="276" t="s">
        <v>926</v>
      </c>
      <c r="Y80" s="83" t="s">
        <v>927</v>
      </c>
      <c r="Z80" s="84">
        <v>33</v>
      </c>
      <c r="AA80" s="88">
        <v>16388</v>
      </c>
      <c r="AB80" s="279">
        <v>5</v>
      </c>
      <c r="AC80" s="280" t="s">
        <v>3811</v>
      </c>
      <c r="AD80" s="281" t="s">
        <v>926</v>
      </c>
      <c r="AE80" s="83" t="s">
        <v>927</v>
      </c>
      <c r="AF80" s="84">
        <v>35</v>
      </c>
      <c r="AG80" s="88">
        <v>16388</v>
      </c>
      <c r="AH80" s="279">
        <v>5</v>
      </c>
      <c r="AI80" s="286" t="s">
        <v>3811</v>
      </c>
      <c r="AJ80" s="281" t="s">
        <v>926</v>
      </c>
      <c r="AK80" s="83" t="s">
        <v>927</v>
      </c>
      <c r="AL80" s="84">
        <v>35</v>
      </c>
      <c r="AM80" s="88">
        <v>16388</v>
      </c>
      <c r="AN80" s="279">
        <v>5</v>
      </c>
      <c r="AO80" s="286" t="s">
        <v>3811</v>
      </c>
      <c r="AP80" s="281" t="s">
        <v>926</v>
      </c>
      <c r="AQ80" s="83" t="s">
        <v>927</v>
      </c>
      <c r="AR80" s="84">
        <v>35</v>
      </c>
      <c r="AS80" s="88">
        <v>16388</v>
      </c>
      <c r="AT80" s="279">
        <v>5</v>
      </c>
      <c r="AU80" s="280" t="s">
        <v>3811</v>
      </c>
      <c r="AV80" s="86" t="s">
        <v>926</v>
      </c>
      <c r="AW80" s="285" t="s">
        <v>927</v>
      </c>
      <c r="AX80" s="285">
        <v>35</v>
      </c>
      <c r="AY80" s="87">
        <v>16187</v>
      </c>
      <c r="AZ80" s="86">
        <v>5</v>
      </c>
      <c r="BA80" s="57" t="s">
        <v>3811</v>
      </c>
      <c r="BB80" s="301" t="s">
        <v>926</v>
      </c>
      <c r="BC80" s="83" t="s">
        <v>927</v>
      </c>
      <c r="BD80" s="84">
        <v>35</v>
      </c>
      <c r="BE80" s="282">
        <v>16187</v>
      </c>
      <c r="BF80" s="279">
        <v>5</v>
      </c>
      <c r="BG80" s="303" t="s">
        <v>3811</v>
      </c>
      <c r="BH80" s="86" t="s">
        <v>3829</v>
      </c>
      <c r="BI80" s="285" t="s">
        <v>3829</v>
      </c>
      <c r="BJ80" s="285" t="s">
        <v>3829</v>
      </c>
      <c r="BK80" s="86" t="s">
        <v>3829</v>
      </c>
      <c r="BL80" s="432">
        <v>5</v>
      </c>
      <c r="BM80" s="432" t="s">
        <v>3811</v>
      </c>
      <c r="BN80" s="432" t="str">
        <f>INDEX(ID!$D:$D,MATCH('Org2567'!D80,ID!$A:$A,0))</f>
        <v>ขุนยวม</v>
      </c>
    </row>
    <row r="81" spans="1:66" x14ac:dyDescent="0.25">
      <c r="A81" s="272">
        <v>78</v>
      </c>
      <c r="B81" s="272">
        <v>1</v>
      </c>
      <c r="C81" s="82" t="s">
        <v>1214</v>
      </c>
      <c r="D81" s="272" t="s">
        <v>97</v>
      </c>
      <c r="E81" s="82" t="str">
        <f t="shared" si="1"/>
        <v>รพ.ปาย</v>
      </c>
      <c r="F81" s="90" t="s">
        <v>926</v>
      </c>
      <c r="G81" s="90" t="s">
        <v>931</v>
      </c>
      <c r="H81" s="90">
        <v>58</v>
      </c>
      <c r="I81" s="273">
        <v>25666</v>
      </c>
      <c r="J81" s="90">
        <v>9</v>
      </c>
      <c r="K81" s="93" t="s">
        <v>3708</v>
      </c>
      <c r="L81" s="83" t="s">
        <v>926</v>
      </c>
      <c r="M81" s="83" t="s">
        <v>931</v>
      </c>
      <c r="N81" s="84">
        <v>58</v>
      </c>
      <c r="O81" s="85">
        <v>26057</v>
      </c>
      <c r="P81" s="274">
        <v>9</v>
      </c>
      <c r="Q81" s="275" t="s">
        <v>3814</v>
      </c>
      <c r="R81" s="276" t="s">
        <v>926</v>
      </c>
      <c r="S81" s="277" t="s">
        <v>931</v>
      </c>
      <c r="T81" s="278">
        <v>58</v>
      </c>
      <c r="U81" s="88">
        <v>26057</v>
      </c>
      <c r="V81" s="54">
        <v>9</v>
      </c>
      <c r="W81" s="54" t="s">
        <v>3814</v>
      </c>
      <c r="X81" s="276" t="s">
        <v>926</v>
      </c>
      <c r="Y81" s="83" t="s">
        <v>931</v>
      </c>
      <c r="Z81" s="84">
        <v>58</v>
      </c>
      <c r="AA81" s="88">
        <v>26361</v>
      </c>
      <c r="AB81" s="279">
        <v>9</v>
      </c>
      <c r="AC81" s="280" t="s">
        <v>3814</v>
      </c>
      <c r="AD81" s="281" t="s">
        <v>926</v>
      </c>
      <c r="AE81" s="83" t="s">
        <v>931</v>
      </c>
      <c r="AF81" s="84">
        <v>58</v>
      </c>
      <c r="AG81" s="88">
        <v>26361</v>
      </c>
      <c r="AH81" s="279">
        <v>9</v>
      </c>
      <c r="AI81" s="286" t="s">
        <v>3814</v>
      </c>
      <c r="AJ81" s="281" t="s">
        <v>926</v>
      </c>
      <c r="AK81" s="83" t="s">
        <v>931</v>
      </c>
      <c r="AL81" s="84">
        <v>58</v>
      </c>
      <c r="AM81" s="88">
        <v>26361</v>
      </c>
      <c r="AN81" s="279">
        <v>9</v>
      </c>
      <c r="AO81" s="286" t="s">
        <v>3814</v>
      </c>
      <c r="AP81" s="281" t="s">
        <v>926</v>
      </c>
      <c r="AQ81" s="83" t="s">
        <v>931</v>
      </c>
      <c r="AR81" s="84">
        <v>58</v>
      </c>
      <c r="AS81" s="88">
        <v>26361</v>
      </c>
      <c r="AT81" s="279">
        <v>9</v>
      </c>
      <c r="AU81" s="280" t="s">
        <v>3814</v>
      </c>
      <c r="AV81" s="86" t="s">
        <v>926</v>
      </c>
      <c r="AW81" s="285" t="s">
        <v>931</v>
      </c>
      <c r="AX81" s="285">
        <v>58</v>
      </c>
      <c r="AY81" s="87">
        <v>26042</v>
      </c>
      <c r="AZ81" s="86">
        <v>9</v>
      </c>
      <c r="BA81" s="57" t="s">
        <v>3814</v>
      </c>
      <c r="BB81" s="301" t="s">
        <v>926</v>
      </c>
      <c r="BC81" s="83" t="s">
        <v>931</v>
      </c>
      <c r="BD81" s="84">
        <v>58</v>
      </c>
      <c r="BE81" s="282">
        <v>26042</v>
      </c>
      <c r="BF81" s="279">
        <v>9</v>
      </c>
      <c r="BG81" s="303" t="s">
        <v>3814</v>
      </c>
      <c r="BH81" s="86" t="s">
        <v>3829</v>
      </c>
      <c r="BI81" s="285" t="s">
        <v>3829</v>
      </c>
      <c r="BJ81" s="285" t="s">
        <v>3829</v>
      </c>
      <c r="BK81" s="86" t="s">
        <v>3829</v>
      </c>
      <c r="BL81" s="432">
        <v>9</v>
      </c>
      <c r="BM81" s="432" t="s">
        <v>3814</v>
      </c>
      <c r="BN81" s="432" t="str">
        <f>INDEX(ID!$D:$D,MATCH('Org2567'!D81,ID!$A:$A,0))</f>
        <v>ปาย</v>
      </c>
    </row>
    <row r="82" spans="1:66" x14ac:dyDescent="0.25">
      <c r="A82" s="272">
        <v>79</v>
      </c>
      <c r="B82" s="272">
        <v>1</v>
      </c>
      <c r="C82" s="82" t="s">
        <v>1214</v>
      </c>
      <c r="D82" s="272" t="s">
        <v>98</v>
      </c>
      <c r="E82" s="82" t="str">
        <f t="shared" si="1"/>
        <v>รพ.แม่สะเรียง</v>
      </c>
      <c r="F82" s="90" t="s">
        <v>926</v>
      </c>
      <c r="G82" s="90" t="s">
        <v>952</v>
      </c>
      <c r="H82" s="90">
        <v>110</v>
      </c>
      <c r="I82" s="273">
        <v>40549</v>
      </c>
      <c r="J82" s="90">
        <v>13</v>
      </c>
      <c r="K82" s="93" t="s">
        <v>3781</v>
      </c>
      <c r="L82" s="83" t="s">
        <v>926</v>
      </c>
      <c r="M82" s="83" t="s">
        <v>952</v>
      </c>
      <c r="N82" s="84">
        <v>107</v>
      </c>
      <c r="O82" s="85">
        <v>40818</v>
      </c>
      <c r="P82" s="274">
        <v>13</v>
      </c>
      <c r="Q82" s="275" t="s">
        <v>3813</v>
      </c>
      <c r="R82" s="276" t="s">
        <v>926</v>
      </c>
      <c r="S82" s="277" t="s">
        <v>952</v>
      </c>
      <c r="T82" s="278">
        <v>107</v>
      </c>
      <c r="U82" s="88">
        <v>40818</v>
      </c>
      <c r="V82" s="54">
        <v>13</v>
      </c>
      <c r="W82" s="54" t="s">
        <v>3813</v>
      </c>
      <c r="X82" s="276" t="s">
        <v>926</v>
      </c>
      <c r="Y82" s="83" t="s">
        <v>952</v>
      </c>
      <c r="Z82" s="84">
        <v>107</v>
      </c>
      <c r="AA82" s="88">
        <v>40995</v>
      </c>
      <c r="AB82" s="279">
        <v>13</v>
      </c>
      <c r="AC82" s="280" t="s">
        <v>3813</v>
      </c>
      <c r="AD82" s="281" t="s">
        <v>926</v>
      </c>
      <c r="AE82" s="83" t="s">
        <v>952</v>
      </c>
      <c r="AF82" s="84">
        <v>107</v>
      </c>
      <c r="AG82" s="88">
        <v>40995</v>
      </c>
      <c r="AH82" s="279">
        <v>13</v>
      </c>
      <c r="AI82" s="286" t="s">
        <v>3813</v>
      </c>
      <c r="AJ82" s="281" t="s">
        <v>926</v>
      </c>
      <c r="AK82" s="83" t="s">
        <v>952</v>
      </c>
      <c r="AL82" s="84">
        <v>107</v>
      </c>
      <c r="AM82" s="88">
        <v>40995</v>
      </c>
      <c r="AN82" s="279">
        <v>13</v>
      </c>
      <c r="AO82" s="286" t="s">
        <v>3813</v>
      </c>
      <c r="AP82" s="281" t="s">
        <v>926</v>
      </c>
      <c r="AQ82" s="83" t="s">
        <v>952</v>
      </c>
      <c r="AR82" s="84">
        <v>107</v>
      </c>
      <c r="AS82" s="88">
        <v>40995</v>
      </c>
      <c r="AT82" s="279">
        <v>13</v>
      </c>
      <c r="AU82" s="280" t="s">
        <v>3813</v>
      </c>
      <c r="AV82" s="86" t="s">
        <v>926</v>
      </c>
      <c r="AW82" s="285" t="s">
        <v>952</v>
      </c>
      <c r="AX82" s="285">
        <v>107</v>
      </c>
      <c r="AY82" s="87">
        <v>40791</v>
      </c>
      <c r="AZ82" s="86">
        <v>13</v>
      </c>
      <c r="BA82" s="57" t="s">
        <v>3813</v>
      </c>
      <c r="BB82" s="301" t="s">
        <v>926</v>
      </c>
      <c r="BC82" s="83" t="s">
        <v>952</v>
      </c>
      <c r="BD82" s="84">
        <v>115</v>
      </c>
      <c r="BE82" s="282">
        <v>40791</v>
      </c>
      <c r="BF82" s="279">
        <v>13</v>
      </c>
      <c r="BG82" s="303" t="s">
        <v>3813</v>
      </c>
      <c r="BH82" s="86" t="s">
        <v>3829</v>
      </c>
      <c r="BI82" s="285" t="s">
        <v>3829</v>
      </c>
      <c r="BJ82" s="285" t="s">
        <v>3830</v>
      </c>
      <c r="BK82" s="86" t="s">
        <v>3829</v>
      </c>
      <c r="BL82" s="432">
        <v>13</v>
      </c>
      <c r="BM82" s="432" t="s">
        <v>3813</v>
      </c>
      <c r="BN82" s="432" t="str">
        <f>INDEX(ID!$D:$D,MATCH('Org2567'!D82,ID!$A:$A,0))</f>
        <v>แม่สะเรียง</v>
      </c>
    </row>
    <row r="83" spans="1:66" x14ac:dyDescent="0.25">
      <c r="A83" s="272">
        <v>80</v>
      </c>
      <c r="B83" s="272">
        <v>1</v>
      </c>
      <c r="C83" s="82" t="s">
        <v>1214</v>
      </c>
      <c r="D83" s="272" t="s">
        <v>99</v>
      </c>
      <c r="E83" s="82" t="str">
        <f t="shared" si="1"/>
        <v>รพ.แม่ลาน้อย</v>
      </c>
      <c r="F83" s="90" t="s">
        <v>926</v>
      </c>
      <c r="G83" s="90" t="s">
        <v>927</v>
      </c>
      <c r="H83" s="90">
        <v>33</v>
      </c>
      <c r="I83" s="273">
        <v>27341</v>
      </c>
      <c r="J83" s="90">
        <v>5</v>
      </c>
      <c r="K83" s="93" t="s">
        <v>3703</v>
      </c>
      <c r="L83" s="83" t="s">
        <v>926</v>
      </c>
      <c r="M83" s="83" t="s">
        <v>927</v>
      </c>
      <c r="N83" s="84">
        <v>33</v>
      </c>
      <c r="O83" s="85">
        <v>27615</v>
      </c>
      <c r="P83" s="274">
        <v>5</v>
      </c>
      <c r="Q83" s="275" t="s">
        <v>3811</v>
      </c>
      <c r="R83" s="276" t="s">
        <v>926</v>
      </c>
      <c r="S83" s="277" t="s">
        <v>927</v>
      </c>
      <c r="T83" s="278">
        <v>33</v>
      </c>
      <c r="U83" s="88">
        <v>27615</v>
      </c>
      <c r="V83" s="54">
        <v>5</v>
      </c>
      <c r="W83" s="54" t="s">
        <v>3811</v>
      </c>
      <c r="X83" s="276" t="s">
        <v>926</v>
      </c>
      <c r="Y83" s="83" t="s">
        <v>927</v>
      </c>
      <c r="Z83" s="84">
        <v>33</v>
      </c>
      <c r="AA83" s="88">
        <v>27651</v>
      </c>
      <c r="AB83" s="279">
        <v>5</v>
      </c>
      <c r="AC83" s="280" t="s">
        <v>3811</v>
      </c>
      <c r="AD83" s="281" t="s">
        <v>926</v>
      </c>
      <c r="AE83" s="83" t="s">
        <v>927</v>
      </c>
      <c r="AF83" s="84">
        <v>33</v>
      </c>
      <c r="AG83" s="88">
        <v>27651</v>
      </c>
      <c r="AH83" s="279">
        <v>5</v>
      </c>
      <c r="AI83" s="286" t="s">
        <v>3811</v>
      </c>
      <c r="AJ83" s="281" t="s">
        <v>926</v>
      </c>
      <c r="AK83" s="83" t="s">
        <v>927</v>
      </c>
      <c r="AL83" s="84">
        <v>33</v>
      </c>
      <c r="AM83" s="88">
        <v>27651</v>
      </c>
      <c r="AN83" s="279">
        <v>5</v>
      </c>
      <c r="AO83" s="286" t="s">
        <v>3811</v>
      </c>
      <c r="AP83" s="281" t="s">
        <v>926</v>
      </c>
      <c r="AQ83" s="83" t="s">
        <v>927</v>
      </c>
      <c r="AR83" s="84">
        <v>33</v>
      </c>
      <c r="AS83" s="88">
        <v>27651</v>
      </c>
      <c r="AT83" s="279">
        <v>5</v>
      </c>
      <c r="AU83" s="280" t="s">
        <v>3811</v>
      </c>
      <c r="AV83" s="86" t="s">
        <v>926</v>
      </c>
      <c r="AW83" s="285" t="s">
        <v>927</v>
      </c>
      <c r="AX83" s="285">
        <v>33</v>
      </c>
      <c r="AY83" s="87">
        <v>27122</v>
      </c>
      <c r="AZ83" s="86">
        <v>5</v>
      </c>
      <c r="BA83" s="57" t="s">
        <v>3811</v>
      </c>
      <c r="BB83" s="301" t="s">
        <v>926</v>
      </c>
      <c r="BC83" s="83" t="s">
        <v>927</v>
      </c>
      <c r="BD83" s="84">
        <v>34</v>
      </c>
      <c r="BE83" s="282">
        <v>27122</v>
      </c>
      <c r="BF83" s="279">
        <v>5</v>
      </c>
      <c r="BG83" s="303" t="s">
        <v>3811</v>
      </c>
      <c r="BH83" s="86" t="s">
        <v>3829</v>
      </c>
      <c r="BI83" s="285" t="s">
        <v>3829</v>
      </c>
      <c r="BJ83" s="285" t="s">
        <v>3830</v>
      </c>
      <c r="BK83" s="86" t="s">
        <v>3829</v>
      </c>
      <c r="BL83" s="432">
        <v>5</v>
      </c>
      <c r="BM83" s="432" t="s">
        <v>3811</v>
      </c>
      <c r="BN83" s="432" t="str">
        <f>INDEX(ID!$D:$D,MATCH('Org2567'!D83,ID!$A:$A,0))</f>
        <v>แม่ลาน้อย</v>
      </c>
    </row>
    <row r="84" spans="1:66" x14ac:dyDescent="0.25">
      <c r="A84" s="272">
        <v>81</v>
      </c>
      <c r="B84" s="272">
        <v>1</v>
      </c>
      <c r="C84" s="82" t="s">
        <v>1214</v>
      </c>
      <c r="D84" s="272" t="s">
        <v>100</v>
      </c>
      <c r="E84" s="82" t="str">
        <f t="shared" si="1"/>
        <v>รพ.สบเมย</v>
      </c>
      <c r="F84" s="90" t="s">
        <v>926</v>
      </c>
      <c r="G84" s="90" t="s">
        <v>927</v>
      </c>
      <c r="H84" s="90">
        <v>32</v>
      </c>
      <c r="I84" s="273">
        <v>32333</v>
      </c>
      <c r="J84" s="90">
        <v>6</v>
      </c>
      <c r="K84" s="93" t="s">
        <v>3783</v>
      </c>
      <c r="L84" s="83" t="s">
        <v>926</v>
      </c>
      <c r="M84" s="83" t="s">
        <v>927</v>
      </c>
      <c r="N84" s="84">
        <v>32</v>
      </c>
      <c r="O84" s="85">
        <v>32926</v>
      </c>
      <c r="P84" s="274">
        <v>6</v>
      </c>
      <c r="Q84" s="275" t="s">
        <v>3809</v>
      </c>
      <c r="R84" s="276" t="s">
        <v>926</v>
      </c>
      <c r="S84" s="277" t="s">
        <v>927</v>
      </c>
      <c r="T84" s="278">
        <v>32</v>
      </c>
      <c r="U84" s="88">
        <v>32926</v>
      </c>
      <c r="V84" s="54">
        <v>6</v>
      </c>
      <c r="W84" s="54" t="s">
        <v>3809</v>
      </c>
      <c r="X84" s="276" t="s">
        <v>926</v>
      </c>
      <c r="Y84" s="83" t="s">
        <v>927</v>
      </c>
      <c r="Z84" s="84">
        <v>32</v>
      </c>
      <c r="AA84" s="88">
        <v>33247</v>
      </c>
      <c r="AB84" s="279">
        <v>6</v>
      </c>
      <c r="AC84" s="280" t="s">
        <v>3809</v>
      </c>
      <c r="AD84" s="281" t="s">
        <v>926</v>
      </c>
      <c r="AE84" s="83" t="s">
        <v>927</v>
      </c>
      <c r="AF84" s="84">
        <v>36</v>
      </c>
      <c r="AG84" s="88">
        <v>33247</v>
      </c>
      <c r="AH84" s="279">
        <v>6</v>
      </c>
      <c r="AI84" s="286" t="s">
        <v>3809</v>
      </c>
      <c r="AJ84" s="281" t="s">
        <v>926</v>
      </c>
      <c r="AK84" s="83" t="s">
        <v>927</v>
      </c>
      <c r="AL84" s="84">
        <v>36</v>
      </c>
      <c r="AM84" s="88">
        <v>33247</v>
      </c>
      <c r="AN84" s="279">
        <v>6</v>
      </c>
      <c r="AO84" s="286" t="s">
        <v>3809</v>
      </c>
      <c r="AP84" s="281" t="s">
        <v>926</v>
      </c>
      <c r="AQ84" s="83" t="s">
        <v>927</v>
      </c>
      <c r="AR84" s="84">
        <v>36</v>
      </c>
      <c r="AS84" s="88">
        <v>33247</v>
      </c>
      <c r="AT84" s="279">
        <v>6</v>
      </c>
      <c r="AU84" s="280" t="s">
        <v>3809</v>
      </c>
      <c r="AV84" s="86" t="s">
        <v>926</v>
      </c>
      <c r="AW84" s="285" t="s">
        <v>927</v>
      </c>
      <c r="AX84" s="285">
        <v>36</v>
      </c>
      <c r="AY84" s="87">
        <v>32966</v>
      </c>
      <c r="AZ84" s="86">
        <v>6</v>
      </c>
      <c r="BA84" s="57" t="s">
        <v>3809</v>
      </c>
      <c r="BB84" s="301" t="s">
        <v>926</v>
      </c>
      <c r="BC84" s="83" t="s">
        <v>927</v>
      </c>
      <c r="BD84" s="84">
        <v>30</v>
      </c>
      <c r="BE84" s="282">
        <v>32966</v>
      </c>
      <c r="BF84" s="279">
        <v>6</v>
      </c>
      <c r="BG84" s="303" t="s">
        <v>3809</v>
      </c>
      <c r="BH84" s="86" t="s">
        <v>3829</v>
      </c>
      <c r="BI84" s="285" t="s">
        <v>3829</v>
      </c>
      <c r="BJ84" s="285" t="s">
        <v>3830</v>
      </c>
      <c r="BK84" s="86" t="s">
        <v>3829</v>
      </c>
      <c r="BL84" s="432">
        <v>6</v>
      </c>
      <c r="BM84" s="432" t="s">
        <v>3809</v>
      </c>
      <c r="BN84" s="432" t="str">
        <f>INDEX(ID!$D:$D,MATCH('Org2567'!D84,ID!$A:$A,0))</f>
        <v>สบเมย</v>
      </c>
    </row>
    <row r="85" spans="1:66" x14ac:dyDescent="0.25">
      <c r="A85" s="272">
        <v>82</v>
      </c>
      <c r="B85" s="272">
        <v>1</v>
      </c>
      <c r="C85" s="82" t="s">
        <v>1214</v>
      </c>
      <c r="D85" s="272" t="s">
        <v>101</v>
      </c>
      <c r="E85" s="82" t="str">
        <f t="shared" si="1"/>
        <v>รพ.ปางมะผ้า</v>
      </c>
      <c r="F85" s="90" t="s">
        <v>926</v>
      </c>
      <c r="G85" s="90" t="s">
        <v>927</v>
      </c>
      <c r="H85" s="90">
        <v>35</v>
      </c>
      <c r="I85" s="273">
        <v>14651</v>
      </c>
      <c r="J85" s="90">
        <v>5</v>
      </c>
      <c r="K85" s="93" t="s">
        <v>3703</v>
      </c>
      <c r="L85" s="83" t="s">
        <v>926</v>
      </c>
      <c r="M85" s="83" t="s">
        <v>927</v>
      </c>
      <c r="N85" s="84">
        <v>36</v>
      </c>
      <c r="O85" s="85">
        <v>15183</v>
      </c>
      <c r="P85" s="274">
        <v>5</v>
      </c>
      <c r="Q85" s="275" t="s">
        <v>3811</v>
      </c>
      <c r="R85" s="276" t="s">
        <v>926</v>
      </c>
      <c r="S85" s="277" t="s">
        <v>927</v>
      </c>
      <c r="T85" s="278">
        <v>36</v>
      </c>
      <c r="U85" s="88">
        <v>15183</v>
      </c>
      <c r="V85" s="54">
        <v>5</v>
      </c>
      <c r="W85" s="54" t="s">
        <v>3811</v>
      </c>
      <c r="X85" s="276" t="s">
        <v>926</v>
      </c>
      <c r="Y85" s="83" t="s">
        <v>927</v>
      </c>
      <c r="Z85" s="84">
        <v>36</v>
      </c>
      <c r="AA85" s="88">
        <v>15543</v>
      </c>
      <c r="AB85" s="279">
        <v>5</v>
      </c>
      <c r="AC85" s="280" t="s">
        <v>3811</v>
      </c>
      <c r="AD85" s="281" t="s">
        <v>926</v>
      </c>
      <c r="AE85" s="83" t="s">
        <v>927</v>
      </c>
      <c r="AF85" s="84">
        <v>29</v>
      </c>
      <c r="AG85" s="88">
        <v>15543</v>
      </c>
      <c r="AH85" s="279">
        <v>5</v>
      </c>
      <c r="AI85" s="286" t="s">
        <v>3811</v>
      </c>
      <c r="AJ85" s="281" t="s">
        <v>926</v>
      </c>
      <c r="AK85" s="83" t="s">
        <v>927</v>
      </c>
      <c r="AL85" s="84">
        <v>29</v>
      </c>
      <c r="AM85" s="88">
        <v>15543</v>
      </c>
      <c r="AN85" s="279">
        <v>5</v>
      </c>
      <c r="AO85" s="286" t="s">
        <v>3811</v>
      </c>
      <c r="AP85" s="281" t="s">
        <v>926</v>
      </c>
      <c r="AQ85" s="83" t="s">
        <v>927</v>
      </c>
      <c r="AR85" s="84">
        <v>29</v>
      </c>
      <c r="AS85" s="88">
        <v>15543</v>
      </c>
      <c r="AT85" s="279">
        <v>5</v>
      </c>
      <c r="AU85" s="280" t="s">
        <v>3811</v>
      </c>
      <c r="AV85" s="86" t="s">
        <v>926</v>
      </c>
      <c r="AW85" s="285" t="s">
        <v>927</v>
      </c>
      <c r="AX85" s="285">
        <v>29</v>
      </c>
      <c r="AY85" s="87">
        <v>15602</v>
      </c>
      <c r="AZ85" s="86">
        <v>5</v>
      </c>
      <c r="BA85" s="57" t="s">
        <v>3811</v>
      </c>
      <c r="BB85" s="301" t="s">
        <v>926</v>
      </c>
      <c r="BC85" s="83" t="s">
        <v>927</v>
      </c>
      <c r="BD85" s="84">
        <v>29</v>
      </c>
      <c r="BE85" s="282">
        <v>15602</v>
      </c>
      <c r="BF85" s="279">
        <v>5</v>
      </c>
      <c r="BG85" s="303" t="s">
        <v>3811</v>
      </c>
      <c r="BH85" s="86" t="s">
        <v>3829</v>
      </c>
      <c r="BI85" s="285" t="s">
        <v>3829</v>
      </c>
      <c r="BJ85" s="285" t="s">
        <v>3829</v>
      </c>
      <c r="BK85" s="86" t="s">
        <v>3829</v>
      </c>
      <c r="BL85" s="432">
        <v>5</v>
      </c>
      <c r="BM85" s="432" t="s">
        <v>3811</v>
      </c>
      <c r="BN85" s="432" t="str">
        <f>INDEX(ID!$D:$D,MATCH('Org2567'!D85,ID!$A:$A,0))</f>
        <v>ปางมะผ้า</v>
      </c>
    </row>
    <row r="86" spans="1:66" x14ac:dyDescent="0.25">
      <c r="A86" s="272">
        <v>83</v>
      </c>
      <c r="B86" s="272">
        <v>1</v>
      </c>
      <c r="C86" s="82" t="s">
        <v>1018</v>
      </c>
      <c r="D86" s="272" t="s">
        <v>102</v>
      </c>
      <c r="E86" s="82" t="str">
        <f t="shared" si="1"/>
        <v>รพ.ลำปาง</v>
      </c>
      <c r="F86" s="90" t="s">
        <v>916</v>
      </c>
      <c r="G86" s="90" t="s">
        <v>3</v>
      </c>
      <c r="H86" s="90">
        <v>743</v>
      </c>
      <c r="I86" s="273">
        <v>140140</v>
      </c>
      <c r="J86" s="90">
        <v>19</v>
      </c>
      <c r="K86" s="93" t="s">
        <v>3772</v>
      </c>
      <c r="L86" s="83" t="s">
        <v>916</v>
      </c>
      <c r="M86" s="83" t="s">
        <v>3</v>
      </c>
      <c r="N86" s="84">
        <v>743</v>
      </c>
      <c r="O86" s="85">
        <v>140799</v>
      </c>
      <c r="P86" s="274">
        <v>19</v>
      </c>
      <c r="Q86" s="275" t="s">
        <v>3807</v>
      </c>
      <c r="R86" s="276" t="s">
        <v>916</v>
      </c>
      <c r="S86" s="277" t="s">
        <v>3</v>
      </c>
      <c r="T86" s="278">
        <v>743</v>
      </c>
      <c r="U86" s="88">
        <v>140799</v>
      </c>
      <c r="V86" s="54">
        <v>19</v>
      </c>
      <c r="W86" s="54" t="s">
        <v>3807</v>
      </c>
      <c r="X86" s="276" t="s">
        <v>916</v>
      </c>
      <c r="Y86" s="83" t="s">
        <v>3</v>
      </c>
      <c r="Z86" s="84">
        <v>743</v>
      </c>
      <c r="AA86" s="88">
        <v>140330</v>
      </c>
      <c r="AB86" s="279">
        <v>19</v>
      </c>
      <c r="AC86" s="280" t="s">
        <v>3807</v>
      </c>
      <c r="AD86" s="281" t="s">
        <v>916</v>
      </c>
      <c r="AE86" s="83" t="s">
        <v>3</v>
      </c>
      <c r="AF86" s="84">
        <v>743</v>
      </c>
      <c r="AG86" s="88">
        <v>140330</v>
      </c>
      <c r="AH86" s="279">
        <v>19</v>
      </c>
      <c r="AI86" s="286" t="s">
        <v>3807</v>
      </c>
      <c r="AJ86" s="281" t="s">
        <v>916</v>
      </c>
      <c r="AK86" s="83" t="s">
        <v>3</v>
      </c>
      <c r="AL86" s="84">
        <v>743</v>
      </c>
      <c r="AM86" s="88">
        <v>140330</v>
      </c>
      <c r="AN86" s="279">
        <v>19</v>
      </c>
      <c r="AO86" s="286" t="s">
        <v>3807</v>
      </c>
      <c r="AP86" s="281" t="s">
        <v>916</v>
      </c>
      <c r="AQ86" s="83" t="s">
        <v>3</v>
      </c>
      <c r="AR86" s="84">
        <v>743</v>
      </c>
      <c r="AS86" s="88">
        <v>140330</v>
      </c>
      <c r="AT86" s="279">
        <v>19</v>
      </c>
      <c r="AU86" s="280" t="s">
        <v>3807</v>
      </c>
      <c r="AV86" s="86" t="s">
        <v>916</v>
      </c>
      <c r="AW86" s="285" t="s">
        <v>3</v>
      </c>
      <c r="AX86" s="285">
        <v>743</v>
      </c>
      <c r="AY86" s="87">
        <v>138862</v>
      </c>
      <c r="AZ86" s="86">
        <v>19</v>
      </c>
      <c r="BA86" s="57" t="s">
        <v>3807</v>
      </c>
      <c r="BB86" s="301" t="s">
        <v>916</v>
      </c>
      <c r="BC86" s="83" t="s">
        <v>3</v>
      </c>
      <c r="BD86" s="84">
        <v>745</v>
      </c>
      <c r="BE86" s="282">
        <v>138862</v>
      </c>
      <c r="BF86" s="279">
        <v>19</v>
      </c>
      <c r="BG86" s="303" t="s">
        <v>3807</v>
      </c>
      <c r="BH86" s="86" t="s">
        <v>3829</v>
      </c>
      <c r="BI86" s="285" t="s">
        <v>3829</v>
      </c>
      <c r="BJ86" s="285" t="s">
        <v>3830</v>
      </c>
      <c r="BK86" s="86" t="s">
        <v>3829</v>
      </c>
      <c r="BL86" s="432">
        <v>19</v>
      </c>
      <c r="BM86" s="432" t="s">
        <v>3807</v>
      </c>
      <c r="BN86" s="432" t="str">
        <f>INDEX(ID!$D:$D,MATCH('Org2567'!D86,ID!$A:$A,0))</f>
        <v>ลำปาง</v>
      </c>
    </row>
    <row r="87" spans="1:66" x14ac:dyDescent="0.25">
      <c r="A87" s="272">
        <v>84</v>
      </c>
      <c r="B87" s="272">
        <v>1</v>
      </c>
      <c r="C87" s="82" t="s">
        <v>1018</v>
      </c>
      <c r="D87" s="272" t="s">
        <v>103</v>
      </c>
      <c r="E87" s="82" t="str">
        <f t="shared" si="1"/>
        <v>รพ.แม่เมาะ</v>
      </c>
      <c r="F87" s="90" t="s">
        <v>926</v>
      </c>
      <c r="G87" s="90" t="s">
        <v>927</v>
      </c>
      <c r="H87" s="90">
        <v>35</v>
      </c>
      <c r="I87" s="273">
        <v>24492</v>
      </c>
      <c r="J87" s="90">
        <v>5</v>
      </c>
      <c r="K87" s="93" t="s">
        <v>3703</v>
      </c>
      <c r="L87" s="83" t="s">
        <v>926</v>
      </c>
      <c r="M87" s="83" t="s">
        <v>927</v>
      </c>
      <c r="N87" s="84">
        <v>30</v>
      </c>
      <c r="O87" s="85">
        <v>24602</v>
      </c>
      <c r="P87" s="274">
        <v>5</v>
      </c>
      <c r="Q87" s="275" t="s">
        <v>3811</v>
      </c>
      <c r="R87" s="276" t="s">
        <v>926</v>
      </c>
      <c r="S87" s="277" t="s">
        <v>927</v>
      </c>
      <c r="T87" s="278">
        <v>30</v>
      </c>
      <c r="U87" s="88">
        <v>24602</v>
      </c>
      <c r="V87" s="54">
        <v>5</v>
      </c>
      <c r="W87" s="54" t="s">
        <v>3811</v>
      </c>
      <c r="X87" s="276" t="s">
        <v>926</v>
      </c>
      <c r="Y87" s="83" t="s">
        <v>927</v>
      </c>
      <c r="Z87" s="84">
        <v>30</v>
      </c>
      <c r="AA87" s="88">
        <v>24625</v>
      </c>
      <c r="AB87" s="279">
        <v>5</v>
      </c>
      <c r="AC87" s="280" t="s">
        <v>3811</v>
      </c>
      <c r="AD87" s="281" t="s">
        <v>926</v>
      </c>
      <c r="AE87" s="83" t="s">
        <v>927</v>
      </c>
      <c r="AF87" s="84">
        <v>30</v>
      </c>
      <c r="AG87" s="88">
        <v>24625</v>
      </c>
      <c r="AH87" s="279">
        <v>5</v>
      </c>
      <c r="AI87" s="286" t="s">
        <v>3811</v>
      </c>
      <c r="AJ87" s="281" t="s">
        <v>926</v>
      </c>
      <c r="AK87" s="83" t="s">
        <v>927</v>
      </c>
      <c r="AL87" s="84">
        <v>30</v>
      </c>
      <c r="AM87" s="88">
        <v>24625</v>
      </c>
      <c r="AN87" s="279">
        <v>5</v>
      </c>
      <c r="AO87" s="286" t="s">
        <v>3811</v>
      </c>
      <c r="AP87" s="281" t="s">
        <v>926</v>
      </c>
      <c r="AQ87" s="83" t="s">
        <v>927</v>
      </c>
      <c r="AR87" s="84">
        <v>30</v>
      </c>
      <c r="AS87" s="88">
        <v>24625</v>
      </c>
      <c r="AT87" s="279">
        <v>5</v>
      </c>
      <c r="AU87" s="280" t="s">
        <v>3811</v>
      </c>
      <c r="AV87" s="86" t="s">
        <v>926</v>
      </c>
      <c r="AW87" s="285" t="s">
        <v>927</v>
      </c>
      <c r="AX87" s="285">
        <v>30</v>
      </c>
      <c r="AY87" s="87">
        <v>24417</v>
      </c>
      <c r="AZ87" s="86">
        <v>5</v>
      </c>
      <c r="BA87" s="57" t="s">
        <v>3811</v>
      </c>
      <c r="BB87" s="301" t="s">
        <v>926</v>
      </c>
      <c r="BC87" s="83" t="s">
        <v>927</v>
      </c>
      <c r="BD87" s="84">
        <v>30</v>
      </c>
      <c r="BE87" s="282">
        <v>24417</v>
      </c>
      <c r="BF87" s="279">
        <v>5</v>
      </c>
      <c r="BG87" s="303" t="s">
        <v>3811</v>
      </c>
      <c r="BH87" s="86" t="s">
        <v>3829</v>
      </c>
      <c r="BI87" s="285" t="s">
        <v>3829</v>
      </c>
      <c r="BJ87" s="285" t="s">
        <v>3829</v>
      </c>
      <c r="BK87" s="86" t="s">
        <v>3829</v>
      </c>
      <c r="BL87" s="432">
        <v>5</v>
      </c>
      <c r="BM87" s="432" t="s">
        <v>3811</v>
      </c>
      <c r="BN87" s="432" t="str">
        <f>INDEX(ID!$D:$D,MATCH('Org2567'!D87,ID!$A:$A,0))</f>
        <v>แม่เมาะ</v>
      </c>
    </row>
    <row r="88" spans="1:66" x14ac:dyDescent="0.25">
      <c r="A88" s="272">
        <v>85</v>
      </c>
      <c r="B88" s="272">
        <v>1</v>
      </c>
      <c r="C88" s="82" t="s">
        <v>1018</v>
      </c>
      <c r="D88" s="272" t="s">
        <v>104</v>
      </c>
      <c r="E88" s="82" t="str">
        <f t="shared" si="1"/>
        <v>รพ.เกาะคา</v>
      </c>
      <c r="F88" s="90" t="s">
        <v>926</v>
      </c>
      <c r="G88" s="90" t="s">
        <v>952</v>
      </c>
      <c r="H88" s="90">
        <v>144</v>
      </c>
      <c r="I88" s="273">
        <v>38910</v>
      </c>
      <c r="J88" s="90">
        <v>13</v>
      </c>
      <c r="K88" s="93" t="s">
        <v>3781</v>
      </c>
      <c r="L88" s="83" t="s">
        <v>926</v>
      </c>
      <c r="M88" s="83" t="s">
        <v>952</v>
      </c>
      <c r="N88" s="84">
        <v>135</v>
      </c>
      <c r="O88" s="85">
        <v>38874</v>
      </c>
      <c r="P88" s="274">
        <v>13</v>
      </c>
      <c r="Q88" s="275" t="s">
        <v>3813</v>
      </c>
      <c r="R88" s="276" t="s">
        <v>926</v>
      </c>
      <c r="S88" s="277" t="s">
        <v>952</v>
      </c>
      <c r="T88" s="278">
        <v>152</v>
      </c>
      <c r="U88" s="88">
        <v>38874</v>
      </c>
      <c r="V88" s="54">
        <v>13</v>
      </c>
      <c r="W88" s="54" t="s">
        <v>3813</v>
      </c>
      <c r="X88" s="276" t="s">
        <v>926</v>
      </c>
      <c r="Y88" s="83" t="s">
        <v>952</v>
      </c>
      <c r="Z88" s="84">
        <v>152</v>
      </c>
      <c r="AA88" s="88">
        <v>38600</v>
      </c>
      <c r="AB88" s="279">
        <v>13</v>
      </c>
      <c r="AC88" s="280" t="s">
        <v>3813</v>
      </c>
      <c r="AD88" s="281" t="s">
        <v>926</v>
      </c>
      <c r="AE88" s="83" t="s">
        <v>952</v>
      </c>
      <c r="AF88" s="84">
        <v>147</v>
      </c>
      <c r="AG88" s="88">
        <v>38600</v>
      </c>
      <c r="AH88" s="279">
        <v>13</v>
      </c>
      <c r="AI88" s="286" t="s">
        <v>3813</v>
      </c>
      <c r="AJ88" s="281" t="s">
        <v>926</v>
      </c>
      <c r="AK88" s="83" t="s">
        <v>952</v>
      </c>
      <c r="AL88" s="84">
        <v>147</v>
      </c>
      <c r="AM88" s="88">
        <v>38600</v>
      </c>
      <c r="AN88" s="279">
        <v>13</v>
      </c>
      <c r="AO88" s="286" t="s">
        <v>3813</v>
      </c>
      <c r="AP88" s="281" t="s">
        <v>926</v>
      </c>
      <c r="AQ88" s="83" t="s">
        <v>952</v>
      </c>
      <c r="AR88" s="84">
        <v>147</v>
      </c>
      <c r="AS88" s="88">
        <v>38600</v>
      </c>
      <c r="AT88" s="279">
        <v>13</v>
      </c>
      <c r="AU88" s="280" t="s">
        <v>3813</v>
      </c>
      <c r="AV88" s="86" t="s">
        <v>926</v>
      </c>
      <c r="AW88" s="285" t="s">
        <v>952</v>
      </c>
      <c r="AX88" s="285">
        <v>147</v>
      </c>
      <c r="AY88" s="87">
        <v>37981</v>
      </c>
      <c r="AZ88" s="86">
        <v>13</v>
      </c>
      <c r="BA88" s="57" t="s">
        <v>3813</v>
      </c>
      <c r="BB88" s="301" t="s">
        <v>926</v>
      </c>
      <c r="BC88" s="83" t="s">
        <v>952</v>
      </c>
      <c r="BD88" s="84">
        <v>152</v>
      </c>
      <c r="BE88" s="282">
        <v>37981</v>
      </c>
      <c r="BF88" s="279">
        <v>13</v>
      </c>
      <c r="BG88" s="303" t="s">
        <v>3813</v>
      </c>
      <c r="BH88" s="86" t="s">
        <v>3829</v>
      </c>
      <c r="BI88" s="285" t="s">
        <v>3829</v>
      </c>
      <c r="BJ88" s="285" t="s">
        <v>3830</v>
      </c>
      <c r="BK88" s="86" t="s">
        <v>3829</v>
      </c>
      <c r="BL88" s="432">
        <v>13</v>
      </c>
      <c r="BM88" s="432" t="s">
        <v>3813</v>
      </c>
      <c r="BN88" s="432" t="str">
        <f>INDEX(ID!$D:$D,MATCH('Org2567'!D88,ID!$A:$A,0))</f>
        <v>เกาะคา</v>
      </c>
    </row>
    <row r="89" spans="1:66" x14ac:dyDescent="0.25">
      <c r="A89" s="272">
        <v>86</v>
      </c>
      <c r="B89" s="272">
        <v>1</v>
      </c>
      <c r="C89" s="82" t="s">
        <v>1018</v>
      </c>
      <c r="D89" s="272" t="s">
        <v>105</v>
      </c>
      <c r="E89" s="82" t="str">
        <f t="shared" si="1"/>
        <v>รพ.เสริมงาม</v>
      </c>
      <c r="F89" s="90" t="s">
        <v>926</v>
      </c>
      <c r="G89" s="90" t="s">
        <v>927</v>
      </c>
      <c r="H89" s="90">
        <v>30</v>
      </c>
      <c r="I89" s="273">
        <v>24395</v>
      </c>
      <c r="J89" s="90">
        <v>5</v>
      </c>
      <c r="K89" s="93" t="s">
        <v>3703</v>
      </c>
      <c r="L89" s="83" t="s">
        <v>926</v>
      </c>
      <c r="M89" s="83" t="s">
        <v>927</v>
      </c>
      <c r="N89" s="84">
        <v>30</v>
      </c>
      <c r="O89" s="85">
        <v>24060</v>
      </c>
      <c r="P89" s="274">
        <v>5</v>
      </c>
      <c r="Q89" s="275" t="s">
        <v>3811</v>
      </c>
      <c r="R89" s="276" t="s">
        <v>926</v>
      </c>
      <c r="S89" s="277" t="s">
        <v>927</v>
      </c>
      <c r="T89" s="278">
        <v>30</v>
      </c>
      <c r="U89" s="88">
        <v>24060</v>
      </c>
      <c r="V89" s="54">
        <v>5</v>
      </c>
      <c r="W89" s="54" t="s">
        <v>3811</v>
      </c>
      <c r="X89" s="276" t="s">
        <v>926</v>
      </c>
      <c r="Y89" s="83" t="s">
        <v>927</v>
      </c>
      <c r="Z89" s="84">
        <v>30</v>
      </c>
      <c r="AA89" s="88">
        <v>23768</v>
      </c>
      <c r="AB89" s="279">
        <v>5</v>
      </c>
      <c r="AC89" s="280" t="s">
        <v>3811</v>
      </c>
      <c r="AD89" s="281" t="s">
        <v>926</v>
      </c>
      <c r="AE89" s="83" t="s">
        <v>927</v>
      </c>
      <c r="AF89" s="84">
        <v>30</v>
      </c>
      <c r="AG89" s="88">
        <v>23768</v>
      </c>
      <c r="AH89" s="279">
        <v>5</v>
      </c>
      <c r="AI89" s="286" t="s">
        <v>3811</v>
      </c>
      <c r="AJ89" s="281" t="s">
        <v>926</v>
      </c>
      <c r="AK89" s="83" t="s">
        <v>927</v>
      </c>
      <c r="AL89" s="84">
        <v>30</v>
      </c>
      <c r="AM89" s="88">
        <v>23768</v>
      </c>
      <c r="AN89" s="279">
        <v>5</v>
      </c>
      <c r="AO89" s="286" t="s">
        <v>3811</v>
      </c>
      <c r="AP89" s="281" t="s">
        <v>926</v>
      </c>
      <c r="AQ89" s="83" t="s">
        <v>927</v>
      </c>
      <c r="AR89" s="84">
        <v>30</v>
      </c>
      <c r="AS89" s="88">
        <v>23768</v>
      </c>
      <c r="AT89" s="279">
        <v>5</v>
      </c>
      <c r="AU89" s="280" t="s">
        <v>3811</v>
      </c>
      <c r="AV89" s="86" t="s">
        <v>926</v>
      </c>
      <c r="AW89" s="285" t="s">
        <v>927</v>
      </c>
      <c r="AX89" s="285">
        <v>30</v>
      </c>
      <c r="AY89" s="87">
        <v>23398</v>
      </c>
      <c r="AZ89" s="86">
        <v>5</v>
      </c>
      <c r="BA89" s="57" t="s">
        <v>3811</v>
      </c>
      <c r="BB89" s="301" t="s">
        <v>926</v>
      </c>
      <c r="BC89" s="83" t="s">
        <v>927</v>
      </c>
      <c r="BD89" s="84">
        <v>30</v>
      </c>
      <c r="BE89" s="282">
        <v>23398</v>
      </c>
      <c r="BF89" s="279">
        <v>5</v>
      </c>
      <c r="BG89" s="303" t="s">
        <v>3811</v>
      </c>
      <c r="BH89" s="86" t="s">
        <v>3829</v>
      </c>
      <c r="BI89" s="285" t="s">
        <v>3829</v>
      </c>
      <c r="BJ89" s="285" t="s">
        <v>3829</v>
      </c>
      <c r="BK89" s="86" t="s">
        <v>3829</v>
      </c>
      <c r="BL89" s="432">
        <v>5</v>
      </c>
      <c r="BM89" s="432" t="s">
        <v>3811</v>
      </c>
      <c r="BN89" s="432" t="str">
        <f>INDEX(ID!$D:$D,MATCH('Org2567'!D89,ID!$A:$A,0))</f>
        <v>เสริมงาม</v>
      </c>
    </row>
    <row r="90" spans="1:66" x14ac:dyDescent="0.25">
      <c r="A90" s="272">
        <v>87</v>
      </c>
      <c r="B90" s="272">
        <v>1</v>
      </c>
      <c r="C90" s="82" t="s">
        <v>1018</v>
      </c>
      <c r="D90" s="272" t="s">
        <v>106</v>
      </c>
      <c r="E90" s="82" t="str">
        <f t="shared" si="1"/>
        <v>รพ.งาว</v>
      </c>
      <c r="F90" s="90" t="s">
        <v>926</v>
      </c>
      <c r="G90" s="90" t="s">
        <v>927</v>
      </c>
      <c r="H90" s="90">
        <v>47</v>
      </c>
      <c r="I90" s="273">
        <v>38522</v>
      </c>
      <c r="J90" s="90">
        <v>6</v>
      </c>
      <c r="K90" s="93" t="s">
        <v>3783</v>
      </c>
      <c r="L90" s="83" t="s">
        <v>926</v>
      </c>
      <c r="M90" s="83" t="s">
        <v>927</v>
      </c>
      <c r="N90" s="84">
        <v>40</v>
      </c>
      <c r="O90" s="85">
        <v>38397</v>
      </c>
      <c r="P90" s="274">
        <v>6</v>
      </c>
      <c r="Q90" s="275" t="s">
        <v>3809</v>
      </c>
      <c r="R90" s="276" t="s">
        <v>926</v>
      </c>
      <c r="S90" s="277" t="s">
        <v>927</v>
      </c>
      <c r="T90" s="278">
        <v>40</v>
      </c>
      <c r="U90" s="88">
        <v>38397</v>
      </c>
      <c r="V90" s="54">
        <v>6</v>
      </c>
      <c r="W90" s="54" t="s">
        <v>3809</v>
      </c>
      <c r="X90" s="276" t="s">
        <v>926</v>
      </c>
      <c r="Y90" s="83" t="s">
        <v>927</v>
      </c>
      <c r="Z90" s="84">
        <v>40</v>
      </c>
      <c r="AA90" s="88">
        <v>38089</v>
      </c>
      <c r="AB90" s="279">
        <v>6</v>
      </c>
      <c r="AC90" s="280" t="s">
        <v>3809</v>
      </c>
      <c r="AD90" s="281" t="s">
        <v>926</v>
      </c>
      <c r="AE90" s="83" t="s">
        <v>927</v>
      </c>
      <c r="AF90" s="84">
        <v>40</v>
      </c>
      <c r="AG90" s="88">
        <v>38089</v>
      </c>
      <c r="AH90" s="279">
        <v>6</v>
      </c>
      <c r="AI90" s="286" t="s">
        <v>3809</v>
      </c>
      <c r="AJ90" s="281" t="s">
        <v>926</v>
      </c>
      <c r="AK90" s="83" t="s">
        <v>927</v>
      </c>
      <c r="AL90" s="84">
        <v>40</v>
      </c>
      <c r="AM90" s="88">
        <v>38089</v>
      </c>
      <c r="AN90" s="279">
        <v>6</v>
      </c>
      <c r="AO90" s="286" t="s">
        <v>3809</v>
      </c>
      <c r="AP90" s="281" t="s">
        <v>926</v>
      </c>
      <c r="AQ90" s="83" t="s">
        <v>927</v>
      </c>
      <c r="AR90" s="84">
        <v>40</v>
      </c>
      <c r="AS90" s="88">
        <v>38089</v>
      </c>
      <c r="AT90" s="279">
        <v>6</v>
      </c>
      <c r="AU90" s="280" t="s">
        <v>3809</v>
      </c>
      <c r="AV90" s="86" t="s">
        <v>926</v>
      </c>
      <c r="AW90" s="285" t="s">
        <v>927</v>
      </c>
      <c r="AX90" s="285">
        <v>40</v>
      </c>
      <c r="AY90" s="87">
        <v>37302</v>
      </c>
      <c r="AZ90" s="86">
        <v>6</v>
      </c>
      <c r="BA90" s="57" t="s">
        <v>3809</v>
      </c>
      <c r="BB90" s="301" t="s">
        <v>926</v>
      </c>
      <c r="BC90" s="83" t="s">
        <v>927</v>
      </c>
      <c r="BD90" s="84">
        <v>40</v>
      </c>
      <c r="BE90" s="282">
        <v>37302</v>
      </c>
      <c r="BF90" s="279">
        <v>6</v>
      </c>
      <c r="BG90" s="303" t="s">
        <v>3809</v>
      </c>
      <c r="BH90" s="86" t="s">
        <v>3829</v>
      </c>
      <c r="BI90" s="285" t="s">
        <v>3829</v>
      </c>
      <c r="BJ90" s="285" t="s">
        <v>3829</v>
      </c>
      <c r="BK90" s="86" t="s">
        <v>3829</v>
      </c>
      <c r="BL90" s="432">
        <v>6</v>
      </c>
      <c r="BM90" s="432" t="s">
        <v>3809</v>
      </c>
      <c r="BN90" s="432" t="str">
        <f>INDEX(ID!$D:$D,MATCH('Org2567'!D90,ID!$A:$A,0))</f>
        <v>งาว</v>
      </c>
    </row>
    <row r="91" spans="1:66" x14ac:dyDescent="0.25">
      <c r="A91" s="272">
        <v>88</v>
      </c>
      <c r="B91" s="272">
        <v>1</v>
      </c>
      <c r="C91" s="82" t="s">
        <v>1018</v>
      </c>
      <c r="D91" s="272" t="s">
        <v>107</v>
      </c>
      <c r="E91" s="82" t="str">
        <f t="shared" si="1"/>
        <v>รพ.แจ้ห่ม</v>
      </c>
      <c r="F91" s="90" t="s">
        <v>926</v>
      </c>
      <c r="G91" s="90" t="s">
        <v>927</v>
      </c>
      <c r="H91" s="90">
        <v>30</v>
      </c>
      <c r="I91" s="273">
        <v>26584</v>
      </c>
      <c r="J91" s="90">
        <v>5</v>
      </c>
      <c r="K91" s="93" t="s">
        <v>3703</v>
      </c>
      <c r="L91" s="83" t="s">
        <v>926</v>
      </c>
      <c r="M91" s="83" t="s">
        <v>927</v>
      </c>
      <c r="N91" s="84">
        <v>30</v>
      </c>
      <c r="O91" s="85">
        <v>26445</v>
      </c>
      <c r="P91" s="274">
        <v>5</v>
      </c>
      <c r="Q91" s="275" t="s">
        <v>3811</v>
      </c>
      <c r="R91" s="276" t="s">
        <v>926</v>
      </c>
      <c r="S91" s="277" t="s">
        <v>927</v>
      </c>
      <c r="T91" s="278">
        <v>30</v>
      </c>
      <c r="U91" s="88">
        <v>26445</v>
      </c>
      <c r="V91" s="54">
        <v>5</v>
      </c>
      <c r="W91" s="54" t="s">
        <v>3811</v>
      </c>
      <c r="X91" s="276" t="s">
        <v>926</v>
      </c>
      <c r="Y91" s="83" t="s">
        <v>927</v>
      </c>
      <c r="Z91" s="84">
        <v>30</v>
      </c>
      <c r="AA91" s="88">
        <v>26102</v>
      </c>
      <c r="AB91" s="279">
        <v>5</v>
      </c>
      <c r="AC91" s="280" t="s">
        <v>3811</v>
      </c>
      <c r="AD91" s="281" t="s">
        <v>926</v>
      </c>
      <c r="AE91" s="83" t="s">
        <v>927</v>
      </c>
      <c r="AF91" s="84">
        <v>32</v>
      </c>
      <c r="AG91" s="88">
        <v>26102</v>
      </c>
      <c r="AH91" s="279">
        <v>5</v>
      </c>
      <c r="AI91" s="286" t="s">
        <v>3811</v>
      </c>
      <c r="AJ91" s="281" t="s">
        <v>926</v>
      </c>
      <c r="AK91" s="83" t="s">
        <v>927</v>
      </c>
      <c r="AL91" s="84">
        <v>32</v>
      </c>
      <c r="AM91" s="88">
        <v>26102</v>
      </c>
      <c r="AN91" s="279">
        <v>5</v>
      </c>
      <c r="AO91" s="286" t="s">
        <v>3811</v>
      </c>
      <c r="AP91" s="281" t="s">
        <v>926</v>
      </c>
      <c r="AQ91" s="83" t="s">
        <v>927</v>
      </c>
      <c r="AR91" s="84">
        <v>32</v>
      </c>
      <c r="AS91" s="88">
        <v>26102</v>
      </c>
      <c r="AT91" s="279">
        <v>5</v>
      </c>
      <c r="AU91" s="280" t="s">
        <v>3811</v>
      </c>
      <c r="AV91" s="86" t="s">
        <v>926</v>
      </c>
      <c r="AW91" s="285" t="s">
        <v>927</v>
      </c>
      <c r="AX91" s="285">
        <v>32</v>
      </c>
      <c r="AY91" s="87">
        <v>25608</v>
      </c>
      <c r="AZ91" s="86">
        <v>5</v>
      </c>
      <c r="BA91" s="57" t="s">
        <v>3811</v>
      </c>
      <c r="BB91" s="301" t="s">
        <v>926</v>
      </c>
      <c r="BC91" s="83" t="s">
        <v>927</v>
      </c>
      <c r="BD91" s="84">
        <v>32</v>
      </c>
      <c r="BE91" s="282">
        <v>25608</v>
      </c>
      <c r="BF91" s="279">
        <v>5</v>
      </c>
      <c r="BG91" s="303" t="s">
        <v>3811</v>
      </c>
      <c r="BH91" s="86" t="s">
        <v>3829</v>
      </c>
      <c r="BI91" s="285" t="s">
        <v>3829</v>
      </c>
      <c r="BJ91" s="285" t="s">
        <v>3829</v>
      </c>
      <c r="BK91" s="86" t="s">
        <v>3829</v>
      </c>
      <c r="BL91" s="432">
        <v>5</v>
      </c>
      <c r="BM91" s="432" t="s">
        <v>3811</v>
      </c>
      <c r="BN91" s="432" t="str">
        <f>INDEX(ID!$D:$D,MATCH('Org2567'!D91,ID!$A:$A,0))</f>
        <v>แจ้ห่ม</v>
      </c>
    </row>
    <row r="92" spans="1:66" x14ac:dyDescent="0.25">
      <c r="A92" s="272">
        <v>89</v>
      </c>
      <c r="B92" s="272">
        <v>1</v>
      </c>
      <c r="C92" s="82" t="s">
        <v>1018</v>
      </c>
      <c r="D92" s="272" t="s">
        <v>108</v>
      </c>
      <c r="E92" s="82" t="str">
        <f t="shared" si="1"/>
        <v>รพ.วังเหนือ</v>
      </c>
      <c r="F92" s="90" t="s">
        <v>926</v>
      </c>
      <c r="G92" s="90" t="s">
        <v>927</v>
      </c>
      <c r="H92" s="90">
        <v>45</v>
      </c>
      <c r="I92" s="273">
        <v>32361</v>
      </c>
      <c r="J92" s="90">
        <v>6</v>
      </c>
      <c r="K92" s="93" t="s">
        <v>3783</v>
      </c>
      <c r="L92" s="83" t="s">
        <v>926</v>
      </c>
      <c r="M92" s="83" t="s">
        <v>927</v>
      </c>
      <c r="N92" s="84">
        <v>30</v>
      </c>
      <c r="O92" s="85">
        <v>32132</v>
      </c>
      <c r="P92" s="274">
        <v>6</v>
      </c>
      <c r="Q92" s="275" t="s">
        <v>3809</v>
      </c>
      <c r="R92" s="276" t="s">
        <v>926</v>
      </c>
      <c r="S92" s="277" t="s">
        <v>927</v>
      </c>
      <c r="T92" s="278">
        <v>30</v>
      </c>
      <c r="U92" s="88">
        <v>32132</v>
      </c>
      <c r="V92" s="54">
        <v>6</v>
      </c>
      <c r="W92" s="54" t="s">
        <v>3809</v>
      </c>
      <c r="X92" s="276" t="s">
        <v>926</v>
      </c>
      <c r="Y92" s="83" t="s">
        <v>927</v>
      </c>
      <c r="Z92" s="84">
        <v>30</v>
      </c>
      <c r="AA92" s="88">
        <v>31868</v>
      </c>
      <c r="AB92" s="279">
        <v>6</v>
      </c>
      <c r="AC92" s="280" t="s">
        <v>3809</v>
      </c>
      <c r="AD92" s="281" t="s">
        <v>926</v>
      </c>
      <c r="AE92" s="83" t="s">
        <v>927</v>
      </c>
      <c r="AF92" s="84">
        <v>30</v>
      </c>
      <c r="AG92" s="88">
        <v>31868</v>
      </c>
      <c r="AH92" s="279">
        <v>6</v>
      </c>
      <c r="AI92" s="286" t="s">
        <v>3809</v>
      </c>
      <c r="AJ92" s="281" t="s">
        <v>926</v>
      </c>
      <c r="AK92" s="83" t="s">
        <v>927</v>
      </c>
      <c r="AL92" s="84">
        <v>30</v>
      </c>
      <c r="AM92" s="88">
        <v>31868</v>
      </c>
      <c r="AN92" s="279">
        <v>6</v>
      </c>
      <c r="AO92" s="286" t="s">
        <v>3809</v>
      </c>
      <c r="AP92" s="281" t="s">
        <v>926</v>
      </c>
      <c r="AQ92" s="83" t="s">
        <v>927</v>
      </c>
      <c r="AR92" s="84">
        <v>30</v>
      </c>
      <c r="AS92" s="88">
        <v>31868</v>
      </c>
      <c r="AT92" s="279">
        <v>6</v>
      </c>
      <c r="AU92" s="280" t="s">
        <v>3809</v>
      </c>
      <c r="AV92" s="86" t="s">
        <v>926</v>
      </c>
      <c r="AW92" s="285" t="s">
        <v>927</v>
      </c>
      <c r="AX92" s="285">
        <v>30</v>
      </c>
      <c r="AY92" s="87">
        <v>31154</v>
      </c>
      <c r="AZ92" s="86">
        <v>6</v>
      </c>
      <c r="BA92" s="57" t="s">
        <v>3809</v>
      </c>
      <c r="BB92" s="301" t="s">
        <v>926</v>
      </c>
      <c r="BC92" s="83" t="s">
        <v>927</v>
      </c>
      <c r="BD92" s="84">
        <v>30</v>
      </c>
      <c r="BE92" s="282">
        <v>31154</v>
      </c>
      <c r="BF92" s="279">
        <v>6</v>
      </c>
      <c r="BG92" s="303" t="s">
        <v>3809</v>
      </c>
      <c r="BH92" s="86" t="s">
        <v>3829</v>
      </c>
      <c r="BI92" s="285" t="s">
        <v>3829</v>
      </c>
      <c r="BJ92" s="285" t="s">
        <v>3829</v>
      </c>
      <c r="BK92" s="86" t="s">
        <v>3829</v>
      </c>
      <c r="BL92" s="432">
        <v>6</v>
      </c>
      <c r="BM92" s="432" t="s">
        <v>3809</v>
      </c>
      <c r="BN92" s="432" t="str">
        <f>INDEX(ID!$D:$D,MATCH('Org2567'!D92,ID!$A:$A,0))</f>
        <v>วังเหนือ</v>
      </c>
    </row>
    <row r="93" spans="1:66" x14ac:dyDescent="0.25">
      <c r="A93" s="272">
        <v>90</v>
      </c>
      <c r="B93" s="272">
        <v>1</v>
      </c>
      <c r="C93" s="82" t="s">
        <v>1018</v>
      </c>
      <c r="D93" s="272" t="s">
        <v>109</v>
      </c>
      <c r="E93" s="82" t="str">
        <f t="shared" si="1"/>
        <v>รพ.เถิน</v>
      </c>
      <c r="F93" s="90" t="s">
        <v>926</v>
      </c>
      <c r="G93" s="90" t="s">
        <v>952</v>
      </c>
      <c r="H93" s="90">
        <v>77</v>
      </c>
      <c r="I93" s="273">
        <v>41570</v>
      </c>
      <c r="J93" s="90">
        <v>12</v>
      </c>
      <c r="K93" s="93" t="s">
        <v>3782</v>
      </c>
      <c r="L93" s="83" t="s">
        <v>926</v>
      </c>
      <c r="M93" s="83" t="s">
        <v>952</v>
      </c>
      <c r="N93" s="84">
        <v>73</v>
      </c>
      <c r="O93" s="85">
        <v>41373</v>
      </c>
      <c r="P93" s="274">
        <v>12</v>
      </c>
      <c r="Q93" s="275" t="s">
        <v>3820</v>
      </c>
      <c r="R93" s="276" t="s">
        <v>926</v>
      </c>
      <c r="S93" s="277" t="s">
        <v>952</v>
      </c>
      <c r="T93" s="278">
        <v>69</v>
      </c>
      <c r="U93" s="88">
        <v>41373</v>
      </c>
      <c r="V93" s="54">
        <v>12</v>
      </c>
      <c r="W93" s="54" t="s">
        <v>3820</v>
      </c>
      <c r="X93" s="276" t="s">
        <v>926</v>
      </c>
      <c r="Y93" s="83" t="s">
        <v>952</v>
      </c>
      <c r="Z93" s="84">
        <v>69</v>
      </c>
      <c r="AA93" s="88">
        <v>41113</v>
      </c>
      <c r="AB93" s="279">
        <v>12</v>
      </c>
      <c r="AC93" s="280" t="s">
        <v>3820</v>
      </c>
      <c r="AD93" s="281" t="s">
        <v>926</v>
      </c>
      <c r="AE93" s="83" t="s">
        <v>952</v>
      </c>
      <c r="AF93" s="84">
        <v>87</v>
      </c>
      <c r="AG93" s="88">
        <v>41113</v>
      </c>
      <c r="AH93" s="279">
        <v>12</v>
      </c>
      <c r="AI93" s="286" t="s">
        <v>3820</v>
      </c>
      <c r="AJ93" s="281" t="s">
        <v>926</v>
      </c>
      <c r="AK93" s="83" t="s">
        <v>952</v>
      </c>
      <c r="AL93" s="84">
        <v>87</v>
      </c>
      <c r="AM93" s="88">
        <v>41113</v>
      </c>
      <c r="AN93" s="279">
        <v>12</v>
      </c>
      <c r="AO93" s="286" t="s">
        <v>3820</v>
      </c>
      <c r="AP93" s="281" t="s">
        <v>926</v>
      </c>
      <c r="AQ93" s="83" t="s">
        <v>952</v>
      </c>
      <c r="AR93" s="84">
        <v>87</v>
      </c>
      <c r="AS93" s="88">
        <v>41113</v>
      </c>
      <c r="AT93" s="279">
        <v>12</v>
      </c>
      <c r="AU93" s="280" t="s">
        <v>3820</v>
      </c>
      <c r="AV93" s="86" t="s">
        <v>926</v>
      </c>
      <c r="AW93" s="285" t="s">
        <v>952</v>
      </c>
      <c r="AX93" s="285">
        <v>87</v>
      </c>
      <c r="AY93" s="87">
        <v>40247</v>
      </c>
      <c r="AZ93" s="86">
        <v>12</v>
      </c>
      <c r="BA93" s="57" t="s">
        <v>3820</v>
      </c>
      <c r="BB93" s="301" t="s">
        <v>926</v>
      </c>
      <c r="BC93" s="83" t="s">
        <v>952</v>
      </c>
      <c r="BD93" s="84">
        <v>87</v>
      </c>
      <c r="BE93" s="282">
        <v>40247</v>
      </c>
      <c r="BF93" s="279">
        <v>12</v>
      </c>
      <c r="BG93" s="303" t="s">
        <v>3820</v>
      </c>
      <c r="BH93" s="86" t="s">
        <v>3829</v>
      </c>
      <c r="BI93" s="285" t="s">
        <v>3829</v>
      </c>
      <c r="BJ93" s="285" t="s">
        <v>3829</v>
      </c>
      <c r="BK93" s="86" t="s">
        <v>3829</v>
      </c>
      <c r="BL93" s="432">
        <v>12</v>
      </c>
      <c r="BM93" s="432" t="s">
        <v>3820</v>
      </c>
      <c r="BN93" s="432" t="str">
        <f>INDEX(ID!$D:$D,MATCH('Org2567'!D93,ID!$A:$A,0))</f>
        <v>เถิน</v>
      </c>
    </row>
    <row r="94" spans="1:66" x14ac:dyDescent="0.25">
      <c r="A94" s="272">
        <v>91</v>
      </c>
      <c r="B94" s="272">
        <v>1</v>
      </c>
      <c r="C94" s="82" t="s">
        <v>1018</v>
      </c>
      <c r="D94" s="272" t="s">
        <v>110</v>
      </c>
      <c r="E94" s="82" t="str">
        <f t="shared" si="1"/>
        <v>รพ.แม่พริก</v>
      </c>
      <c r="F94" s="90" t="s">
        <v>926</v>
      </c>
      <c r="G94" s="90" t="s">
        <v>927</v>
      </c>
      <c r="H94" s="90">
        <v>30</v>
      </c>
      <c r="I94" s="273">
        <v>10872</v>
      </c>
      <c r="J94" s="90">
        <v>5</v>
      </c>
      <c r="K94" s="93" t="s">
        <v>3703</v>
      </c>
      <c r="L94" s="83" t="s">
        <v>926</v>
      </c>
      <c r="M94" s="83" t="s">
        <v>927</v>
      </c>
      <c r="N94" s="84">
        <v>8</v>
      </c>
      <c r="O94" s="85">
        <v>10775</v>
      </c>
      <c r="P94" s="274">
        <v>5</v>
      </c>
      <c r="Q94" s="275" t="s">
        <v>3811</v>
      </c>
      <c r="R94" s="276" t="s">
        <v>926</v>
      </c>
      <c r="S94" s="277" t="s">
        <v>927</v>
      </c>
      <c r="T94" s="278">
        <v>8</v>
      </c>
      <c r="U94" s="88">
        <v>10775</v>
      </c>
      <c r="V94" s="54">
        <v>5</v>
      </c>
      <c r="W94" s="54" t="s">
        <v>3811</v>
      </c>
      <c r="X94" s="276" t="s">
        <v>926</v>
      </c>
      <c r="Y94" s="83" t="s">
        <v>927</v>
      </c>
      <c r="Z94" s="84">
        <v>8</v>
      </c>
      <c r="AA94" s="88">
        <v>10768</v>
      </c>
      <c r="AB94" s="279">
        <v>5</v>
      </c>
      <c r="AC94" s="280" t="s">
        <v>3811</v>
      </c>
      <c r="AD94" s="281" t="s">
        <v>926</v>
      </c>
      <c r="AE94" s="83" t="s">
        <v>927</v>
      </c>
      <c r="AF94" s="84">
        <v>16</v>
      </c>
      <c r="AG94" s="88">
        <v>10768</v>
      </c>
      <c r="AH94" s="279">
        <v>5</v>
      </c>
      <c r="AI94" s="286" t="s">
        <v>3811</v>
      </c>
      <c r="AJ94" s="281" t="s">
        <v>926</v>
      </c>
      <c r="AK94" s="83" t="s">
        <v>927</v>
      </c>
      <c r="AL94" s="84">
        <v>16</v>
      </c>
      <c r="AM94" s="88">
        <v>10768</v>
      </c>
      <c r="AN94" s="279">
        <v>5</v>
      </c>
      <c r="AO94" s="286" t="s">
        <v>3811</v>
      </c>
      <c r="AP94" s="281" t="s">
        <v>926</v>
      </c>
      <c r="AQ94" s="83" t="s">
        <v>927</v>
      </c>
      <c r="AR94" s="84">
        <v>16</v>
      </c>
      <c r="AS94" s="88">
        <v>10768</v>
      </c>
      <c r="AT94" s="279">
        <v>5</v>
      </c>
      <c r="AU94" s="280" t="s">
        <v>3811</v>
      </c>
      <c r="AV94" s="86" t="s">
        <v>926</v>
      </c>
      <c r="AW94" s="285" t="s">
        <v>927</v>
      </c>
      <c r="AX94" s="285">
        <v>16</v>
      </c>
      <c r="AY94" s="87">
        <v>10569</v>
      </c>
      <c r="AZ94" s="86">
        <v>5</v>
      </c>
      <c r="BA94" s="57" t="s">
        <v>3811</v>
      </c>
      <c r="BB94" s="301" t="s">
        <v>926</v>
      </c>
      <c r="BC94" s="83" t="s">
        <v>927</v>
      </c>
      <c r="BD94" s="84">
        <v>16</v>
      </c>
      <c r="BE94" s="282">
        <v>10569</v>
      </c>
      <c r="BF94" s="279">
        <v>5</v>
      </c>
      <c r="BG94" s="303" t="s">
        <v>3811</v>
      </c>
      <c r="BH94" s="86" t="s">
        <v>3829</v>
      </c>
      <c r="BI94" s="285" t="s">
        <v>3829</v>
      </c>
      <c r="BJ94" s="285" t="s">
        <v>3829</v>
      </c>
      <c r="BK94" s="86" t="s">
        <v>3829</v>
      </c>
      <c r="BL94" s="432">
        <v>5</v>
      </c>
      <c r="BM94" s="432" t="s">
        <v>3811</v>
      </c>
      <c r="BN94" s="432" t="str">
        <f>INDEX(ID!$D:$D,MATCH('Org2567'!D94,ID!$A:$A,0))</f>
        <v>แม่พริก</v>
      </c>
    </row>
    <row r="95" spans="1:66" x14ac:dyDescent="0.25">
      <c r="A95" s="272">
        <v>92</v>
      </c>
      <c r="B95" s="272">
        <v>1</v>
      </c>
      <c r="C95" s="82" t="s">
        <v>1018</v>
      </c>
      <c r="D95" s="272" t="s">
        <v>111</v>
      </c>
      <c r="E95" s="82" t="str">
        <f t="shared" si="1"/>
        <v>รพ.แม่ทะ</v>
      </c>
      <c r="F95" s="90" t="s">
        <v>926</v>
      </c>
      <c r="G95" s="90" t="s">
        <v>927</v>
      </c>
      <c r="H95" s="90">
        <v>30</v>
      </c>
      <c r="I95" s="273">
        <v>38728</v>
      </c>
      <c r="J95" s="90">
        <v>6</v>
      </c>
      <c r="K95" s="93" t="s">
        <v>3783</v>
      </c>
      <c r="L95" s="83" t="s">
        <v>926</v>
      </c>
      <c r="M95" s="83" t="s">
        <v>927</v>
      </c>
      <c r="N95" s="84">
        <v>30</v>
      </c>
      <c r="O95" s="85">
        <v>38624</v>
      </c>
      <c r="P95" s="274">
        <v>6</v>
      </c>
      <c r="Q95" s="275" t="s">
        <v>3809</v>
      </c>
      <c r="R95" s="276" t="s">
        <v>926</v>
      </c>
      <c r="S95" s="277" t="s">
        <v>927</v>
      </c>
      <c r="T95" s="278">
        <v>30</v>
      </c>
      <c r="U95" s="88">
        <v>38624</v>
      </c>
      <c r="V95" s="54">
        <v>6</v>
      </c>
      <c r="W95" s="54" t="s">
        <v>3809</v>
      </c>
      <c r="X95" s="276" t="s">
        <v>926</v>
      </c>
      <c r="Y95" s="83" t="s">
        <v>927</v>
      </c>
      <c r="Z95" s="84">
        <v>30</v>
      </c>
      <c r="AA95" s="88">
        <v>38215</v>
      </c>
      <c r="AB95" s="279">
        <v>6</v>
      </c>
      <c r="AC95" s="280" t="s">
        <v>3809</v>
      </c>
      <c r="AD95" s="281" t="s">
        <v>926</v>
      </c>
      <c r="AE95" s="83" t="s">
        <v>927</v>
      </c>
      <c r="AF95" s="84">
        <v>30</v>
      </c>
      <c r="AG95" s="88">
        <v>38215</v>
      </c>
      <c r="AH95" s="279">
        <v>6</v>
      </c>
      <c r="AI95" s="286" t="s">
        <v>3809</v>
      </c>
      <c r="AJ95" s="281" t="s">
        <v>926</v>
      </c>
      <c r="AK95" s="83" t="s">
        <v>927</v>
      </c>
      <c r="AL95" s="84">
        <v>30</v>
      </c>
      <c r="AM95" s="88">
        <v>38215</v>
      </c>
      <c r="AN95" s="279">
        <v>6</v>
      </c>
      <c r="AO95" s="286" t="s">
        <v>3809</v>
      </c>
      <c r="AP95" s="281" t="s">
        <v>926</v>
      </c>
      <c r="AQ95" s="83" t="s">
        <v>927</v>
      </c>
      <c r="AR95" s="84">
        <v>30</v>
      </c>
      <c r="AS95" s="88">
        <v>38215</v>
      </c>
      <c r="AT95" s="279">
        <v>6</v>
      </c>
      <c r="AU95" s="280" t="s">
        <v>3809</v>
      </c>
      <c r="AV95" s="86" t="s">
        <v>926</v>
      </c>
      <c r="AW95" s="285" t="s">
        <v>927</v>
      </c>
      <c r="AX95" s="285">
        <v>30</v>
      </c>
      <c r="AY95" s="87">
        <v>37423</v>
      </c>
      <c r="AZ95" s="86">
        <v>6</v>
      </c>
      <c r="BA95" s="57" t="s">
        <v>3809</v>
      </c>
      <c r="BB95" s="301" t="s">
        <v>926</v>
      </c>
      <c r="BC95" s="83" t="s">
        <v>927</v>
      </c>
      <c r="BD95" s="84">
        <v>33</v>
      </c>
      <c r="BE95" s="282">
        <v>37423</v>
      </c>
      <c r="BF95" s="279">
        <v>6</v>
      </c>
      <c r="BG95" s="303" t="s">
        <v>3809</v>
      </c>
      <c r="BH95" s="86" t="s">
        <v>3829</v>
      </c>
      <c r="BI95" s="285" t="s">
        <v>3829</v>
      </c>
      <c r="BJ95" s="285" t="s">
        <v>3830</v>
      </c>
      <c r="BK95" s="86" t="s">
        <v>3829</v>
      </c>
      <c r="BL95" s="432">
        <v>6</v>
      </c>
      <c r="BM95" s="432" t="s">
        <v>3809</v>
      </c>
      <c r="BN95" s="432" t="str">
        <f>INDEX(ID!$D:$D,MATCH('Org2567'!D95,ID!$A:$A,0))</f>
        <v>แม่ทะ</v>
      </c>
    </row>
    <row r="96" spans="1:66" x14ac:dyDescent="0.25">
      <c r="A96" s="272">
        <v>93</v>
      </c>
      <c r="B96" s="272">
        <v>1</v>
      </c>
      <c r="C96" s="82" t="s">
        <v>1018</v>
      </c>
      <c r="D96" s="272" t="s">
        <v>112</v>
      </c>
      <c r="E96" s="82" t="str">
        <f t="shared" si="1"/>
        <v>รพ.สบปราบ</v>
      </c>
      <c r="F96" s="90" t="s">
        <v>926</v>
      </c>
      <c r="G96" s="90" t="s">
        <v>927</v>
      </c>
      <c r="H96" s="90">
        <v>30</v>
      </c>
      <c r="I96" s="273">
        <v>21185</v>
      </c>
      <c r="J96" s="90">
        <v>5</v>
      </c>
      <c r="K96" s="93" t="s">
        <v>3703</v>
      </c>
      <c r="L96" s="83" t="s">
        <v>926</v>
      </c>
      <c r="M96" s="83" t="s">
        <v>927</v>
      </c>
      <c r="N96" s="84">
        <v>30</v>
      </c>
      <c r="O96" s="85">
        <v>20815</v>
      </c>
      <c r="P96" s="274">
        <v>5</v>
      </c>
      <c r="Q96" s="275" t="s">
        <v>3811</v>
      </c>
      <c r="R96" s="276" t="s">
        <v>926</v>
      </c>
      <c r="S96" s="277" t="s">
        <v>927</v>
      </c>
      <c r="T96" s="278">
        <v>30</v>
      </c>
      <c r="U96" s="88">
        <v>20815</v>
      </c>
      <c r="V96" s="54">
        <v>5</v>
      </c>
      <c r="W96" s="54" t="s">
        <v>3811</v>
      </c>
      <c r="X96" s="276" t="s">
        <v>926</v>
      </c>
      <c r="Y96" s="83" t="s">
        <v>927</v>
      </c>
      <c r="Z96" s="84">
        <v>30</v>
      </c>
      <c r="AA96" s="88">
        <v>20622</v>
      </c>
      <c r="AB96" s="279">
        <v>5</v>
      </c>
      <c r="AC96" s="280" t="s">
        <v>3811</v>
      </c>
      <c r="AD96" s="281" t="s">
        <v>926</v>
      </c>
      <c r="AE96" s="83" t="s">
        <v>927</v>
      </c>
      <c r="AF96" s="84">
        <v>30</v>
      </c>
      <c r="AG96" s="88">
        <v>20622</v>
      </c>
      <c r="AH96" s="279">
        <v>5</v>
      </c>
      <c r="AI96" s="286" t="s">
        <v>3811</v>
      </c>
      <c r="AJ96" s="281" t="s">
        <v>926</v>
      </c>
      <c r="AK96" s="83" t="s">
        <v>927</v>
      </c>
      <c r="AL96" s="84">
        <v>30</v>
      </c>
      <c r="AM96" s="88">
        <v>20622</v>
      </c>
      <c r="AN96" s="279">
        <v>5</v>
      </c>
      <c r="AO96" s="286" t="s">
        <v>3811</v>
      </c>
      <c r="AP96" s="281" t="s">
        <v>926</v>
      </c>
      <c r="AQ96" s="83" t="s">
        <v>927</v>
      </c>
      <c r="AR96" s="84">
        <v>30</v>
      </c>
      <c r="AS96" s="88">
        <v>20622</v>
      </c>
      <c r="AT96" s="279">
        <v>5</v>
      </c>
      <c r="AU96" s="280" t="s">
        <v>3811</v>
      </c>
      <c r="AV96" s="86" t="s">
        <v>926</v>
      </c>
      <c r="AW96" s="285" t="s">
        <v>927</v>
      </c>
      <c r="AX96" s="285">
        <v>30</v>
      </c>
      <c r="AY96" s="87">
        <v>20320</v>
      </c>
      <c r="AZ96" s="86">
        <v>5</v>
      </c>
      <c r="BA96" s="57" t="s">
        <v>3811</v>
      </c>
      <c r="BB96" s="301" t="s">
        <v>926</v>
      </c>
      <c r="BC96" s="83" t="s">
        <v>927</v>
      </c>
      <c r="BD96" s="84">
        <v>30</v>
      </c>
      <c r="BE96" s="282">
        <v>20320</v>
      </c>
      <c r="BF96" s="279">
        <v>5</v>
      </c>
      <c r="BG96" s="303" t="s">
        <v>3811</v>
      </c>
      <c r="BH96" s="86" t="s">
        <v>3829</v>
      </c>
      <c r="BI96" s="285" t="s">
        <v>3829</v>
      </c>
      <c r="BJ96" s="285" t="s">
        <v>3829</v>
      </c>
      <c r="BK96" s="86" t="s">
        <v>3829</v>
      </c>
      <c r="BL96" s="432">
        <v>5</v>
      </c>
      <c r="BM96" s="432" t="s">
        <v>3811</v>
      </c>
      <c r="BN96" s="432" t="str">
        <f>INDEX(ID!$D:$D,MATCH('Org2567'!D96,ID!$A:$A,0))</f>
        <v>สบปราบ</v>
      </c>
    </row>
    <row r="97" spans="1:66" x14ac:dyDescent="0.25">
      <c r="A97" s="272">
        <v>94</v>
      </c>
      <c r="B97" s="272">
        <v>1</v>
      </c>
      <c r="C97" s="82" t="s">
        <v>1018</v>
      </c>
      <c r="D97" s="272" t="s">
        <v>113</v>
      </c>
      <c r="E97" s="82" t="str">
        <f t="shared" si="1"/>
        <v>รพ.ห้างฉัตร</v>
      </c>
      <c r="F97" s="90" t="s">
        <v>926</v>
      </c>
      <c r="G97" s="90" t="s">
        <v>927</v>
      </c>
      <c r="H97" s="90">
        <v>35</v>
      </c>
      <c r="I97" s="273">
        <v>34574</v>
      </c>
      <c r="J97" s="90">
        <v>6</v>
      </c>
      <c r="K97" s="93" t="s">
        <v>3783</v>
      </c>
      <c r="L97" s="83" t="s">
        <v>926</v>
      </c>
      <c r="M97" s="83" t="s">
        <v>927</v>
      </c>
      <c r="N97" s="84">
        <v>30</v>
      </c>
      <c r="O97" s="85">
        <v>33625</v>
      </c>
      <c r="P97" s="274">
        <v>6</v>
      </c>
      <c r="Q97" s="275" t="s">
        <v>3809</v>
      </c>
      <c r="R97" s="276" t="s">
        <v>926</v>
      </c>
      <c r="S97" s="277" t="s">
        <v>927</v>
      </c>
      <c r="T97" s="278">
        <v>30</v>
      </c>
      <c r="U97" s="88">
        <v>33625</v>
      </c>
      <c r="V97" s="54">
        <v>6</v>
      </c>
      <c r="W97" s="54" t="s">
        <v>3809</v>
      </c>
      <c r="X97" s="276" t="s">
        <v>926</v>
      </c>
      <c r="Y97" s="83" t="s">
        <v>927</v>
      </c>
      <c r="Z97" s="84">
        <v>30</v>
      </c>
      <c r="AA97" s="88">
        <v>33374</v>
      </c>
      <c r="AB97" s="279">
        <v>6</v>
      </c>
      <c r="AC97" s="280" t="s">
        <v>3809</v>
      </c>
      <c r="AD97" s="281" t="s">
        <v>926</v>
      </c>
      <c r="AE97" s="83" t="s">
        <v>927</v>
      </c>
      <c r="AF97" s="84">
        <v>30</v>
      </c>
      <c r="AG97" s="88">
        <v>33374</v>
      </c>
      <c r="AH97" s="279">
        <v>6</v>
      </c>
      <c r="AI97" s="286" t="s">
        <v>3809</v>
      </c>
      <c r="AJ97" s="281" t="s">
        <v>926</v>
      </c>
      <c r="AK97" s="83" t="s">
        <v>927</v>
      </c>
      <c r="AL97" s="84">
        <v>30</v>
      </c>
      <c r="AM97" s="88">
        <v>33374</v>
      </c>
      <c r="AN97" s="279">
        <v>6</v>
      </c>
      <c r="AO97" s="286" t="s">
        <v>3809</v>
      </c>
      <c r="AP97" s="281" t="s">
        <v>926</v>
      </c>
      <c r="AQ97" s="83" t="s">
        <v>927</v>
      </c>
      <c r="AR97" s="84">
        <v>30</v>
      </c>
      <c r="AS97" s="88">
        <v>33374</v>
      </c>
      <c r="AT97" s="279">
        <v>6</v>
      </c>
      <c r="AU97" s="280" t="s">
        <v>3809</v>
      </c>
      <c r="AV97" s="86" t="s">
        <v>926</v>
      </c>
      <c r="AW97" s="285" t="s">
        <v>927</v>
      </c>
      <c r="AX97" s="285">
        <v>30</v>
      </c>
      <c r="AY97" s="87">
        <v>33367</v>
      </c>
      <c r="AZ97" s="86">
        <v>6</v>
      </c>
      <c r="BA97" s="57" t="s">
        <v>3809</v>
      </c>
      <c r="BB97" s="301" t="s">
        <v>926</v>
      </c>
      <c r="BC97" s="83" t="s">
        <v>927</v>
      </c>
      <c r="BD97" s="84">
        <v>30</v>
      </c>
      <c r="BE97" s="282">
        <v>33367</v>
      </c>
      <c r="BF97" s="279">
        <v>6</v>
      </c>
      <c r="BG97" s="303" t="s">
        <v>3809</v>
      </c>
      <c r="BH97" s="86" t="s">
        <v>3829</v>
      </c>
      <c r="BI97" s="285" t="s">
        <v>3829</v>
      </c>
      <c r="BJ97" s="285" t="s">
        <v>3829</v>
      </c>
      <c r="BK97" s="86" t="s">
        <v>3829</v>
      </c>
      <c r="BL97" s="432">
        <v>6</v>
      </c>
      <c r="BM97" s="432" t="s">
        <v>3809</v>
      </c>
      <c r="BN97" s="432" t="str">
        <f>INDEX(ID!$D:$D,MATCH('Org2567'!D97,ID!$A:$A,0))</f>
        <v>ห้างฉัตร</v>
      </c>
    </row>
    <row r="98" spans="1:66" x14ac:dyDescent="0.25">
      <c r="A98" s="272">
        <v>95</v>
      </c>
      <c r="B98" s="272">
        <v>1</v>
      </c>
      <c r="C98" s="82" t="s">
        <v>1018</v>
      </c>
      <c r="D98" s="272" t="s">
        <v>114</v>
      </c>
      <c r="E98" s="82" t="str">
        <f t="shared" si="1"/>
        <v>รพ.เมืองปาน</v>
      </c>
      <c r="F98" s="90" t="s">
        <v>926</v>
      </c>
      <c r="G98" s="90" t="s">
        <v>927</v>
      </c>
      <c r="H98" s="90">
        <v>30</v>
      </c>
      <c r="I98" s="273">
        <v>23874</v>
      </c>
      <c r="J98" s="90">
        <v>5</v>
      </c>
      <c r="K98" s="93" t="s">
        <v>3703</v>
      </c>
      <c r="L98" s="83" t="s">
        <v>926</v>
      </c>
      <c r="M98" s="83" t="s">
        <v>927</v>
      </c>
      <c r="N98" s="84">
        <v>30</v>
      </c>
      <c r="O98" s="85">
        <v>23631</v>
      </c>
      <c r="P98" s="274">
        <v>5</v>
      </c>
      <c r="Q98" s="275" t="s">
        <v>3811</v>
      </c>
      <c r="R98" s="276" t="s">
        <v>926</v>
      </c>
      <c r="S98" s="277" t="s">
        <v>927</v>
      </c>
      <c r="T98" s="278">
        <v>30</v>
      </c>
      <c r="U98" s="88">
        <v>23631</v>
      </c>
      <c r="V98" s="54">
        <v>5</v>
      </c>
      <c r="W98" s="54" t="s">
        <v>3811</v>
      </c>
      <c r="X98" s="276" t="s">
        <v>926</v>
      </c>
      <c r="Y98" s="83" t="s">
        <v>927</v>
      </c>
      <c r="Z98" s="84">
        <v>30</v>
      </c>
      <c r="AA98" s="88">
        <v>23821</v>
      </c>
      <c r="AB98" s="279">
        <v>5</v>
      </c>
      <c r="AC98" s="280" t="s">
        <v>3811</v>
      </c>
      <c r="AD98" s="281" t="s">
        <v>926</v>
      </c>
      <c r="AE98" s="83" t="s">
        <v>927</v>
      </c>
      <c r="AF98" s="84">
        <v>30</v>
      </c>
      <c r="AG98" s="88">
        <v>23821</v>
      </c>
      <c r="AH98" s="279">
        <v>5</v>
      </c>
      <c r="AI98" s="286" t="s">
        <v>3811</v>
      </c>
      <c r="AJ98" s="281" t="s">
        <v>926</v>
      </c>
      <c r="AK98" s="83" t="s">
        <v>927</v>
      </c>
      <c r="AL98" s="84">
        <v>30</v>
      </c>
      <c r="AM98" s="88">
        <v>23821</v>
      </c>
      <c r="AN98" s="279">
        <v>5</v>
      </c>
      <c r="AO98" s="286" t="s">
        <v>3811</v>
      </c>
      <c r="AP98" s="281" t="s">
        <v>926</v>
      </c>
      <c r="AQ98" s="83" t="s">
        <v>927</v>
      </c>
      <c r="AR98" s="84">
        <v>30</v>
      </c>
      <c r="AS98" s="88">
        <v>23821</v>
      </c>
      <c r="AT98" s="279">
        <v>5</v>
      </c>
      <c r="AU98" s="280" t="s">
        <v>3811</v>
      </c>
      <c r="AV98" s="86" t="s">
        <v>926</v>
      </c>
      <c r="AW98" s="285" t="s">
        <v>927</v>
      </c>
      <c r="AX98" s="285">
        <v>30</v>
      </c>
      <c r="AY98" s="87">
        <v>23201</v>
      </c>
      <c r="AZ98" s="86">
        <v>5</v>
      </c>
      <c r="BA98" s="57" t="s">
        <v>3811</v>
      </c>
      <c r="BB98" s="301" t="s">
        <v>926</v>
      </c>
      <c r="BC98" s="83" t="s">
        <v>927</v>
      </c>
      <c r="BD98" s="84">
        <v>30</v>
      </c>
      <c r="BE98" s="282">
        <v>23201</v>
      </c>
      <c r="BF98" s="279">
        <v>5</v>
      </c>
      <c r="BG98" s="303" t="s">
        <v>3811</v>
      </c>
      <c r="BH98" s="86" t="s">
        <v>3829</v>
      </c>
      <c r="BI98" s="285" t="s">
        <v>3829</v>
      </c>
      <c r="BJ98" s="285" t="s">
        <v>3829</v>
      </c>
      <c r="BK98" s="86" t="s">
        <v>3829</v>
      </c>
      <c r="BL98" s="432">
        <v>5</v>
      </c>
      <c r="BM98" s="432" t="s">
        <v>3811</v>
      </c>
      <c r="BN98" s="432" t="str">
        <f>INDEX(ID!$D:$D,MATCH('Org2567'!D98,ID!$A:$A,0))</f>
        <v>เมืองปาน</v>
      </c>
    </row>
    <row r="99" spans="1:66" x14ac:dyDescent="0.25">
      <c r="A99" s="272">
        <v>96</v>
      </c>
      <c r="B99" s="272">
        <v>1</v>
      </c>
      <c r="C99" s="82" t="s">
        <v>993</v>
      </c>
      <c r="D99" s="272" t="s">
        <v>115</v>
      </c>
      <c r="E99" s="82" t="str">
        <f t="shared" si="1"/>
        <v>รพ.ลำพูน</v>
      </c>
      <c r="F99" s="90" t="s">
        <v>922</v>
      </c>
      <c r="G99" s="90" t="s">
        <v>918</v>
      </c>
      <c r="H99" s="90">
        <v>411</v>
      </c>
      <c r="I99" s="273">
        <v>77107</v>
      </c>
      <c r="J99" s="90">
        <v>17</v>
      </c>
      <c r="K99" s="93" t="s">
        <v>3712</v>
      </c>
      <c r="L99" s="83" t="s">
        <v>922</v>
      </c>
      <c r="M99" s="83" t="s">
        <v>918</v>
      </c>
      <c r="N99" s="84">
        <v>398</v>
      </c>
      <c r="O99" s="85">
        <v>77723</v>
      </c>
      <c r="P99" s="274">
        <v>16</v>
      </c>
      <c r="Q99" s="275" t="s">
        <v>3818</v>
      </c>
      <c r="R99" s="276" t="s">
        <v>922</v>
      </c>
      <c r="S99" s="277" t="s">
        <v>918</v>
      </c>
      <c r="T99" s="278">
        <v>411</v>
      </c>
      <c r="U99" s="88">
        <v>77723</v>
      </c>
      <c r="V99" s="54">
        <v>17</v>
      </c>
      <c r="W99" s="54" t="s">
        <v>3817</v>
      </c>
      <c r="X99" s="276" t="s">
        <v>922</v>
      </c>
      <c r="Y99" s="83" t="s">
        <v>918</v>
      </c>
      <c r="Z99" s="84">
        <v>411</v>
      </c>
      <c r="AA99" s="88">
        <v>76791</v>
      </c>
      <c r="AB99" s="279">
        <v>17</v>
      </c>
      <c r="AC99" s="280" t="s">
        <v>3817</v>
      </c>
      <c r="AD99" s="281" t="s">
        <v>922</v>
      </c>
      <c r="AE99" s="83" t="s">
        <v>918</v>
      </c>
      <c r="AF99" s="84">
        <v>411</v>
      </c>
      <c r="AG99" s="88">
        <v>76791</v>
      </c>
      <c r="AH99" s="279">
        <v>17</v>
      </c>
      <c r="AI99" s="286" t="s">
        <v>3817</v>
      </c>
      <c r="AJ99" s="281" t="s">
        <v>922</v>
      </c>
      <c r="AK99" s="83" t="s">
        <v>918</v>
      </c>
      <c r="AL99" s="84">
        <v>411</v>
      </c>
      <c r="AM99" s="88">
        <v>76791</v>
      </c>
      <c r="AN99" s="279">
        <v>17</v>
      </c>
      <c r="AO99" s="286" t="s">
        <v>3817</v>
      </c>
      <c r="AP99" s="281" t="s">
        <v>922</v>
      </c>
      <c r="AQ99" s="83" t="s">
        <v>918</v>
      </c>
      <c r="AR99" s="84">
        <v>411</v>
      </c>
      <c r="AS99" s="88">
        <v>76791</v>
      </c>
      <c r="AT99" s="279">
        <v>17</v>
      </c>
      <c r="AU99" s="280" t="s">
        <v>3817</v>
      </c>
      <c r="AV99" s="86" t="s">
        <v>922</v>
      </c>
      <c r="AW99" s="285" t="s">
        <v>918</v>
      </c>
      <c r="AX99" s="285">
        <v>411</v>
      </c>
      <c r="AY99" s="87">
        <v>76255</v>
      </c>
      <c r="AZ99" s="86">
        <v>17</v>
      </c>
      <c r="BA99" s="57" t="s">
        <v>3817</v>
      </c>
      <c r="BB99" s="301" t="s">
        <v>922</v>
      </c>
      <c r="BC99" s="83" t="s">
        <v>918</v>
      </c>
      <c r="BD99" s="84">
        <v>411</v>
      </c>
      <c r="BE99" s="282">
        <v>76255</v>
      </c>
      <c r="BF99" s="279">
        <v>17</v>
      </c>
      <c r="BG99" s="303" t="s">
        <v>3817</v>
      </c>
      <c r="BH99" s="86" t="s">
        <v>3829</v>
      </c>
      <c r="BI99" s="285" t="s">
        <v>3829</v>
      </c>
      <c r="BJ99" s="285" t="s">
        <v>3829</v>
      </c>
      <c r="BK99" s="86" t="s">
        <v>3829</v>
      </c>
      <c r="BL99" s="432">
        <v>17</v>
      </c>
      <c r="BM99" s="432" t="s">
        <v>3817</v>
      </c>
      <c r="BN99" s="432" t="str">
        <f>INDEX(ID!$D:$D,MATCH('Org2567'!D99,ID!$A:$A,0))</f>
        <v>ลำพูน</v>
      </c>
    </row>
    <row r="100" spans="1:66" x14ac:dyDescent="0.25">
      <c r="A100" s="272">
        <v>97</v>
      </c>
      <c r="B100" s="272">
        <v>1</v>
      </c>
      <c r="C100" s="82" t="s">
        <v>993</v>
      </c>
      <c r="D100" s="272" t="s">
        <v>116</v>
      </c>
      <c r="E100" s="82" t="str">
        <f t="shared" si="1"/>
        <v>รพ.แม่ทา</v>
      </c>
      <c r="F100" s="90" t="s">
        <v>926</v>
      </c>
      <c r="G100" s="90" t="s">
        <v>927</v>
      </c>
      <c r="H100" s="90">
        <v>33</v>
      </c>
      <c r="I100" s="273">
        <v>28003</v>
      </c>
      <c r="J100" s="90">
        <v>5</v>
      </c>
      <c r="K100" s="93" t="s">
        <v>3703</v>
      </c>
      <c r="L100" s="83" t="s">
        <v>926</v>
      </c>
      <c r="M100" s="83" t="s">
        <v>927</v>
      </c>
      <c r="N100" s="84">
        <v>31</v>
      </c>
      <c r="O100" s="85">
        <v>27943</v>
      </c>
      <c r="P100" s="274">
        <v>5</v>
      </c>
      <c r="Q100" s="275" t="s">
        <v>3811</v>
      </c>
      <c r="R100" s="276" t="s">
        <v>926</v>
      </c>
      <c r="S100" s="277" t="s">
        <v>927</v>
      </c>
      <c r="T100" s="278">
        <v>31</v>
      </c>
      <c r="U100" s="88">
        <v>27943</v>
      </c>
      <c r="V100" s="54">
        <v>5</v>
      </c>
      <c r="W100" s="54" t="s">
        <v>3811</v>
      </c>
      <c r="X100" s="276" t="s">
        <v>926</v>
      </c>
      <c r="Y100" s="83" t="s">
        <v>927</v>
      </c>
      <c r="Z100" s="84">
        <v>31</v>
      </c>
      <c r="AA100" s="88">
        <v>27590</v>
      </c>
      <c r="AB100" s="279">
        <v>5</v>
      </c>
      <c r="AC100" s="280" t="s">
        <v>3811</v>
      </c>
      <c r="AD100" s="281" t="s">
        <v>926</v>
      </c>
      <c r="AE100" s="83" t="s">
        <v>927</v>
      </c>
      <c r="AF100" s="84">
        <v>31</v>
      </c>
      <c r="AG100" s="88">
        <v>27590</v>
      </c>
      <c r="AH100" s="279">
        <v>5</v>
      </c>
      <c r="AI100" s="286" t="s">
        <v>3811</v>
      </c>
      <c r="AJ100" s="281" t="s">
        <v>926</v>
      </c>
      <c r="AK100" s="83" t="s">
        <v>927</v>
      </c>
      <c r="AL100" s="84">
        <v>31</v>
      </c>
      <c r="AM100" s="88">
        <v>27590</v>
      </c>
      <c r="AN100" s="279">
        <v>5</v>
      </c>
      <c r="AO100" s="286" t="s">
        <v>3811</v>
      </c>
      <c r="AP100" s="281" t="s">
        <v>926</v>
      </c>
      <c r="AQ100" s="83" t="s">
        <v>927</v>
      </c>
      <c r="AR100" s="84">
        <v>31</v>
      </c>
      <c r="AS100" s="88">
        <v>27590</v>
      </c>
      <c r="AT100" s="279">
        <v>5</v>
      </c>
      <c r="AU100" s="280" t="s">
        <v>3811</v>
      </c>
      <c r="AV100" s="86" t="s">
        <v>926</v>
      </c>
      <c r="AW100" s="285" t="s">
        <v>927</v>
      </c>
      <c r="AX100" s="285">
        <v>31</v>
      </c>
      <c r="AY100" s="87">
        <v>27094</v>
      </c>
      <c r="AZ100" s="86">
        <v>5</v>
      </c>
      <c r="BA100" s="57" t="s">
        <v>3811</v>
      </c>
      <c r="BB100" s="301" t="s">
        <v>926</v>
      </c>
      <c r="BC100" s="83" t="s">
        <v>927</v>
      </c>
      <c r="BD100" s="84">
        <v>30</v>
      </c>
      <c r="BE100" s="282">
        <v>27094</v>
      </c>
      <c r="BF100" s="279">
        <v>5</v>
      </c>
      <c r="BG100" s="303" t="s">
        <v>3811</v>
      </c>
      <c r="BH100" s="86" t="s">
        <v>3829</v>
      </c>
      <c r="BI100" s="285" t="s">
        <v>3829</v>
      </c>
      <c r="BJ100" s="285" t="s">
        <v>3830</v>
      </c>
      <c r="BK100" s="86" t="s">
        <v>3829</v>
      </c>
      <c r="BL100" s="432">
        <v>5</v>
      </c>
      <c r="BM100" s="432" t="s">
        <v>3811</v>
      </c>
      <c r="BN100" s="432" t="str">
        <f>INDEX(ID!$D:$D,MATCH('Org2567'!D100,ID!$A:$A,0))</f>
        <v>แม่ทา</v>
      </c>
    </row>
    <row r="101" spans="1:66" x14ac:dyDescent="0.25">
      <c r="A101" s="272">
        <v>98</v>
      </c>
      <c r="B101" s="272">
        <v>1</v>
      </c>
      <c r="C101" s="82" t="s">
        <v>993</v>
      </c>
      <c r="D101" s="272" t="s">
        <v>117</v>
      </c>
      <c r="E101" s="82" t="str">
        <f t="shared" si="1"/>
        <v>รพ.บ้านโฮ่ง</v>
      </c>
      <c r="F101" s="90" t="s">
        <v>926</v>
      </c>
      <c r="G101" s="90" t="s">
        <v>927</v>
      </c>
      <c r="H101" s="90">
        <v>34</v>
      </c>
      <c r="I101" s="273">
        <v>27585</v>
      </c>
      <c r="J101" s="90">
        <v>5</v>
      </c>
      <c r="K101" s="93" t="s">
        <v>3703</v>
      </c>
      <c r="L101" s="83" t="s">
        <v>926</v>
      </c>
      <c r="M101" s="83" t="s">
        <v>927</v>
      </c>
      <c r="N101" s="84">
        <v>30</v>
      </c>
      <c r="O101" s="85">
        <v>27276</v>
      </c>
      <c r="P101" s="274">
        <v>5</v>
      </c>
      <c r="Q101" s="275" t="s">
        <v>3811</v>
      </c>
      <c r="R101" s="276" t="s">
        <v>926</v>
      </c>
      <c r="S101" s="277" t="s">
        <v>927</v>
      </c>
      <c r="T101" s="278">
        <v>30</v>
      </c>
      <c r="U101" s="88">
        <v>27276</v>
      </c>
      <c r="V101" s="54">
        <v>5</v>
      </c>
      <c r="W101" s="54" t="s">
        <v>3811</v>
      </c>
      <c r="X101" s="276" t="s">
        <v>926</v>
      </c>
      <c r="Y101" s="83" t="s">
        <v>927</v>
      </c>
      <c r="Z101" s="84">
        <v>30</v>
      </c>
      <c r="AA101" s="88">
        <v>26964</v>
      </c>
      <c r="AB101" s="279">
        <v>5</v>
      </c>
      <c r="AC101" s="280" t="s">
        <v>3811</v>
      </c>
      <c r="AD101" s="281" t="s">
        <v>926</v>
      </c>
      <c r="AE101" s="83" t="s">
        <v>927</v>
      </c>
      <c r="AF101" s="84">
        <v>30</v>
      </c>
      <c r="AG101" s="88">
        <v>26964</v>
      </c>
      <c r="AH101" s="279">
        <v>5</v>
      </c>
      <c r="AI101" s="286" t="s">
        <v>3811</v>
      </c>
      <c r="AJ101" s="281" t="s">
        <v>926</v>
      </c>
      <c r="AK101" s="83" t="s">
        <v>927</v>
      </c>
      <c r="AL101" s="84">
        <v>30</v>
      </c>
      <c r="AM101" s="88">
        <v>26964</v>
      </c>
      <c r="AN101" s="279">
        <v>5</v>
      </c>
      <c r="AO101" s="286" t="s">
        <v>3811</v>
      </c>
      <c r="AP101" s="281" t="s">
        <v>926</v>
      </c>
      <c r="AQ101" s="83" t="s">
        <v>927</v>
      </c>
      <c r="AR101" s="84">
        <v>30</v>
      </c>
      <c r="AS101" s="88">
        <v>26964</v>
      </c>
      <c r="AT101" s="279">
        <v>5</v>
      </c>
      <c r="AU101" s="280" t="s">
        <v>3811</v>
      </c>
      <c r="AV101" s="86" t="s">
        <v>926</v>
      </c>
      <c r="AW101" s="285" t="s">
        <v>927</v>
      </c>
      <c r="AX101" s="285">
        <v>30</v>
      </c>
      <c r="AY101" s="87">
        <v>26225</v>
      </c>
      <c r="AZ101" s="86">
        <v>5</v>
      </c>
      <c r="BA101" s="57" t="s">
        <v>3811</v>
      </c>
      <c r="BB101" s="301" t="s">
        <v>926</v>
      </c>
      <c r="BC101" s="83" t="s">
        <v>927</v>
      </c>
      <c r="BD101" s="84">
        <v>30</v>
      </c>
      <c r="BE101" s="282">
        <v>26225</v>
      </c>
      <c r="BF101" s="279">
        <v>5</v>
      </c>
      <c r="BG101" s="303" t="s">
        <v>3811</v>
      </c>
      <c r="BH101" s="86" t="s">
        <v>3829</v>
      </c>
      <c r="BI101" s="285" t="s">
        <v>3829</v>
      </c>
      <c r="BJ101" s="285" t="s">
        <v>3829</v>
      </c>
      <c r="BK101" s="86" t="s">
        <v>3829</v>
      </c>
      <c r="BL101" s="432">
        <v>5</v>
      </c>
      <c r="BM101" s="432" t="s">
        <v>3811</v>
      </c>
      <c r="BN101" s="432" t="str">
        <f>INDEX(ID!$D:$D,MATCH('Org2567'!D101,ID!$A:$A,0))</f>
        <v>บ้านโฮ่ง</v>
      </c>
    </row>
    <row r="102" spans="1:66" x14ac:dyDescent="0.25">
      <c r="A102" s="272">
        <v>99</v>
      </c>
      <c r="B102" s="272">
        <v>1</v>
      </c>
      <c r="C102" s="82" t="s">
        <v>993</v>
      </c>
      <c r="D102" s="272" t="s">
        <v>118</v>
      </c>
      <c r="E102" s="82" t="str">
        <f t="shared" si="1"/>
        <v>รพ.ลี้</v>
      </c>
      <c r="F102" s="90" t="s">
        <v>926</v>
      </c>
      <c r="G102" s="90" t="s">
        <v>931</v>
      </c>
      <c r="H102" s="90">
        <v>71</v>
      </c>
      <c r="I102" s="273">
        <v>54018</v>
      </c>
      <c r="J102" s="90">
        <v>10</v>
      </c>
      <c r="K102" s="93" t="s">
        <v>3702</v>
      </c>
      <c r="L102" s="83" t="s">
        <v>926</v>
      </c>
      <c r="M102" s="83" t="s">
        <v>931</v>
      </c>
      <c r="N102" s="84">
        <v>71</v>
      </c>
      <c r="O102" s="85">
        <v>53920</v>
      </c>
      <c r="P102" s="274">
        <v>10</v>
      </c>
      <c r="Q102" s="275" t="s">
        <v>3810</v>
      </c>
      <c r="R102" s="276" t="s">
        <v>926</v>
      </c>
      <c r="S102" s="277" t="s">
        <v>931</v>
      </c>
      <c r="T102" s="278">
        <v>66</v>
      </c>
      <c r="U102" s="88">
        <v>53920</v>
      </c>
      <c r="V102" s="54">
        <v>10</v>
      </c>
      <c r="W102" s="54" t="s">
        <v>3810</v>
      </c>
      <c r="X102" s="276" t="s">
        <v>926</v>
      </c>
      <c r="Y102" s="83" t="s">
        <v>931</v>
      </c>
      <c r="Z102" s="84">
        <v>66</v>
      </c>
      <c r="AA102" s="88">
        <v>53849</v>
      </c>
      <c r="AB102" s="279">
        <v>10</v>
      </c>
      <c r="AC102" s="280" t="s">
        <v>3810</v>
      </c>
      <c r="AD102" s="281" t="s">
        <v>926</v>
      </c>
      <c r="AE102" s="83" t="s">
        <v>931</v>
      </c>
      <c r="AF102" s="84">
        <v>67</v>
      </c>
      <c r="AG102" s="88">
        <v>53849</v>
      </c>
      <c r="AH102" s="279">
        <v>10</v>
      </c>
      <c r="AI102" s="286" t="s">
        <v>3810</v>
      </c>
      <c r="AJ102" s="281" t="s">
        <v>926</v>
      </c>
      <c r="AK102" s="83" t="s">
        <v>931</v>
      </c>
      <c r="AL102" s="84">
        <v>67</v>
      </c>
      <c r="AM102" s="88">
        <v>53849</v>
      </c>
      <c r="AN102" s="279">
        <v>10</v>
      </c>
      <c r="AO102" s="286" t="s">
        <v>3810</v>
      </c>
      <c r="AP102" s="281" t="s">
        <v>926</v>
      </c>
      <c r="AQ102" s="83" t="s">
        <v>931</v>
      </c>
      <c r="AR102" s="84">
        <v>67</v>
      </c>
      <c r="AS102" s="88">
        <v>53849</v>
      </c>
      <c r="AT102" s="279">
        <v>10</v>
      </c>
      <c r="AU102" s="280" t="s">
        <v>3810</v>
      </c>
      <c r="AV102" s="86" t="s">
        <v>926</v>
      </c>
      <c r="AW102" s="285" t="s">
        <v>931</v>
      </c>
      <c r="AX102" s="285">
        <v>67</v>
      </c>
      <c r="AY102" s="87">
        <v>52907</v>
      </c>
      <c r="AZ102" s="86">
        <v>10</v>
      </c>
      <c r="BA102" s="57" t="s">
        <v>3810</v>
      </c>
      <c r="BB102" s="301" t="s">
        <v>926</v>
      </c>
      <c r="BC102" s="83" t="s">
        <v>931</v>
      </c>
      <c r="BD102" s="84">
        <v>74</v>
      </c>
      <c r="BE102" s="282">
        <v>52907</v>
      </c>
      <c r="BF102" s="279">
        <v>10</v>
      </c>
      <c r="BG102" s="303" t="s">
        <v>3810</v>
      </c>
      <c r="BH102" s="86" t="s">
        <v>3829</v>
      </c>
      <c r="BI102" s="285" t="s">
        <v>3829</v>
      </c>
      <c r="BJ102" s="285" t="s">
        <v>3830</v>
      </c>
      <c r="BK102" s="86" t="s">
        <v>3829</v>
      </c>
      <c r="BL102" s="432">
        <v>10</v>
      </c>
      <c r="BM102" s="432" t="s">
        <v>3810</v>
      </c>
      <c r="BN102" s="432" t="str">
        <f>INDEX(ID!$D:$D,MATCH('Org2567'!D102,ID!$A:$A,0))</f>
        <v>ลี้</v>
      </c>
    </row>
    <row r="103" spans="1:66" x14ac:dyDescent="0.25">
      <c r="A103" s="272">
        <v>100</v>
      </c>
      <c r="B103" s="272">
        <v>1</v>
      </c>
      <c r="C103" s="82" t="s">
        <v>993</v>
      </c>
      <c r="D103" s="272" t="s">
        <v>119</v>
      </c>
      <c r="E103" s="82" t="str">
        <f t="shared" si="1"/>
        <v>รพ.ทุ่งหัวช้าง</v>
      </c>
      <c r="F103" s="90" t="s">
        <v>926</v>
      </c>
      <c r="G103" s="90" t="s">
        <v>927</v>
      </c>
      <c r="H103" s="90">
        <v>30</v>
      </c>
      <c r="I103" s="273">
        <v>16693</v>
      </c>
      <c r="J103" s="90">
        <v>5</v>
      </c>
      <c r="K103" s="93" t="s">
        <v>3703</v>
      </c>
      <c r="L103" s="83" t="s">
        <v>926</v>
      </c>
      <c r="M103" s="83" t="s">
        <v>927</v>
      </c>
      <c r="N103" s="84">
        <v>30</v>
      </c>
      <c r="O103" s="85">
        <v>16759</v>
      </c>
      <c r="P103" s="274">
        <v>5</v>
      </c>
      <c r="Q103" s="275" t="s">
        <v>3811</v>
      </c>
      <c r="R103" s="276" t="s">
        <v>926</v>
      </c>
      <c r="S103" s="277" t="s">
        <v>927</v>
      </c>
      <c r="T103" s="278">
        <v>30</v>
      </c>
      <c r="U103" s="88">
        <v>16759</v>
      </c>
      <c r="V103" s="54">
        <v>5</v>
      </c>
      <c r="W103" s="54" t="s">
        <v>3811</v>
      </c>
      <c r="X103" s="276" t="s">
        <v>926</v>
      </c>
      <c r="Y103" s="83" t="s">
        <v>927</v>
      </c>
      <c r="Z103" s="84">
        <v>30</v>
      </c>
      <c r="AA103" s="88">
        <v>16800</v>
      </c>
      <c r="AB103" s="279">
        <v>5</v>
      </c>
      <c r="AC103" s="280" t="s">
        <v>3811</v>
      </c>
      <c r="AD103" s="281" t="s">
        <v>926</v>
      </c>
      <c r="AE103" s="83" t="s">
        <v>927</v>
      </c>
      <c r="AF103" s="84">
        <v>30</v>
      </c>
      <c r="AG103" s="88">
        <v>16800</v>
      </c>
      <c r="AH103" s="279">
        <v>5</v>
      </c>
      <c r="AI103" s="286" t="s">
        <v>3811</v>
      </c>
      <c r="AJ103" s="281" t="s">
        <v>926</v>
      </c>
      <c r="AK103" s="83" t="s">
        <v>927</v>
      </c>
      <c r="AL103" s="84">
        <v>30</v>
      </c>
      <c r="AM103" s="88">
        <v>16800</v>
      </c>
      <c r="AN103" s="279">
        <v>5</v>
      </c>
      <c r="AO103" s="286" t="s">
        <v>3811</v>
      </c>
      <c r="AP103" s="281" t="s">
        <v>926</v>
      </c>
      <c r="AQ103" s="83" t="s">
        <v>927</v>
      </c>
      <c r="AR103" s="84">
        <v>30</v>
      </c>
      <c r="AS103" s="88">
        <v>16800</v>
      </c>
      <c r="AT103" s="279">
        <v>5</v>
      </c>
      <c r="AU103" s="280" t="s">
        <v>3811</v>
      </c>
      <c r="AV103" s="86" t="s">
        <v>926</v>
      </c>
      <c r="AW103" s="285" t="s">
        <v>927</v>
      </c>
      <c r="AX103" s="285">
        <v>30</v>
      </c>
      <c r="AY103" s="87">
        <v>16632</v>
      </c>
      <c r="AZ103" s="86">
        <v>5</v>
      </c>
      <c r="BA103" s="57" t="s">
        <v>3811</v>
      </c>
      <c r="BB103" s="301" t="s">
        <v>926</v>
      </c>
      <c r="BC103" s="83" t="s">
        <v>927</v>
      </c>
      <c r="BD103" s="84">
        <v>30</v>
      </c>
      <c r="BE103" s="282">
        <v>16632</v>
      </c>
      <c r="BF103" s="279">
        <v>5</v>
      </c>
      <c r="BG103" s="303" t="s">
        <v>3811</v>
      </c>
      <c r="BH103" s="86" t="s">
        <v>3829</v>
      </c>
      <c r="BI103" s="285" t="s">
        <v>3829</v>
      </c>
      <c r="BJ103" s="285" t="s">
        <v>3829</v>
      </c>
      <c r="BK103" s="86" t="s">
        <v>3829</v>
      </c>
      <c r="BL103" s="432">
        <v>5</v>
      </c>
      <c r="BM103" s="432" t="s">
        <v>3811</v>
      </c>
      <c r="BN103" s="432" t="str">
        <f>INDEX(ID!$D:$D,MATCH('Org2567'!D103,ID!$A:$A,0))</f>
        <v>ทุ่งหัวช้าง</v>
      </c>
    </row>
    <row r="104" spans="1:66" x14ac:dyDescent="0.25">
      <c r="A104" s="272">
        <v>101</v>
      </c>
      <c r="B104" s="272">
        <v>1</v>
      </c>
      <c r="C104" s="82" t="s">
        <v>993</v>
      </c>
      <c r="D104" s="272" t="s">
        <v>120</v>
      </c>
      <c r="E104" s="82" t="str">
        <f t="shared" si="1"/>
        <v>รพ.ป่าซาง</v>
      </c>
      <c r="F104" s="90" t="s">
        <v>926</v>
      </c>
      <c r="G104" s="90" t="s">
        <v>931</v>
      </c>
      <c r="H104" s="90">
        <v>75</v>
      </c>
      <c r="I104" s="273">
        <v>37616</v>
      </c>
      <c r="J104" s="90">
        <v>9</v>
      </c>
      <c r="K104" s="93" t="s">
        <v>3708</v>
      </c>
      <c r="L104" s="83" t="s">
        <v>926</v>
      </c>
      <c r="M104" s="83" t="s">
        <v>931</v>
      </c>
      <c r="N104" s="84">
        <v>0</v>
      </c>
      <c r="O104" s="85">
        <v>37554</v>
      </c>
      <c r="P104" s="274">
        <v>9</v>
      </c>
      <c r="Q104" s="275" t="s">
        <v>3814</v>
      </c>
      <c r="R104" s="276" t="s">
        <v>926</v>
      </c>
      <c r="S104" s="277" t="s">
        <v>931</v>
      </c>
      <c r="T104" s="278">
        <v>75</v>
      </c>
      <c r="U104" s="88">
        <v>37554</v>
      </c>
      <c r="V104" s="54">
        <v>9</v>
      </c>
      <c r="W104" s="54" t="s">
        <v>3814</v>
      </c>
      <c r="X104" s="276" t="s">
        <v>926</v>
      </c>
      <c r="Y104" s="83" t="s">
        <v>931</v>
      </c>
      <c r="Z104" s="84">
        <v>75</v>
      </c>
      <c r="AA104" s="88">
        <v>37215</v>
      </c>
      <c r="AB104" s="279">
        <v>9</v>
      </c>
      <c r="AC104" s="280" t="s">
        <v>3814</v>
      </c>
      <c r="AD104" s="281" t="s">
        <v>926</v>
      </c>
      <c r="AE104" s="83" t="s">
        <v>931</v>
      </c>
      <c r="AF104" s="84">
        <v>75</v>
      </c>
      <c r="AG104" s="88">
        <v>37215</v>
      </c>
      <c r="AH104" s="279">
        <v>9</v>
      </c>
      <c r="AI104" s="286" t="s">
        <v>3814</v>
      </c>
      <c r="AJ104" s="281" t="s">
        <v>926</v>
      </c>
      <c r="AK104" s="83" t="s">
        <v>931</v>
      </c>
      <c r="AL104" s="84">
        <v>75</v>
      </c>
      <c r="AM104" s="88">
        <v>37215</v>
      </c>
      <c r="AN104" s="279">
        <v>9</v>
      </c>
      <c r="AO104" s="286" t="s">
        <v>3814</v>
      </c>
      <c r="AP104" s="281" t="s">
        <v>926</v>
      </c>
      <c r="AQ104" s="83" t="s">
        <v>931</v>
      </c>
      <c r="AR104" s="84">
        <v>75</v>
      </c>
      <c r="AS104" s="88">
        <v>37215</v>
      </c>
      <c r="AT104" s="279">
        <v>9</v>
      </c>
      <c r="AU104" s="280" t="s">
        <v>3814</v>
      </c>
      <c r="AV104" s="86" t="s">
        <v>926</v>
      </c>
      <c r="AW104" s="285" t="s">
        <v>931</v>
      </c>
      <c r="AX104" s="285">
        <v>75</v>
      </c>
      <c r="AY104" s="87">
        <v>36545</v>
      </c>
      <c r="AZ104" s="86">
        <v>9</v>
      </c>
      <c r="BA104" s="57" t="s">
        <v>3814</v>
      </c>
      <c r="BB104" s="301" t="s">
        <v>926</v>
      </c>
      <c r="BC104" s="83" t="s">
        <v>952</v>
      </c>
      <c r="BD104" s="84">
        <v>75</v>
      </c>
      <c r="BE104" s="282">
        <v>36545</v>
      </c>
      <c r="BF104" s="279">
        <v>12</v>
      </c>
      <c r="BG104" s="303" t="s">
        <v>3820</v>
      </c>
      <c r="BH104" s="86" t="s">
        <v>3829</v>
      </c>
      <c r="BI104" s="285" t="s">
        <v>3830</v>
      </c>
      <c r="BJ104" s="285" t="s">
        <v>3829</v>
      </c>
      <c r="BK104" s="86" t="s">
        <v>3830</v>
      </c>
      <c r="BL104" s="432">
        <v>12</v>
      </c>
      <c r="BM104" s="432" t="s">
        <v>3820</v>
      </c>
      <c r="BN104" s="432" t="str">
        <f>INDEX(ID!$D:$D,MATCH('Org2567'!D104,ID!$A:$A,0))</f>
        <v>ป่าซาง</v>
      </c>
    </row>
    <row r="105" spans="1:66" x14ac:dyDescent="0.25">
      <c r="A105" s="272">
        <v>102</v>
      </c>
      <c r="B105" s="272">
        <v>1</v>
      </c>
      <c r="C105" s="82" t="s">
        <v>993</v>
      </c>
      <c r="D105" s="272" t="s">
        <v>121</v>
      </c>
      <c r="E105" s="82" t="str">
        <f t="shared" si="1"/>
        <v>รพ.บ้านธิ</v>
      </c>
      <c r="F105" s="90" t="s">
        <v>926</v>
      </c>
      <c r="G105" s="90" t="s">
        <v>927</v>
      </c>
      <c r="H105" s="90">
        <v>30</v>
      </c>
      <c r="I105" s="273">
        <v>11506</v>
      </c>
      <c r="J105" s="90">
        <v>5</v>
      </c>
      <c r="K105" s="93" t="s">
        <v>3703</v>
      </c>
      <c r="L105" s="83" t="s">
        <v>926</v>
      </c>
      <c r="M105" s="83" t="s">
        <v>927</v>
      </c>
      <c r="N105" s="84">
        <v>30</v>
      </c>
      <c r="O105" s="85">
        <v>11469</v>
      </c>
      <c r="P105" s="274">
        <v>5</v>
      </c>
      <c r="Q105" s="275" t="s">
        <v>3811</v>
      </c>
      <c r="R105" s="276" t="s">
        <v>926</v>
      </c>
      <c r="S105" s="277" t="s">
        <v>927</v>
      </c>
      <c r="T105" s="278">
        <v>30</v>
      </c>
      <c r="U105" s="88">
        <v>11469</v>
      </c>
      <c r="V105" s="54">
        <v>5</v>
      </c>
      <c r="W105" s="54" t="s">
        <v>3811</v>
      </c>
      <c r="X105" s="276" t="s">
        <v>926</v>
      </c>
      <c r="Y105" s="83" t="s">
        <v>927</v>
      </c>
      <c r="Z105" s="84">
        <v>30</v>
      </c>
      <c r="AA105" s="88">
        <v>11366</v>
      </c>
      <c r="AB105" s="279">
        <v>5</v>
      </c>
      <c r="AC105" s="280" t="s">
        <v>3811</v>
      </c>
      <c r="AD105" s="281" t="s">
        <v>926</v>
      </c>
      <c r="AE105" s="83" t="s">
        <v>927</v>
      </c>
      <c r="AF105" s="84">
        <v>30</v>
      </c>
      <c r="AG105" s="88">
        <v>11366</v>
      </c>
      <c r="AH105" s="279">
        <v>5</v>
      </c>
      <c r="AI105" s="286" t="s">
        <v>3811</v>
      </c>
      <c r="AJ105" s="281" t="s">
        <v>926</v>
      </c>
      <c r="AK105" s="83" t="s">
        <v>927</v>
      </c>
      <c r="AL105" s="84">
        <v>30</v>
      </c>
      <c r="AM105" s="88">
        <v>11366</v>
      </c>
      <c r="AN105" s="279">
        <v>5</v>
      </c>
      <c r="AO105" s="286" t="s">
        <v>3811</v>
      </c>
      <c r="AP105" s="281" t="s">
        <v>926</v>
      </c>
      <c r="AQ105" s="83" t="s">
        <v>927</v>
      </c>
      <c r="AR105" s="84">
        <v>30</v>
      </c>
      <c r="AS105" s="88">
        <v>11366</v>
      </c>
      <c r="AT105" s="279">
        <v>5</v>
      </c>
      <c r="AU105" s="280" t="s">
        <v>3811</v>
      </c>
      <c r="AV105" s="86" t="s">
        <v>926</v>
      </c>
      <c r="AW105" s="285" t="s">
        <v>927</v>
      </c>
      <c r="AX105" s="285">
        <v>30</v>
      </c>
      <c r="AY105" s="87">
        <v>11227</v>
      </c>
      <c r="AZ105" s="86">
        <v>5</v>
      </c>
      <c r="BA105" s="57" t="s">
        <v>3811</v>
      </c>
      <c r="BB105" s="301" t="s">
        <v>926</v>
      </c>
      <c r="BC105" s="83" t="s">
        <v>927</v>
      </c>
      <c r="BD105" s="84">
        <v>30</v>
      </c>
      <c r="BE105" s="282">
        <v>11227</v>
      </c>
      <c r="BF105" s="279">
        <v>5</v>
      </c>
      <c r="BG105" s="303" t="s">
        <v>3811</v>
      </c>
      <c r="BH105" s="86" t="s">
        <v>3829</v>
      </c>
      <c r="BI105" s="285" t="s">
        <v>3829</v>
      </c>
      <c r="BJ105" s="285" t="s">
        <v>3829</v>
      </c>
      <c r="BK105" s="86" t="s">
        <v>3829</v>
      </c>
      <c r="BL105" s="432">
        <v>5</v>
      </c>
      <c r="BM105" s="432" t="s">
        <v>3811</v>
      </c>
      <c r="BN105" s="432" t="str">
        <f>INDEX(ID!$D:$D,MATCH('Org2567'!D105,ID!$A:$A,0))</f>
        <v>บ้านธิ</v>
      </c>
    </row>
    <row r="106" spans="1:66" x14ac:dyDescent="0.25">
      <c r="A106" s="272">
        <v>103</v>
      </c>
      <c r="B106" s="272">
        <v>1</v>
      </c>
      <c r="C106" s="82" t="s">
        <v>993</v>
      </c>
      <c r="D106" s="272" t="s">
        <v>122</v>
      </c>
      <c r="E106" s="82" t="str">
        <f t="shared" si="1"/>
        <v>รพ.เวียงหนองล่อง</v>
      </c>
      <c r="F106" s="90" t="s">
        <v>926</v>
      </c>
      <c r="G106" s="90" t="s">
        <v>989</v>
      </c>
      <c r="H106" s="90">
        <v>10</v>
      </c>
      <c r="I106" s="273">
        <v>12514</v>
      </c>
      <c r="J106" s="90">
        <v>2</v>
      </c>
      <c r="K106" s="93" t="s">
        <v>3706</v>
      </c>
      <c r="L106" s="83" t="s">
        <v>926</v>
      </c>
      <c r="M106" s="83" t="s">
        <v>989</v>
      </c>
      <c r="N106" s="84">
        <v>10</v>
      </c>
      <c r="O106" s="85">
        <v>12361</v>
      </c>
      <c r="P106" s="274">
        <v>2</v>
      </c>
      <c r="Q106" s="275" t="s">
        <v>3815</v>
      </c>
      <c r="R106" s="276" t="s">
        <v>926</v>
      </c>
      <c r="S106" s="277" t="s">
        <v>989</v>
      </c>
      <c r="T106" s="278">
        <v>16</v>
      </c>
      <c r="U106" s="88">
        <v>12361</v>
      </c>
      <c r="V106" s="54">
        <v>2</v>
      </c>
      <c r="W106" s="54" t="s">
        <v>3815</v>
      </c>
      <c r="X106" s="276" t="s">
        <v>926</v>
      </c>
      <c r="Y106" s="83" t="s">
        <v>989</v>
      </c>
      <c r="Z106" s="84">
        <v>16</v>
      </c>
      <c r="AA106" s="88">
        <v>12163</v>
      </c>
      <c r="AB106" s="279">
        <v>2</v>
      </c>
      <c r="AC106" s="280" t="s">
        <v>3815</v>
      </c>
      <c r="AD106" s="281" t="s">
        <v>926</v>
      </c>
      <c r="AE106" s="83" t="s">
        <v>989</v>
      </c>
      <c r="AF106" s="84">
        <v>16</v>
      </c>
      <c r="AG106" s="88">
        <v>12163</v>
      </c>
      <c r="AH106" s="279">
        <v>2</v>
      </c>
      <c r="AI106" s="286" t="s">
        <v>3815</v>
      </c>
      <c r="AJ106" s="281" t="s">
        <v>926</v>
      </c>
      <c r="AK106" s="83" t="s">
        <v>989</v>
      </c>
      <c r="AL106" s="84">
        <v>16</v>
      </c>
      <c r="AM106" s="88">
        <v>12163</v>
      </c>
      <c r="AN106" s="279">
        <v>2</v>
      </c>
      <c r="AO106" s="286" t="s">
        <v>3815</v>
      </c>
      <c r="AP106" s="281" t="s">
        <v>926</v>
      </c>
      <c r="AQ106" s="83" t="s">
        <v>989</v>
      </c>
      <c r="AR106" s="84">
        <v>16</v>
      </c>
      <c r="AS106" s="88">
        <v>12163</v>
      </c>
      <c r="AT106" s="279">
        <v>2</v>
      </c>
      <c r="AU106" s="280" t="s">
        <v>3815</v>
      </c>
      <c r="AV106" s="86" t="s">
        <v>926</v>
      </c>
      <c r="AW106" s="285" t="s">
        <v>989</v>
      </c>
      <c r="AX106" s="285">
        <v>16</v>
      </c>
      <c r="AY106" s="87">
        <v>11836</v>
      </c>
      <c r="AZ106" s="86">
        <v>2</v>
      </c>
      <c r="BA106" s="57" t="s">
        <v>3815</v>
      </c>
      <c r="BB106" s="301" t="s">
        <v>926</v>
      </c>
      <c r="BC106" s="83" t="s">
        <v>927</v>
      </c>
      <c r="BD106" s="84">
        <v>16</v>
      </c>
      <c r="BE106" s="282">
        <v>11836</v>
      </c>
      <c r="BF106" s="279">
        <v>5</v>
      </c>
      <c r="BG106" s="303" t="s">
        <v>3811</v>
      </c>
      <c r="BH106" s="86" t="s">
        <v>3829</v>
      </c>
      <c r="BI106" s="285" t="s">
        <v>3830</v>
      </c>
      <c r="BJ106" s="285" t="s">
        <v>3829</v>
      </c>
      <c r="BK106" s="86" t="s">
        <v>3830</v>
      </c>
      <c r="BL106" s="432">
        <v>5</v>
      </c>
      <c r="BM106" s="432" t="s">
        <v>3811</v>
      </c>
      <c r="BN106" s="432" t="str">
        <f>INDEX(ID!$D:$D,MATCH('Org2567'!D106,ID!$A:$A,0))</f>
        <v>เวียงหนองล่อง</v>
      </c>
    </row>
    <row r="107" spans="1:66" x14ac:dyDescent="0.25">
      <c r="A107" s="272">
        <v>104</v>
      </c>
      <c r="B107" s="272">
        <v>2</v>
      </c>
      <c r="C107" s="82" t="s">
        <v>1264</v>
      </c>
      <c r="D107" s="272" t="s">
        <v>123</v>
      </c>
      <c r="E107" s="82" t="str">
        <f t="shared" si="1"/>
        <v>รพ.สมเด็จพระเจ้าตากสินมหาราช</v>
      </c>
      <c r="F107" s="90" t="s">
        <v>922</v>
      </c>
      <c r="G107" s="90" t="s">
        <v>918</v>
      </c>
      <c r="H107" s="90">
        <v>310</v>
      </c>
      <c r="I107" s="273">
        <v>72056</v>
      </c>
      <c r="J107" s="90">
        <v>16</v>
      </c>
      <c r="K107" s="93" t="s">
        <v>3748</v>
      </c>
      <c r="L107" s="83" t="s">
        <v>922</v>
      </c>
      <c r="M107" s="83" t="s">
        <v>918</v>
      </c>
      <c r="N107" s="84">
        <v>310</v>
      </c>
      <c r="O107" s="85">
        <v>73197</v>
      </c>
      <c r="P107" s="274">
        <v>16</v>
      </c>
      <c r="Q107" s="275" t="s">
        <v>3818</v>
      </c>
      <c r="R107" s="276" t="s">
        <v>922</v>
      </c>
      <c r="S107" s="277" t="s">
        <v>918</v>
      </c>
      <c r="T107" s="278">
        <v>319</v>
      </c>
      <c r="U107" s="88">
        <v>73197</v>
      </c>
      <c r="V107" s="54">
        <v>16</v>
      </c>
      <c r="W107" s="54" t="s">
        <v>3818</v>
      </c>
      <c r="X107" s="276" t="s">
        <v>922</v>
      </c>
      <c r="Y107" s="83" t="s">
        <v>918</v>
      </c>
      <c r="Z107" s="84">
        <v>319</v>
      </c>
      <c r="AA107" s="88">
        <v>73359</v>
      </c>
      <c r="AB107" s="279">
        <v>16</v>
      </c>
      <c r="AC107" s="280" t="s">
        <v>3818</v>
      </c>
      <c r="AD107" s="281" t="s">
        <v>922</v>
      </c>
      <c r="AE107" s="83" t="s">
        <v>918</v>
      </c>
      <c r="AF107" s="84">
        <v>319</v>
      </c>
      <c r="AG107" s="88">
        <v>73359</v>
      </c>
      <c r="AH107" s="279">
        <v>16</v>
      </c>
      <c r="AI107" s="286" t="s">
        <v>3818</v>
      </c>
      <c r="AJ107" s="281" t="s">
        <v>922</v>
      </c>
      <c r="AK107" s="83" t="s">
        <v>918</v>
      </c>
      <c r="AL107" s="84">
        <v>319</v>
      </c>
      <c r="AM107" s="88">
        <v>73359</v>
      </c>
      <c r="AN107" s="279">
        <v>16</v>
      </c>
      <c r="AO107" s="286" t="s">
        <v>3818</v>
      </c>
      <c r="AP107" s="281" t="s">
        <v>922</v>
      </c>
      <c r="AQ107" s="83" t="s">
        <v>918</v>
      </c>
      <c r="AR107" s="84">
        <v>319</v>
      </c>
      <c r="AS107" s="88">
        <v>73359</v>
      </c>
      <c r="AT107" s="279">
        <v>16</v>
      </c>
      <c r="AU107" s="280" t="s">
        <v>3818</v>
      </c>
      <c r="AV107" s="86" t="s">
        <v>922</v>
      </c>
      <c r="AW107" s="285" t="s">
        <v>918</v>
      </c>
      <c r="AX107" s="285">
        <v>319</v>
      </c>
      <c r="AY107" s="87">
        <v>74082</v>
      </c>
      <c r="AZ107" s="86">
        <v>16</v>
      </c>
      <c r="BA107" s="57" t="s">
        <v>3818</v>
      </c>
      <c r="BB107" s="301" t="s">
        <v>922</v>
      </c>
      <c r="BC107" s="83" t="s">
        <v>918</v>
      </c>
      <c r="BD107" s="84">
        <v>329</v>
      </c>
      <c r="BE107" s="282">
        <v>74082</v>
      </c>
      <c r="BF107" s="279">
        <v>16</v>
      </c>
      <c r="BG107" s="303" t="s">
        <v>3818</v>
      </c>
      <c r="BH107" s="86" t="s">
        <v>3829</v>
      </c>
      <c r="BI107" s="285" t="s">
        <v>3829</v>
      </c>
      <c r="BJ107" s="285" t="s">
        <v>3830</v>
      </c>
      <c r="BK107" s="86" t="s">
        <v>3829</v>
      </c>
      <c r="BL107" s="432">
        <v>16</v>
      </c>
      <c r="BM107" s="432" t="s">
        <v>3818</v>
      </c>
      <c r="BN107" s="432" t="str">
        <f>INDEX(ID!$D:$D,MATCH('Org2567'!D107,ID!$A:$A,0))</f>
        <v>สมเด็จพระเจ้าตากสินมหาราช</v>
      </c>
    </row>
    <row r="108" spans="1:66" x14ac:dyDescent="0.25">
      <c r="A108" s="272">
        <v>105</v>
      </c>
      <c r="B108" s="272">
        <v>2</v>
      </c>
      <c r="C108" s="82" t="s">
        <v>1264</v>
      </c>
      <c r="D108" s="272" t="s">
        <v>124</v>
      </c>
      <c r="E108" s="82" t="str">
        <f t="shared" si="1"/>
        <v>รพ.แม่สอด</v>
      </c>
      <c r="F108" s="90" t="s">
        <v>922</v>
      </c>
      <c r="G108" s="90" t="s">
        <v>918</v>
      </c>
      <c r="H108" s="90">
        <v>420</v>
      </c>
      <c r="I108" s="273">
        <v>76687</v>
      </c>
      <c r="J108" s="90">
        <v>17</v>
      </c>
      <c r="K108" s="93" t="s">
        <v>3712</v>
      </c>
      <c r="L108" s="83" t="s">
        <v>922</v>
      </c>
      <c r="M108" s="83" t="s">
        <v>918</v>
      </c>
      <c r="N108" s="84">
        <v>420</v>
      </c>
      <c r="O108" s="85">
        <v>77834</v>
      </c>
      <c r="P108" s="274">
        <v>17</v>
      </c>
      <c r="Q108" s="275" t="s">
        <v>3817</v>
      </c>
      <c r="R108" s="276" t="s">
        <v>922</v>
      </c>
      <c r="S108" s="277" t="s">
        <v>918</v>
      </c>
      <c r="T108" s="278">
        <v>420</v>
      </c>
      <c r="U108" s="88">
        <v>77834</v>
      </c>
      <c r="V108" s="54">
        <v>17</v>
      </c>
      <c r="W108" s="54" t="s">
        <v>3817</v>
      </c>
      <c r="X108" s="276" t="s">
        <v>922</v>
      </c>
      <c r="Y108" s="83" t="s">
        <v>918</v>
      </c>
      <c r="Z108" s="84">
        <v>420</v>
      </c>
      <c r="AA108" s="88">
        <v>78319</v>
      </c>
      <c r="AB108" s="279">
        <v>17</v>
      </c>
      <c r="AC108" s="280" t="s">
        <v>3817</v>
      </c>
      <c r="AD108" s="281" t="s">
        <v>922</v>
      </c>
      <c r="AE108" s="83" t="s">
        <v>918</v>
      </c>
      <c r="AF108" s="84">
        <v>420</v>
      </c>
      <c r="AG108" s="88">
        <v>78319</v>
      </c>
      <c r="AH108" s="279">
        <v>17</v>
      </c>
      <c r="AI108" s="286" t="s">
        <v>3817</v>
      </c>
      <c r="AJ108" s="281" t="s">
        <v>922</v>
      </c>
      <c r="AK108" s="83" t="s">
        <v>918</v>
      </c>
      <c r="AL108" s="84">
        <v>420</v>
      </c>
      <c r="AM108" s="88">
        <v>78319</v>
      </c>
      <c r="AN108" s="279">
        <v>17</v>
      </c>
      <c r="AO108" s="286" t="s">
        <v>3817</v>
      </c>
      <c r="AP108" s="281" t="s">
        <v>922</v>
      </c>
      <c r="AQ108" s="83" t="s">
        <v>918</v>
      </c>
      <c r="AR108" s="84">
        <v>420</v>
      </c>
      <c r="AS108" s="88">
        <v>78319</v>
      </c>
      <c r="AT108" s="279">
        <v>17</v>
      </c>
      <c r="AU108" s="280" t="s">
        <v>3817</v>
      </c>
      <c r="AV108" s="86" t="s">
        <v>922</v>
      </c>
      <c r="AW108" s="285" t="s">
        <v>918</v>
      </c>
      <c r="AX108" s="285">
        <v>420</v>
      </c>
      <c r="AY108" s="87">
        <v>78664</v>
      </c>
      <c r="AZ108" s="86">
        <v>17</v>
      </c>
      <c r="BA108" s="57" t="s">
        <v>3817</v>
      </c>
      <c r="BB108" s="301" t="s">
        <v>922</v>
      </c>
      <c r="BC108" s="83" t="s">
        <v>918</v>
      </c>
      <c r="BD108" s="84">
        <v>420</v>
      </c>
      <c r="BE108" s="282">
        <v>78664</v>
      </c>
      <c r="BF108" s="279">
        <v>17</v>
      </c>
      <c r="BG108" s="303" t="s">
        <v>3817</v>
      </c>
      <c r="BH108" s="86" t="s">
        <v>3829</v>
      </c>
      <c r="BI108" s="285" t="s">
        <v>3829</v>
      </c>
      <c r="BJ108" s="285" t="s">
        <v>3829</v>
      </c>
      <c r="BK108" s="86" t="s">
        <v>3829</v>
      </c>
      <c r="BL108" s="432">
        <v>17</v>
      </c>
      <c r="BM108" s="432" t="s">
        <v>3817</v>
      </c>
      <c r="BN108" s="432" t="str">
        <f>INDEX(ID!$D:$D,MATCH('Org2567'!D108,ID!$A:$A,0))</f>
        <v>แม่สอด</v>
      </c>
    </row>
    <row r="109" spans="1:66" x14ac:dyDescent="0.25">
      <c r="A109" s="272">
        <v>106</v>
      </c>
      <c r="B109" s="272">
        <v>2</v>
      </c>
      <c r="C109" s="82" t="s">
        <v>1264</v>
      </c>
      <c r="D109" s="272" t="s">
        <v>125</v>
      </c>
      <c r="E109" s="82" t="str">
        <f t="shared" si="1"/>
        <v>รพ.บ้านตาก</v>
      </c>
      <c r="F109" s="90" t="s">
        <v>926</v>
      </c>
      <c r="G109" s="90" t="s">
        <v>927</v>
      </c>
      <c r="H109" s="90">
        <v>60</v>
      </c>
      <c r="I109" s="273">
        <v>33500</v>
      </c>
      <c r="J109" s="90">
        <v>6</v>
      </c>
      <c r="K109" s="93" t="s">
        <v>3783</v>
      </c>
      <c r="L109" s="83" t="s">
        <v>926</v>
      </c>
      <c r="M109" s="83" t="s">
        <v>927</v>
      </c>
      <c r="N109" s="84">
        <v>60</v>
      </c>
      <c r="O109" s="85">
        <v>33243</v>
      </c>
      <c r="P109" s="274">
        <v>6</v>
      </c>
      <c r="Q109" s="275" t="s">
        <v>3809</v>
      </c>
      <c r="R109" s="276" t="s">
        <v>926</v>
      </c>
      <c r="S109" s="277" t="s">
        <v>927</v>
      </c>
      <c r="T109" s="278">
        <v>60</v>
      </c>
      <c r="U109" s="88">
        <v>33243</v>
      </c>
      <c r="V109" s="54">
        <v>6</v>
      </c>
      <c r="W109" s="54" t="s">
        <v>3809</v>
      </c>
      <c r="X109" s="276" t="s">
        <v>926</v>
      </c>
      <c r="Y109" s="83" t="s">
        <v>927</v>
      </c>
      <c r="Z109" s="84">
        <v>60</v>
      </c>
      <c r="AA109" s="88">
        <v>33195</v>
      </c>
      <c r="AB109" s="279">
        <v>6</v>
      </c>
      <c r="AC109" s="280" t="s">
        <v>3809</v>
      </c>
      <c r="AD109" s="281" t="s">
        <v>926</v>
      </c>
      <c r="AE109" s="83" t="s">
        <v>927</v>
      </c>
      <c r="AF109" s="84">
        <v>60</v>
      </c>
      <c r="AG109" s="88">
        <v>33195</v>
      </c>
      <c r="AH109" s="279">
        <v>6</v>
      </c>
      <c r="AI109" s="286" t="s">
        <v>3809</v>
      </c>
      <c r="AJ109" s="281" t="s">
        <v>926</v>
      </c>
      <c r="AK109" s="83" t="s">
        <v>927</v>
      </c>
      <c r="AL109" s="84">
        <v>60</v>
      </c>
      <c r="AM109" s="88">
        <v>33195</v>
      </c>
      <c r="AN109" s="279">
        <v>6</v>
      </c>
      <c r="AO109" s="286" t="s">
        <v>3809</v>
      </c>
      <c r="AP109" s="281" t="s">
        <v>926</v>
      </c>
      <c r="AQ109" s="83" t="s">
        <v>927</v>
      </c>
      <c r="AR109" s="84">
        <v>60</v>
      </c>
      <c r="AS109" s="88">
        <v>33195</v>
      </c>
      <c r="AT109" s="279">
        <v>6</v>
      </c>
      <c r="AU109" s="280" t="s">
        <v>3809</v>
      </c>
      <c r="AV109" s="86" t="s">
        <v>926</v>
      </c>
      <c r="AW109" s="285" t="s">
        <v>927</v>
      </c>
      <c r="AX109" s="285">
        <v>60</v>
      </c>
      <c r="AY109" s="87">
        <v>32458</v>
      </c>
      <c r="AZ109" s="86">
        <v>6</v>
      </c>
      <c r="BA109" s="57" t="s">
        <v>3809</v>
      </c>
      <c r="BB109" s="301" t="s">
        <v>926</v>
      </c>
      <c r="BC109" s="83" t="s">
        <v>927</v>
      </c>
      <c r="BD109" s="84">
        <v>65</v>
      </c>
      <c r="BE109" s="282">
        <v>32458</v>
      </c>
      <c r="BF109" s="279">
        <v>6</v>
      </c>
      <c r="BG109" s="303" t="s">
        <v>3809</v>
      </c>
      <c r="BH109" s="86" t="s">
        <v>3829</v>
      </c>
      <c r="BI109" s="285" t="s">
        <v>3829</v>
      </c>
      <c r="BJ109" s="285" t="s">
        <v>3830</v>
      </c>
      <c r="BK109" s="86" t="s">
        <v>3829</v>
      </c>
      <c r="BL109" s="432">
        <v>6</v>
      </c>
      <c r="BM109" s="432" t="s">
        <v>3809</v>
      </c>
      <c r="BN109" s="432" t="str">
        <f>INDEX(ID!$D:$D,MATCH('Org2567'!D109,ID!$A:$A,0))</f>
        <v>บ้านตาก</v>
      </c>
    </row>
    <row r="110" spans="1:66" x14ac:dyDescent="0.25">
      <c r="A110" s="272">
        <v>107</v>
      </c>
      <c r="B110" s="272">
        <v>2</v>
      </c>
      <c r="C110" s="82" t="s">
        <v>1264</v>
      </c>
      <c r="D110" s="272" t="s">
        <v>126</v>
      </c>
      <c r="E110" s="82" t="str">
        <f t="shared" si="1"/>
        <v>รพ.สามเงา</v>
      </c>
      <c r="F110" s="90" t="s">
        <v>926</v>
      </c>
      <c r="G110" s="90" t="s">
        <v>927</v>
      </c>
      <c r="H110" s="90">
        <v>36</v>
      </c>
      <c r="I110" s="273">
        <v>24257</v>
      </c>
      <c r="J110" s="90">
        <v>5</v>
      </c>
      <c r="K110" s="93" t="s">
        <v>3703</v>
      </c>
      <c r="L110" s="83" t="s">
        <v>926</v>
      </c>
      <c r="M110" s="83" t="s">
        <v>927</v>
      </c>
      <c r="N110" s="84">
        <v>36</v>
      </c>
      <c r="O110" s="85">
        <v>24077</v>
      </c>
      <c r="P110" s="274">
        <v>5</v>
      </c>
      <c r="Q110" s="275" t="s">
        <v>3811</v>
      </c>
      <c r="R110" s="276" t="s">
        <v>926</v>
      </c>
      <c r="S110" s="277" t="s">
        <v>927</v>
      </c>
      <c r="T110" s="278">
        <v>36</v>
      </c>
      <c r="U110" s="88">
        <v>24077</v>
      </c>
      <c r="V110" s="54">
        <v>5</v>
      </c>
      <c r="W110" s="54" t="s">
        <v>3811</v>
      </c>
      <c r="X110" s="276" t="s">
        <v>926</v>
      </c>
      <c r="Y110" s="83" t="s">
        <v>927</v>
      </c>
      <c r="Z110" s="84">
        <v>36</v>
      </c>
      <c r="AA110" s="88">
        <v>23976</v>
      </c>
      <c r="AB110" s="279">
        <v>5</v>
      </c>
      <c r="AC110" s="280" t="s">
        <v>3811</v>
      </c>
      <c r="AD110" s="281" t="s">
        <v>926</v>
      </c>
      <c r="AE110" s="83" t="s">
        <v>927</v>
      </c>
      <c r="AF110" s="84">
        <v>36</v>
      </c>
      <c r="AG110" s="88">
        <v>23976</v>
      </c>
      <c r="AH110" s="279">
        <v>5</v>
      </c>
      <c r="AI110" s="286" t="s">
        <v>3811</v>
      </c>
      <c r="AJ110" s="281" t="s">
        <v>926</v>
      </c>
      <c r="AK110" s="83" t="s">
        <v>927</v>
      </c>
      <c r="AL110" s="84">
        <v>36</v>
      </c>
      <c r="AM110" s="88">
        <v>23976</v>
      </c>
      <c r="AN110" s="279">
        <v>5</v>
      </c>
      <c r="AO110" s="286" t="s">
        <v>3811</v>
      </c>
      <c r="AP110" s="281" t="s">
        <v>926</v>
      </c>
      <c r="AQ110" s="83" t="s">
        <v>927</v>
      </c>
      <c r="AR110" s="84">
        <v>36</v>
      </c>
      <c r="AS110" s="88">
        <v>23976</v>
      </c>
      <c r="AT110" s="279">
        <v>5</v>
      </c>
      <c r="AU110" s="280" t="s">
        <v>3811</v>
      </c>
      <c r="AV110" s="86" t="s">
        <v>926</v>
      </c>
      <c r="AW110" s="285" t="s">
        <v>927</v>
      </c>
      <c r="AX110" s="285">
        <v>36</v>
      </c>
      <c r="AY110" s="87">
        <v>23582</v>
      </c>
      <c r="AZ110" s="86">
        <v>5</v>
      </c>
      <c r="BA110" s="57" t="s">
        <v>3811</v>
      </c>
      <c r="BB110" s="301" t="s">
        <v>926</v>
      </c>
      <c r="BC110" s="83" t="s">
        <v>927</v>
      </c>
      <c r="BD110" s="84">
        <v>36</v>
      </c>
      <c r="BE110" s="282">
        <v>23582</v>
      </c>
      <c r="BF110" s="279">
        <v>5</v>
      </c>
      <c r="BG110" s="303" t="s">
        <v>3811</v>
      </c>
      <c r="BH110" s="86" t="s">
        <v>3829</v>
      </c>
      <c r="BI110" s="285" t="s">
        <v>3829</v>
      </c>
      <c r="BJ110" s="285" t="s">
        <v>3829</v>
      </c>
      <c r="BK110" s="86" t="s">
        <v>3829</v>
      </c>
      <c r="BL110" s="432">
        <v>5</v>
      </c>
      <c r="BM110" s="432" t="s">
        <v>3811</v>
      </c>
      <c r="BN110" s="432" t="str">
        <f>INDEX(ID!$D:$D,MATCH('Org2567'!D110,ID!$A:$A,0))</f>
        <v>สามเงา</v>
      </c>
    </row>
    <row r="111" spans="1:66" x14ac:dyDescent="0.25">
      <c r="A111" s="272">
        <v>108</v>
      </c>
      <c r="B111" s="272">
        <v>2</v>
      </c>
      <c r="C111" s="82" t="s">
        <v>1264</v>
      </c>
      <c r="D111" s="272" t="s">
        <v>127</v>
      </c>
      <c r="E111" s="82" t="str">
        <f t="shared" si="1"/>
        <v>รพ.แม่ระมาด</v>
      </c>
      <c r="F111" s="90" t="s">
        <v>926</v>
      </c>
      <c r="G111" s="90" t="s">
        <v>931</v>
      </c>
      <c r="H111" s="90">
        <v>120</v>
      </c>
      <c r="I111" s="273">
        <v>40354</v>
      </c>
      <c r="J111" s="90">
        <v>9</v>
      </c>
      <c r="K111" s="93" t="s">
        <v>3708</v>
      </c>
      <c r="L111" s="83" t="s">
        <v>926</v>
      </c>
      <c r="M111" s="83" t="s">
        <v>952</v>
      </c>
      <c r="N111" s="84">
        <v>120</v>
      </c>
      <c r="O111" s="85">
        <v>40774</v>
      </c>
      <c r="P111" s="274">
        <v>13</v>
      </c>
      <c r="Q111" s="275" t="s">
        <v>3813</v>
      </c>
      <c r="R111" s="276" t="s">
        <v>926</v>
      </c>
      <c r="S111" s="277" t="s">
        <v>952</v>
      </c>
      <c r="T111" s="278">
        <v>120</v>
      </c>
      <c r="U111" s="88">
        <v>40774</v>
      </c>
      <c r="V111" s="54">
        <v>13</v>
      </c>
      <c r="W111" s="54" t="s">
        <v>3813</v>
      </c>
      <c r="X111" s="276" t="s">
        <v>926</v>
      </c>
      <c r="Y111" s="83" t="s">
        <v>952</v>
      </c>
      <c r="Z111" s="84">
        <v>120</v>
      </c>
      <c r="AA111" s="88">
        <v>40933</v>
      </c>
      <c r="AB111" s="279">
        <v>13</v>
      </c>
      <c r="AC111" s="280" t="s">
        <v>3813</v>
      </c>
      <c r="AD111" s="281" t="s">
        <v>926</v>
      </c>
      <c r="AE111" s="83" t="s">
        <v>952</v>
      </c>
      <c r="AF111" s="84">
        <v>120</v>
      </c>
      <c r="AG111" s="88">
        <v>40933</v>
      </c>
      <c r="AH111" s="279">
        <v>13</v>
      </c>
      <c r="AI111" s="286" t="s">
        <v>3813</v>
      </c>
      <c r="AJ111" s="281" t="s">
        <v>926</v>
      </c>
      <c r="AK111" s="83" t="s">
        <v>952</v>
      </c>
      <c r="AL111" s="84">
        <v>120</v>
      </c>
      <c r="AM111" s="88">
        <v>40933</v>
      </c>
      <c r="AN111" s="279">
        <v>13</v>
      </c>
      <c r="AO111" s="286" t="s">
        <v>3813</v>
      </c>
      <c r="AP111" s="281" t="s">
        <v>926</v>
      </c>
      <c r="AQ111" s="83" t="s">
        <v>952</v>
      </c>
      <c r="AR111" s="84">
        <v>120</v>
      </c>
      <c r="AS111" s="88">
        <v>40933</v>
      </c>
      <c r="AT111" s="279">
        <v>13</v>
      </c>
      <c r="AU111" s="280" t="s">
        <v>3813</v>
      </c>
      <c r="AV111" s="86" t="s">
        <v>926</v>
      </c>
      <c r="AW111" s="285" t="s">
        <v>952</v>
      </c>
      <c r="AX111" s="285">
        <v>120</v>
      </c>
      <c r="AY111" s="87">
        <v>40546</v>
      </c>
      <c r="AZ111" s="86">
        <v>13</v>
      </c>
      <c r="BA111" s="57" t="s">
        <v>3813</v>
      </c>
      <c r="BB111" s="301" t="s">
        <v>926</v>
      </c>
      <c r="BC111" s="83" t="s">
        <v>952</v>
      </c>
      <c r="BD111" s="84">
        <v>120</v>
      </c>
      <c r="BE111" s="282">
        <v>40546</v>
      </c>
      <c r="BF111" s="279">
        <v>13</v>
      </c>
      <c r="BG111" s="303" t="s">
        <v>3813</v>
      </c>
      <c r="BH111" s="86" t="s">
        <v>3829</v>
      </c>
      <c r="BI111" s="285" t="s">
        <v>3829</v>
      </c>
      <c r="BJ111" s="285" t="s">
        <v>3829</v>
      </c>
      <c r="BK111" s="86" t="s">
        <v>3829</v>
      </c>
      <c r="BL111" s="432">
        <v>13</v>
      </c>
      <c r="BM111" s="432" t="s">
        <v>3813</v>
      </c>
      <c r="BN111" s="432" t="str">
        <f>INDEX(ID!$D:$D,MATCH('Org2567'!D111,ID!$A:$A,0))</f>
        <v>แม่ระมาด</v>
      </c>
    </row>
    <row r="112" spans="1:66" x14ac:dyDescent="0.25">
      <c r="A112" s="272">
        <v>109</v>
      </c>
      <c r="B112" s="272">
        <v>2</v>
      </c>
      <c r="C112" s="82" t="s">
        <v>1264</v>
      </c>
      <c r="D112" s="272" t="s">
        <v>128</v>
      </c>
      <c r="E112" s="82" t="str">
        <f t="shared" si="1"/>
        <v>รพ.ท่าสองยาง</v>
      </c>
      <c r="F112" s="90" t="s">
        <v>926</v>
      </c>
      <c r="G112" s="90" t="s">
        <v>952</v>
      </c>
      <c r="H112" s="90">
        <v>80</v>
      </c>
      <c r="I112" s="273">
        <v>62536</v>
      </c>
      <c r="J112" s="90">
        <v>12</v>
      </c>
      <c r="K112" s="93" t="s">
        <v>3782</v>
      </c>
      <c r="L112" s="83" t="s">
        <v>926</v>
      </c>
      <c r="M112" s="83" t="s">
        <v>952</v>
      </c>
      <c r="N112" s="84">
        <v>80</v>
      </c>
      <c r="O112" s="85">
        <v>63159</v>
      </c>
      <c r="P112" s="274">
        <v>12</v>
      </c>
      <c r="Q112" s="275" t="s">
        <v>3820</v>
      </c>
      <c r="R112" s="276" t="s">
        <v>926</v>
      </c>
      <c r="S112" s="277" t="s">
        <v>952</v>
      </c>
      <c r="T112" s="278">
        <v>70</v>
      </c>
      <c r="U112" s="88">
        <v>63159</v>
      </c>
      <c r="V112" s="54">
        <v>12</v>
      </c>
      <c r="W112" s="54" t="s">
        <v>3820</v>
      </c>
      <c r="X112" s="276" t="s">
        <v>926</v>
      </c>
      <c r="Y112" s="83" t="s">
        <v>952</v>
      </c>
      <c r="Z112" s="84">
        <v>76</v>
      </c>
      <c r="AA112" s="88">
        <v>63834</v>
      </c>
      <c r="AB112" s="279">
        <v>12</v>
      </c>
      <c r="AC112" s="280" t="s">
        <v>3820</v>
      </c>
      <c r="AD112" s="281" t="s">
        <v>926</v>
      </c>
      <c r="AE112" s="83" t="s">
        <v>952</v>
      </c>
      <c r="AF112" s="84">
        <v>76</v>
      </c>
      <c r="AG112" s="88">
        <v>63834</v>
      </c>
      <c r="AH112" s="279">
        <v>12</v>
      </c>
      <c r="AI112" s="286" t="s">
        <v>3820</v>
      </c>
      <c r="AJ112" s="281" t="s">
        <v>926</v>
      </c>
      <c r="AK112" s="83" t="s">
        <v>952</v>
      </c>
      <c r="AL112" s="84">
        <v>76</v>
      </c>
      <c r="AM112" s="88">
        <v>63834</v>
      </c>
      <c r="AN112" s="279">
        <v>12</v>
      </c>
      <c r="AO112" s="286" t="s">
        <v>3820</v>
      </c>
      <c r="AP112" s="281" t="s">
        <v>926</v>
      </c>
      <c r="AQ112" s="83" t="s">
        <v>952</v>
      </c>
      <c r="AR112" s="84">
        <v>76</v>
      </c>
      <c r="AS112" s="88">
        <v>63834</v>
      </c>
      <c r="AT112" s="279">
        <v>12</v>
      </c>
      <c r="AU112" s="280" t="s">
        <v>3820</v>
      </c>
      <c r="AV112" s="86" t="s">
        <v>926</v>
      </c>
      <c r="AW112" s="285" t="s">
        <v>952</v>
      </c>
      <c r="AX112" s="285">
        <v>76</v>
      </c>
      <c r="AY112" s="87">
        <v>63552</v>
      </c>
      <c r="AZ112" s="86">
        <v>12</v>
      </c>
      <c r="BA112" s="57" t="s">
        <v>3820</v>
      </c>
      <c r="BB112" s="301" t="s">
        <v>926</v>
      </c>
      <c r="BC112" s="83" t="s">
        <v>952</v>
      </c>
      <c r="BD112" s="84">
        <v>100</v>
      </c>
      <c r="BE112" s="282">
        <v>63552</v>
      </c>
      <c r="BF112" s="279">
        <v>12</v>
      </c>
      <c r="BG112" s="303" t="s">
        <v>3820</v>
      </c>
      <c r="BH112" s="86" t="s">
        <v>3829</v>
      </c>
      <c r="BI112" s="285" t="s">
        <v>3829</v>
      </c>
      <c r="BJ112" s="285" t="s">
        <v>3830</v>
      </c>
      <c r="BK112" s="86" t="s">
        <v>3829</v>
      </c>
      <c r="BL112" s="432">
        <v>12</v>
      </c>
      <c r="BM112" s="432" t="s">
        <v>3820</v>
      </c>
      <c r="BN112" s="432" t="str">
        <f>INDEX(ID!$D:$D,MATCH('Org2567'!D112,ID!$A:$A,0))</f>
        <v>ท่าสองยาง</v>
      </c>
    </row>
    <row r="113" spans="1:66" x14ac:dyDescent="0.25">
      <c r="A113" s="272">
        <v>110</v>
      </c>
      <c r="B113" s="272">
        <v>2</v>
      </c>
      <c r="C113" s="82" t="s">
        <v>1264</v>
      </c>
      <c r="D113" s="272" t="s">
        <v>129</v>
      </c>
      <c r="E113" s="82" t="str">
        <f t="shared" si="1"/>
        <v>รพ.พบพระ</v>
      </c>
      <c r="F113" s="90" t="s">
        <v>926</v>
      </c>
      <c r="G113" s="90" t="s">
        <v>931</v>
      </c>
      <c r="H113" s="90">
        <v>85</v>
      </c>
      <c r="I113" s="273">
        <v>48963</v>
      </c>
      <c r="J113" s="90">
        <v>9</v>
      </c>
      <c r="K113" s="93" t="s">
        <v>3708</v>
      </c>
      <c r="L113" s="83" t="s">
        <v>926</v>
      </c>
      <c r="M113" s="83" t="s">
        <v>931</v>
      </c>
      <c r="N113" s="84">
        <v>85</v>
      </c>
      <c r="O113" s="85">
        <v>49974</v>
      </c>
      <c r="P113" s="274">
        <v>9</v>
      </c>
      <c r="Q113" s="275" t="s">
        <v>3814</v>
      </c>
      <c r="R113" s="276" t="s">
        <v>926</v>
      </c>
      <c r="S113" s="277" t="s">
        <v>931</v>
      </c>
      <c r="T113" s="278">
        <v>85</v>
      </c>
      <c r="U113" s="88">
        <v>49974</v>
      </c>
      <c r="V113" s="54">
        <v>9</v>
      </c>
      <c r="W113" s="54" t="s">
        <v>3814</v>
      </c>
      <c r="X113" s="276" t="s">
        <v>926</v>
      </c>
      <c r="Y113" s="83" t="s">
        <v>931</v>
      </c>
      <c r="Z113" s="84">
        <v>85</v>
      </c>
      <c r="AA113" s="88">
        <v>51188</v>
      </c>
      <c r="AB113" s="279">
        <v>10</v>
      </c>
      <c r="AC113" s="280" t="s">
        <v>3810</v>
      </c>
      <c r="AD113" s="281" t="s">
        <v>926</v>
      </c>
      <c r="AE113" s="83" t="s">
        <v>931</v>
      </c>
      <c r="AF113" s="84">
        <v>85</v>
      </c>
      <c r="AG113" s="88">
        <v>51188</v>
      </c>
      <c r="AH113" s="279">
        <v>10</v>
      </c>
      <c r="AI113" s="286" t="s">
        <v>3810</v>
      </c>
      <c r="AJ113" s="281" t="s">
        <v>926</v>
      </c>
      <c r="AK113" s="83" t="s">
        <v>931</v>
      </c>
      <c r="AL113" s="84">
        <v>85</v>
      </c>
      <c r="AM113" s="88">
        <v>51188</v>
      </c>
      <c r="AN113" s="279">
        <v>10</v>
      </c>
      <c r="AO113" s="286" t="s">
        <v>3810</v>
      </c>
      <c r="AP113" s="281" t="s">
        <v>926</v>
      </c>
      <c r="AQ113" s="83" t="s">
        <v>931</v>
      </c>
      <c r="AR113" s="84">
        <v>85</v>
      </c>
      <c r="AS113" s="88">
        <v>51188</v>
      </c>
      <c r="AT113" s="279">
        <v>10</v>
      </c>
      <c r="AU113" s="280" t="s">
        <v>3810</v>
      </c>
      <c r="AV113" s="86" t="s">
        <v>926</v>
      </c>
      <c r="AW113" s="285" t="s">
        <v>931</v>
      </c>
      <c r="AX113" s="285">
        <v>85</v>
      </c>
      <c r="AY113" s="87">
        <v>50591</v>
      </c>
      <c r="AZ113" s="86">
        <v>10</v>
      </c>
      <c r="BA113" s="57" t="s">
        <v>3810</v>
      </c>
      <c r="BB113" s="301" t="s">
        <v>926</v>
      </c>
      <c r="BC113" s="83" t="s">
        <v>952</v>
      </c>
      <c r="BD113" s="84">
        <v>136</v>
      </c>
      <c r="BE113" s="282">
        <v>50591</v>
      </c>
      <c r="BF113" s="279">
        <v>13</v>
      </c>
      <c r="BG113" s="303" t="s">
        <v>3813</v>
      </c>
      <c r="BH113" s="86" t="s">
        <v>3829</v>
      </c>
      <c r="BI113" s="285" t="s">
        <v>3830</v>
      </c>
      <c r="BJ113" s="285" t="s">
        <v>3830</v>
      </c>
      <c r="BK113" s="86" t="s">
        <v>3830</v>
      </c>
      <c r="BL113" s="432">
        <v>13</v>
      </c>
      <c r="BM113" s="432" t="s">
        <v>3813</v>
      </c>
      <c r="BN113" s="432" t="str">
        <f>INDEX(ID!$D:$D,MATCH('Org2567'!D113,ID!$A:$A,0))</f>
        <v>พบพระ</v>
      </c>
    </row>
    <row r="114" spans="1:66" x14ac:dyDescent="0.25">
      <c r="A114" s="272">
        <v>111</v>
      </c>
      <c r="B114" s="272">
        <v>2</v>
      </c>
      <c r="C114" s="82" t="s">
        <v>1264</v>
      </c>
      <c r="D114" s="272" t="s">
        <v>130</v>
      </c>
      <c r="E114" s="82" t="str">
        <f t="shared" si="1"/>
        <v>รพ.อุ้มผาง</v>
      </c>
      <c r="F114" s="90" t="s">
        <v>926</v>
      </c>
      <c r="G114" s="90" t="s">
        <v>952</v>
      </c>
      <c r="H114" s="90">
        <v>64</v>
      </c>
      <c r="I114" s="273">
        <v>25733</v>
      </c>
      <c r="J114" s="90">
        <v>12</v>
      </c>
      <c r="K114" s="93" t="s">
        <v>3782</v>
      </c>
      <c r="L114" s="83" t="s">
        <v>926</v>
      </c>
      <c r="M114" s="83" t="s">
        <v>952</v>
      </c>
      <c r="N114" s="84">
        <v>64</v>
      </c>
      <c r="O114" s="85">
        <v>26480</v>
      </c>
      <c r="P114" s="274">
        <v>12</v>
      </c>
      <c r="Q114" s="275" t="s">
        <v>3820</v>
      </c>
      <c r="R114" s="276" t="s">
        <v>926</v>
      </c>
      <c r="S114" s="277" t="s">
        <v>952</v>
      </c>
      <c r="T114" s="278">
        <v>65</v>
      </c>
      <c r="U114" s="88">
        <v>26480</v>
      </c>
      <c r="V114" s="54">
        <v>12</v>
      </c>
      <c r="W114" s="54" t="s">
        <v>3820</v>
      </c>
      <c r="X114" s="276" t="s">
        <v>926</v>
      </c>
      <c r="Y114" s="83" t="s">
        <v>952</v>
      </c>
      <c r="Z114" s="84">
        <v>65</v>
      </c>
      <c r="AA114" s="88">
        <v>27373</v>
      </c>
      <c r="AB114" s="279">
        <v>12</v>
      </c>
      <c r="AC114" s="280" t="s">
        <v>3820</v>
      </c>
      <c r="AD114" s="281" t="s">
        <v>926</v>
      </c>
      <c r="AE114" s="83" t="s">
        <v>952</v>
      </c>
      <c r="AF114" s="84">
        <v>75</v>
      </c>
      <c r="AG114" s="88">
        <v>27373</v>
      </c>
      <c r="AH114" s="279">
        <v>12</v>
      </c>
      <c r="AI114" s="286" t="s">
        <v>3820</v>
      </c>
      <c r="AJ114" s="281" t="s">
        <v>926</v>
      </c>
      <c r="AK114" s="83" t="s">
        <v>952</v>
      </c>
      <c r="AL114" s="84">
        <v>75</v>
      </c>
      <c r="AM114" s="88">
        <v>27373</v>
      </c>
      <c r="AN114" s="279">
        <v>12</v>
      </c>
      <c r="AO114" s="286" t="s">
        <v>3820</v>
      </c>
      <c r="AP114" s="281" t="s">
        <v>926</v>
      </c>
      <c r="AQ114" s="83" t="s">
        <v>952</v>
      </c>
      <c r="AR114" s="84">
        <v>75</v>
      </c>
      <c r="AS114" s="88">
        <v>27373</v>
      </c>
      <c r="AT114" s="279">
        <v>12</v>
      </c>
      <c r="AU114" s="280" t="s">
        <v>3820</v>
      </c>
      <c r="AV114" s="86" t="s">
        <v>926</v>
      </c>
      <c r="AW114" s="285" t="s">
        <v>952</v>
      </c>
      <c r="AX114" s="285">
        <v>75</v>
      </c>
      <c r="AY114" s="87">
        <v>27599</v>
      </c>
      <c r="AZ114" s="86">
        <v>12</v>
      </c>
      <c r="BA114" s="57" t="s">
        <v>3820</v>
      </c>
      <c r="BB114" s="301" t="s">
        <v>926</v>
      </c>
      <c r="BC114" s="83" t="s">
        <v>952</v>
      </c>
      <c r="BD114" s="84">
        <v>75</v>
      </c>
      <c r="BE114" s="282">
        <v>27599</v>
      </c>
      <c r="BF114" s="279">
        <v>12</v>
      </c>
      <c r="BG114" s="303" t="s">
        <v>3820</v>
      </c>
      <c r="BH114" s="86" t="s">
        <v>3829</v>
      </c>
      <c r="BI114" s="285" t="s">
        <v>3829</v>
      </c>
      <c r="BJ114" s="285" t="s">
        <v>3829</v>
      </c>
      <c r="BK114" s="86" t="s">
        <v>3829</v>
      </c>
      <c r="BL114" s="432">
        <v>12</v>
      </c>
      <c r="BM114" s="432" t="s">
        <v>3820</v>
      </c>
      <c r="BN114" s="432" t="str">
        <f>INDEX(ID!$D:$D,MATCH('Org2567'!D114,ID!$A:$A,0))</f>
        <v>อุ้มผาง</v>
      </c>
    </row>
    <row r="115" spans="1:66" x14ac:dyDescent="0.25">
      <c r="A115" s="272">
        <v>112</v>
      </c>
      <c r="B115" s="272">
        <v>2</v>
      </c>
      <c r="C115" s="82" t="s">
        <v>1264</v>
      </c>
      <c r="D115" s="272" t="s">
        <v>131</v>
      </c>
      <c r="E115" s="82" t="str">
        <f t="shared" si="1"/>
        <v>รพ.วังเจ้า</v>
      </c>
      <c r="F115" s="90" t="s">
        <v>926</v>
      </c>
      <c r="G115" s="90" t="s">
        <v>989</v>
      </c>
      <c r="H115" s="90">
        <v>16</v>
      </c>
      <c r="I115" s="273">
        <v>25681</v>
      </c>
      <c r="J115" s="90">
        <v>4</v>
      </c>
      <c r="K115" s="93" t="s">
        <v>3707</v>
      </c>
      <c r="L115" s="83" t="s">
        <v>926</v>
      </c>
      <c r="M115" s="83" t="s">
        <v>989</v>
      </c>
      <c r="N115" s="84">
        <v>12</v>
      </c>
      <c r="O115" s="85">
        <v>25841</v>
      </c>
      <c r="P115" s="274">
        <v>4</v>
      </c>
      <c r="Q115" s="275" t="s">
        <v>3821</v>
      </c>
      <c r="R115" s="276" t="s">
        <v>926</v>
      </c>
      <c r="S115" s="277" t="s">
        <v>989</v>
      </c>
      <c r="T115" s="278">
        <v>16</v>
      </c>
      <c r="U115" s="88">
        <v>25841</v>
      </c>
      <c r="V115" s="54">
        <v>4</v>
      </c>
      <c r="W115" s="54" t="s">
        <v>3821</v>
      </c>
      <c r="X115" s="276" t="s">
        <v>926</v>
      </c>
      <c r="Y115" s="83" t="s">
        <v>989</v>
      </c>
      <c r="Z115" s="84">
        <v>16</v>
      </c>
      <c r="AA115" s="88">
        <v>25866</v>
      </c>
      <c r="AB115" s="279">
        <v>4</v>
      </c>
      <c r="AC115" s="280" t="s">
        <v>3821</v>
      </c>
      <c r="AD115" s="281" t="s">
        <v>926</v>
      </c>
      <c r="AE115" s="83" t="s">
        <v>989</v>
      </c>
      <c r="AF115" s="84">
        <v>16</v>
      </c>
      <c r="AG115" s="88">
        <v>25866</v>
      </c>
      <c r="AH115" s="279">
        <v>4</v>
      </c>
      <c r="AI115" s="286" t="s">
        <v>3821</v>
      </c>
      <c r="AJ115" s="281" t="s">
        <v>926</v>
      </c>
      <c r="AK115" s="83" t="s">
        <v>989</v>
      </c>
      <c r="AL115" s="84">
        <v>16</v>
      </c>
      <c r="AM115" s="88">
        <v>25866</v>
      </c>
      <c r="AN115" s="279">
        <v>4</v>
      </c>
      <c r="AO115" s="286" t="s">
        <v>3821</v>
      </c>
      <c r="AP115" s="281" t="s">
        <v>926</v>
      </c>
      <c r="AQ115" s="83" t="s">
        <v>989</v>
      </c>
      <c r="AR115" s="84">
        <v>16</v>
      </c>
      <c r="AS115" s="88">
        <v>25866</v>
      </c>
      <c r="AT115" s="279">
        <v>4</v>
      </c>
      <c r="AU115" s="280" t="s">
        <v>3821</v>
      </c>
      <c r="AV115" s="86" t="s">
        <v>926</v>
      </c>
      <c r="AW115" s="285" t="s">
        <v>989</v>
      </c>
      <c r="AX115" s="285">
        <v>16</v>
      </c>
      <c r="AY115" s="87">
        <v>25728</v>
      </c>
      <c r="AZ115" s="86">
        <v>4</v>
      </c>
      <c r="BA115" s="57" t="s">
        <v>3821</v>
      </c>
      <c r="BB115" s="301" t="s">
        <v>926</v>
      </c>
      <c r="BC115" s="83" t="s">
        <v>927</v>
      </c>
      <c r="BD115" s="84">
        <v>30</v>
      </c>
      <c r="BE115" s="282">
        <v>25728</v>
      </c>
      <c r="BF115" s="279">
        <v>5</v>
      </c>
      <c r="BG115" s="303" t="s">
        <v>3811</v>
      </c>
      <c r="BH115" s="86" t="s">
        <v>3829</v>
      </c>
      <c r="BI115" s="285" t="s">
        <v>3830</v>
      </c>
      <c r="BJ115" s="285" t="s">
        <v>3830</v>
      </c>
      <c r="BK115" s="86" t="s">
        <v>3830</v>
      </c>
      <c r="BL115" s="432">
        <v>5</v>
      </c>
      <c r="BM115" s="432" t="s">
        <v>3811</v>
      </c>
      <c r="BN115" s="432" t="str">
        <f>INDEX(ID!$D:$D,MATCH('Org2567'!D115,ID!$A:$A,0))</f>
        <v>วังเจ้า</v>
      </c>
    </row>
    <row r="116" spans="1:66" x14ac:dyDescent="0.25">
      <c r="A116" s="272">
        <v>113</v>
      </c>
      <c r="B116" s="272">
        <v>2</v>
      </c>
      <c r="C116" s="82" t="s">
        <v>1322</v>
      </c>
      <c r="D116" s="272" t="s">
        <v>132</v>
      </c>
      <c r="E116" s="82" t="str">
        <f t="shared" si="1"/>
        <v>รพ.พุทธชินราช</v>
      </c>
      <c r="F116" s="90" t="s">
        <v>916</v>
      </c>
      <c r="G116" s="90" t="s">
        <v>3</v>
      </c>
      <c r="H116" s="90">
        <v>922</v>
      </c>
      <c r="I116" s="273">
        <v>145966</v>
      </c>
      <c r="J116" s="90">
        <v>19</v>
      </c>
      <c r="K116" s="93" t="s">
        <v>3772</v>
      </c>
      <c r="L116" s="83" t="s">
        <v>916</v>
      </c>
      <c r="M116" s="83" t="s">
        <v>3</v>
      </c>
      <c r="N116" s="84">
        <v>913</v>
      </c>
      <c r="O116" s="85">
        <v>148313</v>
      </c>
      <c r="P116" s="274">
        <v>19</v>
      </c>
      <c r="Q116" s="275" t="s">
        <v>3807</v>
      </c>
      <c r="R116" s="276" t="s">
        <v>916</v>
      </c>
      <c r="S116" s="277" t="s">
        <v>3</v>
      </c>
      <c r="T116" s="278">
        <v>922</v>
      </c>
      <c r="U116" s="88">
        <v>148313</v>
      </c>
      <c r="V116" s="54">
        <v>19</v>
      </c>
      <c r="W116" s="54" t="s">
        <v>3807</v>
      </c>
      <c r="X116" s="276" t="s">
        <v>916</v>
      </c>
      <c r="Y116" s="83" t="s">
        <v>3</v>
      </c>
      <c r="Z116" s="84">
        <v>922</v>
      </c>
      <c r="AA116" s="88">
        <v>149397</v>
      </c>
      <c r="AB116" s="279">
        <v>19</v>
      </c>
      <c r="AC116" s="280" t="s">
        <v>3807</v>
      </c>
      <c r="AD116" s="281" t="s">
        <v>916</v>
      </c>
      <c r="AE116" s="83" t="s">
        <v>3</v>
      </c>
      <c r="AF116" s="84">
        <v>940</v>
      </c>
      <c r="AG116" s="88">
        <v>149397</v>
      </c>
      <c r="AH116" s="279">
        <v>19</v>
      </c>
      <c r="AI116" s="286" t="s">
        <v>3807</v>
      </c>
      <c r="AJ116" s="281" t="s">
        <v>916</v>
      </c>
      <c r="AK116" s="83" t="s">
        <v>3</v>
      </c>
      <c r="AL116" s="84">
        <v>940</v>
      </c>
      <c r="AM116" s="88">
        <v>149397</v>
      </c>
      <c r="AN116" s="279">
        <v>19</v>
      </c>
      <c r="AO116" s="286" t="s">
        <v>3807</v>
      </c>
      <c r="AP116" s="281" t="s">
        <v>916</v>
      </c>
      <c r="AQ116" s="83" t="s">
        <v>3</v>
      </c>
      <c r="AR116" s="84">
        <v>940</v>
      </c>
      <c r="AS116" s="88">
        <v>149397</v>
      </c>
      <c r="AT116" s="279">
        <v>19</v>
      </c>
      <c r="AU116" s="280" t="s">
        <v>3807</v>
      </c>
      <c r="AV116" s="86" t="s">
        <v>916</v>
      </c>
      <c r="AW116" s="285" t="s">
        <v>3</v>
      </c>
      <c r="AX116" s="285">
        <v>940</v>
      </c>
      <c r="AY116" s="87">
        <v>149339</v>
      </c>
      <c r="AZ116" s="86">
        <v>19</v>
      </c>
      <c r="BA116" s="57" t="s">
        <v>3807</v>
      </c>
      <c r="BB116" s="301" t="s">
        <v>916</v>
      </c>
      <c r="BC116" s="83" t="s">
        <v>3</v>
      </c>
      <c r="BD116" s="84">
        <v>952</v>
      </c>
      <c r="BE116" s="282">
        <v>149339</v>
      </c>
      <c r="BF116" s="279">
        <v>19</v>
      </c>
      <c r="BG116" s="303" t="s">
        <v>3807</v>
      </c>
      <c r="BH116" s="86" t="s">
        <v>3829</v>
      </c>
      <c r="BI116" s="285" t="s">
        <v>3829</v>
      </c>
      <c r="BJ116" s="285" t="s">
        <v>3830</v>
      </c>
      <c r="BK116" s="86" t="s">
        <v>3829</v>
      </c>
      <c r="BL116" s="432">
        <v>19</v>
      </c>
      <c r="BM116" s="432" t="s">
        <v>3807</v>
      </c>
      <c r="BN116" s="432" t="str">
        <f>INDEX(ID!$D:$D,MATCH('Org2567'!D116,ID!$A:$A,0))</f>
        <v>พุทธชินราช</v>
      </c>
    </row>
    <row r="117" spans="1:66" x14ac:dyDescent="0.25">
      <c r="A117" s="272">
        <v>114</v>
      </c>
      <c r="B117" s="272">
        <v>2</v>
      </c>
      <c r="C117" s="82" t="s">
        <v>1322</v>
      </c>
      <c r="D117" s="272" t="s">
        <v>133</v>
      </c>
      <c r="E117" s="82" t="str">
        <f t="shared" si="1"/>
        <v>รพ.ชาติตระการ</v>
      </c>
      <c r="F117" s="90" t="s">
        <v>926</v>
      </c>
      <c r="G117" s="90" t="s">
        <v>927</v>
      </c>
      <c r="H117" s="90">
        <v>30</v>
      </c>
      <c r="I117" s="273">
        <v>31119</v>
      </c>
      <c r="J117" s="90">
        <v>6</v>
      </c>
      <c r="K117" s="93" t="s">
        <v>3783</v>
      </c>
      <c r="L117" s="83" t="s">
        <v>926</v>
      </c>
      <c r="M117" s="83" t="s">
        <v>927</v>
      </c>
      <c r="N117" s="84">
        <v>30</v>
      </c>
      <c r="O117" s="85">
        <v>31083</v>
      </c>
      <c r="P117" s="274">
        <v>6</v>
      </c>
      <c r="Q117" s="275" t="s">
        <v>3809</v>
      </c>
      <c r="R117" s="276" t="s">
        <v>926</v>
      </c>
      <c r="S117" s="277" t="s">
        <v>927</v>
      </c>
      <c r="T117" s="278">
        <v>30</v>
      </c>
      <c r="U117" s="88">
        <v>31083</v>
      </c>
      <c r="V117" s="54">
        <v>6</v>
      </c>
      <c r="W117" s="54" t="s">
        <v>3809</v>
      </c>
      <c r="X117" s="276" t="s">
        <v>926</v>
      </c>
      <c r="Y117" s="83" t="s">
        <v>927</v>
      </c>
      <c r="Z117" s="84">
        <v>30</v>
      </c>
      <c r="AA117" s="88">
        <v>31458</v>
      </c>
      <c r="AB117" s="279">
        <v>6</v>
      </c>
      <c r="AC117" s="280" t="s">
        <v>3809</v>
      </c>
      <c r="AD117" s="281" t="s">
        <v>926</v>
      </c>
      <c r="AE117" s="83" t="s">
        <v>927</v>
      </c>
      <c r="AF117" s="84">
        <v>30</v>
      </c>
      <c r="AG117" s="88">
        <v>31458</v>
      </c>
      <c r="AH117" s="279">
        <v>6</v>
      </c>
      <c r="AI117" s="286" t="s">
        <v>3809</v>
      </c>
      <c r="AJ117" s="281" t="s">
        <v>926</v>
      </c>
      <c r="AK117" s="83" t="s">
        <v>927</v>
      </c>
      <c r="AL117" s="84">
        <v>30</v>
      </c>
      <c r="AM117" s="88">
        <v>31458</v>
      </c>
      <c r="AN117" s="279">
        <v>6</v>
      </c>
      <c r="AO117" s="286" t="s">
        <v>3809</v>
      </c>
      <c r="AP117" s="281" t="s">
        <v>926</v>
      </c>
      <c r="AQ117" s="83" t="s">
        <v>927</v>
      </c>
      <c r="AR117" s="84">
        <v>30</v>
      </c>
      <c r="AS117" s="88">
        <v>31458</v>
      </c>
      <c r="AT117" s="279">
        <v>6</v>
      </c>
      <c r="AU117" s="280" t="s">
        <v>3809</v>
      </c>
      <c r="AV117" s="86" t="s">
        <v>926</v>
      </c>
      <c r="AW117" s="285" t="s">
        <v>927</v>
      </c>
      <c r="AX117" s="285">
        <v>30</v>
      </c>
      <c r="AY117" s="87">
        <v>31122</v>
      </c>
      <c r="AZ117" s="86">
        <v>6</v>
      </c>
      <c r="BA117" s="57" t="s">
        <v>3809</v>
      </c>
      <c r="BB117" s="301" t="s">
        <v>926</v>
      </c>
      <c r="BC117" s="83" t="s">
        <v>931</v>
      </c>
      <c r="BD117" s="84">
        <v>30</v>
      </c>
      <c r="BE117" s="282">
        <v>31122</v>
      </c>
      <c r="BF117" s="279">
        <v>9</v>
      </c>
      <c r="BG117" s="303" t="s">
        <v>3814</v>
      </c>
      <c r="BH117" s="86" t="s">
        <v>3829</v>
      </c>
      <c r="BI117" s="285" t="s">
        <v>3830</v>
      </c>
      <c r="BJ117" s="285" t="s">
        <v>3829</v>
      </c>
      <c r="BK117" s="86" t="s">
        <v>3830</v>
      </c>
      <c r="BL117" s="432">
        <v>9</v>
      </c>
      <c r="BM117" s="432" t="s">
        <v>3814</v>
      </c>
      <c r="BN117" s="432" t="str">
        <f>INDEX(ID!$D:$D,MATCH('Org2567'!D117,ID!$A:$A,0))</f>
        <v>ชาติตระการ</v>
      </c>
    </row>
    <row r="118" spans="1:66" x14ac:dyDescent="0.25">
      <c r="A118" s="272">
        <v>115</v>
      </c>
      <c r="B118" s="272">
        <v>2</v>
      </c>
      <c r="C118" s="82" t="s">
        <v>1322</v>
      </c>
      <c r="D118" s="272" t="s">
        <v>134</v>
      </c>
      <c r="E118" s="82" t="str">
        <f t="shared" si="1"/>
        <v>รพ.บางระกำ</v>
      </c>
      <c r="F118" s="90" t="s">
        <v>926</v>
      </c>
      <c r="G118" s="90" t="s">
        <v>927</v>
      </c>
      <c r="H118" s="90">
        <v>56</v>
      </c>
      <c r="I118" s="273">
        <v>71541</v>
      </c>
      <c r="J118" s="90">
        <v>7</v>
      </c>
      <c r="K118" s="93" t="s">
        <v>3704</v>
      </c>
      <c r="L118" s="83" t="s">
        <v>926</v>
      </c>
      <c r="M118" s="83" t="s">
        <v>927</v>
      </c>
      <c r="N118" s="84">
        <v>56</v>
      </c>
      <c r="O118" s="85">
        <v>71122</v>
      </c>
      <c r="P118" s="274">
        <v>7</v>
      </c>
      <c r="Q118" s="275" t="s">
        <v>3816</v>
      </c>
      <c r="R118" s="276" t="s">
        <v>926</v>
      </c>
      <c r="S118" s="277" t="s">
        <v>927</v>
      </c>
      <c r="T118" s="278">
        <v>57</v>
      </c>
      <c r="U118" s="88">
        <v>71122</v>
      </c>
      <c r="V118" s="54">
        <v>7</v>
      </c>
      <c r="W118" s="54" t="s">
        <v>3816</v>
      </c>
      <c r="X118" s="276" t="s">
        <v>926</v>
      </c>
      <c r="Y118" s="83" t="s">
        <v>927</v>
      </c>
      <c r="Z118" s="84">
        <v>57</v>
      </c>
      <c r="AA118" s="88">
        <v>70750</v>
      </c>
      <c r="AB118" s="279">
        <v>7</v>
      </c>
      <c r="AC118" s="280" t="s">
        <v>3816</v>
      </c>
      <c r="AD118" s="281" t="s">
        <v>926</v>
      </c>
      <c r="AE118" s="83" t="s">
        <v>927</v>
      </c>
      <c r="AF118" s="84">
        <v>56</v>
      </c>
      <c r="AG118" s="88">
        <v>70750</v>
      </c>
      <c r="AH118" s="279">
        <v>7</v>
      </c>
      <c r="AI118" s="286" t="s">
        <v>3816</v>
      </c>
      <c r="AJ118" s="281" t="s">
        <v>926</v>
      </c>
      <c r="AK118" s="83" t="s">
        <v>927</v>
      </c>
      <c r="AL118" s="84">
        <v>56</v>
      </c>
      <c r="AM118" s="88">
        <v>70750</v>
      </c>
      <c r="AN118" s="279">
        <v>7</v>
      </c>
      <c r="AO118" s="286" t="s">
        <v>3816</v>
      </c>
      <c r="AP118" s="281" t="s">
        <v>926</v>
      </c>
      <c r="AQ118" s="83" t="s">
        <v>927</v>
      </c>
      <c r="AR118" s="84">
        <v>56</v>
      </c>
      <c r="AS118" s="88">
        <v>70750</v>
      </c>
      <c r="AT118" s="279">
        <v>7</v>
      </c>
      <c r="AU118" s="280" t="s">
        <v>3816</v>
      </c>
      <c r="AV118" s="86" t="s">
        <v>926</v>
      </c>
      <c r="AW118" s="285" t="s">
        <v>927</v>
      </c>
      <c r="AX118" s="285">
        <v>56</v>
      </c>
      <c r="AY118" s="87">
        <v>69777</v>
      </c>
      <c r="AZ118" s="86">
        <v>7</v>
      </c>
      <c r="BA118" s="57" t="s">
        <v>3816</v>
      </c>
      <c r="BB118" s="301" t="s">
        <v>926</v>
      </c>
      <c r="BC118" s="83" t="s">
        <v>931</v>
      </c>
      <c r="BD118" s="84">
        <v>69</v>
      </c>
      <c r="BE118" s="282">
        <v>69777</v>
      </c>
      <c r="BF118" s="279">
        <v>10</v>
      </c>
      <c r="BG118" s="303" t="s">
        <v>3810</v>
      </c>
      <c r="BH118" s="86" t="s">
        <v>3829</v>
      </c>
      <c r="BI118" s="285" t="s">
        <v>3830</v>
      </c>
      <c r="BJ118" s="285" t="s">
        <v>3830</v>
      </c>
      <c r="BK118" s="86" t="s">
        <v>3830</v>
      </c>
      <c r="BL118" s="432">
        <v>10</v>
      </c>
      <c r="BM118" s="432" t="s">
        <v>3810</v>
      </c>
      <c r="BN118" s="432" t="str">
        <f>INDEX(ID!$D:$D,MATCH('Org2567'!D118,ID!$A:$A,0))</f>
        <v>บางระกำ</v>
      </c>
    </row>
    <row r="119" spans="1:66" x14ac:dyDescent="0.25">
      <c r="A119" s="272">
        <v>116</v>
      </c>
      <c r="B119" s="272">
        <v>2</v>
      </c>
      <c r="C119" s="82" t="s">
        <v>1322</v>
      </c>
      <c r="D119" s="272" t="s">
        <v>135</v>
      </c>
      <c r="E119" s="82" t="str">
        <f t="shared" si="1"/>
        <v>รพ.บางกระทุ่ม</v>
      </c>
      <c r="F119" s="90" t="s">
        <v>926</v>
      </c>
      <c r="G119" s="90" t="s">
        <v>927</v>
      </c>
      <c r="H119" s="90">
        <v>30</v>
      </c>
      <c r="I119" s="273">
        <v>34079</v>
      </c>
      <c r="J119" s="90">
        <v>6</v>
      </c>
      <c r="K119" s="93" t="s">
        <v>3783</v>
      </c>
      <c r="L119" s="83" t="s">
        <v>926</v>
      </c>
      <c r="M119" s="83" t="s">
        <v>927</v>
      </c>
      <c r="N119" s="84">
        <v>30</v>
      </c>
      <c r="O119" s="85">
        <v>34141</v>
      </c>
      <c r="P119" s="274">
        <v>6</v>
      </c>
      <c r="Q119" s="275" t="s">
        <v>3809</v>
      </c>
      <c r="R119" s="276" t="s">
        <v>926</v>
      </c>
      <c r="S119" s="277" t="s">
        <v>927</v>
      </c>
      <c r="T119" s="278">
        <v>30</v>
      </c>
      <c r="U119" s="88">
        <v>34141</v>
      </c>
      <c r="V119" s="54">
        <v>6</v>
      </c>
      <c r="W119" s="54" t="s">
        <v>3809</v>
      </c>
      <c r="X119" s="276" t="s">
        <v>926</v>
      </c>
      <c r="Y119" s="83" t="s">
        <v>927</v>
      </c>
      <c r="Z119" s="84">
        <v>30</v>
      </c>
      <c r="AA119" s="88">
        <v>33930</v>
      </c>
      <c r="AB119" s="279">
        <v>6</v>
      </c>
      <c r="AC119" s="280" t="s">
        <v>3809</v>
      </c>
      <c r="AD119" s="281" t="s">
        <v>926</v>
      </c>
      <c r="AE119" s="83" t="s">
        <v>927</v>
      </c>
      <c r="AF119" s="84">
        <v>30</v>
      </c>
      <c r="AG119" s="88">
        <v>33930</v>
      </c>
      <c r="AH119" s="279">
        <v>6</v>
      </c>
      <c r="AI119" s="286" t="s">
        <v>3809</v>
      </c>
      <c r="AJ119" s="281" t="s">
        <v>926</v>
      </c>
      <c r="AK119" s="83" t="s">
        <v>927</v>
      </c>
      <c r="AL119" s="84">
        <v>30</v>
      </c>
      <c r="AM119" s="88">
        <v>33930</v>
      </c>
      <c r="AN119" s="279">
        <v>6</v>
      </c>
      <c r="AO119" s="286" t="s">
        <v>3809</v>
      </c>
      <c r="AP119" s="281" t="s">
        <v>926</v>
      </c>
      <c r="AQ119" s="83" t="s">
        <v>927</v>
      </c>
      <c r="AR119" s="84">
        <v>30</v>
      </c>
      <c r="AS119" s="88">
        <v>33930</v>
      </c>
      <c r="AT119" s="279">
        <v>6</v>
      </c>
      <c r="AU119" s="280" t="s">
        <v>3809</v>
      </c>
      <c r="AV119" s="86" t="s">
        <v>926</v>
      </c>
      <c r="AW119" s="285" t="s">
        <v>927</v>
      </c>
      <c r="AX119" s="285">
        <v>30</v>
      </c>
      <c r="AY119" s="87">
        <v>33419</v>
      </c>
      <c r="AZ119" s="86">
        <v>6</v>
      </c>
      <c r="BA119" s="57" t="s">
        <v>3809</v>
      </c>
      <c r="BB119" s="301" t="s">
        <v>926</v>
      </c>
      <c r="BC119" s="83" t="s">
        <v>927</v>
      </c>
      <c r="BD119" s="84">
        <v>30</v>
      </c>
      <c r="BE119" s="282">
        <v>33419</v>
      </c>
      <c r="BF119" s="279">
        <v>6</v>
      </c>
      <c r="BG119" s="303" t="s">
        <v>3809</v>
      </c>
      <c r="BH119" s="86" t="s">
        <v>3829</v>
      </c>
      <c r="BI119" s="285" t="s">
        <v>3829</v>
      </c>
      <c r="BJ119" s="285" t="s">
        <v>3829</v>
      </c>
      <c r="BK119" s="86" t="s">
        <v>3829</v>
      </c>
      <c r="BL119" s="432">
        <v>6</v>
      </c>
      <c r="BM119" s="432" t="s">
        <v>3809</v>
      </c>
      <c r="BN119" s="432" t="str">
        <f>INDEX(ID!$D:$D,MATCH('Org2567'!D119,ID!$A:$A,0))</f>
        <v>บางกระทุ่ม</v>
      </c>
    </row>
    <row r="120" spans="1:66" x14ac:dyDescent="0.25">
      <c r="A120" s="272">
        <v>117</v>
      </c>
      <c r="B120" s="272">
        <v>2</v>
      </c>
      <c r="C120" s="82" t="s">
        <v>1322</v>
      </c>
      <c r="D120" s="272" t="s">
        <v>136</v>
      </c>
      <c r="E120" s="82" t="str">
        <f t="shared" si="1"/>
        <v>รพ.พรหมพิราม</v>
      </c>
      <c r="F120" s="90" t="s">
        <v>926</v>
      </c>
      <c r="G120" s="90" t="s">
        <v>927</v>
      </c>
      <c r="H120" s="90">
        <v>72</v>
      </c>
      <c r="I120" s="273">
        <v>60484</v>
      </c>
      <c r="J120" s="90">
        <v>7</v>
      </c>
      <c r="K120" s="93" t="s">
        <v>3704</v>
      </c>
      <c r="L120" s="83" t="s">
        <v>926</v>
      </c>
      <c r="M120" s="83" t="s">
        <v>927</v>
      </c>
      <c r="N120" s="84">
        <v>84</v>
      </c>
      <c r="O120" s="85">
        <v>60133</v>
      </c>
      <c r="P120" s="274">
        <v>7</v>
      </c>
      <c r="Q120" s="275" t="s">
        <v>3816</v>
      </c>
      <c r="R120" s="276" t="s">
        <v>926</v>
      </c>
      <c r="S120" s="277" t="s">
        <v>927</v>
      </c>
      <c r="T120" s="278">
        <v>62</v>
      </c>
      <c r="U120" s="88">
        <v>60133</v>
      </c>
      <c r="V120" s="54">
        <v>7</v>
      </c>
      <c r="W120" s="54" t="s">
        <v>3816</v>
      </c>
      <c r="X120" s="276" t="s">
        <v>926</v>
      </c>
      <c r="Y120" s="83" t="s">
        <v>927</v>
      </c>
      <c r="Z120" s="84">
        <v>54</v>
      </c>
      <c r="AA120" s="88">
        <v>59768</v>
      </c>
      <c r="AB120" s="279">
        <v>6</v>
      </c>
      <c r="AC120" s="280" t="s">
        <v>3809</v>
      </c>
      <c r="AD120" s="281" t="s">
        <v>926</v>
      </c>
      <c r="AE120" s="83" t="s">
        <v>927</v>
      </c>
      <c r="AF120" s="84">
        <v>66</v>
      </c>
      <c r="AG120" s="88">
        <v>59768</v>
      </c>
      <c r="AH120" s="279">
        <v>6</v>
      </c>
      <c r="AI120" s="286" t="s">
        <v>3809</v>
      </c>
      <c r="AJ120" s="281" t="s">
        <v>926</v>
      </c>
      <c r="AK120" s="83" t="s">
        <v>927</v>
      </c>
      <c r="AL120" s="84">
        <v>66</v>
      </c>
      <c r="AM120" s="88">
        <v>59768</v>
      </c>
      <c r="AN120" s="279">
        <v>6</v>
      </c>
      <c r="AO120" s="286" t="s">
        <v>3809</v>
      </c>
      <c r="AP120" s="281" t="s">
        <v>926</v>
      </c>
      <c r="AQ120" s="83" t="s">
        <v>927</v>
      </c>
      <c r="AR120" s="84">
        <v>66</v>
      </c>
      <c r="AS120" s="88">
        <v>59768</v>
      </c>
      <c r="AT120" s="279">
        <v>6</v>
      </c>
      <c r="AU120" s="280" t="s">
        <v>3809</v>
      </c>
      <c r="AV120" s="86" t="s">
        <v>926</v>
      </c>
      <c r="AW120" s="285" t="s">
        <v>927</v>
      </c>
      <c r="AX120" s="285">
        <v>66</v>
      </c>
      <c r="AY120" s="87">
        <v>59149</v>
      </c>
      <c r="AZ120" s="86">
        <v>6</v>
      </c>
      <c r="BA120" s="57" t="s">
        <v>3809</v>
      </c>
      <c r="BB120" s="301" t="s">
        <v>926</v>
      </c>
      <c r="BC120" s="83" t="s">
        <v>927</v>
      </c>
      <c r="BD120" s="84">
        <v>50</v>
      </c>
      <c r="BE120" s="282">
        <v>59149</v>
      </c>
      <c r="BF120" s="279">
        <v>6</v>
      </c>
      <c r="BG120" s="303" t="s">
        <v>3809</v>
      </c>
      <c r="BH120" s="86" t="s">
        <v>3829</v>
      </c>
      <c r="BI120" s="285" t="s">
        <v>3829</v>
      </c>
      <c r="BJ120" s="285" t="s">
        <v>3830</v>
      </c>
      <c r="BK120" s="86" t="s">
        <v>3829</v>
      </c>
      <c r="BL120" s="432">
        <v>6</v>
      </c>
      <c r="BM120" s="432" t="s">
        <v>3809</v>
      </c>
      <c r="BN120" s="432" t="str">
        <f>INDEX(ID!$D:$D,MATCH('Org2567'!D120,ID!$A:$A,0))</f>
        <v>พรหมพิราม</v>
      </c>
    </row>
    <row r="121" spans="1:66" x14ac:dyDescent="0.25">
      <c r="A121" s="272">
        <v>118</v>
      </c>
      <c r="B121" s="272">
        <v>2</v>
      </c>
      <c r="C121" s="82" t="s">
        <v>1322</v>
      </c>
      <c r="D121" s="272" t="s">
        <v>137</v>
      </c>
      <c r="E121" s="82" t="str">
        <f t="shared" si="1"/>
        <v>รพ.วัดโบสถ์</v>
      </c>
      <c r="F121" s="90" t="s">
        <v>926</v>
      </c>
      <c r="G121" s="90" t="s">
        <v>927</v>
      </c>
      <c r="H121" s="90">
        <v>30</v>
      </c>
      <c r="I121" s="273">
        <v>26613</v>
      </c>
      <c r="J121" s="90">
        <v>5</v>
      </c>
      <c r="K121" s="93" t="s">
        <v>3703</v>
      </c>
      <c r="L121" s="83" t="s">
        <v>926</v>
      </c>
      <c r="M121" s="83" t="s">
        <v>927</v>
      </c>
      <c r="N121" s="84">
        <v>34</v>
      </c>
      <c r="O121" s="85">
        <v>26651</v>
      </c>
      <c r="P121" s="274">
        <v>5</v>
      </c>
      <c r="Q121" s="275" t="s">
        <v>3811</v>
      </c>
      <c r="R121" s="276" t="s">
        <v>926</v>
      </c>
      <c r="S121" s="277" t="s">
        <v>927</v>
      </c>
      <c r="T121" s="278">
        <v>30</v>
      </c>
      <c r="U121" s="88">
        <v>26651</v>
      </c>
      <c r="V121" s="54">
        <v>5</v>
      </c>
      <c r="W121" s="54" t="s">
        <v>3811</v>
      </c>
      <c r="X121" s="276" t="s">
        <v>926</v>
      </c>
      <c r="Y121" s="83" t="s">
        <v>927</v>
      </c>
      <c r="Z121" s="84">
        <v>30</v>
      </c>
      <c r="AA121" s="88">
        <v>26668</v>
      </c>
      <c r="AB121" s="279">
        <v>5</v>
      </c>
      <c r="AC121" s="280" t="s">
        <v>3811</v>
      </c>
      <c r="AD121" s="281" t="s">
        <v>926</v>
      </c>
      <c r="AE121" s="83" t="s">
        <v>927</v>
      </c>
      <c r="AF121" s="84">
        <v>30</v>
      </c>
      <c r="AG121" s="88">
        <v>26668</v>
      </c>
      <c r="AH121" s="279">
        <v>5</v>
      </c>
      <c r="AI121" s="286" t="s">
        <v>3811</v>
      </c>
      <c r="AJ121" s="281" t="s">
        <v>926</v>
      </c>
      <c r="AK121" s="83" t="s">
        <v>927</v>
      </c>
      <c r="AL121" s="84">
        <v>30</v>
      </c>
      <c r="AM121" s="88">
        <v>26668</v>
      </c>
      <c r="AN121" s="279">
        <v>5</v>
      </c>
      <c r="AO121" s="286" t="s">
        <v>3811</v>
      </c>
      <c r="AP121" s="281" t="s">
        <v>926</v>
      </c>
      <c r="AQ121" s="83" t="s">
        <v>927</v>
      </c>
      <c r="AR121" s="84">
        <v>30</v>
      </c>
      <c r="AS121" s="88">
        <v>26668</v>
      </c>
      <c r="AT121" s="279">
        <v>5</v>
      </c>
      <c r="AU121" s="280" t="s">
        <v>3811</v>
      </c>
      <c r="AV121" s="86" t="s">
        <v>926</v>
      </c>
      <c r="AW121" s="285" t="s">
        <v>927</v>
      </c>
      <c r="AX121" s="285">
        <v>30</v>
      </c>
      <c r="AY121" s="87">
        <v>26412</v>
      </c>
      <c r="AZ121" s="86">
        <v>5</v>
      </c>
      <c r="BA121" s="57" t="s">
        <v>3811</v>
      </c>
      <c r="BB121" s="301" t="s">
        <v>926</v>
      </c>
      <c r="BC121" s="83" t="s">
        <v>927</v>
      </c>
      <c r="BD121" s="84">
        <v>30</v>
      </c>
      <c r="BE121" s="282">
        <v>26412</v>
      </c>
      <c r="BF121" s="279">
        <v>5</v>
      </c>
      <c r="BG121" s="303" t="s">
        <v>3811</v>
      </c>
      <c r="BH121" s="86" t="s">
        <v>3829</v>
      </c>
      <c r="BI121" s="285" t="s">
        <v>3829</v>
      </c>
      <c r="BJ121" s="285" t="s">
        <v>3829</v>
      </c>
      <c r="BK121" s="86" t="s">
        <v>3829</v>
      </c>
      <c r="BL121" s="432">
        <v>5</v>
      </c>
      <c r="BM121" s="432" t="s">
        <v>3811</v>
      </c>
      <c r="BN121" s="432" t="str">
        <f>INDEX(ID!$D:$D,MATCH('Org2567'!D121,ID!$A:$A,0))</f>
        <v>วัดโบสถ์</v>
      </c>
    </row>
    <row r="122" spans="1:66" x14ac:dyDescent="0.25">
      <c r="A122" s="272">
        <v>119</v>
      </c>
      <c r="B122" s="272">
        <v>2</v>
      </c>
      <c r="C122" s="82" t="s">
        <v>1322</v>
      </c>
      <c r="D122" s="272" t="s">
        <v>138</v>
      </c>
      <c r="E122" s="82" t="str">
        <f t="shared" si="1"/>
        <v>รพ.วังทอง</v>
      </c>
      <c r="F122" s="90" t="s">
        <v>926</v>
      </c>
      <c r="G122" s="90" t="s">
        <v>931</v>
      </c>
      <c r="H122" s="90">
        <v>68</v>
      </c>
      <c r="I122" s="273">
        <v>95033</v>
      </c>
      <c r="J122" s="90">
        <v>10</v>
      </c>
      <c r="K122" s="93" t="s">
        <v>3702</v>
      </c>
      <c r="L122" s="83" t="s">
        <v>926</v>
      </c>
      <c r="M122" s="83" t="s">
        <v>931</v>
      </c>
      <c r="N122" s="84">
        <v>68</v>
      </c>
      <c r="O122" s="85">
        <v>94147</v>
      </c>
      <c r="P122" s="274">
        <v>10</v>
      </c>
      <c r="Q122" s="275" t="s">
        <v>3810</v>
      </c>
      <c r="R122" s="276" t="s">
        <v>926</v>
      </c>
      <c r="S122" s="277" t="s">
        <v>931</v>
      </c>
      <c r="T122" s="278">
        <v>68</v>
      </c>
      <c r="U122" s="88">
        <v>94147</v>
      </c>
      <c r="V122" s="54">
        <v>10</v>
      </c>
      <c r="W122" s="54" t="s">
        <v>3810</v>
      </c>
      <c r="X122" s="276" t="s">
        <v>926</v>
      </c>
      <c r="Y122" s="83" t="s">
        <v>931</v>
      </c>
      <c r="Z122" s="84">
        <v>68</v>
      </c>
      <c r="AA122" s="88">
        <v>92280</v>
      </c>
      <c r="AB122" s="279">
        <v>10</v>
      </c>
      <c r="AC122" s="280" t="s">
        <v>3810</v>
      </c>
      <c r="AD122" s="281" t="s">
        <v>926</v>
      </c>
      <c r="AE122" s="83" t="s">
        <v>931</v>
      </c>
      <c r="AF122" s="84">
        <v>68</v>
      </c>
      <c r="AG122" s="88">
        <v>92280</v>
      </c>
      <c r="AH122" s="279">
        <v>10</v>
      </c>
      <c r="AI122" s="286" t="s">
        <v>3810</v>
      </c>
      <c r="AJ122" s="281" t="s">
        <v>926</v>
      </c>
      <c r="AK122" s="83" t="s">
        <v>931</v>
      </c>
      <c r="AL122" s="84">
        <v>68</v>
      </c>
      <c r="AM122" s="88">
        <v>92280</v>
      </c>
      <c r="AN122" s="279">
        <v>10</v>
      </c>
      <c r="AO122" s="286" t="s">
        <v>3810</v>
      </c>
      <c r="AP122" s="281" t="s">
        <v>926</v>
      </c>
      <c r="AQ122" s="83" t="s">
        <v>931</v>
      </c>
      <c r="AR122" s="84">
        <v>68</v>
      </c>
      <c r="AS122" s="88">
        <v>92280</v>
      </c>
      <c r="AT122" s="279">
        <v>10</v>
      </c>
      <c r="AU122" s="280" t="s">
        <v>3810</v>
      </c>
      <c r="AV122" s="86" t="s">
        <v>926</v>
      </c>
      <c r="AW122" s="285" t="s">
        <v>931</v>
      </c>
      <c r="AX122" s="285">
        <v>68</v>
      </c>
      <c r="AY122" s="87">
        <v>94254</v>
      </c>
      <c r="AZ122" s="86">
        <v>10</v>
      </c>
      <c r="BA122" s="57" t="s">
        <v>3810</v>
      </c>
      <c r="BB122" s="301" t="s">
        <v>926</v>
      </c>
      <c r="BC122" s="83" t="s">
        <v>931</v>
      </c>
      <c r="BD122" s="84">
        <v>68</v>
      </c>
      <c r="BE122" s="282">
        <v>94254</v>
      </c>
      <c r="BF122" s="279">
        <v>10</v>
      </c>
      <c r="BG122" s="303" t="s">
        <v>3810</v>
      </c>
      <c r="BH122" s="86" t="s">
        <v>3829</v>
      </c>
      <c r="BI122" s="285" t="s">
        <v>3829</v>
      </c>
      <c r="BJ122" s="285" t="s">
        <v>3829</v>
      </c>
      <c r="BK122" s="86" t="s">
        <v>3829</v>
      </c>
      <c r="BL122" s="432">
        <v>10</v>
      </c>
      <c r="BM122" s="432" t="s">
        <v>3810</v>
      </c>
      <c r="BN122" s="432" t="str">
        <f>INDEX(ID!$D:$D,MATCH('Org2567'!D122,ID!$A:$A,0))</f>
        <v>วังทอง</v>
      </c>
    </row>
    <row r="123" spans="1:66" x14ac:dyDescent="0.25">
      <c r="A123" s="272">
        <v>120</v>
      </c>
      <c r="B123" s="272">
        <v>2</v>
      </c>
      <c r="C123" s="82" t="s">
        <v>1322</v>
      </c>
      <c r="D123" s="272" t="s">
        <v>139</v>
      </c>
      <c r="E123" s="82" t="str">
        <f t="shared" si="1"/>
        <v>รพ.เนินมะปราง</v>
      </c>
      <c r="F123" s="90" t="s">
        <v>926</v>
      </c>
      <c r="G123" s="90" t="s">
        <v>927</v>
      </c>
      <c r="H123" s="90">
        <v>30</v>
      </c>
      <c r="I123" s="273">
        <v>44720</v>
      </c>
      <c r="J123" s="90">
        <v>6</v>
      </c>
      <c r="K123" s="93" t="s">
        <v>3783</v>
      </c>
      <c r="L123" s="83" t="s">
        <v>926</v>
      </c>
      <c r="M123" s="83" t="s">
        <v>927</v>
      </c>
      <c r="N123" s="84">
        <v>30</v>
      </c>
      <c r="O123" s="85">
        <v>44802</v>
      </c>
      <c r="P123" s="274">
        <v>6</v>
      </c>
      <c r="Q123" s="275" t="s">
        <v>3809</v>
      </c>
      <c r="R123" s="276" t="s">
        <v>926</v>
      </c>
      <c r="S123" s="277" t="s">
        <v>927</v>
      </c>
      <c r="T123" s="278">
        <v>30</v>
      </c>
      <c r="U123" s="88">
        <v>44802</v>
      </c>
      <c r="V123" s="54">
        <v>6</v>
      </c>
      <c r="W123" s="54" t="s">
        <v>3809</v>
      </c>
      <c r="X123" s="276" t="s">
        <v>926</v>
      </c>
      <c r="Y123" s="83" t="s">
        <v>927</v>
      </c>
      <c r="Z123" s="84">
        <v>30</v>
      </c>
      <c r="AA123" s="88">
        <v>44831</v>
      </c>
      <c r="AB123" s="279">
        <v>6</v>
      </c>
      <c r="AC123" s="280" t="s">
        <v>3809</v>
      </c>
      <c r="AD123" s="281" t="s">
        <v>926</v>
      </c>
      <c r="AE123" s="83" t="s">
        <v>927</v>
      </c>
      <c r="AF123" s="84">
        <v>39</v>
      </c>
      <c r="AG123" s="88">
        <v>44831</v>
      </c>
      <c r="AH123" s="279">
        <v>6</v>
      </c>
      <c r="AI123" s="286" t="s">
        <v>3809</v>
      </c>
      <c r="AJ123" s="281" t="s">
        <v>926</v>
      </c>
      <c r="AK123" s="83" t="s">
        <v>927</v>
      </c>
      <c r="AL123" s="84">
        <v>39</v>
      </c>
      <c r="AM123" s="88">
        <v>44831</v>
      </c>
      <c r="AN123" s="279">
        <v>6</v>
      </c>
      <c r="AO123" s="286" t="s">
        <v>3809</v>
      </c>
      <c r="AP123" s="281" t="s">
        <v>926</v>
      </c>
      <c r="AQ123" s="83" t="s">
        <v>927</v>
      </c>
      <c r="AR123" s="84">
        <v>39</v>
      </c>
      <c r="AS123" s="88">
        <v>44831</v>
      </c>
      <c r="AT123" s="279">
        <v>6</v>
      </c>
      <c r="AU123" s="280" t="s">
        <v>3809</v>
      </c>
      <c r="AV123" s="86" t="s">
        <v>926</v>
      </c>
      <c r="AW123" s="285" t="s">
        <v>927</v>
      </c>
      <c r="AX123" s="285">
        <v>39</v>
      </c>
      <c r="AY123" s="87">
        <v>44302</v>
      </c>
      <c r="AZ123" s="86">
        <v>6</v>
      </c>
      <c r="BA123" s="57" t="s">
        <v>3809</v>
      </c>
      <c r="BB123" s="301" t="s">
        <v>926</v>
      </c>
      <c r="BC123" s="83" t="s">
        <v>927</v>
      </c>
      <c r="BD123" s="84">
        <v>33</v>
      </c>
      <c r="BE123" s="282">
        <v>44302</v>
      </c>
      <c r="BF123" s="279">
        <v>6</v>
      </c>
      <c r="BG123" s="303" t="s">
        <v>3809</v>
      </c>
      <c r="BH123" s="86" t="s">
        <v>3829</v>
      </c>
      <c r="BI123" s="285" t="s">
        <v>3829</v>
      </c>
      <c r="BJ123" s="285" t="s">
        <v>3830</v>
      </c>
      <c r="BK123" s="86" t="s">
        <v>3829</v>
      </c>
      <c r="BL123" s="432">
        <v>6</v>
      </c>
      <c r="BM123" s="432" t="s">
        <v>3809</v>
      </c>
      <c r="BN123" s="432" t="str">
        <f>INDEX(ID!$D:$D,MATCH('Org2567'!D123,ID!$A:$A,0))</f>
        <v>เนินมะปราง</v>
      </c>
    </row>
    <row r="124" spans="1:66" x14ac:dyDescent="0.25">
      <c r="A124" s="272">
        <v>121</v>
      </c>
      <c r="B124" s="272">
        <v>2</v>
      </c>
      <c r="C124" s="82" t="s">
        <v>1322</v>
      </c>
      <c r="D124" s="272" t="s">
        <v>140</v>
      </c>
      <c r="E124" s="82" t="str">
        <f t="shared" si="1"/>
        <v>รพ.สมเด็จพระยุพราชนครไทย</v>
      </c>
      <c r="F124" s="90" t="s">
        <v>926</v>
      </c>
      <c r="G124" s="90" t="s">
        <v>952</v>
      </c>
      <c r="H124" s="90">
        <v>72</v>
      </c>
      <c r="I124" s="273">
        <v>67075</v>
      </c>
      <c r="J124" s="90">
        <v>12</v>
      </c>
      <c r="K124" s="93" t="s">
        <v>3782</v>
      </c>
      <c r="L124" s="83" t="s">
        <v>926</v>
      </c>
      <c r="M124" s="83" t="s">
        <v>952</v>
      </c>
      <c r="N124" s="84">
        <v>73</v>
      </c>
      <c r="O124" s="85">
        <v>67325</v>
      </c>
      <c r="P124" s="274">
        <v>12</v>
      </c>
      <c r="Q124" s="275" t="s">
        <v>3820</v>
      </c>
      <c r="R124" s="276" t="s">
        <v>926</v>
      </c>
      <c r="S124" s="277" t="s">
        <v>952</v>
      </c>
      <c r="T124" s="278">
        <v>73</v>
      </c>
      <c r="U124" s="88">
        <v>67325</v>
      </c>
      <c r="V124" s="54">
        <v>12</v>
      </c>
      <c r="W124" s="54" t="s">
        <v>3820</v>
      </c>
      <c r="X124" s="276" t="s">
        <v>926</v>
      </c>
      <c r="Y124" s="83" t="s">
        <v>952</v>
      </c>
      <c r="Z124" s="84">
        <v>73</v>
      </c>
      <c r="AA124" s="88">
        <v>67537</v>
      </c>
      <c r="AB124" s="279">
        <v>12</v>
      </c>
      <c r="AC124" s="280" t="s">
        <v>3820</v>
      </c>
      <c r="AD124" s="281" t="s">
        <v>926</v>
      </c>
      <c r="AE124" s="83" t="s">
        <v>952</v>
      </c>
      <c r="AF124" s="84">
        <v>88</v>
      </c>
      <c r="AG124" s="88">
        <v>67537</v>
      </c>
      <c r="AH124" s="279">
        <v>12</v>
      </c>
      <c r="AI124" s="286" t="s">
        <v>3820</v>
      </c>
      <c r="AJ124" s="281" t="s">
        <v>926</v>
      </c>
      <c r="AK124" s="83" t="s">
        <v>952</v>
      </c>
      <c r="AL124" s="84">
        <v>88</v>
      </c>
      <c r="AM124" s="88">
        <v>67537</v>
      </c>
      <c r="AN124" s="279">
        <v>12</v>
      </c>
      <c r="AO124" s="286" t="s">
        <v>3820</v>
      </c>
      <c r="AP124" s="281" t="s">
        <v>926</v>
      </c>
      <c r="AQ124" s="83" t="s">
        <v>952</v>
      </c>
      <c r="AR124" s="84">
        <v>88</v>
      </c>
      <c r="AS124" s="88">
        <v>67537</v>
      </c>
      <c r="AT124" s="279">
        <v>12</v>
      </c>
      <c r="AU124" s="280" t="s">
        <v>3820</v>
      </c>
      <c r="AV124" s="86" t="s">
        <v>926</v>
      </c>
      <c r="AW124" s="285" t="s">
        <v>952</v>
      </c>
      <c r="AX124" s="285">
        <v>88</v>
      </c>
      <c r="AY124" s="87">
        <v>66693</v>
      </c>
      <c r="AZ124" s="86">
        <v>12</v>
      </c>
      <c r="BA124" s="57" t="s">
        <v>3820</v>
      </c>
      <c r="BB124" s="301" t="s">
        <v>926</v>
      </c>
      <c r="BC124" s="83" t="s">
        <v>952</v>
      </c>
      <c r="BD124" s="84">
        <v>118</v>
      </c>
      <c r="BE124" s="282">
        <v>66693</v>
      </c>
      <c r="BF124" s="279">
        <v>13</v>
      </c>
      <c r="BG124" s="303" t="s">
        <v>3813</v>
      </c>
      <c r="BH124" s="86" t="s">
        <v>3829</v>
      </c>
      <c r="BI124" s="285" t="s">
        <v>3829</v>
      </c>
      <c r="BJ124" s="285" t="s">
        <v>3830</v>
      </c>
      <c r="BK124" s="86" t="s">
        <v>3830</v>
      </c>
      <c r="BL124" s="432">
        <v>13</v>
      </c>
      <c r="BM124" s="432" t="s">
        <v>3813</v>
      </c>
      <c r="BN124" s="432" t="str">
        <f>INDEX(ID!$D:$D,MATCH('Org2567'!D124,ID!$A:$A,0))</f>
        <v>สมเด็จพระยุพราชนครไทย</v>
      </c>
    </row>
    <row r="125" spans="1:66" x14ac:dyDescent="0.25">
      <c r="A125" s="272">
        <v>122</v>
      </c>
      <c r="B125" s="272">
        <v>2</v>
      </c>
      <c r="C125" s="82" t="s">
        <v>1350</v>
      </c>
      <c r="D125" s="272" t="s">
        <v>141</v>
      </c>
      <c r="E125" s="82" t="str">
        <f t="shared" si="1"/>
        <v>รพ.เพชรบูรณ์</v>
      </c>
      <c r="F125" s="90" t="s">
        <v>922</v>
      </c>
      <c r="G125" s="90" t="s">
        <v>918</v>
      </c>
      <c r="H125" s="90">
        <v>509</v>
      </c>
      <c r="I125" s="273">
        <v>148288</v>
      </c>
      <c r="J125" s="90">
        <v>17</v>
      </c>
      <c r="K125" s="93" t="s">
        <v>3712</v>
      </c>
      <c r="L125" s="83" t="s">
        <v>922</v>
      </c>
      <c r="M125" s="83" t="s">
        <v>918</v>
      </c>
      <c r="N125" s="84">
        <v>576</v>
      </c>
      <c r="O125" s="85">
        <v>148130</v>
      </c>
      <c r="P125" s="274">
        <v>17</v>
      </c>
      <c r="Q125" s="275" t="s">
        <v>3817</v>
      </c>
      <c r="R125" s="276" t="s">
        <v>922</v>
      </c>
      <c r="S125" s="277" t="s">
        <v>918</v>
      </c>
      <c r="T125" s="278">
        <v>510</v>
      </c>
      <c r="U125" s="88">
        <v>148130</v>
      </c>
      <c r="V125" s="54">
        <v>17</v>
      </c>
      <c r="W125" s="54" t="s">
        <v>3817</v>
      </c>
      <c r="X125" s="276" t="s">
        <v>922</v>
      </c>
      <c r="Y125" s="83" t="s">
        <v>918</v>
      </c>
      <c r="Z125" s="84">
        <v>510</v>
      </c>
      <c r="AA125" s="88">
        <v>147755</v>
      </c>
      <c r="AB125" s="279">
        <v>17</v>
      </c>
      <c r="AC125" s="280" t="s">
        <v>3817</v>
      </c>
      <c r="AD125" s="281" t="s">
        <v>922</v>
      </c>
      <c r="AE125" s="83" t="s">
        <v>918</v>
      </c>
      <c r="AF125" s="84">
        <v>510</v>
      </c>
      <c r="AG125" s="88">
        <v>147755</v>
      </c>
      <c r="AH125" s="279">
        <v>17</v>
      </c>
      <c r="AI125" s="286" t="s">
        <v>3817</v>
      </c>
      <c r="AJ125" s="281" t="s">
        <v>922</v>
      </c>
      <c r="AK125" s="83" t="s">
        <v>918</v>
      </c>
      <c r="AL125" s="84">
        <v>510</v>
      </c>
      <c r="AM125" s="88">
        <v>147755</v>
      </c>
      <c r="AN125" s="279">
        <v>17</v>
      </c>
      <c r="AO125" s="286" t="s">
        <v>3817</v>
      </c>
      <c r="AP125" s="281" t="s">
        <v>922</v>
      </c>
      <c r="AQ125" s="83" t="s">
        <v>918</v>
      </c>
      <c r="AR125" s="84">
        <v>510</v>
      </c>
      <c r="AS125" s="88">
        <v>147755</v>
      </c>
      <c r="AT125" s="279">
        <v>17</v>
      </c>
      <c r="AU125" s="280" t="s">
        <v>3817</v>
      </c>
      <c r="AV125" s="86" t="s">
        <v>922</v>
      </c>
      <c r="AW125" s="285" t="s">
        <v>918</v>
      </c>
      <c r="AX125" s="285">
        <v>510</v>
      </c>
      <c r="AY125" s="87">
        <v>145691</v>
      </c>
      <c r="AZ125" s="86">
        <v>17</v>
      </c>
      <c r="BA125" s="57" t="s">
        <v>3817</v>
      </c>
      <c r="BB125" s="301" t="s">
        <v>922</v>
      </c>
      <c r="BC125" s="83" t="s">
        <v>918</v>
      </c>
      <c r="BD125" s="84">
        <v>510</v>
      </c>
      <c r="BE125" s="282">
        <v>145691</v>
      </c>
      <c r="BF125" s="279">
        <v>17</v>
      </c>
      <c r="BG125" s="303" t="s">
        <v>3817</v>
      </c>
      <c r="BH125" s="86" t="s">
        <v>3829</v>
      </c>
      <c r="BI125" s="285" t="s">
        <v>3829</v>
      </c>
      <c r="BJ125" s="285" t="s">
        <v>3829</v>
      </c>
      <c r="BK125" s="86" t="s">
        <v>3829</v>
      </c>
      <c r="BL125" s="432">
        <v>17</v>
      </c>
      <c r="BM125" s="432" t="s">
        <v>3817</v>
      </c>
      <c r="BN125" s="432" t="str">
        <f>INDEX(ID!$D:$D,MATCH('Org2567'!D125,ID!$A:$A,0))</f>
        <v>เพชรบูรณ์</v>
      </c>
    </row>
    <row r="126" spans="1:66" x14ac:dyDescent="0.25">
      <c r="A126" s="272">
        <v>123</v>
      </c>
      <c r="B126" s="272">
        <v>2</v>
      </c>
      <c r="C126" s="82" t="s">
        <v>1350</v>
      </c>
      <c r="D126" s="272" t="s">
        <v>142</v>
      </c>
      <c r="E126" s="82" t="str">
        <f t="shared" si="1"/>
        <v>รพ.ชนแดน</v>
      </c>
      <c r="F126" s="90" t="s">
        <v>926</v>
      </c>
      <c r="G126" s="90" t="s">
        <v>927</v>
      </c>
      <c r="H126" s="90">
        <v>68</v>
      </c>
      <c r="I126" s="273">
        <v>59015</v>
      </c>
      <c r="J126" s="90">
        <v>6</v>
      </c>
      <c r="K126" s="93" t="s">
        <v>3783</v>
      </c>
      <c r="L126" s="83" t="s">
        <v>926</v>
      </c>
      <c r="M126" s="83" t="s">
        <v>927</v>
      </c>
      <c r="N126" s="84">
        <v>74</v>
      </c>
      <c r="O126" s="85">
        <v>58943</v>
      </c>
      <c r="P126" s="274">
        <v>6</v>
      </c>
      <c r="Q126" s="275" t="s">
        <v>3809</v>
      </c>
      <c r="R126" s="276" t="s">
        <v>926</v>
      </c>
      <c r="S126" s="277" t="s">
        <v>927</v>
      </c>
      <c r="T126" s="278">
        <v>70</v>
      </c>
      <c r="U126" s="88">
        <v>58943</v>
      </c>
      <c r="V126" s="54">
        <v>6</v>
      </c>
      <c r="W126" s="54" t="s">
        <v>3809</v>
      </c>
      <c r="X126" s="276" t="s">
        <v>926</v>
      </c>
      <c r="Y126" s="83" t="s">
        <v>927</v>
      </c>
      <c r="Z126" s="84">
        <v>70</v>
      </c>
      <c r="AA126" s="88">
        <v>58638</v>
      </c>
      <c r="AB126" s="279">
        <v>6</v>
      </c>
      <c r="AC126" s="280" t="s">
        <v>3809</v>
      </c>
      <c r="AD126" s="281" t="s">
        <v>926</v>
      </c>
      <c r="AE126" s="83" t="s">
        <v>927</v>
      </c>
      <c r="AF126" s="84">
        <v>60</v>
      </c>
      <c r="AG126" s="88">
        <v>58638</v>
      </c>
      <c r="AH126" s="279">
        <v>6</v>
      </c>
      <c r="AI126" s="286" t="s">
        <v>3809</v>
      </c>
      <c r="AJ126" s="281" t="s">
        <v>926</v>
      </c>
      <c r="AK126" s="83" t="s">
        <v>927</v>
      </c>
      <c r="AL126" s="84">
        <v>60</v>
      </c>
      <c r="AM126" s="88">
        <v>58638</v>
      </c>
      <c r="AN126" s="279">
        <v>6</v>
      </c>
      <c r="AO126" s="286" t="s">
        <v>3809</v>
      </c>
      <c r="AP126" s="281" t="s">
        <v>926</v>
      </c>
      <c r="AQ126" s="83" t="s">
        <v>927</v>
      </c>
      <c r="AR126" s="84">
        <v>60</v>
      </c>
      <c r="AS126" s="88">
        <v>58638</v>
      </c>
      <c r="AT126" s="279">
        <v>6</v>
      </c>
      <c r="AU126" s="280" t="s">
        <v>3809</v>
      </c>
      <c r="AV126" s="86" t="s">
        <v>926</v>
      </c>
      <c r="AW126" s="285" t="s">
        <v>927</v>
      </c>
      <c r="AX126" s="285">
        <v>60</v>
      </c>
      <c r="AY126" s="87">
        <v>57664</v>
      </c>
      <c r="AZ126" s="86">
        <v>6</v>
      </c>
      <c r="BA126" s="57" t="s">
        <v>3809</v>
      </c>
      <c r="BB126" s="301" t="s">
        <v>926</v>
      </c>
      <c r="BC126" s="83" t="s">
        <v>927</v>
      </c>
      <c r="BD126" s="84">
        <v>60</v>
      </c>
      <c r="BE126" s="282">
        <v>57664</v>
      </c>
      <c r="BF126" s="279">
        <v>6</v>
      </c>
      <c r="BG126" s="303" t="s">
        <v>3809</v>
      </c>
      <c r="BH126" s="86" t="s">
        <v>3829</v>
      </c>
      <c r="BI126" s="285" t="s">
        <v>3829</v>
      </c>
      <c r="BJ126" s="285" t="s">
        <v>3829</v>
      </c>
      <c r="BK126" s="86" t="s">
        <v>3829</v>
      </c>
      <c r="BL126" s="432">
        <v>6</v>
      </c>
      <c r="BM126" s="432" t="s">
        <v>3809</v>
      </c>
      <c r="BN126" s="432" t="str">
        <f>INDEX(ID!$D:$D,MATCH('Org2567'!D126,ID!$A:$A,0))</f>
        <v>ชนแดน</v>
      </c>
    </row>
    <row r="127" spans="1:66" x14ac:dyDescent="0.25">
      <c r="A127" s="272">
        <v>124</v>
      </c>
      <c r="B127" s="272">
        <v>2</v>
      </c>
      <c r="C127" s="82" t="s">
        <v>1350</v>
      </c>
      <c r="D127" s="272" t="s">
        <v>143</v>
      </c>
      <c r="E127" s="82" t="str">
        <f t="shared" si="1"/>
        <v>รพ.หล่มสัก</v>
      </c>
      <c r="F127" s="90" t="s">
        <v>926</v>
      </c>
      <c r="G127" s="90" t="s">
        <v>952</v>
      </c>
      <c r="H127" s="90">
        <v>205</v>
      </c>
      <c r="I127" s="273">
        <v>115358</v>
      </c>
      <c r="J127" s="90">
        <v>13</v>
      </c>
      <c r="K127" s="93" t="s">
        <v>3781</v>
      </c>
      <c r="L127" s="83" t="s">
        <v>926</v>
      </c>
      <c r="M127" s="83" t="s">
        <v>952</v>
      </c>
      <c r="N127" s="84">
        <v>205</v>
      </c>
      <c r="O127" s="85">
        <v>114851</v>
      </c>
      <c r="P127" s="274">
        <v>13</v>
      </c>
      <c r="Q127" s="275" t="s">
        <v>3813</v>
      </c>
      <c r="R127" s="276" t="s">
        <v>926</v>
      </c>
      <c r="S127" s="277" t="s">
        <v>952</v>
      </c>
      <c r="T127" s="278">
        <v>235</v>
      </c>
      <c r="U127" s="88">
        <v>114851</v>
      </c>
      <c r="V127" s="54">
        <v>13</v>
      </c>
      <c r="W127" s="54" t="s">
        <v>3813</v>
      </c>
      <c r="X127" s="276" t="s">
        <v>926</v>
      </c>
      <c r="Y127" s="83" t="s">
        <v>952</v>
      </c>
      <c r="Z127" s="84">
        <v>235</v>
      </c>
      <c r="AA127" s="88">
        <v>114340</v>
      </c>
      <c r="AB127" s="279">
        <v>13</v>
      </c>
      <c r="AC127" s="280" t="s">
        <v>3813</v>
      </c>
      <c r="AD127" s="281" t="s">
        <v>926</v>
      </c>
      <c r="AE127" s="83" t="s">
        <v>952</v>
      </c>
      <c r="AF127" s="84">
        <v>235</v>
      </c>
      <c r="AG127" s="88">
        <v>114340</v>
      </c>
      <c r="AH127" s="279">
        <v>13</v>
      </c>
      <c r="AI127" s="286" t="s">
        <v>3813</v>
      </c>
      <c r="AJ127" s="281" t="s">
        <v>926</v>
      </c>
      <c r="AK127" s="83" t="s">
        <v>952</v>
      </c>
      <c r="AL127" s="84">
        <v>235</v>
      </c>
      <c r="AM127" s="88">
        <v>114340</v>
      </c>
      <c r="AN127" s="279">
        <v>13</v>
      </c>
      <c r="AO127" s="286" t="s">
        <v>3813</v>
      </c>
      <c r="AP127" s="281" t="s">
        <v>926</v>
      </c>
      <c r="AQ127" s="83" t="s">
        <v>952</v>
      </c>
      <c r="AR127" s="84">
        <v>235</v>
      </c>
      <c r="AS127" s="88">
        <v>114340</v>
      </c>
      <c r="AT127" s="279">
        <v>13</v>
      </c>
      <c r="AU127" s="280" t="s">
        <v>3813</v>
      </c>
      <c r="AV127" s="86" t="s">
        <v>926</v>
      </c>
      <c r="AW127" s="285" t="s">
        <v>952</v>
      </c>
      <c r="AX127" s="285">
        <v>235</v>
      </c>
      <c r="AY127" s="87">
        <v>112750</v>
      </c>
      <c r="AZ127" s="86">
        <v>13</v>
      </c>
      <c r="BA127" s="57" t="s">
        <v>3813</v>
      </c>
      <c r="BB127" s="301" t="s">
        <v>922</v>
      </c>
      <c r="BC127" s="83" t="s">
        <v>924</v>
      </c>
      <c r="BD127" s="84">
        <v>235</v>
      </c>
      <c r="BE127" s="282">
        <v>112750</v>
      </c>
      <c r="BF127" s="279">
        <v>15</v>
      </c>
      <c r="BG127" s="303" t="s">
        <v>3812</v>
      </c>
      <c r="BH127" s="86" t="s">
        <v>3830</v>
      </c>
      <c r="BI127" s="285" t="s">
        <v>3830</v>
      </c>
      <c r="BJ127" s="285" t="s">
        <v>3829</v>
      </c>
      <c r="BK127" s="86" t="s">
        <v>3830</v>
      </c>
      <c r="BL127" s="432">
        <v>15</v>
      </c>
      <c r="BM127" s="432" t="s">
        <v>3812</v>
      </c>
      <c r="BN127" s="432" t="str">
        <f>INDEX(ID!$D:$D,MATCH('Org2567'!D127,ID!$A:$A,0))</f>
        <v>หล่มสัก</v>
      </c>
    </row>
    <row r="128" spans="1:66" x14ac:dyDescent="0.25">
      <c r="A128" s="272">
        <v>125</v>
      </c>
      <c r="B128" s="272">
        <v>2</v>
      </c>
      <c r="C128" s="82" t="s">
        <v>1350</v>
      </c>
      <c r="D128" s="272" t="s">
        <v>144</v>
      </c>
      <c r="E128" s="82" t="str">
        <f t="shared" si="1"/>
        <v>รพ.วิเชียรบุรี</v>
      </c>
      <c r="F128" s="90" t="s">
        <v>922</v>
      </c>
      <c r="G128" s="90" t="s">
        <v>924</v>
      </c>
      <c r="H128" s="90">
        <v>241</v>
      </c>
      <c r="I128" s="273">
        <v>101025</v>
      </c>
      <c r="J128" s="90">
        <v>15</v>
      </c>
      <c r="K128" s="93" t="s">
        <v>3775</v>
      </c>
      <c r="L128" s="83" t="s">
        <v>922</v>
      </c>
      <c r="M128" s="83" t="s">
        <v>924</v>
      </c>
      <c r="N128" s="84">
        <v>241</v>
      </c>
      <c r="O128" s="85">
        <v>101037</v>
      </c>
      <c r="P128" s="274">
        <v>15</v>
      </c>
      <c r="Q128" s="275" t="s">
        <v>3812</v>
      </c>
      <c r="R128" s="276" t="s">
        <v>922</v>
      </c>
      <c r="S128" s="277" t="s">
        <v>924</v>
      </c>
      <c r="T128" s="278">
        <v>241</v>
      </c>
      <c r="U128" s="88">
        <v>101037</v>
      </c>
      <c r="V128" s="54">
        <v>15</v>
      </c>
      <c r="W128" s="54" t="s">
        <v>3812</v>
      </c>
      <c r="X128" s="276" t="s">
        <v>922</v>
      </c>
      <c r="Y128" s="83" t="s">
        <v>924</v>
      </c>
      <c r="Z128" s="84">
        <v>241</v>
      </c>
      <c r="AA128" s="88">
        <v>100711</v>
      </c>
      <c r="AB128" s="279">
        <v>15</v>
      </c>
      <c r="AC128" s="280" t="s">
        <v>3812</v>
      </c>
      <c r="AD128" s="281" t="s">
        <v>922</v>
      </c>
      <c r="AE128" s="83" t="s">
        <v>924</v>
      </c>
      <c r="AF128" s="84">
        <v>234</v>
      </c>
      <c r="AG128" s="88">
        <v>100711</v>
      </c>
      <c r="AH128" s="279">
        <v>15</v>
      </c>
      <c r="AI128" s="286" t="s">
        <v>3812</v>
      </c>
      <c r="AJ128" s="281" t="s">
        <v>922</v>
      </c>
      <c r="AK128" s="83" t="s">
        <v>924</v>
      </c>
      <c r="AL128" s="84">
        <v>234</v>
      </c>
      <c r="AM128" s="88">
        <v>100711</v>
      </c>
      <c r="AN128" s="279">
        <v>15</v>
      </c>
      <c r="AO128" s="286" t="s">
        <v>3812</v>
      </c>
      <c r="AP128" s="281" t="s">
        <v>922</v>
      </c>
      <c r="AQ128" s="83" t="s">
        <v>924</v>
      </c>
      <c r="AR128" s="84">
        <v>234</v>
      </c>
      <c r="AS128" s="88">
        <v>100711</v>
      </c>
      <c r="AT128" s="279">
        <v>15</v>
      </c>
      <c r="AU128" s="280" t="s">
        <v>3812</v>
      </c>
      <c r="AV128" s="86" t="s">
        <v>922</v>
      </c>
      <c r="AW128" s="285" t="s">
        <v>924</v>
      </c>
      <c r="AX128" s="285">
        <v>234</v>
      </c>
      <c r="AY128" s="87">
        <v>99419</v>
      </c>
      <c r="AZ128" s="86">
        <v>15</v>
      </c>
      <c r="BA128" s="57" t="s">
        <v>3812</v>
      </c>
      <c r="BB128" s="301" t="s">
        <v>922</v>
      </c>
      <c r="BC128" s="83" t="s">
        <v>924</v>
      </c>
      <c r="BD128" s="84">
        <v>243</v>
      </c>
      <c r="BE128" s="282">
        <v>99419</v>
      </c>
      <c r="BF128" s="279">
        <v>15</v>
      </c>
      <c r="BG128" s="303" t="s">
        <v>3812</v>
      </c>
      <c r="BH128" s="86" t="s">
        <v>3829</v>
      </c>
      <c r="BI128" s="285" t="s">
        <v>3829</v>
      </c>
      <c r="BJ128" s="285" t="s">
        <v>3830</v>
      </c>
      <c r="BK128" s="86" t="s">
        <v>3829</v>
      </c>
      <c r="BL128" s="432">
        <v>15</v>
      </c>
      <c r="BM128" s="432" t="s">
        <v>3812</v>
      </c>
      <c r="BN128" s="432" t="str">
        <f>INDEX(ID!$D:$D,MATCH('Org2567'!D128,ID!$A:$A,0))</f>
        <v>วิเชียรบุรี</v>
      </c>
    </row>
    <row r="129" spans="1:66" x14ac:dyDescent="0.25">
      <c r="A129" s="272">
        <v>126</v>
      </c>
      <c r="B129" s="272">
        <v>2</v>
      </c>
      <c r="C129" s="82" t="s">
        <v>1350</v>
      </c>
      <c r="D129" s="272" t="s">
        <v>145</v>
      </c>
      <c r="E129" s="82" t="str">
        <f t="shared" si="1"/>
        <v>รพ.ศรีเทพ</v>
      </c>
      <c r="F129" s="90" t="s">
        <v>926</v>
      </c>
      <c r="G129" s="90" t="s">
        <v>927</v>
      </c>
      <c r="H129" s="90">
        <v>58</v>
      </c>
      <c r="I129" s="273">
        <v>48090</v>
      </c>
      <c r="J129" s="90">
        <v>6</v>
      </c>
      <c r="K129" s="93" t="s">
        <v>3783</v>
      </c>
      <c r="L129" s="83" t="s">
        <v>926</v>
      </c>
      <c r="M129" s="83" t="s">
        <v>927</v>
      </c>
      <c r="N129" s="84">
        <v>82</v>
      </c>
      <c r="O129" s="85">
        <v>48094</v>
      </c>
      <c r="P129" s="274">
        <v>6</v>
      </c>
      <c r="Q129" s="275" t="s">
        <v>3809</v>
      </c>
      <c r="R129" s="276" t="s">
        <v>926</v>
      </c>
      <c r="S129" s="277" t="s">
        <v>927</v>
      </c>
      <c r="T129" s="278">
        <v>58</v>
      </c>
      <c r="U129" s="88">
        <v>48094</v>
      </c>
      <c r="V129" s="54">
        <v>6</v>
      </c>
      <c r="W129" s="54" t="s">
        <v>3809</v>
      </c>
      <c r="X129" s="276" t="s">
        <v>926</v>
      </c>
      <c r="Y129" s="83" t="s">
        <v>927</v>
      </c>
      <c r="Z129" s="84">
        <v>58</v>
      </c>
      <c r="AA129" s="88">
        <v>48012</v>
      </c>
      <c r="AB129" s="279">
        <v>6</v>
      </c>
      <c r="AC129" s="280" t="s">
        <v>3809</v>
      </c>
      <c r="AD129" s="281" t="s">
        <v>926</v>
      </c>
      <c r="AE129" s="83" t="s">
        <v>927</v>
      </c>
      <c r="AF129" s="84">
        <v>58</v>
      </c>
      <c r="AG129" s="88">
        <v>48012</v>
      </c>
      <c r="AH129" s="279">
        <v>6</v>
      </c>
      <c r="AI129" s="286" t="s">
        <v>3809</v>
      </c>
      <c r="AJ129" s="281" t="s">
        <v>926</v>
      </c>
      <c r="AK129" s="83" t="s">
        <v>927</v>
      </c>
      <c r="AL129" s="84">
        <v>58</v>
      </c>
      <c r="AM129" s="88">
        <v>48012</v>
      </c>
      <c r="AN129" s="279">
        <v>6</v>
      </c>
      <c r="AO129" s="286" t="s">
        <v>3809</v>
      </c>
      <c r="AP129" s="281" t="s">
        <v>926</v>
      </c>
      <c r="AQ129" s="83" t="s">
        <v>927</v>
      </c>
      <c r="AR129" s="84">
        <v>58</v>
      </c>
      <c r="AS129" s="88">
        <v>48012</v>
      </c>
      <c r="AT129" s="279">
        <v>6</v>
      </c>
      <c r="AU129" s="280" t="s">
        <v>3809</v>
      </c>
      <c r="AV129" s="86" t="s">
        <v>926</v>
      </c>
      <c r="AW129" s="285" t="s">
        <v>927</v>
      </c>
      <c r="AX129" s="285">
        <v>58</v>
      </c>
      <c r="AY129" s="87">
        <v>47113</v>
      </c>
      <c r="AZ129" s="86">
        <v>6</v>
      </c>
      <c r="BA129" s="57" t="s">
        <v>3809</v>
      </c>
      <c r="BB129" s="301" t="s">
        <v>926</v>
      </c>
      <c r="BC129" s="83" t="s">
        <v>927</v>
      </c>
      <c r="BD129" s="84">
        <v>57</v>
      </c>
      <c r="BE129" s="282">
        <v>47113</v>
      </c>
      <c r="BF129" s="279">
        <v>6</v>
      </c>
      <c r="BG129" s="303" t="s">
        <v>3809</v>
      </c>
      <c r="BH129" s="86" t="s">
        <v>3829</v>
      </c>
      <c r="BI129" s="285" t="s">
        <v>3829</v>
      </c>
      <c r="BJ129" s="285" t="s">
        <v>3830</v>
      </c>
      <c r="BK129" s="86" t="s">
        <v>3829</v>
      </c>
      <c r="BL129" s="432">
        <v>6</v>
      </c>
      <c r="BM129" s="432" t="s">
        <v>3809</v>
      </c>
      <c r="BN129" s="432" t="str">
        <f>INDEX(ID!$D:$D,MATCH('Org2567'!D129,ID!$A:$A,0))</f>
        <v>ศรีเทพ</v>
      </c>
    </row>
    <row r="130" spans="1:66" x14ac:dyDescent="0.25">
      <c r="A130" s="272">
        <v>127</v>
      </c>
      <c r="B130" s="272">
        <v>2</v>
      </c>
      <c r="C130" s="82" t="s">
        <v>1350</v>
      </c>
      <c r="D130" s="272" t="s">
        <v>146</v>
      </c>
      <c r="E130" s="82" t="str">
        <f t="shared" si="1"/>
        <v>รพ.หนองไผ่</v>
      </c>
      <c r="F130" s="90" t="s">
        <v>926</v>
      </c>
      <c r="G130" s="90" t="s">
        <v>931</v>
      </c>
      <c r="H130" s="90">
        <v>142</v>
      </c>
      <c r="I130" s="273">
        <v>79150</v>
      </c>
      <c r="J130" s="90">
        <v>10</v>
      </c>
      <c r="K130" s="93" t="s">
        <v>3702</v>
      </c>
      <c r="L130" s="83" t="s">
        <v>926</v>
      </c>
      <c r="M130" s="83" t="s">
        <v>931</v>
      </c>
      <c r="N130" s="84">
        <v>142</v>
      </c>
      <c r="O130" s="85">
        <v>79202</v>
      </c>
      <c r="P130" s="274">
        <v>10</v>
      </c>
      <c r="Q130" s="275" t="s">
        <v>3810</v>
      </c>
      <c r="R130" s="276" t="s">
        <v>926</v>
      </c>
      <c r="S130" s="277" t="s">
        <v>931</v>
      </c>
      <c r="T130" s="278">
        <v>142</v>
      </c>
      <c r="U130" s="88">
        <v>79202</v>
      </c>
      <c r="V130" s="54">
        <v>10</v>
      </c>
      <c r="W130" s="54" t="s">
        <v>3810</v>
      </c>
      <c r="X130" s="276" t="s">
        <v>926</v>
      </c>
      <c r="Y130" s="83" t="s">
        <v>931</v>
      </c>
      <c r="Z130" s="84">
        <v>142</v>
      </c>
      <c r="AA130" s="88">
        <v>78734</v>
      </c>
      <c r="AB130" s="279">
        <v>10</v>
      </c>
      <c r="AC130" s="280" t="s">
        <v>3810</v>
      </c>
      <c r="AD130" s="281" t="s">
        <v>926</v>
      </c>
      <c r="AE130" s="83" t="s">
        <v>931</v>
      </c>
      <c r="AF130" s="84">
        <v>142</v>
      </c>
      <c r="AG130" s="88">
        <v>78734</v>
      </c>
      <c r="AH130" s="279">
        <v>10</v>
      </c>
      <c r="AI130" s="286" t="s">
        <v>3810</v>
      </c>
      <c r="AJ130" s="281" t="s">
        <v>926</v>
      </c>
      <c r="AK130" s="83" t="s">
        <v>931</v>
      </c>
      <c r="AL130" s="84">
        <v>142</v>
      </c>
      <c r="AM130" s="88">
        <v>78734</v>
      </c>
      <c r="AN130" s="279">
        <v>10</v>
      </c>
      <c r="AO130" s="286" t="s">
        <v>3810</v>
      </c>
      <c r="AP130" s="281" t="s">
        <v>926</v>
      </c>
      <c r="AQ130" s="83" t="s">
        <v>931</v>
      </c>
      <c r="AR130" s="84">
        <v>142</v>
      </c>
      <c r="AS130" s="88">
        <v>78734</v>
      </c>
      <c r="AT130" s="279">
        <v>10</v>
      </c>
      <c r="AU130" s="280" t="s">
        <v>3810</v>
      </c>
      <c r="AV130" s="86" t="s">
        <v>926</v>
      </c>
      <c r="AW130" s="285" t="s">
        <v>931</v>
      </c>
      <c r="AX130" s="285">
        <v>142</v>
      </c>
      <c r="AY130" s="87">
        <v>77623</v>
      </c>
      <c r="AZ130" s="86">
        <v>10</v>
      </c>
      <c r="BA130" s="57" t="s">
        <v>3810</v>
      </c>
      <c r="BB130" s="301" t="s">
        <v>926</v>
      </c>
      <c r="BC130" s="83" t="s">
        <v>952</v>
      </c>
      <c r="BD130" s="84">
        <v>142</v>
      </c>
      <c r="BE130" s="282">
        <v>77623</v>
      </c>
      <c r="BF130" s="279">
        <v>13</v>
      </c>
      <c r="BG130" s="303" t="s">
        <v>3813</v>
      </c>
      <c r="BH130" s="86" t="s">
        <v>3829</v>
      </c>
      <c r="BI130" s="285" t="s">
        <v>3830</v>
      </c>
      <c r="BJ130" s="285" t="s">
        <v>3829</v>
      </c>
      <c r="BK130" s="86" t="s">
        <v>3830</v>
      </c>
      <c r="BL130" s="432">
        <v>13</v>
      </c>
      <c r="BM130" s="432" t="s">
        <v>3813</v>
      </c>
      <c r="BN130" s="432" t="str">
        <f>INDEX(ID!$D:$D,MATCH('Org2567'!D130,ID!$A:$A,0))</f>
        <v>หนองไผ่</v>
      </c>
    </row>
    <row r="131" spans="1:66" x14ac:dyDescent="0.25">
      <c r="A131" s="272">
        <v>128</v>
      </c>
      <c r="B131" s="272">
        <v>2</v>
      </c>
      <c r="C131" s="82" t="s">
        <v>1350</v>
      </c>
      <c r="D131" s="272" t="s">
        <v>147</v>
      </c>
      <c r="E131" s="82" t="str">
        <f t="shared" si="1"/>
        <v>รพ.บึงสามพัน</v>
      </c>
      <c r="F131" s="90" t="s">
        <v>926</v>
      </c>
      <c r="G131" s="90" t="s">
        <v>927</v>
      </c>
      <c r="H131" s="90">
        <v>60</v>
      </c>
      <c r="I131" s="273">
        <v>51241</v>
      </c>
      <c r="J131" s="90">
        <v>6</v>
      </c>
      <c r="K131" s="93" t="s">
        <v>3783</v>
      </c>
      <c r="L131" s="83" t="s">
        <v>926</v>
      </c>
      <c r="M131" s="83" t="s">
        <v>927</v>
      </c>
      <c r="N131" s="84">
        <v>90</v>
      </c>
      <c r="O131" s="85">
        <v>51284</v>
      </c>
      <c r="P131" s="274">
        <v>6</v>
      </c>
      <c r="Q131" s="275" t="s">
        <v>3809</v>
      </c>
      <c r="R131" s="276" t="s">
        <v>926</v>
      </c>
      <c r="S131" s="277" t="s">
        <v>927</v>
      </c>
      <c r="T131" s="278">
        <v>80</v>
      </c>
      <c r="U131" s="88">
        <v>51284</v>
      </c>
      <c r="V131" s="54">
        <v>6</v>
      </c>
      <c r="W131" s="54" t="s">
        <v>3809</v>
      </c>
      <c r="X131" s="276" t="s">
        <v>926</v>
      </c>
      <c r="Y131" s="83" t="s">
        <v>927</v>
      </c>
      <c r="Z131" s="84">
        <v>80</v>
      </c>
      <c r="AA131" s="88">
        <v>51016</v>
      </c>
      <c r="AB131" s="279">
        <v>6</v>
      </c>
      <c r="AC131" s="280" t="s">
        <v>3809</v>
      </c>
      <c r="AD131" s="281" t="s">
        <v>926</v>
      </c>
      <c r="AE131" s="83" t="s">
        <v>927</v>
      </c>
      <c r="AF131" s="84">
        <v>120</v>
      </c>
      <c r="AG131" s="88">
        <v>51016</v>
      </c>
      <c r="AH131" s="279">
        <v>6</v>
      </c>
      <c r="AI131" s="286" t="s">
        <v>3809</v>
      </c>
      <c r="AJ131" s="281" t="s">
        <v>926</v>
      </c>
      <c r="AK131" s="83" t="s">
        <v>927</v>
      </c>
      <c r="AL131" s="84">
        <v>120</v>
      </c>
      <c r="AM131" s="88">
        <v>51016</v>
      </c>
      <c r="AN131" s="279">
        <v>6</v>
      </c>
      <c r="AO131" s="286" t="s">
        <v>3809</v>
      </c>
      <c r="AP131" s="281" t="s">
        <v>926</v>
      </c>
      <c r="AQ131" s="83" t="s">
        <v>927</v>
      </c>
      <c r="AR131" s="84">
        <v>120</v>
      </c>
      <c r="AS131" s="88">
        <v>51016</v>
      </c>
      <c r="AT131" s="279">
        <v>6</v>
      </c>
      <c r="AU131" s="280" t="s">
        <v>3809</v>
      </c>
      <c r="AV131" s="86" t="s">
        <v>926</v>
      </c>
      <c r="AW131" s="285" t="s">
        <v>927</v>
      </c>
      <c r="AX131" s="285">
        <v>120</v>
      </c>
      <c r="AY131" s="87">
        <v>50334</v>
      </c>
      <c r="AZ131" s="86">
        <v>6</v>
      </c>
      <c r="BA131" s="57" t="s">
        <v>3809</v>
      </c>
      <c r="BB131" s="301" t="s">
        <v>926</v>
      </c>
      <c r="BC131" s="83" t="s">
        <v>931</v>
      </c>
      <c r="BD131" s="84">
        <v>90</v>
      </c>
      <c r="BE131" s="282">
        <v>50334</v>
      </c>
      <c r="BF131" s="279">
        <v>10</v>
      </c>
      <c r="BG131" s="303" t="s">
        <v>3810</v>
      </c>
      <c r="BH131" s="86" t="s">
        <v>3829</v>
      </c>
      <c r="BI131" s="285" t="s">
        <v>3830</v>
      </c>
      <c r="BJ131" s="285" t="s">
        <v>3830</v>
      </c>
      <c r="BK131" s="86" t="s">
        <v>3830</v>
      </c>
      <c r="BL131" s="432">
        <v>10</v>
      </c>
      <c r="BM131" s="432" t="s">
        <v>3810</v>
      </c>
      <c r="BN131" s="432" t="str">
        <f>INDEX(ID!$D:$D,MATCH('Org2567'!D131,ID!$A:$A,0))</f>
        <v>บึงสามพัน</v>
      </c>
    </row>
    <row r="132" spans="1:66" x14ac:dyDescent="0.25">
      <c r="A132" s="272">
        <v>129</v>
      </c>
      <c r="B132" s="272">
        <v>2</v>
      </c>
      <c r="C132" s="82" t="s">
        <v>1350</v>
      </c>
      <c r="D132" s="272" t="s">
        <v>148</v>
      </c>
      <c r="E132" s="82" t="str">
        <f t="shared" si="1"/>
        <v>รพ.น้ำหนาว</v>
      </c>
      <c r="F132" s="90" t="s">
        <v>926</v>
      </c>
      <c r="G132" s="90" t="s">
        <v>989</v>
      </c>
      <c r="H132" s="90">
        <v>10</v>
      </c>
      <c r="I132" s="273">
        <v>14088</v>
      </c>
      <c r="J132" s="90">
        <v>2</v>
      </c>
      <c r="K132" s="93" t="s">
        <v>3706</v>
      </c>
      <c r="L132" s="83" t="s">
        <v>926</v>
      </c>
      <c r="M132" s="83" t="s">
        <v>989</v>
      </c>
      <c r="N132" s="84">
        <v>21</v>
      </c>
      <c r="O132" s="85">
        <v>14148</v>
      </c>
      <c r="P132" s="274">
        <v>2</v>
      </c>
      <c r="Q132" s="275" t="s">
        <v>3815</v>
      </c>
      <c r="R132" s="276" t="s">
        <v>926</v>
      </c>
      <c r="S132" s="277" t="s">
        <v>989</v>
      </c>
      <c r="T132" s="278">
        <v>10</v>
      </c>
      <c r="U132" s="88">
        <v>14148</v>
      </c>
      <c r="V132" s="54">
        <v>2</v>
      </c>
      <c r="W132" s="54" t="s">
        <v>3815</v>
      </c>
      <c r="X132" s="276" t="s">
        <v>926</v>
      </c>
      <c r="Y132" s="83" t="s">
        <v>989</v>
      </c>
      <c r="Z132" s="84">
        <v>10</v>
      </c>
      <c r="AA132" s="88">
        <v>14322</v>
      </c>
      <c r="AB132" s="279">
        <v>2</v>
      </c>
      <c r="AC132" s="280" t="s">
        <v>3815</v>
      </c>
      <c r="AD132" s="281" t="s">
        <v>926</v>
      </c>
      <c r="AE132" s="83" t="s">
        <v>989</v>
      </c>
      <c r="AF132" s="84">
        <v>10</v>
      </c>
      <c r="AG132" s="88">
        <v>14322</v>
      </c>
      <c r="AH132" s="279">
        <v>2</v>
      </c>
      <c r="AI132" s="286" t="s">
        <v>3815</v>
      </c>
      <c r="AJ132" s="281" t="s">
        <v>926</v>
      </c>
      <c r="AK132" s="83" t="s">
        <v>989</v>
      </c>
      <c r="AL132" s="84">
        <v>10</v>
      </c>
      <c r="AM132" s="88">
        <v>14322</v>
      </c>
      <c r="AN132" s="279">
        <v>2</v>
      </c>
      <c r="AO132" s="286" t="s">
        <v>3815</v>
      </c>
      <c r="AP132" s="281" t="s">
        <v>926</v>
      </c>
      <c r="AQ132" s="83" t="s">
        <v>989</v>
      </c>
      <c r="AR132" s="84">
        <v>10</v>
      </c>
      <c r="AS132" s="88">
        <v>14322</v>
      </c>
      <c r="AT132" s="279">
        <v>2</v>
      </c>
      <c r="AU132" s="280" t="s">
        <v>3815</v>
      </c>
      <c r="AV132" s="86" t="s">
        <v>926</v>
      </c>
      <c r="AW132" s="285" t="s">
        <v>989</v>
      </c>
      <c r="AX132" s="285">
        <v>10</v>
      </c>
      <c r="AY132" s="87">
        <v>14260</v>
      </c>
      <c r="AZ132" s="86">
        <v>2</v>
      </c>
      <c r="BA132" s="57" t="s">
        <v>3815</v>
      </c>
      <c r="BB132" s="301" t="s">
        <v>926</v>
      </c>
      <c r="BC132" s="83" t="s">
        <v>989</v>
      </c>
      <c r="BD132" s="84">
        <v>10</v>
      </c>
      <c r="BE132" s="282">
        <v>14260</v>
      </c>
      <c r="BF132" s="279">
        <v>2</v>
      </c>
      <c r="BG132" s="303" t="s">
        <v>3815</v>
      </c>
      <c r="BH132" s="86" t="s">
        <v>3829</v>
      </c>
      <c r="BI132" s="285" t="s">
        <v>3829</v>
      </c>
      <c r="BJ132" s="285" t="s">
        <v>3829</v>
      </c>
      <c r="BK132" s="86" t="s">
        <v>3829</v>
      </c>
      <c r="BL132" s="432">
        <v>2</v>
      </c>
      <c r="BM132" s="432" t="s">
        <v>3815</v>
      </c>
      <c r="BN132" s="432" t="str">
        <f>INDEX(ID!$D:$D,MATCH('Org2567'!D132,ID!$A:$A,0))</f>
        <v>น้ำหนาว</v>
      </c>
    </row>
    <row r="133" spans="1:66" x14ac:dyDescent="0.25">
      <c r="A133" s="272">
        <v>130</v>
      </c>
      <c r="B133" s="272">
        <v>2</v>
      </c>
      <c r="C133" s="82" t="s">
        <v>1350</v>
      </c>
      <c r="D133" s="272" t="s">
        <v>149</v>
      </c>
      <c r="E133" s="82" t="str">
        <f t="shared" ref="E133:E196" si="2">"รพ."&amp;BN133</f>
        <v>รพ.วังโป่ง</v>
      </c>
      <c r="F133" s="90" t="s">
        <v>926</v>
      </c>
      <c r="G133" s="90" t="s">
        <v>927</v>
      </c>
      <c r="H133" s="90">
        <v>37</v>
      </c>
      <c r="I133" s="273">
        <v>26962</v>
      </c>
      <c r="J133" s="90">
        <v>5</v>
      </c>
      <c r="K133" s="93" t="s">
        <v>3703</v>
      </c>
      <c r="L133" s="83" t="s">
        <v>926</v>
      </c>
      <c r="M133" s="83" t="s">
        <v>927</v>
      </c>
      <c r="N133" s="84">
        <v>42</v>
      </c>
      <c r="O133" s="85">
        <v>26990</v>
      </c>
      <c r="P133" s="274">
        <v>5</v>
      </c>
      <c r="Q133" s="275" t="s">
        <v>3811</v>
      </c>
      <c r="R133" s="276" t="s">
        <v>926</v>
      </c>
      <c r="S133" s="277" t="s">
        <v>927</v>
      </c>
      <c r="T133" s="278">
        <v>30</v>
      </c>
      <c r="U133" s="88">
        <v>26990</v>
      </c>
      <c r="V133" s="54">
        <v>5</v>
      </c>
      <c r="W133" s="54" t="s">
        <v>3811</v>
      </c>
      <c r="X133" s="276" t="s">
        <v>926</v>
      </c>
      <c r="Y133" s="83" t="s">
        <v>927</v>
      </c>
      <c r="Z133" s="84">
        <v>30</v>
      </c>
      <c r="AA133" s="88">
        <v>26860</v>
      </c>
      <c r="AB133" s="279">
        <v>5</v>
      </c>
      <c r="AC133" s="280" t="s">
        <v>3811</v>
      </c>
      <c r="AD133" s="281" t="s">
        <v>926</v>
      </c>
      <c r="AE133" s="83" t="s">
        <v>927</v>
      </c>
      <c r="AF133" s="84">
        <v>30</v>
      </c>
      <c r="AG133" s="88">
        <v>26860</v>
      </c>
      <c r="AH133" s="279">
        <v>5</v>
      </c>
      <c r="AI133" s="286" t="s">
        <v>3811</v>
      </c>
      <c r="AJ133" s="281" t="s">
        <v>926</v>
      </c>
      <c r="AK133" s="83" t="s">
        <v>927</v>
      </c>
      <c r="AL133" s="84">
        <v>30</v>
      </c>
      <c r="AM133" s="88">
        <v>26860</v>
      </c>
      <c r="AN133" s="279">
        <v>5</v>
      </c>
      <c r="AO133" s="286" t="s">
        <v>3811</v>
      </c>
      <c r="AP133" s="281" t="s">
        <v>926</v>
      </c>
      <c r="AQ133" s="83" t="s">
        <v>927</v>
      </c>
      <c r="AR133" s="84">
        <v>30</v>
      </c>
      <c r="AS133" s="88">
        <v>26860</v>
      </c>
      <c r="AT133" s="279">
        <v>5</v>
      </c>
      <c r="AU133" s="280" t="s">
        <v>3811</v>
      </c>
      <c r="AV133" s="86" t="s">
        <v>926</v>
      </c>
      <c r="AW133" s="285" t="s">
        <v>927</v>
      </c>
      <c r="AX133" s="285">
        <v>30</v>
      </c>
      <c r="AY133" s="87">
        <v>26430</v>
      </c>
      <c r="AZ133" s="86">
        <v>5</v>
      </c>
      <c r="BA133" s="57" t="s">
        <v>3811</v>
      </c>
      <c r="BB133" s="301" t="s">
        <v>926</v>
      </c>
      <c r="BC133" s="83" t="s">
        <v>927</v>
      </c>
      <c r="BD133" s="84">
        <v>30</v>
      </c>
      <c r="BE133" s="282">
        <v>26430</v>
      </c>
      <c r="BF133" s="279">
        <v>5</v>
      </c>
      <c r="BG133" s="303" t="s">
        <v>3811</v>
      </c>
      <c r="BH133" s="86" t="s">
        <v>3829</v>
      </c>
      <c r="BI133" s="285" t="s">
        <v>3829</v>
      </c>
      <c r="BJ133" s="285" t="s">
        <v>3829</v>
      </c>
      <c r="BK133" s="86" t="s">
        <v>3829</v>
      </c>
      <c r="BL133" s="432">
        <v>5</v>
      </c>
      <c r="BM133" s="432" t="s">
        <v>3811</v>
      </c>
      <c r="BN133" s="432" t="str">
        <f>INDEX(ID!$D:$D,MATCH('Org2567'!D133,ID!$A:$A,0))</f>
        <v>วังโป่ง</v>
      </c>
    </row>
    <row r="134" spans="1:66" x14ac:dyDescent="0.25">
      <c r="A134" s="272">
        <v>131</v>
      </c>
      <c r="B134" s="272">
        <v>2</v>
      </c>
      <c r="C134" s="82" t="s">
        <v>1350</v>
      </c>
      <c r="D134" s="272" t="s">
        <v>150</v>
      </c>
      <c r="E134" s="82" t="str">
        <f t="shared" si="2"/>
        <v>รพ.เขาค้อ</v>
      </c>
      <c r="F134" s="90" t="s">
        <v>926</v>
      </c>
      <c r="G134" s="90" t="s">
        <v>927</v>
      </c>
      <c r="H134" s="90">
        <v>38</v>
      </c>
      <c r="I134" s="273">
        <v>30726</v>
      </c>
      <c r="J134" s="90">
        <v>6</v>
      </c>
      <c r="K134" s="93" t="s">
        <v>3783</v>
      </c>
      <c r="L134" s="83" t="s">
        <v>926</v>
      </c>
      <c r="M134" s="83" t="s">
        <v>927</v>
      </c>
      <c r="N134" s="84">
        <v>38</v>
      </c>
      <c r="O134" s="85">
        <v>31238</v>
      </c>
      <c r="P134" s="274">
        <v>6</v>
      </c>
      <c r="Q134" s="275" t="s">
        <v>3809</v>
      </c>
      <c r="R134" s="276" t="s">
        <v>926</v>
      </c>
      <c r="S134" s="277" t="s">
        <v>927</v>
      </c>
      <c r="T134" s="278">
        <v>38</v>
      </c>
      <c r="U134" s="88">
        <v>31238</v>
      </c>
      <c r="V134" s="54">
        <v>6</v>
      </c>
      <c r="W134" s="54" t="s">
        <v>3809</v>
      </c>
      <c r="X134" s="276" t="s">
        <v>926</v>
      </c>
      <c r="Y134" s="83" t="s">
        <v>927</v>
      </c>
      <c r="Z134" s="84">
        <v>38</v>
      </c>
      <c r="AA134" s="88">
        <v>31817</v>
      </c>
      <c r="AB134" s="279">
        <v>6</v>
      </c>
      <c r="AC134" s="280" t="s">
        <v>3809</v>
      </c>
      <c r="AD134" s="281" t="s">
        <v>926</v>
      </c>
      <c r="AE134" s="83" t="s">
        <v>927</v>
      </c>
      <c r="AF134" s="84">
        <v>43</v>
      </c>
      <c r="AG134" s="88">
        <v>31817</v>
      </c>
      <c r="AH134" s="279">
        <v>6</v>
      </c>
      <c r="AI134" s="286" t="s">
        <v>3809</v>
      </c>
      <c r="AJ134" s="281" t="s">
        <v>926</v>
      </c>
      <c r="AK134" s="83" t="s">
        <v>927</v>
      </c>
      <c r="AL134" s="84">
        <v>43</v>
      </c>
      <c r="AM134" s="88">
        <v>31817</v>
      </c>
      <c r="AN134" s="279">
        <v>6</v>
      </c>
      <c r="AO134" s="286" t="s">
        <v>3809</v>
      </c>
      <c r="AP134" s="281" t="s">
        <v>926</v>
      </c>
      <c r="AQ134" s="83" t="s">
        <v>927</v>
      </c>
      <c r="AR134" s="84">
        <v>43</v>
      </c>
      <c r="AS134" s="88">
        <v>31817</v>
      </c>
      <c r="AT134" s="279">
        <v>6</v>
      </c>
      <c r="AU134" s="280" t="s">
        <v>3809</v>
      </c>
      <c r="AV134" s="86" t="s">
        <v>926</v>
      </c>
      <c r="AW134" s="285" t="s">
        <v>927</v>
      </c>
      <c r="AX134" s="285">
        <v>43</v>
      </c>
      <c r="AY134" s="87">
        <v>32051</v>
      </c>
      <c r="AZ134" s="86">
        <v>6</v>
      </c>
      <c r="BA134" s="57" t="s">
        <v>3809</v>
      </c>
      <c r="BB134" s="301" t="s">
        <v>926</v>
      </c>
      <c r="BC134" s="83" t="s">
        <v>927</v>
      </c>
      <c r="BD134" s="84">
        <v>30</v>
      </c>
      <c r="BE134" s="282">
        <v>32051</v>
      </c>
      <c r="BF134" s="279">
        <v>6</v>
      </c>
      <c r="BG134" s="303" t="s">
        <v>3809</v>
      </c>
      <c r="BH134" s="86" t="s">
        <v>3829</v>
      </c>
      <c r="BI134" s="285" t="s">
        <v>3829</v>
      </c>
      <c r="BJ134" s="285" t="s">
        <v>3830</v>
      </c>
      <c r="BK134" s="86" t="s">
        <v>3829</v>
      </c>
      <c r="BL134" s="432">
        <v>6</v>
      </c>
      <c r="BM134" s="432" t="s">
        <v>3809</v>
      </c>
      <c r="BN134" s="432" t="str">
        <f>INDEX(ID!$D:$D,MATCH('Org2567'!D134,ID!$A:$A,0))</f>
        <v>เขาค้อ</v>
      </c>
    </row>
    <row r="135" spans="1:66" x14ac:dyDescent="0.25">
      <c r="A135" s="272">
        <v>132</v>
      </c>
      <c r="B135" s="272">
        <v>2</v>
      </c>
      <c r="C135" s="82" t="s">
        <v>1350</v>
      </c>
      <c r="D135" s="272" t="s">
        <v>151</v>
      </c>
      <c r="E135" s="82" t="str">
        <f t="shared" si="2"/>
        <v>รพ.สมเด็จพระยุพราชหล่มเก่า</v>
      </c>
      <c r="F135" s="90" t="s">
        <v>926</v>
      </c>
      <c r="G135" s="90" t="s">
        <v>931</v>
      </c>
      <c r="H135" s="90">
        <v>128</v>
      </c>
      <c r="I135" s="273">
        <v>49977</v>
      </c>
      <c r="J135" s="90">
        <v>9</v>
      </c>
      <c r="K135" s="93" t="s">
        <v>3708</v>
      </c>
      <c r="L135" s="83" t="s">
        <v>926</v>
      </c>
      <c r="M135" s="83" t="s">
        <v>931</v>
      </c>
      <c r="N135" s="84">
        <v>128</v>
      </c>
      <c r="O135" s="85">
        <v>49642</v>
      </c>
      <c r="P135" s="274">
        <v>9</v>
      </c>
      <c r="Q135" s="275" t="s">
        <v>3814</v>
      </c>
      <c r="R135" s="276" t="s">
        <v>926</v>
      </c>
      <c r="S135" s="277" t="s">
        <v>931</v>
      </c>
      <c r="T135" s="278">
        <v>110</v>
      </c>
      <c r="U135" s="88">
        <v>49642</v>
      </c>
      <c r="V135" s="54">
        <v>9</v>
      </c>
      <c r="W135" s="54" t="s">
        <v>3814</v>
      </c>
      <c r="X135" s="276" t="s">
        <v>926</v>
      </c>
      <c r="Y135" s="83" t="s">
        <v>931</v>
      </c>
      <c r="Z135" s="84">
        <v>110</v>
      </c>
      <c r="AA135" s="88">
        <v>49427</v>
      </c>
      <c r="AB135" s="279">
        <v>9</v>
      </c>
      <c r="AC135" s="280" t="s">
        <v>3814</v>
      </c>
      <c r="AD135" s="281" t="s">
        <v>926</v>
      </c>
      <c r="AE135" s="83" t="s">
        <v>931</v>
      </c>
      <c r="AF135" s="84">
        <v>100</v>
      </c>
      <c r="AG135" s="88">
        <v>49427</v>
      </c>
      <c r="AH135" s="279">
        <v>9</v>
      </c>
      <c r="AI135" s="286" t="s">
        <v>3814</v>
      </c>
      <c r="AJ135" s="281" t="s">
        <v>926</v>
      </c>
      <c r="AK135" s="83" t="s">
        <v>931</v>
      </c>
      <c r="AL135" s="84">
        <v>100</v>
      </c>
      <c r="AM135" s="88">
        <v>49427</v>
      </c>
      <c r="AN135" s="279">
        <v>9</v>
      </c>
      <c r="AO135" s="286" t="s">
        <v>3814</v>
      </c>
      <c r="AP135" s="281" t="s">
        <v>926</v>
      </c>
      <c r="AQ135" s="83" t="s">
        <v>931</v>
      </c>
      <c r="AR135" s="84">
        <v>100</v>
      </c>
      <c r="AS135" s="88">
        <v>49427</v>
      </c>
      <c r="AT135" s="279">
        <v>9</v>
      </c>
      <c r="AU135" s="280" t="s">
        <v>3814</v>
      </c>
      <c r="AV135" s="86" t="s">
        <v>926</v>
      </c>
      <c r="AW135" s="285" t="s">
        <v>931</v>
      </c>
      <c r="AX135" s="285">
        <v>100</v>
      </c>
      <c r="AY135" s="87">
        <v>48594</v>
      </c>
      <c r="AZ135" s="86">
        <v>9</v>
      </c>
      <c r="BA135" s="57" t="s">
        <v>3814</v>
      </c>
      <c r="BB135" s="301" t="s">
        <v>926</v>
      </c>
      <c r="BC135" s="83" t="s">
        <v>931</v>
      </c>
      <c r="BD135" s="84">
        <v>100</v>
      </c>
      <c r="BE135" s="282">
        <v>48594</v>
      </c>
      <c r="BF135" s="279">
        <v>9</v>
      </c>
      <c r="BG135" s="303" t="s">
        <v>3814</v>
      </c>
      <c r="BH135" s="86" t="s">
        <v>3829</v>
      </c>
      <c r="BI135" s="285" t="s">
        <v>3829</v>
      </c>
      <c r="BJ135" s="285" t="s">
        <v>3829</v>
      </c>
      <c r="BK135" s="86" t="s">
        <v>3829</v>
      </c>
      <c r="BL135" s="432">
        <v>9</v>
      </c>
      <c r="BM135" s="432" t="s">
        <v>3814</v>
      </c>
      <c r="BN135" s="432" t="str">
        <f>INDEX(ID!$D:$D,MATCH('Org2567'!D135,ID!$A:$A,0))</f>
        <v>สมเด็จพระยุพราชหล่มเก่า</v>
      </c>
    </row>
    <row r="136" spans="1:66" x14ac:dyDescent="0.25">
      <c r="A136" s="272">
        <v>133</v>
      </c>
      <c r="B136" s="272">
        <v>2</v>
      </c>
      <c r="C136" s="82" t="s">
        <v>1293</v>
      </c>
      <c r="D136" s="272" t="s">
        <v>152</v>
      </c>
      <c r="E136" s="82" t="str">
        <f t="shared" si="2"/>
        <v>รพ.สุโขทัย</v>
      </c>
      <c r="F136" s="90" t="s">
        <v>922</v>
      </c>
      <c r="G136" s="90" t="s">
        <v>918</v>
      </c>
      <c r="H136" s="90">
        <v>320</v>
      </c>
      <c r="I136" s="273">
        <v>74560</v>
      </c>
      <c r="J136" s="90">
        <v>16</v>
      </c>
      <c r="K136" s="93" t="s">
        <v>3748</v>
      </c>
      <c r="L136" s="83" t="s">
        <v>922</v>
      </c>
      <c r="M136" s="83" t="s">
        <v>918</v>
      </c>
      <c r="N136" s="84">
        <v>323</v>
      </c>
      <c r="O136" s="85">
        <v>74608</v>
      </c>
      <c r="P136" s="274">
        <v>16</v>
      </c>
      <c r="Q136" s="275" t="s">
        <v>3818</v>
      </c>
      <c r="R136" s="276" t="s">
        <v>922</v>
      </c>
      <c r="S136" s="277" t="s">
        <v>918</v>
      </c>
      <c r="T136" s="278">
        <v>323</v>
      </c>
      <c r="U136" s="88">
        <v>74608</v>
      </c>
      <c r="V136" s="54">
        <v>16</v>
      </c>
      <c r="W136" s="54" t="s">
        <v>3818</v>
      </c>
      <c r="X136" s="276" t="s">
        <v>922</v>
      </c>
      <c r="Y136" s="83" t="s">
        <v>918</v>
      </c>
      <c r="Z136" s="84">
        <v>323</v>
      </c>
      <c r="AA136" s="88">
        <v>73983</v>
      </c>
      <c r="AB136" s="279">
        <v>16</v>
      </c>
      <c r="AC136" s="280" t="s">
        <v>3818</v>
      </c>
      <c r="AD136" s="281" t="s">
        <v>922</v>
      </c>
      <c r="AE136" s="83" t="s">
        <v>918</v>
      </c>
      <c r="AF136" s="84">
        <v>320</v>
      </c>
      <c r="AG136" s="88">
        <v>73983</v>
      </c>
      <c r="AH136" s="279">
        <v>16</v>
      </c>
      <c r="AI136" s="286" t="s">
        <v>3818</v>
      </c>
      <c r="AJ136" s="281" t="s">
        <v>922</v>
      </c>
      <c r="AK136" s="83" t="s">
        <v>918</v>
      </c>
      <c r="AL136" s="84">
        <v>320</v>
      </c>
      <c r="AM136" s="88">
        <v>73983</v>
      </c>
      <c r="AN136" s="279">
        <v>16</v>
      </c>
      <c r="AO136" s="286" t="s">
        <v>3818</v>
      </c>
      <c r="AP136" s="281" t="s">
        <v>922</v>
      </c>
      <c r="AQ136" s="83" t="s">
        <v>918</v>
      </c>
      <c r="AR136" s="84">
        <v>320</v>
      </c>
      <c r="AS136" s="88">
        <v>73983</v>
      </c>
      <c r="AT136" s="279">
        <v>16</v>
      </c>
      <c r="AU136" s="280" t="s">
        <v>3818</v>
      </c>
      <c r="AV136" s="86" t="s">
        <v>922</v>
      </c>
      <c r="AW136" s="285" t="s">
        <v>918</v>
      </c>
      <c r="AX136" s="285">
        <v>320</v>
      </c>
      <c r="AY136" s="87">
        <v>72844</v>
      </c>
      <c r="AZ136" s="86">
        <v>16</v>
      </c>
      <c r="BA136" s="57" t="s">
        <v>3818</v>
      </c>
      <c r="BB136" s="301" t="s">
        <v>922</v>
      </c>
      <c r="BC136" s="83" t="s">
        <v>918</v>
      </c>
      <c r="BD136" s="84">
        <v>320</v>
      </c>
      <c r="BE136" s="282">
        <v>72844</v>
      </c>
      <c r="BF136" s="279">
        <v>16</v>
      </c>
      <c r="BG136" s="303" t="s">
        <v>3818</v>
      </c>
      <c r="BH136" s="86" t="s">
        <v>3829</v>
      </c>
      <c r="BI136" s="285" t="s">
        <v>3829</v>
      </c>
      <c r="BJ136" s="285" t="s">
        <v>3829</v>
      </c>
      <c r="BK136" s="86" t="s">
        <v>3829</v>
      </c>
      <c r="BL136" s="432">
        <v>16</v>
      </c>
      <c r="BM136" s="432" t="s">
        <v>3818</v>
      </c>
      <c r="BN136" s="432" t="str">
        <f>INDEX(ID!$D:$D,MATCH('Org2567'!D136,ID!$A:$A,0))</f>
        <v>สุโขทัย</v>
      </c>
    </row>
    <row r="137" spans="1:66" x14ac:dyDescent="0.25">
      <c r="A137" s="272">
        <v>134</v>
      </c>
      <c r="B137" s="272">
        <v>2</v>
      </c>
      <c r="C137" s="82" t="s">
        <v>1293</v>
      </c>
      <c r="D137" s="272" t="s">
        <v>153</v>
      </c>
      <c r="E137" s="82" t="str">
        <f t="shared" si="2"/>
        <v>รพ.ศรีสังวรสุโขทัย</v>
      </c>
      <c r="F137" s="90" t="s">
        <v>922</v>
      </c>
      <c r="G137" s="90" t="s">
        <v>924</v>
      </c>
      <c r="H137" s="90">
        <v>307</v>
      </c>
      <c r="I137" s="273">
        <v>53745</v>
      </c>
      <c r="J137" s="90">
        <v>15</v>
      </c>
      <c r="K137" s="93" t="s">
        <v>3775</v>
      </c>
      <c r="L137" s="83" t="s">
        <v>922</v>
      </c>
      <c r="M137" s="83" t="s">
        <v>924</v>
      </c>
      <c r="N137" s="84">
        <v>307</v>
      </c>
      <c r="O137" s="85">
        <v>53631</v>
      </c>
      <c r="P137" s="274">
        <v>15</v>
      </c>
      <c r="Q137" s="275" t="s">
        <v>3812</v>
      </c>
      <c r="R137" s="276" t="s">
        <v>922</v>
      </c>
      <c r="S137" s="277" t="s">
        <v>924</v>
      </c>
      <c r="T137" s="278">
        <v>307</v>
      </c>
      <c r="U137" s="88">
        <v>53631</v>
      </c>
      <c r="V137" s="54">
        <v>15</v>
      </c>
      <c r="W137" s="54" t="s">
        <v>3812</v>
      </c>
      <c r="X137" s="276" t="s">
        <v>922</v>
      </c>
      <c r="Y137" s="83" t="s">
        <v>924</v>
      </c>
      <c r="Z137" s="84">
        <v>307</v>
      </c>
      <c r="AA137" s="88">
        <v>53549</v>
      </c>
      <c r="AB137" s="279">
        <v>15</v>
      </c>
      <c r="AC137" s="280" t="s">
        <v>3812</v>
      </c>
      <c r="AD137" s="281" t="s">
        <v>922</v>
      </c>
      <c r="AE137" s="83" t="s">
        <v>924</v>
      </c>
      <c r="AF137" s="84">
        <v>307</v>
      </c>
      <c r="AG137" s="88">
        <v>53549</v>
      </c>
      <c r="AH137" s="279">
        <v>15</v>
      </c>
      <c r="AI137" s="286" t="s">
        <v>3812</v>
      </c>
      <c r="AJ137" s="281" t="s">
        <v>922</v>
      </c>
      <c r="AK137" s="83" t="s">
        <v>924</v>
      </c>
      <c r="AL137" s="84">
        <v>307</v>
      </c>
      <c r="AM137" s="88">
        <v>53549</v>
      </c>
      <c r="AN137" s="279">
        <v>15</v>
      </c>
      <c r="AO137" s="286" t="s">
        <v>3812</v>
      </c>
      <c r="AP137" s="281" t="s">
        <v>922</v>
      </c>
      <c r="AQ137" s="83" t="s">
        <v>924</v>
      </c>
      <c r="AR137" s="84">
        <v>307</v>
      </c>
      <c r="AS137" s="88">
        <v>53549</v>
      </c>
      <c r="AT137" s="279">
        <v>15</v>
      </c>
      <c r="AU137" s="280" t="s">
        <v>3812</v>
      </c>
      <c r="AV137" s="86" t="s">
        <v>922</v>
      </c>
      <c r="AW137" s="285" t="s">
        <v>924</v>
      </c>
      <c r="AX137" s="285">
        <v>307</v>
      </c>
      <c r="AY137" s="87">
        <v>52747</v>
      </c>
      <c r="AZ137" s="86">
        <v>15</v>
      </c>
      <c r="BA137" s="57" t="s">
        <v>3812</v>
      </c>
      <c r="BB137" s="301" t="s">
        <v>922</v>
      </c>
      <c r="BC137" s="83" t="s">
        <v>924</v>
      </c>
      <c r="BD137" s="84">
        <v>307</v>
      </c>
      <c r="BE137" s="282">
        <v>52747</v>
      </c>
      <c r="BF137" s="279">
        <v>15</v>
      </c>
      <c r="BG137" s="303" t="s">
        <v>3812</v>
      </c>
      <c r="BH137" s="86" t="s">
        <v>3829</v>
      </c>
      <c r="BI137" s="285" t="s">
        <v>3829</v>
      </c>
      <c r="BJ137" s="285" t="s">
        <v>3829</v>
      </c>
      <c r="BK137" s="86" t="s">
        <v>3829</v>
      </c>
      <c r="BL137" s="432">
        <v>15</v>
      </c>
      <c r="BM137" s="432" t="s">
        <v>3812</v>
      </c>
      <c r="BN137" s="432" t="str">
        <f>INDEX(ID!$D:$D,MATCH('Org2567'!D137,ID!$A:$A,0))</f>
        <v>ศรีสังวรสุโขทัย</v>
      </c>
    </row>
    <row r="138" spans="1:66" x14ac:dyDescent="0.25">
      <c r="A138" s="272">
        <v>135</v>
      </c>
      <c r="B138" s="272">
        <v>2</v>
      </c>
      <c r="C138" s="82" t="s">
        <v>1293</v>
      </c>
      <c r="D138" s="272" t="s">
        <v>154</v>
      </c>
      <c r="E138" s="82" t="str">
        <f t="shared" si="2"/>
        <v>รพ.บ้านด่านลานหอย</v>
      </c>
      <c r="F138" s="90" t="s">
        <v>926</v>
      </c>
      <c r="G138" s="90" t="s">
        <v>927</v>
      </c>
      <c r="H138" s="90">
        <v>44</v>
      </c>
      <c r="I138" s="273">
        <v>35934</v>
      </c>
      <c r="J138" s="90">
        <v>6</v>
      </c>
      <c r="K138" s="93" t="s">
        <v>3783</v>
      </c>
      <c r="L138" s="83" t="s">
        <v>926</v>
      </c>
      <c r="M138" s="83" t="s">
        <v>927</v>
      </c>
      <c r="N138" s="84">
        <v>38</v>
      </c>
      <c r="O138" s="85">
        <v>35977</v>
      </c>
      <c r="P138" s="274">
        <v>6</v>
      </c>
      <c r="Q138" s="275" t="s">
        <v>3809</v>
      </c>
      <c r="R138" s="276" t="s">
        <v>926</v>
      </c>
      <c r="S138" s="277" t="s">
        <v>927</v>
      </c>
      <c r="T138" s="278">
        <v>35</v>
      </c>
      <c r="U138" s="88">
        <v>35977</v>
      </c>
      <c r="V138" s="54">
        <v>6</v>
      </c>
      <c r="W138" s="54" t="s">
        <v>3809</v>
      </c>
      <c r="X138" s="276" t="s">
        <v>926</v>
      </c>
      <c r="Y138" s="83" t="s">
        <v>927</v>
      </c>
      <c r="Z138" s="84">
        <v>35</v>
      </c>
      <c r="AA138" s="88">
        <v>35878</v>
      </c>
      <c r="AB138" s="279">
        <v>6</v>
      </c>
      <c r="AC138" s="280" t="s">
        <v>3809</v>
      </c>
      <c r="AD138" s="281" t="s">
        <v>926</v>
      </c>
      <c r="AE138" s="83" t="s">
        <v>927</v>
      </c>
      <c r="AF138" s="84">
        <v>35</v>
      </c>
      <c r="AG138" s="88">
        <v>35878</v>
      </c>
      <c r="AH138" s="279">
        <v>6</v>
      </c>
      <c r="AI138" s="286" t="s">
        <v>3809</v>
      </c>
      <c r="AJ138" s="281" t="s">
        <v>926</v>
      </c>
      <c r="AK138" s="83" t="s">
        <v>927</v>
      </c>
      <c r="AL138" s="84">
        <v>35</v>
      </c>
      <c r="AM138" s="88">
        <v>35878</v>
      </c>
      <c r="AN138" s="279">
        <v>6</v>
      </c>
      <c r="AO138" s="286" t="s">
        <v>3809</v>
      </c>
      <c r="AP138" s="281" t="s">
        <v>926</v>
      </c>
      <c r="AQ138" s="83" t="s">
        <v>927</v>
      </c>
      <c r="AR138" s="84">
        <v>35</v>
      </c>
      <c r="AS138" s="88">
        <v>35878</v>
      </c>
      <c r="AT138" s="279">
        <v>6</v>
      </c>
      <c r="AU138" s="280" t="s">
        <v>3809</v>
      </c>
      <c r="AV138" s="86" t="s">
        <v>926</v>
      </c>
      <c r="AW138" s="285" t="s">
        <v>927</v>
      </c>
      <c r="AX138" s="285">
        <v>35</v>
      </c>
      <c r="AY138" s="87">
        <v>35336</v>
      </c>
      <c r="AZ138" s="86">
        <v>6</v>
      </c>
      <c r="BA138" s="57" t="s">
        <v>3809</v>
      </c>
      <c r="BB138" s="301" t="s">
        <v>926</v>
      </c>
      <c r="BC138" s="83" t="s">
        <v>927</v>
      </c>
      <c r="BD138" s="84">
        <v>35</v>
      </c>
      <c r="BE138" s="282">
        <v>35336</v>
      </c>
      <c r="BF138" s="279">
        <v>6</v>
      </c>
      <c r="BG138" s="303" t="s">
        <v>3809</v>
      </c>
      <c r="BH138" s="86" t="s">
        <v>3829</v>
      </c>
      <c r="BI138" s="285" t="s">
        <v>3829</v>
      </c>
      <c r="BJ138" s="285" t="s">
        <v>3829</v>
      </c>
      <c r="BK138" s="86" t="s">
        <v>3829</v>
      </c>
      <c r="BL138" s="432">
        <v>6</v>
      </c>
      <c r="BM138" s="432" t="s">
        <v>3809</v>
      </c>
      <c r="BN138" s="432" t="str">
        <f>INDEX(ID!$D:$D,MATCH('Org2567'!D138,ID!$A:$A,0))</f>
        <v>บ้านด่านลานหอย</v>
      </c>
    </row>
    <row r="139" spans="1:66" x14ac:dyDescent="0.25">
      <c r="A139" s="272">
        <v>136</v>
      </c>
      <c r="B139" s="272">
        <v>2</v>
      </c>
      <c r="C139" s="82" t="s">
        <v>1293</v>
      </c>
      <c r="D139" s="272" t="s">
        <v>155</v>
      </c>
      <c r="E139" s="82" t="str">
        <f t="shared" si="2"/>
        <v>รพ.คีรีมาศ</v>
      </c>
      <c r="F139" s="90" t="s">
        <v>926</v>
      </c>
      <c r="G139" s="90" t="s">
        <v>927</v>
      </c>
      <c r="H139" s="90">
        <v>69</v>
      </c>
      <c r="I139" s="273">
        <v>42406</v>
      </c>
      <c r="J139" s="90">
        <v>6</v>
      </c>
      <c r="K139" s="93" t="s">
        <v>3783</v>
      </c>
      <c r="L139" s="83" t="s">
        <v>926</v>
      </c>
      <c r="M139" s="83" t="s">
        <v>927</v>
      </c>
      <c r="N139" s="84">
        <v>69</v>
      </c>
      <c r="O139" s="85">
        <v>42270</v>
      </c>
      <c r="P139" s="274">
        <v>6</v>
      </c>
      <c r="Q139" s="275" t="s">
        <v>3809</v>
      </c>
      <c r="R139" s="276" t="s">
        <v>926</v>
      </c>
      <c r="S139" s="277" t="s">
        <v>927</v>
      </c>
      <c r="T139" s="278">
        <v>50</v>
      </c>
      <c r="U139" s="88">
        <v>42270</v>
      </c>
      <c r="V139" s="54">
        <v>6</v>
      </c>
      <c r="W139" s="54" t="s">
        <v>3809</v>
      </c>
      <c r="X139" s="276" t="s">
        <v>926</v>
      </c>
      <c r="Y139" s="83" t="s">
        <v>927</v>
      </c>
      <c r="Z139" s="84">
        <v>50</v>
      </c>
      <c r="AA139" s="88">
        <v>42258</v>
      </c>
      <c r="AB139" s="279">
        <v>6</v>
      </c>
      <c r="AC139" s="280" t="s">
        <v>3809</v>
      </c>
      <c r="AD139" s="281" t="s">
        <v>926</v>
      </c>
      <c r="AE139" s="83" t="s">
        <v>927</v>
      </c>
      <c r="AF139" s="84">
        <v>50</v>
      </c>
      <c r="AG139" s="88">
        <v>42258</v>
      </c>
      <c r="AH139" s="279">
        <v>6</v>
      </c>
      <c r="AI139" s="286" t="s">
        <v>3809</v>
      </c>
      <c r="AJ139" s="281" t="s">
        <v>926</v>
      </c>
      <c r="AK139" s="83" t="s">
        <v>927</v>
      </c>
      <c r="AL139" s="84">
        <v>50</v>
      </c>
      <c r="AM139" s="88">
        <v>42258</v>
      </c>
      <c r="AN139" s="279">
        <v>6</v>
      </c>
      <c r="AO139" s="286" t="s">
        <v>3809</v>
      </c>
      <c r="AP139" s="281" t="s">
        <v>926</v>
      </c>
      <c r="AQ139" s="83" t="s">
        <v>927</v>
      </c>
      <c r="AR139" s="84">
        <v>50</v>
      </c>
      <c r="AS139" s="88">
        <v>42258</v>
      </c>
      <c r="AT139" s="279">
        <v>6</v>
      </c>
      <c r="AU139" s="280" t="s">
        <v>3809</v>
      </c>
      <c r="AV139" s="86" t="s">
        <v>926</v>
      </c>
      <c r="AW139" s="285" t="s">
        <v>927</v>
      </c>
      <c r="AX139" s="285">
        <v>50</v>
      </c>
      <c r="AY139" s="87">
        <v>41642</v>
      </c>
      <c r="AZ139" s="86">
        <v>6</v>
      </c>
      <c r="BA139" s="57" t="s">
        <v>3809</v>
      </c>
      <c r="BB139" s="301" t="s">
        <v>926</v>
      </c>
      <c r="BC139" s="83" t="s">
        <v>927</v>
      </c>
      <c r="BD139" s="84">
        <v>50</v>
      </c>
      <c r="BE139" s="282">
        <v>41642</v>
      </c>
      <c r="BF139" s="279">
        <v>6</v>
      </c>
      <c r="BG139" s="303" t="s">
        <v>3809</v>
      </c>
      <c r="BH139" s="86" t="s">
        <v>3829</v>
      </c>
      <c r="BI139" s="285" t="s">
        <v>3829</v>
      </c>
      <c r="BJ139" s="285" t="s">
        <v>3829</v>
      </c>
      <c r="BK139" s="86" t="s">
        <v>3829</v>
      </c>
      <c r="BL139" s="432">
        <v>6</v>
      </c>
      <c r="BM139" s="432" t="s">
        <v>3809</v>
      </c>
      <c r="BN139" s="432" t="str">
        <f>INDEX(ID!$D:$D,MATCH('Org2567'!D139,ID!$A:$A,0))</f>
        <v>คีรีมาศ</v>
      </c>
    </row>
    <row r="140" spans="1:66" x14ac:dyDescent="0.25">
      <c r="A140" s="272">
        <v>137</v>
      </c>
      <c r="B140" s="272">
        <v>2</v>
      </c>
      <c r="C140" s="82" t="s">
        <v>1293</v>
      </c>
      <c r="D140" s="272" t="s">
        <v>156</v>
      </c>
      <c r="E140" s="82" t="str">
        <f t="shared" si="2"/>
        <v>รพ.กงไกรลาศ</v>
      </c>
      <c r="F140" s="90" t="s">
        <v>926</v>
      </c>
      <c r="G140" s="90" t="s">
        <v>927</v>
      </c>
      <c r="H140" s="90">
        <v>34</v>
      </c>
      <c r="I140" s="273">
        <v>47026</v>
      </c>
      <c r="J140" s="90">
        <v>6</v>
      </c>
      <c r="K140" s="93" t="s">
        <v>3783</v>
      </c>
      <c r="L140" s="83" t="s">
        <v>926</v>
      </c>
      <c r="M140" s="83" t="s">
        <v>927</v>
      </c>
      <c r="N140" s="84">
        <v>34</v>
      </c>
      <c r="O140" s="85">
        <v>46796</v>
      </c>
      <c r="P140" s="274">
        <v>6</v>
      </c>
      <c r="Q140" s="275" t="s">
        <v>3809</v>
      </c>
      <c r="R140" s="276" t="s">
        <v>926</v>
      </c>
      <c r="S140" s="277" t="s">
        <v>927</v>
      </c>
      <c r="T140" s="278">
        <v>34</v>
      </c>
      <c r="U140" s="88">
        <v>46796</v>
      </c>
      <c r="V140" s="54">
        <v>6</v>
      </c>
      <c r="W140" s="54" t="s">
        <v>3809</v>
      </c>
      <c r="X140" s="276" t="s">
        <v>926</v>
      </c>
      <c r="Y140" s="83" t="s">
        <v>927</v>
      </c>
      <c r="Z140" s="84">
        <v>34</v>
      </c>
      <c r="AA140" s="88">
        <v>46549</v>
      </c>
      <c r="AB140" s="279">
        <v>6</v>
      </c>
      <c r="AC140" s="280" t="s">
        <v>3809</v>
      </c>
      <c r="AD140" s="281" t="s">
        <v>926</v>
      </c>
      <c r="AE140" s="83" t="s">
        <v>927</v>
      </c>
      <c r="AF140" s="84">
        <v>41</v>
      </c>
      <c r="AG140" s="88">
        <v>46549</v>
      </c>
      <c r="AH140" s="279">
        <v>6</v>
      </c>
      <c r="AI140" s="286" t="s">
        <v>3809</v>
      </c>
      <c r="AJ140" s="281" t="s">
        <v>926</v>
      </c>
      <c r="AK140" s="83" t="s">
        <v>927</v>
      </c>
      <c r="AL140" s="84">
        <v>41</v>
      </c>
      <c r="AM140" s="88">
        <v>46549</v>
      </c>
      <c r="AN140" s="279">
        <v>6</v>
      </c>
      <c r="AO140" s="286" t="s">
        <v>3809</v>
      </c>
      <c r="AP140" s="281" t="s">
        <v>926</v>
      </c>
      <c r="AQ140" s="83" t="s">
        <v>927</v>
      </c>
      <c r="AR140" s="84">
        <v>41</v>
      </c>
      <c r="AS140" s="88">
        <v>46549</v>
      </c>
      <c r="AT140" s="279">
        <v>6</v>
      </c>
      <c r="AU140" s="280" t="s">
        <v>3809</v>
      </c>
      <c r="AV140" s="86" t="s">
        <v>926</v>
      </c>
      <c r="AW140" s="285" t="s">
        <v>927</v>
      </c>
      <c r="AX140" s="285">
        <v>41</v>
      </c>
      <c r="AY140" s="87">
        <v>45940</v>
      </c>
      <c r="AZ140" s="86">
        <v>6</v>
      </c>
      <c r="BA140" s="57" t="s">
        <v>3809</v>
      </c>
      <c r="BB140" s="301" t="s">
        <v>926</v>
      </c>
      <c r="BC140" s="83" t="s">
        <v>927</v>
      </c>
      <c r="BD140" s="84">
        <v>41</v>
      </c>
      <c r="BE140" s="282">
        <v>45940</v>
      </c>
      <c r="BF140" s="279">
        <v>6</v>
      </c>
      <c r="BG140" s="303" t="s">
        <v>3809</v>
      </c>
      <c r="BH140" s="86" t="s">
        <v>3829</v>
      </c>
      <c r="BI140" s="285" t="s">
        <v>3829</v>
      </c>
      <c r="BJ140" s="285" t="s">
        <v>3829</v>
      </c>
      <c r="BK140" s="86" t="s">
        <v>3829</v>
      </c>
      <c r="BL140" s="432">
        <v>6</v>
      </c>
      <c r="BM140" s="432" t="s">
        <v>3809</v>
      </c>
      <c r="BN140" s="432" t="str">
        <f>INDEX(ID!$D:$D,MATCH('Org2567'!D140,ID!$A:$A,0))</f>
        <v>กงไกรลาศ</v>
      </c>
    </row>
    <row r="141" spans="1:66" x14ac:dyDescent="0.25">
      <c r="A141" s="272">
        <v>138</v>
      </c>
      <c r="B141" s="272">
        <v>2</v>
      </c>
      <c r="C141" s="82" t="s">
        <v>1293</v>
      </c>
      <c r="D141" s="272" t="s">
        <v>157</v>
      </c>
      <c r="E141" s="82" t="str">
        <f t="shared" si="2"/>
        <v>รพ.ศรีสัชนาลัย</v>
      </c>
      <c r="F141" s="90" t="s">
        <v>926</v>
      </c>
      <c r="G141" s="90" t="s">
        <v>931</v>
      </c>
      <c r="H141" s="90">
        <v>74</v>
      </c>
      <c r="I141" s="273">
        <v>66467</v>
      </c>
      <c r="J141" s="90">
        <v>10</v>
      </c>
      <c r="K141" s="93" t="s">
        <v>3702</v>
      </c>
      <c r="L141" s="83" t="s">
        <v>926</v>
      </c>
      <c r="M141" s="83" t="s">
        <v>931</v>
      </c>
      <c r="N141" s="84">
        <v>74</v>
      </c>
      <c r="O141" s="85">
        <v>65951</v>
      </c>
      <c r="P141" s="274">
        <v>10</v>
      </c>
      <c r="Q141" s="275" t="s">
        <v>3810</v>
      </c>
      <c r="R141" s="276" t="s">
        <v>926</v>
      </c>
      <c r="S141" s="277" t="s">
        <v>931</v>
      </c>
      <c r="T141" s="278">
        <v>71</v>
      </c>
      <c r="U141" s="88">
        <v>65951</v>
      </c>
      <c r="V141" s="54">
        <v>10</v>
      </c>
      <c r="W141" s="54" t="s">
        <v>3810</v>
      </c>
      <c r="X141" s="276" t="s">
        <v>926</v>
      </c>
      <c r="Y141" s="83" t="s">
        <v>931</v>
      </c>
      <c r="Z141" s="84">
        <v>71</v>
      </c>
      <c r="AA141" s="88">
        <v>65837</v>
      </c>
      <c r="AB141" s="279">
        <v>10</v>
      </c>
      <c r="AC141" s="280" t="s">
        <v>3810</v>
      </c>
      <c r="AD141" s="281" t="s">
        <v>926</v>
      </c>
      <c r="AE141" s="83" t="s">
        <v>931</v>
      </c>
      <c r="AF141" s="84">
        <v>77</v>
      </c>
      <c r="AG141" s="88">
        <v>65837</v>
      </c>
      <c r="AH141" s="279">
        <v>10</v>
      </c>
      <c r="AI141" s="286" t="s">
        <v>3810</v>
      </c>
      <c r="AJ141" s="281" t="s">
        <v>926</v>
      </c>
      <c r="AK141" s="83" t="s">
        <v>931</v>
      </c>
      <c r="AL141" s="84">
        <v>77</v>
      </c>
      <c r="AM141" s="88">
        <v>65837</v>
      </c>
      <c r="AN141" s="279">
        <v>10</v>
      </c>
      <c r="AO141" s="286" t="s">
        <v>3810</v>
      </c>
      <c r="AP141" s="281" t="s">
        <v>926</v>
      </c>
      <c r="AQ141" s="83" t="s">
        <v>931</v>
      </c>
      <c r="AR141" s="84">
        <v>77</v>
      </c>
      <c r="AS141" s="88">
        <v>65837</v>
      </c>
      <c r="AT141" s="279">
        <v>10</v>
      </c>
      <c r="AU141" s="280" t="s">
        <v>3810</v>
      </c>
      <c r="AV141" s="86" t="s">
        <v>926</v>
      </c>
      <c r="AW141" s="285" t="s">
        <v>931</v>
      </c>
      <c r="AX141" s="285">
        <v>77</v>
      </c>
      <c r="AY141" s="87">
        <v>65021</v>
      </c>
      <c r="AZ141" s="86">
        <v>10</v>
      </c>
      <c r="BA141" s="57" t="s">
        <v>3810</v>
      </c>
      <c r="BB141" s="301" t="s">
        <v>926</v>
      </c>
      <c r="BC141" s="83" t="s">
        <v>931</v>
      </c>
      <c r="BD141" s="84">
        <v>60</v>
      </c>
      <c r="BE141" s="282">
        <v>65021</v>
      </c>
      <c r="BF141" s="279">
        <v>10</v>
      </c>
      <c r="BG141" s="303" t="s">
        <v>3810</v>
      </c>
      <c r="BH141" s="86" t="s">
        <v>3829</v>
      </c>
      <c r="BI141" s="285" t="s">
        <v>3829</v>
      </c>
      <c r="BJ141" s="285" t="s">
        <v>3830</v>
      </c>
      <c r="BK141" s="86" t="s">
        <v>3829</v>
      </c>
      <c r="BL141" s="432">
        <v>10</v>
      </c>
      <c r="BM141" s="432" t="s">
        <v>3810</v>
      </c>
      <c r="BN141" s="432" t="str">
        <f>INDEX(ID!$D:$D,MATCH('Org2567'!D141,ID!$A:$A,0))</f>
        <v>ศรีสัชนาลัย</v>
      </c>
    </row>
    <row r="142" spans="1:66" x14ac:dyDescent="0.25">
      <c r="A142" s="272">
        <v>139</v>
      </c>
      <c r="B142" s="272">
        <v>2</v>
      </c>
      <c r="C142" s="82" t="s">
        <v>1293</v>
      </c>
      <c r="D142" s="272" t="s">
        <v>158</v>
      </c>
      <c r="E142" s="82" t="str">
        <f t="shared" si="2"/>
        <v>รพ.สวรรคโลก</v>
      </c>
      <c r="F142" s="90" t="s">
        <v>926</v>
      </c>
      <c r="G142" s="90" t="s">
        <v>952</v>
      </c>
      <c r="H142" s="90">
        <v>111</v>
      </c>
      <c r="I142" s="273">
        <v>61739</v>
      </c>
      <c r="J142" s="90">
        <v>13</v>
      </c>
      <c r="K142" s="93" t="s">
        <v>3781</v>
      </c>
      <c r="L142" s="83" t="s">
        <v>926</v>
      </c>
      <c r="M142" s="83" t="s">
        <v>952</v>
      </c>
      <c r="N142" s="84">
        <v>125</v>
      </c>
      <c r="O142" s="85">
        <v>61508</v>
      </c>
      <c r="P142" s="274">
        <v>13</v>
      </c>
      <c r="Q142" s="275" t="s">
        <v>3813</v>
      </c>
      <c r="R142" s="276" t="s">
        <v>926</v>
      </c>
      <c r="S142" s="277" t="s">
        <v>952</v>
      </c>
      <c r="T142" s="278">
        <v>111</v>
      </c>
      <c r="U142" s="88">
        <v>61508</v>
      </c>
      <c r="V142" s="54">
        <v>13</v>
      </c>
      <c r="W142" s="54" t="s">
        <v>3813</v>
      </c>
      <c r="X142" s="276" t="s">
        <v>926</v>
      </c>
      <c r="Y142" s="83" t="s">
        <v>952</v>
      </c>
      <c r="Z142" s="84">
        <v>111</v>
      </c>
      <c r="AA142" s="88">
        <v>61080</v>
      </c>
      <c r="AB142" s="279">
        <v>13</v>
      </c>
      <c r="AC142" s="280" t="s">
        <v>3813</v>
      </c>
      <c r="AD142" s="281" t="s">
        <v>926</v>
      </c>
      <c r="AE142" s="83" t="s">
        <v>952</v>
      </c>
      <c r="AF142" s="84">
        <v>111</v>
      </c>
      <c r="AG142" s="88">
        <v>61080</v>
      </c>
      <c r="AH142" s="279">
        <v>13</v>
      </c>
      <c r="AI142" s="286" t="s">
        <v>3813</v>
      </c>
      <c r="AJ142" s="281" t="s">
        <v>926</v>
      </c>
      <c r="AK142" s="83" t="s">
        <v>952</v>
      </c>
      <c r="AL142" s="84">
        <v>111</v>
      </c>
      <c r="AM142" s="88">
        <v>61080</v>
      </c>
      <c r="AN142" s="279">
        <v>13</v>
      </c>
      <c r="AO142" s="286" t="s">
        <v>3813</v>
      </c>
      <c r="AP142" s="281" t="s">
        <v>926</v>
      </c>
      <c r="AQ142" s="83" t="s">
        <v>952</v>
      </c>
      <c r="AR142" s="84">
        <v>111</v>
      </c>
      <c r="AS142" s="88">
        <v>61080</v>
      </c>
      <c r="AT142" s="279">
        <v>13</v>
      </c>
      <c r="AU142" s="280" t="s">
        <v>3813</v>
      </c>
      <c r="AV142" s="86" t="s">
        <v>926</v>
      </c>
      <c r="AW142" s="285" t="s">
        <v>952</v>
      </c>
      <c r="AX142" s="285">
        <v>111</v>
      </c>
      <c r="AY142" s="87">
        <v>60102</v>
      </c>
      <c r="AZ142" s="86">
        <v>13</v>
      </c>
      <c r="BA142" s="57" t="s">
        <v>3813</v>
      </c>
      <c r="BB142" s="301" t="s">
        <v>926</v>
      </c>
      <c r="BC142" s="83" t="s">
        <v>952</v>
      </c>
      <c r="BD142" s="84">
        <v>111</v>
      </c>
      <c r="BE142" s="282">
        <v>60102</v>
      </c>
      <c r="BF142" s="279">
        <v>13</v>
      </c>
      <c r="BG142" s="303" t="s">
        <v>3813</v>
      </c>
      <c r="BH142" s="86" t="s">
        <v>3829</v>
      </c>
      <c r="BI142" s="285" t="s">
        <v>3829</v>
      </c>
      <c r="BJ142" s="285" t="s">
        <v>3829</v>
      </c>
      <c r="BK142" s="86" t="s">
        <v>3829</v>
      </c>
      <c r="BL142" s="432">
        <v>13</v>
      </c>
      <c r="BM142" s="432" t="s">
        <v>3813</v>
      </c>
      <c r="BN142" s="432" t="str">
        <f>INDEX(ID!$D:$D,MATCH('Org2567'!D142,ID!$A:$A,0))</f>
        <v>สวรรคโลก</v>
      </c>
    </row>
    <row r="143" spans="1:66" x14ac:dyDescent="0.25">
      <c r="A143" s="272">
        <v>140</v>
      </c>
      <c r="B143" s="272">
        <v>2</v>
      </c>
      <c r="C143" s="82" t="s">
        <v>1293</v>
      </c>
      <c r="D143" s="272" t="s">
        <v>159</v>
      </c>
      <c r="E143" s="82" t="str">
        <f t="shared" si="2"/>
        <v>รพ.ศรีนคร</v>
      </c>
      <c r="F143" s="90" t="s">
        <v>926</v>
      </c>
      <c r="G143" s="90" t="s">
        <v>927</v>
      </c>
      <c r="H143" s="90">
        <v>30</v>
      </c>
      <c r="I143" s="273">
        <v>19848</v>
      </c>
      <c r="J143" s="90">
        <v>5</v>
      </c>
      <c r="K143" s="93" t="s">
        <v>3703</v>
      </c>
      <c r="L143" s="83" t="s">
        <v>926</v>
      </c>
      <c r="M143" s="83" t="s">
        <v>927</v>
      </c>
      <c r="N143" s="84">
        <v>30</v>
      </c>
      <c r="O143" s="85">
        <v>19738</v>
      </c>
      <c r="P143" s="274">
        <v>5</v>
      </c>
      <c r="Q143" s="275" t="s">
        <v>3811</v>
      </c>
      <c r="R143" s="276" t="s">
        <v>926</v>
      </c>
      <c r="S143" s="277" t="s">
        <v>927</v>
      </c>
      <c r="T143" s="278">
        <v>30</v>
      </c>
      <c r="U143" s="88">
        <v>19738</v>
      </c>
      <c r="V143" s="54">
        <v>5</v>
      </c>
      <c r="W143" s="54" t="s">
        <v>3811</v>
      </c>
      <c r="X143" s="276" t="s">
        <v>926</v>
      </c>
      <c r="Y143" s="83" t="s">
        <v>927</v>
      </c>
      <c r="Z143" s="84">
        <v>30</v>
      </c>
      <c r="AA143" s="88">
        <v>19655</v>
      </c>
      <c r="AB143" s="279">
        <v>5</v>
      </c>
      <c r="AC143" s="280" t="s">
        <v>3811</v>
      </c>
      <c r="AD143" s="281" t="s">
        <v>926</v>
      </c>
      <c r="AE143" s="83" t="s">
        <v>927</v>
      </c>
      <c r="AF143" s="84">
        <v>30</v>
      </c>
      <c r="AG143" s="88">
        <v>19655</v>
      </c>
      <c r="AH143" s="279">
        <v>5</v>
      </c>
      <c r="AI143" s="286" t="s">
        <v>3811</v>
      </c>
      <c r="AJ143" s="281" t="s">
        <v>926</v>
      </c>
      <c r="AK143" s="83" t="s">
        <v>927</v>
      </c>
      <c r="AL143" s="84">
        <v>30</v>
      </c>
      <c r="AM143" s="88">
        <v>19655</v>
      </c>
      <c r="AN143" s="279">
        <v>5</v>
      </c>
      <c r="AO143" s="286" t="s">
        <v>3811</v>
      </c>
      <c r="AP143" s="281" t="s">
        <v>926</v>
      </c>
      <c r="AQ143" s="83" t="s">
        <v>927</v>
      </c>
      <c r="AR143" s="84">
        <v>30</v>
      </c>
      <c r="AS143" s="88">
        <v>19655</v>
      </c>
      <c r="AT143" s="279">
        <v>5</v>
      </c>
      <c r="AU143" s="280" t="s">
        <v>3811</v>
      </c>
      <c r="AV143" s="86" t="s">
        <v>926</v>
      </c>
      <c r="AW143" s="285" t="s">
        <v>927</v>
      </c>
      <c r="AX143" s="285">
        <v>30</v>
      </c>
      <c r="AY143" s="87">
        <v>19278</v>
      </c>
      <c r="AZ143" s="86">
        <v>5</v>
      </c>
      <c r="BA143" s="57" t="s">
        <v>3811</v>
      </c>
      <c r="BB143" s="301" t="s">
        <v>926</v>
      </c>
      <c r="BC143" s="83" t="s">
        <v>927</v>
      </c>
      <c r="BD143" s="84">
        <v>30</v>
      </c>
      <c r="BE143" s="282">
        <v>19278</v>
      </c>
      <c r="BF143" s="279">
        <v>5</v>
      </c>
      <c r="BG143" s="303" t="s">
        <v>3811</v>
      </c>
      <c r="BH143" s="86" t="s">
        <v>3829</v>
      </c>
      <c r="BI143" s="285" t="s">
        <v>3829</v>
      </c>
      <c r="BJ143" s="285" t="s">
        <v>3829</v>
      </c>
      <c r="BK143" s="86" t="s">
        <v>3829</v>
      </c>
      <c r="BL143" s="432">
        <v>5</v>
      </c>
      <c r="BM143" s="432" t="s">
        <v>3811</v>
      </c>
      <c r="BN143" s="432" t="str">
        <f>INDEX(ID!$D:$D,MATCH('Org2567'!D143,ID!$A:$A,0))</f>
        <v>ศรีนคร</v>
      </c>
    </row>
    <row r="144" spans="1:66" x14ac:dyDescent="0.25">
      <c r="A144" s="272">
        <v>141</v>
      </c>
      <c r="B144" s="272">
        <v>2</v>
      </c>
      <c r="C144" s="82" t="s">
        <v>1293</v>
      </c>
      <c r="D144" s="272" t="s">
        <v>160</v>
      </c>
      <c r="E144" s="82" t="str">
        <f t="shared" si="2"/>
        <v>รพ.ทุ่งเสลี่ยม</v>
      </c>
      <c r="F144" s="90" t="s">
        <v>926</v>
      </c>
      <c r="G144" s="90" t="s">
        <v>927</v>
      </c>
      <c r="H144" s="90">
        <v>38</v>
      </c>
      <c r="I144" s="273">
        <v>34462</v>
      </c>
      <c r="J144" s="90">
        <v>6</v>
      </c>
      <c r="K144" s="93" t="s">
        <v>3783</v>
      </c>
      <c r="L144" s="83" t="s">
        <v>926</v>
      </c>
      <c r="M144" s="83" t="s">
        <v>927</v>
      </c>
      <c r="N144" s="84">
        <v>38</v>
      </c>
      <c r="O144" s="85">
        <v>34176</v>
      </c>
      <c r="P144" s="274">
        <v>6</v>
      </c>
      <c r="Q144" s="275" t="s">
        <v>3809</v>
      </c>
      <c r="R144" s="276" t="s">
        <v>926</v>
      </c>
      <c r="S144" s="277" t="s">
        <v>927</v>
      </c>
      <c r="T144" s="278">
        <v>38</v>
      </c>
      <c r="U144" s="88">
        <v>34176</v>
      </c>
      <c r="V144" s="54">
        <v>6</v>
      </c>
      <c r="W144" s="54" t="s">
        <v>3809</v>
      </c>
      <c r="X144" s="276" t="s">
        <v>926</v>
      </c>
      <c r="Y144" s="83" t="s">
        <v>927</v>
      </c>
      <c r="Z144" s="84">
        <v>38</v>
      </c>
      <c r="AA144" s="88">
        <v>34342</v>
      </c>
      <c r="AB144" s="279">
        <v>6</v>
      </c>
      <c r="AC144" s="280" t="s">
        <v>3809</v>
      </c>
      <c r="AD144" s="281" t="s">
        <v>926</v>
      </c>
      <c r="AE144" s="83" t="s">
        <v>927</v>
      </c>
      <c r="AF144" s="84">
        <v>38</v>
      </c>
      <c r="AG144" s="88">
        <v>34342</v>
      </c>
      <c r="AH144" s="279">
        <v>6</v>
      </c>
      <c r="AI144" s="286" t="s">
        <v>3809</v>
      </c>
      <c r="AJ144" s="281" t="s">
        <v>926</v>
      </c>
      <c r="AK144" s="83" t="s">
        <v>927</v>
      </c>
      <c r="AL144" s="84">
        <v>38</v>
      </c>
      <c r="AM144" s="88">
        <v>34342</v>
      </c>
      <c r="AN144" s="279">
        <v>6</v>
      </c>
      <c r="AO144" s="286" t="s">
        <v>3809</v>
      </c>
      <c r="AP144" s="281" t="s">
        <v>926</v>
      </c>
      <c r="AQ144" s="83" t="s">
        <v>927</v>
      </c>
      <c r="AR144" s="84">
        <v>38</v>
      </c>
      <c r="AS144" s="88">
        <v>34342</v>
      </c>
      <c r="AT144" s="279">
        <v>6</v>
      </c>
      <c r="AU144" s="280" t="s">
        <v>3809</v>
      </c>
      <c r="AV144" s="86" t="s">
        <v>926</v>
      </c>
      <c r="AW144" s="285" t="s">
        <v>927</v>
      </c>
      <c r="AX144" s="285">
        <v>38</v>
      </c>
      <c r="AY144" s="87">
        <v>33850</v>
      </c>
      <c r="AZ144" s="86">
        <v>6</v>
      </c>
      <c r="BA144" s="57" t="s">
        <v>3809</v>
      </c>
      <c r="BB144" s="301" t="s">
        <v>926</v>
      </c>
      <c r="BC144" s="83" t="s">
        <v>927</v>
      </c>
      <c r="BD144" s="84">
        <v>40</v>
      </c>
      <c r="BE144" s="282">
        <v>33850</v>
      </c>
      <c r="BF144" s="279">
        <v>6</v>
      </c>
      <c r="BG144" s="303" t="s">
        <v>3809</v>
      </c>
      <c r="BH144" s="86" t="s">
        <v>3829</v>
      </c>
      <c r="BI144" s="285" t="s">
        <v>3829</v>
      </c>
      <c r="BJ144" s="285" t="s">
        <v>3830</v>
      </c>
      <c r="BK144" s="86" t="s">
        <v>3829</v>
      </c>
      <c r="BL144" s="432">
        <v>6</v>
      </c>
      <c r="BM144" s="432" t="s">
        <v>3809</v>
      </c>
      <c r="BN144" s="432" t="str">
        <f>INDEX(ID!$D:$D,MATCH('Org2567'!D144,ID!$A:$A,0))</f>
        <v>ทุ่งเสลี่ยม</v>
      </c>
    </row>
    <row r="145" spans="1:66" x14ac:dyDescent="0.25">
      <c r="A145" s="272">
        <v>142</v>
      </c>
      <c r="B145" s="272">
        <v>2</v>
      </c>
      <c r="C145" s="82" t="s">
        <v>1236</v>
      </c>
      <c r="D145" s="272" t="s">
        <v>161</v>
      </c>
      <c r="E145" s="82" t="str">
        <f t="shared" si="2"/>
        <v>รพ.อุตรดิตถ์</v>
      </c>
      <c r="F145" s="90" t="s">
        <v>916</v>
      </c>
      <c r="G145" s="90" t="s">
        <v>3</v>
      </c>
      <c r="H145" s="90">
        <v>655</v>
      </c>
      <c r="I145" s="273">
        <v>98529</v>
      </c>
      <c r="J145" s="90">
        <v>18</v>
      </c>
      <c r="K145" s="93" t="s">
        <v>3747</v>
      </c>
      <c r="L145" s="83" t="s">
        <v>916</v>
      </c>
      <c r="M145" s="83" t="s">
        <v>3</v>
      </c>
      <c r="N145" s="84">
        <v>655</v>
      </c>
      <c r="O145" s="85">
        <v>100098</v>
      </c>
      <c r="P145" s="274">
        <v>18</v>
      </c>
      <c r="Q145" s="275" t="s">
        <v>3822</v>
      </c>
      <c r="R145" s="276" t="s">
        <v>916</v>
      </c>
      <c r="S145" s="277" t="s">
        <v>3</v>
      </c>
      <c r="T145" s="278">
        <v>655</v>
      </c>
      <c r="U145" s="88">
        <v>100098</v>
      </c>
      <c r="V145" s="54">
        <v>18</v>
      </c>
      <c r="W145" s="54" t="s">
        <v>3822</v>
      </c>
      <c r="X145" s="276" t="s">
        <v>916</v>
      </c>
      <c r="Y145" s="83" t="s">
        <v>3</v>
      </c>
      <c r="Z145" s="84">
        <v>655</v>
      </c>
      <c r="AA145" s="88">
        <v>99793</v>
      </c>
      <c r="AB145" s="279">
        <v>18</v>
      </c>
      <c r="AC145" s="280" t="s">
        <v>3822</v>
      </c>
      <c r="AD145" s="281" t="s">
        <v>916</v>
      </c>
      <c r="AE145" s="83" t="s">
        <v>3</v>
      </c>
      <c r="AF145" s="84">
        <v>655</v>
      </c>
      <c r="AG145" s="88">
        <v>99793</v>
      </c>
      <c r="AH145" s="279">
        <v>18</v>
      </c>
      <c r="AI145" s="286" t="s">
        <v>3822</v>
      </c>
      <c r="AJ145" s="281" t="s">
        <v>916</v>
      </c>
      <c r="AK145" s="83" t="s">
        <v>3</v>
      </c>
      <c r="AL145" s="84">
        <v>655</v>
      </c>
      <c r="AM145" s="88">
        <v>99793</v>
      </c>
      <c r="AN145" s="279">
        <v>18</v>
      </c>
      <c r="AO145" s="286" t="s">
        <v>3822</v>
      </c>
      <c r="AP145" s="281" t="s">
        <v>916</v>
      </c>
      <c r="AQ145" s="83" t="s">
        <v>3</v>
      </c>
      <c r="AR145" s="84">
        <v>655</v>
      </c>
      <c r="AS145" s="88">
        <v>99793</v>
      </c>
      <c r="AT145" s="279">
        <v>18</v>
      </c>
      <c r="AU145" s="280" t="s">
        <v>3822</v>
      </c>
      <c r="AV145" s="86" t="s">
        <v>916</v>
      </c>
      <c r="AW145" s="285" t="s">
        <v>3</v>
      </c>
      <c r="AX145" s="285">
        <v>655</v>
      </c>
      <c r="AY145" s="87">
        <v>98950</v>
      </c>
      <c r="AZ145" s="86">
        <v>18</v>
      </c>
      <c r="BA145" s="57" t="s">
        <v>3822</v>
      </c>
      <c r="BB145" s="301" t="s">
        <v>916</v>
      </c>
      <c r="BC145" s="83" t="s">
        <v>3</v>
      </c>
      <c r="BD145" s="84">
        <v>655</v>
      </c>
      <c r="BE145" s="282">
        <v>98950</v>
      </c>
      <c r="BF145" s="279">
        <v>18</v>
      </c>
      <c r="BG145" s="303" t="s">
        <v>3822</v>
      </c>
      <c r="BH145" s="86" t="s">
        <v>3829</v>
      </c>
      <c r="BI145" s="285" t="s">
        <v>3829</v>
      </c>
      <c r="BJ145" s="285" t="s">
        <v>3829</v>
      </c>
      <c r="BK145" s="86" t="s">
        <v>3829</v>
      </c>
      <c r="BL145" s="432">
        <v>18</v>
      </c>
      <c r="BM145" s="432" t="s">
        <v>3822</v>
      </c>
      <c r="BN145" s="432" t="str">
        <f>INDEX(ID!$D:$D,MATCH('Org2567'!D145,ID!$A:$A,0))</f>
        <v>อุตรดิตถ์</v>
      </c>
    </row>
    <row r="146" spans="1:66" x14ac:dyDescent="0.25">
      <c r="A146" s="272">
        <v>143</v>
      </c>
      <c r="B146" s="272">
        <v>2</v>
      </c>
      <c r="C146" s="82" t="s">
        <v>1236</v>
      </c>
      <c r="D146" s="272" t="s">
        <v>162</v>
      </c>
      <c r="E146" s="82" t="str">
        <f t="shared" si="2"/>
        <v>รพ.ตรอน</v>
      </c>
      <c r="F146" s="90" t="s">
        <v>926</v>
      </c>
      <c r="G146" s="90" t="s">
        <v>927</v>
      </c>
      <c r="H146" s="90">
        <v>34</v>
      </c>
      <c r="I146" s="273">
        <v>24459</v>
      </c>
      <c r="J146" s="90">
        <v>5</v>
      </c>
      <c r="K146" s="93" t="s">
        <v>3703</v>
      </c>
      <c r="L146" s="83" t="s">
        <v>926</v>
      </c>
      <c r="M146" s="83" t="s">
        <v>927</v>
      </c>
      <c r="N146" s="84">
        <v>34</v>
      </c>
      <c r="O146" s="85">
        <v>24379</v>
      </c>
      <c r="P146" s="274">
        <v>5</v>
      </c>
      <c r="Q146" s="275" t="s">
        <v>3811</v>
      </c>
      <c r="R146" s="276" t="s">
        <v>926</v>
      </c>
      <c r="S146" s="277" t="s">
        <v>927</v>
      </c>
      <c r="T146" s="278">
        <v>35</v>
      </c>
      <c r="U146" s="88">
        <v>24379</v>
      </c>
      <c r="V146" s="54">
        <v>5</v>
      </c>
      <c r="W146" s="54" t="s">
        <v>3811</v>
      </c>
      <c r="X146" s="276" t="s">
        <v>926</v>
      </c>
      <c r="Y146" s="83" t="s">
        <v>927</v>
      </c>
      <c r="Z146" s="84">
        <v>35</v>
      </c>
      <c r="AA146" s="88">
        <v>24365</v>
      </c>
      <c r="AB146" s="279">
        <v>5</v>
      </c>
      <c r="AC146" s="280" t="s">
        <v>3811</v>
      </c>
      <c r="AD146" s="281" t="s">
        <v>926</v>
      </c>
      <c r="AE146" s="83" t="s">
        <v>927</v>
      </c>
      <c r="AF146" s="84">
        <v>35</v>
      </c>
      <c r="AG146" s="88">
        <v>24365</v>
      </c>
      <c r="AH146" s="279">
        <v>5</v>
      </c>
      <c r="AI146" s="286" t="s">
        <v>3811</v>
      </c>
      <c r="AJ146" s="281" t="s">
        <v>926</v>
      </c>
      <c r="AK146" s="83" t="s">
        <v>927</v>
      </c>
      <c r="AL146" s="84">
        <v>35</v>
      </c>
      <c r="AM146" s="88">
        <v>24365</v>
      </c>
      <c r="AN146" s="279">
        <v>5</v>
      </c>
      <c r="AO146" s="286" t="s">
        <v>3811</v>
      </c>
      <c r="AP146" s="281" t="s">
        <v>926</v>
      </c>
      <c r="AQ146" s="83" t="s">
        <v>927</v>
      </c>
      <c r="AR146" s="84">
        <v>35</v>
      </c>
      <c r="AS146" s="88">
        <v>24365</v>
      </c>
      <c r="AT146" s="279">
        <v>5</v>
      </c>
      <c r="AU146" s="280" t="s">
        <v>3811</v>
      </c>
      <c r="AV146" s="86" t="s">
        <v>926</v>
      </c>
      <c r="AW146" s="285" t="s">
        <v>927</v>
      </c>
      <c r="AX146" s="285">
        <v>35</v>
      </c>
      <c r="AY146" s="87">
        <v>23898</v>
      </c>
      <c r="AZ146" s="86">
        <v>5</v>
      </c>
      <c r="BA146" s="57" t="s">
        <v>3811</v>
      </c>
      <c r="BB146" s="301" t="s">
        <v>926</v>
      </c>
      <c r="BC146" s="83" t="s">
        <v>927</v>
      </c>
      <c r="BD146" s="84">
        <v>35</v>
      </c>
      <c r="BE146" s="282">
        <v>23898</v>
      </c>
      <c r="BF146" s="279">
        <v>5</v>
      </c>
      <c r="BG146" s="303" t="s">
        <v>3811</v>
      </c>
      <c r="BH146" s="86" t="s">
        <v>3829</v>
      </c>
      <c r="BI146" s="285" t="s">
        <v>3829</v>
      </c>
      <c r="BJ146" s="285" t="s">
        <v>3829</v>
      </c>
      <c r="BK146" s="86" t="s">
        <v>3829</v>
      </c>
      <c r="BL146" s="432">
        <v>5</v>
      </c>
      <c r="BM146" s="432" t="s">
        <v>3811</v>
      </c>
      <c r="BN146" s="432" t="str">
        <f>INDEX(ID!$D:$D,MATCH('Org2567'!D146,ID!$A:$A,0))</f>
        <v>ตรอน</v>
      </c>
    </row>
    <row r="147" spans="1:66" x14ac:dyDescent="0.25">
      <c r="A147" s="272">
        <v>144</v>
      </c>
      <c r="B147" s="272">
        <v>2</v>
      </c>
      <c r="C147" s="82" t="s">
        <v>1236</v>
      </c>
      <c r="D147" s="272" t="s">
        <v>163</v>
      </c>
      <c r="E147" s="82" t="str">
        <f t="shared" si="2"/>
        <v>รพ.ท่าปลา</v>
      </c>
      <c r="F147" s="90" t="s">
        <v>926</v>
      </c>
      <c r="G147" s="90" t="s">
        <v>927</v>
      </c>
      <c r="H147" s="90">
        <v>30</v>
      </c>
      <c r="I147" s="273">
        <v>29891</v>
      </c>
      <c r="J147" s="90">
        <v>5</v>
      </c>
      <c r="K147" s="93" t="s">
        <v>3703</v>
      </c>
      <c r="L147" s="83" t="s">
        <v>926</v>
      </c>
      <c r="M147" s="83" t="s">
        <v>927</v>
      </c>
      <c r="N147" s="84">
        <v>30</v>
      </c>
      <c r="O147" s="85">
        <v>29824</v>
      </c>
      <c r="P147" s="274">
        <v>5</v>
      </c>
      <c r="Q147" s="275" t="s">
        <v>3811</v>
      </c>
      <c r="R147" s="276" t="s">
        <v>926</v>
      </c>
      <c r="S147" s="277" t="s">
        <v>927</v>
      </c>
      <c r="T147" s="278">
        <v>37</v>
      </c>
      <c r="U147" s="88">
        <v>29824</v>
      </c>
      <c r="V147" s="54">
        <v>5</v>
      </c>
      <c r="W147" s="54" t="s">
        <v>3811</v>
      </c>
      <c r="X147" s="276" t="s">
        <v>926</v>
      </c>
      <c r="Y147" s="83" t="s">
        <v>927</v>
      </c>
      <c r="Z147" s="84">
        <v>37</v>
      </c>
      <c r="AA147" s="88">
        <v>29751</v>
      </c>
      <c r="AB147" s="279">
        <v>5</v>
      </c>
      <c r="AC147" s="280" t="s">
        <v>3811</v>
      </c>
      <c r="AD147" s="281" t="s">
        <v>926</v>
      </c>
      <c r="AE147" s="83" t="s">
        <v>927</v>
      </c>
      <c r="AF147" s="84">
        <v>37</v>
      </c>
      <c r="AG147" s="88">
        <v>29751</v>
      </c>
      <c r="AH147" s="279">
        <v>5</v>
      </c>
      <c r="AI147" s="286" t="s">
        <v>3811</v>
      </c>
      <c r="AJ147" s="281" t="s">
        <v>926</v>
      </c>
      <c r="AK147" s="83" t="s">
        <v>927</v>
      </c>
      <c r="AL147" s="84">
        <v>37</v>
      </c>
      <c r="AM147" s="88">
        <v>29751</v>
      </c>
      <c r="AN147" s="279">
        <v>5</v>
      </c>
      <c r="AO147" s="286" t="s">
        <v>3811</v>
      </c>
      <c r="AP147" s="281" t="s">
        <v>926</v>
      </c>
      <c r="AQ147" s="83" t="s">
        <v>927</v>
      </c>
      <c r="AR147" s="84">
        <v>37</v>
      </c>
      <c r="AS147" s="88">
        <v>29751</v>
      </c>
      <c r="AT147" s="279">
        <v>5</v>
      </c>
      <c r="AU147" s="280" t="s">
        <v>3811</v>
      </c>
      <c r="AV147" s="86" t="s">
        <v>926</v>
      </c>
      <c r="AW147" s="285" t="s">
        <v>927</v>
      </c>
      <c r="AX147" s="285">
        <v>37</v>
      </c>
      <c r="AY147" s="87">
        <v>29388</v>
      </c>
      <c r="AZ147" s="86">
        <v>5</v>
      </c>
      <c r="BA147" s="57" t="s">
        <v>3811</v>
      </c>
      <c r="BB147" s="301" t="s">
        <v>926</v>
      </c>
      <c r="BC147" s="83" t="s">
        <v>927</v>
      </c>
      <c r="BD147" s="84">
        <v>30</v>
      </c>
      <c r="BE147" s="282">
        <v>29388</v>
      </c>
      <c r="BF147" s="279">
        <v>5</v>
      </c>
      <c r="BG147" s="303" t="s">
        <v>3811</v>
      </c>
      <c r="BH147" s="86" t="s">
        <v>3829</v>
      </c>
      <c r="BI147" s="285" t="s">
        <v>3829</v>
      </c>
      <c r="BJ147" s="285" t="s">
        <v>3830</v>
      </c>
      <c r="BK147" s="86" t="s">
        <v>3829</v>
      </c>
      <c r="BL147" s="432">
        <v>5</v>
      </c>
      <c r="BM147" s="432" t="s">
        <v>3811</v>
      </c>
      <c r="BN147" s="432" t="str">
        <f>INDEX(ID!$D:$D,MATCH('Org2567'!D147,ID!$A:$A,0))</f>
        <v>ท่าปลา</v>
      </c>
    </row>
    <row r="148" spans="1:66" x14ac:dyDescent="0.25">
      <c r="A148" s="272">
        <v>145</v>
      </c>
      <c r="B148" s="272">
        <v>2</v>
      </c>
      <c r="C148" s="82" t="s">
        <v>1236</v>
      </c>
      <c r="D148" s="272" t="s">
        <v>164</v>
      </c>
      <c r="E148" s="82" t="str">
        <f t="shared" si="2"/>
        <v>รพ.น้ำปาด</v>
      </c>
      <c r="F148" s="90" t="s">
        <v>926</v>
      </c>
      <c r="G148" s="90" t="s">
        <v>931</v>
      </c>
      <c r="H148" s="90">
        <v>36</v>
      </c>
      <c r="I148" s="273">
        <v>25929</v>
      </c>
      <c r="J148" s="90">
        <v>9</v>
      </c>
      <c r="K148" s="93" t="s">
        <v>3708</v>
      </c>
      <c r="L148" s="83" t="s">
        <v>926</v>
      </c>
      <c r="M148" s="83" t="s">
        <v>931</v>
      </c>
      <c r="N148" s="84">
        <v>36</v>
      </c>
      <c r="O148" s="85">
        <v>25818</v>
      </c>
      <c r="P148" s="274">
        <v>9</v>
      </c>
      <c r="Q148" s="275" t="s">
        <v>3814</v>
      </c>
      <c r="R148" s="276" t="s">
        <v>926</v>
      </c>
      <c r="S148" s="277" t="s">
        <v>931</v>
      </c>
      <c r="T148" s="278">
        <v>39</v>
      </c>
      <c r="U148" s="88">
        <v>25818</v>
      </c>
      <c r="V148" s="54">
        <v>9</v>
      </c>
      <c r="W148" s="54" t="s">
        <v>3814</v>
      </c>
      <c r="X148" s="276" t="s">
        <v>926</v>
      </c>
      <c r="Y148" s="83" t="s">
        <v>931</v>
      </c>
      <c r="Z148" s="84">
        <v>39</v>
      </c>
      <c r="AA148" s="88">
        <v>25707</v>
      </c>
      <c r="AB148" s="279">
        <v>9</v>
      </c>
      <c r="AC148" s="280" t="s">
        <v>3814</v>
      </c>
      <c r="AD148" s="281" t="s">
        <v>926</v>
      </c>
      <c r="AE148" s="83" t="s">
        <v>931</v>
      </c>
      <c r="AF148" s="84">
        <v>39</v>
      </c>
      <c r="AG148" s="88">
        <v>25707</v>
      </c>
      <c r="AH148" s="279">
        <v>9</v>
      </c>
      <c r="AI148" s="286" t="s">
        <v>3814</v>
      </c>
      <c r="AJ148" s="281" t="s">
        <v>926</v>
      </c>
      <c r="AK148" s="83" t="s">
        <v>931</v>
      </c>
      <c r="AL148" s="84">
        <v>39</v>
      </c>
      <c r="AM148" s="88">
        <v>25707</v>
      </c>
      <c r="AN148" s="279">
        <v>9</v>
      </c>
      <c r="AO148" s="286" t="s">
        <v>3814</v>
      </c>
      <c r="AP148" s="281" t="s">
        <v>926</v>
      </c>
      <c r="AQ148" s="83" t="s">
        <v>931</v>
      </c>
      <c r="AR148" s="84">
        <v>39</v>
      </c>
      <c r="AS148" s="88">
        <v>25707</v>
      </c>
      <c r="AT148" s="279">
        <v>9</v>
      </c>
      <c r="AU148" s="280" t="s">
        <v>3814</v>
      </c>
      <c r="AV148" s="86" t="s">
        <v>926</v>
      </c>
      <c r="AW148" s="285" t="s">
        <v>931</v>
      </c>
      <c r="AX148" s="285">
        <v>39</v>
      </c>
      <c r="AY148" s="87">
        <v>25289</v>
      </c>
      <c r="AZ148" s="86">
        <v>9</v>
      </c>
      <c r="BA148" s="57" t="s">
        <v>3814</v>
      </c>
      <c r="BB148" s="301" t="s">
        <v>926</v>
      </c>
      <c r="BC148" s="83" t="s">
        <v>931</v>
      </c>
      <c r="BD148" s="84">
        <v>30</v>
      </c>
      <c r="BE148" s="282">
        <v>25289</v>
      </c>
      <c r="BF148" s="279">
        <v>9</v>
      </c>
      <c r="BG148" s="303" t="s">
        <v>3814</v>
      </c>
      <c r="BH148" s="86" t="s">
        <v>3829</v>
      </c>
      <c r="BI148" s="285" t="s">
        <v>3829</v>
      </c>
      <c r="BJ148" s="285" t="s">
        <v>3830</v>
      </c>
      <c r="BK148" s="86" t="s">
        <v>3829</v>
      </c>
      <c r="BL148" s="432">
        <v>9</v>
      </c>
      <c r="BM148" s="432" t="s">
        <v>3814</v>
      </c>
      <c r="BN148" s="432" t="str">
        <f>INDEX(ID!$D:$D,MATCH('Org2567'!D148,ID!$A:$A,0))</f>
        <v>น้ำปาด</v>
      </c>
    </row>
    <row r="149" spans="1:66" x14ac:dyDescent="0.25">
      <c r="A149" s="272">
        <v>146</v>
      </c>
      <c r="B149" s="272">
        <v>2</v>
      </c>
      <c r="C149" s="82" t="s">
        <v>1236</v>
      </c>
      <c r="D149" s="272" t="s">
        <v>165</v>
      </c>
      <c r="E149" s="82" t="str">
        <f t="shared" si="2"/>
        <v>รพ.ฟากท่า</v>
      </c>
      <c r="F149" s="90" t="s">
        <v>926</v>
      </c>
      <c r="G149" s="90" t="s">
        <v>927</v>
      </c>
      <c r="H149" s="90">
        <v>30</v>
      </c>
      <c r="I149" s="273">
        <v>9652</v>
      </c>
      <c r="J149" s="90">
        <v>5</v>
      </c>
      <c r="K149" s="93" t="s">
        <v>3703</v>
      </c>
      <c r="L149" s="83" t="s">
        <v>926</v>
      </c>
      <c r="M149" s="83" t="s">
        <v>927</v>
      </c>
      <c r="N149" s="84">
        <v>30</v>
      </c>
      <c r="O149" s="85">
        <v>9565</v>
      </c>
      <c r="P149" s="274">
        <v>5</v>
      </c>
      <c r="Q149" s="275" t="s">
        <v>3811</v>
      </c>
      <c r="R149" s="276" t="s">
        <v>926</v>
      </c>
      <c r="S149" s="277" t="s">
        <v>927</v>
      </c>
      <c r="T149" s="278">
        <v>30</v>
      </c>
      <c r="U149" s="88">
        <v>9565</v>
      </c>
      <c r="V149" s="54">
        <v>5</v>
      </c>
      <c r="W149" s="54" t="s">
        <v>3811</v>
      </c>
      <c r="X149" s="276" t="s">
        <v>926</v>
      </c>
      <c r="Y149" s="83" t="s">
        <v>927</v>
      </c>
      <c r="Z149" s="84">
        <v>30</v>
      </c>
      <c r="AA149" s="88">
        <v>9460</v>
      </c>
      <c r="AB149" s="279">
        <v>5</v>
      </c>
      <c r="AC149" s="280" t="s">
        <v>3811</v>
      </c>
      <c r="AD149" s="281" t="s">
        <v>926</v>
      </c>
      <c r="AE149" s="83" t="s">
        <v>927</v>
      </c>
      <c r="AF149" s="84">
        <v>35</v>
      </c>
      <c r="AG149" s="88">
        <v>9460</v>
      </c>
      <c r="AH149" s="279">
        <v>5</v>
      </c>
      <c r="AI149" s="286" t="s">
        <v>3811</v>
      </c>
      <c r="AJ149" s="281" t="s">
        <v>926</v>
      </c>
      <c r="AK149" s="83" t="s">
        <v>927</v>
      </c>
      <c r="AL149" s="84">
        <v>35</v>
      </c>
      <c r="AM149" s="88">
        <v>9460</v>
      </c>
      <c r="AN149" s="279">
        <v>5</v>
      </c>
      <c r="AO149" s="286" t="s">
        <v>3811</v>
      </c>
      <c r="AP149" s="281" t="s">
        <v>926</v>
      </c>
      <c r="AQ149" s="83" t="s">
        <v>927</v>
      </c>
      <c r="AR149" s="84">
        <v>35</v>
      </c>
      <c r="AS149" s="88">
        <v>9460</v>
      </c>
      <c r="AT149" s="279">
        <v>5</v>
      </c>
      <c r="AU149" s="280" t="s">
        <v>3811</v>
      </c>
      <c r="AV149" s="86" t="s">
        <v>926</v>
      </c>
      <c r="AW149" s="285" t="s">
        <v>927</v>
      </c>
      <c r="AX149" s="285">
        <v>35</v>
      </c>
      <c r="AY149" s="87">
        <v>9155</v>
      </c>
      <c r="AZ149" s="86">
        <v>5</v>
      </c>
      <c r="BA149" s="57" t="s">
        <v>3811</v>
      </c>
      <c r="BB149" s="301" t="s">
        <v>926</v>
      </c>
      <c r="BC149" s="83" t="s">
        <v>927</v>
      </c>
      <c r="BD149" s="84">
        <v>30</v>
      </c>
      <c r="BE149" s="282">
        <v>9155</v>
      </c>
      <c r="BF149" s="279">
        <v>5</v>
      </c>
      <c r="BG149" s="303" t="s">
        <v>3811</v>
      </c>
      <c r="BH149" s="86" t="s">
        <v>3829</v>
      </c>
      <c r="BI149" s="285" t="s">
        <v>3829</v>
      </c>
      <c r="BJ149" s="285" t="s">
        <v>3830</v>
      </c>
      <c r="BK149" s="86" t="s">
        <v>3829</v>
      </c>
      <c r="BL149" s="432">
        <v>5</v>
      </c>
      <c r="BM149" s="432" t="s">
        <v>3811</v>
      </c>
      <c r="BN149" s="432" t="str">
        <f>INDEX(ID!$D:$D,MATCH('Org2567'!D149,ID!$A:$A,0))</f>
        <v>ฟากท่า</v>
      </c>
    </row>
    <row r="150" spans="1:66" x14ac:dyDescent="0.25">
      <c r="A150" s="272">
        <v>147</v>
      </c>
      <c r="B150" s="272">
        <v>2</v>
      </c>
      <c r="C150" s="82" t="s">
        <v>1236</v>
      </c>
      <c r="D150" s="272" t="s">
        <v>166</v>
      </c>
      <c r="E150" s="82" t="str">
        <f t="shared" si="2"/>
        <v>รพ.บ้านโคก</v>
      </c>
      <c r="F150" s="90" t="s">
        <v>926</v>
      </c>
      <c r="G150" s="90" t="s">
        <v>927</v>
      </c>
      <c r="H150" s="90">
        <v>30</v>
      </c>
      <c r="I150" s="273">
        <v>10149</v>
      </c>
      <c r="J150" s="90">
        <v>5</v>
      </c>
      <c r="K150" s="93" t="s">
        <v>3703</v>
      </c>
      <c r="L150" s="83" t="s">
        <v>926</v>
      </c>
      <c r="M150" s="83" t="s">
        <v>927</v>
      </c>
      <c r="N150" s="84">
        <v>30</v>
      </c>
      <c r="O150" s="85">
        <v>10100</v>
      </c>
      <c r="P150" s="274">
        <v>5</v>
      </c>
      <c r="Q150" s="275" t="s">
        <v>3811</v>
      </c>
      <c r="R150" s="276" t="s">
        <v>926</v>
      </c>
      <c r="S150" s="277" t="s">
        <v>927</v>
      </c>
      <c r="T150" s="278">
        <v>30</v>
      </c>
      <c r="U150" s="88">
        <v>10100</v>
      </c>
      <c r="V150" s="54">
        <v>5</v>
      </c>
      <c r="W150" s="54" t="s">
        <v>3811</v>
      </c>
      <c r="X150" s="276" t="s">
        <v>926</v>
      </c>
      <c r="Y150" s="83" t="s">
        <v>927</v>
      </c>
      <c r="Z150" s="84">
        <v>30</v>
      </c>
      <c r="AA150" s="88">
        <v>10192</v>
      </c>
      <c r="AB150" s="279">
        <v>5</v>
      </c>
      <c r="AC150" s="280" t="s">
        <v>3811</v>
      </c>
      <c r="AD150" s="281" t="s">
        <v>926</v>
      </c>
      <c r="AE150" s="83" t="s">
        <v>927</v>
      </c>
      <c r="AF150" s="84">
        <v>30</v>
      </c>
      <c r="AG150" s="88">
        <v>10192</v>
      </c>
      <c r="AH150" s="279">
        <v>5</v>
      </c>
      <c r="AI150" s="286" t="s">
        <v>3811</v>
      </c>
      <c r="AJ150" s="281" t="s">
        <v>926</v>
      </c>
      <c r="AK150" s="83" t="s">
        <v>927</v>
      </c>
      <c r="AL150" s="84">
        <v>30</v>
      </c>
      <c r="AM150" s="88">
        <v>10192</v>
      </c>
      <c r="AN150" s="279">
        <v>5</v>
      </c>
      <c r="AO150" s="286" t="s">
        <v>3811</v>
      </c>
      <c r="AP150" s="281" t="s">
        <v>926</v>
      </c>
      <c r="AQ150" s="83" t="s">
        <v>927</v>
      </c>
      <c r="AR150" s="84">
        <v>30</v>
      </c>
      <c r="AS150" s="88">
        <v>10192</v>
      </c>
      <c r="AT150" s="279">
        <v>5</v>
      </c>
      <c r="AU150" s="280" t="s">
        <v>3811</v>
      </c>
      <c r="AV150" s="86" t="s">
        <v>926</v>
      </c>
      <c r="AW150" s="285" t="s">
        <v>927</v>
      </c>
      <c r="AX150" s="285">
        <v>30</v>
      </c>
      <c r="AY150" s="87">
        <v>10125</v>
      </c>
      <c r="AZ150" s="86">
        <v>5</v>
      </c>
      <c r="BA150" s="57" t="s">
        <v>3811</v>
      </c>
      <c r="BB150" s="301" t="s">
        <v>926</v>
      </c>
      <c r="BC150" s="83" t="s">
        <v>927</v>
      </c>
      <c r="BD150" s="84">
        <v>31</v>
      </c>
      <c r="BE150" s="282">
        <v>10125</v>
      </c>
      <c r="BF150" s="279">
        <v>5</v>
      </c>
      <c r="BG150" s="303" t="s">
        <v>3811</v>
      </c>
      <c r="BH150" s="86" t="s">
        <v>3829</v>
      </c>
      <c r="BI150" s="285" t="s">
        <v>3829</v>
      </c>
      <c r="BJ150" s="285" t="s">
        <v>3830</v>
      </c>
      <c r="BK150" s="86" t="s">
        <v>3829</v>
      </c>
      <c r="BL150" s="432">
        <v>5</v>
      </c>
      <c r="BM150" s="432" t="s">
        <v>3811</v>
      </c>
      <c r="BN150" s="432" t="str">
        <f>INDEX(ID!$D:$D,MATCH('Org2567'!D150,ID!$A:$A,0))</f>
        <v>บ้านโคก</v>
      </c>
    </row>
    <row r="151" spans="1:66" x14ac:dyDescent="0.25">
      <c r="A151" s="272">
        <v>148</v>
      </c>
      <c r="B151" s="272">
        <v>2</v>
      </c>
      <c r="C151" s="82" t="s">
        <v>1236</v>
      </c>
      <c r="D151" s="272" t="s">
        <v>167</v>
      </c>
      <c r="E151" s="82" t="str">
        <f t="shared" si="2"/>
        <v>รพ.พิชัย</v>
      </c>
      <c r="F151" s="90" t="s">
        <v>926</v>
      </c>
      <c r="G151" s="90" t="s">
        <v>927</v>
      </c>
      <c r="H151" s="90">
        <v>60</v>
      </c>
      <c r="I151" s="273">
        <v>53235</v>
      </c>
      <c r="J151" s="90">
        <v>6</v>
      </c>
      <c r="K151" s="93" t="s">
        <v>3783</v>
      </c>
      <c r="L151" s="83" t="s">
        <v>926</v>
      </c>
      <c r="M151" s="83" t="s">
        <v>927</v>
      </c>
      <c r="N151" s="84">
        <v>60</v>
      </c>
      <c r="O151" s="85">
        <v>53213</v>
      </c>
      <c r="P151" s="274">
        <v>6</v>
      </c>
      <c r="Q151" s="275" t="s">
        <v>3809</v>
      </c>
      <c r="R151" s="276" t="s">
        <v>926</v>
      </c>
      <c r="S151" s="277" t="s">
        <v>927</v>
      </c>
      <c r="T151" s="278">
        <v>60</v>
      </c>
      <c r="U151" s="88">
        <v>53213</v>
      </c>
      <c r="V151" s="54">
        <v>6</v>
      </c>
      <c r="W151" s="54" t="s">
        <v>3809</v>
      </c>
      <c r="X151" s="276" t="s">
        <v>926</v>
      </c>
      <c r="Y151" s="83" t="s">
        <v>927</v>
      </c>
      <c r="Z151" s="84">
        <v>60</v>
      </c>
      <c r="AA151" s="88">
        <v>52696</v>
      </c>
      <c r="AB151" s="279">
        <v>6</v>
      </c>
      <c r="AC151" s="280" t="s">
        <v>3809</v>
      </c>
      <c r="AD151" s="281" t="s">
        <v>926</v>
      </c>
      <c r="AE151" s="83" t="s">
        <v>927</v>
      </c>
      <c r="AF151" s="84">
        <v>60</v>
      </c>
      <c r="AG151" s="88">
        <v>52696</v>
      </c>
      <c r="AH151" s="279">
        <v>6</v>
      </c>
      <c r="AI151" s="286" t="s">
        <v>3809</v>
      </c>
      <c r="AJ151" s="281" t="s">
        <v>926</v>
      </c>
      <c r="AK151" s="83" t="s">
        <v>927</v>
      </c>
      <c r="AL151" s="84">
        <v>60</v>
      </c>
      <c r="AM151" s="88">
        <v>52696</v>
      </c>
      <c r="AN151" s="279">
        <v>6</v>
      </c>
      <c r="AO151" s="286" t="s">
        <v>3809</v>
      </c>
      <c r="AP151" s="281" t="s">
        <v>926</v>
      </c>
      <c r="AQ151" s="83" t="s">
        <v>927</v>
      </c>
      <c r="AR151" s="84">
        <v>60</v>
      </c>
      <c r="AS151" s="88">
        <v>52696</v>
      </c>
      <c r="AT151" s="279">
        <v>6</v>
      </c>
      <c r="AU151" s="280" t="s">
        <v>3809</v>
      </c>
      <c r="AV151" s="86" t="s">
        <v>926</v>
      </c>
      <c r="AW151" s="285" t="s">
        <v>927</v>
      </c>
      <c r="AX151" s="285">
        <v>60</v>
      </c>
      <c r="AY151" s="87">
        <v>51901</v>
      </c>
      <c r="AZ151" s="86">
        <v>6</v>
      </c>
      <c r="BA151" s="57" t="s">
        <v>3809</v>
      </c>
      <c r="BB151" s="301" t="s">
        <v>926</v>
      </c>
      <c r="BC151" s="83" t="s">
        <v>931</v>
      </c>
      <c r="BD151" s="84">
        <v>70</v>
      </c>
      <c r="BE151" s="282">
        <v>51901</v>
      </c>
      <c r="BF151" s="279">
        <v>10</v>
      </c>
      <c r="BG151" s="303" t="s">
        <v>3810</v>
      </c>
      <c r="BH151" s="86" t="s">
        <v>3829</v>
      </c>
      <c r="BI151" s="285" t="s">
        <v>3830</v>
      </c>
      <c r="BJ151" s="285" t="s">
        <v>3830</v>
      </c>
      <c r="BK151" s="86" t="s">
        <v>3830</v>
      </c>
      <c r="BL151" s="432">
        <v>10</v>
      </c>
      <c r="BM151" s="432" t="s">
        <v>3810</v>
      </c>
      <c r="BN151" s="432" t="str">
        <f>INDEX(ID!$D:$D,MATCH('Org2567'!D151,ID!$A:$A,0))</f>
        <v>พิชัย</v>
      </c>
    </row>
    <row r="152" spans="1:66" x14ac:dyDescent="0.25">
      <c r="A152" s="272">
        <v>149</v>
      </c>
      <c r="B152" s="272">
        <v>2</v>
      </c>
      <c r="C152" s="82" t="s">
        <v>1236</v>
      </c>
      <c r="D152" s="272" t="s">
        <v>168</v>
      </c>
      <c r="E152" s="82" t="str">
        <f t="shared" si="2"/>
        <v>รพ.ลับแล</v>
      </c>
      <c r="F152" s="90" t="s">
        <v>926</v>
      </c>
      <c r="G152" s="90" t="s">
        <v>927</v>
      </c>
      <c r="H152" s="90">
        <v>30</v>
      </c>
      <c r="I152" s="273">
        <v>38426</v>
      </c>
      <c r="J152" s="90">
        <v>6</v>
      </c>
      <c r="K152" s="93" t="s">
        <v>3783</v>
      </c>
      <c r="L152" s="83" t="s">
        <v>926</v>
      </c>
      <c r="M152" s="83" t="s">
        <v>927</v>
      </c>
      <c r="N152" s="84">
        <v>30</v>
      </c>
      <c r="O152" s="85">
        <v>37422</v>
      </c>
      <c r="P152" s="274">
        <v>6</v>
      </c>
      <c r="Q152" s="275" t="s">
        <v>3809</v>
      </c>
      <c r="R152" s="276" t="s">
        <v>926</v>
      </c>
      <c r="S152" s="277" t="s">
        <v>927</v>
      </c>
      <c r="T152" s="278">
        <v>30</v>
      </c>
      <c r="U152" s="88">
        <v>37422</v>
      </c>
      <c r="V152" s="54">
        <v>6</v>
      </c>
      <c r="W152" s="54" t="s">
        <v>3809</v>
      </c>
      <c r="X152" s="276" t="s">
        <v>926</v>
      </c>
      <c r="Y152" s="83" t="s">
        <v>927</v>
      </c>
      <c r="Z152" s="84">
        <v>30</v>
      </c>
      <c r="AA152" s="88">
        <v>37031</v>
      </c>
      <c r="AB152" s="279">
        <v>6</v>
      </c>
      <c r="AC152" s="280" t="s">
        <v>3809</v>
      </c>
      <c r="AD152" s="281" t="s">
        <v>926</v>
      </c>
      <c r="AE152" s="83" t="s">
        <v>927</v>
      </c>
      <c r="AF152" s="84">
        <v>30</v>
      </c>
      <c r="AG152" s="88">
        <v>37031</v>
      </c>
      <c r="AH152" s="279">
        <v>6</v>
      </c>
      <c r="AI152" s="286" t="s">
        <v>3809</v>
      </c>
      <c r="AJ152" s="281" t="s">
        <v>926</v>
      </c>
      <c r="AK152" s="83" t="s">
        <v>927</v>
      </c>
      <c r="AL152" s="84">
        <v>30</v>
      </c>
      <c r="AM152" s="88">
        <v>37031</v>
      </c>
      <c r="AN152" s="279">
        <v>6</v>
      </c>
      <c r="AO152" s="286" t="s">
        <v>3809</v>
      </c>
      <c r="AP152" s="281" t="s">
        <v>926</v>
      </c>
      <c r="AQ152" s="83" t="s">
        <v>927</v>
      </c>
      <c r="AR152" s="84">
        <v>30</v>
      </c>
      <c r="AS152" s="88">
        <v>37031</v>
      </c>
      <c r="AT152" s="279">
        <v>6</v>
      </c>
      <c r="AU152" s="280" t="s">
        <v>3809</v>
      </c>
      <c r="AV152" s="86" t="s">
        <v>926</v>
      </c>
      <c r="AW152" s="285" t="s">
        <v>927</v>
      </c>
      <c r="AX152" s="285">
        <v>30</v>
      </c>
      <c r="AY152" s="87">
        <v>36283</v>
      </c>
      <c r="AZ152" s="86">
        <v>6</v>
      </c>
      <c r="BA152" s="57" t="s">
        <v>3809</v>
      </c>
      <c r="BB152" s="301" t="s">
        <v>926</v>
      </c>
      <c r="BC152" s="83" t="s">
        <v>931</v>
      </c>
      <c r="BD152" s="84">
        <v>50</v>
      </c>
      <c r="BE152" s="282">
        <v>36283</v>
      </c>
      <c r="BF152" s="279">
        <v>9</v>
      </c>
      <c r="BG152" s="303" t="s">
        <v>3814</v>
      </c>
      <c r="BH152" s="86" t="s">
        <v>3829</v>
      </c>
      <c r="BI152" s="285" t="s">
        <v>3830</v>
      </c>
      <c r="BJ152" s="285" t="s">
        <v>3830</v>
      </c>
      <c r="BK152" s="86" t="s">
        <v>3830</v>
      </c>
      <c r="BL152" s="432">
        <v>9</v>
      </c>
      <c r="BM152" s="432" t="s">
        <v>3814</v>
      </c>
      <c r="BN152" s="432" t="str">
        <f>INDEX(ID!$D:$D,MATCH('Org2567'!D152,ID!$A:$A,0))</f>
        <v>ลับแล</v>
      </c>
    </row>
    <row r="153" spans="1:66" x14ac:dyDescent="0.25">
      <c r="A153" s="272">
        <v>150</v>
      </c>
      <c r="B153" s="272">
        <v>2</v>
      </c>
      <c r="C153" s="82" t="s">
        <v>1236</v>
      </c>
      <c r="D153" s="272" t="s">
        <v>169</v>
      </c>
      <c r="E153" s="82" t="str">
        <f t="shared" si="2"/>
        <v>รพ.ทองแสนขัน</v>
      </c>
      <c r="F153" s="90" t="s">
        <v>926</v>
      </c>
      <c r="G153" s="90" t="s">
        <v>927</v>
      </c>
      <c r="H153" s="90">
        <v>35</v>
      </c>
      <c r="I153" s="273">
        <v>22499</v>
      </c>
      <c r="J153" s="90">
        <v>5</v>
      </c>
      <c r="K153" s="93" t="s">
        <v>3703</v>
      </c>
      <c r="L153" s="83" t="s">
        <v>926</v>
      </c>
      <c r="M153" s="83" t="s">
        <v>927</v>
      </c>
      <c r="N153" s="84">
        <v>35</v>
      </c>
      <c r="O153" s="85">
        <v>22105</v>
      </c>
      <c r="P153" s="274">
        <v>5</v>
      </c>
      <c r="Q153" s="275" t="s">
        <v>3811</v>
      </c>
      <c r="R153" s="276" t="s">
        <v>926</v>
      </c>
      <c r="S153" s="277" t="s">
        <v>927</v>
      </c>
      <c r="T153" s="278">
        <v>36</v>
      </c>
      <c r="U153" s="88">
        <v>22105</v>
      </c>
      <c r="V153" s="54">
        <v>5</v>
      </c>
      <c r="W153" s="54" t="s">
        <v>3811</v>
      </c>
      <c r="X153" s="276" t="s">
        <v>926</v>
      </c>
      <c r="Y153" s="83" t="s">
        <v>927</v>
      </c>
      <c r="Z153" s="84">
        <v>36</v>
      </c>
      <c r="AA153" s="88">
        <v>22027</v>
      </c>
      <c r="AB153" s="279">
        <v>5</v>
      </c>
      <c r="AC153" s="280" t="s">
        <v>3811</v>
      </c>
      <c r="AD153" s="281" t="s">
        <v>926</v>
      </c>
      <c r="AE153" s="83" t="s">
        <v>927</v>
      </c>
      <c r="AF153" s="84">
        <v>36</v>
      </c>
      <c r="AG153" s="88">
        <v>22027</v>
      </c>
      <c r="AH153" s="279">
        <v>5</v>
      </c>
      <c r="AI153" s="286" t="s">
        <v>3811</v>
      </c>
      <c r="AJ153" s="281" t="s">
        <v>926</v>
      </c>
      <c r="AK153" s="83" t="s">
        <v>927</v>
      </c>
      <c r="AL153" s="84">
        <v>36</v>
      </c>
      <c r="AM153" s="88">
        <v>22027</v>
      </c>
      <c r="AN153" s="279">
        <v>5</v>
      </c>
      <c r="AO153" s="286" t="s">
        <v>3811</v>
      </c>
      <c r="AP153" s="281" t="s">
        <v>926</v>
      </c>
      <c r="AQ153" s="83" t="s">
        <v>927</v>
      </c>
      <c r="AR153" s="84">
        <v>36</v>
      </c>
      <c r="AS153" s="88">
        <v>22027</v>
      </c>
      <c r="AT153" s="279">
        <v>5</v>
      </c>
      <c r="AU153" s="280" t="s">
        <v>3811</v>
      </c>
      <c r="AV153" s="86" t="s">
        <v>926</v>
      </c>
      <c r="AW153" s="285" t="s">
        <v>927</v>
      </c>
      <c r="AX153" s="285">
        <v>36</v>
      </c>
      <c r="AY153" s="87">
        <v>21614</v>
      </c>
      <c r="AZ153" s="86">
        <v>5</v>
      </c>
      <c r="BA153" s="57" t="s">
        <v>3811</v>
      </c>
      <c r="BB153" s="301" t="s">
        <v>926</v>
      </c>
      <c r="BC153" s="83" t="s">
        <v>927</v>
      </c>
      <c r="BD153" s="84">
        <v>36</v>
      </c>
      <c r="BE153" s="282">
        <v>21614</v>
      </c>
      <c r="BF153" s="279">
        <v>5</v>
      </c>
      <c r="BG153" s="303" t="s">
        <v>3811</v>
      </c>
      <c r="BH153" s="86" t="s">
        <v>3829</v>
      </c>
      <c r="BI153" s="285" t="s">
        <v>3829</v>
      </c>
      <c r="BJ153" s="285" t="s">
        <v>3829</v>
      </c>
      <c r="BK153" s="86" t="s">
        <v>3829</v>
      </c>
      <c r="BL153" s="432">
        <v>5</v>
      </c>
      <c r="BM153" s="432" t="s">
        <v>3811</v>
      </c>
      <c r="BN153" s="432" t="str">
        <f>INDEX(ID!$D:$D,MATCH('Org2567'!D153,ID!$A:$A,0))</f>
        <v>ทองแสนขัน</v>
      </c>
    </row>
    <row r="154" spans="1:66" x14ac:dyDescent="0.25">
      <c r="A154" s="272">
        <v>151</v>
      </c>
      <c r="B154" s="272">
        <v>3</v>
      </c>
      <c r="C154" s="82" t="s">
        <v>3800</v>
      </c>
      <c r="D154" s="272" t="s">
        <v>170</v>
      </c>
      <c r="E154" s="82" t="str">
        <f t="shared" si="2"/>
        <v>รพ.กำแพงเพชร</v>
      </c>
      <c r="F154" s="90" t="s">
        <v>922</v>
      </c>
      <c r="G154" s="90" t="s">
        <v>918</v>
      </c>
      <c r="H154" s="90">
        <v>468</v>
      </c>
      <c r="I154" s="273">
        <v>148029</v>
      </c>
      <c r="J154" s="90">
        <v>17</v>
      </c>
      <c r="K154" s="93" t="s">
        <v>3712</v>
      </c>
      <c r="L154" s="83" t="s">
        <v>922</v>
      </c>
      <c r="M154" s="83" t="s">
        <v>918</v>
      </c>
      <c r="N154" s="84">
        <v>468</v>
      </c>
      <c r="O154" s="85">
        <v>147939</v>
      </c>
      <c r="P154" s="274">
        <v>17</v>
      </c>
      <c r="Q154" s="275" t="s">
        <v>3817</v>
      </c>
      <c r="R154" s="276" t="s">
        <v>922</v>
      </c>
      <c r="S154" s="277" t="s">
        <v>918</v>
      </c>
      <c r="T154" s="278">
        <v>486</v>
      </c>
      <c r="U154" s="88">
        <v>147939</v>
      </c>
      <c r="V154" s="54">
        <v>17</v>
      </c>
      <c r="W154" s="54" t="s">
        <v>3817</v>
      </c>
      <c r="X154" s="276" t="s">
        <v>922</v>
      </c>
      <c r="Y154" s="83" t="s">
        <v>918</v>
      </c>
      <c r="Z154" s="84">
        <v>486</v>
      </c>
      <c r="AA154" s="88">
        <v>147025</v>
      </c>
      <c r="AB154" s="279">
        <v>17</v>
      </c>
      <c r="AC154" s="280" t="s">
        <v>3817</v>
      </c>
      <c r="AD154" s="281" t="s">
        <v>922</v>
      </c>
      <c r="AE154" s="83" t="s">
        <v>918</v>
      </c>
      <c r="AF154" s="84">
        <v>511</v>
      </c>
      <c r="AG154" s="88">
        <v>147025</v>
      </c>
      <c r="AH154" s="279">
        <v>17</v>
      </c>
      <c r="AI154" s="286" t="s">
        <v>3817</v>
      </c>
      <c r="AJ154" s="281" t="s">
        <v>922</v>
      </c>
      <c r="AK154" s="83" t="s">
        <v>918</v>
      </c>
      <c r="AL154" s="84">
        <v>511</v>
      </c>
      <c r="AM154" s="88">
        <v>147025</v>
      </c>
      <c r="AN154" s="279">
        <v>17</v>
      </c>
      <c r="AO154" s="286" t="s">
        <v>3817</v>
      </c>
      <c r="AP154" s="281" t="s">
        <v>922</v>
      </c>
      <c r="AQ154" s="83" t="s">
        <v>918</v>
      </c>
      <c r="AR154" s="84">
        <v>511</v>
      </c>
      <c r="AS154" s="88">
        <v>147025</v>
      </c>
      <c r="AT154" s="279">
        <v>17</v>
      </c>
      <c r="AU154" s="280" t="s">
        <v>3817</v>
      </c>
      <c r="AV154" s="86" t="s">
        <v>922</v>
      </c>
      <c r="AW154" s="285" t="s">
        <v>918</v>
      </c>
      <c r="AX154" s="285">
        <v>511</v>
      </c>
      <c r="AY154" s="87">
        <v>146984</v>
      </c>
      <c r="AZ154" s="86">
        <v>17</v>
      </c>
      <c r="BA154" s="57" t="s">
        <v>3817</v>
      </c>
      <c r="BB154" s="301" t="s">
        <v>922</v>
      </c>
      <c r="BC154" s="83" t="s">
        <v>918</v>
      </c>
      <c r="BD154" s="84">
        <v>492</v>
      </c>
      <c r="BE154" s="282">
        <v>146984</v>
      </c>
      <c r="BF154" s="279">
        <v>17</v>
      </c>
      <c r="BG154" s="303" t="s">
        <v>3817</v>
      </c>
      <c r="BH154" s="86" t="s">
        <v>3829</v>
      </c>
      <c r="BI154" s="285" t="s">
        <v>3829</v>
      </c>
      <c r="BJ154" s="285" t="s">
        <v>3830</v>
      </c>
      <c r="BK154" s="86" t="s">
        <v>3829</v>
      </c>
      <c r="BL154" s="432">
        <v>17</v>
      </c>
      <c r="BM154" s="432" t="s">
        <v>3817</v>
      </c>
      <c r="BN154" s="432" t="str">
        <f>INDEX(ID!$D:$D,MATCH('Org2567'!D154,ID!$A:$A,0))</f>
        <v>กำแพงเพชร</v>
      </c>
    </row>
    <row r="155" spans="1:66" x14ac:dyDescent="0.25">
      <c r="A155" s="272">
        <v>152</v>
      </c>
      <c r="B155" s="272">
        <v>3</v>
      </c>
      <c r="C155" s="82" t="s">
        <v>3800</v>
      </c>
      <c r="D155" s="272" t="s">
        <v>171</v>
      </c>
      <c r="E155" s="82" t="str">
        <f t="shared" si="2"/>
        <v>รพ.ทุ่งโพธิ์ทะเล</v>
      </c>
      <c r="F155" s="90" t="s">
        <v>926</v>
      </c>
      <c r="G155" s="90" t="s">
        <v>989</v>
      </c>
      <c r="H155" s="90">
        <v>10</v>
      </c>
      <c r="I155" s="273">
        <v>13498</v>
      </c>
      <c r="J155" s="90">
        <v>2</v>
      </c>
      <c r="K155" s="93" t="s">
        <v>3706</v>
      </c>
      <c r="L155" s="83" t="s">
        <v>926</v>
      </c>
      <c r="M155" s="83" t="s">
        <v>989</v>
      </c>
      <c r="N155" s="84">
        <v>10</v>
      </c>
      <c r="O155" s="85">
        <v>13148</v>
      </c>
      <c r="P155" s="274">
        <v>2</v>
      </c>
      <c r="Q155" s="275" t="s">
        <v>3815</v>
      </c>
      <c r="R155" s="276" t="s">
        <v>926</v>
      </c>
      <c r="S155" s="277" t="s">
        <v>989</v>
      </c>
      <c r="T155" s="278">
        <v>10</v>
      </c>
      <c r="U155" s="88">
        <v>13148</v>
      </c>
      <c r="V155" s="54">
        <v>2</v>
      </c>
      <c r="W155" s="54" t="s">
        <v>3815</v>
      </c>
      <c r="X155" s="276" t="s">
        <v>926</v>
      </c>
      <c r="Y155" s="83" t="s">
        <v>989</v>
      </c>
      <c r="Z155" s="84">
        <v>10</v>
      </c>
      <c r="AA155" s="88">
        <v>12881</v>
      </c>
      <c r="AB155" s="279">
        <v>2</v>
      </c>
      <c r="AC155" s="280" t="s">
        <v>3815</v>
      </c>
      <c r="AD155" s="281" t="s">
        <v>926</v>
      </c>
      <c r="AE155" s="83" t="s">
        <v>989</v>
      </c>
      <c r="AF155" s="84">
        <v>10</v>
      </c>
      <c r="AG155" s="88">
        <v>12881</v>
      </c>
      <c r="AH155" s="279">
        <v>2</v>
      </c>
      <c r="AI155" s="286" t="s">
        <v>3815</v>
      </c>
      <c r="AJ155" s="281" t="s">
        <v>926</v>
      </c>
      <c r="AK155" s="83" t="s">
        <v>989</v>
      </c>
      <c r="AL155" s="84">
        <v>10</v>
      </c>
      <c r="AM155" s="88">
        <v>12881</v>
      </c>
      <c r="AN155" s="279">
        <v>2</v>
      </c>
      <c r="AO155" s="286" t="s">
        <v>3815</v>
      </c>
      <c r="AP155" s="281" t="s">
        <v>926</v>
      </c>
      <c r="AQ155" s="83" t="s">
        <v>989</v>
      </c>
      <c r="AR155" s="84">
        <v>10</v>
      </c>
      <c r="AS155" s="88">
        <v>12881</v>
      </c>
      <c r="AT155" s="279">
        <v>2</v>
      </c>
      <c r="AU155" s="280" t="s">
        <v>3815</v>
      </c>
      <c r="AV155" s="86" t="s">
        <v>926</v>
      </c>
      <c r="AW155" s="285" t="s">
        <v>989</v>
      </c>
      <c r="AX155" s="285">
        <v>10</v>
      </c>
      <c r="AY155" s="87">
        <v>12522</v>
      </c>
      <c r="AZ155" s="86">
        <v>2</v>
      </c>
      <c r="BA155" s="57" t="s">
        <v>3815</v>
      </c>
      <c r="BB155" s="301" t="s">
        <v>926</v>
      </c>
      <c r="BC155" s="83" t="s">
        <v>989</v>
      </c>
      <c r="BD155" s="84">
        <v>10</v>
      </c>
      <c r="BE155" s="282">
        <v>12522</v>
      </c>
      <c r="BF155" s="279">
        <v>2</v>
      </c>
      <c r="BG155" s="303" t="s">
        <v>3815</v>
      </c>
      <c r="BH155" s="86" t="s">
        <v>3829</v>
      </c>
      <c r="BI155" s="285" t="s">
        <v>3829</v>
      </c>
      <c r="BJ155" s="285" t="s">
        <v>3829</v>
      </c>
      <c r="BK155" s="86" t="s">
        <v>3829</v>
      </c>
      <c r="BL155" s="432">
        <v>2</v>
      </c>
      <c r="BM155" s="432" t="s">
        <v>3815</v>
      </c>
      <c r="BN155" s="432" t="str">
        <f>INDEX(ID!$D:$D,MATCH('Org2567'!D155,ID!$A:$A,0))</f>
        <v>ทุ่งโพธิ์ทะเล</v>
      </c>
    </row>
    <row r="156" spans="1:66" x14ac:dyDescent="0.25">
      <c r="A156" s="272">
        <v>153</v>
      </c>
      <c r="B156" s="272">
        <v>3</v>
      </c>
      <c r="C156" s="82" t="s">
        <v>3800</v>
      </c>
      <c r="D156" s="272" t="s">
        <v>172</v>
      </c>
      <c r="E156" s="82" t="str">
        <f t="shared" si="2"/>
        <v>รพ.ไทรงาม</v>
      </c>
      <c r="F156" s="90" t="s">
        <v>926</v>
      </c>
      <c r="G156" s="90" t="s">
        <v>927</v>
      </c>
      <c r="H156" s="90">
        <v>30</v>
      </c>
      <c r="I156" s="273">
        <v>33271</v>
      </c>
      <c r="J156" s="90">
        <v>6</v>
      </c>
      <c r="K156" s="93" t="s">
        <v>3783</v>
      </c>
      <c r="L156" s="83" t="s">
        <v>926</v>
      </c>
      <c r="M156" s="83" t="s">
        <v>927</v>
      </c>
      <c r="N156" s="84">
        <v>30</v>
      </c>
      <c r="O156" s="85">
        <v>33390</v>
      </c>
      <c r="P156" s="274">
        <v>6</v>
      </c>
      <c r="Q156" s="275" t="s">
        <v>3809</v>
      </c>
      <c r="R156" s="276" t="s">
        <v>926</v>
      </c>
      <c r="S156" s="277" t="s">
        <v>927</v>
      </c>
      <c r="T156" s="278">
        <v>30</v>
      </c>
      <c r="U156" s="88">
        <v>33390</v>
      </c>
      <c r="V156" s="54">
        <v>6</v>
      </c>
      <c r="W156" s="54" t="s">
        <v>3809</v>
      </c>
      <c r="X156" s="276" t="s">
        <v>926</v>
      </c>
      <c r="Y156" s="83" t="s">
        <v>927</v>
      </c>
      <c r="Z156" s="84">
        <v>30</v>
      </c>
      <c r="AA156" s="88">
        <v>33220</v>
      </c>
      <c r="AB156" s="279">
        <v>6</v>
      </c>
      <c r="AC156" s="280" t="s">
        <v>3809</v>
      </c>
      <c r="AD156" s="281" t="s">
        <v>926</v>
      </c>
      <c r="AE156" s="83" t="s">
        <v>927</v>
      </c>
      <c r="AF156" s="84">
        <v>30</v>
      </c>
      <c r="AG156" s="88">
        <v>33220</v>
      </c>
      <c r="AH156" s="279">
        <v>6</v>
      </c>
      <c r="AI156" s="286" t="s">
        <v>3809</v>
      </c>
      <c r="AJ156" s="281" t="s">
        <v>926</v>
      </c>
      <c r="AK156" s="83" t="s">
        <v>927</v>
      </c>
      <c r="AL156" s="84">
        <v>30</v>
      </c>
      <c r="AM156" s="88">
        <v>33220</v>
      </c>
      <c r="AN156" s="279">
        <v>6</v>
      </c>
      <c r="AO156" s="286" t="s">
        <v>3809</v>
      </c>
      <c r="AP156" s="281" t="s">
        <v>926</v>
      </c>
      <c r="AQ156" s="83" t="s">
        <v>927</v>
      </c>
      <c r="AR156" s="84">
        <v>30</v>
      </c>
      <c r="AS156" s="88">
        <v>33220</v>
      </c>
      <c r="AT156" s="279">
        <v>6</v>
      </c>
      <c r="AU156" s="280" t="s">
        <v>3809</v>
      </c>
      <c r="AV156" s="86" t="s">
        <v>926</v>
      </c>
      <c r="AW156" s="285" t="s">
        <v>927</v>
      </c>
      <c r="AX156" s="285">
        <v>30</v>
      </c>
      <c r="AY156" s="87">
        <v>32717</v>
      </c>
      <c r="AZ156" s="86">
        <v>6</v>
      </c>
      <c r="BA156" s="57" t="s">
        <v>3809</v>
      </c>
      <c r="BB156" s="301" t="s">
        <v>926</v>
      </c>
      <c r="BC156" s="83" t="s">
        <v>927</v>
      </c>
      <c r="BD156" s="84">
        <v>30</v>
      </c>
      <c r="BE156" s="282">
        <v>32717</v>
      </c>
      <c r="BF156" s="279">
        <v>6</v>
      </c>
      <c r="BG156" s="303" t="s">
        <v>3809</v>
      </c>
      <c r="BH156" s="86" t="s">
        <v>3829</v>
      </c>
      <c r="BI156" s="285" t="s">
        <v>3829</v>
      </c>
      <c r="BJ156" s="285" t="s">
        <v>3829</v>
      </c>
      <c r="BK156" s="86" t="s">
        <v>3829</v>
      </c>
      <c r="BL156" s="432">
        <v>6</v>
      </c>
      <c r="BM156" s="432" t="s">
        <v>3809</v>
      </c>
      <c r="BN156" s="432" t="str">
        <f>INDEX(ID!$D:$D,MATCH('Org2567'!D156,ID!$A:$A,0))</f>
        <v>ไทรงาม</v>
      </c>
    </row>
    <row r="157" spans="1:66" x14ac:dyDescent="0.25">
      <c r="A157" s="272">
        <v>154</v>
      </c>
      <c r="B157" s="272">
        <v>3</v>
      </c>
      <c r="C157" s="82" t="s">
        <v>3800</v>
      </c>
      <c r="D157" s="272" t="s">
        <v>173</v>
      </c>
      <c r="E157" s="82" t="str">
        <f t="shared" si="2"/>
        <v>รพ.คลองลาน</v>
      </c>
      <c r="F157" s="90" t="s">
        <v>926</v>
      </c>
      <c r="G157" s="90" t="s">
        <v>927</v>
      </c>
      <c r="H157" s="90">
        <v>60</v>
      </c>
      <c r="I157" s="273">
        <v>45817</v>
      </c>
      <c r="J157" s="90">
        <v>6</v>
      </c>
      <c r="K157" s="93" t="s">
        <v>3783</v>
      </c>
      <c r="L157" s="83" t="s">
        <v>926</v>
      </c>
      <c r="M157" s="83" t="s">
        <v>927</v>
      </c>
      <c r="N157" s="84">
        <v>60</v>
      </c>
      <c r="O157" s="85">
        <v>45751</v>
      </c>
      <c r="P157" s="274">
        <v>6</v>
      </c>
      <c r="Q157" s="275" t="s">
        <v>3809</v>
      </c>
      <c r="R157" s="276" t="s">
        <v>926</v>
      </c>
      <c r="S157" s="277" t="s">
        <v>927</v>
      </c>
      <c r="T157" s="278">
        <v>60</v>
      </c>
      <c r="U157" s="88">
        <v>45751</v>
      </c>
      <c r="V157" s="54">
        <v>6</v>
      </c>
      <c r="W157" s="54" t="s">
        <v>3809</v>
      </c>
      <c r="X157" s="276" t="s">
        <v>926</v>
      </c>
      <c r="Y157" s="83" t="s">
        <v>927</v>
      </c>
      <c r="Z157" s="84">
        <v>60</v>
      </c>
      <c r="AA157" s="88">
        <v>45699</v>
      </c>
      <c r="AB157" s="279">
        <v>6</v>
      </c>
      <c r="AC157" s="280" t="s">
        <v>3809</v>
      </c>
      <c r="AD157" s="281" t="s">
        <v>926</v>
      </c>
      <c r="AE157" s="83" t="s">
        <v>927</v>
      </c>
      <c r="AF157" s="84">
        <v>60</v>
      </c>
      <c r="AG157" s="88">
        <v>45699</v>
      </c>
      <c r="AH157" s="279">
        <v>6</v>
      </c>
      <c r="AI157" s="286" t="s">
        <v>3809</v>
      </c>
      <c r="AJ157" s="281" t="s">
        <v>926</v>
      </c>
      <c r="AK157" s="83" t="s">
        <v>927</v>
      </c>
      <c r="AL157" s="84">
        <v>60</v>
      </c>
      <c r="AM157" s="88">
        <v>45699</v>
      </c>
      <c r="AN157" s="279">
        <v>6</v>
      </c>
      <c r="AO157" s="286" t="s">
        <v>3809</v>
      </c>
      <c r="AP157" s="281" t="s">
        <v>926</v>
      </c>
      <c r="AQ157" s="83" t="s">
        <v>927</v>
      </c>
      <c r="AR157" s="84">
        <v>60</v>
      </c>
      <c r="AS157" s="88">
        <v>45699</v>
      </c>
      <c r="AT157" s="279">
        <v>6</v>
      </c>
      <c r="AU157" s="280" t="s">
        <v>3809</v>
      </c>
      <c r="AV157" s="86" t="s">
        <v>926</v>
      </c>
      <c r="AW157" s="285" t="s">
        <v>927</v>
      </c>
      <c r="AX157" s="285">
        <v>60</v>
      </c>
      <c r="AY157" s="87">
        <v>44998</v>
      </c>
      <c r="AZ157" s="86">
        <v>6</v>
      </c>
      <c r="BA157" s="57" t="s">
        <v>3809</v>
      </c>
      <c r="BB157" s="301" t="s">
        <v>926</v>
      </c>
      <c r="BC157" s="83" t="s">
        <v>931</v>
      </c>
      <c r="BD157" s="84">
        <v>60</v>
      </c>
      <c r="BE157" s="282">
        <v>44998</v>
      </c>
      <c r="BF157" s="279">
        <v>9</v>
      </c>
      <c r="BG157" s="303" t="s">
        <v>3814</v>
      </c>
      <c r="BH157" s="86" t="s">
        <v>3829</v>
      </c>
      <c r="BI157" s="285" t="s">
        <v>3830</v>
      </c>
      <c r="BJ157" s="285" t="s">
        <v>3829</v>
      </c>
      <c r="BK157" s="86" t="s">
        <v>3830</v>
      </c>
      <c r="BL157" s="432">
        <v>9</v>
      </c>
      <c r="BM157" s="432" t="s">
        <v>3814</v>
      </c>
      <c r="BN157" s="432" t="str">
        <f>INDEX(ID!$D:$D,MATCH('Org2567'!D157,ID!$A:$A,0))</f>
        <v>คลองลาน</v>
      </c>
    </row>
    <row r="158" spans="1:66" x14ac:dyDescent="0.25">
      <c r="A158" s="272">
        <v>155</v>
      </c>
      <c r="B158" s="272">
        <v>3</v>
      </c>
      <c r="C158" s="82" t="s">
        <v>3800</v>
      </c>
      <c r="D158" s="272" t="s">
        <v>174</v>
      </c>
      <c r="E158" s="82" t="str">
        <f t="shared" si="2"/>
        <v>รพ.ขาณุวรลักษบุรี</v>
      </c>
      <c r="F158" s="90" t="s">
        <v>926</v>
      </c>
      <c r="G158" s="90" t="s">
        <v>952</v>
      </c>
      <c r="H158" s="90">
        <v>60</v>
      </c>
      <c r="I158" s="273">
        <v>68991</v>
      </c>
      <c r="J158" s="90">
        <v>12</v>
      </c>
      <c r="K158" s="93" t="s">
        <v>3782</v>
      </c>
      <c r="L158" s="83" t="s">
        <v>926</v>
      </c>
      <c r="M158" s="83" t="s">
        <v>952</v>
      </c>
      <c r="N158" s="84">
        <v>90</v>
      </c>
      <c r="O158" s="85">
        <v>68786</v>
      </c>
      <c r="P158" s="274">
        <v>12</v>
      </c>
      <c r="Q158" s="275" t="s">
        <v>3820</v>
      </c>
      <c r="R158" s="276" t="s">
        <v>926</v>
      </c>
      <c r="S158" s="277" t="s">
        <v>952</v>
      </c>
      <c r="T158" s="278">
        <v>90</v>
      </c>
      <c r="U158" s="88">
        <v>68786</v>
      </c>
      <c r="V158" s="54">
        <v>12</v>
      </c>
      <c r="W158" s="54" t="s">
        <v>3820</v>
      </c>
      <c r="X158" s="276" t="s">
        <v>926</v>
      </c>
      <c r="Y158" s="83" t="s">
        <v>952</v>
      </c>
      <c r="Z158" s="84">
        <v>90</v>
      </c>
      <c r="AA158" s="88">
        <v>68583</v>
      </c>
      <c r="AB158" s="279">
        <v>12</v>
      </c>
      <c r="AC158" s="280" t="s">
        <v>3820</v>
      </c>
      <c r="AD158" s="281" t="s">
        <v>926</v>
      </c>
      <c r="AE158" s="83" t="s">
        <v>952</v>
      </c>
      <c r="AF158" s="84">
        <v>90</v>
      </c>
      <c r="AG158" s="88">
        <v>68583</v>
      </c>
      <c r="AH158" s="279">
        <v>12</v>
      </c>
      <c r="AI158" s="286" t="s">
        <v>3820</v>
      </c>
      <c r="AJ158" s="281" t="s">
        <v>926</v>
      </c>
      <c r="AK158" s="83" t="s">
        <v>952</v>
      </c>
      <c r="AL158" s="84">
        <v>90</v>
      </c>
      <c r="AM158" s="88">
        <v>68583</v>
      </c>
      <c r="AN158" s="279">
        <v>12</v>
      </c>
      <c r="AO158" s="286" t="s">
        <v>3820</v>
      </c>
      <c r="AP158" s="281" t="s">
        <v>926</v>
      </c>
      <c r="AQ158" s="83" t="s">
        <v>952</v>
      </c>
      <c r="AR158" s="84">
        <v>90</v>
      </c>
      <c r="AS158" s="88">
        <v>68583</v>
      </c>
      <c r="AT158" s="279">
        <v>12</v>
      </c>
      <c r="AU158" s="280" t="s">
        <v>3820</v>
      </c>
      <c r="AV158" s="86" t="s">
        <v>926</v>
      </c>
      <c r="AW158" s="285" t="s">
        <v>952</v>
      </c>
      <c r="AX158" s="285">
        <v>90</v>
      </c>
      <c r="AY158" s="87">
        <v>67769</v>
      </c>
      <c r="AZ158" s="86">
        <v>12</v>
      </c>
      <c r="BA158" s="57" t="s">
        <v>3820</v>
      </c>
      <c r="BB158" s="301" t="s">
        <v>926</v>
      </c>
      <c r="BC158" s="83" t="s">
        <v>952</v>
      </c>
      <c r="BD158" s="84">
        <v>90</v>
      </c>
      <c r="BE158" s="282">
        <v>67769</v>
      </c>
      <c r="BF158" s="279">
        <v>12</v>
      </c>
      <c r="BG158" s="303" t="s">
        <v>3820</v>
      </c>
      <c r="BH158" s="86" t="s">
        <v>3829</v>
      </c>
      <c r="BI158" s="285" t="s">
        <v>3829</v>
      </c>
      <c r="BJ158" s="285" t="s">
        <v>3829</v>
      </c>
      <c r="BK158" s="86" t="s">
        <v>3829</v>
      </c>
      <c r="BL158" s="432">
        <v>12</v>
      </c>
      <c r="BM158" s="432" t="s">
        <v>3820</v>
      </c>
      <c r="BN158" s="432" t="str">
        <f>INDEX(ID!$D:$D,MATCH('Org2567'!D158,ID!$A:$A,0))</f>
        <v>ขาณุวรลักษบุรี</v>
      </c>
    </row>
    <row r="159" spans="1:66" x14ac:dyDescent="0.25">
      <c r="A159" s="272">
        <v>156</v>
      </c>
      <c r="B159" s="272">
        <v>3</v>
      </c>
      <c r="C159" s="82" t="s">
        <v>3800</v>
      </c>
      <c r="D159" s="272" t="s">
        <v>175</v>
      </c>
      <c r="E159" s="82" t="str">
        <f t="shared" si="2"/>
        <v>รพ.คลองขลุง</v>
      </c>
      <c r="F159" s="90" t="s">
        <v>926</v>
      </c>
      <c r="G159" s="90" t="s">
        <v>931</v>
      </c>
      <c r="H159" s="90">
        <v>90</v>
      </c>
      <c r="I159" s="273">
        <v>54752</v>
      </c>
      <c r="J159" s="90">
        <v>10</v>
      </c>
      <c r="K159" s="93" t="s">
        <v>3702</v>
      </c>
      <c r="L159" s="83" t="s">
        <v>926</v>
      </c>
      <c r="M159" s="83" t="s">
        <v>931</v>
      </c>
      <c r="N159" s="84">
        <v>90</v>
      </c>
      <c r="O159" s="85">
        <v>54540</v>
      </c>
      <c r="P159" s="274">
        <v>10</v>
      </c>
      <c r="Q159" s="275" t="s">
        <v>3810</v>
      </c>
      <c r="R159" s="276" t="s">
        <v>926</v>
      </c>
      <c r="S159" s="277" t="s">
        <v>931</v>
      </c>
      <c r="T159" s="278">
        <v>90</v>
      </c>
      <c r="U159" s="88">
        <v>54540</v>
      </c>
      <c r="V159" s="54">
        <v>10</v>
      </c>
      <c r="W159" s="54" t="s">
        <v>3810</v>
      </c>
      <c r="X159" s="276" t="s">
        <v>926</v>
      </c>
      <c r="Y159" s="83" t="s">
        <v>931</v>
      </c>
      <c r="Z159" s="84">
        <v>90</v>
      </c>
      <c r="AA159" s="88">
        <v>54260</v>
      </c>
      <c r="AB159" s="279">
        <v>10</v>
      </c>
      <c r="AC159" s="280" t="s">
        <v>3810</v>
      </c>
      <c r="AD159" s="281" t="s">
        <v>926</v>
      </c>
      <c r="AE159" s="83" t="s">
        <v>931</v>
      </c>
      <c r="AF159" s="84">
        <v>90</v>
      </c>
      <c r="AG159" s="88">
        <v>54260</v>
      </c>
      <c r="AH159" s="279">
        <v>10</v>
      </c>
      <c r="AI159" s="286" t="s">
        <v>3810</v>
      </c>
      <c r="AJ159" s="281" t="s">
        <v>926</v>
      </c>
      <c r="AK159" s="83" t="s">
        <v>931</v>
      </c>
      <c r="AL159" s="84">
        <v>90</v>
      </c>
      <c r="AM159" s="88">
        <v>54260</v>
      </c>
      <c r="AN159" s="279">
        <v>10</v>
      </c>
      <c r="AO159" s="286" t="s">
        <v>3810</v>
      </c>
      <c r="AP159" s="281" t="s">
        <v>926</v>
      </c>
      <c r="AQ159" s="83" t="s">
        <v>931</v>
      </c>
      <c r="AR159" s="84">
        <v>90</v>
      </c>
      <c r="AS159" s="88">
        <v>54260</v>
      </c>
      <c r="AT159" s="279">
        <v>10</v>
      </c>
      <c r="AU159" s="280" t="s">
        <v>3810</v>
      </c>
      <c r="AV159" s="86" t="s">
        <v>926</v>
      </c>
      <c r="AW159" s="285" t="s">
        <v>931</v>
      </c>
      <c r="AX159" s="285">
        <v>90</v>
      </c>
      <c r="AY159" s="87">
        <v>53479</v>
      </c>
      <c r="AZ159" s="86">
        <v>10</v>
      </c>
      <c r="BA159" s="57" t="s">
        <v>3810</v>
      </c>
      <c r="BB159" s="301" t="s">
        <v>926</v>
      </c>
      <c r="BC159" s="83" t="s">
        <v>931</v>
      </c>
      <c r="BD159" s="84">
        <v>90</v>
      </c>
      <c r="BE159" s="282">
        <v>53479</v>
      </c>
      <c r="BF159" s="279">
        <v>10</v>
      </c>
      <c r="BG159" s="303" t="s">
        <v>3810</v>
      </c>
      <c r="BH159" s="86" t="s">
        <v>3829</v>
      </c>
      <c r="BI159" s="285" t="s">
        <v>3829</v>
      </c>
      <c r="BJ159" s="285" t="s">
        <v>3829</v>
      </c>
      <c r="BK159" s="86" t="s">
        <v>3829</v>
      </c>
      <c r="BL159" s="432">
        <v>10</v>
      </c>
      <c r="BM159" s="432" t="s">
        <v>3810</v>
      </c>
      <c r="BN159" s="432" t="str">
        <f>INDEX(ID!$D:$D,MATCH('Org2567'!D159,ID!$A:$A,0))</f>
        <v>คลองขลุง</v>
      </c>
    </row>
    <row r="160" spans="1:66" x14ac:dyDescent="0.25">
      <c r="A160" s="272">
        <v>157</v>
      </c>
      <c r="B160" s="272">
        <v>3</v>
      </c>
      <c r="C160" s="82" t="s">
        <v>3800</v>
      </c>
      <c r="D160" s="272" t="s">
        <v>176</v>
      </c>
      <c r="E160" s="82" t="str">
        <f t="shared" si="2"/>
        <v>รพ.พรานกระต่าย</v>
      </c>
      <c r="F160" s="90" t="s">
        <v>926</v>
      </c>
      <c r="G160" s="90" t="s">
        <v>927</v>
      </c>
      <c r="H160" s="90">
        <v>60</v>
      </c>
      <c r="I160" s="273">
        <v>51424</v>
      </c>
      <c r="J160" s="90">
        <v>6</v>
      </c>
      <c r="K160" s="93" t="s">
        <v>3783</v>
      </c>
      <c r="L160" s="83" t="s">
        <v>926</v>
      </c>
      <c r="M160" s="83" t="s">
        <v>927</v>
      </c>
      <c r="N160" s="84">
        <v>60</v>
      </c>
      <c r="O160" s="85">
        <v>51135</v>
      </c>
      <c r="P160" s="274">
        <v>6</v>
      </c>
      <c r="Q160" s="275" t="s">
        <v>3809</v>
      </c>
      <c r="R160" s="276" t="s">
        <v>926</v>
      </c>
      <c r="S160" s="277" t="s">
        <v>927</v>
      </c>
      <c r="T160" s="278">
        <v>60</v>
      </c>
      <c r="U160" s="88">
        <v>51135</v>
      </c>
      <c r="V160" s="54">
        <v>6</v>
      </c>
      <c r="W160" s="54" t="s">
        <v>3809</v>
      </c>
      <c r="X160" s="276" t="s">
        <v>926</v>
      </c>
      <c r="Y160" s="83" t="s">
        <v>927</v>
      </c>
      <c r="Z160" s="84">
        <v>60</v>
      </c>
      <c r="AA160" s="88">
        <v>50825</v>
      </c>
      <c r="AB160" s="279">
        <v>6</v>
      </c>
      <c r="AC160" s="280" t="s">
        <v>3809</v>
      </c>
      <c r="AD160" s="281" t="s">
        <v>926</v>
      </c>
      <c r="AE160" s="83" t="s">
        <v>927</v>
      </c>
      <c r="AF160" s="84">
        <v>60</v>
      </c>
      <c r="AG160" s="88">
        <v>50825</v>
      </c>
      <c r="AH160" s="279">
        <v>6</v>
      </c>
      <c r="AI160" s="286" t="s">
        <v>3809</v>
      </c>
      <c r="AJ160" s="281" t="s">
        <v>926</v>
      </c>
      <c r="AK160" s="83" t="s">
        <v>927</v>
      </c>
      <c r="AL160" s="84">
        <v>60</v>
      </c>
      <c r="AM160" s="88">
        <v>50825</v>
      </c>
      <c r="AN160" s="279">
        <v>6</v>
      </c>
      <c r="AO160" s="286" t="s">
        <v>3809</v>
      </c>
      <c r="AP160" s="281" t="s">
        <v>926</v>
      </c>
      <c r="AQ160" s="83" t="s">
        <v>927</v>
      </c>
      <c r="AR160" s="84">
        <v>60</v>
      </c>
      <c r="AS160" s="88">
        <v>50825</v>
      </c>
      <c r="AT160" s="279">
        <v>6</v>
      </c>
      <c r="AU160" s="280" t="s">
        <v>3809</v>
      </c>
      <c r="AV160" s="86" t="s">
        <v>926</v>
      </c>
      <c r="AW160" s="285" t="s">
        <v>927</v>
      </c>
      <c r="AX160" s="285">
        <v>60</v>
      </c>
      <c r="AY160" s="87">
        <v>50034</v>
      </c>
      <c r="AZ160" s="86">
        <v>6</v>
      </c>
      <c r="BA160" s="57" t="s">
        <v>3809</v>
      </c>
      <c r="BB160" s="301" t="s">
        <v>926</v>
      </c>
      <c r="BC160" s="83" t="s">
        <v>927</v>
      </c>
      <c r="BD160" s="84">
        <v>66</v>
      </c>
      <c r="BE160" s="282">
        <v>50034</v>
      </c>
      <c r="BF160" s="279">
        <v>6</v>
      </c>
      <c r="BG160" s="303" t="s">
        <v>3809</v>
      </c>
      <c r="BH160" s="86" t="s">
        <v>3829</v>
      </c>
      <c r="BI160" s="285" t="s">
        <v>3829</v>
      </c>
      <c r="BJ160" s="285" t="s">
        <v>3830</v>
      </c>
      <c r="BK160" s="86" t="s">
        <v>3829</v>
      </c>
      <c r="BL160" s="432">
        <v>6</v>
      </c>
      <c r="BM160" s="432" t="s">
        <v>3809</v>
      </c>
      <c r="BN160" s="432" t="str">
        <f>INDEX(ID!$D:$D,MATCH('Org2567'!D160,ID!$A:$A,0))</f>
        <v>พรานกระต่าย</v>
      </c>
    </row>
    <row r="161" spans="1:66" x14ac:dyDescent="0.25">
      <c r="A161" s="272">
        <v>158</v>
      </c>
      <c r="B161" s="272">
        <v>3</v>
      </c>
      <c r="C161" s="82" t="s">
        <v>3800</v>
      </c>
      <c r="D161" s="272" t="s">
        <v>177</v>
      </c>
      <c r="E161" s="82" t="str">
        <f t="shared" si="2"/>
        <v>รพ.ลานกระบือ</v>
      </c>
      <c r="F161" s="90" t="s">
        <v>926</v>
      </c>
      <c r="G161" s="90" t="s">
        <v>927</v>
      </c>
      <c r="H161" s="90">
        <v>30</v>
      </c>
      <c r="I161" s="273">
        <v>29576</v>
      </c>
      <c r="J161" s="90">
        <v>5</v>
      </c>
      <c r="K161" s="93" t="s">
        <v>3703</v>
      </c>
      <c r="L161" s="83" t="s">
        <v>926</v>
      </c>
      <c r="M161" s="83" t="s">
        <v>927</v>
      </c>
      <c r="N161" s="84">
        <v>30</v>
      </c>
      <c r="O161" s="85">
        <v>29601</v>
      </c>
      <c r="P161" s="274">
        <v>5</v>
      </c>
      <c r="Q161" s="275" t="s">
        <v>3811</v>
      </c>
      <c r="R161" s="276" t="s">
        <v>926</v>
      </c>
      <c r="S161" s="277" t="s">
        <v>927</v>
      </c>
      <c r="T161" s="278">
        <v>30</v>
      </c>
      <c r="U161" s="88">
        <v>29601</v>
      </c>
      <c r="V161" s="54">
        <v>5</v>
      </c>
      <c r="W161" s="54" t="s">
        <v>3811</v>
      </c>
      <c r="X161" s="276" t="s">
        <v>926</v>
      </c>
      <c r="Y161" s="83" t="s">
        <v>927</v>
      </c>
      <c r="Z161" s="84">
        <v>30</v>
      </c>
      <c r="AA161" s="88">
        <v>29721</v>
      </c>
      <c r="AB161" s="279">
        <v>5</v>
      </c>
      <c r="AC161" s="280" t="s">
        <v>3811</v>
      </c>
      <c r="AD161" s="281" t="s">
        <v>926</v>
      </c>
      <c r="AE161" s="83" t="s">
        <v>927</v>
      </c>
      <c r="AF161" s="84">
        <v>30</v>
      </c>
      <c r="AG161" s="88">
        <v>29721</v>
      </c>
      <c r="AH161" s="279">
        <v>5</v>
      </c>
      <c r="AI161" s="286" t="s">
        <v>3811</v>
      </c>
      <c r="AJ161" s="281" t="s">
        <v>926</v>
      </c>
      <c r="AK161" s="83" t="s">
        <v>927</v>
      </c>
      <c r="AL161" s="84">
        <v>30</v>
      </c>
      <c r="AM161" s="88">
        <v>29721</v>
      </c>
      <c r="AN161" s="279">
        <v>5</v>
      </c>
      <c r="AO161" s="286" t="s">
        <v>3811</v>
      </c>
      <c r="AP161" s="281" t="s">
        <v>926</v>
      </c>
      <c r="AQ161" s="83" t="s">
        <v>927</v>
      </c>
      <c r="AR161" s="84">
        <v>30</v>
      </c>
      <c r="AS161" s="88">
        <v>29721</v>
      </c>
      <c r="AT161" s="279">
        <v>5</v>
      </c>
      <c r="AU161" s="280" t="s">
        <v>3811</v>
      </c>
      <c r="AV161" s="86" t="s">
        <v>926</v>
      </c>
      <c r="AW161" s="285" t="s">
        <v>927</v>
      </c>
      <c r="AX161" s="285">
        <v>30</v>
      </c>
      <c r="AY161" s="87">
        <v>29162</v>
      </c>
      <c r="AZ161" s="86">
        <v>5</v>
      </c>
      <c r="BA161" s="57" t="s">
        <v>3811</v>
      </c>
      <c r="BB161" s="301" t="s">
        <v>926</v>
      </c>
      <c r="BC161" s="83" t="s">
        <v>927</v>
      </c>
      <c r="BD161" s="84">
        <v>30</v>
      </c>
      <c r="BE161" s="282">
        <v>29162</v>
      </c>
      <c r="BF161" s="279">
        <v>5</v>
      </c>
      <c r="BG161" s="303" t="s">
        <v>3811</v>
      </c>
      <c r="BH161" s="86" t="s">
        <v>3829</v>
      </c>
      <c r="BI161" s="285" t="s">
        <v>3829</v>
      </c>
      <c r="BJ161" s="285" t="s">
        <v>3829</v>
      </c>
      <c r="BK161" s="86" t="s">
        <v>3829</v>
      </c>
      <c r="BL161" s="432">
        <v>5</v>
      </c>
      <c r="BM161" s="432" t="s">
        <v>3811</v>
      </c>
      <c r="BN161" s="432" t="str">
        <f>INDEX(ID!$D:$D,MATCH('Org2567'!D161,ID!$A:$A,0))</f>
        <v>ลานกระบือ</v>
      </c>
    </row>
    <row r="162" spans="1:66" x14ac:dyDescent="0.25">
      <c r="A162" s="272">
        <v>159</v>
      </c>
      <c r="B162" s="272">
        <v>3</v>
      </c>
      <c r="C162" s="82" t="s">
        <v>3800</v>
      </c>
      <c r="D162" s="272" t="s">
        <v>178</v>
      </c>
      <c r="E162" s="82" t="str">
        <f t="shared" si="2"/>
        <v>รพ.ทรายทองวัฒนา</v>
      </c>
      <c r="F162" s="90" t="s">
        <v>926</v>
      </c>
      <c r="G162" s="90" t="s">
        <v>927</v>
      </c>
      <c r="H162" s="90">
        <v>30</v>
      </c>
      <c r="I162" s="273">
        <v>21724</v>
      </c>
      <c r="J162" s="90">
        <v>5</v>
      </c>
      <c r="K162" s="93" t="s">
        <v>3703</v>
      </c>
      <c r="L162" s="83" t="s">
        <v>926</v>
      </c>
      <c r="M162" s="83" t="s">
        <v>927</v>
      </c>
      <c r="N162" s="84">
        <v>30</v>
      </c>
      <c r="O162" s="85">
        <v>21495</v>
      </c>
      <c r="P162" s="274">
        <v>5</v>
      </c>
      <c r="Q162" s="275" t="s">
        <v>3811</v>
      </c>
      <c r="R162" s="276" t="s">
        <v>926</v>
      </c>
      <c r="S162" s="277" t="s">
        <v>927</v>
      </c>
      <c r="T162" s="278">
        <v>30</v>
      </c>
      <c r="U162" s="88">
        <v>21495</v>
      </c>
      <c r="V162" s="54">
        <v>5</v>
      </c>
      <c r="W162" s="54" t="s">
        <v>3811</v>
      </c>
      <c r="X162" s="276" t="s">
        <v>926</v>
      </c>
      <c r="Y162" s="83" t="s">
        <v>927</v>
      </c>
      <c r="Z162" s="84">
        <v>30</v>
      </c>
      <c r="AA162" s="88">
        <v>21557</v>
      </c>
      <c r="AB162" s="279">
        <v>5</v>
      </c>
      <c r="AC162" s="280" t="s">
        <v>3811</v>
      </c>
      <c r="AD162" s="281" t="s">
        <v>926</v>
      </c>
      <c r="AE162" s="83" t="s">
        <v>927</v>
      </c>
      <c r="AF162" s="84">
        <v>30</v>
      </c>
      <c r="AG162" s="88">
        <v>21557</v>
      </c>
      <c r="AH162" s="279">
        <v>5</v>
      </c>
      <c r="AI162" s="286" t="s">
        <v>3811</v>
      </c>
      <c r="AJ162" s="281" t="s">
        <v>926</v>
      </c>
      <c r="AK162" s="83" t="s">
        <v>927</v>
      </c>
      <c r="AL162" s="84">
        <v>30</v>
      </c>
      <c r="AM162" s="88">
        <v>21557</v>
      </c>
      <c r="AN162" s="279">
        <v>5</v>
      </c>
      <c r="AO162" s="286" t="s">
        <v>3811</v>
      </c>
      <c r="AP162" s="281" t="s">
        <v>926</v>
      </c>
      <c r="AQ162" s="83" t="s">
        <v>927</v>
      </c>
      <c r="AR162" s="84">
        <v>30</v>
      </c>
      <c r="AS162" s="88">
        <v>21557</v>
      </c>
      <c r="AT162" s="279">
        <v>5</v>
      </c>
      <c r="AU162" s="280" t="s">
        <v>3811</v>
      </c>
      <c r="AV162" s="86" t="s">
        <v>926</v>
      </c>
      <c r="AW162" s="285" t="s">
        <v>927</v>
      </c>
      <c r="AX162" s="285">
        <v>30</v>
      </c>
      <c r="AY162" s="87">
        <v>21145</v>
      </c>
      <c r="AZ162" s="86">
        <v>5</v>
      </c>
      <c r="BA162" s="57" t="s">
        <v>3811</v>
      </c>
      <c r="BB162" s="301" t="s">
        <v>926</v>
      </c>
      <c r="BC162" s="83" t="s">
        <v>927</v>
      </c>
      <c r="BD162" s="84">
        <v>30</v>
      </c>
      <c r="BE162" s="282">
        <v>21145</v>
      </c>
      <c r="BF162" s="279">
        <v>5</v>
      </c>
      <c r="BG162" s="303" t="s">
        <v>3811</v>
      </c>
      <c r="BH162" s="86" t="s">
        <v>3829</v>
      </c>
      <c r="BI162" s="285" t="s">
        <v>3829</v>
      </c>
      <c r="BJ162" s="285" t="s">
        <v>3829</v>
      </c>
      <c r="BK162" s="86" t="s">
        <v>3829</v>
      </c>
      <c r="BL162" s="432">
        <v>5</v>
      </c>
      <c r="BM162" s="432" t="s">
        <v>3811</v>
      </c>
      <c r="BN162" s="432" t="str">
        <f>INDEX(ID!$D:$D,MATCH('Org2567'!D162,ID!$A:$A,0))</f>
        <v>ทรายทองวัฒนา</v>
      </c>
    </row>
    <row r="163" spans="1:66" x14ac:dyDescent="0.25">
      <c r="A163" s="272">
        <v>160</v>
      </c>
      <c r="B163" s="272">
        <v>3</v>
      </c>
      <c r="C163" s="82" t="s">
        <v>3800</v>
      </c>
      <c r="D163" s="272" t="s">
        <v>179</v>
      </c>
      <c r="E163" s="82" t="str">
        <f t="shared" si="2"/>
        <v>รพ.ปางศิลาทอง</v>
      </c>
      <c r="F163" s="90" t="s">
        <v>926</v>
      </c>
      <c r="G163" s="90" t="s">
        <v>927</v>
      </c>
      <c r="H163" s="90">
        <v>30</v>
      </c>
      <c r="I163" s="273">
        <v>24324</v>
      </c>
      <c r="J163" s="90">
        <v>5</v>
      </c>
      <c r="K163" s="93" t="s">
        <v>3703</v>
      </c>
      <c r="L163" s="83" t="s">
        <v>926</v>
      </c>
      <c r="M163" s="83" t="s">
        <v>927</v>
      </c>
      <c r="N163" s="84">
        <v>30</v>
      </c>
      <c r="O163" s="85">
        <v>24065</v>
      </c>
      <c r="P163" s="274">
        <v>5</v>
      </c>
      <c r="Q163" s="275" t="s">
        <v>3811</v>
      </c>
      <c r="R163" s="276" t="s">
        <v>926</v>
      </c>
      <c r="S163" s="277" t="s">
        <v>927</v>
      </c>
      <c r="T163" s="278">
        <v>30</v>
      </c>
      <c r="U163" s="88">
        <v>24065</v>
      </c>
      <c r="V163" s="54">
        <v>5</v>
      </c>
      <c r="W163" s="54" t="s">
        <v>3811</v>
      </c>
      <c r="X163" s="276" t="s">
        <v>926</v>
      </c>
      <c r="Y163" s="83" t="s">
        <v>927</v>
      </c>
      <c r="Z163" s="84">
        <v>30</v>
      </c>
      <c r="AA163" s="88">
        <v>23680</v>
      </c>
      <c r="AB163" s="279">
        <v>5</v>
      </c>
      <c r="AC163" s="280" t="s">
        <v>3811</v>
      </c>
      <c r="AD163" s="281" t="s">
        <v>926</v>
      </c>
      <c r="AE163" s="83" t="s">
        <v>927</v>
      </c>
      <c r="AF163" s="84">
        <v>30</v>
      </c>
      <c r="AG163" s="88">
        <v>23680</v>
      </c>
      <c r="AH163" s="279">
        <v>5</v>
      </c>
      <c r="AI163" s="286" t="s">
        <v>3811</v>
      </c>
      <c r="AJ163" s="281" t="s">
        <v>926</v>
      </c>
      <c r="AK163" s="83" t="s">
        <v>927</v>
      </c>
      <c r="AL163" s="84">
        <v>30</v>
      </c>
      <c r="AM163" s="88">
        <v>23680</v>
      </c>
      <c r="AN163" s="279">
        <v>5</v>
      </c>
      <c r="AO163" s="286" t="s">
        <v>3811</v>
      </c>
      <c r="AP163" s="281" t="s">
        <v>926</v>
      </c>
      <c r="AQ163" s="83" t="s">
        <v>927</v>
      </c>
      <c r="AR163" s="84">
        <v>30</v>
      </c>
      <c r="AS163" s="88">
        <v>23680</v>
      </c>
      <c r="AT163" s="279">
        <v>5</v>
      </c>
      <c r="AU163" s="280" t="s">
        <v>3811</v>
      </c>
      <c r="AV163" s="86" t="s">
        <v>926</v>
      </c>
      <c r="AW163" s="285" t="s">
        <v>927</v>
      </c>
      <c r="AX163" s="285">
        <v>30</v>
      </c>
      <c r="AY163" s="87">
        <v>23057</v>
      </c>
      <c r="AZ163" s="86">
        <v>5</v>
      </c>
      <c r="BA163" s="57" t="s">
        <v>3811</v>
      </c>
      <c r="BB163" s="301" t="s">
        <v>926</v>
      </c>
      <c r="BC163" s="83" t="s">
        <v>927</v>
      </c>
      <c r="BD163" s="84">
        <v>30</v>
      </c>
      <c r="BE163" s="282">
        <v>23057</v>
      </c>
      <c r="BF163" s="279">
        <v>5</v>
      </c>
      <c r="BG163" s="303" t="s">
        <v>3811</v>
      </c>
      <c r="BH163" s="86" t="s">
        <v>3829</v>
      </c>
      <c r="BI163" s="285" t="s">
        <v>3829</v>
      </c>
      <c r="BJ163" s="285" t="s">
        <v>3829</v>
      </c>
      <c r="BK163" s="86" t="s">
        <v>3829</v>
      </c>
      <c r="BL163" s="432">
        <v>5</v>
      </c>
      <c r="BM163" s="432" t="s">
        <v>3811</v>
      </c>
      <c r="BN163" s="432" t="str">
        <f>INDEX(ID!$D:$D,MATCH('Org2567'!D163,ID!$A:$A,0))</f>
        <v>ปางศิลาทอง</v>
      </c>
    </row>
    <row r="164" spans="1:66" x14ac:dyDescent="0.25">
      <c r="A164" s="272">
        <v>161</v>
      </c>
      <c r="B164" s="272">
        <v>3</v>
      </c>
      <c r="C164" s="82" t="s">
        <v>3800</v>
      </c>
      <c r="D164" s="272" t="s">
        <v>180</v>
      </c>
      <c r="E164" s="82" t="str">
        <f t="shared" si="2"/>
        <v>รพ.บึงสามัคคี</v>
      </c>
      <c r="F164" s="90" t="s">
        <v>926</v>
      </c>
      <c r="G164" s="90" t="s">
        <v>927</v>
      </c>
      <c r="H164" s="90">
        <v>30</v>
      </c>
      <c r="I164" s="273">
        <v>19493</v>
      </c>
      <c r="J164" s="90">
        <v>5</v>
      </c>
      <c r="K164" s="93" t="s">
        <v>3703</v>
      </c>
      <c r="L164" s="83" t="s">
        <v>926</v>
      </c>
      <c r="M164" s="83" t="s">
        <v>927</v>
      </c>
      <c r="N164" s="84">
        <v>30</v>
      </c>
      <c r="O164" s="85">
        <v>19422</v>
      </c>
      <c r="P164" s="274">
        <v>5</v>
      </c>
      <c r="Q164" s="275" t="s">
        <v>3811</v>
      </c>
      <c r="R164" s="276" t="s">
        <v>926</v>
      </c>
      <c r="S164" s="277" t="s">
        <v>927</v>
      </c>
      <c r="T164" s="278">
        <v>30</v>
      </c>
      <c r="U164" s="88">
        <v>19422</v>
      </c>
      <c r="V164" s="54">
        <v>5</v>
      </c>
      <c r="W164" s="54" t="s">
        <v>3811</v>
      </c>
      <c r="X164" s="276" t="s">
        <v>926</v>
      </c>
      <c r="Y164" s="83" t="s">
        <v>927</v>
      </c>
      <c r="Z164" s="84">
        <v>30</v>
      </c>
      <c r="AA164" s="88">
        <v>19339</v>
      </c>
      <c r="AB164" s="279">
        <v>5</v>
      </c>
      <c r="AC164" s="280" t="s">
        <v>3811</v>
      </c>
      <c r="AD164" s="281" t="s">
        <v>926</v>
      </c>
      <c r="AE164" s="83" t="s">
        <v>927</v>
      </c>
      <c r="AF164" s="84">
        <v>30</v>
      </c>
      <c r="AG164" s="88">
        <v>19339</v>
      </c>
      <c r="AH164" s="279">
        <v>5</v>
      </c>
      <c r="AI164" s="286" t="s">
        <v>3811</v>
      </c>
      <c r="AJ164" s="281" t="s">
        <v>926</v>
      </c>
      <c r="AK164" s="83" t="s">
        <v>927</v>
      </c>
      <c r="AL164" s="84">
        <v>30</v>
      </c>
      <c r="AM164" s="88">
        <v>19339</v>
      </c>
      <c r="AN164" s="279">
        <v>5</v>
      </c>
      <c r="AO164" s="286" t="s">
        <v>3811</v>
      </c>
      <c r="AP164" s="281" t="s">
        <v>926</v>
      </c>
      <c r="AQ164" s="83" t="s">
        <v>927</v>
      </c>
      <c r="AR164" s="84">
        <v>30</v>
      </c>
      <c r="AS164" s="88">
        <v>19339</v>
      </c>
      <c r="AT164" s="279">
        <v>5</v>
      </c>
      <c r="AU164" s="280" t="s">
        <v>3811</v>
      </c>
      <c r="AV164" s="86" t="s">
        <v>926</v>
      </c>
      <c r="AW164" s="285" t="s">
        <v>927</v>
      </c>
      <c r="AX164" s="285">
        <v>30</v>
      </c>
      <c r="AY164" s="87">
        <v>18982</v>
      </c>
      <c r="AZ164" s="86">
        <v>5</v>
      </c>
      <c r="BA164" s="57" t="s">
        <v>3811</v>
      </c>
      <c r="BB164" s="301" t="s">
        <v>926</v>
      </c>
      <c r="BC164" s="83" t="s">
        <v>927</v>
      </c>
      <c r="BD164" s="84">
        <v>30</v>
      </c>
      <c r="BE164" s="282">
        <v>18982</v>
      </c>
      <c r="BF164" s="279">
        <v>5</v>
      </c>
      <c r="BG164" s="303" t="s">
        <v>3811</v>
      </c>
      <c r="BH164" s="86" t="s">
        <v>3829</v>
      </c>
      <c r="BI164" s="285" t="s">
        <v>3829</v>
      </c>
      <c r="BJ164" s="285" t="s">
        <v>3829</v>
      </c>
      <c r="BK164" s="86" t="s">
        <v>3829</v>
      </c>
      <c r="BL164" s="432">
        <v>5</v>
      </c>
      <c r="BM164" s="432" t="s">
        <v>3811</v>
      </c>
      <c r="BN164" s="432" t="str">
        <f>INDEX(ID!$D:$D,MATCH('Org2567'!D164,ID!$A:$A,0))</f>
        <v>บึงสามัคคี</v>
      </c>
    </row>
    <row r="165" spans="1:66" x14ac:dyDescent="0.25">
      <c r="A165" s="272">
        <v>162</v>
      </c>
      <c r="B165" s="272">
        <v>3</v>
      </c>
      <c r="C165" s="82" t="s">
        <v>3800</v>
      </c>
      <c r="D165" s="272" t="s">
        <v>181</v>
      </c>
      <c r="E165" s="82" t="str">
        <f t="shared" si="2"/>
        <v>รพ.โกสัมพีนคร</v>
      </c>
      <c r="F165" s="90" t="s">
        <v>926</v>
      </c>
      <c r="G165" s="90" t="s">
        <v>989</v>
      </c>
      <c r="H165" s="90">
        <v>10</v>
      </c>
      <c r="I165" s="273">
        <v>22770</v>
      </c>
      <c r="J165" s="90">
        <v>3</v>
      </c>
      <c r="K165" s="93" t="s">
        <v>3705</v>
      </c>
      <c r="L165" s="83" t="s">
        <v>926</v>
      </c>
      <c r="M165" s="83" t="s">
        <v>989</v>
      </c>
      <c r="N165" s="84">
        <v>10</v>
      </c>
      <c r="O165" s="85">
        <v>22767</v>
      </c>
      <c r="P165" s="274">
        <v>3</v>
      </c>
      <c r="Q165" s="275" t="s">
        <v>3819</v>
      </c>
      <c r="R165" s="276" t="s">
        <v>926</v>
      </c>
      <c r="S165" s="277" t="s">
        <v>989</v>
      </c>
      <c r="T165" s="278">
        <v>30</v>
      </c>
      <c r="U165" s="88">
        <v>22767</v>
      </c>
      <c r="V165" s="54">
        <v>3</v>
      </c>
      <c r="W165" s="54" t="s">
        <v>3819</v>
      </c>
      <c r="X165" s="276" t="s">
        <v>926</v>
      </c>
      <c r="Y165" s="83" t="s">
        <v>989</v>
      </c>
      <c r="Z165" s="84">
        <v>30</v>
      </c>
      <c r="AA165" s="88">
        <v>22702</v>
      </c>
      <c r="AB165" s="279">
        <v>3</v>
      </c>
      <c r="AC165" s="280" t="s">
        <v>3819</v>
      </c>
      <c r="AD165" s="281" t="s">
        <v>926</v>
      </c>
      <c r="AE165" s="83" t="s">
        <v>989</v>
      </c>
      <c r="AF165" s="84">
        <v>30</v>
      </c>
      <c r="AG165" s="88">
        <v>22702</v>
      </c>
      <c r="AH165" s="279">
        <v>3</v>
      </c>
      <c r="AI165" s="286" t="s">
        <v>3819</v>
      </c>
      <c r="AJ165" s="281" t="s">
        <v>926</v>
      </c>
      <c r="AK165" s="83" t="s">
        <v>989</v>
      </c>
      <c r="AL165" s="84">
        <v>30</v>
      </c>
      <c r="AM165" s="88">
        <v>22702</v>
      </c>
      <c r="AN165" s="279">
        <v>3</v>
      </c>
      <c r="AO165" s="286" t="s">
        <v>3819</v>
      </c>
      <c r="AP165" s="281" t="s">
        <v>926</v>
      </c>
      <c r="AQ165" s="83" t="s">
        <v>989</v>
      </c>
      <c r="AR165" s="84">
        <v>30</v>
      </c>
      <c r="AS165" s="88">
        <v>22702</v>
      </c>
      <c r="AT165" s="279">
        <v>3</v>
      </c>
      <c r="AU165" s="280" t="s">
        <v>3819</v>
      </c>
      <c r="AV165" s="86" t="s">
        <v>926</v>
      </c>
      <c r="AW165" s="285" t="s">
        <v>989</v>
      </c>
      <c r="AX165" s="285">
        <v>10</v>
      </c>
      <c r="AY165" s="87">
        <v>22435</v>
      </c>
      <c r="AZ165" s="86">
        <v>3</v>
      </c>
      <c r="BA165" s="57" t="s">
        <v>3819</v>
      </c>
      <c r="BB165" s="301" t="s">
        <v>926</v>
      </c>
      <c r="BC165" s="83" t="s">
        <v>989</v>
      </c>
      <c r="BD165" s="84">
        <v>10</v>
      </c>
      <c r="BE165" s="282">
        <v>22435</v>
      </c>
      <c r="BF165" s="279">
        <v>3</v>
      </c>
      <c r="BG165" s="303" t="s">
        <v>3819</v>
      </c>
      <c r="BH165" s="86" t="s">
        <v>3829</v>
      </c>
      <c r="BI165" s="285" t="s">
        <v>3829</v>
      </c>
      <c r="BJ165" s="285" t="s">
        <v>3829</v>
      </c>
      <c r="BK165" s="86" t="s">
        <v>3829</v>
      </c>
      <c r="BL165" s="432">
        <v>3</v>
      </c>
      <c r="BM165" s="432" t="s">
        <v>3819</v>
      </c>
      <c r="BN165" s="432" t="str">
        <f>INDEX(ID!$D:$D,MATCH('Org2567'!D165,ID!$A:$A,0))</f>
        <v>โกสัมพีนคร</v>
      </c>
    </row>
    <row r="166" spans="1:66" x14ac:dyDescent="0.25">
      <c r="A166" s="272">
        <v>163</v>
      </c>
      <c r="B166" s="272">
        <v>3</v>
      </c>
      <c r="C166" s="82" t="s">
        <v>1382</v>
      </c>
      <c r="D166" s="272" t="s">
        <v>182</v>
      </c>
      <c r="E166" s="82" t="str">
        <f t="shared" si="2"/>
        <v>รพ.ชัยนาทนเรนทร</v>
      </c>
      <c r="F166" s="90" t="s">
        <v>922</v>
      </c>
      <c r="G166" s="90" t="s">
        <v>918</v>
      </c>
      <c r="H166" s="90">
        <v>348</v>
      </c>
      <c r="I166" s="273">
        <v>51055</v>
      </c>
      <c r="J166" s="90">
        <v>16</v>
      </c>
      <c r="K166" s="93" t="s">
        <v>3748</v>
      </c>
      <c r="L166" s="83" t="s">
        <v>922</v>
      </c>
      <c r="M166" s="83" t="s">
        <v>918</v>
      </c>
      <c r="N166" s="84">
        <v>348</v>
      </c>
      <c r="O166" s="85">
        <v>50738</v>
      </c>
      <c r="P166" s="274">
        <v>16</v>
      </c>
      <c r="Q166" s="275" t="s">
        <v>3818</v>
      </c>
      <c r="R166" s="276" t="s">
        <v>922</v>
      </c>
      <c r="S166" s="277" t="s">
        <v>918</v>
      </c>
      <c r="T166" s="278">
        <v>353</v>
      </c>
      <c r="U166" s="88">
        <v>50738</v>
      </c>
      <c r="V166" s="54">
        <v>16</v>
      </c>
      <c r="W166" s="54" t="s">
        <v>3818</v>
      </c>
      <c r="X166" s="276" t="s">
        <v>922</v>
      </c>
      <c r="Y166" s="83" t="s">
        <v>918</v>
      </c>
      <c r="Z166" s="84">
        <v>353</v>
      </c>
      <c r="AA166" s="88">
        <v>50124</v>
      </c>
      <c r="AB166" s="279">
        <v>16</v>
      </c>
      <c r="AC166" s="280" t="s">
        <v>3818</v>
      </c>
      <c r="AD166" s="281" t="s">
        <v>922</v>
      </c>
      <c r="AE166" s="83" t="s">
        <v>918</v>
      </c>
      <c r="AF166" s="84">
        <v>367</v>
      </c>
      <c r="AG166" s="88">
        <v>50124</v>
      </c>
      <c r="AH166" s="279">
        <v>16</v>
      </c>
      <c r="AI166" s="286" t="s">
        <v>3818</v>
      </c>
      <c r="AJ166" s="281" t="s">
        <v>922</v>
      </c>
      <c r="AK166" s="83" t="s">
        <v>918</v>
      </c>
      <c r="AL166" s="84">
        <v>367</v>
      </c>
      <c r="AM166" s="88">
        <v>50124</v>
      </c>
      <c r="AN166" s="279">
        <v>16</v>
      </c>
      <c r="AO166" s="286" t="s">
        <v>3818</v>
      </c>
      <c r="AP166" s="281" t="s">
        <v>922</v>
      </c>
      <c r="AQ166" s="83" t="s">
        <v>918</v>
      </c>
      <c r="AR166" s="84">
        <v>367</v>
      </c>
      <c r="AS166" s="88">
        <v>50124</v>
      </c>
      <c r="AT166" s="279">
        <v>16</v>
      </c>
      <c r="AU166" s="280" t="s">
        <v>3818</v>
      </c>
      <c r="AV166" s="86" t="s">
        <v>922</v>
      </c>
      <c r="AW166" s="285" t="s">
        <v>918</v>
      </c>
      <c r="AX166" s="285">
        <v>367</v>
      </c>
      <c r="AY166" s="87">
        <v>50165</v>
      </c>
      <c r="AZ166" s="86">
        <v>16</v>
      </c>
      <c r="BA166" s="57" t="s">
        <v>3818</v>
      </c>
      <c r="BB166" s="301" t="s">
        <v>922</v>
      </c>
      <c r="BC166" s="83" t="s">
        <v>918</v>
      </c>
      <c r="BD166" s="84">
        <v>367</v>
      </c>
      <c r="BE166" s="282">
        <v>50165</v>
      </c>
      <c r="BF166" s="279">
        <v>16</v>
      </c>
      <c r="BG166" s="303" t="s">
        <v>3818</v>
      </c>
      <c r="BH166" s="86" t="s">
        <v>3829</v>
      </c>
      <c r="BI166" s="285" t="s">
        <v>3829</v>
      </c>
      <c r="BJ166" s="285" t="s">
        <v>3829</v>
      </c>
      <c r="BK166" s="86" t="s">
        <v>3829</v>
      </c>
      <c r="BL166" s="432">
        <v>16</v>
      </c>
      <c r="BM166" s="432" t="s">
        <v>3818</v>
      </c>
      <c r="BN166" s="432" t="str">
        <f>INDEX(ID!$D:$D,MATCH('Org2567'!D166,ID!$A:$A,0))</f>
        <v>ชัยนาทนเรนทร</v>
      </c>
    </row>
    <row r="167" spans="1:66" x14ac:dyDescent="0.25">
      <c r="A167" s="272">
        <v>164</v>
      </c>
      <c r="B167" s="272">
        <v>3</v>
      </c>
      <c r="C167" s="82" t="s">
        <v>1382</v>
      </c>
      <c r="D167" s="272" t="s">
        <v>183</v>
      </c>
      <c r="E167" s="82" t="str">
        <f t="shared" si="2"/>
        <v>รพ.มโนรมย์</v>
      </c>
      <c r="F167" s="90" t="s">
        <v>926</v>
      </c>
      <c r="G167" s="90" t="s">
        <v>927</v>
      </c>
      <c r="H167" s="90">
        <v>30</v>
      </c>
      <c r="I167" s="273">
        <v>23011</v>
      </c>
      <c r="J167" s="90">
        <v>5</v>
      </c>
      <c r="K167" s="93" t="s">
        <v>3703</v>
      </c>
      <c r="L167" s="83" t="s">
        <v>926</v>
      </c>
      <c r="M167" s="83" t="s">
        <v>927</v>
      </c>
      <c r="N167" s="84">
        <v>30</v>
      </c>
      <c r="O167" s="85">
        <v>23034</v>
      </c>
      <c r="P167" s="274">
        <v>5</v>
      </c>
      <c r="Q167" s="275" t="s">
        <v>3811</v>
      </c>
      <c r="R167" s="276" t="s">
        <v>926</v>
      </c>
      <c r="S167" s="277" t="s">
        <v>927</v>
      </c>
      <c r="T167" s="278">
        <v>30</v>
      </c>
      <c r="U167" s="88">
        <v>23034</v>
      </c>
      <c r="V167" s="54">
        <v>5</v>
      </c>
      <c r="W167" s="54" t="s">
        <v>3811</v>
      </c>
      <c r="X167" s="276" t="s">
        <v>926</v>
      </c>
      <c r="Y167" s="83" t="s">
        <v>927</v>
      </c>
      <c r="Z167" s="84">
        <v>30</v>
      </c>
      <c r="AA167" s="88">
        <v>22956</v>
      </c>
      <c r="AB167" s="279">
        <v>5</v>
      </c>
      <c r="AC167" s="280" t="s">
        <v>3811</v>
      </c>
      <c r="AD167" s="281" t="s">
        <v>926</v>
      </c>
      <c r="AE167" s="83" t="s">
        <v>927</v>
      </c>
      <c r="AF167" s="84">
        <v>30</v>
      </c>
      <c r="AG167" s="88">
        <v>22956</v>
      </c>
      <c r="AH167" s="279">
        <v>5</v>
      </c>
      <c r="AI167" s="286" t="s">
        <v>3811</v>
      </c>
      <c r="AJ167" s="281" t="s">
        <v>926</v>
      </c>
      <c r="AK167" s="83" t="s">
        <v>927</v>
      </c>
      <c r="AL167" s="84">
        <v>30</v>
      </c>
      <c r="AM167" s="88">
        <v>22956</v>
      </c>
      <c r="AN167" s="279">
        <v>5</v>
      </c>
      <c r="AO167" s="286" t="s">
        <v>3811</v>
      </c>
      <c r="AP167" s="281" t="s">
        <v>926</v>
      </c>
      <c r="AQ167" s="83" t="s">
        <v>927</v>
      </c>
      <c r="AR167" s="84">
        <v>30</v>
      </c>
      <c r="AS167" s="88">
        <v>22956</v>
      </c>
      <c r="AT167" s="279">
        <v>5</v>
      </c>
      <c r="AU167" s="280" t="s">
        <v>3811</v>
      </c>
      <c r="AV167" s="86" t="s">
        <v>926</v>
      </c>
      <c r="AW167" s="285" t="s">
        <v>927</v>
      </c>
      <c r="AX167" s="285">
        <v>30</v>
      </c>
      <c r="AY167" s="87">
        <v>22696</v>
      </c>
      <c r="AZ167" s="86">
        <v>5</v>
      </c>
      <c r="BA167" s="57" t="s">
        <v>3811</v>
      </c>
      <c r="BB167" s="301" t="s">
        <v>926</v>
      </c>
      <c r="BC167" s="83" t="s">
        <v>927</v>
      </c>
      <c r="BD167" s="84">
        <v>30</v>
      </c>
      <c r="BE167" s="282">
        <v>22696</v>
      </c>
      <c r="BF167" s="279">
        <v>5</v>
      </c>
      <c r="BG167" s="303" t="s">
        <v>3811</v>
      </c>
      <c r="BH167" s="86" t="s">
        <v>3829</v>
      </c>
      <c r="BI167" s="285" t="s">
        <v>3829</v>
      </c>
      <c r="BJ167" s="285" t="s">
        <v>3829</v>
      </c>
      <c r="BK167" s="86" t="s">
        <v>3829</v>
      </c>
      <c r="BL167" s="432">
        <v>5</v>
      </c>
      <c r="BM167" s="432" t="s">
        <v>3811</v>
      </c>
      <c r="BN167" s="432" t="str">
        <f>INDEX(ID!$D:$D,MATCH('Org2567'!D167,ID!$A:$A,0))</f>
        <v>มโนรมย์</v>
      </c>
    </row>
    <row r="168" spans="1:66" x14ac:dyDescent="0.25">
      <c r="A168" s="272">
        <v>165</v>
      </c>
      <c r="B168" s="272">
        <v>3</v>
      </c>
      <c r="C168" s="82" t="s">
        <v>1382</v>
      </c>
      <c r="D168" s="272" t="s">
        <v>184</v>
      </c>
      <c r="E168" s="82" t="str">
        <f t="shared" si="2"/>
        <v>รพ.วัดสิงห์</v>
      </c>
      <c r="F168" s="90" t="s">
        <v>926</v>
      </c>
      <c r="G168" s="90" t="s">
        <v>927</v>
      </c>
      <c r="H168" s="90">
        <v>30</v>
      </c>
      <c r="I168" s="273">
        <v>18524</v>
      </c>
      <c r="J168" s="90">
        <v>5</v>
      </c>
      <c r="K168" s="93" t="s">
        <v>3703</v>
      </c>
      <c r="L168" s="83" t="s">
        <v>926</v>
      </c>
      <c r="M168" s="83" t="s">
        <v>927</v>
      </c>
      <c r="N168" s="84">
        <v>30</v>
      </c>
      <c r="O168" s="85">
        <v>18324</v>
      </c>
      <c r="P168" s="274">
        <v>5</v>
      </c>
      <c r="Q168" s="275" t="s">
        <v>3811</v>
      </c>
      <c r="R168" s="276" t="s">
        <v>926</v>
      </c>
      <c r="S168" s="277" t="s">
        <v>927</v>
      </c>
      <c r="T168" s="278">
        <v>30</v>
      </c>
      <c r="U168" s="88">
        <v>18324</v>
      </c>
      <c r="V168" s="54">
        <v>5</v>
      </c>
      <c r="W168" s="54" t="s">
        <v>3811</v>
      </c>
      <c r="X168" s="276" t="s">
        <v>926</v>
      </c>
      <c r="Y168" s="83" t="s">
        <v>927</v>
      </c>
      <c r="Z168" s="84">
        <v>30</v>
      </c>
      <c r="AA168" s="88">
        <v>18259</v>
      </c>
      <c r="AB168" s="279">
        <v>5</v>
      </c>
      <c r="AC168" s="280" t="s">
        <v>3811</v>
      </c>
      <c r="AD168" s="281" t="s">
        <v>926</v>
      </c>
      <c r="AE168" s="83" t="s">
        <v>927</v>
      </c>
      <c r="AF168" s="84">
        <v>30</v>
      </c>
      <c r="AG168" s="88">
        <v>18259</v>
      </c>
      <c r="AH168" s="279">
        <v>5</v>
      </c>
      <c r="AI168" s="286" t="s">
        <v>3811</v>
      </c>
      <c r="AJ168" s="281" t="s">
        <v>926</v>
      </c>
      <c r="AK168" s="83" t="s">
        <v>927</v>
      </c>
      <c r="AL168" s="84">
        <v>30</v>
      </c>
      <c r="AM168" s="88">
        <v>18259</v>
      </c>
      <c r="AN168" s="279">
        <v>5</v>
      </c>
      <c r="AO168" s="286" t="s">
        <v>3811</v>
      </c>
      <c r="AP168" s="281" t="s">
        <v>926</v>
      </c>
      <c r="AQ168" s="83" t="s">
        <v>927</v>
      </c>
      <c r="AR168" s="84">
        <v>30</v>
      </c>
      <c r="AS168" s="88">
        <v>18259</v>
      </c>
      <c r="AT168" s="279">
        <v>5</v>
      </c>
      <c r="AU168" s="280" t="s">
        <v>3811</v>
      </c>
      <c r="AV168" s="86" t="s">
        <v>926</v>
      </c>
      <c r="AW168" s="285" t="s">
        <v>927</v>
      </c>
      <c r="AX168" s="285">
        <v>30</v>
      </c>
      <c r="AY168" s="87">
        <v>18019</v>
      </c>
      <c r="AZ168" s="86">
        <v>5</v>
      </c>
      <c r="BA168" s="57" t="s">
        <v>3811</v>
      </c>
      <c r="BB168" s="301" t="s">
        <v>926</v>
      </c>
      <c r="BC168" s="83" t="s">
        <v>927</v>
      </c>
      <c r="BD168" s="84">
        <v>30</v>
      </c>
      <c r="BE168" s="282">
        <v>18019</v>
      </c>
      <c r="BF168" s="279">
        <v>5</v>
      </c>
      <c r="BG168" s="303" t="s">
        <v>3811</v>
      </c>
      <c r="BH168" s="86" t="s">
        <v>3829</v>
      </c>
      <c r="BI168" s="285" t="s">
        <v>3829</v>
      </c>
      <c r="BJ168" s="285" t="s">
        <v>3829</v>
      </c>
      <c r="BK168" s="86" t="s">
        <v>3829</v>
      </c>
      <c r="BL168" s="432">
        <v>5</v>
      </c>
      <c r="BM168" s="432" t="s">
        <v>3811</v>
      </c>
      <c r="BN168" s="432" t="str">
        <f>INDEX(ID!$D:$D,MATCH('Org2567'!D168,ID!$A:$A,0))</f>
        <v>วัดสิงห์</v>
      </c>
    </row>
    <row r="169" spans="1:66" x14ac:dyDescent="0.25">
      <c r="A169" s="272">
        <v>166</v>
      </c>
      <c r="B169" s="272">
        <v>3</v>
      </c>
      <c r="C169" s="82" t="s">
        <v>1382</v>
      </c>
      <c r="D169" s="272" t="s">
        <v>185</v>
      </c>
      <c r="E169" s="82" t="str">
        <f t="shared" si="2"/>
        <v>รพ.สรรพยา</v>
      </c>
      <c r="F169" s="90" t="s">
        <v>926</v>
      </c>
      <c r="G169" s="90" t="s">
        <v>927</v>
      </c>
      <c r="H169" s="90">
        <v>30</v>
      </c>
      <c r="I169" s="273">
        <v>27093</v>
      </c>
      <c r="J169" s="90">
        <v>5</v>
      </c>
      <c r="K169" s="93" t="s">
        <v>3703</v>
      </c>
      <c r="L169" s="83" t="s">
        <v>926</v>
      </c>
      <c r="M169" s="83" t="s">
        <v>927</v>
      </c>
      <c r="N169" s="84">
        <v>30</v>
      </c>
      <c r="O169" s="85">
        <v>26953</v>
      </c>
      <c r="P169" s="274">
        <v>5</v>
      </c>
      <c r="Q169" s="275" t="s">
        <v>3811</v>
      </c>
      <c r="R169" s="276" t="s">
        <v>926</v>
      </c>
      <c r="S169" s="277" t="s">
        <v>927</v>
      </c>
      <c r="T169" s="278">
        <v>30</v>
      </c>
      <c r="U169" s="88">
        <v>26953</v>
      </c>
      <c r="V169" s="54">
        <v>5</v>
      </c>
      <c r="W169" s="54" t="s">
        <v>3811</v>
      </c>
      <c r="X169" s="276" t="s">
        <v>926</v>
      </c>
      <c r="Y169" s="83" t="s">
        <v>927</v>
      </c>
      <c r="Z169" s="84">
        <v>30</v>
      </c>
      <c r="AA169" s="88">
        <v>26642</v>
      </c>
      <c r="AB169" s="279">
        <v>5</v>
      </c>
      <c r="AC169" s="280" t="s">
        <v>3811</v>
      </c>
      <c r="AD169" s="281" t="s">
        <v>926</v>
      </c>
      <c r="AE169" s="83" t="s">
        <v>927</v>
      </c>
      <c r="AF169" s="84">
        <v>30</v>
      </c>
      <c r="AG169" s="88">
        <v>26642</v>
      </c>
      <c r="AH169" s="279">
        <v>5</v>
      </c>
      <c r="AI169" s="286" t="s">
        <v>3811</v>
      </c>
      <c r="AJ169" s="281" t="s">
        <v>926</v>
      </c>
      <c r="AK169" s="83" t="s">
        <v>927</v>
      </c>
      <c r="AL169" s="84">
        <v>30</v>
      </c>
      <c r="AM169" s="88">
        <v>26642</v>
      </c>
      <c r="AN169" s="279">
        <v>5</v>
      </c>
      <c r="AO169" s="286" t="s">
        <v>3811</v>
      </c>
      <c r="AP169" s="281" t="s">
        <v>926</v>
      </c>
      <c r="AQ169" s="83" t="s">
        <v>927</v>
      </c>
      <c r="AR169" s="84">
        <v>30</v>
      </c>
      <c r="AS169" s="88">
        <v>26642</v>
      </c>
      <c r="AT169" s="279">
        <v>5</v>
      </c>
      <c r="AU169" s="280" t="s">
        <v>3811</v>
      </c>
      <c r="AV169" s="86" t="s">
        <v>926</v>
      </c>
      <c r="AW169" s="285" t="s">
        <v>927</v>
      </c>
      <c r="AX169" s="285">
        <v>30</v>
      </c>
      <c r="AY169" s="87">
        <v>26335</v>
      </c>
      <c r="AZ169" s="86">
        <v>5</v>
      </c>
      <c r="BA169" s="57" t="s">
        <v>3811</v>
      </c>
      <c r="BB169" s="301" t="s">
        <v>926</v>
      </c>
      <c r="BC169" s="83" t="s">
        <v>927</v>
      </c>
      <c r="BD169" s="84">
        <v>30</v>
      </c>
      <c r="BE169" s="282">
        <v>26335</v>
      </c>
      <c r="BF169" s="279">
        <v>5</v>
      </c>
      <c r="BG169" s="303" t="s">
        <v>3811</v>
      </c>
      <c r="BH169" s="86" t="s">
        <v>3829</v>
      </c>
      <c r="BI169" s="285" t="s">
        <v>3829</v>
      </c>
      <c r="BJ169" s="285" t="s">
        <v>3829</v>
      </c>
      <c r="BK169" s="86" t="s">
        <v>3829</v>
      </c>
      <c r="BL169" s="432">
        <v>5</v>
      </c>
      <c r="BM169" s="432" t="s">
        <v>3811</v>
      </c>
      <c r="BN169" s="432" t="str">
        <f>INDEX(ID!$D:$D,MATCH('Org2567'!D169,ID!$A:$A,0))</f>
        <v>สรรพยา</v>
      </c>
    </row>
    <row r="170" spans="1:66" x14ac:dyDescent="0.25">
      <c r="A170" s="272">
        <v>167</v>
      </c>
      <c r="B170" s="272">
        <v>3</v>
      </c>
      <c r="C170" s="82" t="s">
        <v>1382</v>
      </c>
      <c r="D170" s="272" t="s">
        <v>186</v>
      </c>
      <c r="E170" s="82" t="str">
        <f t="shared" si="2"/>
        <v>รพ.สรรคบุรี</v>
      </c>
      <c r="F170" s="90" t="s">
        <v>926</v>
      </c>
      <c r="G170" s="90" t="s">
        <v>927</v>
      </c>
      <c r="H170" s="90">
        <v>60</v>
      </c>
      <c r="I170" s="273">
        <v>45824</v>
      </c>
      <c r="J170" s="90">
        <v>6</v>
      </c>
      <c r="K170" s="93" t="s">
        <v>3783</v>
      </c>
      <c r="L170" s="83" t="s">
        <v>926</v>
      </c>
      <c r="M170" s="83" t="s">
        <v>931</v>
      </c>
      <c r="N170" s="84">
        <v>60</v>
      </c>
      <c r="O170" s="85">
        <v>45485</v>
      </c>
      <c r="P170" s="274">
        <v>9</v>
      </c>
      <c r="Q170" s="275" t="s">
        <v>3814</v>
      </c>
      <c r="R170" s="276" t="s">
        <v>926</v>
      </c>
      <c r="S170" s="277" t="s">
        <v>931</v>
      </c>
      <c r="T170" s="278">
        <v>60</v>
      </c>
      <c r="U170" s="88">
        <v>45485</v>
      </c>
      <c r="V170" s="54">
        <v>9</v>
      </c>
      <c r="W170" s="54" t="s">
        <v>3814</v>
      </c>
      <c r="X170" s="276" t="s">
        <v>926</v>
      </c>
      <c r="Y170" s="83" t="s">
        <v>931</v>
      </c>
      <c r="Z170" s="84">
        <v>60</v>
      </c>
      <c r="AA170" s="88">
        <v>45384</v>
      </c>
      <c r="AB170" s="279">
        <v>9</v>
      </c>
      <c r="AC170" s="280" t="s">
        <v>3814</v>
      </c>
      <c r="AD170" s="281" t="s">
        <v>926</v>
      </c>
      <c r="AE170" s="83" t="s">
        <v>931</v>
      </c>
      <c r="AF170" s="84">
        <v>60</v>
      </c>
      <c r="AG170" s="88">
        <v>45384</v>
      </c>
      <c r="AH170" s="279">
        <v>9</v>
      </c>
      <c r="AI170" s="286" t="s">
        <v>3814</v>
      </c>
      <c r="AJ170" s="281" t="s">
        <v>926</v>
      </c>
      <c r="AK170" s="83" t="s">
        <v>931</v>
      </c>
      <c r="AL170" s="84">
        <v>60</v>
      </c>
      <c r="AM170" s="88">
        <v>45384</v>
      </c>
      <c r="AN170" s="279">
        <v>9</v>
      </c>
      <c r="AO170" s="286" t="s">
        <v>3814</v>
      </c>
      <c r="AP170" s="281" t="s">
        <v>926</v>
      </c>
      <c r="AQ170" s="83" t="s">
        <v>931</v>
      </c>
      <c r="AR170" s="84">
        <v>60</v>
      </c>
      <c r="AS170" s="88">
        <v>45384</v>
      </c>
      <c r="AT170" s="279">
        <v>9</v>
      </c>
      <c r="AU170" s="280" t="s">
        <v>3814</v>
      </c>
      <c r="AV170" s="86" t="s">
        <v>926</v>
      </c>
      <c r="AW170" s="285" t="s">
        <v>931</v>
      </c>
      <c r="AX170" s="285">
        <v>60</v>
      </c>
      <c r="AY170" s="87">
        <v>44915</v>
      </c>
      <c r="AZ170" s="86">
        <v>9</v>
      </c>
      <c r="BA170" s="57" t="s">
        <v>3814</v>
      </c>
      <c r="BB170" s="301" t="s">
        <v>926</v>
      </c>
      <c r="BC170" s="83" t="s">
        <v>931</v>
      </c>
      <c r="BD170" s="84">
        <v>60</v>
      </c>
      <c r="BE170" s="282">
        <v>44915</v>
      </c>
      <c r="BF170" s="279">
        <v>9</v>
      </c>
      <c r="BG170" s="303" t="s">
        <v>3814</v>
      </c>
      <c r="BH170" s="86" t="s">
        <v>3829</v>
      </c>
      <c r="BI170" s="285" t="s">
        <v>3829</v>
      </c>
      <c r="BJ170" s="285" t="s">
        <v>3829</v>
      </c>
      <c r="BK170" s="86" t="s">
        <v>3829</v>
      </c>
      <c r="BL170" s="432">
        <v>9</v>
      </c>
      <c r="BM170" s="432" t="s">
        <v>3814</v>
      </c>
      <c r="BN170" s="432" t="str">
        <f>INDEX(ID!$D:$D,MATCH('Org2567'!D170,ID!$A:$A,0))</f>
        <v>สรรคบุรี</v>
      </c>
    </row>
    <row r="171" spans="1:66" x14ac:dyDescent="0.25">
      <c r="A171" s="272">
        <v>168</v>
      </c>
      <c r="B171" s="272">
        <v>3</v>
      </c>
      <c r="C171" s="82" t="s">
        <v>1382</v>
      </c>
      <c r="D171" s="272" t="s">
        <v>187</v>
      </c>
      <c r="E171" s="82" t="str">
        <f t="shared" si="2"/>
        <v>รพ.หันคา</v>
      </c>
      <c r="F171" s="90" t="s">
        <v>926</v>
      </c>
      <c r="G171" s="90" t="s">
        <v>927</v>
      </c>
      <c r="H171" s="90">
        <v>30</v>
      </c>
      <c r="I171" s="273">
        <v>43680</v>
      </c>
      <c r="J171" s="90">
        <v>6</v>
      </c>
      <c r="K171" s="93" t="s">
        <v>3783</v>
      </c>
      <c r="L171" s="83" t="s">
        <v>926</v>
      </c>
      <c r="M171" s="83" t="s">
        <v>927</v>
      </c>
      <c r="N171" s="84">
        <v>30</v>
      </c>
      <c r="O171" s="85">
        <v>42689</v>
      </c>
      <c r="P171" s="274">
        <v>6</v>
      </c>
      <c r="Q171" s="275" t="s">
        <v>3809</v>
      </c>
      <c r="R171" s="276" t="s">
        <v>926</v>
      </c>
      <c r="S171" s="277" t="s">
        <v>927</v>
      </c>
      <c r="T171" s="278">
        <v>30</v>
      </c>
      <c r="U171" s="88">
        <v>42689</v>
      </c>
      <c r="V171" s="54">
        <v>6</v>
      </c>
      <c r="W171" s="54" t="s">
        <v>3809</v>
      </c>
      <c r="X171" s="276" t="s">
        <v>926</v>
      </c>
      <c r="Y171" s="83" t="s">
        <v>927</v>
      </c>
      <c r="Z171" s="84">
        <v>30</v>
      </c>
      <c r="AA171" s="88">
        <v>42410</v>
      </c>
      <c r="AB171" s="279">
        <v>6</v>
      </c>
      <c r="AC171" s="280" t="s">
        <v>3809</v>
      </c>
      <c r="AD171" s="281" t="s">
        <v>926</v>
      </c>
      <c r="AE171" s="83" t="s">
        <v>927</v>
      </c>
      <c r="AF171" s="84">
        <v>30</v>
      </c>
      <c r="AG171" s="88">
        <v>42410</v>
      </c>
      <c r="AH171" s="279">
        <v>6</v>
      </c>
      <c r="AI171" s="286" t="s">
        <v>3809</v>
      </c>
      <c r="AJ171" s="281" t="s">
        <v>926</v>
      </c>
      <c r="AK171" s="83" t="s">
        <v>927</v>
      </c>
      <c r="AL171" s="84">
        <v>30</v>
      </c>
      <c r="AM171" s="88">
        <v>42410</v>
      </c>
      <c r="AN171" s="279">
        <v>6</v>
      </c>
      <c r="AO171" s="286" t="s">
        <v>3809</v>
      </c>
      <c r="AP171" s="281" t="s">
        <v>926</v>
      </c>
      <c r="AQ171" s="83" t="s">
        <v>927</v>
      </c>
      <c r="AR171" s="84">
        <v>30</v>
      </c>
      <c r="AS171" s="88">
        <v>42410</v>
      </c>
      <c r="AT171" s="279">
        <v>6</v>
      </c>
      <c r="AU171" s="280" t="s">
        <v>3809</v>
      </c>
      <c r="AV171" s="86" t="s">
        <v>926</v>
      </c>
      <c r="AW171" s="285" t="s">
        <v>927</v>
      </c>
      <c r="AX171" s="285">
        <v>30</v>
      </c>
      <c r="AY171" s="87">
        <v>41764</v>
      </c>
      <c r="AZ171" s="86">
        <v>6</v>
      </c>
      <c r="BA171" s="57" t="s">
        <v>3809</v>
      </c>
      <c r="BB171" s="301" t="s">
        <v>926</v>
      </c>
      <c r="BC171" s="83" t="s">
        <v>927</v>
      </c>
      <c r="BD171" s="84">
        <v>30</v>
      </c>
      <c r="BE171" s="282">
        <v>41764</v>
      </c>
      <c r="BF171" s="279">
        <v>6</v>
      </c>
      <c r="BG171" s="303" t="s">
        <v>3809</v>
      </c>
      <c r="BH171" s="86" t="s">
        <v>3829</v>
      </c>
      <c r="BI171" s="285" t="s">
        <v>3829</v>
      </c>
      <c r="BJ171" s="285" t="s">
        <v>3829</v>
      </c>
      <c r="BK171" s="86" t="s">
        <v>3829</v>
      </c>
      <c r="BL171" s="432">
        <v>6</v>
      </c>
      <c r="BM171" s="432" t="s">
        <v>3809</v>
      </c>
      <c r="BN171" s="432" t="str">
        <f>INDEX(ID!$D:$D,MATCH('Org2567'!D171,ID!$A:$A,0))</f>
        <v>หันคา</v>
      </c>
    </row>
    <row r="172" spans="1:66" x14ac:dyDescent="0.25">
      <c r="A172" s="272">
        <v>169</v>
      </c>
      <c r="B172" s="272">
        <v>3</v>
      </c>
      <c r="C172" s="82" t="s">
        <v>1382</v>
      </c>
      <c r="D172" s="272" t="s">
        <v>188</v>
      </c>
      <c r="E172" s="82" t="str">
        <f t="shared" si="2"/>
        <v>รพ.หนองมะโมง</v>
      </c>
      <c r="F172" s="90" t="s">
        <v>926</v>
      </c>
      <c r="G172" s="90" t="s">
        <v>989</v>
      </c>
      <c r="H172" s="90">
        <v>10</v>
      </c>
      <c r="I172" s="273">
        <v>14640</v>
      </c>
      <c r="J172" s="90">
        <v>2</v>
      </c>
      <c r="K172" s="93" t="s">
        <v>3706</v>
      </c>
      <c r="L172" s="83" t="s">
        <v>926</v>
      </c>
      <c r="M172" s="83" t="s">
        <v>989</v>
      </c>
      <c r="N172" s="84">
        <v>10</v>
      </c>
      <c r="O172" s="85">
        <v>14503</v>
      </c>
      <c r="P172" s="274">
        <v>2</v>
      </c>
      <c r="Q172" s="275" t="s">
        <v>3815</v>
      </c>
      <c r="R172" s="276" t="s">
        <v>926</v>
      </c>
      <c r="S172" s="277" t="s">
        <v>989</v>
      </c>
      <c r="T172" s="278">
        <v>10</v>
      </c>
      <c r="U172" s="88">
        <v>14503</v>
      </c>
      <c r="V172" s="54">
        <v>2</v>
      </c>
      <c r="W172" s="54" t="s">
        <v>3815</v>
      </c>
      <c r="X172" s="276" t="s">
        <v>926</v>
      </c>
      <c r="Y172" s="83" t="s">
        <v>989</v>
      </c>
      <c r="Z172" s="84">
        <v>10</v>
      </c>
      <c r="AA172" s="88">
        <v>14523</v>
      </c>
      <c r="AB172" s="279">
        <v>2</v>
      </c>
      <c r="AC172" s="280" t="s">
        <v>3815</v>
      </c>
      <c r="AD172" s="281" t="s">
        <v>926</v>
      </c>
      <c r="AE172" s="83" t="s">
        <v>989</v>
      </c>
      <c r="AF172" s="84">
        <v>10</v>
      </c>
      <c r="AG172" s="88">
        <v>14523</v>
      </c>
      <c r="AH172" s="279">
        <v>2</v>
      </c>
      <c r="AI172" s="286" t="s">
        <v>3815</v>
      </c>
      <c r="AJ172" s="281" t="s">
        <v>926</v>
      </c>
      <c r="AK172" s="83" t="s">
        <v>989</v>
      </c>
      <c r="AL172" s="84">
        <v>10</v>
      </c>
      <c r="AM172" s="88">
        <v>14523</v>
      </c>
      <c r="AN172" s="279">
        <v>2</v>
      </c>
      <c r="AO172" s="286" t="s">
        <v>3815</v>
      </c>
      <c r="AP172" s="281" t="s">
        <v>926</v>
      </c>
      <c r="AQ172" s="83" t="s">
        <v>989</v>
      </c>
      <c r="AR172" s="84">
        <v>10</v>
      </c>
      <c r="AS172" s="88">
        <v>14523</v>
      </c>
      <c r="AT172" s="279">
        <v>2</v>
      </c>
      <c r="AU172" s="280" t="s">
        <v>3815</v>
      </c>
      <c r="AV172" s="86" t="s">
        <v>926</v>
      </c>
      <c r="AW172" s="285" t="s">
        <v>989</v>
      </c>
      <c r="AX172" s="285">
        <v>10</v>
      </c>
      <c r="AY172" s="87">
        <v>14425</v>
      </c>
      <c r="AZ172" s="86">
        <v>2</v>
      </c>
      <c r="BA172" s="57" t="s">
        <v>3815</v>
      </c>
      <c r="BB172" s="301" t="s">
        <v>926</v>
      </c>
      <c r="BC172" s="83" t="s">
        <v>989</v>
      </c>
      <c r="BD172" s="84">
        <v>10</v>
      </c>
      <c r="BE172" s="282">
        <v>14425</v>
      </c>
      <c r="BF172" s="279">
        <v>2</v>
      </c>
      <c r="BG172" s="303" t="s">
        <v>3815</v>
      </c>
      <c r="BH172" s="86" t="s">
        <v>3829</v>
      </c>
      <c r="BI172" s="285" t="s">
        <v>3829</v>
      </c>
      <c r="BJ172" s="285" t="s">
        <v>3829</v>
      </c>
      <c r="BK172" s="86" t="s">
        <v>3829</v>
      </c>
      <c r="BL172" s="432">
        <v>2</v>
      </c>
      <c r="BM172" s="432" t="s">
        <v>3815</v>
      </c>
      <c r="BN172" s="432" t="str">
        <f>INDEX(ID!$D:$D,MATCH('Org2567'!D172,ID!$A:$A,0))</f>
        <v>หนองมะโมง</v>
      </c>
    </row>
    <row r="173" spans="1:66" x14ac:dyDescent="0.25">
      <c r="A173" s="272">
        <v>170</v>
      </c>
      <c r="B173" s="272">
        <v>3</v>
      </c>
      <c r="C173" s="82" t="s">
        <v>1382</v>
      </c>
      <c r="D173" s="272" t="s">
        <v>189</v>
      </c>
      <c r="E173" s="82" t="str">
        <f t="shared" si="2"/>
        <v>รพ.เนินขาม</v>
      </c>
      <c r="F173" s="90" t="s">
        <v>926</v>
      </c>
      <c r="G173" s="90" t="s">
        <v>989</v>
      </c>
      <c r="H173" s="90">
        <v>0</v>
      </c>
      <c r="I173" s="273">
        <v>9755</v>
      </c>
      <c r="J173" s="90">
        <v>2</v>
      </c>
      <c r="K173" s="93" t="s">
        <v>3706</v>
      </c>
      <c r="L173" s="83" t="s">
        <v>926</v>
      </c>
      <c r="M173" s="83" t="s">
        <v>989</v>
      </c>
      <c r="N173" s="84">
        <v>0</v>
      </c>
      <c r="O173" s="85">
        <v>10586</v>
      </c>
      <c r="P173" s="274">
        <v>2</v>
      </c>
      <c r="Q173" s="275" t="s">
        <v>3815</v>
      </c>
      <c r="R173" s="276" t="s">
        <v>926</v>
      </c>
      <c r="S173" s="277" t="s">
        <v>989</v>
      </c>
      <c r="T173" s="278">
        <v>0</v>
      </c>
      <c r="U173" s="88">
        <v>10586</v>
      </c>
      <c r="V173" s="54">
        <v>2</v>
      </c>
      <c r="W173" s="54" t="s">
        <v>3815</v>
      </c>
      <c r="X173" s="276" t="s">
        <v>926</v>
      </c>
      <c r="Y173" s="83" t="s">
        <v>989</v>
      </c>
      <c r="Z173" s="84">
        <v>0</v>
      </c>
      <c r="AA173" s="88">
        <v>10689</v>
      </c>
      <c r="AB173" s="279">
        <v>2</v>
      </c>
      <c r="AC173" s="280" t="s">
        <v>3815</v>
      </c>
      <c r="AD173" s="281" t="s">
        <v>926</v>
      </c>
      <c r="AE173" s="83" t="s">
        <v>989</v>
      </c>
      <c r="AF173" s="84">
        <v>0</v>
      </c>
      <c r="AG173" s="88">
        <v>10689</v>
      </c>
      <c r="AH173" s="279">
        <v>2</v>
      </c>
      <c r="AI173" s="286" t="s">
        <v>3815</v>
      </c>
      <c r="AJ173" s="281" t="s">
        <v>926</v>
      </c>
      <c r="AK173" s="83" t="s">
        <v>989</v>
      </c>
      <c r="AL173" s="84">
        <v>0</v>
      </c>
      <c r="AM173" s="88">
        <v>10689</v>
      </c>
      <c r="AN173" s="279">
        <v>2</v>
      </c>
      <c r="AO173" s="286" t="s">
        <v>3815</v>
      </c>
      <c r="AP173" s="281" t="s">
        <v>926</v>
      </c>
      <c r="AQ173" s="83" t="s">
        <v>989</v>
      </c>
      <c r="AR173" s="84">
        <v>0</v>
      </c>
      <c r="AS173" s="88">
        <v>10689</v>
      </c>
      <c r="AT173" s="279">
        <v>2</v>
      </c>
      <c r="AU173" s="280" t="s">
        <v>3815</v>
      </c>
      <c r="AV173" s="86" t="s">
        <v>926</v>
      </c>
      <c r="AW173" s="285" t="s">
        <v>989</v>
      </c>
      <c r="AX173" s="285">
        <v>0</v>
      </c>
      <c r="AY173" s="87">
        <v>10700</v>
      </c>
      <c r="AZ173" s="86">
        <v>2</v>
      </c>
      <c r="BA173" s="57" t="s">
        <v>3815</v>
      </c>
      <c r="BB173" s="301" t="s">
        <v>926</v>
      </c>
      <c r="BC173" s="83" t="s">
        <v>989</v>
      </c>
      <c r="BD173" s="84">
        <v>0</v>
      </c>
      <c r="BE173" s="282">
        <v>10700</v>
      </c>
      <c r="BF173" s="279">
        <v>2</v>
      </c>
      <c r="BG173" s="303" t="s">
        <v>3815</v>
      </c>
      <c r="BH173" s="86" t="s">
        <v>3829</v>
      </c>
      <c r="BI173" s="285" t="s">
        <v>3829</v>
      </c>
      <c r="BJ173" s="285" t="s">
        <v>3829</v>
      </c>
      <c r="BK173" s="86" t="s">
        <v>3829</v>
      </c>
      <c r="BL173" s="432">
        <v>2</v>
      </c>
      <c r="BM173" s="432" t="s">
        <v>3815</v>
      </c>
      <c r="BN173" s="432" t="str">
        <f>INDEX(ID!$D:$D,MATCH('Org2567'!D173,ID!$A:$A,0))</f>
        <v>เนินขาม</v>
      </c>
    </row>
    <row r="174" spans="1:66" x14ac:dyDescent="0.25">
      <c r="A174" s="272">
        <v>171</v>
      </c>
      <c r="B174" s="272">
        <v>3</v>
      </c>
      <c r="C174" s="82" t="s">
        <v>1407</v>
      </c>
      <c r="D174" s="272" t="s">
        <v>190</v>
      </c>
      <c r="E174" s="82" t="str">
        <f t="shared" si="2"/>
        <v>รพ.สวรรค์ประชารักษ์</v>
      </c>
      <c r="F174" s="90" t="s">
        <v>916</v>
      </c>
      <c r="G174" s="90" t="s">
        <v>3</v>
      </c>
      <c r="H174" s="90">
        <v>646</v>
      </c>
      <c r="I174" s="273">
        <v>169445</v>
      </c>
      <c r="J174" s="90">
        <v>18</v>
      </c>
      <c r="K174" s="93" t="s">
        <v>3747</v>
      </c>
      <c r="L174" s="83" t="s">
        <v>916</v>
      </c>
      <c r="M174" s="83" t="s">
        <v>3</v>
      </c>
      <c r="N174" s="84">
        <v>630</v>
      </c>
      <c r="O174" s="85">
        <v>170317</v>
      </c>
      <c r="P174" s="274">
        <v>18</v>
      </c>
      <c r="Q174" s="275" t="s">
        <v>3822</v>
      </c>
      <c r="R174" s="276" t="s">
        <v>916</v>
      </c>
      <c r="S174" s="277" t="s">
        <v>3</v>
      </c>
      <c r="T174" s="278">
        <v>858</v>
      </c>
      <c r="U174" s="88">
        <v>170317</v>
      </c>
      <c r="V174" s="54">
        <v>19</v>
      </c>
      <c r="W174" s="54" t="s">
        <v>3807</v>
      </c>
      <c r="X174" s="276" t="s">
        <v>916</v>
      </c>
      <c r="Y174" s="83" t="s">
        <v>3</v>
      </c>
      <c r="Z174" s="84">
        <v>858</v>
      </c>
      <c r="AA174" s="88">
        <v>169386</v>
      </c>
      <c r="AB174" s="279">
        <v>19</v>
      </c>
      <c r="AC174" s="280" t="s">
        <v>3807</v>
      </c>
      <c r="AD174" s="281" t="s">
        <v>916</v>
      </c>
      <c r="AE174" s="83" t="s">
        <v>3</v>
      </c>
      <c r="AF174" s="84">
        <v>858</v>
      </c>
      <c r="AG174" s="88">
        <v>169386</v>
      </c>
      <c r="AH174" s="279">
        <v>19</v>
      </c>
      <c r="AI174" s="286" t="s">
        <v>3807</v>
      </c>
      <c r="AJ174" s="281" t="s">
        <v>916</v>
      </c>
      <c r="AK174" s="83" t="s">
        <v>3</v>
      </c>
      <c r="AL174" s="84">
        <v>858</v>
      </c>
      <c r="AM174" s="88">
        <v>169386</v>
      </c>
      <c r="AN174" s="279">
        <v>19</v>
      </c>
      <c r="AO174" s="286" t="s">
        <v>3807</v>
      </c>
      <c r="AP174" s="281" t="s">
        <v>916</v>
      </c>
      <c r="AQ174" s="83" t="s">
        <v>3</v>
      </c>
      <c r="AR174" s="84">
        <v>858</v>
      </c>
      <c r="AS174" s="88">
        <v>169386</v>
      </c>
      <c r="AT174" s="279">
        <v>19</v>
      </c>
      <c r="AU174" s="280" t="s">
        <v>3807</v>
      </c>
      <c r="AV174" s="86" t="s">
        <v>916</v>
      </c>
      <c r="AW174" s="285" t="s">
        <v>3</v>
      </c>
      <c r="AX174" s="285">
        <v>858</v>
      </c>
      <c r="AY174" s="87">
        <v>168159</v>
      </c>
      <c r="AZ174" s="86">
        <v>19</v>
      </c>
      <c r="BA174" s="57" t="s">
        <v>3807</v>
      </c>
      <c r="BB174" s="301" t="s">
        <v>916</v>
      </c>
      <c r="BC174" s="83" t="s">
        <v>3</v>
      </c>
      <c r="BD174" s="84">
        <v>749</v>
      </c>
      <c r="BE174" s="282">
        <v>168159</v>
      </c>
      <c r="BF174" s="279">
        <v>19</v>
      </c>
      <c r="BG174" s="303" t="s">
        <v>3807</v>
      </c>
      <c r="BH174" s="86" t="s">
        <v>3829</v>
      </c>
      <c r="BI174" s="285" t="s">
        <v>3829</v>
      </c>
      <c r="BJ174" s="285" t="s">
        <v>3830</v>
      </c>
      <c r="BK174" s="86" t="s">
        <v>3829</v>
      </c>
      <c r="BL174" s="432">
        <v>19</v>
      </c>
      <c r="BM174" s="432" t="s">
        <v>3807</v>
      </c>
      <c r="BN174" s="432" t="str">
        <f>INDEX(ID!$D:$D,MATCH('Org2567'!D174,ID!$A:$A,0))</f>
        <v>สวรรค์ประชารักษ์</v>
      </c>
    </row>
    <row r="175" spans="1:66" x14ac:dyDescent="0.25">
      <c r="A175" s="272">
        <v>172</v>
      </c>
      <c r="B175" s="272">
        <v>3</v>
      </c>
      <c r="C175" s="82" t="s">
        <v>1407</v>
      </c>
      <c r="D175" s="272" t="s">
        <v>191</v>
      </c>
      <c r="E175" s="82" t="str">
        <f t="shared" si="2"/>
        <v>รพ.โกรกพระ</v>
      </c>
      <c r="F175" s="90" t="s">
        <v>926</v>
      </c>
      <c r="G175" s="90" t="s">
        <v>927</v>
      </c>
      <c r="H175" s="90">
        <v>30</v>
      </c>
      <c r="I175" s="273">
        <v>24901</v>
      </c>
      <c r="J175" s="90">
        <v>5</v>
      </c>
      <c r="K175" s="93" t="s">
        <v>3703</v>
      </c>
      <c r="L175" s="83" t="s">
        <v>926</v>
      </c>
      <c r="M175" s="83" t="s">
        <v>927</v>
      </c>
      <c r="N175" s="84">
        <v>39</v>
      </c>
      <c r="O175" s="85">
        <v>24825</v>
      </c>
      <c r="P175" s="274">
        <v>5</v>
      </c>
      <c r="Q175" s="275" t="s">
        <v>3811</v>
      </c>
      <c r="R175" s="276" t="s">
        <v>926</v>
      </c>
      <c r="S175" s="277" t="s">
        <v>927</v>
      </c>
      <c r="T175" s="278">
        <v>30</v>
      </c>
      <c r="U175" s="88">
        <v>24825</v>
      </c>
      <c r="V175" s="54">
        <v>5</v>
      </c>
      <c r="W175" s="54" t="s">
        <v>3811</v>
      </c>
      <c r="X175" s="276" t="s">
        <v>926</v>
      </c>
      <c r="Y175" s="83" t="s">
        <v>927</v>
      </c>
      <c r="Z175" s="84">
        <v>30</v>
      </c>
      <c r="AA175" s="88">
        <v>24616</v>
      </c>
      <c r="AB175" s="279">
        <v>5</v>
      </c>
      <c r="AC175" s="280" t="s">
        <v>3811</v>
      </c>
      <c r="AD175" s="281" t="s">
        <v>926</v>
      </c>
      <c r="AE175" s="83" t="s">
        <v>927</v>
      </c>
      <c r="AF175" s="84">
        <v>30</v>
      </c>
      <c r="AG175" s="88">
        <v>24616</v>
      </c>
      <c r="AH175" s="279">
        <v>5</v>
      </c>
      <c r="AI175" s="286" t="s">
        <v>3811</v>
      </c>
      <c r="AJ175" s="281" t="s">
        <v>926</v>
      </c>
      <c r="AK175" s="83" t="s">
        <v>927</v>
      </c>
      <c r="AL175" s="84">
        <v>30</v>
      </c>
      <c r="AM175" s="88">
        <v>24616</v>
      </c>
      <c r="AN175" s="279">
        <v>5</v>
      </c>
      <c r="AO175" s="286" t="s">
        <v>3811</v>
      </c>
      <c r="AP175" s="281" t="s">
        <v>926</v>
      </c>
      <c r="AQ175" s="83" t="s">
        <v>927</v>
      </c>
      <c r="AR175" s="84">
        <v>30</v>
      </c>
      <c r="AS175" s="88">
        <v>24616</v>
      </c>
      <c r="AT175" s="279">
        <v>5</v>
      </c>
      <c r="AU175" s="280" t="s">
        <v>3811</v>
      </c>
      <c r="AV175" s="86" t="s">
        <v>926</v>
      </c>
      <c r="AW175" s="285" t="s">
        <v>927</v>
      </c>
      <c r="AX175" s="285">
        <v>30</v>
      </c>
      <c r="AY175" s="87">
        <v>24230</v>
      </c>
      <c r="AZ175" s="86">
        <v>5</v>
      </c>
      <c r="BA175" s="57" t="s">
        <v>3811</v>
      </c>
      <c r="BB175" s="301" t="s">
        <v>926</v>
      </c>
      <c r="BC175" s="83" t="s">
        <v>927</v>
      </c>
      <c r="BD175" s="84">
        <v>30</v>
      </c>
      <c r="BE175" s="282">
        <v>24230</v>
      </c>
      <c r="BF175" s="279">
        <v>5</v>
      </c>
      <c r="BG175" s="303" t="s">
        <v>3811</v>
      </c>
      <c r="BH175" s="86" t="s">
        <v>3829</v>
      </c>
      <c r="BI175" s="285" t="s">
        <v>3829</v>
      </c>
      <c r="BJ175" s="285" t="s">
        <v>3829</v>
      </c>
      <c r="BK175" s="86" t="s">
        <v>3829</v>
      </c>
      <c r="BL175" s="432">
        <v>5</v>
      </c>
      <c r="BM175" s="432" t="s">
        <v>3811</v>
      </c>
      <c r="BN175" s="432" t="str">
        <f>INDEX(ID!$D:$D,MATCH('Org2567'!D175,ID!$A:$A,0))</f>
        <v>โกรกพระ</v>
      </c>
    </row>
    <row r="176" spans="1:66" x14ac:dyDescent="0.25">
      <c r="A176" s="272">
        <v>173</v>
      </c>
      <c r="B176" s="272">
        <v>3</v>
      </c>
      <c r="C176" s="82" t="s">
        <v>1407</v>
      </c>
      <c r="D176" s="272" t="s">
        <v>192</v>
      </c>
      <c r="E176" s="82" t="str">
        <f t="shared" si="2"/>
        <v>รพ.ชุมแสง</v>
      </c>
      <c r="F176" s="90" t="s">
        <v>926</v>
      </c>
      <c r="G176" s="90" t="s">
        <v>931</v>
      </c>
      <c r="H176" s="90">
        <v>100</v>
      </c>
      <c r="I176" s="273">
        <v>46058</v>
      </c>
      <c r="J176" s="90">
        <v>9</v>
      </c>
      <c r="K176" s="93" t="s">
        <v>3708</v>
      </c>
      <c r="L176" s="83" t="s">
        <v>926</v>
      </c>
      <c r="M176" s="83" t="s">
        <v>931</v>
      </c>
      <c r="N176" s="84">
        <v>60</v>
      </c>
      <c r="O176" s="85">
        <v>45658</v>
      </c>
      <c r="P176" s="274">
        <v>9</v>
      </c>
      <c r="Q176" s="275" t="s">
        <v>3814</v>
      </c>
      <c r="R176" s="276" t="s">
        <v>926</v>
      </c>
      <c r="S176" s="277" t="s">
        <v>931</v>
      </c>
      <c r="T176" s="278">
        <v>60</v>
      </c>
      <c r="U176" s="88">
        <v>45658</v>
      </c>
      <c r="V176" s="54">
        <v>9</v>
      </c>
      <c r="W176" s="54" t="s">
        <v>3814</v>
      </c>
      <c r="X176" s="276" t="s">
        <v>926</v>
      </c>
      <c r="Y176" s="83" t="s">
        <v>931</v>
      </c>
      <c r="Z176" s="84">
        <v>60</v>
      </c>
      <c r="AA176" s="88">
        <v>45189</v>
      </c>
      <c r="AB176" s="279">
        <v>9</v>
      </c>
      <c r="AC176" s="280" t="s">
        <v>3814</v>
      </c>
      <c r="AD176" s="281" t="s">
        <v>926</v>
      </c>
      <c r="AE176" s="83" t="s">
        <v>931</v>
      </c>
      <c r="AF176" s="84">
        <v>60</v>
      </c>
      <c r="AG176" s="88">
        <v>45189</v>
      </c>
      <c r="AH176" s="279">
        <v>9</v>
      </c>
      <c r="AI176" s="286" t="s">
        <v>3814</v>
      </c>
      <c r="AJ176" s="281" t="s">
        <v>926</v>
      </c>
      <c r="AK176" s="83" t="s">
        <v>931</v>
      </c>
      <c r="AL176" s="84">
        <v>60</v>
      </c>
      <c r="AM176" s="88">
        <v>45189</v>
      </c>
      <c r="AN176" s="279">
        <v>9</v>
      </c>
      <c r="AO176" s="286" t="s">
        <v>3814</v>
      </c>
      <c r="AP176" s="281" t="s">
        <v>926</v>
      </c>
      <c r="AQ176" s="83" t="s">
        <v>931</v>
      </c>
      <c r="AR176" s="84">
        <v>60</v>
      </c>
      <c r="AS176" s="88">
        <v>45189</v>
      </c>
      <c r="AT176" s="279">
        <v>9</v>
      </c>
      <c r="AU176" s="280" t="s">
        <v>3814</v>
      </c>
      <c r="AV176" s="86" t="s">
        <v>926</v>
      </c>
      <c r="AW176" s="285" t="s">
        <v>931</v>
      </c>
      <c r="AX176" s="285">
        <v>60</v>
      </c>
      <c r="AY176" s="87">
        <v>44284</v>
      </c>
      <c r="AZ176" s="86">
        <v>9</v>
      </c>
      <c r="BA176" s="57" t="s">
        <v>3814</v>
      </c>
      <c r="BB176" s="301" t="s">
        <v>926</v>
      </c>
      <c r="BC176" s="83" t="s">
        <v>931</v>
      </c>
      <c r="BD176" s="84">
        <v>60</v>
      </c>
      <c r="BE176" s="282">
        <v>44284</v>
      </c>
      <c r="BF176" s="279">
        <v>9</v>
      </c>
      <c r="BG176" s="303" t="s">
        <v>3814</v>
      </c>
      <c r="BH176" s="86" t="s">
        <v>3829</v>
      </c>
      <c r="BI176" s="285" t="s">
        <v>3829</v>
      </c>
      <c r="BJ176" s="285" t="s">
        <v>3829</v>
      </c>
      <c r="BK176" s="86" t="s">
        <v>3829</v>
      </c>
      <c r="BL176" s="432">
        <v>9</v>
      </c>
      <c r="BM176" s="432" t="s">
        <v>3814</v>
      </c>
      <c r="BN176" s="432" t="str">
        <f>INDEX(ID!$D:$D,MATCH('Org2567'!D176,ID!$A:$A,0))</f>
        <v>ชุมแสง</v>
      </c>
    </row>
    <row r="177" spans="1:66" x14ac:dyDescent="0.25">
      <c r="A177" s="272">
        <v>174</v>
      </c>
      <c r="B177" s="272">
        <v>3</v>
      </c>
      <c r="C177" s="82" t="s">
        <v>1407</v>
      </c>
      <c r="D177" s="272" t="s">
        <v>193</v>
      </c>
      <c r="E177" s="82" t="str">
        <f t="shared" si="2"/>
        <v>รพ.หนองบัว</v>
      </c>
      <c r="F177" s="90" t="s">
        <v>926</v>
      </c>
      <c r="G177" s="90" t="s">
        <v>927</v>
      </c>
      <c r="H177" s="90">
        <v>60</v>
      </c>
      <c r="I177" s="273">
        <v>51067</v>
      </c>
      <c r="J177" s="90">
        <v>6</v>
      </c>
      <c r="K177" s="93" t="s">
        <v>3783</v>
      </c>
      <c r="L177" s="83" t="s">
        <v>926</v>
      </c>
      <c r="M177" s="83" t="s">
        <v>927</v>
      </c>
      <c r="N177" s="84">
        <v>60</v>
      </c>
      <c r="O177" s="85">
        <v>50991</v>
      </c>
      <c r="P177" s="274">
        <v>6</v>
      </c>
      <c r="Q177" s="275" t="s">
        <v>3809</v>
      </c>
      <c r="R177" s="276" t="s">
        <v>926</v>
      </c>
      <c r="S177" s="277" t="s">
        <v>927</v>
      </c>
      <c r="T177" s="278">
        <v>60</v>
      </c>
      <c r="U177" s="88">
        <v>50991</v>
      </c>
      <c r="V177" s="54">
        <v>6</v>
      </c>
      <c r="W177" s="54" t="s">
        <v>3809</v>
      </c>
      <c r="X177" s="276" t="s">
        <v>926</v>
      </c>
      <c r="Y177" s="83" t="s">
        <v>927</v>
      </c>
      <c r="Z177" s="84">
        <v>60</v>
      </c>
      <c r="AA177" s="88">
        <v>50726</v>
      </c>
      <c r="AB177" s="279">
        <v>6</v>
      </c>
      <c r="AC177" s="280" t="s">
        <v>3809</v>
      </c>
      <c r="AD177" s="281" t="s">
        <v>926</v>
      </c>
      <c r="AE177" s="83" t="s">
        <v>927</v>
      </c>
      <c r="AF177" s="84">
        <v>60</v>
      </c>
      <c r="AG177" s="88">
        <v>50726</v>
      </c>
      <c r="AH177" s="279">
        <v>6</v>
      </c>
      <c r="AI177" s="286" t="s">
        <v>3809</v>
      </c>
      <c r="AJ177" s="281" t="s">
        <v>926</v>
      </c>
      <c r="AK177" s="83" t="s">
        <v>927</v>
      </c>
      <c r="AL177" s="84">
        <v>60</v>
      </c>
      <c r="AM177" s="88">
        <v>50726</v>
      </c>
      <c r="AN177" s="279">
        <v>6</v>
      </c>
      <c r="AO177" s="286" t="s">
        <v>3809</v>
      </c>
      <c r="AP177" s="281" t="s">
        <v>926</v>
      </c>
      <c r="AQ177" s="83" t="s">
        <v>927</v>
      </c>
      <c r="AR177" s="84">
        <v>60</v>
      </c>
      <c r="AS177" s="88">
        <v>50726</v>
      </c>
      <c r="AT177" s="279">
        <v>6</v>
      </c>
      <c r="AU177" s="280" t="s">
        <v>3809</v>
      </c>
      <c r="AV177" s="86" t="s">
        <v>926</v>
      </c>
      <c r="AW177" s="285" t="s">
        <v>927</v>
      </c>
      <c r="AX177" s="285">
        <v>60</v>
      </c>
      <c r="AY177" s="87">
        <v>49830</v>
      </c>
      <c r="AZ177" s="86">
        <v>6</v>
      </c>
      <c r="BA177" s="57" t="s">
        <v>3809</v>
      </c>
      <c r="BB177" s="301" t="s">
        <v>926</v>
      </c>
      <c r="BC177" s="83" t="s">
        <v>927</v>
      </c>
      <c r="BD177" s="84">
        <v>63</v>
      </c>
      <c r="BE177" s="282">
        <v>49830</v>
      </c>
      <c r="BF177" s="279">
        <v>6</v>
      </c>
      <c r="BG177" s="303" t="s">
        <v>3809</v>
      </c>
      <c r="BH177" s="86" t="s">
        <v>3829</v>
      </c>
      <c r="BI177" s="285" t="s">
        <v>3829</v>
      </c>
      <c r="BJ177" s="285" t="s">
        <v>3830</v>
      </c>
      <c r="BK177" s="86" t="s">
        <v>3829</v>
      </c>
      <c r="BL177" s="432">
        <v>6</v>
      </c>
      <c r="BM177" s="432" t="s">
        <v>3809</v>
      </c>
      <c r="BN177" s="432" t="str">
        <f>INDEX(ID!$D:$D,MATCH('Org2567'!D177,ID!$A:$A,0))</f>
        <v>หนองบัว</v>
      </c>
    </row>
    <row r="178" spans="1:66" x14ac:dyDescent="0.25">
      <c r="A178" s="272">
        <v>175</v>
      </c>
      <c r="B178" s="272">
        <v>3</v>
      </c>
      <c r="C178" s="82" t="s">
        <v>1407</v>
      </c>
      <c r="D178" s="272" t="s">
        <v>194</v>
      </c>
      <c r="E178" s="82" t="str">
        <f t="shared" si="2"/>
        <v>รพ.บรรพตพิสัย</v>
      </c>
      <c r="F178" s="90" t="s">
        <v>926</v>
      </c>
      <c r="G178" s="90" t="s">
        <v>931</v>
      </c>
      <c r="H178" s="90">
        <v>102</v>
      </c>
      <c r="I178" s="273">
        <v>62510</v>
      </c>
      <c r="J178" s="90">
        <v>10</v>
      </c>
      <c r="K178" s="93" t="s">
        <v>3702</v>
      </c>
      <c r="L178" s="83" t="s">
        <v>926</v>
      </c>
      <c r="M178" s="83" t="s">
        <v>931</v>
      </c>
      <c r="N178" s="84">
        <v>90</v>
      </c>
      <c r="O178" s="85">
        <v>62057</v>
      </c>
      <c r="P178" s="274">
        <v>10</v>
      </c>
      <c r="Q178" s="275" t="s">
        <v>3810</v>
      </c>
      <c r="R178" s="276" t="s">
        <v>926</v>
      </c>
      <c r="S178" s="277" t="s">
        <v>931</v>
      </c>
      <c r="T178" s="278">
        <v>90</v>
      </c>
      <c r="U178" s="88">
        <v>62057</v>
      </c>
      <c r="V178" s="54">
        <v>10</v>
      </c>
      <c r="W178" s="54" t="s">
        <v>3810</v>
      </c>
      <c r="X178" s="276" t="s">
        <v>926</v>
      </c>
      <c r="Y178" s="83" t="s">
        <v>931</v>
      </c>
      <c r="Z178" s="84">
        <v>90</v>
      </c>
      <c r="AA178" s="88">
        <v>61470</v>
      </c>
      <c r="AB178" s="279">
        <v>10</v>
      </c>
      <c r="AC178" s="280" t="s">
        <v>3810</v>
      </c>
      <c r="AD178" s="281" t="s">
        <v>926</v>
      </c>
      <c r="AE178" s="83" t="s">
        <v>931</v>
      </c>
      <c r="AF178" s="84">
        <v>90</v>
      </c>
      <c r="AG178" s="88">
        <v>61470</v>
      </c>
      <c r="AH178" s="279">
        <v>10</v>
      </c>
      <c r="AI178" s="286" t="s">
        <v>3810</v>
      </c>
      <c r="AJ178" s="281" t="s">
        <v>926</v>
      </c>
      <c r="AK178" s="83" t="s">
        <v>931</v>
      </c>
      <c r="AL178" s="84">
        <v>90</v>
      </c>
      <c r="AM178" s="88">
        <v>61470</v>
      </c>
      <c r="AN178" s="279">
        <v>10</v>
      </c>
      <c r="AO178" s="286" t="s">
        <v>3810</v>
      </c>
      <c r="AP178" s="281" t="s">
        <v>926</v>
      </c>
      <c r="AQ178" s="83" t="s">
        <v>931</v>
      </c>
      <c r="AR178" s="84">
        <v>90</v>
      </c>
      <c r="AS178" s="88">
        <v>61470</v>
      </c>
      <c r="AT178" s="279">
        <v>10</v>
      </c>
      <c r="AU178" s="280" t="s">
        <v>3810</v>
      </c>
      <c r="AV178" s="86" t="s">
        <v>926</v>
      </c>
      <c r="AW178" s="285" t="s">
        <v>931</v>
      </c>
      <c r="AX178" s="285">
        <v>90</v>
      </c>
      <c r="AY178" s="87">
        <v>60408</v>
      </c>
      <c r="AZ178" s="86">
        <v>10</v>
      </c>
      <c r="BA178" s="57" t="s">
        <v>3810</v>
      </c>
      <c r="BB178" s="301" t="s">
        <v>926</v>
      </c>
      <c r="BC178" s="83" t="s">
        <v>931</v>
      </c>
      <c r="BD178" s="84">
        <v>90</v>
      </c>
      <c r="BE178" s="282">
        <v>60408</v>
      </c>
      <c r="BF178" s="279">
        <v>10</v>
      </c>
      <c r="BG178" s="303" t="s">
        <v>3810</v>
      </c>
      <c r="BH178" s="86" t="s">
        <v>3829</v>
      </c>
      <c r="BI178" s="285" t="s">
        <v>3829</v>
      </c>
      <c r="BJ178" s="285" t="s">
        <v>3829</v>
      </c>
      <c r="BK178" s="86" t="s">
        <v>3829</v>
      </c>
      <c r="BL178" s="432">
        <v>10</v>
      </c>
      <c r="BM178" s="432" t="s">
        <v>3810</v>
      </c>
      <c r="BN178" s="432" t="str">
        <f>INDEX(ID!$D:$D,MATCH('Org2567'!D178,ID!$A:$A,0))</f>
        <v>บรรพตพิสัย</v>
      </c>
    </row>
    <row r="179" spans="1:66" x14ac:dyDescent="0.25">
      <c r="A179" s="272">
        <v>176</v>
      </c>
      <c r="B179" s="272">
        <v>3</v>
      </c>
      <c r="C179" s="82" t="s">
        <v>1407</v>
      </c>
      <c r="D179" s="272" t="s">
        <v>195</v>
      </c>
      <c r="E179" s="82" t="str">
        <f t="shared" si="2"/>
        <v>รพ.เก้าเลี้ยว</v>
      </c>
      <c r="F179" s="90" t="s">
        <v>926</v>
      </c>
      <c r="G179" s="90" t="s">
        <v>927</v>
      </c>
      <c r="H179" s="90">
        <v>33</v>
      </c>
      <c r="I179" s="273">
        <v>25094</v>
      </c>
      <c r="J179" s="90">
        <v>5</v>
      </c>
      <c r="K179" s="93" t="s">
        <v>3703</v>
      </c>
      <c r="L179" s="83" t="s">
        <v>926</v>
      </c>
      <c r="M179" s="83" t="s">
        <v>927</v>
      </c>
      <c r="N179" s="84">
        <v>34</v>
      </c>
      <c r="O179" s="85">
        <v>25009</v>
      </c>
      <c r="P179" s="274">
        <v>5</v>
      </c>
      <c r="Q179" s="275" t="s">
        <v>3811</v>
      </c>
      <c r="R179" s="276" t="s">
        <v>926</v>
      </c>
      <c r="S179" s="277" t="s">
        <v>927</v>
      </c>
      <c r="T179" s="278">
        <v>34</v>
      </c>
      <c r="U179" s="88">
        <v>25009</v>
      </c>
      <c r="V179" s="54">
        <v>5</v>
      </c>
      <c r="W179" s="54" t="s">
        <v>3811</v>
      </c>
      <c r="X179" s="276" t="s">
        <v>926</v>
      </c>
      <c r="Y179" s="83" t="s">
        <v>927</v>
      </c>
      <c r="Z179" s="84">
        <v>34</v>
      </c>
      <c r="AA179" s="88">
        <v>24630</v>
      </c>
      <c r="AB179" s="279">
        <v>5</v>
      </c>
      <c r="AC179" s="280" t="s">
        <v>3811</v>
      </c>
      <c r="AD179" s="281" t="s">
        <v>926</v>
      </c>
      <c r="AE179" s="83" t="s">
        <v>927</v>
      </c>
      <c r="AF179" s="84">
        <v>34</v>
      </c>
      <c r="AG179" s="88">
        <v>24630</v>
      </c>
      <c r="AH179" s="279">
        <v>5</v>
      </c>
      <c r="AI179" s="286" t="s">
        <v>3811</v>
      </c>
      <c r="AJ179" s="281" t="s">
        <v>926</v>
      </c>
      <c r="AK179" s="83" t="s">
        <v>927</v>
      </c>
      <c r="AL179" s="84">
        <v>34</v>
      </c>
      <c r="AM179" s="88">
        <v>24630</v>
      </c>
      <c r="AN179" s="279">
        <v>5</v>
      </c>
      <c r="AO179" s="286" t="s">
        <v>3811</v>
      </c>
      <c r="AP179" s="281" t="s">
        <v>926</v>
      </c>
      <c r="AQ179" s="83" t="s">
        <v>927</v>
      </c>
      <c r="AR179" s="84">
        <v>34</v>
      </c>
      <c r="AS179" s="88">
        <v>24630</v>
      </c>
      <c r="AT179" s="279">
        <v>5</v>
      </c>
      <c r="AU179" s="280" t="s">
        <v>3811</v>
      </c>
      <c r="AV179" s="86" t="s">
        <v>926</v>
      </c>
      <c r="AW179" s="285" t="s">
        <v>927</v>
      </c>
      <c r="AX179" s="285">
        <v>34</v>
      </c>
      <c r="AY179" s="87">
        <v>24282</v>
      </c>
      <c r="AZ179" s="86">
        <v>5</v>
      </c>
      <c r="BA179" s="57" t="s">
        <v>3811</v>
      </c>
      <c r="BB179" s="301" t="s">
        <v>926</v>
      </c>
      <c r="BC179" s="83" t="s">
        <v>927</v>
      </c>
      <c r="BD179" s="84">
        <v>34</v>
      </c>
      <c r="BE179" s="282">
        <v>24282</v>
      </c>
      <c r="BF179" s="279">
        <v>5</v>
      </c>
      <c r="BG179" s="303" t="s">
        <v>3811</v>
      </c>
      <c r="BH179" s="86" t="s">
        <v>3829</v>
      </c>
      <c r="BI179" s="285" t="s">
        <v>3829</v>
      </c>
      <c r="BJ179" s="285" t="s">
        <v>3829</v>
      </c>
      <c r="BK179" s="86" t="s">
        <v>3829</v>
      </c>
      <c r="BL179" s="432">
        <v>5</v>
      </c>
      <c r="BM179" s="432" t="s">
        <v>3811</v>
      </c>
      <c r="BN179" s="432" t="str">
        <f>INDEX(ID!$D:$D,MATCH('Org2567'!D179,ID!$A:$A,0))</f>
        <v>เก้าเลี้ยว</v>
      </c>
    </row>
    <row r="180" spans="1:66" x14ac:dyDescent="0.25">
      <c r="A180" s="272">
        <v>177</v>
      </c>
      <c r="B180" s="272">
        <v>3</v>
      </c>
      <c r="C180" s="82" t="s">
        <v>1407</v>
      </c>
      <c r="D180" s="272" t="s">
        <v>196</v>
      </c>
      <c r="E180" s="82" t="str">
        <f t="shared" si="2"/>
        <v>รพ.ตาคลี</v>
      </c>
      <c r="F180" s="90" t="s">
        <v>926</v>
      </c>
      <c r="G180" s="90" t="s">
        <v>952</v>
      </c>
      <c r="H180" s="90">
        <v>105</v>
      </c>
      <c r="I180" s="273">
        <v>73882</v>
      </c>
      <c r="J180" s="90">
        <v>13</v>
      </c>
      <c r="K180" s="93" t="s">
        <v>3781</v>
      </c>
      <c r="L180" s="83" t="s">
        <v>926</v>
      </c>
      <c r="M180" s="83" t="s">
        <v>952</v>
      </c>
      <c r="N180" s="84">
        <v>116</v>
      </c>
      <c r="O180" s="85">
        <v>73480</v>
      </c>
      <c r="P180" s="274">
        <v>13</v>
      </c>
      <c r="Q180" s="275" t="s">
        <v>3813</v>
      </c>
      <c r="R180" s="276" t="s">
        <v>926</v>
      </c>
      <c r="S180" s="277" t="s">
        <v>952</v>
      </c>
      <c r="T180" s="278">
        <v>120</v>
      </c>
      <c r="U180" s="88">
        <v>73480</v>
      </c>
      <c r="V180" s="54">
        <v>13</v>
      </c>
      <c r="W180" s="54" t="s">
        <v>3813</v>
      </c>
      <c r="X180" s="276" t="s">
        <v>926</v>
      </c>
      <c r="Y180" s="83" t="s">
        <v>952</v>
      </c>
      <c r="Z180" s="84">
        <v>120</v>
      </c>
      <c r="AA180" s="88">
        <v>72424</v>
      </c>
      <c r="AB180" s="279">
        <v>13</v>
      </c>
      <c r="AC180" s="280" t="s">
        <v>3813</v>
      </c>
      <c r="AD180" s="281" t="s">
        <v>926</v>
      </c>
      <c r="AE180" s="83" t="s">
        <v>952</v>
      </c>
      <c r="AF180" s="84">
        <v>90</v>
      </c>
      <c r="AG180" s="88">
        <v>72424</v>
      </c>
      <c r="AH180" s="279">
        <v>12</v>
      </c>
      <c r="AI180" s="286" t="s">
        <v>3820</v>
      </c>
      <c r="AJ180" s="281" t="s">
        <v>926</v>
      </c>
      <c r="AK180" s="83" t="s">
        <v>952</v>
      </c>
      <c r="AL180" s="84">
        <v>90</v>
      </c>
      <c r="AM180" s="88">
        <v>72424</v>
      </c>
      <c r="AN180" s="279">
        <v>12</v>
      </c>
      <c r="AO180" s="286" t="s">
        <v>3820</v>
      </c>
      <c r="AP180" s="281" t="s">
        <v>926</v>
      </c>
      <c r="AQ180" s="83" t="s">
        <v>952</v>
      </c>
      <c r="AR180" s="84">
        <v>90</v>
      </c>
      <c r="AS180" s="88">
        <v>72424</v>
      </c>
      <c r="AT180" s="279">
        <v>12</v>
      </c>
      <c r="AU180" s="280" t="s">
        <v>3820</v>
      </c>
      <c r="AV180" s="86" t="s">
        <v>926</v>
      </c>
      <c r="AW180" s="285" t="s">
        <v>952</v>
      </c>
      <c r="AX180" s="285">
        <v>90</v>
      </c>
      <c r="AY180" s="87">
        <v>71070</v>
      </c>
      <c r="AZ180" s="86">
        <v>12</v>
      </c>
      <c r="BA180" s="57" t="s">
        <v>3820</v>
      </c>
      <c r="BB180" s="301" t="s">
        <v>926</v>
      </c>
      <c r="BC180" s="83" t="s">
        <v>952</v>
      </c>
      <c r="BD180" s="84">
        <v>90</v>
      </c>
      <c r="BE180" s="282">
        <v>71070</v>
      </c>
      <c r="BF180" s="279">
        <v>12</v>
      </c>
      <c r="BG180" s="303" t="s">
        <v>3820</v>
      </c>
      <c r="BH180" s="86" t="s">
        <v>3829</v>
      </c>
      <c r="BI180" s="285" t="s">
        <v>3829</v>
      </c>
      <c r="BJ180" s="285" t="s">
        <v>3829</v>
      </c>
      <c r="BK180" s="86" t="s">
        <v>3829</v>
      </c>
      <c r="BL180" s="432">
        <v>12</v>
      </c>
      <c r="BM180" s="432" t="s">
        <v>3820</v>
      </c>
      <c r="BN180" s="432" t="str">
        <f>INDEX(ID!$D:$D,MATCH('Org2567'!D180,ID!$A:$A,0))</f>
        <v>ตาคลี</v>
      </c>
    </row>
    <row r="181" spans="1:66" x14ac:dyDescent="0.25">
      <c r="A181" s="272">
        <v>178</v>
      </c>
      <c r="B181" s="272">
        <v>3</v>
      </c>
      <c r="C181" s="82" t="s">
        <v>1407</v>
      </c>
      <c r="D181" s="272" t="s">
        <v>197</v>
      </c>
      <c r="E181" s="82" t="str">
        <f t="shared" si="2"/>
        <v>รพ.ท่าตะโก</v>
      </c>
      <c r="F181" s="90" t="s">
        <v>926</v>
      </c>
      <c r="G181" s="90" t="s">
        <v>931</v>
      </c>
      <c r="H181" s="90">
        <v>80</v>
      </c>
      <c r="I181" s="273">
        <v>49689</v>
      </c>
      <c r="J181" s="90">
        <v>9</v>
      </c>
      <c r="K181" s="93" t="s">
        <v>3708</v>
      </c>
      <c r="L181" s="83" t="s">
        <v>926</v>
      </c>
      <c r="M181" s="83" t="s">
        <v>931</v>
      </c>
      <c r="N181" s="84">
        <v>79</v>
      </c>
      <c r="O181" s="85">
        <v>49582</v>
      </c>
      <c r="P181" s="274">
        <v>9</v>
      </c>
      <c r="Q181" s="275" t="s">
        <v>3814</v>
      </c>
      <c r="R181" s="276" t="s">
        <v>926</v>
      </c>
      <c r="S181" s="277" t="s">
        <v>931</v>
      </c>
      <c r="T181" s="278">
        <v>79</v>
      </c>
      <c r="U181" s="88">
        <v>49582</v>
      </c>
      <c r="V181" s="54">
        <v>9</v>
      </c>
      <c r="W181" s="54" t="s">
        <v>3814</v>
      </c>
      <c r="X181" s="276" t="s">
        <v>926</v>
      </c>
      <c r="Y181" s="83" t="s">
        <v>931</v>
      </c>
      <c r="Z181" s="84">
        <v>79</v>
      </c>
      <c r="AA181" s="88">
        <v>49165</v>
      </c>
      <c r="AB181" s="279">
        <v>9</v>
      </c>
      <c r="AC181" s="280" t="s">
        <v>3814</v>
      </c>
      <c r="AD181" s="281" t="s">
        <v>926</v>
      </c>
      <c r="AE181" s="83" t="s">
        <v>931</v>
      </c>
      <c r="AF181" s="84">
        <v>79</v>
      </c>
      <c r="AG181" s="88">
        <v>49165</v>
      </c>
      <c r="AH181" s="279">
        <v>9</v>
      </c>
      <c r="AI181" s="286" t="s">
        <v>3814</v>
      </c>
      <c r="AJ181" s="281" t="s">
        <v>926</v>
      </c>
      <c r="AK181" s="83" t="s">
        <v>931</v>
      </c>
      <c r="AL181" s="84">
        <v>79</v>
      </c>
      <c r="AM181" s="88">
        <v>49165</v>
      </c>
      <c r="AN181" s="279">
        <v>9</v>
      </c>
      <c r="AO181" s="286" t="s">
        <v>3814</v>
      </c>
      <c r="AP181" s="281" t="s">
        <v>926</v>
      </c>
      <c r="AQ181" s="83" t="s">
        <v>931</v>
      </c>
      <c r="AR181" s="84">
        <v>79</v>
      </c>
      <c r="AS181" s="88">
        <v>49165</v>
      </c>
      <c r="AT181" s="279">
        <v>9</v>
      </c>
      <c r="AU181" s="280" t="s">
        <v>3814</v>
      </c>
      <c r="AV181" s="86" t="s">
        <v>926</v>
      </c>
      <c r="AW181" s="285" t="s">
        <v>931</v>
      </c>
      <c r="AX181" s="285">
        <v>60</v>
      </c>
      <c r="AY181" s="87">
        <v>48360</v>
      </c>
      <c r="AZ181" s="86">
        <v>9</v>
      </c>
      <c r="BA181" s="57" t="s">
        <v>3814</v>
      </c>
      <c r="BB181" s="301" t="s">
        <v>926</v>
      </c>
      <c r="BC181" s="83" t="s">
        <v>931</v>
      </c>
      <c r="BD181" s="84">
        <v>60</v>
      </c>
      <c r="BE181" s="282">
        <v>48360</v>
      </c>
      <c r="BF181" s="279">
        <v>9</v>
      </c>
      <c r="BG181" s="303" t="s">
        <v>3814</v>
      </c>
      <c r="BH181" s="86" t="s">
        <v>3829</v>
      </c>
      <c r="BI181" s="285" t="s">
        <v>3829</v>
      </c>
      <c r="BJ181" s="285" t="s">
        <v>3829</v>
      </c>
      <c r="BK181" s="86" t="s">
        <v>3829</v>
      </c>
      <c r="BL181" s="432">
        <v>9</v>
      </c>
      <c r="BM181" s="432" t="s">
        <v>3814</v>
      </c>
      <c r="BN181" s="432" t="str">
        <f>INDEX(ID!$D:$D,MATCH('Org2567'!D181,ID!$A:$A,0))</f>
        <v>ท่าตะโก</v>
      </c>
    </row>
    <row r="182" spans="1:66" x14ac:dyDescent="0.25">
      <c r="A182" s="272">
        <v>179</v>
      </c>
      <c r="B182" s="272">
        <v>3</v>
      </c>
      <c r="C182" s="82" t="s">
        <v>1407</v>
      </c>
      <c r="D182" s="272" t="s">
        <v>198</v>
      </c>
      <c r="E182" s="82" t="str">
        <f t="shared" si="2"/>
        <v>รพ.ไพศาลี</v>
      </c>
      <c r="F182" s="90" t="s">
        <v>926</v>
      </c>
      <c r="G182" s="90" t="s">
        <v>927</v>
      </c>
      <c r="H182" s="90">
        <v>60</v>
      </c>
      <c r="I182" s="273">
        <v>53452</v>
      </c>
      <c r="J182" s="90">
        <v>6</v>
      </c>
      <c r="K182" s="93" t="s">
        <v>3783</v>
      </c>
      <c r="L182" s="83" t="s">
        <v>926</v>
      </c>
      <c r="M182" s="83" t="s">
        <v>927</v>
      </c>
      <c r="N182" s="84">
        <v>60</v>
      </c>
      <c r="O182" s="85">
        <v>53481</v>
      </c>
      <c r="P182" s="274">
        <v>6</v>
      </c>
      <c r="Q182" s="275" t="s">
        <v>3809</v>
      </c>
      <c r="R182" s="276" t="s">
        <v>926</v>
      </c>
      <c r="S182" s="277" t="s">
        <v>927</v>
      </c>
      <c r="T182" s="278">
        <v>60</v>
      </c>
      <c r="U182" s="88">
        <v>53481</v>
      </c>
      <c r="V182" s="54">
        <v>6</v>
      </c>
      <c r="W182" s="54" t="s">
        <v>3809</v>
      </c>
      <c r="X182" s="276" t="s">
        <v>926</v>
      </c>
      <c r="Y182" s="83" t="s">
        <v>927</v>
      </c>
      <c r="Z182" s="84">
        <v>60</v>
      </c>
      <c r="AA182" s="88">
        <v>53260</v>
      </c>
      <c r="AB182" s="279">
        <v>6</v>
      </c>
      <c r="AC182" s="280" t="s">
        <v>3809</v>
      </c>
      <c r="AD182" s="281" t="s">
        <v>926</v>
      </c>
      <c r="AE182" s="83" t="s">
        <v>927</v>
      </c>
      <c r="AF182" s="84">
        <v>60</v>
      </c>
      <c r="AG182" s="88">
        <v>53260</v>
      </c>
      <c r="AH182" s="279">
        <v>6</v>
      </c>
      <c r="AI182" s="286" t="s">
        <v>3809</v>
      </c>
      <c r="AJ182" s="281" t="s">
        <v>926</v>
      </c>
      <c r="AK182" s="83" t="s">
        <v>927</v>
      </c>
      <c r="AL182" s="84">
        <v>60</v>
      </c>
      <c r="AM182" s="88">
        <v>53260</v>
      </c>
      <c r="AN182" s="279">
        <v>6</v>
      </c>
      <c r="AO182" s="286" t="s">
        <v>3809</v>
      </c>
      <c r="AP182" s="281" t="s">
        <v>926</v>
      </c>
      <c r="AQ182" s="83" t="s">
        <v>927</v>
      </c>
      <c r="AR182" s="84">
        <v>60</v>
      </c>
      <c r="AS182" s="88">
        <v>53260</v>
      </c>
      <c r="AT182" s="279">
        <v>6</v>
      </c>
      <c r="AU182" s="280" t="s">
        <v>3809</v>
      </c>
      <c r="AV182" s="86" t="s">
        <v>926</v>
      </c>
      <c r="AW182" s="285" t="s">
        <v>927</v>
      </c>
      <c r="AX182" s="285">
        <v>60</v>
      </c>
      <c r="AY182" s="87">
        <v>52226</v>
      </c>
      <c r="AZ182" s="86">
        <v>6</v>
      </c>
      <c r="BA182" s="57" t="s">
        <v>3809</v>
      </c>
      <c r="BB182" s="301" t="s">
        <v>926</v>
      </c>
      <c r="BC182" s="83" t="s">
        <v>927</v>
      </c>
      <c r="BD182" s="84">
        <v>63</v>
      </c>
      <c r="BE182" s="282">
        <v>52226</v>
      </c>
      <c r="BF182" s="279">
        <v>6</v>
      </c>
      <c r="BG182" s="303" t="s">
        <v>3809</v>
      </c>
      <c r="BH182" s="86" t="s">
        <v>3829</v>
      </c>
      <c r="BI182" s="285" t="s">
        <v>3829</v>
      </c>
      <c r="BJ182" s="285" t="s">
        <v>3830</v>
      </c>
      <c r="BK182" s="86" t="s">
        <v>3829</v>
      </c>
      <c r="BL182" s="432">
        <v>6</v>
      </c>
      <c r="BM182" s="432" t="s">
        <v>3809</v>
      </c>
      <c r="BN182" s="432" t="str">
        <f>INDEX(ID!$D:$D,MATCH('Org2567'!D182,ID!$A:$A,0))</f>
        <v>ไพศาลี</v>
      </c>
    </row>
    <row r="183" spans="1:66" x14ac:dyDescent="0.25">
      <c r="A183" s="272">
        <v>180</v>
      </c>
      <c r="B183" s="272">
        <v>3</v>
      </c>
      <c r="C183" s="82" t="s">
        <v>1407</v>
      </c>
      <c r="D183" s="272" t="s">
        <v>199</v>
      </c>
      <c r="E183" s="82" t="str">
        <f t="shared" si="2"/>
        <v>รพ.พยุหะคีรี</v>
      </c>
      <c r="F183" s="90" t="s">
        <v>926</v>
      </c>
      <c r="G183" s="90" t="s">
        <v>927</v>
      </c>
      <c r="H183" s="90">
        <v>42</v>
      </c>
      <c r="I183" s="273">
        <v>42626</v>
      </c>
      <c r="J183" s="90">
        <v>6</v>
      </c>
      <c r="K183" s="93" t="s">
        <v>3783</v>
      </c>
      <c r="L183" s="83" t="s">
        <v>926</v>
      </c>
      <c r="M183" s="83" t="s">
        <v>927</v>
      </c>
      <c r="N183" s="84">
        <v>42</v>
      </c>
      <c r="O183" s="85">
        <v>42414</v>
      </c>
      <c r="P183" s="274">
        <v>6</v>
      </c>
      <c r="Q183" s="275" t="s">
        <v>3809</v>
      </c>
      <c r="R183" s="276" t="s">
        <v>926</v>
      </c>
      <c r="S183" s="277" t="s">
        <v>927</v>
      </c>
      <c r="T183" s="278">
        <v>43</v>
      </c>
      <c r="U183" s="88">
        <v>42414</v>
      </c>
      <c r="V183" s="54">
        <v>6</v>
      </c>
      <c r="W183" s="54" t="s">
        <v>3809</v>
      </c>
      <c r="X183" s="276" t="s">
        <v>926</v>
      </c>
      <c r="Y183" s="83" t="s">
        <v>927</v>
      </c>
      <c r="Z183" s="84">
        <v>43</v>
      </c>
      <c r="AA183" s="88">
        <v>42057</v>
      </c>
      <c r="AB183" s="279">
        <v>6</v>
      </c>
      <c r="AC183" s="280" t="s">
        <v>3809</v>
      </c>
      <c r="AD183" s="281" t="s">
        <v>926</v>
      </c>
      <c r="AE183" s="83" t="s">
        <v>927</v>
      </c>
      <c r="AF183" s="84">
        <v>30</v>
      </c>
      <c r="AG183" s="88">
        <v>42057</v>
      </c>
      <c r="AH183" s="279">
        <v>6</v>
      </c>
      <c r="AI183" s="286" t="s">
        <v>3809</v>
      </c>
      <c r="AJ183" s="281" t="s">
        <v>926</v>
      </c>
      <c r="AK183" s="83" t="s">
        <v>927</v>
      </c>
      <c r="AL183" s="84">
        <v>30</v>
      </c>
      <c r="AM183" s="88">
        <v>42057</v>
      </c>
      <c r="AN183" s="279">
        <v>6</v>
      </c>
      <c r="AO183" s="286" t="s">
        <v>3809</v>
      </c>
      <c r="AP183" s="281" t="s">
        <v>926</v>
      </c>
      <c r="AQ183" s="83" t="s">
        <v>927</v>
      </c>
      <c r="AR183" s="84">
        <v>30</v>
      </c>
      <c r="AS183" s="88">
        <v>42057</v>
      </c>
      <c r="AT183" s="279">
        <v>6</v>
      </c>
      <c r="AU183" s="280" t="s">
        <v>3809</v>
      </c>
      <c r="AV183" s="86" t="s">
        <v>926</v>
      </c>
      <c r="AW183" s="285" t="s">
        <v>927</v>
      </c>
      <c r="AX183" s="285">
        <v>30</v>
      </c>
      <c r="AY183" s="87">
        <v>41748</v>
      </c>
      <c r="AZ183" s="86">
        <v>6</v>
      </c>
      <c r="BA183" s="57" t="s">
        <v>3809</v>
      </c>
      <c r="BB183" s="301" t="s">
        <v>926</v>
      </c>
      <c r="BC183" s="83" t="s">
        <v>927</v>
      </c>
      <c r="BD183" s="84">
        <v>42</v>
      </c>
      <c r="BE183" s="282">
        <v>41748</v>
      </c>
      <c r="BF183" s="279">
        <v>6</v>
      </c>
      <c r="BG183" s="303" t="s">
        <v>3809</v>
      </c>
      <c r="BH183" s="86" t="s">
        <v>3829</v>
      </c>
      <c r="BI183" s="285" t="s">
        <v>3829</v>
      </c>
      <c r="BJ183" s="285" t="s">
        <v>3830</v>
      </c>
      <c r="BK183" s="86" t="s">
        <v>3829</v>
      </c>
      <c r="BL183" s="432">
        <v>6</v>
      </c>
      <c r="BM183" s="432" t="s">
        <v>3809</v>
      </c>
      <c r="BN183" s="432" t="str">
        <f>INDEX(ID!$D:$D,MATCH('Org2567'!D183,ID!$A:$A,0))</f>
        <v>พยุหะคีรี</v>
      </c>
    </row>
    <row r="184" spans="1:66" x14ac:dyDescent="0.25">
      <c r="A184" s="272">
        <v>181</v>
      </c>
      <c r="B184" s="272">
        <v>3</v>
      </c>
      <c r="C184" s="82" t="s">
        <v>1407</v>
      </c>
      <c r="D184" s="272" t="s">
        <v>200</v>
      </c>
      <c r="E184" s="82" t="str">
        <f t="shared" si="2"/>
        <v>รพ.ลาดยาว</v>
      </c>
      <c r="F184" s="90" t="s">
        <v>926</v>
      </c>
      <c r="G184" s="90" t="s">
        <v>952</v>
      </c>
      <c r="H184" s="90">
        <v>108</v>
      </c>
      <c r="I184" s="273">
        <v>68007</v>
      </c>
      <c r="J184" s="90">
        <v>13</v>
      </c>
      <c r="K184" s="93" t="s">
        <v>3781</v>
      </c>
      <c r="L184" s="83" t="s">
        <v>926</v>
      </c>
      <c r="M184" s="83" t="s">
        <v>952</v>
      </c>
      <c r="N184" s="84">
        <v>90</v>
      </c>
      <c r="O184" s="85">
        <v>67775</v>
      </c>
      <c r="P184" s="274">
        <v>12</v>
      </c>
      <c r="Q184" s="275" t="s">
        <v>3820</v>
      </c>
      <c r="R184" s="276" t="s">
        <v>926</v>
      </c>
      <c r="S184" s="277" t="s">
        <v>952</v>
      </c>
      <c r="T184" s="278">
        <v>90</v>
      </c>
      <c r="U184" s="88">
        <v>67775</v>
      </c>
      <c r="V184" s="54">
        <v>12</v>
      </c>
      <c r="W184" s="54" t="s">
        <v>3820</v>
      </c>
      <c r="X184" s="276" t="s">
        <v>926</v>
      </c>
      <c r="Y184" s="83" t="s">
        <v>952</v>
      </c>
      <c r="Z184" s="84">
        <v>90</v>
      </c>
      <c r="AA184" s="88">
        <v>67125</v>
      </c>
      <c r="AB184" s="279">
        <v>12</v>
      </c>
      <c r="AC184" s="280" t="s">
        <v>3820</v>
      </c>
      <c r="AD184" s="281" t="s">
        <v>926</v>
      </c>
      <c r="AE184" s="83" t="s">
        <v>952</v>
      </c>
      <c r="AF184" s="84">
        <v>90</v>
      </c>
      <c r="AG184" s="88">
        <v>67125</v>
      </c>
      <c r="AH184" s="279">
        <v>12</v>
      </c>
      <c r="AI184" s="286" t="s">
        <v>3820</v>
      </c>
      <c r="AJ184" s="281" t="s">
        <v>926</v>
      </c>
      <c r="AK184" s="83" t="s">
        <v>952</v>
      </c>
      <c r="AL184" s="84">
        <v>90</v>
      </c>
      <c r="AM184" s="88">
        <v>67125</v>
      </c>
      <c r="AN184" s="279">
        <v>12</v>
      </c>
      <c r="AO184" s="286" t="s">
        <v>3820</v>
      </c>
      <c r="AP184" s="281" t="s">
        <v>926</v>
      </c>
      <c r="AQ184" s="83" t="s">
        <v>952</v>
      </c>
      <c r="AR184" s="84">
        <v>90</v>
      </c>
      <c r="AS184" s="88">
        <v>67125</v>
      </c>
      <c r="AT184" s="279">
        <v>12</v>
      </c>
      <c r="AU184" s="280" t="s">
        <v>3820</v>
      </c>
      <c r="AV184" s="86" t="s">
        <v>926</v>
      </c>
      <c r="AW184" s="285" t="s">
        <v>952</v>
      </c>
      <c r="AX184" s="285">
        <v>90</v>
      </c>
      <c r="AY184" s="87">
        <v>66219</v>
      </c>
      <c r="AZ184" s="86">
        <v>12</v>
      </c>
      <c r="BA184" s="57" t="s">
        <v>3820</v>
      </c>
      <c r="BB184" s="301" t="s">
        <v>926</v>
      </c>
      <c r="BC184" s="83" t="s">
        <v>952</v>
      </c>
      <c r="BD184" s="84">
        <v>90</v>
      </c>
      <c r="BE184" s="282">
        <v>66219</v>
      </c>
      <c r="BF184" s="279">
        <v>12</v>
      </c>
      <c r="BG184" s="303" t="s">
        <v>3820</v>
      </c>
      <c r="BH184" s="86" t="s">
        <v>3829</v>
      </c>
      <c r="BI184" s="285" t="s">
        <v>3829</v>
      </c>
      <c r="BJ184" s="285" t="s">
        <v>3829</v>
      </c>
      <c r="BK184" s="86" t="s">
        <v>3829</v>
      </c>
      <c r="BL184" s="432">
        <v>12</v>
      </c>
      <c r="BM184" s="432" t="s">
        <v>3820</v>
      </c>
      <c r="BN184" s="432" t="str">
        <f>INDEX(ID!$D:$D,MATCH('Org2567'!D184,ID!$A:$A,0))</f>
        <v>ลาดยาว</v>
      </c>
    </row>
    <row r="185" spans="1:66" x14ac:dyDescent="0.25">
      <c r="A185" s="272">
        <v>182</v>
      </c>
      <c r="B185" s="272">
        <v>3</v>
      </c>
      <c r="C185" s="82" t="s">
        <v>1407</v>
      </c>
      <c r="D185" s="272" t="s">
        <v>201</v>
      </c>
      <c r="E185" s="82" t="str">
        <f t="shared" si="2"/>
        <v>รพ.ตากฟ้า</v>
      </c>
      <c r="F185" s="90" t="s">
        <v>926</v>
      </c>
      <c r="G185" s="90" t="s">
        <v>927</v>
      </c>
      <c r="H185" s="90">
        <v>43</v>
      </c>
      <c r="I185" s="273">
        <v>29683</v>
      </c>
      <c r="J185" s="90">
        <v>5</v>
      </c>
      <c r="K185" s="93" t="s">
        <v>3703</v>
      </c>
      <c r="L185" s="83" t="s">
        <v>926</v>
      </c>
      <c r="M185" s="83" t="s">
        <v>927</v>
      </c>
      <c r="N185" s="84">
        <v>39</v>
      </c>
      <c r="O185" s="85">
        <v>29655</v>
      </c>
      <c r="P185" s="274">
        <v>5</v>
      </c>
      <c r="Q185" s="275" t="s">
        <v>3811</v>
      </c>
      <c r="R185" s="276" t="s">
        <v>926</v>
      </c>
      <c r="S185" s="277" t="s">
        <v>927</v>
      </c>
      <c r="T185" s="278">
        <v>39</v>
      </c>
      <c r="U185" s="88">
        <v>29655</v>
      </c>
      <c r="V185" s="54">
        <v>5</v>
      </c>
      <c r="W185" s="54" t="s">
        <v>3811</v>
      </c>
      <c r="X185" s="276" t="s">
        <v>926</v>
      </c>
      <c r="Y185" s="83" t="s">
        <v>927</v>
      </c>
      <c r="Z185" s="84">
        <v>39</v>
      </c>
      <c r="AA185" s="88">
        <v>29531</v>
      </c>
      <c r="AB185" s="279">
        <v>5</v>
      </c>
      <c r="AC185" s="280" t="s">
        <v>3811</v>
      </c>
      <c r="AD185" s="281" t="s">
        <v>926</v>
      </c>
      <c r="AE185" s="83" t="s">
        <v>927</v>
      </c>
      <c r="AF185" s="84">
        <v>39</v>
      </c>
      <c r="AG185" s="88">
        <v>29531</v>
      </c>
      <c r="AH185" s="279">
        <v>5</v>
      </c>
      <c r="AI185" s="286" t="s">
        <v>3811</v>
      </c>
      <c r="AJ185" s="281" t="s">
        <v>926</v>
      </c>
      <c r="AK185" s="83" t="s">
        <v>927</v>
      </c>
      <c r="AL185" s="84">
        <v>39</v>
      </c>
      <c r="AM185" s="88">
        <v>29531</v>
      </c>
      <c r="AN185" s="279">
        <v>5</v>
      </c>
      <c r="AO185" s="286" t="s">
        <v>3811</v>
      </c>
      <c r="AP185" s="281" t="s">
        <v>926</v>
      </c>
      <c r="AQ185" s="83" t="s">
        <v>927</v>
      </c>
      <c r="AR185" s="84">
        <v>39</v>
      </c>
      <c r="AS185" s="88">
        <v>29531</v>
      </c>
      <c r="AT185" s="279">
        <v>5</v>
      </c>
      <c r="AU185" s="280" t="s">
        <v>3811</v>
      </c>
      <c r="AV185" s="86" t="s">
        <v>926</v>
      </c>
      <c r="AW185" s="285" t="s">
        <v>927</v>
      </c>
      <c r="AX185" s="285">
        <v>39</v>
      </c>
      <c r="AY185" s="87">
        <v>28981</v>
      </c>
      <c r="AZ185" s="86">
        <v>5</v>
      </c>
      <c r="BA185" s="57" t="s">
        <v>3811</v>
      </c>
      <c r="BB185" s="301" t="s">
        <v>926</v>
      </c>
      <c r="BC185" s="83" t="s">
        <v>927</v>
      </c>
      <c r="BD185" s="84">
        <v>30</v>
      </c>
      <c r="BE185" s="282">
        <v>28981</v>
      </c>
      <c r="BF185" s="279">
        <v>5</v>
      </c>
      <c r="BG185" s="303" t="s">
        <v>3811</v>
      </c>
      <c r="BH185" s="86" t="s">
        <v>3829</v>
      </c>
      <c r="BI185" s="285" t="s">
        <v>3829</v>
      </c>
      <c r="BJ185" s="285" t="s">
        <v>3830</v>
      </c>
      <c r="BK185" s="86" t="s">
        <v>3829</v>
      </c>
      <c r="BL185" s="432">
        <v>5</v>
      </c>
      <c r="BM185" s="432" t="s">
        <v>3811</v>
      </c>
      <c r="BN185" s="432" t="str">
        <f>INDEX(ID!$D:$D,MATCH('Org2567'!D185,ID!$A:$A,0))</f>
        <v>ตากฟ้า</v>
      </c>
    </row>
    <row r="186" spans="1:66" x14ac:dyDescent="0.25">
      <c r="A186" s="272">
        <v>183</v>
      </c>
      <c r="B186" s="272">
        <v>3</v>
      </c>
      <c r="C186" s="82" t="s">
        <v>1407</v>
      </c>
      <c r="D186" s="272" t="s">
        <v>202</v>
      </c>
      <c r="E186" s="82" t="str">
        <f t="shared" si="2"/>
        <v>รพ.แม่วงก์</v>
      </c>
      <c r="F186" s="90" t="s">
        <v>926</v>
      </c>
      <c r="G186" s="90" t="s">
        <v>927</v>
      </c>
      <c r="H186" s="90">
        <v>30</v>
      </c>
      <c r="I186" s="273">
        <v>39303</v>
      </c>
      <c r="J186" s="90">
        <v>6</v>
      </c>
      <c r="K186" s="93" t="s">
        <v>3783</v>
      </c>
      <c r="L186" s="83" t="s">
        <v>926</v>
      </c>
      <c r="M186" s="83" t="s">
        <v>927</v>
      </c>
      <c r="N186" s="84">
        <v>30</v>
      </c>
      <c r="O186" s="85">
        <v>38962</v>
      </c>
      <c r="P186" s="274">
        <v>6</v>
      </c>
      <c r="Q186" s="275" t="s">
        <v>3809</v>
      </c>
      <c r="R186" s="276" t="s">
        <v>926</v>
      </c>
      <c r="S186" s="277" t="s">
        <v>927</v>
      </c>
      <c r="T186" s="278">
        <v>30</v>
      </c>
      <c r="U186" s="88">
        <v>38962</v>
      </c>
      <c r="V186" s="54">
        <v>6</v>
      </c>
      <c r="W186" s="54" t="s">
        <v>3809</v>
      </c>
      <c r="X186" s="276" t="s">
        <v>926</v>
      </c>
      <c r="Y186" s="83" t="s">
        <v>927</v>
      </c>
      <c r="Z186" s="84">
        <v>30</v>
      </c>
      <c r="AA186" s="88">
        <v>38666</v>
      </c>
      <c r="AB186" s="279">
        <v>6</v>
      </c>
      <c r="AC186" s="280" t="s">
        <v>3809</v>
      </c>
      <c r="AD186" s="281" t="s">
        <v>926</v>
      </c>
      <c r="AE186" s="83" t="s">
        <v>927</v>
      </c>
      <c r="AF186" s="84">
        <v>30</v>
      </c>
      <c r="AG186" s="88">
        <v>38666</v>
      </c>
      <c r="AH186" s="279">
        <v>6</v>
      </c>
      <c r="AI186" s="286" t="s">
        <v>3809</v>
      </c>
      <c r="AJ186" s="281" t="s">
        <v>926</v>
      </c>
      <c r="AK186" s="83" t="s">
        <v>927</v>
      </c>
      <c r="AL186" s="84">
        <v>30</v>
      </c>
      <c r="AM186" s="88">
        <v>38666</v>
      </c>
      <c r="AN186" s="279">
        <v>6</v>
      </c>
      <c r="AO186" s="286" t="s">
        <v>3809</v>
      </c>
      <c r="AP186" s="281" t="s">
        <v>926</v>
      </c>
      <c r="AQ186" s="83" t="s">
        <v>927</v>
      </c>
      <c r="AR186" s="84">
        <v>30</v>
      </c>
      <c r="AS186" s="88">
        <v>38666</v>
      </c>
      <c r="AT186" s="279">
        <v>6</v>
      </c>
      <c r="AU186" s="280" t="s">
        <v>3809</v>
      </c>
      <c r="AV186" s="86" t="s">
        <v>926</v>
      </c>
      <c r="AW186" s="285" t="s">
        <v>927</v>
      </c>
      <c r="AX186" s="285">
        <v>30</v>
      </c>
      <c r="AY186" s="87">
        <v>38278</v>
      </c>
      <c r="AZ186" s="86">
        <v>6</v>
      </c>
      <c r="BA186" s="57" t="s">
        <v>3809</v>
      </c>
      <c r="BB186" s="301" t="s">
        <v>926</v>
      </c>
      <c r="BC186" s="83" t="s">
        <v>927</v>
      </c>
      <c r="BD186" s="84">
        <v>30</v>
      </c>
      <c r="BE186" s="282">
        <v>38278</v>
      </c>
      <c r="BF186" s="279">
        <v>6</v>
      </c>
      <c r="BG186" s="303" t="s">
        <v>3809</v>
      </c>
      <c r="BH186" s="86" t="s">
        <v>3829</v>
      </c>
      <c r="BI186" s="285" t="s">
        <v>3829</v>
      </c>
      <c r="BJ186" s="285" t="s">
        <v>3829</v>
      </c>
      <c r="BK186" s="86" t="s">
        <v>3829</v>
      </c>
      <c r="BL186" s="432">
        <v>6</v>
      </c>
      <c r="BM186" s="432" t="s">
        <v>3809</v>
      </c>
      <c r="BN186" s="432" t="str">
        <f>INDEX(ID!$D:$D,MATCH('Org2567'!D186,ID!$A:$A,0))</f>
        <v>แม่วงก์</v>
      </c>
    </row>
    <row r="187" spans="1:66" x14ac:dyDescent="0.25">
      <c r="A187" s="272">
        <v>184</v>
      </c>
      <c r="B187" s="272">
        <v>3</v>
      </c>
      <c r="C187" s="82" t="s">
        <v>1407</v>
      </c>
      <c r="D187" s="306" t="s">
        <v>1445</v>
      </c>
      <c r="E187" s="82" t="str">
        <f t="shared" si="2"/>
        <v>รพ.ชุมตาบง</v>
      </c>
      <c r="F187" s="90" t="s">
        <v>926</v>
      </c>
      <c r="G187" s="90" t="s">
        <v>989</v>
      </c>
      <c r="H187" s="90">
        <v>0</v>
      </c>
      <c r="I187" s="273">
        <v>28133</v>
      </c>
      <c r="J187" s="90">
        <v>4</v>
      </c>
      <c r="K187" s="93" t="s">
        <v>3707</v>
      </c>
      <c r="L187" s="83" t="s">
        <v>926</v>
      </c>
      <c r="M187" s="83" t="s">
        <v>989</v>
      </c>
      <c r="N187" s="84">
        <v>5</v>
      </c>
      <c r="O187" s="85">
        <v>28272</v>
      </c>
      <c r="P187" s="274">
        <v>4</v>
      </c>
      <c r="Q187" s="275" t="s">
        <v>3821</v>
      </c>
      <c r="R187" s="276" t="s">
        <v>926</v>
      </c>
      <c r="S187" s="277" t="s">
        <v>989</v>
      </c>
      <c r="T187" s="278">
        <v>5</v>
      </c>
      <c r="U187" s="88">
        <v>28272</v>
      </c>
      <c r="V187" s="54">
        <v>4</v>
      </c>
      <c r="W187" s="54" t="s">
        <v>3821</v>
      </c>
      <c r="X187" s="276" t="s">
        <v>926</v>
      </c>
      <c r="Y187" s="83" t="s">
        <v>989</v>
      </c>
      <c r="Z187" s="84">
        <v>5</v>
      </c>
      <c r="AA187" s="88">
        <v>28352</v>
      </c>
      <c r="AB187" s="279">
        <v>4</v>
      </c>
      <c r="AC187" s="280" t="s">
        <v>3821</v>
      </c>
      <c r="AD187" s="281" t="s">
        <v>926</v>
      </c>
      <c r="AE187" s="83" t="s">
        <v>989</v>
      </c>
      <c r="AF187" s="84">
        <v>5</v>
      </c>
      <c r="AG187" s="88">
        <v>28352</v>
      </c>
      <c r="AH187" s="279">
        <v>4</v>
      </c>
      <c r="AI187" s="286" t="s">
        <v>3821</v>
      </c>
      <c r="AJ187" s="281" t="s">
        <v>926</v>
      </c>
      <c r="AK187" s="83" t="s">
        <v>989</v>
      </c>
      <c r="AL187" s="84">
        <v>5</v>
      </c>
      <c r="AM187" s="88">
        <v>28352</v>
      </c>
      <c r="AN187" s="279">
        <v>4</v>
      </c>
      <c r="AO187" s="286" t="s">
        <v>3821</v>
      </c>
      <c r="AP187" s="281" t="s">
        <v>926</v>
      </c>
      <c r="AQ187" s="83" t="s">
        <v>989</v>
      </c>
      <c r="AR187" s="84">
        <v>5</v>
      </c>
      <c r="AS187" s="88">
        <v>28352</v>
      </c>
      <c r="AT187" s="279">
        <v>4</v>
      </c>
      <c r="AU187" s="280" t="s">
        <v>3821</v>
      </c>
      <c r="AV187" s="86" t="s">
        <v>926</v>
      </c>
      <c r="AW187" s="285" t="s">
        <v>989</v>
      </c>
      <c r="AX187" s="285">
        <v>5</v>
      </c>
      <c r="AY187" s="87">
        <v>28062</v>
      </c>
      <c r="AZ187" s="86">
        <v>4</v>
      </c>
      <c r="BA187" s="57" t="s">
        <v>3821</v>
      </c>
      <c r="BB187" s="301" t="s">
        <v>926</v>
      </c>
      <c r="BC187" s="83" t="s">
        <v>989</v>
      </c>
      <c r="BD187" s="84">
        <v>5</v>
      </c>
      <c r="BE187" s="282">
        <v>28062</v>
      </c>
      <c r="BF187" s="279">
        <v>3</v>
      </c>
      <c r="BG187" s="307" t="s">
        <v>3819</v>
      </c>
      <c r="BH187" s="86" t="s">
        <v>3829</v>
      </c>
      <c r="BI187" s="285" t="s">
        <v>3829</v>
      </c>
      <c r="BJ187" s="285" t="s">
        <v>3829</v>
      </c>
      <c r="BK187" s="86" t="s">
        <v>3830</v>
      </c>
      <c r="BL187" s="432">
        <v>3</v>
      </c>
      <c r="BM187" s="432" t="s">
        <v>3819</v>
      </c>
      <c r="BN187" s="432" t="str">
        <f>INDEX(ID!$D:$D,MATCH('Org2567'!D187,ID!$A:$A,0))</f>
        <v>ชุมตาบง</v>
      </c>
    </row>
    <row r="188" spans="1:66" x14ac:dyDescent="0.25">
      <c r="A188" s="272">
        <v>185</v>
      </c>
      <c r="B188" s="272">
        <v>3</v>
      </c>
      <c r="C188" s="82" t="s">
        <v>1513</v>
      </c>
      <c r="D188" s="272" t="s">
        <v>203</v>
      </c>
      <c r="E188" s="82" t="str">
        <f t="shared" si="2"/>
        <v>รพ.พิจิตร</v>
      </c>
      <c r="F188" s="90" t="s">
        <v>922</v>
      </c>
      <c r="G188" s="90" t="s">
        <v>918</v>
      </c>
      <c r="H188" s="90">
        <v>450</v>
      </c>
      <c r="I188" s="273">
        <v>77595</v>
      </c>
      <c r="J188" s="90">
        <v>17</v>
      </c>
      <c r="K188" s="93" t="s">
        <v>3712</v>
      </c>
      <c r="L188" s="83" t="s">
        <v>922</v>
      </c>
      <c r="M188" s="83" t="s">
        <v>918</v>
      </c>
      <c r="N188" s="84">
        <v>450</v>
      </c>
      <c r="O188" s="85">
        <v>77184</v>
      </c>
      <c r="P188" s="274">
        <v>17</v>
      </c>
      <c r="Q188" s="275" t="s">
        <v>3817</v>
      </c>
      <c r="R188" s="276" t="s">
        <v>922</v>
      </c>
      <c r="S188" s="277" t="s">
        <v>918</v>
      </c>
      <c r="T188" s="278">
        <v>450</v>
      </c>
      <c r="U188" s="88">
        <v>77184</v>
      </c>
      <c r="V188" s="54">
        <v>17</v>
      </c>
      <c r="W188" s="54" t="s">
        <v>3817</v>
      </c>
      <c r="X188" s="276" t="s">
        <v>922</v>
      </c>
      <c r="Y188" s="83" t="s">
        <v>918</v>
      </c>
      <c r="Z188" s="84">
        <v>450</v>
      </c>
      <c r="AA188" s="88">
        <v>76774</v>
      </c>
      <c r="AB188" s="279">
        <v>17</v>
      </c>
      <c r="AC188" s="280" t="s">
        <v>3817</v>
      </c>
      <c r="AD188" s="281" t="s">
        <v>922</v>
      </c>
      <c r="AE188" s="83" t="s">
        <v>918</v>
      </c>
      <c r="AF188" s="84">
        <v>400</v>
      </c>
      <c r="AG188" s="88">
        <v>76774</v>
      </c>
      <c r="AH188" s="279">
        <v>16</v>
      </c>
      <c r="AI188" s="286" t="s">
        <v>3818</v>
      </c>
      <c r="AJ188" s="281" t="s">
        <v>922</v>
      </c>
      <c r="AK188" s="83" t="s">
        <v>918</v>
      </c>
      <c r="AL188" s="84">
        <v>400</v>
      </c>
      <c r="AM188" s="88">
        <v>76774</v>
      </c>
      <c r="AN188" s="279">
        <v>16</v>
      </c>
      <c r="AO188" s="286" t="s">
        <v>3818</v>
      </c>
      <c r="AP188" s="281" t="s">
        <v>922</v>
      </c>
      <c r="AQ188" s="83" t="s">
        <v>918</v>
      </c>
      <c r="AR188" s="84">
        <v>400</v>
      </c>
      <c r="AS188" s="88">
        <v>76774</v>
      </c>
      <c r="AT188" s="279">
        <v>16</v>
      </c>
      <c r="AU188" s="280" t="s">
        <v>3818</v>
      </c>
      <c r="AV188" s="86" t="s">
        <v>922</v>
      </c>
      <c r="AW188" s="285" t="s">
        <v>918</v>
      </c>
      <c r="AX188" s="285">
        <v>400</v>
      </c>
      <c r="AY188" s="87">
        <v>75660</v>
      </c>
      <c r="AZ188" s="86">
        <v>16</v>
      </c>
      <c r="BA188" s="57" t="s">
        <v>3818</v>
      </c>
      <c r="BB188" s="301" t="s">
        <v>922</v>
      </c>
      <c r="BC188" s="83" t="s">
        <v>918</v>
      </c>
      <c r="BD188" s="84">
        <v>400</v>
      </c>
      <c r="BE188" s="282">
        <v>75660</v>
      </c>
      <c r="BF188" s="279">
        <v>16</v>
      </c>
      <c r="BG188" s="303" t="s">
        <v>3818</v>
      </c>
      <c r="BH188" s="86" t="s">
        <v>3829</v>
      </c>
      <c r="BI188" s="285" t="s">
        <v>3829</v>
      </c>
      <c r="BJ188" s="285" t="s">
        <v>3829</v>
      </c>
      <c r="BK188" s="86" t="s">
        <v>3829</v>
      </c>
      <c r="BL188" s="432">
        <v>16</v>
      </c>
      <c r="BM188" s="432" t="s">
        <v>3818</v>
      </c>
      <c r="BN188" s="432" t="str">
        <f>INDEX(ID!$D:$D,MATCH('Org2567'!D188,ID!$A:$A,0))</f>
        <v>พิจิตร</v>
      </c>
    </row>
    <row r="189" spans="1:66" x14ac:dyDescent="0.25">
      <c r="A189" s="272">
        <v>186</v>
      </c>
      <c r="B189" s="272">
        <v>3</v>
      </c>
      <c r="C189" s="82" t="s">
        <v>1513</v>
      </c>
      <c r="D189" s="272" t="s">
        <v>204</v>
      </c>
      <c r="E189" s="82" t="str">
        <f t="shared" si="2"/>
        <v>รพ.วังทรายพูน</v>
      </c>
      <c r="F189" s="90" t="s">
        <v>926</v>
      </c>
      <c r="G189" s="90" t="s">
        <v>927</v>
      </c>
      <c r="H189" s="90">
        <v>30</v>
      </c>
      <c r="I189" s="273">
        <v>16072</v>
      </c>
      <c r="J189" s="90">
        <v>5</v>
      </c>
      <c r="K189" s="93" t="s">
        <v>3703</v>
      </c>
      <c r="L189" s="83" t="s">
        <v>926</v>
      </c>
      <c r="M189" s="83" t="s">
        <v>927</v>
      </c>
      <c r="N189" s="84">
        <v>30</v>
      </c>
      <c r="O189" s="85">
        <v>16148</v>
      </c>
      <c r="P189" s="274">
        <v>5</v>
      </c>
      <c r="Q189" s="275" t="s">
        <v>3811</v>
      </c>
      <c r="R189" s="276" t="s">
        <v>926</v>
      </c>
      <c r="S189" s="277" t="s">
        <v>927</v>
      </c>
      <c r="T189" s="278">
        <v>30</v>
      </c>
      <c r="U189" s="88">
        <v>16148</v>
      </c>
      <c r="V189" s="54">
        <v>5</v>
      </c>
      <c r="W189" s="54" t="s">
        <v>3811</v>
      </c>
      <c r="X189" s="276" t="s">
        <v>926</v>
      </c>
      <c r="Y189" s="83" t="s">
        <v>927</v>
      </c>
      <c r="Z189" s="84">
        <v>30</v>
      </c>
      <c r="AA189" s="88">
        <v>16179</v>
      </c>
      <c r="AB189" s="279">
        <v>5</v>
      </c>
      <c r="AC189" s="280" t="s">
        <v>3811</v>
      </c>
      <c r="AD189" s="281" t="s">
        <v>926</v>
      </c>
      <c r="AE189" s="83" t="s">
        <v>927</v>
      </c>
      <c r="AF189" s="84">
        <v>30</v>
      </c>
      <c r="AG189" s="88">
        <v>16179</v>
      </c>
      <c r="AH189" s="279">
        <v>5</v>
      </c>
      <c r="AI189" s="286" t="s">
        <v>3811</v>
      </c>
      <c r="AJ189" s="281" t="s">
        <v>926</v>
      </c>
      <c r="AK189" s="83" t="s">
        <v>927</v>
      </c>
      <c r="AL189" s="84">
        <v>30</v>
      </c>
      <c r="AM189" s="88">
        <v>16179</v>
      </c>
      <c r="AN189" s="279">
        <v>5</v>
      </c>
      <c r="AO189" s="286" t="s">
        <v>3811</v>
      </c>
      <c r="AP189" s="281" t="s">
        <v>926</v>
      </c>
      <c r="AQ189" s="83" t="s">
        <v>927</v>
      </c>
      <c r="AR189" s="84">
        <v>30</v>
      </c>
      <c r="AS189" s="88">
        <v>16179</v>
      </c>
      <c r="AT189" s="279">
        <v>5</v>
      </c>
      <c r="AU189" s="280" t="s">
        <v>3811</v>
      </c>
      <c r="AV189" s="86" t="s">
        <v>926</v>
      </c>
      <c r="AW189" s="285" t="s">
        <v>927</v>
      </c>
      <c r="AX189" s="285">
        <v>30</v>
      </c>
      <c r="AY189" s="87">
        <v>16099</v>
      </c>
      <c r="AZ189" s="86">
        <v>5</v>
      </c>
      <c r="BA189" s="57" t="s">
        <v>3811</v>
      </c>
      <c r="BB189" s="301" t="s">
        <v>926</v>
      </c>
      <c r="BC189" s="83" t="s">
        <v>927</v>
      </c>
      <c r="BD189" s="84">
        <v>30</v>
      </c>
      <c r="BE189" s="282">
        <v>16099</v>
      </c>
      <c r="BF189" s="279">
        <v>5</v>
      </c>
      <c r="BG189" s="303" t="s">
        <v>3811</v>
      </c>
      <c r="BH189" s="86" t="s">
        <v>3829</v>
      </c>
      <c r="BI189" s="285" t="s">
        <v>3829</v>
      </c>
      <c r="BJ189" s="285" t="s">
        <v>3829</v>
      </c>
      <c r="BK189" s="86" t="s">
        <v>3829</v>
      </c>
      <c r="BL189" s="432">
        <v>5</v>
      </c>
      <c r="BM189" s="432" t="s">
        <v>3811</v>
      </c>
      <c r="BN189" s="432" t="str">
        <f>INDEX(ID!$D:$D,MATCH('Org2567'!D189,ID!$A:$A,0))</f>
        <v>วังทรายพูน</v>
      </c>
    </row>
    <row r="190" spans="1:66" x14ac:dyDescent="0.25">
      <c r="A190" s="272">
        <v>187</v>
      </c>
      <c r="B190" s="272">
        <v>3</v>
      </c>
      <c r="C190" s="82" t="s">
        <v>1513</v>
      </c>
      <c r="D190" s="272" t="s">
        <v>205</v>
      </c>
      <c r="E190" s="82" t="str">
        <f t="shared" si="2"/>
        <v>รพ.โพธิ์ประทับช้าง</v>
      </c>
      <c r="F190" s="90" t="s">
        <v>926</v>
      </c>
      <c r="G190" s="90" t="s">
        <v>927</v>
      </c>
      <c r="H190" s="90">
        <v>30</v>
      </c>
      <c r="I190" s="273">
        <v>31715</v>
      </c>
      <c r="J190" s="90">
        <v>6</v>
      </c>
      <c r="K190" s="93" t="s">
        <v>3783</v>
      </c>
      <c r="L190" s="83" t="s">
        <v>926</v>
      </c>
      <c r="M190" s="83" t="s">
        <v>927</v>
      </c>
      <c r="N190" s="84">
        <v>30</v>
      </c>
      <c r="O190" s="85">
        <v>31482</v>
      </c>
      <c r="P190" s="274">
        <v>6</v>
      </c>
      <c r="Q190" s="275" t="s">
        <v>3809</v>
      </c>
      <c r="R190" s="276" t="s">
        <v>926</v>
      </c>
      <c r="S190" s="277" t="s">
        <v>927</v>
      </c>
      <c r="T190" s="278">
        <v>30</v>
      </c>
      <c r="U190" s="88">
        <v>31482</v>
      </c>
      <c r="V190" s="54">
        <v>6</v>
      </c>
      <c r="W190" s="54" t="s">
        <v>3809</v>
      </c>
      <c r="X190" s="276" t="s">
        <v>926</v>
      </c>
      <c r="Y190" s="83" t="s">
        <v>927</v>
      </c>
      <c r="Z190" s="84">
        <v>30</v>
      </c>
      <c r="AA190" s="88">
        <v>31228</v>
      </c>
      <c r="AB190" s="279">
        <v>6</v>
      </c>
      <c r="AC190" s="280" t="s">
        <v>3809</v>
      </c>
      <c r="AD190" s="281" t="s">
        <v>926</v>
      </c>
      <c r="AE190" s="83" t="s">
        <v>927</v>
      </c>
      <c r="AF190" s="84">
        <v>30</v>
      </c>
      <c r="AG190" s="88">
        <v>31228</v>
      </c>
      <c r="AH190" s="279">
        <v>6</v>
      </c>
      <c r="AI190" s="286" t="s">
        <v>3809</v>
      </c>
      <c r="AJ190" s="281" t="s">
        <v>926</v>
      </c>
      <c r="AK190" s="83" t="s">
        <v>927</v>
      </c>
      <c r="AL190" s="84">
        <v>30</v>
      </c>
      <c r="AM190" s="88">
        <v>31228</v>
      </c>
      <c r="AN190" s="279">
        <v>6</v>
      </c>
      <c r="AO190" s="286" t="s">
        <v>3809</v>
      </c>
      <c r="AP190" s="281" t="s">
        <v>926</v>
      </c>
      <c r="AQ190" s="83" t="s">
        <v>927</v>
      </c>
      <c r="AR190" s="84">
        <v>30</v>
      </c>
      <c r="AS190" s="88">
        <v>31228</v>
      </c>
      <c r="AT190" s="279">
        <v>6</v>
      </c>
      <c r="AU190" s="280" t="s">
        <v>3809</v>
      </c>
      <c r="AV190" s="86" t="s">
        <v>926</v>
      </c>
      <c r="AW190" s="285" t="s">
        <v>927</v>
      </c>
      <c r="AX190" s="285">
        <v>30</v>
      </c>
      <c r="AY190" s="87">
        <v>30842</v>
      </c>
      <c r="AZ190" s="86">
        <v>6</v>
      </c>
      <c r="BA190" s="57" t="s">
        <v>3809</v>
      </c>
      <c r="BB190" s="301" t="s">
        <v>926</v>
      </c>
      <c r="BC190" s="83" t="s">
        <v>927</v>
      </c>
      <c r="BD190" s="84">
        <v>30</v>
      </c>
      <c r="BE190" s="282">
        <v>30842</v>
      </c>
      <c r="BF190" s="279">
        <v>6</v>
      </c>
      <c r="BG190" s="303" t="s">
        <v>3809</v>
      </c>
      <c r="BH190" s="86" t="s">
        <v>3829</v>
      </c>
      <c r="BI190" s="285" t="s">
        <v>3829</v>
      </c>
      <c r="BJ190" s="285" t="s">
        <v>3829</v>
      </c>
      <c r="BK190" s="86" t="s">
        <v>3829</v>
      </c>
      <c r="BL190" s="432">
        <v>6</v>
      </c>
      <c r="BM190" s="432" t="s">
        <v>3809</v>
      </c>
      <c r="BN190" s="432" t="str">
        <f>INDEX(ID!$D:$D,MATCH('Org2567'!D190,ID!$A:$A,0))</f>
        <v>โพธิ์ประทับช้าง</v>
      </c>
    </row>
    <row r="191" spans="1:66" x14ac:dyDescent="0.25">
      <c r="A191" s="272">
        <v>188</v>
      </c>
      <c r="B191" s="272">
        <v>3</v>
      </c>
      <c r="C191" s="82" t="s">
        <v>1513</v>
      </c>
      <c r="D191" s="272" t="s">
        <v>206</v>
      </c>
      <c r="E191" s="82" t="str">
        <f t="shared" si="2"/>
        <v>รพ.บางมูลนาก</v>
      </c>
      <c r="F191" s="90" t="s">
        <v>926</v>
      </c>
      <c r="G191" s="90" t="s">
        <v>952</v>
      </c>
      <c r="H191" s="90">
        <v>90</v>
      </c>
      <c r="I191" s="273">
        <v>41323</v>
      </c>
      <c r="J191" s="90">
        <v>12</v>
      </c>
      <c r="K191" s="93" t="s">
        <v>3782</v>
      </c>
      <c r="L191" s="83" t="s">
        <v>926</v>
      </c>
      <c r="M191" s="83" t="s">
        <v>952</v>
      </c>
      <c r="N191" s="84">
        <v>90</v>
      </c>
      <c r="O191" s="85">
        <v>41146</v>
      </c>
      <c r="P191" s="274">
        <v>12</v>
      </c>
      <c r="Q191" s="275" t="s">
        <v>3820</v>
      </c>
      <c r="R191" s="276" t="s">
        <v>926</v>
      </c>
      <c r="S191" s="277" t="s">
        <v>952</v>
      </c>
      <c r="T191" s="278">
        <v>90</v>
      </c>
      <c r="U191" s="88">
        <v>41146</v>
      </c>
      <c r="V191" s="54">
        <v>12</v>
      </c>
      <c r="W191" s="54" t="s">
        <v>3820</v>
      </c>
      <c r="X191" s="276" t="s">
        <v>926</v>
      </c>
      <c r="Y191" s="83" t="s">
        <v>952</v>
      </c>
      <c r="Z191" s="84">
        <v>90</v>
      </c>
      <c r="AA191" s="88">
        <v>40952</v>
      </c>
      <c r="AB191" s="279">
        <v>12</v>
      </c>
      <c r="AC191" s="280" t="s">
        <v>3820</v>
      </c>
      <c r="AD191" s="281" t="s">
        <v>926</v>
      </c>
      <c r="AE191" s="83" t="s">
        <v>952</v>
      </c>
      <c r="AF191" s="84">
        <v>90</v>
      </c>
      <c r="AG191" s="88">
        <v>40952</v>
      </c>
      <c r="AH191" s="279">
        <v>12</v>
      </c>
      <c r="AI191" s="286" t="s">
        <v>3820</v>
      </c>
      <c r="AJ191" s="281" t="s">
        <v>926</v>
      </c>
      <c r="AK191" s="83" t="s">
        <v>952</v>
      </c>
      <c r="AL191" s="84">
        <v>90</v>
      </c>
      <c r="AM191" s="88">
        <v>40952</v>
      </c>
      <c r="AN191" s="279">
        <v>12</v>
      </c>
      <c r="AO191" s="286" t="s">
        <v>3820</v>
      </c>
      <c r="AP191" s="281" t="s">
        <v>926</v>
      </c>
      <c r="AQ191" s="83" t="s">
        <v>952</v>
      </c>
      <c r="AR191" s="84">
        <v>90</v>
      </c>
      <c r="AS191" s="88">
        <v>40952</v>
      </c>
      <c r="AT191" s="279">
        <v>12</v>
      </c>
      <c r="AU191" s="280" t="s">
        <v>3820</v>
      </c>
      <c r="AV191" s="86" t="s">
        <v>926</v>
      </c>
      <c r="AW191" s="285" t="s">
        <v>952</v>
      </c>
      <c r="AX191" s="285">
        <v>90</v>
      </c>
      <c r="AY191" s="87">
        <v>40266</v>
      </c>
      <c r="AZ191" s="86">
        <v>12</v>
      </c>
      <c r="BA191" s="57" t="s">
        <v>3820</v>
      </c>
      <c r="BB191" s="301" t="s">
        <v>926</v>
      </c>
      <c r="BC191" s="83" t="s">
        <v>952</v>
      </c>
      <c r="BD191" s="84">
        <v>90</v>
      </c>
      <c r="BE191" s="282">
        <v>40266</v>
      </c>
      <c r="BF191" s="279">
        <v>12</v>
      </c>
      <c r="BG191" s="303" t="s">
        <v>3820</v>
      </c>
      <c r="BH191" s="86" t="s">
        <v>3829</v>
      </c>
      <c r="BI191" s="285" t="s">
        <v>3829</v>
      </c>
      <c r="BJ191" s="285" t="s">
        <v>3829</v>
      </c>
      <c r="BK191" s="86" t="s">
        <v>3829</v>
      </c>
      <c r="BL191" s="432">
        <v>12</v>
      </c>
      <c r="BM191" s="432" t="s">
        <v>3820</v>
      </c>
      <c r="BN191" s="432" t="str">
        <f>INDEX(ID!$D:$D,MATCH('Org2567'!D191,ID!$A:$A,0))</f>
        <v>บางมูลนาก</v>
      </c>
    </row>
    <row r="192" spans="1:66" x14ac:dyDescent="0.25">
      <c r="A192" s="272">
        <v>189</v>
      </c>
      <c r="B192" s="272">
        <v>3</v>
      </c>
      <c r="C192" s="82" t="s">
        <v>1513</v>
      </c>
      <c r="D192" s="272" t="s">
        <v>207</v>
      </c>
      <c r="E192" s="82" t="str">
        <f t="shared" si="2"/>
        <v>รพ.โพทะเล</v>
      </c>
      <c r="F192" s="90" t="s">
        <v>926</v>
      </c>
      <c r="G192" s="90" t="s">
        <v>927</v>
      </c>
      <c r="H192" s="90">
        <v>45</v>
      </c>
      <c r="I192" s="273">
        <v>33936</v>
      </c>
      <c r="J192" s="90">
        <v>6</v>
      </c>
      <c r="K192" s="93" t="s">
        <v>3783</v>
      </c>
      <c r="L192" s="83" t="s">
        <v>926</v>
      </c>
      <c r="M192" s="83" t="s">
        <v>927</v>
      </c>
      <c r="N192" s="84">
        <v>45</v>
      </c>
      <c r="O192" s="85">
        <v>33471</v>
      </c>
      <c r="P192" s="274">
        <v>6</v>
      </c>
      <c r="Q192" s="275" t="s">
        <v>3809</v>
      </c>
      <c r="R192" s="276" t="s">
        <v>926</v>
      </c>
      <c r="S192" s="277" t="s">
        <v>927</v>
      </c>
      <c r="T192" s="278">
        <v>45</v>
      </c>
      <c r="U192" s="88">
        <v>33471</v>
      </c>
      <c r="V192" s="54">
        <v>6</v>
      </c>
      <c r="W192" s="54" t="s">
        <v>3809</v>
      </c>
      <c r="X192" s="276" t="s">
        <v>926</v>
      </c>
      <c r="Y192" s="83" t="s">
        <v>927</v>
      </c>
      <c r="Z192" s="84">
        <v>45</v>
      </c>
      <c r="AA192" s="88">
        <v>32913</v>
      </c>
      <c r="AB192" s="279">
        <v>6</v>
      </c>
      <c r="AC192" s="280" t="s">
        <v>3809</v>
      </c>
      <c r="AD192" s="281" t="s">
        <v>926</v>
      </c>
      <c r="AE192" s="83" t="s">
        <v>927</v>
      </c>
      <c r="AF192" s="84">
        <v>45</v>
      </c>
      <c r="AG192" s="88">
        <v>32913</v>
      </c>
      <c r="AH192" s="279">
        <v>6</v>
      </c>
      <c r="AI192" s="286" t="s">
        <v>3809</v>
      </c>
      <c r="AJ192" s="281" t="s">
        <v>926</v>
      </c>
      <c r="AK192" s="83" t="s">
        <v>927</v>
      </c>
      <c r="AL192" s="84">
        <v>45</v>
      </c>
      <c r="AM192" s="88">
        <v>32913</v>
      </c>
      <c r="AN192" s="279">
        <v>6</v>
      </c>
      <c r="AO192" s="286" t="s">
        <v>3809</v>
      </c>
      <c r="AP192" s="281" t="s">
        <v>926</v>
      </c>
      <c r="AQ192" s="83" t="s">
        <v>927</v>
      </c>
      <c r="AR192" s="84">
        <v>45</v>
      </c>
      <c r="AS192" s="88">
        <v>32913</v>
      </c>
      <c r="AT192" s="279">
        <v>6</v>
      </c>
      <c r="AU192" s="280" t="s">
        <v>3809</v>
      </c>
      <c r="AV192" s="86" t="s">
        <v>926</v>
      </c>
      <c r="AW192" s="285" t="s">
        <v>927</v>
      </c>
      <c r="AX192" s="285">
        <v>45</v>
      </c>
      <c r="AY192" s="87">
        <v>32228</v>
      </c>
      <c r="AZ192" s="86">
        <v>6</v>
      </c>
      <c r="BA192" s="57" t="s">
        <v>3809</v>
      </c>
      <c r="BB192" s="301" t="s">
        <v>926</v>
      </c>
      <c r="BC192" s="83" t="s">
        <v>931</v>
      </c>
      <c r="BD192" s="84">
        <v>45</v>
      </c>
      <c r="BE192" s="282">
        <v>32228</v>
      </c>
      <c r="BF192" s="279">
        <v>9</v>
      </c>
      <c r="BG192" s="303" t="s">
        <v>3814</v>
      </c>
      <c r="BH192" s="86" t="s">
        <v>3829</v>
      </c>
      <c r="BI192" s="285" t="s">
        <v>3830</v>
      </c>
      <c r="BJ192" s="285" t="s">
        <v>3829</v>
      </c>
      <c r="BK192" s="86" t="s">
        <v>3830</v>
      </c>
      <c r="BL192" s="432">
        <v>9</v>
      </c>
      <c r="BM192" s="432" t="s">
        <v>3814</v>
      </c>
      <c r="BN192" s="432" t="str">
        <f>INDEX(ID!$D:$D,MATCH('Org2567'!D192,ID!$A:$A,0))</f>
        <v>โพทะเล</v>
      </c>
    </row>
    <row r="193" spans="1:66" x14ac:dyDescent="0.25">
      <c r="A193" s="272">
        <v>190</v>
      </c>
      <c r="B193" s="272">
        <v>3</v>
      </c>
      <c r="C193" s="82" t="s">
        <v>1513</v>
      </c>
      <c r="D193" s="272" t="s">
        <v>208</v>
      </c>
      <c r="E193" s="82" t="str">
        <f t="shared" si="2"/>
        <v>รพ.สามง่าม</v>
      </c>
      <c r="F193" s="90" t="s">
        <v>926</v>
      </c>
      <c r="G193" s="90" t="s">
        <v>927</v>
      </c>
      <c r="H193" s="90">
        <v>33</v>
      </c>
      <c r="I193" s="273">
        <v>30189</v>
      </c>
      <c r="J193" s="90">
        <v>6</v>
      </c>
      <c r="K193" s="93" t="s">
        <v>3783</v>
      </c>
      <c r="L193" s="83" t="s">
        <v>926</v>
      </c>
      <c r="M193" s="83" t="s">
        <v>927</v>
      </c>
      <c r="N193" s="84">
        <v>33</v>
      </c>
      <c r="O193" s="85">
        <v>30070</v>
      </c>
      <c r="P193" s="274">
        <v>6</v>
      </c>
      <c r="Q193" s="275" t="s">
        <v>3809</v>
      </c>
      <c r="R193" s="276" t="s">
        <v>926</v>
      </c>
      <c r="S193" s="277" t="s">
        <v>927</v>
      </c>
      <c r="T193" s="278">
        <v>33</v>
      </c>
      <c r="U193" s="88">
        <v>30070</v>
      </c>
      <c r="V193" s="54">
        <v>6</v>
      </c>
      <c r="W193" s="54" t="s">
        <v>3809</v>
      </c>
      <c r="X193" s="276" t="s">
        <v>926</v>
      </c>
      <c r="Y193" s="83" t="s">
        <v>927</v>
      </c>
      <c r="Z193" s="84">
        <v>33</v>
      </c>
      <c r="AA193" s="88">
        <v>29897</v>
      </c>
      <c r="AB193" s="279">
        <v>5</v>
      </c>
      <c r="AC193" s="280" t="s">
        <v>3811</v>
      </c>
      <c r="AD193" s="281" t="s">
        <v>926</v>
      </c>
      <c r="AE193" s="83" t="s">
        <v>927</v>
      </c>
      <c r="AF193" s="84">
        <v>30</v>
      </c>
      <c r="AG193" s="88">
        <v>29897</v>
      </c>
      <c r="AH193" s="279">
        <v>5</v>
      </c>
      <c r="AI193" s="286" t="s">
        <v>3811</v>
      </c>
      <c r="AJ193" s="281" t="s">
        <v>926</v>
      </c>
      <c r="AK193" s="83" t="s">
        <v>927</v>
      </c>
      <c r="AL193" s="84">
        <v>30</v>
      </c>
      <c r="AM193" s="88">
        <v>29897</v>
      </c>
      <c r="AN193" s="279">
        <v>5</v>
      </c>
      <c r="AO193" s="286" t="s">
        <v>3811</v>
      </c>
      <c r="AP193" s="281" t="s">
        <v>926</v>
      </c>
      <c r="AQ193" s="83" t="s">
        <v>927</v>
      </c>
      <c r="AR193" s="84">
        <v>30</v>
      </c>
      <c r="AS193" s="88">
        <v>29897</v>
      </c>
      <c r="AT193" s="279">
        <v>5</v>
      </c>
      <c r="AU193" s="280" t="s">
        <v>3811</v>
      </c>
      <c r="AV193" s="86" t="s">
        <v>926</v>
      </c>
      <c r="AW193" s="285" t="s">
        <v>927</v>
      </c>
      <c r="AX193" s="285">
        <v>30</v>
      </c>
      <c r="AY193" s="87">
        <v>29403</v>
      </c>
      <c r="AZ193" s="86">
        <v>5</v>
      </c>
      <c r="BA193" s="57" t="s">
        <v>3811</v>
      </c>
      <c r="BB193" s="301" t="s">
        <v>926</v>
      </c>
      <c r="BC193" s="83" t="s">
        <v>927</v>
      </c>
      <c r="BD193" s="84">
        <v>30</v>
      </c>
      <c r="BE193" s="282">
        <v>29403</v>
      </c>
      <c r="BF193" s="279">
        <v>5</v>
      </c>
      <c r="BG193" s="303" t="s">
        <v>3811</v>
      </c>
      <c r="BH193" s="86" t="s">
        <v>3829</v>
      </c>
      <c r="BI193" s="285" t="s">
        <v>3829</v>
      </c>
      <c r="BJ193" s="285" t="s">
        <v>3829</v>
      </c>
      <c r="BK193" s="86" t="s">
        <v>3829</v>
      </c>
      <c r="BL193" s="432">
        <v>5</v>
      </c>
      <c r="BM193" s="432" t="s">
        <v>3811</v>
      </c>
      <c r="BN193" s="432" t="str">
        <f>INDEX(ID!$D:$D,MATCH('Org2567'!D193,ID!$A:$A,0))</f>
        <v>สามง่าม</v>
      </c>
    </row>
    <row r="194" spans="1:66" x14ac:dyDescent="0.25">
      <c r="A194" s="272">
        <v>191</v>
      </c>
      <c r="B194" s="272">
        <v>3</v>
      </c>
      <c r="C194" s="82" t="s">
        <v>1513</v>
      </c>
      <c r="D194" s="272" t="s">
        <v>209</v>
      </c>
      <c r="E194" s="82" t="str">
        <f t="shared" si="2"/>
        <v>รพ.ทับคล้อ</v>
      </c>
      <c r="F194" s="90" t="s">
        <v>926</v>
      </c>
      <c r="G194" s="90" t="s">
        <v>927</v>
      </c>
      <c r="H194" s="90">
        <v>30</v>
      </c>
      <c r="I194" s="273">
        <v>29903</v>
      </c>
      <c r="J194" s="90">
        <v>5</v>
      </c>
      <c r="K194" s="93" t="s">
        <v>3703</v>
      </c>
      <c r="L194" s="83" t="s">
        <v>926</v>
      </c>
      <c r="M194" s="83" t="s">
        <v>927</v>
      </c>
      <c r="N194" s="84">
        <v>30</v>
      </c>
      <c r="O194" s="85">
        <v>29864</v>
      </c>
      <c r="P194" s="274">
        <v>5</v>
      </c>
      <c r="Q194" s="275" t="s">
        <v>3811</v>
      </c>
      <c r="R194" s="276" t="s">
        <v>926</v>
      </c>
      <c r="S194" s="277" t="s">
        <v>927</v>
      </c>
      <c r="T194" s="278">
        <v>30</v>
      </c>
      <c r="U194" s="88">
        <v>29864</v>
      </c>
      <c r="V194" s="54">
        <v>5</v>
      </c>
      <c r="W194" s="54" t="s">
        <v>3811</v>
      </c>
      <c r="X194" s="276" t="s">
        <v>926</v>
      </c>
      <c r="Y194" s="83" t="s">
        <v>927</v>
      </c>
      <c r="Z194" s="84">
        <v>30</v>
      </c>
      <c r="AA194" s="88">
        <v>29663</v>
      </c>
      <c r="AB194" s="279">
        <v>5</v>
      </c>
      <c r="AC194" s="280" t="s">
        <v>3811</v>
      </c>
      <c r="AD194" s="281" t="s">
        <v>926</v>
      </c>
      <c r="AE194" s="83" t="s">
        <v>927</v>
      </c>
      <c r="AF194" s="84">
        <v>30</v>
      </c>
      <c r="AG194" s="88">
        <v>29663</v>
      </c>
      <c r="AH194" s="279">
        <v>5</v>
      </c>
      <c r="AI194" s="286" t="s">
        <v>3811</v>
      </c>
      <c r="AJ194" s="281" t="s">
        <v>926</v>
      </c>
      <c r="AK194" s="83" t="s">
        <v>927</v>
      </c>
      <c r="AL194" s="84">
        <v>30</v>
      </c>
      <c r="AM194" s="88">
        <v>29663</v>
      </c>
      <c r="AN194" s="279">
        <v>5</v>
      </c>
      <c r="AO194" s="286" t="s">
        <v>3811</v>
      </c>
      <c r="AP194" s="281" t="s">
        <v>926</v>
      </c>
      <c r="AQ194" s="83" t="s">
        <v>927</v>
      </c>
      <c r="AR194" s="84">
        <v>30</v>
      </c>
      <c r="AS194" s="88">
        <v>29663</v>
      </c>
      <c r="AT194" s="279">
        <v>5</v>
      </c>
      <c r="AU194" s="280" t="s">
        <v>3811</v>
      </c>
      <c r="AV194" s="86" t="s">
        <v>926</v>
      </c>
      <c r="AW194" s="285" t="s">
        <v>927</v>
      </c>
      <c r="AX194" s="285">
        <v>30</v>
      </c>
      <c r="AY194" s="87">
        <v>29154</v>
      </c>
      <c r="AZ194" s="86">
        <v>5</v>
      </c>
      <c r="BA194" s="57" t="s">
        <v>3811</v>
      </c>
      <c r="BB194" s="301" t="s">
        <v>926</v>
      </c>
      <c r="BC194" s="83" t="s">
        <v>927</v>
      </c>
      <c r="BD194" s="84">
        <v>28</v>
      </c>
      <c r="BE194" s="282">
        <v>29154</v>
      </c>
      <c r="BF194" s="279">
        <v>5</v>
      </c>
      <c r="BG194" s="303" t="s">
        <v>3811</v>
      </c>
      <c r="BH194" s="86" t="s">
        <v>3829</v>
      </c>
      <c r="BI194" s="285" t="s">
        <v>3829</v>
      </c>
      <c r="BJ194" s="285" t="s">
        <v>3830</v>
      </c>
      <c r="BK194" s="86" t="s">
        <v>3829</v>
      </c>
      <c r="BL194" s="432">
        <v>5</v>
      </c>
      <c r="BM194" s="432" t="s">
        <v>3811</v>
      </c>
      <c r="BN194" s="432" t="str">
        <f>INDEX(ID!$D:$D,MATCH('Org2567'!D194,ID!$A:$A,0))</f>
        <v>ทับคล้อ</v>
      </c>
    </row>
    <row r="195" spans="1:66" x14ac:dyDescent="0.25">
      <c r="A195" s="272">
        <v>192</v>
      </c>
      <c r="B195" s="272">
        <v>3</v>
      </c>
      <c r="C195" s="82" t="s">
        <v>1513</v>
      </c>
      <c r="D195" s="272" t="s">
        <v>210</v>
      </c>
      <c r="E195" s="82" t="str">
        <f t="shared" si="2"/>
        <v>รพ.สมเด็จพระยุพราชตะพานหิน</v>
      </c>
      <c r="F195" s="90" t="s">
        <v>926</v>
      </c>
      <c r="G195" s="90" t="s">
        <v>952</v>
      </c>
      <c r="H195" s="90">
        <v>90</v>
      </c>
      <c r="I195" s="273">
        <v>57452</v>
      </c>
      <c r="J195" s="90">
        <v>12</v>
      </c>
      <c r="K195" s="93" t="s">
        <v>3782</v>
      </c>
      <c r="L195" s="83" t="s">
        <v>926</v>
      </c>
      <c r="M195" s="83" t="s">
        <v>952</v>
      </c>
      <c r="N195" s="84">
        <v>90</v>
      </c>
      <c r="O195" s="85">
        <v>56906</v>
      </c>
      <c r="P195" s="274">
        <v>12</v>
      </c>
      <c r="Q195" s="275" t="s">
        <v>3820</v>
      </c>
      <c r="R195" s="276" t="s">
        <v>926</v>
      </c>
      <c r="S195" s="277" t="s">
        <v>952</v>
      </c>
      <c r="T195" s="278">
        <v>90</v>
      </c>
      <c r="U195" s="88">
        <v>56906</v>
      </c>
      <c r="V195" s="54">
        <v>12</v>
      </c>
      <c r="W195" s="54" t="s">
        <v>3820</v>
      </c>
      <c r="X195" s="276" t="s">
        <v>926</v>
      </c>
      <c r="Y195" s="83" t="s">
        <v>952</v>
      </c>
      <c r="Z195" s="84">
        <v>90</v>
      </c>
      <c r="AA195" s="88">
        <v>56472</v>
      </c>
      <c r="AB195" s="279">
        <v>12</v>
      </c>
      <c r="AC195" s="280" t="s">
        <v>3820</v>
      </c>
      <c r="AD195" s="281" t="s">
        <v>926</v>
      </c>
      <c r="AE195" s="83" t="s">
        <v>952</v>
      </c>
      <c r="AF195" s="84">
        <v>90</v>
      </c>
      <c r="AG195" s="88">
        <v>56472</v>
      </c>
      <c r="AH195" s="279">
        <v>12</v>
      </c>
      <c r="AI195" s="286" t="s">
        <v>3820</v>
      </c>
      <c r="AJ195" s="281" t="s">
        <v>926</v>
      </c>
      <c r="AK195" s="83" t="s">
        <v>952</v>
      </c>
      <c r="AL195" s="84">
        <v>90</v>
      </c>
      <c r="AM195" s="88">
        <v>56472</v>
      </c>
      <c r="AN195" s="279">
        <v>12</v>
      </c>
      <c r="AO195" s="286" t="s">
        <v>3820</v>
      </c>
      <c r="AP195" s="281" t="s">
        <v>926</v>
      </c>
      <c r="AQ195" s="83" t="s">
        <v>952</v>
      </c>
      <c r="AR195" s="84">
        <v>90</v>
      </c>
      <c r="AS195" s="88">
        <v>56472</v>
      </c>
      <c r="AT195" s="279">
        <v>12</v>
      </c>
      <c r="AU195" s="280" t="s">
        <v>3820</v>
      </c>
      <c r="AV195" s="86" t="s">
        <v>926</v>
      </c>
      <c r="AW195" s="285" t="s">
        <v>952</v>
      </c>
      <c r="AX195" s="285">
        <v>90</v>
      </c>
      <c r="AY195" s="87">
        <v>55502</v>
      </c>
      <c r="AZ195" s="86">
        <v>12</v>
      </c>
      <c r="BA195" s="57" t="s">
        <v>3820</v>
      </c>
      <c r="BB195" s="301" t="s">
        <v>926</v>
      </c>
      <c r="BC195" s="83" t="s">
        <v>952</v>
      </c>
      <c r="BD195" s="84">
        <v>90</v>
      </c>
      <c r="BE195" s="282">
        <v>55502</v>
      </c>
      <c r="BF195" s="279">
        <v>12</v>
      </c>
      <c r="BG195" s="303" t="s">
        <v>3820</v>
      </c>
      <c r="BH195" s="86" t="s">
        <v>3829</v>
      </c>
      <c r="BI195" s="285" t="s">
        <v>3829</v>
      </c>
      <c r="BJ195" s="285" t="s">
        <v>3829</v>
      </c>
      <c r="BK195" s="86" t="s">
        <v>3829</v>
      </c>
      <c r="BL195" s="432">
        <v>12</v>
      </c>
      <c r="BM195" s="432" t="s">
        <v>3820</v>
      </c>
      <c r="BN195" s="432" t="str">
        <f>INDEX(ID!$D:$D,MATCH('Org2567'!D195,ID!$A:$A,0))</f>
        <v>สมเด็จพระยุพราชตะพานหิน</v>
      </c>
    </row>
    <row r="196" spans="1:66" x14ac:dyDescent="0.25">
      <c r="A196" s="272">
        <v>193</v>
      </c>
      <c r="B196" s="272">
        <v>3</v>
      </c>
      <c r="C196" s="82" t="s">
        <v>1513</v>
      </c>
      <c r="D196" s="272" t="s">
        <v>211</v>
      </c>
      <c r="E196" s="82" t="str">
        <f t="shared" si="2"/>
        <v>รพ.วชิรบารมี</v>
      </c>
      <c r="F196" s="90" t="s">
        <v>926</v>
      </c>
      <c r="G196" s="90" t="s">
        <v>927</v>
      </c>
      <c r="H196" s="90">
        <v>30</v>
      </c>
      <c r="I196" s="273">
        <v>23272</v>
      </c>
      <c r="J196" s="90">
        <v>5</v>
      </c>
      <c r="K196" s="93" t="s">
        <v>3703</v>
      </c>
      <c r="L196" s="83" t="s">
        <v>926</v>
      </c>
      <c r="M196" s="83" t="s">
        <v>927</v>
      </c>
      <c r="N196" s="84">
        <v>30</v>
      </c>
      <c r="O196" s="85">
        <v>23343</v>
      </c>
      <c r="P196" s="274">
        <v>5</v>
      </c>
      <c r="Q196" s="275" t="s">
        <v>3811</v>
      </c>
      <c r="R196" s="276" t="s">
        <v>926</v>
      </c>
      <c r="S196" s="277" t="s">
        <v>927</v>
      </c>
      <c r="T196" s="278">
        <v>30</v>
      </c>
      <c r="U196" s="88">
        <v>23343</v>
      </c>
      <c r="V196" s="54">
        <v>5</v>
      </c>
      <c r="W196" s="54" t="s">
        <v>3811</v>
      </c>
      <c r="X196" s="276" t="s">
        <v>926</v>
      </c>
      <c r="Y196" s="83" t="s">
        <v>927</v>
      </c>
      <c r="Z196" s="84">
        <v>30</v>
      </c>
      <c r="AA196" s="88">
        <v>23363</v>
      </c>
      <c r="AB196" s="279">
        <v>5</v>
      </c>
      <c r="AC196" s="280" t="s">
        <v>3811</v>
      </c>
      <c r="AD196" s="281" t="s">
        <v>926</v>
      </c>
      <c r="AE196" s="83" t="s">
        <v>927</v>
      </c>
      <c r="AF196" s="84">
        <v>30</v>
      </c>
      <c r="AG196" s="88">
        <v>23363</v>
      </c>
      <c r="AH196" s="279">
        <v>5</v>
      </c>
      <c r="AI196" s="286" t="s">
        <v>3811</v>
      </c>
      <c r="AJ196" s="281" t="s">
        <v>926</v>
      </c>
      <c r="AK196" s="83" t="s">
        <v>927</v>
      </c>
      <c r="AL196" s="84">
        <v>30</v>
      </c>
      <c r="AM196" s="88">
        <v>23363</v>
      </c>
      <c r="AN196" s="279">
        <v>5</v>
      </c>
      <c r="AO196" s="286" t="s">
        <v>3811</v>
      </c>
      <c r="AP196" s="281" t="s">
        <v>926</v>
      </c>
      <c r="AQ196" s="83" t="s">
        <v>927</v>
      </c>
      <c r="AR196" s="84">
        <v>30</v>
      </c>
      <c r="AS196" s="88">
        <v>23363</v>
      </c>
      <c r="AT196" s="279">
        <v>5</v>
      </c>
      <c r="AU196" s="280" t="s">
        <v>3811</v>
      </c>
      <c r="AV196" s="86" t="s">
        <v>926</v>
      </c>
      <c r="AW196" s="285" t="s">
        <v>927</v>
      </c>
      <c r="AX196" s="285">
        <v>30</v>
      </c>
      <c r="AY196" s="87">
        <v>23251</v>
      </c>
      <c r="AZ196" s="86">
        <v>5</v>
      </c>
      <c r="BA196" s="57" t="s">
        <v>3811</v>
      </c>
      <c r="BB196" s="301" t="s">
        <v>926</v>
      </c>
      <c r="BC196" s="83" t="s">
        <v>927</v>
      </c>
      <c r="BD196" s="84">
        <v>30</v>
      </c>
      <c r="BE196" s="282">
        <v>23251</v>
      </c>
      <c r="BF196" s="279">
        <v>5</v>
      </c>
      <c r="BG196" s="303" t="s">
        <v>3811</v>
      </c>
      <c r="BH196" s="86" t="s">
        <v>3829</v>
      </c>
      <c r="BI196" s="285" t="s">
        <v>3829</v>
      </c>
      <c r="BJ196" s="285" t="s">
        <v>3829</v>
      </c>
      <c r="BK196" s="86" t="s">
        <v>3829</v>
      </c>
      <c r="BL196" s="432">
        <v>5</v>
      </c>
      <c r="BM196" s="432" t="s">
        <v>3811</v>
      </c>
      <c r="BN196" s="432" t="str">
        <f>INDEX(ID!$D:$D,MATCH('Org2567'!D196,ID!$A:$A,0))</f>
        <v>วชิรบารมี</v>
      </c>
    </row>
    <row r="197" spans="1:66" x14ac:dyDescent="0.25">
      <c r="A197" s="272">
        <v>194</v>
      </c>
      <c r="B197" s="272">
        <v>3</v>
      </c>
      <c r="C197" s="82" t="s">
        <v>1513</v>
      </c>
      <c r="D197" s="272" t="s">
        <v>212</v>
      </c>
      <c r="E197" s="82" t="str">
        <f t="shared" ref="E197:E260" si="3">"รพ."&amp;BN197</f>
        <v>รพ.สากเหล็ก</v>
      </c>
      <c r="F197" s="90" t="s">
        <v>926</v>
      </c>
      <c r="G197" s="90" t="s">
        <v>989</v>
      </c>
      <c r="H197" s="90">
        <v>0</v>
      </c>
      <c r="I197" s="273">
        <v>17131</v>
      </c>
      <c r="J197" s="90">
        <v>3</v>
      </c>
      <c r="K197" s="93" t="s">
        <v>3705</v>
      </c>
      <c r="L197" s="83" t="s">
        <v>926</v>
      </c>
      <c r="M197" s="83" t="s">
        <v>989</v>
      </c>
      <c r="N197" s="84">
        <v>0</v>
      </c>
      <c r="O197" s="85">
        <v>17154</v>
      </c>
      <c r="P197" s="274">
        <v>3</v>
      </c>
      <c r="Q197" s="275" t="s">
        <v>3819</v>
      </c>
      <c r="R197" s="276" t="s">
        <v>926</v>
      </c>
      <c r="S197" s="277" t="s">
        <v>989</v>
      </c>
      <c r="T197" s="278">
        <v>10</v>
      </c>
      <c r="U197" s="88">
        <v>17154</v>
      </c>
      <c r="V197" s="54">
        <v>3</v>
      </c>
      <c r="W197" s="54" t="s">
        <v>3819</v>
      </c>
      <c r="X197" s="276" t="s">
        <v>926</v>
      </c>
      <c r="Y197" s="83" t="s">
        <v>989</v>
      </c>
      <c r="Z197" s="84">
        <v>10</v>
      </c>
      <c r="AA197" s="88">
        <v>17140</v>
      </c>
      <c r="AB197" s="279">
        <v>3</v>
      </c>
      <c r="AC197" s="280" t="s">
        <v>3819</v>
      </c>
      <c r="AD197" s="281" t="s">
        <v>926</v>
      </c>
      <c r="AE197" s="83" t="s">
        <v>989</v>
      </c>
      <c r="AF197" s="84">
        <v>10</v>
      </c>
      <c r="AG197" s="88">
        <v>17140</v>
      </c>
      <c r="AH197" s="279">
        <v>3</v>
      </c>
      <c r="AI197" s="286" t="s">
        <v>3819</v>
      </c>
      <c r="AJ197" s="281" t="s">
        <v>926</v>
      </c>
      <c r="AK197" s="83" t="s">
        <v>989</v>
      </c>
      <c r="AL197" s="84">
        <v>10</v>
      </c>
      <c r="AM197" s="88">
        <v>17140</v>
      </c>
      <c r="AN197" s="279">
        <v>3</v>
      </c>
      <c r="AO197" s="286" t="s">
        <v>3819</v>
      </c>
      <c r="AP197" s="281" t="s">
        <v>926</v>
      </c>
      <c r="AQ197" s="83" t="s">
        <v>989</v>
      </c>
      <c r="AR197" s="84">
        <v>10</v>
      </c>
      <c r="AS197" s="88">
        <v>17140</v>
      </c>
      <c r="AT197" s="279">
        <v>3</v>
      </c>
      <c r="AU197" s="280" t="s">
        <v>3819</v>
      </c>
      <c r="AV197" s="86" t="s">
        <v>926</v>
      </c>
      <c r="AW197" s="285" t="s">
        <v>989</v>
      </c>
      <c r="AX197" s="285">
        <v>10</v>
      </c>
      <c r="AY197" s="87">
        <v>16892</v>
      </c>
      <c r="AZ197" s="86">
        <v>3</v>
      </c>
      <c r="BA197" s="57" t="s">
        <v>3819</v>
      </c>
      <c r="BB197" s="301" t="s">
        <v>926</v>
      </c>
      <c r="BC197" s="83" t="s">
        <v>989</v>
      </c>
      <c r="BD197" s="84">
        <v>19</v>
      </c>
      <c r="BE197" s="282">
        <v>16892</v>
      </c>
      <c r="BF197" s="279">
        <v>3</v>
      </c>
      <c r="BG197" s="303" t="s">
        <v>3819</v>
      </c>
      <c r="BH197" s="86" t="s">
        <v>3829</v>
      </c>
      <c r="BI197" s="285" t="s">
        <v>3829</v>
      </c>
      <c r="BJ197" s="285" t="s">
        <v>3830</v>
      </c>
      <c r="BK197" s="86" t="s">
        <v>3829</v>
      </c>
      <c r="BL197" s="432">
        <v>3</v>
      </c>
      <c r="BM197" s="432" t="s">
        <v>3819</v>
      </c>
      <c r="BN197" s="432" t="str">
        <f>INDEX(ID!$D:$D,MATCH('Org2567'!D197,ID!$A:$A,0))</f>
        <v>สากเหล็ก</v>
      </c>
    </row>
    <row r="198" spans="1:66" x14ac:dyDescent="0.25">
      <c r="A198" s="272">
        <v>195</v>
      </c>
      <c r="B198" s="272">
        <v>3</v>
      </c>
      <c r="C198" s="82" t="s">
        <v>1513</v>
      </c>
      <c r="D198" s="272" t="s">
        <v>213</v>
      </c>
      <c r="E198" s="82" t="str">
        <f t="shared" si="3"/>
        <v>รพ.บึงนาราง</v>
      </c>
      <c r="F198" s="90" t="s">
        <v>926</v>
      </c>
      <c r="G198" s="90" t="s">
        <v>989</v>
      </c>
      <c r="H198" s="90">
        <v>0</v>
      </c>
      <c r="I198" s="273">
        <v>14122</v>
      </c>
      <c r="J198" s="90">
        <v>2</v>
      </c>
      <c r="K198" s="93" t="s">
        <v>3706</v>
      </c>
      <c r="L198" s="83" t="s">
        <v>926</v>
      </c>
      <c r="M198" s="83" t="s">
        <v>989</v>
      </c>
      <c r="N198" s="84">
        <v>0</v>
      </c>
      <c r="O198" s="85">
        <v>14366</v>
      </c>
      <c r="P198" s="274">
        <v>2</v>
      </c>
      <c r="Q198" s="275" t="s">
        <v>3815</v>
      </c>
      <c r="R198" s="276" t="s">
        <v>926</v>
      </c>
      <c r="S198" s="277" t="s">
        <v>989</v>
      </c>
      <c r="T198" s="278">
        <v>10</v>
      </c>
      <c r="U198" s="88">
        <v>14366</v>
      </c>
      <c r="V198" s="54">
        <v>2</v>
      </c>
      <c r="W198" s="54" t="s">
        <v>3815</v>
      </c>
      <c r="X198" s="276" t="s">
        <v>926</v>
      </c>
      <c r="Y198" s="83" t="s">
        <v>989</v>
      </c>
      <c r="Z198" s="84">
        <v>10</v>
      </c>
      <c r="AA198" s="88">
        <v>14743</v>
      </c>
      <c r="AB198" s="279">
        <v>2</v>
      </c>
      <c r="AC198" s="280" t="s">
        <v>3815</v>
      </c>
      <c r="AD198" s="281" t="s">
        <v>926</v>
      </c>
      <c r="AE198" s="83" t="s">
        <v>989</v>
      </c>
      <c r="AF198" s="84">
        <v>10</v>
      </c>
      <c r="AG198" s="88">
        <v>14743</v>
      </c>
      <c r="AH198" s="279">
        <v>2</v>
      </c>
      <c r="AI198" s="286" t="s">
        <v>3815</v>
      </c>
      <c r="AJ198" s="281" t="s">
        <v>926</v>
      </c>
      <c r="AK198" s="83" t="s">
        <v>989</v>
      </c>
      <c r="AL198" s="84">
        <v>10</v>
      </c>
      <c r="AM198" s="88">
        <v>14743</v>
      </c>
      <c r="AN198" s="279">
        <v>2</v>
      </c>
      <c r="AO198" s="286" t="s">
        <v>3815</v>
      </c>
      <c r="AP198" s="281" t="s">
        <v>926</v>
      </c>
      <c r="AQ198" s="83" t="s">
        <v>989</v>
      </c>
      <c r="AR198" s="84">
        <v>10</v>
      </c>
      <c r="AS198" s="88">
        <v>14743</v>
      </c>
      <c r="AT198" s="279">
        <v>2</v>
      </c>
      <c r="AU198" s="280" t="s">
        <v>3815</v>
      </c>
      <c r="AV198" s="86" t="s">
        <v>926</v>
      </c>
      <c r="AW198" s="285" t="s">
        <v>989</v>
      </c>
      <c r="AX198" s="285">
        <v>10</v>
      </c>
      <c r="AY198" s="87">
        <v>14813</v>
      </c>
      <c r="AZ198" s="86">
        <v>2</v>
      </c>
      <c r="BA198" s="57" t="s">
        <v>3815</v>
      </c>
      <c r="BB198" s="301" t="s">
        <v>926</v>
      </c>
      <c r="BC198" s="83" t="s">
        <v>989</v>
      </c>
      <c r="BD198" s="84">
        <v>24</v>
      </c>
      <c r="BE198" s="282">
        <v>14813</v>
      </c>
      <c r="BF198" s="279">
        <v>2</v>
      </c>
      <c r="BG198" s="303" t="s">
        <v>3815</v>
      </c>
      <c r="BH198" s="86" t="s">
        <v>3829</v>
      </c>
      <c r="BI198" s="285" t="s">
        <v>3829</v>
      </c>
      <c r="BJ198" s="285" t="s">
        <v>3830</v>
      </c>
      <c r="BK198" s="86" t="s">
        <v>3829</v>
      </c>
      <c r="BL198" s="432">
        <v>2</v>
      </c>
      <c r="BM198" s="432" t="s">
        <v>3815</v>
      </c>
      <c r="BN198" s="432" t="str">
        <f>INDEX(ID!$D:$D,MATCH('Org2567'!D198,ID!$A:$A,0))</f>
        <v>บึงนาราง</v>
      </c>
    </row>
    <row r="199" spans="1:66" x14ac:dyDescent="0.25">
      <c r="A199" s="272">
        <v>196</v>
      </c>
      <c r="B199" s="272">
        <v>3</v>
      </c>
      <c r="C199" s="82" t="s">
        <v>1513</v>
      </c>
      <c r="D199" s="272" t="s">
        <v>214</v>
      </c>
      <c r="E199" s="82" t="str">
        <f t="shared" si="3"/>
        <v>รพ.ดงเจริญ</v>
      </c>
      <c r="F199" s="90" t="s">
        <v>926</v>
      </c>
      <c r="G199" s="90" t="s">
        <v>989</v>
      </c>
      <c r="H199" s="90">
        <v>0</v>
      </c>
      <c r="I199" s="273">
        <v>13057</v>
      </c>
      <c r="J199" s="90">
        <v>2</v>
      </c>
      <c r="K199" s="93" t="s">
        <v>3706</v>
      </c>
      <c r="L199" s="83" t="s">
        <v>926</v>
      </c>
      <c r="M199" s="83" t="s">
        <v>989</v>
      </c>
      <c r="N199" s="84">
        <v>0</v>
      </c>
      <c r="O199" s="85">
        <v>13096</v>
      </c>
      <c r="P199" s="274">
        <v>2</v>
      </c>
      <c r="Q199" s="275" t="s">
        <v>3815</v>
      </c>
      <c r="R199" s="276" t="s">
        <v>926</v>
      </c>
      <c r="S199" s="277" t="s">
        <v>989</v>
      </c>
      <c r="T199" s="278">
        <v>10</v>
      </c>
      <c r="U199" s="88">
        <v>13096</v>
      </c>
      <c r="V199" s="54">
        <v>2</v>
      </c>
      <c r="W199" s="54" t="s">
        <v>3815</v>
      </c>
      <c r="X199" s="276" t="s">
        <v>926</v>
      </c>
      <c r="Y199" s="83" t="s">
        <v>989</v>
      </c>
      <c r="Z199" s="84">
        <v>10</v>
      </c>
      <c r="AA199" s="88">
        <v>13273</v>
      </c>
      <c r="AB199" s="279">
        <v>2</v>
      </c>
      <c r="AC199" s="280" t="s">
        <v>3815</v>
      </c>
      <c r="AD199" s="281" t="s">
        <v>926</v>
      </c>
      <c r="AE199" s="83" t="s">
        <v>989</v>
      </c>
      <c r="AF199" s="84">
        <v>10</v>
      </c>
      <c r="AG199" s="88">
        <v>13273</v>
      </c>
      <c r="AH199" s="279">
        <v>2</v>
      </c>
      <c r="AI199" s="286" t="s">
        <v>3815</v>
      </c>
      <c r="AJ199" s="281" t="s">
        <v>926</v>
      </c>
      <c r="AK199" s="83" t="s">
        <v>989</v>
      </c>
      <c r="AL199" s="84">
        <v>10</v>
      </c>
      <c r="AM199" s="88">
        <v>13273</v>
      </c>
      <c r="AN199" s="279">
        <v>2</v>
      </c>
      <c r="AO199" s="286" t="s">
        <v>3815</v>
      </c>
      <c r="AP199" s="281" t="s">
        <v>926</v>
      </c>
      <c r="AQ199" s="83" t="s">
        <v>989</v>
      </c>
      <c r="AR199" s="84">
        <v>10</v>
      </c>
      <c r="AS199" s="88">
        <v>13273</v>
      </c>
      <c r="AT199" s="279">
        <v>2</v>
      </c>
      <c r="AU199" s="280" t="s">
        <v>3815</v>
      </c>
      <c r="AV199" s="86" t="s">
        <v>926</v>
      </c>
      <c r="AW199" s="285" t="s">
        <v>989</v>
      </c>
      <c r="AX199" s="285">
        <v>10</v>
      </c>
      <c r="AY199" s="87">
        <v>13031</v>
      </c>
      <c r="AZ199" s="86">
        <v>2</v>
      </c>
      <c r="BA199" s="57" t="s">
        <v>3815</v>
      </c>
      <c r="BB199" s="301" t="s">
        <v>926</v>
      </c>
      <c r="BC199" s="83" t="s">
        <v>989</v>
      </c>
      <c r="BD199" s="84">
        <v>22</v>
      </c>
      <c r="BE199" s="282">
        <v>13031</v>
      </c>
      <c r="BF199" s="279">
        <v>2</v>
      </c>
      <c r="BG199" s="303" t="s">
        <v>3815</v>
      </c>
      <c r="BH199" s="86" t="s">
        <v>3829</v>
      </c>
      <c r="BI199" s="285" t="s">
        <v>3829</v>
      </c>
      <c r="BJ199" s="285" t="s">
        <v>3830</v>
      </c>
      <c r="BK199" s="86" t="s">
        <v>3829</v>
      </c>
      <c r="BL199" s="432">
        <v>2</v>
      </c>
      <c r="BM199" s="432" t="s">
        <v>3815</v>
      </c>
      <c r="BN199" s="432" t="str">
        <f>INDEX(ID!$D:$D,MATCH('Org2567'!D199,ID!$A:$A,0))</f>
        <v>ดงเจริญ</v>
      </c>
    </row>
    <row r="200" spans="1:66" x14ac:dyDescent="0.25">
      <c r="A200" s="272">
        <v>197</v>
      </c>
      <c r="B200" s="272">
        <v>3</v>
      </c>
      <c r="C200" s="82" t="s">
        <v>1451</v>
      </c>
      <c r="D200" s="272" t="s">
        <v>215</v>
      </c>
      <c r="E200" s="82" t="str">
        <f t="shared" si="3"/>
        <v>รพ.อุทัยธานี</v>
      </c>
      <c r="F200" s="90" t="s">
        <v>922</v>
      </c>
      <c r="G200" s="90" t="s">
        <v>918</v>
      </c>
      <c r="H200" s="90">
        <v>350</v>
      </c>
      <c r="I200" s="273">
        <v>36732</v>
      </c>
      <c r="J200" s="90">
        <v>16</v>
      </c>
      <c r="K200" s="93" t="s">
        <v>3748</v>
      </c>
      <c r="L200" s="83" t="s">
        <v>922</v>
      </c>
      <c r="M200" s="83" t="s">
        <v>918</v>
      </c>
      <c r="N200" s="84">
        <v>326</v>
      </c>
      <c r="O200" s="85">
        <v>36573</v>
      </c>
      <c r="P200" s="274">
        <v>16</v>
      </c>
      <c r="Q200" s="275" t="s">
        <v>3818</v>
      </c>
      <c r="R200" s="276" t="s">
        <v>922</v>
      </c>
      <c r="S200" s="277" t="s">
        <v>918</v>
      </c>
      <c r="T200" s="278">
        <v>328</v>
      </c>
      <c r="U200" s="88">
        <v>36573</v>
      </c>
      <c r="V200" s="54">
        <v>16</v>
      </c>
      <c r="W200" s="54" t="s">
        <v>3818</v>
      </c>
      <c r="X200" s="276" t="s">
        <v>922</v>
      </c>
      <c r="Y200" s="83" t="s">
        <v>918</v>
      </c>
      <c r="Z200" s="84">
        <v>328</v>
      </c>
      <c r="AA200" s="88">
        <v>36548</v>
      </c>
      <c r="AB200" s="279">
        <v>16</v>
      </c>
      <c r="AC200" s="280" t="s">
        <v>3818</v>
      </c>
      <c r="AD200" s="281" t="s">
        <v>922</v>
      </c>
      <c r="AE200" s="83" t="s">
        <v>918</v>
      </c>
      <c r="AF200" s="84">
        <v>344</v>
      </c>
      <c r="AG200" s="88">
        <v>36548</v>
      </c>
      <c r="AH200" s="279">
        <v>16</v>
      </c>
      <c r="AI200" s="286" t="s">
        <v>3818</v>
      </c>
      <c r="AJ200" s="281" t="s">
        <v>922</v>
      </c>
      <c r="AK200" s="83" t="s">
        <v>918</v>
      </c>
      <c r="AL200" s="84">
        <v>344</v>
      </c>
      <c r="AM200" s="88">
        <v>36548</v>
      </c>
      <c r="AN200" s="279">
        <v>16</v>
      </c>
      <c r="AO200" s="286" t="s">
        <v>3818</v>
      </c>
      <c r="AP200" s="281" t="s">
        <v>922</v>
      </c>
      <c r="AQ200" s="83" t="s">
        <v>918</v>
      </c>
      <c r="AR200" s="84">
        <v>344</v>
      </c>
      <c r="AS200" s="88">
        <v>36548</v>
      </c>
      <c r="AT200" s="279">
        <v>16</v>
      </c>
      <c r="AU200" s="280" t="s">
        <v>3818</v>
      </c>
      <c r="AV200" s="86" t="s">
        <v>922</v>
      </c>
      <c r="AW200" s="285" t="s">
        <v>918</v>
      </c>
      <c r="AX200" s="285">
        <v>344</v>
      </c>
      <c r="AY200" s="87">
        <v>36285</v>
      </c>
      <c r="AZ200" s="86">
        <v>16</v>
      </c>
      <c r="BA200" s="57" t="s">
        <v>3818</v>
      </c>
      <c r="BB200" s="301" t="s">
        <v>922</v>
      </c>
      <c r="BC200" s="83" t="s">
        <v>918</v>
      </c>
      <c r="BD200" s="84">
        <v>365</v>
      </c>
      <c r="BE200" s="282">
        <v>36285</v>
      </c>
      <c r="BF200" s="279">
        <v>16</v>
      </c>
      <c r="BG200" s="303" t="s">
        <v>3818</v>
      </c>
      <c r="BH200" s="86" t="s">
        <v>3829</v>
      </c>
      <c r="BI200" s="285" t="s">
        <v>3829</v>
      </c>
      <c r="BJ200" s="285" t="s">
        <v>3830</v>
      </c>
      <c r="BK200" s="86" t="s">
        <v>3829</v>
      </c>
      <c r="BL200" s="432">
        <v>16</v>
      </c>
      <c r="BM200" s="432" t="s">
        <v>3818</v>
      </c>
      <c r="BN200" s="432" t="str">
        <f>INDEX(ID!$D:$D,MATCH('Org2567'!D200,ID!$A:$A,0))</f>
        <v>อุทัยธานี</v>
      </c>
    </row>
    <row r="201" spans="1:66" x14ac:dyDescent="0.25">
      <c r="A201" s="272">
        <v>198</v>
      </c>
      <c r="B201" s="272">
        <v>3</v>
      </c>
      <c r="C201" s="82" t="s">
        <v>1451</v>
      </c>
      <c r="D201" s="272" t="s">
        <v>216</v>
      </c>
      <c r="E201" s="82" t="str">
        <f t="shared" si="3"/>
        <v>รพ.ทัพทัน</v>
      </c>
      <c r="F201" s="90" t="s">
        <v>926</v>
      </c>
      <c r="G201" s="90" t="s">
        <v>927</v>
      </c>
      <c r="H201" s="90">
        <v>90</v>
      </c>
      <c r="I201" s="273">
        <v>31295</v>
      </c>
      <c r="J201" s="90">
        <v>6</v>
      </c>
      <c r="K201" s="93" t="s">
        <v>3783</v>
      </c>
      <c r="L201" s="83" t="s">
        <v>926</v>
      </c>
      <c r="M201" s="83" t="s">
        <v>927</v>
      </c>
      <c r="N201" s="84">
        <v>90</v>
      </c>
      <c r="O201" s="85">
        <v>30999</v>
      </c>
      <c r="P201" s="274">
        <v>6</v>
      </c>
      <c r="Q201" s="275" t="s">
        <v>3809</v>
      </c>
      <c r="R201" s="276" t="s">
        <v>926</v>
      </c>
      <c r="S201" s="277" t="s">
        <v>927</v>
      </c>
      <c r="T201" s="278">
        <v>90</v>
      </c>
      <c r="U201" s="88">
        <v>30999</v>
      </c>
      <c r="V201" s="54">
        <v>6</v>
      </c>
      <c r="W201" s="54" t="s">
        <v>3809</v>
      </c>
      <c r="X201" s="276" t="s">
        <v>926</v>
      </c>
      <c r="Y201" s="83" t="s">
        <v>927</v>
      </c>
      <c r="Z201" s="84">
        <v>90</v>
      </c>
      <c r="AA201" s="88">
        <v>30857</v>
      </c>
      <c r="AB201" s="279">
        <v>6</v>
      </c>
      <c r="AC201" s="280" t="s">
        <v>3809</v>
      </c>
      <c r="AD201" s="281" t="s">
        <v>926</v>
      </c>
      <c r="AE201" s="83" t="s">
        <v>927</v>
      </c>
      <c r="AF201" s="84">
        <v>90</v>
      </c>
      <c r="AG201" s="88">
        <v>30857</v>
      </c>
      <c r="AH201" s="279">
        <v>6</v>
      </c>
      <c r="AI201" s="286" t="s">
        <v>3809</v>
      </c>
      <c r="AJ201" s="281" t="s">
        <v>926</v>
      </c>
      <c r="AK201" s="83" t="s">
        <v>927</v>
      </c>
      <c r="AL201" s="84">
        <v>90</v>
      </c>
      <c r="AM201" s="88">
        <v>30857</v>
      </c>
      <c r="AN201" s="279">
        <v>6</v>
      </c>
      <c r="AO201" s="286" t="s">
        <v>3809</v>
      </c>
      <c r="AP201" s="281" t="s">
        <v>926</v>
      </c>
      <c r="AQ201" s="83" t="s">
        <v>927</v>
      </c>
      <c r="AR201" s="84">
        <v>90</v>
      </c>
      <c r="AS201" s="88">
        <v>30857</v>
      </c>
      <c r="AT201" s="279">
        <v>6</v>
      </c>
      <c r="AU201" s="280" t="s">
        <v>3809</v>
      </c>
      <c r="AV201" s="86" t="s">
        <v>926</v>
      </c>
      <c r="AW201" s="285" t="s">
        <v>927</v>
      </c>
      <c r="AX201" s="285">
        <v>90</v>
      </c>
      <c r="AY201" s="87">
        <v>30562</v>
      </c>
      <c r="AZ201" s="86">
        <v>6</v>
      </c>
      <c r="BA201" s="57" t="s">
        <v>3809</v>
      </c>
      <c r="BB201" s="301" t="s">
        <v>926</v>
      </c>
      <c r="BC201" s="83" t="s">
        <v>931</v>
      </c>
      <c r="BD201" s="84">
        <v>90</v>
      </c>
      <c r="BE201" s="282">
        <v>30562</v>
      </c>
      <c r="BF201" s="279">
        <v>9</v>
      </c>
      <c r="BG201" s="303" t="s">
        <v>3814</v>
      </c>
      <c r="BH201" s="86" t="s">
        <v>3829</v>
      </c>
      <c r="BI201" s="285" t="s">
        <v>3830</v>
      </c>
      <c r="BJ201" s="285" t="s">
        <v>3829</v>
      </c>
      <c r="BK201" s="86" t="s">
        <v>3830</v>
      </c>
      <c r="BL201" s="432">
        <v>9</v>
      </c>
      <c r="BM201" s="432" t="s">
        <v>3814</v>
      </c>
      <c r="BN201" s="432" t="str">
        <f>INDEX(ID!$D:$D,MATCH('Org2567'!D201,ID!$A:$A,0))</f>
        <v>ทัพทัน</v>
      </c>
    </row>
    <row r="202" spans="1:66" x14ac:dyDescent="0.25">
      <c r="A202" s="272">
        <v>199</v>
      </c>
      <c r="B202" s="272">
        <v>3</v>
      </c>
      <c r="C202" s="82" t="s">
        <v>1451</v>
      </c>
      <c r="D202" s="272" t="s">
        <v>217</v>
      </c>
      <c r="E202" s="82" t="str">
        <f t="shared" si="3"/>
        <v>รพ.สว่างอารมณ์</v>
      </c>
      <c r="F202" s="90" t="s">
        <v>926</v>
      </c>
      <c r="G202" s="90" t="s">
        <v>927</v>
      </c>
      <c r="H202" s="90">
        <v>30</v>
      </c>
      <c r="I202" s="273">
        <v>23886</v>
      </c>
      <c r="J202" s="90">
        <v>5</v>
      </c>
      <c r="K202" s="93" t="s">
        <v>3703</v>
      </c>
      <c r="L202" s="83" t="s">
        <v>926</v>
      </c>
      <c r="M202" s="83" t="s">
        <v>927</v>
      </c>
      <c r="N202" s="84">
        <v>38</v>
      </c>
      <c r="O202" s="85">
        <v>23705</v>
      </c>
      <c r="P202" s="274">
        <v>5</v>
      </c>
      <c r="Q202" s="275" t="s">
        <v>3811</v>
      </c>
      <c r="R202" s="276" t="s">
        <v>926</v>
      </c>
      <c r="S202" s="277" t="s">
        <v>927</v>
      </c>
      <c r="T202" s="278">
        <v>35</v>
      </c>
      <c r="U202" s="88">
        <v>23705</v>
      </c>
      <c r="V202" s="54">
        <v>5</v>
      </c>
      <c r="W202" s="54" t="s">
        <v>3811</v>
      </c>
      <c r="X202" s="276" t="s">
        <v>926</v>
      </c>
      <c r="Y202" s="83" t="s">
        <v>927</v>
      </c>
      <c r="Z202" s="84">
        <v>35</v>
      </c>
      <c r="AA202" s="88">
        <v>23737</v>
      </c>
      <c r="AB202" s="279">
        <v>5</v>
      </c>
      <c r="AC202" s="280" t="s">
        <v>3811</v>
      </c>
      <c r="AD202" s="281" t="s">
        <v>926</v>
      </c>
      <c r="AE202" s="83" t="s">
        <v>927</v>
      </c>
      <c r="AF202" s="84">
        <v>35</v>
      </c>
      <c r="AG202" s="88">
        <v>23737</v>
      </c>
      <c r="AH202" s="279">
        <v>5</v>
      </c>
      <c r="AI202" s="286" t="s">
        <v>3811</v>
      </c>
      <c r="AJ202" s="281" t="s">
        <v>926</v>
      </c>
      <c r="AK202" s="83" t="s">
        <v>927</v>
      </c>
      <c r="AL202" s="84">
        <v>35</v>
      </c>
      <c r="AM202" s="88">
        <v>23737</v>
      </c>
      <c r="AN202" s="279">
        <v>5</v>
      </c>
      <c r="AO202" s="286" t="s">
        <v>3811</v>
      </c>
      <c r="AP202" s="281" t="s">
        <v>926</v>
      </c>
      <c r="AQ202" s="83" t="s">
        <v>927</v>
      </c>
      <c r="AR202" s="84">
        <v>35</v>
      </c>
      <c r="AS202" s="88">
        <v>23737</v>
      </c>
      <c r="AT202" s="279">
        <v>5</v>
      </c>
      <c r="AU202" s="280" t="s">
        <v>3811</v>
      </c>
      <c r="AV202" s="86" t="s">
        <v>926</v>
      </c>
      <c r="AW202" s="285" t="s">
        <v>927</v>
      </c>
      <c r="AX202" s="285">
        <v>35</v>
      </c>
      <c r="AY202" s="87">
        <v>23384</v>
      </c>
      <c r="AZ202" s="86">
        <v>5</v>
      </c>
      <c r="BA202" s="57" t="s">
        <v>3811</v>
      </c>
      <c r="BB202" s="301" t="s">
        <v>926</v>
      </c>
      <c r="BC202" s="83" t="s">
        <v>927</v>
      </c>
      <c r="BD202" s="84">
        <v>30</v>
      </c>
      <c r="BE202" s="282">
        <v>23384</v>
      </c>
      <c r="BF202" s="279">
        <v>5</v>
      </c>
      <c r="BG202" s="303" t="s">
        <v>3811</v>
      </c>
      <c r="BH202" s="86" t="s">
        <v>3829</v>
      </c>
      <c r="BI202" s="285" t="s">
        <v>3829</v>
      </c>
      <c r="BJ202" s="285" t="s">
        <v>3830</v>
      </c>
      <c r="BK202" s="86" t="s">
        <v>3829</v>
      </c>
      <c r="BL202" s="432">
        <v>5</v>
      </c>
      <c r="BM202" s="432" t="s">
        <v>3811</v>
      </c>
      <c r="BN202" s="432" t="str">
        <f>INDEX(ID!$D:$D,MATCH('Org2567'!D202,ID!$A:$A,0))</f>
        <v>สว่างอารมณ์</v>
      </c>
    </row>
    <row r="203" spans="1:66" x14ac:dyDescent="0.25">
      <c r="A203" s="272">
        <v>200</v>
      </c>
      <c r="B203" s="272">
        <v>3</v>
      </c>
      <c r="C203" s="82" t="s">
        <v>1451</v>
      </c>
      <c r="D203" s="272" t="s">
        <v>218</v>
      </c>
      <c r="E203" s="82" t="str">
        <f t="shared" si="3"/>
        <v>รพ.หนองฉาง</v>
      </c>
      <c r="F203" s="90" t="s">
        <v>926</v>
      </c>
      <c r="G203" s="90" t="s">
        <v>931</v>
      </c>
      <c r="H203" s="90">
        <v>90</v>
      </c>
      <c r="I203" s="273">
        <v>40079</v>
      </c>
      <c r="J203" s="90">
        <v>9</v>
      </c>
      <c r="K203" s="93" t="s">
        <v>3708</v>
      </c>
      <c r="L203" s="83" t="s">
        <v>926</v>
      </c>
      <c r="M203" s="83" t="s">
        <v>931</v>
      </c>
      <c r="N203" s="84">
        <v>90</v>
      </c>
      <c r="O203" s="85">
        <v>39837</v>
      </c>
      <c r="P203" s="274">
        <v>9</v>
      </c>
      <c r="Q203" s="275" t="s">
        <v>3814</v>
      </c>
      <c r="R203" s="276" t="s">
        <v>926</v>
      </c>
      <c r="S203" s="277" t="s">
        <v>931</v>
      </c>
      <c r="T203" s="278">
        <v>90</v>
      </c>
      <c r="U203" s="88">
        <v>39837</v>
      </c>
      <c r="V203" s="54">
        <v>9</v>
      </c>
      <c r="W203" s="54" t="s">
        <v>3814</v>
      </c>
      <c r="X203" s="276" t="s">
        <v>926</v>
      </c>
      <c r="Y203" s="83" t="s">
        <v>931</v>
      </c>
      <c r="Z203" s="84">
        <v>90</v>
      </c>
      <c r="AA203" s="88">
        <v>39719</v>
      </c>
      <c r="AB203" s="279">
        <v>9</v>
      </c>
      <c r="AC203" s="280" t="s">
        <v>3814</v>
      </c>
      <c r="AD203" s="281" t="s">
        <v>926</v>
      </c>
      <c r="AE203" s="83" t="s">
        <v>931</v>
      </c>
      <c r="AF203" s="84">
        <v>90</v>
      </c>
      <c r="AG203" s="88">
        <v>39719</v>
      </c>
      <c r="AH203" s="279">
        <v>9</v>
      </c>
      <c r="AI203" s="286" t="s">
        <v>3814</v>
      </c>
      <c r="AJ203" s="281" t="s">
        <v>926</v>
      </c>
      <c r="AK203" s="83" t="s">
        <v>931</v>
      </c>
      <c r="AL203" s="84">
        <v>90</v>
      </c>
      <c r="AM203" s="88">
        <v>39719</v>
      </c>
      <c r="AN203" s="279">
        <v>9</v>
      </c>
      <c r="AO203" s="286" t="s">
        <v>3814</v>
      </c>
      <c r="AP203" s="281" t="s">
        <v>926</v>
      </c>
      <c r="AQ203" s="83" t="s">
        <v>931</v>
      </c>
      <c r="AR203" s="84">
        <v>90</v>
      </c>
      <c r="AS203" s="88">
        <v>39719</v>
      </c>
      <c r="AT203" s="279">
        <v>9</v>
      </c>
      <c r="AU203" s="280" t="s">
        <v>3814</v>
      </c>
      <c r="AV203" s="86" t="s">
        <v>926</v>
      </c>
      <c r="AW203" s="285" t="s">
        <v>931</v>
      </c>
      <c r="AX203" s="285">
        <v>90</v>
      </c>
      <c r="AY203" s="87">
        <v>39274</v>
      </c>
      <c r="AZ203" s="86">
        <v>9</v>
      </c>
      <c r="BA203" s="57" t="s">
        <v>3814</v>
      </c>
      <c r="BB203" s="301" t="s">
        <v>926</v>
      </c>
      <c r="BC203" s="83" t="s">
        <v>931</v>
      </c>
      <c r="BD203" s="84">
        <v>90</v>
      </c>
      <c r="BE203" s="282">
        <v>39274</v>
      </c>
      <c r="BF203" s="279">
        <v>9</v>
      </c>
      <c r="BG203" s="303" t="s">
        <v>3814</v>
      </c>
      <c r="BH203" s="86" t="s">
        <v>3829</v>
      </c>
      <c r="BI203" s="285" t="s">
        <v>3829</v>
      </c>
      <c r="BJ203" s="285" t="s">
        <v>3829</v>
      </c>
      <c r="BK203" s="86" t="s">
        <v>3829</v>
      </c>
      <c r="BL203" s="432">
        <v>9</v>
      </c>
      <c r="BM203" s="432" t="s">
        <v>3814</v>
      </c>
      <c r="BN203" s="432" t="str">
        <f>INDEX(ID!$D:$D,MATCH('Org2567'!D203,ID!$A:$A,0))</f>
        <v>หนองฉาง</v>
      </c>
    </row>
    <row r="204" spans="1:66" x14ac:dyDescent="0.25">
      <c r="A204" s="272">
        <v>201</v>
      </c>
      <c r="B204" s="272">
        <v>3</v>
      </c>
      <c r="C204" s="82" t="s">
        <v>1451</v>
      </c>
      <c r="D204" s="272" t="s">
        <v>219</v>
      </c>
      <c r="E204" s="82" t="str">
        <f t="shared" si="3"/>
        <v>รพ.หนองขาหย่าง</v>
      </c>
      <c r="F204" s="90" t="s">
        <v>926</v>
      </c>
      <c r="G204" s="90" t="s">
        <v>989</v>
      </c>
      <c r="H204" s="90">
        <v>10</v>
      </c>
      <c r="I204" s="273">
        <v>9214</v>
      </c>
      <c r="J204" s="90">
        <v>2</v>
      </c>
      <c r="K204" s="93" t="s">
        <v>3706</v>
      </c>
      <c r="L204" s="83" t="s">
        <v>926</v>
      </c>
      <c r="M204" s="83" t="s">
        <v>989</v>
      </c>
      <c r="N204" s="84">
        <v>10</v>
      </c>
      <c r="O204" s="85">
        <v>9108</v>
      </c>
      <c r="P204" s="274">
        <v>2</v>
      </c>
      <c r="Q204" s="275" t="s">
        <v>3815</v>
      </c>
      <c r="R204" s="276" t="s">
        <v>926</v>
      </c>
      <c r="S204" s="277" t="s">
        <v>989</v>
      </c>
      <c r="T204" s="278">
        <v>10</v>
      </c>
      <c r="U204" s="88">
        <v>9108</v>
      </c>
      <c r="V204" s="54">
        <v>2</v>
      </c>
      <c r="W204" s="54" t="s">
        <v>3815</v>
      </c>
      <c r="X204" s="276" t="s">
        <v>926</v>
      </c>
      <c r="Y204" s="83" t="s">
        <v>989</v>
      </c>
      <c r="Z204" s="84">
        <v>10</v>
      </c>
      <c r="AA204" s="88">
        <v>9073</v>
      </c>
      <c r="AB204" s="279">
        <v>2</v>
      </c>
      <c r="AC204" s="280" t="s">
        <v>3815</v>
      </c>
      <c r="AD204" s="281" t="s">
        <v>926</v>
      </c>
      <c r="AE204" s="83" t="s">
        <v>989</v>
      </c>
      <c r="AF204" s="84">
        <v>13</v>
      </c>
      <c r="AG204" s="88">
        <v>9073</v>
      </c>
      <c r="AH204" s="279">
        <v>2</v>
      </c>
      <c r="AI204" s="286" t="s">
        <v>3815</v>
      </c>
      <c r="AJ204" s="281" t="s">
        <v>926</v>
      </c>
      <c r="AK204" s="83" t="s">
        <v>989</v>
      </c>
      <c r="AL204" s="84">
        <v>13</v>
      </c>
      <c r="AM204" s="88">
        <v>9073</v>
      </c>
      <c r="AN204" s="279">
        <v>2</v>
      </c>
      <c r="AO204" s="286" t="s">
        <v>3815</v>
      </c>
      <c r="AP204" s="281" t="s">
        <v>926</v>
      </c>
      <c r="AQ204" s="83" t="s">
        <v>989</v>
      </c>
      <c r="AR204" s="84">
        <v>13</v>
      </c>
      <c r="AS204" s="88">
        <v>9073</v>
      </c>
      <c r="AT204" s="279">
        <v>2</v>
      </c>
      <c r="AU204" s="280" t="s">
        <v>3815</v>
      </c>
      <c r="AV204" s="86" t="s">
        <v>926</v>
      </c>
      <c r="AW204" s="285" t="s">
        <v>989</v>
      </c>
      <c r="AX204" s="285">
        <v>13</v>
      </c>
      <c r="AY204" s="87">
        <v>8936</v>
      </c>
      <c r="AZ204" s="86">
        <v>2</v>
      </c>
      <c r="BA204" s="57" t="s">
        <v>3815</v>
      </c>
      <c r="BB204" s="301" t="s">
        <v>926</v>
      </c>
      <c r="BC204" s="83" t="s">
        <v>989</v>
      </c>
      <c r="BD204" s="84">
        <v>10</v>
      </c>
      <c r="BE204" s="282">
        <v>8936</v>
      </c>
      <c r="BF204" s="279">
        <v>2</v>
      </c>
      <c r="BG204" s="303" t="s">
        <v>3815</v>
      </c>
      <c r="BH204" s="86" t="s">
        <v>3829</v>
      </c>
      <c r="BI204" s="285" t="s">
        <v>3829</v>
      </c>
      <c r="BJ204" s="285" t="s">
        <v>3830</v>
      </c>
      <c r="BK204" s="86" t="s">
        <v>3829</v>
      </c>
      <c r="BL204" s="432">
        <v>2</v>
      </c>
      <c r="BM204" s="432" t="s">
        <v>3815</v>
      </c>
      <c r="BN204" s="432" t="str">
        <f>INDEX(ID!$D:$D,MATCH('Org2567'!D204,ID!$A:$A,0))</f>
        <v>หนองขาหย่าง</v>
      </c>
    </row>
    <row r="205" spans="1:66" x14ac:dyDescent="0.25">
      <c r="A205" s="272">
        <v>202</v>
      </c>
      <c r="B205" s="272">
        <v>3</v>
      </c>
      <c r="C205" s="82" t="s">
        <v>1451</v>
      </c>
      <c r="D205" s="272" t="s">
        <v>220</v>
      </c>
      <c r="E205" s="82" t="str">
        <f t="shared" si="3"/>
        <v>รพ.บ้านไร่</v>
      </c>
      <c r="F205" s="90" t="s">
        <v>926</v>
      </c>
      <c r="G205" s="90" t="s">
        <v>927</v>
      </c>
      <c r="H205" s="90">
        <v>60</v>
      </c>
      <c r="I205" s="273">
        <v>43497</v>
      </c>
      <c r="J205" s="90">
        <v>6</v>
      </c>
      <c r="K205" s="93" t="s">
        <v>3783</v>
      </c>
      <c r="L205" s="83" t="s">
        <v>926</v>
      </c>
      <c r="M205" s="83" t="s">
        <v>927</v>
      </c>
      <c r="N205" s="84">
        <v>60</v>
      </c>
      <c r="O205" s="85">
        <v>43505</v>
      </c>
      <c r="P205" s="274">
        <v>6</v>
      </c>
      <c r="Q205" s="275" t="s">
        <v>3809</v>
      </c>
      <c r="R205" s="276" t="s">
        <v>926</v>
      </c>
      <c r="S205" s="277" t="s">
        <v>927</v>
      </c>
      <c r="T205" s="278">
        <v>60</v>
      </c>
      <c r="U205" s="88">
        <v>43505</v>
      </c>
      <c r="V205" s="54">
        <v>6</v>
      </c>
      <c r="W205" s="54" t="s">
        <v>3809</v>
      </c>
      <c r="X205" s="276" t="s">
        <v>926</v>
      </c>
      <c r="Y205" s="83" t="s">
        <v>927</v>
      </c>
      <c r="Z205" s="84">
        <v>60</v>
      </c>
      <c r="AA205" s="88">
        <v>43704</v>
      </c>
      <c r="AB205" s="279">
        <v>6</v>
      </c>
      <c r="AC205" s="280" t="s">
        <v>3809</v>
      </c>
      <c r="AD205" s="281" t="s">
        <v>926</v>
      </c>
      <c r="AE205" s="83" t="s">
        <v>927</v>
      </c>
      <c r="AF205" s="84">
        <v>60</v>
      </c>
      <c r="AG205" s="88">
        <v>43704</v>
      </c>
      <c r="AH205" s="279">
        <v>6</v>
      </c>
      <c r="AI205" s="286" t="s">
        <v>3809</v>
      </c>
      <c r="AJ205" s="281" t="s">
        <v>926</v>
      </c>
      <c r="AK205" s="83" t="s">
        <v>927</v>
      </c>
      <c r="AL205" s="84">
        <v>60</v>
      </c>
      <c r="AM205" s="88">
        <v>43704</v>
      </c>
      <c r="AN205" s="279">
        <v>6</v>
      </c>
      <c r="AO205" s="286" t="s">
        <v>3809</v>
      </c>
      <c r="AP205" s="281" t="s">
        <v>926</v>
      </c>
      <c r="AQ205" s="83" t="s">
        <v>927</v>
      </c>
      <c r="AR205" s="84">
        <v>60</v>
      </c>
      <c r="AS205" s="88">
        <v>43704</v>
      </c>
      <c r="AT205" s="279">
        <v>6</v>
      </c>
      <c r="AU205" s="280" t="s">
        <v>3809</v>
      </c>
      <c r="AV205" s="86" t="s">
        <v>926</v>
      </c>
      <c r="AW205" s="285" t="s">
        <v>927</v>
      </c>
      <c r="AX205" s="285">
        <v>60</v>
      </c>
      <c r="AY205" s="87">
        <v>43599</v>
      </c>
      <c r="AZ205" s="86">
        <v>6</v>
      </c>
      <c r="BA205" s="57" t="s">
        <v>3809</v>
      </c>
      <c r="BB205" s="301" t="s">
        <v>926</v>
      </c>
      <c r="BC205" s="83" t="s">
        <v>931</v>
      </c>
      <c r="BD205" s="84">
        <v>62</v>
      </c>
      <c r="BE205" s="282">
        <v>43599</v>
      </c>
      <c r="BF205" s="279">
        <v>9</v>
      </c>
      <c r="BG205" s="303" t="s">
        <v>3814</v>
      </c>
      <c r="BH205" s="86" t="s">
        <v>3829</v>
      </c>
      <c r="BI205" s="285" t="s">
        <v>3830</v>
      </c>
      <c r="BJ205" s="285" t="s">
        <v>3830</v>
      </c>
      <c r="BK205" s="86" t="s">
        <v>3830</v>
      </c>
      <c r="BL205" s="432">
        <v>9</v>
      </c>
      <c r="BM205" s="432" t="s">
        <v>3814</v>
      </c>
      <c r="BN205" s="432" t="str">
        <f>INDEX(ID!$D:$D,MATCH('Org2567'!D205,ID!$A:$A,0))</f>
        <v>บ้านไร่</v>
      </c>
    </row>
    <row r="206" spans="1:66" x14ac:dyDescent="0.25">
      <c r="A206" s="272">
        <v>203</v>
      </c>
      <c r="B206" s="272">
        <v>3</v>
      </c>
      <c r="C206" s="82" t="s">
        <v>1451</v>
      </c>
      <c r="D206" s="272" t="s">
        <v>221</v>
      </c>
      <c r="E206" s="82" t="str">
        <f t="shared" si="3"/>
        <v>รพ.ลานสัก</v>
      </c>
      <c r="F206" s="90" t="s">
        <v>926</v>
      </c>
      <c r="G206" s="90" t="s">
        <v>927</v>
      </c>
      <c r="H206" s="90">
        <v>60</v>
      </c>
      <c r="I206" s="273">
        <v>41514</v>
      </c>
      <c r="J206" s="90">
        <v>6</v>
      </c>
      <c r="K206" s="93" t="s">
        <v>3783</v>
      </c>
      <c r="L206" s="83" t="s">
        <v>926</v>
      </c>
      <c r="M206" s="83" t="s">
        <v>927</v>
      </c>
      <c r="N206" s="84">
        <v>0</v>
      </c>
      <c r="O206" s="85">
        <v>41450</v>
      </c>
      <c r="P206" s="274">
        <v>6</v>
      </c>
      <c r="Q206" s="275" t="s">
        <v>3809</v>
      </c>
      <c r="R206" s="276" t="s">
        <v>926</v>
      </c>
      <c r="S206" s="277" t="s">
        <v>927</v>
      </c>
      <c r="T206" s="278">
        <v>60</v>
      </c>
      <c r="U206" s="88">
        <v>41450</v>
      </c>
      <c r="V206" s="54">
        <v>6</v>
      </c>
      <c r="W206" s="54" t="s">
        <v>3809</v>
      </c>
      <c r="X206" s="276" t="s">
        <v>926</v>
      </c>
      <c r="Y206" s="83" t="s">
        <v>927</v>
      </c>
      <c r="Z206" s="84">
        <v>60</v>
      </c>
      <c r="AA206" s="88">
        <v>41292</v>
      </c>
      <c r="AB206" s="279">
        <v>6</v>
      </c>
      <c r="AC206" s="280" t="s">
        <v>3809</v>
      </c>
      <c r="AD206" s="281" t="s">
        <v>926</v>
      </c>
      <c r="AE206" s="83" t="s">
        <v>927</v>
      </c>
      <c r="AF206" s="84">
        <v>60</v>
      </c>
      <c r="AG206" s="88">
        <v>41292</v>
      </c>
      <c r="AH206" s="279">
        <v>6</v>
      </c>
      <c r="AI206" s="286" t="s">
        <v>3809</v>
      </c>
      <c r="AJ206" s="281" t="s">
        <v>926</v>
      </c>
      <c r="AK206" s="83" t="s">
        <v>927</v>
      </c>
      <c r="AL206" s="84">
        <v>60</v>
      </c>
      <c r="AM206" s="88">
        <v>41292</v>
      </c>
      <c r="AN206" s="279">
        <v>6</v>
      </c>
      <c r="AO206" s="286" t="s">
        <v>3809</v>
      </c>
      <c r="AP206" s="281" t="s">
        <v>926</v>
      </c>
      <c r="AQ206" s="83" t="s">
        <v>927</v>
      </c>
      <c r="AR206" s="84">
        <v>60</v>
      </c>
      <c r="AS206" s="88">
        <v>41292</v>
      </c>
      <c r="AT206" s="279">
        <v>6</v>
      </c>
      <c r="AU206" s="280" t="s">
        <v>3809</v>
      </c>
      <c r="AV206" s="86" t="s">
        <v>926</v>
      </c>
      <c r="AW206" s="285" t="s">
        <v>927</v>
      </c>
      <c r="AX206" s="285">
        <v>60</v>
      </c>
      <c r="AY206" s="87">
        <v>40937</v>
      </c>
      <c r="AZ206" s="86">
        <v>6</v>
      </c>
      <c r="BA206" s="57" t="s">
        <v>3809</v>
      </c>
      <c r="BB206" s="301" t="s">
        <v>926</v>
      </c>
      <c r="BC206" s="83" t="s">
        <v>927</v>
      </c>
      <c r="BD206" s="84">
        <v>60</v>
      </c>
      <c r="BE206" s="282">
        <v>40937</v>
      </c>
      <c r="BF206" s="279">
        <v>6</v>
      </c>
      <c r="BG206" s="303" t="s">
        <v>3809</v>
      </c>
      <c r="BH206" s="86" t="s">
        <v>3829</v>
      </c>
      <c r="BI206" s="285" t="s">
        <v>3829</v>
      </c>
      <c r="BJ206" s="285" t="s">
        <v>3829</v>
      </c>
      <c r="BK206" s="86" t="s">
        <v>3829</v>
      </c>
      <c r="BL206" s="432">
        <v>6</v>
      </c>
      <c r="BM206" s="432" t="s">
        <v>3809</v>
      </c>
      <c r="BN206" s="432" t="str">
        <f>INDEX(ID!$D:$D,MATCH('Org2567'!D206,ID!$A:$A,0))</f>
        <v>ลานสัก</v>
      </c>
    </row>
    <row r="207" spans="1:66" x14ac:dyDescent="0.25">
      <c r="A207" s="272">
        <v>204</v>
      </c>
      <c r="B207" s="272">
        <v>3</v>
      </c>
      <c r="C207" s="82" t="s">
        <v>1451</v>
      </c>
      <c r="D207" s="272" t="s">
        <v>222</v>
      </c>
      <c r="E207" s="82" t="str">
        <f t="shared" si="3"/>
        <v>รพ.ห้วยคต</v>
      </c>
      <c r="F207" s="90" t="s">
        <v>926</v>
      </c>
      <c r="G207" s="90" t="s">
        <v>927</v>
      </c>
      <c r="H207" s="90">
        <v>30</v>
      </c>
      <c r="I207" s="273">
        <v>15761</v>
      </c>
      <c r="J207" s="90">
        <v>5</v>
      </c>
      <c r="K207" s="93" t="s">
        <v>3703</v>
      </c>
      <c r="L207" s="83" t="s">
        <v>926</v>
      </c>
      <c r="M207" s="83" t="s">
        <v>927</v>
      </c>
      <c r="N207" s="84">
        <v>33</v>
      </c>
      <c r="O207" s="85">
        <v>15763</v>
      </c>
      <c r="P207" s="274">
        <v>5</v>
      </c>
      <c r="Q207" s="275" t="s">
        <v>3811</v>
      </c>
      <c r="R207" s="276" t="s">
        <v>926</v>
      </c>
      <c r="S207" s="277" t="s">
        <v>927</v>
      </c>
      <c r="T207" s="278">
        <v>33</v>
      </c>
      <c r="U207" s="88">
        <v>15763</v>
      </c>
      <c r="V207" s="54">
        <v>5</v>
      </c>
      <c r="W207" s="54" t="s">
        <v>3811</v>
      </c>
      <c r="X207" s="276" t="s">
        <v>926</v>
      </c>
      <c r="Y207" s="83" t="s">
        <v>927</v>
      </c>
      <c r="Z207" s="84">
        <v>33</v>
      </c>
      <c r="AA207" s="88">
        <v>15739</v>
      </c>
      <c r="AB207" s="279">
        <v>5</v>
      </c>
      <c r="AC207" s="280" t="s">
        <v>3811</v>
      </c>
      <c r="AD207" s="281" t="s">
        <v>926</v>
      </c>
      <c r="AE207" s="83" t="s">
        <v>927</v>
      </c>
      <c r="AF207" s="84">
        <v>30</v>
      </c>
      <c r="AG207" s="88">
        <v>15739</v>
      </c>
      <c r="AH207" s="279">
        <v>5</v>
      </c>
      <c r="AI207" s="286" t="s">
        <v>3811</v>
      </c>
      <c r="AJ207" s="281" t="s">
        <v>926</v>
      </c>
      <c r="AK207" s="83" t="s">
        <v>927</v>
      </c>
      <c r="AL207" s="84">
        <v>30</v>
      </c>
      <c r="AM207" s="88">
        <v>15739</v>
      </c>
      <c r="AN207" s="279">
        <v>5</v>
      </c>
      <c r="AO207" s="286" t="s">
        <v>3811</v>
      </c>
      <c r="AP207" s="281" t="s">
        <v>926</v>
      </c>
      <c r="AQ207" s="83" t="s">
        <v>927</v>
      </c>
      <c r="AR207" s="84">
        <v>30</v>
      </c>
      <c r="AS207" s="88">
        <v>15739</v>
      </c>
      <c r="AT207" s="279">
        <v>5</v>
      </c>
      <c r="AU207" s="280" t="s">
        <v>3811</v>
      </c>
      <c r="AV207" s="86" t="s">
        <v>926</v>
      </c>
      <c r="AW207" s="285" t="s">
        <v>927</v>
      </c>
      <c r="AX207" s="285">
        <v>30</v>
      </c>
      <c r="AY207" s="87">
        <v>15647</v>
      </c>
      <c r="AZ207" s="86">
        <v>5</v>
      </c>
      <c r="BA207" s="57" t="s">
        <v>3811</v>
      </c>
      <c r="BB207" s="301" t="s">
        <v>926</v>
      </c>
      <c r="BC207" s="83" t="s">
        <v>927</v>
      </c>
      <c r="BD207" s="84">
        <v>30</v>
      </c>
      <c r="BE207" s="282">
        <v>15647</v>
      </c>
      <c r="BF207" s="279">
        <v>5</v>
      </c>
      <c r="BG207" s="303" t="s">
        <v>3811</v>
      </c>
      <c r="BH207" s="86" t="s">
        <v>3829</v>
      </c>
      <c r="BI207" s="285" t="s">
        <v>3829</v>
      </c>
      <c r="BJ207" s="285" t="s">
        <v>3829</v>
      </c>
      <c r="BK207" s="86" t="s">
        <v>3829</v>
      </c>
      <c r="BL207" s="432">
        <v>5</v>
      </c>
      <c r="BM207" s="432" t="s">
        <v>3811</v>
      </c>
      <c r="BN207" s="432" t="str">
        <f>INDEX(ID!$D:$D,MATCH('Org2567'!D207,ID!$A:$A,0))</f>
        <v>ห้วยคต</v>
      </c>
    </row>
    <row r="208" spans="1:66" x14ac:dyDescent="0.25">
      <c r="A208" s="272">
        <v>205</v>
      </c>
      <c r="B208" s="272">
        <v>4</v>
      </c>
      <c r="C208" s="82" t="s">
        <v>1747</v>
      </c>
      <c r="D208" s="272" t="s">
        <v>223</v>
      </c>
      <c r="E208" s="82" t="str">
        <f t="shared" si="3"/>
        <v>รพ.นครนายก</v>
      </c>
      <c r="F208" s="90" t="s">
        <v>922</v>
      </c>
      <c r="G208" s="90" t="s">
        <v>918</v>
      </c>
      <c r="H208" s="90">
        <v>314</v>
      </c>
      <c r="I208" s="273">
        <v>64398</v>
      </c>
      <c r="J208" s="90">
        <v>16</v>
      </c>
      <c r="K208" s="93" t="s">
        <v>3748</v>
      </c>
      <c r="L208" s="83" t="s">
        <v>922</v>
      </c>
      <c r="M208" s="83" t="s">
        <v>918</v>
      </c>
      <c r="N208" s="84">
        <v>314</v>
      </c>
      <c r="O208" s="85">
        <v>64729</v>
      </c>
      <c r="P208" s="274">
        <v>16</v>
      </c>
      <c r="Q208" s="275" t="s">
        <v>3818</v>
      </c>
      <c r="R208" s="276" t="s">
        <v>922</v>
      </c>
      <c r="S208" s="277" t="s">
        <v>918</v>
      </c>
      <c r="T208" s="278">
        <v>314</v>
      </c>
      <c r="U208" s="88">
        <v>64729</v>
      </c>
      <c r="V208" s="54">
        <v>16</v>
      </c>
      <c r="W208" s="54" t="s">
        <v>3818</v>
      </c>
      <c r="X208" s="276" t="s">
        <v>922</v>
      </c>
      <c r="Y208" s="83" t="s">
        <v>918</v>
      </c>
      <c r="Z208" s="84">
        <v>314</v>
      </c>
      <c r="AA208" s="88">
        <v>64664</v>
      </c>
      <c r="AB208" s="279">
        <v>16</v>
      </c>
      <c r="AC208" s="280" t="s">
        <v>3818</v>
      </c>
      <c r="AD208" s="281" t="s">
        <v>922</v>
      </c>
      <c r="AE208" s="83" t="s">
        <v>918</v>
      </c>
      <c r="AF208" s="84">
        <v>314</v>
      </c>
      <c r="AG208" s="88">
        <v>64664</v>
      </c>
      <c r="AH208" s="279">
        <v>16</v>
      </c>
      <c r="AI208" s="286" t="s">
        <v>3818</v>
      </c>
      <c r="AJ208" s="281" t="s">
        <v>922</v>
      </c>
      <c r="AK208" s="83" t="s">
        <v>918</v>
      </c>
      <c r="AL208" s="84">
        <v>314</v>
      </c>
      <c r="AM208" s="88">
        <v>64664</v>
      </c>
      <c r="AN208" s="279">
        <v>16</v>
      </c>
      <c r="AO208" s="286" t="s">
        <v>3818</v>
      </c>
      <c r="AP208" s="281" t="s">
        <v>922</v>
      </c>
      <c r="AQ208" s="83" t="s">
        <v>918</v>
      </c>
      <c r="AR208" s="84">
        <v>314</v>
      </c>
      <c r="AS208" s="88">
        <v>64664</v>
      </c>
      <c r="AT208" s="279">
        <v>16</v>
      </c>
      <c r="AU208" s="280" t="s">
        <v>3818</v>
      </c>
      <c r="AV208" s="86" t="s">
        <v>922</v>
      </c>
      <c r="AW208" s="285" t="s">
        <v>918</v>
      </c>
      <c r="AX208" s="285">
        <v>314</v>
      </c>
      <c r="AY208" s="87">
        <v>65027</v>
      </c>
      <c r="AZ208" s="86">
        <v>16</v>
      </c>
      <c r="BA208" s="57" t="s">
        <v>3818</v>
      </c>
      <c r="BB208" s="301" t="s">
        <v>922</v>
      </c>
      <c r="BC208" s="83" t="s">
        <v>918</v>
      </c>
      <c r="BD208" s="84">
        <v>314</v>
      </c>
      <c r="BE208" s="282">
        <v>65027</v>
      </c>
      <c r="BF208" s="279">
        <v>16</v>
      </c>
      <c r="BG208" s="303" t="s">
        <v>3818</v>
      </c>
      <c r="BH208" s="86" t="s">
        <v>3829</v>
      </c>
      <c r="BI208" s="285" t="s">
        <v>3829</v>
      </c>
      <c r="BJ208" s="285" t="s">
        <v>3829</v>
      </c>
      <c r="BK208" s="86" t="s">
        <v>3829</v>
      </c>
      <c r="BL208" s="432">
        <v>16</v>
      </c>
      <c r="BM208" s="432" t="s">
        <v>3818</v>
      </c>
      <c r="BN208" s="432" t="str">
        <f>INDEX(ID!$D:$D,MATCH('Org2567'!D208,ID!$A:$A,0))</f>
        <v>นครนายก</v>
      </c>
    </row>
    <row r="209" spans="1:66" x14ac:dyDescent="0.25">
      <c r="A209" s="272">
        <v>206</v>
      </c>
      <c r="B209" s="272">
        <v>4</v>
      </c>
      <c r="C209" s="82" t="s">
        <v>1747</v>
      </c>
      <c r="D209" s="272" t="s">
        <v>224</v>
      </c>
      <c r="E209" s="82" t="str">
        <f t="shared" si="3"/>
        <v>รพ.ปากพลี</v>
      </c>
      <c r="F209" s="90" t="s">
        <v>926</v>
      </c>
      <c r="G209" s="90" t="s">
        <v>989</v>
      </c>
      <c r="H209" s="90">
        <v>18</v>
      </c>
      <c r="I209" s="273">
        <v>14238</v>
      </c>
      <c r="J209" s="90">
        <v>2</v>
      </c>
      <c r="K209" s="93" t="s">
        <v>3706</v>
      </c>
      <c r="L209" s="83" t="s">
        <v>926</v>
      </c>
      <c r="M209" s="83" t="s">
        <v>989</v>
      </c>
      <c r="N209" s="84">
        <v>10</v>
      </c>
      <c r="O209" s="85">
        <v>14308</v>
      </c>
      <c r="P209" s="274">
        <v>2</v>
      </c>
      <c r="Q209" s="275" t="s">
        <v>3815</v>
      </c>
      <c r="R209" s="276" t="s">
        <v>926</v>
      </c>
      <c r="S209" s="277" t="s">
        <v>989</v>
      </c>
      <c r="T209" s="278">
        <v>10</v>
      </c>
      <c r="U209" s="88">
        <v>14308</v>
      </c>
      <c r="V209" s="54">
        <v>2</v>
      </c>
      <c r="W209" s="54" t="s">
        <v>3815</v>
      </c>
      <c r="X209" s="276" t="s">
        <v>926</v>
      </c>
      <c r="Y209" s="83" t="s">
        <v>989</v>
      </c>
      <c r="Z209" s="84">
        <v>10</v>
      </c>
      <c r="AA209" s="88">
        <v>14323</v>
      </c>
      <c r="AB209" s="279">
        <v>2</v>
      </c>
      <c r="AC209" s="280" t="s">
        <v>3815</v>
      </c>
      <c r="AD209" s="281" t="s">
        <v>926</v>
      </c>
      <c r="AE209" s="83" t="s">
        <v>989</v>
      </c>
      <c r="AF209" s="84">
        <v>10</v>
      </c>
      <c r="AG209" s="88">
        <v>14323</v>
      </c>
      <c r="AH209" s="279">
        <v>2</v>
      </c>
      <c r="AI209" s="286" t="s">
        <v>3815</v>
      </c>
      <c r="AJ209" s="281" t="s">
        <v>926</v>
      </c>
      <c r="AK209" s="83" t="s">
        <v>989</v>
      </c>
      <c r="AL209" s="84">
        <v>10</v>
      </c>
      <c r="AM209" s="88">
        <v>14323</v>
      </c>
      <c r="AN209" s="279">
        <v>2</v>
      </c>
      <c r="AO209" s="286" t="s">
        <v>3815</v>
      </c>
      <c r="AP209" s="281" t="s">
        <v>926</v>
      </c>
      <c r="AQ209" s="83" t="s">
        <v>989</v>
      </c>
      <c r="AR209" s="84">
        <v>10</v>
      </c>
      <c r="AS209" s="88">
        <v>14323</v>
      </c>
      <c r="AT209" s="279">
        <v>2</v>
      </c>
      <c r="AU209" s="280" t="s">
        <v>3815</v>
      </c>
      <c r="AV209" s="86" t="s">
        <v>926</v>
      </c>
      <c r="AW209" s="285" t="s">
        <v>989</v>
      </c>
      <c r="AX209" s="285">
        <v>10</v>
      </c>
      <c r="AY209" s="87">
        <v>14215</v>
      </c>
      <c r="AZ209" s="86">
        <v>2</v>
      </c>
      <c r="BA209" s="57" t="s">
        <v>3815</v>
      </c>
      <c r="BB209" s="301" t="s">
        <v>926</v>
      </c>
      <c r="BC209" s="83" t="s">
        <v>989</v>
      </c>
      <c r="BD209" s="84">
        <v>10</v>
      </c>
      <c r="BE209" s="282">
        <v>14215</v>
      </c>
      <c r="BF209" s="279">
        <v>2</v>
      </c>
      <c r="BG209" s="303" t="s">
        <v>3815</v>
      </c>
      <c r="BH209" s="86" t="s">
        <v>3829</v>
      </c>
      <c r="BI209" s="285" t="s">
        <v>3829</v>
      </c>
      <c r="BJ209" s="285" t="s">
        <v>3829</v>
      </c>
      <c r="BK209" s="86" t="s">
        <v>3829</v>
      </c>
      <c r="BL209" s="432">
        <v>2</v>
      </c>
      <c r="BM209" s="432" t="s">
        <v>3815</v>
      </c>
      <c r="BN209" s="432" t="str">
        <f>INDEX(ID!$D:$D,MATCH('Org2567'!D209,ID!$A:$A,0))</f>
        <v>ปากพลี</v>
      </c>
    </row>
    <row r="210" spans="1:66" x14ac:dyDescent="0.25">
      <c r="A210" s="272">
        <v>207</v>
      </c>
      <c r="B210" s="272">
        <v>4</v>
      </c>
      <c r="C210" s="82" t="s">
        <v>1747</v>
      </c>
      <c r="D210" s="272" t="s">
        <v>225</v>
      </c>
      <c r="E210" s="82" t="str">
        <f t="shared" si="3"/>
        <v>รพ.บ้านนา</v>
      </c>
      <c r="F210" s="90" t="s">
        <v>926</v>
      </c>
      <c r="G210" s="90" t="s">
        <v>927</v>
      </c>
      <c r="H210" s="90">
        <v>70</v>
      </c>
      <c r="I210" s="273">
        <v>44259</v>
      </c>
      <c r="J210" s="90">
        <v>6</v>
      </c>
      <c r="K210" s="93" t="s">
        <v>3783</v>
      </c>
      <c r="L210" s="83" t="s">
        <v>926</v>
      </c>
      <c r="M210" s="83" t="s">
        <v>927</v>
      </c>
      <c r="N210" s="84">
        <v>70</v>
      </c>
      <c r="O210" s="85">
        <v>44473</v>
      </c>
      <c r="P210" s="274">
        <v>6</v>
      </c>
      <c r="Q210" s="275" t="s">
        <v>3809</v>
      </c>
      <c r="R210" s="276" t="s">
        <v>926</v>
      </c>
      <c r="S210" s="277" t="s">
        <v>927</v>
      </c>
      <c r="T210" s="278">
        <v>70</v>
      </c>
      <c r="U210" s="88">
        <v>44473</v>
      </c>
      <c r="V210" s="54">
        <v>6</v>
      </c>
      <c r="W210" s="54" t="s">
        <v>3809</v>
      </c>
      <c r="X210" s="276" t="s">
        <v>926</v>
      </c>
      <c r="Y210" s="83" t="s">
        <v>927</v>
      </c>
      <c r="Z210" s="84">
        <v>70</v>
      </c>
      <c r="AA210" s="88">
        <v>44238</v>
      </c>
      <c r="AB210" s="279">
        <v>6</v>
      </c>
      <c r="AC210" s="280" t="s">
        <v>3809</v>
      </c>
      <c r="AD210" s="281" t="s">
        <v>926</v>
      </c>
      <c r="AE210" s="83" t="s">
        <v>927</v>
      </c>
      <c r="AF210" s="84">
        <v>70</v>
      </c>
      <c r="AG210" s="88">
        <v>44238</v>
      </c>
      <c r="AH210" s="279">
        <v>6</v>
      </c>
      <c r="AI210" s="286" t="s">
        <v>3809</v>
      </c>
      <c r="AJ210" s="281" t="s">
        <v>926</v>
      </c>
      <c r="AK210" s="83" t="s">
        <v>927</v>
      </c>
      <c r="AL210" s="84">
        <v>70</v>
      </c>
      <c r="AM210" s="88">
        <v>44238</v>
      </c>
      <c r="AN210" s="279">
        <v>6</v>
      </c>
      <c r="AO210" s="286" t="s">
        <v>3809</v>
      </c>
      <c r="AP210" s="281" t="s">
        <v>926</v>
      </c>
      <c r="AQ210" s="83" t="s">
        <v>927</v>
      </c>
      <c r="AR210" s="84">
        <v>70</v>
      </c>
      <c r="AS210" s="88">
        <v>44238</v>
      </c>
      <c r="AT210" s="279">
        <v>6</v>
      </c>
      <c r="AU210" s="280" t="s">
        <v>3809</v>
      </c>
      <c r="AV210" s="86" t="s">
        <v>926</v>
      </c>
      <c r="AW210" s="285" t="s">
        <v>927</v>
      </c>
      <c r="AX210" s="285">
        <v>70</v>
      </c>
      <c r="AY210" s="87">
        <v>44072</v>
      </c>
      <c r="AZ210" s="86">
        <v>6</v>
      </c>
      <c r="BA210" s="57" t="s">
        <v>3809</v>
      </c>
      <c r="BB210" s="301" t="s">
        <v>926</v>
      </c>
      <c r="BC210" s="83" t="s">
        <v>931</v>
      </c>
      <c r="BD210" s="84">
        <v>70</v>
      </c>
      <c r="BE210" s="282">
        <v>44072</v>
      </c>
      <c r="BF210" s="279">
        <v>9</v>
      </c>
      <c r="BG210" s="303" t="s">
        <v>3814</v>
      </c>
      <c r="BH210" s="86" t="s">
        <v>3829</v>
      </c>
      <c r="BI210" s="285" t="s">
        <v>3830</v>
      </c>
      <c r="BJ210" s="285" t="s">
        <v>3829</v>
      </c>
      <c r="BK210" s="86" t="s">
        <v>3830</v>
      </c>
      <c r="BL210" s="432">
        <v>9</v>
      </c>
      <c r="BM210" s="432" t="s">
        <v>3814</v>
      </c>
      <c r="BN210" s="432" t="str">
        <f>INDEX(ID!$D:$D,MATCH('Org2567'!D210,ID!$A:$A,0))</f>
        <v>บ้านนา</v>
      </c>
    </row>
    <row r="211" spans="1:66" x14ac:dyDescent="0.25">
      <c r="A211" s="272">
        <v>208</v>
      </c>
      <c r="B211" s="272">
        <v>4</v>
      </c>
      <c r="C211" s="82" t="s">
        <v>1747</v>
      </c>
      <c r="D211" s="272" t="s">
        <v>226</v>
      </c>
      <c r="E211" s="82" t="str">
        <f t="shared" si="3"/>
        <v>รพ.องครักษ์</v>
      </c>
      <c r="F211" s="90" t="s">
        <v>926</v>
      </c>
      <c r="G211" s="90" t="s">
        <v>927</v>
      </c>
      <c r="H211" s="90">
        <v>33</v>
      </c>
      <c r="I211" s="273">
        <v>29628</v>
      </c>
      <c r="J211" s="90">
        <v>5</v>
      </c>
      <c r="K211" s="93" t="s">
        <v>3703</v>
      </c>
      <c r="L211" s="83" t="s">
        <v>926</v>
      </c>
      <c r="M211" s="83" t="s">
        <v>927</v>
      </c>
      <c r="N211" s="84">
        <v>30</v>
      </c>
      <c r="O211" s="85">
        <v>30290</v>
      </c>
      <c r="P211" s="274">
        <v>6</v>
      </c>
      <c r="Q211" s="275" t="s">
        <v>3809</v>
      </c>
      <c r="R211" s="276" t="s">
        <v>926</v>
      </c>
      <c r="S211" s="277" t="s">
        <v>927</v>
      </c>
      <c r="T211" s="278">
        <v>33</v>
      </c>
      <c r="U211" s="88">
        <v>30290</v>
      </c>
      <c r="V211" s="54">
        <v>6</v>
      </c>
      <c r="W211" s="54" t="s">
        <v>3809</v>
      </c>
      <c r="X211" s="276" t="s">
        <v>926</v>
      </c>
      <c r="Y211" s="83" t="s">
        <v>927</v>
      </c>
      <c r="Z211" s="84">
        <v>33</v>
      </c>
      <c r="AA211" s="88">
        <v>30705</v>
      </c>
      <c r="AB211" s="279">
        <v>6</v>
      </c>
      <c r="AC211" s="280" t="s">
        <v>3809</v>
      </c>
      <c r="AD211" s="281" t="s">
        <v>926</v>
      </c>
      <c r="AE211" s="83" t="s">
        <v>927</v>
      </c>
      <c r="AF211" s="84">
        <v>31</v>
      </c>
      <c r="AG211" s="88">
        <v>30705</v>
      </c>
      <c r="AH211" s="279">
        <v>6</v>
      </c>
      <c r="AI211" s="286" t="s">
        <v>3809</v>
      </c>
      <c r="AJ211" s="281" t="s">
        <v>926</v>
      </c>
      <c r="AK211" s="83" t="s">
        <v>927</v>
      </c>
      <c r="AL211" s="84">
        <v>31</v>
      </c>
      <c r="AM211" s="88">
        <v>30705</v>
      </c>
      <c r="AN211" s="279">
        <v>6</v>
      </c>
      <c r="AO211" s="286" t="s">
        <v>3809</v>
      </c>
      <c r="AP211" s="281" t="s">
        <v>926</v>
      </c>
      <c r="AQ211" s="83" t="s">
        <v>927</v>
      </c>
      <c r="AR211" s="84">
        <v>31</v>
      </c>
      <c r="AS211" s="88">
        <v>30705</v>
      </c>
      <c r="AT211" s="279">
        <v>6</v>
      </c>
      <c r="AU211" s="280" t="s">
        <v>3809</v>
      </c>
      <c r="AV211" s="86" t="s">
        <v>926</v>
      </c>
      <c r="AW211" s="285" t="s">
        <v>927</v>
      </c>
      <c r="AX211" s="285">
        <v>31</v>
      </c>
      <c r="AY211" s="87">
        <v>30981</v>
      </c>
      <c r="AZ211" s="86">
        <v>6</v>
      </c>
      <c r="BA211" s="57" t="s">
        <v>3809</v>
      </c>
      <c r="BB211" s="301" t="s">
        <v>926</v>
      </c>
      <c r="BC211" s="83" t="s">
        <v>927</v>
      </c>
      <c r="BD211" s="84">
        <v>31</v>
      </c>
      <c r="BE211" s="282">
        <v>30981</v>
      </c>
      <c r="BF211" s="279">
        <v>6</v>
      </c>
      <c r="BG211" s="303" t="s">
        <v>3809</v>
      </c>
      <c r="BH211" s="86" t="s">
        <v>3829</v>
      </c>
      <c r="BI211" s="285" t="s">
        <v>3829</v>
      </c>
      <c r="BJ211" s="285" t="s">
        <v>3829</v>
      </c>
      <c r="BK211" s="86" t="s">
        <v>3829</v>
      </c>
      <c r="BL211" s="432">
        <v>6</v>
      </c>
      <c r="BM211" s="432" t="s">
        <v>3809</v>
      </c>
      <c r="BN211" s="432" t="str">
        <f>INDEX(ID!$D:$D,MATCH('Org2567'!D211,ID!$A:$A,0))</f>
        <v>องครักษ์</v>
      </c>
    </row>
    <row r="212" spans="1:66" x14ac:dyDescent="0.25">
      <c r="A212" s="272">
        <v>209</v>
      </c>
      <c r="B212" s="272">
        <v>4</v>
      </c>
      <c r="C212" s="82" t="s">
        <v>1549</v>
      </c>
      <c r="D212" s="272" t="s">
        <v>227</v>
      </c>
      <c r="E212" s="82" t="str">
        <f t="shared" si="3"/>
        <v>รพ.พระนั่งเกล้า</v>
      </c>
      <c r="F212" s="90" t="s">
        <v>916</v>
      </c>
      <c r="G212" s="90" t="s">
        <v>3</v>
      </c>
      <c r="H212" s="90">
        <v>640</v>
      </c>
      <c r="I212" s="273">
        <v>197941</v>
      </c>
      <c r="J212" s="90">
        <v>18</v>
      </c>
      <c r="K212" s="93" t="s">
        <v>3747</v>
      </c>
      <c r="L212" s="83" t="s">
        <v>916</v>
      </c>
      <c r="M212" s="83" t="s">
        <v>3</v>
      </c>
      <c r="N212" s="84">
        <v>637</v>
      </c>
      <c r="O212" s="85">
        <v>197067</v>
      </c>
      <c r="P212" s="274">
        <v>18</v>
      </c>
      <c r="Q212" s="275" t="s">
        <v>3822</v>
      </c>
      <c r="R212" s="276" t="s">
        <v>916</v>
      </c>
      <c r="S212" s="277" t="s">
        <v>3</v>
      </c>
      <c r="T212" s="278">
        <v>611</v>
      </c>
      <c r="U212" s="88">
        <v>197067</v>
      </c>
      <c r="V212" s="54">
        <v>18</v>
      </c>
      <c r="W212" s="54" t="s">
        <v>3822</v>
      </c>
      <c r="X212" s="276" t="s">
        <v>916</v>
      </c>
      <c r="Y212" s="83" t="s">
        <v>3</v>
      </c>
      <c r="Z212" s="84">
        <v>611</v>
      </c>
      <c r="AA212" s="88">
        <v>196180</v>
      </c>
      <c r="AB212" s="279">
        <v>18</v>
      </c>
      <c r="AC212" s="280" t="s">
        <v>3822</v>
      </c>
      <c r="AD212" s="281" t="s">
        <v>916</v>
      </c>
      <c r="AE212" s="83" t="s">
        <v>3</v>
      </c>
      <c r="AF212" s="84">
        <v>631</v>
      </c>
      <c r="AG212" s="88">
        <v>196180</v>
      </c>
      <c r="AH212" s="279">
        <v>18</v>
      </c>
      <c r="AI212" s="286" t="s">
        <v>3822</v>
      </c>
      <c r="AJ212" s="281" t="s">
        <v>916</v>
      </c>
      <c r="AK212" s="83" t="s">
        <v>3</v>
      </c>
      <c r="AL212" s="84">
        <v>631</v>
      </c>
      <c r="AM212" s="88">
        <v>196180</v>
      </c>
      <c r="AN212" s="279">
        <v>18</v>
      </c>
      <c r="AO212" s="286" t="s">
        <v>3822</v>
      </c>
      <c r="AP212" s="281" t="s">
        <v>916</v>
      </c>
      <c r="AQ212" s="83" t="s">
        <v>3</v>
      </c>
      <c r="AR212" s="84">
        <v>631</v>
      </c>
      <c r="AS212" s="88">
        <v>196180</v>
      </c>
      <c r="AT212" s="279">
        <v>18</v>
      </c>
      <c r="AU212" s="280" t="s">
        <v>3822</v>
      </c>
      <c r="AV212" s="86" t="s">
        <v>916</v>
      </c>
      <c r="AW212" s="285" t="s">
        <v>3</v>
      </c>
      <c r="AX212" s="285">
        <v>631</v>
      </c>
      <c r="AY212" s="87">
        <v>196297</v>
      </c>
      <c r="AZ212" s="86">
        <v>18</v>
      </c>
      <c r="BA212" s="57" t="s">
        <v>3822</v>
      </c>
      <c r="BB212" s="301" t="s">
        <v>916</v>
      </c>
      <c r="BC212" s="83" t="s">
        <v>3</v>
      </c>
      <c r="BD212" s="84">
        <v>657</v>
      </c>
      <c r="BE212" s="282">
        <v>196297</v>
      </c>
      <c r="BF212" s="279">
        <v>18</v>
      </c>
      <c r="BG212" s="303" t="s">
        <v>3822</v>
      </c>
      <c r="BH212" s="86" t="s">
        <v>3829</v>
      </c>
      <c r="BI212" s="285" t="s">
        <v>3829</v>
      </c>
      <c r="BJ212" s="285" t="s">
        <v>3830</v>
      </c>
      <c r="BK212" s="86" t="s">
        <v>3829</v>
      </c>
      <c r="BL212" s="432">
        <v>18</v>
      </c>
      <c r="BM212" s="432" t="s">
        <v>3822</v>
      </c>
      <c r="BN212" s="432" t="str">
        <f>INDEX(ID!$D:$D,MATCH('Org2567'!D212,ID!$A:$A,0))</f>
        <v>พระนั่งเกล้า</v>
      </c>
    </row>
    <row r="213" spans="1:66" x14ac:dyDescent="0.25">
      <c r="A213" s="272">
        <v>210</v>
      </c>
      <c r="B213" s="272">
        <v>4</v>
      </c>
      <c r="C213" s="82" t="s">
        <v>1549</v>
      </c>
      <c r="D213" s="272" t="s">
        <v>228</v>
      </c>
      <c r="E213" s="82" t="str">
        <f t="shared" si="3"/>
        <v>รพ.บางกรวย</v>
      </c>
      <c r="F213" s="90" t="s">
        <v>926</v>
      </c>
      <c r="G213" s="90" t="s">
        <v>931</v>
      </c>
      <c r="H213" s="90">
        <v>49</v>
      </c>
      <c r="I213" s="273">
        <v>44112</v>
      </c>
      <c r="J213" s="90">
        <v>9</v>
      </c>
      <c r="K213" s="93" t="s">
        <v>3708</v>
      </c>
      <c r="L213" s="83" t="s">
        <v>926</v>
      </c>
      <c r="M213" s="83" t="s">
        <v>931</v>
      </c>
      <c r="N213" s="84">
        <v>60</v>
      </c>
      <c r="O213" s="85">
        <v>43895</v>
      </c>
      <c r="P213" s="274">
        <v>9</v>
      </c>
      <c r="Q213" s="275" t="s">
        <v>3814</v>
      </c>
      <c r="R213" s="276" t="s">
        <v>926</v>
      </c>
      <c r="S213" s="277" t="s">
        <v>931</v>
      </c>
      <c r="T213" s="278">
        <v>60</v>
      </c>
      <c r="U213" s="88">
        <v>43895</v>
      </c>
      <c r="V213" s="54">
        <v>9</v>
      </c>
      <c r="W213" s="54" t="s">
        <v>3814</v>
      </c>
      <c r="X213" s="276" t="s">
        <v>926</v>
      </c>
      <c r="Y213" s="83" t="s">
        <v>931</v>
      </c>
      <c r="Z213" s="84">
        <v>60</v>
      </c>
      <c r="AA213" s="88">
        <v>43206</v>
      </c>
      <c r="AB213" s="279">
        <v>9</v>
      </c>
      <c r="AC213" s="280" t="s">
        <v>3814</v>
      </c>
      <c r="AD213" s="281" t="s">
        <v>926</v>
      </c>
      <c r="AE213" s="83" t="s">
        <v>931</v>
      </c>
      <c r="AF213" s="84">
        <v>60</v>
      </c>
      <c r="AG213" s="88">
        <v>43206</v>
      </c>
      <c r="AH213" s="279">
        <v>9</v>
      </c>
      <c r="AI213" s="286" t="s">
        <v>3814</v>
      </c>
      <c r="AJ213" s="281" t="s">
        <v>926</v>
      </c>
      <c r="AK213" s="83" t="s">
        <v>931</v>
      </c>
      <c r="AL213" s="84">
        <v>60</v>
      </c>
      <c r="AM213" s="88">
        <v>43206</v>
      </c>
      <c r="AN213" s="279">
        <v>9</v>
      </c>
      <c r="AO213" s="286" t="s">
        <v>3814</v>
      </c>
      <c r="AP213" s="281" t="s">
        <v>926</v>
      </c>
      <c r="AQ213" s="83" t="s">
        <v>931</v>
      </c>
      <c r="AR213" s="84">
        <v>60</v>
      </c>
      <c r="AS213" s="88">
        <v>43206</v>
      </c>
      <c r="AT213" s="279">
        <v>9</v>
      </c>
      <c r="AU213" s="280" t="s">
        <v>3814</v>
      </c>
      <c r="AV213" s="86" t="s">
        <v>926</v>
      </c>
      <c r="AW213" s="285" t="s">
        <v>931</v>
      </c>
      <c r="AX213" s="285">
        <v>60</v>
      </c>
      <c r="AY213" s="87">
        <v>42268</v>
      </c>
      <c r="AZ213" s="86">
        <v>9</v>
      </c>
      <c r="BA213" s="57" t="s">
        <v>3814</v>
      </c>
      <c r="BB213" s="301" t="s">
        <v>926</v>
      </c>
      <c r="BC213" s="83" t="s">
        <v>931</v>
      </c>
      <c r="BD213" s="84">
        <v>60</v>
      </c>
      <c r="BE213" s="282">
        <v>42268</v>
      </c>
      <c r="BF213" s="279">
        <v>9</v>
      </c>
      <c r="BG213" s="303" t="s">
        <v>3814</v>
      </c>
      <c r="BH213" s="86" t="s">
        <v>3829</v>
      </c>
      <c r="BI213" s="285" t="s">
        <v>3829</v>
      </c>
      <c r="BJ213" s="285" t="s">
        <v>3829</v>
      </c>
      <c r="BK213" s="86" t="s">
        <v>3829</v>
      </c>
      <c r="BL213" s="432">
        <v>9</v>
      </c>
      <c r="BM213" s="432" t="s">
        <v>3814</v>
      </c>
      <c r="BN213" s="432" t="str">
        <f>INDEX(ID!$D:$D,MATCH('Org2567'!D213,ID!$A:$A,0))</f>
        <v>บางกรวย</v>
      </c>
    </row>
    <row r="214" spans="1:66" x14ac:dyDescent="0.25">
      <c r="A214" s="272">
        <v>211</v>
      </c>
      <c r="B214" s="272">
        <v>4</v>
      </c>
      <c r="C214" s="82" t="s">
        <v>1549</v>
      </c>
      <c r="D214" s="272" t="s">
        <v>229</v>
      </c>
      <c r="E214" s="82" t="str">
        <f t="shared" si="3"/>
        <v>รพ.บางใหญ่</v>
      </c>
      <c r="F214" s="90" t="s">
        <v>926</v>
      </c>
      <c r="G214" s="90" t="s">
        <v>952</v>
      </c>
      <c r="H214" s="90">
        <v>104</v>
      </c>
      <c r="I214" s="273">
        <v>68687</v>
      </c>
      <c r="J214" s="90">
        <v>13</v>
      </c>
      <c r="K214" s="93" t="s">
        <v>3781</v>
      </c>
      <c r="L214" s="83" t="s">
        <v>926</v>
      </c>
      <c r="M214" s="83" t="s">
        <v>952</v>
      </c>
      <c r="N214" s="84">
        <v>104</v>
      </c>
      <c r="O214" s="85">
        <v>69205</v>
      </c>
      <c r="P214" s="274">
        <v>13</v>
      </c>
      <c r="Q214" s="275" t="s">
        <v>3813</v>
      </c>
      <c r="R214" s="276" t="s">
        <v>926</v>
      </c>
      <c r="S214" s="277" t="s">
        <v>952</v>
      </c>
      <c r="T214" s="278">
        <v>144</v>
      </c>
      <c r="U214" s="88">
        <v>69205</v>
      </c>
      <c r="V214" s="54">
        <v>13</v>
      </c>
      <c r="W214" s="54" t="s">
        <v>3813</v>
      </c>
      <c r="X214" s="276" t="s">
        <v>926</v>
      </c>
      <c r="Y214" s="83" t="s">
        <v>952</v>
      </c>
      <c r="Z214" s="84">
        <v>144</v>
      </c>
      <c r="AA214" s="88">
        <v>70351</v>
      </c>
      <c r="AB214" s="279">
        <v>13</v>
      </c>
      <c r="AC214" s="280" t="s">
        <v>3813</v>
      </c>
      <c r="AD214" s="281" t="s">
        <v>926</v>
      </c>
      <c r="AE214" s="83" t="s">
        <v>952</v>
      </c>
      <c r="AF214" s="84">
        <v>104</v>
      </c>
      <c r="AG214" s="88">
        <v>70351</v>
      </c>
      <c r="AH214" s="279">
        <v>13</v>
      </c>
      <c r="AI214" s="286" t="s">
        <v>3813</v>
      </c>
      <c r="AJ214" s="281" t="s">
        <v>926</v>
      </c>
      <c r="AK214" s="83" t="s">
        <v>952</v>
      </c>
      <c r="AL214" s="84">
        <v>104</v>
      </c>
      <c r="AM214" s="88">
        <v>70351</v>
      </c>
      <c r="AN214" s="279">
        <v>13</v>
      </c>
      <c r="AO214" s="286" t="s">
        <v>3813</v>
      </c>
      <c r="AP214" s="281" t="s">
        <v>926</v>
      </c>
      <c r="AQ214" s="83" t="s">
        <v>952</v>
      </c>
      <c r="AR214" s="84">
        <v>104</v>
      </c>
      <c r="AS214" s="88">
        <v>70351</v>
      </c>
      <c r="AT214" s="279">
        <v>13</v>
      </c>
      <c r="AU214" s="280" t="s">
        <v>3813</v>
      </c>
      <c r="AV214" s="86" t="s">
        <v>926</v>
      </c>
      <c r="AW214" s="285" t="s">
        <v>952</v>
      </c>
      <c r="AX214" s="285">
        <v>104</v>
      </c>
      <c r="AY214" s="87">
        <v>71913</v>
      </c>
      <c r="AZ214" s="86">
        <v>13</v>
      </c>
      <c r="BA214" s="57" t="s">
        <v>3813</v>
      </c>
      <c r="BB214" s="301" t="s">
        <v>926</v>
      </c>
      <c r="BC214" s="83" t="s">
        <v>952</v>
      </c>
      <c r="BD214" s="84">
        <v>104</v>
      </c>
      <c r="BE214" s="282">
        <v>71913</v>
      </c>
      <c r="BF214" s="279">
        <v>13</v>
      </c>
      <c r="BG214" s="303" t="s">
        <v>3813</v>
      </c>
      <c r="BH214" s="86" t="s">
        <v>3829</v>
      </c>
      <c r="BI214" s="285" t="s">
        <v>3829</v>
      </c>
      <c r="BJ214" s="285" t="s">
        <v>3829</v>
      </c>
      <c r="BK214" s="86" t="s">
        <v>3829</v>
      </c>
      <c r="BL214" s="432">
        <v>13</v>
      </c>
      <c r="BM214" s="432" t="s">
        <v>3813</v>
      </c>
      <c r="BN214" s="432" t="str">
        <f>INDEX(ID!$D:$D,MATCH('Org2567'!D214,ID!$A:$A,0))</f>
        <v>บางใหญ่</v>
      </c>
    </row>
    <row r="215" spans="1:66" x14ac:dyDescent="0.25">
      <c r="A215" s="272">
        <v>212</v>
      </c>
      <c r="B215" s="272">
        <v>4</v>
      </c>
      <c r="C215" s="82" t="s">
        <v>1549</v>
      </c>
      <c r="D215" s="272" t="s">
        <v>230</v>
      </c>
      <c r="E215" s="82" t="str">
        <f t="shared" si="3"/>
        <v>รพ.บางบัวทอง</v>
      </c>
      <c r="F215" s="90" t="s">
        <v>926</v>
      </c>
      <c r="G215" s="90" t="s">
        <v>952</v>
      </c>
      <c r="H215" s="90">
        <v>65</v>
      </c>
      <c r="I215" s="273">
        <v>66727</v>
      </c>
      <c r="J215" s="90">
        <v>12</v>
      </c>
      <c r="K215" s="93" t="s">
        <v>3782</v>
      </c>
      <c r="L215" s="83" t="s">
        <v>926</v>
      </c>
      <c r="M215" s="83" t="s">
        <v>952</v>
      </c>
      <c r="N215" s="84">
        <v>70</v>
      </c>
      <c r="O215" s="85">
        <v>67344</v>
      </c>
      <c r="P215" s="274">
        <v>12</v>
      </c>
      <c r="Q215" s="275" t="s">
        <v>3820</v>
      </c>
      <c r="R215" s="276" t="s">
        <v>926</v>
      </c>
      <c r="S215" s="277" t="s">
        <v>952</v>
      </c>
      <c r="T215" s="278">
        <v>220</v>
      </c>
      <c r="U215" s="88">
        <v>67344</v>
      </c>
      <c r="V215" s="54">
        <v>13</v>
      </c>
      <c r="W215" s="54" t="s">
        <v>3813</v>
      </c>
      <c r="X215" s="276" t="s">
        <v>926</v>
      </c>
      <c r="Y215" s="83" t="s">
        <v>952</v>
      </c>
      <c r="Z215" s="84">
        <v>220</v>
      </c>
      <c r="AA215" s="88">
        <v>68087</v>
      </c>
      <c r="AB215" s="279">
        <v>13</v>
      </c>
      <c r="AC215" s="280" t="s">
        <v>3813</v>
      </c>
      <c r="AD215" s="281" t="s">
        <v>926</v>
      </c>
      <c r="AE215" s="83" t="s">
        <v>952</v>
      </c>
      <c r="AF215" s="84">
        <v>102</v>
      </c>
      <c r="AG215" s="88">
        <v>68087</v>
      </c>
      <c r="AH215" s="279">
        <v>13</v>
      </c>
      <c r="AI215" s="286" t="s">
        <v>3813</v>
      </c>
      <c r="AJ215" s="281" t="s">
        <v>926</v>
      </c>
      <c r="AK215" s="83" t="s">
        <v>952</v>
      </c>
      <c r="AL215" s="84">
        <v>102</v>
      </c>
      <c r="AM215" s="88">
        <v>68087</v>
      </c>
      <c r="AN215" s="279">
        <v>13</v>
      </c>
      <c r="AO215" s="286" t="s">
        <v>3813</v>
      </c>
      <c r="AP215" s="281" t="s">
        <v>926</v>
      </c>
      <c r="AQ215" s="83" t="s">
        <v>952</v>
      </c>
      <c r="AR215" s="84">
        <v>102</v>
      </c>
      <c r="AS215" s="88">
        <v>68087</v>
      </c>
      <c r="AT215" s="279">
        <v>13</v>
      </c>
      <c r="AU215" s="280" t="s">
        <v>3813</v>
      </c>
      <c r="AV215" s="86" t="s">
        <v>926</v>
      </c>
      <c r="AW215" s="285" t="s">
        <v>952</v>
      </c>
      <c r="AX215" s="285">
        <v>102</v>
      </c>
      <c r="AY215" s="87">
        <v>69187</v>
      </c>
      <c r="AZ215" s="86">
        <v>13</v>
      </c>
      <c r="BA215" s="57" t="s">
        <v>3813</v>
      </c>
      <c r="BB215" s="301" t="s">
        <v>926</v>
      </c>
      <c r="BC215" s="83" t="s">
        <v>952</v>
      </c>
      <c r="BD215" s="84">
        <v>102</v>
      </c>
      <c r="BE215" s="282">
        <v>69187</v>
      </c>
      <c r="BF215" s="279">
        <v>13</v>
      </c>
      <c r="BG215" s="303" t="s">
        <v>3813</v>
      </c>
      <c r="BH215" s="86" t="s">
        <v>3829</v>
      </c>
      <c r="BI215" s="285" t="s">
        <v>3829</v>
      </c>
      <c r="BJ215" s="285" t="s">
        <v>3829</v>
      </c>
      <c r="BK215" s="86" t="s">
        <v>3829</v>
      </c>
      <c r="BL215" s="432">
        <v>13</v>
      </c>
      <c r="BM215" s="432" t="s">
        <v>3813</v>
      </c>
      <c r="BN215" s="432" t="str">
        <f>INDEX(ID!$D:$D,MATCH('Org2567'!D215,ID!$A:$A,0))</f>
        <v>บางบัวทอง</v>
      </c>
    </row>
    <row r="216" spans="1:66" x14ac:dyDescent="0.25">
      <c r="A216" s="272">
        <v>213</v>
      </c>
      <c r="B216" s="272">
        <v>4</v>
      </c>
      <c r="C216" s="82" t="s">
        <v>1549</v>
      </c>
      <c r="D216" s="272" t="s">
        <v>231</v>
      </c>
      <c r="E216" s="82" t="str">
        <f t="shared" si="3"/>
        <v>รพ.ไทรน้อย</v>
      </c>
      <c r="F216" s="90" t="s">
        <v>926</v>
      </c>
      <c r="G216" s="90" t="s">
        <v>927</v>
      </c>
      <c r="H216" s="90">
        <v>58</v>
      </c>
      <c r="I216" s="273">
        <v>49402</v>
      </c>
      <c r="J216" s="90">
        <v>6</v>
      </c>
      <c r="K216" s="93" t="s">
        <v>3783</v>
      </c>
      <c r="L216" s="83" t="s">
        <v>926</v>
      </c>
      <c r="M216" s="83" t="s">
        <v>927</v>
      </c>
      <c r="N216" s="84">
        <v>58</v>
      </c>
      <c r="O216" s="85">
        <v>50064</v>
      </c>
      <c r="P216" s="274">
        <v>6</v>
      </c>
      <c r="Q216" s="275" t="s">
        <v>3809</v>
      </c>
      <c r="R216" s="276" t="s">
        <v>926</v>
      </c>
      <c r="S216" s="277" t="s">
        <v>927</v>
      </c>
      <c r="T216" s="278">
        <v>58</v>
      </c>
      <c r="U216" s="88">
        <v>50064</v>
      </c>
      <c r="V216" s="54">
        <v>6</v>
      </c>
      <c r="W216" s="54" t="s">
        <v>3809</v>
      </c>
      <c r="X216" s="276" t="s">
        <v>926</v>
      </c>
      <c r="Y216" s="83" t="s">
        <v>931</v>
      </c>
      <c r="Z216" s="84">
        <v>58</v>
      </c>
      <c r="AA216" s="88">
        <v>50033</v>
      </c>
      <c r="AB216" s="279">
        <v>10</v>
      </c>
      <c r="AC216" s="280" t="s">
        <v>3810</v>
      </c>
      <c r="AD216" s="281" t="s">
        <v>926</v>
      </c>
      <c r="AE216" s="83" t="s">
        <v>931</v>
      </c>
      <c r="AF216" s="84">
        <v>60</v>
      </c>
      <c r="AG216" s="88">
        <v>50033</v>
      </c>
      <c r="AH216" s="279">
        <v>10</v>
      </c>
      <c r="AI216" s="286" t="s">
        <v>3810</v>
      </c>
      <c r="AJ216" s="281" t="s">
        <v>926</v>
      </c>
      <c r="AK216" s="83" t="s">
        <v>931</v>
      </c>
      <c r="AL216" s="84">
        <v>60</v>
      </c>
      <c r="AM216" s="88">
        <v>50033</v>
      </c>
      <c r="AN216" s="279">
        <v>10</v>
      </c>
      <c r="AO216" s="286" t="s">
        <v>3810</v>
      </c>
      <c r="AP216" s="281" t="s">
        <v>926</v>
      </c>
      <c r="AQ216" s="83" t="s">
        <v>931</v>
      </c>
      <c r="AR216" s="84">
        <v>60</v>
      </c>
      <c r="AS216" s="88">
        <v>50033</v>
      </c>
      <c r="AT216" s="279">
        <v>10</v>
      </c>
      <c r="AU216" s="280" t="s">
        <v>3810</v>
      </c>
      <c r="AV216" s="86" t="s">
        <v>926</v>
      </c>
      <c r="AW216" s="285" t="s">
        <v>931</v>
      </c>
      <c r="AX216" s="285">
        <v>60</v>
      </c>
      <c r="AY216" s="87">
        <v>50471</v>
      </c>
      <c r="AZ216" s="86">
        <v>10</v>
      </c>
      <c r="BA216" s="57" t="s">
        <v>3810</v>
      </c>
      <c r="BB216" s="301" t="s">
        <v>926</v>
      </c>
      <c r="BC216" s="83" t="s">
        <v>931</v>
      </c>
      <c r="BD216" s="84">
        <v>60</v>
      </c>
      <c r="BE216" s="282">
        <v>50471</v>
      </c>
      <c r="BF216" s="279">
        <v>10</v>
      </c>
      <c r="BG216" s="303" t="s">
        <v>3810</v>
      </c>
      <c r="BH216" s="86" t="s">
        <v>3829</v>
      </c>
      <c r="BI216" s="285" t="s">
        <v>3829</v>
      </c>
      <c r="BJ216" s="285" t="s">
        <v>3829</v>
      </c>
      <c r="BK216" s="86" t="s">
        <v>3829</v>
      </c>
      <c r="BL216" s="432">
        <v>10</v>
      </c>
      <c r="BM216" s="432" t="s">
        <v>3810</v>
      </c>
      <c r="BN216" s="432" t="str">
        <f>INDEX(ID!$D:$D,MATCH('Org2567'!D216,ID!$A:$A,0))</f>
        <v>ไทรน้อย</v>
      </c>
    </row>
    <row r="217" spans="1:66" x14ac:dyDescent="0.25">
      <c r="A217" s="272">
        <v>214</v>
      </c>
      <c r="B217" s="272">
        <v>4</v>
      </c>
      <c r="C217" s="82" t="s">
        <v>1549</v>
      </c>
      <c r="D217" s="272" t="s">
        <v>232</v>
      </c>
      <c r="E217" s="82" t="str">
        <f t="shared" si="3"/>
        <v>รพ.ปากเกร็ด</v>
      </c>
      <c r="F217" s="90" t="s">
        <v>926</v>
      </c>
      <c r="G217" s="90" t="s">
        <v>931</v>
      </c>
      <c r="H217" s="90">
        <v>60</v>
      </c>
      <c r="I217" s="273">
        <v>54634</v>
      </c>
      <c r="J217" s="90">
        <v>10</v>
      </c>
      <c r="K217" s="93" t="s">
        <v>3702</v>
      </c>
      <c r="L217" s="83" t="s">
        <v>926</v>
      </c>
      <c r="M217" s="83" t="s">
        <v>931</v>
      </c>
      <c r="N217" s="84">
        <v>76</v>
      </c>
      <c r="O217" s="85">
        <v>54413</v>
      </c>
      <c r="P217" s="274">
        <v>10</v>
      </c>
      <c r="Q217" s="275" t="s">
        <v>3810</v>
      </c>
      <c r="R217" s="276" t="s">
        <v>926</v>
      </c>
      <c r="S217" s="277" t="s">
        <v>931</v>
      </c>
      <c r="T217" s="278">
        <v>76</v>
      </c>
      <c r="U217" s="88">
        <v>54413</v>
      </c>
      <c r="V217" s="54">
        <v>10</v>
      </c>
      <c r="W217" s="54" t="s">
        <v>3810</v>
      </c>
      <c r="X217" s="276" t="s">
        <v>926</v>
      </c>
      <c r="Y217" s="83" t="s">
        <v>931</v>
      </c>
      <c r="Z217" s="84">
        <v>76</v>
      </c>
      <c r="AA217" s="88">
        <v>54670</v>
      </c>
      <c r="AB217" s="279">
        <v>10</v>
      </c>
      <c r="AC217" s="280" t="s">
        <v>3810</v>
      </c>
      <c r="AD217" s="281" t="s">
        <v>926</v>
      </c>
      <c r="AE217" s="83" t="s">
        <v>931</v>
      </c>
      <c r="AF217" s="84">
        <v>76</v>
      </c>
      <c r="AG217" s="88">
        <v>54670</v>
      </c>
      <c r="AH217" s="279">
        <v>10</v>
      </c>
      <c r="AI217" s="286" t="s">
        <v>3810</v>
      </c>
      <c r="AJ217" s="281" t="s">
        <v>926</v>
      </c>
      <c r="AK217" s="83" t="s">
        <v>931</v>
      </c>
      <c r="AL217" s="84">
        <v>76</v>
      </c>
      <c r="AM217" s="88">
        <v>54670</v>
      </c>
      <c r="AN217" s="279">
        <v>10</v>
      </c>
      <c r="AO217" s="286" t="s">
        <v>3810</v>
      </c>
      <c r="AP217" s="281" t="s">
        <v>926</v>
      </c>
      <c r="AQ217" s="83" t="s">
        <v>931</v>
      </c>
      <c r="AR217" s="84">
        <v>76</v>
      </c>
      <c r="AS217" s="88">
        <v>54670</v>
      </c>
      <c r="AT217" s="279">
        <v>10</v>
      </c>
      <c r="AU217" s="280" t="s">
        <v>3810</v>
      </c>
      <c r="AV217" s="86" t="s">
        <v>926</v>
      </c>
      <c r="AW217" s="285" t="s">
        <v>931</v>
      </c>
      <c r="AX217" s="285">
        <v>76</v>
      </c>
      <c r="AY217" s="87">
        <v>54093</v>
      </c>
      <c r="AZ217" s="86">
        <v>10</v>
      </c>
      <c r="BA217" s="57" t="s">
        <v>3810</v>
      </c>
      <c r="BB217" s="301" t="s">
        <v>926</v>
      </c>
      <c r="BC217" s="83" t="s">
        <v>952</v>
      </c>
      <c r="BD217" s="84">
        <v>87</v>
      </c>
      <c r="BE217" s="282">
        <v>54093</v>
      </c>
      <c r="BF217" s="279">
        <v>12</v>
      </c>
      <c r="BG217" s="303" t="s">
        <v>3820</v>
      </c>
      <c r="BH217" s="86" t="s">
        <v>3829</v>
      </c>
      <c r="BI217" s="285" t="s">
        <v>3830</v>
      </c>
      <c r="BJ217" s="285" t="s">
        <v>3830</v>
      </c>
      <c r="BK217" s="86" t="s">
        <v>3830</v>
      </c>
      <c r="BL217" s="432">
        <v>12</v>
      </c>
      <c r="BM217" s="432" t="s">
        <v>3820</v>
      </c>
      <c r="BN217" s="432" t="str">
        <f>INDEX(ID!$D:$D,MATCH('Org2567'!D217,ID!$A:$A,0))</f>
        <v>ปากเกร็ด</v>
      </c>
    </row>
    <row r="218" spans="1:66" x14ac:dyDescent="0.25">
      <c r="A218" s="272">
        <v>215</v>
      </c>
      <c r="B218" s="272">
        <v>4</v>
      </c>
      <c r="C218" s="82" t="s">
        <v>1549</v>
      </c>
      <c r="D218" s="272" t="s">
        <v>233</v>
      </c>
      <c r="E218" s="82" t="str">
        <f t="shared" si="3"/>
        <v>รพ.พิมลราช</v>
      </c>
      <c r="F218" s="90" t="s">
        <v>926</v>
      </c>
      <c r="G218" s="90" t="s">
        <v>989</v>
      </c>
      <c r="H218" s="90">
        <v>27</v>
      </c>
      <c r="I218" s="273">
        <v>12378</v>
      </c>
      <c r="J218" s="90">
        <v>2</v>
      </c>
      <c r="K218" s="93" t="s">
        <v>3706</v>
      </c>
      <c r="L218" s="83" t="s">
        <v>926</v>
      </c>
      <c r="M218" s="83" t="s">
        <v>927</v>
      </c>
      <c r="N218" s="84">
        <v>33</v>
      </c>
      <c r="O218" s="85">
        <v>12619</v>
      </c>
      <c r="P218" s="274">
        <v>5</v>
      </c>
      <c r="Q218" s="275" t="s">
        <v>3811</v>
      </c>
      <c r="R218" s="276" t="s">
        <v>926</v>
      </c>
      <c r="S218" s="277" t="s">
        <v>927</v>
      </c>
      <c r="T218" s="278">
        <v>33</v>
      </c>
      <c r="U218" s="88">
        <v>12619</v>
      </c>
      <c r="V218" s="54">
        <v>5</v>
      </c>
      <c r="W218" s="54" t="s">
        <v>3811</v>
      </c>
      <c r="X218" s="276" t="s">
        <v>926</v>
      </c>
      <c r="Y218" s="83" t="s">
        <v>927</v>
      </c>
      <c r="Z218" s="84">
        <v>33</v>
      </c>
      <c r="AA218" s="88">
        <v>12545</v>
      </c>
      <c r="AB218" s="279">
        <v>5</v>
      </c>
      <c r="AC218" s="280" t="s">
        <v>3811</v>
      </c>
      <c r="AD218" s="281" t="s">
        <v>926</v>
      </c>
      <c r="AE218" s="83" t="s">
        <v>927</v>
      </c>
      <c r="AF218" s="84">
        <v>33</v>
      </c>
      <c r="AG218" s="88">
        <v>12545</v>
      </c>
      <c r="AH218" s="279">
        <v>5</v>
      </c>
      <c r="AI218" s="286" t="s">
        <v>3811</v>
      </c>
      <c r="AJ218" s="281" t="s">
        <v>926</v>
      </c>
      <c r="AK218" s="83" t="s">
        <v>927</v>
      </c>
      <c r="AL218" s="84">
        <v>33</v>
      </c>
      <c r="AM218" s="88">
        <v>12545</v>
      </c>
      <c r="AN218" s="279">
        <v>5</v>
      </c>
      <c r="AO218" s="286" t="s">
        <v>3811</v>
      </c>
      <c r="AP218" s="281" t="s">
        <v>926</v>
      </c>
      <c r="AQ218" s="83" t="s">
        <v>927</v>
      </c>
      <c r="AR218" s="84">
        <v>33</v>
      </c>
      <c r="AS218" s="88">
        <v>12545</v>
      </c>
      <c r="AT218" s="279">
        <v>5</v>
      </c>
      <c r="AU218" s="280" t="s">
        <v>3811</v>
      </c>
      <c r="AV218" s="86" t="s">
        <v>926</v>
      </c>
      <c r="AW218" s="285" t="s">
        <v>927</v>
      </c>
      <c r="AX218" s="285">
        <v>33</v>
      </c>
      <c r="AY218" s="87">
        <v>12552</v>
      </c>
      <c r="AZ218" s="86">
        <v>5</v>
      </c>
      <c r="BA218" s="57" t="s">
        <v>3811</v>
      </c>
      <c r="BB218" s="301" t="s">
        <v>926</v>
      </c>
      <c r="BC218" s="83" t="s">
        <v>927</v>
      </c>
      <c r="BD218" s="84">
        <v>30</v>
      </c>
      <c r="BE218" s="282">
        <v>12552</v>
      </c>
      <c r="BF218" s="279">
        <v>5</v>
      </c>
      <c r="BG218" s="303" t="s">
        <v>3811</v>
      </c>
      <c r="BH218" s="86" t="s">
        <v>3829</v>
      </c>
      <c r="BI218" s="285" t="s">
        <v>3829</v>
      </c>
      <c r="BJ218" s="285" t="s">
        <v>3830</v>
      </c>
      <c r="BK218" s="86" t="s">
        <v>3829</v>
      </c>
      <c r="BL218" s="432">
        <v>5</v>
      </c>
      <c r="BM218" s="432" t="s">
        <v>3811</v>
      </c>
      <c r="BN218" s="432" t="str">
        <f>INDEX(ID!$D:$D,MATCH('Org2567'!D218,ID!$A:$A,0))</f>
        <v>พิมลราช</v>
      </c>
    </row>
    <row r="219" spans="1:66" x14ac:dyDescent="0.25">
      <c r="A219" s="90">
        <v>216</v>
      </c>
      <c r="B219" s="90">
        <v>4</v>
      </c>
      <c r="C219" s="89" t="s">
        <v>1549</v>
      </c>
      <c r="D219" s="92" t="s">
        <v>3824</v>
      </c>
      <c r="E219" s="82" t="str">
        <f t="shared" si="3"/>
        <v>รพ.ศูนย์บริการการแพทย์นนทบุรี</v>
      </c>
      <c r="F219" s="90"/>
      <c r="G219" s="90"/>
      <c r="H219" s="90"/>
      <c r="I219" s="89"/>
      <c r="J219" s="89"/>
      <c r="K219" s="93"/>
      <c r="L219" s="83" t="s">
        <v>926</v>
      </c>
      <c r="M219" s="83" t="s">
        <v>989</v>
      </c>
      <c r="N219" s="84">
        <v>45</v>
      </c>
      <c r="O219" s="85"/>
      <c r="P219" s="274">
        <v>2</v>
      </c>
      <c r="Q219" s="275" t="s">
        <v>3815</v>
      </c>
      <c r="R219" s="276" t="s">
        <v>926</v>
      </c>
      <c r="S219" s="277" t="s">
        <v>989</v>
      </c>
      <c r="T219" s="278">
        <v>30</v>
      </c>
      <c r="U219" s="88"/>
      <c r="V219" s="54">
        <v>2</v>
      </c>
      <c r="W219" s="54" t="s">
        <v>3815</v>
      </c>
      <c r="X219" s="276" t="s">
        <v>926</v>
      </c>
      <c r="Y219" s="83" t="s">
        <v>989</v>
      </c>
      <c r="Z219" s="84">
        <v>30</v>
      </c>
      <c r="AA219" s="88">
        <v>230</v>
      </c>
      <c r="AB219" s="279">
        <v>2</v>
      </c>
      <c r="AC219" s="280" t="s">
        <v>3815</v>
      </c>
      <c r="AD219" s="281" t="s">
        <v>926</v>
      </c>
      <c r="AE219" s="83" t="s">
        <v>989</v>
      </c>
      <c r="AF219" s="84">
        <v>30</v>
      </c>
      <c r="AG219" s="88">
        <v>230</v>
      </c>
      <c r="AH219" s="279">
        <v>2</v>
      </c>
      <c r="AI219" s="286" t="s">
        <v>3815</v>
      </c>
      <c r="AJ219" s="281" t="s">
        <v>926</v>
      </c>
      <c r="AK219" s="83" t="s">
        <v>989</v>
      </c>
      <c r="AL219" s="84">
        <v>30</v>
      </c>
      <c r="AM219" s="88">
        <v>230</v>
      </c>
      <c r="AN219" s="279">
        <v>2</v>
      </c>
      <c r="AO219" s="286" t="s">
        <v>3815</v>
      </c>
      <c r="AP219" s="281" t="s">
        <v>926</v>
      </c>
      <c r="AQ219" s="83" t="s">
        <v>989</v>
      </c>
      <c r="AR219" s="84">
        <v>30</v>
      </c>
      <c r="AS219" s="88">
        <v>230</v>
      </c>
      <c r="AT219" s="279">
        <v>2</v>
      </c>
      <c r="AU219" s="280" t="s">
        <v>3815</v>
      </c>
      <c r="AV219" s="86" t="s">
        <v>926</v>
      </c>
      <c r="AW219" s="285" t="s">
        <v>989</v>
      </c>
      <c r="AX219" s="285">
        <v>30</v>
      </c>
      <c r="AY219" s="87">
        <v>446</v>
      </c>
      <c r="AZ219" s="86">
        <v>2</v>
      </c>
      <c r="BA219" s="57" t="s">
        <v>3815</v>
      </c>
      <c r="BB219" s="301" t="s">
        <v>926</v>
      </c>
      <c r="BC219" s="83" t="s">
        <v>989</v>
      </c>
      <c r="BD219" s="84">
        <v>30</v>
      </c>
      <c r="BE219" s="282">
        <v>446</v>
      </c>
      <c r="BF219" s="279">
        <v>2</v>
      </c>
      <c r="BG219" s="303" t="s">
        <v>3815</v>
      </c>
      <c r="BH219" s="86" t="s">
        <v>3829</v>
      </c>
      <c r="BI219" s="285" t="s">
        <v>3829</v>
      </c>
      <c r="BJ219" s="285" t="s">
        <v>3829</v>
      </c>
      <c r="BK219" s="86" t="s">
        <v>3829</v>
      </c>
      <c r="BL219" s="432">
        <v>2</v>
      </c>
      <c r="BM219" s="432" t="s">
        <v>3815</v>
      </c>
      <c r="BN219" s="432" t="str">
        <f>INDEX(ID!$D:$D,MATCH('Org2567'!D219,ID!$A:$A,0))</f>
        <v>ศูนย์บริการการแพทย์นนทบุรี</v>
      </c>
    </row>
    <row r="220" spans="1:66" x14ac:dyDescent="0.25">
      <c r="A220" s="272">
        <v>217</v>
      </c>
      <c r="B220" s="272">
        <v>4</v>
      </c>
      <c r="C220" s="82" t="s">
        <v>1569</v>
      </c>
      <c r="D220" s="272" t="s">
        <v>234</v>
      </c>
      <c r="E220" s="82" t="str">
        <f t="shared" si="3"/>
        <v>รพ.ปทุมธานี</v>
      </c>
      <c r="F220" s="90" t="s">
        <v>922</v>
      </c>
      <c r="G220" s="90" t="s">
        <v>918</v>
      </c>
      <c r="H220" s="90">
        <v>409</v>
      </c>
      <c r="I220" s="273">
        <v>127794</v>
      </c>
      <c r="J220" s="90">
        <v>17</v>
      </c>
      <c r="K220" s="93" t="s">
        <v>3712</v>
      </c>
      <c r="L220" s="83" t="s">
        <v>922</v>
      </c>
      <c r="M220" s="83" t="s">
        <v>918</v>
      </c>
      <c r="N220" s="84">
        <v>408</v>
      </c>
      <c r="O220" s="85">
        <v>134266</v>
      </c>
      <c r="P220" s="274">
        <v>17</v>
      </c>
      <c r="Q220" s="275" t="s">
        <v>3817</v>
      </c>
      <c r="R220" s="276" t="s">
        <v>922</v>
      </c>
      <c r="S220" s="277" t="s">
        <v>918</v>
      </c>
      <c r="T220" s="278">
        <v>408</v>
      </c>
      <c r="U220" s="88">
        <v>134266</v>
      </c>
      <c r="V220" s="54">
        <v>17</v>
      </c>
      <c r="W220" s="54" t="s">
        <v>3817</v>
      </c>
      <c r="X220" s="276" t="s">
        <v>922</v>
      </c>
      <c r="Y220" s="83" t="s">
        <v>918</v>
      </c>
      <c r="Z220" s="84">
        <v>408</v>
      </c>
      <c r="AA220" s="88">
        <v>133767</v>
      </c>
      <c r="AB220" s="279">
        <v>17</v>
      </c>
      <c r="AC220" s="280" t="s">
        <v>3817</v>
      </c>
      <c r="AD220" s="281" t="s">
        <v>922</v>
      </c>
      <c r="AE220" s="83" t="s">
        <v>918</v>
      </c>
      <c r="AF220" s="84">
        <v>408</v>
      </c>
      <c r="AG220" s="88">
        <v>133767</v>
      </c>
      <c r="AH220" s="279">
        <v>17</v>
      </c>
      <c r="AI220" s="286" t="s">
        <v>3817</v>
      </c>
      <c r="AJ220" s="281" t="s">
        <v>922</v>
      </c>
      <c r="AK220" s="83" t="s">
        <v>918</v>
      </c>
      <c r="AL220" s="84">
        <v>408</v>
      </c>
      <c r="AM220" s="88">
        <v>133767</v>
      </c>
      <c r="AN220" s="279">
        <v>17</v>
      </c>
      <c r="AO220" s="286" t="s">
        <v>3817</v>
      </c>
      <c r="AP220" s="281" t="s">
        <v>922</v>
      </c>
      <c r="AQ220" s="83" t="s">
        <v>918</v>
      </c>
      <c r="AR220" s="84">
        <v>408</v>
      </c>
      <c r="AS220" s="88">
        <v>133767</v>
      </c>
      <c r="AT220" s="279">
        <v>17</v>
      </c>
      <c r="AU220" s="280" t="s">
        <v>3817</v>
      </c>
      <c r="AV220" s="86" t="s">
        <v>922</v>
      </c>
      <c r="AW220" s="285" t="s">
        <v>918</v>
      </c>
      <c r="AX220" s="285">
        <v>408</v>
      </c>
      <c r="AY220" s="87">
        <v>134221</v>
      </c>
      <c r="AZ220" s="86">
        <v>17</v>
      </c>
      <c r="BA220" s="57" t="s">
        <v>3817</v>
      </c>
      <c r="BB220" s="301" t="s">
        <v>922</v>
      </c>
      <c r="BC220" s="83" t="s">
        <v>918</v>
      </c>
      <c r="BD220" s="84">
        <v>456</v>
      </c>
      <c r="BE220" s="282">
        <v>134221</v>
      </c>
      <c r="BF220" s="279">
        <v>17</v>
      </c>
      <c r="BG220" s="303" t="s">
        <v>3817</v>
      </c>
      <c r="BH220" s="86" t="s">
        <v>3829</v>
      </c>
      <c r="BI220" s="285" t="s">
        <v>3829</v>
      </c>
      <c r="BJ220" s="285" t="s">
        <v>3830</v>
      </c>
      <c r="BK220" s="86" t="s">
        <v>3829</v>
      </c>
      <c r="BL220" s="432">
        <v>17</v>
      </c>
      <c r="BM220" s="432" t="s">
        <v>3817</v>
      </c>
      <c r="BN220" s="432" t="str">
        <f>INDEX(ID!$D:$D,MATCH('Org2567'!D220,ID!$A:$A,0))</f>
        <v>ปทุมธานี</v>
      </c>
    </row>
    <row r="221" spans="1:66" x14ac:dyDescent="0.25">
      <c r="A221" s="272">
        <v>218</v>
      </c>
      <c r="B221" s="272">
        <v>4</v>
      </c>
      <c r="C221" s="82" t="s">
        <v>1569</v>
      </c>
      <c r="D221" s="272" t="s">
        <v>235</v>
      </c>
      <c r="E221" s="82" t="str">
        <f t="shared" si="3"/>
        <v>รพ.คลองหลวง</v>
      </c>
      <c r="F221" s="90" t="s">
        <v>926</v>
      </c>
      <c r="G221" s="90" t="s">
        <v>927</v>
      </c>
      <c r="H221" s="90">
        <v>60</v>
      </c>
      <c r="I221" s="273">
        <v>78341</v>
      </c>
      <c r="J221" s="90">
        <v>7</v>
      </c>
      <c r="K221" s="93" t="s">
        <v>3704</v>
      </c>
      <c r="L221" s="83" t="s">
        <v>926</v>
      </c>
      <c r="M221" s="83" t="s">
        <v>927</v>
      </c>
      <c r="N221" s="84">
        <v>60</v>
      </c>
      <c r="O221" s="85">
        <v>75695</v>
      </c>
      <c r="P221" s="274">
        <v>7</v>
      </c>
      <c r="Q221" s="275" t="s">
        <v>3816</v>
      </c>
      <c r="R221" s="276" t="s">
        <v>926</v>
      </c>
      <c r="S221" s="277" t="s">
        <v>927</v>
      </c>
      <c r="T221" s="278">
        <v>94</v>
      </c>
      <c r="U221" s="88">
        <v>75695</v>
      </c>
      <c r="V221" s="54">
        <v>7</v>
      </c>
      <c r="W221" s="54" t="s">
        <v>3816</v>
      </c>
      <c r="X221" s="276" t="s">
        <v>926</v>
      </c>
      <c r="Y221" s="83" t="s">
        <v>931</v>
      </c>
      <c r="Z221" s="84">
        <v>94</v>
      </c>
      <c r="AA221" s="88">
        <v>77146</v>
      </c>
      <c r="AB221" s="279">
        <v>10</v>
      </c>
      <c r="AC221" s="280" t="s">
        <v>3810</v>
      </c>
      <c r="AD221" s="281" t="s">
        <v>926</v>
      </c>
      <c r="AE221" s="83" t="s">
        <v>931</v>
      </c>
      <c r="AF221" s="84">
        <v>94</v>
      </c>
      <c r="AG221" s="88">
        <v>77146</v>
      </c>
      <c r="AH221" s="279">
        <v>10</v>
      </c>
      <c r="AI221" s="286" t="s">
        <v>3810</v>
      </c>
      <c r="AJ221" s="281" t="s">
        <v>926</v>
      </c>
      <c r="AK221" s="83" t="s">
        <v>931</v>
      </c>
      <c r="AL221" s="84">
        <v>94</v>
      </c>
      <c r="AM221" s="88">
        <v>77146</v>
      </c>
      <c r="AN221" s="279">
        <v>10</v>
      </c>
      <c r="AO221" s="286" t="s">
        <v>3810</v>
      </c>
      <c r="AP221" s="281" t="s">
        <v>926</v>
      </c>
      <c r="AQ221" s="83" t="s">
        <v>931</v>
      </c>
      <c r="AR221" s="84">
        <v>94</v>
      </c>
      <c r="AS221" s="88">
        <v>77146</v>
      </c>
      <c r="AT221" s="279">
        <v>10</v>
      </c>
      <c r="AU221" s="280" t="s">
        <v>3810</v>
      </c>
      <c r="AV221" s="86" t="s">
        <v>926</v>
      </c>
      <c r="AW221" s="285" t="s">
        <v>931</v>
      </c>
      <c r="AX221" s="285">
        <v>94</v>
      </c>
      <c r="AY221" s="87">
        <v>76538</v>
      </c>
      <c r="AZ221" s="86">
        <v>10</v>
      </c>
      <c r="BA221" s="57" t="s">
        <v>3810</v>
      </c>
      <c r="BB221" s="301" t="s">
        <v>926</v>
      </c>
      <c r="BC221" s="83" t="s">
        <v>931</v>
      </c>
      <c r="BD221" s="84">
        <v>62</v>
      </c>
      <c r="BE221" s="282">
        <v>76538</v>
      </c>
      <c r="BF221" s="279">
        <v>10</v>
      </c>
      <c r="BG221" s="303" t="s">
        <v>3810</v>
      </c>
      <c r="BH221" s="86" t="s">
        <v>3829</v>
      </c>
      <c r="BI221" s="285" t="s">
        <v>3829</v>
      </c>
      <c r="BJ221" s="285" t="s">
        <v>3830</v>
      </c>
      <c r="BK221" s="86" t="s">
        <v>3829</v>
      </c>
      <c r="BL221" s="432">
        <v>10</v>
      </c>
      <c r="BM221" s="432" t="s">
        <v>3810</v>
      </c>
      <c r="BN221" s="432" t="str">
        <f>INDEX(ID!$D:$D,MATCH('Org2567'!D221,ID!$A:$A,0))</f>
        <v>คลองหลวง</v>
      </c>
    </row>
    <row r="222" spans="1:66" x14ac:dyDescent="0.25">
      <c r="A222" s="272">
        <v>219</v>
      </c>
      <c r="B222" s="272">
        <v>4</v>
      </c>
      <c r="C222" s="82" t="s">
        <v>1569</v>
      </c>
      <c r="D222" s="272" t="s">
        <v>236</v>
      </c>
      <c r="E222" s="82" t="str">
        <f t="shared" si="3"/>
        <v>รพ.ธัญบุรี</v>
      </c>
      <c r="F222" s="90" t="s">
        <v>926</v>
      </c>
      <c r="G222" s="90" t="s">
        <v>952</v>
      </c>
      <c r="H222" s="90">
        <v>60</v>
      </c>
      <c r="I222" s="273">
        <v>74352</v>
      </c>
      <c r="J222" s="90">
        <v>12</v>
      </c>
      <c r="K222" s="93" t="s">
        <v>3782</v>
      </c>
      <c r="L222" s="83" t="s">
        <v>926</v>
      </c>
      <c r="M222" s="83" t="s">
        <v>952</v>
      </c>
      <c r="N222" s="84">
        <v>60</v>
      </c>
      <c r="O222" s="85">
        <v>73201</v>
      </c>
      <c r="P222" s="274">
        <v>12</v>
      </c>
      <c r="Q222" s="275" t="s">
        <v>3820</v>
      </c>
      <c r="R222" s="276" t="s">
        <v>926</v>
      </c>
      <c r="S222" s="277" t="s">
        <v>952</v>
      </c>
      <c r="T222" s="278">
        <v>120</v>
      </c>
      <c r="U222" s="88">
        <v>73201</v>
      </c>
      <c r="V222" s="54">
        <v>13</v>
      </c>
      <c r="W222" s="54" t="s">
        <v>3813</v>
      </c>
      <c r="X222" s="276" t="s">
        <v>926</v>
      </c>
      <c r="Y222" s="83" t="s">
        <v>952</v>
      </c>
      <c r="Z222" s="84">
        <v>120</v>
      </c>
      <c r="AA222" s="88">
        <v>72868</v>
      </c>
      <c r="AB222" s="279">
        <v>13</v>
      </c>
      <c r="AC222" s="280" t="s">
        <v>3813</v>
      </c>
      <c r="AD222" s="281" t="s">
        <v>926</v>
      </c>
      <c r="AE222" s="83" t="s">
        <v>952</v>
      </c>
      <c r="AF222" s="84">
        <v>90</v>
      </c>
      <c r="AG222" s="88">
        <v>72868</v>
      </c>
      <c r="AH222" s="279">
        <v>12</v>
      </c>
      <c r="AI222" s="286" t="s">
        <v>3820</v>
      </c>
      <c r="AJ222" s="281" t="s">
        <v>926</v>
      </c>
      <c r="AK222" s="83" t="s">
        <v>952</v>
      </c>
      <c r="AL222" s="84">
        <v>90</v>
      </c>
      <c r="AM222" s="88">
        <v>72868</v>
      </c>
      <c r="AN222" s="279">
        <v>12</v>
      </c>
      <c r="AO222" s="286" t="s">
        <v>3820</v>
      </c>
      <c r="AP222" s="281" t="s">
        <v>926</v>
      </c>
      <c r="AQ222" s="83" t="s">
        <v>952</v>
      </c>
      <c r="AR222" s="84">
        <v>90</v>
      </c>
      <c r="AS222" s="88">
        <v>72868</v>
      </c>
      <c r="AT222" s="279">
        <v>12</v>
      </c>
      <c r="AU222" s="280" t="s">
        <v>3820</v>
      </c>
      <c r="AV222" s="86" t="s">
        <v>926</v>
      </c>
      <c r="AW222" s="285" t="s">
        <v>952</v>
      </c>
      <c r="AX222" s="285">
        <v>90</v>
      </c>
      <c r="AY222" s="87">
        <v>76179</v>
      </c>
      <c r="AZ222" s="86">
        <v>12</v>
      </c>
      <c r="BA222" s="57" t="s">
        <v>3820</v>
      </c>
      <c r="BB222" s="301" t="s">
        <v>926</v>
      </c>
      <c r="BC222" s="83" t="s">
        <v>952</v>
      </c>
      <c r="BD222" s="84">
        <v>90</v>
      </c>
      <c r="BE222" s="282">
        <v>76179</v>
      </c>
      <c r="BF222" s="279">
        <v>12</v>
      </c>
      <c r="BG222" s="303" t="s">
        <v>3820</v>
      </c>
      <c r="BH222" s="86" t="s">
        <v>3829</v>
      </c>
      <c r="BI222" s="285" t="s">
        <v>3829</v>
      </c>
      <c r="BJ222" s="285" t="s">
        <v>3829</v>
      </c>
      <c r="BK222" s="86" t="s">
        <v>3829</v>
      </c>
      <c r="BL222" s="432">
        <v>12</v>
      </c>
      <c r="BM222" s="432" t="s">
        <v>3820</v>
      </c>
      <c r="BN222" s="432" t="str">
        <f>INDEX(ID!$D:$D,MATCH('Org2567'!D222,ID!$A:$A,0))</f>
        <v>ธัญบุรี</v>
      </c>
    </row>
    <row r="223" spans="1:66" x14ac:dyDescent="0.25">
      <c r="A223" s="272">
        <v>220</v>
      </c>
      <c r="B223" s="272">
        <v>4</v>
      </c>
      <c r="C223" s="82" t="s">
        <v>1569</v>
      </c>
      <c r="D223" s="272" t="s">
        <v>237</v>
      </c>
      <c r="E223" s="82" t="str">
        <f t="shared" si="3"/>
        <v>รพ.ประชาธิปัตย์</v>
      </c>
      <c r="F223" s="90" t="s">
        <v>926</v>
      </c>
      <c r="G223" s="90" t="s">
        <v>927</v>
      </c>
      <c r="H223" s="90">
        <v>34</v>
      </c>
      <c r="I223" s="273">
        <v>43124</v>
      </c>
      <c r="J223" s="90">
        <v>6</v>
      </c>
      <c r="K223" s="93" t="s">
        <v>3783</v>
      </c>
      <c r="L223" s="83" t="s">
        <v>926</v>
      </c>
      <c r="M223" s="83" t="s">
        <v>927</v>
      </c>
      <c r="N223" s="84">
        <v>34</v>
      </c>
      <c r="O223" s="85">
        <v>44167</v>
      </c>
      <c r="P223" s="274">
        <v>6</v>
      </c>
      <c r="Q223" s="275" t="s">
        <v>3809</v>
      </c>
      <c r="R223" s="276" t="s">
        <v>926</v>
      </c>
      <c r="S223" s="277" t="s">
        <v>927</v>
      </c>
      <c r="T223" s="278">
        <v>67</v>
      </c>
      <c r="U223" s="88">
        <v>44167</v>
      </c>
      <c r="V223" s="54">
        <v>6</v>
      </c>
      <c r="W223" s="54" t="s">
        <v>3809</v>
      </c>
      <c r="X223" s="276" t="s">
        <v>926</v>
      </c>
      <c r="Y223" s="83" t="s">
        <v>927</v>
      </c>
      <c r="Z223" s="84">
        <v>67</v>
      </c>
      <c r="AA223" s="88">
        <v>44926</v>
      </c>
      <c r="AB223" s="279">
        <v>6</v>
      </c>
      <c r="AC223" s="280" t="s">
        <v>3809</v>
      </c>
      <c r="AD223" s="281" t="s">
        <v>926</v>
      </c>
      <c r="AE223" s="83" t="s">
        <v>927</v>
      </c>
      <c r="AF223" s="84">
        <v>34</v>
      </c>
      <c r="AG223" s="88">
        <v>44926</v>
      </c>
      <c r="AH223" s="279">
        <v>6</v>
      </c>
      <c r="AI223" s="286" t="s">
        <v>3809</v>
      </c>
      <c r="AJ223" s="281" t="s">
        <v>926</v>
      </c>
      <c r="AK223" s="83" t="s">
        <v>927</v>
      </c>
      <c r="AL223" s="84">
        <v>34</v>
      </c>
      <c r="AM223" s="88">
        <v>44926</v>
      </c>
      <c r="AN223" s="279">
        <v>6</v>
      </c>
      <c r="AO223" s="286" t="s">
        <v>3809</v>
      </c>
      <c r="AP223" s="281" t="s">
        <v>926</v>
      </c>
      <c r="AQ223" s="83" t="s">
        <v>927</v>
      </c>
      <c r="AR223" s="84">
        <v>34</v>
      </c>
      <c r="AS223" s="88">
        <v>44926</v>
      </c>
      <c r="AT223" s="279">
        <v>6</v>
      </c>
      <c r="AU223" s="280" t="s">
        <v>3809</v>
      </c>
      <c r="AV223" s="86" t="s">
        <v>926</v>
      </c>
      <c r="AW223" s="285" t="s">
        <v>927</v>
      </c>
      <c r="AX223" s="285">
        <v>34</v>
      </c>
      <c r="AY223" s="87">
        <v>46542</v>
      </c>
      <c r="AZ223" s="86">
        <v>6</v>
      </c>
      <c r="BA223" s="57" t="s">
        <v>3809</v>
      </c>
      <c r="BB223" s="301" t="s">
        <v>926</v>
      </c>
      <c r="BC223" s="83" t="s">
        <v>931</v>
      </c>
      <c r="BD223" s="84">
        <v>37</v>
      </c>
      <c r="BE223" s="282">
        <v>46542</v>
      </c>
      <c r="BF223" s="279">
        <v>9</v>
      </c>
      <c r="BG223" s="303" t="s">
        <v>3814</v>
      </c>
      <c r="BH223" s="86" t="s">
        <v>3829</v>
      </c>
      <c r="BI223" s="285" t="s">
        <v>3830</v>
      </c>
      <c r="BJ223" s="285" t="s">
        <v>3830</v>
      </c>
      <c r="BK223" s="86" t="s">
        <v>3830</v>
      </c>
      <c r="BL223" s="432">
        <v>9</v>
      </c>
      <c r="BM223" s="432" t="s">
        <v>3814</v>
      </c>
      <c r="BN223" s="432" t="str">
        <f>INDEX(ID!$D:$D,MATCH('Org2567'!D223,ID!$A:$A,0))</f>
        <v>ประชาธิปัตย์</v>
      </c>
    </row>
    <row r="224" spans="1:66" x14ac:dyDescent="0.25">
      <c r="A224" s="272">
        <v>221</v>
      </c>
      <c r="B224" s="272">
        <v>4</v>
      </c>
      <c r="C224" s="82" t="s">
        <v>1569</v>
      </c>
      <c r="D224" s="272" t="s">
        <v>238</v>
      </c>
      <c r="E224" s="82" t="str">
        <f t="shared" si="3"/>
        <v>รพ.หนองเสือ</v>
      </c>
      <c r="F224" s="90" t="s">
        <v>926</v>
      </c>
      <c r="G224" s="90" t="s">
        <v>927</v>
      </c>
      <c r="H224" s="90">
        <v>36</v>
      </c>
      <c r="I224" s="273">
        <v>31281</v>
      </c>
      <c r="J224" s="90">
        <v>6</v>
      </c>
      <c r="K224" s="93" t="s">
        <v>3783</v>
      </c>
      <c r="L224" s="83" t="s">
        <v>926</v>
      </c>
      <c r="M224" s="83" t="s">
        <v>927</v>
      </c>
      <c r="N224" s="84">
        <v>36</v>
      </c>
      <c r="O224" s="85">
        <v>31376</v>
      </c>
      <c r="P224" s="274">
        <v>6</v>
      </c>
      <c r="Q224" s="275" t="s">
        <v>3809</v>
      </c>
      <c r="R224" s="276" t="s">
        <v>926</v>
      </c>
      <c r="S224" s="277" t="s">
        <v>927</v>
      </c>
      <c r="T224" s="278">
        <v>37</v>
      </c>
      <c r="U224" s="88">
        <v>31376</v>
      </c>
      <c r="V224" s="54">
        <v>6</v>
      </c>
      <c r="W224" s="54" t="s">
        <v>3809</v>
      </c>
      <c r="X224" s="276" t="s">
        <v>926</v>
      </c>
      <c r="Y224" s="83" t="s">
        <v>927</v>
      </c>
      <c r="Z224" s="84">
        <v>37</v>
      </c>
      <c r="AA224" s="88">
        <v>31485</v>
      </c>
      <c r="AB224" s="279">
        <v>6</v>
      </c>
      <c r="AC224" s="280" t="s">
        <v>3809</v>
      </c>
      <c r="AD224" s="281" t="s">
        <v>926</v>
      </c>
      <c r="AE224" s="83" t="s">
        <v>927</v>
      </c>
      <c r="AF224" s="84">
        <v>37</v>
      </c>
      <c r="AG224" s="88">
        <v>31485</v>
      </c>
      <c r="AH224" s="279">
        <v>6</v>
      </c>
      <c r="AI224" s="286" t="s">
        <v>3809</v>
      </c>
      <c r="AJ224" s="281" t="s">
        <v>926</v>
      </c>
      <c r="AK224" s="83" t="s">
        <v>927</v>
      </c>
      <c r="AL224" s="84">
        <v>37</v>
      </c>
      <c r="AM224" s="88">
        <v>31485</v>
      </c>
      <c r="AN224" s="279">
        <v>6</v>
      </c>
      <c r="AO224" s="286" t="s">
        <v>3809</v>
      </c>
      <c r="AP224" s="281" t="s">
        <v>926</v>
      </c>
      <c r="AQ224" s="83" t="s">
        <v>927</v>
      </c>
      <c r="AR224" s="84">
        <v>37</v>
      </c>
      <c r="AS224" s="88">
        <v>31485</v>
      </c>
      <c r="AT224" s="279">
        <v>6</v>
      </c>
      <c r="AU224" s="280" t="s">
        <v>3809</v>
      </c>
      <c r="AV224" s="86" t="s">
        <v>926</v>
      </c>
      <c r="AW224" s="285" t="s">
        <v>927</v>
      </c>
      <c r="AX224" s="285">
        <v>37</v>
      </c>
      <c r="AY224" s="87">
        <v>31626</v>
      </c>
      <c r="AZ224" s="86">
        <v>6</v>
      </c>
      <c r="BA224" s="57" t="s">
        <v>3809</v>
      </c>
      <c r="BB224" s="301" t="s">
        <v>926</v>
      </c>
      <c r="BC224" s="83" t="s">
        <v>931</v>
      </c>
      <c r="BD224" s="84">
        <v>35</v>
      </c>
      <c r="BE224" s="282">
        <v>31626</v>
      </c>
      <c r="BF224" s="279">
        <v>9</v>
      </c>
      <c r="BG224" s="303" t="s">
        <v>3814</v>
      </c>
      <c r="BH224" s="86" t="s">
        <v>3829</v>
      </c>
      <c r="BI224" s="285" t="s">
        <v>3830</v>
      </c>
      <c r="BJ224" s="285" t="s">
        <v>3830</v>
      </c>
      <c r="BK224" s="86" t="s">
        <v>3830</v>
      </c>
      <c r="BL224" s="432">
        <v>9</v>
      </c>
      <c r="BM224" s="432" t="s">
        <v>3814</v>
      </c>
      <c r="BN224" s="432" t="str">
        <f>INDEX(ID!$D:$D,MATCH('Org2567'!D224,ID!$A:$A,0))</f>
        <v>หนองเสือ</v>
      </c>
    </row>
    <row r="225" spans="1:66" x14ac:dyDescent="0.25">
      <c r="A225" s="272">
        <v>222</v>
      </c>
      <c r="B225" s="272">
        <v>4</v>
      </c>
      <c r="C225" s="82" t="s">
        <v>1569</v>
      </c>
      <c r="D225" s="272" t="s">
        <v>239</v>
      </c>
      <c r="E225" s="82" t="str">
        <f t="shared" si="3"/>
        <v>รพ.ลาดหลุมแก้ว</v>
      </c>
      <c r="F225" s="90" t="s">
        <v>926</v>
      </c>
      <c r="G225" s="90" t="s">
        <v>927</v>
      </c>
      <c r="H225" s="90">
        <v>34</v>
      </c>
      <c r="I225" s="273">
        <v>29231</v>
      </c>
      <c r="J225" s="90">
        <v>5</v>
      </c>
      <c r="K225" s="93" t="s">
        <v>3703</v>
      </c>
      <c r="L225" s="83" t="s">
        <v>926</v>
      </c>
      <c r="M225" s="83" t="s">
        <v>927</v>
      </c>
      <c r="N225" s="84">
        <v>34</v>
      </c>
      <c r="O225" s="85">
        <v>29658</v>
      </c>
      <c r="P225" s="274">
        <v>5</v>
      </c>
      <c r="Q225" s="275" t="s">
        <v>3811</v>
      </c>
      <c r="R225" s="276" t="s">
        <v>926</v>
      </c>
      <c r="S225" s="277" t="s">
        <v>927</v>
      </c>
      <c r="T225" s="278">
        <v>34</v>
      </c>
      <c r="U225" s="88">
        <v>29658</v>
      </c>
      <c r="V225" s="54">
        <v>5</v>
      </c>
      <c r="W225" s="54" t="s">
        <v>3811</v>
      </c>
      <c r="X225" s="276" t="s">
        <v>926</v>
      </c>
      <c r="Y225" s="83" t="s">
        <v>927</v>
      </c>
      <c r="Z225" s="84">
        <v>34</v>
      </c>
      <c r="AA225" s="88">
        <v>29565</v>
      </c>
      <c r="AB225" s="279">
        <v>5</v>
      </c>
      <c r="AC225" s="280" t="s">
        <v>3811</v>
      </c>
      <c r="AD225" s="281" t="s">
        <v>926</v>
      </c>
      <c r="AE225" s="83" t="s">
        <v>927</v>
      </c>
      <c r="AF225" s="84">
        <v>34</v>
      </c>
      <c r="AG225" s="88">
        <v>29565</v>
      </c>
      <c r="AH225" s="279">
        <v>5</v>
      </c>
      <c r="AI225" s="286" t="s">
        <v>3811</v>
      </c>
      <c r="AJ225" s="281" t="s">
        <v>926</v>
      </c>
      <c r="AK225" s="83" t="s">
        <v>927</v>
      </c>
      <c r="AL225" s="84">
        <v>34</v>
      </c>
      <c r="AM225" s="88">
        <v>29565</v>
      </c>
      <c r="AN225" s="279">
        <v>5</v>
      </c>
      <c r="AO225" s="286" t="s">
        <v>3811</v>
      </c>
      <c r="AP225" s="281" t="s">
        <v>926</v>
      </c>
      <c r="AQ225" s="83" t="s">
        <v>927</v>
      </c>
      <c r="AR225" s="84">
        <v>34</v>
      </c>
      <c r="AS225" s="88">
        <v>29565</v>
      </c>
      <c r="AT225" s="279">
        <v>5</v>
      </c>
      <c r="AU225" s="280" t="s">
        <v>3811</v>
      </c>
      <c r="AV225" s="86" t="s">
        <v>926</v>
      </c>
      <c r="AW225" s="285" t="s">
        <v>927</v>
      </c>
      <c r="AX225" s="285">
        <v>34</v>
      </c>
      <c r="AY225" s="87">
        <v>29912</v>
      </c>
      <c r="AZ225" s="86">
        <v>5</v>
      </c>
      <c r="BA225" s="57" t="s">
        <v>3811</v>
      </c>
      <c r="BB225" s="301" t="s">
        <v>926</v>
      </c>
      <c r="BC225" s="83" t="s">
        <v>927</v>
      </c>
      <c r="BD225" s="84">
        <v>48</v>
      </c>
      <c r="BE225" s="282">
        <v>29912</v>
      </c>
      <c r="BF225" s="279">
        <v>5</v>
      </c>
      <c r="BG225" s="303" t="s">
        <v>3811</v>
      </c>
      <c r="BH225" s="86" t="s">
        <v>3829</v>
      </c>
      <c r="BI225" s="285" t="s">
        <v>3829</v>
      </c>
      <c r="BJ225" s="285" t="s">
        <v>3830</v>
      </c>
      <c r="BK225" s="86" t="s">
        <v>3829</v>
      </c>
      <c r="BL225" s="432">
        <v>5</v>
      </c>
      <c r="BM225" s="432" t="s">
        <v>3811</v>
      </c>
      <c r="BN225" s="432" t="str">
        <f>INDEX(ID!$D:$D,MATCH('Org2567'!D225,ID!$A:$A,0))</f>
        <v>ลาดหลุมแก้ว</v>
      </c>
    </row>
    <row r="226" spans="1:66" x14ac:dyDescent="0.25">
      <c r="A226" s="272">
        <v>223</v>
      </c>
      <c r="B226" s="272">
        <v>4</v>
      </c>
      <c r="C226" s="82" t="s">
        <v>1569</v>
      </c>
      <c r="D226" s="272" t="s">
        <v>240</v>
      </c>
      <c r="E226" s="82" t="str">
        <f t="shared" si="3"/>
        <v>รพ.ลำลูกกา</v>
      </c>
      <c r="F226" s="90" t="s">
        <v>926</v>
      </c>
      <c r="G226" s="90" t="s">
        <v>927</v>
      </c>
      <c r="H226" s="90">
        <v>36</v>
      </c>
      <c r="I226" s="273">
        <v>54895</v>
      </c>
      <c r="J226" s="90">
        <v>6</v>
      </c>
      <c r="K226" s="93" t="s">
        <v>3783</v>
      </c>
      <c r="L226" s="83" t="s">
        <v>926</v>
      </c>
      <c r="M226" s="83" t="s">
        <v>927</v>
      </c>
      <c r="N226" s="84">
        <v>8</v>
      </c>
      <c r="O226" s="85">
        <v>54479</v>
      </c>
      <c r="P226" s="274">
        <v>6</v>
      </c>
      <c r="Q226" s="275" t="s">
        <v>3809</v>
      </c>
      <c r="R226" s="276" t="s">
        <v>926</v>
      </c>
      <c r="S226" s="277" t="s">
        <v>927</v>
      </c>
      <c r="T226" s="278">
        <v>55</v>
      </c>
      <c r="U226" s="88">
        <v>54479</v>
      </c>
      <c r="V226" s="54">
        <v>6</v>
      </c>
      <c r="W226" s="54" t="s">
        <v>3809</v>
      </c>
      <c r="X226" s="276" t="s">
        <v>926</v>
      </c>
      <c r="Y226" s="83" t="s">
        <v>927</v>
      </c>
      <c r="Z226" s="84">
        <v>55</v>
      </c>
      <c r="AA226" s="88">
        <v>55097</v>
      </c>
      <c r="AB226" s="279">
        <v>6</v>
      </c>
      <c r="AC226" s="280" t="s">
        <v>3809</v>
      </c>
      <c r="AD226" s="281" t="s">
        <v>926</v>
      </c>
      <c r="AE226" s="83" t="s">
        <v>927</v>
      </c>
      <c r="AF226" s="84">
        <v>54</v>
      </c>
      <c r="AG226" s="88">
        <v>55097</v>
      </c>
      <c r="AH226" s="279">
        <v>6</v>
      </c>
      <c r="AI226" s="286" t="s">
        <v>3809</v>
      </c>
      <c r="AJ226" s="281" t="s">
        <v>926</v>
      </c>
      <c r="AK226" s="83" t="s">
        <v>927</v>
      </c>
      <c r="AL226" s="84">
        <v>54</v>
      </c>
      <c r="AM226" s="88">
        <v>55097</v>
      </c>
      <c r="AN226" s="279">
        <v>6</v>
      </c>
      <c r="AO226" s="286" t="s">
        <v>3809</v>
      </c>
      <c r="AP226" s="281" t="s">
        <v>926</v>
      </c>
      <c r="AQ226" s="83" t="s">
        <v>927</v>
      </c>
      <c r="AR226" s="84">
        <v>54</v>
      </c>
      <c r="AS226" s="88">
        <v>55097</v>
      </c>
      <c r="AT226" s="279">
        <v>6</v>
      </c>
      <c r="AU226" s="280" t="s">
        <v>3809</v>
      </c>
      <c r="AV226" s="86" t="s">
        <v>926</v>
      </c>
      <c r="AW226" s="285" t="s">
        <v>927</v>
      </c>
      <c r="AX226" s="285">
        <v>54</v>
      </c>
      <c r="AY226" s="87">
        <v>54981</v>
      </c>
      <c r="AZ226" s="86">
        <v>6</v>
      </c>
      <c r="BA226" s="57" t="s">
        <v>3809</v>
      </c>
      <c r="BB226" s="301" t="s">
        <v>926</v>
      </c>
      <c r="BC226" s="83" t="s">
        <v>931</v>
      </c>
      <c r="BD226" s="84">
        <v>46</v>
      </c>
      <c r="BE226" s="282">
        <v>54981</v>
      </c>
      <c r="BF226" s="279">
        <v>10</v>
      </c>
      <c r="BG226" s="303" t="s">
        <v>3810</v>
      </c>
      <c r="BH226" s="86" t="s">
        <v>3829</v>
      </c>
      <c r="BI226" s="285" t="s">
        <v>3830</v>
      </c>
      <c r="BJ226" s="285" t="s">
        <v>3830</v>
      </c>
      <c r="BK226" s="86" t="s">
        <v>3830</v>
      </c>
      <c r="BL226" s="432">
        <v>10</v>
      </c>
      <c r="BM226" s="432" t="s">
        <v>3810</v>
      </c>
      <c r="BN226" s="432" t="str">
        <f>INDEX(ID!$D:$D,MATCH('Org2567'!D226,ID!$A:$A,0))</f>
        <v>ลำลูกกา</v>
      </c>
    </row>
    <row r="227" spans="1:66" x14ac:dyDescent="0.25">
      <c r="A227" s="272">
        <v>224</v>
      </c>
      <c r="B227" s="272">
        <v>4</v>
      </c>
      <c r="C227" s="82" t="s">
        <v>1569</v>
      </c>
      <c r="D227" s="272" t="s">
        <v>241</v>
      </c>
      <c r="E227" s="82" t="str">
        <f t="shared" si="3"/>
        <v>รพ.สามโคก</v>
      </c>
      <c r="F227" s="90" t="s">
        <v>926</v>
      </c>
      <c r="G227" s="90" t="s">
        <v>927</v>
      </c>
      <c r="H227" s="90">
        <v>30</v>
      </c>
      <c r="I227" s="273">
        <v>20606</v>
      </c>
      <c r="J227" s="90">
        <v>5</v>
      </c>
      <c r="K227" s="93" t="s">
        <v>3703</v>
      </c>
      <c r="L227" s="83" t="s">
        <v>926</v>
      </c>
      <c r="M227" s="83" t="s">
        <v>927</v>
      </c>
      <c r="N227" s="84">
        <v>30</v>
      </c>
      <c r="O227" s="85">
        <v>21283</v>
      </c>
      <c r="P227" s="274">
        <v>5</v>
      </c>
      <c r="Q227" s="275" t="s">
        <v>3811</v>
      </c>
      <c r="R227" s="276" t="s">
        <v>926</v>
      </c>
      <c r="S227" s="277" t="s">
        <v>927</v>
      </c>
      <c r="T227" s="278">
        <v>37</v>
      </c>
      <c r="U227" s="88">
        <v>21283</v>
      </c>
      <c r="V227" s="54">
        <v>5</v>
      </c>
      <c r="W227" s="54" t="s">
        <v>3811</v>
      </c>
      <c r="X227" s="276" t="s">
        <v>926</v>
      </c>
      <c r="Y227" s="83" t="s">
        <v>927</v>
      </c>
      <c r="Z227" s="84">
        <v>37</v>
      </c>
      <c r="AA227" s="88">
        <v>21294</v>
      </c>
      <c r="AB227" s="279">
        <v>5</v>
      </c>
      <c r="AC227" s="280" t="s">
        <v>3811</v>
      </c>
      <c r="AD227" s="281" t="s">
        <v>926</v>
      </c>
      <c r="AE227" s="83" t="s">
        <v>927</v>
      </c>
      <c r="AF227" s="84">
        <v>30</v>
      </c>
      <c r="AG227" s="88">
        <v>21294</v>
      </c>
      <c r="AH227" s="279">
        <v>5</v>
      </c>
      <c r="AI227" s="286" t="s">
        <v>3811</v>
      </c>
      <c r="AJ227" s="281" t="s">
        <v>926</v>
      </c>
      <c r="AK227" s="83" t="s">
        <v>927</v>
      </c>
      <c r="AL227" s="84">
        <v>30</v>
      </c>
      <c r="AM227" s="88">
        <v>21294</v>
      </c>
      <c r="AN227" s="279">
        <v>5</v>
      </c>
      <c r="AO227" s="286" t="s">
        <v>3811</v>
      </c>
      <c r="AP227" s="281" t="s">
        <v>926</v>
      </c>
      <c r="AQ227" s="83" t="s">
        <v>927</v>
      </c>
      <c r="AR227" s="84">
        <v>30</v>
      </c>
      <c r="AS227" s="88">
        <v>21294</v>
      </c>
      <c r="AT227" s="279">
        <v>5</v>
      </c>
      <c r="AU227" s="280" t="s">
        <v>3811</v>
      </c>
      <c r="AV227" s="86" t="s">
        <v>926</v>
      </c>
      <c r="AW227" s="285" t="s">
        <v>927</v>
      </c>
      <c r="AX227" s="285">
        <v>30</v>
      </c>
      <c r="AY227" s="87">
        <v>21429</v>
      </c>
      <c r="AZ227" s="86">
        <v>5</v>
      </c>
      <c r="BA227" s="57" t="s">
        <v>3811</v>
      </c>
      <c r="BB227" s="301" t="s">
        <v>926</v>
      </c>
      <c r="BC227" s="83" t="s">
        <v>927</v>
      </c>
      <c r="BD227" s="84">
        <v>36</v>
      </c>
      <c r="BE227" s="282">
        <v>21429</v>
      </c>
      <c r="BF227" s="279">
        <v>5</v>
      </c>
      <c r="BG227" s="303" t="s">
        <v>3811</v>
      </c>
      <c r="BH227" s="86" t="s">
        <v>3829</v>
      </c>
      <c r="BI227" s="285" t="s">
        <v>3829</v>
      </c>
      <c r="BJ227" s="285" t="s">
        <v>3830</v>
      </c>
      <c r="BK227" s="86" t="s">
        <v>3829</v>
      </c>
      <c r="BL227" s="432">
        <v>5</v>
      </c>
      <c r="BM227" s="432" t="s">
        <v>3811</v>
      </c>
      <c r="BN227" s="432" t="str">
        <f>INDEX(ID!$D:$D,MATCH('Org2567'!D227,ID!$A:$A,0))</f>
        <v>สามโคก</v>
      </c>
    </row>
    <row r="228" spans="1:66" x14ac:dyDescent="0.25">
      <c r="A228" s="272">
        <v>225</v>
      </c>
      <c r="B228" s="272">
        <v>4</v>
      </c>
      <c r="C228" s="82" t="s">
        <v>1594</v>
      </c>
      <c r="D228" s="272" t="s">
        <v>242</v>
      </c>
      <c r="E228" s="82" t="str">
        <f t="shared" si="3"/>
        <v>รพ.พระนครศรีอยุธยา</v>
      </c>
      <c r="F228" s="90" t="s">
        <v>916</v>
      </c>
      <c r="G228" s="90" t="s">
        <v>3</v>
      </c>
      <c r="H228" s="90">
        <v>524</v>
      </c>
      <c r="I228" s="273">
        <v>113729</v>
      </c>
      <c r="J228" s="90">
        <v>18</v>
      </c>
      <c r="K228" s="93" t="s">
        <v>3747</v>
      </c>
      <c r="L228" s="83" t="s">
        <v>916</v>
      </c>
      <c r="M228" s="83" t="s">
        <v>3</v>
      </c>
      <c r="N228" s="84">
        <v>530</v>
      </c>
      <c r="O228" s="85">
        <v>113859</v>
      </c>
      <c r="P228" s="274">
        <v>18</v>
      </c>
      <c r="Q228" s="275" t="s">
        <v>3822</v>
      </c>
      <c r="R228" s="276" t="s">
        <v>916</v>
      </c>
      <c r="S228" s="277" t="s">
        <v>3</v>
      </c>
      <c r="T228" s="278">
        <v>550</v>
      </c>
      <c r="U228" s="88">
        <v>113859</v>
      </c>
      <c r="V228" s="54">
        <v>18</v>
      </c>
      <c r="W228" s="54" t="s">
        <v>3822</v>
      </c>
      <c r="X228" s="276" t="s">
        <v>916</v>
      </c>
      <c r="Y228" s="83" t="s">
        <v>3</v>
      </c>
      <c r="Z228" s="84">
        <v>550</v>
      </c>
      <c r="AA228" s="88">
        <v>111205</v>
      </c>
      <c r="AB228" s="279">
        <v>18</v>
      </c>
      <c r="AC228" s="280" t="s">
        <v>3822</v>
      </c>
      <c r="AD228" s="281" t="s">
        <v>916</v>
      </c>
      <c r="AE228" s="83" t="s">
        <v>3</v>
      </c>
      <c r="AF228" s="84">
        <v>597</v>
      </c>
      <c r="AG228" s="88">
        <v>111205</v>
      </c>
      <c r="AH228" s="279">
        <v>18</v>
      </c>
      <c r="AI228" s="286" t="s">
        <v>3822</v>
      </c>
      <c r="AJ228" s="281" t="s">
        <v>916</v>
      </c>
      <c r="AK228" s="83" t="s">
        <v>3</v>
      </c>
      <c r="AL228" s="84">
        <v>597</v>
      </c>
      <c r="AM228" s="88">
        <v>111205</v>
      </c>
      <c r="AN228" s="279">
        <v>18</v>
      </c>
      <c r="AO228" s="286" t="s">
        <v>3822</v>
      </c>
      <c r="AP228" s="281" t="s">
        <v>916</v>
      </c>
      <c r="AQ228" s="83" t="s">
        <v>3</v>
      </c>
      <c r="AR228" s="84">
        <v>597</v>
      </c>
      <c r="AS228" s="88">
        <v>111205</v>
      </c>
      <c r="AT228" s="279">
        <v>18</v>
      </c>
      <c r="AU228" s="280" t="s">
        <v>3822</v>
      </c>
      <c r="AV228" s="86" t="s">
        <v>916</v>
      </c>
      <c r="AW228" s="285" t="s">
        <v>3</v>
      </c>
      <c r="AX228" s="285">
        <v>597</v>
      </c>
      <c r="AY228" s="87">
        <v>110522</v>
      </c>
      <c r="AZ228" s="86">
        <v>18</v>
      </c>
      <c r="BA228" s="57" t="s">
        <v>3822</v>
      </c>
      <c r="BB228" s="301" t="s">
        <v>916</v>
      </c>
      <c r="BC228" s="83" t="s">
        <v>3</v>
      </c>
      <c r="BD228" s="84">
        <v>560</v>
      </c>
      <c r="BE228" s="282">
        <v>110522</v>
      </c>
      <c r="BF228" s="279">
        <v>18</v>
      </c>
      <c r="BG228" s="303" t="s">
        <v>3822</v>
      </c>
      <c r="BH228" s="86" t="s">
        <v>3829</v>
      </c>
      <c r="BI228" s="285" t="s">
        <v>3829</v>
      </c>
      <c r="BJ228" s="285" t="s">
        <v>3830</v>
      </c>
      <c r="BK228" s="86" t="s">
        <v>3829</v>
      </c>
      <c r="BL228" s="432">
        <v>18</v>
      </c>
      <c r="BM228" s="432" t="s">
        <v>3822</v>
      </c>
      <c r="BN228" s="432" t="str">
        <f>INDEX(ID!$D:$D,MATCH('Org2567'!D228,ID!$A:$A,0))</f>
        <v>พระนครศรีอยุธยา</v>
      </c>
    </row>
    <row r="229" spans="1:66" x14ac:dyDescent="0.25">
      <c r="A229" s="272">
        <v>226</v>
      </c>
      <c r="B229" s="272">
        <v>4</v>
      </c>
      <c r="C229" s="82" t="s">
        <v>1594</v>
      </c>
      <c r="D229" s="272" t="s">
        <v>243</v>
      </c>
      <c r="E229" s="82" t="str">
        <f t="shared" si="3"/>
        <v>รพ.เสนา</v>
      </c>
      <c r="F229" s="90" t="s">
        <v>922</v>
      </c>
      <c r="G229" s="90" t="s">
        <v>924</v>
      </c>
      <c r="H229" s="90">
        <v>208</v>
      </c>
      <c r="I229" s="273">
        <v>56553</v>
      </c>
      <c r="J229" s="90">
        <v>15</v>
      </c>
      <c r="K229" s="93" t="s">
        <v>3775</v>
      </c>
      <c r="L229" s="83" t="s">
        <v>922</v>
      </c>
      <c r="M229" s="83" t="s">
        <v>924</v>
      </c>
      <c r="N229" s="84">
        <v>208</v>
      </c>
      <c r="O229" s="85">
        <v>56480</v>
      </c>
      <c r="P229" s="274">
        <v>15</v>
      </c>
      <c r="Q229" s="275" t="s">
        <v>3812</v>
      </c>
      <c r="R229" s="276" t="s">
        <v>922</v>
      </c>
      <c r="S229" s="277" t="s">
        <v>924</v>
      </c>
      <c r="T229" s="278">
        <v>208</v>
      </c>
      <c r="U229" s="88">
        <v>56480</v>
      </c>
      <c r="V229" s="54">
        <v>15</v>
      </c>
      <c r="W229" s="54" t="s">
        <v>3812</v>
      </c>
      <c r="X229" s="276" t="s">
        <v>922</v>
      </c>
      <c r="Y229" s="83" t="s">
        <v>924</v>
      </c>
      <c r="Z229" s="84">
        <v>208</v>
      </c>
      <c r="AA229" s="88">
        <v>55804</v>
      </c>
      <c r="AB229" s="279">
        <v>15</v>
      </c>
      <c r="AC229" s="280" t="s">
        <v>3812</v>
      </c>
      <c r="AD229" s="281" t="s">
        <v>922</v>
      </c>
      <c r="AE229" s="83" t="s">
        <v>924</v>
      </c>
      <c r="AF229" s="84">
        <v>208</v>
      </c>
      <c r="AG229" s="88">
        <v>55804</v>
      </c>
      <c r="AH229" s="279">
        <v>15</v>
      </c>
      <c r="AI229" s="286" t="s">
        <v>3812</v>
      </c>
      <c r="AJ229" s="281" t="s">
        <v>922</v>
      </c>
      <c r="AK229" s="83" t="s">
        <v>924</v>
      </c>
      <c r="AL229" s="84">
        <v>208</v>
      </c>
      <c r="AM229" s="88">
        <v>55804</v>
      </c>
      <c r="AN229" s="279">
        <v>15</v>
      </c>
      <c r="AO229" s="286" t="s">
        <v>3812</v>
      </c>
      <c r="AP229" s="281" t="s">
        <v>922</v>
      </c>
      <c r="AQ229" s="83" t="s">
        <v>924</v>
      </c>
      <c r="AR229" s="84">
        <v>208</v>
      </c>
      <c r="AS229" s="88">
        <v>55804</v>
      </c>
      <c r="AT229" s="279">
        <v>15</v>
      </c>
      <c r="AU229" s="280" t="s">
        <v>3812</v>
      </c>
      <c r="AV229" s="86" t="s">
        <v>922</v>
      </c>
      <c r="AW229" s="285" t="s">
        <v>924</v>
      </c>
      <c r="AX229" s="285">
        <v>208</v>
      </c>
      <c r="AY229" s="87">
        <v>55003</v>
      </c>
      <c r="AZ229" s="86">
        <v>15</v>
      </c>
      <c r="BA229" s="57" t="s">
        <v>3812</v>
      </c>
      <c r="BB229" s="301" t="s">
        <v>922</v>
      </c>
      <c r="BC229" s="83" t="s">
        <v>924</v>
      </c>
      <c r="BD229" s="84">
        <v>208</v>
      </c>
      <c r="BE229" s="282">
        <v>55003</v>
      </c>
      <c r="BF229" s="279">
        <v>15</v>
      </c>
      <c r="BG229" s="303" t="s">
        <v>3812</v>
      </c>
      <c r="BH229" s="86" t="s">
        <v>3829</v>
      </c>
      <c r="BI229" s="285" t="s">
        <v>3829</v>
      </c>
      <c r="BJ229" s="285" t="s">
        <v>3829</v>
      </c>
      <c r="BK229" s="86" t="s">
        <v>3829</v>
      </c>
      <c r="BL229" s="432">
        <v>15</v>
      </c>
      <c r="BM229" s="432" t="s">
        <v>3812</v>
      </c>
      <c r="BN229" s="432" t="str">
        <f>INDEX(ID!$D:$D,MATCH('Org2567'!D229,ID!$A:$A,0))</f>
        <v>เสนา</v>
      </c>
    </row>
    <row r="230" spans="1:66" x14ac:dyDescent="0.25">
      <c r="A230" s="272">
        <v>227</v>
      </c>
      <c r="B230" s="272">
        <v>4</v>
      </c>
      <c r="C230" s="82" t="s">
        <v>1594</v>
      </c>
      <c r="D230" s="272" t="s">
        <v>244</v>
      </c>
      <c r="E230" s="82" t="str">
        <f t="shared" si="3"/>
        <v>รพ.ท่าเรือ</v>
      </c>
      <c r="F230" s="90" t="s">
        <v>926</v>
      </c>
      <c r="G230" s="90" t="s">
        <v>927</v>
      </c>
      <c r="H230" s="90">
        <v>30</v>
      </c>
      <c r="I230" s="273">
        <v>28258</v>
      </c>
      <c r="J230" s="90">
        <v>5</v>
      </c>
      <c r="K230" s="93" t="s">
        <v>3703</v>
      </c>
      <c r="L230" s="83" t="s">
        <v>926</v>
      </c>
      <c r="M230" s="83" t="s">
        <v>927</v>
      </c>
      <c r="N230" s="84">
        <v>32</v>
      </c>
      <c r="O230" s="85">
        <v>28359</v>
      </c>
      <c r="P230" s="274">
        <v>5</v>
      </c>
      <c r="Q230" s="275" t="s">
        <v>3811</v>
      </c>
      <c r="R230" s="276" t="s">
        <v>926</v>
      </c>
      <c r="S230" s="277" t="s">
        <v>927</v>
      </c>
      <c r="T230" s="278">
        <v>30</v>
      </c>
      <c r="U230" s="88">
        <v>28359</v>
      </c>
      <c r="V230" s="54">
        <v>5</v>
      </c>
      <c r="W230" s="54" t="s">
        <v>3811</v>
      </c>
      <c r="X230" s="276" t="s">
        <v>926</v>
      </c>
      <c r="Y230" s="83" t="s">
        <v>927</v>
      </c>
      <c r="Z230" s="84">
        <v>30</v>
      </c>
      <c r="AA230" s="88">
        <v>27995</v>
      </c>
      <c r="AB230" s="279">
        <v>5</v>
      </c>
      <c r="AC230" s="280" t="s">
        <v>3811</v>
      </c>
      <c r="AD230" s="281" t="s">
        <v>926</v>
      </c>
      <c r="AE230" s="83" t="s">
        <v>927</v>
      </c>
      <c r="AF230" s="84">
        <v>32</v>
      </c>
      <c r="AG230" s="88">
        <v>27995</v>
      </c>
      <c r="AH230" s="279">
        <v>5</v>
      </c>
      <c r="AI230" s="286" t="s">
        <v>3811</v>
      </c>
      <c r="AJ230" s="281" t="s">
        <v>926</v>
      </c>
      <c r="AK230" s="83" t="s">
        <v>927</v>
      </c>
      <c r="AL230" s="84">
        <v>32</v>
      </c>
      <c r="AM230" s="88">
        <v>27995</v>
      </c>
      <c r="AN230" s="279">
        <v>5</v>
      </c>
      <c r="AO230" s="286" t="s">
        <v>3811</v>
      </c>
      <c r="AP230" s="281" t="s">
        <v>926</v>
      </c>
      <c r="AQ230" s="83" t="s">
        <v>927</v>
      </c>
      <c r="AR230" s="84">
        <v>32</v>
      </c>
      <c r="AS230" s="88">
        <v>27995</v>
      </c>
      <c r="AT230" s="279">
        <v>5</v>
      </c>
      <c r="AU230" s="280" t="s">
        <v>3811</v>
      </c>
      <c r="AV230" s="86" t="s">
        <v>926</v>
      </c>
      <c r="AW230" s="285" t="s">
        <v>927</v>
      </c>
      <c r="AX230" s="285">
        <v>32</v>
      </c>
      <c r="AY230" s="87">
        <v>27606</v>
      </c>
      <c r="AZ230" s="86">
        <v>5</v>
      </c>
      <c r="BA230" s="57" t="s">
        <v>3811</v>
      </c>
      <c r="BB230" s="301" t="s">
        <v>926</v>
      </c>
      <c r="BC230" s="83" t="s">
        <v>931</v>
      </c>
      <c r="BD230" s="84">
        <v>32</v>
      </c>
      <c r="BE230" s="282">
        <v>27606</v>
      </c>
      <c r="BF230" s="279">
        <v>9</v>
      </c>
      <c r="BG230" s="303" t="s">
        <v>3814</v>
      </c>
      <c r="BH230" s="86" t="s">
        <v>3829</v>
      </c>
      <c r="BI230" s="285" t="s">
        <v>3830</v>
      </c>
      <c r="BJ230" s="285" t="s">
        <v>3829</v>
      </c>
      <c r="BK230" s="86" t="s">
        <v>3830</v>
      </c>
      <c r="BL230" s="432">
        <v>9</v>
      </c>
      <c r="BM230" s="432" t="s">
        <v>3814</v>
      </c>
      <c r="BN230" s="432" t="str">
        <f>INDEX(ID!$D:$D,MATCH('Org2567'!D230,ID!$A:$A,0))</f>
        <v>ท่าเรือ</v>
      </c>
    </row>
    <row r="231" spans="1:66" x14ac:dyDescent="0.25">
      <c r="A231" s="272">
        <v>228</v>
      </c>
      <c r="B231" s="272">
        <v>4</v>
      </c>
      <c r="C231" s="82" t="s">
        <v>1594</v>
      </c>
      <c r="D231" s="272" t="s">
        <v>245</v>
      </c>
      <c r="E231" s="82" t="str">
        <f t="shared" si="3"/>
        <v>รพ.สมเด็จพระสังฆราชเจ้า กรมหลวงชินวราลงกรณ (วาสนมหาเถร)</v>
      </c>
      <c r="F231" s="90" t="s">
        <v>926</v>
      </c>
      <c r="G231" s="90" t="s">
        <v>927</v>
      </c>
      <c r="H231" s="90">
        <v>36</v>
      </c>
      <c r="I231" s="273">
        <v>24422</v>
      </c>
      <c r="J231" s="90">
        <v>5</v>
      </c>
      <c r="K231" s="93" t="s">
        <v>3703</v>
      </c>
      <c r="L231" s="83" t="s">
        <v>926</v>
      </c>
      <c r="M231" s="83" t="s">
        <v>927</v>
      </c>
      <c r="N231" s="84">
        <v>60</v>
      </c>
      <c r="O231" s="85">
        <v>24673</v>
      </c>
      <c r="P231" s="274">
        <v>5</v>
      </c>
      <c r="Q231" s="275" t="s">
        <v>3811</v>
      </c>
      <c r="R231" s="276" t="s">
        <v>926</v>
      </c>
      <c r="S231" s="277" t="s">
        <v>927</v>
      </c>
      <c r="T231" s="278">
        <v>60</v>
      </c>
      <c r="U231" s="88">
        <v>24673</v>
      </c>
      <c r="V231" s="54">
        <v>5</v>
      </c>
      <c r="W231" s="54" t="s">
        <v>3811</v>
      </c>
      <c r="X231" s="276" t="s">
        <v>926</v>
      </c>
      <c r="Y231" s="83" t="s">
        <v>927</v>
      </c>
      <c r="Z231" s="84">
        <v>60</v>
      </c>
      <c r="AA231" s="88">
        <v>24556</v>
      </c>
      <c r="AB231" s="279">
        <v>5</v>
      </c>
      <c r="AC231" s="280" t="s">
        <v>3811</v>
      </c>
      <c r="AD231" s="281" t="s">
        <v>926</v>
      </c>
      <c r="AE231" s="83" t="s">
        <v>927</v>
      </c>
      <c r="AF231" s="84">
        <v>60</v>
      </c>
      <c r="AG231" s="88">
        <v>24556</v>
      </c>
      <c r="AH231" s="279">
        <v>5</v>
      </c>
      <c r="AI231" s="286" t="s">
        <v>3811</v>
      </c>
      <c r="AJ231" s="281" t="s">
        <v>926</v>
      </c>
      <c r="AK231" s="83" t="s">
        <v>927</v>
      </c>
      <c r="AL231" s="84">
        <v>60</v>
      </c>
      <c r="AM231" s="88">
        <v>24556</v>
      </c>
      <c r="AN231" s="279">
        <v>5</v>
      </c>
      <c r="AO231" s="286" t="s">
        <v>3811</v>
      </c>
      <c r="AP231" s="281" t="s">
        <v>926</v>
      </c>
      <c r="AQ231" s="83" t="s">
        <v>927</v>
      </c>
      <c r="AR231" s="84">
        <v>60</v>
      </c>
      <c r="AS231" s="88">
        <v>24556</v>
      </c>
      <c r="AT231" s="279">
        <v>5</v>
      </c>
      <c r="AU231" s="280" t="s">
        <v>3811</v>
      </c>
      <c r="AV231" s="86" t="s">
        <v>926</v>
      </c>
      <c r="AW231" s="285" t="s">
        <v>927</v>
      </c>
      <c r="AX231" s="285">
        <v>60</v>
      </c>
      <c r="AY231" s="87">
        <v>24389</v>
      </c>
      <c r="AZ231" s="86">
        <v>5</v>
      </c>
      <c r="BA231" s="57" t="s">
        <v>3811</v>
      </c>
      <c r="BB231" s="301" t="s">
        <v>926</v>
      </c>
      <c r="BC231" s="83" t="s">
        <v>931</v>
      </c>
      <c r="BD231" s="84">
        <v>45</v>
      </c>
      <c r="BE231" s="282">
        <v>24389</v>
      </c>
      <c r="BF231" s="279">
        <v>9</v>
      </c>
      <c r="BG231" s="303" t="s">
        <v>3814</v>
      </c>
      <c r="BH231" s="86" t="s">
        <v>3829</v>
      </c>
      <c r="BI231" s="285" t="s">
        <v>3830</v>
      </c>
      <c r="BJ231" s="285" t="s">
        <v>3830</v>
      </c>
      <c r="BK231" s="86" t="s">
        <v>3830</v>
      </c>
      <c r="BL231" s="432">
        <v>9</v>
      </c>
      <c r="BM231" s="432" t="s">
        <v>3814</v>
      </c>
      <c r="BN231" s="432" t="str">
        <f>INDEX(ID!$D:$D,MATCH('Org2567'!D231,ID!$A:$A,0))</f>
        <v>สมเด็จพระสังฆราชเจ้า กรมหลวงชินวราลงกรณ (วาสนมหาเถร)</v>
      </c>
    </row>
    <row r="232" spans="1:66" x14ac:dyDescent="0.25">
      <c r="A232" s="272">
        <v>229</v>
      </c>
      <c r="B232" s="272">
        <v>4</v>
      </c>
      <c r="C232" s="82" t="s">
        <v>1594</v>
      </c>
      <c r="D232" s="272" t="s">
        <v>246</v>
      </c>
      <c r="E232" s="82" t="str">
        <f t="shared" si="3"/>
        <v>รพ.บางไทร(พระนครศรีอยุธยา)</v>
      </c>
      <c r="F232" s="90" t="s">
        <v>926</v>
      </c>
      <c r="G232" s="90" t="s">
        <v>927</v>
      </c>
      <c r="H232" s="90">
        <v>30</v>
      </c>
      <c r="I232" s="273">
        <v>21278</v>
      </c>
      <c r="J232" s="90">
        <v>5</v>
      </c>
      <c r="K232" s="93" t="s">
        <v>3703</v>
      </c>
      <c r="L232" s="83" t="s">
        <v>926</v>
      </c>
      <c r="M232" s="83" t="s">
        <v>927</v>
      </c>
      <c r="N232" s="84">
        <v>30</v>
      </c>
      <c r="O232" s="85">
        <v>21960</v>
      </c>
      <c r="P232" s="274">
        <v>5</v>
      </c>
      <c r="Q232" s="275" t="s">
        <v>3811</v>
      </c>
      <c r="R232" s="276" t="s">
        <v>926</v>
      </c>
      <c r="S232" s="277" t="s">
        <v>927</v>
      </c>
      <c r="T232" s="278">
        <v>40</v>
      </c>
      <c r="U232" s="88">
        <v>21960</v>
      </c>
      <c r="V232" s="54">
        <v>5</v>
      </c>
      <c r="W232" s="54" t="s">
        <v>3811</v>
      </c>
      <c r="X232" s="276" t="s">
        <v>926</v>
      </c>
      <c r="Y232" s="83" t="s">
        <v>927</v>
      </c>
      <c r="Z232" s="84">
        <v>40</v>
      </c>
      <c r="AA232" s="88">
        <v>22232</v>
      </c>
      <c r="AB232" s="279">
        <v>5</v>
      </c>
      <c r="AC232" s="280" t="s">
        <v>3811</v>
      </c>
      <c r="AD232" s="281" t="s">
        <v>926</v>
      </c>
      <c r="AE232" s="83" t="s">
        <v>927</v>
      </c>
      <c r="AF232" s="84">
        <v>30</v>
      </c>
      <c r="AG232" s="88">
        <v>22232</v>
      </c>
      <c r="AH232" s="279">
        <v>5</v>
      </c>
      <c r="AI232" s="286" t="s">
        <v>3811</v>
      </c>
      <c r="AJ232" s="281" t="s">
        <v>926</v>
      </c>
      <c r="AK232" s="83" t="s">
        <v>927</v>
      </c>
      <c r="AL232" s="84">
        <v>30</v>
      </c>
      <c r="AM232" s="88">
        <v>22232</v>
      </c>
      <c r="AN232" s="279">
        <v>5</v>
      </c>
      <c r="AO232" s="286" t="s">
        <v>3811</v>
      </c>
      <c r="AP232" s="281" t="s">
        <v>926</v>
      </c>
      <c r="AQ232" s="83" t="s">
        <v>927</v>
      </c>
      <c r="AR232" s="84">
        <v>30</v>
      </c>
      <c r="AS232" s="88">
        <v>22232</v>
      </c>
      <c r="AT232" s="279">
        <v>5</v>
      </c>
      <c r="AU232" s="280" t="s">
        <v>3811</v>
      </c>
      <c r="AV232" s="86" t="s">
        <v>926</v>
      </c>
      <c r="AW232" s="285" t="s">
        <v>927</v>
      </c>
      <c r="AX232" s="285">
        <v>30</v>
      </c>
      <c r="AY232" s="87">
        <v>22195</v>
      </c>
      <c r="AZ232" s="86">
        <v>5</v>
      </c>
      <c r="BA232" s="57" t="s">
        <v>3811</v>
      </c>
      <c r="BB232" s="301" t="s">
        <v>926</v>
      </c>
      <c r="BC232" s="83" t="s">
        <v>927</v>
      </c>
      <c r="BD232" s="84">
        <v>39</v>
      </c>
      <c r="BE232" s="282">
        <v>22195</v>
      </c>
      <c r="BF232" s="279">
        <v>5</v>
      </c>
      <c r="BG232" s="303" t="s">
        <v>3811</v>
      </c>
      <c r="BH232" s="86" t="s">
        <v>3829</v>
      </c>
      <c r="BI232" s="285" t="s">
        <v>3829</v>
      </c>
      <c r="BJ232" s="285" t="s">
        <v>3830</v>
      </c>
      <c r="BK232" s="86" t="s">
        <v>3829</v>
      </c>
      <c r="BL232" s="432">
        <v>5</v>
      </c>
      <c r="BM232" s="432" t="s">
        <v>3811</v>
      </c>
      <c r="BN232" s="432" t="str">
        <f>INDEX(ID!$D:$D,MATCH('Org2567'!D232,ID!$A:$A,0))</f>
        <v>บางไทร(พระนครศรีอยุธยา)</v>
      </c>
    </row>
    <row r="233" spans="1:66" x14ac:dyDescent="0.25">
      <c r="A233" s="272">
        <v>230</v>
      </c>
      <c r="B233" s="272">
        <v>4</v>
      </c>
      <c r="C233" s="82" t="s">
        <v>1594</v>
      </c>
      <c r="D233" s="272" t="s">
        <v>247</v>
      </c>
      <c r="E233" s="82" t="str">
        <f t="shared" si="3"/>
        <v>รพ.บางบาล</v>
      </c>
      <c r="F233" s="90" t="s">
        <v>926</v>
      </c>
      <c r="G233" s="90" t="s">
        <v>927</v>
      </c>
      <c r="H233" s="90">
        <v>26</v>
      </c>
      <c r="I233" s="273">
        <v>16588</v>
      </c>
      <c r="J233" s="90">
        <v>5</v>
      </c>
      <c r="K233" s="93" t="s">
        <v>3703</v>
      </c>
      <c r="L233" s="83" t="s">
        <v>926</v>
      </c>
      <c r="M233" s="83" t="s">
        <v>927</v>
      </c>
      <c r="N233" s="84">
        <v>26</v>
      </c>
      <c r="O233" s="85">
        <v>16541</v>
      </c>
      <c r="P233" s="274">
        <v>5</v>
      </c>
      <c r="Q233" s="275" t="s">
        <v>3811</v>
      </c>
      <c r="R233" s="276" t="s">
        <v>926</v>
      </c>
      <c r="S233" s="277" t="s">
        <v>927</v>
      </c>
      <c r="T233" s="278">
        <v>26</v>
      </c>
      <c r="U233" s="88">
        <v>16541</v>
      </c>
      <c r="V233" s="54">
        <v>5</v>
      </c>
      <c r="W233" s="54" t="s">
        <v>3811</v>
      </c>
      <c r="X233" s="276" t="s">
        <v>926</v>
      </c>
      <c r="Y233" s="83" t="s">
        <v>927</v>
      </c>
      <c r="Z233" s="84">
        <v>26</v>
      </c>
      <c r="AA233" s="88">
        <v>16429</v>
      </c>
      <c r="AB233" s="279">
        <v>5</v>
      </c>
      <c r="AC233" s="280" t="s">
        <v>3811</v>
      </c>
      <c r="AD233" s="281" t="s">
        <v>926</v>
      </c>
      <c r="AE233" s="83" t="s">
        <v>927</v>
      </c>
      <c r="AF233" s="84">
        <v>26</v>
      </c>
      <c r="AG233" s="88">
        <v>16429</v>
      </c>
      <c r="AH233" s="279">
        <v>5</v>
      </c>
      <c r="AI233" s="286" t="s">
        <v>3811</v>
      </c>
      <c r="AJ233" s="281" t="s">
        <v>926</v>
      </c>
      <c r="AK233" s="83" t="s">
        <v>927</v>
      </c>
      <c r="AL233" s="84">
        <v>26</v>
      </c>
      <c r="AM233" s="88">
        <v>16429</v>
      </c>
      <c r="AN233" s="279">
        <v>5</v>
      </c>
      <c r="AO233" s="286" t="s">
        <v>3811</v>
      </c>
      <c r="AP233" s="281" t="s">
        <v>926</v>
      </c>
      <c r="AQ233" s="83" t="s">
        <v>927</v>
      </c>
      <c r="AR233" s="84">
        <v>26</v>
      </c>
      <c r="AS233" s="88">
        <v>16429</v>
      </c>
      <c r="AT233" s="279">
        <v>5</v>
      </c>
      <c r="AU233" s="280" t="s">
        <v>3811</v>
      </c>
      <c r="AV233" s="86" t="s">
        <v>926</v>
      </c>
      <c r="AW233" s="285" t="s">
        <v>927</v>
      </c>
      <c r="AX233" s="285">
        <v>26</v>
      </c>
      <c r="AY233" s="87">
        <v>16267</v>
      </c>
      <c r="AZ233" s="86">
        <v>5</v>
      </c>
      <c r="BA233" s="57" t="s">
        <v>3811</v>
      </c>
      <c r="BB233" s="301" t="s">
        <v>926</v>
      </c>
      <c r="BC233" s="83" t="s">
        <v>927</v>
      </c>
      <c r="BD233" s="84">
        <v>26</v>
      </c>
      <c r="BE233" s="282">
        <v>16267</v>
      </c>
      <c r="BF233" s="279">
        <v>5</v>
      </c>
      <c r="BG233" s="303" t="s">
        <v>3811</v>
      </c>
      <c r="BH233" s="86" t="s">
        <v>3829</v>
      </c>
      <c r="BI233" s="285" t="s">
        <v>3829</v>
      </c>
      <c r="BJ233" s="285" t="s">
        <v>3829</v>
      </c>
      <c r="BK233" s="86" t="s">
        <v>3829</v>
      </c>
      <c r="BL233" s="432">
        <v>5</v>
      </c>
      <c r="BM233" s="432" t="s">
        <v>3811</v>
      </c>
      <c r="BN233" s="432" t="str">
        <f>INDEX(ID!$D:$D,MATCH('Org2567'!D233,ID!$A:$A,0))</f>
        <v>บางบาล</v>
      </c>
    </row>
    <row r="234" spans="1:66" x14ac:dyDescent="0.25">
      <c r="A234" s="272">
        <v>231</v>
      </c>
      <c r="B234" s="272">
        <v>4</v>
      </c>
      <c r="C234" s="82" t="s">
        <v>1594</v>
      </c>
      <c r="D234" s="272" t="s">
        <v>248</v>
      </c>
      <c r="E234" s="82" t="str">
        <f t="shared" si="3"/>
        <v>รพ.บางปะอิน</v>
      </c>
      <c r="F234" s="90" t="s">
        <v>926</v>
      </c>
      <c r="G234" s="90" t="s">
        <v>952</v>
      </c>
      <c r="H234" s="90">
        <v>72</v>
      </c>
      <c r="I234" s="273">
        <v>55630</v>
      </c>
      <c r="J234" s="90">
        <v>12</v>
      </c>
      <c r="K234" s="93" t="s">
        <v>3782</v>
      </c>
      <c r="L234" s="83" t="s">
        <v>926</v>
      </c>
      <c r="M234" s="83" t="s">
        <v>952</v>
      </c>
      <c r="N234" s="84">
        <v>72</v>
      </c>
      <c r="O234" s="85">
        <v>56993</v>
      </c>
      <c r="P234" s="274">
        <v>12</v>
      </c>
      <c r="Q234" s="275" t="s">
        <v>3820</v>
      </c>
      <c r="R234" s="276" t="s">
        <v>926</v>
      </c>
      <c r="S234" s="277" t="s">
        <v>952</v>
      </c>
      <c r="T234" s="278">
        <v>90</v>
      </c>
      <c r="U234" s="88">
        <v>56993</v>
      </c>
      <c r="V234" s="54">
        <v>12</v>
      </c>
      <c r="W234" s="54" t="s">
        <v>3820</v>
      </c>
      <c r="X234" s="276" t="s">
        <v>926</v>
      </c>
      <c r="Y234" s="83" t="s">
        <v>952</v>
      </c>
      <c r="Z234" s="84">
        <v>90</v>
      </c>
      <c r="AA234" s="88">
        <v>58252</v>
      </c>
      <c r="AB234" s="279">
        <v>12</v>
      </c>
      <c r="AC234" s="280" t="s">
        <v>3820</v>
      </c>
      <c r="AD234" s="281" t="s">
        <v>926</v>
      </c>
      <c r="AE234" s="83" t="s">
        <v>952</v>
      </c>
      <c r="AF234" s="84">
        <v>92</v>
      </c>
      <c r="AG234" s="88">
        <v>58252</v>
      </c>
      <c r="AH234" s="279">
        <v>12</v>
      </c>
      <c r="AI234" s="286" t="s">
        <v>3820</v>
      </c>
      <c r="AJ234" s="281" t="s">
        <v>926</v>
      </c>
      <c r="AK234" s="83" t="s">
        <v>952</v>
      </c>
      <c r="AL234" s="84">
        <v>92</v>
      </c>
      <c r="AM234" s="88">
        <v>58252</v>
      </c>
      <c r="AN234" s="279">
        <v>12</v>
      </c>
      <c r="AO234" s="286" t="s">
        <v>3820</v>
      </c>
      <c r="AP234" s="281" t="s">
        <v>926</v>
      </c>
      <c r="AQ234" s="83" t="s">
        <v>952</v>
      </c>
      <c r="AR234" s="84">
        <v>92</v>
      </c>
      <c r="AS234" s="88">
        <v>58252</v>
      </c>
      <c r="AT234" s="279">
        <v>12</v>
      </c>
      <c r="AU234" s="280" t="s">
        <v>3820</v>
      </c>
      <c r="AV234" s="86" t="s">
        <v>926</v>
      </c>
      <c r="AW234" s="285" t="s">
        <v>952</v>
      </c>
      <c r="AX234" s="285">
        <v>92</v>
      </c>
      <c r="AY234" s="87">
        <v>59823</v>
      </c>
      <c r="AZ234" s="86">
        <v>12</v>
      </c>
      <c r="BA234" s="57" t="s">
        <v>3820</v>
      </c>
      <c r="BB234" s="301" t="s">
        <v>926</v>
      </c>
      <c r="BC234" s="83" t="s">
        <v>952</v>
      </c>
      <c r="BD234" s="84">
        <v>96</v>
      </c>
      <c r="BE234" s="282">
        <v>59823</v>
      </c>
      <c r="BF234" s="279">
        <v>12</v>
      </c>
      <c r="BG234" s="303" t="s">
        <v>3820</v>
      </c>
      <c r="BH234" s="86" t="s">
        <v>3829</v>
      </c>
      <c r="BI234" s="285" t="s">
        <v>3829</v>
      </c>
      <c r="BJ234" s="285" t="s">
        <v>3830</v>
      </c>
      <c r="BK234" s="86" t="s">
        <v>3829</v>
      </c>
      <c r="BL234" s="432">
        <v>12</v>
      </c>
      <c r="BM234" s="432" t="s">
        <v>3820</v>
      </c>
      <c r="BN234" s="432" t="str">
        <f>INDEX(ID!$D:$D,MATCH('Org2567'!D234,ID!$A:$A,0))</f>
        <v>บางปะอิน</v>
      </c>
    </row>
    <row r="235" spans="1:66" x14ac:dyDescent="0.25">
      <c r="A235" s="272">
        <v>232</v>
      </c>
      <c r="B235" s="272">
        <v>4</v>
      </c>
      <c r="C235" s="82" t="s">
        <v>1594</v>
      </c>
      <c r="D235" s="272" t="s">
        <v>249</v>
      </c>
      <c r="E235" s="82" t="str">
        <f t="shared" si="3"/>
        <v>รพ.บางปะหัน</v>
      </c>
      <c r="F235" s="90" t="s">
        <v>926</v>
      </c>
      <c r="G235" s="90" t="s">
        <v>927</v>
      </c>
      <c r="H235" s="90">
        <v>36</v>
      </c>
      <c r="I235" s="273">
        <v>22165</v>
      </c>
      <c r="J235" s="90">
        <v>5</v>
      </c>
      <c r="K235" s="93" t="s">
        <v>3703</v>
      </c>
      <c r="L235" s="83" t="s">
        <v>926</v>
      </c>
      <c r="M235" s="83" t="s">
        <v>927</v>
      </c>
      <c r="N235" s="84">
        <v>30</v>
      </c>
      <c r="O235" s="85">
        <v>22347</v>
      </c>
      <c r="P235" s="274">
        <v>5</v>
      </c>
      <c r="Q235" s="275" t="s">
        <v>3811</v>
      </c>
      <c r="R235" s="276" t="s">
        <v>926</v>
      </c>
      <c r="S235" s="277" t="s">
        <v>927</v>
      </c>
      <c r="T235" s="278">
        <v>30</v>
      </c>
      <c r="U235" s="88">
        <v>22347</v>
      </c>
      <c r="V235" s="54">
        <v>5</v>
      </c>
      <c r="W235" s="54" t="s">
        <v>3811</v>
      </c>
      <c r="X235" s="276" t="s">
        <v>926</v>
      </c>
      <c r="Y235" s="83" t="s">
        <v>927</v>
      </c>
      <c r="Z235" s="84">
        <v>30</v>
      </c>
      <c r="AA235" s="88">
        <v>22165</v>
      </c>
      <c r="AB235" s="279">
        <v>5</v>
      </c>
      <c r="AC235" s="280" t="s">
        <v>3811</v>
      </c>
      <c r="AD235" s="281" t="s">
        <v>926</v>
      </c>
      <c r="AE235" s="83" t="s">
        <v>927</v>
      </c>
      <c r="AF235" s="84">
        <v>37</v>
      </c>
      <c r="AG235" s="88">
        <v>22165</v>
      </c>
      <c r="AH235" s="279">
        <v>5</v>
      </c>
      <c r="AI235" s="286" t="s">
        <v>3811</v>
      </c>
      <c r="AJ235" s="281" t="s">
        <v>926</v>
      </c>
      <c r="AK235" s="83" t="s">
        <v>927</v>
      </c>
      <c r="AL235" s="84">
        <v>37</v>
      </c>
      <c r="AM235" s="88">
        <v>22165</v>
      </c>
      <c r="AN235" s="279">
        <v>5</v>
      </c>
      <c r="AO235" s="286" t="s">
        <v>3811</v>
      </c>
      <c r="AP235" s="281" t="s">
        <v>926</v>
      </c>
      <c r="AQ235" s="83" t="s">
        <v>927</v>
      </c>
      <c r="AR235" s="84">
        <v>37</v>
      </c>
      <c r="AS235" s="88">
        <v>22165</v>
      </c>
      <c r="AT235" s="279">
        <v>5</v>
      </c>
      <c r="AU235" s="280" t="s">
        <v>3811</v>
      </c>
      <c r="AV235" s="86" t="s">
        <v>926</v>
      </c>
      <c r="AW235" s="285" t="s">
        <v>927</v>
      </c>
      <c r="AX235" s="285">
        <v>37</v>
      </c>
      <c r="AY235" s="87">
        <v>22095</v>
      </c>
      <c r="AZ235" s="86">
        <v>5</v>
      </c>
      <c r="BA235" s="57" t="s">
        <v>3811</v>
      </c>
      <c r="BB235" s="301" t="s">
        <v>926</v>
      </c>
      <c r="BC235" s="83" t="s">
        <v>931</v>
      </c>
      <c r="BD235" s="84">
        <v>35</v>
      </c>
      <c r="BE235" s="282">
        <v>22095</v>
      </c>
      <c r="BF235" s="279">
        <v>9</v>
      </c>
      <c r="BG235" s="303" t="s">
        <v>3814</v>
      </c>
      <c r="BH235" s="86" t="s">
        <v>3829</v>
      </c>
      <c r="BI235" s="285" t="s">
        <v>3830</v>
      </c>
      <c r="BJ235" s="285" t="s">
        <v>3830</v>
      </c>
      <c r="BK235" s="86" t="s">
        <v>3830</v>
      </c>
      <c r="BL235" s="432">
        <v>9</v>
      </c>
      <c r="BM235" s="432" t="s">
        <v>3814</v>
      </c>
      <c r="BN235" s="432" t="str">
        <f>INDEX(ID!$D:$D,MATCH('Org2567'!D235,ID!$A:$A,0))</f>
        <v>บางปะหัน</v>
      </c>
    </row>
    <row r="236" spans="1:66" x14ac:dyDescent="0.25">
      <c r="A236" s="272">
        <v>233</v>
      </c>
      <c r="B236" s="272">
        <v>4</v>
      </c>
      <c r="C236" s="82" t="s">
        <v>1594</v>
      </c>
      <c r="D236" s="272" t="s">
        <v>250</v>
      </c>
      <c r="E236" s="82" t="str">
        <f t="shared" si="3"/>
        <v>รพ.ผักไห่</v>
      </c>
      <c r="F236" s="90" t="s">
        <v>926</v>
      </c>
      <c r="G236" s="90" t="s">
        <v>927</v>
      </c>
      <c r="H236" s="90">
        <v>31</v>
      </c>
      <c r="I236" s="273">
        <v>25111</v>
      </c>
      <c r="J236" s="90">
        <v>5</v>
      </c>
      <c r="K236" s="93" t="s">
        <v>3703</v>
      </c>
      <c r="L236" s="83" t="s">
        <v>926</v>
      </c>
      <c r="M236" s="83" t="s">
        <v>927</v>
      </c>
      <c r="N236" s="84">
        <v>31</v>
      </c>
      <c r="O236" s="85">
        <v>25021</v>
      </c>
      <c r="P236" s="274">
        <v>5</v>
      </c>
      <c r="Q236" s="275" t="s">
        <v>3811</v>
      </c>
      <c r="R236" s="276" t="s">
        <v>926</v>
      </c>
      <c r="S236" s="277" t="s">
        <v>927</v>
      </c>
      <c r="T236" s="278">
        <v>31</v>
      </c>
      <c r="U236" s="88">
        <v>25021</v>
      </c>
      <c r="V236" s="54">
        <v>5</v>
      </c>
      <c r="W236" s="54" t="s">
        <v>3811</v>
      </c>
      <c r="X236" s="276" t="s">
        <v>926</v>
      </c>
      <c r="Y236" s="83" t="s">
        <v>927</v>
      </c>
      <c r="Z236" s="84">
        <v>31</v>
      </c>
      <c r="AA236" s="88">
        <v>24761</v>
      </c>
      <c r="AB236" s="279">
        <v>5</v>
      </c>
      <c r="AC236" s="280" t="s">
        <v>3811</v>
      </c>
      <c r="AD236" s="281" t="s">
        <v>926</v>
      </c>
      <c r="AE236" s="83" t="s">
        <v>927</v>
      </c>
      <c r="AF236" s="84">
        <v>31</v>
      </c>
      <c r="AG236" s="88">
        <v>24761</v>
      </c>
      <c r="AH236" s="279">
        <v>5</v>
      </c>
      <c r="AI236" s="286" t="s">
        <v>3811</v>
      </c>
      <c r="AJ236" s="281" t="s">
        <v>926</v>
      </c>
      <c r="AK236" s="83" t="s">
        <v>927</v>
      </c>
      <c r="AL236" s="84">
        <v>31</v>
      </c>
      <c r="AM236" s="88">
        <v>24761</v>
      </c>
      <c r="AN236" s="279">
        <v>5</v>
      </c>
      <c r="AO236" s="286" t="s">
        <v>3811</v>
      </c>
      <c r="AP236" s="281" t="s">
        <v>926</v>
      </c>
      <c r="AQ236" s="83" t="s">
        <v>927</v>
      </c>
      <c r="AR236" s="84">
        <v>31</v>
      </c>
      <c r="AS236" s="88">
        <v>24761</v>
      </c>
      <c r="AT236" s="279">
        <v>5</v>
      </c>
      <c r="AU236" s="280" t="s">
        <v>3811</v>
      </c>
      <c r="AV236" s="86" t="s">
        <v>926</v>
      </c>
      <c r="AW236" s="285" t="s">
        <v>927</v>
      </c>
      <c r="AX236" s="285">
        <v>31</v>
      </c>
      <c r="AY236" s="87">
        <v>24397</v>
      </c>
      <c r="AZ236" s="86">
        <v>5</v>
      </c>
      <c r="BA236" s="57" t="s">
        <v>3811</v>
      </c>
      <c r="BB236" s="301" t="s">
        <v>926</v>
      </c>
      <c r="BC236" s="83" t="s">
        <v>927</v>
      </c>
      <c r="BD236" s="84">
        <v>31</v>
      </c>
      <c r="BE236" s="282">
        <v>24397</v>
      </c>
      <c r="BF236" s="279">
        <v>5</v>
      </c>
      <c r="BG236" s="303" t="s">
        <v>3811</v>
      </c>
      <c r="BH236" s="86" t="s">
        <v>3829</v>
      </c>
      <c r="BI236" s="285" t="s">
        <v>3829</v>
      </c>
      <c r="BJ236" s="285" t="s">
        <v>3829</v>
      </c>
      <c r="BK236" s="86" t="s">
        <v>3829</v>
      </c>
      <c r="BL236" s="432">
        <v>5</v>
      </c>
      <c r="BM236" s="432" t="s">
        <v>3811</v>
      </c>
      <c r="BN236" s="432" t="str">
        <f>INDEX(ID!$D:$D,MATCH('Org2567'!D236,ID!$A:$A,0))</f>
        <v>ผักไห่</v>
      </c>
    </row>
    <row r="237" spans="1:66" x14ac:dyDescent="0.25">
      <c r="A237" s="272">
        <v>234</v>
      </c>
      <c r="B237" s="272">
        <v>4</v>
      </c>
      <c r="C237" s="82" t="s">
        <v>1594</v>
      </c>
      <c r="D237" s="272" t="s">
        <v>251</v>
      </c>
      <c r="E237" s="82" t="str">
        <f t="shared" si="3"/>
        <v>รพ.ภาชี</v>
      </c>
      <c r="F237" s="90" t="s">
        <v>926</v>
      </c>
      <c r="G237" s="90" t="s">
        <v>927</v>
      </c>
      <c r="H237" s="90">
        <v>46</v>
      </c>
      <c r="I237" s="273">
        <v>21061</v>
      </c>
      <c r="J237" s="90">
        <v>5</v>
      </c>
      <c r="K237" s="93" t="s">
        <v>3703</v>
      </c>
      <c r="L237" s="83" t="s">
        <v>926</v>
      </c>
      <c r="M237" s="83" t="s">
        <v>927</v>
      </c>
      <c r="N237" s="84">
        <v>46</v>
      </c>
      <c r="O237" s="85">
        <v>21168</v>
      </c>
      <c r="P237" s="274">
        <v>5</v>
      </c>
      <c r="Q237" s="275" t="s">
        <v>3811</v>
      </c>
      <c r="R237" s="276" t="s">
        <v>926</v>
      </c>
      <c r="S237" s="277" t="s">
        <v>927</v>
      </c>
      <c r="T237" s="278">
        <v>46</v>
      </c>
      <c r="U237" s="88">
        <v>21168</v>
      </c>
      <c r="V237" s="54">
        <v>5</v>
      </c>
      <c r="W237" s="54" t="s">
        <v>3811</v>
      </c>
      <c r="X237" s="276" t="s">
        <v>926</v>
      </c>
      <c r="Y237" s="83" t="s">
        <v>927</v>
      </c>
      <c r="Z237" s="84">
        <v>46</v>
      </c>
      <c r="AA237" s="88">
        <v>20936</v>
      </c>
      <c r="AB237" s="279">
        <v>5</v>
      </c>
      <c r="AC237" s="280" t="s">
        <v>3811</v>
      </c>
      <c r="AD237" s="281" t="s">
        <v>926</v>
      </c>
      <c r="AE237" s="83" t="s">
        <v>927</v>
      </c>
      <c r="AF237" s="84">
        <v>46</v>
      </c>
      <c r="AG237" s="88">
        <v>20936</v>
      </c>
      <c r="AH237" s="279">
        <v>5</v>
      </c>
      <c r="AI237" s="286" t="s">
        <v>3811</v>
      </c>
      <c r="AJ237" s="281" t="s">
        <v>926</v>
      </c>
      <c r="AK237" s="83" t="s">
        <v>927</v>
      </c>
      <c r="AL237" s="84">
        <v>46</v>
      </c>
      <c r="AM237" s="88">
        <v>20936</v>
      </c>
      <c r="AN237" s="279">
        <v>5</v>
      </c>
      <c r="AO237" s="286" t="s">
        <v>3811</v>
      </c>
      <c r="AP237" s="281" t="s">
        <v>926</v>
      </c>
      <c r="AQ237" s="83" t="s">
        <v>927</v>
      </c>
      <c r="AR237" s="84">
        <v>46</v>
      </c>
      <c r="AS237" s="88">
        <v>20936</v>
      </c>
      <c r="AT237" s="279">
        <v>5</v>
      </c>
      <c r="AU237" s="280" t="s">
        <v>3811</v>
      </c>
      <c r="AV237" s="86" t="s">
        <v>926</v>
      </c>
      <c r="AW237" s="285" t="s">
        <v>927</v>
      </c>
      <c r="AX237" s="285">
        <v>46</v>
      </c>
      <c r="AY237" s="87">
        <v>20801</v>
      </c>
      <c r="AZ237" s="86">
        <v>5</v>
      </c>
      <c r="BA237" s="57" t="s">
        <v>3811</v>
      </c>
      <c r="BB237" s="301" t="s">
        <v>926</v>
      </c>
      <c r="BC237" s="83" t="s">
        <v>927</v>
      </c>
      <c r="BD237" s="84">
        <v>40</v>
      </c>
      <c r="BE237" s="282">
        <v>20801</v>
      </c>
      <c r="BF237" s="279">
        <v>5</v>
      </c>
      <c r="BG237" s="303" t="s">
        <v>3811</v>
      </c>
      <c r="BH237" s="86" t="s">
        <v>3829</v>
      </c>
      <c r="BI237" s="285" t="s">
        <v>3829</v>
      </c>
      <c r="BJ237" s="285" t="s">
        <v>3830</v>
      </c>
      <c r="BK237" s="86" t="s">
        <v>3829</v>
      </c>
      <c r="BL237" s="432">
        <v>5</v>
      </c>
      <c r="BM237" s="432" t="s">
        <v>3811</v>
      </c>
      <c r="BN237" s="432" t="str">
        <f>INDEX(ID!$D:$D,MATCH('Org2567'!D237,ID!$A:$A,0))</f>
        <v>ภาชี</v>
      </c>
    </row>
    <row r="238" spans="1:66" x14ac:dyDescent="0.25">
      <c r="A238" s="272">
        <v>235</v>
      </c>
      <c r="B238" s="272">
        <v>4</v>
      </c>
      <c r="C238" s="82" t="s">
        <v>1594</v>
      </c>
      <c r="D238" s="272" t="s">
        <v>252</v>
      </c>
      <c r="E238" s="82" t="str">
        <f t="shared" si="3"/>
        <v>รพ.ลาดบัวหลวง</v>
      </c>
      <c r="F238" s="90" t="s">
        <v>926</v>
      </c>
      <c r="G238" s="90" t="s">
        <v>927</v>
      </c>
      <c r="H238" s="90">
        <v>34</v>
      </c>
      <c r="I238" s="273">
        <v>23241</v>
      </c>
      <c r="J238" s="90">
        <v>5</v>
      </c>
      <c r="K238" s="93" t="s">
        <v>3703</v>
      </c>
      <c r="L238" s="83" t="s">
        <v>926</v>
      </c>
      <c r="M238" s="83" t="s">
        <v>927</v>
      </c>
      <c r="N238" s="84">
        <v>34</v>
      </c>
      <c r="O238" s="85">
        <v>23547</v>
      </c>
      <c r="P238" s="274">
        <v>5</v>
      </c>
      <c r="Q238" s="275" t="s">
        <v>3811</v>
      </c>
      <c r="R238" s="276" t="s">
        <v>926</v>
      </c>
      <c r="S238" s="277" t="s">
        <v>927</v>
      </c>
      <c r="T238" s="278">
        <v>40</v>
      </c>
      <c r="U238" s="88">
        <v>23547</v>
      </c>
      <c r="V238" s="54">
        <v>5</v>
      </c>
      <c r="W238" s="54" t="s">
        <v>3811</v>
      </c>
      <c r="X238" s="276" t="s">
        <v>926</v>
      </c>
      <c r="Y238" s="83" t="s">
        <v>927</v>
      </c>
      <c r="Z238" s="84">
        <v>40</v>
      </c>
      <c r="AA238" s="88">
        <v>23668</v>
      </c>
      <c r="AB238" s="279">
        <v>5</v>
      </c>
      <c r="AC238" s="280" t="s">
        <v>3811</v>
      </c>
      <c r="AD238" s="281" t="s">
        <v>926</v>
      </c>
      <c r="AE238" s="83" t="s">
        <v>927</v>
      </c>
      <c r="AF238" s="84">
        <v>34</v>
      </c>
      <c r="AG238" s="88">
        <v>23668</v>
      </c>
      <c r="AH238" s="279">
        <v>5</v>
      </c>
      <c r="AI238" s="286" t="s">
        <v>3811</v>
      </c>
      <c r="AJ238" s="281" t="s">
        <v>926</v>
      </c>
      <c r="AK238" s="83" t="s">
        <v>927</v>
      </c>
      <c r="AL238" s="84">
        <v>34</v>
      </c>
      <c r="AM238" s="88">
        <v>23668</v>
      </c>
      <c r="AN238" s="279">
        <v>5</v>
      </c>
      <c r="AO238" s="286" t="s">
        <v>3811</v>
      </c>
      <c r="AP238" s="281" t="s">
        <v>926</v>
      </c>
      <c r="AQ238" s="83" t="s">
        <v>927</v>
      </c>
      <c r="AR238" s="84">
        <v>34</v>
      </c>
      <c r="AS238" s="88">
        <v>23668</v>
      </c>
      <c r="AT238" s="279">
        <v>5</v>
      </c>
      <c r="AU238" s="280" t="s">
        <v>3811</v>
      </c>
      <c r="AV238" s="86" t="s">
        <v>926</v>
      </c>
      <c r="AW238" s="285" t="s">
        <v>927</v>
      </c>
      <c r="AX238" s="285">
        <v>34</v>
      </c>
      <c r="AY238" s="87">
        <v>23525</v>
      </c>
      <c r="AZ238" s="86">
        <v>5</v>
      </c>
      <c r="BA238" s="57" t="s">
        <v>3811</v>
      </c>
      <c r="BB238" s="301" t="s">
        <v>926</v>
      </c>
      <c r="BC238" s="83" t="s">
        <v>927</v>
      </c>
      <c r="BD238" s="84">
        <v>64</v>
      </c>
      <c r="BE238" s="282">
        <v>23525</v>
      </c>
      <c r="BF238" s="279">
        <v>5</v>
      </c>
      <c r="BG238" s="303" t="s">
        <v>3811</v>
      </c>
      <c r="BH238" s="86" t="s">
        <v>3829</v>
      </c>
      <c r="BI238" s="285" t="s">
        <v>3829</v>
      </c>
      <c r="BJ238" s="285" t="s">
        <v>3830</v>
      </c>
      <c r="BK238" s="86" t="s">
        <v>3829</v>
      </c>
      <c r="BL238" s="432">
        <v>5</v>
      </c>
      <c r="BM238" s="432" t="s">
        <v>3811</v>
      </c>
      <c r="BN238" s="432" t="str">
        <f>INDEX(ID!$D:$D,MATCH('Org2567'!D238,ID!$A:$A,0))</f>
        <v>ลาดบัวหลวง</v>
      </c>
    </row>
    <row r="239" spans="1:66" x14ac:dyDescent="0.25">
      <c r="A239" s="272">
        <v>236</v>
      </c>
      <c r="B239" s="272">
        <v>4</v>
      </c>
      <c r="C239" s="82" t="s">
        <v>1594</v>
      </c>
      <c r="D239" s="272" t="s">
        <v>253</v>
      </c>
      <c r="E239" s="82" t="str">
        <f t="shared" si="3"/>
        <v>รพ.วังน้อย</v>
      </c>
      <c r="F239" s="90" t="s">
        <v>926</v>
      </c>
      <c r="G239" s="90" t="s">
        <v>931</v>
      </c>
      <c r="H239" s="90">
        <v>64</v>
      </c>
      <c r="I239" s="273">
        <v>41583</v>
      </c>
      <c r="J239" s="90">
        <v>9</v>
      </c>
      <c r="K239" s="93" t="s">
        <v>3708</v>
      </c>
      <c r="L239" s="83" t="s">
        <v>926</v>
      </c>
      <c r="M239" s="83" t="s">
        <v>931</v>
      </c>
      <c r="N239" s="84">
        <v>64</v>
      </c>
      <c r="O239" s="85">
        <v>42026</v>
      </c>
      <c r="P239" s="274">
        <v>9</v>
      </c>
      <c r="Q239" s="275" t="s">
        <v>3814</v>
      </c>
      <c r="R239" s="276" t="s">
        <v>926</v>
      </c>
      <c r="S239" s="277" t="s">
        <v>931</v>
      </c>
      <c r="T239" s="278">
        <v>90</v>
      </c>
      <c r="U239" s="88">
        <v>42026</v>
      </c>
      <c r="V239" s="54">
        <v>9</v>
      </c>
      <c r="W239" s="54" t="s">
        <v>3814</v>
      </c>
      <c r="X239" s="276" t="s">
        <v>926</v>
      </c>
      <c r="Y239" s="83" t="s">
        <v>931</v>
      </c>
      <c r="Z239" s="84">
        <v>90</v>
      </c>
      <c r="AA239" s="88">
        <v>41751</v>
      </c>
      <c r="AB239" s="279">
        <v>9</v>
      </c>
      <c r="AC239" s="280" t="s">
        <v>3814</v>
      </c>
      <c r="AD239" s="281" t="s">
        <v>926</v>
      </c>
      <c r="AE239" s="83" t="s">
        <v>931</v>
      </c>
      <c r="AF239" s="84">
        <v>64</v>
      </c>
      <c r="AG239" s="88">
        <v>41751</v>
      </c>
      <c r="AH239" s="279">
        <v>9</v>
      </c>
      <c r="AI239" s="286" t="s">
        <v>3814</v>
      </c>
      <c r="AJ239" s="281" t="s">
        <v>926</v>
      </c>
      <c r="AK239" s="83" t="s">
        <v>931</v>
      </c>
      <c r="AL239" s="84">
        <v>64</v>
      </c>
      <c r="AM239" s="88">
        <v>41751</v>
      </c>
      <c r="AN239" s="279">
        <v>9</v>
      </c>
      <c r="AO239" s="286" t="s">
        <v>3814</v>
      </c>
      <c r="AP239" s="281" t="s">
        <v>926</v>
      </c>
      <c r="AQ239" s="83" t="s">
        <v>931</v>
      </c>
      <c r="AR239" s="84">
        <v>64</v>
      </c>
      <c r="AS239" s="88">
        <v>41751</v>
      </c>
      <c r="AT239" s="279">
        <v>9</v>
      </c>
      <c r="AU239" s="280" t="s">
        <v>3814</v>
      </c>
      <c r="AV239" s="86" t="s">
        <v>926</v>
      </c>
      <c r="AW239" s="285" t="s">
        <v>931</v>
      </c>
      <c r="AX239" s="285">
        <v>64</v>
      </c>
      <c r="AY239" s="87">
        <v>42315</v>
      </c>
      <c r="AZ239" s="86">
        <v>9</v>
      </c>
      <c r="BA239" s="57" t="s">
        <v>3814</v>
      </c>
      <c r="BB239" s="301" t="s">
        <v>926</v>
      </c>
      <c r="BC239" s="83" t="s">
        <v>931</v>
      </c>
      <c r="BD239" s="84">
        <v>68</v>
      </c>
      <c r="BE239" s="282">
        <v>42315</v>
      </c>
      <c r="BF239" s="279">
        <v>9</v>
      </c>
      <c r="BG239" s="303" t="s">
        <v>3814</v>
      </c>
      <c r="BH239" s="86" t="s">
        <v>3829</v>
      </c>
      <c r="BI239" s="285" t="s">
        <v>3829</v>
      </c>
      <c r="BJ239" s="285" t="s">
        <v>3830</v>
      </c>
      <c r="BK239" s="86" t="s">
        <v>3829</v>
      </c>
      <c r="BL239" s="432">
        <v>9</v>
      </c>
      <c r="BM239" s="432" t="s">
        <v>3814</v>
      </c>
      <c r="BN239" s="432" t="str">
        <f>INDEX(ID!$D:$D,MATCH('Org2567'!D239,ID!$A:$A,0))</f>
        <v>วังน้อย</v>
      </c>
    </row>
    <row r="240" spans="1:66" x14ac:dyDescent="0.25">
      <c r="A240" s="272">
        <v>237</v>
      </c>
      <c r="B240" s="272">
        <v>4</v>
      </c>
      <c r="C240" s="82" t="s">
        <v>1594</v>
      </c>
      <c r="D240" s="272" t="s">
        <v>254</v>
      </c>
      <c r="E240" s="82" t="str">
        <f t="shared" si="3"/>
        <v>รพ.บางซ้าย</v>
      </c>
      <c r="F240" s="90" t="s">
        <v>926</v>
      </c>
      <c r="G240" s="90" t="s">
        <v>989</v>
      </c>
      <c r="H240" s="90">
        <v>10</v>
      </c>
      <c r="I240" s="273">
        <v>10638</v>
      </c>
      <c r="J240" s="90">
        <v>2</v>
      </c>
      <c r="K240" s="93" t="s">
        <v>3706</v>
      </c>
      <c r="L240" s="83" t="s">
        <v>926</v>
      </c>
      <c r="M240" s="83" t="s">
        <v>989</v>
      </c>
      <c r="N240" s="84">
        <v>10</v>
      </c>
      <c r="O240" s="85">
        <v>10610</v>
      </c>
      <c r="P240" s="274">
        <v>2</v>
      </c>
      <c r="Q240" s="275" t="s">
        <v>3815</v>
      </c>
      <c r="R240" s="276" t="s">
        <v>926</v>
      </c>
      <c r="S240" s="277" t="s">
        <v>989</v>
      </c>
      <c r="T240" s="278">
        <v>10</v>
      </c>
      <c r="U240" s="88">
        <v>10610</v>
      </c>
      <c r="V240" s="54">
        <v>2</v>
      </c>
      <c r="W240" s="54" t="s">
        <v>3815</v>
      </c>
      <c r="X240" s="276" t="s">
        <v>926</v>
      </c>
      <c r="Y240" s="83" t="s">
        <v>989</v>
      </c>
      <c r="Z240" s="84">
        <v>10</v>
      </c>
      <c r="AA240" s="88">
        <v>10459</v>
      </c>
      <c r="AB240" s="279">
        <v>2</v>
      </c>
      <c r="AC240" s="280" t="s">
        <v>3815</v>
      </c>
      <c r="AD240" s="281" t="s">
        <v>926</v>
      </c>
      <c r="AE240" s="83" t="s">
        <v>989</v>
      </c>
      <c r="AF240" s="84">
        <v>10</v>
      </c>
      <c r="AG240" s="88">
        <v>10459</v>
      </c>
      <c r="AH240" s="279">
        <v>2</v>
      </c>
      <c r="AI240" s="286" t="s">
        <v>3815</v>
      </c>
      <c r="AJ240" s="281" t="s">
        <v>926</v>
      </c>
      <c r="AK240" s="83" t="s">
        <v>989</v>
      </c>
      <c r="AL240" s="84">
        <v>10</v>
      </c>
      <c r="AM240" s="88">
        <v>10459</v>
      </c>
      <c r="AN240" s="279">
        <v>2</v>
      </c>
      <c r="AO240" s="286" t="s">
        <v>3815</v>
      </c>
      <c r="AP240" s="281" t="s">
        <v>926</v>
      </c>
      <c r="AQ240" s="83" t="s">
        <v>989</v>
      </c>
      <c r="AR240" s="84">
        <v>10</v>
      </c>
      <c r="AS240" s="88">
        <v>10459</v>
      </c>
      <c r="AT240" s="279">
        <v>2</v>
      </c>
      <c r="AU240" s="280" t="s">
        <v>3815</v>
      </c>
      <c r="AV240" s="86" t="s">
        <v>926</v>
      </c>
      <c r="AW240" s="285" t="s">
        <v>989</v>
      </c>
      <c r="AX240" s="285">
        <v>10</v>
      </c>
      <c r="AY240" s="87">
        <v>10335</v>
      </c>
      <c r="AZ240" s="86">
        <v>2</v>
      </c>
      <c r="BA240" s="57" t="s">
        <v>3815</v>
      </c>
      <c r="BB240" s="301" t="s">
        <v>926</v>
      </c>
      <c r="BC240" s="83" t="s">
        <v>989</v>
      </c>
      <c r="BD240" s="84">
        <v>10</v>
      </c>
      <c r="BE240" s="282">
        <v>10335</v>
      </c>
      <c r="BF240" s="279">
        <v>2</v>
      </c>
      <c r="BG240" s="303" t="s">
        <v>3815</v>
      </c>
      <c r="BH240" s="86" t="s">
        <v>3829</v>
      </c>
      <c r="BI240" s="285" t="s">
        <v>3829</v>
      </c>
      <c r="BJ240" s="285" t="s">
        <v>3829</v>
      </c>
      <c r="BK240" s="86" t="s">
        <v>3829</v>
      </c>
      <c r="BL240" s="432">
        <v>2</v>
      </c>
      <c r="BM240" s="432" t="s">
        <v>3815</v>
      </c>
      <c r="BN240" s="432" t="str">
        <f>INDEX(ID!$D:$D,MATCH('Org2567'!D240,ID!$A:$A,0))</f>
        <v>บางซ้าย</v>
      </c>
    </row>
    <row r="241" spans="1:66" x14ac:dyDescent="0.25">
      <c r="A241" s="272">
        <v>238</v>
      </c>
      <c r="B241" s="272">
        <v>4</v>
      </c>
      <c r="C241" s="82" t="s">
        <v>1594</v>
      </c>
      <c r="D241" s="272" t="s">
        <v>255</v>
      </c>
      <c r="E241" s="82" t="str">
        <f t="shared" si="3"/>
        <v>รพ.อุทัย</v>
      </c>
      <c r="F241" s="90" t="s">
        <v>926</v>
      </c>
      <c r="G241" s="90" t="s">
        <v>927</v>
      </c>
      <c r="H241" s="90">
        <v>30</v>
      </c>
      <c r="I241" s="273">
        <v>29836</v>
      </c>
      <c r="J241" s="90">
        <v>5</v>
      </c>
      <c r="K241" s="93" t="s">
        <v>3703</v>
      </c>
      <c r="L241" s="83" t="s">
        <v>926</v>
      </c>
      <c r="M241" s="83" t="s">
        <v>927</v>
      </c>
      <c r="N241" s="84">
        <v>30</v>
      </c>
      <c r="O241" s="85">
        <v>30261</v>
      </c>
      <c r="P241" s="274">
        <v>6</v>
      </c>
      <c r="Q241" s="275" t="s">
        <v>3809</v>
      </c>
      <c r="R241" s="276" t="s">
        <v>926</v>
      </c>
      <c r="S241" s="277" t="s">
        <v>927</v>
      </c>
      <c r="T241" s="278">
        <v>30</v>
      </c>
      <c r="U241" s="88">
        <v>30261</v>
      </c>
      <c r="V241" s="54">
        <v>6</v>
      </c>
      <c r="W241" s="54" t="s">
        <v>3809</v>
      </c>
      <c r="X241" s="276" t="s">
        <v>926</v>
      </c>
      <c r="Y241" s="83" t="s">
        <v>927</v>
      </c>
      <c r="Z241" s="84">
        <v>30</v>
      </c>
      <c r="AA241" s="88">
        <v>30016</v>
      </c>
      <c r="AB241" s="279">
        <v>6</v>
      </c>
      <c r="AC241" s="280" t="s">
        <v>3809</v>
      </c>
      <c r="AD241" s="281" t="s">
        <v>926</v>
      </c>
      <c r="AE241" s="83" t="s">
        <v>927</v>
      </c>
      <c r="AF241" s="84">
        <v>37</v>
      </c>
      <c r="AG241" s="88">
        <v>30016</v>
      </c>
      <c r="AH241" s="279">
        <v>6</v>
      </c>
      <c r="AI241" s="286" t="s">
        <v>3809</v>
      </c>
      <c r="AJ241" s="281" t="s">
        <v>926</v>
      </c>
      <c r="AK241" s="83" t="s">
        <v>927</v>
      </c>
      <c r="AL241" s="84">
        <v>37</v>
      </c>
      <c r="AM241" s="88">
        <v>30016</v>
      </c>
      <c r="AN241" s="279">
        <v>6</v>
      </c>
      <c r="AO241" s="286" t="s">
        <v>3809</v>
      </c>
      <c r="AP241" s="281" t="s">
        <v>926</v>
      </c>
      <c r="AQ241" s="83" t="s">
        <v>927</v>
      </c>
      <c r="AR241" s="84">
        <v>37</v>
      </c>
      <c r="AS241" s="88">
        <v>30016</v>
      </c>
      <c r="AT241" s="279">
        <v>6</v>
      </c>
      <c r="AU241" s="280" t="s">
        <v>3809</v>
      </c>
      <c r="AV241" s="86" t="s">
        <v>926</v>
      </c>
      <c r="AW241" s="285" t="s">
        <v>927</v>
      </c>
      <c r="AX241" s="285">
        <v>37</v>
      </c>
      <c r="AY241" s="87">
        <v>30198</v>
      </c>
      <c r="AZ241" s="86">
        <v>6</v>
      </c>
      <c r="BA241" s="57" t="s">
        <v>3809</v>
      </c>
      <c r="BB241" s="301" t="s">
        <v>926</v>
      </c>
      <c r="BC241" s="83" t="s">
        <v>927</v>
      </c>
      <c r="BD241" s="84">
        <v>38</v>
      </c>
      <c r="BE241" s="282">
        <v>30198</v>
      </c>
      <c r="BF241" s="279">
        <v>6</v>
      </c>
      <c r="BG241" s="303" t="s">
        <v>3809</v>
      </c>
      <c r="BH241" s="86" t="s">
        <v>3829</v>
      </c>
      <c r="BI241" s="285" t="s">
        <v>3829</v>
      </c>
      <c r="BJ241" s="285" t="s">
        <v>3830</v>
      </c>
      <c r="BK241" s="86" t="s">
        <v>3829</v>
      </c>
      <c r="BL241" s="432">
        <v>6</v>
      </c>
      <c r="BM241" s="432" t="s">
        <v>3809</v>
      </c>
      <c r="BN241" s="432" t="str">
        <f>INDEX(ID!$D:$D,MATCH('Org2567'!D241,ID!$A:$A,0))</f>
        <v>อุทัย</v>
      </c>
    </row>
    <row r="242" spans="1:66" x14ac:dyDescent="0.25">
      <c r="A242" s="272">
        <v>239</v>
      </c>
      <c r="B242" s="272">
        <v>4</v>
      </c>
      <c r="C242" s="82" t="s">
        <v>1594</v>
      </c>
      <c r="D242" s="272" t="s">
        <v>256</v>
      </c>
      <c r="E242" s="82" t="str">
        <f t="shared" si="3"/>
        <v>รพ.มหาราช</v>
      </c>
      <c r="F242" s="90" t="s">
        <v>926</v>
      </c>
      <c r="G242" s="90" t="s">
        <v>989</v>
      </c>
      <c r="H242" s="90">
        <v>24</v>
      </c>
      <c r="I242" s="273">
        <v>13600</v>
      </c>
      <c r="J242" s="90">
        <v>2</v>
      </c>
      <c r="K242" s="93" t="s">
        <v>3706</v>
      </c>
      <c r="L242" s="83" t="s">
        <v>926</v>
      </c>
      <c r="M242" s="83" t="s">
        <v>989</v>
      </c>
      <c r="N242" s="84">
        <v>24</v>
      </c>
      <c r="O242" s="85">
        <v>13518</v>
      </c>
      <c r="P242" s="274">
        <v>2</v>
      </c>
      <c r="Q242" s="275" t="s">
        <v>3815</v>
      </c>
      <c r="R242" s="276" t="s">
        <v>926</v>
      </c>
      <c r="S242" s="277" t="s">
        <v>989</v>
      </c>
      <c r="T242" s="278">
        <v>24</v>
      </c>
      <c r="U242" s="88">
        <v>13518</v>
      </c>
      <c r="V242" s="54">
        <v>2</v>
      </c>
      <c r="W242" s="54" t="s">
        <v>3815</v>
      </c>
      <c r="X242" s="276" t="s">
        <v>926</v>
      </c>
      <c r="Y242" s="83" t="s">
        <v>989</v>
      </c>
      <c r="Z242" s="84">
        <v>24</v>
      </c>
      <c r="AA242" s="88">
        <v>13462</v>
      </c>
      <c r="AB242" s="279">
        <v>2</v>
      </c>
      <c r="AC242" s="280" t="s">
        <v>3815</v>
      </c>
      <c r="AD242" s="281" t="s">
        <v>926</v>
      </c>
      <c r="AE242" s="83" t="s">
        <v>989</v>
      </c>
      <c r="AF242" s="84">
        <v>24</v>
      </c>
      <c r="AG242" s="88">
        <v>13462</v>
      </c>
      <c r="AH242" s="279">
        <v>2</v>
      </c>
      <c r="AI242" s="286" t="s">
        <v>3815</v>
      </c>
      <c r="AJ242" s="281" t="s">
        <v>926</v>
      </c>
      <c r="AK242" s="83" t="s">
        <v>989</v>
      </c>
      <c r="AL242" s="84">
        <v>24</v>
      </c>
      <c r="AM242" s="88">
        <v>13462</v>
      </c>
      <c r="AN242" s="279">
        <v>2</v>
      </c>
      <c r="AO242" s="286" t="s">
        <v>3815</v>
      </c>
      <c r="AP242" s="281" t="s">
        <v>926</v>
      </c>
      <c r="AQ242" s="83" t="s">
        <v>989</v>
      </c>
      <c r="AR242" s="84">
        <v>24</v>
      </c>
      <c r="AS242" s="88">
        <v>13462</v>
      </c>
      <c r="AT242" s="279">
        <v>2</v>
      </c>
      <c r="AU242" s="280" t="s">
        <v>3815</v>
      </c>
      <c r="AV242" s="86" t="s">
        <v>926</v>
      </c>
      <c r="AW242" s="285" t="s">
        <v>989</v>
      </c>
      <c r="AX242" s="285">
        <v>24</v>
      </c>
      <c r="AY242" s="87">
        <v>13340</v>
      </c>
      <c r="AZ242" s="86">
        <v>2</v>
      </c>
      <c r="BA242" s="57" t="s">
        <v>3815</v>
      </c>
      <c r="BB242" s="301" t="s">
        <v>926</v>
      </c>
      <c r="BC242" s="83" t="s">
        <v>927</v>
      </c>
      <c r="BD242" s="84">
        <v>22</v>
      </c>
      <c r="BE242" s="282">
        <v>13340</v>
      </c>
      <c r="BF242" s="279">
        <v>5</v>
      </c>
      <c r="BG242" s="303" t="s">
        <v>3811</v>
      </c>
      <c r="BH242" s="86" t="s">
        <v>3829</v>
      </c>
      <c r="BI242" s="285" t="s">
        <v>3830</v>
      </c>
      <c r="BJ242" s="285" t="s">
        <v>3830</v>
      </c>
      <c r="BK242" s="86" t="s">
        <v>3830</v>
      </c>
      <c r="BL242" s="432">
        <v>5</v>
      </c>
      <c r="BM242" s="432" t="s">
        <v>3811</v>
      </c>
      <c r="BN242" s="432" t="str">
        <f>INDEX(ID!$D:$D,MATCH('Org2567'!D242,ID!$A:$A,0))</f>
        <v>มหาราช</v>
      </c>
    </row>
    <row r="243" spans="1:66" x14ac:dyDescent="0.25">
      <c r="A243" s="272">
        <v>240</v>
      </c>
      <c r="B243" s="272">
        <v>4</v>
      </c>
      <c r="C243" s="82" t="s">
        <v>1594</v>
      </c>
      <c r="D243" s="272" t="s">
        <v>257</v>
      </c>
      <c r="E243" s="82" t="str">
        <f t="shared" si="3"/>
        <v>รพ.บ้านแพรก</v>
      </c>
      <c r="F243" s="90" t="s">
        <v>926</v>
      </c>
      <c r="G243" s="90" t="s">
        <v>989</v>
      </c>
      <c r="H243" s="90">
        <v>24</v>
      </c>
      <c r="I243" s="273">
        <v>5666</v>
      </c>
      <c r="J243" s="90">
        <v>2</v>
      </c>
      <c r="K243" s="93" t="s">
        <v>3706</v>
      </c>
      <c r="L243" s="83" t="s">
        <v>926</v>
      </c>
      <c r="M243" s="83" t="s">
        <v>989</v>
      </c>
      <c r="N243" s="84">
        <v>22</v>
      </c>
      <c r="O243" s="85">
        <v>5662</v>
      </c>
      <c r="P243" s="274">
        <v>2</v>
      </c>
      <c r="Q243" s="275" t="s">
        <v>3815</v>
      </c>
      <c r="R243" s="276" t="s">
        <v>926</v>
      </c>
      <c r="S243" s="277" t="s">
        <v>989</v>
      </c>
      <c r="T243" s="278">
        <v>22</v>
      </c>
      <c r="U243" s="88">
        <v>5662</v>
      </c>
      <c r="V243" s="54">
        <v>2</v>
      </c>
      <c r="W243" s="54" t="s">
        <v>3815</v>
      </c>
      <c r="X243" s="276" t="s">
        <v>926</v>
      </c>
      <c r="Y243" s="83" t="s">
        <v>989</v>
      </c>
      <c r="Z243" s="84">
        <v>22</v>
      </c>
      <c r="AA243" s="88">
        <v>5602</v>
      </c>
      <c r="AB243" s="279">
        <v>2</v>
      </c>
      <c r="AC243" s="280" t="s">
        <v>3815</v>
      </c>
      <c r="AD243" s="281" t="s">
        <v>926</v>
      </c>
      <c r="AE243" s="83" t="s">
        <v>989</v>
      </c>
      <c r="AF243" s="84">
        <v>22</v>
      </c>
      <c r="AG243" s="88">
        <v>5602</v>
      </c>
      <c r="AH243" s="279">
        <v>2</v>
      </c>
      <c r="AI243" s="286" t="s">
        <v>3815</v>
      </c>
      <c r="AJ243" s="281" t="s">
        <v>926</v>
      </c>
      <c r="AK243" s="83" t="s">
        <v>989</v>
      </c>
      <c r="AL243" s="84">
        <v>22</v>
      </c>
      <c r="AM243" s="88">
        <v>5602</v>
      </c>
      <c r="AN243" s="279">
        <v>2</v>
      </c>
      <c r="AO243" s="286" t="s">
        <v>3815</v>
      </c>
      <c r="AP243" s="281" t="s">
        <v>926</v>
      </c>
      <c r="AQ243" s="83" t="s">
        <v>989</v>
      </c>
      <c r="AR243" s="84">
        <v>22</v>
      </c>
      <c r="AS243" s="88">
        <v>5602</v>
      </c>
      <c r="AT243" s="279">
        <v>2</v>
      </c>
      <c r="AU243" s="280" t="s">
        <v>3815</v>
      </c>
      <c r="AV243" s="86" t="s">
        <v>926</v>
      </c>
      <c r="AW243" s="285" t="s">
        <v>989</v>
      </c>
      <c r="AX243" s="285">
        <v>22</v>
      </c>
      <c r="AY243" s="87">
        <v>5539</v>
      </c>
      <c r="AZ243" s="86">
        <v>2</v>
      </c>
      <c r="BA243" s="57" t="s">
        <v>3815</v>
      </c>
      <c r="BB243" s="301" t="s">
        <v>926</v>
      </c>
      <c r="BC243" s="83" t="s">
        <v>989</v>
      </c>
      <c r="BD243" s="84">
        <v>10</v>
      </c>
      <c r="BE243" s="282">
        <v>5539</v>
      </c>
      <c r="BF243" s="279">
        <v>2</v>
      </c>
      <c r="BG243" s="303" t="s">
        <v>3815</v>
      </c>
      <c r="BH243" s="86" t="s">
        <v>3829</v>
      </c>
      <c r="BI243" s="285" t="s">
        <v>3829</v>
      </c>
      <c r="BJ243" s="285" t="s">
        <v>3830</v>
      </c>
      <c r="BK243" s="86" t="s">
        <v>3829</v>
      </c>
      <c r="BL243" s="432">
        <v>2</v>
      </c>
      <c r="BM243" s="432" t="s">
        <v>3815</v>
      </c>
      <c r="BN243" s="432" t="str">
        <f>INDEX(ID!$D:$D,MATCH('Org2567'!D243,ID!$A:$A,0))</f>
        <v>บ้านแพรก</v>
      </c>
    </row>
    <row r="244" spans="1:66" x14ac:dyDescent="0.25">
      <c r="A244" s="272">
        <v>241</v>
      </c>
      <c r="B244" s="272">
        <v>4</v>
      </c>
      <c r="C244" s="82" t="s">
        <v>1661</v>
      </c>
      <c r="D244" s="272" t="s">
        <v>258</v>
      </c>
      <c r="E244" s="82" t="str">
        <f t="shared" si="3"/>
        <v>รพ.พระนารายณ์มหาราช</v>
      </c>
      <c r="F244" s="90" t="s">
        <v>922</v>
      </c>
      <c r="G244" s="90" t="s">
        <v>918</v>
      </c>
      <c r="H244" s="90">
        <v>556</v>
      </c>
      <c r="I244" s="273">
        <v>131052</v>
      </c>
      <c r="J244" s="90">
        <v>17</v>
      </c>
      <c r="K244" s="93" t="s">
        <v>3712</v>
      </c>
      <c r="L244" s="83" t="s">
        <v>922</v>
      </c>
      <c r="M244" s="83" t="s">
        <v>918</v>
      </c>
      <c r="N244" s="84">
        <v>556</v>
      </c>
      <c r="O244" s="85">
        <v>132508</v>
      </c>
      <c r="P244" s="274">
        <v>17</v>
      </c>
      <c r="Q244" s="275" t="s">
        <v>3817</v>
      </c>
      <c r="R244" s="276" t="s">
        <v>922</v>
      </c>
      <c r="S244" s="277" t="s">
        <v>918</v>
      </c>
      <c r="T244" s="278">
        <v>561</v>
      </c>
      <c r="U244" s="88">
        <v>132508</v>
      </c>
      <c r="V244" s="54">
        <v>17</v>
      </c>
      <c r="W244" s="54" t="s">
        <v>3817</v>
      </c>
      <c r="X244" s="276" t="s">
        <v>922</v>
      </c>
      <c r="Y244" s="83" t="s">
        <v>918</v>
      </c>
      <c r="Z244" s="84">
        <v>561</v>
      </c>
      <c r="AA244" s="88">
        <v>132134</v>
      </c>
      <c r="AB244" s="279">
        <v>17</v>
      </c>
      <c r="AC244" s="280" t="s">
        <v>3817</v>
      </c>
      <c r="AD244" s="281" t="s">
        <v>922</v>
      </c>
      <c r="AE244" s="83" t="s">
        <v>918</v>
      </c>
      <c r="AF244" s="84">
        <v>518</v>
      </c>
      <c r="AG244" s="88">
        <v>132134</v>
      </c>
      <c r="AH244" s="279">
        <v>17</v>
      </c>
      <c r="AI244" s="286" t="s">
        <v>3817</v>
      </c>
      <c r="AJ244" s="281" t="s">
        <v>922</v>
      </c>
      <c r="AK244" s="83" t="s">
        <v>918</v>
      </c>
      <c r="AL244" s="84">
        <v>518</v>
      </c>
      <c r="AM244" s="88">
        <v>132134</v>
      </c>
      <c r="AN244" s="279">
        <v>17</v>
      </c>
      <c r="AO244" s="286" t="s">
        <v>3817</v>
      </c>
      <c r="AP244" s="281" t="s">
        <v>922</v>
      </c>
      <c r="AQ244" s="83" t="s">
        <v>918</v>
      </c>
      <c r="AR244" s="84">
        <v>518</v>
      </c>
      <c r="AS244" s="88">
        <v>132134</v>
      </c>
      <c r="AT244" s="279">
        <v>17</v>
      </c>
      <c r="AU244" s="280" t="s">
        <v>3817</v>
      </c>
      <c r="AV244" s="86" t="s">
        <v>922</v>
      </c>
      <c r="AW244" s="285" t="s">
        <v>918</v>
      </c>
      <c r="AX244" s="285">
        <v>518</v>
      </c>
      <c r="AY244" s="87">
        <v>132309</v>
      </c>
      <c r="AZ244" s="86">
        <v>17</v>
      </c>
      <c r="BA244" s="57" t="s">
        <v>3817</v>
      </c>
      <c r="BB244" s="301" t="s">
        <v>922</v>
      </c>
      <c r="BC244" s="83" t="s">
        <v>918</v>
      </c>
      <c r="BD244" s="84">
        <v>550</v>
      </c>
      <c r="BE244" s="282">
        <v>132309</v>
      </c>
      <c r="BF244" s="279">
        <v>17</v>
      </c>
      <c r="BG244" s="303" t="s">
        <v>3817</v>
      </c>
      <c r="BH244" s="86" t="s">
        <v>3829</v>
      </c>
      <c r="BI244" s="285" t="s">
        <v>3829</v>
      </c>
      <c r="BJ244" s="285" t="s">
        <v>3830</v>
      </c>
      <c r="BK244" s="86" t="s">
        <v>3829</v>
      </c>
      <c r="BL244" s="432">
        <v>17</v>
      </c>
      <c r="BM244" s="432" t="s">
        <v>3817</v>
      </c>
      <c r="BN244" s="432" t="str">
        <f>INDEX(ID!$D:$D,MATCH('Org2567'!D244,ID!$A:$A,0))</f>
        <v>พระนารายณ์มหาราช</v>
      </c>
    </row>
    <row r="245" spans="1:66" x14ac:dyDescent="0.25">
      <c r="A245" s="272">
        <v>242</v>
      </c>
      <c r="B245" s="272">
        <v>4</v>
      </c>
      <c r="C245" s="82" t="s">
        <v>1661</v>
      </c>
      <c r="D245" s="272" t="s">
        <v>259</v>
      </c>
      <c r="E245" s="82" t="str">
        <f t="shared" si="3"/>
        <v>รพ.บ้านหมี่</v>
      </c>
      <c r="F245" s="90" t="s">
        <v>922</v>
      </c>
      <c r="G245" s="90" t="s">
        <v>924</v>
      </c>
      <c r="H245" s="90">
        <v>258</v>
      </c>
      <c r="I245" s="273">
        <v>47713</v>
      </c>
      <c r="J245" s="90">
        <v>15</v>
      </c>
      <c r="K245" s="93" t="s">
        <v>3775</v>
      </c>
      <c r="L245" s="83" t="s">
        <v>922</v>
      </c>
      <c r="M245" s="83" t="s">
        <v>924</v>
      </c>
      <c r="N245" s="84">
        <v>258</v>
      </c>
      <c r="O245" s="85">
        <v>47474</v>
      </c>
      <c r="P245" s="274">
        <v>15</v>
      </c>
      <c r="Q245" s="275" t="s">
        <v>3812</v>
      </c>
      <c r="R245" s="276" t="s">
        <v>922</v>
      </c>
      <c r="S245" s="277" t="s">
        <v>924</v>
      </c>
      <c r="T245" s="278">
        <v>258</v>
      </c>
      <c r="U245" s="88">
        <v>47474</v>
      </c>
      <c r="V245" s="54">
        <v>15</v>
      </c>
      <c r="W245" s="54" t="s">
        <v>3812</v>
      </c>
      <c r="X245" s="276" t="s">
        <v>922</v>
      </c>
      <c r="Y245" s="83" t="s">
        <v>924</v>
      </c>
      <c r="Z245" s="84">
        <v>258</v>
      </c>
      <c r="AA245" s="88">
        <v>47005</v>
      </c>
      <c r="AB245" s="279">
        <v>15</v>
      </c>
      <c r="AC245" s="280" t="s">
        <v>3812</v>
      </c>
      <c r="AD245" s="281" t="s">
        <v>922</v>
      </c>
      <c r="AE245" s="83" t="s">
        <v>924</v>
      </c>
      <c r="AF245" s="84">
        <v>258</v>
      </c>
      <c r="AG245" s="88">
        <v>47005</v>
      </c>
      <c r="AH245" s="279">
        <v>15</v>
      </c>
      <c r="AI245" s="286" t="s">
        <v>3812</v>
      </c>
      <c r="AJ245" s="281" t="s">
        <v>922</v>
      </c>
      <c r="AK245" s="83" t="s">
        <v>924</v>
      </c>
      <c r="AL245" s="84">
        <v>258</v>
      </c>
      <c r="AM245" s="88">
        <v>47005</v>
      </c>
      <c r="AN245" s="279">
        <v>15</v>
      </c>
      <c r="AO245" s="286" t="s">
        <v>3812</v>
      </c>
      <c r="AP245" s="281" t="s">
        <v>922</v>
      </c>
      <c r="AQ245" s="83" t="s">
        <v>924</v>
      </c>
      <c r="AR245" s="84">
        <v>258</v>
      </c>
      <c r="AS245" s="88">
        <v>47005</v>
      </c>
      <c r="AT245" s="279">
        <v>15</v>
      </c>
      <c r="AU245" s="280" t="s">
        <v>3812</v>
      </c>
      <c r="AV245" s="86" t="s">
        <v>922</v>
      </c>
      <c r="AW245" s="285" t="s">
        <v>924</v>
      </c>
      <c r="AX245" s="285">
        <v>258</v>
      </c>
      <c r="AY245" s="87">
        <v>46352</v>
      </c>
      <c r="AZ245" s="86">
        <v>15</v>
      </c>
      <c r="BA245" s="57" t="s">
        <v>3812</v>
      </c>
      <c r="BB245" s="301" t="s">
        <v>922</v>
      </c>
      <c r="BC245" s="83" t="s">
        <v>924</v>
      </c>
      <c r="BD245" s="84">
        <v>258</v>
      </c>
      <c r="BE245" s="282">
        <v>46352</v>
      </c>
      <c r="BF245" s="279">
        <v>15</v>
      </c>
      <c r="BG245" s="303" t="s">
        <v>3812</v>
      </c>
      <c r="BH245" s="86" t="s">
        <v>3829</v>
      </c>
      <c r="BI245" s="285" t="s">
        <v>3829</v>
      </c>
      <c r="BJ245" s="285" t="s">
        <v>3829</v>
      </c>
      <c r="BK245" s="86" t="s">
        <v>3829</v>
      </c>
      <c r="BL245" s="432">
        <v>15</v>
      </c>
      <c r="BM245" s="432" t="s">
        <v>3812</v>
      </c>
      <c r="BN245" s="432" t="str">
        <f>INDEX(ID!$D:$D,MATCH('Org2567'!D245,ID!$A:$A,0))</f>
        <v>บ้านหมี่</v>
      </c>
    </row>
    <row r="246" spans="1:66" x14ac:dyDescent="0.25">
      <c r="A246" s="272">
        <v>243</v>
      </c>
      <c r="B246" s="272">
        <v>4</v>
      </c>
      <c r="C246" s="82" t="s">
        <v>1661</v>
      </c>
      <c r="D246" s="272" t="s">
        <v>260</v>
      </c>
      <c r="E246" s="82" t="str">
        <f t="shared" si="3"/>
        <v>รพ.พัฒนานิคม</v>
      </c>
      <c r="F246" s="90" t="s">
        <v>926</v>
      </c>
      <c r="G246" s="90" t="s">
        <v>927</v>
      </c>
      <c r="H246" s="90">
        <v>66</v>
      </c>
      <c r="I246" s="273">
        <v>47346</v>
      </c>
      <c r="J246" s="90">
        <v>6</v>
      </c>
      <c r="K246" s="93" t="s">
        <v>3783</v>
      </c>
      <c r="L246" s="83" t="s">
        <v>926</v>
      </c>
      <c r="M246" s="83" t="s">
        <v>931</v>
      </c>
      <c r="N246" s="84">
        <v>73</v>
      </c>
      <c r="O246" s="85">
        <v>47819</v>
      </c>
      <c r="P246" s="274">
        <v>9</v>
      </c>
      <c r="Q246" s="275" t="s">
        <v>3814</v>
      </c>
      <c r="R246" s="276" t="s">
        <v>926</v>
      </c>
      <c r="S246" s="277" t="s">
        <v>931</v>
      </c>
      <c r="T246" s="278">
        <v>78</v>
      </c>
      <c r="U246" s="88">
        <v>47819</v>
      </c>
      <c r="V246" s="54">
        <v>9</v>
      </c>
      <c r="W246" s="54" t="s">
        <v>3814</v>
      </c>
      <c r="X246" s="276" t="s">
        <v>926</v>
      </c>
      <c r="Y246" s="83" t="s">
        <v>931</v>
      </c>
      <c r="Z246" s="84">
        <v>78</v>
      </c>
      <c r="AA246" s="88">
        <v>47951</v>
      </c>
      <c r="AB246" s="279">
        <v>9</v>
      </c>
      <c r="AC246" s="280" t="s">
        <v>3814</v>
      </c>
      <c r="AD246" s="281" t="s">
        <v>926</v>
      </c>
      <c r="AE246" s="83" t="s">
        <v>931</v>
      </c>
      <c r="AF246" s="84">
        <v>87</v>
      </c>
      <c r="AG246" s="88">
        <v>47951</v>
      </c>
      <c r="AH246" s="279">
        <v>9</v>
      </c>
      <c r="AI246" s="286" t="s">
        <v>3814</v>
      </c>
      <c r="AJ246" s="281" t="s">
        <v>926</v>
      </c>
      <c r="AK246" s="83" t="s">
        <v>931</v>
      </c>
      <c r="AL246" s="84">
        <v>87</v>
      </c>
      <c r="AM246" s="88">
        <v>47951</v>
      </c>
      <c r="AN246" s="279">
        <v>9</v>
      </c>
      <c r="AO246" s="286" t="s">
        <v>3814</v>
      </c>
      <c r="AP246" s="281" t="s">
        <v>926</v>
      </c>
      <c r="AQ246" s="83" t="s">
        <v>931</v>
      </c>
      <c r="AR246" s="84">
        <v>87</v>
      </c>
      <c r="AS246" s="88">
        <v>47951</v>
      </c>
      <c r="AT246" s="279">
        <v>9</v>
      </c>
      <c r="AU246" s="280" t="s">
        <v>3814</v>
      </c>
      <c r="AV246" s="86" t="s">
        <v>926</v>
      </c>
      <c r="AW246" s="285" t="s">
        <v>931</v>
      </c>
      <c r="AX246" s="285">
        <v>87</v>
      </c>
      <c r="AY246" s="87">
        <v>47635</v>
      </c>
      <c r="AZ246" s="86">
        <v>9</v>
      </c>
      <c r="BA246" s="57" t="s">
        <v>3814</v>
      </c>
      <c r="BB246" s="301" t="s">
        <v>926</v>
      </c>
      <c r="BC246" s="83" t="s">
        <v>931</v>
      </c>
      <c r="BD246" s="84">
        <v>66</v>
      </c>
      <c r="BE246" s="282">
        <v>47635</v>
      </c>
      <c r="BF246" s="279">
        <v>9</v>
      </c>
      <c r="BG246" s="303" t="s">
        <v>3814</v>
      </c>
      <c r="BH246" s="86" t="s">
        <v>3829</v>
      </c>
      <c r="BI246" s="285" t="s">
        <v>3829</v>
      </c>
      <c r="BJ246" s="285" t="s">
        <v>3830</v>
      </c>
      <c r="BK246" s="86" t="s">
        <v>3829</v>
      </c>
      <c r="BL246" s="432">
        <v>9</v>
      </c>
      <c r="BM246" s="432" t="s">
        <v>3814</v>
      </c>
      <c r="BN246" s="432" t="str">
        <f>INDEX(ID!$D:$D,MATCH('Org2567'!D246,ID!$A:$A,0))</f>
        <v>พัฒนานิคม</v>
      </c>
    </row>
    <row r="247" spans="1:66" x14ac:dyDescent="0.25">
      <c r="A247" s="272">
        <v>244</v>
      </c>
      <c r="B247" s="272">
        <v>4</v>
      </c>
      <c r="C247" s="82" t="s">
        <v>1661</v>
      </c>
      <c r="D247" s="272" t="s">
        <v>261</v>
      </c>
      <c r="E247" s="82" t="str">
        <f t="shared" si="3"/>
        <v>รพ.โคกสำโรง</v>
      </c>
      <c r="F247" s="90" t="s">
        <v>926</v>
      </c>
      <c r="G247" s="90" t="s">
        <v>952</v>
      </c>
      <c r="H247" s="90">
        <v>123</v>
      </c>
      <c r="I247" s="273">
        <v>55357</v>
      </c>
      <c r="J247" s="90">
        <v>13</v>
      </c>
      <c r="K247" s="93" t="s">
        <v>3781</v>
      </c>
      <c r="L247" s="83" t="s">
        <v>926</v>
      </c>
      <c r="M247" s="83" t="s">
        <v>952</v>
      </c>
      <c r="N247" s="84">
        <v>123</v>
      </c>
      <c r="O247" s="85">
        <v>55448</v>
      </c>
      <c r="P247" s="274">
        <v>13</v>
      </c>
      <c r="Q247" s="275" t="s">
        <v>3813</v>
      </c>
      <c r="R247" s="276" t="s">
        <v>926</v>
      </c>
      <c r="S247" s="277" t="s">
        <v>952</v>
      </c>
      <c r="T247" s="278">
        <v>123</v>
      </c>
      <c r="U247" s="88">
        <v>55448</v>
      </c>
      <c r="V247" s="54">
        <v>13</v>
      </c>
      <c r="W247" s="54" t="s">
        <v>3813</v>
      </c>
      <c r="X247" s="276" t="s">
        <v>926</v>
      </c>
      <c r="Y247" s="83" t="s">
        <v>952</v>
      </c>
      <c r="Z247" s="84">
        <v>123</v>
      </c>
      <c r="AA247" s="88">
        <v>54961</v>
      </c>
      <c r="AB247" s="279">
        <v>13</v>
      </c>
      <c r="AC247" s="280" t="s">
        <v>3813</v>
      </c>
      <c r="AD247" s="281" t="s">
        <v>926</v>
      </c>
      <c r="AE247" s="83" t="s">
        <v>952</v>
      </c>
      <c r="AF247" s="84">
        <v>128</v>
      </c>
      <c r="AG247" s="88">
        <v>54961</v>
      </c>
      <c r="AH247" s="279">
        <v>13</v>
      </c>
      <c r="AI247" s="286" t="s">
        <v>3813</v>
      </c>
      <c r="AJ247" s="281" t="s">
        <v>926</v>
      </c>
      <c r="AK247" s="83" t="s">
        <v>952</v>
      </c>
      <c r="AL247" s="84">
        <v>128</v>
      </c>
      <c r="AM247" s="88">
        <v>54961</v>
      </c>
      <c r="AN247" s="279">
        <v>13</v>
      </c>
      <c r="AO247" s="286" t="s">
        <v>3813</v>
      </c>
      <c r="AP247" s="281" t="s">
        <v>926</v>
      </c>
      <c r="AQ247" s="83" t="s">
        <v>952</v>
      </c>
      <c r="AR247" s="84">
        <v>128</v>
      </c>
      <c r="AS247" s="88">
        <v>54961</v>
      </c>
      <c r="AT247" s="279">
        <v>13</v>
      </c>
      <c r="AU247" s="280" t="s">
        <v>3813</v>
      </c>
      <c r="AV247" s="86" t="s">
        <v>926</v>
      </c>
      <c r="AW247" s="285" t="s">
        <v>952</v>
      </c>
      <c r="AX247" s="285">
        <v>128</v>
      </c>
      <c r="AY247" s="87">
        <v>54452</v>
      </c>
      <c r="AZ247" s="86">
        <v>13</v>
      </c>
      <c r="BA247" s="57" t="s">
        <v>3813</v>
      </c>
      <c r="BB247" s="301" t="s">
        <v>926</v>
      </c>
      <c r="BC247" s="83" t="s">
        <v>952</v>
      </c>
      <c r="BD247" s="84">
        <v>120</v>
      </c>
      <c r="BE247" s="282">
        <v>54452</v>
      </c>
      <c r="BF247" s="279">
        <v>13</v>
      </c>
      <c r="BG247" s="303" t="s">
        <v>3813</v>
      </c>
      <c r="BH247" s="86" t="s">
        <v>3829</v>
      </c>
      <c r="BI247" s="285" t="s">
        <v>3829</v>
      </c>
      <c r="BJ247" s="285" t="s">
        <v>3830</v>
      </c>
      <c r="BK247" s="86" t="s">
        <v>3829</v>
      </c>
      <c r="BL247" s="432">
        <v>13</v>
      </c>
      <c r="BM247" s="432" t="s">
        <v>3813</v>
      </c>
      <c r="BN247" s="432" t="str">
        <f>INDEX(ID!$D:$D,MATCH('Org2567'!D247,ID!$A:$A,0))</f>
        <v>โคกสำโรง</v>
      </c>
    </row>
    <row r="248" spans="1:66" x14ac:dyDescent="0.25">
      <c r="A248" s="272">
        <v>245</v>
      </c>
      <c r="B248" s="272">
        <v>4</v>
      </c>
      <c r="C248" s="82" t="s">
        <v>1661</v>
      </c>
      <c r="D248" s="272" t="s">
        <v>262</v>
      </c>
      <c r="E248" s="82" t="str">
        <f t="shared" si="3"/>
        <v>รพ.ชัยบาดาล</v>
      </c>
      <c r="F248" s="90" t="s">
        <v>926</v>
      </c>
      <c r="G248" s="90" t="s">
        <v>952</v>
      </c>
      <c r="H248" s="90">
        <v>144</v>
      </c>
      <c r="I248" s="273">
        <v>67435</v>
      </c>
      <c r="J248" s="90">
        <v>13</v>
      </c>
      <c r="K248" s="93" t="s">
        <v>3781</v>
      </c>
      <c r="L248" s="83" t="s">
        <v>926</v>
      </c>
      <c r="M248" s="83" t="s">
        <v>952</v>
      </c>
      <c r="N248" s="84">
        <v>129</v>
      </c>
      <c r="O248" s="85">
        <v>67596</v>
      </c>
      <c r="P248" s="274">
        <v>13</v>
      </c>
      <c r="Q248" s="275" t="s">
        <v>3813</v>
      </c>
      <c r="R248" s="276" t="s">
        <v>926</v>
      </c>
      <c r="S248" s="277" t="s">
        <v>952</v>
      </c>
      <c r="T248" s="278">
        <v>137</v>
      </c>
      <c r="U248" s="88">
        <v>67596</v>
      </c>
      <c r="V248" s="54">
        <v>13</v>
      </c>
      <c r="W248" s="54" t="s">
        <v>3813</v>
      </c>
      <c r="X248" s="276" t="s">
        <v>926</v>
      </c>
      <c r="Y248" s="83" t="s">
        <v>952</v>
      </c>
      <c r="Z248" s="84">
        <v>137</v>
      </c>
      <c r="AA248" s="88">
        <v>67170</v>
      </c>
      <c r="AB248" s="279">
        <v>13</v>
      </c>
      <c r="AC248" s="280" t="s">
        <v>3813</v>
      </c>
      <c r="AD248" s="281" t="s">
        <v>926</v>
      </c>
      <c r="AE248" s="83" t="s">
        <v>952</v>
      </c>
      <c r="AF248" s="84">
        <v>140</v>
      </c>
      <c r="AG248" s="88">
        <v>67170</v>
      </c>
      <c r="AH248" s="279">
        <v>13</v>
      </c>
      <c r="AI248" s="286" t="s">
        <v>3813</v>
      </c>
      <c r="AJ248" s="281" t="s">
        <v>926</v>
      </c>
      <c r="AK248" s="83" t="s">
        <v>952</v>
      </c>
      <c r="AL248" s="84">
        <v>140</v>
      </c>
      <c r="AM248" s="88">
        <v>67170</v>
      </c>
      <c r="AN248" s="279">
        <v>13</v>
      </c>
      <c r="AO248" s="286" t="s">
        <v>3813</v>
      </c>
      <c r="AP248" s="281" t="s">
        <v>926</v>
      </c>
      <c r="AQ248" s="83" t="s">
        <v>952</v>
      </c>
      <c r="AR248" s="84">
        <v>140</v>
      </c>
      <c r="AS248" s="88">
        <v>67170</v>
      </c>
      <c r="AT248" s="279">
        <v>13</v>
      </c>
      <c r="AU248" s="280" t="s">
        <v>3813</v>
      </c>
      <c r="AV248" s="86" t="s">
        <v>926</v>
      </c>
      <c r="AW248" s="285" t="s">
        <v>952</v>
      </c>
      <c r="AX248" s="285">
        <v>140</v>
      </c>
      <c r="AY248" s="87">
        <v>66903</v>
      </c>
      <c r="AZ248" s="86">
        <v>13</v>
      </c>
      <c r="BA248" s="57" t="s">
        <v>3813</v>
      </c>
      <c r="BB248" s="301" t="s">
        <v>926</v>
      </c>
      <c r="BC248" s="83" t="s">
        <v>952</v>
      </c>
      <c r="BD248" s="84">
        <v>140</v>
      </c>
      <c r="BE248" s="282">
        <v>66903</v>
      </c>
      <c r="BF248" s="279">
        <v>13</v>
      </c>
      <c r="BG248" s="303" t="s">
        <v>3813</v>
      </c>
      <c r="BH248" s="86" t="s">
        <v>3829</v>
      </c>
      <c r="BI248" s="285" t="s">
        <v>3829</v>
      </c>
      <c r="BJ248" s="285" t="s">
        <v>3829</v>
      </c>
      <c r="BK248" s="86" t="s">
        <v>3829</v>
      </c>
      <c r="BL248" s="432">
        <v>13</v>
      </c>
      <c r="BM248" s="432" t="s">
        <v>3813</v>
      </c>
      <c r="BN248" s="432" t="str">
        <f>INDEX(ID!$D:$D,MATCH('Org2567'!D248,ID!$A:$A,0))</f>
        <v>ชัยบาดาล</v>
      </c>
    </row>
    <row r="249" spans="1:66" x14ac:dyDescent="0.25">
      <c r="A249" s="272">
        <v>246</v>
      </c>
      <c r="B249" s="272">
        <v>4</v>
      </c>
      <c r="C249" s="82" t="s">
        <v>1661</v>
      </c>
      <c r="D249" s="272" t="s">
        <v>263</v>
      </c>
      <c r="E249" s="82" t="str">
        <f t="shared" si="3"/>
        <v>รพ.ท่าวุ้ง</v>
      </c>
      <c r="F249" s="90" t="s">
        <v>926</v>
      </c>
      <c r="G249" s="90" t="s">
        <v>927</v>
      </c>
      <c r="H249" s="90">
        <v>41</v>
      </c>
      <c r="I249" s="273">
        <v>30295</v>
      </c>
      <c r="J249" s="90">
        <v>6</v>
      </c>
      <c r="K249" s="93" t="s">
        <v>3783</v>
      </c>
      <c r="L249" s="83" t="s">
        <v>926</v>
      </c>
      <c r="M249" s="83" t="s">
        <v>927</v>
      </c>
      <c r="N249" s="84">
        <v>48</v>
      </c>
      <c r="O249" s="85">
        <v>30082</v>
      </c>
      <c r="P249" s="274">
        <v>6</v>
      </c>
      <c r="Q249" s="275" t="s">
        <v>3809</v>
      </c>
      <c r="R249" s="276" t="s">
        <v>926</v>
      </c>
      <c r="S249" s="277" t="s">
        <v>927</v>
      </c>
      <c r="T249" s="278">
        <v>48</v>
      </c>
      <c r="U249" s="88">
        <v>30082</v>
      </c>
      <c r="V249" s="54">
        <v>6</v>
      </c>
      <c r="W249" s="54" t="s">
        <v>3809</v>
      </c>
      <c r="X249" s="276" t="s">
        <v>926</v>
      </c>
      <c r="Y249" s="83" t="s">
        <v>927</v>
      </c>
      <c r="Z249" s="84">
        <v>48</v>
      </c>
      <c r="AA249" s="88">
        <v>29767</v>
      </c>
      <c r="AB249" s="279">
        <v>5</v>
      </c>
      <c r="AC249" s="280" t="s">
        <v>3811</v>
      </c>
      <c r="AD249" s="281" t="s">
        <v>926</v>
      </c>
      <c r="AE249" s="83" t="s">
        <v>927</v>
      </c>
      <c r="AF249" s="84">
        <v>48</v>
      </c>
      <c r="AG249" s="88">
        <v>29767</v>
      </c>
      <c r="AH249" s="279">
        <v>5</v>
      </c>
      <c r="AI249" s="286" t="s">
        <v>3811</v>
      </c>
      <c r="AJ249" s="281" t="s">
        <v>926</v>
      </c>
      <c r="AK249" s="83" t="s">
        <v>927</v>
      </c>
      <c r="AL249" s="84">
        <v>48</v>
      </c>
      <c r="AM249" s="88">
        <v>29767</v>
      </c>
      <c r="AN249" s="279">
        <v>5</v>
      </c>
      <c r="AO249" s="286" t="s">
        <v>3811</v>
      </c>
      <c r="AP249" s="281" t="s">
        <v>926</v>
      </c>
      <c r="AQ249" s="83" t="s">
        <v>927</v>
      </c>
      <c r="AR249" s="84">
        <v>48</v>
      </c>
      <c r="AS249" s="88">
        <v>29767</v>
      </c>
      <c r="AT249" s="279">
        <v>5</v>
      </c>
      <c r="AU249" s="280" t="s">
        <v>3811</v>
      </c>
      <c r="AV249" s="86" t="s">
        <v>926</v>
      </c>
      <c r="AW249" s="285" t="s">
        <v>927</v>
      </c>
      <c r="AX249" s="285">
        <v>48</v>
      </c>
      <c r="AY249" s="87">
        <v>29419</v>
      </c>
      <c r="AZ249" s="86">
        <v>5</v>
      </c>
      <c r="BA249" s="57" t="s">
        <v>3811</v>
      </c>
      <c r="BB249" s="301" t="s">
        <v>926</v>
      </c>
      <c r="BC249" s="83" t="s">
        <v>927</v>
      </c>
      <c r="BD249" s="84">
        <v>52</v>
      </c>
      <c r="BE249" s="282">
        <v>29419</v>
      </c>
      <c r="BF249" s="279">
        <v>5</v>
      </c>
      <c r="BG249" s="303" t="s">
        <v>3811</v>
      </c>
      <c r="BH249" s="86" t="s">
        <v>3829</v>
      </c>
      <c r="BI249" s="285" t="s">
        <v>3829</v>
      </c>
      <c r="BJ249" s="285" t="s">
        <v>3830</v>
      </c>
      <c r="BK249" s="86" t="s">
        <v>3829</v>
      </c>
      <c r="BL249" s="432">
        <v>5</v>
      </c>
      <c r="BM249" s="432" t="s">
        <v>3811</v>
      </c>
      <c r="BN249" s="432" t="str">
        <f>INDEX(ID!$D:$D,MATCH('Org2567'!D249,ID!$A:$A,0))</f>
        <v>ท่าวุ้ง</v>
      </c>
    </row>
    <row r="250" spans="1:66" x14ac:dyDescent="0.25">
      <c r="A250" s="272">
        <v>247</v>
      </c>
      <c r="B250" s="272">
        <v>4</v>
      </c>
      <c r="C250" s="82" t="s">
        <v>1661</v>
      </c>
      <c r="D250" s="272" t="s">
        <v>264</v>
      </c>
      <c r="E250" s="82" t="str">
        <f t="shared" si="3"/>
        <v>รพ.ท่าหลวง</v>
      </c>
      <c r="F250" s="90" t="s">
        <v>926</v>
      </c>
      <c r="G250" s="90" t="s">
        <v>927</v>
      </c>
      <c r="H250" s="90">
        <v>30</v>
      </c>
      <c r="I250" s="273">
        <v>22225</v>
      </c>
      <c r="J250" s="90">
        <v>5</v>
      </c>
      <c r="K250" s="93" t="s">
        <v>3703</v>
      </c>
      <c r="L250" s="83" t="s">
        <v>926</v>
      </c>
      <c r="M250" s="83" t="s">
        <v>927</v>
      </c>
      <c r="N250" s="84">
        <v>30</v>
      </c>
      <c r="O250" s="85">
        <v>22215</v>
      </c>
      <c r="P250" s="274">
        <v>5</v>
      </c>
      <c r="Q250" s="275" t="s">
        <v>3811</v>
      </c>
      <c r="R250" s="276" t="s">
        <v>926</v>
      </c>
      <c r="S250" s="277" t="s">
        <v>927</v>
      </c>
      <c r="T250" s="278">
        <v>56</v>
      </c>
      <c r="U250" s="88">
        <v>22215</v>
      </c>
      <c r="V250" s="54">
        <v>5</v>
      </c>
      <c r="W250" s="54" t="s">
        <v>3811</v>
      </c>
      <c r="X250" s="276" t="s">
        <v>926</v>
      </c>
      <c r="Y250" s="83" t="s">
        <v>927</v>
      </c>
      <c r="Z250" s="84">
        <v>56</v>
      </c>
      <c r="AA250" s="88">
        <v>22257</v>
      </c>
      <c r="AB250" s="279">
        <v>5</v>
      </c>
      <c r="AC250" s="280" t="s">
        <v>3811</v>
      </c>
      <c r="AD250" s="281" t="s">
        <v>926</v>
      </c>
      <c r="AE250" s="83" t="s">
        <v>927</v>
      </c>
      <c r="AF250" s="84">
        <v>35</v>
      </c>
      <c r="AG250" s="88">
        <v>22257</v>
      </c>
      <c r="AH250" s="279">
        <v>5</v>
      </c>
      <c r="AI250" s="286" t="s">
        <v>3811</v>
      </c>
      <c r="AJ250" s="281" t="s">
        <v>926</v>
      </c>
      <c r="AK250" s="83" t="s">
        <v>927</v>
      </c>
      <c r="AL250" s="84">
        <v>35</v>
      </c>
      <c r="AM250" s="88">
        <v>22257</v>
      </c>
      <c r="AN250" s="279">
        <v>5</v>
      </c>
      <c r="AO250" s="286" t="s">
        <v>3811</v>
      </c>
      <c r="AP250" s="281" t="s">
        <v>926</v>
      </c>
      <c r="AQ250" s="83" t="s">
        <v>927</v>
      </c>
      <c r="AR250" s="84">
        <v>35</v>
      </c>
      <c r="AS250" s="88">
        <v>22257</v>
      </c>
      <c r="AT250" s="279">
        <v>5</v>
      </c>
      <c r="AU250" s="280" t="s">
        <v>3811</v>
      </c>
      <c r="AV250" s="86" t="s">
        <v>926</v>
      </c>
      <c r="AW250" s="285" t="s">
        <v>927</v>
      </c>
      <c r="AX250" s="285">
        <v>35</v>
      </c>
      <c r="AY250" s="87">
        <v>22064</v>
      </c>
      <c r="AZ250" s="86">
        <v>5</v>
      </c>
      <c r="BA250" s="57" t="s">
        <v>3811</v>
      </c>
      <c r="BB250" s="301" t="s">
        <v>926</v>
      </c>
      <c r="BC250" s="83" t="s">
        <v>927</v>
      </c>
      <c r="BD250" s="84">
        <v>38</v>
      </c>
      <c r="BE250" s="282">
        <v>22064</v>
      </c>
      <c r="BF250" s="279">
        <v>5</v>
      </c>
      <c r="BG250" s="303" t="s">
        <v>3811</v>
      </c>
      <c r="BH250" s="86" t="s">
        <v>3829</v>
      </c>
      <c r="BI250" s="285" t="s">
        <v>3829</v>
      </c>
      <c r="BJ250" s="285" t="s">
        <v>3830</v>
      </c>
      <c r="BK250" s="86" t="s">
        <v>3829</v>
      </c>
      <c r="BL250" s="432">
        <v>5</v>
      </c>
      <c r="BM250" s="432" t="s">
        <v>3811</v>
      </c>
      <c r="BN250" s="432" t="str">
        <f>INDEX(ID!$D:$D,MATCH('Org2567'!D250,ID!$A:$A,0))</f>
        <v>ท่าหลวง</v>
      </c>
    </row>
    <row r="251" spans="1:66" x14ac:dyDescent="0.25">
      <c r="A251" s="272">
        <v>248</v>
      </c>
      <c r="B251" s="272">
        <v>4</v>
      </c>
      <c r="C251" s="82" t="s">
        <v>1661</v>
      </c>
      <c r="D251" s="272" t="s">
        <v>265</v>
      </c>
      <c r="E251" s="82" t="str">
        <f t="shared" si="3"/>
        <v>รพ.สระโบสถ์</v>
      </c>
      <c r="F251" s="90" t="s">
        <v>926</v>
      </c>
      <c r="G251" s="90" t="s">
        <v>989</v>
      </c>
      <c r="H251" s="90">
        <v>30</v>
      </c>
      <c r="I251" s="273">
        <v>14502</v>
      </c>
      <c r="J251" s="90">
        <v>2</v>
      </c>
      <c r="K251" s="93" t="s">
        <v>3706</v>
      </c>
      <c r="L251" s="83" t="s">
        <v>926</v>
      </c>
      <c r="M251" s="83" t="s">
        <v>989</v>
      </c>
      <c r="N251" s="84">
        <v>30</v>
      </c>
      <c r="O251" s="85">
        <v>14502</v>
      </c>
      <c r="P251" s="274">
        <v>2</v>
      </c>
      <c r="Q251" s="275" t="s">
        <v>3815</v>
      </c>
      <c r="R251" s="276" t="s">
        <v>926</v>
      </c>
      <c r="S251" s="277" t="s">
        <v>989</v>
      </c>
      <c r="T251" s="278">
        <v>30</v>
      </c>
      <c r="U251" s="88">
        <v>14502</v>
      </c>
      <c r="V251" s="54">
        <v>2</v>
      </c>
      <c r="W251" s="54" t="s">
        <v>3815</v>
      </c>
      <c r="X251" s="276" t="s">
        <v>926</v>
      </c>
      <c r="Y251" s="83" t="s">
        <v>989</v>
      </c>
      <c r="Z251" s="84">
        <v>30</v>
      </c>
      <c r="AA251" s="88">
        <v>14397</v>
      </c>
      <c r="AB251" s="279">
        <v>2</v>
      </c>
      <c r="AC251" s="280" t="s">
        <v>3815</v>
      </c>
      <c r="AD251" s="281" t="s">
        <v>926</v>
      </c>
      <c r="AE251" s="83" t="s">
        <v>989</v>
      </c>
      <c r="AF251" s="84">
        <v>30</v>
      </c>
      <c r="AG251" s="88">
        <v>14397</v>
      </c>
      <c r="AH251" s="279">
        <v>2</v>
      </c>
      <c r="AI251" s="286" t="s">
        <v>3815</v>
      </c>
      <c r="AJ251" s="281" t="s">
        <v>926</v>
      </c>
      <c r="AK251" s="83" t="s">
        <v>989</v>
      </c>
      <c r="AL251" s="84">
        <v>30</v>
      </c>
      <c r="AM251" s="88">
        <v>14397</v>
      </c>
      <c r="AN251" s="279">
        <v>2</v>
      </c>
      <c r="AO251" s="286" t="s">
        <v>3815</v>
      </c>
      <c r="AP251" s="281" t="s">
        <v>926</v>
      </c>
      <c r="AQ251" s="83" t="s">
        <v>989</v>
      </c>
      <c r="AR251" s="84">
        <v>30</v>
      </c>
      <c r="AS251" s="88">
        <v>14397</v>
      </c>
      <c r="AT251" s="279">
        <v>2</v>
      </c>
      <c r="AU251" s="280" t="s">
        <v>3815</v>
      </c>
      <c r="AV251" s="86" t="s">
        <v>926</v>
      </c>
      <c r="AW251" s="285" t="s">
        <v>989</v>
      </c>
      <c r="AX251" s="285">
        <v>30</v>
      </c>
      <c r="AY251" s="87">
        <v>14211</v>
      </c>
      <c r="AZ251" s="86">
        <v>2</v>
      </c>
      <c r="BA251" s="57" t="s">
        <v>3815</v>
      </c>
      <c r="BB251" s="301" t="s">
        <v>926</v>
      </c>
      <c r="BC251" s="83" t="s">
        <v>927</v>
      </c>
      <c r="BD251" s="84">
        <v>30</v>
      </c>
      <c r="BE251" s="282">
        <v>14211</v>
      </c>
      <c r="BF251" s="279">
        <v>5</v>
      </c>
      <c r="BG251" s="303" t="s">
        <v>3811</v>
      </c>
      <c r="BH251" s="86" t="s">
        <v>3829</v>
      </c>
      <c r="BI251" s="285" t="s">
        <v>3830</v>
      </c>
      <c r="BJ251" s="285" t="s">
        <v>3829</v>
      </c>
      <c r="BK251" s="86" t="s">
        <v>3830</v>
      </c>
      <c r="BL251" s="432">
        <v>5</v>
      </c>
      <c r="BM251" s="432" t="s">
        <v>3811</v>
      </c>
      <c r="BN251" s="432" t="str">
        <f>INDEX(ID!$D:$D,MATCH('Org2567'!D251,ID!$A:$A,0))</f>
        <v>สระโบสถ์</v>
      </c>
    </row>
    <row r="252" spans="1:66" x14ac:dyDescent="0.25">
      <c r="A252" s="272">
        <v>249</v>
      </c>
      <c r="B252" s="272">
        <v>4</v>
      </c>
      <c r="C252" s="82" t="s">
        <v>1661</v>
      </c>
      <c r="D252" s="272" t="s">
        <v>266</v>
      </c>
      <c r="E252" s="82" t="str">
        <f t="shared" si="3"/>
        <v>รพ.โคกเจริญ</v>
      </c>
      <c r="F252" s="90" t="s">
        <v>926</v>
      </c>
      <c r="G252" s="90" t="s">
        <v>927</v>
      </c>
      <c r="H252" s="90">
        <v>30</v>
      </c>
      <c r="I252" s="273">
        <v>17840</v>
      </c>
      <c r="J252" s="90">
        <v>5</v>
      </c>
      <c r="K252" s="93" t="s">
        <v>3703</v>
      </c>
      <c r="L252" s="83" t="s">
        <v>926</v>
      </c>
      <c r="M252" s="83" t="s">
        <v>927</v>
      </c>
      <c r="N252" s="84">
        <v>30</v>
      </c>
      <c r="O252" s="85">
        <v>17859</v>
      </c>
      <c r="P252" s="274">
        <v>5</v>
      </c>
      <c r="Q252" s="275" t="s">
        <v>3811</v>
      </c>
      <c r="R252" s="276" t="s">
        <v>926</v>
      </c>
      <c r="S252" s="277" t="s">
        <v>927</v>
      </c>
      <c r="T252" s="278">
        <v>41</v>
      </c>
      <c r="U252" s="88">
        <v>17859</v>
      </c>
      <c r="V252" s="54">
        <v>5</v>
      </c>
      <c r="W252" s="54" t="s">
        <v>3811</v>
      </c>
      <c r="X252" s="276" t="s">
        <v>926</v>
      </c>
      <c r="Y252" s="83" t="s">
        <v>927</v>
      </c>
      <c r="Z252" s="84">
        <v>41</v>
      </c>
      <c r="AA252" s="88">
        <v>17806</v>
      </c>
      <c r="AB252" s="279">
        <v>5</v>
      </c>
      <c r="AC252" s="280" t="s">
        <v>3811</v>
      </c>
      <c r="AD252" s="281" t="s">
        <v>926</v>
      </c>
      <c r="AE252" s="83" t="s">
        <v>927</v>
      </c>
      <c r="AF252" s="84">
        <v>30</v>
      </c>
      <c r="AG252" s="88">
        <v>17806</v>
      </c>
      <c r="AH252" s="279">
        <v>5</v>
      </c>
      <c r="AI252" s="286" t="s">
        <v>3811</v>
      </c>
      <c r="AJ252" s="281" t="s">
        <v>926</v>
      </c>
      <c r="AK252" s="83" t="s">
        <v>927</v>
      </c>
      <c r="AL252" s="84">
        <v>30</v>
      </c>
      <c r="AM252" s="88">
        <v>17806</v>
      </c>
      <c r="AN252" s="279">
        <v>5</v>
      </c>
      <c r="AO252" s="286" t="s">
        <v>3811</v>
      </c>
      <c r="AP252" s="281" t="s">
        <v>926</v>
      </c>
      <c r="AQ252" s="83" t="s">
        <v>927</v>
      </c>
      <c r="AR252" s="84">
        <v>30</v>
      </c>
      <c r="AS252" s="88">
        <v>17806</v>
      </c>
      <c r="AT252" s="279">
        <v>5</v>
      </c>
      <c r="AU252" s="280" t="s">
        <v>3811</v>
      </c>
      <c r="AV252" s="86" t="s">
        <v>926</v>
      </c>
      <c r="AW252" s="285" t="s">
        <v>927</v>
      </c>
      <c r="AX252" s="285">
        <v>30</v>
      </c>
      <c r="AY252" s="87">
        <v>17688</v>
      </c>
      <c r="AZ252" s="86">
        <v>5</v>
      </c>
      <c r="BA252" s="57" t="s">
        <v>3811</v>
      </c>
      <c r="BB252" s="301" t="s">
        <v>926</v>
      </c>
      <c r="BC252" s="83" t="s">
        <v>927</v>
      </c>
      <c r="BD252" s="84">
        <v>30</v>
      </c>
      <c r="BE252" s="282">
        <v>17688</v>
      </c>
      <c r="BF252" s="279">
        <v>5</v>
      </c>
      <c r="BG252" s="303" t="s">
        <v>3811</v>
      </c>
      <c r="BH252" s="86" t="s">
        <v>3829</v>
      </c>
      <c r="BI252" s="285" t="s">
        <v>3829</v>
      </c>
      <c r="BJ252" s="285" t="s">
        <v>3829</v>
      </c>
      <c r="BK252" s="86" t="s">
        <v>3829</v>
      </c>
      <c r="BL252" s="432">
        <v>5</v>
      </c>
      <c r="BM252" s="432" t="s">
        <v>3811</v>
      </c>
      <c r="BN252" s="432" t="str">
        <f>INDEX(ID!$D:$D,MATCH('Org2567'!D252,ID!$A:$A,0))</f>
        <v>โคกเจริญ</v>
      </c>
    </row>
    <row r="253" spans="1:66" x14ac:dyDescent="0.25">
      <c r="A253" s="272">
        <v>250</v>
      </c>
      <c r="B253" s="272">
        <v>4</v>
      </c>
      <c r="C253" s="82" t="s">
        <v>1661</v>
      </c>
      <c r="D253" s="272" t="s">
        <v>267</v>
      </c>
      <c r="E253" s="82" t="str">
        <f t="shared" si="3"/>
        <v>รพ.ลำสนธิ</v>
      </c>
      <c r="F253" s="90" t="s">
        <v>926</v>
      </c>
      <c r="G253" s="90" t="s">
        <v>927</v>
      </c>
      <c r="H253" s="90">
        <v>30</v>
      </c>
      <c r="I253" s="273">
        <v>20290</v>
      </c>
      <c r="J253" s="90">
        <v>5</v>
      </c>
      <c r="K253" s="93" t="s">
        <v>3703</v>
      </c>
      <c r="L253" s="83" t="s">
        <v>926</v>
      </c>
      <c r="M253" s="83" t="s">
        <v>927</v>
      </c>
      <c r="N253" s="84">
        <v>30</v>
      </c>
      <c r="O253" s="85">
        <v>20346</v>
      </c>
      <c r="P253" s="274">
        <v>5</v>
      </c>
      <c r="Q253" s="275" t="s">
        <v>3811</v>
      </c>
      <c r="R253" s="276" t="s">
        <v>926</v>
      </c>
      <c r="S253" s="277" t="s">
        <v>927</v>
      </c>
      <c r="T253" s="278">
        <v>41</v>
      </c>
      <c r="U253" s="88">
        <v>20346</v>
      </c>
      <c r="V253" s="54">
        <v>5</v>
      </c>
      <c r="W253" s="54" t="s">
        <v>3811</v>
      </c>
      <c r="X253" s="276" t="s">
        <v>926</v>
      </c>
      <c r="Y253" s="83" t="s">
        <v>927</v>
      </c>
      <c r="Z253" s="84">
        <v>41</v>
      </c>
      <c r="AA253" s="88">
        <v>20474</v>
      </c>
      <c r="AB253" s="279">
        <v>5</v>
      </c>
      <c r="AC253" s="280" t="s">
        <v>3811</v>
      </c>
      <c r="AD253" s="281" t="s">
        <v>926</v>
      </c>
      <c r="AE253" s="83" t="s">
        <v>927</v>
      </c>
      <c r="AF253" s="84">
        <v>30</v>
      </c>
      <c r="AG253" s="88">
        <v>20474</v>
      </c>
      <c r="AH253" s="279">
        <v>5</v>
      </c>
      <c r="AI253" s="286" t="s">
        <v>3811</v>
      </c>
      <c r="AJ253" s="281" t="s">
        <v>926</v>
      </c>
      <c r="AK253" s="83" t="s">
        <v>927</v>
      </c>
      <c r="AL253" s="84">
        <v>30</v>
      </c>
      <c r="AM253" s="88">
        <v>20474</v>
      </c>
      <c r="AN253" s="279">
        <v>5</v>
      </c>
      <c r="AO253" s="286" t="s">
        <v>3811</v>
      </c>
      <c r="AP253" s="281" t="s">
        <v>926</v>
      </c>
      <c r="AQ253" s="83" t="s">
        <v>927</v>
      </c>
      <c r="AR253" s="84">
        <v>30</v>
      </c>
      <c r="AS253" s="88">
        <v>20474</v>
      </c>
      <c r="AT253" s="279">
        <v>5</v>
      </c>
      <c r="AU253" s="280" t="s">
        <v>3811</v>
      </c>
      <c r="AV253" s="86" t="s">
        <v>926</v>
      </c>
      <c r="AW253" s="285" t="s">
        <v>927</v>
      </c>
      <c r="AX253" s="285">
        <v>30</v>
      </c>
      <c r="AY253" s="87">
        <v>20228</v>
      </c>
      <c r="AZ253" s="86">
        <v>5</v>
      </c>
      <c r="BA253" s="57" t="s">
        <v>3811</v>
      </c>
      <c r="BB253" s="301" t="s">
        <v>926</v>
      </c>
      <c r="BC253" s="83" t="s">
        <v>927</v>
      </c>
      <c r="BD253" s="84">
        <v>37</v>
      </c>
      <c r="BE253" s="282">
        <v>20228</v>
      </c>
      <c r="BF253" s="279">
        <v>5</v>
      </c>
      <c r="BG253" s="303" t="s">
        <v>3811</v>
      </c>
      <c r="BH253" s="86" t="s">
        <v>3829</v>
      </c>
      <c r="BI253" s="285" t="s">
        <v>3829</v>
      </c>
      <c r="BJ253" s="285" t="s">
        <v>3830</v>
      </c>
      <c r="BK253" s="86" t="s">
        <v>3829</v>
      </c>
      <c r="BL253" s="432">
        <v>5</v>
      </c>
      <c r="BM253" s="432" t="s">
        <v>3811</v>
      </c>
      <c r="BN253" s="432" t="str">
        <f>INDEX(ID!$D:$D,MATCH('Org2567'!D253,ID!$A:$A,0))</f>
        <v>ลำสนธิ</v>
      </c>
    </row>
    <row r="254" spans="1:66" x14ac:dyDescent="0.25">
      <c r="A254" s="272">
        <v>251</v>
      </c>
      <c r="B254" s="272">
        <v>4</v>
      </c>
      <c r="C254" s="82" t="s">
        <v>1661</v>
      </c>
      <c r="D254" s="272" t="s">
        <v>268</v>
      </c>
      <c r="E254" s="82" t="str">
        <f t="shared" si="3"/>
        <v>รพ.หนองม่วง</v>
      </c>
      <c r="F254" s="90" t="s">
        <v>926</v>
      </c>
      <c r="G254" s="90" t="s">
        <v>927</v>
      </c>
      <c r="H254" s="90">
        <v>35</v>
      </c>
      <c r="I254" s="273">
        <v>25045</v>
      </c>
      <c r="J254" s="90">
        <v>5</v>
      </c>
      <c r="K254" s="93" t="s">
        <v>3703</v>
      </c>
      <c r="L254" s="83" t="s">
        <v>926</v>
      </c>
      <c r="M254" s="83" t="s">
        <v>927</v>
      </c>
      <c r="N254" s="84">
        <v>33</v>
      </c>
      <c r="O254" s="85">
        <v>25171</v>
      </c>
      <c r="P254" s="274">
        <v>5</v>
      </c>
      <c r="Q254" s="275" t="s">
        <v>3811</v>
      </c>
      <c r="R254" s="276" t="s">
        <v>926</v>
      </c>
      <c r="S254" s="277" t="s">
        <v>927</v>
      </c>
      <c r="T254" s="278">
        <v>32</v>
      </c>
      <c r="U254" s="88">
        <v>25171</v>
      </c>
      <c r="V254" s="54">
        <v>5</v>
      </c>
      <c r="W254" s="54" t="s">
        <v>3811</v>
      </c>
      <c r="X254" s="276" t="s">
        <v>926</v>
      </c>
      <c r="Y254" s="83" t="s">
        <v>927</v>
      </c>
      <c r="Z254" s="84">
        <v>32</v>
      </c>
      <c r="AA254" s="88">
        <v>24969</v>
      </c>
      <c r="AB254" s="279">
        <v>5</v>
      </c>
      <c r="AC254" s="280" t="s">
        <v>3811</v>
      </c>
      <c r="AD254" s="281" t="s">
        <v>926</v>
      </c>
      <c r="AE254" s="83" t="s">
        <v>927</v>
      </c>
      <c r="AF254" s="84">
        <v>36</v>
      </c>
      <c r="AG254" s="88">
        <v>24969</v>
      </c>
      <c r="AH254" s="279">
        <v>5</v>
      </c>
      <c r="AI254" s="286" t="s">
        <v>3811</v>
      </c>
      <c r="AJ254" s="281" t="s">
        <v>926</v>
      </c>
      <c r="AK254" s="83" t="s">
        <v>927</v>
      </c>
      <c r="AL254" s="84">
        <v>36</v>
      </c>
      <c r="AM254" s="88">
        <v>24969</v>
      </c>
      <c r="AN254" s="279">
        <v>5</v>
      </c>
      <c r="AO254" s="286" t="s">
        <v>3811</v>
      </c>
      <c r="AP254" s="281" t="s">
        <v>926</v>
      </c>
      <c r="AQ254" s="83" t="s">
        <v>927</v>
      </c>
      <c r="AR254" s="84">
        <v>36</v>
      </c>
      <c r="AS254" s="88">
        <v>24969</v>
      </c>
      <c r="AT254" s="279">
        <v>5</v>
      </c>
      <c r="AU254" s="280" t="s">
        <v>3811</v>
      </c>
      <c r="AV254" s="86" t="s">
        <v>926</v>
      </c>
      <c r="AW254" s="285" t="s">
        <v>927</v>
      </c>
      <c r="AX254" s="285">
        <v>36</v>
      </c>
      <c r="AY254" s="87">
        <v>24584</v>
      </c>
      <c r="AZ254" s="86">
        <v>5</v>
      </c>
      <c r="BA254" s="57" t="s">
        <v>3811</v>
      </c>
      <c r="BB254" s="301" t="s">
        <v>926</v>
      </c>
      <c r="BC254" s="83" t="s">
        <v>927</v>
      </c>
      <c r="BD254" s="84">
        <v>35</v>
      </c>
      <c r="BE254" s="282">
        <v>24584</v>
      </c>
      <c r="BF254" s="279">
        <v>5</v>
      </c>
      <c r="BG254" s="303" t="s">
        <v>3811</v>
      </c>
      <c r="BH254" s="86" t="s">
        <v>3829</v>
      </c>
      <c r="BI254" s="285" t="s">
        <v>3829</v>
      </c>
      <c r="BJ254" s="285" t="s">
        <v>3830</v>
      </c>
      <c r="BK254" s="86" t="s">
        <v>3829</v>
      </c>
      <c r="BL254" s="432">
        <v>5</v>
      </c>
      <c r="BM254" s="432" t="s">
        <v>3811</v>
      </c>
      <c r="BN254" s="432" t="str">
        <f>INDEX(ID!$D:$D,MATCH('Org2567'!D254,ID!$A:$A,0))</f>
        <v>หนองม่วง</v>
      </c>
    </row>
    <row r="255" spans="1:66" x14ac:dyDescent="0.25">
      <c r="A255" s="272">
        <v>252</v>
      </c>
      <c r="B255" s="272">
        <v>4</v>
      </c>
      <c r="C255" s="82" t="s">
        <v>1714</v>
      </c>
      <c r="D255" s="272" t="s">
        <v>269</v>
      </c>
      <c r="E255" s="82" t="str">
        <f t="shared" si="3"/>
        <v>รพ.สระบุรี</v>
      </c>
      <c r="F255" s="90" t="s">
        <v>916</v>
      </c>
      <c r="G255" s="90" t="s">
        <v>3</v>
      </c>
      <c r="H255" s="90">
        <v>700</v>
      </c>
      <c r="I255" s="273">
        <v>127479</v>
      </c>
      <c r="J255" s="90">
        <v>18</v>
      </c>
      <c r="K255" s="93" t="s">
        <v>3747</v>
      </c>
      <c r="L255" s="83" t="s">
        <v>916</v>
      </c>
      <c r="M255" s="83" t="s">
        <v>3</v>
      </c>
      <c r="N255" s="84">
        <v>700</v>
      </c>
      <c r="O255" s="85">
        <v>128782</v>
      </c>
      <c r="P255" s="274">
        <v>18</v>
      </c>
      <c r="Q255" s="275" t="s">
        <v>3822</v>
      </c>
      <c r="R255" s="276" t="s">
        <v>916</v>
      </c>
      <c r="S255" s="277" t="s">
        <v>3</v>
      </c>
      <c r="T255" s="278">
        <v>700</v>
      </c>
      <c r="U255" s="88">
        <v>128782</v>
      </c>
      <c r="V255" s="54">
        <v>18</v>
      </c>
      <c r="W255" s="54" t="s">
        <v>3822</v>
      </c>
      <c r="X255" s="276" t="s">
        <v>916</v>
      </c>
      <c r="Y255" s="83" t="s">
        <v>3</v>
      </c>
      <c r="Z255" s="84">
        <v>700</v>
      </c>
      <c r="AA255" s="88">
        <v>128137</v>
      </c>
      <c r="AB255" s="279">
        <v>18</v>
      </c>
      <c r="AC255" s="280" t="s">
        <v>3822</v>
      </c>
      <c r="AD255" s="281" t="s">
        <v>916</v>
      </c>
      <c r="AE255" s="83" t="s">
        <v>3</v>
      </c>
      <c r="AF255" s="84">
        <v>700</v>
      </c>
      <c r="AG255" s="88">
        <v>128137</v>
      </c>
      <c r="AH255" s="279">
        <v>18</v>
      </c>
      <c r="AI255" s="286" t="s">
        <v>3822</v>
      </c>
      <c r="AJ255" s="281" t="s">
        <v>916</v>
      </c>
      <c r="AK255" s="83" t="s">
        <v>3</v>
      </c>
      <c r="AL255" s="84">
        <v>700</v>
      </c>
      <c r="AM255" s="88">
        <v>128137</v>
      </c>
      <c r="AN255" s="279">
        <v>18</v>
      </c>
      <c r="AO255" s="286" t="s">
        <v>3822</v>
      </c>
      <c r="AP255" s="281" t="s">
        <v>916</v>
      </c>
      <c r="AQ255" s="83" t="s">
        <v>3</v>
      </c>
      <c r="AR255" s="84">
        <v>700</v>
      </c>
      <c r="AS255" s="88">
        <v>128137</v>
      </c>
      <c r="AT255" s="279">
        <v>18</v>
      </c>
      <c r="AU255" s="280" t="s">
        <v>3822</v>
      </c>
      <c r="AV255" s="86" t="s">
        <v>916</v>
      </c>
      <c r="AW255" s="285" t="s">
        <v>3</v>
      </c>
      <c r="AX255" s="285">
        <v>700</v>
      </c>
      <c r="AY255" s="87">
        <v>128495</v>
      </c>
      <c r="AZ255" s="86">
        <v>18</v>
      </c>
      <c r="BA255" s="57" t="s">
        <v>3822</v>
      </c>
      <c r="BB255" s="301" t="s">
        <v>916</v>
      </c>
      <c r="BC255" s="83" t="s">
        <v>3</v>
      </c>
      <c r="BD255" s="84">
        <v>700</v>
      </c>
      <c r="BE255" s="282">
        <v>128495</v>
      </c>
      <c r="BF255" s="279">
        <v>18</v>
      </c>
      <c r="BG255" s="303" t="s">
        <v>3822</v>
      </c>
      <c r="BH255" s="86" t="s">
        <v>3829</v>
      </c>
      <c r="BI255" s="285" t="s">
        <v>3829</v>
      </c>
      <c r="BJ255" s="285" t="s">
        <v>3829</v>
      </c>
      <c r="BK255" s="86" t="s">
        <v>3829</v>
      </c>
      <c r="BL255" s="432">
        <v>18</v>
      </c>
      <c r="BM255" s="432" t="s">
        <v>3822</v>
      </c>
      <c r="BN255" s="432" t="str">
        <f>INDEX(ID!$D:$D,MATCH('Org2567'!D255,ID!$A:$A,0))</f>
        <v>สระบุรี</v>
      </c>
    </row>
    <row r="256" spans="1:66" x14ac:dyDescent="0.25">
      <c r="A256" s="272">
        <v>253</v>
      </c>
      <c r="B256" s="272">
        <v>4</v>
      </c>
      <c r="C256" s="82" t="s">
        <v>1714</v>
      </c>
      <c r="D256" s="272" t="s">
        <v>270</v>
      </c>
      <c r="E256" s="82" t="str">
        <f t="shared" si="3"/>
        <v>รพ.พระพุทธบาท</v>
      </c>
      <c r="F256" s="90" t="s">
        <v>922</v>
      </c>
      <c r="G256" s="90" t="s">
        <v>924</v>
      </c>
      <c r="H256" s="90">
        <v>315</v>
      </c>
      <c r="I256" s="273">
        <v>58329</v>
      </c>
      <c r="J256" s="90">
        <v>15</v>
      </c>
      <c r="K256" s="93" t="s">
        <v>3775</v>
      </c>
      <c r="L256" s="83" t="s">
        <v>922</v>
      </c>
      <c r="M256" s="83" t="s">
        <v>924</v>
      </c>
      <c r="N256" s="84">
        <v>340</v>
      </c>
      <c r="O256" s="85">
        <v>58466</v>
      </c>
      <c r="P256" s="274">
        <v>15</v>
      </c>
      <c r="Q256" s="275" t="s">
        <v>3812</v>
      </c>
      <c r="R256" s="276" t="s">
        <v>922</v>
      </c>
      <c r="S256" s="277" t="s">
        <v>924</v>
      </c>
      <c r="T256" s="278">
        <v>315</v>
      </c>
      <c r="U256" s="88">
        <v>58466</v>
      </c>
      <c r="V256" s="54">
        <v>15</v>
      </c>
      <c r="W256" s="54" t="s">
        <v>3812</v>
      </c>
      <c r="X256" s="276" t="s">
        <v>922</v>
      </c>
      <c r="Y256" s="83" t="s">
        <v>924</v>
      </c>
      <c r="Z256" s="84">
        <v>315</v>
      </c>
      <c r="AA256" s="88">
        <v>58102</v>
      </c>
      <c r="AB256" s="279">
        <v>15</v>
      </c>
      <c r="AC256" s="280" t="s">
        <v>3812</v>
      </c>
      <c r="AD256" s="281" t="s">
        <v>922</v>
      </c>
      <c r="AE256" s="83" t="s">
        <v>924</v>
      </c>
      <c r="AF256" s="84">
        <v>315</v>
      </c>
      <c r="AG256" s="88">
        <v>58102</v>
      </c>
      <c r="AH256" s="279">
        <v>15</v>
      </c>
      <c r="AI256" s="286" t="s">
        <v>3812</v>
      </c>
      <c r="AJ256" s="281" t="s">
        <v>922</v>
      </c>
      <c r="AK256" s="83" t="s">
        <v>924</v>
      </c>
      <c r="AL256" s="84">
        <v>315</v>
      </c>
      <c r="AM256" s="88">
        <v>58102</v>
      </c>
      <c r="AN256" s="279">
        <v>15</v>
      </c>
      <c r="AO256" s="286" t="s">
        <v>3812</v>
      </c>
      <c r="AP256" s="281" t="s">
        <v>922</v>
      </c>
      <c r="AQ256" s="83" t="s">
        <v>924</v>
      </c>
      <c r="AR256" s="84">
        <v>315</v>
      </c>
      <c r="AS256" s="88">
        <v>58102</v>
      </c>
      <c r="AT256" s="279">
        <v>15</v>
      </c>
      <c r="AU256" s="280" t="s">
        <v>3812</v>
      </c>
      <c r="AV256" s="86" t="s">
        <v>922</v>
      </c>
      <c r="AW256" s="285" t="s">
        <v>924</v>
      </c>
      <c r="AX256" s="285">
        <v>315</v>
      </c>
      <c r="AY256" s="87">
        <v>57961</v>
      </c>
      <c r="AZ256" s="86">
        <v>15</v>
      </c>
      <c r="BA256" s="57" t="s">
        <v>3812</v>
      </c>
      <c r="BB256" s="301" t="s">
        <v>922</v>
      </c>
      <c r="BC256" s="83" t="s">
        <v>924</v>
      </c>
      <c r="BD256" s="84">
        <v>315</v>
      </c>
      <c r="BE256" s="282">
        <v>57961</v>
      </c>
      <c r="BF256" s="279">
        <v>15</v>
      </c>
      <c r="BG256" s="303" t="s">
        <v>3812</v>
      </c>
      <c r="BH256" s="86" t="s">
        <v>3829</v>
      </c>
      <c r="BI256" s="285" t="s">
        <v>3829</v>
      </c>
      <c r="BJ256" s="285" t="s">
        <v>3829</v>
      </c>
      <c r="BK256" s="86" t="s">
        <v>3829</v>
      </c>
      <c r="BL256" s="432">
        <v>15</v>
      </c>
      <c r="BM256" s="432" t="s">
        <v>3812</v>
      </c>
      <c r="BN256" s="432" t="str">
        <f>INDEX(ID!$D:$D,MATCH('Org2567'!D256,ID!$A:$A,0))</f>
        <v>พระพุทธบาท</v>
      </c>
    </row>
    <row r="257" spans="1:66" x14ac:dyDescent="0.25">
      <c r="A257" s="272">
        <v>254</v>
      </c>
      <c r="B257" s="272">
        <v>4</v>
      </c>
      <c r="C257" s="82" t="s">
        <v>1714</v>
      </c>
      <c r="D257" s="272" t="s">
        <v>271</v>
      </c>
      <c r="E257" s="82" t="str">
        <f t="shared" si="3"/>
        <v>รพ.แก่งคอย</v>
      </c>
      <c r="F257" s="90" t="s">
        <v>926</v>
      </c>
      <c r="G257" s="90" t="s">
        <v>931</v>
      </c>
      <c r="H257" s="90">
        <v>82</v>
      </c>
      <c r="I257" s="273">
        <v>50444</v>
      </c>
      <c r="J257" s="90">
        <v>10</v>
      </c>
      <c r="K257" s="93" t="s">
        <v>3702</v>
      </c>
      <c r="L257" s="83" t="s">
        <v>926</v>
      </c>
      <c r="M257" s="83" t="s">
        <v>931</v>
      </c>
      <c r="N257" s="84">
        <v>82</v>
      </c>
      <c r="O257" s="85">
        <v>51905</v>
      </c>
      <c r="P257" s="274">
        <v>10</v>
      </c>
      <c r="Q257" s="275" t="s">
        <v>3810</v>
      </c>
      <c r="R257" s="276" t="s">
        <v>926</v>
      </c>
      <c r="S257" s="277" t="s">
        <v>931</v>
      </c>
      <c r="T257" s="278">
        <v>76</v>
      </c>
      <c r="U257" s="88">
        <v>51905</v>
      </c>
      <c r="V257" s="54">
        <v>10</v>
      </c>
      <c r="W257" s="54" t="s">
        <v>3810</v>
      </c>
      <c r="X257" s="276" t="s">
        <v>926</v>
      </c>
      <c r="Y257" s="83" t="s">
        <v>931</v>
      </c>
      <c r="Z257" s="84">
        <v>76</v>
      </c>
      <c r="AA257" s="88">
        <v>52197</v>
      </c>
      <c r="AB257" s="279">
        <v>10</v>
      </c>
      <c r="AC257" s="280" t="s">
        <v>3810</v>
      </c>
      <c r="AD257" s="281" t="s">
        <v>926</v>
      </c>
      <c r="AE257" s="83" t="s">
        <v>931</v>
      </c>
      <c r="AF257" s="84">
        <v>76</v>
      </c>
      <c r="AG257" s="88">
        <v>52197</v>
      </c>
      <c r="AH257" s="279">
        <v>10</v>
      </c>
      <c r="AI257" s="286" t="s">
        <v>3810</v>
      </c>
      <c r="AJ257" s="281" t="s">
        <v>926</v>
      </c>
      <c r="AK257" s="83" t="s">
        <v>931</v>
      </c>
      <c r="AL257" s="84">
        <v>76</v>
      </c>
      <c r="AM257" s="88">
        <v>52197</v>
      </c>
      <c r="AN257" s="279">
        <v>10</v>
      </c>
      <c r="AO257" s="286" t="s">
        <v>3810</v>
      </c>
      <c r="AP257" s="281" t="s">
        <v>926</v>
      </c>
      <c r="AQ257" s="83" t="s">
        <v>931</v>
      </c>
      <c r="AR257" s="84">
        <v>76</v>
      </c>
      <c r="AS257" s="88">
        <v>52197</v>
      </c>
      <c r="AT257" s="279">
        <v>10</v>
      </c>
      <c r="AU257" s="280" t="s">
        <v>3810</v>
      </c>
      <c r="AV257" s="86" t="s">
        <v>926</v>
      </c>
      <c r="AW257" s="285" t="s">
        <v>931</v>
      </c>
      <c r="AX257" s="285">
        <v>76</v>
      </c>
      <c r="AY257" s="87">
        <v>52712</v>
      </c>
      <c r="AZ257" s="86">
        <v>10</v>
      </c>
      <c r="BA257" s="57" t="s">
        <v>3810</v>
      </c>
      <c r="BB257" s="301" t="s">
        <v>926</v>
      </c>
      <c r="BC257" s="83" t="s">
        <v>931</v>
      </c>
      <c r="BD257" s="84">
        <v>68</v>
      </c>
      <c r="BE257" s="282">
        <v>52712</v>
      </c>
      <c r="BF257" s="279">
        <v>10</v>
      </c>
      <c r="BG257" s="303" t="s">
        <v>3810</v>
      </c>
      <c r="BH257" s="86" t="s">
        <v>3829</v>
      </c>
      <c r="BI257" s="285" t="s">
        <v>3829</v>
      </c>
      <c r="BJ257" s="285" t="s">
        <v>3830</v>
      </c>
      <c r="BK257" s="86" t="s">
        <v>3829</v>
      </c>
      <c r="BL257" s="432">
        <v>10</v>
      </c>
      <c r="BM257" s="432" t="s">
        <v>3810</v>
      </c>
      <c r="BN257" s="432" t="str">
        <f>INDEX(ID!$D:$D,MATCH('Org2567'!D257,ID!$A:$A,0))</f>
        <v>แก่งคอย</v>
      </c>
    </row>
    <row r="258" spans="1:66" x14ac:dyDescent="0.25">
      <c r="A258" s="272">
        <v>255</v>
      </c>
      <c r="B258" s="272">
        <v>4</v>
      </c>
      <c r="C258" s="82" t="s">
        <v>1714</v>
      </c>
      <c r="D258" s="272" t="s">
        <v>272</v>
      </c>
      <c r="E258" s="82" t="str">
        <f t="shared" si="3"/>
        <v>รพ.หนองแค</v>
      </c>
      <c r="F258" s="90" t="s">
        <v>926</v>
      </c>
      <c r="G258" s="90" t="s">
        <v>927</v>
      </c>
      <c r="H258" s="90">
        <v>60</v>
      </c>
      <c r="I258" s="273">
        <v>34935</v>
      </c>
      <c r="J258" s="90">
        <v>6</v>
      </c>
      <c r="K258" s="93" t="s">
        <v>3783</v>
      </c>
      <c r="L258" s="83" t="s">
        <v>926</v>
      </c>
      <c r="M258" s="83" t="s">
        <v>927</v>
      </c>
      <c r="N258" s="84">
        <v>74</v>
      </c>
      <c r="O258" s="85">
        <v>35162</v>
      </c>
      <c r="P258" s="274">
        <v>6</v>
      </c>
      <c r="Q258" s="275" t="s">
        <v>3809</v>
      </c>
      <c r="R258" s="276" t="s">
        <v>926</v>
      </c>
      <c r="S258" s="277" t="s">
        <v>927</v>
      </c>
      <c r="T258" s="278">
        <v>74</v>
      </c>
      <c r="U258" s="88">
        <v>35162</v>
      </c>
      <c r="V258" s="54">
        <v>6</v>
      </c>
      <c r="W258" s="54" t="s">
        <v>3809</v>
      </c>
      <c r="X258" s="276" t="s">
        <v>926</v>
      </c>
      <c r="Y258" s="83" t="s">
        <v>927</v>
      </c>
      <c r="Z258" s="84">
        <v>74</v>
      </c>
      <c r="AA258" s="88">
        <v>35207</v>
      </c>
      <c r="AB258" s="279">
        <v>6</v>
      </c>
      <c r="AC258" s="280" t="s">
        <v>3809</v>
      </c>
      <c r="AD258" s="281" t="s">
        <v>926</v>
      </c>
      <c r="AE258" s="83" t="s">
        <v>927</v>
      </c>
      <c r="AF258" s="84">
        <v>65</v>
      </c>
      <c r="AG258" s="88">
        <v>35207</v>
      </c>
      <c r="AH258" s="279">
        <v>6</v>
      </c>
      <c r="AI258" s="286" t="s">
        <v>3809</v>
      </c>
      <c r="AJ258" s="281" t="s">
        <v>926</v>
      </c>
      <c r="AK258" s="83" t="s">
        <v>927</v>
      </c>
      <c r="AL258" s="84">
        <v>65</v>
      </c>
      <c r="AM258" s="88">
        <v>35207</v>
      </c>
      <c r="AN258" s="279">
        <v>6</v>
      </c>
      <c r="AO258" s="286" t="s">
        <v>3809</v>
      </c>
      <c r="AP258" s="281" t="s">
        <v>926</v>
      </c>
      <c r="AQ258" s="83" t="s">
        <v>927</v>
      </c>
      <c r="AR258" s="84">
        <v>65</v>
      </c>
      <c r="AS258" s="88">
        <v>35207</v>
      </c>
      <c r="AT258" s="279">
        <v>6</v>
      </c>
      <c r="AU258" s="280" t="s">
        <v>3809</v>
      </c>
      <c r="AV258" s="86" t="s">
        <v>926</v>
      </c>
      <c r="AW258" s="285" t="s">
        <v>927</v>
      </c>
      <c r="AX258" s="285">
        <v>65</v>
      </c>
      <c r="AY258" s="87">
        <v>34988</v>
      </c>
      <c r="AZ258" s="86">
        <v>6</v>
      </c>
      <c r="BA258" s="57" t="s">
        <v>3809</v>
      </c>
      <c r="BB258" s="301" t="s">
        <v>926</v>
      </c>
      <c r="BC258" s="83" t="s">
        <v>927</v>
      </c>
      <c r="BD258" s="84">
        <v>65</v>
      </c>
      <c r="BE258" s="282">
        <v>34988</v>
      </c>
      <c r="BF258" s="279">
        <v>6</v>
      </c>
      <c r="BG258" s="303" t="s">
        <v>3809</v>
      </c>
      <c r="BH258" s="86" t="s">
        <v>3829</v>
      </c>
      <c r="BI258" s="285" t="s">
        <v>3829</v>
      </c>
      <c r="BJ258" s="285" t="s">
        <v>3829</v>
      </c>
      <c r="BK258" s="86" t="s">
        <v>3829</v>
      </c>
      <c r="BL258" s="432">
        <v>6</v>
      </c>
      <c r="BM258" s="432" t="s">
        <v>3809</v>
      </c>
      <c r="BN258" s="432" t="str">
        <f>INDEX(ID!$D:$D,MATCH('Org2567'!D258,ID!$A:$A,0))</f>
        <v>หนองแค</v>
      </c>
    </row>
    <row r="259" spans="1:66" x14ac:dyDescent="0.25">
      <c r="A259" s="272">
        <v>256</v>
      </c>
      <c r="B259" s="272">
        <v>4</v>
      </c>
      <c r="C259" s="82" t="s">
        <v>1714</v>
      </c>
      <c r="D259" s="272" t="s">
        <v>273</v>
      </c>
      <c r="E259" s="82" t="str">
        <f t="shared" si="3"/>
        <v>รพ.วิหารแดง</v>
      </c>
      <c r="F259" s="90" t="s">
        <v>926</v>
      </c>
      <c r="G259" s="90" t="s">
        <v>927</v>
      </c>
      <c r="H259" s="90">
        <v>49</v>
      </c>
      <c r="I259" s="273">
        <v>25904</v>
      </c>
      <c r="J259" s="90">
        <v>5</v>
      </c>
      <c r="K259" s="93" t="s">
        <v>3703</v>
      </c>
      <c r="L259" s="83" t="s">
        <v>926</v>
      </c>
      <c r="M259" s="83" t="s">
        <v>927</v>
      </c>
      <c r="N259" s="84">
        <v>48</v>
      </c>
      <c r="O259" s="85">
        <v>26085</v>
      </c>
      <c r="P259" s="274">
        <v>5</v>
      </c>
      <c r="Q259" s="275" t="s">
        <v>3811</v>
      </c>
      <c r="R259" s="276" t="s">
        <v>926</v>
      </c>
      <c r="S259" s="277" t="s">
        <v>927</v>
      </c>
      <c r="T259" s="278">
        <v>48</v>
      </c>
      <c r="U259" s="88">
        <v>26085</v>
      </c>
      <c r="V259" s="54">
        <v>5</v>
      </c>
      <c r="W259" s="54" t="s">
        <v>3811</v>
      </c>
      <c r="X259" s="276" t="s">
        <v>926</v>
      </c>
      <c r="Y259" s="83" t="s">
        <v>927</v>
      </c>
      <c r="Z259" s="84">
        <v>48</v>
      </c>
      <c r="AA259" s="88">
        <v>25980</v>
      </c>
      <c r="AB259" s="279">
        <v>5</v>
      </c>
      <c r="AC259" s="280" t="s">
        <v>3811</v>
      </c>
      <c r="AD259" s="281" t="s">
        <v>926</v>
      </c>
      <c r="AE259" s="83" t="s">
        <v>927</v>
      </c>
      <c r="AF259" s="84">
        <v>48</v>
      </c>
      <c r="AG259" s="88">
        <v>25980</v>
      </c>
      <c r="AH259" s="279">
        <v>5</v>
      </c>
      <c r="AI259" s="286" t="s">
        <v>3811</v>
      </c>
      <c r="AJ259" s="281" t="s">
        <v>926</v>
      </c>
      <c r="AK259" s="83" t="s">
        <v>927</v>
      </c>
      <c r="AL259" s="84">
        <v>48</v>
      </c>
      <c r="AM259" s="88">
        <v>25980</v>
      </c>
      <c r="AN259" s="279">
        <v>5</v>
      </c>
      <c r="AO259" s="286" t="s">
        <v>3811</v>
      </c>
      <c r="AP259" s="281" t="s">
        <v>926</v>
      </c>
      <c r="AQ259" s="83" t="s">
        <v>927</v>
      </c>
      <c r="AR259" s="84">
        <v>48</v>
      </c>
      <c r="AS259" s="88">
        <v>25980</v>
      </c>
      <c r="AT259" s="279">
        <v>5</v>
      </c>
      <c r="AU259" s="280" t="s">
        <v>3811</v>
      </c>
      <c r="AV259" s="86" t="s">
        <v>926</v>
      </c>
      <c r="AW259" s="285" t="s">
        <v>927</v>
      </c>
      <c r="AX259" s="285">
        <v>48</v>
      </c>
      <c r="AY259" s="87">
        <v>25869</v>
      </c>
      <c r="AZ259" s="86">
        <v>5</v>
      </c>
      <c r="BA259" s="57" t="s">
        <v>3811</v>
      </c>
      <c r="BB259" s="301" t="s">
        <v>926</v>
      </c>
      <c r="BC259" s="83" t="s">
        <v>927</v>
      </c>
      <c r="BD259" s="84">
        <v>48</v>
      </c>
      <c r="BE259" s="282">
        <v>25869</v>
      </c>
      <c r="BF259" s="279">
        <v>5</v>
      </c>
      <c r="BG259" s="303" t="s">
        <v>3811</v>
      </c>
      <c r="BH259" s="86" t="s">
        <v>3829</v>
      </c>
      <c r="BI259" s="285" t="s">
        <v>3829</v>
      </c>
      <c r="BJ259" s="285" t="s">
        <v>3829</v>
      </c>
      <c r="BK259" s="86" t="s">
        <v>3829</v>
      </c>
      <c r="BL259" s="432">
        <v>5</v>
      </c>
      <c r="BM259" s="432" t="s">
        <v>3811</v>
      </c>
      <c r="BN259" s="432" t="str">
        <f>INDEX(ID!$D:$D,MATCH('Org2567'!D259,ID!$A:$A,0))</f>
        <v>วิหารแดง</v>
      </c>
    </row>
    <row r="260" spans="1:66" x14ac:dyDescent="0.25">
      <c r="A260" s="272">
        <v>257</v>
      </c>
      <c r="B260" s="272">
        <v>4</v>
      </c>
      <c r="C260" s="82" t="s">
        <v>1714</v>
      </c>
      <c r="D260" s="272" t="s">
        <v>274</v>
      </c>
      <c r="E260" s="82" t="str">
        <f t="shared" si="3"/>
        <v>รพ.หนองแซง</v>
      </c>
      <c r="F260" s="90" t="s">
        <v>926</v>
      </c>
      <c r="G260" s="90" t="s">
        <v>927</v>
      </c>
      <c r="H260" s="90">
        <v>22</v>
      </c>
      <c r="I260" s="273">
        <v>10077</v>
      </c>
      <c r="J260" s="90">
        <v>5</v>
      </c>
      <c r="K260" s="93" t="s">
        <v>3703</v>
      </c>
      <c r="L260" s="83" t="s">
        <v>926</v>
      </c>
      <c r="M260" s="83" t="s">
        <v>927</v>
      </c>
      <c r="N260" s="84">
        <v>19</v>
      </c>
      <c r="O260" s="85">
        <v>10068</v>
      </c>
      <c r="P260" s="274">
        <v>5</v>
      </c>
      <c r="Q260" s="275" t="s">
        <v>3811</v>
      </c>
      <c r="R260" s="276" t="s">
        <v>926</v>
      </c>
      <c r="S260" s="277" t="s">
        <v>927</v>
      </c>
      <c r="T260" s="278">
        <v>17</v>
      </c>
      <c r="U260" s="88">
        <v>10068</v>
      </c>
      <c r="V260" s="54">
        <v>5</v>
      </c>
      <c r="W260" s="54" t="s">
        <v>3811</v>
      </c>
      <c r="X260" s="276" t="s">
        <v>926</v>
      </c>
      <c r="Y260" s="83" t="s">
        <v>927</v>
      </c>
      <c r="Z260" s="84">
        <v>17</v>
      </c>
      <c r="AA260" s="88">
        <v>10120</v>
      </c>
      <c r="AB260" s="279">
        <v>5</v>
      </c>
      <c r="AC260" s="280" t="s">
        <v>3811</v>
      </c>
      <c r="AD260" s="281" t="s">
        <v>926</v>
      </c>
      <c r="AE260" s="83" t="s">
        <v>927</v>
      </c>
      <c r="AF260" s="84">
        <v>17</v>
      </c>
      <c r="AG260" s="88">
        <v>10120</v>
      </c>
      <c r="AH260" s="279">
        <v>5</v>
      </c>
      <c r="AI260" s="286" t="s">
        <v>3811</v>
      </c>
      <c r="AJ260" s="281" t="s">
        <v>926</v>
      </c>
      <c r="AK260" s="83" t="s">
        <v>927</v>
      </c>
      <c r="AL260" s="84">
        <v>17</v>
      </c>
      <c r="AM260" s="88">
        <v>10120</v>
      </c>
      <c r="AN260" s="279">
        <v>5</v>
      </c>
      <c r="AO260" s="286" t="s">
        <v>3811</v>
      </c>
      <c r="AP260" s="281" t="s">
        <v>926</v>
      </c>
      <c r="AQ260" s="83" t="s">
        <v>927</v>
      </c>
      <c r="AR260" s="84">
        <v>17</v>
      </c>
      <c r="AS260" s="88">
        <v>10120</v>
      </c>
      <c r="AT260" s="279">
        <v>5</v>
      </c>
      <c r="AU260" s="280" t="s">
        <v>3811</v>
      </c>
      <c r="AV260" s="86" t="s">
        <v>926</v>
      </c>
      <c r="AW260" s="285" t="s">
        <v>927</v>
      </c>
      <c r="AX260" s="285">
        <v>17</v>
      </c>
      <c r="AY260" s="87">
        <v>10161</v>
      </c>
      <c r="AZ260" s="86">
        <v>5</v>
      </c>
      <c r="BA260" s="57" t="s">
        <v>3811</v>
      </c>
      <c r="BB260" s="301" t="s">
        <v>926</v>
      </c>
      <c r="BC260" s="83" t="s">
        <v>927</v>
      </c>
      <c r="BD260" s="84">
        <v>15</v>
      </c>
      <c r="BE260" s="282">
        <v>10161</v>
      </c>
      <c r="BF260" s="279">
        <v>5</v>
      </c>
      <c r="BG260" s="303" t="s">
        <v>3811</v>
      </c>
      <c r="BH260" s="86" t="s">
        <v>3829</v>
      </c>
      <c r="BI260" s="285" t="s">
        <v>3829</v>
      </c>
      <c r="BJ260" s="285" t="s">
        <v>3830</v>
      </c>
      <c r="BK260" s="86" t="s">
        <v>3829</v>
      </c>
      <c r="BL260" s="432">
        <v>5</v>
      </c>
      <c r="BM260" s="432" t="s">
        <v>3811</v>
      </c>
      <c r="BN260" s="432" t="str">
        <f>INDEX(ID!$D:$D,MATCH('Org2567'!D260,ID!$A:$A,0))</f>
        <v>หนองแซง</v>
      </c>
    </row>
    <row r="261" spans="1:66" x14ac:dyDescent="0.25">
      <c r="A261" s="272">
        <v>258</v>
      </c>
      <c r="B261" s="272">
        <v>4</v>
      </c>
      <c r="C261" s="82" t="s">
        <v>1714</v>
      </c>
      <c r="D261" s="272" t="s">
        <v>275</v>
      </c>
      <c r="E261" s="82" t="str">
        <f t="shared" ref="E261:E324" si="4">"รพ."&amp;BN261</f>
        <v>รพ.บ้านหมอ</v>
      </c>
      <c r="F261" s="90" t="s">
        <v>926</v>
      </c>
      <c r="G261" s="90" t="s">
        <v>927</v>
      </c>
      <c r="H261" s="90">
        <v>32</v>
      </c>
      <c r="I261" s="273">
        <v>25415</v>
      </c>
      <c r="J261" s="90">
        <v>5</v>
      </c>
      <c r="K261" s="93" t="s">
        <v>3703</v>
      </c>
      <c r="L261" s="83" t="s">
        <v>926</v>
      </c>
      <c r="M261" s="83" t="s">
        <v>927</v>
      </c>
      <c r="N261" s="84">
        <v>32</v>
      </c>
      <c r="O261" s="85">
        <v>25693</v>
      </c>
      <c r="P261" s="274">
        <v>5</v>
      </c>
      <c r="Q261" s="275" t="s">
        <v>3811</v>
      </c>
      <c r="R261" s="276" t="s">
        <v>926</v>
      </c>
      <c r="S261" s="277" t="s">
        <v>927</v>
      </c>
      <c r="T261" s="278">
        <v>32</v>
      </c>
      <c r="U261" s="88">
        <v>25693</v>
      </c>
      <c r="V261" s="54">
        <v>5</v>
      </c>
      <c r="W261" s="54" t="s">
        <v>3811</v>
      </c>
      <c r="X261" s="276" t="s">
        <v>926</v>
      </c>
      <c r="Y261" s="83" t="s">
        <v>927</v>
      </c>
      <c r="Z261" s="84">
        <v>32</v>
      </c>
      <c r="AA261" s="88">
        <v>25690</v>
      </c>
      <c r="AB261" s="279">
        <v>5</v>
      </c>
      <c r="AC261" s="280" t="s">
        <v>3811</v>
      </c>
      <c r="AD261" s="281" t="s">
        <v>926</v>
      </c>
      <c r="AE261" s="83" t="s">
        <v>927</v>
      </c>
      <c r="AF261" s="84">
        <v>30</v>
      </c>
      <c r="AG261" s="88">
        <v>25690</v>
      </c>
      <c r="AH261" s="279">
        <v>5</v>
      </c>
      <c r="AI261" s="286" t="s">
        <v>3811</v>
      </c>
      <c r="AJ261" s="281" t="s">
        <v>926</v>
      </c>
      <c r="AK261" s="83" t="s">
        <v>927</v>
      </c>
      <c r="AL261" s="84">
        <v>30</v>
      </c>
      <c r="AM261" s="88">
        <v>25690</v>
      </c>
      <c r="AN261" s="279">
        <v>5</v>
      </c>
      <c r="AO261" s="286" t="s">
        <v>3811</v>
      </c>
      <c r="AP261" s="281" t="s">
        <v>926</v>
      </c>
      <c r="AQ261" s="83" t="s">
        <v>927</v>
      </c>
      <c r="AR261" s="84">
        <v>30</v>
      </c>
      <c r="AS261" s="88">
        <v>25690</v>
      </c>
      <c r="AT261" s="279">
        <v>5</v>
      </c>
      <c r="AU261" s="280" t="s">
        <v>3811</v>
      </c>
      <c r="AV261" s="86" t="s">
        <v>926</v>
      </c>
      <c r="AW261" s="285" t="s">
        <v>927</v>
      </c>
      <c r="AX261" s="285">
        <v>30</v>
      </c>
      <c r="AY261" s="87">
        <v>25376</v>
      </c>
      <c r="AZ261" s="86">
        <v>5</v>
      </c>
      <c r="BA261" s="57" t="s">
        <v>3811</v>
      </c>
      <c r="BB261" s="301" t="s">
        <v>926</v>
      </c>
      <c r="BC261" s="83" t="s">
        <v>927</v>
      </c>
      <c r="BD261" s="84">
        <v>30</v>
      </c>
      <c r="BE261" s="282">
        <v>25376</v>
      </c>
      <c r="BF261" s="279">
        <v>5</v>
      </c>
      <c r="BG261" s="303" t="s">
        <v>3811</v>
      </c>
      <c r="BH261" s="86" t="s">
        <v>3829</v>
      </c>
      <c r="BI261" s="285" t="s">
        <v>3829</v>
      </c>
      <c r="BJ261" s="285" t="s">
        <v>3829</v>
      </c>
      <c r="BK261" s="86" t="s">
        <v>3829</v>
      </c>
      <c r="BL261" s="432">
        <v>5</v>
      </c>
      <c r="BM261" s="432" t="s">
        <v>3811</v>
      </c>
      <c r="BN261" s="432" t="str">
        <f>INDEX(ID!$D:$D,MATCH('Org2567'!D261,ID!$A:$A,0))</f>
        <v>บ้านหมอ</v>
      </c>
    </row>
    <row r="262" spans="1:66" x14ac:dyDescent="0.25">
      <c r="A262" s="272">
        <v>259</v>
      </c>
      <c r="B262" s="272">
        <v>4</v>
      </c>
      <c r="C262" s="82" t="s">
        <v>1714</v>
      </c>
      <c r="D262" s="272" t="s">
        <v>276</v>
      </c>
      <c r="E262" s="82" t="str">
        <f t="shared" si="4"/>
        <v>รพ.ดอนพุด</v>
      </c>
      <c r="F262" s="90" t="s">
        <v>926</v>
      </c>
      <c r="G262" s="90" t="s">
        <v>989</v>
      </c>
      <c r="H262" s="90">
        <v>15</v>
      </c>
      <c r="I262" s="273">
        <v>5775</v>
      </c>
      <c r="J262" s="90">
        <v>2</v>
      </c>
      <c r="K262" s="93" t="s">
        <v>3706</v>
      </c>
      <c r="L262" s="83" t="s">
        <v>926</v>
      </c>
      <c r="M262" s="83" t="s">
        <v>989</v>
      </c>
      <c r="N262" s="84">
        <v>15</v>
      </c>
      <c r="O262" s="85">
        <v>5845</v>
      </c>
      <c r="P262" s="274">
        <v>2</v>
      </c>
      <c r="Q262" s="275" t="s">
        <v>3815</v>
      </c>
      <c r="R262" s="276" t="s">
        <v>926</v>
      </c>
      <c r="S262" s="277" t="s">
        <v>989</v>
      </c>
      <c r="T262" s="278">
        <v>15</v>
      </c>
      <c r="U262" s="88">
        <v>5845</v>
      </c>
      <c r="V262" s="54">
        <v>2</v>
      </c>
      <c r="W262" s="54" t="s">
        <v>3815</v>
      </c>
      <c r="X262" s="276" t="s">
        <v>926</v>
      </c>
      <c r="Y262" s="83" t="s">
        <v>989</v>
      </c>
      <c r="Z262" s="84">
        <v>15</v>
      </c>
      <c r="AA262" s="88">
        <v>5763</v>
      </c>
      <c r="AB262" s="279">
        <v>2</v>
      </c>
      <c r="AC262" s="280" t="s">
        <v>3815</v>
      </c>
      <c r="AD262" s="281" t="s">
        <v>926</v>
      </c>
      <c r="AE262" s="83" t="s">
        <v>989</v>
      </c>
      <c r="AF262" s="84">
        <v>15</v>
      </c>
      <c r="AG262" s="88">
        <v>5763</v>
      </c>
      <c r="AH262" s="279">
        <v>2</v>
      </c>
      <c r="AI262" s="286" t="s">
        <v>3815</v>
      </c>
      <c r="AJ262" s="281" t="s">
        <v>926</v>
      </c>
      <c r="AK262" s="83" t="s">
        <v>989</v>
      </c>
      <c r="AL262" s="84">
        <v>15</v>
      </c>
      <c r="AM262" s="88">
        <v>5763</v>
      </c>
      <c r="AN262" s="279">
        <v>2</v>
      </c>
      <c r="AO262" s="286" t="s">
        <v>3815</v>
      </c>
      <c r="AP262" s="281" t="s">
        <v>926</v>
      </c>
      <c r="AQ262" s="83" t="s">
        <v>989</v>
      </c>
      <c r="AR262" s="84">
        <v>15</v>
      </c>
      <c r="AS262" s="88">
        <v>5763</v>
      </c>
      <c r="AT262" s="279">
        <v>2</v>
      </c>
      <c r="AU262" s="280" t="s">
        <v>3815</v>
      </c>
      <c r="AV262" s="86" t="s">
        <v>926</v>
      </c>
      <c r="AW262" s="285" t="s">
        <v>989</v>
      </c>
      <c r="AX262" s="285">
        <v>15</v>
      </c>
      <c r="AY262" s="87">
        <v>5745</v>
      </c>
      <c r="AZ262" s="86">
        <v>2</v>
      </c>
      <c r="BA262" s="57" t="s">
        <v>3815</v>
      </c>
      <c r="BB262" s="301" t="s">
        <v>926</v>
      </c>
      <c r="BC262" s="83" t="s">
        <v>989</v>
      </c>
      <c r="BD262" s="84">
        <v>15</v>
      </c>
      <c r="BE262" s="282">
        <v>5745</v>
      </c>
      <c r="BF262" s="279">
        <v>2</v>
      </c>
      <c r="BG262" s="303" t="s">
        <v>3815</v>
      </c>
      <c r="BH262" s="86" t="s">
        <v>3829</v>
      </c>
      <c r="BI262" s="285" t="s">
        <v>3829</v>
      </c>
      <c r="BJ262" s="285" t="s">
        <v>3829</v>
      </c>
      <c r="BK262" s="86" t="s">
        <v>3829</v>
      </c>
      <c r="BL262" s="432">
        <v>2</v>
      </c>
      <c r="BM262" s="432" t="s">
        <v>3815</v>
      </c>
      <c r="BN262" s="432" t="str">
        <f>INDEX(ID!$D:$D,MATCH('Org2567'!D262,ID!$A:$A,0))</f>
        <v>ดอนพุด</v>
      </c>
    </row>
    <row r="263" spans="1:66" x14ac:dyDescent="0.25">
      <c r="A263" s="272">
        <v>260</v>
      </c>
      <c r="B263" s="272">
        <v>4</v>
      </c>
      <c r="C263" s="82" t="s">
        <v>1714</v>
      </c>
      <c r="D263" s="272" t="s">
        <v>277</v>
      </c>
      <c r="E263" s="82" t="str">
        <f t="shared" si="4"/>
        <v>รพ.หนองโดน</v>
      </c>
      <c r="F263" s="90" t="s">
        <v>926</v>
      </c>
      <c r="G263" s="90" t="s">
        <v>989</v>
      </c>
      <c r="H263" s="90">
        <v>21</v>
      </c>
      <c r="I263" s="273">
        <v>8151</v>
      </c>
      <c r="J263" s="90">
        <v>2</v>
      </c>
      <c r="K263" s="93" t="s">
        <v>3706</v>
      </c>
      <c r="L263" s="83" t="s">
        <v>926</v>
      </c>
      <c r="M263" s="83" t="s">
        <v>989</v>
      </c>
      <c r="N263" s="84">
        <v>22</v>
      </c>
      <c r="O263" s="85">
        <v>8182</v>
      </c>
      <c r="P263" s="274">
        <v>2</v>
      </c>
      <c r="Q263" s="275" t="s">
        <v>3815</v>
      </c>
      <c r="R263" s="276" t="s">
        <v>926</v>
      </c>
      <c r="S263" s="277" t="s">
        <v>989</v>
      </c>
      <c r="T263" s="278">
        <v>20</v>
      </c>
      <c r="U263" s="88">
        <v>8182</v>
      </c>
      <c r="V263" s="54">
        <v>2</v>
      </c>
      <c r="W263" s="54" t="s">
        <v>3815</v>
      </c>
      <c r="X263" s="276" t="s">
        <v>926</v>
      </c>
      <c r="Y263" s="83" t="s">
        <v>989</v>
      </c>
      <c r="Z263" s="84">
        <v>20</v>
      </c>
      <c r="AA263" s="88">
        <v>8158</v>
      </c>
      <c r="AB263" s="279">
        <v>2</v>
      </c>
      <c r="AC263" s="280" t="s">
        <v>3815</v>
      </c>
      <c r="AD263" s="281" t="s">
        <v>926</v>
      </c>
      <c r="AE263" s="83" t="s">
        <v>989</v>
      </c>
      <c r="AF263" s="84">
        <v>20</v>
      </c>
      <c r="AG263" s="88">
        <v>8158</v>
      </c>
      <c r="AH263" s="279">
        <v>2</v>
      </c>
      <c r="AI263" s="286" t="s">
        <v>3815</v>
      </c>
      <c r="AJ263" s="281" t="s">
        <v>926</v>
      </c>
      <c r="AK263" s="83" t="s">
        <v>989</v>
      </c>
      <c r="AL263" s="84">
        <v>20</v>
      </c>
      <c r="AM263" s="88">
        <v>8158</v>
      </c>
      <c r="AN263" s="279">
        <v>2</v>
      </c>
      <c r="AO263" s="286" t="s">
        <v>3815</v>
      </c>
      <c r="AP263" s="281" t="s">
        <v>926</v>
      </c>
      <c r="AQ263" s="83" t="s">
        <v>989</v>
      </c>
      <c r="AR263" s="84">
        <v>20</v>
      </c>
      <c r="AS263" s="88">
        <v>8158</v>
      </c>
      <c r="AT263" s="279">
        <v>2</v>
      </c>
      <c r="AU263" s="280" t="s">
        <v>3815</v>
      </c>
      <c r="AV263" s="86" t="s">
        <v>926</v>
      </c>
      <c r="AW263" s="285" t="s">
        <v>989</v>
      </c>
      <c r="AX263" s="285">
        <v>20</v>
      </c>
      <c r="AY263" s="87">
        <v>8069</v>
      </c>
      <c r="AZ263" s="86">
        <v>2</v>
      </c>
      <c r="BA263" s="57" t="s">
        <v>3815</v>
      </c>
      <c r="BB263" s="301" t="s">
        <v>926</v>
      </c>
      <c r="BC263" s="83" t="s">
        <v>989</v>
      </c>
      <c r="BD263" s="84">
        <v>20</v>
      </c>
      <c r="BE263" s="282">
        <v>8069</v>
      </c>
      <c r="BF263" s="279">
        <v>2</v>
      </c>
      <c r="BG263" s="303" t="s">
        <v>3815</v>
      </c>
      <c r="BH263" s="86" t="s">
        <v>3829</v>
      </c>
      <c r="BI263" s="285" t="s">
        <v>3829</v>
      </c>
      <c r="BJ263" s="285" t="s">
        <v>3829</v>
      </c>
      <c r="BK263" s="86" t="s">
        <v>3829</v>
      </c>
      <c r="BL263" s="432">
        <v>2</v>
      </c>
      <c r="BM263" s="432" t="s">
        <v>3815</v>
      </c>
      <c r="BN263" s="432" t="str">
        <f>INDEX(ID!$D:$D,MATCH('Org2567'!D263,ID!$A:$A,0))</f>
        <v>หนองโดน</v>
      </c>
    </row>
    <row r="264" spans="1:66" x14ac:dyDescent="0.25">
      <c r="A264" s="272">
        <v>261</v>
      </c>
      <c r="B264" s="272">
        <v>4</v>
      </c>
      <c r="C264" s="82" t="s">
        <v>1714</v>
      </c>
      <c r="D264" s="272" t="s">
        <v>278</v>
      </c>
      <c r="E264" s="82" t="str">
        <f t="shared" si="4"/>
        <v>รพ.เสาไห้เฉลิมพระเกียรติ ๘๐ พรรษา</v>
      </c>
      <c r="F264" s="90" t="s">
        <v>926</v>
      </c>
      <c r="G264" s="90" t="s">
        <v>927</v>
      </c>
      <c r="H264" s="90">
        <v>46</v>
      </c>
      <c r="I264" s="273">
        <v>19002</v>
      </c>
      <c r="J264" s="90">
        <v>5</v>
      </c>
      <c r="K264" s="93" t="s">
        <v>3703</v>
      </c>
      <c r="L264" s="83" t="s">
        <v>926</v>
      </c>
      <c r="M264" s="83" t="s">
        <v>927</v>
      </c>
      <c r="N264" s="84">
        <v>46</v>
      </c>
      <c r="O264" s="85">
        <v>19181</v>
      </c>
      <c r="P264" s="274">
        <v>5</v>
      </c>
      <c r="Q264" s="275" t="s">
        <v>3811</v>
      </c>
      <c r="R264" s="276" t="s">
        <v>926</v>
      </c>
      <c r="S264" s="277" t="s">
        <v>927</v>
      </c>
      <c r="T264" s="278">
        <v>30</v>
      </c>
      <c r="U264" s="88">
        <v>19181</v>
      </c>
      <c r="V264" s="54">
        <v>5</v>
      </c>
      <c r="W264" s="54" t="s">
        <v>3811</v>
      </c>
      <c r="X264" s="276" t="s">
        <v>926</v>
      </c>
      <c r="Y264" s="83" t="s">
        <v>927</v>
      </c>
      <c r="Z264" s="84">
        <v>30</v>
      </c>
      <c r="AA264" s="88">
        <v>19254</v>
      </c>
      <c r="AB264" s="279">
        <v>5</v>
      </c>
      <c r="AC264" s="280" t="s">
        <v>3811</v>
      </c>
      <c r="AD264" s="281" t="s">
        <v>926</v>
      </c>
      <c r="AE264" s="83" t="s">
        <v>927</v>
      </c>
      <c r="AF264" s="84">
        <v>30</v>
      </c>
      <c r="AG264" s="88">
        <v>19254</v>
      </c>
      <c r="AH264" s="279">
        <v>5</v>
      </c>
      <c r="AI264" s="286" t="s">
        <v>3811</v>
      </c>
      <c r="AJ264" s="281" t="s">
        <v>926</v>
      </c>
      <c r="AK264" s="83" t="s">
        <v>927</v>
      </c>
      <c r="AL264" s="84">
        <v>30</v>
      </c>
      <c r="AM264" s="88">
        <v>19254</v>
      </c>
      <c r="AN264" s="279">
        <v>5</v>
      </c>
      <c r="AO264" s="286" t="s">
        <v>3811</v>
      </c>
      <c r="AP264" s="281" t="s">
        <v>926</v>
      </c>
      <c r="AQ264" s="83" t="s">
        <v>927</v>
      </c>
      <c r="AR264" s="84">
        <v>30</v>
      </c>
      <c r="AS264" s="88">
        <v>19254</v>
      </c>
      <c r="AT264" s="279">
        <v>5</v>
      </c>
      <c r="AU264" s="280" t="s">
        <v>3811</v>
      </c>
      <c r="AV264" s="86" t="s">
        <v>926</v>
      </c>
      <c r="AW264" s="285" t="s">
        <v>927</v>
      </c>
      <c r="AX264" s="285">
        <v>30</v>
      </c>
      <c r="AY264" s="87">
        <v>19219</v>
      </c>
      <c r="AZ264" s="86">
        <v>5</v>
      </c>
      <c r="BA264" s="57" t="s">
        <v>3811</v>
      </c>
      <c r="BB264" s="301" t="s">
        <v>926</v>
      </c>
      <c r="BC264" s="83" t="s">
        <v>927</v>
      </c>
      <c r="BD264" s="84">
        <v>28</v>
      </c>
      <c r="BE264" s="282">
        <v>19219</v>
      </c>
      <c r="BF264" s="279">
        <v>5</v>
      </c>
      <c r="BG264" s="303" t="s">
        <v>3811</v>
      </c>
      <c r="BH264" s="86" t="s">
        <v>3829</v>
      </c>
      <c r="BI264" s="285" t="s">
        <v>3829</v>
      </c>
      <c r="BJ264" s="285" t="s">
        <v>3830</v>
      </c>
      <c r="BK264" s="86" t="s">
        <v>3829</v>
      </c>
      <c r="BL264" s="432">
        <v>5</v>
      </c>
      <c r="BM264" s="432" t="s">
        <v>3811</v>
      </c>
      <c r="BN264" s="432" t="str">
        <f>INDEX(ID!$D:$D,MATCH('Org2567'!D264,ID!$A:$A,0))</f>
        <v>เสาไห้เฉลิมพระเกียรติ ๘๐ พรรษา</v>
      </c>
    </row>
    <row r="265" spans="1:66" x14ac:dyDescent="0.25">
      <c r="A265" s="272">
        <v>262</v>
      </c>
      <c r="B265" s="272">
        <v>4</v>
      </c>
      <c r="C265" s="82" t="s">
        <v>1714</v>
      </c>
      <c r="D265" s="272" t="s">
        <v>279</v>
      </c>
      <c r="E265" s="82" t="str">
        <f t="shared" si="4"/>
        <v>รพ.มวกเหล็ก</v>
      </c>
      <c r="F265" s="90" t="s">
        <v>926</v>
      </c>
      <c r="G265" s="90" t="s">
        <v>927</v>
      </c>
      <c r="H265" s="90">
        <v>41</v>
      </c>
      <c r="I265" s="273">
        <v>43164</v>
      </c>
      <c r="J265" s="90">
        <v>6</v>
      </c>
      <c r="K265" s="93" t="s">
        <v>3783</v>
      </c>
      <c r="L265" s="83" t="s">
        <v>926</v>
      </c>
      <c r="M265" s="83" t="s">
        <v>927</v>
      </c>
      <c r="N265" s="84">
        <v>35</v>
      </c>
      <c r="O265" s="85">
        <v>43359</v>
      </c>
      <c r="P265" s="274">
        <v>6</v>
      </c>
      <c r="Q265" s="275" t="s">
        <v>3809</v>
      </c>
      <c r="R265" s="276" t="s">
        <v>926</v>
      </c>
      <c r="S265" s="277" t="s">
        <v>927</v>
      </c>
      <c r="T265" s="278">
        <v>35</v>
      </c>
      <c r="U265" s="88">
        <v>43359</v>
      </c>
      <c r="V265" s="54">
        <v>6</v>
      </c>
      <c r="W265" s="54" t="s">
        <v>3809</v>
      </c>
      <c r="X265" s="276" t="s">
        <v>926</v>
      </c>
      <c r="Y265" s="83" t="s">
        <v>927</v>
      </c>
      <c r="Z265" s="84">
        <v>35</v>
      </c>
      <c r="AA265" s="88">
        <v>43444</v>
      </c>
      <c r="AB265" s="279">
        <v>6</v>
      </c>
      <c r="AC265" s="280" t="s">
        <v>3809</v>
      </c>
      <c r="AD265" s="281" t="s">
        <v>926</v>
      </c>
      <c r="AE265" s="83" t="s">
        <v>927</v>
      </c>
      <c r="AF265" s="84">
        <v>35</v>
      </c>
      <c r="AG265" s="88">
        <v>43444</v>
      </c>
      <c r="AH265" s="279">
        <v>6</v>
      </c>
      <c r="AI265" s="286" t="s">
        <v>3809</v>
      </c>
      <c r="AJ265" s="281" t="s">
        <v>926</v>
      </c>
      <c r="AK265" s="83" t="s">
        <v>927</v>
      </c>
      <c r="AL265" s="84">
        <v>35</v>
      </c>
      <c r="AM265" s="88">
        <v>43444</v>
      </c>
      <c r="AN265" s="279">
        <v>6</v>
      </c>
      <c r="AO265" s="286" t="s">
        <v>3809</v>
      </c>
      <c r="AP265" s="281" t="s">
        <v>926</v>
      </c>
      <c r="AQ265" s="83" t="s">
        <v>927</v>
      </c>
      <c r="AR265" s="84">
        <v>35</v>
      </c>
      <c r="AS265" s="88">
        <v>43444</v>
      </c>
      <c r="AT265" s="279">
        <v>6</v>
      </c>
      <c r="AU265" s="280" t="s">
        <v>3809</v>
      </c>
      <c r="AV265" s="86" t="s">
        <v>926</v>
      </c>
      <c r="AW265" s="285" t="s">
        <v>927</v>
      </c>
      <c r="AX265" s="285">
        <v>35</v>
      </c>
      <c r="AY265" s="87">
        <v>43234</v>
      </c>
      <c r="AZ265" s="86">
        <v>6</v>
      </c>
      <c r="BA265" s="57" t="s">
        <v>3809</v>
      </c>
      <c r="BB265" s="301" t="s">
        <v>926</v>
      </c>
      <c r="BC265" s="83" t="s">
        <v>931</v>
      </c>
      <c r="BD265" s="84">
        <v>35</v>
      </c>
      <c r="BE265" s="282">
        <v>43234</v>
      </c>
      <c r="BF265" s="279">
        <v>9</v>
      </c>
      <c r="BG265" s="303" t="s">
        <v>3814</v>
      </c>
      <c r="BH265" s="86" t="s">
        <v>3829</v>
      </c>
      <c r="BI265" s="285" t="s">
        <v>3830</v>
      </c>
      <c r="BJ265" s="285" t="s">
        <v>3829</v>
      </c>
      <c r="BK265" s="86" t="s">
        <v>3830</v>
      </c>
      <c r="BL265" s="432">
        <v>9</v>
      </c>
      <c r="BM265" s="432" t="s">
        <v>3814</v>
      </c>
      <c r="BN265" s="432" t="str">
        <f>INDEX(ID!$D:$D,MATCH('Org2567'!D265,ID!$A:$A,0))</f>
        <v>มวกเหล็ก</v>
      </c>
    </row>
    <row r="266" spans="1:66" x14ac:dyDescent="0.25">
      <c r="A266" s="272">
        <v>263</v>
      </c>
      <c r="B266" s="272">
        <v>4</v>
      </c>
      <c r="C266" s="82" t="s">
        <v>1714</v>
      </c>
      <c r="D266" s="272" t="s">
        <v>280</v>
      </c>
      <c r="E266" s="82" t="str">
        <f t="shared" si="4"/>
        <v>รพ.วังม่วงสัทธรรม</v>
      </c>
      <c r="F266" s="90" t="s">
        <v>926</v>
      </c>
      <c r="G266" s="90" t="s">
        <v>927</v>
      </c>
      <c r="H266" s="90">
        <v>37</v>
      </c>
      <c r="I266" s="273">
        <v>16019</v>
      </c>
      <c r="J266" s="90">
        <v>5</v>
      </c>
      <c r="K266" s="93" t="s">
        <v>3703</v>
      </c>
      <c r="L266" s="83" t="s">
        <v>926</v>
      </c>
      <c r="M266" s="83" t="s">
        <v>927</v>
      </c>
      <c r="N266" s="84">
        <v>37</v>
      </c>
      <c r="O266" s="85">
        <v>15877</v>
      </c>
      <c r="P266" s="274">
        <v>5</v>
      </c>
      <c r="Q266" s="275" t="s">
        <v>3811</v>
      </c>
      <c r="R266" s="276" t="s">
        <v>926</v>
      </c>
      <c r="S266" s="277" t="s">
        <v>927</v>
      </c>
      <c r="T266" s="278">
        <v>34</v>
      </c>
      <c r="U266" s="88">
        <v>15877</v>
      </c>
      <c r="V266" s="54">
        <v>5</v>
      </c>
      <c r="W266" s="54" t="s">
        <v>3811</v>
      </c>
      <c r="X266" s="276" t="s">
        <v>926</v>
      </c>
      <c r="Y266" s="83" t="s">
        <v>927</v>
      </c>
      <c r="Z266" s="84">
        <v>34</v>
      </c>
      <c r="AA266" s="88">
        <v>15725</v>
      </c>
      <c r="AB266" s="279">
        <v>5</v>
      </c>
      <c r="AC266" s="280" t="s">
        <v>3811</v>
      </c>
      <c r="AD266" s="281" t="s">
        <v>926</v>
      </c>
      <c r="AE266" s="83" t="s">
        <v>927</v>
      </c>
      <c r="AF266" s="84">
        <v>36</v>
      </c>
      <c r="AG266" s="88">
        <v>15725</v>
      </c>
      <c r="AH266" s="279">
        <v>5</v>
      </c>
      <c r="AI266" s="286" t="s">
        <v>3811</v>
      </c>
      <c r="AJ266" s="281" t="s">
        <v>926</v>
      </c>
      <c r="AK266" s="83" t="s">
        <v>927</v>
      </c>
      <c r="AL266" s="84">
        <v>36</v>
      </c>
      <c r="AM266" s="88">
        <v>15725</v>
      </c>
      <c r="AN266" s="279">
        <v>5</v>
      </c>
      <c r="AO266" s="286" t="s">
        <v>3811</v>
      </c>
      <c r="AP266" s="281" t="s">
        <v>926</v>
      </c>
      <c r="AQ266" s="83" t="s">
        <v>927</v>
      </c>
      <c r="AR266" s="84">
        <v>36</v>
      </c>
      <c r="AS266" s="88">
        <v>15725</v>
      </c>
      <c r="AT266" s="279">
        <v>5</v>
      </c>
      <c r="AU266" s="280" t="s">
        <v>3811</v>
      </c>
      <c r="AV266" s="86" t="s">
        <v>926</v>
      </c>
      <c r="AW266" s="285" t="s">
        <v>927</v>
      </c>
      <c r="AX266" s="285">
        <v>36</v>
      </c>
      <c r="AY266" s="87">
        <v>15656</v>
      </c>
      <c r="AZ266" s="86">
        <v>5</v>
      </c>
      <c r="BA266" s="57" t="s">
        <v>3811</v>
      </c>
      <c r="BB266" s="301" t="s">
        <v>926</v>
      </c>
      <c r="BC266" s="83" t="s">
        <v>927</v>
      </c>
      <c r="BD266" s="84">
        <v>33</v>
      </c>
      <c r="BE266" s="282">
        <v>15656</v>
      </c>
      <c r="BF266" s="279">
        <v>5</v>
      </c>
      <c r="BG266" s="303" t="s">
        <v>3811</v>
      </c>
      <c r="BH266" s="86" t="s">
        <v>3829</v>
      </c>
      <c r="BI266" s="285" t="s">
        <v>3829</v>
      </c>
      <c r="BJ266" s="285" t="s">
        <v>3830</v>
      </c>
      <c r="BK266" s="86" t="s">
        <v>3829</v>
      </c>
      <c r="BL266" s="432">
        <v>5</v>
      </c>
      <c r="BM266" s="432" t="s">
        <v>3811</v>
      </c>
      <c r="BN266" s="432" t="str">
        <f>INDEX(ID!$D:$D,MATCH('Org2567'!D266,ID!$A:$A,0))</f>
        <v>วังม่วงสัทธรรม</v>
      </c>
    </row>
    <row r="267" spans="1:66" x14ac:dyDescent="0.25">
      <c r="A267" s="272">
        <v>264</v>
      </c>
      <c r="B267" s="272">
        <v>4</v>
      </c>
      <c r="C267" s="82" t="s">
        <v>1695</v>
      </c>
      <c r="D267" s="272" t="s">
        <v>281</v>
      </c>
      <c r="E267" s="82" t="str">
        <f t="shared" si="4"/>
        <v>รพ.สิงห์บุรี</v>
      </c>
      <c r="F267" s="90" t="s">
        <v>922</v>
      </c>
      <c r="G267" s="90" t="s">
        <v>918</v>
      </c>
      <c r="H267" s="90">
        <v>282</v>
      </c>
      <c r="I267" s="273">
        <v>42355</v>
      </c>
      <c r="J267" s="90">
        <v>16</v>
      </c>
      <c r="K267" s="93" t="s">
        <v>3748</v>
      </c>
      <c r="L267" s="83" t="s">
        <v>922</v>
      </c>
      <c r="M267" s="83" t="s">
        <v>918</v>
      </c>
      <c r="N267" s="84">
        <v>282</v>
      </c>
      <c r="O267" s="85">
        <v>42153</v>
      </c>
      <c r="P267" s="274">
        <v>16</v>
      </c>
      <c r="Q267" s="275" t="s">
        <v>3818</v>
      </c>
      <c r="R267" s="276" t="s">
        <v>922</v>
      </c>
      <c r="S267" s="277" t="s">
        <v>918</v>
      </c>
      <c r="T267" s="278">
        <v>282</v>
      </c>
      <c r="U267" s="88">
        <v>42153</v>
      </c>
      <c r="V267" s="54">
        <v>16</v>
      </c>
      <c r="W267" s="54" t="s">
        <v>3818</v>
      </c>
      <c r="X267" s="276" t="s">
        <v>922</v>
      </c>
      <c r="Y267" s="83" t="s">
        <v>918</v>
      </c>
      <c r="Z267" s="84">
        <v>282</v>
      </c>
      <c r="AA267" s="88">
        <v>41665</v>
      </c>
      <c r="AB267" s="279">
        <v>16</v>
      </c>
      <c r="AC267" s="280" t="s">
        <v>3818</v>
      </c>
      <c r="AD267" s="281" t="s">
        <v>922</v>
      </c>
      <c r="AE267" s="83" t="s">
        <v>918</v>
      </c>
      <c r="AF267" s="84">
        <v>282</v>
      </c>
      <c r="AG267" s="88">
        <v>41665</v>
      </c>
      <c r="AH267" s="279">
        <v>16</v>
      </c>
      <c r="AI267" s="286" t="s">
        <v>3818</v>
      </c>
      <c r="AJ267" s="281" t="s">
        <v>922</v>
      </c>
      <c r="AK267" s="83" t="s">
        <v>918</v>
      </c>
      <c r="AL267" s="84">
        <v>282</v>
      </c>
      <c r="AM267" s="88">
        <v>41665</v>
      </c>
      <c r="AN267" s="279">
        <v>16</v>
      </c>
      <c r="AO267" s="286" t="s">
        <v>3818</v>
      </c>
      <c r="AP267" s="281" t="s">
        <v>922</v>
      </c>
      <c r="AQ267" s="83" t="s">
        <v>918</v>
      </c>
      <c r="AR267" s="84">
        <v>282</v>
      </c>
      <c r="AS267" s="88">
        <v>41665</v>
      </c>
      <c r="AT267" s="279">
        <v>16</v>
      </c>
      <c r="AU267" s="280" t="s">
        <v>3818</v>
      </c>
      <c r="AV267" s="86" t="s">
        <v>922</v>
      </c>
      <c r="AW267" s="285" t="s">
        <v>918</v>
      </c>
      <c r="AX267" s="285">
        <v>282</v>
      </c>
      <c r="AY267" s="87">
        <v>41543</v>
      </c>
      <c r="AZ267" s="86">
        <v>16</v>
      </c>
      <c r="BA267" s="57" t="s">
        <v>3818</v>
      </c>
      <c r="BB267" s="301" t="s">
        <v>922</v>
      </c>
      <c r="BC267" s="83" t="s">
        <v>918</v>
      </c>
      <c r="BD267" s="84">
        <v>282</v>
      </c>
      <c r="BE267" s="282">
        <v>41543</v>
      </c>
      <c r="BF267" s="279">
        <v>16</v>
      </c>
      <c r="BG267" s="303" t="s">
        <v>3818</v>
      </c>
      <c r="BH267" s="86" t="s">
        <v>3829</v>
      </c>
      <c r="BI267" s="285" t="s">
        <v>3829</v>
      </c>
      <c r="BJ267" s="285" t="s">
        <v>3829</v>
      </c>
      <c r="BK267" s="86" t="s">
        <v>3829</v>
      </c>
      <c r="BL267" s="432">
        <v>16</v>
      </c>
      <c r="BM267" s="432" t="s">
        <v>3818</v>
      </c>
      <c r="BN267" s="432" t="str">
        <f>INDEX(ID!$D:$D,MATCH('Org2567'!D267,ID!$A:$A,0))</f>
        <v>สิงห์บุรี</v>
      </c>
    </row>
    <row r="268" spans="1:66" x14ac:dyDescent="0.25">
      <c r="A268" s="272">
        <v>265</v>
      </c>
      <c r="B268" s="272">
        <v>4</v>
      </c>
      <c r="C268" s="82" t="s">
        <v>1695</v>
      </c>
      <c r="D268" s="304" t="s">
        <v>282</v>
      </c>
      <c r="E268" s="82" t="str">
        <f t="shared" si="4"/>
        <v>รพ.อินทร์บุรี</v>
      </c>
      <c r="F268" s="90" t="s">
        <v>922</v>
      </c>
      <c r="G268" s="90" t="s">
        <v>924</v>
      </c>
      <c r="H268" s="90">
        <v>150</v>
      </c>
      <c r="I268" s="273">
        <v>38289</v>
      </c>
      <c r="J268" s="90">
        <v>14</v>
      </c>
      <c r="K268" s="93" t="s">
        <v>3776</v>
      </c>
      <c r="L268" s="83" t="s">
        <v>922</v>
      </c>
      <c r="M268" s="83" t="s">
        <v>924</v>
      </c>
      <c r="N268" s="84">
        <v>150</v>
      </c>
      <c r="O268" s="85">
        <v>38128</v>
      </c>
      <c r="P268" s="274">
        <v>14</v>
      </c>
      <c r="Q268" s="275" t="s">
        <v>3808</v>
      </c>
      <c r="R268" s="276" t="s">
        <v>922</v>
      </c>
      <c r="S268" s="277" t="s">
        <v>924</v>
      </c>
      <c r="T268" s="278">
        <v>150</v>
      </c>
      <c r="U268" s="88">
        <v>38128</v>
      </c>
      <c r="V268" s="54">
        <v>14</v>
      </c>
      <c r="W268" s="54" t="s">
        <v>3808</v>
      </c>
      <c r="X268" s="276" t="s">
        <v>922</v>
      </c>
      <c r="Y268" s="83" t="s">
        <v>924</v>
      </c>
      <c r="Z268" s="84">
        <v>150</v>
      </c>
      <c r="AA268" s="88">
        <v>37670</v>
      </c>
      <c r="AB268" s="279">
        <v>14</v>
      </c>
      <c r="AC268" s="280" t="s">
        <v>3808</v>
      </c>
      <c r="AD268" s="281" t="s">
        <v>922</v>
      </c>
      <c r="AE268" s="83" t="s">
        <v>924</v>
      </c>
      <c r="AF268" s="84">
        <v>150</v>
      </c>
      <c r="AG268" s="88">
        <v>37670</v>
      </c>
      <c r="AH268" s="279">
        <v>14</v>
      </c>
      <c r="AI268" s="286" t="s">
        <v>3808</v>
      </c>
      <c r="AJ268" s="281" t="s">
        <v>922</v>
      </c>
      <c r="AK268" s="83" t="s">
        <v>924</v>
      </c>
      <c r="AL268" s="84">
        <v>150</v>
      </c>
      <c r="AM268" s="88">
        <v>37670</v>
      </c>
      <c r="AN268" s="279">
        <v>14</v>
      </c>
      <c r="AO268" s="286" t="s">
        <v>3808</v>
      </c>
      <c r="AP268" s="281" t="s">
        <v>922</v>
      </c>
      <c r="AQ268" s="83" t="s">
        <v>924</v>
      </c>
      <c r="AR268" s="84">
        <v>150</v>
      </c>
      <c r="AS268" s="88">
        <v>37670</v>
      </c>
      <c r="AT268" s="279">
        <v>14</v>
      </c>
      <c r="AU268" s="280" t="s">
        <v>3808</v>
      </c>
      <c r="AV268" s="86" t="s">
        <v>922</v>
      </c>
      <c r="AW268" s="285" t="s">
        <v>924</v>
      </c>
      <c r="AX268" s="285">
        <v>150</v>
      </c>
      <c r="AY268" s="87">
        <v>37207</v>
      </c>
      <c r="AZ268" s="86">
        <v>14</v>
      </c>
      <c r="BA268" s="57" t="s">
        <v>3808</v>
      </c>
      <c r="BB268" s="301" t="s">
        <v>922</v>
      </c>
      <c r="BC268" s="83" t="s">
        <v>924</v>
      </c>
      <c r="BD268" s="84">
        <v>150</v>
      </c>
      <c r="BE268" s="282">
        <v>37207</v>
      </c>
      <c r="BF268" s="279">
        <v>15</v>
      </c>
      <c r="BG268" s="305" t="s">
        <v>3812</v>
      </c>
      <c r="BH268" s="86" t="s">
        <v>3829</v>
      </c>
      <c r="BI268" s="285" t="s">
        <v>3829</v>
      </c>
      <c r="BJ268" s="285" t="s">
        <v>3829</v>
      </c>
      <c r="BK268" s="86" t="s">
        <v>3830</v>
      </c>
      <c r="BL268" s="432">
        <v>14</v>
      </c>
      <c r="BM268" s="432" t="s">
        <v>3808</v>
      </c>
      <c r="BN268" s="432" t="str">
        <f>INDEX(ID!$D:$D,MATCH('Org2567'!D268,ID!$A:$A,0))</f>
        <v>อินทร์บุรี</v>
      </c>
    </row>
    <row r="269" spans="1:66" x14ac:dyDescent="0.25">
      <c r="A269" s="272">
        <v>266</v>
      </c>
      <c r="B269" s="272">
        <v>4</v>
      </c>
      <c r="C269" s="82" t="s">
        <v>1695</v>
      </c>
      <c r="D269" s="272" t="s">
        <v>283</v>
      </c>
      <c r="E269" s="82" t="str">
        <f t="shared" si="4"/>
        <v>รพ.บางระจัน</v>
      </c>
      <c r="F269" s="90" t="s">
        <v>926</v>
      </c>
      <c r="G269" s="90" t="s">
        <v>927</v>
      </c>
      <c r="H269" s="90">
        <v>30</v>
      </c>
      <c r="I269" s="273">
        <v>21166</v>
      </c>
      <c r="J269" s="90">
        <v>5</v>
      </c>
      <c r="K269" s="93" t="s">
        <v>3703</v>
      </c>
      <c r="L269" s="83" t="s">
        <v>926</v>
      </c>
      <c r="M269" s="83" t="s">
        <v>927</v>
      </c>
      <c r="N269" s="84">
        <v>30</v>
      </c>
      <c r="O269" s="85">
        <v>21088</v>
      </c>
      <c r="P269" s="274">
        <v>5</v>
      </c>
      <c r="Q269" s="275" t="s">
        <v>3811</v>
      </c>
      <c r="R269" s="276" t="s">
        <v>926</v>
      </c>
      <c r="S269" s="277" t="s">
        <v>927</v>
      </c>
      <c r="T269" s="278">
        <v>30</v>
      </c>
      <c r="U269" s="88">
        <v>21088</v>
      </c>
      <c r="V269" s="54">
        <v>5</v>
      </c>
      <c r="W269" s="54" t="s">
        <v>3811</v>
      </c>
      <c r="X269" s="276" t="s">
        <v>926</v>
      </c>
      <c r="Y269" s="83" t="s">
        <v>927</v>
      </c>
      <c r="Z269" s="84">
        <v>30</v>
      </c>
      <c r="AA269" s="88">
        <v>20947</v>
      </c>
      <c r="AB269" s="279">
        <v>5</v>
      </c>
      <c r="AC269" s="280" t="s">
        <v>3811</v>
      </c>
      <c r="AD269" s="281" t="s">
        <v>926</v>
      </c>
      <c r="AE269" s="83" t="s">
        <v>927</v>
      </c>
      <c r="AF269" s="84">
        <v>30</v>
      </c>
      <c r="AG269" s="88">
        <v>20947</v>
      </c>
      <c r="AH269" s="279">
        <v>5</v>
      </c>
      <c r="AI269" s="286" t="s">
        <v>3811</v>
      </c>
      <c r="AJ269" s="281" t="s">
        <v>926</v>
      </c>
      <c r="AK269" s="83" t="s">
        <v>927</v>
      </c>
      <c r="AL269" s="84">
        <v>30</v>
      </c>
      <c r="AM269" s="88">
        <v>20947</v>
      </c>
      <c r="AN269" s="279">
        <v>5</v>
      </c>
      <c r="AO269" s="286" t="s">
        <v>3811</v>
      </c>
      <c r="AP269" s="281" t="s">
        <v>926</v>
      </c>
      <c r="AQ269" s="83" t="s">
        <v>927</v>
      </c>
      <c r="AR269" s="84">
        <v>30</v>
      </c>
      <c r="AS269" s="88">
        <v>20947</v>
      </c>
      <c r="AT269" s="279">
        <v>5</v>
      </c>
      <c r="AU269" s="280" t="s">
        <v>3811</v>
      </c>
      <c r="AV269" s="86" t="s">
        <v>926</v>
      </c>
      <c r="AW269" s="285" t="s">
        <v>927</v>
      </c>
      <c r="AX269" s="285">
        <v>30</v>
      </c>
      <c r="AY269" s="87">
        <v>20636</v>
      </c>
      <c r="AZ269" s="86">
        <v>5</v>
      </c>
      <c r="BA269" s="57" t="s">
        <v>3811</v>
      </c>
      <c r="BB269" s="301" t="s">
        <v>926</v>
      </c>
      <c r="BC269" s="83" t="s">
        <v>927</v>
      </c>
      <c r="BD269" s="84">
        <v>35</v>
      </c>
      <c r="BE269" s="282">
        <v>20636</v>
      </c>
      <c r="BF269" s="279">
        <v>5</v>
      </c>
      <c r="BG269" s="303" t="s">
        <v>3811</v>
      </c>
      <c r="BH269" s="86" t="s">
        <v>3829</v>
      </c>
      <c r="BI269" s="285" t="s">
        <v>3829</v>
      </c>
      <c r="BJ269" s="285" t="s">
        <v>3830</v>
      </c>
      <c r="BK269" s="86" t="s">
        <v>3829</v>
      </c>
      <c r="BL269" s="432">
        <v>5</v>
      </c>
      <c r="BM269" s="432" t="s">
        <v>3811</v>
      </c>
      <c r="BN269" s="432" t="str">
        <f>INDEX(ID!$D:$D,MATCH('Org2567'!D269,ID!$A:$A,0))</f>
        <v>บางระจัน</v>
      </c>
    </row>
    <row r="270" spans="1:66" x14ac:dyDescent="0.25">
      <c r="A270" s="272">
        <v>267</v>
      </c>
      <c r="B270" s="272">
        <v>4</v>
      </c>
      <c r="C270" s="82" t="s">
        <v>1695</v>
      </c>
      <c r="D270" s="272" t="s">
        <v>284</v>
      </c>
      <c r="E270" s="82" t="str">
        <f t="shared" si="4"/>
        <v>รพ.ค่ายบางระจัน</v>
      </c>
      <c r="F270" s="90" t="s">
        <v>926</v>
      </c>
      <c r="G270" s="90" t="s">
        <v>927</v>
      </c>
      <c r="H270" s="90">
        <v>30</v>
      </c>
      <c r="I270" s="273">
        <v>19509</v>
      </c>
      <c r="J270" s="90">
        <v>5</v>
      </c>
      <c r="K270" s="93" t="s">
        <v>3703</v>
      </c>
      <c r="L270" s="83" t="s">
        <v>926</v>
      </c>
      <c r="M270" s="83" t="s">
        <v>927</v>
      </c>
      <c r="N270" s="84">
        <v>30</v>
      </c>
      <c r="O270" s="85">
        <v>19583</v>
      </c>
      <c r="P270" s="274">
        <v>5</v>
      </c>
      <c r="Q270" s="275" t="s">
        <v>3811</v>
      </c>
      <c r="R270" s="276" t="s">
        <v>926</v>
      </c>
      <c r="S270" s="277" t="s">
        <v>927</v>
      </c>
      <c r="T270" s="278">
        <v>30</v>
      </c>
      <c r="U270" s="88">
        <v>19583</v>
      </c>
      <c r="V270" s="54">
        <v>5</v>
      </c>
      <c r="W270" s="54" t="s">
        <v>3811</v>
      </c>
      <c r="X270" s="276" t="s">
        <v>926</v>
      </c>
      <c r="Y270" s="83" t="s">
        <v>927</v>
      </c>
      <c r="Z270" s="84">
        <v>30</v>
      </c>
      <c r="AA270" s="88">
        <v>19436</v>
      </c>
      <c r="AB270" s="279">
        <v>5</v>
      </c>
      <c r="AC270" s="280" t="s">
        <v>3811</v>
      </c>
      <c r="AD270" s="281" t="s">
        <v>926</v>
      </c>
      <c r="AE270" s="83" t="s">
        <v>927</v>
      </c>
      <c r="AF270" s="84">
        <v>30</v>
      </c>
      <c r="AG270" s="88">
        <v>19436</v>
      </c>
      <c r="AH270" s="279">
        <v>5</v>
      </c>
      <c r="AI270" s="286" t="s">
        <v>3811</v>
      </c>
      <c r="AJ270" s="281" t="s">
        <v>926</v>
      </c>
      <c r="AK270" s="83" t="s">
        <v>927</v>
      </c>
      <c r="AL270" s="84">
        <v>30</v>
      </c>
      <c r="AM270" s="88">
        <v>19436</v>
      </c>
      <c r="AN270" s="279">
        <v>5</v>
      </c>
      <c r="AO270" s="286" t="s">
        <v>3811</v>
      </c>
      <c r="AP270" s="281" t="s">
        <v>926</v>
      </c>
      <c r="AQ270" s="83" t="s">
        <v>927</v>
      </c>
      <c r="AR270" s="84">
        <v>30</v>
      </c>
      <c r="AS270" s="88">
        <v>19436</v>
      </c>
      <c r="AT270" s="279">
        <v>5</v>
      </c>
      <c r="AU270" s="280" t="s">
        <v>3811</v>
      </c>
      <c r="AV270" s="86" t="s">
        <v>926</v>
      </c>
      <c r="AW270" s="285" t="s">
        <v>927</v>
      </c>
      <c r="AX270" s="285">
        <v>30</v>
      </c>
      <c r="AY270" s="87">
        <v>19235</v>
      </c>
      <c r="AZ270" s="86">
        <v>5</v>
      </c>
      <c r="BA270" s="57" t="s">
        <v>3811</v>
      </c>
      <c r="BB270" s="301" t="s">
        <v>926</v>
      </c>
      <c r="BC270" s="83" t="s">
        <v>927</v>
      </c>
      <c r="BD270" s="84">
        <v>30</v>
      </c>
      <c r="BE270" s="282">
        <v>19235</v>
      </c>
      <c r="BF270" s="279">
        <v>5</v>
      </c>
      <c r="BG270" s="303" t="s">
        <v>3811</v>
      </c>
      <c r="BH270" s="86" t="s">
        <v>3829</v>
      </c>
      <c r="BI270" s="285" t="s">
        <v>3829</v>
      </c>
      <c r="BJ270" s="285" t="s">
        <v>3829</v>
      </c>
      <c r="BK270" s="86" t="s">
        <v>3829</v>
      </c>
      <c r="BL270" s="432">
        <v>5</v>
      </c>
      <c r="BM270" s="432" t="s">
        <v>3811</v>
      </c>
      <c r="BN270" s="432" t="str">
        <f>INDEX(ID!$D:$D,MATCH('Org2567'!D270,ID!$A:$A,0))</f>
        <v>ค่ายบางระจัน</v>
      </c>
    </row>
    <row r="271" spans="1:66" x14ac:dyDescent="0.25">
      <c r="A271" s="272">
        <v>268</v>
      </c>
      <c r="B271" s="272">
        <v>4</v>
      </c>
      <c r="C271" s="82" t="s">
        <v>1695</v>
      </c>
      <c r="D271" s="272" t="s">
        <v>285</v>
      </c>
      <c r="E271" s="82" t="str">
        <f t="shared" si="4"/>
        <v>รพ.พรหมบุรี</v>
      </c>
      <c r="F271" s="90" t="s">
        <v>926</v>
      </c>
      <c r="G271" s="90" t="s">
        <v>989</v>
      </c>
      <c r="H271" s="90">
        <v>28</v>
      </c>
      <c r="I271" s="273">
        <v>11535</v>
      </c>
      <c r="J271" s="90">
        <v>2</v>
      </c>
      <c r="K271" s="93" t="s">
        <v>3706</v>
      </c>
      <c r="L271" s="83" t="s">
        <v>926</v>
      </c>
      <c r="M271" s="83" t="s">
        <v>989</v>
      </c>
      <c r="N271" s="84">
        <v>28</v>
      </c>
      <c r="O271" s="85">
        <v>11575</v>
      </c>
      <c r="P271" s="274">
        <v>2</v>
      </c>
      <c r="Q271" s="275" t="s">
        <v>3815</v>
      </c>
      <c r="R271" s="276" t="s">
        <v>926</v>
      </c>
      <c r="S271" s="277" t="s">
        <v>989</v>
      </c>
      <c r="T271" s="278">
        <v>28</v>
      </c>
      <c r="U271" s="88">
        <v>11575</v>
      </c>
      <c r="V271" s="54">
        <v>2</v>
      </c>
      <c r="W271" s="54" t="s">
        <v>3815</v>
      </c>
      <c r="X271" s="276" t="s">
        <v>926</v>
      </c>
      <c r="Y271" s="83" t="s">
        <v>989</v>
      </c>
      <c r="Z271" s="84">
        <v>28</v>
      </c>
      <c r="AA271" s="88">
        <v>11498</v>
      </c>
      <c r="AB271" s="279">
        <v>2</v>
      </c>
      <c r="AC271" s="280" t="s">
        <v>3815</v>
      </c>
      <c r="AD271" s="281" t="s">
        <v>926</v>
      </c>
      <c r="AE271" s="83" t="s">
        <v>989</v>
      </c>
      <c r="AF271" s="84">
        <v>28</v>
      </c>
      <c r="AG271" s="88">
        <v>11498</v>
      </c>
      <c r="AH271" s="279">
        <v>2</v>
      </c>
      <c r="AI271" s="286" t="s">
        <v>3815</v>
      </c>
      <c r="AJ271" s="281" t="s">
        <v>926</v>
      </c>
      <c r="AK271" s="83" t="s">
        <v>989</v>
      </c>
      <c r="AL271" s="84">
        <v>28</v>
      </c>
      <c r="AM271" s="88">
        <v>11498</v>
      </c>
      <c r="AN271" s="279">
        <v>2</v>
      </c>
      <c r="AO271" s="286" t="s">
        <v>3815</v>
      </c>
      <c r="AP271" s="281" t="s">
        <v>926</v>
      </c>
      <c r="AQ271" s="83" t="s">
        <v>989</v>
      </c>
      <c r="AR271" s="84">
        <v>28</v>
      </c>
      <c r="AS271" s="88">
        <v>11498</v>
      </c>
      <c r="AT271" s="279">
        <v>2</v>
      </c>
      <c r="AU271" s="280" t="s">
        <v>3815</v>
      </c>
      <c r="AV271" s="86" t="s">
        <v>926</v>
      </c>
      <c r="AW271" s="285" t="s">
        <v>989</v>
      </c>
      <c r="AX271" s="285">
        <v>28</v>
      </c>
      <c r="AY271" s="87">
        <v>11399</v>
      </c>
      <c r="AZ271" s="86">
        <v>2</v>
      </c>
      <c r="BA271" s="57" t="s">
        <v>3815</v>
      </c>
      <c r="BB271" s="301" t="s">
        <v>926</v>
      </c>
      <c r="BC271" s="83" t="s">
        <v>927</v>
      </c>
      <c r="BD271" s="84">
        <v>28</v>
      </c>
      <c r="BE271" s="282">
        <v>11399</v>
      </c>
      <c r="BF271" s="279">
        <v>5</v>
      </c>
      <c r="BG271" s="303" t="s">
        <v>3811</v>
      </c>
      <c r="BH271" s="86" t="s">
        <v>3829</v>
      </c>
      <c r="BI271" s="285" t="s">
        <v>3830</v>
      </c>
      <c r="BJ271" s="285" t="s">
        <v>3829</v>
      </c>
      <c r="BK271" s="86" t="s">
        <v>3830</v>
      </c>
      <c r="BL271" s="432">
        <v>5</v>
      </c>
      <c r="BM271" s="432" t="s">
        <v>3811</v>
      </c>
      <c r="BN271" s="432" t="str">
        <f>INDEX(ID!$D:$D,MATCH('Org2567'!D271,ID!$A:$A,0))</f>
        <v>พรหมบุรี</v>
      </c>
    </row>
    <row r="272" spans="1:66" x14ac:dyDescent="0.25">
      <c r="A272" s="272">
        <v>269</v>
      </c>
      <c r="B272" s="272">
        <v>4</v>
      </c>
      <c r="C272" s="82" t="s">
        <v>1695</v>
      </c>
      <c r="D272" s="272" t="s">
        <v>286</v>
      </c>
      <c r="E272" s="82" t="str">
        <f t="shared" si="4"/>
        <v>รพ.ท่าช้าง</v>
      </c>
      <c r="F272" s="90" t="s">
        <v>926</v>
      </c>
      <c r="G272" s="90" t="s">
        <v>927</v>
      </c>
      <c r="H272" s="90">
        <v>36</v>
      </c>
      <c r="I272" s="273">
        <v>9054</v>
      </c>
      <c r="J272" s="90">
        <v>5</v>
      </c>
      <c r="K272" s="93" t="s">
        <v>3703</v>
      </c>
      <c r="L272" s="83" t="s">
        <v>926</v>
      </c>
      <c r="M272" s="83" t="s">
        <v>927</v>
      </c>
      <c r="N272" s="84">
        <v>36</v>
      </c>
      <c r="O272" s="85">
        <v>9050</v>
      </c>
      <c r="P272" s="274">
        <v>5</v>
      </c>
      <c r="Q272" s="275" t="s">
        <v>3811</v>
      </c>
      <c r="R272" s="276" t="s">
        <v>926</v>
      </c>
      <c r="S272" s="277" t="s">
        <v>927</v>
      </c>
      <c r="T272" s="278">
        <v>36</v>
      </c>
      <c r="U272" s="88">
        <v>9050</v>
      </c>
      <c r="V272" s="54">
        <v>5</v>
      </c>
      <c r="W272" s="54" t="s">
        <v>3811</v>
      </c>
      <c r="X272" s="276" t="s">
        <v>926</v>
      </c>
      <c r="Y272" s="83" t="s">
        <v>927</v>
      </c>
      <c r="Z272" s="84">
        <v>36</v>
      </c>
      <c r="AA272" s="88">
        <v>9018</v>
      </c>
      <c r="AB272" s="279">
        <v>5</v>
      </c>
      <c r="AC272" s="280" t="s">
        <v>3811</v>
      </c>
      <c r="AD272" s="281" t="s">
        <v>926</v>
      </c>
      <c r="AE272" s="83" t="s">
        <v>927</v>
      </c>
      <c r="AF272" s="84">
        <v>36</v>
      </c>
      <c r="AG272" s="88">
        <v>9018</v>
      </c>
      <c r="AH272" s="279">
        <v>5</v>
      </c>
      <c r="AI272" s="286" t="s">
        <v>3811</v>
      </c>
      <c r="AJ272" s="281" t="s">
        <v>926</v>
      </c>
      <c r="AK272" s="83" t="s">
        <v>927</v>
      </c>
      <c r="AL272" s="84">
        <v>36</v>
      </c>
      <c r="AM272" s="88">
        <v>9018</v>
      </c>
      <c r="AN272" s="279">
        <v>5</v>
      </c>
      <c r="AO272" s="286" t="s">
        <v>3811</v>
      </c>
      <c r="AP272" s="281" t="s">
        <v>926</v>
      </c>
      <c r="AQ272" s="83" t="s">
        <v>927</v>
      </c>
      <c r="AR272" s="84">
        <v>36</v>
      </c>
      <c r="AS272" s="88">
        <v>9018</v>
      </c>
      <c r="AT272" s="279">
        <v>5</v>
      </c>
      <c r="AU272" s="280" t="s">
        <v>3811</v>
      </c>
      <c r="AV272" s="86" t="s">
        <v>926</v>
      </c>
      <c r="AW272" s="285" t="s">
        <v>927</v>
      </c>
      <c r="AX272" s="285">
        <v>36</v>
      </c>
      <c r="AY272" s="87">
        <v>8953</v>
      </c>
      <c r="AZ272" s="86">
        <v>5</v>
      </c>
      <c r="BA272" s="57" t="s">
        <v>3811</v>
      </c>
      <c r="BB272" s="301" t="s">
        <v>926</v>
      </c>
      <c r="BC272" s="83" t="s">
        <v>927</v>
      </c>
      <c r="BD272" s="84">
        <v>42</v>
      </c>
      <c r="BE272" s="282">
        <v>8953</v>
      </c>
      <c r="BF272" s="279">
        <v>5</v>
      </c>
      <c r="BG272" s="303" t="s">
        <v>3811</v>
      </c>
      <c r="BH272" s="86" t="s">
        <v>3829</v>
      </c>
      <c r="BI272" s="285" t="s">
        <v>3829</v>
      </c>
      <c r="BJ272" s="285" t="s">
        <v>3830</v>
      </c>
      <c r="BK272" s="86" t="s">
        <v>3829</v>
      </c>
      <c r="BL272" s="432">
        <v>5</v>
      </c>
      <c r="BM272" s="432" t="s">
        <v>3811</v>
      </c>
      <c r="BN272" s="432" t="str">
        <f>INDEX(ID!$D:$D,MATCH('Org2567'!D272,ID!$A:$A,0))</f>
        <v>ท่าช้าง</v>
      </c>
    </row>
    <row r="273" spans="1:66" x14ac:dyDescent="0.25">
      <c r="A273" s="272">
        <v>270</v>
      </c>
      <c r="B273" s="272">
        <v>4</v>
      </c>
      <c r="C273" s="82" t="s">
        <v>1639</v>
      </c>
      <c r="D273" s="272" t="s">
        <v>287</v>
      </c>
      <c r="E273" s="82" t="str">
        <f t="shared" si="4"/>
        <v>รพ.อ่างทอง</v>
      </c>
      <c r="F273" s="90" t="s">
        <v>922</v>
      </c>
      <c r="G273" s="90" t="s">
        <v>918</v>
      </c>
      <c r="H273" s="90">
        <v>328</v>
      </c>
      <c r="I273" s="273">
        <v>40614</v>
      </c>
      <c r="J273" s="90">
        <v>16</v>
      </c>
      <c r="K273" s="93" t="s">
        <v>3748</v>
      </c>
      <c r="L273" s="83" t="s">
        <v>922</v>
      </c>
      <c r="M273" s="83" t="s">
        <v>918</v>
      </c>
      <c r="N273" s="84">
        <v>324</v>
      </c>
      <c r="O273" s="85">
        <v>40518</v>
      </c>
      <c r="P273" s="274">
        <v>16</v>
      </c>
      <c r="Q273" s="275" t="s">
        <v>3818</v>
      </c>
      <c r="R273" s="276" t="s">
        <v>922</v>
      </c>
      <c r="S273" s="277" t="s">
        <v>918</v>
      </c>
      <c r="T273" s="278">
        <v>324</v>
      </c>
      <c r="U273" s="88">
        <v>40518</v>
      </c>
      <c r="V273" s="54">
        <v>16</v>
      </c>
      <c r="W273" s="54" t="s">
        <v>3818</v>
      </c>
      <c r="X273" s="276" t="s">
        <v>922</v>
      </c>
      <c r="Y273" s="83" t="s">
        <v>918</v>
      </c>
      <c r="Z273" s="84">
        <v>324</v>
      </c>
      <c r="AA273" s="88">
        <v>40146</v>
      </c>
      <c r="AB273" s="279">
        <v>16</v>
      </c>
      <c r="AC273" s="280" t="s">
        <v>3818</v>
      </c>
      <c r="AD273" s="281" t="s">
        <v>922</v>
      </c>
      <c r="AE273" s="83" t="s">
        <v>918</v>
      </c>
      <c r="AF273" s="84">
        <v>324</v>
      </c>
      <c r="AG273" s="88">
        <v>40146</v>
      </c>
      <c r="AH273" s="279">
        <v>16</v>
      </c>
      <c r="AI273" s="286" t="s">
        <v>3818</v>
      </c>
      <c r="AJ273" s="281" t="s">
        <v>922</v>
      </c>
      <c r="AK273" s="83" t="s">
        <v>918</v>
      </c>
      <c r="AL273" s="84">
        <v>324</v>
      </c>
      <c r="AM273" s="88">
        <v>40146</v>
      </c>
      <c r="AN273" s="279">
        <v>16</v>
      </c>
      <c r="AO273" s="286" t="s">
        <v>3818</v>
      </c>
      <c r="AP273" s="281" t="s">
        <v>922</v>
      </c>
      <c r="AQ273" s="83" t="s">
        <v>918</v>
      </c>
      <c r="AR273" s="84">
        <v>324</v>
      </c>
      <c r="AS273" s="88">
        <v>40146</v>
      </c>
      <c r="AT273" s="279">
        <v>16</v>
      </c>
      <c r="AU273" s="280" t="s">
        <v>3818</v>
      </c>
      <c r="AV273" s="86" t="s">
        <v>922</v>
      </c>
      <c r="AW273" s="285" t="s">
        <v>918</v>
      </c>
      <c r="AX273" s="285">
        <v>324</v>
      </c>
      <c r="AY273" s="87">
        <v>40457</v>
      </c>
      <c r="AZ273" s="86">
        <v>16</v>
      </c>
      <c r="BA273" s="57" t="s">
        <v>3818</v>
      </c>
      <c r="BB273" s="301" t="s">
        <v>922</v>
      </c>
      <c r="BC273" s="83" t="s">
        <v>918</v>
      </c>
      <c r="BD273" s="84">
        <v>324</v>
      </c>
      <c r="BE273" s="282">
        <v>40457</v>
      </c>
      <c r="BF273" s="279">
        <v>16</v>
      </c>
      <c r="BG273" s="303" t="s">
        <v>3818</v>
      </c>
      <c r="BH273" s="86" t="s">
        <v>3829</v>
      </c>
      <c r="BI273" s="285" t="s">
        <v>3829</v>
      </c>
      <c r="BJ273" s="285" t="s">
        <v>3829</v>
      </c>
      <c r="BK273" s="86" t="s">
        <v>3829</v>
      </c>
      <c r="BL273" s="432">
        <v>16</v>
      </c>
      <c r="BM273" s="432" t="s">
        <v>3818</v>
      </c>
      <c r="BN273" s="432" t="str">
        <f>INDEX(ID!$D:$D,MATCH('Org2567'!D273,ID!$A:$A,0))</f>
        <v>อ่างทอง</v>
      </c>
    </row>
    <row r="274" spans="1:66" x14ac:dyDescent="0.25">
      <c r="A274" s="272">
        <v>271</v>
      </c>
      <c r="B274" s="272">
        <v>4</v>
      </c>
      <c r="C274" s="82" t="s">
        <v>1639</v>
      </c>
      <c r="D274" s="272" t="s">
        <v>288</v>
      </c>
      <c r="E274" s="82" t="str">
        <f t="shared" si="4"/>
        <v>รพ.ไชโย</v>
      </c>
      <c r="F274" s="90" t="s">
        <v>926</v>
      </c>
      <c r="G274" s="90" t="s">
        <v>927</v>
      </c>
      <c r="H274" s="90">
        <v>36</v>
      </c>
      <c r="I274" s="273">
        <v>13836</v>
      </c>
      <c r="J274" s="90">
        <v>5</v>
      </c>
      <c r="K274" s="93" t="s">
        <v>3703</v>
      </c>
      <c r="L274" s="83" t="s">
        <v>926</v>
      </c>
      <c r="M274" s="83" t="s">
        <v>927</v>
      </c>
      <c r="N274" s="84">
        <v>36</v>
      </c>
      <c r="O274" s="85">
        <v>14022</v>
      </c>
      <c r="P274" s="274">
        <v>5</v>
      </c>
      <c r="Q274" s="275" t="s">
        <v>3811</v>
      </c>
      <c r="R274" s="276" t="s">
        <v>926</v>
      </c>
      <c r="S274" s="277" t="s">
        <v>927</v>
      </c>
      <c r="T274" s="278">
        <v>36</v>
      </c>
      <c r="U274" s="88">
        <v>14022</v>
      </c>
      <c r="V274" s="54">
        <v>5</v>
      </c>
      <c r="W274" s="54" t="s">
        <v>3811</v>
      </c>
      <c r="X274" s="276" t="s">
        <v>926</v>
      </c>
      <c r="Y274" s="83" t="s">
        <v>927</v>
      </c>
      <c r="Z274" s="84">
        <v>36</v>
      </c>
      <c r="AA274" s="88">
        <v>13872</v>
      </c>
      <c r="AB274" s="279">
        <v>5</v>
      </c>
      <c r="AC274" s="280" t="s">
        <v>3811</v>
      </c>
      <c r="AD274" s="281" t="s">
        <v>926</v>
      </c>
      <c r="AE274" s="83" t="s">
        <v>927</v>
      </c>
      <c r="AF274" s="84">
        <v>36</v>
      </c>
      <c r="AG274" s="88">
        <v>13872</v>
      </c>
      <c r="AH274" s="279">
        <v>5</v>
      </c>
      <c r="AI274" s="286" t="s">
        <v>3811</v>
      </c>
      <c r="AJ274" s="281" t="s">
        <v>926</v>
      </c>
      <c r="AK274" s="83" t="s">
        <v>927</v>
      </c>
      <c r="AL274" s="84">
        <v>36</v>
      </c>
      <c r="AM274" s="88">
        <v>13872</v>
      </c>
      <c r="AN274" s="279">
        <v>5</v>
      </c>
      <c r="AO274" s="286" t="s">
        <v>3811</v>
      </c>
      <c r="AP274" s="281" t="s">
        <v>926</v>
      </c>
      <c r="AQ274" s="83" t="s">
        <v>927</v>
      </c>
      <c r="AR274" s="84">
        <v>36</v>
      </c>
      <c r="AS274" s="88">
        <v>13872</v>
      </c>
      <c r="AT274" s="279">
        <v>5</v>
      </c>
      <c r="AU274" s="280" t="s">
        <v>3811</v>
      </c>
      <c r="AV274" s="86" t="s">
        <v>926</v>
      </c>
      <c r="AW274" s="285" t="s">
        <v>927</v>
      </c>
      <c r="AX274" s="285">
        <v>36</v>
      </c>
      <c r="AY274" s="87">
        <v>13876</v>
      </c>
      <c r="AZ274" s="86">
        <v>5</v>
      </c>
      <c r="BA274" s="57" t="s">
        <v>3811</v>
      </c>
      <c r="BB274" s="301" t="s">
        <v>926</v>
      </c>
      <c r="BC274" s="83" t="s">
        <v>927</v>
      </c>
      <c r="BD274" s="84">
        <v>52</v>
      </c>
      <c r="BE274" s="282">
        <v>13876</v>
      </c>
      <c r="BF274" s="279">
        <v>5</v>
      </c>
      <c r="BG274" s="303" t="s">
        <v>3811</v>
      </c>
      <c r="BH274" s="86" t="s">
        <v>3829</v>
      </c>
      <c r="BI274" s="285" t="s">
        <v>3829</v>
      </c>
      <c r="BJ274" s="285" t="s">
        <v>3830</v>
      </c>
      <c r="BK274" s="86" t="s">
        <v>3829</v>
      </c>
      <c r="BL274" s="432">
        <v>5</v>
      </c>
      <c r="BM274" s="432" t="s">
        <v>3811</v>
      </c>
      <c r="BN274" s="432" t="str">
        <f>INDEX(ID!$D:$D,MATCH('Org2567'!D274,ID!$A:$A,0))</f>
        <v>ไชโย</v>
      </c>
    </row>
    <row r="275" spans="1:66" x14ac:dyDescent="0.25">
      <c r="A275" s="272">
        <v>272</v>
      </c>
      <c r="B275" s="272">
        <v>4</v>
      </c>
      <c r="C275" s="82" t="s">
        <v>1639</v>
      </c>
      <c r="D275" s="272" t="s">
        <v>289</v>
      </c>
      <c r="E275" s="82" t="str">
        <f t="shared" si="4"/>
        <v>รพ.ป่าโมก</v>
      </c>
      <c r="F275" s="90" t="s">
        <v>926</v>
      </c>
      <c r="G275" s="90" t="s">
        <v>927</v>
      </c>
      <c r="H275" s="90">
        <v>54</v>
      </c>
      <c r="I275" s="273">
        <v>19211</v>
      </c>
      <c r="J275" s="90">
        <v>5</v>
      </c>
      <c r="K275" s="93" t="s">
        <v>3703</v>
      </c>
      <c r="L275" s="83" t="s">
        <v>926</v>
      </c>
      <c r="M275" s="83" t="s">
        <v>927</v>
      </c>
      <c r="N275" s="84">
        <v>54</v>
      </c>
      <c r="O275" s="85">
        <v>19077</v>
      </c>
      <c r="P275" s="274">
        <v>5</v>
      </c>
      <c r="Q275" s="275" t="s">
        <v>3811</v>
      </c>
      <c r="R275" s="276" t="s">
        <v>926</v>
      </c>
      <c r="S275" s="277" t="s">
        <v>927</v>
      </c>
      <c r="T275" s="278">
        <v>54</v>
      </c>
      <c r="U275" s="88">
        <v>19077</v>
      </c>
      <c r="V275" s="54">
        <v>5</v>
      </c>
      <c r="W275" s="54" t="s">
        <v>3811</v>
      </c>
      <c r="X275" s="276" t="s">
        <v>926</v>
      </c>
      <c r="Y275" s="83" t="s">
        <v>927</v>
      </c>
      <c r="Z275" s="84">
        <v>54</v>
      </c>
      <c r="AA275" s="88">
        <v>18947</v>
      </c>
      <c r="AB275" s="279">
        <v>5</v>
      </c>
      <c r="AC275" s="280" t="s">
        <v>3811</v>
      </c>
      <c r="AD275" s="281" t="s">
        <v>926</v>
      </c>
      <c r="AE275" s="83" t="s">
        <v>927</v>
      </c>
      <c r="AF275" s="84">
        <v>54</v>
      </c>
      <c r="AG275" s="88">
        <v>18947</v>
      </c>
      <c r="AH275" s="279">
        <v>5</v>
      </c>
      <c r="AI275" s="286" t="s">
        <v>3811</v>
      </c>
      <c r="AJ275" s="281" t="s">
        <v>926</v>
      </c>
      <c r="AK275" s="83" t="s">
        <v>927</v>
      </c>
      <c r="AL275" s="84">
        <v>54</v>
      </c>
      <c r="AM275" s="88">
        <v>18947</v>
      </c>
      <c r="AN275" s="279">
        <v>5</v>
      </c>
      <c r="AO275" s="286" t="s">
        <v>3811</v>
      </c>
      <c r="AP275" s="281" t="s">
        <v>926</v>
      </c>
      <c r="AQ275" s="83" t="s">
        <v>927</v>
      </c>
      <c r="AR275" s="84">
        <v>54</v>
      </c>
      <c r="AS275" s="88">
        <v>18947</v>
      </c>
      <c r="AT275" s="279">
        <v>5</v>
      </c>
      <c r="AU275" s="280" t="s">
        <v>3811</v>
      </c>
      <c r="AV275" s="86" t="s">
        <v>926</v>
      </c>
      <c r="AW275" s="285" t="s">
        <v>927</v>
      </c>
      <c r="AX275" s="285">
        <v>54</v>
      </c>
      <c r="AY275" s="87">
        <v>18779</v>
      </c>
      <c r="AZ275" s="86">
        <v>5</v>
      </c>
      <c r="BA275" s="57" t="s">
        <v>3811</v>
      </c>
      <c r="BB275" s="301" t="s">
        <v>926</v>
      </c>
      <c r="BC275" s="83" t="s">
        <v>927</v>
      </c>
      <c r="BD275" s="84">
        <v>54</v>
      </c>
      <c r="BE275" s="282">
        <v>18779</v>
      </c>
      <c r="BF275" s="279">
        <v>5</v>
      </c>
      <c r="BG275" s="303" t="s">
        <v>3811</v>
      </c>
      <c r="BH275" s="86" t="s">
        <v>3829</v>
      </c>
      <c r="BI275" s="285" t="s">
        <v>3829</v>
      </c>
      <c r="BJ275" s="285" t="s">
        <v>3829</v>
      </c>
      <c r="BK275" s="86" t="s">
        <v>3829</v>
      </c>
      <c r="BL275" s="432">
        <v>5</v>
      </c>
      <c r="BM275" s="432" t="s">
        <v>3811</v>
      </c>
      <c r="BN275" s="432" t="str">
        <f>INDEX(ID!$D:$D,MATCH('Org2567'!D275,ID!$A:$A,0))</f>
        <v>ป่าโมก</v>
      </c>
    </row>
    <row r="276" spans="1:66" x14ac:dyDescent="0.25">
      <c r="A276" s="272">
        <v>273</v>
      </c>
      <c r="B276" s="272">
        <v>4</v>
      </c>
      <c r="C276" s="82" t="s">
        <v>1639</v>
      </c>
      <c r="D276" s="272" t="s">
        <v>290</v>
      </c>
      <c r="E276" s="82" t="str">
        <f t="shared" si="4"/>
        <v>รพ.โพธิ์ทอง</v>
      </c>
      <c r="F276" s="90" t="s">
        <v>926</v>
      </c>
      <c r="G276" s="90" t="s">
        <v>927</v>
      </c>
      <c r="H276" s="90">
        <v>60</v>
      </c>
      <c r="I276" s="273">
        <v>34328</v>
      </c>
      <c r="J276" s="90">
        <v>6</v>
      </c>
      <c r="K276" s="93" t="s">
        <v>3783</v>
      </c>
      <c r="L276" s="83" t="s">
        <v>926</v>
      </c>
      <c r="M276" s="83" t="s">
        <v>927</v>
      </c>
      <c r="N276" s="84">
        <v>60</v>
      </c>
      <c r="O276" s="85">
        <v>34310</v>
      </c>
      <c r="P276" s="274">
        <v>6</v>
      </c>
      <c r="Q276" s="275" t="s">
        <v>3809</v>
      </c>
      <c r="R276" s="276" t="s">
        <v>926</v>
      </c>
      <c r="S276" s="277" t="s">
        <v>927</v>
      </c>
      <c r="T276" s="278">
        <v>81</v>
      </c>
      <c r="U276" s="88">
        <v>34310</v>
      </c>
      <c r="V276" s="54">
        <v>6</v>
      </c>
      <c r="W276" s="54" t="s">
        <v>3809</v>
      </c>
      <c r="X276" s="276" t="s">
        <v>926</v>
      </c>
      <c r="Y276" s="83" t="s">
        <v>927</v>
      </c>
      <c r="Z276" s="84">
        <v>81</v>
      </c>
      <c r="AA276" s="88">
        <v>34074</v>
      </c>
      <c r="AB276" s="279">
        <v>6</v>
      </c>
      <c r="AC276" s="280" t="s">
        <v>3809</v>
      </c>
      <c r="AD276" s="281" t="s">
        <v>926</v>
      </c>
      <c r="AE276" s="83" t="s">
        <v>927</v>
      </c>
      <c r="AF276" s="84">
        <v>60</v>
      </c>
      <c r="AG276" s="88">
        <v>34074</v>
      </c>
      <c r="AH276" s="279">
        <v>6</v>
      </c>
      <c r="AI276" s="286" t="s">
        <v>3809</v>
      </c>
      <c r="AJ276" s="281" t="s">
        <v>926</v>
      </c>
      <c r="AK276" s="83" t="s">
        <v>927</v>
      </c>
      <c r="AL276" s="84">
        <v>60</v>
      </c>
      <c r="AM276" s="88">
        <v>34074</v>
      </c>
      <c r="AN276" s="279">
        <v>6</v>
      </c>
      <c r="AO276" s="286" t="s">
        <v>3809</v>
      </c>
      <c r="AP276" s="281" t="s">
        <v>926</v>
      </c>
      <c r="AQ276" s="83" t="s">
        <v>927</v>
      </c>
      <c r="AR276" s="84">
        <v>60</v>
      </c>
      <c r="AS276" s="88">
        <v>34074</v>
      </c>
      <c r="AT276" s="279">
        <v>6</v>
      </c>
      <c r="AU276" s="280" t="s">
        <v>3809</v>
      </c>
      <c r="AV276" s="86" t="s">
        <v>926</v>
      </c>
      <c r="AW276" s="285" t="s">
        <v>927</v>
      </c>
      <c r="AX276" s="285">
        <v>60</v>
      </c>
      <c r="AY276" s="87">
        <v>33941</v>
      </c>
      <c r="AZ276" s="86">
        <v>6</v>
      </c>
      <c r="BA276" s="57" t="s">
        <v>3809</v>
      </c>
      <c r="BB276" s="301" t="s">
        <v>926</v>
      </c>
      <c r="BC276" s="83" t="s">
        <v>931</v>
      </c>
      <c r="BD276" s="84">
        <v>60</v>
      </c>
      <c r="BE276" s="282">
        <v>33941</v>
      </c>
      <c r="BF276" s="279">
        <v>9</v>
      </c>
      <c r="BG276" s="303" t="s">
        <v>3814</v>
      </c>
      <c r="BH276" s="86" t="s">
        <v>3829</v>
      </c>
      <c r="BI276" s="285" t="s">
        <v>3830</v>
      </c>
      <c r="BJ276" s="285" t="s">
        <v>3829</v>
      </c>
      <c r="BK276" s="86" t="s">
        <v>3830</v>
      </c>
      <c r="BL276" s="432">
        <v>9</v>
      </c>
      <c r="BM276" s="432" t="s">
        <v>3814</v>
      </c>
      <c r="BN276" s="432" t="str">
        <f>INDEX(ID!$D:$D,MATCH('Org2567'!D276,ID!$A:$A,0))</f>
        <v>โพธิ์ทอง</v>
      </c>
    </row>
    <row r="277" spans="1:66" x14ac:dyDescent="0.25">
      <c r="A277" s="272">
        <v>274</v>
      </c>
      <c r="B277" s="272">
        <v>4</v>
      </c>
      <c r="C277" s="82" t="s">
        <v>1639</v>
      </c>
      <c r="D277" s="272" t="s">
        <v>291</v>
      </c>
      <c r="E277" s="82" t="str">
        <f t="shared" si="4"/>
        <v>รพ.แสวงหา</v>
      </c>
      <c r="F277" s="90" t="s">
        <v>926</v>
      </c>
      <c r="G277" s="90" t="s">
        <v>927</v>
      </c>
      <c r="H277" s="90">
        <v>48</v>
      </c>
      <c r="I277" s="273">
        <v>23372</v>
      </c>
      <c r="J277" s="90">
        <v>5</v>
      </c>
      <c r="K277" s="93" t="s">
        <v>3703</v>
      </c>
      <c r="L277" s="83" t="s">
        <v>926</v>
      </c>
      <c r="M277" s="83" t="s">
        <v>927</v>
      </c>
      <c r="N277" s="84">
        <v>48</v>
      </c>
      <c r="O277" s="85">
        <v>23202</v>
      </c>
      <c r="P277" s="274">
        <v>5</v>
      </c>
      <c r="Q277" s="275" t="s">
        <v>3811</v>
      </c>
      <c r="R277" s="276" t="s">
        <v>926</v>
      </c>
      <c r="S277" s="277" t="s">
        <v>927</v>
      </c>
      <c r="T277" s="278">
        <v>48</v>
      </c>
      <c r="U277" s="88">
        <v>23202</v>
      </c>
      <c r="V277" s="54">
        <v>5</v>
      </c>
      <c r="W277" s="54" t="s">
        <v>3811</v>
      </c>
      <c r="X277" s="276" t="s">
        <v>926</v>
      </c>
      <c r="Y277" s="83" t="s">
        <v>927</v>
      </c>
      <c r="Z277" s="84">
        <v>48</v>
      </c>
      <c r="AA277" s="88">
        <v>23099</v>
      </c>
      <c r="AB277" s="279">
        <v>5</v>
      </c>
      <c r="AC277" s="280" t="s">
        <v>3811</v>
      </c>
      <c r="AD277" s="281" t="s">
        <v>926</v>
      </c>
      <c r="AE277" s="83" t="s">
        <v>927</v>
      </c>
      <c r="AF277" s="84">
        <v>48</v>
      </c>
      <c r="AG277" s="88">
        <v>23099</v>
      </c>
      <c r="AH277" s="279">
        <v>5</v>
      </c>
      <c r="AI277" s="286" t="s">
        <v>3811</v>
      </c>
      <c r="AJ277" s="281" t="s">
        <v>926</v>
      </c>
      <c r="AK277" s="83" t="s">
        <v>927</v>
      </c>
      <c r="AL277" s="84">
        <v>48</v>
      </c>
      <c r="AM277" s="88">
        <v>23099</v>
      </c>
      <c r="AN277" s="279">
        <v>5</v>
      </c>
      <c r="AO277" s="286" t="s">
        <v>3811</v>
      </c>
      <c r="AP277" s="281" t="s">
        <v>926</v>
      </c>
      <c r="AQ277" s="83" t="s">
        <v>927</v>
      </c>
      <c r="AR277" s="84">
        <v>48</v>
      </c>
      <c r="AS277" s="88">
        <v>23099</v>
      </c>
      <c r="AT277" s="279">
        <v>5</v>
      </c>
      <c r="AU277" s="280" t="s">
        <v>3811</v>
      </c>
      <c r="AV277" s="86" t="s">
        <v>926</v>
      </c>
      <c r="AW277" s="285" t="s">
        <v>927</v>
      </c>
      <c r="AX277" s="285">
        <v>48</v>
      </c>
      <c r="AY277" s="87">
        <v>22825</v>
      </c>
      <c r="AZ277" s="86">
        <v>5</v>
      </c>
      <c r="BA277" s="57" t="s">
        <v>3811</v>
      </c>
      <c r="BB277" s="301" t="s">
        <v>926</v>
      </c>
      <c r="BC277" s="83" t="s">
        <v>927</v>
      </c>
      <c r="BD277" s="84">
        <v>48</v>
      </c>
      <c r="BE277" s="282">
        <v>22825</v>
      </c>
      <c r="BF277" s="279">
        <v>5</v>
      </c>
      <c r="BG277" s="303" t="s">
        <v>3811</v>
      </c>
      <c r="BH277" s="86" t="s">
        <v>3829</v>
      </c>
      <c r="BI277" s="285" t="s">
        <v>3829</v>
      </c>
      <c r="BJ277" s="285" t="s">
        <v>3829</v>
      </c>
      <c r="BK277" s="86" t="s">
        <v>3829</v>
      </c>
      <c r="BL277" s="432">
        <v>5</v>
      </c>
      <c r="BM277" s="432" t="s">
        <v>3811</v>
      </c>
      <c r="BN277" s="432" t="str">
        <f>INDEX(ID!$D:$D,MATCH('Org2567'!D277,ID!$A:$A,0))</f>
        <v>แสวงหา</v>
      </c>
    </row>
    <row r="278" spans="1:66" x14ac:dyDescent="0.25">
      <c r="A278" s="272">
        <v>275</v>
      </c>
      <c r="B278" s="272">
        <v>4</v>
      </c>
      <c r="C278" s="82" t="s">
        <v>1639</v>
      </c>
      <c r="D278" s="272" t="s">
        <v>292</v>
      </c>
      <c r="E278" s="82" t="str">
        <f t="shared" si="4"/>
        <v>รพ.วิเศษชัยชาญ</v>
      </c>
      <c r="F278" s="90" t="s">
        <v>926</v>
      </c>
      <c r="G278" s="90" t="s">
        <v>931</v>
      </c>
      <c r="H278" s="90">
        <v>97</v>
      </c>
      <c r="I278" s="273">
        <v>43672</v>
      </c>
      <c r="J278" s="90">
        <v>9</v>
      </c>
      <c r="K278" s="93" t="s">
        <v>3708</v>
      </c>
      <c r="L278" s="83" t="s">
        <v>926</v>
      </c>
      <c r="M278" s="83" t="s">
        <v>931</v>
      </c>
      <c r="N278" s="84">
        <v>97</v>
      </c>
      <c r="O278" s="85">
        <v>43525</v>
      </c>
      <c r="P278" s="274">
        <v>9</v>
      </c>
      <c r="Q278" s="275" t="s">
        <v>3814</v>
      </c>
      <c r="R278" s="276" t="s">
        <v>926</v>
      </c>
      <c r="S278" s="277" t="s">
        <v>931</v>
      </c>
      <c r="T278" s="278">
        <v>95</v>
      </c>
      <c r="U278" s="88">
        <v>43525</v>
      </c>
      <c r="V278" s="54">
        <v>9</v>
      </c>
      <c r="W278" s="54" t="s">
        <v>3814</v>
      </c>
      <c r="X278" s="276" t="s">
        <v>926</v>
      </c>
      <c r="Y278" s="83" t="s">
        <v>931</v>
      </c>
      <c r="Z278" s="84">
        <v>95</v>
      </c>
      <c r="AA278" s="88">
        <v>43045</v>
      </c>
      <c r="AB278" s="279">
        <v>9</v>
      </c>
      <c r="AC278" s="280" t="s">
        <v>3814</v>
      </c>
      <c r="AD278" s="281" t="s">
        <v>926</v>
      </c>
      <c r="AE278" s="83" t="s">
        <v>931</v>
      </c>
      <c r="AF278" s="84">
        <v>97</v>
      </c>
      <c r="AG278" s="88">
        <v>43045</v>
      </c>
      <c r="AH278" s="279">
        <v>9</v>
      </c>
      <c r="AI278" s="286" t="s">
        <v>3814</v>
      </c>
      <c r="AJ278" s="281" t="s">
        <v>926</v>
      </c>
      <c r="AK278" s="83" t="s">
        <v>931</v>
      </c>
      <c r="AL278" s="84">
        <v>97</v>
      </c>
      <c r="AM278" s="88">
        <v>43045</v>
      </c>
      <c r="AN278" s="279">
        <v>9</v>
      </c>
      <c r="AO278" s="286" t="s">
        <v>3814</v>
      </c>
      <c r="AP278" s="281" t="s">
        <v>926</v>
      </c>
      <c r="AQ278" s="83" t="s">
        <v>931</v>
      </c>
      <c r="AR278" s="84">
        <v>97</v>
      </c>
      <c r="AS278" s="88">
        <v>43045</v>
      </c>
      <c r="AT278" s="279">
        <v>9</v>
      </c>
      <c r="AU278" s="280" t="s">
        <v>3814</v>
      </c>
      <c r="AV278" s="86" t="s">
        <v>926</v>
      </c>
      <c r="AW278" s="285" t="s">
        <v>931</v>
      </c>
      <c r="AX278" s="285">
        <v>97</v>
      </c>
      <c r="AY278" s="87">
        <v>42679</v>
      </c>
      <c r="AZ278" s="86">
        <v>9</v>
      </c>
      <c r="BA278" s="57" t="s">
        <v>3814</v>
      </c>
      <c r="BB278" s="301" t="s">
        <v>926</v>
      </c>
      <c r="BC278" s="83" t="s">
        <v>931</v>
      </c>
      <c r="BD278" s="84">
        <v>97</v>
      </c>
      <c r="BE278" s="282">
        <v>42679</v>
      </c>
      <c r="BF278" s="279">
        <v>9</v>
      </c>
      <c r="BG278" s="303" t="s">
        <v>3814</v>
      </c>
      <c r="BH278" s="86" t="s">
        <v>3829</v>
      </c>
      <c r="BI278" s="285" t="s">
        <v>3829</v>
      </c>
      <c r="BJ278" s="285" t="s">
        <v>3829</v>
      </c>
      <c r="BK278" s="86" t="s">
        <v>3829</v>
      </c>
      <c r="BL278" s="432">
        <v>9</v>
      </c>
      <c r="BM278" s="432" t="s">
        <v>3814</v>
      </c>
      <c r="BN278" s="432" t="str">
        <f>INDEX(ID!$D:$D,MATCH('Org2567'!D278,ID!$A:$A,0))</f>
        <v>วิเศษชัยชาญ</v>
      </c>
    </row>
    <row r="279" spans="1:66" x14ac:dyDescent="0.25">
      <c r="A279" s="272">
        <v>276</v>
      </c>
      <c r="B279" s="272">
        <v>4</v>
      </c>
      <c r="C279" s="82" t="s">
        <v>1639</v>
      </c>
      <c r="D279" s="272" t="s">
        <v>293</v>
      </c>
      <c r="E279" s="82" t="str">
        <f t="shared" si="4"/>
        <v>รพ.สามโก้</v>
      </c>
      <c r="F279" s="90" t="s">
        <v>926</v>
      </c>
      <c r="G279" s="90" t="s">
        <v>989</v>
      </c>
      <c r="H279" s="90">
        <v>38</v>
      </c>
      <c r="I279" s="273">
        <v>13312</v>
      </c>
      <c r="J279" s="90">
        <v>2</v>
      </c>
      <c r="K279" s="93" t="s">
        <v>3706</v>
      </c>
      <c r="L279" s="83" t="s">
        <v>926</v>
      </c>
      <c r="M279" s="83" t="s">
        <v>989</v>
      </c>
      <c r="N279" s="84">
        <v>38</v>
      </c>
      <c r="O279" s="85">
        <v>13325</v>
      </c>
      <c r="P279" s="274">
        <v>2</v>
      </c>
      <c r="Q279" s="275" t="s">
        <v>3815</v>
      </c>
      <c r="R279" s="276" t="s">
        <v>926</v>
      </c>
      <c r="S279" s="277" t="s">
        <v>989</v>
      </c>
      <c r="T279" s="278">
        <v>33</v>
      </c>
      <c r="U279" s="88">
        <v>13325</v>
      </c>
      <c r="V279" s="54">
        <v>2</v>
      </c>
      <c r="W279" s="54" t="s">
        <v>3815</v>
      </c>
      <c r="X279" s="276" t="s">
        <v>926</v>
      </c>
      <c r="Y279" s="83" t="s">
        <v>989</v>
      </c>
      <c r="Z279" s="84">
        <v>33</v>
      </c>
      <c r="AA279" s="88">
        <v>13137</v>
      </c>
      <c r="AB279" s="279">
        <v>2</v>
      </c>
      <c r="AC279" s="280" t="s">
        <v>3815</v>
      </c>
      <c r="AD279" s="281" t="s">
        <v>926</v>
      </c>
      <c r="AE279" s="83" t="s">
        <v>989</v>
      </c>
      <c r="AF279" s="84">
        <v>39</v>
      </c>
      <c r="AG279" s="88">
        <v>13137</v>
      </c>
      <c r="AH279" s="279">
        <v>2</v>
      </c>
      <c r="AI279" s="286" t="s">
        <v>3815</v>
      </c>
      <c r="AJ279" s="281" t="s">
        <v>926</v>
      </c>
      <c r="AK279" s="83" t="s">
        <v>989</v>
      </c>
      <c r="AL279" s="84">
        <v>39</v>
      </c>
      <c r="AM279" s="88">
        <v>13137</v>
      </c>
      <c r="AN279" s="279">
        <v>2</v>
      </c>
      <c r="AO279" s="286" t="s">
        <v>3815</v>
      </c>
      <c r="AP279" s="281" t="s">
        <v>926</v>
      </c>
      <c r="AQ279" s="83" t="s">
        <v>989</v>
      </c>
      <c r="AR279" s="84">
        <v>39</v>
      </c>
      <c r="AS279" s="88">
        <v>13137</v>
      </c>
      <c r="AT279" s="279">
        <v>2</v>
      </c>
      <c r="AU279" s="280" t="s">
        <v>3815</v>
      </c>
      <c r="AV279" s="86" t="s">
        <v>926</v>
      </c>
      <c r="AW279" s="285" t="s">
        <v>989</v>
      </c>
      <c r="AX279" s="285">
        <v>39</v>
      </c>
      <c r="AY279" s="87">
        <v>12949</v>
      </c>
      <c r="AZ279" s="86">
        <v>2</v>
      </c>
      <c r="BA279" s="57" t="s">
        <v>3815</v>
      </c>
      <c r="BB279" s="301" t="s">
        <v>926</v>
      </c>
      <c r="BC279" s="83" t="s">
        <v>989</v>
      </c>
      <c r="BD279" s="84">
        <v>36</v>
      </c>
      <c r="BE279" s="282">
        <v>12949</v>
      </c>
      <c r="BF279" s="279">
        <v>2</v>
      </c>
      <c r="BG279" s="303" t="s">
        <v>3815</v>
      </c>
      <c r="BH279" s="86" t="s">
        <v>3829</v>
      </c>
      <c r="BI279" s="285" t="s">
        <v>3829</v>
      </c>
      <c r="BJ279" s="285" t="s">
        <v>3830</v>
      </c>
      <c r="BK279" s="86" t="s">
        <v>3829</v>
      </c>
      <c r="BL279" s="432">
        <v>2</v>
      </c>
      <c r="BM279" s="432" t="s">
        <v>3815</v>
      </c>
      <c r="BN279" s="432" t="str">
        <f>INDEX(ID!$D:$D,MATCH('Org2567'!D279,ID!$A:$A,0))</f>
        <v>สามโก้</v>
      </c>
    </row>
    <row r="280" spans="1:66" x14ac:dyDescent="0.25">
      <c r="A280" s="272">
        <v>277</v>
      </c>
      <c r="B280" s="272">
        <v>5</v>
      </c>
      <c r="C280" s="82" t="s">
        <v>1794</v>
      </c>
      <c r="D280" s="272" t="s">
        <v>294</v>
      </c>
      <c r="E280" s="82" t="str">
        <f t="shared" si="4"/>
        <v>รพ.พหลพลพยุหเสนา</v>
      </c>
      <c r="F280" s="90" t="s">
        <v>922</v>
      </c>
      <c r="G280" s="90" t="s">
        <v>918</v>
      </c>
      <c r="H280" s="90">
        <v>556</v>
      </c>
      <c r="I280" s="273">
        <v>107294</v>
      </c>
      <c r="J280" s="90">
        <v>17</v>
      </c>
      <c r="K280" s="93" t="s">
        <v>3712</v>
      </c>
      <c r="L280" s="83" t="s">
        <v>922</v>
      </c>
      <c r="M280" s="83" t="s">
        <v>918</v>
      </c>
      <c r="N280" s="84">
        <v>537</v>
      </c>
      <c r="O280" s="85">
        <v>108722</v>
      </c>
      <c r="P280" s="274">
        <v>17</v>
      </c>
      <c r="Q280" s="275" t="s">
        <v>3817</v>
      </c>
      <c r="R280" s="276" t="s">
        <v>922</v>
      </c>
      <c r="S280" s="277" t="s">
        <v>918</v>
      </c>
      <c r="T280" s="278">
        <v>562</v>
      </c>
      <c r="U280" s="88">
        <v>108722</v>
      </c>
      <c r="V280" s="54">
        <v>17</v>
      </c>
      <c r="W280" s="54" t="s">
        <v>3817</v>
      </c>
      <c r="X280" s="276" t="s">
        <v>922</v>
      </c>
      <c r="Y280" s="83" t="s">
        <v>918</v>
      </c>
      <c r="Z280" s="84">
        <v>562</v>
      </c>
      <c r="AA280" s="88">
        <v>108387</v>
      </c>
      <c r="AB280" s="279">
        <v>17</v>
      </c>
      <c r="AC280" s="280" t="s">
        <v>3817</v>
      </c>
      <c r="AD280" s="281" t="s">
        <v>922</v>
      </c>
      <c r="AE280" s="83" t="s">
        <v>918</v>
      </c>
      <c r="AF280" s="84">
        <v>568</v>
      </c>
      <c r="AG280" s="88">
        <v>108387</v>
      </c>
      <c r="AH280" s="279">
        <v>17</v>
      </c>
      <c r="AI280" s="286" t="s">
        <v>3817</v>
      </c>
      <c r="AJ280" s="281" t="s">
        <v>922</v>
      </c>
      <c r="AK280" s="83" t="s">
        <v>918</v>
      </c>
      <c r="AL280" s="84">
        <v>568</v>
      </c>
      <c r="AM280" s="88">
        <v>108387</v>
      </c>
      <c r="AN280" s="279">
        <v>17</v>
      </c>
      <c r="AO280" s="286" t="s">
        <v>3817</v>
      </c>
      <c r="AP280" s="281" t="s">
        <v>922</v>
      </c>
      <c r="AQ280" s="83" t="s">
        <v>918</v>
      </c>
      <c r="AR280" s="84">
        <v>568</v>
      </c>
      <c r="AS280" s="88">
        <v>108387</v>
      </c>
      <c r="AT280" s="279">
        <v>17</v>
      </c>
      <c r="AU280" s="280" t="s">
        <v>3817</v>
      </c>
      <c r="AV280" s="86" t="s">
        <v>922</v>
      </c>
      <c r="AW280" s="285" t="s">
        <v>918</v>
      </c>
      <c r="AX280" s="285">
        <v>568</v>
      </c>
      <c r="AY280" s="87">
        <v>109837</v>
      </c>
      <c r="AZ280" s="86">
        <v>17</v>
      </c>
      <c r="BA280" s="57" t="s">
        <v>3817</v>
      </c>
      <c r="BB280" s="301" t="s">
        <v>922</v>
      </c>
      <c r="BC280" s="83" t="s">
        <v>918</v>
      </c>
      <c r="BD280" s="84">
        <v>597</v>
      </c>
      <c r="BE280" s="282">
        <v>109837</v>
      </c>
      <c r="BF280" s="279">
        <v>17</v>
      </c>
      <c r="BG280" s="303" t="s">
        <v>3817</v>
      </c>
      <c r="BH280" s="86" t="s">
        <v>3829</v>
      </c>
      <c r="BI280" s="285" t="s">
        <v>3829</v>
      </c>
      <c r="BJ280" s="285" t="s">
        <v>3830</v>
      </c>
      <c r="BK280" s="86" t="s">
        <v>3829</v>
      </c>
      <c r="BL280" s="432">
        <v>17</v>
      </c>
      <c r="BM280" s="432" t="s">
        <v>3817</v>
      </c>
      <c r="BN280" s="432" t="str">
        <f>INDEX(ID!$D:$D,MATCH('Org2567'!D280,ID!$A:$A,0))</f>
        <v>พหลพลพยุหเสนา</v>
      </c>
    </row>
    <row r="281" spans="1:66" x14ac:dyDescent="0.25">
      <c r="A281" s="272">
        <v>278</v>
      </c>
      <c r="B281" s="272">
        <v>5</v>
      </c>
      <c r="C281" s="82" t="s">
        <v>1794</v>
      </c>
      <c r="D281" s="272" t="s">
        <v>295</v>
      </c>
      <c r="E281" s="82" t="str">
        <f t="shared" si="4"/>
        <v>รพ.มะการักษ์</v>
      </c>
      <c r="F281" s="90" t="s">
        <v>922</v>
      </c>
      <c r="G281" s="90" t="s">
        <v>924</v>
      </c>
      <c r="H281" s="90">
        <v>281</v>
      </c>
      <c r="I281" s="273">
        <v>97451</v>
      </c>
      <c r="J281" s="90">
        <v>15</v>
      </c>
      <c r="K281" s="93" t="s">
        <v>3775</v>
      </c>
      <c r="L281" s="83" t="s">
        <v>922</v>
      </c>
      <c r="M281" s="83" t="s">
        <v>924</v>
      </c>
      <c r="N281" s="84">
        <v>354</v>
      </c>
      <c r="O281" s="85">
        <v>97689</v>
      </c>
      <c r="P281" s="274">
        <v>15</v>
      </c>
      <c r="Q281" s="275" t="s">
        <v>3812</v>
      </c>
      <c r="R281" s="276" t="s">
        <v>922</v>
      </c>
      <c r="S281" s="277" t="s">
        <v>924</v>
      </c>
      <c r="T281" s="278">
        <v>298</v>
      </c>
      <c r="U281" s="88">
        <v>97689</v>
      </c>
      <c r="V281" s="54">
        <v>15</v>
      </c>
      <c r="W281" s="54" t="s">
        <v>3812</v>
      </c>
      <c r="X281" s="276" t="s">
        <v>922</v>
      </c>
      <c r="Y281" s="83" t="s">
        <v>924</v>
      </c>
      <c r="Z281" s="84">
        <v>284</v>
      </c>
      <c r="AA281" s="88">
        <v>97431</v>
      </c>
      <c r="AB281" s="279">
        <v>15</v>
      </c>
      <c r="AC281" s="280" t="s">
        <v>3812</v>
      </c>
      <c r="AD281" s="281" t="s">
        <v>922</v>
      </c>
      <c r="AE281" s="83" t="s">
        <v>924</v>
      </c>
      <c r="AF281" s="84">
        <v>350</v>
      </c>
      <c r="AG281" s="88">
        <v>97431</v>
      </c>
      <c r="AH281" s="279">
        <v>15</v>
      </c>
      <c r="AI281" s="286" t="s">
        <v>3812</v>
      </c>
      <c r="AJ281" s="281" t="s">
        <v>922</v>
      </c>
      <c r="AK281" s="83" t="s">
        <v>924</v>
      </c>
      <c r="AL281" s="84">
        <v>350</v>
      </c>
      <c r="AM281" s="88">
        <v>97431</v>
      </c>
      <c r="AN281" s="279">
        <v>15</v>
      </c>
      <c r="AO281" s="286" t="s">
        <v>3812</v>
      </c>
      <c r="AP281" s="281" t="s">
        <v>922</v>
      </c>
      <c r="AQ281" s="83" t="s">
        <v>924</v>
      </c>
      <c r="AR281" s="84">
        <v>350</v>
      </c>
      <c r="AS281" s="88">
        <v>97431</v>
      </c>
      <c r="AT281" s="279">
        <v>15</v>
      </c>
      <c r="AU281" s="280" t="s">
        <v>3812</v>
      </c>
      <c r="AV281" s="86" t="s">
        <v>922</v>
      </c>
      <c r="AW281" s="285" t="s">
        <v>924</v>
      </c>
      <c r="AX281" s="285">
        <v>350</v>
      </c>
      <c r="AY281" s="87">
        <v>96791</v>
      </c>
      <c r="AZ281" s="86">
        <v>15</v>
      </c>
      <c r="BA281" s="57" t="s">
        <v>3812</v>
      </c>
      <c r="BB281" s="301" t="s">
        <v>922</v>
      </c>
      <c r="BC281" s="83" t="s">
        <v>924</v>
      </c>
      <c r="BD281" s="84">
        <v>280</v>
      </c>
      <c r="BE281" s="282">
        <v>96791</v>
      </c>
      <c r="BF281" s="279">
        <v>15</v>
      </c>
      <c r="BG281" s="303" t="s">
        <v>3812</v>
      </c>
      <c r="BH281" s="86" t="s">
        <v>3829</v>
      </c>
      <c r="BI281" s="285" t="s">
        <v>3829</v>
      </c>
      <c r="BJ281" s="285" t="s">
        <v>3830</v>
      </c>
      <c r="BK281" s="86" t="s">
        <v>3829</v>
      </c>
      <c r="BL281" s="432">
        <v>15</v>
      </c>
      <c r="BM281" s="432" t="s">
        <v>3812</v>
      </c>
      <c r="BN281" s="432" t="str">
        <f>INDEX(ID!$D:$D,MATCH('Org2567'!D281,ID!$A:$A,0))</f>
        <v>มะการักษ์</v>
      </c>
    </row>
    <row r="282" spans="1:66" x14ac:dyDescent="0.25">
      <c r="A282" s="272">
        <v>279</v>
      </c>
      <c r="B282" s="272">
        <v>5</v>
      </c>
      <c r="C282" s="82" t="s">
        <v>1794</v>
      </c>
      <c r="D282" s="272" t="s">
        <v>296</v>
      </c>
      <c r="E282" s="82" t="str">
        <f t="shared" si="4"/>
        <v>รพ.ไทรโยค</v>
      </c>
      <c r="F282" s="90" t="s">
        <v>926</v>
      </c>
      <c r="G282" s="90" t="s">
        <v>927</v>
      </c>
      <c r="H282" s="90">
        <v>62</v>
      </c>
      <c r="I282" s="273">
        <v>29712</v>
      </c>
      <c r="J282" s="90">
        <v>5</v>
      </c>
      <c r="K282" s="93" t="s">
        <v>3703</v>
      </c>
      <c r="L282" s="83" t="s">
        <v>926</v>
      </c>
      <c r="M282" s="83" t="s">
        <v>927</v>
      </c>
      <c r="N282" s="84">
        <v>58</v>
      </c>
      <c r="O282" s="85">
        <v>30021</v>
      </c>
      <c r="P282" s="274">
        <v>6</v>
      </c>
      <c r="Q282" s="275" t="s">
        <v>3809</v>
      </c>
      <c r="R282" s="276" t="s">
        <v>926</v>
      </c>
      <c r="S282" s="277" t="s">
        <v>927</v>
      </c>
      <c r="T282" s="278">
        <v>58</v>
      </c>
      <c r="U282" s="88">
        <v>30021</v>
      </c>
      <c r="V282" s="54">
        <v>6</v>
      </c>
      <c r="W282" s="54" t="s">
        <v>3809</v>
      </c>
      <c r="X282" s="276" t="s">
        <v>926</v>
      </c>
      <c r="Y282" s="83" t="s">
        <v>927</v>
      </c>
      <c r="Z282" s="84">
        <v>58</v>
      </c>
      <c r="AA282" s="88">
        <v>30021</v>
      </c>
      <c r="AB282" s="279">
        <v>6</v>
      </c>
      <c r="AC282" s="280" t="s">
        <v>3809</v>
      </c>
      <c r="AD282" s="281" t="s">
        <v>926</v>
      </c>
      <c r="AE282" s="83" t="s">
        <v>927</v>
      </c>
      <c r="AF282" s="84">
        <v>58</v>
      </c>
      <c r="AG282" s="88">
        <v>30021</v>
      </c>
      <c r="AH282" s="279">
        <v>6</v>
      </c>
      <c r="AI282" s="286" t="s">
        <v>3809</v>
      </c>
      <c r="AJ282" s="281" t="s">
        <v>926</v>
      </c>
      <c r="AK282" s="83" t="s">
        <v>927</v>
      </c>
      <c r="AL282" s="84">
        <v>58</v>
      </c>
      <c r="AM282" s="88">
        <v>30021</v>
      </c>
      <c r="AN282" s="279">
        <v>6</v>
      </c>
      <c r="AO282" s="286" t="s">
        <v>3809</v>
      </c>
      <c r="AP282" s="281" t="s">
        <v>926</v>
      </c>
      <c r="AQ282" s="83" t="s">
        <v>927</v>
      </c>
      <c r="AR282" s="84">
        <v>58</v>
      </c>
      <c r="AS282" s="88">
        <v>30021</v>
      </c>
      <c r="AT282" s="279">
        <v>6</v>
      </c>
      <c r="AU282" s="280" t="s">
        <v>3809</v>
      </c>
      <c r="AV282" s="86" t="s">
        <v>926</v>
      </c>
      <c r="AW282" s="285" t="s">
        <v>927</v>
      </c>
      <c r="AX282" s="285">
        <v>58</v>
      </c>
      <c r="AY282" s="87">
        <v>29625</v>
      </c>
      <c r="AZ282" s="86">
        <v>5</v>
      </c>
      <c r="BA282" s="57" t="s">
        <v>3811</v>
      </c>
      <c r="BB282" s="301" t="s">
        <v>926</v>
      </c>
      <c r="BC282" s="83" t="s">
        <v>927</v>
      </c>
      <c r="BD282" s="84">
        <v>58</v>
      </c>
      <c r="BE282" s="282">
        <v>29625</v>
      </c>
      <c r="BF282" s="279">
        <v>5</v>
      </c>
      <c r="BG282" s="303" t="s">
        <v>3811</v>
      </c>
      <c r="BH282" s="86" t="s">
        <v>3829</v>
      </c>
      <c r="BI282" s="285" t="s">
        <v>3829</v>
      </c>
      <c r="BJ282" s="285" t="s">
        <v>3829</v>
      </c>
      <c r="BK282" s="86" t="s">
        <v>3829</v>
      </c>
      <c r="BL282" s="432">
        <v>5</v>
      </c>
      <c r="BM282" s="432" t="s">
        <v>3811</v>
      </c>
      <c r="BN282" s="432" t="str">
        <f>INDEX(ID!$D:$D,MATCH('Org2567'!D282,ID!$A:$A,0))</f>
        <v>ไทรโยค</v>
      </c>
    </row>
    <row r="283" spans="1:66" x14ac:dyDescent="0.25">
      <c r="A283" s="272">
        <v>280</v>
      </c>
      <c r="B283" s="272">
        <v>5</v>
      </c>
      <c r="C283" s="82" t="s">
        <v>1794</v>
      </c>
      <c r="D283" s="272" t="s">
        <v>297</v>
      </c>
      <c r="E283" s="82" t="str">
        <f t="shared" si="4"/>
        <v>รพ.สมเด็จพระปิยมหาราชรมณียเขต</v>
      </c>
      <c r="F283" s="90" t="s">
        <v>926</v>
      </c>
      <c r="G283" s="90" t="s">
        <v>927</v>
      </c>
      <c r="H283" s="90">
        <v>30</v>
      </c>
      <c r="I283" s="273">
        <v>9432</v>
      </c>
      <c r="J283" s="90">
        <v>5</v>
      </c>
      <c r="K283" s="93" t="s">
        <v>3703</v>
      </c>
      <c r="L283" s="83" t="s">
        <v>926</v>
      </c>
      <c r="M283" s="83" t="s">
        <v>927</v>
      </c>
      <c r="N283" s="84">
        <v>35</v>
      </c>
      <c r="O283" s="85">
        <v>9496</v>
      </c>
      <c r="P283" s="274">
        <v>5</v>
      </c>
      <c r="Q283" s="275" t="s">
        <v>3811</v>
      </c>
      <c r="R283" s="276" t="s">
        <v>926</v>
      </c>
      <c r="S283" s="277" t="s">
        <v>927</v>
      </c>
      <c r="T283" s="278">
        <v>30</v>
      </c>
      <c r="U283" s="88">
        <v>9496</v>
      </c>
      <c r="V283" s="54">
        <v>5</v>
      </c>
      <c r="W283" s="54" t="s">
        <v>3811</v>
      </c>
      <c r="X283" s="276" t="s">
        <v>926</v>
      </c>
      <c r="Y283" s="83" t="s">
        <v>927</v>
      </c>
      <c r="Z283" s="84">
        <v>30</v>
      </c>
      <c r="AA283" s="88">
        <v>9480</v>
      </c>
      <c r="AB283" s="279">
        <v>5</v>
      </c>
      <c r="AC283" s="280" t="s">
        <v>3811</v>
      </c>
      <c r="AD283" s="281" t="s">
        <v>926</v>
      </c>
      <c r="AE283" s="83" t="s">
        <v>927</v>
      </c>
      <c r="AF283" s="84">
        <v>35</v>
      </c>
      <c r="AG283" s="88">
        <v>9480</v>
      </c>
      <c r="AH283" s="279">
        <v>5</v>
      </c>
      <c r="AI283" s="286" t="s">
        <v>3811</v>
      </c>
      <c r="AJ283" s="281" t="s">
        <v>926</v>
      </c>
      <c r="AK283" s="83" t="s">
        <v>927</v>
      </c>
      <c r="AL283" s="84">
        <v>35</v>
      </c>
      <c r="AM283" s="88">
        <v>9480</v>
      </c>
      <c r="AN283" s="279">
        <v>5</v>
      </c>
      <c r="AO283" s="286" t="s">
        <v>3811</v>
      </c>
      <c r="AP283" s="281" t="s">
        <v>926</v>
      </c>
      <c r="AQ283" s="83" t="s">
        <v>927</v>
      </c>
      <c r="AR283" s="84">
        <v>35</v>
      </c>
      <c r="AS283" s="88">
        <v>9480</v>
      </c>
      <c r="AT283" s="279">
        <v>5</v>
      </c>
      <c r="AU283" s="280" t="s">
        <v>3811</v>
      </c>
      <c r="AV283" s="86" t="s">
        <v>926</v>
      </c>
      <c r="AW283" s="285" t="s">
        <v>927</v>
      </c>
      <c r="AX283" s="285">
        <v>35</v>
      </c>
      <c r="AY283" s="87">
        <v>9233</v>
      </c>
      <c r="AZ283" s="86">
        <v>5</v>
      </c>
      <c r="BA283" s="57" t="s">
        <v>3811</v>
      </c>
      <c r="BB283" s="301" t="s">
        <v>926</v>
      </c>
      <c r="BC283" s="83" t="s">
        <v>927</v>
      </c>
      <c r="BD283" s="84">
        <v>30</v>
      </c>
      <c r="BE283" s="282">
        <v>9233</v>
      </c>
      <c r="BF283" s="279">
        <v>5</v>
      </c>
      <c r="BG283" s="303" t="s">
        <v>3811</v>
      </c>
      <c r="BH283" s="86" t="s">
        <v>3829</v>
      </c>
      <c r="BI283" s="285" t="s">
        <v>3829</v>
      </c>
      <c r="BJ283" s="285" t="s">
        <v>3830</v>
      </c>
      <c r="BK283" s="86" t="s">
        <v>3829</v>
      </c>
      <c r="BL283" s="432">
        <v>5</v>
      </c>
      <c r="BM283" s="432" t="s">
        <v>3811</v>
      </c>
      <c r="BN283" s="432" t="str">
        <f>INDEX(ID!$D:$D,MATCH('Org2567'!D283,ID!$A:$A,0))</f>
        <v>สมเด็จพระปิยมหาราชรมณียเขต</v>
      </c>
    </row>
    <row r="284" spans="1:66" x14ac:dyDescent="0.25">
      <c r="A284" s="272">
        <v>281</v>
      </c>
      <c r="B284" s="272">
        <v>5</v>
      </c>
      <c r="C284" s="82" t="s">
        <v>1794</v>
      </c>
      <c r="D284" s="272" t="s">
        <v>298</v>
      </c>
      <c r="E284" s="82" t="str">
        <f t="shared" si="4"/>
        <v>รพ.บ่อพลอย</v>
      </c>
      <c r="F284" s="90" t="s">
        <v>926</v>
      </c>
      <c r="G284" s="90" t="s">
        <v>931</v>
      </c>
      <c r="H284" s="90">
        <v>70</v>
      </c>
      <c r="I284" s="273">
        <v>44954</v>
      </c>
      <c r="J284" s="90">
        <v>9</v>
      </c>
      <c r="K284" s="93" t="s">
        <v>3708</v>
      </c>
      <c r="L284" s="83" t="s">
        <v>926</v>
      </c>
      <c r="M284" s="83" t="s">
        <v>931</v>
      </c>
      <c r="N284" s="84">
        <v>70</v>
      </c>
      <c r="O284" s="85">
        <v>44761</v>
      </c>
      <c r="P284" s="274">
        <v>9</v>
      </c>
      <c r="Q284" s="275" t="s">
        <v>3814</v>
      </c>
      <c r="R284" s="276" t="s">
        <v>926</v>
      </c>
      <c r="S284" s="277" t="s">
        <v>931</v>
      </c>
      <c r="T284" s="278">
        <v>70</v>
      </c>
      <c r="U284" s="88">
        <v>44761</v>
      </c>
      <c r="V284" s="54">
        <v>9</v>
      </c>
      <c r="W284" s="54" t="s">
        <v>3814</v>
      </c>
      <c r="X284" s="276" t="s">
        <v>926</v>
      </c>
      <c r="Y284" s="83" t="s">
        <v>931</v>
      </c>
      <c r="Z284" s="84">
        <v>60</v>
      </c>
      <c r="AA284" s="88">
        <v>44812</v>
      </c>
      <c r="AB284" s="279">
        <v>9</v>
      </c>
      <c r="AC284" s="280" t="s">
        <v>3814</v>
      </c>
      <c r="AD284" s="281" t="s">
        <v>926</v>
      </c>
      <c r="AE284" s="83" t="s">
        <v>931</v>
      </c>
      <c r="AF284" s="84">
        <v>65</v>
      </c>
      <c r="AG284" s="88">
        <v>44812</v>
      </c>
      <c r="AH284" s="279">
        <v>9</v>
      </c>
      <c r="AI284" s="286" t="s">
        <v>3814</v>
      </c>
      <c r="AJ284" s="281" t="s">
        <v>926</v>
      </c>
      <c r="AK284" s="83" t="s">
        <v>931</v>
      </c>
      <c r="AL284" s="84">
        <v>65</v>
      </c>
      <c r="AM284" s="88">
        <v>44812</v>
      </c>
      <c r="AN284" s="279">
        <v>9</v>
      </c>
      <c r="AO284" s="286" t="s">
        <v>3814</v>
      </c>
      <c r="AP284" s="281" t="s">
        <v>926</v>
      </c>
      <c r="AQ284" s="83" t="s">
        <v>931</v>
      </c>
      <c r="AR284" s="84">
        <v>65</v>
      </c>
      <c r="AS284" s="88">
        <v>44812</v>
      </c>
      <c r="AT284" s="279">
        <v>9</v>
      </c>
      <c r="AU284" s="280" t="s">
        <v>3814</v>
      </c>
      <c r="AV284" s="86" t="s">
        <v>926</v>
      </c>
      <c r="AW284" s="285" t="s">
        <v>931</v>
      </c>
      <c r="AX284" s="285">
        <v>60</v>
      </c>
      <c r="AY284" s="87">
        <v>44463</v>
      </c>
      <c r="AZ284" s="86">
        <v>9</v>
      </c>
      <c r="BA284" s="57" t="s">
        <v>3814</v>
      </c>
      <c r="BB284" s="301" t="s">
        <v>926</v>
      </c>
      <c r="BC284" s="83" t="s">
        <v>931</v>
      </c>
      <c r="BD284" s="84">
        <v>60</v>
      </c>
      <c r="BE284" s="282">
        <v>44463</v>
      </c>
      <c r="BF284" s="279">
        <v>9</v>
      </c>
      <c r="BG284" s="303" t="s">
        <v>3814</v>
      </c>
      <c r="BH284" s="86" t="s">
        <v>3829</v>
      </c>
      <c r="BI284" s="285" t="s">
        <v>3829</v>
      </c>
      <c r="BJ284" s="285" t="s">
        <v>3829</v>
      </c>
      <c r="BK284" s="86" t="s">
        <v>3829</v>
      </c>
      <c r="BL284" s="432">
        <v>9</v>
      </c>
      <c r="BM284" s="432" t="s">
        <v>3814</v>
      </c>
      <c r="BN284" s="432" t="str">
        <f>INDEX(ID!$D:$D,MATCH('Org2567'!D284,ID!$A:$A,0))</f>
        <v>บ่อพลอย</v>
      </c>
    </row>
    <row r="285" spans="1:66" x14ac:dyDescent="0.25">
      <c r="A285" s="272">
        <v>282</v>
      </c>
      <c r="B285" s="272">
        <v>5</v>
      </c>
      <c r="C285" s="82" t="s">
        <v>1794</v>
      </c>
      <c r="D285" s="272" t="s">
        <v>299</v>
      </c>
      <c r="E285" s="82" t="str">
        <f t="shared" si="4"/>
        <v>รพ.ท่ากระดาน</v>
      </c>
      <c r="F285" s="90" t="s">
        <v>926</v>
      </c>
      <c r="G285" s="90" t="s">
        <v>927</v>
      </c>
      <c r="H285" s="90">
        <v>30</v>
      </c>
      <c r="I285" s="273">
        <v>10211</v>
      </c>
      <c r="J285" s="90">
        <v>5</v>
      </c>
      <c r="K285" s="93" t="s">
        <v>3703</v>
      </c>
      <c r="L285" s="83" t="s">
        <v>926</v>
      </c>
      <c r="M285" s="83" t="s">
        <v>927</v>
      </c>
      <c r="N285" s="84">
        <v>30</v>
      </c>
      <c r="O285" s="85">
        <v>10308</v>
      </c>
      <c r="P285" s="274">
        <v>5</v>
      </c>
      <c r="Q285" s="275" t="s">
        <v>3811</v>
      </c>
      <c r="R285" s="276" t="s">
        <v>926</v>
      </c>
      <c r="S285" s="277" t="s">
        <v>927</v>
      </c>
      <c r="T285" s="278">
        <v>31</v>
      </c>
      <c r="U285" s="88">
        <v>10308</v>
      </c>
      <c r="V285" s="54">
        <v>5</v>
      </c>
      <c r="W285" s="54" t="s">
        <v>3811</v>
      </c>
      <c r="X285" s="276" t="s">
        <v>926</v>
      </c>
      <c r="Y285" s="83" t="s">
        <v>927</v>
      </c>
      <c r="Z285" s="84">
        <v>31</v>
      </c>
      <c r="AA285" s="88">
        <v>10392</v>
      </c>
      <c r="AB285" s="279">
        <v>5</v>
      </c>
      <c r="AC285" s="280" t="s">
        <v>3811</v>
      </c>
      <c r="AD285" s="281" t="s">
        <v>926</v>
      </c>
      <c r="AE285" s="83" t="s">
        <v>927</v>
      </c>
      <c r="AF285" s="84">
        <v>30</v>
      </c>
      <c r="AG285" s="88">
        <v>10392</v>
      </c>
      <c r="AH285" s="279">
        <v>5</v>
      </c>
      <c r="AI285" s="286" t="s">
        <v>3811</v>
      </c>
      <c r="AJ285" s="281" t="s">
        <v>926</v>
      </c>
      <c r="AK285" s="83" t="s">
        <v>927</v>
      </c>
      <c r="AL285" s="84">
        <v>30</v>
      </c>
      <c r="AM285" s="88">
        <v>10392</v>
      </c>
      <c r="AN285" s="279">
        <v>5</v>
      </c>
      <c r="AO285" s="286" t="s">
        <v>3811</v>
      </c>
      <c r="AP285" s="281" t="s">
        <v>926</v>
      </c>
      <c r="AQ285" s="83" t="s">
        <v>927</v>
      </c>
      <c r="AR285" s="84">
        <v>30</v>
      </c>
      <c r="AS285" s="88">
        <v>10392</v>
      </c>
      <c r="AT285" s="279">
        <v>5</v>
      </c>
      <c r="AU285" s="280" t="s">
        <v>3811</v>
      </c>
      <c r="AV285" s="86" t="s">
        <v>926</v>
      </c>
      <c r="AW285" s="285" t="s">
        <v>927</v>
      </c>
      <c r="AX285" s="285">
        <v>30</v>
      </c>
      <c r="AY285" s="87">
        <v>10276</v>
      </c>
      <c r="AZ285" s="86">
        <v>5</v>
      </c>
      <c r="BA285" s="57" t="s">
        <v>3811</v>
      </c>
      <c r="BB285" s="301" t="s">
        <v>926</v>
      </c>
      <c r="BC285" s="83" t="s">
        <v>927</v>
      </c>
      <c r="BD285" s="84">
        <v>32</v>
      </c>
      <c r="BE285" s="282">
        <v>10276</v>
      </c>
      <c r="BF285" s="279">
        <v>5</v>
      </c>
      <c r="BG285" s="303" t="s">
        <v>3811</v>
      </c>
      <c r="BH285" s="86" t="s">
        <v>3829</v>
      </c>
      <c r="BI285" s="285" t="s">
        <v>3829</v>
      </c>
      <c r="BJ285" s="285" t="s">
        <v>3830</v>
      </c>
      <c r="BK285" s="86" t="s">
        <v>3829</v>
      </c>
      <c r="BL285" s="432">
        <v>5</v>
      </c>
      <c r="BM285" s="432" t="s">
        <v>3811</v>
      </c>
      <c r="BN285" s="432" t="str">
        <f>INDEX(ID!$D:$D,MATCH('Org2567'!D285,ID!$A:$A,0))</f>
        <v>ท่ากระดาน</v>
      </c>
    </row>
    <row r="286" spans="1:66" x14ac:dyDescent="0.25">
      <c r="A286" s="272">
        <v>283</v>
      </c>
      <c r="B286" s="272">
        <v>5</v>
      </c>
      <c r="C286" s="82" t="s">
        <v>1794</v>
      </c>
      <c r="D286" s="272" t="s">
        <v>300</v>
      </c>
      <c r="E286" s="82" t="str">
        <f t="shared" si="4"/>
        <v>รพ.สมเด็จพระสังฆราชองค์ที่๑๙</v>
      </c>
      <c r="F286" s="90" t="s">
        <v>926</v>
      </c>
      <c r="G286" s="90" t="s">
        <v>952</v>
      </c>
      <c r="H286" s="90">
        <v>141</v>
      </c>
      <c r="I286" s="273">
        <v>73723</v>
      </c>
      <c r="J286" s="90">
        <v>13</v>
      </c>
      <c r="K286" s="93" t="s">
        <v>3781</v>
      </c>
      <c r="L286" s="83" t="s">
        <v>926</v>
      </c>
      <c r="M286" s="83" t="s">
        <v>952</v>
      </c>
      <c r="N286" s="84">
        <v>143</v>
      </c>
      <c r="O286" s="85">
        <v>73380</v>
      </c>
      <c r="P286" s="274">
        <v>13</v>
      </c>
      <c r="Q286" s="275" t="s">
        <v>3813</v>
      </c>
      <c r="R286" s="276" t="s">
        <v>926</v>
      </c>
      <c r="S286" s="277" t="s">
        <v>952</v>
      </c>
      <c r="T286" s="278">
        <v>141</v>
      </c>
      <c r="U286" s="88">
        <v>73380</v>
      </c>
      <c r="V286" s="54">
        <v>13</v>
      </c>
      <c r="W286" s="54" t="s">
        <v>3813</v>
      </c>
      <c r="X286" s="276" t="s">
        <v>926</v>
      </c>
      <c r="Y286" s="83" t="s">
        <v>952</v>
      </c>
      <c r="Z286" s="84">
        <v>141</v>
      </c>
      <c r="AA286" s="88">
        <v>73346</v>
      </c>
      <c r="AB286" s="279">
        <v>13</v>
      </c>
      <c r="AC286" s="280" t="s">
        <v>3813</v>
      </c>
      <c r="AD286" s="281" t="s">
        <v>926</v>
      </c>
      <c r="AE286" s="83" t="s">
        <v>952</v>
      </c>
      <c r="AF286" s="84">
        <v>141</v>
      </c>
      <c r="AG286" s="88">
        <v>73346</v>
      </c>
      <c r="AH286" s="279">
        <v>13</v>
      </c>
      <c r="AI286" s="286" t="s">
        <v>3813</v>
      </c>
      <c r="AJ286" s="281" t="s">
        <v>926</v>
      </c>
      <c r="AK286" s="83" t="s">
        <v>952</v>
      </c>
      <c r="AL286" s="84">
        <v>141</v>
      </c>
      <c r="AM286" s="88">
        <v>73346</v>
      </c>
      <c r="AN286" s="279">
        <v>13</v>
      </c>
      <c r="AO286" s="286" t="s">
        <v>3813</v>
      </c>
      <c r="AP286" s="281" t="s">
        <v>926</v>
      </c>
      <c r="AQ286" s="83" t="s">
        <v>952</v>
      </c>
      <c r="AR286" s="84">
        <v>141</v>
      </c>
      <c r="AS286" s="88">
        <v>73346</v>
      </c>
      <c r="AT286" s="279">
        <v>13</v>
      </c>
      <c r="AU286" s="280" t="s">
        <v>3813</v>
      </c>
      <c r="AV286" s="86" t="s">
        <v>926</v>
      </c>
      <c r="AW286" s="285" t="s">
        <v>952</v>
      </c>
      <c r="AX286" s="285">
        <v>141</v>
      </c>
      <c r="AY286" s="87">
        <v>72402</v>
      </c>
      <c r="AZ286" s="86">
        <v>13</v>
      </c>
      <c r="BA286" s="57" t="s">
        <v>3813</v>
      </c>
      <c r="BB286" s="301" t="s">
        <v>926</v>
      </c>
      <c r="BC286" s="83" t="s">
        <v>952</v>
      </c>
      <c r="BD286" s="84">
        <v>141</v>
      </c>
      <c r="BE286" s="282">
        <v>72402</v>
      </c>
      <c r="BF286" s="279">
        <v>13</v>
      </c>
      <c r="BG286" s="303" t="s">
        <v>3813</v>
      </c>
      <c r="BH286" s="86" t="s">
        <v>3829</v>
      </c>
      <c r="BI286" s="285" t="s">
        <v>3829</v>
      </c>
      <c r="BJ286" s="285" t="s">
        <v>3829</v>
      </c>
      <c r="BK286" s="86" t="s">
        <v>3829</v>
      </c>
      <c r="BL286" s="432">
        <v>13</v>
      </c>
      <c r="BM286" s="432" t="s">
        <v>3813</v>
      </c>
      <c r="BN286" s="432" t="str">
        <f>INDEX(ID!$D:$D,MATCH('Org2567'!D286,ID!$A:$A,0))</f>
        <v>สมเด็จพระสังฆราชองค์ที่๑๙</v>
      </c>
    </row>
    <row r="287" spans="1:66" x14ac:dyDescent="0.25">
      <c r="A287" s="272">
        <v>284</v>
      </c>
      <c r="B287" s="272">
        <v>5</v>
      </c>
      <c r="C287" s="82" t="s">
        <v>1794</v>
      </c>
      <c r="D287" s="272" t="s">
        <v>301</v>
      </c>
      <c r="E287" s="82" t="str">
        <f t="shared" si="4"/>
        <v>รพ.ทองผาภูมิ</v>
      </c>
      <c r="F287" s="90" t="s">
        <v>926</v>
      </c>
      <c r="G287" s="90" t="s">
        <v>952</v>
      </c>
      <c r="H287" s="90">
        <v>93</v>
      </c>
      <c r="I287" s="273">
        <v>34912</v>
      </c>
      <c r="J287" s="90">
        <v>12</v>
      </c>
      <c r="K287" s="93" t="s">
        <v>3782</v>
      </c>
      <c r="L287" s="83" t="s">
        <v>926</v>
      </c>
      <c r="M287" s="83" t="s">
        <v>952</v>
      </c>
      <c r="N287" s="84">
        <v>96</v>
      </c>
      <c r="O287" s="85">
        <v>35075</v>
      </c>
      <c r="P287" s="274">
        <v>12</v>
      </c>
      <c r="Q287" s="275" t="s">
        <v>3820</v>
      </c>
      <c r="R287" s="276" t="s">
        <v>926</v>
      </c>
      <c r="S287" s="277" t="s">
        <v>952</v>
      </c>
      <c r="T287" s="278">
        <v>97</v>
      </c>
      <c r="U287" s="88">
        <v>35075</v>
      </c>
      <c r="V287" s="54">
        <v>12</v>
      </c>
      <c r="W287" s="54" t="s">
        <v>3820</v>
      </c>
      <c r="X287" s="276" t="s">
        <v>926</v>
      </c>
      <c r="Y287" s="83" t="s">
        <v>952</v>
      </c>
      <c r="Z287" s="84">
        <v>97</v>
      </c>
      <c r="AA287" s="88">
        <v>35389</v>
      </c>
      <c r="AB287" s="279">
        <v>12</v>
      </c>
      <c r="AC287" s="280" t="s">
        <v>3820</v>
      </c>
      <c r="AD287" s="281" t="s">
        <v>926</v>
      </c>
      <c r="AE287" s="83" t="s">
        <v>952</v>
      </c>
      <c r="AF287" s="84">
        <v>92</v>
      </c>
      <c r="AG287" s="88">
        <v>35389</v>
      </c>
      <c r="AH287" s="279">
        <v>12</v>
      </c>
      <c r="AI287" s="286" t="s">
        <v>3820</v>
      </c>
      <c r="AJ287" s="281" t="s">
        <v>926</v>
      </c>
      <c r="AK287" s="83" t="s">
        <v>952</v>
      </c>
      <c r="AL287" s="84">
        <v>92</v>
      </c>
      <c r="AM287" s="88">
        <v>35389</v>
      </c>
      <c r="AN287" s="279">
        <v>12</v>
      </c>
      <c r="AO287" s="286" t="s">
        <v>3820</v>
      </c>
      <c r="AP287" s="281" t="s">
        <v>926</v>
      </c>
      <c r="AQ287" s="83" t="s">
        <v>952</v>
      </c>
      <c r="AR287" s="84">
        <v>92</v>
      </c>
      <c r="AS287" s="88">
        <v>35389</v>
      </c>
      <c r="AT287" s="279">
        <v>12</v>
      </c>
      <c r="AU287" s="280" t="s">
        <v>3820</v>
      </c>
      <c r="AV287" s="86" t="s">
        <v>926</v>
      </c>
      <c r="AW287" s="285" t="s">
        <v>952</v>
      </c>
      <c r="AX287" s="285">
        <v>92</v>
      </c>
      <c r="AY287" s="87">
        <v>35638</v>
      </c>
      <c r="AZ287" s="86">
        <v>12</v>
      </c>
      <c r="BA287" s="57" t="s">
        <v>3820</v>
      </c>
      <c r="BB287" s="301" t="s">
        <v>926</v>
      </c>
      <c r="BC287" s="83" t="s">
        <v>952</v>
      </c>
      <c r="BD287" s="84">
        <v>95</v>
      </c>
      <c r="BE287" s="282">
        <v>35638</v>
      </c>
      <c r="BF287" s="279">
        <v>12</v>
      </c>
      <c r="BG287" s="303" t="s">
        <v>3820</v>
      </c>
      <c r="BH287" s="86" t="s">
        <v>3829</v>
      </c>
      <c r="BI287" s="285" t="s">
        <v>3829</v>
      </c>
      <c r="BJ287" s="285" t="s">
        <v>3830</v>
      </c>
      <c r="BK287" s="86" t="s">
        <v>3829</v>
      </c>
      <c r="BL287" s="432">
        <v>12</v>
      </c>
      <c r="BM287" s="432" t="s">
        <v>3820</v>
      </c>
      <c r="BN287" s="432" t="str">
        <f>INDEX(ID!$D:$D,MATCH('Org2567'!D287,ID!$A:$A,0))</f>
        <v>ทองผาภูมิ</v>
      </c>
    </row>
    <row r="288" spans="1:66" x14ac:dyDescent="0.25">
      <c r="A288" s="272">
        <v>285</v>
      </c>
      <c r="B288" s="272">
        <v>5</v>
      </c>
      <c r="C288" s="82" t="s">
        <v>1794</v>
      </c>
      <c r="D288" s="272" t="s">
        <v>302</v>
      </c>
      <c r="E288" s="82" t="str">
        <f t="shared" si="4"/>
        <v>รพ.สังขละบุรี</v>
      </c>
      <c r="F288" s="90" t="s">
        <v>926</v>
      </c>
      <c r="G288" s="90" t="s">
        <v>927</v>
      </c>
      <c r="H288" s="90">
        <v>58</v>
      </c>
      <c r="I288" s="273">
        <v>17430</v>
      </c>
      <c r="J288" s="90">
        <v>5</v>
      </c>
      <c r="K288" s="93" t="s">
        <v>3703</v>
      </c>
      <c r="L288" s="83" t="s">
        <v>926</v>
      </c>
      <c r="M288" s="83" t="s">
        <v>927</v>
      </c>
      <c r="N288" s="84">
        <v>58</v>
      </c>
      <c r="O288" s="85">
        <v>18196</v>
      </c>
      <c r="P288" s="274">
        <v>5</v>
      </c>
      <c r="Q288" s="275" t="s">
        <v>3811</v>
      </c>
      <c r="R288" s="276" t="s">
        <v>926</v>
      </c>
      <c r="S288" s="277" t="s">
        <v>927</v>
      </c>
      <c r="T288" s="278">
        <v>58</v>
      </c>
      <c r="U288" s="88">
        <v>18196</v>
      </c>
      <c r="V288" s="54">
        <v>5</v>
      </c>
      <c r="W288" s="54" t="s">
        <v>3811</v>
      </c>
      <c r="X288" s="276" t="s">
        <v>926</v>
      </c>
      <c r="Y288" s="83" t="s">
        <v>927</v>
      </c>
      <c r="Z288" s="84">
        <v>58</v>
      </c>
      <c r="AA288" s="88">
        <v>18607</v>
      </c>
      <c r="AB288" s="279">
        <v>5</v>
      </c>
      <c r="AC288" s="280" t="s">
        <v>3811</v>
      </c>
      <c r="AD288" s="281" t="s">
        <v>926</v>
      </c>
      <c r="AE288" s="83" t="s">
        <v>927</v>
      </c>
      <c r="AF288" s="84">
        <v>58</v>
      </c>
      <c r="AG288" s="88">
        <v>18607</v>
      </c>
      <c r="AH288" s="279">
        <v>5</v>
      </c>
      <c r="AI288" s="286" t="s">
        <v>3811</v>
      </c>
      <c r="AJ288" s="281" t="s">
        <v>926</v>
      </c>
      <c r="AK288" s="83" t="s">
        <v>927</v>
      </c>
      <c r="AL288" s="84">
        <v>58</v>
      </c>
      <c r="AM288" s="88">
        <v>18607</v>
      </c>
      <c r="AN288" s="279">
        <v>5</v>
      </c>
      <c r="AO288" s="286" t="s">
        <v>3811</v>
      </c>
      <c r="AP288" s="281" t="s">
        <v>926</v>
      </c>
      <c r="AQ288" s="83" t="s">
        <v>927</v>
      </c>
      <c r="AR288" s="84">
        <v>58</v>
      </c>
      <c r="AS288" s="88">
        <v>18607</v>
      </c>
      <c r="AT288" s="279">
        <v>5</v>
      </c>
      <c r="AU288" s="280" t="s">
        <v>3811</v>
      </c>
      <c r="AV288" s="86" t="s">
        <v>926</v>
      </c>
      <c r="AW288" s="285" t="s">
        <v>927</v>
      </c>
      <c r="AX288" s="285">
        <v>58</v>
      </c>
      <c r="AY288" s="87">
        <v>18735</v>
      </c>
      <c r="AZ288" s="86">
        <v>5</v>
      </c>
      <c r="BA288" s="57" t="s">
        <v>3811</v>
      </c>
      <c r="BB288" s="301" t="s">
        <v>926</v>
      </c>
      <c r="BC288" s="83" t="s">
        <v>931</v>
      </c>
      <c r="BD288" s="84">
        <v>61</v>
      </c>
      <c r="BE288" s="282">
        <v>18735</v>
      </c>
      <c r="BF288" s="279">
        <v>9</v>
      </c>
      <c r="BG288" s="303" t="s">
        <v>3814</v>
      </c>
      <c r="BH288" s="86" t="s">
        <v>3829</v>
      </c>
      <c r="BI288" s="285" t="s">
        <v>3830</v>
      </c>
      <c r="BJ288" s="285" t="s">
        <v>3830</v>
      </c>
      <c r="BK288" s="86" t="s">
        <v>3830</v>
      </c>
      <c r="BL288" s="432">
        <v>9</v>
      </c>
      <c r="BM288" s="432" t="s">
        <v>3814</v>
      </c>
      <c r="BN288" s="432" t="str">
        <f>INDEX(ID!$D:$D,MATCH('Org2567'!D288,ID!$A:$A,0))</f>
        <v>สังขละบุรี</v>
      </c>
    </row>
    <row r="289" spans="1:66" x14ac:dyDescent="0.25">
      <c r="A289" s="272">
        <v>286</v>
      </c>
      <c r="B289" s="272">
        <v>5</v>
      </c>
      <c r="C289" s="82" t="s">
        <v>1794</v>
      </c>
      <c r="D289" s="272" t="s">
        <v>303</v>
      </c>
      <c r="E289" s="82" t="str">
        <f t="shared" si="4"/>
        <v>รพ.เจ้าคุณไพบูลย์พนมทวน</v>
      </c>
      <c r="F289" s="90" t="s">
        <v>926</v>
      </c>
      <c r="G289" s="90" t="s">
        <v>927</v>
      </c>
      <c r="H289" s="90">
        <v>60</v>
      </c>
      <c r="I289" s="273">
        <v>37903</v>
      </c>
      <c r="J289" s="90">
        <v>6</v>
      </c>
      <c r="K289" s="93" t="s">
        <v>3783</v>
      </c>
      <c r="L289" s="83" t="s">
        <v>926</v>
      </c>
      <c r="M289" s="83" t="s">
        <v>927</v>
      </c>
      <c r="N289" s="84">
        <v>60</v>
      </c>
      <c r="O289" s="85">
        <v>37490</v>
      </c>
      <c r="P289" s="274">
        <v>6</v>
      </c>
      <c r="Q289" s="275" t="s">
        <v>3809</v>
      </c>
      <c r="R289" s="276" t="s">
        <v>926</v>
      </c>
      <c r="S289" s="277" t="s">
        <v>927</v>
      </c>
      <c r="T289" s="278">
        <v>59</v>
      </c>
      <c r="U289" s="88">
        <v>37490</v>
      </c>
      <c r="V289" s="54">
        <v>6</v>
      </c>
      <c r="W289" s="54" t="s">
        <v>3809</v>
      </c>
      <c r="X289" s="276" t="s">
        <v>926</v>
      </c>
      <c r="Y289" s="83" t="s">
        <v>927</v>
      </c>
      <c r="Z289" s="84">
        <v>59</v>
      </c>
      <c r="AA289" s="88">
        <v>37402</v>
      </c>
      <c r="AB289" s="279">
        <v>6</v>
      </c>
      <c r="AC289" s="280" t="s">
        <v>3809</v>
      </c>
      <c r="AD289" s="281" t="s">
        <v>926</v>
      </c>
      <c r="AE289" s="83" t="s">
        <v>927</v>
      </c>
      <c r="AF289" s="84">
        <v>59</v>
      </c>
      <c r="AG289" s="88">
        <v>37402</v>
      </c>
      <c r="AH289" s="279">
        <v>6</v>
      </c>
      <c r="AI289" s="286" t="s">
        <v>3809</v>
      </c>
      <c r="AJ289" s="281" t="s">
        <v>926</v>
      </c>
      <c r="AK289" s="83" t="s">
        <v>927</v>
      </c>
      <c r="AL289" s="84">
        <v>59</v>
      </c>
      <c r="AM289" s="88">
        <v>37402</v>
      </c>
      <c r="AN289" s="279">
        <v>6</v>
      </c>
      <c r="AO289" s="286" t="s">
        <v>3809</v>
      </c>
      <c r="AP289" s="281" t="s">
        <v>926</v>
      </c>
      <c r="AQ289" s="83" t="s">
        <v>927</v>
      </c>
      <c r="AR289" s="84">
        <v>59</v>
      </c>
      <c r="AS289" s="88">
        <v>37402</v>
      </c>
      <c r="AT289" s="279">
        <v>6</v>
      </c>
      <c r="AU289" s="280" t="s">
        <v>3809</v>
      </c>
      <c r="AV289" s="86" t="s">
        <v>926</v>
      </c>
      <c r="AW289" s="285" t="s">
        <v>927</v>
      </c>
      <c r="AX289" s="285">
        <v>59</v>
      </c>
      <c r="AY289" s="87">
        <v>36960</v>
      </c>
      <c r="AZ289" s="86">
        <v>6</v>
      </c>
      <c r="BA289" s="57" t="s">
        <v>3809</v>
      </c>
      <c r="BB289" s="301" t="s">
        <v>926</v>
      </c>
      <c r="BC289" s="83" t="s">
        <v>927</v>
      </c>
      <c r="BD289" s="84">
        <v>59</v>
      </c>
      <c r="BE289" s="282">
        <v>36960</v>
      </c>
      <c r="BF289" s="279">
        <v>6</v>
      </c>
      <c r="BG289" s="303" t="s">
        <v>3809</v>
      </c>
      <c r="BH289" s="86" t="s">
        <v>3829</v>
      </c>
      <c r="BI289" s="285" t="s">
        <v>3829</v>
      </c>
      <c r="BJ289" s="285" t="s">
        <v>3829</v>
      </c>
      <c r="BK289" s="86" t="s">
        <v>3829</v>
      </c>
      <c r="BL289" s="432">
        <v>6</v>
      </c>
      <c r="BM289" s="432" t="s">
        <v>3809</v>
      </c>
      <c r="BN289" s="432" t="str">
        <f>INDEX(ID!$D:$D,MATCH('Org2567'!D289,ID!$A:$A,0))</f>
        <v>เจ้าคุณไพบูลย์พนมทวน</v>
      </c>
    </row>
    <row r="290" spans="1:66" x14ac:dyDescent="0.25">
      <c r="A290" s="272">
        <v>287</v>
      </c>
      <c r="B290" s="272">
        <v>5</v>
      </c>
      <c r="C290" s="82" t="s">
        <v>1794</v>
      </c>
      <c r="D290" s="272" t="s">
        <v>304</v>
      </c>
      <c r="E290" s="82" t="str">
        <f t="shared" si="4"/>
        <v>รพ.เลาขวัญ</v>
      </c>
      <c r="F290" s="90" t="s">
        <v>926</v>
      </c>
      <c r="G290" s="90" t="s">
        <v>927</v>
      </c>
      <c r="H290" s="90">
        <v>43</v>
      </c>
      <c r="I290" s="273">
        <v>41988</v>
      </c>
      <c r="J290" s="90">
        <v>6</v>
      </c>
      <c r="K290" s="93" t="s">
        <v>3783</v>
      </c>
      <c r="L290" s="83" t="s">
        <v>926</v>
      </c>
      <c r="M290" s="83" t="s">
        <v>927</v>
      </c>
      <c r="N290" s="84">
        <v>39</v>
      </c>
      <c r="O290" s="85">
        <v>41839</v>
      </c>
      <c r="P290" s="274">
        <v>6</v>
      </c>
      <c r="Q290" s="275" t="s">
        <v>3809</v>
      </c>
      <c r="R290" s="276" t="s">
        <v>926</v>
      </c>
      <c r="S290" s="277" t="s">
        <v>927</v>
      </c>
      <c r="T290" s="278">
        <v>44</v>
      </c>
      <c r="U290" s="88">
        <v>41839</v>
      </c>
      <c r="V290" s="54">
        <v>6</v>
      </c>
      <c r="W290" s="54" t="s">
        <v>3809</v>
      </c>
      <c r="X290" s="276" t="s">
        <v>926</v>
      </c>
      <c r="Y290" s="83" t="s">
        <v>927</v>
      </c>
      <c r="Z290" s="84">
        <v>44</v>
      </c>
      <c r="AA290" s="88">
        <v>41864</v>
      </c>
      <c r="AB290" s="279">
        <v>6</v>
      </c>
      <c r="AC290" s="280" t="s">
        <v>3809</v>
      </c>
      <c r="AD290" s="281" t="s">
        <v>926</v>
      </c>
      <c r="AE290" s="83" t="s">
        <v>927</v>
      </c>
      <c r="AF290" s="84">
        <v>53</v>
      </c>
      <c r="AG290" s="88">
        <v>41864</v>
      </c>
      <c r="AH290" s="279">
        <v>6</v>
      </c>
      <c r="AI290" s="286" t="s">
        <v>3809</v>
      </c>
      <c r="AJ290" s="281" t="s">
        <v>926</v>
      </c>
      <c r="AK290" s="83" t="s">
        <v>927</v>
      </c>
      <c r="AL290" s="84">
        <v>53</v>
      </c>
      <c r="AM290" s="88">
        <v>41864</v>
      </c>
      <c r="AN290" s="279">
        <v>6</v>
      </c>
      <c r="AO290" s="286" t="s">
        <v>3809</v>
      </c>
      <c r="AP290" s="281" t="s">
        <v>926</v>
      </c>
      <c r="AQ290" s="83" t="s">
        <v>927</v>
      </c>
      <c r="AR290" s="84">
        <v>53</v>
      </c>
      <c r="AS290" s="88">
        <v>41864</v>
      </c>
      <c r="AT290" s="279">
        <v>6</v>
      </c>
      <c r="AU290" s="280" t="s">
        <v>3809</v>
      </c>
      <c r="AV290" s="86" t="s">
        <v>926</v>
      </c>
      <c r="AW290" s="285" t="s">
        <v>927</v>
      </c>
      <c r="AX290" s="285">
        <v>53</v>
      </c>
      <c r="AY290" s="87">
        <v>41524</v>
      </c>
      <c r="AZ290" s="86">
        <v>6</v>
      </c>
      <c r="BA290" s="57" t="s">
        <v>3809</v>
      </c>
      <c r="BB290" s="301" t="s">
        <v>926</v>
      </c>
      <c r="BC290" s="83" t="s">
        <v>927</v>
      </c>
      <c r="BD290" s="84">
        <v>54</v>
      </c>
      <c r="BE290" s="282">
        <v>41524</v>
      </c>
      <c r="BF290" s="279">
        <v>6</v>
      </c>
      <c r="BG290" s="303" t="s">
        <v>3809</v>
      </c>
      <c r="BH290" s="86" t="s">
        <v>3829</v>
      </c>
      <c r="BI290" s="285" t="s">
        <v>3829</v>
      </c>
      <c r="BJ290" s="285" t="s">
        <v>3830</v>
      </c>
      <c r="BK290" s="86" t="s">
        <v>3829</v>
      </c>
      <c r="BL290" s="432">
        <v>6</v>
      </c>
      <c r="BM290" s="432" t="s">
        <v>3809</v>
      </c>
      <c r="BN290" s="432" t="str">
        <f>INDEX(ID!$D:$D,MATCH('Org2567'!D290,ID!$A:$A,0))</f>
        <v>เลาขวัญ</v>
      </c>
    </row>
    <row r="291" spans="1:66" x14ac:dyDescent="0.25">
      <c r="A291" s="272">
        <v>288</v>
      </c>
      <c r="B291" s="272">
        <v>5</v>
      </c>
      <c r="C291" s="82" t="s">
        <v>1794</v>
      </c>
      <c r="D291" s="272" t="s">
        <v>305</v>
      </c>
      <c r="E291" s="82" t="str">
        <f t="shared" si="4"/>
        <v>รพ.ด่านมะขามเตี้ย</v>
      </c>
      <c r="F291" s="90" t="s">
        <v>926</v>
      </c>
      <c r="G291" s="90" t="s">
        <v>927</v>
      </c>
      <c r="H291" s="90">
        <v>56</v>
      </c>
      <c r="I291" s="273">
        <v>27869</v>
      </c>
      <c r="J291" s="90">
        <v>5</v>
      </c>
      <c r="K291" s="93" t="s">
        <v>3703</v>
      </c>
      <c r="L291" s="83" t="s">
        <v>926</v>
      </c>
      <c r="M291" s="83" t="s">
        <v>927</v>
      </c>
      <c r="N291" s="84">
        <v>56</v>
      </c>
      <c r="O291" s="85">
        <v>27860</v>
      </c>
      <c r="P291" s="274">
        <v>5</v>
      </c>
      <c r="Q291" s="275" t="s">
        <v>3811</v>
      </c>
      <c r="R291" s="276" t="s">
        <v>926</v>
      </c>
      <c r="S291" s="277" t="s">
        <v>927</v>
      </c>
      <c r="T291" s="278">
        <v>56</v>
      </c>
      <c r="U291" s="88">
        <v>27860</v>
      </c>
      <c r="V291" s="54">
        <v>5</v>
      </c>
      <c r="W291" s="54" t="s">
        <v>3811</v>
      </c>
      <c r="X291" s="276" t="s">
        <v>926</v>
      </c>
      <c r="Y291" s="83" t="s">
        <v>927</v>
      </c>
      <c r="Z291" s="84">
        <v>56</v>
      </c>
      <c r="AA291" s="88">
        <v>27927</v>
      </c>
      <c r="AB291" s="279">
        <v>5</v>
      </c>
      <c r="AC291" s="280" t="s">
        <v>3811</v>
      </c>
      <c r="AD291" s="281" t="s">
        <v>926</v>
      </c>
      <c r="AE291" s="83" t="s">
        <v>927</v>
      </c>
      <c r="AF291" s="84">
        <v>56</v>
      </c>
      <c r="AG291" s="88">
        <v>27927</v>
      </c>
      <c r="AH291" s="279">
        <v>5</v>
      </c>
      <c r="AI291" s="286" t="s">
        <v>3811</v>
      </c>
      <c r="AJ291" s="281" t="s">
        <v>926</v>
      </c>
      <c r="AK291" s="83" t="s">
        <v>927</v>
      </c>
      <c r="AL291" s="84">
        <v>56</v>
      </c>
      <c r="AM291" s="88">
        <v>27927</v>
      </c>
      <c r="AN291" s="279">
        <v>5</v>
      </c>
      <c r="AO291" s="286" t="s">
        <v>3811</v>
      </c>
      <c r="AP291" s="281" t="s">
        <v>926</v>
      </c>
      <c r="AQ291" s="83" t="s">
        <v>927</v>
      </c>
      <c r="AR291" s="84">
        <v>56</v>
      </c>
      <c r="AS291" s="88">
        <v>27927</v>
      </c>
      <c r="AT291" s="279">
        <v>5</v>
      </c>
      <c r="AU291" s="280" t="s">
        <v>3811</v>
      </c>
      <c r="AV291" s="86" t="s">
        <v>926</v>
      </c>
      <c r="AW291" s="285" t="s">
        <v>927</v>
      </c>
      <c r="AX291" s="285">
        <v>56</v>
      </c>
      <c r="AY291" s="87">
        <v>27746</v>
      </c>
      <c r="AZ291" s="86">
        <v>5</v>
      </c>
      <c r="BA291" s="57" t="s">
        <v>3811</v>
      </c>
      <c r="BB291" s="301" t="s">
        <v>926</v>
      </c>
      <c r="BC291" s="83" t="s">
        <v>927</v>
      </c>
      <c r="BD291" s="84">
        <v>56</v>
      </c>
      <c r="BE291" s="282">
        <v>27746</v>
      </c>
      <c r="BF291" s="279">
        <v>5</v>
      </c>
      <c r="BG291" s="303" t="s">
        <v>3811</v>
      </c>
      <c r="BH291" s="86" t="s">
        <v>3829</v>
      </c>
      <c r="BI291" s="285" t="s">
        <v>3829</v>
      </c>
      <c r="BJ291" s="285" t="s">
        <v>3829</v>
      </c>
      <c r="BK291" s="86" t="s">
        <v>3829</v>
      </c>
      <c r="BL291" s="432">
        <v>5</v>
      </c>
      <c r="BM291" s="432" t="s">
        <v>3811</v>
      </c>
      <c r="BN291" s="432" t="str">
        <f>INDEX(ID!$D:$D,MATCH('Org2567'!D291,ID!$A:$A,0))</f>
        <v>ด่านมะขามเตี้ย</v>
      </c>
    </row>
    <row r="292" spans="1:66" x14ac:dyDescent="0.25">
      <c r="A292" s="272">
        <v>289</v>
      </c>
      <c r="B292" s="272">
        <v>5</v>
      </c>
      <c r="C292" s="82" t="s">
        <v>1794</v>
      </c>
      <c r="D292" s="272" t="s">
        <v>306</v>
      </c>
      <c r="E292" s="82" t="str">
        <f t="shared" si="4"/>
        <v>รพ.สถานพระบารมี</v>
      </c>
      <c r="F292" s="90" t="s">
        <v>926</v>
      </c>
      <c r="G292" s="90" t="s">
        <v>927</v>
      </c>
      <c r="H292" s="90">
        <v>33</v>
      </c>
      <c r="I292" s="273">
        <v>9289</v>
      </c>
      <c r="J292" s="90">
        <v>5</v>
      </c>
      <c r="K292" s="93" t="s">
        <v>3703</v>
      </c>
      <c r="L292" s="83" t="s">
        <v>926</v>
      </c>
      <c r="M292" s="83" t="s">
        <v>927</v>
      </c>
      <c r="N292" s="84">
        <v>30</v>
      </c>
      <c r="O292" s="85">
        <v>14175</v>
      </c>
      <c r="P292" s="274">
        <v>5</v>
      </c>
      <c r="Q292" s="275" t="s">
        <v>3811</v>
      </c>
      <c r="R292" s="276" t="s">
        <v>926</v>
      </c>
      <c r="S292" s="277" t="s">
        <v>927</v>
      </c>
      <c r="T292" s="278">
        <v>33</v>
      </c>
      <c r="U292" s="88">
        <v>14175</v>
      </c>
      <c r="V292" s="54">
        <v>5</v>
      </c>
      <c r="W292" s="54" t="s">
        <v>3811</v>
      </c>
      <c r="X292" s="276" t="s">
        <v>926</v>
      </c>
      <c r="Y292" s="83" t="s">
        <v>927</v>
      </c>
      <c r="Z292" s="84">
        <v>33</v>
      </c>
      <c r="AA292" s="88">
        <v>12766</v>
      </c>
      <c r="AB292" s="279">
        <v>5</v>
      </c>
      <c r="AC292" s="280" t="s">
        <v>3811</v>
      </c>
      <c r="AD292" s="281" t="s">
        <v>926</v>
      </c>
      <c r="AE292" s="83" t="s">
        <v>927</v>
      </c>
      <c r="AF292" s="84">
        <v>33</v>
      </c>
      <c r="AG292" s="88">
        <v>12766</v>
      </c>
      <c r="AH292" s="279">
        <v>5</v>
      </c>
      <c r="AI292" s="286" t="s">
        <v>3811</v>
      </c>
      <c r="AJ292" s="281" t="s">
        <v>926</v>
      </c>
      <c r="AK292" s="83" t="s">
        <v>927</v>
      </c>
      <c r="AL292" s="84">
        <v>33</v>
      </c>
      <c r="AM292" s="88">
        <v>12766</v>
      </c>
      <c r="AN292" s="279">
        <v>5</v>
      </c>
      <c r="AO292" s="286" t="s">
        <v>3811</v>
      </c>
      <c r="AP292" s="281" t="s">
        <v>926</v>
      </c>
      <c r="AQ292" s="83" t="s">
        <v>927</v>
      </c>
      <c r="AR292" s="84">
        <v>33</v>
      </c>
      <c r="AS292" s="88">
        <v>12766</v>
      </c>
      <c r="AT292" s="279">
        <v>5</v>
      </c>
      <c r="AU292" s="280" t="s">
        <v>3811</v>
      </c>
      <c r="AV292" s="86" t="s">
        <v>926</v>
      </c>
      <c r="AW292" s="285" t="s">
        <v>927</v>
      </c>
      <c r="AX292" s="285">
        <v>33</v>
      </c>
      <c r="AY292" s="87">
        <v>12533</v>
      </c>
      <c r="AZ292" s="86">
        <v>5</v>
      </c>
      <c r="BA292" s="57" t="s">
        <v>3811</v>
      </c>
      <c r="BB292" s="301" t="s">
        <v>926</v>
      </c>
      <c r="BC292" s="83" t="s">
        <v>927</v>
      </c>
      <c r="BD292" s="84">
        <v>30</v>
      </c>
      <c r="BE292" s="282">
        <v>12533</v>
      </c>
      <c r="BF292" s="279">
        <v>5</v>
      </c>
      <c r="BG292" s="303" t="s">
        <v>3811</v>
      </c>
      <c r="BH292" s="86" t="s">
        <v>3829</v>
      </c>
      <c r="BI292" s="285" t="s">
        <v>3829</v>
      </c>
      <c r="BJ292" s="285" t="s">
        <v>3830</v>
      </c>
      <c r="BK292" s="86" t="s">
        <v>3829</v>
      </c>
      <c r="BL292" s="432">
        <v>5</v>
      </c>
      <c r="BM292" s="432" t="s">
        <v>3811</v>
      </c>
      <c r="BN292" s="432" t="str">
        <f>INDEX(ID!$D:$D,MATCH('Org2567'!D292,ID!$A:$A,0))</f>
        <v>สถานพระบารมี</v>
      </c>
    </row>
    <row r="293" spans="1:66" x14ac:dyDescent="0.25">
      <c r="A293" s="272">
        <v>290</v>
      </c>
      <c r="B293" s="272">
        <v>5</v>
      </c>
      <c r="C293" s="82" t="s">
        <v>1794</v>
      </c>
      <c r="D293" s="272" t="s">
        <v>307</v>
      </c>
      <c r="E293" s="82" t="str">
        <f t="shared" si="4"/>
        <v>รพ.ศุกร์ศิริศรีสวัสดิ์</v>
      </c>
      <c r="F293" s="90" t="s">
        <v>926</v>
      </c>
      <c r="G293" s="90" t="s">
        <v>989</v>
      </c>
      <c r="H293" s="90">
        <v>15</v>
      </c>
      <c r="I293" s="273">
        <v>5104</v>
      </c>
      <c r="J293" s="90">
        <v>2</v>
      </c>
      <c r="K293" s="93" t="s">
        <v>3706</v>
      </c>
      <c r="L293" s="83" t="s">
        <v>926</v>
      </c>
      <c r="M293" s="83" t="s">
        <v>989</v>
      </c>
      <c r="N293" s="84">
        <v>16</v>
      </c>
      <c r="O293" s="85">
        <v>5107</v>
      </c>
      <c r="P293" s="274">
        <v>2</v>
      </c>
      <c r="Q293" s="275" t="s">
        <v>3815</v>
      </c>
      <c r="R293" s="276" t="s">
        <v>926</v>
      </c>
      <c r="S293" s="277" t="s">
        <v>989</v>
      </c>
      <c r="T293" s="278">
        <v>10</v>
      </c>
      <c r="U293" s="88">
        <v>5107</v>
      </c>
      <c r="V293" s="54">
        <v>2</v>
      </c>
      <c r="W293" s="54" t="s">
        <v>3815</v>
      </c>
      <c r="X293" s="276" t="s">
        <v>926</v>
      </c>
      <c r="Y293" s="83" t="s">
        <v>989</v>
      </c>
      <c r="Z293" s="84">
        <v>10</v>
      </c>
      <c r="AA293" s="88">
        <v>5142</v>
      </c>
      <c r="AB293" s="279">
        <v>2</v>
      </c>
      <c r="AC293" s="280" t="s">
        <v>3815</v>
      </c>
      <c r="AD293" s="281" t="s">
        <v>926</v>
      </c>
      <c r="AE293" s="83" t="s">
        <v>989</v>
      </c>
      <c r="AF293" s="84">
        <v>10</v>
      </c>
      <c r="AG293" s="88">
        <v>5142</v>
      </c>
      <c r="AH293" s="279">
        <v>2</v>
      </c>
      <c r="AI293" s="286" t="s">
        <v>3815</v>
      </c>
      <c r="AJ293" s="281" t="s">
        <v>926</v>
      </c>
      <c r="AK293" s="83" t="s">
        <v>989</v>
      </c>
      <c r="AL293" s="84">
        <v>10</v>
      </c>
      <c r="AM293" s="88">
        <v>5142</v>
      </c>
      <c r="AN293" s="279">
        <v>2</v>
      </c>
      <c r="AO293" s="286" t="s">
        <v>3815</v>
      </c>
      <c r="AP293" s="281" t="s">
        <v>926</v>
      </c>
      <c r="AQ293" s="83" t="s">
        <v>989</v>
      </c>
      <c r="AR293" s="84">
        <v>10</v>
      </c>
      <c r="AS293" s="88">
        <v>5142</v>
      </c>
      <c r="AT293" s="279">
        <v>2</v>
      </c>
      <c r="AU293" s="280" t="s">
        <v>3815</v>
      </c>
      <c r="AV293" s="86" t="s">
        <v>926</v>
      </c>
      <c r="AW293" s="285" t="s">
        <v>989</v>
      </c>
      <c r="AX293" s="285">
        <v>10</v>
      </c>
      <c r="AY293" s="87">
        <v>5114</v>
      </c>
      <c r="AZ293" s="86">
        <v>2</v>
      </c>
      <c r="BA293" s="57" t="s">
        <v>3815</v>
      </c>
      <c r="BB293" s="301" t="s">
        <v>926</v>
      </c>
      <c r="BC293" s="83" t="s">
        <v>989</v>
      </c>
      <c r="BD293" s="84">
        <v>10</v>
      </c>
      <c r="BE293" s="282">
        <v>5114</v>
      </c>
      <c r="BF293" s="279">
        <v>2</v>
      </c>
      <c r="BG293" s="303" t="s">
        <v>3815</v>
      </c>
      <c r="BH293" s="86" t="s">
        <v>3829</v>
      </c>
      <c r="BI293" s="285" t="s">
        <v>3829</v>
      </c>
      <c r="BJ293" s="285" t="s">
        <v>3829</v>
      </c>
      <c r="BK293" s="86" t="s">
        <v>3829</v>
      </c>
      <c r="BL293" s="432">
        <v>2</v>
      </c>
      <c r="BM293" s="432" t="s">
        <v>3815</v>
      </c>
      <c r="BN293" s="432" t="str">
        <f>INDEX(ID!$D:$D,MATCH('Org2567'!D293,ID!$A:$A,0))</f>
        <v>ศุกร์ศิริศรีสวัสดิ์</v>
      </c>
    </row>
    <row r="294" spans="1:66" x14ac:dyDescent="0.25">
      <c r="A294" s="272">
        <v>291</v>
      </c>
      <c r="B294" s="272">
        <v>5</v>
      </c>
      <c r="C294" s="82" t="s">
        <v>1794</v>
      </c>
      <c r="D294" s="272" t="s">
        <v>308</v>
      </c>
      <c r="E294" s="82" t="str">
        <f t="shared" si="4"/>
        <v>รพ.ห้วยกระเจาเฉลิมพระเกียรติ ๘๐ พรรษา</v>
      </c>
      <c r="F294" s="90" t="s">
        <v>926</v>
      </c>
      <c r="G294" s="90" t="s">
        <v>927</v>
      </c>
      <c r="H294" s="90">
        <v>44</v>
      </c>
      <c r="I294" s="273">
        <v>25362</v>
      </c>
      <c r="J294" s="90">
        <v>5</v>
      </c>
      <c r="K294" s="93" t="s">
        <v>3703</v>
      </c>
      <c r="L294" s="83" t="s">
        <v>926</v>
      </c>
      <c r="M294" s="83" t="s">
        <v>927</v>
      </c>
      <c r="N294" s="84">
        <v>30</v>
      </c>
      <c r="O294" s="85">
        <v>25388</v>
      </c>
      <c r="P294" s="274">
        <v>5</v>
      </c>
      <c r="Q294" s="275" t="s">
        <v>3811</v>
      </c>
      <c r="R294" s="276" t="s">
        <v>926</v>
      </c>
      <c r="S294" s="277" t="s">
        <v>927</v>
      </c>
      <c r="T294" s="278">
        <v>44</v>
      </c>
      <c r="U294" s="88">
        <v>25388</v>
      </c>
      <c r="V294" s="54">
        <v>5</v>
      </c>
      <c r="W294" s="54" t="s">
        <v>3811</v>
      </c>
      <c r="X294" s="276" t="s">
        <v>926</v>
      </c>
      <c r="Y294" s="83" t="s">
        <v>927</v>
      </c>
      <c r="Z294" s="84">
        <v>44</v>
      </c>
      <c r="AA294" s="88">
        <v>25600</v>
      </c>
      <c r="AB294" s="279">
        <v>5</v>
      </c>
      <c r="AC294" s="280" t="s">
        <v>3811</v>
      </c>
      <c r="AD294" s="281" t="s">
        <v>926</v>
      </c>
      <c r="AE294" s="83" t="s">
        <v>927</v>
      </c>
      <c r="AF294" s="84">
        <v>53</v>
      </c>
      <c r="AG294" s="88">
        <v>25600</v>
      </c>
      <c r="AH294" s="279">
        <v>5</v>
      </c>
      <c r="AI294" s="286" t="s">
        <v>3811</v>
      </c>
      <c r="AJ294" s="281" t="s">
        <v>926</v>
      </c>
      <c r="AK294" s="83" t="s">
        <v>927</v>
      </c>
      <c r="AL294" s="84">
        <v>53</v>
      </c>
      <c r="AM294" s="88">
        <v>25600</v>
      </c>
      <c r="AN294" s="279">
        <v>5</v>
      </c>
      <c r="AO294" s="286" t="s">
        <v>3811</v>
      </c>
      <c r="AP294" s="281" t="s">
        <v>926</v>
      </c>
      <c r="AQ294" s="83" t="s">
        <v>927</v>
      </c>
      <c r="AR294" s="84">
        <v>53</v>
      </c>
      <c r="AS294" s="88">
        <v>25600</v>
      </c>
      <c r="AT294" s="279">
        <v>5</v>
      </c>
      <c r="AU294" s="280" t="s">
        <v>3811</v>
      </c>
      <c r="AV294" s="86" t="s">
        <v>926</v>
      </c>
      <c r="AW294" s="285" t="s">
        <v>927</v>
      </c>
      <c r="AX294" s="285">
        <v>53</v>
      </c>
      <c r="AY294" s="87">
        <v>25547</v>
      </c>
      <c r="AZ294" s="86">
        <v>5</v>
      </c>
      <c r="BA294" s="57" t="s">
        <v>3811</v>
      </c>
      <c r="BB294" s="301" t="s">
        <v>926</v>
      </c>
      <c r="BC294" s="83" t="s">
        <v>927</v>
      </c>
      <c r="BD294" s="84">
        <v>30</v>
      </c>
      <c r="BE294" s="282">
        <v>25547</v>
      </c>
      <c r="BF294" s="279">
        <v>5</v>
      </c>
      <c r="BG294" s="303" t="s">
        <v>3811</v>
      </c>
      <c r="BH294" s="86" t="s">
        <v>3829</v>
      </c>
      <c r="BI294" s="285" t="s">
        <v>3829</v>
      </c>
      <c r="BJ294" s="285" t="s">
        <v>3830</v>
      </c>
      <c r="BK294" s="86" t="s">
        <v>3829</v>
      </c>
      <c r="BL294" s="432">
        <v>5</v>
      </c>
      <c r="BM294" s="432" t="s">
        <v>3811</v>
      </c>
      <c r="BN294" s="432" t="str">
        <f>INDEX(ID!$D:$D,MATCH('Org2567'!D294,ID!$A:$A,0))</f>
        <v>ห้วยกระเจาเฉลิมพระเกียรติ ๘๐ พรรษา</v>
      </c>
    </row>
    <row r="295" spans="1:66" x14ac:dyDescent="0.25">
      <c r="A295" s="90">
        <v>292</v>
      </c>
      <c r="B295" s="90">
        <v>5</v>
      </c>
      <c r="C295" s="89" t="s">
        <v>1794</v>
      </c>
      <c r="D295" s="90" t="s">
        <v>3788</v>
      </c>
      <c r="E295" s="82" t="str">
        <f t="shared" si="4"/>
        <v>รพ.หนองปรือ</v>
      </c>
      <c r="F295" s="90" t="s">
        <v>926</v>
      </c>
      <c r="G295" s="90" t="s">
        <v>989</v>
      </c>
      <c r="H295" s="90">
        <v>31</v>
      </c>
      <c r="I295" s="273">
        <v>18654</v>
      </c>
      <c r="J295" s="90">
        <v>3</v>
      </c>
      <c r="K295" s="93" t="s">
        <v>3705</v>
      </c>
      <c r="L295" s="83" t="s">
        <v>926</v>
      </c>
      <c r="M295" s="83" t="s">
        <v>989</v>
      </c>
      <c r="N295" s="84">
        <v>33</v>
      </c>
      <c r="O295" s="85">
        <v>14455</v>
      </c>
      <c r="P295" s="274">
        <v>2</v>
      </c>
      <c r="Q295" s="275" t="s">
        <v>3815</v>
      </c>
      <c r="R295" s="276" t="s">
        <v>926</v>
      </c>
      <c r="S295" s="277" t="s">
        <v>989</v>
      </c>
      <c r="T295" s="278">
        <v>33</v>
      </c>
      <c r="U295" s="88">
        <v>14455</v>
      </c>
      <c r="V295" s="54">
        <v>2</v>
      </c>
      <c r="W295" s="54" t="s">
        <v>3815</v>
      </c>
      <c r="X295" s="276" t="s">
        <v>926</v>
      </c>
      <c r="Y295" s="83" t="s">
        <v>989</v>
      </c>
      <c r="Z295" s="84">
        <v>33</v>
      </c>
      <c r="AA295" s="88">
        <v>16378</v>
      </c>
      <c r="AB295" s="279">
        <v>3</v>
      </c>
      <c r="AC295" s="280" t="s">
        <v>3819</v>
      </c>
      <c r="AD295" s="281" t="s">
        <v>926</v>
      </c>
      <c r="AE295" s="83" t="s">
        <v>989</v>
      </c>
      <c r="AF295" s="84">
        <v>30</v>
      </c>
      <c r="AG295" s="88">
        <v>16378</v>
      </c>
      <c r="AH295" s="279">
        <v>3</v>
      </c>
      <c r="AI295" s="286" t="s">
        <v>3819</v>
      </c>
      <c r="AJ295" s="281" t="s">
        <v>926</v>
      </c>
      <c r="AK295" s="83" t="s">
        <v>989</v>
      </c>
      <c r="AL295" s="84">
        <v>30</v>
      </c>
      <c r="AM295" s="88">
        <v>16378</v>
      </c>
      <c r="AN295" s="279">
        <v>3</v>
      </c>
      <c r="AO295" s="286" t="s">
        <v>3819</v>
      </c>
      <c r="AP295" s="281" t="s">
        <v>926</v>
      </c>
      <c r="AQ295" s="83" t="s">
        <v>989</v>
      </c>
      <c r="AR295" s="84">
        <v>30</v>
      </c>
      <c r="AS295" s="88">
        <v>16378</v>
      </c>
      <c r="AT295" s="279">
        <v>3</v>
      </c>
      <c r="AU295" s="280" t="s">
        <v>3819</v>
      </c>
      <c r="AV295" s="86" t="s">
        <v>926</v>
      </c>
      <c r="AW295" s="285" t="s">
        <v>989</v>
      </c>
      <c r="AX295" s="285">
        <v>30</v>
      </c>
      <c r="AY295" s="87">
        <v>16516</v>
      </c>
      <c r="AZ295" s="86">
        <v>3</v>
      </c>
      <c r="BA295" s="57" t="s">
        <v>3819</v>
      </c>
      <c r="BB295" s="301" t="s">
        <v>926</v>
      </c>
      <c r="BC295" s="83" t="s">
        <v>989</v>
      </c>
      <c r="BD295" s="84">
        <v>30</v>
      </c>
      <c r="BE295" s="282">
        <v>16516</v>
      </c>
      <c r="BF295" s="279">
        <v>3</v>
      </c>
      <c r="BG295" s="303" t="s">
        <v>3819</v>
      </c>
      <c r="BH295" s="86" t="s">
        <v>3829</v>
      </c>
      <c r="BI295" s="285" t="s">
        <v>3829</v>
      </c>
      <c r="BJ295" s="285" t="s">
        <v>3829</v>
      </c>
      <c r="BK295" s="86" t="s">
        <v>3829</v>
      </c>
      <c r="BL295" s="432">
        <v>3</v>
      </c>
      <c r="BM295" s="432" t="s">
        <v>3819</v>
      </c>
      <c r="BN295" s="432" t="str">
        <f>INDEX(ID!$D:$D,MATCH('Org2567'!D295,ID!$A:$A,0))</f>
        <v>หนองปรือ</v>
      </c>
    </row>
    <row r="296" spans="1:66" x14ac:dyDescent="0.25">
      <c r="A296" s="272">
        <v>293</v>
      </c>
      <c r="B296" s="272">
        <v>5</v>
      </c>
      <c r="C296" s="82" t="s">
        <v>1864</v>
      </c>
      <c r="D296" s="272" t="s">
        <v>309</v>
      </c>
      <c r="E296" s="82" t="str">
        <f t="shared" si="4"/>
        <v>รพ.นครปฐม</v>
      </c>
      <c r="F296" s="90" t="s">
        <v>916</v>
      </c>
      <c r="G296" s="90" t="s">
        <v>3</v>
      </c>
      <c r="H296" s="90">
        <v>860</v>
      </c>
      <c r="I296" s="273">
        <v>218199</v>
      </c>
      <c r="J296" s="90">
        <v>19</v>
      </c>
      <c r="K296" s="93" t="s">
        <v>3772</v>
      </c>
      <c r="L296" s="83" t="s">
        <v>916</v>
      </c>
      <c r="M296" s="83" t="s">
        <v>3</v>
      </c>
      <c r="N296" s="84">
        <v>860</v>
      </c>
      <c r="O296" s="85">
        <v>217486</v>
      </c>
      <c r="P296" s="274">
        <v>19</v>
      </c>
      <c r="Q296" s="275" t="s">
        <v>3807</v>
      </c>
      <c r="R296" s="276" t="s">
        <v>916</v>
      </c>
      <c r="S296" s="277" t="s">
        <v>3</v>
      </c>
      <c r="T296" s="278">
        <v>860</v>
      </c>
      <c r="U296" s="88">
        <v>217486</v>
      </c>
      <c r="V296" s="54">
        <v>19</v>
      </c>
      <c r="W296" s="54" t="s">
        <v>3807</v>
      </c>
      <c r="X296" s="276" t="s">
        <v>916</v>
      </c>
      <c r="Y296" s="83" t="s">
        <v>3</v>
      </c>
      <c r="Z296" s="84">
        <v>860</v>
      </c>
      <c r="AA296" s="88">
        <v>215478</v>
      </c>
      <c r="AB296" s="279">
        <v>19</v>
      </c>
      <c r="AC296" s="280" t="s">
        <v>3807</v>
      </c>
      <c r="AD296" s="281" t="s">
        <v>916</v>
      </c>
      <c r="AE296" s="83" t="s">
        <v>3</v>
      </c>
      <c r="AF296" s="84">
        <v>860</v>
      </c>
      <c r="AG296" s="88">
        <v>215478</v>
      </c>
      <c r="AH296" s="279">
        <v>19</v>
      </c>
      <c r="AI296" s="286" t="s">
        <v>3807</v>
      </c>
      <c r="AJ296" s="281" t="s">
        <v>916</v>
      </c>
      <c r="AK296" s="83" t="s">
        <v>3</v>
      </c>
      <c r="AL296" s="84">
        <v>860</v>
      </c>
      <c r="AM296" s="88">
        <v>215478</v>
      </c>
      <c r="AN296" s="279">
        <v>19</v>
      </c>
      <c r="AO296" s="286" t="s">
        <v>3807</v>
      </c>
      <c r="AP296" s="281" t="s">
        <v>916</v>
      </c>
      <c r="AQ296" s="83" t="s">
        <v>3</v>
      </c>
      <c r="AR296" s="84">
        <v>860</v>
      </c>
      <c r="AS296" s="88">
        <v>215478</v>
      </c>
      <c r="AT296" s="279">
        <v>19</v>
      </c>
      <c r="AU296" s="280" t="s">
        <v>3807</v>
      </c>
      <c r="AV296" s="86" t="s">
        <v>916</v>
      </c>
      <c r="AW296" s="285" t="s">
        <v>3</v>
      </c>
      <c r="AX296" s="285">
        <v>860</v>
      </c>
      <c r="AY296" s="87">
        <v>214248</v>
      </c>
      <c r="AZ296" s="86">
        <v>19</v>
      </c>
      <c r="BA296" s="57" t="s">
        <v>3807</v>
      </c>
      <c r="BB296" s="301" t="s">
        <v>916</v>
      </c>
      <c r="BC296" s="83" t="s">
        <v>3</v>
      </c>
      <c r="BD296" s="84">
        <v>860</v>
      </c>
      <c r="BE296" s="282">
        <v>214248</v>
      </c>
      <c r="BF296" s="279">
        <v>19</v>
      </c>
      <c r="BG296" s="303" t="s">
        <v>3807</v>
      </c>
      <c r="BH296" s="86" t="s">
        <v>3829</v>
      </c>
      <c r="BI296" s="285" t="s">
        <v>3829</v>
      </c>
      <c r="BJ296" s="285" t="s">
        <v>3829</v>
      </c>
      <c r="BK296" s="86" t="s">
        <v>3829</v>
      </c>
      <c r="BL296" s="432">
        <v>19</v>
      </c>
      <c r="BM296" s="432" t="s">
        <v>3807</v>
      </c>
      <c r="BN296" s="432" t="str">
        <f>INDEX(ID!$D:$D,MATCH('Org2567'!D296,ID!$A:$A,0))</f>
        <v>นครปฐม</v>
      </c>
    </row>
    <row r="297" spans="1:66" x14ac:dyDescent="0.25">
      <c r="A297" s="272">
        <v>294</v>
      </c>
      <c r="B297" s="272">
        <v>5</v>
      </c>
      <c r="C297" s="82" t="s">
        <v>1864</v>
      </c>
      <c r="D297" s="272" t="s">
        <v>310</v>
      </c>
      <c r="E297" s="82" t="str">
        <f t="shared" si="4"/>
        <v>รพ.กำแพงแสน</v>
      </c>
      <c r="F297" s="90" t="s">
        <v>926</v>
      </c>
      <c r="G297" s="90" t="s">
        <v>931</v>
      </c>
      <c r="H297" s="90">
        <v>90</v>
      </c>
      <c r="I297" s="273">
        <v>89193</v>
      </c>
      <c r="J297" s="90">
        <v>10</v>
      </c>
      <c r="K297" s="93" t="s">
        <v>3702</v>
      </c>
      <c r="L297" s="83" t="s">
        <v>926</v>
      </c>
      <c r="M297" s="83" t="s">
        <v>952</v>
      </c>
      <c r="N297" s="84">
        <v>90</v>
      </c>
      <c r="O297" s="85">
        <v>87775</v>
      </c>
      <c r="P297" s="274">
        <v>12</v>
      </c>
      <c r="Q297" s="275" t="s">
        <v>3820</v>
      </c>
      <c r="R297" s="276" t="s">
        <v>926</v>
      </c>
      <c r="S297" s="277" t="s">
        <v>952</v>
      </c>
      <c r="T297" s="278">
        <v>120</v>
      </c>
      <c r="U297" s="88">
        <v>87775</v>
      </c>
      <c r="V297" s="54">
        <v>13</v>
      </c>
      <c r="W297" s="54" t="s">
        <v>3813</v>
      </c>
      <c r="X297" s="276" t="s">
        <v>926</v>
      </c>
      <c r="Y297" s="83" t="s">
        <v>952</v>
      </c>
      <c r="Z297" s="84">
        <v>120</v>
      </c>
      <c r="AA297" s="88">
        <v>85576</v>
      </c>
      <c r="AB297" s="279">
        <v>13</v>
      </c>
      <c r="AC297" s="280" t="s">
        <v>3813</v>
      </c>
      <c r="AD297" s="281" t="s">
        <v>926</v>
      </c>
      <c r="AE297" s="83" t="s">
        <v>952</v>
      </c>
      <c r="AF297" s="84">
        <v>90</v>
      </c>
      <c r="AG297" s="88">
        <v>85576</v>
      </c>
      <c r="AH297" s="279">
        <v>12</v>
      </c>
      <c r="AI297" s="286" t="s">
        <v>3820</v>
      </c>
      <c r="AJ297" s="281" t="s">
        <v>926</v>
      </c>
      <c r="AK297" s="83" t="s">
        <v>952</v>
      </c>
      <c r="AL297" s="84">
        <v>90</v>
      </c>
      <c r="AM297" s="88">
        <v>85576</v>
      </c>
      <c r="AN297" s="279">
        <v>12</v>
      </c>
      <c r="AO297" s="286" t="s">
        <v>3820</v>
      </c>
      <c r="AP297" s="281" t="s">
        <v>926</v>
      </c>
      <c r="AQ297" s="83" t="s">
        <v>952</v>
      </c>
      <c r="AR297" s="84">
        <v>90</v>
      </c>
      <c r="AS297" s="88">
        <v>85576</v>
      </c>
      <c r="AT297" s="279">
        <v>12</v>
      </c>
      <c r="AU297" s="280" t="s">
        <v>3820</v>
      </c>
      <c r="AV297" s="86" t="s">
        <v>926</v>
      </c>
      <c r="AW297" s="285" t="s">
        <v>952</v>
      </c>
      <c r="AX297" s="285">
        <v>90</v>
      </c>
      <c r="AY297" s="87">
        <v>83359</v>
      </c>
      <c r="AZ297" s="86">
        <v>12</v>
      </c>
      <c r="BA297" s="57" t="s">
        <v>3820</v>
      </c>
      <c r="BB297" s="301" t="s">
        <v>926</v>
      </c>
      <c r="BC297" s="83" t="s">
        <v>952</v>
      </c>
      <c r="BD297" s="84">
        <v>120</v>
      </c>
      <c r="BE297" s="282">
        <v>83359</v>
      </c>
      <c r="BF297" s="279">
        <v>13</v>
      </c>
      <c r="BG297" s="303" t="s">
        <v>3813</v>
      </c>
      <c r="BH297" s="86" t="s">
        <v>3829</v>
      </c>
      <c r="BI297" s="285" t="s">
        <v>3829</v>
      </c>
      <c r="BJ297" s="285" t="s">
        <v>3830</v>
      </c>
      <c r="BK297" s="86" t="s">
        <v>3830</v>
      </c>
      <c r="BL297" s="432">
        <v>13</v>
      </c>
      <c r="BM297" s="432" t="s">
        <v>3813</v>
      </c>
      <c r="BN297" s="432" t="str">
        <f>INDEX(ID!$D:$D,MATCH('Org2567'!D297,ID!$A:$A,0))</f>
        <v>กำแพงแสน</v>
      </c>
    </row>
    <row r="298" spans="1:66" x14ac:dyDescent="0.25">
      <c r="A298" s="272">
        <v>295</v>
      </c>
      <c r="B298" s="272">
        <v>5</v>
      </c>
      <c r="C298" s="82" t="s">
        <v>1864</v>
      </c>
      <c r="D298" s="272" t="s">
        <v>311</v>
      </c>
      <c r="E298" s="82" t="str">
        <f t="shared" si="4"/>
        <v>รพ.นครชัยศรี</v>
      </c>
      <c r="F298" s="90" t="s">
        <v>926</v>
      </c>
      <c r="G298" s="90" t="s">
        <v>927</v>
      </c>
      <c r="H298" s="90">
        <v>51</v>
      </c>
      <c r="I298" s="273">
        <v>37389</v>
      </c>
      <c r="J298" s="90">
        <v>6</v>
      </c>
      <c r="K298" s="93" t="s">
        <v>3783</v>
      </c>
      <c r="L298" s="83" t="s">
        <v>926</v>
      </c>
      <c r="M298" s="83" t="s">
        <v>927</v>
      </c>
      <c r="N298" s="84">
        <v>60</v>
      </c>
      <c r="O298" s="85">
        <v>37695</v>
      </c>
      <c r="P298" s="274">
        <v>6</v>
      </c>
      <c r="Q298" s="275" t="s">
        <v>3809</v>
      </c>
      <c r="R298" s="276" t="s">
        <v>926</v>
      </c>
      <c r="S298" s="277" t="s">
        <v>927</v>
      </c>
      <c r="T298" s="278">
        <v>60</v>
      </c>
      <c r="U298" s="88">
        <v>37695</v>
      </c>
      <c r="V298" s="54">
        <v>6</v>
      </c>
      <c r="W298" s="54" t="s">
        <v>3809</v>
      </c>
      <c r="X298" s="276" t="s">
        <v>926</v>
      </c>
      <c r="Y298" s="83" t="s">
        <v>927</v>
      </c>
      <c r="Z298" s="84">
        <v>60</v>
      </c>
      <c r="AA298" s="88">
        <v>37515</v>
      </c>
      <c r="AB298" s="279">
        <v>6</v>
      </c>
      <c r="AC298" s="280" t="s">
        <v>3809</v>
      </c>
      <c r="AD298" s="281" t="s">
        <v>926</v>
      </c>
      <c r="AE298" s="83" t="s">
        <v>927</v>
      </c>
      <c r="AF298" s="84">
        <v>60</v>
      </c>
      <c r="AG298" s="88">
        <v>37515</v>
      </c>
      <c r="AH298" s="279">
        <v>6</v>
      </c>
      <c r="AI298" s="286" t="s">
        <v>3809</v>
      </c>
      <c r="AJ298" s="281" t="s">
        <v>926</v>
      </c>
      <c r="AK298" s="83" t="s">
        <v>927</v>
      </c>
      <c r="AL298" s="84">
        <v>60</v>
      </c>
      <c r="AM298" s="88">
        <v>37515</v>
      </c>
      <c r="AN298" s="279">
        <v>6</v>
      </c>
      <c r="AO298" s="286" t="s">
        <v>3809</v>
      </c>
      <c r="AP298" s="281" t="s">
        <v>926</v>
      </c>
      <c r="AQ298" s="83" t="s">
        <v>927</v>
      </c>
      <c r="AR298" s="84">
        <v>60</v>
      </c>
      <c r="AS298" s="88">
        <v>37515</v>
      </c>
      <c r="AT298" s="279">
        <v>6</v>
      </c>
      <c r="AU298" s="280" t="s">
        <v>3809</v>
      </c>
      <c r="AV298" s="86" t="s">
        <v>926</v>
      </c>
      <c r="AW298" s="285" t="s">
        <v>927</v>
      </c>
      <c r="AX298" s="285">
        <v>60</v>
      </c>
      <c r="AY298" s="87">
        <v>37123</v>
      </c>
      <c r="AZ298" s="86">
        <v>6</v>
      </c>
      <c r="BA298" s="57" t="s">
        <v>3809</v>
      </c>
      <c r="BB298" s="301" t="s">
        <v>926</v>
      </c>
      <c r="BC298" s="83" t="s">
        <v>927</v>
      </c>
      <c r="BD298" s="84">
        <v>60</v>
      </c>
      <c r="BE298" s="282">
        <v>37123</v>
      </c>
      <c r="BF298" s="279">
        <v>6</v>
      </c>
      <c r="BG298" s="303" t="s">
        <v>3809</v>
      </c>
      <c r="BH298" s="86" t="s">
        <v>3829</v>
      </c>
      <c r="BI298" s="285" t="s">
        <v>3829</v>
      </c>
      <c r="BJ298" s="285" t="s">
        <v>3829</v>
      </c>
      <c r="BK298" s="86" t="s">
        <v>3829</v>
      </c>
      <c r="BL298" s="432">
        <v>6</v>
      </c>
      <c r="BM298" s="432" t="s">
        <v>3809</v>
      </c>
      <c r="BN298" s="432" t="str">
        <f>INDEX(ID!$D:$D,MATCH('Org2567'!D298,ID!$A:$A,0))</f>
        <v>นครชัยศรี</v>
      </c>
    </row>
    <row r="299" spans="1:66" x14ac:dyDescent="0.25">
      <c r="A299" s="272">
        <v>296</v>
      </c>
      <c r="B299" s="272">
        <v>5</v>
      </c>
      <c r="C299" s="82" t="s">
        <v>1864</v>
      </c>
      <c r="D299" s="272" t="s">
        <v>312</v>
      </c>
      <c r="E299" s="82" t="str">
        <f t="shared" si="4"/>
        <v>รพ.ห้วยพลู</v>
      </c>
      <c r="F299" s="90" t="s">
        <v>926</v>
      </c>
      <c r="G299" s="90" t="s">
        <v>927</v>
      </c>
      <c r="H299" s="90">
        <v>58</v>
      </c>
      <c r="I299" s="273">
        <v>32699</v>
      </c>
      <c r="J299" s="90">
        <v>6</v>
      </c>
      <c r="K299" s="93" t="s">
        <v>3783</v>
      </c>
      <c r="L299" s="83" t="s">
        <v>926</v>
      </c>
      <c r="M299" s="83" t="s">
        <v>927</v>
      </c>
      <c r="N299" s="84">
        <v>58</v>
      </c>
      <c r="O299" s="85">
        <v>32889</v>
      </c>
      <c r="P299" s="274">
        <v>6</v>
      </c>
      <c r="Q299" s="275" t="s">
        <v>3809</v>
      </c>
      <c r="R299" s="276" t="s">
        <v>926</v>
      </c>
      <c r="S299" s="277" t="s">
        <v>927</v>
      </c>
      <c r="T299" s="278">
        <v>58</v>
      </c>
      <c r="U299" s="88">
        <v>32889</v>
      </c>
      <c r="V299" s="54">
        <v>6</v>
      </c>
      <c r="W299" s="54" t="s">
        <v>3809</v>
      </c>
      <c r="X299" s="276" t="s">
        <v>926</v>
      </c>
      <c r="Y299" s="83" t="s">
        <v>927</v>
      </c>
      <c r="Z299" s="84">
        <v>58</v>
      </c>
      <c r="AA299" s="88">
        <v>32770</v>
      </c>
      <c r="AB299" s="279">
        <v>6</v>
      </c>
      <c r="AC299" s="280" t="s">
        <v>3809</v>
      </c>
      <c r="AD299" s="281" t="s">
        <v>926</v>
      </c>
      <c r="AE299" s="83" t="s">
        <v>927</v>
      </c>
      <c r="AF299" s="84">
        <v>58</v>
      </c>
      <c r="AG299" s="88">
        <v>32770</v>
      </c>
      <c r="AH299" s="279">
        <v>6</v>
      </c>
      <c r="AI299" s="286" t="s">
        <v>3809</v>
      </c>
      <c r="AJ299" s="281" t="s">
        <v>926</v>
      </c>
      <c r="AK299" s="83" t="s">
        <v>927</v>
      </c>
      <c r="AL299" s="84">
        <v>58</v>
      </c>
      <c r="AM299" s="88">
        <v>32770</v>
      </c>
      <c r="AN299" s="279">
        <v>6</v>
      </c>
      <c r="AO299" s="286" t="s">
        <v>3809</v>
      </c>
      <c r="AP299" s="281" t="s">
        <v>926</v>
      </c>
      <c r="AQ299" s="83" t="s">
        <v>927</v>
      </c>
      <c r="AR299" s="84">
        <v>58</v>
      </c>
      <c r="AS299" s="88">
        <v>32770</v>
      </c>
      <c r="AT299" s="279">
        <v>6</v>
      </c>
      <c r="AU299" s="280" t="s">
        <v>3809</v>
      </c>
      <c r="AV299" s="86" t="s">
        <v>926</v>
      </c>
      <c r="AW299" s="285" t="s">
        <v>927</v>
      </c>
      <c r="AX299" s="285">
        <v>58</v>
      </c>
      <c r="AY299" s="87">
        <v>32681</v>
      </c>
      <c r="AZ299" s="86">
        <v>6</v>
      </c>
      <c r="BA299" s="57" t="s">
        <v>3809</v>
      </c>
      <c r="BB299" s="301" t="s">
        <v>926</v>
      </c>
      <c r="BC299" s="83" t="s">
        <v>927</v>
      </c>
      <c r="BD299" s="84">
        <v>60</v>
      </c>
      <c r="BE299" s="282">
        <v>32681</v>
      </c>
      <c r="BF299" s="279">
        <v>6</v>
      </c>
      <c r="BG299" s="303" t="s">
        <v>3809</v>
      </c>
      <c r="BH299" s="86" t="s">
        <v>3829</v>
      </c>
      <c r="BI299" s="285" t="s">
        <v>3829</v>
      </c>
      <c r="BJ299" s="285" t="s">
        <v>3830</v>
      </c>
      <c r="BK299" s="86" t="s">
        <v>3829</v>
      </c>
      <c r="BL299" s="432">
        <v>6</v>
      </c>
      <c r="BM299" s="432" t="s">
        <v>3809</v>
      </c>
      <c r="BN299" s="432" t="str">
        <f>INDEX(ID!$D:$D,MATCH('Org2567'!D299,ID!$A:$A,0))</f>
        <v>ห้วยพลู</v>
      </c>
    </row>
    <row r="300" spans="1:66" x14ac:dyDescent="0.25">
      <c r="A300" s="272">
        <v>297</v>
      </c>
      <c r="B300" s="272">
        <v>5</v>
      </c>
      <c r="C300" s="82" t="s">
        <v>1864</v>
      </c>
      <c r="D300" s="272" t="s">
        <v>313</v>
      </c>
      <c r="E300" s="82" t="str">
        <f t="shared" si="4"/>
        <v>รพ.ดอนตูม</v>
      </c>
      <c r="F300" s="90" t="s">
        <v>926</v>
      </c>
      <c r="G300" s="90" t="s">
        <v>927</v>
      </c>
      <c r="H300" s="90">
        <v>38</v>
      </c>
      <c r="I300" s="273">
        <v>30280</v>
      </c>
      <c r="J300" s="90">
        <v>6</v>
      </c>
      <c r="K300" s="93" t="s">
        <v>3783</v>
      </c>
      <c r="L300" s="83" t="s">
        <v>926</v>
      </c>
      <c r="M300" s="83" t="s">
        <v>927</v>
      </c>
      <c r="N300" s="84">
        <v>38</v>
      </c>
      <c r="O300" s="85">
        <v>30223</v>
      </c>
      <c r="P300" s="274">
        <v>6</v>
      </c>
      <c r="Q300" s="275" t="s">
        <v>3809</v>
      </c>
      <c r="R300" s="276" t="s">
        <v>926</v>
      </c>
      <c r="S300" s="277" t="s">
        <v>927</v>
      </c>
      <c r="T300" s="278">
        <v>38</v>
      </c>
      <c r="U300" s="88">
        <v>30223</v>
      </c>
      <c r="V300" s="54">
        <v>6</v>
      </c>
      <c r="W300" s="54" t="s">
        <v>3809</v>
      </c>
      <c r="X300" s="276" t="s">
        <v>926</v>
      </c>
      <c r="Y300" s="83" t="s">
        <v>927</v>
      </c>
      <c r="Z300" s="84">
        <v>38</v>
      </c>
      <c r="AA300" s="88">
        <v>30175</v>
      </c>
      <c r="AB300" s="279">
        <v>6</v>
      </c>
      <c r="AC300" s="280" t="s">
        <v>3809</v>
      </c>
      <c r="AD300" s="281" t="s">
        <v>926</v>
      </c>
      <c r="AE300" s="83" t="s">
        <v>927</v>
      </c>
      <c r="AF300" s="84">
        <v>38</v>
      </c>
      <c r="AG300" s="88">
        <v>30175</v>
      </c>
      <c r="AH300" s="279">
        <v>6</v>
      </c>
      <c r="AI300" s="286" t="s">
        <v>3809</v>
      </c>
      <c r="AJ300" s="281" t="s">
        <v>926</v>
      </c>
      <c r="AK300" s="83" t="s">
        <v>927</v>
      </c>
      <c r="AL300" s="84">
        <v>38</v>
      </c>
      <c r="AM300" s="88">
        <v>30175</v>
      </c>
      <c r="AN300" s="279">
        <v>6</v>
      </c>
      <c r="AO300" s="286" t="s">
        <v>3809</v>
      </c>
      <c r="AP300" s="281" t="s">
        <v>926</v>
      </c>
      <c r="AQ300" s="83" t="s">
        <v>927</v>
      </c>
      <c r="AR300" s="84">
        <v>38</v>
      </c>
      <c r="AS300" s="88">
        <v>30175</v>
      </c>
      <c r="AT300" s="279">
        <v>6</v>
      </c>
      <c r="AU300" s="280" t="s">
        <v>3809</v>
      </c>
      <c r="AV300" s="86" t="s">
        <v>926</v>
      </c>
      <c r="AW300" s="285" t="s">
        <v>927</v>
      </c>
      <c r="AX300" s="285">
        <v>38</v>
      </c>
      <c r="AY300" s="87">
        <v>30153</v>
      </c>
      <c r="AZ300" s="86">
        <v>6</v>
      </c>
      <c r="BA300" s="57" t="s">
        <v>3809</v>
      </c>
      <c r="BB300" s="301" t="s">
        <v>926</v>
      </c>
      <c r="BC300" s="83" t="s">
        <v>927</v>
      </c>
      <c r="BD300" s="84">
        <v>38</v>
      </c>
      <c r="BE300" s="282">
        <v>30153</v>
      </c>
      <c r="BF300" s="279">
        <v>6</v>
      </c>
      <c r="BG300" s="303" t="s">
        <v>3809</v>
      </c>
      <c r="BH300" s="86" t="s">
        <v>3829</v>
      </c>
      <c r="BI300" s="285" t="s">
        <v>3829</v>
      </c>
      <c r="BJ300" s="285" t="s">
        <v>3829</v>
      </c>
      <c r="BK300" s="86" t="s">
        <v>3829</v>
      </c>
      <c r="BL300" s="432">
        <v>6</v>
      </c>
      <c r="BM300" s="432" t="s">
        <v>3809</v>
      </c>
      <c r="BN300" s="432" t="str">
        <f>INDEX(ID!$D:$D,MATCH('Org2567'!D300,ID!$A:$A,0))</f>
        <v>ดอนตูม</v>
      </c>
    </row>
    <row r="301" spans="1:66" x14ac:dyDescent="0.25">
      <c r="A301" s="272">
        <v>298</v>
      </c>
      <c r="B301" s="272">
        <v>5</v>
      </c>
      <c r="C301" s="82" t="s">
        <v>1864</v>
      </c>
      <c r="D301" s="272" t="s">
        <v>314</v>
      </c>
      <c r="E301" s="82" t="str">
        <f t="shared" si="4"/>
        <v>รพ.บางเลน</v>
      </c>
      <c r="F301" s="90" t="s">
        <v>926</v>
      </c>
      <c r="G301" s="90" t="s">
        <v>931</v>
      </c>
      <c r="H301" s="90">
        <v>79</v>
      </c>
      <c r="I301" s="273">
        <v>47435</v>
      </c>
      <c r="J301" s="90">
        <v>9</v>
      </c>
      <c r="K301" s="93" t="s">
        <v>3708</v>
      </c>
      <c r="L301" s="83" t="s">
        <v>926</v>
      </c>
      <c r="M301" s="83" t="s">
        <v>931</v>
      </c>
      <c r="N301" s="84">
        <v>79</v>
      </c>
      <c r="O301" s="85">
        <v>47110</v>
      </c>
      <c r="P301" s="274">
        <v>9</v>
      </c>
      <c r="Q301" s="275" t="s">
        <v>3814</v>
      </c>
      <c r="R301" s="276" t="s">
        <v>926</v>
      </c>
      <c r="S301" s="277" t="s">
        <v>931</v>
      </c>
      <c r="T301" s="278">
        <v>79</v>
      </c>
      <c r="U301" s="88">
        <v>47110</v>
      </c>
      <c r="V301" s="54">
        <v>9</v>
      </c>
      <c r="W301" s="54" t="s">
        <v>3814</v>
      </c>
      <c r="X301" s="276" t="s">
        <v>926</v>
      </c>
      <c r="Y301" s="83" t="s">
        <v>931</v>
      </c>
      <c r="Z301" s="84">
        <v>79</v>
      </c>
      <c r="AA301" s="88">
        <v>46961</v>
      </c>
      <c r="AB301" s="279">
        <v>9</v>
      </c>
      <c r="AC301" s="280" t="s">
        <v>3814</v>
      </c>
      <c r="AD301" s="281" t="s">
        <v>926</v>
      </c>
      <c r="AE301" s="83" t="s">
        <v>931</v>
      </c>
      <c r="AF301" s="84">
        <v>79</v>
      </c>
      <c r="AG301" s="88">
        <v>46961</v>
      </c>
      <c r="AH301" s="279">
        <v>9</v>
      </c>
      <c r="AI301" s="286" t="s">
        <v>3814</v>
      </c>
      <c r="AJ301" s="281" t="s">
        <v>926</v>
      </c>
      <c r="AK301" s="83" t="s">
        <v>931</v>
      </c>
      <c r="AL301" s="84">
        <v>79</v>
      </c>
      <c r="AM301" s="88">
        <v>46961</v>
      </c>
      <c r="AN301" s="279">
        <v>9</v>
      </c>
      <c r="AO301" s="286" t="s">
        <v>3814</v>
      </c>
      <c r="AP301" s="281" t="s">
        <v>926</v>
      </c>
      <c r="AQ301" s="83" t="s">
        <v>931</v>
      </c>
      <c r="AR301" s="84">
        <v>79</v>
      </c>
      <c r="AS301" s="88">
        <v>46961</v>
      </c>
      <c r="AT301" s="279">
        <v>9</v>
      </c>
      <c r="AU301" s="280" t="s">
        <v>3814</v>
      </c>
      <c r="AV301" s="86" t="s">
        <v>926</v>
      </c>
      <c r="AW301" s="285" t="s">
        <v>931</v>
      </c>
      <c r="AX301" s="285">
        <v>79</v>
      </c>
      <c r="AY301" s="87">
        <v>46688</v>
      </c>
      <c r="AZ301" s="86">
        <v>9</v>
      </c>
      <c r="BA301" s="57" t="s">
        <v>3814</v>
      </c>
      <c r="BB301" s="301" t="s">
        <v>926</v>
      </c>
      <c r="BC301" s="83" t="s">
        <v>931</v>
      </c>
      <c r="BD301" s="84">
        <v>79</v>
      </c>
      <c r="BE301" s="282">
        <v>46688</v>
      </c>
      <c r="BF301" s="279">
        <v>9</v>
      </c>
      <c r="BG301" s="303" t="s">
        <v>3814</v>
      </c>
      <c r="BH301" s="86" t="s">
        <v>3829</v>
      </c>
      <c r="BI301" s="285" t="s">
        <v>3829</v>
      </c>
      <c r="BJ301" s="285" t="s">
        <v>3829</v>
      </c>
      <c r="BK301" s="86" t="s">
        <v>3829</v>
      </c>
      <c r="BL301" s="432">
        <v>9</v>
      </c>
      <c r="BM301" s="432" t="s">
        <v>3814</v>
      </c>
      <c r="BN301" s="432" t="str">
        <f>INDEX(ID!$D:$D,MATCH('Org2567'!D301,ID!$A:$A,0))</f>
        <v>บางเลน</v>
      </c>
    </row>
    <row r="302" spans="1:66" x14ac:dyDescent="0.25">
      <c r="A302" s="272">
        <v>299</v>
      </c>
      <c r="B302" s="272">
        <v>5</v>
      </c>
      <c r="C302" s="82" t="s">
        <v>1864</v>
      </c>
      <c r="D302" s="272" t="s">
        <v>315</v>
      </c>
      <c r="E302" s="82" t="str">
        <f t="shared" si="4"/>
        <v>รพ.สามพราน</v>
      </c>
      <c r="F302" s="90" t="s">
        <v>926</v>
      </c>
      <c r="G302" s="90" t="s">
        <v>952</v>
      </c>
      <c r="H302" s="90">
        <v>152</v>
      </c>
      <c r="I302" s="273">
        <v>113483</v>
      </c>
      <c r="J302" s="90">
        <v>13</v>
      </c>
      <c r="K302" s="93" t="s">
        <v>3781</v>
      </c>
      <c r="L302" s="83" t="s">
        <v>926</v>
      </c>
      <c r="M302" s="83" t="s">
        <v>952</v>
      </c>
      <c r="N302" s="84">
        <v>136</v>
      </c>
      <c r="O302" s="85">
        <v>115697</v>
      </c>
      <c r="P302" s="274">
        <v>13</v>
      </c>
      <c r="Q302" s="275" t="s">
        <v>3813</v>
      </c>
      <c r="R302" s="276" t="s">
        <v>926</v>
      </c>
      <c r="S302" s="277" t="s">
        <v>952</v>
      </c>
      <c r="T302" s="278">
        <v>136</v>
      </c>
      <c r="U302" s="88">
        <v>115697</v>
      </c>
      <c r="V302" s="54">
        <v>13</v>
      </c>
      <c r="W302" s="54" t="s">
        <v>3813</v>
      </c>
      <c r="X302" s="276" t="s">
        <v>926</v>
      </c>
      <c r="Y302" s="83" t="s">
        <v>952</v>
      </c>
      <c r="Z302" s="84">
        <v>136</v>
      </c>
      <c r="AA302" s="88">
        <v>115453</v>
      </c>
      <c r="AB302" s="279">
        <v>13</v>
      </c>
      <c r="AC302" s="280" t="s">
        <v>3813</v>
      </c>
      <c r="AD302" s="281" t="s">
        <v>926</v>
      </c>
      <c r="AE302" s="83" t="s">
        <v>952</v>
      </c>
      <c r="AF302" s="84">
        <v>136</v>
      </c>
      <c r="AG302" s="88">
        <v>115453</v>
      </c>
      <c r="AH302" s="279">
        <v>13</v>
      </c>
      <c r="AI302" s="286" t="s">
        <v>3813</v>
      </c>
      <c r="AJ302" s="281" t="s">
        <v>926</v>
      </c>
      <c r="AK302" s="83" t="s">
        <v>952</v>
      </c>
      <c r="AL302" s="84">
        <v>136</v>
      </c>
      <c r="AM302" s="88">
        <v>115453</v>
      </c>
      <c r="AN302" s="279">
        <v>13</v>
      </c>
      <c r="AO302" s="286" t="s">
        <v>3813</v>
      </c>
      <c r="AP302" s="281" t="s">
        <v>926</v>
      </c>
      <c r="AQ302" s="83" t="s">
        <v>952</v>
      </c>
      <c r="AR302" s="84">
        <v>136</v>
      </c>
      <c r="AS302" s="88">
        <v>115453</v>
      </c>
      <c r="AT302" s="279">
        <v>13</v>
      </c>
      <c r="AU302" s="280" t="s">
        <v>3813</v>
      </c>
      <c r="AV302" s="86" t="s">
        <v>926</v>
      </c>
      <c r="AW302" s="285" t="s">
        <v>952</v>
      </c>
      <c r="AX302" s="285">
        <v>136</v>
      </c>
      <c r="AY302" s="87">
        <v>116179</v>
      </c>
      <c r="AZ302" s="86">
        <v>13</v>
      </c>
      <c r="BA302" s="57" t="s">
        <v>3813</v>
      </c>
      <c r="BB302" s="301" t="s">
        <v>926</v>
      </c>
      <c r="BC302" s="83" t="s">
        <v>952</v>
      </c>
      <c r="BD302" s="84">
        <v>136</v>
      </c>
      <c r="BE302" s="282">
        <v>116179</v>
      </c>
      <c r="BF302" s="279">
        <v>13</v>
      </c>
      <c r="BG302" s="303" t="s">
        <v>3813</v>
      </c>
      <c r="BH302" s="86" t="s">
        <v>3829</v>
      </c>
      <c r="BI302" s="285" t="s">
        <v>3829</v>
      </c>
      <c r="BJ302" s="285" t="s">
        <v>3829</v>
      </c>
      <c r="BK302" s="86" t="s">
        <v>3829</v>
      </c>
      <c r="BL302" s="432">
        <v>13</v>
      </c>
      <c r="BM302" s="432" t="s">
        <v>3813</v>
      </c>
      <c r="BN302" s="432" t="str">
        <f>INDEX(ID!$D:$D,MATCH('Org2567'!D302,ID!$A:$A,0))</f>
        <v>สามพราน</v>
      </c>
    </row>
    <row r="303" spans="1:66" x14ac:dyDescent="0.25">
      <c r="A303" s="272">
        <v>300</v>
      </c>
      <c r="B303" s="272">
        <v>5</v>
      </c>
      <c r="C303" s="82" t="s">
        <v>1864</v>
      </c>
      <c r="D303" s="272" t="s">
        <v>316</v>
      </c>
      <c r="E303" s="82" t="str">
        <f t="shared" si="4"/>
        <v>รพ.พุทธมณฑล</v>
      </c>
      <c r="F303" s="90" t="s">
        <v>926</v>
      </c>
      <c r="G303" s="90" t="s">
        <v>927</v>
      </c>
      <c r="H303" s="90">
        <v>30</v>
      </c>
      <c r="I303" s="273">
        <v>24001</v>
      </c>
      <c r="J303" s="90">
        <v>5</v>
      </c>
      <c r="K303" s="93" t="s">
        <v>3703</v>
      </c>
      <c r="L303" s="83" t="s">
        <v>926</v>
      </c>
      <c r="M303" s="83" t="s">
        <v>927</v>
      </c>
      <c r="N303" s="84">
        <v>34</v>
      </c>
      <c r="O303" s="85">
        <v>23947</v>
      </c>
      <c r="P303" s="274">
        <v>5</v>
      </c>
      <c r="Q303" s="275" t="s">
        <v>3811</v>
      </c>
      <c r="R303" s="276" t="s">
        <v>926</v>
      </c>
      <c r="S303" s="277" t="s">
        <v>927</v>
      </c>
      <c r="T303" s="278">
        <v>34</v>
      </c>
      <c r="U303" s="88">
        <v>23947</v>
      </c>
      <c r="V303" s="54">
        <v>5</v>
      </c>
      <c r="W303" s="54" t="s">
        <v>3811</v>
      </c>
      <c r="X303" s="276" t="s">
        <v>926</v>
      </c>
      <c r="Y303" s="83" t="s">
        <v>927</v>
      </c>
      <c r="Z303" s="84">
        <v>34</v>
      </c>
      <c r="AA303" s="88">
        <v>23898</v>
      </c>
      <c r="AB303" s="279">
        <v>5</v>
      </c>
      <c r="AC303" s="280" t="s">
        <v>3811</v>
      </c>
      <c r="AD303" s="281" t="s">
        <v>926</v>
      </c>
      <c r="AE303" s="83" t="s">
        <v>927</v>
      </c>
      <c r="AF303" s="84">
        <v>34</v>
      </c>
      <c r="AG303" s="88">
        <v>23898</v>
      </c>
      <c r="AH303" s="279">
        <v>5</v>
      </c>
      <c r="AI303" s="286" t="s">
        <v>3811</v>
      </c>
      <c r="AJ303" s="281" t="s">
        <v>926</v>
      </c>
      <c r="AK303" s="83" t="s">
        <v>927</v>
      </c>
      <c r="AL303" s="84">
        <v>34</v>
      </c>
      <c r="AM303" s="88">
        <v>23898</v>
      </c>
      <c r="AN303" s="279">
        <v>5</v>
      </c>
      <c r="AO303" s="286" t="s">
        <v>3811</v>
      </c>
      <c r="AP303" s="281" t="s">
        <v>926</v>
      </c>
      <c r="AQ303" s="83" t="s">
        <v>927</v>
      </c>
      <c r="AR303" s="84">
        <v>34</v>
      </c>
      <c r="AS303" s="88">
        <v>23898</v>
      </c>
      <c r="AT303" s="279">
        <v>5</v>
      </c>
      <c r="AU303" s="280" t="s">
        <v>3811</v>
      </c>
      <c r="AV303" s="86" t="s">
        <v>926</v>
      </c>
      <c r="AW303" s="285" t="s">
        <v>927</v>
      </c>
      <c r="AX303" s="285">
        <v>34</v>
      </c>
      <c r="AY303" s="87">
        <v>23865</v>
      </c>
      <c r="AZ303" s="86">
        <v>5</v>
      </c>
      <c r="BA303" s="57" t="s">
        <v>3811</v>
      </c>
      <c r="BB303" s="301" t="s">
        <v>926</v>
      </c>
      <c r="BC303" s="83" t="s">
        <v>927</v>
      </c>
      <c r="BD303" s="84">
        <v>34</v>
      </c>
      <c r="BE303" s="282">
        <v>23865</v>
      </c>
      <c r="BF303" s="279">
        <v>5</v>
      </c>
      <c r="BG303" s="303" t="s">
        <v>3811</v>
      </c>
      <c r="BH303" s="86" t="s">
        <v>3829</v>
      </c>
      <c r="BI303" s="285" t="s">
        <v>3829</v>
      </c>
      <c r="BJ303" s="285" t="s">
        <v>3829</v>
      </c>
      <c r="BK303" s="86" t="s">
        <v>3829</v>
      </c>
      <c r="BL303" s="432">
        <v>5</v>
      </c>
      <c r="BM303" s="432" t="s">
        <v>3811</v>
      </c>
      <c r="BN303" s="432" t="str">
        <f>INDEX(ID!$D:$D,MATCH('Org2567'!D303,ID!$A:$A,0))</f>
        <v>พุทธมณฑล</v>
      </c>
    </row>
    <row r="304" spans="1:66" x14ac:dyDescent="0.25">
      <c r="A304" s="272">
        <v>301</v>
      </c>
      <c r="B304" s="272">
        <v>5</v>
      </c>
      <c r="C304" s="82" t="s">
        <v>1864</v>
      </c>
      <c r="D304" s="272" t="s">
        <v>317</v>
      </c>
      <c r="E304" s="82" t="str">
        <f t="shared" si="4"/>
        <v>รพ.หลวงพ่อเปิ่น</v>
      </c>
      <c r="F304" s="90" t="s">
        <v>926</v>
      </c>
      <c r="G304" s="90" t="s">
        <v>927</v>
      </c>
      <c r="H304" s="90">
        <v>30</v>
      </c>
      <c r="I304" s="273">
        <v>14374</v>
      </c>
      <c r="J304" s="90">
        <v>5</v>
      </c>
      <c r="K304" s="93" t="s">
        <v>3703</v>
      </c>
      <c r="L304" s="83" t="s">
        <v>926</v>
      </c>
      <c r="M304" s="83" t="s">
        <v>927</v>
      </c>
      <c r="N304" s="84">
        <v>30</v>
      </c>
      <c r="O304" s="85">
        <v>14393</v>
      </c>
      <c r="P304" s="274">
        <v>5</v>
      </c>
      <c r="Q304" s="275" t="s">
        <v>3811</v>
      </c>
      <c r="R304" s="276" t="s">
        <v>926</v>
      </c>
      <c r="S304" s="277" t="s">
        <v>927</v>
      </c>
      <c r="T304" s="278">
        <v>30</v>
      </c>
      <c r="U304" s="88">
        <v>14393</v>
      </c>
      <c r="V304" s="54">
        <v>5</v>
      </c>
      <c r="W304" s="54" t="s">
        <v>3811</v>
      </c>
      <c r="X304" s="276" t="s">
        <v>926</v>
      </c>
      <c r="Y304" s="83" t="s">
        <v>927</v>
      </c>
      <c r="Z304" s="84">
        <v>30</v>
      </c>
      <c r="AA304" s="88">
        <v>14300</v>
      </c>
      <c r="AB304" s="279">
        <v>5</v>
      </c>
      <c r="AC304" s="280" t="s">
        <v>3811</v>
      </c>
      <c r="AD304" s="281" t="s">
        <v>926</v>
      </c>
      <c r="AE304" s="83" t="s">
        <v>927</v>
      </c>
      <c r="AF304" s="84">
        <v>30</v>
      </c>
      <c r="AG304" s="88">
        <v>14300</v>
      </c>
      <c r="AH304" s="279">
        <v>5</v>
      </c>
      <c r="AI304" s="286" t="s">
        <v>3811</v>
      </c>
      <c r="AJ304" s="281" t="s">
        <v>926</v>
      </c>
      <c r="AK304" s="83" t="s">
        <v>927</v>
      </c>
      <c r="AL304" s="84">
        <v>30</v>
      </c>
      <c r="AM304" s="88">
        <v>14300</v>
      </c>
      <c r="AN304" s="279">
        <v>5</v>
      </c>
      <c r="AO304" s="286" t="s">
        <v>3811</v>
      </c>
      <c r="AP304" s="281" t="s">
        <v>926</v>
      </c>
      <c r="AQ304" s="83" t="s">
        <v>927</v>
      </c>
      <c r="AR304" s="84">
        <v>30</v>
      </c>
      <c r="AS304" s="88">
        <v>14300</v>
      </c>
      <c r="AT304" s="279">
        <v>5</v>
      </c>
      <c r="AU304" s="280" t="s">
        <v>3811</v>
      </c>
      <c r="AV304" s="86" t="s">
        <v>926</v>
      </c>
      <c r="AW304" s="285" t="s">
        <v>927</v>
      </c>
      <c r="AX304" s="285">
        <v>30</v>
      </c>
      <c r="AY304" s="87">
        <v>14190</v>
      </c>
      <c r="AZ304" s="86">
        <v>5</v>
      </c>
      <c r="BA304" s="57" t="s">
        <v>3811</v>
      </c>
      <c r="BB304" s="301" t="s">
        <v>926</v>
      </c>
      <c r="BC304" s="83" t="s">
        <v>927</v>
      </c>
      <c r="BD304" s="84">
        <v>32</v>
      </c>
      <c r="BE304" s="282">
        <v>14190</v>
      </c>
      <c r="BF304" s="279">
        <v>5</v>
      </c>
      <c r="BG304" s="303" t="s">
        <v>3811</v>
      </c>
      <c r="BH304" s="86" t="s">
        <v>3829</v>
      </c>
      <c r="BI304" s="285" t="s">
        <v>3829</v>
      </c>
      <c r="BJ304" s="285" t="s">
        <v>3830</v>
      </c>
      <c r="BK304" s="86" t="s">
        <v>3829</v>
      </c>
      <c r="BL304" s="432">
        <v>5</v>
      </c>
      <c r="BM304" s="432" t="s">
        <v>3811</v>
      </c>
      <c r="BN304" s="432" t="str">
        <f>INDEX(ID!$D:$D,MATCH('Org2567'!D304,ID!$A:$A,0))</f>
        <v>หลวงพ่อเปิ่น</v>
      </c>
    </row>
    <row r="305" spans="1:66" x14ac:dyDescent="0.25">
      <c r="A305" s="272">
        <v>302</v>
      </c>
      <c r="B305" s="272">
        <v>5</v>
      </c>
      <c r="C305" s="82" t="s">
        <v>1933</v>
      </c>
      <c r="D305" s="272" t="s">
        <v>318</v>
      </c>
      <c r="E305" s="82" t="str">
        <f t="shared" si="4"/>
        <v>รพ.ประจวบคีรีขันธ์</v>
      </c>
      <c r="F305" s="90" t="s">
        <v>922</v>
      </c>
      <c r="G305" s="90" t="s">
        <v>918</v>
      </c>
      <c r="H305" s="90">
        <v>278</v>
      </c>
      <c r="I305" s="273">
        <v>67135</v>
      </c>
      <c r="J305" s="90">
        <v>16</v>
      </c>
      <c r="K305" s="93" t="s">
        <v>3748</v>
      </c>
      <c r="L305" s="83" t="s">
        <v>922</v>
      </c>
      <c r="M305" s="83" t="s">
        <v>918</v>
      </c>
      <c r="N305" s="84">
        <v>278</v>
      </c>
      <c r="O305" s="85">
        <v>67812</v>
      </c>
      <c r="P305" s="274">
        <v>16</v>
      </c>
      <c r="Q305" s="275" t="s">
        <v>3818</v>
      </c>
      <c r="R305" s="276" t="s">
        <v>922</v>
      </c>
      <c r="S305" s="277" t="s">
        <v>918</v>
      </c>
      <c r="T305" s="278">
        <v>278</v>
      </c>
      <c r="U305" s="88">
        <v>67812</v>
      </c>
      <c r="V305" s="54">
        <v>16</v>
      </c>
      <c r="W305" s="54" t="s">
        <v>3818</v>
      </c>
      <c r="X305" s="276" t="s">
        <v>922</v>
      </c>
      <c r="Y305" s="83" t="s">
        <v>918</v>
      </c>
      <c r="Z305" s="84">
        <v>278</v>
      </c>
      <c r="AA305" s="88">
        <v>67428</v>
      </c>
      <c r="AB305" s="279">
        <v>16</v>
      </c>
      <c r="AC305" s="280" t="s">
        <v>3818</v>
      </c>
      <c r="AD305" s="281" t="s">
        <v>922</v>
      </c>
      <c r="AE305" s="83" t="s">
        <v>918</v>
      </c>
      <c r="AF305" s="84">
        <v>278</v>
      </c>
      <c r="AG305" s="88">
        <v>67428</v>
      </c>
      <c r="AH305" s="279">
        <v>16</v>
      </c>
      <c r="AI305" s="286" t="s">
        <v>3818</v>
      </c>
      <c r="AJ305" s="281" t="s">
        <v>922</v>
      </c>
      <c r="AK305" s="83" t="s">
        <v>918</v>
      </c>
      <c r="AL305" s="84">
        <v>278</v>
      </c>
      <c r="AM305" s="88">
        <v>67428</v>
      </c>
      <c r="AN305" s="279">
        <v>16</v>
      </c>
      <c r="AO305" s="286" t="s">
        <v>3818</v>
      </c>
      <c r="AP305" s="281" t="s">
        <v>922</v>
      </c>
      <c r="AQ305" s="83" t="s">
        <v>918</v>
      </c>
      <c r="AR305" s="84">
        <v>278</v>
      </c>
      <c r="AS305" s="88">
        <v>67428</v>
      </c>
      <c r="AT305" s="279">
        <v>16</v>
      </c>
      <c r="AU305" s="280" t="s">
        <v>3818</v>
      </c>
      <c r="AV305" s="86" t="s">
        <v>922</v>
      </c>
      <c r="AW305" s="285" t="s">
        <v>918</v>
      </c>
      <c r="AX305" s="285">
        <v>278</v>
      </c>
      <c r="AY305" s="87">
        <v>67629</v>
      </c>
      <c r="AZ305" s="86">
        <v>16</v>
      </c>
      <c r="BA305" s="57" t="s">
        <v>3818</v>
      </c>
      <c r="BB305" s="301" t="s">
        <v>922</v>
      </c>
      <c r="BC305" s="83" t="s">
        <v>918</v>
      </c>
      <c r="BD305" s="84">
        <v>278</v>
      </c>
      <c r="BE305" s="282">
        <v>67629</v>
      </c>
      <c r="BF305" s="279">
        <v>16</v>
      </c>
      <c r="BG305" s="303" t="s">
        <v>3818</v>
      </c>
      <c r="BH305" s="86" t="s">
        <v>3829</v>
      </c>
      <c r="BI305" s="285" t="s">
        <v>3829</v>
      </c>
      <c r="BJ305" s="285" t="s">
        <v>3829</v>
      </c>
      <c r="BK305" s="86" t="s">
        <v>3829</v>
      </c>
      <c r="BL305" s="432">
        <v>16</v>
      </c>
      <c r="BM305" s="432" t="s">
        <v>3818</v>
      </c>
      <c r="BN305" s="432" t="str">
        <f>INDEX(ID!$D:$D,MATCH('Org2567'!D305,ID!$A:$A,0))</f>
        <v>ประจวบคีรีขันธ์</v>
      </c>
    </row>
    <row r="306" spans="1:66" x14ac:dyDescent="0.25">
      <c r="A306" s="272">
        <v>303</v>
      </c>
      <c r="B306" s="272">
        <v>5</v>
      </c>
      <c r="C306" s="82" t="s">
        <v>1933</v>
      </c>
      <c r="D306" s="272" t="s">
        <v>319</v>
      </c>
      <c r="E306" s="82" t="str">
        <f t="shared" si="4"/>
        <v>รพ.กุยบุรี</v>
      </c>
      <c r="F306" s="90" t="s">
        <v>926</v>
      </c>
      <c r="G306" s="90" t="s">
        <v>927</v>
      </c>
      <c r="H306" s="90">
        <v>30</v>
      </c>
      <c r="I306" s="273">
        <v>33026</v>
      </c>
      <c r="J306" s="90">
        <v>6</v>
      </c>
      <c r="K306" s="93" t="s">
        <v>3783</v>
      </c>
      <c r="L306" s="83" t="s">
        <v>926</v>
      </c>
      <c r="M306" s="83" t="s">
        <v>927</v>
      </c>
      <c r="N306" s="84">
        <v>30</v>
      </c>
      <c r="O306" s="85">
        <v>32958</v>
      </c>
      <c r="P306" s="274">
        <v>6</v>
      </c>
      <c r="Q306" s="275" t="s">
        <v>3809</v>
      </c>
      <c r="R306" s="276" t="s">
        <v>926</v>
      </c>
      <c r="S306" s="277" t="s">
        <v>927</v>
      </c>
      <c r="T306" s="278">
        <v>30</v>
      </c>
      <c r="U306" s="88">
        <v>32958</v>
      </c>
      <c r="V306" s="54">
        <v>6</v>
      </c>
      <c r="W306" s="54" t="s">
        <v>3809</v>
      </c>
      <c r="X306" s="276" t="s">
        <v>926</v>
      </c>
      <c r="Y306" s="83" t="s">
        <v>927</v>
      </c>
      <c r="Z306" s="84">
        <v>30</v>
      </c>
      <c r="AA306" s="88">
        <v>33075</v>
      </c>
      <c r="AB306" s="279">
        <v>6</v>
      </c>
      <c r="AC306" s="280" t="s">
        <v>3809</v>
      </c>
      <c r="AD306" s="281" t="s">
        <v>926</v>
      </c>
      <c r="AE306" s="83" t="s">
        <v>927</v>
      </c>
      <c r="AF306" s="84">
        <v>30</v>
      </c>
      <c r="AG306" s="88">
        <v>33075</v>
      </c>
      <c r="AH306" s="279">
        <v>6</v>
      </c>
      <c r="AI306" s="286" t="s">
        <v>3809</v>
      </c>
      <c r="AJ306" s="281" t="s">
        <v>926</v>
      </c>
      <c r="AK306" s="83" t="s">
        <v>927</v>
      </c>
      <c r="AL306" s="84">
        <v>30</v>
      </c>
      <c r="AM306" s="88">
        <v>33075</v>
      </c>
      <c r="AN306" s="279">
        <v>6</v>
      </c>
      <c r="AO306" s="286" t="s">
        <v>3809</v>
      </c>
      <c r="AP306" s="281" t="s">
        <v>926</v>
      </c>
      <c r="AQ306" s="83" t="s">
        <v>927</v>
      </c>
      <c r="AR306" s="84">
        <v>30</v>
      </c>
      <c r="AS306" s="88">
        <v>33075</v>
      </c>
      <c r="AT306" s="279">
        <v>6</v>
      </c>
      <c r="AU306" s="280" t="s">
        <v>3809</v>
      </c>
      <c r="AV306" s="86" t="s">
        <v>926</v>
      </c>
      <c r="AW306" s="285" t="s">
        <v>927</v>
      </c>
      <c r="AX306" s="285">
        <v>30</v>
      </c>
      <c r="AY306" s="87">
        <v>32397</v>
      </c>
      <c r="AZ306" s="86">
        <v>6</v>
      </c>
      <c r="BA306" s="57" t="s">
        <v>3809</v>
      </c>
      <c r="BB306" s="301" t="s">
        <v>926</v>
      </c>
      <c r="BC306" s="83" t="s">
        <v>927</v>
      </c>
      <c r="BD306" s="84">
        <v>30</v>
      </c>
      <c r="BE306" s="282">
        <v>32397</v>
      </c>
      <c r="BF306" s="279">
        <v>6</v>
      </c>
      <c r="BG306" s="303" t="s">
        <v>3809</v>
      </c>
      <c r="BH306" s="86" t="s">
        <v>3829</v>
      </c>
      <c r="BI306" s="285" t="s">
        <v>3829</v>
      </c>
      <c r="BJ306" s="285" t="s">
        <v>3829</v>
      </c>
      <c r="BK306" s="86" t="s">
        <v>3829</v>
      </c>
      <c r="BL306" s="432">
        <v>6</v>
      </c>
      <c r="BM306" s="432" t="s">
        <v>3809</v>
      </c>
      <c r="BN306" s="432" t="str">
        <f>INDEX(ID!$D:$D,MATCH('Org2567'!D306,ID!$A:$A,0))</f>
        <v>กุยบุรี</v>
      </c>
    </row>
    <row r="307" spans="1:66" x14ac:dyDescent="0.25">
      <c r="A307" s="272">
        <v>304</v>
      </c>
      <c r="B307" s="272">
        <v>5</v>
      </c>
      <c r="C307" s="82" t="s">
        <v>1933</v>
      </c>
      <c r="D307" s="272" t="s">
        <v>320</v>
      </c>
      <c r="E307" s="82" t="str">
        <f t="shared" si="4"/>
        <v>รพ.ทับสะแก</v>
      </c>
      <c r="F307" s="90" t="s">
        <v>926</v>
      </c>
      <c r="G307" s="90" t="s">
        <v>927</v>
      </c>
      <c r="H307" s="90">
        <v>60</v>
      </c>
      <c r="I307" s="273">
        <v>36194</v>
      </c>
      <c r="J307" s="90">
        <v>6</v>
      </c>
      <c r="K307" s="93" t="s">
        <v>3783</v>
      </c>
      <c r="L307" s="83" t="s">
        <v>926</v>
      </c>
      <c r="M307" s="83" t="s">
        <v>927</v>
      </c>
      <c r="N307" s="84">
        <v>60</v>
      </c>
      <c r="O307" s="85">
        <v>35916</v>
      </c>
      <c r="P307" s="274">
        <v>6</v>
      </c>
      <c r="Q307" s="275" t="s">
        <v>3809</v>
      </c>
      <c r="R307" s="276" t="s">
        <v>926</v>
      </c>
      <c r="S307" s="277" t="s">
        <v>927</v>
      </c>
      <c r="T307" s="278">
        <v>60</v>
      </c>
      <c r="U307" s="88">
        <v>35916</v>
      </c>
      <c r="V307" s="54">
        <v>6</v>
      </c>
      <c r="W307" s="54" t="s">
        <v>3809</v>
      </c>
      <c r="X307" s="276" t="s">
        <v>926</v>
      </c>
      <c r="Y307" s="83" t="s">
        <v>927</v>
      </c>
      <c r="Z307" s="84">
        <v>60</v>
      </c>
      <c r="AA307" s="88">
        <v>35758</v>
      </c>
      <c r="AB307" s="279">
        <v>6</v>
      </c>
      <c r="AC307" s="280" t="s">
        <v>3809</v>
      </c>
      <c r="AD307" s="281" t="s">
        <v>926</v>
      </c>
      <c r="AE307" s="83" t="s">
        <v>927</v>
      </c>
      <c r="AF307" s="84">
        <v>60</v>
      </c>
      <c r="AG307" s="88">
        <v>35758</v>
      </c>
      <c r="AH307" s="279">
        <v>6</v>
      </c>
      <c r="AI307" s="286" t="s">
        <v>3809</v>
      </c>
      <c r="AJ307" s="281" t="s">
        <v>926</v>
      </c>
      <c r="AK307" s="83" t="s">
        <v>927</v>
      </c>
      <c r="AL307" s="84">
        <v>60</v>
      </c>
      <c r="AM307" s="88">
        <v>35758</v>
      </c>
      <c r="AN307" s="279">
        <v>6</v>
      </c>
      <c r="AO307" s="286" t="s">
        <v>3809</v>
      </c>
      <c r="AP307" s="281" t="s">
        <v>926</v>
      </c>
      <c r="AQ307" s="83" t="s">
        <v>927</v>
      </c>
      <c r="AR307" s="84">
        <v>60</v>
      </c>
      <c r="AS307" s="88">
        <v>35758</v>
      </c>
      <c r="AT307" s="279">
        <v>6</v>
      </c>
      <c r="AU307" s="280" t="s">
        <v>3809</v>
      </c>
      <c r="AV307" s="86" t="s">
        <v>926</v>
      </c>
      <c r="AW307" s="285" t="s">
        <v>927</v>
      </c>
      <c r="AX307" s="285">
        <v>60</v>
      </c>
      <c r="AY307" s="87">
        <v>35332</v>
      </c>
      <c r="AZ307" s="86">
        <v>6</v>
      </c>
      <c r="BA307" s="57" t="s">
        <v>3809</v>
      </c>
      <c r="BB307" s="301" t="s">
        <v>926</v>
      </c>
      <c r="BC307" s="83" t="s">
        <v>927</v>
      </c>
      <c r="BD307" s="84">
        <v>60</v>
      </c>
      <c r="BE307" s="282">
        <v>35332</v>
      </c>
      <c r="BF307" s="279">
        <v>6</v>
      </c>
      <c r="BG307" s="303" t="s">
        <v>3809</v>
      </c>
      <c r="BH307" s="86" t="s">
        <v>3829</v>
      </c>
      <c r="BI307" s="285" t="s">
        <v>3829</v>
      </c>
      <c r="BJ307" s="285" t="s">
        <v>3829</v>
      </c>
      <c r="BK307" s="86" t="s">
        <v>3829</v>
      </c>
      <c r="BL307" s="432">
        <v>6</v>
      </c>
      <c r="BM307" s="432" t="s">
        <v>3809</v>
      </c>
      <c r="BN307" s="432" t="str">
        <f>INDEX(ID!$D:$D,MATCH('Org2567'!D307,ID!$A:$A,0))</f>
        <v>ทับสะแก</v>
      </c>
    </row>
    <row r="308" spans="1:66" x14ac:dyDescent="0.25">
      <c r="A308" s="272">
        <v>305</v>
      </c>
      <c r="B308" s="272">
        <v>5</v>
      </c>
      <c r="C308" s="82" t="s">
        <v>1933</v>
      </c>
      <c r="D308" s="304" t="s">
        <v>321</v>
      </c>
      <c r="E308" s="82" t="str">
        <f t="shared" si="4"/>
        <v>รพ.บางสะพาน</v>
      </c>
      <c r="F308" s="90" t="s">
        <v>926</v>
      </c>
      <c r="G308" s="90" t="s">
        <v>952</v>
      </c>
      <c r="H308" s="90">
        <v>133</v>
      </c>
      <c r="I308" s="273">
        <v>60698</v>
      </c>
      <c r="J308" s="90">
        <v>13</v>
      </c>
      <c r="K308" s="93" t="s">
        <v>3781</v>
      </c>
      <c r="L308" s="83" t="s">
        <v>926</v>
      </c>
      <c r="M308" s="83" t="s">
        <v>952</v>
      </c>
      <c r="N308" s="84">
        <v>156</v>
      </c>
      <c r="O308" s="85">
        <v>60878</v>
      </c>
      <c r="P308" s="274">
        <v>13</v>
      </c>
      <c r="Q308" s="275" t="s">
        <v>3813</v>
      </c>
      <c r="R308" s="276" t="s">
        <v>926</v>
      </c>
      <c r="S308" s="277" t="s">
        <v>952</v>
      </c>
      <c r="T308" s="278">
        <v>134</v>
      </c>
      <c r="U308" s="88">
        <v>60878</v>
      </c>
      <c r="V308" s="54">
        <v>13</v>
      </c>
      <c r="W308" s="54" t="s">
        <v>3813</v>
      </c>
      <c r="X308" s="276" t="s">
        <v>922</v>
      </c>
      <c r="Y308" s="83" t="s">
        <v>924</v>
      </c>
      <c r="Z308" s="84">
        <v>134</v>
      </c>
      <c r="AA308" s="88">
        <v>61161</v>
      </c>
      <c r="AB308" s="279">
        <v>14</v>
      </c>
      <c r="AC308" s="280" t="s">
        <v>3808</v>
      </c>
      <c r="AD308" s="281" t="s">
        <v>922</v>
      </c>
      <c r="AE308" s="83" t="s">
        <v>924</v>
      </c>
      <c r="AF308" s="84">
        <v>156</v>
      </c>
      <c r="AG308" s="88">
        <v>61161</v>
      </c>
      <c r="AH308" s="279">
        <v>14</v>
      </c>
      <c r="AI308" s="286" t="s">
        <v>3808</v>
      </c>
      <c r="AJ308" s="281" t="s">
        <v>922</v>
      </c>
      <c r="AK308" s="83" t="s">
        <v>924</v>
      </c>
      <c r="AL308" s="84">
        <v>156</v>
      </c>
      <c r="AM308" s="88">
        <v>61161</v>
      </c>
      <c r="AN308" s="279">
        <v>14</v>
      </c>
      <c r="AO308" s="286" t="s">
        <v>3808</v>
      </c>
      <c r="AP308" s="281" t="s">
        <v>922</v>
      </c>
      <c r="AQ308" s="83" t="s">
        <v>924</v>
      </c>
      <c r="AR308" s="84">
        <v>156</v>
      </c>
      <c r="AS308" s="88">
        <v>61161</v>
      </c>
      <c r="AT308" s="279">
        <v>14</v>
      </c>
      <c r="AU308" s="280" t="s">
        <v>3808</v>
      </c>
      <c r="AV308" s="86" t="s">
        <v>922</v>
      </c>
      <c r="AW308" s="285" t="s">
        <v>924</v>
      </c>
      <c r="AX308" s="285">
        <v>156</v>
      </c>
      <c r="AY308" s="87">
        <v>61023</v>
      </c>
      <c r="AZ308" s="86">
        <v>14</v>
      </c>
      <c r="BA308" s="57" t="s">
        <v>3808</v>
      </c>
      <c r="BB308" s="301" t="s">
        <v>922</v>
      </c>
      <c r="BC308" s="83" t="s">
        <v>924</v>
      </c>
      <c r="BD308" s="84">
        <v>156</v>
      </c>
      <c r="BE308" s="282">
        <v>61023</v>
      </c>
      <c r="BF308" s="279">
        <v>15</v>
      </c>
      <c r="BG308" s="305" t="s">
        <v>3812</v>
      </c>
      <c r="BH308" s="86" t="s">
        <v>3829</v>
      </c>
      <c r="BI308" s="285" t="s">
        <v>3829</v>
      </c>
      <c r="BJ308" s="285" t="s">
        <v>3829</v>
      </c>
      <c r="BK308" s="86" t="s">
        <v>3830</v>
      </c>
      <c r="BL308" s="432">
        <v>14</v>
      </c>
      <c r="BM308" s="432" t="s">
        <v>3808</v>
      </c>
      <c r="BN308" s="432" t="str">
        <f>INDEX(ID!$D:$D,MATCH('Org2567'!D308,ID!$A:$A,0))</f>
        <v>บางสะพาน</v>
      </c>
    </row>
    <row r="309" spans="1:66" x14ac:dyDescent="0.25">
      <c r="A309" s="272">
        <v>306</v>
      </c>
      <c r="B309" s="272">
        <v>5</v>
      </c>
      <c r="C309" s="82" t="s">
        <v>1933</v>
      </c>
      <c r="D309" s="272" t="s">
        <v>322</v>
      </c>
      <c r="E309" s="82" t="str">
        <f t="shared" si="4"/>
        <v>รพ.บางสะพานน้อย</v>
      </c>
      <c r="F309" s="90" t="s">
        <v>926</v>
      </c>
      <c r="G309" s="90" t="s">
        <v>927</v>
      </c>
      <c r="H309" s="90">
        <v>38</v>
      </c>
      <c r="I309" s="273">
        <v>29513</v>
      </c>
      <c r="J309" s="90">
        <v>5</v>
      </c>
      <c r="K309" s="93" t="s">
        <v>3703</v>
      </c>
      <c r="L309" s="83" t="s">
        <v>926</v>
      </c>
      <c r="M309" s="83" t="s">
        <v>927</v>
      </c>
      <c r="N309" s="84">
        <v>30</v>
      </c>
      <c r="O309" s="85">
        <v>29424</v>
      </c>
      <c r="P309" s="274">
        <v>5</v>
      </c>
      <c r="Q309" s="275" t="s">
        <v>3811</v>
      </c>
      <c r="R309" s="276" t="s">
        <v>926</v>
      </c>
      <c r="S309" s="277" t="s">
        <v>927</v>
      </c>
      <c r="T309" s="278">
        <v>30</v>
      </c>
      <c r="U309" s="88">
        <v>29424</v>
      </c>
      <c r="V309" s="54">
        <v>5</v>
      </c>
      <c r="W309" s="54" t="s">
        <v>3811</v>
      </c>
      <c r="X309" s="276" t="s">
        <v>926</v>
      </c>
      <c r="Y309" s="83" t="s">
        <v>927</v>
      </c>
      <c r="Z309" s="84">
        <v>30</v>
      </c>
      <c r="AA309" s="88">
        <v>29497</v>
      </c>
      <c r="AB309" s="279">
        <v>5</v>
      </c>
      <c r="AC309" s="280" t="s">
        <v>3811</v>
      </c>
      <c r="AD309" s="281" t="s">
        <v>926</v>
      </c>
      <c r="AE309" s="83" t="s">
        <v>927</v>
      </c>
      <c r="AF309" s="84">
        <v>30</v>
      </c>
      <c r="AG309" s="88">
        <v>29497</v>
      </c>
      <c r="AH309" s="279">
        <v>5</v>
      </c>
      <c r="AI309" s="286" t="s">
        <v>3811</v>
      </c>
      <c r="AJ309" s="281" t="s">
        <v>926</v>
      </c>
      <c r="AK309" s="83" t="s">
        <v>927</v>
      </c>
      <c r="AL309" s="84">
        <v>30</v>
      </c>
      <c r="AM309" s="88">
        <v>29497</v>
      </c>
      <c r="AN309" s="279">
        <v>5</v>
      </c>
      <c r="AO309" s="286" t="s">
        <v>3811</v>
      </c>
      <c r="AP309" s="281" t="s">
        <v>926</v>
      </c>
      <c r="AQ309" s="83" t="s">
        <v>927</v>
      </c>
      <c r="AR309" s="84">
        <v>30</v>
      </c>
      <c r="AS309" s="88">
        <v>29497</v>
      </c>
      <c r="AT309" s="279">
        <v>5</v>
      </c>
      <c r="AU309" s="280" t="s">
        <v>3811</v>
      </c>
      <c r="AV309" s="86" t="s">
        <v>926</v>
      </c>
      <c r="AW309" s="285" t="s">
        <v>927</v>
      </c>
      <c r="AX309" s="285">
        <v>30</v>
      </c>
      <c r="AY309" s="87">
        <v>29027</v>
      </c>
      <c r="AZ309" s="86">
        <v>5</v>
      </c>
      <c r="BA309" s="57" t="s">
        <v>3811</v>
      </c>
      <c r="BB309" s="301" t="s">
        <v>926</v>
      </c>
      <c r="BC309" s="83" t="s">
        <v>927</v>
      </c>
      <c r="BD309" s="84">
        <v>30</v>
      </c>
      <c r="BE309" s="282">
        <v>29027</v>
      </c>
      <c r="BF309" s="279">
        <v>5</v>
      </c>
      <c r="BG309" s="303" t="s">
        <v>3811</v>
      </c>
      <c r="BH309" s="86" t="s">
        <v>3829</v>
      </c>
      <c r="BI309" s="285" t="s">
        <v>3829</v>
      </c>
      <c r="BJ309" s="285" t="s">
        <v>3829</v>
      </c>
      <c r="BK309" s="86" t="s">
        <v>3829</v>
      </c>
      <c r="BL309" s="432">
        <v>5</v>
      </c>
      <c r="BM309" s="432" t="s">
        <v>3811</v>
      </c>
      <c r="BN309" s="432" t="str">
        <f>INDEX(ID!$D:$D,MATCH('Org2567'!D309,ID!$A:$A,0))</f>
        <v>บางสะพานน้อย</v>
      </c>
    </row>
    <row r="310" spans="1:66" x14ac:dyDescent="0.25">
      <c r="A310" s="272">
        <v>307</v>
      </c>
      <c r="B310" s="272">
        <v>5</v>
      </c>
      <c r="C310" s="82" t="s">
        <v>1933</v>
      </c>
      <c r="D310" s="272" t="s">
        <v>323</v>
      </c>
      <c r="E310" s="82" t="str">
        <f t="shared" si="4"/>
        <v>รพ.ปราณบุรี</v>
      </c>
      <c r="F310" s="90" t="s">
        <v>926</v>
      </c>
      <c r="G310" s="90" t="s">
        <v>927</v>
      </c>
      <c r="H310" s="90">
        <v>60</v>
      </c>
      <c r="I310" s="273">
        <v>45894</v>
      </c>
      <c r="J310" s="90">
        <v>6</v>
      </c>
      <c r="K310" s="93" t="s">
        <v>3783</v>
      </c>
      <c r="L310" s="83" t="s">
        <v>926</v>
      </c>
      <c r="M310" s="83" t="s">
        <v>927</v>
      </c>
      <c r="N310" s="84">
        <v>66</v>
      </c>
      <c r="O310" s="85">
        <v>46269</v>
      </c>
      <c r="P310" s="274">
        <v>6</v>
      </c>
      <c r="Q310" s="275" t="s">
        <v>3809</v>
      </c>
      <c r="R310" s="276" t="s">
        <v>926</v>
      </c>
      <c r="S310" s="277" t="s">
        <v>927</v>
      </c>
      <c r="T310" s="278">
        <v>60</v>
      </c>
      <c r="U310" s="88">
        <v>46269</v>
      </c>
      <c r="V310" s="54">
        <v>6</v>
      </c>
      <c r="W310" s="54" t="s">
        <v>3809</v>
      </c>
      <c r="X310" s="276" t="s">
        <v>926</v>
      </c>
      <c r="Y310" s="83" t="s">
        <v>927</v>
      </c>
      <c r="Z310" s="84">
        <v>60</v>
      </c>
      <c r="AA310" s="88">
        <v>46465</v>
      </c>
      <c r="AB310" s="279">
        <v>6</v>
      </c>
      <c r="AC310" s="280" t="s">
        <v>3809</v>
      </c>
      <c r="AD310" s="281" t="s">
        <v>926</v>
      </c>
      <c r="AE310" s="83" t="s">
        <v>927</v>
      </c>
      <c r="AF310" s="84">
        <v>60</v>
      </c>
      <c r="AG310" s="88">
        <v>46465</v>
      </c>
      <c r="AH310" s="279">
        <v>6</v>
      </c>
      <c r="AI310" s="286" t="s">
        <v>3809</v>
      </c>
      <c r="AJ310" s="281" t="s">
        <v>926</v>
      </c>
      <c r="AK310" s="83" t="s">
        <v>927</v>
      </c>
      <c r="AL310" s="84">
        <v>60</v>
      </c>
      <c r="AM310" s="88">
        <v>46465</v>
      </c>
      <c r="AN310" s="279">
        <v>6</v>
      </c>
      <c r="AO310" s="286" t="s">
        <v>3809</v>
      </c>
      <c r="AP310" s="281" t="s">
        <v>926</v>
      </c>
      <c r="AQ310" s="83" t="s">
        <v>927</v>
      </c>
      <c r="AR310" s="84">
        <v>60</v>
      </c>
      <c r="AS310" s="88">
        <v>46465</v>
      </c>
      <c r="AT310" s="279">
        <v>6</v>
      </c>
      <c r="AU310" s="280" t="s">
        <v>3809</v>
      </c>
      <c r="AV310" s="86" t="s">
        <v>926</v>
      </c>
      <c r="AW310" s="285" t="s">
        <v>927</v>
      </c>
      <c r="AX310" s="285">
        <v>60</v>
      </c>
      <c r="AY310" s="87">
        <v>46002</v>
      </c>
      <c r="AZ310" s="86">
        <v>6</v>
      </c>
      <c r="BA310" s="57" t="s">
        <v>3809</v>
      </c>
      <c r="BB310" s="301" t="s">
        <v>926</v>
      </c>
      <c r="BC310" s="83" t="s">
        <v>931</v>
      </c>
      <c r="BD310" s="84">
        <v>60</v>
      </c>
      <c r="BE310" s="282">
        <v>46002</v>
      </c>
      <c r="BF310" s="279">
        <v>9</v>
      </c>
      <c r="BG310" s="303" t="s">
        <v>3814</v>
      </c>
      <c r="BH310" s="86" t="s">
        <v>3829</v>
      </c>
      <c r="BI310" s="285" t="s">
        <v>3830</v>
      </c>
      <c r="BJ310" s="285" t="s">
        <v>3829</v>
      </c>
      <c r="BK310" s="86" t="s">
        <v>3830</v>
      </c>
      <c r="BL310" s="432">
        <v>9</v>
      </c>
      <c r="BM310" s="432" t="s">
        <v>3814</v>
      </c>
      <c r="BN310" s="432" t="str">
        <f>INDEX(ID!$D:$D,MATCH('Org2567'!D310,ID!$A:$A,0))</f>
        <v>ปราณบุรี</v>
      </c>
    </row>
    <row r="311" spans="1:66" x14ac:dyDescent="0.25">
      <c r="A311" s="272">
        <v>308</v>
      </c>
      <c r="B311" s="272">
        <v>5</v>
      </c>
      <c r="C311" s="82" t="s">
        <v>1933</v>
      </c>
      <c r="D311" s="272" t="s">
        <v>324</v>
      </c>
      <c r="E311" s="82" t="str">
        <f t="shared" si="4"/>
        <v>รพ.หัวหิน</v>
      </c>
      <c r="F311" s="90" t="s">
        <v>922</v>
      </c>
      <c r="G311" s="90" t="s">
        <v>918</v>
      </c>
      <c r="H311" s="90">
        <v>316</v>
      </c>
      <c r="I311" s="273">
        <v>88988</v>
      </c>
      <c r="J311" s="90">
        <v>16</v>
      </c>
      <c r="K311" s="93" t="s">
        <v>3748</v>
      </c>
      <c r="L311" s="83" t="s">
        <v>922</v>
      </c>
      <c r="M311" s="83" t="s">
        <v>918</v>
      </c>
      <c r="N311" s="84">
        <v>264</v>
      </c>
      <c r="O311" s="85">
        <v>91812</v>
      </c>
      <c r="P311" s="274">
        <v>16</v>
      </c>
      <c r="Q311" s="275" t="s">
        <v>3818</v>
      </c>
      <c r="R311" s="276" t="s">
        <v>922</v>
      </c>
      <c r="S311" s="277" t="s">
        <v>918</v>
      </c>
      <c r="T311" s="278">
        <v>395</v>
      </c>
      <c r="U311" s="88">
        <v>91812</v>
      </c>
      <c r="V311" s="54">
        <v>16</v>
      </c>
      <c r="W311" s="54" t="s">
        <v>3818</v>
      </c>
      <c r="X311" s="276" t="s">
        <v>922</v>
      </c>
      <c r="Y311" s="83" t="s">
        <v>918</v>
      </c>
      <c r="Z311" s="84">
        <v>395</v>
      </c>
      <c r="AA311" s="88">
        <v>93373</v>
      </c>
      <c r="AB311" s="279">
        <v>16</v>
      </c>
      <c r="AC311" s="280" t="s">
        <v>3818</v>
      </c>
      <c r="AD311" s="281" t="s">
        <v>922</v>
      </c>
      <c r="AE311" s="83" t="s">
        <v>918</v>
      </c>
      <c r="AF311" s="84">
        <v>395</v>
      </c>
      <c r="AG311" s="88">
        <v>93373</v>
      </c>
      <c r="AH311" s="279">
        <v>16</v>
      </c>
      <c r="AI311" s="286" t="s">
        <v>3818</v>
      </c>
      <c r="AJ311" s="281" t="s">
        <v>922</v>
      </c>
      <c r="AK311" s="83" t="s">
        <v>918</v>
      </c>
      <c r="AL311" s="84">
        <v>395</v>
      </c>
      <c r="AM311" s="88">
        <v>93373</v>
      </c>
      <c r="AN311" s="279">
        <v>16</v>
      </c>
      <c r="AO311" s="286" t="s">
        <v>3818</v>
      </c>
      <c r="AP311" s="281" t="s">
        <v>922</v>
      </c>
      <c r="AQ311" s="83" t="s">
        <v>918</v>
      </c>
      <c r="AR311" s="84">
        <v>395</v>
      </c>
      <c r="AS311" s="88">
        <v>93373</v>
      </c>
      <c r="AT311" s="279">
        <v>16</v>
      </c>
      <c r="AU311" s="280" t="s">
        <v>3818</v>
      </c>
      <c r="AV311" s="86" t="s">
        <v>922</v>
      </c>
      <c r="AW311" s="285" t="s">
        <v>918</v>
      </c>
      <c r="AX311" s="285">
        <v>393</v>
      </c>
      <c r="AY311" s="87">
        <v>95037</v>
      </c>
      <c r="AZ311" s="86">
        <v>16</v>
      </c>
      <c r="BA311" s="57" t="s">
        <v>3818</v>
      </c>
      <c r="BB311" s="301" t="s">
        <v>922</v>
      </c>
      <c r="BC311" s="83" t="s">
        <v>918</v>
      </c>
      <c r="BD311" s="84">
        <v>446</v>
      </c>
      <c r="BE311" s="282">
        <v>95037</v>
      </c>
      <c r="BF311" s="279">
        <v>17</v>
      </c>
      <c r="BG311" s="303" t="s">
        <v>3817</v>
      </c>
      <c r="BH311" s="86" t="s">
        <v>3829</v>
      </c>
      <c r="BI311" s="285" t="s">
        <v>3829</v>
      </c>
      <c r="BJ311" s="285" t="s">
        <v>3830</v>
      </c>
      <c r="BK311" s="86" t="s">
        <v>3830</v>
      </c>
      <c r="BL311" s="432">
        <v>17</v>
      </c>
      <c r="BM311" s="432" t="s">
        <v>3817</v>
      </c>
      <c r="BN311" s="432" t="str">
        <f>INDEX(ID!$D:$D,MATCH('Org2567'!D311,ID!$A:$A,0))</f>
        <v>หัวหิน</v>
      </c>
    </row>
    <row r="312" spans="1:66" x14ac:dyDescent="0.25">
      <c r="A312" s="272">
        <v>309</v>
      </c>
      <c r="B312" s="272">
        <v>5</v>
      </c>
      <c r="C312" s="82" t="s">
        <v>1933</v>
      </c>
      <c r="D312" s="272" t="s">
        <v>325</v>
      </c>
      <c r="E312" s="82" t="str">
        <f t="shared" si="4"/>
        <v>รพ.สามร้อยยอด</v>
      </c>
      <c r="F312" s="90" t="s">
        <v>926</v>
      </c>
      <c r="G312" s="90" t="s">
        <v>927</v>
      </c>
      <c r="H312" s="90">
        <v>89</v>
      </c>
      <c r="I312" s="273">
        <v>36911</v>
      </c>
      <c r="J312" s="90">
        <v>6</v>
      </c>
      <c r="K312" s="93" t="s">
        <v>3783</v>
      </c>
      <c r="L312" s="83" t="s">
        <v>926</v>
      </c>
      <c r="M312" s="83" t="s">
        <v>931</v>
      </c>
      <c r="N312" s="84">
        <v>60</v>
      </c>
      <c r="O312" s="85">
        <v>36947</v>
      </c>
      <c r="P312" s="274">
        <v>9</v>
      </c>
      <c r="Q312" s="275" t="s">
        <v>3814</v>
      </c>
      <c r="R312" s="276" t="s">
        <v>926</v>
      </c>
      <c r="S312" s="277" t="s">
        <v>931</v>
      </c>
      <c r="T312" s="278">
        <v>75</v>
      </c>
      <c r="U312" s="88">
        <v>36947</v>
      </c>
      <c r="V312" s="54">
        <v>9</v>
      </c>
      <c r="W312" s="54" t="s">
        <v>3814</v>
      </c>
      <c r="X312" s="276" t="s">
        <v>926</v>
      </c>
      <c r="Y312" s="83" t="s">
        <v>931</v>
      </c>
      <c r="Z312" s="84">
        <v>75</v>
      </c>
      <c r="AA312" s="88">
        <v>36992</v>
      </c>
      <c r="AB312" s="279">
        <v>9</v>
      </c>
      <c r="AC312" s="280" t="s">
        <v>3814</v>
      </c>
      <c r="AD312" s="281" t="s">
        <v>926</v>
      </c>
      <c r="AE312" s="83" t="s">
        <v>931</v>
      </c>
      <c r="AF312" s="84">
        <v>75</v>
      </c>
      <c r="AG312" s="88">
        <v>36992</v>
      </c>
      <c r="AH312" s="279">
        <v>9</v>
      </c>
      <c r="AI312" s="286" t="s">
        <v>3814</v>
      </c>
      <c r="AJ312" s="281" t="s">
        <v>926</v>
      </c>
      <c r="AK312" s="83" t="s">
        <v>931</v>
      </c>
      <c r="AL312" s="84">
        <v>75</v>
      </c>
      <c r="AM312" s="88">
        <v>36992</v>
      </c>
      <c r="AN312" s="279">
        <v>9</v>
      </c>
      <c r="AO312" s="286" t="s">
        <v>3814</v>
      </c>
      <c r="AP312" s="281" t="s">
        <v>926</v>
      </c>
      <c r="AQ312" s="83" t="s">
        <v>931</v>
      </c>
      <c r="AR312" s="84">
        <v>75</v>
      </c>
      <c r="AS312" s="88">
        <v>36992</v>
      </c>
      <c r="AT312" s="279">
        <v>9</v>
      </c>
      <c r="AU312" s="280" t="s">
        <v>3814</v>
      </c>
      <c r="AV312" s="86" t="s">
        <v>926</v>
      </c>
      <c r="AW312" s="285" t="s">
        <v>931</v>
      </c>
      <c r="AX312" s="285">
        <v>90</v>
      </c>
      <c r="AY312" s="87">
        <v>36635</v>
      </c>
      <c r="AZ312" s="86">
        <v>9</v>
      </c>
      <c r="BA312" s="57" t="s">
        <v>3814</v>
      </c>
      <c r="BB312" s="301" t="s">
        <v>926</v>
      </c>
      <c r="BC312" s="83" t="s">
        <v>931</v>
      </c>
      <c r="BD312" s="84">
        <v>90</v>
      </c>
      <c r="BE312" s="282">
        <v>36635</v>
      </c>
      <c r="BF312" s="279">
        <v>9</v>
      </c>
      <c r="BG312" s="303" t="s">
        <v>3814</v>
      </c>
      <c r="BH312" s="86" t="s">
        <v>3829</v>
      </c>
      <c r="BI312" s="285" t="s">
        <v>3829</v>
      </c>
      <c r="BJ312" s="285" t="s">
        <v>3829</v>
      </c>
      <c r="BK312" s="86" t="s">
        <v>3829</v>
      </c>
      <c r="BL312" s="432">
        <v>9</v>
      </c>
      <c r="BM312" s="432" t="s">
        <v>3814</v>
      </c>
      <c r="BN312" s="432" t="str">
        <f>INDEX(ID!$D:$D,MATCH('Org2567'!D312,ID!$A:$A,0))</f>
        <v>สามร้อยยอด</v>
      </c>
    </row>
    <row r="313" spans="1:66" x14ac:dyDescent="0.25">
      <c r="A313" s="272">
        <v>310</v>
      </c>
      <c r="B313" s="272">
        <v>5</v>
      </c>
      <c r="C313" s="82" t="s">
        <v>1908</v>
      </c>
      <c r="D313" s="272" t="s">
        <v>326</v>
      </c>
      <c r="E313" s="82" t="str">
        <f t="shared" si="4"/>
        <v>รพ.พระจอมเกล้า</v>
      </c>
      <c r="F313" s="90" t="s">
        <v>922</v>
      </c>
      <c r="G313" s="90" t="s">
        <v>918</v>
      </c>
      <c r="H313" s="90">
        <v>439</v>
      </c>
      <c r="I313" s="273">
        <v>87580</v>
      </c>
      <c r="J313" s="90">
        <v>17</v>
      </c>
      <c r="K313" s="93" t="s">
        <v>3712</v>
      </c>
      <c r="L313" s="83" t="s">
        <v>922</v>
      </c>
      <c r="M313" s="83" t="s">
        <v>918</v>
      </c>
      <c r="N313" s="84">
        <v>439</v>
      </c>
      <c r="O313" s="85">
        <v>85693</v>
      </c>
      <c r="P313" s="274">
        <v>17</v>
      </c>
      <c r="Q313" s="275" t="s">
        <v>3817</v>
      </c>
      <c r="R313" s="276" t="s">
        <v>922</v>
      </c>
      <c r="S313" s="277" t="s">
        <v>918</v>
      </c>
      <c r="T313" s="278">
        <v>447</v>
      </c>
      <c r="U313" s="88">
        <v>85693</v>
      </c>
      <c r="V313" s="54">
        <v>17</v>
      </c>
      <c r="W313" s="54" t="s">
        <v>3817</v>
      </c>
      <c r="X313" s="276" t="s">
        <v>922</v>
      </c>
      <c r="Y313" s="83" t="s">
        <v>918</v>
      </c>
      <c r="Z313" s="84">
        <v>447</v>
      </c>
      <c r="AA313" s="88">
        <v>85216</v>
      </c>
      <c r="AB313" s="279">
        <v>17</v>
      </c>
      <c r="AC313" s="280" t="s">
        <v>3817</v>
      </c>
      <c r="AD313" s="281" t="s">
        <v>922</v>
      </c>
      <c r="AE313" s="83" t="s">
        <v>918</v>
      </c>
      <c r="AF313" s="84">
        <v>442</v>
      </c>
      <c r="AG313" s="88">
        <v>85216</v>
      </c>
      <c r="AH313" s="279">
        <v>17</v>
      </c>
      <c r="AI313" s="286" t="s">
        <v>3817</v>
      </c>
      <c r="AJ313" s="281" t="s">
        <v>922</v>
      </c>
      <c r="AK313" s="83" t="s">
        <v>918</v>
      </c>
      <c r="AL313" s="84">
        <v>442</v>
      </c>
      <c r="AM313" s="88">
        <v>85216</v>
      </c>
      <c r="AN313" s="279">
        <v>17</v>
      </c>
      <c r="AO313" s="286" t="s">
        <v>3817</v>
      </c>
      <c r="AP313" s="281" t="s">
        <v>922</v>
      </c>
      <c r="AQ313" s="83" t="s">
        <v>918</v>
      </c>
      <c r="AR313" s="84">
        <v>442</v>
      </c>
      <c r="AS313" s="88">
        <v>85216</v>
      </c>
      <c r="AT313" s="279">
        <v>17</v>
      </c>
      <c r="AU313" s="280" t="s">
        <v>3817</v>
      </c>
      <c r="AV313" s="86" t="s">
        <v>922</v>
      </c>
      <c r="AW313" s="285" t="s">
        <v>918</v>
      </c>
      <c r="AX313" s="285">
        <v>442</v>
      </c>
      <c r="AY313" s="87">
        <v>84760</v>
      </c>
      <c r="AZ313" s="86">
        <v>17</v>
      </c>
      <c r="BA313" s="57" t="s">
        <v>3817</v>
      </c>
      <c r="BB313" s="301" t="s">
        <v>922</v>
      </c>
      <c r="BC313" s="83" t="s">
        <v>918</v>
      </c>
      <c r="BD313" s="84">
        <v>463</v>
      </c>
      <c r="BE313" s="282">
        <v>84760</v>
      </c>
      <c r="BF313" s="279">
        <v>17</v>
      </c>
      <c r="BG313" s="303" t="s">
        <v>3817</v>
      </c>
      <c r="BH313" s="86" t="s">
        <v>3829</v>
      </c>
      <c r="BI313" s="285" t="s">
        <v>3829</v>
      </c>
      <c r="BJ313" s="285" t="s">
        <v>3830</v>
      </c>
      <c r="BK313" s="86" t="s">
        <v>3829</v>
      </c>
      <c r="BL313" s="432">
        <v>17</v>
      </c>
      <c r="BM313" s="432" t="s">
        <v>3817</v>
      </c>
      <c r="BN313" s="432" t="str">
        <f>INDEX(ID!$D:$D,MATCH('Org2567'!D313,ID!$A:$A,0))</f>
        <v>พระจอมเกล้า</v>
      </c>
    </row>
    <row r="314" spans="1:66" x14ac:dyDescent="0.25">
      <c r="A314" s="272">
        <v>311</v>
      </c>
      <c r="B314" s="272">
        <v>5</v>
      </c>
      <c r="C314" s="82" t="s">
        <v>1908</v>
      </c>
      <c r="D314" s="272" t="s">
        <v>327</v>
      </c>
      <c r="E314" s="82" t="str">
        <f t="shared" si="4"/>
        <v>รพ.เขาย้อย</v>
      </c>
      <c r="F314" s="90" t="s">
        <v>926</v>
      </c>
      <c r="G314" s="90" t="s">
        <v>927</v>
      </c>
      <c r="H314" s="90">
        <v>33</v>
      </c>
      <c r="I314" s="273">
        <v>24146</v>
      </c>
      <c r="J314" s="90">
        <v>5</v>
      </c>
      <c r="K314" s="93" t="s">
        <v>3703</v>
      </c>
      <c r="L314" s="83" t="s">
        <v>926</v>
      </c>
      <c r="M314" s="83" t="s">
        <v>927</v>
      </c>
      <c r="N314" s="84">
        <v>33</v>
      </c>
      <c r="O314" s="85">
        <v>24100</v>
      </c>
      <c r="P314" s="274">
        <v>5</v>
      </c>
      <c r="Q314" s="275" t="s">
        <v>3811</v>
      </c>
      <c r="R314" s="276" t="s">
        <v>926</v>
      </c>
      <c r="S314" s="277" t="s">
        <v>927</v>
      </c>
      <c r="T314" s="278">
        <v>33</v>
      </c>
      <c r="U314" s="88">
        <v>24100</v>
      </c>
      <c r="V314" s="54">
        <v>5</v>
      </c>
      <c r="W314" s="54" t="s">
        <v>3811</v>
      </c>
      <c r="X314" s="276" t="s">
        <v>926</v>
      </c>
      <c r="Y314" s="83" t="s">
        <v>927</v>
      </c>
      <c r="Z314" s="84">
        <v>33</v>
      </c>
      <c r="AA314" s="88">
        <v>23913</v>
      </c>
      <c r="AB314" s="279">
        <v>5</v>
      </c>
      <c r="AC314" s="280" t="s">
        <v>3811</v>
      </c>
      <c r="AD314" s="281" t="s">
        <v>926</v>
      </c>
      <c r="AE314" s="83" t="s">
        <v>927</v>
      </c>
      <c r="AF314" s="84">
        <v>33</v>
      </c>
      <c r="AG314" s="88">
        <v>23913</v>
      </c>
      <c r="AH314" s="279">
        <v>5</v>
      </c>
      <c r="AI314" s="286" t="s">
        <v>3811</v>
      </c>
      <c r="AJ314" s="281" t="s">
        <v>926</v>
      </c>
      <c r="AK314" s="83" t="s">
        <v>927</v>
      </c>
      <c r="AL314" s="84">
        <v>33</v>
      </c>
      <c r="AM314" s="88">
        <v>23913</v>
      </c>
      <c r="AN314" s="279">
        <v>5</v>
      </c>
      <c r="AO314" s="286" t="s">
        <v>3811</v>
      </c>
      <c r="AP314" s="281" t="s">
        <v>926</v>
      </c>
      <c r="AQ314" s="83" t="s">
        <v>927</v>
      </c>
      <c r="AR314" s="84">
        <v>33</v>
      </c>
      <c r="AS314" s="88">
        <v>23913</v>
      </c>
      <c r="AT314" s="279">
        <v>5</v>
      </c>
      <c r="AU314" s="280" t="s">
        <v>3811</v>
      </c>
      <c r="AV314" s="86" t="s">
        <v>926</v>
      </c>
      <c r="AW314" s="285" t="s">
        <v>927</v>
      </c>
      <c r="AX314" s="285">
        <v>33</v>
      </c>
      <c r="AY314" s="87">
        <v>23792</v>
      </c>
      <c r="AZ314" s="86">
        <v>5</v>
      </c>
      <c r="BA314" s="57" t="s">
        <v>3811</v>
      </c>
      <c r="BB314" s="301" t="s">
        <v>926</v>
      </c>
      <c r="BC314" s="83" t="s">
        <v>931</v>
      </c>
      <c r="BD314" s="84">
        <v>33</v>
      </c>
      <c r="BE314" s="282">
        <v>23792</v>
      </c>
      <c r="BF314" s="279">
        <v>9</v>
      </c>
      <c r="BG314" s="303" t="s">
        <v>3814</v>
      </c>
      <c r="BH314" s="86" t="s">
        <v>3829</v>
      </c>
      <c r="BI314" s="285" t="s">
        <v>3830</v>
      </c>
      <c r="BJ314" s="285" t="s">
        <v>3829</v>
      </c>
      <c r="BK314" s="86" t="s">
        <v>3830</v>
      </c>
      <c r="BL314" s="432">
        <v>9</v>
      </c>
      <c r="BM314" s="432" t="s">
        <v>3814</v>
      </c>
      <c r="BN314" s="432" t="str">
        <f>INDEX(ID!$D:$D,MATCH('Org2567'!D314,ID!$A:$A,0))</f>
        <v>เขาย้อย</v>
      </c>
    </row>
    <row r="315" spans="1:66" x14ac:dyDescent="0.25">
      <c r="A315" s="272">
        <v>312</v>
      </c>
      <c r="B315" s="272">
        <v>5</v>
      </c>
      <c r="C315" s="82" t="s">
        <v>1908</v>
      </c>
      <c r="D315" s="272" t="s">
        <v>328</v>
      </c>
      <c r="E315" s="82" t="str">
        <f t="shared" si="4"/>
        <v>รพ.หนองหญ้าปล้อง</v>
      </c>
      <c r="F315" s="90" t="s">
        <v>926</v>
      </c>
      <c r="G315" s="90" t="s">
        <v>927</v>
      </c>
      <c r="H315" s="90">
        <v>30</v>
      </c>
      <c r="I315" s="273">
        <v>12364</v>
      </c>
      <c r="J315" s="90">
        <v>5</v>
      </c>
      <c r="K315" s="93" t="s">
        <v>3703</v>
      </c>
      <c r="L315" s="83" t="s">
        <v>926</v>
      </c>
      <c r="M315" s="83" t="s">
        <v>927</v>
      </c>
      <c r="N315" s="84">
        <v>34</v>
      </c>
      <c r="O315" s="85">
        <v>12444</v>
      </c>
      <c r="P315" s="274">
        <v>5</v>
      </c>
      <c r="Q315" s="275" t="s">
        <v>3811</v>
      </c>
      <c r="R315" s="276" t="s">
        <v>926</v>
      </c>
      <c r="S315" s="277" t="s">
        <v>927</v>
      </c>
      <c r="T315" s="278">
        <v>30</v>
      </c>
      <c r="U315" s="88">
        <v>12444</v>
      </c>
      <c r="V315" s="54">
        <v>5</v>
      </c>
      <c r="W315" s="54" t="s">
        <v>3811</v>
      </c>
      <c r="X315" s="276" t="s">
        <v>926</v>
      </c>
      <c r="Y315" s="83" t="s">
        <v>927</v>
      </c>
      <c r="Z315" s="84">
        <v>30</v>
      </c>
      <c r="AA315" s="88">
        <v>12433</v>
      </c>
      <c r="AB315" s="279">
        <v>5</v>
      </c>
      <c r="AC315" s="280" t="s">
        <v>3811</v>
      </c>
      <c r="AD315" s="281" t="s">
        <v>926</v>
      </c>
      <c r="AE315" s="83" t="s">
        <v>927</v>
      </c>
      <c r="AF315" s="84">
        <v>30</v>
      </c>
      <c r="AG315" s="88">
        <v>12433</v>
      </c>
      <c r="AH315" s="279">
        <v>5</v>
      </c>
      <c r="AI315" s="286" t="s">
        <v>3811</v>
      </c>
      <c r="AJ315" s="281" t="s">
        <v>926</v>
      </c>
      <c r="AK315" s="83" t="s">
        <v>927</v>
      </c>
      <c r="AL315" s="84">
        <v>30</v>
      </c>
      <c r="AM315" s="88">
        <v>12433</v>
      </c>
      <c r="AN315" s="279">
        <v>5</v>
      </c>
      <c r="AO315" s="286" t="s">
        <v>3811</v>
      </c>
      <c r="AP315" s="281" t="s">
        <v>926</v>
      </c>
      <c r="AQ315" s="83" t="s">
        <v>927</v>
      </c>
      <c r="AR315" s="84">
        <v>30</v>
      </c>
      <c r="AS315" s="88">
        <v>12433</v>
      </c>
      <c r="AT315" s="279">
        <v>5</v>
      </c>
      <c r="AU315" s="280" t="s">
        <v>3811</v>
      </c>
      <c r="AV315" s="86" t="s">
        <v>926</v>
      </c>
      <c r="AW315" s="285" t="s">
        <v>927</v>
      </c>
      <c r="AX315" s="285">
        <v>30</v>
      </c>
      <c r="AY315" s="87">
        <v>12385</v>
      </c>
      <c r="AZ315" s="86">
        <v>5</v>
      </c>
      <c r="BA315" s="57" t="s">
        <v>3811</v>
      </c>
      <c r="BB315" s="301" t="s">
        <v>926</v>
      </c>
      <c r="BC315" s="83" t="s">
        <v>927</v>
      </c>
      <c r="BD315" s="84">
        <v>30</v>
      </c>
      <c r="BE315" s="282">
        <v>12385</v>
      </c>
      <c r="BF315" s="279">
        <v>5</v>
      </c>
      <c r="BG315" s="303" t="s">
        <v>3811</v>
      </c>
      <c r="BH315" s="86" t="s">
        <v>3829</v>
      </c>
      <c r="BI315" s="285" t="s">
        <v>3829</v>
      </c>
      <c r="BJ315" s="285" t="s">
        <v>3829</v>
      </c>
      <c r="BK315" s="86" t="s">
        <v>3829</v>
      </c>
      <c r="BL315" s="432">
        <v>5</v>
      </c>
      <c r="BM315" s="432" t="s">
        <v>3811</v>
      </c>
      <c r="BN315" s="432" t="str">
        <f>INDEX(ID!$D:$D,MATCH('Org2567'!D315,ID!$A:$A,0))</f>
        <v>หนองหญ้าปล้อง</v>
      </c>
    </row>
    <row r="316" spans="1:66" x14ac:dyDescent="0.25">
      <c r="A316" s="272">
        <v>313</v>
      </c>
      <c r="B316" s="272">
        <v>5</v>
      </c>
      <c r="C316" s="82" t="s">
        <v>1908</v>
      </c>
      <c r="D316" s="272" t="s">
        <v>329</v>
      </c>
      <c r="E316" s="82" t="str">
        <f t="shared" si="4"/>
        <v>รพ.ชะอำ</v>
      </c>
      <c r="F316" s="90" t="s">
        <v>926</v>
      </c>
      <c r="G316" s="90" t="s">
        <v>952</v>
      </c>
      <c r="H316" s="90">
        <v>115</v>
      </c>
      <c r="I316" s="273">
        <v>54528</v>
      </c>
      <c r="J316" s="90">
        <v>13</v>
      </c>
      <c r="K316" s="93" t="s">
        <v>3781</v>
      </c>
      <c r="L316" s="83" t="s">
        <v>926</v>
      </c>
      <c r="M316" s="83" t="s">
        <v>952</v>
      </c>
      <c r="N316" s="84">
        <v>122</v>
      </c>
      <c r="O316" s="85">
        <v>54792</v>
      </c>
      <c r="P316" s="274">
        <v>13</v>
      </c>
      <c r="Q316" s="275" t="s">
        <v>3813</v>
      </c>
      <c r="R316" s="276" t="s">
        <v>926</v>
      </c>
      <c r="S316" s="277" t="s">
        <v>952</v>
      </c>
      <c r="T316" s="278">
        <v>114</v>
      </c>
      <c r="U316" s="88">
        <v>54792</v>
      </c>
      <c r="V316" s="54">
        <v>13</v>
      </c>
      <c r="W316" s="54" t="s">
        <v>3813</v>
      </c>
      <c r="X316" s="276" t="s">
        <v>926</v>
      </c>
      <c r="Y316" s="83" t="s">
        <v>952</v>
      </c>
      <c r="Z316" s="84">
        <v>114</v>
      </c>
      <c r="AA316" s="88">
        <v>55010</v>
      </c>
      <c r="AB316" s="279">
        <v>13</v>
      </c>
      <c r="AC316" s="280" t="s">
        <v>3813</v>
      </c>
      <c r="AD316" s="281" t="s">
        <v>926</v>
      </c>
      <c r="AE316" s="83" t="s">
        <v>952</v>
      </c>
      <c r="AF316" s="84">
        <v>114</v>
      </c>
      <c r="AG316" s="88">
        <v>55010</v>
      </c>
      <c r="AH316" s="279">
        <v>13</v>
      </c>
      <c r="AI316" s="286" t="s">
        <v>3813</v>
      </c>
      <c r="AJ316" s="281" t="s">
        <v>926</v>
      </c>
      <c r="AK316" s="83" t="s">
        <v>952</v>
      </c>
      <c r="AL316" s="84">
        <v>114</v>
      </c>
      <c r="AM316" s="88">
        <v>55010</v>
      </c>
      <c r="AN316" s="279">
        <v>13</v>
      </c>
      <c r="AO316" s="286" t="s">
        <v>3813</v>
      </c>
      <c r="AP316" s="281" t="s">
        <v>926</v>
      </c>
      <c r="AQ316" s="83" t="s">
        <v>952</v>
      </c>
      <c r="AR316" s="84">
        <v>114</v>
      </c>
      <c r="AS316" s="88">
        <v>55010</v>
      </c>
      <c r="AT316" s="279">
        <v>13</v>
      </c>
      <c r="AU316" s="280" t="s">
        <v>3813</v>
      </c>
      <c r="AV316" s="86" t="s">
        <v>926</v>
      </c>
      <c r="AW316" s="285" t="s">
        <v>952</v>
      </c>
      <c r="AX316" s="285">
        <v>114</v>
      </c>
      <c r="AY316" s="87">
        <v>54530</v>
      </c>
      <c r="AZ316" s="86">
        <v>13</v>
      </c>
      <c r="BA316" s="57" t="s">
        <v>3813</v>
      </c>
      <c r="BB316" s="301" t="s">
        <v>926</v>
      </c>
      <c r="BC316" s="83" t="s">
        <v>952</v>
      </c>
      <c r="BD316" s="84">
        <v>90</v>
      </c>
      <c r="BE316" s="282">
        <v>54530</v>
      </c>
      <c r="BF316" s="279">
        <v>12</v>
      </c>
      <c r="BG316" s="303" t="s">
        <v>3820</v>
      </c>
      <c r="BH316" s="86" t="s">
        <v>3829</v>
      </c>
      <c r="BI316" s="285" t="s">
        <v>3829</v>
      </c>
      <c r="BJ316" s="285" t="s">
        <v>3830</v>
      </c>
      <c r="BK316" s="86" t="s">
        <v>3830</v>
      </c>
      <c r="BL316" s="432">
        <v>12</v>
      </c>
      <c r="BM316" s="432" t="s">
        <v>3820</v>
      </c>
      <c r="BN316" s="432" t="str">
        <f>INDEX(ID!$D:$D,MATCH('Org2567'!D316,ID!$A:$A,0))</f>
        <v>ชะอำ</v>
      </c>
    </row>
    <row r="317" spans="1:66" x14ac:dyDescent="0.25">
      <c r="A317" s="272">
        <v>314</v>
      </c>
      <c r="B317" s="272">
        <v>5</v>
      </c>
      <c r="C317" s="82" t="s">
        <v>1908</v>
      </c>
      <c r="D317" s="272" t="s">
        <v>330</v>
      </c>
      <c r="E317" s="82" t="str">
        <f t="shared" si="4"/>
        <v>รพ.ท่ายาง</v>
      </c>
      <c r="F317" s="90" t="s">
        <v>926</v>
      </c>
      <c r="G317" s="90" t="s">
        <v>931</v>
      </c>
      <c r="H317" s="90">
        <v>74</v>
      </c>
      <c r="I317" s="273">
        <v>64096</v>
      </c>
      <c r="J317" s="90">
        <v>10</v>
      </c>
      <c r="K317" s="93" t="s">
        <v>3702</v>
      </c>
      <c r="L317" s="83" t="s">
        <v>926</v>
      </c>
      <c r="M317" s="83" t="s">
        <v>931</v>
      </c>
      <c r="N317" s="84">
        <v>74</v>
      </c>
      <c r="O317" s="85">
        <v>64193</v>
      </c>
      <c r="P317" s="274">
        <v>10</v>
      </c>
      <c r="Q317" s="275" t="s">
        <v>3810</v>
      </c>
      <c r="R317" s="276" t="s">
        <v>926</v>
      </c>
      <c r="S317" s="277" t="s">
        <v>931</v>
      </c>
      <c r="T317" s="278">
        <v>77</v>
      </c>
      <c r="U317" s="88">
        <v>64193</v>
      </c>
      <c r="V317" s="54">
        <v>10</v>
      </c>
      <c r="W317" s="54" t="s">
        <v>3810</v>
      </c>
      <c r="X317" s="276" t="s">
        <v>926</v>
      </c>
      <c r="Y317" s="83" t="s">
        <v>931</v>
      </c>
      <c r="Z317" s="84">
        <v>77</v>
      </c>
      <c r="AA317" s="88">
        <v>64218</v>
      </c>
      <c r="AB317" s="279">
        <v>10</v>
      </c>
      <c r="AC317" s="280" t="s">
        <v>3810</v>
      </c>
      <c r="AD317" s="281" t="s">
        <v>926</v>
      </c>
      <c r="AE317" s="83" t="s">
        <v>931</v>
      </c>
      <c r="AF317" s="84">
        <v>90</v>
      </c>
      <c r="AG317" s="88">
        <v>64218</v>
      </c>
      <c r="AH317" s="279">
        <v>10</v>
      </c>
      <c r="AI317" s="286" t="s">
        <v>3810</v>
      </c>
      <c r="AJ317" s="281" t="s">
        <v>926</v>
      </c>
      <c r="AK317" s="83" t="s">
        <v>931</v>
      </c>
      <c r="AL317" s="84">
        <v>90</v>
      </c>
      <c r="AM317" s="88">
        <v>64218</v>
      </c>
      <c r="AN317" s="279">
        <v>10</v>
      </c>
      <c r="AO317" s="286" t="s">
        <v>3810</v>
      </c>
      <c r="AP317" s="281" t="s">
        <v>926</v>
      </c>
      <c r="AQ317" s="83" t="s">
        <v>931</v>
      </c>
      <c r="AR317" s="84">
        <v>90</v>
      </c>
      <c r="AS317" s="88">
        <v>64218</v>
      </c>
      <c r="AT317" s="279">
        <v>10</v>
      </c>
      <c r="AU317" s="280" t="s">
        <v>3810</v>
      </c>
      <c r="AV317" s="86" t="s">
        <v>926</v>
      </c>
      <c r="AW317" s="285" t="s">
        <v>931</v>
      </c>
      <c r="AX317" s="285">
        <v>90</v>
      </c>
      <c r="AY317" s="87">
        <v>63773</v>
      </c>
      <c r="AZ317" s="86">
        <v>10</v>
      </c>
      <c r="BA317" s="57" t="s">
        <v>3810</v>
      </c>
      <c r="BB317" s="301" t="s">
        <v>926</v>
      </c>
      <c r="BC317" s="83" t="s">
        <v>952</v>
      </c>
      <c r="BD317" s="84">
        <v>78</v>
      </c>
      <c r="BE317" s="282">
        <v>63773</v>
      </c>
      <c r="BF317" s="279">
        <v>12</v>
      </c>
      <c r="BG317" s="303" t="s">
        <v>3820</v>
      </c>
      <c r="BH317" s="86" t="s">
        <v>3829</v>
      </c>
      <c r="BI317" s="285" t="s">
        <v>3830</v>
      </c>
      <c r="BJ317" s="285" t="s">
        <v>3830</v>
      </c>
      <c r="BK317" s="86" t="s">
        <v>3830</v>
      </c>
      <c r="BL317" s="432">
        <v>12</v>
      </c>
      <c r="BM317" s="432" t="s">
        <v>3820</v>
      </c>
      <c r="BN317" s="432" t="str">
        <f>INDEX(ID!$D:$D,MATCH('Org2567'!D317,ID!$A:$A,0))</f>
        <v>ท่ายาง</v>
      </c>
    </row>
    <row r="318" spans="1:66" x14ac:dyDescent="0.25">
      <c r="A318" s="272">
        <v>315</v>
      </c>
      <c r="B318" s="272">
        <v>5</v>
      </c>
      <c r="C318" s="82" t="s">
        <v>1908</v>
      </c>
      <c r="D318" s="272" t="s">
        <v>331</v>
      </c>
      <c r="E318" s="82" t="str">
        <f t="shared" si="4"/>
        <v>รพ.บ้านลาด</v>
      </c>
      <c r="F318" s="90" t="s">
        <v>926</v>
      </c>
      <c r="G318" s="90" t="s">
        <v>927</v>
      </c>
      <c r="H318" s="90">
        <v>30</v>
      </c>
      <c r="I318" s="273">
        <v>35083</v>
      </c>
      <c r="J318" s="90">
        <v>6</v>
      </c>
      <c r="K318" s="93" t="s">
        <v>3783</v>
      </c>
      <c r="L318" s="83" t="s">
        <v>926</v>
      </c>
      <c r="M318" s="83" t="s">
        <v>927</v>
      </c>
      <c r="N318" s="84">
        <v>35</v>
      </c>
      <c r="O318" s="85">
        <v>35081</v>
      </c>
      <c r="P318" s="274">
        <v>6</v>
      </c>
      <c r="Q318" s="275" t="s">
        <v>3809</v>
      </c>
      <c r="R318" s="276" t="s">
        <v>926</v>
      </c>
      <c r="S318" s="277" t="s">
        <v>927</v>
      </c>
      <c r="T318" s="278">
        <v>35</v>
      </c>
      <c r="U318" s="88">
        <v>35081</v>
      </c>
      <c r="V318" s="54">
        <v>6</v>
      </c>
      <c r="W318" s="54" t="s">
        <v>3809</v>
      </c>
      <c r="X318" s="276" t="s">
        <v>926</v>
      </c>
      <c r="Y318" s="83" t="s">
        <v>927</v>
      </c>
      <c r="Z318" s="84">
        <v>35</v>
      </c>
      <c r="AA318" s="88">
        <v>34800</v>
      </c>
      <c r="AB318" s="279">
        <v>6</v>
      </c>
      <c r="AC318" s="280" t="s">
        <v>3809</v>
      </c>
      <c r="AD318" s="281" t="s">
        <v>926</v>
      </c>
      <c r="AE318" s="83" t="s">
        <v>927</v>
      </c>
      <c r="AF318" s="84">
        <v>30</v>
      </c>
      <c r="AG318" s="88">
        <v>34800</v>
      </c>
      <c r="AH318" s="279">
        <v>6</v>
      </c>
      <c r="AI318" s="286" t="s">
        <v>3809</v>
      </c>
      <c r="AJ318" s="281" t="s">
        <v>926</v>
      </c>
      <c r="AK318" s="83" t="s">
        <v>927</v>
      </c>
      <c r="AL318" s="84">
        <v>30</v>
      </c>
      <c r="AM318" s="88">
        <v>34800</v>
      </c>
      <c r="AN318" s="279">
        <v>6</v>
      </c>
      <c r="AO318" s="286" t="s">
        <v>3809</v>
      </c>
      <c r="AP318" s="281" t="s">
        <v>926</v>
      </c>
      <c r="AQ318" s="83" t="s">
        <v>927</v>
      </c>
      <c r="AR318" s="84">
        <v>30</v>
      </c>
      <c r="AS318" s="88">
        <v>34800</v>
      </c>
      <c r="AT318" s="279">
        <v>6</v>
      </c>
      <c r="AU318" s="280" t="s">
        <v>3809</v>
      </c>
      <c r="AV318" s="86" t="s">
        <v>926</v>
      </c>
      <c r="AW318" s="285" t="s">
        <v>927</v>
      </c>
      <c r="AX318" s="285">
        <v>30</v>
      </c>
      <c r="AY318" s="87">
        <v>34540</v>
      </c>
      <c r="AZ318" s="86">
        <v>6</v>
      </c>
      <c r="BA318" s="57" t="s">
        <v>3809</v>
      </c>
      <c r="BB318" s="301" t="s">
        <v>926</v>
      </c>
      <c r="BC318" s="83" t="s">
        <v>927</v>
      </c>
      <c r="BD318" s="84">
        <v>32</v>
      </c>
      <c r="BE318" s="282">
        <v>34540</v>
      </c>
      <c r="BF318" s="279">
        <v>6</v>
      </c>
      <c r="BG318" s="303" t="s">
        <v>3809</v>
      </c>
      <c r="BH318" s="86" t="s">
        <v>3829</v>
      </c>
      <c r="BI318" s="285" t="s">
        <v>3829</v>
      </c>
      <c r="BJ318" s="285" t="s">
        <v>3830</v>
      </c>
      <c r="BK318" s="86" t="s">
        <v>3829</v>
      </c>
      <c r="BL318" s="432">
        <v>6</v>
      </c>
      <c r="BM318" s="432" t="s">
        <v>3809</v>
      </c>
      <c r="BN318" s="432" t="str">
        <f>INDEX(ID!$D:$D,MATCH('Org2567'!D318,ID!$A:$A,0))</f>
        <v>บ้านลาด</v>
      </c>
    </row>
    <row r="319" spans="1:66" x14ac:dyDescent="0.25">
      <c r="A319" s="272">
        <v>316</v>
      </c>
      <c r="B319" s="272">
        <v>5</v>
      </c>
      <c r="C319" s="82" t="s">
        <v>1908</v>
      </c>
      <c r="D319" s="272" t="s">
        <v>332</v>
      </c>
      <c r="E319" s="82" t="str">
        <f t="shared" si="4"/>
        <v>รพ.บ้านแหลม</v>
      </c>
      <c r="F319" s="90" t="s">
        <v>926</v>
      </c>
      <c r="G319" s="90" t="s">
        <v>927</v>
      </c>
      <c r="H319" s="90">
        <v>30</v>
      </c>
      <c r="I319" s="273">
        <v>40370</v>
      </c>
      <c r="J319" s="90">
        <v>6</v>
      </c>
      <c r="K319" s="93" t="s">
        <v>3783</v>
      </c>
      <c r="L319" s="83" t="s">
        <v>926</v>
      </c>
      <c r="M319" s="83" t="s">
        <v>927</v>
      </c>
      <c r="N319" s="84">
        <v>30</v>
      </c>
      <c r="O319" s="85">
        <v>40200</v>
      </c>
      <c r="P319" s="274">
        <v>6</v>
      </c>
      <c r="Q319" s="275" t="s">
        <v>3809</v>
      </c>
      <c r="R319" s="276" t="s">
        <v>926</v>
      </c>
      <c r="S319" s="277" t="s">
        <v>927</v>
      </c>
      <c r="T319" s="278">
        <v>30</v>
      </c>
      <c r="U319" s="88">
        <v>40200</v>
      </c>
      <c r="V319" s="54">
        <v>6</v>
      </c>
      <c r="W319" s="54" t="s">
        <v>3809</v>
      </c>
      <c r="X319" s="276" t="s">
        <v>926</v>
      </c>
      <c r="Y319" s="83" t="s">
        <v>927</v>
      </c>
      <c r="Z319" s="84">
        <v>30</v>
      </c>
      <c r="AA319" s="88">
        <v>39868</v>
      </c>
      <c r="AB319" s="279">
        <v>6</v>
      </c>
      <c r="AC319" s="280" t="s">
        <v>3809</v>
      </c>
      <c r="AD319" s="281" t="s">
        <v>926</v>
      </c>
      <c r="AE319" s="83" t="s">
        <v>927</v>
      </c>
      <c r="AF319" s="84">
        <v>30</v>
      </c>
      <c r="AG319" s="88">
        <v>39868</v>
      </c>
      <c r="AH319" s="279">
        <v>6</v>
      </c>
      <c r="AI319" s="286" t="s">
        <v>3809</v>
      </c>
      <c r="AJ319" s="281" t="s">
        <v>926</v>
      </c>
      <c r="AK319" s="83" t="s">
        <v>927</v>
      </c>
      <c r="AL319" s="84">
        <v>30</v>
      </c>
      <c r="AM319" s="88">
        <v>39868</v>
      </c>
      <c r="AN319" s="279">
        <v>6</v>
      </c>
      <c r="AO319" s="286" t="s">
        <v>3809</v>
      </c>
      <c r="AP319" s="281" t="s">
        <v>926</v>
      </c>
      <c r="AQ319" s="83" t="s">
        <v>927</v>
      </c>
      <c r="AR319" s="84">
        <v>30</v>
      </c>
      <c r="AS319" s="88">
        <v>39868</v>
      </c>
      <c r="AT319" s="279">
        <v>6</v>
      </c>
      <c r="AU319" s="280" t="s">
        <v>3809</v>
      </c>
      <c r="AV319" s="86" t="s">
        <v>926</v>
      </c>
      <c r="AW319" s="285" t="s">
        <v>927</v>
      </c>
      <c r="AX319" s="285">
        <v>30</v>
      </c>
      <c r="AY319" s="87">
        <v>39290</v>
      </c>
      <c r="AZ319" s="86">
        <v>6</v>
      </c>
      <c r="BA319" s="57" t="s">
        <v>3809</v>
      </c>
      <c r="BB319" s="301" t="s">
        <v>926</v>
      </c>
      <c r="BC319" s="83" t="s">
        <v>927</v>
      </c>
      <c r="BD319" s="84">
        <v>37</v>
      </c>
      <c r="BE319" s="282">
        <v>39290</v>
      </c>
      <c r="BF319" s="279">
        <v>6</v>
      </c>
      <c r="BG319" s="303" t="s">
        <v>3809</v>
      </c>
      <c r="BH319" s="86" t="s">
        <v>3829</v>
      </c>
      <c r="BI319" s="285" t="s">
        <v>3829</v>
      </c>
      <c r="BJ319" s="285" t="s">
        <v>3830</v>
      </c>
      <c r="BK319" s="86" t="s">
        <v>3829</v>
      </c>
      <c r="BL319" s="432">
        <v>6</v>
      </c>
      <c r="BM319" s="432" t="s">
        <v>3809</v>
      </c>
      <c r="BN319" s="432" t="str">
        <f>INDEX(ID!$D:$D,MATCH('Org2567'!D319,ID!$A:$A,0))</f>
        <v>บ้านแหลม</v>
      </c>
    </row>
    <row r="320" spans="1:66" x14ac:dyDescent="0.25">
      <c r="A320" s="272">
        <v>317</v>
      </c>
      <c r="B320" s="272">
        <v>5</v>
      </c>
      <c r="C320" s="82" t="s">
        <v>1908</v>
      </c>
      <c r="D320" s="272" t="s">
        <v>333</v>
      </c>
      <c r="E320" s="82" t="str">
        <f t="shared" si="4"/>
        <v>รพ.แก่งกระจาน</v>
      </c>
      <c r="F320" s="90" t="s">
        <v>926</v>
      </c>
      <c r="G320" s="90" t="s">
        <v>927</v>
      </c>
      <c r="H320" s="90">
        <v>30</v>
      </c>
      <c r="I320" s="273">
        <v>25210</v>
      </c>
      <c r="J320" s="90">
        <v>5</v>
      </c>
      <c r="K320" s="93" t="s">
        <v>3703</v>
      </c>
      <c r="L320" s="83" t="s">
        <v>926</v>
      </c>
      <c r="M320" s="83" t="s">
        <v>927</v>
      </c>
      <c r="N320" s="84">
        <v>30</v>
      </c>
      <c r="O320" s="85">
        <v>26732</v>
      </c>
      <c r="P320" s="274">
        <v>5</v>
      </c>
      <c r="Q320" s="275" t="s">
        <v>3811</v>
      </c>
      <c r="R320" s="276" t="s">
        <v>926</v>
      </c>
      <c r="S320" s="277" t="s">
        <v>927</v>
      </c>
      <c r="T320" s="278">
        <v>30</v>
      </c>
      <c r="U320" s="88">
        <v>26732</v>
      </c>
      <c r="V320" s="54">
        <v>5</v>
      </c>
      <c r="W320" s="54" t="s">
        <v>3811</v>
      </c>
      <c r="X320" s="276" t="s">
        <v>926</v>
      </c>
      <c r="Y320" s="83" t="s">
        <v>927</v>
      </c>
      <c r="Z320" s="84">
        <v>30</v>
      </c>
      <c r="AA320" s="88">
        <v>26976</v>
      </c>
      <c r="AB320" s="279">
        <v>5</v>
      </c>
      <c r="AC320" s="280" t="s">
        <v>3811</v>
      </c>
      <c r="AD320" s="281" t="s">
        <v>926</v>
      </c>
      <c r="AE320" s="83" t="s">
        <v>927</v>
      </c>
      <c r="AF320" s="84">
        <v>30</v>
      </c>
      <c r="AG320" s="88">
        <v>26976</v>
      </c>
      <c r="AH320" s="279">
        <v>5</v>
      </c>
      <c r="AI320" s="286" t="s">
        <v>3811</v>
      </c>
      <c r="AJ320" s="281" t="s">
        <v>926</v>
      </c>
      <c r="AK320" s="83" t="s">
        <v>927</v>
      </c>
      <c r="AL320" s="84">
        <v>30</v>
      </c>
      <c r="AM320" s="88">
        <v>26976</v>
      </c>
      <c r="AN320" s="279">
        <v>5</v>
      </c>
      <c r="AO320" s="286" t="s">
        <v>3811</v>
      </c>
      <c r="AP320" s="281" t="s">
        <v>926</v>
      </c>
      <c r="AQ320" s="83" t="s">
        <v>927</v>
      </c>
      <c r="AR320" s="84">
        <v>30</v>
      </c>
      <c r="AS320" s="88">
        <v>26976</v>
      </c>
      <c r="AT320" s="279">
        <v>5</v>
      </c>
      <c r="AU320" s="280" t="s">
        <v>3811</v>
      </c>
      <c r="AV320" s="86" t="s">
        <v>926</v>
      </c>
      <c r="AW320" s="285" t="s">
        <v>927</v>
      </c>
      <c r="AX320" s="285">
        <v>30</v>
      </c>
      <c r="AY320" s="87">
        <v>27400</v>
      </c>
      <c r="AZ320" s="86">
        <v>5</v>
      </c>
      <c r="BA320" s="57" t="s">
        <v>3811</v>
      </c>
      <c r="BB320" s="301" t="s">
        <v>926</v>
      </c>
      <c r="BC320" s="83" t="s">
        <v>927</v>
      </c>
      <c r="BD320" s="84">
        <v>66</v>
      </c>
      <c r="BE320" s="282">
        <v>27400</v>
      </c>
      <c r="BF320" s="279">
        <v>5</v>
      </c>
      <c r="BG320" s="303" t="s">
        <v>3811</v>
      </c>
      <c r="BH320" s="86" t="s">
        <v>3829</v>
      </c>
      <c r="BI320" s="285" t="s">
        <v>3829</v>
      </c>
      <c r="BJ320" s="285" t="s">
        <v>3830</v>
      </c>
      <c r="BK320" s="86" t="s">
        <v>3829</v>
      </c>
      <c r="BL320" s="432">
        <v>5</v>
      </c>
      <c r="BM320" s="432" t="s">
        <v>3811</v>
      </c>
      <c r="BN320" s="432" t="str">
        <f>INDEX(ID!$D:$D,MATCH('Org2567'!D320,ID!$A:$A,0))</f>
        <v>แก่งกระจาน</v>
      </c>
    </row>
    <row r="321" spans="1:66" x14ac:dyDescent="0.25">
      <c r="A321" s="272">
        <v>318</v>
      </c>
      <c r="B321" s="272">
        <v>5</v>
      </c>
      <c r="C321" s="82" t="s">
        <v>1760</v>
      </c>
      <c r="D321" s="272" t="s">
        <v>334</v>
      </c>
      <c r="E321" s="82" t="str">
        <f t="shared" si="4"/>
        <v>รพ.ราชบุรี</v>
      </c>
      <c r="F321" s="90" t="s">
        <v>916</v>
      </c>
      <c r="G321" s="90" t="s">
        <v>3</v>
      </c>
      <c r="H321" s="90">
        <v>911</v>
      </c>
      <c r="I321" s="273">
        <v>142079</v>
      </c>
      <c r="J321" s="90">
        <v>19</v>
      </c>
      <c r="K321" s="93" t="s">
        <v>3772</v>
      </c>
      <c r="L321" s="83" t="s">
        <v>916</v>
      </c>
      <c r="M321" s="83" t="s">
        <v>3</v>
      </c>
      <c r="N321" s="84">
        <v>855</v>
      </c>
      <c r="O321" s="85">
        <v>141564</v>
      </c>
      <c r="P321" s="274">
        <v>19</v>
      </c>
      <c r="Q321" s="275" t="s">
        <v>3807</v>
      </c>
      <c r="R321" s="276" t="s">
        <v>916</v>
      </c>
      <c r="S321" s="277" t="s">
        <v>3</v>
      </c>
      <c r="T321" s="278">
        <v>855</v>
      </c>
      <c r="U321" s="88">
        <v>141564</v>
      </c>
      <c r="V321" s="54">
        <v>19</v>
      </c>
      <c r="W321" s="54" t="s">
        <v>3807</v>
      </c>
      <c r="X321" s="276" t="s">
        <v>916</v>
      </c>
      <c r="Y321" s="83" t="s">
        <v>3</v>
      </c>
      <c r="Z321" s="84">
        <v>855</v>
      </c>
      <c r="AA321" s="88">
        <v>140788</v>
      </c>
      <c r="AB321" s="279">
        <v>19</v>
      </c>
      <c r="AC321" s="280" t="s">
        <v>3807</v>
      </c>
      <c r="AD321" s="281" t="s">
        <v>916</v>
      </c>
      <c r="AE321" s="83" t="s">
        <v>3</v>
      </c>
      <c r="AF321" s="84">
        <v>864</v>
      </c>
      <c r="AG321" s="88">
        <v>140788</v>
      </c>
      <c r="AH321" s="279">
        <v>19</v>
      </c>
      <c r="AI321" s="286" t="s">
        <v>3807</v>
      </c>
      <c r="AJ321" s="281" t="s">
        <v>916</v>
      </c>
      <c r="AK321" s="83" t="s">
        <v>3</v>
      </c>
      <c r="AL321" s="84">
        <v>864</v>
      </c>
      <c r="AM321" s="88">
        <v>140788</v>
      </c>
      <c r="AN321" s="279">
        <v>19</v>
      </c>
      <c r="AO321" s="286" t="s">
        <v>3807</v>
      </c>
      <c r="AP321" s="281" t="s">
        <v>916</v>
      </c>
      <c r="AQ321" s="83" t="s">
        <v>3</v>
      </c>
      <c r="AR321" s="84">
        <v>864</v>
      </c>
      <c r="AS321" s="88">
        <v>140788</v>
      </c>
      <c r="AT321" s="279">
        <v>19</v>
      </c>
      <c r="AU321" s="280" t="s">
        <v>3807</v>
      </c>
      <c r="AV321" s="86" t="s">
        <v>916</v>
      </c>
      <c r="AW321" s="285" t="s">
        <v>3</v>
      </c>
      <c r="AX321" s="285">
        <v>864</v>
      </c>
      <c r="AY321" s="87">
        <v>142374</v>
      </c>
      <c r="AZ321" s="86">
        <v>19</v>
      </c>
      <c r="BA321" s="57" t="s">
        <v>3807</v>
      </c>
      <c r="BB321" s="301" t="s">
        <v>916</v>
      </c>
      <c r="BC321" s="83" t="s">
        <v>3</v>
      </c>
      <c r="BD321" s="84">
        <v>855</v>
      </c>
      <c r="BE321" s="282">
        <v>142374</v>
      </c>
      <c r="BF321" s="279">
        <v>19</v>
      </c>
      <c r="BG321" s="303" t="s">
        <v>3807</v>
      </c>
      <c r="BH321" s="86" t="s">
        <v>3829</v>
      </c>
      <c r="BI321" s="285" t="s">
        <v>3829</v>
      </c>
      <c r="BJ321" s="285" t="s">
        <v>3830</v>
      </c>
      <c r="BK321" s="86" t="s">
        <v>3829</v>
      </c>
      <c r="BL321" s="432">
        <v>19</v>
      </c>
      <c r="BM321" s="432" t="s">
        <v>3807</v>
      </c>
      <c r="BN321" s="432" t="str">
        <f>INDEX(ID!$D:$D,MATCH('Org2567'!D321,ID!$A:$A,0))</f>
        <v>ราชบุรี</v>
      </c>
    </row>
    <row r="322" spans="1:66" x14ac:dyDescent="0.25">
      <c r="A322" s="272">
        <v>319</v>
      </c>
      <c r="B322" s="272">
        <v>5</v>
      </c>
      <c r="C322" s="82" t="s">
        <v>1760</v>
      </c>
      <c r="D322" s="272" t="s">
        <v>335</v>
      </c>
      <c r="E322" s="82" t="str">
        <f t="shared" si="4"/>
        <v>รพ.ดำเนินสะดวก</v>
      </c>
      <c r="F322" s="90" t="s">
        <v>922</v>
      </c>
      <c r="G322" s="90" t="s">
        <v>924</v>
      </c>
      <c r="H322" s="90">
        <v>272</v>
      </c>
      <c r="I322" s="273">
        <v>74482</v>
      </c>
      <c r="J322" s="90">
        <v>15</v>
      </c>
      <c r="K322" s="93" t="s">
        <v>3775</v>
      </c>
      <c r="L322" s="83" t="s">
        <v>922</v>
      </c>
      <c r="M322" s="83" t="s">
        <v>924</v>
      </c>
      <c r="N322" s="84">
        <v>272</v>
      </c>
      <c r="O322" s="85">
        <v>74237</v>
      </c>
      <c r="P322" s="274">
        <v>15</v>
      </c>
      <c r="Q322" s="275" t="s">
        <v>3812</v>
      </c>
      <c r="R322" s="276" t="s">
        <v>922</v>
      </c>
      <c r="S322" s="277" t="s">
        <v>924</v>
      </c>
      <c r="T322" s="278">
        <v>272</v>
      </c>
      <c r="U322" s="88">
        <v>74237</v>
      </c>
      <c r="V322" s="54">
        <v>15</v>
      </c>
      <c r="W322" s="54" t="s">
        <v>3812</v>
      </c>
      <c r="X322" s="276" t="s">
        <v>922</v>
      </c>
      <c r="Y322" s="83" t="s">
        <v>924</v>
      </c>
      <c r="Z322" s="84">
        <v>272</v>
      </c>
      <c r="AA322" s="88">
        <v>73727</v>
      </c>
      <c r="AB322" s="279">
        <v>15</v>
      </c>
      <c r="AC322" s="280" t="s">
        <v>3812</v>
      </c>
      <c r="AD322" s="281" t="s">
        <v>922</v>
      </c>
      <c r="AE322" s="83" t="s">
        <v>924</v>
      </c>
      <c r="AF322" s="84">
        <v>272</v>
      </c>
      <c r="AG322" s="88">
        <v>73727</v>
      </c>
      <c r="AH322" s="279">
        <v>15</v>
      </c>
      <c r="AI322" s="286" t="s">
        <v>3812</v>
      </c>
      <c r="AJ322" s="281" t="s">
        <v>922</v>
      </c>
      <c r="AK322" s="83" t="s">
        <v>924</v>
      </c>
      <c r="AL322" s="84">
        <v>272</v>
      </c>
      <c r="AM322" s="88">
        <v>73727</v>
      </c>
      <c r="AN322" s="279">
        <v>15</v>
      </c>
      <c r="AO322" s="286" t="s">
        <v>3812</v>
      </c>
      <c r="AP322" s="281" t="s">
        <v>922</v>
      </c>
      <c r="AQ322" s="83" t="s">
        <v>924</v>
      </c>
      <c r="AR322" s="84">
        <v>272</v>
      </c>
      <c r="AS322" s="88">
        <v>73727</v>
      </c>
      <c r="AT322" s="279">
        <v>15</v>
      </c>
      <c r="AU322" s="280" t="s">
        <v>3812</v>
      </c>
      <c r="AV322" s="86" t="s">
        <v>922</v>
      </c>
      <c r="AW322" s="285" t="s">
        <v>924</v>
      </c>
      <c r="AX322" s="285">
        <v>272</v>
      </c>
      <c r="AY322" s="87">
        <v>72738</v>
      </c>
      <c r="AZ322" s="86">
        <v>15</v>
      </c>
      <c r="BA322" s="57" t="s">
        <v>3812</v>
      </c>
      <c r="BB322" s="301" t="s">
        <v>922</v>
      </c>
      <c r="BC322" s="83" t="s">
        <v>924</v>
      </c>
      <c r="BD322" s="84">
        <v>272</v>
      </c>
      <c r="BE322" s="282">
        <v>72738</v>
      </c>
      <c r="BF322" s="279">
        <v>15</v>
      </c>
      <c r="BG322" s="303" t="s">
        <v>3812</v>
      </c>
      <c r="BH322" s="86" t="s">
        <v>3829</v>
      </c>
      <c r="BI322" s="285" t="s">
        <v>3829</v>
      </c>
      <c r="BJ322" s="285" t="s">
        <v>3829</v>
      </c>
      <c r="BK322" s="86" t="s">
        <v>3829</v>
      </c>
      <c r="BL322" s="432">
        <v>15</v>
      </c>
      <c r="BM322" s="432" t="s">
        <v>3812</v>
      </c>
      <c r="BN322" s="432" t="str">
        <f>INDEX(ID!$D:$D,MATCH('Org2567'!D322,ID!$A:$A,0))</f>
        <v>ดำเนินสะดวก</v>
      </c>
    </row>
    <row r="323" spans="1:66" x14ac:dyDescent="0.25">
      <c r="A323" s="272">
        <v>320</v>
      </c>
      <c r="B323" s="272">
        <v>5</v>
      </c>
      <c r="C323" s="82" t="s">
        <v>1760</v>
      </c>
      <c r="D323" s="272" t="s">
        <v>336</v>
      </c>
      <c r="E323" s="82" t="str">
        <f t="shared" si="4"/>
        <v>รพ.บ้านโป่ง</v>
      </c>
      <c r="F323" s="90" t="s">
        <v>922</v>
      </c>
      <c r="G323" s="90" t="s">
        <v>918</v>
      </c>
      <c r="H323" s="90">
        <v>350</v>
      </c>
      <c r="I323" s="273">
        <v>117571</v>
      </c>
      <c r="J323" s="90">
        <v>16</v>
      </c>
      <c r="K323" s="93" t="s">
        <v>3748</v>
      </c>
      <c r="L323" s="83" t="s">
        <v>922</v>
      </c>
      <c r="M323" s="83" t="s">
        <v>918</v>
      </c>
      <c r="N323" s="84">
        <v>358</v>
      </c>
      <c r="O323" s="85">
        <v>118237</v>
      </c>
      <c r="P323" s="274">
        <v>16</v>
      </c>
      <c r="Q323" s="275" t="s">
        <v>3818</v>
      </c>
      <c r="R323" s="276" t="s">
        <v>922</v>
      </c>
      <c r="S323" s="277" t="s">
        <v>918</v>
      </c>
      <c r="T323" s="278">
        <v>340</v>
      </c>
      <c r="U323" s="88">
        <v>118237</v>
      </c>
      <c r="V323" s="54">
        <v>16</v>
      </c>
      <c r="W323" s="54" t="s">
        <v>3818</v>
      </c>
      <c r="X323" s="276" t="s">
        <v>922</v>
      </c>
      <c r="Y323" s="83" t="s">
        <v>918</v>
      </c>
      <c r="Z323" s="84">
        <v>340</v>
      </c>
      <c r="AA323" s="88">
        <v>118153</v>
      </c>
      <c r="AB323" s="279">
        <v>16</v>
      </c>
      <c r="AC323" s="280" t="s">
        <v>3818</v>
      </c>
      <c r="AD323" s="281" t="s">
        <v>922</v>
      </c>
      <c r="AE323" s="83" t="s">
        <v>918</v>
      </c>
      <c r="AF323" s="84">
        <v>340</v>
      </c>
      <c r="AG323" s="88">
        <v>118153</v>
      </c>
      <c r="AH323" s="279">
        <v>16</v>
      </c>
      <c r="AI323" s="286" t="s">
        <v>3818</v>
      </c>
      <c r="AJ323" s="281" t="s">
        <v>922</v>
      </c>
      <c r="AK323" s="83" t="s">
        <v>918</v>
      </c>
      <c r="AL323" s="84">
        <v>340</v>
      </c>
      <c r="AM323" s="88">
        <v>118153</v>
      </c>
      <c r="AN323" s="279">
        <v>16</v>
      </c>
      <c r="AO323" s="286" t="s">
        <v>3818</v>
      </c>
      <c r="AP323" s="281" t="s">
        <v>922</v>
      </c>
      <c r="AQ323" s="83" t="s">
        <v>918</v>
      </c>
      <c r="AR323" s="84">
        <v>340</v>
      </c>
      <c r="AS323" s="88">
        <v>118153</v>
      </c>
      <c r="AT323" s="279">
        <v>16</v>
      </c>
      <c r="AU323" s="280" t="s">
        <v>3818</v>
      </c>
      <c r="AV323" s="86" t="s">
        <v>922</v>
      </c>
      <c r="AW323" s="285" t="s">
        <v>918</v>
      </c>
      <c r="AX323" s="285">
        <v>340</v>
      </c>
      <c r="AY323" s="87">
        <v>117997</v>
      </c>
      <c r="AZ323" s="86">
        <v>16</v>
      </c>
      <c r="BA323" s="57" t="s">
        <v>3818</v>
      </c>
      <c r="BB323" s="301" t="s">
        <v>922</v>
      </c>
      <c r="BC323" s="83" t="s">
        <v>918</v>
      </c>
      <c r="BD323" s="84">
        <v>353</v>
      </c>
      <c r="BE323" s="282">
        <v>117997</v>
      </c>
      <c r="BF323" s="279">
        <v>16</v>
      </c>
      <c r="BG323" s="303" t="s">
        <v>3818</v>
      </c>
      <c r="BH323" s="86" t="s">
        <v>3829</v>
      </c>
      <c r="BI323" s="285" t="s">
        <v>3829</v>
      </c>
      <c r="BJ323" s="285" t="s">
        <v>3830</v>
      </c>
      <c r="BK323" s="86" t="s">
        <v>3829</v>
      </c>
      <c r="BL323" s="432">
        <v>16</v>
      </c>
      <c r="BM323" s="432" t="s">
        <v>3818</v>
      </c>
      <c r="BN323" s="432" t="str">
        <f>INDEX(ID!$D:$D,MATCH('Org2567'!D323,ID!$A:$A,0))</f>
        <v>บ้านโป่ง</v>
      </c>
    </row>
    <row r="324" spans="1:66" x14ac:dyDescent="0.25">
      <c r="A324" s="272">
        <v>321</v>
      </c>
      <c r="B324" s="272">
        <v>5</v>
      </c>
      <c r="C324" s="82" t="s">
        <v>1760</v>
      </c>
      <c r="D324" s="272" t="s">
        <v>337</v>
      </c>
      <c r="E324" s="82" t="str">
        <f t="shared" si="4"/>
        <v>รพ.โพธาราม</v>
      </c>
      <c r="F324" s="90" t="s">
        <v>922</v>
      </c>
      <c r="G324" s="90" t="s">
        <v>924</v>
      </c>
      <c r="H324" s="90">
        <v>340</v>
      </c>
      <c r="I324" s="273">
        <v>84247</v>
      </c>
      <c r="J324" s="90">
        <v>15</v>
      </c>
      <c r="K324" s="93" t="s">
        <v>3775</v>
      </c>
      <c r="L324" s="83" t="s">
        <v>922</v>
      </c>
      <c r="M324" s="83" t="s">
        <v>924</v>
      </c>
      <c r="N324" s="84">
        <v>340</v>
      </c>
      <c r="O324" s="85">
        <v>84405</v>
      </c>
      <c r="P324" s="274">
        <v>15</v>
      </c>
      <c r="Q324" s="275" t="s">
        <v>3812</v>
      </c>
      <c r="R324" s="276" t="s">
        <v>922</v>
      </c>
      <c r="S324" s="277" t="s">
        <v>924</v>
      </c>
      <c r="T324" s="278">
        <v>340</v>
      </c>
      <c r="U324" s="88">
        <v>84405</v>
      </c>
      <c r="V324" s="54">
        <v>15</v>
      </c>
      <c r="W324" s="54" t="s">
        <v>3812</v>
      </c>
      <c r="X324" s="276" t="s">
        <v>922</v>
      </c>
      <c r="Y324" s="83" t="s">
        <v>924</v>
      </c>
      <c r="Z324" s="84">
        <v>340</v>
      </c>
      <c r="AA324" s="88">
        <v>84142</v>
      </c>
      <c r="AB324" s="279">
        <v>15</v>
      </c>
      <c r="AC324" s="280" t="s">
        <v>3812</v>
      </c>
      <c r="AD324" s="281" t="s">
        <v>922</v>
      </c>
      <c r="AE324" s="83" t="s">
        <v>924</v>
      </c>
      <c r="AF324" s="84">
        <v>340</v>
      </c>
      <c r="AG324" s="88">
        <v>84142</v>
      </c>
      <c r="AH324" s="279">
        <v>15</v>
      </c>
      <c r="AI324" s="286" t="s">
        <v>3812</v>
      </c>
      <c r="AJ324" s="281" t="s">
        <v>922</v>
      </c>
      <c r="AK324" s="83" t="s">
        <v>924</v>
      </c>
      <c r="AL324" s="84">
        <v>340</v>
      </c>
      <c r="AM324" s="88">
        <v>84142</v>
      </c>
      <c r="AN324" s="279">
        <v>15</v>
      </c>
      <c r="AO324" s="286" t="s">
        <v>3812</v>
      </c>
      <c r="AP324" s="281" t="s">
        <v>922</v>
      </c>
      <c r="AQ324" s="83" t="s">
        <v>924</v>
      </c>
      <c r="AR324" s="84">
        <v>340</v>
      </c>
      <c r="AS324" s="88">
        <v>84142</v>
      </c>
      <c r="AT324" s="279">
        <v>15</v>
      </c>
      <c r="AU324" s="280" t="s">
        <v>3812</v>
      </c>
      <c r="AV324" s="86" t="s">
        <v>922</v>
      </c>
      <c r="AW324" s="285" t="s">
        <v>924</v>
      </c>
      <c r="AX324" s="285">
        <v>340</v>
      </c>
      <c r="AY324" s="87">
        <v>83494</v>
      </c>
      <c r="AZ324" s="86">
        <v>15</v>
      </c>
      <c r="BA324" s="57" t="s">
        <v>3812</v>
      </c>
      <c r="BB324" s="301" t="s">
        <v>922</v>
      </c>
      <c r="BC324" s="83" t="s">
        <v>924</v>
      </c>
      <c r="BD324" s="84">
        <v>340</v>
      </c>
      <c r="BE324" s="282">
        <v>83494</v>
      </c>
      <c r="BF324" s="279">
        <v>15</v>
      </c>
      <c r="BG324" s="303" t="s">
        <v>3812</v>
      </c>
      <c r="BH324" s="86" t="s">
        <v>3829</v>
      </c>
      <c r="BI324" s="285" t="s">
        <v>3829</v>
      </c>
      <c r="BJ324" s="285" t="s">
        <v>3829</v>
      </c>
      <c r="BK324" s="86" t="s">
        <v>3829</v>
      </c>
      <c r="BL324" s="432">
        <v>15</v>
      </c>
      <c r="BM324" s="432" t="s">
        <v>3812</v>
      </c>
      <c r="BN324" s="432" t="str">
        <f>INDEX(ID!$D:$D,MATCH('Org2567'!D324,ID!$A:$A,0))</f>
        <v>โพธาราม</v>
      </c>
    </row>
    <row r="325" spans="1:66" x14ac:dyDescent="0.25">
      <c r="A325" s="272">
        <v>322</v>
      </c>
      <c r="B325" s="272">
        <v>5</v>
      </c>
      <c r="C325" s="82" t="s">
        <v>1760</v>
      </c>
      <c r="D325" s="272" t="s">
        <v>338</v>
      </c>
      <c r="E325" s="82" t="str">
        <f t="shared" ref="E325:E388" si="5">"รพ."&amp;BN325</f>
        <v>รพ.สวนผึ้ง</v>
      </c>
      <c r="F325" s="90" t="s">
        <v>926</v>
      </c>
      <c r="G325" s="90" t="s">
        <v>927</v>
      </c>
      <c r="H325" s="90">
        <v>65</v>
      </c>
      <c r="I325" s="273">
        <v>27206</v>
      </c>
      <c r="J325" s="90">
        <v>5</v>
      </c>
      <c r="K325" s="93" t="s">
        <v>3703</v>
      </c>
      <c r="L325" s="83" t="s">
        <v>926</v>
      </c>
      <c r="M325" s="83" t="s">
        <v>927</v>
      </c>
      <c r="N325" s="84">
        <v>60</v>
      </c>
      <c r="O325" s="85">
        <v>27457</v>
      </c>
      <c r="P325" s="274">
        <v>5</v>
      </c>
      <c r="Q325" s="275" t="s">
        <v>3811</v>
      </c>
      <c r="R325" s="276" t="s">
        <v>926</v>
      </c>
      <c r="S325" s="277" t="s">
        <v>927</v>
      </c>
      <c r="T325" s="278">
        <v>60</v>
      </c>
      <c r="U325" s="88">
        <v>27457</v>
      </c>
      <c r="V325" s="54">
        <v>5</v>
      </c>
      <c r="W325" s="54" t="s">
        <v>3811</v>
      </c>
      <c r="X325" s="276" t="s">
        <v>926</v>
      </c>
      <c r="Y325" s="83" t="s">
        <v>927</v>
      </c>
      <c r="Z325" s="84">
        <v>60</v>
      </c>
      <c r="AA325" s="88">
        <v>27585</v>
      </c>
      <c r="AB325" s="279">
        <v>5</v>
      </c>
      <c r="AC325" s="280" t="s">
        <v>3811</v>
      </c>
      <c r="AD325" s="281" t="s">
        <v>926</v>
      </c>
      <c r="AE325" s="83" t="s">
        <v>927</v>
      </c>
      <c r="AF325" s="84">
        <v>60</v>
      </c>
      <c r="AG325" s="88">
        <v>27585</v>
      </c>
      <c r="AH325" s="279">
        <v>5</v>
      </c>
      <c r="AI325" s="286" t="s">
        <v>3811</v>
      </c>
      <c r="AJ325" s="281" t="s">
        <v>926</v>
      </c>
      <c r="AK325" s="83" t="s">
        <v>927</v>
      </c>
      <c r="AL325" s="84">
        <v>60</v>
      </c>
      <c r="AM325" s="88">
        <v>27585</v>
      </c>
      <c r="AN325" s="279">
        <v>5</v>
      </c>
      <c r="AO325" s="286" t="s">
        <v>3811</v>
      </c>
      <c r="AP325" s="281" t="s">
        <v>926</v>
      </c>
      <c r="AQ325" s="83" t="s">
        <v>927</v>
      </c>
      <c r="AR325" s="84">
        <v>60</v>
      </c>
      <c r="AS325" s="88">
        <v>27585</v>
      </c>
      <c r="AT325" s="279">
        <v>5</v>
      </c>
      <c r="AU325" s="280" t="s">
        <v>3811</v>
      </c>
      <c r="AV325" s="86" t="s">
        <v>926</v>
      </c>
      <c r="AW325" s="285" t="s">
        <v>927</v>
      </c>
      <c r="AX325" s="285">
        <v>60</v>
      </c>
      <c r="AY325" s="87">
        <v>27636</v>
      </c>
      <c r="AZ325" s="86">
        <v>5</v>
      </c>
      <c r="BA325" s="57" t="s">
        <v>3811</v>
      </c>
      <c r="BB325" s="301" t="s">
        <v>926</v>
      </c>
      <c r="BC325" s="83" t="s">
        <v>927</v>
      </c>
      <c r="BD325" s="84">
        <v>60</v>
      </c>
      <c r="BE325" s="282">
        <v>27636</v>
      </c>
      <c r="BF325" s="279">
        <v>5</v>
      </c>
      <c r="BG325" s="303" t="s">
        <v>3811</v>
      </c>
      <c r="BH325" s="86" t="s">
        <v>3829</v>
      </c>
      <c r="BI325" s="285" t="s">
        <v>3829</v>
      </c>
      <c r="BJ325" s="285" t="s">
        <v>3829</v>
      </c>
      <c r="BK325" s="86" t="s">
        <v>3829</v>
      </c>
      <c r="BL325" s="432">
        <v>5</v>
      </c>
      <c r="BM325" s="432" t="s">
        <v>3811</v>
      </c>
      <c r="BN325" s="432" t="str">
        <f>INDEX(ID!$D:$D,MATCH('Org2567'!D325,ID!$A:$A,0))</f>
        <v>สวนผึ้ง</v>
      </c>
    </row>
    <row r="326" spans="1:66" x14ac:dyDescent="0.25">
      <c r="A326" s="272">
        <v>323</v>
      </c>
      <c r="B326" s="272">
        <v>5</v>
      </c>
      <c r="C326" s="82" t="s">
        <v>1760</v>
      </c>
      <c r="D326" s="272" t="s">
        <v>339</v>
      </c>
      <c r="E326" s="82" t="str">
        <f t="shared" si="5"/>
        <v>รพ.บางแพ</v>
      </c>
      <c r="F326" s="90" t="s">
        <v>926</v>
      </c>
      <c r="G326" s="90" t="s">
        <v>927</v>
      </c>
      <c r="H326" s="90">
        <v>48</v>
      </c>
      <c r="I326" s="273">
        <v>28182</v>
      </c>
      <c r="J326" s="90">
        <v>5</v>
      </c>
      <c r="K326" s="93" t="s">
        <v>3703</v>
      </c>
      <c r="L326" s="83" t="s">
        <v>926</v>
      </c>
      <c r="M326" s="83" t="s">
        <v>927</v>
      </c>
      <c r="N326" s="84">
        <v>48</v>
      </c>
      <c r="O326" s="85">
        <v>27978</v>
      </c>
      <c r="P326" s="274">
        <v>5</v>
      </c>
      <c r="Q326" s="275" t="s">
        <v>3811</v>
      </c>
      <c r="R326" s="276" t="s">
        <v>926</v>
      </c>
      <c r="S326" s="277" t="s">
        <v>927</v>
      </c>
      <c r="T326" s="278">
        <v>48</v>
      </c>
      <c r="U326" s="88">
        <v>27978</v>
      </c>
      <c r="V326" s="54">
        <v>5</v>
      </c>
      <c r="W326" s="54" t="s">
        <v>3811</v>
      </c>
      <c r="X326" s="276" t="s">
        <v>926</v>
      </c>
      <c r="Y326" s="83" t="s">
        <v>927</v>
      </c>
      <c r="Z326" s="84">
        <v>48</v>
      </c>
      <c r="AA326" s="88">
        <v>26844</v>
      </c>
      <c r="AB326" s="279">
        <v>5</v>
      </c>
      <c r="AC326" s="280" t="s">
        <v>3811</v>
      </c>
      <c r="AD326" s="281" t="s">
        <v>926</v>
      </c>
      <c r="AE326" s="83" t="s">
        <v>927</v>
      </c>
      <c r="AF326" s="84">
        <v>48</v>
      </c>
      <c r="AG326" s="88">
        <v>26844</v>
      </c>
      <c r="AH326" s="279">
        <v>5</v>
      </c>
      <c r="AI326" s="286" t="s">
        <v>3811</v>
      </c>
      <c r="AJ326" s="281" t="s">
        <v>926</v>
      </c>
      <c r="AK326" s="83" t="s">
        <v>927</v>
      </c>
      <c r="AL326" s="84">
        <v>48</v>
      </c>
      <c r="AM326" s="88">
        <v>26844</v>
      </c>
      <c r="AN326" s="279">
        <v>5</v>
      </c>
      <c r="AO326" s="286" t="s">
        <v>3811</v>
      </c>
      <c r="AP326" s="281" t="s">
        <v>926</v>
      </c>
      <c r="AQ326" s="83" t="s">
        <v>927</v>
      </c>
      <c r="AR326" s="84">
        <v>48</v>
      </c>
      <c r="AS326" s="88">
        <v>26844</v>
      </c>
      <c r="AT326" s="279">
        <v>5</v>
      </c>
      <c r="AU326" s="280" t="s">
        <v>3811</v>
      </c>
      <c r="AV326" s="86" t="s">
        <v>926</v>
      </c>
      <c r="AW326" s="285" t="s">
        <v>927</v>
      </c>
      <c r="AX326" s="285">
        <v>48</v>
      </c>
      <c r="AY326" s="87">
        <v>25813</v>
      </c>
      <c r="AZ326" s="86">
        <v>5</v>
      </c>
      <c r="BA326" s="57" t="s">
        <v>3811</v>
      </c>
      <c r="BB326" s="301" t="s">
        <v>926</v>
      </c>
      <c r="BC326" s="83" t="s">
        <v>931</v>
      </c>
      <c r="BD326" s="84">
        <v>48</v>
      </c>
      <c r="BE326" s="282">
        <v>25813</v>
      </c>
      <c r="BF326" s="279">
        <v>9</v>
      </c>
      <c r="BG326" s="303" t="s">
        <v>3814</v>
      </c>
      <c r="BH326" s="86" t="s">
        <v>3829</v>
      </c>
      <c r="BI326" s="285" t="s">
        <v>3830</v>
      </c>
      <c r="BJ326" s="285" t="s">
        <v>3829</v>
      </c>
      <c r="BK326" s="86" t="s">
        <v>3830</v>
      </c>
      <c r="BL326" s="432">
        <v>9</v>
      </c>
      <c r="BM326" s="432" t="s">
        <v>3814</v>
      </c>
      <c r="BN326" s="432" t="str">
        <f>INDEX(ID!$D:$D,MATCH('Org2567'!D326,ID!$A:$A,0))</f>
        <v>บางแพ</v>
      </c>
    </row>
    <row r="327" spans="1:66" x14ac:dyDescent="0.25">
      <c r="A327" s="272">
        <v>324</v>
      </c>
      <c r="B327" s="272">
        <v>5</v>
      </c>
      <c r="C327" s="82" t="s">
        <v>1760</v>
      </c>
      <c r="D327" s="272" t="s">
        <v>340</v>
      </c>
      <c r="E327" s="82" t="str">
        <f t="shared" si="5"/>
        <v>รพ.เจ็ดเสมียน</v>
      </c>
      <c r="F327" s="90" t="s">
        <v>926</v>
      </c>
      <c r="G327" s="90" t="s">
        <v>927</v>
      </c>
      <c r="H327" s="90">
        <v>30</v>
      </c>
      <c r="I327" s="273">
        <v>9435</v>
      </c>
      <c r="J327" s="90">
        <v>5</v>
      </c>
      <c r="K327" s="93" t="s">
        <v>3703</v>
      </c>
      <c r="L327" s="83" t="s">
        <v>926</v>
      </c>
      <c r="M327" s="83" t="s">
        <v>927</v>
      </c>
      <c r="N327" s="84">
        <v>30</v>
      </c>
      <c r="O327" s="85">
        <v>9466</v>
      </c>
      <c r="P327" s="274">
        <v>5</v>
      </c>
      <c r="Q327" s="275" t="s">
        <v>3811</v>
      </c>
      <c r="R327" s="276" t="s">
        <v>926</v>
      </c>
      <c r="S327" s="277" t="s">
        <v>927</v>
      </c>
      <c r="T327" s="278">
        <v>30</v>
      </c>
      <c r="U327" s="88">
        <v>9466</v>
      </c>
      <c r="V327" s="54">
        <v>5</v>
      </c>
      <c r="W327" s="54" t="s">
        <v>3811</v>
      </c>
      <c r="X327" s="276" t="s">
        <v>926</v>
      </c>
      <c r="Y327" s="83" t="s">
        <v>927</v>
      </c>
      <c r="Z327" s="84">
        <v>30</v>
      </c>
      <c r="AA327" s="88">
        <v>9399</v>
      </c>
      <c r="AB327" s="279">
        <v>5</v>
      </c>
      <c r="AC327" s="280" t="s">
        <v>3811</v>
      </c>
      <c r="AD327" s="281" t="s">
        <v>926</v>
      </c>
      <c r="AE327" s="83" t="s">
        <v>927</v>
      </c>
      <c r="AF327" s="84">
        <v>35</v>
      </c>
      <c r="AG327" s="88">
        <v>9399</v>
      </c>
      <c r="AH327" s="279">
        <v>5</v>
      </c>
      <c r="AI327" s="286" t="s">
        <v>3811</v>
      </c>
      <c r="AJ327" s="281" t="s">
        <v>926</v>
      </c>
      <c r="AK327" s="83" t="s">
        <v>927</v>
      </c>
      <c r="AL327" s="84">
        <v>35</v>
      </c>
      <c r="AM327" s="88">
        <v>9399</v>
      </c>
      <c r="AN327" s="279">
        <v>5</v>
      </c>
      <c r="AO327" s="286" t="s">
        <v>3811</v>
      </c>
      <c r="AP327" s="281" t="s">
        <v>926</v>
      </c>
      <c r="AQ327" s="83" t="s">
        <v>927</v>
      </c>
      <c r="AR327" s="84">
        <v>35</v>
      </c>
      <c r="AS327" s="88">
        <v>9399</v>
      </c>
      <c r="AT327" s="279">
        <v>5</v>
      </c>
      <c r="AU327" s="280" t="s">
        <v>3811</v>
      </c>
      <c r="AV327" s="86" t="s">
        <v>926</v>
      </c>
      <c r="AW327" s="285" t="s">
        <v>927</v>
      </c>
      <c r="AX327" s="285">
        <v>35</v>
      </c>
      <c r="AY327" s="87">
        <v>9224</v>
      </c>
      <c r="AZ327" s="86">
        <v>5</v>
      </c>
      <c r="BA327" s="57" t="s">
        <v>3811</v>
      </c>
      <c r="BB327" s="301" t="s">
        <v>926</v>
      </c>
      <c r="BC327" s="83" t="s">
        <v>927</v>
      </c>
      <c r="BD327" s="84">
        <v>30</v>
      </c>
      <c r="BE327" s="282">
        <v>9224</v>
      </c>
      <c r="BF327" s="279">
        <v>5</v>
      </c>
      <c r="BG327" s="303" t="s">
        <v>3811</v>
      </c>
      <c r="BH327" s="86" t="s">
        <v>3829</v>
      </c>
      <c r="BI327" s="285" t="s">
        <v>3829</v>
      </c>
      <c r="BJ327" s="285" t="s">
        <v>3830</v>
      </c>
      <c r="BK327" s="86" t="s">
        <v>3829</v>
      </c>
      <c r="BL327" s="432">
        <v>5</v>
      </c>
      <c r="BM327" s="432" t="s">
        <v>3811</v>
      </c>
      <c r="BN327" s="432" t="str">
        <f>INDEX(ID!$D:$D,MATCH('Org2567'!D327,ID!$A:$A,0))</f>
        <v>เจ็ดเสมียน</v>
      </c>
    </row>
    <row r="328" spans="1:66" x14ac:dyDescent="0.25">
      <c r="A328" s="272">
        <v>325</v>
      </c>
      <c r="B328" s="272">
        <v>5</v>
      </c>
      <c r="C328" s="82" t="s">
        <v>1760</v>
      </c>
      <c r="D328" s="272" t="s">
        <v>341</v>
      </c>
      <c r="E328" s="82" t="str">
        <f t="shared" si="5"/>
        <v>รพ.ปากท่อ</v>
      </c>
      <c r="F328" s="90" t="s">
        <v>926</v>
      </c>
      <c r="G328" s="90" t="s">
        <v>927</v>
      </c>
      <c r="H328" s="90">
        <v>60</v>
      </c>
      <c r="I328" s="273">
        <v>47327</v>
      </c>
      <c r="J328" s="90">
        <v>6</v>
      </c>
      <c r="K328" s="93" t="s">
        <v>3783</v>
      </c>
      <c r="L328" s="83" t="s">
        <v>926</v>
      </c>
      <c r="M328" s="83" t="s">
        <v>927</v>
      </c>
      <c r="N328" s="84">
        <v>60</v>
      </c>
      <c r="O328" s="85">
        <v>47049</v>
      </c>
      <c r="P328" s="274">
        <v>6</v>
      </c>
      <c r="Q328" s="275" t="s">
        <v>3809</v>
      </c>
      <c r="R328" s="276" t="s">
        <v>926</v>
      </c>
      <c r="S328" s="277" t="s">
        <v>927</v>
      </c>
      <c r="T328" s="278">
        <v>60</v>
      </c>
      <c r="U328" s="88">
        <v>47049</v>
      </c>
      <c r="V328" s="54">
        <v>6</v>
      </c>
      <c r="W328" s="54" t="s">
        <v>3809</v>
      </c>
      <c r="X328" s="276" t="s">
        <v>926</v>
      </c>
      <c r="Y328" s="83" t="s">
        <v>927</v>
      </c>
      <c r="Z328" s="84">
        <v>60</v>
      </c>
      <c r="AA328" s="88">
        <v>46782</v>
      </c>
      <c r="AB328" s="279">
        <v>6</v>
      </c>
      <c r="AC328" s="280" t="s">
        <v>3809</v>
      </c>
      <c r="AD328" s="281" t="s">
        <v>926</v>
      </c>
      <c r="AE328" s="83" t="s">
        <v>927</v>
      </c>
      <c r="AF328" s="84">
        <v>60</v>
      </c>
      <c r="AG328" s="88">
        <v>46782</v>
      </c>
      <c r="AH328" s="279">
        <v>6</v>
      </c>
      <c r="AI328" s="286" t="s">
        <v>3809</v>
      </c>
      <c r="AJ328" s="281" t="s">
        <v>926</v>
      </c>
      <c r="AK328" s="83" t="s">
        <v>927</v>
      </c>
      <c r="AL328" s="84">
        <v>60</v>
      </c>
      <c r="AM328" s="88">
        <v>46782</v>
      </c>
      <c r="AN328" s="279">
        <v>6</v>
      </c>
      <c r="AO328" s="286" t="s">
        <v>3809</v>
      </c>
      <c r="AP328" s="281" t="s">
        <v>926</v>
      </c>
      <c r="AQ328" s="83" t="s">
        <v>927</v>
      </c>
      <c r="AR328" s="84">
        <v>60</v>
      </c>
      <c r="AS328" s="88">
        <v>46782</v>
      </c>
      <c r="AT328" s="279">
        <v>6</v>
      </c>
      <c r="AU328" s="280" t="s">
        <v>3809</v>
      </c>
      <c r="AV328" s="86" t="s">
        <v>926</v>
      </c>
      <c r="AW328" s="285" t="s">
        <v>927</v>
      </c>
      <c r="AX328" s="285">
        <v>60</v>
      </c>
      <c r="AY328" s="87">
        <v>46867</v>
      </c>
      <c r="AZ328" s="86">
        <v>6</v>
      </c>
      <c r="BA328" s="57" t="s">
        <v>3809</v>
      </c>
      <c r="BB328" s="301" t="s">
        <v>926</v>
      </c>
      <c r="BC328" s="83" t="s">
        <v>927</v>
      </c>
      <c r="BD328" s="84">
        <v>60</v>
      </c>
      <c r="BE328" s="282">
        <v>46867</v>
      </c>
      <c r="BF328" s="279">
        <v>6</v>
      </c>
      <c r="BG328" s="303" t="s">
        <v>3809</v>
      </c>
      <c r="BH328" s="86" t="s">
        <v>3829</v>
      </c>
      <c r="BI328" s="285" t="s">
        <v>3829</v>
      </c>
      <c r="BJ328" s="285" t="s">
        <v>3829</v>
      </c>
      <c r="BK328" s="86" t="s">
        <v>3829</v>
      </c>
      <c r="BL328" s="432">
        <v>6</v>
      </c>
      <c r="BM328" s="432" t="s">
        <v>3809</v>
      </c>
      <c r="BN328" s="432" t="str">
        <f>INDEX(ID!$D:$D,MATCH('Org2567'!D328,ID!$A:$A,0))</f>
        <v>ปากท่อ</v>
      </c>
    </row>
    <row r="329" spans="1:66" x14ac:dyDescent="0.25">
      <c r="A329" s="272">
        <v>326</v>
      </c>
      <c r="B329" s="272">
        <v>5</v>
      </c>
      <c r="C329" s="82" t="s">
        <v>1760</v>
      </c>
      <c r="D329" s="272" t="s">
        <v>342</v>
      </c>
      <c r="E329" s="82" t="str">
        <f t="shared" si="5"/>
        <v>รพ.วัดเพลง</v>
      </c>
      <c r="F329" s="90" t="s">
        <v>926</v>
      </c>
      <c r="G329" s="90" t="s">
        <v>927</v>
      </c>
      <c r="H329" s="90">
        <v>38</v>
      </c>
      <c r="I329" s="273">
        <v>8805</v>
      </c>
      <c r="J329" s="90">
        <v>5</v>
      </c>
      <c r="K329" s="93" t="s">
        <v>3703</v>
      </c>
      <c r="L329" s="83" t="s">
        <v>926</v>
      </c>
      <c r="M329" s="83" t="s">
        <v>927</v>
      </c>
      <c r="N329" s="84">
        <v>38</v>
      </c>
      <c r="O329" s="85">
        <v>8794</v>
      </c>
      <c r="P329" s="274">
        <v>5</v>
      </c>
      <c r="Q329" s="275" t="s">
        <v>3811</v>
      </c>
      <c r="R329" s="276" t="s">
        <v>926</v>
      </c>
      <c r="S329" s="277" t="s">
        <v>927</v>
      </c>
      <c r="T329" s="278">
        <v>38</v>
      </c>
      <c r="U329" s="88">
        <v>8794</v>
      </c>
      <c r="V329" s="54">
        <v>5</v>
      </c>
      <c r="W329" s="54" t="s">
        <v>3811</v>
      </c>
      <c r="X329" s="276" t="s">
        <v>926</v>
      </c>
      <c r="Y329" s="83" t="s">
        <v>927</v>
      </c>
      <c r="Z329" s="84">
        <v>38</v>
      </c>
      <c r="AA329" s="88">
        <v>8820</v>
      </c>
      <c r="AB329" s="279">
        <v>5</v>
      </c>
      <c r="AC329" s="280" t="s">
        <v>3811</v>
      </c>
      <c r="AD329" s="281" t="s">
        <v>926</v>
      </c>
      <c r="AE329" s="83" t="s">
        <v>927</v>
      </c>
      <c r="AF329" s="84">
        <v>38</v>
      </c>
      <c r="AG329" s="88">
        <v>8820</v>
      </c>
      <c r="AH329" s="279">
        <v>5</v>
      </c>
      <c r="AI329" s="286" t="s">
        <v>3811</v>
      </c>
      <c r="AJ329" s="281" t="s">
        <v>926</v>
      </c>
      <c r="AK329" s="83" t="s">
        <v>927</v>
      </c>
      <c r="AL329" s="84">
        <v>38</v>
      </c>
      <c r="AM329" s="88">
        <v>8820</v>
      </c>
      <c r="AN329" s="279">
        <v>5</v>
      </c>
      <c r="AO329" s="286" t="s">
        <v>3811</v>
      </c>
      <c r="AP329" s="281" t="s">
        <v>926</v>
      </c>
      <c r="AQ329" s="83" t="s">
        <v>927</v>
      </c>
      <c r="AR329" s="84">
        <v>38</v>
      </c>
      <c r="AS329" s="88">
        <v>8820</v>
      </c>
      <c r="AT329" s="279">
        <v>5</v>
      </c>
      <c r="AU329" s="280" t="s">
        <v>3811</v>
      </c>
      <c r="AV329" s="86" t="s">
        <v>926</v>
      </c>
      <c r="AW329" s="285" t="s">
        <v>927</v>
      </c>
      <c r="AX329" s="285">
        <v>38</v>
      </c>
      <c r="AY329" s="87">
        <v>8782</v>
      </c>
      <c r="AZ329" s="86">
        <v>5</v>
      </c>
      <c r="BA329" s="57" t="s">
        <v>3811</v>
      </c>
      <c r="BB329" s="301" t="s">
        <v>926</v>
      </c>
      <c r="BC329" s="83" t="s">
        <v>927</v>
      </c>
      <c r="BD329" s="84">
        <v>38</v>
      </c>
      <c r="BE329" s="282">
        <v>8782</v>
      </c>
      <c r="BF329" s="279">
        <v>5</v>
      </c>
      <c r="BG329" s="303" t="s">
        <v>3811</v>
      </c>
      <c r="BH329" s="86" t="s">
        <v>3829</v>
      </c>
      <c r="BI329" s="285" t="s">
        <v>3829</v>
      </c>
      <c r="BJ329" s="285" t="s">
        <v>3829</v>
      </c>
      <c r="BK329" s="86" t="s">
        <v>3829</v>
      </c>
      <c r="BL329" s="432">
        <v>5</v>
      </c>
      <c r="BM329" s="432" t="s">
        <v>3811</v>
      </c>
      <c r="BN329" s="432" t="str">
        <f>INDEX(ID!$D:$D,MATCH('Org2567'!D329,ID!$A:$A,0))</f>
        <v>วัดเพลง</v>
      </c>
    </row>
    <row r="330" spans="1:66" x14ac:dyDescent="0.25">
      <c r="A330" s="272">
        <v>327</v>
      </c>
      <c r="B330" s="272">
        <v>5</v>
      </c>
      <c r="C330" s="82" t="s">
        <v>1760</v>
      </c>
      <c r="D330" s="272" t="s">
        <v>343</v>
      </c>
      <c r="E330" s="82" t="str">
        <f t="shared" si="5"/>
        <v>รพ.สมเด็จพระยุพราชจอมบึง</v>
      </c>
      <c r="F330" s="90" t="s">
        <v>926</v>
      </c>
      <c r="G330" s="90" t="s">
        <v>931</v>
      </c>
      <c r="H330" s="90">
        <v>60</v>
      </c>
      <c r="I330" s="273">
        <v>49793</v>
      </c>
      <c r="J330" s="90">
        <v>9</v>
      </c>
      <c r="K330" s="93" t="s">
        <v>3708</v>
      </c>
      <c r="L330" s="83" t="s">
        <v>926</v>
      </c>
      <c r="M330" s="83" t="s">
        <v>931</v>
      </c>
      <c r="N330" s="84">
        <v>73</v>
      </c>
      <c r="O330" s="85">
        <v>49947</v>
      </c>
      <c r="P330" s="274">
        <v>9</v>
      </c>
      <c r="Q330" s="275" t="s">
        <v>3814</v>
      </c>
      <c r="R330" s="276" t="s">
        <v>926</v>
      </c>
      <c r="S330" s="277" t="s">
        <v>931</v>
      </c>
      <c r="T330" s="278">
        <v>60</v>
      </c>
      <c r="U330" s="88">
        <v>49947</v>
      </c>
      <c r="V330" s="54">
        <v>9</v>
      </c>
      <c r="W330" s="54" t="s">
        <v>3814</v>
      </c>
      <c r="X330" s="276" t="s">
        <v>926</v>
      </c>
      <c r="Y330" s="83" t="s">
        <v>931</v>
      </c>
      <c r="Z330" s="84">
        <v>60</v>
      </c>
      <c r="AA330" s="88">
        <v>50119</v>
      </c>
      <c r="AB330" s="279">
        <v>10</v>
      </c>
      <c r="AC330" s="280" t="s">
        <v>3810</v>
      </c>
      <c r="AD330" s="281" t="s">
        <v>926</v>
      </c>
      <c r="AE330" s="83" t="s">
        <v>931</v>
      </c>
      <c r="AF330" s="84">
        <v>60</v>
      </c>
      <c r="AG330" s="88">
        <v>50119</v>
      </c>
      <c r="AH330" s="279">
        <v>10</v>
      </c>
      <c r="AI330" s="286" t="s">
        <v>3810</v>
      </c>
      <c r="AJ330" s="281" t="s">
        <v>926</v>
      </c>
      <c r="AK330" s="83" t="s">
        <v>931</v>
      </c>
      <c r="AL330" s="84">
        <v>60</v>
      </c>
      <c r="AM330" s="88">
        <v>50119</v>
      </c>
      <c r="AN330" s="279">
        <v>10</v>
      </c>
      <c r="AO330" s="286" t="s">
        <v>3810</v>
      </c>
      <c r="AP330" s="281" t="s">
        <v>926</v>
      </c>
      <c r="AQ330" s="83" t="s">
        <v>931</v>
      </c>
      <c r="AR330" s="84">
        <v>60</v>
      </c>
      <c r="AS330" s="88">
        <v>50119</v>
      </c>
      <c r="AT330" s="279">
        <v>10</v>
      </c>
      <c r="AU330" s="280" t="s">
        <v>3810</v>
      </c>
      <c r="AV330" s="86" t="s">
        <v>926</v>
      </c>
      <c r="AW330" s="285" t="s">
        <v>931</v>
      </c>
      <c r="AX330" s="285">
        <v>60</v>
      </c>
      <c r="AY330" s="87">
        <v>49947</v>
      </c>
      <c r="AZ330" s="86">
        <v>9</v>
      </c>
      <c r="BA330" s="57" t="s">
        <v>3814</v>
      </c>
      <c r="BB330" s="301" t="s">
        <v>926</v>
      </c>
      <c r="BC330" s="83" t="s">
        <v>952</v>
      </c>
      <c r="BD330" s="84">
        <v>60</v>
      </c>
      <c r="BE330" s="282">
        <v>49947</v>
      </c>
      <c r="BF330" s="279">
        <v>12</v>
      </c>
      <c r="BG330" s="303" t="s">
        <v>3820</v>
      </c>
      <c r="BH330" s="86" t="s">
        <v>3829</v>
      </c>
      <c r="BI330" s="285" t="s">
        <v>3830</v>
      </c>
      <c r="BJ330" s="285" t="s">
        <v>3829</v>
      </c>
      <c r="BK330" s="86" t="s">
        <v>3830</v>
      </c>
      <c r="BL330" s="432">
        <v>12</v>
      </c>
      <c r="BM330" s="432" t="s">
        <v>3820</v>
      </c>
      <c r="BN330" s="432" t="str">
        <f>INDEX(ID!$D:$D,MATCH('Org2567'!D330,ID!$A:$A,0))</f>
        <v>สมเด็จพระยุพราชจอมบึง</v>
      </c>
    </row>
    <row r="331" spans="1:66" x14ac:dyDescent="0.25">
      <c r="A331" s="272">
        <v>328</v>
      </c>
      <c r="B331" s="272">
        <v>5</v>
      </c>
      <c r="C331" s="82" t="s">
        <v>1760</v>
      </c>
      <c r="D331" s="272" t="s">
        <v>344</v>
      </c>
      <c r="E331" s="82" t="str">
        <f t="shared" si="5"/>
        <v>รพ.บ้านคา</v>
      </c>
      <c r="F331" s="90" t="s">
        <v>926</v>
      </c>
      <c r="G331" s="90" t="s">
        <v>989</v>
      </c>
      <c r="H331" s="90">
        <v>30</v>
      </c>
      <c r="I331" s="273">
        <v>18627</v>
      </c>
      <c r="J331" s="90">
        <v>3</v>
      </c>
      <c r="K331" s="93" t="s">
        <v>3705</v>
      </c>
      <c r="L331" s="83" t="s">
        <v>926</v>
      </c>
      <c r="M331" s="83" t="s">
        <v>989</v>
      </c>
      <c r="N331" s="84">
        <v>30</v>
      </c>
      <c r="O331" s="85">
        <v>18664</v>
      </c>
      <c r="P331" s="274">
        <v>3</v>
      </c>
      <c r="Q331" s="275" t="s">
        <v>3819</v>
      </c>
      <c r="R331" s="276" t="s">
        <v>926</v>
      </c>
      <c r="S331" s="277" t="s">
        <v>989</v>
      </c>
      <c r="T331" s="278">
        <v>30</v>
      </c>
      <c r="U331" s="88">
        <v>18664</v>
      </c>
      <c r="V331" s="54">
        <v>3</v>
      </c>
      <c r="W331" s="54" t="s">
        <v>3819</v>
      </c>
      <c r="X331" s="276" t="s">
        <v>926</v>
      </c>
      <c r="Y331" s="83" t="s">
        <v>989</v>
      </c>
      <c r="Z331" s="84">
        <v>30</v>
      </c>
      <c r="AA331" s="88">
        <v>18683</v>
      </c>
      <c r="AB331" s="279">
        <v>3</v>
      </c>
      <c r="AC331" s="280" t="s">
        <v>3819</v>
      </c>
      <c r="AD331" s="281" t="s">
        <v>926</v>
      </c>
      <c r="AE331" s="83" t="s">
        <v>989</v>
      </c>
      <c r="AF331" s="84">
        <v>30</v>
      </c>
      <c r="AG331" s="88">
        <v>18683</v>
      </c>
      <c r="AH331" s="279">
        <v>3</v>
      </c>
      <c r="AI331" s="286" t="s">
        <v>3819</v>
      </c>
      <c r="AJ331" s="281" t="s">
        <v>926</v>
      </c>
      <c r="AK331" s="83" t="s">
        <v>989</v>
      </c>
      <c r="AL331" s="84">
        <v>30</v>
      </c>
      <c r="AM331" s="88">
        <v>18683</v>
      </c>
      <c r="AN331" s="279">
        <v>3</v>
      </c>
      <c r="AO331" s="286" t="s">
        <v>3819</v>
      </c>
      <c r="AP331" s="281" t="s">
        <v>926</v>
      </c>
      <c r="AQ331" s="83" t="s">
        <v>989</v>
      </c>
      <c r="AR331" s="84">
        <v>30</v>
      </c>
      <c r="AS331" s="88">
        <v>18683</v>
      </c>
      <c r="AT331" s="279">
        <v>3</v>
      </c>
      <c r="AU331" s="280" t="s">
        <v>3819</v>
      </c>
      <c r="AV331" s="86" t="s">
        <v>926</v>
      </c>
      <c r="AW331" s="285" t="s">
        <v>989</v>
      </c>
      <c r="AX331" s="285">
        <v>30</v>
      </c>
      <c r="AY331" s="87">
        <v>18631</v>
      </c>
      <c r="AZ331" s="86">
        <v>3</v>
      </c>
      <c r="BA331" s="57" t="s">
        <v>3819</v>
      </c>
      <c r="BB331" s="301" t="s">
        <v>926</v>
      </c>
      <c r="BC331" s="83" t="s">
        <v>989</v>
      </c>
      <c r="BD331" s="84">
        <v>30</v>
      </c>
      <c r="BE331" s="282">
        <v>18631</v>
      </c>
      <c r="BF331" s="279">
        <v>3</v>
      </c>
      <c r="BG331" s="303" t="s">
        <v>3819</v>
      </c>
      <c r="BH331" s="86" t="s">
        <v>3829</v>
      </c>
      <c r="BI331" s="285" t="s">
        <v>3829</v>
      </c>
      <c r="BJ331" s="285" t="s">
        <v>3829</v>
      </c>
      <c r="BK331" s="86" t="s">
        <v>3829</v>
      </c>
      <c r="BL331" s="432">
        <v>3</v>
      </c>
      <c r="BM331" s="432" t="s">
        <v>3819</v>
      </c>
      <c r="BN331" s="432" t="str">
        <f>INDEX(ID!$D:$D,MATCH('Org2567'!D331,ID!$A:$A,0))</f>
        <v>บ้านคา</v>
      </c>
    </row>
    <row r="332" spans="1:66" x14ac:dyDescent="0.25">
      <c r="A332" s="272">
        <v>329</v>
      </c>
      <c r="B332" s="272">
        <v>5</v>
      </c>
      <c r="C332" s="82" t="s">
        <v>1898</v>
      </c>
      <c r="D332" s="272" t="s">
        <v>345</v>
      </c>
      <c r="E332" s="82" t="str">
        <f t="shared" si="5"/>
        <v>รพ.สมเด็จพระพุทธเลิศหล้า</v>
      </c>
      <c r="F332" s="90" t="s">
        <v>922</v>
      </c>
      <c r="G332" s="90" t="s">
        <v>918</v>
      </c>
      <c r="H332" s="90">
        <v>299</v>
      </c>
      <c r="I332" s="273">
        <v>79134</v>
      </c>
      <c r="J332" s="90">
        <v>16</v>
      </c>
      <c r="K332" s="93" t="s">
        <v>3748</v>
      </c>
      <c r="L332" s="83" t="s">
        <v>922</v>
      </c>
      <c r="M332" s="83" t="s">
        <v>918</v>
      </c>
      <c r="N332" s="84">
        <v>284</v>
      </c>
      <c r="O332" s="85">
        <v>79214</v>
      </c>
      <c r="P332" s="274">
        <v>16</v>
      </c>
      <c r="Q332" s="275" t="s">
        <v>3818</v>
      </c>
      <c r="R332" s="276" t="s">
        <v>922</v>
      </c>
      <c r="S332" s="277" t="s">
        <v>918</v>
      </c>
      <c r="T332" s="278">
        <v>284</v>
      </c>
      <c r="U332" s="88">
        <v>79214</v>
      </c>
      <c r="V332" s="54">
        <v>16</v>
      </c>
      <c r="W332" s="54" t="s">
        <v>3818</v>
      </c>
      <c r="X332" s="276" t="s">
        <v>922</v>
      </c>
      <c r="Y332" s="83" t="s">
        <v>918</v>
      </c>
      <c r="Z332" s="84">
        <v>284</v>
      </c>
      <c r="AA332" s="88">
        <v>78329</v>
      </c>
      <c r="AB332" s="279">
        <v>16</v>
      </c>
      <c r="AC332" s="280" t="s">
        <v>3818</v>
      </c>
      <c r="AD332" s="281" t="s">
        <v>922</v>
      </c>
      <c r="AE332" s="83" t="s">
        <v>918</v>
      </c>
      <c r="AF332" s="84">
        <v>282</v>
      </c>
      <c r="AG332" s="88">
        <v>78329</v>
      </c>
      <c r="AH332" s="279">
        <v>16</v>
      </c>
      <c r="AI332" s="286" t="s">
        <v>3818</v>
      </c>
      <c r="AJ332" s="281" t="s">
        <v>922</v>
      </c>
      <c r="AK332" s="83" t="s">
        <v>918</v>
      </c>
      <c r="AL332" s="84">
        <v>282</v>
      </c>
      <c r="AM332" s="88">
        <v>78329</v>
      </c>
      <c r="AN332" s="279">
        <v>16</v>
      </c>
      <c r="AO332" s="286" t="s">
        <v>3818</v>
      </c>
      <c r="AP332" s="281" t="s">
        <v>922</v>
      </c>
      <c r="AQ332" s="83" t="s">
        <v>918</v>
      </c>
      <c r="AR332" s="84">
        <v>282</v>
      </c>
      <c r="AS332" s="88">
        <v>78329</v>
      </c>
      <c r="AT332" s="279">
        <v>16</v>
      </c>
      <c r="AU332" s="280" t="s">
        <v>3818</v>
      </c>
      <c r="AV332" s="86" t="s">
        <v>922</v>
      </c>
      <c r="AW332" s="285" t="s">
        <v>918</v>
      </c>
      <c r="AX332" s="285">
        <v>282</v>
      </c>
      <c r="AY332" s="87">
        <v>77876</v>
      </c>
      <c r="AZ332" s="86">
        <v>16</v>
      </c>
      <c r="BA332" s="57" t="s">
        <v>3818</v>
      </c>
      <c r="BB332" s="301" t="s">
        <v>922</v>
      </c>
      <c r="BC332" s="83" t="s">
        <v>918</v>
      </c>
      <c r="BD332" s="84">
        <v>282</v>
      </c>
      <c r="BE332" s="282">
        <v>77876</v>
      </c>
      <c r="BF332" s="279">
        <v>16</v>
      </c>
      <c r="BG332" s="303" t="s">
        <v>3818</v>
      </c>
      <c r="BH332" s="86" t="s">
        <v>3829</v>
      </c>
      <c r="BI332" s="285" t="s">
        <v>3829</v>
      </c>
      <c r="BJ332" s="285" t="s">
        <v>3829</v>
      </c>
      <c r="BK332" s="86" t="s">
        <v>3829</v>
      </c>
      <c r="BL332" s="432">
        <v>16</v>
      </c>
      <c r="BM332" s="432" t="s">
        <v>3818</v>
      </c>
      <c r="BN332" s="432" t="str">
        <f>INDEX(ID!$D:$D,MATCH('Org2567'!D332,ID!$A:$A,0))</f>
        <v>สมเด็จพระพุทธเลิศหล้า</v>
      </c>
    </row>
    <row r="333" spans="1:66" x14ac:dyDescent="0.25">
      <c r="A333" s="272">
        <v>330</v>
      </c>
      <c r="B333" s="272">
        <v>5</v>
      </c>
      <c r="C333" s="82" t="s">
        <v>1898</v>
      </c>
      <c r="D333" s="272" t="s">
        <v>346</v>
      </c>
      <c r="E333" s="82" t="str">
        <f t="shared" si="5"/>
        <v>รพ.นภาลัย</v>
      </c>
      <c r="F333" s="90" t="s">
        <v>926</v>
      </c>
      <c r="G333" s="90" t="s">
        <v>931</v>
      </c>
      <c r="H333" s="90">
        <v>90</v>
      </c>
      <c r="I333" s="273">
        <v>22171</v>
      </c>
      <c r="J333" s="90">
        <v>9</v>
      </c>
      <c r="K333" s="93" t="s">
        <v>3708</v>
      </c>
      <c r="L333" s="83" t="s">
        <v>926</v>
      </c>
      <c r="M333" s="83" t="s">
        <v>931</v>
      </c>
      <c r="N333" s="84">
        <v>78</v>
      </c>
      <c r="O333" s="85">
        <v>22020</v>
      </c>
      <c r="P333" s="274">
        <v>9</v>
      </c>
      <c r="Q333" s="275" t="s">
        <v>3814</v>
      </c>
      <c r="R333" s="276" t="s">
        <v>926</v>
      </c>
      <c r="S333" s="277" t="s">
        <v>931</v>
      </c>
      <c r="T333" s="278">
        <v>90</v>
      </c>
      <c r="U333" s="88">
        <v>22020</v>
      </c>
      <c r="V333" s="54">
        <v>9</v>
      </c>
      <c r="W333" s="54" t="s">
        <v>3814</v>
      </c>
      <c r="X333" s="276" t="s">
        <v>926</v>
      </c>
      <c r="Y333" s="83" t="s">
        <v>931</v>
      </c>
      <c r="Z333" s="84">
        <v>90</v>
      </c>
      <c r="AA333" s="88">
        <v>21880</v>
      </c>
      <c r="AB333" s="279">
        <v>9</v>
      </c>
      <c r="AC333" s="280" t="s">
        <v>3814</v>
      </c>
      <c r="AD333" s="281" t="s">
        <v>926</v>
      </c>
      <c r="AE333" s="83" t="s">
        <v>931</v>
      </c>
      <c r="AF333" s="84">
        <v>90</v>
      </c>
      <c r="AG333" s="88">
        <v>21880</v>
      </c>
      <c r="AH333" s="279">
        <v>9</v>
      </c>
      <c r="AI333" s="286" t="s">
        <v>3814</v>
      </c>
      <c r="AJ333" s="281" t="s">
        <v>926</v>
      </c>
      <c r="AK333" s="83" t="s">
        <v>931</v>
      </c>
      <c r="AL333" s="84">
        <v>90</v>
      </c>
      <c r="AM333" s="88">
        <v>21880</v>
      </c>
      <c r="AN333" s="279">
        <v>9</v>
      </c>
      <c r="AO333" s="286" t="s">
        <v>3814</v>
      </c>
      <c r="AP333" s="281" t="s">
        <v>926</v>
      </c>
      <c r="AQ333" s="83" t="s">
        <v>931</v>
      </c>
      <c r="AR333" s="84">
        <v>90</v>
      </c>
      <c r="AS333" s="88">
        <v>21880</v>
      </c>
      <c r="AT333" s="279">
        <v>9</v>
      </c>
      <c r="AU333" s="280" t="s">
        <v>3814</v>
      </c>
      <c r="AV333" s="86" t="s">
        <v>926</v>
      </c>
      <c r="AW333" s="285" t="s">
        <v>931</v>
      </c>
      <c r="AX333" s="285">
        <v>90</v>
      </c>
      <c r="AY333" s="87">
        <v>21554</v>
      </c>
      <c r="AZ333" s="86">
        <v>9</v>
      </c>
      <c r="BA333" s="57" t="s">
        <v>3814</v>
      </c>
      <c r="BB333" s="301" t="s">
        <v>926</v>
      </c>
      <c r="BC333" s="83" t="s">
        <v>931</v>
      </c>
      <c r="BD333" s="84">
        <v>90</v>
      </c>
      <c r="BE333" s="282">
        <v>21554</v>
      </c>
      <c r="BF333" s="279">
        <v>9</v>
      </c>
      <c r="BG333" s="303" t="s">
        <v>3814</v>
      </c>
      <c r="BH333" s="86" t="s">
        <v>3829</v>
      </c>
      <c r="BI333" s="285" t="s">
        <v>3829</v>
      </c>
      <c r="BJ333" s="285" t="s">
        <v>3829</v>
      </c>
      <c r="BK333" s="86" t="s">
        <v>3829</v>
      </c>
      <c r="BL333" s="432">
        <v>9</v>
      </c>
      <c r="BM333" s="432" t="s">
        <v>3814</v>
      </c>
      <c r="BN333" s="432" t="str">
        <f>INDEX(ID!$D:$D,MATCH('Org2567'!D333,ID!$A:$A,0))</f>
        <v>นภาลัย</v>
      </c>
    </row>
    <row r="334" spans="1:66" x14ac:dyDescent="0.25">
      <c r="A334" s="272">
        <v>331</v>
      </c>
      <c r="B334" s="272">
        <v>5</v>
      </c>
      <c r="C334" s="82" t="s">
        <v>1898</v>
      </c>
      <c r="D334" s="272" t="s">
        <v>347</v>
      </c>
      <c r="E334" s="82" t="str">
        <f t="shared" si="5"/>
        <v>รพ.อัมพวา</v>
      </c>
      <c r="F334" s="90" t="s">
        <v>926</v>
      </c>
      <c r="G334" s="90" t="s">
        <v>927</v>
      </c>
      <c r="H334" s="90">
        <v>36</v>
      </c>
      <c r="I334" s="273">
        <v>31582</v>
      </c>
      <c r="J334" s="90">
        <v>6</v>
      </c>
      <c r="K334" s="93" t="s">
        <v>3783</v>
      </c>
      <c r="L334" s="83" t="s">
        <v>926</v>
      </c>
      <c r="M334" s="83" t="s">
        <v>927</v>
      </c>
      <c r="N334" s="84">
        <v>36</v>
      </c>
      <c r="O334" s="85">
        <v>31701</v>
      </c>
      <c r="P334" s="274">
        <v>6</v>
      </c>
      <c r="Q334" s="275" t="s">
        <v>3809</v>
      </c>
      <c r="R334" s="276" t="s">
        <v>926</v>
      </c>
      <c r="S334" s="277" t="s">
        <v>927</v>
      </c>
      <c r="T334" s="278">
        <v>30</v>
      </c>
      <c r="U334" s="88">
        <v>31701</v>
      </c>
      <c r="V334" s="54">
        <v>6</v>
      </c>
      <c r="W334" s="54" t="s">
        <v>3809</v>
      </c>
      <c r="X334" s="276" t="s">
        <v>926</v>
      </c>
      <c r="Y334" s="83" t="s">
        <v>927</v>
      </c>
      <c r="Z334" s="84">
        <v>30</v>
      </c>
      <c r="AA334" s="88">
        <v>31530</v>
      </c>
      <c r="AB334" s="279">
        <v>6</v>
      </c>
      <c r="AC334" s="280" t="s">
        <v>3809</v>
      </c>
      <c r="AD334" s="281" t="s">
        <v>926</v>
      </c>
      <c r="AE334" s="83" t="s">
        <v>927</v>
      </c>
      <c r="AF334" s="84">
        <v>33</v>
      </c>
      <c r="AG334" s="88">
        <v>31530</v>
      </c>
      <c r="AH334" s="279">
        <v>6</v>
      </c>
      <c r="AI334" s="286" t="s">
        <v>3809</v>
      </c>
      <c r="AJ334" s="281" t="s">
        <v>926</v>
      </c>
      <c r="AK334" s="83" t="s">
        <v>927</v>
      </c>
      <c r="AL334" s="84">
        <v>33</v>
      </c>
      <c r="AM334" s="88">
        <v>31530</v>
      </c>
      <c r="AN334" s="279">
        <v>6</v>
      </c>
      <c r="AO334" s="286" t="s">
        <v>3809</v>
      </c>
      <c r="AP334" s="281" t="s">
        <v>926</v>
      </c>
      <c r="AQ334" s="83" t="s">
        <v>927</v>
      </c>
      <c r="AR334" s="84">
        <v>33</v>
      </c>
      <c r="AS334" s="88">
        <v>31530</v>
      </c>
      <c r="AT334" s="279">
        <v>6</v>
      </c>
      <c r="AU334" s="280" t="s">
        <v>3809</v>
      </c>
      <c r="AV334" s="86" t="s">
        <v>926</v>
      </c>
      <c r="AW334" s="285" t="s">
        <v>927</v>
      </c>
      <c r="AX334" s="285">
        <v>33</v>
      </c>
      <c r="AY334" s="87">
        <v>31177</v>
      </c>
      <c r="AZ334" s="86">
        <v>6</v>
      </c>
      <c r="BA334" s="57" t="s">
        <v>3809</v>
      </c>
      <c r="BB334" s="301" t="s">
        <v>926</v>
      </c>
      <c r="BC334" s="83" t="s">
        <v>927</v>
      </c>
      <c r="BD334" s="84">
        <v>33</v>
      </c>
      <c r="BE334" s="282">
        <v>31177</v>
      </c>
      <c r="BF334" s="279">
        <v>6</v>
      </c>
      <c r="BG334" s="303" t="s">
        <v>3809</v>
      </c>
      <c r="BH334" s="86" t="s">
        <v>3829</v>
      </c>
      <c r="BI334" s="285" t="s">
        <v>3829</v>
      </c>
      <c r="BJ334" s="285" t="s">
        <v>3829</v>
      </c>
      <c r="BK334" s="86" t="s">
        <v>3829</v>
      </c>
      <c r="BL334" s="432">
        <v>6</v>
      </c>
      <c r="BM334" s="432" t="s">
        <v>3809</v>
      </c>
      <c r="BN334" s="432" t="str">
        <f>INDEX(ID!$D:$D,MATCH('Org2567'!D334,ID!$A:$A,0))</f>
        <v>อัมพวา</v>
      </c>
    </row>
    <row r="335" spans="1:66" x14ac:dyDescent="0.25">
      <c r="A335" s="272">
        <v>332</v>
      </c>
      <c r="B335" s="272">
        <v>5</v>
      </c>
      <c r="C335" s="82" t="s">
        <v>1891</v>
      </c>
      <c r="D335" s="272" t="s">
        <v>348</v>
      </c>
      <c r="E335" s="82" t="str">
        <f t="shared" si="5"/>
        <v>รพ.สมุทรสาคร</v>
      </c>
      <c r="F335" s="90" t="s">
        <v>916</v>
      </c>
      <c r="G335" s="90" t="s">
        <v>3</v>
      </c>
      <c r="H335" s="90">
        <v>628</v>
      </c>
      <c r="I335" s="273">
        <v>178886</v>
      </c>
      <c r="J335" s="90">
        <v>18</v>
      </c>
      <c r="K335" s="93" t="s">
        <v>3747</v>
      </c>
      <c r="L335" s="83" t="s">
        <v>916</v>
      </c>
      <c r="M335" s="83" t="s">
        <v>3</v>
      </c>
      <c r="N335" s="84">
        <v>632</v>
      </c>
      <c r="O335" s="85">
        <v>180089</v>
      </c>
      <c r="P335" s="274">
        <v>18</v>
      </c>
      <c r="Q335" s="275" t="s">
        <v>3822</v>
      </c>
      <c r="R335" s="276" t="s">
        <v>916</v>
      </c>
      <c r="S335" s="277" t="s">
        <v>3</v>
      </c>
      <c r="T335" s="278">
        <v>626</v>
      </c>
      <c r="U335" s="88">
        <v>180089</v>
      </c>
      <c r="V335" s="54">
        <v>18</v>
      </c>
      <c r="W335" s="54" t="s">
        <v>3822</v>
      </c>
      <c r="X335" s="276" t="s">
        <v>916</v>
      </c>
      <c r="Y335" s="83" t="s">
        <v>3</v>
      </c>
      <c r="Z335" s="84">
        <v>626</v>
      </c>
      <c r="AA335" s="88">
        <v>179962</v>
      </c>
      <c r="AB335" s="279">
        <v>18</v>
      </c>
      <c r="AC335" s="280" t="s">
        <v>3822</v>
      </c>
      <c r="AD335" s="281" t="s">
        <v>916</v>
      </c>
      <c r="AE335" s="83" t="s">
        <v>3</v>
      </c>
      <c r="AF335" s="84">
        <v>696</v>
      </c>
      <c r="AG335" s="88">
        <v>179962</v>
      </c>
      <c r="AH335" s="279">
        <v>18</v>
      </c>
      <c r="AI335" s="286" t="s">
        <v>3822</v>
      </c>
      <c r="AJ335" s="281" t="s">
        <v>916</v>
      </c>
      <c r="AK335" s="83" t="s">
        <v>3</v>
      </c>
      <c r="AL335" s="84">
        <v>696</v>
      </c>
      <c r="AM335" s="88">
        <v>179962</v>
      </c>
      <c r="AN335" s="279">
        <v>18</v>
      </c>
      <c r="AO335" s="286" t="s">
        <v>3822</v>
      </c>
      <c r="AP335" s="281" t="s">
        <v>916</v>
      </c>
      <c r="AQ335" s="83" t="s">
        <v>3</v>
      </c>
      <c r="AR335" s="84">
        <v>696</v>
      </c>
      <c r="AS335" s="88">
        <v>179962</v>
      </c>
      <c r="AT335" s="279">
        <v>18</v>
      </c>
      <c r="AU335" s="280" t="s">
        <v>3822</v>
      </c>
      <c r="AV335" s="86" t="s">
        <v>916</v>
      </c>
      <c r="AW335" s="285" t="s">
        <v>3</v>
      </c>
      <c r="AX335" s="285">
        <v>696</v>
      </c>
      <c r="AY335" s="87">
        <v>181119</v>
      </c>
      <c r="AZ335" s="86">
        <v>18</v>
      </c>
      <c r="BA335" s="57" t="s">
        <v>3822</v>
      </c>
      <c r="BB335" s="301" t="s">
        <v>916</v>
      </c>
      <c r="BC335" s="83" t="s">
        <v>3</v>
      </c>
      <c r="BD335" s="84">
        <v>693</v>
      </c>
      <c r="BE335" s="282">
        <v>181119</v>
      </c>
      <c r="BF335" s="279">
        <v>18</v>
      </c>
      <c r="BG335" s="303" t="s">
        <v>3822</v>
      </c>
      <c r="BH335" s="86" t="s">
        <v>3829</v>
      </c>
      <c r="BI335" s="285" t="s">
        <v>3829</v>
      </c>
      <c r="BJ335" s="285" t="s">
        <v>3830</v>
      </c>
      <c r="BK335" s="86" t="s">
        <v>3829</v>
      </c>
      <c r="BL335" s="432">
        <v>18</v>
      </c>
      <c r="BM335" s="432" t="s">
        <v>3822</v>
      </c>
      <c r="BN335" s="432" t="str">
        <f>INDEX(ID!$D:$D,MATCH('Org2567'!D335,ID!$A:$A,0))</f>
        <v>สมุทรสาคร</v>
      </c>
    </row>
    <row r="336" spans="1:66" x14ac:dyDescent="0.25">
      <c r="A336" s="272">
        <v>333</v>
      </c>
      <c r="B336" s="272">
        <v>5</v>
      </c>
      <c r="C336" s="82" t="s">
        <v>1891</v>
      </c>
      <c r="D336" s="272" t="s">
        <v>349</v>
      </c>
      <c r="E336" s="82" t="str">
        <f t="shared" si="5"/>
        <v>รพ.กระทุ่มแบน</v>
      </c>
      <c r="F336" s="90" t="s">
        <v>922</v>
      </c>
      <c r="G336" s="90" t="s">
        <v>924</v>
      </c>
      <c r="H336" s="90">
        <v>287</v>
      </c>
      <c r="I336" s="273">
        <v>113531</v>
      </c>
      <c r="J336" s="90">
        <v>15</v>
      </c>
      <c r="K336" s="93" t="s">
        <v>3775</v>
      </c>
      <c r="L336" s="83" t="s">
        <v>922</v>
      </c>
      <c r="M336" s="83" t="s">
        <v>924</v>
      </c>
      <c r="N336" s="84">
        <v>287</v>
      </c>
      <c r="O336" s="85">
        <v>115679</v>
      </c>
      <c r="P336" s="274">
        <v>15</v>
      </c>
      <c r="Q336" s="275" t="s">
        <v>3812</v>
      </c>
      <c r="R336" s="276" t="s">
        <v>922</v>
      </c>
      <c r="S336" s="277" t="s">
        <v>924</v>
      </c>
      <c r="T336" s="278">
        <v>300</v>
      </c>
      <c r="U336" s="88">
        <v>115679</v>
      </c>
      <c r="V336" s="54">
        <v>15</v>
      </c>
      <c r="W336" s="54" t="s">
        <v>3812</v>
      </c>
      <c r="X336" s="276" t="s">
        <v>922</v>
      </c>
      <c r="Y336" s="83" t="s">
        <v>918</v>
      </c>
      <c r="Z336" s="84">
        <v>300</v>
      </c>
      <c r="AA336" s="88">
        <v>116392</v>
      </c>
      <c r="AB336" s="279">
        <v>16</v>
      </c>
      <c r="AC336" s="280" t="s">
        <v>3818</v>
      </c>
      <c r="AD336" s="281" t="s">
        <v>922</v>
      </c>
      <c r="AE336" s="83" t="s">
        <v>918</v>
      </c>
      <c r="AF336" s="84">
        <v>300</v>
      </c>
      <c r="AG336" s="88">
        <v>116392</v>
      </c>
      <c r="AH336" s="279">
        <v>16</v>
      </c>
      <c r="AI336" s="286" t="s">
        <v>3818</v>
      </c>
      <c r="AJ336" s="281" t="s">
        <v>922</v>
      </c>
      <c r="AK336" s="83" t="s">
        <v>918</v>
      </c>
      <c r="AL336" s="84">
        <v>300</v>
      </c>
      <c r="AM336" s="88">
        <v>116392</v>
      </c>
      <c r="AN336" s="279">
        <v>16</v>
      </c>
      <c r="AO336" s="286" t="s">
        <v>3818</v>
      </c>
      <c r="AP336" s="281" t="s">
        <v>922</v>
      </c>
      <c r="AQ336" s="83" t="s">
        <v>918</v>
      </c>
      <c r="AR336" s="84">
        <v>300</v>
      </c>
      <c r="AS336" s="88">
        <v>116392</v>
      </c>
      <c r="AT336" s="279">
        <v>16</v>
      </c>
      <c r="AU336" s="280" t="s">
        <v>3818</v>
      </c>
      <c r="AV336" s="86" t="s">
        <v>922</v>
      </c>
      <c r="AW336" s="285" t="s">
        <v>918</v>
      </c>
      <c r="AX336" s="285">
        <v>300</v>
      </c>
      <c r="AY336" s="87">
        <v>117126</v>
      </c>
      <c r="AZ336" s="86">
        <v>16</v>
      </c>
      <c r="BA336" s="57" t="s">
        <v>3818</v>
      </c>
      <c r="BB336" s="301" t="s">
        <v>922</v>
      </c>
      <c r="BC336" s="83" t="s">
        <v>918</v>
      </c>
      <c r="BD336" s="84">
        <v>300</v>
      </c>
      <c r="BE336" s="282">
        <v>117126</v>
      </c>
      <c r="BF336" s="279">
        <v>16</v>
      </c>
      <c r="BG336" s="303" t="s">
        <v>3818</v>
      </c>
      <c r="BH336" s="86" t="s">
        <v>3829</v>
      </c>
      <c r="BI336" s="285" t="s">
        <v>3829</v>
      </c>
      <c r="BJ336" s="285" t="s">
        <v>3829</v>
      </c>
      <c r="BK336" s="86" t="s">
        <v>3829</v>
      </c>
      <c r="BL336" s="432">
        <v>16</v>
      </c>
      <c r="BM336" s="432" t="s">
        <v>3818</v>
      </c>
      <c r="BN336" s="432" t="str">
        <f>INDEX(ID!$D:$D,MATCH('Org2567'!D336,ID!$A:$A,0))</f>
        <v>กระทุ่มแบน</v>
      </c>
    </row>
    <row r="337" spans="1:66" x14ac:dyDescent="0.25">
      <c r="A337" s="272">
        <v>334</v>
      </c>
      <c r="B337" s="272">
        <v>5</v>
      </c>
      <c r="C337" s="82" t="s">
        <v>1834</v>
      </c>
      <c r="D337" s="272" t="s">
        <v>350</v>
      </c>
      <c r="E337" s="82" t="str">
        <f t="shared" si="5"/>
        <v>รพ.เจ้าพระยายมราช</v>
      </c>
      <c r="F337" s="90" t="s">
        <v>916</v>
      </c>
      <c r="G337" s="90" t="s">
        <v>3</v>
      </c>
      <c r="H337" s="90">
        <v>680</v>
      </c>
      <c r="I337" s="273">
        <v>130048</v>
      </c>
      <c r="J337" s="90">
        <v>18</v>
      </c>
      <c r="K337" s="93" t="s">
        <v>3747</v>
      </c>
      <c r="L337" s="83" t="s">
        <v>916</v>
      </c>
      <c r="M337" s="83" t="s">
        <v>3</v>
      </c>
      <c r="N337" s="84">
        <v>706</v>
      </c>
      <c r="O337" s="85">
        <v>130919</v>
      </c>
      <c r="P337" s="274">
        <v>19</v>
      </c>
      <c r="Q337" s="275" t="s">
        <v>3807</v>
      </c>
      <c r="R337" s="276" t="s">
        <v>916</v>
      </c>
      <c r="S337" s="277" t="s">
        <v>3</v>
      </c>
      <c r="T337" s="278">
        <v>721</v>
      </c>
      <c r="U337" s="88">
        <v>130919</v>
      </c>
      <c r="V337" s="54">
        <v>19</v>
      </c>
      <c r="W337" s="54" t="s">
        <v>3807</v>
      </c>
      <c r="X337" s="276" t="s">
        <v>916</v>
      </c>
      <c r="Y337" s="83" t="s">
        <v>3</v>
      </c>
      <c r="Z337" s="84">
        <v>721</v>
      </c>
      <c r="AA337" s="88">
        <v>130379</v>
      </c>
      <c r="AB337" s="279">
        <v>19</v>
      </c>
      <c r="AC337" s="280" t="s">
        <v>3807</v>
      </c>
      <c r="AD337" s="281" t="s">
        <v>916</v>
      </c>
      <c r="AE337" s="83" t="s">
        <v>3</v>
      </c>
      <c r="AF337" s="84">
        <v>710</v>
      </c>
      <c r="AG337" s="88">
        <v>130379</v>
      </c>
      <c r="AH337" s="279">
        <v>19</v>
      </c>
      <c r="AI337" s="286" t="s">
        <v>3807</v>
      </c>
      <c r="AJ337" s="281" t="s">
        <v>916</v>
      </c>
      <c r="AK337" s="83" t="s">
        <v>3</v>
      </c>
      <c r="AL337" s="84">
        <v>710</v>
      </c>
      <c r="AM337" s="88">
        <v>130379</v>
      </c>
      <c r="AN337" s="279">
        <v>19</v>
      </c>
      <c r="AO337" s="286" t="s">
        <v>3807</v>
      </c>
      <c r="AP337" s="281" t="s">
        <v>916</v>
      </c>
      <c r="AQ337" s="83" t="s">
        <v>3</v>
      </c>
      <c r="AR337" s="84">
        <v>710</v>
      </c>
      <c r="AS337" s="88">
        <v>130379</v>
      </c>
      <c r="AT337" s="279">
        <v>19</v>
      </c>
      <c r="AU337" s="280" t="s">
        <v>3807</v>
      </c>
      <c r="AV337" s="86" t="s">
        <v>916</v>
      </c>
      <c r="AW337" s="285" t="s">
        <v>3</v>
      </c>
      <c r="AX337" s="285">
        <v>710</v>
      </c>
      <c r="AY337" s="87">
        <v>129867</v>
      </c>
      <c r="AZ337" s="86">
        <v>19</v>
      </c>
      <c r="BA337" s="57" t="s">
        <v>3807</v>
      </c>
      <c r="BB337" s="301" t="s">
        <v>916</v>
      </c>
      <c r="BC337" s="83" t="s">
        <v>3</v>
      </c>
      <c r="BD337" s="84">
        <v>738</v>
      </c>
      <c r="BE337" s="282">
        <v>129867</v>
      </c>
      <c r="BF337" s="279">
        <v>19</v>
      </c>
      <c r="BG337" s="303" t="s">
        <v>3807</v>
      </c>
      <c r="BH337" s="86" t="s">
        <v>3829</v>
      </c>
      <c r="BI337" s="285" t="s">
        <v>3829</v>
      </c>
      <c r="BJ337" s="285" t="s">
        <v>3830</v>
      </c>
      <c r="BK337" s="86" t="s">
        <v>3829</v>
      </c>
      <c r="BL337" s="432">
        <v>19</v>
      </c>
      <c r="BM337" s="432" t="s">
        <v>3807</v>
      </c>
      <c r="BN337" s="432" t="str">
        <f>INDEX(ID!$D:$D,MATCH('Org2567'!D337,ID!$A:$A,0))</f>
        <v>เจ้าพระยายมราช</v>
      </c>
    </row>
    <row r="338" spans="1:66" x14ac:dyDescent="0.25">
      <c r="A338" s="272">
        <v>335</v>
      </c>
      <c r="B338" s="272">
        <v>5</v>
      </c>
      <c r="C338" s="82" t="s">
        <v>1834</v>
      </c>
      <c r="D338" s="272" t="s">
        <v>351</v>
      </c>
      <c r="E338" s="82" t="str">
        <f t="shared" si="5"/>
        <v>รพ.สมเด็จพระสังฆราชองค์ที่๑๗</v>
      </c>
      <c r="F338" s="90" t="s">
        <v>922</v>
      </c>
      <c r="G338" s="90" t="s">
        <v>924</v>
      </c>
      <c r="H338" s="90">
        <v>262</v>
      </c>
      <c r="I338" s="273">
        <v>109973</v>
      </c>
      <c r="J338" s="90">
        <v>15</v>
      </c>
      <c r="K338" s="93" t="s">
        <v>3775</v>
      </c>
      <c r="L338" s="83" t="s">
        <v>922</v>
      </c>
      <c r="M338" s="83" t="s">
        <v>924</v>
      </c>
      <c r="N338" s="84">
        <v>262</v>
      </c>
      <c r="O338" s="85">
        <v>109982</v>
      </c>
      <c r="P338" s="274">
        <v>15</v>
      </c>
      <c r="Q338" s="275" t="s">
        <v>3812</v>
      </c>
      <c r="R338" s="276" t="s">
        <v>922</v>
      </c>
      <c r="S338" s="277" t="s">
        <v>924</v>
      </c>
      <c r="T338" s="278">
        <v>262</v>
      </c>
      <c r="U338" s="88">
        <v>109982</v>
      </c>
      <c r="V338" s="54">
        <v>15</v>
      </c>
      <c r="W338" s="54" t="s">
        <v>3812</v>
      </c>
      <c r="X338" s="276" t="s">
        <v>922</v>
      </c>
      <c r="Y338" s="83" t="s">
        <v>924</v>
      </c>
      <c r="Z338" s="84">
        <v>262</v>
      </c>
      <c r="AA338" s="88">
        <v>109442</v>
      </c>
      <c r="AB338" s="279">
        <v>15</v>
      </c>
      <c r="AC338" s="280" t="s">
        <v>3812</v>
      </c>
      <c r="AD338" s="281" t="s">
        <v>922</v>
      </c>
      <c r="AE338" s="83" t="s">
        <v>924</v>
      </c>
      <c r="AF338" s="84">
        <v>262</v>
      </c>
      <c r="AG338" s="88">
        <v>109442</v>
      </c>
      <c r="AH338" s="279">
        <v>15</v>
      </c>
      <c r="AI338" s="286" t="s">
        <v>3812</v>
      </c>
      <c r="AJ338" s="281" t="s">
        <v>922</v>
      </c>
      <c r="AK338" s="83" t="s">
        <v>924</v>
      </c>
      <c r="AL338" s="84">
        <v>262</v>
      </c>
      <c r="AM338" s="88">
        <v>109442</v>
      </c>
      <c r="AN338" s="279">
        <v>15</v>
      </c>
      <c r="AO338" s="286" t="s">
        <v>3812</v>
      </c>
      <c r="AP338" s="281" t="s">
        <v>922</v>
      </c>
      <c r="AQ338" s="83" t="s">
        <v>924</v>
      </c>
      <c r="AR338" s="84">
        <v>262</v>
      </c>
      <c r="AS338" s="88">
        <v>109442</v>
      </c>
      <c r="AT338" s="279">
        <v>15</v>
      </c>
      <c r="AU338" s="280" t="s">
        <v>3812</v>
      </c>
      <c r="AV338" s="86" t="s">
        <v>922</v>
      </c>
      <c r="AW338" s="285" t="s">
        <v>924</v>
      </c>
      <c r="AX338" s="285">
        <v>262</v>
      </c>
      <c r="AY338" s="87">
        <v>108728</v>
      </c>
      <c r="AZ338" s="86">
        <v>15</v>
      </c>
      <c r="BA338" s="57" t="s">
        <v>3812</v>
      </c>
      <c r="BB338" s="301" t="s">
        <v>922</v>
      </c>
      <c r="BC338" s="83" t="s">
        <v>924</v>
      </c>
      <c r="BD338" s="84">
        <v>262</v>
      </c>
      <c r="BE338" s="282">
        <v>108728</v>
      </c>
      <c r="BF338" s="279">
        <v>15</v>
      </c>
      <c r="BG338" s="303" t="s">
        <v>3812</v>
      </c>
      <c r="BH338" s="86" t="s">
        <v>3829</v>
      </c>
      <c r="BI338" s="285" t="s">
        <v>3829</v>
      </c>
      <c r="BJ338" s="285" t="s">
        <v>3829</v>
      </c>
      <c r="BK338" s="86" t="s">
        <v>3829</v>
      </c>
      <c r="BL338" s="432">
        <v>15</v>
      </c>
      <c r="BM338" s="432" t="s">
        <v>3812</v>
      </c>
      <c r="BN338" s="432" t="str">
        <f>INDEX(ID!$D:$D,MATCH('Org2567'!D338,ID!$A:$A,0))</f>
        <v>สมเด็จพระสังฆราชองค์ที่๑๗</v>
      </c>
    </row>
    <row r="339" spans="1:66" x14ac:dyDescent="0.25">
      <c r="A339" s="272">
        <v>336</v>
      </c>
      <c r="B339" s="272">
        <v>5</v>
      </c>
      <c r="C339" s="82" t="s">
        <v>1834</v>
      </c>
      <c r="D339" s="272" t="s">
        <v>352</v>
      </c>
      <c r="E339" s="82" t="str">
        <f t="shared" si="5"/>
        <v>รพ.เดิมบางนางบวช</v>
      </c>
      <c r="F339" s="90" t="s">
        <v>926</v>
      </c>
      <c r="G339" s="90" t="s">
        <v>931</v>
      </c>
      <c r="H339" s="90">
        <v>109</v>
      </c>
      <c r="I339" s="273">
        <v>53004</v>
      </c>
      <c r="J339" s="90">
        <v>10</v>
      </c>
      <c r="K339" s="93" t="s">
        <v>3702</v>
      </c>
      <c r="L339" s="83" t="s">
        <v>926</v>
      </c>
      <c r="M339" s="83" t="s">
        <v>931</v>
      </c>
      <c r="N339" s="84">
        <v>109</v>
      </c>
      <c r="O339" s="85">
        <v>52411</v>
      </c>
      <c r="P339" s="274">
        <v>10</v>
      </c>
      <c r="Q339" s="275" t="s">
        <v>3810</v>
      </c>
      <c r="R339" s="276" t="s">
        <v>926</v>
      </c>
      <c r="S339" s="277" t="s">
        <v>931</v>
      </c>
      <c r="T339" s="278">
        <v>109</v>
      </c>
      <c r="U339" s="88">
        <v>52411</v>
      </c>
      <c r="V339" s="54">
        <v>10</v>
      </c>
      <c r="W339" s="54" t="s">
        <v>3810</v>
      </c>
      <c r="X339" s="276" t="s">
        <v>926</v>
      </c>
      <c r="Y339" s="83" t="s">
        <v>931</v>
      </c>
      <c r="Z339" s="84">
        <v>109</v>
      </c>
      <c r="AA339" s="88">
        <v>52266</v>
      </c>
      <c r="AB339" s="279">
        <v>10</v>
      </c>
      <c r="AC339" s="280" t="s">
        <v>3810</v>
      </c>
      <c r="AD339" s="281" t="s">
        <v>926</v>
      </c>
      <c r="AE339" s="83" t="s">
        <v>931</v>
      </c>
      <c r="AF339" s="84">
        <v>109</v>
      </c>
      <c r="AG339" s="88">
        <v>52266</v>
      </c>
      <c r="AH339" s="279">
        <v>10</v>
      </c>
      <c r="AI339" s="286" t="s">
        <v>3810</v>
      </c>
      <c r="AJ339" s="281" t="s">
        <v>926</v>
      </c>
      <c r="AK339" s="83" t="s">
        <v>931</v>
      </c>
      <c r="AL339" s="84">
        <v>109</v>
      </c>
      <c r="AM339" s="88">
        <v>52266</v>
      </c>
      <c r="AN339" s="279">
        <v>10</v>
      </c>
      <c r="AO339" s="286" t="s">
        <v>3810</v>
      </c>
      <c r="AP339" s="281" t="s">
        <v>926</v>
      </c>
      <c r="AQ339" s="83" t="s">
        <v>931</v>
      </c>
      <c r="AR339" s="84">
        <v>109</v>
      </c>
      <c r="AS339" s="88">
        <v>52266</v>
      </c>
      <c r="AT339" s="279">
        <v>10</v>
      </c>
      <c r="AU339" s="280" t="s">
        <v>3810</v>
      </c>
      <c r="AV339" s="86" t="s">
        <v>926</v>
      </c>
      <c r="AW339" s="285" t="s">
        <v>931</v>
      </c>
      <c r="AX339" s="285">
        <v>109</v>
      </c>
      <c r="AY339" s="87">
        <v>51405</v>
      </c>
      <c r="AZ339" s="86">
        <v>10</v>
      </c>
      <c r="BA339" s="57" t="s">
        <v>3810</v>
      </c>
      <c r="BB339" s="301" t="s">
        <v>926</v>
      </c>
      <c r="BC339" s="83" t="s">
        <v>931</v>
      </c>
      <c r="BD339" s="84">
        <v>109</v>
      </c>
      <c r="BE339" s="282">
        <v>51405</v>
      </c>
      <c r="BF339" s="279">
        <v>10</v>
      </c>
      <c r="BG339" s="303" t="s">
        <v>3810</v>
      </c>
      <c r="BH339" s="86" t="s">
        <v>3829</v>
      </c>
      <c r="BI339" s="285" t="s">
        <v>3829</v>
      </c>
      <c r="BJ339" s="285" t="s">
        <v>3829</v>
      </c>
      <c r="BK339" s="86" t="s">
        <v>3829</v>
      </c>
      <c r="BL339" s="432">
        <v>10</v>
      </c>
      <c r="BM339" s="432" t="s">
        <v>3810</v>
      </c>
      <c r="BN339" s="432" t="str">
        <f>INDEX(ID!$D:$D,MATCH('Org2567'!D339,ID!$A:$A,0))</f>
        <v>เดิมบางนางบวช</v>
      </c>
    </row>
    <row r="340" spans="1:66" x14ac:dyDescent="0.25">
      <c r="A340" s="272">
        <v>337</v>
      </c>
      <c r="B340" s="272">
        <v>5</v>
      </c>
      <c r="C340" s="82" t="s">
        <v>1834</v>
      </c>
      <c r="D340" s="272" t="s">
        <v>353</v>
      </c>
      <c r="E340" s="82" t="str">
        <f t="shared" si="5"/>
        <v>รพ.ด่านช้าง</v>
      </c>
      <c r="F340" s="90" t="s">
        <v>926</v>
      </c>
      <c r="G340" s="90" t="s">
        <v>931</v>
      </c>
      <c r="H340" s="90">
        <v>113</v>
      </c>
      <c r="I340" s="273">
        <v>63634</v>
      </c>
      <c r="J340" s="90">
        <v>10</v>
      </c>
      <c r="K340" s="93" t="s">
        <v>3702</v>
      </c>
      <c r="L340" s="83" t="s">
        <v>926</v>
      </c>
      <c r="M340" s="83" t="s">
        <v>931</v>
      </c>
      <c r="N340" s="84">
        <v>106</v>
      </c>
      <c r="O340" s="85">
        <v>63708</v>
      </c>
      <c r="P340" s="274">
        <v>10</v>
      </c>
      <c r="Q340" s="275" t="s">
        <v>3810</v>
      </c>
      <c r="R340" s="276" t="s">
        <v>926</v>
      </c>
      <c r="S340" s="277" t="s">
        <v>931</v>
      </c>
      <c r="T340" s="278">
        <v>111</v>
      </c>
      <c r="U340" s="88">
        <v>63708</v>
      </c>
      <c r="V340" s="54">
        <v>10</v>
      </c>
      <c r="W340" s="54" t="s">
        <v>3810</v>
      </c>
      <c r="X340" s="276" t="s">
        <v>926</v>
      </c>
      <c r="Y340" s="83" t="s">
        <v>931</v>
      </c>
      <c r="Z340" s="84">
        <v>111</v>
      </c>
      <c r="AA340" s="88">
        <v>63691</v>
      </c>
      <c r="AB340" s="279">
        <v>10</v>
      </c>
      <c r="AC340" s="280" t="s">
        <v>3810</v>
      </c>
      <c r="AD340" s="281" t="s">
        <v>926</v>
      </c>
      <c r="AE340" s="83" t="s">
        <v>931</v>
      </c>
      <c r="AF340" s="84">
        <v>111</v>
      </c>
      <c r="AG340" s="88">
        <v>63691</v>
      </c>
      <c r="AH340" s="279">
        <v>10</v>
      </c>
      <c r="AI340" s="286" t="s">
        <v>3810</v>
      </c>
      <c r="AJ340" s="281" t="s">
        <v>926</v>
      </c>
      <c r="AK340" s="83" t="s">
        <v>931</v>
      </c>
      <c r="AL340" s="84">
        <v>111</v>
      </c>
      <c r="AM340" s="88">
        <v>63691</v>
      </c>
      <c r="AN340" s="279">
        <v>10</v>
      </c>
      <c r="AO340" s="286" t="s">
        <v>3810</v>
      </c>
      <c r="AP340" s="281" t="s">
        <v>926</v>
      </c>
      <c r="AQ340" s="83" t="s">
        <v>931</v>
      </c>
      <c r="AR340" s="84">
        <v>111</v>
      </c>
      <c r="AS340" s="88">
        <v>63691</v>
      </c>
      <c r="AT340" s="279">
        <v>10</v>
      </c>
      <c r="AU340" s="280" t="s">
        <v>3810</v>
      </c>
      <c r="AV340" s="86" t="s">
        <v>926</v>
      </c>
      <c r="AW340" s="285" t="s">
        <v>931</v>
      </c>
      <c r="AX340" s="285">
        <v>111</v>
      </c>
      <c r="AY340" s="87">
        <v>62883</v>
      </c>
      <c r="AZ340" s="86">
        <v>10</v>
      </c>
      <c r="BA340" s="57" t="s">
        <v>3810</v>
      </c>
      <c r="BB340" s="301" t="s">
        <v>926</v>
      </c>
      <c r="BC340" s="83" t="s">
        <v>952</v>
      </c>
      <c r="BD340" s="84">
        <v>111</v>
      </c>
      <c r="BE340" s="282">
        <v>62883</v>
      </c>
      <c r="BF340" s="279">
        <v>13</v>
      </c>
      <c r="BG340" s="303" t="s">
        <v>3813</v>
      </c>
      <c r="BH340" s="86" t="s">
        <v>3829</v>
      </c>
      <c r="BI340" s="285" t="s">
        <v>3830</v>
      </c>
      <c r="BJ340" s="285" t="s">
        <v>3829</v>
      </c>
      <c r="BK340" s="86" t="s">
        <v>3830</v>
      </c>
      <c r="BL340" s="432">
        <v>13</v>
      </c>
      <c r="BM340" s="432" t="s">
        <v>3813</v>
      </c>
      <c r="BN340" s="432" t="str">
        <f>INDEX(ID!$D:$D,MATCH('Org2567'!D340,ID!$A:$A,0))</f>
        <v>ด่านช้าง</v>
      </c>
    </row>
    <row r="341" spans="1:66" x14ac:dyDescent="0.25">
      <c r="A341" s="272">
        <v>338</v>
      </c>
      <c r="B341" s="272">
        <v>5</v>
      </c>
      <c r="C341" s="82" t="s">
        <v>1834</v>
      </c>
      <c r="D341" s="272" t="s">
        <v>354</v>
      </c>
      <c r="E341" s="82" t="str">
        <f t="shared" si="5"/>
        <v>รพ.บางปลาม้า</v>
      </c>
      <c r="F341" s="90" t="s">
        <v>926</v>
      </c>
      <c r="G341" s="90" t="s">
        <v>927</v>
      </c>
      <c r="H341" s="90">
        <v>60</v>
      </c>
      <c r="I341" s="273">
        <v>49659</v>
      </c>
      <c r="J341" s="90">
        <v>6</v>
      </c>
      <c r="K341" s="93" t="s">
        <v>3783</v>
      </c>
      <c r="L341" s="83" t="s">
        <v>926</v>
      </c>
      <c r="M341" s="83" t="s">
        <v>927</v>
      </c>
      <c r="N341" s="84">
        <v>60</v>
      </c>
      <c r="O341" s="85">
        <v>49466</v>
      </c>
      <c r="P341" s="274">
        <v>6</v>
      </c>
      <c r="Q341" s="275" t="s">
        <v>3809</v>
      </c>
      <c r="R341" s="276" t="s">
        <v>926</v>
      </c>
      <c r="S341" s="277" t="s">
        <v>927</v>
      </c>
      <c r="T341" s="278">
        <v>60</v>
      </c>
      <c r="U341" s="88">
        <v>49466</v>
      </c>
      <c r="V341" s="54">
        <v>6</v>
      </c>
      <c r="W341" s="54" t="s">
        <v>3809</v>
      </c>
      <c r="X341" s="276" t="s">
        <v>926</v>
      </c>
      <c r="Y341" s="83" t="s">
        <v>927</v>
      </c>
      <c r="Z341" s="84">
        <v>60</v>
      </c>
      <c r="AA341" s="88">
        <v>49022</v>
      </c>
      <c r="AB341" s="279">
        <v>6</v>
      </c>
      <c r="AC341" s="280" t="s">
        <v>3809</v>
      </c>
      <c r="AD341" s="281" t="s">
        <v>926</v>
      </c>
      <c r="AE341" s="83" t="s">
        <v>927</v>
      </c>
      <c r="AF341" s="84">
        <v>60</v>
      </c>
      <c r="AG341" s="88">
        <v>49022</v>
      </c>
      <c r="AH341" s="279">
        <v>6</v>
      </c>
      <c r="AI341" s="286" t="s">
        <v>3809</v>
      </c>
      <c r="AJ341" s="281" t="s">
        <v>926</v>
      </c>
      <c r="AK341" s="83" t="s">
        <v>927</v>
      </c>
      <c r="AL341" s="84">
        <v>60</v>
      </c>
      <c r="AM341" s="88">
        <v>49022</v>
      </c>
      <c r="AN341" s="279">
        <v>6</v>
      </c>
      <c r="AO341" s="286" t="s">
        <v>3809</v>
      </c>
      <c r="AP341" s="281" t="s">
        <v>926</v>
      </c>
      <c r="AQ341" s="83" t="s">
        <v>927</v>
      </c>
      <c r="AR341" s="84">
        <v>60</v>
      </c>
      <c r="AS341" s="88">
        <v>49022</v>
      </c>
      <c r="AT341" s="279">
        <v>6</v>
      </c>
      <c r="AU341" s="280" t="s">
        <v>3809</v>
      </c>
      <c r="AV341" s="86" t="s">
        <v>926</v>
      </c>
      <c r="AW341" s="285" t="s">
        <v>927</v>
      </c>
      <c r="AX341" s="285">
        <v>60</v>
      </c>
      <c r="AY341" s="87">
        <v>48254</v>
      </c>
      <c r="AZ341" s="86">
        <v>6</v>
      </c>
      <c r="BA341" s="57" t="s">
        <v>3809</v>
      </c>
      <c r="BB341" s="301" t="s">
        <v>926</v>
      </c>
      <c r="BC341" s="83" t="s">
        <v>927</v>
      </c>
      <c r="BD341" s="84">
        <v>60</v>
      </c>
      <c r="BE341" s="282">
        <v>48254</v>
      </c>
      <c r="BF341" s="279">
        <v>6</v>
      </c>
      <c r="BG341" s="303" t="s">
        <v>3809</v>
      </c>
      <c r="BH341" s="86" t="s">
        <v>3829</v>
      </c>
      <c r="BI341" s="285" t="s">
        <v>3829</v>
      </c>
      <c r="BJ341" s="285" t="s">
        <v>3829</v>
      </c>
      <c r="BK341" s="86" t="s">
        <v>3829</v>
      </c>
      <c r="BL341" s="432">
        <v>6</v>
      </c>
      <c r="BM341" s="432" t="s">
        <v>3809</v>
      </c>
      <c r="BN341" s="432" t="str">
        <f>INDEX(ID!$D:$D,MATCH('Org2567'!D341,ID!$A:$A,0))</f>
        <v>บางปลาม้า</v>
      </c>
    </row>
    <row r="342" spans="1:66" x14ac:dyDescent="0.25">
      <c r="A342" s="272">
        <v>339</v>
      </c>
      <c r="B342" s="272">
        <v>5</v>
      </c>
      <c r="C342" s="82" t="s">
        <v>1834</v>
      </c>
      <c r="D342" s="272" t="s">
        <v>355</v>
      </c>
      <c r="E342" s="82" t="str">
        <f t="shared" si="5"/>
        <v>รพ.ศรีประจันต์</v>
      </c>
      <c r="F342" s="90" t="s">
        <v>926</v>
      </c>
      <c r="G342" s="90" t="s">
        <v>927</v>
      </c>
      <c r="H342" s="90">
        <v>60</v>
      </c>
      <c r="I342" s="273">
        <v>42274</v>
      </c>
      <c r="J342" s="90">
        <v>6</v>
      </c>
      <c r="K342" s="93" t="s">
        <v>3783</v>
      </c>
      <c r="L342" s="83" t="s">
        <v>926</v>
      </c>
      <c r="M342" s="83" t="s">
        <v>927</v>
      </c>
      <c r="N342" s="84">
        <v>60</v>
      </c>
      <c r="O342" s="85">
        <v>42049</v>
      </c>
      <c r="P342" s="274">
        <v>6</v>
      </c>
      <c r="Q342" s="275" t="s">
        <v>3809</v>
      </c>
      <c r="R342" s="276" t="s">
        <v>926</v>
      </c>
      <c r="S342" s="277" t="s">
        <v>927</v>
      </c>
      <c r="T342" s="278">
        <v>60</v>
      </c>
      <c r="U342" s="88">
        <v>42049</v>
      </c>
      <c r="V342" s="54">
        <v>6</v>
      </c>
      <c r="W342" s="54" t="s">
        <v>3809</v>
      </c>
      <c r="X342" s="276" t="s">
        <v>926</v>
      </c>
      <c r="Y342" s="83" t="s">
        <v>927</v>
      </c>
      <c r="Z342" s="84">
        <v>60</v>
      </c>
      <c r="AA342" s="88">
        <v>41625</v>
      </c>
      <c r="AB342" s="279">
        <v>6</v>
      </c>
      <c r="AC342" s="280" t="s">
        <v>3809</v>
      </c>
      <c r="AD342" s="281" t="s">
        <v>926</v>
      </c>
      <c r="AE342" s="83" t="s">
        <v>927</v>
      </c>
      <c r="AF342" s="84">
        <v>72</v>
      </c>
      <c r="AG342" s="88">
        <v>41625</v>
      </c>
      <c r="AH342" s="279">
        <v>6</v>
      </c>
      <c r="AI342" s="286" t="s">
        <v>3809</v>
      </c>
      <c r="AJ342" s="281" t="s">
        <v>926</v>
      </c>
      <c r="AK342" s="83" t="s">
        <v>927</v>
      </c>
      <c r="AL342" s="84">
        <v>72</v>
      </c>
      <c r="AM342" s="88">
        <v>41625</v>
      </c>
      <c r="AN342" s="279">
        <v>6</v>
      </c>
      <c r="AO342" s="286" t="s">
        <v>3809</v>
      </c>
      <c r="AP342" s="281" t="s">
        <v>926</v>
      </c>
      <c r="AQ342" s="83" t="s">
        <v>927</v>
      </c>
      <c r="AR342" s="84">
        <v>72</v>
      </c>
      <c r="AS342" s="88">
        <v>41625</v>
      </c>
      <c r="AT342" s="279">
        <v>6</v>
      </c>
      <c r="AU342" s="280" t="s">
        <v>3809</v>
      </c>
      <c r="AV342" s="86" t="s">
        <v>926</v>
      </c>
      <c r="AW342" s="285" t="s">
        <v>927</v>
      </c>
      <c r="AX342" s="285">
        <v>60</v>
      </c>
      <c r="AY342" s="87">
        <v>41118</v>
      </c>
      <c r="AZ342" s="86">
        <v>6</v>
      </c>
      <c r="BA342" s="57" t="s">
        <v>3809</v>
      </c>
      <c r="BB342" s="301" t="s">
        <v>926</v>
      </c>
      <c r="BC342" s="83" t="s">
        <v>931</v>
      </c>
      <c r="BD342" s="84">
        <v>60</v>
      </c>
      <c r="BE342" s="282">
        <v>41118</v>
      </c>
      <c r="BF342" s="279">
        <v>9</v>
      </c>
      <c r="BG342" s="303" t="s">
        <v>3814</v>
      </c>
      <c r="BH342" s="86" t="s">
        <v>3829</v>
      </c>
      <c r="BI342" s="285" t="s">
        <v>3830</v>
      </c>
      <c r="BJ342" s="285" t="s">
        <v>3829</v>
      </c>
      <c r="BK342" s="86" t="s">
        <v>3830</v>
      </c>
      <c r="BL342" s="432">
        <v>9</v>
      </c>
      <c r="BM342" s="432" t="s">
        <v>3814</v>
      </c>
      <c r="BN342" s="432" t="str">
        <f>INDEX(ID!$D:$D,MATCH('Org2567'!D342,ID!$A:$A,0))</f>
        <v>ศรีประจันต์</v>
      </c>
    </row>
    <row r="343" spans="1:66" x14ac:dyDescent="0.25">
      <c r="A343" s="272">
        <v>340</v>
      </c>
      <c r="B343" s="272">
        <v>5</v>
      </c>
      <c r="C343" s="82" t="s">
        <v>1834</v>
      </c>
      <c r="D343" s="272" t="s">
        <v>356</v>
      </c>
      <c r="E343" s="82" t="str">
        <f t="shared" si="5"/>
        <v>รพ.ดอนเจดีย์</v>
      </c>
      <c r="F343" s="90" t="s">
        <v>926</v>
      </c>
      <c r="G343" s="90" t="s">
        <v>927</v>
      </c>
      <c r="H343" s="90">
        <v>60</v>
      </c>
      <c r="I343" s="273">
        <v>36749</v>
      </c>
      <c r="J343" s="90">
        <v>6</v>
      </c>
      <c r="K343" s="93" t="s">
        <v>3783</v>
      </c>
      <c r="L343" s="83" t="s">
        <v>926</v>
      </c>
      <c r="M343" s="83" t="s">
        <v>927</v>
      </c>
      <c r="N343" s="84">
        <v>60</v>
      </c>
      <c r="O343" s="85">
        <v>36474</v>
      </c>
      <c r="P343" s="274">
        <v>6</v>
      </c>
      <c r="Q343" s="275" t="s">
        <v>3809</v>
      </c>
      <c r="R343" s="276" t="s">
        <v>926</v>
      </c>
      <c r="S343" s="277" t="s">
        <v>927</v>
      </c>
      <c r="T343" s="278">
        <v>60</v>
      </c>
      <c r="U343" s="88">
        <v>36474</v>
      </c>
      <c r="V343" s="54">
        <v>6</v>
      </c>
      <c r="W343" s="54" t="s">
        <v>3809</v>
      </c>
      <c r="X343" s="276" t="s">
        <v>926</v>
      </c>
      <c r="Y343" s="83" t="s">
        <v>927</v>
      </c>
      <c r="Z343" s="84">
        <v>60</v>
      </c>
      <c r="AA343" s="88">
        <v>36323</v>
      </c>
      <c r="AB343" s="279">
        <v>6</v>
      </c>
      <c r="AC343" s="280" t="s">
        <v>3809</v>
      </c>
      <c r="AD343" s="281" t="s">
        <v>926</v>
      </c>
      <c r="AE343" s="83" t="s">
        <v>927</v>
      </c>
      <c r="AF343" s="84">
        <v>60</v>
      </c>
      <c r="AG343" s="88">
        <v>36323</v>
      </c>
      <c r="AH343" s="279">
        <v>6</v>
      </c>
      <c r="AI343" s="286" t="s">
        <v>3809</v>
      </c>
      <c r="AJ343" s="281" t="s">
        <v>926</v>
      </c>
      <c r="AK343" s="83" t="s">
        <v>927</v>
      </c>
      <c r="AL343" s="84">
        <v>60</v>
      </c>
      <c r="AM343" s="88">
        <v>36323</v>
      </c>
      <c r="AN343" s="279">
        <v>6</v>
      </c>
      <c r="AO343" s="286" t="s">
        <v>3809</v>
      </c>
      <c r="AP343" s="281" t="s">
        <v>926</v>
      </c>
      <c r="AQ343" s="83" t="s">
        <v>927</v>
      </c>
      <c r="AR343" s="84">
        <v>60</v>
      </c>
      <c r="AS343" s="88">
        <v>36323</v>
      </c>
      <c r="AT343" s="279">
        <v>6</v>
      </c>
      <c r="AU343" s="280" t="s">
        <v>3809</v>
      </c>
      <c r="AV343" s="86" t="s">
        <v>926</v>
      </c>
      <c r="AW343" s="285" t="s">
        <v>927</v>
      </c>
      <c r="AX343" s="285">
        <v>60</v>
      </c>
      <c r="AY343" s="87">
        <v>36005</v>
      </c>
      <c r="AZ343" s="86">
        <v>6</v>
      </c>
      <c r="BA343" s="57" t="s">
        <v>3809</v>
      </c>
      <c r="BB343" s="301" t="s">
        <v>926</v>
      </c>
      <c r="BC343" s="83" t="s">
        <v>927</v>
      </c>
      <c r="BD343" s="84">
        <v>60</v>
      </c>
      <c r="BE343" s="282">
        <v>36005</v>
      </c>
      <c r="BF343" s="279">
        <v>6</v>
      </c>
      <c r="BG343" s="303" t="s">
        <v>3809</v>
      </c>
      <c r="BH343" s="86" t="s">
        <v>3829</v>
      </c>
      <c r="BI343" s="285" t="s">
        <v>3829</v>
      </c>
      <c r="BJ343" s="285" t="s">
        <v>3829</v>
      </c>
      <c r="BK343" s="86" t="s">
        <v>3829</v>
      </c>
      <c r="BL343" s="432">
        <v>6</v>
      </c>
      <c r="BM343" s="432" t="s">
        <v>3809</v>
      </c>
      <c r="BN343" s="432" t="str">
        <f>INDEX(ID!$D:$D,MATCH('Org2567'!D343,ID!$A:$A,0))</f>
        <v>ดอนเจดีย์</v>
      </c>
    </row>
    <row r="344" spans="1:66" x14ac:dyDescent="0.25">
      <c r="A344" s="272">
        <v>341</v>
      </c>
      <c r="B344" s="272">
        <v>5</v>
      </c>
      <c r="C344" s="82" t="s">
        <v>1834</v>
      </c>
      <c r="D344" s="272" t="s">
        <v>357</v>
      </c>
      <c r="E344" s="82" t="str">
        <f t="shared" si="5"/>
        <v>รพ.สามชุก</v>
      </c>
      <c r="F344" s="90" t="s">
        <v>926</v>
      </c>
      <c r="G344" s="90" t="s">
        <v>927</v>
      </c>
      <c r="H344" s="90">
        <v>60</v>
      </c>
      <c r="I344" s="273">
        <v>36775</v>
      </c>
      <c r="J344" s="90">
        <v>6</v>
      </c>
      <c r="K344" s="93" t="s">
        <v>3783</v>
      </c>
      <c r="L344" s="83" t="s">
        <v>926</v>
      </c>
      <c r="M344" s="83" t="s">
        <v>927</v>
      </c>
      <c r="N344" s="84">
        <v>60</v>
      </c>
      <c r="O344" s="85">
        <v>36506</v>
      </c>
      <c r="P344" s="274">
        <v>6</v>
      </c>
      <c r="Q344" s="275" t="s">
        <v>3809</v>
      </c>
      <c r="R344" s="276" t="s">
        <v>926</v>
      </c>
      <c r="S344" s="277" t="s">
        <v>927</v>
      </c>
      <c r="T344" s="278">
        <v>60</v>
      </c>
      <c r="U344" s="88">
        <v>36506</v>
      </c>
      <c r="V344" s="54">
        <v>6</v>
      </c>
      <c r="W344" s="54" t="s">
        <v>3809</v>
      </c>
      <c r="X344" s="276" t="s">
        <v>926</v>
      </c>
      <c r="Y344" s="83" t="s">
        <v>927</v>
      </c>
      <c r="Z344" s="84">
        <v>60</v>
      </c>
      <c r="AA344" s="88">
        <v>36326</v>
      </c>
      <c r="AB344" s="279">
        <v>6</v>
      </c>
      <c r="AC344" s="280" t="s">
        <v>3809</v>
      </c>
      <c r="AD344" s="281" t="s">
        <v>926</v>
      </c>
      <c r="AE344" s="83" t="s">
        <v>927</v>
      </c>
      <c r="AF344" s="84">
        <v>60</v>
      </c>
      <c r="AG344" s="88">
        <v>36326</v>
      </c>
      <c r="AH344" s="279">
        <v>6</v>
      </c>
      <c r="AI344" s="286" t="s">
        <v>3809</v>
      </c>
      <c r="AJ344" s="281" t="s">
        <v>926</v>
      </c>
      <c r="AK344" s="83" t="s">
        <v>927</v>
      </c>
      <c r="AL344" s="84">
        <v>60</v>
      </c>
      <c r="AM344" s="88">
        <v>36326</v>
      </c>
      <c r="AN344" s="279">
        <v>6</v>
      </c>
      <c r="AO344" s="286" t="s">
        <v>3809</v>
      </c>
      <c r="AP344" s="281" t="s">
        <v>926</v>
      </c>
      <c r="AQ344" s="83" t="s">
        <v>927</v>
      </c>
      <c r="AR344" s="84">
        <v>60</v>
      </c>
      <c r="AS344" s="88">
        <v>36326</v>
      </c>
      <c r="AT344" s="279">
        <v>6</v>
      </c>
      <c r="AU344" s="280" t="s">
        <v>3809</v>
      </c>
      <c r="AV344" s="86" t="s">
        <v>926</v>
      </c>
      <c r="AW344" s="285" t="s">
        <v>927</v>
      </c>
      <c r="AX344" s="285">
        <v>60</v>
      </c>
      <c r="AY344" s="87">
        <v>35965</v>
      </c>
      <c r="AZ344" s="86">
        <v>6</v>
      </c>
      <c r="BA344" s="57" t="s">
        <v>3809</v>
      </c>
      <c r="BB344" s="301" t="s">
        <v>926</v>
      </c>
      <c r="BC344" s="83" t="s">
        <v>931</v>
      </c>
      <c r="BD344" s="84">
        <v>83</v>
      </c>
      <c r="BE344" s="282">
        <v>35965</v>
      </c>
      <c r="BF344" s="279">
        <v>9</v>
      </c>
      <c r="BG344" s="303" t="s">
        <v>3814</v>
      </c>
      <c r="BH344" s="86" t="s">
        <v>3829</v>
      </c>
      <c r="BI344" s="285" t="s">
        <v>3830</v>
      </c>
      <c r="BJ344" s="285" t="s">
        <v>3830</v>
      </c>
      <c r="BK344" s="86" t="s">
        <v>3830</v>
      </c>
      <c r="BL344" s="432">
        <v>9</v>
      </c>
      <c r="BM344" s="432" t="s">
        <v>3814</v>
      </c>
      <c r="BN344" s="432" t="str">
        <f>INDEX(ID!$D:$D,MATCH('Org2567'!D344,ID!$A:$A,0))</f>
        <v>สามชุก</v>
      </c>
    </row>
    <row r="345" spans="1:66" x14ac:dyDescent="0.25">
      <c r="A345" s="272">
        <v>342</v>
      </c>
      <c r="B345" s="272">
        <v>5</v>
      </c>
      <c r="C345" s="82" t="s">
        <v>1834</v>
      </c>
      <c r="D345" s="272" t="s">
        <v>358</v>
      </c>
      <c r="E345" s="82" t="str">
        <f t="shared" si="5"/>
        <v>รพ.อู่ทอง</v>
      </c>
      <c r="F345" s="90" t="s">
        <v>926</v>
      </c>
      <c r="G345" s="90" t="s">
        <v>952</v>
      </c>
      <c r="H345" s="90">
        <v>142</v>
      </c>
      <c r="I345" s="273">
        <v>89011</v>
      </c>
      <c r="J345" s="90">
        <v>13</v>
      </c>
      <c r="K345" s="93" t="s">
        <v>3781</v>
      </c>
      <c r="L345" s="83" t="s">
        <v>926</v>
      </c>
      <c r="M345" s="83" t="s">
        <v>952</v>
      </c>
      <c r="N345" s="84">
        <v>142</v>
      </c>
      <c r="O345" s="85">
        <v>88731</v>
      </c>
      <c r="P345" s="274">
        <v>13</v>
      </c>
      <c r="Q345" s="275" t="s">
        <v>3813</v>
      </c>
      <c r="R345" s="276" t="s">
        <v>926</v>
      </c>
      <c r="S345" s="277" t="s">
        <v>952</v>
      </c>
      <c r="T345" s="278">
        <v>137</v>
      </c>
      <c r="U345" s="88">
        <v>88731</v>
      </c>
      <c r="V345" s="54">
        <v>13</v>
      </c>
      <c r="W345" s="54" t="s">
        <v>3813</v>
      </c>
      <c r="X345" s="276" t="s">
        <v>926</v>
      </c>
      <c r="Y345" s="83" t="s">
        <v>952</v>
      </c>
      <c r="Z345" s="84">
        <v>137</v>
      </c>
      <c r="AA345" s="88">
        <v>88427</v>
      </c>
      <c r="AB345" s="279">
        <v>13</v>
      </c>
      <c r="AC345" s="280" t="s">
        <v>3813</v>
      </c>
      <c r="AD345" s="281" t="s">
        <v>926</v>
      </c>
      <c r="AE345" s="83" t="s">
        <v>952</v>
      </c>
      <c r="AF345" s="84">
        <v>133</v>
      </c>
      <c r="AG345" s="88">
        <v>88427</v>
      </c>
      <c r="AH345" s="279">
        <v>13</v>
      </c>
      <c r="AI345" s="286" t="s">
        <v>3813</v>
      </c>
      <c r="AJ345" s="281" t="s">
        <v>926</v>
      </c>
      <c r="AK345" s="83" t="s">
        <v>952</v>
      </c>
      <c r="AL345" s="84">
        <v>133</v>
      </c>
      <c r="AM345" s="88">
        <v>88427</v>
      </c>
      <c r="AN345" s="279">
        <v>13</v>
      </c>
      <c r="AO345" s="286" t="s">
        <v>3813</v>
      </c>
      <c r="AP345" s="281" t="s">
        <v>926</v>
      </c>
      <c r="AQ345" s="83" t="s">
        <v>952</v>
      </c>
      <c r="AR345" s="84">
        <v>133</v>
      </c>
      <c r="AS345" s="88">
        <v>88427</v>
      </c>
      <c r="AT345" s="279">
        <v>13</v>
      </c>
      <c r="AU345" s="280" t="s">
        <v>3813</v>
      </c>
      <c r="AV345" s="86" t="s">
        <v>926</v>
      </c>
      <c r="AW345" s="285" t="s">
        <v>952</v>
      </c>
      <c r="AX345" s="285">
        <v>133</v>
      </c>
      <c r="AY345" s="87">
        <v>87621</v>
      </c>
      <c r="AZ345" s="86">
        <v>13</v>
      </c>
      <c r="BA345" s="57" t="s">
        <v>3813</v>
      </c>
      <c r="BB345" s="301" t="s">
        <v>926</v>
      </c>
      <c r="BC345" s="83" t="s">
        <v>952</v>
      </c>
      <c r="BD345" s="84">
        <v>134</v>
      </c>
      <c r="BE345" s="282">
        <v>87621</v>
      </c>
      <c r="BF345" s="279">
        <v>13</v>
      </c>
      <c r="BG345" s="303" t="s">
        <v>3813</v>
      </c>
      <c r="BH345" s="86" t="s">
        <v>3829</v>
      </c>
      <c r="BI345" s="285" t="s">
        <v>3829</v>
      </c>
      <c r="BJ345" s="285" t="s">
        <v>3830</v>
      </c>
      <c r="BK345" s="86" t="s">
        <v>3829</v>
      </c>
      <c r="BL345" s="432">
        <v>13</v>
      </c>
      <c r="BM345" s="432" t="s">
        <v>3813</v>
      </c>
      <c r="BN345" s="432" t="str">
        <f>INDEX(ID!$D:$D,MATCH('Org2567'!D345,ID!$A:$A,0))</f>
        <v>อู่ทอง</v>
      </c>
    </row>
    <row r="346" spans="1:66" x14ac:dyDescent="0.25">
      <c r="A346" s="272">
        <v>343</v>
      </c>
      <c r="B346" s="272">
        <v>5</v>
      </c>
      <c r="C346" s="82" t="s">
        <v>1834</v>
      </c>
      <c r="D346" s="272" t="s">
        <v>359</v>
      </c>
      <c r="E346" s="82" t="str">
        <f t="shared" si="5"/>
        <v>รพ.หนองหญ้าไซ</v>
      </c>
      <c r="F346" s="90" t="s">
        <v>926</v>
      </c>
      <c r="G346" s="90" t="s">
        <v>927</v>
      </c>
      <c r="H346" s="90">
        <v>60</v>
      </c>
      <c r="I346" s="273">
        <v>27751</v>
      </c>
      <c r="J346" s="90">
        <v>5</v>
      </c>
      <c r="K346" s="93" t="s">
        <v>3703</v>
      </c>
      <c r="L346" s="83" t="s">
        <v>926</v>
      </c>
      <c r="M346" s="83" t="s">
        <v>927</v>
      </c>
      <c r="N346" s="84">
        <v>60</v>
      </c>
      <c r="O346" s="85">
        <v>27600</v>
      </c>
      <c r="P346" s="274">
        <v>5</v>
      </c>
      <c r="Q346" s="275" t="s">
        <v>3811</v>
      </c>
      <c r="R346" s="276" t="s">
        <v>926</v>
      </c>
      <c r="S346" s="277" t="s">
        <v>927</v>
      </c>
      <c r="T346" s="278">
        <v>60</v>
      </c>
      <c r="U346" s="88">
        <v>27600</v>
      </c>
      <c r="V346" s="54">
        <v>5</v>
      </c>
      <c r="W346" s="54" t="s">
        <v>3811</v>
      </c>
      <c r="X346" s="276" t="s">
        <v>926</v>
      </c>
      <c r="Y346" s="83" t="s">
        <v>927</v>
      </c>
      <c r="Z346" s="84">
        <v>60</v>
      </c>
      <c r="AA346" s="88">
        <v>27665</v>
      </c>
      <c r="AB346" s="279">
        <v>5</v>
      </c>
      <c r="AC346" s="280" t="s">
        <v>3811</v>
      </c>
      <c r="AD346" s="281" t="s">
        <v>926</v>
      </c>
      <c r="AE346" s="83" t="s">
        <v>927</v>
      </c>
      <c r="AF346" s="84">
        <v>60</v>
      </c>
      <c r="AG346" s="88">
        <v>27665</v>
      </c>
      <c r="AH346" s="279">
        <v>5</v>
      </c>
      <c r="AI346" s="286" t="s">
        <v>3811</v>
      </c>
      <c r="AJ346" s="281" t="s">
        <v>926</v>
      </c>
      <c r="AK346" s="83" t="s">
        <v>927</v>
      </c>
      <c r="AL346" s="84">
        <v>60</v>
      </c>
      <c r="AM346" s="88">
        <v>27665</v>
      </c>
      <c r="AN346" s="279">
        <v>5</v>
      </c>
      <c r="AO346" s="286" t="s">
        <v>3811</v>
      </c>
      <c r="AP346" s="281" t="s">
        <v>926</v>
      </c>
      <c r="AQ346" s="83" t="s">
        <v>927</v>
      </c>
      <c r="AR346" s="84">
        <v>60</v>
      </c>
      <c r="AS346" s="88">
        <v>27665</v>
      </c>
      <c r="AT346" s="279">
        <v>5</v>
      </c>
      <c r="AU346" s="280" t="s">
        <v>3811</v>
      </c>
      <c r="AV346" s="86" t="s">
        <v>926</v>
      </c>
      <c r="AW346" s="285" t="s">
        <v>927</v>
      </c>
      <c r="AX346" s="285">
        <v>60</v>
      </c>
      <c r="AY346" s="87">
        <v>27607</v>
      </c>
      <c r="AZ346" s="86">
        <v>5</v>
      </c>
      <c r="BA346" s="57" t="s">
        <v>3811</v>
      </c>
      <c r="BB346" s="301" t="s">
        <v>926</v>
      </c>
      <c r="BC346" s="83" t="s">
        <v>927</v>
      </c>
      <c r="BD346" s="84">
        <v>60</v>
      </c>
      <c r="BE346" s="282">
        <v>27607</v>
      </c>
      <c r="BF346" s="279">
        <v>5</v>
      </c>
      <c r="BG346" s="303" t="s">
        <v>3811</v>
      </c>
      <c r="BH346" s="86" t="s">
        <v>3829</v>
      </c>
      <c r="BI346" s="285" t="s">
        <v>3829</v>
      </c>
      <c r="BJ346" s="285" t="s">
        <v>3829</v>
      </c>
      <c r="BK346" s="86" t="s">
        <v>3829</v>
      </c>
      <c r="BL346" s="432">
        <v>5</v>
      </c>
      <c r="BM346" s="432" t="s">
        <v>3811</v>
      </c>
      <c r="BN346" s="432" t="str">
        <f>INDEX(ID!$D:$D,MATCH('Org2567'!D346,ID!$A:$A,0))</f>
        <v>หนองหญ้าไซ</v>
      </c>
    </row>
    <row r="347" spans="1:66" x14ac:dyDescent="0.25">
      <c r="A347" s="272">
        <v>344</v>
      </c>
      <c r="B347" s="272">
        <v>6</v>
      </c>
      <c r="C347" s="82" t="s">
        <v>2032</v>
      </c>
      <c r="D347" s="272" t="s">
        <v>360</v>
      </c>
      <c r="E347" s="82" t="str">
        <f t="shared" si="5"/>
        <v>รพ.พระปกเกล้า</v>
      </c>
      <c r="F347" s="90" t="s">
        <v>916</v>
      </c>
      <c r="G347" s="90" t="s">
        <v>3</v>
      </c>
      <c r="H347" s="90">
        <v>847</v>
      </c>
      <c r="I347" s="273">
        <v>108182</v>
      </c>
      <c r="J347" s="90">
        <v>19</v>
      </c>
      <c r="K347" s="93" t="s">
        <v>3772</v>
      </c>
      <c r="L347" s="83" t="s">
        <v>916</v>
      </c>
      <c r="M347" s="83" t="s">
        <v>3</v>
      </c>
      <c r="N347" s="84">
        <v>769</v>
      </c>
      <c r="O347" s="85">
        <v>108507</v>
      </c>
      <c r="P347" s="274">
        <v>19</v>
      </c>
      <c r="Q347" s="275" t="s">
        <v>3807</v>
      </c>
      <c r="R347" s="276" t="s">
        <v>916</v>
      </c>
      <c r="S347" s="277" t="s">
        <v>3</v>
      </c>
      <c r="T347" s="278">
        <v>716</v>
      </c>
      <c r="U347" s="88">
        <v>108507</v>
      </c>
      <c r="V347" s="54">
        <v>19</v>
      </c>
      <c r="W347" s="54" t="s">
        <v>3807</v>
      </c>
      <c r="X347" s="276" t="s">
        <v>916</v>
      </c>
      <c r="Y347" s="83" t="s">
        <v>3</v>
      </c>
      <c r="Z347" s="84">
        <v>716</v>
      </c>
      <c r="AA347" s="88">
        <v>108769</v>
      </c>
      <c r="AB347" s="279">
        <v>19</v>
      </c>
      <c r="AC347" s="280" t="s">
        <v>3807</v>
      </c>
      <c r="AD347" s="281" t="s">
        <v>916</v>
      </c>
      <c r="AE347" s="83" t="s">
        <v>3</v>
      </c>
      <c r="AF347" s="84">
        <v>886</v>
      </c>
      <c r="AG347" s="88">
        <v>108769</v>
      </c>
      <c r="AH347" s="279">
        <v>19</v>
      </c>
      <c r="AI347" s="286" t="s">
        <v>3807</v>
      </c>
      <c r="AJ347" s="281" t="s">
        <v>916</v>
      </c>
      <c r="AK347" s="83" t="s">
        <v>3</v>
      </c>
      <c r="AL347" s="84">
        <v>886</v>
      </c>
      <c r="AM347" s="88">
        <v>108769</v>
      </c>
      <c r="AN347" s="279">
        <v>19</v>
      </c>
      <c r="AO347" s="286" t="s">
        <v>3807</v>
      </c>
      <c r="AP347" s="281" t="s">
        <v>916</v>
      </c>
      <c r="AQ347" s="83" t="s">
        <v>3</v>
      </c>
      <c r="AR347" s="84">
        <v>886</v>
      </c>
      <c r="AS347" s="88">
        <v>108769</v>
      </c>
      <c r="AT347" s="279">
        <v>19</v>
      </c>
      <c r="AU347" s="280" t="s">
        <v>3807</v>
      </c>
      <c r="AV347" s="86" t="s">
        <v>916</v>
      </c>
      <c r="AW347" s="285" t="s">
        <v>3</v>
      </c>
      <c r="AX347" s="285">
        <v>886</v>
      </c>
      <c r="AY347" s="87">
        <v>109131</v>
      </c>
      <c r="AZ347" s="86">
        <v>19</v>
      </c>
      <c r="BA347" s="57" t="s">
        <v>3807</v>
      </c>
      <c r="BB347" s="301" t="s">
        <v>916</v>
      </c>
      <c r="BC347" s="83" t="s">
        <v>3</v>
      </c>
      <c r="BD347" s="84">
        <v>747</v>
      </c>
      <c r="BE347" s="282">
        <v>109131</v>
      </c>
      <c r="BF347" s="279">
        <v>19</v>
      </c>
      <c r="BG347" s="303" t="s">
        <v>3807</v>
      </c>
      <c r="BH347" s="86" t="s">
        <v>3829</v>
      </c>
      <c r="BI347" s="285" t="s">
        <v>3829</v>
      </c>
      <c r="BJ347" s="285" t="s">
        <v>3830</v>
      </c>
      <c r="BK347" s="86" t="s">
        <v>3829</v>
      </c>
      <c r="BL347" s="432">
        <v>19</v>
      </c>
      <c r="BM347" s="432" t="s">
        <v>3807</v>
      </c>
      <c r="BN347" s="432" t="str">
        <f>INDEX(ID!$D:$D,MATCH('Org2567'!D347,ID!$A:$A,0))</f>
        <v>พระปกเกล้า</v>
      </c>
    </row>
    <row r="348" spans="1:66" x14ac:dyDescent="0.25">
      <c r="A348" s="272">
        <v>345</v>
      </c>
      <c r="B348" s="272">
        <v>6</v>
      </c>
      <c r="C348" s="82" t="s">
        <v>2032</v>
      </c>
      <c r="D348" s="272" t="s">
        <v>361</v>
      </c>
      <c r="E348" s="82" t="str">
        <f t="shared" si="5"/>
        <v>รพ.ขลุง</v>
      </c>
      <c r="F348" s="90" t="s">
        <v>926</v>
      </c>
      <c r="G348" s="90" t="s">
        <v>931</v>
      </c>
      <c r="H348" s="90">
        <v>38</v>
      </c>
      <c r="I348" s="273">
        <v>43717</v>
      </c>
      <c r="J348" s="90">
        <v>9</v>
      </c>
      <c r="K348" s="93" t="s">
        <v>3708</v>
      </c>
      <c r="L348" s="83" t="s">
        <v>926</v>
      </c>
      <c r="M348" s="83" t="s">
        <v>931</v>
      </c>
      <c r="N348" s="84">
        <v>40</v>
      </c>
      <c r="O348" s="85">
        <v>43703</v>
      </c>
      <c r="P348" s="274">
        <v>9</v>
      </c>
      <c r="Q348" s="275" t="s">
        <v>3814</v>
      </c>
      <c r="R348" s="276" t="s">
        <v>926</v>
      </c>
      <c r="S348" s="277" t="s">
        <v>931</v>
      </c>
      <c r="T348" s="278">
        <v>38</v>
      </c>
      <c r="U348" s="88">
        <v>43703</v>
      </c>
      <c r="V348" s="54">
        <v>9</v>
      </c>
      <c r="W348" s="54" t="s">
        <v>3814</v>
      </c>
      <c r="X348" s="276" t="s">
        <v>926</v>
      </c>
      <c r="Y348" s="83" t="s">
        <v>931</v>
      </c>
      <c r="Z348" s="84">
        <v>38</v>
      </c>
      <c r="AA348" s="88">
        <v>44016</v>
      </c>
      <c r="AB348" s="279">
        <v>9</v>
      </c>
      <c r="AC348" s="280" t="s">
        <v>3814</v>
      </c>
      <c r="AD348" s="281" t="s">
        <v>926</v>
      </c>
      <c r="AE348" s="83" t="s">
        <v>931</v>
      </c>
      <c r="AF348" s="84">
        <v>38</v>
      </c>
      <c r="AG348" s="88">
        <v>44016</v>
      </c>
      <c r="AH348" s="279">
        <v>9</v>
      </c>
      <c r="AI348" s="286" t="s">
        <v>3814</v>
      </c>
      <c r="AJ348" s="281" t="s">
        <v>926</v>
      </c>
      <c r="AK348" s="83" t="s">
        <v>931</v>
      </c>
      <c r="AL348" s="84">
        <v>38</v>
      </c>
      <c r="AM348" s="88">
        <v>44016</v>
      </c>
      <c r="AN348" s="279">
        <v>9</v>
      </c>
      <c r="AO348" s="286" t="s">
        <v>3814</v>
      </c>
      <c r="AP348" s="281" t="s">
        <v>926</v>
      </c>
      <c r="AQ348" s="83" t="s">
        <v>931</v>
      </c>
      <c r="AR348" s="84">
        <v>38</v>
      </c>
      <c r="AS348" s="88">
        <v>44016</v>
      </c>
      <c r="AT348" s="279">
        <v>9</v>
      </c>
      <c r="AU348" s="280" t="s">
        <v>3814</v>
      </c>
      <c r="AV348" s="86" t="s">
        <v>926</v>
      </c>
      <c r="AW348" s="285" t="s">
        <v>931</v>
      </c>
      <c r="AX348" s="285">
        <v>38</v>
      </c>
      <c r="AY348" s="87">
        <v>43645</v>
      </c>
      <c r="AZ348" s="86">
        <v>9</v>
      </c>
      <c r="BA348" s="57" t="s">
        <v>3814</v>
      </c>
      <c r="BB348" s="301" t="s">
        <v>926</v>
      </c>
      <c r="BC348" s="83" t="s">
        <v>931</v>
      </c>
      <c r="BD348" s="84">
        <v>39</v>
      </c>
      <c r="BE348" s="282">
        <v>43645</v>
      </c>
      <c r="BF348" s="279">
        <v>9</v>
      </c>
      <c r="BG348" s="303" t="s">
        <v>3814</v>
      </c>
      <c r="BH348" s="86" t="s">
        <v>3829</v>
      </c>
      <c r="BI348" s="285" t="s">
        <v>3829</v>
      </c>
      <c r="BJ348" s="285" t="s">
        <v>3830</v>
      </c>
      <c r="BK348" s="86" t="s">
        <v>3829</v>
      </c>
      <c r="BL348" s="432">
        <v>9</v>
      </c>
      <c r="BM348" s="432" t="s">
        <v>3814</v>
      </c>
      <c r="BN348" s="432" t="str">
        <f>INDEX(ID!$D:$D,MATCH('Org2567'!D348,ID!$A:$A,0))</f>
        <v>ขลุง</v>
      </c>
    </row>
    <row r="349" spans="1:66" x14ac:dyDescent="0.25">
      <c r="A349" s="272">
        <v>346</v>
      </c>
      <c r="B349" s="272">
        <v>6</v>
      </c>
      <c r="C349" s="82" t="s">
        <v>2032</v>
      </c>
      <c r="D349" s="272" t="s">
        <v>362</v>
      </c>
      <c r="E349" s="82" t="str">
        <f t="shared" si="5"/>
        <v>รพ.ท่าใหม่</v>
      </c>
      <c r="F349" s="90" t="s">
        <v>926</v>
      </c>
      <c r="G349" s="90" t="s">
        <v>927</v>
      </c>
      <c r="H349" s="90">
        <v>32</v>
      </c>
      <c r="I349" s="273">
        <v>21913</v>
      </c>
      <c r="J349" s="90">
        <v>5</v>
      </c>
      <c r="K349" s="93" t="s">
        <v>3703</v>
      </c>
      <c r="L349" s="83" t="s">
        <v>926</v>
      </c>
      <c r="M349" s="83" t="s">
        <v>927</v>
      </c>
      <c r="N349" s="84">
        <v>33</v>
      </c>
      <c r="O349" s="85">
        <v>22110</v>
      </c>
      <c r="P349" s="274">
        <v>5</v>
      </c>
      <c r="Q349" s="275" t="s">
        <v>3811</v>
      </c>
      <c r="R349" s="276" t="s">
        <v>926</v>
      </c>
      <c r="S349" s="277" t="s">
        <v>927</v>
      </c>
      <c r="T349" s="278">
        <v>33</v>
      </c>
      <c r="U349" s="88">
        <v>22110</v>
      </c>
      <c r="V349" s="54">
        <v>5</v>
      </c>
      <c r="W349" s="54" t="s">
        <v>3811</v>
      </c>
      <c r="X349" s="276" t="s">
        <v>926</v>
      </c>
      <c r="Y349" s="83" t="s">
        <v>927</v>
      </c>
      <c r="Z349" s="84">
        <v>33</v>
      </c>
      <c r="AA349" s="88">
        <v>22296</v>
      </c>
      <c r="AB349" s="279">
        <v>5</v>
      </c>
      <c r="AC349" s="280" t="s">
        <v>3811</v>
      </c>
      <c r="AD349" s="281" t="s">
        <v>926</v>
      </c>
      <c r="AE349" s="83" t="s">
        <v>927</v>
      </c>
      <c r="AF349" s="84">
        <v>33</v>
      </c>
      <c r="AG349" s="88">
        <v>22296</v>
      </c>
      <c r="AH349" s="279">
        <v>5</v>
      </c>
      <c r="AI349" s="286" t="s">
        <v>3811</v>
      </c>
      <c r="AJ349" s="281" t="s">
        <v>926</v>
      </c>
      <c r="AK349" s="83" t="s">
        <v>927</v>
      </c>
      <c r="AL349" s="84">
        <v>33</v>
      </c>
      <c r="AM349" s="88">
        <v>22296</v>
      </c>
      <c r="AN349" s="279">
        <v>5</v>
      </c>
      <c r="AO349" s="286" t="s">
        <v>3811</v>
      </c>
      <c r="AP349" s="281" t="s">
        <v>926</v>
      </c>
      <c r="AQ349" s="83" t="s">
        <v>927</v>
      </c>
      <c r="AR349" s="84">
        <v>33</v>
      </c>
      <c r="AS349" s="88">
        <v>22296</v>
      </c>
      <c r="AT349" s="279">
        <v>5</v>
      </c>
      <c r="AU349" s="280" t="s">
        <v>3811</v>
      </c>
      <c r="AV349" s="86" t="s">
        <v>926</v>
      </c>
      <c r="AW349" s="285" t="s">
        <v>927</v>
      </c>
      <c r="AX349" s="285">
        <v>33</v>
      </c>
      <c r="AY349" s="87">
        <v>22185</v>
      </c>
      <c r="AZ349" s="86">
        <v>5</v>
      </c>
      <c r="BA349" s="57" t="s">
        <v>3811</v>
      </c>
      <c r="BB349" s="301" t="s">
        <v>926</v>
      </c>
      <c r="BC349" s="83" t="s">
        <v>927</v>
      </c>
      <c r="BD349" s="84">
        <v>33</v>
      </c>
      <c r="BE349" s="282">
        <v>22185</v>
      </c>
      <c r="BF349" s="279">
        <v>5</v>
      </c>
      <c r="BG349" s="303" t="s">
        <v>3811</v>
      </c>
      <c r="BH349" s="86" t="s">
        <v>3829</v>
      </c>
      <c r="BI349" s="285" t="s">
        <v>3829</v>
      </c>
      <c r="BJ349" s="285" t="s">
        <v>3829</v>
      </c>
      <c r="BK349" s="86" t="s">
        <v>3829</v>
      </c>
      <c r="BL349" s="432">
        <v>5</v>
      </c>
      <c r="BM349" s="432" t="s">
        <v>3811</v>
      </c>
      <c r="BN349" s="432" t="str">
        <f>INDEX(ID!$D:$D,MATCH('Org2567'!D349,ID!$A:$A,0))</f>
        <v>ท่าใหม่</v>
      </c>
    </row>
    <row r="350" spans="1:66" x14ac:dyDescent="0.25">
      <c r="A350" s="272">
        <v>347</v>
      </c>
      <c r="B350" s="272">
        <v>6</v>
      </c>
      <c r="C350" s="82" t="s">
        <v>2032</v>
      </c>
      <c r="D350" s="272" t="s">
        <v>363</v>
      </c>
      <c r="E350" s="82" t="str">
        <f t="shared" si="5"/>
        <v>รพ.เขาสุกิม</v>
      </c>
      <c r="F350" s="90" t="s">
        <v>926</v>
      </c>
      <c r="G350" s="90" t="s">
        <v>927</v>
      </c>
      <c r="H350" s="90">
        <v>45</v>
      </c>
      <c r="I350" s="273">
        <v>17558</v>
      </c>
      <c r="J350" s="90">
        <v>5</v>
      </c>
      <c r="K350" s="93" t="s">
        <v>3703</v>
      </c>
      <c r="L350" s="83" t="s">
        <v>926</v>
      </c>
      <c r="M350" s="83" t="s">
        <v>927</v>
      </c>
      <c r="N350" s="84">
        <v>40</v>
      </c>
      <c r="O350" s="85">
        <v>17420</v>
      </c>
      <c r="P350" s="274">
        <v>5</v>
      </c>
      <c r="Q350" s="275" t="s">
        <v>3811</v>
      </c>
      <c r="R350" s="276" t="s">
        <v>926</v>
      </c>
      <c r="S350" s="277" t="s">
        <v>927</v>
      </c>
      <c r="T350" s="278">
        <v>40</v>
      </c>
      <c r="U350" s="88">
        <v>17420</v>
      </c>
      <c r="V350" s="54">
        <v>5</v>
      </c>
      <c r="W350" s="54" t="s">
        <v>3811</v>
      </c>
      <c r="X350" s="276" t="s">
        <v>926</v>
      </c>
      <c r="Y350" s="83" t="s">
        <v>927</v>
      </c>
      <c r="Z350" s="84">
        <v>40</v>
      </c>
      <c r="AA350" s="88">
        <v>17554</v>
      </c>
      <c r="AB350" s="279">
        <v>5</v>
      </c>
      <c r="AC350" s="280" t="s">
        <v>3811</v>
      </c>
      <c r="AD350" s="281" t="s">
        <v>926</v>
      </c>
      <c r="AE350" s="83" t="s">
        <v>927</v>
      </c>
      <c r="AF350" s="84">
        <v>37</v>
      </c>
      <c r="AG350" s="88">
        <v>17554</v>
      </c>
      <c r="AH350" s="279">
        <v>5</v>
      </c>
      <c r="AI350" s="286" t="s">
        <v>3811</v>
      </c>
      <c r="AJ350" s="281" t="s">
        <v>926</v>
      </c>
      <c r="AK350" s="83" t="s">
        <v>927</v>
      </c>
      <c r="AL350" s="84">
        <v>37</v>
      </c>
      <c r="AM350" s="88">
        <v>17554</v>
      </c>
      <c r="AN350" s="279">
        <v>5</v>
      </c>
      <c r="AO350" s="286" t="s">
        <v>3811</v>
      </c>
      <c r="AP350" s="281" t="s">
        <v>926</v>
      </c>
      <c r="AQ350" s="83" t="s">
        <v>927</v>
      </c>
      <c r="AR350" s="84">
        <v>37</v>
      </c>
      <c r="AS350" s="88">
        <v>17554</v>
      </c>
      <c r="AT350" s="279">
        <v>5</v>
      </c>
      <c r="AU350" s="280" t="s">
        <v>3811</v>
      </c>
      <c r="AV350" s="86" t="s">
        <v>926</v>
      </c>
      <c r="AW350" s="285" t="s">
        <v>927</v>
      </c>
      <c r="AX350" s="285">
        <v>37</v>
      </c>
      <c r="AY350" s="87">
        <v>17577</v>
      </c>
      <c r="AZ350" s="86">
        <v>5</v>
      </c>
      <c r="BA350" s="57" t="s">
        <v>3811</v>
      </c>
      <c r="BB350" s="301" t="s">
        <v>926</v>
      </c>
      <c r="BC350" s="83" t="s">
        <v>927</v>
      </c>
      <c r="BD350" s="84">
        <v>30</v>
      </c>
      <c r="BE350" s="282">
        <v>17577</v>
      </c>
      <c r="BF350" s="279">
        <v>5</v>
      </c>
      <c r="BG350" s="303" t="s">
        <v>3811</v>
      </c>
      <c r="BH350" s="86" t="s">
        <v>3829</v>
      </c>
      <c r="BI350" s="285" t="s">
        <v>3829</v>
      </c>
      <c r="BJ350" s="285" t="s">
        <v>3830</v>
      </c>
      <c r="BK350" s="86" t="s">
        <v>3829</v>
      </c>
      <c r="BL350" s="432">
        <v>5</v>
      </c>
      <c r="BM350" s="432" t="s">
        <v>3811</v>
      </c>
      <c r="BN350" s="432" t="str">
        <f>INDEX(ID!$D:$D,MATCH('Org2567'!D350,ID!$A:$A,0))</f>
        <v>เขาสุกิม</v>
      </c>
    </row>
    <row r="351" spans="1:66" x14ac:dyDescent="0.25">
      <c r="A351" s="272">
        <v>348</v>
      </c>
      <c r="B351" s="272">
        <v>6</v>
      </c>
      <c r="C351" s="82" t="s">
        <v>2032</v>
      </c>
      <c r="D351" s="272" t="s">
        <v>364</v>
      </c>
      <c r="E351" s="82" t="str">
        <f t="shared" si="5"/>
        <v>รพ.สองพี่น้อง</v>
      </c>
      <c r="F351" s="90" t="s">
        <v>926</v>
      </c>
      <c r="G351" s="90" t="s">
        <v>927</v>
      </c>
      <c r="H351" s="90">
        <v>33</v>
      </c>
      <c r="I351" s="273">
        <v>18621</v>
      </c>
      <c r="J351" s="90">
        <v>5</v>
      </c>
      <c r="K351" s="93" t="s">
        <v>3703</v>
      </c>
      <c r="L351" s="83" t="s">
        <v>926</v>
      </c>
      <c r="M351" s="83" t="s">
        <v>927</v>
      </c>
      <c r="N351" s="84">
        <v>33</v>
      </c>
      <c r="O351" s="85">
        <v>18767</v>
      </c>
      <c r="P351" s="274">
        <v>5</v>
      </c>
      <c r="Q351" s="275" t="s">
        <v>3811</v>
      </c>
      <c r="R351" s="276" t="s">
        <v>926</v>
      </c>
      <c r="S351" s="277" t="s">
        <v>927</v>
      </c>
      <c r="T351" s="278">
        <v>33</v>
      </c>
      <c r="U351" s="88">
        <v>18767</v>
      </c>
      <c r="V351" s="54">
        <v>5</v>
      </c>
      <c r="W351" s="54" t="s">
        <v>3811</v>
      </c>
      <c r="X351" s="276" t="s">
        <v>926</v>
      </c>
      <c r="Y351" s="83" t="s">
        <v>927</v>
      </c>
      <c r="Z351" s="84">
        <v>33</v>
      </c>
      <c r="AA351" s="88">
        <v>18835</v>
      </c>
      <c r="AB351" s="279">
        <v>5</v>
      </c>
      <c r="AC351" s="280" t="s">
        <v>3811</v>
      </c>
      <c r="AD351" s="281" t="s">
        <v>926</v>
      </c>
      <c r="AE351" s="83" t="s">
        <v>927</v>
      </c>
      <c r="AF351" s="84">
        <v>32</v>
      </c>
      <c r="AG351" s="88">
        <v>18835</v>
      </c>
      <c r="AH351" s="279">
        <v>5</v>
      </c>
      <c r="AI351" s="286" t="s">
        <v>3811</v>
      </c>
      <c r="AJ351" s="281" t="s">
        <v>926</v>
      </c>
      <c r="AK351" s="83" t="s">
        <v>927</v>
      </c>
      <c r="AL351" s="84">
        <v>32</v>
      </c>
      <c r="AM351" s="88">
        <v>18835</v>
      </c>
      <c r="AN351" s="279">
        <v>5</v>
      </c>
      <c r="AO351" s="286" t="s">
        <v>3811</v>
      </c>
      <c r="AP351" s="281" t="s">
        <v>926</v>
      </c>
      <c r="AQ351" s="83" t="s">
        <v>927</v>
      </c>
      <c r="AR351" s="84">
        <v>32</v>
      </c>
      <c r="AS351" s="88">
        <v>18835</v>
      </c>
      <c r="AT351" s="279">
        <v>5</v>
      </c>
      <c r="AU351" s="280" t="s">
        <v>3811</v>
      </c>
      <c r="AV351" s="86" t="s">
        <v>926</v>
      </c>
      <c r="AW351" s="285" t="s">
        <v>927</v>
      </c>
      <c r="AX351" s="285">
        <v>32</v>
      </c>
      <c r="AY351" s="87">
        <v>19043</v>
      </c>
      <c r="AZ351" s="86">
        <v>5</v>
      </c>
      <c r="BA351" s="57" t="s">
        <v>3811</v>
      </c>
      <c r="BB351" s="301" t="s">
        <v>926</v>
      </c>
      <c r="BC351" s="83" t="s">
        <v>927</v>
      </c>
      <c r="BD351" s="84">
        <v>32</v>
      </c>
      <c r="BE351" s="282">
        <v>19043</v>
      </c>
      <c r="BF351" s="279">
        <v>5</v>
      </c>
      <c r="BG351" s="303" t="s">
        <v>3811</v>
      </c>
      <c r="BH351" s="86" t="s">
        <v>3829</v>
      </c>
      <c r="BI351" s="285" t="s">
        <v>3829</v>
      </c>
      <c r="BJ351" s="285" t="s">
        <v>3829</v>
      </c>
      <c r="BK351" s="86" t="s">
        <v>3829</v>
      </c>
      <c r="BL351" s="432">
        <v>5</v>
      </c>
      <c r="BM351" s="432" t="s">
        <v>3811</v>
      </c>
      <c r="BN351" s="432" t="str">
        <f>INDEX(ID!$D:$D,MATCH('Org2567'!D351,ID!$A:$A,0))</f>
        <v>สองพี่น้อง</v>
      </c>
    </row>
    <row r="352" spans="1:66" x14ac:dyDescent="0.25">
      <c r="A352" s="272">
        <v>349</v>
      </c>
      <c r="B352" s="272">
        <v>6</v>
      </c>
      <c r="C352" s="82" t="s">
        <v>2032</v>
      </c>
      <c r="D352" s="272" t="s">
        <v>365</v>
      </c>
      <c r="E352" s="82" t="str">
        <f t="shared" si="5"/>
        <v>รพ.โป่งน้ำร้อน</v>
      </c>
      <c r="F352" s="90" t="s">
        <v>926</v>
      </c>
      <c r="G352" s="90" t="s">
        <v>927</v>
      </c>
      <c r="H352" s="90">
        <v>69</v>
      </c>
      <c r="I352" s="273">
        <v>37301</v>
      </c>
      <c r="J352" s="90">
        <v>6</v>
      </c>
      <c r="K352" s="93" t="s">
        <v>3783</v>
      </c>
      <c r="L352" s="83" t="s">
        <v>926</v>
      </c>
      <c r="M352" s="83" t="s">
        <v>927</v>
      </c>
      <c r="N352" s="84">
        <v>69</v>
      </c>
      <c r="O352" s="85">
        <v>37655</v>
      </c>
      <c r="P352" s="274">
        <v>6</v>
      </c>
      <c r="Q352" s="275" t="s">
        <v>3809</v>
      </c>
      <c r="R352" s="276" t="s">
        <v>926</v>
      </c>
      <c r="S352" s="277" t="s">
        <v>927</v>
      </c>
      <c r="T352" s="278">
        <v>69</v>
      </c>
      <c r="U352" s="88">
        <v>37655</v>
      </c>
      <c r="V352" s="54">
        <v>6</v>
      </c>
      <c r="W352" s="54" t="s">
        <v>3809</v>
      </c>
      <c r="X352" s="276" t="s">
        <v>926</v>
      </c>
      <c r="Y352" s="83" t="s">
        <v>927</v>
      </c>
      <c r="Z352" s="84">
        <v>69</v>
      </c>
      <c r="AA352" s="88">
        <v>38003</v>
      </c>
      <c r="AB352" s="279">
        <v>6</v>
      </c>
      <c r="AC352" s="280" t="s">
        <v>3809</v>
      </c>
      <c r="AD352" s="281" t="s">
        <v>926</v>
      </c>
      <c r="AE352" s="83" t="s">
        <v>927</v>
      </c>
      <c r="AF352" s="84">
        <v>69</v>
      </c>
      <c r="AG352" s="88">
        <v>38003</v>
      </c>
      <c r="AH352" s="279">
        <v>6</v>
      </c>
      <c r="AI352" s="286" t="s">
        <v>3809</v>
      </c>
      <c r="AJ352" s="281" t="s">
        <v>926</v>
      </c>
      <c r="AK352" s="83" t="s">
        <v>927</v>
      </c>
      <c r="AL352" s="84">
        <v>69</v>
      </c>
      <c r="AM352" s="88">
        <v>38003</v>
      </c>
      <c r="AN352" s="279">
        <v>6</v>
      </c>
      <c r="AO352" s="286" t="s">
        <v>3809</v>
      </c>
      <c r="AP352" s="281" t="s">
        <v>926</v>
      </c>
      <c r="AQ352" s="83" t="s">
        <v>927</v>
      </c>
      <c r="AR352" s="84">
        <v>69</v>
      </c>
      <c r="AS352" s="88">
        <v>38003</v>
      </c>
      <c r="AT352" s="279">
        <v>6</v>
      </c>
      <c r="AU352" s="280" t="s">
        <v>3809</v>
      </c>
      <c r="AV352" s="86" t="s">
        <v>926</v>
      </c>
      <c r="AW352" s="285" t="s">
        <v>927</v>
      </c>
      <c r="AX352" s="285">
        <v>69</v>
      </c>
      <c r="AY352" s="87">
        <v>38054</v>
      </c>
      <c r="AZ352" s="86">
        <v>6</v>
      </c>
      <c r="BA352" s="57" t="s">
        <v>3809</v>
      </c>
      <c r="BB352" s="301" t="s">
        <v>926</v>
      </c>
      <c r="BC352" s="83" t="s">
        <v>931</v>
      </c>
      <c r="BD352" s="84">
        <v>69</v>
      </c>
      <c r="BE352" s="282">
        <v>38054</v>
      </c>
      <c r="BF352" s="279">
        <v>9</v>
      </c>
      <c r="BG352" s="303" t="s">
        <v>3814</v>
      </c>
      <c r="BH352" s="86" t="s">
        <v>3829</v>
      </c>
      <c r="BI352" s="285" t="s">
        <v>3830</v>
      </c>
      <c r="BJ352" s="285" t="s">
        <v>3829</v>
      </c>
      <c r="BK352" s="86" t="s">
        <v>3830</v>
      </c>
      <c r="BL352" s="432">
        <v>9</v>
      </c>
      <c r="BM352" s="432" t="s">
        <v>3814</v>
      </c>
      <c r="BN352" s="432" t="str">
        <f>INDEX(ID!$D:$D,MATCH('Org2567'!D352,ID!$A:$A,0))</f>
        <v>โป่งน้ำร้อน</v>
      </c>
    </row>
    <row r="353" spans="1:66" x14ac:dyDescent="0.25">
      <c r="A353" s="272">
        <v>350</v>
      </c>
      <c r="B353" s="272">
        <v>6</v>
      </c>
      <c r="C353" s="82" t="s">
        <v>2032</v>
      </c>
      <c r="D353" s="272" t="s">
        <v>366</v>
      </c>
      <c r="E353" s="82" t="str">
        <f t="shared" si="5"/>
        <v>รพ.มะขาม</v>
      </c>
      <c r="F353" s="90" t="s">
        <v>926</v>
      </c>
      <c r="G353" s="90" t="s">
        <v>931</v>
      </c>
      <c r="H353" s="90">
        <v>38</v>
      </c>
      <c r="I353" s="273">
        <v>26073</v>
      </c>
      <c r="J353" s="90">
        <v>9</v>
      </c>
      <c r="K353" s="93" t="s">
        <v>3708</v>
      </c>
      <c r="L353" s="83" t="s">
        <v>926</v>
      </c>
      <c r="M353" s="83" t="s">
        <v>931</v>
      </c>
      <c r="N353" s="84">
        <v>36</v>
      </c>
      <c r="O353" s="85">
        <v>26188</v>
      </c>
      <c r="P353" s="274">
        <v>9</v>
      </c>
      <c r="Q353" s="275" t="s">
        <v>3814</v>
      </c>
      <c r="R353" s="276" t="s">
        <v>926</v>
      </c>
      <c r="S353" s="277" t="s">
        <v>931</v>
      </c>
      <c r="T353" s="278">
        <v>42</v>
      </c>
      <c r="U353" s="88">
        <v>26188</v>
      </c>
      <c r="V353" s="54">
        <v>9</v>
      </c>
      <c r="W353" s="54" t="s">
        <v>3814</v>
      </c>
      <c r="X353" s="276" t="s">
        <v>926</v>
      </c>
      <c r="Y353" s="83" t="s">
        <v>931</v>
      </c>
      <c r="Z353" s="84">
        <v>42</v>
      </c>
      <c r="AA353" s="88">
        <v>26337</v>
      </c>
      <c r="AB353" s="279">
        <v>9</v>
      </c>
      <c r="AC353" s="280" t="s">
        <v>3814</v>
      </c>
      <c r="AD353" s="281" t="s">
        <v>926</v>
      </c>
      <c r="AE353" s="83" t="s">
        <v>931</v>
      </c>
      <c r="AF353" s="84">
        <v>42</v>
      </c>
      <c r="AG353" s="88">
        <v>26337</v>
      </c>
      <c r="AH353" s="279">
        <v>9</v>
      </c>
      <c r="AI353" s="286" t="s">
        <v>3814</v>
      </c>
      <c r="AJ353" s="281" t="s">
        <v>926</v>
      </c>
      <c r="AK353" s="83" t="s">
        <v>931</v>
      </c>
      <c r="AL353" s="84">
        <v>42</v>
      </c>
      <c r="AM353" s="88">
        <v>26337</v>
      </c>
      <c r="AN353" s="279">
        <v>9</v>
      </c>
      <c r="AO353" s="286" t="s">
        <v>3814</v>
      </c>
      <c r="AP353" s="281" t="s">
        <v>926</v>
      </c>
      <c r="AQ353" s="83" t="s">
        <v>931</v>
      </c>
      <c r="AR353" s="84">
        <v>42</v>
      </c>
      <c r="AS353" s="88">
        <v>26337</v>
      </c>
      <c r="AT353" s="279">
        <v>9</v>
      </c>
      <c r="AU353" s="280" t="s">
        <v>3814</v>
      </c>
      <c r="AV353" s="86" t="s">
        <v>926</v>
      </c>
      <c r="AW353" s="285" t="s">
        <v>931</v>
      </c>
      <c r="AX353" s="285">
        <v>42</v>
      </c>
      <c r="AY353" s="87">
        <v>26347</v>
      </c>
      <c r="AZ353" s="86">
        <v>9</v>
      </c>
      <c r="BA353" s="57" t="s">
        <v>3814</v>
      </c>
      <c r="BB353" s="301" t="s">
        <v>926</v>
      </c>
      <c r="BC353" s="83" t="s">
        <v>931</v>
      </c>
      <c r="BD353" s="84">
        <v>42</v>
      </c>
      <c r="BE353" s="282">
        <v>26347</v>
      </c>
      <c r="BF353" s="279">
        <v>9</v>
      </c>
      <c r="BG353" s="303" t="s">
        <v>3814</v>
      </c>
      <c r="BH353" s="86" t="s">
        <v>3829</v>
      </c>
      <c r="BI353" s="285" t="s">
        <v>3829</v>
      </c>
      <c r="BJ353" s="285" t="s">
        <v>3829</v>
      </c>
      <c r="BK353" s="86" t="s">
        <v>3829</v>
      </c>
      <c r="BL353" s="432">
        <v>9</v>
      </c>
      <c r="BM353" s="432" t="s">
        <v>3814</v>
      </c>
      <c r="BN353" s="432" t="str">
        <f>INDEX(ID!$D:$D,MATCH('Org2567'!D353,ID!$A:$A,0))</f>
        <v>มะขาม</v>
      </c>
    </row>
    <row r="354" spans="1:66" x14ac:dyDescent="0.25">
      <c r="A354" s="272">
        <v>351</v>
      </c>
      <c r="B354" s="272">
        <v>6</v>
      </c>
      <c r="C354" s="82" t="s">
        <v>2032</v>
      </c>
      <c r="D354" s="272" t="s">
        <v>367</v>
      </c>
      <c r="E354" s="82" t="str">
        <f t="shared" si="5"/>
        <v>รพ.แหลมสิงห์</v>
      </c>
      <c r="F354" s="90" t="s">
        <v>926</v>
      </c>
      <c r="G354" s="90" t="s">
        <v>927</v>
      </c>
      <c r="H354" s="90">
        <v>36</v>
      </c>
      <c r="I354" s="273">
        <v>21527</v>
      </c>
      <c r="J354" s="90">
        <v>5</v>
      </c>
      <c r="K354" s="93" t="s">
        <v>3703</v>
      </c>
      <c r="L354" s="83" t="s">
        <v>926</v>
      </c>
      <c r="M354" s="83" t="s">
        <v>927</v>
      </c>
      <c r="N354" s="84">
        <v>35</v>
      </c>
      <c r="O354" s="85">
        <v>21350</v>
      </c>
      <c r="P354" s="274">
        <v>5</v>
      </c>
      <c r="Q354" s="275" t="s">
        <v>3811</v>
      </c>
      <c r="R354" s="276" t="s">
        <v>926</v>
      </c>
      <c r="S354" s="277" t="s">
        <v>927</v>
      </c>
      <c r="T354" s="278">
        <v>35</v>
      </c>
      <c r="U354" s="88">
        <v>21350</v>
      </c>
      <c r="V354" s="54">
        <v>5</v>
      </c>
      <c r="W354" s="54" t="s">
        <v>3811</v>
      </c>
      <c r="X354" s="276" t="s">
        <v>926</v>
      </c>
      <c r="Y354" s="83" t="s">
        <v>927</v>
      </c>
      <c r="Z354" s="84">
        <v>35</v>
      </c>
      <c r="AA354" s="88">
        <v>21393</v>
      </c>
      <c r="AB354" s="279">
        <v>5</v>
      </c>
      <c r="AC354" s="280" t="s">
        <v>3811</v>
      </c>
      <c r="AD354" s="281" t="s">
        <v>926</v>
      </c>
      <c r="AE354" s="83" t="s">
        <v>927</v>
      </c>
      <c r="AF354" s="84">
        <v>35</v>
      </c>
      <c r="AG354" s="88">
        <v>21393</v>
      </c>
      <c r="AH354" s="279">
        <v>5</v>
      </c>
      <c r="AI354" s="286" t="s">
        <v>3811</v>
      </c>
      <c r="AJ354" s="281" t="s">
        <v>926</v>
      </c>
      <c r="AK354" s="83" t="s">
        <v>927</v>
      </c>
      <c r="AL354" s="84">
        <v>35</v>
      </c>
      <c r="AM354" s="88">
        <v>21393</v>
      </c>
      <c r="AN354" s="279">
        <v>5</v>
      </c>
      <c r="AO354" s="286" t="s">
        <v>3811</v>
      </c>
      <c r="AP354" s="281" t="s">
        <v>926</v>
      </c>
      <c r="AQ354" s="83" t="s">
        <v>927</v>
      </c>
      <c r="AR354" s="84">
        <v>35</v>
      </c>
      <c r="AS354" s="88">
        <v>21393</v>
      </c>
      <c r="AT354" s="279">
        <v>5</v>
      </c>
      <c r="AU354" s="280" t="s">
        <v>3811</v>
      </c>
      <c r="AV354" s="86" t="s">
        <v>926</v>
      </c>
      <c r="AW354" s="285" t="s">
        <v>927</v>
      </c>
      <c r="AX354" s="285">
        <v>35</v>
      </c>
      <c r="AY354" s="87">
        <v>21140</v>
      </c>
      <c r="AZ354" s="86">
        <v>5</v>
      </c>
      <c r="BA354" s="57" t="s">
        <v>3811</v>
      </c>
      <c r="BB354" s="301" t="s">
        <v>926</v>
      </c>
      <c r="BC354" s="83" t="s">
        <v>927</v>
      </c>
      <c r="BD354" s="84">
        <v>34</v>
      </c>
      <c r="BE354" s="282">
        <v>21140</v>
      </c>
      <c r="BF354" s="279">
        <v>5</v>
      </c>
      <c r="BG354" s="303" t="s">
        <v>3811</v>
      </c>
      <c r="BH354" s="86" t="s">
        <v>3829</v>
      </c>
      <c r="BI354" s="285" t="s">
        <v>3829</v>
      </c>
      <c r="BJ354" s="285" t="s">
        <v>3830</v>
      </c>
      <c r="BK354" s="86" t="s">
        <v>3829</v>
      </c>
      <c r="BL354" s="432">
        <v>5</v>
      </c>
      <c r="BM354" s="432" t="s">
        <v>3811</v>
      </c>
      <c r="BN354" s="432" t="str">
        <f>INDEX(ID!$D:$D,MATCH('Org2567'!D354,ID!$A:$A,0))</f>
        <v>แหลมสิงห์</v>
      </c>
    </row>
    <row r="355" spans="1:66" x14ac:dyDescent="0.25">
      <c r="A355" s="272">
        <v>352</v>
      </c>
      <c r="B355" s="272">
        <v>6</v>
      </c>
      <c r="C355" s="82" t="s">
        <v>2032</v>
      </c>
      <c r="D355" s="272" t="s">
        <v>368</v>
      </c>
      <c r="E355" s="82" t="str">
        <f t="shared" si="5"/>
        <v>รพ.สอยดาว</v>
      </c>
      <c r="F355" s="90" t="s">
        <v>926</v>
      </c>
      <c r="G355" s="90" t="s">
        <v>931</v>
      </c>
      <c r="H355" s="90">
        <v>92</v>
      </c>
      <c r="I355" s="273">
        <v>53198</v>
      </c>
      <c r="J355" s="90">
        <v>10</v>
      </c>
      <c r="K355" s="93" t="s">
        <v>3702</v>
      </c>
      <c r="L355" s="83" t="s">
        <v>926</v>
      </c>
      <c r="M355" s="83" t="s">
        <v>931</v>
      </c>
      <c r="N355" s="84">
        <v>62</v>
      </c>
      <c r="O355" s="85">
        <v>53331</v>
      </c>
      <c r="P355" s="274">
        <v>10</v>
      </c>
      <c r="Q355" s="275" t="s">
        <v>3810</v>
      </c>
      <c r="R355" s="276" t="s">
        <v>926</v>
      </c>
      <c r="S355" s="277" t="s">
        <v>931</v>
      </c>
      <c r="T355" s="278">
        <v>62</v>
      </c>
      <c r="U355" s="88">
        <v>53331</v>
      </c>
      <c r="V355" s="54">
        <v>10</v>
      </c>
      <c r="W355" s="54" t="s">
        <v>3810</v>
      </c>
      <c r="X355" s="276" t="s">
        <v>926</v>
      </c>
      <c r="Y355" s="83" t="s">
        <v>931</v>
      </c>
      <c r="Z355" s="84">
        <v>62</v>
      </c>
      <c r="AA355" s="88">
        <v>53197</v>
      </c>
      <c r="AB355" s="279">
        <v>10</v>
      </c>
      <c r="AC355" s="280" t="s">
        <v>3810</v>
      </c>
      <c r="AD355" s="281" t="s">
        <v>926</v>
      </c>
      <c r="AE355" s="83" t="s">
        <v>931</v>
      </c>
      <c r="AF355" s="84">
        <v>62</v>
      </c>
      <c r="AG355" s="88">
        <v>53197</v>
      </c>
      <c r="AH355" s="279">
        <v>10</v>
      </c>
      <c r="AI355" s="286" t="s">
        <v>3810</v>
      </c>
      <c r="AJ355" s="281" t="s">
        <v>926</v>
      </c>
      <c r="AK355" s="83" t="s">
        <v>931</v>
      </c>
      <c r="AL355" s="84">
        <v>62</v>
      </c>
      <c r="AM355" s="88">
        <v>53197</v>
      </c>
      <c r="AN355" s="279">
        <v>10</v>
      </c>
      <c r="AO355" s="286" t="s">
        <v>3810</v>
      </c>
      <c r="AP355" s="281" t="s">
        <v>926</v>
      </c>
      <c r="AQ355" s="83" t="s">
        <v>931</v>
      </c>
      <c r="AR355" s="84">
        <v>62</v>
      </c>
      <c r="AS355" s="88">
        <v>53197</v>
      </c>
      <c r="AT355" s="279">
        <v>10</v>
      </c>
      <c r="AU355" s="280" t="s">
        <v>3810</v>
      </c>
      <c r="AV355" s="86" t="s">
        <v>926</v>
      </c>
      <c r="AW355" s="285" t="s">
        <v>931</v>
      </c>
      <c r="AX355" s="285">
        <v>62</v>
      </c>
      <c r="AY355" s="87">
        <v>52595</v>
      </c>
      <c r="AZ355" s="86">
        <v>10</v>
      </c>
      <c r="BA355" s="57" t="s">
        <v>3810</v>
      </c>
      <c r="BB355" s="301" t="s">
        <v>926</v>
      </c>
      <c r="BC355" s="83" t="s">
        <v>931</v>
      </c>
      <c r="BD355" s="84">
        <v>62</v>
      </c>
      <c r="BE355" s="282">
        <v>52595</v>
      </c>
      <c r="BF355" s="279">
        <v>10</v>
      </c>
      <c r="BG355" s="303" t="s">
        <v>3810</v>
      </c>
      <c r="BH355" s="86" t="s">
        <v>3829</v>
      </c>
      <c r="BI355" s="285" t="s">
        <v>3829</v>
      </c>
      <c r="BJ355" s="285" t="s">
        <v>3829</v>
      </c>
      <c r="BK355" s="86" t="s">
        <v>3829</v>
      </c>
      <c r="BL355" s="432">
        <v>10</v>
      </c>
      <c r="BM355" s="432" t="s">
        <v>3810</v>
      </c>
      <c r="BN355" s="432" t="str">
        <f>INDEX(ID!$D:$D,MATCH('Org2567'!D355,ID!$A:$A,0))</f>
        <v>สอยดาว</v>
      </c>
    </row>
    <row r="356" spans="1:66" x14ac:dyDescent="0.25">
      <c r="A356" s="272">
        <v>353</v>
      </c>
      <c r="B356" s="272">
        <v>6</v>
      </c>
      <c r="C356" s="82" t="s">
        <v>2032</v>
      </c>
      <c r="D356" s="272" t="s">
        <v>369</v>
      </c>
      <c r="E356" s="82" t="str">
        <f t="shared" si="5"/>
        <v>รพ.แก่งหางแมว</v>
      </c>
      <c r="F356" s="90" t="s">
        <v>926</v>
      </c>
      <c r="G356" s="90" t="s">
        <v>927</v>
      </c>
      <c r="H356" s="90">
        <v>34</v>
      </c>
      <c r="I356" s="273">
        <v>35133</v>
      </c>
      <c r="J356" s="90">
        <v>6</v>
      </c>
      <c r="K356" s="93" t="s">
        <v>3783</v>
      </c>
      <c r="L356" s="83" t="s">
        <v>926</v>
      </c>
      <c r="M356" s="83" t="s">
        <v>927</v>
      </c>
      <c r="N356" s="84">
        <v>34</v>
      </c>
      <c r="O356" s="85">
        <v>35104</v>
      </c>
      <c r="P356" s="274">
        <v>6</v>
      </c>
      <c r="Q356" s="275" t="s">
        <v>3809</v>
      </c>
      <c r="R356" s="276" t="s">
        <v>926</v>
      </c>
      <c r="S356" s="277" t="s">
        <v>927</v>
      </c>
      <c r="T356" s="278">
        <v>34</v>
      </c>
      <c r="U356" s="88">
        <v>35104</v>
      </c>
      <c r="V356" s="54">
        <v>6</v>
      </c>
      <c r="W356" s="54" t="s">
        <v>3809</v>
      </c>
      <c r="X356" s="276" t="s">
        <v>926</v>
      </c>
      <c r="Y356" s="83" t="s">
        <v>927</v>
      </c>
      <c r="Z356" s="84">
        <v>34</v>
      </c>
      <c r="AA356" s="88">
        <v>35317</v>
      </c>
      <c r="AB356" s="279">
        <v>6</v>
      </c>
      <c r="AC356" s="280" t="s">
        <v>3809</v>
      </c>
      <c r="AD356" s="281" t="s">
        <v>926</v>
      </c>
      <c r="AE356" s="83" t="s">
        <v>927</v>
      </c>
      <c r="AF356" s="84">
        <v>34</v>
      </c>
      <c r="AG356" s="88">
        <v>35317</v>
      </c>
      <c r="AH356" s="279">
        <v>6</v>
      </c>
      <c r="AI356" s="286" t="s">
        <v>3809</v>
      </c>
      <c r="AJ356" s="281" t="s">
        <v>926</v>
      </c>
      <c r="AK356" s="83" t="s">
        <v>927</v>
      </c>
      <c r="AL356" s="84">
        <v>34</v>
      </c>
      <c r="AM356" s="88">
        <v>35317</v>
      </c>
      <c r="AN356" s="279">
        <v>6</v>
      </c>
      <c r="AO356" s="286" t="s">
        <v>3809</v>
      </c>
      <c r="AP356" s="281" t="s">
        <v>926</v>
      </c>
      <c r="AQ356" s="83" t="s">
        <v>927</v>
      </c>
      <c r="AR356" s="84">
        <v>34</v>
      </c>
      <c r="AS356" s="88">
        <v>35317</v>
      </c>
      <c r="AT356" s="279">
        <v>6</v>
      </c>
      <c r="AU356" s="280" t="s">
        <v>3809</v>
      </c>
      <c r="AV356" s="86" t="s">
        <v>926</v>
      </c>
      <c r="AW356" s="285" t="s">
        <v>927</v>
      </c>
      <c r="AX356" s="285">
        <v>34</v>
      </c>
      <c r="AY356" s="87">
        <v>35092</v>
      </c>
      <c r="AZ356" s="86">
        <v>6</v>
      </c>
      <c r="BA356" s="57" t="s">
        <v>3809</v>
      </c>
      <c r="BB356" s="301" t="s">
        <v>926</v>
      </c>
      <c r="BC356" s="83" t="s">
        <v>927</v>
      </c>
      <c r="BD356" s="84">
        <v>34</v>
      </c>
      <c r="BE356" s="282">
        <v>35092</v>
      </c>
      <c r="BF356" s="279">
        <v>6</v>
      </c>
      <c r="BG356" s="303" t="s">
        <v>3809</v>
      </c>
      <c r="BH356" s="86" t="s">
        <v>3829</v>
      </c>
      <c r="BI356" s="285" t="s">
        <v>3829</v>
      </c>
      <c r="BJ356" s="285" t="s">
        <v>3829</v>
      </c>
      <c r="BK356" s="86" t="s">
        <v>3829</v>
      </c>
      <c r="BL356" s="432">
        <v>6</v>
      </c>
      <c r="BM356" s="432" t="s">
        <v>3809</v>
      </c>
      <c r="BN356" s="432" t="str">
        <f>INDEX(ID!$D:$D,MATCH('Org2567'!D356,ID!$A:$A,0))</f>
        <v>แก่งหางแมว</v>
      </c>
    </row>
    <row r="357" spans="1:66" x14ac:dyDescent="0.25">
      <c r="A357" s="272">
        <v>354</v>
      </c>
      <c r="B357" s="272">
        <v>6</v>
      </c>
      <c r="C357" s="82" t="s">
        <v>2032</v>
      </c>
      <c r="D357" s="272" t="s">
        <v>370</v>
      </c>
      <c r="E357" s="82" t="str">
        <f t="shared" si="5"/>
        <v>รพ.นายายอาม</v>
      </c>
      <c r="F357" s="90" t="s">
        <v>926</v>
      </c>
      <c r="G357" s="90" t="s">
        <v>931</v>
      </c>
      <c r="H357" s="90">
        <v>36</v>
      </c>
      <c r="I357" s="273">
        <v>28218</v>
      </c>
      <c r="J357" s="90">
        <v>9</v>
      </c>
      <c r="K357" s="93" t="s">
        <v>3708</v>
      </c>
      <c r="L357" s="83" t="s">
        <v>926</v>
      </c>
      <c r="M357" s="83" t="s">
        <v>931</v>
      </c>
      <c r="N357" s="84">
        <v>37</v>
      </c>
      <c r="O357" s="85">
        <v>28288</v>
      </c>
      <c r="P357" s="274">
        <v>9</v>
      </c>
      <c r="Q357" s="275" t="s">
        <v>3814</v>
      </c>
      <c r="R357" s="276" t="s">
        <v>926</v>
      </c>
      <c r="S357" s="277" t="s">
        <v>931</v>
      </c>
      <c r="T357" s="278">
        <v>37</v>
      </c>
      <c r="U357" s="88">
        <v>28288</v>
      </c>
      <c r="V357" s="54">
        <v>9</v>
      </c>
      <c r="W357" s="54" t="s">
        <v>3814</v>
      </c>
      <c r="X357" s="276" t="s">
        <v>926</v>
      </c>
      <c r="Y357" s="83" t="s">
        <v>931</v>
      </c>
      <c r="Z357" s="84">
        <v>37</v>
      </c>
      <c r="AA357" s="88">
        <v>28390</v>
      </c>
      <c r="AB357" s="279">
        <v>9</v>
      </c>
      <c r="AC357" s="280" t="s">
        <v>3814</v>
      </c>
      <c r="AD357" s="281" t="s">
        <v>926</v>
      </c>
      <c r="AE357" s="83" t="s">
        <v>931</v>
      </c>
      <c r="AF357" s="84">
        <v>37</v>
      </c>
      <c r="AG357" s="88">
        <v>28390</v>
      </c>
      <c r="AH357" s="279">
        <v>9</v>
      </c>
      <c r="AI357" s="286" t="s">
        <v>3814</v>
      </c>
      <c r="AJ357" s="281" t="s">
        <v>926</v>
      </c>
      <c r="AK357" s="83" t="s">
        <v>931</v>
      </c>
      <c r="AL357" s="84">
        <v>37</v>
      </c>
      <c r="AM357" s="88">
        <v>28390</v>
      </c>
      <c r="AN357" s="279">
        <v>9</v>
      </c>
      <c r="AO357" s="286" t="s">
        <v>3814</v>
      </c>
      <c r="AP357" s="281" t="s">
        <v>926</v>
      </c>
      <c r="AQ357" s="83" t="s">
        <v>931</v>
      </c>
      <c r="AR357" s="84">
        <v>37</v>
      </c>
      <c r="AS357" s="88">
        <v>28390</v>
      </c>
      <c r="AT357" s="279">
        <v>9</v>
      </c>
      <c r="AU357" s="280" t="s">
        <v>3814</v>
      </c>
      <c r="AV357" s="86" t="s">
        <v>926</v>
      </c>
      <c r="AW357" s="285" t="s">
        <v>931</v>
      </c>
      <c r="AX357" s="285">
        <v>37</v>
      </c>
      <c r="AY357" s="87">
        <v>28419</v>
      </c>
      <c r="AZ357" s="86">
        <v>9</v>
      </c>
      <c r="BA357" s="57" t="s">
        <v>3814</v>
      </c>
      <c r="BB357" s="301" t="s">
        <v>926</v>
      </c>
      <c r="BC357" s="83" t="s">
        <v>931</v>
      </c>
      <c r="BD357" s="84">
        <v>38</v>
      </c>
      <c r="BE357" s="282">
        <v>28419</v>
      </c>
      <c r="BF357" s="279">
        <v>9</v>
      </c>
      <c r="BG357" s="303" t="s">
        <v>3814</v>
      </c>
      <c r="BH357" s="86" t="s">
        <v>3829</v>
      </c>
      <c r="BI357" s="285" t="s">
        <v>3829</v>
      </c>
      <c r="BJ357" s="285" t="s">
        <v>3830</v>
      </c>
      <c r="BK357" s="86" t="s">
        <v>3829</v>
      </c>
      <c r="BL357" s="432">
        <v>9</v>
      </c>
      <c r="BM357" s="432" t="s">
        <v>3814</v>
      </c>
      <c r="BN357" s="432" t="str">
        <f>INDEX(ID!$D:$D,MATCH('Org2567'!D357,ID!$A:$A,0))</f>
        <v>นายายอาม</v>
      </c>
    </row>
    <row r="358" spans="1:66" x14ac:dyDescent="0.25">
      <c r="A358" s="272">
        <v>355</v>
      </c>
      <c r="B358" s="272">
        <v>6</v>
      </c>
      <c r="C358" s="82" t="s">
        <v>2032</v>
      </c>
      <c r="D358" s="272" t="s">
        <v>371</v>
      </c>
      <c r="E358" s="82" t="str">
        <f t="shared" si="5"/>
        <v>รพ.เขาคิชฌกูฏ</v>
      </c>
      <c r="F358" s="90" t="s">
        <v>926</v>
      </c>
      <c r="G358" s="90" t="s">
        <v>927</v>
      </c>
      <c r="H358" s="90">
        <v>38</v>
      </c>
      <c r="I358" s="273">
        <v>24424</v>
      </c>
      <c r="J358" s="90">
        <v>5</v>
      </c>
      <c r="K358" s="93" t="s">
        <v>3703</v>
      </c>
      <c r="L358" s="83" t="s">
        <v>926</v>
      </c>
      <c r="M358" s="83" t="s">
        <v>927</v>
      </c>
      <c r="N358" s="84">
        <v>34</v>
      </c>
      <c r="O358" s="85">
        <v>24602</v>
      </c>
      <c r="P358" s="274">
        <v>5</v>
      </c>
      <c r="Q358" s="275" t="s">
        <v>3811</v>
      </c>
      <c r="R358" s="276" t="s">
        <v>926</v>
      </c>
      <c r="S358" s="277" t="s">
        <v>927</v>
      </c>
      <c r="T358" s="278">
        <v>35</v>
      </c>
      <c r="U358" s="88">
        <v>24602</v>
      </c>
      <c r="V358" s="54">
        <v>5</v>
      </c>
      <c r="W358" s="54" t="s">
        <v>3811</v>
      </c>
      <c r="X358" s="276" t="s">
        <v>926</v>
      </c>
      <c r="Y358" s="83" t="s">
        <v>927</v>
      </c>
      <c r="Z358" s="84">
        <v>35</v>
      </c>
      <c r="AA358" s="88">
        <v>24680</v>
      </c>
      <c r="AB358" s="279">
        <v>5</v>
      </c>
      <c r="AC358" s="280" t="s">
        <v>3811</v>
      </c>
      <c r="AD358" s="281" t="s">
        <v>926</v>
      </c>
      <c r="AE358" s="83" t="s">
        <v>927</v>
      </c>
      <c r="AF358" s="84">
        <v>34</v>
      </c>
      <c r="AG358" s="88">
        <v>24680</v>
      </c>
      <c r="AH358" s="279">
        <v>5</v>
      </c>
      <c r="AI358" s="286" t="s">
        <v>3811</v>
      </c>
      <c r="AJ358" s="281" t="s">
        <v>926</v>
      </c>
      <c r="AK358" s="83" t="s">
        <v>927</v>
      </c>
      <c r="AL358" s="84">
        <v>34</v>
      </c>
      <c r="AM358" s="88">
        <v>24680</v>
      </c>
      <c r="AN358" s="279">
        <v>5</v>
      </c>
      <c r="AO358" s="286" t="s">
        <v>3811</v>
      </c>
      <c r="AP358" s="281" t="s">
        <v>926</v>
      </c>
      <c r="AQ358" s="83" t="s">
        <v>927</v>
      </c>
      <c r="AR358" s="84">
        <v>34</v>
      </c>
      <c r="AS358" s="88">
        <v>24680</v>
      </c>
      <c r="AT358" s="279">
        <v>5</v>
      </c>
      <c r="AU358" s="280" t="s">
        <v>3811</v>
      </c>
      <c r="AV358" s="86" t="s">
        <v>926</v>
      </c>
      <c r="AW358" s="285" t="s">
        <v>927</v>
      </c>
      <c r="AX358" s="285">
        <v>34</v>
      </c>
      <c r="AY358" s="87">
        <v>24696</v>
      </c>
      <c r="AZ358" s="86">
        <v>5</v>
      </c>
      <c r="BA358" s="57" t="s">
        <v>3811</v>
      </c>
      <c r="BB358" s="301" t="s">
        <v>926</v>
      </c>
      <c r="BC358" s="83" t="s">
        <v>927</v>
      </c>
      <c r="BD358" s="84">
        <v>40</v>
      </c>
      <c r="BE358" s="282">
        <v>24696</v>
      </c>
      <c r="BF358" s="279">
        <v>5</v>
      </c>
      <c r="BG358" s="303" t="s">
        <v>3811</v>
      </c>
      <c r="BH358" s="86" t="s">
        <v>3829</v>
      </c>
      <c r="BI358" s="285" t="s">
        <v>3829</v>
      </c>
      <c r="BJ358" s="285" t="s">
        <v>3830</v>
      </c>
      <c r="BK358" s="86" t="s">
        <v>3829</v>
      </c>
      <c r="BL358" s="432">
        <v>5</v>
      </c>
      <c r="BM358" s="432" t="s">
        <v>3811</v>
      </c>
      <c r="BN358" s="432" t="str">
        <f>INDEX(ID!$D:$D,MATCH('Org2567'!D358,ID!$A:$A,0))</f>
        <v>เขาคิชฌกูฏ</v>
      </c>
    </row>
    <row r="359" spans="1:66" x14ac:dyDescent="0.25">
      <c r="A359" s="272">
        <v>356</v>
      </c>
      <c r="B359" s="272">
        <v>6</v>
      </c>
      <c r="C359" s="82" t="s">
        <v>2090</v>
      </c>
      <c r="D359" s="272" t="s">
        <v>372</v>
      </c>
      <c r="E359" s="82" t="str">
        <f t="shared" si="5"/>
        <v>รพ.พุทธโสธร</v>
      </c>
      <c r="F359" s="90" t="s">
        <v>916</v>
      </c>
      <c r="G359" s="90" t="s">
        <v>3</v>
      </c>
      <c r="H359" s="90">
        <v>595</v>
      </c>
      <c r="I359" s="273">
        <v>103048</v>
      </c>
      <c r="J359" s="90">
        <v>18</v>
      </c>
      <c r="K359" s="93" t="s">
        <v>3747</v>
      </c>
      <c r="L359" s="83" t="s">
        <v>916</v>
      </c>
      <c r="M359" s="83" t="s">
        <v>3</v>
      </c>
      <c r="N359" s="84">
        <v>595</v>
      </c>
      <c r="O359" s="85">
        <v>103509</v>
      </c>
      <c r="P359" s="274">
        <v>18</v>
      </c>
      <c r="Q359" s="275" t="s">
        <v>3822</v>
      </c>
      <c r="R359" s="276" t="s">
        <v>916</v>
      </c>
      <c r="S359" s="277" t="s">
        <v>3</v>
      </c>
      <c r="T359" s="278">
        <v>595</v>
      </c>
      <c r="U359" s="88">
        <v>103509</v>
      </c>
      <c r="V359" s="54">
        <v>18</v>
      </c>
      <c r="W359" s="54" t="s">
        <v>3822</v>
      </c>
      <c r="X359" s="276" t="s">
        <v>916</v>
      </c>
      <c r="Y359" s="83" t="s">
        <v>3</v>
      </c>
      <c r="Z359" s="84">
        <v>595</v>
      </c>
      <c r="AA359" s="88">
        <v>102730</v>
      </c>
      <c r="AB359" s="279">
        <v>18</v>
      </c>
      <c r="AC359" s="280" t="s">
        <v>3822</v>
      </c>
      <c r="AD359" s="281" t="s">
        <v>916</v>
      </c>
      <c r="AE359" s="83" t="s">
        <v>3</v>
      </c>
      <c r="AF359" s="84">
        <v>650</v>
      </c>
      <c r="AG359" s="88">
        <v>102730</v>
      </c>
      <c r="AH359" s="279">
        <v>18</v>
      </c>
      <c r="AI359" s="286" t="s">
        <v>3822</v>
      </c>
      <c r="AJ359" s="281" t="s">
        <v>916</v>
      </c>
      <c r="AK359" s="83" t="s">
        <v>3</v>
      </c>
      <c r="AL359" s="84">
        <v>650</v>
      </c>
      <c r="AM359" s="88">
        <v>102730</v>
      </c>
      <c r="AN359" s="279">
        <v>18</v>
      </c>
      <c r="AO359" s="286" t="s">
        <v>3822</v>
      </c>
      <c r="AP359" s="281" t="s">
        <v>916</v>
      </c>
      <c r="AQ359" s="83" t="s">
        <v>3</v>
      </c>
      <c r="AR359" s="84">
        <v>650</v>
      </c>
      <c r="AS359" s="88">
        <v>102730</v>
      </c>
      <c r="AT359" s="279">
        <v>18</v>
      </c>
      <c r="AU359" s="280" t="s">
        <v>3822</v>
      </c>
      <c r="AV359" s="86" t="s">
        <v>916</v>
      </c>
      <c r="AW359" s="285" t="s">
        <v>3</v>
      </c>
      <c r="AX359" s="285">
        <v>650</v>
      </c>
      <c r="AY359" s="87">
        <v>103585</v>
      </c>
      <c r="AZ359" s="86">
        <v>18</v>
      </c>
      <c r="BA359" s="57" t="s">
        <v>3822</v>
      </c>
      <c r="BB359" s="301" t="s">
        <v>916</v>
      </c>
      <c r="BC359" s="83" t="s">
        <v>3</v>
      </c>
      <c r="BD359" s="84">
        <v>652</v>
      </c>
      <c r="BE359" s="282">
        <v>103585</v>
      </c>
      <c r="BF359" s="279">
        <v>18</v>
      </c>
      <c r="BG359" s="303" t="s">
        <v>3822</v>
      </c>
      <c r="BH359" s="86" t="s">
        <v>3829</v>
      </c>
      <c r="BI359" s="285" t="s">
        <v>3829</v>
      </c>
      <c r="BJ359" s="285" t="s">
        <v>3830</v>
      </c>
      <c r="BK359" s="86" t="s">
        <v>3829</v>
      </c>
      <c r="BL359" s="432">
        <v>18</v>
      </c>
      <c r="BM359" s="432" t="s">
        <v>3822</v>
      </c>
      <c r="BN359" s="432" t="str">
        <f>INDEX(ID!$D:$D,MATCH('Org2567'!D359,ID!$A:$A,0))</f>
        <v>พุทธโสธร</v>
      </c>
    </row>
    <row r="360" spans="1:66" x14ac:dyDescent="0.25">
      <c r="A360" s="272">
        <v>357</v>
      </c>
      <c r="B360" s="272">
        <v>6</v>
      </c>
      <c r="C360" s="82" t="s">
        <v>2090</v>
      </c>
      <c r="D360" s="272" t="s">
        <v>373</v>
      </c>
      <c r="E360" s="82" t="str">
        <f t="shared" si="5"/>
        <v>รพ.ท่าตะเกียบ</v>
      </c>
      <c r="F360" s="90" t="s">
        <v>926</v>
      </c>
      <c r="G360" s="90" t="s">
        <v>927</v>
      </c>
      <c r="H360" s="90">
        <v>40</v>
      </c>
      <c r="I360" s="273">
        <v>34923</v>
      </c>
      <c r="J360" s="90">
        <v>6</v>
      </c>
      <c r="K360" s="93" t="s">
        <v>3783</v>
      </c>
      <c r="L360" s="83" t="s">
        <v>926</v>
      </c>
      <c r="M360" s="83" t="s">
        <v>927</v>
      </c>
      <c r="N360" s="84">
        <v>40</v>
      </c>
      <c r="O360" s="85">
        <v>34809</v>
      </c>
      <c r="P360" s="274">
        <v>6</v>
      </c>
      <c r="Q360" s="275" t="s">
        <v>3809</v>
      </c>
      <c r="R360" s="276" t="s">
        <v>926</v>
      </c>
      <c r="S360" s="277" t="s">
        <v>927</v>
      </c>
      <c r="T360" s="278">
        <v>40</v>
      </c>
      <c r="U360" s="88">
        <v>34809</v>
      </c>
      <c r="V360" s="54">
        <v>6</v>
      </c>
      <c r="W360" s="54" t="s">
        <v>3809</v>
      </c>
      <c r="X360" s="276" t="s">
        <v>926</v>
      </c>
      <c r="Y360" s="83" t="s">
        <v>927</v>
      </c>
      <c r="Z360" s="84">
        <v>40</v>
      </c>
      <c r="AA360" s="88">
        <v>34869</v>
      </c>
      <c r="AB360" s="279">
        <v>6</v>
      </c>
      <c r="AC360" s="280" t="s">
        <v>3809</v>
      </c>
      <c r="AD360" s="281" t="s">
        <v>926</v>
      </c>
      <c r="AE360" s="83" t="s">
        <v>927</v>
      </c>
      <c r="AF360" s="84">
        <v>40</v>
      </c>
      <c r="AG360" s="88">
        <v>34869</v>
      </c>
      <c r="AH360" s="279">
        <v>6</v>
      </c>
      <c r="AI360" s="286" t="s">
        <v>3809</v>
      </c>
      <c r="AJ360" s="281" t="s">
        <v>926</v>
      </c>
      <c r="AK360" s="83" t="s">
        <v>927</v>
      </c>
      <c r="AL360" s="84">
        <v>40</v>
      </c>
      <c r="AM360" s="88">
        <v>34869</v>
      </c>
      <c r="AN360" s="279">
        <v>6</v>
      </c>
      <c r="AO360" s="286" t="s">
        <v>3809</v>
      </c>
      <c r="AP360" s="281" t="s">
        <v>926</v>
      </c>
      <c r="AQ360" s="83" t="s">
        <v>927</v>
      </c>
      <c r="AR360" s="84">
        <v>40</v>
      </c>
      <c r="AS360" s="88">
        <v>34869</v>
      </c>
      <c r="AT360" s="279">
        <v>6</v>
      </c>
      <c r="AU360" s="280" t="s">
        <v>3809</v>
      </c>
      <c r="AV360" s="86" t="s">
        <v>926</v>
      </c>
      <c r="AW360" s="285" t="s">
        <v>927</v>
      </c>
      <c r="AX360" s="285">
        <v>40</v>
      </c>
      <c r="AY360" s="87">
        <v>34750</v>
      </c>
      <c r="AZ360" s="86">
        <v>6</v>
      </c>
      <c r="BA360" s="57" t="s">
        <v>3809</v>
      </c>
      <c r="BB360" s="301" t="s">
        <v>926</v>
      </c>
      <c r="BC360" s="83" t="s">
        <v>927</v>
      </c>
      <c r="BD360" s="84">
        <v>45</v>
      </c>
      <c r="BE360" s="282">
        <v>34750</v>
      </c>
      <c r="BF360" s="279">
        <v>6</v>
      </c>
      <c r="BG360" s="303" t="s">
        <v>3809</v>
      </c>
      <c r="BH360" s="86" t="s">
        <v>3829</v>
      </c>
      <c r="BI360" s="285" t="s">
        <v>3829</v>
      </c>
      <c r="BJ360" s="285" t="s">
        <v>3830</v>
      </c>
      <c r="BK360" s="86" t="s">
        <v>3829</v>
      </c>
      <c r="BL360" s="432">
        <v>6</v>
      </c>
      <c r="BM360" s="432" t="s">
        <v>3809</v>
      </c>
      <c r="BN360" s="432" t="str">
        <f>INDEX(ID!$D:$D,MATCH('Org2567'!D360,ID!$A:$A,0))</f>
        <v>ท่าตะเกียบ</v>
      </c>
    </row>
    <row r="361" spans="1:66" x14ac:dyDescent="0.25">
      <c r="A361" s="272">
        <v>358</v>
      </c>
      <c r="B361" s="272">
        <v>6</v>
      </c>
      <c r="C361" s="82" t="s">
        <v>2090</v>
      </c>
      <c r="D361" s="272" t="s">
        <v>374</v>
      </c>
      <c r="E361" s="82" t="str">
        <f t="shared" si="5"/>
        <v>รพ.บางคล้า</v>
      </c>
      <c r="F361" s="90" t="s">
        <v>926</v>
      </c>
      <c r="G361" s="90" t="s">
        <v>927</v>
      </c>
      <c r="H361" s="90">
        <v>50</v>
      </c>
      <c r="I361" s="273">
        <v>29675</v>
      </c>
      <c r="J361" s="90">
        <v>5</v>
      </c>
      <c r="K361" s="93" t="s">
        <v>3703</v>
      </c>
      <c r="L361" s="83" t="s">
        <v>926</v>
      </c>
      <c r="M361" s="83" t="s">
        <v>927</v>
      </c>
      <c r="N361" s="84">
        <v>50</v>
      </c>
      <c r="O361" s="85">
        <v>29566</v>
      </c>
      <c r="P361" s="274">
        <v>5</v>
      </c>
      <c r="Q361" s="275" t="s">
        <v>3811</v>
      </c>
      <c r="R361" s="276" t="s">
        <v>926</v>
      </c>
      <c r="S361" s="277" t="s">
        <v>927</v>
      </c>
      <c r="T361" s="278">
        <v>50</v>
      </c>
      <c r="U361" s="88">
        <v>29566</v>
      </c>
      <c r="V361" s="54">
        <v>5</v>
      </c>
      <c r="W361" s="54" t="s">
        <v>3811</v>
      </c>
      <c r="X361" s="276" t="s">
        <v>926</v>
      </c>
      <c r="Y361" s="83" t="s">
        <v>927</v>
      </c>
      <c r="Z361" s="84">
        <v>50</v>
      </c>
      <c r="AA361" s="88">
        <v>29491</v>
      </c>
      <c r="AB361" s="279">
        <v>5</v>
      </c>
      <c r="AC361" s="280" t="s">
        <v>3811</v>
      </c>
      <c r="AD361" s="281" t="s">
        <v>926</v>
      </c>
      <c r="AE361" s="83" t="s">
        <v>927</v>
      </c>
      <c r="AF361" s="84">
        <v>52</v>
      </c>
      <c r="AG361" s="88">
        <v>29491</v>
      </c>
      <c r="AH361" s="279">
        <v>5</v>
      </c>
      <c r="AI361" s="286" t="s">
        <v>3811</v>
      </c>
      <c r="AJ361" s="281" t="s">
        <v>926</v>
      </c>
      <c r="AK361" s="83" t="s">
        <v>927</v>
      </c>
      <c r="AL361" s="84">
        <v>52</v>
      </c>
      <c r="AM361" s="88">
        <v>29491</v>
      </c>
      <c r="AN361" s="279">
        <v>5</v>
      </c>
      <c r="AO361" s="286" t="s">
        <v>3811</v>
      </c>
      <c r="AP361" s="281" t="s">
        <v>926</v>
      </c>
      <c r="AQ361" s="83" t="s">
        <v>927</v>
      </c>
      <c r="AR361" s="84">
        <v>52</v>
      </c>
      <c r="AS361" s="88">
        <v>29491</v>
      </c>
      <c r="AT361" s="279">
        <v>5</v>
      </c>
      <c r="AU361" s="280" t="s">
        <v>3811</v>
      </c>
      <c r="AV361" s="86" t="s">
        <v>926</v>
      </c>
      <c r="AW361" s="285" t="s">
        <v>927</v>
      </c>
      <c r="AX361" s="285">
        <v>52</v>
      </c>
      <c r="AY361" s="87">
        <v>29228</v>
      </c>
      <c r="AZ361" s="86">
        <v>5</v>
      </c>
      <c r="BA361" s="57" t="s">
        <v>3811</v>
      </c>
      <c r="BB361" s="301" t="s">
        <v>926</v>
      </c>
      <c r="BC361" s="83" t="s">
        <v>931</v>
      </c>
      <c r="BD361" s="84">
        <v>52</v>
      </c>
      <c r="BE361" s="282">
        <v>29228</v>
      </c>
      <c r="BF361" s="279">
        <v>9</v>
      </c>
      <c r="BG361" s="303" t="s">
        <v>3814</v>
      </c>
      <c r="BH361" s="86" t="s">
        <v>3829</v>
      </c>
      <c r="BI361" s="285" t="s">
        <v>3830</v>
      </c>
      <c r="BJ361" s="285" t="s">
        <v>3829</v>
      </c>
      <c r="BK361" s="86" t="s">
        <v>3830</v>
      </c>
      <c r="BL361" s="432">
        <v>9</v>
      </c>
      <c r="BM361" s="432" t="s">
        <v>3814</v>
      </c>
      <c r="BN361" s="432" t="str">
        <f>INDEX(ID!$D:$D,MATCH('Org2567'!D361,ID!$A:$A,0))</f>
        <v>บางคล้า</v>
      </c>
    </row>
    <row r="362" spans="1:66" x14ac:dyDescent="0.25">
      <c r="A362" s="272">
        <v>359</v>
      </c>
      <c r="B362" s="272">
        <v>6</v>
      </c>
      <c r="C362" s="82" t="s">
        <v>2090</v>
      </c>
      <c r="D362" s="272" t="s">
        <v>375</v>
      </c>
      <c r="E362" s="82" t="str">
        <f t="shared" si="5"/>
        <v>รพ.บางน้ำเปรี้ยว</v>
      </c>
      <c r="F362" s="90" t="s">
        <v>926</v>
      </c>
      <c r="G362" s="90" t="s">
        <v>931</v>
      </c>
      <c r="H362" s="90">
        <v>64</v>
      </c>
      <c r="I362" s="273">
        <v>60892</v>
      </c>
      <c r="J362" s="90">
        <v>10</v>
      </c>
      <c r="K362" s="93" t="s">
        <v>3702</v>
      </c>
      <c r="L362" s="83" t="s">
        <v>926</v>
      </c>
      <c r="M362" s="83" t="s">
        <v>931</v>
      </c>
      <c r="N362" s="84">
        <v>63</v>
      </c>
      <c r="O362" s="85">
        <v>61430</v>
      </c>
      <c r="P362" s="274">
        <v>10</v>
      </c>
      <c r="Q362" s="275" t="s">
        <v>3810</v>
      </c>
      <c r="R362" s="276" t="s">
        <v>926</v>
      </c>
      <c r="S362" s="277" t="s">
        <v>931</v>
      </c>
      <c r="T362" s="278">
        <v>63</v>
      </c>
      <c r="U362" s="88">
        <v>61430</v>
      </c>
      <c r="V362" s="54">
        <v>10</v>
      </c>
      <c r="W362" s="54" t="s">
        <v>3810</v>
      </c>
      <c r="X362" s="276" t="s">
        <v>926</v>
      </c>
      <c r="Y362" s="83" t="s">
        <v>931</v>
      </c>
      <c r="Z362" s="84">
        <v>63</v>
      </c>
      <c r="AA362" s="88">
        <v>60929</v>
      </c>
      <c r="AB362" s="279">
        <v>10</v>
      </c>
      <c r="AC362" s="280" t="s">
        <v>3810</v>
      </c>
      <c r="AD362" s="281" t="s">
        <v>926</v>
      </c>
      <c r="AE362" s="83" t="s">
        <v>931</v>
      </c>
      <c r="AF362" s="84">
        <v>64</v>
      </c>
      <c r="AG362" s="88">
        <v>60929</v>
      </c>
      <c r="AH362" s="279">
        <v>10</v>
      </c>
      <c r="AI362" s="286" t="s">
        <v>3810</v>
      </c>
      <c r="AJ362" s="281" t="s">
        <v>926</v>
      </c>
      <c r="AK362" s="83" t="s">
        <v>931</v>
      </c>
      <c r="AL362" s="84">
        <v>64</v>
      </c>
      <c r="AM362" s="88">
        <v>60929</v>
      </c>
      <c r="AN362" s="279">
        <v>10</v>
      </c>
      <c r="AO362" s="286" t="s">
        <v>3810</v>
      </c>
      <c r="AP362" s="281" t="s">
        <v>926</v>
      </c>
      <c r="AQ362" s="83" t="s">
        <v>931</v>
      </c>
      <c r="AR362" s="84">
        <v>64</v>
      </c>
      <c r="AS362" s="88">
        <v>60929</v>
      </c>
      <c r="AT362" s="279">
        <v>10</v>
      </c>
      <c r="AU362" s="280" t="s">
        <v>3810</v>
      </c>
      <c r="AV362" s="86" t="s">
        <v>926</v>
      </c>
      <c r="AW362" s="285" t="s">
        <v>931</v>
      </c>
      <c r="AX362" s="285">
        <v>64</v>
      </c>
      <c r="AY362" s="87">
        <v>60615</v>
      </c>
      <c r="AZ362" s="86">
        <v>10</v>
      </c>
      <c r="BA362" s="57" t="s">
        <v>3810</v>
      </c>
      <c r="BB362" s="301" t="s">
        <v>926</v>
      </c>
      <c r="BC362" s="83" t="s">
        <v>931</v>
      </c>
      <c r="BD362" s="84">
        <v>64</v>
      </c>
      <c r="BE362" s="282">
        <v>60615</v>
      </c>
      <c r="BF362" s="279">
        <v>10</v>
      </c>
      <c r="BG362" s="303" t="s">
        <v>3810</v>
      </c>
      <c r="BH362" s="86" t="s">
        <v>3829</v>
      </c>
      <c r="BI362" s="285" t="s">
        <v>3829</v>
      </c>
      <c r="BJ362" s="285" t="s">
        <v>3829</v>
      </c>
      <c r="BK362" s="86" t="s">
        <v>3829</v>
      </c>
      <c r="BL362" s="432">
        <v>10</v>
      </c>
      <c r="BM362" s="432" t="s">
        <v>3810</v>
      </c>
      <c r="BN362" s="432" t="str">
        <f>INDEX(ID!$D:$D,MATCH('Org2567'!D362,ID!$A:$A,0))</f>
        <v>บางน้ำเปรี้ยว</v>
      </c>
    </row>
    <row r="363" spans="1:66" x14ac:dyDescent="0.25">
      <c r="A363" s="272">
        <v>360</v>
      </c>
      <c r="B363" s="272">
        <v>6</v>
      </c>
      <c r="C363" s="82" t="s">
        <v>2090</v>
      </c>
      <c r="D363" s="272" t="s">
        <v>376</v>
      </c>
      <c r="E363" s="82" t="str">
        <f t="shared" si="5"/>
        <v>รพ.บางปะกง</v>
      </c>
      <c r="F363" s="90" t="s">
        <v>926</v>
      </c>
      <c r="G363" s="90" t="s">
        <v>931</v>
      </c>
      <c r="H363" s="90">
        <v>90</v>
      </c>
      <c r="I363" s="273">
        <v>55275</v>
      </c>
      <c r="J363" s="90">
        <v>10</v>
      </c>
      <c r="K363" s="93" t="s">
        <v>3702</v>
      </c>
      <c r="L363" s="83" t="s">
        <v>926</v>
      </c>
      <c r="M363" s="83" t="s">
        <v>931</v>
      </c>
      <c r="N363" s="84">
        <v>90</v>
      </c>
      <c r="O363" s="85">
        <v>55689</v>
      </c>
      <c r="P363" s="274">
        <v>10</v>
      </c>
      <c r="Q363" s="275" t="s">
        <v>3810</v>
      </c>
      <c r="R363" s="276" t="s">
        <v>926</v>
      </c>
      <c r="S363" s="277" t="s">
        <v>931</v>
      </c>
      <c r="T363" s="278">
        <v>90</v>
      </c>
      <c r="U363" s="88">
        <v>55689</v>
      </c>
      <c r="V363" s="54">
        <v>10</v>
      </c>
      <c r="W363" s="54" t="s">
        <v>3810</v>
      </c>
      <c r="X363" s="276" t="s">
        <v>926</v>
      </c>
      <c r="Y363" s="83" t="s">
        <v>931</v>
      </c>
      <c r="Z363" s="84">
        <v>90</v>
      </c>
      <c r="AA363" s="88">
        <v>55183</v>
      </c>
      <c r="AB363" s="279">
        <v>10</v>
      </c>
      <c r="AC363" s="280" t="s">
        <v>3810</v>
      </c>
      <c r="AD363" s="281" t="s">
        <v>926</v>
      </c>
      <c r="AE363" s="83" t="s">
        <v>931</v>
      </c>
      <c r="AF363" s="84">
        <v>90</v>
      </c>
      <c r="AG363" s="88">
        <v>55183</v>
      </c>
      <c r="AH363" s="279">
        <v>10</v>
      </c>
      <c r="AI363" s="286" t="s">
        <v>3810</v>
      </c>
      <c r="AJ363" s="281" t="s">
        <v>926</v>
      </c>
      <c r="AK363" s="83" t="s">
        <v>931</v>
      </c>
      <c r="AL363" s="84">
        <v>90</v>
      </c>
      <c r="AM363" s="88">
        <v>55183</v>
      </c>
      <c r="AN363" s="279">
        <v>10</v>
      </c>
      <c r="AO363" s="286" t="s">
        <v>3810</v>
      </c>
      <c r="AP363" s="281" t="s">
        <v>926</v>
      </c>
      <c r="AQ363" s="83" t="s">
        <v>931</v>
      </c>
      <c r="AR363" s="84">
        <v>90</v>
      </c>
      <c r="AS363" s="88">
        <v>55183</v>
      </c>
      <c r="AT363" s="279">
        <v>10</v>
      </c>
      <c r="AU363" s="280" t="s">
        <v>3810</v>
      </c>
      <c r="AV363" s="86" t="s">
        <v>926</v>
      </c>
      <c r="AW363" s="285" t="s">
        <v>931</v>
      </c>
      <c r="AX363" s="285">
        <v>90</v>
      </c>
      <c r="AY363" s="87">
        <v>55238</v>
      </c>
      <c r="AZ363" s="86">
        <v>10</v>
      </c>
      <c r="BA363" s="57" t="s">
        <v>3810</v>
      </c>
      <c r="BB363" s="301" t="s">
        <v>926</v>
      </c>
      <c r="BC363" s="83" t="s">
        <v>931</v>
      </c>
      <c r="BD363" s="84">
        <v>90</v>
      </c>
      <c r="BE363" s="282">
        <v>55238</v>
      </c>
      <c r="BF363" s="279">
        <v>10</v>
      </c>
      <c r="BG363" s="303" t="s">
        <v>3810</v>
      </c>
      <c r="BH363" s="86" t="s">
        <v>3829</v>
      </c>
      <c r="BI363" s="285" t="s">
        <v>3829</v>
      </c>
      <c r="BJ363" s="285" t="s">
        <v>3829</v>
      </c>
      <c r="BK363" s="86" t="s">
        <v>3829</v>
      </c>
      <c r="BL363" s="432">
        <v>10</v>
      </c>
      <c r="BM363" s="432" t="s">
        <v>3810</v>
      </c>
      <c r="BN363" s="432" t="str">
        <f>INDEX(ID!$D:$D,MATCH('Org2567'!D363,ID!$A:$A,0))</f>
        <v>บางปะกง</v>
      </c>
    </row>
    <row r="364" spans="1:66" x14ac:dyDescent="0.25">
      <c r="A364" s="272">
        <v>361</v>
      </c>
      <c r="B364" s="272">
        <v>6</v>
      </c>
      <c r="C364" s="82" t="s">
        <v>2090</v>
      </c>
      <c r="D364" s="272" t="s">
        <v>377</v>
      </c>
      <c r="E364" s="82" t="str">
        <f t="shared" si="5"/>
        <v>รพ.บ้านโพธิ์</v>
      </c>
      <c r="F364" s="90" t="s">
        <v>926</v>
      </c>
      <c r="G364" s="90" t="s">
        <v>927</v>
      </c>
      <c r="H364" s="90">
        <v>52</v>
      </c>
      <c r="I364" s="273">
        <v>31304</v>
      </c>
      <c r="J364" s="90">
        <v>6</v>
      </c>
      <c r="K364" s="93" t="s">
        <v>3783</v>
      </c>
      <c r="L364" s="83" t="s">
        <v>926</v>
      </c>
      <c r="M364" s="83" t="s">
        <v>927</v>
      </c>
      <c r="N364" s="84">
        <v>52</v>
      </c>
      <c r="O364" s="85">
        <v>31317</v>
      </c>
      <c r="P364" s="274">
        <v>6</v>
      </c>
      <c r="Q364" s="275" t="s">
        <v>3809</v>
      </c>
      <c r="R364" s="276" t="s">
        <v>926</v>
      </c>
      <c r="S364" s="277" t="s">
        <v>927</v>
      </c>
      <c r="T364" s="278">
        <v>52</v>
      </c>
      <c r="U364" s="88">
        <v>31317</v>
      </c>
      <c r="V364" s="54">
        <v>6</v>
      </c>
      <c r="W364" s="54" t="s">
        <v>3809</v>
      </c>
      <c r="X364" s="276" t="s">
        <v>926</v>
      </c>
      <c r="Y364" s="83" t="s">
        <v>927</v>
      </c>
      <c r="Z364" s="84">
        <v>52</v>
      </c>
      <c r="AA364" s="88">
        <v>30999</v>
      </c>
      <c r="AB364" s="279">
        <v>6</v>
      </c>
      <c r="AC364" s="280" t="s">
        <v>3809</v>
      </c>
      <c r="AD364" s="281" t="s">
        <v>926</v>
      </c>
      <c r="AE364" s="83" t="s">
        <v>927</v>
      </c>
      <c r="AF364" s="84">
        <v>52</v>
      </c>
      <c r="AG364" s="88">
        <v>30999</v>
      </c>
      <c r="AH364" s="279">
        <v>6</v>
      </c>
      <c r="AI364" s="286" t="s">
        <v>3809</v>
      </c>
      <c r="AJ364" s="281" t="s">
        <v>926</v>
      </c>
      <c r="AK364" s="83" t="s">
        <v>927</v>
      </c>
      <c r="AL364" s="84">
        <v>52</v>
      </c>
      <c r="AM364" s="88">
        <v>30999</v>
      </c>
      <c r="AN364" s="279">
        <v>6</v>
      </c>
      <c r="AO364" s="286" t="s">
        <v>3809</v>
      </c>
      <c r="AP364" s="281" t="s">
        <v>926</v>
      </c>
      <c r="AQ364" s="83" t="s">
        <v>927</v>
      </c>
      <c r="AR364" s="84">
        <v>52</v>
      </c>
      <c r="AS364" s="88">
        <v>30999</v>
      </c>
      <c r="AT364" s="279">
        <v>6</v>
      </c>
      <c r="AU364" s="280" t="s">
        <v>3809</v>
      </c>
      <c r="AV364" s="86" t="s">
        <v>926</v>
      </c>
      <c r="AW364" s="285" t="s">
        <v>927</v>
      </c>
      <c r="AX364" s="285">
        <v>52</v>
      </c>
      <c r="AY364" s="87">
        <v>30883</v>
      </c>
      <c r="AZ364" s="86">
        <v>6</v>
      </c>
      <c r="BA364" s="57" t="s">
        <v>3809</v>
      </c>
      <c r="BB364" s="301" t="s">
        <v>926</v>
      </c>
      <c r="BC364" s="83" t="s">
        <v>927</v>
      </c>
      <c r="BD364" s="84">
        <v>52</v>
      </c>
      <c r="BE364" s="282">
        <v>30883</v>
      </c>
      <c r="BF364" s="279">
        <v>6</v>
      </c>
      <c r="BG364" s="303" t="s">
        <v>3809</v>
      </c>
      <c r="BH364" s="86" t="s">
        <v>3829</v>
      </c>
      <c r="BI364" s="285" t="s">
        <v>3829</v>
      </c>
      <c r="BJ364" s="285" t="s">
        <v>3829</v>
      </c>
      <c r="BK364" s="86" t="s">
        <v>3829</v>
      </c>
      <c r="BL364" s="432">
        <v>6</v>
      </c>
      <c r="BM364" s="432" t="s">
        <v>3809</v>
      </c>
      <c r="BN364" s="432" t="str">
        <f>INDEX(ID!$D:$D,MATCH('Org2567'!D364,ID!$A:$A,0))</f>
        <v>บ้านโพธิ์</v>
      </c>
    </row>
    <row r="365" spans="1:66" x14ac:dyDescent="0.25">
      <c r="A365" s="272">
        <v>362</v>
      </c>
      <c r="B365" s="272">
        <v>6</v>
      </c>
      <c r="C365" s="82" t="s">
        <v>2090</v>
      </c>
      <c r="D365" s="272" t="s">
        <v>378</v>
      </c>
      <c r="E365" s="82" t="str">
        <f t="shared" si="5"/>
        <v>รพ.พนมสารคาม</v>
      </c>
      <c r="F365" s="90" t="s">
        <v>926</v>
      </c>
      <c r="G365" s="90" t="s">
        <v>952</v>
      </c>
      <c r="H365" s="90">
        <v>146</v>
      </c>
      <c r="I365" s="273">
        <v>58106</v>
      </c>
      <c r="J365" s="90">
        <v>13</v>
      </c>
      <c r="K365" s="93" t="s">
        <v>3781</v>
      </c>
      <c r="L365" s="83" t="s">
        <v>926</v>
      </c>
      <c r="M365" s="83" t="s">
        <v>952</v>
      </c>
      <c r="N365" s="84">
        <v>163</v>
      </c>
      <c r="O365" s="85">
        <v>58475</v>
      </c>
      <c r="P365" s="274">
        <v>13</v>
      </c>
      <c r="Q365" s="275" t="s">
        <v>3813</v>
      </c>
      <c r="R365" s="276" t="s">
        <v>926</v>
      </c>
      <c r="S365" s="277" t="s">
        <v>952</v>
      </c>
      <c r="T365" s="278">
        <v>155</v>
      </c>
      <c r="U365" s="88">
        <v>58475</v>
      </c>
      <c r="V365" s="54">
        <v>13</v>
      </c>
      <c r="W365" s="54" t="s">
        <v>3813</v>
      </c>
      <c r="X365" s="276" t="s">
        <v>926</v>
      </c>
      <c r="Y365" s="83" t="s">
        <v>952</v>
      </c>
      <c r="Z365" s="84">
        <v>155</v>
      </c>
      <c r="AA365" s="88">
        <v>58241</v>
      </c>
      <c r="AB365" s="279">
        <v>13</v>
      </c>
      <c r="AC365" s="280" t="s">
        <v>3813</v>
      </c>
      <c r="AD365" s="281" t="s">
        <v>926</v>
      </c>
      <c r="AE365" s="83" t="s">
        <v>952</v>
      </c>
      <c r="AF365" s="84">
        <v>163</v>
      </c>
      <c r="AG365" s="88">
        <v>58241</v>
      </c>
      <c r="AH365" s="279">
        <v>13</v>
      </c>
      <c r="AI365" s="286" t="s">
        <v>3813</v>
      </c>
      <c r="AJ365" s="281" t="s">
        <v>926</v>
      </c>
      <c r="AK365" s="83" t="s">
        <v>952</v>
      </c>
      <c r="AL365" s="84">
        <v>163</v>
      </c>
      <c r="AM365" s="88">
        <v>58241</v>
      </c>
      <c r="AN365" s="279">
        <v>13</v>
      </c>
      <c r="AO365" s="286" t="s">
        <v>3813</v>
      </c>
      <c r="AP365" s="281" t="s">
        <v>926</v>
      </c>
      <c r="AQ365" s="83" t="s">
        <v>952</v>
      </c>
      <c r="AR365" s="84">
        <v>163</v>
      </c>
      <c r="AS365" s="88">
        <v>58241</v>
      </c>
      <c r="AT365" s="279">
        <v>13</v>
      </c>
      <c r="AU365" s="280" t="s">
        <v>3813</v>
      </c>
      <c r="AV365" s="86" t="s">
        <v>926</v>
      </c>
      <c r="AW365" s="285" t="s">
        <v>952</v>
      </c>
      <c r="AX365" s="285">
        <v>163</v>
      </c>
      <c r="AY365" s="87">
        <v>58138</v>
      </c>
      <c r="AZ365" s="86">
        <v>13</v>
      </c>
      <c r="BA365" s="57" t="s">
        <v>3813</v>
      </c>
      <c r="BB365" s="301" t="s">
        <v>926</v>
      </c>
      <c r="BC365" s="83" t="s">
        <v>952</v>
      </c>
      <c r="BD365" s="84">
        <v>163</v>
      </c>
      <c r="BE365" s="282">
        <v>58138</v>
      </c>
      <c r="BF365" s="279">
        <v>13</v>
      </c>
      <c r="BG365" s="303" t="s">
        <v>3813</v>
      </c>
      <c r="BH365" s="86" t="s">
        <v>3829</v>
      </c>
      <c r="BI365" s="285" t="s">
        <v>3829</v>
      </c>
      <c r="BJ365" s="285" t="s">
        <v>3829</v>
      </c>
      <c r="BK365" s="86" t="s">
        <v>3829</v>
      </c>
      <c r="BL365" s="432">
        <v>13</v>
      </c>
      <c r="BM365" s="432" t="s">
        <v>3813</v>
      </c>
      <c r="BN365" s="432" t="str">
        <f>INDEX(ID!$D:$D,MATCH('Org2567'!D365,ID!$A:$A,0))</f>
        <v>พนมสารคาม</v>
      </c>
    </row>
    <row r="366" spans="1:66" x14ac:dyDescent="0.25">
      <c r="A366" s="272">
        <v>363</v>
      </c>
      <c r="B366" s="272">
        <v>6</v>
      </c>
      <c r="C366" s="82" t="s">
        <v>2090</v>
      </c>
      <c r="D366" s="272" t="s">
        <v>379</v>
      </c>
      <c r="E366" s="82" t="str">
        <f t="shared" si="5"/>
        <v>รพ.สนามชัยเขต</v>
      </c>
      <c r="F366" s="90" t="s">
        <v>926</v>
      </c>
      <c r="G366" s="90" t="s">
        <v>952</v>
      </c>
      <c r="H366" s="90">
        <v>150</v>
      </c>
      <c r="I366" s="273">
        <v>55319</v>
      </c>
      <c r="J366" s="90">
        <v>13</v>
      </c>
      <c r="K366" s="93" t="s">
        <v>3781</v>
      </c>
      <c r="L366" s="83" t="s">
        <v>926</v>
      </c>
      <c r="M366" s="83" t="s">
        <v>952</v>
      </c>
      <c r="N366" s="84">
        <v>150</v>
      </c>
      <c r="O366" s="85">
        <v>55563</v>
      </c>
      <c r="P366" s="274">
        <v>13</v>
      </c>
      <c r="Q366" s="275" t="s">
        <v>3813</v>
      </c>
      <c r="R366" s="276" t="s">
        <v>926</v>
      </c>
      <c r="S366" s="277" t="s">
        <v>952</v>
      </c>
      <c r="T366" s="278">
        <v>150</v>
      </c>
      <c r="U366" s="88">
        <v>55563</v>
      </c>
      <c r="V366" s="54">
        <v>13</v>
      </c>
      <c r="W366" s="54" t="s">
        <v>3813</v>
      </c>
      <c r="X366" s="276" t="s">
        <v>926</v>
      </c>
      <c r="Y366" s="83" t="s">
        <v>952</v>
      </c>
      <c r="Z366" s="84">
        <v>150</v>
      </c>
      <c r="AA366" s="88">
        <v>55391</v>
      </c>
      <c r="AB366" s="279">
        <v>13</v>
      </c>
      <c r="AC366" s="280" t="s">
        <v>3813</v>
      </c>
      <c r="AD366" s="281" t="s">
        <v>926</v>
      </c>
      <c r="AE366" s="83" t="s">
        <v>952</v>
      </c>
      <c r="AF366" s="84">
        <v>150</v>
      </c>
      <c r="AG366" s="88">
        <v>55391</v>
      </c>
      <c r="AH366" s="279">
        <v>13</v>
      </c>
      <c r="AI366" s="286" t="s">
        <v>3813</v>
      </c>
      <c r="AJ366" s="281" t="s">
        <v>926</v>
      </c>
      <c r="AK366" s="83" t="s">
        <v>952</v>
      </c>
      <c r="AL366" s="84">
        <v>150</v>
      </c>
      <c r="AM366" s="88">
        <v>55391</v>
      </c>
      <c r="AN366" s="279">
        <v>13</v>
      </c>
      <c r="AO366" s="286" t="s">
        <v>3813</v>
      </c>
      <c r="AP366" s="281" t="s">
        <v>926</v>
      </c>
      <c r="AQ366" s="83" t="s">
        <v>952</v>
      </c>
      <c r="AR366" s="84">
        <v>150</v>
      </c>
      <c r="AS366" s="88">
        <v>55391</v>
      </c>
      <c r="AT366" s="279">
        <v>13</v>
      </c>
      <c r="AU366" s="280" t="s">
        <v>3813</v>
      </c>
      <c r="AV366" s="86" t="s">
        <v>926</v>
      </c>
      <c r="AW366" s="285" t="s">
        <v>952</v>
      </c>
      <c r="AX366" s="285">
        <v>150</v>
      </c>
      <c r="AY366" s="87">
        <v>55292</v>
      </c>
      <c r="AZ366" s="86">
        <v>13</v>
      </c>
      <c r="BA366" s="57" t="s">
        <v>3813</v>
      </c>
      <c r="BB366" s="301" t="s">
        <v>926</v>
      </c>
      <c r="BC366" s="83" t="s">
        <v>952</v>
      </c>
      <c r="BD366" s="84">
        <v>150</v>
      </c>
      <c r="BE366" s="282">
        <v>55292</v>
      </c>
      <c r="BF366" s="279">
        <v>13</v>
      </c>
      <c r="BG366" s="303" t="s">
        <v>3813</v>
      </c>
      <c r="BH366" s="86" t="s">
        <v>3829</v>
      </c>
      <c r="BI366" s="285" t="s">
        <v>3829</v>
      </c>
      <c r="BJ366" s="285" t="s">
        <v>3829</v>
      </c>
      <c r="BK366" s="86" t="s">
        <v>3829</v>
      </c>
      <c r="BL366" s="432">
        <v>13</v>
      </c>
      <c r="BM366" s="432" t="s">
        <v>3813</v>
      </c>
      <c r="BN366" s="432" t="str">
        <f>INDEX(ID!$D:$D,MATCH('Org2567'!D366,ID!$A:$A,0))</f>
        <v>สนามชัยเขต</v>
      </c>
    </row>
    <row r="367" spans="1:66" x14ac:dyDescent="0.25">
      <c r="A367" s="272">
        <v>364</v>
      </c>
      <c r="B367" s="272">
        <v>6</v>
      </c>
      <c r="C367" s="82" t="s">
        <v>2090</v>
      </c>
      <c r="D367" s="272" t="s">
        <v>380</v>
      </c>
      <c r="E367" s="82" t="str">
        <f t="shared" si="5"/>
        <v>รพ.แปลงยาว</v>
      </c>
      <c r="F367" s="90" t="s">
        <v>926</v>
      </c>
      <c r="G367" s="90" t="s">
        <v>927</v>
      </c>
      <c r="H367" s="90">
        <v>85</v>
      </c>
      <c r="I367" s="273">
        <v>29673</v>
      </c>
      <c r="J367" s="90">
        <v>5</v>
      </c>
      <c r="K367" s="93" t="s">
        <v>3703</v>
      </c>
      <c r="L367" s="83" t="s">
        <v>926</v>
      </c>
      <c r="M367" s="83" t="s">
        <v>927</v>
      </c>
      <c r="N367" s="84">
        <v>85</v>
      </c>
      <c r="O367" s="85">
        <v>29803</v>
      </c>
      <c r="P367" s="274">
        <v>5</v>
      </c>
      <c r="Q367" s="275" t="s">
        <v>3811</v>
      </c>
      <c r="R367" s="276" t="s">
        <v>926</v>
      </c>
      <c r="S367" s="277" t="s">
        <v>927</v>
      </c>
      <c r="T367" s="278">
        <v>73</v>
      </c>
      <c r="U367" s="88">
        <v>29803</v>
      </c>
      <c r="V367" s="54">
        <v>5</v>
      </c>
      <c r="W367" s="54" t="s">
        <v>3811</v>
      </c>
      <c r="X367" s="276" t="s">
        <v>926</v>
      </c>
      <c r="Y367" s="83" t="s">
        <v>927</v>
      </c>
      <c r="Z367" s="84">
        <v>73</v>
      </c>
      <c r="AA367" s="88">
        <v>29957</v>
      </c>
      <c r="AB367" s="279">
        <v>5</v>
      </c>
      <c r="AC367" s="280" t="s">
        <v>3811</v>
      </c>
      <c r="AD367" s="281" t="s">
        <v>926</v>
      </c>
      <c r="AE367" s="83" t="s">
        <v>927</v>
      </c>
      <c r="AF367" s="84">
        <v>73</v>
      </c>
      <c r="AG367" s="88">
        <v>29957</v>
      </c>
      <c r="AH367" s="279">
        <v>5</v>
      </c>
      <c r="AI367" s="286" t="s">
        <v>3811</v>
      </c>
      <c r="AJ367" s="281" t="s">
        <v>926</v>
      </c>
      <c r="AK367" s="83" t="s">
        <v>927</v>
      </c>
      <c r="AL367" s="84">
        <v>73</v>
      </c>
      <c r="AM367" s="88">
        <v>29957</v>
      </c>
      <c r="AN367" s="279">
        <v>5</v>
      </c>
      <c r="AO367" s="286" t="s">
        <v>3811</v>
      </c>
      <c r="AP367" s="281" t="s">
        <v>926</v>
      </c>
      <c r="AQ367" s="83" t="s">
        <v>927</v>
      </c>
      <c r="AR367" s="84">
        <v>73</v>
      </c>
      <c r="AS367" s="88">
        <v>29957</v>
      </c>
      <c r="AT367" s="279">
        <v>5</v>
      </c>
      <c r="AU367" s="280" t="s">
        <v>3811</v>
      </c>
      <c r="AV367" s="86" t="s">
        <v>926</v>
      </c>
      <c r="AW367" s="285" t="s">
        <v>927</v>
      </c>
      <c r="AX367" s="285">
        <v>73</v>
      </c>
      <c r="AY367" s="87">
        <v>30435</v>
      </c>
      <c r="AZ367" s="86">
        <v>6</v>
      </c>
      <c r="BA367" s="57" t="s">
        <v>3809</v>
      </c>
      <c r="BB367" s="301" t="s">
        <v>926</v>
      </c>
      <c r="BC367" s="83" t="s">
        <v>927</v>
      </c>
      <c r="BD367" s="84">
        <v>73</v>
      </c>
      <c r="BE367" s="282">
        <v>30435</v>
      </c>
      <c r="BF367" s="279">
        <v>6</v>
      </c>
      <c r="BG367" s="303" t="s">
        <v>3809</v>
      </c>
      <c r="BH367" s="86" t="s">
        <v>3829</v>
      </c>
      <c r="BI367" s="285" t="s">
        <v>3829</v>
      </c>
      <c r="BJ367" s="285" t="s">
        <v>3829</v>
      </c>
      <c r="BK367" s="86" t="s">
        <v>3829</v>
      </c>
      <c r="BL367" s="432">
        <v>6</v>
      </c>
      <c r="BM367" s="432" t="s">
        <v>3809</v>
      </c>
      <c r="BN367" s="432" t="str">
        <f>INDEX(ID!$D:$D,MATCH('Org2567'!D367,ID!$A:$A,0))</f>
        <v>แปลงยาว</v>
      </c>
    </row>
    <row r="368" spans="1:66" x14ac:dyDescent="0.25">
      <c r="A368" s="272">
        <v>365</v>
      </c>
      <c r="B368" s="272">
        <v>6</v>
      </c>
      <c r="C368" s="82" t="s">
        <v>2090</v>
      </c>
      <c r="D368" s="272" t="s">
        <v>381</v>
      </c>
      <c r="E368" s="82" t="str">
        <f t="shared" si="5"/>
        <v>รพ.ราชสาส์น</v>
      </c>
      <c r="F368" s="90" t="s">
        <v>926</v>
      </c>
      <c r="G368" s="90" t="s">
        <v>927</v>
      </c>
      <c r="H368" s="90">
        <v>13</v>
      </c>
      <c r="I368" s="273">
        <v>8105</v>
      </c>
      <c r="J368" s="90">
        <v>5</v>
      </c>
      <c r="K368" s="93" t="s">
        <v>3703</v>
      </c>
      <c r="L368" s="83" t="s">
        <v>926</v>
      </c>
      <c r="M368" s="83" t="s">
        <v>927</v>
      </c>
      <c r="N368" s="84">
        <v>13</v>
      </c>
      <c r="O368" s="85">
        <v>8224</v>
      </c>
      <c r="P368" s="274">
        <v>5</v>
      </c>
      <c r="Q368" s="275" t="s">
        <v>3811</v>
      </c>
      <c r="R368" s="276" t="s">
        <v>926</v>
      </c>
      <c r="S368" s="277" t="s">
        <v>927</v>
      </c>
      <c r="T368" s="278">
        <v>13</v>
      </c>
      <c r="U368" s="88">
        <v>8224</v>
      </c>
      <c r="V368" s="54">
        <v>5</v>
      </c>
      <c r="W368" s="54" t="s">
        <v>3811</v>
      </c>
      <c r="X368" s="276" t="s">
        <v>926</v>
      </c>
      <c r="Y368" s="83" t="s">
        <v>927</v>
      </c>
      <c r="Z368" s="84">
        <v>13</v>
      </c>
      <c r="AA368" s="88">
        <v>8173</v>
      </c>
      <c r="AB368" s="279">
        <v>5</v>
      </c>
      <c r="AC368" s="280" t="s">
        <v>3811</v>
      </c>
      <c r="AD368" s="281" t="s">
        <v>926</v>
      </c>
      <c r="AE368" s="83" t="s">
        <v>927</v>
      </c>
      <c r="AF368" s="84">
        <v>13</v>
      </c>
      <c r="AG368" s="88">
        <v>8173</v>
      </c>
      <c r="AH368" s="279">
        <v>5</v>
      </c>
      <c r="AI368" s="286" t="s">
        <v>3811</v>
      </c>
      <c r="AJ368" s="281" t="s">
        <v>926</v>
      </c>
      <c r="AK368" s="83" t="s">
        <v>927</v>
      </c>
      <c r="AL368" s="84">
        <v>13</v>
      </c>
      <c r="AM368" s="88">
        <v>8173</v>
      </c>
      <c r="AN368" s="279">
        <v>5</v>
      </c>
      <c r="AO368" s="286" t="s">
        <v>3811</v>
      </c>
      <c r="AP368" s="281" t="s">
        <v>926</v>
      </c>
      <c r="AQ368" s="83" t="s">
        <v>927</v>
      </c>
      <c r="AR368" s="84">
        <v>13</v>
      </c>
      <c r="AS368" s="88">
        <v>8173</v>
      </c>
      <c r="AT368" s="279">
        <v>5</v>
      </c>
      <c r="AU368" s="280" t="s">
        <v>3811</v>
      </c>
      <c r="AV368" s="86" t="s">
        <v>926</v>
      </c>
      <c r="AW368" s="285" t="s">
        <v>927</v>
      </c>
      <c r="AX368" s="285">
        <v>13</v>
      </c>
      <c r="AY368" s="87">
        <v>8061</v>
      </c>
      <c r="AZ368" s="86">
        <v>5</v>
      </c>
      <c r="BA368" s="57" t="s">
        <v>3811</v>
      </c>
      <c r="BB368" s="301" t="s">
        <v>926</v>
      </c>
      <c r="BC368" s="83" t="s">
        <v>927</v>
      </c>
      <c r="BD368" s="84">
        <v>13</v>
      </c>
      <c r="BE368" s="282">
        <v>8061</v>
      </c>
      <c r="BF368" s="279">
        <v>5</v>
      </c>
      <c r="BG368" s="303" t="s">
        <v>3811</v>
      </c>
      <c r="BH368" s="86" t="s">
        <v>3829</v>
      </c>
      <c r="BI368" s="285" t="s">
        <v>3829</v>
      </c>
      <c r="BJ368" s="285" t="s">
        <v>3829</v>
      </c>
      <c r="BK368" s="86" t="s">
        <v>3829</v>
      </c>
      <c r="BL368" s="432">
        <v>5</v>
      </c>
      <c r="BM368" s="432" t="s">
        <v>3811</v>
      </c>
      <c r="BN368" s="432" t="str">
        <f>INDEX(ID!$D:$D,MATCH('Org2567'!D368,ID!$A:$A,0))</f>
        <v>ราชสาส์น</v>
      </c>
    </row>
    <row r="369" spans="1:66" x14ac:dyDescent="0.25">
      <c r="A369" s="272">
        <v>366</v>
      </c>
      <c r="B369" s="272">
        <v>6</v>
      </c>
      <c r="C369" s="82" t="s">
        <v>2090</v>
      </c>
      <c r="D369" s="272" t="s">
        <v>2119</v>
      </c>
      <c r="E369" s="82" t="str">
        <f t="shared" si="5"/>
        <v>รพ.คลองเขื่อน</v>
      </c>
      <c r="F369" s="90" t="s">
        <v>926</v>
      </c>
      <c r="G369" s="90" t="s">
        <v>989</v>
      </c>
      <c r="H369" s="90">
        <v>10</v>
      </c>
      <c r="I369" s="273">
        <v>8379</v>
      </c>
      <c r="J369" s="90">
        <v>2</v>
      </c>
      <c r="K369" s="93" t="s">
        <v>3706</v>
      </c>
      <c r="L369" s="83" t="s">
        <v>926</v>
      </c>
      <c r="M369" s="83" t="s">
        <v>989</v>
      </c>
      <c r="N369" s="84">
        <v>10</v>
      </c>
      <c r="O369" s="85">
        <v>8286</v>
      </c>
      <c r="P369" s="274">
        <v>2</v>
      </c>
      <c r="Q369" s="275" t="s">
        <v>3815</v>
      </c>
      <c r="R369" s="276" t="s">
        <v>926</v>
      </c>
      <c r="S369" s="277" t="s">
        <v>989</v>
      </c>
      <c r="T369" s="278">
        <v>10</v>
      </c>
      <c r="U369" s="88">
        <v>8286</v>
      </c>
      <c r="V369" s="54">
        <v>2</v>
      </c>
      <c r="W369" s="54" t="s">
        <v>3815</v>
      </c>
      <c r="X369" s="276" t="s">
        <v>926</v>
      </c>
      <c r="Y369" s="83" t="s">
        <v>989</v>
      </c>
      <c r="Z369" s="84">
        <v>10</v>
      </c>
      <c r="AA369" s="88">
        <v>8271</v>
      </c>
      <c r="AB369" s="279">
        <v>2</v>
      </c>
      <c r="AC369" s="280" t="s">
        <v>3815</v>
      </c>
      <c r="AD369" s="281" t="s">
        <v>926</v>
      </c>
      <c r="AE369" s="83" t="s">
        <v>989</v>
      </c>
      <c r="AF369" s="84">
        <v>10</v>
      </c>
      <c r="AG369" s="88">
        <v>8271</v>
      </c>
      <c r="AH369" s="279">
        <v>2</v>
      </c>
      <c r="AI369" s="286" t="s">
        <v>3815</v>
      </c>
      <c r="AJ369" s="281" t="s">
        <v>926</v>
      </c>
      <c r="AK369" s="83" t="s">
        <v>989</v>
      </c>
      <c r="AL369" s="84">
        <v>10</v>
      </c>
      <c r="AM369" s="88">
        <v>8271</v>
      </c>
      <c r="AN369" s="279">
        <v>2</v>
      </c>
      <c r="AO369" s="286" t="s">
        <v>3815</v>
      </c>
      <c r="AP369" s="281" t="s">
        <v>926</v>
      </c>
      <c r="AQ369" s="83" t="s">
        <v>989</v>
      </c>
      <c r="AR369" s="84">
        <v>10</v>
      </c>
      <c r="AS369" s="88">
        <v>8271</v>
      </c>
      <c r="AT369" s="279">
        <v>2</v>
      </c>
      <c r="AU369" s="280" t="s">
        <v>3815</v>
      </c>
      <c r="AV369" s="86" t="s">
        <v>926</v>
      </c>
      <c r="AW369" s="285" t="s">
        <v>989</v>
      </c>
      <c r="AX369" s="285">
        <v>10</v>
      </c>
      <c r="AY369" s="87">
        <v>8148</v>
      </c>
      <c r="AZ369" s="86">
        <v>2</v>
      </c>
      <c r="BA369" s="57" t="s">
        <v>3815</v>
      </c>
      <c r="BB369" s="301" t="s">
        <v>926</v>
      </c>
      <c r="BC369" s="83" t="s">
        <v>989</v>
      </c>
      <c r="BD369" s="84">
        <v>32</v>
      </c>
      <c r="BE369" s="282">
        <v>8148</v>
      </c>
      <c r="BF369" s="279">
        <v>2</v>
      </c>
      <c r="BG369" s="303" t="s">
        <v>3815</v>
      </c>
      <c r="BH369" s="86" t="s">
        <v>3829</v>
      </c>
      <c r="BI369" s="285" t="s">
        <v>3829</v>
      </c>
      <c r="BJ369" s="285" t="s">
        <v>3830</v>
      </c>
      <c r="BK369" s="86" t="s">
        <v>3829</v>
      </c>
      <c r="BL369" s="432">
        <v>2</v>
      </c>
      <c r="BM369" s="432" t="s">
        <v>3815</v>
      </c>
      <c r="BN369" s="432" t="str">
        <f>INDEX(ID!$D:$D,MATCH('Org2567'!D369,ID!$A:$A,0))</f>
        <v>คลองเขื่อน</v>
      </c>
    </row>
    <row r="370" spans="1:66" x14ac:dyDescent="0.25">
      <c r="A370" s="272">
        <v>367</v>
      </c>
      <c r="B370" s="272">
        <v>6</v>
      </c>
      <c r="C370" s="82" t="s">
        <v>1973</v>
      </c>
      <c r="D370" s="272" t="s">
        <v>382</v>
      </c>
      <c r="E370" s="82" t="str">
        <f t="shared" si="5"/>
        <v>รพ.ชลบุรี</v>
      </c>
      <c r="F370" s="90" t="s">
        <v>916</v>
      </c>
      <c r="G370" s="90" t="s">
        <v>3</v>
      </c>
      <c r="H370" s="90">
        <v>834</v>
      </c>
      <c r="I370" s="273">
        <v>0</v>
      </c>
      <c r="J370" s="90">
        <v>19</v>
      </c>
      <c r="K370" s="93" t="s">
        <v>3772</v>
      </c>
      <c r="L370" s="83" t="s">
        <v>916</v>
      </c>
      <c r="M370" s="83" t="s">
        <v>3</v>
      </c>
      <c r="N370" s="84">
        <v>786</v>
      </c>
      <c r="O370" s="85">
        <v>0</v>
      </c>
      <c r="P370" s="274">
        <v>19</v>
      </c>
      <c r="Q370" s="275" t="s">
        <v>3807</v>
      </c>
      <c r="R370" s="276" t="s">
        <v>916</v>
      </c>
      <c r="S370" s="277" t="s">
        <v>3</v>
      </c>
      <c r="T370" s="278">
        <v>824</v>
      </c>
      <c r="U370" s="88">
        <v>0</v>
      </c>
      <c r="V370" s="54">
        <v>19</v>
      </c>
      <c r="W370" s="54" t="s">
        <v>3807</v>
      </c>
      <c r="X370" s="276" t="s">
        <v>916</v>
      </c>
      <c r="Y370" s="83" t="s">
        <v>3</v>
      </c>
      <c r="Z370" s="84">
        <v>824</v>
      </c>
      <c r="AA370" s="88">
        <v>0</v>
      </c>
      <c r="AB370" s="279">
        <v>19</v>
      </c>
      <c r="AC370" s="280" t="s">
        <v>3807</v>
      </c>
      <c r="AD370" s="281" t="s">
        <v>916</v>
      </c>
      <c r="AE370" s="83" t="s">
        <v>3</v>
      </c>
      <c r="AF370" s="84">
        <v>825</v>
      </c>
      <c r="AG370" s="88">
        <v>0</v>
      </c>
      <c r="AH370" s="279">
        <v>19</v>
      </c>
      <c r="AI370" s="286" t="s">
        <v>3807</v>
      </c>
      <c r="AJ370" s="281" t="s">
        <v>916</v>
      </c>
      <c r="AK370" s="83" t="s">
        <v>3</v>
      </c>
      <c r="AL370" s="84">
        <v>825</v>
      </c>
      <c r="AM370" s="88">
        <v>0</v>
      </c>
      <c r="AN370" s="279">
        <v>19</v>
      </c>
      <c r="AO370" s="286" t="s">
        <v>3807</v>
      </c>
      <c r="AP370" s="281" t="s">
        <v>916</v>
      </c>
      <c r="AQ370" s="83" t="s">
        <v>3</v>
      </c>
      <c r="AR370" s="84">
        <v>825</v>
      </c>
      <c r="AS370" s="88">
        <v>0</v>
      </c>
      <c r="AT370" s="279">
        <v>19</v>
      </c>
      <c r="AU370" s="280" t="s">
        <v>3807</v>
      </c>
      <c r="AV370" s="86" t="s">
        <v>916</v>
      </c>
      <c r="AW370" s="285" t="s">
        <v>3</v>
      </c>
      <c r="AX370" s="285">
        <v>825</v>
      </c>
      <c r="AY370" s="87">
        <v>0</v>
      </c>
      <c r="AZ370" s="86">
        <v>19</v>
      </c>
      <c r="BA370" s="57" t="s">
        <v>3807</v>
      </c>
      <c r="BB370" s="301" t="s">
        <v>916</v>
      </c>
      <c r="BC370" s="83" t="s">
        <v>3</v>
      </c>
      <c r="BD370" s="84">
        <v>866</v>
      </c>
      <c r="BE370" s="282">
        <v>0</v>
      </c>
      <c r="BF370" s="279">
        <v>19</v>
      </c>
      <c r="BG370" s="303" t="s">
        <v>3807</v>
      </c>
      <c r="BH370" s="86" t="s">
        <v>3829</v>
      </c>
      <c r="BI370" s="285" t="s">
        <v>3829</v>
      </c>
      <c r="BJ370" s="285" t="s">
        <v>3830</v>
      </c>
      <c r="BK370" s="86" t="s">
        <v>3829</v>
      </c>
      <c r="BL370" s="432">
        <v>19</v>
      </c>
      <c r="BM370" s="432" t="s">
        <v>3807</v>
      </c>
      <c r="BN370" s="432" t="str">
        <f>INDEX(ID!$D:$D,MATCH('Org2567'!D370,ID!$A:$A,0))</f>
        <v>ชลบุรี</v>
      </c>
    </row>
    <row r="371" spans="1:66" x14ac:dyDescent="0.25">
      <c r="A371" s="272">
        <v>368</v>
      </c>
      <c r="B371" s="272">
        <v>6</v>
      </c>
      <c r="C371" s="82" t="s">
        <v>1973</v>
      </c>
      <c r="D371" s="272" t="s">
        <v>383</v>
      </c>
      <c r="E371" s="82" t="str">
        <f t="shared" si="5"/>
        <v>รพ.บ้านบึง</v>
      </c>
      <c r="F371" s="90" t="s">
        <v>926</v>
      </c>
      <c r="G371" s="90" t="s">
        <v>952</v>
      </c>
      <c r="H371" s="90">
        <v>124</v>
      </c>
      <c r="I371" s="273">
        <v>79577</v>
      </c>
      <c r="J371" s="90">
        <v>13</v>
      </c>
      <c r="K371" s="93" t="s">
        <v>3781</v>
      </c>
      <c r="L371" s="83" t="s">
        <v>926</v>
      </c>
      <c r="M371" s="83" t="s">
        <v>952</v>
      </c>
      <c r="N371" s="84">
        <v>140</v>
      </c>
      <c r="O371" s="85">
        <v>78987</v>
      </c>
      <c r="P371" s="274">
        <v>13</v>
      </c>
      <c r="Q371" s="275" t="s">
        <v>3813</v>
      </c>
      <c r="R371" s="276" t="s">
        <v>926</v>
      </c>
      <c r="S371" s="277" t="s">
        <v>952</v>
      </c>
      <c r="T371" s="278">
        <v>140</v>
      </c>
      <c r="U371" s="88">
        <v>78987</v>
      </c>
      <c r="V371" s="54">
        <v>13</v>
      </c>
      <c r="W371" s="54" t="s">
        <v>3813</v>
      </c>
      <c r="X371" s="276" t="s">
        <v>926</v>
      </c>
      <c r="Y371" s="83" t="s">
        <v>952</v>
      </c>
      <c r="Z371" s="84">
        <v>140</v>
      </c>
      <c r="AA371" s="88">
        <v>78655</v>
      </c>
      <c r="AB371" s="279">
        <v>13</v>
      </c>
      <c r="AC371" s="280" t="s">
        <v>3813</v>
      </c>
      <c r="AD371" s="281" t="s">
        <v>926</v>
      </c>
      <c r="AE371" s="83" t="s">
        <v>952</v>
      </c>
      <c r="AF371" s="84">
        <v>140</v>
      </c>
      <c r="AG371" s="88">
        <v>78655</v>
      </c>
      <c r="AH371" s="279">
        <v>13</v>
      </c>
      <c r="AI371" s="286" t="s">
        <v>3813</v>
      </c>
      <c r="AJ371" s="281" t="s">
        <v>926</v>
      </c>
      <c r="AK371" s="83" t="s">
        <v>952</v>
      </c>
      <c r="AL371" s="84">
        <v>140</v>
      </c>
      <c r="AM371" s="88">
        <v>78655</v>
      </c>
      <c r="AN371" s="279">
        <v>13</v>
      </c>
      <c r="AO371" s="286" t="s">
        <v>3813</v>
      </c>
      <c r="AP371" s="281" t="s">
        <v>926</v>
      </c>
      <c r="AQ371" s="83" t="s">
        <v>952</v>
      </c>
      <c r="AR371" s="84">
        <v>140</v>
      </c>
      <c r="AS371" s="88">
        <v>78655</v>
      </c>
      <c r="AT371" s="279">
        <v>13</v>
      </c>
      <c r="AU371" s="280" t="s">
        <v>3813</v>
      </c>
      <c r="AV371" s="86" t="s">
        <v>926</v>
      </c>
      <c r="AW371" s="285" t="s">
        <v>952</v>
      </c>
      <c r="AX371" s="285">
        <v>140</v>
      </c>
      <c r="AY371" s="87">
        <v>78895</v>
      </c>
      <c r="AZ371" s="86">
        <v>13</v>
      </c>
      <c r="BA371" s="57" t="s">
        <v>3813</v>
      </c>
      <c r="BB371" s="301" t="s">
        <v>926</v>
      </c>
      <c r="BC371" s="83" t="s">
        <v>952</v>
      </c>
      <c r="BD371" s="84">
        <v>170</v>
      </c>
      <c r="BE371" s="282">
        <v>78895</v>
      </c>
      <c r="BF371" s="279">
        <v>13</v>
      </c>
      <c r="BG371" s="303" t="s">
        <v>3813</v>
      </c>
      <c r="BH371" s="86" t="s">
        <v>3829</v>
      </c>
      <c r="BI371" s="285" t="s">
        <v>3829</v>
      </c>
      <c r="BJ371" s="285" t="s">
        <v>3830</v>
      </c>
      <c r="BK371" s="86" t="s">
        <v>3829</v>
      </c>
      <c r="BL371" s="432">
        <v>13</v>
      </c>
      <c r="BM371" s="432" t="s">
        <v>3813</v>
      </c>
      <c r="BN371" s="432" t="str">
        <f>INDEX(ID!$D:$D,MATCH('Org2567'!D371,ID!$A:$A,0))</f>
        <v>บ้านบึง</v>
      </c>
    </row>
    <row r="372" spans="1:66" x14ac:dyDescent="0.25">
      <c r="A372" s="272">
        <v>369</v>
      </c>
      <c r="B372" s="272">
        <v>6</v>
      </c>
      <c r="C372" s="82" t="s">
        <v>1973</v>
      </c>
      <c r="D372" s="272" t="s">
        <v>384</v>
      </c>
      <c r="E372" s="82" t="str">
        <f t="shared" si="5"/>
        <v>รพ.หนองใหญ่</v>
      </c>
      <c r="F372" s="90" t="s">
        <v>926</v>
      </c>
      <c r="G372" s="90" t="s">
        <v>927</v>
      </c>
      <c r="H372" s="90">
        <v>35</v>
      </c>
      <c r="I372" s="273">
        <v>17598</v>
      </c>
      <c r="J372" s="90">
        <v>5</v>
      </c>
      <c r="K372" s="93" t="s">
        <v>3703</v>
      </c>
      <c r="L372" s="83" t="s">
        <v>926</v>
      </c>
      <c r="M372" s="83" t="s">
        <v>927</v>
      </c>
      <c r="N372" s="84">
        <v>35</v>
      </c>
      <c r="O372" s="85">
        <v>17549</v>
      </c>
      <c r="P372" s="274">
        <v>5</v>
      </c>
      <c r="Q372" s="275" t="s">
        <v>3811</v>
      </c>
      <c r="R372" s="276" t="s">
        <v>926</v>
      </c>
      <c r="S372" s="277" t="s">
        <v>927</v>
      </c>
      <c r="T372" s="278">
        <v>35</v>
      </c>
      <c r="U372" s="88">
        <v>17549</v>
      </c>
      <c r="V372" s="54">
        <v>5</v>
      </c>
      <c r="W372" s="54" t="s">
        <v>3811</v>
      </c>
      <c r="X372" s="276" t="s">
        <v>926</v>
      </c>
      <c r="Y372" s="83" t="s">
        <v>927</v>
      </c>
      <c r="Z372" s="84">
        <v>35</v>
      </c>
      <c r="AA372" s="88">
        <v>17366</v>
      </c>
      <c r="AB372" s="279">
        <v>5</v>
      </c>
      <c r="AC372" s="280" t="s">
        <v>3811</v>
      </c>
      <c r="AD372" s="281" t="s">
        <v>926</v>
      </c>
      <c r="AE372" s="83" t="s">
        <v>927</v>
      </c>
      <c r="AF372" s="84">
        <v>35</v>
      </c>
      <c r="AG372" s="88">
        <v>17366</v>
      </c>
      <c r="AH372" s="279">
        <v>5</v>
      </c>
      <c r="AI372" s="286" t="s">
        <v>3811</v>
      </c>
      <c r="AJ372" s="281" t="s">
        <v>926</v>
      </c>
      <c r="AK372" s="83" t="s">
        <v>927</v>
      </c>
      <c r="AL372" s="84">
        <v>35</v>
      </c>
      <c r="AM372" s="88">
        <v>17366</v>
      </c>
      <c r="AN372" s="279">
        <v>5</v>
      </c>
      <c r="AO372" s="286" t="s">
        <v>3811</v>
      </c>
      <c r="AP372" s="281" t="s">
        <v>926</v>
      </c>
      <c r="AQ372" s="83" t="s">
        <v>927</v>
      </c>
      <c r="AR372" s="84">
        <v>35</v>
      </c>
      <c r="AS372" s="88">
        <v>17366</v>
      </c>
      <c r="AT372" s="279">
        <v>5</v>
      </c>
      <c r="AU372" s="280" t="s">
        <v>3811</v>
      </c>
      <c r="AV372" s="86" t="s">
        <v>926</v>
      </c>
      <c r="AW372" s="285" t="s">
        <v>927</v>
      </c>
      <c r="AX372" s="285">
        <v>35</v>
      </c>
      <c r="AY372" s="87">
        <v>17378</v>
      </c>
      <c r="AZ372" s="86">
        <v>5</v>
      </c>
      <c r="BA372" s="57" t="s">
        <v>3811</v>
      </c>
      <c r="BB372" s="301" t="s">
        <v>926</v>
      </c>
      <c r="BC372" s="83" t="s">
        <v>927</v>
      </c>
      <c r="BD372" s="84">
        <v>35</v>
      </c>
      <c r="BE372" s="282">
        <v>17378</v>
      </c>
      <c r="BF372" s="279">
        <v>5</v>
      </c>
      <c r="BG372" s="303" t="s">
        <v>3811</v>
      </c>
      <c r="BH372" s="86" t="s">
        <v>3829</v>
      </c>
      <c r="BI372" s="285" t="s">
        <v>3829</v>
      </c>
      <c r="BJ372" s="285" t="s">
        <v>3829</v>
      </c>
      <c r="BK372" s="86" t="s">
        <v>3829</v>
      </c>
      <c r="BL372" s="432">
        <v>5</v>
      </c>
      <c r="BM372" s="432" t="s">
        <v>3811</v>
      </c>
      <c r="BN372" s="432" t="str">
        <f>INDEX(ID!$D:$D,MATCH('Org2567'!D372,ID!$A:$A,0))</f>
        <v>หนองใหญ่</v>
      </c>
    </row>
    <row r="373" spans="1:66" x14ac:dyDescent="0.25">
      <c r="A373" s="272">
        <v>370</v>
      </c>
      <c r="B373" s="272">
        <v>6</v>
      </c>
      <c r="C373" s="82" t="s">
        <v>1973</v>
      </c>
      <c r="D373" s="272" t="s">
        <v>385</v>
      </c>
      <c r="E373" s="82" t="str">
        <f t="shared" si="5"/>
        <v>รพ.บางละมุง</v>
      </c>
      <c r="F373" s="90" t="s">
        <v>922</v>
      </c>
      <c r="G373" s="90" t="s">
        <v>918</v>
      </c>
      <c r="H373" s="90">
        <v>269</v>
      </c>
      <c r="I373" s="273">
        <v>156804</v>
      </c>
      <c r="J373" s="90">
        <v>16</v>
      </c>
      <c r="K373" s="93" t="s">
        <v>3748</v>
      </c>
      <c r="L373" s="83" t="s">
        <v>922</v>
      </c>
      <c r="M373" s="83" t="s">
        <v>918</v>
      </c>
      <c r="N373" s="84">
        <v>301</v>
      </c>
      <c r="O373" s="85">
        <v>154348</v>
      </c>
      <c r="P373" s="274">
        <v>16</v>
      </c>
      <c r="Q373" s="275" t="s">
        <v>3818</v>
      </c>
      <c r="R373" s="276" t="s">
        <v>922</v>
      </c>
      <c r="S373" s="277" t="s">
        <v>918</v>
      </c>
      <c r="T373" s="278">
        <v>324</v>
      </c>
      <c r="U373" s="88">
        <v>154348</v>
      </c>
      <c r="V373" s="54">
        <v>16</v>
      </c>
      <c r="W373" s="54" t="s">
        <v>3818</v>
      </c>
      <c r="X373" s="276" t="s">
        <v>922</v>
      </c>
      <c r="Y373" s="83" t="s">
        <v>918</v>
      </c>
      <c r="Z373" s="84">
        <v>324</v>
      </c>
      <c r="AA373" s="88">
        <v>154511</v>
      </c>
      <c r="AB373" s="279">
        <v>16</v>
      </c>
      <c r="AC373" s="280" t="s">
        <v>3818</v>
      </c>
      <c r="AD373" s="281" t="s">
        <v>922</v>
      </c>
      <c r="AE373" s="83" t="s">
        <v>918</v>
      </c>
      <c r="AF373" s="84">
        <v>324</v>
      </c>
      <c r="AG373" s="88">
        <v>154511</v>
      </c>
      <c r="AH373" s="279">
        <v>16</v>
      </c>
      <c r="AI373" s="286" t="s">
        <v>3818</v>
      </c>
      <c r="AJ373" s="281" t="s">
        <v>922</v>
      </c>
      <c r="AK373" s="83" t="s">
        <v>918</v>
      </c>
      <c r="AL373" s="84">
        <v>324</v>
      </c>
      <c r="AM373" s="88">
        <v>154511</v>
      </c>
      <c r="AN373" s="279">
        <v>16</v>
      </c>
      <c r="AO373" s="286" t="s">
        <v>3818</v>
      </c>
      <c r="AP373" s="281" t="s">
        <v>922</v>
      </c>
      <c r="AQ373" s="83" t="s">
        <v>918</v>
      </c>
      <c r="AR373" s="84">
        <v>324</v>
      </c>
      <c r="AS373" s="88">
        <v>154511</v>
      </c>
      <c r="AT373" s="279">
        <v>16</v>
      </c>
      <c r="AU373" s="280" t="s">
        <v>3818</v>
      </c>
      <c r="AV373" s="86" t="s">
        <v>922</v>
      </c>
      <c r="AW373" s="285" t="s">
        <v>918</v>
      </c>
      <c r="AX373" s="285">
        <v>324</v>
      </c>
      <c r="AY373" s="87">
        <v>159218</v>
      </c>
      <c r="AZ373" s="86">
        <v>16</v>
      </c>
      <c r="BA373" s="57" t="s">
        <v>3818</v>
      </c>
      <c r="BB373" s="301" t="s">
        <v>922</v>
      </c>
      <c r="BC373" s="83" t="s">
        <v>918</v>
      </c>
      <c r="BD373" s="84">
        <v>408</v>
      </c>
      <c r="BE373" s="282">
        <v>159218</v>
      </c>
      <c r="BF373" s="279">
        <v>17</v>
      </c>
      <c r="BG373" s="303" t="s">
        <v>3817</v>
      </c>
      <c r="BH373" s="86" t="s">
        <v>3829</v>
      </c>
      <c r="BI373" s="285" t="s">
        <v>3829</v>
      </c>
      <c r="BJ373" s="285" t="s">
        <v>3830</v>
      </c>
      <c r="BK373" s="86" t="s">
        <v>3830</v>
      </c>
      <c r="BL373" s="432">
        <v>17</v>
      </c>
      <c r="BM373" s="432" t="s">
        <v>3817</v>
      </c>
      <c r="BN373" s="432" t="str">
        <f>INDEX(ID!$D:$D,MATCH('Org2567'!D373,ID!$A:$A,0))</f>
        <v>บางละมุง</v>
      </c>
    </row>
    <row r="374" spans="1:66" x14ac:dyDescent="0.25">
      <c r="A374" s="272">
        <v>371</v>
      </c>
      <c r="B374" s="272">
        <v>6</v>
      </c>
      <c r="C374" s="82" t="s">
        <v>1973</v>
      </c>
      <c r="D374" s="272" t="s">
        <v>386</v>
      </c>
      <c r="E374" s="82" t="str">
        <f t="shared" si="5"/>
        <v>รพ.วัดญาณสังวราราม</v>
      </c>
      <c r="F374" s="90" t="s">
        <v>926</v>
      </c>
      <c r="G374" s="90" t="s">
        <v>927</v>
      </c>
      <c r="H374" s="90">
        <v>30</v>
      </c>
      <c r="I374" s="273">
        <v>19197</v>
      </c>
      <c r="J374" s="90">
        <v>5</v>
      </c>
      <c r="K374" s="93" t="s">
        <v>3703</v>
      </c>
      <c r="L374" s="83" t="s">
        <v>926</v>
      </c>
      <c r="M374" s="83" t="s">
        <v>927</v>
      </c>
      <c r="N374" s="84">
        <v>30</v>
      </c>
      <c r="O374" s="85">
        <v>18703</v>
      </c>
      <c r="P374" s="274">
        <v>5</v>
      </c>
      <c r="Q374" s="275" t="s">
        <v>3811</v>
      </c>
      <c r="R374" s="276" t="s">
        <v>926</v>
      </c>
      <c r="S374" s="277" t="s">
        <v>927</v>
      </c>
      <c r="T374" s="278">
        <v>31</v>
      </c>
      <c r="U374" s="88">
        <v>18703</v>
      </c>
      <c r="V374" s="54">
        <v>5</v>
      </c>
      <c r="W374" s="54" t="s">
        <v>3811</v>
      </c>
      <c r="X374" s="276" t="s">
        <v>926</v>
      </c>
      <c r="Y374" s="83" t="s">
        <v>927</v>
      </c>
      <c r="Z374" s="84">
        <v>31</v>
      </c>
      <c r="AA374" s="88">
        <v>16471</v>
      </c>
      <c r="AB374" s="279">
        <v>5</v>
      </c>
      <c r="AC374" s="280" t="s">
        <v>3811</v>
      </c>
      <c r="AD374" s="281" t="s">
        <v>926</v>
      </c>
      <c r="AE374" s="83" t="s">
        <v>927</v>
      </c>
      <c r="AF374" s="84">
        <v>31</v>
      </c>
      <c r="AG374" s="88">
        <v>16471</v>
      </c>
      <c r="AH374" s="279">
        <v>5</v>
      </c>
      <c r="AI374" s="286" t="s">
        <v>3811</v>
      </c>
      <c r="AJ374" s="281" t="s">
        <v>926</v>
      </c>
      <c r="AK374" s="83" t="s">
        <v>927</v>
      </c>
      <c r="AL374" s="84">
        <v>31</v>
      </c>
      <c r="AM374" s="88">
        <v>16471</v>
      </c>
      <c r="AN374" s="279">
        <v>5</v>
      </c>
      <c r="AO374" s="286" t="s">
        <v>3811</v>
      </c>
      <c r="AP374" s="281" t="s">
        <v>926</v>
      </c>
      <c r="AQ374" s="83" t="s">
        <v>927</v>
      </c>
      <c r="AR374" s="84">
        <v>31</v>
      </c>
      <c r="AS374" s="88">
        <v>16471</v>
      </c>
      <c r="AT374" s="279">
        <v>5</v>
      </c>
      <c r="AU374" s="280" t="s">
        <v>3811</v>
      </c>
      <c r="AV374" s="86" t="s">
        <v>926</v>
      </c>
      <c r="AW374" s="285" t="s">
        <v>927</v>
      </c>
      <c r="AX374" s="285">
        <v>31</v>
      </c>
      <c r="AY374" s="87">
        <v>16493</v>
      </c>
      <c r="AZ374" s="86">
        <v>5</v>
      </c>
      <c r="BA374" s="57" t="s">
        <v>3811</v>
      </c>
      <c r="BB374" s="301" t="s">
        <v>926</v>
      </c>
      <c r="BC374" s="83" t="s">
        <v>927</v>
      </c>
      <c r="BD374" s="84">
        <v>31</v>
      </c>
      <c r="BE374" s="282">
        <v>16493</v>
      </c>
      <c r="BF374" s="279">
        <v>5</v>
      </c>
      <c r="BG374" s="303" t="s">
        <v>3811</v>
      </c>
      <c r="BH374" s="86" t="s">
        <v>3829</v>
      </c>
      <c r="BI374" s="285" t="s">
        <v>3829</v>
      </c>
      <c r="BJ374" s="285" t="s">
        <v>3829</v>
      </c>
      <c r="BK374" s="86" t="s">
        <v>3829</v>
      </c>
      <c r="BL374" s="432">
        <v>5</v>
      </c>
      <c r="BM374" s="432" t="s">
        <v>3811</v>
      </c>
      <c r="BN374" s="432" t="str">
        <f>INDEX(ID!$D:$D,MATCH('Org2567'!D374,ID!$A:$A,0))</f>
        <v>วัดญาณสังวราราม</v>
      </c>
    </row>
    <row r="375" spans="1:66" x14ac:dyDescent="0.25">
      <c r="A375" s="272">
        <v>372</v>
      </c>
      <c r="B375" s="272">
        <v>6</v>
      </c>
      <c r="C375" s="82" t="s">
        <v>1973</v>
      </c>
      <c r="D375" s="272" t="s">
        <v>387</v>
      </c>
      <c r="E375" s="82" t="str">
        <f t="shared" si="5"/>
        <v>รพ.พานทอง</v>
      </c>
      <c r="F375" s="90" t="s">
        <v>926</v>
      </c>
      <c r="G375" s="90" t="s">
        <v>931</v>
      </c>
      <c r="H375" s="90">
        <v>69</v>
      </c>
      <c r="I375" s="273">
        <v>49056</v>
      </c>
      <c r="J375" s="90">
        <v>9</v>
      </c>
      <c r="K375" s="93" t="s">
        <v>3708</v>
      </c>
      <c r="L375" s="83" t="s">
        <v>926</v>
      </c>
      <c r="M375" s="83" t="s">
        <v>931</v>
      </c>
      <c r="N375" s="84">
        <v>78</v>
      </c>
      <c r="O375" s="85">
        <v>49399</v>
      </c>
      <c r="P375" s="274">
        <v>9</v>
      </c>
      <c r="Q375" s="275" t="s">
        <v>3814</v>
      </c>
      <c r="R375" s="276" t="s">
        <v>926</v>
      </c>
      <c r="S375" s="277" t="s">
        <v>931</v>
      </c>
      <c r="T375" s="278">
        <v>90</v>
      </c>
      <c r="U375" s="88">
        <v>49399</v>
      </c>
      <c r="V375" s="54">
        <v>9</v>
      </c>
      <c r="W375" s="54" t="s">
        <v>3814</v>
      </c>
      <c r="X375" s="276" t="s">
        <v>926</v>
      </c>
      <c r="Y375" s="83" t="s">
        <v>931</v>
      </c>
      <c r="Z375" s="84">
        <v>90</v>
      </c>
      <c r="AA375" s="88">
        <v>49103</v>
      </c>
      <c r="AB375" s="279">
        <v>9</v>
      </c>
      <c r="AC375" s="280" t="s">
        <v>3814</v>
      </c>
      <c r="AD375" s="281" t="s">
        <v>926</v>
      </c>
      <c r="AE375" s="83" t="s">
        <v>931</v>
      </c>
      <c r="AF375" s="84">
        <v>90</v>
      </c>
      <c r="AG375" s="88">
        <v>49103</v>
      </c>
      <c r="AH375" s="279">
        <v>9</v>
      </c>
      <c r="AI375" s="286" t="s">
        <v>3814</v>
      </c>
      <c r="AJ375" s="281" t="s">
        <v>926</v>
      </c>
      <c r="AK375" s="83" t="s">
        <v>931</v>
      </c>
      <c r="AL375" s="84">
        <v>90</v>
      </c>
      <c r="AM375" s="88">
        <v>49103</v>
      </c>
      <c r="AN375" s="279">
        <v>9</v>
      </c>
      <c r="AO375" s="286" t="s">
        <v>3814</v>
      </c>
      <c r="AP375" s="281" t="s">
        <v>926</v>
      </c>
      <c r="AQ375" s="83" t="s">
        <v>931</v>
      </c>
      <c r="AR375" s="84">
        <v>90</v>
      </c>
      <c r="AS375" s="88">
        <v>49103</v>
      </c>
      <c r="AT375" s="279">
        <v>9</v>
      </c>
      <c r="AU375" s="280" t="s">
        <v>3814</v>
      </c>
      <c r="AV375" s="86" t="s">
        <v>926</v>
      </c>
      <c r="AW375" s="285" t="s">
        <v>931</v>
      </c>
      <c r="AX375" s="285">
        <v>90</v>
      </c>
      <c r="AY375" s="87">
        <v>49404</v>
      </c>
      <c r="AZ375" s="86">
        <v>9</v>
      </c>
      <c r="BA375" s="57" t="s">
        <v>3814</v>
      </c>
      <c r="BB375" s="301" t="s">
        <v>926</v>
      </c>
      <c r="BC375" s="83" t="s">
        <v>931</v>
      </c>
      <c r="BD375" s="84">
        <v>90</v>
      </c>
      <c r="BE375" s="282">
        <v>49404</v>
      </c>
      <c r="BF375" s="279">
        <v>9</v>
      </c>
      <c r="BG375" s="303" t="s">
        <v>3814</v>
      </c>
      <c r="BH375" s="86" t="s">
        <v>3829</v>
      </c>
      <c r="BI375" s="285" t="s">
        <v>3829</v>
      </c>
      <c r="BJ375" s="285" t="s">
        <v>3829</v>
      </c>
      <c r="BK375" s="86" t="s">
        <v>3829</v>
      </c>
      <c r="BL375" s="432">
        <v>9</v>
      </c>
      <c r="BM375" s="432" t="s">
        <v>3814</v>
      </c>
      <c r="BN375" s="432" t="str">
        <f>INDEX(ID!$D:$D,MATCH('Org2567'!D375,ID!$A:$A,0))</f>
        <v>พานทอง</v>
      </c>
    </row>
    <row r="376" spans="1:66" x14ac:dyDescent="0.25">
      <c r="A376" s="272">
        <v>373</v>
      </c>
      <c r="B376" s="272">
        <v>6</v>
      </c>
      <c r="C376" s="82" t="s">
        <v>1973</v>
      </c>
      <c r="D376" s="272" t="s">
        <v>388</v>
      </c>
      <c r="E376" s="82" t="str">
        <f t="shared" si="5"/>
        <v>รพ.พนัสนิคม</v>
      </c>
      <c r="F376" s="90" t="s">
        <v>926</v>
      </c>
      <c r="G376" s="90" t="s">
        <v>952</v>
      </c>
      <c r="H376" s="90">
        <v>232</v>
      </c>
      <c r="I376" s="273">
        <v>83928</v>
      </c>
      <c r="J376" s="90">
        <v>13</v>
      </c>
      <c r="K376" s="93" t="s">
        <v>3781</v>
      </c>
      <c r="L376" s="83" t="s">
        <v>922</v>
      </c>
      <c r="M376" s="83" t="s">
        <v>924</v>
      </c>
      <c r="N376" s="84">
        <v>232</v>
      </c>
      <c r="O376" s="85">
        <v>84627</v>
      </c>
      <c r="P376" s="274">
        <v>15</v>
      </c>
      <c r="Q376" s="275" t="s">
        <v>3812</v>
      </c>
      <c r="R376" s="276" t="s">
        <v>922</v>
      </c>
      <c r="S376" s="277" t="s">
        <v>924</v>
      </c>
      <c r="T376" s="278">
        <v>220</v>
      </c>
      <c r="U376" s="88">
        <v>84627</v>
      </c>
      <c r="V376" s="54">
        <v>15</v>
      </c>
      <c r="W376" s="54" t="s">
        <v>3812</v>
      </c>
      <c r="X376" s="276" t="s">
        <v>922</v>
      </c>
      <c r="Y376" s="83" t="s">
        <v>924</v>
      </c>
      <c r="Z376" s="84">
        <v>220</v>
      </c>
      <c r="AA376" s="88">
        <v>84625</v>
      </c>
      <c r="AB376" s="279">
        <v>15</v>
      </c>
      <c r="AC376" s="280" t="s">
        <v>3812</v>
      </c>
      <c r="AD376" s="281" t="s">
        <v>922</v>
      </c>
      <c r="AE376" s="83" t="s">
        <v>924</v>
      </c>
      <c r="AF376" s="84">
        <v>220</v>
      </c>
      <c r="AG376" s="88">
        <v>84625</v>
      </c>
      <c r="AH376" s="279">
        <v>15</v>
      </c>
      <c r="AI376" s="286" t="s">
        <v>3812</v>
      </c>
      <c r="AJ376" s="281" t="s">
        <v>922</v>
      </c>
      <c r="AK376" s="83" t="s">
        <v>924</v>
      </c>
      <c r="AL376" s="84">
        <v>220</v>
      </c>
      <c r="AM376" s="88">
        <v>84625</v>
      </c>
      <c r="AN376" s="279">
        <v>15</v>
      </c>
      <c r="AO376" s="286" t="s">
        <v>3812</v>
      </c>
      <c r="AP376" s="281" t="s">
        <v>922</v>
      </c>
      <c r="AQ376" s="83" t="s">
        <v>924</v>
      </c>
      <c r="AR376" s="84">
        <v>220</v>
      </c>
      <c r="AS376" s="88">
        <v>84625</v>
      </c>
      <c r="AT376" s="279">
        <v>15</v>
      </c>
      <c r="AU376" s="280" t="s">
        <v>3812</v>
      </c>
      <c r="AV376" s="86" t="s">
        <v>922</v>
      </c>
      <c r="AW376" s="285" t="s">
        <v>924</v>
      </c>
      <c r="AX376" s="285">
        <v>220</v>
      </c>
      <c r="AY376" s="87">
        <v>85084</v>
      </c>
      <c r="AZ376" s="86">
        <v>15</v>
      </c>
      <c r="BA376" s="57" t="s">
        <v>3812</v>
      </c>
      <c r="BB376" s="301" t="s">
        <v>922</v>
      </c>
      <c r="BC376" s="83" t="s">
        <v>924</v>
      </c>
      <c r="BD376" s="84">
        <v>220</v>
      </c>
      <c r="BE376" s="282">
        <v>85084</v>
      </c>
      <c r="BF376" s="279">
        <v>15</v>
      </c>
      <c r="BG376" s="303" t="s">
        <v>3812</v>
      </c>
      <c r="BH376" s="86" t="s">
        <v>3829</v>
      </c>
      <c r="BI376" s="285" t="s">
        <v>3829</v>
      </c>
      <c r="BJ376" s="285" t="s">
        <v>3829</v>
      </c>
      <c r="BK376" s="86" t="s">
        <v>3829</v>
      </c>
      <c r="BL376" s="432">
        <v>15</v>
      </c>
      <c r="BM376" s="432" t="s">
        <v>3812</v>
      </c>
      <c r="BN376" s="432" t="str">
        <f>INDEX(ID!$D:$D,MATCH('Org2567'!D376,ID!$A:$A,0))</f>
        <v>พนัสนิคม</v>
      </c>
    </row>
    <row r="377" spans="1:66" x14ac:dyDescent="0.25">
      <c r="A377" s="272">
        <v>374</v>
      </c>
      <c r="B377" s="272">
        <v>6</v>
      </c>
      <c r="C377" s="82" t="s">
        <v>1973</v>
      </c>
      <c r="D377" s="272" t="s">
        <v>389</v>
      </c>
      <c r="E377" s="82" t="str">
        <f t="shared" si="5"/>
        <v>รพ.แหลมฉบัง</v>
      </c>
      <c r="F377" s="90" t="s">
        <v>926</v>
      </c>
      <c r="G377" s="90" t="s">
        <v>952</v>
      </c>
      <c r="H377" s="90">
        <v>186</v>
      </c>
      <c r="I377" s="273">
        <v>132582</v>
      </c>
      <c r="J377" s="90">
        <v>13</v>
      </c>
      <c r="K377" s="93" t="s">
        <v>3781</v>
      </c>
      <c r="L377" s="83" t="s">
        <v>926</v>
      </c>
      <c r="M377" s="83" t="s">
        <v>952</v>
      </c>
      <c r="N377" s="84">
        <v>174</v>
      </c>
      <c r="O377" s="85">
        <v>133306</v>
      </c>
      <c r="P377" s="274">
        <v>13</v>
      </c>
      <c r="Q377" s="275" t="s">
        <v>3813</v>
      </c>
      <c r="R377" s="276" t="s">
        <v>926</v>
      </c>
      <c r="S377" s="277" t="s">
        <v>952</v>
      </c>
      <c r="T377" s="278">
        <v>174</v>
      </c>
      <c r="U377" s="88">
        <v>133306</v>
      </c>
      <c r="V377" s="54">
        <v>13</v>
      </c>
      <c r="W377" s="54" t="s">
        <v>3813</v>
      </c>
      <c r="X377" s="276" t="s">
        <v>926</v>
      </c>
      <c r="Y377" s="83" t="s">
        <v>952</v>
      </c>
      <c r="Z377" s="84">
        <v>174</v>
      </c>
      <c r="AA377" s="88">
        <v>134208</v>
      </c>
      <c r="AB377" s="279">
        <v>13</v>
      </c>
      <c r="AC377" s="280" t="s">
        <v>3813</v>
      </c>
      <c r="AD377" s="281" t="s">
        <v>926</v>
      </c>
      <c r="AE377" s="83" t="s">
        <v>952</v>
      </c>
      <c r="AF377" s="84">
        <v>191</v>
      </c>
      <c r="AG377" s="88">
        <v>134208</v>
      </c>
      <c r="AH377" s="279">
        <v>13</v>
      </c>
      <c r="AI377" s="286" t="s">
        <v>3813</v>
      </c>
      <c r="AJ377" s="281" t="s">
        <v>926</v>
      </c>
      <c r="AK377" s="83" t="s">
        <v>952</v>
      </c>
      <c r="AL377" s="84">
        <v>191</v>
      </c>
      <c r="AM377" s="88">
        <v>134208</v>
      </c>
      <c r="AN377" s="279">
        <v>13</v>
      </c>
      <c r="AO377" s="286" t="s">
        <v>3813</v>
      </c>
      <c r="AP377" s="281" t="s">
        <v>926</v>
      </c>
      <c r="AQ377" s="83" t="s">
        <v>952</v>
      </c>
      <c r="AR377" s="84">
        <v>191</v>
      </c>
      <c r="AS377" s="88">
        <v>134208</v>
      </c>
      <c r="AT377" s="279">
        <v>13</v>
      </c>
      <c r="AU377" s="280" t="s">
        <v>3813</v>
      </c>
      <c r="AV377" s="86" t="s">
        <v>926</v>
      </c>
      <c r="AW377" s="285" t="s">
        <v>952</v>
      </c>
      <c r="AX377" s="285">
        <v>191</v>
      </c>
      <c r="AY377" s="87">
        <v>137411</v>
      </c>
      <c r="AZ377" s="86">
        <v>13</v>
      </c>
      <c r="BA377" s="57" t="s">
        <v>3813</v>
      </c>
      <c r="BB377" s="301" t="s">
        <v>926</v>
      </c>
      <c r="BC377" s="83" t="s">
        <v>952</v>
      </c>
      <c r="BD377" s="84">
        <v>187</v>
      </c>
      <c r="BE377" s="282">
        <v>137411</v>
      </c>
      <c r="BF377" s="279">
        <v>13</v>
      </c>
      <c r="BG377" s="303" t="s">
        <v>3813</v>
      </c>
      <c r="BH377" s="86" t="s">
        <v>3829</v>
      </c>
      <c r="BI377" s="285" t="s">
        <v>3829</v>
      </c>
      <c r="BJ377" s="285" t="s">
        <v>3830</v>
      </c>
      <c r="BK377" s="86" t="s">
        <v>3829</v>
      </c>
      <c r="BL377" s="432">
        <v>13</v>
      </c>
      <c r="BM377" s="432" t="s">
        <v>3813</v>
      </c>
      <c r="BN377" s="432" t="str">
        <f>INDEX(ID!$D:$D,MATCH('Org2567'!D377,ID!$A:$A,0))</f>
        <v>แหลมฉบัง</v>
      </c>
    </row>
    <row r="378" spans="1:66" x14ac:dyDescent="0.25">
      <c r="A378" s="272">
        <v>375</v>
      </c>
      <c r="B378" s="272">
        <v>6</v>
      </c>
      <c r="C378" s="82" t="s">
        <v>1973</v>
      </c>
      <c r="D378" s="272" t="s">
        <v>390</v>
      </c>
      <c r="E378" s="82" t="str">
        <f t="shared" si="5"/>
        <v>รพ.เกาะสีชัง</v>
      </c>
      <c r="F378" s="90" t="s">
        <v>926</v>
      </c>
      <c r="G378" s="90" t="s">
        <v>927</v>
      </c>
      <c r="H378" s="90">
        <v>30</v>
      </c>
      <c r="I378" s="273">
        <v>3506</v>
      </c>
      <c r="J378" s="90">
        <v>5</v>
      </c>
      <c r="K378" s="93" t="s">
        <v>3703</v>
      </c>
      <c r="L378" s="83" t="s">
        <v>926</v>
      </c>
      <c r="M378" s="83" t="s">
        <v>927</v>
      </c>
      <c r="N378" s="84">
        <v>30</v>
      </c>
      <c r="O378" s="85">
        <v>3521</v>
      </c>
      <c r="P378" s="274">
        <v>5</v>
      </c>
      <c r="Q378" s="275" t="s">
        <v>3811</v>
      </c>
      <c r="R378" s="276" t="s">
        <v>926</v>
      </c>
      <c r="S378" s="277" t="s">
        <v>927</v>
      </c>
      <c r="T378" s="278">
        <v>30</v>
      </c>
      <c r="U378" s="88">
        <v>3521</v>
      </c>
      <c r="V378" s="54">
        <v>5</v>
      </c>
      <c r="W378" s="54" t="s">
        <v>3811</v>
      </c>
      <c r="X378" s="276" t="s">
        <v>926</v>
      </c>
      <c r="Y378" s="83" t="s">
        <v>927</v>
      </c>
      <c r="Z378" s="84">
        <v>30</v>
      </c>
      <c r="AA378" s="88">
        <v>3496</v>
      </c>
      <c r="AB378" s="279">
        <v>5</v>
      </c>
      <c r="AC378" s="280" t="s">
        <v>3811</v>
      </c>
      <c r="AD378" s="281" t="s">
        <v>926</v>
      </c>
      <c r="AE378" s="83" t="s">
        <v>927</v>
      </c>
      <c r="AF378" s="84">
        <v>30</v>
      </c>
      <c r="AG378" s="88">
        <v>3496</v>
      </c>
      <c r="AH378" s="279">
        <v>5</v>
      </c>
      <c r="AI378" s="286" t="s">
        <v>3811</v>
      </c>
      <c r="AJ378" s="281" t="s">
        <v>926</v>
      </c>
      <c r="AK378" s="83" t="s">
        <v>927</v>
      </c>
      <c r="AL378" s="84">
        <v>30</v>
      </c>
      <c r="AM378" s="88">
        <v>3496</v>
      </c>
      <c r="AN378" s="279">
        <v>5</v>
      </c>
      <c r="AO378" s="286" t="s">
        <v>3811</v>
      </c>
      <c r="AP378" s="281" t="s">
        <v>926</v>
      </c>
      <c r="AQ378" s="83" t="s">
        <v>927</v>
      </c>
      <c r="AR378" s="84">
        <v>30</v>
      </c>
      <c r="AS378" s="88">
        <v>3496</v>
      </c>
      <c r="AT378" s="279">
        <v>5</v>
      </c>
      <c r="AU378" s="280" t="s">
        <v>3811</v>
      </c>
      <c r="AV378" s="86" t="s">
        <v>926</v>
      </c>
      <c r="AW378" s="285" t="s">
        <v>927</v>
      </c>
      <c r="AX378" s="285">
        <v>30</v>
      </c>
      <c r="AY378" s="87">
        <v>3424</v>
      </c>
      <c r="AZ378" s="86">
        <v>5</v>
      </c>
      <c r="BA378" s="57" t="s">
        <v>3811</v>
      </c>
      <c r="BB378" s="301" t="s">
        <v>926</v>
      </c>
      <c r="BC378" s="83" t="s">
        <v>927</v>
      </c>
      <c r="BD378" s="84">
        <v>15</v>
      </c>
      <c r="BE378" s="282">
        <v>3424</v>
      </c>
      <c r="BF378" s="279">
        <v>5</v>
      </c>
      <c r="BG378" s="303" t="s">
        <v>3811</v>
      </c>
      <c r="BH378" s="86" t="s">
        <v>3829</v>
      </c>
      <c r="BI378" s="285" t="s">
        <v>3829</v>
      </c>
      <c r="BJ378" s="285" t="s">
        <v>3830</v>
      </c>
      <c r="BK378" s="86" t="s">
        <v>3829</v>
      </c>
      <c r="BL378" s="432">
        <v>5</v>
      </c>
      <c r="BM378" s="432" t="s">
        <v>3811</v>
      </c>
      <c r="BN378" s="432" t="str">
        <f>INDEX(ID!$D:$D,MATCH('Org2567'!D378,ID!$A:$A,0))</f>
        <v>เกาะสีชัง</v>
      </c>
    </row>
    <row r="379" spans="1:66" x14ac:dyDescent="0.25">
      <c r="A379" s="272">
        <v>376</v>
      </c>
      <c r="B379" s="272">
        <v>6</v>
      </c>
      <c r="C379" s="82" t="s">
        <v>1973</v>
      </c>
      <c r="D379" s="272" t="s">
        <v>391</v>
      </c>
      <c r="E379" s="82" t="str">
        <f t="shared" si="5"/>
        <v>รพ.สัตหีบกม.๑๐</v>
      </c>
      <c r="F379" s="90" t="s">
        <v>926</v>
      </c>
      <c r="G379" s="90" t="s">
        <v>931</v>
      </c>
      <c r="H379" s="90">
        <v>56</v>
      </c>
      <c r="I379" s="273">
        <v>69745</v>
      </c>
      <c r="J379" s="90">
        <v>10</v>
      </c>
      <c r="K379" s="93" t="s">
        <v>3702</v>
      </c>
      <c r="L379" s="83" t="s">
        <v>926</v>
      </c>
      <c r="M379" s="83" t="s">
        <v>931</v>
      </c>
      <c r="N379" s="84">
        <v>60</v>
      </c>
      <c r="O379" s="85">
        <v>70978</v>
      </c>
      <c r="P379" s="274">
        <v>10</v>
      </c>
      <c r="Q379" s="275" t="s">
        <v>3810</v>
      </c>
      <c r="R379" s="276" t="s">
        <v>926</v>
      </c>
      <c r="S379" s="277" t="s">
        <v>931</v>
      </c>
      <c r="T379" s="278">
        <v>60</v>
      </c>
      <c r="U379" s="88">
        <v>70978</v>
      </c>
      <c r="V379" s="54">
        <v>10</v>
      </c>
      <c r="W379" s="54" t="s">
        <v>3810</v>
      </c>
      <c r="X379" s="276" t="s">
        <v>926</v>
      </c>
      <c r="Y379" s="83" t="s">
        <v>931</v>
      </c>
      <c r="Z379" s="84">
        <v>60</v>
      </c>
      <c r="AA379" s="88">
        <v>70888</v>
      </c>
      <c r="AB379" s="279">
        <v>10</v>
      </c>
      <c r="AC379" s="280" t="s">
        <v>3810</v>
      </c>
      <c r="AD379" s="281" t="s">
        <v>926</v>
      </c>
      <c r="AE379" s="83" t="s">
        <v>931</v>
      </c>
      <c r="AF379" s="84">
        <v>66</v>
      </c>
      <c r="AG379" s="88">
        <v>70888</v>
      </c>
      <c r="AH379" s="279">
        <v>10</v>
      </c>
      <c r="AI379" s="286" t="s">
        <v>3810</v>
      </c>
      <c r="AJ379" s="281" t="s">
        <v>926</v>
      </c>
      <c r="AK379" s="83" t="s">
        <v>931</v>
      </c>
      <c r="AL379" s="84">
        <v>66</v>
      </c>
      <c r="AM379" s="88">
        <v>70888</v>
      </c>
      <c r="AN379" s="279">
        <v>10</v>
      </c>
      <c r="AO379" s="286" t="s">
        <v>3810</v>
      </c>
      <c r="AP379" s="281" t="s">
        <v>926</v>
      </c>
      <c r="AQ379" s="83" t="s">
        <v>931</v>
      </c>
      <c r="AR379" s="84">
        <v>66</v>
      </c>
      <c r="AS379" s="88">
        <v>70888</v>
      </c>
      <c r="AT379" s="279">
        <v>10</v>
      </c>
      <c r="AU379" s="280" t="s">
        <v>3810</v>
      </c>
      <c r="AV379" s="86" t="s">
        <v>926</v>
      </c>
      <c r="AW379" s="285" t="s">
        <v>931</v>
      </c>
      <c r="AX379" s="285">
        <v>66</v>
      </c>
      <c r="AY379" s="87">
        <v>70537</v>
      </c>
      <c r="AZ379" s="86">
        <v>10</v>
      </c>
      <c r="BA379" s="57" t="s">
        <v>3810</v>
      </c>
      <c r="BB379" s="301" t="s">
        <v>926</v>
      </c>
      <c r="BC379" s="83" t="s">
        <v>931</v>
      </c>
      <c r="BD379" s="84">
        <v>66</v>
      </c>
      <c r="BE379" s="282">
        <v>70537</v>
      </c>
      <c r="BF379" s="279">
        <v>10</v>
      </c>
      <c r="BG379" s="303" t="s">
        <v>3810</v>
      </c>
      <c r="BH379" s="86" t="s">
        <v>3829</v>
      </c>
      <c r="BI379" s="285" t="s">
        <v>3829</v>
      </c>
      <c r="BJ379" s="285" t="s">
        <v>3829</v>
      </c>
      <c r="BK379" s="86" t="s">
        <v>3829</v>
      </c>
      <c r="BL379" s="432">
        <v>10</v>
      </c>
      <c r="BM379" s="432" t="s">
        <v>3810</v>
      </c>
      <c r="BN379" s="432" t="str">
        <f>INDEX(ID!$D:$D,MATCH('Org2567'!D379,ID!$A:$A,0))</f>
        <v>สัตหีบกม.๑๐</v>
      </c>
    </row>
    <row r="380" spans="1:66" x14ac:dyDescent="0.25">
      <c r="A380" s="272">
        <v>377</v>
      </c>
      <c r="B380" s="272">
        <v>6</v>
      </c>
      <c r="C380" s="82" t="s">
        <v>1973</v>
      </c>
      <c r="D380" s="272" t="s">
        <v>392</v>
      </c>
      <c r="E380" s="82" t="str">
        <f t="shared" si="5"/>
        <v>รพ.บ่อทอง</v>
      </c>
      <c r="F380" s="90" t="s">
        <v>926</v>
      </c>
      <c r="G380" s="90" t="s">
        <v>927</v>
      </c>
      <c r="H380" s="90">
        <v>60</v>
      </c>
      <c r="I380" s="273">
        <v>38052</v>
      </c>
      <c r="J380" s="90">
        <v>6</v>
      </c>
      <c r="K380" s="93" t="s">
        <v>3783</v>
      </c>
      <c r="L380" s="83" t="s">
        <v>926</v>
      </c>
      <c r="M380" s="83" t="s">
        <v>927</v>
      </c>
      <c r="N380" s="84">
        <v>60</v>
      </c>
      <c r="O380" s="85">
        <v>38171</v>
      </c>
      <c r="P380" s="274">
        <v>6</v>
      </c>
      <c r="Q380" s="275" t="s">
        <v>3809</v>
      </c>
      <c r="R380" s="276" t="s">
        <v>926</v>
      </c>
      <c r="S380" s="277" t="s">
        <v>927</v>
      </c>
      <c r="T380" s="278">
        <v>60</v>
      </c>
      <c r="U380" s="88">
        <v>38171</v>
      </c>
      <c r="V380" s="54">
        <v>6</v>
      </c>
      <c r="W380" s="54" t="s">
        <v>3809</v>
      </c>
      <c r="X380" s="276" t="s">
        <v>926</v>
      </c>
      <c r="Y380" s="83" t="s">
        <v>927</v>
      </c>
      <c r="Z380" s="84">
        <v>60</v>
      </c>
      <c r="AA380" s="88">
        <v>38290</v>
      </c>
      <c r="AB380" s="279">
        <v>6</v>
      </c>
      <c r="AC380" s="280" t="s">
        <v>3809</v>
      </c>
      <c r="AD380" s="281" t="s">
        <v>926</v>
      </c>
      <c r="AE380" s="83" t="s">
        <v>927</v>
      </c>
      <c r="AF380" s="84">
        <v>70</v>
      </c>
      <c r="AG380" s="88">
        <v>38290</v>
      </c>
      <c r="AH380" s="279">
        <v>6</v>
      </c>
      <c r="AI380" s="286" t="s">
        <v>3809</v>
      </c>
      <c r="AJ380" s="281" t="s">
        <v>926</v>
      </c>
      <c r="AK380" s="83" t="s">
        <v>927</v>
      </c>
      <c r="AL380" s="84">
        <v>70</v>
      </c>
      <c r="AM380" s="88">
        <v>38290</v>
      </c>
      <c r="AN380" s="279">
        <v>6</v>
      </c>
      <c r="AO380" s="286" t="s">
        <v>3809</v>
      </c>
      <c r="AP380" s="281" t="s">
        <v>926</v>
      </c>
      <c r="AQ380" s="83" t="s">
        <v>927</v>
      </c>
      <c r="AR380" s="84">
        <v>70</v>
      </c>
      <c r="AS380" s="88">
        <v>38290</v>
      </c>
      <c r="AT380" s="279">
        <v>6</v>
      </c>
      <c r="AU380" s="280" t="s">
        <v>3809</v>
      </c>
      <c r="AV380" s="86" t="s">
        <v>926</v>
      </c>
      <c r="AW380" s="285" t="s">
        <v>927</v>
      </c>
      <c r="AX380" s="285">
        <v>70</v>
      </c>
      <c r="AY380" s="87">
        <v>38591</v>
      </c>
      <c r="AZ380" s="86">
        <v>6</v>
      </c>
      <c r="BA380" s="57" t="s">
        <v>3809</v>
      </c>
      <c r="BB380" s="301" t="s">
        <v>926</v>
      </c>
      <c r="BC380" s="83" t="s">
        <v>931</v>
      </c>
      <c r="BD380" s="84">
        <v>70</v>
      </c>
      <c r="BE380" s="282">
        <v>38591</v>
      </c>
      <c r="BF380" s="279">
        <v>9</v>
      </c>
      <c r="BG380" s="303" t="s">
        <v>3814</v>
      </c>
      <c r="BH380" s="86" t="s">
        <v>3829</v>
      </c>
      <c r="BI380" s="285" t="s">
        <v>3830</v>
      </c>
      <c r="BJ380" s="285" t="s">
        <v>3829</v>
      </c>
      <c r="BK380" s="86" t="s">
        <v>3830</v>
      </c>
      <c r="BL380" s="432">
        <v>9</v>
      </c>
      <c r="BM380" s="432" t="s">
        <v>3814</v>
      </c>
      <c r="BN380" s="432" t="str">
        <f>INDEX(ID!$D:$D,MATCH('Org2567'!D380,ID!$A:$A,0))</f>
        <v>บ่อทอง</v>
      </c>
    </row>
    <row r="381" spans="1:66" x14ac:dyDescent="0.25">
      <c r="A381" s="272">
        <v>378</v>
      </c>
      <c r="B381" s="272">
        <v>6</v>
      </c>
      <c r="C381" s="82" t="s">
        <v>1973</v>
      </c>
      <c r="D381" s="272" t="s">
        <v>393</v>
      </c>
      <c r="E381" s="82" t="str">
        <f t="shared" si="5"/>
        <v>รพ.เกาะจันทร์</v>
      </c>
      <c r="F381" s="90" t="s">
        <v>926</v>
      </c>
      <c r="G381" s="90" t="s">
        <v>927</v>
      </c>
      <c r="H381" s="90">
        <v>30</v>
      </c>
      <c r="I381" s="273">
        <v>26052</v>
      </c>
      <c r="J381" s="90">
        <v>5</v>
      </c>
      <c r="K381" s="93" t="s">
        <v>3703</v>
      </c>
      <c r="L381" s="83" t="s">
        <v>926</v>
      </c>
      <c r="M381" s="83" t="s">
        <v>927</v>
      </c>
      <c r="N381" s="84">
        <v>30</v>
      </c>
      <c r="O381" s="85">
        <v>26444</v>
      </c>
      <c r="P381" s="274">
        <v>5</v>
      </c>
      <c r="Q381" s="275" t="s">
        <v>3811</v>
      </c>
      <c r="R381" s="276" t="s">
        <v>926</v>
      </c>
      <c r="S381" s="277" t="s">
        <v>927</v>
      </c>
      <c r="T381" s="278">
        <v>30</v>
      </c>
      <c r="U381" s="88">
        <v>26444</v>
      </c>
      <c r="V381" s="54">
        <v>5</v>
      </c>
      <c r="W381" s="54" t="s">
        <v>3811</v>
      </c>
      <c r="X381" s="276" t="s">
        <v>926</v>
      </c>
      <c r="Y381" s="83" t="s">
        <v>927</v>
      </c>
      <c r="Z381" s="84">
        <v>30</v>
      </c>
      <c r="AA381" s="88">
        <v>27306</v>
      </c>
      <c r="AB381" s="279">
        <v>5</v>
      </c>
      <c r="AC381" s="280" t="s">
        <v>3811</v>
      </c>
      <c r="AD381" s="281" t="s">
        <v>926</v>
      </c>
      <c r="AE381" s="83" t="s">
        <v>927</v>
      </c>
      <c r="AF381" s="84">
        <v>30</v>
      </c>
      <c r="AG381" s="88">
        <v>27306</v>
      </c>
      <c r="AH381" s="279">
        <v>5</v>
      </c>
      <c r="AI381" s="286" t="s">
        <v>3811</v>
      </c>
      <c r="AJ381" s="281" t="s">
        <v>926</v>
      </c>
      <c r="AK381" s="83" t="s">
        <v>927</v>
      </c>
      <c r="AL381" s="84">
        <v>30</v>
      </c>
      <c r="AM381" s="88">
        <v>27306</v>
      </c>
      <c r="AN381" s="279">
        <v>5</v>
      </c>
      <c r="AO381" s="286" t="s">
        <v>3811</v>
      </c>
      <c r="AP381" s="281" t="s">
        <v>926</v>
      </c>
      <c r="AQ381" s="83" t="s">
        <v>927</v>
      </c>
      <c r="AR381" s="84">
        <v>30</v>
      </c>
      <c r="AS381" s="88">
        <v>27306</v>
      </c>
      <c r="AT381" s="279">
        <v>5</v>
      </c>
      <c r="AU381" s="280" t="s">
        <v>3811</v>
      </c>
      <c r="AV381" s="86" t="s">
        <v>926</v>
      </c>
      <c r="AW381" s="285" t="s">
        <v>927</v>
      </c>
      <c r="AX381" s="285">
        <v>30</v>
      </c>
      <c r="AY381" s="87">
        <v>27808</v>
      </c>
      <c r="AZ381" s="86">
        <v>5</v>
      </c>
      <c r="BA381" s="57" t="s">
        <v>3811</v>
      </c>
      <c r="BB381" s="301" t="s">
        <v>926</v>
      </c>
      <c r="BC381" s="83" t="s">
        <v>927</v>
      </c>
      <c r="BD381" s="84">
        <v>30</v>
      </c>
      <c r="BE381" s="282">
        <v>27808</v>
      </c>
      <c r="BF381" s="279">
        <v>5</v>
      </c>
      <c r="BG381" s="303" t="s">
        <v>3811</v>
      </c>
      <c r="BH381" s="86" t="s">
        <v>3829</v>
      </c>
      <c r="BI381" s="285" t="s">
        <v>3829</v>
      </c>
      <c r="BJ381" s="285" t="s">
        <v>3829</v>
      </c>
      <c r="BK381" s="86" t="s">
        <v>3829</v>
      </c>
      <c r="BL381" s="432">
        <v>5</v>
      </c>
      <c r="BM381" s="432" t="s">
        <v>3811</v>
      </c>
      <c r="BN381" s="432" t="str">
        <f>INDEX(ID!$D:$D,MATCH('Org2567'!D381,ID!$A:$A,0))</f>
        <v>เกาะจันทร์</v>
      </c>
    </row>
    <row r="382" spans="1:66" x14ac:dyDescent="0.25">
      <c r="A382" s="272">
        <v>379</v>
      </c>
      <c r="B382" s="272">
        <v>6</v>
      </c>
      <c r="C382" s="82" t="s">
        <v>2069</v>
      </c>
      <c r="D382" s="272" t="s">
        <v>394</v>
      </c>
      <c r="E382" s="82" t="str">
        <f t="shared" si="5"/>
        <v>รพ.ตราด</v>
      </c>
      <c r="F382" s="90" t="s">
        <v>922</v>
      </c>
      <c r="G382" s="90" t="s">
        <v>918</v>
      </c>
      <c r="H382" s="90">
        <v>365</v>
      </c>
      <c r="I382" s="273">
        <v>67236</v>
      </c>
      <c r="J382" s="90">
        <v>16</v>
      </c>
      <c r="K382" s="93" t="s">
        <v>3748</v>
      </c>
      <c r="L382" s="83" t="s">
        <v>922</v>
      </c>
      <c r="M382" s="83" t="s">
        <v>918</v>
      </c>
      <c r="N382" s="84">
        <v>366</v>
      </c>
      <c r="O382" s="85">
        <v>67418</v>
      </c>
      <c r="P382" s="274">
        <v>16</v>
      </c>
      <c r="Q382" s="275" t="s">
        <v>3818</v>
      </c>
      <c r="R382" s="276" t="s">
        <v>922</v>
      </c>
      <c r="S382" s="277" t="s">
        <v>918</v>
      </c>
      <c r="T382" s="278">
        <v>378</v>
      </c>
      <c r="U382" s="88">
        <v>67418</v>
      </c>
      <c r="V382" s="54">
        <v>16</v>
      </c>
      <c r="W382" s="54" t="s">
        <v>3818</v>
      </c>
      <c r="X382" s="276" t="s">
        <v>922</v>
      </c>
      <c r="Y382" s="83" t="s">
        <v>918</v>
      </c>
      <c r="Z382" s="84">
        <v>378</v>
      </c>
      <c r="AA382" s="88">
        <v>67370</v>
      </c>
      <c r="AB382" s="279">
        <v>16</v>
      </c>
      <c r="AC382" s="280" t="s">
        <v>3818</v>
      </c>
      <c r="AD382" s="281" t="s">
        <v>922</v>
      </c>
      <c r="AE382" s="83" t="s">
        <v>918</v>
      </c>
      <c r="AF382" s="84">
        <v>470</v>
      </c>
      <c r="AG382" s="88">
        <v>67370</v>
      </c>
      <c r="AH382" s="279">
        <v>17</v>
      </c>
      <c r="AI382" s="286" t="s">
        <v>3817</v>
      </c>
      <c r="AJ382" s="281" t="s">
        <v>922</v>
      </c>
      <c r="AK382" s="83" t="s">
        <v>918</v>
      </c>
      <c r="AL382" s="84">
        <v>470</v>
      </c>
      <c r="AM382" s="88">
        <v>67370</v>
      </c>
      <c r="AN382" s="279">
        <v>17</v>
      </c>
      <c r="AO382" s="286" t="s">
        <v>3817</v>
      </c>
      <c r="AP382" s="281" t="s">
        <v>922</v>
      </c>
      <c r="AQ382" s="83" t="s">
        <v>918</v>
      </c>
      <c r="AR382" s="84">
        <v>470</v>
      </c>
      <c r="AS382" s="88">
        <v>67370</v>
      </c>
      <c r="AT382" s="279">
        <v>17</v>
      </c>
      <c r="AU382" s="280" t="s">
        <v>3817</v>
      </c>
      <c r="AV382" s="86" t="s">
        <v>922</v>
      </c>
      <c r="AW382" s="285" t="s">
        <v>918</v>
      </c>
      <c r="AX382" s="285">
        <v>470</v>
      </c>
      <c r="AY382" s="87">
        <v>66859</v>
      </c>
      <c r="AZ382" s="86">
        <v>17</v>
      </c>
      <c r="BA382" s="57" t="s">
        <v>3817</v>
      </c>
      <c r="BB382" s="301" t="s">
        <v>922</v>
      </c>
      <c r="BC382" s="83" t="s">
        <v>918</v>
      </c>
      <c r="BD382" s="84">
        <v>395</v>
      </c>
      <c r="BE382" s="282">
        <v>66859</v>
      </c>
      <c r="BF382" s="279">
        <v>16</v>
      </c>
      <c r="BG382" s="303" t="s">
        <v>3818</v>
      </c>
      <c r="BH382" s="86" t="s">
        <v>3829</v>
      </c>
      <c r="BI382" s="285" t="s">
        <v>3829</v>
      </c>
      <c r="BJ382" s="285" t="s">
        <v>3830</v>
      </c>
      <c r="BK382" s="86" t="s">
        <v>3830</v>
      </c>
      <c r="BL382" s="432">
        <v>16</v>
      </c>
      <c r="BM382" s="432" t="s">
        <v>3818</v>
      </c>
      <c r="BN382" s="432" t="str">
        <f>INDEX(ID!$D:$D,MATCH('Org2567'!D382,ID!$A:$A,0))</f>
        <v>ตราด</v>
      </c>
    </row>
    <row r="383" spans="1:66" x14ac:dyDescent="0.25">
      <c r="A383" s="272">
        <v>380</v>
      </c>
      <c r="B383" s="272">
        <v>6</v>
      </c>
      <c r="C383" s="82" t="s">
        <v>2069</v>
      </c>
      <c r="D383" s="272" t="s">
        <v>395</v>
      </c>
      <c r="E383" s="82" t="str">
        <f t="shared" si="5"/>
        <v>รพ.คลองใหญ่</v>
      </c>
      <c r="F383" s="90" t="s">
        <v>926</v>
      </c>
      <c r="G383" s="90" t="s">
        <v>927</v>
      </c>
      <c r="H383" s="90">
        <v>36</v>
      </c>
      <c r="I383" s="273">
        <v>16777</v>
      </c>
      <c r="J383" s="90">
        <v>5</v>
      </c>
      <c r="K383" s="93" t="s">
        <v>3703</v>
      </c>
      <c r="L383" s="83" t="s">
        <v>926</v>
      </c>
      <c r="M383" s="83" t="s">
        <v>927</v>
      </c>
      <c r="N383" s="84">
        <v>36</v>
      </c>
      <c r="O383" s="85">
        <v>16912</v>
      </c>
      <c r="P383" s="274">
        <v>5</v>
      </c>
      <c r="Q383" s="275" t="s">
        <v>3811</v>
      </c>
      <c r="R383" s="276" t="s">
        <v>926</v>
      </c>
      <c r="S383" s="277" t="s">
        <v>927</v>
      </c>
      <c r="T383" s="278">
        <v>37</v>
      </c>
      <c r="U383" s="88">
        <v>16912</v>
      </c>
      <c r="V383" s="54">
        <v>5</v>
      </c>
      <c r="W383" s="54" t="s">
        <v>3811</v>
      </c>
      <c r="X383" s="276" t="s">
        <v>926</v>
      </c>
      <c r="Y383" s="83" t="s">
        <v>927</v>
      </c>
      <c r="Z383" s="84">
        <v>37</v>
      </c>
      <c r="AA383" s="88">
        <v>16990</v>
      </c>
      <c r="AB383" s="279">
        <v>5</v>
      </c>
      <c r="AC383" s="280" t="s">
        <v>3811</v>
      </c>
      <c r="AD383" s="281" t="s">
        <v>926</v>
      </c>
      <c r="AE383" s="83" t="s">
        <v>927</v>
      </c>
      <c r="AF383" s="84">
        <v>37</v>
      </c>
      <c r="AG383" s="88">
        <v>16990</v>
      </c>
      <c r="AH383" s="279">
        <v>5</v>
      </c>
      <c r="AI383" s="286" t="s">
        <v>3811</v>
      </c>
      <c r="AJ383" s="281" t="s">
        <v>926</v>
      </c>
      <c r="AK383" s="83" t="s">
        <v>927</v>
      </c>
      <c r="AL383" s="84">
        <v>37</v>
      </c>
      <c r="AM383" s="88">
        <v>16990</v>
      </c>
      <c r="AN383" s="279">
        <v>5</v>
      </c>
      <c r="AO383" s="286" t="s">
        <v>3811</v>
      </c>
      <c r="AP383" s="281" t="s">
        <v>926</v>
      </c>
      <c r="AQ383" s="83" t="s">
        <v>927</v>
      </c>
      <c r="AR383" s="84">
        <v>37</v>
      </c>
      <c r="AS383" s="88">
        <v>16990</v>
      </c>
      <c r="AT383" s="279">
        <v>5</v>
      </c>
      <c r="AU383" s="280" t="s">
        <v>3811</v>
      </c>
      <c r="AV383" s="86" t="s">
        <v>926</v>
      </c>
      <c r="AW383" s="285" t="s">
        <v>927</v>
      </c>
      <c r="AX383" s="285">
        <v>37</v>
      </c>
      <c r="AY383" s="87">
        <v>16794</v>
      </c>
      <c r="AZ383" s="86">
        <v>5</v>
      </c>
      <c r="BA383" s="57" t="s">
        <v>3811</v>
      </c>
      <c r="BB383" s="301" t="s">
        <v>926</v>
      </c>
      <c r="BC383" s="83" t="s">
        <v>927</v>
      </c>
      <c r="BD383" s="84">
        <v>39</v>
      </c>
      <c r="BE383" s="282">
        <v>16794</v>
      </c>
      <c r="BF383" s="279">
        <v>5</v>
      </c>
      <c r="BG383" s="303" t="s">
        <v>3811</v>
      </c>
      <c r="BH383" s="86" t="s">
        <v>3829</v>
      </c>
      <c r="BI383" s="285" t="s">
        <v>3829</v>
      </c>
      <c r="BJ383" s="285" t="s">
        <v>3830</v>
      </c>
      <c r="BK383" s="86" t="s">
        <v>3829</v>
      </c>
      <c r="BL383" s="432">
        <v>5</v>
      </c>
      <c r="BM383" s="432" t="s">
        <v>3811</v>
      </c>
      <c r="BN383" s="432" t="str">
        <f>INDEX(ID!$D:$D,MATCH('Org2567'!D383,ID!$A:$A,0))</f>
        <v>คลองใหญ่</v>
      </c>
    </row>
    <row r="384" spans="1:66" x14ac:dyDescent="0.25">
      <c r="A384" s="272">
        <v>381</v>
      </c>
      <c r="B384" s="272">
        <v>6</v>
      </c>
      <c r="C384" s="82" t="s">
        <v>2069</v>
      </c>
      <c r="D384" s="272" t="s">
        <v>396</v>
      </c>
      <c r="E384" s="82" t="str">
        <f t="shared" si="5"/>
        <v>รพ.เขาสมิง</v>
      </c>
      <c r="F384" s="90" t="s">
        <v>926</v>
      </c>
      <c r="G384" s="90" t="s">
        <v>927</v>
      </c>
      <c r="H384" s="90">
        <v>36</v>
      </c>
      <c r="I384" s="273">
        <v>35023</v>
      </c>
      <c r="J384" s="90">
        <v>6</v>
      </c>
      <c r="K384" s="93" t="s">
        <v>3783</v>
      </c>
      <c r="L384" s="83" t="s">
        <v>926</v>
      </c>
      <c r="M384" s="83" t="s">
        <v>927</v>
      </c>
      <c r="N384" s="84">
        <v>36</v>
      </c>
      <c r="O384" s="85">
        <v>35039</v>
      </c>
      <c r="P384" s="274">
        <v>6</v>
      </c>
      <c r="Q384" s="275" t="s">
        <v>3809</v>
      </c>
      <c r="R384" s="276" t="s">
        <v>926</v>
      </c>
      <c r="S384" s="277" t="s">
        <v>927</v>
      </c>
      <c r="T384" s="278">
        <v>36</v>
      </c>
      <c r="U384" s="88">
        <v>35039</v>
      </c>
      <c r="V384" s="54">
        <v>6</v>
      </c>
      <c r="W384" s="54" t="s">
        <v>3809</v>
      </c>
      <c r="X384" s="276" t="s">
        <v>926</v>
      </c>
      <c r="Y384" s="83" t="s">
        <v>927</v>
      </c>
      <c r="Z384" s="84">
        <v>36</v>
      </c>
      <c r="AA384" s="88">
        <v>35110</v>
      </c>
      <c r="AB384" s="279">
        <v>6</v>
      </c>
      <c r="AC384" s="280" t="s">
        <v>3809</v>
      </c>
      <c r="AD384" s="281" t="s">
        <v>926</v>
      </c>
      <c r="AE384" s="83" t="s">
        <v>927</v>
      </c>
      <c r="AF384" s="84">
        <v>36</v>
      </c>
      <c r="AG384" s="88">
        <v>35110</v>
      </c>
      <c r="AH384" s="279">
        <v>6</v>
      </c>
      <c r="AI384" s="286" t="s">
        <v>3809</v>
      </c>
      <c r="AJ384" s="281" t="s">
        <v>926</v>
      </c>
      <c r="AK384" s="83" t="s">
        <v>927</v>
      </c>
      <c r="AL384" s="84">
        <v>36</v>
      </c>
      <c r="AM384" s="88">
        <v>35110</v>
      </c>
      <c r="AN384" s="279">
        <v>6</v>
      </c>
      <c r="AO384" s="286" t="s">
        <v>3809</v>
      </c>
      <c r="AP384" s="281" t="s">
        <v>926</v>
      </c>
      <c r="AQ384" s="83" t="s">
        <v>927</v>
      </c>
      <c r="AR384" s="84">
        <v>36</v>
      </c>
      <c r="AS384" s="88">
        <v>35110</v>
      </c>
      <c r="AT384" s="279">
        <v>6</v>
      </c>
      <c r="AU384" s="280" t="s">
        <v>3809</v>
      </c>
      <c r="AV384" s="86" t="s">
        <v>926</v>
      </c>
      <c r="AW384" s="285" t="s">
        <v>927</v>
      </c>
      <c r="AX384" s="285">
        <v>36</v>
      </c>
      <c r="AY384" s="87">
        <v>34863</v>
      </c>
      <c r="AZ384" s="86">
        <v>6</v>
      </c>
      <c r="BA384" s="57" t="s">
        <v>3809</v>
      </c>
      <c r="BB384" s="301" t="s">
        <v>926</v>
      </c>
      <c r="BC384" s="83" t="s">
        <v>927</v>
      </c>
      <c r="BD384" s="84">
        <v>36</v>
      </c>
      <c r="BE384" s="282">
        <v>34863</v>
      </c>
      <c r="BF384" s="279">
        <v>6</v>
      </c>
      <c r="BG384" s="303" t="s">
        <v>3809</v>
      </c>
      <c r="BH384" s="86" t="s">
        <v>3829</v>
      </c>
      <c r="BI384" s="285" t="s">
        <v>3829</v>
      </c>
      <c r="BJ384" s="285" t="s">
        <v>3829</v>
      </c>
      <c r="BK384" s="86" t="s">
        <v>3829</v>
      </c>
      <c r="BL384" s="432">
        <v>6</v>
      </c>
      <c r="BM384" s="432" t="s">
        <v>3809</v>
      </c>
      <c r="BN384" s="432" t="str">
        <f>INDEX(ID!$D:$D,MATCH('Org2567'!D384,ID!$A:$A,0))</f>
        <v>เขาสมิง</v>
      </c>
    </row>
    <row r="385" spans="1:66" x14ac:dyDescent="0.25">
      <c r="A385" s="272">
        <v>382</v>
      </c>
      <c r="B385" s="272">
        <v>6</v>
      </c>
      <c r="C385" s="82" t="s">
        <v>2069</v>
      </c>
      <c r="D385" s="272" t="s">
        <v>397</v>
      </c>
      <c r="E385" s="82" t="str">
        <f t="shared" si="5"/>
        <v>รพ.บ่อไร่</v>
      </c>
      <c r="F385" s="90" t="s">
        <v>926</v>
      </c>
      <c r="G385" s="90" t="s">
        <v>927</v>
      </c>
      <c r="H385" s="90">
        <v>35</v>
      </c>
      <c r="I385" s="273">
        <v>26915</v>
      </c>
      <c r="J385" s="90">
        <v>5</v>
      </c>
      <c r="K385" s="93" t="s">
        <v>3703</v>
      </c>
      <c r="L385" s="83" t="s">
        <v>926</v>
      </c>
      <c r="M385" s="83" t="s">
        <v>927</v>
      </c>
      <c r="N385" s="84">
        <v>34</v>
      </c>
      <c r="O385" s="85">
        <v>27200</v>
      </c>
      <c r="P385" s="274">
        <v>5</v>
      </c>
      <c r="Q385" s="275" t="s">
        <v>3811</v>
      </c>
      <c r="R385" s="276" t="s">
        <v>926</v>
      </c>
      <c r="S385" s="277" t="s">
        <v>927</v>
      </c>
      <c r="T385" s="278">
        <v>38</v>
      </c>
      <c r="U385" s="88">
        <v>27200</v>
      </c>
      <c r="V385" s="54">
        <v>5</v>
      </c>
      <c r="W385" s="54" t="s">
        <v>3811</v>
      </c>
      <c r="X385" s="276" t="s">
        <v>926</v>
      </c>
      <c r="Y385" s="83" t="s">
        <v>927</v>
      </c>
      <c r="Z385" s="84">
        <v>38</v>
      </c>
      <c r="AA385" s="88">
        <v>27243</v>
      </c>
      <c r="AB385" s="279">
        <v>5</v>
      </c>
      <c r="AC385" s="280" t="s">
        <v>3811</v>
      </c>
      <c r="AD385" s="281" t="s">
        <v>926</v>
      </c>
      <c r="AE385" s="83" t="s">
        <v>927</v>
      </c>
      <c r="AF385" s="84">
        <v>38</v>
      </c>
      <c r="AG385" s="88">
        <v>27243</v>
      </c>
      <c r="AH385" s="279">
        <v>5</v>
      </c>
      <c r="AI385" s="286" t="s">
        <v>3811</v>
      </c>
      <c r="AJ385" s="281" t="s">
        <v>926</v>
      </c>
      <c r="AK385" s="83" t="s">
        <v>927</v>
      </c>
      <c r="AL385" s="84">
        <v>38</v>
      </c>
      <c r="AM385" s="88">
        <v>27243</v>
      </c>
      <c r="AN385" s="279">
        <v>5</v>
      </c>
      <c r="AO385" s="286" t="s">
        <v>3811</v>
      </c>
      <c r="AP385" s="281" t="s">
        <v>926</v>
      </c>
      <c r="AQ385" s="83" t="s">
        <v>927</v>
      </c>
      <c r="AR385" s="84">
        <v>38</v>
      </c>
      <c r="AS385" s="88">
        <v>27243</v>
      </c>
      <c r="AT385" s="279">
        <v>5</v>
      </c>
      <c r="AU385" s="280" t="s">
        <v>3811</v>
      </c>
      <c r="AV385" s="86" t="s">
        <v>926</v>
      </c>
      <c r="AW385" s="285" t="s">
        <v>927</v>
      </c>
      <c r="AX385" s="285">
        <v>38</v>
      </c>
      <c r="AY385" s="87">
        <v>26988</v>
      </c>
      <c r="AZ385" s="86">
        <v>5</v>
      </c>
      <c r="BA385" s="57" t="s">
        <v>3811</v>
      </c>
      <c r="BB385" s="301" t="s">
        <v>926</v>
      </c>
      <c r="BC385" s="83" t="s">
        <v>927</v>
      </c>
      <c r="BD385" s="84">
        <v>37</v>
      </c>
      <c r="BE385" s="282">
        <v>26988</v>
      </c>
      <c r="BF385" s="279">
        <v>5</v>
      </c>
      <c r="BG385" s="303" t="s">
        <v>3811</v>
      </c>
      <c r="BH385" s="86" t="s">
        <v>3829</v>
      </c>
      <c r="BI385" s="285" t="s">
        <v>3829</v>
      </c>
      <c r="BJ385" s="285" t="s">
        <v>3830</v>
      </c>
      <c r="BK385" s="86" t="s">
        <v>3829</v>
      </c>
      <c r="BL385" s="432">
        <v>5</v>
      </c>
      <c r="BM385" s="432" t="s">
        <v>3811</v>
      </c>
      <c r="BN385" s="432" t="str">
        <f>INDEX(ID!$D:$D,MATCH('Org2567'!D385,ID!$A:$A,0))</f>
        <v>บ่อไร่</v>
      </c>
    </row>
    <row r="386" spans="1:66" x14ac:dyDescent="0.25">
      <c r="A386" s="272">
        <v>383</v>
      </c>
      <c r="B386" s="272">
        <v>6</v>
      </c>
      <c r="C386" s="82" t="s">
        <v>2069</v>
      </c>
      <c r="D386" s="272" t="s">
        <v>398</v>
      </c>
      <c r="E386" s="82" t="str">
        <f t="shared" si="5"/>
        <v>รพ.แหลมงอบ</v>
      </c>
      <c r="F386" s="90" t="s">
        <v>926</v>
      </c>
      <c r="G386" s="90" t="s">
        <v>927</v>
      </c>
      <c r="H386" s="90">
        <v>30</v>
      </c>
      <c r="I386" s="273">
        <v>15264</v>
      </c>
      <c r="J386" s="90">
        <v>5</v>
      </c>
      <c r="K386" s="93" t="s">
        <v>3703</v>
      </c>
      <c r="L386" s="83" t="s">
        <v>926</v>
      </c>
      <c r="M386" s="83" t="s">
        <v>927</v>
      </c>
      <c r="N386" s="84">
        <v>30</v>
      </c>
      <c r="O386" s="85">
        <v>15339</v>
      </c>
      <c r="P386" s="274">
        <v>5</v>
      </c>
      <c r="Q386" s="275" t="s">
        <v>3811</v>
      </c>
      <c r="R386" s="276" t="s">
        <v>926</v>
      </c>
      <c r="S386" s="277" t="s">
        <v>927</v>
      </c>
      <c r="T386" s="278">
        <v>30</v>
      </c>
      <c r="U386" s="88">
        <v>15339</v>
      </c>
      <c r="V386" s="54">
        <v>5</v>
      </c>
      <c r="W386" s="54" t="s">
        <v>3811</v>
      </c>
      <c r="X386" s="276" t="s">
        <v>926</v>
      </c>
      <c r="Y386" s="83" t="s">
        <v>927</v>
      </c>
      <c r="Z386" s="84">
        <v>30</v>
      </c>
      <c r="AA386" s="88">
        <v>15405</v>
      </c>
      <c r="AB386" s="279">
        <v>5</v>
      </c>
      <c r="AC386" s="280" t="s">
        <v>3811</v>
      </c>
      <c r="AD386" s="281" t="s">
        <v>926</v>
      </c>
      <c r="AE386" s="83" t="s">
        <v>927</v>
      </c>
      <c r="AF386" s="84">
        <v>30</v>
      </c>
      <c r="AG386" s="88">
        <v>15405</v>
      </c>
      <c r="AH386" s="279">
        <v>5</v>
      </c>
      <c r="AI386" s="286" t="s">
        <v>3811</v>
      </c>
      <c r="AJ386" s="281" t="s">
        <v>926</v>
      </c>
      <c r="AK386" s="83" t="s">
        <v>927</v>
      </c>
      <c r="AL386" s="84">
        <v>30</v>
      </c>
      <c r="AM386" s="88">
        <v>15405</v>
      </c>
      <c r="AN386" s="279">
        <v>5</v>
      </c>
      <c r="AO386" s="286" t="s">
        <v>3811</v>
      </c>
      <c r="AP386" s="281" t="s">
        <v>926</v>
      </c>
      <c r="AQ386" s="83" t="s">
        <v>927</v>
      </c>
      <c r="AR386" s="84">
        <v>30</v>
      </c>
      <c r="AS386" s="88">
        <v>15405</v>
      </c>
      <c r="AT386" s="279">
        <v>5</v>
      </c>
      <c r="AU386" s="280" t="s">
        <v>3811</v>
      </c>
      <c r="AV386" s="86" t="s">
        <v>926</v>
      </c>
      <c r="AW386" s="285" t="s">
        <v>927</v>
      </c>
      <c r="AX386" s="285">
        <v>30</v>
      </c>
      <c r="AY386" s="87">
        <v>15202</v>
      </c>
      <c r="AZ386" s="86">
        <v>5</v>
      </c>
      <c r="BA386" s="57" t="s">
        <v>3811</v>
      </c>
      <c r="BB386" s="301" t="s">
        <v>926</v>
      </c>
      <c r="BC386" s="83" t="s">
        <v>927</v>
      </c>
      <c r="BD386" s="84">
        <v>30</v>
      </c>
      <c r="BE386" s="282">
        <v>15202</v>
      </c>
      <c r="BF386" s="279">
        <v>5</v>
      </c>
      <c r="BG386" s="303" t="s">
        <v>3811</v>
      </c>
      <c r="BH386" s="86" t="s">
        <v>3829</v>
      </c>
      <c r="BI386" s="285" t="s">
        <v>3829</v>
      </c>
      <c r="BJ386" s="285" t="s">
        <v>3829</v>
      </c>
      <c r="BK386" s="86" t="s">
        <v>3829</v>
      </c>
      <c r="BL386" s="432">
        <v>5</v>
      </c>
      <c r="BM386" s="432" t="s">
        <v>3811</v>
      </c>
      <c r="BN386" s="432" t="str">
        <f>INDEX(ID!$D:$D,MATCH('Org2567'!D386,ID!$A:$A,0))</f>
        <v>แหลมงอบ</v>
      </c>
    </row>
    <row r="387" spans="1:66" x14ac:dyDescent="0.25">
      <c r="A387" s="272">
        <v>384</v>
      </c>
      <c r="B387" s="272">
        <v>6</v>
      </c>
      <c r="C387" s="82" t="s">
        <v>2069</v>
      </c>
      <c r="D387" s="272" t="s">
        <v>399</v>
      </c>
      <c r="E387" s="82" t="str">
        <f t="shared" si="5"/>
        <v>รพ.เกาะกูด</v>
      </c>
      <c r="F387" s="90" t="s">
        <v>926</v>
      </c>
      <c r="G387" s="90" t="s">
        <v>989</v>
      </c>
      <c r="H387" s="90">
        <v>7</v>
      </c>
      <c r="I387" s="273">
        <v>2017</v>
      </c>
      <c r="J387" s="90">
        <v>2</v>
      </c>
      <c r="K387" s="93" t="s">
        <v>3706</v>
      </c>
      <c r="L387" s="83" t="s">
        <v>926</v>
      </c>
      <c r="M387" s="83" t="s">
        <v>989</v>
      </c>
      <c r="N387" s="84">
        <v>7</v>
      </c>
      <c r="O387" s="85">
        <v>2061</v>
      </c>
      <c r="P387" s="274">
        <v>2</v>
      </c>
      <c r="Q387" s="275" t="s">
        <v>3815</v>
      </c>
      <c r="R387" s="276" t="s">
        <v>926</v>
      </c>
      <c r="S387" s="277" t="s">
        <v>989</v>
      </c>
      <c r="T387" s="278">
        <v>7</v>
      </c>
      <c r="U387" s="88">
        <v>2061</v>
      </c>
      <c r="V387" s="54">
        <v>2</v>
      </c>
      <c r="W387" s="54" t="s">
        <v>3815</v>
      </c>
      <c r="X387" s="276" t="s">
        <v>926</v>
      </c>
      <c r="Y387" s="83" t="s">
        <v>989</v>
      </c>
      <c r="Z387" s="84">
        <v>7</v>
      </c>
      <c r="AA387" s="88">
        <v>2105</v>
      </c>
      <c r="AB387" s="279">
        <v>2</v>
      </c>
      <c r="AC387" s="280" t="s">
        <v>3815</v>
      </c>
      <c r="AD387" s="281" t="s">
        <v>926</v>
      </c>
      <c r="AE387" s="83" t="s">
        <v>989</v>
      </c>
      <c r="AF387" s="84">
        <v>7</v>
      </c>
      <c r="AG387" s="88">
        <v>2105</v>
      </c>
      <c r="AH387" s="279">
        <v>2</v>
      </c>
      <c r="AI387" s="286" t="s">
        <v>3815</v>
      </c>
      <c r="AJ387" s="281" t="s">
        <v>926</v>
      </c>
      <c r="AK387" s="83" t="s">
        <v>989</v>
      </c>
      <c r="AL387" s="84">
        <v>7</v>
      </c>
      <c r="AM387" s="88">
        <v>2105</v>
      </c>
      <c r="AN387" s="279">
        <v>2</v>
      </c>
      <c r="AO387" s="286" t="s">
        <v>3815</v>
      </c>
      <c r="AP387" s="281" t="s">
        <v>926</v>
      </c>
      <c r="AQ387" s="83" t="s">
        <v>989</v>
      </c>
      <c r="AR387" s="84">
        <v>7</v>
      </c>
      <c r="AS387" s="88">
        <v>2105</v>
      </c>
      <c r="AT387" s="279">
        <v>2</v>
      </c>
      <c r="AU387" s="280" t="s">
        <v>3815</v>
      </c>
      <c r="AV387" s="86" t="s">
        <v>926</v>
      </c>
      <c r="AW387" s="285" t="s">
        <v>989</v>
      </c>
      <c r="AX387" s="285">
        <v>7</v>
      </c>
      <c r="AY387" s="87">
        <v>2079</v>
      </c>
      <c r="AZ387" s="86">
        <v>2</v>
      </c>
      <c r="BA387" s="57" t="s">
        <v>3815</v>
      </c>
      <c r="BB387" s="301" t="s">
        <v>926</v>
      </c>
      <c r="BC387" s="83" t="s">
        <v>989</v>
      </c>
      <c r="BD387" s="84">
        <v>7</v>
      </c>
      <c r="BE387" s="282">
        <v>2079</v>
      </c>
      <c r="BF387" s="279">
        <v>2</v>
      </c>
      <c r="BG387" s="303" t="s">
        <v>3815</v>
      </c>
      <c r="BH387" s="86" t="s">
        <v>3829</v>
      </c>
      <c r="BI387" s="285" t="s">
        <v>3829</v>
      </c>
      <c r="BJ387" s="285" t="s">
        <v>3829</v>
      </c>
      <c r="BK387" s="86" t="s">
        <v>3829</v>
      </c>
      <c r="BL387" s="432">
        <v>2</v>
      </c>
      <c r="BM387" s="432" t="s">
        <v>3815</v>
      </c>
      <c r="BN387" s="432" t="str">
        <f>INDEX(ID!$D:$D,MATCH('Org2567'!D387,ID!$A:$A,0))</f>
        <v>เกาะกูด</v>
      </c>
    </row>
    <row r="388" spans="1:66" x14ac:dyDescent="0.25">
      <c r="A388" s="272">
        <v>385</v>
      </c>
      <c r="B388" s="272">
        <v>6</v>
      </c>
      <c r="C388" s="82" t="s">
        <v>2069</v>
      </c>
      <c r="D388" s="272" t="s">
        <v>400</v>
      </c>
      <c r="E388" s="82" t="str">
        <f t="shared" si="5"/>
        <v>รพ.เกาะช้าง</v>
      </c>
      <c r="F388" s="90" t="s">
        <v>926</v>
      </c>
      <c r="G388" s="90" t="s">
        <v>927</v>
      </c>
      <c r="H388" s="90">
        <v>25</v>
      </c>
      <c r="I388" s="273">
        <v>7392</v>
      </c>
      <c r="J388" s="90">
        <v>5</v>
      </c>
      <c r="K388" s="93" t="s">
        <v>3703</v>
      </c>
      <c r="L388" s="83" t="s">
        <v>926</v>
      </c>
      <c r="M388" s="83" t="s">
        <v>927</v>
      </c>
      <c r="N388" s="84">
        <v>26</v>
      </c>
      <c r="O388" s="85">
        <v>7423</v>
      </c>
      <c r="P388" s="274">
        <v>5</v>
      </c>
      <c r="Q388" s="275" t="s">
        <v>3811</v>
      </c>
      <c r="R388" s="276" t="s">
        <v>926</v>
      </c>
      <c r="S388" s="277" t="s">
        <v>927</v>
      </c>
      <c r="T388" s="278">
        <v>28</v>
      </c>
      <c r="U388" s="88">
        <v>7423</v>
      </c>
      <c r="V388" s="54">
        <v>5</v>
      </c>
      <c r="W388" s="54" t="s">
        <v>3811</v>
      </c>
      <c r="X388" s="276" t="s">
        <v>926</v>
      </c>
      <c r="Y388" s="83" t="s">
        <v>927</v>
      </c>
      <c r="Z388" s="84">
        <v>28</v>
      </c>
      <c r="AA388" s="88">
        <v>7549</v>
      </c>
      <c r="AB388" s="279">
        <v>5</v>
      </c>
      <c r="AC388" s="280" t="s">
        <v>3811</v>
      </c>
      <c r="AD388" s="281" t="s">
        <v>926</v>
      </c>
      <c r="AE388" s="83" t="s">
        <v>927</v>
      </c>
      <c r="AF388" s="84">
        <v>26</v>
      </c>
      <c r="AG388" s="88">
        <v>7549</v>
      </c>
      <c r="AH388" s="279">
        <v>5</v>
      </c>
      <c r="AI388" s="286" t="s">
        <v>3811</v>
      </c>
      <c r="AJ388" s="281" t="s">
        <v>926</v>
      </c>
      <c r="AK388" s="83" t="s">
        <v>927</v>
      </c>
      <c r="AL388" s="84">
        <v>26</v>
      </c>
      <c r="AM388" s="88">
        <v>7549</v>
      </c>
      <c r="AN388" s="279">
        <v>5</v>
      </c>
      <c r="AO388" s="286" t="s">
        <v>3811</v>
      </c>
      <c r="AP388" s="281" t="s">
        <v>926</v>
      </c>
      <c r="AQ388" s="83" t="s">
        <v>927</v>
      </c>
      <c r="AR388" s="84">
        <v>26</v>
      </c>
      <c r="AS388" s="88">
        <v>7549</v>
      </c>
      <c r="AT388" s="279">
        <v>5</v>
      </c>
      <c r="AU388" s="280" t="s">
        <v>3811</v>
      </c>
      <c r="AV388" s="86" t="s">
        <v>926</v>
      </c>
      <c r="AW388" s="285" t="s">
        <v>927</v>
      </c>
      <c r="AX388" s="285">
        <v>26</v>
      </c>
      <c r="AY388" s="87">
        <v>7539</v>
      </c>
      <c r="AZ388" s="86">
        <v>5</v>
      </c>
      <c r="BA388" s="57" t="s">
        <v>3811</v>
      </c>
      <c r="BB388" s="301" t="s">
        <v>926</v>
      </c>
      <c r="BC388" s="83" t="s">
        <v>927</v>
      </c>
      <c r="BD388" s="84">
        <v>26</v>
      </c>
      <c r="BE388" s="282">
        <v>7539</v>
      </c>
      <c r="BF388" s="279">
        <v>5</v>
      </c>
      <c r="BG388" s="303" t="s">
        <v>3811</v>
      </c>
      <c r="BH388" s="86" t="s">
        <v>3829</v>
      </c>
      <c r="BI388" s="285" t="s">
        <v>3829</v>
      </c>
      <c r="BJ388" s="285" t="s">
        <v>3829</v>
      </c>
      <c r="BK388" s="86" t="s">
        <v>3829</v>
      </c>
      <c r="BL388" s="432">
        <v>5</v>
      </c>
      <c r="BM388" s="432" t="s">
        <v>3811</v>
      </c>
      <c r="BN388" s="432" t="str">
        <f>INDEX(ID!$D:$D,MATCH('Org2567'!D388,ID!$A:$A,0))</f>
        <v>เกาะช้าง</v>
      </c>
    </row>
    <row r="389" spans="1:66" x14ac:dyDescent="0.25">
      <c r="A389" s="272">
        <v>386</v>
      </c>
      <c r="B389" s="272">
        <v>6</v>
      </c>
      <c r="C389" s="82" t="s">
        <v>2125</v>
      </c>
      <c r="D389" s="272" t="s">
        <v>401</v>
      </c>
      <c r="E389" s="82" t="str">
        <f t="shared" ref="E389:E452" si="6">"รพ."&amp;BN389</f>
        <v>รพ.เจ้าพระยาอภัยภูเบศร</v>
      </c>
      <c r="F389" s="90" t="s">
        <v>916</v>
      </c>
      <c r="G389" s="90" t="s">
        <v>3</v>
      </c>
      <c r="H389" s="90">
        <v>501</v>
      </c>
      <c r="I389" s="273">
        <v>73717</v>
      </c>
      <c r="J389" s="90">
        <v>18</v>
      </c>
      <c r="K389" s="93" t="s">
        <v>3747</v>
      </c>
      <c r="L389" s="83" t="s">
        <v>916</v>
      </c>
      <c r="M389" s="83" t="s">
        <v>3</v>
      </c>
      <c r="N389" s="84">
        <v>501</v>
      </c>
      <c r="O389" s="85">
        <v>73701</v>
      </c>
      <c r="P389" s="274">
        <v>18</v>
      </c>
      <c r="Q389" s="275" t="s">
        <v>3822</v>
      </c>
      <c r="R389" s="276" t="s">
        <v>916</v>
      </c>
      <c r="S389" s="277" t="s">
        <v>3</v>
      </c>
      <c r="T389" s="278">
        <v>509</v>
      </c>
      <c r="U389" s="88">
        <v>73701</v>
      </c>
      <c r="V389" s="54">
        <v>18</v>
      </c>
      <c r="W389" s="54" t="s">
        <v>3822</v>
      </c>
      <c r="X389" s="276" t="s">
        <v>916</v>
      </c>
      <c r="Y389" s="83" t="s">
        <v>3</v>
      </c>
      <c r="Z389" s="84">
        <v>509</v>
      </c>
      <c r="AA389" s="88">
        <v>73635</v>
      </c>
      <c r="AB389" s="279">
        <v>18</v>
      </c>
      <c r="AC389" s="280" t="s">
        <v>3822</v>
      </c>
      <c r="AD389" s="281" t="s">
        <v>916</v>
      </c>
      <c r="AE389" s="83" t="s">
        <v>3</v>
      </c>
      <c r="AF389" s="84">
        <v>527</v>
      </c>
      <c r="AG389" s="88">
        <v>73635</v>
      </c>
      <c r="AH389" s="279">
        <v>18</v>
      </c>
      <c r="AI389" s="286" t="s">
        <v>3822</v>
      </c>
      <c r="AJ389" s="281" t="s">
        <v>916</v>
      </c>
      <c r="AK389" s="83" t="s">
        <v>3</v>
      </c>
      <c r="AL389" s="84">
        <v>527</v>
      </c>
      <c r="AM389" s="88">
        <v>73635</v>
      </c>
      <c r="AN389" s="279">
        <v>18</v>
      </c>
      <c r="AO389" s="286" t="s">
        <v>3822</v>
      </c>
      <c r="AP389" s="281" t="s">
        <v>916</v>
      </c>
      <c r="AQ389" s="83" t="s">
        <v>3</v>
      </c>
      <c r="AR389" s="84">
        <v>527</v>
      </c>
      <c r="AS389" s="88">
        <v>73635</v>
      </c>
      <c r="AT389" s="279">
        <v>18</v>
      </c>
      <c r="AU389" s="280" t="s">
        <v>3822</v>
      </c>
      <c r="AV389" s="86" t="s">
        <v>916</v>
      </c>
      <c r="AW389" s="285" t="s">
        <v>3</v>
      </c>
      <c r="AX389" s="285">
        <v>527</v>
      </c>
      <c r="AY389" s="87">
        <v>74097</v>
      </c>
      <c r="AZ389" s="86">
        <v>18</v>
      </c>
      <c r="BA389" s="57" t="s">
        <v>3822</v>
      </c>
      <c r="BB389" s="301" t="s">
        <v>916</v>
      </c>
      <c r="BC389" s="83" t="s">
        <v>3</v>
      </c>
      <c r="BD389" s="84">
        <v>504</v>
      </c>
      <c r="BE389" s="282">
        <v>74097</v>
      </c>
      <c r="BF389" s="279">
        <v>18</v>
      </c>
      <c r="BG389" s="303" t="s">
        <v>3822</v>
      </c>
      <c r="BH389" s="86" t="s">
        <v>3829</v>
      </c>
      <c r="BI389" s="285" t="s">
        <v>3829</v>
      </c>
      <c r="BJ389" s="285" t="s">
        <v>3830</v>
      </c>
      <c r="BK389" s="86" t="s">
        <v>3829</v>
      </c>
      <c r="BL389" s="432">
        <v>18</v>
      </c>
      <c r="BM389" s="432" t="s">
        <v>3822</v>
      </c>
      <c r="BN389" s="432" t="str">
        <f>INDEX(ID!$D:$D,MATCH('Org2567'!D389,ID!$A:$A,0))</f>
        <v>เจ้าพระยาอภัยภูเบศร</v>
      </c>
    </row>
    <row r="390" spans="1:66" x14ac:dyDescent="0.25">
      <c r="A390" s="272">
        <v>387</v>
      </c>
      <c r="B390" s="272">
        <v>6</v>
      </c>
      <c r="C390" s="82" t="s">
        <v>2125</v>
      </c>
      <c r="D390" s="272" t="s">
        <v>402</v>
      </c>
      <c r="E390" s="82" t="str">
        <f t="shared" si="6"/>
        <v>รพ.กบินทร์บุรี</v>
      </c>
      <c r="F390" s="90" t="s">
        <v>922</v>
      </c>
      <c r="G390" s="90" t="s">
        <v>924</v>
      </c>
      <c r="H390" s="90">
        <v>248</v>
      </c>
      <c r="I390" s="273">
        <v>102994</v>
      </c>
      <c r="J390" s="90">
        <v>15</v>
      </c>
      <c r="K390" s="93" t="s">
        <v>3775</v>
      </c>
      <c r="L390" s="83" t="s">
        <v>922</v>
      </c>
      <c r="M390" s="83" t="s">
        <v>924</v>
      </c>
      <c r="N390" s="84">
        <v>248</v>
      </c>
      <c r="O390" s="85">
        <v>103312</v>
      </c>
      <c r="P390" s="274">
        <v>15</v>
      </c>
      <c r="Q390" s="275" t="s">
        <v>3812</v>
      </c>
      <c r="R390" s="276" t="s">
        <v>922</v>
      </c>
      <c r="S390" s="277" t="s">
        <v>924</v>
      </c>
      <c r="T390" s="278">
        <v>230</v>
      </c>
      <c r="U390" s="88">
        <v>103312</v>
      </c>
      <c r="V390" s="54">
        <v>15</v>
      </c>
      <c r="W390" s="54" t="s">
        <v>3812</v>
      </c>
      <c r="X390" s="276" t="s">
        <v>922</v>
      </c>
      <c r="Y390" s="83" t="s">
        <v>924</v>
      </c>
      <c r="Z390" s="84">
        <v>230</v>
      </c>
      <c r="AA390" s="88">
        <v>102202</v>
      </c>
      <c r="AB390" s="279">
        <v>15</v>
      </c>
      <c r="AC390" s="280" t="s">
        <v>3812</v>
      </c>
      <c r="AD390" s="281" t="s">
        <v>922</v>
      </c>
      <c r="AE390" s="83" t="s">
        <v>924</v>
      </c>
      <c r="AF390" s="84">
        <v>248</v>
      </c>
      <c r="AG390" s="88">
        <v>102202</v>
      </c>
      <c r="AH390" s="279">
        <v>15</v>
      </c>
      <c r="AI390" s="286" t="s">
        <v>3812</v>
      </c>
      <c r="AJ390" s="281" t="s">
        <v>922</v>
      </c>
      <c r="AK390" s="83" t="s">
        <v>924</v>
      </c>
      <c r="AL390" s="84">
        <v>248</v>
      </c>
      <c r="AM390" s="88">
        <v>102202</v>
      </c>
      <c r="AN390" s="279">
        <v>15</v>
      </c>
      <c r="AO390" s="286" t="s">
        <v>3812</v>
      </c>
      <c r="AP390" s="281" t="s">
        <v>922</v>
      </c>
      <c r="AQ390" s="83" t="s">
        <v>924</v>
      </c>
      <c r="AR390" s="84">
        <v>248</v>
      </c>
      <c r="AS390" s="88">
        <v>102202</v>
      </c>
      <c r="AT390" s="279">
        <v>15</v>
      </c>
      <c r="AU390" s="280" t="s">
        <v>3812</v>
      </c>
      <c r="AV390" s="86" t="s">
        <v>922</v>
      </c>
      <c r="AW390" s="285" t="s">
        <v>924</v>
      </c>
      <c r="AX390" s="285">
        <v>248</v>
      </c>
      <c r="AY390" s="87">
        <v>102263</v>
      </c>
      <c r="AZ390" s="86">
        <v>15</v>
      </c>
      <c r="BA390" s="57" t="s">
        <v>3812</v>
      </c>
      <c r="BB390" s="301" t="s">
        <v>922</v>
      </c>
      <c r="BC390" s="83" t="s">
        <v>924</v>
      </c>
      <c r="BD390" s="84">
        <v>256</v>
      </c>
      <c r="BE390" s="282">
        <v>102263</v>
      </c>
      <c r="BF390" s="279">
        <v>15</v>
      </c>
      <c r="BG390" s="303" t="s">
        <v>3812</v>
      </c>
      <c r="BH390" s="86" t="s">
        <v>3829</v>
      </c>
      <c r="BI390" s="285" t="s">
        <v>3829</v>
      </c>
      <c r="BJ390" s="285" t="s">
        <v>3830</v>
      </c>
      <c r="BK390" s="86" t="s">
        <v>3829</v>
      </c>
      <c r="BL390" s="432">
        <v>15</v>
      </c>
      <c r="BM390" s="432" t="s">
        <v>3812</v>
      </c>
      <c r="BN390" s="432" t="str">
        <f>INDEX(ID!$D:$D,MATCH('Org2567'!D390,ID!$A:$A,0))</f>
        <v>กบินทร์บุรี</v>
      </c>
    </row>
    <row r="391" spans="1:66" x14ac:dyDescent="0.25">
      <c r="A391" s="272">
        <v>388</v>
      </c>
      <c r="B391" s="272">
        <v>6</v>
      </c>
      <c r="C391" s="82" t="s">
        <v>2125</v>
      </c>
      <c r="D391" s="272" t="s">
        <v>403</v>
      </c>
      <c r="E391" s="82" t="str">
        <f t="shared" si="6"/>
        <v>รพ.นาดี</v>
      </c>
      <c r="F391" s="90" t="s">
        <v>926</v>
      </c>
      <c r="G391" s="90" t="s">
        <v>927</v>
      </c>
      <c r="H391" s="90">
        <v>60</v>
      </c>
      <c r="I391" s="273">
        <v>35328</v>
      </c>
      <c r="J391" s="90">
        <v>6</v>
      </c>
      <c r="K391" s="93" t="s">
        <v>3783</v>
      </c>
      <c r="L391" s="83" t="s">
        <v>926</v>
      </c>
      <c r="M391" s="83" t="s">
        <v>927</v>
      </c>
      <c r="N391" s="84">
        <v>60</v>
      </c>
      <c r="O391" s="85">
        <v>35360</v>
      </c>
      <c r="P391" s="274">
        <v>6</v>
      </c>
      <c r="Q391" s="275" t="s">
        <v>3809</v>
      </c>
      <c r="R391" s="276" t="s">
        <v>926</v>
      </c>
      <c r="S391" s="277" t="s">
        <v>927</v>
      </c>
      <c r="T391" s="278">
        <v>60</v>
      </c>
      <c r="U391" s="88">
        <v>35360</v>
      </c>
      <c r="V391" s="54">
        <v>6</v>
      </c>
      <c r="W391" s="54" t="s">
        <v>3809</v>
      </c>
      <c r="X391" s="276" t="s">
        <v>926</v>
      </c>
      <c r="Y391" s="83" t="s">
        <v>927</v>
      </c>
      <c r="Z391" s="84">
        <v>60</v>
      </c>
      <c r="AA391" s="88">
        <v>35034</v>
      </c>
      <c r="AB391" s="279">
        <v>6</v>
      </c>
      <c r="AC391" s="280" t="s">
        <v>3809</v>
      </c>
      <c r="AD391" s="281" t="s">
        <v>926</v>
      </c>
      <c r="AE391" s="83" t="s">
        <v>927</v>
      </c>
      <c r="AF391" s="84">
        <v>60</v>
      </c>
      <c r="AG391" s="88">
        <v>35034</v>
      </c>
      <c r="AH391" s="279">
        <v>6</v>
      </c>
      <c r="AI391" s="286" t="s">
        <v>3809</v>
      </c>
      <c r="AJ391" s="281" t="s">
        <v>926</v>
      </c>
      <c r="AK391" s="83" t="s">
        <v>927</v>
      </c>
      <c r="AL391" s="84">
        <v>60</v>
      </c>
      <c r="AM391" s="88">
        <v>35034</v>
      </c>
      <c r="AN391" s="279">
        <v>6</v>
      </c>
      <c r="AO391" s="286" t="s">
        <v>3809</v>
      </c>
      <c r="AP391" s="281" t="s">
        <v>926</v>
      </c>
      <c r="AQ391" s="83" t="s">
        <v>927</v>
      </c>
      <c r="AR391" s="84">
        <v>60</v>
      </c>
      <c r="AS391" s="88">
        <v>35034</v>
      </c>
      <c r="AT391" s="279">
        <v>6</v>
      </c>
      <c r="AU391" s="280" t="s">
        <v>3809</v>
      </c>
      <c r="AV391" s="86" t="s">
        <v>926</v>
      </c>
      <c r="AW391" s="285" t="s">
        <v>927</v>
      </c>
      <c r="AX391" s="285">
        <v>60</v>
      </c>
      <c r="AY391" s="87">
        <v>35215</v>
      </c>
      <c r="AZ391" s="86">
        <v>6</v>
      </c>
      <c r="BA391" s="57" t="s">
        <v>3809</v>
      </c>
      <c r="BB391" s="301" t="s">
        <v>926</v>
      </c>
      <c r="BC391" s="83" t="s">
        <v>931</v>
      </c>
      <c r="BD391" s="84">
        <v>60</v>
      </c>
      <c r="BE391" s="282">
        <v>35215</v>
      </c>
      <c r="BF391" s="279">
        <v>9</v>
      </c>
      <c r="BG391" s="303" t="s">
        <v>3814</v>
      </c>
      <c r="BH391" s="86" t="s">
        <v>3829</v>
      </c>
      <c r="BI391" s="285" t="s">
        <v>3830</v>
      </c>
      <c r="BJ391" s="285" t="s">
        <v>3829</v>
      </c>
      <c r="BK391" s="86" t="s">
        <v>3830</v>
      </c>
      <c r="BL391" s="432">
        <v>9</v>
      </c>
      <c r="BM391" s="432" t="s">
        <v>3814</v>
      </c>
      <c r="BN391" s="432" t="str">
        <f>INDEX(ID!$D:$D,MATCH('Org2567'!D391,ID!$A:$A,0))</f>
        <v>นาดี</v>
      </c>
    </row>
    <row r="392" spans="1:66" x14ac:dyDescent="0.25">
      <c r="A392" s="272">
        <v>389</v>
      </c>
      <c r="B392" s="272">
        <v>6</v>
      </c>
      <c r="C392" s="82" t="s">
        <v>2125</v>
      </c>
      <c r="D392" s="272" t="s">
        <v>404</v>
      </c>
      <c r="E392" s="82" t="str">
        <f t="shared" si="6"/>
        <v>รพ.บ้านสร้าง</v>
      </c>
      <c r="F392" s="90" t="s">
        <v>926</v>
      </c>
      <c r="G392" s="90" t="s">
        <v>927</v>
      </c>
      <c r="H392" s="90">
        <v>30</v>
      </c>
      <c r="I392" s="273">
        <v>19931</v>
      </c>
      <c r="J392" s="90">
        <v>5</v>
      </c>
      <c r="K392" s="93" t="s">
        <v>3703</v>
      </c>
      <c r="L392" s="83" t="s">
        <v>926</v>
      </c>
      <c r="M392" s="83" t="s">
        <v>927</v>
      </c>
      <c r="N392" s="84">
        <v>30</v>
      </c>
      <c r="O392" s="85">
        <v>20002</v>
      </c>
      <c r="P392" s="274">
        <v>5</v>
      </c>
      <c r="Q392" s="275" t="s">
        <v>3811</v>
      </c>
      <c r="R392" s="276" t="s">
        <v>926</v>
      </c>
      <c r="S392" s="277" t="s">
        <v>927</v>
      </c>
      <c r="T392" s="278">
        <v>33</v>
      </c>
      <c r="U392" s="88">
        <v>20002</v>
      </c>
      <c r="V392" s="54">
        <v>5</v>
      </c>
      <c r="W392" s="54" t="s">
        <v>3811</v>
      </c>
      <c r="X392" s="276" t="s">
        <v>926</v>
      </c>
      <c r="Y392" s="83" t="s">
        <v>927</v>
      </c>
      <c r="Z392" s="84">
        <v>33</v>
      </c>
      <c r="AA392" s="88">
        <v>19875</v>
      </c>
      <c r="AB392" s="279">
        <v>5</v>
      </c>
      <c r="AC392" s="280" t="s">
        <v>3811</v>
      </c>
      <c r="AD392" s="281" t="s">
        <v>926</v>
      </c>
      <c r="AE392" s="83" t="s">
        <v>927</v>
      </c>
      <c r="AF392" s="84">
        <v>30</v>
      </c>
      <c r="AG392" s="88">
        <v>19875</v>
      </c>
      <c r="AH392" s="279">
        <v>5</v>
      </c>
      <c r="AI392" s="286" t="s">
        <v>3811</v>
      </c>
      <c r="AJ392" s="281" t="s">
        <v>926</v>
      </c>
      <c r="AK392" s="83" t="s">
        <v>927</v>
      </c>
      <c r="AL392" s="84">
        <v>30</v>
      </c>
      <c r="AM392" s="88">
        <v>19875</v>
      </c>
      <c r="AN392" s="279">
        <v>5</v>
      </c>
      <c r="AO392" s="286" t="s">
        <v>3811</v>
      </c>
      <c r="AP392" s="281" t="s">
        <v>926</v>
      </c>
      <c r="AQ392" s="83" t="s">
        <v>927</v>
      </c>
      <c r="AR392" s="84">
        <v>30</v>
      </c>
      <c r="AS392" s="88">
        <v>19875</v>
      </c>
      <c r="AT392" s="279">
        <v>5</v>
      </c>
      <c r="AU392" s="280" t="s">
        <v>3811</v>
      </c>
      <c r="AV392" s="86" t="s">
        <v>926</v>
      </c>
      <c r="AW392" s="285" t="s">
        <v>927</v>
      </c>
      <c r="AX392" s="285">
        <v>30</v>
      </c>
      <c r="AY392" s="87">
        <v>19790</v>
      </c>
      <c r="AZ392" s="86">
        <v>5</v>
      </c>
      <c r="BA392" s="57" t="s">
        <v>3811</v>
      </c>
      <c r="BB392" s="301" t="s">
        <v>926</v>
      </c>
      <c r="BC392" s="83" t="s">
        <v>927</v>
      </c>
      <c r="BD392" s="84">
        <v>30</v>
      </c>
      <c r="BE392" s="282">
        <v>19790</v>
      </c>
      <c r="BF392" s="279">
        <v>5</v>
      </c>
      <c r="BG392" s="303" t="s">
        <v>3811</v>
      </c>
      <c r="BH392" s="86" t="s">
        <v>3829</v>
      </c>
      <c r="BI392" s="285" t="s">
        <v>3829</v>
      </c>
      <c r="BJ392" s="285" t="s">
        <v>3829</v>
      </c>
      <c r="BK392" s="86" t="s">
        <v>3829</v>
      </c>
      <c r="BL392" s="432">
        <v>5</v>
      </c>
      <c r="BM392" s="432" t="s">
        <v>3811</v>
      </c>
      <c r="BN392" s="432" t="str">
        <f>INDEX(ID!$D:$D,MATCH('Org2567'!D392,ID!$A:$A,0))</f>
        <v>บ้านสร้าง</v>
      </c>
    </row>
    <row r="393" spans="1:66" x14ac:dyDescent="0.25">
      <c r="A393" s="272">
        <v>390</v>
      </c>
      <c r="B393" s="272">
        <v>6</v>
      </c>
      <c r="C393" s="82" t="s">
        <v>2125</v>
      </c>
      <c r="D393" s="272" t="s">
        <v>405</v>
      </c>
      <c r="E393" s="82" t="str">
        <f t="shared" si="6"/>
        <v>รพ.ประจันตคาม</v>
      </c>
      <c r="F393" s="90" t="s">
        <v>926</v>
      </c>
      <c r="G393" s="90" t="s">
        <v>927</v>
      </c>
      <c r="H393" s="90">
        <v>33</v>
      </c>
      <c r="I393" s="273">
        <v>34005</v>
      </c>
      <c r="J393" s="90">
        <v>6</v>
      </c>
      <c r="K393" s="93" t="s">
        <v>3783</v>
      </c>
      <c r="L393" s="83" t="s">
        <v>926</v>
      </c>
      <c r="M393" s="83" t="s">
        <v>927</v>
      </c>
      <c r="N393" s="84">
        <v>33</v>
      </c>
      <c r="O393" s="85">
        <v>34262</v>
      </c>
      <c r="P393" s="274">
        <v>6</v>
      </c>
      <c r="Q393" s="275" t="s">
        <v>3809</v>
      </c>
      <c r="R393" s="276" t="s">
        <v>926</v>
      </c>
      <c r="S393" s="277" t="s">
        <v>927</v>
      </c>
      <c r="T393" s="278">
        <v>33</v>
      </c>
      <c r="U393" s="88">
        <v>34262</v>
      </c>
      <c r="V393" s="54">
        <v>6</v>
      </c>
      <c r="W393" s="54" t="s">
        <v>3809</v>
      </c>
      <c r="X393" s="276" t="s">
        <v>926</v>
      </c>
      <c r="Y393" s="83" t="s">
        <v>927</v>
      </c>
      <c r="Z393" s="84">
        <v>33</v>
      </c>
      <c r="AA393" s="88">
        <v>34220</v>
      </c>
      <c r="AB393" s="279">
        <v>6</v>
      </c>
      <c r="AC393" s="280" t="s">
        <v>3809</v>
      </c>
      <c r="AD393" s="281" t="s">
        <v>926</v>
      </c>
      <c r="AE393" s="83" t="s">
        <v>927</v>
      </c>
      <c r="AF393" s="84">
        <v>33</v>
      </c>
      <c r="AG393" s="88">
        <v>34220</v>
      </c>
      <c r="AH393" s="279">
        <v>6</v>
      </c>
      <c r="AI393" s="286" t="s">
        <v>3809</v>
      </c>
      <c r="AJ393" s="281" t="s">
        <v>926</v>
      </c>
      <c r="AK393" s="83" t="s">
        <v>927</v>
      </c>
      <c r="AL393" s="84">
        <v>33</v>
      </c>
      <c r="AM393" s="88">
        <v>34220</v>
      </c>
      <c r="AN393" s="279">
        <v>6</v>
      </c>
      <c r="AO393" s="286" t="s">
        <v>3809</v>
      </c>
      <c r="AP393" s="281" t="s">
        <v>926</v>
      </c>
      <c r="AQ393" s="83" t="s">
        <v>927</v>
      </c>
      <c r="AR393" s="84">
        <v>33</v>
      </c>
      <c r="AS393" s="88">
        <v>34220</v>
      </c>
      <c r="AT393" s="279">
        <v>6</v>
      </c>
      <c r="AU393" s="280" t="s">
        <v>3809</v>
      </c>
      <c r="AV393" s="86" t="s">
        <v>926</v>
      </c>
      <c r="AW393" s="285" t="s">
        <v>927</v>
      </c>
      <c r="AX393" s="285">
        <v>33</v>
      </c>
      <c r="AY393" s="87">
        <v>34078</v>
      </c>
      <c r="AZ393" s="86">
        <v>6</v>
      </c>
      <c r="BA393" s="57" t="s">
        <v>3809</v>
      </c>
      <c r="BB393" s="301" t="s">
        <v>926</v>
      </c>
      <c r="BC393" s="83" t="s">
        <v>927</v>
      </c>
      <c r="BD393" s="84">
        <v>33</v>
      </c>
      <c r="BE393" s="282">
        <v>34078</v>
      </c>
      <c r="BF393" s="279">
        <v>6</v>
      </c>
      <c r="BG393" s="303" t="s">
        <v>3809</v>
      </c>
      <c r="BH393" s="86" t="s">
        <v>3829</v>
      </c>
      <c r="BI393" s="285" t="s">
        <v>3829</v>
      </c>
      <c r="BJ393" s="285" t="s">
        <v>3829</v>
      </c>
      <c r="BK393" s="86" t="s">
        <v>3829</v>
      </c>
      <c r="BL393" s="432">
        <v>6</v>
      </c>
      <c r="BM393" s="432" t="s">
        <v>3809</v>
      </c>
      <c r="BN393" s="432" t="str">
        <f>INDEX(ID!$D:$D,MATCH('Org2567'!D393,ID!$A:$A,0))</f>
        <v>ประจันตคาม</v>
      </c>
    </row>
    <row r="394" spans="1:66" x14ac:dyDescent="0.25">
      <c r="A394" s="272">
        <v>391</v>
      </c>
      <c r="B394" s="272">
        <v>6</v>
      </c>
      <c r="C394" s="82" t="s">
        <v>2125</v>
      </c>
      <c r="D394" s="272" t="s">
        <v>406</v>
      </c>
      <c r="E394" s="82" t="str">
        <f t="shared" si="6"/>
        <v>รพ.ศรีมหาโพธิ</v>
      </c>
      <c r="F394" s="90" t="s">
        <v>926</v>
      </c>
      <c r="G394" s="90" t="s">
        <v>927</v>
      </c>
      <c r="H394" s="90">
        <v>60</v>
      </c>
      <c r="I394" s="273">
        <v>43826</v>
      </c>
      <c r="J394" s="90">
        <v>6</v>
      </c>
      <c r="K394" s="93" t="s">
        <v>3783</v>
      </c>
      <c r="L394" s="83" t="s">
        <v>926</v>
      </c>
      <c r="M394" s="83" t="s">
        <v>927</v>
      </c>
      <c r="N394" s="84">
        <v>62</v>
      </c>
      <c r="O394" s="85">
        <v>44749</v>
      </c>
      <c r="P394" s="274">
        <v>6</v>
      </c>
      <c r="Q394" s="275" t="s">
        <v>3809</v>
      </c>
      <c r="R394" s="276" t="s">
        <v>926</v>
      </c>
      <c r="S394" s="277" t="s">
        <v>927</v>
      </c>
      <c r="T394" s="278">
        <v>66</v>
      </c>
      <c r="U394" s="88">
        <v>44749</v>
      </c>
      <c r="V394" s="54">
        <v>6</v>
      </c>
      <c r="W394" s="54" t="s">
        <v>3809</v>
      </c>
      <c r="X394" s="276" t="s">
        <v>926</v>
      </c>
      <c r="Y394" s="83" t="s">
        <v>927</v>
      </c>
      <c r="Z394" s="84">
        <v>66</v>
      </c>
      <c r="AA394" s="88">
        <v>45130</v>
      </c>
      <c r="AB394" s="279">
        <v>6</v>
      </c>
      <c r="AC394" s="280" t="s">
        <v>3809</v>
      </c>
      <c r="AD394" s="281" t="s">
        <v>926</v>
      </c>
      <c r="AE394" s="83" t="s">
        <v>927</v>
      </c>
      <c r="AF394" s="84">
        <v>60</v>
      </c>
      <c r="AG394" s="88">
        <v>45130</v>
      </c>
      <c r="AH394" s="279">
        <v>6</v>
      </c>
      <c r="AI394" s="286" t="s">
        <v>3809</v>
      </c>
      <c r="AJ394" s="281" t="s">
        <v>926</v>
      </c>
      <c r="AK394" s="83" t="s">
        <v>927</v>
      </c>
      <c r="AL394" s="84">
        <v>60</v>
      </c>
      <c r="AM394" s="88">
        <v>45130</v>
      </c>
      <c r="AN394" s="279">
        <v>6</v>
      </c>
      <c r="AO394" s="286" t="s">
        <v>3809</v>
      </c>
      <c r="AP394" s="281" t="s">
        <v>926</v>
      </c>
      <c r="AQ394" s="83" t="s">
        <v>927</v>
      </c>
      <c r="AR394" s="84">
        <v>60</v>
      </c>
      <c r="AS394" s="88">
        <v>45130</v>
      </c>
      <c r="AT394" s="279">
        <v>6</v>
      </c>
      <c r="AU394" s="280" t="s">
        <v>3809</v>
      </c>
      <c r="AV394" s="86" t="s">
        <v>926</v>
      </c>
      <c r="AW394" s="285" t="s">
        <v>927</v>
      </c>
      <c r="AX394" s="285">
        <v>60</v>
      </c>
      <c r="AY394" s="87">
        <v>45991</v>
      </c>
      <c r="AZ394" s="86">
        <v>6</v>
      </c>
      <c r="BA394" s="57" t="s">
        <v>3809</v>
      </c>
      <c r="BB394" s="301" t="s">
        <v>926</v>
      </c>
      <c r="BC394" s="83" t="s">
        <v>931</v>
      </c>
      <c r="BD394" s="84">
        <v>66</v>
      </c>
      <c r="BE394" s="282">
        <v>45991</v>
      </c>
      <c r="BF394" s="279">
        <v>9</v>
      </c>
      <c r="BG394" s="303" t="s">
        <v>3814</v>
      </c>
      <c r="BH394" s="86" t="s">
        <v>3829</v>
      </c>
      <c r="BI394" s="285" t="s">
        <v>3830</v>
      </c>
      <c r="BJ394" s="285" t="s">
        <v>3830</v>
      </c>
      <c r="BK394" s="86" t="s">
        <v>3830</v>
      </c>
      <c r="BL394" s="432">
        <v>9</v>
      </c>
      <c r="BM394" s="432" t="s">
        <v>3814</v>
      </c>
      <c r="BN394" s="432" t="str">
        <f>INDEX(ID!$D:$D,MATCH('Org2567'!D394,ID!$A:$A,0))</f>
        <v>ศรีมหาโพธิ</v>
      </c>
    </row>
    <row r="395" spans="1:66" x14ac:dyDescent="0.25">
      <c r="A395" s="272">
        <v>392</v>
      </c>
      <c r="B395" s="272">
        <v>6</v>
      </c>
      <c r="C395" s="82" t="s">
        <v>2125</v>
      </c>
      <c r="D395" s="272" t="s">
        <v>407</v>
      </c>
      <c r="E395" s="82" t="str">
        <f t="shared" si="6"/>
        <v>รพ.ศรีมโหสถ</v>
      </c>
      <c r="F395" s="90" t="s">
        <v>926</v>
      </c>
      <c r="G395" s="90" t="s">
        <v>927</v>
      </c>
      <c r="H395" s="90">
        <v>30</v>
      </c>
      <c r="I395" s="273">
        <v>13953</v>
      </c>
      <c r="J395" s="90">
        <v>5</v>
      </c>
      <c r="K395" s="93" t="s">
        <v>3703</v>
      </c>
      <c r="L395" s="83" t="s">
        <v>926</v>
      </c>
      <c r="M395" s="83" t="s">
        <v>927</v>
      </c>
      <c r="N395" s="84">
        <v>30</v>
      </c>
      <c r="O395" s="85">
        <v>14064</v>
      </c>
      <c r="P395" s="274">
        <v>5</v>
      </c>
      <c r="Q395" s="275" t="s">
        <v>3811</v>
      </c>
      <c r="R395" s="276" t="s">
        <v>926</v>
      </c>
      <c r="S395" s="277" t="s">
        <v>927</v>
      </c>
      <c r="T395" s="278">
        <v>30</v>
      </c>
      <c r="U395" s="88">
        <v>14064</v>
      </c>
      <c r="V395" s="54">
        <v>5</v>
      </c>
      <c r="W395" s="54" t="s">
        <v>3811</v>
      </c>
      <c r="X395" s="276" t="s">
        <v>926</v>
      </c>
      <c r="Y395" s="83" t="s">
        <v>927</v>
      </c>
      <c r="Z395" s="84">
        <v>30</v>
      </c>
      <c r="AA395" s="88">
        <v>13995</v>
      </c>
      <c r="AB395" s="279">
        <v>5</v>
      </c>
      <c r="AC395" s="280" t="s">
        <v>3811</v>
      </c>
      <c r="AD395" s="281" t="s">
        <v>926</v>
      </c>
      <c r="AE395" s="83" t="s">
        <v>927</v>
      </c>
      <c r="AF395" s="84">
        <v>30</v>
      </c>
      <c r="AG395" s="88">
        <v>13995</v>
      </c>
      <c r="AH395" s="279">
        <v>5</v>
      </c>
      <c r="AI395" s="286" t="s">
        <v>3811</v>
      </c>
      <c r="AJ395" s="281" t="s">
        <v>926</v>
      </c>
      <c r="AK395" s="83" t="s">
        <v>927</v>
      </c>
      <c r="AL395" s="84">
        <v>30</v>
      </c>
      <c r="AM395" s="88">
        <v>13995</v>
      </c>
      <c r="AN395" s="279">
        <v>5</v>
      </c>
      <c r="AO395" s="286" t="s">
        <v>3811</v>
      </c>
      <c r="AP395" s="281" t="s">
        <v>926</v>
      </c>
      <c r="AQ395" s="83" t="s">
        <v>927</v>
      </c>
      <c r="AR395" s="84">
        <v>30</v>
      </c>
      <c r="AS395" s="88">
        <v>13995</v>
      </c>
      <c r="AT395" s="279">
        <v>5</v>
      </c>
      <c r="AU395" s="280" t="s">
        <v>3811</v>
      </c>
      <c r="AV395" s="86" t="s">
        <v>926</v>
      </c>
      <c r="AW395" s="285" t="s">
        <v>927</v>
      </c>
      <c r="AX395" s="285">
        <v>30</v>
      </c>
      <c r="AY395" s="87">
        <v>13858</v>
      </c>
      <c r="AZ395" s="86">
        <v>5</v>
      </c>
      <c r="BA395" s="57" t="s">
        <v>3811</v>
      </c>
      <c r="BB395" s="301" t="s">
        <v>926</v>
      </c>
      <c r="BC395" s="83" t="s">
        <v>927</v>
      </c>
      <c r="BD395" s="84">
        <v>30</v>
      </c>
      <c r="BE395" s="282">
        <v>13858</v>
      </c>
      <c r="BF395" s="279">
        <v>5</v>
      </c>
      <c r="BG395" s="303" t="s">
        <v>3811</v>
      </c>
      <c r="BH395" s="86" t="s">
        <v>3829</v>
      </c>
      <c r="BI395" s="285" t="s">
        <v>3829</v>
      </c>
      <c r="BJ395" s="285" t="s">
        <v>3829</v>
      </c>
      <c r="BK395" s="86" t="s">
        <v>3829</v>
      </c>
      <c r="BL395" s="432">
        <v>5</v>
      </c>
      <c r="BM395" s="432" t="s">
        <v>3811</v>
      </c>
      <c r="BN395" s="432" t="str">
        <f>INDEX(ID!$D:$D,MATCH('Org2567'!D395,ID!$A:$A,0))</f>
        <v>ศรีมโหสถ</v>
      </c>
    </row>
    <row r="396" spans="1:66" x14ac:dyDescent="0.25">
      <c r="A396" s="272">
        <v>393</v>
      </c>
      <c r="B396" s="272">
        <v>6</v>
      </c>
      <c r="C396" s="82" t="s">
        <v>2007</v>
      </c>
      <c r="D396" s="272" t="s">
        <v>408</v>
      </c>
      <c r="E396" s="82" t="str">
        <f t="shared" si="6"/>
        <v>รพ.ระยอง</v>
      </c>
      <c r="F396" s="90" t="s">
        <v>916</v>
      </c>
      <c r="G396" s="90" t="s">
        <v>3</v>
      </c>
      <c r="H396" s="90">
        <v>580</v>
      </c>
      <c r="I396" s="273">
        <v>156263</v>
      </c>
      <c r="J396" s="90">
        <v>18</v>
      </c>
      <c r="K396" s="93" t="s">
        <v>3747</v>
      </c>
      <c r="L396" s="83" t="s">
        <v>916</v>
      </c>
      <c r="M396" s="83" t="s">
        <v>3</v>
      </c>
      <c r="N396" s="84">
        <v>621</v>
      </c>
      <c r="O396" s="85">
        <v>157333</v>
      </c>
      <c r="P396" s="274">
        <v>18</v>
      </c>
      <c r="Q396" s="275" t="s">
        <v>3822</v>
      </c>
      <c r="R396" s="276" t="s">
        <v>916</v>
      </c>
      <c r="S396" s="277" t="s">
        <v>3</v>
      </c>
      <c r="T396" s="278">
        <v>641</v>
      </c>
      <c r="U396" s="88">
        <v>157333</v>
      </c>
      <c r="V396" s="54">
        <v>18</v>
      </c>
      <c r="W396" s="54" t="s">
        <v>3822</v>
      </c>
      <c r="X396" s="276" t="s">
        <v>916</v>
      </c>
      <c r="Y396" s="83" t="s">
        <v>3</v>
      </c>
      <c r="Z396" s="84">
        <v>641</v>
      </c>
      <c r="AA396" s="88">
        <v>156994</v>
      </c>
      <c r="AB396" s="279">
        <v>18</v>
      </c>
      <c r="AC396" s="280" t="s">
        <v>3822</v>
      </c>
      <c r="AD396" s="281" t="s">
        <v>916</v>
      </c>
      <c r="AE396" s="83" t="s">
        <v>3</v>
      </c>
      <c r="AF396" s="84">
        <v>665</v>
      </c>
      <c r="AG396" s="88">
        <v>156994</v>
      </c>
      <c r="AH396" s="279">
        <v>18</v>
      </c>
      <c r="AI396" s="286" t="s">
        <v>3822</v>
      </c>
      <c r="AJ396" s="281" t="s">
        <v>916</v>
      </c>
      <c r="AK396" s="83" t="s">
        <v>3</v>
      </c>
      <c r="AL396" s="84">
        <v>665</v>
      </c>
      <c r="AM396" s="88">
        <v>156994</v>
      </c>
      <c r="AN396" s="279">
        <v>18</v>
      </c>
      <c r="AO396" s="286" t="s">
        <v>3822</v>
      </c>
      <c r="AP396" s="281" t="s">
        <v>916</v>
      </c>
      <c r="AQ396" s="83" t="s">
        <v>3</v>
      </c>
      <c r="AR396" s="84">
        <v>665</v>
      </c>
      <c r="AS396" s="88">
        <v>156994</v>
      </c>
      <c r="AT396" s="279">
        <v>18</v>
      </c>
      <c r="AU396" s="280" t="s">
        <v>3822</v>
      </c>
      <c r="AV396" s="86" t="s">
        <v>916</v>
      </c>
      <c r="AW396" s="285" t="s">
        <v>3</v>
      </c>
      <c r="AX396" s="285">
        <v>665</v>
      </c>
      <c r="AY396" s="87">
        <v>157475</v>
      </c>
      <c r="AZ396" s="86">
        <v>18</v>
      </c>
      <c r="BA396" s="57" t="s">
        <v>3822</v>
      </c>
      <c r="BB396" s="301" t="s">
        <v>916</v>
      </c>
      <c r="BC396" s="83" t="s">
        <v>3</v>
      </c>
      <c r="BD396" s="84">
        <v>679</v>
      </c>
      <c r="BE396" s="282">
        <v>157475</v>
      </c>
      <c r="BF396" s="279">
        <v>18</v>
      </c>
      <c r="BG396" s="303" t="s">
        <v>3822</v>
      </c>
      <c r="BH396" s="86" t="s">
        <v>3829</v>
      </c>
      <c r="BI396" s="285" t="s">
        <v>3829</v>
      </c>
      <c r="BJ396" s="285" t="s">
        <v>3830</v>
      </c>
      <c r="BK396" s="86" t="s">
        <v>3829</v>
      </c>
      <c r="BL396" s="432">
        <v>18</v>
      </c>
      <c r="BM396" s="432" t="s">
        <v>3822</v>
      </c>
      <c r="BN396" s="432" t="str">
        <f>INDEX(ID!$D:$D,MATCH('Org2567'!D396,ID!$A:$A,0))</f>
        <v>ระยอง</v>
      </c>
    </row>
    <row r="397" spans="1:66" x14ac:dyDescent="0.25">
      <c r="A397" s="272">
        <v>394</v>
      </c>
      <c r="B397" s="272">
        <v>6</v>
      </c>
      <c r="C397" s="82" t="s">
        <v>2007</v>
      </c>
      <c r="D397" s="304" t="s">
        <v>409</v>
      </c>
      <c r="E397" s="82" t="str">
        <f t="shared" si="6"/>
        <v>รพ.เฉลิมพระเกียรติสมเด็จพระเทพรัตนราชสุดาฯ สยามบรมราชกุมารี ระยอง</v>
      </c>
      <c r="F397" s="90" t="s">
        <v>922</v>
      </c>
      <c r="G397" s="90" t="s">
        <v>924</v>
      </c>
      <c r="H397" s="90">
        <v>162</v>
      </c>
      <c r="I397" s="273">
        <v>49728</v>
      </c>
      <c r="J397" s="90">
        <v>14</v>
      </c>
      <c r="K397" s="93" t="s">
        <v>3776</v>
      </c>
      <c r="L397" s="83" t="s">
        <v>922</v>
      </c>
      <c r="M397" s="83" t="s">
        <v>924</v>
      </c>
      <c r="N397" s="84">
        <v>162</v>
      </c>
      <c r="O397" s="85">
        <v>50216</v>
      </c>
      <c r="P397" s="274">
        <v>14</v>
      </c>
      <c r="Q397" s="275" t="s">
        <v>3808</v>
      </c>
      <c r="R397" s="276" t="s">
        <v>922</v>
      </c>
      <c r="S397" s="277" t="s">
        <v>924</v>
      </c>
      <c r="T397" s="278">
        <v>162</v>
      </c>
      <c r="U397" s="88">
        <v>50216</v>
      </c>
      <c r="V397" s="54">
        <v>14</v>
      </c>
      <c r="W397" s="54" t="s">
        <v>3808</v>
      </c>
      <c r="X397" s="276" t="s">
        <v>922</v>
      </c>
      <c r="Y397" s="83" t="s">
        <v>924</v>
      </c>
      <c r="Z397" s="84">
        <v>162</v>
      </c>
      <c r="AA397" s="88">
        <v>50373</v>
      </c>
      <c r="AB397" s="279">
        <v>14</v>
      </c>
      <c r="AC397" s="280" t="s">
        <v>3808</v>
      </c>
      <c r="AD397" s="281" t="s">
        <v>922</v>
      </c>
      <c r="AE397" s="83" t="s">
        <v>924</v>
      </c>
      <c r="AF397" s="84">
        <v>172</v>
      </c>
      <c r="AG397" s="88">
        <v>50373</v>
      </c>
      <c r="AH397" s="279">
        <v>14</v>
      </c>
      <c r="AI397" s="286" t="s">
        <v>3808</v>
      </c>
      <c r="AJ397" s="281" t="s">
        <v>922</v>
      </c>
      <c r="AK397" s="83" t="s">
        <v>924</v>
      </c>
      <c r="AL397" s="84">
        <v>172</v>
      </c>
      <c r="AM397" s="88">
        <v>50373</v>
      </c>
      <c r="AN397" s="279">
        <v>14</v>
      </c>
      <c r="AO397" s="286" t="s">
        <v>3808</v>
      </c>
      <c r="AP397" s="281" t="s">
        <v>922</v>
      </c>
      <c r="AQ397" s="83" t="s">
        <v>924</v>
      </c>
      <c r="AR397" s="84">
        <v>172</v>
      </c>
      <c r="AS397" s="88">
        <v>50373</v>
      </c>
      <c r="AT397" s="279">
        <v>14</v>
      </c>
      <c r="AU397" s="280" t="s">
        <v>3808</v>
      </c>
      <c r="AV397" s="86" t="s">
        <v>922</v>
      </c>
      <c r="AW397" s="285" t="s">
        <v>924</v>
      </c>
      <c r="AX397" s="285">
        <v>172</v>
      </c>
      <c r="AY397" s="87">
        <v>50266</v>
      </c>
      <c r="AZ397" s="86">
        <v>14</v>
      </c>
      <c r="BA397" s="57" t="s">
        <v>3808</v>
      </c>
      <c r="BB397" s="301" t="s">
        <v>922</v>
      </c>
      <c r="BC397" s="83" t="s">
        <v>924</v>
      </c>
      <c r="BD397" s="84">
        <v>176</v>
      </c>
      <c r="BE397" s="282">
        <v>50266</v>
      </c>
      <c r="BF397" s="279">
        <v>15</v>
      </c>
      <c r="BG397" s="305" t="s">
        <v>3812</v>
      </c>
      <c r="BH397" s="86" t="s">
        <v>3829</v>
      </c>
      <c r="BI397" s="285" t="s">
        <v>3829</v>
      </c>
      <c r="BJ397" s="285" t="s">
        <v>3830</v>
      </c>
      <c r="BK397" s="86" t="s">
        <v>3830</v>
      </c>
      <c r="BL397" s="432">
        <v>14</v>
      </c>
      <c r="BM397" s="432" t="s">
        <v>3808</v>
      </c>
      <c r="BN397" s="432" t="str">
        <f>INDEX(ID!$D:$D,MATCH('Org2567'!D397,ID!$A:$A,0))</f>
        <v>เฉลิมพระเกียรติสมเด็จพระเทพรัตนราชสุดาฯ สยามบรมราชกุมารี ระยอง</v>
      </c>
    </row>
    <row r="398" spans="1:66" x14ac:dyDescent="0.25">
      <c r="A398" s="272">
        <v>395</v>
      </c>
      <c r="B398" s="272">
        <v>6</v>
      </c>
      <c r="C398" s="82" t="s">
        <v>2007</v>
      </c>
      <c r="D398" s="272" t="s">
        <v>410</v>
      </c>
      <c r="E398" s="82" t="str">
        <f t="shared" si="6"/>
        <v>รพ.บ้านฉาง</v>
      </c>
      <c r="F398" s="90" t="s">
        <v>926</v>
      </c>
      <c r="G398" s="90" t="s">
        <v>931</v>
      </c>
      <c r="H398" s="90">
        <v>70</v>
      </c>
      <c r="I398" s="273">
        <v>47009</v>
      </c>
      <c r="J398" s="90">
        <v>9</v>
      </c>
      <c r="K398" s="93" t="s">
        <v>3708</v>
      </c>
      <c r="L398" s="83" t="s">
        <v>926</v>
      </c>
      <c r="M398" s="83" t="s">
        <v>931</v>
      </c>
      <c r="N398" s="84">
        <v>70</v>
      </c>
      <c r="O398" s="85">
        <v>47704</v>
      </c>
      <c r="P398" s="274">
        <v>9</v>
      </c>
      <c r="Q398" s="275" t="s">
        <v>3814</v>
      </c>
      <c r="R398" s="276" t="s">
        <v>926</v>
      </c>
      <c r="S398" s="277" t="s">
        <v>931</v>
      </c>
      <c r="T398" s="278">
        <v>70</v>
      </c>
      <c r="U398" s="88">
        <v>47704</v>
      </c>
      <c r="V398" s="54">
        <v>9</v>
      </c>
      <c r="W398" s="54" t="s">
        <v>3814</v>
      </c>
      <c r="X398" s="276" t="s">
        <v>926</v>
      </c>
      <c r="Y398" s="83" t="s">
        <v>931</v>
      </c>
      <c r="Z398" s="84">
        <v>70</v>
      </c>
      <c r="AA398" s="88">
        <v>47476</v>
      </c>
      <c r="AB398" s="279">
        <v>9</v>
      </c>
      <c r="AC398" s="280" t="s">
        <v>3814</v>
      </c>
      <c r="AD398" s="281" t="s">
        <v>926</v>
      </c>
      <c r="AE398" s="83" t="s">
        <v>931</v>
      </c>
      <c r="AF398" s="84">
        <v>70</v>
      </c>
      <c r="AG398" s="88">
        <v>47476</v>
      </c>
      <c r="AH398" s="279">
        <v>9</v>
      </c>
      <c r="AI398" s="286" t="s">
        <v>3814</v>
      </c>
      <c r="AJ398" s="281" t="s">
        <v>926</v>
      </c>
      <c r="AK398" s="83" t="s">
        <v>931</v>
      </c>
      <c r="AL398" s="84">
        <v>70</v>
      </c>
      <c r="AM398" s="88">
        <v>47476</v>
      </c>
      <c r="AN398" s="279">
        <v>9</v>
      </c>
      <c r="AO398" s="286" t="s">
        <v>3814</v>
      </c>
      <c r="AP398" s="281" t="s">
        <v>926</v>
      </c>
      <c r="AQ398" s="83" t="s">
        <v>931</v>
      </c>
      <c r="AR398" s="84">
        <v>70</v>
      </c>
      <c r="AS398" s="88">
        <v>47476</v>
      </c>
      <c r="AT398" s="279">
        <v>9</v>
      </c>
      <c r="AU398" s="280" t="s">
        <v>3814</v>
      </c>
      <c r="AV398" s="86" t="s">
        <v>926</v>
      </c>
      <c r="AW398" s="285" t="s">
        <v>931</v>
      </c>
      <c r="AX398" s="285">
        <v>70</v>
      </c>
      <c r="AY398" s="87">
        <v>47479</v>
      </c>
      <c r="AZ398" s="86">
        <v>9</v>
      </c>
      <c r="BA398" s="57" t="s">
        <v>3814</v>
      </c>
      <c r="BB398" s="301" t="s">
        <v>926</v>
      </c>
      <c r="BC398" s="83" t="s">
        <v>931</v>
      </c>
      <c r="BD398" s="84">
        <v>120</v>
      </c>
      <c r="BE398" s="282">
        <v>47479</v>
      </c>
      <c r="BF398" s="279">
        <v>9</v>
      </c>
      <c r="BG398" s="303" t="s">
        <v>3814</v>
      </c>
      <c r="BH398" s="86" t="s">
        <v>3829</v>
      </c>
      <c r="BI398" s="285" t="s">
        <v>3829</v>
      </c>
      <c r="BJ398" s="285" t="s">
        <v>3830</v>
      </c>
      <c r="BK398" s="86" t="s">
        <v>3829</v>
      </c>
      <c r="BL398" s="432">
        <v>9</v>
      </c>
      <c r="BM398" s="432" t="s">
        <v>3814</v>
      </c>
      <c r="BN398" s="432" t="str">
        <f>INDEX(ID!$D:$D,MATCH('Org2567'!D398,ID!$A:$A,0))</f>
        <v>บ้านฉาง</v>
      </c>
    </row>
    <row r="399" spans="1:66" x14ac:dyDescent="0.25">
      <c r="A399" s="272">
        <v>396</v>
      </c>
      <c r="B399" s="272">
        <v>6</v>
      </c>
      <c r="C399" s="82" t="s">
        <v>2007</v>
      </c>
      <c r="D399" s="272" t="s">
        <v>411</v>
      </c>
      <c r="E399" s="82" t="str">
        <f t="shared" si="6"/>
        <v>รพ.แกลง</v>
      </c>
      <c r="F399" s="90" t="s">
        <v>922</v>
      </c>
      <c r="G399" s="90" t="s">
        <v>924</v>
      </c>
      <c r="H399" s="90">
        <v>214</v>
      </c>
      <c r="I399" s="273">
        <v>96515</v>
      </c>
      <c r="J399" s="90">
        <v>15</v>
      </c>
      <c r="K399" s="93" t="s">
        <v>3775</v>
      </c>
      <c r="L399" s="83" t="s">
        <v>922</v>
      </c>
      <c r="M399" s="83" t="s">
        <v>924</v>
      </c>
      <c r="N399" s="84">
        <v>214</v>
      </c>
      <c r="O399" s="85">
        <v>96586</v>
      </c>
      <c r="P399" s="274">
        <v>15</v>
      </c>
      <c r="Q399" s="275" t="s">
        <v>3812</v>
      </c>
      <c r="R399" s="276" t="s">
        <v>922</v>
      </c>
      <c r="S399" s="277" t="s">
        <v>924</v>
      </c>
      <c r="T399" s="278">
        <v>226</v>
      </c>
      <c r="U399" s="88">
        <v>96586</v>
      </c>
      <c r="V399" s="54">
        <v>15</v>
      </c>
      <c r="W399" s="54" t="s">
        <v>3812</v>
      </c>
      <c r="X399" s="276" t="s">
        <v>922</v>
      </c>
      <c r="Y399" s="83" t="s">
        <v>924</v>
      </c>
      <c r="Z399" s="84">
        <v>226</v>
      </c>
      <c r="AA399" s="88">
        <v>96517</v>
      </c>
      <c r="AB399" s="279">
        <v>15</v>
      </c>
      <c r="AC399" s="280" t="s">
        <v>3812</v>
      </c>
      <c r="AD399" s="281" t="s">
        <v>922</v>
      </c>
      <c r="AE399" s="83" t="s">
        <v>924</v>
      </c>
      <c r="AF399" s="84">
        <v>219</v>
      </c>
      <c r="AG399" s="88">
        <v>96517</v>
      </c>
      <c r="AH399" s="279">
        <v>15</v>
      </c>
      <c r="AI399" s="286" t="s">
        <v>3812</v>
      </c>
      <c r="AJ399" s="281" t="s">
        <v>922</v>
      </c>
      <c r="AK399" s="83" t="s">
        <v>924</v>
      </c>
      <c r="AL399" s="84">
        <v>219</v>
      </c>
      <c r="AM399" s="88">
        <v>96517</v>
      </c>
      <c r="AN399" s="279">
        <v>15</v>
      </c>
      <c r="AO399" s="286" t="s">
        <v>3812</v>
      </c>
      <c r="AP399" s="281" t="s">
        <v>922</v>
      </c>
      <c r="AQ399" s="83" t="s">
        <v>924</v>
      </c>
      <c r="AR399" s="84">
        <v>219</v>
      </c>
      <c r="AS399" s="88">
        <v>96517</v>
      </c>
      <c r="AT399" s="279">
        <v>15</v>
      </c>
      <c r="AU399" s="280" t="s">
        <v>3812</v>
      </c>
      <c r="AV399" s="86" t="s">
        <v>922</v>
      </c>
      <c r="AW399" s="285" t="s">
        <v>924</v>
      </c>
      <c r="AX399" s="285">
        <v>219</v>
      </c>
      <c r="AY399" s="87">
        <v>95837</v>
      </c>
      <c r="AZ399" s="86">
        <v>15</v>
      </c>
      <c r="BA399" s="57" t="s">
        <v>3812</v>
      </c>
      <c r="BB399" s="301" t="s">
        <v>922</v>
      </c>
      <c r="BC399" s="83" t="s">
        <v>924</v>
      </c>
      <c r="BD399" s="84">
        <v>214</v>
      </c>
      <c r="BE399" s="282">
        <v>95837</v>
      </c>
      <c r="BF399" s="279">
        <v>15</v>
      </c>
      <c r="BG399" s="303" t="s">
        <v>3812</v>
      </c>
      <c r="BH399" s="86" t="s">
        <v>3829</v>
      </c>
      <c r="BI399" s="285" t="s">
        <v>3829</v>
      </c>
      <c r="BJ399" s="285" t="s">
        <v>3830</v>
      </c>
      <c r="BK399" s="86" t="s">
        <v>3829</v>
      </c>
      <c r="BL399" s="432">
        <v>15</v>
      </c>
      <c r="BM399" s="432" t="s">
        <v>3812</v>
      </c>
      <c r="BN399" s="432" t="str">
        <f>INDEX(ID!$D:$D,MATCH('Org2567'!D399,ID!$A:$A,0))</f>
        <v>แกลง</v>
      </c>
    </row>
    <row r="400" spans="1:66" x14ac:dyDescent="0.25">
      <c r="A400" s="272">
        <v>397</v>
      </c>
      <c r="B400" s="272">
        <v>6</v>
      </c>
      <c r="C400" s="82" t="s">
        <v>2007</v>
      </c>
      <c r="D400" s="272" t="s">
        <v>412</v>
      </c>
      <c r="E400" s="82" t="str">
        <f t="shared" si="6"/>
        <v>รพ.วังจันทร์</v>
      </c>
      <c r="F400" s="90" t="s">
        <v>926</v>
      </c>
      <c r="G400" s="90" t="s">
        <v>927</v>
      </c>
      <c r="H400" s="90">
        <v>43</v>
      </c>
      <c r="I400" s="273">
        <v>24342</v>
      </c>
      <c r="J400" s="90">
        <v>5</v>
      </c>
      <c r="K400" s="93" t="s">
        <v>3703</v>
      </c>
      <c r="L400" s="83" t="s">
        <v>926</v>
      </c>
      <c r="M400" s="83" t="s">
        <v>927</v>
      </c>
      <c r="N400" s="84">
        <v>43</v>
      </c>
      <c r="O400" s="85">
        <v>23931</v>
      </c>
      <c r="P400" s="274">
        <v>5</v>
      </c>
      <c r="Q400" s="275" t="s">
        <v>3811</v>
      </c>
      <c r="R400" s="276" t="s">
        <v>926</v>
      </c>
      <c r="S400" s="277" t="s">
        <v>927</v>
      </c>
      <c r="T400" s="278">
        <v>43</v>
      </c>
      <c r="U400" s="88">
        <v>23931</v>
      </c>
      <c r="V400" s="54">
        <v>5</v>
      </c>
      <c r="W400" s="54" t="s">
        <v>3811</v>
      </c>
      <c r="X400" s="276" t="s">
        <v>926</v>
      </c>
      <c r="Y400" s="83" t="s">
        <v>927</v>
      </c>
      <c r="Z400" s="84">
        <v>43</v>
      </c>
      <c r="AA400" s="88">
        <v>23766</v>
      </c>
      <c r="AB400" s="279">
        <v>5</v>
      </c>
      <c r="AC400" s="280" t="s">
        <v>3811</v>
      </c>
      <c r="AD400" s="281" t="s">
        <v>926</v>
      </c>
      <c r="AE400" s="83" t="s">
        <v>927</v>
      </c>
      <c r="AF400" s="84">
        <v>44</v>
      </c>
      <c r="AG400" s="88">
        <v>23766</v>
      </c>
      <c r="AH400" s="279">
        <v>5</v>
      </c>
      <c r="AI400" s="286" t="s">
        <v>3811</v>
      </c>
      <c r="AJ400" s="281" t="s">
        <v>926</v>
      </c>
      <c r="AK400" s="83" t="s">
        <v>927</v>
      </c>
      <c r="AL400" s="84">
        <v>44</v>
      </c>
      <c r="AM400" s="88">
        <v>23766</v>
      </c>
      <c r="AN400" s="279">
        <v>5</v>
      </c>
      <c r="AO400" s="286" t="s">
        <v>3811</v>
      </c>
      <c r="AP400" s="281" t="s">
        <v>926</v>
      </c>
      <c r="AQ400" s="83" t="s">
        <v>927</v>
      </c>
      <c r="AR400" s="84">
        <v>44</v>
      </c>
      <c r="AS400" s="88">
        <v>23766</v>
      </c>
      <c r="AT400" s="279">
        <v>5</v>
      </c>
      <c r="AU400" s="280" t="s">
        <v>3811</v>
      </c>
      <c r="AV400" s="86" t="s">
        <v>926</v>
      </c>
      <c r="AW400" s="285" t="s">
        <v>927</v>
      </c>
      <c r="AX400" s="285">
        <v>44</v>
      </c>
      <c r="AY400" s="87">
        <v>23499</v>
      </c>
      <c r="AZ400" s="86">
        <v>5</v>
      </c>
      <c r="BA400" s="57" t="s">
        <v>3811</v>
      </c>
      <c r="BB400" s="301" t="s">
        <v>926</v>
      </c>
      <c r="BC400" s="83" t="s">
        <v>927</v>
      </c>
      <c r="BD400" s="84">
        <v>43</v>
      </c>
      <c r="BE400" s="282">
        <v>23499</v>
      </c>
      <c r="BF400" s="279">
        <v>5</v>
      </c>
      <c r="BG400" s="303" t="s">
        <v>3811</v>
      </c>
      <c r="BH400" s="86" t="s">
        <v>3829</v>
      </c>
      <c r="BI400" s="285" t="s">
        <v>3829</v>
      </c>
      <c r="BJ400" s="285" t="s">
        <v>3830</v>
      </c>
      <c r="BK400" s="86" t="s">
        <v>3829</v>
      </c>
      <c r="BL400" s="432">
        <v>5</v>
      </c>
      <c r="BM400" s="432" t="s">
        <v>3811</v>
      </c>
      <c r="BN400" s="432" t="str">
        <f>INDEX(ID!$D:$D,MATCH('Org2567'!D400,ID!$A:$A,0))</f>
        <v>วังจันทร์</v>
      </c>
    </row>
    <row r="401" spans="1:66" x14ac:dyDescent="0.25">
      <c r="A401" s="272">
        <v>398</v>
      </c>
      <c r="B401" s="272">
        <v>6</v>
      </c>
      <c r="C401" s="82" t="s">
        <v>2007</v>
      </c>
      <c r="D401" s="272" t="s">
        <v>413</v>
      </c>
      <c r="E401" s="82" t="str">
        <f t="shared" si="6"/>
        <v>รพ.บ้านค่าย</v>
      </c>
      <c r="F401" s="90" t="s">
        <v>926</v>
      </c>
      <c r="G401" s="90" t="s">
        <v>927</v>
      </c>
      <c r="H401" s="90">
        <v>48</v>
      </c>
      <c r="I401" s="273">
        <v>55059</v>
      </c>
      <c r="J401" s="90">
        <v>6</v>
      </c>
      <c r="K401" s="93" t="s">
        <v>3783</v>
      </c>
      <c r="L401" s="83" t="s">
        <v>926</v>
      </c>
      <c r="M401" s="83" t="s">
        <v>927</v>
      </c>
      <c r="N401" s="84">
        <v>47</v>
      </c>
      <c r="O401" s="85">
        <v>54959</v>
      </c>
      <c r="P401" s="274">
        <v>6</v>
      </c>
      <c r="Q401" s="275" t="s">
        <v>3809</v>
      </c>
      <c r="R401" s="276" t="s">
        <v>926</v>
      </c>
      <c r="S401" s="277" t="s">
        <v>927</v>
      </c>
      <c r="T401" s="278">
        <v>48</v>
      </c>
      <c r="U401" s="88">
        <v>54959</v>
      </c>
      <c r="V401" s="54">
        <v>6</v>
      </c>
      <c r="W401" s="54" t="s">
        <v>3809</v>
      </c>
      <c r="X401" s="276" t="s">
        <v>926</v>
      </c>
      <c r="Y401" s="83" t="s">
        <v>927</v>
      </c>
      <c r="Z401" s="84">
        <v>48</v>
      </c>
      <c r="AA401" s="88">
        <v>54442</v>
      </c>
      <c r="AB401" s="279">
        <v>6</v>
      </c>
      <c r="AC401" s="280" t="s">
        <v>3809</v>
      </c>
      <c r="AD401" s="281" t="s">
        <v>926</v>
      </c>
      <c r="AE401" s="83" t="s">
        <v>927</v>
      </c>
      <c r="AF401" s="84">
        <v>48</v>
      </c>
      <c r="AG401" s="88">
        <v>54442</v>
      </c>
      <c r="AH401" s="279">
        <v>6</v>
      </c>
      <c r="AI401" s="286" t="s">
        <v>3809</v>
      </c>
      <c r="AJ401" s="281" t="s">
        <v>926</v>
      </c>
      <c r="AK401" s="83" t="s">
        <v>927</v>
      </c>
      <c r="AL401" s="84">
        <v>48</v>
      </c>
      <c r="AM401" s="88">
        <v>54442</v>
      </c>
      <c r="AN401" s="279">
        <v>6</v>
      </c>
      <c r="AO401" s="286" t="s">
        <v>3809</v>
      </c>
      <c r="AP401" s="281" t="s">
        <v>926</v>
      </c>
      <c r="AQ401" s="83" t="s">
        <v>927</v>
      </c>
      <c r="AR401" s="84">
        <v>48</v>
      </c>
      <c r="AS401" s="88">
        <v>54442</v>
      </c>
      <c r="AT401" s="279">
        <v>6</v>
      </c>
      <c r="AU401" s="280" t="s">
        <v>3809</v>
      </c>
      <c r="AV401" s="86" t="s">
        <v>926</v>
      </c>
      <c r="AW401" s="285" t="s">
        <v>927</v>
      </c>
      <c r="AX401" s="285">
        <v>48</v>
      </c>
      <c r="AY401" s="87">
        <v>53487</v>
      </c>
      <c r="AZ401" s="86">
        <v>6</v>
      </c>
      <c r="BA401" s="57" t="s">
        <v>3809</v>
      </c>
      <c r="BB401" s="301" t="s">
        <v>926</v>
      </c>
      <c r="BC401" s="83" t="s">
        <v>931</v>
      </c>
      <c r="BD401" s="84">
        <v>48</v>
      </c>
      <c r="BE401" s="282">
        <v>53487</v>
      </c>
      <c r="BF401" s="279">
        <v>10</v>
      </c>
      <c r="BG401" s="303" t="s">
        <v>3810</v>
      </c>
      <c r="BH401" s="86" t="s">
        <v>3829</v>
      </c>
      <c r="BI401" s="285" t="s">
        <v>3830</v>
      </c>
      <c r="BJ401" s="285" t="s">
        <v>3829</v>
      </c>
      <c r="BK401" s="86" t="s">
        <v>3830</v>
      </c>
      <c r="BL401" s="432">
        <v>10</v>
      </c>
      <c r="BM401" s="432" t="s">
        <v>3810</v>
      </c>
      <c r="BN401" s="432" t="str">
        <f>INDEX(ID!$D:$D,MATCH('Org2567'!D401,ID!$A:$A,0))</f>
        <v>บ้านค่าย</v>
      </c>
    </row>
    <row r="402" spans="1:66" x14ac:dyDescent="0.25">
      <c r="A402" s="272">
        <v>399</v>
      </c>
      <c r="B402" s="272">
        <v>6</v>
      </c>
      <c r="C402" s="82" t="s">
        <v>2007</v>
      </c>
      <c r="D402" s="272" t="s">
        <v>414</v>
      </c>
      <c r="E402" s="82" t="str">
        <f t="shared" si="6"/>
        <v>รพ.ปลวกแดง</v>
      </c>
      <c r="F402" s="90" t="s">
        <v>926</v>
      </c>
      <c r="G402" s="90" t="s">
        <v>931</v>
      </c>
      <c r="H402" s="90">
        <v>75</v>
      </c>
      <c r="I402" s="273">
        <v>46563</v>
      </c>
      <c r="J402" s="90">
        <v>9</v>
      </c>
      <c r="K402" s="93" t="s">
        <v>3708</v>
      </c>
      <c r="L402" s="83" t="s">
        <v>926</v>
      </c>
      <c r="M402" s="83" t="s">
        <v>931</v>
      </c>
      <c r="N402" s="84">
        <v>90</v>
      </c>
      <c r="O402" s="85">
        <v>47582</v>
      </c>
      <c r="P402" s="274">
        <v>9</v>
      </c>
      <c r="Q402" s="275" t="s">
        <v>3814</v>
      </c>
      <c r="R402" s="276" t="s">
        <v>926</v>
      </c>
      <c r="S402" s="277" t="s">
        <v>931</v>
      </c>
      <c r="T402" s="278">
        <v>113</v>
      </c>
      <c r="U402" s="88">
        <v>47582</v>
      </c>
      <c r="V402" s="54">
        <v>9</v>
      </c>
      <c r="W402" s="54" t="s">
        <v>3814</v>
      </c>
      <c r="X402" s="276" t="s">
        <v>926</v>
      </c>
      <c r="Y402" s="83" t="s">
        <v>931</v>
      </c>
      <c r="Z402" s="84">
        <v>113</v>
      </c>
      <c r="AA402" s="88">
        <v>48182</v>
      </c>
      <c r="AB402" s="279">
        <v>9</v>
      </c>
      <c r="AC402" s="280" t="s">
        <v>3814</v>
      </c>
      <c r="AD402" s="281" t="s">
        <v>926</v>
      </c>
      <c r="AE402" s="83" t="s">
        <v>931</v>
      </c>
      <c r="AF402" s="84">
        <v>120</v>
      </c>
      <c r="AG402" s="88">
        <v>48182</v>
      </c>
      <c r="AH402" s="279">
        <v>9</v>
      </c>
      <c r="AI402" s="286" t="s">
        <v>3814</v>
      </c>
      <c r="AJ402" s="281" t="s">
        <v>926</v>
      </c>
      <c r="AK402" s="83" t="s">
        <v>931</v>
      </c>
      <c r="AL402" s="84">
        <v>120</v>
      </c>
      <c r="AM402" s="88">
        <v>48182</v>
      </c>
      <c r="AN402" s="279">
        <v>9</v>
      </c>
      <c r="AO402" s="286" t="s">
        <v>3814</v>
      </c>
      <c r="AP402" s="281" t="s">
        <v>926</v>
      </c>
      <c r="AQ402" s="83" t="s">
        <v>931</v>
      </c>
      <c r="AR402" s="84">
        <v>120</v>
      </c>
      <c r="AS402" s="88">
        <v>48182</v>
      </c>
      <c r="AT402" s="279">
        <v>9</v>
      </c>
      <c r="AU402" s="280" t="s">
        <v>3814</v>
      </c>
      <c r="AV402" s="86" t="s">
        <v>926</v>
      </c>
      <c r="AW402" s="285" t="s">
        <v>931</v>
      </c>
      <c r="AX402" s="285">
        <v>120</v>
      </c>
      <c r="AY402" s="87">
        <v>49896</v>
      </c>
      <c r="AZ402" s="86">
        <v>9</v>
      </c>
      <c r="BA402" s="57" t="s">
        <v>3814</v>
      </c>
      <c r="BB402" s="301" t="s">
        <v>926</v>
      </c>
      <c r="BC402" s="83" t="s">
        <v>952</v>
      </c>
      <c r="BD402" s="84">
        <v>76</v>
      </c>
      <c r="BE402" s="282">
        <v>49896</v>
      </c>
      <c r="BF402" s="279">
        <v>12</v>
      </c>
      <c r="BG402" s="303" t="s">
        <v>3820</v>
      </c>
      <c r="BH402" s="86" t="s">
        <v>3829</v>
      </c>
      <c r="BI402" s="285" t="s">
        <v>3830</v>
      </c>
      <c r="BJ402" s="285" t="s">
        <v>3830</v>
      </c>
      <c r="BK402" s="86" t="s">
        <v>3830</v>
      </c>
      <c r="BL402" s="432">
        <v>12</v>
      </c>
      <c r="BM402" s="432" t="s">
        <v>3820</v>
      </c>
      <c r="BN402" s="432" t="str">
        <f>INDEX(ID!$D:$D,MATCH('Org2567'!D402,ID!$A:$A,0))</f>
        <v>ปลวกแดง</v>
      </c>
    </row>
    <row r="403" spans="1:66" x14ac:dyDescent="0.25">
      <c r="A403" s="272">
        <v>400</v>
      </c>
      <c r="B403" s="272">
        <v>6</v>
      </c>
      <c r="C403" s="82" t="s">
        <v>2007</v>
      </c>
      <c r="D403" s="272" t="s">
        <v>415</v>
      </c>
      <c r="E403" s="82" t="str">
        <f t="shared" si="6"/>
        <v>รพ.เขาชะเมาเฉลิมพระเกียรติ ๘๐ พรรษา</v>
      </c>
      <c r="F403" s="90" t="s">
        <v>926</v>
      </c>
      <c r="G403" s="90" t="s">
        <v>927</v>
      </c>
      <c r="H403" s="90">
        <v>30</v>
      </c>
      <c r="I403" s="273">
        <v>18091</v>
      </c>
      <c r="J403" s="90">
        <v>5</v>
      </c>
      <c r="K403" s="93" t="s">
        <v>3703</v>
      </c>
      <c r="L403" s="83" t="s">
        <v>926</v>
      </c>
      <c r="M403" s="83" t="s">
        <v>927</v>
      </c>
      <c r="N403" s="84">
        <v>30</v>
      </c>
      <c r="O403" s="85">
        <v>18158</v>
      </c>
      <c r="P403" s="274">
        <v>5</v>
      </c>
      <c r="Q403" s="275" t="s">
        <v>3811</v>
      </c>
      <c r="R403" s="276" t="s">
        <v>926</v>
      </c>
      <c r="S403" s="277" t="s">
        <v>927</v>
      </c>
      <c r="T403" s="278">
        <v>38</v>
      </c>
      <c r="U403" s="88">
        <v>18158</v>
      </c>
      <c r="V403" s="54">
        <v>5</v>
      </c>
      <c r="W403" s="54" t="s">
        <v>3811</v>
      </c>
      <c r="X403" s="276" t="s">
        <v>926</v>
      </c>
      <c r="Y403" s="83" t="s">
        <v>927</v>
      </c>
      <c r="Z403" s="84">
        <v>38</v>
      </c>
      <c r="AA403" s="88">
        <v>18214</v>
      </c>
      <c r="AB403" s="279">
        <v>5</v>
      </c>
      <c r="AC403" s="280" t="s">
        <v>3811</v>
      </c>
      <c r="AD403" s="281" t="s">
        <v>926</v>
      </c>
      <c r="AE403" s="83" t="s">
        <v>927</v>
      </c>
      <c r="AF403" s="84">
        <v>30</v>
      </c>
      <c r="AG403" s="88">
        <v>18214</v>
      </c>
      <c r="AH403" s="279">
        <v>5</v>
      </c>
      <c r="AI403" s="286" t="s">
        <v>3811</v>
      </c>
      <c r="AJ403" s="281" t="s">
        <v>926</v>
      </c>
      <c r="AK403" s="83" t="s">
        <v>927</v>
      </c>
      <c r="AL403" s="84">
        <v>30</v>
      </c>
      <c r="AM403" s="88">
        <v>18214</v>
      </c>
      <c r="AN403" s="279">
        <v>5</v>
      </c>
      <c r="AO403" s="286" t="s">
        <v>3811</v>
      </c>
      <c r="AP403" s="281" t="s">
        <v>926</v>
      </c>
      <c r="AQ403" s="83" t="s">
        <v>927</v>
      </c>
      <c r="AR403" s="84">
        <v>30</v>
      </c>
      <c r="AS403" s="88">
        <v>18214</v>
      </c>
      <c r="AT403" s="279">
        <v>5</v>
      </c>
      <c r="AU403" s="280" t="s">
        <v>3811</v>
      </c>
      <c r="AV403" s="86" t="s">
        <v>926</v>
      </c>
      <c r="AW403" s="285" t="s">
        <v>927</v>
      </c>
      <c r="AX403" s="285">
        <v>30</v>
      </c>
      <c r="AY403" s="87">
        <v>18202</v>
      </c>
      <c r="AZ403" s="86">
        <v>5</v>
      </c>
      <c r="BA403" s="57" t="s">
        <v>3811</v>
      </c>
      <c r="BB403" s="301" t="s">
        <v>926</v>
      </c>
      <c r="BC403" s="83" t="s">
        <v>927</v>
      </c>
      <c r="BD403" s="84">
        <v>38</v>
      </c>
      <c r="BE403" s="282">
        <v>18202</v>
      </c>
      <c r="BF403" s="279">
        <v>5</v>
      </c>
      <c r="BG403" s="303" t="s">
        <v>3811</v>
      </c>
      <c r="BH403" s="86" t="s">
        <v>3829</v>
      </c>
      <c r="BI403" s="285" t="s">
        <v>3829</v>
      </c>
      <c r="BJ403" s="285" t="s">
        <v>3830</v>
      </c>
      <c r="BK403" s="86" t="s">
        <v>3829</v>
      </c>
      <c r="BL403" s="432">
        <v>5</v>
      </c>
      <c r="BM403" s="432" t="s">
        <v>3811</v>
      </c>
      <c r="BN403" s="432" t="str">
        <f>INDEX(ID!$D:$D,MATCH('Org2567'!D403,ID!$A:$A,0))</f>
        <v>เขาชะเมาเฉลิมพระเกียรติ ๘๐ พรรษา</v>
      </c>
    </row>
    <row r="404" spans="1:66" x14ac:dyDescent="0.25">
      <c r="A404" s="272">
        <v>401</v>
      </c>
      <c r="B404" s="272">
        <v>6</v>
      </c>
      <c r="C404" s="82" t="s">
        <v>2007</v>
      </c>
      <c r="D404" s="272" t="s">
        <v>416</v>
      </c>
      <c r="E404" s="82" t="str">
        <f t="shared" si="6"/>
        <v>รพ.นิคมพัฒนา</v>
      </c>
      <c r="F404" s="90" t="s">
        <v>926</v>
      </c>
      <c r="G404" s="90" t="s">
        <v>927</v>
      </c>
      <c r="H404" s="90">
        <v>30</v>
      </c>
      <c r="I404" s="273">
        <v>28596</v>
      </c>
      <c r="J404" s="90">
        <v>5</v>
      </c>
      <c r="K404" s="93" t="s">
        <v>3703</v>
      </c>
      <c r="L404" s="83" t="s">
        <v>926</v>
      </c>
      <c r="M404" s="83" t="s">
        <v>927</v>
      </c>
      <c r="N404" s="84">
        <v>30</v>
      </c>
      <c r="O404" s="85">
        <v>29336</v>
      </c>
      <c r="P404" s="274">
        <v>5</v>
      </c>
      <c r="Q404" s="275" t="s">
        <v>3811</v>
      </c>
      <c r="R404" s="276" t="s">
        <v>926</v>
      </c>
      <c r="S404" s="277" t="s">
        <v>927</v>
      </c>
      <c r="T404" s="278">
        <v>30</v>
      </c>
      <c r="U404" s="88">
        <v>29336</v>
      </c>
      <c r="V404" s="54">
        <v>5</v>
      </c>
      <c r="W404" s="54" t="s">
        <v>3811</v>
      </c>
      <c r="X404" s="276" t="s">
        <v>926</v>
      </c>
      <c r="Y404" s="83" t="s">
        <v>927</v>
      </c>
      <c r="Z404" s="84">
        <v>30</v>
      </c>
      <c r="AA404" s="88">
        <v>29928</v>
      </c>
      <c r="AB404" s="279">
        <v>5</v>
      </c>
      <c r="AC404" s="280" t="s">
        <v>3811</v>
      </c>
      <c r="AD404" s="281" t="s">
        <v>926</v>
      </c>
      <c r="AE404" s="83" t="s">
        <v>927</v>
      </c>
      <c r="AF404" s="84">
        <v>30</v>
      </c>
      <c r="AG404" s="88">
        <v>29928</v>
      </c>
      <c r="AH404" s="279">
        <v>5</v>
      </c>
      <c r="AI404" s="286" t="s">
        <v>3811</v>
      </c>
      <c r="AJ404" s="281" t="s">
        <v>926</v>
      </c>
      <c r="AK404" s="83" t="s">
        <v>927</v>
      </c>
      <c r="AL404" s="84">
        <v>30</v>
      </c>
      <c r="AM404" s="88">
        <v>29928</v>
      </c>
      <c r="AN404" s="279">
        <v>5</v>
      </c>
      <c r="AO404" s="286" t="s">
        <v>3811</v>
      </c>
      <c r="AP404" s="281" t="s">
        <v>926</v>
      </c>
      <c r="AQ404" s="83" t="s">
        <v>927</v>
      </c>
      <c r="AR404" s="84">
        <v>30</v>
      </c>
      <c r="AS404" s="88">
        <v>29928</v>
      </c>
      <c r="AT404" s="279">
        <v>5</v>
      </c>
      <c r="AU404" s="280" t="s">
        <v>3811</v>
      </c>
      <c r="AV404" s="86" t="s">
        <v>926</v>
      </c>
      <c r="AW404" s="285" t="s">
        <v>927</v>
      </c>
      <c r="AX404" s="285">
        <v>30</v>
      </c>
      <c r="AY404" s="87">
        <v>30869</v>
      </c>
      <c r="AZ404" s="86">
        <v>6</v>
      </c>
      <c r="BA404" s="57" t="s">
        <v>3809</v>
      </c>
      <c r="BB404" s="301" t="s">
        <v>926</v>
      </c>
      <c r="BC404" s="83" t="s">
        <v>931</v>
      </c>
      <c r="BD404" s="84">
        <v>30</v>
      </c>
      <c r="BE404" s="282">
        <v>30869</v>
      </c>
      <c r="BF404" s="279">
        <v>9</v>
      </c>
      <c r="BG404" s="303" t="s">
        <v>3814</v>
      </c>
      <c r="BH404" s="86" t="s">
        <v>3829</v>
      </c>
      <c r="BI404" s="285" t="s">
        <v>3830</v>
      </c>
      <c r="BJ404" s="285" t="s">
        <v>3829</v>
      </c>
      <c r="BK404" s="86" t="s">
        <v>3830</v>
      </c>
      <c r="BL404" s="432">
        <v>9</v>
      </c>
      <c r="BM404" s="432" t="s">
        <v>3814</v>
      </c>
      <c r="BN404" s="432" t="str">
        <f>INDEX(ID!$D:$D,MATCH('Org2567'!D404,ID!$A:$A,0))</f>
        <v>นิคมพัฒนา</v>
      </c>
    </row>
    <row r="405" spans="1:66" x14ac:dyDescent="0.25">
      <c r="A405" s="272">
        <v>402</v>
      </c>
      <c r="B405" s="272">
        <v>6</v>
      </c>
      <c r="C405" s="82" t="s">
        <v>1956</v>
      </c>
      <c r="D405" s="272" t="s">
        <v>417</v>
      </c>
      <c r="E405" s="82" t="str">
        <f t="shared" si="6"/>
        <v>รพ.สมุทรปราการ</v>
      </c>
      <c r="F405" s="90" t="s">
        <v>916</v>
      </c>
      <c r="G405" s="90" t="s">
        <v>3</v>
      </c>
      <c r="H405" s="90">
        <v>600</v>
      </c>
      <c r="I405" s="273">
        <v>284531</v>
      </c>
      <c r="J405" s="90">
        <v>18</v>
      </c>
      <c r="K405" s="93" t="s">
        <v>3747</v>
      </c>
      <c r="L405" s="83" t="s">
        <v>916</v>
      </c>
      <c r="M405" s="83" t="s">
        <v>3</v>
      </c>
      <c r="N405" s="84">
        <v>605</v>
      </c>
      <c r="O405" s="85">
        <v>288375</v>
      </c>
      <c r="P405" s="274">
        <v>18</v>
      </c>
      <c r="Q405" s="275" t="s">
        <v>3822</v>
      </c>
      <c r="R405" s="276" t="s">
        <v>916</v>
      </c>
      <c r="S405" s="277" t="s">
        <v>3</v>
      </c>
      <c r="T405" s="278">
        <v>594</v>
      </c>
      <c r="U405" s="88">
        <v>288375</v>
      </c>
      <c r="V405" s="54">
        <v>18</v>
      </c>
      <c r="W405" s="54" t="s">
        <v>3822</v>
      </c>
      <c r="X405" s="276" t="s">
        <v>916</v>
      </c>
      <c r="Y405" s="83" t="s">
        <v>3</v>
      </c>
      <c r="Z405" s="84">
        <v>594</v>
      </c>
      <c r="AA405" s="88">
        <v>288013</v>
      </c>
      <c r="AB405" s="279">
        <v>18</v>
      </c>
      <c r="AC405" s="280" t="s">
        <v>3822</v>
      </c>
      <c r="AD405" s="281" t="s">
        <v>916</v>
      </c>
      <c r="AE405" s="83" t="s">
        <v>3</v>
      </c>
      <c r="AF405" s="84">
        <v>621</v>
      </c>
      <c r="AG405" s="88">
        <v>288013</v>
      </c>
      <c r="AH405" s="279">
        <v>18</v>
      </c>
      <c r="AI405" s="286" t="s">
        <v>3822</v>
      </c>
      <c r="AJ405" s="281" t="s">
        <v>916</v>
      </c>
      <c r="AK405" s="83" t="s">
        <v>3</v>
      </c>
      <c r="AL405" s="84">
        <v>621</v>
      </c>
      <c r="AM405" s="88">
        <v>288013</v>
      </c>
      <c r="AN405" s="279">
        <v>18</v>
      </c>
      <c r="AO405" s="286" t="s">
        <v>3822</v>
      </c>
      <c r="AP405" s="281" t="s">
        <v>916</v>
      </c>
      <c r="AQ405" s="83" t="s">
        <v>3</v>
      </c>
      <c r="AR405" s="84">
        <v>621</v>
      </c>
      <c r="AS405" s="88">
        <v>288013</v>
      </c>
      <c r="AT405" s="279">
        <v>18</v>
      </c>
      <c r="AU405" s="280" t="s">
        <v>3822</v>
      </c>
      <c r="AV405" s="86" t="s">
        <v>916</v>
      </c>
      <c r="AW405" s="285" t="s">
        <v>3</v>
      </c>
      <c r="AX405" s="285">
        <v>621</v>
      </c>
      <c r="AY405" s="87">
        <v>289555</v>
      </c>
      <c r="AZ405" s="86">
        <v>18</v>
      </c>
      <c r="BA405" s="57" t="s">
        <v>3822</v>
      </c>
      <c r="BB405" s="301" t="s">
        <v>916</v>
      </c>
      <c r="BC405" s="83" t="s">
        <v>3</v>
      </c>
      <c r="BD405" s="84">
        <v>594</v>
      </c>
      <c r="BE405" s="282">
        <v>289555</v>
      </c>
      <c r="BF405" s="279">
        <v>18</v>
      </c>
      <c r="BG405" s="303" t="s">
        <v>3822</v>
      </c>
      <c r="BH405" s="86" t="s">
        <v>3829</v>
      </c>
      <c r="BI405" s="285" t="s">
        <v>3829</v>
      </c>
      <c r="BJ405" s="285" t="s">
        <v>3830</v>
      </c>
      <c r="BK405" s="86" t="s">
        <v>3829</v>
      </c>
      <c r="BL405" s="432">
        <v>18</v>
      </c>
      <c r="BM405" s="432" t="s">
        <v>3822</v>
      </c>
      <c r="BN405" s="432" t="str">
        <f>INDEX(ID!$D:$D,MATCH('Org2567'!D405,ID!$A:$A,0))</f>
        <v>สมุทรปราการ</v>
      </c>
    </row>
    <row r="406" spans="1:66" x14ac:dyDescent="0.25">
      <c r="A406" s="272">
        <v>403</v>
      </c>
      <c r="B406" s="272">
        <v>6</v>
      </c>
      <c r="C406" s="82" t="s">
        <v>1956</v>
      </c>
      <c r="D406" s="272" t="s">
        <v>418</v>
      </c>
      <c r="E406" s="82" t="str">
        <f t="shared" si="6"/>
        <v>รพ.บางบ่อ</v>
      </c>
      <c r="F406" s="90" t="s">
        <v>926</v>
      </c>
      <c r="G406" s="90" t="s">
        <v>952</v>
      </c>
      <c r="H406" s="90">
        <v>163</v>
      </c>
      <c r="I406" s="273">
        <v>72637</v>
      </c>
      <c r="J406" s="90">
        <v>13</v>
      </c>
      <c r="K406" s="93" t="s">
        <v>3781</v>
      </c>
      <c r="L406" s="83" t="s">
        <v>926</v>
      </c>
      <c r="M406" s="83" t="s">
        <v>952</v>
      </c>
      <c r="N406" s="84">
        <v>155</v>
      </c>
      <c r="O406" s="85">
        <v>72739</v>
      </c>
      <c r="P406" s="274">
        <v>13</v>
      </c>
      <c r="Q406" s="275" t="s">
        <v>3813</v>
      </c>
      <c r="R406" s="276" t="s">
        <v>926</v>
      </c>
      <c r="S406" s="277" t="s">
        <v>952</v>
      </c>
      <c r="T406" s="278">
        <v>159</v>
      </c>
      <c r="U406" s="88">
        <v>72739</v>
      </c>
      <c r="V406" s="54">
        <v>13</v>
      </c>
      <c r="W406" s="54" t="s">
        <v>3813</v>
      </c>
      <c r="X406" s="276" t="s">
        <v>926</v>
      </c>
      <c r="Y406" s="83" t="s">
        <v>952</v>
      </c>
      <c r="Z406" s="84">
        <v>159</v>
      </c>
      <c r="AA406" s="88">
        <v>72964</v>
      </c>
      <c r="AB406" s="279">
        <v>13</v>
      </c>
      <c r="AC406" s="280" t="s">
        <v>3813</v>
      </c>
      <c r="AD406" s="281" t="s">
        <v>926</v>
      </c>
      <c r="AE406" s="83" t="s">
        <v>952</v>
      </c>
      <c r="AF406" s="84">
        <v>178</v>
      </c>
      <c r="AG406" s="88">
        <v>72964</v>
      </c>
      <c r="AH406" s="279">
        <v>13</v>
      </c>
      <c r="AI406" s="286" t="s">
        <v>3813</v>
      </c>
      <c r="AJ406" s="281" t="s">
        <v>926</v>
      </c>
      <c r="AK406" s="83" t="s">
        <v>952</v>
      </c>
      <c r="AL406" s="84">
        <v>178</v>
      </c>
      <c r="AM406" s="88">
        <v>72964</v>
      </c>
      <c r="AN406" s="279">
        <v>13</v>
      </c>
      <c r="AO406" s="286" t="s">
        <v>3813</v>
      </c>
      <c r="AP406" s="281" t="s">
        <v>926</v>
      </c>
      <c r="AQ406" s="83" t="s">
        <v>952</v>
      </c>
      <c r="AR406" s="84">
        <v>178</v>
      </c>
      <c r="AS406" s="88">
        <v>72964</v>
      </c>
      <c r="AT406" s="279">
        <v>13</v>
      </c>
      <c r="AU406" s="280" t="s">
        <v>3813</v>
      </c>
      <c r="AV406" s="86" t="s">
        <v>926</v>
      </c>
      <c r="AW406" s="285" t="s">
        <v>952</v>
      </c>
      <c r="AX406" s="285">
        <v>178</v>
      </c>
      <c r="AY406" s="87">
        <v>73270</v>
      </c>
      <c r="AZ406" s="86">
        <v>13</v>
      </c>
      <c r="BA406" s="57" t="s">
        <v>3813</v>
      </c>
      <c r="BB406" s="301" t="s">
        <v>926</v>
      </c>
      <c r="BC406" s="83" t="s">
        <v>952</v>
      </c>
      <c r="BD406" s="84">
        <v>191</v>
      </c>
      <c r="BE406" s="282">
        <v>73270</v>
      </c>
      <c r="BF406" s="279">
        <v>13</v>
      </c>
      <c r="BG406" s="303" t="s">
        <v>3813</v>
      </c>
      <c r="BH406" s="86" t="s">
        <v>3829</v>
      </c>
      <c r="BI406" s="285" t="s">
        <v>3829</v>
      </c>
      <c r="BJ406" s="285" t="s">
        <v>3830</v>
      </c>
      <c r="BK406" s="86" t="s">
        <v>3829</v>
      </c>
      <c r="BL406" s="432">
        <v>13</v>
      </c>
      <c r="BM406" s="432" t="s">
        <v>3813</v>
      </c>
      <c r="BN406" s="432" t="str">
        <f>INDEX(ID!$D:$D,MATCH('Org2567'!D406,ID!$A:$A,0))</f>
        <v>บางบ่อ</v>
      </c>
    </row>
    <row r="407" spans="1:66" x14ac:dyDescent="0.25">
      <c r="A407" s="272">
        <v>404</v>
      </c>
      <c r="B407" s="272">
        <v>6</v>
      </c>
      <c r="C407" s="82" t="s">
        <v>1956</v>
      </c>
      <c r="D407" s="272" t="s">
        <v>419</v>
      </c>
      <c r="E407" s="82" t="str">
        <f t="shared" si="6"/>
        <v>รพ.บางพลี</v>
      </c>
      <c r="F407" s="90" t="s">
        <v>922</v>
      </c>
      <c r="G407" s="90" t="s">
        <v>924</v>
      </c>
      <c r="H407" s="90">
        <v>232</v>
      </c>
      <c r="I407" s="273">
        <v>97333</v>
      </c>
      <c r="J407" s="90">
        <v>15</v>
      </c>
      <c r="K407" s="93" t="s">
        <v>3775</v>
      </c>
      <c r="L407" s="83" t="s">
        <v>922</v>
      </c>
      <c r="M407" s="83" t="s">
        <v>924</v>
      </c>
      <c r="N407" s="84">
        <v>276</v>
      </c>
      <c r="O407" s="85">
        <v>100055</v>
      </c>
      <c r="P407" s="274">
        <v>15</v>
      </c>
      <c r="Q407" s="275" t="s">
        <v>3812</v>
      </c>
      <c r="R407" s="276" t="s">
        <v>922</v>
      </c>
      <c r="S407" s="277" t="s">
        <v>924</v>
      </c>
      <c r="T407" s="278">
        <v>306</v>
      </c>
      <c r="U407" s="88">
        <v>100055</v>
      </c>
      <c r="V407" s="54">
        <v>15</v>
      </c>
      <c r="W407" s="54" t="s">
        <v>3812</v>
      </c>
      <c r="X407" s="276" t="s">
        <v>922</v>
      </c>
      <c r="Y407" s="83" t="s">
        <v>924</v>
      </c>
      <c r="Z407" s="84">
        <v>306</v>
      </c>
      <c r="AA407" s="88">
        <v>101415</v>
      </c>
      <c r="AB407" s="279">
        <v>15</v>
      </c>
      <c r="AC407" s="280" t="s">
        <v>3812</v>
      </c>
      <c r="AD407" s="281" t="s">
        <v>922</v>
      </c>
      <c r="AE407" s="83" t="s">
        <v>924</v>
      </c>
      <c r="AF407" s="84">
        <v>271</v>
      </c>
      <c r="AG407" s="88">
        <v>101415</v>
      </c>
      <c r="AH407" s="279">
        <v>15</v>
      </c>
      <c r="AI407" s="286" t="s">
        <v>3812</v>
      </c>
      <c r="AJ407" s="281" t="s">
        <v>922</v>
      </c>
      <c r="AK407" s="83" t="s">
        <v>924</v>
      </c>
      <c r="AL407" s="84">
        <v>271</v>
      </c>
      <c r="AM407" s="88">
        <v>101415</v>
      </c>
      <c r="AN407" s="279">
        <v>15</v>
      </c>
      <c r="AO407" s="286" t="s">
        <v>3812</v>
      </c>
      <c r="AP407" s="281" t="s">
        <v>922</v>
      </c>
      <c r="AQ407" s="83" t="s">
        <v>924</v>
      </c>
      <c r="AR407" s="84">
        <v>271</v>
      </c>
      <c r="AS407" s="88">
        <v>101415</v>
      </c>
      <c r="AT407" s="279">
        <v>15</v>
      </c>
      <c r="AU407" s="280" t="s">
        <v>3812</v>
      </c>
      <c r="AV407" s="86" t="s">
        <v>922</v>
      </c>
      <c r="AW407" s="285" t="s">
        <v>924</v>
      </c>
      <c r="AX407" s="285">
        <v>271</v>
      </c>
      <c r="AY407" s="87">
        <v>103504</v>
      </c>
      <c r="AZ407" s="86">
        <v>15</v>
      </c>
      <c r="BA407" s="57" t="s">
        <v>3812</v>
      </c>
      <c r="BB407" s="301" t="s">
        <v>922</v>
      </c>
      <c r="BC407" s="83" t="s">
        <v>924</v>
      </c>
      <c r="BD407" s="84">
        <v>286</v>
      </c>
      <c r="BE407" s="282">
        <v>103504</v>
      </c>
      <c r="BF407" s="279">
        <v>15</v>
      </c>
      <c r="BG407" s="303" t="s">
        <v>3812</v>
      </c>
      <c r="BH407" s="86" t="s">
        <v>3829</v>
      </c>
      <c r="BI407" s="285" t="s">
        <v>3829</v>
      </c>
      <c r="BJ407" s="285" t="s">
        <v>3830</v>
      </c>
      <c r="BK407" s="86" t="s">
        <v>3829</v>
      </c>
      <c r="BL407" s="432">
        <v>15</v>
      </c>
      <c r="BM407" s="432" t="s">
        <v>3812</v>
      </c>
      <c r="BN407" s="432" t="str">
        <f>INDEX(ID!$D:$D,MATCH('Org2567'!D407,ID!$A:$A,0))</f>
        <v>บางพลี</v>
      </c>
    </row>
    <row r="408" spans="1:66" x14ac:dyDescent="0.25">
      <c r="A408" s="272">
        <v>405</v>
      </c>
      <c r="B408" s="272">
        <v>6</v>
      </c>
      <c r="C408" s="82" t="s">
        <v>1956</v>
      </c>
      <c r="D408" s="272" t="s">
        <v>420</v>
      </c>
      <c r="E408" s="82" t="str">
        <f t="shared" si="6"/>
        <v>รพ.บางจาก</v>
      </c>
      <c r="F408" s="90" t="s">
        <v>926</v>
      </c>
      <c r="G408" s="90" t="s">
        <v>931</v>
      </c>
      <c r="H408" s="90">
        <v>108</v>
      </c>
      <c r="I408" s="273">
        <v>56693</v>
      </c>
      <c r="J408" s="90">
        <v>10</v>
      </c>
      <c r="K408" s="93" t="s">
        <v>3702</v>
      </c>
      <c r="L408" s="83" t="s">
        <v>926</v>
      </c>
      <c r="M408" s="83" t="s">
        <v>931</v>
      </c>
      <c r="N408" s="84">
        <v>108</v>
      </c>
      <c r="O408" s="85">
        <v>58501</v>
      </c>
      <c r="P408" s="274">
        <v>10</v>
      </c>
      <c r="Q408" s="275" t="s">
        <v>3810</v>
      </c>
      <c r="R408" s="276" t="s">
        <v>926</v>
      </c>
      <c r="S408" s="277" t="s">
        <v>931</v>
      </c>
      <c r="T408" s="278">
        <v>108</v>
      </c>
      <c r="U408" s="88">
        <v>58501</v>
      </c>
      <c r="V408" s="54">
        <v>10</v>
      </c>
      <c r="W408" s="54" t="s">
        <v>3810</v>
      </c>
      <c r="X408" s="276" t="s">
        <v>926</v>
      </c>
      <c r="Y408" s="83" t="s">
        <v>931</v>
      </c>
      <c r="Z408" s="84">
        <v>108</v>
      </c>
      <c r="AA408" s="88">
        <v>59217</v>
      </c>
      <c r="AB408" s="279">
        <v>10</v>
      </c>
      <c r="AC408" s="280" t="s">
        <v>3810</v>
      </c>
      <c r="AD408" s="281" t="s">
        <v>926</v>
      </c>
      <c r="AE408" s="83" t="s">
        <v>931</v>
      </c>
      <c r="AF408" s="84">
        <v>142</v>
      </c>
      <c r="AG408" s="88">
        <v>59217</v>
      </c>
      <c r="AH408" s="279">
        <v>10</v>
      </c>
      <c r="AI408" s="286" t="s">
        <v>3810</v>
      </c>
      <c r="AJ408" s="281" t="s">
        <v>926</v>
      </c>
      <c r="AK408" s="83" t="s">
        <v>931</v>
      </c>
      <c r="AL408" s="84">
        <v>142</v>
      </c>
      <c r="AM408" s="88">
        <v>59217</v>
      </c>
      <c r="AN408" s="279">
        <v>10</v>
      </c>
      <c r="AO408" s="286" t="s">
        <v>3810</v>
      </c>
      <c r="AP408" s="281" t="s">
        <v>926</v>
      </c>
      <c r="AQ408" s="83" t="s">
        <v>931</v>
      </c>
      <c r="AR408" s="84">
        <v>142</v>
      </c>
      <c r="AS408" s="88">
        <v>59217</v>
      </c>
      <c r="AT408" s="279">
        <v>10</v>
      </c>
      <c r="AU408" s="280" t="s">
        <v>3810</v>
      </c>
      <c r="AV408" s="86" t="s">
        <v>926</v>
      </c>
      <c r="AW408" s="285" t="s">
        <v>931</v>
      </c>
      <c r="AX408" s="285">
        <v>142</v>
      </c>
      <c r="AY408" s="87">
        <v>60179</v>
      </c>
      <c r="AZ408" s="86">
        <v>10</v>
      </c>
      <c r="BA408" s="57" t="s">
        <v>3810</v>
      </c>
      <c r="BB408" s="301" t="s">
        <v>926</v>
      </c>
      <c r="BC408" s="83" t="s">
        <v>952</v>
      </c>
      <c r="BD408" s="84">
        <v>104</v>
      </c>
      <c r="BE408" s="282">
        <v>60179</v>
      </c>
      <c r="BF408" s="279">
        <v>13</v>
      </c>
      <c r="BG408" s="303" t="s">
        <v>3813</v>
      </c>
      <c r="BH408" s="86" t="s">
        <v>3829</v>
      </c>
      <c r="BI408" s="285" t="s">
        <v>3830</v>
      </c>
      <c r="BJ408" s="285" t="s">
        <v>3830</v>
      </c>
      <c r="BK408" s="86" t="s">
        <v>3830</v>
      </c>
      <c r="BL408" s="432">
        <v>13</v>
      </c>
      <c r="BM408" s="432" t="s">
        <v>3813</v>
      </c>
      <c r="BN408" s="432" t="str">
        <f>INDEX(ID!$D:$D,MATCH('Org2567'!D408,ID!$A:$A,0))</f>
        <v>บางจาก</v>
      </c>
    </row>
    <row r="409" spans="1:66" x14ac:dyDescent="0.25">
      <c r="A409" s="272">
        <v>406</v>
      </c>
      <c r="B409" s="272">
        <v>6</v>
      </c>
      <c r="C409" s="82" t="s">
        <v>1956</v>
      </c>
      <c r="D409" s="272" t="s">
        <v>421</v>
      </c>
      <c r="E409" s="82" t="str">
        <f t="shared" si="6"/>
        <v>รพ.พระสมุทรเจดีย์สวาทยานนท์</v>
      </c>
      <c r="F409" s="90" t="s">
        <v>926</v>
      </c>
      <c r="G409" s="90" t="s">
        <v>927</v>
      </c>
      <c r="H409" s="90">
        <v>51</v>
      </c>
      <c r="I409" s="273">
        <v>62703</v>
      </c>
      <c r="J409" s="90">
        <v>7</v>
      </c>
      <c r="K409" s="93" t="s">
        <v>3704</v>
      </c>
      <c r="L409" s="83" t="s">
        <v>926</v>
      </c>
      <c r="M409" s="83" t="s">
        <v>927</v>
      </c>
      <c r="N409" s="84">
        <v>51</v>
      </c>
      <c r="O409" s="85">
        <v>63890</v>
      </c>
      <c r="P409" s="274">
        <v>7</v>
      </c>
      <c r="Q409" s="275" t="s">
        <v>3816</v>
      </c>
      <c r="R409" s="276" t="s">
        <v>926</v>
      </c>
      <c r="S409" s="277" t="s">
        <v>927</v>
      </c>
      <c r="T409" s="278">
        <v>51</v>
      </c>
      <c r="U409" s="88">
        <v>63890</v>
      </c>
      <c r="V409" s="54">
        <v>7</v>
      </c>
      <c r="W409" s="54" t="s">
        <v>3816</v>
      </c>
      <c r="X409" s="276" t="s">
        <v>926</v>
      </c>
      <c r="Y409" s="83" t="s">
        <v>927</v>
      </c>
      <c r="Z409" s="84">
        <v>51</v>
      </c>
      <c r="AA409" s="88">
        <v>64455</v>
      </c>
      <c r="AB409" s="279">
        <v>7</v>
      </c>
      <c r="AC409" s="280" t="s">
        <v>3816</v>
      </c>
      <c r="AD409" s="281" t="s">
        <v>926</v>
      </c>
      <c r="AE409" s="83" t="s">
        <v>927</v>
      </c>
      <c r="AF409" s="84">
        <v>70</v>
      </c>
      <c r="AG409" s="88">
        <v>64455</v>
      </c>
      <c r="AH409" s="279">
        <v>7</v>
      </c>
      <c r="AI409" s="286" t="s">
        <v>3816</v>
      </c>
      <c r="AJ409" s="281" t="s">
        <v>926</v>
      </c>
      <c r="AK409" s="83" t="s">
        <v>927</v>
      </c>
      <c r="AL409" s="84">
        <v>70</v>
      </c>
      <c r="AM409" s="88">
        <v>64455</v>
      </c>
      <c r="AN409" s="279">
        <v>7</v>
      </c>
      <c r="AO409" s="286" t="s">
        <v>3816</v>
      </c>
      <c r="AP409" s="281" t="s">
        <v>926</v>
      </c>
      <c r="AQ409" s="83" t="s">
        <v>927</v>
      </c>
      <c r="AR409" s="84">
        <v>70</v>
      </c>
      <c r="AS409" s="88">
        <v>64455</v>
      </c>
      <c r="AT409" s="279">
        <v>7</v>
      </c>
      <c r="AU409" s="280" t="s">
        <v>3816</v>
      </c>
      <c r="AV409" s="86" t="s">
        <v>926</v>
      </c>
      <c r="AW409" s="285" t="s">
        <v>927</v>
      </c>
      <c r="AX409" s="285">
        <v>70</v>
      </c>
      <c r="AY409" s="87">
        <v>65163</v>
      </c>
      <c r="AZ409" s="86">
        <v>7</v>
      </c>
      <c r="BA409" s="57" t="s">
        <v>3816</v>
      </c>
      <c r="BB409" s="301" t="s">
        <v>926</v>
      </c>
      <c r="BC409" s="83" t="s">
        <v>931</v>
      </c>
      <c r="BD409" s="84">
        <v>52</v>
      </c>
      <c r="BE409" s="282">
        <v>65163</v>
      </c>
      <c r="BF409" s="279">
        <v>10</v>
      </c>
      <c r="BG409" s="303" t="s">
        <v>3810</v>
      </c>
      <c r="BH409" s="86" t="s">
        <v>3829</v>
      </c>
      <c r="BI409" s="285" t="s">
        <v>3830</v>
      </c>
      <c r="BJ409" s="285" t="s">
        <v>3830</v>
      </c>
      <c r="BK409" s="86" t="s">
        <v>3830</v>
      </c>
      <c r="BL409" s="432">
        <v>10</v>
      </c>
      <c r="BM409" s="432" t="s">
        <v>3810</v>
      </c>
      <c r="BN409" s="432" t="str">
        <f>INDEX(ID!$D:$D,MATCH('Org2567'!D409,ID!$A:$A,0))</f>
        <v>พระสมุทรเจดีย์สวาทยานนท์</v>
      </c>
    </row>
    <row r="410" spans="1:66" x14ac:dyDescent="0.25">
      <c r="A410" s="272">
        <v>407</v>
      </c>
      <c r="B410" s="272">
        <v>6</v>
      </c>
      <c r="C410" s="82" t="s">
        <v>1956</v>
      </c>
      <c r="D410" s="272" t="s">
        <v>422</v>
      </c>
      <c r="E410" s="82" t="str">
        <f t="shared" si="6"/>
        <v>รพ.บางเสาธง</v>
      </c>
      <c r="F410" s="90" t="s">
        <v>926</v>
      </c>
      <c r="G410" s="90" t="s">
        <v>989</v>
      </c>
      <c r="H410" s="90">
        <v>15</v>
      </c>
      <c r="I410" s="273">
        <v>36320</v>
      </c>
      <c r="J410" s="90">
        <v>4</v>
      </c>
      <c r="K410" s="93" t="s">
        <v>3707</v>
      </c>
      <c r="L410" s="83" t="s">
        <v>926</v>
      </c>
      <c r="M410" s="83" t="s">
        <v>989</v>
      </c>
      <c r="N410" s="84">
        <v>25</v>
      </c>
      <c r="O410" s="85">
        <v>36283</v>
      </c>
      <c r="P410" s="274">
        <v>4</v>
      </c>
      <c r="Q410" s="275" t="s">
        <v>3821</v>
      </c>
      <c r="R410" s="276" t="s">
        <v>926</v>
      </c>
      <c r="S410" s="277" t="s">
        <v>989</v>
      </c>
      <c r="T410" s="278">
        <v>50</v>
      </c>
      <c r="U410" s="88">
        <v>36283</v>
      </c>
      <c r="V410" s="54">
        <v>4</v>
      </c>
      <c r="W410" s="54" t="s">
        <v>3821</v>
      </c>
      <c r="X410" s="276" t="s">
        <v>926</v>
      </c>
      <c r="Y410" s="83" t="s">
        <v>989</v>
      </c>
      <c r="Z410" s="84">
        <v>50</v>
      </c>
      <c r="AA410" s="88">
        <v>36364</v>
      </c>
      <c r="AB410" s="279">
        <v>4</v>
      </c>
      <c r="AC410" s="280" t="s">
        <v>3821</v>
      </c>
      <c r="AD410" s="281" t="s">
        <v>926</v>
      </c>
      <c r="AE410" s="83" t="s">
        <v>989</v>
      </c>
      <c r="AF410" s="84">
        <v>50</v>
      </c>
      <c r="AG410" s="88">
        <v>36364</v>
      </c>
      <c r="AH410" s="279">
        <v>4</v>
      </c>
      <c r="AI410" s="286" t="s">
        <v>3821</v>
      </c>
      <c r="AJ410" s="281" t="s">
        <v>926</v>
      </c>
      <c r="AK410" s="83" t="s">
        <v>989</v>
      </c>
      <c r="AL410" s="84">
        <v>50</v>
      </c>
      <c r="AM410" s="88">
        <v>36364</v>
      </c>
      <c r="AN410" s="279">
        <v>4</v>
      </c>
      <c r="AO410" s="286" t="s">
        <v>3821</v>
      </c>
      <c r="AP410" s="281" t="s">
        <v>926</v>
      </c>
      <c r="AQ410" s="83" t="s">
        <v>989</v>
      </c>
      <c r="AR410" s="84">
        <v>50</v>
      </c>
      <c r="AS410" s="88">
        <v>36364</v>
      </c>
      <c r="AT410" s="279">
        <v>4</v>
      </c>
      <c r="AU410" s="280" t="s">
        <v>3821</v>
      </c>
      <c r="AV410" s="86" t="s">
        <v>926</v>
      </c>
      <c r="AW410" s="285" t="s">
        <v>989</v>
      </c>
      <c r="AX410" s="285">
        <v>50</v>
      </c>
      <c r="AY410" s="87">
        <v>36183</v>
      </c>
      <c r="AZ410" s="86">
        <v>4</v>
      </c>
      <c r="BA410" s="57" t="s">
        <v>3821</v>
      </c>
      <c r="BB410" s="301" t="s">
        <v>926</v>
      </c>
      <c r="BC410" s="83" t="s">
        <v>927</v>
      </c>
      <c r="BD410" s="84">
        <v>20</v>
      </c>
      <c r="BE410" s="282">
        <v>36183</v>
      </c>
      <c r="BF410" s="279">
        <v>6</v>
      </c>
      <c r="BG410" s="303" t="s">
        <v>3809</v>
      </c>
      <c r="BH410" s="86" t="s">
        <v>3829</v>
      </c>
      <c r="BI410" s="285" t="s">
        <v>3830</v>
      </c>
      <c r="BJ410" s="285" t="s">
        <v>3830</v>
      </c>
      <c r="BK410" s="86" t="s">
        <v>3830</v>
      </c>
      <c r="BL410" s="432">
        <v>6</v>
      </c>
      <c r="BM410" s="432" t="s">
        <v>3809</v>
      </c>
      <c r="BN410" s="432" t="str">
        <f>INDEX(ID!$D:$D,MATCH('Org2567'!D410,ID!$A:$A,0))</f>
        <v>บางเสาธง</v>
      </c>
    </row>
    <row r="411" spans="1:66" x14ac:dyDescent="0.25">
      <c r="A411" s="272">
        <v>408</v>
      </c>
      <c r="B411" s="272">
        <v>6</v>
      </c>
      <c r="C411" s="82" t="s">
        <v>2147</v>
      </c>
      <c r="D411" s="272" t="s">
        <v>423</v>
      </c>
      <c r="E411" s="82" t="str">
        <f t="shared" si="6"/>
        <v>รพ.สมเด็จพระยุพราชสระแก้ว</v>
      </c>
      <c r="F411" s="90" t="s">
        <v>922</v>
      </c>
      <c r="G411" s="90" t="s">
        <v>918</v>
      </c>
      <c r="H411" s="90">
        <v>440</v>
      </c>
      <c r="I411" s="273">
        <v>83927</v>
      </c>
      <c r="J411" s="90">
        <v>17</v>
      </c>
      <c r="K411" s="93" t="s">
        <v>3712</v>
      </c>
      <c r="L411" s="83" t="s">
        <v>922</v>
      </c>
      <c r="M411" s="83" t="s">
        <v>918</v>
      </c>
      <c r="N411" s="84">
        <v>440</v>
      </c>
      <c r="O411" s="85">
        <v>84332</v>
      </c>
      <c r="P411" s="274">
        <v>17</v>
      </c>
      <c r="Q411" s="275" t="s">
        <v>3817</v>
      </c>
      <c r="R411" s="276" t="s">
        <v>922</v>
      </c>
      <c r="S411" s="277" t="s">
        <v>918</v>
      </c>
      <c r="T411" s="278">
        <v>441</v>
      </c>
      <c r="U411" s="88">
        <v>84332</v>
      </c>
      <c r="V411" s="54">
        <v>17</v>
      </c>
      <c r="W411" s="54" t="s">
        <v>3817</v>
      </c>
      <c r="X411" s="276" t="s">
        <v>922</v>
      </c>
      <c r="Y411" s="83" t="s">
        <v>918</v>
      </c>
      <c r="Z411" s="84">
        <v>441</v>
      </c>
      <c r="AA411" s="88">
        <v>82897</v>
      </c>
      <c r="AB411" s="279">
        <v>17</v>
      </c>
      <c r="AC411" s="280" t="s">
        <v>3817</v>
      </c>
      <c r="AD411" s="281" t="s">
        <v>922</v>
      </c>
      <c r="AE411" s="83" t="s">
        <v>918</v>
      </c>
      <c r="AF411" s="84">
        <v>484</v>
      </c>
      <c r="AG411" s="88">
        <v>82897</v>
      </c>
      <c r="AH411" s="279">
        <v>17</v>
      </c>
      <c r="AI411" s="286" t="s">
        <v>3817</v>
      </c>
      <c r="AJ411" s="281" t="s">
        <v>922</v>
      </c>
      <c r="AK411" s="83" t="s">
        <v>918</v>
      </c>
      <c r="AL411" s="84">
        <v>484</v>
      </c>
      <c r="AM411" s="88">
        <v>82897</v>
      </c>
      <c r="AN411" s="279">
        <v>17</v>
      </c>
      <c r="AO411" s="286" t="s">
        <v>3817</v>
      </c>
      <c r="AP411" s="281" t="s">
        <v>922</v>
      </c>
      <c r="AQ411" s="83" t="s">
        <v>918</v>
      </c>
      <c r="AR411" s="84">
        <v>484</v>
      </c>
      <c r="AS411" s="88">
        <v>82897</v>
      </c>
      <c r="AT411" s="279">
        <v>17</v>
      </c>
      <c r="AU411" s="280" t="s">
        <v>3817</v>
      </c>
      <c r="AV411" s="86" t="s">
        <v>922</v>
      </c>
      <c r="AW411" s="285" t="s">
        <v>918</v>
      </c>
      <c r="AX411" s="285">
        <v>484</v>
      </c>
      <c r="AY411" s="87">
        <v>83073</v>
      </c>
      <c r="AZ411" s="86">
        <v>17</v>
      </c>
      <c r="BA411" s="57" t="s">
        <v>3817</v>
      </c>
      <c r="BB411" s="301" t="s">
        <v>922</v>
      </c>
      <c r="BC411" s="83" t="s">
        <v>918</v>
      </c>
      <c r="BD411" s="84">
        <v>466</v>
      </c>
      <c r="BE411" s="282">
        <v>83073</v>
      </c>
      <c r="BF411" s="279">
        <v>17</v>
      </c>
      <c r="BG411" s="303" t="s">
        <v>3817</v>
      </c>
      <c r="BH411" s="86" t="s">
        <v>3829</v>
      </c>
      <c r="BI411" s="285" t="s">
        <v>3829</v>
      </c>
      <c r="BJ411" s="285" t="s">
        <v>3830</v>
      </c>
      <c r="BK411" s="86" t="s">
        <v>3829</v>
      </c>
      <c r="BL411" s="432">
        <v>17</v>
      </c>
      <c r="BM411" s="432" t="s">
        <v>3817</v>
      </c>
      <c r="BN411" s="432" t="str">
        <f>INDEX(ID!$D:$D,MATCH('Org2567'!D411,ID!$A:$A,0))</f>
        <v>สมเด็จพระยุพราชสระแก้ว</v>
      </c>
    </row>
    <row r="412" spans="1:66" x14ac:dyDescent="0.25">
      <c r="A412" s="272">
        <v>409</v>
      </c>
      <c r="B412" s="272">
        <v>6</v>
      </c>
      <c r="C412" s="82" t="s">
        <v>2147</v>
      </c>
      <c r="D412" s="272" t="s">
        <v>424</v>
      </c>
      <c r="E412" s="82" t="str">
        <f t="shared" si="6"/>
        <v>รพ.คลองหาด</v>
      </c>
      <c r="F412" s="90" t="s">
        <v>926</v>
      </c>
      <c r="G412" s="90" t="s">
        <v>927</v>
      </c>
      <c r="H412" s="90">
        <v>36</v>
      </c>
      <c r="I412" s="273">
        <v>28502</v>
      </c>
      <c r="J412" s="90">
        <v>5</v>
      </c>
      <c r="K412" s="93" t="s">
        <v>3703</v>
      </c>
      <c r="L412" s="83" t="s">
        <v>926</v>
      </c>
      <c r="M412" s="83" t="s">
        <v>927</v>
      </c>
      <c r="N412" s="84">
        <v>36</v>
      </c>
      <c r="O412" s="85">
        <v>28822</v>
      </c>
      <c r="P412" s="274">
        <v>5</v>
      </c>
      <c r="Q412" s="275" t="s">
        <v>3811</v>
      </c>
      <c r="R412" s="276" t="s">
        <v>926</v>
      </c>
      <c r="S412" s="277" t="s">
        <v>927</v>
      </c>
      <c r="T412" s="278">
        <v>36</v>
      </c>
      <c r="U412" s="88">
        <v>28822</v>
      </c>
      <c r="V412" s="54">
        <v>5</v>
      </c>
      <c r="W412" s="54" t="s">
        <v>3811</v>
      </c>
      <c r="X412" s="276" t="s">
        <v>926</v>
      </c>
      <c r="Y412" s="83" t="s">
        <v>927</v>
      </c>
      <c r="Z412" s="84">
        <v>36</v>
      </c>
      <c r="AA412" s="88">
        <v>28877</v>
      </c>
      <c r="AB412" s="279">
        <v>5</v>
      </c>
      <c r="AC412" s="280" t="s">
        <v>3811</v>
      </c>
      <c r="AD412" s="281" t="s">
        <v>926</v>
      </c>
      <c r="AE412" s="83" t="s">
        <v>927</v>
      </c>
      <c r="AF412" s="84">
        <v>40</v>
      </c>
      <c r="AG412" s="88">
        <v>28877</v>
      </c>
      <c r="AH412" s="279">
        <v>5</v>
      </c>
      <c r="AI412" s="286" t="s">
        <v>3811</v>
      </c>
      <c r="AJ412" s="281" t="s">
        <v>926</v>
      </c>
      <c r="AK412" s="83" t="s">
        <v>927</v>
      </c>
      <c r="AL412" s="84">
        <v>40</v>
      </c>
      <c r="AM412" s="88">
        <v>28877</v>
      </c>
      <c r="AN412" s="279">
        <v>5</v>
      </c>
      <c r="AO412" s="286" t="s">
        <v>3811</v>
      </c>
      <c r="AP412" s="281" t="s">
        <v>926</v>
      </c>
      <c r="AQ412" s="83" t="s">
        <v>927</v>
      </c>
      <c r="AR412" s="84">
        <v>40</v>
      </c>
      <c r="AS412" s="88">
        <v>28877</v>
      </c>
      <c r="AT412" s="279">
        <v>5</v>
      </c>
      <c r="AU412" s="280" t="s">
        <v>3811</v>
      </c>
      <c r="AV412" s="86" t="s">
        <v>926</v>
      </c>
      <c r="AW412" s="285" t="s">
        <v>927</v>
      </c>
      <c r="AX412" s="285">
        <v>40</v>
      </c>
      <c r="AY412" s="87">
        <v>28768</v>
      </c>
      <c r="AZ412" s="86">
        <v>5</v>
      </c>
      <c r="BA412" s="57" t="s">
        <v>3811</v>
      </c>
      <c r="BB412" s="301" t="s">
        <v>926</v>
      </c>
      <c r="BC412" s="83" t="s">
        <v>927</v>
      </c>
      <c r="BD412" s="84">
        <v>38</v>
      </c>
      <c r="BE412" s="282">
        <v>28768</v>
      </c>
      <c r="BF412" s="279">
        <v>5</v>
      </c>
      <c r="BG412" s="303" t="s">
        <v>3811</v>
      </c>
      <c r="BH412" s="86" t="s">
        <v>3829</v>
      </c>
      <c r="BI412" s="285" t="s">
        <v>3829</v>
      </c>
      <c r="BJ412" s="285" t="s">
        <v>3830</v>
      </c>
      <c r="BK412" s="86" t="s">
        <v>3829</v>
      </c>
      <c r="BL412" s="432">
        <v>5</v>
      </c>
      <c r="BM412" s="432" t="s">
        <v>3811</v>
      </c>
      <c r="BN412" s="432" t="str">
        <f>INDEX(ID!$D:$D,MATCH('Org2567'!D412,ID!$A:$A,0))</f>
        <v>คลองหาด</v>
      </c>
    </row>
    <row r="413" spans="1:66" x14ac:dyDescent="0.25">
      <c r="A413" s="272">
        <v>410</v>
      </c>
      <c r="B413" s="272">
        <v>6</v>
      </c>
      <c r="C413" s="82" t="s">
        <v>2147</v>
      </c>
      <c r="D413" s="272" t="s">
        <v>425</v>
      </c>
      <c r="E413" s="82" t="str">
        <f t="shared" si="6"/>
        <v>รพ.ตาพระยา</v>
      </c>
      <c r="F413" s="90" t="s">
        <v>926</v>
      </c>
      <c r="G413" s="90" t="s">
        <v>927</v>
      </c>
      <c r="H413" s="90">
        <v>46</v>
      </c>
      <c r="I413" s="273">
        <v>40385</v>
      </c>
      <c r="J413" s="90">
        <v>6</v>
      </c>
      <c r="K413" s="93" t="s">
        <v>3783</v>
      </c>
      <c r="L413" s="83" t="s">
        <v>926</v>
      </c>
      <c r="M413" s="83" t="s">
        <v>927</v>
      </c>
      <c r="N413" s="84">
        <v>41</v>
      </c>
      <c r="O413" s="85">
        <v>40417</v>
      </c>
      <c r="P413" s="274">
        <v>6</v>
      </c>
      <c r="Q413" s="275" t="s">
        <v>3809</v>
      </c>
      <c r="R413" s="276" t="s">
        <v>926</v>
      </c>
      <c r="S413" s="277" t="s">
        <v>927</v>
      </c>
      <c r="T413" s="278">
        <v>52</v>
      </c>
      <c r="U413" s="88">
        <v>40417</v>
      </c>
      <c r="V413" s="54">
        <v>6</v>
      </c>
      <c r="W413" s="54" t="s">
        <v>3809</v>
      </c>
      <c r="X413" s="276" t="s">
        <v>926</v>
      </c>
      <c r="Y413" s="83" t="s">
        <v>927</v>
      </c>
      <c r="Z413" s="84">
        <v>52</v>
      </c>
      <c r="AA413" s="88">
        <v>40587</v>
      </c>
      <c r="AB413" s="279">
        <v>6</v>
      </c>
      <c r="AC413" s="280" t="s">
        <v>3809</v>
      </c>
      <c r="AD413" s="281" t="s">
        <v>926</v>
      </c>
      <c r="AE413" s="83" t="s">
        <v>927</v>
      </c>
      <c r="AF413" s="84">
        <v>53</v>
      </c>
      <c r="AG413" s="88">
        <v>40587</v>
      </c>
      <c r="AH413" s="279">
        <v>6</v>
      </c>
      <c r="AI413" s="286" t="s">
        <v>3809</v>
      </c>
      <c r="AJ413" s="281" t="s">
        <v>926</v>
      </c>
      <c r="AK413" s="83" t="s">
        <v>927</v>
      </c>
      <c r="AL413" s="84">
        <v>53</v>
      </c>
      <c r="AM413" s="88">
        <v>40587</v>
      </c>
      <c r="AN413" s="279">
        <v>6</v>
      </c>
      <c r="AO413" s="286" t="s">
        <v>3809</v>
      </c>
      <c r="AP413" s="281" t="s">
        <v>926</v>
      </c>
      <c r="AQ413" s="83" t="s">
        <v>927</v>
      </c>
      <c r="AR413" s="84">
        <v>53</v>
      </c>
      <c r="AS413" s="88">
        <v>40587</v>
      </c>
      <c r="AT413" s="279">
        <v>6</v>
      </c>
      <c r="AU413" s="280" t="s">
        <v>3809</v>
      </c>
      <c r="AV413" s="86" t="s">
        <v>926</v>
      </c>
      <c r="AW413" s="285" t="s">
        <v>927</v>
      </c>
      <c r="AX413" s="285">
        <v>53</v>
      </c>
      <c r="AY413" s="87">
        <v>40645</v>
      </c>
      <c r="AZ413" s="86">
        <v>6</v>
      </c>
      <c r="BA413" s="57" t="s">
        <v>3809</v>
      </c>
      <c r="BB413" s="301" t="s">
        <v>926</v>
      </c>
      <c r="BC413" s="83" t="s">
        <v>927</v>
      </c>
      <c r="BD413" s="84">
        <v>53</v>
      </c>
      <c r="BE413" s="282">
        <v>40645</v>
      </c>
      <c r="BF413" s="279">
        <v>6</v>
      </c>
      <c r="BG413" s="303" t="s">
        <v>3809</v>
      </c>
      <c r="BH413" s="86" t="s">
        <v>3829</v>
      </c>
      <c r="BI413" s="285" t="s">
        <v>3829</v>
      </c>
      <c r="BJ413" s="285" t="s">
        <v>3829</v>
      </c>
      <c r="BK413" s="86" t="s">
        <v>3829</v>
      </c>
      <c r="BL413" s="432">
        <v>6</v>
      </c>
      <c r="BM413" s="432" t="s">
        <v>3809</v>
      </c>
      <c r="BN413" s="432" t="str">
        <f>INDEX(ID!$D:$D,MATCH('Org2567'!D413,ID!$A:$A,0))</f>
        <v>ตาพระยา</v>
      </c>
    </row>
    <row r="414" spans="1:66" x14ac:dyDescent="0.25">
      <c r="A414" s="272">
        <v>411</v>
      </c>
      <c r="B414" s="272">
        <v>6</v>
      </c>
      <c r="C414" s="82" t="s">
        <v>2147</v>
      </c>
      <c r="D414" s="272" t="s">
        <v>426</v>
      </c>
      <c r="E414" s="82" t="str">
        <f t="shared" si="6"/>
        <v>รพ.วังน้ำเย็น</v>
      </c>
      <c r="F414" s="90" t="s">
        <v>926</v>
      </c>
      <c r="G414" s="90" t="s">
        <v>927</v>
      </c>
      <c r="H414" s="90">
        <v>71</v>
      </c>
      <c r="I414" s="273">
        <v>47226</v>
      </c>
      <c r="J414" s="90">
        <v>6</v>
      </c>
      <c r="K414" s="93" t="s">
        <v>3783</v>
      </c>
      <c r="L414" s="83" t="s">
        <v>926</v>
      </c>
      <c r="M414" s="83" t="s">
        <v>931</v>
      </c>
      <c r="N414" s="84">
        <v>76</v>
      </c>
      <c r="O414" s="85">
        <v>47510</v>
      </c>
      <c r="P414" s="274">
        <v>9</v>
      </c>
      <c r="Q414" s="275" t="s">
        <v>3814</v>
      </c>
      <c r="R414" s="276" t="s">
        <v>926</v>
      </c>
      <c r="S414" s="277" t="s">
        <v>931</v>
      </c>
      <c r="T414" s="278">
        <v>76</v>
      </c>
      <c r="U414" s="88">
        <v>47510</v>
      </c>
      <c r="V414" s="54">
        <v>9</v>
      </c>
      <c r="W414" s="54" t="s">
        <v>3814</v>
      </c>
      <c r="X414" s="276" t="s">
        <v>926</v>
      </c>
      <c r="Y414" s="83" t="s">
        <v>931</v>
      </c>
      <c r="Z414" s="84">
        <v>76</v>
      </c>
      <c r="AA414" s="88">
        <v>47567</v>
      </c>
      <c r="AB414" s="279">
        <v>9</v>
      </c>
      <c r="AC414" s="280" t="s">
        <v>3814</v>
      </c>
      <c r="AD414" s="281" t="s">
        <v>926</v>
      </c>
      <c r="AE414" s="83" t="s">
        <v>931</v>
      </c>
      <c r="AF414" s="84">
        <v>76</v>
      </c>
      <c r="AG414" s="88">
        <v>47567</v>
      </c>
      <c r="AH414" s="279">
        <v>9</v>
      </c>
      <c r="AI414" s="286" t="s">
        <v>3814</v>
      </c>
      <c r="AJ414" s="281" t="s">
        <v>926</v>
      </c>
      <c r="AK414" s="83" t="s">
        <v>931</v>
      </c>
      <c r="AL414" s="84">
        <v>76</v>
      </c>
      <c r="AM414" s="88">
        <v>47567</v>
      </c>
      <c r="AN414" s="279">
        <v>9</v>
      </c>
      <c r="AO414" s="286" t="s">
        <v>3814</v>
      </c>
      <c r="AP414" s="281" t="s">
        <v>926</v>
      </c>
      <c r="AQ414" s="83" t="s">
        <v>931</v>
      </c>
      <c r="AR414" s="84">
        <v>76</v>
      </c>
      <c r="AS414" s="88">
        <v>47567</v>
      </c>
      <c r="AT414" s="279">
        <v>9</v>
      </c>
      <c r="AU414" s="280" t="s">
        <v>3814</v>
      </c>
      <c r="AV414" s="86" t="s">
        <v>926</v>
      </c>
      <c r="AW414" s="285" t="s">
        <v>931</v>
      </c>
      <c r="AX414" s="285">
        <v>76</v>
      </c>
      <c r="AY414" s="87">
        <v>47290</v>
      </c>
      <c r="AZ414" s="86">
        <v>9</v>
      </c>
      <c r="BA414" s="57" t="s">
        <v>3814</v>
      </c>
      <c r="BB414" s="301" t="s">
        <v>926</v>
      </c>
      <c r="BC414" s="83" t="s">
        <v>931</v>
      </c>
      <c r="BD414" s="84">
        <v>76</v>
      </c>
      <c r="BE414" s="282">
        <v>47290</v>
      </c>
      <c r="BF414" s="279">
        <v>9</v>
      </c>
      <c r="BG414" s="303" t="s">
        <v>3814</v>
      </c>
      <c r="BH414" s="86" t="s">
        <v>3829</v>
      </c>
      <c r="BI414" s="285" t="s">
        <v>3829</v>
      </c>
      <c r="BJ414" s="285" t="s">
        <v>3829</v>
      </c>
      <c r="BK414" s="86" t="s">
        <v>3829</v>
      </c>
      <c r="BL414" s="432">
        <v>9</v>
      </c>
      <c r="BM414" s="432" t="s">
        <v>3814</v>
      </c>
      <c r="BN414" s="432" t="str">
        <f>INDEX(ID!$D:$D,MATCH('Org2567'!D414,ID!$A:$A,0))</f>
        <v>วังน้ำเย็น</v>
      </c>
    </row>
    <row r="415" spans="1:66" x14ac:dyDescent="0.25">
      <c r="A415" s="272">
        <v>412</v>
      </c>
      <c r="B415" s="272">
        <v>6</v>
      </c>
      <c r="C415" s="82" t="s">
        <v>2147</v>
      </c>
      <c r="D415" s="272" t="s">
        <v>427</v>
      </c>
      <c r="E415" s="82" t="str">
        <f t="shared" si="6"/>
        <v>รพ.วัฒนานคร</v>
      </c>
      <c r="F415" s="90" t="s">
        <v>926</v>
      </c>
      <c r="G415" s="90" t="s">
        <v>927</v>
      </c>
      <c r="H415" s="90">
        <v>77</v>
      </c>
      <c r="I415" s="273">
        <v>55813</v>
      </c>
      <c r="J415" s="90">
        <v>6</v>
      </c>
      <c r="K415" s="93" t="s">
        <v>3783</v>
      </c>
      <c r="L415" s="83" t="s">
        <v>926</v>
      </c>
      <c r="M415" s="83" t="s">
        <v>927</v>
      </c>
      <c r="N415" s="84">
        <v>86</v>
      </c>
      <c r="O415" s="85">
        <v>56259</v>
      </c>
      <c r="P415" s="274">
        <v>6</v>
      </c>
      <c r="Q415" s="275" t="s">
        <v>3809</v>
      </c>
      <c r="R415" s="276" t="s">
        <v>926</v>
      </c>
      <c r="S415" s="277" t="s">
        <v>927</v>
      </c>
      <c r="T415" s="278">
        <v>86</v>
      </c>
      <c r="U415" s="88">
        <v>56259</v>
      </c>
      <c r="V415" s="54">
        <v>6</v>
      </c>
      <c r="W415" s="54" t="s">
        <v>3809</v>
      </c>
      <c r="X415" s="276" t="s">
        <v>926</v>
      </c>
      <c r="Y415" s="83" t="s">
        <v>927</v>
      </c>
      <c r="Z415" s="84">
        <v>86</v>
      </c>
      <c r="AA415" s="88">
        <v>56401</v>
      </c>
      <c r="AB415" s="279">
        <v>6</v>
      </c>
      <c r="AC415" s="280" t="s">
        <v>3809</v>
      </c>
      <c r="AD415" s="281" t="s">
        <v>926</v>
      </c>
      <c r="AE415" s="83" t="s">
        <v>927</v>
      </c>
      <c r="AF415" s="84">
        <v>89</v>
      </c>
      <c r="AG415" s="88">
        <v>56401</v>
      </c>
      <c r="AH415" s="279">
        <v>6</v>
      </c>
      <c r="AI415" s="286" t="s">
        <v>3809</v>
      </c>
      <c r="AJ415" s="281" t="s">
        <v>926</v>
      </c>
      <c r="AK415" s="83" t="s">
        <v>927</v>
      </c>
      <c r="AL415" s="84">
        <v>89</v>
      </c>
      <c r="AM415" s="88">
        <v>56401</v>
      </c>
      <c r="AN415" s="279">
        <v>6</v>
      </c>
      <c r="AO415" s="286" t="s">
        <v>3809</v>
      </c>
      <c r="AP415" s="281" t="s">
        <v>926</v>
      </c>
      <c r="AQ415" s="83" t="s">
        <v>927</v>
      </c>
      <c r="AR415" s="84">
        <v>89</v>
      </c>
      <c r="AS415" s="88">
        <v>56401</v>
      </c>
      <c r="AT415" s="279">
        <v>6</v>
      </c>
      <c r="AU415" s="280" t="s">
        <v>3809</v>
      </c>
      <c r="AV415" s="86" t="s">
        <v>926</v>
      </c>
      <c r="AW415" s="285" t="s">
        <v>927</v>
      </c>
      <c r="AX415" s="285">
        <v>89</v>
      </c>
      <c r="AY415" s="87">
        <v>56655</v>
      </c>
      <c r="AZ415" s="86">
        <v>6</v>
      </c>
      <c r="BA415" s="57" t="s">
        <v>3809</v>
      </c>
      <c r="BB415" s="301" t="s">
        <v>926</v>
      </c>
      <c r="BC415" s="83" t="s">
        <v>927</v>
      </c>
      <c r="BD415" s="84">
        <v>75</v>
      </c>
      <c r="BE415" s="282">
        <v>56655</v>
      </c>
      <c r="BF415" s="279">
        <v>6</v>
      </c>
      <c r="BG415" s="303" t="s">
        <v>3809</v>
      </c>
      <c r="BH415" s="86" t="s">
        <v>3829</v>
      </c>
      <c r="BI415" s="285" t="s">
        <v>3829</v>
      </c>
      <c r="BJ415" s="285" t="s">
        <v>3830</v>
      </c>
      <c r="BK415" s="86" t="s">
        <v>3829</v>
      </c>
      <c r="BL415" s="432">
        <v>6</v>
      </c>
      <c r="BM415" s="432" t="s">
        <v>3809</v>
      </c>
      <c r="BN415" s="432" t="str">
        <f>INDEX(ID!$D:$D,MATCH('Org2567'!D415,ID!$A:$A,0))</f>
        <v>วัฒนานคร</v>
      </c>
    </row>
    <row r="416" spans="1:66" x14ac:dyDescent="0.25">
      <c r="A416" s="272">
        <v>413</v>
      </c>
      <c r="B416" s="272">
        <v>6</v>
      </c>
      <c r="C416" s="82" t="s">
        <v>2147</v>
      </c>
      <c r="D416" s="272" t="s">
        <v>428</v>
      </c>
      <c r="E416" s="82" t="str">
        <f t="shared" si="6"/>
        <v>รพ.อรัญประเทศ</v>
      </c>
      <c r="F416" s="90" t="s">
        <v>922</v>
      </c>
      <c r="G416" s="90" t="s">
        <v>924</v>
      </c>
      <c r="H416" s="90">
        <v>156</v>
      </c>
      <c r="I416" s="273">
        <v>62178</v>
      </c>
      <c r="J416" s="90">
        <v>14</v>
      </c>
      <c r="K416" s="93" t="s">
        <v>3776</v>
      </c>
      <c r="L416" s="83" t="s">
        <v>922</v>
      </c>
      <c r="M416" s="83" t="s">
        <v>924</v>
      </c>
      <c r="N416" s="84">
        <v>166</v>
      </c>
      <c r="O416" s="85">
        <v>62835</v>
      </c>
      <c r="P416" s="274">
        <v>14</v>
      </c>
      <c r="Q416" s="275" t="s">
        <v>3808</v>
      </c>
      <c r="R416" s="276" t="s">
        <v>922</v>
      </c>
      <c r="S416" s="277" t="s">
        <v>924</v>
      </c>
      <c r="T416" s="278">
        <v>297</v>
      </c>
      <c r="U416" s="88">
        <v>62835</v>
      </c>
      <c r="V416" s="54">
        <v>15</v>
      </c>
      <c r="W416" s="54" t="s">
        <v>3812</v>
      </c>
      <c r="X416" s="276" t="s">
        <v>922</v>
      </c>
      <c r="Y416" s="83" t="s">
        <v>924</v>
      </c>
      <c r="Z416" s="84">
        <v>297</v>
      </c>
      <c r="AA416" s="88">
        <v>62956</v>
      </c>
      <c r="AB416" s="279">
        <v>15</v>
      </c>
      <c r="AC416" s="280" t="s">
        <v>3812</v>
      </c>
      <c r="AD416" s="281" t="s">
        <v>922</v>
      </c>
      <c r="AE416" s="83" t="s">
        <v>924</v>
      </c>
      <c r="AF416" s="84">
        <v>225</v>
      </c>
      <c r="AG416" s="88">
        <v>62956</v>
      </c>
      <c r="AH416" s="279">
        <v>15</v>
      </c>
      <c r="AI416" s="286" t="s">
        <v>3812</v>
      </c>
      <c r="AJ416" s="281" t="s">
        <v>922</v>
      </c>
      <c r="AK416" s="83" t="s">
        <v>924</v>
      </c>
      <c r="AL416" s="84">
        <v>225</v>
      </c>
      <c r="AM416" s="88">
        <v>62956</v>
      </c>
      <c r="AN416" s="279">
        <v>15</v>
      </c>
      <c r="AO416" s="286" t="s">
        <v>3812</v>
      </c>
      <c r="AP416" s="281" t="s">
        <v>922</v>
      </c>
      <c r="AQ416" s="83" t="s">
        <v>924</v>
      </c>
      <c r="AR416" s="84">
        <v>225</v>
      </c>
      <c r="AS416" s="88">
        <v>62956</v>
      </c>
      <c r="AT416" s="279">
        <v>15</v>
      </c>
      <c r="AU416" s="280" t="s">
        <v>3812</v>
      </c>
      <c r="AV416" s="86" t="s">
        <v>922</v>
      </c>
      <c r="AW416" s="285" t="s">
        <v>924</v>
      </c>
      <c r="AX416" s="285">
        <v>225</v>
      </c>
      <c r="AY416" s="87">
        <v>63458</v>
      </c>
      <c r="AZ416" s="86">
        <v>15</v>
      </c>
      <c r="BA416" s="57" t="s">
        <v>3812</v>
      </c>
      <c r="BB416" s="301" t="s">
        <v>922</v>
      </c>
      <c r="BC416" s="83" t="s">
        <v>924</v>
      </c>
      <c r="BD416" s="84">
        <v>260</v>
      </c>
      <c r="BE416" s="282">
        <v>63458</v>
      </c>
      <c r="BF416" s="279">
        <v>15</v>
      </c>
      <c r="BG416" s="303" t="s">
        <v>3812</v>
      </c>
      <c r="BH416" s="86" t="s">
        <v>3829</v>
      </c>
      <c r="BI416" s="285" t="s">
        <v>3829</v>
      </c>
      <c r="BJ416" s="285" t="s">
        <v>3830</v>
      </c>
      <c r="BK416" s="86" t="s">
        <v>3829</v>
      </c>
      <c r="BL416" s="432">
        <v>15</v>
      </c>
      <c r="BM416" s="432" t="s">
        <v>3812</v>
      </c>
      <c r="BN416" s="432" t="str">
        <f>INDEX(ID!$D:$D,MATCH('Org2567'!D416,ID!$A:$A,0))</f>
        <v>อรัญประเทศ</v>
      </c>
    </row>
    <row r="417" spans="1:66" x14ac:dyDescent="0.25">
      <c r="A417" s="272">
        <v>414</v>
      </c>
      <c r="B417" s="272">
        <v>6</v>
      </c>
      <c r="C417" s="82" t="s">
        <v>2147</v>
      </c>
      <c r="D417" s="272" t="s">
        <v>429</v>
      </c>
      <c r="E417" s="82" t="str">
        <f t="shared" si="6"/>
        <v>รพ.เขาฉกรรจ์</v>
      </c>
      <c r="F417" s="90" t="s">
        <v>926</v>
      </c>
      <c r="G417" s="90" t="s">
        <v>927</v>
      </c>
      <c r="H417" s="90">
        <v>51</v>
      </c>
      <c r="I417" s="273">
        <v>43369</v>
      </c>
      <c r="J417" s="90">
        <v>6</v>
      </c>
      <c r="K417" s="93" t="s">
        <v>3783</v>
      </c>
      <c r="L417" s="83" t="s">
        <v>926</v>
      </c>
      <c r="M417" s="83" t="s">
        <v>927</v>
      </c>
      <c r="N417" s="84">
        <v>51</v>
      </c>
      <c r="O417" s="85">
        <v>43656</v>
      </c>
      <c r="P417" s="274">
        <v>6</v>
      </c>
      <c r="Q417" s="275" t="s">
        <v>3809</v>
      </c>
      <c r="R417" s="276" t="s">
        <v>926</v>
      </c>
      <c r="S417" s="277" t="s">
        <v>927</v>
      </c>
      <c r="T417" s="278">
        <v>51</v>
      </c>
      <c r="U417" s="88">
        <v>43656</v>
      </c>
      <c r="V417" s="54">
        <v>6</v>
      </c>
      <c r="W417" s="54" t="s">
        <v>3809</v>
      </c>
      <c r="X417" s="276" t="s">
        <v>926</v>
      </c>
      <c r="Y417" s="83" t="s">
        <v>927</v>
      </c>
      <c r="Z417" s="84">
        <v>51</v>
      </c>
      <c r="AA417" s="88">
        <v>43710</v>
      </c>
      <c r="AB417" s="279">
        <v>6</v>
      </c>
      <c r="AC417" s="280" t="s">
        <v>3809</v>
      </c>
      <c r="AD417" s="281" t="s">
        <v>926</v>
      </c>
      <c r="AE417" s="83" t="s">
        <v>927</v>
      </c>
      <c r="AF417" s="84">
        <v>51</v>
      </c>
      <c r="AG417" s="88">
        <v>43710</v>
      </c>
      <c r="AH417" s="279">
        <v>6</v>
      </c>
      <c r="AI417" s="286" t="s">
        <v>3809</v>
      </c>
      <c r="AJ417" s="281" t="s">
        <v>926</v>
      </c>
      <c r="AK417" s="83" t="s">
        <v>927</v>
      </c>
      <c r="AL417" s="84">
        <v>51</v>
      </c>
      <c r="AM417" s="88">
        <v>43710</v>
      </c>
      <c r="AN417" s="279">
        <v>6</v>
      </c>
      <c r="AO417" s="286" t="s">
        <v>3809</v>
      </c>
      <c r="AP417" s="281" t="s">
        <v>926</v>
      </c>
      <c r="AQ417" s="83" t="s">
        <v>927</v>
      </c>
      <c r="AR417" s="84">
        <v>51</v>
      </c>
      <c r="AS417" s="88">
        <v>43710</v>
      </c>
      <c r="AT417" s="279">
        <v>6</v>
      </c>
      <c r="AU417" s="280" t="s">
        <v>3809</v>
      </c>
      <c r="AV417" s="86" t="s">
        <v>926</v>
      </c>
      <c r="AW417" s="285" t="s">
        <v>927</v>
      </c>
      <c r="AX417" s="285">
        <v>51</v>
      </c>
      <c r="AY417" s="87">
        <v>43816</v>
      </c>
      <c r="AZ417" s="86">
        <v>6</v>
      </c>
      <c r="BA417" s="57" t="s">
        <v>3809</v>
      </c>
      <c r="BB417" s="301" t="s">
        <v>926</v>
      </c>
      <c r="BC417" s="83" t="s">
        <v>927</v>
      </c>
      <c r="BD417" s="84">
        <v>50</v>
      </c>
      <c r="BE417" s="282">
        <v>43816</v>
      </c>
      <c r="BF417" s="279">
        <v>6</v>
      </c>
      <c r="BG417" s="303" t="s">
        <v>3809</v>
      </c>
      <c r="BH417" s="86" t="s">
        <v>3829</v>
      </c>
      <c r="BI417" s="285" t="s">
        <v>3829</v>
      </c>
      <c r="BJ417" s="285" t="s">
        <v>3830</v>
      </c>
      <c r="BK417" s="86" t="s">
        <v>3829</v>
      </c>
      <c r="BL417" s="432">
        <v>6</v>
      </c>
      <c r="BM417" s="432" t="s">
        <v>3809</v>
      </c>
      <c r="BN417" s="432" t="str">
        <f>INDEX(ID!$D:$D,MATCH('Org2567'!D417,ID!$A:$A,0))</f>
        <v>เขาฉกรรจ์</v>
      </c>
    </row>
    <row r="418" spans="1:66" x14ac:dyDescent="0.25">
      <c r="A418" s="272">
        <v>415</v>
      </c>
      <c r="B418" s="272">
        <v>6</v>
      </c>
      <c r="C418" s="82" t="s">
        <v>2147</v>
      </c>
      <c r="D418" s="272" t="s">
        <v>430</v>
      </c>
      <c r="E418" s="82" t="str">
        <f t="shared" si="6"/>
        <v>รพ.วังสมบูรณ์</v>
      </c>
      <c r="F418" s="90" t="s">
        <v>926</v>
      </c>
      <c r="G418" s="90" t="s">
        <v>989</v>
      </c>
      <c r="H418" s="90">
        <v>22</v>
      </c>
      <c r="I418" s="273">
        <v>26869</v>
      </c>
      <c r="J418" s="90">
        <v>4</v>
      </c>
      <c r="K418" s="93" t="s">
        <v>3707</v>
      </c>
      <c r="L418" s="83" t="s">
        <v>926</v>
      </c>
      <c r="M418" s="83" t="s">
        <v>989</v>
      </c>
      <c r="N418" s="84">
        <v>30</v>
      </c>
      <c r="O418" s="85">
        <v>27103</v>
      </c>
      <c r="P418" s="274">
        <v>4</v>
      </c>
      <c r="Q418" s="275" t="s">
        <v>3821</v>
      </c>
      <c r="R418" s="276" t="s">
        <v>926</v>
      </c>
      <c r="S418" s="277" t="s">
        <v>989</v>
      </c>
      <c r="T418" s="278">
        <v>40</v>
      </c>
      <c r="U418" s="88">
        <v>27103</v>
      </c>
      <c r="V418" s="54">
        <v>4</v>
      </c>
      <c r="W418" s="54" t="s">
        <v>3821</v>
      </c>
      <c r="X418" s="276" t="s">
        <v>926</v>
      </c>
      <c r="Y418" s="83" t="s">
        <v>927</v>
      </c>
      <c r="Z418" s="84">
        <v>40</v>
      </c>
      <c r="AA418" s="88">
        <v>27302</v>
      </c>
      <c r="AB418" s="279">
        <v>5</v>
      </c>
      <c r="AC418" s="280" t="s">
        <v>3811</v>
      </c>
      <c r="AD418" s="281" t="s">
        <v>926</v>
      </c>
      <c r="AE418" s="83" t="s">
        <v>927</v>
      </c>
      <c r="AF418" s="84">
        <v>34</v>
      </c>
      <c r="AG418" s="88">
        <v>27302</v>
      </c>
      <c r="AH418" s="279">
        <v>5</v>
      </c>
      <c r="AI418" s="286" t="s">
        <v>3811</v>
      </c>
      <c r="AJ418" s="281" t="s">
        <v>926</v>
      </c>
      <c r="AK418" s="83" t="s">
        <v>927</v>
      </c>
      <c r="AL418" s="84">
        <v>34</v>
      </c>
      <c r="AM418" s="88">
        <v>27302</v>
      </c>
      <c r="AN418" s="279">
        <v>5</v>
      </c>
      <c r="AO418" s="286" t="s">
        <v>3811</v>
      </c>
      <c r="AP418" s="281" t="s">
        <v>926</v>
      </c>
      <c r="AQ418" s="83" t="s">
        <v>927</v>
      </c>
      <c r="AR418" s="84">
        <v>34</v>
      </c>
      <c r="AS418" s="88">
        <v>27302</v>
      </c>
      <c r="AT418" s="279">
        <v>5</v>
      </c>
      <c r="AU418" s="280" t="s">
        <v>3811</v>
      </c>
      <c r="AV418" s="86" t="s">
        <v>926</v>
      </c>
      <c r="AW418" s="285" t="s">
        <v>927</v>
      </c>
      <c r="AX418" s="285">
        <v>34</v>
      </c>
      <c r="AY418" s="87">
        <v>27031</v>
      </c>
      <c r="AZ418" s="86">
        <v>5</v>
      </c>
      <c r="BA418" s="57" t="s">
        <v>3811</v>
      </c>
      <c r="BB418" s="301" t="s">
        <v>926</v>
      </c>
      <c r="BC418" s="83" t="s">
        <v>927</v>
      </c>
      <c r="BD418" s="84">
        <v>34</v>
      </c>
      <c r="BE418" s="282">
        <v>27031</v>
      </c>
      <c r="BF418" s="279">
        <v>5</v>
      </c>
      <c r="BG418" s="303" t="s">
        <v>3811</v>
      </c>
      <c r="BH418" s="86" t="s">
        <v>3829</v>
      </c>
      <c r="BI418" s="285" t="s">
        <v>3829</v>
      </c>
      <c r="BJ418" s="285" t="s">
        <v>3829</v>
      </c>
      <c r="BK418" s="86" t="s">
        <v>3829</v>
      </c>
      <c r="BL418" s="432">
        <v>5</v>
      </c>
      <c r="BM418" s="432" t="s">
        <v>3811</v>
      </c>
      <c r="BN418" s="432" t="str">
        <f>INDEX(ID!$D:$D,MATCH('Org2567'!D418,ID!$A:$A,0))</f>
        <v>วังสมบูรณ์</v>
      </c>
    </row>
    <row r="419" spans="1:66" x14ac:dyDescent="0.25">
      <c r="A419" s="272">
        <v>416</v>
      </c>
      <c r="B419" s="272">
        <v>6</v>
      </c>
      <c r="C419" s="82" t="s">
        <v>2147</v>
      </c>
      <c r="D419" s="272" t="s">
        <v>431</v>
      </c>
      <c r="E419" s="82" t="str">
        <f t="shared" si="6"/>
        <v>รพ.โคกสูง</v>
      </c>
      <c r="F419" s="90" t="s">
        <v>926</v>
      </c>
      <c r="G419" s="90" t="s">
        <v>989</v>
      </c>
      <c r="H419" s="90">
        <v>30</v>
      </c>
      <c r="I419" s="273">
        <v>19532</v>
      </c>
      <c r="J419" s="90">
        <v>3</v>
      </c>
      <c r="K419" s="93" t="s">
        <v>3705</v>
      </c>
      <c r="L419" s="83" t="s">
        <v>926</v>
      </c>
      <c r="M419" s="83" t="s">
        <v>989</v>
      </c>
      <c r="N419" s="84">
        <v>30</v>
      </c>
      <c r="O419" s="85">
        <v>19654</v>
      </c>
      <c r="P419" s="274">
        <v>3</v>
      </c>
      <c r="Q419" s="275" t="s">
        <v>3819</v>
      </c>
      <c r="R419" s="276" t="s">
        <v>926</v>
      </c>
      <c r="S419" s="277" t="s">
        <v>989</v>
      </c>
      <c r="T419" s="278">
        <v>30</v>
      </c>
      <c r="U419" s="88">
        <v>19654</v>
      </c>
      <c r="V419" s="54">
        <v>3</v>
      </c>
      <c r="W419" s="54" t="s">
        <v>3819</v>
      </c>
      <c r="X419" s="276" t="s">
        <v>926</v>
      </c>
      <c r="Y419" s="83" t="s">
        <v>989</v>
      </c>
      <c r="Z419" s="84">
        <v>30</v>
      </c>
      <c r="AA419" s="88">
        <v>19698</v>
      </c>
      <c r="AB419" s="279">
        <v>3</v>
      </c>
      <c r="AC419" s="280" t="s">
        <v>3819</v>
      </c>
      <c r="AD419" s="281" t="s">
        <v>926</v>
      </c>
      <c r="AE419" s="83" t="s">
        <v>989</v>
      </c>
      <c r="AF419" s="84">
        <v>30</v>
      </c>
      <c r="AG419" s="88">
        <v>19698</v>
      </c>
      <c r="AH419" s="279">
        <v>3</v>
      </c>
      <c r="AI419" s="286" t="s">
        <v>3819</v>
      </c>
      <c r="AJ419" s="281" t="s">
        <v>926</v>
      </c>
      <c r="AK419" s="83" t="s">
        <v>989</v>
      </c>
      <c r="AL419" s="84">
        <v>30</v>
      </c>
      <c r="AM419" s="88">
        <v>19698</v>
      </c>
      <c r="AN419" s="279">
        <v>3</v>
      </c>
      <c r="AO419" s="286" t="s">
        <v>3819</v>
      </c>
      <c r="AP419" s="281" t="s">
        <v>926</v>
      </c>
      <c r="AQ419" s="83" t="s">
        <v>989</v>
      </c>
      <c r="AR419" s="84">
        <v>30</v>
      </c>
      <c r="AS419" s="88">
        <v>19698</v>
      </c>
      <c r="AT419" s="279">
        <v>3</v>
      </c>
      <c r="AU419" s="280" t="s">
        <v>3819</v>
      </c>
      <c r="AV419" s="86" t="s">
        <v>926</v>
      </c>
      <c r="AW419" s="285" t="s">
        <v>989</v>
      </c>
      <c r="AX419" s="285">
        <v>30</v>
      </c>
      <c r="AY419" s="87">
        <v>19598</v>
      </c>
      <c r="AZ419" s="86">
        <v>3</v>
      </c>
      <c r="BA419" s="57" t="s">
        <v>3819</v>
      </c>
      <c r="BB419" s="301" t="s">
        <v>926</v>
      </c>
      <c r="BC419" s="83" t="s">
        <v>927</v>
      </c>
      <c r="BD419" s="84">
        <v>30</v>
      </c>
      <c r="BE419" s="282">
        <v>19598</v>
      </c>
      <c r="BF419" s="279">
        <v>5</v>
      </c>
      <c r="BG419" s="303" t="s">
        <v>3811</v>
      </c>
      <c r="BH419" s="86" t="s">
        <v>3829</v>
      </c>
      <c r="BI419" s="285" t="s">
        <v>3830</v>
      </c>
      <c r="BJ419" s="285" t="s">
        <v>3829</v>
      </c>
      <c r="BK419" s="86" t="s">
        <v>3830</v>
      </c>
      <c r="BL419" s="432">
        <v>5</v>
      </c>
      <c r="BM419" s="432" t="s">
        <v>3811</v>
      </c>
      <c r="BN419" s="432" t="str">
        <f>INDEX(ID!$D:$D,MATCH('Org2567'!D419,ID!$A:$A,0))</f>
        <v>โคกสูง</v>
      </c>
    </row>
    <row r="420" spans="1:66" x14ac:dyDescent="0.25">
      <c r="A420" s="272">
        <v>417</v>
      </c>
      <c r="B420" s="272">
        <v>7</v>
      </c>
      <c r="C420" s="82" t="s">
        <v>2359</v>
      </c>
      <c r="D420" s="272" t="s">
        <v>432</v>
      </c>
      <c r="E420" s="82" t="str">
        <f t="shared" si="6"/>
        <v>รพ.กาฬสินธุ์</v>
      </c>
      <c r="F420" s="90" t="s">
        <v>922</v>
      </c>
      <c r="G420" s="90" t="s">
        <v>918</v>
      </c>
      <c r="H420" s="90">
        <v>534</v>
      </c>
      <c r="I420" s="273">
        <v>108261</v>
      </c>
      <c r="J420" s="90">
        <v>17</v>
      </c>
      <c r="K420" s="93" t="s">
        <v>3712</v>
      </c>
      <c r="L420" s="83" t="s">
        <v>922</v>
      </c>
      <c r="M420" s="83" t="s">
        <v>918</v>
      </c>
      <c r="N420" s="84">
        <v>534</v>
      </c>
      <c r="O420" s="85">
        <v>108959</v>
      </c>
      <c r="P420" s="274">
        <v>17</v>
      </c>
      <c r="Q420" s="275" t="s">
        <v>3817</v>
      </c>
      <c r="R420" s="276" t="s">
        <v>922</v>
      </c>
      <c r="S420" s="277" t="s">
        <v>918</v>
      </c>
      <c r="T420" s="278">
        <v>535</v>
      </c>
      <c r="U420" s="88">
        <v>108959</v>
      </c>
      <c r="V420" s="54">
        <v>17</v>
      </c>
      <c r="W420" s="54" t="s">
        <v>3817</v>
      </c>
      <c r="X420" s="276" t="s">
        <v>922</v>
      </c>
      <c r="Y420" s="83" t="s">
        <v>918</v>
      </c>
      <c r="Z420" s="84">
        <v>535</v>
      </c>
      <c r="AA420" s="88">
        <v>107801</v>
      </c>
      <c r="AB420" s="279">
        <v>17</v>
      </c>
      <c r="AC420" s="280" t="s">
        <v>3817</v>
      </c>
      <c r="AD420" s="281" t="s">
        <v>922</v>
      </c>
      <c r="AE420" s="83" t="s">
        <v>918</v>
      </c>
      <c r="AF420" s="84">
        <v>535</v>
      </c>
      <c r="AG420" s="88">
        <v>107801</v>
      </c>
      <c r="AH420" s="279">
        <v>17</v>
      </c>
      <c r="AI420" s="286" t="s">
        <v>3817</v>
      </c>
      <c r="AJ420" s="281" t="s">
        <v>922</v>
      </c>
      <c r="AK420" s="83" t="s">
        <v>918</v>
      </c>
      <c r="AL420" s="84">
        <v>535</v>
      </c>
      <c r="AM420" s="88">
        <v>107801</v>
      </c>
      <c r="AN420" s="279">
        <v>17</v>
      </c>
      <c r="AO420" s="286" t="s">
        <v>3817</v>
      </c>
      <c r="AP420" s="281" t="s">
        <v>922</v>
      </c>
      <c r="AQ420" s="83" t="s">
        <v>918</v>
      </c>
      <c r="AR420" s="84">
        <v>535</v>
      </c>
      <c r="AS420" s="88">
        <v>107801</v>
      </c>
      <c r="AT420" s="279">
        <v>17</v>
      </c>
      <c r="AU420" s="280" t="s">
        <v>3817</v>
      </c>
      <c r="AV420" s="86" t="s">
        <v>922</v>
      </c>
      <c r="AW420" s="285" t="s">
        <v>918</v>
      </c>
      <c r="AX420" s="285">
        <v>535</v>
      </c>
      <c r="AY420" s="87">
        <v>107513</v>
      </c>
      <c r="AZ420" s="86">
        <v>17</v>
      </c>
      <c r="BA420" s="57" t="s">
        <v>3817</v>
      </c>
      <c r="BB420" s="301" t="s">
        <v>922</v>
      </c>
      <c r="BC420" s="83" t="s">
        <v>918</v>
      </c>
      <c r="BD420" s="84">
        <v>570</v>
      </c>
      <c r="BE420" s="282">
        <v>107513</v>
      </c>
      <c r="BF420" s="279">
        <v>17</v>
      </c>
      <c r="BG420" s="303" t="s">
        <v>3817</v>
      </c>
      <c r="BH420" s="86" t="s">
        <v>3829</v>
      </c>
      <c r="BI420" s="285" t="s">
        <v>3829</v>
      </c>
      <c r="BJ420" s="285" t="s">
        <v>3830</v>
      </c>
      <c r="BK420" s="86" t="s">
        <v>3829</v>
      </c>
      <c r="BL420" s="432">
        <v>17</v>
      </c>
      <c r="BM420" s="432" t="s">
        <v>3817</v>
      </c>
      <c r="BN420" s="432" t="str">
        <f>INDEX(ID!$D:$D,MATCH('Org2567'!D420,ID!$A:$A,0))</f>
        <v>กาฬสินธุ์</v>
      </c>
    </row>
    <row r="421" spans="1:66" x14ac:dyDescent="0.25">
      <c r="A421" s="272">
        <v>418</v>
      </c>
      <c r="B421" s="272">
        <v>7</v>
      </c>
      <c r="C421" s="82" t="s">
        <v>2359</v>
      </c>
      <c r="D421" s="272" t="s">
        <v>433</v>
      </c>
      <c r="E421" s="82" t="str">
        <f t="shared" si="6"/>
        <v>รพ.นามน</v>
      </c>
      <c r="F421" s="90" t="s">
        <v>926</v>
      </c>
      <c r="G421" s="90" t="s">
        <v>927</v>
      </c>
      <c r="H421" s="90">
        <v>37</v>
      </c>
      <c r="I421" s="273">
        <v>26852</v>
      </c>
      <c r="J421" s="90">
        <v>5</v>
      </c>
      <c r="K421" s="93" t="s">
        <v>3703</v>
      </c>
      <c r="L421" s="83" t="s">
        <v>926</v>
      </c>
      <c r="M421" s="83" t="s">
        <v>927</v>
      </c>
      <c r="N421" s="84">
        <v>37</v>
      </c>
      <c r="O421" s="85">
        <v>26679</v>
      </c>
      <c r="P421" s="274">
        <v>5</v>
      </c>
      <c r="Q421" s="275" t="s">
        <v>3811</v>
      </c>
      <c r="R421" s="276" t="s">
        <v>926</v>
      </c>
      <c r="S421" s="277" t="s">
        <v>927</v>
      </c>
      <c r="T421" s="278">
        <v>37</v>
      </c>
      <c r="U421" s="88">
        <v>26679</v>
      </c>
      <c r="V421" s="54">
        <v>5</v>
      </c>
      <c r="W421" s="54" t="s">
        <v>3811</v>
      </c>
      <c r="X421" s="276" t="s">
        <v>926</v>
      </c>
      <c r="Y421" s="83" t="s">
        <v>927</v>
      </c>
      <c r="Z421" s="84">
        <v>37</v>
      </c>
      <c r="AA421" s="88">
        <v>26674</v>
      </c>
      <c r="AB421" s="279">
        <v>5</v>
      </c>
      <c r="AC421" s="280" t="s">
        <v>3811</v>
      </c>
      <c r="AD421" s="281" t="s">
        <v>926</v>
      </c>
      <c r="AE421" s="83" t="s">
        <v>927</v>
      </c>
      <c r="AF421" s="84">
        <v>37</v>
      </c>
      <c r="AG421" s="88">
        <v>26674</v>
      </c>
      <c r="AH421" s="279">
        <v>5</v>
      </c>
      <c r="AI421" s="286" t="s">
        <v>3811</v>
      </c>
      <c r="AJ421" s="281" t="s">
        <v>926</v>
      </c>
      <c r="AK421" s="83" t="s">
        <v>927</v>
      </c>
      <c r="AL421" s="84">
        <v>37</v>
      </c>
      <c r="AM421" s="88">
        <v>26674</v>
      </c>
      <c r="AN421" s="279">
        <v>5</v>
      </c>
      <c r="AO421" s="286" t="s">
        <v>3811</v>
      </c>
      <c r="AP421" s="281" t="s">
        <v>926</v>
      </c>
      <c r="AQ421" s="83" t="s">
        <v>927</v>
      </c>
      <c r="AR421" s="84">
        <v>37</v>
      </c>
      <c r="AS421" s="88">
        <v>26674</v>
      </c>
      <c r="AT421" s="279">
        <v>5</v>
      </c>
      <c r="AU421" s="280" t="s">
        <v>3811</v>
      </c>
      <c r="AV421" s="86" t="s">
        <v>926</v>
      </c>
      <c r="AW421" s="285" t="s">
        <v>927</v>
      </c>
      <c r="AX421" s="285">
        <v>37</v>
      </c>
      <c r="AY421" s="87">
        <v>26344</v>
      </c>
      <c r="AZ421" s="86">
        <v>5</v>
      </c>
      <c r="BA421" s="57" t="s">
        <v>3811</v>
      </c>
      <c r="BB421" s="301" t="s">
        <v>926</v>
      </c>
      <c r="BC421" s="83" t="s">
        <v>927</v>
      </c>
      <c r="BD421" s="84">
        <v>37</v>
      </c>
      <c r="BE421" s="282">
        <v>26344</v>
      </c>
      <c r="BF421" s="279">
        <v>5</v>
      </c>
      <c r="BG421" s="303" t="s">
        <v>3811</v>
      </c>
      <c r="BH421" s="86" t="s">
        <v>3829</v>
      </c>
      <c r="BI421" s="285" t="s">
        <v>3829</v>
      </c>
      <c r="BJ421" s="285" t="s">
        <v>3829</v>
      </c>
      <c r="BK421" s="86" t="s">
        <v>3829</v>
      </c>
      <c r="BL421" s="432">
        <v>5</v>
      </c>
      <c r="BM421" s="432" t="s">
        <v>3811</v>
      </c>
      <c r="BN421" s="432" t="str">
        <f>INDEX(ID!$D:$D,MATCH('Org2567'!D421,ID!$A:$A,0))</f>
        <v>นามน</v>
      </c>
    </row>
    <row r="422" spans="1:66" x14ac:dyDescent="0.25">
      <c r="A422" s="272">
        <v>419</v>
      </c>
      <c r="B422" s="272">
        <v>7</v>
      </c>
      <c r="C422" s="82" t="s">
        <v>2359</v>
      </c>
      <c r="D422" s="272" t="s">
        <v>434</v>
      </c>
      <c r="E422" s="82" t="str">
        <f t="shared" si="6"/>
        <v>รพ.กมลาไสย</v>
      </c>
      <c r="F422" s="90" t="s">
        <v>926</v>
      </c>
      <c r="G422" s="90" t="s">
        <v>931</v>
      </c>
      <c r="H422" s="90">
        <v>124</v>
      </c>
      <c r="I422" s="273">
        <v>46519</v>
      </c>
      <c r="J422" s="90">
        <v>9</v>
      </c>
      <c r="K422" s="93" t="s">
        <v>3708</v>
      </c>
      <c r="L422" s="83" t="s">
        <v>926</v>
      </c>
      <c r="M422" s="83" t="s">
        <v>931</v>
      </c>
      <c r="N422" s="84">
        <v>124</v>
      </c>
      <c r="O422" s="85">
        <v>46200</v>
      </c>
      <c r="P422" s="274">
        <v>9</v>
      </c>
      <c r="Q422" s="275" t="s">
        <v>3814</v>
      </c>
      <c r="R422" s="276" t="s">
        <v>926</v>
      </c>
      <c r="S422" s="277" t="s">
        <v>931</v>
      </c>
      <c r="T422" s="278">
        <v>146</v>
      </c>
      <c r="U422" s="88">
        <v>46200</v>
      </c>
      <c r="V422" s="54">
        <v>9</v>
      </c>
      <c r="W422" s="54" t="s">
        <v>3814</v>
      </c>
      <c r="X422" s="276" t="s">
        <v>926</v>
      </c>
      <c r="Y422" s="83" t="s">
        <v>952</v>
      </c>
      <c r="Z422" s="84">
        <v>146</v>
      </c>
      <c r="AA422" s="88">
        <v>46264</v>
      </c>
      <c r="AB422" s="279">
        <v>13</v>
      </c>
      <c r="AC422" s="280" t="s">
        <v>3813</v>
      </c>
      <c r="AD422" s="281" t="s">
        <v>926</v>
      </c>
      <c r="AE422" s="83" t="s">
        <v>952</v>
      </c>
      <c r="AF422" s="84">
        <v>143</v>
      </c>
      <c r="AG422" s="88">
        <v>46264</v>
      </c>
      <c r="AH422" s="279">
        <v>13</v>
      </c>
      <c r="AI422" s="286" t="s">
        <v>3813</v>
      </c>
      <c r="AJ422" s="281" t="s">
        <v>926</v>
      </c>
      <c r="AK422" s="83" t="s">
        <v>952</v>
      </c>
      <c r="AL422" s="84">
        <v>143</v>
      </c>
      <c r="AM422" s="88">
        <v>46264</v>
      </c>
      <c r="AN422" s="279">
        <v>13</v>
      </c>
      <c r="AO422" s="286" t="s">
        <v>3813</v>
      </c>
      <c r="AP422" s="281" t="s">
        <v>926</v>
      </c>
      <c r="AQ422" s="83" t="s">
        <v>952</v>
      </c>
      <c r="AR422" s="84">
        <v>143</v>
      </c>
      <c r="AS422" s="88">
        <v>46264</v>
      </c>
      <c r="AT422" s="279">
        <v>13</v>
      </c>
      <c r="AU422" s="280" t="s">
        <v>3813</v>
      </c>
      <c r="AV422" s="86" t="s">
        <v>926</v>
      </c>
      <c r="AW422" s="285" t="s">
        <v>952</v>
      </c>
      <c r="AX422" s="285">
        <v>143</v>
      </c>
      <c r="AY422" s="87">
        <v>45392</v>
      </c>
      <c r="AZ422" s="86">
        <v>13</v>
      </c>
      <c r="BA422" s="57" t="s">
        <v>3813</v>
      </c>
      <c r="BB422" s="301" t="s">
        <v>926</v>
      </c>
      <c r="BC422" s="83" t="s">
        <v>952</v>
      </c>
      <c r="BD422" s="84">
        <v>143</v>
      </c>
      <c r="BE422" s="282">
        <v>45392</v>
      </c>
      <c r="BF422" s="279">
        <v>13</v>
      </c>
      <c r="BG422" s="303" t="s">
        <v>3813</v>
      </c>
      <c r="BH422" s="86" t="s">
        <v>3829</v>
      </c>
      <c r="BI422" s="285" t="s">
        <v>3829</v>
      </c>
      <c r="BJ422" s="285" t="s">
        <v>3829</v>
      </c>
      <c r="BK422" s="86" t="s">
        <v>3829</v>
      </c>
      <c r="BL422" s="432">
        <v>13</v>
      </c>
      <c r="BM422" s="432" t="s">
        <v>3813</v>
      </c>
      <c r="BN422" s="432" t="str">
        <f>INDEX(ID!$D:$D,MATCH('Org2567'!D422,ID!$A:$A,0))</f>
        <v>กมลาไสย</v>
      </c>
    </row>
    <row r="423" spans="1:66" x14ac:dyDescent="0.25">
      <c r="A423" s="272">
        <v>420</v>
      </c>
      <c r="B423" s="272">
        <v>7</v>
      </c>
      <c r="C423" s="82" t="s">
        <v>2359</v>
      </c>
      <c r="D423" s="272" t="s">
        <v>435</v>
      </c>
      <c r="E423" s="82" t="str">
        <f t="shared" si="6"/>
        <v>รพ.ร่องคำ</v>
      </c>
      <c r="F423" s="90" t="s">
        <v>926</v>
      </c>
      <c r="G423" s="90" t="s">
        <v>927</v>
      </c>
      <c r="H423" s="90">
        <v>30</v>
      </c>
      <c r="I423" s="273">
        <v>11731</v>
      </c>
      <c r="J423" s="90">
        <v>5</v>
      </c>
      <c r="K423" s="93" t="s">
        <v>3703</v>
      </c>
      <c r="L423" s="83" t="s">
        <v>926</v>
      </c>
      <c r="M423" s="83" t="s">
        <v>927</v>
      </c>
      <c r="N423" s="84">
        <v>30</v>
      </c>
      <c r="O423" s="85">
        <v>11663</v>
      </c>
      <c r="P423" s="274">
        <v>5</v>
      </c>
      <c r="Q423" s="275" t="s">
        <v>3811</v>
      </c>
      <c r="R423" s="276" t="s">
        <v>926</v>
      </c>
      <c r="S423" s="277" t="s">
        <v>927</v>
      </c>
      <c r="T423" s="278">
        <v>30</v>
      </c>
      <c r="U423" s="88">
        <v>11663</v>
      </c>
      <c r="V423" s="54">
        <v>5</v>
      </c>
      <c r="W423" s="54" t="s">
        <v>3811</v>
      </c>
      <c r="X423" s="276" t="s">
        <v>926</v>
      </c>
      <c r="Y423" s="83" t="s">
        <v>927</v>
      </c>
      <c r="Z423" s="84">
        <v>30</v>
      </c>
      <c r="AA423" s="88">
        <v>11665</v>
      </c>
      <c r="AB423" s="279">
        <v>5</v>
      </c>
      <c r="AC423" s="280" t="s">
        <v>3811</v>
      </c>
      <c r="AD423" s="281" t="s">
        <v>926</v>
      </c>
      <c r="AE423" s="83" t="s">
        <v>927</v>
      </c>
      <c r="AF423" s="84">
        <v>30</v>
      </c>
      <c r="AG423" s="88">
        <v>11665</v>
      </c>
      <c r="AH423" s="279">
        <v>5</v>
      </c>
      <c r="AI423" s="286" t="s">
        <v>3811</v>
      </c>
      <c r="AJ423" s="281" t="s">
        <v>926</v>
      </c>
      <c r="AK423" s="83" t="s">
        <v>927</v>
      </c>
      <c r="AL423" s="84">
        <v>30</v>
      </c>
      <c r="AM423" s="88">
        <v>11665</v>
      </c>
      <c r="AN423" s="279">
        <v>5</v>
      </c>
      <c r="AO423" s="286" t="s">
        <v>3811</v>
      </c>
      <c r="AP423" s="281" t="s">
        <v>926</v>
      </c>
      <c r="AQ423" s="83" t="s">
        <v>927</v>
      </c>
      <c r="AR423" s="84">
        <v>30</v>
      </c>
      <c r="AS423" s="88">
        <v>11665</v>
      </c>
      <c r="AT423" s="279">
        <v>5</v>
      </c>
      <c r="AU423" s="280" t="s">
        <v>3811</v>
      </c>
      <c r="AV423" s="86" t="s">
        <v>926</v>
      </c>
      <c r="AW423" s="285" t="s">
        <v>927</v>
      </c>
      <c r="AX423" s="285">
        <v>30</v>
      </c>
      <c r="AY423" s="87">
        <v>11517</v>
      </c>
      <c r="AZ423" s="86">
        <v>5</v>
      </c>
      <c r="BA423" s="57" t="s">
        <v>3811</v>
      </c>
      <c r="BB423" s="301" t="s">
        <v>926</v>
      </c>
      <c r="BC423" s="83" t="s">
        <v>927</v>
      </c>
      <c r="BD423" s="84">
        <v>30</v>
      </c>
      <c r="BE423" s="282">
        <v>11517</v>
      </c>
      <c r="BF423" s="279">
        <v>5</v>
      </c>
      <c r="BG423" s="303" t="s">
        <v>3811</v>
      </c>
      <c r="BH423" s="86" t="s">
        <v>3829</v>
      </c>
      <c r="BI423" s="285" t="s">
        <v>3829</v>
      </c>
      <c r="BJ423" s="285" t="s">
        <v>3829</v>
      </c>
      <c r="BK423" s="86" t="s">
        <v>3829</v>
      </c>
      <c r="BL423" s="432">
        <v>5</v>
      </c>
      <c r="BM423" s="432" t="s">
        <v>3811</v>
      </c>
      <c r="BN423" s="432" t="str">
        <f>INDEX(ID!$D:$D,MATCH('Org2567'!D423,ID!$A:$A,0))</f>
        <v>ร่องคำ</v>
      </c>
    </row>
    <row r="424" spans="1:66" x14ac:dyDescent="0.25">
      <c r="A424" s="272">
        <v>421</v>
      </c>
      <c r="B424" s="272">
        <v>7</v>
      </c>
      <c r="C424" s="82" t="s">
        <v>2359</v>
      </c>
      <c r="D424" s="272" t="s">
        <v>436</v>
      </c>
      <c r="E424" s="82" t="str">
        <f t="shared" si="6"/>
        <v>รพ.เขาวง</v>
      </c>
      <c r="F424" s="90" t="s">
        <v>926</v>
      </c>
      <c r="G424" s="90" t="s">
        <v>927</v>
      </c>
      <c r="H424" s="90">
        <v>93</v>
      </c>
      <c r="I424" s="273">
        <v>23748</v>
      </c>
      <c r="J424" s="90">
        <v>5</v>
      </c>
      <c r="K424" s="93" t="s">
        <v>3703</v>
      </c>
      <c r="L424" s="83" t="s">
        <v>926</v>
      </c>
      <c r="M424" s="83" t="s">
        <v>927</v>
      </c>
      <c r="N424" s="84">
        <v>80</v>
      </c>
      <c r="O424" s="85">
        <v>23671</v>
      </c>
      <c r="P424" s="274">
        <v>5</v>
      </c>
      <c r="Q424" s="275" t="s">
        <v>3811</v>
      </c>
      <c r="R424" s="276" t="s">
        <v>926</v>
      </c>
      <c r="S424" s="277" t="s">
        <v>927</v>
      </c>
      <c r="T424" s="278">
        <v>88</v>
      </c>
      <c r="U424" s="88">
        <v>23671</v>
      </c>
      <c r="V424" s="54">
        <v>5</v>
      </c>
      <c r="W424" s="54" t="s">
        <v>3811</v>
      </c>
      <c r="X424" s="276" t="s">
        <v>926</v>
      </c>
      <c r="Y424" s="83" t="s">
        <v>927</v>
      </c>
      <c r="Z424" s="84">
        <v>88</v>
      </c>
      <c r="AA424" s="88">
        <v>23582</v>
      </c>
      <c r="AB424" s="279">
        <v>5</v>
      </c>
      <c r="AC424" s="280" t="s">
        <v>3811</v>
      </c>
      <c r="AD424" s="281" t="s">
        <v>926</v>
      </c>
      <c r="AE424" s="83" t="s">
        <v>927</v>
      </c>
      <c r="AF424" s="84">
        <v>88</v>
      </c>
      <c r="AG424" s="88">
        <v>23582</v>
      </c>
      <c r="AH424" s="279">
        <v>5</v>
      </c>
      <c r="AI424" s="286" t="s">
        <v>3811</v>
      </c>
      <c r="AJ424" s="281" t="s">
        <v>926</v>
      </c>
      <c r="AK424" s="83" t="s">
        <v>927</v>
      </c>
      <c r="AL424" s="84">
        <v>88</v>
      </c>
      <c r="AM424" s="88">
        <v>23582</v>
      </c>
      <c r="AN424" s="279">
        <v>5</v>
      </c>
      <c r="AO424" s="286" t="s">
        <v>3811</v>
      </c>
      <c r="AP424" s="281" t="s">
        <v>926</v>
      </c>
      <c r="AQ424" s="83" t="s">
        <v>927</v>
      </c>
      <c r="AR424" s="84">
        <v>88</v>
      </c>
      <c r="AS424" s="88">
        <v>23582</v>
      </c>
      <c r="AT424" s="279">
        <v>5</v>
      </c>
      <c r="AU424" s="280" t="s">
        <v>3811</v>
      </c>
      <c r="AV424" s="86" t="s">
        <v>926</v>
      </c>
      <c r="AW424" s="285" t="s">
        <v>927</v>
      </c>
      <c r="AX424" s="285">
        <v>88</v>
      </c>
      <c r="AY424" s="87">
        <v>23070</v>
      </c>
      <c r="AZ424" s="86">
        <v>5</v>
      </c>
      <c r="BA424" s="57" t="s">
        <v>3811</v>
      </c>
      <c r="BB424" s="301" t="s">
        <v>926</v>
      </c>
      <c r="BC424" s="83" t="s">
        <v>927</v>
      </c>
      <c r="BD424" s="84">
        <v>88</v>
      </c>
      <c r="BE424" s="282">
        <v>23070</v>
      </c>
      <c r="BF424" s="279">
        <v>5</v>
      </c>
      <c r="BG424" s="303" t="s">
        <v>3811</v>
      </c>
      <c r="BH424" s="86" t="s">
        <v>3829</v>
      </c>
      <c r="BI424" s="285" t="s">
        <v>3829</v>
      </c>
      <c r="BJ424" s="285" t="s">
        <v>3829</v>
      </c>
      <c r="BK424" s="86" t="s">
        <v>3829</v>
      </c>
      <c r="BL424" s="432">
        <v>5</v>
      </c>
      <c r="BM424" s="432" t="s">
        <v>3811</v>
      </c>
      <c r="BN424" s="432" t="str">
        <f>INDEX(ID!$D:$D,MATCH('Org2567'!D424,ID!$A:$A,0))</f>
        <v>เขาวง</v>
      </c>
    </row>
    <row r="425" spans="1:66" x14ac:dyDescent="0.25">
      <c r="A425" s="272">
        <v>422</v>
      </c>
      <c r="B425" s="272">
        <v>7</v>
      </c>
      <c r="C425" s="82" t="s">
        <v>2359</v>
      </c>
      <c r="D425" s="272" t="s">
        <v>437</v>
      </c>
      <c r="E425" s="82" t="str">
        <f t="shared" si="6"/>
        <v>รพ.ยางตลาด</v>
      </c>
      <c r="F425" s="90" t="s">
        <v>926</v>
      </c>
      <c r="G425" s="90" t="s">
        <v>952</v>
      </c>
      <c r="H425" s="90">
        <v>154</v>
      </c>
      <c r="I425" s="273">
        <v>87763</v>
      </c>
      <c r="J425" s="90">
        <v>13</v>
      </c>
      <c r="K425" s="93" t="s">
        <v>3781</v>
      </c>
      <c r="L425" s="83" t="s">
        <v>926</v>
      </c>
      <c r="M425" s="83" t="s">
        <v>952</v>
      </c>
      <c r="N425" s="84">
        <v>154</v>
      </c>
      <c r="O425" s="85">
        <v>87393</v>
      </c>
      <c r="P425" s="274">
        <v>13</v>
      </c>
      <c r="Q425" s="275" t="s">
        <v>3813</v>
      </c>
      <c r="R425" s="276" t="s">
        <v>926</v>
      </c>
      <c r="S425" s="277" t="s">
        <v>952</v>
      </c>
      <c r="T425" s="278">
        <v>154</v>
      </c>
      <c r="U425" s="88">
        <v>87393</v>
      </c>
      <c r="V425" s="54">
        <v>13</v>
      </c>
      <c r="W425" s="54" t="s">
        <v>3813</v>
      </c>
      <c r="X425" s="276" t="s">
        <v>926</v>
      </c>
      <c r="Y425" s="83" t="s">
        <v>952</v>
      </c>
      <c r="Z425" s="84">
        <v>154</v>
      </c>
      <c r="AA425" s="88">
        <v>87268</v>
      </c>
      <c r="AB425" s="279">
        <v>13</v>
      </c>
      <c r="AC425" s="280" t="s">
        <v>3813</v>
      </c>
      <c r="AD425" s="281" t="s">
        <v>926</v>
      </c>
      <c r="AE425" s="83" t="s">
        <v>952</v>
      </c>
      <c r="AF425" s="84">
        <v>162</v>
      </c>
      <c r="AG425" s="88">
        <v>87268</v>
      </c>
      <c r="AH425" s="279">
        <v>13</v>
      </c>
      <c r="AI425" s="286" t="s">
        <v>3813</v>
      </c>
      <c r="AJ425" s="281" t="s">
        <v>926</v>
      </c>
      <c r="AK425" s="83" t="s">
        <v>952</v>
      </c>
      <c r="AL425" s="84">
        <v>162</v>
      </c>
      <c r="AM425" s="88">
        <v>87268</v>
      </c>
      <c r="AN425" s="279">
        <v>13</v>
      </c>
      <c r="AO425" s="286" t="s">
        <v>3813</v>
      </c>
      <c r="AP425" s="281" t="s">
        <v>926</v>
      </c>
      <c r="AQ425" s="83" t="s">
        <v>952</v>
      </c>
      <c r="AR425" s="84">
        <v>162</v>
      </c>
      <c r="AS425" s="88">
        <v>87268</v>
      </c>
      <c r="AT425" s="279">
        <v>13</v>
      </c>
      <c r="AU425" s="280" t="s">
        <v>3813</v>
      </c>
      <c r="AV425" s="86" t="s">
        <v>926</v>
      </c>
      <c r="AW425" s="285" t="s">
        <v>952</v>
      </c>
      <c r="AX425" s="285">
        <v>162</v>
      </c>
      <c r="AY425" s="87">
        <v>85935</v>
      </c>
      <c r="AZ425" s="86">
        <v>13</v>
      </c>
      <c r="BA425" s="57" t="s">
        <v>3813</v>
      </c>
      <c r="BB425" s="301" t="s">
        <v>926</v>
      </c>
      <c r="BC425" s="83" t="s">
        <v>952</v>
      </c>
      <c r="BD425" s="84">
        <v>162</v>
      </c>
      <c r="BE425" s="282">
        <v>85935</v>
      </c>
      <c r="BF425" s="279">
        <v>13</v>
      </c>
      <c r="BG425" s="303" t="s">
        <v>3813</v>
      </c>
      <c r="BH425" s="86" t="s">
        <v>3829</v>
      </c>
      <c r="BI425" s="285" t="s">
        <v>3829</v>
      </c>
      <c r="BJ425" s="285" t="s">
        <v>3829</v>
      </c>
      <c r="BK425" s="86" t="s">
        <v>3829</v>
      </c>
      <c r="BL425" s="432">
        <v>13</v>
      </c>
      <c r="BM425" s="432" t="s">
        <v>3813</v>
      </c>
      <c r="BN425" s="432" t="str">
        <f>INDEX(ID!$D:$D,MATCH('Org2567'!D425,ID!$A:$A,0))</f>
        <v>ยางตลาด</v>
      </c>
    </row>
    <row r="426" spans="1:66" x14ac:dyDescent="0.25">
      <c r="A426" s="272">
        <v>423</v>
      </c>
      <c r="B426" s="272">
        <v>7</v>
      </c>
      <c r="C426" s="82" t="s">
        <v>2359</v>
      </c>
      <c r="D426" s="272" t="s">
        <v>438</v>
      </c>
      <c r="E426" s="82" t="str">
        <f t="shared" si="6"/>
        <v>รพ.ห้วยเม็ก</v>
      </c>
      <c r="F426" s="90" t="s">
        <v>926</v>
      </c>
      <c r="G426" s="90" t="s">
        <v>927</v>
      </c>
      <c r="H426" s="90">
        <v>58</v>
      </c>
      <c r="I426" s="273">
        <v>35725</v>
      </c>
      <c r="J426" s="90">
        <v>6</v>
      </c>
      <c r="K426" s="93" t="s">
        <v>3783</v>
      </c>
      <c r="L426" s="83" t="s">
        <v>926</v>
      </c>
      <c r="M426" s="83" t="s">
        <v>927</v>
      </c>
      <c r="N426" s="84">
        <v>58</v>
      </c>
      <c r="O426" s="85">
        <v>35566</v>
      </c>
      <c r="P426" s="274">
        <v>6</v>
      </c>
      <c r="Q426" s="275" t="s">
        <v>3809</v>
      </c>
      <c r="R426" s="276" t="s">
        <v>926</v>
      </c>
      <c r="S426" s="277" t="s">
        <v>927</v>
      </c>
      <c r="T426" s="278">
        <v>58</v>
      </c>
      <c r="U426" s="88">
        <v>35566</v>
      </c>
      <c r="V426" s="54">
        <v>6</v>
      </c>
      <c r="W426" s="54" t="s">
        <v>3809</v>
      </c>
      <c r="X426" s="276" t="s">
        <v>926</v>
      </c>
      <c r="Y426" s="83" t="s">
        <v>927</v>
      </c>
      <c r="Z426" s="84">
        <v>58</v>
      </c>
      <c r="AA426" s="88">
        <v>35609</v>
      </c>
      <c r="AB426" s="279">
        <v>6</v>
      </c>
      <c r="AC426" s="280" t="s">
        <v>3809</v>
      </c>
      <c r="AD426" s="281" t="s">
        <v>926</v>
      </c>
      <c r="AE426" s="83" t="s">
        <v>927</v>
      </c>
      <c r="AF426" s="84">
        <v>57</v>
      </c>
      <c r="AG426" s="88">
        <v>35609</v>
      </c>
      <c r="AH426" s="279">
        <v>6</v>
      </c>
      <c r="AI426" s="286" t="s">
        <v>3809</v>
      </c>
      <c r="AJ426" s="281" t="s">
        <v>926</v>
      </c>
      <c r="AK426" s="83" t="s">
        <v>927</v>
      </c>
      <c r="AL426" s="84">
        <v>57</v>
      </c>
      <c r="AM426" s="88">
        <v>35609</v>
      </c>
      <c r="AN426" s="279">
        <v>6</v>
      </c>
      <c r="AO426" s="286" t="s">
        <v>3809</v>
      </c>
      <c r="AP426" s="281" t="s">
        <v>926</v>
      </c>
      <c r="AQ426" s="83" t="s">
        <v>927</v>
      </c>
      <c r="AR426" s="84">
        <v>57</v>
      </c>
      <c r="AS426" s="88">
        <v>35609</v>
      </c>
      <c r="AT426" s="279">
        <v>6</v>
      </c>
      <c r="AU426" s="280" t="s">
        <v>3809</v>
      </c>
      <c r="AV426" s="86" t="s">
        <v>926</v>
      </c>
      <c r="AW426" s="285" t="s">
        <v>927</v>
      </c>
      <c r="AX426" s="285">
        <v>57</v>
      </c>
      <c r="AY426" s="87">
        <v>35116</v>
      </c>
      <c r="AZ426" s="86">
        <v>6</v>
      </c>
      <c r="BA426" s="57" t="s">
        <v>3809</v>
      </c>
      <c r="BB426" s="301" t="s">
        <v>926</v>
      </c>
      <c r="BC426" s="83" t="s">
        <v>927</v>
      </c>
      <c r="BD426" s="84">
        <v>58</v>
      </c>
      <c r="BE426" s="282">
        <v>35116</v>
      </c>
      <c r="BF426" s="279">
        <v>6</v>
      </c>
      <c r="BG426" s="303" t="s">
        <v>3809</v>
      </c>
      <c r="BH426" s="86" t="s">
        <v>3829</v>
      </c>
      <c r="BI426" s="285" t="s">
        <v>3829</v>
      </c>
      <c r="BJ426" s="285" t="s">
        <v>3830</v>
      </c>
      <c r="BK426" s="86" t="s">
        <v>3829</v>
      </c>
      <c r="BL426" s="432">
        <v>6</v>
      </c>
      <c r="BM426" s="432" t="s">
        <v>3809</v>
      </c>
      <c r="BN426" s="432" t="str">
        <f>INDEX(ID!$D:$D,MATCH('Org2567'!D426,ID!$A:$A,0))</f>
        <v>ห้วยเม็ก</v>
      </c>
    </row>
    <row r="427" spans="1:66" x14ac:dyDescent="0.25">
      <c r="A427" s="272">
        <v>424</v>
      </c>
      <c r="B427" s="272">
        <v>7</v>
      </c>
      <c r="C427" s="82" t="s">
        <v>2359</v>
      </c>
      <c r="D427" s="272" t="s">
        <v>439</v>
      </c>
      <c r="E427" s="82" t="str">
        <f t="shared" si="6"/>
        <v>รพ.สหัสขันธ์</v>
      </c>
      <c r="F427" s="90" t="s">
        <v>926</v>
      </c>
      <c r="G427" s="90" t="s">
        <v>927</v>
      </c>
      <c r="H427" s="90">
        <v>45</v>
      </c>
      <c r="I427" s="273">
        <v>28203</v>
      </c>
      <c r="J427" s="90">
        <v>5</v>
      </c>
      <c r="K427" s="93" t="s">
        <v>3703</v>
      </c>
      <c r="L427" s="83" t="s">
        <v>926</v>
      </c>
      <c r="M427" s="83" t="s">
        <v>927</v>
      </c>
      <c r="N427" s="84">
        <v>44</v>
      </c>
      <c r="O427" s="85">
        <v>28268</v>
      </c>
      <c r="P427" s="274">
        <v>5</v>
      </c>
      <c r="Q427" s="275" t="s">
        <v>3811</v>
      </c>
      <c r="R427" s="276" t="s">
        <v>926</v>
      </c>
      <c r="S427" s="277" t="s">
        <v>927</v>
      </c>
      <c r="T427" s="278">
        <v>44</v>
      </c>
      <c r="U427" s="88">
        <v>28268</v>
      </c>
      <c r="V427" s="54">
        <v>5</v>
      </c>
      <c r="W427" s="54" t="s">
        <v>3811</v>
      </c>
      <c r="X427" s="276" t="s">
        <v>926</v>
      </c>
      <c r="Y427" s="83" t="s">
        <v>927</v>
      </c>
      <c r="Z427" s="84">
        <v>44</v>
      </c>
      <c r="AA427" s="88">
        <v>28504</v>
      </c>
      <c r="AB427" s="279">
        <v>5</v>
      </c>
      <c r="AC427" s="280" t="s">
        <v>3811</v>
      </c>
      <c r="AD427" s="281" t="s">
        <v>926</v>
      </c>
      <c r="AE427" s="83" t="s">
        <v>927</v>
      </c>
      <c r="AF427" s="84">
        <v>40</v>
      </c>
      <c r="AG427" s="88">
        <v>28504</v>
      </c>
      <c r="AH427" s="279">
        <v>5</v>
      </c>
      <c r="AI427" s="286" t="s">
        <v>3811</v>
      </c>
      <c r="AJ427" s="281" t="s">
        <v>926</v>
      </c>
      <c r="AK427" s="83" t="s">
        <v>927</v>
      </c>
      <c r="AL427" s="84">
        <v>40</v>
      </c>
      <c r="AM427" s="88">
        <v>28504</v>
      </c>
      <c r="AN427" s="279">
        <v>5</v>
      </c>
      <c r="AO427" s="286" t="s">
        <v>3811</v>
      </c>
      <c r="AP427" s="281" t="s">
        <v>926</v>
      </c>
      <c r="AQ427" s="83" t="s">
        <v>927</v>
      </c>
      <c r="AR427" s="84">
        <v>40</v>
      </c>
      <c r="AS427" s="88">
        <v>28504</v>
      </c>
      <c r="AT427" s="279">
        <v>5</v>
      </c>
      <c r="AU427" s="280" t="s">
        <v>3811</v>
      </c>
      <c r="AV427" s="86" t="s">
        <v>926</v>
      </c>
      <c r="AW427" s="285" t="s">
        <v>927</v>
      </c>
      <c r="AX427" s="285">
        <v>40</v>
      </c>
      <c r="AY427" s="87">
        <v>28347</v>
      </c>
      <c r="AZ427" s="86">
        <v>5</v>
      </c>
      <c r="BA427" s="57" t="s">
        <v>3811</v>
      </c>
      <c r="BB427" s="301" t="s">
        <v>926</v>
      </c>
      <c r="BC427" s="83" t="s">
        <v>927</v>
      </c>
      <c r="BD427" s="84">
        <v>40</v>
      </c>
      <c r="BE427" s="282">
        <v>28347</v>
      </c>
      <c r="BF427" s="279">
        <v>5</v>
      </c>
      <c r="BG427" s="303" t="s">
        <v>3811</v>
      </c>
      <c r="BH427" s="86" t="s">
        <v>3829</v>
      </c>
      <c r="BI427" s="285" t="s">
        <v>3829</v>
      </c>
      <c r="BJ427" s="285" t="s">
        <v>3829</v>
      </c>
      <c r="BK427" s="86" t="s">
        <v>3829</v>
      </c>
      <c r="BL427" s="432">
        <v>5</v>
      </c>
      <c r="BM427" s="432" t="s">
        <v>3811</v>
      </c>
      <c r="BN427" s="432" t="str">
        <f>INDEX(ID!$D:$D,MATCH('Org2567'!D427,ID!$A:$A,0))</f>
        <v>สหัสขันธ์</v>
      </c>
    </row>
    <row r="428" spans="1:66" x14ac:dyDescent="0.25">
      <c r="A428" s="272">
        <v>425</v>
      </c>
      <c r="B428" s="272">
        <v>7</v>
      </c>
      <c r="C428" s="82" t="s">
        <v>2359</v>
      </c>
      <c r="D428" s="272" t="s">
        <v>440</v>
      </c>
      <c r="E428" s="82" t="str">
        <f t="shared" si="6"/>
        <v>รพ.คำม่วง</v>
      </c>
      <c r="F428" s="90" t="s">
        <v>926</v>
      </c>
      <c r="G428" s="90" t="s">
        <v>927</v>
      </c>
      <c r="H428" s="90">
        <v>74</v>
      </c>
      <c r="I428" s="273">
        <v>37742</v>
      </c>
      <c r="J428" s="90">
        <v>6</v>
      </c>
      <c r="K428" s="93" t="s">
        <v>3783</v>
      </c>
      <c r="L428" s="83" t="s">
        <v>926</v>
      </c>
      <c r="M428" s="83" t="s">
        <v>927</v>
      </c>
      <c r="N428" s="84">
        <v>71</v>
      </c>
      <c r="O428" s="85">
        <v>37960</v>
      </c>
      <c r="P428" s="274">
        <v>6</v>
      </c>
      <c r="Q428" s="275" t="s">
        <v>3809</v>
      </c>
      <c r="R428" s="276" t="s">
        <v>926</v>
      </c>
      <c r="S428" s="277" t="s">
        <v>927</v>
      </c>
      <c r="T428" s="278">
        <v>71</v>
      </c>
      <c r="U428" s="88">
        <v>37960</v>
      </c>
      <c r="V428" s="54">
        <v>6</v>
      </c>
      <c r="W428" s="54" t="s">
        <v>3809</v>
      </c>
      <c r="X428" s="276" t="s">
        <v>926</v>
      </c>
      <c r="Y428" s="83" t="s">
        <v>927</v>
      </c>
      <c r="Z428" s="84">
        <v>71</v>
      </c>
      <c r="AA428" s="88">
        <v>37957</v>
      </c>
      <c r="AB428" s="279">
        <v>6</v>
      </c>
      <c r="AC428" s="280" t="s">
        <v>3809</v>
      </c>
      <c r="AD428" s="281" t="s">
        <v>926</v>
      </c>
      <c r="AE428" s="83" t="s">
        <v>927</v>
      </c>
      <c r="AF428" s="84">
        <v>71</v>
      </c>
      <c r="AG428" s="88">
        <v>37957</v>
      </c>
      <c r="AH428" s="279">
        <v>6</v>
      </c>
      <c r="AI428" s="286" t="s">
        <v>3809</v>
      </c>
      <c r="AJ428" s="281" t="s">
        <v>926</v>
      </c>
      <c r="AK428" s="83" t="s">
        <v>927</v>
      </c>
      <c r="AL428" s="84">
        <v>71</v>
      </c>
      <c r="AM428" s="88">
        <v>37957</v>
      </c>
      <c r="AN428" s="279">
        <v>6</v>
      </c>
      <c r="AO428" s="286" t="s">
        <v>3809</v>
      </c>
      <c r="AP428" s="281" t="s">
        <v>926</v>
      </c>
      <c r="AQ428" s="83" t="s">
        <v>927</v>
      </c>
      <c r="AR428" s="84">
        <v>71</v>
      </c>
      <c r="AS428" s="88">
        <v>37957</v>
      </c>
      <c r="AT428" s="279">
        <v>6</v>
      </c>
      <c r="AU428" s="280" t="s">
        <v>3809</v>
      </c>
      <c r="AV428" s="86" t="s">
        <v>926</v>
      </c>
      <c r="AW428" s="285" t="s">
        <v>927</v>
      </c>
      <c r="AX428" s="285">
        <v>71</v>
      </c>
      <c r="AY428" s="87">
        <v>37220</v>
      </c>
      <c r="AZ428" s="86">
        <v>6</v>
      </c>
      <c r="BA428" s="57" t="s">
        <v>3809</v>
      </c>
      <c r="BB428" s="301" t="s">
        <v>926</v>
      </c>
      <c r="BC428" s="83" t="s">
        <v>927</v>
      </c>
      <c r="BD428" s="84">
        <v>81</v>
      </c>
      <c r="BE428" s="282">
        <v>37220</v>
      </c>
      <c r="BF428" s="279">
        <v>6</v>
      </c>
      <c r="BG428" s="303" t="s">
        <v>3809</v>
      </c>
      <c r="BH428" s="86" t="s">
        <v>3829</v>
      </c>
      <c r="BI428" s="285" t="s">
        <v>3829</v>
      </c>
      <c r="BJ428" s="285" t="s">
        <v>3830</v>
      </c>
      <c r="BK428" s="86" t="s">
        <v>3829</v>
      </c>
      <c r="BL428" s="432">
        <v>6</v>
      </c>
      <c r="BM428" s="432" t="s">
        <v>3809</v>
      </c>
      <c r="BN428" s="432" t="str">
        <f>INDEX(ID!$D:$D,MATCH('Org2567'!D428,ID!$A:$A,0))</f>
        <v>คำม่วง</v>
      </c>
    </row>
    <row r="429" spans="1:66" x14ac:dyDescent="0.25">
      <c r="A429" s="272">
        <v>426</v>
      </c>
      <c r="B429" s="272">
        <v>7</v>
      </c>
      <c r="C429" s="82" t="s">
        <v>2359</v>
      </c>
      <c r="D429" s="272" t="s">
        <v>441</v>
      </c>
      <c r="E429" s="82" t="str">
        <f t="shared" si="6"/>
        <v>รพ.ท่าคันโท</v>
      </c>
      <c r="F429" s="90" t="s">
        <v>926</v>
      </c>
      <c r="G429" s="90" t="s">
        <v>927</v>
      </c>
      <c r="H429" s="90">
        <v>44</v>
      </c>
      <c r="I429" s="273">
        <v>28269</v>
      </c>
      <c r="J429" s="90">
        <v>5</v>
      </c>
      <c r="K429" s="93" t="s">
        <v>3703</v>
      </c>
      <c r="L429" s="83" t="s">
        <v>926</v>
      </c>
      <c r="M429" s="83" t="s">
        <v>927</v>
      </c>
      <c r="N429" s="84">
        <v>44</v>
      </c>
      <c r="O429" s="85">
        <v>28303</v>
      </c>
      <c r="P429" s="274">
        <v>5</v>
      </c>
      <c r="Q429" s="275" t="s">
        <v>3811</v>
      </c>
      <c r="R429" s="276" t="s">
        <v>926</v>
      </c>
      <c r="S429" s="277" t="s">
        <v>927</v>
      </c>
      <c r="T429" s="278">
        <v>47</v>
      </c>
      <c r="U429" s="88">
        <v>28303</v>
      </c>
      <c r="V429" s="54">
        <v>5</v>
      </c>
      <c r="W429" s="54" t="s">
        <v>3811</v>
      </c>
      <c r="X429" s="276" t="s">
        <v>926</v>
      </c>
      <c r="Y429" s="83" t="s">
        <v>927</v>
      </c>
      <c r="Z429" s="84">
        <v>47</v>
      </c>
      <c r="AA429" s="88">
        <v>28344</v>
      </c>
      <c r="AB429" s="279">
        <v>5</v>
      </c>
      <c r="AC429" s="280" t="s">
        <v>3811</v>
      </c>
      <c r="AD429" s="281" t="s">
        <v>926</v>
      </c>
      <c r="AE429" s="83" t="s">
        <v>927</v>
      </c>
      <c r="AF429" s="84">
        <v>56</v>
      </c>
      <c r="AG429" s="88">
        <v>28344</v>
      </c>
      <c r="AH429" s="279">
        <v>5</v>
      </c>
      <c r="AI429" s="286" t="s">
        <v>3811</v>
      </c>
      <c r="AJ429" s="281" t="s">
        <v>926</v>
      </c>
      <c r="AK429" s="83" t="s">
        <v>927</v>
      </c>
      <c r="AL429" s="84">
        <v>56</v>
      </c>
      <c r="AM429" s="88">
        <v>28344</v>
      </c>
      <c r="AN429" s="279">
        <v>5</v>
      </c>
      <c r="AO429" s="286" t="s">
        <v>3811</v>
      </c>
      <c r="AP429" s="281" t="s">
        <v>926</v>
      </c>
      <c r="AQ429" s="83" t="s">
        <v>927</v>
      </c>
      <c r="AR429" s="84">
        <v>56</v>
      </c>
      <c r="AS429" s="88">
        <v>28344</v>
      </c>
      <c r="AT429" s="279">
        <v>5</v>
      </c>
      <c r="AU429" s="280" t="s">
        <v>3811</v>
      </c>
      <c r="AV429" s="86" t="s">
        <v>926</v>
      </c>
      <c r="AW429" s="285" t="s">
        <v>927</v>
      </c>
      <c r="AX429" s="285">
        <v>56</v>
      </c>
      <c r="AY429" s="87">
        <v>27862</v>
      </c>
      <c r="AZ429" s="86">
        <v>5</v>
      </c>
      <c r="BA429" s="57" t="s">
        <v>3811</v>
      </c>
      <c r="BB429" s="301" t="s">
        <v>926</v>
      </c>
      <c r="BC429" s="83" t="s">
        <v>927</v>
      </c>
      <c r="BD429" s="84">
        <v>60</v>
      </c>
      <c r="BE429" s="282">
        <v>27862</v>
      </c>
      <c r="BF429" s="279">
        <v>5</v>
      </c>
      <c r="BG429" s="303" t="s">
        <v>3811</v>
      </c>
      <c r="BH429" s="86" t="s">
        <v>3829</v>
      </c>
      <c r="BI429" s="285" t="s">
        <v>3829</v>
      </c>
      <c r="BJ429" s="285" t="s">
        <v>3830</v>
      </c>
      <c r="BK429" s="86" t="s">
        <v>3829</v>
      </c>
      <c r="BL429" s="432">
        <v>5</v>
      </c>
      <c r="BM429" s="432" t="s">
        <v>3811</v>
      </c>
      <c r="BN429" s="432" t="str">
        <f>INDEX(ID!$D:$D,MATCH('Org2567'!D429,ID!$A:$A,0))</f>
        <v>ท่าคันโท</v>
      </c>
    </row>
    <row r="430" spans="1:66" x14ac:dyDescent="0.25">
      <c r="A430" s="272">
        <v>427</v>
      </c>
      <c r="B430" s="272">
        <v>7</v>
      </c>
      <c r="C430" s="82" t="s">
        <v>2359</v>
      </c>
      <c r="D430" s="272" t="s">
        <v>442</v>
      </c>
      <c r="E430" s="82" t="str">
        <f t="shared" si="6"/>
        <v>รพ.หนองกุงศรี</v>
      </c>
      <c r="F430" s="90" t="s">
        <v>926</v>
      </c>
      <c r="G430" s="90" t="s">
        <v>927</v>
      </c>
      <c r="H430" s="90">
        <v>67</v>
      </c>
      <c r="I430" s="273">
        <v>49597</v>
      </c>
      <c r="J430" s="90">
        <v>6</v>
      </c>
      <c r="K430" s="93" t="s">
        <v>3783</v>
      </c>
      <c r="L430" s="83" t="s">
        <v>926</v>
      </c>
      <c r="M430" s="83" t="s">
        <v>927</v>
      </c>
      <c r="N430" s="84">
        <v>67</v>
      </c>
      <c r="O430" s="85">
        <v>49728</v>
      </c>
      <c r="P430" s="274">
        <v>6</v>
      </c>
      <c r="Q430" s="275" t="s">
        <v>3809</v>
      </c>
      <c r="R430" s="276" t="s">
        <v>926</v>
      </c>
      <c r="S430" s="277" t="s">
        <v>927</v>
      </c>
      <c r="T430" s="278">
        <v>67</v>
      </c>
      <c r="U430" s="88">
        <v>49728</v>
      </c>
      <c r="V430" s="54">
        <v>6</v>
      </c>
      <c r="W430" s="54" t="s">
        <v>3809</v>
      </c>
      <c r="X430" s="276" t="s">
        <v>926</v>
      </c>
      <c r="Y430" s="83" t="s">
        <v>931</v>
      </c>
      <c r="Z430" s="84">
        <v>67</v>
      </c>
      <c r="AA430" s="88">
        <v>49946</v>
      </c>
      <c r="AB430" s="279">
        <v>9</v>
      </c>
      <c r="AC430" s="280" t="s">
        <v>3814</v>
      </c>
      <c r="AD430" s="281" t="s">
        <v>926</v>
      </c>
      <c r="AE430" s="83" t="s">
        <v>931</v>
      </c>
      <c r="AF430" s="84">
        <v>67</v>
      </c>
      <c r="AG430" s="88">
        <v>49946</v>
      </c>
      <c r="AH430" s="279">
        <v>9</v>
      </c>
      <c r="AI430" s="286" t="s">
        <v>3814</v>
      </c>
      <c r="AJ430" s="281" t="s">
        <v>926</v>
      </c>
      <c r="AK430" s="83" t="s">
        <v>931</v>
      </c>
      <c r="AL430" s="84">
        <v>67</v>
      </c>
      <c r="AM430" s="88">
        <v>49946</v>
      </c>
      <c r="AN430" s="279">
        <v>9</v>
      </c>
      <c r="AO430" s="286" t="s">
        <v>3814</v>
      </c>
      <c r="AP430" s="281" t="s">
        <v>926</v>
      </c>
      <c r="AQ430" s="83" t="s">
        <v>931</v>
      </c>
      <c r="AR430" s="84">
        <v>67</v>
      </c>
      <c r="AS430" s="88">
        <v>49946</v>
      </c>
      <c r="AT430" s="279">
        <v>9</v>
      </c>
      <c r="AU430" s="280" t="s">
        <v>3814</v>
      </c>
      <c r="AV430" s="86" t="s">
        <v>926</v>
      </c>
      <c r="AW430" s="285" t="s">
        <v>931</v>
      </c>
      <c r="AX430" s="285">
        <v>67</v>
      </c>
      <c r="AY430" s="87">
        <v>49101</v>
      </c>
      <c r="AZ430" s="86">
        <v>9</v>
      </c>
      <c r="BA430" s="57" t="s">
        <v>3814</v>
      </c>
      <c r="BB430" s="301" t="s">
        <v>926</v>
      </c>
      <c r="BC430" s="83" t="s">
        <v>931</v>
      </c>
      <c r="BD430" s="84">
        <v>80</v>
      </c>
      <c r="BE430" s="282">
        <v>49101</v>
      </c>
      <c r="BF430" s="279">
        <v>9</v>
      </c>
      <c r="BG430" s="303" t="s">
        <v>3814</v>
      </c>
      <c r="BH430" s="86" t="s">
        <v>3829</v>
      </c>
      <c r="BI430" s="285" t="s">
        <v>3829</v>
      </c>
      <c r="BJ430" s="285" t="s">
        <v>3830</v>
      </c>
      <c r="BK430" s="86" t="s">
        <v>3829</v>
      </c>
      <c r="BL430" s="432">
        <v>9</v>
      </c>
      <c r="BM430" s="432" t="s">
        <v>3814</v>
      </c>
      <c r="BN430" s="432" t="str">
        <f>INDEX(ID!$D:$D,MATCH('Org2567'!D430,ID!$A:$A,0))</f>
        <v>หนองกุงศรี</v>
      </c>
    </row>
    <row r="431" spans="1:66" x14ac:dyDescent="0.25">
      <c r="A431" s="272">
        <v>428</v>
      </c>
      <c r="B431" s="272">
        <v>7</v>
      </c>
      <c r="C431" s="82" t="s">
        <v>2359</v>
      </c>
      <c r="D431" s="272" t="s">
        <v>443</v>
      </c>
      <c r="E431" s="82" t="str">
        <f t="shared" si="6"/>
        <v>รพ.สมเด็จ</v>
      </c>
      <c r="F431" s="90" t="s">
        <v>926</v>
      </c>
      <c r="G431" s="90" t="s">
        <v>952</v>
      </c>
      <c r="H431" s="90">
        <v>138</v>
      </c>
      <c r="I431" s="273">
        <v>46755</v>
      </c>
      <c r="J431" s="90">
        <v>13</v>
      </c>
      <c r="K431" s="93" t="s">
        <v>3781</v>
      </c>
      <c r="L431" s="83" t="s">
        <v>926</v>
      </c>
      <c r="M431" s="83" t="s">
        <v>952</v>
      </c>
      <c r="N431" s="84">
        <v>138</v>
      </c>
      <c r="O431" s="85">
        <v>46876</v>
      </c>
      <c r="P431" s="274">
        <v>13</v>
      </c>
      <c r="Q431" s="275" t="s">
        <v>3813</v>
      </c>
      <c r="R431" s="276" t="s">
        <v>926</v>
      </c>
      <c r="S431" s="277" t="s">
        <v>952</v>
      </c>
      <c r="T431" s="278">
        <v>134</v>
      </c>
      <c r="U431" s="88">
        <v>46876</v>
      </c>
      <c r="V431" s="54">
        <v>13</v>
      </c>
      <c r="W431" s="54" t="s">
        <v>3813</v>
      </c>
      <c r="X431" s="276" t="s">
        <v>926</v>
      </c>
      <c r="Y431" s="83" t="s">
        <v>952</v>
      </c>
      <c r="Z431" s="84">
        <v>134</v>
      </c>
      <c r="AA431" s="88">
        <v>47332</v>
      </c>
      <c r="AB431" s="279">
        <v>13</v>
      </c>
      <c r="AC431" s="280" t="s">
        <v>3813</v>
      </c>
      <c r="AD431" s="281" t="s">
        <v>926</v>
      </c>
      <c r="AE431" s="83" t="s">
        <v>952</v>
      </c>
      <c r="AF431" s="84">
        <v>114</v>
      </c>
      <c r="AG431" s="88">
        <v>47332</v>
      </c>
      <c r="AH431" s="279">
        <v>13</v>
      </c>
      <c r="AI431" s="286" t="s">
        <v>3813</v>
      </c>
      <c r="AJ431" s="281" t="s">
        <v>926</v>
      </c>
      <c r="AK431" s="83" t="s">
        <v>952</v>
      </c>
      <c r="AL431" s="84">
        <v>114</v>
      </c>
      <c r="AM431" s="88">
        <v>47332</v>
      </c>
      <c r="AN431" s="279">
        <v>13</v>
      </c>
      <c r="AO431" s="286" t="s">
        <v>3813</v>
      </c>
      <c r="AP431" s="281" t="s">
        <v>926</v>
      </c>
      <c r="AQ431" s="83" t="s">
        <v>952</v>
      </c>
      <c r="AR431" s="84">
        <v>114</v>
      </c>
      <c r="AS431" s="88">
        <v>47332</v>
      </c>
      <c r="AT431" s="279">
        <v>13</v>
      </c>
      <c r="AU431" s="280" t="s">
        <v>3813</v>
      </c>
      <c r="AV431" s="86" t="s">
        <v>926</v>
      </c>
      <c r="AW431" s="285" t="s">
        <v>952</v>
      </c>
      <c r="AX431" s="285">
        <v>114</v>
      </c>
      <c r="AY431" s="87">
        <v>46726</v>
      </c>
      <c r="AZ431" s="86">
        <v>13</v>
      </c>
      <c r="BA431" s="57" t="s">
        <v>3813</v>
      </c>
      <c r="BB431" s="301" t="s">
        <v>926</v>
      </c>
      <c r="BC431" s="83" t="s">
        <v>952</v>
      </c>
      <c r="BD431" s="84">
        <v>114</v>
      </c>
      <c r="BE431" s="282">
        <v>46726</v>
      </c>
      <c r="BF431" s="279">
        <v>13</v>
      </c>
      <c r="BG431" s="303" t="s">
        <v>3813</v>
      </c>
      <c r="BH431" s="86" t="s">
        <v>3829</v>
      </c>
      <c r="BI431" s="285" t="s">
        <v>3829</v>
      </c>
      <c r="BJ431" s="285" t="s">
        <v>3829</v>
      </c>
      <c r="BK431" s="86" t="s">
        <v>3829</v>
      </c>
      <c r="BL431" s="432">
        <v>13</v>
      </c>
      <c r="BM431" s="432" t="s">
        <v>3813</v>
      </c>
      <c r="BN431" s="432" t="str">
        <f>INDEX(ID!$D:$D,MATCH('Org2567'!D431,ID!$A:$A,0))</f>
        <v>สมเด็จ</v>
      </c>
    </row>
    <row r="432" spans="1:66" x14ac:dyDescent="0.25">
      <c r="A432" s="272">
        <v>429</v>
      </c>
      <c r="B432" s="272">
        <v>7</v>
      </c>
      <c r="C432" s="82" t="s">
        <v>2359</v>
      </c>
      <c r="D432" s="272" t="s">
        <v>444</v>
      </c>
      <c r="E432" s="82" t="str">
        <f t="shared" si="6"/>
        <v>รพ.ห้วยผึ้ง</v>
      </c>
      <c r="F432" s="90" t="s">
        <v>926</v>
      </c>
      <c r="G432" s="90" t="s">
        <v>927</v>
      </c>
      <c r="H432" s="90">
        <v>34</v>
      </c>
      <c r="I432" s="273">
        <v>21427</v>
      </c>
      <c r="J432" s="90">
        <v>5</v>
      </c>
      <c r="K432" s="93" t="s">
        <v>3703</v>
      </c>
      <c r="L432" s="83" t="s">
        <v>926</v>
      </c>
      <c r="M432" s="83" t="s">
        <v>927</v>
      </c>
      <c r="N432" s="84">
        <v>38</v>
      </c>
      <c r="O432" s="85">
        <v>21458</v>
      </c>
      <c r="P432" s="274">
        <v>5</v>
      </c>
      <c r="Q432" s="275" t="s">
        <v>3811</v>
      </c>
      <c r="R432" s="276" t="s">
        <v>926</v>
      </c>
      <c r="S432" s="277" t="s">
        <v>927</v>
      </c>
      <c r="T432" s="278">
        <v>38</v>
      </c>
      <c r="U432" s="88">
        <v>21458</v>
      </c>
      <c r="V432" s="54">
        <v>5</v>
      </c>
      <c r="W432" s="54" t="s">
        <v>3811</v>
      </c>
      <c r="X432" s="276" t="s">
        <v>926</v>
      </c>
      <c r="Y432" s="83" t="s">
        <v>927</v>
      </c>
      <c r="Z432" s="84">
        <v>38</v>
      </c>
      <c r="AA432" s="88">
        <v>21642</v>
      </c>
      <c r="AB432" s="279">
        <v>5</v>
      </c>
      <c r="AC432" s="280" t="s">
        <v>3811</v>
      </c>
      <c r="AD432" s="281" t="s">
        <v>926</v>
      </c>
      <c r="AE432" s="83" t="s">
        <v>927</v>
      </c>
      <c r="AF432" s="84">
        <v>34</v>
      </c>
      <c r="AG432" s="88">
        <v>21642</v>
      </c>
      <c r="AH432" s="279">
        <v>5</v>
      </c>
      <c r="AI432" s="286" t="s">
        <v>3811</v>
      </c>
      <c r="AJ432" s="281" t="s">
        <v>926</v>
      </c>
      <c r="AK432" s="83" t="s">
        <v>927</v>
      </c>
      <c r="AL432" s="84">
        <v>34</v>
      </c>
      <c r="AM432" s="88">
        <v>21642</v>
      </c>
      <c r="AN432" s="279">
        <v>5</v>
      </c>
      <c r="AO432" s="286" t="s">
        <v>3811</v>
      </c>
      <c r="AP432" s="281" t="s">
        <v>926</v>
      </c>
      <c r="AQ432" s="83" t="s">
        <v>927</v>
      </c>
      <c r="AR432" s="84">
        <v>34</v>
      </c>
      <c r="AS432" s="88">
        <v>21642</v>
      </c>
      <c r="AT432" s="279">
        <v>5</v>
      </c>
      <c r="AU432" s="280" t="s">
        <v>3811</v>
      </c>
      <c r="AV432" s="86" t="s">
        <v>926</v>
      </c>
      <c r="AW432" s="285" t="s">
        <v>927</v>
      </c>
      <c r="AX432" s="285">
        <v>34</v>
      </c>
      <c r="AY432" s="87">
        <v>21182</v>
      </c>
      <c r="AZ432" s="86">
        <v>5</v>
      </c>
      <c r="BA432" s="57" t="s">
        <v>3811</v>
      </c>
      <c r="BB432" s="301" t="s">
        <v>926</v>
      </c>
      <c r="BC432" s="83" t="s">
        <v>927</v>
      </c>
      <c r="BD432" s="84">
        <v>34</v>
      </c>
      <c r="BE432" s="282">
        <v>21182</v>
      </c>
      <c r="BF432" s="279">
        <v>5</v>
      </c>
      <c r="BG432" s="303" t="s">
        <v>3811</v>
      </c>
      <c r="BH432" s="86" t="s">
        <v>3829</v>
      </c>
      <c r="BI432" s="285" t="s">
        <v>3829</v>
      </c>
      <c r="BJ432" s="285" t="s">
        <v>3829</v>
      </c>
      <c r="BK432" s="86" t="s">
        <v>3829</v>
      </c>
      <c r="BL432" s="432">
        <v>5</v>
      </c>
      <c r="BM432" s="432" t="s">
        <v>3811</v>
      </c>
      <c r="BN432" s="432" t="str">
        <f>INDEX(ID!$D:$D,MATCH('Org2567'!D432,ID!$A:$A,0))</f>
        <v>ห้วยผึ้ง</v>
      </c>
    </row>
    <row r="433" spans="1:66" x14ac:dyDescent="0.25">
      <c r="A433" s="272">
        <v>430</v>
      </c>
      <c r="B433" s="272">
        <v>7</v>
      </c>
      <c r="C433" s="82" t="s">
        <v>2359</v>
      </c>
      <c r="D433" s="272" t="s">
        <v>445</v>
      </c>
      <c r="E433" s="82" t="str">
        <f t="shared" si="6"/>
        <v>รพ.สมเด็จพระยุพราชกุฉินารายณ์</v>
      </c>
      <c r="F433" s="90" t="s">
        <v>926</v>
      </c>
      <c r="G433" s="90" t="s">
        <v>952</v>
      </c>
      <c r="H433" s="90">
        <v>155</v>
      </c>
      <c r="I433" s="273">
        <v>69978</v>
      </c>
      <c r="J433" s="90">
        <v>13</v>
      </c>
      <c r="K433" s="93" t="s">
        <v>3781</v>
      </c>
      <c r="L433" s="83" t="s">
        <v>926</v>
      </c>
      <c r="M433" s="83" t="s">
        <v>952</v>
      </c>
      <c r="N433" s="84">
        <v>155</v>
      </c>
      <c r="O433" s="85">
        <v>69826</v>
      </c>
      <c r="P433" s="274">
        <v>13</v>
      </c>
      <c r="Q433" s="275" t="s">
        <v>3813</v>
      </c>
      <c r="R433" s="276" t="s">
        <v>926</v>
      </c>
      <c r="S433" s="277" t="s">
        <v>952</v>
      </c>
      <c r="T433" s="278">
        <v>152</v>
      </c>
      <c r="U433" s="88">
        <v>69826</v>
      </c>
      <c r="V433" s="54">
        <v>13</v>
      </c>
      <c r="W433" s="54" t="s">
        <v>3813</v>
      </c>
      <c r="X433" s="276" t="s">
        <v>926</v>
      </c>
      <c r="Y433" s="83" t="s">
        <v>952</v>
      </c>
      <c r="Z433" s="84">
        <v>152</v>
      </c>
      <c r="AA433" s="88">
        <v>70262</v>
      </c>
      <c r="AB433" s="279">
        <v>13</v>
      </c>
      <c r="AC433" s="280" t="s">
        <v>3813</v>
      </c>
      <c r="AD433" s="281" t="s">
        <v>926</v>
      </c>
      <c r="AE433" s="83" t="s">
        <v>952</v>
      </c>
      <c r="AF433" s="84">
        <v>177</v>
      </c>
      <c r="AG433" s="88">
        <v>70262</v>
      </c>
      <c r="AH433" s="279">
        <v>13</v>
      </c>
      <c r="AI433" s="286" t="s">
        <v>3813</v>
      </c>
      <c r="AJ433" s="281" t="s">
        <v>926</v>
      </c>
      <c r="AK433" s="83" t="s">
        <v>952</v>
      </c>
      <c r="AL433" s="84">
        <v>177</v>
      </c>
      <c r="AM433" s="88">
        <v>70262</v>
      </c>
      <c r="AN433" s="279">
        <v>13</v>
      </c>
      <c r="AO433" s="286" t="s">
        <v>3813</v>
      </c>
      <c r="AP433" s="281" t="s">
        <v>926</v>
      </c>
      <c r="AQ433" s="83" t="s">
        <v>952</v>
      </c>
      <c r="AR433" s="84">
        <v>177</v>
      </c>
      <c r="AS433" s="88">
        <v>70262</v>
      </c>
      <c r="AT433" s="279">
        <v>13</v>
      </c>
      <c r="AU433" s="280" t="s">
        <v>3813</v>
      </c>
      <c r="AV433" s="86" t="s">
        <v>926</v>
      </c>
      <c r="AW433" s="285" t="s">
        <v>952</v>
      </c>
      <c r="AX433" s="285">
        <v>177</v>
      </c>
      <c r="AY433" s="87">
        <v>69652</v>
      </c>
      <c r="AZ433" s="86">
        <v>13</v>
      </c>
      <c r="BA433" s="57" t="s">
        <v>3813</v>
      </c>
      <c r="BB433" s="301" t="s">
        <v>926</v>
      </c>
      <c r="BC433" s="83" t="s">
        <v>952</v>
      </c>
      <c r="BD433" s="84">
        <v>177</v>
      </c>
      <c r="BE433" s="282">
        <v>69652</v>
      </c>
      <c r="BF433" s="279">
        <v>13</v>
      </c>
      <c r="BG433" s="303" t="s">
        <v>3813</v>
      </c>
      <c r="BH433" s="86" t="s">
        <v>3829</v>
      </c>
      <c r="BI433" s="285" t="s">
        <v>3829</v>
      </c>
      <c r="BJ433" s="285" t="s">
        <v>3829</v>
      </c>
      <c r="BK433" s="86" t="s">
        <v>3829</v>
      </c>
      <c r="BL433" s="432">
        <v>13</v>
      </c>
      <c r="BM433" s="432" t="s">
        <v>3813</v>
      </c>
      <c r="BN433" s="432" t="str">
        <f>INDEX(ID!$D:$D,MATCH('Org2567'!D433,ID!$A:$A,0))</f>
        <v>สมเด็จพระยุพราชกุฉินารายณ์</v>
      </c>
    </row>
    <row r="434" spans="1:66" x14ac:dyDescent="0.25">
      <c r="A434" s="272">
        <v>431</v>
      </c>
      <c r="B434" s="272">
        <v>7</v>
      </c>
      <c r="C434" s="82" t="s">
        <v>2359</v>
      </c>
      <c r="D434" s="272" t="s">
        <v>2400</v>
      </c>
      <c r="E434" s="82" t="str">
        <f t="shared" si="6"/>
        <v>รพ.นาคู</v>
      </c>
      <c r="F434" s="90" t="s">
        <v>926</v>
      </c>
      <c r="G434" s="90" t="s">
        <v>989</v>
      </c>
      <c r="H434" s="90">
        <v>40</v>
      </c>
      <c r="I434" s="273">
        <v>20976</v>
      </c>
      <c r="J434" s="90">
        <v>3</v>
      </c>
      <c r="K434" s="93" t="s">
        <v>3705</v>
      </c>
      <c r="L434" s="83" t="s">
        <v>926</v>
      </c>
      <c r="M434" s="83" t="s">
        <v>927</v>
      </c>
      <c r="N434" s="84">
        <v>40</v>
      </c>
      <c r="O434" s="85">
        <v>21016</v>
      </c>
      <c r="P434" s="274">
        <v>5</v>
      </c>
      <c r="Q434" s="275" t="s">
        <v>3811</v>
      </c>
      <c r="R434" s="276" t="s">
        <v>926</v>
      </c>
      <c r="S434" s="277" t="s">
        <v>927</v>
      </c>
      <c r="T434" s="278">
        <v>41</v>
      </c>
      <c r="U434" s="88">
        <v>21016</v>
      </c>
      <c r="V434" s="54">
        <v>5</v>
      </c>
      <c r="W434" s="54" t="s">
        <v>3811</v>
      </c>
      <c r="X434" s="276" t="s">
        <v>926</v>
      </c>
      <c r="Y434" s="83" t="s">
        <v>927</v>
      </c>
      <c r="Z434" s="84">
        <v>41</v>
      </c>
      <c r="AA434" s="88">
        <v>21146</v>
      </c>
      <c r="AB434" s="279">
        <v>5</v>
      </c>
      <c r="AC434" s="280" t="s">
        <v>3811</v>
      </c>
      <c r="AD434" s="281" t="s">
        <v>926</v>
      </c>
      <c r="AE434" s="83" t="s">
        <v>927</v>
      </c>
      <c r="AF434" s="84">
        <v>41</v>
      </c>
      <c r="AG434" s="88">
        <v>21146</v>
      </c>
      <c r="AH434" s="279">
        <v>5</v>
      </c>
      <c r="AI434" s="286" t="s">
        <v>3811</v>
      </c>
      <c r="AJ434" s="281" t="s">
        <v>926</v>
      </c>
      <c r="AK434" s="83" t="s">
        <v>927</v>
      </c>
      <c r="AL434" s="84">
        <v>41</v>
      </c>
      <c r="AM434" s="88">
        <v>21146</v>
      </c>
      <c r="AN434" s="279">
        <v>5</v>
      </c>
      <c r="AO434" s="286" t="s">
        <v>3811</v>
      </c>
      <c r="AP434" s="281" t="s">
        <v>926</v>
      </c>
      <c r="AQ434" s="83" t="s">
        <v>927</v>
      </c>
      <c r="AR434" s="84">
        <v>41</v>
      </c>
      <c r="AS434" s="88">
        <v>21146</v>
      </c>
      <c r="AT434" s="279">
        <v>5</v>
      </c>
      <c r="AU434" s="280" t="s">
        <v>3811</v>
      </c>
      <c r="AV434" s="86" t="s">
        <v>926</v>
      </c>
      <c r="AW434" s="285" t="s">
        <v>927</v>
      </c>
      <c r="AX434" s="285">
        <v>41</v>
      </c>
      <c r="AY434" s="87">
        <v>20802</v>
      </c>
      <c r="AZ434" s="86">
        <v>5</v>
      </c>
      <c r="BA434" s="57" t="s">
        <v>3811</v>
      </c>
      <c r="BB434" s="301" t="s">
        <v>926</v>
      </c>
      <c r="BC434" s="83" t="s">
        <v>927</v>
      </c>
      <c r="BD434" s="84">
        <v>41</v>
      </c>
      <c r="BE434" s="282">
        <v>20802</v>
      </c>
      <c r="BF434" s="279">
        <v>5</v>
      </c>
      <c r="BG434" s="303" t="s">
        <v>3811</v>
      </c>
      <c r="BH434" s="86" t="s">
        <v>3829</v>
      </c>
      <c r="BI434" s="285" t="s">
        <v>3829</v>
      </c>
      <c r="BJ434" s="285" t="s">
        <v>3829</v>
      </c>
      <c r="BK434" s="86" t="s">
        <v>3829</v>
      </c>
      <c r="BL434" s="432">
        <v>5</v>
      </c>
      <c r="BM434" s="432" t="s">
        <v>3811</v>
      </c>
      <c r="BN434" s="432" t="str">
        <f>INDEX(ID!$D:$D,MATCH('Org2567'!D434,ID!$A:$A,0))</f>
        <v>นาคู</v>
      </c>
    </row>
    <row r="435" spans="1:66" x14ac:dyDescent="0.25">
      <c r="A435" s="272">
        <v>432</v>
      </c>
      <c r="B435" s="272">
        <v>7</v>
      </c>
      <c r="C435" s="82" t="s">
        <v>2359</v>
      </c>
      <c r="D435" s="272" t="s">
        <v>898</v>
      </c>
      <c r="E435" s="82" t="str">
        <f t="shared" si="6"/>
        <v>รพ.ฆ้องชัย</v>
      </c>
      <c r="F435" s="90" t="s">
        <v>926</v>
      </c>
      <c r="G435" s="90" t="s">
        <v>989</v>
      </c>
      <c r="H435" s="90">
        <v>0</v>
      </c>
      <c r="I435" s="273">
        <v>18175</v>
      </c>
      <c r="J435" s="90">
        <v>3</v>
      </c>
      <c r="K435" s="93" t="s">
        <v>3705</v>
      </c>
      <c r="L435" s="83" t="s">
        <v>926</v>
      </c>
      <c r="M435" s="83" t="s">
        <v>989</v>
      </c>
      <c r="N435" s="84">
        <v>10</v>
      </c>
      <c r="O435" s="85">
        <v>18100</v>
      </c>
      <c r="P435" s="274">
        <v>3</v>
      </c>
      <c r="Q435" s="275" t="s">
        <v>3819</v>
      </c>
      <c r="R435" s="276" t="s">
        <v>926</v>
      </c>
      <c r="S435" s="277" t="s">
        <v>989</v>
      </c>
      <c r="T435" s="278">
        <v>30</v>
      </c>
      <c r="U435" s="88">
        <v>18100</v>
      </c>
      <c r="V435" s="54">
        <v>3</v>
      </c>
      <c r="W435" s="54" t="s">
        <v>3819</v>
      </c>
      <c r="X435" s="276" t="s">
        <v>926</v>
      </c>
      <c r="Y435" s="83" t="s">
        <v>989</v>
      </c>
      <c r="Z435" s="84">
        <v>30</v>
      </c>
      <c r="AA435" s="88">
        <v>18196</v>
      </c>
      <c r="AB435" s="279">
        <v>3</v>
      </c>
      <c r="AC435" s="280" t="s">
        <v>3819</v>
      </c>
      <c r="AD435" s="281" t="s">
        <v>926</v>
      </c>
      <c r="AE435" s="83" t="s">
        <v>989</v>
      </c>
      <c r="AF435" s="84">
        <v>30</v>
      </c>
      <c r="AG435" s="88">
        <v>18196</v>
      </c>
      <c r="AH435" s="279">
        <v>3</v>
      </c>
      <c r="AI435" s="286" t="s">
        <v>3819</v>
      </c>
      <c r="AJ435" s="281" t="s">
        <v>926</v>
      </c>
      <c r="AK435" s="83" t="s">
        <v>989</v>
      </c>
      <c r="AL435" s="84">
        <v>30</v>
      </c>
      <c r="AM435" s="88">
        <v>18196</v>
      </c>
      <c r="AN435" s="279">
        <v>3</v>
      </c>
      <c r="AO435" s="286" t="s">
        <v>3819</v>
      </c>
      <c r="AP435" s="281" t="s">
        <v>926</v>
      </c>
      <c r="AQ435" s="83" t="s">
        <v>989</v>
      </c>
      <c r="AR435" s="84">
        <v>30</v>
      </c>
      <c r="AS435" s="88">
        <v>18196</v>
      </c>
      <c r="AT435" s="279">
        <v>3</v>
      </c>
      <c r="AU435" s="280" t="s">
        <v>3819</v>
      </c>
      <c r="AV435" s="86" t="s">
        <v>926</v>
      </c>
      <c r="AW435" s="285" t="s">
        <v>989</v>
      </c>
      <c r="AX435" s="285">
        <v>30</v>
      </c>
      <c r="AY435" s="87">
        <v>18040</v>
      </c>
      <c r="AZ435" s="86">
        <v>3</v>
      </c>
      <c r="BA435" s="57" t="s">
        <v>3819</v>
      </c>
      <c r="BB435" s="301" t="s">
        <v>926</v>
      </c>
      <c r="BC435" s="83" t="s">
        <v>989</v>
      </c>
      <c r="BD435" s="84">
        <v>30</v>
      </c>
      <c r="BE435" s="282">
        <v>18040</v>
      </c>
      <c r="BF435" s="279">
        <v>3</v>
      </c>
      <c r="BG435" s="303" t="s">
        <v>3819</v>
      </c>
      <c r="BH435" s="86" t="s">
        <v>3829</v>
      </c>
      <c r="BI435" s="285" t="s">
        <v>3829</v>
      </c>
      <c r="BJ435" s="285" t="s">
        <v>3829</v>
      </c>
      <c r="BK435" s="86" t="s">
        <v>3829</v>
      </c>
      <c r="BL435" s="432">
        <v>3</v>
      </c>
      <c r="BM435" s="432" t="s">
        <v>3819</v>
      </c>
      <c r="BN435" s="432" t="str">
        <f>INDEX(ID!$D:$D,MATCH('Org2567'!D435,ID!$A:$A,0))</f>
        <v>ฆ้องชัย</v>
      </c>
    </row>
    <row r="436" spans="1:66" x14ac:dyDescent="0.25">
      <c r="A436" s="272">
        <v>433</v>
      </c>
      <c r="B436" s="272">
        <v>7</v>
      </c>
      <c r="C436" s="82" t="s">
        <v>2359</v>
      </c>
      <c r="D436" s="272" t="s">
        <v>2407</v>
      </c>
      <c r="E436" s="82" t="str">
        <f t="shared" si="6"/>
        <v>รพ.ดอนจาน</v>
      </c>
      <c r="F436" s="90" t="s">
        <v>926</v>
      </c>
      <c r="G436" s="90" t="s">
        <v>989</v>
      </c>
      <c r="H436" s="90">
        <v>0</v>
      </c>
      <c r="I436" s="273">
        <v>17091</v>
      </c>
      <c r="J436" s="90">
        <v>3</v>
      </c>
      <c r="K436" s="93" t="s">
        <v>3705</v>
      </c>
      <c r="L436" s="83" t="s">
        <v>926</v>
      </c>
      <c r="M436" s="83" t="s">
        <v>989</v>
      </c>
      <c r="N436" s="84">
        <v>0</v>
      </c>
      <c r="O436" s="85">
        <v>17514</v>
      </c>
      <c r="P436" s="274">
        <v>3</v>
      </c>
      <c r="Q436" s="275" t="s">
        <v>3819</v>
      </c>
      <c r="R436" s="276" t="s">
        <v>926</v>
      </c>
      <c r="S436" s="277" t="s">
        <v>989</v>
      </c>
      <c r="T436" s="278">
        <v>0</v>
      </c>
      <c r="U436" s="88">
        <v>17514</v>
      </c>
      <c r="V436" s="54">
        <v>3</v>
      </c>
      <c r="W436" s="54" t="s">
        <v>3819</v>
      </c>
      <c r="X436" s="276" t="s">
        <v>926</v>
      </c>
      <c r="Y436" s="83" t="s">
        <v>989</v>
      </c>
      <c r="Z436" s="84">
        <v>0</v>
      </c>
      <c r="AA436" s="88">
        <v>17880</v>
      </c>
      <c r="AB436" s="279">
        <v>3</v>
      </c>
      <c r="AC436" s="280" t="s">
        <v>3819</v>
      </c>
      <c r="AD436" s="281" t="s">
        <v>926</v>
      </c>
      <c r="AE436" s="83" t="s">
        <v>989</v>
      </c>
      <c r="AF436" s="84">
        <v>14</v>
      </c>
      <c r="AG436" s="88">
        <v>17880</v>
      </c>
      <c r="AH436" s="279">
        <v>3</v>
      </c>
      <c r="AI436" s="286" t="s">
        <v>3819</v>
      </c>
      <c r="AJ436" s="281" t="s">
        <v>926</v>
      </c>
      <c r="AK436" s="83" t="s">
        <v>989</v>
      </c>
      <c r="AL436" s="84">
        <v>14</v>
      </c>
      <c r="AM436" s="88">
        <v>17880</v>
      </c>
      <c r="AN436" s="279">
        <v>3</v>
      </c>
      <c r="AO436" s="286" t="s">
        <v>3819</v>
      </c>
      <c r="AP436" s="281" t="s">
        <v>926</v>
      </c>
      <c r="AQ436" s="83" t="s">
        <v>989</v>
      </c>
      <c r="AR436" s="84">
        <v>14</v>
      </c>
      <c r="AS436" s="88">
        <v>17880</v>
      </c>
      <c r="AT436" s="279">
        <v>3</v>
      </c>
      <c r="AU436" s="280" t="s">
        <v>3819</v>
      </c>
      <c r="AV436" s="86" t="s">
        <v>926</v>
      </c>
      <c r="AW436" s="285" t="s">
        <v>989</v>
      </c>
      <c r="AX436" s="285">
        <v>14</v>
      </c>
      <c r="AY436" s="87">
        <v>17862</v>
      </c>
      <c r="AZ436" s="86">
        <v>3</v>
      </c>
      <c r="BA436" s="57" t="s">
        <v>3819</v>
      </c>
      <c r="BB436" s="301" t="s">
        <v>926</v>
      </c>
      <c r="BC436" s="83" t="s">
        <v>989</v>
      </c>
      <c r="BD436" s="84">
        <v>14</v>
      </c>
      <c r="BE436" s="282">
        <v>17862</v>
      </c>
      <c r="BF436" s="279">
        <v>3</v>
      </c>
      <c r="BG436" s="303" t="s">
        <v>3819</v>
      </c>
      <c r="BH436" s="86" t="s">
        <v>3829</v>
      </c>
      <c r="BI436" s="285" t="s">
        <v>3829</v>
      </c>
      <c r="BJ436" s="285" t="s">
        <v>3829</v>
      </c>
      <c r="BK436" s="86" t="s">
        <v>3829</v>
      </c>
      <c r="BL436" s="432">
        <v>3</v>
      </c>
      <c r="BM436" s="432" t="s">
        <v>3819</v>
      </c>
      <c r="BN436" s="432" t="str">
        <f>INDEX(ID!$D:$D,MATCH('Org2567'!D436,ID!$A:$A,0))</f>
        <v>ดอนจาน</v>
      </c>
    </row>
    <row r="437" spans="1:66" x14ac:dyDescent="0.25">
      <c r="A437" s="272">
        <v>434</v>
      </c>
      <c r="B437" s="272">
        <v>7</v>
      </c>
      <c r="C437" s="82" t="s">
        <v>2359</v>
      </c>
      <c r="D437" s="272" t="s">
        <v>2411</v>
      </c>
      <c r="E437" s="82" t="str">
        <f t="shared" si="6"/>
        <v>รพ.สามชัย</v>
      </c>
      <c r="F437" s="90" t="s">
        <v>926</v>
      </c>
      <c r="G437" s="90" t="s">
        <v>927</v>
      </c>
      <c r="H437" s="90">
        <v>30</v>
      </c>
      <c r="I437" s="273">
        <v>19445</v>
      </c>
      <c r="J437" s="90">
        <v>5</v>
      </c>
      <c r="K437" s="93" t="s">
        <v>3703</v>
      </c>
      <c r="L437" s="83" t="s">
        <v>926</v>
      </c>
      <c r="M437" s="83" t="s">
        <v>927</v>
      </c>
      <c r="N437" s="84">
        <v>30</v>
      </c>
      <c r="O437" s="85">
        <v>19383</v>
      </c>
      <c r="P437" s="274">
        <v>5</v>
      </c>
      <c r="Q437" s="275" t="s">
        <v>3811</v>
      </c>
      <c r="R437" s="276" t="s">
        <v>926</v>
      </c>
      <c r="S437" s="277" t="s">
        <v>927</v>
      </c>
      <c r="T437" s="278">
        <v>30</v>
      </c>
      <c r="U437" s="88">
        <v>19383</v>
      </c>
      <c r="V437" s="54">
        <v>5</v>
      </c>
      <c r="W437" s="54" t="s">
        <v>3811</v>
      </c>
      <c r="X437" s="276" t="s">
        <v>926</v>
      </c>
      <c r="Y437" s="83" t="s">
        <v>927</v>
      </c>
      <c r="Z437" s="84">
        <v>30</v>
      </c>
      <c r="AA437" s="88">
        <v>19439</v>
      </c>
      <c r="AB437" s="279">
        <v>5</v>
      </c>
      <c r="AC437" s="280" t="s">
        <v>3811</v>
      </c>
      <c r="AD437" s="281" t="s">
        <v>926</v>
      </c>
      <c r="AE437" s="83" t="s">
        <v>927</v>
      </c>
      <c r="AF437" s="84">
        <v>30</v>
      </c>
      <c r="AG437" s="88">
        <v>19439</v>
      </c>
      <c r="AH437" s="279">
        <v>5</v>
      </c>
      <c r="AI437" s="286" t="s">
        <v>3811</v>
      </c>
      <c r="AJ437" s="281" t="s">
        <v>926</v>
      </c>
      <c r="AK437" s="83" t="s">
        <v>927</v>
      </c>
      <c r="AL437" s="84">
        <v>30</v>
      </c>
      <c r="AM437" s="88">
        <v>19439</v>
      </c>
      <c r="AN437" s="279">
        <v>5</v>
      </c>
      <c r="AO437" s="286" t="s">
        <v>3811</v>
      </c>
      <c r="AP437" s="281" t="s">
        <v>926</v>
      </c>
      <c r="AQ437" s="83" t="s">
        <v>927</v>
      </c>
      <c r="AR437" s="84">
        <v>30</v>
      </c>
      <c r="AS437" s="88">
        <v>19439</v>
      </c>
      <c r="AT437" s="279">
        <v>5</v>
      </c>
      <c r="AU437" s="280" t="s">
        <v>3811</v>
      </c>
      <c r="AV437" s="86" t="s">
        <v>926</v>
      </c>
      <c r="AW437" s="285" t="s">
        <v>927</v>
      </c>
      <c r="AX437" s="285">
        <v>30</v>
      </c>
      <c r="AY437" s="87">
        <v>19045</v>
      </c>
      <c r="AZ437" s="86">
        <v>5</v>
      </c>
      <c r="BA437" s="57" t="s">
        <v>3811</v>
      </c>
      <c r="BB437" s="301" t="s">
        <v>926</v>
      </c>
      <c r="BC437" s="83" t="s">
        <v>927</v>
      </c>
      <c r="BD437" s="84">
        <v>30</v>
      </c>
      <c r="BE437" s="282">
        <v>19045</v>
      </c>
      <c r="BF437" s="279">
        <v>5</v>
      </c>
      <c r="BG437" s="303" t="s">
        <v>3811</v>
      </c>
      <c r="BH437" s="86" t="s">
        <v>3829</v>
      </c>
      <c r="BI437" s="285" t="s">
        <v>3829</v>
      </c>
      <c r="BJ437" s="285" t="s">
        <v>3829</v>
      </c>
      <c r="BK437" s="86" t="s">
        <v>3829</v>
      </c>
      <c r="BL437" s="432">
        <v>5</v>
      </c>
      <c r="BM437" s="432" t="s">
        <v>3811</v>
      </c>
      <c r="BN437" s="432" t="str">
        <f>INDEX(ID!$D:$D,MATCH('Org2567'!D437,ID!$A:$A,0))</f>
        <v>สามชัย</v>
      </c>
    </row>
    <row r="438" spans="1:66" x14ac:dyDescent="0.25">
      <c r="A438" s="272">
        <v>435</v>
      </c>
      <c r="B438" s="272">
        <v>7</v>
      </c>
      <c r="C438" s="82" t="s">
        <v>2175</v>
      </c>
      <c r="D438" s="272" t="s">
        <v>446</v>
      </c>
      <c r="E438" s="82" t="str">
        <f t="shared" si="6"/>
        <v>รพ.ขอนแก่น</v>
      </c>
      <c r="F438" s="90" t="s">
        <v>916</v>
      </c>
      <c r="G438" s="90" t="s">
        <v>3</v>
      </c>
      <c r="H438" s="90">
        <v>910</v>
      </c>
      <c r="I438" s="273">
        <v>251761</v>
      </c>
      <c r="J438" s="90">
        <v>19</v>
      </c>
      <c r="K438" s="93" t="s">
        <v>3772</v>
      </c>
      <c r="L438" s="83" t="s">
        <v>916</v>
      </c>
      <c r="M438" s="83" t="s">
        <v>3</v>
      </c>
      <c r="N438" s="84">
        <v>1098</v>
      </c>
      <c r="O438" s="85">
        <v>255516</v>
      </c>
      <c r="P438" s="274">
        <v>20</v>
      </c>
      <c r="Q438" s="275" t="s">
        <v>3823</v>
      </c>
      <c r="R438" s="276" t="s">
        <v>916</v>
      </c>
      <c r="S438" s="277" t="s">
        <v>3</v>
      </c>
      <c r="T438" s="278">
        <v>1100</v>
      </c>
      <c r="U438" s="88">
        <v>255516</v>
      </c>
      <c r="V438" s="54">
        <v>20</v>
      </c>
      <c r="W438" s="54" t="s">
        <v>3823</v>
      </c>
      <c r="X438" s="276" t="s">
        <v>916</v>
      </c>
      <c r="Y438" s="83" t="s">
        <v>3</v>
      </c>
      <c r="Z438" s="84">
        <v>1100</v>
      </c>
      <c r="AA438" s="88">
        <v>257826</v>
      </c>
      <c r="AB438" s="279">
        <v>20</v>
      </c>
      <c r="AC438" s="280" t="s">
        <v>3823</v>
      </c>
      <c r="AD438" s="281" t="s">
        <v>916</v>
      </c>
      <c r="AE438" s="83" t="s">
        <v>3</v>
      </c>
      <c r="AF438" s="84">
        <v>1100</v>
      </c>
      <c r="AG438" s="88">
        <v>257826</v>
      </c>
      <c r="AH438" s="279">
        <v>20</v>
      </c>
      <c r="AI438" s="286" t="s">
        <v>3823</v>
      </c>
      <c r="AJ438" s="281" t="s">
        <v>916</v>
      </c>
      <c r="AK438" s="83" t="s">
        <v>3</v>
      </c>
      <c r="AL438" s="84">
        <v>1100</v>
      </c>
      <c r="AM438" s="88">
        <v>257826</v>
      </c>
      <c r="AN438" s="279">
        <v>20</v>
      </c>
      <c r="AO438" s="286" t="s">
        <v>3823</v>
      </c>
      <c r="AP438" s="281" t="s">
        <v>916</v>
      </c>
      <c r="AQ438" s="83" t="s">
        <v>3</v>
      </c>
      <c r="AR438" s="84">
        <v>1100</v>
      </c>
      <c r="AS438" s="88">
        <v>257826</v>
      </c>
      <c r="AT438" s="279">
        <v>20</v>
      </c>
      <c r="AU438" s="280" t="s">
        <v>3823</v>
      </c>
      <c r="AV438" s="86" t="s">
        <v>916</v>
      </c>
      <c r="AW438" s="285" t="s">
        <v>3</v>
      </c>
      <c r="AX438" s="285">
        <v>1100</v>
      </c>
      <c r="AY438" s="87">
        <v>258609</v>
      </c>
      <c r="AZ438" s="86">
        <v>20</v>
      </c>
      <c r="BA438" s="57" t="s">
        <v>3823</v>
      </c>
      <c r="BB438" s="301" t="s">
        <v>916</v>
      </c>
      <c r="BC438" s="83" t="s">
        <v>3</v>
      </c>
      <c r="BD438" s="84">
        <v>1238</v>
      </c>
      <c r="BE438" s="282">
        <v>258609</v>
      </c>
      <c r="BF438" s="279">
        <v>20</v>
      </c>
      <c r="BG438" s="303" t="s">
        <v>3823</v>
      </c>
      <c r="BH438" s="86" t="s">
        <v>3829</v>
      </c>
      <c r="BI438" s="285" t="s">
        <v>3829</v>
      </c>
      <c r="BJ438" s="285" t="s">
        <v>3830</v>
      </c>
      <c r="BK438" s="86" t="s">
        <v>3829</v>
      </c>
      <c r="BL438" s="432">
        <v>20</v>
      </c>
      <c r="BM438" s="432" t="s">
        <v>3823</v>
      </c>
      <c r="BN438" s="432" t="str">
        <f>INDEX(ID!$D:$D,MATCH('Org2567'!D438,ID!$A:$A,0))</f>
        <v>ขอนแก่น</v>
      </c>
    </row>
    <row r="439" spans="1:66" x14ac:dyDescent="0.25">
      <c r="A439" s="272">
        <v>436</v>
      </c>
      <c r="B439" s="272">
        <v>7</v>
      </c>
      <c r="C439" s="82" t="s">
        <v>2175</v>
      </c>
      <c r="D439" s="272" t="s">
        <v>447</v>
      </c>
      <c r="E439" s="82" t="str">
        <f t="shared" si="6"/>
        <v>รพ.บ้านฝาง</v>
      </c>
      <c r="F439" s="90" t="s">
        <v>926</v>
      </c>
      <c r="G439" s="90" t="s">
        <v>927</v>
      </c>
      <c r="H439" s="90">
        <v>44</v>
      </c>
      <c r="I439" s="273">
        <v>39359</v>
      </c>
      <c r="J439" s="90">
        <v>6</v>
      </c>
      <c r="K439" s="93" t="s">
        <v>3783</v>
      </c>
      <c r="L439" s="83" t="s">
        <v>926</v>
      </c>
      <c r="M439" s="83" t="s">
        <v>927</v>
      </c>
      <c r="N439" s="84">
        <v>44</v>
      </c>
      <c r="O439" s="85">
        <v>39352</v>
      </c>
      <c r="P439" s="274">
        <v>6</v>
      </c>
      <c r="Q439" s="275" t="s">
        <v>3809</v>
      </c>
      <c r="R439" s="276" t="s">
        <v>926</v>
      </c>
      <c r="S439" s="277" t="s">
        <v>927</v>
      </c>
      <c r="T439" s="278">
        <v>44</v>
      </c>
      <c r="U439" s="88">
        <v>39352</v>
      </c>
      <c r="V439" s="54">
        <v>6</v>
      </c>
      <c r="W439" s="54" t="s">
        <v>3809</v>
      </c>
      <c r="X439" s="276" t="s">
        <v>926</v>
      </c>
      <c r="Y439" s="83" t="s">
        <v>927</v>
      </c>
      <c r="Z439" s="84">
        <v>44</v>
      </c>
      <c r="AA439" s="88">
        <v>39082</v>
      </c>
      <c r="AB439" s="279">
        <v>6</v>
      </c>
      <c r="AC439" s="280" t="s">
        <v>3809</v>
      </c>
      <c r="AD439" s="281" t="s">
        <v>926</v>
      </c>
      <c r="AE439" s="83" t="s">
        <v>927</v>
      </c>
      <c r="AF439" s="84">
        <v>44</v>
      </c>
      <c r="AG439" s="88">
        <v>39082</v>
      </c>
      <c r="AH439" s="279">
        <v>6</v>
      </c>
      <c r="AI439" s="286" t="s">
        <v>3809</v>
      </c>
      <c r="AJ439" s="281" t="s">
        <v>926</v>
      </c>
      <c r="AK439" s="83" t="s">
        <v>927</v>
      </c>
      <c r="AL439" s="84">
        <v>44</v>
      </c>
      <c r="AM439" s="88">
        <v>39082</v>
      </c>
      <c r="AN439" s="279">
        <v>6</v>
      </c>
      <c r="AO439" s="286" t="s">
        <v>3809</v>
      </c>
      <c r="AP439" s="281" t="s">
        <v>926</v>
      </c>
      <c r="AQ439" s="83" t="s">
        <v>927</v>
      </c>
      <c r="AR439" s="84">
        <v>44</v>
      </c>
      <c r="AS439" s="88">
        <v>39082</v>
      </c>
      <c r="AT439" s="279">
        <v>6</v>
      </c>
      <c r="AU439" s="280" t="s">
        <v>3809</v>
      </c>
      <c r="AV439" s="86" t="s">
        <v>926</v>
      </c>
      <c r="AW439" s="285" t="s">
        <v>927</v>
      </c>
      <c r="AX439" s="285">
        <v>44</v>
      </c>
      <c r="AY439" s="87">
        <v>38832</v>
      </c>
      <c r="AZ439" s="86">
        <v>6</v>
      </c>
      <c r="BA439" s="57" t="s">
        <v>3809</v>
      </c>
      <c r="BB439" s="301" t="s">
        <v>926</v>
      </c>
      <c r="BC439" s="83" t="s">
        <v>927</v>
      </c>
      <c r="BD439" s="84">
        <v>30</v>
      </c>
      <c r="BE439" s="282">
        <v>38832</v>
      </c>
      <c r="BF439" s="279">
        <v>6</v>
      </c>
      <c r="BG439" s="303" t="s">
        <v>3809</v>
      </c>
      <c r="BH439" s="86" t="s">
        <v>3829</v>
      </c>
      <c r="BI439" s="285" t="s">
        <v>3829</v>
      </c>
      <c r="BJ439" s="285" t="s">
        <v>3830</v>
      </c>
      <c r="BK439" s="86" t="s">
        <v>3829</v>
      </c>
      <c r="BL439" s="432">
        <v>6</v>
      </c>
      <c r="BM439" s="432" t="s">
        <v>3809</v>
      </c>
      <c r="BN439" s="432" t="str">
        <f>INDEX(ID!$D:$D,MATCH('Org2567'!D439,ID!$A:$A,0))</f>
        <v>บ้านฝาง</v>
      </c>
    </row>
    <row r="440" spans="1:66" x14ac:dyDescent="0.25">
      <c r="A440" s="272">
        <v>437</v>
      </c>
      <c r="B440" s="272">
        <v>7</v>
      </c>
      <c r="C440" s="82" t="s">
        <v>2175</v>
      </c>
      <c r="D440" s="272" t="s">
        <v>448</v>
      </c>
      <c r="E440" s="82" t="str">
        <f t="shared" si="6"/>
        <v>รพ.พระยืน</v>
      </c>
      <c r="F440" s="90" t="s">
        <v>926</v>
      </c>
      <c r="G440" s="90" t="s">
        <v>927</v>
      </c>
      <c r="H440" s="90">
        <v>34</v>
      </c>
      <c r="I440" s="273">
        <v>24918</v>
      </c>
      <c r="J440" s="90">
        <v>5</v>
      </c>
      <c r="K440" s="93" t="s">
        <v>3703</v>
      </c>
      <c r="L440" s="83" t="s">
        <v>926</v>
      </c>
      <c r="M440" s="83" t="s">
        <v>927</v>
      </c>
      <c r="N440" s="84">
        <v>34</v>
      </c>
      <c r="O440" s="85">
        <v>25008</v>
      </c>
      <c r="P440" s="274">
        <v>5</v>
      </c>
      <c r="Q440" s="275" t="s">
        <v>3811</v>
      </c>
      <c r="R440" s="276" t="s">
        <v>926</v>
      </c>
      <c r="S440" s="277" t="s">
        <v>927</v>
      </c>
      <c r="T440" s="278">
        <v>34</v>
      </c>
      <c r="U440" s="88">
        <v>25008</v>
      </c>
      <c r="V440" s="54">
        <v>5</v>
      </c>
      <c r="W440" s="54" t="s">
        <v>3811</v>
      </c>
      <c r="X440" s="276" t="s">
        <v>926</v>
      </c>
      <c r="Y440" s="83" t="s">
        <v>927</v>
      </c>
      <c r="Z440" s="84">
        <v>34</v>
      </c>
      <c r="AA440" s="88">
        <v>24945</v>
      </c>
      <c r="AB440" s="279">
        <v>5</v>
      </c>
      <c r="AC440" s="280" t="s">
        <v>3811</v>
      </c>
      <c r="AD440" s="281" t="s">
        <v>926</v>
      </c>
      <c r="AE440" s="83" t="s">
        <v>927</v>
      </c>
      <c r="AF440" s="84">
        <v>34</v>
      </c>
      <c r="AG440" s="88">
        <v>24945</v>
      </c>
      <c r="AH440" s="279">
        <v>5</v>
      </c>
      <c r="AI440" s="286" t="s">
        <v>3811</v>
      </c>
      <c r="AJ440" s="281" t="s">
        <v>926</v>
      </c>
      <c r="AK440" s="83" t="s">
        <v>927</v>
      </c>
      <c r="AL440" s="84">
        <v>34</v>
      </c>
      <c r="AM440" s="88">
        <v>24945</v>
      </c>
      <c r="AN440" s="279">
        <v>5</v>
      </c>
      <c r="AO440" s="286" t="s">
        <v>3811</v>
      </c>
      <c r="AP440" s="281" t="s">
        <v>926</v>
      </c>
      <c r="AQ440" s="83" t="s">
        <v>927</v>
      </c>
      <c r="AR440" s="84">
        <v>34</v>
      </c>
      <c r="AS440" s="88">
        <v>24945</v>
      </c>
      <c r="AT440" s="279">
        <v>5</v>
      </c>
      <c r="AU440" s="280" t="s">
        <v>3811</v>
      </c>
      <c r="AV440" s="86" t="s">
        <v>926</v>
      </c>
      <c r="AW440" s="285" t="s">
        <v>927</v>
      </c>
      <c r="AX440" s="285">
        <v>34</v>
      </c>
      <c r="AY440" s="87">
        <v>24658</v>
      </c>
      <c r="AZ440" s="86">
        <v>5</v>
      </c>
      <c r="BA440" s="57" t="s">
        <v>3811</v>
      </c>
      <c r="BB440" s="301" t="s">
        <v>926</v>
      </c>
      <c r="BC440" s="83" t="s">
        <v>927</v>
      </c>
      <c r="BD440" s="84">
        <v>34</v>
      </c>
      <c r="BE440" s="282">
        <v>24658</v>
      </c>
      <c r="BF440" s="279">
        <v>5</v>
      </c>
      <c r="BG440" s="303" t="s">
        <v>3811</v>
      </c>
      <c r="BH440" s="86" t="s">
        <v>3829</v>
      </c>
      <c r="BI440" s="285" t="s">
        <v>3829</v>
      </c>
      <c r="BJ440" s="285" t="s">
        <v>3829</v>
      </c>
      <c r="BK440" s="86" t="s">
        <v>3829</v>
      </c>
      <c r="BL440" s="432">
        <v>5</v>
      </c>
      <c r="BM440" s="432" t="s">
        <v>3811</v>
      </c>
      <c r="BN440" s="432" t="str">
        <f>INDEX(ID!$D:$D,MATCH('Org2567'!D440,ID!$A:$A,0))</f>
        <v>พระยืน</v>
      </c>
    </row>
    <row r="441" spans="1:66" x14ac:dyDescent="0.25">
      <c r="A441" s="272">
        <v>438</v>
      </c>
      <c r="B441" s="272">
        <v>7</v>
      </c>
      <c r="C441" s="82" t="s">
        <v>2175</v>
      </c>
      <c r="D441" s="272" t="s">
        <v>449</v>
      </c>
      <c r="E441" s="82" t="str">
        <f t="shared" si="6"/>
        <v>รพ.หนองเรือ</v>
      </c>
      <c r="F441" s="90" t="s">
        <v>926</v>
      </c>
      <c r="G441" s="90" t="s">
        <v>931</v>
      </c>
      <c r="H441" s="90">
        <v>99</v>
      </c>
      <c r="I441" s="273">
        <v>67185</v>
      </c>
      <c r="J441" s="90">
        <v>10</v>
      </c>
      <c r="K441" s="93" t="s">
        <v>3702</v>
      </c>
      <c r="L441" s="83" t="s">
        <v>926</v>
      </c>
      <c r="M441" s="83" t="s">
        <v>931</v>
      </c>
      <c r="N441" s="84">
        <v>99</v>
      </c>
      <c r="O441" s="85">
        <v>66995</v>
      </c>
      <c r="P441" s="274">
        <v>10</v>
      </c>
      <c r="Q441" s="275" t="s">
        <v>3810</v>
      </c>
      <c r="R441" s="276" t="s">
        <v>926</v>
      </c>
      <c r="S441" s="277" t="s">
        <v>931</v>
      </c>
      <c r="T441" s="278">
        <v>100</v>
      </c>
      <c r="U441" s="88">
        <v>66995</v>
      </c>
      <c r="V441" s="54">
        <v>10</v>
      </c>
      <c r="W441" s="54" t="s">
        <v>3810</v>
      </c>
      <c r="X441" s="276" t="s">
        <v>926</v>
      </c>
      <c r="Y441" s="83" t="s">
        <v>931</v>
      </c>
      <c r="Z441" s="84">
        <v>100</v>
      </c>
      <c r="AA441" s="88">
        <v>66681</v>
      </c>
      <c r="AB441" s="279">
        <v>10</v>
      </c>
      <c r="AC441" s="280" t="s">
        <v>3810</v>
      </c>
      <c r="AD441" s="281" t="s">
        <v>926</v>
      </c>
      <c r="AE441" s="83" t="s">
        <v>931</v>
      </c>
      <c r="AF441" s="84">
        <v>90</v>
      </c>
      <c r="AG441" s="88">
        <v>66681</v>
      </c>
      <c r="AH441" s="279">
        <v>10</v>
      </c>
      <c r="AI441" s="286" t="s">
        <v>3810</v>
      </c>
      <c r="AJ441" s="281" t="s">
        <v>926</v>
      </c>
      <c r="AK441" s="83" t="s">
        <v>931</v>
      </c>
      <c r="AL441" s="84">
        <v>90</v>
      </c>
      <c r="AM441" s="88">
        <v>66681</v>
      </c>
      <c r="AN441" s="279">
        <v>10</v>
      </c>
      <c r="AO441" s="286" t="s">
        <v>3810</v>
      </c>
      <c r="AP441" s="281" t="s">
        <v>926</v>
      </c>
      <c r="AQ441" s="83" t="s">
        <v>931</v>
      </c>
      <c r="AR441" s="84">
        <v>90</v>
      </c>
      <c r="AS441" s="88">
        <v>66681</v>
      </c>
      <c r="AT441" s="279">
        <v>10</v>
      </c>
      <c r="AU441" s="280" t="s">
        <v>3810</v>
      </c>
      <c r="AV441" s="86" t="s">
        <v>926</v>
      </c>
      <c r="AW441" s="285" t="s">
        <v>931</v>
      </c>
      <c r="AX441" s="285">
        <v>90</v>
      </c>
      <c r="AY441" s="87">
        <v>65967</v>
      </c>
      <c r="AZ441" s="86">
        <v>10</v>
      </c>
      <c r="BA441" s="57" t="s">
        <v>3810</v>
      </c>
      <c r="BB441" s="301" t="s">
        <v>926</v>
      </c>
      <c r="BC441" s="83" t="s">
        <v>931</v>
      </c>
      <c r="BD441" s="84">
        <v>90</v>
      </c>
      <c r="BE441" s="282">
        <v>65967</v>
      </c>
      <c r="BF441" s="279">
        <v>10</v>
      </c>
      <c r="BG441" s="303" t="s">
        <v>3810</v>
      </c>
      <c r="BH441" s="86" t="s">
        <v>3829</v>
      </c>
      <c r="BI441" s="285" t="s">
        <v>3829</v>
      </c>
      <c r="BJ441" s="285" t="s">
        <v>3829</v>
      </c>
      <c r="BK441" s="86" t="s">
        <v>3829</v>
      </c>
      <c r="BL441" s="432">
        <v>10</v>
      </c>
      <c r="BM441" s="432" t="s">
        <v>3810</v>
      </c>
      <c r="BN441" s="432" t="str">
        <f>INDEX(ID!$D:$D,MATCH('Org2567'!D441,ID!$A:$A,0))</f>
        <v>หนองเรือ</v>
      </c>
    </row>
    <row r="442" spans="1:66" x14ac:dyDescent="0.25">
      <c r="A442" s="272">
        <v>439</v>
      </c>
      <c r="B442" s="272">
        <v>7</v>
      </c>
      <c r="C442" s="82" t="s">
        <v>2175</v>
      </c>
      <c r="D442" s="272" t="s">
        <v>450</v>
      </c>
      <c r="E442" s="82" t="str">
        <f t="shared" si="6"/>
        <v>รพ.ชุมแพ</v>
      </c>
      <c r="F442" s="90" t="s">
        <v>922</v>
      </c>
      <c r="G442" s="90" t="s">
        <v>924</v>
      </c>
      <c r="H442" s="90">
        <v>354</v>
      </c>
      <c r="I442" s="273">
        <v>93019</v>
      </c>
      <c r="J442" s="90">
        <v>15</v>
      </c>
      <c r="K442" s="93" t="s">
        <v>3775</v>
      </c>
      <c r="L442" s="83" t="s">
        <v>922</v>
      </c>
      <c r="M442" s="83" t="s">
        <v>924</v>
      </c>
      <c r="N442" s="84">
        <v>342</v>
      </c>
      <c r="O442" s="85">
        <v>93704</v>
      </c>
      <c r="P442" s="274">
        <v>15</v>
      </c>
      <c r="Q442" s="275" t="s">
        <v>3812</v>
      </c>
      <c r="R442" s="276" t="s">
        <v>922</v>
      </c>
      <c r="S442" s="277" t="s">
        <v>924</v>
      </c>
      <c r="T442" s="278">
        <v>350</v>
      </c>
      <c r="U442" s="88">
        <v>93704</v>
      </c>
      <c r="V442" s="54">
        <v>15</v>
      </c>
      <c r="W442" s="54" t="s">
        <v>3812</v>
      </c>
      <c r="X442" s="276" t="s">
        <v>922</v>
      </c>
      <c r="Y442" s="83" t="s">
        <v>918</v>
      </c>
      <c r="Z442" s="84">
        <v>350</v>
      </c>
      <c r="AA442" s="88">
        <v>93746</v>
      </c>
      <c r="AB442" s="279">
        <v>16</v>
      </c>
      <c r="AC442" s="280" t="s">
        <v>3818</v>
      </c>
      <c r="AD442" s="281" t="s">
        <v>922</v>
      </c>
      <c r="AE442" s="83" t="s">
        <v>918</v>
      </c>
      <c r="AF442" s="84">
        <v>361</v>
      </c>
      <c r="AG442" s="88">
        <v>93746</v>
      </c>
      <c r="AH442" s="279">
        <v>16</v>
      </c>
      <c r="AI442" s="286" t="s">
        <v>3818</v>
      </c>
      <c r="AJ442" s="281" t="s">
        <v>922</v>
      </c>
      <c r="AK442" s="83" t="s">
        <v>918</v>
      </c>
      <c r="AL442" s="84">
        <v>361</v>
      </c>
      <c r="AM442" s="88">
        <v>93746</v>
      </c>
      <c r="AN442" s="279">
        <v>16</v>
      </c>
      <c r="AO442" s="286" t="s">
        <v>3818</v>
      </c>
      <c r="AP442" s="281" t="s">
        <v>922</v>
      </c>
      <c r="AQ442" s="83" t="s">
        <v>918</v>
      </c>
      <c r="AR442" s="84">
        <v>361</v>
      </c>
      <c r="AS442" s="88">
        <v>93746</v>
      </c>
      <c r="AT442" s="279">
        <v>16</v>
      </c>
      <c r="AU442" s="280" t="s">
        <v>3818</v>
      </c>
      <c r="AV442" s="86" t="s">
        <v>922</v>
      </c>
      <c r="AW442" s="285" t="s">
        <v>918</v>
      </c>
      <c r="AX442" s="285">
        <v>361</v>
      </c>
      <c r="AY442" s="87">
        <v>92518</v>
      </c>
      <c r="AZ442" s="86">
        <v>16</v>
      </c>
      <c r="BA442" s="57" t="s">
        <v>3818</v>
      </c>
      <c r="BB442" s="301" t="s">
        <v>922</v>
      </c>
      <c r="BC442" s="83" t="s">
        <v>918</v>
      </c>
      <c r="BD442" s="84">
        <v>360</v>
      </c>
      <c r="BE442" s="282">
        <v>92518</v>
      </c>
      <c r="BF442" s="279">
        <v>16</v>
      </c>
      <c r="BG442" s="303" t="s">
        <v>3818</v>
      </c>
      <c r="BH442" s="86" t="s">
        <v>3829</v>
      </c>
      <c r="BI442" s="285" t="s">
        <v>3829</v>
      </c>
      <c r="BJ442" s="285" t="s">
        <v>3830</v>
      </c>
      <c r="BK442" s="86" t="s">
        <v>3829</v>
      </c>
      <c r="BL442" s="432">
        <v>16</v>
      </c>
      <c r="BM442" s="432" t="s">
        <v>3818</v>
      </c>
      <c r="BN442" s="432" t="str">
        <f>INDEX(ID!$D:$D,MATCH('Org2567'!D442,ID!$A:$A,0))</f>
        <v>ชุมแพ</v>
      </c>
    </row>
    <row r="443" spans="1:66" x14ac:dyDescent="0.25">
      <c r="A443" s="272">
        <v>440</v>
      </c>
      <c r="B443" s="272">
        <v>7</v>
      </c>
      <c r="C443" s="82" t="s">
        <v>2175</v>
      </c>
      <c r="D443" s="272" t="s">
        <v>451</v>
      </c>
      <c r="E443" s="82" t="str">
        <f t="shared" si="6"/>
        <v>รพ.สีชมพู</v>
      </c>
      <c r="F443" s="90" t="s">
        <v>926</v>
      </c>
      <c r="G443" s="90" t="s">
        <v>927</v>
      </c>
      <c r="H443" s="90">
        <v>82</v>
      </c>
      <c r="I443" s="273">
        <v>57229</v>
      </c>
      <c r="J443" s="90">
        <v>6</v>
      </c>
      <c r="K443" s="93" t="s">
        <v>3783</v>
      </c>
      <c r="L443" s="83" t="s">
        <v>926</v>
      </c>
      <c r="M443" s="83" t="s">
        <v>927</v>
      </c>
      <c r="N443" s="84">
        <v>82</v>
      </c>
      <c r="O443" s="85">
        <v>57018</v>
      </c>
      <c r="P443" s="274">
        <v>6</v>
      </c>
      <c r="Q443" s="275" t="s">
        <v>3809</v>
      </c>
      <c r="R443" s="276" t="s">
        <v>926</v>
      </c>
      <c r="S443" s="277" t="s">
        <v>927</v>
      </c>
      <c r="T443" s="278">
        <v>82</v>
      </c>
      <c r="U443" s="88">
        <v>57018</v>
      </c>
      <c r="V443" s="54">
        <v>6</v>
      </c>
      <c r="W443" s="54" t="s">
        <v>3809</v>
      </c>
      <c r="X443" s="276" t="s">
        <v>926</v>
      </c>
      <c r="Y443" s="83" t="s">
        <v>927</v>
      </c>
      <c r="Z443" s="84">
        <v>82</v>
      </c>
      <c r="AA443" s="88">
        <v>56870</v>
      </c>
      <c r="AB443" s="279">
        <v>6</v>
      </c>
      <c r="AC443" s="280" t="s">
        <v>3809</v>
      </c>
      <c r="AD443" s="281" t="s">
        <v>926</v>
      </c>
      <c r="AE443" s="83" t="s">
        <v>927</v>
      </c>
      <c r="AF443" s="84">
        <v>82</v>
      </c>
      <c r="AG443" s="88">
        <v>56870</v>
      </c>
      <c r="AH443" s="279">
        <v>6</v>
      </c>
      <c r="AI443" s="286" t="s">
        <v>3809</v>
      </c>
      <c r="AJ443" s="281" t="s">
        <v>926</v>
      </c>
      <c r="AK443" s="83" t="s">
        <v>927</v>
      </c>
      <c r="AL443" s="84">
        <v>82</v>
      </c>
      <c r="AM443" s="88">
        <v>56870</v>
      </c>
      <c r="AN443" s="279">
        <v>6</v>
      </c>
      <c r="AO443" s="286" t="s">
        <v>3809</v>
      </c>
      <c r="AP443" s="281" t="s">
        <v>926</v>
      </c>
      <c r="AQ443" s="83" t="s">
        <v>927</v>
      </c>
      <c r="AR443" s="84">
        <v>82</v>
      </c>
      <c r="AS443" s="88">
        <v>56870</v>
      </c>
      <c r="AT443" s="279">
        <v>6</v>
      </c>
      <c r="AU443" s="280" t="s">
        <v>3809</v>
      </c>
      <c r="AV443" s="86" t="s">
        <v>926</v>
      </c>
      <c r="AW443" s="285" t="s">
        <v>927</v>
      </c>
      <c r="AX443" s="285">
        <v>82</v>
      </c>
      <c r="AY443" s="87">
        <v>56185</v>
      </c>
      <c r="AZ443" s="86">
        <v>6</v>
      </c>
      <c r="BA443" s="57" t="s">
        <v>3809</v>
      </c>
      <c r="BB443" s="301" t="s">
        <v>926</v>
      </c>
      <c r="BC443" s="83" t="s">
        <v>931</v>
      </c>
      <c r="BD443" s="84">
        <v>78</v>
      </c>
      <c r="BE443" s="282">
        <v>56185</v>
      </c>
      <c r="BF443" s="279">
        <v>10</v>
      </c>
      <c r="BG443" s="303" t="s">
        <v>3810</v>
      </c>
      <c r="BH443" s="86" t="s">
        <v>3829</v>
      </c>
      <c r="BI443" s="285" t="s">
        <v>3830</v>
      </c>
      <c r="BJ443" s="285" t="s">
        <v>3830</v>
      </c>
      <c r="BK443" s="86" t="s">
        <v>3830</v>
      </c>
      <c r="BL443" s="432">
        <v>10</v>
      </c>
      <c r="BM443" s="432" t="s">
        <v>3810</v>
      </c>
      <c r="BN443" s="432" t="str">
        <f>INDEX(ID!$D:$D,MATCH('Org2567'!D443,ID!$A:$A,0))</f>
        <v>สีชมพู</v>
      </c>
    </row>
    <row r="444" spans="1:66" x14ac:dyDescent="0.25">
      <c r="A444" s="272">
        <v>441</v>
      </c>
      <c r="B444" s="272">
        <v>7</v>
      </c>
      <c r="C444" s="82" t="s">
        <v>2175</v>
      </c>
      <c r="D444" s="272" t="s">
        <v>452</v>
      </c>
      <c r="E444" s="82" t="str">
        <f t="shared" si="6"/>
        <v>รพ.น้ำพอง</v>
      </c>
      <c r="F444" s="90" t="s">
        <v>926</v>
      </c>
      <c r="G444" s="90" t="s">
        <v>952</v>
      </c>
      <c r="H444" s="90">
        <v>209</v>
      </c>
      <c r="I444" s="273">
        <v>81117</v>
      </c>
      <c r="J444" s="90">
        <v>13</v>
      </c>
      <c r="K444" s="93" t="s">
        <v>3781</v>
      </c>
      <c r="L444" s="83" t="s">
        <v>926</v>
      </c>
      <c r="M444" s="83" t="s">
        <v>952</v>
      </c>
      <c r="N444" s="84">
        <v>209</v>
      </c>
      <c r="O444" s="85">
        <v>81194</v>
      </c>
      <c r="P444" s="274">
        <v>13</v>
      </c>
      <c r="Q444" s="275" t="s">
        <v>3813</v>
      </c>
      <c r="R444" s="276" t="s">
        <v>926</v>
      </c>
      <c r="S444" s="277" t="s">
        <v>952</v>
      </c>
      <c r="T444" s="278">
        <v>200</v>
      </c>
      <c r="U444" s="88">
        <v>81194</v>
      </c>
      <c r="V444" s="54">
        <v>13</v>
      </c>
      <c r="W444" s="54" t="s">
        <v>3813</v>
      </c>
      <c r="X444" s="276" t="s">
        <v>926</v>
      </c>
      <c r="Y444" s="83" t="s">
        <v>952</v>
      </c>
      <c r="Z444" s="84">
        <v>200</v>
      </c>
      <c r="AA444" s="88">
        <v>81007</v>
      </c>
      <c r="AB444" s="279">
        <v>13</v>
      </c>
      <c r="AC444" s="280" t="s">
        <v>3813</v>
      </c>
      <c r="AD444" s="281" t="s">
        <v>926</v>
      </c>
      <c r="AE444" s="83" t="s">
        <v>952</v>
      </c>
      <c r="AF444" s="84">
        <v>175</v>
      </c>
      <c r="AG444" s="88">
        <v>81007</v>
      </c>
      <c r="AH444" s="279">
        <v>13</v>
      </c>
      <c r="AI444" s="286" t="s">
        <v>3813</v>
      </c>
      <c r="AJ444" s="281" t="s">
        <v>926</v>
      </c>
      <c r="AK444" s="83" t="s">
        <v>952</v>
      </c>
      <c r="AL444" s="84">
        <v>175</v>
      </c>
      <c r="AM444" s="88">
        <v>81007</v>
      </c>
      <c r="AN444" s="279">
        <v>13</v>
      </c>
      <c r="AO444" s="286" t="s">
        <v>3813</v>
      </c>
      <c r="AP444" s="281" t="s">
        <v>926</v>
      </c>
      <c r="AQ444" s="83" t="s">
        <v>952</v>
      </c>
      <c r="AR444" s="84">
        <v>175</v>
      </c>
      <c r="AS444" s="88">
        <v>81007</v>
      </c>
      <c r="AT444" s="279">
        <v>13</v>
      </c>
      <c r="AU444" s="280" t="s">
        <v>3813</v>
      </c>
      <c r="AV444" s="86" t="s">
        <v>926</v>
      </c>
      <c r="AW444" s="285" t="s">
        <v>952</v>
      </c>
      <c r="AX444" s="285">
        <v>120</v>
      </c>
      <c r="AY444" s="87">
        <v>80176</v>
      </c>
      <c r="AZ444" s="86">
        <v>13</v>
      </c>
      <c r="BA444" s="57" t="s">
        <v>3813</v>
      </c>
      <c r="BB444" s="301" t="s">
        <v>926</v>
      </c>
      <c r="BC444" s="83" t="s">
        <v>952</v>
      </c>
      <c r="BD444" s="84">
        <v>120</v>
      </c>
      <c r="BE444" s="282">
        <v>80176</v>
      </c>
      <c r="BF444" s="279">
        <v>13</v>
      </c>
      <c r="BG444" s="303" t="s">
        <v>3813</v>
      </c>
      <c r="BH444" s="86" t="s">
        <v>3829</v>
      </c>
      <c r="BI444" s="285" t="s">
        <v>3829</v>
      </c>
      <c r="BJ444" s="285" t="s">
        <v>3829</v>
      </c>
      <c r="BK444" s="86" t="s">
        <v>3829</v>
      </c>
      <c r="BL444" s="432">
        <v>13</v>
      </c>
      <c r="BM444" s="432" t="s">
        <v>3813</v>
      </c>
      <c r="BN444" s="432" t="str">
        <f>INDEX(ID!$D:$D,MATCH('Org2567'!D444,ID!$A:$A,0))</f>
        <v>น้ำพอง</v>
      </c>
    </row>
    <row r="445" spans="1:66" x14ac:dyDescent="0.25">
      <c r="A445" s="272">
        <v>442</v>
      </c>
      <c r="B445" s="272">
        <v>7</v>
      </c>
      <c r="C445" s="82" t="s">
        <v>2175</v>
      </c>
      <c r="D445" s="272" t="s">
        <v>453</v>
      </c>
      <c r="E445" s="82" t="str">
        <f t="shared" si="6"/>
        <v>รพ.อุบลรัตน์</v>
      </c>
      <c r="F445" s="90" t="s">
        <v>926</v>
      </c>
      <c r="G445" s="90" t="s">
        <v>927</v>
      </c>
      <c r="H445" s="90">
        <v>64</v>
      </c>
      <c r="I445" s="273">
        <v>31139</v>
      </c>
      <c r="J445" s="90">
        <v>6</v>
      </c>
      <c r="K445" s="93" t="s">
        <v>3783</v>
      </c>
      <c r="L445" s="83" t="s">
        <v>926</v>
      </c>
      <c r="M445" s="83" t="s">
        <v>927</v>
      </c>
      <c r="N445" s="84">
        <v>70</v>
      </c>
      <c r="O445" s="85">
        <v>31293</v>
      </c>
      <c r="P445" s="274">
        <v>6</v>
      </c>
      <c r="Q445" s="275" t="s">
        <v>3809</v>
      </c>
      <c r="R445" s="276" t="s">
        <v>926</v>
      </c>
      <c r="S445" s="277" t="s">
        <v>927</v>
      </c>
      <c r="T445" s="278">
        <v>70</v>
      </c>
      <c r="U445" s="88">
        <v>31293</v>
      </c>
      <c r="V445" s="54">
        <v>6</v>
      </c>
      <c r="W445" s="54" t="s">
        <v>3809</v>
      </c>
      <c r="X445" s="276" t="s">
        <v>926</v>
      </c>
      <c r="Y445" s="83" t="s">
        <v>927</v>
      </c>
      <c r="Z445" s="84">
        <v>70</v>
      </c>
      <c r="AA445" s="88">
        <v>31396</v>
      </c>
      <c r="AB445" s="279">
        <v>6</v>
      </c>
      <c r="AC445" s="280" t="s">
        <v>3809</v>
      </c>
      <c r="AD445" s="281" t="s">
        <v>926</v>
      </c>
      <c r="AE445" s="83" t="s">
        <v>927</v>
      </c>
      <c r="AF445" s="84">
        <v>70</v>
      </c>
      <c r="AG445" s="88">
        <v>31396</v>
      </c>
      <c r="AH445" s="279">
        <v>6</v>
      </c>
      <c r="AI445" s="286" t="s">
        <v>3809</v>
      </c>
      <c r="AJ445" s="281" t="s">
        <v>926</v>
      </c>
      <c r="AK445" s="83" t="s">
        <v>927</v>
      </c>
      <c r="AL445" s="84">
        <v>70</v>
      </c>
      <c r="AM445" s="88">
        <v>31396</v>
      </c>
      <c r="AN445" s="279">
        <v>6</v>
      </c>
      <c r="AO445" s="286" t="s">
        <v>3809</v>
      </c>
      <c r="AP445" s="281" t="s">
        <v>926</v>
      </c>
      <c r="AQ445" s="83" t="s">
        <v>927</v>
      </c>
      <c r="AR445" s="84">
        <v>70</v>
      </c>
      <c r="AS445" s="88">
        <v>31396</v>
      </c>
      <c r="AT445" s="279">
        <v>6</v>
      </c>
      <c r="AU445" s="280" t="s">
        <v>3809</v>
      </c>
      <c r="AV445" s="86" t="s">
        <v>926</v>
      </c>
      <c r="AW445" s="285" t="s">
        <v>927</v>
      </c>
      <c r="AX445" s="285">
        <v>60</v>
      </c>
      <c r="AY445" s="87">
        <v>31068</v>
      </c>
      <c r="AZ445" s="86">
        <v>6</v>
      </c>
      <c r="BA445" s="57" t="s">
        <v>3809</v>
      </c>
      <c r="BB445" s="301" t="s">
        <v>926</v>
      </c>
      <c r="BC445" s="83" t="s">
        <v>931</v>
      </c>
      <c r="BD445" s="84">
        <v>60</v>
      </c>
      <c r="BE445" s="282">
        <v>31068</v>
      </c>
      <c r="BF445" s="279">
        <v>9</v>
      </c>
      <c r="BG445" s="303" t="s">
        <v>3814</v>
      </c>
      <c r="BH445" s="86" t="s">
        <v>3829</v>
      </c>
      <c r="BI445" s="285" t="s">
        <v>3830</v>
      </c>
      <c r="BJ445" s="285" t="s">
        <v>3829</v>
      </c>
      <c r="BK445" s="86" t="s">
        <v>3830</v>
      </c>
      <c r="BL445" s="432">
        <v>9</v>
      </c>
      <c r="BM445" s="432" t="s">
        <v>3814</v>
      </c>
      <c r="BN445" s="432" t="str">
        <f>INDEX(ID!$D:$D,MATCH('Org2567'!D445,ID!$A:$A,0))</f>
        <v>อุบลรัตน์</v>
      </c>
    </row>
    <row r="446" spans="1:66" x14ac:dyDescent="0.25">
      <c r="A446" s="272">
        <v>443</v>
      </c>
      <c r="B446" s="272">
        <v>7</v>
      </c>
      <c r="C446" s="82" t="s">
        <v>2175</v>
      </c>
      <c r="D446" s="272" t="s">
        <v>454</v>
      </c>
      <c r="E446" s="82" t="str">
        <f t="shared" si="6"/>
        <v>รพ.บ้านไผ่</v>
      </c>
      <c r="F446" s="90" t="s">
        <v>926</v>
      </c>
      <c r="G446" s="90" t="s">
        <v>952</v>
      </c>
      <c r="H446" s="90">
        <v>121</v>
      </c>
      <c r="I446" s="273">
        <v>70632</v>
      </c>
      <c r="J446" s="90">
        <v>13</v>
      </c>
      <c r="K446" s="93" t="s">
        <v>3781</v>
      </c>
      <c r="L446" s="83" t="s">
        <v>926</v>
      </c>
      <c r="M446" s="83" t="s">
        <v>952</v>
      </c>
      <c r="N446" s="84">
        <v>121</v>
      </c>
      <c r="O446" s="85">
        <v>71040</v>
      </c>
      <c r="P446" s="274">
        <v>13</v>
      </c>
      <c r="Q446" s="275" t="s">
        <v>3813</v>
      </c>
      <c r="R446" s="276" t="s">
        <v>926</v>
      </c>
      <c r="S446" s="277" t="s">
        <v>952</v>
      </c>
      <c r="T446" s="278">
        <v>110</v>
      </c>
      <c r="U446" s="88">
        <v>71040</v>
      </c>
      <c r="V446" s="54">
        <v>13</v>
      </c>
      <c r="W446" s="54" t="s">
        <v>3813</v>
      </c>
      <c r="X446" s="276" t="s">
        <v>926</v>
      </c>
      <c r="Y446" s="83" t="s">
        <v>952</v>
      </c>
      <c r="Z446" s="84">
        <v>110</v>
      </c>
      <c r="AA446" s="88">
        <v>71018</v>
      </c>
      <c r="AB446" s="279">
        <v>13</v>
      </c>
      <c r="AC446" s="280" t="s">
        <v>3813</v>
      </c>
      <c r="AD446" s="281" t="s">
        <v>926</v>
      </c>
      <c r="AE446" s="83" t="s">
        <v>952</v>
      </c>
      <c r="AF446" s="84">
        <v>121</v>
      </c>
      <c r="AG446" s="88">
        <v>71018</v>
      </c>
      <c r="AH446" s="279">
        <v>13</v>
      </c>
      <c r="AI446" s="286" t="s">
        <v>3813</v>
      </c>
      <c r="AJ446" s="281" t="s">
        <v>926</v>
      </c>
      <c r="AK446" s="83" t="s">
        <v>952</v>
      </c>
      <c r="AL446" s="84">
        <v>121</v>
      </c>
      <c r="AM446" s="88">
        <v>71018</v>
      </c>
      <c r="AN446" s="279">
        <v>13</v>
      </c>
      <c r="AO446" s="286" t="s">
        <v>3813</v>
      </c>
      <c r="AP446" s="281" t="s">
        <v>926</v>
      </c>
      <c r="AQ446" s="83" t="s">
        <v>952</v>
      </c>
      <c r="AR446" s="84">
        <v>121</v>
      </c>
      <c r="AS446" s="88">
        <v>71018</v>
      </c>
      <c r="AT446" s="279">
        <v>13</v>
      </c>
      <c r="AU446" s="280" t="s">
        <v>3813</v>
      </c>
      <c r="AV446" s="86" t="s">
        <v>926</v>
      </c>
      <c r="AW446" s="285" t="s">
        <v>952</v>
      </c>
      <c r="AX446" s="285">
        <v>150</v>
      </c>
      <c r="AY446" s="87">
        <v>69962</v>
      </c>
      <c r="AZ446" s="86">
        <v>13</v>
      </c>
      <c r="BA446" s="57" t="s">
        <v>3813</v>
      </c>
      <c r="BB446" s="301" t="s">
        <v>926</v>
      </c>
      <c r="BC446" s="83" t="s">
        <v>952</v>
      </c>
      <c r="BD446" s="84">
        <v>142</v>
      </c>
      <c r="BE446" s="282">
        <v>69962</v>
      </c>
      <c r="BF446" s="279">
        <v>13</v>
      </c>
      <c r="BG446" s="303" t="s">
        <v>3813</v>
      </c>
      <c r="BH446" s="86" t="s">
        <v>3829</v>
      </c>
      <c r="BI446" s="285" t="s">
        <v>3829</v>
      </c>
      <c r="BJ446" s="285" t="s">
        <v>3830</v>
      </c>
      <c r="BK446" s="86" t="s">
        <v>3829</v>
      </c>
      <c r="BL446" s="432">
        <v>13</v>
      </c>
      <c r="BM446" s="432" t="s">
        <v>3813</v>
      </c>
      <c r="BN446" s="432" t="str">
        <f>INDEX(ID!$D:$D,MATCH('Org2567'!D446,ID!$A:$A,0))</f>
        <v>บ้านไผ่</v>
      </c>
    </row>
    <row r="447" spans="1:66" x14ac:dyDescent="0.25">
      <c r="A447" s="272">
        <v>444</v>
      </c>
      <c r="B447" s="272">
        <v>7</v>
      </c>
      <c r="C447" s="82" t="s">
        <v>2175</v>
      </c>
      <c r="D447" s="272" t="s">
        <v>455</v>
      </c>
      <c r="E447" s="82" t="str">
        <f t="shared" si="6"/>
        <v>รพ.เปือยน้อย</v>
      </c>
      <c r="F447" s="90" t="s">
        <v>926</v>
      </c>
      <c r="G447" s="90" t="s">
        <v>927</v>
      </c>
      <c r="H447" s="90">
        <v>39</v>
      </c>
      <c r="I447" s="273">
        <v>15071</v>
      </c>
      <c r="J447" s="90">
        <v>5</v>
      </c>
      <c r="K447" s="93" t="s">
        <v>3703</v>
      </c>
      <c r="L447" s="83" t="s">
        <v>926</v>
      </c>
      <c r="M447" s="83" t="s">
        <v>927</v>
      </c>
      <c r="N447" s="84">
        <v>39</v>
      </c>
      <c r="O447" s="85">
        <v>14944</v>
      </c>
      <c r="P447" s="274">
        <v>5</v>
      </c>
      <c r="Q447" s="275" t="s">
        <v>3811</v>
      </c>
      <c r="R447" s="276" t="s">
        <v>926</v>
      </c>
      <c r="S447" s="277" t="s">
        <v>927</v>
      </c>
      <c r="T447" s="278">
        <v>39</v>
      </c>
      <c r="U447" s="88">
        <v>14944</v>
      </c>
      <c r="V447" s="54">
        <v>5</v>
      </c>
      <c r="W447" s="54" t="s">
        <v>3811</v>
      </c>
      <c r="X447" s="276" t="s">
        <v>926</v>
      </c>
      <c r="Y447" s="83" t="s">
        <v>927</v>
      </c>
      <c r="Z447" s="84">
        <v>39</v>
      </c>
      <c r="AA447" s="88">
        <v>14958</v>
      </c>
      <c r="AB447" s="279">
        <v>5</v>
      </c>
      <c r="AC447" s="280" t="s">
        <v>3811</v>
      </c>
      <c r="AD447" s="281" t="s">
        <v>926</v>
      </c>
      <c r="AE447" s="83" t="s">
        <v>927</v>
      </c>
      <c r="AF447" s="84">
        <v>30</v>
      </c>
      <c r="AG447" s="88">
        <v>14958</v>
      </c>
      <c r="AH447" s="279">
        <v>5</v>
      </c>
      <c r="AI447" s="286" t="s">
        <v>3811</v>
      </c>
      <c r="AJ447" s="281" t="s">
        <v>926</v>
      </c>
      <c r="AK447" s="83" t="s">
        <v>927</v>
      </c>
      <c r="AL447" s="84">
        <v>30</v>
      </c>
      <c r="AM447" s="88">
        <v>14958</v>
      </c>
      <c r="AN447" s="279">
        <v>5</v>
      </c>
      <c r="AO447" s="286" t="s">
        <v>3811</v>
      </c>
      <c r="AP447" s="281" t="s">
        <v>926</v>
      </c>
      <c r="AQ447" s="83" t="s">
        <v>927</v>
      </c>
      <c r="AR447" s="84">
        <v>30</v>
      </c>
      <c r="AS447" s="88">
        <v>14958</v>
      </c>
      <c r="AT447" s="279">
        <v>5</v>
      </c>
      <c r="AU447" s="280" t="s">
        <v>3811</v>
      </c>
      <c r="AV447" s="86" t="s">
        <v>926</v>
      </c>
      <c r="AW447" s="285" t="s">
        <v>927</v>
      </c>
      <c r="AX447" s="285">
        <v>30</v>
      </c>
      <c r="AY447" s="87">
        <v>14807</v>
      </c>
      <c r="AZ447" s="86">
        <v>5</v>
      </c>
      <c r="BA447" s="57" t="s">
        <v>3811</v>
      </c>
      <c r="BB447" s="301" t="s">
        <v>926</v>
      </c>
      <c r="BC447" s="83" t="s">
        <v>927</v>
      </c>
      <c r="BD447" s="84">
        <v>30</v>
      </c>
      <c r="BE447" s="282">
        <v>14807</v>
      </c>
      <c r="BF447" s="279">
        <v>5</v>
      </c>
      <c r="BG447" s="303" t="s">
        <v>3811</v>
      </c>
      <c r="BH447" s="86" t="s">
        <v>3829</v>
      </c>
      <c r="BI447" s="285" t="s">
        <v>3829</v>
      </c>
      <c r="BJ447" s="285" t="s">
        <v>3829</v>
      </c>
      <c r="BK447" s="86" t="s">
        <v>3829</v>
      </c>
      <c r="BL447" s="432">
        <v>5</v>
      </c>
      <c r="BM447" s="432" t="s">
        <v>3811</v>
      </c>
      <c r="BN447" s="432" t="str">
        <f>INDEX(ID!$D:$D,MATCH('Org2567'!D447,ID!$A:$A,0))</f>
        <v>เปือยน้อย</v>
      </c>
    </row>
    <row r="448" spans="1:66" x14ac:dyDescent="0.25">
      <c r="A448" s="272">
        <v>445</v>
      </c>
      <c r="B448" s="272">
        <v>7</v>
      </c>
      <c r="C448" s="82" t="s">
        <v>2175</v>
      </c>
      <c r="D448" s="272" t="s">
        <v>456</v>
      </c>
      <c r="E448" s="82" t="str">
        <f t="shared" si="6"/>
        <v>รพ.พล</v>
      </c>
      <c r="F448" s="90" t="s">
        <v>926</v>
      </c>
      <c r="G448" s="90" t="s">
        <v>952</v>
      </c>
      <c r="H448" s="90">
        <v>100</v>
      </c>
      <c r="I448" s="273">
        <v>60524</v>
      </c>
      <c r="J448" s="90">
        <v>12</v>
      </c>
      <c r="K448" s="93" t="s">
        <v>3782</v>
      </c>
      <c r="L448" s="83" t="s">
        <v>926</v>
      </c>
      <c r="M448" s="83" t="s">
        <v>952</v>
      </c>
      <c r="N448" s="84">
        <v>109</v>
      </c>
      <c r="O448" s="85">
        <v>60658</v>
      </c>
      <c r="P448" s="274">
        <v>13</v>
      </c>
      <c r="Q448" s="275" t="s">
        <v>3813</v>
      </c>
      <c r="R448" s="276" t="s">
        <v>926</v>
      </c>
      <c r="S448" s="277" t="s">
        <v>952</v>
      </c>
      <c r="T448" s="278">
        <v>109</v>
      </c>
      <c r="U448" s="88">
        <v>60658</v>
      </c>
      <c r="V448" s="54">
        <v>13</v>
      </c>
      <c r="W448" s="54" t="s">
        <v>3813</v>
      </c>
      <c r="X448" s="276" t="s">
        <v>926</v>
      </c>
      <c r="Y448" s="83" t="s">
        <v>952</v>
      </c>
      <c r="Z448" s="84">
        <v>109</v>
      </c>
      <c r="AA448" s="88">
        <v>60734</v>
      </c>
      <c r="AB448" s="279">
        <v>13</v>
      </c>
      <c r="AC448" s="280" t="s">
        <v>3813</v>
      </c>
      <c r="AD448" s="281" t="s">
        <v>926</v>
      </c>
      <c r="AE448" s="83" t="s">
        <v>952</v>
      </c>
      <c r="AF448" s="84">
        <v>109</v>
      </c>
      <c r="AG448" s="88">
        <v>60734</v>
      </c>
      <c r="AH448" s="279">
        <v>13</v>
      </c>
      <c r="AI448" s="286" t="s">
        <v>3813</v>
      </c>
      <c r="AJ448" s="281" t="s">
        <v>926</v>
      </c>
      <c r="AK448" s="83" t="s">
        <v>952</v>
      </c>
      <c r="AL448" s="84">
        <v>109</v>
      </c>
      <c r="AM448" s="88">
        <v>60734</v>
      </c>
      <c r="AN448" s="279">
        <v>13</v>
      </c>
      <c r="AO448" s="286" t="s">
        <v>3813</v>
      </c>
      <c r="AP448" s="281" t="s">
        <v>926</v>
      </c>
      <c r="AQ448" s="83" t="s">
        <v>952</v>
      </c>
      <c r="AR448" s="84">
        <v>109</v>
      </c>
      <c r="AS448" s="88">
        <v>60734</v>
      </c>
      <c r="AT448" s="279">
        <v>13</v>
      </c>
      <c r="AU448" s="280" t="s">
        <v>3813</v>
      </c>
      <c r="AV448" s="86" t="s">
        <v>926</v>
      </c>
      <c r="AW448" s="285" t="s">
        <v>952</v>
      </c>
      <c r="AX448" s="285">
        <v>109</v>
      </c>
      <c r="AY448" s="87">
        <v>59755</v>
      </c>
      <c r="AZ448" s="86">
        <v>13</v>
      </c>
      <c r="BA448" s="57" t="s">
        <v>3813</v>
      </c>
      <c r="BB448" s="301" t="s">
        <v>926</v>
      </c>
      <c r="BC448" s="83" t="s">
        <v>952</v>
      </c>
      <c r="BD448" s="84">
        <v>117</v>
      </c>
      <c r="BE448" s="282">
        <v>59755</v>
      </c>
      <c r="BF448" s="279">
        <v>13</v>
      </c>
      <c r="BG448" s="303" t="s">
        <v>3813</v>
      </c>
      <c r="BH448" s="86" t="s">
        <v>3829</v>
      </c>
      <c r="BI448" s="285" t="s">
        <v>3829</v>
      </c>
      <c r="BJ448" s="285" t="s">
        <v>3830</v>
      </c>
      <c r="BK448" s="86" t="s">
        <v>3829</v>
      </c>
      <c r="BL448" s="432">
        <v>13</v>
      </c>
      <c r="BM448" s="432" t="s">
        <v>3813</v>
      </c>
      <c r="BN448" s="432" t="str">
        <f>INDEX(ID!$D:$D,MATCH('Org2567'!D448,ID!$A:$A,0))</f>
        <v>พล</v>
      </c>
    </row>
    <row r="449" spans="1:66" x14ac:dyDescent="0.25">
      <c r="A449" s="272">
        <v>446</v>
      </c>
      <c r="B449" s="272">
        <v>7</v>
      </c>
      <c r="C449" s="82" t="s">
        <v>2175</v>
      </c>
      <c r="D449" s="272" t="s">
        <v>457</v>
      </c>
      <c r="E449" s="82" t="str">
        <f t="shared" si="6"/>
        <v>รพ.แวงใหญ่</v>
      </c>
      <c r="F449" s="90" t="s">
        <v>926</v>
      </c>
      <c r="G449" s="90" t="s">
        <v>927</v>
      </c>
      <c r="H449" s="90">
        <v>39</v>
      </c>
      <c r="I449" s="273">
        <v>21830</v>
      </c>
      <c r="J449" s="90">
        <v>5</v>
      </c>
      <c r="K449" s="93" t="s">
        <v>3703</v>
      </c>
      <c r="L449" s="83" t="s">
        <v>926</v>
      </c>
      <c r="M449" s="83" t="s">
        <v>927</v>
      </c>
      <c r="N449" s="84">
        <v>36</v>
      </c>
      <c r="O449" s="85">
        <v>21720</v>
      </c>
      <c r="P449" s="274">
        <v>5</v>
      </c>
      <c r="Q449" s="275" t="s">
        <v>3811</v>
      </c>
      <c r="R449" s="276" t="s">
        <v>926</v>
      </c>
      <c r="S449" s="277" t="s">
        <v>927</v>
      </c>
      <c r="T449" s="278">
        <v>36</v>
      </c>
      <c r="U449" s="88">
        <v>21720</v>
      </c>
      <c r="V449" s="54">
        <v>5</v>
      </c>
      <c r="W449" s="54" t="s">
        <v>3811</v>
      </c>
      <c r="X449" s="276" t="s">
        <v>926</v>
      </c>
      <c r="Y449" s="83" t="s">
        <v>927</v>
      </c>
      <c r="Z449" s="84">
        <v>36</v>
      </c>
      <c r="AA449" s="88">
        <v>21761</v>
      </c>
      <c r="AB449" s="279">
        <v>5</v>
      </c>
      <c r="AC449" s="280" t="s">
        <v>3811</v>
      </c>
      <c r="AD449" s="281" t="s">
        <v>926</v>
      </c>
      <c r="AE449" s="83" t="s">
        <v>927</v>
      </c>
      <c r="AF449" s="84">
        <v>36</v>
      </c>
      <c r="AG449" s="88">
        <v>21761</v>
      </c>
      <c r="AH449" s="279">
        <v>5</v>
      </c>
      <c r="AI449" s="286" t="s">
        <v>3811</v>
      </c>
      <c r="AJ449" s="281" t="s">
        <v>926</v>
      </c>
      <c r="AK449" s="83" t="s">
        <v>927</v>
      </c>
      <c r="AL449" s="84">
        <v>36</v>
      </c>
      <c r="AM449" s="88">
        <v>21761</v>
      </c>
      <c r="AN449" s="279">
        <v>5</v>
      </c>
      <c r="AO449" s="286" t="s">
        <v>3811</v>
      </c>
      <c r="AP449" s="281" t="s">
        <v>926</v>
      </c>
      <c r="AQ449" s="83" t="s">
        <v>927</v>
      </c>
      <c r="AR449" s="84">
        <v>36</v>
      </c>
      <c r="AS449" s="88">
        <v>21761</v>
      </c>
      <c r="AT449" s="279">
        <v>5</v>
      </c>
      <c r="AU449" s="280" t="s">
        <v>3811</v>
      </c>
      <c r="AV449" s="86" t="s">
        <v>926</v>
      </c>
      <c r="AW449" s="285" t="s">
        <v>927</v>
      </c>
      <c r="AX449" s="285">
        <v>36</v>
      </c>
      <c r="AY449" s="87">
        <v>21420</v>
      </c>
      <c r="AZ449" s="86">
        <v>5</v>
      </c>
      <c r="BA449" s="57" t="s">
        <v>3811</v>
      </c>
      <c r="BB449" s="301" t="s">
        <v>926</v>
      </c>
      <c r="BC449" s="83" t="s">
        <v>927</v>
      </c>
      <c r="BD449" s="84">
        <v>36</v>
      </c>
      <c r="BE449" s="282">
        <v>21420</v>
      </c>
      <c r="BF449" s="279">
        <v>5</v>
      </c>
      <c r="BG449" s="303" t="s">
        <v>3811</v>
      </c>
      <c r="BH449" s="86" t="s">
        <v>3829</v>
      </c>
      <c r="BI449" s="285" t="s">
        <v>3829</v>
      </c>
      <c r="BJ449" s="285" t="s">
        <v>3829</v>
      </c>
      <c r="BK449" s="86" t="s">
        <v>3829</v>
      </c>
      <c r="BL449" s="432">
        <v>5</v>
      </c>
      <c r="BM449" s="432" t="s">
        <v>3811</v>
      </c>
      <c r="BN449" s="432" t="str">
        <f>INDEX(ID!$D:$D,MATCH('Org2567'!D449,ID!$A:$A,0))</f>
        <v>แวงใหญ่</v>
      </c>
    </row>
    <row r="450" spans="1:66" x14ac:dyDescent="0.25">
      <c r="A450" s="272">
        <v>447</v>
      </c>
      <c r="B450" s="272">
        <v>7</v>
      </c>
      <c r="C450" s="82" t="s">
        <v>2175</v>
      </c>
      <c r="D450" s="272" t="s">
        <v>458</v>
      </c>
      <c r="E450" s="82" t="str">
        <f t="shared" si="6"/>
        <v>รพ.แวงน้อย</v>
      </c>
      <c r="F450" s="90" t="s">
        <v>926</v>
      </c>
      <c r="G450" s="90" t="s">
        <v>927</v>
      </c>
      <c r="H450" s="90">
        <v>34</v>
      </c>
      <c r="I450" s="273">
        <v>28987</v>
      </c>
      <c r="J450" s="90">
        <v>5</v>
      </c>
      <c r="K450" s="93" t="s">
        <v>3703</v>
      </c>
      <c r="L450" s="83" t="s">
        <v>926</v>
      </c>
      <c r="M450" s="83" t="s">
        <v>927</v>
      </c>
      <c r="N450" s="84">
        <v>34</v>
      </c>
      <c r="O450" s="85">
        <v>28739</v>
      </c>
      <c r="P450" s="274">
        <v>5</v>
      </c>
      <c r="Q450" s="275" t="s">
        <v>3811</v>
      </c>
      <c r="R450" s="276" t="s">
        <v>926</v>
      </c>
      <c r="S450" s="277" t="s">
        <v>927</v>
      </c>
      <c r="T450" s="278">
        <v>34</v>
      </c>
      <c r="U450" s="88">
        <v>28739</v>
      </c>
      <c r="V450" s="54">
        <v>5</v>
      </c>
      <c r="W450" s="54" t="s">
        <v>3811</v>
      </c>
      <c r="X450" s="276" t="s">
        <v>926</v>
      </c>
      <c r="Y450" s="83" t="s">
        <v>927</v>
      </c>
      <c r="Z450" s="84">
        <v>34</v>
      </c>
      <c r="AA450" s="88">
        <v>28628</v>
      </c>
      <c r="AB450" s="279">
        <v>5</v>
      </c>
      <c r="AC450" s="280" t="s">
        <v>3811</v>
      </c>
      <c r="AD450" s="281" t="s">
        <v>926</v>
      </c>
      <c r="AE450" s="83" t="s">
        <v>927</v>
      </c>
      <c r="AF450" s="84">
        <v>34</v>
      </c>
      <c r="AG450" s="88">
        <v>28628</v>
      </c>
      <c r="AH450" s="279">
        <v>5</v>
      </c>
      <c r="AI450" s="286" t="s">
        <v>3811</v>
      </c>
      <c r="AJ450" s="281" t="s">
        <v>926</v>
      </c>
      <c r="AK450" s="83" t="s">
        <v>927</v>
      </c>
      <c r="AL450" s="84">
        <v>34</v>
      </c>
      <c r="AM450" s="88">
        <v>28628</v>
      </c>
      <c r="AN450" s="279">
        <v>5</v>
      </c>
      <c r="AO450" s="286" t="s">
        <v>3811</v>
      </c>
      <c r="AP450" s="281" t="s">
        <v>926</v>
      </c>
      <c r="AQ450" s="83" t="s">
        <v>927</v>
      </c>
      <c r="AR450" s="84">
        <v>34</v>
      </c>
      <c r="AS450" s="88">
        <v>28628</v>
      </c>
      <c r="AT450" s="279">
        <v>5</v>
      </c>
      <c r="AU450" s="280" t="s">
        <v>3811</v>
      </c>
      <c r="AV450" s="86" t="s">
        <v>926</v>
      </c>
      <c r="AW450" s="285" t="s">
        <v>927</v>
      </c>
      <c r="AX450" s="285">
        <v>34</v>
      </c>
      <c r="AY450" s="87">
        <v>28140</v>
      </c>
      <c r="AZ450" s="86">
        <v>5</v>
      </c>
      <c r="BA450" s="57" t="s">
        <v>3811</v>
      </c>
      <c r="BB450" s="301" t="s">
        <v>926</v>
      </c>
      <c r="BC450" s="83" t="s">
        <v>927</v>
      </c>
      <c r="BD450" s="84">
        <v>34</v>
      </c>
      <c r="BE450" s="282">
        <v>28140</v>
      </c>
      <c r="BF450" s="279">
        <v>5</v>
      </c>
      <c r="BG450" s="303" t="s">
        <v>3811</v>
      </c>
      <c r="BH450" s="86" t="s">
        <v>3829</v>
      </c>
      <c r="BI450" s="285" t="s">
        <v>3829</v>
      </c>
      <c r="BJ450" s="285" t="s">
        <v>3829</v>
      </c>
      <c r="BK450" s="86" t="s">
        <v>3829</v>
      </c>
      <c r="BL450" s="432">
        <v>5</v>
      </c>
      <c r="BM450" s="432" t="s">
        <v>3811</v>
      </c>
      <c r="BN450" s="432" t="str">
        <f>INDEX(ID!$D:$D,MATCH('Org2567'!D450,ID!$A:$A,0))</f>
        <v>แวงน้อย</v>
      </c>
    </row>
    <row r="451" spans="1:66" x14ac:dyDescent="0.25">
      <c r="A451" s="272">
        <v>448</v>
      </c>
      <c r="B451" s="272">
        <v>7</v>
      </c>
      <c r="C451" s="82" t="s">
        <v>2175</v>
      </c>
      <c r="D451" s="272" t="s">
        <v>459</v>
      </c>
      <c r="E451" s="82" t="str">
        <f t="shared" si="6"/>
        <v>รพ.หนองสองห้อง</v>
      </c>
      <c r="F451" s="90" t="s">
        <v>926</v>
      </c>
      <c r="G451" s="90" t="s">
        <v>931</v>
      </c>
      <c r="H451" s="90">
        <v>69</v>
      </c>
      <c r="I451" s="273">
        <v>55050</v>
      </c>
      <c r="J451" s="90">
        <v>10</v>
      </c>
      <c r="K451" s="93" t="s">
        <v>3702</v>
      </c>
      <c r="L451" s="83" t="s">
        <v>926</v>
      </c>
      <c r="M451" s="83" t="s">
        <v>931</v>
      </c>
      <c r="N451" s="84">
        <v>69</v>
      </c>
      <c r="O451" s="85">
        <v>55321</v>
      </c>
      <c r="P451" s="274">
        <v>10</v>
      </c>
      <c r="Q451" s="275" t="s">
        <v>3810</v>
      </c>
      <c r="R451" s="276" t="s">
        <v>926</v>
      </c>
      <c r="S451" s="277" t="s">
        <v>931</v>
      </c>
      <c r="T451" s="278">
        <v>69</v>
      </c>
      <c r="U451" s="88">
        <v>55321</v>
      </c>
      <c r="V451" s="54">
        <v>10</v>
      </c>
      <c r="W451" s="54" t="s">
        <v>3810</v>
      </c>
      <c r="X451" s="276" t="s">
        <v>926</v>
      </c>
      <c r="Y451" s="83" t="s">
        <v>931</v>
      </c>
      <c r="Z451" s="84">
        <v>69</v>
      </c>
      <c r="AA451" s="88">
        <v>55428</v>
      </c>
      <c r="AB451" s="279">
        <v>10</v>
      </c>
      <c r="AC451" s="280" t="s">
        <v>3810</v>
      </c>
      <c r="AD451" s="281" t="s">
        <v>926</v>
      </c>
      <c r="AE451" s="83" t="s">
        <v>931</v>
      </c>
      <c r="AF451" s="84">
        <v>69</v>
      </c>
      <c r="AG451" s="88">
        <v>55428</v>
      </c>
      <c r="AH451" s="279">
        <v>10</v>
      </c>
      <c r="AI451" s="286" t="s">
        <v>3810</v>
      </c>
      <c r="AJ451" s="281" t="s">
        <v>926</v>
      </c>
      <c r="AK451" s="83" t="s">
        <v>931</v>
      </c>
      <c r="AL451" s="84">
        <v>69</v>
      </c>
      <c r="AM451" s="88">
        <v>55428</v>
      </c>
      <c r="AN451" s="279">
        <v>10</v>
      </c>
      <c r="AO451" s="286" t="s">
        <v>3810</v>
      </c>
      <c r="AP451" s="281" t="s">
        <v>926</v>
      </c>
      <c r="AQ451" s="83" t="s">
        <v>931</v>
      </c>
      <c r="AR451" s="84">
        <v>69</v>
      </c>
      <c r="AS451" s="88">
        <v>55428</v>
      </c>
      <c r="AT451" s="279">
        <v>10</v>
      </c>
      <c r="AU451" s="280" t="s">
        <v>3810</v>
      </c>
      <c r="AV451" s="86" t="s">
        <v>926</v>
      </c>
      <c r="AW451" s="285" t="s">
        <v>931</v>
      </c>
      <c r="AX451" s="285">
        <v>69</v>
      </c>
      <c r="AY451" s="87">
        <v>54722</v>
      </c>
      <c r="AZ451" s="86">
        <v>10</v>
      </c>
      <c r="BA451" s="57" t="s">
        <v>3810</v>
      </c>
      <c r="BB451" s="301" t="s">
        <v>926</v>
      </c>
      <c r="BC451" s="83" t="s">
        <v>931</v>
      </c>
      <c r="BD451" s="84">
        <v>69</v>
      </c>
      <c r="BE451" s="282">
        <v>54722</v>
      </c>
      <c r="BF451" s="279">
        <v>10</v>
      </c>
      <c r="BG451" s="303" t="s">
        <v>3810</v>
      </c>
      <c r="BH451" s="86" t="s">
        <v>3829</v>
      </c>
      <c r="BI451" s="285" t="s">
        <v>3829</v>
      </c>
      <c r="BJ451" s="285" t="s">
        <v>3829</v>
      </c>
      <c r="BK451" s="86" t="s">
        <v>3829</v>
      </c>
      <c r="BL451" s="432">
        <v>10</v>
      </c>
      <c r="BM451" s="432" t="s">
        <v>3810</v>
      </c>
      <c r="BN451" s="432" t="str">
        <f>INDEX(ID!$D:$D,MATCH('Org2567'!D451,ID!$A:$A,0))</f>
        <v>หนองสองห้อง</v>
      </c>
    </row>
    <row r="452" spans="1:66" x14ac:dyDescent="0.25">
      <c r="A452" s="272">
        <v>449</v>
      </c>
      <c r="B452" s="272">
        <v>7</v>
      </c>
      <c r="C452" s="82" t="s">
        <v>2175</v>
      </c>
      <c r="D452" s="272" t="s">
        <v>460</v>
      </c>
      <c r="E452" s="82" t="str">
        <f t="shared" si="6"/>
        <v>รพ.ภูเวียง</v>
      </c>
      <c r="F452" s="90" t="s">
        <v>926</v>
      </c>
      <c r="G452" s="90" t="s">
        <v>931</v>
      </c>
      <c r="H452" s="90">
        <v>70</v>
      </c>
      <c r="I452" s="273">
        <v>52045</v>
      </c>
      <c r="J452" s="90">
        <v>10</v>
      </c>
      <c r="K452" s="93" t="s">
        <v>3702</v>
      </c>
      <c r="L452" s="83" t="s">
        <v>926</v>
      </c>
      <c r="M452" s="83" t="s">
        <v>931</v>
      </c>
      <c r="N452" s="84">
        <v>70</v>
      </c>
      <c r="O452" s="85">
        <v>52384</v>
      </c>
      <c r="P452" s="274">
        <v>10</v>
      </c>
      <c r="Q452" s="275" t="s">
        <v>3810</v>
      </c>
      <c r="R452" s="276" t="s">
        <v>926</v>
      </c>
      <c r="S452" s="277" t="s">
        <v>931</v>
      </c>
      <c r="T452" s="278">
        <v>70</v>
      </c>
      <c r="U452" s="88">
        <v>52384</v>
      </c>
      <c r="V452" s="54">
        <v>10</v>
      </c>
      <c r="W452" s="54" t="s">
        <v>3810</v>
      </c>
      <c r="X452" s="276" t="s">
        <v>926</v>
      </c>
      <c r="Y452" s="83" t="s">
        <v>931</v>
      </c>
      <c r="Z452" s="84">
        <v>70</v>
      </c>
      <c r="AA452" s="88">
        <v>52549</v>
      </c>
      <c r="AB452" s="279">
        <v>10</v>
      </c>
      <c r="AC452" s="280" t="s">
        <v>3810</v>
      </c>
      <c r="AD452" s="281" t="s">
        <v>926</v>
      </c>
      <c r="AE452" s="83" t="s">
        <v>931</v>
      </c>
      <c r="AF452" s="84">
        <v>70</v>
      </c>
      <c r="AG452" s="88">
        <v>52549</v>
      </c>
      <c r="AH452" s="279">
        <v>10</v>
      </c>
      <c r="AI452" s="286" t="s">
        <v>3810</v>
      </c>
      <c r="AJ452" s="281" t="s">
        <v>926</v>
      </c>
      <c r="AK452" s="83" t="s">
        <v>931</v>
      </c>
      <c r="AL452" s="84">
        <v>70</v>
      </c>
      <c r="AM452" s="88">
        <v>52549</v>
      </c>
      <c r="AN452" s="279">
        <v>10</v>
      </c>
      <c r="AO452" s="286" t="s">
        <v>3810</v>
      </c>
      <c r="AP452" s="281" t="s">
        <v>926</v>
      </c>
      <c r="AQ452" s="83" t="s">
        <v>931</v>
      </c>
      <c r="AR452" s="84">
        <v>70</v>
      </c>
      <c r="AS452" s="88">
        <v>52549</v>
      </c>
      <c r="AT452" s="279">
        <v>10</v>
      </c>
      <c r="AU452" s="280" t="s">
        <v>3810</v>
      </c>
      <c r="AV452" s="86" t="s">
        <v>926</v>
      </c>
      <c r="AW452" s="285" t="s">
        <v>931</v>
      </c>
      <c r="AX452" s="285">
        <v>60</v>
      </c>
      <c r="AY452" s="87">
        <v>51919</v>
      </c>
      <c r="AZ452" s="86">
        <v>10</v>
      </c>
      <c r="BA452" s="57" t="s">
        <v>3810</v>
      </c>
      <c r="BB452" s="301" t="s">
        <v>926</v>
      </c>
      <c r="BC452" s="83" t="s">
        <v>931</v>
      </c>
      <c r="BD452" s="84">
        <v>60</v>
      </c>
      <c r="BE452" s="282">
        <v>51919</v>
      </c>
      <c r="BF452" s="279">
        <v>10</v>
      </c>
      <c r="BG452" s="303" t="s">
        <v>3810</v>
      </c>
      <c r="BH452" s="86" t="s">
        <v>3829</v>
      </c>
      <c r="BI452" s="285" t="s">
        <v>3829</v>
      </c>
      <c r="BJ452" s="285" t="s">
        <v>3829</v>
      </c>
      <c r="BK452" s="86" t="s">
        <v>3829</v>
      </c>
      <c r="BL452" s="432">
        <v>10</v>
      </c>
      <c r="BM452" s="432" t="s">
        <v>3810</v>
      </c>
      <c r="BN452" s="432" t="str">
        <f>INDEX(ID!$D:$D,MATCH('Org2567'!D452,ID!$A:$A,0))</f>
        <v>ภูเวียง</v>
      </c>
    </row>
    <row r="453" spans="1:66" x14ac:dyDescent="0.25">
      <c r="A453" s="272">
        <v>450</v>
      </c>
      <c r="B453" s="272">
        <v>7</v>
      </c>
      <c r="C453" s="82" t="s">
        <v>2175</v>
      </c>
      <c r="D453" s="272" t="s">
        <v>461</v>
      </c>
      <c r="E453" s="82" t="str">
        <f t="shared" ref="E453:E516" si="7">"รพ."&amp;BN453</f>
        <v>รพ.มัญจาคีรี</v>
      </c>
      <c r="F453" s="90" t="s">
        <v>926</v>
      </c>
      <c r="G453" s="90" t="s">
        <v>931</v>
      </c>
      <c r="H453" s="90">
        <v>97</v>
      </c>
      <c r="I453" s="273">
        <v>50331</v>
      </c>
      <c r="J453" s="90">
        <v>10</v>
      </c>
      <c r="K453" s="93" t="s">
        <v>3702</v>
      </c>
      <c r="L453" s="83" t="s">
        <v>926</v>
      </c>
      <c r="M453" s="83" t="s">
        <v>931</v>
      </c>
      <c r="N453" s="84">
        <v>85</v>
      </c>
      <c r="O453" s="85">
        <v>50166</v>
      </c>
      <c r="P453" s="274">
        <v>10</v>
      </c>
      <c r="Q453" s="275" t="s">
        <v>3810</v>
      </c>
      <c r="R453" s="276" t="s">
        <v>926</v>
      </c>
      <c r="S453" s="277" t="s">
        <v>931</v>
      </c>
      <c r="T453" s="278">
        <v>85</v>
      </c>
      <c r="U453" s="88">
        <v>50166</v>
      </c>
      <c r="V453" s="54">
        <v>10</v>
      </c>
      <c r="W453" s="54" t="s">
        <v>3810</v>
      </c>
      <c r="X453" s="276" t="s">
        <v>926</v>
      </c>
      <c r="Y453" s="83" t="s">
        <v>931</v>
      </c>
      <c r="Z453" s="84">
        <v>85</v>
      </c>
      <c r="AA453" s="88">
        <v>50173</v>
      </c>
      <c r="AB453" s="279">
        <v>10</v>
      </c>
      <c r="AC453" s="280" t="s">
        <v>3810</v>
      </c>
      <c r="AD453" s="281" t="s">
        <v>926</v>
      </c>
      <c r="AE453" s="83" t="s">
        <v>931</v>
      </c>
      <c r="AF453" s="84">
        <v>65</v>
      </c>
      <c r="AG453" s="88">
        <v>50173</v>
      </c>
      <c r="AH453" s="279">
        <v>10</v>
      </c>
      <c r="AI453" s="286" t="s">
        <v>3810</v>
      </c>
      <c r="AJ453" s="281" t="s">
        <v>926</v>
      </c>
      <c r="AK453" s="83" t="s">
        <v>931</v>
      </c>
      <c r="AL453" s="84">
        <v>65</v>
      </c>
      <c r="AM453" s="88">
        <v>50173</v>
      </c>
      <c r="AN453" s="279">
        <v>10</v>
      </c>
      <c r="AO453" s="286" t="s">
        <v>3810</v>
      </c>
      <c r="AP453" s="281" t="s">
        <v>926</v>
      </c>
      <c r="AQ453" s="83" t="s">
        <v>931</v>
      </c>
      <c r="AR453" s="84">
        <v>65</v>
      </c>
      <c r="AS453" s="88">
        <v>50173</v>
      </c>
      <c r="AT453" s="279">
        <v>10</v>
      </c>
      <c r="AU453" s="280" t="s">
        <v>3810</v>
      </c>
      <c r="AV453" s="86" t="s">
        <v>926</v>
      </c>
      <c r="AW453" s="285" t="s">
        <v>931</v>
      </c>
      <c r="AX453" s="285">
        <v>65</v>
      </c>
      <c r="AY453" s="87">
        <v>49521</v>
      </c>
      <c r="AZ453" s="86">
        <v>9</v>
      </c>
      <c r="BA453" s="57" t="s">
        <v>3814</v>
      </c>
      <c r="BB453" s="301" t="s">
        <v>926</v>
      </c>
      <c r="BC453" s="83" t="s">
        <v>931</v>
      </c>
      <c r="BD453" s="84">
        <v>65</v>
      </c>
      <c r="BE453" s="282">
        <v>49521</v>
      </c>
      <c r="BF453" s="279">
        <v>9</v>
      </c>
      <c r="BG453" s="303" t="s">
        <v>3814</v>
      </c>
      <c r="BH453" s="86" t="s">
        <v>3829</v>
      </c>
      <c r="BI453" s="285" t="s">
        <v>3829</v>
      </c>
      <c r="BJ453" s="285" t="s">
        <v>3829</v>
      </c>
      <c r="BK453" s="86" t="s">
        <v>3829</v>
      </c>
      <c r="BL453" s="432">
        <v>9</v>
      </c>
      <c r="BM453" s="432" t="s">
        <v>3814</v>
      </c>
      <c r="BN453" s="432" t="str">
        <f>INDEX(ID!$D:$D,MATCH('Org2567'!D453,ID!$A:$A,0))</f>
        <v>มัญจาคีรี</v>
      </c>
    </row>
    <row r="454" spans="1:66" x14ac:dyDescent="0.25">
      <c r="A454" s="272">
        <v>451</v>
      </c>
      <c r="B454" s="272">
        <v>7</v>
      </c>
      <c r="C454" s="82" t="s">
        <v>2175</v>
      </c>
      <c r="D454" s="272" t="s">
        <v>462</v>
      </c>
      <c r="E454" s="82" t="str">
        <f t="shared" si="7"/>
        <v>รพ.ชนบท</v>
      </c>
      <c r="F454" s="90" t="s">
        <v>926</v>
      </c>
      <c r="G454" s="90" t="s">
        <v>927</v>
      </c>
      <c r="H454" s="90">
        <v>35</v>
      </c>
      <c r="I454" s="273">
        <v>32762</v>
      </c>
      <c r="J454" s="90">
        <v>6</v>
      </c>
      <c r="K454" s="93" t="s">
        <v>3783</v>
      </c>
      <c r="L454" s="83" t="s">
        <v>926</v>
      </c>
      <c r="M454" s="83" t="s">
        <v>927</v>
      </c>
      <c r="N454" s="84">
        <v>35</v>
      </c>
      <c r="O454" s="85">
        <v>32965</v>
      </c>
      <c r="P454" s="274">
        <v>6</v>
      </c>
      <c r="Q454" s="275" t="s">
        <v>3809</v>
      </c>
      <c r="R454" s="276" t="s">
        <v>926</v>
      </c>
      <c r="S454" s="277" t="s">
        <v>927</v>
      </c>
      <c r="T454" s="278">
        <v>35</v>
      </c>
      <c r="U454" s="88">
        <v>32965</v>
      </c>
      <c r="V454" s="54">
        <v>6</v>
      </c>
      <c r="W454" s="54" t="s">
        <v>3809</v>
      </c>
      <c r="X454" s="276" t="s">
        <v>926</v>
      </c>
      <c r="Y454" s="83" t="s">
        <v>927</v>
      </c>
      <c r="Z454" s="84">
        <v>35</v>
      </c>
      <c r="AA454" s="88">
        <v>32804</v>
      </c>
      <c r="AB454" s="279">
        <v>6</v>
      </c>
      <c r="AC454" s="280" t="s">
        <v>3809</v>
      </c>
      <c r="AD454" s="281" t="s">
        <v>926</v>
      </c>
      <c r="AE454" s="83" t="s">
        <v>927</v>
      </c>
      <c r="AF454" s="84">
        <v>35</v>
      </c>
      <c r="AG454" s="88">
        <v>32804</v>
      </c>
      <c r="AH454" s="279">
        <v>6</v>
      </c>
      <c r="AI454" s="286" t="s">
        <v>3809</v>
      </c>
      <c r="AJ454" s="281" t="s">
        <v>926</v>
      </c>
      <c r="AK454" s="83" t="s">
        <v>927</v>
      </c>
      <c r="AL454" s="84">
        <v>35</v>
      </c>
      <c r="AM454" s="88">
        <v>32804</v>
      </c>
      <c r="AN454" s="279">
        <v>6</v>
      </c>
      <c r="AO454" s="286" t="s">
        <v>3809</v>
      </c>
      <c r="AP454" s="281" t="s">
        <v>926</v>
      </c>
      <c r="AQ454" s="83" t="s">
        <v>927</v>
      </c>
      <c r="AR454" s="84">
        <v>35</v>
      </c>
      <c r="AS454" s="88">
        <v>32804</v>
      </c>
      <c r="AT454" s="279">
        <v>6</v>
      </c>
      <c r="AU454" s="280" t="s">
        <v>3809</v>
      </c>
      <c r="AV454" s="86" t="s">
        <v>926</v>
      </c>
      <c r="AW454" s="285" t="s">
        <v>927</v>
      </c>
      <c r="AX454" s="285">
        <v>35</v>
      </c>
      <c r="AY454" s="87">
        <v>32284</v>
      </c>
      <c r="AZ454" s="86">
        <v>6</v>
      </c>
      <c r="BA454" s="57" t="s">
        <v>3809</v>
      </c>
      <c r="BB454" s="301" t="s">
        <v>926</v>
      </c>
      <c r="BC454" s="83" t="s">
        <v>927</v>
      </c>
      <c r="BD454" s="84">
        <v>35</v>
      </c>
      <c r="BE454" s="282">
        <v>32284</v>
      </c>
      <c r="BF454" s="279">
        <v>6</v>
      </c>
      <c r="BG454" s="303" t="s">
        <v>3809</v>
      </c>
      <c r="BH454" s="86" t="s">
        <v>3829</v>
      </c>
      <c r="BI454" s="285" t="s">
        <v>3829</v>
      </c>
      <c r="BJ454" s="285" t="s">
        <v>3829</v>
      </c>
      <c r="BK454" s="86" t="s">
        <v>3829</v>
      </c>
      <c r="BL454" s="432">
        <v>6</v>
      </c>
      <c r="BM454" s="432" t="s">
        <v>3809</v>
      </c>
      <c r="BN454" s="432" t="str">
        <f>INDEX(ID!$D:$D,MATCH('Org2567'!D454,ID!$A:$A,0))</f>
        <v>ชนบท</v>
      </c>
    </row>
    <row r="455" spans="1:66" x14ac:dyDescent="0.25">
      <c r="A455" s="272">
        <v>452</v>
      </c>
      <c r="B455" s="272">
        <v>7</v>
      </c>
      <c r="C455" s="82" t="s">
        <v>2175</v>
      </c>
      <c r="D455" s="272" t="s">
        <v>463</v>
      </c>
      <c r="E455" s="82" t="str">
        <f t="shared" si="7"/>
        <v>รพ.เขาสวนกวาง</v>
      </c>
      <c r="F455" s="90" t="s">
        <v>926</v>
      </c>
      <c r="G455" s="90" t="s">
        <v>927</v>
      </c>
      <c r="H455" s="90">
        <v>45</v>
      </c>
      <c r="I455" s="273">
        <v>28935</v>
      </c>
      <c r="J455" s="90">
        <v>5</v>
      </c>
      <c r="K455" s="93" t="s">
        <v>3703</v>
      </c>
      <c r="L455" s="83" t="s">
        <v>926</v>
      </c>
      <c r="M455" s="83" t="s">
        <v>927</v>
      </c>
      <c r="N455" s="84">
        <v>45</v>
      </c>
      <c r="O455" s="85">
        <v>28932</v>
      </c>
      <c r="P455" s="274">
        <v>5</v>
      </c>
      <c r="Q455" s="275" t="s">
        <v>3811</v>
      </c>
      <c r="R455" s="276" t="s">
        <v>926</v>
      </c>
      <c r="S455" s="277" t="s">
        <v>927</v>
      </c>
      <c r="T455" s="278">
        <v>45</v>
      </c>
      <c r="U455" s="88">
        <v>28932</v>
      </c>
      <c r="V455" s="54">
        <v>5</v>
      </c>
      <c r="W455" s="54" t="s">
        <v>3811</v>
      </c>
      <c r="X455" s="276" t="s">
        <v>926</v>
      </c>
      <c r="Y455" s="83" t="s">
        <v>927</v>
      </c>
      <c r="Z455" s="84">
        <v>45</v>
      </c>
      <c r="AA455" s="88">
        <v>28903</v>
      </c>
      <c r="AB455" s="279">
        <v>5</v>
      </c>
      <c r="AC455" s="280" t="s">
        <v>3811</v>
      </c>
      <c r="AD455" s="281" t="s">
        <v>926</v>
      </c>
      <c r="AE455" s="83" t="s">
        <v>927</v>
      </c>
      <c r="AF455" s="84">
        <v>45</v>
      </c>
      <c r="AG455" s="88">
        <v>28903</v>
      </c>
      <c r="AH455" s="279">
        <v>5</v>
      </c>
      <c r="AI455" s="286" t="s">
        <v>3811</v>
      </c>
      <c r="AJ455" s="281" t="s">
        <v>926</v>
      </c>
      <c r="AK455" s="83" t="s">
        <v>927</v>
      </c>
      <c r="AL455" s="84">
        <v>45</v>
      </c>
      <c r="AM455" s="88">
        <v>28903</v>
      </c>
      <c r="AN455" s="279">
        <v>5</v>
      </c>
      <c r="AO455" s="286" t="s">
        <v>3811</v>
      </c>
      <c r="AP455" s="281" t="s">
        <v>926</v>
      </c>
      <c r="AQ455" s="83" t="s">
        <v>927</v>
      </c>
      <c r="AR455" s="84">
        <v>45</v>
      </c>
      <c r="AS455" s="88">
        <v>28903</v>
      </c>
      <c r="AT455" s="279">
        <v>5</v>
      </c>
      <c r="AU455" s="280" t="s">
        <v>3811</v>
      </c>
      <c r="AV455" s="86" t="s">
        <v>926</v>
      </c>
      <c r="AW455" s="285" t="s">
        <v>927</v>
      </c>
      <c r="AX455" s="285">
        <v>45</v>
      </c>
      <c r="AY455" s="87">
        <v>28593</v>
      </c>
      <c r="AZ455" s="86">
        <v>5</v>
      </c>
      <c r="BA455" s="57" t="s">
        <v>3811</v>
      </c>
      <c r="BB455" s="301" t="s">
        <v>926</v>
      </c>
      <c r="BC455" s="83" t="s">
        <v>931</v>
      </c>
      <c r="BD455" s="84">
        <v>45</v>
      </c>
      <c r="BE455" s="282">
        <v>28593</v>
      </c>
      <c r="BF455" s="279">
        <v>9</v>
      </c>
      <c r="BG455" s="303" t="s">
        <v>3814</v>
      </c>
      <c r="BH455" s="86" t="s">
        <v>3829</v>
      </c>
      <c r="BI455" s="285" t="s">
        <v>3830</v>
      </c>
      <c r="BJ455" s="285" t="s">
        <v>3829</v>
      </c>
      <c r="BK455" s="86" t="s">
        <v>3830</v>
      </c>
      <c r="BL455" s="432">
        <v>9</v>
      </c>
      <c r="BM455" s="432" t="s">
        <v>3814</v>
      </c>
      <c r="BN455" s="432" t="str">
        <f>INDEX(ID!$D:$D,MATCH('Org2567'!D455,ID!$A:$A,0))</f>
        <v>เขาสวนกวาง</v>
      </c>
    </row>
    <row r="456" spans="1:66" x14ac:dyDescent="0.25">
      <c r="A456" s="272">
        <v>453</v>
      </c>
      <c r="B456" s="272">
        <v>7</v>
      </c>
      <c r="C456" s="82" t="s">
        <v>2175</v>
      </c>
      <c r="D456" s="272" t="s">
        <v>464</v>
      </c>
      <c r="E456" s="82" t="str">
        <f t="shared" si="7"/>
        <v>รพ.ภูผาม่าน</v>
      </c>
      <c r="F456" s="90" t="s">
        <v>926</v>
      </c>
      <c r="G456" s="90" t="s">
        <v>927</v>
      </c>
      <c r="H456" s="90">
        <v>33</v>
      </c>
      <c r="I456" s="273">
        <v>17438</v>
      </c>
      <c r="J456" s="90">
        <v>5</v>
      </c>
      <c r="K456" s="93" t="s">
        <v>3703</v>
      </c>
      <c r="L456" s="83" t="s">
        <v>926</v>
      </c>
      <c r="M456" s="83" t="s">
        <v>927</v>
      </c>
      <c r="N456" s="84">
        <v>33</v>
      </c>
      <c r="O456" s="85">
        <v>17438</v>
      </c>
      <c r="P456" s="274">
        <v>5</v>
      </c>
      <c r="Q456" s="275" t="s">
        <v>3811</v>
      </c>
      <c r="R456" s="276" t="s">
        <v>926</v>
      </c>
      <c r="S456" s="277" t="s">
        <v>927</v>
      </c>
      <c r="T456" s="278">
        <v>33</v>
      </c>
      <c r="U456" s="88">
        <v>17438</v>
      </c>
      <c r="V456" s="54">
        <v>5</v>
      </c>
      <c r="W456" s="54" t="s">
        <v>3811</v>
      </c>
      <c r="X456" s="276" t="s">
        <v>926</v>
      </c>
      <c r="Y456" s="83" t="s">
        <v>927</v>
      </c>
      <c r="Z456" s="84">
        <v>33</v>
      </c>
      <c r="AA456" s="88">
        <v>17548</v>
      </c>
      <c r="AB456" s="279">
        <v>5</v>
      </c>
      <c r="AC456" s="280" t="s">
        <v>3811</v>
      </c>
      <c r="AD456" s="281" t="s">
        <v>926</v>
      </c>
      <c r="AE456" s="83" t="s">
        <v>927</v>
      </c>
      <c r="AF456" s="84">
        <v>33</v>
      </c>
      <c r="AG456" s="88">
        <v>17548</v>
      </c>
      <c r="AH456" s="279">
        <v>5</v>
      </c>
      <c r="AI456" s="286" t="s">
        <v>3811</v>
      </c>
      <c r="AJ456" s="281" t="s">
        <v>926</v>
      </c>
      <c r="AK456" s="83" t="s">
        <v>927</v>
      </c>
      <c r="AL456" s="84">
        <v>33</v>
      </c>
      <c r="AM456" s="88">
        <v>17548</v>
      </c>
      <c r="AN456" s="279">
        <v>5</v>
      </c>
      <c r="AO456" s="286" t="s">
        <v>3811</v>
      </c>
      <c r="AP456" s="281" t="s">
        <v>926</v>
      </c>
      <c r="AQ456" s="83" t="s">
        <v>927</v>
      </c>
      <c r="AR456" s="84">
        <v>33</v>
      </c>
      <c r="AS456" s="88">
        <v>17548</v>
      </c>
      <c r="AT456" s="279">
        <v>5</v>
      </c>
      <c r="AU456" s="280" t="s">
        <v>3811</v>
      </c>
      <c r="AV456" s="86" t="s">
        <v>926</v>
      </c>
      <c r="AW456" s="285" t="s">
        <v>927</v>
      </c>
      <c r="AX456" s="285">
        <v>33</v>
      </c>
      <c r="AY456" s="87">
        <v>17280</v>
      </c>
      <c r="AZ456" s="86">
        <v>5</v>
      </c>
      <c r="BA456" s="57" t="s">
        <v>3811</v>
      </c>
      <c r="BB456" s="301" t="s">
        <v>926</v>
      </c>
      <c r="BC456" s="83" t="s">
        <v>927</v>
      </c>
      <c r="BD456" s="84">
        <v>30</v>
      </c>
      <c r="BE456" s="282">
        <v>17280</v>
      </c>
      <c r="BF456" s="279">
        <v>5</v>
      </c>
      <c r="BG456" s="303" t="s">
        <v>3811</v>
      </c>
      <c r="BH456" s="86" t="s">
        <v>3829</v>
      </c>
      <c r="BI456" s="285" t="s">
        <v>3829</v>
      </c>
      <c r="BJ456" s="285" t="s">
        <v>3830</v>
      </c>
      <c r="BK456" s="86" t="s">
        <v>3829</v>
      </c>
      <c r="BL456" s="432">
        <v>5</v>
      </c>
      <c r="BM456" s="432" t="s">
        <v>3811</v>
      </c>
      <c r="BN456" s="432" t="str">
        <f>INDEX(ID!$D:$D,MATCH('Org2567'!D456,ID!$A:$A,0))</f>
        <v>ภูผาม่าน</v>
      </c>
    </row>
    <row r="457" spans="1:66" x14ac:dyDescent="0.25">
      <c r="A457" s="272">
        <v>454</v>
      </c>
      <c r="B457" s="272">
        <v>7</v>
      </c>
      <c r="C457" s="82" t="s">
        <v>2175</v>
      </c>
      <c r="D457" s="272" t="s">
        <v>465</v>
      </c>
      <c r="E457" s="82" t="str">
        <f t="shared" si="7"/>
        <v>รพ.สมเด็จพระยุพราชกระนวน</v>
      </c>
      <c r="F457" s="90" t="s">
        <v>926</v>
      </c>
      <c r="G457" s="90" t="s">
        <v>952</v>
      </c>
      <c r="H457" s="90">
        <v>114</v>
      </c>
      <c r="I457" s="273">
        <v>58000</v>
      </c>
      <c r="J457" s="90">
        <v>13</v>
      </c>
      <c r="K457" s="93" t="s">
        <v>3781</v>
      </c>
      <c r="L457" s="83" t="s">
        <v>926</v>
      </c>
      <c r="M457" s="83" t="s">
        <v>952</v>
      </c>
      <c r="N457" s="84">
        <v>122</v>
      </c>
      <c r="O457" s="85">
        <v>58009</v>
      </c>
      <c r="P457" s="274">
        <v>13</v>
      </c>
      <c r="Q457" s="275" t="s">
        <v>3813</v>
      </c>
      <c r="R457" s="276" t="s">
        <v>926</v>
      </c>
      <c r="S457" s="277" t="s">
        <v>952</v>
      </c>
      <c r="T457" s="278">
        <v>122</v>
      </c>
      <c r="U457" s="88">
        <v>58009</v>
      </c>
      <c r="V457" s="54">
        <v>13</v>
      </c>
      <c r="W457" s="54" t="s">
        <v>3813</v>
      </c>
      <c r="X457" s="276" t="s">
        <v>926</v>
      </c>
      <c r="Y457" s="83" t="s">
        <v>952</v>
      </c>
      <c r="Z457" s="84">
        <v>122</v>
      </c>
      <c r="AA457" s="88">
        <v>57970</v>
      </c>
      <c r="AB457" s="279">
        <v>13</v>
      </c>
      <c r="AC457" s="280" t="s">
        <v>3813</v>
      </c>
      <c r="AD457" s="281" t="s">
        <v>926</v>
      </c>
      <c r="AE457" s="83" t="s">
        <v>952</v>
      </c>
      <c r="AF457" s="84">
        <v>150</v>
      </c>
      <c r="AG457" s="88">
        <v>57970</v>
      </c>
      <c r="AH457" s="279">
        <v>13</v>
      </c>
      <c r="AI457" s="286" t="s">
        <v>3813</v>
      </c>
      <c r="AJ457" s="281" t="s">
        <v>926</v>
      </c>
      <c r="AK457" s="83" t="s">
        <v>952</v>
      </c>
      <c r="AL457" s="84">
        <v>150</v>
      </c>
      <c r="AM457" s="88">
        <v>57970</v>
      </c>
      <c r="AN457" s="279">
        <v>13</v>
      </c>
      <c r="AO457" s="286" t="s">
        <v>3813</v>
      </c>
      <c r="AP457" s="281" t="s">
        <v>926</v>
      </c>
      <c r="AQ457" s="83" t="s">
        <v>952</v>
      </c>
      <c r="AR457" s="84">
        <v>150</v>
      </c>
      <c r="AS457" s="88">
        <v>57970</v>
      </c>
      <c r="AT457" s="279">
        <v>13</v>
      </c>
      <c r="AU457" s="280" t="s">
        <v>3813</v>
      </c>
      <c r="AV457" s="86" t="s">
        <v>926</v>
      </c>
      <c r="AW457" s="285" t="s">
        <v>952</v>
      </c>
      <c r="AX457" s="285">
        <v>150</v>
      </c>
      <c r="AY457" s="87">
        <v>57510</v>
      </c>
      <c r="AZ457" s="86">
        <v>13</v>
      </c>
      <c r="BA457" s="57" t="s">
        <v>3813</v>
      </c>
      <c r="BB457" s="301" t="s">
        <v>926</v>
      </c>
      <c r="BC457" s="83" t="s">
        <v>952</v>
      </c>
      <c r="BD457" s="84">
        <v>150</v>
      </c>
      <c r="BE457" s="282">
        <v>57510</v>
      </c>
      <c r="BF457" s="279">
        <v>13</v>
      </c>
      <c r="BG457" s="303" t="s">
        <v>3813</v>
      </c>
      <c r="BH457" s="86" t="s">
        <v>3829</v>
      </c>
      <c r="BI457" s="285" t="s">
        <v>3829</v>
      </c>
      <c r="BJ457" s="285" t="s">
        <v>3829</v>
      </c>
      <c r="BK457" s="86" t="s">
        <v>3829</v>
      </c>
      <c r="BL457" s="432">
        <v>13</v>
      </c>
      <c r="BM457" s="432" t="s">
        <v>3813</v>
      </c>
      <c r="BN457" s="432" t="str">
        <f>INDEX(ID!$D:$D,MATCH('Org2567'!D457,ID!$A:$A,0))</f>
        <v>สมเด็จพระยุพราชกระนวน</v>
      </c>
    </row>
    <row r="458" spans="1:66" x14ac:dyDescent="0.25">
      <c r="A458" s="272">
        <v>455</v>
      </c>
      <c r="B458" s="272">
        <v>7</v>
      </c>
      <c r="C458" s="82" t="s">
        <v>2175</v>
      </c>
      <c r="D458" s="304" t="s">
        <v>466</v>
      </c>
      <c r="E458" s="82" t="str">
        <f t="shared" si="7"/>
        <v>รพ.สิรินธร จังหวัดขอนแก่น</v>
      </c>
      <c r="F458" s="90" t="s">
        <v>922</v>
      </c>
      <c r="G458" s="90" t="s">
        <v>924</v>
      </c>
      <c r="H458" s="90">
        <v>120</v>
      </c>
      <c r="I458" s="273">
        <v>45397</v>
      </c>
      <c r="J458" s="90">
        <v>14</v>
      </c>
      <c r="K458" s="93" t="s">
        <v>3776</v>
      </c>
      <c r="L458" s="83" t="s">
        <v>922</v>
      </c>
      <c r="M458" s="83" t="s">
        <v>924</v>
      </c>
      <c r="N458" s="84">
        <v>152</v>
      </c>
      <c r="O458" s="85">
        <v>45649</v>
      </c>
      <c r="P458" s="274">
        <v>14</v>
      </c>
      <c r="Q458" s="275" t="s">
        <v>3808</v>
      </c>
      <c r="R458" s="276" t="s">
        <v>922</v>
      </c>
      <c r="S458" s="277" t="s">
        <v>924</v>
      </c>
      <c r="T458" s="278">
        <v>150</v>
      </c>
      <c r="U458" s="88">
        <v>45649</v>
      </c>
      <c r="V458" s="54">
        <v>14</v>
      </c>
      <c r="W458" s="54" t="s">
        <v>3808</v>
      </c>
      <c r="X458" s="276" t="s">
        <v>922</v>
      </c>
      <c r="Y458" s="83" t="s">
        <v>924</v>
      </c>
      <c r="Z458" s="84">
        <v>150</v>
      </c>
      <c r="AA458" s="88">
        <v>45610</v>
      </c>
      <c r="AB458" s="279">
        <v>14</v>
      </c>
      <c r="AC458" s="280" t="s">
        <v>3808</v>
      </c>
      <c r="AD458" s="281" t="s">
        <v>922</v>
      </c>
      <c r="AE458" s="83" t="s">
        <v>924</v>
      </c>
      <c r="AF458" s="84">
        <v>150</v>
      </c>
      <c r="AG458" s="88">
        <v>45610</v>
      </c>
      <c r="AH458" s="279">
        <v>14</v>
      </c>
      <c r="AI458" s="286" t="s">
        <v>3808</v>
      </c>
      <c r="AJ458" s="281" t="s">
        <v>922</v>
      </c>
      <c r="AK458" s="83" t="s">
        <v>924</v>
      </c>
      <c r="AL458" s="84">
        <v>150</v>
      </c>
      <c r="AM458" s="88">
        <v>45610</v>
      </c>
      <c r="AN458" s="279">
        <v>14</v>
      </c>
      <c r="AO458" s="286" t="s">
        <v>3808</v>
      </c>
      <c r="AP458" s="281" t="s">
        <v>922</v>
      </c>
      <c r="AQ458" s="83" t="s">
        <v>924</v>
      </c>
      <c r="AR458" s="84">
        <v>150</v>
      </c>
      <c r="AS458" s="88">
        <v>45610</v>
      </c>
      <c r="AT458" s="279">
        <v>14</v>
      </c>
      <c r="AU458" s="280" t="s">
        <v>3808</v>
      </c>
      <c r="AV458" s="86" t="s">
        <v>922</v>
      </c>
      <c r="AW458" s="285" t="s">
        <v>924</v>
      </c>
      <c r="AX458" s="285">
        <v>150</v>
      </c>
      <c r="AY458" s="87">
        <v>45294</v>
      </c>
      <c r="AZ458" s="86">
        <v>14</v>
      </c>
      <c r="BA458" s="57" t="s">
        <v>3808</v>
      </c>
      <c r="BB458" s="301" t="s">
        <v>922</v>
      </c>
      <c r="BC458" s="83" t="s">
        <v>924</v>
      </c>
      <c r="BD458" s="84">
        <v>170</v>
      </c>
      <c r="BE458" s="282">
        <v>45294</v>
      </c>
      <c r="BF458" s="279">
        <v>15</v>
      </c>
      <c r="BG458" s="305" t="s">
        <v>3812</v>
      </c>
      <c r="BH458" s="86" t="s">
        <v>3829</v>
      </c>
      <c r="BI458" s="285" t="s">
        <v>3829</v>
      </c>
      <c r="BJ458" s="285" t="s">
        <v>3830</v>
      </c>
      <c r="BK458" s="86" t="s">
        <v>3830</v>
      </c>
      <c r="BL458" s="432">
        <v>14</v>
      </c>
      <c r="BM458" s="432" t="s">
        <v>3808</v>
      </c>
      <c r="BN458" s="432" t="str">
        <f>INDEX(ID!$D:$D,MATCH('Org2567'!D458,ID!$A:$A,0))</f>
        <v>สิรินธร จังหวัดขอนแก่น</v>
      </c>
    </row>
    <row r="459" spans="1:66" x14ac:dyDescent="0.25">
      <c r="A459" s="272">
        <v>456</v>
      </c>
      <c r="B459" s="272">
        <v>7</v>
      </c>
      <c r="C459" s="82" t="s">
        <v>2175</v>
      </c>
      <c r="D459" s="272" t="s">
        <v>467</v>
      </c>
      <c r="E459" s="82" t="str">
        <f t="shared" si="7"/>
        <v>รพ.ซำสูง</v>
      </c>
      <c r="F459" s="90" t="s">
        <v>926</v>
      </c>
      <c r="G459" s="90" t="s">
        <v>927</v>
      </c>
      <c r="H459" s="90">
        <v>38</v>
      </c>
      <c r="I459" s="273">
        <v>17147</v>
      </c>
      <c r="J459" s="90">
        <v>5</v>
      </c>
      <c r="K459" s="93" t="s">
        <v>3703</v>
      </c>
      <c r="L459" s="83" t="s">
        <v>926</v>
      </c>
      <c r="M459" s="83" t="s">
        <v>927</v>
      </c>
      <c r="N459" s="84">
        <v>38</v>
      </c>
      <c r="O459" s="85">
        <v>17096</v>
      </c>
      <c r="P459" s="274">
        <v>5</v>
      </c>
      <c r="Q459" s="275" t="s">
        <v>3811</v>
      </c>
      <c r="R459" s="276" t="s">
        <v>926</v>
      </c>
      <c r="S459" s="277" t="s">
        <v>927</v>
      </c>
      <c r="T459" s="278">
        <v>38</v>
      </c>
      <c r="U459" s="88">
        <v>17096</v>
      </c>
      <c r="V459" s="54">
        <v>5</v>
      </c>
      <c r="W459" s="54" t="s">
        <v>3811</v>
      </c>
      <c r="X459" s="276" t="s">
        <v>926</v>
      </c>
      <c r="Y459" s="83" t="s">
        <v>927</v>
      </c>
      <c r="Z459" s="84">
        <v>38</v>
      </c>
      <c r="AA459" s="88">
        <v>17141</v>
      </c>
      <c r="AB459" s="279">
        <v>5</v>
      </c>
      <c r="AC459" s="280" t="s">
        <v>3811</v>
      </c>
      <c r="AD459" s="281" t="s">
        <v>926</v>
      </c>
      <c r="AE459" s="83" t="s">
        <v>927</v>
      </c>
      <c r="AF459" s="84">
        <v>38</v>
      </c>
      <c r="AG459" s="88">
        <v>17141</v>
      </c>
      <c r="AH459" s="279">
        <v>5</v>
      </c>
      <c r="AI459" s="286" t="s">
        <v>3811</v>
      </c>
      <c r="AJ459" s="281" t="s">
        <v>926</v>
      </c>
      <c r="AK459" s="83" t="s">
        <v>927</v>
      </c>
      <c r="AL459" s="84">
        <v>38</v>
      </c>
      <c r="AM459" s="88">
        <v>17141</v>
      </c>
      <c r="AN459" s="279">
        <v>5</v>
      </c>
      <c r="AO459" s="286" t="s">
        <v>3811</v>
      </c>
      <c r="AP459" s="281" t="s">
        <v>926</v>
      </c>
      <c r="AQ459" s="83" t="s">
        <v>927</v>
      </c>
      <c r="AR459" s="84">
        <v>38</v>
      </c>
      <c r="AS459" s="88">
        <v>17141</v>
      </c>
      <c r="AT459" s="279">
        <v>5</v>
      </c>
      <c r="AU459" s="280" t="s">
        <v>3811</v>
      </c>
      <c r="AV459" s="86" t="s">
        <v>926</v>
      </c>
      <c r="AW459" s="285" t="s">
        <v>927</v>
      </c>
      <c r="AX459" s="285">
        <v>32</v>
      </c>
      <c r="AY459" s="87">
        <v>16965</v>
      </c>
      <c r="AZ459" s="86">
        <v>5</v>
      </c>
      <c r="BA459" s="57" t="s">
        <v>3811</v>
      </c>
      <c r="BB459" s="301" t="s">
        <v>926</v>
      </c>
      <c r="BC459" s="83" t="s">
        <v>927</v>
      </c>
      <c r="BD459" s="84">
        <v>30</v>
      </c>
      <c r="BE459" s="282">
        <v>16965</v>
      </c>
      <c r="BF459" s="279">
        <v>5</v>
      </c>
      <c r="BG459" s="303" t="s">
        <v>3811</v>
      </c>
      <c r="BH459" s="86" t="s">
        <v>3829</v>
      </c>
      <c r="BI459" s="285" t="s">
        <v>3829</v>
      </c>
      <c r="BJ459" s="285" t="s">
        <v>3830</v>
      </c>
      <c r="BK459" s="86" t="s">
        <v>3829</v>
      </c>
      <c r="BL459" s="432">
        <v>5</v>
      </c>
      <c r="BM459" s="432" t="s">
        <v>3811</v>
      </c>
      <c r="BN459" s="432" t="str">
        <f>INDEX(ID!$D:$D,MATCH('Org2567'!D459,ID!$A:$A,0))</f>
        <v>ซำสูง</v>
      </c>
    </row>
    <row r="460" spans="1:66" x14ac:dyDescent="0.25">
      <c r="A460" s="272">
        <v>457</v>
      </c>
      <c r="B460" s="272">
        <v>7</v>
      </c>
      <c r="C460" s="82" t="s">
        <v>2175</v>
      </c>
      <c r="D460" s="272" t="s">
        <v>2238</v>
      </c>
      <c r="E460" s="82" t="str">
        <f t="shared" si="7"/>
        <v>รพ.หนองนาคำ</v>
      </c>
      <c r="F460" s="90" t="s">
        <v>926</v>
      </c>
      <c r="G460" s="90" t="s">
        <v>989</v>
      </c>
      <c r="H460" s="90">
        <v>0</v>
      </c>
      <c r="I460" s="273">
        <v>16888</v>
      </c>
      <c r="J460" s="90">
        <v>3</v>
      </c>
      <c r="K460" s="93" t="s">
        <v>3705</v>
      </c>
      <c r="L460" s="83" t="s">
        <v>926</v>
      </c>
      <c r="M460" s="83" t="s">
        <v>989</v>
      </c>
      <c r="N460" s="84">
        <v>0</v>
      </c>
      <c r="O460" s="85">
        <v>16823</v>
      </c>
      <c r="P460" s="274">
        <v>3</v>
      </c>
      <c r="Q460" s="275" t="s">
        <v>3819</v>
      </c>
      <c r="R460" s="276" t="s">
        <v>926</v>
      </c>
      <c r="S460" s="277" t="s">
        <v>989</v>
      </c>
      <c r="T460" s="278">
        <v>10</v>
      </c>
      <c r="U460" s="88">
        <v>16823</v>
      </c>
      <c r="V460" s="54">
        <v>3</v>
      </c>
      <c r="W460" s="54" t="s">
        <v>3819</v>
      </c>
      <c r="X460" s="276" t="s">
        <v>926</v>
      </c>
      <c r="Y460" s="83" t="s">
        <v>989</v>
      </c>
      <c r="Z460" s="84">
        <v>10</v>
      </c>
      <c r="AA460" s="88">
        <v>16865</v>
      </c>
      <c r="AB460" s="279">
        <v>3</v>
      </c>
      <c r="AC460" s="280" t="s">
        <v>3819</v>
      </c>
      <c r="AD460" s="281" t="s">
        <v>926</v>
      </c>
      <c r="AE460" s="83" t="s">
        <v>989</v>
      </c>
      <c r="AF460" s="84">
        <v>0</v>
      </c>
      <c r="AG460" s="88">
        <v>16865</v>
      </c>
      <c r="AH460" s="279">
        <v>3</v>
      </c>
      <c r="AI460" s="286" t="s">
        <v>3819</v>
      </c>
      <c r="AJ460" s="281" t="s">
        <v>926</v>
      </c>
      <c r="AK460" s="83" t="s">
        <v>989</v>
      </c>
      <c r="AL460" s="84">
        <v>0</v>
      </c>
      <c r="AM460" s="88">
        <v>16865</v>
      </c>
      <c r="AN460" s="279">
        <v>3</v>
      </c>
      <c r="AO460" s="286" t="s">
        <v>3819</v>
      </c>
      <c r="AP460" s="281" t="s">
        <v>926</v>
      </c>
      <c r="AQ460" s="83" t="s">
        <v>989</v>
      </c>
      <c r="AR460" s="84">
        <v>0</v>
      </c>
      <c r="AS460" s="88">
        <v>16865</v>
      </c>
      <c r="AT460" s="279">
        <v>3</v>
      </c>
      <c r="AU460" s="280" t="s">
        <v>3819</v>
      </c>
      <c r="AV460" s="86" t="s">
        <v>926</v>
      </c>
      <c r="AW460" s="285" t="s">
        <v>989</v>
      </c>
      <c r="AX460" s="285">
        <v>0</v>
      </c>
      <c r="AY460" s="87">
        <v>16703</v>
      </c>
      <c r="AZ460" s="86">
        <v>3</v>
      </c>
      <c r="BA460" s="57" t="s">
        <v>3819</v>
      </c>
      <c r="BB460" s="301" t="s">
        <v>926</v>
      </c>
      <c r="BC460" s="83" t="s">
        <v>989</v>
      </c>
      <c r="BD460" s="84">
        <v>0</v>
      </c>
      <c r="BE460" s="282">
        <v>16703</v>
      </c>
      <c r="BF460" s="279">
        <v>3</v>
      </c>
      <c r="BG460" s="303" t="s">
        <v>3819</v>
      </c>
      <c r="BH460" s="86" t="s">
        <v>3829</v>
      </c>
      <c r="BI460" s="285" t="s">
        <v>3829</v>
      </c>
      <c r="BJ460" s="285" t="s">
        <v>3829</v>
      </c>
      <c r="BK460" s="86" t="s">
        <v>3829</v>
      </c>
      <c r="BL460" s="432">
        <v>3</v>
      </c>
      <c r="BM460" s="432" t="s">
        <v>3819</v>
      </c>
      <c r="BN460" s="432" t="str">
        <f>INDEX(ID!$D:$D,MATCH('Org2567'!D460,ID!$A:$A,0))</f>
        <v>หนองนาคำ</v>
      </c>
    </row>
    <row r="461" spans="1:66" x14ac:dyDescent="0.25">
      <c r="A461" s="272">
        <v>458</v>
      </c>
      <c r="B461" s="272">
        <v>7</v>
      </c>
      <c r="C461" s="82" t="s">
        <v>2175</v>
      </c>
      <c r="D461" s="272" t="s">
        <v>2242</v>
      </c>
      <c r="E461" s="82" t="str">
        <f t="shared" si="7"/>
        <v>รพ.เวียงเก่า</v>
      </c>
      <c r="F461" s="90" t="s">
        <v>926</v>
      </c>
      <c r="G461" s="90" t="s">
        <v>989</v>
      </c>
      <c r="H461" s="90">
        <v>0</v>
      </c>
      <c r="I461" s="273">
        <v>13603</v>
      </c>
      <c r="J461" s="90">
        <v>2</v>
      </c>
      <c r="K461" s="93" t="s">
        <v>3706</v>
      </c>
      <c r="L461" s="83" t="s">
        <v>926</v>
      </c>
      <c r="M461" s="83" t="s">
        <v>989</v>
      </c>
      <c r="N461" s="84">
        <v>0</v>
      </c>
      <c r="O461" s="85">
        <v>13757</v>
      </c>
      <c r="P461" s="274">
        <v>2</v>
      </c>
      <c r="Q461" s="275" t="s">
        <v>3815</v>
      </c>
      <c r="R461" s="276" t="s">
        <v>926</v>
      </c>
      <c r="S461" s="277" t="s">
        <v>989</v>
      </c>
      <c r="T461" s="278">
        <v>0</v>
      </c>
      <c r="U461" s="88">
        <v>13757</v>
      </c>
      <c r="V461" s="54">
        <v>2</v>
      </c>
      <c r="W461" s="54" t="s">
        <v>3815</v>
      </c>
      <c r="X461" s="276" t="s">
        <v>926</v>
      </c>
      <c r="Y461" s="83" t="s">
        <v>989</v>
      </c>
      <c r="Z461" s="84">
        <v>0</v>
      </c>
      <c r="AA461" s="88">
        <v>13733</v>
      </c>
      <c r="AB461" s="279">
        <v>2</v>
      </c>
      <c r="AC461" s="280" t="s">
        <v>3815</v>
      </c>
      <c r="AD461" s="281" t="s">
        <v>926</v>
      </c>
      <c r="AE461" s="83" t="s">
        <v>989</v>
      </c>
      <c r="AF461" s="84">
        <v>0</v>
      </c>
      <c r="AG461" s="88">
        <v>13733</v>
      </c>
      <c r="AH461" s="279">
        <v>2</v>
      </c>
      <c r="AI461" s="286" t="s">
        <v>3815</v>
      </c>
      <c r="AJ461" s="281" t="s">
        <v>926</v>
      </c>
      <c r="AK461" s="83" t="s">
        <v>989</v>
      </c>
      <c r="AL461" s="84">
        <v>0</v>
      </c>
      <c r="AM461" s="88">
        <v>13733</v>
      </c>
      <c r="AN461" s="279">
        <v>2</v>
      </c>
      <c r="AO461" s="286" t="s">
        <v>3815</v>
      </c>
      <c r="AP461" s="281" t="s">
        <v>926</v>
      </c>
      <c r="AQ461" s="83" t="s">
        <v>989</v>
      </c>
      <c r="AR461" s="84">
        <v>0</v>
      </c>
      <c r="AS461" s="88">
        <v>13733</v>
      </c>
      <c r="AT461" s="279">
        <v>2</v>
      </c>
      <c r="AU461" s="280" t="s">
        <v>3815</v>
      </c>
      <c r="AV461" s="86" t="s">
        <v>926</v>
      </c>
      <c r="AW461" s="285" t="s">
        <v>989</v>
      </c>
      <c r="AX461" s="285">
        <v>0</v>
      </c>
      <c r="AY461" s="87">
        <v>13654</v>
      </c>
      <c r="AZ461" s="86">
        <v>2</v>
      </c>
      <c r="BA461" s="57" t="s">
        <v>3815</v>
      </c>
      <c r="BB461" s="301" t="s">
        <v>926</v>
      </c>
      <c r="BC461" s="83" t="s">
        <v>989</v>
      </c>
      <c r="BD461" s="84">
        <v>0</v>
      </c>
      <c r="BE461" s="282">
        <v>13654</v>
      </c>
      <c r="BF461" s="279">
        <v>2</v>
      </c>
      <c r="BG461" s="303" t="s">
        <v>3815</v>
      </c>
      <c r="BH461" s="86" t="s">
        <v>3829</v>
      </c>
      <c r="BI461" s="285" t="s">
        <v>3829</v>
      </c>
      <c r="BJ461" s="285" t="s">
        <v>3829</v>
      </c>
      <c r="BK461" s="86" t="s">
        <v>3829</v>
      </c>
      <c r="BL461" s="432">
        <v>2</v>
      </c>
      <c r="BM461" s="432" t="s">
        <v>3815</v>
      </c>
      <c r="BN461" s="432" t="str">
        <f>INDEX(ID!$D:$D,MATCH('Org2567'!D461,ID!$A:$A,0))</f>
        <v>เวียงเก่า</v>
      </c>
    </row>
    <row r="462" spans="1:66" x14ac:dyDescent="0.25">
      <c r="A462" s="272">
        <v>459</v>
      </c>
      <c r="B462" s="272">
        <v>7</v>
      </c>
      <c r="C462" s="82" t="s">
        <v>2175</v>
      </c>
      <c r="D462" s="272" t="s">
        <v>2246</v>
      </c>
      <c r="E462" s="82" t="str">
        <f t="shared" si="7"/>
        <v>รพ.โคกโพธิ์ไชย</v>
      </c>
      <c r="F462" s="90" t="s">
        <v>926</v>
      </c>
      <c r="G462" s="90" t="s">
        <v>989</v>
      </c>
      <c r="H462" s="90">
        <v>0</v>
      </c>
      <c r="I462" s="273">
        <v>18112</v>
      </c>
      <c r="J462" s="90">
        <v>3</v>
      </c>
      <c r="K462" s="93" t="s">
        <v>3705</v>
      </c>
      <c r="L462" s="83" t="s">
        <v>926</v>
      </c>
      <c r="M462" s="83" t="s">
        <v>989</v>
      </c>
      <c r="N462" s="84">
        <v>0</v>
      </c>
      <c r="O462" s="85">
        <v>18208</v>
      </c>
      <c r="P462" s="274">
        <v>3</v>
      </c>
      <c r="Q462" s="275" t="s">
        <v>3819</v>
      </c>
      <c r="R462" s="276" t="s">
        <v>926</v>
      </c>
      <c r="S462" s="277" t="s">
        <v>989</v>
      </c>
      <c r="T462" s="278">
        <v>0</v>
      </c>
      <c r="U462" s="88">
        <v>18208</v>
      </c>
      <c r="V462" s="54">
        <v>3</v>
      </c>
      <c r="W462" s="54" t="s">
        <v>3819</v>
      </c>
      <c r="X462" s="276" t="s">
        <v>926</v>
      </c>
      <c r="Y462" s="83" t="s">
        <v>989</v>
      </c>
      <c r="Z462" s="84">
        <v>0</v>
      </c>
      <c r="AA462" s="88">
        <v>18217</v>
      </c>
      <c r="AB462" s="279">
        <v>3</v>
      </c>
      <c r="AC462" s="280" t="s">
        <v>3819</v>
      </c>
      <c r="AD462" s="281" t="s">
        <v>926</v>
      </c>
      <c r="AE462" s="83" t="s">
        <v>989</v>
      </c>
      <c r="AF462" s="84">
        <v>0</v>
      </c>
      <c r="AG462" s="88">
        <v>18217</v>
      </c>
      <c r="AH462" s="279">
        <v>3</v>
      </c>
      <c r="AI462" s="286" t="s">
        <v>3819</v>
      </c>
      <c r="AJ462" s="281" t="s">
        <v>926</v>
      </c>
      <c r="AK462" s="83" t="s">
        <v>989</v>
      </c>
      <c r="AL462" s="84">
        <v>0</v>
      </c>
      <c r="AM462" s="88">
        <v>18217</v>
      </c>
      <c r="AN462" s="279">
        <v>3</v>
      </c>
      <c r="AO462" s="286" t="s">
        <v>3819</v>
      </c>
      <c r="AP462" s="281" t="s">
        <v>926</v>
      </c>
      <c r="AQ462" s="83" t="s">
        <v>989</v>
      </c>
      <c r="AR462" s="84">
        <v>0</v>
      </c>
      <c r="AS462" s="88">
        <v>18217</v>
      </c>
      <c r="AT462" s="279">
        <v>3</v>
      </c>
      <c r="AU462" s="280" t="s">
        <v>3819</v>
      </c>
      <c r="AV462" s="86" t="s">
        <v>926</v>
      </c>
      <c r="AW462" s="285" t="s">
        <v>989</v>
      </c>
      <c r="AX462" s="285">
        <v>0</v>
      </c>
      <c r="AY462" s="87">
        <v>17888</v>
      </c>
      <c r="AZ462" s="86">
        <v>3</v>
      </c>
      <c r="BA462" s="57" t="s">
        <v>3819</v>
      </c>
      <c r="BB462" s="301" t="s">
        <v>926</v>
      </c>
      <c r="BC462" s="83" t="s">
        <v>989</v>
      </c>
      <c r="BD462" s="84">
        <v>0</v>
      </c>
      <c r="BE462" s="282">
        <v>17888</v>
      </c>
      <c r="BF462" s="279">
        <v>3</v>
      </c>
      <c r="BG462" s="303" t="s">
        <v>3819</v>
      </c>
      <c r="BH462" s="86" t="s">
        <v>3829</v>
      </c>
      <c r="BI462" s="285" t="s">
        <v>3829</v>
      </c>
      <c r="BJ462" s="285" t="s">
        <v>3829</v>
      </c>
      <c r="BK462" s="86" t="s">
        <v>3829</v>
      </c>
      <c r="BL462" s="432">
        <v>3</v>
      </c>
      <c r="BM462" s="432" t="s">
        <v>3819</v>
      </c>
      <c r="BN462" s="432" t="str">
        <f>INDEX(ID!$D:$D,MATCH('Org2567'!D462,ID!$A:$A,0))</f>
        <v>โคกโพธิ์ไชย</v>
      </c>
    </row>
    <row r="463" spans="1:66" x14ac:dyDescent="0.25">
      <c r="A463" s="272">
        <v>460</v>
      </c>
      <c r="B463" s="272">
        <v>7</v>
      </c>
      <c r="C463" s="82" t="s">
        <v>2175</v>
      </c>
      <c r="D463" s="272" t="s">
        <v>2250</v>
      </c>
      <c r="E463" s="82" t="str">
        <f t="shared" si="7"/>
        <v>รพ.โนนศิลา</v>
      </c>
      <c r="F463" s="90" t="s">
        <v>926</v>
      </c>
      <c r="G463" s="90" t="s">
        <v>989</v>
      </c>
      <c r="H463" s="90">
        <v>0</v>
      </c>
      <c r="I463" s="273">
        <v>18606</v>
      </c>
      <c r="J463" s="90">
        <v>3</v>
      </c>
      <c r="K463" s="93" t="s">
        <v>3705</v>
      </c>
      <c r="L463" s="83" t="s">
        <v>926</v>
      </c>
      <c r="M463" s="83" t="s">
        <v>989</v>
      </c>
      <c r="N463" s="84">
        <v>0</v>
      </c>
      <c r="O463" s="85">
        <v>18639</v>
      </c>
      <c r="P463" s="274">
        <v>3</v>
      </c>
      <c r="Q463" s="275" t="s">
        <v>3819</v>
      </c>
      <c r="R463" s="276" t="s">
        <v>926</v>
      </c>
      <c r="S463" s="277" t="s">
        <v>989</v>
      </c>
      <c r="T463" s="278">
        <v>0</v>
      </c>
      <c r="U463" s="88">
        <v>18639</v>
      </c>
      <c r="V463" s="54">
        <v>3</v>
      </c>
      <c r="W463" s="54" t="s">
        <v>3819</v>
      </c>
      <c r="X463" s="276" t="s">
        <v>926</v>
      </c>
      <c r="Y463" s="83" t="s">
        <v>989</v>
      </c>
      <c r="Z463" s="84">
        <v>0</v>
      </c>
      <c r="AA463" s="88">
        <v>18678</v>
      </c>
      <c r="AB463" s="279">
        <v>3</v>
      </c>
      <c r="AC463" s="280" t="s">
        <v>3819</v>
      </c>
      <c r="AD463" s="281" t="s">
        <v>926</v>
      </c>
      <c r="AE463" s="83" t="s">
        <v>989</v>
      </c>
      <c r="AF463" s="84">
        <v>0</v>
      </c>
      <c r="AG463" s="88">
        <v>18678</v>
      </c>
      <c r="AH463" s="279">
        <v>3</v>
      </c>
      <c r="AI463" s="286" t="s">
        <v>3819</v>
      </c>
      <c r="AJ463" s="281" t="s">
        <v>926</v>
      </c>
      <c r="AK463" s="83" t="s">
        <v>989</v>
      </c>
      <c r="AL463" s="84">
        <v>0</v>
      </c>
      <c r="AM463" s="88">
        <v>18678</v>
      </c>
      <c r="AN463" s="279">
        <v>3</v>
      </c>
      <c r="AO463" s="286" t="s">
        <v>3819</v>
      </c>
      <c r="AP463" s="281" t="s">
        <v>926</v>
      </c>
      <c r="AQ463" s="83" t="s">
        <v>989</v>
      </c>
      <c r="AR463" s="84">
        <v>0</v>
      </c>
      <c r="AS463" s="88">
        <v>18678</v>
      </c>
      <c r="AT463" s="279">
        <v>3</v>
      </c>
      <c r="AU463" s="280" t="s">
        <v>3819</v>
      </c>
      <c r="AV463" s="86" t="s">
        <v>926</v>
      </c>
      <c r="AW463" s="285" t="s">
        <v>989</v>
      </c>
      <c r="AX463" s="285">
        <v>30</v>
      </c>
      <c r="AY463" s="87">
        <v>18547</v>
      </c>
      <c r="AZ463" s="86">
        <v>3</v>
      </c>
      <c r="BA463" s="57" t="s">
        <v>3819</v>
      </c>
      <c r="BB463" s="301" t="s">
        <v>926</v>
      </c>
      <c r="BC463" s="83" t="s">
        <v>989</v>
      </c>
      <c r="BD463" s="84">
        <v>30</v>
      </c>
      <c r="BE463" s="282">
        <v>18547</v>
      </c>
      <c r="BF463" s="279">
        <v>3</v>
      </c>
      <c r="BG463" s="303" t="s">
        <v>3819</v>
      </c>
      <c r="BH463" s="86" t="s">
        <v>3829</v>
      </c>
      <c r="BI463" s="285" t="s">
        <v>3829</v>
      </c>
      <c r="BJ463" s="285" t="s">
        <v>3829</v>
      </c>
      <c r="BK463" s="86" t="s">
        <v>3829</v>
      </c>
      <c r="BL463" s="432">
        <v>3</v>
      </c>
      <c r="BM463" s="432" t="s">
        <v>3819</v>
      </c>
      <c r="BN463" s="432" t="str">
        <f>INDEX(ID!$D:$D,MATCH('Org2567'!D463,ID!$A:$A,0))</f>
        <v>โนนศิลา</v>
      </c>
    </row>
    <row r="464" spans="1:66" x14ac:dyDescent="0.25">
      <c r="A464" s="272">
        <v>461</v>
      </c>
      <c r="B464" s="272">
        <v>7</v>
      </c>
      <c r="C464" s="82" t="s">
        <v>2256</v>
      </c>
      <c r="D464" s="272" t="s">
        <v>468</v>
      </c>
      <c r="E464" s="82" t="str">
        <f t="shared" si="7"/>
        <v>รพ.มหาสารคาม</v>
      </c>
      <c r="F464" s="90" t="s">
        <v>922</v>
      </c>
      <c r="G464" s="90" t="s">
        <v>918</v>
      </c>
      <c r="H464" s="90">
        <v>516</v>
      </c>
      <c r="I464" s="273">
        <v>108709</v>
      </c>
      <c r="J464" s="90">
        <v>17</v>
      </c>
      <c r="K464" s="93" t="s">
        <v>3712</v>
      </c>
      <c r="L464" s="83" t="s">
        <v>922</v>
      </c>
      <c r="M464" s="83" t="s">
        <v>918</v>
      </c>
      <c r="N464" s="84">
        <v>516</v>
      </c>
      <c r="O464" s="85">
        <v>109462</v>
      </c>
      <c r="P464" s="274">
        <v>17</v>
      </c>
      <c r="Q464" s="275" t="s">
        <v>3817</v>
      </c>
      <c r="R464" s="276" t="s">
        <v>922</v>
      </c>
      <c r="S464" s="277" t="s">
        <v>918</v>
      </c>
      <c r="T464" s="278">
        <v>540</v>
      </c>
      <c r="U464" s="88">
        <v>109462</v>
      </c>
      <c r="V464" s="54">
        <v>17</v>
      </c>
      <c r="W464" s="54" t="s">
        <v>3817</v>
      </c>
      <c r="X464" s="276" t="s">
        <v>922</v>
      </c>
      <c r="Y464" s="83" t="s">
        <v>918</v>
      </c>
      <c r="Z464" s="84">
        <v>540</v>
      </c>
      <c r="AA464" s="88">
        <v>109709</v>
      </c>
      <c r="AB464" s="279">
        <v>17</v>
      </c>
      <c r="AC464" s="280" t="s">
        <v>3817</v>
      </c>
      <c r="AD464" s="281" t="s">
        <v>922</v>
      </c>
      <c r="AE464" s="83" t="s">
        <v>918</v>
      </c>
      <c r="AF464" s="84">
        <v>540</v>
      </c>
      <c r="AG464" s="88">
        <v>109709</v>
      </c>
      <c r="AH464" s="279">
        <v>17</v>
      </c>
      <c r="AI464" s="286" t="s">
        <v>3817</v>
      </c>
      <c r="AJ464" s="281" t="s">
        <v>922</v>
      </c>
      <c r="AK464" s="83" t="s">
        <v>918</v>
      </c>
      <c r="AL464" s="84">
        <v>540</v>
      </c>
      <c r="AM464" s="88">
        <v>109709</v>
      </c>
      <c r="AN464" s="279">
        <v>17</v>
      </c>
      <c r="AO464" s="286" t="s">
        <v>3817</v>
      </c>
      <c r="AP464" s="281" t="s">
        <v>922</v>
      </c>
      <c r="AQ464" s="83" t="s">
        <v>918</v>
      </c>
      <c r="AR464" s="84">
        <v>540</v>
      </c>
      <c r="AS464" s="88">
        <v>109709</v>
      </c>
      <c r="AT464" s="279">
        <v>17</v>
      </c>
      <c r="AU464" s="280" t="s">
        <v>3817</v>
      </c>
      <c r="AV464" s="86" t="s">
        <v>922</v>
      </c>
      <c r="AW464" s="285" t="s">
        <v>918</v>
      </c>
      <c r="AX464" s="285">
        <v>540</v>
      </c>
      <c r="AY464" s="87">
        <v>108009</v>
      </c>
      <c r="AZ464" s="86">
        <v>17</v>
      </c>
      <c r="BA464" s="57" t="s">
        <v>3817</v>
      </c>
      <c r="BB464" s="301" t="s">
        <v>922</v>
      </c>
      <c r="BC464" s="83" t="s">
        <v>918</v>
      </c>
      <c r="BD464" s="84">
        <v>538</v>
      </c>
      <c r="BE464" s="282">
        <v>108009</v>
      </c>
      <c r="BF464" s="279">
        <v>17</v>
      </c>
      <c r="BG464" s="303" t="s">
        <v>3817</v>
      </c>
      <c r="BH464" s="86" t="s">
        <v>3829</v>
      </c>
      <c r="BI464" s="285" t="s">
        <v>3829</v>
      </c>
      <c r="BJ464" s="285" t="s">
        <v>3830</v>
      </c>
      <c r="BK464" s="86" t="s">
        <v>3829</v>
      </c>
      <c r="BL464" s="432">
        <v>17</v>
      </c>
      <c r="BM464" s="432" t="s">
        <v>3817</v>
      </c>
      <c r="BN464" s="432" t="str">
        <f>INDEX(ID!$D:$D,MATCH('Org2567'!D464,ID!$A:$A,0))</f>
        <v>มหาสารคาม</v>
      </c>
    </row>
    <row r="465" spans="1:66" x14ac:dyDescent="0.25">
      <c r="A465" s="272">
        <v>462</v>
      </c>
      <c r="B465" s="272">
        <v>7</v>
      </c>
      <c r="C465" s="82" t="s">
        <v>2256</v>
      </c>
      <c r="D465" s="272" t="s">
        <v>469</v>
      </c>
      <c r="E465" s="82" t="str">
        <f t="shared" si="7"/>
        <v>รพ.แกดำ</v>
      </c>
      <c r="F465" s="90" t="s">
        <v>926</v>
      </c>
      <c r="G465" s="90" t="s">
        <v>927</v>
      </c>
      <c r="H465" s="90">
        <v>33</v>
      </c>
      <c r="I465" s="273">
        <v>23625</v>
      </c>
      <c r="J465" s="90">
        <v>5</v>
      </c>
      <c r="K465" s="93" t="s">
        <v>3703</v>
      </c>
      <c r="L465" s="83" t="s">
        <v>926</v>
      </c>
      <c r="M465" s="83" t="s">
        <v>927</v>
      </c>
      <c r="N465" s="84">
        <v>33</v>
      </c>
      <c r="O465" s="85">
        <v>23639</v>
      </c>
      <c r="P465" s="274">
        <v>5</v>
      </c>
      <c r="Q465" s="275" t="s">
        <v>3811</v>
      </c>
      <c r="R465" s="276" t="s">
        <v>926</v>
      </c>
      <c r="S465" s="277" t="s">
        <v>927</v>
      </c>
      <c r="T465" s="278">
        <v>30</v>
      </c>
      <c r="U465" s="88">
        <v>23639</v>
      </c>
      <c r="V465" s="54">
        <v>5</v>
      </c>
      <c r="W465" s="54" t="s">
        <v>3811</v>
      </c>
      <c r="X465" s="276" t="s">
        <v>926</v>
      </c>
      <c r="Y465" s="83" t="s">
        <v>927</v>
      </c>
      <c r="Z465" s="84">
        <v>30</v>
      </c>
      <c r="AA465" s="88">
        <v>23694</v>
      </c>
      <c r="AB465" s="279">
        <v>5</v>
      </c>
      <c r="AC465" s="280" t="s">
        <v>3811</v>
      </c>
      <c r="AD465" s="281" t="s">
        <v>926</v>
      </c>
      <c r="AE465" s="83" t="s">
        <v>927</v>
      </c>
      <c r="AF465" s="84">
        <v>35</v>
      </c>
      <c r="AG465" s="88">
        <v>23694</v>
      </c>
      <c r="AH465" s="279">
        <v>5</v>
      </c>
      <c r="AI465" s="286" t="s">
        <v>3811</v>
      </c>
      <c r="AJ465" s="281" t="s">
        <v>926</v>
      </c>
      <c r="AK465" s="83" t="s">
        <v>927</v>
      </c>
      <c r="AL465" s="84">
        <v>35</v>
      </c>
      <c r="AM465" s="88">
        <v>23694</v>
      </c>
      <c r="AN465" s="279">
        <v>5</v>
      </c>
      <c r="AO465" s="286" t="s">
        <v>3811</v>
      </c>
      <c r="AP465" s="281" t="s">
        <v>926</v>
      </c>
      <c r="AQ465" s="83" t="s">
        <v>927</v>
      </c>
      <c r="AR465" s="84">
        <v>35</v>
      </c>
      <c r="AS465" s="88">
        <v>23694</v>
      </c>
      <c r="AT465" s="279">
        <v>5</v>
      </c>
      <c r="AU465" s="280" t="s">
        <v>3811</v>
      </c>
      <c r="AV465" s="86" t="s">
        <v>926</v>
      </c>
      <c r="AW465" s="285" t="s">
        <v>927</v>
      </c>
      <c r="AX465" s="285">
        <v>35</v>
      </c>
      <c r="AY465" s="87">
        <v>23498</v>
      </c>
      <c r="AZ465" s="86">
        <v>5</v>
      </c>
      <c r="BA465" s="57" t="s">
        <v>3811</v>
      </c>
      <c r="BB465" s="301" t="s">
        <v>926</v>
      </c>
      <c r="BC465" s="83" t="s">
        <v>927</v>
      </c>
      <c r="BD465" s="84">
        <v>30</v>
      </c>
      <c r="BE465" s="282">
        <v>23498</v>
      </c>
      <c r="BF465" s="279">
        <v>5</v>
      </c>
      <c r="BG465" s="303" t="s">
        <v>3811</v>
      </c>
      <c r="BH465" s="86" t="s">
        <v>3829</v>
      </c>
      <c r="BI465" s="285" t="s">
        <v>3829</v>
      </c>
      <c r="BJ465" s="285" t="s">
        <v>3830</v>
      </c>
      <c r="BK465" s="86" t="s">
        <v>3829</v>
      </c>
      <c r="BL465" s="432">
        <v>5</v>
      </c>
      <c r="BM465" s="432" t="s">
        <v>3811</v>
      </c>
      <c r="BN465" s="432" t="str">
        <f>INDEX(ID!$D:$D,MATCH('Org2567'!D465,ID!$A:$A,0))</f>
        <v>แกดำ</v>
      </c>
    </row>
    <row r="466" spans="1:66" x14ac:dyDescent="0.25">
      <c r="A466" s="272">
        <v>463</v>
      </c>
      <c r="B466" s="272">
        <v>7</v>
      </c>
      <c r="C466" s="82" t="s">
        <v>2256</v>
      </c>
      <c r="D466" s="272" t="s">
        <v>470</v>
      </c>
      <c r="E466" s="82" t="str">
        <f t="shared" si="7"/>
        <v>รพ.โกสุมพิสัย</v>
      </c>
      <c r="F466" s="90" t="s">
        <v>926</v>
      </c>
      <c r="G466" s="90" t="s">
        <v>931</v>
      </c>
      <c r="H466" s="90">
        <v>112</v>
      </c>
      <c r="I466" s="273">
        <v>82770</v>
      </c>
      <c r="J466" s="90">
        <v>10</v>
      </c>
      <c r="K466" s="93" t="s">
        <v>3702</v>
      </c>
      <c r="L466" s="83" t="s">
        <v>926</v>
      </c>
      <c r="M466" s="83" t="s">
        <v>952</v>
      </c>
      <c r="N466" s="84">
        <v>120</v>
      </c>
      <c r="O466" s="85">
        <v>82545</v>
      </c>
      <c r="P466" s="274">
        <v>13</v>
      </c>
      <c r="Q466" s="275" t="s">
        <v>3813</v>
      </c>
      <c r="R466" s="276" t="s">
        <v>926</v>
      </c>
      <c r="S466" s="277" t="s">
        <v>952</v>
      </c>
      <c r="T466" s="278">
        <v>120</v>
      </c>
      <c r="U466" s="88">
        <v>82545</v>
      </c>
      <c r="V466" s="54">
        <v>13</v>
      </c>
      <c r="W466" s="54" t="s">
        <v>3813</v>
      </c>
      <c r="X466" s="276" t="s">
        <v>926</v>
      </c>
      <c r="Y466" s="83" t="s">
        <v>952</v>
      </c>
      <c r="Z466" s="84">
        <v>120</v>
      </c>
      <c r="AA466" s="88">
        <v>82221</v>
      </c>
      <c r="AB466" s="279">
        <v>13</v>
      </c>
      <c r="AC466" s="280" t="s">
        <v>3813</v>
      </c>
      <c r="AD466" s="281" t="s">
        <v>926</v>
      </c>
      <c r="AE466" s="83" t="s">
        <v>952</v>
      </c>
      <c r="AF466" s="84">
        <v>120</v>
      </c>
      <c r="AG466" s="88">
        <v>82221</v>
      </c>
      <c r="AH466" s="279">
        <v>13</v>
      </c>
      <c r="AI466" s="286" t="s">
        <v>3813</v>
      </c>
      <c r="AJ466" s="281" t="s">
        <v>926</v>
      </c>
      <c r="AK466" s="83" t="s">
        <v>952</v>
      </c>
      <c r="AL466" s="84">
        <v>120</v>
      </c>
      <c r="AM466" s="88">
        <v>82221</v>
      </c>
      <c r="AN466" s="279">
        <v>13</v>
      </c>
      <c r="AO466" s="286" t="s">
        <v>3813</v>
      </c>
      <c r="AP466" s="281" t="s">
        <v>926</v>
      </c>
      <c r="AQ466" s="83" t="s">
        <v>952</v>
      </c>
      <c r="AR466" s="84">
        <v>120</v>
      </c>
      <c r="AS466" s="88">
        <v>82221</v>
      </c>
      <c r="AT466" s="279">
        <v>13</v>
      </c>
      <c r="AU466" s="280" t="s">
        <v>3813</v>
      </c>
      <c r="AV466" s="86" t="s">
        <v>926</v>
      </c>
      <c r="AW466" s="285" t="s">
        <v>952</v>
      </c>
      <c r="AX466" s="285">
        <v>120</v>
      </c>
      <c r="AY466" s="87">
        <v>81331</v>
      </c>
      <c r="AZ466" s="86">
        <v>13</v>
      </c>
      <c r="BA466" s="57" t="s">
        <v>3813</v>
      </c>
      <c r="BB466" s="301" t="s">
        <v>926</v>
      </c>
      <c r="BC466" s="83" t="s">
        <v>952</v>
      </c>
      <c r="BD466" s="84">
        <v>120</v>
      </c>
      <c r="BE466" s="282">
        <v>81331</v>
      </c>
      <c r="BF466" s="279">
        <v>13</v>
      </c>
      <c r="BG466" s="303" t="s">
        <v>3813</v>
      </c>
      <c r="BH466" s="86" t="s">
        <v>3829</v>
      </c>
      <c r="BI466" s="285" t="s">
        <v>3829</v>
      </c>
      <c r="BJ466" s="285" t="s">
        <v>3829</v>
      </c>
      <c r="BK466" s="86" t="s">
        <v>3829</v>
      </c>
      <c r="BL466" s="432">
        <v>13</v>
      </c>
      <c r="BM466" s="432" t="s">
        <v>3813</v>
      </c>
      <c r="BN466" s="432" t="str">
        <f>INDEX(ID!$D:$D,MATCH('Org2567'!D466,ID!$A:$A,0))</f>
        <v>โกสุมพิสัย</v>
      </c>
    </row>
    <row r="467" spans="1:66" x14ac:dyDescent="0.25">
      <c r="A467" s="272">
        <v>464</v>
      </c>
      <c r="B467" s="272">
        <v>7</v>
      </c>
      <c r="C467" s="82" t="s">
        <v>2256</v>
      </c>
      <c r="D467" s="272" t="s">
        <v>471</v>
      </c>
      <c r="E467" s="82" t="str">
        <f t="shared" si="7"/>
        <v>รพ.กันทรวิชัย</v>
      </c>
      <c r="F467" s="90" t="s">
        <v>926</v>
      </c>
      <c r="G467" s="90" t="s">
        <v>927</v>
      </c>
      <c r="H467" s="90">
        <v>65</v>
      </c>
      <c r="I467" s="273">
        <v>51686</v>
      </c>
      <c r="J467" s="90">
        <v>6</v>
      </c>
      <c r="K467" s="93" t="s">
        <v>3783</v>
      </c>
      <c r="L467" s="83" t="s">
        <v>926</v>
      </c>
      <c r="M467" s="83" t="s">
        <v>927</v>
      </c>
      <c r="N467" s="84">
        <v>67</v>
      </c>
      <c r="O467" s="85">
        <v>51942</v>
      </c>
      <c r="P467" s="274">
        <v>6</v>
      </c>
      <c r="Q467" s="275" t="s">
        <v>3809</v>
      </c>
      <c r="R467" s="276" t="s">
        <v>926</v>
      </c>
      <c r="S467" s="277" t="s">
        <v>927</v>
      </c>
      <c r="T467" s="278">
        <v>60</v>
      </c>
      <c r="U467" s="88">
        <v>51942</v>
      </c>
      <c r="V467" s="54">
        <v>6</v>
      </c>
      <c r="W467" s="54" t="s">
        <v>3809</v>
      </c>
      <c r="X467" s="276" t="s">
        <v>926</v>
      </c>
      <c r="Y467" s="83" t="s">
        <v>927</v>
      </c>
      <c r="Z467" s="84">
        <v>60</v>
      </c>
      <c r="AA467" s="88">
        <v>51999</v>
      </c>
      <c r="AB467" s="279">
        <v>6</v>
      </c>
      <c r="AC467" s="280" t="s">
        <v>3809</v>
      </c>
      <c r="AD467" s="281" t="s">
        <v>926</v>
      </c>
      <c r="AE467" s="83" t="s">
        <v>927</v>
      </c>
      <c r="AF467" s="84">
        <v>66</v>
      </c>
      <c r="AG467" s="88">
        <v>51999</v>
      </c>
      <c r="AH467" s="279">
        <v>6</v>
      </c>
      <c r="AI467" s="286" t="s">
        <v>3809</v>
      </c>
      <c r="AJ467" s="281" t="s">
        <v>926</v>
      </c>
      <c r="AK467" s="83" t="s">
        <v>927</v>
      </c>
      <c r="AL467" s="84">
        <v>66</v>
      </c>
      <c r="AM467" s="88">
        <v>51999</v>
      </c>
      <c r="AN467" s="279">
        <v>6</v>
      </c>
      <c r="AO467" s="286" t="s">
        <v>3809</v>
      </c>
      <c r="AP467" s="281" t="s">
        <v>926</v>
      </c>
      <c r="AQ467" s="83" t="s">
        <v>927</v>
      </c>
      <c r="AR467" s="84">
        <v>66</v>
      </c>
      <c r="AS467" s="88">
        <v>51999</v>
      </c>
      <c r="AT467" s="279">
        <v>6</v>
      </c>
      <c r="AU467" s="280" t="s">
        <v>3809</v>
      </c>
      <c r="AV467" s="86" t="s">
        <v>926</v>
      </c>
      <c r="AW467" s="285" t="s">
        <v>927</v>
      </c>
      <c r="AX467" s="285">
        <v>66</v>
      </c>
      <c r="AY467" s="87">
        <v>51535</v>
      </c>
      <c r="AZ467" s="86">
        <v>6</v>
      </c>
      <c r="BA467" s="57" t="s">
        <v>3809</v>
      </c>
      <c r="BB467" s="301" t="s">
        <v>926</v>
      </c>
      <c r="BC467" s="83" t="s">
        <v>927</v>
      </c>
      <c r="BD467" s="84">
        <v>60</v>
      </c>
      <c r="BE467" s="282">
        <v>51535</v>
      </c>
      <c r="BF467" s="279">
        <v>6</v>
      </c>
      <c r="BG467" s="303" t="s">
        <v>3809</v>
      </c>
      <c r="BH467" s="86" t="s">
        <v>3829</v>
      </c>
      <c r="BI467" s="285" t="s">
        <v>3829</v>
      </c>
      <c r="BJ467" s="285" t="s">
        <v>3830</v>
      </c>
      <c r="BK467" s="86" t="s">
        <v>3829</v>
      </c>
      <c r="BL467" s="432">
        <v>6</v>
      </c>
      <c r="BM467" s="432" t="s">
        <v>3809</v>
      </c>
      <c r="BN467" s="432" t="str">
        <f>INDEX(ID!$D:$D,MATCH('Org2567'!D467,ID!$A:$A,0))</f>
        <v>กันทรวิชัย</v>
      </c>
    </row>
    <row r="468" spans="1:66" x14ac:dyDescent="0.25">
      <c r="A468" s="272">
        <v>465</v>
      </c>
      <c r="B468" s="272">
        <v>7</v>
      </c>
      <c r="C468" s="82" t="s">
        <v>2256</v>
      </c>
      <c r="D468" s="272" t="s">
        <v>472</v>
      </c>
      <c r="E468" s="82" t="str">
        <f t="shared" si="7"/>
        <v>รพ.เชียงยืน</v>
      </c>
      <c r="F468" s="90" t="s">
        <v>926</v>
      </c>
      <c r="G468" s="90" t="s">
        <v>927</v>
      </c>
      <c r="H468" s="90">
        <v>60</v>
      </c>
      <c r="I468" s="273">
        <v>42627</v>
      </c>
      <c r="J468" s="90">
        <v>6</v>
      </c>
      <c r="K468" s="93" t="s">
        <v>3783</v>
      </c>
      <c r="L468" s="83" t="s">
        <v>926</v>
      </c>
      <c r="M468" s="83" t="s">
        <v>927</v>
      </c>
      <c r="N468" s="84">
        <v>60</v>
      </c>
      <c r="O468" s="85">
        <v>42287</v>
      </c>
      <c r="P468" s="274">
        <v>6</v>
      </c>
      <c r="Q468" s="275" t="s">
        <v>3809</v>
      </c>
      <c r="R468" s="276" t="s">
        <v>926</v>
      </c>
      <c r="S468" s="277" t="s">
        <v>927</v>
      </c>
      <c r="T468" s="278">
        <v>60</v>
      </c>
      <c r="U468" s="88">
        <v>42287</v>
      </c>
      <c r="V468" s="54">
        <v>6</v>
      </c>
      <c r="W468" s="54" t="s">
        <v>3809</v>
      </c>
      <c r="X468" s="276" t="s">
        <v>926</v>
      </c>
      <c r="Y468" s="83" t="s">
        <v>927</v>
      </c>
      <c r="Z468" s="84">
        <v>60</v>
      </c>
      <c r="AA468" s="88">
        <v>42436</v>
      </c>
      <c r="AB468" s="279">
        <v>6</v>
      </c>
      <c r="AC468" s="280" t="s">
        <v>3809</v>
      </c>
      <c r="AD468" s="281" t="s">
        <v>926</v>
      </c>
      <c r="AE468" s="83" t="s">
        <v>927</v>
      </c>
      <c r="AF468" s="84">
        <v>60</v>
      </c>
      <c r="AG468" s="88">
        <v>42436</v>
      </c>
      <c r="AH468" s="279">
        <v>6</v>
      </c>
      <c r="AI468" s="286" t="s">
        <v>3809</v>
      </c>
      <c r="AJ468" s="281" t="s">
        <v>926</v>
      </c>
      <c r="AK468" s="83" t="s">
        <v>927</v>
      </c>
      <c r="AL468" s="84">
        <v>60</v>
      </c>
      <c r="AM468" s="88">
        <v>42436</v>
      </c>
      <c r="AN468" s="279">
        <v>6</v>
      </c>
      <c r="AO468" s="286" t="s">
        <v>3809</v>
      </c>
      <c r="AP468" s="281" t="s">
        <v>926</v>
      </c>
      <c r="AQ468" s="83" t="s">
        <v>927</v>
      </c>
      <c r="AR468" s="84">
        <v>60</v>
      </c>
      <c r="AS468" s="88">
        <v>42436</v>
      </c>
      <c r="AT468" s="279">
        <v>6</v>
      </c>
      <c r="AU468" s="280" t="s">
        <v>3809</v>
      </c>
      <c r="AV468" s="86" t="s">
        <v>926</v>
      </c>
      <c r="AW468" s="285" t="s">
        <v>927</v>
      </c>
      <c r="AX468" s="285">
        <v>60</v>
      </c>
      <c r="AY468" s="87">
        <v>42061</v>
      </c>
      <c r="AZ468" s="86">
        <v>6</v>
      </c>
      <c r="BA468" s="57" t="s">
        <v>3809</v>
      </c>
      <c r="BB468" s="301" t="s">
        <v>926</v>
      </c>
      <c r="BC468" s="83" t="s">
        <v>931</v>
      </c>
      <c r="BD468" s="84">
        <v>60</v>
      </c>
      <c r="BE468" s="282">
        <v>42061</v>
      </c>
      <c r="BF468" s="279">
        <v>9</v>
      </c>
      <c r="BG468" s="303" t="s">
        <v>3814</v>
      </c>
      <c r="BH468" s="86" t="s">
        <v>3829</v>
      </c>
      <c r="BI468" s="285" t="s">
        <v>3830</v>
      </c>
      <c r="BJ468" s="285" t="s">
        <v>3829</v>
      </c>
      <c r="BK468" s="86" t="s">
        <v>3830</v>
      </c>
      <c r="BL468" s="432">
        <v>9</v>
      </c>
      <c r="BM468" s="432" t="s">
        <v>3814</v>
      </c>
      <c r="BN468" s="432" t="str">
        <f>INDEX(ID!$D:$D,MATCH('Org2567'!D468,ID!$A:$A,0))</f>
        <v>เชียงยืน</v>
      </c>
    </row>
    <row r="469" spans="1:66" x14ac:dyDescent="0.25">
      <c r="A469" s="272">
        <v>466</v>
      </c>
      <c r="B469" s="272">
        <v>7</v>
      </c>
      <c r="C469" s="82" t="s">
        <v>2256</v>
      </c>
      <c r="D469" s="272" t="s">
        <v>473</v>
      </c>
      <c r="E469" s="82" t="str">
        <f t="shared" si="7"/>
        <v>รพ.บรบือ</v>
      </c>
      <c r="F469" s="90" t="s">
        <v>926</v>
      </c>
      <c r="G469" s="90" t="s">
        <v>952</v>
      </c>
      <c r="H469" s="90">
        <v>184</v>
      </c>
      <c r="I469" s="273">
        <v>75412</v>
      </c>
      <c r="J469" s="90">
        <v>13</v>
      </c>
      <c r="K469" s="93" t="s">
        <v>3781</v>
      </c>
      <c r="L469" s="83" t="s">
        <v>926</v>
      </c>
      <c r="M469" s="83" t="s">
        <v>952</v>
      </c>
      <c r="N469" s="84">
        <v>184</v>
      </c>
      <c r="O469" s="85">
        <v>75638</v>
      </c>
      <c r="P469" s="274">
        <v>13</v>
      </c>
      <c r="Q469" s="275" t="s">
        <v>3813</v>
      </c>
      <c r="R469" s="276" t="s">
        <v>926</v>
      </c>
      <c r="S469" s="277" t="s">
        <v>952</v>
      </c>
      <c r="T469" s="278">
        <v>184</v>
      </c>
      <c r="U469" s="88">
        <v>75638</v>
      </c>
      <c r="V469" s="54">
        <v>13</v>
      </c>
      <c r="W469" s="54" t="s">
        <v>3813</v>
      </c>
      <c r="X469" s="276" t="s">
        <v>926</v>
      </c>
      <c r="Y469" s="83" t="s">
        <v>952</v>
      </c>
      <c r="Z469" s="84">
        <v>184</v>
      </c>
      <c r="AA469" s="88">
        <v>75822</v>
      </c>
      <c r="AB469" s="279">
        <v>13</v>
      </c>
      <c r="AC469" s="280" t="s">
        <v>3813</v>
      </c>
      <c r="AD469" s="281" t="s">
        <v>926</v>
      </c>
      <c r="AE469" s="83" t="s">
        <v>952</v>
      </c>
      <c r="AF469" s="84">
        <v>184</v>
      </c>
      <c r="AG469" s="88">
        <v>75822</v>
      </c>
      <c r="AH469" s="279">
        <v>13</v>
      </c>
      <c r="AI469" s="286" t="s">
        <v>3813</v>
      </c>
      <c r="AJ469" s="281" t="s">
        <v>926</v>
      </c>
      <c r="AK469" s="83" t="s">
        <v>952</v>
      </c>
      <c r="AL469" s="84">
        <v>184</v>
      </c>
      <c r="AM469" s="88">
        <v>75822</v>
      </c>
      <c r="AN469" s="279">
        <v>13</v>
      </c>
      <c r="AO469" s="286" t="s">
        <v>3813</v>
      </c>
      <c r="AP469" s="281" t="s">
        <v>926</v>
      </c>
      <c r="AQ469" s="83" t="s">
        <v>952</v>
      </c>
      <c r="AR469" s="84">
        <v>184</v>
      </c>
      <c r="AS469" s="88">
        <v>75822</v>
      </c>
      <c r="AT469" s="279">
        <v>13</v>
      </c>
      <c r="AU469" s="280" t="s">
        <v>3813</v>
      </c>
      <c r="AV469" s="86" t="s">
        <v>926</v>
      </c>
      <c r="AW469" s="285" t="s">
        <v>952</v>
      </c>
      <c r="AX469" s="285">
        <v>184</v>
      </c>
      <c r="AY469" s="87">
        <v>75014</v>
      </c>
      <c r="AZ469" s="86">
        <v>13</v>
      </c>
      <c r="BA469" s="57" t="s">
        <v>3813</v>
      </c>
      <c r="BB469" s="301" t="s">
        <v>926</v>
      </c>
      <c r="BC469" s="83" t="s">
        <v>952</v>
      </c>
      <c r="BD469" s="84">
        <v>165</v>
      </c>
      <c r="BE469" s="282">
        <v>75014</v>
      </c>
      <c r="BF469" s="279">
        <v>13</v>
      </c>
      <c r="BG469" s="303" t="s">
        <v>3813</v>
      </c>
      <c r="BH469" s="86" t="s">
        <v>3829</v>
      </c>
      <c r="BI469" s="285" t="s">
        <v>3829</v>
      </c>
      <c r="BJ469" s="285" t="s">
        <v>3830</v>
      </c>
      <c r="BK469" s="86" t="s">
        <v>3829</v>
      </c>
      <c r="BL469" s="432">
        <v>13</v>
      </c>
      <c r="BM469" s="432" t="s">
        <v>3813</v>
      </c>
      <c r="BN469" s="432" t="str">
        <f>INDEX(ID!$D:$D,MATCH('Org2567'!D469,ID!$A:$A,0))</f>
        <v>บรบือ</v>
      </c>
    </row>
    <row r="470" spans="1:66" x14ac:dyDescent="0.25">
      <c r="A470" s="272">
        <v>467</v>
      </c>
      <c r="B470" s="272">
        <v>7</v>
      </c>
      <c r="C470" s="82" t="s">
        <v>2256</v>
      </c>
      <c r="D470" s="272" t="s">
        <v>474</v>
      </c>
      <c r="E470" s="82" t="str">
        <f t="shared" si="7"/>
        <v>รพ.นาเชือก</v>
      </c>
      <c r="F470" s="90" t="s">
        <v>926</v>
      </c>
      <c r="G470" s="90" t="s">
        <v>927</v>
      </c>
      <c r="H470" s="90">
        <v>38</v>
      </c>
      <c r="I470" s="273">
        <v>41227</v>
      </c>
      <c r="J470" s="90">
        <v>6</v>
      </c>
      <c r="K470" s="93" t="s">
        <v>3783</v>
      </c>
      <c r="L470" s="83" t="s">
        <v>926</v>
      </c>
      <c r="M470" s="83" t="s">
        <v>927</v>
      </c>
      <c r="N470" s="84">
        <v>38</v>
      </c>
      <c r="O470" s="85">
        <v>41559</v>
      </c>
      <c r="P470" s="274">
        <v>6</v>
      </c>
      <c r="Q470" s="275" t="s">
        <v>3809</v>
      </c>
      <c r="R470" s="276" t="s">
        <v>926</v>
      </c>
      <c r="S470" s="277" t="s">
        <v>927</v>
      </c>
      <c r="T470" s="278">
        <v>60</v>
      </c>
      <c r="U470" s="88">
        <v>41559</v>
      </c>
      <c r="V470" s="54">
        <v>6</v>
      </c>
      <c r="W470" s="54" t="s">
        <v>3809</v>
      </c>
      <c r="X470" s="276" t="s">
        <v>926</v>
      </c>
      <c r="Y470" s="83" t="s">
        <v>927</v>
      </c>
      <c r="Z470" s="84">
        <v>60</v>
      </c>
      <c r="AA470" s="88">
        <v>41708</v>
      </c>
      <c r="AB470" s="279">
        <v>6</v>
      </c>
      <c r="AC470" s="280" t="s">
        <v>3809</v>
      </c>
      <c r="AD470" s="281" t="s">
        <v>926</v>
      </c>
      <c r="AE470" s="83" t="s">
        <v>927</v>
      </c>
      <c r="AF470" s="84">
        <v>68</v>
      </c>
      <c r="AG470" s="88">
        <v>41708</v>
      </c>
      <c r="AH470" s="279">
        <v>6</v>
      </c>
      <c r="AI470" s="286" t="s">
        <v>3809</v>
      </c>
      <c r="AJ470" s="281" t="s">
        <v>926</v>
      </c>
      <c r="AK470" s="83" t="s">
        <v>927</v>
      </c>
      <c r="AL470" s="84">
        <v>68</v>
      </c>
      <c r="AM470" s="88">
        <v>41708</v>
      </c>
      <c r="AN470" s="279">
        <v>6</v>
      </c>
      <c r="AO470" s="286" t="s">
        <v>3809</v>
      </c>
      <c r="AP470" s="281" t="s">
        <v>926</v>
      </c>
      <c r="AQ470" s="83" t="s">
        <v>927</v>
      </c>
      <c r="AR470" s="84">
        <v>68</v>
      </c>
      <c r="AS470" s="88">
        <v>41708</v>
      </c>
      <c r="AT470" s="279">
        <v>6</v>
      </c>
      <c r="AU470" s="280" t="s">
        <v>3809</v>
      </c>
      <c r="AV470" s="86" t="s">
        <v>926</v>
      </c>
      <c r="AW470" s="285" t="s">
        <v>927</v>
      </c>
      <c r="AX470" s="285">
        <v>68</v>
      </c>
      <c r="AY470" s="87">
        <v>41077</v>
      </c>
      <c r="AZ470" s="86">
        <v>6</v>
      </c>
      <c r="BA470" s="57" t="s">
        <v>3809</v>
      </c>
      <c r="BB470" s="301" t="s">
        <v>926</v>
      </c>
      <c r="BC470" s="83" t="s">
        <v>927</v>
      </c>
      <c r="BD470" s="84">
        <v>68</v>
      </c>
      <c r="BE470" s="282">
        <v>41077</v>
      </c>
      <c r="BF470" s="279">
        <v>6</v>
      </c>
      <c r="BG470" s="303" t="s">
        <v>3809</v>
      </c>
      <c r="BH470" s="86" t="s">
        <v>3829</v>
      </c>
      <c r="BI470" s="285" t="s">
        <v>3829</v>
      </c>
      <c r="BJ470" s="285" t="s">
        <v>3829</v>
      </c>
      <c r="BK470" s="86" t="s">
        <v>3829</v>
      </c>
      <c r="BL470" s="432">
        <v>6</v>
      </c>
      <c r="BM470" s="432" t="s">
        <v>3809</v>
      </c>
      <c r="BN470" s="432" t="str">
        <f>INDEX(ID!$D:$D,MATCH('Org2567'!D470,ID!$A:$A,0))</f>
        <v>นาเชือก</v>
      </c>
    </row>
    <row r="471" spans="1:66" x14ac:dyDescent="0.25">
      <c r="A471" s="272">
        <v>468</v>
      </c>
      <c r="B471" s="272">
        <v>7</v>
      </c>
      <c r="C471" s="82" t="s">
        <v>2256</v>
      </c>
      <c r="D471" s="272" t="s">
        <v>475</v>
      </c>
      <c r="E471" s="82" t="str">
        <f t="shared" si="7"/>
        <v>รพ.พยัคฆภูมิพิสัย</v>
      </c>
      <c r="F471" s="90" t="s">
        <v>926</v>
      </c>
      <c r="G471" s="90" t="s">
        <v>952</v>
      </c>
      <c r="H471" s="90">
        <v>96</v>
      </c>
      <c r="I471" s="273">
        <v>61805</v>
      </c>
      <c r="J471" s="90">
        <v>12</v>
      </c>
      <c r="K471" s="93" t="s">
        <v>3782</v>
      </c>
      <c r="L471" s="83" t="s">
        <v>926</v>
      </c>
      <c r="M471" s="83" t="s">
        <v>952</v>
      </c>
      <c r="N471" s="84">
        <v>108</v>
      </c>
      <c r="O471" s="85">
        <v>61905</v>
      </c>
      <c r="P471" s="274">
        <v>13</v>
      </c>
      <c r="Q471" s="275" t="s">
        <v>3813</v>
      </c>
      <c r="R471" s="276" t="s">
        <v>926</v>
      </c>
      <c r="S471" s="277" t="s">
        <v>952</v>
      </c>
      <c r="T471" s="278">
        <v>111</v>
      </c>
      <c r="U471" s="88">
        <v>61905</v>
      </c>
      <c r="V471" s="54">
        <v>13</v>
      </c>
      <c r="W471" s="54" t="s">
        <v>3813</v>
      </c>
      <c r="X471" s="276" t="s">
        <v>926</v>
      </c>
      <c r="Y471" s="83" t="s">
        <v>952</v>
      </c>
      <c r="Z471" s="84">
        <v>111</v>
      </c>
      <c r="AA471" s="88">
        <v>61646</v>
      </c>
      <c r="AB471" s="279">
        <v>13</v>
      </c>
      <c r="AC471" s="280" t="s">
        <v>3813</v>
      </c>
      <c r="AD471" s="281" t="s">
        <v>926</v>
      </c>
      <c r="AE471" s="83" t="s">
        <v>952</v>
      </c>
      <c r="AF471" s="84">
        <v>111</v>
      </c>
      <c r="AG471" s="88">
        <v>61646</v>
      </c>
      <c r="AH471" s="279">
        <v>13</v>
      </c>
      <c r="AI471" s="286" t="s">
        <v>3813</v>
      </c>
      <c r="AJ471" s="281" t="s">
        <v>926</v>
      </c>
      <c r="AK471" s="83" t="s">
        <v>952</v>
      </c>
      <c r="AL471" s="84">
        <v>111</v>
      </c>
      <c r="AM471" s="88">
        <v>61646</v>
      </c>
      <c r="AN471" s="279">
        <v>13</v>
      </c>
      <c r="AO471" s="286" t="s">
        <v>3813</v>
      </c>
      <c r="AP471" s="281" t="s">
        <v>926</v>
      </c>
      <c r="AQ471" s="83" t="s">
        <v>952</v>
      </c>
      <c r="AR471" s="84">
        <v>111</v>
      </c>
      <c r="AS471" s="88">
        <v>61646</v>
      </c>
      <c r="AT471" s="279">
        <v>13</v>
      </c>
      <c r="AU471" s="280" t="s">
        <v>3813</v>
      </c>
      <c r="AV471" s="86" t="s">
        <v>926</v>
      </c>
      <c r="AW471" s="285" t="s">
        <v>952</v>
      </c>
      <c r="AX471" s="285">
        <v>111</v>
      </c>
      <c r="AY471" s="87">
        <v>60843</v>
      </c>
      <c r="AZ471" s="86">
        <v>13</v>
      </c>
      <c r="BA471" s="57" t="s">
        <v>3813</v>
      </c>
      <c r="BB471" s="301" t="s">
        <v>926</v>
      </c>
      <c r="BC471" s="83" t="s">
        <v>952</v>
      </c>
      <c r="BD471" s="84">
        <v>111</v>
      </c>
      <c r="BE471" s="282">
        <v>60843</v>
      </c>
      <c r="BF471" s="279">
        <v>13</v>
      </c>
      <c r="BG471" s="303" t="s">
        <v>3813</v>
      </c>
      <c r="BH471" s="86" t="s">
        <v>3829</v>
      </c>
      <c r="BI471" s="285" t="s">
        <v>3829</v>
      </c>
      <c r="BJ471" s="285" t="s">
        <v>3829</v>
      </c>
      <c r="BK471" s="86" t="s">
        <v>3829</v>
      </c>
      <c r="BL471" s="432">
        <v>13</v>
      </c>
      <c r="BM471" s="432" t="s">
        <v>3813</v>
      </c>
      <c r="BN471" s="432" t="str">
        <f>INDEX(ID!$D:$D,MATCH('Org2567'!D471,ID!$A:$A,0))</f>
        <v>พยัคฆภูมิพิสัย</v>
      </c>
    </row>
    <row r="472" spans="1:66" x14ac:dyDescent="0.25">
      <c r="A472" s="272">
        <v>469</v>
      </c>
      <c r="B472" s="272">
        <v>7</v>
      </c>
      <c r="C472" s="82" t="s">
        <v>2256</v>
      </c>
      <c r="D472" s="272" t="s">
        <v>476</v>
      </c>
      <c r="E472" s="82" t="str">
        <f t="shared" si="7"/>
        <v>รพ.วาปีปทุม</v>
      </c>
      <c r="F472" s="90" t="s">
        <v>926</v>
      </c>
      <c r="G472" s="90" t="s">
        <v>952</v>
      </c>
      <c r="H472" s="90">
        <v>156</v>
      </c>
      <c r="I472" s="273">
        <v>73936</v>
      </c>
      <c r="J472" s="90">
        <v>13</v>
      </c>
      <c r="K472" s="93" t="s">
        <v>3781</v>
      </c>
      <c r="L472" s="83" t="s">
        <v>926</v>
      </c>
      <c r="M472" s="83" t="s">
        <v>952</v>
      </c>
      <c r="N472" s="84">
        <v>156</v>
      </c>
      <c r="O472" s="85">
        <v>74224</v>
      </c>
      <c r="P472" s="274">
        <v>13</v>
      </c>
      <c r="Q472" s="275" t="s">
        <v>3813</v>
      </c>
      <c r="R472" s="276" t="s">
        <v>926</v>
      </c>
      <c r="S472" s="277" t="s">
        <v>952</v>
      </c>
      <c r="T472" s="278">
        <v>161</v>
      </c>
      <c r="U472" s="88">
        <v>74224</v>
      </c>
      <c r="V472" s="54">
        <v>13</v>
      </c>
      <c r="W472" s="54" t="s">
        <v>3813</v>
      </c>
      <c r="X472" s="276" t="s">
        <v>926</v>
      </c>
      <c r="Y472" s="83" t="s">
        <v>952</v>
      </c>
      <c r="Z472" s="84">
        <v>161</v>
      </c>
      <c r="AA472" s="88">
        <v>74186</v>
      </c>
      <c r="AB472" s="279">
        <v>13</v>
      </c>
      <c r="AC472" s="280" t="s">
        <v>3813</v>
      </c>
      <c r="AD472" s="281" t="s">
        <v>926</v>
      </c>
      <c r="AE472" s="83" t="s">
        <v>952</v>
      </c>
      <c r="AF472" s="84">
        <v>161</v>
      </c>
      <c r="AG472" s="88">
        <v>74186</v>
      </c>
      <c r="AH472" s="279">
        <v>13</v>
      </c>
      <c r="AI472" s="286" t="s">
        <v>3813</v>
      </c>
      <c r="AJ472" s="281" t="s">
        <v>926</v>
      </c>
      <c r="AK472" s="83" t="s">
        <v>952</v>
      </c>
      <c r="AL472" s="84">
        <v>161</v>
      </c>
      <c r="AM472" s="88">
        <v>74186</v>
      </c>
      <c r="AN472" s="279">
        <v>13</v>
      </c>
      <c r="AO472" s="286" t="s">
        <v>3813</v>
      </c>
      <c r="AP472" s="281" t="s">
        <v>926</v>
      </c>
      <c r="AQ472" s="83" t="s">
        <v>952</v>
      </c>
      <c r="AR472" s="84">
        <v>161</v>
      </c>
      <c r="AS472" s="88">
        <v>74186</v>
      </c>
      <c r="AT472" s="279">
        <v>13</v>
      </c>
      <c r="AU472" s="280" t="s">
        <v>3813</v>
      </c>
      <c r="AV472" s="86" t="s">
        <v>926</v>
      </c>
      <c r="AW472" s="285" t="s">
        <v>952</v>
      </c>
      <c r="AX472" s="285">
        <v>161</v>
      </c>
      <c r="AY472" s="87">
        <v>73188</v>
      </c>
      <c r="AZ472" s="86">
        <v>13</v>
      </c>
      <c r="BA472" s="57" t="s">
        <v>3813</v>
      </c>
      <c r="BB472" s="301" t="s">
        <v>926</v>
      </c>
      <c r="BC472" s="83" t="s">
        <v>952</v>
      </c>
      <c r="BD472" s="84">
        <v>120</v>
      </c>
      <c r="BE472" s="282">
        <v>73188</v>
      </c>
      <c r="BF472" s="279">
        <v>13</v>
      </c>
      <c r="BG472" s="303" t="s">
        <v>3813</v>
      </c>
      <c r="BH472" s="86" t="s">
        <v>3829</v>
      </c>
      <c r="BI472" s="285" t="s">
        <v>3829</v>
      </c>
      <c r="BJ472" s="285" t="s">
        <v>3830</v>
      </c>
      <c r="BK472" s="86" t="s">
        <v>3829</v>
      </c>
      <c r="BL472" s="432">
        <v>13</v>
      </c>
      <c r="BM472" s="432" t="s">
        <v>3813</v>
      </c>
      <c r="BN472" s="432" t="str">
        <f>INDEX(ID!$D:$D,MATCH('Org2567'!D472,ID!$A:$A,0))</f>
        <v>วาปีปทุม</v>
      </c>
    </row>
    <row r="473" spans="1:66" x14ac:dyDescent="0.25">
      <c r="A473" s="272">
        <v>470</v>
      </c>
      <c r="B473" s="272">
        <v>7</v>
      </c>
      <c r="C473" s="82" t="s">
        <v>2256</v>
      </c>
      <c r="D473" s="272" t="s">
        <v>477</v>
      </c>
      <c r="E473" s="82" t="str">
        <f t="shared" si="7"/>
        <v>รพ.นาดูน</v>
      </c>
      <c r="F473" s="90" t="s">
        <v>926</v>
      </c>
      <c r="G473" s="90" t="s">
        <v>927</v>
      </c>
      <c r="H473" s="90">
        <v>37</v>
      </c>
      <c r="I473" s="273">
        <v>25748</v>
      </c>
      <c r="J473" s="90">
        <v>5</v>
      </c>
      <c r="K473" s="93" t="s">
        <v>3703</v>
      </c>
      <c r="L473" s="83" t="s">
        <v>926</v>
      </c>
      <c r="M473" s="83" t="s">
        <v>927</v>
      </c>
      <c r="N473" s="84">
        <v>37</v>
      </c>
      <c r="O473" s="85">
        <v>25695</v>
      </c>
      <c r="P473" s="274">
        <v>5</v>
      </c>
      <c r="Q473" s="275" t="s">
        <v>3811</v>
      </c>
      <c r="R473" s="276" t="s">
        <v>926</v>
      </c>
      <c r="S473" s="277" t="s">
        <v>927</v>
      </c>
      <c r="T473" s="278">
        <v>37</v>
      </c>
      <c r="U473" s="88">
        <v>25695</v>
      </c>
      <c r="V473" s="54">
        <v>5</v>
      </c>
      <c r="W473" s="54" t="s">
        <v>3811</v>
      </c>
      <c r="X473" s="276" t="s">
        <v>926</v>
      </c>
      <c r="Y473" s="83" t="s">
        <v>927</v>
      </c>
      <c r="Z473" s="84">
        <v>37</v>
      </c>
      <c r="AA473" s="88">
        <v>25589</v>
      </c>
      <c r="AB473" s="279">
        <v>5</v>
      </c>
      <c r="AC473" s="280" t="s">
        <v>3811</v>
      </c>
      <c r="AD473" s="281" t="s">
        <v>926</v>
      </c>
      <c r="AE473" s="83" t="s">
        <v>927</v>
      </c>
      <c r="AF473" s="84">
        <v>37</v>
      </c>
      <c r="AG473" s="88">
        <v>25589</v>
      </c>
      <c r="AH473" s="279">
        <v>5</v>
      </c>
      <c r="AI473" s="286" t="s">
        <v>3811</v>
      </c>
      <c r="AJ473" s="281" t="s">
        <v>926</v>
      </c>
      <c r="AK473" s="83" t="s">
        <v>927</v>
      </c>
      <c r="AL473" s="84">
        <v>37</v>
      </c>
      <c r="AM473" s="88">
        <v>25589</v>
      </c>
      <c r="AN473" s="279">
        <v>5</v>
      </c>
      <c r="AO473" s="286" t="s">
        <v>3811</v>
      </c>
      <c r="AP473" s="281" t="s">
        <v>926</v>
      </c>
      <c r="AQ473" s="83" t="s">
        <v>927</v>
      </c>
      <c r="AR473" s="84">
        <v>37</v>
      </c>
      <c r="AS473" s="88">
        <v>25589</v>
      </c>
      <c r="AT473" s="279">
        <v>5</v>
      </c>
      <c r="AU473" s="280" t="s">
        <v>3811</v>
      </c>
      <c r="AV473" s="86" t="s">
        <v>926</v>
      </c>
      <c r="AW473" s="285" t="s">
        <v>927</v>
      </c>
      <c r="AX473" s="285">
        <v>37</v>
      </c>
      <c r="AY473" s="87">
        <v>25202</v>
      </c>
      <c r="AZ473" s="86">
        <v>5</v>
      </c>
      <c r="BA473" s="57" t="s">
        <v>3811</v>
      </c>
      <c r="BB473" s="301" t="s">
        <v>926</v>
      </c>
      <c r="BC473" s="83" t="s">
        <v>927</v>
      </c>
      <c r="BD473" s="84">
        <v>30</v>
      </c>
      <c r="BE473" s="282">
        <v>25202</v>
      </c>
      <c r="BF473" s="279">
        <v>5</v>
      </c>
      <c r="BG473" s="303" t="s">
        <v>3811</v>
      </c>
      <c r="BH473" s="86" t="s">
        <v>3829</v>
      </c>
      <c r="BI473" s="285" t="s">
        <v>3829</v>
      </c>
      <c r="BJ473" s="285" t="s">
        <v>3830</v>
      </c>
      <c r="BK473" s="86" t="s">
        <v>3829</v>
      </c>
      <c r="BL473" s="432">
        <v>5</v>
      </c>
      <c r="BM473" s="432" t="s">
        <v>3811</v>
      </c>
      <c r="BN473" s="432" t="str">
        <f>INDEX(ID!$D:$D,MATCH('Org2567'!D473,ID!$A:$A,0))</f>
        <v>นาดูน</v>
      </c>
    </row>
    <row r="474" spans="1:66" x14ac:dyDescent="0.25">
      <c r="A474" s="272">
        <v>471</v>
      </c>
      <c r="B474" s="272">
        <v>7</v>
      </c>
      <c r="C474" s="82" t="s">
        <v>2256</v>
      </c>
      <c r="D474" s="272" t="s">
        <v>478</v>
      </c>
      <c r="E474" s="82" t="str">
        <f t="shared" si="7"/>
        <v>รพ.ยางสีสุราช</v>
      </c>
      <c r="F474" s="90" t="s">
        <v>926</v>
      </c>
      <c r="G474" s="90" t="s">
        <v>927</v>
      </c>
      <c r="H474" s="90">
        <v>30</v>
      </c>
      <c r="I474" s="273">
        <v>23823</v>
      </c>
      <c r="J474" s="90">
        <v>5</v>
      </c>
      <c r="K474" s="93" t="s">
        <v>3703</v>
      </c>
      <c r="L474" s="83" t="s">
        <v>926</v>
      </c>
      <c r="M474" s="83" t="s">
        <v>927</v>
      </c>
      <c r="N474" s="84">
        <v>30</v>
      </c>
      <c r="O474" s="85">
        <v>23839</v>
      </c>
      <c r="P474" s="274">
        <v>5</v>
      </c>
      <c r="Q474" s="275" t="s">
        <v>3811</v>
      </c>
      <c r="R474" s="276" t="s">
        <v>926</v>
      </c>
      <c r="S474" s="277" t="s">
        <v>927</v>
      </c>
      <c r="T474" s="278">
        <v>30</v>
      </c>
      <c r="U474" s="88">
        <v>23839</v>
      </c>
      <c r="V474" s="54">
        <v>5</v>
      </c>
      <c r="W474" s="54" t="s">
        <v>3811</v>
      </c>
      <c r="X474" s="276" t="s">
        <v>926</v>
      </c>
      <c r="Y474" s="83" t="s">
        <v>927</v>
      </c>
      <c r="Z474" s="84">
        <v>30</v>
      </c>
      <c r="AA474" s="88">
        <v>23766</v>
      </c>
      <c r="AB474" s="279">
        <v>5</v>
      </c>
      <c r="AC474" s="280" t="s">
        <v>3811</v>
      </c>
      <c r="AD474" s="281" t="s">
        <v>926</v>
      </c>
      <c r="AE474" s="83" t="s">
        <v>927</v>
      </c>
      <c r="AF474" s="84">
        <v>30</v>
      </c>
      <c r="AG474" s="88">
        <v>23766</v>
      </c>
      <c r="AH474" s="279">
        <v>5</v>
      </c>
      <c r="AI474" s="286" t="s">
        <v>3811</v>
      </c>
      <c r="AJ474" s="281" t="s">
        <v>926</v>
      </c>
      <c r="AK474" s="83" t="s">
        <v>927</v>
      </c>
      <c r="AL474" s="84">
        <v>30</v>
      </c>
      <c r="AM474" s="88">
        <v>23766</v>
      </c>
      <c r="AN474" s="279">
        <v>5</v>
      </c>
      <c r="AO474" s="286" t="s">
        <v>3811</v>
      </c>
      <c r="AP474" s="281" t="s">
        <v>926</v>
      </c>
      <c r="AQ474" s="83" t="s">
        <v>927</v>
      </c>
      <c r="AR474" s="84">
        <v>30</v>
      </c>
      <c r="AS474" s="88">
        <v>23766</v>
      </c>
      <c r="AT474" s="279">
        <v>5</v>
      </c>
      <c r="AU474" s="280" t="s">
        <v>3811</v>
      </c>
      <c r="AV474" s="86" t="s">
        <v>926</v>
      </c>
      <c r="AW474" s="285" t="s">
        <v>927</v>
      </c>
      <c r="AX474" s="285">
        <v>30</v>
      </c>
      <c r="AY474" s="87">
        <v>23362</v>
      </c>
      <c r="AZ474" s="86">
        <v>5</v>
      </c>
      <c r="BA474" s="57" t="s">
        <v>3811</v>
      </c>
      <c r="BB474" s="301" t="s">
        <v>926</v>
      </c>
      <c r="BC474" s="83" t="s">
        <v>927</v>
      </c>
      <c r="BD474" s="84">
        <v>30</v>
      </c>
      <c r="BE474" s="282">
        <v>23362</v>
      </c>
      <c r="BF474" s="279">
        <v>5</v>
      </c>
      <c r="BG474" s="303" t="s">
        <v>3811</v>
      </c>
      <c r="BH474" s="86" t="s">
        <v>3829</v>
      </c>
      <c r="BI474" s="285" t="s">
        <v>3829</v>
      </c>
      <c r="BJ474" s="285" t="s">
        <v>3829</v>
      </c>
      <c r="BK474" s="86" t="s">
        <v>3829</v>
      </c>
      <c r="BL474" s="432">
        <v>5</v>
      </c>
      <c r="BM474" s="432" t="s">
        <v>3811</v>
      </c>
      <c r="BN474" s="432" t="str">
        <f>INDEX(ID!$D:$D,MATCH('Org2567'!D474,ID!$A:$A,0))</f>
        <v>ยางสีสุราช</v>
      </c>
    </row>
    <row r="475" spans="1:66" x14ac:dyDescent="0.25">
      <c r="A475" s="272">
        <v>472</v>
      </c>
      <c r="B475" s="272">
        <v>7</v>
      </c>
      <c r="C475" s="82" t="s">
        <v>2256</v>
      </c>
      <c r="D475" s="272" t="s">
        <v>2289</v>
      </c>
      <c r="E475" s="82" t="str">
        <f t="shared" si="7"/>
        <v>รพ.กุดรัง</v>
      </c>
      <c r="F475" s="90" t="s">
        <v>926</v>
      </c>
      <c r="G475" s="90" t="s">
        <v>989</v>
      </c>
      <c r="H475" s="90">
        <v>16</v>
      </c>
      <c r="I475" s="273">
        <v>26087</v>
      </c>
      <c r="J475" s="90">
        <v>4</v>
      </c>
      <c r="K475" s="93" t="s">
        <v>3707</v>
      </c>
      <c r="L475" s="83" t="s">
        <v>926</v>
      </c>
      <c r="M475" s="83" t="s">
        <v>989</v>
      </c>
      <c r="N475" s="84">
        <v>10</v>
      </c>
      <c r="O475" s="85">
        <v>26120</v>
      </c>
      <c r="P475" s="274">
        <v>4</v>
      </c>
      <c r="Q475" s="275" t="s">
        <v>3821</v>
      </c>
      <c r="R475" s="276" t="s">
        <v>926</v>
      </c>
      <c r="S475" s="277" t="s">
        <v>989</v>
      </c>
      <c r="T475" s="278">
        <v>30</v>
      </c>
      <c r="U475" s="88">
        <v>26120</v>
      </c>
      <c r="V475" s="54">
        <v>4</v>
      </c>
      <c r="W475" s="54" t="s">
        <v>3821</v>
      </c>
      <c r="X475" s="276" t="s">
        <v>926</v>
      </c>
      <c r="Y475" s="83" t="s">
        <v>927</v>
      </c>
      <c r="Z475" s="84">
        <v>30</v>
      </c>
      <c r="AA475" s="88">
        <v>26104</v>
      </c>
      <c r="AB475" s="279">
        <v>5</v>
      </c>
      <c r="AC475" s="280" t="s">
        <v>3811</v>
      </c>
      <c r="AD475" s="281" t="s">
        <v>926</v>
      </c>
      <c r="AE475" s="83" t="s">
        <v>927</v>
      </c>
      <c r="AF475" s="84">
        <v>30</v>
      </c>
      <c r="AG475" s="88">
        <v>26104</v>
      </c>
      <c r="AH475" s="279">
        <v>5</v>
      </c>
      <c r="AI475" s="286" t="s">
        <v>3811</v>
      </c>
      <c r="AJ475" s="281" t="s">
        <v>926</v>
      </c>
      <c r="AK475" s="83" t="s">
        <v>927</v>
      </c>
      <c r="AL475" s="84">
        <v>30</v>
      </c>
      <c r="AM475" s="88">
        <v>26104</v>
      </c>
      <c r="AN475" s="279">
        <v>5</v>
      </c>
      <c r="AO475" s="286" t="s">
        <v>3811</v>
      </c>
      <c r="AP475" s="281" t="s">
        <v>926</v>
      </c>
      <c r="AQ475" s="83" t="s">
        <v>927</v>
      </c>
      <c r="AR475" s="84">
        <v>30</v>
      </c>
      <c r="AS475" s="88">
        <v>26104</v>
      </c>
      <c r="AT475" s="279">
        <v>5</v>
      </c>
      <c r="AU475" s="280" t="s">
        <v>3811</v>
      </c>
      <c r="AV475" s="86" t="s">
        <v>926</v>
      </c>
      <c r="AW475" s="285" t="s">
        <v>927</v>
      </c>
      <c r="AX475" s="285">
        <v>30</v>
      </c>
      <c r="AY475" s="87">
        <v>25898</v>
      </c>
      <c r="AZ475" s="86">
        <v>5</v>
      </c>
      <c r="BA475" s="57" t="s">
        <v>3811</v>
      </c>
      <c r="BB475" s="301" t="s">
        <v>926</v>
      </c>
      <c r="BC475" s="83" t="s">
        <v>927</v>
      </c>
      <c r="BD475" s="84">
        <v>30</v>
      </c>
      <c r="BE475" s="282">
        <v>25898</v>
      </c>
      <c r="BF475" s="279">
        <v>5</v>
      </c>
      <c r="BG475" s="303" t="s">
        <v>3811</v>
      </c>
      <c r="BH475" s="86" t="s">
        <v>3829</v>
      </c>
      <c r="BI475" s="285" t="s">
        <v>3829</v>
      </c>
      <c r="BJ475" s="285" t="s">
        <v>3829</v>
      </c>
      <c r="BK475" s="86" t="s">
        <v>3829</v>
      </c>
      <c r="BL475" s="432">
        <v>5</v>
      </c>
      <c r="BM475" s="432" t="s">
        <v>3811</v>
      </c>
      <c r="BN475" s="432" t="str">
        <f>INDEX(ID!$D:$D,MATCH('Org2567'!D475,ID!$A:$A,0))</f>
        <v>กุดรัง</v>
      </c>
    </row>
    <row r="476" spans="1:66" x14ac:dyDescent="0.25">
      <c r="A476" s="272">
        <v>473</v>
      </c>
      <c r="B476" s="272">
        <v>7</v>
      </c>
      <c r="C476" s="82" t="s">
        <v>2256</v>
      </c>
      <c r="D476" s="272" t="s">
        <v>2293</v>
      </c>
      <c r="E476" s="82" t="str">
        <f t="shared" si="7"/>
        <v>รพ.ชื่นชม</v>
      </c>
      <c r="F476" s="90" t="s">
        <v>926</v>
      </c>
      <c r="G476" s="90" t="s">
        <v>989</v>
      </c>
      <c r="H476" s="90">
        <v>0</v>
      </c>
      <c r="I476" s="273">
        <v>17381</v>
      </c>
      <c r="J476" s="90">
        <v>3</v>
      </c>
      <c r="K476" s="93" t="s">
        <v>3705</v>
      </c>
      <c r="L476" s="83" t="s">
        <v>926</v>
      </c>
      <c r="M476" s="83" t="s">
        <v>989</v>
      </c>
      <c r="N476" s="84">
        <v>30</v>
      </c>
      <c r="O476" s="85">
        <v>17401</v>
      </c>
      <c r="P476" s="274">
        <v>3</v>
      </c>
      <c r="Q476" s="275" t="s">
        <v>3819</v>
      </c>
      <c r="R476" s="276" t="s">
        <v>926</v>
      </c>
      <c r="S476" s="277" t="s">
        <v>989</v>
      </c>
      <c r="T476" s="278">
        <v>30</v>
      </c>
      <c r="U476" s="88">
        <v>17401</v>
      </c>
      <c r="V476" s="54">
        <v>3</v>
      </c>
      <c r="W476" s="54" t="s">
        <v>3819</v>
      </c>
      <c r="X476" s="276" t="s">
        <v>926</v>
      </c>
      <c r="Y476" s="83" t="s">
        <v>989</v>
      </c>
      <c r="Z476" s="84">
        <v>30</v>
      </c>
      <c r="AA476" s="88">
        <v>17554</v>
      </c>
      <c r="AB476" s="279">
        <v>3</v>
      </c>
      <c r="AC476" s="280" t="s">
        <v>3819</v>
      </c>
      <c r="AD476" s="281" t="s">
        <v>926</v>
      </c>
      <c r="AE476" s="83" t="s">
        <v>989</v>
      </c>
      <c r="AF476" s="84">
        <v>30</v>
      </c>
      <c r="AG476" s="88">
        <v>17554</v>
      </c>
      <c r="AH476" s="279">
        <v>3</v>
      </c>
      <c r="AI476" s="286" t="s">
        <v>3819</v>
      </c>
      <c r="AJ476" s="281" t="s">
        <v>926</v>
      </c>
      <c r="AK476" s="83" t="s">
        <v>989</v>
      </c>
      <c r="AL476" s="84">
        <v>30</v>
      </c>
      <c r="AM476" s="88">
        <v>17554</v>
      </c>
      <c r="AN476" s="279">
        <v>3</v>
      </c>
      <c r="AO476" s="286" t="s">
        <v>3819</v>
      </c>
      <c r="AP476" s="281" t="s">
        <v>926</v>
      </c>
      <c r="AQ476" s="83" t="s">
        <v>989</v>
      </c>
      <c r="AR476" s="84">
        <v>30</v>
      </c>
      <c r="AS476" s="88">
        <v>17554</v>
      </c>
      <c r="AT476" s="279">
        <v>3</v>
      </c>
      <c r="AU476" s="280" t="s">
        <v>3819</v>
      </c>
      <c r="AV476" s="86" t="s">
        <v>926</v>
      </c>
      <c r="AW476" s="285" t="s">
        <v>989</v>
      </c>
      <c r="AX476" s="285">
        <v>30</v>
      </c>
      <c r="AY476" s="87">
        <v>17378</v>
      </c>
      <c r="AZ476" s="86">
        <v>3</v>
      </c>
      <c r="BA476" s="57" t="s">
        <v>3819</v>
      </c>
      <c r="BB476" s="301" t="s">
        <v>926</v>
      </c>
      <c r="BC476" s="83" t="s">
        <v>927</v>
      </c>
      <c r="BD476" s="84">
        <v>30</v>
      </c>
      <c r="BE476" s="282">
        <v>17378</v>
      </c>
      <c r="BF476" s="279">
        <v>5</v>
      </c>
      <c r="BG476" s="303" t="s">
        <v>3811</v>
      </c>
      <c r="BH476" s="86" t="s">
        <v>3829</v>
      </c>
      <c r="BI476" s="285" t="s">
        <v>3830</v>
      </c>
      <c r="BJ476" s="285" t="s">
        <v>3829</v>
      </c>
      <c r="BK476" s="86" t="s">
        <v>3830</v>
      </c>
      <c r="BL476" s="432">
        <v>5</v>
      </c>
      <c r="BM476" s="432" t="s">
        <v>3811</v>
      </c>
      <c r="BN476" s="432" t="str">
        <f>INDEX(ID!$D:$D,MATCH('Org2567'!D476,ID!$A:$A,0))</f>
        <v>ชื่นชม</v>
      </c>
    </row>
    <row r="477" spans="1:66" x14ac:dyDescent="0.25">
      <c r="A477" s="272">
        <v>474</v>
      </c>
      <c r="B477" s="272">
        <v>7</v>
      </c>
      <c r="C477" s="82" t="s">
        <v>2298</v>
      </c>
      <c r="D477" s="272" t="s">
        <v>479</v>
      </c>
      <c r="E477" s="82" t="str">
        <f t="shared" si="7"/>
        <v>รพ.ร้อยเอ็ด</v>
      </c>
      <c r="F477" s="90" t="s">
        <v>916</v>
      </c>
      <c r="G477" s="90" t="s">
        <v>3</v>
      </c>
      <c r="H477" s="90">
        <v>899</v>
      </c>
      <c r="I477" s="273">
        <v>93162</v>
      </c>
      <c r="J477" s="90">
        <v>19</v>
      </c>
      <c r="K477" s="93" t="s">
        <v>3772</v>
      </c>
      <c r="L477" s="83" t="s">
        <v>916</v>
      </c>
      <c r="M477" s="83" t="s">
        <v>3</v>
      </c>
      <c r="N477" s="84">
        <v>943</v>
      </c>
      <c r="O477" s="85">
        <v>93908</v>
      </c>
      <c r="P477" s="274">
        <v>19</v>
      </c>
      <c r="Q477" s="275" t="s">
        <v>3807</v>
      </c>
      <c r="R477" s="276" t="s">
        <v>916</v>
      </c>
      <c r="S477" s="277" t="s">
        <v>3</v>
      </c>
      <c r="T477" s="278">
        <v>879</v>
      </c>
      <c r="U477" s="88">
        <v>93908</v>
      </c>
      <c r="V477" s="54">
        <v>19</v>
      </c>
      <c r="W477" s="54" t="s">
        <v>3807</v>
      </c>
      <c r="X477" s="276" t="s">
        <v>916</v>
      </c>
      <c r="Y477" s="83" t="s">
        <v>3</v>
      </c>
      <c r="Z477" s="84">
        <v>879</v>
      </c>
      <c r="AA477" s="88">
        <v>94050</v>
      </c>
      <c r="AB477" s="279">
        <v>19</v>
      </c>
      <c r="AC477" s="280" t="s">
        <v>3807</v>
      </c>
      <c r="AD477" s="281" t="s">
        <v>916</v>
      </c>
      <c r="AE477" s="83" t="s">
        <v>3</v>
      </c>
      <c r="AF477" s="84">
        <v>881</v>
      </c>
      <c r="AG477" s="88">
        <v>94050</v>
      </c>
      <c r="AH477" s="279">
        <v>19</v>
      </c>
      <c r="AI477" s="286" t="s">
        <v>3807</v>
      </c>
      <c r="AJ477" s="281" t="s">
        <v>916</v>
      </c>
      <c r="AK477" s="83" t="s">
        <v>3</v>
      </c>
      <c r="AL477" s="84">
        <v>881</v>
      </c>
      <c r="AM477" s="88">
        <v>94050</v>
      </c>
      <c r="AN477" s="279">
        <v>19</v>
      </c>
      <c r="AO477" s="286" t="s">
        <v>3807</v>
      </c>
      <c r="AP477" s="281" t="s">
        <v>916</v>
      </c>
      <c r="AQ477" s="83" t="s">
        <v>3</v>
      </c>
      <c r="AR477" s="84">
        <v>881</v>
      </c>
      <c r="AS477" s="88">
        <v>94050</v>
      </c>
      <c r="AT477" s="279">
        <v>19</v>
      </c>
      <c r="AU477" s="280" t="s">
        <v>3807</v>
      </c>
      <c r="AV477" s="86" t="s">
        <v>916</v>
      </c>
      <c r="AW477" s="285" t="s">
        <v>3</v>
      </c>
      <c r="AX477" s="285">
        <v>881</v>
      </c>
      <c r="AY477" s="87">
        <v>94067</v>
      </c>
      <c r="AZ477" s="86">
        <v>19</v>
      </c>
      <c r="BA477" s="57" t="s">
        <v>3807</v>
      </c>
      <c r="BB477" s="301" t="s">
        <v>916</v>
      </c>
      <c r="BC477" s="83" t="s">
        <v>3</v>
      </c>
      <c r="BD477" s="84">
        <v>881</v>
      </c>
      <c r="BE477" s="282">
        <v>94067</v>
      </c>
      <c r="BF477" s="279">
        <v>19</v>
      </c>
      <c r="BG477" s="303" t="s">
        <v>3807</v>
      </c>
      <c r="BH477" s="86" t="s">
        <v>3829</v>
      </c>
      <c r="BI477" s="285" t="s">
        <v>3829</v>
      </c>
      <c r="BJ477" s="285" t="s">
        <v>3829</v>
      </c>
      <c r="BK477" s="86" t="s">
        <v>3829</v>
      </c>
      <c r="BL477" s="432">
        <v>19</v>
      </c>
      <c r="BM477" s="432" t="s">
        <v>3807</v>
      </c>
      <c r="BN477" s="432" t="str">
        <f>INDEX(ID!$D:$D,MATCH('Org2567'!D477,ID!$A:$A,0))</f>
        <v>ร้อยเอ็ด</v>
      </c>
    </row>
    <row r="478" spans="1:66" x14ac:dyDescent="0.25">
      <c r="A478" s="272">
        <v>475</v>
      </c>
      <c r="B478" s="272">
        <v>7</v>
      </c>
      <c r="C478" s="82" t="s">
        <v>2298</v>
      </c>
      <c r="D478" s="272" t="s">
        <v>480</v>
      </c>
      <c r="E478" s="82" t="str">
        <f t="shared" si="7"/>
        <v>รพ.เกษตรวิสัย</v>
      </c>
      <c r="F478" s="90" t="s">
        <v>926</v>
      </c>
      <c r="G478" s="90" t="s">
        <v>952</v>
      </c>
      <c r="H478" s="90">
        <v>96</v>
      </c>
      <c r="I478" s="273">
        <v>66040</v>
      </c>
      <c r="J478" s="90">
        <v>12</v>
      </c>
      <c r="K478" s="93" t="s">
        <v>3782</v>
      </c>
      <c r="L478" s="83" t="s">
        <v>926</v>
      </c>
      <c r="M478" s="83" t="s">
        <v>952</v>
      </c>
      <c r="N478" s="84">
        <v>96</v>
      </c>
      <c r="O478" s="85">
        <v>66350</v>
      </c>
      <c r="P478" s="274">
        <v>12</v>
      </c>
      <c r="Q478" s="275" t="s">
        <v>3820</v>
      </c>
      <c r="R478" s="276" t="s">
        <v>926</v>
      </c>
      <c r="S478" s="277" t="s">
        <v>952</v>
      </c>
      <c r="T478" s="278">
        <v>96</v>
      </c>
      <c r="U478" s="88">
        <v>66350</v>
      </c>
      <c r="V478" s="54">
        <v>12</v>
      </c>
      <c r="W478" s="54" t="s">
        <v>3820</v>
      </c>
      <c r="X478" s="276" t="s">
        <v>926</v>
      </c>
      <c r="Y478" s="83" t="s">
        <v>952</v>
      </c>
      <c r="Z478" s="84">
        <v>96</v>
      </c>
      <c r="AA478" s="88">
        <v>66270</v>
      </c>
      <c r="AB478" s="279">
        <v>12</v>
      </c>
      <c r="AC478" s="280" t="s">
        <v>3820</v>
      </c>
      <c r="AD478" s="281" t="s">
        <v>926</v>
      </c>
      <c r="AE478" s="83" t="s">
        <v>952</v>
      </c>
      <c r="AF478" s="84">
        <v>125</v>
      </c>
      <c r="AG478" s="88">
        <v>66270</v>
      </c>
      <c r="AH478" s="279">
        <v>13</v>
      </c>
      <c r="AI478" s="286" t="s">
        <v>3813</v>
      </c>
      <c r="AJ478" s="281" t="s">
        <v>926</v>
      </c>
      <c r="AK478" s="83" t="s">
        <v>952</v>
      </c>
      <c r="AL478" s="84">
        <v>125</v>
      </c>
      <c r="AM478" s="88">
        <v>66270</v>
      </c>
      <c r="AN478" s="279">
        <v>13</v>
      </c>
      <c r="AO478" s="286" t="s">
        <v>3813</v>
      </c>
      <c r="AP478" s="281" t="s">
        <v>926</v>
      </c>
      <c r="AQ478" s="83" t="s">
        <v>952</v>
      </c>
      <c r="AR478" s="84">
        <v>125</v>
      </c>
      <c r="AS478" s="88">
        <v>66270</v>
      </c>
      <c r="AT478" s="279">
        <v>13</v>
      </c>
      <c r="AU478" s="280" t="s">
        <v>3813</v>
      </c>
      <c r="AV478" s="86" t="s">
        <v>926</v>
      </c>
      <c r="AW478" s="285" t="s">
        <v>952</v>
      </c>
      <c r="AX478" s="285">
        <v>125</v>
      </c>
      <c r="AY478" s="87">
        <v>65475</v>
      </c>
      <c r="AZ478" s="86">
        <v>13</v>
      </c>
      <c r="BA478" s="57" t="s">
        <v>3813</v>
      </c>
      <c r="BB478" s="301" t="s">
        <v>926</v>
      </c>
      <c r="BC478" s="83" t="s">
        <v>952</v>
      </c>
      <c r="BD478" s="84">
        <v>165</v>
      </c>
      <c r="BE478" s="282">
        <v>65475</v>
      </c>
      <c r="BF478" s="279">
        <v>13</v>
      </c>
      <c r="BG478" s="303" t="s">
        <v>3813</v>
      </c>
      <c r="BH478" s="86" t="s">
        <v>3829</v>
      </c>
      <c r="BI478" s="285" t="s">
        <v>3829</v>
      </c>
      <c r="BJ478" s="285" t="s">
        <v>3830</v>
      </c>
      <c r="BK478" s="86" t="s">
        <v>3829</v>
      </c>
      <c r="BL478" s="432">
        <v>13</v>
      </c>
      <c r="BM478" s="432" t="s">
        <v>3813</v>
      </c>
      <c r="BN478" s="432" t="str">
        <f>INDEX(ID!$D:$D,MATCH('Org2567'!D478,ID!$A:$A,0))</f>
        <v>เกษตรวิสัย</v>
      </c>
    </row>
    <row r="479" spans="1:66" x14ac:dyDescent="0.25">
      <c r="A479" s="272">
        <v>476</v>
      </c>
      <c r="B479" s="272">
        <v>7</v>
      </c>
      <c r="C479" s="82" t="s">
        <v>2298</v>
      </c>
      <c r="D479" s="272" t="s">
        <v>481</v>
      </c>
      <c r="E479" s="82" t="str">
        <f t="shared" si="7"/>
        <v>รพ.ปทุมรัตต์</v>
      </c>
      <c r="F479" s="90" t="s">
        <v>926</v>
      </c>
      <c r="G479" s="90" t="s">
        <v>927</v>
      </c>
      <c r="H479" s="90">
        <v>42</v>
      </c>
      <c r="I479" s="273">
        <v>36359</v>
      </c>
      <c r="J479" s="90">
        <v>6</v>
      </c>
      <c r="K479" s="93" t="s">
        <v>3783</v>
      </c>
      <c r="L479" s="83" t="s">
        <v>926</v>
      </c>
      <c r="M479" s="83" t="s">
        <v>927</v>
      </c>
      <c r="N479" s="84">
        <v>44</v>
      </c>
      <c r="O479" s="85">
        <v>36497</v>
      </c>
      <c r="P479" s="274">
        <v>6</v>
      </c>
      <c r="Q479" s="275" t="s">
        <v>3809</v>
      </c>
      <c r="R479" s="276" t="s">
        <v>926</v>
      </c>
      <c r="S479" s="277" t="s">
        <v>927</v>
      </c>
      <c r="T479" s="278">
        <v>36</v>
      </c>
      <c r="U479" s="88">
        <v>36497</v>
      </c>
      <c r="V479" s="54">
        <v>6</v>
      </c>
      <c r="W479" s="54" t="s">
        <v>3809</v>
      </c>
      <c r="X479" s="276" t="s">
        <v>926</v>
      </c>
      <c r="Y479" s="83" t="s">
        <v>927</v>
      </c>
      <c r="Z479" s="84">
        <v>36</v>
      </c>
      <c r="AA479" s="88">
        <v>36504</v>
      </c>
      <c r="AB479" s="279">
        <v>6</v>
      </c>
      <c r="AC479" s="280" t="s">
        <v>3809</v>
      </c>
      <c r="AD479" s="281" t="s">
        <v>926</v>
      </c>
      <c r="AE479" s="83" t="s">
        <v>927</v>
      </c>
      <c r="AF479" s="84">
        <v>36</v>
      </c>
      <c r="AG479" s="88">
        <v>36504</v>
      </c>
      <c r="AH479" s="279">
        <v>6</v>
      </c>
      <c r="AI479" s="286" t="s">
        <v>3809</v>
      </c>
      <c r="AJ479" s="281" t="s">
        <v>926</v>
      </c>
      <c r="AK479" s="83" t="s">
        <v>927</v>
      </c>
      <c r="AL479" s="84">
        <v>36</v>
      </c>
      <c r="AM479" s="88">
        <v>36504</v>
      </c>
      <c r="AN479" s="279">
        <v>6</v>
      </c>
      <c r="AO479" s="286" t="s">
        <v>3809</v>
      </c>
      <c r="AP479" s="281" t="s">
        <v>926</v>
      </c>
      <c r="AQ479" s="83" t="s">
        <v>927</v>
      </c>
      <c r="AR479" s="84">
        <v>36</v>
      </c>
      <c r="AS479" s="88">
        <v>36504</v>
      </c>
      <c r="AT479" s="279">
        <v>6</v>
      </c>
      <c r="AU479" s="280" t="s">
        <v>3809</v>
      </c>
      <c r="AV479" s="86" t="s">
        <v>926</v>
      </c>
      <c r="AW479" s="285" t="s">
        <v>927</v>
      </c>
      <c r="AX479" s="285">
        <v>36</v>
      </c>
      <c r="AY479" s="87">
        <v>35857</v>
      </c>
      <c r="AZ479" s="86">
        <v>6</v>
      </c>
      <c r="BA479" s="57" t="s">
        <v>3809</v>
      </c>
      <c r="BB479" s="301" t="s">
        <v>926</v>
      </c>
      <c r="BC479" s="83" t="s">
        <v>927</v>
      </c>
      <c r="BD479" s="84">
        <v>36</v>
      </c>
      <c r="BE479" s="282">
        <v>35857</v>
      </c>
      <c r="BF479" s="279">
        <v>6</v>
      </c>
      <c r="BG479" s="303" t="s">
        <v>3809</v>
      </c>
      <c r="BH479" s="86" t="s">
        <v>3829</v>
      </c>
      <c r="BI479" s="285" t="s">
        <v>3829</v>
      </c>
      <c r="BJ479" s="285" t="s">
        <v>3829</v>
      </c>
      <c r="BK479" s="86" t="s">
        <v>3829</v>
      </c>
      <c r="BL479" s="432">
        <v>6</v>
      </c>
      <c r="BM479" s="432" t="s">
        <v>3809</v>
      </c>
      <c r="BN479" s="432" t="str">
        <f>INDEX(ID!$D:$D,MATCH('Org2567'!D479,ID!$A:$A,0))</f>
        <v>ปทุมรัตต์</v>
      </c>
    </row>
    <row r="480" spans="1:66" x14ac:dyDescent="0.25">
      <c r="A480" s="272">
        <v>477</v>
      </c>
      <c r="B480" s="272">
        <v>7</v>
      </c>
      <c r="C480" s="82" t="s">
        <v>2298</v>
      </c>
      <c r="D480" s="272" t="s">
        <v>482</v>
      </c>
      <c r="E480" s="82" t="str">
        <f t="shared" si="7"/>
        <v>รพ.จตุรพักตรพิมาน</v>
      </c>
      <c r="F480" s="90" t="s">
        <v>926</v>
      </c>
      <c r="G480" s="90" t="s">
        <v>927</v>
      </c>
      <c r="H480" s="90">
        <v>60</v>
      </c>
      <c r="I480" s="273">
        <v>55855</v>
      </c>
      <c r="J480" s="90">
        <v>6</v>
      </c>
      <c r="K480" s="93" t="s">
        <v>3783</v>
      </c>
      <c r="L480" s="83" t="s">
        <v>926</v>
      </c>
      <c r="M480" s="83" t="s">
        <v>927</v>
      </c>
      <c r="N480" s="84">
        <v>60</v>
      </c>
      <c r="O480" s="85">
        <v>55871</v>
      </c>
      <c r="P480" s="274">
        <v>6</v>
      </c>
      <c r="Q480" s="275" t="s">
        <v>3809</v>
      </c>
      <c r="R480" s="276" t="s">
        <v>926</v>
      </c>
      <c r="S480" s="277" t="s">
        <v>927</v>
      </c>
      <c r="T480" s="278">
        <v>60</v>
      </c>
      <c r="U480" s="88">
        <v>55871</v>
      </c>
      <c r="V480" s="54">
        <v>6</v>
      </c>
      <c r="W480" s="54" t="s">
        <v>3809</v>
      </c>
      <c r="X480" s="276" t="s">
        <v>926</v>
      </c>
      <c r="Y480" s="83" t="s">
        <v>927</v>
      </c>
      <c r="Z480" s="84">
        <v>60</v>
      </c>
      <c r="AA480" s="88">
        <v>55790</v>
      </c>
      <c r="AB480" s="279">
        <v>6</v>
      </c>
      <c r="AC480" s="280" t="s">
        <v>3809</v>
      </c>
      <c r="AD480" s="281" t="s">
        <v>926</v>
      </c>
      <c r="AE480" s="83" t="s">
        <v>927</v>
      </c>
      <c r="AF480" s="84">
        <v>60</v>
      </c>
      <c r="AG480" s="88">
        <v>55790</v>
      </c>
      <c r="AH480" s="279">
        <v>6</v>
      </c>
      <c r="AI480" s="286" t="s">
        <v>3809</v>
      </c>
      <c r="AJ480" s="281" t="s">
        <v>926</v>
      </c>
      <c r="AK480" s="83" t="s">
        <v>927</v>
      </c>
      <c r="AL480" s="84">
        <v>60</v>
      </c>
      <c r="AM480" s="88">
        <v>55790</v>
      </c>
      <c r="AN480" s="279">
        <v>6</v>
      </c>
      <c r="AO480" s="286" t="s">
        <v>3809</v>
      </c>
      <c r="AP480" s="281" t="s">
        <v>926</v>
      </c>
      <c r="AQ480" s="83" t="s">
        <v>927</v>
      </c>
      <c r="AR480" s="84">
        <v>60</v>
      </c>
      <c r="AS480" s="88">
        <v>55790</v>
      </c>
      <c r="AT480" s="279">
        <v>6</v>
      </c>
      <c r="AU480" s="280" t="s">
        <v>3809</v>
      </c>
      <c r="AV480" s="86" t="s">
        <v>926</v>
      </c>
      <c r="AW480" s="285" t="s">
        <v>927</v>
      </c>
      <c r="AX480" s="285">
        <v>60</v>
      </c>
      <c r="AY480" s="87">
        <v>54893</v>
      </c>
      <c r="AZ480" s="86">
        <v>6</v>
      </c>
      <c r="BA480" s="57" t="s">
        <v>3809</v>
      </c>
      <c r="BB480" s="301" t="s">
        <v>926</v>
      </c>
      <c r="BC480" s="83" t="s">
        <v>927</v>
      </c>
      <c r="BD480" s="84">
        <v>65</v>
      </c>
      <c r="BE480" s="282">
        <v>54893</v>
      </c>
      <c r="BF480" s="279">
        <v>6</v>
      </c>
      <c r="BG480" s="303" t="s">
        <v>3809</v>
      </c>
      <c r="BH480" s="86" t="s">
        <v>3829</v>
      </c>
      <c r="BI480" s="285" t="s">
        <v>3829</v>
      </c>
      <c r="BJ480" s="285" t="s">
        <v>3830</v>
      </c>
      <c r="BK480" s="86" t="s">
        <v>3829</v>
      </c>
      <c r="BL480" s="432">
        <v>6</v>
      </c>
      <c r="BM480" s="432" t="s">
        <v>3809</v>
      </c>
      <c r="BN480" s="432" t="str">
        <f>INDEX(ID!$D:$D,MATCH('Org2567'!D480,ID!$A:$A,0))</f>
        <v>จตุรพักตรพิมาน</v>
      </c>
    </row>
    <row r="481" spans="1:66" x14ac:dyDescent="0.25">
      <c r="A481" s="272">
        <v>478</v>
      </c>
      <c r="B481" s="272">
        <v>7</v>
      </c>
      <c r="C481" s="82" t="s">
        <v>2298</v>
      </c>
      <c r="D481" s="272" t="s">
        <v>483</v>
      </c>
      <c r="E481" s="82" t="str">
        <f t="shared" si="7"/>
        <v>รพ.ธวัชบุรี</v>
      </c>
      <c r="F481" s="90" t="s">
        <v>926</v>
      </c>
      <c r="G481" s="90" t="s">
        <v>927</v>
      </c>
      <c r="H481" s="90">
        <v>37</v>
      </c>
      <c r="I481" s="273">
        <v>49014</v>
      </c>
      <c r="J481" s="90">
        <v>6</v>
      </c>
      <c r="K481" s="93" t="s">
        <v>3783</v>
      </c>
      <c r="L481" s="83" t="s">
        <v>926</v>
      </c>
      <c r="M481" s="83" t="s">
        <v>927</v>
      </c>
      <c r="N481" s="84">
        <v>37</v>
      </c>
      <c r="O481" s="85">
        <v>48965</v>
      </c>
      <c r="P481" s="274">
        <v>6</v>
      </c>
      <c r="Q481" s="275" t="s">
        <v>3809</v>
      </c>
      <c r="R481" s="276" t="s">
        <v>926</v>
      </c>
      <c r="S481" s="277" t="s">
        <v>927</v>
      </c>
      <c r="T481" s="278">
        <v>51</v>
      </c>
      <c r="U481" s="88">
        <v>48965</v>
      </c>
      <c r="V481" s="54">
        <v>6</v>
      </c>
      <c r="W481" s="54" t="s">
        <v>3809</v>
      </c>
      <c r="X481" s="276" t="s">
        <v>926</v>
      </c>
      <c r="Y481" s="83" t="s">
        <v>927</v>
      </c>
      <c r="Z481" s="84">
        <v>51</v>
      </c>
      <c r="AA481" s="88">
        <v>48859</v>
      </c>
      <c r="AB481" s="279">
        <v>6</v>
      </c>
      <c r="AC481" s="280" t="s">
        <v>3809</v>
      </c>
      <c r="AD481" s="281" t="s">
        <v>926</v>
      </c>
      <c r="AE481" s="83" t="s">
        <v>927</v>
      </c>
      <c r="AF481" s="84">
        <v>51</v>
      </c>
      <c r="AG481" s="88">
        <v>48859</v>
      </c>
      <c r="AH481" s="279">
        <v>6</v>
      </c>
      <c r="AI481" s="286" t="s">
        <v>3809</v>
      </c>
      <c r="AJ481" s="281" t="s">
        <v>926</v>
      </c>
      <c r="AK481" s="83" t="s">
        <v>927</v>
      </c>
      <c r="AL481" s="84">
        <v>51</v>
      </c>
      <c r="AM481" s="88">
        <v>48859</v>
      </c>
      <c r="AN481" s="279">
        <v>6</v>
      </c>
      <c r="AO481" s="286" t="s">
        <v>3809</v>
      </c>
      <c r="AP481" s="281" t="s">
        <v>926</v>
      </c>
      <c r="AQ481" s="83" t="s">
        <v>927</v>
      </c>
      <c r="AR481" s="84">
        <v>51</v>
      </c>
      <c r="AS481" s="88">
        <v>48859</v>
      </c>
      <c r="AT481" s="279">
        <v>6</v>
      </c>
      <c r="AU481" s="280" t="s">
        <v>3809</v>
      </c>
      <c r="AV481" s="86" t="s">
        <v>926</v>
      </c>
      <c r="AW481" s="285" t="s">
        <v>927</v>
      </c>
      <c r="AX481" s="285">
        <v>51</v>
      </c>
      <c r="AY481" s="87">
        <v>48035</v>
      </c>
      <c r="AZ481" s="86">
        <v>6</v>
      </c>
      <c r="BA481" s="57" t="s">
        <v>3809</v>
      </c>
      <c r="BB481" s="301" t="s">
        <v>926</v>
      </c>
      <c r="BC481" s="83" t="s">
        <v>927</v>
      </c>
      <c r="BD481" s="84">
        <v>38</v>
      </c>
      <c r="BE481" s="282">
        <v>48035</v>
      </c>
      <c r="BF481" s="279">
        <v>6</v>
      </c>
      <c r="BG481" s="303" t="s">
        <v>3809</v>
      </c>
      <c r="BH481" s="86" t="s">
        <v>3829</v>
      </c>
      <c r="BI481" s="285" t="s">
        <v>3829</v>
      </c>
      <c r="BJ481" s="285" t="s">
        <v>3830</v>
      </c>
      <c r="BK481" s="86" t="s">
        <v>3829</v>
      </c>
      <c r="BL481" s="432">
        <v>6</v>
      </c>
      <c r="BM481" s="432" t="s">
        <v>3809</v>
      </c>
      <c r="BN481" s="432" t="str">
        <f>INDEX(ID!$D:$D,MATCH('Org2567'!D481,ID!$A:$A,0))</f>
        <v>ธวัชบุรี</v>
      </c>
    </row>
    <row r="482" spans="1:66" x14ac:dyDescent="0.25">
      <c r="A482" s="272">
        <v>479</v>
      </c>
      <c r="B482" s="272">
        <v>7</v>
      </c>
      <c r="C482" s="82" t="s">
        <v>2298</v>
      </c>
      <c r="D482" s="272" t="s">
        <v>484</v>
      </c>
      <c r="E482" s="82" t="str">
        <f t="shared" si="7"/>
        <v>รพ.พนมไพร</v>
      </c>
      <c r="F482" s="90" t="s">
        <v>926</v>
      </c>
      <c r="G482" s="90" t="s">
        <v>931</v>
      </c>
      <c r="H482" s="90">
        <v>42</v>
      </c>
      <c r="I482" s="273">
        <v>49496</v>
      </c>
      <c r="J482" s="90">
        <v>9</v>
      </c>
      <c r="K482" s="93" t="s">
        <v>3708</v>
      </c>
      <c r="L482" s="83" t="s">
        <v>926</v>
      </c>
      <c r="M482" s="83" t="s">
        <v>931</v>
      </c>
      <c r="N482" s="84">
        <v>42</v>
      </c>
      <c r="O482" s="85">
        <v>49482</v>
      </c>
      <c r="P482" s="274">
        <v>9</v>
      </c>
      <c r="Q482" s="275" t="s">
        <v>3814</v>
      </c>
      <c r="R482" s="276" t="s">
        <v>926</v>
      </c>
      <c r="S482" s="277" t="s">
        <v>931</v>
      </c>
      <c r="T482" s="278">
        <v>42</v>
      </c>
      <c r="U482" s="88">
        <v>49482</v>
      </c>
      <c r="V482" s="54">
        <v>9</v>
      </c>
      <c r="W482" s="54" t="s">
        <v>3814</v>
      </c>
      <c r="X482" s="276" t="s">
        <v>926</v>
      </c>
      <c r="Y482" s="83" t="s">
        <v>931</v>
      </c>
      <c r="Z482" s="84">
        <v>42</v>
      </c>
      <c r="AA482" s="88">
        <v>49140</v>
      </c>
      <c r="AB482" s="279">
        <v>9</v>
      </c>
      <c r="AC482" s="280" t="s">
        <v>3814</v>
      </c>
      <c r="AD482" s="281" t="s">
        <v>926</v>
      </c>
      <c r="AE482" s="83" t="s">
        <v>931</v>
      </c>
      <c r="AF482" s="84">
        <v>42</v>
      </c>
      <c r="AG482" s="88">
        <v>49140</v>
      </c>
      <c r="AH482" s="279">
        <v>9</v>
      </c>
      <c r="AI482" s="286" t="s">
        <v>3814</v>
      </c>
      <c r="AJ482" s="281" t="s">
        <v>926</v>
      </c>
      <c r="AK482" s="83" t="s">
        <v>931</v>
      </c>
      <c r="AL482" s="84">
        <v>42</v>
      </c>
      <c r="AM482" s="88">
        <v>49140</v>
      </c>
      <c r="AN482" s="279">
        <v>9</v>
      </c>
      <c r="AO482" s="286" t="s">
        <v>3814</v>
      </c>
      <c r="AP482" s="281" t="s">
        <v>926</v>
      </c>
      <c r="AQ482" s="83" t="s">
        <v>931</v>
      </c>
      <c r="AR482" s="84">
        <v>42</v>
      </c>
      <c r="AS482" s="88">
        <v>49140</v>
      </c>
      <c r="AT482" s="279">
        <v>9</v>
      </c>
      <c r="AU482" s="280" t="s">
        <v>3814</v>
      </c>
      <c r="AV482" s="86" t="s">
        <v>926</v>
      </c>
      <c r="AW482" s="285" t="s">
        <v>931</v>
      </c>
      <c r="AX482" s="285">
        <v>42</v>
      </c>
      <c r="AY482" s="87">
        <v>48338</v>
      </c>
      <c r="AZ482" s="86">
        <v>9</v>
      </c>
      <c r="BA482" s="57" t="s">
        <v>3814</v>
      </c>
      <c r="BB482" s="301" t="s">
        <v>926</v>
      </c>
      <c r="BC482" s="83" t="s">
        <v>931</v>
      </c>
      <c r="BD482" s="84">
        <v>42</v>
      </c>
      <c r="BE482" s="282">
        <v>48338</v>
      </c>
      <c r="BF482" s="279">
        <v>9</v>
      </c>
      <c r="BG482" s="303" t="s">
        <v>3814</v>
      </c>
      <c r="BH482" s="86" t="s">
        <v>3829</v>
      </c>
      <c r="BI482" s="285" t="s">
        <v>3829</v>
      </c>
      <c r="BJ482" s="285" t="s">
        <v>3829</v>
      </c>
      <c r="BK482" s="86" t="s">
        <v>3829</v>
      </c>
      <c r="BL482" s="432">
        <v>9</v>
      </c>
      <c r="BM482" s="432" t="s">
        <v>3814</v>
      </c>
      <c r="BN482" s="432" t="str">
        <f>INDEX(ID!$D:$D,MATCH('Org2567'!D482,ID!$A:$A,0))</f>
        <v>พนมไพร</v>
      </c>
    </row>
    <row r="483" spans="1:66" x14ac:dyDescent="0.25">
      <c r="A483" s="272">
        <v>480</v>
      </c>
      <c r="B483" s="272">
        <v>7</v>
      </c>
      <c r="C483" s="82" t="s">
        <v>2298</v>
      </c>
      <c r="D483" s="272" t="s">
        <v>485</v>
      </c>
      <c r="E483" s="82" t="str">
        <f t="shared" si="7"/>
        <v>รพ.โพนทอง</v>
      </c>
      <c r="F483" s="90" t="s">
        <v>926</v>
      </c>
      <c r="G483" s="90" t="s">
        <v>952</v>
      </c>
      <c r="H483" s="90">
        <v>144</v>
      </c>
      <c r="I483" s="273">
        <v>76770</v>
      </c>
      <c r="J483" s="90">
        <v>13</v>
      </c>
      <c r="K483" s="93" t="s">
        <v>3781</v>
      </c>
      <c r="L483" s="83" t="s">
        <v>926</v>
      </c>
      <c r="M483" s="83" t="s">
        <v>952</v>
      </c>
      <c r="N483" s="84">
        <v>148</v>
      </c>
      <c r="O483" s="85">
        <v>76782</v>
      </c>
      <c r="P483" s="274">
        <v>13</v>
      </c>
      <c r="Q483" s="275" t="s">
        <v>3813</v>
      </c>
      <c r="R483" s="276" t="s">
        <v>926</v>
      </c>
      <c r="S483" s="277" t="s">
        <v>952</v>
      </c>
      <c r="T483" s="278">
        <v>154</v>
      </c>
      <c r="U483" s="88">
        <v>76782</v>
      </c>
      <c r="V483" s="54">
        <v>13</v>
      </c>
      <c r="W483" s="54" t="s">
        <v>3813</v>
      </c>
      <c r="X483" s="276" t="s">
        <v>926</v>
      </c>
      <c r="Y483" s="83" t="s">
        <v>952</v>
      </c>
      <c r="Z483" s="84">
        <v>154</v>
      </c>
      <c r="AA483" s="88">
        <v>77185</v>
      </c>
      <c r="AB483" s="279">
        <v>13</v>
      </c>
      <c r="AC483" s="280" t="s">
        <v>3813</v>
      </c>
      <c r="AD483" s="281" t="s">
        <v>926</v>
      </c>
      <c r="AE483" s="83" t="s">
        <v>952</v>
      </c>
      <c r="AF483" s="84">
        <v>213</v>
      </c>
      <c r="AG483" s="88">
        <v>77185</v>
      </c>
      <c r="AH483" s="279">
        <v>13</v>
      </c>
      <c r="AI483" s="286" t="s">
        <v>3813</v>
      </c>
      <c r="AJ483" s="281" t="s">
        <v>926</v>
      </c>
      <c r="AK483" s="83" t="s">
        <v>952</v>
      </c>
      <c r="AL483" s="84">
        <v>213</v>
      </c>
      <c r="AM483" s="88">
        <v>77185</v>
      </c>
      <c r="AN483" s="279">
        <v>13</v>
      </c>
      <c r="AO483" s="286" t="s">
        <v>3813</v>
      </c>
      <c r="AP483" s="281" t="s">
        <v>926</v>
      </c>
      <c r="AQ483" s="83" t="s">
        <v>952</v>
      </c>
      <c r="AR483" s="84">
        <v>213</v>
      </c>
      <c r="AS483" s="88">
        <v>77185</v>
      </c>
      <c r="AT483" s="279">
        <v>13</v>
      </c>
      <c r="AU483" s="280" t="s">
        <v>3813</v>
      </c>
      <c r="AV483" s="86" t="s">
        <v>926</v>
      </c>
      <c r="AW483" s="285" t="s">
        <v>952</v>
      </c>
      <c r="AX483" s="285">
        <v>213</v>
      </c>
      <c r="AY483" s="87">
        <v>75968</v>
      </c>
      <c r="AZ483" s="86">
        <v>13</v>
      </c>
      <c r="BA483" s="57" t="s">
        <v>3813</v>
      </c>
      <c r="BB483" s="301" t="s">
        <v>926</v>
      </c>
      <c r="BC483" s="83" t="s">
        <v>952</v>
      </c>
      <c r="BD483" s="84">
        <v>213</v>
      </c>
      <c r="BE483" s="282">
        <v>75968</v>
      </c>
      <c r="BF483" s="279">
        <v>13</v>
      </c>
      <c r="BG483" s="303" t="s">
        <v>3813</v>
      </c>
      <c r="BH483" s="86" t="s">
        <v>3829</v>
      </c>
      <c r="BI483" s="285" t="s">
        <v>3829</v>
      </c>
      <c r="BJ483" s="285" t="s">
        <v>3829</v>
      </c>
      <c r="BK483" s="86" t="s">
        <v>3829</v>
      </c>
      <c r="BL483" s="432">
        <v>13</v>
      </c>
      <c r="BM483" s="432" t="s">
        <v>3813</v>
      </c>
      <c r="BN483" s="432" t="str">
        <f>INDEX(ID!$D:$D,MATCH('Org2567'!D483,ID!$A:$A,0))</f>
        <v>โพนทอง</v>
      </c>
    </row>
    <row r="484" spans="1:66" x14ac:dyDescent="0.25">
      <c r="A484" s="272">
        <v>481</v>
      </c>
      <c r="B484" s="272">
        <v>7</v>
      </c>
      <c r="C484" s="82" t="s">
        <v>2298</v>
      </c>
      <c r="D484" s="272" t="s">
        <v>486</v>
      </c>
      <c r="E484" s="82" t="str">
        <f t="shared" si="7"/>
        <v>รพ.โพธิ์ชัย</v>
      </c>
      <c r="F484" s="90" t="s">
        <v>926</v>
      </c>
      <c r="G484" s="90" t="s">
        <v>927</v>
      </c>
      <c r="H484" s="90">
        <v>30</v>
      </c>
      <c r="I484" s="273">
        <v>41430</v>
      </c>
      <c r="J484" s="90">
        <v>6</v>
      </c>
      <c r="K484" s="93" t="s">
        <v>3783</v>
      </c>
      <c r="L484" s="83" t="s">
        <v>926</v>
      </c>
      <c r="M484" s="83" t="s">
        <v>927</v>
      </c>
      <c r="N484" s="84">
        <v>30</v>
      </c>
      <c r="O484" s="85">
        <v>41564</v>
      </c>
      <c r="P484" s="274">
        <v>6</v>
      </c>
      <c r="Q484" s="275" t="s">
        <v>3809</v>
      </c>
      <c r="R484" s="276" t="s">
        <v>926</v>
      </c>
      <c r="S484" s="277" t="s">
        <v>927</v>
      </c>
      <c r="T484" s="278">
        <v>30</v>
      </c>
      <c r="U484" s="88">
        <v>41564</v>
      </c>
      <c r="V484" s="54">
        <v>6</v>
      </c>
      <c r="W484" s="54" t="s">
        <v>3809</v>
      </c>
      <c r="X484" s="276" t="s">
        <v>926</v>
      </c>
      <c r="Y484" s="83" t="s">
        <v>927</v>
      </c>
      <c r="Z484" s="84">
        <v>30</v>
      </c>
      <c r="AA484" s="88">
        <v>41669</v>
      </c>
      <c r="AB484" s="279">
        <v>6</v>
      </c>
      <c r="AC484" s="280" t="s">
        <v>3809</v>
      </c>
      <c r="AD484" s="281" t="s">
        <v>926</v>
      </c>
      <c r="AE484" s="83" t="s">
        <v>927</v>
      </c>
      <c r="AF484" s="84">
        <v>30</v>
      </c>
      <c r="AG484" s="88">
        <v>41669</v>
      </c>
      <c r="AH484" s="279">
        <v>6</v>
      </c>
      <c r="AI484" s="286" t="s">
        <v>3809</v>
      </c>
      <c r="AJ484" s="281" t="s">
        <v>926</v>
      </c>
      <c r="AK484" s="83" t="s">
        <v>927</v>
      </c>
      <c r="AL484" s="84">
        <v>30</v>
      </c>
      <c r="AM484" s="88">
        <v>41669</v>
      </c>
      <c r="AN484" s="279">
        <v>6</v>
      </c>
      <c r="AO484" s="286" t="s">
        <v>3809</v>
      </c>
      <c r="AP484" s="281" t="s">
        <v>926</v>
      </c>
      <c r="AQ484" s="83" t="s">
        <v>927</v>
      </c>
      <c r="AR484" s="84">
        <v>30</v>
      </c>
      <c r="AS484" s="88">
        <v>41669</v>
      </c>
      <c r="AT484" s="279">
        <v>6</v>
      </c>
      <c r="AU484" s="280" t="s">
        <v>3809</v>
      </c>
      <c r="AV484" s="86" t="s">
        <v>926</v>
      </c>
      <c r="AW484" s="285" t="s">
        <v>927</v>
      </c>
      <c r="AX484" s="285">
        <v>30</v>
      </c>
      <c r="AY484" s="87">
        <v>41163</v>
      </c>
      <c r="AZ484" s="86">
        <v>6</v>
      </c>
      <c r="BA484" s="57" t="s">
        <v>3809</v>
      </c>
      <c r="BB484" s="301" t="s">
        <v>926</v>
      </c>
      <c r="BC484" s="83" t="s">
        <v>927</v>
      </c>
      <c r="BD484" s="84">
        <v>30</v>
      </c>
      <c r="BE484" s="282">
        <v>41163</v>
      </c>
      <c r="BF484" s="279">
        <v>6</v>
      </c>
      <c r="BG484" s="303" t="s">
        <v>3809</v>
      </c>
      <c r="BH484" s="86" t="s">
        <v>3829</v>
      </c>
      <c r="BI484" s="285" t="s">
        <v>3829</v>
      </c>
      <c r="BJ484" s="285" t="s">
        <v>3829</v>
      </c>
      <c r="BK484" s="86" t="s">
        <v>3829</v>
      </c>
      <c r="BL484" s="432">
        <v>6</v>
      </c>
      <c r="BM484" s="432" t="s">
        <v>3809</v>
      </c>
      <c r="BN484" s="432" t="str">
        <f>INDEX(ID!$D:$D,MATCH('Org2567'!D484,ID!$A:$A,0))</f>
        <v>โพธิ์ชัย</v>
      </c>
    </row>
    <row r="485" spans="1:66" x14ac:dyDescent="0.25">
      <c r="A485" s="272">
        <v>482</v>
      </c>
      <c r="B485" s="272">
        <v>7</v>
      </c>
      <c r="C485" s="82" t="s">
        <v>2298</v>
      </c>
      <c r="D485" s="272" t="s">
        <v>487</v>
      </c>
      <c r="E485" s="82" t="str">
        <f t="shared" si="7"/>
        <v>รพ.หนองพอก</v>
      </c>
      <c r="F485" s="90" t="s">
        <v>926</v>
      </c>
      <c r="G485" s="90" t="s">
        <v>927</v>
      </c>
      <c r="H485" s="90">
        <v>56</v>
      </c>
      <c r="I485" s="273">
        <v>49936</v>
      </c>
      <c r="J485" s="90">
        <v>6</v>
      </c>
      <c r="K485" s="93" t="s">
        <v>3783</v>
      </c>
      <c r="L485" s="83" t="s">
        <v>926</v>
      </c>
      <c r="M485" s="83" t="s">
        <v>927</v>
      </c>
      <c r="N485" s="84">
        <v>56</v>
      </c>
      <c r="O485" s="85">
        <v>50088</v>
      </c>
      <c r="P485" s="274">
        <v>6</v>
      </c>
      <c r="Q485" s="275" t="s">
        <v>3809</v>
      </c>
      <c r="R485" s="276" t="s">
        <v>926</v>
      </c>
      <c r="S485" s="277" t="s">
        <v>927</v>
      </c>
      <c r="T485" s="278">
        <v>56</v>
      </c>
      <c r="U485" s="88">
        <v>50088</v>
      </c>
      <c r="V485" s="54">
        <v>6</v>
      </c>
      <c r="W485" s="54" t="s">
        <v>3809</v>
      </c>
      <c r="X485" s="276" t="s">
        <v>926</v>
      </c>
      <c r="Y485" s="83" t="s">
        <v>927</v>
      </c>
      <c r="Z485" s="84">
        <v>56</v>
      </c>
      <c r="AA485" s="88">
        <v>50043</v>
      </c>
      <c r="AB485" s="279">
        <v>6</v>
      </c>
      <c r="AC485" s="280" t="s">
        <v>3809</v>
      </c>
      <c r="AD485" s="281" t="s">
        <v>926</v>
      </c>
      <c r="AE485" s="83" t="s">
        <v>927</v>
      </c>
      <c r="AF485" s="84">
        <v>35</v>
      </c>
      <c r="AG485" s="88">
        <v>50043</v>
      </c>
      <c r="AH485" s="279">
        <v>6</v>
      </c>
      <c r="AI485" s="286" t="s">
        <v>3809</v>
      </c>
      <c r="AJ485" s="281" t="s">
        <v>926</v>
      </c>
      <c r="AK485" s="83" t="s">
        <v>927</v>
      </c>
      <c r="AL485" s="84">
        <v>35</v>
      </c>
      <c r="AM485" s="88">
        <v>50043</v>
      </c>
      <c r="AN485" s="279">
        <v>6</v>
      </c>
      <c r="AO485" s="286" t="s">
        <v>3809</v>
      </c>
      <c r="AP485" s="281" t="s">
        <v>926</v>
      </c>
      <c r="AQ485" s="83" t="s">
        <v>927</v>
      </c>
      <c r="AR485" s="84">
        <v>35</v>
      </c>
      <c r="AS485" s="88">
        <v>50043</v>
      </c>
      <c r="AT485" s="279">
        <v>6</v>
      </c>
      <c r="AU485" s="280" t="s">
        <v>3809</v>
      </c>
      <c r="AV485" s="86" t="s">
        <v>926</v>
      </c>
      <c r="AW485" s="285" t="s">
        <v>927</v>
      </c>
      <c r="AX485" s="285">
        <v>35</v>
      </c>
      <c r="AY485" s="87">
        <v>49503</v>
      </c>
      <c r="AZ485" s="86">
        <v>6</v>
      </c>
      <c r="BA485" s="57" t="s">
        <v>3809</v>
      </c>
      <c r="BB485" s="301" t="s">
        <v>926</v>
      </c>
      <c r="BC485" s="83" t="s">
        <v>927</v>
      </c>
      <c r="BD485" s="84">
        <v>30</v>
      </c>
      <c r="BE485" s="282">
        <v>49503</v>
      </c>
      <c r="BF485" s="279">
        <v>6</v>
      </c>
      <c r="BG485" s="303" t="s">
        <v>3809</v>
      </c>
      <c r="BH485" s="86" t="s">
        <v>3829</v>
      </c>
      <c r="BI485" s="285" t="s">
        <v>3829</v>
      </c>
      <c r="BJ485" s="285" t="s">
        <v>3830</v>
      </c>
      <c r="BK485" s="86" t="s">
        <v>3829</v>
      </c>
      <c r="BL485" s="432">
        <v>6</v>
      </c>
      <c r="BM485" s="432" t="s">
        <v>3809</v>
      </c>
      <c r="BN485" s="432" t="str">
        <f>INDEX(ID!$D:$D,MATCH('Org2567'!D485,ID!$A:$A,0))</f>
        <v>หนองพอก</v>
      </c>
    </row>
    <row r="486" spans="1:66" x14ac:dyDescent="0.25">
      <c r="A486" s="272">
        <v>483</v>
      </c>
      <c r="B486" s="272">
        <v>7</v>
      </c>
      <c r="C486" s="82" t="s">
        <v>2298</v>
      </c>
      <c r="D486" s="272" t="s">
        <v>488</v>
      </c>
      <c r="E486" s="82" t="str">
        <f t="shared" si="7"/>
        <v>รพ.เสลภูมิ</v>
      </c>
      <c r="F486" s="90" t="s">
        <v>926</v>
      </c>
      <c r="G486" s="90" t="s">
        <v>952</v>
      </c>
      <c r="H486" s="90">
        <v>90</v>
      </c>
      <c r="I486" s="273">
        <v>87010</v>
      </c>
      <c r="J486" s="90">
        <v>12</v>
      </c>
      <c r="K486" s="93" t="s">
        <v>3782</v>
      </c>
      <c r="L486" s="83" t="s">
        <v>926</v>
      </c>
      <c r="M486" s="83" t="s">
        <v>952</v>
      </c>
      <c r="N486" s="84">
        <v>111</v>
      </c>
      <c r="O486" s="85">
        <v>86798</v>
      </c>
      <c r="P486" s="274">
        <v>13</v>
      </c>
      <c r="Q486" s="275" t="s">
        <v>3813</v>
      </c>
      <c r="R486" s="276" t="s">
        <v>926</v>
      </c>
      <c r="S486" s="277" t="s">
        <v>952</v>
      </c>
      <c r="T486" s="278">
        <v>124</v>
      </c>
      <c r="U486" s="88">
        <v>86798</v>
      </c>
      <c r="V486" s="54">
        <v>13</v>
      </c>
      <c r="W486" s="54" t="s">
        <v>3813</v>
      </c>
      <c r="X486" s="276" t="s">
        <v>926</v>
      </c>
      <c r="Y486" s="83" t="s">
        <v>952</v>
      </c>
      <c r="Z486" s="84">
        <v>124</v>
      </c>
      <c r="AA486" s="88">
        <v>86074</v>
      </c>
      <c r="AB486" s="279">
        <v>13</v>
      </c>
      <c r="AC486" s="280" t="s">
        <v>3813</v>
      </c>
      <c r="AD486" s="281" t="s">
        <v>926</v>
      </c>
      <c r="AE486" s="83" t="s">
        <v>952</v>
      </c>
      <c r="AF486" s="84">
        <v>134</v>
      </c>
      <c r="AG486" s="88">
        <v>86074</v>
      </c>
      <c r="AH486" s="279">
        <v>13</v>
      </c>
      <c r="AI486" s="286" t="s">
        <v>3813</v>
      </c>
      <c r="AJ486" s="281" t="s">
        <v>926</v>
      </c>
      <c r="AK486" s="83" t="s">
        <v>952</v>
      </c>
      <c r="AL486" s="84">
        <v>134</v>
      </c>
      <c r="AM486" s="88">
        <v>86074</v>
      </c>
      <c r="AN486" s="279">
        <v>13</v>
      </c>
      <c r="AO486" s="286" t="s">
        <v>3813</v>
      </c>
      <c r="AP486" s="281" t="s">
        <v>926</v>
      </c>
      <c r="AQ486" s="83" t="s">
        <v>952</v>
      </c>
      <c r="AR486" s="84">
        <v>134</v>
      </c>
      <c r="AS486" s="88">
        <v>86074</v>
      </c>
      <c r="AT486" s="279">
        <v>13</v>
      </c>
      <c r="AU486" s="280" t="s">
        <v>3813</v>
      </c>
      <c r="AV486" s="86" t="s">
        <v>926</v>
      </c>
      <c r="AW486" s="285" t="s">
        <v>952</v>
      </c>
      <c r="AX486" s="285">
        <v>134</v>
      </c>
      <c r="AY486" s="87">
        <v>84045</v>
      </c>
      <c r="AZ486" s="86">
        <v>13</v>
      </c>
      <c r="BA486" s="57" t="s">
        <v>3813</v>
      </c>
      <c r="BB486" s="301" t="s">
        <v>926</v>
      </c>
      <c r="BC486" s="83" t="s">
        <v>952</v>
      </c>
      <c r="BD486" s="84">
        <v>112</v>
      </c>
      <c r="BE486" s="282">
        <v>84045</v>
      </c>
      <c r="BF486" s="279">
        <v>13</v>
      </c>
      <c r="BG486" s="303" t="s">
        <v>3813</v>
      </c>
      <c r="BH486" s="86" t="s">
        <v>3829</v>
      </c>
      <c r="BI486" s="285" t="s">
        <v>3829</v>
      </c>
      <c r="BJ486" s="285" t="s">
        <v>3830</v>
      </c>
      <c r="BK486" s="86" t="s">
        <v>3829</v>
      </c>
      <c r="BL486" s="432">
        <v>13</v>
      </c>
      <c r="BM486" s="432" t="s">
        <v>3813</v>
      </c>
      <c r="BN486" s="432" t="str">
        <f>INDEX(ID!$D:$D,MATCH('Org2567'!D486,ID!$A:$A,0))</f>
        <v>เสลภูมิ</v>
      </c>
    </row>
    <row r="487" spans="1:66" x14ac:dyDescent="0.25">
      <c r="A487" s="272">
        <v>484</v>
      </c>
      <c r="B487" s="272">
        <v>7</v>
      </c>
      <c r="C487" s="82" t="s">
        <v>2298</v>
      </c>
      <c r="D487" s="272" t="s">
        <v>489</v>
      </c>
      <c r="E487" s="82" t="str">
        <f t="shared" si="7"/>
        <v>รพ.สุวรรณภูมิ</v>
      </c>
      <c r="F487" s="90" t="s">
        <v>926</v>
      </c>
      <c r="G487" s="90" t="s">
        <v>952</v>
      </c>
      <c r="H487" s="90">
        <v>162</v>
      </c>
      <c r="I487" s="273">
        <v>79958</v>
      </c>
      <c r="J487" s="90">
        <v>13</v>
      </c>
      <c r="K487" s="93" t="s">
        <v>3781</v>
      </c>
      <c r="L487" s="83" t="s">
        <v>926</v>
      </c>
      <c r="M487" s="83" t="s">
        <v>952</v>
      </c>
      <c r="N487" s="84">
        <v>162</v>
      </c>
      <c r="O487" s="85">
        <v>79614</v>
      </c>
      <c r="P487" s="274">
        <v>13</v>
      </c>
      <c r="Q487" s="275" t="s">
        <v>3813</v>
      </c>
      <c r="R487" s="276" t="s">
        <v>926</v>
      </c>
      <c r="S487" s="277" t="s">
        <v>952</v>
      </c>
      <c r="T487" s="278">
        <v>156</v>
      </c>
      <c r="U487" s="88">
        <v>79614</v>
      </c>
      <c r="V487" s="54">
        <v>13</v>
      </c>
      <c r="W487" s="54" t="s">
        <v>3813</v>
      </c>
      <c r="X487" s="276" t="s">
        <v>926</v>
      </c>
      <c r="Y487" s="83" t="s">
        <v>952</v>
      </c>
      <c r="Z487" s="84">
        <v>156</v>
      </c>
      <c r="AA487" s="88">
        <v>79413</v>
      </c>
      <c r="AB487" s="279">
        <v>13</v>
      </c>
      <c r="AC487" s="280" t="s">
        <v>3813</v>
      </c>
      <c r="AD487" s="281" t="s">
        <v>926</v>
      </c>
      <c r="AE487" s="83" t="s">
        <v>952</v>
      </c>
      <c r="AF487" s="84">
        <v>190</v>
      </c>
      <c r="AG487" s="88">
        <v>79413</v>
      </c>
      <c r="AH487" s="279">
        <v>13</v>
      </c>
      <c r="AI487" s="286" t="s">
        <v>3813</v>
      </c>
      <c r="AJ487" s="281" t="s">
        <v>926</v>
      </c>
      <c r="AK487" s="83" t="s">
        <v>952</v>
      </c>
      <c r="AL487" s="84">
        <v>190</v>
      </c>
      <c r="AM487" s="88">
        <v>79413</v>
      </c>
      <c r="AN487" s="279">
        <v>13</v>
      </c>
      <c r="AO487" s="286" t="s">
        <v>3813</v>
      </c>
      <c r="AP487" s="281" t="s">
        <v>926</v>
      </c>
      <c r="AQ487" s="83" t="s">
        <v>952</v>
      </c>
      <c r="AR487" s="84">
        <v>190</v>
      </c>
      <c r="AS487" s="88">
        <v>79413</v>
      </c>
      <c r="AT487" s="279">
        <v>13</v>
      </c>
      <c r="AU487" s="280" t="s">
        <v>3813</v>
      </c>
      <c r="AV487" s="86" t="s">
        <v>926</v>
      </c>
      <c r="AW487" s="285" t="s">
        <v>952</v>
      </c>
      <c r="AX487" s="285">
        <v>190</v>
      </c>
      <c r="AY487" s="87">
        <v>78215</v>
      </c>
      <c r="AZ487" s="86">
        <v>13</v>
      </c>
      <c r="BA487" s="57" t="s">
        <v>3813</v>
      </c>
      <c r="BB487" s="301" t="s">
        <v>926</v>
      </c>
      <c r="BC487" s="83" t="s">
        <v>952</v>
      </c>
      <c r="BD487" s="84">
        <v>181</v>
      </c>
      <c r="BE487" s="282">
        <v>78215</v>
      </c>
      <c r="BF487" s="279">
        <v>13</v>
      </c>
      <c r="BG487" s="303" t="s">
        <v>3813</v>
      </c>
      <c r="BH487" s="86" t="s">
        <v>3829</v>
      </c>
      <c r="BI487" s="285" t="s">
        <v>3829</v>
      </c>
      <c r="BJ487" s="285" t="s">
        <v>3830</v>
      </c>
      <c r="BK487" s="86" t="s">
        <v>3829</v>
      </c>
      <c r="BL487" s="432">
        <v>13</v>
      </c>
      <c r="BM487" s="432" t="s">
        <v>3813</v>
      </c>
      <c r="BN487" s="432" t="str">
        <f>INDEX(ID!$D:$D,MATCH('Org2567'!D487,ID!$A:$A,0))</f>
        <v>สุวรรณภูมิ</v>
      </c>
    </row>
    <row r="488" spans="1:66" x14ac:dyDescent="0.25">
      <c r="A488" s="272">
        <v>485</v>
      </c>
      <c r="B488" s="272">
        <v>7</v>
      </c>
      <c r="C488" s="82" t="s">
        <v>2298</v>
      </c>
      <c r="D488" s="272" t="s">
        <v>490</v>
      </c>
      <c r="E488" s="82" t="str">
        <f t="shared" si="7"/>
        <v>รพ.เมืองสรวง</v>
      </c>
      <c r="F488" s="90" t="s">
        <v>926</v>
      </c>
      <c r="G488" s="90" t="s">
        <v>927</v>
      </c>
      <c r="H488" s="90">
        <v>30</v>
      </c>
      <c r="I488" s="273">
        <v>15710</v>
      </c>
      <c r="J488" s="90">
        <v>5</v>
      </c>
      <c r="K488" s="93" t="s">
        <v>3703</v>
      </c>
      <c r="L488" s="83" t="s">
        <v>926</v>
      </c>
      <c r="M488" s="83" t="s">
        <v>927</v>
      </c>
      <c r="N488" s="84">
        <v>33</v>
      </c>
      <c r="O488" s="85">
        <v>15878</v>
      </c>
      <c r="P488" s="274">
        <v>5</v>
      </c>
      <c r="Q488" s="275" t="s">
        <v>3811</v>
      </c>
      <c r="R488" s="276" t="s">
        <v>926</v>
      </c>
      <c r="S488" s="277" t="s">
        <v>927</v>
      </c>
      <c r="T488" s="278">
        <v>30</v>
      </c>
      <c r="U488" s="88">
        <v>15878</v>
      </c>
      <c r="V488" s="54">
        <v>5</v>
      </c>
      <c r="W488" s="54" t="s">
        <v>3811</v>
      </c>
      <c r="X488" s="276" t="s">
        <v>926</v>
      </c>
      <c r="Y488" s="83" t="s">
        <v>927</v>
      </c>
      <c r="Z488" s="84">
        <v>30</v>
      </c>
      <c r="AA488" s="88">
        <v>15960</v>
      </c>
      <c r="AB488" s="279">
        <v>5</v>
      </c>
      <c r="AC488" s="280" t="s">
        <v>3811</v>
      </c>
      <c r="AD488" s="281" t="s">
        <v>926</v>
      </c>
      <c r="AE488" s="83" t="s">
        <v>927</v>
      </c>
      <c r="AF488" s="84">
        <v>33</v>
      </c>
      <c r="AG488" s="88">
        <v>15960</v>
      </c>
      <c r="AH488" s="279">
        <v>5</v>
      </c>
      <c r="AI488" s="286" t="s">
        <v>3811</v>
      </c>
      <c r="AJ488" s="281" t="s">
        <v>926</v>
      </c>
      <c r="AK488" s="83" t="s">
        <v>927</v>
      </c>
      <c r="AL488" s="84">
        <v>33</v>
      </c>
      <c r="AM488" s="88">
        <v>15960</v>
      </c>
      <c r="AN488" s="279">
        <v>5</v>
      </c>
      <c r="AO488" s="286" t="s">
        <v>3811</v>
      </c>
      <c r="AP488" s="281" t="s">
        <v>926</v>
      </c>
      <c r="AQ488" s="83" t="s">
        <v>927</v>
      </c>
      <c r="AR488" s="84">
        <v>33</v>
      </c>
      <c r="AS488" s="88">
        <v>15960</v>
      </c>
      <c r="AT488" s="279">
        <v>5</v>
      </c>
      <c r="AU488" s="280" t="s">
        <v>3811</v>
      </c>
      <c r="AV488" s="86" t="s">
        <v>926</v>
      </c>
      <c r="AW488" s="285" t="s">
        <v>927</v>
      </c>
      <c r="AX488" s="285">
        <v>33</v>
      </c>
      <c r="AY488" s="87">
        <v>15838</v>
      </c>
      <c r="AZ488" s="86">
        <v>5</v>
      </c>
      <c r="BA488" s="57" t="s">
        <v>3811</v>
      </c>
      <c r="BB488" s="301" t="s">
        <v>926</v>
      </c>
      <c r="BC488" s="83" t="s">
        <v>927</v>
      </c>
      <c r="BD488" s="84">
        <v>33</v>
      </c>
      <c r="BE488" s="282">
        <v>15838</v>
      </c>
      <c r="BF488" s="279">
        <v>5</v>
      </c>
      <c r="BG488" s="303" t="s">
        <v>3811</v>
      </c>
      <c r="BH488" s="86" t="s">
        <v>3829</v>
      </c>
      <c r="BI488" s="285" t="s">
        <v>3829</v>
      </c>
      <c r="BJ488" s="285" t="s">
        <v>3829</v>
      </c>
      <c r="BK488" s="86" t="s">
        <v>3829</v>
      </c>
      <c r="BL488" s="432">
        <v>5</v>
      </c>
      <c r="BM488" s="432" t="s">
        <v>3811</v>
      </c>
      <c r="BN488" s="432" t="str">
        <f>INDEX(ID!$D:$D,MATCH('Org2567'!D488,ID!$A:$A,0))</f>
        <v>เมืองสรวง</v>
      </c>
    </row>
    <row r="489" spans="1:66" x14ac:dyDescent="0.25">
      <c r="A489" s="272">
        <v>486</v>
      </c>
      <c r="B489" s="272">
        <v>7</v>
      </c>
      <c r="C489" s="82" t="s">
        <v>2298</v>
      </c>
      <c r="D489" s="272" t="s">
        <v>491</v>
      </c>
      <c r="E489" s="82" t="str">
        <f t="shared" si="7"/>
        <v>รพ.โพนทราย</v>
      </c>
      <c r="F489" s="90" t="s">
        <v>926</v>
      </c>
      <c r="G489" s="90" t="s">
        <v>927</v>
      </c>
      <c r="H489" s="90">
        <v>30</v>
      </c>
      <c r="I489" s="273">
        <v>20091</v>
      </c>
      <c r="J489" s="90">
        <v>5</v>
      </c>
      <c r="K489" s="93" t="s">
        <v>3703</v>
      </c>
      <c r="L489" s="83" t="s">
        <v>926</v>
      </c>
      <c r="M489" s="83" t="s">
        <v>927</v>
      </c>
      <c r="N489" s="84">
        <v>31</v>
      </c>
      <c r="O489" s="85">
        <v>20235</v>
      </c>
      <c r="P489" s="274">
        <v>5</v>
      </c>
      <c r="Q489" s="275" t="s">
        <v>3811</v>
      </c>
      <c r="R489" s="276" t="s">
        <v>926</v>
      </c>
      <c r="S489" s="277" t="s">
        <v>927</v>
      </c>
      <c r="T489" s="278">
        <v>31</v>
      </c>
      <c r="U489" s="88">
        <v>20235</v>
      </c>
      <c r="V489" s="54">
        <v>5</v>
      </c>
      <c r="W489" s="54" t="s">
        <v>3811</v>
      </c>
      <c r="X489" s="276" t="s">
        <v>926</v>
      </c>
      <c r="Y489" s="83" t="s">
        <v>927</v>
      </c>
      <c r="Z489" s="84">
        <v>31</v>
      </c>
      <c r="AA489" s="88">
        <v>20181</v>
      </c>
      <c r="AB489" s="279">
        <v>5</v>
      </c>
      <c r="AC489" s="280" t="s">
        <v>3811</v>
      </c>
      <c r="AD489" s="281" t="s">
        <v>926</v>
      </c>
      <c r="AE489" s="83" t="s">
        <v>927</v>
      </c>
      <c r="AF489" s="84">
        <v>31</v>
      </c>
      <c r="AG489" s="88">
        <v>20181</v>
      </c>
      <c r="AH489" s="279">
        <v>5</v>
      </c>
      <c r="AI489" s="286" t="s">
        <v>3811</v>
      </c>
      <c r="AJ489" s="281" t="s">
        <v>926</v>
      </c>
      <c r="AK489" s="83" t="s">
        <v>927</v>
      </c>
      <c r="AL489" s="84">
        <v>31</v>
      </c>
      <c r="AM489" s="88">
        <v>20181</v>
      </c>
      <c r="AN489" s="279">
        <v>5</v>
      </c>
      <c r="AO489" s="286" t="s">
        <v>3811</v>
      </c>
      <c r="AP489" s="281" t="s">
        <v>926</v>
      </c>
      <c r="AQ489" s="83" t="s">
        <v>927</v>
      </c>
      <c r="AR489" s="84">
        <v>31</v>
      </c>
      <c r="AS489" s="88">
        <v>20181</v>
      </c>
      <c r="AT489" s="279">
        <v>5</v>
      </c>
      <c r="AU489" s="280" t="s">
        <v>3811</v>
      </c>
      <c r="AV489" s="86" t="s">
        <v>926</v>
      </c>
      <c r="AW489" s="285" t="s">
        <v>927</v>
      </c>
      <c r="AX489" s="285">
        <v>31</v>
      </c>
      <c r="AY489" s="87">
        <v>19901</v>
      </c>
      <c r="AZ489" s="86">
        <v>5</v>
      </c>
      <c r="BA489" s="57" t="s">
        <v>3811</v>
      </c>
      <c r="BB489" s="301" t="s">
        <v>926</v>
      </c>
      <c r="BC489" s="83" t="s">
        <v>927</v>
      </c>
      <c r="BD489" s="84">
        <v>31</v>
      </c>
      <c r="BE489" s="282">
        <v>19901</v>
      </c>
      <c r="BF489" s="279">
        <v>5</v>
      </c>
      <c r="BG489" s="303" t="s">
        <v>3811</v>
      </c>
      <c r="BH489" s="86" t="s">
        <v>3829</v>
      </c>
      <c r="BI489" s="285" t="s">
        <v>3829</v>
      </c>
      <c r="BJ489" s="285" t="s">
        <v>3829</v>
      </c>
      <c r="BK489" s="86" t="s">
        <v>3829</v>
      </c>
      <c r="BL489" s="432">
        <v>5</v>
      </c>
      <c r="BM489" s="432" t="s">
        <v>3811</v>
      </c>
      <c r="BN489" s="432" t="str">
        <f>INDEX(ID!$D:$D,MATCH('Org2567'!D489,ID!$A:$A,0))</f>
        <v>โพนทราย</v>
      </c>
    </row>
    <row r="490" spans="1:66" x14ac:dyDescent="0.25">
      <c r="A490" s="272">
        <v>487</v>
      </c>
      <c r="B490" s="272">
        <v>7</v>
      </c>
      <c r="C490" s="82" t="s">
        <v>2298</v>
      </c>
      <c r="D490" s="272" t="s">
        <v>492</v>
      </c>
      <c r="E490" s="82" t="str">
        <f t="shared" si="7"/>
        <v>รพ.อาจสามารถ</v>
      </c>
      <c r="F490" s="90" t="s">
        <v>926</v>
      </c>
      <c r="G490" s="90" t="s">
        <v>927</v>
      </c>
      <c r="H490" s="90">
        <v>38</v>
      </c>
      <c r="I490" s="273">
        <v>51289</v>
      </c>
      <c r="J490" s="90">
        <v>6</v>
      </c>
      <c r="K490" s="93" t="s">
        <v>3783</v>
      </c>
      <c r="L490" s="83" t="s">
        <v>926</v>
      </c>
      <c r="M490" s="83" t="s">
        <v>927</v>
      </c>
      <c r="N490" s="84">
        <v>38</v>
      </c>
      <c r="O490" s="85">
        <v>51211</v>
      </c>
      <c r="P490" s="274">
        <v>6</v>
      </c>
      <c r="Q490" s="275" t="s">
        <v>3809</v>
      </c>
      <c r="R490" s="276" t="s">
        <v>926</v>
      </c>
      <c r="S490" s="277" t="s">
        <v>927</v>
      </c>
      <c r="T490" s="278">
        <v>38</v>
      </c>
      <c r="U490" s="88">
        <v>51211</v>
      </c>
      <c r="V490" s="54">
        <v>6</v>
      </c>
      <c r="W490" s="54" t="s">
        <v>3809</v>
      </c>
      <c r="X490" s="276" t="s">
        <v>926</v>
      </c>
      <c r="Y490" s="83" t="s">
        <v>927</v>
      </c>
      <c r="Z490" s="84">
        <v>38</v>
      </c>
      <c r="AA490" s="88">
        <v>51008</v>
      </c>
      <c r="AB490" s="279">
        <v>6</v>
      </c>
      <c r="AC490" s="280" t="s">
        <v>3809</v>
      </c>
      <c r="AD490" s="281" t="s">
        <v>926</v>
      </c>
      <c r="AE490" s="83" t="s">
        <v>927</v>
      </c>
      <c r="AF490" s="84">
        <v>41</v>
      </c>
      <c r="AG490" s="88">
        <v>51008</v>
      </c>
      <c r="AH490" s="279">
        <v>6</v>
      </c>
      <c r="AI490" s="286" t="s">
        <v>3809</v>
      </c>
      <c r="AJ490" s="281" t="s">
        <v>926</v>
      </c>
      <c r="AK490" s="83" t="s">
        <v>927</v>
      </c>
      <c r="AL490" s="84">
        <v>41</v>
      </c>
      <c r="AM490" s="88">
        <v>51008</v>
      </c>
      <c r="AN490" s="279">
        <v>6</v>
      </c>
      <c r="AO490" s="286" t="s">
        <v>3809</v>
      </c>
      <c r="AP490" s="281" t="s">
        <v>926</v>
      </c>
      <c r="AQ490" s="83" t="s">
        <v>927</v>
      </c>
      <c r="AR490" s="84">
        <v>41</v>
      </c>
      <c r="AS490" s="88">
        <v>51008</v>
      </c>
      <c r="AT490" s="279">
        <v>6</v>
      </c>
      <c r="AU490" s="280" t="s">
        <v>3809</v>
      </c>
      <c r="AV490" s="86" t="s">
        <v>926</v>
      </c>
      <c r="AW490" s="285" t="s">
        <v>927</v>
      </c>
      <c r="AX490" s="285">
        <v>41</v>
      </c>
      <c r="AY490" s="87">
        <v>50020</v>
      </c>
      <c r="AZ490" s="86">
        <v>6</v>
      </c>
      <c r="BA490" s="57" t="s">
        <v>3809</v>
      </c>
      <c r="BB490" s="301" t="s">
        <v>926</v>
      </c>
      <c r="BC490" s="83" t="s">
        <v>927</v>
      </c>
      <c r="BD490" s="84">
        <v>39</v>
      </c>
      <c r="BE490" s="282">
        <v>50020</v>
      </c>
      <c r="BF490" s="279">
        <v>6</v>
      </c>
      <c r="BG490" s="303" t="s">
        <v>3809</v>
      </c>
      <c r="BH490" s="86" t="s">
        <v>3829</v>
      </c>
      <c r="BI490" s="285" t="s">
        <v>3829</v>
      </c>
      <c r="BJ490" s="285" t="s">
        <v>3830</v>
      </c>
      <c r="BK490" s="86" t="s">
        <v>3829</v>
      </c>
      <c r="BL490" s="432">
        <v>6</v>
      </c>
      <c r="BM490" s="432" t="s">
        <v>3809</v>
      </c>
      <c r="BN490" s="432" t="str">
        <f>INDEX(ID!$D:$D,MATCH('Org2567'!D490,ID!$A:$A,0))</f>
        <v>อาจสามารถ</v>
      </c>
    </row>
    <row r="491" spans="1:66" x14ac:dyDescent="0.25">
      <c r="A491" s="272">
        <v>488</v>
      </c>
      <c r="B491" s="272">
        <v>7</v>
      </c>
      <c r="C491" s="82" t="s">
        <v>2298</v>
      </c>
      <c r="D491" s="272" t="s">
        <v>493</v>
      </c>
      <c r="E491" s="82" t="str">
        <f t="shared" si="7"/>
        <v>รพ.เมยวดี</v>
      </c>
      <c r="F491" s="90" t="s">
        <v>926</v>
      </c>
      <c r="G491" s="90" t="s">
        <v>927</v>
      </c>
      <c r="H491" s="90">
        <v>30</v>
      </c>
      <c r="I491" s="273">
        <v>16260</v>
      </c>
      <c r="J491" s="90">
        <v>5</v>
      </c>
      <c r="K491" s="93" t="s">
        <v>3703</v>
      </c>
      <c r="L491" s="83" t="s">
        <v>926</v>
      </c>
      <c r="M491" s="83" t="s">
        <v>927</v>
      </c>
      <c r="N491" s="84">
        <v>33</v>
      </c>
      <c r="O491" s="85">
        <v>16367</v>
      </c>
      <c r="P491" s="274">
        <v>5</v>
      </c>
      <c r="Q491" s="275" t="s">
        <v>3811</v>
      </c>
      <c r="R491" s="276" t="s">
        <v>926</v>
      </c>
      <c r="S491" s="277" t="s">
        <v>927</v>
      </c>
      <c r="T491" s="278">
        <v>33</v>
      </c>
      <c r="U491" s="88">
        <v>16367</v>
      </c>
      <c r="V491" s="54">
        <v>5</v>
      </c>
      <c r="W491" s="54" t="s">
        <v>3811</v>
      </c>
      <c r="X491" s="276" t="s">
        <v>926</v>
      </c>
      <c r="Y491" s="83" t="s">
        <v>927</v>
      </c>
      <c r="Z491" s="84">
        <v>33</v>
      </c>
      <c r="AA491" s="88">
        <v>16558</v>
      </c>
      <c r="AB491" s="279">
        <v>5</v>
      </c>
      <c r="AC491" s="280" t="s">
        <v>3811</v>
      </c>
      <c r="AD491" s="281" t="s">
        <v>926</v>
      </c>
      <c r="AE491" s="83" t="s">
        <v>927</v>
      </c>
      <c r="AF491" s="84">
        <v>33</v>
      </c>
      <c r="AG491" s="88">
        <v>16558</v>
      </c>
      <c r="AH491" s="279">
        <v>5</v>
      </c>
      <c r="AI491" s="286" t="s">
        <v>3811</v>
      </c>
      <c r="AJ491" s="281" t="s">
        <v>926</v>
      </c>
      <c r="AK491" s="83" t="s">
        <v>927</v>
      </c>
      <c r="AL491" s="84">
        <v>33</v>
      </c>
      <c r="AM491" s="88">
        <v>16558</v>
      </c>
      <c r="AN491" s="279">
        <v>5</v>
      </c>
      <c r="AO491" s="286" t="s">
        <v>3811</v>
      </c>
      <c r="AP491" s="281" t="s">
        <v>926</v>
      </c>
      <c r="AQ491" s="83" t="s">
        <v>927</v>
      </c>
      <c r="AR491" s="84">
        <v>33</v>
      </c>
      <c r="AS491" s="88">
        <v>16558</v>
      </c>
      <c r="AT491" s="279">
        <v>5</v>
      </c>
      <c r="AU491" s="280" t="s">
        <v>3811</v>
      </c>
      <c r="AV491" s="86" t="s">
        <v>926</v>
      </c>
      <c r="AW491" s="285" t="s">
        <v>927</v>
      </c>
      <c r="AX491" s="285">
        <v>33</v>
      </c>
      <c r="AY491" s="87">
        <v>16441</v>
      </c>
      <c r="AZ491" s="86">
        <v>5</v>
      </c>
      <c r="BA491" s="57" t="s">
        <v>3811</v>
      </c>
      <c r="BB491" s="301" t="s">
        <v>926</v>
      </c>
      <c r="BC491" s="83" t="s">
        <v>927</v>
      </c>
      <c r="BD491" s="84">
        <v>30</v>
      </c>
      <c r="BE491" s="282">
        <v>16441</v>
      </c>
      <c r="BF491" s="279">
        <v>5</v>
      </c>
      <c r="BG491" s="303" t="s">
        <v>3811</v>
      </c>
      <c r="BH491" s="86" t="s">
        <v>3829</v>
      </c>
      <c r="BI491" s="285" t="s">
        <v>3829</v>
      </c>
      <c r="BJ491" s="285" t="s">
        <v>3830</v>
      </c>
      <c r="BK491" s="86" t="s">
        <v>3829</v>
      </c>
      <c r="BL491" s="432">
        <v>5</v>
      </c>
      <c r="BM491" s="432" t="s">
        <v>3811</v>
      </c>
      <c r="BN491" s="432" t="str">
        <f>INDEX(ID!$D:$D,MATCH('Org2567'!D491,ID!$A:$A,0))</f>
        <v>เมยวดี</v>
      </c>
    </row>
    <row r="492" spans="1:66" x14ac:dyDescent="0.25">
      <c r="A492" s="272">
        <v>489</v>
      </c>
      <c r="B492" s="272">
        <v>7</v>
      </c>
      <c r="C492" s="82" t="s">
        <v>2298</v>
      </c>
      <c r="D492" s="272" t="s">
        <v>494</v>
      </c>
      <c r="E492" s="82" t="str">
        <f t="shared" si="7"/>
        <v>รพ.ศรีสมเด็จ</v>
      </c>
      <c r="F492" s="90" t="s">
        <v>926</v>
      </c>
      <c r="G492" s="90" t="s">
        <v>927</v>
      </c>
      <c r="H492" s="90">
        <v>39</v>
      </c>
      <c r="I492" s="273">
        <v>22483</v>
      </c>
      <c r="J492" s="90">
        <v>5</v>
      </c>
      <c r="K492" s="93" t="s">
        <v>3703</v>
      </c>
      <c r="L492" s="83" t="s">
        <v>926</v>
      </c>
      <c r="M492" s="83" t="s">
        <v>927</v>
      </c>
      <c r="N492" s="84">
        <v>39</v>
      </c>
      <c r="O492" s="85">
        <v>22429</v>
      </c>
      <c r="P492" s="274">
        <v>5</v>
      </c>
      <c r="Q492" s="275" t="s">
        <v>3811</v>
      </c>
      <c r="R492" s="276" t="s">
        <v>926</v>
      </c>
      <c r="S492" s="277" t="s">
        <v>927</v>
      </c>
      <c r="T492" s="278">
        <v>38</v>
      </c>
      <c r="U492" s="88">
        <v>22429</v>
      </c>
      <c r="V492" s="54">
        <v>5</v>
      </c>
      <c r="W492" s="54" t="s">
        <v>3811</v>
      </c>
      <c r="X492" s="276" t="s">
        <v>926</v>
      </c>
      <c r="Y492" s="83" t="s">
        <v>927</v>
      </c>
      <c r="Z492" s="84">
        <v>38</v>
      </c>
      <c r="AA492" s="88">
        <v>22544</v>
      </c>
      <c r="AB492" s="279">
        <v>5</v>
      </c>
      <c r="AC492" s="280" t="s">
        <v>3811</v>
      </c>
      <c r="AD492" s="281" t="s">
        <v>926</v>
      </c>
      <c r="AE492" s="83" t="s">
        <v>927</v>
      </c>
      <c r="AF492" s="84">
        <v>40</v>
      </c>
      <c r="AG492" s="88">
        <v>22544</v>
      </c>
      <c r="AH492" s="279">
        <v>5</v>
      </c>
      <c r="AI492" s="286" t="s">
        <v>3811</v>
      </c>
      <c r="AJ492" s="281" t="s">
        <v>926</v>
      </c>
      <c r="AK492" s="83" t="s">
        <v>927</v>
      </c>
      <c r="AL492" s="84">
        <v>40</v>
      </c>
      <c r="AM492" s="88">
        <v>22544</v>
      </c>
      <c r="AN492" s="279">
        <v>5</v>
      </c>
      <c r="AO492" s="286" t="s">
        <v>3811</v>
      </c>
      <c r="AP492" s="281" t="s">
        <v>926</v>
      </c>
      <c r="AQ492" s="83" t="s">
        <v>927</v>
      </c>
      <c r="AR492" s="84">
        <v>40</v>
      </c>
      <c r="AS492" s="88">
        <v>22544</v>
      </c>
      <c r="AT492" s="279">
        <v>5</v>
      </c>
      <c r="AU492" s="280" t="s">
        <v>3811</v>
      </c>
      <c r="AV492" s="86" t="s">
        <v>926</v>
      </c>
      <c r="AW492" s="285" t="s">
        <v>927</v>
      </c>
      <c r="AX492" s="285">
        <v>40</v>
      </c>
      <c r="AY492" s="87">
        <v>22258</v>
      </c>
      <c r="AZ492" s="86">
        <v>5</v>
      </c>
      <c r="BA492" s="57" t="s">
        <v>3811</v>
      </c>
      <c r="BB492" s="301" t="s">
        <v>926</v>
      </c>
      <c r="BC492" s="83" t="s">
        <v>927</v>
      </c>
      <c r="BD492" s="84">
        <v>37</v>
      </c>
      <c r="BE492" s="282">
        <v>22258</v>
      </c>
      <c r="BF492" s="279">
        <v>5</v>
      </c>
      <c r="BG492" s="303" t="s">
        <v>3811</v>
      </c>
      <c r="BH492" s="86" t="s">
        <v>3829</v>
      </c>
      <c r="BI492" s="285" t="s">
        <v>3829</v>
      </c>
      <c r="BJ492" s="285" t="s">
        <v>3830</v>
      </c>
      <c r="BK492" s="86" t="s">
        <v>3829</v>
      </c>
      <c r="BL492" s="432">
        <v>5</v>
      </c>
      <c r="BM492" s="432" t="s">
        <v>3811</v>
      </c>
      <c r="BN492" s="432" t="str">
        <f>INDEX(ID!$D:$D,MATCH('Org2567'!D492,ID!$A:$A,0))</f>
        <v>ศรีสมเด็จ</v>
      </c>
    </row>
    <row r="493" spans="1:66" x14ac:dyDescent="0.25">
      <c r="A493" s="272">
        <v>490</v>
      </c>
      <c r="B493" s="272">
        <v>7</v>
      </c>
      <c r="C493" s="82" t="s">
        <v>2298</v>
      </c>
      <c r="D493" s="272" t="s">
        <v>495</v>
      </c>
      <c r="E493" s="82" t="str">
        <f t="shared" si="7"/>
        <v>รพ.จังหาร</v>
      </c>
      <c r="F493" s="90" t="s">
        <v>926</v>
      </c>
      <c r="G493" s="90" t="s">
        <v>927</v>
      </c>
      <c r="H493" s="90">
        <v>37</v>
      </c>
      <c r="I493" s="273">
        <v>31111</v>
      </c>
      <c r="J493" s="90">
        <v>6</v>
      </c>
      <c r="K493" s="93" t="s">
        <v>3783</v>
      </c>
      <c r="L493" s="83" t="s">
        <v>926</v>
      </c>
      <c r="M493" s="83" t="s">
        <v>927</v>
      </c>
      <c r="N493" s="84">
        <v>37</v>
      </c>
      <c r="O493" s="85">
        <v>31306</v>
      </c>
      <c r="P493" s="274">
        <v>6</v>
      </c>
      <c r="Q493" s="275" t="s">
        <v>3809</v>
      </c>
      <c r="R493" s="276" t="s">
        <v>926</v>
      </c>
      <c r="S493" s="277" t="s">
        <v>927</v>
      </c>
      <c r="T493" s="278">
        <v>37</v>
      </c>
      <c r="U493" s="88">
        <v>31306</v>
      </c>
      <c r="V493" s="54">
        <v>6</v>
      </c>
      <c r="W493" s="54" t="s">
        <v>3809</v>
      </c>
      <c r="X493" s="276" t="s">
        <v>926</v>
      </c>
      <c r="Y493" s="83" t="s">
        <v>927</v>
      </c>
      <c r="Z493" s="84">
        <v>37</v>
      </c>
      <c r="AA493" s="88">
        <v>31267</v>
      </c>
      <c r="AB493" s="279">
        <v>6</v>
      </c>
      <c r="AC493" s="280" t="s">
        <v>3809</v>
      </c>
      <c r="AD493" s="281" t="s">
        <v>926</v>
      </c>
      <c r="AE493" s="83" t="s">
        <v>927</v>
      </c>
      <c r="AF493" s="84">
        <v>34</v>
      </c>
      <c r="AG493" s="88">
        <v>31267</v>
      </c>
      <c r="AH493" s="279">
        <v>6</v>
      </c>
      <c r="AI493" s="286" t="s">
        <v>3809</v>
      </c>
      <c r="AJ493" s="281" t="s">
        <v>926</v>
      </c>
      <c r="AK493" s="83" t="s">
        <v>927</v>
      </c>
      <c r="AL493" s="84">
        <v>34</v>
      </c>
      <c r="AM493" s="88">
        <v>31267</v>
      </c>
      <c r="AN493" s="279">
        <v>6</v>
      </c>
      <c r="AO493" s="286" t="s">
        <v>3809</v>
      </c>
      <c r="AP493" s="281" t="s">
        <v>926</v>
      </c>
      <c r="AQ493" s="83" t="s">
        <v>927</v>
      </c>
      <c r="AR493" s="84">
        <v>34</v>
      </c>
      <c r="AS493" s="88">
        <v>31267</v>
      </c>
      <c r="AT493" s="279">
        <v>6</v>
      </c>
      <c r="AU493" s="280" t="s">
        <v>3809</v>
      </c>
      <c r="AV493" s="86" t="s">
        <v>926</v>
      </c>
      <c r="AW493" s="285" t="s">
        <v>927</v>
      </c>
      <c r="AX493" s="285">
        <v>34</v>
      </c>
      <c r="AY493" s="87">
        <v>30864</v>
      </c>
      <c r="AZ493" s="86">
        <v>6</v>
      </c>
      <c r="BA493" s="57" t="s">
        <v>3809</v>
      </c>
      <c r="BB493" s="301" t="s">
        <v>926</v>
      </c>
      <c r="BC493" s="83" t="s">
        <v>927</v>
      </c>
      <c r="BD493" s="84">
        <v>35</v>
      </c>
      <c r="BE493" s="282">
        <v>30864</v>
      </c>
      <c r="BF493" s="279">
        <v>6</v>
      </c>
      <c r="BG493" s="303" t="s">
        <v>3809</v>
      </c>
      <c r="BH493" s="86" t="s">
        <v>3829</v>
      </c>
      <c r="BI493" s="285" t="s">
        <v>3829</v>
      </c>
      <c r="BJ493" s="285" t="s">
        <v>3830</v>
      </c>
      <c r="BK493" s="86" t="s">
        <v>3829</v>
      </c>
      <c r="BL493" s="432">
        <v>6</v>
      </c>
      <c r="BM493" s="432" t="s">
        <v>3809</v>
      </c>
      <c r="BN493" s="432" t="str">
        <f>INDEX(ID!$D:$D,MATCH('Org2567'!D493,ID!$A:$A,0))</f>
        <v>จังหาร</v>
      </c>
    </row>
    <row r="494" spans="1:66" x14ac:dyDescent="0.25">
      <c r="A494" s="272">
        <v>491</v>
      </c>
      <c r="B494" s="272">
        <v>7</v>
      </c>
      <c r="C494" s="82" t="s">
        <v>2298</v>
      </c>
      <c r="D494" s="272" t="s">
        <v>496</v>
      </c>
      <c r="E494" s="82" t="str">
        <f t="shared" si="7"/>
        <v>รพ.ทุ่งเขาหลวง</v>
      </c>
      <c r="F494" s="90" t="s">
        <v>926</v>
      </c>
      <c r="G494" s="90" t="s">
        <v>989</v>
      </c>
      <c r="H494" s="90">
        <v>10</v>
      </c>
      <c r="I494" s="273">
        <v>16481</v>
      </c>
      <c r="J494" s="90">
        <v>3</v>
      </c>
      <c r="K494" s="93" t="s">
        <v>3705</v>
      </c>
      <c r="L494" s="83" t="s">
        <v>926</v>
      </c>
      <c r="M494" s="83" t="s">
        <v>989</v>
      </c>
      <c r="N494" s="84">
        <v>30</v>
      </c>
      <c r="O494" s="85">
        <v>16785</v>
      </c>
      <c r="P494" s="274">
        <v>3</v>
      </c>
      <c r="Q494" s="275" t="s">
        <v>3819</v>
      </c>
      <c r="R494" s="276" t="s">
        <v>926</v>
      </c>
      <c r="S494" s="277" t="s">
        <v>989</v>
      </c>
      <c r="T494" s="278">
        <v>37</v>
      </c>
      <c r="U494" s="88">
        <v>16785</v>
      </c>
      <c r="V494" s="54">
        <v>3</v>
      </c>
      <c r="W494" s="54" t="s">
        <v>3819</v>
      </c>
      <c r="X494" s="276" t="s">
        <v>926</v>
      </c>
      <c r="Y494" s="83" t="s">
        <v>989</v>
      </c>
      <c r="Z494" s="84">
        <v>37</v>
      </c>
      <c r="AA494" s="88">
        <v>16802</v>
      </c>
      <c r="AB494" s="279">
        <v>3</v>
      </c>
      <c r="AC494" s="280" t="s">
        <v>3819</v>
      </c>
      <c r="AD494" s="281" t="s">
        <v>926</v>
      </c>
      <c r="AE494" s="83" t="s">
        <v>989</v>
      </c>
      <c r="AF494" s="84">
        <v>10</v>
      </c>
      <c r="AG494" s="88">
        <v>16802</v>
      </c>
      <c r="AH494" s="279">
        <v>3</v>
      </c>
      <c r="AI494" s="286" t="s">
        <v>3819</v>
      </c>
      <c r="AJ494" s="281" t="s">
        <v>926</v>
      </c>
      <c r="AK494" s="83" t="s">
        <v>989</v>
      </c>
      <c r="AL494" s="84">
        <v>10</v>
      </c>
      <c r="AM494" s="88">
        <v>16802</v>
      </c>
      <c r="AN494" s="279">
        <v>3</v>
      </c>
      <c r="AO494" s="286" t="s">
        <v>3819</v>
      </c>
      <c r="AP494" s="281" t="s">
        <v>926</v>
      </c>
      <c r="AQ494" s="83" t="s">
        <v>989</v>
      </c>
      <c r="AR494" s="84">
        <v>10</v>
      </c>
      <c r="AS494" s="88">
        <v>16802</v>
      </c>
      <c r="AT494" s="279">
        <v>3</v>
      </c>
      <c r="AU494" s="280" t="s">
        <v>3819</v>
      </c>
      <c r="AV494" s="86" t="s">
        <v>926</v>
      </c>
      <c r="AW494" s="285" t="s">
        <v>989</v>
      </c>
      <c r="AX494" s="285">
        <v>10</v>
      </c>
      <c r="AY494" s="87">
        <v>16497</v>
      </c>
      <c r="AZ494" s="86">
        <v>3</v>
      </c>
      <c r="BA494" s="57" t="s">
        <v>3819</v>
      </c>
      <c r="BB494" s="301" t="s">
        <v>926</v>
      </c>
      <c r="BC494" s="83" t="s">
        <v>989</v>
      </c>
      <c r="BD494" s="84">
        <v>10</v>
      </c>
      <c r="BE494" s="282">
        <v>16497</v>
      </c>
      <c r="BF494" s="279">
        <v>3</v>
      </c>
      <c r="BG494" s="303" t="s">
        <v>3819</v>
      </c>
      <c r="BH494" s="86" t="s">
        <v>3829</v>
      </c>
      <c r="BI494" s="285" t="s">
        <v>3829</v>
      </c>
      <c r="BJ494" s="285" t="s">
        <v>3829</v>
      </c>
      <c r="BK494" s="86" t="s">
        <v>3829</v>
      </c>
      <c r="BL494" s="432">
        <v>3</v>
      </c>
      <c r="BM494" s="432" t="s">
        <v>3819</v>
      </c>
      <c r="BN494" s="432" t="str">
        <f>INDEX(ID!$D:$D,MATCH('Org2567'!D494,ID!$A:$A,0))</f>
        <v>ทุ่งเขาหลวง</v>
      </c>
    </row>
    <row r="495" spans="1:66" x14ac:dyDescent="0.25">
      <c r="A495" s="272">
        <v>492</v>
      </c>
      <c r="B495" s="272">
        <v>7</v>
      </c>
      <c r="C495" s="82" t="s">
        <v>2298</v>
      </c>
      <c r="D495" s="272" t="s">
        <v>497</v>
      </c>
      <c r="E495" s="82" t="str">
        <f t="shared" si="7"/>
        <v>รพ.เชียงขวัญ</v>
      </c>
      <c r="F495" s="90" t="s">
        <v>926</v>
      </c>
      <c r="G495" s="90" t="s">
        <v>989</v>
      </c>
      <c r="H495" s="90">
        <v>0</v>
      </c>
      <c r="I495" s="273">
        <v>19000</v>
      </c>
      <c r="J495" s="90">
        <v>3</v>
      </c>
      <c r="K495" s="93" t="s">
        <v>3705</v>
      </c>
      <c r="L495" s="83" t="s">
        <v>926</v>
      </c>
      <c r="M495" s="83" t="s">
        <v>989</v>
      </c>
      <c r="N495" s="84">
        <v>0</v>
      </c>
      <c r="O495" s="85">
        <v>19161</v>
      </c>
      <c r="P495" s="274">
        <v>3</v>
      </c>
      <c r="Q495" s="275" t="s">
        <v>3819</v>
      </c>
      <c r="R495" s="276" t="s">
        <v>926</v>
      </c>
      <c r="S495" s="277" t="s">
        <v>989</v>
      </c>
      <c r="T495" s="278">
        <v>0</v>
      </c>
      <c r="U495" s="88">
        <v>19161</v>
      </c>
      <c r="V495" s="54">
        <v>3</v>
      </c>
      <c r="W495" s="54" t="s">
        <v>3819</v>
      </c>
      <c r="X495" s="276" t="s">
        <v>926</v>
      </c>
      <c r="Y495" s="83" t="s">
        <v>989</v>
      </c>
      <c r="Z495" s="84">
        <v>0</v>
      </c>
      <c r="AA495" s="88">
        <v>19112</v>
      </c>
      <c r="AB495" s="279">
        <v>3</v>
      </c>
      <c r="AC495" s="280" t="s">
        <v>3819</v>
      </c>
      <c r="AD495" s="281" t="s">
        <v>926</v>
      </c>
      <c r="AE495" s="83" t="s">
        <v>989</v>
      </c>
      <c r="AF495" s="84">
        <v>0</v>
      </c>
      <c r="AG495" s="88">
        <v>19112</v>
      </c>
      <c r="AH495" s="279">
        <v>3</v>
      </c>
      <c r="AI495" s="286" t="s">
        <v>3819</v>
      </c>
      <c r="AJ495" s="281" t="s">
        <v>926</v>
      </c>
      <c r="AK495" s="83" t="s">
        <v>989</v>
      </c>
      <c r="AL495" s="84">
        <v>0</v>
      </c>
      <c r="AM495" s="88">
        <v>19112</v>
      </c>
      <c r="AN495" s="279">
        <v>3</v>
      </c>
      <c r="AO495" s="286" t="s">
        <v>3819</v>
      </c>
      <c r="AP495" s="281" t="s">
        <v>926</v>
      </c>
      <c r="AQ495" s="83" t="s">
        <v>989</v>
      </c>
      <c r="AR495" s="84">
        <v>0</v>
      </c>
      <c r="AS495" s="88">
        <v>19112</v>
      </c>
      <c r="AT495" s="279">
        <v>3</v>
      </c>
      <c r="AU495" s="280" t="s">
        <v>3819</v>
      </c>
      <c r="AV495" s="86" t="s">
        <v>926</v>
      </c>
      <c r="AW495" s="285" t="s">
        <v>989</v>
      </c>
      <c r="AX495" s="285">
        <v>0</v>
      </c>
      <c r="AY495" s="87">
        <v>18839</v>
      </c>
      <c r="AZ495" s="86">
        <v>3</v>
      </c>
      <c r="BA495" s="57" t="s">
        <v>3819</v>
      </c>
      <c r="BB495" s="301" t="s">
        <v>926</v>
      </c>
      <c r="BC495" s="83" t="s">
        <v>989</v>
      </c>
      <c r="BD495" s="84">
        <v>0</v>
      </c>
      <c r="BE495" s="282">
        <v>18839</v>
      </c>
      <c r="BF495" s="279">
        <v>3</v>
      </c>
      <c r="BG495" s="303" t="s">
        <v>3819</v>
      </c>
      <c r="BH495" s="86" t="s">
        <v>3829</v>
      </c>
      <c r="BI495" s="285" t="s">
        <v>3829</v>
      </c>
      <c r="BJ495" s="285" t="s">
        <v>3829</v>
      </c>
      <c r="BK495" s="86" t="s">
        <v>3829</v>
      </c>
      <c r="BL495" s="432">
        <v>3</v>
      </c>
      <c r="BM495" s="432" t="s">
        <v>3819</v>
      </c>
      <c r="BN495" s="432" t="str">
        <f>INDEX(ID!$D:$D,MATCH('Org2567'!D495,ID!$A:$A,0))</f>
        <v>เชียงขวัญ</v>
      </c>
    </row>
    <row r="496" spans="1:66" x14ac:dyDescent="0.25">
      <c r="A496" s="272">
        <v>493</v>
      </c>
      <c r="B496" s="272">
        <v>7</v>
      </c>
      <c r="C496" s="82" t="s">
        <v>2298</v>
      </c>
      <c r="D496" s="272" t="s">
        <v>498</v>
      </c>
      <c r="E496" s="82" t="str">
        <f t="shared" si="7"/>
        <v>รพ.หนองฮี</v>
      </c>
      <c r="F496" s="90" t="s">
        <v>926</v>
      </c>
      <c r="G496" s="90" t="s">
        <v>989</v>
      </c>
      <c r="H496" s="90">
        <v>10</v>
      </c>
      <c r="I496" s="273">
        <v>17347</v>
      </c>
      <c r="J496" s="90">
        <v>3</v>
      </c>
      <c r="K496" s="93" t="s">
        <v>3705</v>
      </c>
      <c r="L496" s="83" t="s">
        <v>926</v>
      </c>
      <c r="M496" s="83" t="s">
        <v>989</v>
      </c>
      <c r="N496" s="84">
        <v>15</v>
      </c>
      <c r="O496" s="85">
        <v>17495</v>
      </c>
      <c r="P496" s="274">
        <v>3</v>
      </c>
      <c r="Q496" s="275" t="s">
        <v>3819</v>
      </c>
      <c r="R496" s="276" t="s">
        <v>926</v>
      </c>
      <c r="S496" s="277" t="s">
        <v>989</v>
      </c>
      <c r="T496" s="278">
        <v>15</v>
      </c>
      <c r="U496" s="88">
        <v>17495</v>
      </c>
      <c r="V496" s="54">
        <v>3</v>
      </c>
      <c r="W496" s="54" t="s">
        <v>3819</v>
      </c>
      <c r="X496" s="276" t="s">
        <v>926</v>
      </c>
      <c r="Y496" s="83" t="s">
        <v>989</v>
      </c>
      <c r="Z496" s="84">
        <v>15</v>
      </c>
      <c r="AA496" s="88">
        <v>17430</v>
      </c>
      <c r="AB496" s="279">
        <v>3</v>
      </c>
      <c r="AC496" s="280" t="s">
        <v>3819</v>
      </c>
      <c r="AD496" s="281" t="s">
        <v>926</v>
      </c>
      <c r="AE496" s="83" t="s">
        <v>989</v>
      </c>
      <c r="AF496" s="84">
        <v>15</v>
      </c>
      <c r="AG496" s="88">
        <v>17430</v>
      </c>
      <c r="AH496" s="279">
        <v>3</v>
      </c>
      <c r="AI496" s="286" t="s">
        <v>3819</v>
      </c>
      <c r="AJ496" s="281" t="s">
        <v>926</v>
      </c>
      <c r="AK496" s="83" t="s">
        <v>989</v>
      </c>
      <c r="AL496" s="84">
        <v>15</v>
      </c>
      <c r="AM496" s="88">
        <v>17430</v>
      </c>
      <c r="AN496" s="279">
        <v>3</v>
      </c>
      <c r="AO496" s="286" t="s">
        <v>3819</v>
      </c>
      <c r="AP496" s="281" t="s">
        <v>926</v>
      </c>
      <c r="AQ496" s="83" t="s">
        <v>989</v>
      </c>
      <c r="AR496" s="84">
        <v>15</v>
      </c>
      <c r="AS496" s="88">
        <v>17430</v>
      </c>
      <c r="AT496" s="279">
        <v>3</v>
      </c>
      <c r="AU496" s="280" t="s">
        <v>3819</v>
      </c>
      <c r="AV496" s="86" t="s">
        <v>926</v>
      </c>
      <c r="AW496" s="285" t="s">
        <v>989</v>
      </c>
      <c r="AX496" s="285">
        <v>15</v>
      </c>
      <c r="AY496" s="87">
        <v>17115</v>
      </c>
      <c r="AZ496" s="86">
        <v>3</v>
      </c>
      <c r="BA496" s="57" t="s">
        <v>3819</v>
      </c>
      <c r="BB496" s="301" t="s">
        <v>926</v>
      </c>
      <c r="BC496" s="83" t="s">
        <v>989</v>
      </c>
      <c r="BD496" s="84">
        <v>28</v>
      </c>
      <c r="BE496" s="282">
        <v>17115</v>
      </c>
      <c r="BF496" s="279">
        <v>3</v>
      </c>
      <c r="BG496" s="303" t="s">
        <v>3819</v>
      </c>
      <c r="BH496" s="86" t="s">
        <v>3829</v>
      </c>
      <c r="BI496" s="285" t="s">
        <v>3829</v>
      </c>
      <c r="BJ496" s="285" t="s">
        <v>3830</v>
      </c>
      <c r="BK496" s="86" t="s">
        <v>3829</v>
      </c>
      <c r="BL496" s="432">
        <v>3</v>
      </c>
      <c r="BM496" s="432" t="s">
        <v>3819</v>
      </c>
      <c r="BN496" s="432" t="str">
        <f>INDEX(ID!$D:$D,MATCH('Org2567'!D496,ID!$A:$A,0))</f>
        <v>หนองฮี</v>
      </c>
    </row>
    <row r="497" spans="1:66" x14ac:dyDescent="0.25">
      <c r="A497" s="272">
        <v>494</v>
      </c>
      <c r="B497" s="272">
        <v>8</v>
      </c>
      <c r="C497" s="82" t="s">
        <v>2643</v>
      </c>
      <c r="D497" s="272" t="s">
        <v>499</v>
      </c>
      <c r="E497" s="82" t="str">
        <f t="shared" si="7"/>
        <v>รพ.นครพนม</v>
      </c>
      <c r="F497" s="90" t="s">
        <v>922</v>
      </c>
      <c r="G497" s="90" t="s">
        <v>918</v>
      </c>
      <c r="H497" s="90">
        <v>366</v>
      </c>
      <c r="I497" s="273">
        <v>109122</v>
      </c>
      <c r="J497" s="90">
        <v>16</v>
      </c>
      <c r="K497" s="93" t="s">
        <v>3748</v>
      </c>
      <c r="L497" s="83" t="s">
        <v>922</v>
      </c>
      <c r="M497" s="83" t="s">
        <v>918</v>
      </c>
      <c r="N497" s="84">
        <v>372</v>
      </c>
      <c r="O497" s="85">
        <v>109113</v>
      </c>
      <c r="P497" s="274">
        <v>16</v>
      </c>
      <c r="Q497" s="275" t="s">
        <v>3818</v>
      </c>
      <c r="R497" s="276" t="s">
        <v>922</v>
      </c>
      <c r="S497" s="277" t="s">
        <v>918</v>
      </c>
      <c r="T497" s="278">
        <v>372</v>
      </c>
      <c r="U497" s="88">
        <v>109113</v>
      </c>
      <c r="V497" s="54">
        <v>16</v>
      </c>
      <c r="W497" s="54" t="s">
        <v>3818</v>
      </c>
      <c r="X497" s="276" t="s">
        <v>922</v>
      </c>
      <c r="Y497" s="83" t="s">
        <v>918</v>
      </c>
      <c r="Z497" s="84">
        <v>372</v>
      </c>
      <c r="AA497" s="88">
        <v>108275</v>
      </c>
      <c r="AB497" s="279">
        <v>16</v>
      </c>
      <c r="AC497" s="280" t="s">
        <v>3818</v>
      </c>
      <c r="AD497" s="281" t="s">
        <v>922</v>
      </c>
      <c r="AE497" s="83" t="s">
        <v>918</v>
      </c>
      <c r="AF497" s="84">
        <v>369</v>
      </c>
      <c r="AG497" s="88">
        <v>108275</v>
      </c>
      <c r="AH497" s="279">
        <v>16</v>
      </c>
      <c r="AI497" s="286" t="s">
        <v>3818</v>
      </c>
      <c r="AJ497" s="281" t="s">
        <v>922</v>
      </c>
      <c r="AK497" s="83" t="s">
        <v>918</v>
      </c>
      <c r="AL497" s="84">
        <v>369</v>
      </c>
      <c r="AM497" s="88">
        <v>108275</v>
      </c>
      <c r="AN497" s="279">
        <v>16</v>
      </c>
      <c r="AO497" s="286" t="s">
        <v>3818</v>
      </c>
      <c r="AP497" s="281" t="s">
        <v>922</v>
      </c>
      <c r="AQ497" s="83" t="s">
        <v>918</v>
      </c>
      <c r="AR497" s="84">
        <v>369</v>
      </c>
      <c r="AS497" s="88">
        <v>108275</v>
      </c>
      <c r="AT497" s="279">
        <v>16</v>
      </c>
      <c r="AU497" s="280" t="s">
        <v>3818</v>
      </c>
      <c r="AV497" s="86" t="s">
        <v>922</v>
      </c>
      <c r="AW497" s="285" t="s">
        <v>918</v>
      </c>
      <c r="AX497" s="285">
        <v>369</v>
      </c>
      <c r="AY497" s="87">
        <v>106378</v>
      </c>
      <c r="AZ497" s="86">
        <v>16</v>
      </c>
      <c r="BA497" s="57" t="s">
        <v>3818</v>
      </c>
      <c r="BB497" s="301" t="s">
        <v>922</v>
      </c>
      <c r="BC497" s="83" t="s">
        <v>918</v>
      </c>
      <c r="BD497" s="84">
        <v>392</v>
      </c>
      <c r="BE497" s="282">
        <v>106378</v>
      </c>
      <c r="BF497" s="279">
        <v>16</v>
      </c>
      <c r="BG497" s="303" t="s">
        <v>3818</v>
      </c>
      <c r="BH497" s="86" t="s">
        <v>3829</v>
      </c>
      <c r="BI497" s="285" t="s">
        <v>3829</v>
      </c>
      <c r="BJ497" s="285" t="s">
        <v>3830</v>
      </c>
      <c r="BK497" s="86" t="s">
        <v>3829</v>
      </c>
      <c r="BL497" s="432">
        <v>16</v>
      </c>
      <c r="BM497" s="432" t="s">
        <v>3818</v>
      </c>
      <c r="BN497" s="432" t="str">
        <f>INDEX(ID!$D:$D,MATCH('Org2567'!D497,ID!$A:$A,0))</f>
        <v>นครพนม</v>
      </c>
    </row>
    <row r="498" spans="1:66" x14ac:dyDescent="0.25">
      <c r="A498" s="272">
        <v>495</v>
      </c>
      <c r="B498" s="272">
        <v>8</v>
      </c>
      <c r="C498" s="82" t="s">
        <v>2643</v>
      </c>
      <c r="D498" s="272" t="s">
        <v>500</v>
      </c>
      <c r="E498" s="82" t="str">
        <f t="shared" si="7"/>
        <v>รพ.ปลาปาก</v>
      </c>
      <c r="F498" s="90" t="s">
        <v>926</v>
      </c>
      <c r="G498" s="90" t="s">
        <v>927</v>
      </c>
      <c r="H498" s="90">
        <v>40</v>
      </c>
      <c r="I498" s="273">
        <v>40087</v>
      </c>
      <c r="J498" s="90">
        <v>6</v>
      </c>
      <c r="K498" s="93" t="s">
        <v>3783</v>
      </c>
      <c r="L498" s="83" t="s">
        <v>926</v>
      </c>
      <c r="M498" s="83" t="s">
        <v>927</v>
      </c>
      <c r="N498" s="84">
        <v>40</v>
      </c>
      <c r="O498" s="85">
        <v>40027</v>
      </c>
      <c r="P498" s="274">
        <v>6</v>
      </c>
      <c r="Q498" s="275" t="s">
        <v>3809</v>
      </c>
      <c r="R498" s="276" t="s">
        <v>926</v>
      </c>
      <c r="S498" s="277" t="s">
        <v>927</v>
      </c>
      <c r="T498" s="278">
        <v>40</v>
      </c>
      <c r="U498" s="88">
        <v>40027</v>
      </c>
      <c r="V498" s="54">
        <v>6</v>
      </c>
      <c r="W498" s="54" t="s">
        <v>3809</v>
      </c>
      <c r="X498" s="276" t="s">
        <v>926</v>
      </c>
      <c r="Y498" s="83" t="s">
        <v>927</v>
      </c>
      <c r="Z498" s="84">
        <v>40</v>
      </c>
      <c r="AA498" s="88">
        <v>40006</v>
      </c>
      <c r="AB498" s="279">
        <v>6</v>
      </c>
      <c r="AC498" s="280" t="s">
        <v>3809</v>
      </c>
      <c r="AD498" s="281" t="s">
        <v>926</v>
      </c>
      <c r="AE498" s="83" t="s">
        <v>927</v>
      </c>
      <c r="AF498" s="84">
        <v>40</v>
      </c>
      <c r="AG498" s="88">
        <v>40006</v>
      </c>
      <c r="AH498" s="279">
        <v>6</v>
      </c>
      <c r="AI498" s="286" t="s">
        <v>3809</v>
      </c>
      <c r="AJ498" s="281" t="s">
        <v>926</v>
      </c>
      <c r="AK498" s="83" t="s">
        <v>927</v>
      </c>
      <c r="AL498" s="84">
        <v>40</v>
      </c>
      <c r="AM498" s="88">
        <v>40006</v>
      </c>
      <c r="AN498" s="279">
        <v>6</v>
      </c>
      <c r="AO498" s="286" t="s">
        <v>3809</v>
      </c>
      <c r="AP498" s="281" t="s">
        <v>926</v>
      </c>
      <c r="AQ498" s="83" t="s">
        <v>927</v>
      </c>
      <c r="AR498" s="84">
        <v>40</v>
      </c>
      <c r="AS498" s="88">
        <v>40006</v>
      </c>
      <c r="AT498" s="279">
        <v>6</v>
      </c>
      <c r="AU498" s="280" t="s">
        <v>3809</v>
      </c>
      <c r="AV498" s="86" t="s">
        <v>926</v>
      </c>
      <c r="AW498" s="285" t="s">
        <v>927</v>
      </c>
      <c r="AX498" s="285">
        <v>30</v>
      </c>
      <c r="AY498" s="87">
        <v>39229</v>
      </c>
      <c r="AZ498" s="86">
        <v>6</v>
      </c>
      <c r="BA498" s="57" t="s">
        <v>3809</v>
      </c>
      <c r="BB498" s="301" t="s">
        <v>926</v>
      </c>
      <c r="BC498" s="83" t="s">
        <v>927</v>
      </c>
      <c r="BD498" s="84">
        <v>30</v>
      </c>
      <c r="BE498" s="282">
        <v>39229</v>
      </c>
      <c r="BF498" s="279">
        <v>6</v>
      </c>
      <c r="BG498" s="303" t="s">
        <v>3809</v>
      </c>
      <c r="BH498" s="86" t="s">
        <v>3829</v>
      </c>
      <c r="BI498" s="285" t="s">
        <v>3829</v>
      </c>
      <c r="BJ498" s="285" t="s">
        <v>3829</v>
      </c>
      <c r="BK498" s="86" t="s">
        <v>3829</v>
      </c>
      <c r="BL498" s="432">
        <v>6</v>
      </c>
      <c r="BM498" s="432" t="s">
        <v>3809</v>
      </c>
      <c r="BN498" s="432" t="str">
        <f>INDEX(ID!$D:$D,MATCH('Org2567'!D498,ID!$A:$A,0))</f>
        <v>ปลาปาก</v>
      </c>
    </row>
    <row r="499" spans="1:66" x14ac:dyDescent="0.25">
      <c r="A499" s="272">
        <v>496</v>
      </c>
      <c r="B499" s="272">
        <v>8</v>
      </c>
      <c r="C499" s="82" t="s">
        <v>2643</v>
      </c>
      <c r="D499" s="272" t="s">
        <v>501</v>
      </c>
      <c r="E499" s="82" t="str">
        <f t="shared" si="7"/>
        <v>รพ.ท่าอุเทน</v>
      </c>
      <c r="F499" s="90" t="s">
        <v>926</v>
      </c>
      <c r="G499" s="90" t="s">
        <v>927</v>
      </c>
      <c r="H499" s="90">
        <v>47</v>
      </c>
      <c r="I499" s="273">
        <v>44547</v>
      </c>
      <c r="J499" s="90">
        <v>6</v>
      </c>
      <c r="K499" s="93" t="s">
        <v>3783</v>
      </c>
      <c r="L499" s="83" t="s">
        <v>926</v>
      </c>
      <c r="M499" s="83" t="s">
        <v>927</v>
      </c>
      <c r="N499" s="84">
        <v>47</v>
      </c>
      <c r="O499" s="85">
        <v>44722</v>
      </c>
      <c r="P499" s="274">
        <v>6</v>
      </c>
      <c r="Q499" s="275" t="s">
        <v>3809</v>
      </c>
      <c r="R499" s="276" t="s">
        <v>926</v>
      </c>
      <c r="S499" s="277" t="s">
        <v>927</v>
      </c>
      <c r="T499" s="278">
        <v>47</v>
      </c>
      <c r="U499" s="88">
        <v>44722</v>
      </c>
      <c r="V499" s="54">
        <v>6</v>
      </c>
      <c r="W499" s="54" t="s">
        <v>3809</v>
      </c>
      <c r="X499" s="276" t="s">
        <v>926</v>
      </c>
      <c r="Y499" s="83" t="s">
        <v>927</v>
      </c>
      <c r="Z499" s="84">
        <v>47</v>
      </c>
      <c r="AA499" s="88">
        <v>44954</v>
      </c>
      <c r="AB499" s="279">
        <v>6</v>
      </c>
      <c r="AC499" s="280" t="s">
        <v>3809</v>
      </c>
      <c r="AD499" s="281" t="s">
        <v>926</v>
      </c>
      <c r="AE499" s="83" t="s">
        <v>927</v>
      </c>
      <c r="AF499" s="84">
        <v>47</v>
      </c>
      <c r="AG499" s="88">
        <v>44954</v>
      </c>
      <c r="AH499" s="279">
        <v>6</v>
      </c>
      <c r="AI499" s="286" t="s">
        <v>3809</v>
      </c>
      <c r="AJ499" s="281" t="s">
        <v>926</v>
      </c>
      <c r="AK499" s="83" t="s">
        <v>927</v>
      </c>
      <c r="AL499" s="84">
        <v>47</v>
      </c>
      <c r="AM499" s="88">
        <v>44954</v>
      </c>
      <c r="AN499" s="279">
        <v>6</v>
      </c>
      <c r="AO499" s="286" t="s">
        <v>3809</v>
      </c>
      <c r="AP499" s="281" t="s">
        <v>926</v>
      </c>
      <c r="AQ499" s="83" t="s">
        <v>927</v>
      </c>
      <c r="AR499" s="84">
        <v>47</v>
      </c>
      <c r="AS499" s="88">
        <v>44954</v>
      </c>
      <c r="AT499" s="279">
        <v>6</v>
      </c>
      <c r="AU499" s="280" t="s">
        <v>3809</v>
      </c>
      <c r="AV499" s="86" t="s">
        <v>926</v>
      </c>
      <c r="AW499" s="285" t="s">
        <v>927</v>
      </c>
      <c r="AX499" s="285">
        <v>40</v>
      </c>
      <c r="AY499" s="87">
        <v>44414</v>
      </c>
      <c r="AZ499" s="86">
        <v>6</v>
      </c>
      <c r="BA499" s="57" t="s">
        <v>3809</v>
      </c>
      <c r="BB499" s="301" t="s">
        <v>926</v>
      </c>
      <c r="BC499" s="83" t="s">
        <v>927</v>
      </c>
      <c r="BD499" s="84">
        <v>40</v>
      </c>
      <c r="BE499" s="282">
        <v>44414</v>
      </c>
      <c r="BF499" s="279">
        <v>6</v>
      </c>
      <c r="BG499" s="303" t="s">
        <v>3809</v>
      </c>
      <c r="BH499" s="86" t="s">
        <v>3829</v>
      </c>
      <c r="BI499" s="285" t="s">
        <v>3829</v>
      </c>
      <c r="BJ499" s="285" t="s">
        <v>3829</v>
      </c>
      <c r="BK499" s="86" t="s">
        <v>3829</v>
      </c>
      <c r="BL499" s="432">
        <v>6</v>
      </c>
      <c r="BM499" s="432" t="s">
        <v>3809</v>
      </c>
      <c r="BN499" s="432" t="str">
        <f>INDEX(ID!$D:$D,MATCH('Org2567'!D499,ID!$A:$A,0))</f>
        <v>ท่าอุเทน</v>
      </c>
    </row>
    <row r="500" spans="1:66" x14ac:dyDescent="0.25">
      <c r="A500" s="272">
        <v>497</v>
      </c>
      <c r="B500" s="272">
        <v>8</v>
      </c>
      <c r="C500" s="82" t="s">
        <v>2643</v>
      </c>
      <c r="D500" s="272" t="s">
        <v>502</v>
      </c>
      <c r="E500" s="82" t="str">
        <f t="shared" si="7"/>
        <v>รพ.บ้านแพง</v>
      </c>
      <c r="F500" s="90" t="s">
        <v>926</v>
      </c>
      <c r="G500" s="90" t="s">
        <v>927</v>
      </c>
      <c r="H500" s="90">
        <v>43</v>
      </c>
      <c r="I500" s="273">
        <v>26830</v>
      </c>
      <c r="J500" s="90">
        <v>5</v>
      </c>
      <c r="K500" s="93" t="s">
        <v>3703</v>
      </c>
      <c r="L500" s="83" t="s">
        <v>926</v>
      </c>
      <c r="M500" s="83" t="s">
        <v>927</v>
      </c>
      <c r="N500" s="84">
        <v>43</v>
      </c>
      <c r="O500" s="85">
        <v>27134</v>
      </c>
      <c r="P500" s="274">
        <v>5</v>
      </c>
      <c r="Q500" s="275" t="s">
        <v>3811</v>
      </c>
      <c r="R500" s="276" t="s">
        <v>926</v>
      </c>
      <c r="S500" s="277" t="s">
        <v>927</v>
      </c>
      <c r="T500" s="278">
        <v>43</v>
      </c>
      <c r="U500" s="88">
        <v>27134</v>
      </c>
      <c r="V500" s="54">
        <v>5</v>
      </c>
      <c r="W500" s="54" t="s">
        <v>3811</v>
      </c>
      <c r="X500" s="276" t="s">
        <v>926</v>
      </c>
      <c r="Y500" s="83" t="s">
        <v>927</v>
      </c>
      <c r="Z500" s="84">
        <v>43</v>
      </c>
      <c r="AA500" s="88">
        <v>27242</v>
      </c>
      <c r="AB500" s="279">
        <v>5</v>
      </c>
      <c r="AC500" s="280" t="s">
        <v>3811</v>
      </c>
      <c r="AD500" s="281" t="s">
        <v>926</v>
      </c>
      <c r="AE500" s="83" t="s">
        <v>927</v>
      </c>
      <c r="AF500" s="84">
        <v>43</v>
      </c>
      <c r="AG500" s="88">
        <v>27242</v>
      </c>
      <c r="AH500" s="279">
        <v>5</v>
      </c>
      <c r="AI500" s="286" t="s">
        <v>3811</v>
      </c>
      <c r="AJ500" s="281" t="s">
        <v>926</v>
      </c>
      <c r="AK500" s="83" t="s">
        <v>927</v>
      </c>
      <c r="AL500" s="84">
        <v>43</v>
      </c>
      <c r="AM500" s="88">
        <v>27242</v>
      </c>
      <c r="AN500" s="279">
        <v>5</v>
      </c>
      <c r="AO500" s="286" t="s">
        <v>3811</v>
      </c>
      <c r="AP500" s="281" t="s">
        <v>926</v>
      </c>
      <c r="AQ500" s="83" t="s">
        <v>927</v>
      </c>
      <c r="AR500" s="84">
        <v>43</v>
      </c>
      <c r="AS500" s="88">
        <v>27242</v>
      </c>
      <c r="AT500" s="279">
        <v>5</v>
      </c>
      <c r="AU500" s="280" t="s">
        <v>3811</v>
      </c>
      <c r="AV500" s="86" t="s">
        <v>926</v>
      </c>
      <c r="AW500" s="285" t="s">
        <v>927</v>
      </c>
      <c r="AX500" s="285">
        <v>43</v>
      </c>
      <c r="AY500" s="87">
        <v>26994</v>
      </c>
      <c r="AZ500" s="86">
        <v>5</v>
      </c>
      <c r="BA500" s="57" t="s">
        <v>3811</v>
      </c>
      <c r="BB500" s="301" t="s">
        <v>926</v>
      </c>
      <c r="BC500" s="83" t="s">
        <v>927</v>
      </c>
      <c r="BD500" s="84">
        <v>43</v>
      </c>
      <c r="BE500" s="282">
        <v>26994</v>
      </c>
      <c r="BF500" s="279">
        <v>5</v>
      </c>
      <c r="BG500" s="303" t="s">
        <v>3811</v>
      </c>
      <c r="BH500" s="86" t="s">
        <v>3829</v>
      </c>
      <c r="BI500" s="285" t="s">
        <v>3829</v>
      </c>
      <c r="BJ500" s="285" t="s">
        <v>3829</v>
      </c>
      <c r="BK500" s="86" t="s">
        <v>3829</v>
      </c>
      <c r="BL500" s="432">
        <v>5</v>
      </c>
      <c r="BM500" s="432" t="s">
        <v>3811</v>
      </c>
      <c r="BN500" s="432" t="str">
        <f>INDEX(ID!$D:$D,MATCH('Org2567'!D500,ID!$A:$A,0))</f>
        <v>บ้านแพง</v>
      </c>
    </row>
    <row r="501" spans="1:66" x14ac:dyDescent="0.25">
      <c r="A501" s="272">
        <v>498</v>
      </c>
      <c r="B501" s="272">
        <v>8</v>
      </c>
      <c r="C501" s="82" t="s">
        <v>2643</v>
      </c>
      <c r="D501" s="272" t="s">
        <v>503</v>
      </c>
      <c r="E501" s="82" t="str">
        <f t="shared" si="7"/>
        <v>รพ.นาทม</v>
      </c>
      <c r="F501" s="90" t="s">
        <v>926</v>
      </c>
      <c r="G501" s="90" t="s">
        <v>927</v>
      </c>
      <c r="H501" s="90">
        <v>40</v>
      </c>
      <c r="I501" s="273">
        <v>17572</v>
      </c>
      <c r="J501" s="90">
        <v>5</v>
      </c>
      <c r="K501" s="93" t="s">
        <v>3703</v>
      </c>
      <c r="L501" s="83" t="s">
        <v>926</v>
      </c>
      <c r="M501" s="83" t="s">
        <v>927</v>
      </c>
      <c r="N501" s="84">
        <v>33</v>
      </c>
      <c r="O501" s="85">
        <v>17744</v>
      </c>
      <c r="P501" s="274">
        <v>5</v>
      </c>
      <c r="Q501" s="275" t="s">
        <v>3811</v>
      </c>
      <c r="R501" s="276" t="s">
        <v>926</v>
      </c>
      <c r="S501" s="277" t="s">
        <v>927</v>
      </c>
      <c r="T501" s="278">
        <v>43</v>
      </c>
      <c r="U501" s="88">
        <v>17744</v>
      </c>
      <c r="V501" s="54">
        <v>5</v>
      </c>
      <c r="W501" s="54" t="s">
        <v>3811</v>
      </c>
      <c r="X501" s="276" t="s">
        <v>926</v>
      </c>
      <c r="Y501" s="83" t="s">
        <v>927</v>
      </c>
      <c r="Z501" s="84">
        <v>43</v>
      </c>
      <c r="AA501" s="88">
        <v>17875</v>
      </c>
      <c r="AB501" s="279">
        <v>5</v>
      </c>
      <c r="AC501" s="280" t="s">
        <v>3811</v>
      </c>
      <c r="AD501" s="281" t="s">
        <v>926</v>
      </c>
      <c r="AE501" s="83" t="s">
        <v>927</v>
      </c>
      <c r="AF501" s="84">
        <v>36</v>
      </c>
      <c r="AG501" s="88">
        <v>17875</v>
      </c>
      <c r="AH501" s="279">
        <v>5</v>
      </c>
      <c r="AI501" s="286" t="s">
        <v>3811</v>
      </c>
      <c r="AJ501" s="281" t="s">
        <v>926</v>
      </c>
      <c r="AK501" s="83" t="s">
        <v>927</v>
      </c>
      <c r="AL501" s="84">
        <v>36</v>
      </c>
      <c r="AM501" s="88">
        <v>17875</v>
      </c>
      <c r="AN501" s="279">
        <v>5</v>
      </c>
      <c r="AO501" s="286" t="s">
        <v>3811</v>
      </c>
      <c r="AP501" s="281" t="s">
        <v>926</v>
      </c>
      <c r="AQ501" s="83" t="s">
        <v>927</v>
      </c>
      <c r="AR501" s="84">
        <v>36</v>
      </c>
      <c r="AS501" s="88">
        <v>17875</v>
      </c>
      <c r="AT501" s="279">
        <v>5</v>
      </c>
      <c r="AU501" s="280" t="s">
        <v>3811</v>
      </c>
      <c r="AV501" s="86" t="s">
        <v>926</v>
      </c>
      <c r="AW501" s="285" t="s">
        <v>927</v>
      </c>
      <c r="AX501" s="285">
        <v>36</v>
      </c>
      <c r="AY501" s="87">
        <v>17669</v>
      </c>
      <c r="AZ501" s="86">
        <v>5</v>
      </c>
      <c r="BA501" s="57" t="s">
        <v>3811</v>
      </c>
      <c r="BB501" s="301" t="s">
        <v>926</v>
      </c>
      <c r="BC501" s="83" t="s">
        <v>927</v>
      </c>
      <c r="BD501" s="84">
        <v>36</v>
      </c>
      <c r="BE501" s="282">
        <v>17669</v>
      </c>
      <c r="BF501" s="279">
        <v>5</v>
      </c>
      <c r="BG501" s="303" t="s">
        <v>3811</v>
      </c>
      <c r="BH501" s="86" t="s">
        <v>3829</v>
      </c>
      <c r="BI501" s="285" t="s">
        <v>3829</v>
      </c>
      <c r="BJ501" s="285" t="s">
        <v>3829</v>
      </c>
      <c r="BK501" s="86" t="s">
        <v>3829</v>
      </c>
      <c r="BL501" s="432">
        <v>5</v>
      </c>
      <c r="BM501" s="432" t="s">
        <v>3811</v>
      </c>
      <c r="BN501" s="432" t="str">
        <f>INDEX(ID!$D:$D,MATCH('Org2567'!D501,ID!$A:$A,0))</f>
        <v>นาทม</v>
      </c>
    </row>
    <row r="502" spans="1:66" x14ac:dyDescent="0.25">
      <c r="A502" s="272">
        <v>499</v>
      </c>
      <c r="B502" s="272">
        <v>8</v>
      </c>
      <c r="C502" s="82" t="s">
        <v>2643</v>
      </c>
      <c r="D502" s="272" t="s">
        <v>504</v>
      </c>
      <c r="E502" s="82" t="str">
        <f t="shared" si="7"/>
        <v>รพ.เรณูนคร</v>
      </c>
      <c r="F502" s="90" t="s">
        <v>926</v>
      </c>
      <c r="G502" s="90" t="s">
        <v>927</v>
      </c>
      <c r="H502" s="90">
        <v>39</v>
      </c>
      <c r="I502" s="273">
        <v>33060</v>
      </c>
      <c r="J502" s="90">
        <v>6</v>
      </c>
      <c r="K502" s="93" t="s">
        <v>3783</v>
      </c>
      <c r="L502" s="83" t="s">
        <v>926</v>
      </c>
      <c r="M502" s="83" t="s">
        <v>927</v>
      </c>
      <c r="N502" s="84">
        <v>39</v>
      </c>
      <c r="O502" s="85">
        <v>32932</v>
      </c>
      <c r="P502" s="274">
        <v>6</v>
      </c>
      <c r="Q502" s="275" t="s">
        <v>3809</v>
      </c>
      <c r="R502" s="276" t="s">
        <v>926</v>
      </c>
      <c r="S502" s="277" t="s">
        <v>927</v>
      </c>
      <c r="T502" s="278">
        <v>59</v>
      </c>
      <c r="U502" s="88">
        <v>32932</v>
      </c>
      <c r="V502" s="54">
        <v>6</v>
      </c>
      <c r="W502" s="54" t="s">
        <v>3809</v>
      </c>
      <c r="X502" s="276" t="s">
        <v>926</v>
      </c>
      <c r="Y502" s="83" t="s">
        <v>927</v>
      </c>
      <c r="Z502" s="84">
        <v>59</v>
      </c>
      <c r="AA502" s="88">
        <v>32984</v>
      </c>
      <c r="AB502" s="279">
        <v>6</v>
      </c>
      <c r="AC502" s="280" t="s">
        <v>3809</v>
      </c>
      <c r="AD502" s="281" t="s">
        <v>926</v>
      </c>
      <c r="AE502" s="83" t="s">
        <v>927</v>
      </c>
      <c r="AF502" s="84">
        <v>59</v>
      </c>
      <c r="AG502" s="88">
        <v>32984</v>
      </c>
      <c r="AH502" s="279">
        <v>6</v>
      </c>
      <c r="AI502" s="286" t="s">
        <v>3809</v>
      </c>
      <c r="AJ502" s="281" t="s">
        <v>926</v>
      </c>
      <c r="AK502" s="83" t="s">
        <v>927</v>
      </c>
      <c r="AL502" s="84">
        <v>59</v>
      </c>
      <c r="AM502" s="88">
        <v>32984</v>
      </c>
      <c r="AN502" s="279">
        <v>6</v>
      </c>
      <c r="AO502" s="286" t="s">
        <v>3809</v>
      </c>
      <c r="AP502" s="281" t="s">
        <v>926</v>
      </c>
      <c r="AQ502" s="83" t="s">
        <v>927</v>
      </c>
      <c r="AR502" s="84">
        <v>59</v>
      </c>
      <c r="AS502" s="88">
        <v>32984</v>
      </c>
      <c r="AT502" s="279">
        <v>6</v>
      </c>
      <c r="AU502" s="280" t="s">
        <v>3809</v>
      </c>
      <c r="AV502" s="86" t="s">
        <v>926</v>
      </c>
      <c r="AW502" s="285" t="s">
        <v>927</v>
      </c>
      <c r="AX502" s="285">
        <v>30</v>
      </c>
      <c r="AY502" s="87">
        <v>32646</v>
      </c>
      <c r="AZ502" s="86">
        <v>6</v>
      </c>
      <c r="BA502" s="57" t="s">
        <v>3809</v>
      </c>
      <c r="BB502" s="301" t="s">
        <v>926</v>
      </c>
      <c r="BC502" s="83" t="s">
        <v>927</v>
      </c>
      <c r="BD502" s="84">
        <v>30</v>
      </c>
      <c r="BE502" s="282">
        <v>32646</v>
      </c>
      <c r="BF502" s="279">
        <v>6</v>
      </c>
      <c r="BG502" s="303" t="s">
        <v>3809</v>
      </c>
      <c r="BH502" s="86" t="s">
        <v>3829</v>
      </c>
      <c r="BI502" s="285" t="s">
        <v>3829</v>
      </c>
      <c r="BJ502" s="285" t="s">
        <v>3829</v>
      </c>
      <c r="BK502" s="86" t="s">
        <v>3829</v>
      </c>
      <c r="BL502" s="432">
        <v>6</v>
      </c>
      <c r="BM502" s="432" t="s">
        <v>3809</v>
      </c>
      <c r="BN502" s="432" t="str">
        <f>INDEX(ID!$D:$D,MATCH('Org2567'!D502,ID!$A:$A,0))</f>
        <v>เรณูนคร</v>
      </c>
    </row>
    <row r="503" spans="1:66" x14ac:dyDescent="0.25">
      <c r="A503" s="272">
        <v>500</v>
      </c>
      <c r="B503" s="272">
        <v>8</v>
      </c>
      <c r="C503" s="82" t="s">
        <v>2643</v>
      </c>
      <c r="D503" s="272" t="s">
        <v>2660</v>
      </c>
      <c r="E503" s="82" t="str">
        <f t="shared" si="7"/>
        <v>รพ.นาแก</v>
      </c>
      <c r="F503" s="90" t="s">
        <v>926</v>
      </c>
      <c r="G503" s="90" t="s">
        <v>927</v>
      </c>
      <c r="H503" s="90">
        <v>60</v>
      </c>
      <c r="I503" s="273">
        <v>55233</v>
      </c>
      <c r="J503" s="90">
        <v>6</v>
      </c>
      <c r="K503" s="93" t="s">
        <v>3783</v>
      </c>
      <c r="L503" s="83" t="s">
        <v>926</v>
      </c>
      <c r="M503" s="83" t="s">
        <v>927</v>
      </c>
      <c r="N503" s="84">
        <v>60</v>
      </c>
      <c r="O503" s="85">
        <v>55055</v>
      </c>
      <c r="P503" s="274">
        <v>6</v>
      </c>
      <c r="Q503" s="275" t="s">
        <v>3809</v>
      </c>
      <c r="R503" s="276" t="s">
        <v>926</v>
      </c>
      <c r="S503" s="277" t="s">
        <v>927</v>
      </c>
      <c r="T503" s="278">
        <v>60</v>
      </c>
      <c r="U503" s="88">
        <v>55055</v>
      </c>
      <c r="V503" s="54">
        <v>6</v>
      </c>
      <c r="W503" s="54" t="s">
        <v>3809</v>
      </c>
      <c r="X503" s="276" t="s">
        <v>926</v>
      </c>
      <c r="Y503" s="83" t="s">
        <v>927</v>
      </c>
      <c r="Z503" s="84">
        <v>60</v>
      </c>
      <c r="AA503" s="88">
        <v>55230</v>
      </c>
      <c r="AB503" s="279">
        <v>6</v>
      </c>
      <c r="AC503" s="280" t="s">
        <v>3809</v>
      </c>
      <c r="AD503" s="281" t="s">
        <v>926</v>
      </c>
      <c r="AE503" s="83" t="s">
        <v>927</v>
      </c>
      <c r="AF503" s="84">
        <v>61</v>
      </c>
      <c r="AG503" s="88">
        <v>55230</v>
      </c>
      <c r="AH503" s="279">
        <v>6</v>
      </c>
      <c r="AI503" s="286" t="s">
        <v>3809</v>
      </c>
      <c r="AJ503" s="281" t="s">
        <v>926</v>
      </c>
      <c r="AK503" s="83" t="s">
        <v>927</v>
      </c>
      <c r="AL503" s="84">
        <v>61</v>
      </c>
      <c r="AM503" s="88">
        <v>55230</v>
      </c>
      <c r="AN503" s="279">
        <v>6</v>
      </c>
      <c r="AO503" s="286" t="s">
        <v>3809</v>
      </c>
      <c r="AP503" s="281" t="s">
        <v>926</v>
      </c>
      <c r="AQ503" s="83" t="s">
        <v>927</v>
      </c>
      <c r="AR503" s="84">
        <v>61</v>
      </c>
      <c r="AS503" s="88">
        <v>55230</v>
      </c>
      <c r="AT503" s="279">
        <v>6</v>
      </c>
      <c r="AU503" s="280" t="s">
        <v>3809</v>
      </c>
      <c r="AV503" s="86" t="s">
        <v>926</v>
      </c>
      <c r="AW503" s="285" t="s">
        <v>927</v>
      </c>
      <c r="AX503" s="285">
        <v>60</v>
      </c>
      <c r="AY503" s="87">
        <v>54029</v>
      </c>
      <c r="AZ503" s="86">
        <v>6</v>
      </c>
      <c r="BA503" s="57" t="s">
        <v>3809</v>
      </c>
      <c r="BB503" s="301" t="s">
        <v>926</v>
      </c>
      <c r="BC503" s="83" t="s">
        <v>927</v>
      </c>
      <c r="BD503" s="84">
        <v>61</v>
      </c>
      <c r="BE503" s="282">
        <v>54029</v>
      </c>
      <c r="BF503" s="279">
        <v>6</v>
      </c>
      <c r="BG503" s="303" t="s">
        <v>3809</v>
      </c>
      <c r="BH503" s="86" t="s">
        <v>3829</v>
      </c>
      <c r="BI503" s="285" t="s">
        <v>3829</v>
      </c>
      <c r="BJ503" s="285" t="s">
        <v>3830</v>
      </c>
      <c r="BK503" s="86" t="s">
        <v>3829</v>
      </c>
      <c r="BL503" s="432">
        <v>6</v>
      </c>
      <c r="BM503" s="432" t="s">
        <v>3809</v>
      </c>
      <c r="BN503" s="432" t="str">
        <f>INDEX(ID!$D:$D,MATCH('Org2567'!D503,ID!$A:$A,0))</f>
        <v>นาแก</v>
      </c>
    </row>
    <row r="504" spans="1:66" x14ac:dyDescent="0.25">
      <c r="A504" s="272">
        <v>501</v>
      </c>
      <c r="B504" s="272">
        <v>8</v>
      </c>
      <c r="C504" s="82" t="s">
        <v>2643</v>
      </c>
      <c r="D504" s="272" t="s">
        <v>505</v>
      </c>
      <c r="E504" s="82" t="str">
        <f t="shared" si="7"/>
        <v>รพ.ศรีสงคราม</v>
      </c>
      <c r="F504" s="90" t="s">
        <v>926</v>
      </c>
      <c r="G504" s="90" t="s">
        <v>931</v>
      </c>
      <c r="H504" s="90">
        <v>90</v>
      </c>
      <c r="I504" s="273">
        <v>53283</v>
      </c>
      <c r="J504" s="90">
        <v>10</v>
      </c>
      <c r="K504" s="93" t="s">
        <v>3702</v>
      </c>
      <c r="L504" s="83" t="s">
        <v>926</v>
      </c>
      <c r="M504" s="83" t="s">
        <v>931</v>
      </c>
      <c r="N504" s="84">
        <v>90</v>
      </c>
      <c r="O504" s="85">
        <v>53472</v>
      </c>
      <c r="P504" s="274">
        <v>10</v>
      </c>
      <c r="Q504" s="275" t="s">
        <v>3810</v>
      </c>
      <c r="R504" s="276" t="s">
        <v>926</v>
      </c>
      <c r="S504" s="277" t="s">
        <v>931</v>
      </c>
      <c r="T504" s="278">
        <v>90</v>
      </c>
      <c r="U504" s="88">
        <v>53472</v>
      </c>
      <c r="V504" s="54">
        <v>10</v>
      </c>
      <c r="W504" s="54" t="s">
        <v>3810</v>
      </c>
      <c r="X504" s="276" t="s">
        <v>926</v>
      </c>
      <c r="Y504" s="83" t="s">
        <v>931</v>
      </c>
      <c r="Z504" s="84">
        <v>90</v>
      </c>
      <c r="AA504" s="88">
        <v>53839</v>
      </c>
      <c r="AB504" s="279">
        <v>10</v>
      </c>
      <c r="AC504" s="280" t="s">
        <v>3810</v>
      </c>
      <c r="AD504" s="281" t="s">
        <v>926</v>
      </c>
      <c r="AE504" s="83" t="s">
        <v>931</v>
      </c>
      <c r="AF504" s="84">
        <v>90</v>
      </c>
      <c r="AG504" s="88">
        <v>53839</v>
      </c>
      <c r="AH504" s="279">
        <v>10</v>
      </c>
      <c r="AI504" s="286" t="s">
        <v>3810</v>
      </c>
      <c r="AJ504" s="281" t="s">
        <v>926</v>
      </c>
      <c r="AK504" s="83" t="s">
        <v>931</v>
      </c>
      <c r="AL504" s="84">
        <v>90</v>
      </c>
      <c r="AM504" s="88">
        <v>53839</v>
      </c>
      <c r="AN504" s="279">
        <v>10</v>
      </c>
      <c r="AO504" s="286" t="s">
        <v>3810</v>
      </c>
      <c r="AP504" s="281" t="s">
        <v>926</v>
      </c>
      <c r="AQ504" s="83" t="s">
        <v>931</v>
      </c>
      <c r="AR504" s="84">
        <v>90</v>
      </c>
      <c r="AS504" s="88">
        <v>53839</v>
      </c>
      <c r="AT504" s="279">
        <v>10</v>
      </c>
      <c r="AU504" s="280" t="s">
        <v>3810</v>
      </c>
      <c r="AV504" s="86" t="s">
        <v>926</v>
      </c>
      <c r="AW504" s="285" t="s">
        <v>931</v>
      </c>
      <c r="AX504" s="285">
        <v>90</v>
      </c>
      <c r="AY504" s="87">
        <v>53438</v>
      </c>
      <c r="AZ504" s="86">
        <v>10</v>
      </c>
      <c r="BA504" s="57" t="s">
        <v>3810</v>
      </c>
      <c r="BB504" s="301" t="s">
        <v>926</v>
      </c>
      <c r="BC504" s="83" t="s">
        <v>952</v>
      </c>
      <c r="BD504" s="84">
        <v>90</v>
      </c>
      <c r="BE504" s="282">
        <v>53438</v>
      </c>
      <c r="BF504" s="279">
        <v>12</v>
      </c>
      <c r="BG504" s="303" t="s">
        <v>3820</v>
      </c>
      <c r="BH504" s="86" t="s">
        <v>3829</v>
      </c>
      <c r="BI504" s="285" t="s">
        <v>3830</v>
      </c>
      <c r="BJ504" s="285" t="s">
        <v>3829</v>
      </c>
      <c r="BK504" s="86" t="s">
        <v>3830</v>
      </c>
      <c r="BL504" s="432">
        <v>12</v>
      </c>
      <c r="BM504" s="432" t="s">
        <v>3820</v>
      </c>
      <c r="BN504" s="432" t="str">
        <f>INDEX(ID!$D:$D,MATCH('Org2567'!D504,ID!$A:$A,0))</f>
        <v>ศรีสงคราม</v>
      </c>
    </row>
    <row r="505" spans="1:66" x14ac:dyDescent="0.25">
      <c r="A505" s="272">
        <v>502</v>
      </c>
      <c r="B505" s="272">
        <v>8</v>
      </c>
      <c r="C505" s="82" t="s">
        <v>2643</v>
      </c>
      <c r="D505" s="272" t="s">
        <v>506</v>
      </c>
      <c r="E505" s="82" t="str">
        <f t="shared" si="7"/>
        <v>รพ.นาหว้า</v>
      </c>
      <c r="F505" s="90" t="s">
        <v>926</v>
      </c>
      <c r="G505" s="90" t="s">
        <v>927</v>
      </c>
      <c r="H505" s="90">
        <v>36</v>
      </c>
      <c r="I505" s="273">
        <v>37785</v>
      </c>
      <c r="J505" s="90">
        <v>6</v>
      </c>
      <c r="K505" s="93" t="s">
        <v>3783</v>
      </c>
      <c r="L505" s="83" t="s">
        <v>926</v>
      </c>
      <c r="M505" s="83" t="s">
        <v>927</v>
      </c>
      <c r="N505" s="84">
        <v>36</v>
      </c>
      <c r="O505" s="85">
        <v>37939</v>
      </c>
      <c r="P505" s="274">
        <v>6</v>
      </c>
      <c r="Q505" s="275" t="s">
        <v>3809</v>
      </c>
      <c r="R505" s="276" t="s">
        <v>926</v>
      </c>
      <c r="S505" s="277" t="s">
        <v>927</v>
      </c>
      <c r="T505" s="278">
        <v>36</v>
      </c>
      <c r="U505" s="88">
        <v>37939</v>
      </c>
      <c r="V505" s="54">
        <v>6</v>
      </c>
      <c r="W505" s="54" t="s">
        <v>3809</v>
      </c>
      <c r="X505" s="276" t="s">
        <v>926</v>
      </c>
      <c r="Y505" s="83" t="s">
        <v>927</v>
      </c>
      <c r="Z505" s="84">
        <v>36</v>
      </c>
      <c r="AA505" s="88">
        <v>38222</v>
      </c>
      <c r="AB505" s="279">
        <v>6</v>
      </c>
      <c r="AC505" s="280" t="s">
        <v>3809</v>
      </c>
      <c r="AD505" s="281" t="s">
        <v>926</v>
      </c>
      <c r="AE505" s="83" t="s">
        <v>927</v>
      </c>
      <c r="AF505" s="84">
        <v>36</v>
      </c>
      <c r="AG505" s="88">
        <v>38222</v>
      </c>
      <c r="AH505" s="279">
        <v>6</v>
      </c>
      <c r="AI505" s="286" t="s">
        <v>3809</v>
      </c>
      <c r="AJ505" s="281" t="s">
        <v>926</v>
      </c>
      <c r="AK505" s="83" t="s">
        <v>927</v>
      </c>
      <c r="AL505" s="84">
        <v>36</v>
      </c>
      <c r="AM505" s="88">
        <v>38222</v>
      </c>
      <c r="AN505" s="279">
        <v>6</v>
      </c>
      <c r="AO505" s="286" t="s">
        <v>3809</v>
      </c>
      <c r="AP505" s="281" t="s">
        <v>926</v>
      </c>
      <c r="AQ505" s="83" t="s">
        <v>927</v>
      </c>
      <c r="AR505" s="84">
        <v>36</v>
      </c>
      <c r="AS505" s="88">
        <v>38222</v>
      </c>
      <c r="AT505" s="279">
        <v>6</v>
      </c>
      <c r="AU505" s="280" t="s">
        <v>3809</v>
      </c>
      <c r="AV505" s="86" t="s">
        <v>926</v>
      </c>
      <c r="AW505" s="285" t="s">
        <v>927</v>
      </c>
      <c r="AX505" s="285">
        <v>36</v>
      </c>
      <c r="AY505" s="87">
        <v>37692</v>
      </c>
      <c r="AZ505" s="86">
        <v>6</v>
      </c>
      <c r="BA505" s="57" t="s">
        <v>3809</v>
      </c>
      <c r="BB505" s="301" t="s">
        <v>926</v>
      </c>
      <c r="BC505" s="83" t="s">
        <v>927</v>
      </c>
      <c r="BD505" s="84">
        <v>48</v>
      </c>
      <c r="BE505" s="282">
        <v>37692</v>
      </c>
      <c r="BF505" s="279">
        <v>6</v>
      </c>
      <c r="BG505" s="303" t="s">
        <v>3809</v>
      </c>
      <c r="BH505" s="86" t="s">
        <v>3829</v>
      </c>
      <c r="BI505" s="285" t="s">
        <v>3829</v>
      </c>
      <c r="BJ505" s="285" t="s">
        <v>3830</v>
      </c>
      <c r="BK505" s="86" t="s">
        <v>3829</v>
      </c>
      <c r="BL505" s="432">
        <v>6</v>
      </c>
      <c r="BM505" s="432" t="s">
        <v>3809</v>
      </c>
      <c r="BN505" s="432" t="str">
        <f>INDEX(ID!$D:$D,MATCH('Org2567'!D505,ID!$A:$A,0))</f>
        <v>นาหว้า</v>
      </c>
    </row>
    <row r="506" spans="1:66" x14ac:dyDescent="0.25">
      <c r="A506" s="272">
        <v>503</v>
      </c>
      <c r="B506" s="272">
        <v>8</v>
      </c>
      <c r="C506" s="82" t="s">
        <v>2643</v>
      </c>
      <c r="D506" s="272" t="s">
        <v>507</v>
      </c>
      <c r="E506" s="82" t="str">
        <f t="shared" si="7"/>
        <v>รพ.โพนสวรรค์</v>
      </c>
      <c r="F506" s="90" t="s">
        <v>926</v>
      </c>
      <c r="G506" s="90" t="s">
        <v>927</v>
      </c>
      <c r="H506" s="90">
        <v>36</v>
      </c>
      <c r="I506" s="273">
        <v>43329</v>
      </c>
      <c r="J506" s="90">
        <v>6</v>
      </c>
      <c r="K506" s="93" t="s">
        <v>3783</v>
      </c>
      <c r="L506" s="83" t="s">
        <v>926</v>
      </c>
      <c r="M506" s="83" t="s">
        <v>927</v>
      </c>
      <c r="N506" s="84">
        <v>36</v>
      </c>
      <c r="O506" s="85">
        <v>43480</v>
      </c>
      <c r="P506" s="274">
        <v>6</v>
      </c>
      <c r="Q506" s="275" t="s">
        <v>3809</v>
      </c>
      <c r="R506" s="276" t="s">
        <v>926</v>
      </c>
      <c r="S506" s="277" t="s">
        <v>927</v>
      </c>
      <c r="T506" s="278">
        <v>40</v>
      </c>
      <c r="U506" s="88">
        <v>43480</v>
      </c>
      <c r="V506" s="54">
        <v>6</v>
      </c>
      <c r="W506" s="54" t="s">
        <v>3809</v>
      </c>
      <c r="X506" s="276" t="s">
        <v>926</v>
      </c>
      <c r="Y506" s="83" t="s">
        <v>927</v>
      </c>
      <c r="Z506" s="84">
        <v>40</v>
      </c>
      <c r="AA506" s="88">
        <v>43811</v>
      </c>
      <c r="AB506" s="279">
        <v>6</v>
      </c>
      <c r="AC506" s="280" t="s">
        <v>3809</v>
      </c>
      <c r="AD506" s="281" t="s">
        <v>926</v>
      </c>
      <c r="AE506" s="83" t="s">
        <v>927</v>
      </c>
      <c r="AF506" s="84">
        <v>40</v>
      </c>
      <c r="AG506" s="88">
        <v>43811</v>
      </c>
      <c r="AH506" s="279">
        <v>6</v>
      </c>
      <c r="AI506" s="286" t="s">
        <v>3809</v>
      </c>
      <c r="AJ506" s="281" t="s">
        <v>926</v>
      </c>
      <c r="AK506" s="83" t="s">
        <v>927</v>
      </c>
      <c r="AL506" s="84">
        <v>40</v>
      </c>
      <c r="AM506" s="88">
        <v>43811</v>
      </c>
      <c r="AN506" s="279">
        <v>6</v>
      </c>
      <c r="AO506" s="286" t="s">
        <v>3809</v>
      </c>
      <c r="AP506" s="281" t="s">
        <v>926</v>
      </c>
      <c r="AQ506" s="83" t="s">
        <v>927</v>
      </c>
      <c r="AR506" s="84">
        <v>40</v>
      </c>
      <c r="AS506" s="88">
        <v>43811</v>
      </c>
      <c r="AT506" s="279">
        <v>6</v>
      </c>
      <c r="AU506" s="280" t="s">
        <v>3809</v>
      </c>
      <c r="AV506" s="86" t="s">
        <v>926</v>
      </c>
      <c r="AW506" s="285" t="s">
        <v>927</v>
      </c>
      <c r="AX506" s="285">
        <v>40</v>
      </c>
      <c r="AY506" s="87">
        <v>43356</v>
      </c>
      <c r="AZ506" s="86">
        <v>6</v>
      </c>
      <c r="BA506" s="57" t="s">
        <v>3809</v>
      </c>
      <c r="BB506" s="301" t="s">
        <v>926</v>
      </c>
      <c r="BC506" s="83" t="s">
        <v>927</v>
      </c>
      <c r="BD506" s="84">
        <v>50</v>
      </c>
      <c r="BE506" s="282">
        <v>43356</v>
      </c>
      <c r="BF506" s="279">
        <v>6</v>
      </c>
      <c r="BG506" s="303" t="s">
        <v>3809</v>
      </c>
      <c r="BH506" s="86" t="s">
        <v>3829</v>
      </c>
      <c r="BI506" s="285" t="s">
        <v>3829</v>
      </c>
      <c r="BJ506" s="285" t="s">
        <v>3830</v>
      </c>
      <c r="BK506" s="86" t="s">
        <v>3829</v>
      </c>
      <c r="BL506" s="432">
        <v>6</v>
      </c>
      <c r="BM506" s="432" t="s">
        <v>3809</v>
      </c>
      <c r="BN506" s="432" t="str">
        <f>INDEX(ID!$D:$D,MATCH('Org2567'!D506,ID!$A:$A,0))</f>
        <v>โพนสวรรค์</v>
      </c>
    </row>
    <row r="507" spans="1:66" x14ac:dyDescent="0.25">
      <c r="A507" s="272">
        <v>504</v>
      </c>
      <c r="B507" s="272">
        <v>8</v>
      </c>
      <c r="C507" s="82" t="s">
        <v>2643</v>
      </c>
      <c r="D507" s="272" t="s">
        <v>508</v>
      </c>
      <c r="E507" s="82" t="str">
        <f t="shared" si="7"/>
        <v>รพ.สมเด็จพระยุพราชธาตุพนม</v>
      </c>
      <c r="F507" s="90" t="s">
        <v>926</v>
      </c>
      <c r="G507" s="90" t="s">
        <v>952</v>
      </c>
      <c r="H507" s="90">
        <v>118</v>
      </c>
      <c r="I507" s="273">
        <v>61277</v>
      </c>
      <c r="J507" s="90">
        <v>13</v>
      </c>
      <c r="K507" s="93" t="s">
        <v>3781</v>
      </c>
      <c r="L507" s="83" t="s">
        <v>926</v>
      </c>
      <c r="M507" s="83" t="s">
        <v>952</v>
      </c>
      <c r="N507" s="84">
        <v>117</v>
      </c>
      <c r="O507" s="85">
        <v>61230</v>
      </c>
      <c r="P507" s="274">
        <v>13</v>
      </c>
      <c r="Q507" s="275" t="s">
        <v>3813</v>
      </c>
      <c r="R507" s="276" t="s">
        <v>926</v>
      </c>
      <c r="S507" s="277" t="s">
        <v>952</v>
      </c>
      <c r="T507" s="278">
        <v>120</v>
      </c>
      <c r="U507" s="88">
        <v>61230</v>
      </c>
      <c r="V507" s="54">
        <v>13</v>
      </c>
      <c r="W507" s="54" t="s">
        <v>3813</v>
      </c>
      <c r="X507" s="276" t="s">
        <v>926</v>
      </c>
      <c r="Y507" s="83" t="s">
        <v>952</v>
      </c>
      <c r="Z507" s="84">
        <v>120</v>
      </c>
      <c r="AA507" s="88">
        <v>61265</v>
      </c>
      <c r="AB507" s="279">
        <v>13</v>
      </c>
      <c r="AC507" s="280" t="s">
        <v>3813</v>
      </c>
      <c r="AD507" s="281" t="s">
        <v>926</v>
      </c>
      <c r="AE507" s="83" t="s">
        <v>952</v>
      </c>
      <c r="AF507" s="84">
        <v>126</v>
      </c>
      <c r="AG507" s="88">
        <v>61265</v>
      </c>
      <c r="AH507" s="279">
        <v>13</v>
      </c>
      <c r="AI507" s="286" t="s">
        <v>3813</v>
      </c>
      <c r="AJ507" s="281" t="s">
        <v>926</v>
      </c>
      <c r="AK507" s="83" t="s">
        <v>952</v>
      </c>
      <c r="AL507" s="84">
        <v>126</v>
      </c>
      <c r="AM507" s="88">
        <v>61265</v>
      </c>
      <c r="AN507" s="279">
        <v>13</v>
      </c>
      <c r="AO507" s="286" t="s">
        <v>3813</v>
      </c>
      <c r="AP507" s="281" t="s">
        <v>926</v>
      </c>
      <c r="AQ507" s="83" t="s">
        <v>952</v>
      </c>
      <c r="AR507" s="84">
        <v>126</v>
      </c>
      <c r="AS507" s="88">
        <v>61265</v>
      </c>
      <c r="AT507" s="279">
        <v>13</v>
      </c>
      <c r="AU507" s="280" t="s">
        <v>3813</v>
      </c>
      <c r="AV507" s="86" t="s">
        <v>926</v>
      </c>
      <c r="AW507" s="285" t="s">
        <v>952</v>
      </c>
      <c r="AX507" s="285">
        <v>126</v>
      </c>
      <c r="AY507" s="87">
        <v>60381</v>
      </c>
      <c r="AZ507" s="86">
        <v>13</v>
      </c>
      <c r="BA507" s="57" t="s">
        <v>3813</v>
      </c>
      <c r="BB507" s="301" t="s">
        <v>926</v>
      </c>
      <c r="BC507" s="83" t="s">
        <v>952</v>
      </c>
      <c r="BD507" s="84">
        <v>234</v>
      </c>
      <c r="BE507" s="282">
        <v>60381</v>
      </c>
      <c r="BF507" s="279">
        <v>13</v>
      </c>
      <c r="BG507" s="303" t="s">
        <v>3813</v>
      </c>
      <c r="BH507" s="86" t="s">
        <v>3829</v>
      </c>
      <c r="BI507" s="285" t="s">
        <v>3829</v>
      </c>
      <c r="BJ507" s="285" t="s">
        <v>3830</v>
      </c>
      <c r="BK507" s="86" t="s">
        <v>3829</v>
      </c>
      <c r="BL507" s="432">
        <v>13</v>
      </c>
      <c r="BM507" s="432" t="s">
        <v>3813</v>
      </c>
      <c r="BN507" s="432" t="str">
        <f>INDEX(ID!$D:$D,MATCH('Org2567'!D507,ID!$A:$A,0))</f>
        <v>สมเด็จพระยุพราชธาตุพนม</v>
      </c>
    </row>
    <row r="508" spans="1:66" x14ac:dyDescent="0.25">
      <c r="A508" s="272">
        <v>505</v>
      </c>
      <c r="B508" s="272">
        <v>8</v>
      </c>
      <c r="C508" s="82" t="s">
        <v>2643</v>
      </c>
      <c r="D508" s="272" t="s">
        <v>2676</v>
      </c>
      <c r="E508" s="82" t="str">
        <f t="shared" si="7"/>
        <v>รพ.วังยาง</v>
      </c>
      <c r="F508" s="90" t="s">
        <v>926</v>
      </c>
      <c r="G508" s="90" t="s">
        <v>989</v>
      </c>
      <c r="H508" s="90">
        <v>25</v>
      </c>
      <c r="I508" s="273">
        <v>11569</v>
      </c>
      <c r="J508" s="90">
        <v>2</v>
      </c>
      <c r="K508" s="93" t="s">
        <v>3706</v>
      </c>
      <c r="L508" s="83" t="s">
        <v>926</v>
      </c>
      <c r="M508" s="83" t="s">
        <v>989</v>
      </c>
      <c r="N508" s="84">
        <v>25</v>
      </c>
      <c r="O508" s="85">
        <v>11548</v>
      </c>
      <c r="P508" s="274">
        <v>2</v>
      </c>
      <c r="Q508" s="275" t="s">
        <v>3815</v>
      </c>
      <c r="R508" s="276" t="s">
        <v>926</v>
      </c>
      <c r="S508" s="277" t="s">
        <v>989</v>
      </c>
      <c r="T508" s="278">
        <v>35</v>
      </c>
      <c r="U508" s="88">
        <v>11548</v>
      </c>
      <c r="V508" s="54">
        <v>2</v>
      </c>
      <c r="W508" s="54" t="s">
        <v>3815</v>
      </c>
      <c r="X508" s="276" t="s">
        <v>926</v>
      </c>
      <c r="Y508" s="83" t="s">
        <v>989</v>
      </c>
      <c r="Z508" s="84">
        <v>35</v>
      </c>
      <c r="AA508" s="88">
        <v>11685</v>
      </c>
      <c r="AB508" s="279">
        <v>2</v>
      </c>
      <c r="AC508" s="280" t="s">
        <v>3815</v>
      </c>
      <c r="AD508" s="281" t="s">
        <v>926</v>
      </c>
      <c r="AE508" s="83" t="s">
        <v>989</v>
      </c>
      <c r="AF508" s="84">
        <v>32</v>
      </c>
      <c r="AG508" s="88">
        <v>11685</v>
      </c>
      <c r="AH508" s="279">
        <v>2</v>
      </c>
      <c r="AI508" s="286" t="s">
        <v>3815</v>
      </c>
      <c r="AJ508" s="281" t="s">
        <v>926</v>
      </c>
      <c r="AK508" s="83" t="s">
        <v>989</v>
      </c>
      <c r="AL508" s="84">
        <v>32</v>
      </c>
      <c r="AM508" s="88">
        <v>11685</v>
      </c>
      <c r="AN508" s="279">
        <v>2</v>
      </c>
      <c r="AO508" s="286" t="s">
        <v>3815</v>
      </c>
      <c r="AP508" s="281" t="s">
        <v>926</v>
      </c>
      <c r="AQ508" s="83" t="s">
        <v>989</v>
      </c>
      <c r="AR508" s="84">
        <v>32</v>
      </c>
      <c r="AS508" s="88">
        <v>11685</v>
      </c>
      <c r="AT508" s="279">
        <v>2</v>
      </c>
      <c r="AU508" s="280" t="s">
        <v>3815</v>
      </c>
      <c r="AV508" s="86" t="s">
        <v>926</v>
      </c>
      <c r="AW508" s="285" t="s">
        <v>989</v>
      </c>
      <c r="AX508" s="285">
        <v>20</v>
      </c>
      <c r="AY508" s="87">
        <v>11638</v>
      </c>
      <c r="AZ508" s="86">
        <v>2</v>
      </c>
      <c r="BA508" s="57" t="s">
        <v>3815</v>
      </c>
      <c r="BB508" s="301" t="s">
        <v>926</v>
      </c>
      <c r="BC508" s="83" t="s">
        <v>989</v>
      </c>
      <c r="BD508" s="84">
        <v>20</v>
      </c>
      <c r="BE508" s="282">
        <v>11638</v>
      </c>
      <c r="BF508" s="279">
        <v>2</v>
      </c>
      <c r="BG508" s="303" t="s">
        <v>3815</v>
      </c>
      <c r="BH508" s="86" t="s">
        <v>3829</v>
      </c>
      <c r="BI508" s="285" t="s">
        <v>3829</v>
      </c>
      <c r="BJ508" s="285" t="s">
        <v>3829</v>
      </c>
      <c r="BK508" s="86" t="s">
        <v>3829</v>
      </c>
      <c r="BL508" s="432">
        <v>2</v>
      </c>
      <c r="BM508" s="432" t="s">
        <v>3815</v>
      </c>
      <c r="BN508" s="432" t="str">
        <f>INDEX(ID!$D:$D,MATCH('Org2567'!D508,ID!$A:$A,0))</f>
        <v>วังยาง</v>
      </c>
    </row>
    <row r="509" spans="1:66" x14ac:dyDescent="0.25">
      <c r="A509" s="272">
        <v>506</v>
      </c>
      <c r="B509" s="272">
        <v>8</v>
      </c>
      <c r="C509" s="82" t="s">
        <v>2417</v>
      </c>
      <c r="D509" s="272" t="s">
        <v>509</v>
      </c>
      <c r="E509" s="82" t="str">
        <f t="shared" si="7"/>
        <v>รพ.บึงกาฬ</v>
      </c>
      <c r="F509" s="90" t="s">
        <v>922</v>
      </c>
      <c r="G509" s="90" t="s">
        <v>918</v>
      </c>
      <c r="H509" s="90">
        <v>262</v>
      </c>
      <c r="I509" s="273">
        <v>77013</v>
      </c>
      <c r="J509" s="90">
        <v>16</v>
      </c>
      <c r="K509" s="93" t="s">
        <v>3748</v>
      </c>
      <c r="L509" s="83" t="s">
        <v>922</v>
      </c>
      <c r="M509" s="83" t="s">
        <v>918</v>
      </c>
      <c r="N509" s="84">
        <v>285</v>
      </c>
      <c r="O509" s="85">
        <v>76768</v>
      </c>
      <c r="P509" s="274">
        <v>16</v>
      </c>
      <c r="Q509" s="275" t="s">
        <v>3818</v>
      </c>
      <c r="R509" s="276" t="s">
        <v>922</v>
      </c>
      <c r="S509" s="277" t="s">
        <v>918</v>
      </c>
      <c r="T509" s="278">
        <v>274</v>
      </c>
      <c r="U509" s="88">
        <v>76768</v>
      </c>
      <c r="V509" s="54">
        <v>16</v>
      </c>
      <c r="W509" s="54" t="s">
        <v>3818</v>
      </c>
      <c r="X509" s="276" t="s">
        <v>922</v>
      </c>
      <c r="Y509" s="83" t="s">
        <v>918</v>
      </c>
      <c r="Z509" s="84">
        <v>274</v>
      </c>
      <c r="AA509" s="88">
        <v>77001</v>
      </c>
      <c r="AB509" s="279">
        <v>16</v>
      </c>
      <c r="AC509" s="280" t="s">
        <v>3818</v>
      </c>
      <c r="AD509" s="281" t="s">
        <v>922</v>
      </c>
      <c r="AE509" s="83" t="s">
        <v>918</v>
      </c>
      <c r="AF509" s="84">
        <v>240</v>
      </c>
      <c r="AG509" s="88">
        <v>77001</v>
      </c>
      <c r="AH509" s="279">
        <v>16</v>
      </c>
      <c r="AI509" s="286" t="s">
        <v>3818</v>
      </c>
      <c r="AJ509" s="281" t="s">
        <v>922</v>
      </c>
      <c r="AK509" s="83" t="s">
        <v>918</v>
      </c>
      <c r="AL509" s="84">
        <v>240</v>
      </c>
      <c r="AM509" s="88">
        <v>77001</v>
      </c>
      <c r="AN509" s="279">
        <v>16</v>
      </c>
      <c r="AO509" s="286" t="s">
        <v>3818</v>
      </c>
      <c r="AP509" s="281" t="s">
        <v>922</v>
      </c>
      <c r="AQ509" s="83" t="s">
        <v>918</v>
      </c>
      <c r="AR509" s="84">
        <v>240</v>
      </c>
      <c r="AS509" s="88">
        <v>77001</v>
      </c>
      <c r="AT509" s="279">
        <v>16</v>
      </c>
      <c r="AU509" s="280" t="s">
        <v>3818</v>
      </c>
      <c r="AV509" s="86" t="s">
        <v>922</v>
      </c>
      <c r="AW509" s="285" t="s">
        <v>918</v>
      </c>
      <c r="AX509" s="285">
        <v>240</v>
      </c>
      <c r="AY509" s="87">
        <v>76101</v>
      </c>
      <c r="AZ509" s="86">
        <v>16</v>
      </c>
      <c r="BA509" s="57" t="s">
        <v>3818</v>
      </c>
      <c r="BB509" s="301" t="s">
        <v>922</v>
      </c>
      <c r="BC509" s="83" t="s">
        <v>918</v>
      </c>
      <c r="BD509" s="84">
        <v>273</v>
      </c>
      <c r="BE509" s="282">
        <v>76101</v>
      </c>
      <c r="BF509" s="279">
        <v>16</v>
      </c>
      <c r="BG509" s="303" t="s">
        <v>3818</v>
      </c>
      <c r="BH509" s="86" t="s">
        <v>3829</v>
      </c>
      <c r="BI509" s="285" t="s">
        <v>3829</v>
      </c>
      <c r="BJ509" s="285" t="s">
        <v>3830</v>
      </c>
      <c r="BK509" s="86" t="s">
        <v>3829</v>
      </c>
      <c r="BL509" s="432">
        <v>16</v>
      </c>
      <c r="BM509" s="432" t="s">
        <v>3818</v>
      </c>
      <c r="BN509" s="432" t="str">
        <f>INDEX(ID!$D:$D,MATCH('Org2567'!D509,ID!$A:$A,0))</f>
        <v>บึงกาฬ</v>
      </c>
    </row>
    <row r="510" spans="1:66" x14ac:dyDescent="0.25">
      <c r="A510" s="272">
        <v>507</v>
      </c>
      <c r="B510" s="272">
        <v>8</v>
      </c>
      <c r="C510" s="82" t="s">
        <v>2417</v>
      </c>
      <c r="D510" s="272" t="s">
        <v>510</v>
      </c>
      <c r="E510" s="82" t="str">
        <f t="shared" si="7"/>
        <v>รพ.พรเจริญ</v>
      </c>
      <c r="F510" s="90" t="s">
        <v>926</v>
      </c>
      <c r="G510" s="90" t="s">
        <v>927</v>
      </c>
      <c r="H510" s="90">
        <v>41</v>
      </c>
      <c r="I510" s="273">
        <v>41867</v>
      </c>
      <c r="J510" s="90">
        <v>6</v>
      </c>
      <c r="K510" s="93" t="s">
        <v>3783</v>
      </c>
      <c r="L510" s="83" t="s">
        <v>926</v>
      </c>
      <c r="M510" s="83" t="s">
        <v>927</v>
      </c>
      <c r="N510" s="84">
        <v>41</v>
      </c>
      <c r="O510" s="85">
        <v>41820</v>
      </c>
      <c r="P510" s="274">
        <v>6</v>
      </c>
      <c r="Q510" s="275" t="s">
        <v>3809</v>
      </c>
      <c r="R510" s="276" t="s">
        <v>926</v>
      </c>
      <c r="S510" s="277" t="s">
        <v>927</v>
      </c>
      <c r="T510" s="278">
        <v>45</v>
      </c>
      <c r="U510" s="88">
        <v>41820</v>
      </c>
      <c r="V510" s="54">
        <v>6</v>
      </c>
      <c r="W510" s="54" t="s">
        <v>3809</v>
      </c>
      <c r="X510" s="276" t="s">
        <v>926</v>
      </c>
      <c r="Y510" s="83" t="s">
        <v>927</v>
      </c>
      <c r="Z510" s="84">
        <v>45</v>
      </c>
      <c r="AA510" s="88">
        <v>42139</v>
      </c>
      <c r="AB510" s="279">
        <v>6</v>
      </c>
      <c r="AC510" s="280" t="s">
        <v>3809</v>
      </c>
      <c r="AD510" s="281" t="s">
        <v>926</v>
      </c>
      <c r="AE510" s="83" t="s">
        <v>927</v>
      </c>
      <c r="AF510" s="84">
        <v>37</v>
      </c>
      <c r="AG510" s="88">
        <v>42139</v>
      </c>
      <c r="AH510" s="279">
        <v>6</v>
      </c>
      <c r="AI510" s="286" t="s">
        <v>3809</v>
      </c>
      <c r="AJ510" s="281" t="s">
        <v>926</v>
      </c>
      <c r="AK510" s="83" t="s">
        <v>927</v>
      </c>
      <c r="AL510" s="84">
        <v>37</v>
      </c>
      <c r="AM510" s="88">
        <v>42139</v>
      </c>
      <c r="AN510" s="279">
        <v>6</v>
      </c>
      <c r="AO510" s="286" t="s">
        <v>3809</v>
      </c>
      <c r="AP510" s="281" t="s">
        <v>926</v>
      </c>
      <c r="AQ510" s="83" t="s">
        <v>927</v>
      </c>
      <c r="AR510" s="84">
        <v>37</v>
      </c>
      <c r="AS510" s="88">
        <v>42139</v>
      </c>
      <c r="AT510" s="279">
        <v>6</v>
      </c>
      <c r="AU510" s="280" t="s">
        <v>3809</v>
      </c>
      <c r="AV510" s="86" t="s">
        <v>926</v>
      </c>
      <c r="AW510" s="285" t="s">
        <v>927</v>
      </c>
      <c r="AX510" s="285">
        <v>37</v>
      </c>
      <c r="AY510" s="87">
        <v>41639</v>
      </c>
      <c r="AZ510" s="86">
        <v>6</v>
      </c>
      <c r="BA510" s="57" t="s">
        <v>3809</v>
      </c>
      <c r="BB510" s="301" t="s">
        <v>926</v>
      </c>
      <c r="BC510" s="83" t="s">
        <v>927</v>
      </c>
      <c r="BD510" s="84">
        <v>37</v>
      </c>
      <c r="BE510" s="282">
        <v>41639</v>
      </c>
      <c r="BF510" s="279">
        <v>6</v>
      </c>
      <c r="BG510" s="303" t="s">
        <v>3809</v>
      </c>
      <c r="BH510" s="86" t="s">
        <v>3829</v>
      </c>
      <c r="BI510" s="285" t="s">
        <v>3829</v>
      </c>
      <c r="BJ510" s="285" t="s">
        <v>3829</v>
      </c>
      <c r="BK510" s="86" t="s">
        <v>3829</v>
      </c>
      <c r="BL510" s="432">
        <v>6</v>
      </c>
      <c r="BM510" s="432" t="s">
        <v>3809</v>
      </c>
      <c r="BN510" s="432" t="str">
        <f>INDEX(ID!$D:$D,MATCH('Org2567'!D510,ID!$A:$A,0))</f>
        <v>พรเจริญ</v>
      </c>
    </row>
    <row r="511" spans="1:66" x14ac:dyDescent="0.25">
      <c r="A511" s="272">
        <v>508</v>
      </c>
      <c r="B511" s="272">
        <v>8</v>
      </c>
      <c r="C511" s="82" t="s">
        <v>2417</v>
      </c>
      <c r="D511" s="272" t="s">
        <v>511</v>
      </c>
      <c r="E511" s="82" t="str">
        <f t="shared" si="7"/>
        <v>รพ.โซ่พิสัย</v>
      </c>
      <c r="F511" s="90" t="s">
        <v>926</v>
      </c>
      <c r="G511" s="90" t="s">
        <v>927</v>
      </c>
      <c r="H511" s="90">
        <v>74</v>
      </c>
      <c r="I511" s="273">
        <v>48249</v>
      </c>
      <c r="J511" s="90">
        <v>6</v>
      </c>
      <c r="K511" s="93" t="s">
        <v>3783</v>
      </c>
      <c r="L511" s="83" t="s">
        <v>926</v>
      </c>
      <c r="M511" s="83" t="s">
        <v>927</v>
      </c>
      <c r="N511" s="84">
        <v>74</v>
      </c>
      <c r="O511" s="85">
        <v>48560</v>
      </c>
      <c r="P511" s="274">
        <v>6</v>
      </c>
      <c r="Q511" s="275" t="s">
        <v>3809</v>
      </c>
      <c r="R511" s="276" t="s">
        <v>926</v>
      </c>
      <c r="S511" s="277" t="s">
        <v>927</v>
      </c>
      <c r="T511" s="278">
        <v>74</v>
      </c>
      <c r="U511" s="88">
        <v>48560</v>
      </c>
      <c r="V511" s="54">
        <v>6</v>
      </c>
      <c r="W511" s="54" t="s">
        <v>3809</v>
      </c>
      <c r="X511" s="276" t="s">
        <v>926</v>
      </c>
      <c r="Y511" s="83" t="s">
        <v>927</v>
      </c>
      <c r="Z511" s="84">
        <v>74</v>
      </c>
      <c r="AA511" s="88">
        <v>49027</v>
      </c>
      <c r="AB511" s="279">
        <v>6</v>
      </c>
      <c r="AC511" s="280" t="s">
        <v>3809</v>
      </c>
      <c r="AD511" s="281" t="s">
        <v>926</v>
      </c>
      <c r="AE511" s="83" t="s">
        <v>927</v>
      </c>
      <c r="AF511" s="84">
        <v>74</v>
      </c>
      <c r="AG511" s="88">
        <v>49027</v>
      </c>
      <c r="AH511" s="279">
        <v>6</v>
      </c>
      <c r="AI511" s="286" t="s">
        <v>3809</v>
      </c>
      <c r="AJ511" s="281" t="s">
        <v>926</v>
      </c>
      <c r="AK511" s="83" t="s">
        <v>927</v>
      </c>
      <c r="AL511" s="84">
        <v>74</v>
      </c>
      <c r="AM511" s="88">
        <v>49027</v>
      </c>
      <c r="AN511" s="279">
        <v>6</v>
      </c>
      <c r="AO511" s="286" t="s">
        <v>3809</v>
      </c>
      <c r="AP511" s="281" t="s">
        <v>926</v>
      </c>
      <c r="AQ511" s="83" t="s">
        <v>927</v>
      </c>
      <c r="AR511" s="84">
        <v>74</v>
      </c>
      <c r="AS511" s="88">
        <v>49027</v>
      </c>
      <c r="AT511" s="279">
        <v>6</v>
      </c>
      <c r="AU511" s="280" t="s">
        <v>3809</v>
      </c>
      <c r="AV511" s="86" t="s">
        <v>926</v>
      </c>
      <c r="AW511" s="285" t="s">
        <v>927</v>
      </c>
      <c r="AX511" s="285">
        <v>74</v>
      </c>
      <c r="AY511" s="87">
        <v>48907</v>
      </c>
      <c r="AZ511" s="86">
        <v>6</v>
      </c>
      <c r="BA511" s="57" t="s">
        <v>3809</v>
      </c>
      <c r="BB511" s="301" t="s">
        <v>926</v>
      </c>
      <c r="BC511" s="83" t="s">
        <v>931</v>
      </c>
      <c r="BD511" s="84">
        <v>73</v>
      </c>
      <c r="BE511" s="282">
        <v>48907</v>
      </c>
      <c r="BF511" s="279">
        <v>9</v>
      </c>
      <c r="BG511" s="303" t="s">
        <v>3814</v>
      </c>
      <c r="BH511" s="86" t="s">
        <v>3829</v>
      </c>
      <c r="BI511" s="285" t="s">
        <v>3830</v>
      </c>
      <c r="BJ511" s="285" t="s">
        <v>3830</v>
      </c>
      <c r="BK511" s="86" t="s">
        <v>3830</v>
      </c>
      <c r="BL511" s="432">
        <v>9</v>
      </c>
      <c r="BM511" s="432" t="s">
        <v>3814</v>
      </c>
      <c r="BN511" s="432" t="str">
        <f>INDEX(ID!$D:$D,MATCH('Org2567'!D511,ID!$A:$A,0))</f>
        <v>โซ่พิสัย</v>
      </c>
    </row>
    <row r="512" spans="1:66" x14ac:dyDescent="0.25">
      <c r="A512" s="272">
        <v>509</v>
      </c>
      <c r="B512" s="272">
        <v>8</v>
      </c>
      <c r="C512" s="82" t="s">
        <v>2417</v>
      </c>
      <c r="D512" s="272" t="s">
        <v>512</v>
      </c>
      <c r="E512" s="82" t="str">
        <f t="shared" si="7"/>
        <v>รพ.เซกา</v>
      </c>
      <c r="F512" s="90" t="s">
        <v>926</v>
      </c>
      <c r="G512" s="90" t="s">
        <v>952</v>
      </c>
      <c r="H512" s="90">
        <v>116</v>
      </c>
      <c r="I512" s="273">
        <v>53734</v>
      </c>
      <c r="J512" s="90">
        <v>13</v>
      </c>
      <c r="K512" s="93" t="s">
        <v>3781</v>
      </c>
      <c r="L512" s="83" t="s">
        <v>926</v>
      </c>
      <c r="M512" s="83" t="s">
        <v>952</v>
      </c>
      <c r="N512" s="84">
        <v>116</v>
      </c>
      <c r="O512" s="85">
        <v>53836</v>
      </c>
      <c r="P512" s="274">
        <v>13</v>
      </c>
      <c r="Q512" s="275" t="s">
        <v>3813</v>
      </c>
      <c r="R512" s="276" t="s">
        <v>926</v>
      </c>
      <c r="S512" s="277" t="s">
        <v>952</v>
      </c>
      <c r="T512" s="278">
        <v>116</v>
      </c>
      <c r="U512" s="88">
        <v>53836</v>
      </c>
      <c r="V512" s="54">
        <v>13</v>
      </c>
      <c r="W512" s="54" t="s">
        <v>3813</v>
      </c>
      <c r="X512" s="276" t="s">
        <v>926</v>
      </c>
      <c r="Y512" s="83" t="s">
        <v>952</v>
      </c>
      <c r="Z512" s="84">
        <v>116</v>
      </c>
      <c r="AA512" s="88">
        <v>53969</v>
      </c>
      <c r="AB512" s="279">
        <v>13</v>
      </c>
      <c r="AC512" s="280" t="s">
        <v>3813</v>
      </c>
      <c r="AD512" s="281" t="s">
        <v>926</v>
      </c>
      <c r="AE512" s="83" t="s">
        <v>952</v>
      </c>
      <c r="AF512" s="84">
        <v>116</v>
      </c>
      <c r="AG512" s="88">
        <v>53969</v>
      </c>
      <c r="AH512" s="279">
        <v>13</v>
      </c>
      <c r="AI512" s="286" t="s">
        <v>3813</v>
      </c>
      <c r="AJ512" s="281" t="s">
        <v>926</v>
      </c>
      <c r="AK512" s="83" t="s">
        <v>952</v>
      </c>
      <c r="AL512" s="84">
        <v>116</v>
      </c>
      <c r="AM512" s="88">
        <v>53969</v>
      </c>
      <c r="AN512" s="279">
        <v>13</v>
      </c>
      <c r="AO512" s="286" t="s">
        <v>3813</v>
      </c>
      <c r="AP512" s="281" t="s">
        <v>926</v>
      </c>
      <c r="AQ512" s="83" t="s">
        <v>952</v>
      </c>
      <c r="AR512" s="84">
        <v>116</v>
      </c>
      <c r="AS512" s="88">
        <v>53969</v>
      </c>
      <c r="AT512" s="279">
        <v>13</v>
      </c>
      <c r="AU512" s="280" t="s">
        <v>3813</v>
      </c>
      <c r="AV512" s="86" t="s">
        <v>926</v>
      </c>
      <c r="AW512" s="285" t="s">
        <v>952</v>
      </c>
      <c r="AX512" s="285">
        <v>116</v>
      </c>
      <c r="AY512" s="87">
        <v>53566</v>
      </c>
      <c r="AZ512" s="86">
        <v>13</v>
      </c>
      <c r="BA512" s="57" t="s">
        <v>3813</v>
      </c>
      <c r="BB512" s="301" t="s">
        <v>926</v>
      </c>
      <c r="BC512" s="83" t="s">
        <v>952</v>
      </c>
      <c r="BD512" s="84">
        <v>125</v>
      </c>
      <c r="BE512" s="282">
        <v>53566</v>
      </c>
      <c r="BF512" s="279">
        <v>13</v>
      </c>
      <c r="BG512" s="303" t="s">
        <v>3813</v>
      </c>
      <c r="BH512" s="86" t="s">
        <v>3829</v>
      </c>
      <c r="BI512" s="285" t="s">
        <v>3829</v>
      </c>
      <c r="BJ512" s="285" t="s">
        <v>3830</v>
      </c>
      <c r="BK512" s="86" t="s">
        <v>3829</v>
      </c>
      <c r="BL512" s="432">
        <v>13</v>
      </c>
      <c r="BM512" s="432" t="s">
        <v>3813</v>
      </c>
      <c r="BN512" s="432" t="str">
        <f>INDEX(ID!$D:$D,MATCH('Org2567'!D512,ID!$A:$A,0))</f>
        <v>เซกา</v>
      </c>
    </row>
    <row r="513" spans="1:66" x14ac:dyDescent="0.25">
      <c r="A513" s="272">
        <v>510</v>
      </c>
      <c r="B513" s="272">
        <v>8</v>
      </c>
      <c r="C513" s="82" t="s">
        <v>2417</v>
      </c>
      <c r="D513" s="272" t="s">
        <v>513</v>
      </c>
      <c r="E513" s="82" t="str">
        <f t="shared" si="7"/>
        <v>รพ.ปากคาด</v>
      </c>
      <c r="F513" s="90" t="s">
        <v>926</v>
      </c>
      <c r="G513" s="90" t="s">
        <v>927</v>
      </c>
      <c r="H513" s="90">
        <v>37</v>
      </c>
      <c r="I513" s="273">
        <v>31408</v>
      </c>
      <c r="J513" s="90">
        <v>6</v>
      </c>
      <c r="K513" s="93" t="s">
        <v>3783</v>
      </c>
      <c r="L513" s="83" t="s">
        <v>926</v>
      </c>
      <c r="M513" s="83" t="s">
        <v>927</v>
      </c>
      <c r="N513" s="84">
        <v>37</v>
      </c>
      <c r="O513" s="85">
        <v>31312</v>
      </c>
      <c r="P513" s="274">
        <v>6</v>
      </c>
      <c r="Q513" s="275" t="s">
        <v>3809</v>
      </c>
      <c r="R513" s="276" t="s">
        <v>926</v>
      </c>
      <c r="S513" s="277" t="s">
        <v>927</v>
      </c>
      <c r="T513" s="278">
        <v>37</v>
      </c>
      <c r="U513" s="88">
        <v>31312</v>
      </c>
      <c r="V513" s="54">
        <v>6</v>
      </c>
      <c r="W513" s="54" t="s">
        <v>3809</v>
      </c>
      <c r="X513" s="276" t="s">
        <v>926</v>
      </c>
      <c r="Y513" s="83" t="s">
        <v>927</v>
      </c>
      <c r="Z513" s="84">
        <v>37</v>
      </c>
      <c r="AA513" s="88">
        <v>31236</v>
      </c>
      <c r="AB513" s="279">
        <v>6</v>
      </c>
      <c r="AC513" s="280" t="s">
        <v>3809</v>
      </c>
      <c r="AD513" s="281" t="s">
        <v>926</v>
      </c>
      <c r="AE513" s="83" t="s">
        <v>927</v>
      </c>
      <c r="AF513" s="84">
        <v>37</v>
      </c>
      <c r="AG513" s="88">
        <v>31236</v>
      </c>
      <c r="AH513" s="279">
        <v>6</v>
      </c>
      <c r="AI513" s="286" t="s">
        <v>3809</v>
      </c>
      <c r="AJ513" s="281" t="s">
        <v>926</v>
      </c>
      <c r="AK513" s="83" t="s">
        <v>927</v>
      </c>
      <c r="AL513" s="84">
        <v>37</v>
      </c>
      <c r="AM513" s="88">
        <v>31236</v>
      </c>
      <c r="AN513" s="279">
        <v>6</v>
      </c>
      <c r="AO513" s="286" t="s">
        <v>3809</v>
      </c>
      <c r="AP513" s="281" t="s">
        <v>926</v>
      </c>
      <c r="AQ513" s="83" t="s">
        <v>927</v>
      </c>
      <c r="AR513" s="84">
        <v>37</v>
      </c>
      <c r="AS513" s="88">
        <v>31236</v>
      </c>
      <c r="AT513" s="279">
        <v>6</v>
      </c>
      <c r="AU513" s="280" t="s">
        <v>3809</v>
      </c>
      <c r="AV513" s="86" t="s">
        <v>926</v>
      </c>
      <c r="AW513" s="285" t="s">
        <v>927</v>
      </c>
      <c r="AX513" s="285">
        <v>37</v>
      </c>
      <c r="AY513" s="87">
        <v>30903</v>
      </c>
      <c r="AZ513" s="86">
        <v>6</v>
      </c>
      <c r="BA513" s="57" t="s">
        <v>3809</v>
      </c>
      <c r="BB513" s="301" t="s">
        <v>926</v>
      </c>
      <c r="BC513" s="83" t="s">
        <v>927</v>
      </c>
      <c r="BD513" s="84">
        <v>41</v>
      </c>
      <c r="BE513" s="282">
        <v>30903</v>
      </c>
      <c r="BF513" s="279">
        <v>6</v>
      </c>
      <c r="BG513" s="303" t="s">
        <v>3809</v>
      </c>
      <c r="BH513" s="86" t="s">
        <v>3829</v>
      </c>
      <c r="BI513" s="285" t="s">
        <v>3829</v>
      </c>
      <c r="BJ513" s="285" t="s">
        <v>3830</v>
      </c>
      <c r="BK513" s="86" t="s">
        <v>3829</v>
      </c>
      <c r="BL513" s="432">
        <v>6</v>
      </c>
      <c r="BM513" s="432" t="s">
        <v>3809</v>
      </c>
      <c r="BN513" s="432" t="str">
        <f>INDEX(ID!$D:$D,MATCH('Org2567'!D513,ID!$A:$A,0))</f>
        <v>ปากคาด</v>
      </c>
    </row>
    <row r="514" spans="1:66" x14ac:dyDescent="0.25">
      <c r="A514" s="272">
        <v>511</v>
      </c>
      <c r="B514" s="272">
        <v>8</v>
      </c>
      <c r="C514" s="82" t="s">
        <v>2417</v>
      </c>
      <c r="D514" s="272" t="s">
        <v>514</v>
      </c>
      <c r="E514" s="82" t="str">
        <f t="shared" si="7"/>
        <v>รพ.บึงโขงหลง</v>
      </c>
      <c r="F514" s="90" t="s">
        <v>926</v>
      </c>
      <c r="G514" s="90" t="s">
        <v>927</v>
      </c>
      <c r="H514" s="90">
        <v>58</v>
      </c>
      <c r="I514" s="273">
        <v>30604</v>
      </c>
      <c r="J514" s="90">
        <v>6</v>
      </c>
      <c r="K514" s="93" t="s">
        <v>3783</v>
      </c>
      <c r="L514" s="83" t="s">
        <v>926</v>
      </c>
      <c r="M514" s="83" t="s">
        <v>927</v>
      </c>
      <c r="N514" s="84">
        <v>58</v>
      </c>
      <c r="O514" s="85">
        <v>30842</v>
      </c>
      <c r="P514" s="274">
        <v>6</v>
      </c>
      <c r="Q514" s="275" t="s">
        <v>3809</v>
      </c>
      <c r="R514" s="276" t="s">
        <v>926</v>
      </c>
      <c r="S514" s="277" t="s">
        <v>927</v>
      </c>
      <c r="T514" s="278">
        <v>58</v>
      </c>
      <c r="U514" s="88">
        <v>30842</v>
      </c>
      <c r="V514" s="54">
        <v>6</v>
      </c>
      <c r="W514" s="54" t="s">
        <v>3809</v>
      </c>
      <c r="X514" s="276" t="s">
        <v>926</v>
      </c>
      <c r="Y514" s="83" t="s">
        <v>927</v>
      </c>
      <c r="Z514" s="84">
        <v>58</v>
      </c>
      <c r="AA514" s="88">
        <v>31262</v>
      </c>
      <c r="AB514" s="279">
        <v>6</v>
      </c>
      <c r="AC514" s="280" t="s">
        <v>3809</v>
      </c>
      <c r="AD514" s="281" t="s">
        <v>926</v>
      </c>
      <c r="AE514" s="83" t="s">
        <v>927</v>
      </c>
      <c r="AF514" s="84">
        <v>52</v>
      </c>
      <c r="AG514" s="88">
        <v>31262</v>
      </c>
      <c r="AH514" s="279">
        <v>6</v>
      </c>
      <c r="AI514" s="286" t="s">
        <v>3809</v>
      </c>
      <c r="AJ514" s="281" t="s">
        <v>926</v>
      </c>
      <c r="AK514" s="83" t="s">
        <v>927</v>
      </c>
      <c r="AL514" s="84">
        <v>52</v>
      </c>
      <c r="AM514" s="88">
        <v>31262</v>
      </c>
      <c r="AN514" s="279">
        <v>6</v>
      </c>
      <c r="AO514" s="286" t="s">
        <v>3809</v>
      </c>
      <c r="AP514" s="281" t="s">
        <v>926</v>
      </c>
      <c r="AQ514" s="83" t="s">
        <v>927</v>
      </c>
      <c r="AR514" s="84">
        <v>52</v>
      </c>
      <c r="AS514" s="88">
        <v>31262</v>
      </c>
      <c r="AT514" s="279">
        <v>6</v>
      </c>
      <c r="AU514" s="280" t="s">
        <v>3809</v>
      </c>
      <c r="AV514" s="86" t="s">
        <v>926</v>
      </c>
      <c r="AW514" s="285" t="s">
        <v>927</v>
      </c>
      <c r="AX514" s="285">
        <v>52</v>
      </c>
      <c r="AY514" s="87">
        <v>31150</v>
      </c>
      <c r="AZ514" s="86">
        <v>6</v>
      </c>
      <c r="BA514" s="57" t="s">
        <v>3809</v>
      </c>
      <c r="BB514" s="301" t="s">
        <v>926</v>
      </c>
      <c r="BC514" s="83" t="s">
        <v>927</v>
      </c>
      <c r="BD514" s="84">
        <v>52</v>
      </c>
      <c r="BE514" s="282">
        <v>31150</v>
      </c>
      <c r="BF514" s="279">
        <v>6</v>
      </c>
      <c r="BG514" s="303" t="s">
        <v>3809</v>
      </c>
      <c r="BH514" s="86" t="s">
        <v>3829</v>
      </c>
      <c r="BI514" s="285" t="s">
        <v>3829</v>
      </c>
      <c r="BJ514" s="285" t="s">
        <v>3829</v>
      </c>
      <c r="BK514" s="86" t="s">
        <v>3829</v>
      </c>
      <c r="BL514" s="432">
        <v>6</v>
      </c>
      <c r="BM514" s="432" t="s">
        <v>3809</v>
      </c>
      <c r="BN514" s="432" t="str">
        <f>INDEX(ID!$D:$D,MATCH('Org2567'!D514,ID!$A:$A,0))</f>
        <v>บึงโขงหลง</v>
      </c>
    </row>
    <row r="515" spans="1:66" x14ac:dyDescent="0.25">
      <c r="A515" s="272">
        <v>512</v>
      </c>
      <c r="B515" s="272">
        <v>8</v>
      </c>
      <c r="C515" s="82" t="s">
        <v>2417</v>
      </c>
      <c r="D515" s="272" t="s">
        <v>515</v>
      </c>
      <c r="E515" s="82" t="str">
        <f t="shared" si="7"/>
        <v>รพ.ศรีวิไล</v>
      </c>
      <c r="F515" s="90" t="s">
        <v>926</v>
      </c>
      <c r="G515" s="90" t="s">
        <v>927</v>
      </c>
      <c r="H515" s="90">
        <v>38</v>
      </c>
      <c r="I515" s="273">
        <v>31783</v>
      </c>
      <c r="J515" s="90">
        <v>6</v>
      </c>
      <c r="K515" s="93" t="s">
        <v>3783</v>
      </c>
      <c r="L515" s="83" t="s">
        <v>926</v>
      </c>
      <c r="M515" s="83" t="s">
        <v>927</v>
      </c>
      <c r="N515" s="84">
        <v>38</v>
      </c>
      <c r="O515" s="85">
        <v>31876</v>
      </c>
      <c r="P515" s="274">
        <v>6</v>
      </c>
      <c r="Q515" s="275" t="s">
        <v>3809</v>
      </c>
      <c r="R515" s="276" t="s">
        <v>926</v>
      </c>
      <c r="S515" s="277" t="s">
        <v>927</v>
      </c>
      <c r="T515" s="278">
        <v>38</v>
      </c>
      <c r="U515" s="88">
        <v>31876</v>
      </c>
      <c r="V515" s="54">
        <v>6</v>
      </c>
      <c r="W515" s="54" t="s">
        <v>3809</v>
      </c>
      <c r="X515" s="276" t="s">
        <v>926</v>
      </c>
      <c r="Y515" s="83" t="s">
        <v>927</v>
      </c>
      <c r="Z515" s="84">
        <v>38</v>
      </c>
      <c r="AA515" s="88">
        <v>32117</v>
      </c>
      <c r="AB515" s="279">
        <v>6</v>
      </c>
      <c r="AC515" s="280" t="s">
        <v>3809</v>
      </c>
      <c r="AD515" s="281" t="s">
        <v>926</v>
      </c>
      <c r="AE515" s="83" t="s">
        <v>927</v>
      </c>
      <c r="AF515" s="84">
        <v>38</v>
      </c>
      <c r="AG515" s="88">
        <v>32117</v>
      </c>
      <c r="AH515" s="279">
        <v>6</v>
      </c>
      <c r="AI515" s="286" t="s">
        <v>3809</v>
      </c>
      <c r="AJ515" s="281" t="s">
        <v>926</v>
      </c>
      <c r="AK515" s="83" t="s">
        <v>927</v>
      </c>
      <c r="AL515" s="84">
        <v>38</v>
      </c>
      <c r="AM515" s="88">
        <v>32117</v>
      </c>
      <c r="AN515" s="279">
        <v>6</v>
      </c>
      <c r="AO515" s="286" t="s">
        <v>3809</v>
      </c>
      <c r="AP515" s="281" t="s">
        <v>926</v>
      </c>
      <c r="AQ515" s="83" t="s">
        <v>927</v>
      </c>
      <c r="AR515" s="84">
        <v>38</v>
      </c>
      <c r="AS515" s="88">
        <v>32117</v>
      </c>
      <c r="AT515" s="279">
        <v>6</v>
      </c>
      <c r="AU515" s="280" t="s">
        <v>3809</v>
      </c>
      <c r="AV515" s="86" t="s">
        <v>926</v>
      </c>
      <c r="AW515" s="285" t="s">
        <v>927</v>
      </c>
      <c r="AX515" s="285">
        <v>38</v>
      </c>
      <c r="AY515" s="87">
        <v>31592</v>
      </c>
      <c r="AZ515" s="86">
        <v>6</v>
      </c>
      <c r="BA515" s="57" t="s">
        <v>3809</v>
      </c>
      <c r="BB515" s="301" t="s">
        <v>926</v>
      </c>
      <c r="BC515" s="83" t="s">
        <v>927</v>
      </c>
      <c r="BD515" s="84">
        <v>38</v>
      </c>
      <c r="BE515" s="282">
        <v>31592</v>
      </c>
      <c r="BF515" s="279">
        <v>6</v>
      </c>
      <c r="BG515" s="303" t="s">
        <v>3809</v>
      </c>
      <c r="BH515" s="86" t="s">
        <v>3829</v>
      </c>
      <c r="BI515" s="285" t="s">
        <v>3829</v>
      </c>
      <c r="BJ515" s="285" t="s">
        <v>3829</v>
      </c>
      <c r="BK515" s="86" t="s">
        <v>3829</v>
      </c>
      <c r="BL515" s="432">
        <v>6</v>
      </c>
      <c r="BM515" s="432" t="s">
        <v>3809</v>
      </c>
      <c r="BN515" s="432" t="str">
        <f>INDEX(ID!$D:$D,MATCH('Org2567'!D515,ID!$A:$A,0))</f>
        <v>ศรีวิไล</v>
      </c>
    </row>
    <row r="516" spans="1:66" x14ac:dyDescent="0.25">
      <c r="A516" s="272">
        <v>513</v>
      </c>
      <c r="B516" s="272">
        <v>8</v>
      </c>
      <c r="C516" s="82" t="s">
        <v>2417</v>
      </c>
      <c r="D516" s="272" t="s">
        <v>516</v>
      </c>
      <c r="E516" s="82" t="str">
        <f t="shared" si="7"/>
        <v>รพ.บุ่งคล้า</v>
      </c>
      <c r="F516" s="90" t="s">
        <v>926</v>
      </c>
      <c r="G516" s="90" t="s">
        <v>989</v>
      </c>
      <c r="H516" s="90">
        <v>32</v>
      </c>
      <c r="I516" s="273">
        <v>11275</v>
      </c>
      <c r="J516" s="90">
        <v>2</v>
      </c>
      <c r="K516" s="93" t="s">
        <v>3706</v>
      </c>
      <c r="L516" s="83" t="s">
        <v>926</v>
      </c>
      <c r="M516" s="83" t="s">
        <v>989</v>
      </c>
      <c r="N516" s="84">
        <v>32</v>
      </c>
      <c r="O516" s="85">
        <v>11279</v>
      </c>
      <c r="P516" s="274">
        <v>2</v>
      </c>
      <c r="Q516" s="275" t="s">
        <v>3815</v>
      </c>
      <c r="R516" s="276" t="s">
        <v>926</v>
      </c>
      <c r="S516" s="277" t="s">
        <v>989</v>
      </c>
      <c r="T516" s="278">
        <v>32</v>
      </c>
      <c r="U516" s="88">
        <v>11279</v>
      </c>
      <c r="V516" s="54">
        <v>2</v>
      </c>
      <c r="W516" s="54" t="s">
        <v>3815</v>
      </c>
      <c r="X516" s="276" t="s">
        <v>926</v>
      </c>
      <c r="Y516" s="83" t="s">
        <v>989</v>
      </c>
      <c r="Z516" s="84">
        <v>32</v>
      </c>
      <c r="AA516" s="88">
        <v>11378</v>
      </c>
      <c r="AB516" s="279">
        <v>2</v>
      </c>
      <c r="AC516" s="280" t="s">
        <v>3815</v>
      </c>
      <c r="AD516" s="281" t="s">
        <v>926</v>
      </c>
      <c r="AE516" s="83" t="s">
        <v>989</v>
      </c>
      <c r="AF516" s="84">
        <v>36</v>
      </c>
      <c r="AG516" s="88">
        <v>11378</v>
      </c>
      <c r="AH516" s="279">
        <v>2</v>
      </c>
      <c r="AI516" s="286" t="s">
        <v>3815</v>
      </c>
      <c r="AJ516" s="281" t="s">
        <v>926</v>
      </c>
      <c r="AK516" s="83" t="s">
        <v>989</v>
      </c>
      <c r="AL516" s="84">
        <v>36</v>
      </c>
      <c r="AM516" s="88">
        <v>11378</v>
      </c>
      <c r="AN516" s="279">
        <v>2</v>
      </c>
      <c r="AO516" s="286" t="s">
        <v>3815</v>
      </c>
      <c r="AP516" s="281" t="s">
        <v>926</v>
      </c>
      <c r="AQ516" s="83" t="s">
        <v>989</v>
      </c>
      <c r="AR516" s="84">
        <v>36</v>
      </c>
      <c r="AS516" s="88">
        <v>11378</v>
      </c>
      <c r="AT516" s="279">
        <v>2</v>
      </c>
      <c r="AU516" s="280" t="s">
        <v>3815</v>
      </c>
      <c r="AV516" s="86" t="s">
        <v>926</v>
      </c>
      <c r="AW516" s="285" t="s">
        <v>989</v>
      </c>
      <c r="AX516" s="285">
        <v>32</v>
      </c>
      <c r="AY516" s="87">
        <v>11241</v>
      </c>
      <c r="AZ516" s="86">
        <v>2</v>
      </c>
      <c r="BA516" s="57" t="s">
        <v>3815</v>
      </c>
      <c r="BB516" s="301" t="s">
        <v>926</v>
      </c>
      <c r="BC516" s="83" t="s">
        <v>989</v>
      </c>
      <c r="BD516" s="84">
        <v>32</v>
      </c>
      <c r="BE516" s="282">
        <v>11241</v>
      </c>
      <c r="BF516" s="279">
        <v>2</v>
      </c>
      <c r="BG516" s="303" t="s">
        <v>3815</v>
      </c>
      <c r="BH516" s="86" t="s">
        <v>3829</v>
      </c>
      <c r="BI516" s="285" t="s">
        <v>3829</v>
      </c>
      <c r="BJ516" s="285" t="s">
        <v>3829</v>
      </c>
      <c r="BK516" s="86" t="s">
        <v>3829</v>
      </c>
      <c r="BL516" s="432">
        <v>2</v>
      </c>
      <c r="BM516" s="432" t="s">
        <v>3815</v>
      </c>
      <c r="BN516" s="432" t="str">
        <f>INDEX(ID!$D:$D,MATCH('Org2567'!D516,ID!$A:$A,0))</f>
        <v>บุ่งคล้า</v>
      </c>
    </row>
    <row r="517" spans="1:66" x14ac:dyDescent="0.25">
      <c r="A517" s="272">
        <v>514</v>
      </c>
      <c r="B517" s="272">
        <v>8</v>
      </c>
      <c r="C517" s="82" t="s">
        <v>2523</v>
      </c>
      <c r="D517" s="272" t="s">
        <v>517</v>
      </c>
      <c r="E517" s="82" t="str">
        <f t="shared" ref="E517:E580" si="8">"รพ."&amp;BN517</f>
        <v>รพ.เลย</v>
      </c>
      <c r="F517" s="90" t="s">
        <v>922</v>
      </c>
      <c r="G517" s="90" t="s">
        <v>918</v>
      </c>
      <c r="H517" s="90">
        <v>541</v>
      </c>
      <c r="I517" s="273">
        <v>92939</v>
      </c>
      <c r="J517" s="90">
        <v>17</v>
      </c>
      <c r="K517" s="93" t="s">
        <v>3712</v>
      </c>
      <c r="L517" s="83" t="s">
        <v>922</v>
      </c>
      <c r="M517" s="83" t="s">
        <v>918</v>
      </c>
      <c r="N517" s="84">
        <v>541</v>
      </c>
      <c r="O517" s="85">
        <v>92905</v>
      </c>
      <c r="P517" s="274">
        <v>17</v>
      </c>
      <c r="Q517" s="275" t="s">
        <v>3817</v>
      </c>
      <c r="R517" s="276" t="s">
        <v>922</v>
      </c>
      <c r="S517" s="277" t="s">
        <v>918</v>
      </c>
      <c r="T517" s="278">
        <v>541</v>
      </c>
      <c r="U517" s="88">
        <v>92905</v>
      </c>
      <c r="V517" s="54">
        <v>17</v>
      </c>
      <c r="W517" s="54" t="s">
        <v>3817</v>
      </c>
      <c r="X517" s="276" t="s">
        <v>922</v>
      </c>
      <c r="Y517" s="83" t="s">
        <v>918</v>
      </c>
      <c r="Z517" s="84">
        <v>541</v>
      </c>
      <c r="AA517" s="88">
        <v>92878</v>
      </c>
      <c r="AB517" s="279">
        <v>17</v>
      </c>
      <c r="AC517" s="280" t="s">
        <v>3817</v>
      </c>
      <c r="AD517" s="281" t="s">
        <v>922</v>
      </c>
      <c r="AE517" s="83" t="s">
        <v>918</v>
      </c>
      <c r="AF517" s="84">
        <v>502</v>
      </c>
      <c r="AG517" s="88">
        <v>92878</v>
      </c>
      <c r="AH517" s="279">
        <v>17</v>
      </c>
      <c r="AI517" s="286" t="s">
        <v>3817</v>
      </c>
      <c r="AJ517" s="281" t="s">
        <v>922</v>
      </c>
      <c r="AK517" s="83" t="s">
        <v>918</v>
      </c>
      <c r="AL517" s="84">
        <v>502</v>
      </c>
      <c r="AM517" s="88">
        <v>92878</v>
      </c>
      <c r="AN517" s="279">
        <v>17</v>
      </c>
      <c r="AO517" s="286" t="s">
        <v>3817</v>
      </c>
      <c r="AP517" s="281" t="s">
        <v>922</v>
      </c>
      <c r="AQ517" s="83" t="s">
        <v>918</v>
      </c>
      <c r="AR517" s="84">
        <v>502</v>
      </c>
      <c r="AS517" s="88">
        <v>92878</v>
      </c>
      <c r="AT517" s="279">
        <v>17</v>
      </c>
      <c r="AU517" s="280" t="s">
        <v>3817</v>
      </c>
      <c r="AV517" s="86" t="s">
        <v>922</v>
      </c>
      <c r="AW517" s="285" t="s">
        <v>918</v>
      </c>
      <c r="AX517" s="285">
        <v>502</v>
      </c>
      <c r="AY517" s="87">
        <v>92386</v>
      </c>
      <c r="AZ517" s="86">
        <v>17</v>
      </c>
      <c r="BA517" s="57" t="s">
        <v>3817</v>
      </c>
      <c r="BB517" s="301" t="s">
        <v>922</v>
      </c>
      <c r="BC517" s="83" t="s">
        <v>918</v>
      </c>
      <c r="BD517" s="84">
        <v>558</v>
      </c>
      <c r="BE517" s="282">
        <v>92386</v>
      </c>
      <c r="BF517" s="279">
        <v>17</v>
      </c>
      <c r="BG517" s="303" t="s">
        <v>3817</v>
      </c>
      <c r="BH517" s="86" t="s">
        <v>3829</v>
      </c>
      <c r="BI517" s="285" t="s">
        <v>3829</v>
      </c>
      <c r="BJ517" s="285" t="s">
        <v>3830</v>
      </c>
      <c r="BK517" s="86" t="s">
        <v>3829</v>
      </c>
      <c r="BL517" s="432">
        <v>17</v>
      </c>
      <c r="BM517" s="432" t="s">
        <v>3817</v>
      </c>
      <c r="BN517" s="432" t="str">
        <f>INDEX(ID!$D:$D,MATCH('Org2567'!D517,ID!$A:$A,0))</f>
        <v>เลย</v>
      </c>
    </row>
    <row r="518" spans="1:66" x14ac:dyDescent="0.25">
      <c r="A518" s="272">
        <v>515</v>
      </c>
      <c r="B518" s="272">
        <v>8</v>
      </c>
      <c r="C518" s="82" t="s">
        <v>2523</v>
      </c>
      <c r="D518" s="272" t="s">
        <v>518</v>
      </c>
      <c r="E518" s="82" t="str">
        <f t="shared" si="8"/>
        <v>รพ.นาด้วง</v>
      </c>
      <c r="F518" s="90" t="s">
        <v>926</v>
      </c>
      <c r="G518" s="90" t="s">
        <v>927</v>
      </c>
      <c r="H518" s="90">
        <v>40</v>
      </c>
      <c r="I518" s="273">
        <v>21433</v>
      </c>
      <c r="J518" s="90">
        <v>5</v>
      </c>
      <c r="K518" s="93" t="s">
        <v>3703</v>
      </c>
      <c r="L518" s="83" t="s">
        <v>926</v>
      </c>
      <c r="M518" s="83" t="s">
        <v>927</v>
      </c>
      <c r="N518" s="84">
        <v>52</v>
      </c>
      <c r="O518" s="85">
        <v>21409</v>
      </c>
      <c r="P518" s="274">
        <v>5</v>
      </c>
      <c r="Q518" s="275" t="s">
        <v>3811</v>
      </c>
      <c r="R518" s="276" t="s">
        <v>926</v>
      </c>
      <c r="S518" s="277" t="s">
        <v>927</v>
      </c>
      <c r="T518" s="278">
        <v>40</v>
      </c>
      <c r="U518" s="88">
        <v>21409</v>
      </c>
      <c r="V518" s="54">
        <v>5</v>
      </c>
      <c r="W518" s="54" t="s">
        <v>3811</v>
      </c>
      <c r="X518" s="276" t="s">
        <v>926</v>
      </c>
      <c r="Y518" s="83" t="s">
        <v>927</v>
      </c>
      <c r="Z518" s="84">
        <v>40</v>
      </c>
      <c r="AA518" s="88">
        <v>21557</v>
      </c>
      <c r="AB518" s="279">
        <v>5</v>
      </c>
      <c r="AC518" s="280" t="s">
        <v>3811</v>
      </c>
      <c r="AD518" s="281" t="s">
        <v>926</v>
      </c>
      <c r="AE518" s="83" t="s">
        <v>927</v>
      </c>
      <c r="AF518" s="84">
        <v>40</v>
      </c>
      <c r="AG518" s="88">
        <v>21557</v>
      </c>
      <c r="AH518" s="279">
        <v>5</v>
      </c>
      <c r="AI518" s="286" t="s">
        <v>3811</v>
      </c>
      <c r="AJ518" s="281" t="s">
        <v>926</v>
      </c>
      <c r="AK518" s="83" t="s">
        <v>927</v>
      </c>
      <c r="AL518" s="84">
        <v>40</v>
      </c>
      <c r="AM518" s="88">
        <v>21557</v>
      </c>
      <c r="AN518" s="279">
        <v>5</v>
      </c>
      <c r="AO518" s="286" t="s">
        <v>3811</v>
      </c>
      <c r="AP518" s="281" t="s">
        <v>926</v>
      </c>
      <c r="AQ518" s="83" t="s">
        <v>927</v>
      </c>
      <c r="AR518" s="84">
        <v>40</v>
      </c>
      <c r="AS518" s="88">
        <v>21557</v>
      </c>
      <c r="AT518" s="279">
        <v>5</v>
      </c>
      <c r="AU518" s="280" t="s">
        <v>3811</v>
      </c>
      <c r="AV518" s="86" t="s">
        <v>926</v>
      </c>
      <c r="AW518" s="285" t="s">
        <v>927</v>
      </c>
      <c r="AX518" s="285">
        <v>40</v>
      </c>
      <c r="AY518" s="87">
        <v>21566</v>
      </c>
      <c r="AZ518" s="86">
        <v>5</v>
      </c>
      <c r="BA518" s="57" t="s">
        <v>3811</v>
      </c>
      <c r="BB518" s="301" t="s">
        <v>926</v>
      </c>
      <c r="BC518" s="83" t="s">
        <v>927</v>
      </c>
      <c r="BD518" s="84">
        <v>30</v>
      </c>
      <c r="BE518" s="282">
        <v>21566</v>
      </c>
      <c r="BF518" s="279">
        <v>5</v>
      </c>
      <c r="BG518" s="303" t="s">
        <v>3811</v>
      </c>
      <c r="BH518" s="86" t="s">
        <v>3829</v>
      </c>
      <c r="BI518" s="285" t="s">
        <v>3829</v>
      </c>
      <c r="BJ518" s="285" t="s">
        <v>3830</v>
      </c>
      <c r="BK518" s="86" t="s">
        <v>3829</v>
      </c>
      <c r="BL518" s="432">
        <v>5</v>
      </c>
      <c r="BM518" s="432" t="s">
        <v>3811</v>
      </c>
      <c r="BN518" s="432" t="str">
        <f>INDEX(ID!$D:$D,MATCH('Org2567'!D518,ID!$A:$A,0))</f>
        <v>นาด้วง</v>
      </c>
    </row>
    <row r="519" spans="1:66" x14ac:dyDescent="0.25">
      <c r="A519" s="272">
        <v>516</v>
      </c>
      <c r="B519" s="272">
        <v>8</v>
      </c>
      <c r="C519" s="82" t="s">
        <v>2523</v>
      </c>
      <c r="D519" s="272" t="s">
        <v>519</v>
      </c>
      <c r="E519" s="82" t="str">
        <f t="shared" si="8"/>
        <v>รพ.เชียงคาน</v>
      </c>
      <c r="F519" s="90" t="s">
        <v>926</v>
      </c>
      <c r="G519" s="90" t="s">
        <v>927</v>
      </c>
      <c r="H519" s="90">
        <v>59</v>
      </c>
      <c r="I519" s="273">
        <v>47346</v>
      </c>
      <c r="J519" s="90">
        <v>6</v>
      </c>
      <c r="K519" s="93" t="s">
        <v>3783</v>
      </c>
      <c r="L519" s="83" t="s">
        <v>926</v>
      </c>
      <c r="M519" s="83" t="s">
        <v>927</v>
      </c>
      <c r="N519" s="84">
        <v>73</v>
      </c>
      <c r="O519" s="85">
        <v>47161</v>
      </c>
      <c r="P519" s="274">
        <v>6</v>
      </c>
      <c r="Q519" s="275" t="s">
        <v>3809</v>
      </c>
      <c r="R519" s="276" t="s">
        <v>926</v>
      </c>
      <c r="S519" s="277" t="s">
        <v>927</v>
      </c>
      <c r="T519" s="278">
        <v>59</v>
      </c>
      <c r="U519" s="88">
        <v>47161</v>
      </c>
      <c r="V519" s="54">
        <v>6</v>
      </c>
      <c r="W519" s="54" t="s">
        <v>3809</v>
      </c>
      <c r="X519" s="276" t="s">
        <v>926</v>
      </c>
      <c r="Y519" s="83" t="s">
        <v>927</v>
      </c>
      <c r="Z519" s="84">
        <v>59</v>
      </c>
      <c r="AA519" s="88">
        <v>47394</v>
      </c>
      <c r="AB519" s="279">
        <v>6</v>
      </c>
      <c r="AC519" s="280" t="s">
        <v>3809</v>
      </c>
      <c r="AD519" s="281" t="s">
        <v>926</v>
      </c>
      <c r="AE519" s="83" t="s">
        <v>927</v>
      </c>
      <c r="AF519" s="84">
        <v>64</v>
      </c>
      <c r="AG519" s="88">
        <v>47394</v>
      </c>
      <c r="AH519" s="279">
        <v>6</v>
      </c>
      <c r="AI519" s="286" t="s">
        <v>3809</v>
      </c>
      <c r="AJ519" s="281" t="s">
        <v>926</v>
      </c>
      <c r="AK519" s="83" t="s">
        <v>927</v>
      </c>
      <c r="AL519" s="84">
        <v>64</v>
      </c>
      <c r="AM519" s="88">
        <v>47394</v>
      </c>
      <c r="AN519" s="279">
        <v>6</v>
      </c>
      <c r="AO519" s="286" t="s">
        <v>3809</v>
      </c>
      <c r="AP519" s="281" t="s">
        <v>926</v>
      </c>
      <c r="AQ519" s="83" t="s">
        <v>927</v>
      </c>
      <c r="AR519" s="84">
        <v>64</v>
      </c>
      <c r="AS519" s="88">
        <v>47394</v>
      </c>
      <c r="AT519" s="279">
        <v>6</v>
      </c>
      <c r="AU519" s="280" t="s">
        <v>3809</v>
      </c>
      <c r="AV519" s="86" t="s">
        <v>926</v>
      </c>
      <c r="AW519" s="285" t="s">
        <v>927</v>
      </c>
      <c r="AX519" s="285">
        <v>59</v>
      </c>
      <c r="AY519" s="87">
        <v>47483</v>
      </c>
      <c r="AZ519" s="86">
        <v>6</v>
      </c>
      <c r="BA519" s="57" t="s">
        <v>3809</v>
      </c>
      <c r="BB519" s="301" t="s">
        <v>926</v>
      </c>
      <c r="BC519" s="83" t="s">
        <v>927</v>
      </c>
      <c r="BD519" s="84">
        <v>59</v>
      </c>
      <c r="BE519" s="282">
        <v>47483</v>
      </c>
      <c r="BF519" s="279">
        <v>6</v>
      </c>
      <c r="BG519" s="303" t="s">
        <v>3809</v>
      </c>
      <c r="BH519" s="86" t="s">
        <v>3829</v>
      </c>
      <c r="BI519" s="285" t="s">
        <v>3829</v>
      </c>
      <c r="BJ519" s="285" t="s">
        <v>3829</v>
      </c>
      <c r="BK519" s="86" t="s">
        <v>3829</v>
      </c>
      <c r="BL519" s="432">
        <v>6</v>
      </c>
      <c r="BM519" s="432" t="s">
        <v>3809</v>
      </c>
      <c r="BN519" s="432" t="str">
        <f>INDEX(ID!$D:$D,MATCH('Org2567'!D519,ID!$A:$A,0))</f>
        <v>เชียงคาน</v>
      </c>
    </row>
    <row r="520" spans="1:66" x14ac:dyDescent="0.25">
      <c r="A520" s="272">
        <v>517</v>
      </c>
      <c r="B520" s="272">
        <v>8</v>
      </c>
      <c r="C520" s="82" t="s">
        <v>2523</v>
      </c>
      <c r="D520" s="272" t="s">
        <v>520</v>
      </c>
      <c r="E520" s="82" t="str">
        <f t="shared" si="8"/>
        <v>รพ.ปากชม</v>
      </c>
      <c r="F520" s="90" t="s">
        <v>926</v>
      </c>
      <c r="G520" s="90" t="s">
        <v>927</v>
      </c>
      <c r="H520" s="90">
        <v>53</v>
      </c>
      <c r="I520" s="273">
        <v>34313</v>
      </c>
      <c r="J520" s="90">
        <v>6</v>
      </c>
      <c r="K520" s="93" t="s">
        <v>3783</v>
      </c>
      <c r="L520" s="83" t="s">
        <v>926</v>
      </c>
      <c r="M520" s="83" t="s">
        <v>927</v>
      </c>
      <c r="N520" s="84">
        <v>33</v>
      </c>
      <c r="O520" s="85">
        <v>34265</v>
      </c>
      <c r="P520" s="274">
        <v>6</v>
      </c>
      <c r="Q520" s="275" t="s">
        <v>3809</v>
      </c>
      <c r="R520" s="276" t="s">
        <v>926</v>
      </c>
      <c r="S520" s="277" t="s">
        <v>927</v>
      </c>
      <c r="T520" s="278">
        <v>34</v>
      </c>
      <c r="U520" s="88">
        <v>34265</v>
      </c>
      <c r="V520" s="54">
        <v>6</v>
      </c>
      <c r="W520" s="54" t="s">
        <v>3809</v>
      </c>
      <c r="X520" s="276" t="s">
        <v>926</v>
      </c>
      <c r="Y520" s="83" t="s">
        <v>927</v>
      </c>
      <c r="Z520" s="84">
        <v>34</v>
      </c>
      <c r="AA520" s="88">
        <v>35396</v>
      </c>
      <c r="AB520" s="279">
        <v>6</v>
      </c>
      <c r="AC520" s="280" t="s">
        <v>3809</v>
      </c>
      <c r="AD520" s="281" t="s">
        <v>926</v>
      </c>
      <c r="AE520" s="83" t="s">
        <v>927</v>
      </c>
      <c r="AF520" s="84">
        <v>34</v>
      </c>
      <c r="AG520" s="88">
        <v>35396</v>
      </c>
      <c r="AH520" s="279">
        <v>6</v>
      </c>
      <c r="AI520" s="286" t="s">
        <v>3809</v>
      </c>
      <c r="AJ520" s="281" t="s">
        <v>926</v>
      </c>
      <c r="AK520" s="83" t="s">
        <v>927</v>
      </c>
      <c r="AL520" s="84">
        <v>34</v>
      </c>
      <c r="AM520" s="88">
        <v>35396</v>
      </c>
      <c r="AN520" s="279">
        <v>6</v>
      </c>
      <c r="AO520" s="286" t="s">
        <v>3809</v>
      </c>
      <c r="AP520" s="281" t="s">
        <v>926</v>
      </c>
      <c r="AQ520" s="83" t="s">
        <v>927</v>
      </c>
      <c r="AR520" s="84">
        <v>34</v>
      </c>
      <c r="AS520" s="88">
        <v>35396</v>
      </c>
      <c r="AT520" s="279">
        <v>6</v>
      </c>
      <c r="AU520" s="280" t="s">
        <v>3809</v>
      </c>
      <c r="AV520" s="86" t="s">
        <v>926</v>
      </c>
      <c r="AW520" s="285" t="s">
        <v>927</v>
      </c>
      <c r="AX520" s="285">
        <v>34</v>
      </c>
      <c r="AY520" s="87">
        <v>35158</v>
      </c>
      <c r="AZ520" s="86">
        <v>6</v>
      </c>
      <c r="BA520" s="57" t="s">
        <v>3809</v>
      </c>
      <c r="BB520" s="301" t="s">
        <v>926</v>
      </c>
      <c r="BC520" s="83" t="s">
        <v>927</v>
      </c>
      <c r="BD520" s="84">
        <v>34</v>
      </c>
      <c r="BE520" s="282">
        <v>35158</v>
      </c>
      <c r="BF520" s="279">
        <v>6</v>
      </c>
      <c r="BG520" s="303" t="s">
        <v>3809</v>
      </c>
      <c r="BH520" s="86" t="s">
        <v>3829</v>
      </c>
      <c r="BI520" s="285" t="s">
        <v>3829</v>
      </c>
      <c r="BJ520" s="285" t="s">
        <v>3829</v>
      </c>
      <c r="BK520" s="86" t="s">
        <v>3829</v>
      </c>
      <c r="BL520" s="432">
        <v>6</v>
      </c>
      <c r="BM520" s="432" t="s">
        <v>3809</v>
      </c>
      <c r="BN520" s="432" t="str">
        <f>INDEX(ID!$D:$D,MATCH('Org2567'!D520,ID!$A:$A,0))</f>
        <v>ปากชม</v>
      </c>
    </row>
    <row r="521" spans="1:66" x14ac:dyDescent="0.25">
      <c r="A521" s="272">
        <v>518</v>
      </c>
      <c r="B521" s="272">
        <v>8</v>
      </c>
      <c r="C521" s="82" t="s">
        <v>2523</v>
      </c>
      <c r="D521" s="272" t="s">
        <v>521</v>
      </c>
      <c r="E521" s="82" t="str">
        <f t="shared" si="8"/>
        <v>รพ.นาแห้ว</v>
      </c>
      <c r="F521" s="90" t="s">
        <v>926</v>
      </c>
      <c r="G521" s="90" t="s">
        <v>989</v>
      </c>
      <c r="H521" s="90">
        <v>30</v>
      </c>
      <c r="I521" s="273">
        <v>8720</v>
      </c>
      <c r="J521" s="90">
        <v>2</v>
      </c>
      <c r="K521" s="93" t="s">
        <v>3706</v>
      </c>
      <c r="L521" s="83" t="s">
        <v>926</v>
      </c>
      <c r="M521" s="83" t="s">
        <v>989</v>
      </c>
      <c r="N521" s="84">
        <v>30</v>
      </c>
      <c r="O521" s="85">
        <v>8824</v>
      </c>
      <c r="P521" s="274">
        <v>2</v>
      </c>
      <c r="Q521" s="275" t="s">
        <v>3815</v>
      </c>
      <c r="R521" s="276" t="s">
        <v>926</v>
      </c>
      <c r="S521" s="277" t="s">
        <v>989</v>
      </c>
      <c r="T521" s="278">
        <v>30</v>
      </c>
      <c r="U521" s="88">
        <v>8824</v>
      </c>
      <c r="V521" s="54">
        <v>2</v>
      </c>
      <c r="W521" s="54" t="s">
        <v>3815</v>
      </c>
      <c r="X521" s="276" t="s">
        <v>926</v>
      </c>
      <c r="Y521" s="83" t="s">
        <v>989</v>
      </c>
      <c r="Z521" s="84">
        <v>30</v>
      </c>
      <c r="AA521" s="88">
        <v>8844</v>
      </c>
      <c r="AB521" s="279">
        <v>2</v>
      </c>
      <c r="AC521" s="280" t="s">
        <v>3815</v>
      </c>
      <c r="AD521" s="281" t="s">
        <v>926</v>
      </c>
      <c r="AE521" s="83" t="s">
        <v>989</v>
      </c>
      <c r="AF521" s="84">
        <v>30</v>
      </c>
      <c r="AG521" s="88">
        <v>8844</v>
      </c>
      <c r="AH521" s="279">
        <v>2</v>
      </c>
      <c r="AI521" s="286" t="s">
        <v>3815</v>
      </c>
      <c r="AJ521" s="281" t="s">
        <v>926</v>
      </c>
      <c r="AK521" s="83" t="s">
        <v>989</v>
      </c>
      <c r="AL521" s="84">
        <v>30</v>
      </c>
      <c r="AM521" s="88">
        <v>8844</v>
      </c>
      <c r="AN521" s="279">
        <v>2</v>
      </c>
      <c r="AO521" s="286" t="s">
        <v>3815</v>
      </c>
      <c r="AP521" s="281" t="s">
        <v>926</v>
      </c>
      <c r="AQ521" s="83" t="s">
        <v>989</v>
      </c>
      <c r="AR521" s="84">
        <v>30</v>
      </c>
      <c r="AS521" s="88">
        <v>8844</v>
      </c>
      <c r="AT521" s="279">
        <v>2</v>
      </c>
      <c r="AU521" s="280" t="s">
        <v>3815</v>
      </c>
      <c r="AV521" s="86" t="s">
        <v>926</v>
      </c>
      <c r="AW521" s="285" t="s">
        <v>989</v>
      </c>
      <c r="AX521" s="285">
        <v>30</v>
      </c>
      <c r="AY521" s="87">
        <v>8768</v>
      </c>
      <c r="AZ521" s="86">
        <v>2</v>
      </c>
      <c r="BA521" s="57" t="s">
        <v>3815</v>
      </c>
      <c r="BB521" s="301" t="s">
        <v>926</v>
      </c>
      <c r="BC521" s="83" t="s">
        <v>989</v>
      </c>
      <c r="BD521" s="84">
        <v>20</v>
      </c>
      <c r="BE521" s="282">
        <v>8768</v>
      </c>
      <c r="BF521" s="279">
        <v>2</v>
      </c>
      <c r="BG521" s="303" t="s">
        <v>3815</v>
      </c>
      <c r="BH521" s="86" t="s">
        <v>3829</v>
      </c>
      <c r="BI521" s="285" t="s">
        <v>3829</v>
      </c>
      <c r="BJ521" s="285" t="s">
        <v>3830</v>
      </c>
      <c r="BK521" s="86" t="s">
        <v>3829</v>
      </c>
      <c r="BL521" s="432">
        <v>2</v>
      </c>
      <c r="BM521" s="432" t="s">
        <v>3815</v>
      </c>
      <c r="BN521" s="432" t="str">
        <f>INDEX(ID!$D:$D,MATCH('Org2567'!D521,ID!$A:$A,0))</f>
        <v>นาแห้ว</v>
      </c>
    </row>
    <row r="522" spans="1:66" x14ac:dyDescent="0.25">
      <c r="A522" s="272">
        <v>519</v>
      </c>
      <c r="B522" s="272">
        <v>8</v>
      </c>
      <c r="C522" s="82" t="s">
        <v>2523</v>
      </c>
      <c r="D522" s="272" t="s">
        <v>522</v>
      </c>
      <c r="E522" s="82" t="str">
        <f t="shared" si="8"/>
        <v>รพ.ภูเรือ</v>
      </c>
      <c r="F522" s="90" t="s">
        <v>926</v>
      </c>
      <c r="G522" s="90" t="s">
        <v>927</v>
      </c>
      <c r="H522" s="90">
        <v>32</v>
      </c>
      <c r="I522" s="273">
        <v>18270</v>
      </c>
      <c r="J522" s="90">
        <v>5</v>
      </c>
      <c r="K522" s="93" t="s">
        <v>3703</v>
      </c>
      <c r="L522" s="83" t="s">
        <v>926</v>
      </c>
      <c r="M522" s="83" t="s">
        <v>927</v>
      </c>
      <c r="N522" s="84">
        <v>32</v>
      </c>
      <c r="O522" s="85">
        <v>18132</v>
      </c>
      <c r="P522" s="274">
        <v>5</v>
      </c>
      <c r="Q522" s="275" t="s">
        <v>3811</v>
      </c>
      <c r="R522" s="276" t="s">
        <v>926</v>
      </c>
      <c r="S522" s="277" t="s">
        <v>927</v>
      </c>
      <c r="T522" s="278">
        <v>32</v>
      </c>
      <c r="U522" s="88">
        <v>18132</v>
      </c>
      <c r="V522" s="54">
        <v>5</v>
      </c>
      <c r="W522" s="54" t="s">
        <v>3811</v>
      </c>
      <c r="X522" s="276" t="s">
        <v>926</v>
      </c>
      <c r="Y522" s="83" t="s">
        <v>927</v>
      </c>
      <c r="Z522" s="84">
        <v>32</v>
      </c>
      <c r="AA522" s="88">
        <v>18142</v>
      </c>
      <c r="AB522" s="279">
        <v>5</v>
      </c>
      <c r="AC522" s="280" t="s">
        <v>3811</v>
      </c>
      <c r="AD522" s="281" t="s">
        <v>926</v>
      </c>
      <c r="AE522" s="83" t="s">
        <v>927</v>
      </c>
      <c r="AF522" s="84">
        <v>32</v>
      </c>
      <c r="AG522" s="88">
        <v>18142</v>
      </c>
      <c r="AH522" s="279">
        <v>5</v>
      </c>
      <c r="AI522" s="286" t="s">
        <v>3811</v>
      </c>
      <c r="AJ522" s="281" t="s">
        <v>926</v>
      </c>
      <c r="AK522" s="83" t="s">
        <v>927</v>
      </c>
      <c r="AL522" s="84">
        <v>32</v>
      </c>
      <c r="AM522" s="88">
        <v>18142</v>
      </c>
      <c r="AN522" s="279">
        <v>5</v>
      </c>
      <c r="AO522" s="286" t="s">
        <v>3811</v>
      </c>
      <c r="AP522" s="281" t="s">
        <v>926</v>
      </c>
      <c r="AQ522" s="83" t="s">
        <v>927</v>
      </c>
      <c r="AR522" s="84">
        <v>32</v>
      </c>
      <c r="AS522" s="88">
        <v>18142</v>
      </c>
      <c r="AT522" s="279">
        <v>5</v>
      </c>
      <c r="AU522" s="280" t="s">
        <v>3811</v>
      </c>
      <c r="AV522" s="86" t="s">
        <v>926</v>
      </c>
      <c r="AW522" s="285" t="s">
        <v>927</v>
      </c>
      <c r="AX522" s="285">
        <v>32</v>
      </c>
      <c r="AY522" s="87">
        <v>18002</v>
      </c>
      <c r="AZ522" s="86">
        <v>5</v>
      </c>
      <c r="BA522" s="57" t="s">
        <v>3811</v>
      </c>
      <c r="BB522" s="301" t="s">
        <v>926</v>
      </c>
      <c r="BC522" s="83" t="s">
        <v>927</v>
      </c>
      <c r="BD522" s="84">
        <v>30</v>
      </c>
      <c r="BE522" s="282">
        <v>18002</v>
      </c>
      <c r="BF522" s="279">
        <v>5</v>
      </c>
      <c r="BG522" s="303" t="s">
        <v>3811</v>
      </c>
      <c r="BH522" s="86" t="s">
        <v>3829</v>
      </c>
      <c r="BI522" s="285" t="s">
        <v>3829</v>
      </c>
      <c r="BJ522" s="285" t="s">
        <v>3830</v>
      </c>
      <c r="BK522" s="86" t="s">
        <v>3829</v>
      </c>
      <c r="BL522" s="432">
        <v>5</v>
      </c>
      <c r="BM522" s="432" t="s">
        <v>3811</v>
      </c>
      <c r="BN522" s="432" t="str">
        <f>INDEX(ID!$D:$D,MATCH('Org2567'!D522,ID!$A:$A,0))</f>
        <v>ภูเรือ</v>
      </c>
    </row>
    <row r="523" spans="1:66" x14ac:dyDescent="0.25">
      <c r="A523" s="272">
        <v>520</v>
      </c>
      <c r="B523" s="272">
        <v>8</v>
      </c>
      <c r="C523" s="82" t="s">
        <v>2523</v>
      </c>
      <c r="D523" s="272" t="s">
        <v>523</v>
      </c>
      <c r="E523" s="82" t="str">
        <f t="shared" si="8"/>
        <v>รพ.ท่าลี่</v>
      </c>
      <c r="F523" s="90" t="s">
        <v>926</v>
      </c>
      <c r="G523" s="90" t="s">
        <v>927</v>
      </c>
      <c r="H523" s="90">
        <v>50</v>
      </c>
      <c r="I523" s="273">
        <v>21178</v>
      </c>
      <c r="J523" s="90">
        <v>5</v>
      </c>
      <c r="K523" s="93" t="s">
        <v>3703</v>
      </c>
      <c r="L523" s="83" t="s">
        <v>926</v>
      </c>
      <c r="M523" s="83" t="s">
        <v>927</v>
      </c>
      <c r="N523" s="84">
        <v>50</v>
      </c>
      <c r="O523" s="85">
        <v>21233</v>
      </c>
      <c r="P523" s="274">
        <v>5</v>
      </c>
      <c r="Q523" s="275" t="s">
        <v>3811</v>
      </c>
      <c r="R523" s="276" t="s">
        <v>926</v>
      </c>
      <c r="S523" s="277" t="s">
        <v>927</v>
      </c>
      <c r="T523" s="278">
        <v>45</v>
      </c>
      <c r="U523" s="88">
        <v>21233</v>
      </c>
      <c r="V523" s="54">
        <v>5</v>
      </c>
      <c r="W523" s="54" t="s">
        <v>3811</v>
      </c>
      <c r="X523" s="276" t="s">
        <v>926</v>
      </c>
      <c r="Y523" s="83" t="s">
        <v>927</v>
      </c>
      <c r="Z523" s="84">
        <v>45</v>
      </c>
      <c r="AA523" s="88">
        <v>21107</v>
      </c>
      <c r="AB523" s="279">
        <v>5</v>
      </c>
      <c r="AC523" s="280" t="s">
        <v>3811</v>
      </c>
      <c r="AD523" s="281" t="s">
        <v>926</v>
      </c>
      <c r="AE523" s="83" t="s">
        <v>927</v>
      </c>
      <c r="AF523" s="84">
        <v>45</v>
      </c>
      <c r="AG523" s="88">
        <v>21107</v>
      </c>
      <c r="AH523" s="279">
        <v>5</v>
      </c>
      <c r="AI523" s="286" t="s">
        <v>3811</v>
      </c>
      <c r="AJ523" s="281" t="s">
        <v>926</v>
      </c>
      <c r="AK523" s="83" t="s">
        <v>927</v>
      </c>
      <c r="AL523" s="84">
        <v>45</v>
      </c>
      <c r="AM523" s="88">
        <v>21107</v>
      </c>
      <c r="AN523" s="279">
        <v>5</v>
      </c>
      <c r="AO523" s="286" t="s">
        <v>3811</v>
      </c>
      <c r="AP523" s="281" t="s">
        <v>926</v>
      </c>
      <c r="AQ523" s="83" t="s">
        <v>927</v>
      </c>
      <c r="AR523" s="84">
        <v>45</v>
      </c>
      <c r="AS523" s="88">
        <v>21107</v>
      </c>
      <c r="AT523" s="279">
        <v>5</v>
      </c>
      <c r="AU523" s="280" t="s">
        <v>3811</v>
      </c>
      <c r="AV523" s="86" t="s">
        <v>926</v>
      </c>
      <c r="AW523" s="285" t="s">
        <v>927</v>
      </c>
      <c r="AX523" s="285">
        <v>45</v>
      </c>
      <c r="AY523" s="87">
        <v>20876</v>
      </c>
      <c r="AZ523" s="86">
        <v>5</v>
      </c>
      <c r="BA523" s="57" t="s">
        <v>3811</v>
      </c>
      <c r="BB523" s="301" t="s">
        <v>926</v>
      </c>
      <c r="BC523" s="83" t="s">
        <v>927</v>
      </c>
      <c r="BD523" s="84">
        <v>35</v>
      </c>
      <c r="BE523" s="282">
        <v>20876</v>
      </c>
      <c r="BF523" s="279">
        <v>5</v>
      </c>
      <c r="BG523" s="303" t="s">
        <v>3811</v>
      </c>
      <c r="BH523" s="86" t="s">
        <v>3829</v>
      </c>
      <c r="BI523" s="285" t="s">
        <v>3829</v>
      </c>
      <c r="BJ523" s="285" t="s">
        <v>3830</v>
      </c>
      <c r="BK523" s="86" t="s">
        <v>3829</v>
      </c>
      <c r="BL523" s="432">
        <v>5</v>
      </c>
      <c r="BM523" s="432" t="s">
        <v>3811</v>
      </c>
      <c r="BN523" s="432" t="str">
        <f>INDEX(ID!$D:$D,MATCH('Org2567'!D523,ID!$A:$A,0))</f>
        <v>ท่าลี่</v>
      </c>
    </row>
    <row r="524" spans="1:66" x14ac:dyDescent="0.25">
      <c r="A524" s="272">
        <v>521</v>
      </c>
      <c r="B524" s="272">
        <v>8</v>
      </c>
      <c r="C524" s="82" t="s">
        <v>2523</v>
      </c>
      <c r="D524" s="272" t="s">
        <v>524</v>
      </c>
      <c r="E524" s="82" t="str">
        <f t="shared" si="8"/>
        <v>รพ.วังสะพุง</v>
      </c>
      <c r="F524" s="90" t="s">
        <v>926</v>
      </c>
      <c r="G524" s="90" t="s">
        <v>931</v>
      </c>
      <c r="H524" s="90">
        <v>113</v>
      </c>
      <c r="I524" s="273">
        <v>86720</v>
      </c>
      <c r="J524" s="90">
        <v>10</v>
      </c>
      <c r="K524" s="93" t="s">
        <v>3702</v>
      </c>
      <c r="L524" s="83" t="s">
        <v>926</v>
      </c>
      <c r="M524" s="83" t="s">
        <v>952</v>
      </c>
      <c r="N524" s="84">
        <v>113</v>
      </c>
      <c r="O524" s="85">
        <v>86991</v>
      </c>
      <c r="P524" s="274">
        <v>13</v>
      </c>
      <c r="Q524" s="275" t="s">
        <v>3813</v>
      </c>
      <c r="R524" s="276" t="s">
        <v>926</v>
      </c>
      <c r="S524" s="277" t="s">
        <v>952</v>
      </c>
      <c r="T524" s="278">
        <v>113</v>
      </c>
      <c r="U524" s="88">
        <v>86991</v>
      </c>
      <c r="V524" s="54">
        <v>13</v>
      </c>
      <c r="W524" s="54" t="s">
        <v>3813</v>
      </c>
      <c r="X524" s="276" t="s">
        <v>926</v>
      </c>
      <c r="Y524" s="83" t="s">
        <v>952</v>
      </c>
      <c r="Z524" s="84">
        <v>113</v>
      </c>
      <c r="AA524" s="88">
        <v>86677</v>
      </c>
      <c r="AB524" s="279">
        <v>13</v>
      </c>
      <c r="AC524" s="280" t="s">
        <v>3813</v>
      </c>
      <c r="AD524" s="281" t="s">
        <v>926</v>
      </c>
      <c r="AE524" s="83" t="s">
        <v>952</v>
      </c>
      <c r="AF524" s="84">
        <v>113</v>
      </c>
      <c r="AG524" s="88">
        <v>86677</v>
      </c>
      <c r="AH524" s="279">
        <v>13</v>
      </c>
      <c r="AI524" s="286" t="s">
        <v>3813</v>
      </c>
      <c r="AJ524" s="281" t="s">
        <v>926</v>
      </c>
      <c r="AK524" s="83" t="s">
        <v>952</v>
      </c>
      <c r="AL524" s="84">
        <v>113</v>
      </c>
      <c r="AM524" s="88">
        <v>86677</v>
      </c>
      <c r="AN524" s="279">
        <v>13</v>
      </c>
      <c r="AO524" s="286" t="s">
        <v>3813</v>
      </c>
      <c r="AP524" s="281" t="s">
        <v>926</v>
      </c>
      <c r="AQ524" s="83" t="s">
        <v>952</v>
      </c>
      <c r="AR524" s="84">
        <v>113</v>
      </c>
      <c r="AS524" s="88">
        <v>86677</v>
      </c>
      <c r="AT524" s="279">
        <v>13</v>
      </c>
      <c r="AU524" s="280" t="s">
        <v>3813</v>
      </c>
      <c r="AV524" s="86" t="s">
        <v>926</v>
      </c>
      <c r="AW524" s="285" t="s">
        <v>952</v>
      </c>
      <c r="AX524" s="285">
        <v>113</v>
      </c>
      <c r="AY524" s="87">
        <v>85793</v>
      </c>
      <c r="AZ524" s="86">
        <v>13</v>
      </c>
      <c r="BA524" s="57" t="s">
        <v>3813</v>
      </c>
      <c r="BB524" s="301" t="s">
        <v>926</v>
      </c>
      <c r="BC524" s="83" t="s">
        <v>952</v>
      </c>
      <c r="BD524" s="84">
        <v>120</v>
      </c>
      <c r="BE524" s="282">
        <v>85793</v>
      </c>
      <c r="BF524" s="279">
        <v>13</v>
      </c>
      <c r="BG524" s="303" t="s">
        <v>3813</v>
      </c>
      <c r="BH524" s="86" t="s">
        <v>3829</v>
      </c>
      <c r="BI524" s="285" t="s">
        <v>3829</v>
      </c>
      <c r="BJ524" s="285" t="s">
        <v>3830</v>
      </c>
      <c r="BK524" s="86" t="s">
        <v>3829</v>
      </c>
      <c r="BL524" s="432">
        <v>13</v>
      </c>
      <c r="BM524" s="432" t="s">
        <v>3813</v>
      </c>
      <c r="BN524" s="432" t="str">
        <f>INDEX(ID!$D:$D,MATCH('Org2567'!D524,ID!$A:$A,0))</f>
        <v>วังสะพุง</v>
      </c>
    </row>
    <row r="525" spans="1:66" x14ac:dyDescent="0.25">
      <c r="A525" s="272">
        <v>522</v>
      </c>
      <c r="B525" s="272">
        <v>8</v>
      </c>
      <c r="C525" s="82" t="s">
        <v>2523</v>
      </c>
      <c r="D525" s="272" t="s">
        <v>525</v>
      </c>
      <c r="E525" s="82" t="str">
        <f t="shared" si="8"/>
        <v>รพ.ภูกระดึง</v>
      </c>
      <c r="F525" s="90" t="s">
        <v>926</v>
      </c>
      <c r="G525" s="90" t="s">
        <v>927</v>
      </c>
      <c r="H525" s="90">
        <v>51</v>
      </c>
      <c r="I525" s="273">
        <v>26751</v>
      </c>
      <c r="J525" s="90">
        <v>5</v>
      </c>
      <c r="K525" s="93" t="s">
        <v>3703</v>
      </c>
      <c r="L525" s="83" t="s">
        <v>926</v>
      </c>
      <c r="M525" s="83" t="s">
        <v>927</v>
      </c>
      <c r="N525" s="84">
        <v>50</v>
      </c>
      <c r="O525" s="85">
        <v>26805</v>
      </c>
      <c r="P525" s="274">
        <v>5</v>
      </c>
      <c r="Q525" s="275" t="s">
        <v>3811</v>
      </c>
      <c r="R525" s="276" t="s">
        <v>926</v>
      </c>
      <c r="S525" s="277" t="s">
        <v>927</v>
      </c>
      <c r="T525" s="278">
        <v>42</v>
      </c>
      <c r="U525" s="88">
        <v>26805</v>
      </c>
      <c r="V525" s="54">
        <v>5</v>
      </c>
      <c r="W525" s="54" t="s">
        <v>3811</v>
      </c>
      <c r="X525" s="276" t="s">
        <v>926</v>
      </c>
      <c r="Y525" s="83" t="s">
        <v>927</v>
      </c>
      <c r="Z525" s="84">
        <v>42</v>
      </c>
      <c r="AA525" s="88">
        <v>26890</v>
      </c>
      <c r="AB525" s="279">
        <v>5</v>
      </c>
      <c r="AC525" s="280" t="s">
        <v>3811</v>
      </c>
      <c r="AD525" s="281" t="s">
        <v>926</v>
      </c>
      <c r="AE525" s="83" t="s">
        <v>927</v>
      </c>
      <c r="AF525" s="84">
        <v>42</v>
      </c>
      <c r="AG525" s="88">
        <v>26890</v>
      </c>
      <c r="AH525" s="279">
        <v>5</v>
      </c>
      <c r="AI525" s="286" t="s">
        <v>3811</v>
      </c>
      <c r="AJ525" s="281" t="s">
        <v>926</v>
      </c>
      <c r="AK525" s="83" t="s">
        <v>927</v>
      </c>
      <c r="AL525" s="84">
        <v>42</v>
      </c>
      <c r="AM525" s="88">
        <v>26890</v>
      </c>
      <c r="AN525" s="279">
        <v>5</v>
      </c>
      <c r="AO525" s="286" t="s">
        <v>3811</v>
      </c>
      <c r="AP525" s="281" t="s">
        <v>926</v>
      </c>
      <c r="AQ525" s="83" t="s">
        <v>927</v>
      </c>
      <c r="AR525" s="84">
        <v>42</v>
      </c>
      <c r="AS525" s="88">
        <v>26890</v>
      </c>
      <c r="AT525" s="279">
        <v>5</v>
      </c>
      <c r="AU525" s="280" t="s">
        <v>3811</v>
      </c>
      <c r="AV525" s="86" t="s">
        <v>926</v>
      </c>
      <c r="AW525" s="285" t="s">
        <v>927</v>
      </c>
      <c r="AX525" s="285">
        <v>42</v>
      </c>
      <c r="AY525" s="87">
        <v>26706</v>
      </c>
      <c r="AZ525" s="86">
        <v>5</v>
      </c>
      <c r="BA525" s="57" t="s">
        <v>3811</v>
      </c>
      <c r="BB525" s="301" t="s">
        <v>926</v>
      </c>
      <c r="BC525" s="83" t="s">
        <v>927</v>
      </c>
      <c r="BD525" s="84">
        <v>32</v>
      </c>
      <c r="BE525" s="282">
        <v>26706</v>
      </c>
      <c r="BF525" s="279">
        <v>5</v>
      </c>
      <c r="BG525" s="303" t="s">
        <v>3811</v>
      </c>
      <c r="BH525" s="86" t="s">
        <v>3829</v>
      </c>
      <c r="BI525" s="285" t="s">
        <v>3829</v>
      </c>
      <c r="BJ525" s="285" t="s">
        <v>3830</v>
      </c>
      <c r="BK525" s="86" t="s">
        <v>3829</v>
      </c>
      <c r="BL525" s="432">
        <v>5</v>
      </c>
      <c r="BM525" s="432" t="s">
        <v>3811</v>
      </c>
      <c r="BN525" s="432" t="str">
        <f>INDEX(ID!$D:$D,MATCH('Org2567'!D525,ID!$A:$A,0))</f>
        <v>ภูกระดึง</v>
      </c>
    </row>
    <row r="526" spans="1:66" x14ac:dyDescent="0.25">
      <c r="A526" s="272">
        <v>523</v>
      </c>
      <c r="B526" s="272">
        <v>8</v>
      </c>
      <c r="C526" s="82" t="s">
        <v>2523</v>
      </c>
      <c r="D526" s="272" t="s">
        <v>526</v>
      </c>
      <c r="E526" s="82" t="str">
        <f t="shared" si="8"/>
        <v>รพ.ภูหลวง</v>
      </c>
      <c r="F526" s="90" t="s">
        <v>926</v>
      </c>
      <c r="G526" s="90" t="s">
        <v>927</v>
      </c>
      <c r="H526" s="90">
        <v>42</v>
      </c>
      <c r="I526" s="273">
        <v>20168</v>
      </c>
      <c r="J526" s="90">
        <v>5</v>
      </c>
      <c r="K526" s="93" t="s">
        <v>3703</v>
      </c>
      <c r="L526" s="83" t="s">
        <v>926</v>
      </c>
      <c r="M526" s="83" t="s">
        <v>927</v>
      </c>
      <c r="N526" s="84">
        <v>36</v>
      </c>
      <c r="O526" s="85">
        <v>20120</v>
      </c>
      <c r="P526" s="274">
        <v>5</v>
      </c>
      <c r="Q526" s="275" t="s">
        <v>3811</v>
      </c>
      <c r="R526" s="276" t="s">
        <v>926</v>
      </c>
      <c r="S526" s="277" t="s">
        <v>927</v>
      </c>
      <c r="T526" s="278">
        <v>36</v>
      </c>
      <c r="U526" s="88">
        <v>20120</v>
      </c>
      <c r="V526" s="54">
        <v>5</v>
      </c>
      <c r="W526" s="54" t="s">
        <v>3811</v>
      </c>
      <c r="X526" s="276" t="s">
        <v>926</v>
      </c>
      <c r="Y526" s="83" t="s">
        <v>927</v>
      </c>
      <c r="Z526" s="84">
        <v>36</v>
      </c>
      <c r="AA526" s="88">
        <v>20332</v>
      </c>
      <c r="AB526" s="279">
        <v>5</v>
      </c>
      <c r="AC526" s="280" t="s">
        <v>3811</v>
      </c>
      <c r="AD526" s="281" t="s">
        <v>926</v>
      </c>
      <c r="AE526" s="83" t="s">
        <v>927</v>
      </c>
      <c r="AF526" s="84">
        <v>42</v>
      </c>
      <c r="AG526" s="88">
        <v>20332</v>
      </c>
      <c r="AH526" s="279">
        <v>5</v>
      </c>
      <c r="AI526" s="286" t="s">
        <v>3811</v>
      </c>
      <c r="AJ526" s="281" t="s">
        <v>926</v>
      </c>
      <c r="AK526" s="83" t="s">
        <v>927</v>
      </c>
      <c r="AL526" s="84">
        <v>42</v>
      </c>
      <c r="AM526" s="88">
        <v>20332</v>
      </c>
      <c r="AN526" s="279">
        <v>5</v>
      </c>
      <c r="AO526" s="286" t="s">
        <v>3811</v>
      </c>
      <c r="AP526" s="281" t="s">
        <v>926</v>
      </c>
      <c r="AQ526" s="83" t="s">
        <v>927</v>
      </c>
      <c r="AR526" s="84">
        <v>42</v>
      </c>
      <c r="AS526" s="88">
        <v>20332</v>
      </c>
      <c r="AT526" s="279">
        <v>5</v>
      </c>
      <c r="AU526" s="280" t="s">
        <v>3811</v>
      </c>
      <c r="AV526" s="86" t="s">
        <v>926</v>
      </c>
      <c r="AW526" s="285" t="s">
        <v>927</v>
      </c>
      <c r="AX526" s="285">
        <v>42</v>
      </c>
      <c r="AY526" s="87">
        <v>20307</v>
      </c>
      <c r="AZ526" s="86">
        <v>5</v>
      </c>
      <c r="BA526" s="57" t="s">
        <v>3811</v>
      </c>
      <c r="BB526" s="301" t="s">
        <v>926</v>
      </c>
      <c r="BC526" s="83" t="s">
        <v>927</v>
      </c>
      <c r="BD526" s="84">
        <v>40</v>
      </c>
      <c r="BE526" s="282">
        <v>20307</v>
      </c>
      <c r="BF526" s="279">
        <v>5</v>
      </c>
      <c r="BG526" s="303" t="s">
        <v>3811</v>
      </c>
      <c r="BH526" s="86" t="s">
        <v>3829</v>
      </c>
      <c r="BI526" s="285" t="s">
        <v>3829</v>
      </c>
      <c r="BJ526" s="285" t="s">
        <v>3830</v>
      </c>
      <c r="BK526" s="86" t="s">
        <v>3829</v>
      </c>
      <c r="BL526" s="432">
        <v>5</v>
      </c>
      <c r="BM526" s="432" t="s">
        <v>3811</v>
      </c>
      <c r="BN526" s="432" t="str">
        <f>INDEX(ID!$D:$D,MATCH('Org2567'!D526,ID!$A:$A,0))</f>
        <v>ภูหลวง</v>
      </c>
    </row>
    <row r="527" spans="1:66" x14ac:dyDescent="0.25">
      <c r="A527" s="272">
        <v>524</v>
      </c>
      <c r="B527" s="272">
        <v>8</v>
      </c>
      <c r="C527" s="82" t="s">
        <v>2523</v>
      </c>
      <c r="D527" s="272" t="s">
        <v>527</v>
      </c>
      <c r="E527" s="82" t="str">
        <f t="shared" si="8"/>
        <v>รพ.ผาขาว</v>
      </c>
      <c r="F527" s="90" t="s">
        <v>926</v>
      </c>
      <c r="G527" s="90" t="s">
        <v>927</v>
      </c>
      <c r="H527" s="90">
        <v>49</v>
      </c>
      <c r="I527" s="273">
        <v>32337</v>
      </c>
      <c r="J527" s="90">
        <v>6</v>
      </c>
      <c r="K527" s="93" t="s">
        <v>3783</v>
      </c>
      <c r="L527" s="83" t="s">
        <v>926</v>
      </c>
      <c r="M527" s="83" t="s">
        <v>927</v>
      </c>
      <c r="N527" s="84">
        <v>49</v>
      </c>
      <c r="O527" s="85">
        <v>32222</v>
      </c>
      <c r="P527" s="274">
        <v>6</v>
      </c>
      <c r="Q527" s="275" t="s">
        <v>3809</v>
      </c>
      <c r="R527" s="276" t="s">
        <v>926</v>
      </c>
      <c r="S527" s="277" t="s">
        <v>927</v>
      </c>
      <c r="T527" s="278">
        <v>40</v>
      </c>
      <c r="U527" s="88">
        <v>32222</v>
      </c>
      <c r="V527" s="54">
        <v>6</v>
      </c>
      <c r="W527" s="54" t="s">
        <v>3809</v>
      </c>
      <c r="X527" s="276" t="s">
        <v>926</v>
      </c>
      <c r="Y527" s="83" t="s">
        <v>927</v>
      </c>
      <c r="Z527" s="84">
        <v>40</v>
      </c>
      <c r="AA527" s="88">
        <v>32201</v>
      </c>
      <c r="AB527" s="279">
        <v>6</v>
      </c>
      <c r="AC527" s="280" t="s">
        <v>3809</v>
      </c>
      <c r="AD527" s="281" t="s">
        <v>926</v>
      </c>
      <c r="AE527" s="83" t="s">
        <v>927</v>
      </c>
      <c r="AF527" s="84">
        <v>40</v>
      </c>
      <c r="AG527" s="88">
        <v>32201</v>
      </c>
      <c r="AH527" s="279">
        <v>6</v>
      </c>
      <c r="AI527" s="286" t="s">
        <v>3809</v>
      </c>
      <c r="AJ527" s="281" t="s">
        <v>926</v>
      </c>
      <c r="AK527" s="83" t="s">
        <v>927</v>
      </c>
      <c r="AL527" s="84">
        <v>40</v>
      </c>
      <c r="AM527" s="88">
        <v>32201</v>
      </c>
      <c r="AN527" s="279">
        <v>6</v>
      </c>
      <c r="AO527" s="286" t="s">
        <v>3809</v>
      </c>
      <c r="AP527" s="281" t="s">
        <v>926</v>
      </c>
      <c r="AQ527" s="83" t="s">
        <v>927</v>
      </c>
      <c r="AR527" s="84">
        <v>40</v>
      </c>
      <c r="AS527" s="88">
        <v>32201</v>
      </c>
      <c r="AT527" s="279">
        <v>6</v>
      </c>
      <c r="AU527" s="280" t="s">
        <v>3809</v>
      </c>
      <c r="AV527" s="86" t="s">
        <v>926</v>
      </c>
      <c r="AW527" s="285" t="s">
        <v>927</v>
      </c>
      <c r="AX527" s="285">
        <v>40</v>
      </c>
      <c r="AY527" s="87">
        <v>31737</v>
      </c>
      <c r="AZ527" s="86">
        <v>6</v>
      </c>
      <c r="BA527" s="57" t="s">
        <v>3809</v>
      </c>
      <c r="BB527" s="301" t="s">
        <v>926</v>
      </c>
      <c r="BC527" s="83" t="s">
        <v>927</v>
      </c>
      <c r="BD527" s="84">
        <v>40</v>
      </c>
      <c r="BE527" s="282">
        <v>31737</v>
      </c>
      <c r="BF527" s="279">
        <v>6</v>
      </c>
      <c r="BG527" s="303" t="s">
        <v>3809</v>
      </c>
      <c r="BH527" s="86" t="s">
        <v>3829</v>
      </c>
      <c r="BI527" s="285" t="s">
        <v>3829</v>
      </c>
      <c r="BJ527" s="285" t="s">
        <v>3829</v>
      </c>
      <c r="BK527" s="86" t="s">
        <v>3829</v>
      </c>
      <c r="BL527" s="432">
        <v>6</v>
      </c>
      <c r="BM527" s="432" t="s">
        <v>3809</v>
      </c>
      <c r="BN527" s="432" t="str">
        <f>INDEX(ID!$D:$D,MATCH('Org2567'!D527,ID!$A:$A,0))</f>
        <v>ผาขาว</v>
      </c>
    </row>
    <row r="528" spans="1:66" x14ac:dyDescent="0.25">
      <c r="A528" s="272">
        <v>525</v>
      </c>
      <c r="B528" s="272">
        <v>8</v>
      </c>
      <c r="C528" s="82" t="s">
        <v>2523</v>
      </c>
      <c r="D528" s="272" t="s">
        <v>528</v>
      </c>
      <c r="E528" s="82" t="str">
        <f t="shared" si="8"/>
        <v>รพ.สมเด็จพระยุพราชด่านซ้าย</v>
      </c>
      <c r="F528" s="90" t="s">
        <v>926</v>
      </c>
      <c r="G528" s="90" t="s">
        <v>952</v>
      </c>
      <c r="H528" s="90">
        <v>60</v>
      </c>
      <c r="I528" s="273">
        <v>41671</v>
      </c>
      <c r="J528" s="90">
        <v>12</v>
      </c>
      <c r="K528" s="93" t="s">
        <v>3782</v>
      </c>
      <c r="L528" s="83" t="s">
        <v>926</v>
      </c>
      <c r="M528" s="83" t="s">
        <v>952</v>
      </c>
      <c r="N528" s="84">
        <v>60</v>
      </c>
      <c r="O528" s="85">
        <v>41779</v>
      </c>
      <c r="P528" s="274">
        <v>12</v>
      </c>
      <c r="Q528" s="275" t="s">
        <v>3820</v>
      </c>
      <c r="R528" s="276" t="s">
        <v>926</v>
      </c>
      <c r="S528" s="277" t="s">
        <v>952</v>
      </c>
      <c r="T528" s="278">
        <v>60</v>
      </c>
      <c r="U528" s="88">
        <v>41779</v>
      </c>
      <c r="V528" s="54">
        <v>12</v>
      </c>
      <c r="W528" s="54" t="s">
        <v>3820</v>
      </c>
      <c r="X528" s="276" t="s">
        <v>926</v>
      </c>
      <c r="Y528" s="83" t="s">
        <v>952</v>
      </c>
      <c r="Z528" s="84">
        <v>60</v>
      </c>
      <c r="AA528" s="88">
        <v>42116</v>
      </c>
      <c r="AB528" s="279">
        <v>12</v>
      </c>
      <c r="AC528" s="280" t="s">
        <v>3820</v>
      </c>
      <c r="AD528" s="281" t="s">
        <v>926</v>
      </c>
      <c r="AE528" s="83" t="s">
        <v>952</v>
      </c>
      <c r="AF528" s="84">
        <v>60</v>
      </c>
      <c r="AG528" s="88">
        <v>42116</v>
      </c>
      <c r="AH528" s="279">
        <v>12</v>
      </c>
      <c r="AI528" s="286" t="s">
        <v>3820</v>
      </c>
      <c r="AJ528" s="281" t="s">
        <v>926</v>
      </c>
      <c r="AK528" s="83" t="s">
        <v>952</v>
      </c>
      <c r="AL528" s="84">
        <v>60</v>
      </c>
      <c r="AM528" s="88">
        <v>42116</v>
      </c>
      <c r="AN528" s="279">
        <v>12</v>
      </c>
      <c r="AO528" s="286" t="s">
        <v>3820</v>
      </c>
      <c r="AP528" s="281" t="s">
        <v>926</v>
      </c>
      <c r="AQ528" s="83" t="s">
        <v>952</v>
      </c>
      <c r="AR528" s="84">
        <v>60</v>
      </c>
      <c r="AS528" s="88">
        <v>42116</v>
      </c>
      <c r="AT528" s="279">
        <v>12</v>
      </c>
      <c r="AU528" s="280" t="s">
        <v>3820</v>
      </c>
      <c r="AV528" s="86" t="s">
        <v>926</v>
      </c>
      <c r="AW528" s="285" t="s">
        <v>952</v>
      </c>
      <c r="AX528" s="285">
        <v>60</v>
      </c>
      <c r="AY528" s="87">
        <v>41934</v>
      </c>
      <c r="AZ528" s="86">
        <v>12</v>
      </c>
      <c r="BA528" s="57" t="s">
        <v>3820</v>
      </c>
      <c r="BB528" s="301" t="s">
        <v>926</v>
      </c>
      <c r="BC528" s="83" t="s">
        <v>952</v>
      </c>
      <c r="BD528" s="84">
        <v>60</v>
      </c>
      <c r="BE528" s="282">
        <v>41934</v>
      </c>
      <c r="BF528" s="279">
        <v>12</v>
      </c>
      <c r="BG528" s="303" t="s">
        <v>3820</v>
      </c>
      <c r="BH528" s="86" t="s">
        <v>3829</v>
      </c>
      <c r="BI528" s="285" t="s">
        <v>3829</v>
      </c>
      <c r="BJ528" s="285" t="s">
        <v>3829</v>
      </c>
      <c r="BK528" s="86" t="s">
        <v>3829</v>
      </c>
      <c r="BL528" s="432">
        <v>12</v>
      </c>
      <c r="BM528" s="432" t="s">
        <v>3820</v>
      </c>
      <c r="BN528" s="432" t="str">
        <f>INDEX(ID!$D:$D,MATCH('Org2567'!D528,ID!$A:$A,0))</f>
        <v>สมเด็จพระยุพราชด่านซ้าย</v>
      </c>
    </row>
    <row r="529" spans="1:66" x14ac:dyDescent="0.25">
      <c r="A529" s="272">
        <v>526</v>
      </c>
      <c r="B529" s="272">
        <v>8</v>
      </c>
      <c r="C529" s="82" t="s">
        <v>2523</v>
      </c>
      <c r="D529" s="272" t="s">
        <v>529</v>
      </c>
      <c r="E529" s="82" t="str">
        <f t="shared" si="8"/>
        <v>รพ.เอราวัณ</v>
      </c>
      <c r="F529" s="90" t="s">
        <v>926</v>
      </c>
      <c r="G529" s="90" t="s">
        <v>927</v>
      </c>
      <c r="H529" s="90">
        <v>38</v>
      </c>
      <c r="I529" s="273">
        <v>31423</v>
      </c>
      <c r="J529" s="90">
        <v>6</v>
      </c>
      <c r="K529" s="93" t="s">
        <v>3783</v>
      </c>
      <c r="L529" s="83" t="s">
        <v>926</v>
      </c>
      <c r="M529" s="83" t="s">
        <v>927</v>
      </c>
      <c r="N529" s="84">
        <v>38</v>
      </c>
      <c r="O529" s="85">
        <v>31384</v>
      </c>
      <c r="P529" s="274">
        <v>6</v>
      </c>
      <c r="Q529" s="275" t="s">
        <v>3809</v>
      </c>
      <c r="R529" s="276" t="s">
        <v>926</v>
      </c>
      <c r="S529" s="277" t="s">
        <v>927</v>
      </c>
      <c r="T529" s="278">
        <v>38</v>
      </c>
      <c r="U529" s="88">
        <v>31384</v>
      </c>
      <c r="V529" s="54">
        <v>6</v>
      </c>
      <c r="W529" s="54" t="s">
        <v>3809</v>
      </c>
      <c r="X529" s="276" t="s">
        <v>926</v>
      </c>
      <c r="Y529" s="83" t="s">
        <v>927</v>
      </c>
      <c r="Z529" s="84">
        <v>38</v>
      </c>
      <c r="AA529" s="88">
        <v>31277</v>
      </c>
      <c r="AB529" s="279">
        <v>6</v>
      </c>
      <c r="AC529" s="280" t="s">
        <v>3809</v>
      </c>
      <c r="AD529" s="281" t="s">
        <v>926</v>
      </c>
      <c r="AE529" s="83" t="s">
        <v>927</v>
      </c>
      <c r="AF529" s="84">
        <v>38</v>
      </c>
      <c r="AG529" s="88">
        <v>31277</v>
      </c>
      <c r="AH529" s="279">
        <v>6</v>
      </c>
      <c r="AI529" s="286" t="s">
        <v>3809</v>
      </c>
      <c r="AJ529" s="281" t="s">
        <v>926</v>
      </c>
      <c r="AK529" s="83" t="s">
        <v>927</v>
      </c>
      <c r="AL529" s="84">
        <v>38</v>
      </c>
      <c r="AM529" s="88">
        <v>31277</v>
      </c>
      <c r="AN529" s="279">
        <v>6</v>
      </c>
      <c r="AO529" s="286" t="s">
        <v>3809</v>
      </c>
      <c r="AP529" s="281" t="s">
        <v>926</v>
      </c>
      <c r="AQ529" s="83" t="s">
        <v>927</v>
      </c>
      <c r="AR529" s="84">
        <v>38</v>
      </c>
      <c r="AS529" s="88">
        <v>31277</v>
      </c>
      <c r="AT529" s="279">
        <v>6</v>
      </c>
      <c r="AU529" s="280" t="s">
        <v>3809</v>
      </c>
      <c r="AV529" s="86" t="s">
        <v>926</v>
      </c>
      <c r="AW529" s="285" t="s">
        <v>927</v>
      </c>
      <c r="AX529" s="285">
        <v>38</v>
      </c>
      <c r="AY529" s="87">
        <v>31088</v>
      </c>
      <c r="AZ529" s="86">
        <v>6</v>
      </c>
      <c r="BA529" s="57" t="s">
        <v>3809</v>
      </c>
      <c r="BB529" s="301" t="s">
        <v>926</v>
      </c>
      <c r="BC529" s="83" t="s">
        <v>927</v>
      </c>
      <c r="BD529" s="84">
        <v>32</v>
      </c>
      <c r="BE529" s="282">
        <v>31088</v>
      </c>
      <c r="BF529" s="279">
        <v>6</v>
      </c>
      <c r="BG529" s="303" t="s">
        <v>3809</v>
      </c>
      <c r="BH529" s="86" t="s">
        <v>3829</v>
      </c>
      <c r="BI529" s="285" t="s">
        <v>3829</v>
      </c>
      <c r="BJ529" s="285" t="s">
        <v>3830</v>
      </c>
      <c r="BK529" s="86" t="s">
        <v>3829</v>
      </c>
      <c r="BL529" s="432">
        <v>6</v>
      </c>
      <c r="BM529" s="432" t="s">
        <v>3809</v>
      </c>
      <c r="BN529" s="432" t="str">
        <f>INDEX(ID!$D:$D,MATCH('Org2567'!D529,ID!$A:$A,0))</f>
        <v>เอราวัณ</v>
      </c>
    </row>
    <row r="530" spans="1:66" x14ac:dyDescent="0.25">
      <c r="A530" s="272">
        <v>527</v>
      </c>
      <c r="B530" s="272">
        <v>8</v>
      </c>
      <c r="C530" s="82" t="s">
        <v>2523</v>
      </c>
      <c r="D530" s="272" t="s">
        <v>530</v>
      </c>
      <c r="E530" s="82" t="str">
        <f t="shared" si="8"/>
        <v>รพ.หนองหิน</v>
      </c>
      <c r="F530" s="90" t="s">
        <v>926</v>
      </c>
      <c r="G530" s="90" t="s">
        <v>927</v>
      </c>
      <c r="H530" s="90">
        <v>30</v>
      </c>
      <c r="I530" s="273">
        <v>19866</v>
      </c>
      <c r="J530" s="90">
        <v>5</v>
      </c>
      <c r="K530" s="93" t="s">
        <v>3703</v>
      </c>
      <c r="L530" s="83" t="s">
        <v>926</v>
      </c>
      <c r="M530" s="83" t="s">
        <v>927</v>
      </c>
      <c r="N530" s="84">
        <v>33</v>
      </c>
      <c r="O530" s="85">
        <v>19972</v>
      </c>
      <c r="P530" s="274">
        <v>5</v>
      </c>
      <c r="Q530" s="275" t="s">
        <v>3811</v>
      </c>
      <c r="R530" s="276" t="s">
        <v>926</v>
      </c>
      <c r="S530" s="277" t="s">
        <v>927</v>
      </c>
      <c r="T530" s="278">
        <v>33</v>
      </c>
      <c r="U530" s="88">
        <v>19972</v>
      </c>
      <c r="V530" s="54">
        <v>5</v>
      </c>
      <c r="W530" s="54" t="s">
        <v>3811</v>
      </c>
      <c r="X530" s="276" t="s">
        <v>926</v>
      </c>
      <c r="Y530" s="83" t="s">
        <v>927</v>
      </c>
      <c r="Z530" s="84">
        <v>33</v>
      </c>
      <c r="AA530" s="88">
        <v>19889</v>
      </c>
      <c r="AB530" s="279">
        <v>5</v>
      </c>
      <c r="AC530" s="280" t="s">
        <v>3811</v>
      </c>
      <c r="AD530" s="281" t="s">
        <v>926</v>
      </c>
      <c r="AE530" s="83" t="s">
        <v>927</v>
      </c>
      <c r="AF530" s="84">
        <v>33</v>
      </c>
      <c r="AG530" s="88">
        <v>19889</v>
      </c>
      <c r="AH530" s="279">
        <v>5</v>
      </c>
      <c r="AI530" s="286" t="s">
        <v>3811</v>
      </c>
      <c r="AJ530" s="281" t="s">
        <v>926</v>
      </c>
      <c r="AK530" s="83" t="s">
        <v>927</v>
      </c>
      <c r="AL530" s="84">
        <v>33</v>
      </c>
      <c r="AM530" s="88">
        <v>19889</v>
      </c>
      <c r="AN530" s="279">
        <v>5</v>
      </c>
      <c r="AO530" s="286" t="s">
        <v>3811</v>
      </c>
      <c r="AP530" s="281" t="s">
        <v>926</v>
      </c>
      <c r="AQ530" s="83" t="s">
        <v>927</v>
      </c>
      <c r="AR530" s="84">
        <v>33</v>
      </c>
      <c r="AS530" s="88">
        <v>19889</v>
      </c>
      <c r="AT530" s="279">
        <v>5</v>
      </c>
      <c r="AU530" s="280" t="s">
        <v>3811</v>
      </c>
      <c r="AV530" s="86" t="s">
        <v>926</v>
      </c>
      <c r="AW530" s="285" t="s">
        <v>927</v>
      </c>
      <c r="AX530" s="285">
        <v>33</v>
      </c>
      <c r="AY530" s="87">
        <v>19761</v>
      </c>
      <c r="AZ530" s="86">
        <v>5</v>
      </c>
      <c r="BA530" s="57" t="s">
        <v>3811</v>
      </c>
      <c r="BB530" s="301" t="s">
        <v>926</v>
      </c>
      <c r="BC530" s="83" t="s">
        <v>927</v>
      </c>
      <c r="BD530" s="84">
        <v>30</v>
      </c>
      <c r="BE530" s="282">
        <v>19761</v>
      </c>
      <c r="BF530" s="279">
        <v>5</v>
      </c>
      <c r="BG530" s="303" t="s">
        <v>3811</v>
      </c>
      <c r="BH530" s="86" t="s">
        <v>3829</v>
      </c>
      <c r="BI530" s="285" t="s">
        <v>3829</v>
      </c>
      <c r="BJ530" s="285" t="s">
        <v>3830</v>
      </c>
      <c r="BK530" s="86" t="s">
        <v>3829</v>
      </c>
      <c r="BL530" s="432">
        <v>5</v>
      </c>
      <c r="BM530" s="432" t="s">
        <v>3811</v>
      </c>
      <c r="BN530" s="432" t="str">
        <f>INDEX(ID!$D:$D,MATCH('Org2567'!D530,ID!$A:$A,0))</f>
        <v>หนองหิน</v>
      </c>
    </row>
    <row r="531" spans="1:66" x14ac:dyDescent="0.25">
      <c r="A531" s="272">
        <v>528</v>
      </c>
      <c r="B531" s="272">
        <v>8</v>
      </c>
      <c r="C531" s="82" t="s">
        <v>2593</v>
      </c>
      <c r="D531" s="272" t="s">
        <v>531</v>
      </c>
      <c r="E531" s="82" t="str">
        <f t="shared" si="8"/>
        <v>รพ.สกลนคร</v>
      </c>
      <c r="F531" s="90" t="s">
        <v>916</v>
      </c>
      <c r="G531" s="90" t="s">
        <v>3</v>
      </c>
      <c r="H531" s="90">
        <v>882</v>
      </c>
      <c r="I531" s="273">
        <v>143387</v>
      </c>
      <c r="J531" s="90">
        <v>19</v>
      </c>
      <c r="K531" s="93" t="s">
        <v>3772</v>
      </c>
      <c r="L531" s="83" t="s">
        <v>916</v>
      </c>
      <c r="M531" s="83" t="s">
        <v>3</v>
      </c>
      <c r="N531" s="84">
        <v>915</v>
      </c>
      <c r="O531" s="85">
        <v>144119</v>
      </c>
      <c r="P531" s="274">
        <v>19</v>
      </c>
      <c r="Q531" s="275" t="s">
        <v>3807</v>
      </c>
      <c r="R531" s="276" t="s">
        <v>916</v>
      </c>
      <c r="S531" s="277" t="s">
        <v>3</v>
      </c>
      <c r="T531" s="278">
        <v>909</v>
      </c>
      <c r="U531" s="88">
        <v>144119</v>
      </c>
      <c r="V531" s="54">
        <v>19</v>
      </c>
      <c r="W531" s="54" t="s">
        <v>3807</v>
      </c>
      <c r="X531" s="276" t="s">
        <v>916</v>
      </c>
      <c r="Y531" s="83" t="s">
        <v>3</v>
      </c>
      <c r="Z531" s="84">
        <v>909</v>
      </c>
      <c r="AA531" s="88">
        <v>144189</v>
      </c>
      <c r="AB531" s="279">
        <v>19</v>
      </c>
      <c r="AC531" s="280" t="s">
        <v>3807</v>
      </c>
      <c r="AD531" s="281" t="s">
        <v>916</v>
      </c>
      <c r="AE531" s="83" t="s">
        <v>3</v>
      </c>
      <c r="AF531" s="84">
        <v>909</v>
      </c>
      <c r="AG531" s="88">
        <v>144189</v>
      </c>
      <c r="AH531" s="279">
        <v>19</v>
      </c>
      <c r="AI531" s="286" t="s">
        <v>3807</v>
      </c>
      <c r="AJ531" s="281" t="s">
        <v>916</v>
      </c>
      <c r="AK531" s="83" t="s">
        <v>3</v>
      </c>
      <c r="AL531" s="84">
        <v>909</v>
      </c>
      <c r="AM531" s="88">
        <v>144189</v>
      </c>
      <c r="AN531" s="279">
        <v>19</v>
      </c>
      <c r="AO531" s="286" t="s">
        <v>3807</v>
      </c>
      <c r="AP531" s="281" t="s">
        <v>916</v>
      </c>
      <c r="AQ531" s="83" t="s">
        <v>3</v>
      </c>
      <c r="AR531" s="84">
        <v>909</v>
      </c>
      <c r="AS531" s="88">
        <v>144189</v>
      </c>
      <c r="AT531" s="279">
        <v>19</v>
      </c>
      <c r="AU531" s="280" t="s">
        <v>3807</v>
      </c>
      <c r="AV531" s="86" t="s">
        <v>916</v>
      </c>
      <c r="AW531" s="285" t="s">
        <v>3</v>
      </c>
      <c r="AX531" s="285">
        <v>909</v>
      </c>
      <c r="AY531" s="87">
        <v>142594</v>
      </c>
      <c r="AZ531" s="86">
        <v>19</v>
      </c>
      <c r="BA531" s="57" t="s">
        <v>3807</v>
      </c>
      <c r="BB531" s="301" t="s">
        <v>916</v>
      </c>
      <c r="BC531" s="83" t="s">
        <v>3</v>
      </c>
      <c r="BD531" s="84">
        <v>907</v>
      </c>
      <c r="BE531" s="282">
        <v>142594</v>
      </c>
      <c r="BF531" s="279">
        <v>19</v>
      </c>
      <c r="BG531" s="303" t="s">
        <v>3807</v>
      </c>
      <c r="BH531" s="86" t="s">
        <v>3829</v>
      </c>
      <c r="BI531" s="285" t="s">
        <v>3829</v>
      </c>
      <c r="BJ531" s="285" t="s">
        <v>3830</v>
      </c>
      <c r="BK531" s="86" t="s">
        <v>3829</v>
      </c>
      <c r="BL531" s="432">
        <v>19</v>
      </c>
      <c r="BM531" s="432" t="s">
        <v>3807</v>
      </c>
      <c r="BN531" s="432" t="str">
        <f>INDEX(ID!$D:$D,MATCH('Org2567'!D531,ID!$A:$A,0))</f>
        <v>สกลนคร</v>
      </c>
    </row>
    <row r="532" spans="1:66" x14ac:dyDescent="0.25">
      <c r="A532" s="272">
        <v>529</v>
      </c>
      <c r="B532" s="272">
        <v>8</v>
      </c>
      <c r="C532" s="82" t="s">
        <v>2593</v>
      </c>
      <c r="D532" s="272" t="s">
        <v>532</v>
      </c>
      <c r="E532" s="82" t="str">
        <f t="shared" si="8"/>
        <v>รพ.กุสุมาลย์</v>
      </c>
      <c r="F532" s="90" t="s">
        <v>926</v>
      </c>
      <c r="G532" s="90" t="s">
        <v>927</v>
      </c>
      <c r="H532" s="90">
        <v>40</v>
      </c>
      <c r="I532" s="273">
        <v>35642</v>
      </c>
      <c r="J532" s="90">
        <v>6</v>
      </c>
      <c r="K532" s="93" t="s">
        <v>3783</v>
      </c>
      <c r="L532" s="83" t="s">
        <v>926</v>
      </c>
      <c r="M532" s="83" t="s">
        <v>927</v>
      </c>
      <c r="N532" s="84">
        <v>40</v>
      </c>
      <c r="O532" s="85">
        <v>35944</v>
      </c>
      <c r="P532" s="274">
        <v>6</v>
      </c>
      <c r="Q532" s="275" t="s">
        <v>3809</v>
      </c>
      <c r="R532" s="276" t="s">
        <v>926</v>
      </c>
      <c r="S532" s="277" t="s">
        <v>927</v>
      </c>
      <c r="T532" s="278">
        <v>40</v>
      </c>
      <c r="U532" s="88">
        <v>35944</v>
      </c>
      <c r="V532" s="54">
        <v>6</v>
      </c>
      <c r="W532" s="54" t="s">
        <v>3809</v>
      </c>
      <c r="X532" s="276" t="s">
        <v>926</v>
      </c>
      <c r="Y532" s="83" t="s">
        <v>927</v>
      </c>
      <c r="Z532" s="84">
        <v>40</v>
      </c>
      <c r="AA532" s="88">
        <v>36206</v>
      </c>
      <c r="AB532" s="279">
        <v>6</v>
      </c>
      <c r="AC532" s="280" t="s">
        <v>3809</v>
      </c>
      <c r="AD532" s="281" t="s">
        <v>926</v>
      </c>
      <c r="AE532" s="83" t="s">
        <v>927</v>
      </c>
      <c r="AF532" s="84">
        <v>40</v>
      </c>
      <c r="AG532" s="88">
        <v>36206</v>
      </c>
      <c r="AH532" s="279">
        <v>6</v>
      </c>
      <c r="AI532" s="286" t="s">
        <v>3809</v>
      </c>
      <c r="AJ532" s="281" t="s">
        <v>926</v>
      </c>
      <c r="AK532" s="83" t="s">
        <v>927</v>
      </c>
      <c r="AL532" s="84">
        <v>40</v>
      </c>
      <c r="AM532" s="88">
        <v>36206</v>
      </c>
      <c r="AN532" s="279">
        <v>6</v>
      </c>
      <c r="AO532" s="286" t="s">
        <v>3809</v>
      </c>
      <c r="AP532" s="281" t="s">
        <v>926</v>
      </c>
      <c r="AQ532" s="83" t="s">
        <v>927</v>
      </c>
      <c r="AR532" s="84">
        <v>40</v>
      </c>
      <c r="AS532" s="88">
        <v>36206</v>
      </c>
      <c r="AT532" s="279">
        <v>6</v>
      </c>
      <c r="AU532" s="280" t="s">
        <v>3809</v>
      </c>
      <c r="AV532" s="86" t="s">
        <v>926</v>
      </c>
      <c r="AW532" s="285" t="s">
        <v>927</v>
      </c>
      <c r="AX532" s="285">
        <v>40</v>
      </c>
      <c r="AY532" s="87">
        <v>36040</v>
      </c>
      <c r="AZ532" s="86">
        <v>6</v>
      </c>
      <c r="BA532" s="57" t="s">
        <v>3809</v>
      </c>
      <c r="BB532" s="301" t="s">
        <v>926</v>
      </c>
      <c r="BC532" s="83" t="s">
        <v>927</v>
      </c>
      <c r="BD532" s="84">
        <v>40</v>
      </c>
      <c r="BE532" s="282">
        <v>36040</v>
      </c>
      <c r="BF532" s="279">
        <v>6</v>
      </c>
      <c r="BG532" s="303" t="s">
        <v>3809</v>
      </c>
      <c r="BH532" s="86" t="s">
        <v>3829</v>
      </c>
      <c r="BI532" s="285" t="s">
        <v>3829</v>
      </c>
      <c r="BJ532" s="285" t="s">
        <v>3829</v>
      </c>
      <c r="BK532" s="86" t="s">
        <v>3829</v>
      </c>
      <c r="BL532" s="432">
        <v>6</v>
      </c>
      <c r="BM532" s="432" t="s">
        <v>3809</v>
      </c>
      <c r="BN532" s="432" t="str">
        <f>INDEX(ID!$D:$D,MATCH('Org2567'!D532,ID!$A:$A,0))</f>
        <v>กุสุมาลย์</v>
      </c>
    </row>
    <row r="533" spans="1:66" x14ac:dyDescent="0.25">
      <c r="A533" s="272">
        <v>530</v>
      </c>
      <c r="B533" s="272">
        <v>8</v>
      </c>
      <c r="C533" s="82" t="s">
        <v>2593</v>
      </c>
      <c r="D533" s="272" t="s">
        <v>533</v>
      </c>
      <c r="E533" s="82" t="str">
        <f t="shared" si="8"/>
        <v>รพ.กุดบาก</v>
      </c>
      <c r="F533" s="90" t="s">
        <v>926</v>
      </c>
      <c r="G533" s="90" t="s">
        <v>927</v>
      </c>
      <c r="H533" s="90">
        <v>39</v>
      </c>
      <c r="I533" s="273">
        <v>24048</v>
      </c>
      <c r="J533" s="90">
        <v>5</v>
      </c>
      <c r="K533" s="93" t="s">
        <v>3703</v>
      </c>
      <c r="L533" s="83" t="s">
        <v>926</v>
      </c>
      <c r="M533" s="83" t="s">
        <v>927</v>
      </c>
      <c r="N533" s="84">
        <v>39</v>
      </c>
      <c r="O533" s="85">
        <v>24067</v>
      </c>
      <c r="P533" s="274">
        <v>5</v>
      </c>
      <c r="Q533" s="275" t="s">
        <v>3811</v>
      </c>
      <c r="R533" s="276" t="s">
        <v>926</v>
      </c>
      <c r="S533" s="277" t="s">
        <v>927</v>
      </c>
      <c r="T533" s="278">
        <v>39</v>
      </c>
      <c r="U533" s="88">
        <v>24067</v>
      </c>
      <c r="V533" s="54">
        <v>5</v>
      </c>
      <c r="W533" s="54" t="s">
        <v>3811</v>
      </c>
      <c r="X533" s="276" t="s">
        <v>926</v>
      </c>
      <c r="Y533" s="83" t="s">
        <v>927</v>
      </c>
      <c r="Z533" s="84">
        <v>39</v>
      </c>
      <c r="AA533" s="88">
        <v>24217</v>
      </c>
      <c r="AB533" s="279">
        <v>5</v>
      </c>
      <c r="AC533" s="280" t="s">
        <v>3811</v>
      </c>
      <c r="AD533" s="281" t="s">
        <v>926</v>
      </c>
      <c r="AE533" s="83" t="s">
        <v>927</v>
      </c>
      <c r="AF533" s="84">
        <v>39</v>
      </c>
      <c r="AG533" s="88">
        <v>24217</v>
      </c>
      <c r="AH533" s="279">
        <v>5</v>
      </c>
      <c r="AI533" s="286" t="s">
        <v>3811</v>
      </c>
      <c r="AJ533" s="281" t="s">
        <v>926</v>
      </c>
      <c r="AK533" s="83" t="s">
        <v>927</v>
      </c>
      <c r="AL533" s="84">
        <v>39</v>
      </c>
      <c r="AM533" s="88">
        <v>24217</v>
      </c>
      <c r="AN533" s="279">
        <v>5</v>
      </c>
      <c r="AO533" s="286" t="s">
        <v>3811</v>
      </c>
      <c r="AP533" s="281" t="s">
        <v>926</v>
      </c>
      <c r="AQ533" s="83" t="s">
        <v>927</v>
      </c>
      <c r="AR533" s="84">
        <v>39</v>
      </c>
      <c r="AS533" s="88">
        <v>24217</v>
      </c>
      <c r="AT533" s="279">
        <v>5</v>
      </c>
      <c r="AU533" s="280" t="s">
        <v>3811</v>
      </c>
      <c r="AV533" s="86" t="s">
        <v>926</v>
      </c>
      <c r="AW533" s="285" t="s">
        <v>927</v>
      </c>
      <c r="AX533" s="285">
        <v>39</v>
      </c>
      <c r="AY533" s="87">
        <v>23937</v>
      </c>
      <c r="AZ533" s="86">
        <v>5</v>
      </c>
      <c r="BA533" s="57" t="s">
        <v>3811</v>
      </c>
      <c r="BB533" s="301" t="s">
        <v>926</v>
      </c>
      <c r="BC533" s="83" t="s">
        <v>927</v>
      </c>
      <c r="BD533" s="84">
        <v>39</v>
      </c>
      <c r="BE533" s="282">
        <v>23937</v>
      </c>
      <c r="BF533" s="279">
        <v>5</v>
      </c>
      <c r="BG533" s="303" t="s">
        <v>3811</v>
      </c>
      <c r="BH533" s="86" t="s">
        <v>3829</v>
      </c>
      <c r="BI533" s="285" t="s">
        <v>3829</v>
      </c>
      <c r="BJ533" s="285" t="s">
        <v>3829</v>
      </c>
      <c r="BK533" s="86" t="s">
        <v>3829</v>
      </c>
      <c r="BL533" s="432">
        <v>5</v>
      </c>
      <c r="BM533" s="432" t="s">
        <v>3811</v>
      </c>
      <c r="BN533" s="432" t="str">
        <f>INDEX(ID!$D:$D,MATCH('Org2567'!D533,ID!$A:$A,0))</f>
        <v>กุดบาก</v>
      </c>
    </row>
    <row r="534" spans="1:66" x14ac:dyDescent="0.25">
      <c r="A534" s="272">
        <v>531</v>
      </c>
      <c r="B534" s="272">
        <v>8</v>
      </c>
      <c r="C534" s="82" t="s">
        <v>2593</v>
      </c>
      <c r="D534" s="272" t="s">
        <v>534</v>
      </c>
      <c r="E534" s="82" t="str">
        <f t="shared" si="8"/>
        <v>รพ.พระอาจารย์ฝั้นอาจาโร</v>
      </c>
      <c r="F534" s="90" t="s">
        <v>926</v>
      </c>
      <c r="G534" s="90" t="s">
        <v>927</v>
      </c>
      <c r="H534" s="90">
        <v>90</v>
      </c>
      <c r="I534" s="273">
        <v>55854</v>
      </c>
      <c r="J534" s="90">
        <v>6</v>
      </c>
      <c r="K534" s="93" t="s">
        <v>3783</v>
      </c>
      <c r="L534" s="83" t="s">
        <v>926</v>
      </c>
      <c r="M534" s="83" t="s">
        <v>927</v>
      </c>
      <c r="N534" s="84">
        <v>90</v>
      </c>
      <c r="O534" s="85">
        <v>55513</v>
      </c>
      <c r="P534" s="274">
        <v>6</v>
      </c>
      <c r="Q534" s="275" t="s">
        <v>3809</v>
      </c>
      <c r="R534" s="276" t="s">
        <v>926</v>
      </c>
      <c r="S534" s="277" t="s">
        <v>927</v>
      </c>
      <c r="T534" s="278">
        <v>90</v>
      </c>
      <c r="U534" s="88">
        <v>55513</v>
      </c>
      <c r="V534" s="54">
        <v>6</v>
      </c>
      <c r="W534" s="54" t="s">
        <v>3809</v>
      </c>
      <c r="X534" s="276" t="s">
        <v>926</v>
      </c>
      <c r="Y534" s="83" t="s">
        <v>927</v>
      </c>
      <c r="Z534" s="84">
        <v>90</v>
      </c>
      <c r="AA534" s="88">
        <v>55403</v>
      </c>
      <c r="AB534" s="279">
        <v>6</v>
      </c>
      <c r="AC534" s="280" t="s">
        <v>3809</v>
      </c>
      <c r="AD534" s="281" t="s">
        <v>926</v>
      </c>
      <c r="AE534" s="83" t="s">
        <v>927</v>
      </c>
      <c r="AF534" s="84">
        <v>90</v>
      </c>
      <c r="AG534" s="88">
        <v>55403</v>
      </c>
      <c r="AH534" s="279">
        <v>6</v>
      </c>
      <c r="AI534" s="286" t="s">
        <v>3809</v>
      </c>
      <c r="AJ534" s="281" t="s">
        <v>926</v>
      </c>
      <c r="AK534" s="83" t="s">
        <v>927</v>
      </c>
      <c r="AL534" s="84">
        <v>90</v>
      </c>
      <c r="AM534" s="88">
        <v>55403</v>
      </c>
      <c r="AN534" s="279">
        <v>6</v>
      </c>
      <c r="AO534" s="286" t="s">
        <v>3809</v>
      </c>
      <c r="AP534" s="281" t="s">
        <v>926</v>
      </c>
      <c r="AQ534" s="83" t="s">
        <v>927</v>
      </c>
      <c r="AR534" s="84">
        <v>90</v>
      </c>
      <c r="AS534" s="88">
        <v>55403</v>
      </c>
      <c r="AT534" s="279">
        <v>6</v>
      </c>
      <c r="AU534" s="280" t="s">
        <v>3809</v>
      </c>
      <c r="AV534" s="86" t="s">
        <v>926</v>
      </c>
      <c r="AW534" s="285" t="s">
        <v>927</v>
      </c>
      <c r="AX534" s="285">
        <v>90</v>
      </c>
      <c r="AY534" s="87">
        <v>54535</v>
      </c>
      <c r="AZ534" s="86">
        <v>6</v>
      </c>
      <c r="BA534" s="57" t="s">
        <v>3809</v>
      </c>
      <c r="BB534" s="301" t="s">
        <v>926</v>
      </c>
      <c r="BC534" s="83" t="s">
        <v>931</v>
      </c>
      <c r="BD534" s="84">
        <v>90</v>
      </c>
      <c r="BE534" s="282">
        <v>54535</v>
      </c>
      <c r="BF534" s="279">
        <v>10</v>
      </c>
      <c r="BG534" s="303" t="s">
        <v>3810</v>
      </c>
      <c r="BH534" s="86" t="s">
        <v>3829</v>
      </c>
      <c r="BI534" s="285" t="s">
        <v>3830</v>
      </c>
      <c r="BJ534" s="285" t="s">
        <v>3829</v>
      </c>
      <c r="BK534" s="86" t="s">
        <v>3830</v>
      </c>
      <c r="BL534" s="432">
        <v>10</v>
      </c>
      <c r="BM534" s="432" t="s">
        <v>3810</v>
      </c>
      <c r="BN534" s="432" t="str">
        <f>INDEX(ID!$D:$D,MATCH('Org2567'!D534,ID!$A:$A,0))</f>
        <v>พระอาจารย์ฝั้นอาจาโร</v>
      </c>
    </row>
    <row r="535" spans="1:66" x14ac:dyDescent="0.25">
      <c r="A535" s="272">
        <v>532</v>
      </c>
      <c r="B535" s="272">
        <v>8</v>
      </c>
      <c r="C535" s="82" t="s">
        <v>2593</v>
      </c>
      <c r="D535" s="272" t="s">
        <v>535</v>
      </c>
      <c r="E535" s="82" t="str">
        <f t="shared" si="8"/>
        <v>รพ.พังโคน</v>
      </c>
      <c r="F535" s="90" t="s">
        <v>926</v>
      </c>
      <c r="G535" s="90" t="s">
        <v>931</v>
      </c>
      <c r="H535" s="90">
        <v>114</v>
      </c>
      <c r="I535" s="273">
        <v>39318</v>
      </c>
      <c r="J535" s="90">
        <v>9</v>
      </c>
      <c r="K535" s="93" t="s">
        <v>3708</v>
      </c>
      <c r="L535" s="83" t="s">
        <v>926</v>
      </c>
      <c r="M535" s="83" t="s">
        <v>931</v>
      </c>
      <c r="N535" s="84">
        <v>114</v>
      </c>
      <c r="O535" s="85">
        <v>39521</v>
      </c>
      <c r="P535" s="274">
        <v>9</v>
      </c>
      <c r="Q535" s="275" t="s">
        <v>3814</v>
      </c>
      <c r="R535" s="276" t="s">
        <v>926</v>
      </c>
      <c r="S535" s="277" t="s">
        <v>931</v>
      </c>
      <c r="T535" s="278">
        <v>103</v>
      </c>
      <c r="U535" s="88">
        <v>39521</v>
      </c>
      <c r="V535" s="54">
        <v>9</v>
      </c>
      <c r="W535" s="54" t="s">
        <v>3814</v>
      </c>
      <c r="X535" s="276" t="s">
        <v>926</v>
      </c>
      <c r="Y535" s="83" t="s">
        <v>952</v>
      </c>
      <c r="Z535" s="84">
        <v>103</v>
      </c>
      <c r="AA535" s="88">
        <v>39258</v>
      </c>
      <c r="AB535" s="279">
        <v>13</v>
      </c>
      <c r="AC535" s="280" t="s">
        <v>3813</v>
      </c>
      <c r="AD535" s="281" t="s">
        <v>926</v>
      </c>
      <c r="AE535" s="83" t="s">
        <v>952</v>
      </c>
      <c r="AF535" s="84">
        <v>108</v>
      </c>
      <c r="AG535" s="88">
        <v>39258</v>
      </c>
      <c r="AH535" s="279">
        <v>13</v>
      </c>
      <c r="AI535" s="286" t="s">
        <v>3813</v>
      </c>
      <c r="AJ535" s="281" t="s">
        <v>926</v>
      </c>
      <c r="AK535" s="83" t="s">
        <v>952</v>
      </c>
      <c r="AL535" s="84">
        <v>108</v>
      </c>
      <c r="AM535" s="88">
        <v>39258</v>
      </c>
      <c r="AN535" s="279">
        <v>13</v>
      </c>
      <c r="AO535" s="286" t="s">
        <v>3813</v>
      </c>
      <c r="AP535" s="281" t="s">
        <v>926</v>
      </c>
      <c r="AQ535" s="83" t="s">
        <v>952</v>
      </c>
      <c r="AR535" s="84">
        <v>108</v>
      </c>
      <c r="AS535" s="88">
        <v>39258</v>
      </c>
      <c r="AT535" s="279">
        <v>13</v>
      </c>
      <c r="AU535" s="280" t="s">
        <v>3813</v>
      </c>
      <c r="AV535" s="86" t="s">
        <v>926</v>
      </c>
      <c r="AW535" s="285" t="s">
        <v>952</v>
      </c>
      <c r="AX535" s="285">
        <v>108</v>
      </c>
      <c r="AY535" s="87">
        <v>38443</v>
      </c>
      <c r="AZ535" s="86">
        <v>13</v>
      </c>
      <c r="BA535" s="57" t="s">
        <v>3813</v>
      </c>
      <c r="BB535" s="301" t="s">
        <v>926</v>
      </c>
      <c r="BC535" s="83" t="s">
        <v>952</v>
      </c>
      <c r="BD535" s="84">
        <v>107</v>
      </c>
      <c r="BE535" s="282">
        <v>38443</v>
      </c>
      <c r="BF535" s="279">
        <v>13</v>
      </c>
      <c r="BG535" s="303" t="s">
        <v>3813</v>
      </c>
      <c r="BH535" s="86" t="s">
        <v>3829</v>
      </c>
      <c r="BI535" s="285" t="s">
        <v>3829</v>
      </c>
      <c r="BJ535" s="285" t="s">
        <v>3830</v>
      </c>
      <c r="BK535" s="86" t="s">
        <v>3829</v>
      </c>
      <c r="BL535" s="432">
        <v>13</v>
      </c>
      <c r="BM535" s="432" t="s">
        <v>3813</v>
      </c>
      <c r="BN535" s="432" t="str">
        <f>INDEX(ID!$D:$D,MATCH('Org2567'!D535,ID!$A:$A,0))</f>
        <v>พังโคน</v>
      </c>
    </row>
    <row r="536" spans="1:66" x14ac:dyDescent="0.25">
      <c r="A536" s="272">
        <v>533</v>
      </c>
      <c r="B536" s="272">
        <v>8</v>
      </c>
      <c r="C536" s="82" t="s">
        <v>2593</v>
      </c>
      <c r="D536" s="272" t="s">
        <v>536</v>
      </c>
      <c r="E536" s="82" t="str">
        <f t="shared" si="8"/>
        <v>รพ.วาริชภูมิ</v>
      </c>
      <c r="F536" s="90" t="s">
        <v>926</v>
      </c>
      <c r="G536" s="90" t="s">
        <v>927</v>
      </c>
      <c r="H536" s="90">
        <v>38</v>
      </c>
      <c r="I536" s="273">
        <v>38022</v>
      </c>
      <c r="J536" s="90">
        <v>6</v>
      </c>
      <c r="K536" s="93" t="s">
        <v>3783</v>
      </c>
      <c r="L536" s="83" t="s">
        <v>926</v>
      </c>
      <c r="M536" s="83" t="s">
        <v>927</v>
      </c>
      <c r="N536" s="84">
        <v>38</v>
      </c>
      <c r="O536" s="85">
        <v>37339</v>
      </c>
      <c r="P536" s="274">
        <v>6</v>
      </c>
      <c r="Q536" s="275" t="s">
        <v>3809</v>
      </c>
      <c r="R536" s="276" t="s">
        <v>926</v>
      </c>
      <c r="S536" s="277" t="s">
        <v>927</v>
      </c>
      <c r="T536" s="278">
        <v>38</v>
      </c>
      <c r="U536" s="88">
        <v>37339</v>
      </c>
      <c r="V536" s="54">
        <v>6</v>
      </c>
      <c r="W536" s="54" t="s">
        <v>3809</v>
      </c>
      <c r="X536" s="276" t="s">
        <v>926</v>
      </c>
      <c r="Y536" s="83" t="s">
        <v>927</v>
      </c>
      <c r="Z536" s="84">
        <v>38</v>
      </c>
      <c r="AA536" s="88">
        <v>37876</v>
      </c>
      <c r="AB536" s="279">
        <v>6</v>
      </c>
      <c r="AC536" s="280" t="s">
        <v>3809</v>
      </c>
      <c r="AD536" s="281" t="s">
        <v>926</v>
      </c>
      <c r="AE536" s="83" t="s">
        <v>927</v>
      </c>
      <c r="AF536" s="84">
        <v>38</v>
      </c>
      <c r="AG536" s="88">
        <v>37876</v>
      </c>
      <c r="AH536" s="279">
        <v>6</v>
      </c>
      <c r="AI536" s="286" t="s">
        <v>3809</v>
      </c>
      <c r="AJ536" s="281" t="s">
        <v>926</v>
      </c>
      <c r="AK536" s="83" t="s">
        <v>927</v>
      </c>
      <c r="AL536" s="84">
        <v>38</v>
      </c>
      <c r="AM536" s="88">
        <v>37876</v>
      </c>
      <c r="AN536" s="279">
        <v>6</v>
      </c>
      <c r="AO536" s="286" t="s">
        <v>3809</v>
      </c>
      <c r="AP536" s="281" t="s">
        <v>926</v>
      </c>
      <c r="AQ536" s="83" t="s">
        <v>927</v>
      </c>
      <c r="AR536" s="84">
        <v>38</v>
      </c>
      <c r="AS536" s="88">
        <v>37876</v>
      </c>
      <c r="AT536" s="279">
        <v>6</v>
      </c>
      <c r="AU536" s="280" t="s">
        <v>3809</v>
      </c>
      <c r="AV536" s="86" t="s">
        <v>926</v>
      </c>
      <c r="AW536" s="285" t="s">
        <v>927</v>
      </c>
      <c r="AX536" s="285">
        <v>38</v>
      </c>
      <c r="AY536" s="87">
        <v>37390</v>
      </c>
      <c r="AZ536" s="86">
        <v>6</v>
      </c>
      <c r="BA536" s="57" t="s">
        <v>3809</v>
      </c>
      <c r="BB536" s="301" t="s">
        <v>926</v>
      </c>
      <c r="BC536" s="83" t="s">
        <v>927</v>
      </c>
      <c r="BD536" s="84">
        <v>43</v>
      </c>
      <c r="BE536" s="282">
        <v>37390</v>
      </c>
      <c r="BF536" s="279">
        <v>6</v>
      </c>
      <c r="BG536" s="303" t="s">
        <v>3809</v>
      </c>
      <c r="BH536" s="86" t="s">
        <v>3829</v>
      </c>
      <c r="BI536" s="285" t="s">
        <v>3829</v>
      </c>
      <c r="BJ536" s="285" t="s">
        <v>3830</v>
      </c>
      <c r="BK536" s="86" t="s">
        <v>3829</v>
      </c>
      <c r="BL536" s="432">
        <v>6</v>
      </c>
      <c r="BM536" s="432" t="s">
        <v>3809</v>
      </c>
      <c r="BN536" s="432" t="str">
        <f>INDEX(ID!$D:$D,MATCH('Org2567'!D536,ID!$A:$A,0))</f>
        <v>วาริชภูมิ</v>
      </c>
    </row>
    <row r="537" spans="1:66" x14ac:dyDescent="0.25">
      <c r="A537" s="272">
        <v>534</v>
      </c>
      <c r="B537" s="272">
        <v>8</v>
      </c>
      <c r="C537" s="82" t="s">
        <v>2593</v>
      </c>
      <c r="D537" s="272" t="s">
        <v>537</v>
      </c>
      <c r="E537" s="82" t="str">
        <f t="shared" si="8"/>
        <v>รพ.นิคมน้ำอูน</v>
      </c>
      <c r="F537" s="90" t="s">
        <v>926</v>
      </c>
      <c r="G537" s="90" t="s">
        <v>989</v>
      </c>
      <c r="H537" s="90">
        <v>15</v>
      </c>
      <c r="I537" s="273">
        <v>10626</v>
      </c>
      <c r="J537" s="90">
        <v>2</v>
      </c>
      <c r="K537" s="93" t="s">
        <v>3706</v>
      </c>
      <c r="L537" s="83" t="s">
        <v>926</v>
      </c>
      <c r="M537" s="83" t="s">
        <v>989</v>
      </c>
      <c r="N537" s="84">
        <v>15</v>
      </c>
      <c r="O537" s="85">
        <v>10627</v>
      </c>
      <c r="P537" s="274">
        <v>2</v>
      </c>
      <c r="Q537" s="275" t="s">
        <v>3815</v>
      </c>
      <c r="R537" s="276" t="s">
        <v>926</v>
      </c>
      <c r="S537" s="277" t="s">
        <v>989</v>
      </c>
      <c r="T537" s="278">
        <v>15</v>
      </c>
      <c r="U537" s="88">
        <v>10627</v>
      </c>
      <c r="V537" s="54">
        <v>2</v>
      </c>
      <c r="W537" s="54" t="s">
        <v>3815</v>
      </c>
      <c r="X537" s="276" t="s">
        <v>926</v>
      </c>
      <c r="Y537" s="83" t="s">
        <v>989</v>
      </c>
      <c r="Z537" s="84">
        <v>15</v>
      </c>
      <c r="AA537" s="88">
        <v>10823</v>
      </c>
      <c r="AB537" s="279">
        <v>2</v>
      </c>
      <c r="AC537" s="280" t="s">
        <v>3815</v>
      </c>
      <c r="AD537" s="281" t="s">
        <v>926</v>
      </c>
      <c r="AE537" s="83" t="s">
        <v>989</v>
      </c>
      <c r="AF537" s="84">
        <v>15</v>
      </c>
      <c r="AG537" s="88">
        <v>10823</v>
      </c>
      <c r="AH537" s="279">
        <v>2</v>
      </c>
      <c r="AI537" s="286" t="s">
        <v>3815</v>
      </c>
      <c r="AJ537" s="281" t="s">
        <v>926</v>
      </c>
      <c r="AK537" s="83" t="s">
        <v>989</v>
      </c>
      <c r="AL537" s="84">
        <v>15</v>
      </c>
      <c r="AM537" s="88">
        <v>10823</v>
      </c>
      <c r="AN537" s="279">
        <v>2</v>
      </c>
      <c r="AO537" s="286" t="s">
        <v>3815</v>
      </c>
      <c r="AP537" s="281" t="s">
        <v>926</v>
      </c>
      <c r="AQ537" s="83" t="s">
        <v>989</v>
      </c>
      <c r="AR537" s="84">
        <v>15</v>
      </c>
      <c r="AS537" s="88">
        <v>10823</v>
      </c>
      <c r="AT537" s="279">
        <v>2</v>
      </c>
      <c r="AU537" s="280" t="s">
        <v>3815</v>
      </c>
      <c r="AV537" s="86" t="s">
        <v>926</v>
      </c>
      <c r="AW537" s="285" t="s">
        <v>989</v>
      </c>
      <c r="AX537" s="285">
        <v>15</v>
      </c>
      <c r="AY537" s="87">
        <v>10820</v>
      </c>
      <c r="AZ537" s="86">
        <v>2</v>
      </c>
      <c r="BA537" s="57" t="s">
        <v>3815</v>
      </c>
      <c r="BB537" s="301" t="s">
        <v>926</v>
      </c>
      <c r="BC537" s="83" t="s">
        <v>989</v>
      </c>
      <c r="BD537" s="84">
        <v>15</v>
      </c>
      <c r="BE537" s="282">
        <v>10820</v>
      </c>
      <c r="BF537" s="279">
        <v>2</v>
      </c>
      <c r="BG537" s="303" t="s">
        <v>3815</v>
      </c>
      <c r="BH537" s="86" t="s">
        <v>3829</v>
      </c>
      <c r="BI537" s="285" t="s">
        <v>3829</v>
      </c>
      <c r="BJ537" s="285" t="s">
        <v>3829</v>
      </c>
      <c r="BK537" s="86" t="s">
        <v>3829</v>
      </c>
      <c r="BL537" s="432">
        <v>2</v>
      </c>
      <c r="BM537" s="432" t="s">
        <v>3815</v>
      </c>
      <c r="BN537" s="432" t="str">
        <f>INDEX(ID!$D:$D,MATCH('Org2567'!D537,ID!$A:$A,0))</f>
        <v>นิคมน้ำอูน</v>
      </c>
    </row>
    <row r="538" spans="1:66" x14ac:dyDescent="0.25">
      <c r="A538" s="272">
        <v>535</v>
      </c>
      <c r="B538" s="272">
        <v>8</v>
      </c>
      <c r="C538" s="82" t="s">
        <v>2593</v>
      </c>
      <c r="D538" s="272" t="s">
        <v>538</v>
      </c>
      <c r="E538" s="82" t="str">
        <f t="shared" si="8"/>
        <v>รพ.วานรนิวาส</v>
      </c>
      <c r="F538" s="90" t="s">
        <v>922</v>
      </c>
      <c r="G538" s="90" t="s">
        <v>924</v>
      </c>
      <c r="H538" s="90">
        <v>214</v>
      </c>
      <c r="I538" s="273">
        <v>92581</v>
      </c>
      <c r="J538" s="90">
        <v>15</v>
      </c>
      <c r="K538" s="93" t="s">
        <v>3775</v>
      </c>
      <c r="L538" s="83" t="s">
        <v>922</v>
      </c>
      <c r="M538" s="83" t="s">
        <v>924</v>
      </c>
      <c r="N538" s="84">
        <v>233</v>
      </c>
      <c r="O538" s="85">
        <v>92525</v>
      </c>
      <c r="P538" s="274">
        <v>15</v>
      </c>
      <c r="Q538" s="275" t="s">
        <v>3812</v>
      </c>
      <c r="R538" s="276" t="s">
        <v>922</v>
      </c>
      <c r="S538" s="277" t="s">
        <v>924</v>
      </c>
      <c r="T538" s="278">
        <v>246</v>
      </c>
      <c r="U538" s="88">
        <v>92525</v>
      </c>
      <c r="V538" s="54">
        <v>15</v>
      </c>
      <c r="W538" s="54" t="s">
        <v>3812</v>
      </c>
      <c r="X538" s="276" t="s">
        <v>922</v>
      </c>
      <c r="Y538" s="83" t="s">
        <v>924</v>
      </c>
      <c r="Z538" s="84">
        <v>246</v>
      </c>
      <c r="AA538" s="88">
        <v>93034</v>
      </c>
      <c r="AB538" s="279">
        <v>15</v>
      </c>
      <c r="AC538" s="280" t="s">
        <v>3812</v>
      </c>
      <c r="AD538" s="281" t="s">
        <v>922</v>
      </c>
      <c r="AE538" s="83" t="s">
        <v>924</v>
      </c>
      <c r="AF538" s="84">
        <v>246</v>
      </c>
      <c r="AG538" s="88">
        <v>93034</v>
      </c>
      <c r="AH538" s="279">
        <v>15</v>
      </c>
      <c r="AI538" s="286" t="s">
        <v>3812</v>
      </c>
      <c r="AJ538" s="281" t="s">
        <v>922</v>
      </c>
      <c r="AK538" s="83" t="s">
        <v>924</v>
      </c>
      <c r="AL538" s="84">
        <v>246</v>
      </c>
      <c r="AM538" s="88">
        <v>93034</v>
      </c>
      <c r="AN538" s="279">
        <v>15</v>
      </c>
      <c r="AO538" s="286" t="s">
        <v>3812</v>
      </c>
      <c r="AP538" s="281" t="s">
        <v>922</v>
      </c>
      <c r="AQ538" s="83" t="s">
        <v>924</v>
      </c>
      <c r="AR538" s="84">
        <v>246</v>
      </c>
      <c r="AS538" s="88">
        <v>93034</v>
      </c>
      <c r="AT538" s="279">
        <v>15</v>
      </c>
      <c r="AU538" s="280" t="s">
        <v>3812</v>
      </c>
      <c r="AV538" s="86" t="s">
        <v>922</v>
      </c>
      <c r="AW538" s="285" t="s">
        <v>924</v>
      </c>
      <c r="AX538" s="285">
        <v>246</v>
      </c>
      <c r="AY538" s="87">
        <v>91963</v>
      </c>
      <c r="AZ538" s="86">
        <v>15</v>
      </c>
      <c r="BA538" s="57" t="s">
        <v>3812</v>
      </c>
      <c r="BB538" s="301" t="s">
        <v>922</v>
      </c>
      <c r="BC538" s="83" t="s">
        <v>924</v>
      </c>
      <c r="BD538" s="84">
        <v>264</v>
      </c>
      <c r="BE538" s="282">
        <v>91963</v>
      </c>
      <c r="BF538" s="279">
        <v>15</v>
      </c>
      <c r="BG538" s="303" t="s">
        <v>3812</v>
      </c>
      <c r="BH538" s="86" t="s">
        <v>3829</v>
      </c>
      <c r="BI538" s="285" t="s">
        <v>3829</v>
      </c>
      <c r="BJ538" s="285" t="s">
        <v>3830</v>
      </c>
      <c r="BK538" s="86" t="s">
        <v>3829</v>
      </c>
      <c r="BL538" s="432">
        <v>15</v>
      </c>
      <c r="BM538" s="432" t="s">
        <v>3812</v>
      </c>
      <c r="BN538" s="432" t="str">
        <f>INDEX(ID!$D:$D,MATCH('Org2567'!D538,ID!$A:$A,0))</f>
        <v>วานรนิวาส</v>
      </c>
    </row>
    <row r="539" spans="1:66" x14ac:dyDescent="0.25">
      <c r="A539" s="272">
        <v>536</v>
      </c>
      <c r="B539" s="272">
        <v>8</v>
      </c>
      <c r="C539" s="82" t="s">
        <v>2593</v>
      </c>
      <c r="D539" s="272" t="s">
        <v>539</v>
      </c>
      <c r="E539" s="82" t="str">
        <f t="shared" si="8"/>
        <v>รพ.คำตากล้า</v>
      </c>
      <c r="F539" s="90" t="s">
        <v>926</v>
      </c>
      <c r="G539" s="90" t="s">
        <v>927</v>
      </c>
      <c r="H539" s="90">
        <v>38</v>
      </c>
      <c r="I539" s="273">
        <v>30434</v>
      </c>
      <c r="J539" s="90">
        <v>6</v>
      </c>
      <c r="K539" s="93" t="s">
        <v>3783</v>
      </c>
      <c r="L539" s="83" t="s">
        <v>926</v>
      </c>
      <c r="M539" s="83" t="s">
        <v>927</v>
      </c>
      <c r="N539" s="84">
        <v>38</v>
      </c>
      <c r="O539" s="85">
        <v>30686</v>
      </c>
      <c r="P539" s="274">
        <v>6</v>
      </c>
      <c r="Q539" s="275" t="s">
        <v>3809</v>
      </c>
      <c r="R539" s="276" t="s">
        <v>926</v>
      </c>
      <c r="S539" s="277" t="s">
        <v>927</v>
      </c>
      <c r="T539" s="278">
        <v>40</v>
      </c>
      <c r="U539" s="88">
        <v>30686</v>
      </c>
      <c r="V539" s="54">
        <v>6</v>
      </c>
      <c r="W539" s="54" t="s">
        <v>3809</v>
      </c>
      <c r="X539" s="276" t="s">
        <v>926</v>
      </c>
      <c r="Y539" s="83" t="s">
        <v>927</v>
      </c>
      <c r="Z539" s="84">
        <v>40</v>
      </c>
      <c r="AA539" s="88">
        <v>30839</v>
      </c>
      <c r="AB539" s="279">
        <v>6</v>
      </c>
      <c r="AC539" s="280" t="s">
        <v>3809</v>
      </c>
      <c r="AD539" s="281" t="s">
        <v>926</v>
      </c>
      <c r="AE539" s="83" t="s">
        <v>927</v>
      </c>
      <c r="AF539" s="84">
        <v>55</v>
      </c>
      <c r="AG539" s="88">
        <v>30839</v>
      </c>
      <c r="AH539" s="279">
        <v>6</v>
      </c>
      <c r="AI539" s="286" t="s">
        <v>3809</v>
      </c>
      <c r="AJ539" s="281" t="s">
        <v>926</v>
      </c>
      <c r="AK539" s="83" t="s">
        <v>927</v>
      </c>
      <c r="AL539" s="84">
        <v>55</v>
      </c>
      <c r="AM539" s="88">
        <v>30839</v>
      </c>
      <c r="AN539" s="279">
        <v>6</v>
      </c>
      <c r="AO539" s="286" t="s">
        <v>3809</v>
      </c>
      <c r="AP539" s="281" t="s">
        <v>926</v>
      </c>
      <c r="AQ539" s="83" t="s">
        <v>927</v>
      </c>
      <c r="AR539" s="84">
        <v>55</v>
      </c>
      <c r="AS539" s="88">
        <v>30839</v>
      </c>
      <c r="AT539" s="279">
        <v>6</v>
      </c>
      <c r="AU539" s="280" t="s">
        <v>3809</v>
      </c>
      <c r="AV539" s="86" t="s">
        <v>926</v>
      </c>
      <c r="AW539" s="285" t="s">
        <v>927</v>
      </c>
      <c r="AX539" s="285">
        <v>55</v>
      </c>
      <c r="AY539" s="87">
        <v>30555</v>
      </c>
      <c r="AZ539" s="86">
        <v>6</v>
      </c>
      <c r="BA539" s="57" t="s">
        <v>3809</v>
      </c>
      <c r="BB539" s="301" t="s">
        <v>926</v>
      </c>
      <c r="BC539" s="83" t="s">
        <v>927</v>
      </c>
      <c r="BD539" s="84">
        <v>40</v>
      </c>
      <c r="BE539" s="282">
        <v>30555</v>
      </c>
      <c r="BF539" s="279">
        <v>6</v>
      </c>
      <c r="BG539" s="303" t="s">
        <v>3809</v>
      </c>
      <c r="BH539" s="86" t="s">
        <v>3829</v>
      </c>
      <c r="BI539" s="285" t="s">
        <v>3829</v>
      </c>
      <c r="BJ539" s="285" t="s">
        <v>3830</v>
      </c>
      <c r="BK539" s="86" t="s">
        <v>3829</v>
      </c>
      <c r="BL539" s="432">
        <v>6</v>
      </c>
      <c r="BM539" s="432" t="s">
        <v>3809</v>
      </c>
      <c r="BN539" s="432" t="str">
        <f>INDEX(ID!$D:$D,MATCH('Org2567'!D539,ID!$A:$A,0))</f>
        <v>คำตากล้า</v>
      </c>
    </row>
    <row r="540" spans="1:66" x14ac:dyDescent="0.25">
      <c r="A540" s="272">
        <v>537</v>
      </c>
      <c r="B540" s="272">
        <v>8</v>
      </c>
      <c r="C540" s="82" t="s">
        <v>2593</v>
      </c>
      <c r="D540" s="272" t="s">
        <v>540</v>
      </c>
      <c r="E540" s="82" t="str">
        <f t="shared" si="8"/>
        <v>รพ.พระอาจารย์มั่น ภูริทัตโต</v>
      </c>
      <c r="F540" s="90" t="s">
        <v>926</v>
      </c>
      <c r="G540" s="90" t="s">
        <v>931</v>
      </c>
      <c r="H540" s="90">
        <v>78</v>
      </c>
      <c r="I540" s="273">
        <v>52829</v>
      </c>
      <c r="J540" s="90">
        <v>10</v>
      </c>
      <c r="K540" s="93" t="s">
        <v>3702</v>
      </c>
      <c r="L540" s="83" t="s">
        <v>926</v>
      </c>
      <c r="M540" s="83" t="s">
        <v>931</v>
      </c>
      <c r="N540" s="84">
        <v>78</v>
      </c>
      <c r="O540" s="85">
        <v>53059</v>
      </c>
      <c r="P540" s="274">
        <v>10</v>
      </c>
      <c r="Q540" s="275" t="s">
        <v>3810</v>
      </c>
      <c r="R540" s="276" t="s">
        <v>926</v>
      </c>
      <c r="S540" s="277" t="s">
        <v>931</v>
      </c>
      <c r="T540" s="278">
        <v>78</v>
      </c>
      <c r="U540" s="88">
        <v>53059</v>
      </c>
      <c r="V540" s="54">
        <v>10</v>
      </c>
      <c r="W540" s="54" t="s">
        <v>3810</v>
      </c>
      <c r="X540" s="276" t="s">
        <v>926</v>
      </c>
      <c r="Y540" s="83" t="s">
        <v>931</v>
      </c>
      <c r="Z540" s="84">
        <v>78</v>
      </c>
      <c r="AA540" s="88">
        <v>53083</v>
      </c>
      <c r="AB540" s="279">
        <v>10</v>
      </c>
      <c r="AC540" s="280" t="s">
        <v>3810</v>
      </c>
      <c r="AD540" s="281" t="s">
        <v>926</v>
      </c>
      <c r="AE540" s="83" t="s">
        <v>931</v>
      </c>
      <c r="AF540" s="84">
        <v>78</v>
      </c>
      <c r="AG540" s="88">
        <v>53083</v>
      </c>
      <c r="AH540" s="279">
        <v>10</v>
      </c>
      <c r="AI540" s="286" t="s">
        <v>3810</v>
      </c>
      <c r="AJ540" s="281" t="s">
        <v>926</v>
      </c>
      <c r="AK540" s="83" t="s">
        <v>931</v>
      </c>
      <c r="AL540" s="84">
        <v>78</v>
      </c>
      <c r="AM540" s="88">
        <v>53083</v>
      </c>
      <c r="AN540" s="279">
        <v>10</v>
      </c>
      <c r="AO540" s="286" t="s">
        <v>3810</v>
      </c>
      <c r="AP540" s="281" t="s">
        <v>926</v>
      </c>
      <c r="AQ540" s="83" t="s">
        <v>931</v>
      </c>
      <c r="AR540" s="84">
        <v>78</v>
      </c>
      <c r="AS540" s="88">
        <v>53083</v>
      </c>
      <c r="AT540" s="279">
        <v>10</v>
      </c>
      <c r="AU540" s="280" t="s">
        <v>3810</v>
      </c>
      <c r="AV540" s="86" t="s">
        <v>926</v>
      </c>
      <c r="AW540" s="285" t="s">
        <v>931</v>
      </c>
      <c r="AX540" s="285">
        <v>78</v>
      </c>
      <c r="AY540" s="87">
        <v>52573</v>
      </c>
      <c r="AZ540" s="86">
        <v>10</v>
      </c>
      <c r="BA540" s="57" t="s">
        <v>3810</v>
      </c>
      <c r="BB540" s="301" t="s">
        <v>926</v>
      </c>
      <c r="BC540" s="83" t="s">
        <v>931</v>
      </c>
      <c r="BD540" s="84">
        <v>82</v>
      </c>
      <c r="BE540" s="282">
        <v>52573</v>
      </c>
      <c r="BF540" s="279">
        <v>10</v>
      </c>
      <c r="BG540" s="303" t="s">
        <v>3810</v>
      </c>
      <c r="BH540" s="86" t="s">
        <v>3829</v>
      </c>
      <c r="BI540" s="285" t="s">
        <v>3829</v>
      </c>
      <c r="BJ540" s="285" t="s">
        <v>3830</v>
      </c>
      <c r="BK540" s="86" t="s">
        <v>3829</v>
      </c>
      <c r="BL540" s="432">
        <v>10</v>
      </c>
      <c r="BM540" s="432" t="s">
        <v>3810</v>
      </c>
      <c r="BN540" s="432" t="str">
        <f>INDEX(ID!$D:$D,MATCH('Org2567'!D540,ID!$A:$A,0))</f>
        <v>พระอาจารย์มั่น ภูริทัตโต</v>
      </c>
    </row>
    <row r="541" spans="1:66" x14ac:dyDescent="0.25">
      <c r="A541" s="272">
        <v>538</v>
      </c>
      <c r="B541" s="272">
        <v>8</v>
      </c>
      <c r="C541" s="82" t="s">
        <v>2593</v>
      </c>
      <c r="D541" s="272" t="s">
        <v>541</v>
      </c>
      <c r="E541" s="82" t="str">
        <f t="shared" si="8"/>
        <v>รพ.อากาศอำนวย</v>
      </c>
      <c r="F541" s="90" t="s">
        <v>926</v>
      </c>
      <c r="G541" s="90" t="s">
        <v>931</v>
      </c>
      <c r="H541" s="90">
        <v>119</v>
      </c>
      <c r="I541" s="273">
        <v>53134</v>
      </c>
      <c r="J541" s="90">
        <v>10</v>
      </c>
      <c r="K541" s="93" t="s">
        <v>3702</v>
      </c>
      <c r="L541" s="83" t="s">
        <v>926</v>
      </c>
      <c r="M541" s="83" t="s">
        <v>931</v>
      </c>
      <c r="N541" s="84">
        <v>130</v>
      </c>
      <c r="O541" s="85">
        <v>53459</v>
      </c>
      <c r="P541" s="274">
        <v>10</v>
      </c>
      <c r="Q541" s="275" t="s">
        <v>3810</v>
      </c>
      <c r="R541" s="276" t="s">
        <v>926</v>
      </c>
      <c r="S541" s="277" t="s">
        <v>931</v>
      </c>
      <c r="T541" s="278">
        <v>123</v>
      </c>
      <c r="U541" s="88">
        <v>53459</v>
      </c>
      <c r="V541" s="54">
        <v>10</v>
      </c>
      <c r="W541" s="54" t="s">
        <v>3810</v>
      </c>
      <c r="X541" s="276" t="s">
        <v>926</v>
      </c>
      <c r="Y541" s="83" t="s">
        <v>931</v>
      </c>
      <c r="Z541" s="84">
        <v>123</v>
      </c>
      <c r="AA541" s="88">
        <v>53634</v>
      </c>
      <c r="AB541" s="279">
        <v>10</v>
      </c>
      <c r="AC541" s="280" t="s">
        <v>3810</v>
      </c>
      <c r="AD541" s="281" t="s">
        <v>926</v>
      </c>
      <c r="AE541" s="83" t="s">
        <v>931</v>
      </c>
      <c r="AF541" s="84">
        <v>105</v>
      </c>
      <c r="AG541" s="88">
        <v>53634</v>
      </c>
      <c r="AH541" s="279">
        <v>10</v>
      </c>
      <c r="AI541" s="286" t="s">
        <v>3810</v>
      </c>
      <c r="AJ541" s="281" t="s">
        <v>926</v>
      </c>
      <c r="AK541" s="83" t="s">
        <v>931</v>
      </c>
      <c r="AL541" s="84">
        <v>105</v>
      </c>
      <c r="AM541" s="88">
        <v>53634</v>
      </c>
      <c r="AN541" s="279">
        <v>10</v>
      </c>
      <c r="AO541" s="286" t="s">
        <v>3810</v>
      </c>
      <c r="AP541" s="281" t="s">
        <v>926</v>
      </c>
      <c r="AQ541" s="83" t="s">
        <v>931</v>
      </c>
      <c r="AR541" s="84">
        <v>105</v>
      </c>
      <c r="AS541" s="88">
        <v>53634</v>
      </c>
      <c r="AT541" s="279">
        <v>10</v>
      </c>
      <c r="AU541" s="280" t="s">
        <v>3810</v>
      </c>
      <c r="AV541" s="86" t="s">
        <v>926</v>
      </c>
      <c r="AW541" s="285" t="s">
        <v>931</v>
      </c>
      <c r="AX541" s="285">
        <v>105</v>
      </c>
      <c r="AY541" s="87">
        <v>52908</v>
      </c>
      <c r="AZ541" s="86">
        <v>10</v>
      </c>
      <c r="BA541" s="57" t="s">
        <v>3810</v>
      </c>
      <c r="BB541" s="301" t="s">
        <v>926</v>
      </c>
      <c r="BC541" s="83" t="s">
        <v>931</v>
      </c>
      <c r="BD541" s="84">
        <v>82</v>
      </c>
      <c r="BE541" s="282">
        <v>52908</v>
      </c>
      <c r="BF541" s="279">
        <v>10</v>
      </c>
      <c r="BG541" s="303" t="s">
        <v>3810</v>
      </c>
      <c r="BH541" s="86" t="s">
        <v>3829</v>
      </c>
      <c r="BI541" s="285" t="s">
        <v>3829</v>
      </c>
      <c r="BJ541" s="285" t="s">
        <v>3830</v>
      </c>
      <c r="BK541" s="86" t="s">
        <v>3829</v>
      </c>
      <c r="BL541" s="432">
        <v>10</v>
      </c>
      <c r="BM541" s="432" t="s">
        <v>3810</v>
      </c>
      <c r="BN541" s="432" t="str">
        <f>INDEX(ID!$D:$D,MATCH('Org2567'!D541,ID!$A:$A,0))</f>
        <v>อากาศอำนวย</v>
      </c>
    </row>
    <row r="542" spans="1:66" x14ac:dyDescent="0.25">
      <c r="A542" s="272">
        <v>539</v>
      </c>
      <c r="B542" s="272">
        <v>8</v>
      </c>
      <c r="C542" s="82" t="s">
        <v>2593</v>
      </c>
      <c r="D542" s="272" t="s">
        <v>542</v>
      </c>
      <c r="E542" s="82" t="str">
        <f t="shared" si="8"/>
        <v>รพ.ส่องดาว</v>
      </c>
      <c r="F542" s="90" t="s">
        <v>926</v>
      </c>
      <c r="G542" s="90" t="s">
        <v>927</v>
      </c>
      <c r="H542" s="90">
        <v>45</v>
      </c>
      <c r="I542" s="273">
        <v>26365</v>
      </c>
      <c r="J542" s="90">
        <v>5</v>
      </c>
      <c r="K542" s="93" t="s">
        <v>3703</v>
      </c>
      <c r="L542" s="83" t="s">
        <v>926</v>
      </c>
      <c r="M542" s="83" t="s">
        <v>927</v>
      </c>
      <c r="N542" s="84">
        <v>45</v>
      </c>
      <c r="O542" s="85">
        <v>26548</v>
      </c>
      <c r="P542" s="274">
        <v>5</v>
      </c>
      <c r="Q542" s="275" t="s">
        <v>3811</v>
      </c>
      <c r="R542" s="276" t="s">
        <v>926</v>
      </c>
      <c r="S542" s="277" t="s">
        <v>927</v>
      </c>
      <c r="T542" s="278">
        <v>42</v>
      </c>
      <c r="U542" s="88">
        <v>26548</v>
      </c>
      <c r="V542" s="54">
        <v>5</v>
      </c>
      <c r="W542" s="54" t="s">
        <v>3811</v>
      </c>
      <c r="X542" s="276" t="s">
        <v>926</v>
      </c>
      <c r="Y542" s="83" t="s">
        <v>927</v>
      </c>
      <c r="Z542" s="84">
        <v>42</v>
      </c>
      <c r="AA542" s="88">
        <v>26653</v>
      </c>
      <c r="AB542" s="279">
        <v>5</v>
      </c>
      <c r="AC542" s="280" t="s">
        <v>3811</v>
      </c>
      <c r="AD542" s="281" t="s">
        <v>926</v>
      </c>
      <c r="AE542" s="83" t="s">
        <v>927</v>
      </c>
      <c r="AF542" s="84">
        <v>42</v>
      </c>
      <c r="AG542" s="88">
        <v>26653</v>
      </c>
      <c r="AH542" s="279">
        <v>5</v>
      </c>
      <c r="AI542" s="286" t="s">
        <v>3811</v>
      </c>
      <c r="AJ542" s="281" t="s">
        <v>926</v>
      </c>
      <c r="AK542" s="83" t="s">
        <v>927</v>
      </c>
      <c r="AL542" s="84">
        <v>42</v>
      </c>
      <c r="AM542" s="88">
        <v>26653</v>
      </c>
      <c r="AN542" s="279">
        <v>5</v>
      </c>
      <c r="AO542" s="286" t="s">
        <v>3811</v>
      </c>
      <c r="AP542" s="281" t="s">
        <v>926</v>
      </c>
      <c r="AQ542" s="83" t="s">
        <v>927</v>
      </c>
      <c r="AR542" s="84">
        <v>42</v>
      </c>
      <c r="AS542" s="88">
        <v>26653</v>
      </c>
      <c r="AT542" s="279">
        <v>5</v>
      </c>
      <c r="AU542" s="280" t="s">
        <v>3811</v>
      </c>
      <c r="AV542" s="86" t="s">
        <v>926</v>
      </c>
      <c r="AW542" s="285" t="s">
        <v>927</v>
      </c>
      <c r="AX542" s="285">
        <v>42</v>
      </c>
      <c r="AY542" s="87">
        <v>26439</v>
      </c>
      <c r="AZ542" s="86">
        <v>5</v>
      </c>
      <c r="BA542" s="57" t="s">
        <v>3811</v>
      </c>
      <c r="BB542" s="301" t="s">
        <v>926</v>
      </c>
      <c r="BC542" s="83" t="s">
        <v>927</v>
      </c>
      <c r="BD542" s="84">
        <v>38</v>
      </c>
      <c r="BE542" s="282">
        <v>26439</v>
      </c>
      <c r="BF542" s="279">
        <v>5</v>
      </c>
      <c r="BG542" s="303" t="s">
        <v>3811</v>
      </c>
      <c r="BH542" s="86" t="s">
        <v>3829</v>
      </c>
      <c r="BI542" s="285" t="s">
        <v>3829</v>
      </c>
      <c r="BJ542" s="285" t="s">
        <v>3830</v>
      </c>
      <c r="BK542" s="86" t="s">
        <v>3829</v>
      </c>
      <c r="BL542" s="432">
        <v>5</v>
      </c>
      <c r="BM542" s="432" t="s">
        <v>3811</v>
      </c>
      <c r="BN542" s="432" t="str">
        <f>INDEX(ID!$D:$D,MATCH('Org2567'!D542,ID!$A:$A,0))</f>
        <v>ส่องดาว</v>
      </c>
    </row>
    <row r="543" spans="1:66" x14ac:dyDescent="0.25">
      <c r="A543" s="272">
        <v>540</v>
      </c>
      <c r="B543" s="272">
        <v>8</v>
      </c>
      <c r="C543" s="82" t="s">
        <v>2593</v>
      </c>
      <c r="D543" s="272" t="s">
        <v>543</v>
      </c>
      <c r="E543" s="82" t="str">
        <f t="shared" si="8"/>
        <v>รพ.เต่างอย</v>
      </c>
      <c r="F543" s="90" t="s">
        <v>926</v>
      </c>
      <c r="G543" s="90" t="s">
        <v>927</v>
      </c>
      <c r="H543" s="90">
        <v>38</v>
      </c>
      <c r="I543" s="273">
        <v>17915</v>
      </c>
      <c r="J543" s="90">
        <v>5</v>
      </c>
      <c r="K543" s="93" t="s">
        <v>3703</v>
      </c>
      <c r="L543" s="83" t="s">
        <v>926</v>
      </c>
      <c r="M543" s="83" t="s">
        <v>927</v>
      </c>
      <c r="N543" s="84">
        <v>38</v>
      </c>
      <c r="O543" s="85">
        <v>17941</v>
      </c>
      <c r="P543" s="274">
        <v>5</v>
      </c>
      <c r="Q543" s="275" t="s">
        <v>3811</v>
      </c>
      <c r="R543" s="276" t="s">
        <v>926</v>
      </c>
      <c r="S543" s="277" t="s">
        <v>927</v>
      </c>
      <c r="T543" s="278">
        <v>38</v>
      </c>
      <c r="U543" s="88">
        <v>17941</v>
      </c>
      <c r="V543" s="54">
        <v>5</v>
      </c>
      <c r="W543" s="54" t="s">
        <v>3811</v>
      </c>
      <c r="X543" s="276" t="s">
        <v>926</v>
      </c>
      <c r="Y543" s="83" t="s">
        <v>927</v>
      </c>
      <c r="Z543" s="84">
        <v>38</v>
      </c>
      <c r="AA543" s="88">
        <v>17988</v>
      </c>
      <c r="AB543" s="279">
        <v>5</v>
      </c>
      <c r="AC543" s="280" t="s">
        <v>3811</v>
      </c>
      <c r="AD543" s="281" t="s">
        <v>926</v>
      </c>
      <c r="AE543" s="83" t="s">
        <v>927</v>
      </c>
      <c r="AF543" s="84">
        <v>40</v>
      </c>
      <c r="AG543" s="88">
        <v>17988</v>
      </c>
      <c r="AH543" s="279">
        <v>5</v>
      </c>
      <c r="AI543" s="286" t="s">
        <v>3811</v>
      </c>
      <c r="AJ543" s="281" t="s">
        <v>926</v>
      </c>
      <c r="AK543" s="83" t="s">
        <v>927</v>
      </c>
      <c r="AL543" s="84">
        <v>40</v>
      </c>
      <c r="AM543" s="88">
        <v>17988</v>
      </c>
      <c r="AN543" s="279">
        <v>5</v>
      </c>
      <c r="AO543" s="286" t="s">
        <v>3811</v>
      </c>
      <c r="AP543" s="281" t="s">
        <v>926</v>
      </c>
      <c r="AQ543" s="83" t="s">
        <v>927</v>
      </c>
      <c r="AR543" s="84">
        <v>40</v>
      </c>
      <c r="AS543" s="88">
        <v>17988</v>
      </c>
      <c r="AT543" s="279">
        <v>5</v>
      </c>
      <c r="AU543" s="280" t="s">
        <v>3811</v>
      </c>
      <c r="AV543" s="86" t="s">
        <v>926</v>
      </c>
      <c r="AW543" s="285" t="s">
        <v>927</v>
      </c>
      <c r="AX543" s="285">
        <v>40</v>
      </c>
      <c r="AY543" s="87">
        <v>17778</v>
      </c>
      <c r="AZ543" s="86">
        <v>5</v>
      </c>
      <c r="BA543" s="57" t="s">
        <v>3811</v>
      </c>
      <c r="BB543" s="301" t="s">
        <v>926</v>
      </c>
      <c r="BC543" s="83" t="s">
        <v>927</v>
      </c>
      <c r="BD543" s="84">
        <v>35</v>
      </c>
      <c r="BE543" s="282">
        <v>17778</v>
      </c>
      <c r="BF543" s="279">
        <v>5</v>
      </c>
      <c r="BG543" s="303" t="s">
        <v>3811</v>
      </c>
      <c r="BH543" s="86" t="s">
        <v>3829</v>
      </c>
      <c r="BI543" s="285" t="s">
        <v>3829</v>
      </c>
      <c r="BJ543" s="285" t="s">
        <v>3830</v>
      </c>
      <c r="BK543" s="86" t="s">
        <v>3829</v>
      </c>
      <c r="BL543" s="432">
        <v>5</v>
      </c>
      <c r="BM543" s="432" t="s">
        <v>3811</v>
      </c>
      <c r="BN543" s="432" t="str">
        <f>INDEX(ID!$D:$D,MATCH('Org2567'!D543,ID!$A:$A,0))</f>
        <v>เต่างอย</v>
      </c>
    </row>
    <row r="544" spans="1:66" x14ac:dyDescent="0.25">
      <c r="A544" s="272">
        <v>541</v>
      </c>
      <c r="B544" s="272">
        <v>8</v>
      </c>
      <c r="C544" s="82" t="s">
        <v>2593</v>
      </c>
      <c r="D544" s="272" t="s">
        <v>544</v>
      </c>
      <c r="E544" s="82" t="str">
        <f t="shared" si="8"/>
        <v>รพ.โคกศรีสุพรรณ</v>
      </c>
      <c r="F544" s="90" t="s">
        <v>926</v>
      </c>
      <c r="G544" s="90" t="s">
        <v>927</v>
      </c>
      <c r="H544" s="90">
        <v>42</v>
      </c>
      <c r="I544" s="273">
        <v>24927</v>
      </c>
      <c r="J544" s="90">
        <v>5</v>
      </c>
      <c r="K544" s="93" t="s">
        <v>3703</v>
      </c>
      <c r="L544" s="83" t="s">
        <v>926</v>
      </c>
      <c r="M544" s="83" t="s">
        <v>927</v>
      </c>
      <c r="N544" s="84">
        <v>42</v>
      </c>
      <c r="O544" s="85">
        <v>24830</v>
      </c>
      <c r="P544" s="274">
        <v>5</v>
      </c>
      <c r="Q544" s="275" t="s">
        <v>3811</v>
      </c>
      <c r="R544" s="276" t="s">
        <v>926</v>
      </c>
      <c r="S544" s="277" t="s">
        <v>927</v>
      </c>
      <c r="T544" s="278">
        <v>42</v>
      </c>
      <c r="U544" s="88">
        <v>24830</v>
      </c>
      <c r="V544" s="54">
        <v>5</v>
      </c>
      <c r="W544" s="54" t="s">
        <v>3811</v>
      </c>
      <c r="X544" s="276" t="s">
        <v>926</v>
      </c>
      <c r="Y544" s="83" t="s">
        <v>927</v>
      </c>
      <c r="Z544" s="84">
        <v>42</v>
      </c>
      <c r="AA544" s="88">
        <v>24862</v>
      </c>
      <c r="AB544" s="279">
        <v>5</v>
      </c>
      <c r="AC544" s="280" t="s">
        <v>3811</v>
      </c>
      <c r="AD544" s="281" t="s">
        <v>926</v>
      </c>
      <c r="AE544" s="83" t="s">
        <v>927</v>
      </c>
      <c r="AF544" s="84">
        <v>42</v>
      </c>
      <c r="AG544" s="88">
        <v>24862</v>
      </c>
      <c r="AH544" s="279">
        <v>5</v>
      </c>
      <c r="AI544" s="286" t="s">
        <v>3811</v>
      </c>
      <c r="AJ544" s="281" t="s">
        <v>926</v>
      </c>
      <c r="AK544" s="83" t="s">
        <v>927</v>
      </c>
      <c r="AL544" s="84">
        <v>42</v>
      </c>
      <c r="AM544" s="88">
        <v>24862</v>
      </c>
      <c r="AN544" s="279">
        <v>5</v>
      </c>
      <c r="AO544" s="286" t="s">
        <v>3811</v>
      </c>
      <c r="AP544" s="281" t="s">
        <v>926</v>
      </c>
      <c r="AQ544" s="83" t="s">
        <v>927</v>
      </c>
      <c r="AR544" s="84">
        <v>42</v>
      </c>
      <c r="AS544" s="88">
        <v>24862</v>
      </c>
      <c r="AT544" s="279">
        <v>5</v>
      </c>
      <c r="AU544" s="280" t="s">
        <v>3811</v>
      </c>
      <c r="AV544" s="86" t="s">
        <v>926</v>
      </c>
      <c r="AW544" s="285" t="s">
        <v>927</v>
      </c>
      <c r="AX544" s="285">
        <v>42</v>
      </c>
      <c r="AY544" s="87">
        <v>24795</v>
      </c>
      <c r="AZ544" s="86">
        <v>5</v>
      </c>
      <c r="BA544" s="57" t="s">
        <v>3811</v>
      </c>
      <c r="BB544" s="301" t="s">
        <v>926</v>
      </c>
      <c r="BC544" s="83" t="s">
        <v>927</v>
      </c>
      <c r="BD544" s="84">
        <v>42</v>
      </c>
      <c r="BE544" s="282">
        <v>24795</v>
      </c>
      <c r="BF544" s="279">
        <v>5</v>
      </c>
      <c r="BG544" s="303" t="s">
        <v>3811</v>
      </c>
      <c r="BH544" s="86" t="s">
        <v>3829</v>
      </c>
      <c r="BI544" s="285" t="s">
        <v>3829</v>
      </c>
      <c r="BJ544" s="285" t="s">
        <v>3829</v>
      </c>
      <c r="BK544" s="86" t="s">
        <v>3829</v>
      </c>
      <c r="BL544" s="432">
        <v>5</v>
      </c>
      <c r="BM544" s="432" t="s">
        <v>3811</v>
      </c>
      <c r="BN544" s="432" t="str">
        <f>INDEX(ID!$D:$D,MATCH('Org2567'!D544,ID!$A:$A,0))</f>
        <v>โคกศรีสุพรรณ</v>
      </c>
    </row>
    <row r="545" spans="1:66" x14ac:dyDescent="0.25">
      <c r="A545" s="272">
        <v>542</v>
      </c>
      <c r="B545" s="272">
        <v>8</v>
      </c>
      <c r="C545" s="82" t="s">
        <v>2593</v>
      </c>
      <c r="D545" s="272" t="s">
        <v>545</v>
      </c>
      <c r="E545" s="82" t="str">
        <f t="shared" si="8"/>
        <v>รพ.เจริญศิลป์</v>
      </c>
      <c r="F545" s="90" t="s">
        <v>926</v>
      </c>
      <c r="G545" s="90" t="s">
        <v>927</v>
      </c>
      <c r="H545" s="90">
        <v>40</v>
      </c>
      <c r="I545" s="273">
        <v>33084</v>
      </c>
      <c r="J545" s="90">
        <v>6</v>
      </c>
      <c r="K545" s="93" t="s">
        <v>3783</v>
      </c>
      <c r="L545" s="83" t="s">
        <v>926</v>
      </c>
      <c r="M545" s="83" t="s">
        <v>927</v>
      </c>
      <c r="N545" s="84">
        <v>40</v>
      </c>
      <c r="O545" s="85">
        <v>33198</v>
      </c>
      <c r="P545" s="274">
        <v>6</v>
      </c>
      <c r="Q545" s="275" t="s">
        <v>3809</v>
      </c>
      <c r="R545" s="276" t="s">
        <v>926</v>
      </c>
      <c r="S545" s="277" t="s">
        <v>927</v>
      </c>
      <c r="T545" s="278">
        <v>40</v>
      </c>
      <c r="U545" s="88">
        <v>33198</v>
      </c>
      <c r="V545" s="54">
        <v>6</v>
      </c>
      <c r="W545" s="54" t="s">
        <v>3809</v>
      </c>
      <c r="X545" s="276" t="s">
        <v>926</v>
      </c>
      <c r="Y545" s="83" t="s">
        <v>927</v>
      </c>
      <c r="Z545" s="84">
        <v>40</v>
      </c>
      <c r="AA545" s="88">
        <v>33221</v>
      </c>
      <c r="AB545" s="279">
        <v>6</v>
      </c>
      <c r="AC545" s="280" t="s">
        <v>3809</v>
      </c>
      <c r="AD545" s="281" t="s">
        <v>926</v>
      </c>
      <c r="AE545" s="83" t="s">
        <v>927</v>
      </c>
      <c r="AF545" s="84">
        <v>40</v>
      </c>
      <c r="AG545" s="88">
        <v>33221</v>
      </c>
      <c r="AH545" s="279">
        <v>6</v>
      </c>
      <c r="AI545" s="286" t="s">
        <v>3809</v>
      </c>
      <c r="AJ545" s="281" t="s">
        <v>926</v>
      </c>
      <c r="AK545" s="83" t="s">
        <v>927</v>
      </c>
      <c r="AL545" s="84">
        <v>40</v>
      </c>
      <c r="AM545" s="88">
        <v>33221</v>
      </c>
      <c r="AN545" s="279">
        <v>6</v>
      </c>
      <c r="AO545" s="286" t="s">
        <v>3809</v>
      </c>
      <c r="AP545" s="281" t="s">
        <v>926</v>
      </c>
      <c r="AQ545" s="83" t="s">
        <v>927</v>
      </c>
      <c r="AR545" s="84">
        <v>40</v>
      </c>
      <c r="AS545" s="88">
        <v>33221</v>
      </c>
      <c r="AT545" s="279">
        <v>6</v>
      </c>
      <c r="AU545" s="280" t="s">
        <v>3809</v>
      </c>
      <c r="AV545" s="86" t="s">
        <v>926</v>
      </c>
      <c r="AW545" s="285" t="s">
        <v>927</v>
      </c>
      <c r="AX545" s="285">
        <v>40</v>
      </c>
      <c r="AY545" s="87">
        <v>32820</v>
      </c>
      <c r="AZ545" s="86">
        <v>6</v>
      </c>
      <c r="BA545" s="57" t="s">
        <v>3809</v>
      </c>
      <c r="BB545" s="301" t="s">
        <v>926</v>
      </c>
      <c r="BC545" s="83" t="s">
        <v>927</v>
      </c>
      <c r="BD545" s="84">
        <v>40</v>
      </c>
      <c r="BE545" s="282">
        <v>32820</v>
      </c>
      <c r="BF545" s="279">
        <v>6</v>
      </c>
      <c r="BG545" s="303" t="s">
        <v>3809</v>
      </c>
      <c r="BH545" s="86" t="s">
        <v>3829</v>
      </c>
      <c r="BI545" s="285" t="s">
        <v>3829</v>
      </c>
      <c r="BJ545" s="285" t="s">
        <v>3829</v>
      </c>
      <c r="BK545" s="86" t="s">
        <v>3829</v>
      </c>
      <c r="BL545" s="432">
        <v>6</v>
      </c>
      <c r="BM545" s="432" t="s">
        <v>3809</v>
      </c>
      <c r="BN545" s="432" t="str">
        <f>INDEX(ID!$D:$D,MATCH('Org2567'!D545,ID!$A:$A,0))</f>
        <v>เจริญศิลป์</v>
      </c>
    </row>
    <row r="546" spans="1:66" x14ac:dyDescent="0.25">
      <c r="A546" s="272">
        <v>543</v>
      </c>
      <c r="B546" s="272">
        <v>8</v>
      </c>
      <c r="C546" s="82" t="s">
        <v>2593</v>
      </c>
      <c r="D546" s="272" t="s">
        <v>546</v>
      </c>
      <c r="E546" s="82" t="str">
        <f t="shared" si="8"/>
        <v>รพ.โพนนาแก้ว</v>
      </c>
      <c r="F546" s="90" t="s">
        <v>926</v>
      </c>
      <c r="G546" s="90" t="s">
        <v>927</v>
      </c>
      <c r="H546" s="90">
        <v>34</v>
      </c>
      <c r="I546" s="273">
        <v>28128</v>
      </c>
      <c r="J546" s="90">
        <v>5</v>
      </c>
      <c r="K546" s="93" t="s">
        <v>3703</v>
      </c>
      <c r="L546" s="83" t="s">
        <v>926</v>
      </c>
      <c r="M546" s="83" t="s">
        <v>927</v>
      </c>
      <c r="N546" s="84">
        <v>3</v>
      </c>
      <c r="O546" s="85">
        <v>28207</v>
      </c>
      <c r="P546" s="274">
        <v>5</v>
      </c>
      <c r="Q546" s="275" t="s">
        <v>3811</v>
      </c>
      <c r="R546" s="276" t="s">
        <v>926</v>
      </c>
      <c r="S546" s="277" t="s">
        <v>927</v>
      </c>
      <c r="T546" s="278">
        <v>35</v>
      </c>
      <c r="U546" s="88">
        <v>28207</v>
      </c>
      <c r="V546" s="54">
        <v>5</v>
      </c>
      <c r="W546" s="54" t="s">
        <v>3811</v>
      </c>
      <c r="X546" s="276" t="s">
        <v>926</v>
      </c>
      <c r="Y546" s="83" t="s">
        <v>927</v>
      </c>
      <c r="Z546" s="84">
        <v>35</v>
      </c>
      <c r="AA546" s="88">
        <v>28324</v>
      </c>
      <c r="AB546" s="279">
        <v>5</v>
      </c>
      <c r="AC546" s="280" t="s">
        <v>3811</v>
      </c>
      <c r="AD546" s="281" t="s">
        <v>926</v>
      </c>
      <c r="AE546" s="83" t="s">
        <v>927</v>
      </c>
      <c r="AF546" s="84">
        <v>34</v>
      </c>
      <c r="AG546" s="88">
        <v>28324</v>
      </c>
      <c r="AH546" s="279">
        <v>5</v>
      </c>
      <c r="AI546" s="286" t="s">
        <v>3811</v>
      </c>
      <c r="AJ546" s="281" t="s">
        <v>926</v>
      </c>
      <c r="AK546" s="83" t="s">
        <v>927</v>
      </c>
      <c r="AL546" s="84">
        <v>34</v>
      </c>
      <c r="AM546" s="88">
        <v>28324</v>
      </c>
      <c r="AN546" s="279">
        <v>5</v>
      </c>
      <c r="AO546" s="286" t="s">
        <v>3811</v>
      </c>
      <c r="AP546" s="281" t="s">
        <v>926</v>
      </c>
      <c r="AQ546" s="83" t="s">
        <v>927</v>
      </c>
      <c r="AR546" s="84">
        <v>34</v>
      </c>
      <c r="AS546" s="88">
        <v>28324</v>
      </c>
      <c r="AT546" s="279">
        <v>5</v>
      </c>
      <c r="AU546" s="280" t="s">
        <v>3811</v>
      </c>
      <c r="AV546" s="86" t="s">
        <v>926</v>
      </c>
      <c r="AW546" s="285" t="s">
        <v>927</v>
      </c>
      <c r="AX546" s="285">
        <v>34</v>
      </c>
      <c r="AY546" s="87">
        <v>28073</v>
      </c>
      <c r="AZ546" s="86">
        <v>5</v>
      </c>
      <c r="BA546" s="57" t="s">
        <v>3811</v>
      </c>
      <c r="BB546" s="301" t="s">
        <v>926</v>
      </c>
      <c r="BC546" s="83" t="s">
        <v>927</v>
      </c>
      <c r="BD546" s="84">
        <v>34</v>
      </c>
      <c r="BE546" s="282">
        <v>28073</v>
      </c>
      <c r="BF546" s="279">
        <v>5</v>
      </c>
      <c r="BG546" s="303" t="s">
        <v>3811</v>
      </c>
      <c r="BH546" s="86" t="s">
        <v>3829</v>
      </c>
      <c r="BI546" s="285" t="s">
        <v>3829</v>
      </c>
      <c r="BJ546" s="285" t="s">
        <v>3829</v>
      </c>
      <c r="BK546" s="86" t="s">
        <v>3829</v>
      </c>
      <c r="BL546" s="432">
        <v>5</v>
      </c>
      <c r="BM546" s="432" t="s">
        <v>3811</v>
      </c>
      <c r="BN546" s="432" t="str">
        <f>INDEX(ID!$D:$D,MATCH('Org2567'!D546,ID!$A:$A,0))</f>
        <v>โพนนาแก้ว</v>
      </c>
    </row>
    <row r="547" spans="1:66" x14ac:dyDescent="0.25">
      <c r="A547" s="272">
        <v>544</v>
      </c>
      <c r="B547" s="272">
        <v>8</v>
      </c>
      <c r="C547" s="82" t="s">
        <v>2593</v>
      </c>
      <c r="D547" s="272" t="s">
        <v>547</v>
      </c>
      <c r="E547" s="82" t="str">
        <f t="shared" si="8"/>
        <v>รพ.สมเด็จพระยุพราชสว่างแดนดิน</v>
      </c>
      <c r="F547" s="90" t="s">
        <v>922</v>
      </c>
      <c r="G547" s="90" t="s">
        <v>924</v>
      </c>
      <c r="H547" s="90">
        <v>240</v>
      </c>
      <c r="I547" s="273">
        <v>114703</v>
      </c>
      <c r="J547" s="90">
        <v>15</v>
      </c>
      <c r="K547" s="93" t="s">
        <v>3775</v>
      </c>
      <c r="L547" s="83" t="s">
        <v>922</v>
      </c>
      <c r="M547" s="83" t="s">
        <v>924</v>
      </c>
      <c r="N547" s="84">
        <v>261</v>
      </c>
      <c r="O547" s="85">
        <v>114215</v>
      </c>
      <c r="P547" s="274">
        <v>15</v>
      </c>
      <c r="Q547" s="275" t="s">
        <v>3812</v>
      </c>
      <c r="R547" s="276" t="s">
        <v>922</v>
      </c>
      <c r="S547" s="277" t="s">
        <v>924</v>
      </c>
      <c r="T547" s="278">
        <v>301</v>
      </c>
      <c r="U547" s="88">
        <v>114215</v>
      </c>
      <c r="V547" s="54">
        <v>15</v>
      </c>
      <c r="W547" s="54" t="s">
        <v>3812</v>
      </c>
      <c r="X547" s="276" t="s">
        <v>922</v>
      </c>
      <c r="Y547" s="83" t="s">
        <v>918</v>
      </c>
      <c r="Z547" s="84">
        <v>301</v>
      </c>
      <c r="AA547" s="88">
        <v>113920</v>
      </c>
      <c r="AB547" s="279">
        <v>16</v>
      </c>
      <c r="AC547" s="280" t="s">
        <v>3818</v>
      </c>
      <c r="AD547" s="281" t="s">
        <v>922</v>
      </c>
      <c r="AE547" s="83" t="s">
        <v>918</v>
      </c>
      <c r="AF547" s="84">
        <v>301</v>
      </c>
      <c r="AG547" s="88">
        <v>113920</v>
      </c>
      <c r="AH547" s="279">
        <v>16</v>
      </c>
      <c r="AI547" s="286" t="s">
        <v>3818</v>
      </c>
      <c r="AJ547" s="281" t="s">
        <v>922</v>
      </c>
      <c r="AK547" s="83" t="s">
        <v>918</v>
      </c>
      <c r="AL547" s="84">
        <v>301</v>
      </c>
      <c r="AM547" s="88">
        <v>113920</v>
      </c>
      <c r="AN547" s="279">
        <v>16</v>
      </c>
      <c r="AO547" s="286" t="s">
        <v>3818</v>
      </c>
      <c r="AP547" s="281" t="s">
        <v>922</v>
      </c>
      <c r="AQ547" s="83" t="s">
        <v>918</v>
      </c>
      <c r="AR547" s="84">
        <v>301</v>
      </c>
      <c r="AS547" s="88">
        <v>113920</v>
      </c>
      <c r="AT547" s="279">
        <v>16</v>
      </c>
      <c r="AU547" s="280" t="s">
        <v>3818</v>
      </c>
      <c r="AV547" s="86" t="s">
        <v>922</v>
      </c>
      <c r="AW547" s="285" t="s">
        <v>918</v>
      </c>
      <c r="AX547" s="285">
        <v>301</v>
      </c>
      <c r="AY547" s="87">
        <v>113238</v>
      </c>
      <c r="AZ547" s="86">
        <v>16</v>
      </c>
      <c r="BA547" s="57" t="s">
        <v>3818</v>
      </c>
      <c r="BB547" s="301" t="s">
        <v>922</v>
      </c>
      <c r="BC547" s="83" t="s">
        <v>918</v>
      </c>
      <c r="BD547" s="84">
        <v>276</v>
      </c>
      <c r="BE547" s="282">
        <v>113238</v>
      </c>
      <c r="BF547" s="279">
        <v>16</v>
      </c>
      <c r="BG547" s="303" t="s">
        <v>3818</v>
      </c>
      <c r="BH547" s="86" t="s">
        <v>3829</v>
      </c>
      <c r="BI547" s="285" t="s">
        <v>3829</v>
      </c>
      <c r="BJ547" s="285" t="s">
        <v>3830</v>
      </c>
      <c r="BK547" s="86" t="s">
        <v>3829</v>
      </c>
      <c r="BL547" s="432">
        <v>16</v>
      </c>
      <c r="BM547" s="432" t="s">
        <v>3818</v>
      </c>
      <c r="BN547" s="432" t="str">
        <f>INDEX(ID!$D:$D,MATCH('Org2567'!D547,ID!$A:$A,0))</f>
        <v>สมเด็จพระยุพราชสว่างแดนดิน</v>
      </c>
    </row>
    <row r="548" spans="1:66" x14ac:dyDescent="0.25">
      <c r="A548" s="272">
        <v>545</v>
      </c>
      <c r="B548" s="272">
        <v>8</v>
      </c>
      <c r="C548" s="82" t="s">
        <v>2593</v>
      </c>
      <c r="D548" s="272" t="s">
        <v>548</v>
      </c>
      <c r="E548" s="82" t="str">
        <f t="shared" si="8"/>
        <v>รพ.พระอาจารย์แบน  ธนากโร</v>
      </c>
      <c r="F548" s="90" t="s">
        <v>926</v>
      </c>
      <c r="G548" s="90" t="s">
        <v>927</v>
      </c>
      <c r="H548" s="90">
        <v>46</v>
      </c>
      <c r="I548" s="273">
        <v>28489</v>
      </c>
      <c r="J548" s="90">
        <v>5</v>
      </c>
      <c r="K548" s="93" t="s">
        <v>3703</v>
      </c>
      <c r="L548" s="83" t="s">
        <v>926</v>
      </c>
      <c r="M548" s="83" t="s">
        <v>927</v>
      </c>
      <c r="N548" s="84">
        <v>46</v>
      </c>
      <c r="O548" s="85">
        <v>28522</v>
      </c>
      <c r="P548" s="274">
        <v>5</v>
      </c>
      <c r="Q548" s="275" t="s">
        <v>3811</v>
      </c>
      <c r="R548" s="276" t="s">
        <v>926</v>
      </c>
      <c r="S548" s="277" t="s">
        <v>927</v>
      </c>
      <c r="T548" s="278">
        <v>40</v>
      </c>
      <c r="U548" s="88">
        <v>28522</v>
      </c>
      <c r="V548" s="54">
        <v>5</v>
      </c>
      <c r="W548" s="54" t="s">
        <v>3811</v>
      </c>
      <c r="X548" s="276" t="s">
        <v>926</v>
      </c>
      <c r="Y548" s="83" t="s">
        <v>927</v>
      </c>
      <c r="Z548" s="84">
        <v>40</v>
      </c>
      <c r="AA548" s="88">
        <v>28670</v>
      </c>
      <c r="AB548" s="279">
        <v>5</v>
      </c>
      <c r="AC548" s="280" t="s">
        <v>3811</v>
      </c>
      <c r="AD548" s="281" t="s">
        <v>926</v>
      </c>
      <c r="AE548" s="83" t="s">
        <v>927</v>
      </c>
      <c r="AF548" s="84">
        <v>40</v>
      </c>
      <c r="AG548" s="88">
        <v>28670</v>
      </c>
      <c r="AH548" s="279">
        <v>5</v>
      </c>
      <c r="AI548" s="286" t="s">
        <v>3811</v>
      </c>
      <c r="AJ548" s="281" t="s">
        <v>926</v>
      </c>
      <c r="AK548" s="83" t="s">
        <v>927</v>
      </c>
      <c r="AL548" s="84">
        <v>40</v>
      </c>
      <c r="AM548" s="88">
        <v>28670</v>
      </c>
      <c r="AN548" s="279">
        <v>5</v>
      </c>
      <c r="AO548" s="286" t="s">
        <v>3811</v>
      </c>
      <c r="AP548" s="281" t="s">
        <v>926</v>
      </c>
      <c r="AQ548" s="83" t="s">
        <v>927</v>
      </c>
      <c r="AR548" s="84">
        <v>40</v>
      </c>
      <c r="AS548" s="88">
        <v>28670</v>
      </c>
      <c r="AT548" s="279">
        <v>5</v>
      </c>
      <c r="AU548" s="280" t="s">
        <v>3811</v>
      </c>
      <c r="AV548" s="86" t="s">
        <v>926</v>
      </c>
      <c r="AW548" s="285" t="s">
        <v>927</v>
      </c>
      <c r="AX548" s="285">
        <v>40</v>
      </c>
      <c r="AY548" s="87">
        <v>28539</v>
      </c>
      <c r="AZ548" s="86">
        <v>5</v>
      </c>
      <c r="BA548" s="57" t="s">
        <v>3811</v>
      </c>
      <c r="BB548" s="301" t="s">
        <v>926</v>
      </c>
      <c r="BC548" s="83" t="s">
        <v>927</v>
      </c>
      <c r="BD548" s="84">
        <v>40</v>
      </c>
      <c r="BE548" s="282">
        <v>28539</v>
      </c>
      <c r="BF548" s="279">
        <v>5</v>
      </c>
      <c r="BG548" s="303" t="s">
        <v>3811</v>
      </c>
      <c r="BH548" s="86" t="s">
        <v>3829</v>
      </c>
      <c r="BI548" s="285" t="s">
        <v>3829</v>
      </c>
      <c r="BJ548" s="285" t="s">
        <v>3829</v>
      </c>
      <c r="BK548" s="86" t="s">
        <v>3829</v>
      </c>
      <c r="BL548" s="432">
        <v>5</v>
      </c>
      <c r="BM548" s="432" t="s">
        <v>3811</v>
      </c>
      <c r="BN548" s="432" t="str">
        <f>INDEX(ID!$D:$D,MATCH('Org2567'!D548,ID!$A:$A,0))</f>
        <v>พระอาจารย์แบน  ธนากโร</v>
      </c>
    </row>
    <row r="549" spans="1:66" x14ac:dyDescent="0.25">
      <c r="A549" s="272">
        <v>546</v>
      </c>
      <c r="B549" s="272">
        <v>8</v>
      </c>
      <c r="C549" s="82" t="s">
        <v>2566</v>
      </c>
      <c r="D549" s="272" t="s">
        <v>549</v>
      </c>
      <c r="E549" s="82" t="str">
        <f t="shared" si="8"/>
        <v>รพ.หนองคาย</v>
      </c>
      <c r="F549" s="90" t="s">
        <v>922</v>
      </c>
      <c r="G549" s="90" t="s">
        <v>918</v>
      </c>
      <c r="H549" s="90">
        <v>400</v>
      </c>
      <c r="I549" s="273">
        <v>113268</v>
      </c>
      <c r="J549" s="90">
        <v>16</v>
      </c>
      <c r="K549" s="93" t="s">
        <v>3748</v>
      </c>
      <c r="L549" s="83" t="s">
        <v>922</v>
      </c>
      <c r="M549" s="83" t="s">
        <v>918</v>
      </c>
      <c r="N549" s="84">
        <v>390</v>
      </c>
      <c r="O549" s="85">
        <v>113857</v>
      </c>
      <c r="P549" s="274">
        <v>16</v>
      </c>
      <c r="Q549" s="275" t="s">
        <v>3818</v>
      </c>
      <c r="R549" s="276" t="s">
        <v>922</v>
      </c>
      <c r="S549" s="277" t="s">
        <v>918</v>
      </c>
      <c r="T549" s="278">
        <v>420</v>
      </c>
      <c r="U549" s="88">
        <v>113857</v>
      </c>
      <c r="V549" s="54">
        <v>17</v>
      </c>
      <c r="W549" s="54" t="s">
        <v>3817</v>
      </c>
      <c r="X549" s="276" t="s">
        <v>922</v>
      </c>
      <c r="Y549" s="83" t="s">
        <v>918</v>
      </c>
      <c r="Z549" s="84">
        <v>420</v>
      </c>
      <c r="AA549" s="88">
        <v>113184</v>
      </c>
      <c r="AB549" s="279">
        <v>17</v>
      </c>
      <c r="AC549" s="280" t="s">
        <v>3817</v>
      </c>
      <c r="AD549" s="281" t="s">
        <v>922</v>
      </c>
      <c r="AE549" s="83" t="s">
        <v>918</v>
      </c>
      <c r="AF549" s="84">
        <v>420</v>
      </c>
      <c r="AG549" s="88">
        <v>113184</v>
      </c>
      <c r="AH549" s="279">
        <v>17</v>
      </c>
      <c r="AI549" s="286" t="s">
        <v>3817</v>
      </c>
      <c r="AJ549" s="281" t="s">
        <v>922</v>
      </c>
      <c r="AK549" s="83" t="s">
        <v>918</v>
      </c>
      <c r="AL549" s="84">
        <v>420</v>
      </c>
      <c r="AM549" s="88">
        <v>113184</v>
      </c>
      <c r="AN549" s="279">
        <v>17</v>
      </c>
      <c r="AO549" s="286" t="s">
        <v>3817</v>
      </c>
      <c r="AP549" s="281" t="s">
        <v>922</v>
      </c>
      <c r="AQ549" s="83" t="s">
        <v>918</v>
      </c>
      <c r="AR549" s="84">
        <v>420</v>
      </c>
      <c r="AS549" s="88">
        <v>113184</v>
      </c>
      <c r="AT549" s="279">
        <v>17</v>
      </c>
      <c r="AU549" s="280" t="s">
        <v>3817</v>
      </c>
      <c r="AV549" s="86" t="s">
        <v>922</v>
      </c>
      <c r="AW549" s="285" t="s">
        <v>918</v>
      </c>
      <c r="AX549" s="285">
        <v>420</v>
      </c>
      <c r="AY549" s="87">
        <v>112292</v>
      </c>
      <c r="AZ549" s="86">
        <v>17</v>
      </c>
      <c r="BA549" s="57" t="s">
        <v>3817</v>
      </c>
      <c r="BB549" s="301" t="s">
        <v>922</v>
      </c>
      <c r="BC549" s="83" t="s">
        <v>918</v>
      </c>
      <c r="BD549" s="84">
        <v>420</v>
      </c>
      <c r="BE549" s="282">
        <v>112292</v>
      </c>
      <c r="BF549" s="279">
        <v>17</v>
      </c>
      <c r="BG549" s="303" t="s">
        <v>3817</v>
      </c>
      <c r="BH549" s="86" t="s">
        <v>3829</v>
      </c>
      <c r="BI549" s="285" t="s">
        <v>3829</v>
      </c>
      <c r="BJ549" s="285" t="s">
        <v>3829</v>
      </c>
      <c r="BK549" s="86" t="s">
        <v>3829</v>
      </c>
      <c r="BL549" s="432">
        <v>17</v>
      </c>
      <c r="BM549" s="432" t="s">
        <v>3817</v>
      </c>
      <c r="BN549" s="432" t="str">
        <f>INDEX(ID!$D:$D,MATCH('Org2567'!D549,ID!$A:$A,0))</f>
        <v>หนองคาย</v>
      </c>
    </row>
    <row r="550" spans="1:66" x14ac:dyDescent="0.25">
      <c r="A550" s="272">
        <v>547</v>
      </c>
      <c r="B550" s="272">
        <v>8</v>
      </c>
      <c r="C550" s="82" t="s">
        <v>2566</v>
      </c>
      <c r="D550" s="272" t="s">
        <v>550</v>
      </c>
      <c r="E550" s="82" t="str">
        <f t="shared" si="8"/>
        <v>รพ.โพนพิสัย</v>
      </c>
      <c r="F550" s="90" t="s">
        <v>926</v>
      </c>
      <c r="G550" s="90" t="s">
        <v>931</v>
      </c>
      <c r="H550" s="90">
        <v>109</v>
      </c>
      <c r="I550" s="273">
        <v>58405</v>
      </c>
      <c r="J550" s="90">
        <v>10</v>
      </c>
      <c r="K550" s="93" t="s">
        <v>3702</v>
      </c>
      <c r="L550" s="83" t="s">
        <v>926</v>
      </c>
      <c r="M550" s="83" t="s">
        <v>952</v>
      </c>
      <c r="N550" s="84">
        <v>113</v>
      </c>
      <c r="O550" s="85">
        <v>58808</v>
      </c>
      <c r="P550" s="274">
        <v>13</v>
      </c>
      <c r="Q550" s="275" t="s">
        <v>3813</v>
      </c>
      <c r="R550" s="276" t="s">
        <v>926</v>
      </c>
      <c r="S550" s="277" t="s">
        <v>952</v>
      </c>
      <c r="T550" s="278">
        <v>113</v>
      </c>
      <c r="U550" s="88">
        <v>58808</v>
      </c>
      <c r="V550" s="54">
        <v>13</v>
      </c>
      <c r="W550" s="54" t="s">
        <v>3813</v>
      </c>
      <c r="X550" s="276" t="s">
        <v>926</v>
      </c>
      <c r="Y550" s="83" t="s">
        <v>952</v>
      </c>
      <c r="Z550" s="84">
        <v>113</v>
      </c>
      <c r="AA550" s="88">
        <v>59426</v>
      </c>
      <c r="AB550" s="279">
        <v>13</v>
      </c>
      <c r="AC550" s="280" t="s">
        <v>3813</v>
      </c>
      <c r="AD550" s="281" t="s">
        <v>926</v>
      </c>
      <c r="AE550" s="83" t="s">
        <v>952</v>
      </c>
      <c r="AF550" s="84">
        <v>113</v>
      </c>
      <c r="AG550" s="88">
        <v>59426</v>
      </c>
      <c r="AH550" s="279">
        <v>13</v>
      </c>
      <c r="AI550" s="286" t="s">
        <v>3813</v>
      </c>
      <c r="AJ550" s="281" t="s">
        <v>926</v>
      </c>
      <c r="AK550" s="83" t="s">
        <v>952</v>
      </c>
      <c r="AL550" s="84">
        <v>113</v>
      </c>
      <c r="AM550" s="88">
        <v>59426</v>
      </c>
      <c r="AN550" s="279">
        <v>13</v>
      </c>
      <c r="AO550" s="286" t="s">
        <v>3813</v>
      </c>
      <c r="AP550" s="281" t="s">
        <v>926</v>
      </c>
      <c r="AQ550" s="83" t="s">
        <v>952</v>
      </c>
      <c r="AR550" s="84">
        <v>113</v>
      </c>
      <c r="AS550" s="88">
        <v>59426</v>
      </c>
      <c r="AT550" s="279">
        <v>13</v>
      </c>
      <c r="AU550" s="280" t="s">
        <v>3813</v>
      </c>
      <c r="AV550" s="86" t="s">
        <v>926</v>
      </c>
      <c r="AW550" s="285" t="s">
        <v>952</v>
      </c>
      <c r="AX550" s="285">
        <v>113</v>
      </c>
      <c r="AY550" s="87">
        <v>59176</v>
      </c>
      <c r="AZ550" s="86">
        <v>13</v>
      </c>
      <c r="BA550" s="57" t="s">
        <v>3813</v>
      </c>
      <c r="BB550" s="301" t="s">
        <v>926</v>
      </c>
      <c r="BC550" s="83" t="s">
        <v>952</v>
      </c>
      <c r="BD550" s="84">
        <v>129</v>
      </c>
      <c r="BE550" s="282">
        <v>59176</v>
      </c>
      <c r="BF550" s="279">
        <v>13</v>
      </c>
      <c r="BG550" s="303" t="s">
        <v>3813</v>
      </c>
      <c r="BH550" s="86" t="s">
        <v>3829</v>
      </c>
      <c r="BI550" s="285" t="s">
        <v>3829</v>
      </c>
      <c r="BJ550" s="285" t="s">
        <v>3830</v>
      </c>
      <c r="BK550" s="86" t="s">
        <v>3829</v>
      </c>
      <c r="BL550" s="432">
        <v>13</v>
      </c>
      <c r="BM550" s="432" t="s">
        <v>3813</v>
      </c>
      <c r="BN550" s="432" t="str">
        <f>INDEX(ID!$D:$D,MATCH('Org2567'!D550,ID!$A:$A,0))</f>
        <v>โพนพิสัย</v>
      </c>
    </row>
    <row r="551" spans="1:66" x14ac:dyDescent="0.25">
      <c r="A551" s="272">
        <v>548</v>
      </c>
      <c r="B551" s="272">
        <v>8</v>
      </c>
      <c r="C551" s="82" t="s">
        <v>2566</v>
      </c>
      <c r="D551" s="272" t="s">
        <v>551</v>
      </c>
      <c r="E551" s="82" t="str">
        <f t="shared" si="8"/>
        <v>รพ.ศรีเชียงใหม่</v>
      </c>
      <c r="F551" s="90" t="s">
        <v>926</v>
      </c>
      <c r="G551" s="90" t="s">
        <v>927</v>
      </c>
      <c r="H551" s="90">
        <v>33</v>
      </c>
      <c r="I551" s="273">
        <v>23639</v>
      </c>
      <c r="J551" s="90">
        <v>5</v>
      </c>
      <c r="K551" s="93" t="s">
        <v>3703</v>
      </c>
      <c r="L551" s="83" t="s">
        <v>926</v>
      </c>
      <c r="M551" s="83" t="s">
        <v>927</v>
      </c>
      <c r="N551" s="84">
        <v>36</v>
      </c>
      <c r="O551" s="85">
        <v>23615</v>
      </c>
      <c r="P551" s="274">
        <v>5</v>
      </c>
      <c r="Q551" s="275" t="s">
        <v>3811</v>
      </c>
      <c r="R551" s="276" t="s">
        <v>926</v>
      </c>
      <c r="S551" s="277" t="s">
        <v>927</v>
      </c>
      <c r="T551" s="278">
        <v>36</v>
      </c>
      <c r="U551" s="88">
        <v>23615</v>
      </c>
      <c r="V551" s="54">
        <v>5</v>
      </c>
      <c r="W551" s="54" t="s">
        <v>3811</v>
      </c>
      <c r="X551" s="276" t="s">
        <v>926</v>
      </c>
      <c r="Y551" s="83" t="s">
        <v>927</v>
      </c>
      <c r="Z551" s="84">
        <v>36</v>
      </c>
      <c r="AA551" s="88">
        <v>23573</v>
      </c>
      <c r="AB551" s="279">
        <v>5</v>
      </c>
      <c r="AC551" s="280" t="s">
        <v>3811</v>
      </c>
      <c r="AD551" s="281" t="s">
        <v>926</v>
      </c>
      <c r="AE551" s="83" t="s">
        <v>927</v>
      </c>
      <c r="AF551" s="84">
        <v>32</v>
      </c>
      <c r="AG551" s="88">
        <v>23573</v>
      </c>
      <c r="AH551" s="279">
        <v>5</v>
      </c>
      <c r="AI551" s="286" t="s">
        <v>3811</v>
      </c>
      <c r="AJ551" s="281" t="s">
        <v>926</v>
      </c>
      <c r="AK551" s="83" t="s">
        <v>927</v>
      </c>
      <c r="AL551" s="84">
        <v>32</v>
      </c>
      <c r="AM551" s="88">
        <v>23573</v>
      </c>
      <c r="AN551" s="279">
        <v>5</v>
      </c>
      <c r="AO551" s="286" t="s">
        <v>3811</v>
      </c>
      <c r="AP551" s="281" t="s">
        <v>926</v>
      </c>
      <c r="AQ551" s="83" t="s">
        <v>927</v>
      </c>
      <c r="AR551" s="84">
        <v>32</v>
      </c>
      <c r="AS551" s="88">
        <v>23573</v>
      </c>
      <c r="AT551" s="279">
        <v>5</v>
      </c>
      <c r="AU551" s="280" t="s">
        <v>3811</v>
      </c>
      <c r="AV551" s="86" t="s">
        <v>926</v>
      </c>
      <c r="AW551" s="285" t="s">
        <v>927</v>
      </c>
      <c r="AX551" s="285">
        <v>30</v>
      </c>
      <c r="AY551" s="87">
        <v>23304</v>
      </c>
      <c r="AZ551" s="86">
        <v>5</v>
      </c>
      <c r="BA551" s="57" t="s">
        <v>3811</v>
      </c>
      <c r="BB551" s="301" t="s">
        <v>926</v>
      </c>
      <c r="BC551" s="83" t="s">
        <v>927</v>
      </c>
      <c r="BD551" s="84">
        <v>30</v>
      </c>
      <c r="BE551" s="282">
        <v>23304</v>
      </c>
      <c r="BF551" s="279">
        <v>5</v>
      </c>
      <c r="BG551" s="303" t="s">
        <v>3811</v>
      </c>
      <c r="BH551" s="86" t="s">
        <v>3829</v>
      </c>
      <c r="BI551" s="285" t="s">
        <v>3829</v>
      </c>
      <c r="BJ551" s="285" t="s">
        <v>3829</v>
      </c>
      <c r="BK551" s="86" t="s">
        <v>3829</v>
      </c>
      <c r="BL551" s="432">
        <v>5</v>
      </c>
      <c r="BM551" s="432" t="s">
        <v>3811</v>
      </c>
      <c r="BN551" s="432" t="str">
        <f>INDEX(ID!$D:$D,MATCH('Org2567'!D551,ID!$A:$A,0))</f>
        <v>ศรีเชียงใหม่</v>
      </c>
    </row>
    <row r="552" spans="1:66" x14ac:dyDescent="0.25">
      <c r="A552" s="272">
        <v>549</v>
      </c>
      <c r="B552" s="272">
        <v>8</v>
      </c>
      <c r="C552" s="82" t="s">
        <v>2566</v>
      </c>
      <c r="D552" s="272" t="s">
        <v>552</v>
      </c>
      <c r="E552" s="82" t="str">
        <f t="shared" si="8"/>
        <v>รพ.สังคม</v>
      </c>
      <c r="F552" s="90" t="s">
        <v>926</v>
      </c>
      <c r="G552" s="90" t="s">
        <v>927</v>
      </c>
      <c r="H552" s="90">
        <v>71</v>
      </c>
      <c r="I552" s="273">
        <v>20295</v>
      </c>
      <c r="J552" s="90">
        <v>5</v>
      </c>
      <c r="K552" s="93" t="s">
        <v>3703</v>
      </c>
      <c r="L552" s="83" t="s">
        <v>926</v>
      </c>
      <c r="M552" s="83" t="s">
        <v>927</v>
      </c>
      <c r="N552" s="84">
        <v>41</v>
      </c>
      <c r="O552" s="85">
        <v>20444</v>
      </c>
      <c r="P552" s="274">
        <v>5</v>
      </c>
      <c r="Q552" s="275" t="s">
        <v>3811</v>
      </c>
      <c r="R552" s="276" t="s">
        <v>926</v>
      </c>
      <c r="S552" s="277" t="s">
        <v>927</v>
      </c>
      <c r="T552" s="278">
        <v>47</v>
      </c>
      <c r="U552" s="88">
        <v>20444</v>
      </c>
      <c r="V552" s="54">
        <v>5</v>
      </c>
      <c r="W552" s="54" t="s">
        <v>3811</v>
      </c>
      <c r="X552" s="276" t="s">
        <v>926</v>
      </c>
      <c r="Y552" s="83" t="s">
        <v>927</v>
      </c>
      <c r="Z552" s="84">
        <v>47</v>
      </c>
      <c r="AA552" s="88">
        <v>20766</v>
      </c>
      <c r="AB552" s="279">
        <v>5</v>
      </c>
      <c r="AC552" s="280" t="s">
        <v>3811</v>
      </c>
      <c r="AD552" s="281" t="s">
        <v>926</v>
      </c>
      <c r="AE552" s="83" t="s">
        <v>927</v>
      </c>
      <c r="AF552" s="84">
        <v>47</v>
      </c>
      <c r="AG552" s="88">
        <v>20766</v>
      </c>
      <c r="AH552" s="279">
        <v>5</v>
      </c>
      <c r="AI552" s="286" t="s">
        <v>3811</v>
      </c>
      <c r="AJ552" s="281" t="s">
        <v>926</v>
      </c>
      <c r="AK552" s="83" t="s">
        <v>927</v>
      </c>
      <c r="AL552" s="84">
        <v>47</v>
      </c>
      <c r="AM552" s="88">
        <v>20766</v>
      </c>
      <c r="AN552" s="279">
        <v>5</v>
      </c>
      <c r="AO552" s="286" t="s">
        <v>3811</v>
      </c>
      <c r="AP552" s="281" t="s">
        <v>926</v>
      </c>
      <c r="AQ552" s="83" t="s">
        <v>927</v>
      </c>
      <c r="AR552" s="84">
        <v>47</v>
      </c>
      <c r="AS552" s="88">
        <v>20766</v>
      </c>
      <c r="AT552" s="279">
        <v>5</v>
      </c>
      <c r="AU552" s="280" t="s">
        <v>3811</v>
      </c>
      <c r="AV552" s="86" t="s">
        <v>926</v>
      </c>
      <c r="AW552" s="285" t="s">
        <v>927</v>
      </c>
      <c r="AX552" s="285">
        <v>30</v>
      </c>
      <c r="AY552" s="87">
        <v>20814</v>
      </c>
      <c r="AZ552" s="86">
        <v>5</v>
      </c>
      <c r="BA552" s="57" t="s">
        <v>3811</v>
      </c>
      <c r="BB552" s="301" t="s">
        <v>926</v>
      </c>
      <c r="BC552" s="83" t="s">
        <v>927</v>
      </c>
      <c r="BD552" s="84">
        <v>30</v>
      </c>
      <c r="BE552" s="282">
        <v>20814</v>
      </c>
      <c r="BF552" s="279">
        <v>5</v>
      </c>
      <c r="BG552" s="303" t="s">
        <v>3811</v>
      </c>
      <c r="BH552" s="86" t="s">
        <v>3829</v>
      </c>
      <c r="BI552" s="285" t="s">
        <v>3829</v>
      </c>
      <c r="BJ552" s="285" t="s">
        <v>3829</v>
      </c>
      <c r="BK552" s="86" t="s">
        <v>3829</v>
      </c>
      <c r="BL552" s="432">
        <v>5</v>
      </c>
      <c r="BM552" s="432" t="s">
        <v>3811</v>
      </c>
      <c r="BN552" s="432" t="str">
        <f>INDEX(ID!$D:$D,MATCH('Org2567'!D552,ID!$A:$A,0))</f>
        <v>สังคม</v>
      </c>
    </row>
    <row r="553" spans="1:66" x14ac:dyDescent="0.25">
      <c r="A553" s="272">
        <v>550</v>
      </c>
      <c r="B553" s="272">
        <v>8</v>
      </c>
      <c r="C553" s="82" t="s">
        <v>2566</v>
      </c>
      <c r="D553" s="272" t="s">
        <v>553</v>
      </c>
      <c r="E553" s="82" t="str">
        <f t="shared" si="8"/>
        <v>รพ.สมเด็จพระยุพราชท่าบ่อ</v>
      </c>
      <c r="F553" s="90" t="s">
        <v>926</v>
      </c>
      <c r="G553" s="90" t="s">
        <v>952</v>
      </c>
      <c r="H553" s="90">
        <v>283</v>
      </c>
      <c r="I553" s="273">
        <v>63880</v>
      </c>
      <c r="J553" s="90">
        <v>13</v>
      </c>
      <c r="K553" s="93" t="s">
        <v>3781</v>
      </c>
      <c r="L553" s="83" t="s">
        <v>922</v>
      </c>
      <c r="M553" s="83" t="s">
        <v>924</v>
      </c>
      <c r="N553" s="84">
        <v>290</v>
      </c>
      <c r="O553" s="85">
        <v>63858</v>
      </c>
      <c r="P553" s="274">
        <v>15</v>
      </c>
      <c r="Q553" s="275" t="s">
        <v>3812</v>
      </c>
      <c r="R553" s="276" t="s">
        <v>922</v>
      </c>
      <c r="S553" s="277" t="s">
        <v>924</v>
      </c>
      <c r="T553" s="278">
        <v>266</v>
      </c>
      <c r="U553" s="88">
        <v>63858</v>
      </c>
      <c r="V553" s="54">
        <v>15</v>
      </c>
      <c r="W553" s="54" t="s">
        <v>3812</v>
      </c>
      <c r="X553" s="276" t="s">
        <v>922</v>
      </c>
      <c r="Y553" s="83" t="s">
        <v>924</v>
      </c>
      <c r="Z553" s="84">
        <v>266</v>
      </c>
      <c r="AA553" s="88">
        <v>63797</v>
      </c>
      <c r="AB553" s="279">
        <v>15</v>
      </c>
      <c r="AC553" s="280" t="s">
        <v>3812</v>
      </c>
      <c r="AD553" s="281" t="s">
        <v>922</v>
      </c>
      <c r="AE553" s="83" t="s">
        <v>924</v>
      </c>
      <c r="AF553" s="84">
        <v>266</v>
      </c>
      <c r="AG553" s="88">
        <v>63797</v>
      </c>
      <c r="AH553" s="279">
        <v>15</v>
      </c>
      <c r="AI553" s="286" t="s">
        <v>3812</v>
      </c>
      <c r="AJ553" s="281" t="s">
        <v>922</v>
      </c>
      <c r="AK553" s="83" t="s">
        <v>924</v>
      </c>
      <c r="AL553" s="84">
        <v>266</v>
      </c>
      <c r="AM553" s="88">
        <v>63797</v>
      </c>
      <c r="AN553" s="279">
        <v>15</v>
      </c>
      <c r="AO553" s="286" t="s">
        <v>3812</v>
      </c>
      <c r="AP553" s="281" t="s">
        <v>922</v>
      </c>
      <c r="AQ553" s="83" t="s">
        <v>924</v>
      </c>
      <c r="AR553" s="84">
        <v>266</v>
      </c>
      <c r="AS553" s="88">
        <v>63797</v>
      </c>
      <c r="AT553" s="279">
        <v>15</v>
      </c>
      <c r="AU553" s="280" t="s">
        <v>3812</v>
      </c>
      <c r="AV553" s="86" t="s">
        <v>922</v>
      </c>
      <c r="AW553" s="285" t="s">
        <v>924</v>
      </c>
      <c r="AX553" s="285">
        <v>266</v>
      </c>
      <c r="AY553" s="87">
        <v>62978</v>
      </c>
      <c r="AZ553" s="86">
        <v>15</v>
      </c>
      <c r="BA553" s="57" t="s">
        <v>3812</v>
      </c>
      <c r="BB553" s="301" t="s">
        <v>922</v>
      </c>
      <c r="BC553" s="83" t="s">
        <v>924</v>
      </c>
      <c r="BD553" s="84">
        <v>266</v>
      </c>
      <c r="BE553" s="282">
        <v>62978</v>
      </c>
      <c r="BF553" s="279">
        <v>15</v>
      </c>
      <c r="BG553" s="303" t="s">
        <v>3812</v>
      </c>
      <c r="BH553" s="86" t="s">
        <v>3829</v>
      </c>
      <c r="BI553" s="285" t="s">
        <v>3829</v>
      </c>
      <c r="BJ553" s="285" t="s">
        <v>3829</v>
      </c>
      <c r="BK553" s="86" t="s">
        <v>3829</v>
      </c>
      <c r="BL553" s="432">
        <v>15</v>
      </c>
      <c r="BM553" s="432" t="s">
        <v>3812</v>
      </c>
      <c r="BN553" s="432" t="str">
        <f>INDEX(ID!$D:$D,MATCH('Org2567'!D553,ID!$A:$A,0))</f>
        <v>สมเด็จพระยุพราชท่าบ่อ</v>
      </c>
    </row>
    <row r="554" spans="1:66" x14ac:dyDescent="0.25">
      <c r="A554" s="272">
        <v>551</v>
      </c>
      <c r="B554" s="272">
        <v>8</v>
      </c>
      <c r="C554" s="82" t="s">
        <v>2566</v>
      </c>
      <c r="D554" s="272" t="s">
        <v>554</v>
      </c>
      <c r="E554" s="82" t="str">
        <f t="shared" si="8"/>
        <v>รพ.สระใคร</v>
      </c>
      <c r="F554" s="90" t="s">
        <v>926</v>
      </c>
      <c r="G554" s="90" t="s">
        <v>989</v>
      </c>
      <c r="H554" s="90">
        <v>28</v>
      </c>
      <c r="I554" s="273">
        <v>20366</v>
      </c>
      <c r="J554" s="90">
        <v>3</v>
      </c>
      <c r="K554" s="93" t="s">
        <v>3705</v>
      </c>
      <c r="L554" s="83" t="s">
        <v>926</v>
      </c>
      <c r="M554" s="83" t="s">
        <v>989</v>
      </c>
      <c r="N554" s="84">
        <v>28</v>
      </c>
      <c r="O554" s="85">
        <v>20258</v>
      </c>
      <c r="P554" s="274">
        <v>3</v>
      </c>
      <c r="Q554" s="275" t="s">
        <v>3819</v>
      </c>
      <c r="R554" s="276" t="s">
        <v>926</v>
      </c>
      <c r="S554" s="277" t="s">
        <v>989</v>
      </c>
      <c r="T554" s="278">
        <v>34</v>
      </c>
      <c r="U554" s="88">
        <v>20258</v>
      </c>
      <c r="V554" s="54">
        <v>3</v>
      </c>
      <c r="W554" s="54" t="s">
        <v>3819</v>
      </c>
      <c r="X554" s="276" t="s">
        <v>926</v>
      </c>
      <c r="Y554" s="83" t="s">
        <v>989</v>
      </c>
      <c r="Z554" s="84">
        <v>34</v>
      </c>
      <c r="AA554" s="88">
        <v>20286</v>
      </c>
      <c r="AB554" s="279">
        <v>3</v>
      </c>
      <c r="AC554" s="280" t="s">
        <v>3819</v>
      </c>
      <c r="AD554" s="281" t="s">
        <v>926</v>
      </c>
      <c r="AE554" s="83" t="s">
        <v>989</v>
      </c>
      <c r="AF554" s="84">
        <v>30</v>
      </c>
      <c r="AG554" s="88">
        <v>20286</v>
      </c>
      <c r="AH554" s="279">
        <v>3</v>
      </c>
      <c r="AI554" s="286" t="s">
        <v>3819</v>
      </c>
      <c r="AJ554" s="281" t="s">
        <v>926</v>
      </c>
      <c r="AK554" s="83" t="s">
        <v>989</v>
      </c>
      <c r="AL554" s="84">
        <v>30</v>
      </c>
      <c r="AM554" s="88">
        <v>20286</v>
      </c>
      <c r="AN554" s="279">
        <v>3</v>
      </c>
      <c r="AO554" s="286" t="s">
        <v>3819</v>
      </c>
      <c r="AP554" s="281" t="s">
        <v>926</v>
      </c>
      <c r="AQ554" s="83" t="s">
        <v>989</v>
      </c>
      <c r="AR554" s="84">
        <v>30</v>
      </c>
      <c r="AS554" s="88">
        <v>20286</v>
      </c>
      <c r="AT554" s="279">
        <v>3</v>
      </c>
      <c r="AU554" s="280" t="s">
        <v>3819</v>
      </c>
      <c r="AV554" s="86" t="s">
        <v>926</v>
      </c>
      <c r="AW554" s="285" t="s">
        <v>989</v>
      </c>
      <c r="AX554" s="285">
        <v>30</v>
      </c>
      <c r="AY554" s="87">
        <v>20272</v>
      </c>
      <c r="AZ554" s="86">
        <v>3</v>
      </c>
      <c r="BA554" s="57" t="s">
        <v>3819</v>
      </c>
      <c r="BB554" s="301" t="s">
        <v>926</v>
      </c>
      <c r="BC554" s="83" t="s">
        <v>927</v>
      </c>
      <c r="BD554" s="84">
        <v>30</v>
      </c>
      <c r="BE554" s="282">
        <v>20272</v>
      </c>
      <c r="BF554" s="279">
        <v>5</v>
      </c>
      <c r="BG554" s="303" t="s">
        <v>3811</v>
      </c>
      <c r="BH554" s="86" t="s">
        <v>3829</v>
      </c>
      <c r="BI554" s="285" t="s">
        <v>3830</v>
      </c>
      <c r="BJ554" s="285" t="s">
        <v>3829</v>
      </c>
      <c r="BK554" s="86" t="s">
        <v>3830</v>
      </c>
      <c r="BL554" s="432">
        <v>5</v>
      </c>
      <c r="BM554" s="432" t="s">
        <v>3811</v>
      </c>
      <c r="BN554" s="432" t="str">
        <f>INDEX(ID!$D:$D,MATCH('Org2567'!D554,ID!$A:$A,0))</f>
        <v>สระใคร</v>
      </c>
    </row>
    <row r="555" spans="1:66" x14ac:dyDescent="0.25">
      <c r="A555" s="272">
        <v>552</v>
      </c>
      <c r="B555" s="272">
        <v>8</v>
      </c>
      <c r="C555" s="82" t="s">
        <v>2566</v>
      </c>
      <c r="D555" s="272" t="s">
        <v>555</v>
      </c>
      <c r="E555" s="82" t="str">
        <f t="shared" si="8"/>
        <v>รพ.โพธิ์ตาก</v>
      </c>
      <c r="F555" s="90" t="s">
        <v>926</v>
      </c>
      <c r="G555" s="90" t="s">
        <v>989</v>
      </c>
      <c r="H555" s="90">
        <v>23</v>
      </c>
      <c r="I555" s="273">
        <v>11913</v>
      </c>
      <c r="J555" s="90">
        <v>2</v>
      </c>
      <c r="K555" s="93" t="s">
        <v>3706</v>
      </c>
      <c r="L555" s="83" t="s">
        <v>926</v>
      </c>
      <c r="M555" s="83" t="s">
        <v>989</v>
      </c>
      <c r="N555" s="84">
        <v>23</v>
      </c>
      <c r="O555" s="85">
        <v>11935</v>
      </c>
      <c r="P555" s="274">
        <v>2</v>
      </c>
      <c r="Q555" s="275" t="s">
        <v>3815</v>
      </c>
      <c r="R555" s="276" t="s">
        <v>926</v>
      </c>
      <c r="S555" s="277" t="s">
        <v>989</v>
      </c>
      <c r="T555" s="278">
        <v>24</v>
      </c>
      <c r="U555" s="88">
        <v>11935</v>
      </c>
      <c r="V555" s="54">
        <v>2</v>
      </c>
      <c r="W555" s="54" t="s">
        <v>3815</v>
      </c>
      <c r="X555" s="276" t="s">
        <v>926</v>
      </c>
      <c r="Y555" s="83" t="s">
        <v>989</v>
      </c>
      <c r="Z555" s="84">
        <v>24</v>
      </c>
      <c r="AA555" s="88">
        <v>12008</v>
      </c>
      <c r="AB555" s="279">
        <v>2</v>
      </c>
      <c r="AC555" s="280" t="s">
        <v>3815</v>
      </c>
      <c r="AD555" s="281" t="s">
        <v>926</v>
      </c>
      <c r="AE555" s="83" t="s">
        <v>989</v>
      </c>
      <c r="AF555" s="84">
        <v>24</v>
      </c>
      <c r="AG555" s="88">
        <v>12008</v>
      </c>
      <c r="AH555" s="279">
        <v>2</v>
      </c>
      <c r="AI555" s="286" t="s">
        <v>3815</v>
      </c>
      <c r="AJ555" s="281" t="s">
        <v>926</v>
      </c>
      <c r="AK555" s="83" t="s">
        <v>989</v>
      </c>
      <c r="AL555" s="84">
        <v>24</v>
      </c>
      <c r="AM555" s="88">
        <v>12008</v>
      </c>
      <c r="AN555" s="279">
        <v>2</v>
      </c>
      <c r="AO555" s="286" t="s">
        <v>3815</v>
      </c>
      <c r="AP555" s="281" t="s">
        <v>926</v>
      </c>
      <c r="AQ555" s="83" t="s">
        <v>989</v>
      </c>
      <c r="AR555" s="84">
        <v>24</v>
      </c>
      <c r="AS555" s="88">
        <v>12008</v>
      </c>
      <c r="AT555" s="279">
        <v>2</v>
      </c>
      <c r="AU555" s="280" t="s">
        <v>3815</v>
      </c>
      <c r="AV555" s="86" t="s">
        <v>926</v>
      </c>
      <c r="AW555" s="285" t="s">
        <v>989</v>
      </c>
      <c r="AX555" s="285">
        <v>15</v>
      </c>
      <c r="AY555" s="87">
        <v>12022</v>
      </c>
      <c r="AZ555" s="86">
        <v>2</v>
      </c>
      <c r="BA555" s="57" t="s">
        <v>3815</v>
      </c>
      <c r="BB555" s="301" t="s">
        <v>926</v>
      </c>
      <c r="BC555" s="83" t="s">
        <v>989</v>
      </c>
      <c r="BD555" s="84">
        <v>15</v>
      </c>
      <c r="BE555" s="282">
        <v>12022</v>
      </c>
      <c r="BF555" s="279">
        <v>2</v>
      </c>
      <c r="BG555" s="303" t="s">
        <v>3815</v>
      </c>
      <c r="BH555" s="86" t="s">
        <v>3829</v>
      </c>
      <c r="BI555" s="285" t="s">
        <v>3829</v>
      </c>
      <c r="BJ555" s="285" t="s">
        <v>3829</v>
      </c>
      <c r="BK555" s="86" t="s">
        <v>3829</v>
      </c>
      <c r="BL555" s="432">
        <v>2</v>
      </c>
      <c r="BM555" s="432" t="s">
        <v>3815</v>
      </c>
      <c r="BN555" s="432" t="str">
        <f>INDEX(ID!$D:$D,MATCH('Org2567'!D555,ID!$A:$A,0))</f>
        <v>โพธิ์ตาก</v>
      </c>
    </row>
    <row r="556" spans="1:66" x14ac:dyDescent="0.25">
      <c r="A556" s="272">
        <v>553</v>
      </c>
      <c r="B556" s="272">
        <v>8</v>
      </c>
      <c r="C556" s="82" t="s">
        <v>2566</v>
      </c>
      <c r="D556" s="272" t="s">
        <v>556</v>
      </c>
      <c r="E556" s="82" t="str">
        <f t="shared" si="8"/>
        <v>รพ.เฝ้าไร่</v>
      </c>
      <c r="F556" s="90" t="s">
        <v>926</v>
      </c>
      <c r="G556" s="90" t="s">
        <v>927</v>
      </c>
      <c r="H556" s="90">
        <v>30</v>
      </c>
      <c r="I556" s="273">
        <v>36464</v>
      </c>
      <c r="J556" s="90">
        <v>6</v>
      </c>
      <c r="K556" s="93" t="s">
        <v>3783</v>
      </c>
      <c r="L556" s="83" t="s">
        <v>926</v>
      </c>
      <c r="M556" s="83" t="s">
        <v>927</v>
      </c>
      <c r="N556" s="84">
        <v>28</v>
      </c>
      <c r="O556" s="85">
        <v>36734</v>
      </c>
      <c r="P556" s="274">
        <v>6</v>
      </c>
      <c r="Q556" s="275" t="s">
        <v>3809</v>
      </c>
      <c r="R556" s="276" t="s">
        <v>926</v>
      </c>
      <c r="S556" s="277" t="s">
        <v>927</v>
      </c>
      <c r="T556" s="278">
        <v>30</v>
      </c>
      <c r="U556" s="88">
        <v>36734</v>
      </c>
      <c r="V556" s="54">
        <v>6</v>
      </c>
      <c r="W556" s="54" t="s">
        <v>3809</v>
      </c>
      <c r="X556" s="276" t="s">
        <v>926</v>
      </c>
      <c r="Y556" s="83" t="s">
        <v>927</v>
      </c>
      <c r="Z556" s="84">
        <v>30</v>
      </c>
      <c r="AA556" s="88">
        <v>36674</v>
      </c>
      <c r="AB556" s="279">
        <v>6</v>
      </c>
      <c r="AC556" s="280" t="s">
        <v>3809</v>
      </c>
      <c r="AD556" s="281" t="s">
        <v>926</v>
      </c>
      <c r="AE556" s="83" t="s">
        <v>927</v>
      </c>
      <c r="AF556" s="84">
        <v>30</v>
      </c>
      <c r="AG556" s="88">
        <v>36674</v>
      </c>
      <c r="AH556" s="279">
        <v>6</v>
      </c>
      <c r="AI556" s="286" t="s">
        <v>3809</v>
      </c>
      <c r="AJ556" s="281" t="s">
        <v>926</v>
      </c>
      <c r="AK556" s="83" t="s">
        <v>927</v>
      </c>
      <c r="AL556" s="84">
        <v>30</v>
      </c>
      <c r="AM556" s="88">
        <v>36674</v>
      </c>
      <c r="AN556" s="279">
        <v>6</v>
      </c>
      <c r="AO556" s="286" t="s">
        <v>3809</v>
      </c>
      <c r="AP556" s="281" t="s">
        <v>926</v>
      </c>
      <c r="AQ556" s="83" t="s">
        <v>927</v>
      </c>
      <c r="AR556" s="84">
        <v>30</v>
      </c>
      <c r="AS556" s="88">
        <v>36674</v>
      </c>
      <c r="AT556" s="279">
        <v>6</v>
      </c>
      <c r="AU556" s="280" t="s">
        <v>3809</v>
      </c>
      <c r="AV556" s="86" t="s">
        <v>926</v>
      </c>
      <c r="AW556" s="285" t="s">
        <v>927</v>
      </c>
      <c r="AX556" s="285">
        <v>30</v>
      </c>
      <c r="AY556" s="87">
        <v>36388</v>
      </c>
      <c r="AZ556" s="86">
        <v>6</v>
      </c>
      <c r="BA556" s="57" t="s">
        <v>3809</v>
      </c>
      <c r="BB556" s="301" t="s">
        <v>926</v>
      </c>
      <c r="BC556" s="83" t="s">
        <v>927</v>
      </c>
      <c r="BD556" s="84">
        <v>30</v>
      </c>
      <c r="BE556" s="282">
        <v>36388</v>
      </c>
      <c r="BF556" s="279">
        <v>6</v>
      </c>
      <c r="BG556" s="303" t="s">
        <v>3809</v>
      </c>
      <c r="BH556" s="86" t="s">
        <v>3829</v>
      </c>
      <c r="BI556" s="285" t="s">
        <v>3829</v>
      </c>
      <c r="BJ556" s="285" t="s">
        <v>3829</v>
      </c>
      <c r="BK556" s="86" t="s">
        <v>3829</v>
      </c>
      <c r="BL556" s="432">
        <v>6</v>
      </c>
      <c r="BM556" s="432" t="s">
        <v>3809</v>
      </c>
      <c r="BN556" s="432" t="str">
        <f>INDEX(ID!$D:$D,MATCH('Org2567'!D556,ID!$A:$A,0))</f>
        <v>เฝ้าไร่</v>
      </c>
    </row>
    <row r="557" spans="1:66" x14ac:dyDescent="0.25">
      <c r="A557" s="272">
        <v>554</v>
      </c>
      <c r="B557" s="272">
        <v>8</v>
      </c>
      <c r="C557" s="82" t="s">
        <v>2566</v>
      </c>
      <c r="D557" s="272" t="s">
        <v>557</v>
      </c>
      <c r="E557" s="82" t="str">
        <f t="shared" si="8"/>
        <v>รพ.รัตนวาปี</v>
      </c>
      <c r="F557" s="90" t="s">
        <v>926</v>
      </c>
      <c r="G557" s="90" t="s">
        <v>989</v>
      </c>
      <c r="H557" s="90">
        <v>30</v>
      </c>
      <c r="I557" s="273">
        <v>29000</v>
      </c>
      <c r="J557" s="90">
        <v>4</v>
      </c>
      <c r="K557" s="93" t="s">
        <v>3707</v>
      </c>
      <c r="L557" s="83" t="s">
        <v>926</v>
      </c>
      <c r="M557" s="83" t="s">
        <v>989</v>
      </c>
      <c r="N557" s="84">
        <v>30</v>
      </c>
      <c r="O557" s="85">
        <v>29056</v>
      </c>
      <c r="P557" s="274">
        <v>4</v>
      </c>
      <c r="Q557" s="275" t="s">
        <v>3821</v>
      </c>
      <c r="R557" s="276" t="s">
        <v>926</v>
      </c>
      <c r="S557" s="277" t="s">
        <v>989</v>
      </c>
      <c r="T557" s="278">
        <v>30</v>
      </c>
      <c r="U557" s="88">
        <v>29056</v>
      </c>
      <c r="V557" s="54">
        <v>4</v>
      </c>
      <c r="W557" s="54" t="s">
        <v>3821</v>
      </c>
      <c r="X557" s="276" t="s">
        <v>926</v>
      </c>
      <c r="Y557" s="83" t="s">
        <v>927</v>
      </c>
      <c r="Z557" s="84">
        <v>30</v>
      </c>
      <c r="AA557" s="88">
        <v>29211</v>
      </c>
      <c r="AB557" s="279">
        <v>5</v>
      </c>
      <c r="AC557" s="280" t="s">
        <v>3811</v>
      </c>
      <c r="AD557" s="281" t="s">
        <v>926</v>
      </c>
      <c r="AE557" s="83" t="s">
        <v>927</v>
      </c>
      <c r="AF557" s="84">
        <v>36</v>
      </c>
      <c r="AG557" s="88">
        <v>29211</v>
      </c>
      <c r="AH557" s="279">
        <v>5</v>
      </c>
      <c r="AI557" s="286" t="s">
        <v>3811</v>
      </c>
      <c r="AJ557" s="281" t="s">
        <v>926</v>
      </c>
      <c r="AK557" s="83" t="s">
        <v>927</v>
      </c>
      <c r="AL557" s="84">
        <v>36</v>
      </c>
      <c r="AM557" s="88">
        <v>29211</v>
      </c>
      <c r="AN557" s="279">
        <v>5</v>
      </c>
      <c r="AO557" s="286" t="s">
        <v>3811</v>
      </c>
      <c r="AP557" s="281" t="s">
        <v>926</v>
      </c>
      <c r="AQ557" s="83" t="s">
        <v>927</v>
      </c>
      <c r="AR557" s="84">
        <v>36</v>
      </c>
      <c r="AS557" s="88">
        <v>29211</v>
      </c>
      <c r="AT557" s="279">
        <v>5</v>
      </c>
      <c r="AU557" s="280" t="s">
        <v>3811</v>
      </c>
      <c r="AV557" s="86" t="s">
        <v>926</v>
      </c>
      <c r="AW557" s="285" t="s">
        <v>927</v>
      </c>
      <c r="AX557" s="285">
        <v>30</v>
      </c>
      <c r="AY557" s="87">
        <v>28793</v>
      </c>
      <c r="AZ557" s="86">
        <v>5</v>
      </c>
      <c r="BA557" s="57" t="s">
        <v>3811</v>
      </c>
      <c r="BB557" s="301" t="s">
        <v>926</v>
      </c>
      <c r="BC557" s="83" t="s">
        <v>927</v>
      </c>
      <c r="BD557" s="84">
        <v>30</v>
      </c>
      <c r="BE557" s="282">
        <v>28793</v>
      </c>
      <c r="BF557" s="279">
        <v>5</v>
      </c>
      <c r="BG557" s="303" t="s">
        <v>3811</v>
      </c>
      <c r="BH557" s="86" t="s">
        <v>3829</v>
      </c>
      <c r="BI557" s="285" t="s">
        <v>3829</v>
      </c>
      <c r="BJ557" s="285" t="s">
        <v>3829</v>
      </c>
      <c r="BK557" s="86" t="s">
        <v>3829</v>
      </c>
      <c r="BL557" s="432">
        <v>5</v>
      </c>
      <c r="BM557" s="432" t="s">
        <v>3811</v>
      </c>
      <c r="BN557" s="432" t="str">
        <f>INDEX(ID!$D:$D,MATCH('Org2567'!D557,ID!$A:$A,0))</f>
        <v>รัตนวาปี</v>
      </c>
    </row>
    <row r="558" spans="1:66" x14ac:dyDescent="0.25">
      <c r="A558" s="272">
        <v>555</v>
      </c>
      <c r="B558" s="272">
        <v>8</v>
      </c>
      <c r="C558" s="82" t="s">
        <v>2442</v>
      </c>
      <c r="D558" s="272" t="s">
        <v>558</v>
      </c>
      <c r="E558" s="82" t="str">
        <f t="shared" si="8"/>
        <v>รพ.หนองบัวลำภู</v>
      </c>
      <c r="F558" s="90" t="s">
        <v>922</v>
      </c>
      <c r="G558" s="90" t="s">
        <v>918</v>
      </c>
      <c r="H558" s="90">
        <v>353</v>
      </c>
      <c r="I558" s="273">
        <v>99555</v>
      </c>
      <c r="J558" s="90">
        <v>16</v>
      </c>
      <c r="K558" s="93" t="s">
        <v>3748</v>
      </c>
      <c r="L558" s="83" t="s">
        <v>922</v>
      </c>
      <c r="M558" s="83" t="s">
        <v>918</v>
      </c>
      <c r="N558" s="84">
        <v>342</v>
      </c>
      <c r="O558" s="85">
        <v>100640</v>
      </c>
      <c r="P558" s="274">
        <v>16</v>
      </c>
      <c r="Q558" s="275" t="s">
        <v>3818</v>
      </c>
      <c r="R558" s="276" t="s">
        <v>922</v>
      </c>
      <c r="S558" s="277" t="s">
        <v>918</v>
      </c>
      <c r="T558" s="278">
        <v>351</v>
      </c>
      <c r="U558" s="88">
        <v>100640</v>
      </c>
      <c r="V558" s="54">
        <v>16</v>
      </c>
      <c r="W558" s="54" t="s">
        <v>3818</v>
      </c>
      <c r="X558" s="276" t="s">
        <v>922</v>
      </c>
      <c r="Y558" s="83" t="s">
        <v>918</v>
      </c>
      <c r="Z558" s="84">
        <v>351</v>
      </c>
      <c r="AA558" s="88">
        <v>101244</v>
      </c>
      <c r="AB558" s="279">
        <v>16</v>
      </c>
      <c r="AC558" s="280" t="s">
        <v>3818</v>
      </c>
      <c r="AD558" s="281" t="s">
        <v>922</v>
      </c>
      <c r="AE558" s="83" t="s">
        <v>918</v>
      </c>
      <c r="AF558" s="84">
        <v>379</v>
      </c>
      <c r="AG558" s="88">
        <v>101244</v>
      </c>
      <c r="AH558" s="279">
        <v>16</v>
      </c>
      <c r="AI558" s="286" t="s">
        <v>3818</v>
      </c>
      <c r="AJ558" s="281" t="s">
        <v>922</v>
      </c>
      <c r="AK558" s="83" t="s">
        <v>918</v>
      </c>
      <c r="AL558" s="84">
        <v>379</v>
      </c>
      <c r="AM558" s="88">
        <v>101244</v>
      </c>
      <c r="AN558" s="279">
        <v>16</v>
      </c>
      <c r="AO558" s="286" t="s">
        <v>3818</v>
      </c>
      <c r="AP558" s="281" t="s">
        <v>922</v>
      </c>
      <c r="AQ558" s="83" t="s">
        <v>918</v>
      </c>
      <c r="AR558" s="84">
        <v>379</v>
      </c>
      <c r="AS558" s="88">
        <v>101244</v>
      </c>
      <c r="AT558" s="279">
        <v>16</v>
      </c>
      <c r="AU558" s="280" t="s">
        <v>3818</v>
      </c>
      <c r="AV558" s="86" t="s">
        <v>922</v>
      </c>
      <c r="AW558" s="285" t="s">
        <v>918</v>
      </c>
      <c r="AX558" s="285">
        <v>379</v>
      </c>
      <c r="AY558" s="87">
        <v>101105</v>
      </c>
      <c r="AZ558" s="86">
        <v>16</v>
      </c>
      <c r="BA558" s="57" t="s">
        <v>3818</v>
      </c>
      <c r="BB558" s="301" t="s">
        <v>922</v>
      </c>
      <c r="BC558" s="83" t="s">
        <v>918</v>
      </c>
      <c r="BD558" s="84">
        <v>353</v>
      </c>
      <c r="BE558" s="282">
        <v>101105</v>
      </c>
      <c r="BF558" s="279">
        <v>16</v>
      </c>
      <c r="BG558" s="303" t="s">
        <v>3818</v>
      </c>
      <c r="BH558" s="86" t="s">
        <v>3829</v>
      </c>
      <c r="BI558" s="285" t="s">
        <v>3829</v>
      </c>
      <c r="BJ558" s="285" t="s">
        <v>3830</v>
      </c>
      <c r="BK558" s="86" t="s">
        <v>3829</v>
      </c>
      <c r="BL558" s="432">
        <v>16</v>
      </c>
      <c r="BM558" s="432" t="s">
        <v>3818</v>
      </c>
      <c r="BN558" s="432" t="str">
        <f>INDEX(ID!$D:$D,MATCH('Org2567'!D558,ID!$A:$A,0))</f>
        <v>หนองบัวลำภู</v>
      </c>
    </row>
    <row r="559" spans="1:66" x14ac:dyDescent="0.25">
      <c r="A559" s="272">
        <v>556</v>
      </c>
      <c r="B559" s="272">
        <v>8</v>
      </c>
      <c r="C559" s="82" t="s">
        <v>2442</v>
      </c>
      <c r="D559" s="272" t="s">
        <v>559</v>
      </c>
      <c r="E559" s="82" t="str">
        <f t="shared" si="8"/>
        <v>รพ.นากลาง</v>
      </c>
      <c r="F559" s="90" t="s">
        <v>926</v>
      </c>
      <c r="G559" s="90" t="s">
        <v>931</v>
      </c>
      <c r="H559" s="90">
        <v>78</v>
      </c>
      <c r="I559" s="273">
        <v>69676</v>
      </c>
      <c r="J559" s="90">
        <v>10</v>
      </c>
      <c r="K559" s="93" t="s">
        <v>3702</v>
      </c>
      <c r="L559" s="83" t="s">
        <v>926</v>
      </c>
      <c r="M559" s="83" t="s">
        <v>931</v>
      </c>
      <c r="N559" s="84">
        <v>91</v>
      </c>
      <c r="O559" s="85">
        <v>69726</v>
      </c>
      <c r="P559" s="274">
        <v>10</v>
      </c>
      <c r="Q559" s="275" t="s">
        <v>3810</v>
      </c>
      <c r="R559" s="276" t="s">
        <v>926</v>
      </c>
      <c r="S559" s="277" t="s">
        <v>931</v>
      </c>
      <c r="T559" s="278">
        <v>78</v>
      </c>
      <c r="U559" s="88">
        <v>69726</v>
      </c>
      <c r="V559" s="54">
        <v>10</v>
      </c>
      <c r="W559" s="54" t="s">
        <v>3810</v>
      </c>
      <c r="X559" s="276" t="s">
        <v>926</v>
      </c>
      <c r="Y559" s="83" t="s">
        <v>931</v>
      </c>
      <c r="Z559" s="84">
        <v>78</v>
      </c>
      <c r="AA559" s="88">
        <v>69632</v>
      </c>
      <c r="AB559" s="279">
        <v>10</v>
      </c>
      <c r="AC559" s="280" t="s">
        <v>3810</v>
      </c>
      <c r="AD559" s="281" t="s">
        <v>926</v>
      </c>
      <c r="AE559" s="83" t="s">
        <v>931</v>
      </c>
      <c r="AF559" s="84">
        <v>70</v>
      </c>
      <c r="AG559" s="88">
        <v>69632</v>
      </c>
      <c r="AH559" s="279">
        <v>10</v>
      </c>
      <c r="AI559" s="286" t="s">
        <v>3810</v>
      </c>
      <c r="AJ559" s="281" t="s">
        <v>926</v>
      </c>
      <c r="AK559" s="83" t="s">
        <v>931</v>
      </c>
      <c r="AL559" s="84">
        <v>70</v>
      </c>
      <c r="AM559" s="88">
        <v>69632</v>
      </c>
      <c r="AN559" s="279">
        <v>10</v>
      </c>
      <c r="AO559" s="286" t="s">
        <v>3810</v>
      </c>
      <c r="AP559" s="281" t="s">
        <v>926</v>
      </c>
      <c r="AQ559" s="83" t="s">
        <v>931</v>
      </c>
      <c r="AR559" s="84">
        <v>70</v>
      </c>
      <c r="AS559" s="88">
        <v>69632</v>
      </c>
      <c r="AT559" s="279">
        <v>10</v>
      </c>
      <c r="AU559" s="280" t="s">
        <v>3810</v>
      </c>
      <c r="AV559" s="86" t="s">
        <v>926</v>
      </c>
      <c r="AW559" s="285" t="s">
        <v>931</v>
      </c>
      <c r="AX559" s="285">
        <v>70</v>
      </c>
      <c r="AY559" s="87">
        <v>69140</v>
      </c>
      <c r="AZ559" s="86">
        <v>10</v>
      </c>
      <c r="BA559" s="57" t="s">
        <v>3810</v>
      </c>
      <c r="BB559" s="301" t="s">
        <v>926</v>
      </c>
      <c r="BC559" s="83" t="s">
        <v>931</v>
      </c>
      <c r="BD559" s="84">
        <v>60</v>
      </c>
      <c r="BE559" s="282">
        <v>69140</v>
      </c>
      <c r="BF559" s="279">
        <v>10</v>
      </c>
      <c r="BG559" s="303" t="s">
        <v>3810</v>
      </c>
      <c r="BH559" s="86" t="s">
        <v>3829</v>
      </c>
      <c r="BI559" s="285" t="s">
        <v>3829</v>
      </c>
      <c r="BJ559" s="285" t="s">
        <v>3830</v>
      </c>
      <c r="BK559" s="86" t="s">
        <v>3829</v>
      </c>
      <c r="BL559" s="432">
        <v>10</v>
      </c>
      <c r="BM559" s="432" t="s">
        <v>3810</v>
      </c>
      <c r="BN559" s="432" t="str">
        <f>INDEX(ID!$D:$D,MATCH('Org2567'!D559,ID!$A:$A,0))</f>
        <v>นากลาง</v>
      </c>
    </row>
    <row r="560" spans="1:66" x14ac:dyDescent="0.25">
      <c r="A560" s="272">
        <v>557</v>
      </c>
      <c r="B560" s="272">
        <v>8</v>
      </c>
      <c r="C560" s="82" t="s">
        <v>2442</v>
      </c>
      <c r="D560" s="272" t="s">
        <v>560</v>
      </c>
      <c r="E560" s="82" t="str">
        <f t="shared" si="8"/>
        <v>รพ.โนนสัง</v>
      </c>
      <c r="F560" s="90" t="s">
        <v>926</v>
      </c>
      <c r="G560" s="90" t="s">
        <v>927</v>
      </c>
      <c r="H560" s="90">
        <v>40</v>
      </c>
      <c r="I560" s="273">
        <v>46962</v>
      </c>
      <c r="J560" s="90">
        <v>6</v>
      </c>
      <c r="K560" s="93" t="s">
        <v>3783</v>
      </c>
      <c r="L560" s="83" t="s">
        <v>926</v>
      </c>
      <c r="M560" s="83" t="s">
        <v>927</v>
      </c>
      <c r="N560" s="84">
        <v>40</v>
      </c>
      <c r="O560" s="85">
        <v>47182</v>
      </c>
      <c r="P560" s="274">
        <v>6</v>
      </c>
      <c r="Q560" s="275" t="s">
        <v>3809</v>
      </c>
      <c r="R560" s="276" t="s">
        <v>926</v>
      </c>
      <c r="S560" s="277" t="s">
        <v>927</v>
      </c>
      <c r="T560" s="278">
        <v>40</v>
      </c>
      <c r="U560" s="88">
        <v>47182</v>
      </c>
      <c r="V560" s="54">
        <v>6</v>
      </c>
      <c r="W560" s="54" t="s">
        <v>3809</v>
      </c>
      <c r="X560" s="276" t="s">
        <v>926</v>
      </c>
      <c r="Y560" s="83" t="s">
        <v>927</v>
      </c>
      <c r="Z560" s="84">
        <v>40</v>
      </c>
      <c r="AA560" s="88">
        <v>47426</v>
      </c>
      <c r="AB560" s="279">
        <v>6</v>
      </c>
      <c r="AC560" s="280" t="s">
        <v>3809</v>
      </c>
      <c r="AD560" s="281" t="s">
        <v>926</v>
      </c>
      <c r="AE560" s="83" t="s">
        <v>927</v>
      </c>
      <c r="AF560" s="84">
        <v>40</v>
      </c>
      <c r="AG560" s="88">
        <v>47426</v>
      </c>
      <c r="AH560" s="279">
        <v>6</v>
      </c>
      <c r="AI560" s="286" t="s">
        <v>3809</v>
      </c>
      <c r="AJ560" s="281" t="s">
        <v>926</v>
      </c>
      <c r="AK560" s="83" t="s">
        <v>927</v>
      </c>
      <c r="AL560" s="84">
        <v>40</v>
      </c>
      <c r="AM560" s="88">
        <v>47426</v>
      </c>
      <c r="AN560" s="279">
        <v>6</v>
      </c>
      <c r="AO560" s="286" t="s">
        <v>3809</v>
      </c>
      <c r="AP560" s="281" t="s">
        <v>926</v>
      </c>
      <c r="AQ560" s="83" t="s">
        <v>927</v>
      </c>
      <c r="AR560" s="84">
        <v>40</v>
      </c>
      <c r="AS560" s="88">
        <v>47426</v>
      </c>
      <c r="AT560" s="279">
        <v>6</v>
      </c>
      <c r="AU560" s="280" t="s">
        <v>3809</v>
      </c>
      <c r="AV560" s="86" t="s">
        <v>926</v>
      </c>
      <c r="AW560" s="285" t="s">
        <v>927</v>
      </c>
      <c r="AX560" s="285">
        <v>40</v>
      </c>
      <c r="AY560" s="87">
        <v>46890</v>
      </c>
      <c r="AZ560" s="86">
        <v>6</v>
      </c>
      <c r="BA560" s="57" t="s">
        <v>3809</v>
      </c>
      <c r="BB560" s="301" t="s">
        <v>926</v>
      </c>
      <c r="BC560" s="83" t="s">
        <v>927</v>
      </c>
      <c r="BD560" s="84">
        <v>40</v>
      </c>
      <c r="BE560" s="282">
        <v>46890</v>
      </c>
      <c r="BF560" s="279">
        <v>6</v>
      </c>
      <c r="BG560" s="303" t="s">
        <v>3809</v>
      </c>
      <c r="BH560" s="86" t="s">
        <v>3829</v>
      </c>
      <c r="BI560" s="285" t="s">
        <v>3829</v>
      </c>
      <c r="BJ560" s="285" t="s">
        <v>3829</v>
      </c>
      <c r="BK560" s="86" t="s">
        <v>3829</v>
      </c>
      <c r="BL560" s="432">
        <v>6</v>
      </c>
      <c r="BM560" s="432" t="s">
        <v>3809</v>
      </c>
      <c r="BN560" s="432" t="str">
        <f>INDEX(ID!$D:$D,MATCH('Org2567'!D560,ID!$A:$A,0))</f>
        <v>โนนสัง</v>
      </c>
    </row>
    <row r="561" spans="1:66" x14ac:dyDescent="0.25">
      <c r="A561" s="272">
        <v>558</v>
      </c>
      <c r="B561" s="272">
        <v>8</v>
      </c>
      <c r="C561" s="82" t="s">
        <v>2442</v>
      </c>
      <c r="D561" s="272" t="s">
        <v>561</v>
      </c>
      <c r="E561" s="82" t="str">
        <f t="shared" si="8"/>
        <v>รพ.ศรีบุญเรือง</v>
      </c>
      <c r="F561" s="90" t="s">
        <v>926</v>
      </c>
      <c r="G561" s="90" t="s">
        <v>931</v>
      </c>
      <c r="H561" s="90">
        <v>90</v>
      </c>
      <c r="I561" s="273">
        <v>82808</v>
      </c>
      <c r="J561" s="90">
        <v>10</v>
      </c>
      <c r="K561" s="93" t="s">
        <v>3702</v>
      </c>
      <c r="L561" s="83" t="s">
        <v>926</v>
      </c>
      <c r="M561" s="83" t="s">
        <v>931</v>
      </c>
      <c r="N561" s="84">
        <v>104</v>
      </c>
      <c r="O561" s="85">
        <v>82587</v>
      </c>
      <c r="P561" s="274">
        <v>10</v>
      </c>
      <c r="Q561" s="275" t="s">
        <v>3810</v>
      </c>
      <c r="R561" s="276" t="s">
        <v>926</v>
      </c>
      <c r="S561" s="277" t="s">
        <v>931</v>
      </c>
      <c r="T561" s="278">
        <v>90</v>
      </c>
      <c r="U561" s="88">
        <v>82587</v>
      </c>
      <c r="V561" s="54">
        <v>10</v>
      </c>
      <c r="W561" s="54" t="s">
        <v>3810</v>
      </c>
      <c r="X561" s="276" t="s">
        <v>926</v>
      </c>
      <c r="Y561" s="83" t="s">
        <v>931</v>
      </c>
      <c r="Z561" s="84">
        <v>90</v>
      </c>
      <c r="AA561" s="88">
        <v>82479</v>
      </c>
      <c r="AB561" s="279">
        <v>10</v>
      </c>
      <c r="AC561" s="280" t="s">
        <v>3810</v>
      </c>
      <c r="AD561" s="281" t="s">
        <v>926</v>
      </c>
      <c r="AE561" s="83" t="s">
        <v>931</v>
      </c>
      <c r="AF561" s="84">
        <v>90</v>
      </c>
      <c r="AG561" s="88">
        <v>82479</v>
      </c>
      <c r="AH561" s="279">
        <v>10</v>
      </c>
      <c r="AI561" s="286" t="s">
        <v>3810</v>
      </c>
      <c r="AJ561" s="281" t="s">
        <v>926</v>
      </c>
      <c r="AK561" s="83" t="s">
        <v>931</v>
      </c>
      <c r="AL561" s="84">
        <v>90</v>
      </c>
      <c r="AM561" s="88">
        <v>82479</v>
      </c>
      <c r="AN561" s="279">
        <v>10</v>
      </c>
      <c r="AO561" s="286" t="s">
        <v>3810</v>
      </c>
      <c r="AP561" s="281" t="s">
        <v>926</v>
      </c>
      <c r="AQ561" s="83" t="s">
        <v>931</v>
      </c>
      <c r="AR561" s="84">
        <v>90</v>
      </c>
      <c r="AS561" s="88">
        <v>82479</v>
      </c>
      <c r="AT561" s="279">
        <v>10</v>
      </c>
      <c r="AU561" s="280" t="s">
        <v>3810</v>
      </c>
      <c r="AV561" s="86" t="s">
        <v>926</v>
      </c>
      <c r="AW561" s="285" t="s">
        <v>931</v>
      </c>
      <c r="AX561" s="285">
        <v>90</v>
      </c>
      <c r="AY561" s="87">
        <v>81383</v>
      </c>
      <c r="AZ561" s="86">
        <v>10</v>
      </c>
      <c r="BA561" s="57" t="s">
        <v>3810</v>
      </c>
      <c r="BB561" s="301" t="s">
        <v>926</v>
      </c>
      <c r="BC561" s="83" t="s">
        <v>952</v>
      </c>
      <c r="BD561" s="84">
        <v>90</v>
      </c>
      <c r="BE561" s="282">
        <v>81383</v>
      </c>
      <c r="BF561" s="279">
        <v>12</v>
      </c>
      <c r="BG561" s="303" t="s">
        <v>3820</v>
      </c>
      <c r="BH561" s="86" t="s">
        <v>3829</v>
      </c>
      <c r="BI561" s="285" t="s">
        <v>3830</v>
      </c>
      <c r="BJ561" s="285" t="s">
        <v>3829</v>
      </c>
      <c r="BK561" s="86" t="s">
        <v>3830</v>
      </c>
      <c r="BL561" s="432">
        <v>12</v>
      </c>
      <c r="BM561" s="432" t="s">
        <v>3820</v>
      </c>
      <c r="BN561" s="432" t="str">
        <f>INDEX(ID!$D:$D,MATCH('Org2567'!D561,ID!$A:$A,0))</f>
        <v>ศรีบุญเรือง</v>
      </c>
    </row>
    <row r="562" spans="1:66" x14ac:dyDescent="0.25">
      <c r="A562" s="272">
        <v>559</v>
      </c>
      <c r="B562" s="272">
        <v>8</v>
      </c>
      <c r="C562" s="82" t="s">
        <v>2442</v>
      </c>
      <c r="D562" s="272" t="s">
        <v>562</v>
      </c>
      <c r="E562" s="82" t="str">
        <f t="shared" si="8"/>
        <v>รพ.สุวรรณคูหา</v>
      </c>
      <c r="F562" s="90" t="s">
        <v>926</v>
      </c>
      <c r="G562" s="90" t="s">
        <v>927</v>
      </c>
      <c r="H562" s="90">
        <v>66</v>
      </c>
      <c r="I562" s="273">
        <v>53254</v>
      </c>
      <c r="J562" s="90">
        <v>6</v>
      </c>
      <c r="K562" s="93" t="s">
        <v>3783</v>
      </c>
      <c r="L562" s="83" t="s">
        <v>926</v>
      </c>
      <c r="M562" s="83" t="s">
        <v>927</v>
      </c>
      <c r="N562" s="84">
        <v>40</v>
      </c>
      <c r="O562" s="85">
        <v>53672</v>
      </c>
      <c r="P562" s="274">
        <v>6</v>
      </c>
      <c r="Q562" s="275" t="s">
        <v>3809</v>
      </c>
      <c r="R562" s="276" t="s">
        <v>926</v>
      </c>
      <c r="S562" s="277" t="s">
        <v>927</v>
      </c>
      <c r="T562" s="278">
        <v>40</v>
      </c>
      <c r="U562" s="88">
        <v>53672</v>
      </c>
      <c r="V562" s="54">
        <v>6</v>
      </c>
      <c r="W562" s="54" t="s">
        <v>3809</v>
      </c>
      <c r="X562" s="276" t="s">
        <v>926</v>
      </c>
      <c r="Y562" s="83" t="s">
        <v>927</v>
      </c>
      <c r="Z562" s="84">
        <v>40</v>
      </c>
      <c r="AA562" s="88">
        <v>53723</v>
      </c>
      <c r="AB562" s="279">
        <v>6</v>
      </c>
      <c r="AC562" s="280" t="s">
        <v>3809</v>
      </c>
      <c r="AD562" s="281" t="s">
        <v>926</v>
      </c>
      <c r="AE562" s="83" t="s">
        <v>927</v>
      </c>
      <c r="AF562" s="84">
        <v>40</v>
      </c>
      <c r="AG562" s="88">
        <v>53723</v>
      </c>
      <c r="AH562" s="279">
        <v>6</v>
      </c>
      <c r="AI562" s="286" t="s">
        <v>3809</v>
      </c>
      <c r="AJ562" s="281" t="s">
        <v>926</v>
      </c>
      <c r="AK562" s="83" t="s">
        <v>927</v>
      </c>
      <c r="AL562" s="84">
        <v>40</v>
      </c>
      <c r="AM562" s="88">
        <v>53723</v>
      </c>
      <c r="AN562" s="279">
        <v>6</v>
      </c>
      <c r="AO562" s="286" t="s">
        <v>3809</v>
      </c>
      <c r="AP562" s="281" t="s">
        <v>926</v>
      </c>
      <c r="AQ562" s="83" t="s">
        <v>927</v>
      </c>
      <c r="AR562" s="84">
        <v>40</v>
      </c>
      <c r="AS562" s="88">
        <v>53723</v>
      </c>
      <c r="AT562" s="279">
        <v>6</v>
      </c>
      <c r="AU562" s="280" t="s">
        <v>3809</v>
      </c>
      <c r="AV562" s="86" t="s">
        <v>926</v>
      </c>
      <c r="AW562" s="285" t="s">
        <v>927</v>
      </c>
      <c r="AX562" s="285">
        <v>40</v>
      </c>
      <c r="AY562" s="87">
        <v>53162</v>
      </c>
      <c r="AZ562" s="86">
        <v>6</v>
      </c>
      <c r="BA562" s="57" t="s">
        <v>3809</v>
      </c>
      <c r="BB562" s="301" t="s">
        <v>926</v>
      </c>
      <c r="BC562" s="83" t="s">
        <v>931</v>
      </c>
      <c r="BD562" s="84">
        <v>40</v>
      </c>
      <c r="BE562" s="282">
        <v>53162</v>
      </c>
      <c r="BF562" s="279">
        <v>10</v>
      </c>
      <c r="BG562" s="303" t="s">
        <v>3810</v>
      </c>
      <c r="BH562" s="86" t="s">
        <v>3829</v>
      </c>
      <c r="BI562" s="285" t="s">
        <v>3830</v>
      </c>
      <c r="BJ562" s="285" t="s">
        <v>3829</v>
      </c>
      <c r="BK562" s="86" t="s">
        <v>3830</v>
      </c>
      <c r="BL562" s="432">
        <v>10</v>
      </c>
      <c r="BM562" s="432" t="s">
        <v>3810</v>
      </c>
      <c r="BN562" s="432" t="str">
        <f>INDEX(ID!$D:$D,MATCH('Org2567'!D562,ID!$A:$A,0))</f>
        <v>สุวรรณคูหา</v>
      </c>
    </row>
    <row r="563" spans="1:66" x14ac:dyDescent="0.25">
      <c r="A563" s="272">
        <v>560</v>
      </c>
      <c r="B563" s="272">
        <v>8</v>
      </c>
      <c r="C563" s="82" t="s">
        <v>2442</v>
      </c>
      <c r="D563" s="272" t="s">
        <v>563</v>
      </c>
      <c r="E563" s="82" t="str">
        <f t="shared" si="8"/>
        <v>รพ.นาวังเฉลิมพระเกียรติ ๘๐ พรรษา</v>
      </c>
      <c r="F563" s="90" t="s">
        <v>926</v>
      </c>
      <c r="G563" s="90" t="s">
        <v>927</v>
      </c>
      <c r="H563" s="90">
        <v>46</v>
      </c>
      <c r="I563" s="273">
        <v>29003</v>
      </c>
      <c r="J563" s="90">
        <v>5</v>
      </c>
      <c r="K563" s="93" t="s">
        <v>3703</v>
      </c>
      <c r="L563" s="83" t="s">
        <v>926</v>
      </c>
      <c r="M563" s="83" t="s">
        <v>927</v>
      </c>
      <c r="N563" s="84">
        <v>46</v>
      </c>
      <c r="O563" s="85">
        <v>29031</v>
      </c>
      <c r="P563" s="274">
        <v>5</v>
      </c>
      <c r="Q563" s="275" t="s">
        <v>3811</v>
      </c>
      <c r="R563" s="276" t="s">
        <v>926</v>
      </c>
      <c r="S563" s="277" t="s">
        <v>927</v>
      </c>
      <c r="T563" s="278">
        <v>46</v>
      </c>
      <c r="U563" s="88">
        <v>29031</v>
      </c>
      <c r="V563" s="54">
        <v>5</v>
      </c>
      <c r="W563" s="54" t="s">
        <v>3811</v>
      </c>
      <c r="X563" s="276" t="s">
        <v>926</v>
      </c>
      <c r="Y563" s="83" t="s">
        <v>927</v>
      </c>
      <c r="Z563" s="84">
        <v>46</v>
      </c>
      <c r="AA563" s="88">
        <v>28992</v>
      </c>
      <c r="AB563" s="279">
        <v>5</v>
      </c>
      <c r="AC563" s="280" t="s">
        <v>3811</v>
      </c>
      <c r="AD563" s="281" t="s">
        <v>926</v>
      </c>
      <c r="AE563" s="83" t="s">
        <v>927</v>
      </c>
      <c r="AF563" s="84">
        <v>30</v>
      </c>
      <c r="AG563" s="88">
        <v>28992</v>
      </c>
      <c r="AH563" s="279">
        <v>5</v>
      </c>
      <c r="AI563" s="286" t="s">
        <v>3811</v>
      </c>
      <c r="AJ563" s="281" t="s">
        <v>926</v>
      </c>
      <c r="AK563" s="83" t="s">
        <v>927</v>
      </c>
      <c r="AL563" s="84">
        <v>30</v>
      </c>
      <c r="AM563" s="88">
        <v>28992</v>
      </c>
      <c r="AN563" s="279">
        <v>5</v>
      </c>
      <c r="AO563" s="286" t="s">
        <v>3811</v>
      </c>
      <c r="AP563" s="281" t="s">
        <v>926</v>
      </c>
      <c r="AQ563" s="83" t="s">
        <v>927</v>
      </c>
      <c r="AR563" s="84">
        <v>30</v>
      </c>
      <c r="AS563" s="88">
        <v>28992</v>
      </c>
      <c r="AT563" s="279">
        <v>5</v>
      </c>
      <c r="AU563" s="280" t="s">
        <v>3811</v>
      </c>
      <c r="AV563" s="86" t="s">
        <v>926</v>
      </c>
      <c r="AW563" s="285" t="s">
        <v>927</v>
      </c>
      <c r="AX563" s="285">
        <v>30</v>
      </c>
      <c r="AY563" s="87">
        <v>28737</v>
      </c>
      <c r="AZ563" s="86">
        <v>5</v>
      </c>
      <c r="BA563" s="57" t="s">
        <v>3811</v>
      </c>
      <c r="BB563" s="301" t="s">
        <v>926</v>
      </c>
      <c r="BC563" s="83" t="s">
        <v>927</v>
      </c>
      <c r="BD563" s="84">
        <v>30</v>
      </c>
      <c r="BE563" s="282">
        <v>28737</v>
      </c>
      <c r="BF563" s="279">
        <v>5</v>
      </c>
      <c r="BG563" s="303" t="s">
        <v>3811</v>
      </c>
      <c r="BH563" s="86" t="s">
        <v>3829</v>
      </c>
      <c r="BI563" s="285" t="s">
        <v>3829</v>
      </c>
      <c r="BJ563" s="285" t="s">
        <v>3829</v>
      </c>
      <c r="BK563" s="86" t="s">
        <v>3829</v>
      </c>
      <c r="BL563" s="432">
        <v>5</v>
      </c>
      <c r="BM563" s="432" t="s">
        <v>3811</v>
      </c>
      <c r="BN563" s="432" t="str">
        <f>INDEX(ID!$D:$D,MATCH('Org2567'!D563,ID!$A:$A,0))</f>
        <v>นาวังเฉลิมพระเกียรติ ๘๐ พรรษา</v>
      </c>
    </row>
    <row r="564" spans="1:66" x14ac:dyDescent="0.25">
      <c r="A564" s="272">
        <v>561</v>
      </c>
      <c r="B564" s="272">
        <v>8</v>
      </c>
      <c r="C564" s="82" t="s">
        <v>2459</v>
      </c>
      <c r="D564" s="272" t="s">
        <v>564</v>
      </c>
      <c r="E564" s="82" t="str">
        <f t="shared" si="8"/>
        <v>รพ.อุดรธานี</v>
      </c>
      <c r="F564" s="90" t="s">
        <v>916</v>
      </c>
      <c r="G564" s="90" t="s">
        <v>3</v>
      </c>
      <c r="H564" s="90">
        <v>1148</v>
      </c>
      <c r="I564" s="273">
        <v>257542</v>
      </c>
      <c r="J564" s="90">
        <v>20</v>
      </c>
      <c r="K564" s="93" t="s">
        <v>3713</v>
      </c>
      <c r="L564" s="83" t="s">
        <v>916</v>
      </c>
      <c r="M564" s="83" t="s">
        <v>3</v>
      </c>
      <c r="N564" s="84">
        <v>1134</v>
      </c>
      <c r="O564" s="85">
        <v>259511</v>
      </c>
      <c r="P564" s="274">
        <v>20</v>
      </c>
      <c r="Q564" s="275" t="s">
        <v>3823</v>
      </c>
      <c r="R564" s="276" t="s">
        <v>916</v>
      </c>
      <c r="S564" s="277" t="s">
        <v>3</v>
      </c>
      <c r="T564" s="278">
        <v>1154</v>
      </c>
      <c r="U564" s="88">
        <v>259511</v>
      </c>
      <c r="V564" s="54">
        <v>20</v>
      </c>
      <c r="W564" s="54" t="s">
        <v>3823</v>
      </c>
      <c r="X564" s="276" t="s">
        <v>916</v>
      </c>
      <c r="Y564" s="83" t="s">
        <v>3</v>
      </c>
      <c r="Z564" s="84">
        <v>1154</v>
      </c>
      <c r="AA564" s="88">
        <v>259303</v>
      </c>
      <c r="AB564" s="279">
        <v>20</v>
      </c>
      <c r="AC564" s="280" t="s">
        <v>3823</v>
      </c>
      <c r="AD564" s="281" t="s">
        <v>916</v>
      </c>
      <c r="AE564" s="83" t="s">
        <v>3</v>
      </c>
      <c r="AF564" s="84">
        <v>1154</v>
      </c>
      <c r="AG564" s="88">
        <v>259303</v>
      </c>
      <c r="AH564" s="279">
        <v>20</v>
      </c>
      <c r="AI564" s="286" t="s">
        <v>3823</v>
      </c>
      <c r="AJ564" s="281" t="s">
        <v>916</v>
      </c>
      <c r="AK564" s="83" t="s">
        <v>3</v>
      </c>
      <c r="AL564" s="84">
        <v>1154</v>
      </c>
      <c r="AM564" s="88">
        <v>259303</v>
      </c>
      <c r="AN564" s="279">
        <v>20</v>
      </c>
      <c r="AO564" s="286" t="s">
        <v>3823</v>
      </c>
      <c r="AP564" s="281" t="s">
        <v>916</v>
      </c>
      <c r="AQ564" s="83" t="s">
        <v>3</v>
      </c>
      <c r="AR564" s="84">
        <v>1154</v>
      </c>
      <c r="AS564" s="88">
        <v>259303</v>
      </c>
      <c r="AT564" s="279">
        <v>20</v>
      </c>
      <c r="AU564" s="280" t="s">
        <v>3823</v>
      </c>
      <c r="AV564" s="86" t="s">
        <v>916</v>
      </c>
      <c r="AW564" s="285" t="s">
        <v>3</v>
      </c>
      <c r="AX564" s="285">
        <v>1154</v>
      </c>
      <c r="AY564" s="87">
        <v>258303</v>
      </c>
      <c r="AZ564" s="86">
        <v>20</v>
      </c>
      <c r="BA564" s="57" t="s">
        <v>3823</v>
      </c>
      <c r="BB564" s="301" t="s">
        <v>916</v>
      </c>
      <c r="BC564" s="83" t="s">
        <v>3</v>
      </c>
      <c r="BD564" s="84">
        <v>1143</v>
      </c>
      <c r="BE564" s="282">
        <v>258303</v>
      </c>
      <c r="BF564" s="279">
        <v>20</v>
      </c>
      <c r="BG564" s="303" t="s">
        <v>3823</v>
      </c>
      <c r="BH564" s="86" t="s">
        <v>3829</v>
      </c>
      <c r="BI564" s="285" t="s">
        <v>3829</v>
      </c>
      <c r="BJ564" s="285" t="s">
        <v>3830</v>
      </c>
      <c r="BK564" s="86" t="s">
        <v>3829</v>
      </c>
      <c r="BL564" s="432">
        <v>20</v>
      </c>
      <c r="BM564" s="432" t="s">
        <v>3823</v>
      </c>
      <c r="BN564" s="432" t="str">
        <f>INDEX(ID!$D:$D,MATCH('Org2567'!D564,ID!$A:$A,0))</f>
        <v>อุดรธานี</v>
      </c>
    </row>
    <row r="565" spans="1:66" x14ac:dyDescent="0.25">
      <c r="A565" s="272">
        <v>562</v>
      </c>
      <c r="B565" s="272">
        <v>8</v>
      </c>
      <c r="C565" s="82" t="s">
        <v>2459</v>
      </c>
      <c r="D565" s="272" t="s">
        <v>565</v>
      </c>
      <c r="E565" s="82" t="str">
        <f t="shared" si="8"/>
        <v>รพ.กุดจับ</v>
      </c>
      <c r="F565" s="90" t="s">
        <v>926</v>
      </c>
      <c r="G565" s="90" t="s">
        <v>927</v>
      </c>
      <c r="H565" s="90">
        <v>52</v>
      </c>
      <c r="I565" s="273">
        <v>51670</v>
      </c>
      <c r="J565" s="90">
        <v>6</v>
      </c>
      <c r="K565" s="93" t="s">
        <v>3783</v>
      </c>
      <c r="L565" s="83" t="s">
        <v>926</v>
      </c>
      <c r="M565" s="83" t="s">
        <v>927</v>
      </c>
      <c r="N565" s="84">
        <v>52</v>
      </c>
      <c r="O565" s="85">
        <v>51752</v>
      </c>
      <c r="P565" s="274">
        <v>6</v>
      </c>
      <c r="Q565" s="275" t="s">
        <v>3809</v>
      </c>
      <c r="R565" s="276" t="s">
        <v>926</v>
      </c>
      <c r="S565" s="277" t="s">
        <v>927</v>
      </c>
      <c r="T565" s="278">
        <v>52</v>
      </c>
      <c r="U565" s="88">
        <v>51752</v>
      </c>
      <c r="V565" s="54">
        <v>6</v>
      </c>
      <c r="W565" s="54" t="s">
        <v>3809</v>
      </c>
      <c r="X565" s="276" t="s">
        <v>926</v>
      </c>
      <c r="Y565" s="83" t="s">
        <v>927</v>
      </c>
      <c r="Z565" s="84">
        <v>52</v>
      </c>
      <c r="AA565" s="88">
        <v>51596</v>
      </c>
      <c r="AB565" s="279">
        <v>6</v>
      </c>
      <c r="AC565" s="280" t="s">
        <v>3809</v>
      </c>
      <c r="AD565" s="281" t="s">
        <v>926</v>
      </c>
      <c r="AE565" s="83" t="s">
        <v>927</v>
      </c>
      <c r="AF565" s="84">
        <v>86</v>
      </c>
      <c r="AG565" s="88">
        <v>51596</v>
      </c>
      <c r="AH565" s="279">
        <v>6</v>
      </c>
      <c r="AI565" s="286" t="s">
        <v>3809</v>
      </c>
      <c r="AJ565" s="281" t="s">
        <v>926</v>
      </c>
      <c r="AK565" s="83" t="s">
        <v>927</v>
      </c>
      <c r="AL565" s="84">
        <v>60</v>
      </c>
      <c r="AM565" s="88">
        <v>51596</v>
      </c>
      <c r="AN565" s="279">
        <v>6</v>
      </c>
      <c r="AO565" s="286" t="s">
        <v>3809</v>
      </c>
      <c r="AP565" s="281" t="s">
        <v>926</v>
      </c>
      <c r="AQ565" s="83" t="s">
        <v>927</v>
      </c>
      <c r="AR565" s="84">
        <v>60</v>
      </c>
      <c r="AS565" s="88">
        <v>51596</v>
      </c>
      <c r="AT565" s="279">
        <v>6</v>
      </c>
      <c r="AU565" s="280" t="s">
        <v>3809</v>
      </c>
      <c r="AV565" s="86" t="s">
        <v>926</v>
      </c>
      <c r="AW565" s="285" t="s">
        <v>927</v>
      </c>
      <c r="AX565" s="285">
        <v>60</v>
      </c>
      <c r="AY565" s="87">
        <v>51023</v>
      </c>
      <c r="AZ565" s="86">
        <v>6</v>
      </c>
      <c r="BA565" s="57" t="s">
        <v>3809</v>
      </c>
      <c r="BB565" s="301" t="s">
        <v>926</v>
      </c>
      <c r="BC565" s="83" t="s">
        <v>931</v>
      </c>
      <c r="BD565" s="84">
        <v>60</v>
      </c>
      <c r="BE565" s="282">
        <v>51023</v>
      </c>
      <c r="BF565" s="279">
        <v>10</v>
      </c>
      <c r="BG565" s="303" t="s">
        <v>3810</v>
      </c>
      <c r="BH565" s="86" t="s">
        <v>3829</v>
      </c>
      <c r="BI565" s="285" t="s">
        <v>3830</v>
      </c>
      <c r="BJ565" s="285" t="s">
        <v>3829</v>
      </c>
      <c r="BK565" s="86" t="s">
        <v>3830</v>
      </c>
      <c r="BL565" s="432">
        <v>10</v>
      </c>
      <c r="BM565" s="432" t="s">
        <v>3810</v>
      </c>
      <c r="BN565" s="432" t="str">
        <f>INDEX(ID!$D:$D,MATCH('Org2567'!D565,ID!$A:$A,0))</f>
        <v>กุดจับ</v>
      </c>
    </row>
    <row r="566" spans="1:66" x14ac:dyDescent="0.25">
      <c r="A566" s="272">
        <v>563</v>
      </c>
      <c r="B566" s="272">
        <v>8</v>
      </c>
      <c r="C566" s="82" t="s">
        <v>2459</v>
      </c>
      <c r="D566" s="272" t="s">
        <v>566</v>
      </c>
      <c r="E566" s="82" t="str">
        <f t="shared" si="8"/>
        <v>รพ.หนองวัวซอ</v>
      </c>
      <c r="F566" s="90" t="s">
        <v>926</v>
      </c>
      <c r="G566" s="90" t="s">
        <v>927</v>
      </c>
      <c r="H566" s="90">
        <v>60</v>
      </c>
      <c r="I566" s="273">
        <v>49879</v>
      </c>
      <c r="J566" s="90">
        <v>6</v>
      </c>
      <c r="K566" s="93" t="s">
        <v>3783</v>
      </c>
      <c r="L566" s="83" t="s">
        <v>926</v>
      </c>
      <c r="M566" s="83" t="s">
        <v>927</v>
      </c>
      <c r="N566" s="84">
        <v>60</v>
      </c>
      <c r="O566" s="85">
        <v>49952</v>
      </c>
      <c r="P566" s="274">
        <v>6</v>
      </c>
      <c r="Q566" s="275" t="s">
        <v>3809</v>
      </c>
      <c r="R566" s="276" t="s">
        <v>926</v>
      </c>
      <c r="S566" s="277" t="s">
        <v>927</v>
      </c>
      <c r="T566" s="278">
        <v>60</v>
      </c>
      <c r="U566" s="88">
        <v>49952</v>
      </c>
      <c r="V566" s="54">
        <v>6</v>
      </c>
      <c r="W566" s="54" t="s">
        <v>3809</v>
      </c>
      <c r="X566" s="276" t="s">
        <v>926</v>
      </c>
      <c r="Y566" s="83" t="s">
        <v>927</v>
      </c>
      <c r="Z566" s="84">
        <v>60</v>
      </c>
      <c r="AA566" s="88">
        <v>49836</v>
      </c>
      <c r="AB566" s="279">
        <v>6</v>
      </c>
      <c r="AC566" s="280" t="s">
        <v>3809</v>
      </c>
      <c r="AD566" s="281" t="s">
        <v>926</v>
      </c>
      <c r="AE566" s="83" t="s">
        <v>927</v>
      </c>
      <c r="AF566" s="84">
        <v>75</v>
      </c>
      <c r="AG566" s="88">
        <v>49836</v>
      </c>
      <c r="AH566" s="279">
        <v>6</v>
      </c>
      <c r="AI566" s="286" t="s">
        <v>3809</v>
      </c>
      <c r="AJ566" s="281" t="s">
        <v>926</v>
      </c>
      <c r="AK566" s="83" t="s">
        <v>927</v>
      </c>
      <c r="AL566" s="84">
        <v>60</v>
      </c>
      <c r="AM566" s="88">
        <v>49836</v>
      </c>
      <c r="AN566" s="279">
        <v>6</v>
      </c>
      <c r="AO566" s="286" t="s">
        <v>3809</v>
      </c>
      <c r="AP566" s="281" t="s">
        <v>926</v>
      </c>
      <c r="AQ566" s="83" t="s">
        <v>927</v>
      </c>
      <c r="AR566" s="84">
        <v>60</v>
      </c>
      <c r="AS566" s="88">
        <v>49836</v>
      </c>
      <c r="AT566" s="279">
        <v>6</v>
      </c>
      <c r="AU566" s="280" t="s">
        <v>3809</v>
      </c>
      <c r="AV566" s="86" t="s">
        <v>926</v>
      </c>
      <c r="AW566" s="285" t="s">
        <v>927</v>
      </c>
      <c r="AX566" s="285">
        <v>60</v>
      </c>
      <c r="AY566" s="87">
        <v>49182</v>
      </c>
      <c r="AZ566" s="86">
        <v>6</v>
      </c>
      <c r="BA566" s="57" t="s">
        <v>3809</v>
      </c>
      <c r="BB566" s="301" t="s">
        <v>926</v>
      </c>
      <c r="BC566" s="83" t="s">
        <v>931</v>
      </c>
      <c r="BD566" s="84">
        <v>60</v>
      </c>
      <c r="BE566" s="282">
        <v>49182</v>
      </c>
      <c r="BF566" s="279">
        <v>9</v>
      </c>
      <c r="BG566" s="303" t="s">
        <v>3814</v>
      </c>
      <c r="BH566" s="86" t="s">
        <v>3829</v>
      </c>
      <c r="BI566" s="285" t="s">
        <v>3830</v>
      </c>
      <c r="BJ566" s="285" t="s">
        <v>3829</v>
      </c>
      <c r="BK566" s="86" t="s">
        <v>3830</v>
      </c>
      <c r="BL566" s="432">
        <v>9</v>
      </c>
      <c r="BM566" s="432" t="s">
        <v>3814</v>
      </c>
      <c r="BN566" s="432" t="str">
        <f>INDEX(ID!$D:$D,MATCH('Org2567'!D566,ID!$A:$A,0))</f>
        <v>หนองวัวซอ</v>
      </c>
    </row>
    <row r="567" spans="1:66" x14ac:dyDescent="0.25">
      <c r="A567" s="272">
        <v>564</v>
      </c>
      <c r="B567" s="272">
        <v>8</v>
      </c>
      <c r="C567" s="82" t="s">
        <v>2459</v>
      </c>
      <c r="D567" s="272" t="s">
        <v>567</v>
      </c>
      <c r="E567" s="82" t="str">
        <f t="shared" si="8"/>
        <v>รพ.กุมภวาปี</v>
      </c>
      <c r="F567" s="90" t="s">
        <v>922</v>
      </c>
      <c r="G567" s="90" t="s">
        <v>924</v>
      </c>
      <c r="H567" s="90">
        <v>199</v>
      </c>
      <c r="I567" s="273">
        <v>84440</v>
      </c>
      <c r="J567" s="90">
        <v>14</v>
      </c>
      <c r="K567" s="93" t="s">
        <v>3776</v>
      </c>
      <c r="L567" s="83" t="s">
        <v>922</v>
      </c>
      <c r="M567" s="83" t="s">
        <v>924</v>
      </c>
      <c r="N567" s="84">
        <v>199</v>
      </c>
      <c r="O567" s="85">
        <v>84526</v>
      </c>
      <c r="P567" s="274">
        <v>14</v>
      </c>
      <c r="Q567" s="275" t="s">
        <v>3808</v>
      </c>
      <c r="R567" s="276" t="s">
        <v>922</v>
      </c>
      <c r="S567" s="277" t="s">
        <v>924</v>
      </c>
      <c r="T567" s="278">
        <v>234</v>
      </c>
      <c r="U567" s="88">
        <v>84526</v>
      </c>
      <c r="V567" s="54">
        <v>15</v>
      </c>
      <c r="W567" s="54" t="s">
        <v>3812</v>
      </c>
      <c r="X567" s="276" t="s">
        <v>922</v>
      </c>
      <c r="Y567" s="83" t="s">
        <v>924</v>
      </c>
      <c r="Z567" s="84">
        <v>234</v>
      </c>
      <c r="AA567" s="88">
        <v>84429</v>
      </c>
      <c r="AB567" s="279">
        <v>15</v>
      </c>
      <c r="AC567" s="280" t="s">
        <v>3812</v>
      </c>
      <c r="AD567" s="281" t="s">
        <v>922</v>
      </c>
      <c r="AE567" s="83" t="s">
        <v>924</v>
      </c>
      <c r="AF567" s="84">
        <v>316</v>
      </c>
      <c r="AG567" s="88">
        <v>84429</v>
      </c>
      <c r="AH567" s="279">
        <v>15</v>
      </c>
      <c r="AI567" s="286" t="s">
        <v>3812</v>
      </c>
      <c r="AJ567" s="281" t="s">
        <v>922</v>
      </c>
      <c r="AK567" s="83" t="s">
        <v>924</v>
      </c>
      <c r="AL567" s="84">
        <v>316</v>
      </c>
      <c r="AM567" s="88">
        <v>84429</v>
      </c>
      <c r="AN567" s="279">
        <v>15</v>
      </c>
      <c r="AO567" s="286" t="s">
        <v>3812</v>
      </c>
      <c r="AP567" s="281" t="s">
        <v>922</v>
      </c>
      <c r="AQ567" s="83" t="s">
        <v>924</v>
      </c>
      <c r="AR567" s="84">
        <v>316</v>
      </c>
      <c r="AS567" s="88">
        <v>84429</v>
      </c>
      <c r="AT567" s="279">
        <v>15</v>
      </c>
      <c r="AU567" s="280" t="s">
        <v>3812</v>
      </c>
      <c r="AV567" s="86" t="s">
        <v>922</v>
      </c>
      <c r="AW567" s="285" t="s">
        <v>924</v>
      </c>
      <c r="AX567" s="285">
        <v>288</v>
      </c>
      <c r="AY567" s="87">
        <v>83829</v>
      </c>
      <c r="AZ567" s="86">
        <v>15</v>
      </c>
      <c r="BA567" s="57" t="s">
        <v>3812</v>
      </c>
      <c r="BB567" s="301" t="s">
        <v>922</v>
      </c>
      <c r="BC567" s="83" t="s">
        <v>918</v>
      </c>
      <c r="BD567" s="84">
        <v>280</v>
      </c>
      <c r="BE567" s="282">
        <v>83829</v>
      </c>
      <c r="BF567" s="279">
        <v>16</v>
      </c>
      <c r="BG567" s="303" t="s">
        <v>3818</v>
      </c>
      <c r="BH567" s="86" t="s">
        <v>3829</v>
      </c>
      <c r="BI567" s="285" t="s">
        <v>3830</v>
      </c>
      <c r="BJ567" s="285" t="s">
        <v>3830</v>
      </c>
      <c r="BK567" s="86" t="s">
        <v>3830</v>
      </c>
      <c r="BL567" s="432">
        <v>16</v>
      </c>
      <c r="BM567" s="432" t="s">
        <v>3818</v>
      </c>
      <c r="BN567" s="432" t="str">
        <f>INDEX(ID!$D:$D,MATCH('Org2567'!D567,ID!$A:$A,0))</f>
        <v>กุมภวาปี</v>
      </c>
    </row>
    <row r="568" spans="1:66" x14ac:dyDescent="0.25">
      <c r="A568" s="272">
        <v>565</v>
      </c>
      <c r="B568" s="272">
        <v>8</v>
      </c>
      <c r="C568" s="82" t="s">
        <v>2459</v>
      </c>
      <c r="D568" s="272" t="s">
        <v>568</v>
      </c>
      <c r="E568" s="82" t="str">
        <f t="shared" si="8"/>
        <v>รพ.ห้วยเกิ้ง</v>
      </c>
      <c r="F568" s="90" t="s">
        <v>926</v>
      </c>
      <c r="G568" s="90" t="s">
        <v>989</v>
      </c>
      <c r="H568" s="90">
        <v>8</v>
      </c>
      <c r="I568" s="273">
        <v>4003</v>
      </c>
      <c r="J568" s="90">
        <v>2</v>
      </c>
      <c r="K568" s="93" t="s">
        <v>3706</v>
      </c>
      <c r="L568" s="83" t="s">
        <v>926</v>
      </c>
      <c r="M568" s="83" t="s">
        <v>989</v>
      </c>
      <c r="N568" s="84">
        <v>8</v>
      </c>
      <c r="O568" s="85">
        <v>4061</v>
      </c>
      <c r="P568" s="274">
        <v>2</v>
      </c>
      <c r="Q568" s="275" t="s">
        <v>3815</v>
      </c>
      <c r="R568" s="276" t="s">
        <v>926</v>
      </c>
      <c r="S568" s="277" t="s">
        <v>989</v>
      </c>
      <c r="T568" s="278">
        <v>8</v>
      </c>
      <c r="U568" s="88">
        <v>4061</v>
      </c>
      <c r="V568" s="54">
        <v>2</v>
      </c>
      <c r="W568" s="54" t="s">
        <v>3815</v>
      </c>
      <c r="X568" s="276" t="s">
        <v>926</v>
      </c>
      <c r="Y568" s="83" t="s">
        <v>989</v>
      </c>
      <c r="Z568" s="84">
        <v>8</v>
      </c>
      <c r="AA568" s="88">
        <v>4065</v>
      </c>
      <c r="AB568" s="279">
        <v>2</v>
      </c>
      <c r="AC568" s="280" t="s">
        <v>3815</v>
      </c>
      <c r="AD568" s="281" t="s">
        <v>926</v>
      </c>
      <c r="AE568" s="83" t="s">
        <v>989</v>
      </c>
      <c r="AF568" s="84">
        <v>8</v>
      </c>
      <c r="AG568" s="88">
        <v>4065</v>
      </c>
      <c r="AH568" s="279">
        <v>2</v>
      </c>
      <c r="AI568" s="286" t="s">
        <v>3815</v>
      </c>
      <c r="AJ568" s="281" t="s">
        <v>926</v>
      </c>
      <c r="AK568" s="83" t="s">
        <v>989</v>
      </c>
      <c r="AL568" s="84">
        <v>8</v>
      </c>
      <c r="AM568" s="88">
        <v>4065</v>
      </c>
      <c r="AN568" s="279">
        <v>2</v>
      </c>
      <c r="AO568" s="286" t="s">
        <v>3815</v>
      </c>
      <c r="AP568" s="281" t="s">
        <v>926</v>
      </c>
      <c r="AQ568" s="83" t="s">
        <v>989</v>
      </c>
      <c r="AR568" s="84">
        <v>8</v>
      </c>
      <c r="AS568" s="88">
        <v>4065</v>
      </c>
      <c r="AT568" s="279">
        <v>2</v>
      </c>
      <c r="AU568" s="280" t="s">
        <v>3815</v>
      </c>
      <c r="AV568" s="86" t="s">
        <v>926</v>
      </c>
      <c r="AW568" s="285" t="s">
        <v>989</v>
      </c>
      <c r="AX568" s="285">
        <v>8</v>
      </c>
      <c r="AY568" s="87">
        <v>4063</v>
      </c>
      <c r="AZ568" s="86">
        <v>2</v>
      </c>
      <c r="BA568" s="57" t="s">
        <v>3815</v>
      </c>
      <c r="BB568" s="301" t="s">
        <v>926</v>
      </c>
      <c r="BC568" s="83" t="s">
        <v>989</v>
      </c>
      <c r="BD568" s="84">
        <v>8</v>
      </c>
      <c r="BE568" s="282">
        <v>4063</v>
      </c>
      <c r="BF568" s="279">
        <v>2</v>
      </c>
      <c r="BG568" s="303" t="s">
        <v>3815</v>
      </c>
      <c r="BH568" s="86" t="s">
        <v>3829</v>
      </c>
      <c r="BI568" s="285" t="s">
        <v>3829</v>
      </c>
      <c r="BJ568" s="285" t="s">
        <v>3829</v>
      </c>
      <c r="BK568" s="86" t="s">
        <v>3829</v>
      </c>
      <c r="BL568" s="432">
        <v>2</v>
      </c>
      <c r="BM568" s="432" t="s">
        <v>3815</v>
      </c>
      <c r="BN568" s="432" t="str">
        <f>INDEX(ID!$D:$D,MATCH('Org2567'!D568,ID!$A:$A,0))</f>
        <v>ห้วยเกิ้ง</v>
      </c>
    </row>
    <row r="569" spans="1:66" x14ac:dyDescent="0.25">
      <c r="A569" s="272">
        <v>566</v>
      </c>
      <c r="B569" s="272">
        <v>8</v>
      </c>
      <c r="C569" s="82" t="s">
        <v>2459</v>
      </c>
      <c r="D569" s="272" t="s">
        <v>569</v>
      </c>
      <c r="E569" s="82" t="str">
        <f t="shared" si="8"/>
        <v>รพ.โนนสะอาด</v>
      </c>
      <c r="F569" s="90" t="s">
        <v>926</v>
      </c>
      <c r="G569" s="90" t="s">
        <v>927</v>
      </c>
      <c r="H569" s="90">
        <v>40</v>
      </c>
      <c r="I569" s="273">
        <v>37281</v>
      </c>
      <c r="J569" s="90">
        <v>6</v>
      </c>
      <c r="K569" s="93" t="s">
        <v>3783</v>
      </c>
      <c r="L569" s="83" t="s">
        <v>926</v>
      </c>
      <c r="M569" s="83" t="s">
        <v>927</v>
      </c>
      <c r="N569" s="84">
        <v>40</v>
      </c>
      <c r="O569" s="85">
        <v>37153</v>
      </c>
      <c r="P569" s="274">
        <v>6</v>
      </c>
      <c r="Q569" s="275" t="s">
        <v>3809</v>
      </c>
      <c r="R569" s="276" t="s">
        <v>926</v>
      </c>
      <c r="S569" s="277" t="s">
        <v>927</v>
      </c>
      <c r="T569" s="278">
        <v>40</v>
      </c>
      <c r="U569" s="88">
        <v>37153</v>
      </c>
      <c r="V569" s="54">
        <v>6</v>
      </c>
      <c r="W569" s="54" t="s">
        <v>3809</v>
      </c>
      <c r="X569" s="276" t="s">
        <v>926</v>
      </c>
      <c r="Y569" s="83" t="s">
        <v>927</v>
      </c>
      <c r="Z569" s="84">
        <v>40</v>
      </c>
      <c r="AA569" s="88">
        <v>36898</v>
      </c>
      <c r="AB569" s="279">
        <v>6</v>
      </c>
      <c r="AC569" s="280" t="s">
        <v>3809</v>
      </c>
      <c r="AD569" s="281" t="s">
        <v>926</v>
      </c>
      <c r="AE569" s="83" t="s">
        <v>927</v>
      </c>
      <c r="AF569" s="84">
        <v>40</v>
      </c>
      <c r="AG569" s="88">
        <v>36898</v>
      </c>
      <c r="AH569" s="279">
        <v>6</v>
      </c>
      <c r="AI569" s="286" t="s">
        <v>3809</v>
      </c>
      <c r="AJ569" s="281" t="s">
        <v>926</v>
      </c>
      <c r="AK569" s="83" t="s">
        <v>927</v>
      </c>
      <c r="AL569" s="84">
        <v>40</v>
      </c>
      <c r="AM569" s="88">
        <v>36898</v>
      </c>
      <c r="AN569" s="279">
        <v>6</v>
      </c>
      <c r="AO569" s="286" t="s">
        <v>3809</v>
      </c>
      <c r="AP569" s="281" t="s">
        <v>926</v>
      </c>
      <c r="AQ569" s="83" t="s">
        <v>927</v>
      </c>
      <c r="AR569" s="84">
        <v>40</v>
      </c>
      <c r="AS569" s="88">
        <v>36898</v>
      </c>
      <c r="AT569" s="279">
        <v>6</v>
      </c>
      <c r="AU569" s="280" t="s">
        <v>3809</v>
      </c>
      <c r="AV569" s="86" t="s">
        <v>926</v>
      </c>
      <c r="AW569" s="285" t="s">
        <v>927</v>
      </c>
      <c r="AX569" s="285">
        <v>40</v>
      </c>
      <c r="AY569" s="87">
        <v>36493</v>
      </c>
      <c r="AZ569" s="86">
        <v>6</v>
      </c>
      <c r="BA569" s="57" t="s">
        <v>3809</v>
      </c>
      <c r="BB569" s="301" t="s">
        <v>926</v>
      </c>
      <c r="BC569" s="83" t="s">
        <v>927</v>
      </c>
      <c r="BD569" s="84">
        <v>40</v>
      </c>
      <c r="BE569" s="282">
        <v>36493</v>
      </c>
      <c r="BF569" s="279">
        <v>6</v>
      </c>
      <c r="BG569" s="303" t="s">
        <v>3809</v>
      </c>
      <c r="BH569" s="86" t="s">
        <v>3829</v>
      </c>
      <c r="BI569" s="285" t="s">
        <v>3829</v>
      </c>
      <c r="BJ569" s="285" t="s">
        <v>3829</v>
      </c>
      <c r="BK569" s="86" t="s">
        <v>3829</v>
      </c>
      <c r="BL569" s="432">
        <v>6</v>
      </c>
      <c r="BM569" s="432" t="s">
        <v>3809</v>
      </c>
      <c r="BN569" s="432" t="str">
        <f>INDEX(ID!$D:$D,MATCH('Org2567'!D569,ID!$A:$A,0))</f>
        <v>โนนสะอาด</v>
      </c>
    </row>
    <row r="570" spans="1:66" x14ac:dyDescent="0.25">
      <c r="A570" s="272">
        <v>567</v>
      </c>
      <c r="B570" s="272">
        <v>8</v>
      </c>
      <c r="C570" s="82" t="s">
        <v>2459</v>
      </c>
      <c r="D570" s="272" t="s">
        <v>570</v>
      </c>
      <c r="E570" s="82" t="str">
        <f t="shared" si="8"/>
        <v>รพ.หนองหาน</v>
      </c>
      <c r="F570" s="90" t="s">
        <v>926</v>
      </c>
      <c r="G570" s="90" t="s">
        <v>952</v>
      </c>
      <c r="H570" s="90">
        <v>126</v>
      </c>
      <c r="I570" s="273">
        <v>91463</v>
      </c>
      <c r="J570" s="90">
        <v>13</v>
      </c>
      <c r="K570" s="93" t="s">
        <v>3781</v>
      </c>
      <c r="L570" s="83" t="s">
        <v>926</v>
      </c>
      <c r="M570" s="83" t="s">
        <v>952</v>
      </c>
      <c r="N570" s="84">
        <v>120</v>
      </c>
      <c r="O570" s="85">
        <v>91710</v>
      </c>
      <c r="P570" s="274">
        <v>13</v>
      </c>
      <c r="Q570" s="275" t="s">
        <v>3813</v>
      </c>
      <c r="R570" s="276" t="s">
        <v>926</v>
      </c>
      <c r="S570" s="277" t="s">
        <v>952</v>
      </c>
      <c r="T570" s="278">
        <v>173</v>
      </c>
      <c r="U570" s="88">
        <v>91710</v>
      </c>
      <c r="V570" s="54">
        <v>13</v>
      </c>
      <c r="W570" s="54" t="s">
        <v>3813</v>
      </c>
      <c r="X570" s="276" t="s">
        <v>926</v>
      </c>
      <c r="Y570" s="83" t="s">
        <v>952</v>
      </c>
      <c r="Z570" s="84">
        <v>173</v>
      </c>
      <c r="AA570" s="88">
        <v>91589</v>
      </c>
      <c r="AB570" s="279">
        <v>13</v>
      </c>
      <c r="AC570" s="280" t="s">
        <v>3813</v>
      </c>
      <c r="AD570" s="281" t="s">
        <v>926</v>
      </c>
      <c r="AE570" s="83" t="s">
        <v>952</v>
      </c>
      <c r="AF570" s="84">
        <v>140</v>
      </c>
      <c r="AG570" s="88">
        <v>91589</v>
      </c>
      <c r="AH570" s="279">
        <v>13</v>
      </c>
      <c r="AI570" s="286" t="s">
        <v>3813</v>
      </c>
      <c r="AJ570" s="281" t="s">
        <v>926</v>
      </c>
      <c r="AK570" s="83" t="s">
        <v>952</v>
      </c>
      <c r="AL570" s="84">
        <v>120</v>
      </c>
      <c r="AM570" s="88">
        <v>91589</v>
      </c>
      <c r="AN570" s="279">
        <v>13</v>
      </c>
      <c r="AO570" s="286" t="s">
        <v>3813</v>
      </c>
      <c r="AP570" s="281" t="s">
        <v>926</v>
      </c>
      <c r="AQ570" s="83" t="s">
        <v>952</v>
      </c>
      <c r="AR570" s="84">
        <v>120</v>
      </c>
      <c r="AS570" s="88">
        <v>91589</v>
      </c>
      <c r="AT570" s="279">
        <v>13</v>
      </c>
      <c r="AU570" s="280" t="s">
        <v>3813</v>
      </c>
      <c r="AV570" s="86" t="s">
        <v>926</v>
      </c>
      <c r="AW570" s="285" t="s">
        <v>952</v>
      </c>
      <c r="AX570" s="285">
        <v>120</v>
      </c>
      <c r="AY570" s="87">
        <v>90942</v>
      </c>
      <c r="AZ570" s="86">
        <v>13</v>
      </c>
      <c r="BA570" s="57" t="s">
        <v>3813</v>
      </c>
      <c r="BB570" s="301" t="s">
        <v>926</v>
      </c>
      <c r="BC570" s="83" t="s">
        <v>952</v>
      </c>
      <c r="BD570" s="84">
        <v>137</v>
      </c>
      <c r="BE570" s="282">
        <v>90942</v>
      </c>
      <c r="BF570" s="279">
        <v>13</v>
      </c>
      <c r="BG570" s="303" t="s">
        <v>3813</v>
      </c>
      <c r="BH570" s="86" t="s">
        <v>3829</v>
      </c>
      <c r="BI570" s="285" t="s">
        <v>3829</v>
      </c>
      <c r="BJ570" s="285" t="s">
        <v>3830</v>
      </c>
      <c r="BK570" s="86" t="s">
        <v>3829</v>
      </c>
      <c r="BL570" s="432">
        <v>13</v>
      </c>
      <c r="BM570" s="432" t="s">
        <v>3813</v>
      </c>
      <c r="BN570" s="432" t="str">
        <f>INDEX(ID!$D:$D,MATCH('Org2567'!D570,ID!$A:$A,0))</f>
        <v>หนองหาน</v>
      </c>
    </row>
    <row r="571" spans="1:66" x14ac:dyDescent="0.25">
      <c r="A571" s="272">
        <v>568</v>
      </c>
      <c r="B571" s="272">
        <v>8</v>
      </c>
      <c r="C571" s="82" t="s">
        <v>2459</v>
      </c>
      <c r="D571" s="272" t="s">
        <v>571</v>
      </c>
      <c r="E571" s="82" t="str">
        <f t="shared" si="8"/>
        <v>รพ.ทุ่งฝน</v>
      </c>
      <c r="F571" s="90" t="s">
        <v>926</v>
      </c>
      <c r="G571" s="90" t="s">
        <v>927</v>
      </c>
      <c r="H571" s="90">
        <v>30</v>
      </c>
      <c r="I571" s="273">
        <v>25221</v>
      </c>
      <c r="J571" s="90">
        <v>5</v>
      </c>
      <c r="K571" s="93" t="s">
        <v>3703</v>
      </c>
      <c r="L571" s="83" t="s">
        <v>926</v>
      </c>
      <c r="M571" s="83" t="s">
        <v>927</v>
      </c>
      <c r="N571" s="84">
        <v>30</v>
      </c>
      <c r="O571" s="85">
        <v>25272</v>
      </c>
      <c r="P571" s="274">
        <v>5</v>
      </c>
      <c r="Q571" s="275" t="s">
        <v>3811</v>
      </c>
      <c r="R571" s="276" t="s">
        <v>926</v>
      </c>
      <c r="S571" s="277" t="s">
        <v>927</v>
      </c>
      <c r="T571" s="278">
        <v>30</v>
      </c>
      <c r="U571" s="88">
        <v>25272</v>
      </c>
      <c r="V571" s="54">
        <v>5</v>
      </c>
      <c r="W571" s="54" t="s">
        <v>3811</v>
      </c>
      <c r="X571" s="276" t="s">
        <v>926</v>
      </c>
      <c r="Y571" s="83" t="s">
        <v>927</v>
      </c>
      <c r="Z571" s="84">
        <v>30</v>
      </c>
      <c r="AA571" s="88">
        <v>25183</v>
      </c>
      <c r="AB571" s="279">
        <v>5</v>
      </c>
      <c r="AC571" s="280" t="s">
        <v>3811</v>
      </c>
      <c r="AD571" s="281" t="s">
        <v>926</v>
      </c>
      <c r="AE571" s="83" t="s">
        <v>927</v>
      </c>
      <c r="AF571" s="84">
        <v>30</v>
      </c>
      <c r="AG571" s="88">
        <v>25183</v>
      </c>
      <c r="AH571" s="279">
        <v>5</v>
      </c>
      <c r="AI571" s="286" t="s">
        <v>3811</v>
      </c>
      <c r="AJ571" s="281" t="s">
        <v>926</v>
      </c>
      <c r="AK571" s="83" t="s">
        <v>927</v>
      </c>
      <c r="AL571" s="84">
        <v>30</v>
      </c>
      <c r="AM571" s="88">
        <v>25183</v>
      </c>
      <c r="AN571" s="279">
        <v>5</v>
      </c>
      <c r="AO571" s="286" t="s">
        <v>3811</v>
      </c>
      <c r="AP571" s="281" t="s">
        <v>926</v>
      </c>
      <c r="AQ571" s="83" t="s">
        <v>927</v>
      </c>
      <c r="AR571" s="84">
        <v>30</v>
      </c>
      <c r="AS571" s="88">
        <v>25183</v>
      </c>
      <c r="AT571" s="279">
        <v>5</v>
      </c>
      <c r="AU571" s="280" t="s">
        <v>3811</v>
      </c>
      <c r="AV571" s="86" t="s">
        <v>926</v>
      </c>
      <c r="AW571" s="285" t="s">
        <v>927</v>
      </c>
      <c r="AX571" s="285">
        <v>30</v>
      </c>
      <c r="AY571" s="87">
        <v>24948</v>
      </c>
      <c r="AZ571" s="86">
        <v>5</v>
      </c>
      <c r="BA571" s="57" t="s">
        <v>3811</v>
      </c>
      <c r="BB571" s="301" t="s">
        <v>926</v>
      </c>
      <c r="BC571" s="83" t="s">
        <v>927</v>
      </c>
      <c r="BD571" s="84">
        <v>30</v>
      </c>
      <c r="BE571" s="282">
        <v>24948</v>
      </c>
      <c r="BF571" s="279">
        <v>5</v>
      </c>
      <c r="BG571" s="303" t="s">
        <v>3811</v>
      </c>
      <c r="BH571" s="86" t="s">
        <v>3829</v>
      </c>
      <c r="BI571" s="285" t="s">
        <v>3829</v>
      </c>
      <c r="BJ571" s="285" t="s">
        <v>3829</v>
      </c>
      <c r="BK571" s="86" t="s">
        <v>3829</v>
      </c>
      <c r="BL571" s="432">
        <v>5</v>
      </c>
      <c r="BM571" s="432" t="s">
        <v>3811</v>
      </c>
      <c r="BN571" s="432" t="str">
        <f>INDEX(ID!$D:$D,MATCH('Org2567'!D571,ID!$A:$A,0))</f>
        <v>ทุ่งฝน</v>
      </c>
    </row>
    <row r="572" spans="1:66" x14ac:dyDescent="0.25">
      <c r="A572" s="272">
        <v>569</v>
      </c>
      <c r="B572" s="272">
        <v>8</v>
      </c>
      <c r="C572" s="82" t="s">
        <v>2459</v>
      </c>
      <c r="D572" s="272" t="s">
        <v>572</v>
      </c>
      <c r="E572" s="82" t="str">
        <f t="shared" si="8"/>
        <v>รพ.ไชยวาน</v>
      </c>
      <c r="F572" s="90" t="s">
        <v>926</v>
      </c>
      <c r="G572" s="90" t="s">
        <v>927</v>
      </c>
      <c r="H572" s="90">
        <v>30</v>
      </c>
      <c r="I572" s="273">
        <v>29856</v>
      </c>
      <c r="J572" s="90">
        <v>5</v>
      </c>
      <c r="K572" s="93" t="s">
        <v>3703</v>
      </c>
      <c r="L572" s="83" t="s">
        <v>926</v>
      </c>
      <c r="M572" s="83" t="s">
        <v>927</v>
      </c>
      <c r="N572" s="84">
        <v>36</v>
      </c>
      <c r="O572" s="85">
        <v>29850</v>
      </c>
      <c r="P572" s="274">
        <v>5</v>
      </c>
      <c r="Q572" s="275" t="s">
        <v>3811</v>
      </c>
      <c r="R572" s="276" t="s">
        <v>926</v>
      </c>
      <c r="S572" s="277" t="s">
        <v>927</v>
      </c>
      <c r="T572" s="278">
        <v>30</v>
      </c>
      <c r="U572" s="88">
        <v>29850</v>
      </c>
      <c r="V572" s="54">
        <v>5</v>
      </c>
      <c r="W572" s="54" t="s">
        <v>3811</v>
      </c>
      <c r="X572" s="276" t="s">
        <v>926</v>
      </c>
      <c r="Y572" s="83" t="s">
        <v>927</v>
      </c>
      <c r="Z572" s="84">
        <v>30</v>
      </c>
      <c r="AA572" s="88">
        <v>29962</v>
      </c>
      <c r="AB572" s="279">
        <v>5</v>
      </c>
      <c r="AC572" s="280" t="s">
        <v>3811</v>
      </c>
      <c r="AD572" s="281" t="s">
        <v>926</v>
      </c>
      <c r="AE572" s="83" t="s">
        <v>927</v>
      </c>
      <c r="AF572" s="84">
        <v>30</v>
      </c>
      <c r="AG572" s="88">
        <v>29962</v>
      </c>
      <c r="AH572" s="279">
        <v>5</v>
      </c>
      <c r="AI572" s="286" t="s">
        <v>3811</v>
      </c>
      <c r="AJ572" s="281" t="s">
        <v>926</v>
      </c>
      <c r="AK572" s="83" t="s">
        <v>927</v>
      </c>
      <c r="AL572" s="84">
        <v>30</v>
      </c>
      <c r="AM572" s="88">
        <v>29962</v>
      </c>
      <c r="AN572" s="279">
        <v>5</v>
      </c>
      <c r="AO572" s="286" t="s">
        <v>3811</v>
      </c>
      <c r="AP572" s="281" t="s">
        <v>926</v>
      </c>
      <c r="AQ572" s="83" t="s">
        <v>927</v>
      </c>
      <c r="AR572" s="84">
        <v>30</v>
      </c>
      <c r="AS572" s="88">
        <v>29962</v>
      </c>
      <c r="AT572" s="279">
        <v>5</v>
      </c>
      <c r="AU572" s="280" t="s">
        <v>3811</v>
      </c>
      <c r="AV572" s="86" t="s">
        <v>926</v>
      </c>
      <c r="AW572" s="285" t="s">
        <v>927</v>
      </c>
      <c r="AX572" s="285">
        <v>30</v>
      </c>
      <c r="AY572" s="87">
        <v>29634</v>
      </c>
      <c r="AZ572" s="86">
        <v>5</v>
      </c>
      <c r="BA572" s="57" t="s">
        <v>3811</v>
      </c>
      <c r="BB572" s="301" t="s">
        <v>926</v>
      </c>
      <c r="BC572" s="83" t="s">
        <v>927</v>
      </c>
      <c r="BD572" s="84">
        <v>30</v>
      </c>
      <c r="BE572" s="282">
        <v>29634</v>
      </c>
      <c r="BF572" s="279">
        <v>5</v>
      </c>
      <c r="BG572" s="303" t="s">
        <v>3811</v>
      </c>
      <c r="BH572" s="86" t="s">
        <v>3829</v>
      </c>
      <c r="BI572" s="285" t="s">
        <v>3829</v>
      </c>
      <c r="BJ572" s="285" t="s">
        <v>3829</v>
      </c>
      <c r="BK572" s="86" t="s">
        <v>3829</v>
      </c>
      <c r="BL572" s="432">
        <v>5</v>
      </c>
      <c r="BM572" s="432" t="s">
        <v>3811</v>
      </c>
      <c r="BN572" s="432" t="str">
        <f>INDEX(ID!$D:$D,MATCH('Org2567'!D572,ID!$A:$A,0))</f>
        <v>ไชยวาน</v>
      </c>
    </row>
    <row r="573" spans="1:66" x14ac:dyDescent="0.25">
      <c r="A573" s="272">
        <v>570</v>
      </c>
      <c r="B573" s="272">
        <v>8</v>
      </c>
      <c r="C573" s="82" t="s">
        <v>2459</v>
      </c>
      <c r="D573" s="272" t="s">
        <v>573</v>
      </c>
      <c r="E573" s="82" t="str">
        <f t="shared" si="8"/>
        <v>รพ.ศรีธาตุ</v>
      </c>
      <c r="F573" s="90" t="s">
        <v>926</v>
      </c>
      <c r="G573" s="90" t="s">
        <v>927</v>
      </c>
      <c r="H573" s="90">
        <v>38</v>
      </c>
      <c r="I573" s="273">
        <v>36781</v>
      </c>
      <c r="J573" s="90">
        <v>6</v>
      </c>
      <c r="K573" s="93" t="s">
        <v>3783</v>
      </c>
      <c r="L573" s="83" t="s">
        <v>926</v>
      </c>
      <c r="M573" s="83" t="s">
        <v>927</v>
      </c>
      <c r="N573" s="84">
        <v>36</v>
      </c>
      <c r="O573" s="85">
        <v>36573</v>
      </c>
      <c r="P573" s="274">
        <v>6</v>
      </c>
      <c r="Q573" s="275" t="s">
        <v>3809</v>
      </c>
      <c r="R573" s="276" t="s">
        <v>926</v>
      </c>
      <c r="S573" s="277" t="s">
        <v>927</v>
      </c>
      <c r="T573" s="278">
        <v>36</v>
      </c>
      <c r="U573" s="88">
        <v>36573</v>
      </c>
      <c r="V573" s="54">
        <v>6</v>
      </c>
      <c r="W573" s="54" t="s">
        <v>3809</v>
      </c>
      <c r="X573" s="276" t="s">
        <v>926</v>
      </c>
      <c r="Y573" s="83" t="s">
        <v>927</v>
      </c>
      <c r="Z573" s="84">
        <v>36</v>
      </c>
      <c r="AA573" s="88">
        <v>36732</v>
      </c>
      <c r="AB573" s="279">
        <v>6</v>
      </c>
      <c r="AC573" s="280" t="s">
        <v>3809</v>
      </c>
      <c r="AD573" s="281" t="s">
        <v>926</v>
      </c>
      <c r="AE573" s="83" t="s">
        <v>927</v>
      </c>
      <c r="AF573" s="84">
        <v>36</v>
      </c>
      <c r="AG573" s="88">
        <v>36732</v>
      </c>
      <c r="AH573" s="279">
        <v>6</v>
      </c>
      <c r="AI573" s="286" t="s">
        <v>3809</v>
      </c>
      <c r="AJ573" s="281" t="s">
        <v>926</v>
      </c>
      <c r="AK573" s="83" t="s">
        <v>927</v>
      </c>
      <c r="AL573" s="84">
        <v>36</v>
      </c>
      <c r="AM573" s="88">
        <v>36732</v>
      </c>
      <c r="AN573" s="279">
        <v>6</v>
      </c>
      <c r="AO573" s="286" t="s">
        <v>3809</v>
      </c>
      <c r="AP573" s="281" t="s">
        <v>926</v>
      </c>
      <c r="AQ573" s="83" t="s">
        <v>927</v>
      </c>
      <c r="AR573" s="84">
        <v>36</v>
      </c>
      <c r="AS573" s="88">
        <v>36732</v>
      </c>
      <c r="AT573" s="279">
        <v>6</v>
      </c>
      <c r="AU573" s="280" t="s">
        <v>3809</v>
      </c>
      <c r="AV573" s="86" t="s">
        <v>926</v>
      </c>
      <c r="AW573" s="285" t="s">
        <v>927</v>
      </c>
      <c r="AX573" s="285">
        <v>30</v>
      </c>
      <c r="AY573" s="87">
        <v>36267</v>
      </c>
      <c r="AZ573" s="86">
        <v>6</v>
      </c>
      <c r="BA573" s="57" t="s">
        <v>3809</v>
      </c>
      <c r="BB573" s="301" t="s">
        <v>926</v>
      </c>
      <c r="BC573" s="83" t="s">
        <v>927</v>
      </c>
      <c r="BD573" s="84">
        <v>30</v>
      </c>
      <c r="BE573" s="282">
        <v>36267</v>
      </c>
      <c r="BF573" s="279">
        <v>6</v>
      </c>
      <c r="BG573" s="303" t="s">
        <v>3809</v>
      </c>
      <c r="BH573" s="86" t="s">
        <v>3829</v>
      </c>
      <c r="BI573" s="285" t="s">
        <v>3829</v>
      </c>
      <c r="BJ573" s="285" t="s">
        <v>3829</v>
      </c>
      <c r="BK573" s="86" t="s">
        <v>3829</v>
      </c>
      <c r="BL573" s="432">
        <v>6</v>
      </c>
      <c r="BM573" s="432" t="s">
        <v>3809</v>
      </c>
      <c r="BN573" s="432" t="str">
        <f>INDEX(ID!$D:$D,MATCH('Org2567'!D573,ID!$A:$A,0))</f>
        <v>ศรีธาตุ</v>
      </c>
    </row>
    <row r="574" spans="1:66" x14ac:dyDescent="0.25">
      <c r="A574" s="272">
        <v>571</v>
      </c>
      <c r="B574" s="272">
        <v>8</v>
      </c>
      <c r="C574" s="82" t="s">
        <v>2459</v>
      </c>
      <c r="D574" s="272" t="s">
        <v>574</v>
      </c>
      <c r="E574" s="82" t="str">
        <f t="shared" si="8"/>
        <v>รพ.วังสามหมอ</v>
      </c>
      <c r="F574" s="90" t="s">
        <v>926</v>
      </c>
      <c r="G574" s="90" t="s">
        <v>927</v>
      </c>
      <c r="H574" s="90">
        <v>55</v>
      </c>
      <c r="I574" s="273">
        <v>43659</v>
      </c>
      <c r="J574" s="90">
        <v>6</v>
      </c>
      <c r="K574" s="93" t="s">
        <v>3783</v>
      </c>
      <c r="L574" s="83" t="s">
        <v>926</v>
      </c>
      <c r="M574" s="83" t="s">
        <v>927</v>
      </c>
      <c r="N574" s="84">
        <v>55</v>
      </c>
      <c r="O574" s="85">
        <v>43596</v>
      </c>
      <c r="P574" s="274">
        <v>6</v>
      </c>
      <c r="Q574" s="275" t="s">
        <v>3809</v>
      </c>
      <c r="R574" s="276" t="s">
        <v>926</v>
      </c>
      <c r="S574" s="277" t="s">
        <v>927</v>
      </c>
      <c r="T574" s="278">
        <v>55</v>
      </c>
      <c r="U574" s="88">
        <v>43596</v>
      </c>
      <c r="V574" s="54">
        <v>6</v>
      </c>
      <c r="W574" s="54" t="s">
        <v>3809</v>
      </c>
      <c r="X574" s="276" t="s">
        <v>926</v>
      </c>
      <c r="Y574" s="83" t="s">
        <v>927</v>
      </c>
      <c r="Z574" s="84">
        <v>55</v>
      </c>
      <c r="AA574" s="88">
        <v>43658</v>
      </c>
      <c r="AB574" s="279">
        <v>6</v>
      </c>
      <c r="AC574" s="280" t="s">
        <v>3809</v>
      </c>
      <c r="AD574" s="281" t="s">
        <v>926</v>
      </c>
      <c r="AE574" s="83" t="s">
        <v>927</v>
      </c>
      <c r="AF574" s="84">
        <v>55</v>
      </c>
      <c r="AG574" s="88">
        <v>43658</v>
      </c>
      <c r="AH574" s="279">
        <v>6</v>
      </c>
      <c r="AI574" s="286" t="s">
        <v>3809</v>
      </c>
      <c r="AJ574" s="281" t="s">
        <v>926</v>
      </c>
      <c r="AK574" s="83" t="s">
        <v>927</v>
      </c>
      <c r="AL574" s="84">
        <v>55</v>
      </c>
      <c r="AM574" s="88">
        <v>43658</v>
      </c>
      <c r="AN574" s="279">
        <v>6</v>
      </c>
      <c r="AO574" s="286" t="s">
        <v>3809</v>
      </c>
      <c r="AP574" s="281" t="s">
        <v>926</v>
      </c>
      <c r="AQ574" s="83" t="s">
        <v>927</v>
      </c>
      <c r="AR574" s="84">
        <v>55</v>
      </c>
      <c r="AS574" s="88">
        <v>43658</v>
      </c>
      <c r="AT574" s="279">
        <v>6</v>
      </c>
      <c r="AU574" s="280" t="s">
        <v>3809</v>
      </c>
      <c r="AV574" s="86" t="s">
        <v>926</v>
      </c>
      <c r="AW574" s="285" t="s">
        <v>927</v>
      </c>
      <c r="AX574" s="285">
        <v>55</v>
      </c>
      <c r="AY574" s="87">
        <v>43198</v>
      </c>
      <c r="AZ574" s="86">
        <v>6</v>
      </c>
      <c r="BA574" s="57" t="s">
        <v>3809</v>
      </c>
      <c r="BB574" s="301" t="s">
        <v>926</v>
      </c>
      <c r="BC574" s="83" t="s">
        <v>931</v>
      </c>
      <c r="BD574" s="84">
        <v>55</v>
      </c>
      <c r="BE574" s="282">
        <v>43198</v>
      </c>
      <c r="BF574" s="279">
        <v>9</v>
      </c>
      <c r="BG574" s="303" t="s">
        <v>3814</v>
      </c>
      <c r="BH574" s="86" t="s">
        <v>3829</v>
      </c>
      <c r="BI574" s="285" t="s">
        <v>3830</v>
      </c>
      <c r="BJ574" s="285" t="s">
        <v>3829</v>
      </c>
      <c r="BK574" s="86" t="s">
        <v>3830</v>
      </c>
      <c r="BL574" s="432">
        <v>9</v>
      </c>
      <c r="BM574" s="432" t="s">
        <v>3814</v>
      </c>
      <c r="BN574" s="432" t="str">
        <f>INDEX(ID!$D:$D,MATCH('Org2567'!D574,ID!$A:$A,0))</f>
        <v>วังสามหมอ</v>
      </c>
    </row>
    <row r="575" spans="1:66" x14ac:dyDescent="0.25">
      <c r="A575" s="272">
        <v>572</v>
      </c>
      <c r="B575" s="272">
        <v>8</v>
      </c>
      <c r="C575" s="82" t="s">
        <v>2459</v>
      </c>
      <c r="D575" s="272" t="s">
        <v>575</v>
      </c>
      <c r="E575" s="82" t="str">
        <f t="shared" si="8"/>
        <v>รพ.บ้านผือ</v>
      </c>
      <c r="F575" s="90" t="s">
        <v>926</v>
      </c>
      <c r="G575" s="90" t="s">
        <v>952</v>
      </c>
      <c r="H575" s="90">
        <v>114</v>
      </c>
      <c r="I575" s="273">
        <v>86983</v>
      </c>
      <c r="J575" s="90">
        <v>13</v>
      </c>
      <c r="K575" s="93" t="s">
        <v>3781</v>
      </c>
      <c r="L575" s="83" t="s">
        <v>926</v>
      </c>
      <c r="M575" s="83" t="s">
        <v>952</v>
      </c>
      <c r="N575" s="84">
        <v>114</v>
      </c>
      <c r="O575" s="85">
        <v>87077</v>
      </c>
      <c r="P575" s="274">
        <v>13</v>
      </c>
      <c r="Q575" s="275" t="s">
        <v>3813</v>
      </c>
      <c r="R575" s="276" t="s">
        <v>926</v>
      </c>
      <c r="S575" s="277" t="s">
        <v>952</v>
      </c>
      <c r="T575" s="278">
        <v>114</v>
      </c>
      <c r="U575" s="88">
        <v>87077</v>
      </c>
      <c r="V575" s="54">
        <v>13</v>
      </c>
      <c r="W575" s="54" t="s">
        <v>3813</v>
      </c>
      <c r="X575" s="276" t="s">
        <v>926</v>
      </c>
      <c r="Y575" s="83" t="s">
        <v>952</v>
      </c>
      <c r="Z575" s="84">
        <v>114</v>
      </c>
      <c r="AA575" s="88">
        <v>87100</v>
      </c>
      <c r="AB575" s="279">
        <v>13</v>
      </c>
      <c r="AC575" s="280" t="s">
        <v>3813</v>
      </c>
      <c r="AD575" s="281" t="s">
        <v>926</v>
      </c>
      <c r="AE575" s="83" t="s">
        <v>952</v>
      </c>
      <c r="AF575" s="84">
        <v>135</v>
      </c>
      <c r="AG575" s="88">
        <v>87100</v>
      </c>
      <c r="AH575" s="279">
        <v>13</v>
      </c>
      <c r="AI575" s="286" t="s">
        <v>3813</v>
      </c>
      <c r="AJ575" s="281" t="s">
        <v>926</v>
      </c>
      <c r="AK575" s="83" t="s">
        <v>952</v>
      </c>
      <c r="AL575" s="84">
        <v>126</v>
      </c>
      <c r="AM575" s="88">
        <v>87100</v>
      </c>
      <c r="AN575" s="279">
        <v>13</v>
      </c>
      <c r="AO575" s="286" t="s">
        <v>3813</v>
      </c>
      <c r="AP575" s="281" t="s">
        <v>926</v>
      </c>
      <c r="AQ575" s="83" t="s">
        <v>952</v>
      </c>
      <c r="AR575" s="84">
        <v>126</v>
      </c>
      <c r="AS575" s="88">
        <v>87100</v>
      </c>
      <c r="AT575" s="279">
        <v>13</v>
      </c>
      <c r="AU575" s="280" t="s">
        <v>3813</v>
      </c>
      <c r="AV575" s="86" t="s">
        <v>926</v>
      </c>
      <c r="AW575" s="285" t="s">
        <v>952</v>
      </c>
      <c r="AX575" s="285">
        <v>126</v>
      </c>
      <c r="AY575" s="87">
        <v>86089</v>
      </c>
      <c r="AZ575" s="86">
        <v>13</v>
      </c>
      <c r="BA575" s="57" t="s">
        <v>3813</v>
      </c>
      <c r="BB575" s="301" t="s">
        <v>926</v>
      </c>
      <c r="BC575" s="83" t="s">
        <v>952</v>
      </c>
      <c r="BD575" s="84">
        <v>126</v>
      </c>
      <c r="BE575" s="282">
        <v>86089</v>
      </c>
      <c r="BF575" s="279">
        <v>13</v>
      </c>
      <c r="BG575" s="303" t="s">
        <v>3813</v>
      </c>
      <c r="BH575" s="86" t="s">
        <v>3829</v>
      </c>
      <c r="BI575" s="285" t="s">
        <v>3829</v>
      </c>
      <c r="BJ575" s="285" t="s">
        <v>3829</v>
      </c>
      <c r="BK575" s="86" t="s">
        <v>3829</v>
      </c>
      <c r="BL575" s="432">
        <v>13</v>
      </c>
      <c r="BM575" s="432" t="s">
        <v>3813</v>
      </c>
      <c r="BN575" s="432" t="str">
        <f>INDEX(ID!$D:$D,MATCH('Org2567'!D575,ID!$A:$A,0))</f>
        <v>บ้านผือ</v>
      </c>
    </row>
    <row r="576" spans="1:66" x14ac:dyDescent="0.25">
      <c r="A576" s="272">
        <v>573</v>
      </c>
      <c r="B576" s="272">
        <v>8</v>
      </c>
      <c r="C576" s="82" t="s">
        <v>2459</v>
      </c>
      <c r="D576" s="272" t="s">
        <v>576</v>
      </c>
      <c r="E576" s="82" t="str">
        <f t="shared" si="8"/>
        <v>รพ.น้ำโสม</v>
      </c>
      <c r="F576" s="90" t="s">
        <v>926</v>
      </c>
      <c r="G576" s="90" t="s">
        <v>927</v>
      </c>
      <c r="H576" s="90">
        <v>88</v>
      </c>
      <c r="I576" s="273">
        <v>47093</v>
      </c>
      <c r="J576" s="90">
        <v>6</v>
      </c>
      <c r="K576" s="93" t="s">
        <v>3783</v>
      </c>
      <c r="L576" s="83" t="s">
        <v>926</v>
      </c>
      <c r="M576" s="83" t="s">
        <v>927</v>
      </c>
      <c r="N576" s="84">
        <v>88</v>
      </c>
      <c r="O576" s="85">
        <v>46833</v>
      </c>
      <c r="P576" s="274">
        <v>6</v>
      </c>
      <c r="Q576" s="275" t="s">
        <v>3809</v>
      </c>
      <c r="R576" s="276" t="s">
        <v>926</v>
      </c>
      <c r="S576" s="277" t="s">
        <v>927</v>
      </c>
      <c r="T576" s="278">
        <v>88</v>
      </c>
      <c r="U576" s="88">
        <v>46833</v>
      </c>
      <c r="V576" s="54">
        <v>6</v>
      </c>
      <c r="W576" s="54" t="s">
        <v>3809</v>
      </c>
      <c r="X576" s="276" t="s">
        <v>926</v>
      </c>
      <c r="Y576" s="83" t="s">
        <v>927</v>
      </c>
      <c r="Z576" s="84">
        <v>88</v>
      </c>
      <c r="AA576" s="88">
        <v>46913</v>
      </c>
      <c r="AB576" s="279">
        <v>6</v>
      </c>
      <c r="AC576" s="280" t="s">
        <v>3809</v>
      </c>
      <c r="AD576" s="281" t="s">
        <v>926</v>
      </c>
      <c r="AE576" s="83" t="s">
        <v>927</v>
      </c>
      <c r="AF576" s="84">
        <v>88</v>
      </c>
      <c r="AG576" s="88">
        <v>46913</v>
      </c>
      <c r="AH576" s="279">
        <v>6</v>
      </c>
      <c r="AI576" s="286" t="s">
        <v>3809</v>
      </c>
      <c r="AJ576" s="281" t="s">
        <v>926</v>
      </c>
      <c r="AK576" s="83" t="s">
        <v>927</v>
      </c>
      <c r="AL576" s="84">
        <v>60</v>
      </c>
      <c r="AM576" s="88">
        <v>46913</v>
      </c>
      <c r="AN576" s="279">
        <v>6</v>
      </c>
      <c r="AO576" s="286" t="s">
        <v>3809</v>
      </c>
      <c r="AP576" s="281" t="s">
        <v>926</v>
      </c>
      <c r="AQ576" s="83" t="s">
        <v>927</v>
      </c>
      <c r="AR576" s="84">
        <v>60</v>
      </c>
      <c r="AS576" s="88">
        <v>46913</v>
      </c>
      <c r="AT576" s="279">
        <v>6</v>
      </c>
      <c r="AU576" s="280" t="s">
        <v>3809</v>
      </c>
      <c r="AV576" s="86" t="s">
        <v>926</v>
      </c>
      <c r="AW576" s="285" t="s">
        <v>927</v>
      </c>
      <c r="AX576" s="285">
        <v>60</v>
      </c>
      <c r="AY576" s="87">
        <v>46721</v>
      </c>
      <c r="AZ576" s="86">
        <v>6</v>
      </c>
      <c r="BA576" s="57" t="s">
        <v>3809</v>
      </c>
      <c r="BB576" s="301" t="s">
        <v>926</v>
      </c>
      <c r="BC576" s="83" t="s">
        <v>927</v>
      </c>
      <c r="BD576" s="84">
        <v>60</v>
      </c>
      <c r="BE576" s="282">
        <v>46721</v>
      </c>
      <c r="BF576" s="279">
        <v>6</v>
      </c>
      <c r="BG576" s="303" t="s">
        <v>3809</v>
      </c>
      <c r="BH576" s="86" t="s">
        <v>3829</v>
      </c>
      <c r="BI576" s="285" t="s">
        <v>3829</v>
      </c>
      <c r="BJ576" s="285" t="s">
        <v>3829</v>
      </c>
      <c r="BK576" s="86" t="s">
        <v>3829</v>
      </c>
      <c r="BL576" s="432">
        <v>6</v>
      </c>
      <c r="BM576" s="432" t="s">
        <v>3809</v>
      </c>
      <c r="BN576" s="432" t="str">
        <f>INDEX(ID!$D:$D,MATCH('Org2567'!D576,ID!$A:$A,0))</f>
        <v>น้ำโสม</v>
      </c>
    </row>
    <row r="577" spans="1:66" x14ac:dyDescent="0.25">
      <c r="A577" s="272">
        <v>574</v>
      </c>
      <c r="B577" s="272">
        <v>8</v>
      </c>
      <c r="C577" s="82" t="s">
        <v>2459</v>
      </c>
      <c r="D577" s="272" t="s">
        <v>577</v>
      </c>
      <c r="E577" s="82" t="str">
        <f t="shared" si="8"/>
        <v>รพ.เพ็ญ</v>
      </c>
      <c r="F577" s="90" t="s">
        <v>926</v>
      </c>
      <c r="G577" s="90" t="s">
        <v>931</v>
      </c>
      <c r="H577" s="90">
        <v>114</v>
      </c>
      <c r="I577" s="273">
        <v>88597</v>
      </c>
      <c r="J577" s="90">
        <v>10</v>
      </c>
      <c r="K577" s="93" t="s">
        <v>3702</v>
      </c>
      <c r="L577" s="83" t="s">
        <v>926</v>
      </c>
      <c r="M577" s="83" t="s">
        <v>952</v>
      </c>
      <c r="N577" s="84">
        <v>114</v>
      </c>
      <c r="O577" s="85">
        <v>88644</v>
      </c>
      <c r="P577" s="274">
        <v>13</v>
      </c>
      <c r="Q577" s="275" t="s">
        <v>3813</v>
      </c>
      <c r="R577" s="276" t="s">
        <v>926</v>
      </c>
      <c r="S577" s="277" t="s">
        <v>952</v>
      </c>
      <c r="T577" s="278">
        <v>114</v>
      </c>
      <c r="U577" s="88">
        <v>88644</v>
      </c>
      <c r="V577" s="54">
        <v>13</v>
      </c>
      <c r="W577" s="54" t="s">
        <v>3813</v>
      </c>
      <c r="X577" s="276" t="s">
        <v>926</v>
      </c>
      <c r="Y577" s="83" t="s">
        <v>952</v>
      </c>
      <c r="Z577" s="84">
        <v>114</v>
      </c>
      <c r="AA577" s="88">
        <v>88530</v>
      </c>
      <c r="AB577" s="279">
        <v>13</v>
      </c>
      <c r="AC577" s="280" t="s">
        <v>3813</v>
      </c>
      <c r="AD577" s="281" t="s">
        <v>926</v>
      </c>
      <c r="AE577" s="83" t="s">
        <v>952</v>
      </c>
      <c r="AF577" s="84">
        <v>114</v>
      </c>
      <c r="AG577" s="88">
        <v>88530</v>
      </c>
      <c r="AH577" s="279">
        <v>13</v>
      </c>
      <c r="AI577" s="286" t="s">
        <v>3813</v>
      </c>
      <c r="AJ577" s="281" t="s">
        <v>926</v>
      </c>
      <c r="AK577" s="83" t="s">
        <v>952</v>
      </c>
      <c r="AL577" s="84">
        <v>114</v>
      </c>
      <c r="AM577" s="88">
        <v>88530</v>
      </c>
      <c r="AN577" s="279">
        <v>13</v>
      </c>
      <c r="AO577" s="286" t="s">
        <v>3813</v>
      </c>
      <c r="AP577" s="281" t="s">
        <v>926</v>
      </c>
      <c r="AQ577" s="83" t="s">
        <v>952</v>
      </c>
      <c r="AR577" s="84">
        <v>114</v>
      </c>
      <c r="AS577" s="88">
        <v>88530</v>
      </c>
      <c r="AT577" s="279">
        <v>13</v>
      </c>
      <c r="AU577" s="280" t="s">
        <v>3813</v>
      </c>
      <c r="AV577" s="86" t="s">
        <v>926</v>
      </c>
      <c r="AW577" s="285" t="s">
        <v>952</v>
      </c>
      <c r="AX577" s="285">
        <v>114</v>
      </c>
      <c r="AY577" s="87">
        <v>88241</v>
      </c>
      <c r="AZ577" s="86">
        <v>13</v>
      </c>
      <c r="BA577" s="57" t="s">
        <v>3813</v>
      </c>
      <c r="BB577" s="301" t="s">
        <v>926</v>
      </c>
      <c r="BC577" s="83" t="s">
        <v>952</v>
      </c>
      <c r="BD577" s="84">
        <v>114</v>
      </c>
      <c r="BE577" s="282">
        <v>88241</v>
      </c>
      <c r="BF577" s="279">
        <v>13</v>
      </c>
      <c r="BG577" s="303" t="s">
        <v>3813</v>
      </c>
      <c r="BH577" s="86" t="s">
        <v>3829</v>
      </c>
      <c r="BI577" s="285" t="s">
        <v>3829</v>
      </c>
      <c r="BJ577" s="285" t="s">
        <v>3829</v>
      </c>
      <c r="BK577" s="86" t="s">
        <v>3829</v>
      </c>
      <c r="BL577" s="432">
        <v>13</v>
      </c>
      <c r="BM577" s="432" t="s">
        <v>3813</v>
      </c>
      <c r="BN577" s="432" t="str">
        <f>INDEX(ID!$D:$D,MATCH('Org2567'!D577,ID!$A:$A,0))</f>
        <v>เพ็ญ</v>
      </c>
    </row>
    <row r="578" spans="1:66" x14ac:dyDescent="0.25">
      <c r="A578" s="272">
        <v>575</v>
      </c>
      <c r="B578" s="272">
        <v>8</v>
      </c>
      <c r="C578" s="82" t="s">
        <v>2459</v>
      </c>
      <c r="D578" s="272" t="s">
        <v>578</v>
      </c>
      <c r="E578" s="82" t="str">
        <f t="shared" si="8"/>
        <v>รพ.สร้างคอม</v>
      </c>
      <c r="F578" s="90" t="s">
        <v>926</v>
      </c>
      <c r="G578" s="90" t="s">
        <v>927</v>
      </c>
      <c r="H578" s="90">
        <v>30</v>
      </c>
      <c r="I578" s="273">
        <v>22357</v>
      </c>
      <c r="J578" s="90">
        <v>5</v>
      </c>
      <c r="K578" s="93" t="s">
        <v>3703</v>
      </c>
      <c r="L578" s="83" t="s">
        <v>926</v>
      </c>
      <c r="M578" s="83" t="s">
        <v>927</v>
      </c>
      <c r="N578" s="84">
        <v>30</v>
      </c>
      <c r="O578" s="85">
        <v>22384</v>
      </c>
      <c r="P578" s="274">
        <v>5</v>
      </c>
      <c r="Q578" s="275" t="s">
        <v>3811</v>
      </c>
      <c r="R578" s="276" t="s">
        <v>926</v>
      </c>
      <c r="S578" s="277" t="s">
        <v>927</v>
      </c>
      <c r="T578" s="278">
        <v>30</v>
      </c>
      <c r="U578" s="88">
        <v>22384</v>
      </c>
      <c r="V578" s="54">
        <v>5</v>
      </c>
      <c r="W578" s="54" t="s">
        <v>3811</v>
      </c>
      <c r="X578" s="276" t="s">
        <v>926</v>
      </c>
      <c r="Y578" s="83" t="s">
        <v>927</v>
      </c>
      <c r="Z578" s="84">
        <v>30</v>
      </c>
      <c r="AA578" s="88">
        <v>22510</v>
      </c>
      <c r="AB578" s="279">
        <v>5</v>
      </c>
      <c r="AC578" s="280" t="s">
        <v>3811</v>
      </c>
      <c r="AD578" s="281" t="s">
        <v>926</v>
      </c>
      <c r="AE578" s="83" t="s">
        <v>927</v>
      </c>
      <c r="AF578" s="84">
        <v>30</v>
      </c>
      <c r="AG578" s="88">
        <v>22510</v>
      </c>
      <c r="AH578" s="279">
        <v>5</v>
      </c>
      <c r="AI578" s="286" t="s">
        <v>3811</v>
      </c>
      <c r="AJ578" s="281" t="s">
        <v>926</v>
      </c>
      <c r="AK578" s="83" t="s">
        <v>927</v>
      </c>
      <c r="AL578" s="84">
        <v>30</v>
      </c>
      <c r="AM578" s="88">
        <v>22510</v>
      </c>
      <c r="AN578" s="279">
        <v>5</v>
      </c>
      <c r="AO578" s="286" t="s">
        <v>3811</v>
      </c>
      <c r="AP578" s="281" t="s">
        <v>926</v>
      </c>
      <c r="AQ578" s="83" t="s">
        <v>927</v>
      </c>
      <c r="AR578" s="84">
        <v>30</v>
      </c>
      <c r="AS578" s="88">
        <v>22510</v>
      </c>
      <c r="AT578" s="279">
        <v>5</v>
      </c>
      <c r="AU578" s="280" t="s">
        <v>3811</v>
      </c>
      <c r="AV578" s="86" t="s">
        <v>926</v>
      </c>
      <c r="AW578" s="285" t="s">
        <v>927</v>
      </c>
      <c r="AX578" s="285">
        <v>30</v>
      </c>
      <c r="AY578" s="87">
        <v>22343</v>
      </c>
      <c r="AZ578" s="86">
        <v>5</v>
      </c>
      <c r="BA578" s="57" t="s">
        <v>3811</v>
      </c>
      <c r="BB578" s="301" t="s">
        <v>926</v>
      </c>
      <c r="BC578" s="83" t="s">
        <v>927</v>
      </c>
      <c r="BD578" s="84">
        <v>30</v>
      </c>
      <c r="BE578" s="282">
        <v>22343</v>
      </c>
      <c r="BF578" s="279">
        <v>5</v>
      </c>
      <c r="BG578" s="303" t="s">
        <v>3811</v>
      </c>
      <c r="BH578" s="86" t="s">
        <v>3829</v>
      </c>
      <c r="BI578" s="285" t="s">
        <v>3829</v>
      </c>
      <c r="BJ578" s="285" t="s">
        <v>3829</v>
      </c>
      <c r="BK578" s="86" t="s">
        <v>3829</v>
      </c>
      <c r="BL578" s="432">
        <v>5</v>
      </c>
      <c r="BM578" s="432" t="s">
        <v>3811</v>
      </c>
      <c r="BN578" s="432" t="str">
        <f>INDEX(ID!$D:$D,MATCH('Org2567'!D578,ID!$A:$A,0))</f>
        <v>สร้างคอม</v>
      </c>
    </row>
    <row r="579" spans="1:66" x14ac:dyDescent="0.25">
      <c r="A579" s="272">
        <v>576</v>
      </c>
      <c r="B579" s="272">
        <v>8</v>
      </c>
      <c r="C579" s="82" t="s">
        <v>2459</v>
      </c>
      <c r="D579" s="272" t="s">
        <v>579</v>
      </c>
      <c r="E579" s="82" t="str">
        <f t="shared" si="8"/>
        <v>รพ.หนองแสง</v>
      </c>
      <c r="F579" s="90" t="s">
        <v>926</v>
      </c>
      <c r="G579" s="90" t="s">
        <v>927</v>
      </c>
      <c r="H579" s="90">
        <v>30</v>
      </c>
      <c r="I579" s="273">
        <v>21081</v>
      </c>
      <c r="J579" s="90">
        <v>5</v>
      </c>
      <c r="K579" s="93" t="s">
        <v>3703</v>
      </c>
      <c r="L579" s="83" t="s">
        <v>926</v>
      </c>
      <c r="M579" s="83" t="s">
        <v>927</v>
      </c>
      <c r="N579" s="84">
        <v>30</v>
      </c>
      <c r="O579" s="85">
        <v>21097</v>
      </c>
      <c r="P579" s="274">
        <v>5</v>
      </c>
      <c r="Q579" s="275" t="s">
        <v>3811</v>
      </c>
      <c r="R579" s="276" t="s">
        <v>926</v>
      </c>
      <c r="S579" s="277" t="s">
        <v>927</v>
      </c>
      <c r="T579" s="278">
        <v>30</v>
      </c>
      <c r="U579" s="88">
        <v>21097</v>
      </c>
      <c r="V579" s="54">
        <v>5</v>
      </c>
      <c r="W579" s="54" t="s">
        <v>3811</v>
      </c>
      <c r="X579" s="276" t="s">
        <v>926</v>
      </c>
      <c r="Y579" s="83" t="s">
        <v>927</v>
      </c>
      <c r="Z579" s="84">
        <v>30</v>
      </c>
      <c r="AA579" s="88">
        <v>21071</v>
      </c>
      <c r="AB579" s="279">
        <v>5</v>
      </c>
      <c r="AC579" s="280" t="s">
        <v>3811</v>
      </c>
      <c r="AD579" s="281" t="s">
        <v>926</v>
      </c>
      <c r="AE579" s="83" t="s">
        <v>927</v>
      </c>
      <c r="AF579" s="84">
        <v>30</v>
      </c>
      <c r="AG579" s="88">
        <v>21071</v>
      </c>
      <c r="AH579" s="279">
        <v>5</v>
      </c>
      <c r="AI579" s="286" t="s">
        <v>3811</v>
      </c>
      <c r="AJ579" s="281" t="s">
        <v>926</v>
      </c>
      <c r="AK579" s="83" t="s">
        <v>927</v>
      </c>
      <c r="AL579" s="84">
        <v>30</v>
      </c>
      <c r="AM579" s="88">
        <v>21071</v>
      </c>
      <c r="AN579" s="279">
        <v>5</v>
      </c>
      <c r="AO579" s="286" t="s">
        <v>3811</v>
      </c>
      <c r="AP579" s="281" t="s">
        <v>926</v>
      </c>
      <c r="AQ579" s="83" t="s">
        <v>927</v>
      </c>
      <c r="AR579" s="84">
        <v>30</v>
      </c>
      <c r="AS579" s="88">
        <v>21071</v>
      </c>
      <c r="AT579" s="279">
        <v>5</v>
      </c>
      <c r="AU579" s="280" t="s">
        <v>3811</v>
      </c>
      <c r="AV579" s="86" t="s">
        <v>926</v>
      </c>
      <c r="AW579" s="285" t="s">
        <v>927</v>
      </c>
      <c r="AX579" s="285">
        <v>30</v>
      </c>
      <c r="AY579" s="87">
        <v>21043</v>
      </c>
      <c r="AZ579" s="86">
        <v>5</v>
      </c>
      <c r="BA579" s="57" t="s">
        <v>3811</v>
      </c>
      <c r="BB579" s="301" t="s">
        <v>926</v>
      </c>
      <c r="BC579" s="83" t="s">
        <v>927</v>
      </c>
      <c r="BD579" s="84">
        <v>30</v>
      </c>
      <c r="BE579" s="282">
        <v>21043</v>
      </c>
      <c r="BF579" s="279">
        <v>5</v>
      </c>
      <c r="BG579" s="303" t="s">
        <v>3811</v>
      </c>
      <c r="BH579" s="86" t="s">
        <v>3829</v>
      </c>
      <c r="BI579" s="285" t="s">
        <v>3829</v>
      </c>
      <c r="BJ579" s="285" t="s">
        <v>3829</v>
      </c>
      <c r="BK579" s="86" t="s">
        <v>3829</v>
      </c>
      <c r="BL579" s="432">
        <v>5</v>
      </c>
      <c r="BM579" s="432" t="s">
        <v>3811</v>
      </c>
      <c r="BN579" s="432" t="str">
        <f>INDEX(ID!$D:$D,MATCH('Org2567'!D579,ID!$A:$A,0))</f>
        <v>หนองแสง</v>
      </c>
    </row>
    <row r="580" spans="1:66" x14ac:dyDescent="0.25">
      <c r="A580" s="272">
        <v>577</v>
      </c>
      <c r="B580" s="272">
        <v>8</v>
      </c>
      <c r="C580" s="82" t="s">
        <v>2459</v>
      </c>
      <c r="D580" s="272" t="s">
        <v>580</v>
      </c>
      <c r="E580" s="82" t="str">
        <f t="shared" si="8"/>
        <v>รพ.นายูง</v>
      </c>
      <c r="F580" s="90" t="s">
        <v>926</v>
      </c>
      <c r="G580" s="90" t="s">
        <v>927</v>
      </c>
      <c r="H580" s="90">
        <v>36</v>
      </c>
      <c r="I580" s="273">
        <v>23849</v>
      </c>
      <c r="J580" s="90">
        <v>5</v>
      </c>
      <c r="K580" s="93" t="s">
        <v>3703</v>
      </c>
      <c r="L580" s="83" t="s">
        <v>926</v>
      </c>
      <c r="M580" s="83" t="s">
        <v>927</v>
      </c>
      <c r="N580" s="84">
        <v>36</v>
      </c>
      <c r="O580" s="85">
        <v>23846</v>
      </c>
      <c r="P580" s="274">
        <v>5</v>
      </c>
      <c r="Q580" s="275" t="s">
        <v>3811</v>
      </c>
      <c r="R580" s="276" t="s">
        <v>926</v>
      </c>
      <c r="S580" s="277" t="s">
        <v>927</v>
      </c>
      <c r="T580" s="278">
        <v>36</v>
      </c>
      <c r="U580" s="88">
        <v>23846</v>
      </c>
      <c r="V580" s="54">
        <v>5</v>
      </c>
      <c r="W580" s="54" t="s">
        <v>3811</v>
      </c>
      <c r="X580" s="276" t="s">
        <v>926</v>
      </c>
      <c r="Y580" s="83" t="s">
        <v>927</v>
      </c>
      <c r="Z580" s="84">
        <v>36</v>
      </c>
      <c r="AA580" s="88">
        <v>23839</v>
      </c>
      <c r="AB580" s="279">
        <v>5</v>
      </c>
      <c r="AC580" s="280" t="s">
        <v>3811</v>
      </c>
      <c r="AD580" s="281" t="s">
        <v>926</v>
      </c>
      <c r="AE580" s="83" t="s">
        <v>927</v>
      </c>
      <c r="AF580" s="84">
        <v>36</v>
      </c>
      <c r="AG580" s="88">
        <v>23839</v>
      </c>
      <c r="AH580" s="279">
        <v>5</v>
      </c>
      <c r="AI580" s="286" t="s">
        <v>3811</v>
      </c>
      <c r="AJ580" s="281" t="s">
        <v>926</v>
      </c>
      <c r="AK580" s="83" t="s">
        <v>927</v>
      </c>
      <c r="AL580" s="84">
        <v>36</v>
      </c>
      <c r="AM580" s="88">
        <v>23839</v>
      </c>
      <c r="AN580" s="279">
        <v>5</v>
      </c>
      <c r="AO580" s="286" t="s">
        <v>3811</v>
      </c>
      <c r="AP580" s="281" t="s">
        <v>926</v>
      </c>
      <c r="AQ580" s="83" t="s">
        <v>927</v>
      </c>
      <c r="AR580" s="84">
        <v>36</v>
      </c>
      <c r="AS580" s="88">
        <v>23839</v>
      </c>
      <c r="AT580" s="279">
        <v>5</v>
      </c>
      <c r="AU580" s="280" t="s">
        <v>3811</v>
      </c>
      <c r="AV580" s="86" t="s">
        <v>926</v>
      </c>
      <c r="AW580" s="285" t="s">
        <v>927</v>
      </c>
      <c r="AX580" s="285">
        <v>30</v>
      </c>
      <c r="AY580" s="87">
        <v>23638</v>
      </c>
      <c r="AZ580" s="86">
        <v>5</v>
      </c>
      <c r="BA580" s="57" t="s">
        <v>3811</v>
      </c>
      <c r="BB580" s="301" t="s">
        <v>926</v>
      </c>
      <c r="BC580" s="83" t="s">
        <v>927</v>
      </c>
      <c r="BD580" s="84">
        <v>30</v>
      </c>
      <c r="BE580" s="282">
        <v>23638</v>
      </c>
      <c r="BF580" s="279">
        <v>5</v>
      </c>
      <c r="BG580" s="303" t="s">
        <v>3811</v>
      </c>
      <c r="BH580" s="86" t="s">
        <v>3829</v>
      </c>
      <c r="BI580" s="285" t="s">
        <v>3829</v>
      </c>
      <c r="BJ580" s="285" t="s">
        <v>3829</v>
      </c>
      <c r="BK580" s="86" t="s">
        <v>3829</v>
      </c>
      <c r="BL580" s="432">
        <v>5</v>
      </c>
      <c r="BM580" s="432" t="s">
        <v>3811</v>
      </c>
      <c r="BN580" s="432" t="str">
        <f>INDEX(ID!$D:$D,MATCH('Org2567'!D580,ID!$A:$A,0))</f>
        <v>นายูง</v>
      </c>
    </row>
    <row r="581" spans="1:66" x14ac:dyDescent="0.25">
      <c r="A581" s="272">
        <v>578</v>
      </c>
      <c r="B581" s="272">
        <v>8</v>
      </c>
      <c r="C581" s="82" t="s">
        <v>2459</v>
      </c>
      <c r="D581" s="272" t="s">
        <v>581</v>
      </c>
      <c r="E581" s="82" t="str">
        <f t="shared" ref="E581:E644" si="9">"รพ."&amp;BN581</f>
        <v>รพ.พิบูลย์รักษ์</v>
      </c>
      <c r="F581" s="90" t="s">
        <v>926</v>
      </c>
      <c r="G581" s="90" t="s">
        <v>927</v>
      </c>
      <c r="H581" s="90">
        <v>30</v>
      </c>
      <c r="I581" s="273">
        <v>19487</v>
      </c>
      <c r="J581" s="90">
        <v>5</v>
      </c>
      <c r="K581" s="93" t="s">
        <v>3703</v>
      </c>
      <c r="L581" s="83" t="s">
        <v>926</v>
      </c>
      <c r="M581" s="83" t="s">
        <v>927</v>
      </c>
      <c r="N581" s="84">
        <v>30</v>
      </c>
      <c r="O581" s="85">
        <v>19462</v>
      </c>
      <c r="P581" s="274">
        <v>5</v>
      </c>
      <c r="Q581" s="275" t="s">
        <v>3811</v>
      </c>
      <c r="R581" s="276" t="s">
        <v>926</v>
      </c>
      <c r="S581" s="277" t="s">
        <v>927</v>
      </c>
      <c r="T581" s="278">
        <v>30</v>
      </c>
      <c r="U581" s="88">
        <v>19462</v>
      </c>
      <c r="V581" s="54">
        <v>5</v>
      </c>
      <c r="W581" s="54" t="s">
        <v>3811</v>
      </c>
      <c r="X581" s="276" t="s">
        <v>926</v>
      </c>
      <c r="Y581" s="83" t="s">
        <v>927</v>
      </c>
      <c r="Z581" s="84">
        <v>30</v>
      </c>
      <c r="AA581" s="88">
        <v>19516</v>
      </c>
      <c r="AB581" s="279">
        <v>5</v>
      </c>
      <c r="AC581" s="280" t="s">
        <v>3811</v>
      </c>
      <c r="AD581" s="281" t="s">
        <v>926</v>
      </c>
      <c r="AE581" s="83" t="s">
        <v>927</v>
      </c>
      <c r="AF581" s="84">
        <v>30</v>
      </c>
      <c r="AG581" s="88">
        <v>19516</v>
      </c>
      <c r="AH581" s="279">
        <v>5</v>
      </c>
      <c r="AI581" s="286" t="s">
        <v>3811</v>
      </c>
      <c r="AJ581" s="281" t="s">
        <v>926</v>
      </c>
      <c r="AK581" s="83" t="s">
        <v>927</v>
      </c>
      <c r="AL581" s="84">
        <v>30</v>
      </c>
      <c r="AM581" s="88">
        <v>19516</v>
      </c>
      <c r="AN581" s="279">
        <v>5</v>
      </c>
      <c r="AO581" s="286" t="s">
        <v>3811</v>
      </c>
      <c r="AP581" s="281" t="s">
        <v>926</v>
      </c>
      <c r="AQ581" s="83" t="s">
        <v>927</v>
      </c>
      <c r="AR581" s="84">
        <v>30</v>
      </c>
      <c r="AS581" s="88">
        <v>19516</v>
      </c>
      <c r="AT581" s="279">
        <v>5</v>
      </c>
      <c r="AU581" s="280" t="s">
        <v>3811</v>
      </c>
      <c r="AV581" s="86" t="s">
        <v>926</v>
      </c>
      <c r="AW581" s="285" t="s">
        <v>927</v>
      </c>
      <c r="AX581" s="285">
        <v>30</v>
      </c>
      <c r="AY581" s="87">
        <v>19451</v>
      </c>
      <c r="AZ581" s="86">
        <v>5</v>
      </c>
      <c r="BA581" s="57" t="s">
        <v>3811</v>
      </c>
      <c r="BB581" s="301" t="s">
        <v>926</v>
      </c>
      <c r="BC581" s="83" t="s">
        <v>927</v>
      </c>
      <c r="BD581" s="84">
        <v>30</v>
      </c>
      <c r="BE581" s="282">
        <v>19451</v>
      </c>
      <c r="BF581" s="279">
        <v>5</v>
      </c>
      <c r="BG581" s="303" t="s">
        <v>3811</v>
      </c>
      <c r="BH581" s="86" t="s">
        <v>3829</v>
      </c>
      <c r="BI581" s="285" t="s">
        <v>3829</v>
      </c>
      <c r="BJ581" s="285" t="s">
        <v>3829</v>
      </c>
      <c r="BK581" s="86" t="s">
        <v>3829</v>
      </c>
      <c r="BL581" s="432">
        <v>5</v>
      </c>
      <c r="BM581" s="432" t="s">
        <v>3811</v>
      </c>
      <c r="BN581" s="432" t="str">
        <f>INDEX(ID!$D:$D,MATCH('Org2567'!D581,ID!$A:$A,0))</f>
        <v>พิบูลย์รักษ์</v>
      </c>
    </row>
    <row r="582" spans="1:66" x14ac:dyDescent="0.25">
      <c r="A582" s="272">
        <v>579</v>
      </c>
      <c r="B582" s="272">
        <v>8</v>
      </c>
      <c r="C582" s="82" t="s">
        <v>2459</v>
      </c>
      <c r="D582" s="272" t="s">
        <v>582</v>
      </c>
      <c r="E582" s="82" t="str">
        <f t="shared" si="9"/>
        <v>รพ.สมเด็จพระยุพราชบ้านดุง</v>
      </c>
      <c r="F582" s="90" t="s">
        <v>926</v>
      </c>
      <c r="G582" s="90" t="s">
        <v>952</v>
      </c>
      <c r="H582" s="90">
        <v>139</v>
      </c>
      <c r="I582" s="273">
        <v>98360</v>
      </c>
      <c r="J582" s="90">
        <v>13</v>
      </c>
      <c r="K582" s="93" t="s">
        <v>3781</v>
      </c>
      <c r="L582" s="83" t="s">
        <v>926</v>
      </c>
      <c r="M582" s="83" t="s">
        <v>952</v>
      </c>
      <c r="N582" s="84">
        <v>139</v>
      </c>
      <c r="O582" s="85">
        <v>98564</v>
      </c>
      <c r="P582" s="274">
        <v>13</v>
      </c>
      <c r="Q582" s="275" t="s">
        <v>3813</v>
      </c>
      <c r="R582" s="276" t="s">
        <v>926</v>
      </c>
      <c r="S582" s="277" t="s">
        <v>952</v>
      </c>
      <c r="T582" s="278">
        <v>139</v>
      </c>
      <c r="U582" s="88">
        <v>98564</v>
      </c>
      <c r="V582" s="54">
        <v>13</v>
      </c>
      <c r="W582" s="54" t="s">
        <v>3813</v>
      </c>
      <c r="X582" s="276" t="s">
        <v>926</v>
      </c>
      <c r="Y582" s="83" t="s">
        <v>952</v>
      </c>
      <c r="Z582" s="84">
        <v>139</v>
      </c>
      <c r="AA582" s="88">
        <v>98766</v>
      </c>
      <c r="AB582" s="279">
        <v>13</v>
      </c>
      <c r="AC582" s="280" t="s">
        <v>3813</v>
      </c>
      <c r="AD582" s="281" t="s">
        <v>926</v>
      </c>
      <c r="AE582" s="83" t="s">
        <v>952</v>
      </c>
      <c r="AF582" s="84">
        <v>139</v>
      </c>
      <c r="AG582" s="88">
        <v>98766</v>
      </c>
      <c r="AH582" s="279">
        <v>13</v>
      </c>
      <c r="AI582" s="286" t="s">
        <v>3813</v>
      </c>
      <c r="AJ582" s="281" t="s">
        <v>926</v>
      </c>
      <c r="AK582" s="83" t="s">
        <v>952</v>
      </c>
      <c r="AL582" s="84">
        <v>139</v>
      </c>
      <c r="AM582" s="88">
        <v>98766</v>
      </c>
      <c r="AN582" s="279">
        <v>13</v>
      </c>
      <c r="AO582" s="286" t="s">
        <v>3813</v>
      </c>
      <c r="AP582" s="281" t="s">
        <v>926</v>
      </c>
      <c r="AQ582" s="83" t="s">
        <v>952</v>
      </c>
      <c r="AR582" s="84">
        <v>139</v>
      </c>
      <c r="AS582" s="88">
        <v>98766</v>
      </c>
      <c r="AT582" s="279">
        <v>13</v>
      </c>
      <c r="AU582" s="280" t="s">
        <v>3813</v>
      </c>
      <c r="AV582" s="86" t="s">
        <v>926</v>
      </c>
      <c r="AW582" s="285" t="s">
        <v>952</v>
      </c>
      <c r="AX582" s="285">
        <v>139</v>
      </c>
      <c r="AY582" s="87">
        <v>97831</v>
      </c>
      <c r="AZ582" s="86">
        <v>13</v>
      </c>
      <c r="BA582" s="57" t="s">
        <v>3813</v>
      </c>
      <c r="BB582" s="301" t="s">
        <v>926</v>
      </c>
      <c r="BC582" s="83" t="s">
        <v>952</v>
      </c>
      <c r="BD582" s="84">
        <v>139</v>
      </c>
      <c r="BE582" s="282">
        <v>97831</v>
      </c>
      <c r="BF582" s="279">
        <v>13</v>
      </c>
      <c r="BG582" s="303" t="s">
        <v>3813</v>
      </c>
      <c r="BH582" s="86" t="s">
        <v>3829</v>
      </c>
      <c r="BI582" s="285" t="s">
        <v>3829</v>
      </c>
      <c r="BJ582" s="285" t="s">
        <v>3829</v>
      </c>
      <c r="BK582" s="86" t="s">
        <v>3829</v>
      </c>
      <c r="BL582" s="432">
        <v>13</v>
      </c>
      <c r="BM582" s="432" t="s">
        <v>3813</v>
      </c>
      <c r="BN582" s="432" t="str">
        <f>INDEX(ID!$D:$D,MATCH('Org2567'!D582,ID!$A:$A,0))</f>
        <v>สมเด็จพระยุพราชบ้านดุง</v>
      </c>
    </row>
    <row r="583" spans="1:66" x14ac:dyDescent="0.25">
      <c r="A583" s="272">
        <v>580</v>
      </c>
      <c r="B583" s="272">
        <v>8</v>
      </c>
      <c r="C583" s="82" t="s">
        <v>2459</v>
      </c>
      <c r="D583" s="272" t="s">
        <v>583</v>
      </c>
      <c r="E583" s="82" t="str">
        <f t="shared" si="9"/>
        <v>รพ.กู่แก้ว</v>
      </c>
      <c r="F583" s="90" t="s">
        <v>926</v>
      </c>
      <c r="G583" s="90" t="s">
        <v>989</v>
      </c>
      <c r="H583" s="90">
        <v>30</v>
      </c>
      <c r="I583" s="273">
        <v>18138</v>
      </c>
      <c r="J583" s="90">
        <v>3</v>
      </c>
      <c r="K583" s="93" t="s">
        <v>3705</v>
      </c>
      <c r="L583" s="83" t="s">
        <v>926</v>
      </c>
      <c r="M583" s="83" t="s">
        <v>989</v>
      </c>
      <c r="N583" s="84">
        <v>30</v>
      </c>
      <c r="O583" s="85">
        <v>18224</v>
      </c>
      <c r="P583" s="274">
        <v>3</v>
      </c>
      <c r="Q583" s="275" t="s">
        <v>3819</v>
      </c>
      <c r="R583" s="276" t="s">
        <v>926</v>
      </c>
      <c r="S583" s="277" t="s">
        <v>989</v>
      </c>
      <c r="T583" s="278">
        <v>30</v>
      </c>
      <c r="U583" s="88">
        <v>18224</v>
      </c>
      <c r="V583" s="54">
        <v>3</v>
      </c>
      <c r="W583" s="54" t="s">
        <v>3819</v>
      </c>
      <c r="X583" s="276" t="s">
        <v>926</v>
      </c>
      <c r="Y583" s="83" t="s">
        <v>989</v>
      </c>
      <c r="Z583" s="84">
        <v>30</v>
      </c>
      <c r="AA583" s="88">
        <v>18370</v>
      </c>
      <c r="AB583" s="279">
        <v>3</v>
      </c>
      <c r="AC583" s="280" t="s">
        <v>3819</v>
      </c>
      <c r="AD583" s="281" t="s">
        <v>926</v>
      </c>
      <c r="AE583" s="83" t="s">
        <v>989</v>
      </c>
      <c r="AF583" s="84">
        <v>30</v>
      </c>
      <c r="AG583" s="88">
        <v>18370</v>
      </c>
      <c r="AH583" s="279">
        <v>3</v>
      </c>
      <c r="AI583" s="286" t="s">
        <v>3819</v>
      </c>
      <c r="AJ583" s="281" t="s">
        <v>926</v>
      </c>
      <c r="AK583" s="83" t="s">
        <v>989</v>
      </c>
      <c r="AL583" s="84">
        <v>30</v>
      </c>
      <c r="AM583" s="88">
        <v>18370</v>
      </c>
      <c r="AN583" s="279">
        <v>3</v>
      </c>
      <c r="AO583" s="286" t="s">
        <v>3819</v>
      </c>
      <c r="AP583" s="281" t="s">
        <v>926</v>
      </c>
      <c r="AQ583" s="83" t="s">
        <v>989</v>
      </c>
      <c r="AR583" s="84">
        <v>30</v>
      </c>
      <c r="AS583" s="88">
        <v>18370</v>
      </c>
      <c r="AT583" s="279">
        <v>3</v>
      </c>
      <c r="AU583" s="280" t="s">
        <v>3819</v>
      </c>
      <c r="AV583" s="86" t="s">
        <v>926</v>
      </c>
      <c r="AW583" s="285" t="s">
        <v>989</v>
      </c>
      <c r="AX583" s="285">
        <v>30</v>
      </c>
      <c r="AY583" s="87">
        <v>18239</v>
      </c>
      <c r="AZ583" s="86">
        <v>3</v>
      </c>
      <c r="BA583" s="57" t="s">
        <v>3819</v>
      </c>
      <c r="BB583" s="301" t="s">
        <v>926</v>
      </c>
      <c r="BC583" s="83" t="s">
        <v>927</v>
      </c>
      <c r="BD583" s="84">
        <v>30</v>
      </c>
      <c r="BE583" s="282">
        <v>18239</v>
      </c>
      <c r="BF583" s="279">
        <v>5</v>
      </c>
      <c r="BG583" s="303" t="s">
        <v>3811</v>
      </c>
      <c r="BH583" s="86" t="s">
        <v>3829</v>
      </c>
      <c r="BI583" s="285" t="s">
        <v>3830</v>
      </c>
      <c r="BJ583" s="285" t="s">
        <v>3829</v>
      </c>
      <c r="BK583" s="86" t="s">
        <v>3830</v>
      </c>
      <c r="BL583" s="432">
        <v>5</v>
      </c>
      <c r="BM583" s="432" t="s">
        <v>3811</v>
      </c>
      <c r="BN583" s="432" t="str">
        <f>INDEX(ID!$D:$D,MATCH('Org2567'!D583,ID!$A:$A,0))</f>
        <v>กู่แก้ว</v>
      </c>
    </row>
    <row r="584" spans="1:66" x14ac:dyDescent="0.25">
      <c r="A584" s="272">
        <v>581</v>
      </c>
      <c r="B584" s="272">
        <v>8</v>
      </c>
      <c r="C584" s="82" t="s">
        <v>2459</v>
      </c>
      <c r="D584" s="272" t="s">
        <v>584</v>
      </c>
      <c r="E584" s="82" t="str">
        <f t="shared" si="9"/>
        <v>รพ.ประจักษ์ศิลปาคม</v>
      </c>
      <c r="F584" s="90" t="s">
        <v>926</v>
      </c>
      <c r="G584" s="90" t="s">
        <v>989</v>
      </c>
      <c r="H584" s="90">
        <v>30</v>
      </c>
      <c r="I584" s="273">
        <v>19247</v>
      </c>
      <c r="J584" s="90">
        <v>3</v>
      </c>
      <c r="K584" s="93" t="s">
        <v>3705</v>
      </c>
      <c r="L584" s="83" t="s">
        <v>926</v>
      </c>
      <c r="M584" s="83" t="s">
        <v>989</v>
      </c>
      <c r="N584" s="84">
        <v>30</v>
      </c>
      <c r="O584" s="85">
        <v>19204</v>
      </c>
      <c r="P584" s="274">
        <v>3</v>
      </c>
      <c r="Q584" s="275" t="s">
        <v>3819</v>
      </c>
      <c r="R584" s="276" t="s">
        <v>926</v>
      </c>
      <c r="S584" s="277" t="s">
        <v>989</v>
      </c>
      <c r="T584" s="278">
        <v>30</v>
      </c>
      <c r="U584" s="88">
        <v>19204</v>
      </c>
      <c r="V584" s="54">
        <v>3</v>
      </c>
      <c r="W584" s="54" t="s">
        <v>3819</v>
      </c>
      <c r="X584" s="276" t="s">
        <v>926</v>
      </c>
      <c r="Y584" s="83" t="s">
        <v>989</v>
      </c>
      <c r="Z584" s="84">
        <v>30</v>
      </c>
      <c r="AA584" s="88">
        <v>19192</v>
      </c>
      <c r="AB584" s="279">
        <v>3</v>
      </c>
      <c r="AC584" s="280" t="s">
        <v>3819</v>
      </c>
      <c r="AD584" s="281" t="s">
        <v>926</v>
      </c>
      <c r="AE584" s="83" t="s">
        <v>989</v>
      </c>
      <c r="AF584" s="84">
        <v>30</v>
      </c>
      <c r="AG584" s="88">
        <v>19192</v>
      </c>
      <c r="AH584" s="279">
        <v>3</v>
      </c>
      <c r="AI584" s="286" t="s">
        <v>3819</v>
      </c>
      <c r="AJ584" s="281" t="s">
        <v>926</v>
      </c>
      <c r="AK584" s="83" t="s">
        <v>989</v>
      </c>
      <c r="AL584" s="84">
        <v>30</v>
      </c>
      <c r="AM584" s="88">
        <v>19192</v>
      </c>
      <c r="AN584" s="279">
        <v>3</v>
      </c>
      <c r="AO584" s="286" t="s">
        <v>3819</v>
      </c>
      <c r="AP584" s="281" t="s">
        <v>926</v>
      </c>
      <c r="AQ584" s="83" t="s">
        <v>989</v>
      </c>
      <c r="AR584" s="84">
        <v>30</v>
      </c>
      <c r="AS584" s="88">
        <v>19192</v>
      </c>
      <c r="AT584" s="279">
        <v>3</v>
      </c>
      <c r="AU584" s="280" t="s">
        <v>3819</v>
      </c>
      <c r="AV584" s="86" t="s">
        <v>926</v>
      </c>
      <c r="AW584" s="285" t="s">
        <v>989</v>
      </c>
      <c r="AX584" s="285">
        <v>30</v>
      </c>
      <c r="AY584" s="87">
        <v>19069</v>
      </c>
      <c r="AZ584" s="86">
        <v>3</v>
      </c>
      <c r="BA584" s="57" t="s">
        <v>3819</v>
      </c>
      <c r="BB584" s="301" t="s">
        <v>926</v>
      </c>
      <c r="BC584" s="83" t="s">
        <v>989</v>
      </c>
      <c r="BD584" s="84">
        <v>30</v>
      </c>
      <c r="BE584" s="282">
        <v>19069</v>
      </c>
      <c r="BF584" s="279">
        <v>3</v>
      </c>
      <c r="BG584" s="303" t="s">
        <v>3819</v>
      </c>
      <c r="BH584" s="86" t="s">
        <v>3829</v>
      </c>
      <c r="BI584" s="285" t="s">
        <v>3829</v>
      </c>
      <c r="BJ584" s="285" t="s">
        <v>3829</v>
      </c>
      <c r="BK584" s="86" t="s">
        <v>3829</v>
      </c>
      <c r="BL584" s="432">
        <v>3</v>
      </c>
      <c r="BM584" s="432" t="s">
        <v>3819</v>
      </c>
      <c r="BN584" s="432" t="str">
        <f>INDEX(ID!$D:$D,MATCH('Org2567'!D584,ID!$A:$A,0))</f>
        <v>ประจักษ์ศิลปาคม</v>
      </c>
    </row>
    <row r="585" spans="1:66" x14ac:dyDescent="0.25">
      <c r="A585" s="272">
        <v>582</v>
      </c>
      <c r="B585" s="272">
        <v>9</v>
      </c>
      <c r="C585" s="82" t="s">
        <v>2891</v>
      </c>
      <c r="D585" s="272" t="s">
        <v>585</v>
      </c>
      <c r="E585" s="82" t="str">
        <f t="shared" si="9"/>
        <v>รพ.ซับใหญ่</v>
      </c>
      <c r="F585" s="90" t="s">
        <v>926</v>
      </c>
      <c r="G585" s="90" t="s">
        <v>989</v>
      </c>
      <c r="H585" s="90">
        <v>10</v>
      </c>
      <c r="I585" s="273">
        <v>11559</v>
      </c>
      <c r="J585" s="90">
        <v>2</v>
      </c>
      <c r="K585" s="93" t="s">
        <v>3706</v>
      </c>
      <c r="L585" s="83" t="s">
        <v>926</v>
      </c>
      <c r="M585" s="83" t="s">
        <v>989</v>
      </c>
      <c r="N585" s="84">
        <v>30</v>
      </c>
      <c r="O585" s="85">
        <v>11609</v>
      </c>
      <c r="P585" s="274">
        <v>2</v>
      </c>
      <c r="Q585" s="275" t="s">
        <v>3815</v>
      </c>
      <c r="R585" s="276" t="s">
        <v>926</v>
      </c>
      <c r="S585" s="277" t="s">
        <v>989</v>
      </c>
      <c r="T585" s="278">
        <v>34</v>
      </c>
      <c r="U585" s="88">
        <v>11609</v>
      </c>
      <c r="V585" s="54">
        <v>2</v>
      </c>
      <c r="W585" s="54" t="s">
        <v>3815</v>
      </c>
      <c r="X585" s="276" t="s">
        <v>926</v>
      </c>
      <c r="Y585" s="83" t="s">
        <v>989</v>
      </c>
      <c r="Z585" s="84">
        <v>34</v>
      </c>
      <c r="AA585" s="88">
        <v>11633</v>
      </c>
      <c r="AB585" s="279">
        <v>2</v>
      </c>
      <c r="AC585" s="280" t="s">
        <v>3815</v>
      </c>
      <c r="AD585" s="281" t="s">
        <v>926</v>
      </c>
      <c r="AE585" s="83" t="s">
        <v>989</v>
      </c>
      <c r="AF585" s="84">
        <v>30</v>
      </c>
      <c r="AG585" s="88">
        <v>11633</v>
      </c>
      <c r="AH585" s="279">
        <v>2</v>
      </c>
      <c r="AI585" s="286" t="s">
        <v>3815</v>
      </c>
      <c r="AJ585" s="281" t="s">
        <v>926</v>
      </c>
      <c r="AK585" s="83" t="s">
        <v>989</v>
      </c>
      <c r="AL585" s="84">
        <v>30</v>
      </c>
      <c r="AM585" s="88">
        <v>11633</v>
      </c>
      <c r="AN585" s="279">
        <v>2</v>
      </c>
      <c r="AO585" s="286" t="s">
        <v>3815</v>
      </c>
      <c r="AP585" s="281" t="s">
        <v>926</v>
      </c>
      <c r="AQ585" s="83" t="s">
        <v>989</v>
      </c>
      <c r="AR585" s="84">
        <v>30</v>
      </c>
      <c r="AS585" s="88">
        <v>11633</v>
      </c>
      <c r="AT585" s="279">
        <v>2</v>
      </c>
      <c r="AU585" s="280" t="s">
        <v>3815</v>
      </c>
      <c r="AV585" s="86" t="s">
        <v>926</v>
      </c>
      <c r="AW585" s="285" t="s">
        <v>989</v>
      </c>
      <c r="AX585" s="285">
        <v>30</v>
      </c>
      <c r="AY585" s="87">
        <v>11512</v>
      </c>
      <c r="AZ585" s="86">
        <v>2</v>
      </c>
      <c r="BA585" s="57" t="s">
        <v>3815</v>
      </c>
      <c r="BB585" s="301" t="s">
        <v>926</v>
      </c>
      <c r="BC585" s="83" t="s">
        <v>989</v>
      </c>
      <c r="BD585" s="84">
        <v>30</v>
      </c>
      <c r="BE585" s="282">
        <v>11512</v>
      </c>
      <c r="BF585" s="279">
        <v>2</v>
      </c>
      <c r="BG585" s="303" t="s">
        <v>3815</v>
      </c>
      <c r="BH585" s="86" t="s">
        <v>3829</v>
      </c>
      <c r="BI585" s="285" t="s">
        <v>3829</v>
      </c>
      <c r="BJ585" s="285" t="s">
        <v>3829</v>
      </c>
      <c r="BK585" s="86" t="s">
        <v>3829</v>
      </c>
      <c r="BL585" s="432">
        <v>2</v>
      </c>
      <c r="BM585" s="432" t="s">
        <v>3815</v>
      </c>
      <c r="BN585" s="432" t="str">
        <f>INDEX(ID!$D:$D,MATCH('Org2567'!D585,ID!$A:$A,0))</f>
        <v>ซับใหญ่</v>
      </c>
    </row>
    <row r="586" spans="1:66" x14ac:dyDescent="0.25">
      <c r="A586" s="272">
        <v>583</v>
      </c>
      <c r="B586" s="272">
        <v>9</v>
      </c>
      <c r="C586" s="82" t="s">
        <v>2891</v>
      </c>
      <c r="D586" s="272" t="s">
        <v>586</v>
      </c>
      <c r="E586" s="82" t="str">
        <f t="shared" si="9"/>
        <v>รพ.ชัยภูมิ</v>
      </c>
      <c r="F586" s="90" t="s">
        <v>922</v>
      </c>
      <c r="G586" s="90" t="s">
        <v>918</v>
      </c>
      <c r="H586" s="90">
        <v>674</v>
      </c>
      <c r="I586" s="273">
        <v>117290</v>
      </c>
      <c r="J586" s="90">
        <v>17</v>
      </c>
      <c r="K586" s="93" t="s">
        <v>3712</v>
      </c>
      <c r="L586" s="83" t="s">
        <v>922</v>
      </c>
      <c r="M586" s="83" t="s">
        <v>918</v>
      </c>
      <c r="N586" s="84">
        <v>672</v>
      </c>
      <c r="O586" s="85">
        <v>117749</v>
      </c>
      <c r="P586" s="274">
        <v>17</v>
      </c>
      <c r="Q586" s="275" t="s">
        <v>3817</v>
      </c>
      <c r="R586" s="276" t="s">
        <v>922</v>
      </c>
      <c r="S586" s="277" t="s">
        <v>918</v>
      </c>
      <c r="T586" s="278">
        <v>678</v>
      </c>
      <c r="U586" s="88">
        <v>117749</v>
      </c>
      <c r="V586" s="54">
        <v>17</v>
      </c>
      <c r="W586" s="54" t="s">
        <v>3817</v>
      </c>
      <c r="X586" s="276" t="s">
        <v>916</v>
      </c>
      <c r="Y586" s="83" t="s">
        <v>3</v>
      </c>
      <c r="Z586" s="84">
        <v>678</v>
      </c>
      <c r="AA586" s="88">
        <v>117327</v>
      </c>
      <c r="AB586" s="279">
        <v>18</v>
      </c>
      <c r="AC586" s="280" t="s">
        <v>3822</v>
      </c>
      <c r="AD586" s="281" t="s">
        <v>916</v>
      </c>
      <c r="AE586" s="83" t="s">
        <v>3</v>
      </c>
      <c r="AF586" s="84">
        <v>684</v>
      </c>
      <c r="AG586" s="88">
        <v>117327</v>
      </c>
      <c r="AH586" s="279">
        <v>18</v>
      </c>
      <c r="AI586" s="286" t="s">
        <v>3822</v>
      </c>
      <c r="AJ586" s="281" t="s">
        <v>916</v>
      </c>
      <c r="AK586" s="83" t="s">
        <v>3</v>
      </c>
      <c r="AL586" s="84">
        <v>684</v>
      </c>
      <c r="AM586" s="88">
        <v>117327</v>
      </c>
      <c r="AN586" s="279">
        <v>18</v>
      </c>
      <c r="AO586" s="286" t="s">
        <v>3822</v>
      </c>
      <c r="AP586" s="281" t="s">
        <v>916</v>
      </c>
      <c r="AQ586" s="83" t="s">
        <v>3</v>
      </c>
      <c r="AR586" s="84">
        <v>684</v>
      </c>
      <c r="AS586" s="88">
        <v>117327</v>
      </c>
      <c r="AT586" s="279">
        <v>18</v>
      </c>
      <c r="AU586" s="280" t="s">
        <v>3822</v>
      </c>
      <c r="AV586" s="86" t="s">
        <v>916</v>
      </c>
      <c r="AW586" s="285" t="s">
        <v>3</v>
      </c>
      <c r="AX586" s="285">
        <v>684</v>
      </c>
      <c r="AY586" s="87">
        <v>116236</v>
      </c>
      <c r="AZ586" s="86">
        <v>18</v>
      </c>
      <c r="BA586" s="57" t="s">
        <v>3822</v>
      </c>
      <c r="BB586" s="301" t="s">
        <v>916</v>
      </c>
      <c r="BC586" s="83" t="s">
        <v>3</v>
      </c>
      <c r="BD586" s="84">
        <v>793</v>
      </c>
      <c r="BE586" s="282">
        <v>116236</v>
      </c>
      <c r="BF586" s="279">
        <v>19</v>
      </c>
      <c r="BG586" s="303" t="s">
        <v>3807</v>
      </c>
      <c r="BH586" s="86" t="s">
        <v>3829</v>
      </c>
      <c r="BI586" s="285" t="s">
        <v>3829</v>
      </c>
      <c r="BJ586" s="285" t="s">
        <v>3830</v>
      </c>
      <c r="BK586" s="86" t="s">
        <v>3830</v>
      </c>
      <c r="BL586" s="432">
        <v>19</v>
      </c>
      <c r="BM586" s="432" t="s">
        <v>3807</v>
      </c>
      <c r="BN586" s="432" t="str">
        <f>INDEX(ID!$D:$D,MATCH('Org2567'!D586,ID!$A:$A,0))</f>
        <v>ชัยภูมิ</v>
      </c>
    </row>
    <row r="587" spans="1:66" x14ac:dyDescent="0.25">
      <c r="A587" s="272">
        <v>584</v>
      </c>
      <c r="B587" s="272">
        <v>9</v>
      </c>
      <c r="C587" s="82" t="s">
        <v>2891</v>
      </c>
      <c r="D587" s="272" t="s">
        <v>587</v>
      </c>
      <c r="E587" s="82" t="str">
        <f t="shared" si="9"/>
        <v>รพ.บ้านเขว้า</v>
      </c>
      <c r="F587" s="90" t="s">
        <v>926</v>
      </c>
      <c r="G587" s="90" t="s">
        <v>927</v>
      </c>
      <c r="H587" s="90">
        <v>60</v>
      </c>
      <c r="I587" s="273">
        <v>35654</v>
      </c>
      <c r="J587" s="90">
        <v>6</v>
      </c>
      <c r="K587" s="93" t="s">
        <v>3783</v>
      </c>
      <c r="L587" s="83" t="s">
        <v>926</v>
      </c>
      <c r="M587" s="83" t="s">
        <v>927</v>
      </c>
      <c r="N587" s="84">
        <v>60</v>
      </c>
      <c r="O587" s="85">
        <v>35579</v>
      </c>
      <c r="P587" s="274">
        <v>6</v>
      </c>
      <c r="Q587" s="275" t="s">
        <v>3809</v>
      </c>
      <c r="R587" s="276" t="s">
        <v>926</v>
      </c>
      <c r="S587" s="277" t="s">
        <v>927</v>
      </c>
      <c r="T587" s="278">
        <v>63</v>
      </c>
      <c r="U587" s="88">
        <v>35579</v>
      </c>
      <c r="V587" s="54">
        <v>6</v>
      </c>
      <c r="W587" s="54" t="s">
        <v>3809</v>
      </c>
      <c r="X587" s="276" t="s">
        <v>926</v>
      </c>
      <c r="Y587" s="83" t="s">
        <v>927</v>
      </c>
      <c r="Z587" s="84">
        <v>63</v>
      </c>
      <c r="AA587" s="88">
        <v>35703</v>
      </c>
      <c r="AB587" s="279">
        <v>6</v>
      </c>
      <c r="AC587" s="280" t="s">
        <v>3809</v>
      </c>
      <c r="AD587" s="281" t="s">
        <v>926</v>
      </c>
      <c r="AE587" s="83" t="s">
        <v>927</v>
      </c>
      <c r="AF587" s="84">
        <v>63</v>
      </c>
      <c r="AG587" s="88">
        <v>35703</v>
      </c>
      <c r="AH587" s="279">
        <v>6</v>
      </c>
      <c r="AI587" s="286" t="s">
        <v>3809</v>
      </c>
      <c r="AJ587" s="281" t="s">
        <v>926</v>
      </c>
      <c r="AK587" s="83" t="s">
        <v>927</v>
      </c>
      <c r="AL587" s="84">
        <v>63</v>
      </c>
      <c r="AM587" s="88">
        <v>35703</v>
      </c>
      <c r="AN587" s="279">
        <v>6</v>
      </c>
      <c r="AO587" s="286" t="s">
        <v>3809</v>
      </c>
      <c r="AP587" s="281" t="s">
        <v>926</v>
      </c>
      <c r="AQ587" s="83" t="s">
        <v>927</v>
      </c>
      <c r="AR587" s="84">
        <v>63</v>
      </c>
      <c r="AS587" s="88">
        <v>35703</v>
      </c>
      <c r="AT587" s="279">
        <v>6</v>
      </c>
      <c r="AU587" s="280" t="s">
        <v>3809</v>
      </c>
      <c r="AV587" s="86" t="s">
        <v>926</v>
      </c>
      <c r="AW587" s="285" t="s">
        <v>927</v>
      </c>
      <c r="AX587" s="285">
        <v>63</v>
      </c>
      <c r="AY587" s="87">
        <v>35304</v>
      </c>
      <c r="AZ587" s="86">
        <v>6</v>
      </c>
      <c r="BA587" s="57" t="s">
        <v>3809</v>
      </c>
      <c r="BB587" s="301" t="s">
        <v>926</v>
      </c>
      <c r="BC587" s="83" t="s">
        <v>927</v>
      </c>
      <c r="BD587" s="84">
        <v>36</v>
      </c>
      <c r="BE587" s="282">
        <v>35304</v>
      </c>
      <c r="BF587" s="279">
        <v>6</v>
      </c>
      <c r="BG587" s="303" t="s">
        <v>3809</v>
      </c>
      <c r="BH587" s="86" t="s">
        <v>3829</v>
      </c>
      <c r="BI587" s="285" t="s">
        <v>3829</v>
      </c>
      <c r="BJ587" s="285" t="s">
        <v>3830</v>
      </c>
      <c r="BK587" s="86" t="s">
        <v>3829</v>
      </c>
      <c r="BL587" s="432">
        <v>6</v>
      </c>
      <c r="BM587" s="432" t="s">
        <v>3809</v>
      </c>
      <c r="BN587" s="432" t="str">
        <f>INDEX(ID!$D:$D,MATCH('Org2567'!D587,ID!$A:$A,0))</f>
        <v>บ้านเขว้า</v>
      </c>
    </row>
    <row r="588" spans="1:66" x14ac:dyDescent="0.25">
      <c r="A588" s="272">
        <v>585</v>
      </c>
      <c r="B588" s="272">
        <v>9</v>
      </c>
      <c r="C588" s="82" t="s">
        <v>2891</v>
      </c>
      <c r="D588" s="272" t="s">
        <v>588</v>
      </c>
      <c r="E588" s="82" t="str">
        <f t="shared" si="9"/>
        <v>รพ.คอนสวรรค์</v>
      </c>
      <c r="F588" s="90" t="s">
        <v>926</v>
      </c>
      <c r="G588" s="90" t="s">
        <v>927</v>
      </c>
      <c r="H588" s="90">
        <v>45</v>
      </c>
      <c r="I588" s="273">
        <v>36274</v>
      </c>
      <c r="J588" s="90">
        <v>6</v>
      </c>
      <c r="K588" s="93" t="s">
        <v>3783</v>
      </c>
      <c r="L588" s="83" t="s">
        <v>926</v>
      </c>
      <c r="M588" s="83" t="s">
        <v>927</v>
      </c>
      <c r="N588" s="84">
        <v>45</v>
      </c>
      <c r="O588" s="85">
        <v>36113</v>
      </c>
      <c r="P588" s="274">
        <v>6</v>
      </c>
      <c r="Q588" s="275" t="s">
        <v>3809</v>
      </c>
      <c r="R588" s="276" t="s">
        <v>926</v>
      </c>
      <c r="S588" s="277" t="s">
        <v>927</v>
      </c>
      <c r="T588" s="278">
        <v>45</v>
      </c>
      <c r="U588" s="88">
        <v>36113</v>
      </c>
      <c r="V588" s="54">
        <v>6</v>
      </c>
      <c r="W588" s="54" t="s">
        <v>3809</v>
      </c>
      <c r="X588" s="276" t="s">
        <v>926</v>
      </c>
      <c r="Y588" s="83" t="s">
        <v>927</v>
      </c>
      <c r="Z588" s="84">
        <v>45</v>
      </c>
      <c r="AA588" s="88">
        <v>35941</v>
      </c>
      <c r="AB588" s="279">
        <v>6</v>
      </c>
      <c r="AC588" s="280" t="s">
        <v>3809</v>
      </c>
      <c r="AD588" s="281" t="s">
        <v>926</v>
      </c>
      <c r="AE588" s="83" t="s">
        <v>927</v>
      </c>
      <c r="AF588" s="84">
        <v>45</v>
      </c>
      <c r="AG588" s="88">
        <v>35941</v>
      </c>
      <c r="AH588" s="279">
        <v>6</v>
      </c>
      <c r="AI588" s="286" t="s">
        <v>3809</v>
      </c>
      <c r="AJ588" s="281" t="s">
        <v>926</v>
      </c>
      <c r="AK588" s="83" t="s">
        <v>927</v>
      </c>
      <c r="AL588" s="84">
        <v>45</v>
      </c>
      <c r="AM588" s="88">
        <v>35941</v>
      </c>
      <c r="AN588" s="279">
        <v>6</v>
      </c>
      <c r="AO588" s="286" t="s">
        <v>3809</v>
      </c>
      <c r="AP588" s="281" t="s">
        <v>926</v>
      </c>
      <c r="AQ588" s="83" t="s">
        <v>927</v>
      </c>
      <c r="AR588" s="84">
        <v>45</v>
      </c>
      <c r="AS588" s="88">
        <v>35941</v>
      </c>
      <c r="AT588" s="279">
        <v>6</v>
      </c>
      <c r="AU588" s="280" t="s">
        <v>3809</v>
      </c>
      <c r="AV588" s="86" t="s">
        <v>926</v>
      </c>
      <c r="AW588" s="285" t="s">
        <v>927</v>
      </c>
      <c r="AX588" s="285">
        <v>45</v>
      </c>
      <c r="AY588" s="87">
        <v>35559</v>
      </c>
      <c r="AZ588" s="86">
        <v>6</v>
      </c>
      <c r="BA588" s="57" t="s">
        <v>3809</v>
      </c>
      <c r="BB588" s="301" t="s">
        <v>926</v>
      </c>
      <c r="BC588" s="83" t="s">
        <v>927</v>
      </c>
      <c r="BD588" s="84">
        <v>49</v>
      </c>
      <c r="BE588" s="282">
        <v>35559</v>
      </c>
      <c r="BF588" s="279">
        <v>6</v>
      </c>
      <c r="BG588" s="303" t="s">
        <v>3809</v>
      </c>
      <c r="BH588" s="86" t="s">
        <v>3829</v>
      </c>
      <c r="BI588" s="285" t="s">
        <v>3829</v>
      </c>
      <c r="BJ588" s="285" t="s">
        <v>3830</v>
      </c>
      <c r="BK588" s="86" t="s">
        <v>3829</v>
      </c>
      <c r="BL588" s="432">
        <v>6</v>
      </c>
      <c r="BM588" s="432" t="s">
        <v>3809</v>
      </c>
      <c r="BN588" s="432" t="str">
        <f>INDEX(ID!$D:$D,MATCH('Org2567'!D588,ID!$A:$A,0))</f>
        <v>คอนสวรรค์</v>
      </c>
    </row>
    <row r="589" spans="1:66" x14ac:dyDescent="0.25">
      <c r="A589" s="272">
        <v>586</v>
      </c>
      <c r="B589" s="272">
        <v>9</v>
      </c>
      <c r="C589" s="82" t="s">
        <v>2891</v>
      </c>
      <c r="D589" s="272" t="s">
        <v>589</v>
      </c>
      <c r="E589" s="82" t="str">
        <f t="shared" si="9"/>
        <v>รพ.เกษตรสมบูรณ์</v>
      </c>
      <c r="F589" s="90" t="s">
        <v>926</v>
      </c>
      <c r="G589" s="90" t="s">
        <v>927</v>
      </c>
      <c r="H589" s="90">
        <v>67</v>
      </c>
      <c r="I589" s="273">
        <v>79326</v>
      </c>
      <c r="J589" s="90">
        <v>7</v>
      </c>
      <c r="K589" s="93" t="s">
        <v>3704</v>
      </c>
      <c r="L589" s="83" t="s">
        <v>926</v>
      </c>
      <c r="M589" s="83" t="s">
        <v>927</v>
      </c>
      <c r="N589" s="84">
        <v>67</v>
      </c>
      <c r="O589" s="85">
        <v>79555</v>
      </c>
      <c r="P589" s="274">
        <v>7</v>
      </c>
      <c r="Q589" s="275" t="s">
        <v>3816</v>
      </c>
      <c r="R589" s="276" t="s">
        <v>926</v>
      </c>
      <c r="S589" s="277" t="s">
        <v>927</v>
      </c>
      <c r="T589" s="278">
        <v>67</v>
      </c>
      <c r="U589" s="88">
        <v>79555</v>
      </c>
      <c r="V589" s="54">
        <v>7</v>
      </c>
      <c r="W589" s="54" t="s">
        <v>3816</v>
      </c>
      <c r="X589" s="276" t="s">
        <v>926</v>
      </c>
      <c r="Y589" s="83" t="s">
        <v>927</v>
      </c>
      <c r="Z589" s="84">
        <v>67</v>
      </c>
      <c r="AA589" s="88">
        <v>79627</v>
      </c>
      <c r="AB589" s="279">
        <v>7</v>
      </c>
      <c r="AC589" s="280" t="s">
        <v>3816</v>
      </c>
      <c r="AD589" s="281" t="s">
        <v>926</v>
      </c>
      <c r="AE589" s="83" t="s">
        <v>927</v>
      </c>
      <c r="AF589" s="84">
        <v>67</v>
      </c>
      <c r="AG589" s="88">
        <v>79627</v>
      </c>
      <c r="AH589" s="279">
        <v>7</v>
      </c>
      <c r="AI589" s="286" t="s">
        <v>3816</v>
      </c>
      <c r="AJ589" s="281" t="s">
        <v>926</v>
      </c>
      <c r="AK589" s="83" t="s">
        <v>927</v>
      </c>
      <c r="AL589" s="84">
        <v>67</v>
      </c>
      <c r="AM589" s="88">
        <v>79627</v>
      </c>
      <c r="AN589" s="279">
        <v>7</v>
      </c>
      <c r="AO589" s="286" t="s">
        <v>3816</v>
      </c>
      <c r="AP589" s="281" t="s">
        <v>926</v>
      </c>
      <c r="AQ589" s="83" t="s">
        <v>927</v>
      </c>
      <c r="AR589" s="84">
        <v>67</v>
      </c>
      <c r="AS589" s="88">
        <v>79627</v>
      </c>
      <c r="AT589" s="279">
        <v>7</v>
      </c>
      <c r="AU589" s="280" t="s">
        <v>3816</v>
      </c>
      <c r="AV589" s="86" t="s">
        <v>926</v>
      </c>
      <c r="AW589" s="285" t="s">
        <v>927</v>
      </c>
      <c r="AX589" s="285">
        <v>67</v>
      </c>
      <c r="AY589" s="87">
        <v>78849</v>
      </c>
      <c r="AZ589" s="86">
        <v>7</v>
      </c>
      <c r="BA589" s="57" t="s">
        <v>3816</v>
      </c>
      <c r="BB589" s="301" t="s">
        <v>926</v>
      </c>
      <c r="BC589" s="83" t="s">
        <v>931</v>
      </c>
      <c r="BD589" s="84">
        <v>67</v>
      </c>
      <c r="BE589" s="282">
        <v>78849</v>
      </c>
      <c r="BF589" s="279">
        <v>10</v>
      </c>
      <c r="BG589" s="303" t="s">
        <v>3810</v>
      </c>
      <c r="BH589" s="86" t="s">
        <v>3829</v>
      </c>
      <c r="BI589" s="285" t="s">
        <v>3830</v>
      </c>
      <c r="BJ589" s="285" t="s">
        <v>3829</v>
      </c>
      <c r="BK589" s="86" t="s">
        <v>3830</v>
      </c>
      <c r="BL589" s="432">
        <v>10</v>
      </c>
      <c r="BM589" s="432" t="s">
        <v>3810</v>
      </c>
      <c r="BN589" s="432" t="str">
        <f>INDEX(ID!$D:$D,MATCH('Org2567'!D589,ID!$A:$A,0))</f>
        <v>เกษตรสมบูรณ์</v>
      </c>
    </row>
    <row r="590" spans="1:66" x14ac:dyDescent="0.25">
      <c r="A590" s="272">
        <v>587</v>
      </c>
      <c r="B590" s="272">
        <v>9</v>
      </c>
      <c r="C590" s="82" t="s">
        <v>2891</v>
      </c>
      <c r="D590" s="272" t="s">
        <v>590</v>
      </c>
      <c r="E590" s="82" t="str">
        <f t="shared" si="9"/>
        <v>รพ.หนองบัวแดง</v>
      </c>
      <c r="F590" s="90" t="s">
        <v>926</v>
      </c>
      <c r="G590" s="90" t="s">
        <v>952</v>
      </c>
      <c r="H590" s="90">
        <v>115</v>
      </c>
      <c r="I590" s="273">
        <v>77466</v>
      </c>
      <c r="J590" s="90">
        <v>13</v>
      </c>
      <c r="K590" s="93" t="s">
        <v>3781</v>
      </c>
      <c r="L590" s="83" t="s">
        <v>926</v>
      </c>
      <c r="M590" s="83" t="s">
        <v>952</v>
      </c>
      <c r="N590" s="84">
        <v>133</v>
      </c>
      <c r="O590" s="85">
        <v>77232</v>
      </c>
      <c r="P590" s="274">
        <v>13</v>
      </c>
      <c r="Q590" s="275" t="s">
        <v>3813</v>
      </c>
      <c r="R590" s="276" t="s">
        <v>926</v>
      </c>
      <c r="S590" s="277" t="s">
        <v>952</v>
      </c>
      <c r="T590" s="278">
        <v>206</v>
      </c>
      <c r="U590" s="88">
        <v>77232</v>
      </c>
      <c r="V590" s="54">
        <v>13</v>
      </c>
      <c r="W590" s="54" t="s">
        <v>3813</v>
      </c>
      <c r="X590" s="276" t="s">
        <v>926</v>
      </c>
      <c r="Y590" s="83" t="s">
        <v>952</v>
      </c>
      <c r="Z590" s="84">
        <v>206</v>
      </c>
      <c r="AA590" s="88">
        <v>77198</v>
      </c>
      <c r="AB590" s="279">
        <v>13</v>
      </c>
      <c r="AC590" s="280" t="s">
        <v>3813</v>
      </c>
      <c r="AD590" s="281" t="s">
        <v>926</v>
      </c>
      <c r="AE590" s="83" t="s">
        <v>952</v>
      </c>
      <c r="AF590" s="84">
        <v>202</v>
      </c>
      <c r="AG590" s="88">
        <v>77198</v>
      </c>
      <c r="AH590" s="279">
        <v>13</v>
      </c>
      <c r="AI590" s="286" t="s">
        <v>3813</v>
      </c>
      <c r="AJ590" s="281" t="s">
        <v>926</v>
      </c>
      <c r="AK590" s="83" t="s">
        <v>952</v>
      </c>
      <c r="AL590" s="84">
        <v>202</v>
      </c>
      <c r="AM590" s="88">
        <v>77198</v>
      </c>
      <c r="AN590" s="279">
        <v>13</v>
      </c>
      <c r="AO590" s="286" t="s">
        <v>3813</v>
      </c>
      <c r="AP590" s="281" t="s">
        <v>926</v>
      </c>
      <c r="AQ590" s="83" t="s">
        <v>952</v>
      </c>
      <c r="AR590" s="84">
        <v>202</v>
      </c>
      <c r="AS590" s="88">
        <v>77198</v>
      </c>
      <c r="AT590" s="279">
        <v>13</v>
      </c>
      <c r="AU590" s="280" t="s">
        <v>3813</v>
      </c>
      <c r="AV590" s="86" t="s">
        <v>926</v>
      </c>
      <c r="AW590" s="285" t="s">
        <v>952</v>
      </c>
      <c r="AX590" s="285">
        <v>202</v>
      </c>
      <c r="AY590" s="87">
        <v>76426</v>
      </c>
      <c r="AZ590" s="86">
        <v>13</v>
      </c>
      <c r="BA590" s="57" t="s">
        <v>3813</v>
      </c>
      <c r="BB590" s="301" t="s">
        <v>926</v>
      </c>
      <c r="BC590" s="83" t="s">
        <v>952</v>
      </c>
      <c r="BD590" s="84">
        <v>120</v>
      </c>
      <c r="BE590" s="282">
        <v>76426</v>
      </c>
      <c r="BF590" s="279">
        <v>13</v>
      </c>
      <c r="BG590" s="303" t="s">
        <v>3813</v>
      </c>
      <c r="BH590" s="86" t="s">
        <v>3829</v>
      </c>
      <c r="BI590" s="285" t="s">
        <v>3829</v>
      </c>
      <c r="BJ590" s="285" t="s">
        <v>3830</v>
      </c>
      <c r="BK590" s="86" t="s">
        <v>3829</v>
      </c>
      <c r="BL590" s="432">
        <v>13</v>
      </c>
      <c r="BM590" s="432" t="s">
        <v>3813</v>
      </c>
      <c r="BN590" s="432" t="str">
        <f>INDEX(ID!$D:$D,MATCH('Org2567'!D590,ID!$A:$A,0))</f>
        <v>หนองบัวแดง</v>
      </c>
    </row>
    <row r="591" spans="1:66" x14ac:dyDescent="0.25">
      <c r="A591" s="272">
        <v>588</v>
      </c>
      <c r="B591" s="272">
        <v>9</v>
      </c>
      <c r="C591" s="82" t="s">
        <v>2891</v>
      </c>
      <c r="D591" s="272" t="s">
        <v>591</v>
      </c>
      <c r="E591" s="82" t="str">
        <f t="shared" si="9"/>
        <v>รพ.จัตุรัส</v>
      </c>
      <c r="F591" s="90" t="s">
        <v>926</v>
      </c>
      <c r="G591" s="90" t="s">
        <v>931</v>
      </c>
      <c r="H591" s="90">
        <v>84</v>
      </c>
      <c r="I591" s="273">
        <v>52946</v>
      </c>
      <c r="J591" s="90">
        <v>10</v>
      </c>
      <c r="K591" s="93" t="s">
        <v>3702</v>
      </c>
      <c r="L591" s="83" t="s">
        <v>926</v>
      </c>
      <c r="M591" s="83" t="s">
        <v>952</v>
      </c>
      <c r="N591" s="84">
        <v>84</v>
      </c>
      <c r="O591" s="85">
        <v>53257</v>
      </c>
      <c r="P591" s="274">
        <v>12</v>
      </c>
      <c r="Q591" s="275" t="s">
        <v>3820</v>
      </c>
      <c r="R591" s="276" t="s">
        <v>926</v>
      </c>
      <c r="S591" s="277" t="s">
        <v>952</v>
      </c>
      <c r="T591" s="278">
        <v>122</v>
      </c>
      <c r="U591" s="88">
        <v>53257</v>
      </c>
      <c r="V591" s="54">
        <v>13</v>
      </c>
      <c r="W591" s="54" t="s">
        <v>3813</v>
      </c>
      <c r="X591" s="276" t="s">
        <v>926</v>
      </c>
      <c r="Y591" s="83" t="s">
        <v>952</v>
      </c>
      <c r="Z591" s="84">
        <v>122</v>
      </c>
      <c r="AA591" s="88">
        <v>53305</v>
      </c>
      <c r="AB591" s="279">
        <v>13</v>
      </c>
      <c r="AC591" s="280" t="s">
        <v>3813</v>
      </c>
      <c r="AD591" s="281" t="s">
        <v>926</v>
      </c>
      <c r="AE591" s="83" t="s">
        <v>952</v>
      </c>
      <c r="AF591" s="84">
        <v>90</v>
      </c>
      <c r="AG591" s="88">
        <v>53305</v>
      </c>
      <c r="AH591" s="279">
        <v>12</v>
      </c>
      <c r="AI591" s="286" t="s">
        <v>3820</v>
      </c>
      <c r="AJ591" s="281" t="s">
        <v>926</v>
      </c>
      <c r="AK591" s="83" t="s">
        <v>952</v>
      </c>
      <c r="AL591" s="84">
        <v>90</v>
      </c>
      <c r="AM591" s="88">
        <v>53305</v>
      </c>
      <c r="AN591" s="279">
        <v>12</v>
      </c>
      <c r="AO591" s="286" t="s">
        <v>3820</v>
      </c>
      <c r="AP591" s="281" t="s">
        <v>926</v>
      </c>
      <c r="AQ591" s="83" t="s">
        <v>952</v>
      </c>
      <c r="AR591" s="84">
        <v>90</v>
      </c>
      <c r="AS591" s="88">
        <v>53305</v>
      </c>
      <c r="AT591" s="279">
        <v>12</v>
      </c>
      <c r="AU591" s="280" t="s">
        <v>3820</v>
      </c>
      <c r="AV591" s="86" t="s">
        <v>926</v>
      </c>
      <c r="AW591" s="285" t="s">
        <v>952</v>
      </c>
      <c r="AX591" s="285">
        <v>90</v>
      </c>
      <c r="AY591" s="87">
        <v>52579</v>
      </c>
      <c r="AZ591" s="86">
        <v>12</v>
      </c>
      <c r="BA591" s="57" t="s">
        <v>3820</v>
      </c>
      <c r="BB591" s="301" t="s">
        <v>926</v>
      </c>
      <c r="BC591" s="83" t="s">
        <v>952</v>
      </c>
      <c r="BD591" s="84">
        <v>90</v>
      </c>
      <c r="BE591" s="282">
        <v>52579</v>
      </c>
      <c r="BF591" s="279">
        <v>12</v>
      </c>
      <c r="BG591" s="303" t="s">
        <v>3820</v>
      </c>
      <c r="BH591" s="86" t="s">
        <v>3829</v>
      </c>
      <c r="BI591" s="285" t="s">
        <v>3829</v>
      </c>
      <c r="BJ591" s="285" t="s">
        <v>3829</v>
      </c>
      <c r="BK591" s="86" t="s">
        <v>3829</v>
      </c>
      <c r="BL591" s="432">
        <v>12</v>
      </c>
      <c r="BM591" s="432" t="s">
        <v>3820</v>
      </c>
      <c r="BN591" s="432" t="str">
        <f>INDEX(ID!$D:$D,MATCH('Org2567'!D591,ID!$A:$A,0))</f>
        <v>จัตุรัส</v>
      </c>
    </row>
    <row r="592" spans="1:66" x14ac:dyDescent="0.25">
      <c r="A592" s="272">
        <v>589</v>
      </c>
      <c r="B592" s="272">
        <v>9</v>
      </c>
      <c r="C592" s="82" t="s">
        <v>2891</v>
      </c>
      <c r="D592" s="272" t="s">
        <v>592</v>
      </c>
      <c r="E592" s="82" t="str">
        <f t="shared" si="9"/>
        <v>รพ.บำเหน็จณรงค์</v>
      </c>
      <c r="F592" s="90" t="s">
        <v>926</v>
      </c>
      <c r="G592" s="90" t="s">
        <v>931</v>
      </c>
      <c r="H592" s="90">
        <v>73</v>
      </c>
      <c r="I592" s="273">
        <v>38406</v>
      </c>
      <c r="J592" s="90">
        <v>9</v>
      </c>
      <c r="K592" s="93" t="s">
        <v>3708</v>
      </c>
      <c r="L592" s="83" t="s">
        <v>926</v>
      </c>
      <c r="M592" s="83" t="s">
        <v>931</v>
      </c>
      <c r="N592" s="84">
        <v>73</v>
      </c>
      <c r="O592" s="85">
        <v>38439</v>
      </c>
      <c r="P592" s="274">
        <v>9</v>
      </c>
      <c r="Q592" s="275" t="s">
        <v>3814</v>
      </c>
      <c r="R592" s="276" t="s">
        <v>926</v>
      </c>
      <c r="S592" s="277" t="s">
        <v>931</v>
      </c>
      <c r="T592" s="278">
        <v>97</v>
      </c>
      <c r="U592" s="88">
        <v>38439</v>
      </c>
      <c r="V592" s="54">
        <v>9</v>
      </c>
      <c r="W592" s="54" t="s">
        <v>3814</v>
      </c>
      <c r="X592" s="276" t="s">
        <v>926</v>
      </c>
      <c r="Y592" s="83" t="s">
        <v>931</v>
      </c>
      <c r="Z592" s="84">
        <v>97</v>
      </c>
      <c r="AA592" s="88">
        <v>38273</v>
      </c>
      <c r="AB592" s="279">
        <v>9</v>
      </c>
      <c r="AC592" s="280" t="s">
        <v>3814</v>
      </c>
      <c r="AD592" s="281" t="s">
        <v>926</v>
      </c>
      <c r="AE592" s="83" t="s">
        <v>931</v>
      </c>
      <c r="AF592" s="84">
        <v>73</v>
      </c>
      <c r="AG592" s="88">
        <v>38273</v>
      </c>
      <c r="AH592" s="279">
        <v>9</v>
      </c>
      <c r="AI592" s="286" t="s">
        <v>3814</v>
      </c>
      <c r="AJ592" s="281" t="s">
        <v>926</v>
      </c>
      <c r="AK592" s="83" t="s">
        <v>931</v>
      </c>
      <c r="AL592" s="84">
        <v>73</v>
      </c>
      <c r="AM592" s="88">
        <v>38273</v>
      </c>
      <c r="AN592" s="279">
        <v>9</v>
      </c>
      <c r="AO592" s="286" t="s">
        <v>3814</v>
      </c>
      <c r="AP592" s="281" t="s">
        <v>926</v>
      </c>
      <c r="AQ592" s="83" t="s">
        <v>931</v>
      </c>
      <c r="AR592" s="84">
        <v>73</v>
      </c>
      <c r="AS592" s="88">
        <v>38273</v>
      </c>
      <c r="AT592" s="279">
        <v>9</v>
      </c>
      <c r="AU592" s="280" t="s">
        <v>3814</v>
      </c>
      <c r="AV592" s="86" t="s">
        <v>926</v>
      </c>
      <c r="AW592" s="285" t="s">
        <v>931</v>
      </c>
      <c r="AX592" s="285">
        <v>73</v>
      </c>
      <c r="AY592" s="87">
        <v>37596</v>
      </c>
      <c r="AZ592" s="86">
        <v>9</v>
      </c>
      <c r="BA592" s="57" t="s">
        <v>3814</v>
      </c>
      <c r="BB592" s="301" t="s">
        <v>926</v>
      </c>
      <c r="BC592" s="83" t="s">
        <v>931</v>
      </c>
      <c r="BD592" s="84">
        <v>64</v>
      </c>
      <c r="BE592" s="282">
        <v>37596</v>
      </c>
      <c r="BF592" s="279">
        <v>9</v>
      </c>
      <c r="BG592" s="303" t="s">
        <v>3814</v>
      </c>
      <c r="BH592" s="86" t="s">
        <v>3829</v>
      </c>
      <c r="BI592" s="285" t="s">
        <v>3829</v>
      </c>
      <c r="BJ592" s="285" t="s">
        <v>3830</v>
      </c>
      <c r="BK592" s="86" t="s">
        <v>3829</v>
      </c>
      <c r="BL592" s="432">
        <v>9</v>
      </c>
      <c r="BM592" s="432" t="s">
        <v>3814</v>
      </c>
      <c r="BN592" s="432" t="str">
        <f>INDEX(ID!$D:$D,MATCH('Org2567'!D592,ID!$A:$A,0))</f>
        <v>บำเหน็จณรงค์</v>
      </c>
    </row>
    <row r="593" spans="1:66" x14ac:dyDescent="0.25">
      <c r="A593" s="272">
        <v>590</v>
      </c>
      <c r="B593" s="272">
        <v>9</v>
      </c>
      <c r="C593" s="82" t="s">
        <v>2891</v>
      </c>
      <c r="D593" s="272" t="s">
        <v>593</v>
      </c>
      <c r="E593" s="82" t="str">
        <f t="shared" si="9"/>
        <v>รพ.หนองบัวระเหว</v>
      </c>
      <c r="F593" s="90" t="s">
        <v>926</v>
      </c>
      <c r="G593" s="90" t="s">
        <v>927</v>
      </c>
      <c r="H593" s="90">
        <v>30</v>
      </c>
      <c r="I593" s="273">
        <v>28935</v>
      </c>
      <c r="J593" s="90">
        <v>5</v>
      </c>
      <c r="K593" s="93" t="s">
        <v>3703</v>
      </c>
      <c r="L593" s="83" t="s">
        <v>926</v>
      </c>
      <c r="M593" s="83" t="s">
        <v>927</v>
      </c>
      <c r="N593" s="84">
        <v>30</v>
      </c>
      <c r="O593" s="85">
        <v>29000</v>
      </c>
      <c r="P593" s="274">
        <v>5</v>
      </c>
      <c r="Q593" s="275" t="s">
        <v>3811</v>
      </c>
      <c r="R593" s="276" t="s">
        <v>926</v>
      </c>
      <c r="S593" s="277" t="s">
        <v>927</v>
      </c>
      <c r="T593" s="278">
        <v>40</v>
      </c>
      <c r="U593" s="88">
        <v>29000</v>
      </c>
      <c r="V593" s="54">
        <v>5</v>
      </c>
      <c r="W593" s="54" t="s">
        <v>3811</v>
      </c>
      <c r="X593" s="276" t="s">
        <v>926</v>
      </c>
      <c r="Y593" s="83" t="s">
        <v>927</v>
      </c>
      <c r="Z593" s="84">
        <v>40</v>
      </c>
      <c r="AA593" s="88">
        <v>29190</v>
      </c>
      <c r="AB593" s="279">
        <v>5</v>
      </c>
      <c r="AC593" s="280" t="s">
        <v>3811</v>
      </c>
      <c r="AD593" s="281" t="s">
        <v>926</v>
      </c>
      <c r="AE593" s="83" t="s">
        <v>927</v>
      </c>
      <c r="AF593" s="84">
        <v>40</v>
      </c>
      <c r="AG593" s="88">
        <v>29190</v>
      </c>
      <c r="AH593" s="279">
        <v>5</v>
      </c>
      <c r="AI593" s="286" t="s">
        <v>3811</v>
      </c>
      <c r="AJ593" s="281" t="s">
        <v>926</v>
      </c>
      <c r="AK593" s="83" t="s">
        <v>927</v>
      </c>
      <c r="AL593" s="84">
        <v>40</v>
      </c>
      <c r="AM593" s="88">
        <v>29190</v>
      </c>
      <c r="AN593" s="279">
        <v>5</v>
      </c>
      <c r="AO593" s="286" t="s">
        <v>3811</v>
      </c>
      <c r="AP593" s="281" t="s">
        <v>926</v>
      </c>
      <c r="AQ593" s="83" t="s">
        <v>927</v>
      </c>
      <c r="AR593" s="84">
        <v>40</v>
      </c>
      <c r="AS593" s="88">
        <v>29190</v>
      </c>
      <c r="AT593" s="279">
        <v>5</v>
      </c>
      <c r="AU593" s="280" t="s">
        <v>3811</v>
      </c>
      <c r="AV593" s="86" t="s">
        <v>926</v>
      </c>
      <c r="AW593" s="285" t="s">
        <v>927</v>
      </c>
      <c r="AX593" s="285">
        <v>40</v>
      </c>
      <c r="AY593" s="87">
        <v>28911</v>
      </c>
      <c r="AZ593" s="86">
        <v>5</v>
      </c>
      <c r="BA593" s="57" t="s">
        <v>3811</v>
      </c>
      <c r="BB593" s="301" t="s">
        <v>926</v>
      </c>
      <c r="BC593" s="83" t="s">
        <v>927</v>
      </c>
      <c r="BD593" s="84">
        <v>40</v>
      </c>
      <c r="BE593" s="282">
        <v>28911</v>
      </c>
      <c r="BF593" s="279">
        <v>5</v>
      </c>
      <c r="BG593" s="303" t="s">
        <v>3811</v>
      </c>
      <c r="BH593" s="86" t="s">
        <v>3829</v>
      </c>
      <c r="BI593" s="285" t="s">
        <v>3829</v>
      </c>
      <c r="BJ593" s="285" t="s">
        <v>3829</v>
      </c>
      <c r="BK593" s="86" t="s">
        <v>3829</v>
      </c>
      <c r="BL593" s="432">
        <v>5</v>
      </c>
      <c r="BM593" s="432" t="s">
        <v>3811</v>
      </c>
      <c r="BN593" s="432" t="str">
        <f>INDEX(ID!$D:$D,MATCH('Org2567'!D593,ID!$A:$A,0))</f>
        <v>หนองบัวระเหว</v>
      </c>
    </row>
    <row r="594" spans="1:66" x14ac:dyDescent="0.25">
      <c r="A594" s="272">
        <v>591</v>
      </c>
      <c r="B594" s="272">
        <v>9</v>
      </c>
      <c r="C594" s="82" t="s">
        <v>2891</v>
      </c>
      <c r="D594" s="272" t="s">
        <v>594</v>
      </c>
      <c r="E594" s="82" t="str">
        <f t="shared" si="9"/>
        <v>รพ.เทพสถิต</v>
      </c>
      <c r="F594" s="90" t="s">
        <v>926</v>
      </c>
      <c r="G594" s="90" t="s">
        <v>927</v>
      </c>
      <c r="H594" s="90">
        <v>38</v>
      </c>
      <c r="I594" s="273">
        <v>54305</v>
      </c>
      <c r="J594" s="90">
        <v>6</v>
      </c>
      <c r="K594" s="93" t="s">
        <v>3783</v>
      </c>
      <c r="L594" s="83" t="s">
        <v>926</v>
      </c>
      <c r="M594" s="83" t="s">
        <v>927</v>
      </c>
      <c r="N594" s="84">
        <v>38</v>
      </c>
      <c r="O594" s="85">
        <v>54397</v>
      </c>
      <c r="P594" s="274">
        <v>6</v>
      </c>
      <c r="Q594" s="275" t="s">
        <v>3809</v>
      </c>
      <c r="R594" s="276" t="s">
        <v>926</v>
      </c>
      <c r="S594" s="277" t="s">
        <v>927</v>
      </c>
      <c r="T594" s="278">
        <v>41</v>
      </c>
      <c r="U594" s="88">
        <v>54397</v>
      </c>
      <c r="V594" s="54">
        <v>6</v>
      </c>
      <c r="W594" s="54" t="s">
        <v>3809</v>
      </c>
      <c r="X594" s="276" t="s">
        <v>926</v>
      </c>
      <c r="Y594" s="83" t="s">
        <v>927</v>
      </c>
      <c r="Z594" s="84">
        <v>41</v>
      </c>
      <c r="AA594" s="88">
        <v>54328</v>
      </c>
      <c r="AB594" s="279">
        <v>6</v>
      </c>
      <c r="AC594" s="280" t="s">
        <v>3809</v>
      </c>
      <c r="AD594" s="281" t="s">
        <v>926</v>
      </c>
      <c r="AE594" s="83" t="s">
        <v>927</v>
      </c>
      <c r="AF594" s="84">
        <v>45</v>
      </c>
      <c r="AG594" s="88">
        <v>54328</v>
      </c>
      <c r="AH594" s="279">
        <v>6</v>
      </c>
      <c r="AI594" s="286" t="s">
        <v>3809</v>
      </c>
      <c r="AJ594" s="281" t="s">
        <v>926</v>
      </c>
      <c r="AK594" s="83" t="s">
        <v>927</v>
      </c>
      <c r="AL594" s="84">
        <v>45</v>
      </c>
      <c r="AM594" s="88">
        <v>54328</v>
      </c>
      <c r="AN594" s="279">
        <v>6</v>
      </c>
      <c r="AO594" s="286" t="s">
        <v>3809</v>
      </c>
      <c r="AP594" s="281" t="s">
        <v>926</v>
      </c>
      <c r="AQ594" s="83" t="s">
        <v>927</v>
      </c>
      <c r="AR594" s="84">
        <v>45</v>
      </c>
      <c r="AS594" s="88">
        <v>54328</v>
      </c>
      <c r="AT594" s="279">
        <v>6</v>
      </c>
      <c r="AU594" s="280" t="s">
        <v>3809</v>
      </c>
      <c r="AV594" s="86" t="s">
        <v>926</v>
      </c>
      <c r="AW594" s="285" t="s">
        <v>927</v>
      </c>
      <c r="AX594" s="285">
        <v>45</v>
      </c>
      <c r="AY594" s="87">
        <v>53796</v>
      </c>
      <c r="AZ594" s="86">
        <v>6</v>
      </c>
      <c r="BA594" s="57" t="s">
        <v>3809</v>
      </c>
      <c r="BB594" s="301" t="s">
        <v>926</v>
      </c>
      <c r="BC594" s="83" t="s">
        <v>927</v>
      </c>
      <c r="BD594" s="84">
        <v>38</v>
      </c>
      <c r="BE594" s="282">
        <v>53796</v>
      </c>
      <c r="BF594" s="279">
        <v>6</v>
      </c>
      <c r="BG594" s="303" t="s">
        <v>3809</v>
      </c>
      <c r="BH594" s="86" t="s">
        <v>3829</v>
      </c>
      <c r="BI594" s="285" t="s">
        <v>3829</v>
      </c>
      <c r="BJ594" s="285" t="s">
        <v>3830</v>
      </c>
      <c r="BK594" s="86" t="s">
        <v>3829</v>
      </c>
      <c r="BL594" s="432">
        <v>6</v>
      </c>
      <c r="BM594" s="432" t="s">
        <v>3809</v>
      </c>
      <c r="BN594" s="432" t="str">
        <f>INDEX(ID!$D:$D,MATCH('Org2567'!D594,ID!$A:$A,0))</f>
        <v>เทพสถิต</v>
      </c>
    </row>
    <row r="595" spans="1:66" x14ac:dyDescent="0.25">
      <c r="A595" s="272">
        <v>592</v>
      </c>
      <c r="B595" s="272">
        <v>9</v>
      </c>
      <c r="C595" s="82" t="s">
        <v>2891</v>
      </c>
      <c r="D595" s="272" t="s">
        <v>595</v>
      </c>
      <c r="E595" s="82" t="str">
        <f t="shared" si="9"/>
        <v>รพ.ภูเขียวเฉลิมพระเกียรติ</v>
      </c>
      <c r="F595" s="90" t="s">
        <v>922</v>
      </c>
      <c r="G595" s="90" t="s">
        <v>924</v>
      </c>
      <c r="H595" s="90">
        <v>290</v>
      </c>
      <c r="I595" s="273">
        <v>92466</v>
      </c>
      <c r="J595" s="90">
        <v>15</v>
      </c>
      <c r="K595" s="93" t="s">
        <v>3775</v>
      </c>
      <c r="L595" s="83" t="s">
        <v>922</v>
      </c>
      <c r="M595" s="83" t="s">
        <v>924</v>
      </c>
      <c r="N595" s="84">
        <v>290</v>
      </c>
      <c r="O595" s="85">
        <v>91726</v>
      </c>
      <c r="P595" s="274">
        <v>15</v>
      </c>
      <c r="Q595" s="275" t="s">
        <v>3812</v>
      </c>
      <c r="R595" s="276" t="s">
        <v>922</v>
      </c>
      <c r="S595" s="277" t="s">
        <v>924</v>
      </c>
      <c r="T595" s="278">
        <v>290</v>
      </c>
      <c r="U595" s="88">
        <v>91726</v>
      </c>
      <c r="V595" s="54">
        <v>15</v>
      </c>
      <c r="W595" s="54" t="s">
        <v>3812</v>
      </c>
      <c r="X595" s="276" t="s">
        <v>922</v>
      </c>
      <c r="Y595" s="83" t="s">
        <v>924</v>
      </c>
      <c r="Z595" s="84">
        <v>290</v>
      </c>
      <c r="AA595" s="88">
        <v>90589</v>
      </c>
      <c r="AB595" s="279">
        <v>15</v>
      </c>
      <c r="AC595" s="280" t="s">
        <v>3812</v>
      </c>
      <c r="AD595" s="281" t="s">
        <v>922</v>
      </c>
      <c r="AE595" s="83" t="s">
        <v>924</v>
      </c>
      <c r="AF595" s="84">
        <v>300</v>
      </c>
      <c r="AG595" s="88">
        <v>90589</v>
      </c>
      <c r="AH595" s="279">
        <v>15</v>
      </c>
      <c r="AI595" s="286" t="s">
        <v>3812</v>
      </c>
      <c r="AJ595" s="281" t="s">
        <v>922</v>
      </c>
      <c r="AK595" s="83" t="s">
        <v>924</v>
      </c>
      <c r="AL595" s="84">
        <v>300</v>
      </c>
      <c r="AM595" s="88">
        <v>90589</v>
      </c>
      <c r="AN595" s="279">
        <v>15</v>
      </c>
      <c r="AO595" s="286" t="s">
        <v>3812</v>
      </c>
      <c r="AP595" s="281" t="s">
        <v>922</v>
      </c>
      <c r="AQ595" s="83" t="s">
        <v>924</v>
      </c>
      <c r="AR595" s="84">
        <v>300</v>
      </c>
      <c r="AS595" s="88">
        <v>90589</v>
      </c>
      <c r="AT595" s="279">
        <v>15</v>
      </c>
      <c r="AU595" s="280" t="s">
        <v>3812</v>
      </c>
      <c r="AV595" s="86" t="s">
        <v>922</v>
      </c>
      <c r="AW595" s="285" t="s">
        <v>924</v>
      </c>
      <c r="AX595" s="285">
        <v>300</v>
      </c>
      <c r="AY595" s="87">
        <v>90588</v>
      </c>
      <c r="AZ595" s="86">
        <v>15</v>
      </c>
      <c r="BA595" s="57" t="s">
        <v>3812</v>
      </c>
      <c r="BB595" s="301" t="s">
        <v>922</v>
      </c>
      <c r="BC595" s="83" t="s">
        <v>924</v>
      </c>
      <c r="BD595" s="84">
        <v>324</v>
      </c>
      <c r="BE595" s="282">
        <v>90588</v>
      </c>
      <c r="BF595" s="279">
        <v>15</v>
      </c>
      <c r="BG595" s="303" t="s">
        <v>3812</v>
      </c>
      <c r="BH595" s="86" t="s">
        <v>3829</v>
      </c>
      <c r="BI595" s="285" t="s">
        <v>3829</v>
      </c>
      <c r="BJ595" s="285" t="s">
        <v>3830</v>
      </c>
      <c r="BK595" s="86" t="s">
        <v>3829</v>
      </c>
      <c r="BL595" s="432">
        <v>15</v>
      </c>
      <c r="BM595" s="432" t="s">
        <v>3812</v>
      </c>
      <c r="BN595" s="432" t="str">
        <f>INDEX(ID!$D:$D,MATCH('Org2567'!D595,ID!$A:$A,0))</f>
        <v>ภูเขียวเฉลิมพระเกียรติ</v>
      </c>
    </row>
    <row r="596" spans="1:66" x14ac:dyDescent="0.25">
      <c r="A596" s="272">
        <v>593</v>
      </c>
      <c r="B596" s="272">
        <v>9</v>
      </c>
      <c r="C596" s="82" t="s">
        <v>2891</v>
      </c>
      <c r="D596" s="272" t="s">
        <v>596</v>
      </c>
      <c r="E596" s="82" t="str">
        <f t="shared" si="9"/>
        <v>รพ.บ้านแท่น</v>
      </c>
      <c r="F596" s="90" t="s">
        <v>926</v>
      </c>
      <c r="G596" s="90" t="s">
        <v>927</v>
      </c>
      <c r="H596" s="90">
        <v>36</v>
      </c>
      <c r="I596" s="273">
        <v>33947</v>
      </c>
      <c r="J596" s="90">
        <v>6</v>
      </c>
      <c r="K596" s="93" t="s">
        <v>3783</v>
      </c>
      <c r="L596" s="83" t="s">
        <v>926</v>
      </c>
      <c r="M596" s="83" t="s">
        <v>927</v>
      </c>
      <c r="N596" s="84">
        <v>36</v>
      </c>
      <c r="O596" s="85">
        <v>33612</v>
      </c>
      <c r="P596" s="274">
        <v>6</v>
      </c>
      <c r="Q596" s="275" t="s">
        <v>3809</v>
      </c>
      <c r="R596" s="276" t="s">
        <v>926</v>
      </c>
      <c r="S596" s="277" t="s">
        <v>927</v>
      </c>
      <c r="T596" s="278">
        <v>36</v>
      </c>
      <c r="U596" s="88">
        <v>33612</v>
      </c>
      <c r="V596" s="54">
        <v>6</v>
      </c>
      <c r="W596" s="54" t="s">
        <v>3809</v>
      </c>
      <c r="X596" s="276" t="s">
        <v>926</v>
      </c>
      <c r="Y596" s="83" t="s">
        <v>927</v>
      </c>
      <c r="Z596" s="84">
        <v>36</v>
      </c>
      <c r="AA596" s="88">
        <v>33498</v>
      </c>
      <c r="AB596" s="279">
        <v>6</v>
      </c>
      <c r="AC596" s="280" t="s">
        <v>3809</v>
      </c>
      <c r="AD596" s="281" t="s">
        <v>926</v>
      </c>
      <c r="AE596" s="83" t="s">
        <v>927</v>
      </c>
      <c r="AF596" s="84">
        <v>36</v>
      </c>
      <c r="AG596" s="88">
        <v>33498</v>
      </c>
      <c r="AH596" s="279">
        <v>6</v>
      </c>
      <c r="AI596" s="286" t="s">
        <v>3809</v>
      </c>
      <c r="AJ596" s="281" t="s">
        <v>926</v>
      </c>
      <c r="AK596" s="83" t="s">
        <v>927</v>
      </c>
      <c r="AL596" s="84">
        <v>36</v>
      </c>
      <c r="AM596" s="88">
        <v>33498</v>
      </c>
      <c r="AN596" s="279">
        <v>6</v>
      </c>
      <c r="AO596" s="286" t="s">
        <v>3809</v>
      </c>
      <c r="AP596" s="281" t="s">
        <v>926</v>
      </c>
      <c r="AQ596" s="83" t="s">
        <v>927</v>
      </c>
      <c r="AR596" s="84">
        <v>36</v>
      </c>
      <c r="AS596" s="88">
        <v>33498</v>
      </c>
      <c r="AT596" s="279">
        <v>6</v>
      </c>
      <c r="AU596" s="280" t="s">
        <v>3809</v>
      </c>
      <c r="AV596" s="86" t="s">
        <v>926</v>
      </c>
      <c r="AW596" s="285" t="s">
        <v>927</v>
      </c>
      <c r="AX596" s="285">
        <v>36</v>
      </c>
      <c r="AY596" s="87">
        <v>32996</v>
      </c>
      <c r="AZ596" s="86">
        <v>6</v>
      </c>
      <c r="BA596" s="57" t="s">
        <v>3809</v>
      </c>
      <c r="BB596" s="301" t="s">
        <v>926</v>
      </c>
      <c r="BC596" s="83" t="s">
        <v>927</v>
      </c>
      <c r="BD596" s="84">
        <v>30</v>
      </c>
      <c r="BE596" s="282">
        <v>32996</v>
      </c>
      <c r="BF596" s="279">
        <v>6</v>
      </c>
      <c r="BG596" s="303" t="s">
        <v>3809</v>
      </c>
      <c r="BH596" s="86" t="s">
        <v>3829</v>
      </c>
      <c r="BI596" s="285" t="s">
        <v>3829</v>
      </c>
      <c r="BJ596" s="285" t="s">
        <v>3830</v>
      </c>
      <c r="BK596" s="86" t="s">
        <v>3829</v>
      </c>
      <c r="BL596" s="432">
        <v>6</v>
      </c>
      <c r="BM596" s="432" t="s">
        <v>3809</v>
      </c>
      <c r="BN596" s="432" t="str">
        <f>INDEX(ID!$D:$D,MATCH('Org2567'!D596,ID!$A:$A,0))</f>
        <v>บ้านแท่น</v>
      </c>
    </row>
    <row r="597" spans="1:66" x14ac:dyDescent="0.25">
      <c r="A597" s="272">
        <v>594</v>
      </c>
      <c r="B597" s="272">
        <v>9</v>
      </c>
      <c r="C597" s="82" t="s">
        <v>2891</v>
      </c>
      <c r="D597" s="272" t="s">
        <v>597</v>
      </c>
      <c r="E597" s="82" t="str">
        <f t="shared" si="9"/>
        <v>รพ.แก้งคร้อ</v>
      </c>
      <c r="F597" s="90" t="s">
        <v>926</v>
      </c>
      <c r="G597" s="90" t="s">
        <v>952</v>
      </c>
      <c r="H597" s="90">
        <v>120</v>
      </c>
      <c r="I597" s="273">
        <v>69267</v>
      </c>
      <c r="J597" s="90">
        <v>13</v>
      </c>
      <c r="K597" s="93" t="s">
        <v>3781</v>
      </c>
      <c r="L597" s="83" t="s">
        <v>926</v>
      </c>
      <c r="M597" s="83" t="s">
        <v>952</v>
      </c>
      <c r="N597" s="84">
        <v>120</v>
      </c>
      <c r="O597" s="85">
        <v>69423</v>
      </c>
      <c r="P597" s="274">
        <v>13</v>
      </c>
      <c r="Q597" s="275" t="s">
        <v>3813</v>
      </c>
      <c r="R597" s="276" t="s">
        <v>926</v>
      </c>
      <c r="S597" s="277" t="s">
        <v>952</v>
      </c>
      <c r="T597" s="278">
        <v>120</v>
      </c>
      <c r="U597" s="88">
        <v>69423</v>
      </c>
      <c r="V597" s="54">
        <v>13</v>
      </c>
      <c r="W597" s="54" t="s">
        <v>3813</v>
      </c>
      <c r="X597" s="276" t="s">
        <v>926</v>
      </c>
      <c r="Y597" s="83" t="s">
        <v>952</v>
      </c>
      <c r="Z597" s="84">
        <v>120</v>
      </c>
      <c r="AA597" s="88">
        <v>69395</v>
      </c>
      <c r="AB597" s="279">
        <v>13</v>
      </c>
      <c r="AC597" s="280" t="s">
        <v>3813</v>
      </c>
      <c r="AD597" s="281" t="s">
        <v>926</v>
      </c>
      <c r="AE597" s="83" t="s">
        <v>952</v>
      </c>
      <c r="AF597" s="84">
        <v>120</v>
      </c>
      <c r="AG597" s="88">
        <v>69395</v>
      </c>
      <c r="AH597" s="279">
        <v>13</v>
      </c>
      <c r="AI597" s="286" t="s">
        <v>3813</v>
      </c>
      <c r="AJ597" s="281" t="s">
        <v>926</v>
      </c>
      <c r="AK597" s="83" t="s">
        <v>952</v>
      </c>
      <c r="AL597" s="84">
        <v>120</v>
      </c>
      <c r="AM597" s="88">
        <v>69395</v>
      </c>
      <c r="AN597" s="279">
        <v>13</v>
      </c>
      <c r="AO597" s="286" t="s">
        <v>3813</v>
      </c>
      <c r="AP597" s="281" t="s">
        <v>926</v>
      </c>
      <c r="AQ597" s="83" t="s">
        <v>952</v>
      </c>
      <c r="AR597" s="84">
        <v>120</v>
      </c>
      <c r="AS597" s="88">
        <v>69395</v>
      </c>
      <c r="AT597" s="279">
        <v>13</v>
      </c>
      <c r="AU597" s="280" t="s">
        <v>3813</v>
      </c>
      <c r="AV597" s="86" t="s">
        <v>926</v>
      </c>
      <c r="AW597" s="285" t="s">
        <v>952</v>
      </c>
      <c r="AX597" s="285">
        <v>120</v>
      </c>
      <c r="AY597" s="87">
        <v>68663</v>
      </c>
      <c r="AZ597" s="86">
        <v>13</v>
      </c>
      <c r="BA597" s="57" t="s">
        <v>3813</v>
      </c>
      <c r="BB597" s="301" t="s">
        <v>926</v>
      </c>
      <c r="BC597" s="83" t="s">
        <v>952</v>
      </c>
      <c r="BD597" s="84">
        <v>120</v>
      </c>
      <c r="BE597" s="282">
        <v>68663</v>
      </c>
      <c r="BF597" s="279">
        <v>13</v>
      </c>
      <c r="BG597" s="303" t="s">
        <v>3813</v>
      </c>
      <c r="BH597" s="86" t="s">
        <v>3829</v>
      </c>
      <c r="BI597" s="285" t="s">
        <v>3829</v>
      </c>
      <c r="BJ597" s="285" t="s">
        <v>3829</v>
      </c>
      <c r="BK597" s="86" t="s">
        <v>3829</v>
      </c>
      <c r="BL597" s="432">
        <v>13</v>
      </c>
      <c r="BM597" s="432" t="s">
        <v>3813</v>
      </c>
      <c r="BN597" s="432" t="str">
        <f>INDEX(ID!$D:$D,MATCH('Org2567'!D597,ID!$A:$A,0))</f>
        <v>แก้งคร้อ</v>
      </c>
    </row>
    <row r="598" spans="1:66" x14ac:dyDescent="0.25">
      <c r="A598" s="272">
        <v>595</v>
      </c>
      <c r="B598" s="272">
        <v>9</v>
      </c>
      <c r="C598" s="82" t="s">
        <v>2891</v>
      </c>
      <c r="D598" s="272" t="s">
        <v>598</v>
      </c>
      <c r="E598" s="82" t="str">
        <f t="shared" si="9"/>
        <v>รพ.คอนสาร</v>
      </c>
      <c r="F598" s="90" t="s">
        <v>926</v>
      </c>
      <c r="G598" s="90" t="s">
        <v>927</v>
      </c>
      <c r="H598" s="90">
        <v>62</v>
      </c>
      <c r="I598" s="273">
        <v>46030</v>
      </c>
      <c r="J598" s="90">
        <v>6</v>
      </c>
      <c r="K598" s="93" t="s">
        <v>3783</v>
      </c>
      <c r="L598" s="83" t="s">
        <v>926</v>
      </c>
      <c r="M598" s="83" t="s">
        <v>927</v>
      </c>
      <c r="N598" s="84">
        <v>62</v>
      </c>
      <c r="O598" s="85">
        <v>45964</v>
      </c>
      <c r="P598" s="274">
        <v>6</v>
      </c>
      <c r="Q598" s="275" t="s">
        <v>3809</v>
      </c>
      <c r="R598" s="276" t="s">
        <v>926</v>
      </c>
      <c r="S598" s="277" t="s">
        <v>927</v>
      </c>
      <c r="T598" s="278">
        <v>62</v>
      </c>
      <c r="U598" s="88">
        <v>45964</v>
      </c>
      <c r="V598" s="54">
        <v>6</v>
      </c>
      <c r="W598" s="54" t="s">
        <v>3809</v>
      </c>
      <c r="X598" s="276" t="s">
        <v>926</v>
      </c>
      <c r="Y598" s="83" t="s">
        <v>927</v>
      </c>
      <c r="Z598" s="84">
        <v>62</v>
      </c>
      <c r="AA598" s="88">
        <v>45913</v>
      </c>
      <c r="AB598" s="279">
        <v>6</v>
      </c>
      <c r="AC598" s="280" t="s">
        <v>3809</v>
      </c>
      <c r="AD598" s="281" t="s">
        <v>926</v>
      </c>
      <c r="AE598" s="83" t="s">
        <v>927</v>
      </c>
      <c r="AF598" s="84">
        <v>62</v>
      </c>
      <c r="AG598" s="88">
        <v>45913</v>
      </c>
      <c r="AH598" s="279">
        <v>6</v>
      </c>
      <c r="AI598" s="286" t="s">
        <v>3809</v>
      </c>
      <c r="AJ598" s="281" t="s">
        <v>926</v>
      </c>
      <c r="AK598" s="83" t="s">
        <v>927</v>
      </c>
      <c r="AL598" s="84">
        <v>62</v>
      </c>
      <c r="AM598" s="88">
        <v>45913</v>
      </c>
      <c r="AN598" s="279">
        <v>6</v>
      </c>
      <c r="AO598" s="286" t="s">
        <v>3809</v>
      </c>
      <c r="AP598" s="281" t="s">
        <v>926</v>
      </c>
      <c r="AQ598" s="83" t="s">
        <v>927</v>
      </c>
      <c r="AR598" s="84">
        <v>62</v>
      </c>
      <c r="AS598" s="88">
        <v>45913</v>
      </c>
      <c r="AT598" s="279">
        <v>6</v>
      </c>
      <c r="AU598" s="280" t="s">
        <v>3809</v>
      </c>
      <c r="AV598" s="86" t="s">
        <v>926</v>
      </c>
      <c r="AW598" s="285" t="s">
        <v>927</v>
      </c>
      <c r="AX598" s="285">
        <v>62</v>
      </c>
      <c r="AY598" s="87">
        <v>45310</v>
      </c>
      <c r="AZ598" s="86">
        <v>6</v>
      </c>
      <c r="BA598" s="57" t="s">
        <v>3809</v>
      </c>
      <c r="BB598" s="301" t="s">
        <v>926</v>
      </c>
      <c r="BC598" s="83" t="s">
        <v>931</v>
      </c>
      <c r="BD598" s="84">
        <v>62</v>
      </c>
      <c r="BE598" s="282">
        <v>45310</v>
      </c>
      <c r="BF598" s="279">
        <v>9</v>
      </c>
      <c r="BG598" s="303" t="s">
        <v>3814</v>
      </c>
      <c r="BH598" s="86" t="s">
        <v>3829</v>
      </c>
      <c r="BI598" s="285" t="s">
        <v>3830</v>
      </c>
      <c r="BJ598" s="285" t="s">
        <v>3829</v>
      </c>
      <c r="BK598" s="86" t="s">
        <v>3830</v>
      </c>
      <c r="BL598" s="432">
        <v>9</v>
      </c>
      <c r="BM598" s="432" t="s">
        <v>3814</v>
      </c>
      <c r="BN598" s="432" t="str">
        <f>INDEX(ID!$D:$D,MATCH('Org2567'!D598,ID!$A:$A,0))</f>
        <v>คอนสาร</v>
      </c>
    </row>
    <row r="599" spans="1:66" x14ac:dyDescent="0.25">
      <c r="A599" s="272">
        <v>596</v>
      </c>
      <c r="B599" s="272">
        <v>9</v>
      </c>
      <c r="C599" s="82" t="s">
        <v>2891</v>
      </c>
      <c r="D599" s="272" t="s">
        <v>599</v>
      </c>
      <c r="E599" s="82" t="str">
        <f t="shared" si="9"/>
        <v>รพ.ภักดีชุมพล</v>
      </c>
      <c r="F599" s="90" t="s">
        <v>926</v>
      </c>
      <c r="G599" s="90" t="s">
        <v>927</v>
      </c>
      <c r="H599" s="90">
        <v>34</v>
      </c>
      <c r="I599" s="273">
        <v>23817</v>
      </c>
      <c r="J599" s="90">
        <v>5</v>
      </c>
      <c r="K599" s="93" t="s">
        <v>3703</v>
      </c>
      <c r="L599" s="83" t="s">
        <v>926</v>
      </c>
      <c r="M599" s="83" t="s">
        <v>927</v>
      </c>
      <c r="N599" s="84">
        <v>30</v>
      </c>
      <c r="O599" s="85">
        <v>23786</v>
      </c>
      <c r="P599" s="274">
        <v>5</v>
      </c>
      <c r="Q599" s="275" t="s">
        <v>3811</v>
      </c>
      <c r="R599" s="276" t="s">
        <v>926</v>
      </c>
      <c r="S599" s="277" t="s">
        <v>927</v>
      </c>
      <c r="T599" s="278">
        <v>42</v>
      </c>
      <c r="U599" s="88">
        <v>23786</v>
      </c>
      <c r="V599" s="54">
        <v>5</v>
      </c>
      <c r="W599" s="54" t="s">
        <v>3811</v>
      </c>
      <c r="X599" s="276" t="s">
        <v>926</v>
      </c>
      <c r="Y599" s="83" t="s">
        <v>927</v>
      </c>
      <c r="Z599" s="84">
        <v>42</v>
      </c>
      <c r="AA599" s="88">
        <v>23819</v>
      </c>
      <c r="AB599" s="279">
        <v>5</v>
      </c>
      <c r="AC599" s="280" t="s">
        <v>3811</v>
      </c>
      <c r="AD599" s="281" t="s">
        <v>926</v>
      </c>
      <c r="AE599" s="83" t="s">
        <v>927</v>
      </c>
      <c r="AF599" s="84">
        <v>42</v>
      </c>
      <c r="AG599" s="88">
        <v>23819</v>
      </c>
      <c r="AH599" s="279">
        <v>5</v>
      </c>
      <c r="AI599" s="286" t="s">
        <v>3811</v>
      </c>
      <c r="AJ599" s="281" t="s">
        <v>926</v>
      </c>
      <c r="AK599" s="83" t="s">
        <v>927</v>
      </c>
      <c r="AL599" s="84">
        <v>42</v>
      </c>
      <c r="AM599" s="88">
        <v>23819</v>
      </c>
      <c r="AN599" s="279">
        <v>5</v>
      </c>
      <c r="AO599" s="286" t="s">
        <v>3811</v>
      </c>
      <c r="AP599" s="281" t="s">
        <v>926</v>
      </c>
      <c r="AQ599" s="83" t="s">
        <v>927</v>
      </c>
      <c r="AR599" s="84">
        <v>42</v>
      </c>
      <c r="AS599" s="88">
        <v>23819</v>
      </c>
      <c r="AT599" s="279">
        <v>5</v>
      </c>
      <c r="AU599" s="280" t="s">
        <v>3811</v>
      </c>
      <c r="AV599" s="86" t="s">
        <v>926</v>
      </c>
      <c r="AW599" s="285" t="s">
        <v>927</v>
      </c>
      <c r="AX599" s="285">
        <v>42</v>
      </c>
      <c r="AY599" s="87">
        <v>23488</v>
      </c>
      <c r="AZ599" s="86">
        <v>5</v>
      </c>
      <c r="BA599" s="57" t="s">
        <v>3811</v>
      </c>
      <c r="BB599" s="301" t="s">
        <v>926</v>
      </c>
      <c r="BC599" s="83" t="s">
        <v>927</v>
      </c>
      <c r="BD599" s="84">
        <v>44</v>
      </c>
      <c r="BE599" s="282">
        <v>23488</v>
      </c>
      <c r="BF599" s="279">
        <v>5</v>
      </c>
      <c r="BG599" s="303" t="s">
        <v>3811</v>
      </c>
      <c r="BH599" s="86" t="s">
        <v>3829</v>
      </c>
      <c r="BI599" s="285" t="s">
        <v>3829</v>
      </c>
      <c r="BJ599" s="285" t="s">
        <v>3830</v>
      </c>
      <c r="BK599" s="86" t="s">
        <v>3829</v>
      </c>
      <c r="BL599" s="432">
        <v>5</v>
      </c>
      <c r="BM599" s="432" t="s">
        <v>3811</v>
      </c>
      <c r="BN599" s="432" t="str">
        <f>INDEX(ID!$D:$D,MATCH('Org2567'!D599,ID!$A:$A,0))</f>
        <v>ภักดีชุมพล</v>
      </c>
    </row>
    <row r="600" spans="1:66" x14ac:dyDescent="0.25">
      <c r="A600" s="272">
        <v>597</v>
      </c>
      <c r="B600" s="272">
        <v>9</v>
      </c>
      <c r="C600" s="82" t="s">
        <v>2891</v>
      </c>
      <c r="D600" s="272" t="s">
        <v>600</v>
      </c>
      <c r="E600" s="82" t="str">
        <f t="shared" si="9"/>
        <v>รพ.เนินสง่า</v>
      </c>
      <c r="F600" s="90" t="s">
        <v>926</v>
      </c>
      <c r="G600" s="90" t="s">
        <v>927</v>
      </c>
      <c r="H600" s="90">
        <v>30</v>
      </c>
      <c r="I600" s="273">
        <v>19182</v>
      </c>
      <c r="J600" s="90">
        <v>5</v>
      </c>
      <c r="K600" s="93" t="s">
        <v>3703</v>
      </c>
      <c r="L600" s="83" t="s">
        <v>926</v>
      </c>
      <c r="M600" s="83" t="s">
        <v>927</v>
      </c>
      <c r="N600" s="84">
        <v>30</v>
      </c>
      <c r="O600" s="85">
        <v>19260</v>
      </c>
      <c r="P600" s="274">
        <v>5</v>
      </c>
      <c r="Q600" s="275" t="s">
        <v>3811</v>
      </c>
      <c r="R600" s="276" t="s">
        <v>926</v>
      </c>
      <c r="S600" s="277" t="s">
        <v>927</v>
      </c>
      <c r="T600" s="278">
        <v>40</v>
      </c>
      <c r="U600" s="88">
        <v>19260</v>
      </c>
      <c r="V600" s="54">
        <v>5</v>
      </c>
      <c r="W600" s="54" t="s">
        <v>3811</v>
      </c>
      <c r="X600" s="276" t="s">
        <v>926</v>
      </c>
      <c r="Y600" s="83" t="s">
        <v>927</v>
      </c>
      <c r="Z600" s="84">
        <v>40</v>
      </c>
      <c r="AA600" s="88">
        <v>19240</v>
      </c>
      <c r="AB600" s="279">
        <v>5</v>
      </c>
      <c r="AC600" s="280" t="s">
        <v>3811</v>
      </c>
      <c r="AD600" s="281" t="s">
        <v>926</v>
      </c>
      <c r="AE600" s="83" t="s">
        <v>927</v>
      </c>
      <c r="AF600" s="84">
        <v>40</v>
      </c>
      <c r="AG600" s="88">
        <v>19240</v>
      </c>
      <c r="AH600" s="279">
        <v>5</v>
      </c>
      <c r="AI600" s="286" t="s">
        <v>3811</v>
      </c>
      <c r="AJ600" s="281" t="s">
        <v>926</v>
      </c>
      <c r="AK600" s="83" t="s">
        <v>927</v>
      </c>
      <c r="AL600" s="84">
        <v>40</v>
      </c>
      <c r="AM600" s="88">
        <v>19240</v>
      </c>
      <c r="AN600" s="279">
        <v>5</v>
      </c>
      <c r="AO600" s="286" t="s">
        <v>3811</v>
      </c>
      <c r="AP600" s="281" t="s">
        <v>926</v>
      </c>
      <c r="AQ600" s="83" t="s">
        <v>927</v>
      </c>
      <c r="AR600" s="84">
        <v>40</v>
      </c>
      <c r="AS600" s="88">
        <v>19240</v>
      </c>
      <c r="AT600" s="279">
        <v>5</v>
      </c>
      <c r="AU600" s="280" t="s">
        <v>3811</v>
      </c>
      <c r="AV600" s="86" t="s">
        <v>926</v>
      </c>
      <c r="AW600" s="285" t="s">
        <v>927</v>
      </c>
      <c r="AX600" s="285">
        <v>40</v>
      </c>
      <c r="AY600" s="87">
        <v>18977</v>
      </c>
      <c r="AZ600" s="86">
        <v>5</v>
      </c>
      <c r="BA600" s="57" t="s">
        <v>3811</v>
      </c>
      <c r="BB600" s="301" t="s">
        <v>926</v>
      </c>
      <c r="BC600" s="83" t="s">
        <v>927</v>
      </c>
      <c r="BD600" s="84">
        <v>40</v>
      </c>
      <c r="BE600" s="282">
        <v>18977</v>
      </c>
      <c r="BF600" s="279">
        <v>5</v>
      </c>
      <c r="BG600" s="303" t="s">
        <v>3811</v>
      </c>
      <c r="BH600" s="86" t="s">
        <v>3829</v>
      </c>
      <c r="BI600" s="285" t="s">
        <v>3829</v>
      </c>
      <c r="BJ600" s="285" t="s">
        <v>3829</v>
      </c>
      <c r="BK600" s="86" t="s">
        <v>3829</v>
      </c>
      <c r="BL600" s="432">
        <v>5</v>
      </c>
      <c r="BM600" s="432" t="s">
        <v>3811</v>
      </c>
      <c r="BN600" s="432" t="str">
        <f>INDEX(ID!$D:$D,MATCH('Org2567'!D600,ID!$A:$A,0))</f>
        <v>เนินสง่า</v>
      </c>
    </row>
    <row r="601" spans="1:66" x14ac:dyDescent="0.25">
      <c r="A601" s="272">
        <v>598</v>
      </c>
      <c r="B601" s="272">
        <v>9</v>
      </c>
      <c r="C601" s="82" t="s">
        <v>2682</v>
      </c>
      <c r="D601" s="272" t="s">
        <v>601</v>
      </c>
      <c r="E601" s="82" t="str">
        <f t="shared" si="9"/>
        <v>รพ.มหาราชนครราชสีมา</v>
      </c>
      <c r="F601" s="90" t="s">
        <v>916</v>
      </c>
      <c r="G601" s="90" t="s">
        <v>3</v>
      </c>
      <c r="H601" s="90">
        <v>1319</v>
      </c>
      <c r="I601" s="273">
        <v>0</v>
      </c>
      <c r="J601" s="90">
        <v>20</v>
      </c>
      <c r="K601" s="93" t="s">
        <v>3713</v>
      </c>
      <c r="L601" s="83" t="s">
        <v>916</v>
      </c>
      <c r="M601" s="83" t="s">
        <v>3</v>
      </c>
      <c r="N601" s="84">
        <v>1310</v>
      </c>
      <c r="O601" s="85">
        <v>0</v>
      </c>
      <c r="P601" s="274">
        <v>20</v>
      </c>
      <c r="Q601" s="275" t="s">
        <v>3823</v>
      </c>
      <c r="R601" s="276" t="s">
        <v>916</v>
      </c>
      <c r="S601" s="277" t="s">
        <v>3</v>
      </c>
      <c r="T601" s="278">
        <v>1387</v>
      </c>
      <c r="U601" s="88">
        <v>0</v>
      </c>
      <c r="V601" s="54">
        <v>20</v>
      </c>
      <c r="W601" s="54" t="s">
        <v>3823</v>
      </c>
      <c r="X601" s="276" t="s">
        <v>916</v>
      </c>
      <c r="Y601" s="83" t="s">
        <v>3</v>
      </c>
      <c r="Z601" s="84">
        <v>1387</v>
      </c>
      <c r="AA601" s="88">
        <v>0</v>
      </c>
      <c r="AB601" s="279">
        <v>20</v>
      </c>
      <c r="AC601" s="280" t="s">
        <v>3823</v>
      </c>
      <c r="AD601" s="281" t="s">
        <v>916</v>
      </c>
      <c r="AE601" s="83" t="s">
        <v>3</v>
      </c>
      <c r="AF601" s="84">
        <v>1387</v>
      </c>
      <c r="AG601" s="88">
        <v>0</v>
      </c>
      <c r="AH601" s="279">
        <v>20</v>
      </c>
      <c r="AI601" s="286" t="s">
        <v>3823</v>
      </c>
      <c r="AJ601" s="281" t="s">
        <v>916</v>
      </c>
      <c r="AK601" s="83" t="s">
        <v>3</v>
      </c>
      <c r="AL601" s="84">
        <v>1387</v>
      </c>
      <c r="AM601" s="88">
        <v>0</v>
      </c>
      <c r="AN601" s="279">
        <v>20</v>
      </c>
      <c r="AO601" s="286" t="s">
        <v>3823</v>
      </c>
      <c r="AP601" s="281" t="s">
        <v>916</v>
      </c>
      <c r="AQ601" s="83" t="s">
        <v>3</v>
      </c>
      <c r="AR601" s="84">
        <v>1387</v>
      </c>
      <c r="AS601" s="88">
        <v>0</v>
      </c>
      <c r="AT601" s="279">
        <v>20</v>
      </c>
      <c r="AU601" s="280" t="s">
        <v>3823</v>
      </c>
      <c r="AV601" s="86" t="s">
        <v>916</v>
      </c>
      <c r="AW601" s="285" t="s">
        <v>3</v>
      </c>
      <c r="AX601" s="285">
        <v>1387</v>
      </c>
      <c r="AY601" s="87">
        <v>0</v>
      </c>
      <c r="AZ601" s="86">
        <v>20</v>
      </c>
      <c r="BA601" s="57" t="s">
        <v>3823</v>
      </c>
      <c r="BB601" s="301" t="s">
        <v>916</v>
      </c>
      <c r="BC601" s="83" t="s">
        <v>3</v>
      </c>
      <c r="BD601" s="84">
        <v>1478</v>
      </c>
      <c r="BE601" s="282">
        <v>0</v>
      </c>
      <c r="BF601" s="279">
        <v>20</v>
      </c>
      <c r="BG601" s="303" t="s">
        <v>3823</v>
      </c>
      <c r="BH601" s="86" t="s">
        <v>3829</v>
      </c>
      <c r="BI601" s="285" t="s">
        <v>3829</v>
      </c>
      <c r="BJ601" s="285" t="s">
        <v>3830</v>
      </c>
      <c r="BK601" s="86" t="s">
        <v>3829</v>
      </c>
      <c r="BL601" s="432">
        <v>20</v>
      </c>
      <c r="BM601" s="432" t="s">
        <v>3823</v>
      </c>
      <c r="BN601" s="432" t="str">
        <f>INDEX(ID!$D:$D,MATCH('Org2567'!D601,ID!$A:$A,0))</f>
        <v>มหาราชนครราชสีมา</v>
      </c>
    </row>
    <row r="602" spans="1:66" x14ac:dyDescent="0.25">
      <c r="A602" s="272">
        <v>599</v>
      </c>
      <c r="B602" s="272">
        <v>9</v>
      </c>
      <c r="C602" s="82" t="s">
        <v>2682</v>
      </c>
      <c r="D602" s="272" t="s">
        <v>602</v>
      </c>
      <c r="E602" s="82" t="str">
        <f t="shared" si="9"/>
        <v>รพ.ครบุรี</v>
      </c>
      <c r="F602" s="90" t="s">
        <v>926</v>
      </c>
      <c r="G602" s="90" t="s">
        <v>952</v>
      </c>
      <c r="H602" s="90">
        <v>120</v>
      </c>
      <c r="I602" s="273">
        <v>71296</v>
      </c>
      <c r="J602" s="90">
        <v>13</v>
      </c>
      <c r="K602" s="93" t="s">
        <v>3781</v>
      </c>
      <c r="L602" s="83" t="s">
        <v>926</v>
      </c>
      <c r="M602" s="83" t="s">
        <v>952</v>
      </c>
      <c r="N602" s="84">
        <v>120</v>
      </c>
      <c r="O602" s="85">
        <v>71693</v>
      </c>
      <c r="P602" s="274">
        <v>13</v>
      </c>
      <c r="Q602" s="275" t="s">
        <v>3813</v>
      </c>
      <c r="R602" s="276" t="s">
        <v>926</v>
      </c>
      <c r="S602" s="277" t="s">
        <v>952</v>
      </c>
      <c r="T602" s="278">
        <v>120</v>
      </c>
      <c r="U602" s="88">
        <v>71693</v>
      </c>
      <c r="V602" s="54">
        <v>13</v>
      </c>
      <c r="W602" s="54" t="s">
        <v>3813</v>
      </c>
      <c r="X602" s="276" t="s">
        <v>926</v>
      </c>
      <c r="Y602" s="83" t="s">
        <v>952</v>
      </c>
      <c r="Z602" s="84">
        <v>149</v>
      </c>
      <c r="AA602" s="88">
        <v>71495</v>
      </c>
      <c r="AB602" s="279">
        <v>13</v>
      </c>
      <c r="AC602" s="280" t="s">
        <v>3813</v>
      </c>
      <c r="AD602" s="281" t="s">
        <v>926</v>
      </c>
      <c r="AE602" s="83" t="s">
        <v>952</v>
      </c>
      <c r="AF602" s="84">
        <v>149</v>
      </c>
      <c r="AG602" s="88">
        <v>71495</v>
      </c>
      <c r="AH602" s="279">
        <v>13</v>
      </c>
      <c r="AI602" s="286" t="s">
        <v>3813</v>
      </c>
      <c r="AJ602" s="281" t="s">
        <v>926</v>
      </c>
      <c r="AK602" s="83" t="s">
        <v>952</v>
      </c>
      <c r="AL602" s="84">
        <v>149</v>
      </c>
      <c r="AM602" s="88">
        <v>71495</v>
      </c>
      <c r="AN602" s="279">
        <v>13</v>
      </c>
      <c r="AO602" s="286" t="s">
        <v>3813</v>
      </c>
      <c r="AP602" s="281" t="s">
        <v>926</v>
      </c>
      <c r="AQ602" s="83" t="s">
        <v>952</v>
      </c>
      <c r="AR602" s="84">
        <v>149</v>
      </c>
      <c r="AS602" s="88">
        <v>71495</v>
      </c>
      <c r="AT602" s="279">
        <v>13</v>
      </c>
      <c r="AU602" s="280" t="s">
        <v>3813</v>
      </c>
      <c r="AV602" s="86" t="s">
        <v>926</v>
      </c>
      <c r="AW602" s="285" t="s">
        <v>952</v>
      </c>
      <c r="AX602" s="285">
        <v>149</v>
      </c>
      <c r="AY602" s="87">
        <v>70634</v>
      </c>
      <c r="AZ602" s="86">
        <v>13</v>
      </c>
      <c r="BA602" s="57" t="s">
        <v>3813</v>
      </c>
      <c r="BB602" s="301" t="s">
        <v>926</v>
      </c>
      <c r="BC602" s="83" t="s">
        <v>952</v>
      </c>
      <c r="BD602" s="84">
        <v>156</v>
      </c>
      <c r="BE602" s="282">
        <v>70634</v>
      </c>
      <c r="BF602" s="279">
        <v>13</v>
      </c>
      <c r="BG602" s="303" t="s">
        <v>3813</v>
      </c>
      <c r="BH602" s="86" t="s">
        <v>3829</v>
      </c>
      <c r="BI602" s="285" t="s">
        <v>3829</v>
      </c>
      <c r="BJ602" s="285" t="s">
        <v>3830</v>
      </c>
      <c r="BK602" s="86" t="s">
        <v>3829</v>
      </c>
      <c r="BL602" s="432">
        <v>13</v>
      </c>
      <c r="BM602" s="432" t="s">
        <v>3813</v>
      </c>
      <c r="BN602" s="432" t="str">
        <f>INDEX(ID!$D:$D,MATCH('Org2567'!D602,ID!$A:$A,0))</f>
        <v>ครบุรี</v>
      </c>
    </row>
    <row r="603" spans="1:66" x14ac:dyDescent="0.25">
      <c r="A603" s="272">
        <v>600</v>
      </c>
      <c r="B603" s="272">
        <v>9</v>
      </c>
      <c r="C603" s="82" t="s">
        <v>2682</v>
      </c>
      <c r="D603" s="272" t="s">
        <v>603</v>
      </c>
      <c r="E603" s="82" t="str">
        <f t="shared" si="9"/>
        <v>รพ.เสิงสาง</v>
      </c>
      <c r="F603" s="90" t="s">
        <v>926</v>
      </c>
      <c r="G603" s="90" t="s">
        <v>927</v>
      </c>
      <c r="H603" s="90">
        <v>60</v>
      </c>
      <c r="I603" s="273">
        <v>53704</v>
      </c>
      <c r="J603" s="90">
        <v>6</v>
      </c>
      <c r="K603" s="93" t="s">
        <v>3783</v>
      </c>
      <c r="L603" s="83" t="s">
        <v>926</v>
      </c>
      <c r="M603" s="83" t="s">
        <v>927</v>
      </c>
      <c r="N603" s="84">
        <v>80</v>
      </c>
      <c r="O603" s="85">
        <v>53769</v>
      </c>
      <c r="P603" s="274">
        <v>6</v>
      </c>
      <c r="Q603" s="275" t="s">
        <v>3809</v>
      </c>
      <c r="R603" s="276" t="s">
        <v>926</v>
      </c>
      <c r="S603" s="277" t="s">
        <v>927</v>
      </c>
      <c r="T603" s="278">
        <v>80</v>
      </c>
      <c r="U603" s="88">
        <v>53769</v>
      </c>
      <c r="V603" s="54">
        <v>6</v>
      </c>
      <c r="W603" s="54" t="s">
        <v>3809</v>
      </c>
      <c r="X603" s="276" t="s">
        <v>926</v>
      </c>
      <c r="Y603" s="83" t="s">
        <v>927</v>
      </c>
      <c r="Z603" s="84">
        <v>60</v>
      </c>
      <c r="AA603" s="88">
        <v>53556</v>
      </c>
      <c r="AB603" s="279">
        <v>6</v>
      </c>
      <c r="AC603" s="280" t="s">
        <v>3809</v>
      </c>
      <c r="AD603" s="281" t="s">
        <v>926</v>
      </c>
      <c r="AE603" s="83" t="s">
        <v>927</v>
      </c>
      <c r="AF603" s="84">
        <v>60</v>
      </c>
      <c r="AG603" s="88">
        <v>53556</v>
      </c>
      <c r="AH603" s="279">
        <v>6</v>
      </c>
      <c r="AI603" s="286" t="s">
        <v>3809</v>
      </c>
      <c r="AJ603" s="281" t="s">
        <v>926</v>
      </c>
      <c r="AK603" s="83" t="s">
        <v>927</v>
      </c>
      <c r="AL603" s="84">
        <v>60</v>
      </c>
      <c r="AM603" s="88">
        <v>53556</v>
      </c>
      <c r="AN603" s="279">
        <v>6</v>
      </c>
      <c r="AO603" s="286" t="s">
        <v>3809</v>
      </c>
      <c r="AP603" s="281" t="s">
        <v>926</v>
      </c>
      <c r="AQ603" s="83" t="s">
        <v>927</v>
      </c>
      <c r="AR603" s="84">
        <v>60</v>
      </c>
      <c r="AS603" s="88">
        <v>53556</v>
      </c>
      <c r="AT603" s="279">
        <v>6</v>
      </c>
      <c r="AU603" s="280" t="s">
        <v>3809</v>
      </c>
      <c r="AV603" s="86" t="s">
        <v>926</v>
      </c>
      <c r="AW603" s="285" t="s">
        <v>927</v>
      </c>
      <c r="AX603" s="285">
        <v>60</v>
      </c>
      <c r="AY603" s="87">
        <v>53073</v>
      </c>
      <c r="AZ603" s="86">
        <v>6</v>
      </c>
      <c r="BA603" s="57" t="s">
        <v>3809</v>
      </c>
      <c r="BB603" s="301" t="s">
        <v>926</v>
      </c>
      <c r="BC603" s="83" t="s">
        <v>931</v>
      </c>
      <c r="BD603" s="84">
        <v>60</v>
      </c>
      <c r="BE603" s="282">
        <v>53073</v>
      </c>
      <c r="BF603" s="279">
        <v>10</v>
      </c>
      <c r="BG603" s="303" t="s">
        <v>3810</v>
      </c>
      <c r="BH603" s="86" t="s">
        <v>3829</v>
      </c>
      <c r="BI603" s="285" t="s">
        <v>3830</v>
      </c>
      <c r="BJ603" s="285" t="s">
        <v>3829</v>
      </c>
      <c r="BK603" s="86" t="s">
        <v>3830</v>
      </c>
      <c r="BL603" s="432">
        <v>10</v>
      </c>
      <c r="BM603" s="432" t="s">
        <v>3810</v>
      </c>
      <c r="BN603" s="432" t="str">
        <f>INDEX(ID!$D:$D,MATCH('Org2567'!D603,ID!$A:$A,0))</f>
        <v>เสิงสาง</v>
      </c>
    </row>
    <row r="604" spans="1:66" x14ac:dyDescent="0.25">
      <c r="A604" s="272">
        <v>601</v>
      </c>
      <c r="B604" s="272">
        <v>9</v>
      </c>
      <c r="C604" s="82" t="s">
        <v>2682</v>
      </c>
      <c r="D604" s="272" t="s">
        <v>604</v>
      </c>
      <c r="E604" s="82" t="str">
        <f t="shared" si="9"/>
        <v>รพ.คง</v>
      </c>
      <c r="F604" s="90" t="s">
        <v>926</v>
      </c>
      <c r="G604" s="90" t="s">
        <v>927</v>
      </c>
      <c r="H604" s="90">
        <v>63</v>
      </c>
      <c r="I604" s="273">
        <v>57083</v>
      </c>
      <c r="J604" s="90">
        <v>6</v>
      </c>
      <c r="K604" s="93" t="s">
        <v>3783</v>
      </c>
      <c r="L604" s="83" t="s">
        <v>926</v>
      </c>
      <c r="M604" s="83" t="s">
        <v>927</v>
      </c>
      <c r="N604" s="84">
        <v>60</v>
      </c>
      <c r="O604" s="85">
        <v>57435</v>
      </c>
      <c r="P604" s="274">
        <v>6</v>
      </c>
      <c r="Q604" s="275" t="s">
        <v>3809</v>
      </c>
      <c r="R604" s="276" t="s">
        <v>926</v>
      </c>
      <c r="S604" s="277" t="s">
        <v>927</v>
      </c>
      <c r="T604" s="278">
        <v>60</v>
      </c>
      <c r="U604" s="88">
        <v>57435</v>
      </c>
      <c r="V604" s="54">
        <v>6</v>
      </c>
      <c r="W604" s="54" t="s">
        <v>3809</v>
      </c>
      <c r="X604" s="276" t="s">
        <v>926</v>
      </c>
      <c r="Y604" s="83" t="s">
        <v>927</v>
      </c>
      <c r="Z604" s="84">
        <v>60</v>
      </c>
      <c r="AA604" s="88">
        <v>57242</v>
      </c>
      <c r="AB604" s="279">
        <v>6</v>
      </c>
      <c r="AC604" s="280" t="s">
        <v>3809</v>
      </c>
      <c r="AD604" s="281" t="s">
        <v>926</v>
      </c>
      <c r="AE604" s="83" t="s">
        <v>927</v>
      </c>
      <c r="AF604" s="84">
        <v>60</v>
      </c>
      <c r="AG604" s="88">
        <v>57242</v>
      </c>
      <c r="AH604" s="279">
        <v>6</v>
      </c>
      <c r="AI604" s="286" t="s">
        <v>3809</v>
      </c>
      <c r="AJ604" s="281" t="s">
        <v>926</v>
      </c>
      <c r="AK604" s="83" t="s">
        <v>927</v>
      </c>
      <c r="AL604" s="84">
        <v>60</v>
      </c>
      <c r="AM604" s="88">
        <v>57242</v>
      </c>
      <c r="AN604" s="279">
        <v>6</v>
      </c>
      <c r="AO604" s="286" t="s">
        <v>3809</v>
      </c>
      <c r="AP604" s="281" t="s">
        <v>926</v>
      </c>
      <c r="AQ604" s="83" t="s">
        <v>927</v>
      </c>
      <c r="AR604" s="84">
        <v>60</v>
      </c>
      <c r="AS604" s="88">
        <v>57242</v>
      </c>
      <c r="AT604" s="279">
        <v>6</v>
      </c>
      <c r="AU604" s="280" t="s">
        <v>3809</v>
      </c>
      <c r="AV604" s="86" t="s">
        <v>926</v>
      </c>
      <c r="AW604" s="285" t="s">
        <v>927</v>
      </c>
      <c r="AX604" s="285">
        <v>60</v>
      </c>
      <c r="AY604" s="87">
        <v>56592</v>
      </c>
      <c r="AZ604" s="86">
        <v>6</v>
      </c>
      <c r="BA604" s="57" t="s">
        <v>3809</v>
      </c>
      <c r="BB604" s="301" t="s">
        <v>926</v>
      </c>
      <c r="BC604" s="83" t="s">
        <v>927</v>
      </c>
      <c r="BD604" s="84">
        <v>60</v>
      </c>
      <c r="BE604" s="282">
        <v>56592</v>
      </c>
      <c r="BF604" s="279">
        <v>6</v>
      </c>
      <c r="BG604" s="303" t="s">
        <v>3809</v>
      </c>
      <c r="BH604" s="86" t="s">
        <v>3829</v>
      </c>
      <c r="BI604" s="285" t="s">
        <v>3829</v>
      </c>
      <c r="BJ604" s="285" t="s">
        <v>3829</v>
      </c>
      <c r="BK604" s="86" t="s">
        <v>3829</v>
      </c>
      <c r="BL604" s="432">
        <v>6</v>
      </c>
      <c r="BM604" s="432" t="s">
        <v>3809</v>
      </c>
      <c r="BN604" s="432" t="str">
        <f>INDEX(ID!$D:$D,MATCH('Org2567'!D604,ID!$A:$A,0))</f>
        <v>คง</v>
      </c>
    </row>
    <row r="605" spans="1:66" x14ac:dyDescent="0.25">
      <c r="A605" s="272">
        <v>602</v>
      </c>
      <c r="B605" s="272">
        <v>9</v>
      </c>
      <c r="C605" s="82" t="s">
        <v>2682</v>
      </c>
      <c r="D605" s="272" t="s">
        <v>605</v>
      </c>
      <c r="E605" s="82" t="str">
        <f t="shared" si="9"/>
        <v>รพ.บ้านเหลื่อม</v>
      </c>
      <c r="F605" s="90" t="s">
        <v>926</v>
      </c>
      <c r="G605" s="90" t="s">
        <v>927</v>
      </c>
      <c r="H605" s="90">
        <v>35</v>
      </c>
      <c r="I605" s="273">
        <v>16332</v>
      </c>
      <c r="J605" s="90">
        <v>5</v>
      </c>
      <c r="K605" s="93" t="s">
        <v>3703</v>
      </c>
      <c r="L605" s="83" t="s">
        <v>926</v>
      </c>
      <c r="M605" s="83" t="s">
        <v>927</v>
      </c>
      <c r="N605" s="84">
        <v>35</v>
      </c>
      <c r="O605" s="85">
        <v>16224</v>
      </c>
      <c r="P605" s="274">
        <v>5</v>
      </c>
      <c r="Q605" s="275" t="s">
        <v>3811</v>
      </c>
      <c r="R605" s="276" t="s">
        <v>926</v>
      </c>
      <c r="S605" s="277" t="s">
        <v>927</v>
      </c>
      <c r="T605" s="278">
        <v>35</v>
      </c>
      <c r="U605" s="88">
        <v>16224</v>
      </c>
      <c r="V605" s="54">
        <v>5</v>
      </c>
      <c r="W605" s="54" t="s">
        <v>3811</v>
      </c>
      <c r="X605" s="276" t="s">
        <v>926</v>
      </c>
      <c r="Y605" s="83" t="s">
        <v>927</v>
      </c>
      <c r="Z605" s="84">
        <v>35</v>
      </c>
      <c r="AA605" s="88">
        <v>16166</v>
      </c>
      <c r="AB605" s="279">
        <v>5</v>
      </c>
      <c r="AC605" s="280" t="s">
        <v>3811</v>
      </c>
      <c r="AD605" s="281" t="s">
        <v>926</v>
      </c>
      <c r="AE605" s="83" t="s">
        <v>927</v>
      </c>
      <c r="AF605" s="84">
        <v>35</v>
      </c>
      <c r="AG605" s="88">
        <v>16166</v>
      </c>
      <c r="AH605" s="279">
        <v>5</v>
      </c>
      <c r="AI605" s="286" t="s">
        <v>3811</v>
      </c>
      <c r="AJ605" s="281" t="s">
        <v>926</v>
      </c>
      <c r="AK605" s="83" t="s">
        <v>927</v>
      </c>
      <c r="AL605" s="84">
        <v>35</v>
      </c>
      <c r="AM605" s="88">
        <v>16166</v>
      </c>
      <c r="AN605" s="279">
        <v>5</v>
      </c>
      <c r="AO605" s="286" t="s">
        <v>3811</v>
      </c>
      <c r="AP605" s="281" t="s">
        <v>926</v>
      </c>
      <c r="AQ605" s="83" t="s">
        <v>927</v>
      </c>
      <c r="AR605" s="84">
        <v>35</v>
      </c>
      <c r="AS605" s="88">
        <v>16166</v>
      </c>
      <c r="AT605" s="279">
        <v>5</v>
      </c>
      <c r="AU605" s="280" t="s">
        <v>3811</v>
      </c>
      <c r="AV605" s="86" t="s">
        <v>926</v>
      </c>
      <c r="AW605" s="285" t="s">
        <v>927</v>
      </c>
      <c r="AX605" s="285">
        <v>35</v>
      </c>
      <c r="AY605" s="87">
        <v>15854</v>
      </c>
      <c r="AZ605" s="86">
        <v>5</v>
      </c>
      <c r="BA605" s="57" t="s">
        <v>3811</v>
      </c>
      <c r="BB605" s="301" t="s">
        <v>926</v>
      </c>
      <c r="BC605" s="83" t="s">
        <v>927</v>
      </c>
      <c r="BD605" s="84">
        <v>35</v>
      </c>
      <c r="BE605" s="282">
        <v>15854</v>
      </c>
      <c r="BF605" s="279">
        <v>5</v>
      </c>
      <c r="BG605" s="303" t="s">
        <v>3811</v>
      </c>
      <c r="BH605" s="86" t="s">
        <v>3829</v>
      </c>
      <c r="BI605" s="285" t="s">
        <v>3829</v>
      </c>
      <c r="BJ605" s="285" t="s">
        <v>3829</v>
      </c>
      <c r="BK605" s="86" t="s">
        <v>3829</v>
      </c>
      <c r="BL605" s="432">
        <v>5</v>
      </c>
      <c r="BM605" s="432" t="s">
        <v>3811</v>
      </c>
      <c r="BN605" s="432" t="str">
        <f>INDEX(ID!$D:$D,MATCH('Org2567'!D605,ID!$A:$A,0))</f>
        <v>บ้านเหลื่อม</v>
      </c>
    </row>
    <row r="606" spans="1:66" x14ac:dyDescent="0.25">
      <c r="A606" s="272">
        <v>603</v>
      </c>
      <c r="B606" s="272">
        <v>9</v>
      </c>
      <c r="C606" s="82" t="s">
        <v>2682</v>
      </c>
      <c r="D606" s="272" t="s">
        <v>606</v>
      </c>
      <c r="E606" s="82" t="str">
        <f t="shared" si="9"/>
        <v>รพ.จักราช</v>
      </c>
      <c r="F606" s="90" t="s">
        <v>926</v>
      </c>
      <c r="G606" s="90" t="s">
        <v>931</v>
      </c>
      <c r="H606" s="90">
        <v>85</v>
      </c>
      <c r="I606" s="273">
        <v>53053</v>
      </c>
      <c r="J606" s="90">
        <v>10</v>
      </c>
      <c r="K606" s="93" t="s">
        <v>3702</v>
      </c>
      <c r="L606" s="83" t="s">
        <v>926</v>
      </c>
      <c r="M606" s="83" t="s">
        <v>931</v>
      </c>
      <c r="N606" s="84">
        <v>91</v>
      </c>
      <c r="O606" s="85">
        <v>53003</v>
      </c>
      <c r="P606" s="274">
        <v>10</v>
      </c>
      <c r="Q606" s="275" t="s">
        <v>3810</v>
      </c>
      <c r="R606" s="276" t="s">
        <v>926</v>
      </c>
      <c r="S606" s="277" t="s">
        <v>931</v>
      </c>
      <c r="T606" s="278">
        <v>95</v>
      </c>
      <c r="U606" s="88">
        <v>53003</v>
      </c>
      <c r="V606" s="54">
        <v>10</v>
      </c>
      <c r="W606" s="54" t="s">
        <v>3810</v>
      </c>
      <c r="X606" s="276" t="s">
        <v>926</v>
      </c>
      <c r="Y606" s="83" t="s">
        <v>931</v>
      </c>
      <c r="Z606" s="84">
        <v>95</v>
      </c>
      <c r="AA606" s="88">
        <v>52777</v>
      </c>
      <c r="AB606" s="279">
        <v>10</v>
      </c>
      <c r="AC606" s="280" t="s">
        <v>3810</v>
      </c>
      <c r="AD606" s="281" t="s">
        <v>926</v>
      </c>
      <c r="AE606" s="83" t="s">
        <v>931</v>
      </c>
      <c r="AF606" s="84">
        <v>110</v>
      </c>
      <c r="AG606" s="88">
        <v>52777</v>
      </c>
      <c r="AH606" s="279">
        <v>10</v>
      </c>
      <c r="AI606" s="286" t="s">
        <v>3810</v>
      </c>
      <c r="AJ606" s="281" t="s">
        <v>926</v>
      </c>
      <c r="AK606" s="83" t="s">
        <v>931</v>
      </c>
      <c r="AL606" s="84">
        <v>110</v>
      </c>
      <c r="AM606" s="88">
        <v>52777</v>
      </c>
      <c r="AN606" s="279">
        <v>10</v>
      </c>
      <c r="AO606" s="286" t="s">
        <v>3810</v>
      </c>
      <c r="AP606" s="281" t="s">
        <v>926</v>
      </c>
      <c r="AQ606" s="83" t="s">
        <v>931</v>
      </c>
      <c r="AR606" s="84">
        <v>110</v>
      </c>
      <c r="AS606" s="88">
        <v>52777</v>
      </c>
      <c r="AT606" s="279">
        <v>10</v>
      </c>
      <c r="AU606" s="280" t="s">
        <v>3810</v>
      </c>
      <c r="AV606" s="86" t="s">
        <v>926</v>
      </c>
      <c r="AW606" s="285" t="s">
        <v>931</v>
      </c>
      <c r="AX606" s="285">
        <v>110</v>
      </c>
      <c r="AY606" s="87">
        <v>52115</v>
      </c>
      <c r="AZ606" s="86">
        <v>10</v>
      </c>
      <c r="BA606" s="57" t="s">
        <v>3810</v>
      </c>
      <c r="BB606" s="301" t="s">
        <v>926</v>
      </c>
      <c r="BC606" s="83" t="s">
        <v>931</v>
      </c>
      <c r="BD606" s="84">
        <v>90</v>
      </c>
      <c r="BE606" s="282">
        <v>52115</v>
      </c>
      <c r="BF606" s="279">
        <v>10</v>
      </c>
      <c r="BG606" s="303" t="s">
        <v>3810</v>
      </c>
      <c r="BH606" s="86" t="s">
        <v>3829</v>
      </c>
      <c r="BI606" s="285" t="s">
        <v>3829</v>
      </c>
      <c r="BJ606" s="285" t="s">
        <v>3830</v>
      </c>
      <c r="BK606" s="86" t="s">
        <v>3829</v>
      </c>
      <c r="BL606" s="432">
        <v>10</v>
      </c>
      <c r="BM606" s="432" t="s">
        <v>3810</v>
      </c>
      <c r="BN606" s="432" t="str">
        <f>INDEX(ID!$D:$D,MATCH('Org2567'!D606,ID!$A:$A,0))</f>
        <v>จักราช</v>
      </c>
    </row>
    <row r="607" spans="1:66" x14ac:dyDescent="0.25">
      <c r="A607" s="272">
        <v>604</v>
      </c>
      <c r="B607" s="272">
        <v>9</v>
      </c>
      <c r="C607" s="82" t="s">
        <v>2682</v>
      </c>
      <c r="D607" s="272" t="s">
        <v>607</v>
      </c>
      <c r="E607" s="82" t="str">
        <f t="shared" si="9"/>
        <v>รพ.โชคชัย</v>
      </c>
      <c r="F607" s="90" t="s">
        <v>926</v>
      </c>
      <c r="G607" s="90" t="s">
        <v>952</v>
      </c>
      <c r="H607" s="90">
        <v>91</v>
      </c>
      <c r="I607" s="273">
        <v>57407</v>
      </c>
      <c r="J607" s="90">
        <v>12</v>
      </c>
      <c r="K607" s="93" t="s">
        <v>3782</v>
      </c>
      <c r="L607" s="83" t="s">
        <v>926</v>
      </c>
      <c r="M607" s="83" t="s">
        <v>952</v>
      </c>
      <c r="N607" s="84">
        <v>91</v>
      </c>
      <c r="O607" s="85">
        <v>58008</v>
      </c>
      <c r="P607" s="274">
        <v>12</v>
      </c>
      <c r="Q607" s="275" t="s">
        <v>3820</v>
      </c>
      <c r="R607" s="276" t="s">
        <v>926</v>
      </c>
      <c r="S607" s="277" t="s">
        <v>952</v>
      </c>
      <c r="T607" s="278">
        <v>91</v>
      </c>
      <c r="U607" s="88">
        <v>58008</v>
      </c>
      <c r="V607" s="54">
        <v>12</v>
      </c>
      <c r="W607" s="54" t="s">
        <v>3820</v>
      </c>
      <c r="X607" s="276" t="s">
        <v>926</v>
      </c>
      <c r="Y607" s="83" t="s">
        <v>952</v>
      </c>
      <c r="Z607" s="84">
        <v>91</v>
      </c>
      <c r="AA607" s="88">
        <v>57746</v>
      </c>
      <c r="AB607" s="279">
        <v>12</v>
      </c>
      <c r="AC607" s="280" t="s">
        <v>3820</v>
      </c>
      <c r="AD607" s="281" t="s">
        <v>926</v>
      </c>
      <c r="AE607" s="83" t="s">
        <v>952</v>
      </c>
      <c r="AF607" s="84">
        <v>91</v>
      </c>
      <c r="AG607" s="88">
        <v>57746</v>
      </c>
      <c r="AH607" s="279">
        <v>12</v>
      </c>
      <c r="AI607" s="286" t="s">
        <v>3820</v>
      </c>
      <c r="AJ607" s="281" t="s">
        <v>926</v>
      </c>
      <c r="AK607" s="83" t="s">
        <v>952</v>
      </c>
      <c r="AL607" s="84">
        <v>91</v>
      </c>
      <c r="AM607" s="88">
        <v>57746</v>
      </c>
      <c r="AN607" s="279">
        <v>12</v>
      </c>
      <c r="AO607" s="286" t="s">
        <v>3820</v>
      </c>
      <c r="AP607" s="281" t="s">
        <v>926</v>
      </c>
      <c r="AQ607" s="83" t="s">
        <v>952</v>
      </c>
      <c r="AR607" s="84">
        <v>91</v>
      </c>
      <c r="AS607" s="88">
        <v>57746</v>
      </c>
      <c r="AT607" s="279">
        <v>12</v>
      </c>
      <c r="AU607" s="280" t="s">
        <v>3820</v>
      </c>
      <c r="AV607" s="86" t="s">
        <v>926</v>
      </c>
      <c r="AW607" s="285" t="s">
        <v>952</v>
      </c>
      <c r="AX607" s="285">
        <v>91</v>
      </c>
      <c r="AY607" s="87">
        <v>57358</v>
      </c>
      <c r="AZ607" s="86">
        <v>12</v>
      </c>
      <c r="BA607" s="57" t="s">
        <v>3820</v>
      </c>
      <c r="BB607" s="301" t="s">
        <v>926</v>
      </c>
      <c r="BC607" s="83" t="s">
        <v>952</v>
      </c>
      <c r="BD607" s="84">
        <v>91</v>
      </c>
      <c r="BE607" s="282">
        <v>57358</v>
      </c>
      <c r="BF607" s="279">
        <v>12</v>
      </c>
      <c r="BG607" s="303" t="s">
        <v>3820</v>
      </c>
      <c r="BH607" s="86" t="s">
        <v>3829</v>
      </c>
      <c r="BI607" s="285" t="s">
        <v>3829</v>
      </c>
      <c r="BJ607" s="285" t="s">
        <v>3829</v>
      </c>
      <c r="BK607" s="86" t="s">
        <v>3829</v>
      </c>
      <c r="BL607" s="432">
        <v>12</v>
      </c>
      <c r="BM607" s="432" t="s">
        <v>3820</v>
      </c>
      <c r="BN607" s="432" t="str">
        <f>INDEX(ID!$D:$D,MATCH('Org2567'!D607,ID!$A:$A,0))</f>
        <v>โชคชัย</v>
      </c>
    </row>
    <row r="608" spans="1:66" x14ac:dyDescent="0.25">
      <c r="A608" s="272">
        <v>605</v>
      </c>
      <c r="B608" s="272">
        <v>9</v>
      </c>
      <c r="C608" s="82" t="s">
        <v>2682</v>
      </c>
      <c r="D608" s="272" t="s">
        <v>608</v>
      </c>
      <c r="E608" s="82" t="str">
        <f t="shared" si="9"/>
        <v>รพ.ด่านขุนทด</v>
      </c>
      <c r="F608" s="90" t="s">
        <v>926</v>
      </c>
      <c r="G608" s="90" t="s">
        <v>952</v>
      </c>
      <c r="H608" s="90">
        <v>125</v>
      </c>
      <c r="I608" s="273">
        <v>94748</v>
      </c>
      <c r="J608" s="90">
        <v>13</v>
      </c>
      <c r="K608" s="93" t="s">
        <v>3781</v>
      </c>
      <c r="L608" s="83" t="s">
        <v>926</v>
      </c>
      <c r="M608" s="83" t="s">
        <v>952</v>
      </c>
      <c r="N608" s="84">
        <v>174</v>
      </c>
      <c r="O608" s="85">
        <v>94924</v>
      </c>
      <c r="P608" s="274">
        <v>13</v>
      </c>
      <c r="Q608" s="275" t="s">
        <v>3813</v>
      </c>
      <c r="R608" s="276" t="s">
        <v>926</v>
      </c>
      <c r="S608" s="277" t="s">
        <v>952</v>
      </c>
      <c r="T608" s="278">
        <v>126</v>
      </c>
      <c r="U608" s="88">
        <v>94924</v>
      </c>
      <c r="V608" s="54">
        <v>13</v>
      </c>
      <c r="W608" s="54" t="s">
        <v>3813</v>
      </c>
      <c r="X608" s="276" t="s">
        <v>926</v>
      </c>
      <c r="Y608" s="83" t="s">
        <v>952</v>
      </c>
      <c r="Z608" s="84">
        <v>126</v>
      </c>
      <c r="AA608" s="88">
        <v>94802</v>
      </c>
      <c r="AB608" s="279">
        <v>13</v>
      </c>
      <c r="AC608" s="280" t="s">
        <v>3813</v>
      </c>
      <c r="AD608" s="281" t="s">
        <v>926</v>
      </c>
      <c r="AE608" s="83" t="s">
        <v>952</v>
      </c>
      <c r="AF608" s="84">
        <v>126</v>
      </c>
      <c r="AG608" s="88">
        <v>94802</v>
      </c>
      <c r="AH608" s="279">
        <v>13</v>
      </c>
      <c r="AI608" s="286" t="s">
        <v>3813</v>
      </c>
      <c r="AJ608" s="281" t="s">
        <v>926</v>
      </c>
      <c r="AK608" s="83" t="s">
        <v>952</v>
      </c>
      <c r="AL608" s="84">
        <v>126</v>
      </c>
      <c r="AM608" s="88">
        <v>94802</v>
      </c>
      <c r="AN608" s="279">
        <v>13</v>
      </c>
      <c r="AO608" s="286" t="s">
        <v>3813</v>
      </c>
      <c r="AP608" s="281" t="s">
        <v>926</v>
      </c>
      <c r="AQ608" s="83" t="s">
        <v>952</v>
      </c>
      <c r="AR608" s="84">
        <v>126</v>
      </c>
      <c r="AS608" s="88">
        <v>94802</v>
      </c>
      <c r="AT608" s="279">
        <v>13</v>
      </c>
      <c r="AU608" s="280" t="s">
        <v>3813</v>
      </c>
      <c r="AV608" s="86" t="s">
        <v>926</v>
      </c>
      <c r="AW608" s="285" t="s">
        <v>952</v>
      </c>
      <c r="AX608" s="285">
        <v>126</v>
      </c>
      <c r="AY608" s="87">
        <v>93996</v>
      </c>
      <c r="AZ608" s="86">
        <v>13</v>
      </c>
      <c r="BA608" s="57" t="s">
        <v>3813</v>
      </c>
      <c r="BB608" s="301" t="s">
        <v>926</v>
      </c>
      <c r="BC608" s="83" t="s">
        <v>952</v>
      </c>
      <c r="BD608" s="84">
        <v>120</v>
      </c>
      <c r="BE608" s="282">
        <v>93996</v>
      </c>
      <c r="BF608" s="279">
        <v>13</v>
      </c>
      <c r="BG608" s="303" t="s">
        <v>3813</v>
      </c>
      <c r="BH608" s="86" t="s">
        <v>3829</v>
      </c>
      <c r="BI608" s="285" t="s">
        <v>3829</v>
      </c>
      <c r="BJ608" s="285" t="s">
        <v>3830</v>
      </c>
      <c r="BK608" s="86" t="s">
        <v>3829</v>
      </c>
      <c r="BL608" s="432">
        <v>13</v>
      </c>
      <c r="BM608" s="432" t="s">
        <v>3813</v>
      </c>
      <c r="BN608" s="432" t="str">
        <f>INDEX(ID!$D:$D,MATCH('Org2567'!D608,ID!$A:$A,0))</f>
        <v>ด่านขุนทด</v>
      </c>
    </row>
    <row r="609" spans="1:66" x14ac:dyDescent="0.25">
      <c r="A609" s="272">
        <v>606</v>
      </c>
      <c r="B609" s="272">
        <v>9</v>
      </c>
      <c r="C609" s="82" t="s">
        <v>2682</v>
      </c>
      <c r="D609" s="272" t="s">
        <v>609</v>
      </c>
      <c r="E609" s="82" t="str">
        <f t="shared" si="9"/>
        <v>รพ.โนนไทย</v>
      </c>
      <c r="F609" s="90" t="s">
        <v>926</v>
      </c>
      <c r="G609" s="90" t="s">
        <v>927</v>
      </c>
      <c r="H609" s="90">
        <v>87</v>
      </c>
      <c r="I609" s="273">
        <v>51219</v>
      </c>
      <c r="J609" s="90">
        <v>6</v>
      </c>
      <c r="K609" s="93" t="s">
        <v>3783</v>
      </c>
      <c r="L609" s="83" t="s">
        <v>926</v>
      </c>
      <c r="M609" s="83" t="s">
        <v>931</v>
      </c>
      <c r="N609" s="84">
        <v>85</v>
      </c>
      <c r="O609" s="85">
        <v>51538</v>
      </c>
      <c r="P609" s="274">
        <v>10</v>
      </c>
      <c r="Q609" s="275" t="s">
        <v>3810</v>
      </c>
      <c r="R609" s="276" t="s">
        <v>926</v>
      </c>
      <c r="S609" s="277" t="s">
        <v>931</v>
      </c>
      <c r="T609" s="278">
        <v>87</v>
      </c>
      <c r="U609" s="88">
        <v>51538</v>
      </c>
      <c r="V609" s="54">
        <v>10</v>
      </c>
      <c r="W609" s="54" t="s">
        <v>3810</v>
      </c>
      <c r="X609" s="276" t="s">
        <v>926</v>
      </c>
      <c r="Y609" s="83" t="s">
        <v>931</v>
      </c>
      <c r="Z609" s="84">
        <v>87</v>
      </c>
      <c r="AA609" s="88">
        <v>51427</v>
      </c>
      <c r="AB609" s="279">
        <v>10</v>
      </c>
      <c r="AC609" s="280" t="s">
        <v>3810</v>
      </c>
      <c r="AD609" s="281" t="s">
        <v>926</v>
      </c>
      <c r="AE609" s="83" t="s">
        <v>931</v>
      </c>
      <c r="AF609" s="84">
        <v>87</v>
      </c>
      <c r="AG609" s="88">
        <v>51427</v>
      </c>
      <c r="AH609" s="279">
        <v>10</v>
      </c>
      <c r="AI609" s="286" t="s">
        <v>3810</v>
      </c>
      <c r="AJ609" s="281" t="s">
        <v>926</v>
      </c>
      <c r="AK609" s="83" t="s">
        <v>931</v>
      </c>
      <c r="AL609" s="84">
        <v>87</v>
      </c>
      <c r="AM609" s="88">
        <v>51427</v>
      </c>
      <c r="AN609" s="279">
        <v>10</v>
      </c>
      <c r="AO609" s="286" t="s">
        <v>3810</v>
      </c>
      <c r="AP609" s="281" t="s">
        <v>926</v>
      </c>
      <c r="AQ609" s="83" t="s">
        <v>931</v>
      </c>
      <c r="AR609" s="84">
        <v>87</v>
      </c>
      <c r="AS609" s="88">
        <v>51427</v>
      </c>
      <c r="AT609" s="279">
        <v>10</v>
      </c>
      <c r="AU609" s="280" t="s">
        <v>3810</v>
      </c>
      <c r="AV609" s="86" t="s">
        <v>926</v>
      </c>
      <c r="AW609" s="285" t="s">
        <v>931</v>
      </c>
      <c r="AX609" s="285">
        <v>87</v>
      </c>
      <c r="AY609" s="87">
        <v>50992</v>
      </c>
      <c r="AZ609" s="86">
        <v>10</v>
      </c>
      <c r="BA609" s="57" t="s">
        <v>3810</v>
      </c>
      <c r="BB609" s="301" t="s">
        <v>926</v>
      </c>
      <c r="BC609" s="83" t="s">
        <v>931</v>
      </c>
      <c r="BD609" s="84">
        <v>75</v>
      </c>
      <c r="BE609" s="282">
        <v>50992</v>
      </c>
      <c r="BF609" s="279">
        <v>10</v>
      </c>
      <c r="BG609" s="303" t="s">
        <v>3810</v>
      </c>
      <c r="BH609" s="86" t="s">
        <v>3829</v>
      </c>
      <c r="BI609" s="285" t="s">
        <v>3829</v>
      </c>
      <c r="BJ609" s="285" t="s">
        <v>3830</v>
      </c>
      <c r="BK609" s="86" t="s">
        <v>3829</v>
      </c>
      <c r="BL609" s="432">
        <v>10</v>
      </c>
      <c r="BM609" s="432" t="s">
        <v>3810</v>
      </c>
      <c r="BN609" s="432" t="str">
        <f>INDEX(ID!$D:$D,MATCH('Org2567'!D609,ID!$A:$A,0))</f>
        <v>โนนไทย</v>
      </c>
    </row>
    <row r="610" spans="1:66" x14ac:dyDescent="0.25">
      <c r="A610" s="272">
        <v>607</v>
      </c>
      <c r="B610" s="272">
        <v>9</v>
      </c>
      <c r="C610" s="82" t="s">
        <v>2682</v>
      </c>
      <c r="D610" s="272" t="s">
        <v>610</v>
      </c>
      <c r="E610" s="82" t="str">
        <f t="shared" si="9"/>
        <v>รพ.โนนสูง</v>
      </c>
      <c r="F610" s="90" t="s">
        <v>926</v>
      </c>
      <c r="G610" s="90" t="s">
        <v>927</v>
      </c>
      <c r="H610" s="90">
        <v>77</v>
      </c>
      <c r="I610" s="273">
        <v>90268</v>
      </c>
      <c r="J610" s="90">
        <v>8</v>
      </c>
      <c r="K610" s="93" t="s">
        <v>3709</v>
      </c>
      <c r="L610" s="83" t="s">
        <v>926</v>
      </c>
      <c r="M610" s="83" t="s">
        <v>931</v>
      </c>
      <c r="N610" s="84">
        <v>86</v>
      </c>
      <c r="O610" s="85">
        <v>90645</v>
      </c>
      <c r="P610" s="274">
        <v>10</v>
      </c>
      <c r="Q610" s="275" t="s">
        <v>3810</v>
      </c>
      <c r="R610" s="276" t="s">
        <v>926</v>
      </c>
      <c r="S610" s="277" t="s">
        <v>931</v>
      </c>
      <c r="T610" s="278">
        <v>86</v>
      </c>
      <c r="U610" s="88">
        <v>90645</v>
      </c>
      <c r="V610" s="54">
        <v>10</v>
      </c>
      <c r="W610" s="54" t="s">
        <v>3810</v>
      </c>
      <c r="X610" s="276" t="s">
        <v>926</v>
      </c>
      <c r="Y610" s="83" t="s">
        <v>931</v>
      </c>
      <c r="Z610" s="84">
        <v>86</v>
      </c>
      <c r="AA610" s="88">
        <v>90451</v>
      </c>
      <c r="AB610" s="279">
        <v>10</v>
      </c>
      <c r="AC610" s="280" t="s">
        <v>3810</v>
      </c>
      <c r="AD610" s="281" t="s">
        <v>926</v>
      </c>
      <c r="AE610" s="83" t="s">
        <v>931</v>
      </c>
      <c r="AF610" s="84">
        <v>86</v>
      </c>
      <c r="AG610" s="88">
        <v>90451</v>
      </c>
      <c r="AH610" s="279">
        <v>10</v>
      </c>
      <c r="AI610" s="286" t="s">
        <v>3810</v>
      </c>
      <c r="AJ610" s="281" t="s">
        <v>926</v>
      </c>
      <c r="AK610" s="83" t="s">
        <v>931</v>
      </c>
      <c r="AL610" s="84">
        <v>86</v>
      </c>
      <c r="AM610" s="88">
        <v>90451</v>
      </c>
      <c r="AN610" s="279">
        <v>10</v>
      </c>
      <c r="AO610" s="286" t="s">
        <v>3810</v>
      </c>
      <c r="AP610" s="281" t="s">
        <v>926</v>
      </c>
      <c r="AQ610" s="83" t="s">
        <v>931</v>
      </c>
      <c r="AR610" s="84">
        <v>86</v>
      </c>
      <c r="AS610" s="88">
        <v>90451</v>
      </c>
      <c r="AT610" s="279">
        <v>10</v>
      </c>
      <c r="AU610" s="280" t="s">
        <v>3810</v>
      </c>
      <c r="AV610" s="86" t="s">
        <v>926</v>
      </c>
      <c r="AW610" s="285" t="s">
        <v>931</v>
      </c>
      <c r="AX610" s="285">
        <v>86</v>
      </c>
      <c r="AY610" s="87">
        <v>89851</v>
      </c>
      <c r="AZ610" s="86">
        <v>10</v>
      </c>
      <c r="BA610" s="57" t="s">
        <v>3810</v>
      </c>
      <c r="BB610" s="301" t="s">
        <v>926</v>
      </c>
      <c r="BC610" s="83" t="s">
        <v>952</v>
      </c>
      <c r="BD610" s="84">
        <v>86</v>
      </c>
      <c r="BE610" s="282">
        <v>89851</v>
      </c>
      <c r="BF610" s="279">
        <v>12</v>
      </c>
      <c r="BG610" s="303" t="s">
        <v>3820</v>
      </c>
      <c r="BH610" s="86" t="s">
        <v>3829</v>
      </c>
      <c r="BI610" s="285" t="s">
        <v>3830</v>
      </c>
      <c r="BJ610" s="285" t="s">
        <v>3829</v>
      </c>
      <c r="BK610" s="86" t="s">
        <v>3830</v>
      </c>
      <c r="BL610" s="432">
        <v>12</v>
      </c>
      <c r="BM610" s="432" t="s">
        <v>3820</v>
      </c>
      <c r="BN610" s="432" t="str">
        <f>INDEX(ID!$D:$D,MATCH('Org2567'!D610,ID!$A:$A,0))</f>
        <v>โนนสูง</v>
      </c>
    </row>
    <row r="611" spans="1:66" x14ac:dyDescent="0.25">
      <c r="A611" s="272">
        <v>608</v>
      </c>
      <c r="B611" s="272">
        <v>9</v>
      </c>
      <c r="C611" s="82" t="s">
        <v>2682</v>
      </c>
      <c r="D611" s="272" t="s">
        <v>611</v>
      </c>
      <c r="E611" s="82" t="str">
        <f t="shared" si="9"/>
        <v>รพ.ขามสะแกแสง</v>
      </c>
      <c r="F611" s="90" t="s">
        <v>926</v>
      </c>
      <c r="G611" s="90" t="s">
        <v>927</v>
      </c>
      <c r="H611" s="90">
        <v>54</v>
      </c>
      <c r="I611" s="273">
        <v>30145</v>
      </c>
      <c r="J611" s="90">
        <v>6</v>
      </c>
      <c r="K611" s="93" t="s">
        <v>3783</v>
      </c>
      <c r="L611" s="83" t="s">
        <v>926</v>
      </c>
      <c r="M611" s="83" t="s">
        <v>927</v>
      </c>
      <c r="N611" s="84">
        <v>54</v>
      </c>
      <c r="O611" s="85">
        <v>30377</v>
      </c>
      <c r="P611" s="274">
        <v>6</v>
      </c>
      <c r="Q611" s="275" t="s">
        <v>3809</v>
      </c>
      <c r="R611" s="276" t="s">
        <v>926</v>
      </c>
      <c r="S611" s="277" t="s">
        <v>927</v>
      </c>
      <c r="T611" s="278">
        <v>54</v>
      </c>
      <c r="U611" s="88">
        <v>30377</v>
      </c>
      <c r="V611" s="54">
        <v>6</v>
      </c>
      <c r="W611" s="54" t="s">
        <v>3809</v>
      </c>
      <c r="X611" s="276" t="s">
        <v>926</v>
      </c>
      <c r="Y611" s="83" t="s">
        <v>927</v>
      </c>
      <c r="Z611" s="84">
        <v>60</v>
      </c>
      <c r="AA611" s="88">
        <v>30523</v>
      </c>
      <c r="AB611" s="279">
        <v>6</v>
      </c>
      <c r="AC611" s="280" t="s">
        <v>3809</v>
      </c>
      <c r="AD611" s="281" t="s">
        <v>926</v>
      </c>
      <c r="AE611" s="83" t="s">
        <v>927</v>
      </c>
      <c r="AF611" s="84">
        <v>60</v>
      </c>
      <c r="AG611" s="88">
        <v>30523</v>
      </c>
      <c r="AH611" s="279">
        <v>6</v>
      </c>
      <c r="AI611" s="286" t="s">
        <v>3809</v>
      </c>
      <c r="AJ611" s="281" t="s">
        <v>926</v>
      </c>
      <c r="AK611" s="83" t="s">
        <v>927</v>
      </c>
      <c r="AL611" s="84">
        <v>60</v>
      </c>
      <c r="AM611" s="88">
        <v>30523</v>
      </c>
      <c r="AN611" s="279">
        <v>6</v>
      </c>
      <c r="AO611" s="286" t="s">
        <v>3809</v>
      </c>
      <c r="AP611" s="281" t="s">
        <v>926</v>
      </c>
      <c r="AQ611" s="83" t="s">
        <v>927</v>
      </c>
      <c r="AR611" s="84">
        <v>60</v>
      </c>
      <c r="AS611" s="88">
        <v>30523</v>
      </c>
      <c r="AT611" s="279">
        <v>6</v>
      </c>
      <c r="AU611" s="280" t="s">
        <v>3809</v>
      </c>
      <c r="AV611" s="86" t="s">
        <v>926</v>
      </c>
      <c r="AW611" s="285" t="s">
        <v>927</v>
      </c>
      <c r="AX611" s="285">
        <v>60</v>
      </c>
      <c r="AY611" s="87">
        <v>30370</v>
      </c>
      <c r="AZ611" s="86">
        <v>6</v>
      </c>
      <c r="BA611" s="57" t="s">
        <v>3809</v>
      </c>
      <c r="BB611" s="301" t="s">
        <v>926</v>
      </c>
      <c r="BC611" s="83" t="s">
        <v>927</v>
      </c>
      <c r="BD611" s="84">
        <v>60</v>
      </c>
      <c r="BE611" s="282">
        <v>30370</v>
      </c>
      <c r="BF611" s="279">
        <v>6</v>
      </c>
      <c r="BG611" s="303" t="s">
        <v>3809</v>
      </c>
      <c r="BH611" s="86" t="s">
        <v>3829</v>
      </c>
      <c r="BI611" s="285" t="s">
        <v>3829</v>
      </c>
      <c r="BJ611" s="285" t="s">
        <v>3829</v>
      </c>
      <c r="BK611" s="86" t="s">
        <v>3829</v>
      </c>
      <c r="BL611" s="432">
        <v>6</v>
      </c>
      <c r="BM611" s="432" t="s">
        <v>3809</v>
      </c>
      <c r="BN611" s="432" t="str">
        <f>INDEX(ID!$D:$D,MATCH('Org2567'!D611,ID!$A:$A,0))</f>
        <v>ขามสะแกแสง</v>
      </c>
    </row>
    <row r="612" spans="1:66" x14ac:dyDescent="0.25">
      <c r="A612" s="272">
        <v>609</v>
      </c>
      <c r="B612" s="272">
        <v>9</v>
      </c>
      <c r="C612" s="82" t="s">
        <v>2682</v>
      </c>
      <c r="D612" s="304" t="s">
        <v>612</v>
      </c>
      <c r="E612" s="82" t="str">
        <f t="shared" si="9"/>
        <v>รพ.บัวใหญ่</v>
      </c>
      <c r="F612" s="90" t="s">
        <v>926</v>
      </c>
      <c r="G612" s="90" t="s">
        <v>952</v>
      </c>
      <c r="H612" s="90">
        <v>145</v>
      </c>
      <c r="I612" s="273">
        <v>61360</v>
      </c>
      <c r="J612" s="90">
        <v>13</v>
      </c>
      <c r="K612" s="93" t="s">
        <v>3781</v>
      </c>
      <c r="L612" s="83" t="s">
        <v>926</v>
      </c>
      <c r="M612" s="83" t="s">
        <v>952</v>
      </c>
      <c r="N612" s="84">
        <v>145</v>
      </c>
      <c r="O612" s="85">
        <v>62374</v>
      </c>
      <c r="P612" s="274">
        <v>13</v>
      </c>
      <c r="Q612" s="275" t="s">
        <v>3813</v>
      </c>
      <c r="R612" s="276" t="s">
        <v>926</v>
      </c>
      <c r="S612" s="277" t="s">
        <v>952</v>
      </c>
      <c r="T612" s="278">
        <v>173</v>
      </c>
      <c r="U612" s="88">
        <v>62374</v>
      </c>
      <c r="V612" s="54">
        <v>13</v>
      </c>
      <c r="W612" s="54" t="s">
        <v>3813</v>
      </c>
      <c r="X612" s="276" t="s">
        <v>926</v>
      </c>
      <c r="Y612" s="83" t="s">
        <v>952</v>
      </c>
      <c r="Z612" s="84">
        <v>173</v>
      </c>
      <c r="AA612" s="88">
        <v>61997</v>
      </c>
      <c r="AB612" s="279">
        <v>13</v>
      </c>
      <c r="AC612" s="280" t="s">
        <v>3813</v>
      </c>
      <c r="AD612" s="281" t="s">
        <v>926</v>
      </c>
      <c r="AE612" s="83" t="s">
        <v>952</v>
      </c>
      <c r="AF612" s="84">
        <v>219</v>
      </c>
      <c r="AG612" s="88">
        <v>61997</v>
      </c>
      <c r="AH612" s="279">
        <v>13</v>
      </c>
      <c r="AI612" s="286" t="s">
        <v>3813</v>
      </c>
      <c r="AJ612" s="281" t="s">
        <v>926</v>
      </c>
      <c r="AK612" s="83" t="s">
        <v>952</v>
      </c>
      <c r="AL612" s="84">
        <v>219</v>
      </c>
      <c r="AM612" s="88">
        <v>61997</v>
      </c>
      <c r="AN612" s="279">
        <v>13</v>
      </c>
      <c r="AO612" s="286" t="s">
        <v>3813</v>
      </c>
      <c r="AP612" s="281" t="s">
        <v>926</v>
      </c>
      <c r="AQ612" s="83" t="s">
        <v>952</v>
      </c>
      <c r="AR612" s="84">
        <v>219</v>
      </c>
      <c r="AS612" s="88">
        <v>61997</v>
      </c>
      <c r="AT612" s="279">
        <v>13</v>
      </c>
      <c r="AU612" s="280" t="s">
        <v>3813</v>
      </c>
      <c r="AV612" s="86" t="s">
        <v>926</v>
      </c>
      <c r="AW612" s="285" t="s">
        <v>952</v>
      </c>
      <c r="AX612" s="285">
        <v>219</v>
      </c>
      <c r="AY612" s="87">
        <v>61885</v>
      </c>
      <c r="AZ612" s="86">
        <v>13</v>
      </c>
      <c r="BA612" s="57" t="s">
        <v>3813</v>
      </c>
      <c r="BB612" s="301" t="s">
        <v>922</v>
      </c>
      <c r="BC612" s="83" t="s">
        <v>924</v>
      </c>
      <c r="BD612" s="84">
        <v>200</v>
      </c>
      <c r="BE612" s="282">
        <v>61885</v>
      </c>
      <c r="BF612" s="279">
        <v>15</v>
      </c>
      <c r="BG612" s="305" t="s">
        <v>3812</v>
      </c>
      <c r="BH612" s="86" t="s">
        <v>3830</v>
      </c>
      <c r="BI612" s="285" t="s">
        <v>3830</v>
      </c>
      <c r="BJ612" s="285" t="s">
        <v>3830</v>
      </c>
      <c r="BK612" s="86" t="s">
        <v>3830</v>
      </c>
      <c r="BL612" s="432">
        <v>14</v>
      </c>
      <c r="BM612" s="432" t="s">
        <v>3808</v>
      </c>
      <c r="BN612" s="432" t="str">
        <f>INDEX(ID!$D:$D,MATCH('Org2567'!D612,ID!$A:$A,0))</f>
        <v>บัวใหญ่</v>
      </c>
    </row>
    <row r="613" spans="1:66" x14ac:dyDescent="0.25">
      <c r="A613" s="272">
        <v>610</v>
      </c>
      <c r="B613" s="272">
        <v>9</v>
      </c>
      <c r="C613" s="82" t="s">
        <v>2682</v>
      </c>
      <c r="D613" s="272" t="s">
        <v>613</v>
      </c>
      <c r="E613" s="82" t="str">
        <f t="shared" si="9"/>
        <v>รพ.ประทาย</v>
      </c>
      <c r="F613" s="90" t="s">
        <v>926</v>
      </c>
      <c r="G613" s="90" t="s">
        <v>931</v>
      </c>
      <c r="H613" s="90">
        <v>72</v>
      </c>
      <c r="I613" s="273">
        <v>55633</v>
      </c>
      <c r="J613" s="90">
        <v>10</v>
      </c>
      <c r="K613" s="93" t="s">
        <v>3702</v>
      </c>
      <c r="L613" s="83" t="s">
        <v>926</v>
      </c>
      <c r="M613" s="83" t="s">
        <v>931</v>
      </c>
      <c r="N613" s="84">
        <v>82</v>
      </c>
      <c r="O613" s="85">
        <v>55473</v>
      </c>
      <c r="P613" s="274">
        <v>10</v>
      </c>
      <c r="Q613" s="275" t="s">
        <v>3810</v>
      </c>
      <c r="R613" s="276" t="s">
        <v>926</v>
      </c>
      <c r="S613" s="277" t="s">
        <v>931</v>
      </c>
      <c r="T613" s="278">
        <v>83</v>
      </c>
      <c r="U613" s="88">
        <v>55473</v>
      </c>
      <c r="V613" s="54">
        <v>10</v>
      </c>
      <c r="W613" s="54" t="s">
        <v>3810</v>
      </c>
      <c r="X613" s="276" t="s">
        <v>926</v>
      </c>
      <c r="Y613" s="83" t="s">
        <v>931</v>
      </c>
      <c r="Z613" s="84">
        <v>72</v>
      </c>
      <c r="AA613" s="88">
        <v>55256</v>
      </c>
      <c r="AB613" s="279">
        <v>10</v>
      </c>
      <c r="AC613" s="280" t="s">
        <v>3810</v>
      </c>
      <c r="AD613" s="281" t="s">
        <v>926</v>
      </c>
      <c r="AE613" s="83" t="s">
        <v>931</v>
      </c>
      <c r="AF613" s="84">
        <v>72</v>
      </c>
      <c r="AG613" s="88">
        <v>55256</v>
      </c>
      <c r="AH613" s="279">
        <v>10</v>
      </c>
      <c r="AI613" s="286" t="s">
        <v>3810</v>
      </c>
      <c r="AJ613" s="281" t="s">
        <v>926</v>
      </c>
      <c r="AK613" s="83" t="s">
        <v>931</v>
      </c>
      <c r="AL613" s="84">
        <v>72</v>
      </c>
      <c r="AM613" s="88">
        <v>55256</v>
      </c>
      <c r="AN613" s="279">
        <v>10</v>
      </c>
      <c r="AO613" s="286" t="s">
        <v>3810</v>
      </c>
      <c r="AP613" s="281" t="s">
        <v>926</v>
      </c>
      <c r="AQ613" s="83" t="s">
        <v>931</v>
      </c>
      <c r="AR613" s="84">
        <v>72</v>
      </c>
      <c r="AS613" s="88">
        <v>55256</v>
      </c>
      <c r="AT613" s="279">
        <v>10</v>
      </c>
      <c r="AU613" s="280" t="s">
        <v>3810</v>
      </c>
      <c r="AV613" s="86" t="s">
        <v>926</v>
      </c>
      <c r="AW613" s="285" t="s">
        <v>931</v>
      </c>
      <c r="AX613" s="285">
        <v>72</v>
      </c>
      <c r="AY613" s="87">
        <v>54595</v>
      </c>
      <c r="AZ613" s="86">
        <v>10</v>
      </c>
      <c r="BA613" s="57" t="s">
        <v>3810</v>
      </c>
      <c r="BB613" s="301" t="s">
        <v>926</v>
      </c>
      <c r="BC613" s="83" t="s">
        <v>931</v>
      </c>
      <c r="BD613" s="84">
        <v>72</v>
      </c>
      <c r="BE613" s="282">
        <v>54595</v>
      </c>
      <c r="BF613" s="279">
        <v>10</v>
      </c>
      <c r="BG613" s="303" t="s">
        <v>3810</v>
      </c>
      <c r="BH613" s="86" t="s">
        <v>3829</v>
      </c>
      <c r="BI613" s="285" t="s">
        <v>3829</v>
      </c>
      <c r="BJ613" s="285" t="s">
        <v>3829</v>
      </c>
      <c r="BK613" s="86" t="s">
        <v>3829</v>
      </c>
      <c r="BL613" s="432">
        <v>10</v>
      </c>
      <c r="BM613" s="432" t="s">
        <v>3810</v>
      </c>
      <c r="BN613" s="432" t="str">
        <f>INDEX(ID!$D:$D,MATCH('Org2567'!D613,ID!$A:$A,0))</f>
        <v>ประทาย</v>
      </c>
    </row>
    <row r="614" spans="1:66" x14ac:dyDescent="0.25">
      <c r="A614" s="272">
        <v>611</v>
      </c>
      <c r="B614" s="272">
        <v>9</v>
      </c>
      <c r="C614" s="82" t="s">
        <v>2682</v>
      </c>
      <c r="D614" s="272" t="s">
        <v>614</v>
      </c>
      <c r="E614" s="82" t="str">
        <f t="shared" si="9"/>
        <v>รพ.ปักธงชัย</v>
      </c>
      <c r="F614" s="90" t="s">
        <v>926</v>
      </c>
      <c r="G614" s="90" t="s">
        <v>931</v>
      </c>
      <c r="H614" s="90">
        <v>100</v>
      </c>
      <c r="I614" s="273">
        <v>80886</v>
      </c>
      <c r="J614" s="90">
        <v>10</v>
      </c>
      <c r="K614" s="93" t="s">
        <v>3702</v>
      </c>
      <c r="L614" s="83" t="s">
        <v>926</v>
      </c>
      <c r="M614" s="83" t="s">
        <v>931</v>
      </c>
      <c r="N614" s="84">
        <v>100</v>
      </c>
      <c r="O614" s="85">
        <v>81153</v>
      </c>
      <c r="P614" s="274">
        <v>10</v>
      </c>
      <c r="Q614" s="275" t="s">
        <v>3810</v>
      </c>
      <c r="R614" s="276" t="s">
        <v>926</v>
      </c>
      <c r="S614" s="277" t="s">
        <v>931</v>
      </c>
      <c r="T614" s="278">
        <v>100</v>
      </c>
      <c r="U614" s="88">
        <v>81153</v>
      </c>
      <c r="V614" s="54">
        <v>10</v>
      </c>
      <c r="W614" s="54" t="s">
        <v>3810</v>
      </c>
      <c r="X614" s="276" t="s">
        <v>926</v>
      </c>
      <c r="Y614" s="83" t="s">
        <v>931</v>
      </c>
      <c r="Z614" s="84">
        <v>100</v>
      </c>
      <c r="AA614" s="88">
        <v>80689</v>
      </c>
      <c r="AB614" s="279">
        <v>10</v>
      </c>
      <c r="AC614" s="280" t="s">
        <v>3810</v>
      </c>
      <c r="AD614" s="281" t="s">
        <v>926</v>
      </c>
      <c r="AE614" s="83" t="s">
        <v>931</v>
      </c>
      <c r="AF614" s="84">
        <v>118</v>
      </c>
      <c r="AG614" s="88">
        <v>80689</v>
      </c>
      <c r="AH614" s="279">
        <v>10</v>
      </c>
      <c r="AI614" s="286" t="s">
        <v>3810</v>
      </c>
      <c r="AJ614" s="281" t="s">
        <v>926</v>
      </c>
      <c r="AK614" s="83" t="s">
        <v>931</v>
      </c>
      <c r="AL614" s="84">
        <v>118</v>
      </c>
      <c r="AM614" s="88">
        <v>80689</v>
      </c>
      <c r="AN614" s="279">
        <v>10</v>
      </c>
      <c r="AO614" s="286" t="s">
        <v>3810</v>
      </c>
      <c r="AP614" s="281" t="s">
        <v>926</v>
      </c>
      <c r="AQ614" s="83" t="s">
        <v>931</v>
      </c>
      <c r="AR614" s="84">
        <v>118</v>
      </c>
      <c r="AS614" s="88">
        <v>80689</v>
      </c>
      <c r="AT614" s="279">
        <v>10</v>
      </c>
      <c r="AU614" s="280" t="s">
        <v>3810</v>
      </c>
      <c r="AV614" s="86" t="s">
        <v>926</v>
      </c>
      <c r="AW614" s="285" t="s">
        <v>931</v>
      </c>
      <c r="AX614" s="285">
        <v>118</v>
      </c>
      <c r="AY614" s="87">
        <v>79773</v>
      </c>
      <c r="AZ614" s="86">
        <v>10</v>
      </c>
      <c r="BA614" s="57" t="s">
        <v>3810</v>
      </c>
      <c r="BB614" s="301" t="s">
        <v>926</v>
      </c>
      <c r="BC614" s="83" t="s">
        <v>952</v>
      </c>
      <c r="BD614" s="84">
        <v>115</v>
      </c>
      <c r="BE614" s="282">
        <v>79773</v>
      </c>
      <c r="BF614" s="279">
        <v>13</v>
      </c>
      <c r="BG614" s="303" t="s">
        <v>3813</v>
      </c>
      <c r="BH614" s="86" t="s">
        <v>3829</v>
      </c>
      <c r="BI614" s="285" t="s">
        <v>3830</v>
      </c>
      <c r="BJ614" s="285" t="s">
        <v>3830</v>
      </c>
      <c r="BK614" s="86" t="s">
        <v>3830</v>
      </c>
      <c r="BL614" s="432">
        <v>13</v>
      </c>
      <c r="BM614" s="432" t="s">
        <v>3813</v>
      </c>
      <c r="BN614" s="432" t="str">
        <f>INDEX(ID!$D:$D,MATCH('Org2567'!D614,ID!$A:$A,0))</f>
        <v>ปักธงชัย</v>
      </c>
    </row>
    <row r="615" spans="1:66" x14ac:dyDescent="0.25">
      <c r="A615" s="272">
        <v>612</v>
      </c>
      <c r="B615" s="272">
        <v>9</v>
      </c>
      <c r="C615" s="82" t="s">
        <v>2682</v>
      </c>
      <c r="D615" s="304" t="s">
        <v>615</v>
      </c>
      <c r="E615" s="82" t="str">
        <f t="shared" si="9"/>
        <v>รพ.พิมาย</v>
      </c>
      <c r="F615" s="90" t="s">
        <v>922</v>
      </c>
      <c r="G615" s="90" t="s">
        <v>924</v>
      </c>
      <c r="H615" s="90">
        <v>215</v>
      </c>
      <c r="I615" s="273">
        <v>91824</v>
      </c>
      <c r="J615" s="90">
        <v>15</v>
      </c>
      <c r="K615" s="93" t="s">
        <v>3775</v>
      </c>
      <c r="L615" s="83" t="s">
        <v>922</v>
      </c>
      <c r="M615" s="83" t="s">
        <v>924</v>
      </c>
      <c r="N615" s="84">
        <v>216</v>
      </c>
      <c r="O615" s="85">
        <v>92807</v>
      </c>
      <c r="P615" s="274">
        <v>15</v>
      </c>
      <c r="Q615" s="275" t="s">
        <v>3812</v>
      </c>
      <c r="R615" s="276" t="s">
        <v>922</v>
      </c>
      <c r="S615" s="277" t="s">
        <v>924</v>
      </c>
      <c r="T615" s="278">
        <v>217</v>
      </c>
      <c r="U615" s="88">
        <v>92807</v>
      </c>
      <c r="V615" s="54">
        <v>15</v>
      </c>
      <c r="W615" s="54" t="s">
        <v>3812</v>
      </c>
      <c r="X615" s="276" t="s">
        <v>922</v>
      </c>
      <c r="Y615" s="83" t="s">
        <v>924</v>
      </c>
      <c r="Z615" s="84">
        <v>209</v>
      </c>
      <c r="AA615" s="88">
        <v>92053</v>
      </c>
      <c r="AB615" s="279">
        <v>15</v>
      </c>
      <c r="AC615" s="280" t="s">
        <v>3812</v>
      </c>
      <c r="AD615" s="281" t="s">
        <v>922</v>
      </c>
      <c r="AE615" s="83" t="s">
        <v>924</v>
      </c>
      <c r="AF615" s="84">
        <v>189</v>
      </c>
      <c r="AG615" s="88">
        <v>92053</v>
      </c>
      <c r="AH615" s="279">
        <v>14</v>
      </c>
      <c r="AI615" s="286" t="s">
        <v>3808</v>
      </c>
      <c r="AJ615" s="281" t="s">
        <v>922</v>
      </c>
      <c r="AK615" s="83" t="s">
        <v>924</v>
      </c>
      <c r="AL615" s="84">
        <v>189</v>
      </c>
      <c r="AM615" s="88">
        <v>92053</v>
      </c>
      <c r="AN615" s="279">
        <v>14</v>
      </c>
      <c r="AO615" s="286" t="s">
        <v>3808</v>
      </c>
      <c r="AP615" s="281" t="s">
        <v>922</v>
      </c>
      <c r="AQ615" s="83" t="s">
        <v>924</v>
      </c>
      <c r="AR615" s="84">
        <v>189</v>
      </c>
      <c r="AS615" s="88">
        <v>92053</v>
      </c>
      <c r="AT615" s="279">
        <v>14</v>
      </c>
      <c r="AU615" s="280" t="s">
        <v>3808</v>
      </c>
      <c r="AV615" s="86" t="s">
        <v>922</v>
      </c>
      <c r="AW615" s="285" t="s">
        <v>924</v>
      </c>
      <c r="AX615" s="285">
        <v>189</v>
      </c>
      <c r="AY615" s="87">
        <v>90772</v>
      </c>
      <c r="AZ615" s="86">
        <v>14</v>
      </c>
      <c r="BA615" s="57" t="s">
        <v>3808</v>
      </c>
      <c r="BB615" s="301" t="s">
        <v>922</v>
      </c>
      <c r="BC615" s="83" t="s">
        <v>924</v>
      </c>
      <c r="BD615" s="84">
        <v>189</v>
      </c>
      <c r="BE615" s="282">
        <v>90772</v>
      </c>
      <c r="BF615" s="279">
        <v>15</v>
      </c>
      <c r="BG615" s="305" t="s">
        <v>3812</v>
      </c>
      <c r="BH615" s="86" t="s">
        <v>3829</v>
      </c>
      <c r="BI615" s="285" t="s">
        <v>3829</v>
      </c>
      <c r="BJ615" s="285" t="s">
        <v>3829</v>
      </c>
      <c r="BK615" s="86" t="s">
        <v>3830</v>
      </c>
      <c r="BL615" s="432">
        <v>14</v>
      </c>
      <c r="BM615" s="432" t="s">
        <v>3808</v>
      </c>
      <c r="BN615" s="432" t="str">
        <f>INDEX(ID!$D:$D,MATCH('Org2567'!D615,ID!$A:$A,0))</f>
        <v>พิมาย</v>
      </c>
    </row>
    <row r="616" spans="1:66" x14ac:dyDescent="0.25">
      <c r="A616" s="272">
        <v>613</v>
      </c>
      <c r="B616" s="272">
        <v>9</v>
      </c>
      <c r="C616" s="82" t="s">
        <v>2682</v>
      </c>
      <c r="D616" s="272" t="s">
        <v>616</v>
      </c>
      <c r="E616" s="82" t="str">
        <f t="shared" si="9"/>
        <v>รพ.ห้วยแถลง</v>
      </c>
      <c r="F616" s="90" t="s">
        <v>926</v>
      </c>
      <c r="G616" s="90" t="s">
        <v>927</v>
      </c>
      <c r="H616" s="90">
        <v>60</v>
      </c>
      <c r="I616" s="273">
        <v>56280</v>
      </c>
      <c r="J616" s="90">
        <v>6</v>
      </c>
      <c r="K616" s="93" t="s">
        <v>3783</v>
      </c>
      <c r="L616" s="83" t="s">
        <v>926</v>
      </c>
      <c r="M616" s="83" t="s">
        <v>927</v>
      </c>
      <c r="N616" s="84">
        <v>60</v>
      </c>
      <c r="O616" s="85">
        <v>56474</v>
      </c>
      <c r="P616" s="274">
        <v>6</v>
      </c>
      <c r="Q616" s="275" t="s">
        <v>3809</v>
      </c>
      <c r="R616" s="276" t="s">
        <v>926</v>
      </c>
      <c r="S616" s="277" t="s">
        <v>927</v>
      </c>
      <c r="T616" s="278">
        <v>60</v>
      </c>
      <c r="U616" s="88">
        <v>56474</v>
      </c>
      <c r="V616" s="54">
        <v>6</v>
      </c>
      <c r="W616" s="54" t="s">
        <v>3809</v>
      </c>
      <c r="X616" s="276" t="s">
        <v>926</v>
      </c>
      <c r="Y616" s="83" t="s">
        <v>927</v>
      </c>
      <c r="Z616" s="84">
        <v>60</v>
      </c>
      <c r="AA616" s="88">
        <v>56441</v>
      </c>
      <c r="AB616" s="279">
        <v>6</v>
      </c>
      <c r="AC616" s="280" t="s">
        <v>3809</v>
      </c>
      <c r="AD616" s="281" t="s">
        <v>926</v>
      </c>
      <c r="AE616" s="83" t="s">
        <v>927</v>
      </c>
      <c r="AF616" s="84">
        <v>60</v>
      </c>
      <c r="AG616" s="88">
        <v>56441</v>
      </c>
      <c r="AH616" s="279">
        <v>6</v>
      </c>
      <c r="AI616" s="286" t="s">
        <v>3809</v>
      </c>
      <c r="AJ616" s="281" t="s">
        <v>926</v>
      </c>
      <c r="AK616" s="83" t="s">
        <v>927</v>
      </c>
      <c r="AL616" s="84">
        <v>60</v>
      </c>
      <c r="AM616" s="88">
        <v>56441</v>
      </c>
      <c r="AN616" s="279">
        <v>6</v>
      </c>
      <c r="AO616" s="286" t="s">
        <v>3809</v>
      </c>
      <c r="AP616" s="281" t="s">
        <v>926</v>
      </c>
      <c r="AQ616" s="83" t="s">
        <v>927</v>
      </c>
      <c r="AR616" s="84">
        <v>60</v>
      </c>
      <c r="AS616" s="88">
        <v>56441</v>
      </c>
      <c r="AT616" s="279">
        <v>6</v>
      </c>
      <c r="AU616" s="280" t="s">
        <v>3809</v>
      </c>
      <c r="AV616" s="86" t="s">
        <v>926</v>
      </c>
      <c r="AW616" s="285" t="s">
        <v>927</v>
      </c>
      <c r="AX616" s="285">
        <v>60</v>
      </c>
      <c r="AY616" s="87">
        <v>55696</v>
      </c>
      <c r="AZ616" s="86">
        <v>6</v>
      </c>
      <c r="BA616" s="57" t="s">
        <v>3809</v>
      </c>
      <c r="BB616" s="301" t="s">
        <v>926</v>
      </c>
      <c r="BC616" s="83" t="s">
        <v>931</v>
      </c>
      <c r="BD616" s="84">
        <v>60</v>
      </c>
      <c r="BE616" s="282">
        <v>55696</v>
      </c>
      <c r="BF616" s="279">
        <v>10</v>
      </c>
      <c r="BG616" s="303" t="s">
        <v>3810</v>
      </c>
      <c r="BH616" s="86" t="s">
        <v>3829</v>
      </c>
      <c r="BI616" s="285" t="s">
        <v>3830</v>
      </c>
      <c r="BJ616" s="285" t="s">
        <v>3829</v>
      </c>
      <c r="BK616" s="86" t="s">
        <v>3830</v>
      </c>
      <c r="BL616" s="432">
        <v>10</v>
      </c>
      <c r="BM616" s="432" t="s">
        <v>3810</v>
      </c>
      <c r="BN616" s="432" t="str">
        <f>INDEX(ID!$D:$D,MATCH('Org2567'!D616,ID!$A:$A,0))</f>
        <v>ห้วยแถลง</v>
      </c>
    </row>
    <row r="617" spans="1:66" x14ac:dyDescent="0.25">
      <c r="A617" s="272">
        <v>614</v>
      </c>
      <c r="B617" s="272">
        <v>9</v>
      </c>
      <c r="C617" s="82" t="s">
        <v>2682</v>
      </c>
      <c r="D617" s="272" t="s">
        <v>617</v>
      </c>
      <c r="E617" s="82" t="str">
        <f t="shared" si="9"/>
        <v>รพ.ชุมพวง</v>
      </c>
      <c r="F617" s="90" t="s">
        <v>926</v>
      </c>
      <c r="G617" s="90" t="s">
        <v>931</v>
      </c>
      <c r="H617" s="90">
        <v>75</v>
      </c>
      <c r="I617" s="273">
        <v>59866</v>
      </c>
      <c r="J617" s="90">
        <v>10</v>
      </c>
      <c r="K617" s="93" t="s">
        <v>3702</v>
      </c>
      <c r="L617" s="83" t="s">
        <v>926</v>
      </c>
      <c r="M617" s="83" t="s">
        <v>931</v>
      </c>
      <c r="N617" s="84">
        <v>75</v>
      </c>
      <c r="O617" s="85">
        <v>60000</v>
      </c>
      <c r="P617" s="274">
        <v>10</v>
      </c>
      <c r="Q617" s="275" t="s">
        <v>3810</v>
      </c>
      <c r="R617" s="276" t="s">
        <v>926</v>
      </c>
      <c r="S617" s="277" t="s">
        <v>931</v>
      </c>
      <c r="T617" s="278">
        <v>75</v>
      </c>
      <c r="U617" s="88">
        <v>60000</v>
      </c>
      <c r="V617" s="54">
        <v>10</v>
      </c>
      <c r="W617" s="54" t="s">
        <v>3810</v>
      </c>
      <c r="X617" s="276" t="s">
        <v>926</v>
      </c>
      <c r="Y617" s="83" t="s">
        <v>931</v>
      </c>
      <c r="Z617" s="84">
        <v>75</v>
      </c>
      <c r="AA617" s="88">
        <v>59846</v>
      </c>
      <c r="AB617" s="279">
        <v>10</v>
      </c>
      <c r="AC617" s="280" t="s">
        <v>3810</v>
      </c>
      <c r="AD617" s="281" t="s">
        <v>926</v>
      </c>
      <c r="AE617" s="83" t="s">
        <v>931</v>
      </c>
      <c r="AF617" s="84">
        <v>75</v>
      </c>
      <c r="AG617" s="88">
        <v>59846</v>
      </c>
      <c r="AH617" s="279">
        <v>10</v>
      </c>
      <c r="AI617" s="286" t="s">
        <v>3810</v>
      </c>
      <c r="AJ617" s="281" t="s">
        <v>926</v>
      </c>
      <c r="AK617" s="83" t="s">
        <v>931</v>
      </c>
      <c r="AL617" s="84">
        <v>75</v>
      </c>
      <c r="AM617" s="88">
        <v>59846</v>
      </c>
      <c r="AN617" s="279">
        <v>10</v>
      </c>
      <c r="AO617" s="286" t="s">
        <v>3810</v>
      </c>
      <c r="AP617" s="281" t="s">
        <v>926</v>
      </c>
      <c r="AQ617" s="83" t="s">
        <v>931</v>
      </c>
      <c r="AR617" s="84">
        <v>75</v>
      </c>
      <c r="AS617" s="88">
        <v>59846</v>
      </c>
      <c r="AT617" s="279">
        <v>10</v>
      </c>
      <c r="AU617" s="280" t="s">
        <v>3810</v>
      </c>
      <c r="AV617" s="86" t="s">
        <v>926</v>
      </c>
      <c r="AW617" s="285" t="s">
        <v>931</v>
      </c>
      <c r="AX617" s="285">
        <v>75</v>
      </c>
      <c r="AY617" s="87">
        <v>59211</v>
      </c>
      <c r="AZ617" s="86">
        <v>10</v>
      </c>
      <c r="BA617" s="57" t="s">
        <v>3810</v>
      </c>
      <c r="BB617" s="301" t="s">
        <v>926</v>
      </c>
      <c r="BC617" s="83" t="s">
        <v>931</v>
      </c>
      <c r="BD617" s="84">
        <v>70</v>
      </c>
      <c r="BE617" s="282">
        <v>59211</v>
      </c>
      <c r="BF617" s="279">
        <v>10</v>
      </c>
      <c r="BG617" s="303" t="s">
        <v>3810</v>
      </c>
      <c r="BH617" s="86" t="s">
        <v>3829</v>
      </c>
      <c r="BI617" s="285" t="s">
        <v>3829</v>
      </c>
      <c r="BJ617" s="285" t="s">
        <v>3830</v>
      </c>
      <c r="BK617" s="86" t="s">
        <v>3829</v>
      </c>
      <c r="BL617" s="432">
        <v>10</v>
      </c>
      <c r="BM617" s="432" t="s">
        <v>3810</v>
      </c>
      <c r="BN617" s="432" t="str">
        <f>INDEX(ID!$D:$D,MATCH('Org2567'!D617,ID!$A:$A,0))</f>
        <v>ชุมพวง</v>
      </c>
    </row>
    <row r="618" spans="1:66" x14ac:dyDescent="0.25">
      <c r="A618" s="272">
        <v>615</v>
      </c>
      <c r="B618" s="272">
        <v>9</v>
      </c>
      <c r="C618" s="82" t="s">
        <v>2682</v>
      </c>
      <c r="D618" s="272" t="s">
        <v>618</v>
      </c>
      <c r="E618" s="82" t="str">
        <f t="shared" si="9"/>
        <v>รพ.สูงเนิน</v>
      </c>
      <c r="F618" s="90" t="s">
        <v>926</v>
      </c>
      <c r="G618" s="90" t="s">
        <v>931</v>
      </c>
      <c r="H618" s="90">
        <v>120</v>
      </c>
      <c r="I618" s="273">
        <v>58179</v>
      </c>
      <c r="J618" s="90">
        <v>10</v>
      </c>
      <c r="K618" s="93" t="s">
        <v>3702</v>
      </c>
      <c r="L618" s="83" t="s">
        <v>926</v>
      </c>
      <c r="M618" s="83" t="s">
        <v>931</v>
      </c>
      <c r="N618" s="84">
        <v>120</v>
      </c>
      <c r="O618" s="85">
        <v>58599</v>
      </c>
      <c r="P618" s="274">
        <v>10</v>
      </c>
      <c r="Q618" s="275" t="s">
        <v>3810</v>
      </c>
      <c r="R618" s="276" t="s">
        <v>926</v>
      </c>
      <c r="S618" s="277" t="s">
        <v>931</v>
      </c>
      <c r="T618" s="278">
        <v>120</v>
      </c>
      <c r="U618" s="88">
        <v>58599</v>
      </c>
      <c r="V618" s="54">
        <v>10</v>
      </c>
      <c r="W618" s="54" t="s">
        <v>3810</v>
      </c>
      <c r="X618" s="276" t="s">
        <v>926</v>
      </c>
      <c r="Y618" s="83" t="s">
        <v>931</v>
      </c>
      <c r="Z618" s="84">
        <v>120</v>
      </c>
      <c r="AA618" s="88">
        <v>58410</v>
      </c>
      <c r="AB618" s="279">
        <v>10</v>
      </c>
      <c r="AC618" s="280" t="s">
        <v>3810</v>
      </c>
      <c r="AD618" s="281" t="s">
        <v>926</v>
      </c>
      <c r="AE618" s="83" t="s">
        <v>931</v>
      </c>
      <c r="AF618" s="84">
        <v>119</v>
      </c>
      <c r="AG618" s="88">
        <v>58410</v>
      </c>
      <c r="AH618" s="279">
        <v>10</v>
      </c>
      <c r="AI618" s="286" t="s">
        <v>3810</v>
      </c>
      <c r="AJ618" s="281" t="s">
        <v>926</v>
      </c>
      <c r="AK618" s="83" t="s">
        <v>931</v>
      </c>
      <c r="AL618" s="84">
        <v>119</v>
      </c>
      <c r="AM618" s="88">
        <v>58410</v>
      </c>
      <c r="AN618" s="279">
        <v>10</v>
      </c>
      <c r="AO618" s="286" t="s">
        <v>3810</v>
      </c>
      <c r="AP618" s="281" t="s">
        <v>926</v>
      </c>
      <c r="AQ618" s="83" t="s">
        <v>931</v>
      </c>
      <c r="AR618" s="84">
        <v>119</v>
      </c>
      <c r="AS618" s="88">
        <v>58410</v>
      </c>
      <c r="AT618" s="279">
        <v>10</v>
      </c>
      <c r="AU618" s="280" t="s">
        <v>3810</v>
      </c>
      <c r="AV618" s="86" t="s">
        <v>926</v>
      </c>
      <c r="AW618" s="285" t="s">
        <v>931</v>
      </c>
      <c r="AX618" s="285">
        <v>119</v>
      </c>
      <c r="AY618" s="87">
        <v>58260</v>
      </c>
      <c r="AZ618" s="86">
        <v>10</v>
      </c>
      <c r="BA618" s="57" t="s">
        <v>3810</v>
      </c>
      <c r="BB618" s="301" t="s">
        <v>926</v>
      </c>
      <c r="BC618" s="83" t="s">
        <v>931</v>
      </c>
      <c r="BD618" s="84">
        <v>117</v>
      </c>
      <c r="BE618" s="282">
        <v>58260</v>
      </c>
      <c r="BF618" s="279">
        <v>10</v>
      </c>
      <c r="BG618" s="303" t="s">
        <v>3810</v>
      </c>
      <c r="BH618" s="86" t="s">
        <v>3829</v>
      </c>
      <c r="BI618" s="285" t="s">
        <v>3829</v>
      </c>
      <c r="BJ618" s="285" t="s">
        <v>3830</v>
      </c>
      <c r="BK618" s="86" t="s">
        <v>3829</v>
      </c>
      <c r="BL618" s="432">
        <v>10</v>
      </c>
      <c r="BM618" s="432" t="s">
        <v>3810</v>
      </c>
      <c r="BN618" s="432" t="str">
        <f>INDEX(ID!$D:$D,MATCH('Org2567'!D618,ID!$A:$A,0))</f>
        <v>สูงเนิน</v>
      </c>
    </row>
    <row r="619" spans="1:66" x14ac:dyDescent="0.25">
      <c r="A619" s="272">
        <v>616</v>
      </c>
      <c r="B619" s="272">
        <v>9</v>
      </c>
      <c r="C619" s="82" t="s">
        <v>2682</v>
      </c>
      <c r="D619" s="272" t="s">
        <v>619</v>
      </c>
      <c r="E619" s="82" t="str">
        <f t="shared" si="9"/>
        <v>รพ.ขามทะเลสอ</v>
      </c>
      <c r="F619" s="90" t="s">
        <v>926</v>
      </c>
      <c r="G619" s="90" t="s">
        <v>927</v>
      </c>
      <c r="H619" s="90">
        <v>35</v>
      </c>
      <c r="I619" s="273">
        <v>20754</v>
      </c>
      <c r="J619" s="90">
        <v>5</v>
      </c>
      <c r="K619" s="93" t="s">
        <v>3703</v>
      </c>
      <c r="L619" s="83" t="s">
        <v>926</v>
      </c>
      <c r="M619" s="83" t="s">
        <v>927</v>
      </c>
      <c r="N619" s="84">
        <v>36</v>
      </c>
      <c r="O619" s="85">
        <v>20867</v>
      </c>
      <c r="P619" s="274">
        <v>5</v>
      </c>
      <c r="Q619" s="275" t="s">
        <v>3811</v>
      </c>
      <c r="R619" s="276" t="s">
        <v>926</v>
      </c>
      <c r="S619" s="277" t="s">
        <v>927</v>
      </c>
      <c r="T619" s="278">
        <v>36</v>
      </c>
      <c r="U619" s="88">
        <v>20867</v>
      </c>
      <c r="V619" s="54">
        <v>5</v>
      </c>
      <c r="W619" s="54" t="s">
        <v>3811</v>
      </c>
      <c r="X619" s="276" t="s">
        <v>926</v>
      </c>
      <c r="Y619" s="83" t="s">
        <v>927</v>
      </c>
      <c r="Z619" s="84">
        <v>36</v>
      </c>
      <c r="AA619" s="88">
        <v>20748</v>
      </c>
      <c r="AB619" s="279">
        <v>5</v>
      </c>
      <c r="AC619" s="280" t="s">
        <v>3811</v>
      </c>
      <c r="AD619" s="281" t="s">
        <v>926</v>
      </c>
      <c r="AE619" s="83" t="s">
        <v>927</v>
      </c>
      <c r="AF619" s="84">
        <v>30</v>
      </c>
      <c r="AG619" s="88">
        <v>20748</v>
      </c>
      <c r="AH619" s="279">
        <v>5</v>
      </c>
      <c r="AI619" s="286" t="s">
        <v>3811</v>
      </c>
      <c r="AJ619" s="281" t="s">
        <v>926</v>
      </c>
      <c r="AK619" s="83" t="s">
        <v>927</v>
      </c>
      <c r="AL619" s="84">
        <v>30</v>
      </c>
      <c r="AM619" s="88">
        <v>20748</v>
      </c>
      <c r="AN619" s="279">
        <v>5</v>
      </c>
      <c r="AO619" s="286" t="s">
        <v>3811</v>
      </c>
      <c r="AP619" s="281" t="s">
        <v>926</v>
      </c>
      <c r="AQ619" s="83" t="s">
        <v>927</v>
      </c>
      <c r="AR619" s="84">
        <v>30</v>
      </c>
      <c r="AS619" s="88">
        <v>20748</v>
      </c>
      <c r="AT619" s="279">
        <v>5</v>
      </c>
      <c r="AU619" s="280" t="s">
        <v>3811</v>
      </c>
      <c r="AV619" s="86" t="s">
        <v>926</v>
      </c>
      <c r="AW619" s="285" t="s">
        <v>927</v>
      </c>
      <c r="AX619" s="285">
        <v>30</v>
      </c>
      <c r="AY619" s="87">
        <v>20527</v>
      </c>
      <c r="AZ619" s="86">
        <v>5</v>
      </c>
      <c r="BA619" s="57" t="s">
        <v>3811</v>
      </c>
      <c r="BB619" s="301" t="s">
        <v>926</v>
      </c>
      <c r="BC619" s="83" t="s">
        <v>927</v>
      </c>
      <c r="BD619" s="84">
        <v>36</v>
      </c>
      <c r="BE619" s="282">
        <v>20527</v>
      </c>
      <c r="BF619" s="279">
        <v>5</v>
      </c>
      <c r="BG619" s="303" t="s">
        <v>3811</v>
      </c>
      <c r="BH619" s="86" t="s">
        <v>3829</v>
      </c>
      <c r="BI619" s="285" t="s">
        <v>3829</v>
      </c>
      <c r="BJ619" s="285" t="s">
        <v>3830</v>
      </c>
      <c r="BK619" s="86" t="s">
        <v>3829</v>
      </c>
      <c r="BL619" s="432">
        <v>5</v>
      </c>
      <c r="BM619" s="432" t="s">
        <v>3811</v>
      </c>
      <c r="BN619" s="432" t="str">
        <f>INDEX(ID!$D:$D,MATCH('Org2567'!D619,ID!$A:$A,0))</f>
        <v>ขามทะเลสอ</v>
      </c>
    </row>
    <row r="620" spans="1:66" x14ac:dyDescent="0.25">
      <c r="A620" s="272">
        <v>617</v>
      </c>
      <c r="B620" s="272">
        <v>9</v>
      </c>
      <c r="C620" s="82" t="s">
        <v>2682</v>
      </c>
      <c r="D620" s="272" t="s">
        <v>620</v>
      </c>
      <c r="E620" s="82" t="str">
        <f t="shared" si="9"/>
        <v>รพ.สีคิ้ว</v>
      </c>
      <c r="F620" s="90" t="s">
        <v>926</v>
      </c>
      <c r="G620" s="90" t="s">
        <v>931</v>
      </c>
      <c r="H620" s="90">
        <v>135</v>
      </c>
      <c r="I620" s="273">
        <v>98388</v>
      </c>
      <c r="J620" s="90">
        <v>10</v>
      </c>
      <c r="K620" s="93" t="s">
        <v>3702</v>
      </c>
      <c r="L620" s="83" t="s">
        <v>926</v>
      </c>
      <c r="M620" s="83" t="s">
        <v>931</v>
      </c>
      <c r="N620" s="84">
        <v>138</v>
      </c>
      <c r="O620" s="85">
        <v>99089</v>
      </c>
      <c r="P620" s="274">
        <v>10</v>
      </c>
      <c r="Q620" s="275" t="s">
        <v>3810</v>
      </c>
      <c r="R620" s="276" t="s">
        <v>926</v>
      </c>
      <c r="S620" s="277" t="s">
        <v>931</v>
      </c>
      <c r="T620" s="278">
        <v>124</v>
      </c>
      <c r="U620" s="88">
        <v>99089</v>
      </c>
      <c r="V620" s="54">
        <v>10</v>
      </c>
      <c r="W620" s="54" t="s">
        <v>3810</v>
      </c>
      <c r="X620" s="276" t="s">
        <v>926</v>
      </c>
      <c r="Y620" s="83" t="s">
        <v>952</v>
      </c>
      <c r="Z620" s="84">
        <v>124</v>
      </c>
      <c r="AA620" s="88">
        <v>98176</v>
      </c>
      <c r="AB620" s="279">
        <v>13</v>
      </c>
      <c r="AC620" s="280" t="s">
        <v>3813</v>
      </c>
      <c r="AD620" s="281" t="s">
        <v>926</v>
      </c>
      <c r="AE620" s="83" t="s">
        <v>952</v>
      </c>
      <c r="AF620" s="84">
        <v>154</v>
      </c>
      <c r="AG620" s="88">
        <v>98176</v>
      </c>
      <c r="AH620" s="279">
        <v>13</v>
      </c>
      <c r="AI620" s="286" t="s">
        <v>3813</v>
      </c>
      <c r="AJ620" s="281" t="s">
        <v>926</v>
      </c>
      <c r="AK620" s="83" t="s">
        <v>952</v>
      </c>
      <c r="AL620" s="84">
        <v>154</v>
      </c>
      <c r="AM620" s="88">
        <v>98176</v>
      </c>
      <c r="AN620" s="279">
        <v>13</v>
      </c>
      <c r="AO620" s="286" t="s">
        <v>3813</v>
      </c>
      <c r="AP620" s="281" t="s">
        <v>926</v>
      </c>
      <c r="AQ620" s="83" t="s">
        <v>952</v>
      </c>
      <c r="AR620" s="84">
        <v>154</v>
      </c>
      <c r="AS620" s="88">
        <v>98176</v>
      </c>
      <c r="AT620" s="279">
        <v>13</v>
      </c>
      <c r="AU620" s="280" t="s">
        <v>3813</v>
      </c>
      <c r="AV620" s="86" t="s">
        <v>926</v>
      </c>
      <c r="AW620" s="285" t="s">
        <v>952</v>
      </c>
      <c r="AX620" s="285">
        <v>154</v>
      </c>
      <c r="AY620" s="87">
        <v>98375</v>
      </c>
      <c r="AZ620" s="86">
        <v>13</v>
      </c>
      <c r="BA620" s="57" t="s">
        <v>3813</v>
      </c>
      <c r="BB620" s="301" t="s">
        <v>926</v>
      </c>
      <c r="BC620" s="83" t="s">
        <v>952</v>
      </c>
      <c r="BD620" s="84">
        <v>145</v>
      </c>
      <c r="BE620" s="282">
        <v>98375</v>
      </c>
      <c r="BF620" s="279">
        <v>13</v>
      </c>
      <c r="BG620" s="303" t="s">
        <v>3813</v>
      </c>
      <c r="BH620" s="86" t="s">
        <v>3829</v>
      </c>
      <c r="BI620" s="285" t="s">
        <v>3829</v>
      </c>
      <c r="BJ620" s="285" t="s">
        <v>3830</v>
      </c>
      <c r="BK620" s="86" t="s">
        <v>3829</v>
      </c>
      <c r="BL620" s="432">
        <v>13</v>
      </c>
      <c r="BM620" s="432" t="s">
        <v>3813</v>
      </c>
      <c r="BN620" s="432" t="str">
        <f>INDEX(ID!$D:$D,MATCH('Org2567'!D620,ID!$A:$A,0))</f>
        <v>สีคิ้ว</v>
      </c>
    </row>
    <row r="621" spans="1:66" x14ac:dyDescent="0.25">
      <c r="A621" s="272">
        <v>618</v>
      </c>
      <c r="B621" s="272">
        <v>9</v>
      </c>
      <c r="C621" s="82" t="s">
        <v>2682</v>
      </c>
      <c r="D621" s="272" t="s">
        <v>621</v>
      </c>
      <c r="E621" s="82" t="str">
        <f t="shared" si="9"/>
        <v>รพ.ปากช่องนานา</v>
      </c>
      <c r="F621" s="90" t="s">
        <v>922</v>
      </c>
      <c r="G621" s="90" t="s">
        <v>924</v>
      </c>
      <c r="H621" s="90">
        <v>268</v>
      </c>
      <c r="I621" s="273">
        <v>149882</v>
      </c>
      <c r="J621" s="90">
        <v>15</v>
      </c>
      <c r="K621" s="93" t="s">
        <v>3775</v>
      </c>
      <c r="L621" s="83" t="s">
        <v>922</v>
      </c>
      <c r="M621" s="83" t="s">
        <v>918</v>
      </c>
      <c r="N621" s="84">
        <v>307</v>
      </c>
      <c r="O621" s="85">
        <v>151939</v>
      </c>
      <c r="P621" s="274">
        <v>16</v>
      </c>
      <c r="Q621" s="275" t="s">
        <v>3818</v>
      </c>
      <c r="R621" s="276" t="s">
        <v>922</v>
      </c>
      <c r="S621" s="277" t="s">
        <v>918</v>
      </c>
      <c r="T621" s="278">
        <v>306</v>
      </c>
      <c r="U621" s="88">
        <v>151939</v>
      </c>
      <c r="V621" s="54">
        <v>16</v>
      </c>
      <c r="W621" s="54" t="s">
        <v>3818</v>
      </c>
      <c r="X621" s="276" t="s">
        <v>922</v>
      </c>
      <c r="Y621" s="83" t="s">
        <v>918</v>
      </c>
      <c r="Z621" s="84">
        <v>306</v>
      </c>
      <c r="AA621" s="88">
        <v>151459</v>
      </c>
      <c r="AB621" s="279">
        <v>16</v>
      </c>
      <c r="AC621" s="280" t="s">
        <v>3818</v>
      </c>
      <c r="AD621" s="281" t="s">
        <v>922</v>
      </c>
      <c r="AE621" s="83" t="s">
        <v>918</v>
      </c>
      <c r="AF621" s="84">
        <v>307</v>
      </c>
      <c r="AG621" s="88">
        <v>151459</v>
      </c>
      <c r="AH621" s="279">
        <v>16</v>
      </c>
      <c r="AI621" s="286" t="s">
        <v>3818</v>
      </c>
      <c r="AJ621" s="281" t="s">
        <v>922</v>
      </c>
      <c r="AK621" s="83" t="s">
        <v>918</v>
      </c>
      <c r="AL621" s="84">
        <v>307</v>
      </c>
      <c r="AM621" s="88">
        <v>151459</v>
      </c>
      <c r="AN621" s="279">
        <v>16</v>
      </c>
      <c r="AO621" s="286" t="s">
        <v>3818</v>
      </c>
      <c r="AP621" s="281" t="s">
        <v>922</v>
      </c>
      <c r="AQ621" s="83" t="s">
        <v>918</v>
      </c>
      <c r="AR621" s="84">
        <v>307</v>
      </c>
      <c r="AS621" s="88">
        <v>151459</v>
      </c>
      <c r="AT621" s="279">
        <v>16</v>
      </c>
      <c r="AU621" s="280" t="s">
        <v>3818</v>
      </c>
      <c r="AV621" s="86" t="s">
        <v>922</v>
      </c>
      <c r="AW621" s="285" t="s">
        <v>918</v>
      </c>
      <c r="AX621" s="285">
        <v>307</v>
      </c>
      <c r="AY621" s="87">
        <v>152102</v>
      </c>
      <c r="AZ621" s="86">
        <v>16</v>
      </c>
      <c r="BA621" s="57" t="s">
        <v>3818</v>
      </c>
      <c r="BB621" s="301" t="s">
        <v>922</v>
      </c>
      <c r="BC621" s="83" t="s">
        <v>918</v>
      </c>
      <c r="BD621" s="84">
        <v>303</v>
      </c>
      <c r="BE621" s="282">
        <v>152102</v>
      </c>
      <c r="BF621" s="279">
        <v>16</v>
      </c>
      <c r="BG621" s="303" t="s">
        <v>3818</v>
      </c>
      <c r="BH621" s="86" t="s">
        <v>3829</v>
      </c>
      <c r="BI621" s="285" t="s">
        <v>3829</v>
      </c>
      <c r="BJ621" s="285" t="s">
        <v>3830</v>
      </c>
      <c r="BK621" s="86" t="s">
        <v>3829</v>
      </c>
      <c r="BL621" s="432">
        <v>16</v>
      </c>
      <c r="BM621" s="432" t="s">
        <v>3818</v>
      </c>
      <c r="BN621" s="432" t="str">
        <f>INDEX(ID!$D:$D,MATCH('Org2567'!D621,ID!$A:$A,0))</f>
        <v>ปากช่องนานา</v>
      </c>
    </row>
    <row r="622" spans="1:66" x14ac:dyDescent="0.25">
      <c r="A622" s="272">
        <v>619</v>
      </c>
      <c r="B622" s="272">
        <v>9</v>
      </c>
      <c r="C622" s="82" t="s">
        <v>2682</v>
      </c>
      <c r="D622" s="272" t="s">
        <v>622</v>
      </c>
      <c r="E622" s="82" t="str">
        <f t="shared" si="9"/>
        <v>รพ.หนองบุญมาก</v>
      </c>
      <c r="F622" s="90" t="s">
        <v>926</v>
      </c>
      <c r="G622" s="90" t="s">
        <v>927</v>
      </c>
      <c r="H622" s="90">
        <v>63</v>
      </c>
      <c r="I622" s="273">
        <v>45845</v>
      </c>
      <c r="J622" s="90">
        <v>6</v>
      </c>
      <c r="K622" s="93" t="s">
        <v>3783</v>
      </c>
      <c r="L622" s="83" t="s">
        <v>926</v>
      </c>
      <c r="M622" s="83" t="s">
        <v>927</v>
      </c>
      <c r="N622" s="84">
        <v>63</v>
      </c>
      <c r="O622" s="85">
        <v>46131</v>
      </c>
      <c r="P622" s="274">
        <v>6</v>
      </c>
      <c r="Q622" s="275" t="s">
        <v>3809</v>
      </c>
      <c r="R622" s="276" t="s">
        <v>926</v>
      </c>
      <c r="S622" s="277" t="s">
        <v>927</v>
      </c>
      <c r="T622" s="278">
        <v>63</v>
      </c>
      <c r="U622" s="88">
        <v>46131</v>
      </c>
      <c r="V622" s="54">
        <v>6</v>
      </c>
      <c r="W622" s="54" t="s">
        <v>3809</v>
      </c>
      <c r="X622" s="276" t="s">
        <v>926</v>
      </c>
      <c r="Y622" s="83" t="s">
        <v>927</v>
      </c>
      <c r="Z622" s="84">
        <v>63</v>
      </c>
      <c r="AA622" s="88">
        <v>46097</v>
      </c>
      <c r="AB622" s="279">
        <v>6</v>
      </c>
      <c r="AC622" s="280" t="s">
        <v>3809</v>
      </c>
      <c r="AD622" s="281" t="s">
        <v>926</v>
      </c>
      <c r="AE622" s="83" t="s">
        <v>927</v>
      </c>
      <c r="AF622" s="84">
        <v>60</v>
      </c>
      <c r="AG622" s="88">
        <v>46097</v>
      </c>
      <c r="AH622" s="279">
        <v>6</v>
      </c>
      <c r="AI622" s="286" t="s">
        <v>3809</v>
      </c>
      <c r="AJ622" s="281" t="s">
        <v>926</v>
      </c>
      <c r="AK622" s="83" t="s">
        <v>927</v>
      </c>
      <c r="AL622" s="84">
        <v>60</v>
      </c>
      <c r="AM622" s="88">
        <v>46097</v>
      </c>
      <c r="AN622" s="279">
        <v>6</v>
      </c>
      <c r="AO622" s="286" t="s">
        <v>3809</v>
      </c>
      <c r="AP622" s="281" t="s">
        <v>926</v>
      </c>
      <c r="AQ622" s="83" t="s">
        <v>927</v>
      </c>
      <c r="AR622" s="84">
        <v>60</v>
      </c>
      <c r="AS622" s="88">
        <v>46097</v>
      </c>
      <c r="AT622" s="279">
        <v>6</v>
      </c>
      <c r="AU622" s="280" t="s">
        <v>3809</v>
      </c>
      <c r="AV622" s="86" t="s">
        <v>926</v>
      </c>
      <c r="AW622" s="285" t="s">
        <v>927</v>
      </c>
      <c r="AX622" s="285">
        <v>60</v>
      </c>
      <c r="AY622" s="87">
        <v>45951</v>
      </c>
      <c r="AZ622" s="86">
        <v>6</v>
      </c>
      <c r="BA622" s="57" t="s">
        <v>3809</v>
      </c>
      <c r="BB622" s="301" t="s">
        <v>926</v>
      </c>
      <c r="BC622" s="83" t="s">
        <v>931</v>
      </c>
      <c r="BD622" s="84">
        <v>63</v>
      </c>
      <c r="BE622" s="282">
        <v>45951</v>
      </c>
      <c r="BF622" s="279">
        <v>9</v>
      </c>
      <c r="BG622" s="303" t="s">
        <v>3814</v>
      </c>
      <c r="BH622" s="86" t="s">
        <v>3829</v>
      </c>
      <c r="BI622" s="285" t="s">
        <v>3830</v>
      </c>
      <c r="BJ622" s="285" t="s">
        <v>3830</v>
      </c>
      <c r="BK622" s="86" t="s">
        <v>3830</v>
      </c>
      <c r="BL622" s="432">
        <v>9</v>
      </c>
      <c r="BM622" s="432" t="s">
        <v>3814</v>
      </c>
      <c r="BN622" s="432" t="str">
        <f>INDEX(ID!$D:$D,MATCH('Org2567'!D622,ID!$A:$A,0))</f>
        <v>หนองบุญมาก</v>
      </c>
    </row>
    <row r="623" spans="1:66" x14ac:dyDescent="0.25">
      <c r="A623" s="272">
        <v>620</v>
      </c>
      <c r="B623" s="272">
        <v>9</v>
      </c>
      <c r="C623" s="82" t="s">
        <v>2682</v>
      </c>
      <c r="D623" s="272" t="s">
        <v>623</v>
      </c>
      <c r="E623" s="82" t="str">
        <f t="shared" si="9"/>
        <v>รพ.แก้งสนามนาง</v>
      </c>
      <c r="F623" s="90" t="s">
        <v>926</v>
      </c>
      <c r="G623" s="90" t="s">
        <v>927</v>
      </c>
      <c r="H623" s="90">
        <v>42</v>
      </c>
      <c r="I623" s="273">
        <v>27855</v>
      </c>
      <c r="J623" s="90">
        <v>5</v>
      </c>
      <c r="K623" s="93" t="s">
        <v>3703</v>
      </c>
      <c r="L623" s="83" t="s">
        <v>926</v>
      </c>
      <c r="M623" s="83" t="s">
        <v>927</v>
      </c>
      <c r="N623" s="84">
        <v>35</v>
      </c>
      <c r="O623" s="85">
        <v>27900</v>
      </c>
      <c r="P623" s="274">
        <v>5</v>
      </c>
      <c r="Q623" s="275" t="s">
        <v>3811</v>
      </c>
      <c r="R623" s="276" t="s">
        <v>926</v>
      </c>
      <c r="S623" s="277" t="s">
        <v>927</v>
      </c>
      <c r="T623" s="278">
        <v>35</v>
      </c>
      <c r="U623" s="88">
        <v>27900</v>
      </c>
      <c r="V623" s="54">
        <v>5</v>
      </c>
      <c r="W623" s="54" t="s">
        <v>3811</v>
      </c>
      <c r="X623" s="276" t="s">
        <v>926</v>
      </c>
      <c r="Y623" s="83" t="s">
        <v>927</v>
      </c>
      <c r="Z623" s="84">
        <v>35</v>
      </c>
      <c r="AA623" s="88">
        <v>27862</v>
      </c>
      <c r="AB623" s="279">
        <v>5</v>
      </c>
      <c r="AC623" s="280" t="s">
        <v>3811</v>
      </c>
      <c r="AD623" s="281" t="s">
        <v>926</v>
      </c>
      <c r="AE623" s="83" t="s">
        <v>927</v>
      </c>
      <c r="AF623" s="84">
        <v>35</v>
      </c>
      <c r="AG623" s="88">
        <v>27862</v>
      </c>
      <c r="AH623" s="279">
        <v>5</v>
      </c>
      <c r="AI623" s="286" t="s">
        <v>3811</v>
      </c>
      <c r="AJ623" s="281" t="s">
        <v>926</v>
      </c>
      <c r="AK623" s="83" t="s">
        <v>927</v>
      </c>
      <c r="AL623" s="84">
        <v>35</v>
      </c>
      <c r="AM623" s="88">
        <v>27862</v>
      </c>
      <c r="AN623" s="279">
        <v>5</v>
      </c>
      <c r="AO623" s="286" t="s">
        <v>3811</v>
      </c>
      <c r="AP623" s="281" t="s">
        <v>926</v>
      </c>
      <c r="AQ623" s="83" t="s">
        <v>927</v>
      </c>
      <c r="AR623" s="84">
        <v>35</v>
      </c>
      <c r="AS623" s="88">
        <v>27862</v>
      </c>
      <c r="AT623" s="279">
        <v>5</v>
      </c>
      <c r="AU623" s="280" t="s">
        <v>3811</v>
      </c>
      <c r="AV623" s="86" t="s">
        <v>926</v>
      </c>
      <c r="AW623" s="285" t="s">
        <v>927</v>
      </c>
      <c r="AX623" s="285">
        <v>35</v>
      </c>
      <c r="AY623" s="87">
        <v>27437</v>
      </c>
      <c r="AZ623" s="86">
        <v>5</v>
      </c>
      <c r="BA623" s="57" t="s">
        <v>3811</v>
      </c>
      <c r="BB623" s="301" t="s">
        <v>926</v>
      </c>
      <c r="BC623" s="83" t="s">
        <v>927</v>
      </c>
      <c r="BD623" s="84">
        <v>35</v>
      </c>
      <c r="BE623" s="282">
        <v>27437</v>
      </c>
      <c r="BF623" s="279">
        <v>5</v>
      </c>
      <c r="BG623" s="303" t="s">
        <v>3811</v>
      </c>
      <c r="BH623" s="86" t="s">
        <v>3829</v>
      </c>
      <c r="BI623" s="285" t="s">
        <v>3829</v>
      </c>
      <c r="BJ623" s="285" t="s">
        <v>3829</v>
      </c>
      <c r="BK623" s="86" t="s">
        <v>3829</v>
      </c>
      <c r="BL623" s="432">
        <v>5</v>
      </c>
      <c r="BM623" s="432" t="s">
        <v>3811</v>
      </c>
      <c r="BN623" s="432" t="str">
        <f>INDEX(ID!$D:$D,MATCH('Org2567'!D623,ID!$A:$A,0))</f>
        <v>แก้งสนามนาง</v>
      </c>
    </row>
    <row r="624" spans="1:66" x14ac:dyDescent="0.25">
      <c r="A624" s="272">
        <v>621</v>
      </c>
      <c r="B624" s="272">
        <v>9</v>
      </c>
      <c r="C624" s="82" t="s">
        <v>2682</v>
      </c>
      <c r="D624" s="272" t="s">
        <v>624</v>
      </c>
      <c r="E624" s="82" t="str">
        <f t="shared" si="9"/>
        <v>รพ.โนนแดง</v>
      </c>
      <c r="F624" s="90" t="s">
        <v>926</v>
      </c>
      <c r="G624" s="90" t="s">
        <v>927</v>
      </c>
      <c r="H624" s="90">
        <v>33</v>
      </c>
      <c r="I624" s="273">
        <v>17297</v>
      </c>
      <c r="J624" s="90">
        <v>5</v>
      </c>
      <c r="K624" s="93" t="s">
        <v>3703</v>
      </c>
      <c r="L624" s="83" t="s">
        <v>926</v>
      </c>
      <c r="M624" s="83" t="s">
        <v>927</v>
      </c>
      <c r="N624" s="84">
        <v>33</v>
      </c>
      <c r="O624" s="85">
        <v>17282</v>
      </c>
      <c r="P624" s="274">
        <v>5</v>
      </c>
      <c r="Q624" s="275" t="s">
        <v>3811</v>
      </c>
      <c r="R624" s="276" t="s">
        <v>926</v>
      </c>
      <c r="S624" s="277" t="s">
        <v>927</v>
      </c>
      <c r="T624" s="278">
        <v>33</v>
      </c>
      <c r="U624" s="88">
        <v>17282</v>
      </c>
      <c r="V624" s="54">
        <v>5</v>
      </c>
      <c r="W624" s="54" t="s">
        <v>3811</v>
      </c>
      <c r="X624" s="276" t="s">
        <v>926</v>
      </c>
      <c r="Y624" s="83" t="s">
        <v>927</v>
      </c>
      <c r="Z624" s="84">
        <v>33</v>
      </c>
      <c r="AA624" s="88">
        <v>17226</v>
      </c>
      <c r="AB624" s="279">
        <v>5</v>
      </c>
      <c r="AC624" s="280" t="s">
        <v>3811</v>
      </c>
      <c r="AD624" s="281" t="s">
        <v>926</v>
      </c>
      <c r="AE624" s="83" t="s">
        <v>927</v>
      </c>
      <c r="AF624" s="84">
        <v>33</v>
      </c>
      <c r="AG624" s="88">
        <v>17226</v>
      </c>
      <c r="AH624" s="279">
        <v>5</v>
      </c>
      <c r="AI624" s="286" t="s">
        <v>3811</v>
      </c>
      <c r="AJ624" s="281" t="s">
        <v>926</v>
      </c>
      <c r="AK624" s="83" t="s">
        <v>927</v>
      </c>
      <c r="AL624" s="84">
        <v>33</v>
      </c>
      <c r="AM624" s="88">
        <v>17226</v>
      </c>
      <c r="AN624" s="279">
        <v>5</v>
      </c>
      <c r="AO624" s="286" t="s">
        <v>3811</v>
      </c>
      <c r="AP624" s="281" t="s">
        <v>926</v>
      </c>
      <c r="AQ624" s="83" t="s">
        <v>927</v>
      </c>
      <c r="AR624" s="84">
        <v>33</v>
      </c>
      <c r="AS624" s="88">
        <v>17226</v>
      </c>
      <c r="AT624" s="279">
        <v>5</v>
      </c>
      <c r="AU624" s="280" t="s">
        <v>3811</v>
      </c>
      <c r="AV624" s="86" t="s">
        <v>926</v>
      </c>
      <c r="AW624" s="285" t="s">
        <v>927</v>
      </c>
      <c r="AX624" s="285">
        <v>33</v>
      </c>
      <c r="AY624" s="87">
        <v>17070</v>
      </c>
      <c r="AZ624" s="86">
        <v>5</v>
      </c>
      <c r="BA624" s="57" t="s">
        <v>3811</v>
      </c>
      <c r="BB624" s="301" t="s">
        <v>926</v>
      </c>
      <c r="BC624" s="83" t="s">
        <v>927</v>
      </c>
      <c r="BD624" s="84">
        <v>30</v>
      </c>
      <c r="BE624" s="282">
        <v>17070</v>
      </c>
      <c r="BF624" s="279">
        <v>5</v>
      </c>
      <c r="BG624" s="303" t="s">
        <v>3811</v>
      </c>
      <c r="BH624" s="86" t="s">
        <v>3829</v>
      </c>
      <c r="BI624" s="285" t="s">
        <v>3829</v>
      </c>
      <c r="BJ624" s="285" t="s">
        <v>3830</v>
      </c>
      <c r="BK624" s="86" t="s">
        <v>3829</v>
      </c>
      <c r="BL624" s="432">
        <v>5</v>
      </c>
      <c r="BM624" s="432" t="s">
        <v>3811</v>
      </c>
      <c r="BN624" s="432" t="str">
        <f>INDEX(ID!$D:$D,MATCH('Org2567'!D624,ID!$A:$A,0))</f>
        <v>โนนแดง</v>
      </c>
    </row>
    <row r="625" spans="1:66" x14ac:dyDescent="0.25">
      <c r="A625" s="272">
        <v>622</v>
      </c>
      <c r="B625" s="272">
        <v>9</v>
      </c>
      <c r="C625" s="82" t="s">
        <v>2682</v>
      </c>
      <c r="D625" s="272" t="s">
        <v>625</v>
      </c>
      <c r="E625" s="82" t="str">
        <f t="shared" si="9"/>
        <v>รพ.วังน้ำเขียว</v>
      </c>
      <c r="F625" s="90" t="s">
        <v>926</v>
      </c>
      <c r="G625" s="90" t="s">
        <v>927</v>
      </c>
      <c r="H625" s="90">
        <v>40</v>
      </c>
      <c r="I625" s="273">
        <v>34707</v>
      </c>
      <c r="J625" s="90">
        <v>6</v>
      </c>
      <c r="K625" s="93" t="s">
        <v>3783</v>
      </c>
      <c r="L625" s="83" t="s">
        <v>926</v>
      </c>
      <c r="M625" s="83" t="s">
        <v>927</v>
      </c>
      <c r="N625" s="84">
        <v>50</v>
      </c>
      <c r="O625" s="85">
        <v>34867</v>
      </c>
      <c r="P625" s="274">
        <v>6</v>
      </c>
      <c r="Q625" s="275" t="s">
        <v>3809</v>
      </c>
      <c r="R625" s="276" t="s">
        <v>926</v>
      </c>
      <c r="S625" s="277" t="s">
        <v>927</v>
      </c>
      <c r="T625" s="278">
        <v>40</v>
      </c>
      <c r="U625" s="88">
        <v>34867</v>
      </c>
      <c r="V625" s="54">
        <v>6</v>
      </c>
      <c r="W625" s="54" t="s">
        <v>3809</v>
      </c>
      <c r="X625" s="276" t="s">
        <v>926</v>
      </c>
      <c r="Y625" s="83" t="s">
        <v>927</v>
      </c>
      <c r="Z625" s="84">
        <v>40</v>
      </c>
      <c r="AA625" s="88">
        <v>34882</v>
      </c>
      <c r="AB625" s="279">
        <v>6</v>
      </c>
      <c r="AC625" s="280" t="s">
        <v>3809</v>
      </c>
      <c r="AD625" s="281" t="s">
        <v>926</v>
      </c>
      <c r="AE625" s="83" t="s">
        <v>927</v>
      </c>
      <c r="AF625" s="84">
        <v>40</v>
      </c>
      <c r="AG625" s="88">
        <v>34882</v>
      </c>
      <c r="AH625" s="279">
        <v>6</v>
      </c>
      <c r="AI625" s="286" t="s">
        <v>3809</v>
      </c>
      <c r="AJ625" s="281" t="s">
        <v>926</v>
      </c>
      <c r="AK625" s="83" t="s">
        <v>927</v>
      </c>
      <c r="AL625" s="84">
        <v>40</v>
      </c>
      <c r="AM625" s="88">
        <v>34882</v>
      </c>
      <c r="AN625" s="279">
        <v>6</v>
      </c>
      <c r="AO625" s="286" t="s">
        <v>3809</v>
      </c>
      <c r="AP625" s="281" t="s">
        <v>926</v>
      </c>
      <c r="AQ625" s="83" t="s">
        <v>927</v>
      </c>
      <c r="AR625" s="84">
        <v>40</v>
      </c>
      <c r="AS625" s="88">
        <v>34882</v>
      </c>
      <c r="AT625" s="279">
        <v>6</v>
      </c>
      <c r="AU625" s="280" t="s">
        <v>3809</v>
      </c>
      <c r="AV625" s="86" t="s">
        <v>926</v>
      </c>
      <c r="AW625" s="285" t="s">
        <v>927</v>
      </c>
      <c r="AX625" s="285">
        <v>40</v>
      </c>
      <c r="AY625" s="87">
        <v>34752</v>
      </c>
      <c r="AZ625" s="86">
        <v>6</v>
      </c>
      <c r="BA625" s="57" t="s">
        <v>3809</v>
      </c>
      <c r="BB625" s="301" t="s">
        <v>926</v>
      </c>
      <c r="BC625" s="83" t="s">
        <v>927</v>
      </c>
      <c r="BD625" s="84">
        <v>51</v>
      </c>
      <c r="BE625" s="282">
        <v>34752</v>
      </c>
      <c r="BF625" s="279">
        <v>6</v>
      </c>
      <c r="BG625" s="303" t="s">
        <v>3809</v>
      </c>
      <c r="BH625" s="86" t="s">
        <v>3829</v>
      </c>
      <c r="BI625" s="285" t="s">
        <v>3829</v>
      </c>
      <c r="BJ625" s="285" t="s">
        <v>3830</v>
      </c>
      <c r="BK625" s="86" t="s">
        <v>3829</v>
      </c>
      <c r="BL625" s="432">
        <v>6</v>
      </c>
      <c r="BM625" s="432" t="s">
        <v>3809</v>
      </c>
      <c r="BN625" s="432" t="str">
        <f>INDEX(ID!$D:$D,MATCH('Org2567'!D625,ID!$A:$A,0))</f>
        <v>วังน้ำเขียว</v>
      </c>
    </row>
    <row r="626" spans="1:66" x14ac:dyDescent="0.25">
      <c r="A626" s="272">
        <v>623</v>
      </c>
      <c r="B626" s="272">
        <v>9</v>
      </c>
      <c r="C626" s="82" t="s">
        <v>2682</v>
      </c>
      <c r="D626" s="272" t="s">
        <v>626</v>
      </c>
      <c r="E626" s="82" t="str">
        <f t="shared" si="9"/>
        <v>รพ.เฉลิมพระเกียรติสมเด็จย่า ๑๐๐ ปี</v>
      </c>
      <c r="F626" s="90" t="s">
        <v>926</v>
      </c>
      <c r="G626" s="90" t="s">
        <v>927</v>
      </c>
      <c r="H626" s="90">
        <v>30</v>
      </c>
      <c r="I626" s="273">
        <v>20197</v>
      </c>
      <c r="J626" s="90">
        <v>5</v>
      </c>
      <c r="K626" s="93" t="s">
        <v>3703</v>
      </c>
      <c r="L626" s="83" t="s">
        <v>926</v>
      </c>
      <c r="M626" s="83" t="s">
        <v>927</v>
      </c>
      <c r="N626" s="84">
        <v>30</v>
      </c>
      <c r="O626" s="85">
        <v>20201</v>
      </c>
      <c r="P626" s="274">
        <v>5</v>
      </c>
      <c r="Q626" s="275" t="s">
        <v>3811</v>
      </c>
      <c r="R626" s="276" t="s">
        <v>926</v>
      </c>
      <c r="S626" s="277" t="s">
        <v>927</v>
      </c>
      <c r="T626" s="278">
        <v>30</v>
      </c>
      <c r="U626" s="88">
        <v>20201</v>
      </c>
      <c r="V626" s="54">
        <v>5</v>
      </c>
      <c r="W626" s="54" t="s">
        <v>3811</v>
      </c>
      <c r="X626" s="276" t="s">
        <v>926</v>
      </c>
      <c r="Y626" s="83" t="s">
        <v>927</v>
      </c>
      <c r="Z626" s="84">
        <v>30</v>
      </c>
      <c r="AA626" s="88">
        <v>20132</v>
      </c>
      <c r="AB626" s="279">
        <v>5</v>
      </c>
      <c r="AC626" s="280" t="s">
        <v>3811</v>
      </c>
      <c r="AD626" s="281" t="s">
        <v>926</v>
      </c>
      <c r="AE626" s="83" t="s">
        <v>927</v>
      </c>
      <c r="AF626" s="84">
        <v>30</v>
      </c>
      <c r="AG626" s="88">
        <v>20132</v>
      </c>
      <c r="AH626" s="279">
        <v>5</v>
      </c>
      <c r="AI626" s="286" t="s">
        <v>3811</v>
      </c>
      <c r="AJ626" s="281" t="s">
        <v>926</v>
      </c>
      <c r="AK626" s="83" t="s">
        <v>927</v>
      </c>
      <c r="AL626" s="84">
        <v>30</v>
      </c>
      <c r="AM626" s="88">
        <v>20132</v>
      </c>
      <c r="AN626" s="279">
        <v>5</v>
      </c>
      <c r="AO626" s="286" t="s">
        <v>3811</v>
      </c>
      <c r="AP626" s="281" t="s">
        <v>926</v>
      </c>
      <c r="AQ626" s="83" t="s">
        <v>927</v>
      </c>
      <c r="AR626" s="84">
        <v>30</v>
      </c>
      <c r="AS626" s="88">
        <v>20132</v>
      </c>
      <c r="AT626" s="279">
        <v>5</v>
      </c>
      <c r="AU626" s="280" t="s">
        <v>3811</v>
      </c>
      <c r="AV626" s="86" t="s">
        <v>926</v>
      </c>
      <c r="AW626" s="285" t="s">
        <v>927</v>
      </c>
      <c r="AX626" s="285">
        <v>30</v>
      </c>
      <c r="AY626" s="87">
        <v>19802</v>
      </c>
      <c r="AZ626" s="86">
        <v>5</v>
      </c>
      <c r="BA626" s="57" t="s">
        <v>3811</v>
      </c>
      <c r="BB626" s="301" t="s">
        <v>926</v>
      </c>
      <c r="BC626" s="83" t="s">
        <v>927</v>
      </c>
      <c r="BD626" s="84">
        <v>30</v>
      </c>
      <c r="BE626" s="282">
        <v>19802</v>
      </c>
      <c r="BF626" s="279">
        <v>5</v>
      </c>
      <c r="BG626" s="303" t="s">
        <v>3811</v>
      </c>
      <c r="BH626" s="86" t="s">
        <v>3829</v>
      </c>
      <c r="BI626" s="285" t="s">
        <v>3829</v>
      </c>
      <c r="BJ626" s="285" t="s">
        <v>3829</v>
      </c>
      <c r="BK626" s="86" t="s">
        <v>3829</v>
      </c>
      <c r="BL626" s="432">
        <v>5</v>
      </c>
      <c r="BM626" s="432" t="s">
        <v>3811</v>
      </c>
      <c r="BN626" s="432" t="str">
        <f>INDEX(ID!$D:$D,MATCH('Org2567'!D626,ID!$A:$A,0))</f>
        <v>เฉลิมพระเกียรติสมเด็จย่า ๑๐๐ ปี</v>
      </c>
    </row>
    <row r="627" spans="1:66" x14ac:dyDescent="0.25">
      <c r="A627" s="272">
        <v>624</v>
      </c>
      <c r="B627" s="272">
        <v>9</v>
      </c>
      <c r="C627" s="82" t="s">
        <v>2682</v>
      </c>
      <c r="D627" s="272" t="s">
        <v>627</v>
      </c>
      <c r="E627" s="82" t="str">
        <f t="shared" si="9"/>
        <v>รพ.ลำทะเมนชัย</v>
      </c>
      <c r="F627" s="90" t="s">
        <v>926</v>
      </c>
      <c r="G627" s="90" t="s">
        <v>927</v>
      </c>
      <c r="H627" s="90">
        <v>30</v>
      </c>
      <c r="I627" s="273">
        <v>23875</v>
      </c>
      <c r="J627" s="90">
        <v>5</v>
      </c>
      <c r="K627" s="93" t="s">
        <v>3703</v>
      </c>
      <c r="L627" s="83" t="s">
        <v>926</v>
      </c>
      <c r="M627" s="83" t="s">
        <v>927</v>
      </c>
      <c r="N627" s="84">
        <v>30</v>
      </c>
      <c r="O627" s="85">
        <v>23921</v>
      </c>
      <c r="P627" s="274">
        <v>5</v>
      </c>
      <c r="Q627" s="275" t="s">
        <v>3811</v>
      </c>
      <c r="R627" s="276" t="s">
        <v>926</v>
      </c>
      <c r="S627" s="277" t="s">
        <v>927</v>
      </c>
      <c r="T627" s="278">
        <v>30</v>
      </c>
      <c r="U627" s="88">
        <v>23921</v>
      </c>
      <c r="V627" s="54">
        <v>5</v>
      </c>
      <c r="W627" s="54" t="s">
        <v>3811</v>
      </c>
      <c r="X627" s="276" t="s">
        <v>926</v>
      </c>
      <c r="Y627" s="83" t="s">
        <v>927</v>
      </c>
      <c r="Z627" s="84">
        <v>48</v>
      </c>
      <c r="AA627" s="88">
        <v>23929</v>
      </c>
      <c r="AB627" s="279">
        <v>5</v>
      </c>
      <c r="AC627" s="280" t="s">
        <v>3811</v>
      </c>
      <c r="AD627" s="281" t="s">
        <v>926</v>
      </c>
      <c r="AE627" s="83" t="s">
        <v>927</v>
      </c>
      <c r="AF627" s="84">
        <v>48</v>
      </c>
      <c r="AG627" s="88">
        <v>23929</v>
      </c>
      <c r="AH627" s="279">
        <v>5</v>
      </c>
      <c r="AI627" s="286" t="s">
        <v>3811</v>
      </c>
      <c r="AJ627" s="281" t="s">
        <v>926</v>
      </c>
      <c r="AK627" s="83" t="s">
        <v>927</v>
      </c>
      <c r="AL627" s="84">
        <v>48</v>
      </c>
      <c r="AM627" s="88">
        <v>23929</v>
      </c>
      <c r="AN627" s="279">
        <v>5</v>
      </c>
      <c r="AO627" s="286" t="s">
        <v>3811</v>
      </c>
      <c r="AP627" s="281" t="s">
        <v>926</v>
      </c>
      <c r="AQ627" s="83" t="s">
        <v>927</v>
      </c>
      <c r="AR627" s="84">
        <v>48</v>
      </c>
      <c r="AS627" s="88">
        <v>23929</v>
      </c>
      <c r="AT627" s="279">
        <v>5</v>
      </c>
      <c r="AU627" s="280" t="s">
        <v>3811</v>
      </c>
      <c r="AV627" s="86" t="s">
        <v>926</v>
      </c>
      <c r="AW627" s="285" t="s">
        <v>927</v>
      </c>
      <c r="AX627" s="285">
        <v>48</v>
      </c>
      <c r="AY627" s="87">
        <v>23669</v>
      </c>
      <c r="AZ627" s="86">
        <v>5</v>
      </c>
      <c r="BA627" s="57" t="s">
        <v>3811</v>
      </c>
      <c r="BB627" s="301" t="s">
        <v>926</v>
      </c>
      <c r="BC627" s="83" t="s">
        <v>927</v>
      </c>
      <c r="BD627" s="84">
        <v>30</v>
      </c>
      <c r="BE627" s="282">
        <v>23669</v>
      </c>
      <c r="BF627" s="279">
        <v>5</v>
      </c>
      <c r="BG627" s="303" t="s">
        <v>3811</v>
      </c>
      <c r="BH627" s="86" t="s">
        <v>3829</v>
      </c>
      <c r="BI627" s="285" t="s">
        <v>3829</v>
      </c>
      <c r="BJ627" s="285" t="s">
        <v>3830</v>
      </c>
      <c r="BK627" s="86" t="s">
        <v>3829</v>
      </c>
      <c r="BL627" s="432">
        <v>5</v>
      </c>
      <c r="BM627" s="432" t="s">
        <v>3811</v>
      </c>
      <c r="BN627" s="432" t="str">
        <f>INDEX(ID!$D:$D,MATCH('Org2567'!D627,ID!$A:$A,0))</f>
        <v>ลำทะเมนชัย</v>
      </c>
    </row>
    <row r="628" spans="1:66" x14ac:dyDescent="0.25">
      <c r="A628" s="272">
        <v>625</v>
      </c>
      <c r="B628" s="272">
        <v>9</v>
      </c>
      <c r="C628" s="82" t="s">
        <v>2682</v>
      </c>
      <c r="D628" s="272" t="s">
        <v>628</v>
      </c>
      <c r="E628" s="82" t="str">
        <f t="shared" si="9"/>
        <v>รพ.พระทองคำเฉลิมพระเกียรติ ๘๐ พรรษา</v>
      </c>
      <c r="F628" s="90" t="s">
        <v>926</v>
      </c>
      <c r="G628" s="90" t="s">
        <v>927</v>
      </c>
      <c r="H628" s="90">
        <v>30</v>
      </c>
      <c r="I628" s="273">
        <v>32603</v>
      </c>
      <c r="J628" s="90">
        <v>6</v>
      </c>
      <c r="K628" s="93" t="s">
        <v>3783</v>
      </c>
      <c r="L628" s="83" t="s">
        <v>926</v>
      </c>
      <c r="M628" s="83" t="s">
        <v>927</v>
      </c>
      <c r="N628" s="84">
        <v>30</v>
      </c>
      <c r="O628" s="85">
        <v>32846</v>
      </c>
      <c r="P628" s="274">
        <v>6</v>
      </c>
      <c r="Q628" s="275" t="s">
        <v>3809</v>
      </c>
      <c r="R628" s="276" t="s">
        <v>926</v>
      </c>
      <c r="S628" s="277" t="s">
        <v>927</v>
      </c>
      <c r="T628" s="278">
        <v>30</v>
      </c>
      <c r="U628" s="88">
        <v>32846</v>
      </c>
      <c r="V628" s="54">
        <v>6</v>
      </c>
      <c r="W628" s="54" t="s">
        <v>3809</v>
      </c>
      <c r="X628" s="276" t="s">
        <v>926</v>
      </c>
      <c r="Y628" s="83" t="s">
        <v>927</v>
      </c>
      <c r="Z628" s="84">
        <v>30</v>
      </c>
      <c r="AA628" s="88">
        <v>32846</v>
      </c>
      <c r="AB628" s="279">
        <v>6</v>
      </c>
      <c r="AC628" s="280" t="s">
        <v>3809</v>
      </c>
      <c r="AD628" s="281" t="s">
        <v>926</v>
      </c>
      <c r="AE628" s="83" t="s">
        <v>927</v>
      </c>
      <c r="AF628" s="84">
        <v>30</v>
      </c>
      <c r="AG628" s="88">
        <v>32846</v>
      </c>
      <c r="AH628" s="279">
        <v>6</v>
      </c>
      <c r="AI628" s="286" t="s">
        <v>3809</v>
      </c>
      <c r="AJ628" s="281" t="s">
        <v>926</v>
      </c>
      <c r="AK628" s="83" t="s">
        <v>927</v>
      </c>
      <c r="AL628" s="84">
        <v>30</v>
      </c>
      <c r="AM628" s="88">
        <v>32846</v>
      </c>
      <c r="AN628" s="279">
        <v>6</v>
      </c>
      <c r="AO628" s="286" t="s">
        <v>3809</v>
      </c>
      <c r="AP628" s="281" t="s">
        <v>926</v>
      </c>
      <c r="AQ628" s="83" t="s">
        <v>927</v>
      </c>
      <c r="AR628" s="84">
        <v>30</v>
      </c>
      <c r="AS628" s="88">
        <v>32846</v>
      </c>
      <c r="AT628" s="279">
        <v>6</v>
      </c>
      <c r="AU628" s="280" t="s">
        <v>3809</v>
      </c>
      <c r="AV628" s="86" t="s">
        <v>926</v>
      </c>
      <c r="AW628" s="285" t="s">
        <v>927</v>
      </c>
      <c r="AX628" s="285">
        <v>30</v>
      </c>
      <c r="AY628" s="87">
        <v>32718</v>
      </c>
      <c r="AZ628" s="86">
        <v>6</v>
      </c>
      <c r="BA628" s="57" t="s">
        <v>3809</v>
      </c>
      <c r="BB628" s="301" t="s">
        <v>926</v>
      </c>
      <c r="BC628" s="83" t="s">
        <v>927</v>
      </c>
      <c r="BD628" s="84">
        <v>30</v>
      </c>
      <c r="BE628" s="282">
        <v>32718</v>
      </c>
      <c r="BF628" s="279">
        <v>6</v>
      </c>
      <c r="BG628" s="303" t="s">
        <v>3809</v>
      </c>
      <c r="BH628" s="86" t="s">
        <v>3829</v>
      </c>
      <c r="BI628" s="285" t="s">
        <v>3829</v>
      </c>
      <c r="BJ628" s="285" t="s">
        <v>3829</v>
      </c>
      <c r="BK628" s="86" t="s">
        <v>3829</v>
      </c>
      <c r="BL628" s="432">
        <v>6</v>
      </c>
      <c r="BM628" s="432" t="s">
        <v>3809</v>
      </c>
      <c r="BN628" s="432" t="str">
        <f>INDEX(ID!$D:$D,MATCH('Org2567'!D628,ID!$A:$A,0))</f>
        <v>พระทองคำเฉลิมพระเกียรติ ๘๐ พรรษา</v>
      </c>
    </row>
    <row r="629" spans="1:66" x14ac:dyDescent="0.25">
      <c r="A629" s="272">
        <v>626</v>
      </c>
      <c r="B629" s="272">
        <v>9</v>
      </c>
      <c r="C629" s="82" t="s">
        <v>2682</v>
      </c>
      <c r="D629" s="272" t="s">
        <v>629</v>
      </c>
      <c r="E629" s="82" t="str">
        <f t="shared" si="9"/>
        <v>รพ.เทพรัตน์นครราชสีมา</v>
      </c>
      <c r="F629" s="90" t="s">
        <v>922</v>
      </c>
      <c r="G629" s="90" t="s">
        <v>924</v>
      </c>
      <c r="H629" s="90">
        <v>249</v>
      </c>
      <c r="I629" s="273">
        <v>80377</v>
      </c>
      <c r="J629" s="90">
        <v>15</v>
      </c>
      <c r="K629" s="93" t="s">
        <v>3775</v>
      </c>
      <c r="L629" s="83" t="s">
        <v>922</v>
      </c>
      <c r="M629" s="83" t="s">
        <v>924</v>
      </c>
      <c r="N629" s="84">
        <v>244</v>
      </c>
      <c r="O629" s="85">
        <v>80012</v>
      </c>
      <c r="P629" s="274">
        <v>15</v>
      </c>
      <c r="Q629" s="275" t="s">
        <v>3812</v>
      </c>
      <c r="R629" s="276" t="s">
        <v>922</v>
      </c>
      <c r="S629" s="277" t="s">
        <v>924</v>
      </c>
      <c r="T629" s="278">
        <v>340</v>
      </c>
      <c r="U629" s="88">
        <v>80012</v>
      </c>
      <c r="V629" s="54">
        <v>15</v>
      </c>
      <c r="W629" s="54" t="s">
        <v>3812</v>
      </c>
      <c r="X629" s="276" t="s">
        <v>922</v>
      </c>
      <c r="Y629" s="83" t="s">
        <v>924</v>
      </c>
      <c r="Z629" s="84">
        <v>290</v>
      </c>
      <c r="AA629" s="88">
        <v>75426</v>
      </c>
      <c r="AB629" s="279">
        <v>15</v>
      </c>
      <c r="AC629" s="280" t="s">
        <v>3812</v>
      </c>
      <c r="AD629" s="281" t="s">
        <v>922</v>
      </c>
      <c r="AE629" s="83" t="s">
        <v>924</v>
      </c>
      <c r="AF629" s="84">
        <v>290</v>
      </c>
      <c r="AG629" s="88">
        <v>75426</v>
      </c>
      <c r="AH629" s="279">
        <v>15</v>
      </c>
      <c r="AI629" s="286" t="s">
        <v>3812</v>
      </c>
      <c r="AJ629" s="281" t="s">
        <v>922</v>
      </c>
      <c r="AK629" s="83" t="s">
        <v>924</v>
      </c>
      <c r="AL629" s="84">
        <v>290</v>
      </c>
      <c r="AM629" s="88">
        <v>75426</v>
      </c>
      <c r="AN629" s="279">
        <v>15</v>
      </c>
      <c r="AO629" s="286" t="s">
        <v>3812</v>
      </c>
      <c r="AP629" s="281" t="s">
        <v>922</v>
      </c>
      <c r="AQ629" s="83" t="s">
        <v>924</v>
      </c>
      <c r="AR629" s="84">
        <v>290</v>
      </c>
      <c r="AS629" s="88">
        <v>75426</v>
      </c>
      <c r="AT629" s="279">
        <v>15</v>
      </c>
      <c r="AU629" s="280" t="s">
        <v>3812</v>
      </c>
      <c r="AV629" s="86" t="s">
        <v>922</v>
      </c>
      <c r="AW629" s="285" t="s">
        <v>924</v>
      </c>
      <c r="AX629" s="285">
        <v>290</v>
      </c>
      <c r="AY629" s="87">
        <v>73638</v>
      </c>
      <c r="AZ629" s="86">
        <v>15</v>
      </c>
      <c r="BA629" s="57" t="s">
        <v>3812</v>
      </c>
      <c r="BB629" s="301" t="s">
        <v>922</v>
      </c>
      <c r="BC629" s="83" t="s">
        <v>924</v>
      </c>
      <c r="BD629" s="84">
        <v>276</v>
      </c>
      <c r="BE629" s="282">
        <v>73638</v>
      </c>
      <c r="BF629" s="279">
        <v>15</v>
      </c>
      <c r="BG629" s="303" t="s">
        <v>3812</v>
      </c>
      <c r="BH629" s="86" t="s">
        <v>3829</v>
      </c>
      <c r="BI629" s="285" t="s">
        <v>3829</v>
      </c>
      <c r="BJ629" s="285" t="s">
        <v>3830</v>
      </c>
      <c r="BK629" s="86" t="s">
        <v>3829</v>
      </c>
      <c r="BL629" s="432">
        <v>15</v>
      </c>
      <c r="BM629" s="432" t="s">
        <v>3812</v>
      </c>
      <c r="BN629" s="432" t="str">
        <f>INDEX(ID!$D:$D,MATCH('Org2567'!D629,ID!$A:$A,0))</f>
        <v>เทพรัตน์นครราชสีมา</v>
      </c>
    </row>
    <row r="630" spans="1:66" x14ac:dyDescent="0.25">
      <c r="A630" s="272">
        <v>627</v>
      </c>
      <c r="B630" s="272">
        <v>9</v>
      </c>
      <c r="C630" s="82" t="s">
        <v>2682</v>
      </c>
      <c r="D630" s="272" t="s">
        <v>630</v>
      </c>
      <c r="E630" s="82" t="str">
        <f t="shared" si="9"/>
        <v>รพ.เฉลิมพระเกียรติ(นครราชสีมา)</v>
      </c>
      <c r="F630" s="90" t="s">
        <v>926</v>
      </c>
      <c r="G630" s="90" t="s">
        <v>989</v>
      </c>
      <c r="H630" s="90">
        <v>36</v>
      </c>
      <c r="I630" s="273">
        <v>25219</v>
      </c>
      <c r="J630" s="90">
        <v>4</v>
      </c>
      <c r="K630" s="93" t="s">
        <v>3707</v>
      </c>
      <c r="L630" s="83" t="s">
        <v>926</v>
      </c>
      <c r="M630" s="83" t="s">
        <v>927</v>
      </c>
      <c r="N630" s="84">
        <v>36</v>
      </c>
      <c r="O630" s="85">
        <v>25226</v>
      </c>
      <c r="P630" s="274">
        <v>5</v>
      </c>
      <c r="Q630" s="275" t="s">
        <v>3811</v>
      </c>
      <c r="R630" s="276" t="s">
        <v>926</v>
      </c>
      <c r="S630" s="277" t="s">
        <v>927</v>
      </c>
      <c r="T630" s="278">
        <v>36</v>
      </c>
      <c r="U630" s="88">
        <v>25226</v>
      </c>
      <c r="V630" s="54">
        <v>5</v>
      </c>
      <c r="W630" s="54" t="s">
        <v>3811</v>
      </c>
      <c r="X630" s="276" t="s">
        <v>926</v>
      </c>
      <c r="Y630" s="83" t="s">
        <v>927</v>
      </c>
      <c r="Z630" s="84">
        <v>36</v>
      </c>
      <c r="AA630" s="88">
        <v>25145</v>
      </c>
      <c r="AB630" s="279">
        <v>5</v>
      </c>
      <c r="AC630" s="280" t="s">
        <v>3811</v>
      </c>
      <c r="AD630" s="281" t="s">
        <v>926</v>
      </c>
      <c r="AE630" s="83" t="s">
        <v>927</v>
      </c>
      <c r="AF630" s="84">
        <v>36</v>
      </c>
      <c r="AG630" s="88">
        <v>25145</v>
      </c>
      <c r="AH630" s="279">
        <v>5</v>
      </c>
      <c r="AI630" s="286" t="s">
        <v>3811</v>
      </c>
      <c r="AJ630" s="281" t="s">
        <v>926</v>
      </c>
      <c r="AK630" s="83" t="s">
        <v>927</v>
      </c>
      <c r="AL630" s="84">
        <v>36</v>
      </c>
      <c r="AM630" s="88">
        <v>25145</v>
      </c>
      <c r="AN630" s="279">
        <v>5</v>
      </c>
      <c r="AO630" s="286" t="s">
        <v>3811</v>
      </c>
      <c r="AP630" s="281" t="s">
        <v>926</v>
      </c>
      <c r="AQ630" s="83" t="s">
        <v>927</v>
      </c>
      <c r="AR630" s="84">
        <v>36</v>
      </c>
      <c r="AS630" s="88">
        <v>25145</v>
      </c>
      <c r="AT630" s="279">
        <v>5</v>
      </c>
      <c r="AU630" s="280" t="s">
        <v>3811</v>
      </c>
      <c r="AV630" s="86" t="s">
        <v>926</v>
      </c>
      <c r="AW630" s="285" t="s">
        <v>927</v>
      </c>
      <c r="AX630" s="285">
        <v>36</v>
      </c>
      <c r="AY630" s="87">
        <v>25057</v>
      </c>
      <c r="AZ630" s="86">
        <v>5</v>
      </c>
      <c r="BA630" s="57" t="s">
        <v>3811</v>
      </c>
      <c r="BB630" s="301" t="s">
        <v>926</v>
      </c>
      <c r="BC630" s="83" t="s">
        <v>927</v>
      </c>
      <c r="BD630" s="84">
        <v>36</v>
      </c>
      <c r="BE630" s="282">
        <v>25057</v>
      </c>
      <c r="BF630" s="279">
        <v>5</v>
      </c>
      <c r="BG630" s="303" t="s">
        <v>3811</v>
      </c>
      <c r="BH630" s="86" t="s">
        <v>3829</v>
      </c>
      <c r="BI630" s="285" t="s">
        <v>3829</v>
      </c>
      <c r="BJ630" s="285" t="s">
        <v>3829</v>
      </c>
      <c r="BK630" s="86" t="s">
        <v>3829</v>
      </c>
      <c r="BL630" s="432">
        <v>5</v>
      </c>
      <c r="BM630" s="432" t="s">
        <v>3811</v>
      </c>
      <c r="BN630" s="432" t="str">
        <f>INDEX(ID!$D:$D,MATCH('Org2567'!D630,ID!$A:$A,0))</f>
        <v>เฉลิมพระเกียรติ(นครราชสีมา)</v>
      </c>
    </row>
    <row r="631" spans="1:66" x14ac:dyDescent="0.25">
      <c r="A631" s="272">
        <v>628</v>
      </c>
      <c r="B631" s="272">
        <v>9</v>
      </c>
      <c r="C631" s="82" t="s">
        <v>2682</v>
      </c>
      <c r="D631" s="272" t="s">
        <v>631</v>
      </c>
      <c r="E631" s="82" t="str">
        <f t="shared" si="9"/>
        <v>รพ.บัวลาย</v>
      </c>
      <c r="F631" s="90" t="s">
        <v>926</v>
      </c>
      <c r="G631" s="90" t="s">
        <v>989</v>
      </c>
      <c r="H631" s="90">
        <v>10</v>
      </c>
      <c r="I631" s="273">
        <v>17737</v>
      </c>
      <c r="J631" s="90">
        <v>3</v>
      </c>
      <c r="K631" s="93" t="s">
        <v>3705</v>
      </c>
      <c r="L631" s="83" t="s">
        <v>926</v>
      </c>
      <c r="M631" s="83" t="s">
        <v>989</v>
      </c>
      <c r="N631" s="84">
        <v>10</v>
      </c>
      <c r="O631" s="85">
        <v>17820</v>
      </c>
      <c r="P631" s="274">
        <v>3</v>
      </c>
      <c r="Q631" s="275" t="s">
        <v>3819</v>
      </c>
      <c r="R631" s="276" t="s">
        <v>926</v>
      </c>
      <c r="S631" s="277" t="s">
        <v>989</v>
      </c>
      <c r="T631" s="278">
        <v>15</v>
      </c>
      <c r="U631" s="88">
        <v>17820</v>
      </c>
      <c r="V631" s="54">
        <v>3</v>
      </c>
      <c r="W631" s="54" t="s">
        <v>3819</v>
      </c>
      <c r="X631" s="276" t="s">
        <v>926</v>
      </c>
      <c r="Y631" s="83" t="s">
        <v>989</v>
      </c>
      <c r="Z631" s="84">
        <v>10</v>
      </c>
      <c r="AA631" s="88">
        <v>17826</v>
      </c>
      <c r="AB631" s="279">
        <v>3</v>
      </c>
      <c r="AC631" s="280" t="s">
        <v>3819</v>
      </c>
      <c r="AD631" s="281" t="s">
        <v>926</v>
      </c>
      <c r="AE631" s="83" t="s">
        <v>989</v>
      </c>
      <c r="AF631" s="84">
        <v>10</v>
      </c>
      <c r="AG631" s="88">
        <v>17826</v>
      </c>
      <c r="AH631" s="279">
        <v>3</v>
      </c>
      <c r="AI631" s="286" t="s">
        <v>3819</v>
      </c>
      <c r="AJ631" s="281" t="s">
        <v>926</v>
      </c>
      <c r="AK631" s="83" t="s">
        <v>989</v>
      </c>
      <c r="AL631" s="84">
        <v>10</v>
      </c>
      <c r="AM631" s="88">
        <v>17826</v>
      </c>
      <c r="AN631" s="279">
        <v>3</v>
      </c>
      <c r="AO631" s="286" t="s">
        <v>3819</v>
      </c>
      <c r="AP631" s="281" t="s">
        <v>926</v>
      </c>
      <c r="AQ631" s="83" t="s">
        <v>989</v>
      </c>
      <c r="AR631" s="84">
        <v>10</v>
      </c>
      <c r="AS631" s="88">
        <v>17826</v>
      </c>
      <c r="AT631" s="279">
        <v>3</v>
      </c>
      <c r="AU631" s="280" t="s">
        <v>3819</v>
      </c>
      <c r="AV631" s="86" t="s">
        <v>926</v>
      </c>
      <c r="AW631" s="285" t="s">
        <v>989</v>
      </c>
      <c r="AX631" s="285">
        <v>10</v>
      </c>
      <c r="AY631" s="87">
        <v>17610</v>
      </c>
      <c r="AZ631" s="86">
        <v>3</v>
      </c>
      <c r="BA631" s="57" t="s">
        <v>3819</v>
      </c>
      <c r="BB631" s="301" t="s">
        <v>926</v>
      </c>
      <c r="BC631" s="83" t="s">
        <v>989</v>
      </c>
      <c r="BD631" s="84">
        <v>10</v>
      </c>
      <c r="BE631" s="282">
        <v>17610</v>
      </c>
      <c r="BF631" s="279">
        <v>3</v>
      </c>
      <c r="BG631" s="303" t="s">
        <v>3819</v>
      </c>
      <c r="BH631" s="86" t="s">
        <v>3829</v>
      </c>
      <c r="BI631" s="285" t="s">
        <v>3829</v>
      </c>
      <c r="BJ631" s="285" t="s">
        <v>3829</v>
      </c>
      <c r="BK631" s="86" t="s">
        <v>3829</v>
      </c>
      <c r="BL631" s="432">
        <v>3</v>
      </c>
      <c r="BM631" s="432" t="s">
        <v>3819</v>
      </c>
      <c r="BN631" s="432" t="str">
        <f>INDEX(ID!$D:$D,MATCH('Org2567'!D631,ID!$A:$A,0))</f>
        <v>บัวลาย</v>
      </c>
    </row>
    <row r="632" spans="1:66" x14ac:dyDescent="0.25">
      <c r="A632" s="272">
        <v>629</v>
      </c>
      <c r="B632" s="272">
        <v>9</v>
      </c>
      <c r="C632" s="82" t="s">
        <v>2682</v>
      </c>
      <c r="D632" s="272" t="s">
        <v>632</v>
      </c>
      <c r="E632" s="82" t="str">
        <f t="shared" si="9"/>
        <v>รพ.สีดา</v>
      </c>
      <c r="F632" s="90" t="s">
        <v>926</v>
      </c>
      <c r="G632" s="90" t="s">
        <v>989</v>
      </c>
      <c r="H632" s="90">
        <v>29</v>
      </c>
      <c r="I632" s="273">
        <v>16250</v>
      </c>
      <c r="J632" s="90">
        <v>3</v>
      </c>
      <c r="K632" s="93" t="s">
        <v>3705</v>
      </c>
      <c r="L632" s="83" t="s">
        <v>926</v>
      </c>
      <c r="M632" s="83" t="s">
        <v>989</v>
      </c>
      <c r="N632" s="84">
        <v>24</v>
      </c>
      <c r="O632" s="85">
        <v>16264</v>
      </c>
      <c r="P632" s="274">
        <v>3</v>
      </c>
      <c r="Q632" s="275" t="s">
        <v>3819</v>
      </c>
      <c r="R632" s="276" t="s">
        <v>926</v>
      </c>
      <c r="S632" s="277" t="s">
        <v>989</v>
      </c>
      <c r="T632" s="278">
        <v>24</v>
      </c>
      <c r="U632" s="88">
        <v>16264</v>
      </c>
      <c r="V632" s="54">
        <v>3</v>
      </c>
      <c r="W632" s="54" t="s">
        <v>3819</v>
      </c>
      <c r="X632" s="276" t="s">
        <v>926</v>
      </c>
      <c r="Y632" s="83" t="s">
        <v>989</v>
      </c>
      <c r="Z632" s="84">
        <v>24</v>
      </c>
      <c r="AA632" s="88">
        <v>16223</v>
      </c>
      <c r="AB632" s="279">
        <v>3</v>
      </c>
      <c r="AC632" s="280" t="s">
        <v>3819</v>
      </c>
      <c r="AD632" s="281" t="s">
        <v>926</v>
      </c>
      <c r="AE632" s="83" t="s">
        <v>989</v>
      </c>
      <c r="AF632" s="84">
        <v>24</v>
      </c>
      <c r="AG632" s="88">
        <v>16223</v>
      </c>
      <c r="AH632" s="279">
        <v>3</v>
      </c>
      <c r="AI632" s="286" t="s">
        <v>3819</v>
      </c>
      <c r="AJ632" s="281" t="s">
        <v>926</v>
      </c>
      <c r="AK632" s="83" t="s">
        <v>989</v>
      </c>
      <c r="AL632" s="84">
        <v>24</v>
      </c>
      <c r="AM632" s="88">
        <v>16223</v>
      </c>
      <c r="AN632" s="279">
        <v>3</v>
      </c>
      <c r="AO632" s="286" t="s">
        <v>3819</v>
      </c>
      <c r="AP632" s="281" t="s">
        <v>926</v>
      </c>
      <c r="AQ632" s="83" t="s">
        <v>989</v>
      </c>
      <c r="AR632" s="84">
        <v>24</v>
      </c>
      <c r="AS632" s="88">
        <v>16223</v>
      </c>
      <c r="AT632" s="279">
        <v>3</v>
      </c>
      <c r="AU632" s="280" t="s">
        <v>3819</v>
      </c>
      <c r="AV632" s="86" t="s">
        <v>926</v>
      </c>
      <c r="AW632" s="285" t="s">
        <v>989</v>
      </c>
      <c r="AX632" s="285">
        <v>24</v>
      </c>
      <c r="AY632" s="87">
        <v>15996</v>
      </c>
      <c r="AZ632" s="86">
        <v>3</v>
      </c>
      <c r="BA632" s="57" t="s">
        <v>3819</v>
      </c>
      <c r="BB632" s="301" t="s">
        <v>926</v>
      </c>
      <c r="BC632" s="83" t="s">
        <v>989</v>
      </c>
      <c r="BD632" s="84">
        <v>24</v>
      </c>
      <c r="BE632" s="282">
        <v>15996</v>
      </c>
      <c r="BF632" s="279">
        <v>3</v>
      </c>
      <c r="BG632" s="303" t="s">
        <v>3819</v>
      </c>
      <c r="BH632" s="86" t="s">
        <v>3829</v>
      </c>
      <c r="BI632" s="285" t="s">
        <v>3829</v>
      </c>
      <c r="BJ632" s="285" t="s">
        <v>3829</v>
      </c>
      <c r="BK632" s="86" t="s">
        <v>3829</v>
      </c>
      <c r="BL632" s="432">
        <v>3</v>
      </c>
      <c r="BM632" s="432" t="s">
        <v>3819</v>
      </c>
      <c r="BN632" s="432" t="str">
        <f>INDEX(ID!$D:$D,MATCH('Org2567'!D632,ID!$A:$A,0))</f>
        <v>สีดา</v>
      </c>
    </row>
    <row r="633" spans="1:66" x14ac:dyDescent="0.25">
      <c r="A633" s="272">
        <v>630</v>
      </c>
      <c r="B633" s="272">
        <v>9</v>
      </c>
      <c r="C633" s="82" t="s">
        <v>2682</v>
      </c>
      <c r="D633" s="272" t="s">
        <v>633</v>
      </c>
      <c r="E633" s="82" t="str">
        <f t="shared" si="9"/>
        <v>รพ.เทพารักษ์</v>
      </c>
      <c r="F633" s="90" t="s">
        <v>926</v>
      </c>
      <c r="G633" s="90" t="s">
        <v>989</v>
      </c>
      <c r="H633" s="90">
        <v>24</v>
      </c>
      <c r="I633" s="273">
        <v>18531</v>
      </c>
      <c r="J633" s="90">
        <v>3</v>
      </c>
      <c r="K633" s="93" t="s">
        <v>3705</v>
      </c>
      <c r="L633" s="83" t="s">
        <v>926</v>
      </c>
      <c r="M633" s="83" t="s">
        <v>989</v>
      </c>
      <c r="N633" s="84">
        <v>30</v>
      </c>
      <c r="O633" s="85">
        <v>18601</v>
      </c>
      <c r="P633" s="274">
        <v>3</v>
      </c>
      <c r="Q633" s="275" t="s">
        <v>3819</v>
      </c>
      <c r="R633" s="276" t="s">
        <v>926</v>
      </c>
      <c r="S633" s="277" t="s">
        <v>989</v>
      </c>
      <c r="T633" s="278">
        <v>30</v>
      </c>
      <c r="U633" s="88">
        <v>18601</v>
      </c>
      <c r="V633" s="54">
        <v>3</v>
      </c>
      <c r="W633" s="54" t="s">
        <v>3819</v>
      </c>
      <c r="X633" s="276" t="s">
        <v>926</v>
      </c>
      <c r="Y633" s="83" t="s">
        <v>989</v>
      </c>
      <c r="Z633" s="84">
        <v>30</v>
      </c>
      <c r="AA633" s="88">
        <v>18769</v>
      </c>
      <c r="AB633" s="279">
        <v>3</v>
      </c>
      <c r="AC633" s="280" t="s">
        <v>3819</v>
      </c>
      <c r="AD633" s="281" t="s">
        <v>926</v>
      </c>
      <c r="AE633" s="83" t="s">
        <v>989</v>
      </c>
      <c r="AF633" s="84">
        <v>30</v>
      </c>
      <c r="AG633" s="88">
        <v>18769</v>
      </c>
      <c r="AH633" s="279">
        <v>3</v>
      </c>
      <c r="AI633" s="286" t="s">
        <v>3819</v>
      </c>
      <c r="AJ633" s="281" t="s">
        <v>926</v>
      </c>
      <c r="AK633" s="83" t="s">
        <v>989</v>
      </c>
      <c r="AL633" s="84">
        <v>30</v>
      </c>
      <c r="AM633" s="88">
        <v>18769</v>
      </c>
      <c r="AN633" s="279">
        <v>3</v>
      </c>
      <c r="AO633" s="286" t="s">
        <v>3819</v>
      </c>
      <c r="AP633" s="281" t="s">
        <v>926</v>
      </c>
      <c r="AQ633" s="83" t="s">
        <v>989</v>
      </c>
      <c r="AR633" s="84">
        <v>30</v>
      </c>
      <c r="AS633" s="88">
        <v>18769</v>
      </c>
      <c r="AT633" s="279">
        <v>3</v>
      </c>
      <c r="AU633" s="280" t="s">
        <v>3819</v>
      </c>
      <c r="AV633" s="86" t="s">
        <v>926</v>
      </c>
      <c r="AW633" s="285" t="s">
        <v>989</v>
      </c>
      <c r="AX633" s="285">
        <v>30</v>
      </c>
      <c r="AY633" s="87">
        <v>18626</v>
      </c>
      <c r="AZ633" s="86">
        <v>3</v>
      </c>
      <c r="BA633" s="57" t="s">
        <v>3819</v>
      </c>
      <c r="BB633" s="301" t="s">
        <v>926</v>
      </c>
      <c r="BC633" s="83" t="s">
        <v>989</v>
      </c>
      <c r="BD633" s="84">
        <v>30</v>
      </c>
      <c r="BE633" s="282">
        <v>18626</v>
      </c>
      <c r="BF633" s="279">
        <v>3</v>
      </c>
      <c r="BG633" s="303" t="s">
        <v>3819</v>
      </c>
      <c r="BH633" s="86" t="s">
        <v>3829</v>
      </c>
      <c r="BI633" s="285" t="s">
        <v>3829</v>
      </c>
      <c r="BJ633" s="285" t="s">
        <v>3829</v>
      </c>
      <c r="BK633" s="86" t="s">
        <v>3829</v>
      </c>
      <c r="BL633" s="432">
        <v>3</v>
      </c>
      <c r="BM633" s="432" t="s">
        <v>3819</v>
      </c>
      <c r="BN633" s="432" t="str">
        <f>INDEX(ID!$D:$D,MATCH('Org2567'!D633,ID!$A:$A,0))</f>
        <v>เทพารักษ์</v>
      </c>
    </row>
    <row r="634" spans="1:66" x14ac:dyDescent="0.25">
      <c r="A634" s="90">
        <v>631</v>
      </c>
      <c r="B634" s="90">
        <v>9</v>
      </c>
      <c r="C634" s="89" t="s">
        <v>2682</v>
      </c>
      <c r="D634" s="92" t="s">
        <v>3915</v>
      </c>
      <c r="E634" s="82" t="str">
        <f t="shared" si="9"/>
        <v>รพ.มกุฏคีรีวัน</v>
      </c>
      <c r="F634" s="90"/>
      <c r="G634" s="90"/>
      <c r="H634" s="90"/>
      <c r="I634" s="89"/>
      <c r="J634" s="89"/>
      <c r="K634" s="93"/>
      <c r="L634" s="83" t="s">
        <v>926</v>
      </c>
      <c r="M634" s="83" t="s">
        <v>3916</v>
      </c>
      <c r="N634" s="84">
        <v>46</v>
      </c>
      <c r="O634" s="85"/>
      <c r="P634" s="274" t="e">
        <v>#N/A</v>
      </c>
      <c r="Q634" s="275" t="s">
        <v>3917</v>
      </c>
      <c r="R634" s="276"/>
      <c r="S634" s="277"/>
      <c r="T634" s="278">
        <v>6</v>
      </c>
      <c r="U634" s="88"/>
      <c r="X634" s="276" t="e">
        <v>#N/A</v>
      </c>
      <c r="Y634" s="83" t="e">
        <v>#N/A</v>
      </c>
      <c r="Z634" s="84" t="e">
        <v>#N/A</v>
      </c>
      <c r="AA634" s="88">
        <v>0</v>
      </c>
      <c r="AB634" s="279" t="e">
        <v>#N/A</v>
      </c>
      <c r="AC634" s="280" t="e">
        <v>#N/A</v>
      </c>
      <c r="AD634" s="281" t="e">
        <v>#N/A</v>
      </c>
      <c r="AE634" s="83" t="e">
        <v>#N/A</v>
      </c>
      <c r="AF634" s="84" t="e">
        <v>#N/A</v>
      </c>
      <c r="AG634" s="88">
        <v>0</v>
      </c>
      <c r="AH634" s="279" t="e">
        <v>#N/A</v>
      </c>
      <c r="AI634" s="286" t="e">
        <v>#N/A</v>
      </c>
      <c r="AJ634" s="281" t="s">
        <v>926</v>
      </c>
      <c r="AK634" s="83" t="s">
        <v>989</v>
      </c>
      <c r="AL634" s="84">
        <v>5</v>
      </c>
      <c r="AM634" s="88">
        <v>0</v>
      </c>
      <c r="AN634" s="279">
        <v>2</v>
      </c>
      <c r="AO634" s="286" t="s">
        <v>3815</v>
      </c>
      <c r="AP634" s="281" t="s">
        <v>926</v>
      </c>
      <c r="AQ634" s="83" t="s">
        <v>989</v>
      </c>
      <c r="AR634" s="84">
        <v>5</v>
      </c>
      <c r="AS634" s="88">
        <v>0</v>
      </c>
      <c r="AT634" s="279">
        <v>2</v>
      </c>
      <c r="AU634" s="280" t="s">
        <v>3815</v>
      </c>
      <c r="AV634" s="86" t="s">
        <v>926</v>
      </c>
      <c r="AW634" s="285" t="s">
        <v>989</v>
      </c>
      <c r="AX634" s="285">
        <v>0</v>
      </c>
      <c r="AY634" s="87">
        <v>0</v>
      </c>
      <c r="AZ634" s="86">
        <v>2</v>
      </c>
      <c r="BA634" s="57" t="s">
        <v>3815</v>
      </c>
      <c r="BB634" s="301" t="s">
        <v>926</v>
      </c>
      <c r="BC634" s="83" t="s">
        <v>989</v>
      </c>
      <c r="BD634" s="84">
        <v>13</v>
      </c>
      <c r="BE634" s="282">
        <v>0</v>
      </c>
      <c r="BF634" s="279">
        <v>2</v>
      </c>
      <c r="BG634" s="303" t="s">
        <v>3815</v>
      </c>
      <c r="BH634" s="86" t="s">
        <v>3829</v>
      </c>
      <c r="BI634" s="285" t="s">
        <v>3829</v>
      </c>
      <c r="BJ634" s="285" t="s">
        <v>3830</v>
      </c>
      <c r="BK634" s="86" t="s">
        <v>3829</v>
      </c>
      <c r="BL634" s="432">
        <v>2</v>
      </c>
      <c r="BM634" s="432" t="s">
        <v>3815</v>
      </c>
      <c r="BN634" s="432" t="str">
        <f>INDEX(ID!$D:$D,MATCH('Org2567'!D634,ID!$A:$A,0))</f>
        <v>มกุฏคีรีวัน</v>
      </c>
    </row>
    <row r="635" spans="1:66" x14ac:dyDescent="0.25">
      <c r="A635" s="272">
        <v>632</v>
      </c>
      <c r="B635" s="272">
        <v>9</v>
      </c>
      <c r="C635" s="82" t="s">
        <v>2773</v>
      </c>
      <c r="D635" s="272" t="s">
        <v>634</v>
      </c>
      <c r="E635" s="82" t="str">
        <f t="shared" si="9"/>
        <v>รพ.บุรีรัมย์</v>
      </c>
      <c r="F635" s="90" t="s">
        <v>916</v>
      </c>
      <c r="G635" s="90" t="s">
        <v>3</v>
      </c>
      <c r="H635" s="90">
        <v>761</v>
      </c>
      <c r="I635" s="273">
        <v>41021</v>
      </c>
      <c r="J635" s="90">
        <v>19</v>
      </c>
      <c r="K635" s="93" t="s">
        <v>3772</v>
      </c>
      <c r="L635" s="83" t="s">
        <v>916</v>
      </c>
      <c r="M635" s="83" t="s">
        <v>3</v>
      </c>
      <c r="N635" s="84">
        <v>893</v>
      </c>
      <c r="O635" s="85">
        <v>36899</v>
      </c>
      <c r="P635" s="274">
        <v>19</v>
      </c>
      <c r="Q635" s="275" t="s">
        <v>3807</v>
      </c>
      <c r="R635" s="276" t="s">
        <v>916</v>
      </c>
      <c r="S635" s="277" t="s">
        <v>3</v>
      </c>
      <c r="T635" s="278">
        <v>895</v>
      </c>
      <c r="U635" s="88">
        <v>36899</v>
      </c>
      <c r="V635" s="54">
        <v>19</v>
      </c>
      <c r="W635" s="54" t="s">
        <v>3807</v>
      </c>
      <c r="X635" s="276" t="s">
        <v>916</v>
      </c>
      <c r="Y635" s="83" t="s">
        <v>3</v>
      </c>
      <c r="Z635" s="84">
        <v>854</v>
      </c>
      <c r="AA635" s="88">
        <v>35887</v>
      </c>
      <c r="AB635" s="279">
        <v>19</v>
      </c>
      <c r="AC635" s="280" t="s">
        <v>3807</v>
      </c>
      <c r="AD635" s="281" t="s">
        <v>916</v>
      </c>
      <c r="AE635" s="83" t="s">
        <v>3</v>
      </c>
      <c r="AF635" s="84">
        <v>855</v>
      </c>
      <c r="AG635" s="88">
        <v>35887</v>
      </c>
      <c r="AH635" s="279">
        <v>19</v>
      </c>
      <c r="AI635" s="286" t="s">
        <v>3807</v>
      </c>
      <c r="AJ635" s="281" t="s">
        <v>916</v>
      </c>
      <c r="AK635" s="83" t="s">
        <v>3</v>
      </c>
      <c r="AL635" s="84">
        <v>855</v>
      </c>
      <c r="AM635" s="88">
        <v>35887</v>
      </c>
      <c r="AN635" s="279">
        <v>19</v>
      </c>
      <c r="AO635" s="286" t="s">
        <v>3807</v>
      </c>
      <c r="AP635" s="281" t="s">
        <v>916</v>
      </c>
      <c r="AQ635" s="83" t="s">
        <v>3</v>
      </c>
      <c r="AR635" s="84">
        <v>855</v>
      </c>
      <c r="AS635" s="88">
        <v>35887</v>
      </c>
      <c r="AT635" s="279">
        <v>19</v>
      </c>
      <c r="AU635" s="280" t="s">
        <v>3807</v>
      </c>
      <c r="AV635" s="86" t="s">
        <v>916</v>
      </c>
      <c r="AW635" s="285" t="s">
        <v>3</v>
      </c>
      <c r="AX635" s="285">
        <v>855</v>
      </c>
      <c r="AY635" s="87">
        <v>33649</v>
      </c>
      <c r="AZ635" s="86">
        <v>19</v>
      </c>
      <c r="BA635" s="57" t="s">
        <v>3807</v>
      </c>
      <c r="BB635" s="301" t="s">
        <v>916</v>
      </c>
      <c r="BC635" s="83" t="s">
        <v>3</v>
      </c>
      <c r="BD635" s="84">
        <v>927</v>
      </c>
      <c r="BE635" s="282">
        <v>33649</v>
      </c>
      <c r="BF635" s="279">
        <v>19</v>
      </c>
      <c r="BG635" s="303" t="s">
        <v>3807</v>
      </c>
      <c r="BH635" s="86" t="s">
        <v>3829</v>
      </c>
      <c r="BI635" s="285" t="s">
        <v>3829</v>
      </c>
      <c r="BJ635" s="285" t="s">
        <v>3830</v>
      </c>
      <c r="BK635" s="86" t="s">
        <v>3829</v>
      </c>
      <c r="BL635" s="432">
        <v>19</v>
      </c>
      <c r="BM635" s="432" t="s">
        <v>3807</v>
      </c>
      <c r="BN635" s="432" t="str">
        <f>INDEX(ID!$D:$D,MATCH('Org2567'!D635,ID!$A:$A,0))</f>
        <v>บุรีรัมย์</v>
      </c>
    </row>
    <row r="636" spans="1:66" x14ac:dyDescent="0.25">
      <c r="A636" s="272">
        <v>633</v>
      </c>
      <c r="B636" s="272">
        <v>9</v>
      </c>
      <c r="C636" s="82" t="s">
        <v>2773</v>
      </c>
      <c r="D636" s="272" t="s">
        <v>635</v>
      </c>
      <c r="E636" s="82" t="str">
        <f t="shared" si="9"/>
        <v>รพ.คูเมือง</v>
      </c>
      <c r="F636" s="90" t="s">
        <v>926</v>
      </c>
      <c r="G636" s="90" t="s">
        <v>931</v>
      </c>
      <c r="H636" s="90">
        <v>125</v>
      </c>
      <c r="I636" s="273">
        <v>47780</v>
      </c>
      <c r="J636" s="90">
        <v>9</v>
      </c>
      <c r="K636" s="93" t="s">
        <v>3708</v>
      </c>
      <c r="L636" s="83" t="s">
        <v>926</v>
      </c>
      <c r="M636" s="83" t="s">
        <v>931</v>
      </c>
      <c r="N636" s="84">
        <v>125</v>
      </c>
      <c r="O636" s="85">
        <v>48004</v>
      </c>
      <c r="P636" s="274">
        <v>9</v>
      </c>
      <c r="Q636" s="275" t="s">
        <v>3814</v>
      </c>
      <c r="R636" s="276" t="s">
        <v>926</v>
      </c>
      <c r="S636" s="277" t="s">
        <v>931</v>
      </c>
      <c r="T636" s="278">
        <v>112</v>
      </c>
      <c r="U636" s="88">
        <v>48004</v>
      </c>
      <c r="V636" s="54">
        <v>9</v>
      </c>
      <c r="W636" s="54" t="s">
        <v>3814</v>
      </c>
      <c r="X636" s="276" t="s">
        <v>926</v>
      </c>
      <c r="Y636" s="83" t="s">
        <v>931</v>
      </c>
      <c r="Z636" s="84">
        <v>112</v>
      </c>
      <c r="AA636" s="88">
        <v>47969</v>
      </c>
      <c r="AB636" s="279">
        <v>9</v>
      </c>
      <c r="AC636" s="280" t="s">
        <v>3814</v>
      </c>
      <c r="AD636" s="281" t="s">
        <v>926</v>
      </c>
      <c r="AE636" s="83" t="s">
        <v>931</v>
      </c>
      <c r="AF636" s="84">
        <v>122</v>
      </c>
      <c r="AG636" s="88">
        <v>47969</v>
      </c>
      <c r="AH636" s="279">
        <v>9</v>
      </c>
      <c r="AI636" s="286" t="s">
        <v>3814</v>
      </c>
      <c r="AJ636" s="281" t="s">
        <v>926</v>
      </c>
      <c r="AK636" s="83" t="s">
        <v>931</v>
      </c>
      <c r="AL636" s="84">
        <v>122</v>
      </c>
      <c r="AM636" s="88">
        <v>47969</v>
      </c>
      <c r="AN636" s="279">
        <v>9</v>
      </c>
      <c r="AO636" s="286" t="s">
        <v>3814</v>
      </c>
      <c r="AP636" s="281" t="s">
        <v>926</v>
      </c>
      <c r="AQ636" s="83" t="s">
        <v>931</v>
      </c>
      <c r="AR636" s="84">
        <v>122</v>
      </c>
      <c r="AS636" s="88">
        <v>47969</v>
      </c>
      <c r="AT636" s="279">
        <v>9</v>
      </c>
      <c r="AU636" s="280" t="s">
        <v>3814</v>
      </c>
      <c r="AV636" s="86" t="s">
        <v>926</v>
      </c>
      <c r="AW636" s="285" t="s">
        <v>931</v>
      </c>
      <c r="AX636" s="285">
        <v>122</v>
      </c>
      <c r="AY636" s="87">
        <v>47422</v>
      </c>
      <c r="AZ636" s="86">
        <v>9</v>
      </c>
      <c r="BA636" s="57" t="s">
        <v>3814</v>
      </c>
      <c r="BB636" s="301" t="s">
        <v>926</v>
      </c>
      <c r="BC636" s="83" t="s">
        <v>931</v>
      </c>
      <c r="BD636" s="84">
        <v>90</v>
      </c>
      <c r="BE636" s="282">
        <v>47422</v>
      </c>
      <c r="BF636" s="279">
        <v>9</v>
      </c>
      <c r="BG636" s="303" t="s">
        <v>3814</v>
      </c>
      <c r="BH636" s="86" t="s">
        <v>3829</v>
      </c>
      <c r="BI636" s="285" t="s">
        <v>3829</v>
      </c>
      <c r="BJ636" s="285" t="s">
        <v>3830</v>
      </c>
      <c r="BK636" s="86" t="s">
        <v>3829</v>
      </c>
      <c r="BL636" s="432">
        <v>9</v>
      </c>
      <c r="BM636" s="432" t="s">
        <v>3814</v>
      </c>
      <c r="BN636" s="432" t="str">
        <f>INDEX(ID!$D:$D,MATCH('Org2567'!D636,ID!$A:$A,0))</f>
        <v>คูเมือง</v>
      </c>
    </row>
    <row r="637" spans="1:66" x14ac:dyDescent="0.25">
      <c r="A637" s="272">
        <v>634</v>
      </c>
      <c r="B637" s="272">
        <v>9</v>
      </c>
      <c r="C637" s="82" t="s">
        <v>2773</v>
      </c>
      <c r="D637" s="272" t="s">
        <v>636</v>
      </c>
      <c r="E637" s="82" t="str">
        <f t="shared" si="9"/>
        <v>รพ.กระสัง</v>
      </c>
      <c r="F637" s="90" t="s">
        <v>926</v>
      </c>
      <c r="G637" s="90" t="s">
        <v>927</v>
      </c>
      <c r="H637" s="90">
        <v>88</v>
      </c>
      <c r="I637" s="273">
        <v>77462</v>
      </c>
      <c r="J637" s="90">
        <v>7</v>
      </c>
      <c r="K637" s="93" t="s">
        <v>3704</v>
      </c>
      <c r="L637" s="83" t="s">
        <v>926</v>
      </c>
      <c r="M637" s="83" t="s">
        <v>931</v>
      </c>
      <c r="N637" s="84">
        <v>88</v>
      </c>
      <c r="O637" s="85">
        <v>77621</v>
      </c>
      <c r="P637" s="274">
        <v>10</v>
      </c>
      <c r="Q637" s="275" t="s">
        <v>3810</v>
      </c>
      <c r="R637" s="276" t="s">
        <v>926</v>
      </c>
      <c r="S637" s="277" t="s">
        <v>931</v>
      </c>
      <c r="T637" s="278">
        <v>88</v>
      </c>
      <c r="U637" s="88">
        <v>77621</v>
      </c>
      <c r="V637" s="54">
        <v>10</v>
      </c>
      <c r="W637" s="54" t="s">
        <v>3810</v>
      </c>
      <c r="X637" s="276" t="s">
        <v>926</v>
      </c>
      <c r="Y637" s="83" t="s">
        <v>931</v>
      </c>
      <c r="Z637" s="84">
        <v>68</v>
      </c>
      <c r="AA637" s="88">
        <v>77377</v>
      </c>
      <c r="AB637" s="279">
        <v>10</v>
      </c>
      <c r="AC637" s="280" t="s">
        <v>3810</v>
      </c>
      <c r="AD637" s="281" t="s">
        <v>926</v>
      </c>
      <c r="AE637" s="83" t="s">
        <v>931</v>
      </c>
      <c r="AF637" s="84">
        <v>68</v>
      </c>
      <c r="AG637" s="88">
        <v>77377</v>
      </c>
      <c r="AH637" s="279">
        <v>10</v>
      </c>
      <c r="AI637" s="286" t="s">
        <v>3810</v>
      </c>
      <c r="AJ637" s="281" t="s">
        <v>926</v>
      </c>
      <c r="AK637" s="83" t="s">
        <v>931</v>
      </c>
      <c r="AL637" s="84">
        <v>68</v>
      </c>
      <c r="AM637" s="88">
        <v>77377</v>
      </c>
      <c r="AN637" s="279">
        <v>10</v>
      </c>
      <c r="AO637" s="286" t="s">
        <v>3810</v>
      </c>
      <c r="AP637" s="281" t="s">
        <v>926</v>
      </c>
      <c r="AQ637" s="83" t="s">
        <v>931</v>
      </c>
      <c r="AR637" s="84">
        <v>68</v>
      </c>
      <c r="AS637" s="88">
        <v>77377</v>
      </c>
      <c r="AT637" s="279">
        <v>10</v>
      </c>
      <c r="AU637" s="280" t="s">
        <v>3810</v>
      </c>
      <c r="AV637" s="86" t="s">
        <v>926</v>
      </c>
      <c r="AW637" s="285" t="s">
        <v>931</v>
      </c>
      <c r="AX637" s="285">
        <v>68</v>
      </c>
      <c r="AY637" s="87">
        <v>76556</v>
      </c>
      <c r="AZ637" s="86">
        <v>10</v>
      </c>
      <c r="BA637" s="57" t="s">
        <v>3810</v>
      </c>
      <c r="BB637" s="301" t="s">
        <v>926</v>
      </c>
      <c r="BC637" s="83" t="s">
        <v>931</v>
      </c>
      <c r="BD637" s="84">
        <v>68</v>
      </c>
      <c r="BE637" s="282">
        <v>76556</v>
      </c>
      <c r="BF637" s="279">
        <v>10</v>
      </c>
      <c r="BG637" s="303" t="s">
        <v>3810</v>
      </c>
      <c r="BH637" s="86" t="s">
        <v>3829</v>
      </c>
      <c r="BI637" s="285" t="s">
        <v>3829</v>
      </c>
      <c r="BJ637" s="285" t="s">
        <v>3829</v>
      </c>
      <c r="BK637" s="86" t="s">
        <v>3829</v>
      </c>
      <c r="BL637" s="432">
        <v>10</v>
      </c>
      <c r="BM637" s="432" t="s">
        <v>3810</v>
      </c>
      <c r="BN637" s="432" t="str">
        <f>INDEX(ID!$D:$D,MATCH('Org2567'!D637,ID!$A:$A,0))</f>
        <v>กระสัง</v>
      </c>
    </row>
    <row r="638" spans="1:66" x14ac:dyDescent="0.25">
      <c r="A638" s="272">
        <v>635</v>
      </c>
      <c r="B638" s="272">
        <v>9</v>
      </c>
      <c r="C638" s="82" t="s">
        <v>2773</v>
      </c>
      <c r="D638" s="272" t="s">
        <v>637</v>
      </c>
      <c r="E638" s="82" t="str">
        <f t="shared" si="9"/>
        <v>รพ.นางรอง</v>
      </c>
      <c r="F638" s="90" t="s">
        <v>922</v>
      </c>
      <c r="G638" s="90" t="s">
        <v>918</v>
      </c>
      <c r="H638" s="90">
        <v>396</v>
      </c>
      <c r="I638" s="273">
        <v>82688</v>
      </c>
      <c r="J638" s="90">
        <v>16</v>
      </c>
      <c r="K638" s="93" t="s">
        <v>3748</v>
      </c>
      <c r="L638" s="83" t="s">
        <v>922</v>
      </c>
      <c r="M638" s="83" t="s">
        <v>918</v>
      </c>
      <c r="N638" s="84">
        <v>388</v>
      </c>
      <c r="O638" s="85">
        <v>82524</v>
      </c>
      <c r="P638" s="274">
        <v>16</v>
      </c>
      <c r="Q638" s="275" t="s">
        <v>3818</v>
      </c>
      <c r="R638" s="276" t="s">
        <v>922</v>
      </c>
      <c r="S638" s="277" t="s">
        <v>918</v>
      </c>
      <c r="T638" s="278">
        <v>371</v>
      </c>
      <c r="U638" s="88">
        <v>82524</v>
      </c>
      <c r="V638" s="54">
        <v>16</v>
      </c>
      <c r="W638" s="54" t="s">
        <v>3818</v>
      </c>
      <c r="X638" s="276" t="s">
        <v>922</v>
      </c>
      <c r="Y638" s="83" t="s">
        <v>918</v>
      </c>
      <c r="Z638" s="84">
        <v>463</v>
      </c>
      <c r="AA638" s="88">
        <v>82204</v>
      </c>
      <c r="AB638" s="279">
        <v>17</v>
      </c>
      <c r="AC638" s="280" t="s">
        <v>3817</v>
      </c>
      <c r="AD638" s="281" t="s">
        <v>922</v>
      </c>
      <c r="AE638" s="83" t="s">
        <v>918</v>
      </c>
      <c r="AF638" s="84">
        <v>457</v>
      </c>
      <c r="AG638" s="88">
        <v>82204</v>
      </c>
      <c r="AH638" s="279">
        <v>17</v>
      </c>
      <c r="AI638" s="286" t="s">
        <v>3817</v>
      </c>
      <c r="AJ638" s="281" t="s">
        <v>922</v>
      </c>
      <c r="AK638" s="83" t="s">
        <v>918</v>
      </c>
      <c r="AL638" s="84">
        <v>457</v>
      </c>
      <c r="AM638" s="88">
        <v>82204</v>
      </c>
      <c r="AN638" s="279">
        <v>17</v>
      </c>
      <c r="AO638" s="286" t="s">
        <v>3817</v>
      </c>
      <c r="AP638" s="281" t="s">
        <v>922</v>
      </c>
      <c r="AQ638" s="83" t="s">
        <v>918</v>
      </c>
      <c r="AR638" s="84">
        <v>457</v>
      </c>
      <c r="AS638" s="88">
        <v>82204</v>
      </c>
      <c r="AT638" s="279">
        <v>17</v>
      </c>
      <c r="AU638" s="280" t="s">
        <v>3817</v>
      </c>
      <c r="AV638" s="86" t="s">
        <v>922</v>
      </c>
      <c r="AW638" s="285" t="s">
        <v>918</v>
      </c>
      <c r="AX638" s="285">
        <v>457</v>
      </c>
      <c r="AY638" s="87">
        <v>81354</v>
      </c>
      <c r="AZ638" s="86">
        <v>17</v>
      </c>
      <c r="BA638" s="57" t="s">
        <v>3817</v>
      </c>
      <c r="BB638" s="301" t="s">
        <v>922</v>
      </c>
      <c r="BC638" s="83" t="s">
        <v>918</v>
      </c>
      <c r="BD638" s="84">
        <v>459</v>
      </c>
      <c r="BE638" s="282">
        <v>81354</v>
      </c>
      <c r="BF638" s="279">
        <v>17</v>
      </c>
      <c r="BG638" s="303" t="s">
        <v>3817</v>
      </c>
      <c r="BH638" s="86" t="s">
        <v>3829</v>
      </c>
      <c r="BI638" s="285" t="s">
        <v>3829</v>
      </c>
      <c r="BJ638" s="285" t="s">
        <v>3830</v>
      </c>
      <c r="BK638" s="86" t="s">
        <v>3829</v>
      </c>
      <c r="BL638" s="432">
        <v>17</v>
      </c>
      <c r="BM638" s="432" t="s">
        <v>3817</v>
      </c>
      <c r="BN638" s="432" t="str">
        <f>INDEX(ID!$D:$D,MATCH('Org2567'!D638,ID!$A:$A,0))</f>
        <v>นางรอง</v>
      </c>
    </row>
    <row r="639" spans="1:66" x14ac:dyDescent="0.25">
      <c r="A639" s="272">
        <v>636</v>
      </c>
      <c r="B639" s="272">
        <v>9</v>
      </c>
      <c r="C639" s="82" t="s">
        <v>2773</v>
      </c>
      <c r="D639" s="272" t="s">
        <v>638</v>
      </c>
      <c r="E639" s="82" t="str">
        <f t="shared" si="9"/>
        <v>รพ.หนองกี่</v>
      </c>
      <c r="F639" s="90" t="s">
        <v>926</v>
      </c>
      <c r="G639" s="90" t="s">
        <v>927</v>
      </c>
      <c r="H639" s="90">
        <v>70</v>
      </c>
      <c r="I639" s="273">
        <v>51581</v>
      </c>
      <c r="J639" s="90">
        <v>6</v>
      </c>
      <c r="K639" s="93" t="s">
        <v>3783</v>
      </c>
      <c r="L639" s="83" t="s">
        <v>926</v>
      </c>
      <c r="M639" s="83" t="s">
        <v>927</v>
      </c>
      <c r="N639" s="84">
        <v>70</v>
      </c>
      <c r="O639" s="85">
        <v>51595</v>
      </c>
      <c r="P639" s="274">
        <v>6</v>
      </c>
      <c r="Q639" s="275" t="s">
        <v>3809</v>
      </c>
      <c r="R639" s="276" t="s">
        <v>926</v>
      </c>
      <c r="S639" s="277" t="s">
        <v>927</v>
      </c>
      <c r="T639" s="278">
        <v>71</v>
      </c>
      <c r="U639" s="88">
        <v>51595</v>
      </c>
      <c r="V639" s="54">
        <v>6</v>
      </c>
      <c r="W639" s="54" t="s">
        <v>3809</v>
      </c>
      <c r="X639" s="276" t="s">
        <v>926</v>
      </c>
      <c r="Y639" s="83" t="s">
        <v>927</v>
      </c>
      <c r="Z639" s="84">
        <v>71</v>
      </c>
      <c r="AA639" s="88">
        <v>51624</v>
      </c>
      <c r="AB639" s="279">
        <v>6</v>
      </c>
      <c r="AC639" s="280" t="s">
        <v>3809</v>
      </c>
      <c r="AD639" s="281" t="s">
        <v>926</v>
      </c>
      <c r="AE639" s="83" t="s">
        <v>927</v>
      </c>
      <c r="AF639" s="84">
        <v>62</v>
      </c>
      <c r="AG639" s="88">
        <v>51624</v>
      </c>
      <c r="AH639" s="279">
        <v>6</v>
      </c>
      <c r="AI639" s="286" t="s">
        <v>3809</v>
      </c>
      <c r="AJ639" s="281" t="s">
        <v>926</v>
      </c>
      <c r="AK639" s="83" t="s">
        <v>927</v>
      </c>
      <c r="AL639" s="84">
        <v>62</v>
      </c>
      <c r="AM639" s="88">
        <v>51624</v>
      </c>
      <c r="AN639" s="279">
        <v>6</v>
      </c>
      <c r="AO639" s="286" t="s">
        <v>3809</v>
      </c>
      <c r="AP639" s="281" t="s">
        <v>926</v>
      </c>
      <c r="AQ639" s="83" t="s">
        <v>927</v>
      </c>
      <c r="AR639" s="84">
        <v>62</v>
      </c>
      <c r="AS639" s="88">
        <v>51624</v>
      </c>
      <c r="AT639" s="279">
        <v>6</v>
      </c>
      <c r="AU639" s="280" t="s">
        <v>3809</v>
      </c>
      <c r="AV639" s="86" t="s">
        <v>926</v>
      </c>
      <c r="AW639" s="285" t="s">
        <v>927</v>
      </c>
      <c r="AX639" s="285">
        <v>62</v>
      </c>
      <c r="AY639" s="87">
        <v>51135</v>
      </c>
      <c r="AZ639" s="86">
        <v>6</v>
      </c>
      <c r="BA639" s="57" t="s">
        <v>3809</v>
      </c>
      <c r="BB639" s="301" t="s">
        <v>926</v>
      </c>
      <c r="BC639" s="83" t="s">
        <v>931</v>
      </c>
      <c r="BD639" s="84">
        <v>66</v>
      </c>
      <c r="BE639" s="282">
        <v>51135</v>
      </c>
      <c r="BF639" s="279">
        <v>10</v>
      </c>
      <c r="BG639" s="303" t="s">
        <v>3810</v>
      </c>
      <c r="BH639" s="86" t="s">
        <v>3829</v>
      </c>
      <c r="BI639" s="285" t="s">
        <v>3830</v>
      </c>
      <c r="BJ639" s="285" t="s">
        <v>3830</v>
      </c>
      <c r="BK639" s="86" t="s">
        <v>3830</v>
      </c>
      <c r="BL639" s="432">
        <v>10</v>
      </c>
      <c r="BM639" s="432" t="s">
        <v>3810</v>
      </c>
      <c r="BN639" s="432" t="str">
        <f>INDEX(ID!$D:$D,MATCH('Org2567'!D639,ID!$A:$A,0))</f>
        <v>หนองกี่</v>
      </c>
    </row>
    <row r="640" spans="1:66" x14ac:dyDescent="0.25">
      <c r="A640" s="272">
        <v>637</v>
      </c>
      <c r="B640" s="272">
        <v>9</v>
      </c>
      <c r="C640" s="82" t="s">
        <v>2773</v>
      </c>
      <c r="D640" s="272" t="s">
        <v>639</v>
      </c>
      <c r="E640" s="82" t="str">
        <f t="shared" si="9"/>
        <v>รพ.ละหานทราย</v>
      </c>
      <c r="F640" s="90" t="s">
        <v>926</v>
      </c>
      <c r="G640" s="90" t="s">
        <v>931</v>
      </c>
      <c r="H640" s="90">
        <v>115</v>
      </c>
      <c r="I640" s="273">
        <v>55923</v>
      </c>
      <c r="J640" s="90">
        <v>10</v>
      </c>
      <c r="K640" s="93" t="s">
        <v>3702</v>
      </c>
      <c r="L640" s="83" t="s">
        <v>926</v>
      </c>
      <c r="M640" s="83" t="s">
        <v>931</v>
      </c>
      <c r="N640" s="84">
        <v>115</v>
      </c>
      <c r="O640" s="85">
        <v>56035</v>
      </c>
      <c r="P640" s="274">
        <v>10</v>
      </c>
      <c r="Q640" s="275" t="s">
        <v>3810</v>
      </c>
      <c r="R640" s="276" t="s">
        <v>926</v>
      </c>
      <c r="S640" s="277" t="s">
        <v>931</v>
      </c>
      <c r="T640" s="278">
        <v>115</v>
      </c>
      <c r="U640" s="88">
        <v>56035</v>
      </c>
      <c r="V640" s="54">
        <v>10</v>
      </c>
      <c r="W640" s="54" t="s">
        <v>3810</v>
      </c>
      <c r="X640" s="276" t="s">
        <v>926</v>
      </c>
      <c r="Y640" s="83" t="s">
        <v>931</v>
      </c>
      <c r="Z640" s="84">
        <v>115</v>
      </c>
      <c r="AA640" s="88">
        <v>56056</v>
      </c>
      <c r="AB640" s="279">
        <v>10</v>
      </c>
      <c r="AC640" s="280" t="s">
        <v>3810</v>
      </c>
      <c r="AD640" s="281" t="s">
        <v>926</v>
      </c>
      <c r="AE640" s="83" t="s">
        <v>931</v>
      </c>
      <c r="AF640" s="84">
        <v>115</v>
      </c>
      <c r="AG640" s="88">
        <v>56056</v>
      </c>
      <c r="AH640" s="279">
        <v>10</v>
      </c>
      <c r="AI640" s="286" t="s">
        <v>3810</v>
      </c>
      <c r="AJ640" s="281" t="s">
        <v>926</v>
      </c>
      <c r="AK640" s="83" t="s">
        <v>931</v>
      </c>
      <c r="AL640" s="84">
        <v>115</v>
      </c>
      <c r="AM640" s="88">
        <v>56056</v>
      </c>
      <c r="AN640" s="279">
        <v>10</v>
      </c>
      <c r="AO640" s="286" t="s">
        <v>3810</v>
      </c>
      <c r="AP640" s="281" t="s">
        <v>926</v>
      </c>
      <c r="AQ640" s="83" t="s">
        <v>931</v>
      </c>
      <c r="AR640" s="84">
        <v>115</v>
      </c>
      <c r="AS640" s="88">
        <v>56056</v>
      </c>
      <c r="AT640" s="279">
        <v>10</v>
      </c>
      <c r="AU640" s="280" t="s">
        <v>3810</v>
      </c>
      <c r="AV640" s="86" t="s">
        <v>926</v>
      </c>
      <c r="AW640" s="285" t="s">
        <v>931</v>
      </c>
      <c r="AX640" s="285">
        <v>115</v>
      </c>
      <c r="AY640" s="87">
        <v>55617</v>
      </c>
      <c r="AZ640" s="86">
        <v>10</v>
      </c>
      <c r="BA640" s="57" t="s">
        <v>3810</v>
      </c>
      <c r="BB640" s="301" t="s">
        <v>926</v>
      </c>
      <c r="BC640" s="83" t="s">
        <v>952</v>
      </c>
      <c r="BD640" s="84">
        <v>123</v>
      </c>
      <c r="BE640" s="282">
        <v>55617</v>
      </c>
      <c r="BF640" s="279">
        <v>13</v>
      </c>
      <c r="BG640" s="303" t="s">
        <v>3813</v>
      </c>
      <c r="BH640" s="86" t="s">
        <v>3829</v>
      </c>
      <c r="BI640" s="285" t="s">
        <v>3830</v>
      </c>
      <c r="BJ640" s="285" t="s">
        <v>3830</v>
      </c>
      <c r="BK640" s="86" t="s">
        <v>3830</v>
      </c>
      <c r="BL640" s="432">
        <v>13</v>
      </c>
      <c r="BM640" s="432" t="s">
        <v>3813</v>
      </c>
      <c r="BN640" s="432" t="str">
        <f>INDEX(ID!$D:$D,MATCH('Org2567'!D640,ID!$A:$A,0))</f>
        <v>ละหานทราย</v>
      </c>
    </row>
    <row r="641" spans="1:66" x14ac:dyDescent="0.25">
      <c r="A641" s="272">
        <v>638</v>
      </c>
      <c r="B641" s="272">
        <v>9</v>
      </c>
      <c r="C641" s="82" t="s">
        <v>2773</v>
      </c>
      <c r="D641" s="272" t="s">
        <v>640</v>
      </c>
      <c r="E641" s="82" t="str">
        <f t="shared" si="9"/>
        <v>รพ.ประโคนชัย</v>
      </c>
      <c r="F641" s="90" t="s">
        <v>926</v>
      </c>
      <c r="G641" s="90" t="s">
        <v>952</v>
      </c>
      <c r="H641" s="90">
        <v>184</v>
      </c>
      <c r="I641" s="273">
        <v>95289</v>
      </c>
      <c r="J641" s="90">
        <v>13</v>
      </c>
      <c r="K641" s="93" t="s">
        <v>3781</v>
      </c>
      <c r="L641" s="83" t="s">
        <v>926</v>
      </c>
      <c r="M641" s="83" t="s">
        <v>952</v>
      </c>
      <c r="N641" s="84">
        <v>196</v>
      </c>
      <c r="O641" s="85">
        <v>94932</v>
      </c>
      <c r="P641" s="274">
        <v>13</v>
      </c>
      <c r="Q641" s="275" t="s">
        <v>3813</v>
      </c>
      <c r="R641" s="276" t="s">
        <v>926</v>
      </c>
      <c r="S641" s="277" t="s">
        <v>952</v>
      </c>
      <c r="T641" s="278">
        <v>196</v>
      </c>
      <c r="U641" s="88">
        <v>94932</v>
      </c>
      <c r="V641" s="54">
        <v>13</v>
      </c>
      <c r="W641" s="54" t="s">
        <v>3813</v>
      </c>
      <c r="X641" s="276" t="s">
        <v>926</v>
      </c>
      <c r="Y641" s="83" t="s">
        <v>952</v>
      </c>
      <c r="Z641" s="84">
        <v>170</v>
      </c>
      <c r="AA641" s="88">
        <v>94906</v>
      </c>
      <c r="AB641" s="279">
        <v>13</v>
      </c>
      <c r="AC641" s="280" t="s">
        <v>3813</v>
      </c>
      <c r="AD641" s="281" t="s">
        <v>926</v>
      </c>
      <c r="AE641" s="83" t="s">
        <v>952</v>
      </c>
      <c r="AF641" s="84">
        <v>170</v>
      </c>
      <c r="AG641" s="88">
        <v>94906</v>
      </c>
      <c r="AH641" s="279">
        <v>13</v>
      </c>
      <c r="AI641" s="286" t="s">
        <v>3813</v>
      </c>
      <c r="AJ641" s="281" t="s">
        <v>926</v>
      </c>
      <c r="AK641" s="83" t="s">
        <v>952</v>
      </c>
      <c r="AL641" s="84">
        <v>170</v>
      </c>
      <c r="AM641" s="88">
        <v>94906</v>
      </c>
      <c r="AN641" s="279">
        <v>13</v>
      </c>
      <c r="AO641" s="286" t="s">
        <v>3813</v>
      </c>
      <c r="AP641" s="281" t="s">
        <v>926</v>
      </c>
      <c r="AQ641" s="83" t="s">
        <v>952</v>
      </c>
      <c r="AR641" s="84">
        <v>170</v>
      </c>
      <c r="AS641" s="88">
        <v>94906</v>
      </c>
      <c r="AT641" s="279">
        <v>13</v>
      </c>
      <c r="AU641" s="280" t="s">
        <v>3813</v>
      </c>
      <c r="AV641" s="86" t="s">
        <v>926</v>
      </c>
      <c r="AW641" s="285" t="s">
        <v>952</v>
      </c>
      <c r="AX641" s="285">
        <v>170</v>
      </c>
      <c r="AY641" s="87">
        <v>93761</v>
      </c>
      <c r="AZ641" s="86">
        <v>13</v>
      </c>
      <c r="BA641" s="57" t="s">
        <v>3813</v>
      </c>
      <c r="BB641" s="301" t="s">
        <v>926</v>
      </c>
      <c r="BC641" s="83" t="s">
        <v>952</v>
      </c>
      <c r="BD641" s="84">
        <v>170</v>
      </c>
      <c r="BE641" s="282">
        <v>93761</v>
      </c>
      <c r="BF641" s="279">
        <v>13</v>
      </c>
      <c r="BG641" s="303" t="s">
        <v>3813</v>
      </c>
      <c r="BH641" s="86" t="s">
        <v>3829</v>
      </c>
      <c r="BI641" s="285" t="s">
        <v>3829</v>
      </c>
      <c r="BJ641" s="285" t="s">
        <v>3829</v>
      </c>
      <c r="BK641" s="86" t="s">
        <v>3829</v>
      </c>
      <c r="BL641" s="432">
        <v>13</v>
      </c>
      <c r="BM641" s="432" t="s">
        <v>3813</v>
      </c>
      <c r="BN641" s="432" t="str">
        <f>INDEX(ID!$D:$D,MATCH('Org2567'!D641,ID!$A:$A,0))</f>
        <v>ประโคนชัย</v>
      </c>
    </row>
    <row r="642" spans="1:66" x14ac:dyDescent="0.25">
      <c r="A642" s="272">
        <v>639</v>
      </c>
      <c r="B642" s="272">
        <v>9</v>
      </c>
      <c r="C642" s="82" t="s">
        <v>2773</v>
      </c>
      <c r="D642" s="272" t="s">
        <v>641</v>
      </c>
      <c r="E642" s="82" t="str">
        <f t="shared" si="9"/>
        <v>รพ.บ้านกรวด</v>
      </c>
      <c r="F642" s="90" t="s">
        <v>926</v>
      </c>
      <c r="G642" s="90" t="s">
        <v>927</v>
      </c>
      <c r="H642" s="90">
        <v>90</v>
      </c>
      <c r="I642" s="273">
        <v>56646</v>
      </c>
      <c r="J642" s="90">
        <v>6</v>
      </c>
      <c r="K642" s="93" t="s">
        <v>3783</v>
      </c>
      <c r="L642" s="83" t="s">
        <v>926</v>
      </c>
      <c r="M642" s="83" t="s">
        <v>931</v>
      </c>
      <c r="N642" s="84">
        <v>90</v>
      </c>
      <c r="O642" s="85">
        <v>56779</v>
      </c>
      <c r="P642" s="274">
        <v>10</v>
      </c>
      <c r="Q642" s="275" t="s">
        <v>3810</v>
      </c>
      <c r="R642" s="276" t="s">
        <v>926</v>
      </c>
      <c r="S642" s="277" t="s">
        <v>931</v>
      </c>
      <c r="T642" s="278">
        <v>108</v>
      </c>
      <c r="U642" s="88">
        <v>56779</v>
      </c>
      <c r="V642" s="54">
        <v>10</v>
      </c>
      <c r="W642" s="54" t="s">
        <v>3810</v>
      </c>
      <c r="X642" s="276" t="s">
        <v>926</v>
      </c>
      <c r="Y642" s="83" t="s">
        <v>931</v>
      </c>
      <c r="Z642" s="84">
        <v>73</v>
      </c>
      <c r="AA642" s="88">
        <v>56884</v>
      </c>
      <c r="AB642" s="279">
        <v>10</v>
      </c>
      <c r="AC642" s="280" t="s">
        <v>3810</v>
      </c>
      <c r="AD642" s="281" t="s">
        <v>926</v>
      </c>
      <c r="AE642" s="83" t="s">
        <v>931</v>
      </c>
      <c r="AF642" s="84">
        <v>66</v>
      </c>
      <c r="AG642" s="88">
        <v>56884</v>
      </c>
      <c r="AH642" s="279">
        <v>10</v>
      </c>
      <c r="AI642" s="286" t="s">
        <v>3810</v>
      </c>
      <c r="AJ642" s="281" t="s">
        <v>926</v>
      </c>
      <c r="AK642" s="83" t="s">
        <v>931</v>
      </c>
      <c r="AL642" s="84">
        <v>66</v>
      </c>
      <c r="AM642" s="88">
        <v>56884</v>
      </c>
      <c r="AN642" s="279">
        <v>10</v>
      </c>
      <c r="AO642" s="286" t="s">
        <v>3810</v>
      </c>
      <c r="AP642" s="281" t="s">
        <v>926</v>
      </c>
      <c r="AQ642" s="83" t="s">
        <v>931</v>
      </c>
      <c r="AR642" s="84">
        <v>66</v>
      </c>
      <c r="AS642" s="88">
        <v>56884</v>
      </c>
      <c r="AT642" s="279">
        <v>10</v>
      </c>
      <c r="AU642" s="280" t="s">
        <v>3810</v>
      </c>
      <c r="AV642" s="86" t="s">
        <v>926</v>
      </c>
      <c r="AW642" s="285" t="s">
        <v>931</v>
      </c>
      <c r="AX642" s="285">
        <v>66</v>
      </c>
      <c r="AY642" s="87">
        <v>56305</v>
      </c>
      <c r="AZ642" s="86">
        <v>10</v>
      </c>
      <c r="BA642" s="57" t="s">
        <v>3810</v>
      </c>
      <c r="BB642" s="301" t="s">
        <v>926</v>
      </c>
      <c r="BC642" s="83" t="s">
        <v>931</v>
      </c>
      <c r="BD642" s="84">
        <v>63</v>
      </c>
      <c r="BE642" s="282">
        <v>56305</v>
      </c>
      <c r="BF642" s="279">
        <v>10</v>
      </c>
      <c r="BG642" s="303" t="s">
        <v>3810</v>
      </c>
      <c r="BH642" s="86" t="s">
        <v>3829</v>
      </c>
      <c r="BI642" s="285" t="s">
        <v>3829</v>
      </c>
      <c r="BJ642" s="285" t="s">
        <v>3830</v>
      </c>
      <c r="BK642" s="86" t="s">
        <v>3829</v>
      </c>
      <c r="BL642" s="432">
        <v>10</v>
      </c>
      <c r="BM642" s="432" t="s">
        <v>3810</v>
      </c>
      <c r="BN642" s="432" t="str">
        <f>INDEX(ID!$D:$D,MATCH('Org2567'!D642,ID!$A:$A,0))</f>
        <v>บ้านกรวด</v>
      </c>
    </row>
    <row r="643" spans="1:66" x14ac:dyDescent="0.25">
      <c r="A643" s="272">
        <v>640</v>
      </c>
      <c r="B643" s="272">
        <v>9</v>
      </c>
      <c r="C643" s="82" t="s">
        <v>2773</v>
      </c>
      <c r="D643" s="272" t="s">
        <v>642</v>
      </c>
      <c r="E643" s="82" t="str">
        <f t="shared" si="9"/>
        <v>รพ.พุทไธสง</v>
      </c>
      <c r="F643" s="90" t="s">
        <v>926</v>
      </c>
      <c r="G643" s="90" t="s">
        <v>931</v>
      </c>
      <c r="H643" s="90">
        <v>67</v>
      </c>
      <c r="I643" s="273">
        <v>33169</v>
      </c>
      <c r="J643" s="90">
        <v>9</v>
      </c>
      <c r="K643" s="93" t="s">
        <v>3708</v>
      </c>
      <c r="L643" s="83" t="s">
        <v>926</v>
      </c>
      <c r="M643" s="83" t="s">
        <v>931</v>
      </c>
      <c r="N643" s="84">
        <v>67</v>
      </c>
      <c r="O643" s="85">
        <v>33137</v>
      </c>
      <c r="P643" s="274">
        <v>9</v>
      </c>
      <c r="Q643" s="275" t="s">
        <v>3814</v>
      </c>
      <c r="R643" s="276" t="s">
        <v>926</v>
      </c>
      <c r="S643" s="277" t="s">
        <v>931</v>
      </c>
      <c r="T643" s="278">
        <v>67</v>
      </c>
      <c r="U643" s="88">
        <v>33137</v>
      </c>
      <c r="V643" s="54">
        <v>9</v>
      </c>
      <c r="W643" s="54" t="s">
        <v>3814</v>
      </c>
      <c r="X643" s="276" t="s">
        <v>926</v>
      </c>
      <c r="Y643" s="83" t="s">
        <v>931</v>
      </c>
      <c r="Z643" s="84">
        <v>67</v>
      </c>
      <c r="AA643" s="88">
        <v>33049</v>
      </c>
      <c r="AB643" s="279">
        <v>9</v>
      </c>
      <c r="AC643" s="280" t="s">
        <v>3814</v>
      </c>
      <c r="AD643" s="281" t="s">
        <v>926</v>
      </c>
      <c r="AE643" s="83" t="s">
        <v>931</v>
      </c>
      <c r="AF643" s="84">
        <v>67</v>
      </c>
      <c r="AG643" s="88">
        <v>33049</v>
      </c>
      <c r="AH643" s="279">
        <v>9</v>
      </c>
      <c r="AI643" s="286" t="s">
        <v>3814</v>
      </c>
      <c r="AJ643" s="281" t="s">
        <v>926</v>
      </c>
      <c r="AK643" s="83" t="s">
        <v>931</v>
      </c>
      <c r="AL643" s="84">
        <v>67</v>
      </c>
      <c r="AM643" s="88">
        <v>33049</v>
      </c>
      <c r="AN643" s="279">
        <v>9</v>
      </c>
      <c r="AO643" s="286" t="s">
        <v>3814</v>
      </c>
      <c r="AP643" s="281" t="s">
        <v>926</v>
      </c>
      <c r="AQ643" s="83" t="s">
        <v>931</v>
      </c>
      <c r="AR643" s="84">
        <v>67</v>
      </c>
      <c r="AS643" s="88">
        <v>33049</v>
      </c>
      <c r="AT643" s="279">
        <v>9</v>
      </c>
      <c r="AU643" s="280" t="s">
        <v>3814</v>
      </c>
      <c r="AV643" s="86" t="s">
        <v>926</v>
      </c>
      <c r="AW643" s="285" t="s">
        <v>931</v>
      </c>
      <c r="AX643" s="285">
        <v>67</v>
      </c>
      <c r="AY643" s="87">
        <v>32696</v>
      </c>
      <c r="AZ643" s="86">
        <v>9</v>
      </c>
      <c r="BA643" s="57" t="s">
        <v>3814</v>
      </c>
      <c r="BB643" s="301" t="s">
        <v>926</v>
      </c>
      <c r="BC643" s="83" t="s">
        <v>931</v>
      </c>
      <c r="BD643" s="84">
        <v>67</v>
      </c>
      <c r="BE643" s="282">
        <v>32696</v>
      </c>
      <c r="BF643" s="279">
        <v>9</v>
      </c>
      <c r="BG643" s="303" t="s">
        <v>3814</v>
      </c>
      <c r="BH643" s="86" t="s">
        <v>3829</v>
      </c>
      <c r="BI643" s="285" t="s">
        <v>3829</v>
      </c>
      <c r="BJ643" s="285" t="s">
        <v>3829</v>
      </c>
      <c r="BK643" s="86" t="s">
        <v>3829</v>
      </c>
      <c r="BL643" s="432">
        <v>9</v>
      </c>
      <c r="BM643" s="432" t="s">
        <v>3814</v>
      </c>
      <c r="BN643" s="432" t="str">
        <f>INDEX(ID!$D:$D,MATCH('Org2567'!D643,ID!$A:$A,0))</f>
        <v>พุทไธสง</v>
      </c>
    </row>
    <row r="644" spans="1:66" x14ac:dyDescent="0.25">
      <c r="A644" s="272">
        <v>641</v>
      </c>
      <c r="B644" s="272">
        <v>9</v>
      </c>
      <c r="C644" s="82" t="s">
        <v>2773</v>
      </c>
      <c r="D644" s="272" t="s">
        <v>643</v>
      </c>
      <c r="E644" s="82" t="str">
        <f t="shared" si="9"/>
        <v>รพ.ลำปลายมาศ</v>
      </c>
      <c r="F644" s="90" t="s">
        <v>926</v>
      </c>
      <c r="G644" s="90" t="s">
        <v>952</v>
      </c>
      <c r="H644" s="90">
        <v>176</v>
      </c>
      <c r="I644" s="273">
        <v>92961</v>
      </c>
      <c r="J644" s="90">
        <v>13</v>
      </c>
      <c r="K644" s="93" t="s">
        <v>3781</v>
      </c>
      <c r="L644" s="83" t="s">
        <v>926</v>
      </c>
      <c r="M644" s="83" t="s">
        <v>952</v>
      </c>
      <c r="N644" s="84">
        <v>136</v>
      </c>
      <c r="O644" s="85">
        <v>93167</v>
      </c>
      <c r="P644" s="274">
        <v>13</v>
      </c>
      <c r="Q644" s="275" t="s">
        <v>3813</v>
      </c>
      <c r="R644" s="276" t="s">
        <v>926</v>
      </c>
      <c r="S644" s="277" t="s">
        <v>952</v>
      </c>
      <c r="T644" s="278">
        <v>175</v>
      </c>
      <c r="U644" s="88">
        <v>93167</v>
      </c>
      <c r="V644" s="54">
        <v>13</v>
      </c>
      <c r="W644" s="54" t="s">
        <v>3813</v>
      </c>
      <c r="X644" s="276" t="s">
        <v>926</v>
      </c>
      <c r="Y644" s="83" t="s">
        <v>952</v>
      </c>
      <c r="Z644" s="84">
        <v>175</v>
      </c>
      <c r="AA644" s="88">
        <v>93137</v>
      </c>
      <c r="AB644" s="279">
        <v>13</v>
      </c>
      <c r="AC644" s="280" t="s">
        <v>3813</v>
      </c>
      <c r="AD644" s="281" t="s">
        <v>926</v>
      </c>
      <c r="AE644" s="83" t="s">
        <v>952</v>
      </c>
      <c r="AF644" s="84">
        <v>170</v>
      </c>
      <c r="AG644" s="88">
        <v>93137</v>
      </c>
      <c r="AH644" s="279">
        <v>13</v>
      </c>
      <c r="AI644" s="286" t="s">
        <v>3813</v>
      </c>
      <c r="AJ644" s="281" t="s">
        <v>926</v>
      </c>
      <c r="AK644" s="83" t="s">
        <v>952</v>
      </c>
      <c r="AL644" s="84">
        <v>170</v>
      </c>
      <c r="AM644" s="88">
        <v>93137</v>
      </c>
      <c r="AN644" s="279">
        <v>13</v>
      </c>
      <c r="AO644" s="286" t="s">
        <v>3813</v>
      </c>
      <c r="AP644" s="281" t="s">
        <v>926</v>
      </c>
      <c r="AQ644" s="83" t="s">
        <v>952</v>
      </c>
      <c r="AR644" s="84">
        <v>170</v>
      </c>
      <c r="AS644" s="88">
        <v>93137</v>
      </c>
      <c r="AT644" s="279">
        <v>13</v>
      </c>
      <c r="AU644" s="280" t="s">
        <v>3813</v>
      </c>
      <c r="AV644" s="86" t="s">
        <v>926</v>
      </c>
      <c r="AW644" s="285" t="s">
        <v>952</v>
      </c>
      <c r="AX644" s="285">
        <v>170</v>
      </c>
      <c r="AY644" s="87">
        <v>92365</v>
      </c>
      <c r="AZ644" s="86">
        <v>13</v>
      </c>
      <c r="BA644" s="57" t="s">
        <v>3813</v>
      </c>
      <c r="BB644" s="301" t="s">
        <v>926</v>
      </c>
      <c r="BC644" s="83" t="s">
        <v>952</v>
      </c>
      <c r="BD644" s="84">
        <v>152</v>
      </c>
      <c r="BE644" s="282">
        <v>92365</v>
      </c>
      <c r="BF644" s="279">
        <v>13</v>
      </c>
      <c r="BG644" s="303" t="s">
        <v>3813</v>
      </c>
      <c r="BH644" s="86" t="s">
        <v>3829</v>
      </c>
      <c r="BI644" s="285" t="s">
        <v>3829</v>
      </c>
      <c r="BJ644" s="285" t="s">
        <v>3830</v>
      </c>
      <c r="BK644" s="86" t="s">
        <v>3829</v>
      </c>
      <c r="BL644" s="432">
        <v>13</v>
      </c>
      <c r="BM644" s="432" t="s">
        <v>3813</v>
      </c>
      <c r="BN644" s="432" t="str">
        <f>INDEX(ID!$D:$D,MATCH('Org2567'!D644,ID!$A:$A,0))</f>
        <v>ลำปลายมาศ</v>
      </c>
    </row>
    <row r="645" spans="1:66" x14ac:dyDescent="0.25">
      <c r="A645" s="272">
        <v>642</v>
      </c>
      <c r="B645" s="272">
        <v>9</v>
      </c>
      <c r="C645" s="82" t="s">
        <v>2773</v>
      </c>
      <c r="D645" s="272" t="s">
        <v>644</v>
      </c>
      <c r="E645" s="82" t="str">
        <f t="shared" ref="E645:E708" si="10">"รพ."&amp;BN645</f>
        <v>รพ.สตึก</v>
      </c>
      <c r="F645" s="90" t="s">
        <v>926</v>
      </c>
      <c r="G645" s="90" t="s">
        <v>952</v>
      </c>
      <c r="H645" s="90">
        <v>113</v>
      </c>
      <c r="I645" s="273">
        <v>79670</v>
      </c>
      <c r="J645" s="90">
        <v>13</v>
      </c>
      <c r="K645" s="93" t="s">
        <v>3781</v>
      </c>
      <c r="L645" s="83" t="s">
        <v>926</v>
      </c>
      <c r="M645" s="83" t="s">
        <v>952</v>
      </c>
      <c r="N645" s="84">
        <v>135</v>
      </c>
      <c r="O645" s="85">
        <v>79694</v>
      </c>
      <c r="P645" s="274">
        <v>13</v>
      </c>
      <c r="Q645" s="275" t="s">
        <v>3813</v>
      </c>
      <c r="R645" s="276" t="s">
        <v>926</v>
      </c>
      <c r="S645" s="277" t="s">
        <v>952</v>
      </c>
      <c r="T645" s="278">
        <v>135</v>
      </c>
      <c r="U645" s="88">
        <v>79694</v>
      </c>
      <c r="V645" s="54">
        <v>13</v>
      </c>
      <c r="W645" s="54" t="s">
        <v>3813</v>
      </c>
      <c r="X645" s="276" t="s">
        <v>926</v>
      </c>
      <c r="Y645" s="83" t="s">
        <v>952</v>
      </c>
      <c r="Z645" s="84">
        <v>135</v>
      </c>
      <c r="AA645" s="88">
        <v>79544</v>
      </c>
      <c r="AB645" s="279">
        <v>13</v>
      </c>
      <c r="AC645" s="280" t="s">
        <v>3813</v>
      </c>
      <c r="AD645" s="281" t="s">
        <v>926</v>
      </c>
      <c r="AE645" s="83" t="s">
        <v>952</v>
      </c>
      <c r="AF645" s="84">
        <v>150</v>
      </c>
      <c r="AG645" s="88">
        <v>79544</v>
      </c>
      <c r="AH645" s="279">
        <v>13</v>
      </c>
      <c r="AI645" s="286" t="s">
        <v>3813</v>
      </c>
      <c r="AJ645" s="281" t="s">
        <v>926</v>
      </c>
      <c r="AK645" s="83" t="s">
        <v>952</v>
      </c>
      <c r="AL645" s="84">
        <v>150</v>
      </c>
      <c r="AM645" s="88">
        <v>79544</v>
      </c>
      <c r="AN645" s="279">
        <v>13</v>
      </c>
      <c r="AO645" s="286" t="s">
        <v>3813</v>
      </c>
      <c r="AP645" s="281" t="s">
        <v>926</v>
      </c>
      <c r="AQ645" s="83" t="s">
        <v>952</v>
      </c>
      <c r="AR645" s="84">
        <v>150</v>
      </c>
      <c r="AS645" s="88">
        <v>79544</v>
      </c>
      <c r="AT645" s="279">
        <v>13</v>
      </c>
      <c r="AU645" s="280" t="s">
        <v>3813</v>
      </c>
      <c r="AV645" s="86" t="s">
        <v>926</v>
      </c>
      <c r="AW645" s="285" t="s">
        <v>952</v>
      </c>
      <c r="AX645" s="285">
        <v>150</v>
      </c>
      <c r="AY645" s="87">
        <v>78517</v>
      </c>
      <c r="AZ645" s="86">
        <v>13</v>
      </c>
      <c r="BA645" s="57" t="s">
        <v>3813</v>
      </c>
      <c r="BB645" s="301" t="s">
        <v>926</v>
      </c>
      <c r="BC645" s="83" t="s">
        <v>952</v>
      </c>
      <c r="BD645" s="84">
        <v>135</v>
      </c>
      <c r="BE645" s="282">
        <v>78517</v>
      </c>
      <c r="BF645" s="279">
        <v>13</v>
      </c>
      <c r="BG645" s="303" t="s">
        <v>3813</v>
      </c>
      <c r="BH645" s="86" t="s">
        <v>3829</v>
      </c>
      <c r="BI645" s="285" t="s">
        <v>3829</v>
      </c>
      <c r="BJ645" s="285" t="s">
        <v>3830</v>
      </c>
      <c r="BK645" s="86" t="s">
        <v>3829</v>
      </c>
      <c r="BL645" s="432">
        <v>13</v>
      </c>
      <c r="BM645" s="432" t="s">
        <v>3813</v>
      </c>
      <c r="BN645" s="432" t="str">
        <f>INDEX(ID!$D:$D,MATCH('Org2567'!D645,ID!$A:$A,0))</f>
        <v>สตึก</v>
      </c>
    </row>
    <row r="646" spans="1:66" x14ac:dyDescent="0.25">
      <c r="A646" s="272">
        <v>643</v>
      </c>
      <c r="B646" s="272">
        <v>9</v>
      </c>
      <c r="C646" s="82" t="s">
        <v>2773</v>
      </c>
      <c r="D646" s="272" t="s">
        <v>645</v>
      </c>
      <c r="E646" s="82" t="str">
        <f t="shared" si="10"/>
        <v>รพ.ปะคำ</v>
      </c>
      <c r="F646" s="90" t="s">
        <v>926</v>
      </c>
      <c r="G646" s="90" t="s">
        <v>927</v>
      </c>
      <c r="H646" s="90">
        <v>44</v>
      </c>
      <c r="I646" s="273">
        <v>34005</v>
      </c>
      <c r="J646" s="90">
        <v>6</v>
      </c>
      <c r="K646" s="93" t="s">
        <v>3783</v>
      </c>
      <c r="L646" s="83" t="s">
        <v>926</v>
      </c>
      <c r="M646" s="83" t="s">
        <v>927</v>
      </c>
      <c r="N646" s="84">
        <v>48</v>
      </c>
      <c r="O646" s="85">
        <v>33931</v>
      </c>
      <c r="P646" s="274">
        <v>6</v>
      </c>
      <c r="Q646" s="275" t="s">
        <v>3809</v>
      </c>
      <c r="R646" s="276" t="s">
        <v>926</v>
      </c>
      <c r="S646" s="277" t="s">
        <v>927</v>
      </c>
      <c r="T646" s="278">
        <v>48</v>
      </c>
      <c r="U646" s="88">
        <v>33931</v>
      </c>
      <c r="V646" s="54">
        <v>6</v>
      </c>
      <c r="W646" s="54" t="s">
        <v>3809</v>
      </c>
      <c r="X646" s="276" t="s">
        <v>926</v>
      </c>
      <c r="Y646" s="83" t="s">
        <v>927</v>
      </c>
      <c r="Z646" s="84">
        <v>39</v>
      </c>
      <c r="AA646" s="88">
        <v>33908</v>
      </c>
      <c r="AB646" s="279">
        <v>6</v>
      </c>
      <c r="AC646" s="280" t="s">
        <v>3809</v>
      </c>
      <c r="AD646" s="281" t="s">
        <v>926</v>
      </c>
      <c r="AE646" s="83" t="s">
        <v>927</v>
      </c>
      <c r="AF646" s="84">
        <v>39</v>
      </c>
      <c r="AG646" s="88">
        <v>33908</v>
      </c>
      <c r="AH646" s="279">
        <v>6</v>
      </c>
      <c r="AI646" s="286" t="s">
        <v>3809</v>
      </c>
      <c r="AJ646" s="281" t="s">
        <v>926</v>
      </c>
      <c r="AK646" s="83" t="s">
        <v>927</v>
      </c>
      <c r="AL646" s="84">
        <v>39</v>
      </c>
      <c r="AM646" s="88">
        <v>33908</v>
      </c>
      <c r="AN646" s="279">
        <v>6</v>
      </c>
      <c r="AO646" s="286" t="s">
        <v>3809</v>
      </c>
      <c r="AP646" s="281" t="s">
        <v>926</v>
      </c>
      <c r="AQ646" s="83" t="s">
        <v>927</v>
      </c>
      <c r="AR646" s="84">
        <v>39</v>
      </c>
      <c r="AS646" s="88">
        <v>33908</v>
      </c>
      <c r="AT646" s="279">
        <v>6</v>
      </c>
      <c r="AU646" s="280" t="s">
        <v>3809</v>
      </c>
      <c r="AV646" s="86" t="s">
        <v>926</v>
      </c>
      <c r="AW646" s="285" t="s">
        <v>927</v>
      </c>
      <c r="AX646" s="285">
        <v>39</v>
      </c>
      <c r="AY646" s="87">
        <v>33608</v>
      </c>
      <c r="AZ646" s="86">
        <v>6</v>
      </c>
      <c r="BA646" s="57" t="s">
        <v>3809</v>
      </c>
      <c r="BB646" s="301" t="s">
        <v>926</v>
      </c>
      <c r="BC646" s="83" t="s">
        <v>927</v>
      </c>
      <c r="BD646" s="84">
        <v>44</v>
      </c>
      <c r="BE646" s="282">
        <v>33608</v>
      </c>
      <c r="BF646" s="279">
        <v>6</v>
      </c>
      <c r="BG646" s="303" t="s">
        <v>3809</v>
      </c>
      <c r="BH646" s="86" t="s">
        <v>3829</v>
      </c>
      <c r="BI646" s="285" t="s">
        <v>3829</v>
      </c>
      <c r="BJ646" s="285" t="s">
        <v>3830</v>
      </c>
      <c r="BK646" s="86" t="s">
        <v>3829</v>
      </c>
      <c r="BL646" s="432">
        <v>6</v>
      </c>
      <c r="BM646" s="432" t="s">
        <v>3809</v>
      </c>
      <c r="BN646" s="432" t="str">
        <f>INDEX(ID!$D:$D,MATCH('Org2567'!D646,ID!$A:$A,0))</f>
        <v>ปะคำ</v>
      </c>
    </row>
    <row r="647" spans="1:66" x14ac:dyDescent="0.25">
      <c r="A647" s="272">
        <v>644</v>
      </c>
      <c r="B647" s="272">
        <v>9</v>
      </c>
      <c r="C647" s="82" t="s">
        <v>2773</v>
      </c>
      <c r="D647" s="272" t="s">
        <v>646</v>
      </c>
      <c r="E647" s="82" t="str">
        <f t="shared" si="10"/>
        <v>รพ.นาโพธิ์</v>
      </c>
      <c r="F647" s="90" t="s">
        <v>926</v>
      </c>
      <c r="G647" s="90" t="s">
        <v>927</v>
      </c>
      <c r="H647" s="90">
        <v>35</v>
      </c>
      <c r="I647" s="273">
        <v>22110</v>
      </c>
      <c r="J647" s="90">
        <v>5</v>
      </c>
      <c r="K647" s="93" t="s">
        <v>3703</v>
      </c>
      <c r="L647" s="83" t="s">
        <v>926</v>
      </c>
      <c r="M647" s="83" t="s">
        <v>927</v>
      </c>
      <c r="N647" s="84">
        <v>38</v>
      </c>
      <c r="O647" s="85">
        <v>22063</v>
      </c>
      <c r="P647" s="274">
        <v>5</v>
      </c>
      <c r="Q647" s="275" t="s">
        <v>3811</v>
      </c>
      <c r="R647" s="276" t="s">
        <v>926</v>
      </c>
      <c r="S647" s="277" t="s">
        <v>927</v>
      </c>
      <c r="T647" s="278">
        <v>35</v>
      </c>
      <c r="U647" s="88">
        <v>22063</v>
      </c>
      <c r="V647" s="54">
        <v>5</v>
      </c>
      <c r="W647" s="54" t="s">
        <v>3811</v>
      </c>
      <c r="X647" s="276" t="s">
        <v>926</v>
      </c>
      <c r="Y647" s="83" t="s">
        <v>927</v>
      </c>
      <c r="Z647" s="84">
        <v>35</v>
      </c>
      <c r="AA647" s="88">
        <v>22074</v>
      </c>
      <c r="AB647" s="279">
        <v>5</v>
      </c>
      <c r="AC647" s="280" t="s">
        <v>3811</v>
      </c>
      <c r="AD647" s="281" t="s">
        <v>926</v>
      </c>
      <c r="AE647" s="83" t="s">
        <v>927</v>
      </c>
      <c r="AF647" s="84">
        <v>32</v>
      </c>
      <c r="AG647" s="88">
        <v>22074</v>
      </c>
      <c r="AH647" s="279">
        <v>5</v>
      </c>
      <c r="AI647" s="286" t="s">
        <v>3811</v>
      </c>
      <c r="AJ647" s="281" t="s">
        <v>926</v>
      </c>
      <c r="AK647" s="83" t="s">
        <v>927</v>
      </c>
      <c r="AL647" s="84">
        <v>32</v>
      </c>
      <c r="AM647" s="88">
        <v>22074</v>
      </c>
      <c r="AN647" s="279">
        <v>5</v>
      </c>
      <c r="AO647" s="286" t="s">
        <v>3811</v>
      </c>
      <c r="AP647" s="281" t="s">
        <v>926</v>
      </c>
      <c r="AQ647" s="83" t="s">
        <v>927</v>
      </c>
      <c r="AR647" s="84">
        <v>32</v>
      </c>
      <c r="AS647" s="88">
        <v>22074</v>
      </c>
      <c r="AT647" s="279">
        <v>5</v>
      </c>
      <c r="AU647" s="280" t="s">
        <v>3811</v>
      </c>
      <c r="AV647" s="86" t="s">
        <v>926</v>
      </c>
      <c r="AW647" s="285" t="s">
        <v>927</v>
      </c>
      <c r="AX647" s="285">
        <v>32</v>
      </c>
      <c r="AY647" s="87">
        <v>21938</v>
      </c>
      <c r="AZ647" s="86">
        <v>5</v>
      </c>
      <c r="BA647" s="57" t="s">
        <v>3811</v>
      </c>
      <c r="BB647" s="301" t="s">
        <v>926</v>
      </c>
      <c r="BC647" s="83" t="s">
        <v>927</v>
      </c>
      <c r="BD647" s="84">
        <v>35</v>
      </c>
      <c r="BE647" s="282">
        <v>21938</v>
      </c>
      <c r="BF647" s="279">
        <v>5</v>
      </c>
      <c r="BG647" s="303" t="s">
        <v>3811</v>
      </c>
      <c r="BH647" s="86" t="s">
        <v>3829</v>
      </c>
      <c r="BI647" s="285" t="s">
        <v>3829</v>
      </c>
      <c r="BJ647" s="285" t="s">
        <v>3830</v>
      </c>
      <c r="BK647" s="86" t="s">
        <v>3829</v>
      </c>
      <c r="BL647" s="432">
        <v>5</v>
      </c>
      <c r="BM647" s="432" t="s">
        <v>3811</v>
      </c>
      <c r="BN647" s="432" t="str">
        <f>INDEX(ID!$D:$D,MATCH('Org2567'!D647,ID!$A:$A,0))</f>
        <v>นาโพธิ์</v>
      </c>
    </row>
    <row r="648" spans="1:66" x14ac:dyDescent="0.25">
      <c r="A648" s="272">
        <v>645</v>
      </c>
      <c r="B648" s="272">
        <v>9</v>
      </c>
      <c r="C648" s="82" t="s">
        <v>2773</v>
      </c>
      <c r="D648" s="272" t="s">
        <v>647</v>
      </c>
      <c r="E648" s="82" t="str">
        <f t="shared" si="10"/>
        <v>รพ.หนองหงส์</v>
      </c>
      <c r="F648" s="90" t="s">
        <v>926</v>
      </c>
      <c r="G648" s="90" t="s">
        <v>927</v>
      </c>
      <c r="H648" s="90">
        <v>81</v>
      </c>
      <c r="I648" s="273">
        <v>34891</v>
      </c>
      <c r="J648" s="90">
        <v>6</v>
      </c>
      <c r="K648" s="93" t="s">
        <v>3783</v>
      </c>
      <c r="L648" s="83" t="s">
        <v>926</v>
      </c>
      <c r="M648" s="83" t="s">
        <v>927</v>
      </c>
      <c r="N648" s="84">
        <v>40</v>
      </c>
      <c r="O648" s="85">
        <v>34917</v>
      </c>
      <c r="P648" s="274">
        <v>6</v>
      </c>
      <c r="Q648" s="275" t="s">
        <v>3809</v>
      </c>
      <c r="R648" s="276" t="s">
        <v>926</v>
      </c>
      <c r="S648" s="277" t="s">
        <v>927</v>
      </c>
      <c r="T648" s="278">
        <v>80</v>
      </c>
      <c r="U648" s="88">
        <v>34917</v>
      </c>
      <c r="V648" s="54">
        <v>6</v>
      </c>
      <c r="W648" s="54" t="s">
        <v>3809</v>
      </c>
      <c r="X648" s="276" t="s">
        <v>926</v>
      </c>
      <c r="Y648" s="83" t="s">
        <v>927</v>
      </c>
      <c r="Z648" s="84">
        <v>40</v>
      </c>
      <c r="AA648" s="88">
        <v>34775</v>
      </c>
      <c r="AB648" s="279">
        <v>6</v>
      </c>
      <c r="AC648" s="280" t="s">
        <v>3809</v>
      </c>
      <c r="AD648" s="281" t="s">
        <v>926</v>
      </c>
      <c r="AE648" s="83" t="s">
        <v>927</v>
      </c>
      <c r="AF648" s="84">
        <v>40</v>
      </c>
      <c r="AG648" s="88">
        <v>34775</v>
      </c>
      <c r="AH648" s="279">
        <v>6</v>
      </c>
      <c r="AI648" s="286" t="s">
        <v>3809</v>
      </c>
      <c r="AJ648" s="281" t="s">
        <v>926</v>
      </c>
      <c r="AK648" s="83" t="s">
        <v>927</v>
      </c>
      <c r="AL648" s="84">
        <v>40</v>
      </c>
      <c r="AM648" s="88">
        <v>34775</v>
      </c>
      <c r="AN648" s="279">
        <v>6</v>
      </c>
      <c r="AO648" s="286" t="s">
        <v>3809</v>
      </c>
      <c r="AP648" s="281" t="s">
        <v>926</v>
      </c>
      <c r="AQ648" s="83" t="s">
        <v>927</v>
      </c>
      <c r="AR648" s="84">
        <v>40</v>
      </c>
      <c r="AS648" s="88">
        <v>34775</v>
      </c>
      <c r="AT648" s="279">
        <v>6</v>
      </c>
      <c r="AU648" s="280" t="s">
        <v>3809</v>
      </c>
      <c r="AV648" s="86" t="s">
        <v>926</v>
      </c>
      <c r="AW648" s="285" t="s">
        <v>927</v>
      </c>
      <c r="AX648" s="285">
        <v>40</v>
      </c>
      <c r="AY648" s="87">
        <v>34358</v>
      </c>
      <c r="AZ648" s="86">
        <v>6</v>
      </c>
      <c r="BA648" s="57" t="s">
        <v>3809</v>
      </c>
      <c r="BB648" s="301" t="s">
        <v>926</v>
      </c>
      <c r="BC648" s="83" t="s">
        <v>927</v>
      </c>
      <c r="BD648" s="84">
        <v>40</v>
      </c>
      <c r="BE648" s="282">
        <v>34358</v>
      </c>
      <c r="BF648" s="279">
        <v>6</v>
      </c>
      <c r="BG648" s="303" t="s">
        <v>3809</v>
      </c>
      <c r="BH648" s="86" t="s">
        <v>3829</v>
      </c>
      <c r="BI648" s="285" t="s">
        <v>3829</v>
      </c>
      <c r="BJ648" s="285" t="s">
        <v>3829</v>
      </c>
      <c r="BK648" s="86" t="s">
        <v>3829</v>
      </c>
      <c r="BL648" s="432">
        <v>6</v>
      </c>
      <c r="BM648" s="432" t="s">
        <v>3809</v>
      </c>
      <c r="BN648" s="432" t="str">
        <f>INDEX(ID!$D:$D,MATCH('Org2567'!D648,ID!$A:$A,0))</f>
        <v>หนองหงส์</v>
      </c>
    </row>
    <row r="649" spans="1:66" x14ac:dyDescent="0.25">
      <c r="A649" s="272">
        <v>646</v>
      </c>
      <c r="B649" s="272">
        <v>9</v>
      </c>
      <c r="C649" s="82" t="s">
        <v>2773</v>
      </c>
      <c r="D649" s="272" t="s">
        <v>648</v>
      </c>
      <c r="E649" s="82" t="str">
        <f t="shared" si="10"/>
        <v>รพ.พลับพลาชัย</v>
      </c>
      <c r="F649" s="90" t="s">
        <v>926</v>
      </c>
      <c r="G649" s="90" t="s">
        <v>927</v>
      </c>
      <c r="H649" s="90">
        <v>47</v>
      </c>
      <c r="I649" s="273">
        <v>33191</v>
      </c>
      <c r="J649" s="90">
        <v>6</v>
      </c>
      <c r="K649" s="93" t="s">
        <v>3783</v>
      </c>
      <c r="L649" s="83" t="s">
        <v>926</v>
      </c>
      <c r="M649" s="83" t="s">
        <v>927</v>
      </c>
      <c r="N649" s="84">
        <v>54</v>
      </c>
      <c r="O649" s="85">
        <v>33077</v>
      </c>
      <c r="P649" s="274">
        <v>6</v>
      </c>
      <c r="Q649" s="275" t="s">
        <v>3809</v>
      </c>
      <c r="R649" s="276" t="s">
        <v>926</v>
      </c>
      <c r="S649" s="277" t="s">
        <v>927</v>
      </c>
      <c r="T649" s="278">
        <v>54</v>
      </c>
      <c r="U649" s="88">
        <v>33077</v>
      </c>
      <c r="V649" s="54">
        <v>6</v>
      </c>
      <c r="W649" s="54" t="s">
        <v>3809</v>
      </c>
      <c r="X649" s="276" t="s">
        <v>926</v>
      </c>
      <c r="Y649" s="83" t="s">
        <v>927</v>
      </c>
      <c r="Z649" s="84">
        <v>50</v>
      </c>
      <c r="AA649" s="88">
        <v>32768</v>
      </c>
      <c r="AB649" s="279">
        <v>6</v>
      </c>
      <c r="AC649" s="280" t="s">
        <v>3809</v>
      </c>
      <c r="AD649" s="281" t="s">
        <v>926</v>
      </c>
      <c r="AE649" s="83" t="s">
        <v>927</v>
      </c>
      <c r="AF649" s="84">
        <v>50</v>
      </c>
      <c r="AG649" s="88">
        <v>32768</v>
      </c>
      <c r="AH649" s="279">
        <v>6</v>
      </c>
      <c r="AI649" s="286" t="s">
        <v>3809</v>
      </c>
      <c r="AJ649" s="281" t="s">
        <v>926</v>
      </c>
      <c r="AK649" s="83" t="s">
        <v>927</v>
      </c>
      <c r="AL649" s="84">
        <v>50</v>
      </c>
      <c r="AM649" s="88">
        <v>32768</v>
      </c>
      <c r="AN649" s="279">
        <v>6</v>
      </c>
      <c r="AO649" s="286" t="s">
        <v>3809</v>
      </c>
      <c r="AP649" s="281" t="s">
        <v>926</v>
      </c>
      <c r="AQ649" s="83" t="s">
        <v>927</v>
      </c>
      <c r="AR649" s="84">
        <v>50</v>
      </c>
      <c r="AS649" s="88">
        <v>32768</v>
      </c>
      <c r="AT649" s="279">
        <v>6</v>
      </c>
      <c r="AU649" s="280" t="s">
        <v>3809</v>
      </c>
      <c r="AV649" s="86" t="s">
        <v>926</v>
      </c>
      <c r="AW649" s="285" t="s">
        <v>927</v>
      </c>
      <c r="AX649" s="285">
        <v>50</v>
      </c>
      <c r="AY649" s="87">
        <v>32436</v>
      </c>
      <c r="AZ649" s="86">
        <v>6</v>
      </c>
      <c r="BA649" s="57" t="s">
        <v>3809</v>
      </c>
      <c r="BB649" s="301" t="s">
        <v>926</v>
      </c>
      <c r="BC649" s="83" t="s">
        <v>927</v>
      </c>
      <c r="BD649" s="84">
        <v>46</v>
      </c>
      <c r="BE649" s="282">
        <v>32436</v>
      </c>
      <c r="BF649" s="279">
        <v>6</v>
      </c>
      <c r="BG649" s="303" t="s">
        <v>3809</v>
      </c>
      <c r="BH649" s="86" t="s">
        <v>3829</v>
      </c>
      <c r="BI649" s="285" t="s">
        <v>3829</v>
      </c>
      <c r="BJ649" s="285" t="s">
        <v>3830</v>
      </c>
      <c r="BK649" s="86" t="s">
        <v>3829</v>
      </c>
      <c r="BL649" s="432">
        <v>6</v>
      </c>
      <c r="BM649" s="432" t="s">
        <v>3809</v>
      </c>
      <c r="BN649" s="432" t="str">
        <f>INDEX(ID!$D:$D,MATCH('Org2567'!D649,ID!$A:$A,0))</f>
        <v>พลับพลาชัย</v>
      </c>
    </row>
    <row r="650" spans="1:66" x14ac:dyDescent="0.25">
      <c r="A650" s="272">
        <v>647</v>
      </c>
      <c r="B650" s="272">
        <v>9</v>
      </c>
      <c r="C650" s="82" t="s">
        <v>2773</v>
      </c>
      <c r="D650" s="272" t="s">
        <v>649</v>
      </c>
      <c r="E650" s="82" t="str">
        <f t="shared" si="10"/>
        <v>รพ.ห้วยราช</v>
      </c>
      <c r="F650" s="90" t="s">
        <v>926</v>
      </c>
      <c r="G650" s="90" t="s">
        <v>927</v>
      </c>
      <c r="H650" s="90">
        <v>40</v>
      </c>
      <c r="I650" s="273">
        <v>26941</v>
      </c>
      <c r="J650" s="90">
        <v>5</v>
      </c>
      <c r="K650" s="93" t="s">
        <v>3703</v>
      </c>
      <c r="L650" s="83" t="s">
        <v>926</v>
      </c>
      <c r="M650" s="83" t="s">
        <v>927</v>
      </c>
      <c r="N650" s="84">
        <v>44</v>
      </c>
      <c r="O650" s="85">
        <v>26831</v>
      </c>
      <c r="P650" s="274">
        <v>5</v>
      </c>
      <c r="Q650" s="275" t="s">
        <v>3811</v>
      </c>
      <c r="R650" s="276" t="s">
        <v>926</v>
      </c>
      <c r="S650" s="277" t="s">
        <v>927</v>
      </c>
      <c r="T650" s="278">
        <v>44</v>
      </c>
      <c r="U650" s="88">
        <v>26831</v>
      </c>
      <c r="V650" s="54">
        <v>5</v>
      </c>
      <c r="W650" s="54" t="s">
        <v>3811</v>
      </c>
      <c r="X650" s="276" t="s">
        <v>926</v>
      </c>
      <c r="Y650" s="83" t="s">
        <v>927</v>
      </c>
      <c r="Z650" s="84">
        <v>44</v>
      </c>
      <c r="AA650" s="88">
        <v>26720</v>
      </c>
      <c r="AB650" s="279">
        <v>5</v>
      </c>
      <c r="AC650" s="280" t="s">
        <v>3811</v>
      </c>
      <c r="AD650" s="281" t="s">
        <v>926</v>
      </c>
      <c r="AE650" s="83" t="s">
        <v>927</v>
      </c>
      <c r="AF650" s="84">
        <v>44</v>
      </c>
      <c r="AG650" s="88">
        <v>26720</v>
      </c>
      <c r="AH650" s="279">
        <v>5</v>
      </c>
      <c r="AI650" s="286" t="s">
        <v>3811</v>
      </c>
      <c r="AJ650" s="281" t="s">
        <v>926</v>
      </c>
      <c r="AK650" s="83" t="s">
        <v>927</v>
      </c>
      <c r="AL650" s="84">
        <v>44</v>
      </c>
      <c r="AM650" s="88">
        <v>26720</v>
      </c>
      <c r="AN650" s="279">
        <v>5</v>
      </c>
      <c r="AO650" s="286" t="s">
        <v>3811</v>
      </c>
      <c r="AP650" s="281" t="s">
        <v>926</v>
      </c>
      <c r="AQ650" s="83" t="s">
        <v>927</v>
      </c>
      <c r="AR650" s="84">
        <v>44</v>
      </c>
      <c r="AS650" s="88">
        <v>26720</v>
      </c>
      <c r="AT650" s="279">
        <v>5</v>
      </c>
      <c r="AU650" s="280" t="s">
        <v>3811</v>
      </c>
      <c r="AV650" s="86" t="s">
        <v>926</v>
      </c>
      <c r="AW650" s="285" t="s">
        <v>927</v>
      </c>
      <c r="AX650" s="285">
        <v>44</v>
      </c>
      <c r="AY650" s="87">
        <v>26274</v>
      </c>
      <c r="AZ650" s="86">
        <v>5</v>
      </c>
      <c r="BA650" s="57" t="s">
        <v>3811</v>
      </c>
      <c r="BB650" s="301" t="s">
        <v>926</v>
      </c>
      <c r="BC650" s="83" t="s">
        <v>927</v>
      </c>
      <c r="BD650" s="84">
        <v>44</v>
      </c>
      <c r="BE650" s="282">
        <v>26274</v>
      </c>
      <c r="BF650" s="279">
        <v>5</v>
      </c>
      <c r="BG650" s="303" t="s">
        <v>3811</v>
      </c>
      <c r="BH650" s="86" t="s">
        <v>3829</v>
      </c>
      <c r="BI650" s="285" t="s">
        <v>3829</v>
      </c>
      <c r="BJ650" s="285" t="s">
        <v>3829</v>
      </c>
      <c r="BK650" s="86" t="s">
        <v>3829</v>
      </c>
      <c r="BL650" s="432">
        <v>5</v>
      </c>
      <c r="BM650" s="432" t="s">
        <v>3811</v>
      </c>
      <c r="BN650" s="432" t="str">
        <f>INDEX(ID!$D:$D,MATCH('Org2567'!D650,ID!$A:$A,0))</f>
        <v>ห้วยราช</v>
      </c>
    </row>
    <row r="651" spans="1:66" x14ac:dyDescent="0.25">
      <c r="A651" s="272">
        <v>648</v>
      </c>
      <c r="B651" s="272">
        <v>9</v>
      </c>
      <c r="C651" s="82" t="s">
        <v>2773</v>
      </c>
      <c r="D651" s="272" t="s">
        <v>650</v>
      </c>
      <c r="E651" s="82" t="str">
        <f t="shared" si="10"/>
        <v>รพ.โนนสุวรรณ</v>
      </c>
      <c r="F651" s="90" t="s">
        <v>926</v>
      </c>
      <c r="G651" s="90" t="s">
        <v>927</v>
      </c>
      <c r="H651" s="90">
        <v>30</v>
      </c>
      <c r="I651" s="273">
        <v>18776</v>
      </c>
      <c r="J651" s="90">
        <v>5</v>
      </c>
      <c r="K651" s="93" t="s">
        <v>3703</v>
      </c>
      <c r="L651" s="83" t="s">
        <v>926</v>
      </c>
      <c r="M651" s="83" t="s">
        <v>927</v>
      </c>
      <c r="N651" s="84">
        <v>30</v>
      </c>
      <c r="O651" s="85">
        <v>18744</v>
      </c>
      <c r="P651" s="274">
        <v>5</v>
      </c>
      <c r="Q651" s="275" t="s">
        <v>3811</v>
      </c>
      <c r="R651" s="276" t="s">
        <v>926</v>
      </c>
      <c r="S651" s="277" t="s">
        <v>927</v>
      </c>
      <c r="T651" s="278">
        <v>30</v>
      </c>
      <c r="U651" s="88">
        <v>18744</v>
      </c>
      <c r="V651" s="54">
        <v>5</v>
      </c>
      <c r="W651" s="54" t="s">
        <v>3811</v>
      </c>
      <c r="X651" s="276" t="s">
        <v>926</v>
      </c>
      <c r="Y651" s="83" t="s">
        <v>927</v>
      </c>
      <c r="Z651" s="84">
        <v>35</v>
      </c>
      <c r="AA651" s="88">
        <v>18765</v>
      </c>
      <c r="AB651" s="279">
        <v>5</v>
      </c>
      <c r="AC651" s="280" t="s">
        <v>3811</v>
      </c>
      <c r="AD651" s="281" t="s">
        <v>926</v>
      </c>
      <c r="AE651" s="83" t="s">
        <v>927</v>
      </c>
      <c r="AF651" s="84">
        <v>30</v>
      </c>
      <c r="AG651" s="88">
        <v>18765</v>
      </c>
      <c r="AH651" s="279">
        <v>5</v>
      </c>
      <c r="AI651" s="286" t="s">
        <v>3811</v>
      </c>
      <c r="AJ651" s="281" t="s">
        <v>926</v>
      </c>
      <c r="AK651" s="83" t="s">
        <v>927</v>
      </c>
      <c r="AL651" s="84">
        <v>30</v>
      </c>
      <c r="AM651" s="88">
        <v>18765</v>
      </c>
      <c r="AN651" s="279">
        <v>5</v>
      </c>
      <c r="AO651" s="286" t="s">
        <v>3811</v>
      </c>
      <c r="AP651" s="281" t="s">
        <v>926</v>
      </c>
      <c r="AQ651" s="83" t="s">
        <v>927</v>
      </c>
      <c r="AR651" s="84">
        <v>30</v>
      </c>
      <c r="AS651" s="88">
        <v>18765</v>
      </c>
      <c r="AT651" s="279">
        <v>5</v>
      </c>
      <c r="AU651" s="280" t="s">
        <v>3811</v>
      </c>
      <c r="AV651" s="86" t="s">
        <v>926</v>
      </c>
      <c r="AW651" s="285" t="s">
        <v>927</v>
      </c>
      <c r="AX651" s="285">
        <v>30</v>
      </c>
      <c r="AY651" s="87">
        <v>18575</v>
      </c>
      <c r="AZ651" s="86">
        <v>5</v>
      </c>
      <c r="BA651" s="57" t="s">
        <v>3811</v>
      </c>
      <c r="BB651" s="301" t="s">
        <v>926</v>
      </c>
      <c r="BC651" s="83" t="s">
        <v>927</v>
      </c>
      <c r="BD651" s="84">
        <v>30</v>
      </c>
      <c r="BE651" s="282">
        <v>18575</v>
      </c>
      <c r="BF651" s="279">
        <v>5</v>
      </c>
      <c r="BG651" s="303" t="s">
        <v>3811</v>
      </c>
      <c r="BH651" s="86" t="s">
        <v>3829</v>
      </c>
      <c r="BI651" s="285" t="s">
        <v>3829</v>
      </c>
      <c r="BJ651" s="285" t="s">
        <v>3829</v>
      </c>
      <c r="BK651" s="86" t="s">
        <v>3829</v>
      </c>
      <c r="BL651" s="432">
        <v>5</v>
      </c>
      <c r="BM651" s="432" t="s">
        <v>3811</v>
      </c>
      <c r="BN651" s="432" t="str">
        <f>INDEX(ID!$D:$D,MATCH('Org2567'!D651,ID!$A:$A,0))</f>
        <v>โนนสุวรรณ</v>
      </c>
    </row>
    <row r="652" spans="1:66" x14ac:dyDescent="0.25">
      <c r="A652" s="272">
        <v>649</v>
      </c>
      <c r="B652" s="272">
        <v>9</v>
      </c>
      <c r="C652" s="82" t="s">
        <v>2773</v>
      </c>
      <c r="D652" s="272" t="s">
        <v>651</v>
      </c>
      <c r="E652" s="82" t="str">
        <f t="shared" si="10"/>
        <v>รพ.ชำนิ</v>
      </c>
      <c r="F652" s="90" t="s">
        <v>926</v>
      </c>
      <c r="G652" s="90" t="s">
        <v>927</v>
      </c>
      <c r="H652" s="90">
        <v>36</v>
      </c>
      <c r="I652" s="273">
        <v>25232</v>
      </c>
      <c r="J652" s="90">
        <v>5</v>
      </c>
      <c r="K652" s="93" t="s">
        <v>3703</v>
      </c>
      <c r="L652" s="83" t="s">
        <v>926</v>
      </c>
      <c r="M652" s="83" t="s">
        <v>927</v>
      </c>
      <c r="N652" s="84">
        <v>38</v>
      </c>
      <c r="O652" s="85">
        <v>25152</v>
      </c>
      <c r="P652" s="274">
        <v>5</v>
      </c>
      <c r="Q652" s="275" t="s">
        <v>3811</v>
      </c>
      <c r="R652" s="276" t="s">
        <v>926</v>
      </c>
      <c r="S652" s="277" t="s">
        <v>927</v>
      </c>
      <c r="T652" s="278">
        <v>38</v>
      </c>
      <c r="U652" s="88">
        <v>25152</v>
      </c>
      <c r="V652" s="54">
        <v>5</v>
      </c>
      <c r="W652" s="54" t="s">
        <v>3811</v>
      </c>
      <c r="X652" s="276" t="s">
        <v>926</v>
      </c>
      <c r="Y652" s="83" t="s">
        <v>927</v>
      </c>
      <c r="Z652" s="84">
        <v>38</v>
      </c>
      <c r="AA652" s="88">
        <v>25544</v>
      </c>
      <c r="AB652" s="279">
        <v>5</v>
      </c>
      <c r="AC652" s="280" t="s">
        <v>3811</v>
      </c>
      <c r="AD652" s="281" t="s">
        <v>926</v>
      </c>
      <c r="AE652" s="83" t="s">
        <v>927</v>
      </c>
      <c r="AF652" s="84">
        <v>42</v>
      </c>
      <c r="AG652" s="88">
        <v>25544</v>
      </c>
      <c r="AH652" s="279">
        <v>5</v>
      </c>
      <c r="AI652" s="286" t="s">
        <v>3811</v>
      </c>
      <c r="AJ652" s="281" t="s">
        <v>926</v>
      </c>
      <c r="AK652" s="83" t="s">
        <v>927</v>
      </c>
      <c r="AL652" s="84">
        <v>42</v>
      </c>
      <c r="AM652" s="88">
        <v>25544</v>
      </c>
      <c r="AN652" s="279">
        <v>5</v>
      </c>
      <c r="AO652" s="286" t="s">
        <v>3811</v>
      </c>
      <c r="AP652" s="281" t="s">
        <v>926</v>
      </c>
      <c r="AQ652" s="83" t="s">
        <v>927</v>
      </c>
      <c r="AR652" s="84">
        <v>42</v>
      </c>
      <c r="AS652" s="88">
        <v>25544</v>
      </c>
      <c r="AT652" s="279">
        <v>5</v>
      </c>
      <c r="AU652" s="280" t="s">
        <v>3811</v>
      </c>
      <c r="AV652" s="86" t="s">
        <v>926</v>
      </c>
      <c r="AW652" s="285" t="s">
        <v>927</v>
      </c>
      <c r="AX652" s="285">
        <v>42</v>
      </c>
      <c r="AY652" s="87">
        <v>25161</v>
      </c>
      <c r="AZ652" s="86">
        <v>5</v>
      </c>
      <c r="BA652" s="57" t="s">
        <v>3811</v>
      </c>
      <c r="BB652" s="301" t="s">
        <v>926</v>
      </c>
      <c r="BC652" s="83" t="s">
        <v>927</v>
      </c>
      <c r="BD652" s="84">
        <v>40</v>
      </c>
      <c r="BE652" s="282">
        <v>25161</v>
      </c>
      <c r="BF652" s="279">
        <v>5</v>
      </c>
      <c r="BG652" s="303" t="s">
        <v>3811</v>
      </c>
      <c r="BH652" s="86" t="s">
        <v>3829</v>
      </c>
      <c r="BI652" s="285" t="s">
        <v>3829</v>
      </c>
      <c r="BJ652" s="285" t="s">
        <v>3830</v>
      </c>
      <c r="BK652" s="86" t="s">
        <v>3829</v>
      </c>
      <c r="BL652" s="432">
        <v>5</v>
      </c>
      <c r="BM652" s="432" t="s">
        <v>3811</v>
      </c>
      <c r="BN652" s="432" t="str">
        <f>INDEX(ID!$D:$D,MATCH('Org2567'!D652,ID!$A:$A,0))</f>
        <v>ชำนิ</v>
      </c>
    </row>
    <row r="653" spans="1:66" x14ac:dyDescent="0.25">
      <c r="A653" s="272">
        <v>650</v>
      </c>
      <c r="B653" s="272">
        <v>9</v>
      </c>
      <c r="C653" s="82" t="s">
        <v>2773</v>
      </c>
      <c r="D653" s="272" t="s">
        <v>652</v>
      </c>
      <c r="E653" s="82" t="str">
        <f t="shared" si="10"/>
        <v>รพ.บ้านใหม่ไชยพจน์</v>
      </c>
      <c r="F653" s="90" t="s">
        <v>926</v>
      </c>
      <c r="G653" s="90" t="s">
        <v>927</v>
      </c>
      <c r="H653" s="90">
        <v>58</v>
      </c>
      <c r="I653" s="273">
        <v>19478</v>
      </c>
      <c r="J653" s="90">
        <v>5</v>
      </c>
      <c r="K653" s="93" t="s">
        <v>3703</v>
      </c>
      <c r="L653" s="83" t="s">
        <v>926</v>
      </c>
      <c r="M653" s="83" t="s">
        <v>927</v>
      </c>
      <c r="N653" s="84">
        <v>32</v>
      </c>
      <c r="O653" s="85">
        <v>19457</v>
      </c>
      <c r="P653" s="274">
        <v>5</v>
      </c>
      <c r="Q653" s="275" t="s">
        <v>3811</v>
      </c>
      <c r="R653" s="276" t="s">
        <v>926</v>
      </c>
      <c r="S653" s="277" t="s">
        <v>927</v>
      </c>
      <c r="T653" s="278">
        <v>32</v>
      </c>
      <c r="U653" s="88">
        <v>19457</v>
      </c>
      <c r="V653" s="54">
        <v>5</v>
      </c>
      <c r="W653" s="54" t="s">
        <v>3811</v>
      </c>
      <c r="X653" s="276" t="s">
        <v>926</v>
      </c>
      <c r="Y653" s="83" t="s">
        <v>927</v>
      </c>
      <c r="Z653" s="84">
        <v>32</v>
      </c>
      <c r="AA653" s="88">
        <v>19400</v>
      </c>
      <c r="AB653" s="279">
        <v>5</v>
      </c>
      <c r="AC653" s="280" t="s">
        <v>3811</v>
      </c>
      <c r="AD653" s="281" t="s">
        <v>926</v>
      </c>
      <c r="AE653" s="83" t="s">
        <v>927</v>
      </c>
      <c r="AF653" s="84">
        <v>32</v>
      </c>
      <c r="AG653" s="88">
        <v>19400</v>
      </c>
      <c r="AH653" s="279">
        <v>5</v>
      </c>
      <c r="AI653" s="286" t="s">
        <v>3811</v>
      </c>
      <c r="AJ653" s="281" t="s">
        <v>926</v>
      </c>
      <c r="AK653" s="83" t="s">
        <v>927</v>
      </c>
      <c r="AL653" s="84">
        <v>32</v>
      </c>
      <c r="AM653" s="88">
        <v>19400</v>
      </c>
      <c r="AN653" s="279">
        <v>5</v>
      </c>
      <c r="AO653" s="286" t="s">
        <v>3811</v>
      </c>
      <c r="AP653" s="281" t="s">
        <v>926</v>
      </c>
      <c r="AQ653" s="83" t="s">
        <v>927</v>
      </c>
      <c r="AR653" s="84">
        <v>32</v>
      </c>
      <c r="AS653" s="88">
        <v>19400</v>
      </c>
      <c r="AT653" s="279">
        <v>5</v>
      </c>
      <c r="AU653" s="280" t="s">
        <v>3811</v>
      </c>
      <c r="AV653" s="86" t="s">
        <v>926</v>
      </c>
      <c r="AW653" s="285" t="s">
        <v>927</v>
      </c>
      <c r="AX653" s="285">
        <v>32</v>
      </c>
      <c r="AY653" s="87">
        <v>19005</v>
      </c>
      <c r="AZ653" s="86">
        <v>5</v>
      </c>
      <c r="BA653" s="57" t="s">
        <v>3811</v>
      </c>
      <c r="BB653" s="301" t="s">
        <v>926</v>
      </c>
      <c r="BC653" s="83" t="s">
        <v>927</v>
      </c>
      <c r="BD653" s="84">
        <v>30</v>
      </c>
      <c r="BE653" s="282">
        <v>19005</v>
      </c>
      <c r="BF653" s="279">
        <v>5</v>
      </c>
      <c r="BG653" s="303" t="s">
        <v>3811</v>
      </c>
      <c r="BH653" s="86" t="s">
        <v>3829</v>
      </c>
      <c r="BI653" s="285" t="s">
        <v>3829</v>
      </c>
      <c r="BJ653" s="285" t="s">
        <v>3830</v>
      </c>
      <c r="BK653" s="86" t="s">
        <v>3829</v>
      </c>
      <c r="BL653" s="432">
        <v>5</v>
      </c>
      <c r="BM653" s="432" t="s">
        <v>3811</v>
      </c>
      <c r="BN653" s="432" t="str">
        <f>INDEX(ID!$D:$D,MATCH('Org2567'!D653,ID!$A:$A,0))</f>
        <v>บ้านใหม่ไชยพจน์</v>
      </c>
    </row>
    <row r="654" spans="1:66" x14ac:dyDescent="0.25">
      <c r="A654" s="272">
        <v>651</v>
      </c>
      <c r="B654" s="272">
        <v>9</v>
      </c>
      <c r="C654" s="82" t="s">
        <v>2773</v>
      </c>
      <c r="D654" s="272" t="s">
        <v>653</v>
      </c>
      <c r="E654" s="82" t="str">
        <f t="shared" si="10"/>
        <v>รพ.โนนดินแดง</v>
      </c>
      <c r="F654" s="90" t="s">
        <v>926</v>
      </c>
      <c r="G654" s="90" t="s">
        <v>927</v>
      </c>
      <c r="H654" s="90">
        <v>34</v>
      </c>
      <c r="I654" s="273">
        <v>21166</v>
      </c>
      <c r="J654" s="90">
        <v>5</v>
      </c>
      <c r="K654" s="93" t="s">
        <v>3703</v>
      </c>
      <c r="L654" s="83" t="s">
        <v>926</v>
      </c>
      <c r="M654" s="83" t="s">
        <v>927</v>
      </c>
      <c r="N654" s="84">
        <v>34</v>
      </c>
      <c r="O654" s="85">
        <v>21169</v>
      </c>
      <c r="P654" s="274">
        <v>5</v>
      </c>
      <c r="Q654" s="275" t="s">
        <v>3811</v>
      </c>
      <c r="R654" s="276" t="s">
        <v>926</v>
      </c>
      <c r="S654" s="277" t="s">
        <v>927</v>
      </c>
      <c r="T654" s="278">
        <v>34</v>
      </c>
      <c r="U654" s="88">
        <v>21169</v>
      </c>
      <c r="V654" s="54">
        <v>5</v>
      </c>
      <c r="W654" s="54" t="s">
        <v>3811</v>
      </c>
      <c r="X654" s="276" t="s">
        <v>926</v>
      </c>
      <c r="Y654" s="83" t="s">
        <v>927</v>
      </c>
      <c r="Z654" s="84">
        <v>36</v>
      </c>
      <c r="AA654" s="88">
        <v>21152</v>
      </c>
      <c r="AB654" s="279">
        <v>5</v>
      </c>
      <c r="AC654" s="280" t="s">
        <v>3811</v>
      </c>
      <c r="AD654" s="281" t="s">
        <v>926</v>
      </c>
      <c r="AE654" s="83" t="s">
        <v>927</v>
      </c>
      <c r="AF654" s="84">
        <v>36</v>
      </c>
      <c r="AG654" s="88">
        <v>21152</v>
      </c>
      <c r="AH654" s="279">
        <v>5</v>
      </c>
      <c r="AI654" s="286" t="s">
        <v>3811</v>
      </c>
      <c r="AJ654" s="281" t="s">
        <v>926</v>
      </c>
      <c r="AK654" s="83" t="s">
        <v>927</v>
      </c>
      <c r="AL654" s="84">
        <v>36</v>
      </c>
      <c r="AM654" s="88">
        <v>21152</v>
      </c>
      <c r="AN654" s="279">
        <v>5</v>
      </c>
      <c r="AO654" s="286" t="s">
        <v>3811</v>
      </c>
      <c r="AP654" s="281" t="s">
        <v>926</v>
      </c>
      <c r="AQ654" s="83" t="s">
        <v>927</v>
      </c>
      <c r="AR654" s="84">
        <v>36</v>
      </c>
      <c r="AS654" s="88">
        <v>21152</v>
      </c>
      <c r="AT654" s="279">
        <v>5</v>
      </c>
      <c r="AU654" s="280" t="s">
        <v>3811</v>
      </c>
      <c r="AV654" s="86" t="s">
        <v>926</v>
      </c>
      <c r="AW654" s="285" t="s">
        <v>927</v>
      </c>
      <c r="AX654" s="285">
        <v>36</v>
      </c>
      <c r="AY654" s="87">
        <v>20919</v>
      </c>
      <c r="AZ654" s="86">
        <v>5</v>
      </c>
      <c r="BA654" s="57" t="s">
        <v>3811</v>
      </c>
      <c r="BB654" s="301" t="s">
        <v>926</v>
      </c>
      <c r="BC654" s="83" t="s">
        <v>927</v>
      </c>
      <c r="BD654" s="84">
        <v>36</v>
      </c>
      <c r="BE654" s="282">
        <v>20919</v>
      </c>
      <c r="BF654" s="279">
        <v>5</v>
      </c>
      <c r="BG654" s="303" t="s">
        <v>3811</v>
      </c>
      <c r="BH654" s="86" t="s">
        <v>3829</v>
      </c>
      <c r="BI654" s="285" t="s">
        <v>3829</v>
      </c>
      <c r="BJ654" s="285" t="s">
        <v>3829</v>
      </c>
      <c r="BK654" s="86" t="s">
        <v>3829</v>
      </c>
      <c r="BL654" s="432">
        <v>5</v>
      </c>
      <c r="BM654" s="432" t="s">
        <v>3811</v>
      </c>
      <c r="BN654" s="432" t="str">
        <f>INDEX(ID!$D:$D,MATCH('Org2567'!D654,ID!$A:$A,0))</f>
        <v>โนนดินแดง</v>
      </c>
    </row>
    <row r="655" spans="1:66" x14ac:dyDescent="0.25">
      <c r="A655" s="272">
        <v>652</v>
      </c>
      <c r="B655" s="272">
        <v>9</v>
      </c>
      <c r="C655" s="82" t="s">
        <v>2773</v>
      </c>
      <c r="D655" s="272" t="s">
        <v>654</v>
      </c>
      <c r="E655" s="82" t="str">
        <f t="shared" si="10"/>
        <v>รพ.เฉลิมพระเกียรติ(บุรีรัมย์)</v>
      </c>
      <c r="F655" s="90" t="s">
        <v>926</v>
      </c>
      <c r="G655" s="90" t="s">
        <v>927</v>
      </c>
      <c r="H655" s="90">
        <v>38</v>
      </c>
      <c r="I655" s="273">
        <v>27487</v>
      </c>
      <c r="J655" s="90">
        <v>5</v>
      </c>
      <c r="K655" s="93" t="s">
        <v>3703</v>
      </c>
      <c r="L655" s="83" t="s">
        <v>926</v>
      </c>
      <c r="M655" s="83" t="s">
        <v>927</v>
      </c>
      <c r="N655" s="84">
        <v>38</v>
      </c>
      <c r="O655" s="85">
        <v>27389</v>
      </c>
      <c r="P655" s="274">
        <v>5</v>
      </c>
      <c r="Q655" s="275" t="s">
        <v>3811</v>
      </c>
      <c r="R655" s="276" t="s">
        <v>926</v>
      </c>
      <c r="S655" s="277" t="s">
        <v>927</v>
      </c>
      <c r="T655" s="278">
        <v>38</v>
      </c>
      <c r="U655" s="88">
        <v>27389</v>
      </c>
      <c r="V655" s="54">
        <v>5</v>
      </c>
      <c r="W655" s="54" t="s">
        <v>3811</v>
      </c>
      <c r="X655" s="276" t="s">
        <v>926</v>
      </c>
      <c r="Y655" s="83" t="s">
        <v>927</v>
      </c>
      <c r="Z655" s="84">
        <v>34</v>
      </c>
      <c r="AA655" s="88">
        <v>27262</v>
      </c>
      <c r="AB655" s="279">
        <v>5</v>
      </c>
      <c r="AC655" s="280" t="s">
        <v>3811</v>
      </c>
      <c r="AD655" s="281" t="s">
        <v>926</v>
      </c>
      <c r="AE655" s="83" t="s">
        <v>927</v>
      </c>
      <c r="AF655" s="84">
        <v>38</v>
      </c>
      <c r="AG655" s="88">
        <v>27262</v>
      </c>
      <c r="AH655" s="279">
        <v>5</v>
      </c>
      <c r="AI655" s="286" t="s">
        <v>3811</v>
      </c>
      <c r="AJ655" s="281" t="s">
        <v>926</v>
      </c>
      <c r="AK655" s="83" t="s">
        <v>927</v>
      </c>
      <c r="AL655" s="84">
        <v>38</v>
      </c>
      <c r="AM655" s="88">
        <v>27262</v>
      </c>
      <c r="AN655" s="279">
        <v>5</v>
      </c>
      <c r="AO655" s="286" t="s">
        <v>3811</v>
      </c>
      <c r="AP655" s="281" t="s">
        <v>926</v>
      </c>
      <c r="AQ655" s="83" t="s">
        <v>927</v>
      </c>
      <c r="AR655" s="84">
        <v>38</v>
      </c>
      <c r="AS655" s="88">
        <v>27262</v>
      </c>
      <c r="AT655" s="279">
        <v>5</v>
      </c>
      <c r="AU655" s="280" t="s">
        <v>3811</v>
      </c>
      <c r="AV655" s="86" t="s">
        <v>926</v>
      </c>
      <c r="AW655" s="285" t="s">
        <v>927</v>
      </c>
      <c r="AX655" s="285">
        <v>38</v>
      </c>
      <c r="AY655" s="87">
        <v>27061</v>
      </c>
      <c r="AZ655" s="86">
        <v>5</v>
      </c>
      <c r="BA655" s="57" t="s">
        <v>3811</v>
      </c>
      <c r="BB655" s="301" t="s">
        <v>926</v>
      </c>
      <c r="BC655" s="83" t="s">
        <v>927</v>
      </c>
      <c r="BD655" s="84">
        <v>38</v>
      </c>
      <c r="BE655" s="282">
        <v>27061</v>
      </c>
      <c r="BF655" s="279">
        <v>5</v>
      </c>
      <c r="BG655" s="303" t="s">
        <v>3811</v>
      </c>
      <c r="BH655" s="86" t="s">
        <v>3829</v>
      </c>
      <c r="BI655" s="285" t="s">
        <v>3829</v>
      </c>
      <c r="BJ655" s="285" t="s">
        <v>3829</v>
      </c>
      <c r="BK655" s="86" t="s">
        <v>3829</v>
      </c>
      <c r="BL655" s="432">
        <v>5</v>
      </c>
      <c r="BM655" s="432" t="s">
        <v>3811</v>
      </c>
      <c r="BN655" s="432" t="str">
        <f>INDEX(ID!$D:$D,MATCH('Org2567'!D655,ID!$A:$A,0))</f>
        <v>เฉลิมพระเกียรติ(บุรีรัมย์)</v>
      </c>
    </row>
    <row r="656" spans="1:66" x14ac:dyDescent="0.25">
      <c r="A656" s="272">
        <v>653</v>
      </c>
      <c r="B656" s="272">
        <v>9</v>
      </c>
      <c r="C656" s="82" t="s">
        <v>2773</v>
      </c>
      <c r="D656" s="272" t="s">
        <v>655</v>
      </c>
      <c r="E656" s="82" t="str">
        <f t="shared" si="10"/>
        <v>รพ.แคนดง</v>
      </c>
      <c r="F656" s="90" t="s">
        <v>926</v>
      </c>
      <c r="G656" s="90" t="s">
        <v>989</v>
      </c>
      <c r="H656" s="90">
        <v>40</v>
      </c>
      <c r="I656" s="273">
        <v>24145</v>
      </c>
      <c r="J656" s="90">
        <v>3</v>
      </c>
      <c r="K656" s="93" t="s">
        <v>3705</v>
      </c>
      <c r="L656" s="83" t="s">
        <v>926</v>
      </c>
      <c r="M656" s="83" t="s">
        <v>989</v>
      </c>
      <c r="N656" s="84">
        <v>31</v>
      </c>
      <c r="O656" s="85">
        <v>24195</v>
      </c>
      <c r="P656" s="274">
        <v>3</v>
      </c>
      <c r="Q656" s="275" t="s">
        <v>3819</v>
      </c>
      <c r="R656" s="276" t="s">
        <v>926</v>
      </c>
      <c r="S656" s="277" t="s">
        <v>989</v>
      </c>
      <c r="T656" s="278">
        <v>31</v>
      </c>
      <c r="U656" s="88">
        <v>24195</v>
      </c>
      <c r="V656" s="54">
        <v>3</v>
      </c>
      <c r="W656" s="54" t="s">
        <v>3819</v>
      </c>
      <c r="X656" s="276" t="s">
        <v>926</v>
      </c>
      <c r="Y656" s="83" t="s">
        <v>989</v>
      </c>
      <c r="Z656" s="84">
        <v>31</v>
      </c>
      <c r="AA656" s="88">
        <v>24133</v>
      </c>
      <c r="AB656" s="279">
        <v>3</v>
      </c>
      <c r="AC656" s="280" t="s">
        <v>3819</v>
      </c>
      <c r="AD656" s="281" t="s">
        <v>926</v>
      </c>
      <c r="AE656" s="83" t="s">
        <v>989</v>
      </c>
      <c r="AF656" s="84">
        <v>31</v>
      </c>
      <c r="AG656" s="88">
        <v>24133</v>
      </c>
      <c r="AH656" s="279">
        <v>3</v>
      </c>
      <c r="AI656" s="286" t="s">
        <v>3819</v>
      </c>
      <c r="AJ656" s="281" t="s">
        <v>926</v>
      </c>
      <c r="AK656" s="83" t="s">
        <v>989</v>
      </c>
      <c r="AL656" s="84">
        <v>31</v>
      </c>
      <c r="AM656" s="88">
        <v>24133</v>
      </c>
      <c r="AN656" s="279">
        <v>3</v>
      </c>
      <c r="AO656" s="286" t="s">
        <v>3819</v>
      </c>
      <c r="AP656" s="281" t="s">
        <v>926</v>
      </c>
      <c r="AQ656" s="83" t="s">
        <v>989</v>
      </c>
      <c r="AR656" s="84">
        <v>31</v>
      </c>
      <c r="AS656" s="88">
        <v>24133</v>
      </c>
      <c r="AT656" s="279">
        <v>3</v>
      </c>
      <c r="AU656" s="280" t="s">
        <v>3819</v>
      </c>
      <c r="AV656" s="86" t="s">
        <v>926</v>
      </c>
      <c r="AW656" s="285" t="s">
        <v>989</v>
      </c>
      <c r="AX656" s="285">
        <v>31</v>
      </c>
      <c r="AY656" s="87">
        <v>24002</v>
      </c>
      <c r="AZ656" s="86">
        <v>3</v>
      </c>
      <c r="BA656" s="57" t="s">
        <v>3819</v>
      </c>
      <c r="BB656" s="301" t="s">
        <v>926</v>
      </c>
      <c r="BC656" s="83" t="s">
        <v>927</v>
      </c>
      <c r="BD656" s="84">
        <v>31</v>
      </c>
      <c r="BE656" s="282">
        <v>24002</v>
      </c>
      <c r="BF656" s="279">
        <v>5</v>
      </c>
      <c r="BG656" s="303" t="s">
        <v>3811</v>
      </c>
      <c r="BH656" s="86" t="s">
        <v>3829</v>
      </c>
      <c r="BI656" s="285" t="s">
        <v>3830</v>
      </c>
      <c r="BJ656" s="285" t="s">
        <v>3829</v>
      </c>
      <c r="BK656" s="86" t="s">
        <v>3830</v>
      </c>
      <c r="BL656" s="432">
        <v>5</v>
      </c>
      <c r="BM656" s="432" t="s">
        <v>3811</v>
      </c>
      <c r="BN656" s="432" t="str">
        <f>INDEX(ID!$D:$D,MATCH('Org2567'!D656,ID!$A:$A,0))</f>
        <v>แคนดง</v>
      </c>
    </row>
    <row r="657" spans="1:66" x14ac:dyDescent="0.25">
      <c r="A657" s="272">
        <v>654</v>
      </c>
      <c r="B657" s="272">
        <v>9</v>
      </c>
      <c r="C657" s="82" t="s">
        <v>2773</v>
      </c>
      <c r="D657" s="272" t="s">
        <v>656</v>
      </c>
      <c r="E657" s="82" t="str">
        <f t="shared" si="10"/>
        <v>รพ.บ้านด่าน</v>
      </c>
      <c r="F657" s="90" t="s">
        <v>926</v>
      </c>
      <c r="G657" s="90" t="s">
        <v>927</v>
      </c>
      <c r="H657" s="90">
        <v>71</v>
      </c>
      <c r="I657" s="273">
        <v>22809</v>
      </c>
      <c r="J657" s="90">
        <v>5</v>
      </c>
      <c r="K657" s="93" t="s">
        <v>3703</v>
      </c>
      <c r="L657" s="83" t="s">
        <v>926</v>
      </c>
      <c r="M657" s="83" t="s">
        <v>927</v>
      </c>
      <c r="N657" s="84">
        <v>71</v>
      </c>
      <c r="O657" s="85">
        <v>22889</v>
      </c>
      <c r="P657" s="274">
        <v>5</v>
      </c>
      <c r="Q657" s="275" t="s">
        <v>3811</v>
      </c>
      <c r="R657" s="276" t="s">
        <v>926</v>
      </c>
      <c r="S657" s="277" t="s">
        <v>927</v>
      </c>
      <c r="T657" s="278">
        <v>68</v>
      </c>
      <c r="U657" s="88">
        <v>22889</v>
      </c>
      <c r="V657" s="54">
        <v>5</v>
      </c>
      <c r="W657" s="54" t="s">
        <v>3811</v>
      </c>
      <c r="X657" s="276" t="s">
        <v>926</v>
      </c>
      <c r="Y657" s="83" t="s">
        <v>927</v>
      </c>
      <c r="Z657" s="84">
        <v>30</v>
      </c>
      <c r="AA657" s="88">
        <v>22878</v>
      </c>
      <c r="AB657" s="279">
        <v>5</v>
      </c>
      <c r="AC657" s="280" t="s">
        <v>3811</v>
      </c>
      <c r="AD657" s="281" t="s">
        <v>926</v>
      </c>
      <c r="AE657" s="83" t="s">
        <v>927</v>
      </c>
      <c r="AF657" s="84">
        <v>68</v>
      </c>
      <c r="AG657" s="88">
        <v>22878</v>
      </c>
      <c r="AH657" s="279">
        <v>5</v>
      </c>
      <c r="AI657" s="286" t="s">
        <v>3811</v>
      </c>
      <c r="AJ657" s="281" t="s">
        <v>926</v>
      </c>
      <c r="AK657" s="83" t="s">
        <v>927</v>
      </c>
      <c r="AL657" s="84">
        <v>68</v>
      </c>
      <c r="AM657" s="88">
        <v>22878</v>
      </c>
      <c r="AN657" s="279">
        <v>5</v>
      </c>
      <c r="AO657" s="286" t="s">
        <v>3811</v>
      </c>
      <c r="AP657" s="281" t="s">
        <v>926</v>
      </c>
      <c r="AQ657" s="83" t="s">
        <v>927</v>
      </c>
      <c r="AR657" s="84">
        <v>68</v>
      </c>
      <c r="AS657" s="88">
        <v>22878</v>
      </c>
      <c r="AT657" s="279">
        <v>5</v>
      </c>
      <c r="AU657" s="280" t="s">
        <v>3811</v>
      </c>
      <c r="AV657" s="86" t="s">
        <v>926</v>
      </c>
      <c r="AW657" s="285" t="s">
        <v>927</v>
      </c>
      <c r="AX657" s="285">
        <v>68</v>
      </c>
      <c r="AY657" s="87">
        <v>22585</v>
      </c>
      <c r="AZ657" s="86">
        <v>5</v>
      </c>
      <c r="BA657" s="57" t="s">
        <v>3811</v>
      </c>
      <c r="BB657" s="301" t="s">
        <v>926</v>
      </c>
      <c r="BC657" s="83" t="s">
        <v>927</v>
      </c>
      <c r="BD657" s="84">
        <v>63</v>
      </c>
      <c r="BE657" s="282">
        <v>22585</v>
      </c>
      <c r="BF657" s="279">
        <v>5</v>
      </c>
      <c r="BG657" s="303" t="s">
        <v>3811</v>
      </c>
      <c r="BH657" s="86" t="s">
        <v>3829</v>
      </c>
      <c r="BI657" s="285" t="s">
        <v>3829</v>
      </c>
      <c r="BJ657" s="285" t="s">
        <v>3830</v>
      </c>
      <c r="BK657" s="86" t="s">
        <v>3829</v>
      </c>
      <c r="BL657" s="432">
        <v>5</v>
      </c>
      <c r="BM657" s="432" t="s">
        <v>3811</v>
      </c>
      <c r="BN657" s="432" t="str">
        <f>INDEX(ID!$D:$D,MATCH('Org2567'!D657,ID!$A:$A,0))</f>
        <v>บ้านด่าน</v>
      </c>
    </row>
    <row r="658" spans="1:66" x14ac:dyDescent="0.25">
      <c r="A658" s="272">
        <v>655</v>
      </c>
      <c r="B658" s="272">
        <v>9</v>
      </c>
      <c r="C658" s="82" t="s">
        <v>2842</v>
      </c>
      <c r="D658" s="272" t="s">
        <v>657</v>
      </c>
      <c r="E658" s="82" t="str">
        <f t="shared" si="10"/>
        <v>รพ.สุรินทร์</v>
      </c>
      <c r="F658" s="90" t="s">
        <v>916</v>
      </c>
      <c r="G658" s="90" t="s">
        <v>3</v>
      </c>
      <c r="H658" s="90">
        <v>914</v>
      </c>
      <c r="I658" s="273">
        <v>185197</v>
      </c>
      <c r="J658" s="90">
        <v>19</v>
      </c>
      <c r="K658" s="93" t="s">
        <v>3772</v>
      </c>
      <c r="L658" s="83" t="s">
        <v>916</v>
      </c>
      <c r="M658" s="83" t="s">
        <v>3</v>
      </c>
      <c r="N658" s="84">
        <v>914</v>
      </c>
      <c r="O658" s="85">
        <v>184999</v>
      </c>
      <c r="P658" s="274">
        <v>19</v>
      </c>
      <c r="Q658" s="275" t="s">
        <v>3807</v>
      </c>
      <c r="R658" s="276" t="s">
        <v>916</v>
      </c>
      <c r="S658" s="277" t="s">
        <v>3</v>
      </c>
      <c r="T658" s="278">
        <v>914</v>
      </c>
      <c r="U658" s="88">
        <v>184999</v>
      </c>
      <c r="V658" s="54">
        <v>19</v>
      </c>
      <c r="W658" s="54" t="s">
        <v>3807</v>
      </c>
      <c r="X658" s="276" t="s">
        <v>916</v>
      </c>
      <c r="Y658" s="83" t="s">
        <v>3</v>
      </c>
      <c r="Z658" s="84">
        <v>914</v>
      </c>
      <c r="AA658" s="88">
        <v>184069</v>
      </c>
      <c r="AB658" s="279">
        <v>19</v>
      </c>
      <c r="AC658" s="280" t="s">
        <v>3807</v>
      </c>
      <c r="AD658" s="281" t="s">
        <v>916</v>
      </c>
      <c r="AE658" s="83" t="s">
        <v>3</v>
      </c>
      <c r="AF658" s="84">
        <v>914</v>
      </c>
      <c r="AG658" s="88">
        <v>184069</v>
      </c>
      <c r="AH658" s="279">
        <v>19</v>
      </c>
      <c r="AI658" s="286" t="s">
        <v>3807</v>
      </c>
      <c r="AJ658" s="281" t="s">
        <v>916</v>
      </c>
      <c r="AK658" s="83" t="s">
        <v>3</v>
      </c>
      <c r="AL658" s="84">
        <v>914</v>
      </c>
      <c r="AM658" s="88">
        <v>184069</v>
      </c>
      <c r="AN658" s="279">
        <v>19</v>
      </c>
      <c r="AO658" s="286" t="s">
        <v>3807</v>
      </c>
      <c r="AP658" s="281" t="s">
        <v>916</v>
      </c>
      <c r="AQ658" s="83" t="s">
        <v>3</v>
      </c>
      <c r="AR658" s="84">
        <v>914</v>
      </c>
      <c r="AS658" s="88">
        <v>184069</v>
      </c>
      <c r="AT658" s="279">
        <v>19</v>
      </c>
      <c r="AU658" s="280" t="s">
        <v>3807</v>
      </c>
      <c r="AV658" s="86" t="s">
        <v>916</v>
      </c>
      <c r="AW658" s="285" t="s">
        <v>3</v>
      </c>
      <c r="AX658" s="285">
        <v>914</v>
      </c>
      <c r="AY658" s="87">
        <v>182375</v>
      </c>
      <c r="AZ658" s="86">
        <v>19</v>
      </c>
      <c r="BA658" s="57" t="s">
        <v>3807</v>
      </c>
      <c r="BB658" s="301" t="s">
        <v>916</v>
      </c>
      <c r="BC658" s="83" t="s">
        <v>3</v>
      </c>
      <c r="BD658" s="84">
        <v>914</v>
      </c>
      <c r="BE658" s="282">
        <v>182375</v>
      </c>
      <c r="BF658" s="279">
        <v>19</v>
      </c>
      <c r="BG658" s="303" t="s">
        <v>3807</v>
      </c>
      <c r="BH658" s="86" t="s">
        <v>3829</v>
      </c>
      <c r="BI658" s="285" t="s">
        <v>3829</v>
      </c>
      <c r="BJ658" s="285" t="s">
        <v>3829</v>
      </c>
      <c r="BK658" s="86" t="s">
        <v>3829</v>
      </c>
      <c r="BL658" s="432">
        <v>19</v>
      </c>
      <c r="BM658" s="432" t="s">
        <v>3807</v>
      </c>
      <c r="BN658" s="432" t="str">
        <f>INDEX(ID!$D:$D,MATCH('Org2567'!D658,ID!$A:$A,0))</f>
        <v>สุรินทร์</v>
      </c>
    </row>
    <row r="659" spans="1:66" x14ac:dyDescent="0.25">
      <c r="A659" s="272">
        <v>656</v>
      </c>
      <c r="B659" s="272">
        <v>9</v>
      </c>
      <c r="C659" s="82" t="s">
        <v>2842</v>
      </c>
      <c r="D659" s="272" t="s">
        <v>658</v>
      </c>
      <c r="E659" s="82" t="str">
        <f t="shared" si="10"/>
        <v>รพ.ชุมพลบุรี</v>
      </c>
      <c r="F659" s="90" t="s">
        <v>926</v>
      </c>
      <c r="G659" s="90" t="s">
        <v>927</v>
      </c>
      <c r="H659" s="90">
        <v>65</v>
      </c>
      <c r="I659" s="273">
        <v>43589</v>
      </c>
      <c r="J659" s="90">
        <v>6</v>
      </c>
      <c r="K659" s="93" t="s">
        <v>3783</v>
      </c>
      <c r="L659" s="83" t="s">
        <v>926</v>
      </c>
      <c r="M659" s="83" t="s">
        <v>927</v>
      </c>
      <c r="N659" s="84">
        <v>63</v>
      </c>
      <c r="O659" s="85">
        <v>43574</v>
      </c>
      <c r="P659" s="274">
        <v>6</v>
      </c>
      <c r="Q659" s="275" t="s">
        <v>3809</v>
      </c>
      <c r="R659" s="276" t="s">
        <v>926</v>
      </c>
      <c r="S659" s="277" t="s">
        <v>927</v>
      </c>
      <c r="T659" s="278">
        <v>60</v>
      </c>
      <c r="U659" s="88">
        <v>43574</v>
      </c>
      <c r="V659" s="54">
        <v>6</v>
      </c>
      <c r="W659" s="54" t="s">
        <v>3809</v>
      </c>
      <c r="X659" s="276" t="s">
        <v>926</v>
      </c>
      <c r="Y659" s="83" t="s">
        <v>927</v>
      </c>
      <c r="Z659" s="84">
        <v>60</v>
      </c>
      <c r="AA659" s="88">
        <v>43447</v>
      </c>
      <c r="AB659" s="279">
        <v>6</v>
      </c>
      <c r="AC659" s="280" t="s">
        <v>3809</v>
      </c>
      <c r="AD659" s="281" t="s">
        <v>926</v>
      </c>
      <c r="AE659" s="83" t="s">
        <v>927</v>
      </c>
      <c r="AF659" s="84">
        <v>73</v>
      </c>
      <c r="AG659" s="88">
        <v>43447</v>
      </c>
      <c r="AH659" s="279">
        <v>6</v>
      </c>
      <c r="AI659" s="286" t="s">
        <v>3809</v>
      </c>
      <c r="AJ659" s="281" t="s">
        <v>926</v>
      </c>
      <c r="AK659" s="83" t="s">
        <v>927</v>
      </c>
      <c r="AL659" s="84">
        <v>73</v>
      </c>
      <c r="AM659" s="88">
        <v>43447</v>
      </c>
      <c r="AN659" s="279">
        <v>6</v>
      </c>
      <c r="AO659" s="286" t="s">
        <v>3809</v>
      </c>
      <c r="AP659" s="281" t="s">
        <v>926</v>
      </c>
      <c r="AQ659" s="83" t="s">
        <v>927</v>
      </c>
      <c r="AR659" s="84">
        <v>73</v>
      </c>
      <c r="AS659" s="88">
        <v>43447</v>
      </c>
      <c r="AT659" s="279">
        <v>6</v>
      </c>
      <c r="AU659" s="280" t="s">
        <v>3809</v>
      </c>
      <c r="AV659" s="86" t="s">
        <v>926</v>
      </c>
      <c r="AW659" s="285" t="s">
        <v>927</v>
      </c>
      <c r="AX659" s="285">
        <v>73</v>
      </c>
      <c r="AY659" s="87">
        <v>42805</v>
      </c>
      <c r="AZ659" s="86">
        <v>6</v>
      </c>
      <c r="BA659" s="57" t="s">
        <v>3809</v>
      </c>
      <c r="BB659" s="301" t="s">
        <v>926</v>
      </c>
      <c r="BC659" s="83" t="s">
        <v>931</v>
      </c>
      <c r="BD659" s="84">
        <v>60</v>
      </c>
      <c r="BE659" s="282">
        <v>42805</v>
      </c>
      <c r="BF659" s="279">
        <v>9</v>
      </c>
      <c r="BG659" s="303" t="s">
        <v>3814</v>
      </c>
      <c r="BH659" s="86" t="s">
        <v>3829</v>
      </c>
      <c r="BI659" s="285" t="s">
        <v>3830</v>
      </c>
      <c r="BJ659" s="285" t="s">
        <v>3830</v>
      </c>
      <c r="BK659" s="86" t="s">
        <v>3830</v>
      </c>
      <c r="BL659" s="432">
        <v>9</v>
      </c>
      <c r="BM659" s="432" t="s">
        <v>3814</v>
      </c>
      <c r="BN659" s="432" t="str">
        <f>INDEX(ID!$D:$D,MATCH('Org2567'!D659,ID!$A:$A,0))</f>
        <v>ชุมพลบุรี</v>
      </c>
    </row>
    <row r="660" spans="1:66" x14ac:dyDescent="0.25">
      <c r="A660" s="272">
        <v>657</v>
      </c>
      <c r="B660" s="272">
        <v>9</v>
      </c>
      <c r="C660" s="82" t="s">
        <v>2842</v>
      </c>
      <c r="D660" s="272" t="s">
        <v>659</v>
      </c>
      <c r="E660" s="82" t="str">
        <f t="shared" si="10"/>
        <v>รพ.ท่าตูม</v>
      </c>
      <c r="F660" s="90" t="s">
        <v>926</v>
      </c>
      <c r="G660" s="90" t="s">
        <v>952</v>
      </c>
      <c r="H660" s="90">
        <v>140</v>
      </c>
      <c r="I660" s="273">
        <v>75287</v>
      </c>
      <c r="J660" s="90">
        <v>13</v>
      </c>
      <c r="K660" s="93" t="s">
        <v>3781</v>
      </c>
      <c r="L660" s="83" t="s">
        <v>926</v>
      </c>
      <c r="M660" s="83" t="s">
        <v>952</v>
      </c>
      <c r="N660" s="84">
        <v>140</v>
      </c>
      <c r="O660" s="85">
        <v>75164</v>
      </c>
      <c r="P660" s="274">
        <v>13</v>
      </c>
      <c r="Q660" s="275" t="s">
        <v>3813</v>
      </c>
      <c r="R660" s="276" t="s">
        <v>926</v>
      </c>
      <c r="S660" s="277" t="s">
        <v>952</v>
      </c>
      <c r="T660" s="278">
        <v>140</v>
      </c>
      <c r="U660" s="88">
        <v>75164</v>
      </c>
      <c r="V660" s="54">
        <v>13</v>
      </c>
      <c r="W660" s="54" t="s">
        <v>3813</v>
      </c>
      <c r="X660" s="276" t="s">
        <v>926</v>
      </c>
      <c r="Y660" s="83" t="s">
        <v>952</v>
      </c>
      <c r="Z660" s="84">
        <v>140</v>
      </c>
      <c r="AA660" s="88">
        <v>74756</v>
      </c>
      <c r="AB660" s="279">
        <v>13</v>
      </c>
      <c r="AC660" s="280" t="s">
        <v>3813</v>
      </c>
      <c r="AD660" s="281" t="s">
        <v>926</v>
      </c>
      <c r="AE660" s="83" t="s">
        <v>952</v>
      </c>
      <c r="AF660" s="84">
        <v>206</v>
      </c>
      <c r="AG660" s="88">
        <v>74756</v>
      </c>
      <c r="AH660" s="279">
        <v>13</v>
      </c>
      <c r="AI660" s="286" t="s">
        <v>3813</v>
      </c>
      <c r="AJ660" s="281" t="s">
        <v>926</v>
      </c>
      <c r="AK660" s="83" t="s">
        <v>952</v>
      </c>
      <c r="AL660" s="84">
        <v>206</v>
      </c>
      <c r="AM660" s="88">
        <v>74756</v>
      </c>
      <c r="AN660" s="279">
        <v>13</v>
      </c>
      <c r="AO660" s="286" t="s">
        <v>3813</v>
      </c>
      <c r="AP660" s="281" t="s">
        <v>926</v>
      </c>
      <c r="AQ660" s="83" t="s">
        <v>952</v>
      </c>
      <c r="AR660" s="84">
        <v>206</v>
      </c>
      <c r="AS660" s="88">
        <v>74756</v>
      </c>
      <c r="AT660" s="279">
        <v>13</v>
      </c>
      <c r="AU660" s="280" t="s">
        <v>3813</v>
      </c>
      <c r="AV660" s="86" t="s">
        <v>926</v>
      </c>
      <c r="AW660" s="285" t="s">
        <v>952</v>
      </c>
      <c r="AX660" s="285">
        <v>206</v>
      </c>
      <c r="AY660" s="87">
        <v>73444</v>
      </c>
      <c r="AZ660" s="86">
        <v>13</v>
      </c>
      <c r="BA660" s="57" t="s">
        <v>3813</v>
      </c>
      <c r="BB660" s="301" t="s">
        <v>926</v>
      </c>
      <c r="BC660" s="83" t="s">
        <v>952</v>
      </c>
      <c r="BD660" s="84">
        <v>140</v>
      </c>
      <c r="BE660" s="282">
        <v>73444</v>
      </c>
      <c r="BF660" s="279">
        <v>13</v>
      </c>
      <c r="BG660" s="303" t="s">
        <v>3813</v>
      </c>
      <c r="BH660" s="86" t="s">
        <v>3829</v>
      </c>
      <c r="BI660" s="285" t="s">
        <v>3829</v>
      </c>
      <c r="BJ660" s="285" t="s">
        <v>3830</v>
      </c>
      <c r="BK660" s="86" t="s">
        <v>3829</v>
      </c>
      <c r="BL660" s="432">
        <v>13</v>
      </c>
      <c r="BM660" s="432" t="s">
        <v>3813</v>
      </c>
      <c r="BN660" s="432" t="str">
        <f>INDEX(ID!$D:$D,MATCH('Org2567'!D660,ID!$A:$A,0))</f>
        <v>ท่าตูม</v>
      </c>
    </row>
    <row r="661" spans="1:66" x14ac:dyDescent="0.25">
      <c r="A661" s="272">
        <v>658</v>
      </c>
      <c r="B661" s="272">
        <v>9</v>
      </c>
      <c r="C661" s="82" t="s">
        <v>2842</v>
      </c>
      <c r="D661" s="272" t="s">
        <v>660</v>
      </c>
      <c r="E661" s="82" t="str">
        <f t="shared" si="10"/>
        <v>รพ.จอมพระ</v>
      </c>
      <c r="F661" s="90" t="s">
        <v>926</v>
      </c>
      <c r="G661" s="90" t="s">
        <v>927</v>
      </c>
      <c r="H661" s="90">
        <v>48</v>
      </c>
      <c r="I661" s="273">
        <v>40011</v>
      </c>
      <c r="J661" s="90">
        <v>6</v>
      </c>
      <c r="K661" s="93" t="s">
        <v>3783</v>
      </c>
      <c r="L661" s="83" t="s">
        <v>926</v>
      </c>
      <c r="M661" s="83" t="s">
        <v>927</v>
      </c>
      <c r="N661" s="84">
        <v>72</v>
      </c>
      <c r="O661" s="85">
        <v>40020</v>
      </c>
      <c r="P661" s="274">
        <v>6</v>
      </c>
      <c r="Q661" s="275" t="s">
        <v>3809</v>
      </c>
      <c r="R661" s="276" t="s">
        <v>926</v>
      </c>
      <c r="S661" s="277" t="s">
        <v>927</v>
      </c>
      <c r="T661" s="278">
        <v>60</v>
      </c>
      <c r="U661" s="88">
        <v>40020</v>
      </c>
      <c r="V661" s="54">
        <v>6</v>
      </c>
      <c r="W661" s="54" t="s">
        <v>3809</v>
      </c>
      <c r="X661" s="276" t="s">
        <v>926</v>
      </c>
      <c r="Y661" s="83" t="s">
        <v>927</v>
      </c>
      <c r="Z661" s="84">
        <v>60</v>
      </c>
      <c r="AA661" s="88">
        <v>39708</v>
      </c>
      <c r="AB661" s="279">
        <v>6</v>
      </c>
      <c r="AC661" s="280" t="s">
        <v>3809</v>
      </c>
      <c r="AD661" s="281" t="s">
        <v>926</v>
      </c>
      <c r="AE661" s="83" t="s">
        <v>927</v>
      </c>
      <c r="AF661" s="84">
        <v>60</v>
      </c>
      <c r="AG661" s="88">
        <v>39708</v>
      </c>
      <c r="AH661" s="279">
        <v>6</v>
      </c>
      <c r="AI661" s="286" t="s">
        <v>3809</v>
      </c>
      <c r="AJ661" s="281" t="s">
        <v>926</v>
      </c>
      <c r="AK661" s="83" t="s">
        <v>927</v>
      </c>
      <c r="AL661" s="84">
        <v>60</v>
      </c>
      <c r="AM661" s="88">
        <v>39708</v>
      </c>
      <c r="AN661" s="279">
        <v>6</v>
      </c>
      <c r="AO661" s="286" t="s">
        <v>3809</v>
      </c>
      <c r="AP661" s="281" t="s">
        <v>926</v>
      </c>
      <c r="AQ661" s="83" t="s">
        <v>927</v>
      </c>
      <c r="AR661" s="84">
        <v>60</v>
      </c>
      <c r="AS661" s="88">
        <v>39708</v>
      </c>
      <c r="AT661" s="279">
        <v>6</v>
      </c>
      <c r="AU661" s="280" t="s">
        <v>3809</v>
      </c>
      <c r="AV661" s="86" t="s">
        <v>926</v>
      </c>
      <c r="AW661" s="285" t="s">
        <v>927</v>
      </c>
      <c r="AX661" s="285">
        <v>60</v>
      </c>
      <c r="AY661" s="87">
        <v>39037</v>
      </c>
      <c r="AZ661" s="86">
        <v>6</v>
      </c>
      <c r="BA661" s="57" t="s">
        <v>3809</v>
      </c>
      <c r="BB661" s="301" t="s">
        <v>926</v>
      </c>
      <c r="BC661" s="83" t="s">
        <v>927</v>
      </c>
      <c r="BD661" s="84">
        <v>60</v>
      </c>
      <c r="BE661" s="282">
        <v>39037</v>
      </c>
      <c r="BF661" s="279">
        <v>6</v>
      </c>
      <c r="BG661" s="303" t="s">
        <v>3809</v>
      </c>
      <c r="BH661" s="86" t="s">
        <v>3829</v>
      </c>
      <c r="BI661" s="285" t="s">
        <v>3829</v>
      </c>
      <c r="BJ661" s="285" t="s">
        <v>3829</v>
      </c>
      <c r="BK661" s="86" t="s">
        <v>3829</v>
      </c>
      <c r="BL661" s="432">
        <v>6</v>
      </c>
      <c r="BM661" s="432" t="s">
        <v>3809</v>
      </c>
      <c r="BN661" s="432" t="str">
        <f>INDEX(ID!$D:$D,MATCH('Org2567'!D661,ID!$A:$A,0))</f>
        <v>จอมพระ</v>
      </c>
    </row>
    <row r="662" spans="1:66" x14ac:dyDescent="0.25">
      <c r="A662" s="272">
        <v>659</v>
      </c>
      <c r="B662" s="272">
        <v>9</v>
      </c>
      <c r="C662" s="82" t="s">
        <v>2842</v>
      </c>
      <c r="D662" s="272" t="s">
        <v>661</v>
      </c>
      <c r="E662" s="82" t="str">
        <f t="shared" si="10"/>
        <v>รพ.ปราสาท</v>
      </c>
      <c r="F662" s="90" t="s">
        <v>922</v>
      </c>
      <c r="G662" s="90" t="s">
        <v>924</v>
      </c>
      <c r="H662" s="90">
        <v>265</v>
      </c>
      <c r="I662" s="273">
        <v>115578</v>
      </c>
      <c r="J662" s="90">
        <v>15</v>
      </c>
      <c r="K662" s="93" t="s">
        <v>3775</v>
      </c>
      <c r="L662" s="83" t="s">
        <v>922</v>
      </c>
      <c r="M662" s="83" t="s">
        <v>924</v>
      </c>
      <c r="N662" s="84">
        <v>265</v>
      </c>
      <c r="O662" s="85">
        <v>115499</v>
      </c>
      <c r="P662" s="274">
        <v>15</v>
      </c>
      <c r="Q662" s="275" t="s">
        <v>3812</v>
      </c>
      <c r="R662" s="276" t="s">
        <v>922</v>
      </c>
      <c r="S662" s="277" t="s">
        <v>924</v>
      </c>
      <c r="T662" s="278">
        <v>265</v>
      </c>
      <c r="U662" s="88">
        <v>115499</v>
      </c>
      <c r="V662" s="54">
        <v>15</v>
      </c>
      <c r="W662" s="54" t="s">
        <v>3812</v>
      </c>
      <c r="X662" s="276" t="s">
        <v>922</v>
      </c>
      <c r="Y662" s="83" t="s">
        <v>924</v>
      </c>
      <c r="Z662" s="84">
        <v>265</v>
      </c>
      <c r="AA662" s="88">
        <v>115335</v>
      </c>
      <c r="AB662" s="279">
        <v>15</v>
      </c>
      <c r="AC662" s="280" t="s">
        <v>3812</v>
      </c>
      <c r="AD662" s="281" t="s">
        <v>922</v>
      </c>
      <c r="AE662" s="83" t="s">
        <v>924</v>
      </c>
      <c r="AF662" s="84">
        <v>265</v>
      </c>
      <c r="AG662" s="88">
        <v>115335</v>
      </c>
      <c r="AH662" s="279">
        <v>15</v>
      </c>
      <c r="AI662" s="286" t="s">
        <v>3812</v>
      </c>
      <c r="AJ662" s="281" t="s">
        <v>922</v>
      </c>
      <c r="AK662" s="83" t="s">
        <v>924</v>
      </c>
      <c r="AL662" s="84">
        <v>265</v>
      </c>
      <c r="AM662" s="88">
        <v>115335</v>
      </c>
      <c r="AN662" s="279">
        <v>15</v>
      </c>
      <c r="AO662" s="286" t="s">
        <v>3812</v>
      </c>
      <c r="AP662" s="281" t="s">
        <v>922</v>
      </c>
      <c r="AQ662" s="83" t="s">
        <v>924</v>
      </c>
      <c r="AR662" s="84">
        <v>265</v>
      </c>
      <c r="AS662" s="88">
        <v>115335</v>
      </c>
      <c r="AT662" s="279">
        <v>15</v>
      </c>
      <c r="AU662" s="280" t="s">
        <v>3812</v>
      </c>
      <c r="AV662" s="86" t="s">
        <v>922</v>
      </c>
      <c r="AW662" s="285" t="s">
        <v>924</v>
      </c>
      <c r="AX662" s="285">
        <v>265</v>
      </c>
      <c r="AY662" s="87">
        <v>113973</v>
      </c>
      <c r="AZ662" s="86">
        <v>15</v>
      </c>
      <c r="BA662" s="57" t="s">
        <v>3812</v>
      </c>
      <c r="BB662" s="301" t="s">
        <v>922</v>
      </c>
      <c r="BC662" s="83" t="s">
        <v>924</v>
      </c>
      <c r="BD662" s="84">
        <v>265</v>
      </c>
      <c r="BE662" s="282">
        <v>113973</v>
      </c>
      <c r="BF662" s="279">
        <v>15</v>
      </c>
      <c r="BG662" s="303" t="s">
        <v>3812</v>
      </c>
      <c r="BH662" s="86" t="s">
        <v>3829</v>
      </c>
      <c r="BI662" s="285" t="s">
        <v>3829</v>
      </c>
      <c r="BJ662" s="285" t="s">
        <v>3829</v>
      </c>
      <c r="BK662" s="86" t="s">
        <v>3829</v>
      </c>
      <c r="BL662" s="432">
        <v>15</v>
      </c>
      <c r="BM662" s="432" t="s">
        <v>3812</v>
      </c>
      <c r="BN662" s="432" t="str">
        <f>INDEX(ID!$D:$D,MATCH('Org2567'!D662,ID!$A:$A,0))</f>
        <v>ปราสาท</v>
      </c>
    </row>
    <row r="663" spans="1:66" x14ac:dyDescent="0.25">
      <c r="A663" s="272">
        <v>660</v>
      </c>
      <c r="B663" s="272">
        <v>9</v>
      </c>
      <c r="C663" s="82" t="s">
        <v>2842</v>
      </c>
      <c r="D663" s="272" t="s">
        <v>662</v>
      </c>
      <c r="E663" s="82" t="str">
        <f t="shared" si="10"/>
        <v>รพ.กาบเชิง</v>
      </c>
      <c r="F663" s="90" t="s">
        <v>926</v>
      </c>
      <c r="G663" s="90" t="s">
        <v>927</v>
      </c>
      <c r="H663" s="90">
        <v>109</v>
      </c>
      <c r="I663" s="273">
        <v>46739</v>
      </c>
      <c r="J663" s="90">
        <v>6</v>
      </c>
      <c r="K663" s="93" t="s">
        <v>3783</v>
      </c>
      <c r="L663" s="83" t="s">
        <v>926</v>
      </c>
      <c r="M663" s="83" t="s">
        <v>927</v>
      </c>
      <c r="N663" s="84">
        <v>112</v>
      </c>
      <c r="O663" s="85">
        <v>46792</v>
      </c>
      <c r="P663" s="274">
        <v>6</v>
      </c>
      <c r="Q663" s="275" t="s">
        <v>3809</v>
      </c>
      <c r="R663" s="276" t="s">
        <v>926</v>
      </c>
      <c r="S663" s="277" t="s">
        <v>927</v>
      </c>
      <c r="T663" s="278">
        <v>109</v>
      </c>
      <c r="U663" s="88">
        <v>46792</v>
      </c>
      <c r="V663" s="54">
        <v>6</v>
      </c>
      <c r="W663" s="54" t="s">
        <v>3809</v>
      </c>
      <c r="X663" s="276" t="s">
        <v>926</v>
      </c>
      <c r="Y663" s="83" t="s">
        <v>931</v>
      </c>
      <c r="Z663" s="84">
        <v>109</v>
      </c>
      <c r="AA663" s="88">
        <v>46742</v>
      </c>
      <c r="AB663" s="279">
        <v>9</v>
      </c>
      <c r="AC663" s="280" t="s">
        <v>3814</v>
      </c>
      <c r="AD663" s="281" t="s">
        <v>926</v>
      </c>
      <c r="AE663" s="83" t="s">
        <v>931</v>
      </c>
      <c r="AF663" s="84">
        <v>96</v>
      </c>
      <c r="AG663" s="88">
        <v>46742</v>
      </c>
      <c r="AH663" s="279">
        <v>9</v>
      </c>
      <c r="AI663" s="286" t="s">
        <v>3814</v>
      </c>
      <c r="AJ663" s="281" t="s">
        <v>926</v>
      </c>
      <c r="AK663" s="83" t="s">
        <v>931</v>
      </c>
      <c r="AL663" s="84">
        <v>96</v>
      </c>
      <c r="AM663" s="88">
        <v>46742</v>
      </c>
      <c r="AN663" s="279">
        <v>9</v>
      </c>
      <c r="AO663" s="286" t="s">
        <v>3814</v>
      </c>
      <c r="AP663" s="281" t="s">
        <v>926</v>
      </c>
      <c r="AQ663" s="83" t="s">
        <v>931</v>
      </c>
      <c r="AR663" s="84">
        <v>96</v>
      </c>
      <c r="AS663" s="88">
        <v>46742</v>
      </c>
      <c r="AT663" s="279">
        <v>9</v>
      </c>
      <c r="AU663" s="280" t="s">
        <v>3814</v>
      </c>
      <c r="AV663" s="86" t="s">
        <v>926</v>
      </c>
      <c r="AW663" s="285" t="s">
        <v>931</v>
      </c>
      <c r="AX663" s="285">
        <v>96</v>
      </c>
      <c r="AY663" s="87">
        <v>46036</v>
      </c>
      <c r="AZ663" s="86">
        <v>9</v>
      </c>
      <c r="BA663" s="57" t="s">
        <v>3814</v>
      </c>
      <c r="BB663" s="301" t="s">
        <v>926</v>
      </c>
      <c r="BC663" s="83" t="s">
        <v>931</v>
      </c>
      <c r="BD663" s="84">
        <v>97</v>
      </c>
      <c r="BE663" s="282">
        <v>46036</v>
      </c>
      <c r="BF663" s="279">
        <v>9</v>
      </c>
      <c r="BG663" s="303" t="s">
        <v>3814</v>
      </c>
      <c r="BH663" s="86" t="s">
        <v>3829</v>
      </c>
      <c r="BI663" s="285" t="s">
        <v>3829</v>
      </c>
      <c r="BJ663" s="285" t="s">
        <v>3830</v>
      </c>
      <c r="BK663" s="86" t="s">
        <v>3829</v>
      </c>
      <c r="BL663" s="432">
        <v>9</v>
      </c>
      <c r="BM663" s="432" t="s">
        <v>3814</v>
      </c>
      <c r="BN663" s="432" t="str">
        <f>INDEX(ID!$D:$D,MATCH('Org2567'!D663,ID!$A:$A,0))</f>
        <v>กาบเชิง</v>
      </c>
    </row>
    <row r="664" spans="1:66" x14ac:dyDescent="0.25">
      <c r="A664" s="272">
        <v>661</v>
      </c>
      <c r="B664" s="272">
        <v>9</v>
      </c>
      <c r="C664" s="82" t="s">
        <v>2842</v>
      </c>
      <c r="D664" s="272" t="s">
        <v>663</v>
      </c>
      <c r="E664" s="82" t="str">
        <f t="shared" si="10"/>
        <v>รพ.รัตนบุรี</v>
      </c>
      <c r="F664" s="90" t="s">
        <v>926</v>
      </c>
      <c r="G664" s="90" t="s">
        <v>952</v>
      </c>
      <c r="H664" s="90">
        <v>135</v>
      </c>
      <c r="I664" s="273">
        <v>66655</v>
      </c>
      <c r="J664" s="90">
        <v>13</v>
      </c>
      <c r="K664" s="93" t="s">
        <v>3781</v>
      </c>
      <c r="L664" s="83" t="s">
        <v>926</v>
      </c>
      <c r="M664" s="83" t="s">
        <v>952</v>
      </c>
      <c r="N664" s="84">
        <v>129</v>
      </c>
      <c r="O664" s="85">
        <v>66573</v>
      </c>
      <c r="P664" s="274">
        <v>13</v>
      </c>
      <c r="Q664" s="275" t="s">
        <v>3813</v>
      </c>
      <c r="R664" s="276" t="s">
        <v>926</v>
      </c>
      <c r="S664" s="277" t="s">
        <v>952</v>
      </c>
      <c r="T664" s="278">
        <v>129</v>
      </c>
      <c r="U664" s="88">
        <v>66573</v>
      </c>
      <c r="V664" s="54">
        <v>13</v>
      </c>
      <c r="W664" s="54" t="s">
        <v>3813</v>
      </c>
      <c r="X664" s="276" t="s">
        <v>926</v>
      </c>
      <c r="Y664" s="83" t="s">
        <v>952</v>
      </c>
      <c r="Z664" s="84">
        <v>129</v>
      </c>
      <c r="AA664" s="88">
        <v>66447</v>
      </c>
      <c r="AB664" s="279">
        <v>13</v>
      </c>
      <c r="AC664" s="280" t="s">
        <v>3813</v>
      </c>
      <c r="AD664" s="281" t="s">
        <v>926</v>
      </c>
      <c r="AE664" s="83" t="s">
        <v>952</v>
      </c>
      <c r="AF664" s="84">
        <v>137</v>
      </c>
      <c r="AG664" s="88">
        <v>66447</v>
      </c>
      <c r="AH664" s="279">
        <v>13</v>
      </c>
      <c r="AI664" s="286" t="s">
        <v>3813</v>
      </c>
      <c r="AJ664" s="281" t="s">
        <v>926</v>
      </c>
      <c r="AK664" s="83" t="s">
        <v>952</v>
      </c>
      <c r="AL664" s="84">
        <v>137</v>
      </c>
      <c r="AM664" s="88">
        <v>66447</v>
      </c>
      <c r="AN664" s="279">
        <v>13</v>
      </c>
      <c r="AO664" s="286" t="s">
        <v>3813</v>
      </c>
      <c r="AP664" s="281" t="s">
        <v>926</v>
      </c>
      <c r="AQ664" s="83" t="s">
        <v>952</v>
      </c>
      <c r="AR664" s="84">
        <v>137</v>
      </c>
      <c r="AS664" s="88">
        <v>66447</v>
      </c>
      <c r="AT664" s="279">
        <v>13</v>
      </c>
      <c r="AU664" s="280" t="s">
        <v>3813</v>
      </c>
      <c r="AV664" s="86" t="s">
        <v>926</v>
      </c>
      <c r="AW664" s="285" t="s">
        <v>952</v>
      </c>
      <c r="AX664" s="285">
        <v>137</v>
      </c>
      <c r="AY664" s="87">
        <v>65601</v>
      </c>
      <c r="AZ664" s="86">
        <v>13</v>
      </c>
      <c r="BA664" s="57" t="s">
        <v>3813</v>
      </c>
      <c r="BB664" s="301" t="s">
        <v>926</v>
      </c>
      <c r="BC664" s="83" t="s">
        <v>952</v>
      </c>
      <c r="BD664" s="84">
        <v>130</v>
      </c>
      <c r="BE664" s="282">
        <v>65601</v>
      </c>
      <c r="BF664" s="279">
        <v>13</v>
      </c>
      <c r="BG664" s="303" t="s">
        <v>3813</v>
      </c>
      <c r="BH664" s="86" t="s">
        <v>3829</v>
      </c>
      <c r="BI664" s="285" t="s">
        <v>3829</v>
      </c>
      <c r="BJ664" s="285" t="s">
        <v>3830</v>
      </c>
      <c r="BK664" s="86" t="s">
        <v>3829</v>
      </c>
      <c r="BL664" s="432">
        <v>13</v>
      </c>
      <c r="BM664" s="432" t="s">
        <v>3813</v>
      </c>
      <c r="BN664" s="432" t="str">
        <f>INDEX(ID!$D:$D,MATCH('Org2567'!D664,ID!$A:$A,0))</f>
        <v>รัตนบุรี</v>
      </c>
    </row>
    <row r="665" spans="1:66" x14ac:dyDescent="0.25">
      <c r="A665" s="272">
        <v>662</v>
      </c>
      <c r="B665" s="272">
        <v>9</v>
      </c>
      <c r="C665" s="82" t="s">
        <v>2842</v>
      </c>
      <c r="D665" s="272" t="s">
        <v>664</v>
      </c>
      <c r="E665" s="82" t="str">
        <f t="shared" si="10"/>
        <v>รพ.สนม</v>
      </c>
      <c r="F665" s="90" t="s">
        <v>926</v>
      </c>
      <c r="G665" s="90" t="s">
        <v>927</v>
      </c>
      <c r="H665" s="90">
        <v>46</v>
      </c>
      <c r="I665" s="273">
        <v>26817</v>
      </c>
      <c r="J665" s="90">
        <v>5</v>
      </c>
      <c r="K665" s="93" t="s">
        <v>3703</v>
      </c>
      <c r="L665" s="83" t="s">
        <v>926</v>
      </c>
      <c r="M665" s="83" t="s">
        <v>927</v>
      </c>
      <c r="N665" s="84">
        <v>46</v>
      </c>
      <c r="O665" s="85">
        <v>26854</v>
      </c>
      <c r="P665" s="274">
        <v>5</v>
      </c>
      <c r="Q665" s="275" t="s">
        <v>3811</v>
      </c>
      <c r="R665" s="276" t="s">
        <v>926</v>
      </c>
      <c r="S665" s="277" t="s">
        <v>927</v>
      </c>
      <c r="T665" s="278">
        <v>46</v>
      </c>
      <c r="U665" s="88">
        <v>26854</v>
      </c>
      <c r="V665" s="54">
        <v>5</v>
      </c>
      <c r="W665" s="54" t="s">
        <v>3811</v>
      </c>
      <c r="X665" s="276" t="s">
        <v>926</v>
      </c>
      <c r="Y665" s="83" t="s">
        <v>927</v>
      </c>
      <c r="Z665" s="84">
        <v>46</v>
      </c>
      <c r="AA665" s="88">
        <v>26776</v>
      </c>
      <c r="AB665" s="279">
        <v>5</v>
      </c>
      <c r="AC665" s="280" t="s">
        <v>3811</v>
      </c>
      <c r="AD665" s="281" t="s">
        <v>926</v>
      </c>
      <c r="AE665" s="83" t="s">
        <v>927</v>
      </c>
      <c r="AF665" s="84">
        <v>46</v>
      </c>
      <c r="AG665" s="88">
        <v>26776</v>
      </c>
      <c r="AH665" s="279">
        <v>5</v>
      </c>
      <c r="AI665" s="286" t="s">
        <v>3811</v>
      </c>
      <c r="AJ665" s="281" t="s">
        <v>926</v>
      </c>
      <c r="AK665" s="83" t="s">
        <v>927</v>
      </c>
      <c r="AL665" s="84">
        <v>46</v>
      </c>
      <c r="AM665" s="88">
        <v>26776</v>
      </c>
      <c r="AN665" s="279">
        <v>5</v>
      </c>
      <c r="AO665" s="286" t="s">
        <v>3811</v>
      </c>
      <c r="AP665" s="281" t="s">
        <v>926</v>
      </c>
      <c r="AQ665" s="83" t="s">
        <v>927</v>
      </c>
      <c r="AR665" s="84">
        <v>46</v>
      </c>
      <c r="AS665" s="88">
        <v>26776</v>
      </c>
      <c r="AT665" s="279">
        <v>5</v>
      </c>
      <c r="AU665" s="280" t="s">
        <v>3811</v>
      </c>
      <c r="AV665" s="86" t="s">
        <v>926</v>
      </c>
      <c r="AW665" s="285" t="s">
        <v>927</v>
      </c>
      <c r="AX665" s="285">
        <v>46</v>
      </c>
      <c r="AY665" s="87">
        <v>26157</v>
      </c>
      <c r="AZ665" s="86">
        <v>5</v>
      </c>
      <c r="BA665" s="57" t="s">
        <v>3811</v>
      </c>
      <c r="BB665" s="301" t="s">
        <v>926</v>
      </c>
      <c r="BC665" s="83" t="s">
        <v>927</v>
      </c>
      <c r="BD665" s="84">
        <v>39</v>
      </c>
      <c r="BE665" s="282">
        <v>26157</v>
      </c>
      <c r="BF665" s="279">
        <v>5</v>
      </c>
      <c r="BG665" s="303" t="s">
        <v>3811</v>
      </c>
      <c r="BH665" s="86" t="s">
        <v>3829</v>
      </c>
      <c r="BI665" s="285" t="s">
        <v>3829</v>
      </c>
      <c r="BJ665" s="285" t="s">
        <v>3830</v>
      </c>
      <c r="BK665" s="86" t="s">
        <v>3829</v>
      </c>
      <c r="BL665" s="432">
        <v>5</v>
      </c>
      <c r="BM665" s="432" t="s">
        <v>3811</v>
      </c>
      <c r="BN665" s="432" t="str">
        <f>INDEX(ID!$D:$D,MATCH('Org2567'!D665,ID!$A:$A,0))</f>
        <v>สนม</v>
      </c>
    </row>
    <row r="666" spans="1:66" x14ac:dyDescent="0.25">
      <c r="A666" s="272">
        <v>663</v>
      </c>
      <c r="B666" s="272">
        <v>9</v>
      </c>
      <c r="C666" s="82" t="s">
        <v>2842</v>
      </c>
      <c r="D666" s="272" t="s">
        <v>665</v>
      </c>
      <c r="E666" s="82" t="str">
        <f t="shared" si="10"/>
        <v>รพ.ศีขรภูมิ</v>
      </c>
      <c r="F666" s="90" t="s">
        <v>926</v>
      </c>
      <c r="G666" s="90" t="s">
        <v>952</v>
      </c>
      <c r="H666" s="90">
        <v>249</v>
      </c>
      <c r="I666" s="273">
        <v>90804</v>
      </c>
      <c r="J666" s="90">
        <v>13</v>
      </c>
      <c r="K666" s="93" t="s">
        <v>3781</v>
      </c>
      <c r="L666" s="83" t="s">
        <v>922</v>
      </c>
      <c r="M666" s="83" t="s">
        <v>924</v>
      </c>
      <c r="N666" s="84">
        <v>243</v>
      </c>
      <c r="O666" s="85">
        <v>90253</v>
      </c>
      <c r="P666" s="274">
        <v>15</v>
      </c>
      <c r="Q666" s="275" t="s">
        <v>3812</v>
      </c>
      <c r="R666" s="276" t="s">
        <v>922</v>
      </c>
      <c r="S666" s="277" t="s">
        <v>924</v>
      </c>
      <c r="T666" s="278">
        <v>227</v>
      </c>
      <c r="U666" s="88">
        <v>90253</v>
      </c>
      <c r="V666" s="54">
        <v>15</v>
      </c>
      <c r="W666" s="54" t="s">
        <v>3812</v>
      </c>
      <c r="X666" s="276" t="s">
        <v>922</v>
      </c>
      <c r="Y666" s="83" t="s">
        <v>924</v>
      </c>
      <c r="Z666" s="84">
        <v>227</v>
      </c>
      <c r="AA666" s="88">
        <v>89535</v>
      </c>
      <c r="AB666" s="279">
        <v>15</v>
      </c>
      <c r="AC666" s="280" t="s">
        <v>3812</v>
      </c>
      <c r="AD666" s="281" t="s">
        <v>922</v>
      </c>
      <c r="AE666" s="83" t="s">
        <v>924</v>
      </c>
      <c r="AF666" s="84">
        <v>227</v>
      </c>
      <c r="AG666" s="88">
        <v>89535</v>
      </c>
      <c r="AH666" s="279">
        <v>15</v>
      </c>
      <c r="AI666" s="286" t="s">
        <v>3812</v>
      </c>
      <c r="AJ666" s="281" t="s">
        <v>922</v>
      </c>
      <c r="AK666" s="83" t="s">
        <v>924</v>
      </c>
      <c r="AL666" s="84">
        <v>227</v>
      </c>
      <c r="AM666" s="88">
        <v>89535</v>
      </c>
      <c r="AN666" s="279">
        <v>15</v>
      </c>
      <c r="AO666" s="286" t="s">
        <v>3812</v>
      </c>
      <c r="AP666" s="281" t="s">
        <v>922</v>
      </c>
      <c r="AQ666" s="83" t="s">
        <v>924</v>
      </c>
      <c r="AR666" s="84">
        <v>227</v>
      </c>
      <c r="AS666" s="88">
        <v>89535</v>
      </c>
      <c r="AT666" s="279">
        <v>15</v>
      </c>
      <c r="AU666" s="280" t="s">
        <v>3812</v>
      </c>
      <c r="AV666" s="86" t="s">
        <v>922</v>
      </c>
      <c r="AW666" s="285" t="s">
        <v>924</v>
      </c>
      <c r="AX666" s="285">
        <v>227</v>
      </c>
      <c r="AY666" s="87">
        <v>87995</v>
      </c>
      <c r="AZ666" s="86">
        <v>15</v>
      </c>
      <c r="BA666" s="57" t="s">
        <v>3812</v>
      </c>
      <c r="BB666" s="301" t="s">
        <v>922</v>
      </c>
      <c r="BC666" s="83" t="s">
        <v>924</v>
      </c>
      <c r="BD666" s="84">
        <v>241</v>
      </c>
      <c r="BE666" s="282">
        <v>87995</v>
      </c>
      <c r="BF666" s="279">
        <v>15</v>
      </c>
      <c r="BG666" s="303" t="s">
        <v>3812</v>
      </c>
      <c r="BH666" s="86" t="s">
        <v>3829</v>
      </c>
      <c r="BI666" s="285" t="s">
        <v>3829</v>
      </c>
      <c r="BJ666" s="285" t="s">
        <v>3830</v>
      </c>
      <c r="BK666" s="86" t="s">
        <v>3829</v>
      </c>
      <c r="BL666" s="432">
        <v>15</v>
      </c>
      <c r="BM666" s="432" t="s">
        <v>3812</v>
      </c>
      <c r="BN666" s="432" t="str">
        <f>INDEX(ID!$D:$D,MATCH('Org2567'!D666,ID!$A:$A,0))</f>
        <v>ศีขรภูมิ</v>
      </c>
    </row>
    <row r="667" spans="1:66" x14ac:dyDescent="0.25">
      <c r="A667" s="272">
        <v>664</v>
      </c>
      <c r="B667" s="272">
        <v>9</v>
      </c>
      <c r="C667" s="82" t="s">
        <v>2842</v>
      </c>
      <c r="D667" s="272" t="s">
        <v>666</v>
      </c>
      <c r="E667" s="82" t="str">
        <f t="shared" si="10"/>
        <v>รพ.สังขะ</v>
      </c>
      <c r="F667" s="90" t="s">
        <v>926</v>
      </c>
      <c r="G667" s="90" t="s">
        <v>952</v>
      </c>
      <c r="H667" s="90">
        <v>171</v>
      </c>
      <c r="I667" s="273">
        <v>85511</v>
      </c>
      <c r="J667" s="90">
        <v>13</v>
      </c>
      <c r="K667" s="93" t="s">
        <v>3781</v>
      </c>
      <c r="L667" s="83" t="s">
        <v>926</v>
      </c>
      <c r="M667" s="83" t="s">
        <v>952</v>
      </c>
      <c r="N667" s="84">
        <v>212</v>
      </c>
      <c r="O667" s="85">
        <v>86082</v>
      </c>
      <c r="P667" s="274">
        <v>13</v>
      </c>
      <c r="Q667" s="275" t="s">
        <v>3813</v>
      </c>
      <c r="R667" s="276" t="s">
        <v>926</v>
      </c>
      <c r="S667" s="277" t="s">
        <v>952</v>
      </c>
      <c r="T667" s="278">
        <v>195</v>
      </c>
      <c r="U667" s="88">
        <v>86082</v>
      </c>
      <c r="V667" s="54">
        <v>13</v>
      </c>
      <c r="W667" s="54" t="s">
        <v>3813</v>
      </c>
      <c r="X667" s="276" t="s">
        <v>926</v>
      </c>
      <c r="Y667" s="83" t="s">
        <v>952</v>
      </c>
      <c r="Z667" s="84">
        <v>195</v>
      </c>
      <c r="AA667" s="88">
        <v>86310</v>
      </c>
      <c r="AB667" s="279">
        <v>13</v>
      </c>
      <c r="AC667" s="280" t="s">
        <v>3813</v>
      </c>
      <c r="AD667" s="281" t="s">
        <v>926</v>
      </c>
      <c r="AE667" s="83" t="s">
        <v>952</v>
      </c>
      <c r="AF667" s="84">
        <v>300</v>
      </c>
      <c r="AG667" s="88">
        <v>86310</v>
      </c>
      <c r="AH667" s="279">
        <v>13</v>
      </c>
      <c r="AI667" s="286" t="s">
        <v>3813</v>
      </c>
      <c r="AJ667" s="281" t="s">
        <v>926</v>
      </c>
      <c r="AK667" s="83" t="s">
        <v>952</v>
      </c>
      <c r="AL667" s="84">
        <v>300</v>
      </c>
      <c r="AM667" s="88">
        <v>86310</v>
      </c>
      <c r="AN667" s="279">
        <v>13</v>
      </c>
      <c r="AO667" s="286" t="s">
        <v>3813</v>
      </c>
      <c r="AP667" s="281" t="s">
        <v>926</v>
      </c>
      <c r="AQ667" s="83" t="s">
        <v>952</v>
      </c>
      <c r="AR667" s="84">
        <v>300</v>
      </c>
      <c r="AS667" s="88">
        <v>86310</v>
      </c>
      <c r="AT667" s="279">
        <v>13</v>
      </c>
      <c r="AU667" s="280" t="s">
        <v>3813</v>
      </c>
      <c r="AV667" s="86" t="s">
        <v>926</v>
      </c>
      <c r="AW667" s="285" t="s">
        <v>952</v>
      </c>
      <c r="AX667" s="285">
        <v>300</v>
      </c>
      <c r="AY667" s="87">
        <v>85102</v>
      </c>
      <c r="AZ667" s="86">
        <v>13</v>
      </c>
      <c r="BA667" s="57" t="s">
        <v>3813</v>
      </c>
      <c r="BB667" s="301" t="s">
        <v>926</v>
      </c>
      <c r="BC667" s="83" t="s">
        <v>952</v>
      </c>
      <c r="BD667" s="84">
        <v>216</v>
      </c>
      <c r="BE667" s="282">
        <v>85102</v>
      </c>
      <c r="BF667" s="279">
        <v>13</v>
      </c>
      <c r="BG667" s="303" t="s">
        <v>3813</v>
      </c>
      <c r="BH667" s="86" t="s">
        <v>3829</v>
      </c>
      <c r="BI667" s="285" t="s">
        <v>3829</v>
      </c>
      <c r="BJ667" s="285" t="s">
        <v>3830</v>
      </c>
      <c r="BK667" s="86" t="s">
        <v>3829</v>
      </c>
      <c r="BL667" s="432">
        <v>13</v>
      </c>
      <c r="BM667" s="432" t="s">
        <v>3813</v>
      </c>
      <c r="BN667" s="432" t="str">
        <f>INDEX(ID!$D:$D,MATCH('Org2567'!D667,ID!$A:$A,0))</f>
        <v>สังขะ</v>
      </c>
    </row>
    <row r="668" spans="1:66" x14ac:dyDescent="0.25">
      <c r="A668" s="272">
        <v>665</v>
      </c>
      <c r="B668" s="272">
        <v>9</v>
      </c>
      <c r="C668" s="82" t="s">
        <v>2842</v>
      </c>
      <c r="D668" s="272" t="s">
        <v>667</v>
      </c>
      <c r="E668" s="82" t="str">
        <f t="shared" si="10"/>
        <v>รพ.ลำดวน</v>
      </c>
      <c r="F668" s="90" t="s">
        <v>926</v>
      </c>
      <c r="G668" s="90" t="s">
        <v>927</v>
      </c>
      <c r="H668" s="90">
        <v>145</v>
      </c>
      <c r="I668" s="273">
        <v>40704</v>
      </c>
      <c r="J668" s="90">
        <v>6</v>
      </c>
      <c r="K668" s="93" t="s">
        <v>3783</v>
      </c>
      <c r="L668" s="83" t="s">
        <v>926</v>
      </c>
      <c r="M668" s="83" t="s">
        <v>927</v>
      </c>
      <c r="N668" s="84">
        <v>145</v>
      </c>
      <c r="O668" s="85">
        <v>40643</v>
      </c>
      <c r="P668" s="274">
        <v>6</v>
      </c>
      <c r="Q668" s="275" t="s">
        <v>3809</v>
      </c>
      <c r="R668" s="276" t="s">
        <v>926</v>
      </c>
      <c r="S668" s="277" t="s">
        <v>927</v>
      </c>
      <c r="T668" s="278">
        <v>145</v>
      </c>
      <c r="U668" s="88">
        <v>40643</v>
      </c>
      <c r="V668" s="54">
        <v>6</v>
      </c>
      <c r="W668" s="54" t="s">
        <v>3809</v>
      </c>
      <c r="X668" s="276" t="s">
        <v>926</v>
      </c>
      <c r="Y668" s="83" t="s">
        <v>931</v>
      </c>
      <c r="Z668" s="84">
        <v>145</v>
      </c>
      <c r="AA668" s="88">
        <v>40287</v>
      </c>
      <c r="AB668" s="279">
        <v>9</v>
      </c>
      <c r="AC668" s="280" t="s">
        <v>3814</v>
      </c>
      <c r="AD668" s="281" t="s">
        <v>926</v>
      </c>
      <c r="AE668" s="83" t="s">
        <v>931</v>
      </c>
      <c r="AF668" s="84">
        <v>145</v>
      </c>
      <c r="AG668" s="88">
        <v>40287</v>
      </c>
      <c r="AH668" s="279">
        <v>9</v>
      </c>
      <c r="AI668" s="286" t="s">
        <v>3814</v>
      </c>
      <c r="AJ668" s="281" t="s">
        <v>926</v>
      </c>
      <c r="AK668" s="83" t="s">
        <v>931</v>
      </c>
      <c r="AL668" s="84">
        <v>145</v>
      </c>
      <c r="AM668" s="88">
        <v>40287</v>
      </c>
      <c r="AN668" s="279">
        <v>9</v>
      </c>
      <c r="AO668" s="286" t="s">
        <v>3814</v>
      </c>
      <c r="AP668" s="281" t="s">
        <v>926</v>
      </c>
      <c r="AQ668" s="83" t="s">
        <v>931</v>
      </c>
      <c r="AR668" s="84">
        <v>145</v>
      </c>
      <c r="AS668" s="88">
        <v>40287</v>
      </c>
      <c r="AT668" s="279">
        <v>9</v>
      </c>
      <c r="AU668" s="280" t="s">
        <v>3814</v>
      </c>
      <c r="AV668" s="86" t="s">
        <v>926</v>
      </c>
      <c r="AW668" s="285" t="s">
        <v>931</v>
      </c>
      <c r="AX668" s="285">
        <v>145</v>
      </c>
      <c r="AY668" s="87">
        <v>39543</v>
      </c>
      <c r="AZ668" s="86">
        <v>9</v>
      </c>
      <c r="BA668" s="57" t="s">
        <v>3814</v>
      </c>
      <c r="BB668" s="301" t="s">
        <v>926</v>
      </c>
      <c r="BC668" s="83" t="s">
        <v>931</v>
      </c>
      <c r="BD668" s="84">
        <v>115</v>
      </c>
      <c r="BE668" s="282">
        <v>39543</v>
      </c>
      <c r="BF668" s="279">
        <v>9</v>
      </c>
      <c r="BG668" s="303" t="s">
        <v>3814</v>
      </c>
      <c r="BH668" s="86" t="s">
        <v>3829</v>
      </c>
      <c r="BI668" s="285" t="s">
        <v>3829</v>
      </c>
      <c r="BJ668" s="285" t="s">
        <v>3830</v>
      </c>
      <c r="BK668" s="86" t="s">
        <v>3829</v>
      </c>
      <c r="BL668" s="432">
        <v>9</v>
      </c>
      <c r="BM668" s="432" t="s">
        <v>3814</v>
      </c>
      <c r="BN668" s="432" t="str">
        <f>INDEX(ID!$D:$D,MATCH('Org2567'!D668,ID!$A:$A,0))</f>
        <v>ลำดวน</v>
      </c>
    </row>
    <row r="669" spans="1:66" x14ac:dyDescent="0.25">
      <c r="A669" s="272">
        <v>666</v>
      </c>
      <c r="B669" s="272">
        <v>9</v>
      </c>
      <c r="C669" s="82" t="s">
        <v>2842</v>
      </c>
      <c r="D669" s="272" t="s">
        <v>668</v>
      </c>
      <c r="E669" s="82" t="str">
        <f t="shared" si="10"/>
        <v>รพ.สำโรงทาบ</v>
      </c>
      <c r="F669" s="90" t="s">
        <v>926</v>
      </c>
      <c r="G669" s="90" t="s">
        <v>927</v>
      </c>
      <c r="H669" s="90">
        <v>48</v>
      </c>
      <c r="I669" s="273">
        <v>38143</v>
      </c>
      <c r="J669" s="90">
        <v>6</v>
      </c>
      <c r="K669" s="93" t="s">
        <v>3783</v>
      </c>
      <c r="L669" s="83" t="s">
        <v>926</v>
      </c>
      <c r="M669" s="83" t="s">
        <v>927</v>
      </c>
      <c r="N669" s="84">
        <v>48</v>
      </c>
      <c r="O669" s="85">
        <v>37816</v>
      </c>
      <c r="P669" s="274">
        <v>6</v>
      </c>
      <c r="Q669" s="275" t="s">
        <v>3809</v>
      </c>
      <c r="R669" s="276" t="s">
        <v>926</v>
      </c>
      <c r="S669" s="277" t="s">
        <v>927</v>
      </c>
      <c r="T669" s="278">
        <v>48</v>
      </c>
      <c r="U669" s="88">
        <v>37816</v>
      </c>
      <c r="V669" s="54">
        <v>6</v>
      </c>
      <c r="W669" s="54" t="s">
        <v>3809</v>
      </c>
      <c r="X669" s="276" t="s">
        <v>926</v>
      </c>
      <c r="Y669" s="83" t="s">
        <v>927</v>
      </c>
      <c r="Z669" s="84">
        <v>48</v>
      </c>
      <c r="AA669" s="88">
        <v>37512</v>
      </c>
      <c r="AB669" s="279">
        <v>6</v>
      </c>
      <c r="AC669" s="280" t="s">
        <v>3809</v>
      </c>
      <c r="AD669" s="281" t="s">
        <v>926</v>
      </c>
      <c r="AE669" s="83" t="s">
        <v>927</v>
      </c>
      <c r="AF669" s="84">
        <v>77</v>
      </c>
      <c r="AG669" s="88">
        <v>37512</v>
      </c>
      <c r="AH669" s="279">
        <v>6</v>
      </c>
      <c r="AI669" s="286" t="s">
        <v>3809</v>
      </c>
      <c r="AJ669" s="281" t="s">
        <v>926</v>
      </c>
      <c r="AK669" s="83" t="s">
        <v>927</v>
      </c>
      <c r="AL669" s="84">
        <v>77</v>
      </c>
      <c r="AM669" s="88">
        <v>37512</v>
      </c>
      <c r="AN669" s="279">
        <v>6</v>
      </c>
      <c r="AO669" s="286" t="s">
        <v>3809</v>
      </c>
      <c r="AP669" s="281" t="s">
        <v>926</v>
      </c>
      <c r="AQ669" s="83" t="s">
        <v>927</v>
      </c>
      <c r="AR669" s="84">
        <v>77</v>
      </c>
      <c r="AS669" s="88">
        <v>37512</v>
      </c>
      <c r="AT669" s="279">
        <v>6</v>
      </c>
      <c r="AU669" s="280" t="s">
        <v>3809</v>
      </c>
      <c r="AV669" s="86" t="s">
        <v>926</v>
      </c>
      <c r="AW669" s="285" t="s">
        <v>927</v>
      </c>
      <c r="AX669" s="285">
        <v>77</v>
      </c>
      <c r="AY669" s="87">
        <v>36877</v>
      </c>
      <c r="AZ669" s="86">
        <v>6</v>
      </c>
      <c r="BA669" s="57" t="s">
        <v>3809</v>
      </c>
      <c r="BB669" s="301" t="s">
        <v>926</v>
      </c>
      <c r="BC669" s="83" t="s">
        <v>927</v>
      </c>
      <c r="BD669" s="84">
        <v>66</v>
      </c>
      <c r="BE669" s="282">
        <v>36877</v>
      </c>
      <c r="BF669" s="279">
        <v>6</v>
      </c>
      <c r="BG669" s="303" t="s">
        <v>3809</v>
      </c>
      <c r="BH669" s="86" t="s">
        <v>3829</v>
      </c>
      <c r="BI669" s="285" t="s">
        <v>3829</v>
      </c>
      <c r="BJ669" s="285" t="s">
        <v>3830</v>
      </c>
      <c r="BK669" s="86" t="s">
        <v>3829</v>
      </c>
      <c r="BL669" s="432">
        <v>6</v>
      </c>
      <c r="BM669" s="432" t="s">
        <v>3809</v>
      </c>
      <c r="BN669" s="432" t="str">
        <f>INDEX(ID!$D:$D,MATCH('Org2567'!D669,ID!$A:$A,0))</f>
        <v>สำโรงทาบ</v>
      </c>
    </row>
    <row r="670" spans="1:66" x14ac:dyDescent="0.25">
      <c r="A670" s="272">
        <v>667</v>
      </c>
      <c r="B670" s="272">
        <v>9</v>
      </c>
      <c r="C670" s="82" t="s">
        <v>2842</v>
      </c>
      <c r="D670" s="272" t="s">
        <v>669</v>
      </c>
      <c r="E670" s="82" t="str">
        <f t="shared" si="10"/>
        <v>รพ.บัวเชด</v>
      </c>
      <c r="F670" s="90" t="s">
        <v>926</v>
      </c>
      <c r="G670" s="90" t="s">
        <v>927</v>
      </c>
      <c r="H670" s="90">
        <v>49</v>
      </c>
      <c r="I670" s="273">
        <v>31212</v>
      </c>
      <c r="J670" s="90">
        <v>6</v>
      </c>
      <c r="K670" s="93" t="s">
        <v>3783</v>
      </c>
      <c r="L670" s="83" t="s">
        <v>926</v>
      </c>
      <c r="M670" s="83" t="s">
        <v>927</v>
      </c>
      <c r="N670" s="84">
        <v>42</v>
      </c>
      <c r="O670" s="85">
        <v>31205</v>
      </c>
      <c r="P670" s="274">
        <v>6</v>
      </c>
      <c r="Q670" s="275" t="s">
        <v>3809</v>
      </c>
      <c r="R670" s="276" t="s">
        <v>926</v>
      </c>
      <c r="S670" s="277" t="s">
        <v>927</v>
      </c>
      <c r="T670" s="278">
        <v>64</v>
      </c>
      <c r="U670" s="88">
        <v>31205</v>
      </c>
      <c r="V670" s="54">
        <v>6</v>
      </c>
      <c r="W670" s="54" t="s">
        <v>3809</v>
      </c>
      <c r="X670" s="276" t="s">
        <v>926</v>
      </c>
      <c r="Y670" s="83" t="s">
        <v>927</v>
      </c>
      <c r="Z670" s="84">
        <v>64</v>
      </c>
      <c r="AA670" s="88">
        <v>31338</v>
      </c>
      <c r="AB670" s="279">
        <v>6</v>
      </c>
      <c r="AC670" s="280" t="s">
        <v>3809</v>
      </c>
      <c r="AD670" s="281" t="s">
        <v>926</v>
      </c>
      <c r="AE670" s="83" t="s">
        <v>927</v>
      </c>
      <c r="AF670" s="84">
        <v>60</v>
      </c>
      <c r="AG670" s="88">
        <v>31338</v>
      </c>
      <c r="AH670" s="279">
        <v>6</v>
      </c>
      <c r="AI670" s="286" t="s">
        <v>3809</v>
      </c>
      <c r="AJ670" s="281" t="s">
        <v>926</v>
      </c>
      <c r="AK670" s="83" t="s">
        <v>927</v>
      </c>
      <c r="AL670" s="84">
        <v>60</v>
      </c>
      <c r="AM670" s="88">
        <v>31338</v>
      </c>
      <c r="AN670" s="279">
        <v>6</v>
      </c>
      <c r="AO670" s="286" t="s">
        <v>3809</v>
      </c>
      <c r="AP670" s="281" t="s">
        <v>926</v>
      </c>
      <c r="AQ670" s="83" t="s">
        <v>927</v>
      </c>
      <c r="AR670" s="84">
        <v>60</v>
      </c>
      <c r="AS670" s="88">
        <v>31338</v>
      </c>
      <c r="AT670" s="279">
        <v>6</v>
      </c>
      <c r="AU670" s="280" t="s">
        <v>3809</v>
      </c>
      <c r="AV670" s="86" t="s">
        <v>926</v>
      </c>
      <c r="AW670" s="285" t="s">
        <v>927</v>
      </c>
      <c r="AX670" s="285">
        <v>60</v>
      </c>
      <c r="AY670" s="87">
        <v>31084</v>
      </c>
      <c r="AZ670" s="86">
        <v>6</v>
      </c>
      <c r="BA670" s="57" t="s">
        <v>3809</v>
      </c>
      <c r="BB670" s="301" t="s">
        <v>926</v>
      </c>
      <c r="BC670" s="83" t="s">
        <v>927</v>
      </c>
      <c r="BD670" s="84">
        <v>50</v>
      </c>
      <c r="BE670" s="282">
        <v>31084</v>
      </c>
      <c r="BF670" s="279">
        <v>6</v>
      </c>
      <c r="BG670" s="303" t="s">
        <v>3809</v>
      </c>
      <c r="BH670" s="86" t="s">
        <v>3829</v>
      </c>
      <c r="BI670" s="285" t="s">
        <v>3829</v>
      </c>
      <c r="BJ670" s="285" t="s">
        <v>3830</v>
      </c>
      <c r="BK670" s="86" t="s">
        <v>3829</v>
      </c>
      <c r="BL670" s="432">
        <v>6</v>
      </c>
      <c r="BM670" s="432" t="s">
        <v>3809</v>
      </c>
      <c r="BN670" s="432" t="str">
        <f>INDEX(ID!$D:$D,MATCH('Org2567'!D670,ID!$A:$A,0))</f>
        <v>บัวเชด</v>
      </c>
    </row>
    <row r="671" spans="1:66" x14ac:dyDescent="0.25">
      <c r="A671" s="272">
        <v>668</v>
      </c>
      <c r="B671" s="272">
        <v>9</v>
      </c>
      <c r="C671" s="82" t="s">
        <v>2842</v>
      </c>
      <c r="D671" s="272" t="s">
        <v>670</v>
      </c>
      <c r="E671" s="82" t="str">
        <f t="shared" si="10"/>
        <v>รพ.พนมดงรักเฉลิมพระเกียรติ ๘๐ พรรษา</v>
      </c>
      <c r="F671" s="90" t="s">
        <v>926</v>
      </c>
      <c r="G671" s="90" t="s">
        <v>927</v>
      </c>
      <c r="H671" s="90">
        <v>36</v>
      </c>
      <c r="I671" s="273">
        <v>27521</v>
      </c>
      <c r="J671" s="90">
        <v>5</v>
      </c>
      <c r="K671" s="93" t="s">
        <v>3703</v>
      </c>
      <c r="L671" s="83" t="s">
        <v>926</v>
      </c>
      <c r="M671" s="83" t="s">
        <v>927</v>
      </c>
      <c r="N671" s="84">
        <v>49</v>
      </c>
      <c r="O671" s="85">
        <v>27791</v>
      </c>
      <c r="P671" s="274">
        <v>5</v>
      </c>
      <c r="Q671" s="275" t="s">
        <v>3811</v>
      </c>
      <c r="R671" s="276" t="s">
        <v>926</v>
      </c>
      <c r="S671" s="277" t="s">
        <v>927</v>
      </c>
      <c r="T671" s="278">
        <v>37</v>
      </c>
      <c r="U671" s="88">
        <v>27791</v>
      </c>
      <c r="V671" s="54">
        <v>5</v>
      </c>
      <c r="W671" s="54" t="s">
        <v>3811</v>
      </c>
      <c r="X671" s="276" t="s">
        <v>926</v>
      </c>
      <c r="Y671" s="83" t="s">
        <v>927</v>
      </c>
      <c r="Z671" s="84">
        <v>37</v>
      </c>
      <c r="AA671" s="88">
        <v>27794</v>
      </c>
      <c r="AB671" s="279">
        <v>5</v>
      </c>
      <c r="AC671" s="280" t="s">
        <v>3811</v>
      </c>
      <c r="AD671" s="281" t="s">
        <v>926</v>
      </c>
      <c r="AE671" s="83" t="s">
        <v>927</v>
      </c>
      <c r="AF671" s="84">
        <v>37</v>
      </c>
      <c r="AG671" s="88">
        <v>27794</v>
      </c>
      <c r="AH671" s="279">
        <v>5</v>
      </c>
      <c r="AI671" s="286" t="s">
        <v>3811</v>
      </c>
      <c r="AJ671" s="281" t="s">
        <v>926</v>
      </c>
      <c r="AK671" s="83" t="s">
        <v>927</v>
      </c>
      <c r="AL671" s="84">
        <v>37</v>
      </c>
      <c r="AM671" s="88">
        <v>27794</v>
      </c>
      <c r="AN671" s="279">
        <v>5</v>
      </c>
      <c r="AO671" s="286" t="s">
        <v>3811</v>
      </c>
      <c r="AP671" s="281" t="s">
        <v>926</v>
      </c>
      <c r="AQ671" s="83" t="s">
        <v>927</v>
      </c>
      <c r="AR671" s="84">
        <v>37</v>
      </c>
      <c r="AS671" s="88">
        <v>27794</v>
      </c>
      <c r="AT671" s="279">
        <v>5</v>
      </c>
      <c r="AU671" s="280" t="s">
        <v>3811</v>
      </c>
      <c r="AV671" s="86" t="s">
        <v>926</v>
      </c>
      <c r="AW671" s="285" t="s">
        <v>927</v>
      </c>
      <c r="AX671" s="285">
        <v>37</v>
      </c>
      <c r="AY671" s="87">
        <v>27636</v>
      </c>
      <c r="AZ671" s="86">
        <v>5</v>
      </c>
      <c r="BA671" s="57" t="s">
        <v>3811</v>
      </c>
      <c r="BB671" s="301" t="s">
        <v>926</v>
      </c>
      <c r="BC671" s="83" t="s">
        <v>927</v>
      </c>
      <c r="BD671" s="84">
        <v>30</v>
      </c>
      <c r="BE671" s="282">
        <v>27636</v>
      </c>
      <c r="BF671" s="279">
        <v>5</v>
      </c>
      <c r="BG671" s="303" t="s">
        <v>3811</v>
      </c>
      <c r="BH671" s="86" t="s">
        <v>3829</v>
      </c>
      <c r="BI671" s="285" t="s">
        <v>3829</v>
      </c>
      <c r="BJ671" s="285" t="s">
        <v>3830</v>
      </c>
      <c r="BK671" s="86" t="s">
        <v>3829</v>
      </c>
      <c r="BL671" s="432">
        <v>5</v>
      </c>
      <c r="BM671" s="432" t="s">
        <v>3811</v>
      </c>
      <c r="BN671" s="432" t="str">
        <f>INDEX(ID!$D:$D,MATCH('Org2567'!D671,ID!$A:$A,0))</f>
        <v>พนมดงรักเฉลิมพระเกียรติ ๘๐ พรรษา</v>
      </c>
    </row>
    <row r="672" spans="1:66" x14ac:dyDescent="0.25">
      <c r="A672" s="272">
        <v>669</v>
      </c>
      <c r="B672" s="272">
        <v>9</v>
      </c>
      <c r="C672" s="82" t="s">
        <v>2842</v>
      </c>
      <c r="D672" s="272" t="s">
        <v>671</v>
      </c>
      <c r="E672" s="82" t="str">
        <f t="shared" si="10"/>
        <v>รพ.เขวาสินรินทร์</v>
      </c>
      <c r="F672" s="90" t="s">
        <v>926</v>
      </c>
      <c r="G672" s="90" t="s">
        <v>989</v>
      </c>
      <c r="H672" s="90">
        <v>25</v>
      </c>
      <c r="I672" s="273">
        <v>23507</v>
      </c>
      <c r="J672" s="90">
        <v>3</v>
      </c>
      <c r="K672" s="93" t="s">
        <v>3705</v>
      </c>
      <c r="L672" s="83" t="s">
        <v>926</v>
      </c>
      <c r="M672" s="83" t="s">
        <v>989</v>
      </c>
      <c r="N672" s="84">
        <v>25</v>
      </c>
      <c r="O672" s="85">
        <v>23509</v>
      </c>
      <c r="P672" s="274">
        <v>3</v>
      </c>
      <c r="Q672" s="275" t="s">
        <v>3819</v>
      </c>
      <c r="R672" s="276" t="s">
        <v>926</v>
      </c>
      <c r="S672" s="277" t="s">
        <v>989</v>
      </c>
      <c r="T672" s="278">
        <v>22</v>
      </c>
      <c r="U672" s="88">
        <v>23509</v>
      </c>
      <c r="V672" s="54">
        <v>3</v>
      </c>
      <c r="W672" s="54" t="s">
        <v>3819</v>
      </c>
      <c r="X672" s="276" t="s">
        <v>926</v>
      </c>
      <c r="Y672" s="83" t="s">
        <v>989</v>
      </c>
      <c r="Z672" s="84">
        <v>22</v>
      </c>
      <c r="AA672" s="88">
        <v>23342</v>
      </c>
      <c r="AB672" s="279">
        <v>3</v>
      </c>
      <c r="AC672" s="280" t="s">
        <v>3819</v>
      </c>
      <c r="AD672" s="281" t="s">
        <v>926</v>
      </c>
      <c r="AE672" s="83" t="s">
        <v>989</v>
      </c>
      <c r="AF672" s="84">
        <v>50</v>
      </c>
      <c r="AG672" s="88">
        <v>23342</v>
      </c>
      <c r="AH672" s="279">
        <v>3</v>
      </c>
      <c r="AI672" s="286" t="s">
        <v>3819</v>
      </c>
      <c r="AJ672" s="281" t="s">
        <v>926</v>
      </c>
      <c r="AK672" s="83" t="s">
        <v>989</v>
      </c>
      <c r="AL672" s="84">
        <v>50</v>
      </c>
      <c r="AM672" s="88">
        <v>23342</v>
      </c>
      <c r="AN672" s="279">
        <v>3</v>
      </c>
      <c r="AO672" s="286" t="s">
        <v>3819</v>
      </c>
      <c r="AP672" s="281" t="s">
        <v>926</v>
      </c>
      <c r="AQ672" s="83" t="s">
        <v>989</v>
      </c>
      <c r="AR672" s="84">
        <v>50</v>
      </c>
      <c r="AS672" s="88">
        <v>23342</v>
      </c>
      <c r="AT672" s="279">
        <v>3</v>
      </c>
      <c r="AU672" s="280" t="s">
        <v>3819</v>
      </c>
      <c r="AV672" s="86" t="s">
        <v>926</v>
      </c>
      <c r="AW672" s="285" t="s">
        <v>989</v>
      </c>
      <c r="AX672" s="285">
        <v>50</v>
      </c>
      <c r="AY672" s="87">
        <v>22926</v>
      </c>
      <c r="AZ672" s="86">
        <v>3</v>
      </c>
      <c r="BA672" s="57" t="s">
        <v>3819</v>
      </c>
      <c r="BB672" s="301" t="s">
        <v>926</v>
      </c>
      <c r="BC672" s="83" t="s">
        <v>927</v>
      </c>
      <c r="BD672" s="84">
        <v>30</v>
      </c>
      <c r="BE672" s="282">
        <v>22926</v>
      </c>
      <c r="BF672" s="279">
        <v>5</v>
      </c>
      <c r="BG672" s="303" t="s">
        <v>3811</v>
      </c>
      <c r="BH672" s="86" t="s">
        <v>3829</v>
      </c>
      <c r="BI672" s="285" t="s">
        <v>3830</v>
      </c>
      <c r="BJ672" s="285" t="s">
        <v>3830</v>
      </c>
      <c r="BK672" s="86" t="s">
        <v>3830</v>
      </c>
      <c r="BL672" s="432">
        <v>5</v>
      </c>
      <c r="BM672" s="432" t="s">
        <v>3811</v>
      </c>
      <c r="BN672" s="432" t="str">
        <f>INDEX(ID!$D:$D,MATCH('Org2567'!D672,ID!$A:$A,0))</f>
        <v>เขวาสินรินทร์</v>
      </c>
    </row>
    <row r="673" spans="1:66" x14ac:dyDescent="0.25">
      <c r="A673" s="272">
        <v>670</v>
      </c>
      <c r="B673" s="272">
        <v>9</v>
      </c>
      <c r="C673" s="82" t="s">
        <v>2842</v>
      </c>
      <c r="D673" s="272" t="s">
        <v>672</v>
      </c>
      <c r="E673" s="82" t="str">
        <f t="shared" si="10"/>
        <v>รพ.ศรีณรงค์</v>
      </c>
      <c r="F673" s="90" t="s">
        <v>926</v>
      </c>
      <c r="G673" s="90" t="s">
        <v>927</v>
      </c>
      <c r="H673" s="90">
        <v>36</v>
      </c>
      <c r="I673" s="273">
        <v>30215</v>
      </c>
      <c r="J673" s="90">
        <v>6</v>
      </c>
      <c r="K673" s="93" t="s">
        <v>3783</v>
      </c>
      <c r="L673" s="83" t="s">
        <v>926</v>
      </c>
      <c r="M673" s="83" t="s">
        <v>927</v>
      </c>
      <c r="N673" s="84">
        <v>36</v>
      </c>
      <c r="O673" s="85">
        <v>30401</v>
      </c>
      <c r="P673" s="274">
        <v>6</v>
      </c>
      <c r="Q673" s="275" t="s">
        <v>3809</v>
      </c>
      <c r="R673" s="276" t="s">
        <v>926</v>
      </c>
      <c r="S673" s="277" t="s">
        <v>927</v>
      </c>
      <c r="T673" s="278">
        <v>36</v>
      </c>
      <c r="U673" s="88">
        <v>30401</v>
      </c>
      <c r="V673" s="54">
        <v>6</v>
      </c>
      <c r="W673" s="54" t="s">
        <v>3809</v>
      </c>
      <c r="X673" s="276" t="s">
        <v>926</v>
      </c>
      <c r="Y673" s="83" t="s">
        <v>927</v>
      </c>
      <c r="Z673" s="84">
        <v>36</v>
      </c>
      <c r="AA673" s="88">
        <v>30413</v>
      </c>
      <c r="AB673" s="279">
        <v>6</v>
      </c>
      <c r="AC673" s="280" t="s">
        <v>3809</v>
      </c>
      <c r="AD673" s="281" t="s">
        <v>926</v>
      </c>
      <c r="AE673" s="83" t="s">
        <v>927</v>
      </c>
      <c r="AF673" s="84">
        <v>35</v>
      </c>
      <c r="AG673" s="88">
        <v>30413</v>
      </c>
      <c r="AH673" s="279">
        <v>6</v>
      </c>
      <c r="AI673" s="286" t="s">
        <v>3809</v>
      </c>
      <c r="AJ673" s="281" t="s">
        <v>926</v>
      </c>
      <c r="AK673" s="83" t="s">
        <v>927</v>
      </c>
      <c r="AL673" s="84">
        <v>35</v>
      </c>
      <c r="AM673" s="88">
        <v>30413</v>
      </c>
      <c r="AN673" s="279">
        <v>6</v>
      </c>
      <c r="AO673" s="286" t="s">
        <v>3809</v>
      </c>
      <c r="AP673" s="281" t="s">
        <v>926</v>
      </c>
      <c r="AQ673" s="83" t="s">
        <v>927</v>
      </c>
      <c r="AR673" s="84">
        <v>35</v>
      </c>
      <c r="AS673" s="88">
        <v>30413</v>
      </c>
      <c r="AT673" s="279">
        <v>6</v>
      </c>
      <c r="AU673" s="280" t="s">
        <v>3809</v>
      </c>
      <c r="AV673" s="86" t="s">
        <v>926</v>
      </c>
      <c r="AW673" s="285" t="s">
        <v>927</v>
      </c>
      <c r="AX673" s="285">
        <v>35</v>
      </c>
      <c r="AY673" s="87">
        <v>29951</v>
      </c>
      <c r="AZ673" s="86">
        <v>5</v>
      </c>
      <c r="BA673" s="57" t="s">
        <v>3811</v>
      </c>
      <c r="BB673" s="301" t="s">
        <v>926</v>
      </c>
      <c r="BC673" s="83" t="s">
        <v>927</v>
      </c>
      <c r="BD673" s="84">
        <v>36</v>
      </c>
      <c r="BE673" s="282">
        <v>29951</v>
      </c>
      <c r="BF673" s="279">
        <v>5</v>
      </c>
      <c r="BG673" s="303" t="s">
        <v>3811</v>
      </c>
      <c r="BH673" s="86" t="s">
        <v>3829</v>
      </c>
      <c r="BI673" s="285" t="s">
        <v>3829</v>
      </c>
      <c r="BJ673" s="285" t="s">
        <v>3830</v>
      </c>
      <c r="BK673" s="86" t="s">
        <v>3829</v>
      </c>
      <c r="BL673" s="432">
        <v>5</v>
      </c>
      <c r="BM673" s="432" t="s">
        <v>3811</v>
      </c>
      <c r="BN673" s="432" t="str">
        <f>INDEX(ID!$D:$D,MATCH('Org2567'!D673,ID!$A:$A,0))</f>
        <v>ศรีณรงค์</v>
      </c>
    </row>
    <row r="674" spans="1:66" x14ac:dyDescent="0.25">
      <c r="A674" s="272">
        <v>671</v>
      </c>
      <c r="B674" s="272">
        <v>9</v>
      </c>
      <c r="C674" s="82" t="s">
        <v>2842</v>
      </c>
      <c r="D674" s="272" t="s">
        <v>673</v>
      </c>
      <c r="E674" s="82" t="str">
        <f t="shared" si="10"/>
        <v>รพ.โนนนารายณ์</v>
      </c>
      <c r="F674" s="90" t="s">
        <v>926</v>
      </c>
      <c r="G674" s="90" t="s">
        <v>989</v>
      </c>
      <c r="H674" s="90">
        <v>30</v>
      </c>
      <c r="I674" s="273">
        <v>22857</v>
      </c>
      <c r="J674" s="90">
        <v>3</v>
      </c>
      <c r="K674" s="93" t="s">
        <v>3705</v>
      </c>
      <c r="L674" s="83" t="s">
        <v>926</v>
      </c>
      <c r="M674" s="83" t="s">
        <v>989</v>
      </c>
      <c r="N674" s="84">
        <v>35</v>
      </c>
      <c r="O674" s="85">
        <v>22987</v>
      </c>
      <c r="P674" s="274">
        <v>3</v>
      </c>
      <c r="Q674" s="275" t="s">
        <v>3819</v>
      </c>
      <c r="R674" s="276" t="s">
        <v>926</v>
      </c>
      <c r="S674" s="277" t="s">
        <v>989</v>
      </c>
      <c r="T674" s="278">
        <v>30</v>
      </c>
      <c r="U674" s="88">
        <v>22987</v>
      </c>
      <c r="V674" s="54">
        <v>3</v>
      </c>
      <c r="W674" s="54" t="s">
        <v>3819</v>
      </c>
      <c r="X674" s="276" t="s">
        <v>926</v>
      </c>
      <c r="Y674" s="83" t="s">
        <v>927</v>
      </c>
      <c r="Z674" s="84">
        <v>30</v>
      </c>
      <c r="AA674" s="88">
        <v>23079</v>
      </c>
      <c r="AB674" s="279">
        <v>5</v>
      </c>
      <c r="AC674" s="280" t="s">
        <v>3811</v>
      </c>
      <c r="AD674" s="281" t="s">
        <v>926</v>
      </c>
      <c r="AE674" s="83" t="s">
        <v>927</v>
      </c>
      <c r="AF674" s="84">
        <v>30</v>
      </c>
      <c r="AG674" s="88">
        <v>23079</v>
      </c>
      <c r="AH674" s="279">
        <v>5</v>
      </c>
      <c r="AI674" s="286" t="s">
        <v>3811</v>
      </c>
      <c r="AJ674" s="281" t="s">
        <v>926</v>
      </c>
      <c r="AK674" s="83" t="s">
        <v>927</v>
      </c>
      <c r="AL674" s="84">
        <v>30</v>
      </c>
      <c r="AM674" s="88">
        <v>23079</v>
      </c>
      <c r="AN674" s="279">
        <v>5</v>
      </c>
      <c r="AO674" s="286" t="s">
        <v>3811</v>
      </c>
      <c r="AP674" s="281" t="s">
        <v>926</v>
      </c>
      <c r="AQ674" s="83" t="s">
        <v>927</v>
      </c>
      <c r="AR674" s="84">
        <v>30</v>
      </c>
      <c r="AS674" s="88">
        <v>23079</v>
      </c>
      <c r="AT674" s="279">
        <v>5</v>
      </c>
      <c r="AU674" s="280" t="s">
        <v>3811</v>
      </c>
      <c r="AV674" s="86" t="s">
        <v>926</v>
      </c>
      <c r="AW674" s="285" t="s">
        <v>927</v>
      </c>
      <c r="AX674" s="285">
        <v>30</v>
      </c>
      <c r="AY674" s="87">
        <v>22689</v>
      </c>
      <c r="AZ674" s="86">
        <v>5</v>
      </c>
      <c r="BA674" s="57" t="s">
        <v>3811</v>
      </c>
      <c r="BB674" s="301" t="s">
        <v>926</v>
      </c>
      <c r="BC674" s="83" t="s">
        <v>927</v>
      </c>
      <c r="BD674" s="84">
        <v>30</v>
      </c>
      <c r="BE674" s="282">
        <v>22689</v>
      </c>
      <c r="BF674" s="279">
        <v>5</v>
      </c>
      <c r="BG674" s="303" t="s">
        <v>3811</v>
      </c>
      <c r="BH674" s="86" t="s">
        <v>3829</v>
      </c>
      <c r="BI674" s="285" t="s">
        <v>3829</v>
      </c>
      <c r="BJ674" s="285" t="s">
        <v>3829</v>
      </c>
      <c r="BK674" s="86" t="s">
        <v>3829</v>
      </c>
      <c r="BL674" s="432">
        <v>5</v>
      </c>
      <c r="BM674" s="432" t="s">
        <v>3811</v>
      </c>
      <c r="BN674" s="432" t="str">
        <f>INDEX(ID!$D:$D,MATCH('Org2567'!D674,ID!$A:$A,0))</f>
        <v>โนนนารายณ์</v>
      </c>
    </row>
    <row r="675" spans="1:66" x14ac:dyDescent="0.25">
      <c r="A675" s="272">
        <v>672</v>
      </c>
      <c r="B675" s="272">
        <v>10</v>
      </c>
      <c r="C675" s="82" t="s">
        <v>3127</v>
      </c>
      <c r="D675" s="272" t="s">
        <v>674</v>
      </c>
      <c r="E675" s="82" t="str">
        <f t="shared" si="10"/>
        <v>รพ.มุกดาหาร</v>
      </c>
      <c r="F675" s="90" t="s">
        <v>922</v>
      </c>
      <c r="G675" s="90" t="s">
        <v>918</v>
      </c>
      <c r="H675" s="90">
        <v>422</v>
      </c>
      <c r="I675" s="273">
        <v>104892</v>
      </c>
      <c r="J675" s="90">
        <v>17</v>
      </c>
      <c r="K675" s="93" t="s">
        <v>3712</v>
      </c>
      <c r="L675" s="83" t="s">
        <v>922</v>
      </c>
      <c r="M675" s="83" t="s">
        <v>918</v>
      </c>
      <c r="N675" s="84">
        <v>422</v>
      </c>
      <c r="O675" s="85">
        <v>105424</v>
      </c>
      <c r="P675" s="274">
        <v>17</v>
      </c>
      <c r="Q675" s="275" t="s">
        <v>3817</v>
      </c>
      <c r="R675" s="276" t="s">
        <v>922</v>
      </c>
      <c r="S675" s="277" t="s">
        <v>918</v>
      </c>
      <c r="T675" s="278">
        <v>422</v>
      </c>
      <c r="U675" s="88">
        <v>105424</v>
      </c>
      <c r="V675" s="54">
        <v>17</v>
      </c>
      <c r="W675" s="54" t="s">
        <v>3817</v>
      </c>
      <c r="X675" s="276" t="s">
        <v>922</v>
      </c>
      <c r="Y675" s="83" t="s">
        <v>918</v>
      </c>
      <c r="Z675" s="84">
        <v>422</v>
      </c>
      <c r="AA675" s="88">
        <v>105756</v>
      </c>
      <c r="AB675" s="279">
        <v>17</v>
      </c>
      <c r="AC675" s="280" t="s">
        <v>3817</v>
      </c>
      <c r="AD675" s="281" t="s">
        <v>922</v>
      </c>
      <c r="AE675" s="83" t="s">
        <v>918</v>
      </c>
      <c r="AF675" s="84">
        <v>485</v>
      </c>
      <c r="AG675" s="88">
        <v>105756</v>
      </c>
      <c r="AH675" s="279">
        <v>17</v>
      </c>
      <c r="AI675" s="286" t="s">
        <v>3817</v>
      </c>
      <c r="AJ675" s="281" t="s">
        <v>922</v>
      </c>
      <c r="AK675" s="83" t="s">
        <v>918</v>
      </c>
      <c r="AL675" s="84">
        <v>485</v>
      </c>
      <c r="AM675" s="88">
        <v>105756</v>
      </c>
      <c r="AN675" s="279">
        <v>17</v>
      </c>
      <c r="AO675" s="286" t="s">
        <v>3817</v>
      </c>
      <c r="AP675" s="281" t="s">
        <v>922</v>
      </c>
      <c r="AQ675" s="83" t="s">
        <v>918</v>
      </c>
      <c r="AR675" s="84">
        <v>485</v>
      </c>
      <c r="AS675" s="88">
        <v>105756</v>
      </c>
      <c r="AT675" s="279">
        <v>17</v>
      </c>
      <c r="AU675" s="280" t="s">
        <v>3817</v>
      </c>
      <c r="AV675" s="86" t="s">
        <v>922</v>
      </c>
      <c r="AW675" s="285" t="s">
        <v>918</v>
      </c>
      <c r="AX675" s="285">
        <v>485</v>
      </c>
      <c r="AY675" s="87">
        <v>105339</v>
      </c>
      <c r="AZ675" s="86">
        <v>17</v>
      </c>
      <c r="BA675" s="57" t="s">
        <v>3817</v>
      </c>
      <c r="BB675" s="301" t="s">
        <v>922</v>
      </c>
      <c r="BC675" s="83" t="s">
        <v>918</v>
      </c>
      <c r="BD675" s="84">
        <v>485</v>
      </c>
      <c r="BE675" s="282">
        <v>105339</v>
      </c>
      <c r="BF675" s="279">
        <v>17</v>
      </c>
      <c r="BG675" s="303" t="s">
        <v>3817</v>
      </c>
      <c r="BH675" s="86" t="s">
        <v>3829</v>
      </c>
      <c r="BI675" s="285" t="s">
        <v>3829</v>
      </c>
      <c r="BJ675" s="285" t="s">
        <v>3829</v>
      </c>
      <c r="BK675" s="86" t="s">
        <v>3829</v>
      </c>
      <c r="BL675" s="432">
        <v>17</v>
      </c>
      <c r="BM675" s="432" t="s">
        <v>3817</v>
      </c>
      <c r="BN675" s="432" t="str">
        <f>INDEX(ID!$D:$D,MATCH('Org2567'!D675,ID!$A:$A,0))</f>
        <v>มุกดาหาร</v>
      </c>
    </row>
    <row r="676" spans="1:66" x14ac:dyDescent="0.25">
      <c r="A676" s="272">
        <v>673</v>
      </c>
      <c r="B676" s="272">
        <v>10</v>
      </c>
      <c r="C676" s="82" t="s">
        <v>3127</v>
      </c>
      <c r="D676" s="272" t="s">
        <v>675</v>
      </c>
      <c r="E676" s="82" t="str">
        <f t="shared" si="10"/>
        <v>รพ.นิคมคำสร้อย</v>
      </c>
      <c r="F676" s="90" t="s">
        <v>926</v>
      </c>
      <c r="G676" s="90" t="s">
        <v>927</v>
      </c>
      <c r="H676" s="90">
        <v>62</v>
      </c>
      <c r="I676" s="273">
        <v>34838</v>
      </c>
      <c r="J676" s="90">
        <v>6</v>
      </c>
      <c r="K676" s="93" t="s">
        <v>3783</v>
      </c>
      <c r="L676" s="83" t="s">
        <v>926</v>
      </c>
      <c r="M676" s="83" t="s">
        <v>927</v>
      </c>
      <c r="N676" s="84">
        <v>42</v>
      </c>
      <c r="O676" s="85">
        <v>34989</v>
      </c>
      <c r="P676" s="274">
        <v>6</v>
      </c>
      <c r="Q676" s="275" t="s">
        <v>3809</v>
      </c>
      <c r="R676" s="276" t="s">
        <v>926</v>
      </c>
      <c r="S676" s="277" t="s">
        <v>927</v>
      </c>
      <c r="T676" s="278">
        <v>30</v>
      </c>
      <c r="U676" s="88">
        <v>34989</v>
      </c>
      <c r="V676" s="54">
        <v>6</v>
      </c>
      <c r="W676" s="54" t="s">
        <v>3809</v>
      </c>
      <c r="X676" s="276" t="s">
        <v>926</v>
      </c>
      <c r="Y676" s="83" t="s">
        <v>927</v>
      </c>
      <c r="Z676" s="84">
        <v>30</v>
      </c>
      <c r="AA676" s="88">
        <v>35186</v>
      </c>
      <c r="AB676" s="279">
        <v>6</v>
      </c>
      <c r="AC676" s="280" t="s">
        <v>3809</v>
      </c>
      <c r="AD676" s="281" t="s">
        <v>926</v>
      </c>
      <c r="AE676" s="83" t="s">
        <v>927</v>
      </c>
      <c r="AF676" s="84">
        <v>30</v>
      </c>
      <c r="AG676" s="88">
        <v>35186</v>
      </c>
      <c r="AH676" s="279">
        <v>6</v>
      </c>
      <c r="AI676" s="286" t="s">
        <v>3809</v>
      </c>
      <c r="AJ676" s="281" t="s">
        <v>926</v>
      </c>
      <c r="AK676" s="83" t="s">
        <v>927</v>
      </c>
      <c r="AL676" s="84">
        <v>30</v>
      </c>
      <c r="AM676" s="88">
        <v>35186</v>
      </c>
      <c r="AN676" s="279">
        <v>6</v>
      </c>
      <c r="AO676" s="286" t="s">
        <v>3809</v>
      </c>
      <c r="AP676" s="281" t="s">
        <v>926</v>
      </c>
      <c r="AQ676" s="83" t="s">
        <v>927</v>
      </c>
      <c r="AR676" s="84">
        <v>30</v>
      </c>
      <c r="AS676" s="88">
        <v>35186</v>
      </c>
      <c r="AT676" s="279">
        <v>6</v>
      </c>
      <c r="AU676" s="280" t="s">
        <v>3809</v>
      </c>
      <c r="AV676" s="86" t="s">
        <v>926</v>
      </c>
      <c r="AW676" s="285" t="s">
        <v>927</v>
      </c>
      <c r="AX676" s="285">
        <v>30</v>
      </c>
      <c r="AY676" s="87">
        <v>34929</v>
      </c>
      <c r="AZ676" s="86">
        <v>6</v>
      </c>
      <c r="BA676" s="57" t="s">
        <v>3809</v>
      </c>
      <c r="BB676" s="301" t="s">
        <v>926</v>
      </c>
      <c r="BC676" s="83" t="s">
        <v>927</v>
      </c>
      <c r="BD676" s="84">
        <v>30</v>
      </c>
      <c r="BE676" s="282">
        <v>34929</v>
      </c>
      <c r="BF676" s="279">
        <v>6</v>
      </c>
      <c r="BG676" s="303" t="s">
        <v>3809</v>
      </c>
      <c r="BH676" s="86" t="s">
        <v>3829</v>
      </c>
      <c r="BI676" s="285" t="s">
        <v>3829</v>
      </c>
      <c r="BJ676" s="285" t="s">
        <v>3829</v>
      </c>
      <c r="BK676" s="86" t="s">
        <v>3829</v>
      </c>
      <c r="BL676" s="432">
        <v>6</v>
      </c>
      <c r="BM676" s="432" t="s">
        <v>3809</v>
      </c>
      <c r="BN676" s="432" t="str">
        <f>INDEX(ID!$D:$D,MATCH('Org2567'!D676,ID!$A:$A,0))</f>
        <v>นิคมคำสร้อย</v>
      </c>
    </row>
    <row r="677" spans="1:66" x14ac:dyDescent="0.25">
      <c r="A677" s="272">
        <v>674</v>
      </c>
      <c r="B677" s="272">
        <v>10</v>
      </c>
      <c r="C677" s="82" t="s">
        <v>3127</v>
      </c>
      <c r="D677" s="272" t="s">
        <v>676</v>
      </c>
      <c r="E677" s="82" t="str">
        <f t="shared" si="10"/>
        <v>รพ.ดอนตาล</v>
      </c>
      <c r="F677" s="90" t="s">
        <v>926</v>
      </c>
      <c r="G677" s="90" t="s">
        <v>927</v>
      </c>
      <c r="H677" s="90">
        <v>52</v>
      </c>
      <c r="I677" s="273">
        <v>32864</v>
      </c>
      <c r="J677" s="90">
        <v>6</v>
      </c>
      <c r="K677" s="93" t="s">
        <v>3783</v>
      </c>
      <c r="L677" s="83" t="s">
        <v>926</v>
      </c>
      <c r="M677" s="83" t="s">
        <v>927</v>
      </c>
      <c r="N677" s="84">
        <v>41</v>
      </c>
      <c r="O677" s="85">
        <v>32946</v>
      </c>
      <c r="P677" s="274">
        <v>6</v>
      </c>
      <c r="Q677" s="275" t="s">
        <v>3809</v>
      </c>
      <c r="R677" s="276" t="s">
        <v>926</v>
      </c>
      <c r="S677" s="277" t="s">
        <v>927</v>
      </c>
      <c r="T677" s="278">
        <v>51</v>
      </c>
      <c r="U677" s="88">
        <v>32946</v>
      </c>
      <c r="V677" s="54">
        <v>6</v>
      </c>
      <c r="W677" s="54" t="s">
        <v>3809</v>
      </c>
      <c r="X677" s="276" t="s">
        <v>926</v>
      </c>
      <c r="Y677" s="83" t="s">
        <v>927</v>
      </c>
      <c r="Z677" s="84">
        <v>51</v>
      </c>
      <c r="AA677" s="88">
        <v>33154</v>
      </c>
      <c r="AB677" s="279">
        <v>6</v>
      </c>
      <c r="AC677" s="280" t="s">
        <v>3809</v>
      </c>
      <c r="AD677" s="281" t="s">
        <v>926</v>
      </c>
      <c r="AE677" s="83" t="s">
        <v>927</v>
      </c>
      <c r="AF677" s="84">
        <v>38</v>
      </c>
      <c r="AG677" s="88">
        <v>33154</v>
      </c>
      <c r="AH677" s="279">
        <v>6</v>
      </c>
      <c r="AI677" s="286" t="s">
        <v>3809</v>
      </c>
      <c r="AJ677" s="281" t="s">
        <v>926</v>
      </c>
      <c r="AK677" s="83" t="s">
        <v>927</v>
      </c>
      <c r="AL677" s="84">
        <v>38</v>
      </c>
      <c r="AM677" s="88">
        <v>33154</v>
      </c>
      <c r="AN677" s="279">
        <v>6</v>
      </c>
      <c r="AO677" s="286" t="s">
        <v>3809</v>
      </c>
      <c r="AP677" s="281" t="s">
        <v>926</v>
      </c>
      <c r="AQ677" s="83" t="s">
        <v>927</v>
      </c>
      <c r="AR677" s="84">
        <v>38</v>
      </c>
      <c r="AS677" s="88">
        <v>33154</v>
      </c>
      <c r="AT677" s="279">
        <v>6</v>
      </c>
      <c r="AU677" s="280" t="s">
        <v>3809</v>
      </c>
      <c r="AV677" s="86" t="s">
        <v>926</v>
      </c>
      <c r="AW677" s="285" t="s">
        <v>927</v>
      </c>
      <c r="AX677" s="285">
        <v>38</v>
      </c>
      <c r="AY677" s="87">
        <v>32978</v>
      </c>
      <c r="AZ677" s="86">
        <v>6</v>
      </c>
      <c r="BA677" s="57" t="s">
        <v>3809</v>
      </c>
      <c r="BB677" s="301" t="s">
        <v>926</v>
      </c>
      <c r="BC677" s="83" t="s">
        <v>927</v>
      </c>
      <c r="BD677" s="84">
        <v>30</v>
      </c>
      <c r="BE677" s="282">
        <v>32978</v>
      </c>
      <c r="BF677" s="279">
        <v>6</v>
      </c>
      <c r="BG677" s="303" t="s">
        <v>3809</v>
      </c>
      <c r="BH677" s="86" t="s">
        <v>3829</v>
      </c>
      <c r="BI677" s="285" t="s">
        <v>3829</v>
      </c>
      <c r="BJ677" s="285" t="s">
        <v>3830</v>
      </c>
      <c r="BK677" s="86" t="s">
        <v>3829</v>
      </c>
      <c r="BL677" s="432">
        <v>6</v>
      </c>
      <c r="BM677" s="432" t="s">
        <v>3809</v>
      </c>
      <c r="BN677" s="432" t="str">
        <f>INDEX(ID!$D:$D,MATCH('Org2567'!D677,ID!$A:$A,0))</f>
        <v>ดอนตาล</v>
      </c>
    </row>
    <row r="678" spans="1:66" x14ac:dyDescent="0.25">
      <c r="A678" s="272">
        <v>675</v>
      </c>
      <c r="B678" s="272">
        <v>10</v>
      </c>
      <c r="C678" s="82" t="s">
        <v>3127</v>
      </c>
      <c r="D678" s="272" t="s">
        <v>677</v>
      </c>
      <c r="E678" s="82" t="str">
        <f t="shared" si="10"/>
        <v>รพ.ดงหลวง</v>
      </c>
      <c r="F678" s="90" t="s">
        <v>926</v>
      </c>
      <c r="G678" s="90" t="s">
        <v>927</v>
      </c>
      <c r="H678" s="90">
        <v>35</v>
      </c>
      <c r="I678" s="273">
        <v>31198</v>
      </c>
      <c r="J678" s="90">
        <v>6</v>
      </c>
      <c r="K678" s="93" t="s">
        <v>3783</v>
      </c>
      <c r="L678" s="83" t="s">
        <v>926</v>
      </c>
      <c r="M678" s="83" t="s">
        <v>927</v>
      </c>
      <c r="N678" s="84">
        <v>35</v>
      </c>
      <c r="O678" s="85">
        <v>31243</v>
      </c>
      <c r="P678" s="274">
        <v>6</v>
      </c>
      <c r="Q678" s="275" t="s">
        <v>3809</v>
      </c>
      <c r="R678" s="276" t="s">
        <v>926</v>
      </c>
      <c r="S678" s="277" t="s">
        <v>927</v>
      </c>
      <c r="T678" s="278">
        <v>41</v>
      </c>
      <c r="U678" s="88">
        <v>31243</v>
      </c>
      <c r="V678" s="54">
        <v>6</v>
      </c>
      <c r="W678" s="54" t="s">
        <v>3809</v>
      </c>
      <c r="X678" s="276" t="s">
        <v>926</v>
      </c>
      <c r="Y678" s="83" t="s">
        <v>927</v>
      </c>
      <c r="Z678" s="84">
        <v>41</v>
      </c>
      <c r="AA678" s="88">
        <v>31545</v>
      </c>
      <c r="AB678" s="279">
        <v>6</v>
      </c>
      <c r="AC678" s="280" t="s">
        <v>3809</v>
      </c>
      <c r="AD678" s="281" t="s">
        <v>926</v>
      </c>
      <c r="AE678" s="83" t="s">
        <v>927</v>
      </c>
      <c r="AF678" s="84">
        <v>34</v>
      </c>
      <c r="AG678" s="88">
        <v>31545</v>
      </c>
      <c r="AH678" s="279">
        <v>6</v>
      </c>
      <c r="AI678" s="286" t="s">
        <v>3809</v>
      </c>
      <c r="AJ678" s="281" t="s">
        <v>926</v>
      </c>
      <c r="AK678" s="83" t="s">
        <v>927</v>
      </c>
      <c r="AL678" s="84">
        <v>34</v>
      </c>
      <c r="AM678" s="88">
        <v>31545</v>
      </c>
      <c r="AN678" s="279">
        <v>6</v>
      </c>
      <c r="AO678" s="286" t="s">
        <v>3809</v>
      </c>
      <c r="AP678" s="281" t="s">
        <v>926</v>
      </c>
      <c r="AQ678" s="83" t="s">
        <v>927</v>
      </c>
      <c r="AR678" s="84">
        <v>34</v>
      </c>
      <c r="AS678" s="88">
        <v>31545</v>
      </c>
      <c r="AT678" s="279">
        <v>6</v>
      </c>
      <c r="AU678" s="280" t="s">
        <v>3809</v>
      </c>
      <c r="AV678" s="86" t="s">
        <v>926</v>
      </c>
      <c r="AW678" s="285" t="s">
        <v>927</v>
      </c>
      <c r="AX678" s="285">
        <v>34</v>
      </c>
      <c r="AY678" s="87">
        <v>31390</v>
      </c>
      <c r="AZ678" s="86">
        <v>6</v>
      </c>
      <c r="BA678" s="57" t="s">
        <v>3809</v>
      </c>
      <c r="BB678" s="301" t="s">
        <v>926</v>
      </c>
      <c r="BC678" s="83" t="s">
        <v>927</v>
      </c>
      <c r="BD678" s="84">
        <v>30</v>
      </c>
      <c r="BE678" s="282">
        <v>31390</v>
      </c>
      <c r="BF678" s="279">
        <v>6</v>
      </c>
      <c r="BG678" s="303" t="s">
        <v>3809</v>
      </c>
      <c r="BH678" s="86" t="s">
        <v>3829</v>
      </c>
      <c r="BI678" s="285" t="s">
        <v>3829</v>
      </c>
      <c r="BJ678" s="285" t="s">
        <v>3830</v>
      </c>
      <c r="BK678" s="86" t="s">
        <v>3829</v>
      </c>
      <c r="BL678" s="432">
        <v>6</v>
      </c>
      <c r="BM678" s="432" t="s">
        <v>3809</v>
      </c>
      <c r="BN678" s="432" t="str">
        <f>INDEX(ID!$D:$D,MATCH('Org2567'!D678,ID!$A:$A,0))</f>
        <v>ดงหลวง</v>
      </c>
    </row>
    <row r="679" spans="1:66" x14ac:dyDescent="0.25">
      <c r="A679" s="272">
        <v>676</v>
      </c>
      <c r="B679" s="272">
        <v>10</v>
      </c>
      <c r="C679" s="82" t="s">
        <v>3127</v>
      </c>
      <c r="D679" s="272" t="s">
        <v>678</v>
      </c>
      <c r="E679" s="82" t="str">
        <f t="shared" si="10"/>
        <v>รพ.คำชะอี</v>
      </c>
      <c r="F679" s="90" t="s">
        <v>926</v>
      </c>
      <c r="G679" s="90" t="s">
        <v>927</v>
      </c>
      <c r="H679" s="90">
        <v>42</v>
      </c>
      <c r="I679" s="273">
        <v>32628</v>
      </c>
      <c r="J679" s="90">
        <v>6</v>
      </c>
      <c r="K679" s="93" t="s">
        <v>3783</v>
      </c>
      <c r="L679" s="83" t="s">
        <v>926</v>
      </c>
      <c r="M679" s="83" t="s">
        <v>927</v>
      </c>
      <c r="N679" s="84">
        <v>39</v>
      </c>
      <c r="O679" s="85">
        <v>32714</v>
      </c>
      <c r="P679" s="274">
        <v>6</v>
      </c>
      <c r="Q679" s="275" t="s">
        <v>3809</v>
      </c>
      <c r="R679" s="276" t="s">
        <v>926</v>
      </c>
      <c r="S679" s="277" t="s">
        <v>927</v>
      </c>
      <c r="T679" s="278">
        <v>46</v>
      </c>
      <c r="U679" s="88">
        <v>32714</v>
      </c>
      <c r="V679" s="54">
        <v>6</v>
      </c>
      <c r="W679" s="54" t="s">
        <v>3809</v>
      </c>
      <c r="X679" s="276" t="s">
        <v>926</v>
      </c>
      <c r="Y679" s="83" t="s">
        <v>927</v>
      </c>
      <c r="Z679" s="84">
        <v>46</v>
      </c>
      <c r="AA679" s="88">
        <v>32859</v>
      </c>
      <c r="AB679" s="279">
        <v>6</v>
      </c>
      <c r="AC679" s="280" t="s">
        <v>3809</v>
      </c>
      <c r="AD679" s="281" t="s">
        <v>926</v>
      </c>
      <c r="AE679" s="83" t="s">
        <v>927</v>
      </c>
      <c r="AF679" s="84">
        <v>30</v>
      </c>
      <c r="AG679" s="88">
        <v>32859</v>
      </c>
      <c r="AH679" s="279">
        <v>6</v>
      </c>
      <c r="AI679" s="286" t="s">
        <v>3809</v>
      </c>
      <c r="AJ679" s="281" t="s">
        <v>926</v>
      </c>
      <c r="AK679" s="83" t="s">
        <v>927</v>
      </c>
      <c r="AL679" s="84">
        <v>30</v>
      </c>
      <c r="AM679" s="88">
        <v>32859</v>
      </c>
      <c r="AN679" s="279">
        <v>6</v>
      </c>
      <c r="AO679" s="286" t="s">
        <v>3809</v>
      </c>
      <c r="AP679" s="281" t="s">
        <v>926</v>
      </c>
      <c r="AQ679" s="83" t="s">
        <v>927</v>
      </c>
      <c r="AR679" s="84">
        <v>30</v>
      </c>
      <c r="AS679" s="88">
        <v>32859</v>
      </c>
      <c r="AT679" s="279">
        <v>6</v>
      </c>
      <c r="AU679" s="280" t="s">
        <v>3809</v>
      </c>
      <c r="AV679" s="86" t="s">
        <v>926</v>
      </c>
      <c r="AW679" s="285" t="s">
        <v>927</v>
      </c>
      <c r="AX679" s="285">
        <v>30</v>
      </c>
      <c r="AY679" s="87">
        <v>32456</v>
      </c>
      <c r="AZ679" s="86">
        <v>6</v>
      </c>
      <c r="BA679" s="57" t="s">
        <v>3809</v>
      </c>
      <c r="BB679" s="301" t="s">
        <v>926</v>
      </c>
      <c r="BC679" s="83" t="s">
        <v>927</v>
      </c>
      <c r="BD679" s="84">
        <v>30</v>
      </c>
      <c r="BE679" s="282">
        <v>32456</v>
      </c>
      <c r="BF679" s="279">
        <v>6</v>
      </c>
      <c r="BG679" s="303" t="s">
        <v>3809</v>
      </c>
      <c r="BH679" s="86" t="s">
        <v>3829</v>
      </c>
      <c r="BI679" s="285" t="s">
        <v>3829</v>
      </c>
      <c r="BJ679" s="285" t="s">
        <v>3829</v>
      </c>
      <c r="BK679" s="86" t="s">
        <v>3829</v>
      </c>
      <c r="BL679" s="432">
        <v>6</v>
      </c>
      <c r="BM679" s="432" t="s">
        <v>3809</v>
      </c>
      <c r="BN679" s="432" t="str">
        <f>INDEX(ID!$D:$D,MATCH('Org2567'!D679,ID!$A:$A,0))</f>
        <v>คำชะอี</v>
      </c>
    </row>
    <row r="680" spans="1:66" x14ac:dyDescent="0.25">
      <c r="A680" s="272">
        <v>677</v>
      </c>
      <c r="B680" s="272">
        <v>10</v>
      </c>
      <c r="C680" s="82" t="s">
        <v>3127</v>
      </c>
      <c r="D680" s="272" t="s">
        <v>679</v>
      </c>
      <c r="E680" s="82" t="str">
        <f t="shared" si="10"/>
        <v>รพ.หว้านใหญ่</v>
      </c>
      <c r="F680" s="90" t="s">
        <v>926</v>
      </c>
      <c r="G680" s="90" t="s">
        <v>927</v>
      </c>
      <c r="H680" s="90">
        <v>30</v>
      </c>
      <c r="I680" s="273">
        <v>14279</v>
      </c>
      <c r="J680" s="90">
        <v>5</v>
      </c>
      <c r="K680" s="93" t="s">
        <v>3703</v>
      </c>
      <c r="L680" s="83" t="s">
        <v>926</v>
      </c>
      <c r="M680" s="83" t="s">
        <v>927</v>
      </c>
      <c r="N680" s="84">
        <v>30</v>
      </c>
      <c r="O680" s="85">
        <v>14298</v>
      </c>
      <c r="P680" s="274">
        <v>5</v>
      </c>
      <c r="Q680" s="275" t="s">
        <v>3811</v>
      </c>
      <c r="R680" s="276" t="s">
        <v>926</v>
      </c>
      <c r="S680" s="277" t="s">
        <v>927</v>
      </c>
      <c r="T680" s="278">
        <v>30</v>
      </c>
      <c r="U680" s="88">
        <v>14298</v>
      </c>
      <c r="V680" s="54">
        <v>5</v>
      </c>
      <c r="W680" s="54" t="s">
        <v>3811</v>
      </c>
      <c r="X680" s="276" t="s">
        <v>926</v>
      </c>
      <c r="Y680" s="83" t="s">
        <v>927</v>
      </c>
      <c r="Z680" s="84">
        <v>30</v>
      </c>
      <c r="AA680" s="88">
        <v>14457</v>
      </c>
      <c r="AB680" s="279">
        <v>5</v>
      </c>
      <c r="AC680" s="280" t="s">
        <v>3811</v>
      </c>
      <c r="AD680" s="281" t="s">
        <v>926</v>
      </c>
      <c r="AE680" s="83" t="s">
        <v>927</v>
      </c>
      <c r="AF680" s="84">
        <v>30</v>
      </c>
      <c r="AG680" s="88">
        <v>14457</v>
      </c>
      <c r="AH680" s="279">
        <v>5</v>
      </c>
      <c r="AI680" s="286" t="s">
        <v>3811</v>
      </c>
      <c r="AJ680" s="281" t="s">
        <v>926</v>
      </c>
      <c r="AK680" s="83" t="s">
        <v>927</v>
      </c>
      <c r="AL680" s="84">
        <v>30</v>
      </c>
      <c r="AM680" s="88">
        <v>14457</v>
      </c>
      <c r="AN680" s="279">
        <v>5</v>
      </c>
      <c r="AO680" s="286" t="s">
        <v>3811</v>
      </c>
      <c r="AP680" s="281" t="s">
        <v>926</v>
      </c>
      <c r="AQ680" s="83" t="s">
        <v>927</v>
      </c>
      <c r="AR680" s="84">
        <v>30</v>
      </c>
      <c r="AS680" s="88">
        <v>14457</v>
      </c>
      <c r="AT680" s="279">
        <v>5</v>
      </c>
      <c r="AU680" s="280" t="s">
        <v>3811</v>
      </c>
      <c r="AV680" s="86" t="s">
        <v>926</v>
      </c>
      <c r="AW680" s="285" t="s">
        <v>927</v>
      </c>
      <c r="AX680" s="285">
        <v>30</v>
      </c>
      <c r="AY680" s="87">
        <v>14440</v>
      </c>
      <c r="AZ680" s="86">
        <v>5</v>
      </c>
      <c r="BA680" s="57" t="s">
        <v>3811</v>
      </c>
      <c r="BB680" s="301" t="s">
        <v>926</v>
      </c>
      <c r="BC680" s="83" t="s">
        <v>927</v>
      </c>
      <c r="BD680" s="84">
        <v>30</v>
      </c>
      <c r="BE680" s="282">
        <v>14440</v>
      </c>
      <c r="BF680" s="279">
        <v>5</v>
      </c>
      <c r="BG680" s="303" t="s">
        <v>3811</v>
      </c>
      <c r="BH680" s="86" t="s">
        <v>3829</v>
      </c>
      <c r="BI680" s="285" t="s">
        <v>3829</v>
      </c>
      <c r="BJ680" s="285" t="s">
        <v>3829</v>
      </c>
      <c r="BK680" s="86" t="s">
        <v>3829</v>
      </c>
      <c r="BL680" s="432">
        <v>5</v>
      </c>
      <c r="BM680" s="432" t="s">
        <v>3811</v>
      </c>
      <c r="BN680" s="432" t="str">
        <f>INDEX(ID!$D:$D,MATCH('Org2567'!D680,ID!$A:$A,0))</f>
        <v>หว้านใหญ่</v>
      </c>
    </row>
    <row r="681" spans="1:66" x14ac:dyDescent="0.25">
      <c r="A681" s="272">
        <v>678</v>
      </c>
      <c r="B681" s="272">
        <v>10</v>
      </c>
      <c r="C681" s="82" t="s">
        <v>3127</v>
      </c>
      <c r="D681" s="272" t="s">
        <v>680</v>
      </c>
      <c r="E681" s="82" t="str">
        <f t="shared" si="10"/>
        <v>รพ.หนองสูง</v>
      </c>
      <c r="F681" s="90" t="s">
        <v>926</v>
      </c>
      <c r="G681" s="90" t="s">
        <v>927</v>
      </c>
      <c r="H681" s="90">
        <v>48</v>
      </c>
      <c r="I681" s="273">
        <v>13702</v>
      </c>
      <c r="J681" s="90">
        <v>5</v>
      </c>
      <c r="K681" s="93" t="s">
        <v>3703</v>
      </c>
      <c r="L681" s="83" t="s">
        <v>926</v>
      </c>
      <c r="M681" s="83" t="s">
        <v>927</v>
      </c>
      <c r="N681" s="84">
        <v>30</v>
      </c>
      <c r="O681" s="85">
        <v>13867</v>
      </c>
      <c r="P681" s="274">
        <v>5</v>
      </c>
      <c r="Q681" s="275" t="s">
        <v>3811</v>
      </c>
      <c r="R681" s="276" t="s">
        <v>926</v>
      </c>
      <c r="S681" s="277" t="s">
        <v>927</v>
      </c>
      <c r="T681" s="278">
        <v>30</v>
      </c>
      <c r="U681" s="88">
        <v>13867</v>
      </c>
      <c r="V681" s="54">
        <v>5</v>
      </c>
      <c r="W681" s="54" t="s">
        <v>3811</v>
      </c>
      <c r="X681" s="276" t="s">
        <v>926</v>
      </c>
      <c r="Y681" s="83" t="s">
        <v>927</v>
      </c>
      <c r="Z681" s="84">
        <v>30</v>
      </c>
      <c r="AA681" s="88">
        <v>13936</v>
      </c>
      <c r="AB681" s="279">
        <v>5</v>
      </c>
      <c r="AC681" s="280" t="s">
        <v>3811</v>
      </c>
      <c r="AD681" s="281" t="s">
        <v>926</v>
      </c>
      <c r="AE681" s="83" t="s">
        <v>927</v>
      </c>
      <c r="AF681" s="84">
        <v>30</v>
      </c>
      <c r="AG681" s="88">
        <v>13936</v>
      </c>
      <c r="AH681" s="279">
        <v>5</v>
      </c>
      <c r="AI681" s="286" t="s">
        <v>3811</v>
      </c>
      <c r="AJ681" s="281" t="s">
        <v>926</v>
      </c>
      <c r="AK681" s="83" t="s">
        <v>927</v>
      </c>
      <c r="AL681" s="84">
        <v>30</v>
      </c>
      <c r="AM681" s="88">
        <v>13936</v>
      </c>
      <c r="AN681" s="279">
        <v>5</v>
      </c>
      <c r="AO681" s="286" t="s">
        <v>3811</v>
      </c>
      <c r="AP681" s="281" t="s">
        <v>926</v>
      </c>
      <c r="AQ681" s="83" t="s">
        <v>927</v>
      </c>
      <c r="AR681" s="84">
        <v>30</v>
      </c>
      <c r="AS681" s="88">
        <v>13936</v>
      </c>
      <c r="AT681" s="279">
        <v>5</v>
      </c>
      <c r="AU681" s="280" t="s">
        <v>3811</v>
      </c>
      <c r="AV681" s="86" t="s">
        <v>926</v>
      </c>
      <c r="AW681" s="285" t="s">
        <v>927</v>
      </c>
      <c r="AX681" s="285">
        <v>30</v>
      </c>
      <c r="AY681" s="87">
        <v>13803</v>
      </c>
      <c r="AZ681" s="86">
        <v>5</v>
      </c>
      <c r="BA681" s="57" t="s">
        <v>3811</v>
      </c>
      <c r="BB681" s="301" t="s">
        <v>926</v>
      </c>
      <c r="BC681" s="83" t="s">
        <v>927</v>
      </c>
      <c r="BD681" s="84">
        <v>30</v>
      </c>
      <c r="BE681" s="282">
        <v>13803</v>
      </c>
      <c r="BF681" s="279">
        <v>5</v>
      </c>
      <c r="BG681" s="303" t="s">
        <v>3811</v>
      </c>
      <c r="BH681" s="86" t="s">
        <v>3829</v>
      </c>
      <c r="BI681" s="285" t="s">
        <v>3829</v>
      </c>
      <c r="BJ681" s="285" t="s">
        <v>3829</v>
      </c>
      <c r="BK681" s="86" t="s">
        <v>3829</v>
      </c>
      <c r="BL681" s="432">
        <v>5</v>
      </c>
      <c r="BM681" s="432" t="s">
        <v>3811</v>
      </c>
      <c r="BN681" s="432" t="str">
        <f>INDEX(ID!$D:$D,MATCH('Org2567'!D681,ID!$A:$A,0))</f>
        <v>หนองสูง</v>
      </c>
    </row>
    <row r="682" spans="1:66" x14ac:dyDescent="0.25">
      <c r="A682" s="272">
        <v>679</v>
      </c>
      <c r="B682" s="272">
        <v>10</v>
      </c>
      <c r="C682" s="82" t="s">
        <v>3077</v>
      </c>
      <c r="D682" s="272" t="s">
        <v>681</v>
      </c>
      <c r="E682" s="82" t="str">
        <f t="shared" si="10"/>
        <v>รพ.ยโสธร</v>
      </c>
      <c r="F682" s="90" t="s">
        <v>922</v>
      </c>
      <c r="G682" s="90" t="s">
        <v>918</v>
      </c>
      <c r="H682" s="90">
        <v>370</v>
      </c>
      <c r="I682" s="273">
        <v>90686</v>
      </c>
      <c r="J682" s="90">
        <v>16</v>
      </c>
      <c r="K682" s="93" t="s">
        <v>3748</v>
      </c>
      <c r="L682" s="83" t="s">
        <v>922</v>
      </c>
      <c r="M682" s="83" t="s">
        <v>918</v>
      </c>
      <c r="N682" s="84">
        <v>390</v>
      </c>
      <c r="O682" s="85">
        <v>90944</v>
      </c>
      <c r="P682" s="274">
        <v>16</v>
      </c>
      <c r="Q682" s="275" t="s">
        <v>3818</v>
      </c>
      <c r="R682" s="276" t="s">
        <v>922</v>
      </c>
      <c r="S682" s="277" t="s">
        <v>918</v>
      </c>
      <c r="T682" s="278">
        <v>424</v>
      </c>
      <c r="U682" s="88">
        <v>90944</v>
      </c>
      <c r="V682" s="54">
        <v>17</v>
      </c>
      <c r="W682" s="54" t="s">
        <v>3817</v>
      </c>
      <c r="X682" s="276" t="s">
        <v>922</v>
      </c>
      <c r="Y682" s="83" t="s">
        <v>918</v>
      </c>
      <c r="Z682" s="84">
        <v>424</v>
      </c>
      <c r="AA682" s="88">
        <v>91580</v>
      </c>
      <c r="AB682" s="279">
        <v>17</v>
      </c>
      <c r="AC682" s="280" t="s">
        <v>3817</v>
      </c>
      <c r="AD682" s="281" t="s">
        <v>922</v>
      </c>
      <c r="AE682" s="83" t="s">
        <v>918</v>
      </c>
      <c r="AF682" s="84">
        <v>436</v>
      </c>
      <c r="AG682" s="88">
        <v>91580</v>
      </c>
      <c r="AH682" s="279">
        <v>17</v>
      </c>
      <c r="AI682" s="286" t="s">
        <v>3817</v>
      </c>
      <c r="AJ682" s="281" t="s">
        <v>922</v>
      </c>
      <c r="AK682" s="83" t="s">
        <v>918</v>
      </c>
      <c r="AL682" s="84">
        <v>436</v>
      </c>
      <c r="AM682" s="88">
        <v>91580</v>
      </c>
      <c r="AN682" s="279">
        <v>17</v>
      </c>
      <c r="AO682" s="286" t="s">
        <v>3817</v>
      </c>
      <c r="AP682" s="281" t="s">
        <v>922</v>
      </c>
      <c r="AQ682" s="83" t="s">
        <v>918</v>
      </c>
      <c r="AR682" s="84">
        <v>436</v>
      </c>
      <c r="AS682" s="88">
        <v>91580</v>
      </c>
      <c r="AT682" s="279">
        <v>17</v>
      </c>
      <c r="AU682" s="280" t="s">
        <v>3817</v>
      </c>
      <c r="AV682" s="86" t="s">
        <v>922</v>
      </c>
      <c r="AW682" s="285" t="s">
        <v>918</v>
      </c>
      <c r="AX682" s="285">
        <v>436</v>
      </c>
      <c r="AY682" s="87">
        <v>90664</v>
      </c>
      <c r="AZ682" s="86">
        <v>17</v>
      </c>
      <c r="BA682" s="57" t="s">
        <v>3817</v>
      </c>
      <c r="BB682" s="301" t="s">
        <v>922</v>
      </c>
      <c r="BC682" s="83" t="s">
        <v>918</v>
      </c>
      <c r="BD682" s="84">
        <v>485</v>
      </c>
      <c r="BE682" s="282">
        <v>90664</v>
      </c>
      <c r="BF682" s="279">
        <v>17</v>
      </c>
      <c r="BG682" s="303" t="s">
        <v>3817</v>
      </c>
      <c r="BH682" s="86" t="s">
        <v>3829</v>
      </c>
      <c r="BI682" s="285" t="s">
        <v>3829</v>
      </c>
      <c r="BJ682" s="285" t="s">
        <v>3830</v>
      </c>
      <c r="BK682" s="86" t="s">
        <v>3829</v>
      </c>
      <c r="BL682" s="432">
        <v>17</v>
      </c>
      <c r="BM682" s="432" t="s">
        <v>3817</v>
      </c>
      <c r="BN682" s="432" t="str">
        <f>INDEX(ID!$D:$D,MATCH('Org2567'!D682,ID!$A:$A,0))</f>
        <v>ยโสธร</v>
      </c>
    </row>
    <row r="683" spans="1:66" x14ac:dyDescent="0.25">
      <c r="A683" s="272">
        <v>680</v>
      </c>
      <c r="B683" s="272">
        <v>10</v>
      </c>
      <c r="C683" s="82" t="s">
        <v>3077</v>
      </c>
      <c r="D683" s="272" t="s">
        <v>682</v>
      </c>
      <c r="E683" s="82" t="str">
        <f t="shared" si="10"/>
        <v>รพ.ทรายมูล</v>
      </c>
      <c r="F683" s="90" t="s">
        <v>926</v>
      </c>
      <c r="G683" s="90" t="s">
        <v>927</v>
      </c>
      <c r="H683" s="90">
        <v>30</v>
      </c>
      <c r="I683" s="273">
        <v>21611</v>
      </c>
      <c r="J683" s="90">
        <v>5</v>
      </c>
      <c r="K683" s="93" t="s">
        <v>3703</v>
      </c>
      <c r="L683" s="83" t="s">
        <v>926</v>
      </c>
      <c r="M683" s="83" t="s">
        <v>927</v>
      </c>
      <c r="N683" s="84">
        <v>30</v>
      </c>
      <c r="O683" s="85">
        <v>21688</v>
      </c>
      <c r="P683" s="274">
        <v>5</v>
      </c>
      <c r="Q683" s="275" t="s">
        <v>3811</v>
      </c>
      <c r="R683" s="276" t="s">
        <v>926</v>
      </c>
      <c r="S683" s="277" t="s">
        <v>927</v>
      </c>
      <c r="T683" s="278">
        <v>30</v>
      </c>
      <c r="U683" s="88">
        <v>21688</v>
      </c>
      <c r="V683" s="54">
        <v>5</v>
      </c>
      <c r="W683" s="54" t="s">
        <v>3811</v>
      </c>
      <c r="X683" s="276" t="s">
        <v>926</v>
      </c>
      <c r="Y683" s="83" t="s">
        <v>927</v>
      </c>
      <c r="Z683" s="84">
        <v>30</v>
      </c>
      <c r="AA683" s="88">
        <v>21710</v>
      </c>
      <c r="AB683" s="279">
        <v>5</v>
      </c>
      <c r="AC683" s="280" t="s">
        <v>3811</v>
      </c>
      <c r="AD683" s="281" t="s">
        <v>926</v>
      </c>
      <c r="AE683" s="83" t="s">
        <v>927</v>
      </c>
      <c r="AF683" s="84">
        <v>32</v>
      </c>
      <c r="AG683" s="88">
        <v>21710</v>
      </c>
      <c r="AH683" s="279">
        <v>5</v>
      </c>
      <c r="AI683" s="286" t="s">
        <v>3811</v>
      </c>
      <c r="AJ683" s="281" t="s">
        <v>926</v>
      </c>
      <c r="AK683" s="83" t="s">
        <v>927</v>
      </c>
      <c r="AL683" s="84">
        <v>32</v>
      </c>
      <c r="AM683" s="88">
        <v>21710</v>
      </c>
      <c r="AN683" s="279">
        <v>5</v>
      </c>
      <c r="AO683" s="286" t="s">
        <v>3811</v>
      </c>
      <c r="AP683" s="281" t="s">
        <v>926</v>
      </c>
      <c r="AQ683" s="83" t="s">
        <v>927</v>
      </c>
      <c r="AR683" s="84">
        <v>32</v>
      </c>
      <c r="AS683" s="88">
        <v>21710</v>
      </c>
      <c r="AT683" s="279">
        <v>5</v>
      </c>
      <c r="AU683" s="280" t="s">
        <v>3811</v>
      </c>
      <c r="AV683" s="86" t="s">
        <v>926</v>
      </c>
      <c r="AW683" s="285" t="s">
        <v>927</v>
      </c>
      <c r="AX683" s="285">
        <v>32</v>
      </c>
      <c r="AY683" s="87">
        <v>21298</v>
      </c>
      <c r="AZ683" s="86">
        <v>5</v>
      </c>
      <c r="BA683" s="57" t="s">
        <v>3811</v>
      </c>
      <c r="BB683" s="301" t="s">
        <v>926</v>
      </c>
      <c r="BC683" s="83" t="s">
        <v>927</v>
      </c>
      <c r="BD683" s="84">
        <v>30</v>
      </c>
      <c r="BE683" s="282">
        <v>21298</v>
      </c>
      <c r="BF683" s="279">
        <v>5</v>
      </c>
      <c r="BG683" s="303" t="s">
        <v>3811</v>
      </c>
      <c r="BH683" s="86" t="s">
        <v>3829</v>
      </c>
      <c r="BI683" s="285" t="s">
        <v>3829</v>
      </c>
      <c r="BJ683" s="285" t="s">
        <v>3830</v>
      </c>
      <c r="BK683" s="86" t="s">
        <v>3829</v>
      </c>
      <c r="BL683" s="432">
        <v>5</v>
      </c>
      <c r="BM683" s="432" t="s">
        <v>3811</v>
      </c>
      <c r="BN683" s="432" t="str">
        <f>INDEX(ID!$D:$D,MATCH('Org2567'!D683,ID!$A:$A,0))</f>
        <v>ทรายมูล</v>
      </c>
    </row>
    <row r="684" spans="1:66" x14ac:dyDescent="0.25">
      <c r="A684" s="272">
        <v>681</v>
      </c>
      <c r="B684" s="272">
        <v>10</v>
      </c>
      <c r="C684" s="82" t="s">
        <v>3077</v>
      </c>
      <c r="D684" s="272" t="s">
        <v>683</v>
      </c>
      <c r="E684" s="82" t="str">
        <f t="shared" si="10"/>
        <v>รพ.กุดชุม</v>
      </c>
      <c r="F684" s="90" t="s">
        <v>926</v>
      </c>
      <c r="G684" s="90" t="s">
        <v>927</v>
      </c>
      <c r="H684" s="90">
        <v>46</v>
      </c>
      <c r="I684" s="273">
        <v>47059</v>
      </c>
      <c r="J684" s="90">
        <v>6</v>
      </c>
      <c r="K684" s="93" t="s">
        <v>3783</v>
      </c>
      <c r="L684" s="83" t="s">
        <v>926</v>
      </c>
      <c r="M684" s="83" t="s">
        <v>927</v>
      </c>
      <c r="N684" s="84">
        <v>40</v>
      </c>
      <c r="O684" s="85">
        <v>47372</v>
      </c>
      <c r="P684" s="274">
        <v>6</v>
      </c>
      <c r="Q684" s="275" t="s">
        <v>3809</v>
      </c>
      <c r="R684" s="276" t="s">
        <v>926</v>
      </c>
      <c r="S684" s="277" t="s">
        <v>927</v>
      </c>
      <c r="T684" s="278">
        <v>40</v>
      </c>
      <c r="U684" s="88">
        <v>47372</v>
      </c>
      <c r="V684" s="54">
        <v>6</v>
      </c>
      <c r="W684" s="54" t="s">
        <v>3809</v>
      </c>
      <c r="X684" s="276" t="s">
        <v>926</v>
      </c>
      <c r="Y684" s="83" t="s">
        <v>927</v>
      </c>
      <c r="Z684" s="84">
        <v>40</v>
      </c>
      <c r="AA684" s="88">
        <v>47622</v>
      </c>
      <c r="AB684" s="279">
        <v>6</v>
      </c>
      <c r="AC684" s="280" t="s">
        <v>3809</v>
      </c>
      <c r="AD684" s="281" t="s">
        <v>926</v>
      </c>
      <c r="AE684" s="83" t="s">
        <v>927</v>
      </c>
      <c r="AF684" s="84">
        <v>30</v>
      </c>
      <c r="AG684" s="88">
        <v>47622</v>
      </c>
      <c r="AH684" s="279">
        <v>6</v>
      </c>
      <c r="AI684" s="286" t="s">
        <v>3809</v>
      </c>
      <c r="AJ684" s="281" t="s">
        <v>926</v>
      </c>
      <c r="AK684" s="83" t="s">
        <v>927</v>
      </c>
      <c r="AL684" s="84">
        <v>30</v>
      </c>
      <c r="AM684" s="88">
        <v>47622</v>
      </c>
      <c r="AN684" s="279">
        <v>6</v>
      </c>
      <c r="AO684" s="286" t="s">
        <v>3809</v>
      </c>
      <c r="AP684" s="281" t="s">
        <v>926</v>
      </c>
      <c r="AQ684" s="83" t="s">
        <v>927</v>
      </c>
      <c r="AR684" s="84">
        <v>30</v>
      </c>
      <c r="AS684" s="88">
        <v>47622</v>
      </c>
      <c r="AT684" s="279">
        <v>6</v>
      </c>
      <c r="AU684" s="280" t="s">
        <v>3809</v>
      </c>
      <c r="AV684" s="86" t="s">
        <v>926</v>
      </c>
      <c r="AW684" s="285" t="s">
        <v>927</v>
      </c>
      <c r="AX684" s="285">
        <v>30</v>
      </c>
      <c r="AY684" s="87">
        <v>47054</v>
      </c>
      <c r="AZ684" s="86">
        <v>6</v>
      </c>
      <c r="BA684" s="57" t="s">
        <v>3809</v>
      </c>
      <c r="BB684" s="301" t="s">
        <v>926</v>
      </c>
      <c r="BC684" s="83" t="s">
        <v>927</v>
      </c>
      <c r="BD684" s="84">
        <v>30</v>
      </c>
      <c r="BE684" s="282">
        <v>47054</v>
      </c>
      <c r="BF684" s="279">
        <v>6</v>
      </c>
      <c r="BG684" s="303" t="s">
        <v>3809</v>
      </c>
      <c r="BH684" s="86" t="s">
        <v>3829</v>
      </c>
      <c r="BI684" s="285" t="s">
        <v>3829</v>
      </c>
      <c r="BJ684" s="285" t="s">
        <v>3829</v>
      </c>
      <c r="BK684" s="86" t="s">
        <v>3829</v>
      </c>
      <c r="BL684" s="432">
        <v>6</v>
      </c>
      <c r="BM684" s="432" t="s">
        <v>3809</v>
      </c>
      <c r="BN684" s="432" t="str">
        <f>INDEX(ID!$D:$D,MATCH('Org2567'!D684,ID!$A:$A,0))</f>
        <v>กุดชุม</v>
      </c>
    </row>
    <row r="685" spans="1:66" x14ac:dyDescent="0.25">
      <c r="A685" s="272">
        <v>682</v>
      </c>
      <c r="B685" s="272">
        <v>10</v>
      </c>
      <c r="C685" s="82" t="s">
        <v>3077</v>
      </c>
      <c r="D685" s="272" t="s">
        <v>684</v>
      </c>
      <c r="E685" s="82" t="str">
        <f t="shared" si="10"/>
        <v>รพ.คำเขื่อนแก้ว</v>
      </c>
      <c r="F685" s="90" t="s">
        <v>926</v>
      </c>
      <c r="G685" s="90" t="s">
        <v>927</v>
      </c>
      <c r="H685" s="90">
        <v>63</v>
      </c>
      <c r="I685" s="273">
        <v>45735</v>
      </c>
      <c r="J685" s="90">
        <v>6</v>
      </c>
      <c r="K685" s="93" t="s">
        <v>3783</v>
      </c>
      <c r="L685" s="83" t="s">
        <v>926</v>
      </c>
      <c r="M685" s="83" t="s">
        <v>927</v>
      </c>
      <c r="N685" s="84">
        <v>60</v>
      </c>
      <c r="O685" s="85">
        <v>45696</v>
      </c>
      <c r="P685" s="274">
        <v>6</v>
      </c>
      <c r="Q685" s="275" t="s">
        <v>3809</v>
      </c>
      <c r="R685" s="276" t="s">
        <v>926</v>
      </c>
      <c r="S685" s="277" t="s">
        <v>927</v>
      </c>
      <c r="T685" s="278">
        <v>63</v>
      </c>
      <c r="U685" s="88">
        <v>45696</v>
      </c>
      <c r="V685" s="54">
        <v>6</v>
      </c>
      <c r="W685" s="54" t="s">
        <v>3809</v>
      </c>
      <c r="X685" s="276" t="s">
        <v>926</v>
      </c>
      <c r="Y685" s="83" t="s">
        <v>927</v>
      </c>
      <c r="Z685" s="84">
        <v>63</v>
      </c>
      <c r="AA685" s="88">
        <v>45866</v>
      </c>
      <c r="AB685" s="279">
        <v>6</v>
      </c>
      <c r="AC685" s="280" t="s">
        <v>3809</v>
      </c>
      <c r="AD685" s="281" t="s">
        <v>926</v>
      </c>
      <c r="AE685" s="83" t="s">
        <v>927</v>
      </c>
      <c r="AF685" s="84">
        <v>63</v>
      </c>
      <c r="AG685" s="88">
        <v>45866</v>
      </c>
      <c r="AH685" s="279">
        <v>6</v>
      </c>
      <c r="AI685" s="286" t="s">
        <v>3809</v>
      </c>
      <c r="AJ685" s="281" t="s">
        <v>926</v>
      </c>
      <c r="AK685" s="83" t="s">
        <v>927</v>
      </c>
      <c r="AL685" s="84">
        <v>63</v>
      </c>
      <c r="AM685" s="88">
        <v>45866</v>
      </c>
      <c r="AN685" s="279">
        <v>6</v>
      </c>
      <c r="AO685" s="286" t="s">
        <v>3809</v>
      </c>
      <c r="AP685" s="281" t="s">
        <v>926</v>
      </c>
      <c r="AQ685" s="83" t="s">
        <v>927</v>
      </c>
      <c r="AR685" s="84">
        <v>63</v>
      </c>
      <c r="AS685" s="88">
        <v>45866</v>
      </c>
      <c r="AT685" s="279">
        <v>6</v>
      </c>
      <c r="AU685" s="280" t="s">
        <v>3809</v>
      </c>
      <c r="AV685" s="86" t="s">
        <v>926</v>
      </c>
      <c r="AW685" s="285" t="s">
        <v>927</v>
      </c>
      <c r="AX685" s="285">
        <v>63</v>
      </c>
      <c r="AY685" s="87">
        <v>44848</v>
      </c>
      <c r="AZ685" s="86">
        <v>6</v>
      </c>
      <c r="BA685" s="57" t="s">
        <v>3809</v>
      </c>
      <c r="BB685" s="301" t="s">
        <v>926</v>
      </c>
      <c r="BC685" s="83" t="s">
        <v>927</v>
      </c>
      <c r="BD685" s="84">
        <v>60</v>
      </c>
      <c r="BE685" s="282">
        <v>44848</v>
      </c>
      <c r="BF685" s="279">
        <v>6</v>
      </c>
      <c r="BG685" s="303" t="s">
        <v>3809</v>
      </c>
      <c r="BH685" s="86" t="s">
        <v>3829</v>
      </c>
      <c r="BI685" s="285" t="s">
        <v>3829</v>
      </c>
      <c r="BJ685" s="285" t="s">
        <v>3830</v>
      </c>
      <c r="BK685" s="86" t="s">
        <v>3829</v>
      </c>
      <c r="BL685" s="432">
        <v>6</v>
      </c>
      <c r="BM685" s="432" t="s">
        <v>3809</v>
      </c>
      <c r="BN685" s="432" t="str">
        <f>INDEX(ID!$D:$D,MATCH('Org2567'!D685,ID!$A:$A,0))</f>
        <v>คำเขื่อนแก้ว</v>
      </c>
    </row>
    <row r="686" spans="1:66" x14ac:dyDescent="0.25">
      <c r="A686" s="272">
        <v>683</v>
      </c>
      <c r="B686" s="272">
        <v>10</v>
      </c>
      <c r="C686" s="82" t="s">
        <v>3077</v>
      </c>
      <c r="D686" s="272" t="s">
        <v>685</v>
      </c>
      <c r="E686" s="82" t="str">
        <f t="shared" si="10"/>
        <v>รพ.ป่าติ้ว</v>
      </c>
      <c r="F686" s="90" t="s">
        <v>926</v>
      </c>
      <c r="G686" s="90" t="s">
        <v>927</v>
      </c>
      <c r="H686" s="90">
        <v>32</v>
      </c>
      <c r="I686" s="273">
        <v>25158</v>
      </c>
      <c r="J686" s="90">
        <v>5</v>
      </c>
      <c r="K686" s="93" t="s">
        <v>3703</v>
      </c>
      <c r="L686" s="83" t="s">
        <v>926</v>
      </c>
      <c r="M686" s="83" t="s">
        <v>927</v>
      </c>
      <c r="N686" s="84">
        <v>30</v>
      </c>
      <c r="O686" s="85">
        <v>25424</v>
      </c>
      <c r="P686" s="274">
        <v>5</v>
      </c>
      <c r="Q686" s="275" t="s">
        <v>3811</v>
      </c>
      <c r="R686" s="276" t="s">
        <v>926</v>
      </c>
      <c r="S686" s="277" t="s">
        <v>927</v>
      </c>
      <c r="T686" s="278">
        <v>30</v>
      </c>
      <c r="U686" s="88">
        <v>25424</v>
      </c>
      <c r="V686" s="54">
        <v>5</v>
      </c>
      <c r="W686" s="54" t="s">
        <v>3811</v>
      </c>
      <c r="X686" s="276" t="s">
        <v>926</v>
      </c>
      <c r="Y686" s="83" t="s">
        <v>927</v>
      </c>
      <c r="Z686" s="84">
        <v>30</v>
      </c>
      <c r="AA686" s="88">
        <v>25582</v>
      </c>
      <c r="AB686" s="279">
        <v>5</v>
      </c>
      <c r="AC686" s="280" t="s">
        <v>3811</v>
      </c>
      <c r="AD686" s="281" t="s">
        <v>926</v>
      </c>
      <c r="AE686" s="83" t="s">
        <v>927</v>
      </c>
      <c r="AF686" s="84">
        <v>30</v>
      </c>
      <c r="AG686" s="88">
        <v>25582</v>
      </c>
      <c r="AH686" s="279">
        <v>5</v>
      </c>
      <c r="AI686" s="286" t="s">
        <v>3811</v>
      </c>
      <c r="AJ686" s="281" t="s">
        <v>926</v>
      </c>
      <c r="AK686" s="83" t="s">
        <v>927</v>
      </c>
      <c r="AL686" s="84">
        <v>30</v>
      </c>
      <c r="AM686" s="88">
        <v>25582</v>
      </c>
      <c r="AN686" s="279">
        <v>5</v>
      </c>
      <c r="AO686" s="286" t="s">
        <v>3811</v>
      </c>
      <c r="AP686" s="281" t="s">
        <v>926</v>
      </c>
      <c r="AQ686" s="83" t="s">
        <v>927</v>
      </c>
      <c r="AR686" s="84">
        <v>30</v>
      </c>
      <c r="AS686" s="88">
        <v>25582</v>
      </c>
      <c r="AT686" s="279">
        <v>5</v>
      </c>
      <c r="AU686" s="280" t="s">
        <v>3811</v>
      </c>
      <c r="AV686" s="86" t="s">
        <v>926</v>
      </c>
      <c r="AW686" s="285" t="s">
        <v>927</v>
      </c>
      <c r="AX686" s="285">
        <v>30</v>
      </c>
      <c r="AY686" s="87">
        <v>25259</v>
      </c>
      <c r="AZ686" s="86">
        <v>5</v>
      </c>
      <c r="BA686" s="57" t="s">
        <v>3811</v>
      </c>
      <c r="BB686" s="301" t="s">
        <v>926</v>
      </c>
      <c r="BC686" s="83" t="s">
        <v>927</v>
      </c>
      <c r="BD686" s="84">
        <v>30</v>
      </c>
      <c r="BE686" s="282">
        <v>25259</v>
      </c>
      <c r="BF686" s="279">
        <v>5</v>
      </c>
      <c r="BG686" s="303" t="s">
        <v>3811</v>
      </c>
      <c r="BH686" s="86" t="s">
        <v>3829</v>
      </c>
      <c r="BI686" s="285" t="s">
        <v>3829</v>
      </c>
      <c r="BJ686" s="285" t="s">
        <v>3829</v>
      </c>
      <c r="BK686" s="86" t="s">
        <v>3829</v>
      </c>
      <c r="BL686" s="432">
        <v>5</v>
      </c>
      <c r="BM686" s="432" t="s">
        <v>3811</v>
      </c>
      <c r="BN686" s="432" t="str">
        <f>INDEX(ID!$D:$D,MATCH('Org2567'!D686,ID!$A:$A,0))</f>
        <v>ป่าติ้ว</v>
      </c>
    </row>
    <row r="687" spans="1:66" x14ac:dyDescent="0.25">
      <c r="A687" s="272">
        <v>684</v>
      </c>
      <c r="B687" s="272">
        <v>10</v>
      </c>
      <c r="C687" s="82" t="s">
        <v>3077</v>
      </c>
      <c r="D687" s="272" t="s">
        <v>686</v>
      </c>
      <c r="E687" s="82" t="str">
        <f t="shared" si="10"/>
        <v>รพ.มหาชนะชัย</v>
      </c>
      <c r="F687" s="90" t="s">
        <v>926</v>
      </c>
      <c r="G687" s="90" t="s">
        <v>927</v>
      </c>
      <c r="H687" s="90">
        <v>36</v>
      </c>
      <c r="I687" s="273">
        <v>39602</v>
      </c>
      <c r="J687" s="90">
        <v>6</v>
      </c>
      <c r="K687" s="93" t="s">
        <v>3783</v>
      </c>
      <c r="L687" s="83" t="s">
        <v>926</v>
      </c>
      <c r="M687" s="83" t="s">
        <v>927</v>
      </c>
      <c r="N687" s="84">
        <v>34</v>
      </c>
      <c r="O687" s="85">
        <v>39480</v>
      </c>
      <c r="P687" s="274">
        <v>6</v>
      </c>
      <c r="Q687" s="275" t="s">
        <v>3809</v>
      </c>
      <c r="R687" s="276" t="s">
        <v>926</v>
      </c>
      <c r="S687" s="277" t="s">
        <v>927</v>
      </c>
      <c r="T687" s="278">
        <v>30</v>
      </c>
      <c r="U687" s="88">
        <v>39480</v>
      </c>
      <c r="V687" s="54">
        <v>6</v>
      </c>
      <c r="W687" s="54" t="s">
        <v>3809</v>
      </c>
      <c r="X687" s="276" t="s">
        <v>926</v>
      </c>
      <c r="Y687" s="83" t="s">
        <v>927</v>
      </c>
      <c r="Z687" s="84">
        <v>30</v>
      </c>
      <c r="AA687" s="88">
        <v>39379</v>
      </c>
      <c r="AB687" s="279">
        <v>6</v>
      </c>
      <c r="AC687" s="280" t="s">
        <v>3809</v>
      </c>
      <c r="AD687" s="281" t="s">
        <v>926</v>
      </c>
      <c r="AE687" s="83" t="s">
        <v>927</v>
      </c>
      <c r="AF687" s="84">
        <v>36</v>
      </c>
      <c r="AG687" s="88">
        <v>39379</v>
      </c>
      <c r="AH687" s="279">
        <v>6</v>
      </c>
      <c r="AI687" s="286" t="s">
        <v>3809</v>
      </c>
      <c r="AJ687" s="281" t="s">
        <v>926</v>
      </c>
      <c r="AK687" s="83" t="s">
        <v>927</v>
      </c>
      <c r="AL687" s="84">
        <v>36</v>
      </c>
      <c r="AM687" s="88">
        <v>39379</v>
      </c>
      <c r="AN687" s="279">
        <v>6</v>
      </c>
      <c r="AO687" s="286" t="s">
        <v>3809</v>
      </c>
      <c r="AP687" s="281" t="s">
        <v>926</v>
      </c>
      <c r="AQ687" s="83" t="s">
        <v>927</v>
      </c>
      <c r="AR687" s="84">
        <v>36</v>
      </c>
      <c r="AS687" s="88">
        <v>39379</v>
      </c>
      <c r="AT687" s="279">
        <v>6</v>
      </c>
      <c r="AU687" s="280" t="s">
        <v>3809</v>
      </c>
      <c r="AV687" s="86" t="s">
        <v>926</v>
      </c>
      <c r="AW687" s="285" t="s">
        <v>927</v>
      </c>
      <c r="AX687" s="285">
        <v>36</v>
      </c>
      <c r="AY687" s="87">
        <v>38699</v>
      </c>
      <c r="AZ687" s="86">
        <v>6</v>
      </c>
      <c r="BA687" s="57" t="s">
        <v>3809</v>
      </c>
      <c r="BB687" s="301" t="s">
        <v>926</v>
      </c>
      <c r="BC687" s="83" t="s">
        <v>927</v>
      </c>
      <c r="BD687" s="84">
        <v>30</v>
      </c>
      <c r="BE687" s="282">
        <v>38699</v>
      </c>
      <c r="BF687" s="279">
        <v>6</v>
      </c>
      <c r="BG687" s="303" t="s">
        <v>3809</v>
      </c>
      <c r="BH687" s="86" t="s">
        <v>3829</v>
      </c>
      <c r="BI687" s="285" t="s">
        <v>3829</v>
      </c>
      <c r="BJ687" s="285" t="s">
        <v>3830</v>
      </c>
      <c r="BK687" s="86" t="s">
        <v>3829</v>
      </c>
      <c r="BL687" s="432">
        <v>6</v>
      </c>
      <c r="BM687" s="432" t="s">
        <v>3809</v>
      </c>
      <c r="BN687" s="432" t="str">
        <f>INDEX(ID!$D:$D,MATCH('Org2567'!D687,ID!$A:$A,0))</f>
        <v>มหาชนะชัย</v>
      </c>
    </row>
    <row r="688" spans="1:66" x14ac:dyDescent="0.25">
      <c r="A688" s="272">
        <v>685</v>
      </c>
      <c r="B688" s="272">
        <v>10</v>
      </c>
      <c r="C688" s="82" t="s">
        <v>3077</v>
      </c>
      <c r="D688" s="272" t="s">
        <v>687</v>
      </c>
      <c r="E688" s="82" t="str">
        <f t="shared" si="10"/>
        <v>รพ.ค้อวัง</v>
      </c>
      <c r="F688" s="90" t="s">
        <v>926</v>
      </c>
      <c r="G688" s="90" t="s">
        <v>927</v>
      </c>
      <c r="H688" s="90">
        <v>32</v>
      </c>
      <c r="I688" s="273">
        <v>17474</v>
      </c>
      <c r="J688" s="90">
        <v>5</v>
      </c>
      <c r="K688" s="93" t="s">
        <v>3703</v>
      </c>
      <c r="L688" s="83" t="s">
        <v>926</v>
      </c>
      <c r="M688" s="83" t="s">
        <v>927</v>
      </c>
      <c r="N688" s="84">
        <v>32</v>
      </c>
      <c r="O688" s="85">
        <v>17383</v>
      </c>
      <c r="P688" s="274">
        <v>5</v>
      </c>
      <c r="Q688" s="275" t="s">
        <v>3811</v>
      </c>
      <c r="R688" s="276" t="s">
        <v>926</v>
      </c>
      <c r="S688" s="277" t="s">
        <v>927</v>
      </c>
      <c r="T688" s="278">
        <v>48</v>
      </c>
      <c r="U688" s="88">
        <v>17383</v>
      </c>
      <c r="V688" s="54">
        <v>5</v>
      </c>
      <c r="W688" s="54" t="s">
        <v>3811</v>
      </c>
      <c r="X688" s="276" t="s">
        <v>926</v>
      </c>
      <c r="Y688" s="83" t="s">
        <v>927</v>
      </c>
      <c r="Z688" s="84">
        <v>48</v>
      </c>
      <c r="AA688" s="88">
        <v>17504</v>
      </c>
      <c r="AB688" s="279">
        <v>5</v>
      </c>
      <c r="AC688" s="280" t="s">
        <v>3811</v>
      </c>
      <c r="AD688" s="281" t="s">
        <v>926</v>
      </c>
      <c r="AE688" s="83" t="s">
        <v>927</v>
      </c>
      <c r="AF688" s="84">
        <v>30</v>
      </c>
      <c r="AG688" s="88">
        <v>17504</v>
      </c>
      <c r="AH688" s="279">
        <v>5</v>
      </c>
      <c r="AI688" s="286" t="s">
        <v>3811</v>
      </c>
      <c r="AJ688" s="281" t="s">
        <v>926</v>
      </c>
      <c r="AK688" s="83" t="s">
        <v>927</v>
      </c>
      <c r="AL688" s="84">
        <v>30</v>
      </c>
      <c r="AM688" s="88">
        <v>17504</v>
      </c>
      <c r="AN688" s="279">
        <v>5</v>
      </c>
      <c r="AO688" s="286" t="s">
        <v>3811</v>
      </c>
      <c r="AP688" s="281" t="s">
        <v>926</v>
      </c>
      <c r="AQ688" s="83" t="s">
        <v>927</v>
      </c>
      <c r="AR688" s="84">
        <v>30</v>
      </c>
      <c r="AS688" s="88">
        <v>17504</v>
      </c>
      <c r="AT688" s="279">
        <v>5</v>
      </c>
      <c r="AU688" s="280" t="s">
        <v>3811</v>
      </c>
      <c r="AV688" s="86" t="s">
        <v>926</v>
      </c>
      <c r="AW688" s="285" t="s">
        <v>927</v>
      </c>
      <c r="AX688" s="285">
        <v>30</v>
      </c>
      <c r="AY688" s="87">
        <v>17185</v>
      </c>
      <c r="AZ688" s="86">
        <v>5</v>
      </c>
      <c r="BA688" s="57" t="s">
        <v>3811</v>
      </c>
      <c r="BB688" s="301" t="s">
        <v>926</v>
      </c>
      <c r="BC688" s="83" t="s">
        <v>927</v>
      </c>
      <c r="BD688" s="84">
        <v>30</v>
      </c>
      <c r="BE688" s="282">
        <v>17185</v>
      </c>
      <c r="BF688" s="279">
        <v>5</v>
      </c>
      <c r="BG688" s="303" t="s">
        <v>3811</v>
      </c>
      <c r="BH688" s="86" t="s">
        <v>3829</v>
      </c>
      <c r="BI688" s="285" t="s">
        <v>3829</v>
      </c>
      <c r="BJ688" s="285" t="s">
        <v>3829</v>
      </c>
      <c r="BK688" s="86" t="s">
        <v>3829</v>
      </c>
      <c r="BL688" s="432">
        <v>5</v>
      </c>
      <c r="BM688" s="432" t="s">
        <v>3811</v>
      </c>
      <c r="BN688" s="432" t="str">
        <f>INDEX(ID!$D:$D,MATCH('Org2567'!D688,ID!$A:$A,0))</f>
        <v>ค้อวัง</v>
      </c>
    </row>
    <row r="689" spans="1:66" x14ac:dyDescent="0.25">
      <c r="A689" s="272">
        <v>686</v>
      </c>
      <c r="B689" s="272">
        <v>10</v>
      </c>
      <c r="C689" s="82" t="s">
        <v>3077</v>
      </c>
      <c r="D689" s="272" t="s">
        <v>688</v>
      </c>
      <c r="E689" s="82" t="str">
        <f t="shared" si="10"/>
        <v>รพ.ไทยเจริญ</v>
      </c>
      <c r="F689" s="90" t="s">
        <v>926</v>
      </c>
      <c r="G689" s="90" t="s">
        <v>927</v>
      </c>
      <c r="H689" s="90">
        <v>32</v>
      </c>
      <c r="I689" s="273">
        <v>21454</v>
      </c>
      <c r="J689" s="90">
        <v>5</v>
      </c>
      <c r="K689" s="93" t="s">
        <v>3703</v>
      </c>
      <c r="L689" s="83" t="s">
        <v>926</v>
      </c>
      <c r="M689" s="83" t="s">
        <v>927</v>
      </c>
      <c r="N689" s="84">
        <v>30</v>
      </c>
      <c r="O689" s="85">
        <v>21499</v>
      </c>
      <c r="P689" s="274">
        <v>5</v>
      </c>
      <c r="Q689" s="275" t="s">
        <v>3811</v>
      </c>
      <c r="R689" s="276" t="s">
        <v>926</v>
      </c>
      <c r="S689" s="277" t="s">
        <v>927</v>
      </c>
      <c r="T689" s="278">
        <v>30</v>
      </c>
      <c r="U689" s="88">
        <v>21499</v>
      </c>
      <c r="V689" s="54">
        <v>5</v>
      </c>
      <c r="W689" s="54" t="s">
        <v>3811</v>
      </c>
      <c r="X689" s="276" t="s">
        <v>926</v>
      </c>
      <c r="Y689" s="83" t="s">
        <v>927</v>
      </c>
      <c r="Z689" s="84">
        <v>30</v>
      </c>
      <c r="AA689" s="88">
        <v>21579</v>
      </c>
      <c r="AB689" s="279">
        <v>5</v>
      </c>
      <c r="AC689" s="280" t="s">
        <v>3811</v>
      </c>
      <c r="AD689" s="281" t="s">
        <v>926</v>
      </c>
      <c r="AE689" s="83" t="s">
        <v>927</v>
      </c>
      <c r="AF689" s="84">
        <v>30</v>
      </c>
      <c r="AG689" s="88">
        <v>21579</v>
      </c>
      <c r="AH689" s="279">
        <v>5</v>
      </c>
      <c r="AI689" s="286" t="s">
        <v>3811</v>
      </c>
      <c r="AJ689" s="281" t="s">
        <v>926</v>
      </c>
      <c r="AK689" s="83" t="s">
        <v>927</v>
      </c>
      <c r="AL689" s="84">
        <v>30</v>
      </c>
      <c r="AM689" s="88">
        <v>21579</v>
      </c>
      <c r="AN689" s="279">
        <v>5</v>
      </c>
      <c r="AO689" s="286" t="s">
        <v>3811</v>
      </c>
      <c r="AP689" s="281" t="s">
        <v>926</v>
      </c>
      <c r="AQ689" s="83" t="s">
        <v>927</v>
      </c>
      <c r="AR689" s="84">
        <v>30</v>
      </c>
      <c r="AS689" s="88">
        <v>21579</v>
      </c>
      <c r="AT689" s="279">
        <v>5</v>
      </c>
      <c r="AU689" s="280" t="s">
        <v>3811</v>
      </c>
      <c r="AV689" s="86" t="s">
        <v>926</v>
      </c>
      <c r="AW689" s="285" t="s">
        <v>927</v>
      </c>
      <c r="AX689" s="285">
        <v>30</v>
      </c>
      <c r="AY689" s="87">
        <v>21395</v>
      </c>
      <c r="AZ689" s="86">
        <v>5</v>
      </c>
      <c r="BA689" s="57" t="s">
        <v>3811</v>
      </c>
      <c r="BB689" s="301" t="s">
        <v>926</v>
      </c>
      <c r="BC689" s="83" t="s">
        <v>927</v>
      </c>
      <c r="BD689" s="84">
        <v>30</v>
      </c>
      <c r="BE689" s="282">
        <v>21395</v>
      </c>
      <c r="BF689" s="279">
        <v>5</v>
      </c>
      <c r="BG689" s="303" t="s">
        <v>3811</v>
      </c>
      <c r="BH689" s="86" t="s">
        <v>3829</v>
      </c>
      <c r="BI689" s="285" t="s">
        <v>3829</v>
      </c>
      <c r="BJ689" s="285" t="s">
        <v>3829</v>
      </c>
      <c r="BK689" s="86" t="s">
        <v>3829</v>
      </c>
      <c r="BL689" s="432">
        <v>5</v>
      </c>
      <c r="BM689" s="432" t="s">
        <v>3811</v>
      </c>
      <c r="BN689" s="432" t="str">
        <f>INDEX(ID!$D:$D,MATCH('Org2567'!D689,ID!$A:$A,0))</f>
        <v>ไทยเจริญ</v>
      </c>
    </row>
    <row r="690" spans="1:66" x14ac:dyDescent="0.25">
      <c r="A690" s="272">
        <v>687</v>
      </c>
      <c r="B690" s="272">
        <v>10</v>
      </c>
      <c r="C690" s="82" t="s">
        <v>3077</v>
      </c>
      <c r="D690" s="272" t="s">
        <v>689</v>
      </c>
      <c r="E690" s="82" t="str">
        <f t="shared" si="10"/>
        <v>รพ.สมเด็จพระยุพราชเลิงนกทา</v>
      </c>
      <c r="F690" s="90" t="s">
        <v>926</v>
      </c>
      <c r="G690" s="90" t="s">
        <v>952</v>
      </c>
      <c r="H690" s="90">
        <v>120</v>
      </c>
      <c r="I690" s="273">
        <v>70532</v>
      </c>
      <c r="J690" s="90">
        <v>13</v>
      </c>
      <c r="K690" s="93" t="s">
        <v>3781</v>
      </c>
      <c r="L690" s="83" t="s">
        <v>926</v>
      </c>
      <c r="M690" s="83" t="s">
        <v>952</v>
      </c>
      <c r="N690" s="84">
        <v>120</v>
      </c>
      <c r="O690" s="85">
        <v>70932</v>
      </c>
      <c r="P690" s="274">
        <v>13</v>
      </c>
      <c r="Q690" s="275" t="s">
        <v>3813</v>
      </c>
      <c r="R690" s="276" t="s">
        <v>926</v>
      </c>
      <c r="S690" s="277" t="s">
        <v>952</v>
      </c>
      <c r="T690" s="278">
        <v>120</v>
      </c>
      <c r="U690" s="88">
        <v>70932</v>
      </c>
      <c r="V690" s="54">
        <v>13</v>
      </c>
      <c r="W690" s="54" t="s">
        <v>3813</v>
      </c>
      <c r="X690" s="276" t="s">
        <v>926</v>
      </c>
      <c r="Y690" s="83" t="s">
        <v>952</v>
      </c>
      <c r="Z690" s="84">
        <v>120</v>
      </c>
      <c r="AA690" s="88">
        <v>71273</v>
      </c>
      <c r="AB690" s="279">
        <v>13</v>
      </c>
      <c r="AC690" s="280" t="s">
        <v>3813</v>
      </c>
      <c r="AD690" s="281" t="s">
        <v>926</v>
      </c>
      <c r="AE690" s="83" t="s">
        <v>952</v>
      </c>
      <c r="AF690" s="84">
        <v>160</v>
      </c>
      <c r="AG690" s="88">
        <v>71273</v>
      </c>
      <c r="AH690" s="279">
        <v>13</v>
      </c>
      <c r="AI690" s="286" t="s">
        <v>3813</v>
      </c>
      <c r="AJ690" s="281" t="s">
        <v>926</v>
      </c>
      <c r="AK690" s="83" t="s">
        <v>952</v>
      </c>
      <c r="AL690" s="84">
        <v>160</v>
      </c>
      <c r="AM690" s="88">
        <v>71273</v>
      </c>
      <c r="AN690" s="279">
        <v>13</v>
      </c>
      <c r="AO690" s="286" t="s">
        <v>3813</v>
      </c>
      <c r="AP690" s="281" t="s">
        <v>926</v>
      </c>
      <c r="AQ690" s="83" t="s">
        <v>952</v>
      </c>
      <c r="AR690" s="84">
        <v>160</v>
      </c>
      <c r="AS690" s="88">
        <v>71273</v>
      </c>
      <c r="AT690" s="279">
        <v>13</v>
      </c>
      <c r="AU690" s="280" t="s">
        <v>3813</v>
      </c>
      <c r="AV690" s="86" t="s">
        <v>926</v>
      </c>
      <c r="AW690" s="285" t="s">
        <v>952</v>
      </c>
      <c r="AX690" s="285">
        <v>160</v>
      </c>
      <c r="AY690" s="87">
        <v>70710</v>
      </c>
      <c r="AZ690" s="86">
        <v>13</v>
      </c>
      <c r="BA690" s="57" t="s">
        <v>3813</v>
      </c>
      <c r="BB690" s="301" t="s">
        <v>926</v>
      </c>
      <c r="BC690" s="83" t="s">
        <v>952</v>
      </c>
      <c r="BD690" s="84">
        <v>120</v>
      </c>
      <c r="BE690" s="282">
        <v>70710</v>
      </c>
      <c r="BF690" s="279">
        <v>13</v>
      </c>
      <c r="BG690" s="303" t="s">
        <v>3813</v>
      </c>
      <c r="BH690" s="86" t="s">
        <v>3829</v>
      </c>
      <c r="BI690" s="285" t="s">
        <v>3829</v>
      </c>
      <c r="BJ690" s="285" t="s">
        <v>3830</v>
      </c>
      <c r="BK690" s="86" t="s">
        <v>3829</v>
      </c>
      <c r="BL690" s="432">
        <v>13</v>
      </c>
      <c r="BM690" s="432" t="s">
        <v>3813</v>
      </c>
      <c r="BN690" s="432" t="str">
        <f>INDEX(ID!$D:$D,MATCH('Org2567'!D690,ID!$A:$A,0))</f>
        <v>สมเด็จพระยุพราชเลิงนกทา</v>
      </c>
    </row>
    <row r="691" spans="1:66" x14ac:dyDescent="0.25">
      <c r="A691" s="272">
        <v>688</v>
      </c>
      <c r="B691" s="272">
        <v>10</v>
      </c>
      <c r="C691" s="82" t="s">
        <v>2937</v>
      </c>
      <c r="D691" s="272" t="s">
        <v>690</v>
      </c>
      <c r="E691" s="82" t="str">
        <f t="shared" si="10"/>
        <v>รพ.ศรีสะเกษ</v>
      </c>
      <c r="F691" s="90" t="s">
        <v>916</v>
      </c>
      <c r="G691" s="90" t="s">
        <v>3</v>
      </c>
      <c r="H691" s="90">
        <v>788</v>
      </c>
      <c r="I691" s="273">
        <v>98648</v>
      </c>
      <c r="J691" s="90">
        <v>19</v>
      </c>
      <c r="K691" s="93" t="s">
        <v>3772</v>
      </c>
      <c r="L691" s="83" t="s">
        <v>916</v>
      </c>
      <c r="M691" s="83" t="s">
        <v>3</v>
      </c>
      <c r="N691" s="84">
        <v>788</v>
      </c>
      <c r="O691" s="85">
        <v>98231</v>
      </c>
      <c r="P691" s="274">
        <v>19</v>
      </c>
      <c r="Q691" s="275" t="s">
        <v>3807</v>
      </c>
      <c r="R691" s="276" t="s">
        <v>916</v>
      </c>
      <c r="S691" s="277" t="s">
        <v>3</v>
      </c>
      <c r="T691" s="278">
        <v>809</v>
      </c>
      <c r="U691" s="88">
        <v>98231</v>
      </c>
      <c r="V691" s="54">
        <v>19</v>
      </c>
      <c r="W691" s="54" t="s">
        <v>3807</v>
      </c>
      <c r="X691" s="276" t="s">
        <v>916</v>
      </c>
      <c r="Y691" s="83" t="s">
        <v>3</v>
      </c>
      <c r="Z691" s="84">
        <v>809</v>
      </c>
      <c r="AA691" s="88">
        <v>98118</v>
      </c>
      <c r="AB691" s="279">
        <v>19</v>
      </c>
      <c r="AC691" s="280" t="s">
        <v>3807</v>
      </c>
      <c r="AD691" s="281" t="s">
        <v>916</v>
      </c>
      <c r="AE691" s="83" t="s">
        <v>3</v>
      </c>
      <c r="AF691" s="84">
        <v>853</v>
      </c>
      <c r="AG691" s="88">
        <v>98118</v>
      </c>
      <c r="AH691" s="279">
        <v>19</v>
      </c>
      <c r="AI691" s="286" t="s">
        <v>3807</v>
      </c>
      <c r="AJ691" s="281" t="s">
        <v>916</v>
      </c>
      <c r="AK691" s="83" t="s">
        <v>3</v>
      </c>
      <c r="AL691" s="84">
        <v>853</v>
      </c>
      <c r="AM691" s="88">
        <v>98118</v>
      </c>
      <c r="AN691" s="279">
        <v>19</v>
      </c>
      <c r="AO691" s="286" t="s">
        <v>3807</v>
      </c>
      <c r="AP691" s="281" t="s">
        <v>916</v>
      </c>
      <c r="AQ691" s="83" t="s">
        <v>3</v>
      </c>
      <c r="AR691" s="84">
        <v>853</v>
      </c>
      <c r="AS691" s="88">
        <v>98118</v>
      </c>
      <c r="AT691" s="279">
        <v>19</v>
      </c>
      <c r="AU691" s="280" t="s">
        <v>3807</v>
      </c>
      <c r="AV691" s="86" t="s">
        <v>916</v>
      </c>
      <c r="AW691" s="285" t="s">
        <v>3</v>
      </c>
      <c r="AX691" s="285">
        <v>853</v>
      </c>
      <c r="AY691" s="87">
        <v>97780</v>
      </c>
      <c r="AZ691" s="86">
        <v>19</v>
      </c>
      <c r="BA691" s="57" t="s">
        <v>3807</v>
      </c>
      <c r="BB691" s="301" t="s">
        <v>916</v>
      </c>
      <c r="BC691" s="83" t="s">
        <v>3</v>
      </c>
      <c r="BD691" s="84">
        <v>853</v>
      </c>
      <c r="BE691" s="282">
        <v>97780</v>
      </c>
      <c r="BF691" s="279">
        <v>19</v>
      </c>
      <c r="BG691" s="303" t="s">
        <v>3807</v>
      </c>
      <c r="BH691" s="86" t="s">
        <v>3829</v>
      </c>
      <c r="BI691" s="285" t="s">
        <v>3829</v>
      </c>
      <c r="BJ691" s="285" t="s">
        <v>3829</v>
      </c>
      <c r="BK691" s="86" t="s">
        <v>3829</v>
      </c>
      <c r="BL691" s="432">
        <v>19</v>
      </c>
      <c r="BM691" s="432" t="s">
        <v>3807</v>
      </c>
      <c r="BN691" s="432" t="str">
        <f>INDEX(ID!$D:$D,MATCH('Org2567'!D691,ID!$A:$A,0))</f>
        <v>ศรีสะเกษ</v>
      </c>
    </row>
    <row r="692" spans="1:66" x14ac:dyDescent="0.25">
      <c r="A692" s="272">
        <v>689</v>
      </c>
      <c r="B692" s="272">
        <v>10</v>
      </c>
      <c r="C692" s="82" t="s">
        <v>2937</v>
      </c>
      <c r="D692" s="272" t="s">
        <v>691</v>
      </c>
      <c r="E692" s="82" t="str">
        <f t="shared" si="10"/>
        <v>รพ.ยางชุมน้อย</v>
      </c>
      <c r="F692" s="90" t="s">
        <v>926</v>
      </c>
      <c r="G692" s="90" t="s">
        <v>927</v>
      </c>
      <c r="H692" s="90">
        <v>34</v>
      </c>
      <c r="I692" s="273">
        <v>26458</v>
      </c>
      <c r="J692" s="90">
        <v>5</v>
      </c>
      <c r="K692" s="93" t="s">
        <v>3703</v>
      </c>
      <c r="L692" s="83" t="s">
        <v>926</v>
      </c>
      <c r="M692" s="83" t="s">
        <v>927</v>
      </c>
      <c r="N692" s="84">
        <v>34</v>
      </c>
      <c r="O692" s="85">
        <v>26567</v>
      </c>
      <c r="P692" s="274">
        <v>5</v>
      </c>
      <c r="Q692" s="275" t="s">
        <v>3811</v>
      </c>
      <c r="R692" s="276" t="s">
        <v>926</v>
      </c>
      <c r="S692" s="277" t="s">
        <v>927</v>
      </c>
      <c r="T692" s="278">
        <v>37</v>
      </c>
      <c r="U692" s="88">
        <v>26567</v>
      </c>
      <c r="V692" s="54">
        <v>5</v>
      </c>
      <c r="W692" s="54" t="s">
        <v>3811</v>
      </c>
      <c r="X692" s="276" t="s">
        <v>926</v>
      </c>
      <c r="Y692" s="83" t="s">
        <v>927</v>
      </c>
      <c r="Z692" s="84">
        <v>37</v>
      </c>
      <c r="AA692" s="88">
        <v>26577</v>
      </c>
      <c r="AB692" s="279">
        <v>5</v>
      </c>
      <c r="AC692" s="280" t="s">
        <v>3811</v>
      </c>
      <c r="AD692" s="281" t="s">
        <v>926</v>
      </c>
      <c r="AE692" s="83" t="s">
        <v>927</v>
      </c>
      <c r="AF692" s="84">
        <v>30</v>
      </c>
      <c r="AG692" s="88">
        <v>26577</v>
      </c>
      <c r="AH692" s="279">
        <v>5</v>
      </c>
      <c r="AI692" s="286" t="s">
        <v>3811</v>
      </c>
      <c r="AJ692" s="281" t="s">
        <v>926</v>
      </c>
      <c r="AK692" s="83" t="s">
        <v>927</v>
      </c>
      <c r="AL692" s="84">
        <v>30</v>
      </c>
      <c r="AM692" s="88">
        <v>26577</v>
      </c>
      <c r="AN692" s="279">
        <v>5</v>
      </c>
      <c r="AO692" s="286" t="s">
        <v>3811</v>
      </c>
      <c r="AP692" s="281" t="s">
        <v>926</v>
      </c>
      <c r="AQ692" s="83" t="s">
        <v>927</v>
      </c>
      <c r="AR692" s="84">
        <v>30</v>
      </c>
      <c r="AS692" s="88">
        <v>26577</v>
      </c>
      <c r="AT692" s="279">
        <v>5</v>
      </c>
      <c r="AU692" s="280" t="s">
        <v>3811</v>
      </c>
      <c r="AV692" s="86" t="s">
        <v>926</v>
      </c>
      <c r="AW692" s="285" t="s">
        <v>927</v>
      </c>
      <c r="AX692" s="285">
        <v>30</v>
      </c>
      <c r="AY692" s="87">
        <v>26197</v>
      </c>
      <c r="AZ692" s="86">
        <v>5</v>
      </c>
      <c r="BA692" s="57" t="s">
        <v>3811</v>
      </c>
      <c r="BB692" s="301" t="s">
        <v>926</v>
      </c>
      <c r="BC692" s="83" t="s">
        <v>927</v>
      </c>
      <c r="BD692" s="84">
        <v>33</v>
      </c>
      <c r="BE692" s="282">
        <v>26197</v>
      </c>
      <c r="BF692" s="279">
        <v>5</v>
      </c>
      <c r="BG692" s="303" t="s">
        <v>3811</v>
      </c>
      <c r="BH692" s="86" t="s">
        <v>3829</v>
      </c>
      <c r="BI692" s="285" t="s">
        <v>3829</v>
      </c>
      <c r="BJ692" s="285" t="s">
        <v>3830</v>
      </c>
      <c r="BK692" s="86" t="s">
        <v>3829</v>
      </c>
      <c r="BL692" s="432">
        <v>5</v>
      </c>
      <c r="BM692" s="432" t="s">
        <v>3811</v>
      </c>
      <c r="BN692" s="432" t="str">
        <f>INDEX(ID!$D:$D,MATCH('Org2567'!D692,ID!$A:$A,0))</f>
        <v>ยางชุมน้อย</v>
      </c>
    </row>
    <row r="693" spans="1:66" x14ac:dyDescent="0.25">
      <c r="A693" s="272">
        <v>690</v>
      </c>
      <c r="B693" s="272">
        <v>10</v>
      </c>
      <c r="C693" s="82" t="s">
        <v>2937</v>
      </c>
      <c r="D693" s="272" t="s">
        <v>692</v>
      </c>
      <c r="E693" s="82" t="str">
        <f t="shared" si="10"/>
        <v>รพ.กันทรารมย์</v>
      </c>
      <c r="F693" s="90" t="s">
        <v>926</v>
      </c>
      <c r="G693" s="90" t="s">
        <v>931</v>
      </c>
      <c r="H693" s="90">
        <v>125</v>
      </c>
      <c r="I693" s="273">
        <v>70325</v>
      </c>
      <c r="J693" s="90">
        <v>10</v>
      </c>
      <c r="K693" s="93" t="s">
        <v>3702</v>
      </c>
      <c r="L693" s="83" t="s">
        <v>926</v>
      </c>
      <c r="M693" s="83" t="s">
        <v>931</v>
      </c>
      <c r="N693" s="84">
        <v>125</v>
      </c>
      <c r="O693" s="85">
        <v>70672</v>
      </c>
      <c r="P693" s="274">
        <v>10</v>
      </c>
      <c r="Q693" s="275" t="s">
        <v>3810</v>
      </c>
      <c r="R693" s="276" t="s">
        <v>926</v>
      </c>
      <c r="S693" s="277" t="s">
        <v>931</v>
      </c>
      <c r="T693" s="278">
        <v>135</v>
      </c>
      <c r="U693" s="88">
        <v>70672</v>
      </c>
      <c r="V693" s="54">
        <v>10</v>
      </c>
      <c r="W693" s="54" t="s">
        <v>3810</v>
      </c>
      <c r="X693" s="276" t="s">
        <v>926</v>
      </c>
      <c r="Y693" s="83" t="s">
        <v>931</v>
      </c>
      <c r="Z693" s="84">
        <v>135</v>
      </c>
      <c r="AA693" s="88">
        <v>70502</v>
      </c>
      <c r="AB693" s="279">
        <v>10</v>
      </c>
      <c r="AC693" s="280" t="s">
        <v>3810</v>
      </c>
      <c r="AD693" s="281" t="s">
        <v>926</v>
      </c>
      <c r="AE693" s="83" t="s">
        <v>931</v>
      </c>
      <c r="AF693" s="84">
        <v>119</v>
      </c>
      <c r="AG693" s="88">
        <v>70502</v>
      </c>
      <c r="AH693" s="279">
        <v>10</v>
      </c>
      <c r="AI693" s="286" t="s">
        <v>3810</v>
      </c>
      <c r="AJ693" s="281" t="s">
        <v>926</v>
      </c>
      <c r="AK693" s="83" t="s">
        <v>931</v>
      </c>
      <c r="AL693" s="84">
        <v>119</v>
      </c>
      <c r="AM693" s="88">
        <v>70502</v>
      </c>
      <c r="AN693" s="279">
        <v>10</v>
      </c>
      <c r="AO693" s="286" t="s">
        <v>3810</v>
      </c>
      <c r="AP693" s="281" t="s">
        <v>926</v>
      </c>
      <c r="AQ693" s="83" t="s">
        <v>931</v>
      </c>
      <c r="AR693" s="84">
        <v>119</v>
      </c>
      <c r="AS693" s="88">
        <v>70502</v>
      </c>
      <c r="AT693" s="279">
        <v>10</v>
      </c>
      <c r="AU693" s="280" t="s">
        <v>3810</v>
      </c>
      <c r="AV693" s="86" t="s">
        <v>926</v>
      </c>
      <c r="AW693" s="285" t="s">
        <v>931</v>
      </c>
      <c r="AX693" s="285">
        <v>119</v>
      </c>
      <c r="AY693" s="87">
        <v>69412</v>
      </c>
      <c r="AZ693" s="86">
        <v>10</v>
      </c>
      <c r="BA693" s="57" t="s">
        <v>3810</v>
      </c>
      <c r="BB693" s="301" t="s">
        <v>926</v>
      </c>
      <c r="BC693" s="83" t="s">
        <v>952</v>
      </c>
      <c r="BD693" s="84">
        <v>120</v>
      </c>
      <c r="BE693" s="282">
        <v>69412</v>
      </c>
      <c r="BF693" s="279">
        <v>13</v>
      </c>
      <c r="BG693" s="303" t="s">
        <v>3813</v>
      </c>
      <c r="BH693" s="86" t="s">
        <v>3829</v>
      </c>
      <c r="BI693" s="285" t="s">
        <v>3830</v>
      </c>
      <c r="BJ693" s="285" t="s">
        <v>3830</v>
      </c>
      <c r="BK693" s="86" t="s">
        <v>3830</v>
      </c>
      <c r="BL693" s="432">
        <v>13</v>
      </c>
      <c r="BM693" s="432" t="s">
        <v>3813</v>
      </c>
      <c r="BN693" s="432" t="str">
        <f>INDEX(ID!$D:$D,MATCH('Org2567'!D693,ID!$A:$A,0))</f>
        <v>กันทรารมย์</v>
      </c>
    </row>
    <row r="694" spans="1:66" x14ac:dyDescent="0.25">
      <c r="A694" s="272">
        <v>691</v>
      </c>
      <c r="B694" s="272">
        <v>10</v>
      </c>
      <c r="C694" s="82" t="s">
        <v>2937</v>
      </c>
      <c r="D694" s="272" t="s">
        <v>693</v>
      </c>
      <c r="E694" s="82" t="str">
        <f t="shared" si="10"/>
        <v>รพ.กันทรลักษ์</v>
      </c>
      <c r="F694" s="90" t="s">
        <v>922</v>
      </c>
      <c r="G694" s="90" t="s">
        <v>924</v>
      </c>
      <c r="H694" s="90">
        <v>210</v>
      </c>
      <c r="I694" s="273">
        <v>153010</v>
      </c>
      <c r="J694" s="90">
        <v>15</v>
      </c>
      <c r="K694" s="93" t="s">
        <v>3775</v>
      </c>
      <c r="L694" s="83" t="s">
        <v>922</v>
      </c>
      <c r="M694" s="83" t="s">
        <v>924</v>
      </c>
      <c r="N694" s="84">
        <v>210</v>
      </c>
      <c r="O694" s="85">
        <v>123959</v>
      </c>
      <c r="P694" s="274">
        <v>15</v>
      </c>
      <c r="Q694" s="275" t="s">
        <v>3812</v>
      </c>
      <c r="R694" s="276" t="s">
        <v>922</v>
      </c>
      <c r="S694" s="277" t="s">
        <v>924</v>
      </c>
      <c r="T694" s="278">
        <v>216</v>
      </c>
      <c r="U694" s="88">
        <v>123959</v>
      </c>
      <c r="V694" s="54">
        <v>15</v>
      </c>
      <c r="W694" s="54" t="s">
        <v>3812</v>
      </c>
      <c r="X694" s="276" t="s">
        <v>922</v>
      </c>
      <c r="Y694" s="83" t="s">
        <v>924</v>
      </c>
      <c r="Z694" s="84">
        <v>216</v>
      </c>
      <c r="AA694" s="88">
        <v>124786</v>
      </c>
      <c r="AB694" s="279">
        <v>15</v>
      </c>
      <c r="AC694" s="280" t="s">
        <v>3812</v>
      </c>
      <c r="AD694" s="281" t="s">
        <v>922</v>
      </c>
      <c r="AE694" s="83" t="s">
        <v>924</v>
      </c>
      <c r="AF694" s="84">
        <v>281</v>
      </c>
      <c r="AG694" s="88">
        <v>124786</v>
      </c>
      <c r="AH694" s="279">
        <v>15</v>
      </c>
      <c r="AI694" s="286" t="s">
        <v>3812</v>
      </c>
      <c r="AJ694" s="281" t="s">
        <v>922</v>
      </c>
      <c r="AK694" s="83" t="s">
        <v>924</v>
      </c>
      <c r="AL694" s="84">
        <v>281</v>
      </c>
      <c r="AM694" s="88">
        <v>124786</v>
      </c>
      <c r="AN694" s="279">
        <v>15</v>
      </c>
      <c r="AO694" s="286" t="s">
        <v>3812</v>
      </c>
      <c r="AP694" s="281" t="s">
        <v>922</v>
      </c>
      <c r="AQ694" s="83" t="s">
        <v>924</v>
      </c>
      <c r="AR694" s="84">
        <v>281</v>
      </c>
      <c r="AS694" s="88">
        <v>124786</v>
      </c>
      <c r="AT694" s="279">
        <v>15</v>
      </c>
      <c r="AU694" s="280" t="s">
        <v>3812</v>
      </c>
      <c r="AV694" s="86" t="s">
        <v>922</v>
      </c>
      <c r="AW694" s="285" t="s">
        <v>924</v>
      </c>
      <c r="AX694" s="285">
        <v>281</v>
      </c>
      <c r="AY694" s="87">
        <v>137326</v>
      </c>
      <c r="AZ694" s="86">
        <v>15</v>
      </c>
      <c r="BA694" s="57" t="s">
        <v>3812</v>
      </c>
      <c r="BB694" s="301" t="s">
        <v>922</v>
      </c>
      <c r="BC694" s="83" t="s">
        <v>924</v>
      </c>
      <c r="BD694" s="84">
        <v>283</v>
      </c>
      <c r="BE694" s="282">
        <v>137326</v>
      </c>
      <c r="BF694" s="279">
        <v>15</v>
      </c>
      <c r="BG694" s="303" t="s">
        <v>3812</v>
      </c>
      <c r="BH694" s="86" t="s">
        <v>3829</v>
      </c>
      <c r="BI694" s="285" t="s">
        <v>3829</v>
      </c>
      <c r="BJ694" s="285" t="s">
        <v>3830</v>
      </c>
      <c r="BK694" s="86" t="s">
        <v>3829</v>
      </c>
      <c r="BL694" s="432">
        <v>15</v>
      </c>
      <c r="BM694" s="432" t="s">
        <v>3812</v>
      </c>
      <c r="BN694" s="432" t="str">
        <f>INDEX(ID!$D:$D,MATCH('Org2567'!D694,ID!$A:$A,0))</f>
        <v>กันทรลักษ์</v>
      </c>
    </row>
    <row r="695" spans="1:66" x14ac:dyDescent="0.25">
      <c r="A695" s="272">
        <v>692</v>
      </c>
      <c r="B695" s="272">
        <v>10</v>
      </c>
      <c r="C695" s="82" t="s">
        <v>2937</v>
      </c>
      <c r="D695" s="272" t="s">
        <v>694</v>
      </c>
      <c r="E695" s="82" t="str">
        <f t="shared" si="10"/>
        <v>รพ.ขุขันธ์</v>
      </c>
      <c r="F695" s="90" t="s">
        <v>926</v>
      </c>
      <c r="G695" s="90" t="s">
        <v>952</v>
      </c>
      <c r="H695" s="90">
        <v>130</v>
      </c>
      <c r="I695" s="273">
        <v>108242</v>
      </c>
      <c r="J695" s="90">
        <v>13</v>
      </c>
      <c r="K695" s="93" t="s">
        <v>3781</v>
      </c>
      <c r="L695" s="83" t="s">
        <v>926</v>
      </c>
      <c r="M695" s="83" t="s">
        <v>952</v>
      </c>
      <c r="N695" s="84">
        <v>135</v>
      </c>
      <c r="O695" s="85">
        <v>108343</v>
      </c>
      <c r="P695" s="274">
        <v>13</v>
      </c>
      <c r="Q695" s="275" t="s">
        <v>3813</v>
      </c>
      <c r="R695" s="276" t="s">
        <v>926</v>
      </c>
      <c r="S695" s="277" t="s">
        <v>952</v>
      </c>
      <c r="T695" s="278">
        <v>135</v>
      </c>
      <c r="U695" s="88">
        <v>108343</v>
      </c>
      <c r="V695" s="54">
        <v>13</v>
      </c>
      <c r="W695" s="54" t="s">
        <v>3813</v>
      </c>
      <c r="X695" s="276" t="s">
        <v>926</v>
      </c>
      <c r="Y695" s="83" t="s">
        <v>952</v>
      </c>
      <c r="Z695" s="84">
        <v>135</v>
      </c>
      <c r="AA695" s="88">
        <v>108001</v>
      </c>
      <c r="AB695" s="279">
        <v>13</v>
      </c>
      <c r="AC695" s="280" t="s">
        <v>3813</v>
      </c>
      <c r="AD695" s="281" t="s">
        <v>926</v>
      </c>
      <c r="AE695" s="83" t="s">
        <v>952</v>
      </c>
      <c r="AF695" s="84">
        <v>135</v>
      </c>
      <c r="AG695" s="88">
        <v>108001</v>
      </c>
      <c r="AH695" s="279">
        <v>13</v>
      </c>
      <c r="AI695" s="286" t="s">
        <v>3813</v>
      </c>
      <c r="AJ695" s="281" t="s">
        <v>926</v>
      </c>
      <c r="AK695" s="83" t="s">
        <v>952</v>
      </c>
      <c r="AL695" s="84">
        <v>135</v>
      </c>
      <c r="AM695" s="88">
        <v>108001</v>
      </c>
      <c r="AN695" s="279">
        <v>13</v>
      </c>
      <c r="AO695" s="286" t="s">
        <v>3813</v>
      </c>
      <c r="AP695" s="281" t="s">
        <v>926</v>
      </c>
      <c r="AQ695" s="83" t="s">
        <v>952</v>
      </c>
      <c r="AR695" s="84">
        <v>135</v>
      </c>
      <c r="AS695" s="88">
        <v>108001</v>
      </c>
      <c r="AT695" s="279">
        <v>13</v>
      </c>
      <c r="AU695" s="280" t="s">
        <v>3813</v>
      </c>
      <c r="AV695" s="86" t="s">
        <v>926</v>
      </c>
      <c r="AW695" s="285" t="s">
        <v>952</v>
      </c>
      <c r="AX695" s="285">
        <v>135</v>
      </c>
      <c r="AY695" s="87">
        <v>106227</v>
      </c>
      <c r="AZ695" s="86">
        <v>13</v>
      </c>
      <c r="BA695" s="57" t="s">
        <v>3813</v>
      </c>
      <c r="BB695" s="301" t="s">
        <v>926</v>
      </c>
      <c r="BC695" s="83" t="s">
        <v>952</v>
      </c>
      <c r="BD695" s="84">
        <v>135</v>
      </c>
      <c r="BE695" s="282">
        <v>106227</v>
      </c>
      <c r="BF695" s="279">
        <v>13</v>
      </c>
      <c r="BG695" s="303" t="s">
        <v>3813</v>
      </c>
      <c r="BH695" s="86" t="s">
        <v>3829</v>
      </c>
      <c r="BI695" s="285" t="s">
        <v>3829</v>
      </c>
      <c r="BJ695" s="285" t="s">
        <v>3829</v>
      </c>
      <c r="BK695" s="86" t="s">
        <v>3829</v>
      </c>
      <c r="BL695" s="432">
        <v>13</v>
      </c>
      <c r="BM695" s="432" t="s">
        <v>3813</v>
      </c>
      <c r="BN695" s="432" t="str">
        <f>INDEX(ID!$D:$D,MATCH('Org2567'!D695,ID!$A:$A,0))</f>
        <v>ขุขันธ์</v>
      </c>
    </row>
    <row r="696" spans="1:66" x14ac:dyDescent="0.25">
      <c r="A696" s="272">
        <v>693</v>
      </c>
      <c r="B696" s="272">
        <v>10</v>
      </c>
      <c r="C696" s="82" t="s">
        <v>2937</v>
      </c>
      <c r="D696" s="272" t="s">
        <v>695</v>
      </c>
      <c r="E696" s="82" t="str">
        <f t="shared" si="10"/>
        <v>รพ.ไพรบึง</v>
      </c>
      <c r="F696" s="90" t="s">
        <v>926</v>
      </c>
      <c r="G696" s="90" t="s">
        <v>927</v>
      </c>
      <c r="H696" s="90">
        <v>45</v>
      </c>
      <c r="I696" s="273">
        <v>35421</v>
      </c>
      <c r="J696" s="90">
        <v>6</v>
      </c>
      <c r="K696" s="93" t="s">
        <v>3783</v>
      </c>
      <c r="L696" s="83" t="s">
        <v>926</v>
      </c>
      <c r="M696" s="83" t="s">
        <v>927</v>
      </c>
      <c r="N696" s="84">
        <v>34</v>
      </c>
      <c r="O696" s="85">
        <v>35506</v>
      </c>
      <c r="P696" s="274">
        <v>6</v>
      </c>
      <c r="Q696" s="275" t="s">
        <v>3809</v>
      </c>
      <c r="R696" s="276" t="s">
        <v>926</v>
      </c>
      <c r="S696" s="277" t="s">
        <v>927</v>
      </c>
      <c r="T696" s="278">
        <v>34</v>
      </c>
      <c r="U696" s="88">
        <v>35506</v>
      </c>
      <c r="V696" s="54">
        <v>6</v>
      </c>
      <c r="W696" s="54" t="s">
        <v>3809</v>
      </c>
      <c r="X696" s="276" t="s">
        <v>926</v>
      </c>
      <c r="Y696" s="83" t="s">
        <v>927</v>
      </c>
      <c r="Z696" s="84">
        <v>34</v>
      </c>
      <c r="AA696" s="88">
        <v>35361</v>
      </c>
      <c r="AB696" s="279">
        <v>6</v>
      </c>
      <c r="AC696" s="280" t="s">
        <v>3809</v>
      </c>
      <c r="AD696" s="281" t="s">
        <v>926</v>
      </c>
      <c r="AE696" s="83" t="s">
        <v>927</v>
      </c>
      <c r="AF696" s="84">
        <v>33</v>
      </c>
      <c r="AG696" s="88">
        <v>35361</v>
      </c>
      <c r="AH696" s="279">
        <v>6</v>
      </c>
      <c r="AI696" s="286" t="s">
        <v>3809</v>
      </c>
      <c r="AJ696" s="281" t="s">
        <v>926</v>
      </c>
      <c r="AK696" s="83" t="s">
        <v>927</v>
      </c>
      <c r="AL696" s="84">
        <v>33</v>
      </c>
      <c r="AM696" s="88">
        <v>35361</v>
      </c>
      <c r="AN696" s="279">
        <v>6</v>
      </c>
      <c r="AO696" s="286" t="s">
        <v>3809</v>
      </c>
      <c r="AP696" s="281" t="s">
        <v>926</v>
      </c>
      <c r="AQ696" s="83" t="s">
        <v>927</v>
      </c>
      <c r="AR696" s="84">
        <v>33</v>
      </c>
      <c r="AS696" s="88">
        <v>35361</v>
      </c>
      <c r="AT696" s="279">
        <v>6</v>
      </c>
      <c r="AU696" s="280" t="s">
        <v>3809</v>
      </c>
      <c r="AV696" s="86" t="s">
        <v>926</v>
      </c>
      <c r="AW696" s="285" t="s">
        <v>927</v>
      </c>
      <c r="AX696" s="285">
        <v>33</v>
      </c>
      <c r="AY696" s="87">
        <v>34833</v>
      </c>
      <c r="AZ696" s="86">
        <v>6</v>
      </c>
      <c r="BA696" s="57" t="s">
        <v>3809</v>
      </c>
      <c r="BB696" s="301" t="s">
        <v>926</v>
      </c>
      <c r="BC696" s="83" t="s">
        <v>927</v>
      </c>
      <c r="BD696" s="84">
        <v>33</v>
      </c>
      <c r="BE696" s="282">
        <v>34833</v>
      </c>
      <c r="BF696" s="279">
        <v>6</v>
      </c>
      <c r="BG696" s="303" t="s">
        <v>3809</v>
      </c>
      <c r="BH696" s="86" t="s">
        <v>3829</v>
      </c>
      <c r="BI696" s="285" t="s">
        <v>3829</v>
      </c>
      <c r="BJ696" s="285" t="s">
        <v>3829</v>
      </c>
      <c r="BK696" s="86" t="s">
        <v>3829</v>
      </c>
      <c r="BL696" s="432">
        <v>6</v>
      </c>
      <c r="BM696" s="432" t="s">
        <v>3809</v>
      </c>
      <c r="BN696" s="432" t="str">
        <f>INDEX(ID!$D:$D,MATCH('Org2567'!D696,ID!$A:$A,0))</f>
        <v>ไพรบึง</v>
      </c>
    </row>
    <row r="697" spans="1:66" x14ac:dyDescent="0.25">
      <c r="A697" s="272">
        <v>694</v>
      </c>
      <c r="B697" s="272">
        <v>10</v>
      </c>
      <c r="C697" s="82" t="s">
        <v>2937</v>
      </c>
      <c r="D697" s="272" t="s">
        <v>696</v>
      </c>
      <c r="E697" s="82" t="str">
        <f t="shared" si="10"/>
        <v>รพ.ปรางค์กู่</v>
      </c>
      <c r="F697" s="90" t="s">
        <v>926</v>
      </c>
      <c r="G697" s="90" t="s">
        <v>927</v>
      </c>
      <c r="H697" s="90">
        <v>70</v>
      </c>
      <c r="I697" s="273">
        <v>47714</v>
      </c>
      <c r="J697" s="90">
        <v>6</v>
      </c>
      <c r="K697" s="93" t="s">
        <v>3783</v>
      </c>
      <c r="L697" s="83" t="s">
        <v>926</v>
      </c>
      <c r="M697" s="83" t="s">
        <v>927</v>
      </c>
      <c r="N697" s="84">
        <v>60</v>
      </c>
      <c r="O697" s="85">
        <v>47562</v>
      </c>
      <c r="P697" s="274">
        <v>6</v>
      </c>
      <c r="Q697" s="275" t="s">
        <v>3809</v>
      </c>
      <c r="R697" s="276" t="s">
        <v>926</v>
      </c>
      <c r="S697" s="277" t="s">
        <v>927</v>
      </c>
      <c r="T697" s="278">
        <v>60</v>
      </c>
      <c r="U697" s="88">
        <v>47562</v>
      </c>
      <c r="V697" s="54">
        <v>6</v>
      </c>
      <c r="W697" s="54" t="s">
        <v>3809</v>
      </c>
      <c r="X697" s="276" t="s">
        <v>926</v>
      </c>
      <c r="Y697" s="83" t="s">
        <v>927</v>
      </c>
      <c r="Z697" s="84">
        <v>60</v>
      </c>
      <c r="AA697" s="88">
        <v>47480</v>
      </c>
      <c r="AB697" s="279">
        <v>6</v>
      </c>
      <c r="AC697" s="280" t="s">
        <v>3809</v>
      </c>
      <c r="AD697" s="281" t="s">
        <v>926</v>
      </c>
      <c r="AE697" s="83" t="s">
        <v>927</v>
      </c>
      <c r="AF697" s="84">
        <v>60</v>
      </c>
      <c r="AG697" s="88">
        <v>47480</v>
      </c>
      <c r="AH697" s="279">
        <v>6</v>
      </c>
      <c r="AI697" s="286" t="s">
        <v>3809</v>
      </c>
      <c r="AJ697" s="281" t="s">
        <v>926</v>
      </c>
      <c r="AK697" s="83" t="s">
        <v>927</v>
      </c>
      <c r="AL697" s="84">
        <v>60</v>
      </c>
      <c r="AM697" s="88">
        <v>47480</v>
      </c>
      <c r="AN697" s="279">
        <v>6</v>
      </c>
      <c r="AO697" s="286" t="s">
        <v>3809</v>
      </c>
      <c r="AP697" s="281" t="s">
        <v>926</v>
      </c>
      <c r="AQ697" s="83" t="s">
        <v>927</v>
      </c>
      <c r="AR697" s="84">
        <v>60</v>
      </c>
      <c r="AS697" s="88">
        <v>47480</v>
      </c>
      <c r="AT697" s="279">
        <v>6</v>
      </c>
      <c r="AU697" s="280" t="s">
        <v>3809</v>
      </c>
      <c r="AV697" s="86" t="s">
        <v>926</v>
      </c>
      <c r="AW697" s="285" t="s">
        <v>927</v>
      </c>
      <c r="AX697" s="285">
        <v>60</v>
      </c>
      <c r="AY697" s="87">
        <v>46556</v>
      </c>
      <c r="AZ697" s="86">
        <v>6</v>
      </c>
      <c r="BA697" s="57" t="s">
        <v>3809</v>
      </c>
      <c r="BB697" s="301" t="s">
        <v>926</v>
      </c>
      <c r="BC697" s="83" t="s">
        <v>927</v>
      </c>
      <c r="BD697" s="84">
        <v>60</v>
      </c>
      <c r="BE697" s="282">
        <v>46556</v>
      </c>
      <c r="BF697" s="279">
        <v>6</v>
      </c>
      <c r="BG697" s="303" t="s">
        <v>3809</v>
      </c>
      <c r="BH697" s="86" t="s">
        <v>3829</v>
      </c>
      <c r="BI697" s="285" t="s">
        <v>3829</v>
      </c>
      <c r="BJ697" s="285" t="s">
        <v>3829</v>
      </c>
      <c r="BK697" s="86" t="s">
        <v>3829</v>
      </c>
      <c r="BL697" s="432">
        <v>6</v>
      </c>
      <c r="BM697" s="432" t="s">
        <v>3809</v>
      </c>
      <c r="BN697" s="432" t="str">
        <f>INDEX(ID!$D:$D,MATCH('Org2567'!D697,ID!$A:$A,0))</f>
        <v>ปรางค์กู่</v>
      </c>
    </row>
    <row r="698" spans="1:66" x14ac:dyDescent="0.25">
      <c r="A698" s="272">
        <v>695</v>
      </c>
      <c r="B698" s="272">
        <v>10</v>
      </c>
      <c r="C698" s="82" t="s">
        <v>2937</v>
      </c>
      <c r="D698" s="272" t="s">
        <v>697</v>
      </c>
      <c r="E698" s="82" t="str">
        <f t="shared" si="10"/>
        <v>รพ.ขุนหาญ</v>
      </c>
      <c r="F698" s="90" t="s">
        <v>926</v>
      </c>
      <c r="G698" s="90" t="s">
        <v>931</v>
      </c>
      <c r="H698" s="90">
        <v>94</v>
      </c>
      <c r="I698" s="273">
        <v>70277</v>
      </c>
      <c r="J698" s="90">
        <v>10</v>
      </c>
      <c r="K698" s="93" t="s">
        <v>3702</v>
      </c>
      <c r="L698" s="83" t="s">
        <v>926</v>
      </c>
      <c r="M698" s="83" t="s">
        <v>931</v>
      </c>
      <c r="N698" s="84">
        <v>94</v>
      </c>
      <c r="O698" s="85">
        <v>70616</v>
      </c>
      <c r="P698" s="274">
        <v>10</v>
      </c>
      <c r="Q698" s="275" t="s">
        <v>3810</v>
      </c>
      <c r="R698" s="276" t="s">
        <v>926</v>
      </c>
      <c r="S698" s="277" t="s">
        <v>931</v>
      </c>
      <c r="T698" s="278">
        <v>94</v>
      </c>
      <c r="U698" s="88">
        <v>70616</v>
      </c>
      <c r="V698" s="54">
        <v>10</v>
      </c>
      <c r="W698" s="54" t="s">
        <v>3810</v>
      </c>
      <c r="X698" s="276" t="s">
        <v>926</v>
      </c>
      <c r="Y698" s="83" t="s">
        <v>931</v>
      </c>
      <c r="Z698" s="84">
        <v>94</v>
      </c>
      <c r="AA698" s="88">
        <v>79709</v>
      </c>
      <c r="AB698" s="279">
        <v>10</v>
      </c>
      <c r="AC698" s="280" t="s">
        <v>3810</v>
      </c>
      <c r="AD698" s="281" t="s">
        <v>926</v>
      </c>
      <c r="AE698" s="83" t="s">
        <v>931</v>
      </c>
      <c r="AF698" s="84">
        <v>94</v>
      </c>
      <c r="AG698" s="88">
        <v>79709</v>
      </c>
      <c r="AH698" s="279">
        <v>10</v>
      </c>
      <c r="AI698" s="286" t="s">
        <v>3810</v>
      </c>
      <c r="AJ698" s="281" t="s">
        <v>926</v>
      </c>
      <c r="AK698" s="83" t="s">
        <v>931</v>
      </c>
      <c r="AL698" s="84">
        <v>94</v>
      </c>
      <c r="AM698" s="88">
        <v>79709</v>
      </c>
      <c r="AN698" s="279">
        <v>10</v>
      </c>
      <c r="AO698" s="286" t="s">
        <v>3810</v>
      </c>
      <c r="AP698" s="281" t="s">
        <v>926</v>
      </c>
      <c r="AQ698" s="83" t="s">
        <v>931</v>
      </c>
      <c r="AR698" s="84">
        <v>94</v>
      </c>
      <c r="AS698" s="88">
        <v>79709</v>
      </c>
      <c r="AT698" s="279">
        <v>10</v>
      </c>
      <c r="AU698" s="280" t="s">
        <v>3810</v>
      </c>
      <c r="AV698" s="86" t="s">
        <v>926</v>
      </c>
      <c r="AW698" s="285" t="s">
        <v>931</v>
      </c>
      <c r="AX698" s="285">
        <v>94</v>
      </c>
      <c r="AY698" s="87">
        <v>78635</v>
      </c>
      <c r="AZ698" s="86">
        <v>10</v>
      </c>
      <c r="BA698" s="57" t="s">
        <v>3810</v>
      </c>
      <c r="BB698" s="301" t="s">
        <v>926</v>
      </c>
      <c r="BC698" s="83" t="s">
        <v>952</v>
      </c>
      <c r="BD698" s="84">
        <v>94</v>
      </c>
      <c r="BE698" s="282">
        <v>78635</v>
      </c>
      <c r="BF698" s="279">
        <v>12</v>
      </c>
      <c r="BG698" s="303" t="s">
        <v>3820</v>
      </c>
      <c r="BH698" s="86" t="s">
        <v>3829</v>
      </c>
      <c r="BI698" s="285" t="s">
        <v>3830</v>
      </c>
      <c r="BJ698" s="285" t="s">
        <v>3829</v>
      </c>
      <c r="BK698" s="86" t="s">
        <v>3830</v>
      </c>
      <c r="BL698" s="432">
        <v>12</v>
      </c>
      <c r="BM698" s="432" t="s">
        <v>3820</v>
      </c>
      <c r="BN698" s="432" t="str">
        <f>INDEX(ID!$D:$D,MATCH('Org2567'!D698,ID!$A:$A,0))</f>
        <v>ขุนหาญ</v>
      </c>
    </row>
    <row r="699" spans="1:66" x14ac:dyDescent="0.25">
      <c r="A699" s="272">
        <v>696</v>
      </c>
      <c r="B699" s="272">
        <v>10</v>
      </c>
      <c r="C699" s="82" t="s">
        <v>2937</v>
      </c>
      <c r="D699" s="272" t="s">
        <v>698</v>
      </c>
      <c r="E699" s="82" t="str">
        <f t="shared" si="10"/>
        <v>รพ.ราษีไศล</v>
      </c>
      <c r="F699" s="90" t="s">
        <v>926</v>
      </c>
      <c r="G699" s="90" t="s">
        <v>952</v>
      </c>
      <c r="H699" s="90">
        <v>149</v>
      </c>
      <c r="I699" s="273">
        <v>57433</v>
      </c>
      <c r="J699" s="90">
        <v>13</v>
      </c>
      <c r="K699" s="93" t="s">
        <v>3781</v>
      </c>
      <c r="L699" s="83" t="s">
        <v>926</v>
      </c>
      <c r="M699" s="83" t="s">
        <v>952</v>
      </c>
      <c r="N699" s="84">
        <v>94</v>
      </c>
      <c r="O699" s="85">
        <v>57315</v>
      </c>
      <c r="P699" s="274">
        <v>12</v>
      </c>
      <c r="Q699" s="275" t="s">
        <v>3820</v>
      </c>
      <c r="R699" s="276" t="s">
        <v>926</v>
      </c>
      <c r="S699" s="277" t="s">
        <v>952</v>
      </c>
      <c r="T699" s="278">
        <v>90</v>
      </c>
      <c r="U699" s="88">
        <v>57315</v>
      </c>
      <c r="V699" s="54">
        <v>12</v>
      </c>
      <c r="W699" s="54" t="s">
        <v>3820</v>
      </c>
      <c r="X699" s="276" t="s">
        <v>926</v>
      </c>
      <c r="Y699" s="83" t="s">
        <v>952</v>
      </c>
      <c r="Z699" s="84">
        <v>90</v>
      </c>
      <c r="AA699" s="88">
        <v>57137</v>
      </c>
      <c r="AB699" s="279">
        <v>12</v>
      </c>
      <c r="AC699" s="280" t="s">
        <v>3820</v>
      </c>
      <c r="AD699" s="281" t="s">
        <v>926</v>
      </c>
      <c r="AE699" s="83" t="s">
        <v>952</v>
      </c>
      <c r="AF699" s="84">
        <v>90</v>
      </c>
      <c r="AG699" s="88">
        <v>57137</v>
      </c>
      <c r="AH699" s="279">
        <v>12</v>
      </c>
      <c r="AI699" s="286" t="s">
        <v>3820</v>
      </c>
      <c r="AJ699" s="281" t="s">
        <v>926</v>
      </c>
      <c r="AK699" s="83" t="s">
        <v>952</v>
      </c>
      <c r="AL699" s="84">
        <v>90</v>
      </c>
      <c r="AM699" s="88">
        <v>57137</v>
      </c>
      <c r="AN699" s="279">
        <v>12</v>
      </c>
      <c r="AO699" s="286" t="s">
        <v>3820</v>
      </c>
      <c r="AP699" s="281" t="s">
        <v>926</v>
      </c>
      <c r="AQ699" s="83" t="s">
        <v>952</v>
      </c>
      <c r="AR699" s="84">
        <v>90</v>
      </c>
      <c r="AS699" s="88">
        <v>57137</v>
      </c>
      <c r="AT699" s="279">
        <v>12</v>
      </c>
      <c r="AU699" s="280" t="s">
        <v>3820</v>
      </c>
      <c r="AV699" s="86" t="s">
        <v>926</v>
      </c>
      <c r="AW699" s="285" t="s">
        <v>952</v>
      </c>
      <c r="AX699" s="285">
        <v>90</v>
      </c>
      <c r="AY699" s="87">
        <v>56042</v>
      </c>
      <c r="AZ699" s="86">
        <v>12</v>
      </c>
      <c r="BA699" s="57" t="s">
        <v>3820</v>
      </c>
      <c r="BB699" s="301" t="s">
        <v>926</v>
      </c>
      <c r="BC699" s="83" t="s">
        <v>952</v>
      </c>
      <c r="BD699" s="84">
        <v>90</v>
      </c>
      <c r="BE699" s="282">
        <v>56042</v>
      </c>
      <c r="BF699" s="279">
        <v>12</v>
      </c>
      <c r="BG699" s="303" t="s">
        <v>3820</v>
      </c>
      <c r="BH699" s="86" t="s">
        <v>3829</v>
      </c>
      <c r="BI699" s="285" t="s">
        <v>3829</v>
      </c>
      <c r="BJ699" s="285" t="s">
        <v>3829</v>
      </c>
      <c r="BK699" s="86" t="s">
        <v>3829</v>
      </c>
      <c r="BL699" s="432">
        <v>12</v>
      </c>
      <c r="BM699" s="432" t="s">
        <v>3820</v>
      </c>
      <c r="BN699" s="432" t="str">
        <f>INDEX(ID!$D:$D,MATCH('Org2567'!D699,ID!$A:$A,0))</f>
        <v>ราษีไศล</v>
      </c>
    </row>
    <row r="700" spans="1:66" x14ac:dyDescent="0.25">
      <c r="A700" s="272">
        <v>697</v>
      </c>
      <c r="B700" s="272">
        <v>10</v>
      </c>
      <c r="C700" s="82" t="s">
        <v>2937</v>
      </c>
      <c r="D700" s="272" t="s">
        <v>699</v>
      </c>
      <c r="E700" s="82" t="str">
        <f t="shared" si="10"/>
        <v>รพ.อุทุมพรพิสัย</v>
      </c>
      <c r="F700" s="90" t="s">
        <v>926</v>
      </c>
      <c r="G700" s="90" t="s">
        <v>952</v>
      </c>
      <c r="H700" s="90">
        <v>150</v>
      </c>
      <c r="I700" s="273">
        <v>73488</v>
      </c>
      <c r="J700" s="90">
        <v>13</v>
      </c>
      <c r="K700" s="93" t="s">
        <v>3781</v>
      </c>
      <c r="L700" s="83" t="s">
        <v>926</v>
      </c>
      <c r="M700" s="83" t="s">
        <v>952</v>
      </c>
      <c r="N700" s="84">
        <v>130</v>
      </c>
      <c r="O700" s="85">
        <v>73645</v>
      </c>
      <c r="P700" s="274">
        <v>13</v>
      </c>
      <c r="Q700" s="275" t="s">
        <v>3813</v>
      </c>
      <c r="R700" s="276" t="s">
        <v>926</v>
      </c>
      <c r="S700" s="277" t="s">
        <v>952</v>
      </c>
      <c r="T700" s="278">
        <v>176</v>
      </c>
      <c r="U700" s="88">
        <v>73645</v>
      </c>
      <c r="V700" s="54">
        <v>13</v>
      </c>
      <c r="W700" s="54" t="s">
        <v>3813</v>
      </c>
      <c r="X700" s="276" t="s">
        <v>926</v>
      </c>
      <c r="Y700" s="83" t="s">
        <v>952</v>
      </c>
      <c r="Z700" s="84">
        <v>176</v>
      </c>
      <c r="AA700" s="88">
        <v>73212</v>
      </c>
      <c r="AB700" s="279">
        <v>13</v>
      </c>
      <c r="AC700" s="280" t="s">
        <v>3813</v>
      </c>
      <c r="AD700" s="281" t="s">
        <v>926</v>
      </c>
      <c r="AE700" s="83" t="s">
        <v>952</v>
      </c>
      <c r="AF700" s="84">
        <v>130</v>
      </c>
      <c r="AG700" s="88">
        <v>73212</v>
      </c>
      <c r="AH700" s="279">
        <v>13</v>
      </c>
      <c r="AI700" s="286" t="s">
        <v>3813</v>
      </c>
      <c r="AJ700" s="281" t="s">
        <v>926</v>
      </c>
      <c r="AK700" s="83" t="s">
        <v>952</v>
      </c>
      <c r="AL700" s="84">
        <v>130</v>
      </c>
      <c r="AM700" s="88">
        <v>73212</v>
      </c>
      <c r="AN700" s="279">
        <v>13</v>
      </c>
      <c r="AO700" s="286" t="s">
        <v>3813</v>
      </c>
      <c r="AP700" s="281" t="s">
        <v>926</v>
      </c>
      <c r="AQ700" s="83" t="s">
        <v>952</v>
      </c>
      <c r="AR700" s="84">
        <v>130</v>
      </c>
      <c r="AS700" s="88">
        <v>73212</v>
      </c>
      <c r="AT700" s="279">
        <v>13</v>
      </c>
      <c r="AU700" s="280" t="s">
        <v>3813</v>
      </c>
      <c r="AV700" s="86" t="s">
        <v>926</v>
      </c>
      <c r="AW700" s="285" t="s">
        <v>952</v>
      </c>
      <c r="AX700" s="285">
        <v>130</v>
      </c>
      <c r="AY700" s="87">
        <v>71739</v>
      </c>
      <c r="AZ700" s="86">
        <v>13</v>
      </c>
      <c r="BA700" s="57" t="s">
        <v>3813</v>
      </c>
      <c r="BB700" s="301" t="s">
        <v>926</v>
      </c>
      <c r="BC700" s="83" t="s">
        <v>952</v>
      </c>
      <c r="BD700" s="84">
        <v>130</v>
      </c>
      <c r="BE700" s="282">
        <v>71739</v>
      </c>
      <c r="BF700" s="279">
        <v>13</v>
      </c>
      <c r="BG700" s="303" t="s">
        <v>3813</v>
      </c>
      <c r="BH700" s="86" t="s">
        <v>3829</v>
      </c>
      <c r="BI700" s="285" t="s">
        <v>3829</v>
      </c>
      <c r="BJ700" s="285" t="s">
        <v>3829</v>
      </c>
      <c r="BK700" s="86" t="s">
        <v>3829</v>
      </c>
      <c r="BL700" s="432">
        <v>13</v>
      </c>
      <c r="BM700" s="432" t="s">
        <v>3813</v>
      </c>
      <c r="BN700" s="432" t="str">
        <f>INDEX(ID!$D:$D,MATCH('Org2567'!D700,ID!$A:$A,0))</f>
        <v>อุทุมพรพิสัย</v>
      </c>
    </row>
    <row r="701" spans="1:66" x14ac:dyDescent="0.25">
      <c r="A701" s="272">
        <v>698</v>
      </c>
      <c r="B701" s="272">
        <v>10</v>
      </c>
      <c r="C701" s="82" t="s">
        <v>2937</v>
      </c>
      <c r="D701" s="272" t="s">
        <v>700</v>
      </c>
      <c r="E701" s="82" t="str">
        <f t="shared" si="10"/>
        <v>รพ.บึงบูรพ์</v>
      </c>
      <c r="F701" s="90" t="s">
        <v>926</v>
      </c>
      <c r="G701" s="90" t="s">
        <v>927</v>
      </c>
      <c r="H701" s="90">
        <v>34</v>
      </c>
      <c r="I701" s="273">
        <v>6865</v>
      </c>
      <c r="J701" s="90">
        <v>5</v>
      </c>
      <c r="K701" s="93" t="s">
        <v>3703</v>
      </c>
      <c r="L701" s="83" t="s">
        <v>926</v>
      </c>
      <c r="M701" s="83" t="s">
        <v>927</v>
      </c>
      <c r="N701" s="84">
        <v>30</v>
      </c>
      <c r="O701" s="85">
        <v>6861</v>
      </c>
      <c r="P701" s="274">
        <v>5</v>
      </c>
      <c r="Q701" s="275" t="s">
        <v>3811</v>
      </c>
      <c r="R701" s="276" t="s">
        <v>926</v>
      </c>
      <c r="S701" s="277" t="s">
        <v>927</v>
      </c>
      <c r="T701" s="278">
        <v>30</v>
      </c>
      <c r="U701" s="88">
        <v>6861</v>
      </c>
      <c r="V701" s="54">
        <v>5</v>
      </c>
      <c r="W701" s="54" t="s">
        <v>3811</v>
      </c>
      <c r="X701" s="276" t="s">
        <v>926</v>
      </c>
      <c r="Y701" s="83" t="s">
        <v>927</v>
      </c>
      <c r="Z701" s="84">
        <v>30</v>
      </c>
      <c r="AA701" s="88">
        <v>6861</v>
      </c>
      <c r="AB701" s="279">
        <v>5</v>
      </c>
      <c r="AC701" s="280" t="s">
        <v>3811</v>
      </c>
      <c r="AD701" s="281" t="s">
        <v>926</v>
      </c>
      <c r="AE701" s="83" t="s">
        <v>927</v>
      </c>
      <c r="AF701" s="84">
        <v>30</v>
      </c>
      <c r="AG701" s="88">
        <v>6861</v>
      </c>
      <c r="AH701" s="279">
        <v>5</v>
      </c>
      <c r="AI701" s="286" t="s">
        <v>3811</v>
      </c>
      <c r="AJ701" s="281" t="s">
        <v>926</v>
      </c>
      <c r="AK701" s="83" t="s">
        <v>927</v>
      </c>
      <c r="AL701" s="84">
        <v>30</v>
      </c>
      <c r="AM701" s="88">
        <v>6861</v>
      </c>
      <c r="AN701" s="279">
        <v>5</v>
      </c>
      <c r="AO701" s="286" t="s">
        <v>3811</v>
      </c>
      <c r="AP701" s="281" t="s">
        <v>926</v>
      </c>
      <c r="AQ701" s="83" t="s">
        <v>927</v>
      </c>
      <c r="AR701" s="84">
        <v>30</v>
      </c>
      <c r="AS701" s="88">
        <v>6861</v>
      </c>
      <c r="AT701" s="279">
        <v>5</v>
      </c>
      <c r="AU701" s="280" t="s">
        <v>3811</v>
      </c>
      <c r="AV701" s="86" t="s">
        <v>926</v>
      </c>
      <c r="AW701" s="285" t="s">
        <v>927</v>
      </c>
      <c r="AX701" s="285">
        <v>30</v>
      </c>
      <c r="AY701" s="87">
        <v>6784</v>
      </c>
      <c r="AZ701" s="86">
        <v>5</v>
      </c>
      <c r="BA701" s="57" t="s">
        <v>3811</v>
      </c>
      <c r="BB701" s="301" t="s">
        <v>926</v>
      </c>
      <c r="BC701" s="83" t="s">
        <v>927</v>
      </c>
      <c r="BD701" s="84">
        <v>30</v>
      </c>
      <c r="BE701" s="282">
        <v>6784</v>
      </c>
      <c r="BF701" s="279">
        <v>5</v>
      </c>
      <c r="BG701" s="303" t="s">
        <v>3811</v>
      </c>
      <c r="BH701" s="86" t="s">
        <v>3829</v>
      </c>
      <c r="BI701" s="285" t="s">
        <v>3829</v>
      </c>
      <c r="BJ701" s="285" t="s">
        <v>3829</v>
      </c>
      <c r="BK701" s="86" t="s">
        <v>3829</v>
      </c>
      <c r="BL701" s="432">
        <v>5</v>
      </c>
      <c r="BM701" s="432" t="s">
        <v>3811</v>
      </c>
      <c r="BN701" s="432" t="str">
        <f>INDEX(ID!$D:$D,MATCH('Org2567'!D701,ID!$A:$A,0))</f>
        <v>บึงบูรพ์</v>
      </c>
    </row>
    <row r="702" spans="1:66" x14ac:dyDescent="0.25">
      <c r="A702" s="272">
        <v>699</v>
      </c>
      <c r="B702" s="272">
        <v>10</v>
      </c>
      <c r="C702" s="82" t="s">
        <v>2937</v>
      </c>
      <c r="D702" s="272" t="s">
        <v>701</v>
      </c>
      <c r="E702" s="82" t="str">
        <f t="shared" si="10"/>
        <v>รพ.ห้วยทับทัน</v>
      </c>
      <c r="F702" s="90" t="s">
        <v>926</v>
      </c>
      <c r="G702" s="90" t="s">
        <v>927</v>
      </c>
      <c r="H702" s="90">
        <v>33</v>
      </c>
      <c r="I702" s="273">
        <v>30811</v>
      </c>
      <c r="J702" s="90">
        <v>6</v>
      </c>
      <c r="K702" s="93" t="s">
        <v>3783</v>
      </c>
      <c r="L702" s="83" t="s">
        <v>926</v>
      </c>
      <c r="M702" s="83" t="s">
        <v>927</v>
      </c>
      <c r="N702" s="84">
        <v>33</v>
      </c>
      <c r="O702" s="85">
        <v>30921</v>
      </c>
      <c r="P702" s="274">
        <v>6</v>
      </c>
      <c r="Q702" s="275" t="s">
        <v>3809</v>
      </c>
      <c r="R702" s="276" t="s">
        <v>926</v>
      </c>
      <c r="S702" s="277" t="s">
        <v>927</v>
      </c>
      <c r="T702" s="278">
        <v>33</v>
      </c>
      <c r="U702" s="88">
        <v>30921</v>
      </c>
      <c r="V702" s="54">
        <v>6</v>
      </c>
      <c r="W702" s="54" t="s">
        <v>3809</v>
      </c>
      <c r="X702" s="276" t="s">
        <v>926</v>
      </c>
      <c r="Y702" s="83" t="s">
        <v>927</v>
      </c>
      <c r="Z702" s="84">
        <v>33</v>
      </c>
      <c r="AA702" s="88">
        <v>30743</v>
      </c>
      <c r="AB702" s="279">
        <v>6</v>
      </c>
      <c r="AC702" s="280" t="s">
        <v>3809</v>
      </c>
      <c r="AD702" s="281" t="s">
        <v>926</v>
      </c>
      <c r="AE702" s="83" t="s">
        <v>927</v>
      </c>
      <c r="AF702" s="84">
        <v>30</v>
      </c>
      <c r="AG702" s="88">
        <v>30743</v>
      </c>
      <c r="AH702" s="279">
        <v>6</v>
      </c>
      <c r="AI702" s="286" t="s">
        <v>3809</v>
      </c>
      <c r="AJ702" s="281" t="s">
        <v>926</v>
      </c>
      <c r="AK702" s="83" t="s">
        <v>927</v>
      </c>
      <c r="AL702" s="84">
        <v>30</v>
      </c>
      <c r="AM702" s="88">
        <v>30743</v>
      </c>
      <c r="AN702" s="279">
        <v>6</v>
      </c>
      <c r="AO702" s="286" t="s">
        <v>3809</v>
      </c>
      <c r="AP702" s="281" t="s">
        <v>926</v>
      </c>
      <c r="AQ702" s="83" t="s">
        <v>927</v>
      </c>
      <c r="AR702" s="84">
        <v>30</v>
      </c>
      <c r="AS702" s="88">
        <v>30743</v>
      </c>
      <c r="AT702" s="279">
        <v>6</v>
      </c>
      <c r="AU702" s="280" t="s">
        <v>3809</v>
      </c>
      <c r="AV702" s="86" t="s">
        <v>926</v>
      </c>
      <c r="AW702" s="285" t="s">
        <v>927</v>
      </c>
      <c r="AX702" s="285">
        <v>30</v>
      </c>
      <c r="AY702" s="87">
        <v>30412</v>
      </c>
      <c r="AZ702" s="86">
        <v>6</v>
      </c>
      <c r="BA702" s="57" t="s">
        <v>3809</v>
      </c>
      <c r="BB702" s="301" t="s">
        <v>926</v>
      </c>
      <c r="BC702" s="83" t="s">
        <v>927</v>
      </c>
      <c r="BD702" s="84">
        <v>30</v>
      </c>
      <c r="BE702" s="282">
        <v>30412</v>
      </c>
      <c r="BF702" s="279">
        <v>6</v>
      </c>
      <c r="BG702" s="303" t="s">
        <v>3809</v>
      </c>
      <c r="BH702" s="86" t="s">
        <v>3829</v>
      </c>
      <c r="BI702" s="285" t="s">
        <v>3829</v>
      </c>
      <c r="BJ702" s="285" t="s">
        <v>3829</v>
      </c>
      <c r="BK702" s="86" t="s">
        <v>3829</v>
      </c>
      <c r="BL702" s="432">
        <v>6</v>
      </c>
      <c r="BM702" s="432" t="s">
        <v>3809</v>
      </c>
      <c r="BN702" s="432" t="str">
        <f>INDEX(ID!$D:$D,MATCH('Org2567'!D702,ID!$A:$A,0))</f>
        <v>ห้วยทับทัน</v>
      </c>
    </row>
    <row r="703" spans="1:66" x14ac:dyDescent="0.25">
      <c r="A703" s="272">
        <v>700</v>
      </c>
      <c r="B703" s="272">
        <v>10</v>
      </c>
      <c r="C703" s="82" t="s">
        <v>2937</v>
      </c>
      <c r="D703" s="272" t="s">
        <v>702</v>
      </c>
      <c r="E703" s="82" t="str">
        <f t="shared" si="10"/>
        <v>รพ.โนนคูณ</v>
      </c>
      <c r="F703" s="90" t="s">
        <v>926</v>
      </c>
      <c r="G703" s="90" t="s">
        <v>927</v>
      </c>
      <c r="H703" s="90">
        <v>38</v>
      </c>
      <c r="I703" s="273">
        <v>28797</v>
      </c>
      <c r="J703" s="90">
        <v>5</v>
      </c>
      <c r="K703" s="93" t="s">
        <v>3703</v>
      </c>
      <c r="L703" s="83" t="s">
        <v>926</v>
      </c>
      <c r="M703" s="83" t="s">
        <v>927</v>
      </c>
      <c r="N703" s="84">
        <v>33</v>
      </c>
      <c r="O703" s="85">
        <v>28820</v>
      </c>
      <c r="P703" s="274">
        <v>5</v>
      </c>
      <c r="Q703" s="275" t="s">
        <v>3811</v>
      </c>
      <c r="R703" s="276" t="s">
        <v>926</v>
      </c>
      <c r="S703" s="277" t="s">
        <v>927</v>
      </c>
      <c r="T703" s="278">
        <v>33</v>
      </c>
      <c r="U703" s="88">
        <v>28820</v>
      </c>
      <c r="V703" s="54">
        <v>5</v>
      </c>
      <c r="W703" s="54" t="s">
        <v>3811</v>
      </c>
      <c r="X703" s="276" t="s">
        <v>926</v>
      </c>
      <c r="Y703" s="83" t="s">
        <v>927</v>
      </c>
      <c r="Z703" s="84">
        <v>33</v>
      </c>
      <c r="AA703" s="88">
        <v>28791</v>
      </c>
      <c r="AB703" s="279">
        <v>5</v>
      </c>
      <c r="AC703" s="280" t="s">
        <v>3811</v>
      </c>
      <c r="AD703" s="281" t="s">
        <v>926</v>
      </c>
      <c r="AE703" s="83" t="s">
        <v>927</v>
      </c>
      <c r="AF703" s="84">
        <v>30</v>
      </c>
      <c r="AG703" s="88">
        <v>28791</v>
      </c>
      <c r="AH703" s="279">
        <v>5</v>
      </c>
      <c r="AI703" s="286" t="s">
        <v>3811</v>
      </c>
      <c r="AJ703" s="281" t="s">
        <v>926</v>
      </c>
      <c r="AK703" s="83" t="s">
        <v>927</v>
      </c>
      <c r="AL703" s="84">
        <v>30</v>
      </c>
      <c r="AM703" s="88">
        <v>28791</v>
      </c>
      <c r="AN703" s="279">
        <v>5</v>
      </c>
      <c r="AO703" s="286" t="s">
        <v>3811</v>
      </c>
      <c r="AP703" s="281" t="s">
        <v>926</v>
      </c>
      <c r="AQ703" s="83" t="s">
        <v>927</v>
      </c>
      <c r="AR703" s="84">
        <v>30</v>
      </c>
      <c r="AS703" s="88">
        <v>28791</v>
      </c>
      <c r="AT703" s="279">
        <v>5</v>
      </c>
      <c r="AU703" s="280" t="s">
        <v>3811</v>
      </c>
      <c r="AV703" s="86" t="s">
        <v>926</v>
      </c>
      <c r="AW703" s="285" t="s">
        <v>927</v>
      </c>
      <c r="AX703" s="285">
        <v>30</v>
      </c>
      <c r="AY703" s="87">
        <v>28392</v>
      </c>
      <c r="AZ703" s="86">
        <v>5</v>
      </c>
      <c r="BA703" s="57" t="s">
        <v>3811</v>
      </c>
      <c r="BB703" s="301" t="s">
        <v>926</v>
      </c>
      <c r="BC703" s="83" t="s">
        <v>927</v>
      </c>
      <c r="BD703" s="84">
        <v>30</v>
      </c>
      <c r="BE703" s="282">
        <v>28392</v>
      </c>
      <c r="BF703" s="279">
        <v>5</v>
      </c>
      <c r="BG703" s="303" t="s">
        <v>3811</v>
      </c>
      <c r="BH703" s="86" t="s">
        <v>3829</v>
      </c>
      <c r="BI703" s="285" t="s">
        <v>3829</v>
      </c>
      <c r="BJ703" s="285" t="s">
        <v>3829</v>
      </c>
      <c r="BK703" s="86" t="s">
        <v>3829</v>
      </c>
      <c r="BL703" s="432">
        <v>5</v>
      </c>
      <c r="BM703" s="432" t="s">
        <v>3811</v>
      </c>
      <c r="BN703" s="432" t="str">
        <f>INDEX(ID!$D:$D,MATCH('Org2567'!D703,ID!$A:$A,0))</f>
        <v>โนนคูณ</v>
      </c>
    </row>
    <row r="704" spans="1:66" x14ac:dyDescent="0.25">
      <c r="A704" s="272">
        <v>701</v>
      </c>
      <c r="B704" s="272">
        <v>10</v>
      </c>
      <c r="C704" s="82" t="s">
        <v>2937</v>
      </c>
      <c r="D704" s="272" t="s">
        <v>703</v>
      </c>
      <c r="E704" s="82" t="str">
        <f t="shared" si="10"/>
        <v>รพ.ศรีรัตนะ</v>
      </c>
      <c r="F704" s="90" t="s">
        <v>926</v>
      </c>
      <c r="G704" s="90" t="s">
        <v>927</v>
      </c>
      <c r="H704" s="90">
        <v>60</v>
      </c>
      <c r="I704" s="273">
        <v>39685</v>
      </c>
      <c r="J704" s="90">
        <v>6</v>
      </c>
      <c r="K704" s="93" t="s">
        <v>3783</v>
      </c>
      <c r="L704" s="83" t="s">
        <v>926</v>
      </c>
      <c r="M704" s="83" t="s">
        <v>927</v>
      </c>
      <c r="N704" s="84">
        <v>40</v>
      </c>
      <c r="O704" s="85">
        <v>39820</v>
      </c>
      <c r="P704" s="274">
        <v>6</v>
      </c>
      <c r="Q704" s="275" t="s">
        <v>3809</v>
      </c>
      <c r="R704" s="276" t="s">
        <v>926</v>
      </c>
      <c r="S704" s="277" t="s">
        <v>927</v>
      </c>
      <c r="T704" s="278">
        <v>40</v>
      </c>
      <c r="U704" s="88">
        <v>39820</v>
      </c>
      <c r="V704" s="54">
        <v>6</v>
      </c>
      <c r="W704" s="54" t="s">
        <v>3809</v>
      </c>
      <c r="X704" s="276" t="s">
        <v>926</v>
      </c>
      <c r="Y704" s="83" t="s">
        <v>927</v>
      </c>
      <c r="Z704" s="84">
        <v>40</v>
      </c>
      <c r="AA704" s="88">
        <v>39642</v>
      </c>
      <c r="AB704" s="279">
        <v>6</v>
      </c>
      <c r="AC704" s="280" t="s">
        <v>3809</v>
      </c>
      <c r="AD704" s="281" t="s">
        <v>926</v>
      </c>
      <c r="AE704" s="83" t="s">
        <v>927</v>
      </c>
      <c r="AF704" s="84">
        <v>40</v>
      </c>
      <c r="AG704" s="88">
        <v>39642</v>
      </c>
      <c r="AH704" s="279">
        <v>6</v>
      </c>
      <c r="AI704" s="286" t="s">
        <v>3809</v>
      </c>
      <c r="AJ704" s="281" t="s">
        <v>926</v>
      </c>
      <c r="AK704" s="83" t="s">
        <v>927</v>
      </c>
      <c r="AL704" s="84">
        <v>40</v>
      </c>
      <c r="AM704" s="88">
        <v>39642</v>
      </c>
      <c r="AN704" s="279">
        <v>6</v>
      </c>
      <c r="AO704" s="286" t="s">
        <v>3809</v>
      </c>
      <c r="AP704" s="281" t="s">
        <v>926</v>
      </c>
      <c r="AQ704" s="83" t="s">
        <v>927</v>
      </c>
      <c r="AR704" s="84">
        <v>40</v>
      </c>
      <c r="AS704" s="88">
        <v>39642</v>
      </c>
      <c r="AT704" s="279">
        <v>6</v>
      </c>
      <c r="AU704" s="280" t="s">
        <v>3809</v>
      </c>
      <c r="AV704" s="86" t="s">
        <v>926</v>
      </c>
      <c r="AW704" s="285" t="s">
        <v>927</v>
      </c>
      <c r="AX704" s="285">
        <v>40</v>
      </c>
      <c r="AY704" s="87">
        <v>39043</v>
      </c>
      <c r="AZ704" s="86">
        <v>6</v>
      </c>
      <c r="BA704" s="57" t="s">
        <v>3809</v>
      </c>
      <c r="BB704" s="301" t="s">
        <v>926</v>
      </c>
      <c r="BC704" s="83" t="s">
        <v>931</v>
      </c>
      <c r="BD704" s="84">
        <v>70</v>
      </c>
      <c r="BE704" s="282">
        <v>39043</v>
      </c>
      <c r="BF704" s="279">
        <v>9</v>
      </c>
      <c r="BG704" s="303" t="s">
        <v>3814</v>
      </c>
      <c r="BH704" s="86" t="s">
        <v>3829</v>
      </c>
      <c r="BI704" s="285" t="s">
        <v>3830</v>
      </c>
      <c r="BJ704" s="285" t="s">
        <v>3830</v>
      </c>
      <c r="BK704" s="86" t="s">
        <v>3830</v>
      </c>
      <c r="BL704" s="432">
        <v>9</v>
      </c>
      <c r="BM704" s="432" t="s">
        <v>3814</v>
      </c>
      <c r="BN704" s="432" t="str">
        <f>INDEX(ID!$D:$D,MATCH('Org2567'!D704,ID!$A:$A,0))</f>
        <v>ศรีรัตนะ</v>
      </c>
    </row>
    <row r="705" spans="1:66" x14ac:dyDescent="0.25">
      <c r="A705" s="272">
        <v>702</v>
      </c>
      <c r="B705" s="272">
        <v>10</v>
      </c>
      <c r="C705" s="82" t="s">
        <v>2937</v>
      </c>
      <c r="D705" s="272" t="s">
        <v>704</v>
      </c>
      <c r="E705" s="82" t="str">
        <f t="shared" si="10"/>
        <v>รพ.วังหิน</v>
      </c>
      <c r="F705" s="90" t="s">
        <v>926</v>
      </c>
      <c r="G705" s="90" t="s">
        <v>927</v>
      </c>
      <c r="H705" s="90">
        <v>34</v>
      </c>
      <c r="I705" s="273">
        <v>35567</v>
      </c>
      <c r="J705" s="90">
        <v>6</v>
      </c>
      <c r="K705" s="93" t="s">
        <v>3783</v>
      </c>
      <c r="L705" s="83" t="s">
        <v>926</v>
      </c>
      <c r="M705" s="83" t="s">
        <v>927</v>
      </c>
      <c r="N705" s="84">
        <v>34</v>
      </c>
      <c r="O705" s="85">
        <v>35594</v>
      </c>
      <c r="P705" s="274">
        <v>6</v>
      </c>
      <c r="Q705" s="275" t="s">
        <v>3809</v>
      </c>
      <c r="R705" s="276" t="s">
        <v>926</v>
      </c>
      <c r="S705" s="277" t="s">
        <v>927</v>
      </c>
      <c r="T705" s="278">
        <v>34</v>
      </c>
      <c r="U705" s="88">
        <v>35594</v>
      </c>
      <c r="V705" s="54">
        <v>6</v>
      </c>
      <c r="W705" s="54" t="s">
        <v>3809</v>
      </c>
      <c r="X705" s="276" t="s">
        <v>926</v>
      </c>
      <c r="Y705" s="83" t="s">
        <v>927</v>
      </c>
      <c r="Z705" s="84">
        <v>34</v>
      </c>
      <c r="AA705" s="88">
        <v>35508</v>
      </c>
      <c r="AB705" s="279">
        <v>6</v>
      </c>
      <c r="AC705" s="280" t="s">
        <v>3809</v>
      </c>
      <c r="AD705" s="281" t="s">
        <v>926</v>
      </c>
      <c r="AE705" s="83" t="s">
        <v>927</v>
      </c>
      <c r="AF705" s="84">
        <v>34</v>
      </c>
      <c r="AG705" s="88">
        <v>35508</v>
      </c>
      <c r="AH705" s="279">
        <v>6</v>
      </c>
      <c r="AI705" s="286" t="s">
        <v>3809</v>
      </c>
      <c r="AJ705" s="281" t="s">
        <v>926</v>
      </c>
      <c r="AK705" s="83" t="s">
        <v>927</v>
      </c>
      <c r="AL705" s="84">
        <v>34</v>
      </c>
      <c r="AM705" s="88">
        <v>35508</v>
      </c>
      <c r="AN705" s="279">
        <v>6</v>
      </c>
      <c r="AO705" s="286" t="s">
        <v>3809</v>
      </c>
      <c r="AP705" s="281" t="s">
        <v>926</v>
      </c>
      <c r="AQ705" s="83" t="s">
        <v>927</v>
      </c>
      <c r="AR705" s="84">
        <v>34</v>
      </c>
      <c r="AS705" s="88">
        <v>35508</v>
      </c>
      <c r="AT705" s="279">
        <v>6</v>
      </c>
      <c r="AU705" s="280" t="s">
        <v>3809</v>
      </c>
      <c r="AV705" s="86" t="s">
        <v>926</v>
      </c>
      <c r="AW705" s="285" t="s">
        <v>927</v>
      </c>
      <c r="AX705" s="285">
        <v>34</v>
      </c>
      <c r="AY705" s="87">
        <v>34847</v>
      </c>
      <c r="AZ705" s="86">
        <v>6</v>
      </c>
      <c r="BA705" s="57" t="s">
        <v>3809</v>
      </c>
      <c r="BB705" s="301" t="s">
        <v>926</v>
      </c>
      <c r="BC705" s="83" t="s">
        <v>927</v>
      </c>
      <c r="BD705" s="84">
        <v>34</v>
      </c>
      <c r="BE705" s="282">
        <v>34847</v>
      </c>
      <c r="BF705" s="279">
        <v>6</v>
      </c>
      <c r="BG705" s="303" t="s">
        <v>3809</v>
      </c>
      <c r="BH705" s="86" t="s">
        <v>3829</v>
      </c>
      <c r="BI705" s="285" t="s">
        <v>3829</v>
      </c>
      <c r="BJ705" s="285" t="s">
        <v>3829</v>
      </c>
      <c r="BK705" s="86" t="s">
        <v>3829</v>
      </c>
      <c r="BL705" s="432">
        <v>6</v>
      </c>
      <c r="BM705" s="432" t="s">
        <v>3809</v>
      </c>
      <c r="BN705" s="432" t="str">
        <f>INDEX(ID!$D:$D,MATCH('Org2567'!D705,ID!$A:$A,0))</f>
        <v>วังหิน</v>
      </c>
    </row>
    <row r="706" spans="1:66" x14ac:dyDescent="0.25">
      <c r="A706" s="272">
        <v>703</v>
      </c>
      <c r="B706" s="272">
        <v>10</v>
      </c>
      <c r="C706" s="82" t="s">
        <v>2937</v>
      </c>
      <c r="D706" s="272" t="s">
        <v>705</v>
      </c>
      <c r="E706" s="82" t="str">
        <f t="shared" si="10"/>
        <v>รพ.น้ำเกลี้ยง</v>
      </c>
      <c r="F706" s="90" t="s">
        <v>926</v>
      </c>
      <c r="G706" s="90" t="s">
        <v>927</v>
      </c>
      <c r="H706" s="90">
        <v>33</v>
      </c>
      <c r="I706" s="273">
        <v>34922</v>
      </c>
      <c r="J706" s="90">
        <v>6</v>
      </c>
      <c r="K706" s="93" t="s">
        <v>3783</v>
      </c>
      <c r="L706" s="83" t="s">
        <v>926</v>
      </c>
      <c r="M706" s="83" t="s">
        <v>927</v>
      </c>
      <c r="N706" s="84">
        <v>32</v>
      </c>
      <c r="O706" s="85">
        <v>34947</v>
      </c>
      <c r="P706" s="274">
        <v>6</v>
      </c>
      <c r="Q706" s="275" t="s">
        <v>3809</v>
      </c>
      <c r="R706" s="276" t="s">
        <v>926</v>
      </c>
      <c r="S706" s="277" t="s">
        <v>927</v>
      </c>
      <c r="T706" s="278">
        <v>32</v>
      </c>
      <c r="U706" s="88">
        <v>34947</v>
      </c>
      <c r="V706" s="54">
        <v>6</v>
      </c>
      <c r="W706" s="54" t="s">
        <v>3809</v>
      </c>
      <c r="X706" s="276" t="s">
        <v>926</v>
      </c>
      <c r="Y706" s="83" t="s">
        <v>927</v>
      </c>
      <c r="Z706" s="84">
        <v>32</v>
      </c>
      <c r="AA706" s="88">
        <v>34879</v>
      </c>
      <c r="AB706" s="279">
        <v>6</v>
      </c>
      <c r="AC706" s="280" t="s">
        <v>3809</v>
      </c>
      <c r="AD706" s="281" t="s">
        <v>926</v>
      </c>
      <c r="AE706" s="83" t="s">
        <v>927</v>
      </c>
      <c r="AF706" s="84">
        <v>30</v>
      </c>
      <c r="AG706" s="88">
        <v>34879</v>
      </c>
      <c r="AH706" s="279">
        <v>6</v>
      </c>
      <c r="AI706" s="286" t="s">
        <v>3809</v>
      </c>
      <c r="AJ706" s="281" t="s">
        <v>926</v>
      </c>
      <c r="AK706" s="83" t="s">
        <v>927</v>
      </c>
      <c r="AL706" s="84">
        <v>30</v>
      </c>
      <c r="AM706" s="88">
        <v>34879</v>
      </c>
      <c r="AN706" s="279">
        <v>6</v>
      </c>
      <c r="AO706" s="286" t="s">
        <v>3809</v>
      </c>
      <c r="AP706" s="281" t="s">
        <v>926</v>
      </c>
      <c r="AQ706" s="83" t="s">
        <v>927</v>
      </c>
      <c r="AR706" s="84">
        <v>30</v>
      </c>
      <c r="AS706" s="88">
        <v>34879</v>
      </c>
      <c r="AT706" s="279">
        <v>6</v>
      </c>
      <c r="AU706" s="280" t="s">
        <v>3809</v>
      </c>
      <c r="AV706" s="86" t="s">
        <v>926</v>
      </c>
      <c r="AW706" s="285" t="s">
        <v>927</v>
      </c>
      <c r="AX706" s="285">
        <v>30</v>
      </c>
      <c r="AY706" s="87">
        <v>34258</v>
      </c>
      <c r="AZ706" s="86">
        <v>6</v>
      </c>
      <c r="BA706" s="57" t="s">
        <v>3809</v>
      </c>
      <c r="BB706" s="301" t="s">
        <v>926</v>
      </c>
      <c r="BC706" s="83" t="s">
        <v>927</v>
      </c>
      <c r="BD706" s="84">
        <v>32</v>
      </c>
      <c r="BE706" s="282">
        <v>34258</v>
      </c>
      <c r="BF706" s="279">
        <v>6</v>
      </c>
      <c r="BG706" s="303" t="s">
        <v>3809</v>
      </c>
      <c r="BH706" s="86" t="s">
        <v>3829</v>
      </c>
      <c r="BI706" s="285" t="s">
        <v>3829</v>
      </c>
      <c r="BJ706" s="285" t="s">
        <v>3830</v>
      </c>
      <c r="BK706" s="86" t="s">
        <v>3829</v>
      </c>
      <c r="BL706" s="432">
        <v>6</v>
      </c>
      <c r="BM706" s="432" t="s">
        <v>3809</v>
      </c>
      <c r="BN706" s="432" t="str">
        <f>INDEX(ID!$D:$D,MATCH('Org2567'!D706,ID!$A:$A,0))</f>
        <v>น้ำเกลี้ยง</v>
      </c>
    </row>
    <row r="707" spans="1:66" x14ac:dyDescent="0.25">
      <c r="A707" s="272">
        <v>704</v>
      </c>
      <c r="B707" s="272">
        <v>10</v>
      </c>
      <c r="C707" s="82" t="s">
        <v>2937</v>
      </c>
      <c r="D707" s="272" t="s">
        <v>706</v>
      </c>
      <c r="E707" s="82" t="str">
        <f t="shared" si="10"/>
        <v>รพ.ภูสิงห์</v>
      </c>
      <c r="F707" s="90" t="s">
        <v>926</v>
      </c>
      <c r="G707" s="90" t="s">
        <v>927</v>
      </c>
      <c r="H707" s="90">
        <v>39</v>
      </c>
      <c r="I707" s="273">
        <v>42144</v>
      </c>
      <c r="J707" s="90">
        <v>6</v>
      </c>
      <c r="K707" s="93" t="s">
        <v>3783</v>
      </c>
      <c r="L707" s="83" t="s">
        <v>926</v>
      </c>
      <c r="M707" s="83" t="s">
        <v>927</v>
      </c>
      <c r="N707" s="84">
        <v>39</v>
      </c>
      <c r="O707" s="85">
        <v>42180</v>
      </c>
      <c r="P707" s="274">
        <v>6</v>
      </c>
      <c r="Q707" s="275" t="s">
        <v>3809</v>
      </c>
      <c r="R707" s="276" t="s">
        <v>926</v>
      </c>
      <c r="S707" s="277" t="s">
        <v>927</v>
      </c>
      <c r="T707" s="278">
        <v>43</v>
      </c>
      <c r="U707" s="88">
        <v>42180</v>
      </c>
      <c r="V707" s="54">
        <v>6</v>
      </c>
      <c r="W707" s="54" t="s">
        <v>3809</v>
      </c>
      <c r="X707" s="276" t="s">
        <v>926</v>
      </c>
      <c r="Y707" s="83" t="s">
        <v>927</v>
      </c>
      <c r="Z707" s="84">
        <v>43</v>
      </c>
      <c r="AA707" s="88">
        <v>42219</v>
      </c>
      <c r="AB707" s="279">
        <v>6</v>
      </c>
      <c r="AC707" s="280" t="s">
        <v>3809</v>
      </c>
      <c r="AD707" s="281" t="s">
        <v>926</v>
      </c>
      <c r="AE707" s="83" t="s">
        <v>927</v>
      </c>
      <c r="AF707" s="84">
        <v>34</v>
      </c>
      <c r="AG707" s="88">
        <v>42219</v>
      </c>
      <c r="AH707" s="279">
        <v>6</v>
      </c>
      <c r="AI707" s="286" t="s">
        <v>3809</v>
      </c>
      <c r="AJ707" s="281" t="s">
        <v>926</v>
      </c>
      <c r="AK707" s="83" t="s">
        <v>927</v>
      </c>
      <c r="AL707" s="84">
        <v>34</v>
      </c>
      <c r="AM707" s="88">
        <v>42219</v>
      </c>
      <c r="AN707" s="279">
        <v>6</v>
      </c>
      <c r="AO707" s="286" t="s">
        <v>3809</v>
      </c>
      <c r="AP707" s="281" t="s">
        <v>926</v>
      </c>
      <c r="AQ707" s="83" t="s">
        <v>927</v>
      </c>
      <c r="AR707" s="84">
        <v>34</v>
      </c>
      <c r="AS707" s="88">
        <v>42219</v>
      </c>
      <c r="AT707" s="279">
        <v>6</v>
      </c>
      <c r="AU707" s="280" t="s">
        <v>3809</v>
      </c>
      <c r="AV707" s="86" t="s">
        <v>926</v>
      </c>
      <c r="AW707" s="285" t="s">
        <v>927</v>
      </c>
      <c r="AX707" s="285">
        <v>34</v>
      </c>
      <c r="AY707" s="87">
        <v>41650</v>
      </c>
      <c r="AZ707" s="86">
        <v>6</v>
      </c>
      <c r="BA707" s="57" t="s">
        <v>3809</v>
      </c>
      <c r="BB707" s="301" t="s">
        <v>926</v>
      </c>
      <c r="BC707" s="83" t="s">
        <v>927</v>
      </c>
      <c r="BD707" s="84">
        <v>34</v>
      </c>
      <c r="BE707" s="282">
        <v>41650</v>
      </c>
      <c r="BF707" s="279">
        <v>6</v>
      </c>
      <c r="BG707" s="303" t="s">
        <v>3809</v>
      </c>
      <c r="BH707" s="86" t="s">
        <v>3829</v>
      </c>
      <c r="BI707" s="285" t="s">
        <v>3829</v>
      </c>
      <c r="BJ707" s="285" t="s">
        <v>3829</v>
      </c>
      <c r="BK707" s="86" t="s">
        <v>3829</v>
      </c>
      <c r="BL707" s="432">
        <v>6</v>
      </c>
      <c r="BM707" s="432" t="s">
        <v>3809</v>
      </c>
      <c r="BN707" s="432" t="str">
        <f>INDEX(ID!$D:$D,MATCH('Org2567'!D707,ID!$A:$A,0))</f>
        <v>ภูสิงห์</v>
      </c>
    </row>
    <row r="708" spans="1:66" x14ac:dyDescent="0.25">
      <c r="A708" s="272">
        <v>705</v>
      </c>
      <c r="B708" s="272">
        <v>10</v>
      </c>
      <c r="C708" s="82" t="s">
        <v>2937</v>
      </c>
      <c r="D708" s="272" t="s">
        <v>707</v>
      </c>
      <c r="E708" s="82" t="str">
        <f t="shared" si="10"/>
        <v>รพ.เมืองจันทร์</v>
      </c>
      <c r="F708" s="90" t="s">
        <v>926</v>
      </c>
      <c r="G708" s="90" t="s">
        <v>927</v>
      </c>
      <c r="H708" s="90">
        <v>32</v>
      </c>
      <c r="I708" s="273">
        <v>12568</v>
      </c>
      <c r="J708" s="90">
        <v>5</v>
      </c>
      <c r="K708" s="93" t="s">
        <v>3703</v>
      </c>
      <c r="L708" s="83" t="s">
        <v>926</v>
      </c>
      <c r="M708" s="83" t="s">
        <v>927</v>
      </c>
      <c r="N708" s="84">
        <v>32</v>
      </c>
      <c r="O708" s="85">
        <v>12640</v>
      </c>
      <c r="P708" s="274">
        <v>5</v>
      </c>
      <c r="Q708" s="275" t="s">
        <v>3811</v>
      </c>
      <c r="R708" s="276" t="s">
        <v>926</v>
      </c>
      <c r="S708" s="277" t="s">
        <v>927</v>
      </c>
      <c r="T708" s="278">
        <v>30</v>
      </c>
      <c r="U708" s="88">
        <v>12640</v>
      </c>
      <c r="V708" s="54">
        <v>5</v>
      </c>
      <c r="W708" s="54" t="s">
        <v>3811</v>
      </c>
      <c r="X708" s="276" t="s">
        <v>926</v>
      </c>
      <c r="Y708" s="83" t="s">
        <v>927</v>
      </c>
      <c r="Z708" s="84">
        <v>30</v>
      </c>
      <c r="AA708" s="88">
        <v>12587</v>
      </c>
      <c r="AB708" s="279">
        <v>5</v>
      </c>
      <c r="AC708" s="280" t="s">
        <v>3811</v>
      </c>
      <c r="AD708" s="281" t="s">
        <v>926</v>
      </c>
      <c r="AE708" s="83" t="s">
        <v>927</v>
      </c>
      <c r="AF708" s="84">
        <v>30</v>
      </c>
      <c r="AG708" s="88">
        <v>12587</v>
      </c>
      <c r="AH708" s="279">
        <v>5</v>
      </c>
      <c r="AI708" s="286" t="s">
        <v>3811</v>
      </c>
      <c r="AJ708" s="281" t="s">
        <v>926</v>
      </c>
      <c r="AK708" s="83" t="s">
        <v>927</v>
      </c>
      <c r="AL708" s="84">
        <v>30</v>
      </c>
      <c r="AM708" s="88">
        <v>12587</v>
      </c>
      <c r="AN708" s="279">
        <v>5</v>
      </c>
      <c r="AO708" s="286" t="s">
        <v>3811</v>
      </c>
      <c r="AP708" s="281" t="s">
        <v>926</v>
      </c>
      <c r="AQ708" s="83" t="s">
        <v>927</v>
      </c>
      <c r="AR708" s="84">
        <v>30</v>
      </c>
      <c r="AS708" s="88">
        <v>12587</v>
      </c>
      <c r="AT708" s="279">
        <v>5</v>
      </c>
      <c r="AU708" s="280" t="s">
        <v>3811</v>
      </c>
      <c r="AV708" s="86" t="s">
        <v>926</v>
      </c>
      <c r="AW708" s="285" t="s">
        <v>927</v>
      </c>
      <c r="AX708" s="285">
        <v>30</v>
      </c>
      <c r="AY708" s="87">
        <v>12470</v>
      </c>
      <c r="AZ708" s="86">
        <v>5</v>
      </c>
      <c r="BA708" s="57" t="s">
        <v>3811</v>
      </c>
      <c r="BB708" s="301" t="s">
        <v>926</v>
      </c>
      <c r="BC708" s="83" t="s">
        <v>927</v>
      </c>
      <c r="BD708" s="84">
        <v>30</v>
      </c>
      <c r="BE708" s="282">
        <v>12470</v>
      </c>
      <c r="BF708" s="279">
        <v>5</v>
      </c>
      <c r="BG708" s="303" t="s">
        <v>3811</v>
      </c>
      <c r="BH708" s="86" t="s">
        <v>3829</v>
      </c>
      <c r="BI708" s="285" t="s">
        <v>3829</v>
      </c>
      <c r="BJ708" s="285" t="s">
        <v>3829</v>
      </c>
      <c r="BK708" s="86" t="s">
        <v>3829</v>
      </c>
      <c r="BL708" s="432">
        <v>5</v>
      </c>
      <c r="BM708" s="432" t="s">
        <v>3811</v>
      </c>
      <c r="BN708" s="432" t="str">
        <f>INDEX(ID!$D:$D,MATCH('Org2567'!D708,ID!$A:$A,0))</f>
        <v>เมืองจันทร์</v>
      </c>
    </row>
    <row r="709" spans="1:66" x14ac:dyDescent="0.25">
      <c r="A709" s="272">
        <v>706</v>
      </c>
      <c r="B709" s="272">
        <v>10</v>
      </c>
      <c r="C709" s="82" t="s">
        <v>2937</v>
      </c>
      <c r="D709" s="272" t="s">
        <v>708</v>
      </c>
      <c r="E709" s="82" t="str">
        <f t="shared" ref="E709:E772" si="11">"รพ."&amp;BN709</f>
        <v>รพ.เบญจลักษ์เฉลิมพระเกียรติ ๘๐ พรรษา</v>
      </c>
      <c r="F709" s="90" t="s">
        <v>926</v>
      </c>
      <c r="G709" s="90" t="s">
        <v>927</v>
      </c>
      <c r="H709" s="90">
        <v>30</v>
      </c>
      <c r="I709" s="273">
        <v>27419</v>
      </c>
      <c r="J709" s="90">
        <v>5</v>
      </c>
      <c r="K709" s="93" t="s">
        <v>3703</v>
      </c>
      <c r="L709" s="83" t="s">
        <v>926</v>
      </c>
      <c r="M709" s="83" t="s">
        <v>927</v>
      </c>
      <c r="N709" s="84">
        <v>30</v>
      </c>
      <c r="O709" s="85">
        <v>27567</v>
      </c>
      <c r="P709" s="274">
        <v>5</v>
      </c>
      <c r="Q709" s="275" t="s">
        <v>3811</v>
      </c>
      <c r="R709" s="276" t="s">
        <v>926</v>
      </c>
      <c r="S709" s="277" t="s">
        <v>927</v>
      </c>
      <c r="T709" s="278">
        <v>30</v>
      </c>
      <c r="U709" s="88">
        <v>27567</v>
      </c>
      <c r="V709" s="54">
        <v>5</v>
      </c>
      <c r="W709" s="54" t="s">
        <v>3811</v>
      </c>
      <c r="X709" s="276" t="s">
        <v>926</v>
      </c>
      <c r="Y709" s="83" t="s">
        <v>927</v>
      </c>
      <c r="Z709" s="84">
        <v>30</v>
      </c>
      <c r="AA709" s="88">
        <v>27490</v>
      </c>
      <c r="AB709" s="279">
        <v>5</v>
      </c>
      <c r="AC709" s="280" t="s">
        <v>3811</v>
      </c>
      <c r="AD709" s="281" t="s">
        <v>926</v>
      </c>
      <c r="AE709" s="83" t="s">
        <v>927</v>
      </c>
      <c r="AF709" s="84">
        <v>34</v>
      </c>
      <c r="AG709" s="88">
        <v>27490</v>
      </c>
      <c r="AH709" s="279">
        <v>5</v>
      </c>
      <c r="AI709" s="286" t="s">
        <v>3811</v>
      </c>
      <c r="AJ709" s="281" t="s">
        <v>926</v>
      </c>
      <c r="AK709" s="83" t="s">
        <v>927</v>
      </c>
      <c r="AL709" s="84">
        <v>34</v>
      </c>
      <c r="AM709" s="88">
        <v>27490</v>
      </c>
      <c r="AN709" s="279">
        <v>5</v>
      </c>
      <c r="AO709" s="286" t="s">
        <v>3811</v>
      </c>
      <c r="AP709" s="281" t="s">
        <v>926</v>
      </c>
      <c r="AQ709" s="83" t="s">
        <v>927</v>
      </c>
      <c r="AR709" s="84">
        <v>34</v>
      </c>
      <c r="AS709" s="88">
        <v>27490</v>
      </c>
      <c r="AT709" s="279">
        <v>5</v>
      </c>
      <c r="AU709" s="280" t="s">
        <v>3811</v>
      </c>
      <c r="AV709" s="86" t="s">
        <v>926</v>
      </c>
      <c r="AW709" s="285" t="s">
        <v>927</v>
      </c>
      <c r="AX709" s="285">
        <v>34</v>
      </c>
      <c r="AY709" s="87">
        <v>27132</v>
      </c>
      <c r="AZ709" s="86">
        <v>5</v>
      </c>
      <c r="BA709" s="57" t="s">
        <v>3811</v>
      </c>
      <c r="BB709" s="301" t="s">
        <v>926</v>
      </c>
      <c r="BC709" s="83" t="s">
        <v>927</v>
      </c>
      <c r="BD709" s="84">
        <v>30</v>
      </c>
      <c r="BE709" s="282">
        <v>27132</v>
      </c>
      <c r="BF709" s="279">
        <v>5</v>
      </c>
      <c r="BG709" s="303" t="s">
        <v>3811</v>
      </c>
      <c r="BH709" s="86" t="s">
        <v>3829</v>
      </c>
      <c r="BI709" s="285" t="s">
        <v>3829</v>
      </c>
      <c r="BJ709" s="285" t="s">
        <v>3830</v>
      </c>
      <c r="BK709" s="86" t="s">
        <v>3829</v>
      </c>
      <c r="BL709" s="432">
        <v>5</v>
      </c>
      <c r="BM709" s="432" t="s">
        <v>3811</v>
      </c>
      <c r="BN709" s="432" t="str">
        <f>INDEX(ID!$D:$D,MATCH('Org2567'!D709,ID!$A:$A,0))</f>
        <v>เบญจลักษ์เฉลิมพระเกียรติ ๘๐ พรรษา</v>
      </c>
    </row>
    <row r="710" spans="1:66" x14ac:dyDescent="0.25">
      <c r="A710" s="272">
        <v>707</v>
      </c>
      <c r="B710" s="272">
        <v>10</v>
      </c>
      <c r="C710" s="82" t="s">
        <v>2937</v>
      </c>
      <c r="D710" s="272" t="s">
        <v>709</v>
      </c>
      <c r="E710" s="82" t="str">
        <f t="shared" si="11"/>
        <v>รพ.พยุห์</v>
      </c>
      <c r="F710" s="90" t="s">
        <v>926</v>
      </c>
      <c r="G710" s="90" t="s">
        <v>927</v>
      </c>
      <c r="H710" s="90">
        <v>30</v>
      </c>
      <c r="I710" s="273">
        <v>25083</v>
      </c>
      <c r="J710" s="90">
        <v>5</v>
      </c>
      <c r="K710" s="93" t="s">
        <v>3703</v>
      </c>
      <c r="L710" s="83" t="s">
        <v>926</v>
      </c>
      <c r="M710" s="83" t="s">
        <v>927</v>
      </c>
      <c r="N710" s="84">
        <v>30</v>
      </c>
      <c r="O710" s="85">
        <v>24989</v>
      </c>
      <c r="P710" s="274">
        <v>5</v>
      </c>
      <c r="Q710" s="275" t="s">
        <v>3811</v>
      </c>
      <c r="R710" s="276" t="s">
        <v>926</v>
      </c>
      <c r="S710" s="277" t="s">
        <v>927</v>
      </c>
      <c r="T710" s="278">
        <v>30</v>
      </c>
      <c r="U710" s="88">
        <v>24989</v>
      </c>
      <c r="V710" s="54">
        <v>5</v>
      </c>
      <c r="W710" s="54" t="s">
        <v>3811</v>
      </c>
      <c r="X710" s="276" t="s">
        <v>926</v>
      </c>
      <c r="Y710" s="83" t="s">
        <v>927</v>
      </c>
      <c r="Z710" s="84">
        <v>30</v>
      </c>
      <c r="AA710" s="88">
        <v>24901</v>
      </c>
      <c r="AB710" s="279">
        <v>5</v>
      </c>
      <c r="AC710" s="280" t="s">
        <v>3811</v>
      </c>
      <c r="AD710" s="281" t="s">
        <v>926</v>
      </c>
      <c r="AE710" s="83" t="s">
        <v>927</v>
      </c>
      <c r="AF710" s="84">
        <v>30</v>
      </c>
      <c r="AG710" s="88">
        <v>24901</v>
      </c>
      <c r="AH710" s="279">
        <v>5</v>
      </c>
      <c r="AI710" s="286" t="s">
        <v>3811</v>
      </c>
      <c r="AJ710" s="281" t="s">
        <v>926</v>
      </c>
      <c r="AK710" s="83" t="s">
        <v>927</v>
      </c>
      <c r="AL710" s="84">
        <v>30</v>
      </c>
      <c r="AM710" s="88">
        <v>24901</v>
      </c>
      <c r="AN710" s="279">
        <v>5</v>
      </c>
      <c r="AO710" s="286" t="s">
        <v>3811</v>
      </c>
      <c r="AP710" s="281" t="s">
        <v>926</v>
      </c>
      <c r="AQ710" s="83" t="s">
        <v>927</v>
      </c>
      <c r="AR710" s="84">
        <v>30</v>
      </c>
      <c r="AS710" s="88">
        <v>24901</v>
      </c>
      <c r="AT710" s="279">
        <v>5</v>
      </c>
      <c r="AU710" s="280" t="s">
        <v>3811</v>
      </c>
      <c r="AV710" s="86" t="s">
        <v>926</v>
      </c>
      <c r="AW710" s="285" t="s">
        <v>927</v>
      </c>
      <c r="AX710" s="285">
        <v>30</v>
      </c>
      <c r="AY710" s="87">
        <v>24513</v>
      </c>
      <c r="AZ710" s="86">
        <v>5</v>
      </c>
      <c r="BA710" s="57" t="s">
        <v>3811</v>
      </c>
      <c r="BB710" s="301" t="s">
        <v>926</v>
      </c>
      <c r="BC710" s="83" t="s">
        <v>927</v>
      </c>
      <c r="BD710" s="84">
        <v>30</v>
      </c>
      <c r="BE710" s="282">
        <v>24513</v>
      </c>
      <c r="BF710" s="279">
        <v>5</v>
      </c>
      <c r="BG710" s="303" t="s">
        <v>3811</v>
      </c>
      <c r="BH710" s="86" t="s">
        <v>3829</v>
      </c>
      <c r="BI710" s="285" t="s">
        <v>3829</v>
      </c>
      <c r="BJ710" s="285" t="s">
        <v>3829</v>
      </c>
      <c r="BK710" s="86" t="s">
        <v>3829</v>
      </c>
      <c r="BL710" s="432">
        <v>5</v>
      </c>
      <c r="BM710" s="432" t="s">
        <v>3811</v>
      </c>
      <c r="BN710" s="432" t="str">
        <f>INDEX(ID!$D:$D,MATCH('Org2567'!D710,ID!$A:$A,0))</f>
        <v>พยุห์</v>
      </c>
    </row>
    <row r="711" spans="1:66" x14ac:dyDescent="0.25">
      <c r="A711" s="272">
        <v>708</v>
      </c>
      <c r="B711" s="272">
        <v>10</v>
      </c>
      <c r="C711" s="82" t="s">
        <v>2937</v>
      </c>
      <c r="D711" s="272" t="s">
        <v>710</v>
      </c>
      <c r="E711" s="82" t="str">
        <f t="shared" si="11"/>
        <v>รพ.โพธิ์ศรีสุวรรณ</v>
      </c>
      <c r="F711" s="90" t="s">
        <v>926</v>
      </c>
      <c r="G711" s="90" t="s">
        <v>927</v>
      </c>
      <c r="H711" s="90">
        <v>30</v>
      </c>
      <c r="I711" s="273">
        <v>16410</v>
      </c>
      <c r="J711" s="90">
        <v>5</v>
      </c>
      <c r="K711" s="93" t="s">
        <v>3703</v>
      </c>
      <c r="L711" s="83" t="s">
        <v>926</v>
      </c>
      <c r="M711" s="83" t="s">
        <v>927</v>
      </c>
      <c r="N711" s="84">
        <v>30</v>
      </c>
      <c r="O711" s="85">
        <v>16360</v>
      </c>
      <c r="P711" s="274">
        <v>5</v>
      </c>
      <c r="Q711" s="275" t="s">
        <v>3811</v>
      </c>
      <c r="R711" s="276" t="s">
        <v>926</v>
      </c>
      <c r="S711" s="277" t="s">
        <v>927</v>
      </c>
      <c r="T711" s="278">
        <v>30</v>
      </c>
      <c r="U711" s="88">
        <v>16360</v>
      </c>
      <c r="V711" s="54">
        <v>5</v>
      </c>
      <c r="W711" s="54" t="s">
        <v>3811</v>
      </c>
      <c r="X711" s="276" t="s">
        <v>926</v>
      </c>
      <c r="Y711" s="83" t="s">
        <v>927</v>
      </c>
      <c r="Z711" s="84">
        <v>30</v>
      </c>
      <c r="AA711" s="88">
        <v>16279</v>
      </c>
      <c r="AB711" s="279">
        <v>5</v>
      </c>
      <c r="AC711" s="280" t="s">
        <v>3811</v>
      </c>
      <c r="AD711" s="281" t="s">
        <v>926</v>
      </c>
      <c r="AE711" s="83" t="s">
        <v>927</v>
      </c>
      <c r="AF711" s="84">
        <v>30</v>
      </c>
      <c r="AG711" s="88">
        <v>16279</v>
      </c>
      <c r="AH711" s="279">
        <v>5</v>
      </c>
      <c r="AI711" s="286" t="s">
        <v>3811</v>
      </c>
      <c r="AJ711" s="281" t="s">
        <v>926</v>
      </c>
      <c r="AK711" s="83" t="s">
        <v>927</v>
      </c>
      <c r="AL711" s="84">
        <v>30</v>
      </c>
      <c r="AM711" s="88">
        <v>16279</v>
      </c>
      <c r="AN711" s="279">
        <v>5</v>
      </c>
      <c r="AO711" s="286" t="s">
        <v>3811</v>
      </c>
      <c r="AP711" s="281" t="s">
        <v>926</v>
      </c>
      <c r="AQ711" s="83" t="s">
        <v>927</v>
      </c>
      <c r="AR711" s="84">
        <v>30</v>
      </c>
      <c r="AS711" s="88">
        <v>16279</v>
      </c>
      <c r="AT711" s="279">
        <v>5</v>
      </c>
      <c r="AU711" s="280" t="s">
        <v>3811</v>
      </c>
      <c r="AV711" s="86" t="s">
        <v>926</v>
      </c>
      <c r="AW711" s="285" t="s">
        <v>927</v>
      </c>
      <c r="AX711" s="285">
        <v>30</v>
      </c>
      <c r="AY711" s="87">
        <v>15993</v>
      </c>
      <c r="AZ711" s="86">
        <v>5</v>
      </c>
      <c r="BA711" s="57" t="s">
        <v>3811</v>
      </c>
      <c r="BB711" s="301" t="s">
        <v>926</v>
      </c>
      <c r="BC711" s="83" t="s">
        <v>927</v>
      </c>
      <c r="BD711" s="84">
        <v>30</v>
      </c>
      <c r="BE711" s="282">
        <v>15993</v>
      </c>
      <c r="BF711" s="279">
        <v>5</v>
      </c>
      <c r="BG711" s="303" t="s">
        <v>3811</v>
      </c>
      <c r="BH711" s="86" t="s">
        <v>3829</v>
      </c>
      <c r="BI711" s="285" t="s">
        <v>3829</v>
      </c>
      <c r="BJ711" s="285" t="s">
        <v>3829</v>
      </c>
      <c r="BK711" s="86" t="s">
        <v>3829</v>
      </c>
      <c r="BL711" s="432">
        <v>5</v>
      </c>
      <c r="BM711" s="432" t="s">
        <v>3811</v>
      </c>
      <c r="BN711" s="432" t="str">
        <f>INDEX(ID!$D:$D,MATCH('Org2567'!D711,ID!$A:$A,0))</f>
        <v>โพธิ์ศรีสุวรรณ</v>
      </c>
    </row>
    <row r="712" spans="1:66" x14ac:dyDescent="0.25">
      <c r="A712" s="272">
        <v>709</v>
      </c>
      <c r="B712" s="272">
        <v>10</v>
      </c>
      <c r="C712" s="82" t="s">
        <v>2937</v>
      </c>
      <c r="D712" s="272" t="s">
        <v>711</v>
      </c>
      <c r="E712" s="82" t="str">
        <f t="shared" si="11"/>
        <v>รพ.ศิลาลาด</v>
      </c>
      <c r="F712" s="90" t="s">
        <v>926</v>
      </c>
      <c r="G712" s="90" t="s">
        <v>989</v>
      </c>
      <c r="H712" s="90">
        <v>30</v>
      </c>
      <c r="I712" s="273">
        <v>14027</v>
      </c>
      <c r="J712" s="90">
        <v>2</v>
      </c>
      <c r="K712" s="93" t="s">
        <v>3706</v>
      </c>
      <c r="L712" s="83" t="s">
        <v>926</v>
      </c>
      <c r="M712" s="83" t="s">
        <v>989</v>
      </c>
      <c r="N712" s="84">
        <v>30</v>
      </c>
      <c r="O712" s="85">
        <v>14009</v>
      </c>
      <c r="P712" s="274">
        <v>2</v>
      </c>
      <c r="Q712" s="275" t="s">
        <v>3815</v>
      </c>
      <c r="R712" s="276" t="s">
        <v>926</v>
      </c>
      <c r="S712" s="277" t="s">
        <v>989</v>
      </c>
      <c r="T712" s="278">
        <v>30</v>
      </c>
      <c r="U712" s="88">
        <v>14009</v>
      </c>
      <c r="V712" s="54">
        <v>2</v>
      </c>
      <c r="W712" s="54" t="s">
        <v>3815</v>
      </c>
      <c r="X712" s="276" t="s">
        <v>926</v>
      </c>
      <c r="Y712" s="83" t="s">
        <v>989</v>
      </c>
      <c r="Z712" s="84">
        <v>30</v>
      </c>
      <c r="AA712" s="88">
        <v>14089</v>
      </c>
      <c r="AB712" s="279">
        <v>2</v>
      </c>
      <c r="AC712" s="280" t="s">
        <v>3815</v>
      </c>
      <c r="AD712" s="281" t="s">
        <v>926</v>
      </c>
      <c r="AE712" s="83" t="s">
        <v>989</v>
      </c>
      <c r="AF712" s="84">
        <v>30</v>
      </c>
      <c r="AG712" s="88">
        <v>14089</v>
      </c>
      <c r="AH712" s="279">
        <v>2</v>
      </c>
      <c r="AI712" s="286" t="s">
        <v>3815</v>
      </c>
      <c r="AJ712" s="281" t="s">
        <v>926</v>
      </c>
      <c r="AK712" s="83" t="s">
        <v>989</v>
      </c>
      <c r="AL712" s="84">
        <v>30</v>
      </c>
      <c r="AM712" s="88">
        <v>14089</v>
      </c>
      <c r="AN712" s="279">
        <v>2</v>
      </c>
      <c r="AO712" s="286" t="s">
        <v>3815</v>
      </c>
      <c r="AP712" s="281" t="s">
        <v>926</v>
      </c>
      <c r="AQ712" s="83" t="s">
        <v>989</v>
      </c>
      <c r="AR712" s="84">
        <v>30</v>
      </c>
      <c r="AS712" s="88">
        <v>14089</v>
      </c>
      <c r="AT712" s="279">
        <v>2</v>
      </c>
      <c r="AU712" s="280" t="s">
        <v>3815</v>
      </c>
      <c r="AV712" s="86" t="s">
        <v>926</v>
      </c>
      <c r="AW712" s="285" t="s">
        <v>989</v>
      </c>
      <c r="AX712" s="285">
        <v>30</v>
      </c>
      <c r="AY712" s="87">
        <v>13771</v>
      </c>
      <c r="AZ712" s="86">
        <v>2</v>
      </c>
      <c r="BA712" s="57" t="s">
        <v>3815</v>
      </c>
      <c r="BB712" s="301" t="s">
        <v>926</v>
      </c>
      <c r="BC712" s="83" t="s">
        <v>989</v>
      </c>
      <c r="BD712" s="84">
        <v>30</v>
      </c>
      <c r="BE712" s="282">
        <v>13771</v>
      </c>
      <c r="BF712" s="279">
        <v>2</v>
      </c>
      <c r="BG712" s="303" t="s">
        <v>3815</v>
      </c>
      <c r="BH712" s="86" t="s">
        <v>3829</v>
      </c>
      <c r="BI712" s="285" t="s">
        <v>3829</v>
      </c>
      <c r="BJ712" s="285" t="s">
        <v>3829</v>
      </c>
      <c r="BK712" s="86" t="s">
        <v>3829</v>
      </c>
      <c r="BL712" s="432">
        <v>2</v>
      </c>
      <c r="BM712" s="432" t="s">
        <v>3815</v>
      </c>
      <c r="BN712" s="432" t="str">
        <f>INDEX(ID!$D:$D,MATCH('Org2567'!D712,ID!$A:$A,0))</f>
        <v>ศิลาลาด</v>
      </c>
    </row>
    <row r="713" spans="1:66" x14ac:dyDescent="0.25">
      <c r="A713" s="272">
        <v>710</v>
      </c>
      <c r="B713" s="272">
        <v>10</v>
      </c>
      <c r="C713" s="82" t="s">
        <v>3105</v>
      </c>
      <c r="D713" s="272" t="s">
        <v>712</v>
      </c>
      <c r="E713" s="82" t="str">
        <f t="shared" si="11"/>
        <v>รพ.อำนาจเจริญ</v>
      </c>
      <c r="F713" s="90" t="s">
        <v>922</v>
      </c>
      <c r="G713" s="90" t="s">
        <v>918</v>
      </c>
      <c r="H713" s="90">
        <v>420</v>
      </c>
      <c r="I713" s="273">
        <v>98744</v>
      </c>
      <c r="J713" s="90">
        <v>17</v>
      </c>
      <c r="K713" s="93" t="s">
        <v>3712</v>
      </c>
      <c r="L713" s="83" t="s">
        <v>922</v>
      </c>
      <c r="M713" s="83" t="s">
        <v>918</v>
      </c>
      <c r="N713" s="84">
        <v>420</v>
      </c>
      <c r="O713" s="85">
        <v>98621</v>
      </c>
      <c r="P713" s="274">
        <v>17</v>
      </c>
      <c r="Q713" s="275" t="s">
        <v>3817</v>
      </c>
      <c r="R713" s="276" t="s">
        <v>922</v>
      </c>
      <c r="S713" s="277" t="s">
        <v>918</v>
      </c>
      <c r="T713" s="278">
        <v>406</v>
      </c>
      <c r="U713" s="88">
        <v>98621</v>
      </c>
      <c r="V713" s="54">
        <v>17</v>
      </c>
      <c r="W713" s="54" t="s">
        <v>3817</v>
      </c>
      <c r="X713" s="276" t="s">
        <v>922</v>
      </c>
      <c r="Y713" s="83" t="s">
        <v>918</v>
      </c>
      <c r="Z713" s="84">
        <v>406</v>
      </c>
      <c r="AA713" s="88">
        <v>98883</v>
      </c>
      <c r="AB713" s="279">
        <v>17</v>
      </c>
      <c r="AC713" s="280" t="s">
        <v>3817</v>
      </c>
      <c r="AD713" s="281" t="s">
        <v>922</v>
      </c>
      <c r="AE713" s="83" t="s">
        <v>918</v>
      </c>
      <c r="AF713" s="84">
        <v>421</v>
      </c>
      <c r="AG713" s="88">
        <v>98883</v>
      </c>
      <c r="AH713" s="279">
        <v>17</v>
      </c>
      <c r="AI713" s="286" t="s">
        <v>3817</v>
      </c>
      <c r="AJ713" s="281" t="s">
        <v>922</v>
      </c>
      <c r="AK713" s="83" t="s">
        <v>918</v>
      </c>
      <c r="AL713" s="84">
        <v>421</v>
      </c>
      <c r="AM713" s="88">
        <v>98883</v>
      </c>
      <c r="AN713" s="279">
        <v>17</v>
      </c>
      <c r="AO713" s="286" t="s">
        <v>3817</v>
      </c>
      <c r="AP713" s="281" t="s">
        <v>922</v>
      </c>
      <c r="AQ713" s="83" t="s">
        <v>918</v>
      </c>
      <c r="AR713" s="84">
        <v>421</v>
      </c>
      <c r="AS713" s="88">
        <v>98883</v>
      </c>
      <c r="AT713" s="279">
        <v>17</v>
      </c>
      <c r="AU713" s="280" t="s">
        <v>3817</v>
      </c>
      <c r="AV713" s="86" t="s">
        <v>922</v>
      </c>
      <c r="AW713" s="285" t="s">
        <v>918</v>
      </c>
      <c r="AX713" s="285">
        <v>421</v>
      </c>
      <c r="AY713" s="87">
        <v>97814</v>
      </c>
      <c r="AZ713" s="86">
        <v>17</v>
      </c>
      <c r="BA713" s="57" t="s">
        <v>3817</v>
      </c>
      <c r="BB713" s="301" t="s">
        <v>922</v>
      </c>
      <c r="BC713" s="83" t="s">
        <v>918</v>
      </c>
      <c r="BD713" s="84">
        <v>444</v>
      </c>
      <c r="BE713" s="282">
        <v>97814</v>
      </c>
      <c r="BF713" s="279">
        <v>17</v>
      </c>
      <c r="BG713" s="303" t="s">
        <v>3817</v>
      </c>
      <c r="BH713" s="86" t="s">
        <v>3829</v>
      </c>
      <c r="BI713" s="285" t="s">
        <v>3829</v>
      </c>
      <c r="BJ713" s="285" t="s">
        <v>3830</v>
      </c>
      <c r="BK713" s="86" t="s">
        <v>3829</v>
      </c>
      <c r="BL713" s="432">
        <v>17</v>
      </c>
      <c r="BM713" s="432" t="s">
        <v>3817</v>
      </c>
      <c r="BN713" s="432" t="str">
        <f>INDEX(ID!$D:$D,MATCH('Org2567'!D713,ID!$A:$A,0))</f>
        <v>อำนาจเจริญ</v>
      </c>
    </row>
    <row r="714" spans="1:66" x14ac:dyDescent="0.25">
      <c r="A714" s="272">
        <v>711</v>
      </c>
      <c r="B714" s="272">
        <v>10</v>
      </c>
      <c r="C714" s="82" t="s">
        <v>3105</v>
      </c>
      <c r="D714" s="272" t="s">
        <v>713</v>
      </c>
      <c r="E714" s="82" t="str">
        <f t="shared" si="11"/>
        <v>รพ.ชานุมาน</v>
      </c>
      <c r="F714" s="90" t="s">
        <v>926</v>
      </c>
      <c r="G714" s="90" t="s">
        <v>927</v>
      </c>
      <c r="H714" s="90">
        <v>44</v>
      </c>
      <c r="I714" s="273">
        <v>31063</v>
      </c>
      <c r="J714" s="90">
        <v>6</v>
      </c>
      <c r="K714" s="93" t="s">
        <v>3783</v>
      </c>
      <c r="L714" s="83" t="s">
        <v>926</v>
      </c>
      <c r="M714" s="83" t="s">
        <v>927</v>
      </c>
      <c r="N714" s="84">
        <v>38</v>
      </c>
      <c r="O714" s="85">
        <v>31104</v>
      </c>
      <c r="P714" s="274">
        <v>6</v>
      </c>
      <c r="Q714" s="275" t="s">
        <v>3809</v>
      </c>
      <c r="R714" s="276" t="s">
        <v>926</v>
      </c>
      <c r="S714" s="277" t="s">
        <v>927</v>
      </c>
      <c r="T714" s="278">
        <v>38</v>
      </c>
      <c r="U714" s="88">
        <v>31104</v>
      </c>
      <c r="V714" s="54">
        <v>6</v>
      </c>
      <c r="W714" s="54" t="s">
        <v>3809</v>
      </c>
      <c r="X714" s="276" t="s">
        <v>926</v>
      </c>
      <c r="Y714" s="83" t="s">
        <v>927</v>
      </c>
      <c r="Z714" s="84">
        <v>38</v>
      </c>
      <c r="AA714" s="88">
        <v>31553</v>
      </c>
      <c r="AB714" s="279">
        <v>6</v>
      </c>
      <c r="AC714" s="280" t="s">
        <v>3809</v>
      </c>
      <c r="AD714" s="281" t="s">
        <v>926</v>
      </c>
      <c r="AE714" s="83" t="s">
        <v>927</v>
      </c>
      <c r="AF714" s="84">
        <v>30</v>
      </c>
      <c r="AG714" s="88">
        <v>31553</v>
      </c>
      <c r="AH714" s="279">
        <v>6</v>
      </c>
      <c r="AI714" s="286" t="s">
        <v>3809</v>
      </c>
      <c r="AJ714" s="281" t="s">
        <v>926</v>
      </c>
      <c r="AK714" s="83" t="s">
        <v>927</v>
      </c>
      <c r="AL714" s="84">
        <v>30</v>
      </c>
      <c r="AM714" s="88">
        <v>31553</v>
      </c>
      <c r="AN714" s="279">
        <v>6</v>
      </c>
      <c r="AO714" s="286" t="s">
        <v>3809</v>
      </c>
      <c r="AP714" s="281" t="s">
        <v>926</v>
      </c>
      <c r="AQ714" s="83" t="s">
        <v>927</v>
      </c>
      <c r="AR714" s="84">
        <v>30</v>
      </c>
      <c r="AS714" s="88">
        <v>31553</v>
      </c>
      <c r="AT714" s="279">
        <v>6</v>
      </c>
      <c r="AU714" s="280" t="s">
        <v>3809</v>
      </c>
      <c r="AV714" s="86" t="s">
        <v>926</v>
      </c>
      <c r="AW714" s="285" t="s">
        <v>927</v>
      </c>
      <c r="AX714" s="285">
        <v>30</v>
      </c>
      <c r="AY714" s="87">
        <v>31472</v>
      </c>
      <c r="AZ714" s="86">
        <v>6</v>
      </c>
      <c r="BA714" s="57" t="s">
        <v>3809</v>
      </c>
      <c r="BB714" s="301" t="s">
        <v>926</v>
      </c>
      <c r="BC714" s="83" t="s">
        <v>927</v>
      </c>
      <c r="BD714" s="84">
        <v>30</v>
      </c>
      <c r="BE714" s="282">
        <v>31472</v>
      </c>
      <c r="BF714" s="279">
        <v>6</v>
      </c>
      <c r="BG714" s="303" t="s">
        <v>3809</v>
      </c>
      <c r="BH714" s="86" t="s">
        <v>3829</v>
      </c>
      <c r="BI714" s="285" t="s">
        <v>3829</v>
      </c>
      <c r="BJ714" s="285" t="s">
        <v>3829</v>
      </c>
      <c r="BK714" s="86" t="s">
        <v>3829</v>
      </c>
      <c r="BL714" s="432">
        <v>6</v>
      </c>
      <c r="BM714" s="432" t="s">
        <v>3809</v>
      </c>
      <c r="BN714" s="432" t="str">
        <f>INDEX(ID!$D:$D,MATCH('Org2567'!D714,ID!$A:$A,0))</f>
        <v>ชานุมาน</v>
      </c>
    </row>
    <row r="715" spans="1:66" x14ac:dyDescent="0.25">
      <c r="A715" s="272">
        <v>712</v>
      </c>
      <c r="B715" s="272">
        <v>10</v>
      </c>
      <c r="C715" s="82" t="s">
        <v>3105</v>
      </c>
      <c r="D715" s="272" t="s">
        <v>714</v>
      </c>
      <c r="E715" s="82" t="str">
        <f t="shared" si="11"/>
        <v>รพ.ปทุมราชวงศา</v>
      </c>
      <c r="F715" s="90" t="s">
        <v>926</v>
      </c>
      <c r="G715" s="90" t="s">
        <v>927</v>
      </c>
      <c r="H715" s="90">
        <v>43</v>
      </c>
      <c r="I715" s="273">
        <v>37200</v>
      </c>
      <c r="J715" s="90">
        <v>6</v>
      </c>
      <c r="K715" s="93" t="s">
        <v>3783</v>
      </c>
      <c r="L715" s="83" t="s">
        <v>926</v>
      </c>
      <c r="M715" s="83" t="s">
        <v>927</v>
      </c>
      <c r="N715" s="84">
        <v>48</v>
      </c>
      <c r="O715" s="85">
        <v>37447</v>
      </c>
      <c r="P715" s="274">
        <v>6</v>
      </c>
      <c r="Q715" s="275" t="s">
        <v>3809</v>
      </c>
      <c r="R715" s="276" t="s">
        <v>926</v>
      </c>
      <c r="S715" s="277" t="s">
        <v>927</v>
      </c>
      <c r="T715" s="278">
        <v>75</v>
      </c>
      <c r="U715" s="88">
        <v>37447</v>
      </c>
      <c r="V715" s="54">
        <v>6</v>
      </c>
      <c r="W715" s="54" t="s">
        <v>3809</v>
      </c>
      <c r="X715" s="276" t="s">
        <v>926</v>
      </c>
      <c r="Y715" s="83" t="s">
        <v>927</v>
      </c>
      <c r="Z715" s="84">
        <v>75</v>
      </c>
      <c r="AA715" s="88">
        <v>37637</v>
      </c>
      <c r="AB715" s="279">
        <v>6</v>
      </c>
      <c r="AC715" s="280" t="s">
        <v>3809</v>
      </c>
      <c r="AD715" s="281" t="s">
        <v>926</v>
      </c>
      <c r="AE715" s="83" t="s">
        <v>927</v>
      </c>
      <c r="AF715" s="84">
        <v>76</v>
      </c>
      <c r="AG715" s="88">
        <v>37637</v>
      </c>
      <c r="AH715" s="279">
        <v>6</v>
      </c>
      <c r="AI715" s="286" t="s">
        <v>3809</v>
      </c>
      <c r="AJ715" s="281" t="s">
        <v>926</v>
      </c>
      <c r="AK715" s="83" t="s">
        <v>927</v>
      </c>
      <c r="AL715" s="84">
        <v>76</v>
      </c>
      <c r="AM715" s="88">
        <v>37637</v>
      </c>
      <c r="AN715" s="279">
        <v>6</v>
      </c>
      <c r="AO715" s="286" t="s">
        <v>3809</v>
      </c>
      <c r="AP715" s="281" t="s">
        <v>926</v>
      </c>
      <c r="AQ715" s="83" t="s">
        <v>927</v>
      </c>
      <c r="AR715" s="84">
        <v>76</v>
      </c>
      <c r="AS715" s="88">
        <v>37637</v>
      </c>
      <c r="AT715" s="279">
        <v>6</v>
      </c>
      <c r="AU715" s="280" t="s">
        <v>3809</v>
      </c>
      <c r="AV715" s="86" t="s">
        <v>926</v>
      </c>
      <c r="AW715" s="285" t="s">
        <v>927</v>
      </c>
      <c r="AX715" s="285">
        <v>50</v>
      </c>
      <c r="AY715" s="87">
        <v>37203</v>
      </c>
      <c r="AZ715" s="86">
        <v>6</v>
      </c>
      <c r="BA715" s="57" t="s">
        <v>3809</v>
      </c>
      <c r="BB715" s="301" t="s">
        <v>926</v>
      </c>
      <c r="BC715" s="83" t="s">
        <v>927</v>
      </c>
      <c r="BD715" s="84">
        <v>50</v>
      </c>
      <c r="BE715" s="282">
        <v>37203</v>
      </c>
      <c r="BF715" s="279">
        <v>6</v>
      </c>
      <c r="BG715" s="303" t="s">
        <v>3809</v>
      </c>
      <c r="BH715" s="86" t="s">
        <v>3829</v>
      </c>
      <c r="BI715" s="285" t="s">
        <v>3829</v>
      </c>
      <c r="BJ715" s="285" t="s">
        <v>3829</v>
      </c>
      <c r="BK715" s="86" t="s">
        <v>3829</v>
      </c>
      <c r="BL715" s="432">
        <v>6</v>
      </c>
      <c r="BM715" s="432" t="s">
        <v>3809</v>
      </c>
      <c r="BN715" s="432" t="str">
        <f>INDEX(ID!$D:$D,MATCH('Org2567'!D715,ID!$A:$A,0))</f>
        <v>ปทุมราชวงศา</v>
      </c>
    </row>
    <row r="716" spans="1:66" x14ac:dyDescent="0.25">
      <c r="A716" s="272">
        <v>713</v>
      </c>
      <c r="B716" s="272">
        <v>10</v>
      </c>
      <c r="C716" s="82" t="s">
        <v>3105</v>
      </c>
      <c r="D716" s="272" t="s">
        <v>715</v>
      </c>
      <c r="E716" s="82" t="str">
        <f t="shared" si="11"/>
        <v>รพ.พนา</v>
      </c>
      <c r="F716" s="90" t="s">
        <v>926</v>
      </c>
      <c r="G716" s="90" t="s">
        <v>927</v>
      </c>
      <c r="H716" s="90">
        <v>33</v>
      </c>
      <c r="I716" s="273">
        <v>19406</v>
      </c>
      <c r="J716" s="90">
        <v>5</v>
      </c>
      <c r="K716" s="93" t="s">
        <v>3703</v>
      </c>
      <c r="L716" s="83" t="s">
        <v>926</v>
      </c>
      <c r="M716" s="83" t="s">
        <v>927</v>
      </c>
      <c r="N716" s="84">
        <v>33</v>
      </c>
      <c r="O716" s="85">
        <v>19706</v>
      </c>
      <c r="P716" s="274">
        <v>5</v>
      </c>
      <c r="Q716" s="275" t="s">
        <v>3811</v>
      </c>
      <c r="R716" s="276" t="s">
        <v>926</v>
      </c>
      <c r="S716" s="277" t="s">
        <v>927</v>
      </c>
      <c r="T716" s="278">
        <v>42</v>
      </c>
      <c r="U716" s="88">
        <v>19706</v>
      </c>
      <c r="V716" s="54">
        <v>5</v>
      </c>
      <c r="W716" s="54" t="s">
        <v>3811</v>
      </c>
      <c r="X716" s="276" t="s">
        <v>926</v>
      </c>
      <c r="Y716" s="83" t="s">
        <v>927</v>
      </c>
      <c r="Z716" s="84">
        <v>42</v>
      </c>
      <c r="AA716" s="88">
        <v>19674</v>
      </c>
      <c r="AB716" s="279">
        <v>5</v>
      </c>
      <c r="AC716" s="280" t="s">
        <v>3811</v>
      </c>
      <c r="AD716" s="281" t="s">
        <v>926</v>
      </c>
      <c r="AE716" s="83" t="s">
        <v>927</v>
      </c>
      <c r="AF716" s="84">
        <v>47</v>
      </c>
      <c r="AG716" s="88">
        <v>19674</v>
      </c>
      <c r="AH716" s="279">
        <v>5</v>
      </c>
      <c r="AI716" s="286" t="s">
        <v>3811</v>
      </c>
      <c r="AJ716" s="281" t="s">
        <v>926</v>
      </c>
      <c r="AK716" s="83" t="s">
        <v>927</v>
      </c>
      <c r="AL716" s="84">
        <v>47</v>
      </c>
      <c r="AM716" s="88">
        <v>19674</v>
      </c>
      <c r="AN716" s="279">
        <v>5</v>
      </c>
      <c r="AO716" s="286" t="s">
        <v>3811</v>
      </c>
      <c r="AP716" s="281" t="s">
        <v>926</v>
      </c>
      <c r="AQ716" s="83" t="s">
        <v>927</v>
      </c>
      <c r="AR716" s="84">
        <v>47</v>
      </c>
      <c r="AS716" s="88">
        <v>19674</v>
      </c>
      <c r="AT716" s="279">
        <v>5</v>
      </c>
      <c r="AU716" s="280" t="s">
        <v>3811</v>
      </c>
      <c r="AV716" s="86" t="s">
        <v>926</v>
      </c>
      <c r="AW716" s="285" t="s">
        <v>927</v>
      </c>
      <c r="AX716" s="285">
        <v>30</v>
      </c>
      <c r="AY716" s="87">
        <v>19246</v>
      </c>
      <c r="AZ716" s="86">
        <v>5</v>
      </c>
      <c r="BA716" s="57" t="s">
        <v>3811</v>
      </c>
      <c r="BB716" s="301" t="s">
        <v>926</v>
      </c>
      <c r="BC716" s="83" t="s">
        <v>927</v>
      </c>
      <c r="BD716" s="84">
        <v>30</v>
      </c>
      <c r="BE716" s="282">
        <v>19246</v>
      </c>
      <c r="BF716" s="279">
        <v>5</v>
      </c>
      <c r="BG716" s="303" t="s">
        <v>3811</v>
      </c>
      <c r="BH716" s="86" t="s">
        <v>3829</v>
      </c>
      <c r="BI716" s="285" t="s">
        <v>3829</v>
      </c>
      <c r="BJ716" s="285" t="s">
        <v>3829</v>
      </c>
      <c r="BK716" s="86" t="s">
        <v>3829</v>
      </c>
      <c r="BL716" s="432">
        <v>5</v>
      </c>
      <c r="BM716" s="432" t="s">
        <v>3811</v>
      </c>
      <c r="BN716" s="432" t="str">
        <f>INDEX(ID!$D:$D,MATCH('Org2567'!D716,ID!$A:$A,0))</f>
        <v>พนา</v>
      </c>
    </row>
    <row r="717" spans="1:66" x14ac:dyDescent="0.25">
      <c r="A717" s="272">
        <v>714</v>
      </c>
      <c r="B717" s="272">
        <v>10</v>
      </c>
      <c r="C717" s="82" t="s">
        <v>3105</v>
      </c>
      <c r="D717" s="272" t="s">
        <v>716</v>
      </c>
      <c r="E717" s="82" t="str">
        <f t="shared" si="11"/>
        <v>รพ.เสนางคนิคม</v>
      </c>
      <c r="F717" s="90" t="s">
        <v>926</v>
      </c>
      <c r="G717" s="90" t="s">
        <v>927</v>
      </c>
      <c r="H717" s="90">
        <v>30</v>
      </c>
      <c r="I717" s="273">
        <v>29209</v>
      </c>
      <c r="J717" s="90">
        <v>5</v>
      </c>
      <c r="K717" s="93" t="s">
        <v>3703</v>
      </c>
      <c r="L717" s="83" t="s">
        <v>926</v>
      </c>
      <c r="M717" s="83" t="s">
        <v>927</v>
      </c>
      <c r="N717" s="84">
        <v>30</v>
      </c>
      <c r="O717" s="85">
        <v>29272</v>
      </c>
      <c r="P717" s="274">
        <v>5</v>
      </c>
      <c r="Q717" s="275" t="s">
        <v>3811</v>
      </c>
      <c r="R717" s="276" t="s">
        <v>926</v>
      </c>
      <c r="S717" s="277" t="s">
        <v>927</v>
      </c>
      <c r="T717" s="278">
        <v>30</v>
      </c>
      <c r="U717" s="88">
        <v>29272</v>
      </c>
      <c r="V717" s="54">
        <v>5</v>
      </c>
      <c r="W717" s="54" t="s">
        <v>3811</v>
      </c>
      <c r="X717" s="276" t="s">
        <v>926</v>
      </c>
      <c r="Y717" s="83" t="s">
        <v>927</v>
      </c>
      <c r="Z717" s="84">
        <v>30</v>
      </c>
      <c r="AA717" s="88">
        <v>29461</v>
      </c>
      <c r="AB717" s="279">
        <v>5</v>
      </c>
      <c r="AC717" s="280" t="s">
        <v>3811</v>
      </c>
      <c r="AD717" s="281" t="s">
        <v>926</v>
      </c>
      <c r="AE717" s="83" t="s">
        <v>927</v>
      </c>
      <c r="AF717" s="84">
        <v>30</v>
      </c>
      <c r="AG717" s="88">
        <v>29461</v>
      </c>
      <c r="AH717" s="279">
        <v>5</v>
      </c>
      <c r="AI717" s="286" t="s">
        <v>3811</v>
      </c>
      <c r="AJ717" s="281" t="s">
        <v>926</v>
      </c>
      <c r="AK717" s="83" t="s">
        <v>927</v>
      </c>
      <c r="AL717" s="84">
        <v>30</v>
      </c>
      <c r="AM717" s="88">
        <v>29461</v>
      </c>
      <c r="AN717" s="279">
        <v>5</v>
      </c>
      <c r="AO717" s="286" t="s">
        <v>3811</v>
      </c>
      <c r="AP717" s="281" t="s">
        <v>926</v>
      </c>
      <c r="AQ717" s="83" t="s">
        <v>927</v>
      </c>
      <c r="AR717" s="84">
        <v>30</v>
      </c>
      <c r="AS717" s="88">
        <v>29461</v>
      </c>
      <c r="AT717" s="279">
        <v>5</v>
      </c>
      <c r="AU717" s="280" t="s">
        <v>3811</v>
      </c>
      <c r="AV717" s="86" t="s">
        <v>926</v>
      </c>
      <c r="AW717" s="285" t="s">
        <v>927</v>
      </c>
      <c r="AX717" s="285">
        <v>30</v>
      </c>
      <c r="AY717" s="87">
        <v>28994</v>
      </c>
      <c r="AZ717" s="86">
        <v>5</v>
      </c>
      <c r="BA717" s="57" t="s">
        <v>3811</v>
      </c>
      <c r="BB717" s="301" t="s">
        <v>926</v>
      </c>
      <c r="BC717" s="83" t="s">
        <v>927</v>
      </c>
      <c r="BD717" s="84">
        <v>30</v>
      </c>
      <c r="BE717" s="282">
        <v>28994</v>
      </c>
      <c r="BF717" s="279">
        <v>5</v>
      </c>
      <c r="BG717" s="303" t="s">
        <v>3811</v>
      </c>
      <c r="BH717" s="86" t="s">
        <v>3829</v>
      </c>
      <c r="BI717" s="285" t="s">
        <v>3829</v>
      </c>
      <c r="BJ717" s="285" t="s">
        <v>3829</v>
      </c>
      <c r="BK717" s="86" t="s">
        <v>3829</v>
      </c>
      <c r="BL717" s="432">
        <v>5</v>
      </c>
      <c r="BM717" s="432" t="s">
        <v>3811</v>
      </c>
      <c r="BN717" s="432" t="str">
        <f>INDEX(ID!$D:$D,MATCH('Org2567'!D717,ID!$A:$A,0))</f>
        <v>เสนางคนิคม</v>
      </c>
    </row>
    <row r="718" spans="1:66" x14ac:dyDescent="0.25">
      <c r="A718" s="272">
        <v>715</v>
      </c>
      <c r="B718" s="272">
        <v>10</v>
      </c>
      <c r="C718" s="82" t="s">
        <v>3105</v>
      </c>
      <c r="D718" s="272" t="s">
        <v>717</v>
      </c>
      <c r="E718" s="82" t="str">
        <f t="shared" si="11"/>
        <v>รพ.หัวตะพาน</v>
      </c>
      <c r="F718" s="90" t="s">
        <v>926</v>
      </c>
      <c r="G718" s="90" t="s">
        <v>927</v>
      </c>
      <c r="H718" s="90">
        <v>70</v>
      </c>
      <c r="I718" s="273">
        <v>35059</v>
      </c>
      <c r="J718" s="90">
        <v>6</v>
      </c>
      <c r="K718" s="93" t="s">
        <v>3783</v>
      </c>
      <c r="L718" s="83" t="s">
        <v>926</v>
      </c>
      <c r="M718" s="83" t="s">
        <v>927</v>
      </c>
      <c r="N718" s="84">
        <v>64</v>
      </c>
      <c r="O718" s="85">
        <v>35212</v>
      </c>
      <c r="P718" s="274">
        <v>6</v>
      </c>
      <c r="Q718" s="275" t="s">
        <v>3809</v>
      </c>
      <c r="R718" s="276" t="s">
        <v>926</v>
      </c>
      <c r="S718" s="277" t="s">
        <v>927</v>
      </c>
      <c r="T718" s="278">
        <v>64</v>
      </c>
      <c r="U718" s="88">
        <v>35212</v>
      </c>
      <c r="V718" s="54">
        <v>6</v>
      </c>
      <c r="W718" s="54" t="s">
        <v>3809</v>
      </c>
      <c r="X718" s="276" t="s">
        <v>926</v>
      </c>
      <c r="Y718" s="83" t="s">
        <v>927</v>
      </c>
      <c r="Z718" s="84">
        <v>64</v>
      </c>
      <c r="AA718" s="88">
        <v>35184</v>
      </c>
      <c r="AB718" s="279">
        <v>6</v>
      </c>
      <c r="AC718" s="280" t="s">
        <v>3809</v>
      </c>
      <c r="AD718" s="281" t="s">
        <v>926</v>
      </c>
      <c r="AE718" s="83" t="s">
        <v>927</v>
      </c>
      <c r="AF718" s="84">
        <v>70</v>
      </c>
      <c r="AG718" s="88">
        <v>35184</v>
      </c>
      <c r="AH718" s="279">
        <v>6</v>
      </c>
      <c r="AI718" s="286" t="s">
        <v>3809</v>
      </c>
      <c r="AJ718" s="281" t="s">
        <v>926</v>
      </c>
      <c r="AK718" s="83" t="s">
        <v>927</v>
      </c>
      <c r="AL718" s="84">
        <v>70</v>
      </c>
      <c r="AM718" s="88">
        <v>35184</v>
      </c>
      <c r="AN718" s="279">
        <v>6</v>
      </c>
      <c r="AO718" s="286" t="s">
        <v>3809</v>
      </c>
      <c r="AP718" s="281" t="s">
        <v>926</v>
      </c>
      <c r="AQ718" s="83" t="s">
        <v>927</v>
      </c>
      <c r="AR718" s="84">
        <v>70</v>
      </c>
      <c r="AS718" s="88">
        <v>35184</v>
      </c>
      <c r="AT718" s="279">
        <v>6</v>
      </c>
      <c r="AU718" s="280" t="s">
        <v>3809</v>
      </c>
      <c r="AV718" s="86" t="s">
        <v>926</v>
      </c>
      <c r="AW718" s="285" t="s">
        <v>927</v>
      </c>
      <c r="AX718" s="285">
        <v>64</v>
      </c>
      <c r="AY718" s="87">
        <v>34486</v>
      </c>
      <c r="AZ718" s="86">
        <v>6</v>
      </c>
      <c r="BA718" s="57" t="s">
        <v>3809</v>
      </c>
      <c r="BB718" s="301" t="s">
        <v>926</v>
      </c>
      <c r="BC718" s="83" t="s">
        <v>931</v>
      </c>
      <c r="BD718" s="84">
        <v>60</v>
      </c>
      <c r="BE718" s="282">
        <v>34486</v>
      </c>
      <c r="BF718" s="279">
        <v>9</v>
      </c>
      <c r="BG718" s="303" t="s">
        <v>3814</v>
      </c>
      <c r="BH718" s="86" t="s">
        <v>3829</v>
      </c>
      <c r="BI718" s="285" t="s">
        <v>3830</v>
      </c>
      <c r="BJ718" s="285" t="s">
        <v>3830</v>
      </c>
      <c r="BK718" s="86" t="s">
        <v>3830</v>
      </c>
      <c r="BL718" s="432">
        <v>9</v>
      </c>
      <c r="BM718" s="432" t="s">
        <v>3814</v>
      </c>
      <c r="BN718" s="432" t="str">
        <f>INDEX(ID!$D:$D,MATCH('Org2567'!D718,ID!$A:$A,0))</f>
        <v>หัวตะพาน</v>
      </c>
    </row>
    <row r="719" spans="1:66" x14ac:dyDescent="0.25">
      <c r="A719" s="272">
        <v>716</v>
      </c>
      <c r="B719" s="272">
        <v>10</v>
      </c>
      <c r="C719" s="82" t="s">
        <v>3105</v>
      </c>
      <c r="D719" s="272" t="s">
        <v>718</v>
      </c>
      <c r="E719" s="82" t="str">
        <f t="shared" si="11"/>
        <v>รพ.ลืออำนาจ</v>
      </c>
      <c r="F719" s="90" t="s">
        <v>926</v>
      </c>
      <c r="G719" s="90" t="s">
        <v>927</v>
      </c>
      <c r="H719" s="90">
        <v>38</v>
      </c>
      <c r="I719" s="273">
        <v>26387</v>
      </c>
      <c r="J719" s="90">
        <v>5</v>
      </c>
      <c r="K719" s="93" t="s">
        <v>3703</v>
      </c>
      <c r="L719" s="83" t="s">
        <v>926</v>
      </c>
      <c r="M719" s="83" t="s">
        <v>927</v>
      </c>
      <c r="N719" s="84">
        <v>30</v>
      </c>
      <c r="O719" s="85">
        <v>26516</v>
      </c>
      <c r="P719" s="274">
        <v>5</v>
      </c>
      <c r="Q719" s="275" t="s">
        <v>3811</v>
      </c>
      <c r="R719" s="276" t="s">
        <v>926</v>
      </c>
      <c r="S719" s="277" t="s">
        <v>927</v>
      </c>
      <c r="T719" s="278">
        <v>32</v>
      </c>
      <c r="U719" s="88">
        <v>26516</v>
      </c>
      <c r="V719" s="54">
        <v>5</v>
      </c>
      <c r="W719" s="54" t="s">
        <v>3811</v>
      </c>
      <c r="X719" s="276" t="s">
        <v>926</v>
      </c>
      <c r="Y719" s="83" t="s">
        <v>927</v>
      </c>
      <c r="Z719" s="84">
        <v>32</v>
      </c>
      <c r="AA719" s="88">
        <v>26571</v>
      </c>
      <c r="AB719" s="279">
        <v>5</v>
      </c>
      <c r="AC719" s="280" t="s">
        <v>3811</v>
      </c>
      <c r="AD719" s="281" t="s">
        <v>926</v>
      </c>
      <c r="AE719" s="83" t="s">
        <v>927</v>
      </c>
      <c r="AF719" s="84">
        <v>30</v>
      </c>
      <c r="AG719" s="88">
        <v>26571</v>
      </c>
      <c r="AH719" s="279">
        <v>5</v>
      </c>
      <c r="AI719" s="286" t="s">
        <v>3811</v>
      </c>
      <c r="AJ719" s="281" t="s">
        <v>926</v>
      </c>
      <c r="AK719" s="83" t="s">
        <v>927</v>
      </c>
      <c r="AL719" s="84">
        <v>30</v>
      </c>
      <c r="AM719" s="88">
        <v>26571</v>
      </c>
      <c r="AN719" s="279">
        <v>5</v>
      </c>
      <c r="AO719" s="286" t="s">
        <v>3811</v>
      </c>
      <c r="AP719" s="281" t="s">
        <v>926</v>
      </c>
      <c r="AQ719" s="83" t="s">
        <v>927</v>
      </c>
      <c r="AR719" s="84">
        <v>30</v>
      </c>
      <c r="AS719" s="88">
        <v>26571</v>
      </c>
      <c r="AT719" s="279">
        <v>5</v>
      </c>
      <c r="AU719" s="280" t="s">
        <v>3811</v>
      </c>
      <c r="AV719" s="86" t="s">
        <v>926</v>
      </c>
      <c r="AW719" s="285" t="s">
        <v>927</v>
      </c>
      <c r="AX719" s="285">
        <v>30</v>
      </c>
      <c r="AY719" s="87">
        <v>26147</v>
      </c>
      <c r="AZ719" s="86">
        <v>5</v>
      </c>
      <c r="BA719" s="57" t="s">
        <v>3811</v>
      </c>
      <c r="BB719" s="301" t="s">
        <v>926</v>
      </c>
      <c r="BC719" s="83" t="s">
        <v>927</v>
      </c>
      <c r="BD719" s="84">
        <v>30</v>
      </c>
      <c r="BE719" s="282">
        <v>26147</v>
      </c>
      <c r="BF719" s="279">
        <v>5</v>
      </c>
      <c r="BG719" s="303" t="s">
        <v>3811</v>
      </c>
      <c r="BH719" s="86" t="s">
        <v>3829</v>
      </c>
      <c r="BI719" s="285" t="s">
        <v>3829</v>
      </c>
      <c r="BJ719" s="285" t="s">
        <v>3829</v>
      </c>
      <c r="BK719" s="86" t="s">
        <v>3829</v>
      </c>
      <c r="BL719" s="432">
        <v>5</v>
      </c>
      <c r="BM719" s="432" t="s">
        <v>3811</v>
      </c>
      <c r="BN719" s="432" t="str">
        <f>INDEX(ID!$D:$D,MATCH('Org2567'!D719,ID!$A:$A,0))</f>
        <v>ลืออำนาจ</v>
      </c>
    </row>
    <row r="720" spans="1:66" x14ac:dyDescent="0.25">
      <c r="A720" s="272">
        <v>717</v>
      </c>
      <c r="B720" s="272">
        <v>10</v>
      </c>
      <c r="C720" s="82" t="s">
        <v>3001</v>
      </c>
      <c r="D720" s="272" t="s">
        <v>719</v>
      </c>
      <c r="E720" s="82" t="str">
        <f t="shared" si="11"/>
        <v>รพ.สรรพสิทธิประสงค์</v>
      </c>
      <c r="F720" s="90" t="s">
        <v>916</v>
      </c>
      <c r="G720" s="90" t="s">
        <v>3</v>
      </c>
      <c r="H720" s="90">
        <v>1188</v>
      </c>
      <c r="I720" s="273">
        <v>0</v>
      </c>
      <c r="J720" s="90">
        <v>20</v>
      </c>
      <c r="K720" s="93" t="s">
        <v>3713</v>
      </c>
      <c r="L720" s="83" t="s">
        <v>916</v>
      </c>
      <c r="M720" s="83" t="s">
        <v>3</v>
      </c>
      <c r="N720" s="84">
        <v>1201</v>
      </c>
      <c r="O720" s="85">
        <v>0</v>
      </c>
      <c r="P720" s="274">
        <v>20</v>
      </c>
      <c r="Q720" s="275" t="s">
        <v>3823</v>
      </c>
      <c r="R720" s="276" t="s">
        <v>916</v>
      </c>
      <c r="S720" s="277" t="s">
        <v>3</v>
      </c>
      <c r="T720" s="278">
        <v>1188</v>
      </c>
      <c r="U720" s="88">
        <v>0</v>
      </c>
      <c r="V720" s="54">
        <v>20</v>
      </c>
      <c r="W720" s="54" t="s">
        <v>3823</v>
      </c>
      <c r="X720" s="276" t="s">
        <v>916</v>
      </c>
      <c r="Y720" s="83" t="s">
        <v>3</v>
      </c>
      <c r="Z720" s="84">
        <v>1188</v>
      </c>
      <c r="AA720" s="88">
        <v>0</v>
      </c>
      <c r="AB720" s="279">
        <v>20</v>
      </c>
      <c r="AC720" s="280" t="s">
        <v>3823</v>
      </c>
      <c r="AD720" s="281" t="s">
        <v>916</v>
      </c>
      <c r="AE720" s="83" t="s">
        <v>3</v>
      </c>
      <c r="AF720" s="84">
        <v>1158</v>
      </c>
      <c r="AG720" s="88">
        <v>0</v>
      </c>
      <c r="AH720" s="279">
        <v>20</v>
      </c>
      <c r="AI720" s="286" t="s">
        <v>3823</v>
      </c>
      <c r="AJ720" s="281" t="s">
        <v>916</v>
      </c>
      <c r="AK720" s="83" t="s">
        <v>3</v>
      </c>
      <c r="AL720" s="84">
        <v>1158</v>
      </c>
      <c r="AM720" s="88">
        <v>0</v>
      </c>
      <c r="AN720" s="279">
        <v>20</v>
      </c>
      <c r="AO720" s="286" t="s">
        <v>3823</v>
      </c>
      <c r="AP720" s="281" t="s">
        <v>916</v>
      </c>
      <c r="AQ720" s="83" t="s">
        <v>3</v>
      </c>
      <c r="AR720" s="84">
        <v>1158</v>
      </c>
      <c r="AS720" s="88">
        <v>0</v>
      </c>
      <c r="AT720" s="279">
        <v>20</v>
      </c>
      <c r="AU720" s="280" t="s">
        <v>3823</v>
      </c>
      <c r="AV720" s="86" t="s">
        <v>916</v>
      </c>
      <c r="AW720" s="285" t="s">
        <v>3</v>
      </c>
      <c r="AX720" s="285">
        <v>1158</v>
      </c>
      <c r="AY720" s="87">
        <v>0</v>
      </c>
      <c r="AZ720" s="86">
        <v>20</v>
      </c>
      <c r="BA720" s="57" t="s">
        <v>3823</v>
      </c>
      <c r="BB720" s="301" t="s">
        <v>916</v>
      </c>
      <c r="BC720" s="83" t="s">
        <v>3</v>
      </c>
      <c r="BD720" s="84">
        <v>1188</v>
      </c>
      <c r="BE720" s="282">
        <v>0</v>
      </c>
      <c r="BF720" s="279">
        <v>20</v>
      </c>
      <c r="BG720" s="303" t="s">
        <v>3823</v>
      </c>
      <c r="BH720" s="86" t="s">
        <v>3829</v>
      </c>
      <c r="BI720" s="285" t="s">
        <v>3829</v>
      </c>
      <c r="BJ720" s="285" t="s">
        <v>3830</v>
      </c>
      <c r="BK720" s="86" t="s">
        <v>3829</v>
      </c>
      <c r="BL720" s="432">
        <v>20</v>
      </c>
      <c r="BM720" s="432" t="s">
        <v>3823</v>
      </c>
      <c r="BN720" s="432" t="str">
        <f>INDEX(ID!$D:$D,MATCH('Org2567'!D720,ID!$A:$A,0))</f>
        <v>สรรพสิทธิประสงค์</v>
      </c>
    </row>
    <row r="721" spans="1:66" x14ac:dyDescent="0.25">
      <c r="A721" s="272">
        <v>718</v>
      </c>
      <c r="B721" s="272">
        <v>10</v>
      </c>
      <c r="C721" s="82" t="s">
        <v>3001</v>
      </c>
      <c r="D721" s="272" t="s">
        <v>720</v>
      </c>
      <c r="E721" s="82" t="str">
        <f t="shared" si="11"/>
        <v>รพ.ศรีเมืองใหม่</v>
      </c>
      <c r="F721" s="90" t="s">
        <v>926</v>
      </c>
      <c r="G721" s="90" t="s">
        <v>927</v>
      </c>
      <c r="H721" s="90">
        <v>60</v>
      </c>
      <c r="I721" s="273">
        <v>52855</v>
      </c>
      <c r="J721" s="90">
        <v>6</v>
      </c>
      <c r="K721" s="93" t="s">
        <v>3783</v>
      </c>
      <c r="L721" s="83" t="s">
        <v>926</v>
      </c>
      <c r="M721" s="83" t="s">
        <v>927</v>
      </c>
      <c r="N721" s="84">
        <v>60</v>
      </c>
      <c r="O721" s="85">
        <v>53147</v>
      </c>
      <c r="P721" s="274">
        <v>6</v>
      </c>
      <c r="Q721" s="275" t="s">
        <v>3809</v>
      </c>
      <c r="R721" s="276" t="s">
        <v>926</v>
      </c>
      <c r="S721" s="277" t="s">
        <v>927</v>
      </c>
      <c r="T721" s="278">
        <v>64</v>
      </c>
      <c r="U721" s="88">
        <v>53147</v>
      </c>
      <c r="V721" s="54">
        <v>6</v>
      </c>
      <c r="W721" s="54" t="s">
        <v>3809</v>
      </c>
      <c r="X721" s="276" t="s">
        <v>926</v>
      </c>
      <c r="Y721" s="83" t="s">
        <v>927</v>
      </c>
      <c r="Z721" s="84">
        <v>64</v>
      </c>
      <c r="AA721" s="88">
        <v>53249</v>
      </c>
      <c r="AB721" s="279">
        <v>6</v>
      </c>
      <c r="AC721" s="280" t="s">
        <v>3809</v>
      </c>
      <c r="AD721" s="281" t="s">
        <v>926</v>
      </c>
      <c r="AE721" s="83" t="s">
        <v>927</v>
      </c>
      <c r="AF721" s="84">
        <v>73</v>
      </c>
      <c r="AG721" s="88">
        <v>53249</v>
      </c>
      <c r="AH721" s="279">
        <v>6</v>
      </c>
      <c r="AI721" s="286" t="s">
        <v>3809</v>
      </c>
      <c r="AJ721" s="281" t="s">
        <v>926</v>
      </c>
      <c r="AK721" s="83" t="s">
        <v>927</v>
      </c>
      <c r="AL721" s="84">
        <v>73</v>
      </c>
      <c r="AM721" s="88">
        <v>53249</v>
      </c>
      <c r="AN721" s="279">
        <v>6</v>
      </c>
      <c r="AO721" s="286" t="s">
        <v>3809</v>
      </c>
      <c r="AP721" s="281" t="s">
        <v>926</v>
      </c>
      <c r="AQ721" s="83" t="s">
        <v>927</v>
      </c>
      <c r="AR721" s="84">
        <v>73</v>
      </c>
      <c r="AS721" s="88">
        <v>53249</v>
      </c>
      <c r="AT721" s="279">
        <v>6</v>
      </c>
      <c r="AU721" s="280" t="s">
        <v>3809</v>
      </c>
      <c r="AV721" s="86" t="s">
        <v>926</v>
      </c>
      <c r="AW721" s="285" t="s">
        <v>927</v>
      </c>
      <c r="AX721" s="285">
        <v>60</v>
      </c>
      <c r="AY721" s="87">
        <v>52654</v>
      </c>
      <c r="AZ721" s="86">
        <v>6</v>
      </c>
      <c r="BA721" s="57" t="s">
        <v>3809</v>
      </c>
      <c r="BB721" s="301" t="s">
        <v>926</v>
      </c>
      <c r="BC721" s="83" t="s">
        <v>927</v>
      </c>
      <c r="BD721" s="84">
        <v>60</v>
      </c>
      <c r="BE721" s="282">
        <v>52654</v>
      </c>
      <c r="BF721" s="279">
        <v>6</v>
      </c>
      <c r="BG721" s="303" t="s">
        <v>3809</v>
      </c>
      <c r="BH721" s="86" t="s">
        <v>3829</v>
      </c>
      <c r="BI721" s="285" t="s">
        <v>3829</v>
      </c>
      <c r="BJ721" s="285" t="s">
        <v>3829</v>
      </c>
      <c r="BK721" s="86" t="s">
        <v>3829</v>
      </c>
      <c r="BL721" s="432">
        <v>6</v>
      </c>
      <c r="BM721" s="432" t="s">
        <v>3809</v>
      </c>
      <c r="BN721" s="432" t="str">
        <f>INDEX(ID!$D:$D,MATCH('Org2567'!D721,ID!$A:$A,0))</f>
        <v>ศรีเมืองใหม่</v>
      </c>
    </row>
    <row r="722" spans="1:66" x14ac:dyDescent="0.25">
      <c r="A722" s="272">
        <v>719</v>
      </c>
      <c r="B722" s="272">
        <v>10</v>
      </c>
      <c r="C722" s="82" t="s">
        <v>3001</v>
      </c>
      <c r="D722" s="272" t="s">
        <v>721</v>
      </c>
      <c r="E722" s="82" t="str">
        <f t="shared" si="11"/>
        <v>รพ.โขงเจียม</v>
      </c>
      <c r="F722" s="90" t="s">
        <v>926</v>
      </c>
      <c r="G722" s="90" t="s">
        <v>927</v>
      </c>
      <c r="H722" s="90">
        <v>38</v>
      </c>
      <c r="I722" s="273">
        <v>28714</v>
      </c>
      <c r="J722" s="90">
        <v>5</v>
      </c>
      <c r="K722" s="93" t="s">
        <v>3703</v>
      </c>
      <c r="L722" s="83" t="s">
        <v>926</v>
      </c>
      <c r="M722" s="83" t="s">
        <v>927</v>
      </c>
      <c r="N722" s="84">
        <v>47</v>
      </c>
      <c r="O722" s="85">
        <v>29239</v>
      </c>
      <c r="P722" s="274">
        <v>5</v>
      </c>
      <c r="Q722" s="275" t="s">
        <v>3811</v>
      </c>
      <c r="R722" s="276" t="s">
        <v>926</v>
      </c>
      <c r="S722" s="277" t="s">
        <v>927</v>
      </c>
      <c r="T722" s="278">
        <v>35</v>
      </c>
      <c r="U722" s="88">
        <v>29239</v>
      </c>
      <c r="V722" s="54">
        <v>5</v>
      </c>
      <c r="W722" s="54" t="s">
        <v>3811</v>
      </c>
      <c r="X722" s="276" t="s">
        <v>926</v>
      </c>
      <c r="Y722" s="83" t="s">
        <v>927</v>
      </c>
      <c r="Z722" s="84">
        <v>35</v>
      </c>
      <c r="AA722" s="88">
        <v>29678</v>
      </c>
      <c r="AB722" s="279">
        <v>5</v>
      </c>
      <c r="AC722" s="280" t="s">
        <v>3811</v>
      </c>
      <c r="AD722" s="281" t="s">
        <v>926</v>
      </c>
      <c r="AE722" s="83" t="s">
        <v>927</v>
      </c>
      <c r="AF722" s="84">
        <v>43</v>
      </c>
      <c r="AG722" s="88">
        <v>29678</v>
      </c>
      <c r="AH722" s="279">
        <v>5</v>
      </c>
      <c r="AI722" s="286" t="s">
        <v>3811</v>
      </c>
      <c r="AJ722" s="281" t="s">
        <v>926</v>
      </c>
      <c r="AK722" s="83" t="s">
        <v>927</v>
      </c>
      <c r="AL722" s="84">
        <v>43</v>
      </c>
      <c r="AM722" s="88">
        <v>29678</v>
      </c>
      <c r="AN722" s="279">
        <v>5</v>
      </c>
      <c r="AO722" s="286" t="s">
        <v>3811</v>
      </c>
      <c r="AP722" s="281" t="s">
        <v>926</v>
      </c>
      <c r="AQ722" s="83" t="s">
        <v>927</v>
      </c>
      <c r="AR722" s="84">
        <v>43</v>
      </c>
      <c r="AS722" s="88">
        <v>29678</v>
      </c>
      <c r="AT722" s="279">
        <v>5</v>
      </c>
      <c r="AU722" s="280" t="s">
        <v>3811</v>
      </c>
      <c r="AV722" s="86" t="s">
        <v>926</v>
      </c>
      <c r="AW722" s="285" t="s">
        <v>927</v>
      </c>
      <c r="AX722" s="285">
        <v>30</v>
      </c>
      <c r="AY722" s="87">
        <v>29830</v>
      </c>
      <c r="AZ722" s="86">
        <v>5</v>
      </c>
      <c r="BA722" s="57" t="s">
        <v>3811</v>
      </c>
      <c r="BB722" s="301" t="s">
        <v>926</v>
      </c>
      <c r="BC722" s="83" t="s">
        <v>927</v>
      </c>
      <c r="BD722" s="84">
        <v>30</v>
      </c>
      <c r="BE722" s="282">
        <v>29830</v>
      </c>
      <c r="BF722" s="279">
        <v>5</v>
      </c>
      <c r="BG722" s="303" t="s">
        <v>3811</v>
      </c>
      <c r="BH722" s="86" t="s">
        <v>3829</v>
      </c>
      <c r="BI722" s="285" t="s">
        <v>3829</v>
      </c>
      <c r="BJ722" s="285" t="s">
        <v>3829</v>
      </c>
      <c r="BK722" s="86" t="s">
        <v>3829</v>
      </c>
      <c r="BL722" s="432">
        <v>5</v>
      </c>
      <c r="BM722" s="432" t="s">
        <v>3811</v>
      </c>
      <c r="BN722" s="432" t="str">
        <f>INDEX(ID!$D:$D,MATCH('Org2567'!D722,ID!$A:$A,0))</f>
        <v>โขงเจียม</v>
      </c>
    </row>
    <row r="723" spans="1:66" x14ac:dyDescent="0.25">
      <c r="A723" s="272">
        <v>720</v>
      </c>
      <c r="B723" s="272">
        <v>10</v>
      </c>
      <c r="C723" s="82" t="s">
        <v>3001</v>
      </c>
      <c r="D723" s="272" t="s">
        <v>722</v>
      </c>
      <c r="E723" s="82" t="str">
        <f t="shared" si="11"/>
        <v>รพ.เขื่องใน</v>
      </c>
      <c r="F723" s="90" t="s">
        <v>926</v>
      </c>
      <c r="G723" s="90" t="s">
        <v>927</v>
      </c>
      <c r="H723" s="90">
        <v>82</v>
      </c>
      <c r="I723" s="273">
        <v>76289</v>
      </c>
      <c r="J723" s="90">
        <v>7</v>
      </c>
      <c r="K723" s="93" t="s">
        <v>3704</v>
      </c>
      <c r="L723" s="83" t="s">
        <v>926</v>
      </c>
      <c r="M723" s="83" t="s">
        <v>931</v>
      </c>
      <c r="N723" s="84">
        <v>108</v>
      </c>
      <c r="O723" s="85">
        <v>75926</v>
      </c>
      <c r="P723" s="274">
        <v>10</v>
      </c>
      <c r="Q723" s="275" t="s">
        <v>3810</v>
      </c>
      <c r="R723" s="276" t="s">
        <v>926</v>
      </c>
      <c r="S723" s="277" t="s">
        <v>931</v>
      </c>
      <c r="T723" s="278">
        <v>113</v>
      </c>
      <c r="U723" s="88">
        <v>75926</v>
      </c>
      <c r="V723" s="54">
        <v>10</v>
      </c>
      <c r="W723" s="54" t="s">
        <v>3810</v>
      </c>
      <c r="X723" s="276" t="s">
        <v>926</v>
      </c>
      <c r="Y723" s="83" t="s">
        <v>931</v>
      </c>
      <c r="Z723" s="84">
        <v>113</v>
      </c>
      <c r="AA723" s="88">
        <v>75735</v>
      </c>
      <c r="AB723" s="279">
        <v>10</v>
      </c>
      <c r="AC723" s="280" t="s">
        <v>3810</v>
      </c>
      <c r="AD723" s="281" t="s">
        <v>926</v>
      </c>
      <c r="AE723" s="83" t="s">
        <v>931</v>
      </c>
      <c r="AF723" s="84">
        <v>144</v>
      </c>
      <c r="AG723" s="88">
        <v>75735</v>
      </c>
      <c r="AH723" s="279">
        <v>10</v>
      </c>
      <c r="AI723" s="286" t="s">
        <v>3810</v>
      </c>
      <c r="AJ723" s="281" t="s">
        <v>926</v>
      </c>
      <c r="AK723" s="83" t="s">
        <v>931</v>
      </c>
      <c r="AL723" s="84">
        <v>144</v>
      </c>
      <c r="AM723" s="88">
        <v>75735</v>
      </c>
      <c r="AN723" s="279">
        <v>10</v>
      </c>
      <c r="AO723" s="286" t="s">
        <v>3810</v>
      </c>
      <c r="AP723" s="281" t="s">
        <v>926</v>
      </c>
      <c r="AQ723" s="83" t="s">
        <v>931</v>
      </c>
      <c r="AR723" s="84">
        <v>144</v>
      </c>
      <c r="AS723" s="88">
        <v>75735</v>
      </c>
      <c r="AT723" s="279">
        <v>10</v>
      </c>
      <c r="AU723" s="280" t="s">
        <v>3810</v>
      </c>
      <c r="AV723" s="86" t="s">
        <v>926</v>
      </c>
      <c r="AW723" s="285" t="s">
        <v>931</v>
      </c>
      <c r="AX723" s="285">
        <v>90</v>
      </c>
      <c r="AY723" s="87">
        <v>74577</v>
      </c>
      <c r="AZ723" s="86">
        <v>10</v>
      </c>
      <c r="BA723" s="57" t="s">
        <v>3810</v>
      </c>
      <c r="BB723" s="301" t="s">
        <v>926</v>
      </c>
      <c r="BC723" s="83" t="s">
        <v>931</v>
      </c>
      <c r="BD723" s="84">
        <v>120</v>
      </c>
      <c r="BE723" s="282">
        <v>74577</v>
      </c>
      <c r="BF723" s="279">
        <v>10</v>
      </c>
      <c r="BG723" s="303" t="s">
        <v>3810</v>
      </c>
      <c r="BH723" s="86" t="s">
        <v>3829</v>
      </c>
      <c r="BI723" s="285" t="s">
        <v>3829</v>
      </c>
      <c r="BJ723" s="285" t="s">
        <v>3830</v>
      </c>
      <c r="BK723" s="86" t="s">
        <v>3829</v>
      </c>
      <c r="BL723" s="432">
        <v>10</v>
      </c>
      <c r="BM723" s="432" t="s">
        <v>3810</v>
      </c>
      <c r="BN723" s="432" t="str">
        <f>INDEX(ID!$D:$D,MATCH('Org2567'!D723,ID!$A:$A,0))</f>
        <v>เขื่องใน</v>
      </c>
    </row>
    <row r="724" spans="1:66" x14ac:dyDescent="0.25">
      <c r="A724" s="272">
        <v>721</v>
      </c>
      <c r="B724" s="272">
        <v>10</v>
      </c>
      <c r="C724" s="82" t="s">
        <v>3001</v>
      </c>
      <c r="D724" s="272" t="s">
        <v>723</v>
      </c>
      <c r="E724" s="82" t="str">
        <f t="shared" si="11"/>
        <v>รพ.เขมราฐ</v>
      </c>
      <c r="F724" s="90" t="s">
        <v>926</v>
      </c>
      <c r="G724" s="90" t="s">
        <v>927</v>
      </c>
      <c r="H724" s="90">
        <v>70</v>
      </c>
      <c r="I724" s="273">
        <v>60082</v>
      </c>
      <c r="J724" s="90">
        <v>7</v>
      </c>
      <c r="K724" s="93" t="s">
        <v>3704</v>
      </c>
      <c r="L724" s="83" t="s">
        <v>926</v>
      </c>
      <c r="M724" s="83" t="s">
        <v>927</v>
      </c>
      <c r="N724" s="84">
        <v>70</v>
      </c>
      <c r="O724" s="85">
        <v>60474</v>
      </c>
      <c r="P724" s="274">
        <v>7</v>
      </c>
      <c r="Q724" s="275" t="s">
        <v>3816</v>
      </c>
      <c r="R724" s="276" t="s">
        <v>926</v>
      </c>
      <c r="S724" s="277" t="s">
        <v>927</v>
      </c>
      <c r="T724" s="278">
        <v>60</v>
      </c>
      <c r="U724" s="88">
        <v>60474</v>
      </c>
      <c r="V724" s="54">
        <v>7</v>
      </c>
      <c r="W724" s="54" t="s">
        <v>3816</v>
      </c>
      <c r="X724" s="276" t="s">
        <v>926</v>
      </c>
      <c r="Y724" s="83" t="s">
        <v>927</v>
      </c>
      <c r="Z724" s="84">
        <v>60</v>
      </c>
      <c r="AA724" s="88">
        <v>60734</v>
      </c>
      <c r="AB724" s="279">
        <v>7</v>
      </c>
      <c r="AC724" s="280" t="s">
        <v>3816</v>
      </c>
      <c r="AD724" s="281" t="s">
        <v>926</v>
      </c>
      <c r="AE724" s="83" t="s">
        <v>927</v>
      </c>
      <c r="AF724" s="84">
        <v>99</v>
      </c>
      <c r="AG724" s="88">
        <v>60734</v>
      </c>
      <c r="AH724" s="279">
        <v>7</v>
      </c>
      <c r="AI724" s="286" t="s">
        <v>3816</v>
      </c>
      <c r="AJ724" s="281" t="s">
        <v>926</v>
      </c>
      <c r="AK724" s="83" t="s">
        <v>927</v>
      </c>
      <c r="AL724" s="84">
        <v>99</v>
      </c>
      <c r="AM724" s="88">
        <v>60734</v>
      </c>
      <c r="AN724" s="279">
        <v>7</v>
      </c>
      <c r="AO724" s="286" t="s">
        <v>3816</v>
      </c>
      <c r="AP724" s="281" t="s">
        <v>926</v>
      </c>
      <c r="AQ724" s="83" t="s">
        <v>927</v>
      </c>
      <c r="AR724" s="84">
        <v>99</v>
      </c>
      <c r="AS724" s="88">
        <v>60734</v>
      </c>
      <c r="AT724" s="279">
        <v>7</v>
      </c>
      <c r="AU724" s="280" t="s">
        <v>3816</v>
      </c>
      <c r="AV724" s="86" t="s">
        <v>926</v>
      </c>
      <c r="AW724" s="285" t="s">
        <v>927</v>
      </c>
      <c r="AX724" s="285">
        <v>60</v>
      </c>
      <c r="AY724" s="87">
        <v>60142</v>
      </c>
      <c r="AZ724" s="86">
        <v>7</v>
      </c>
      <c r="BA724" s="57" t="s">
        <v>3816</v>
      </c>
      <c r="BB724" s="301" t="s">
        <v>926</v>
      </c>
      <c r="BC724" s="83" t="s">
        <v>931</v>
      </c>
      <c r="BD724" s="84">
        <v>60</v>
      </c>
      <c r="BE724" s="282">
        <v>60142</v>
      </c>
      <c r="BF724" s="279">
        <v>10</v>
      </c>
      <c r="BG724" s="303" t="s">
        <v>3810</v>
      </c>
      <c r="BH724" s="86" t="s">
        <v>3829</v>
      </c>
      <c r="BI724" s="285" t="s">
        <v>3830</v>
      </c>
      <c r="BJ724" s="285" t="s">
        <v>3829</v>
      </c>
      <c r="BK724" s="86" t="s">
        <v>3830</v>
      </c>
      <c r="BL724" s="432">
        <v>10</v>
      </c>
      <c r="BM724" s="432" t="s">
        <v>3810</v>
      </c>
      <c r="BN724" s="432" t="str">
        <f>INDEX(ID!$D:$D,MATCH('Org2567'!D724,ID!$A:$A,0))</f>
        <v>เขมราฐ</v>
      </c>
    </row>
    <row r="725" spans="1:66" x14ac:dyDescent="0.25">
      <c r="A725" s="272">
        <v>722</v>
      </c>
      <c r="B725" s="272">
        <v>10</v>
      </c>
      <c r="C725" s="82" t="s">
        <v>3001</v>
      </c>
      <c r="D725" s="272" t="s">
        <v>724</v>
      </c>
      <c r="E725" s="82" t="str">
        <f t="shared" si="11"/>
        <v>รพ.นาจะหลวย</v>
      </c>
      <c r="F725" s="90" t="s">
        <v>926</v>
      </c>
      <c r="G725" s="90" t="s">
        <v>927</v>
      </c>
      <c r="H725" s="90">
        <v>92</v>
      </c>
      <c r="I725" s="273">
        <v>44342</v>
      </c>
      <c r="J725" s="90">
        <v>6</v>
      </c>
      <c r="K725" s="93" t="s">
        <v>3783</v>
      </c>
      <c r="L725" s="83" t="s">
        <v>926</v>
      </c>
      <c r="M725" s="83" t="s">
        <v>927</v>
      </c>
      <c r="N725" s="84">
        <v>92</v>
      </c>
      <c r="O725" s="85">
        <v>44486</v>
      </c>
      <c r="P725" s="274">
        <v>6</v>
      </c>
      <c r="Q725" s="275" t="s">
        <v>3809</v>
      </c>
      <c r="R725" s="276" t="s">
        <v>926</v>
      </c>
      <c r="S725" s="277" t="s">
        <v>927</v>
      </c>
      <c r="T725" s="278">
        <v>46</v>
      </c>
      <c r="U725" s="88">
        <v>44486</v>
      </c>
      <c r="V725" s="54">
        <v>6</v>
      </c>
      <c r="W725" s="54" t="s">
        <v>3809</v>
      </c>
      <c r="X725" s="276" t="s">
        <v>926</v>
      </c>
      <c r="Y725" s="83" t="s">
        <v>927</v>
      </c>
      <c r="Z725" s="84">
        <v>46</v>
      </c>
      <c r="AA725" s="88">
        <v>44820</v>
      </c>
      <c r="AB725" s="279">
        <v>6</v>
      </c>
      <c r="AC725" s="280" t="s">
        <v>3809</v>
      </c>
      <c r="AD725" s="281" t="s">
        <v>926</v>
      </c>
      <c r="AE725" s="83" t="s">
        <v>927</v>
      </c>
      <c r="AF725" s="84">
        <v>46</v>
      </c>
      <c r="AG725" s="88">
        <v>44820</v>
      </c>
      <c r="AH725" s="279">
        <v>6</v>
      </c>
      <c r="AI725" s="286" t="s">
        <v>3809</v>
      </c>
      <c r="AJ725" s="281" t="s">
        <v>926</v>
      </c>
      <c r="AK725" s="83" t="s">
        <v>927</v>
      </c>
      <c r="AL725" s="84">
        <v>46</v>
      </c>
      <c r="AM725" s="88">
        <v>44820</v>
      </c>
      <c r="AN725" s="279">
        <v>6</v>
      </c>
      <c r="AO725" s="286" t="s">
        <v>3809</v>
      </c>
      <c r="AP725" s="281" t="s">
        <v>926</v>
      </c>
      <c r="AQ725" s="83" t="s">
        <v>927</v>
      </c>
      <c r="AR725" s="84">
        <v>46</v>
      </c>
      <c r="AS725" s="88">
        <v>44820</v>
      </c>
      <c r="AT725" s="279">
        <v>6</v>
      </c>
      <c r="AU725" s="280" t="s">
        <v>3809</v>
      </c>
      <c r="AV725" s="86" t="s">
        <v>926</v>
      </c>
      <c r="AW725" s="285" t="s">
        <v>927</v>
      </c>
      <c r="AX725" s="285">
        <v>30</v>
      </c>
      <c r="AY725" s="87">
        <v>44357</v>
      </c>
      <c r="AZ725" s="86">
        <v>6</v>
      </c>
      <c r="BA725" s="57" t="s">
        <v>3809</v>
      </c>
      <c r="BB725" s="301" t="s">
        <v>926</v>
      </c>
      <c r="BC725" s="83" t="s">
        <v>927</v>
      </c>
      <c r="BD725" s="84">
        <v>30</v>
      </c>
      <c r="BE725" s="282">
        <v>44357</v>
      </c>
      <c r="BF725" s="279">
        <v>6</v>
      </c>
      <c r="BG725" s="303" t="s">
        <v>3809</v>
      </c>
      <c r="BH725" s="86" t="s">
        <v>3829</v>
      </c>
      <c r="BI725" s="285" t="s">
        <v>3829</v>
      </c>
      <c r="BJ725" s="285" t="s">
        <v>3829</v>
      </c>
      <c r="BK725" s="86" t="s">
        <v>3829</v>
      </c>
      <c r="BL725" s="432">
        <v>6</v>
      </c>
      <c r="BM725" s="432" t="s">
        <v>3809</v>
      </c>
      <c r="BN725" s="432" t="str">
        <f>INDEX(ID!$D:$D,MATCH('Org2567'!D725,ID!$A:$A,0))</f>
        <v>นาจะหลวย</v>
      </c>
    </row>
    <row r="726" spans="1:66" x14ac:dyDescent="0.25">
      <c r="A726" s="272">
        <v>723</v>
      </c>
      <c r="B726" s="272">
        <v>10</v>
      </c>
      <c r="C726" s="82" t="s">
        <v>3001</v>
      </c>
      <c r="D726" s="272" t="s">
        <v>725</v>
      </c>
      <c r="E726" s="82" t="str">
        <f t="shared" si="11"/>
        <v>รพ.น้ำยืน</v>
      </c>
      <c r="F726" s="90" t="s">
        <v>926</v>
      </c>
      <c r="G726" s="90" t="s">
        <v>927</v>
      </c>
      <c r="H726" s="90">
        <v>60</v>
      </c>
      <c r="I726" s="273">
        <v>55264</v>
      </c>
      <c r="J726" s="90">
        <v>6</v>
      </c>
      <c r="K726" s="93" t="s">
        <v>3783</v>
      </c>
      <c r="L726" s="83" t="s">
        <v>926</v>
      </c>
      <c r="M726" s="83" t="s">
        <v>927</v>
      </c>
      <c r="N726" s="84">
        <v>60</v>
      </c>
      <c r="O726" s="85">
        <v>55386</v>
      </c>
      <c r="P726" s="274">
        <v>6</v>
      </c>
      <c r="Q726" s="275" t="s">
        <v>3809</v>
      </c>
      <c r="R726" s="276" t="s">
        <v>926</v>
      </c>
      <c r="S726" s="277" t="s">
        <v>927</v>
      </c>
      <c r="T726" s="278">
        <v>60</v>
      </c>
      <c r="U726" s="88">
        <v>55386</v>
      </c>
      <c r="V726" s="54">
        <v>6</v>
      </c>
      <c r="W726" s="54" t="s">
        <v>3809</v>
      </c>
      <c r="X726" s="276" t="s">
        <v>926</v>
      </c>
      <c r="Y726" s="83" t="s">
        <v>927</v>
      </c>
      <c r="Z726" s="84">
        <v>60</v>
      </c>
      <c r="AA726" s="88">
        <v>55107</v>
      </c>
      <c r="AB726" s="279">
        <v>6</v>
      </c>
      <c r="AC726" s="280" t="s">
        <v>3809</v>
      </c>
      <c r="AD726" s="281" t="s">
        <v>926</v>
      </c>
      <c r="AE726" s="83" t="s">
        <v>927</v>
      </c>
      <c r="AF726" s="84">
        <v>90</v>
      </c>
      <c r="AG726" s="88">
        <v>55107</v>
      </c>
      <c r="AH726" s="279">
        <v>6</v>
      </c>
      <c r="AI726" s="286" t="s">
        <v>3809</v>
      </c>
      <c r="AJ726" s="281" t="s">
        <v>926</v>
      </c>
      <c r="AK726" s="83" t="s">
        <v>927</v>
      </c>
      <c r="AL726" s="84">
        <v>90</v>
      </c>
      <c r="AM726" s="88">
        <v>55107</v>
      </c>
      <c r="AN726" s="279">
        <v>6</v>
      </c>
      <c r="AO726" s="286" t="s">
        <v>3809</v>
      </c>
      <c r="AP726" s="281" t="s">
        <v>926</v>
      </c>
      <c r="AQ726" s="83" t="s">
        <v>927</v>
      </c>
      <c r="AR726" s="84">
        <v>90</v>
      </c>
      <c r="AS726" s="88">
        <v>55107</v>
      </c>
      <c r="AT726" s="279">
        <v>6</v>
      </c>
      <c r="AU726" s="280" t="s">
        <v>3809</v>
      </c>
      <c r="AV726" s="86" t="s">
        <v>926</v>
      </c>
      <c r="AW726" s="285" t="s">
        <v>927</v>
      </c>
      <c r="AX726" s="285">
        <v>90</v>
      </c>
      <c r="AY726" s="87">
        <v>54450</v>
      </c>
      <c r="AZ726" s="86">
        <v>6</v>
      </c>
      <c r="BA726" s="57" t="s">
        <v>3809</v>
      </c>
      <c r="BB726" s="301" t="s">
        <v>926</v>
      </c>
      <c r="BC726" s="83" t="s">
        <v>931</v>
      </c>
      <c r="BD726" s="84">
        <v>80</v>
      </c>
      <c r="BE726" s="282">
        <v>54450</v>
      </c>
      <c r="BF726" s="279">
        <v>10</v>
      </c>
      <c r="BG726" s="303" t="s">
        <v>3810</v>
      </c>
      <c r="BH726" s="86" t="s">
        <v>3829</v>
      </c>
      <c r="BI726" s="285" t="s">
        <v>3830</v>
      </c>
      <c r="BJ726" s="285" t="s">
        <v>3830</v>
      </c>
      <c r="BK726" s="86" t="s">
        <v>3830</v>
      </c>
      <c r="BL726" s="432">
        <v>10</v>
      </c>
      <c r="BM726" s="432" t="s">
        <v>3810</v>
      </c>
      <c r="BN726" s="432" t="str">
        <f>INDEX(ID!$D:$D,MATCH('Org2567'!D726,ID!$A:$A,0))</f>
        <v>น้ำยืน</v>
      </c>
    </row>
    <row r="727" spans="1:66" x14ac:dyDescent="0.25">
      <c r="A727" s="272">
        <v>724</v>
      </c>
      <c r="B727" s="272">
        <v>10</v>
      </c>
      <c r="C727" s="82" t="s">
        <v>3001</v>
      </c>
      <c r="D727" s="272" t="s">
        <v>726</v>
      </c>
      <c r="E727" s="82" t="str">
        <f t="shared" si="11"/>
        <v>รพ.บุณฑริก</v>
      </c>
      <c r="F727" s="90" t="s">
        <v>926</v>
      </c>
      <c r="G727" s="90" t="s">
        <v>927</v>
      </c>
      <c r="H727" s="90">
        <v>78</v>
      </c>
      <c r="I727" s="273">
        <v>72008</v>
      </c>
      <c r="J727" s="90">
        <v>7</v>
      </c>
      <c r="K727" s="93" t="s">
        <v>3704</v>
      </c>
      <c r="L727" s="83" t="s">
        <v>926</v>
      </c>
      <c r="M727" s="83" t="s">
        <v>927</v>
      </c>
      <c r="N727" s="84">
        <v>72</v>
      </c>
      <c r="O727" s="85">
        <v>72328</v>
      </c>
      <c r="P727" s="274">
        <v>7</v>
      </c>
      <c r="Q727" s="275" t="s">
        <v>3816</v>
      </c>
      <c r="R727" s="276" t="s">
        <v>926</v>
      </c>
      <c r="S727" s="277" t="s">
        <v>927</v>
      </c>
      <c r="T727" s="278">
        <v>75</v>
      </c>
      <c r="U727" s="88">
        <v>72328</v>
      </c>
      <c r="V727" s="54">
        <v>7</v>
      </c>
      <c r="W727" s="54" t="s">
        <v>3816</v>
      </c>
      <c r="X727" s="276" t="s">
        <v>926</v>
      </c>
      <c r="Y727" s="83" t="s">
        <v>931</v>
      </c>
      <c r="Z727" s="84">
        <v>75</v>
      </c>
      <c r="AA727" s="88">
        <v>72730</v>
      </c>
      <c r="AB727" s="279">
        <v>10</v>
      </c>
      <c r="AC727" s="280" t="s">
        <v>3810</v>
      </c>
      <c r="AD727" s="281" t="s">
        <v>926</v>
      </c>
      <c r="AE727" s="83" t="s">
        <v>931</v>
      </c>
      <c r="AF727" s="84">
        <v>66</v>
      </c>
      <c r="AG727" s="88">
        <v>72730</v>
      </c>
      <c r="AH727" s="279">
        <v>10</v>
      </c>
      <c r="AI727" s="286" t="s">
        <v>3810</v>
      </c>
      <c r="AJ727" s="281" t="s">
        <v>926</v>
      </c>
      <c r="AK727" s="83" t="s">
        <v>931</v>
      </c>
      <c r="AL727" s="84">
        <v>66</v>
      </c>
      <c r="AM727" s="88">
        <v>72730</v>
      </c>
      <c r="AN727" s="279">
        <v>10</v>
      </c>
      <c r="AO727" s="286" t="s">
        <v>3810</v>
      </c>
      <c r="AP727" s="281" t="s">
        <v>926</v>
      </c>
      <c r="AQ727" s="83" t="s">
        <v>931</v>
      </c>
      <c r="AR727" s="84">
        <v>66</v>
      </c>
      <c r="AS727" s="88">
        <v>72730</v>
      </c>
      <c r="AT727" s="279">
        <v>10</v>
      </c>
      <c r="AU727" s="280" t="s">
        <v>3810</v>
      </c>
      <c r="AV727" s="86" t="s">
        <v>926</v>
      </c>
      <c r="AW727" s="285" t="s">
        <v>931</v>
      </c>
      <c r="AX727" s="285">
        <v>66</v>
      </c>
      <c r="AY727" s="87">
        <v>72114</v>
      </c>
      <c r="AZ727" s="86">
        <v>10</v>
      </c>
      <c r="BA727" s="57" t="s">
        <v>3810</v>
      </c>
      <c r="BB727" s="301" t="s">
        <v>926</v>
      </c>
      <c r="BC727" s="83" t="s">
        <v>931</v>
      </c>
      <c r="BD727" s="84">
        <v>61</v>
      </c>
      <c r="BE727" s="282">
        <v>72114</v>
      </c>
      <c r="BF727" s="279">
        <v>10</v>
      </c>
      <c r="BG727" s="303" t="s">
        <v>3810</v>
      </c>
      <c r="BH727" s="86" t="s">
        <v>3829</v>
      </c>
      <c r="BI727" s="285" t="s">
        <v>3829</v>
      </c>
      <c r="BJ727" s="285" t="s">
        <v>3830</v>
      </c>
      <c r="BK727" s="86" t="s">
        <v>3829</v>
      </c>
      <c r="BL727" s="432">
        <v>10</v>
      </c>
      <c r="BM727" s="432" t="s">
        <v>3810</v>
      </c>
      <c r="BN727" s="432" t="str">
        <f>INDEX(ID!$D:$D,MATCH('Org2567'!D727,ID!$A:$A,0))</f>
        <v>บุณฑริก</v>
      </c>
    </row>
    <row r="728" spans="1:66" x14ac:dyDescent="0.25">
      <c r="A728" s="272">
        <v>725</v>
      </c>
      <c r="B728" s="272">
        <v>10</v>
      </c>
      <c r="C728" s="82" t="s">
        <v>3001</v>
      </c>
      <c r="D728" s="304" t="s">
        <v>727</v>
      </c>
      <c r="E728" s="82" t="str">
        <f t="shared" si="11"/>
        <v>รพ.ตระการพืชผล</v>
      </c>
      <c r="F728" s="90" t="s">
        <v>926</v>
      </c>
      <c r="G728" s="90" t="s">
        <v>952</v>
      </c>
      <c r="H728" s="90">
        <v>168</v>
      </c>
      <c r="I728" s="273">
        <v>88988</v>
      </c>
      <c r="J728" s="90">
        <v>13</v>
      </c>
      <c r="K728" s="93" t="s">
        <v>3781</v>
      </c>
      <c r="L728" s="83" t="s">
        <v>926</v>
      </c>
      <c r="M728" s="83" t="s">
        <v>952</v>
      </c>
      <c r="N728" s="84">
        <v>209</v>
      </c>
      <c r="O728" s="85">
        <v>89151</v>
      </c>
      <c r="P728" s="274">
        <v>13</v>
      </c>
      <c r="Q728" s="275" t="s">
        <v>3813</v>
      </c>
      <c r="R728" s="276" t="s">
        <v>926</v>
      </c>
      <c r="S728" s="277" t="s">
        <v>952</v>
      </c>
      <c r="T728" s="278">
        <v>183</v>
      </c>
      <c r="U728" s="88">
        <v>89151</v>
      </c>
      <c r="V728" s="54">
        <v>13</v>
      </c>
      <c r="W728" s="54" t="s">
        <v>3813</v>
      </c>
      <c r="X728" s="276" t="s">
        <v>926</v>
      </c>
      <c r="Y728" s="83" t="s">
        <v>952</v>
      </c>
      <c r="Z728" s="84">
        <v>183</v>
      </c>
      <c r="AA728" s="88">
        <v>89268</v>
      </c>
      <c r="AB728" s="279">
        <v>13</v>
      </c>
      <c r="AC728" s="280" t="s">
        <v>3813</v>
      </c>
      <c r="AD728" s="281" t="s">
        <v>926</v>
      </c>
      <c r="AE728" s="83" t="s">
        <v>952</v>
      </c>
      <c r="AF728" s="84">
        <v>204</v>
      </c>
      <c r="AG728" s="88">
        <v>89268</v>
      </c>
      <c r="AH728" s="279">
        <v>13</v>
      </c>
      <c r="AI728" s="286" t="s">
        <v>3813</v>
      </c>
      <c r="AJ728" s="281" t="s">
        <v>926</v>
      </c>
      <c r="AK728" s="83" t="s">
        <v>952</v>
      </c>
      <c r="AL728" s="84">
        <v>204</v>
      </c>
      <c r="AM728" s="88">
        <v>89268</v>
      </c>
      <c r="AN728" s="279">
        <v>13</v>
      </c>
      <c r="AO728" s="286" t="s">
        <v>3813</v>
      </c>
      <c r="AP728" s="281" t="s">
        <v>926</v>
      </c>
      <c r="AQ728" s="83" t="s">
        <v>952</v>
      </c>
      <c r="AR728" s="84">
        <v>204</v>
      </c>
      <c r="AS728" s="88">
        <v>89268</v>
      </c>
      <c r="AT728" s="279">
        <v>13</v>
      </c>
      <c r="AU728" s="280" t="s">
        <v>3813</v>
      </c>
      <c r="AV728" s="86" t="s">
        <v>926</v>
      </c>
      <c r="AW728" s="285" t="s">
        <v>952</v>
      </c>
      <c r="AX728" s="285">
        <v>150</v>
      </c>
      <c r="AY728" s="87">
        <v>88095</v>
      </c>
      <c r="AZ728" s="86">
        <v>13</v>
      </c>
      <c r="BA728" s="57" t="s">
        <v>3813</v>
      </c>
      <c r="BB728" s="301" t="s">
        <v>922</v>
      </c>
      <c r="BC728" s="83" t="s">
        <v>924</v>
      </c>
      <c r="BD728" s="84">
        <v>176</v>
      </c>
      <c r="BE728" s="282">
        <v>88095</v>
      </c>
      <c r="BF728" s="279">
        <v>15</v>
      </c>
      <c r="BG728" s="305" t="s">
        <v>3812</v>
      </c>
      <c r="BH728" s="86" t="s">
        <v>3830</v>
      </c>
      <c r="BI728" s="285" t="s">
        <v>3830</v>
      </c>
      <c r="BJ728" s="285" t="s">
        <v>3830</v>
      </c>
      <c r="BK728" s="86" t="s">
        <v>3830</v>
      </c>
      <c r="BL728" s="432">
        <v>14</v>
      </c>
      <c r="BM728" s="432" t="s">
        <v>3808</v>
      </c>
      <c r="BN728" s="432" t="str">
        <f>INDEX(ID!$D:$D,MATCH('Org2567'!D728,ID!$A:$A,0))</f>
        <v>ตระการพืชผล</v>
      </c>
    </row>
    <row r="729" spans="1:66" x14ac:dyDescent="0.25">
      <c r="A729" s="272">
        <v>726</v>
      </c>
      <c r="B729" s="272">
        <v>10</v>
      </c>
      <c r="C729" s="82" t="s">
        <v>3001</v>
      </c>
      <c r="D729" s="272" t="s">
        <v>728</v>
      </c>
      <c r="E729" s="82" t="str">
        <f t="shared" si="11"/>
        <v>รพ.กุดข้าวปุ้น</v>
      </c>
      <c r="F729" s="90" t="s">
        <v>926</v>
      </c>
      <c r="G729" s="90" t="s">
        <v>927</v>
      </c>
      <c r="H729" s="90">
        <v>46</v>
      </c>
      <c r="I729" s="273">
        <v>30473</v>
      </c>
      <c r="J729" s="90">
        <v>6</v>
      </c>
      <c r="K729" s="93" t="s">
        <v>3783</v>
      </c>
      <c r="L729" s="83" t="s">
        <v>926</v>
      </c>
      <c r="M729" s="83" t="s">
        <v>927</v>
      </c>
      <c r="N729" s="84">
        <v>46</v>
      </c>
      <c r="O729" s="85">
        <v>30607</v>
      </c>
      <c r="P729" s="274">
        <v>6</v>
      </c>
      <c r="Q729" s="275" t="s">
        <v>3809</v>
      </c>
      <c r="R729" s="276" t="s">
        <v>926</v>
      </c>
      <c r="S729" s="277" t="s">
        <v>927</v>
      </c>
      <c r="T729" s="278">
        <v>46</v>
      </c>
      <c r="U729" s="88">
        <v>30607</v>
      </c>
      <c r="V729" s="54">
        <v>6</v>
      </c>
      <c r="W729" s="54" t="s">
        <v>3809</v>
      </c>
      <c r="X729" s="276" t="s">
        <v>926</v>
      </c>
      <c r="Y729" s="83" t="s">
        <v>927</v>
      </c>
      <c r="Z729" s="84">
        <v>46</v>
      </c>
      <c r="AA729" s="88">
        <v>30689</v>
      </c>
      <c r="AB729" s="279">
        <v>6</v>
      </c>
      <c r="AC729" s="280" t="s">
        <v>3809</v>
      </c>
      <c r="AD729" s="281" t="s">
        <v>926</v>
      </c>
      <c r="AE729" s="83" t="s">
        <v>927</v>
      </c>
      <c r="AF729" s="84">
        <v>46</v>
      </c>
      <c r="AG729" s="88">
        <v>30689</v>
      </c>
      <c r="AH729" s="279">
        <v>6</v>
      </c>
      <c r="AI729" s="286" t="s">
        <v>3809</v>
      </c>
      <c r="AJ729" s="281" t="s">
        <v>926</v>
      </c>
      <c r="AK729" s="83" t="s">
        <v>927</v>
      </c>
      <c r="AL729" s="84">
        <v>46</v>
      </c>
      <c r="AM729" s="88">
        <v>30689</v>
      </c>
      <c r="AN729" s="279">
        <v>6</v>
      </c>
      <c r="AO729" s="286" t="s">
        <v>3809</v>
      </c>
      <c r="AP729" s="281" t="s">
        <v>926</v>
      </c>
      <c r="AQ729" s="83" t="s">
        <v>927</v>
      </c>
      <c r="AR729" s="84">
        <v>46</v>
      </c>
      <c r="AS729" s="88">
        <v>30689</v>
      </c>
      <c r="AT729" s="279">
        <v>6</v>
      </c>
      <c r="AU729" s="280" t="s">
        <v>3809</v>
      </c>
      <c r="AV729" s="86" t="s">
        <v>926</v>
      </c>
      <c r="AW729" s="285" t="s">
        <v>927</v>
      </c>
      <c r="AX729" s="285">
        <v>30</v>
      </c>
      <c r="AY729" s="87">
        <v>30169</v>
      </c>
      <c r="AZ729" s="86">
        <v>6</v>
      </c>
      <c r="BA729" s="57" t="s">
        <v>3809</v>
      </c>
      <c r="BB729" s="301" t="s">
        <v>926</v>
      </c>
      <c r="BC729" s="83" t="s">
        <v>927</v>
      </c>
      <c r="BD729" s="84">
        <v>30</v>
      </c>
      <c r="BE729" s="282">
        <v>30169</v>
      </c>
      <c r="BF729" s="279">
        <v>6</v>
      </c>
      <c r="BG729" s="303" t="s">
        <v>3809</v>
      </c>
      <c r="BH729" s="86" t="s">
        <v>3829</v>
      </c>
      <c r="BI729" s="285" t="s">
        <v>3829</v>
      </c>
      <c r="BJ729" s="285" t="s">
        <v>3829</v>
      </c>
      <c r="BK729" s="86" t="s">
        <v>3829</v>
      </c>
      <c r="BL729" s="432">
        <v>6</v>
      </c>
      <c r="BM729" s="432" t="s">
        <v>3809</v>
      </c>
      <c r="BN729" s="432" t="str">
        <f>INDEX(ID!$D:$D,MATCH('Org2567'!D729,ID!$A:$A,0))</f>
        <v>กุดข้าวปุ้น</v>
      </c>
    </row>
    <row r="730" spans="1:66" x14ac:dyDescent="0.25">
      <c r="A730" s="272">
        <v>727</v>
      </c>
      <c r="B730" s="272">
        <v>10</v>
      </c>
      <c r="C730" s="82" t="s">
        <v>3001</v>
      </c>
      <c r="D730" s="272" t="s">
        <v>729</v>
      </c>
      <c r="E730" s="82" t="str">
        <f t="shared" si="11"/>
        <v>รพ.ม่วงสามสิบ</v>
      </c>
      <c r="F730" s="90" t="s">
        <v>926</v>
      </c>
      <c r="G730" s="90" t="s">
        <v>927</v>
      </c>
      <c r="H730" s="90">
        <v>66</v>
      </c>
      <c r="I730" s="273">
        <v>61530</v>
      </c>
      <c r="J730" s="90">
        <v>7</v>
      </c>
      <c r="K730" s="93" t="s">
        <v>3704</v>
      </c>
      <c r="L730" s="83" t="s">
        <v>926</v>
      </c>
      <c r="M730" s="83" t="s">
        <v>927</v>
      </c>
      <c r="N730" s="84">
        <v>98</v>
      </c>
      <c r="O730" s="85">
        <v>61885</v>
      </c>
      <c r="P730" s="274">
        <v>7</v>
      </c>
      <c r="Q730" s="275" t="s">
        <v>3816</v>
      </c>
      <c r="R730" s="276" t="s">
        <v>926</v>
      </c>
      <c r="S730" s="277" t="s">
        <v>927</v>
      </c>
      <c r="T730" s="278">
        <v>98</v>
      </c>
      <c r="U730" s="88">
        <v>61885</v>
      </c>
      <c r="V730" s="54">
        <v>7</v>
      </c>
      <c r="W730" s="54" t="s">
        <v>3816</v>
      </c>
      <c r="X730" s="276" t="s">
        <v>926</v>
      </c>
      <c r="Y730" s="83" t="s">
        <v>931</v>
      </c>
      <c r="Z730" s="84">
        <v>98</v>
      </c>
      <c r="AA730" s="88">
        <v>61826</v>
      </c>
      <c r="AB730" s="279">
        <v>10</v>
      </c>
      <c r="AC730" s="280" t="s">
        <v>3810</v>
      </c>
      <c r="AD730" s="281" t="s">
        <v>926</v>
      </c>
      <c r="AE730" s="83" t="s">
        <v>931</v>
      </c>
      <c r="AF730" s="84">
        <v>98</v>
      </c>
      <c r="AG730" s="88">
        <v>61826</v>
      </c>
      <c r="AH730" s="279">
        <v>10</v>
      </c>
      <c r="AI730" s="286" t="s">
        <v>3810</v>
      </c>
      <c r="AJ730" s="281" t="s">
        <v>926</v>
      </c>
      <c r="AK730" s="83" t="s">
        <v>931</v>
      </c>
      <c r="AL730" s="84">
        <v>98</v>
      </c>
      <c r="AM730" s="88">
        <v>61826</v>
      </c>
      <c r="AN730" s="279">
        <v>10</v>
      </c>
      <c r="AO730" s="286" t="s">
        <v>3810</v>
      </c>
      <c r="AP730" s="281" t="s">
        <v>926</v>
      </c>
      <c r="AQ730" s="83" t="s">
        <v>931</v>
      </c>
      <c r="AR730" s="84">
        <v>98</v>
      </c>
      <c r="AS730" s="88">
        <v>61826</v>
      </c>
      <c r="AT730" s="279">
        <v>10</v>
      </c>
      <c r="AU730" s="280" t="s">
        <v>3810</v>
      </c>
      <c r="AV730" s="86" t="s">
        <v>926</v>
      </c>
      <c r="AW730" s="285" t="s">
        <v>931</v>
      </c>
      <c r="AX730" s="285">
        <v>90</v>
      </c>
      <c r="AY730" s="87">
        <v>61294</v>
      </c>
      <c r="AZ730" s="86">
        <v>10</v>
      </c>
      <c r="BA730" s="57" t="s">
        <v>3810</v>
      </c>
      <c r="BB730" s="301" t="s">
        <v>926</v>
      </c>
      <c r="BC730" s="83" t="s">
        <v>931</v>
      </c>
      <c r="BD730" s="84">
        <v>90</v>
      </c>
      <c r="BE730" s="282">
        <v>61294</v>
      </c>
      <c r="BF730" s="279">
        <v>10</v>
      </c>
      <c r="BG730" s="303" t="s">
        <v>3810</v>
      </c>
      <c r="BH730" s="86" t="s">
        <v>3829</v>
      </c>
      <c r="BI730" s="285" t="s">
        <v>3829</v>
      </c>
      <c r="BJ730" s="285" t="s">
        <v>3829</v>
      </c>
      <c r="BK730" s="86" t="s">
        <v>3829</v>
      </c>
      <c r="BL730" s="432">
        <v>10</v>
      </c>
      <c r="BM730" s="432" t="s">
        <v>3810</v>
      </c>
      <c r="BN730" s="432" t="str">
        <f>INDEX(ID!$D:$D,MATCH('Org2567'!D730,ID!$A:$A,0))</f>
        <v>ม่วงสามสิบ</v>
      </c>
    </row>
    <row r="731" spans="1:66" x14ac:dyDescent="0.25">
      <c r="A731" s="272">
        <v>728</v>
      </c>
      <c r="B731" s="272">
        <v>10</v>
      </c>
      <c r="C731" s="82" t="s">
        <v>3001</v>
      </c>
      <c r="D731" s="272" t="s">
        <v>730</v>
      </c>
      <c r="E731" s="82" t="str">
        <f t="shared" si="11"/>
        <v>รพ.วารินชำราบ</v>
      </c>
      <c r="F731" s="90" t="s">
        <v>922</v>
      </c>
      <c r="G731" s="90" t="s">
        <v>924</v>
      </c>
      <c r="H731" s="90">
        <v>360</v>
      </c>
      <c r="I731" s="273">
        <v>107676</v>
      </c>
      <c r="J731" s="90">
        <v>15</v>
      </c>
      <c r="K731" s="93" t="s">
        <v>3775</v>
      </c>
      <c r="L731" s="83" t="s">
        <v>922</v>
      </c>
      <c r="M731" s="83" t="s">
        <v>924</v>
      </c>
      <c r="N731" s="84">
        <v>298</v>
      </c>
      <c r="O731" s="85">
        <v>108794</v>
      </c>
      <c r="P731" s="274">
        <v>15</v>
      </c>
      <c r="Q731" s="275" t="s">
        <v>3812</v>
      </c>
      <c r="R731" s="276" t="s">
        <v>922</v>
      </c>
      <c r="S731" s="277" t="s">
        <v>924</v>
      </c>
      <c r="T731" s="278">
        <v>298</v>
      </c>
      <c r="U731" s="88">
        <v>108794</v>
      </c>
      <c r="V731" s="54">
        <v>15</v>
      </c>
      <c r="W731" s="54" t="s">
        <v>3812</v>
      </c>
      <c r="X731" s="276" t="s">
        <v>922</v>
      </c>
      <c r="Y731" s="83" t="s">
        <v>924</v>
      </c>
      <c r="Z731" s="84">
        <v>298</v>
      </c>
      <c r="AA731" s="88">
        <v>108762</v>
      </c>
      <c r="AB731" s="279">
        <v>15</v>
      </c>
      <c r="AC731" s="280" t="s">
        <v>3812</v>
      </c>
      <c r="AD731" s="281" t="s">
        <v>922</v>
      </c>
      <c r="AE731" s="83" t="s">
        <v>924</v>
      </c>
      <c r="AF731" s="84">
        <v>298</v>
      </c>
      <c r="AG731" s="88">
        <v>108762</v>
      </c>
      <c r="AH731" s="279">
        <v>15</v>
      </c>
      <c r="AI731" s="286" t="s">
        <v>3812</v>
      </c>
      <c r="AJ731" s="281" t="s">
        <v>922</v>
      </c>
      <c r="AK731" s="83" t="s">
        <v>924</v>
      </c>
      <c r="AL731" s="84">
        <v>298</v>
      </c>
      <c r="AM731" s="88">
        <v>108762</v>
      </c>
      <c r="AN731" s="279">
        <v>15</v>
      </c>
      <c r="AO731" s="286" t="s">
        <v>3812</v>
      </c>
      <c r="AP731" s="281" t="s">
        <v>922</v>
      </c>
      <c r="AQ731" s="83" t="s">
        <v>924</v>
      </c>
      <c r="AR731" s="84">
        <v>298</v>
      </c>
      <c r="AS731" s="88">
        <v>108762</v>
      </c>
      <c r="AT731" s="279">
        <v>15</v>
      </c>
      <c r="AU731" s="280" t="s">
        <v>3812</v>
      </c>
      <c r="AV731" s="86" t="s">
        <v>922</v>
      </c>
      <c r="AW731" s="285" t="s">
        <v>924</v>
      </c>
      <c r="AX731" s="285">
        <v>250</v>
      </c>
      <c r="AY731" s="87">
        <v>108255</v>
      </c>
      <c r="AZ731" s="86">
        <v>15</v>
      </c>
      <c r="BA731" s="57" t="s">
        <v>3812</v>
      </c>
      <c r="BB731" s="301" t="s">
        <v>922</v>
      </c>
      <c r="BC731" s="83" t="s">
        <v>924</v>
      </c>
      <c r="BD731" s="84">
        <v>264</v>
      </c>
      <c r="BE731" s="282">
        <v>108255</v>
      </c>
      <c r="BF731" s="279">
        <v>15</v>
      </c>
      <c r="BG731" s="303" t="s">
        <v>3812</v>
      </c>
      <c r="BH731" s="86" t="s">
        <v>3829</v>
      </c>
      <c r="BI731" s="285" t="s">
        <v>3829</v>
      </c>
      <c r="BJ731" s="285" t="s">
        <v>3830</v>
      </c>
      <c r="BK731" s="86" t="s">
        <v>3829</v>
      </c>
      <c r="BL731" s="432">
        <v>15</v>
      </c>
      <c r="BM731" s="432" t="s">
        <v>3812</v>
      </c>
      <c r="BN731" s="432" t="str">
        <f>INDEX(ID!$D:$D,MATCH('Org2567'!D731,ID!$A:$A,0))</f>
        <v>วารินชำราบ</v>
      </c>
    </row>
    <row r="732" spans="1:66" x14ac:dyDescent="0.25">
      <c r="A732" s="272">
        <v>729</v>
      </c>
      <c r="B732" s="272">
        <v>10</v>
      </c>
      <c r="C732" s="82" t="s">
        <v>3001</v>
      </c>
      <c r="D732" s="272" t="s">
        <v>731</v>
      </c>
      <c r="E732" s="82" t="str">
        <f t="shared" si="11"/>
        <v>รพ.พิบูลมังสาหาร</v>
      </c>
      <c r="F732" s="90" t="s">
        <v>926</v>
      </c>
      <c r="G732" s="90" t="s">
        <v>952</v>
      </c>
      <c r="H732" s="90">
        <v>136</v>
      </c>
      <c r="I732" s="273">
        <v>95503</v>
      </c>
      <c r="J732" s="90">
        <v>13</v>
      </c>
      <c r="K732" s="93" t="s">
        <v>3781</v>
      </c>
      <c r="L732" s="83" t="s">
        <v>926</v>
      </c>
      <c r="M732" s="83" t="s">
        <v>952</v>
      </c>
      <c r="N732" s="84">
        <v>136</v>
      </c>
      <c r="O732" s="85">
        <v>95655</v>
      </c>
      <c r="P732" s="274">
        <v>13</v>
      </c>
      <c r="Q732" s="275" t="s">
        <v>3813</v>
      </c>
      <c r="R732" s="276" t="s">
        <v>926</v>
      </c>
      <c r="S732" s="277" t="s">
        <v>952</v>
      </c>
      <c r="T732" s="278">
        <v>140</v>
      </c>
      <c r="U732" s="88">
        <v>95655</v>
      </c>
      <c r="V732" s="54">
        <v>13</v>
      </c>
      <c r="W732" s="54" t="s">
        <v>3813</v>
      </c>
      <c r="X732" s="276" t="s">
        <v>926</v>
      </c>
      <c r="Y732" s="83" t="s">
        <v>952</v>
      </c>
      <c r="Z732" s="84">
        <v>140</v>
      </c>
      <c r="AA732" s="88">
        <v>96301</v>
      </c>
      <c r="AB732" s="279">
        <v>13</v>
      </c>
      <c r="AC732" s="280" t="s">
        <v>3813</v>
      </c>
      <c r="AD732" s="281" t="s">
        <v>926</v>
      </c>
      <c r="AE732" s="83" t="s">
        <v>952</v>
      </c>
      <c r="AF732" s="84">
        <v>204</v>
      </c>
      <c r="AG732" s="88">
        <v>96301</v>
      </c>
      <c r="AH732" s="279">
        <v>13</v>
      </c>
      <c r="AI732" s="286" t="s">
        <v>3813</v>
      </c>
      <c r="AJ732" s="281" t="s">
        <v>926</v>
      </c>
      <c r="AK732" s="83" t="s">
        <v>952</v>
      </c>
      <c r="AL732" s="84">
        <v>204</v>
      </c>
      <c r="AM732" s="88">
        <v>96301</v>
      </c>
      <c r="AN732" s="279">
        <v>13</v>
      </c>
      <c r="AO732" s="286" t="s">
        <v>3813</v>
      </c>
      <c r="AP732" s="281" t="s">
        <v>926</v>
      </c>
      <c r="AQ732" s="83" t="s">
        <v>952</v>
      </c>
      <c r="AR732" s="84">
        <v>204</v>
      </c>
      <c r="AS732" s="88">
        <v>96301</v>
      </c>
      <c r="AT732" s="279">
        <v>13</v>
      </c>
      <c r="AU732" s="280" t="s">
        <v>3813</v>
      </c>
      <c r="AV732" s="86" t="s">
        <v>926</v>
      </c>
      <c r="AW732" s="285" t="s">
        <v>952</v>
      </c>
      <c r="AX732" s="285">
        <v>160</v>
      </c>
      <c r="AY732" s="87">
        <v>95556</v>
      </c>
      <c r="AZ732" s="86">
        <v>13</v>
      </c>
      <c r="BA732" s="57" t="s">
        <v>3813</v>
      </c>
      <c r="BB732" s="301" t="s">
        <v>926</v>
      </c>
      <c r="BC732" s="83" t="s">
        <v>952</v>
      </c>
      <c r="BD732" s="84">
        <v>154</v>
      </c>
      <c r="BE732" s="282">
        <v>95556</v>
      </c>
      <c r="BF732" s="279">
        <v>13</v>
      </c>
      <c r="BG732" s="303" t="s">
        <v>3813</v>
      </c>
      <c r="BH732" s="86" t="s">
        <v>3829</v>
      </c>
      <c r="BI732" s="285" t="s">
        <v>3829</v>
      </c>
      <c r="BJ732" s="285" t="s">
        <v>3830</v>
      </c>
      <c r="BK732" s="86" t="s">
        <v>3829</v>
      </c>
      <c r="BL732" s="432">
        <v>13</v>
      </c>
      <c r="BM732" s="432" t="s">
        <v>3813</v>
      </c>
      <c r="BN732" s="432" t="str">
        <f>INDEX(ID!$D:$D,MATCH('Org2567'!D732,ID!$A:$A,0))</f>
        <v>พิบูลมังสาหาร</v>
      </c>
    </row>
    <row r="733" spans="1:66" x14ac:dyDescent="0.25">
      <c r="A733" s="272">
        <v>730</v>
      </c>
      <c r="B733" s="272">
        <v>10</v>
      </c>
      <c r="C733" s="82" t="s">
        <v>3001</v>
      </c>
      <c r="D733" s="272" t="s">
        <v>732</v>
      </c>
      <c r="E733" s="82" t="str">
        <f t="shared" si="11"/>
        <v>รพ.ตาลสุม</v>
      </c>
      <c r="F733" s="90" t="s">
        <v>926</v>
      </c>
      <c r="G733" s="90" t="s">
        <v>927</v>
      </c>
      <c r="H733" s="90">
        <v>37</v>
      </c>
      <c r="I733" s="273">
        <v>24425</v>
      </c>
      <c r="J733" s="90">
        <v>5</v>
      </c>
      <c r="K733" s="93" t="s">
        <v>3703</v>
      </c>
      <c r="L733" s="83" t="s">
        <v>926</v>
      </c>
      <c r="M733" s="83" t="s">
        <v>927</v>
      </c>
      <c r="N733" s="84">
        <v>37</v>
      </c>
      <c r="O733" s="85">
        <v>24590</v>
      </c>
      <c r="P733" s="274">
        <v>5</v>
      </c>
      <c r="Q733" s="275" t="s">
        <v>3811</v>
      </c>
      <c r="R733" s="276" t="s">
        <v>926</v>
      </c>
      <c r="S733" s="277" t="s">
        <v>927</v>
      </c>
      <c r="T733" s="278">
        <v>33</v>
      </c>
      <c r="U733" s="88">
        <v>24590</v>
      </c>
      <c r="V733" s="54">
        <v>5</v>
      </c>
      <c r="W733" s="54" t="s">
        <v>3811</v>
      </c>
      <c r="X733" s="276" t="s">
        <v>926</v>
      </c>
      <c r="Y733" s="83" t="s">
        <v>927</v>
      </c>
      <c r="Z733" s="84">
        <v>33</v>
      </c>
      <c r="AA733" s="88">
        <v>24582</v>
      </c>
      <c r="AB733" s="279">
        <v>5</v>
      </c>
      <c r="AC733" s="280" t="s">
        <v>3811</v>
      </c>
      <c r="AD733" s="281" t="s">
        <v>926</v>
      </c>
      <c r="AE733" s="83" t="s">
        <v>927</v>
      </c>
      <c r="AF733" s="84">
        <v>30</v>
      </c>
      <c r="AG733" s="88">
        <v>24582</v>
      </c>
      <c r="AH733" s="279">
        <v>5</v>
      </c>
      <c r="AI733" s="286" t="s">
        <v>3811</v>
      </c>
      <c r="AJ733" s="281" t="s">
        <v>926</v>
      </c>
      <c r="AK733" s="83" t="s">
        <v>927</v>
      </c>
      <c r="AL733" s="84">
        <v>30</v>
      </c>
      <c r="AM733" s="88">
        <v>24582</v>
      </c>
      <c r="AN733" s="279">
        <v>5</v>
      </c>
      <c r="AO733" s="286" t="s">
        <v>3811</v>
      </c>
      <c r="AP733" s="281" t="s">
        <v>926</v>
      </c>
      <c r="AQ733" s="83" t="s">
        <v>927</v>
      </c>
      <c r="AR733" s="84">
        <v>30</v>
      </c>
      <c r="AS733" s="88">
        <v>24582</v>
      </c>
      <c r="AT733" s="279">
        <v>5</v>
      </c>
      <c r="AU733" s="280" t="s">
        <v>3811</v>
      </c>
      <c r="AV733" s="86" t="s">
        <v>926</v>
      </c>
      <c r="AW733" s="285" t="s">
        <v>927</v>
      </c>
      <c r="AX733" s="285">
        <v>30</v>
      </c>
      <c r="AY733" s="87">
        <v>24253</v>
      </c>
      <c r="AZ733" s="86">
        <v>5</v>
      </c>
      <c r="BA733" s="57" t="s">
        <v>3811</v>
      </c>
      <c r="BB733" s="301" t="s">
        <v>926</v>
      </c>
      <c r="BC733" s="83" t="s">
        <v>927</v>
      </c>
      <c r="BD733" s="84">
        <v>30</v>
      </c>
      <c r="BE733" s="282">
        <v>24253</v>
      </c>
      <c r="BF733" s="279">
        <v>5</v>
      </c>
      <c r="BG733" s="303" t="s">
        <v>3811</v>
      </c>
      <c r="BH733" s="86" t="s">
        <v>3829</v>
      </c>
      <c r="BI733" s="285" t="s">
        <v>3829</v>
      </c>
      <c r="BJ733" s="285" t="s">
        <v>3829</v>
      </c>
      <c r="BK733" s="86" t="s">
        <v>3829</v>
      </c>
      <c r="BL733" s="432">
        <v>5</v>
      </c>
      <c r="BM733" s="432" t="s">
        <v>3811</v>
      </c>
      <c r="BN733" s="432" t="str">
        <f>INDEX(ID!$D:$D,MATCH('Org2567'!D733,ID!$A:$A,0))</f>
        <v>ตาลสุม</v>
      </c>
    </row>
    <row r="734" spans="1:66" x14ac:dyDescent="0.25">
      <c r="A734" s="272">
        <v>731</v>
      </c>
      <c r="B734" s="272">
        <v>10</v>
      </c>
      <c r="C734" s="82" t="s">
        <v>3001</v>
      </c>
      <c r="D734" s="272" t="s">
        <v>733</v>
      </c>
      <c r="E734" s="82" t="str">
        <f t="shared" si="11"/>
        <v>รพ.โพธิ์ไทร</v>
      </c>
      <c r="F734" s="90" t="s">
        <v>926</v>
      </c>
      <c r="G734" s="90" t="s">
        <v>927</v>
      </c>
      <c r="H734" s="90">
        <v>37</v>
      </c>
      <c r="I734" s="273">
        <v>36694</v>
      </c>
      <c r="J734" s="90">
        <v>6</v>
      </c>
      <c r="K734" s="93" t="s">
        <v>3783</v>
      </c>
      <c r="L734" s="83" t="s">
        <v>926</v>
      </c>
      <c r="M734" s="83" t="s">
        <v>927</v>
      </c>
      <c r="N734" s="84">
        <v>55</v>
      </c>
      <c r="O734" s="85">
        <v>36990</v>
      </c>
      <c r="P734" s="274">
        <v>6</v>
      </c>
      <c r="Q734" s="275" t="s">
        <v>3809</v>
      </c>
      <c r="R734" s="276" t="s">
        <v>926</v>
      </c>
      <c r="S734" s="277" t="s">
        <v>927</v>
      </c>
      <c r="T734" s="278">
        <v>69</v>
      </c>
      <c r="U734" s="88">
        <v>36990</v>
      </c>
      <c r="V734" s="54">
        <v>6</v>
      </c>
      <c r="W734" s="54" t="s">
        <v>3809</v>
      </c>
      <c r="X734" s="276" t="s">
        <v>926</v>
      </c>
      <c r="Y734" s="83" t="s">
        <v>927</v>
      </c>
      <c r="Z734" s="84">
        <v>69</v>
      </c>
      <c r="AA734" s="88">
        <v>37173</v>
      </c>
      <c r="AB734" s="279">
        <v>6</v>
      </c>
      <c r="AC734" s="280" t="s">
        <v>3809</v>
      </c>
      <c r="AD734" s="281" t="s">
        <v>926</v>
      </c>
      <c r="AE734" s="83" t="s">
        <v>927</v>
      </c>
      <c r="AF734" s="84">
        <v>36</v>
      </c>
      <c r="AG734" s="88">
        <v>37173</v>
      </c>
      <c r="AH734" s="279">
        <v>6</v>
      </c>
      <c r="AI734" s="286" t="s">
        <v>3809</v>
      </c>
      <c r="AJ734" s="281" t="s">
        <v>926</v>
      </c>
      <c r="AK734" s="83" t="s">
        <v>927</v>
      </c>
      <c r="AL734" s="84">
        <v>36</v>
      </c>
      <c r="AM734" s="88">
        <v>37173</v>
      </c>
      <c r="AN734" s="279">
        <v>6</v>
      </c>
      <c r="AO734" s="286" t="s">
        <v>3809</v>
      </c>
      <c r="AP734" s="281" t="s">
        <v>926</v>
      </c>
      <c r="AQ734" s="83" t="s">
        <v>927</v>
      </c>
      <c r="AR734" s="84">
        <v>36</v>
      </c>
      <c r="AS734" s="88">
        <v>37173</v>
      </c>
      <c r="AT734" s="279">
        <v>6</v>
      </c>
      <c r="AU734" s="280" t="s">
        <v>3809</v>
      </c>
      <c r="AV734" s="86" t="s">
        <v>926</v>
      </c>
      <c r="AW734" s="285" t="s">
        <v>927</v>
      </c>
      <c r="AX734" s="285">
        <v>36</v>
      </c>
      <c r="AY734" s="87">
        <v>37081</v>
      </c>
      <c r="AZ734" s="86">
        <v>6</v>
      </c>
      <c r="BA734" s="57" t="s">
        <v>3809</v>
      </c>
      <c r="BB734" s="301" t="s">
        <v>926</v>
      </c>
      <c r="BC734" s="83" t="s">
        <v>927</v>
      </c>
      <c r="BD734" s="84">
        <v>40</v>
      </c>
      <c r="BE734" s="282">
        <v>37081</v>
      </c>
      <c r="BF734" s="279">
        <v>6</v>
      </c>
      <c r="BG734" s="303" t="s">
        <v>3809</v>
      </c>
      <c r="BH734" s="86" t="s">
        <v>3829</v>
      </c>
      <c r="BI734" s="285" t="s">
        <v>3829</v>
      </c>
      <c r="BJ734" s="285" t="s">
        <v>3830</v>
      </c>
      <c r="BK734" s="86" t="s">
        <v>3829</v>
      </c>
      <c r="BL734" s="432">
        <v>6</v>
      </c>
      <c r="BM734" s="432" t="s">
        <v>3809</v>
      </c>
      <c r="BN734" s="432" t="str">
        <f>INDEX(ID!$D:$D,MATCH('Org2567'!D734,ID!$A:$A,0))</f>
        <v>โพธิ์ไทร</v>
      </c>
    </row>
    <row r="735" spans="1:66" x14ac:dyDescent="0.25">
      <c r="A735" s="272">
        <v>732</v>
      </c>
      <c r="B735" s="272">
        <v>10</v>
      </c>
      <c r="C735" s="82" t="s">
        <v>3001</v>
      </c>
      <c r="D735" s="272" t="s">
        <v>734</v>
      </c>
      <c r="E735" s="82" t="str">
        <f t="shared" si="11"/>
        <v>รพ.สำโรง</v>
      </c>
      <c r="F735" s="90" t="s">
        <v>926</v>
      </c>
      <c r="G735" s="90" t="s">
        <v>927</v>
      </c>
      <c r="H735" s="90">
        <v>40</v>
      </c>
      <c r="I735" s="273">
        <v>39694</v>
      </c>
      <c r="J735" s="90">
        <v>6</v>
      </c>
      <c r="K735" s="93" t="s">
        <v>3783</v>
      </c>
      <c r="L735" s="83" t="s">
        <v>926</v>
      </c>
      <c r="M735" s="83" t="s">
        <v>927</v>
      </c>
      <c r="N735" s="84">
        <v>47</v>
      </c>
      <c r="O735" s="85">
        <v>39845</v>
      </c>
      <c r="P735" s="274">
        <v>6</v>
      </c>
      <c r="Q735" s="275" t="s">
        <v>3809</v>
      </c>
      <c r="R735" s="276" t="s">
        <v>926</v>
      </c>
      <c r="S735" s="277" t="s">
        <v>927</v>
      </c>
      <c r="T735" s="278">
        <v>36</v>
      </c>
      <c r="U735" s="88">
        <v>39845</v>
      </c>
      <c r="V735" s="54">
        <v>6</v>
      </c>
      <c r="W735" s="54" t="s">
        <v>3809</v>
      </c>
      <c r="X735" s="276" t="s">
        <v>926</v>
      </c>
      <c r="Y735" s="83" t="s">
        <v>927</v>
      </c>
      <c r="Z735" s="84">
        <v>36</v>
      </c>
      <c r="AA735" s="88">
        <v>39803</v>
      </c>
      <c r="AB735" s="279">
        <v>6</v>
      </c>
      <c r="AC735" s="280" t="s">
        <v>3809</v>
      </c>
      <c r="AD735" s="281" t="s">
        <v>926</v>
      </c>
      <c r="AE735" s="83" t="s">
        <v>927</v>
      </c>
      <c r="AF735" s="84">
        <v>46</v>
      </c>
      <c r="AG735" s="88">
        <v>39803</v>
      </c>
      <c r="AH735" s="279">
        <v>6</v>
      </c>
      <c r="AI735" s="286" t="s">
        <v>3809</v>
      </c>
      <c r="AJ735" s="281" t="s">
        <v>926</v>
      </c>
      <c r="AK735" s="83" t="s">
        <v>927</v>
      </c>
      <c r="AL735" s="84">
        <v>46</v>
      </c>
      <c r="AM735" s="88">
        <v>39803</v>
      </c>
      <c r="AN735" s="279">
        <v>6</v>
      </c>
      <c r="AO735" s="286" t="s">
        <v>3809</v>
      </c>
      <c r="AP735" s="281" t="s">
        <v>926</v>
      </c>
      <c r="AQ735" s="83" t="s">
        <v>927</v>
      </c>
      <c r="AR735" s="84">
        <v>46</v>
      </c>
      <c r="AS735" s="88">
        <v>39803</v>
      </c>
      <c r="AT735" s="279">
        <v>6</v>
      </c>
      <c r="AU735" s="280" t="s">
        <v>3809</v>
      </c>
      <c r="AV735" s="86" t="s">
        <v>926</v>
      </c>
      <c r="AW735" s="285" t="s">
        <v>927</v>
      </c>
      <c r="AX735" s="285">
        <v>30</v>
      </c>
      <c r="AY735" s="87">
        <v>39212</v>
      </c>
      <c r="AZ735" s="86">
        <v>6</v>
      </c>
      <c r="BA735" s="57" t="s">
        <v>3809</v>
      </c>
      <c r="BB735" s="301" t="s">
        <v>926</v>
      </c>
      <c r="BC735" s="83" t="s">
        <v>927</v>
      </c>
      <c r="BD735" s="84">
        <v>30</v>
      </c>
      <c r="BE735" s="282">
        <v>39212</v>
      </c>
      <c r="BF735" s="279">
        <v>6</v>
      </c>
      <c r="BG735" s="303" t="s">
        <v>3809</v>
      </c>
      <c r="BH735" s="86" t="s">
        <v>3829</v>
      </c>
      <c r="BI735" s="285" t="s">
        <v>3829</v>
      </c>
      <c r="BJ735" s="285" t="s">
        <v>3829</v>
      </c>
      <c r="BK735" s="86" t="s">
        <v>3829</v>
      </c>
      <c r="BL735" s="432">
        <v>6</v>
      </c>
      <c r="BM735" s="432" t="s">
        <v>3809</v>
      </c>
      <c r="BN735" s="432" t="str">
        <f>INDEX(ID!$D:$D,MATCH('Org2567'!D735,ID!$A:$A,0))</f>
        <v>สำโรง</v>
      </c>
    </row>
    <row r="736" spans="1:66" x14ac:dyDescent="0.25">
      <c r="A736" s="272">
        <v>733</v>
      </c>
      <c r="B736" s="272">
        <v>10</v>
      </c>
      <c r="C736" s="82" t="s">
        <v>3001</v>
      </c>
      <c r="D736" s="272" t="s">
        <v>735</v>
      </c>
      <c r="E736" s="82" t="str">
        <f t="shared" si="11"/>
        <v>รพ.ดอนมดแดง</v>
      </c>
      <c r="F736" s="90" t="s">
        <v>926</v>
      </c>
      <c r="G736" s="90" t="s">
        <v>927</v>
      </c>
      <c r="H736" s="90">
        <v>30</v>
      </c>
      <c r="I736" s="273">
        <v>19820</v>
      </c>
      <c r="J736" s="90">
        <v>5</v>
      </c>
      <c r="K736" s="93" t="s">
        <v>3703</v>
      </c>
      <c r="L736" s="83" t="s">
        <v>926</v>
      </c>
      <c r="M736" s="83" t="s">
        <v>927</v>
      </c>
      <c r="N736" s="84">
        <v>33</v>
      </c>
      <c r="O736" s="85">
        <v>19894</v>
      </c>
      <c r="P736" s="274">
        <v>5</v>
      </c>
      <c r="Q736" s="275" t="s">
        <v>3811</v>
      </c>
      <c r="R736" s="276" t="s">
        <v>926</v>
      </c>
      <c r="S736" s="277" t="s">
        <v>927</v>
      </c>
      <c r="T736" s="278">
        <v>32</v>
      </c>
      <c r="U736" s="88">
        <v>19894</v>
      </c>
      <c r="V736" s="54">
        <v>5</v>
      </c>
      <c r="W736" s="54" t="s">
        <v>3811</v>
      </c>
      <c r="X736" s="276" t="s">
        <v>926</v>
      </c>
      <c r="Y736" s="83" t="s">
        <v>927</v>
      </c>
      <c r="Z736" s="84">
        <v>32</v>
      </c>
      <c r="AA736" s="88">
        <v>20096</v>
      </c>
      <c r="AB736" s="279">
        <v>5</v>
      </c>
      <c r="AC736" s="280" t="s">
        <v>3811</v>
      </c>
      <c r="AD736" s="281" t="s">
        <v>926</v>
      </c>
      <c r="AE736" s="83" t="s">
        <v>927</v>
      </c>
      <c r="AF736" s="84">
        <v>33</v>
      </c>
      <c r="AG736" s="88">
        <v>20096</v>
      </c>
      <c r="AH736" s="279">
        <v>5</v>
      </c>
      <c r="AI736" s="286" t="s">
        <v>3811</v>
      </c>
      <c r="AJ736" s="281" t="s">
        <v>926</v>
      </c>
      <c r="AK736" s="83" t="s">
        <v>927</v>
      </c>
      <c r="AL736" s="84">
        <v>33</v>
      </c>
      <c r="AM736" s="88">
        <v>20096</v>
      </c>
      <c r="AN736" s="279">
        <v>5</v>
      </c>
      <c r="AO736" s="286" t="s">
        <v>3811</v>
      </c>
      <c r="AP736" s="281" t="s">
        <v>926</v>
      </c>
      <c r="AQ736" s="83" t="s">
        <v>927</v>
      </c>
      <c r="AR736" s="84">
        <v>33</v>
      </c>
      <c r="AS736" s="88">
        <v>20096</v>
      </c>
      <c r="AT736" s="279">
        <v>5</v>
      </c>
      <c r="AU736" s="280" t="s">
        <v>3811</v>
      </c>
      <c r="AV736" s="86" t="s">
        <v>926</v>
      </c>
      <c r="AW736" s="285" t="s">
        <v>927</v>
      </c>
      <c r="AX736" s="285">
        <v>30</v>
      </c>
      <c r="AY736" s="87">
        <v>20176</v>
      </c>
      <c r="AZ736" s="86">
        <v>5</v>
      </c>
      <c r="BA736" s="57" t="s">
        <v>3811</v>
      </c>
      <c r="BB736" s="301" t="s">
        <v>926</v>
      </c>
      <c r="BC736" s="83" t="s">
        <v>927</v>
      </c>
      <c r="BD736" s="84">
        <v>30</v>
      </c>
      <c r="BE736" s="282">
        <v>20176</v>
      </c>
      <c r="BF736" s="279">
        <v>5</v>
      </c>
      <c r="BG736" s="303" t="s">
        <v>3811</v>
      </c>
      <c r="BH736" s="86" t="s">
        <v>3829</v>
      </c>
      <c r="BI736" s="285" t="s">
        <v>3829</v>
      </c>
      <c r="BJ736" s="285" t="s">
        <v>3829</v>
      </c>
      <c r="BK736" s="86" t="s">
        <v>3829</v>
      </c>
      <c r="BL736" s="432">
        <v>5</v>
      </c>
      <c r="BM736" s="432" t="s">
        <v>3811</v>
      </c>
      <c r="BN736" s="432" t="str">
        <f>INDEX(ID!$D:$D,MATCH('Org2567'!D736,ID!$A:$A,0))</f>
        <v>ดอนมดแดง</v>
      </c>
    </row>
    <row r="737" spans="1:66" x14ac:dyDescent="0.25">
      <c r="A737" s="272">
        <v>734</v>
      </c>
      <c r="B737" s="272">
        <v>10</v>
      </c>
      <c r="C737" s="82" t="s">
        <v>3001</v>
      </c>
      <c r="D737" s="272" t="s">
        <v>736</v>
      </c>
      <c r="E737" s="82" t="str">
        <f t="shared" si="11"/>
        <v>รพ.สิรินธร</v>
      </c>
      <c r="F737" s="90" t="s">
        <v>926</v>
      </c>
      <c r="G737" s="90" t="s">
        <v>927</v>
      </c>
      <c r="H737" s="90">
        <v>37</v>
      </c>
      <c r="I737" s="273">
        <v>42033</v>
      </c>
      <c r="J737" s="90">
        <v>6</v>
      </c>
      <c r="K737" s="93" t="s">
        <v>3783</v>
      </c>
      <c r="L737" s="83" t="s">
        <v>926</v>
      </c>
      <c r="M737" s="83" t="s">
        <v>927</v>
      </c>
      <c r="N737" s="84">
        <v>39</v>
      </c>
      <c r="O737" s="85">
        <v>42247</v>
      </c>
      <c r="P737" s="274">
        <v>6</v>
      </c>
      <c r="Q737" s="275" t="s">
        <v>3809</v>
      </c>
      <c r="R737" s="276" t="s">
        <v>926</v>
      </c>
      <c r="S737" s="277" t="s">
        <v>927</v>
      </c>
      <c r="T737" s="278">
        <v>38</v>
      </c>
      <c r="U737" s="88">
        <v>42247</v>
      </c>
      <c r="V737" s="54">
        <v>6</v>
      </c>
      <c r="W737" s="54" t="s">
        <v>3809</v>
      </c>
      <c r="X737" s="276" t="s">
        <v>926</v>
      </c>
      <c r="Y737" s="83" t="s">
        <v>927</v>
      </c>
      <c r="Z737" s="84">
        <v>38</v>
      </c>
      <c r="AA737" s="88">
        <v>42483</v>
      </c>
      <c r="AB737" s="279">
        <v>6</v>
      </c>
      <c r="AC737" s="280" t="s">
        <v>3809</v>
      </c>
      <c r="AD737" s="281" t="s">
        <v>926</v>
      </c>
      <c r="AE737" s="83" t="s">
        <v>927</v>
      </c>
      <c r="AF737" s="84">
        <v>41</v>
      </c>
      <c r="AG737" s="88">
        <v>42483</v>
      </c>
      <c r="AH737" s="279">
        <v>6</v>
      </c>
      <c r="AI737" s="286" t="s">
        <v>3809</v>
      </c>
      <c r="AJ737" s="281" t="s">
        <v>926</v>
      </c>
      <c r="AK737" s="83" t="s">
        <v>927</v>
      </c>
      <c r="AL737" s="84">
        <v>41</v>
      </c>
      <c r="AM737" s="88">
        <v>42483</v>
      </c>
      <c r="AN737" s="279">
        <v>6</v>
      </c>
      <c r="AO737" s="286" t="s">
        <v>3809</v>
      </c>
      <c r="AP737" s="281" t="s">
        <v>926</v>
      </c>
      <c r="AQ737" s="83" t="s">
        <v>927</v>
      </c>
      <c r="AR737" s="84">
        <v>41</v>
      </c>
      <c r="AS737" s="88">
        <v>42483</v>
      </c>
      <c r="AT737" s="279">
        <v>6</v>
      </c>
      <c r="AU737" s="280" t="s">
        <v>3809</v>
      </c>
      <c r="AV737" s="86" t="s">
        <v>926</v>
      </c>
      <c r="AW737" s="285" t="s">
        <v>927</v>
      </c>
      <c r="AX737" s="285">
        <v>30</v>
      </c>
      <c r="AY737" s="87">
        <v>42377</v>
      </c>
      <c r="AZ737" s="86">
        <v>6</v>
      </c>
      <c r="BA737" s="57" t="s">
        <v>3809</v>
      </c>
      <c r="BB737" s="301" t="s">
        <v>926</v>
      </c>
      <c r="BC737" s="83" t="s">
        <v>927</v>
      </c>
      <c r="BD737" s="84">
        <v>30</v>
      </c>
      <c r="BE737" s="282">
        <v>42377</v>
      </c>
      <c r="BF737" s="279">
        <v>6</v>
      </c>
      <c r="BG737" s="303" t="s">
        <v>3809</v>
      </c>
      <c r="BH737" s="86" t="s">
        <v>3829</v>
      </c>
      <c r="BI737" s="285" t="s">
        <v>3829</v>
      </c>
      <c r="BJ737" s="285" t="s">
        <v>3829</v>
      </c>
      <c r="BK737" s="86" t="s">
        <v>3829</v>
      </c>
      <c r="BL737" s="432">
        <v>6</v>
      </c>
      <c r="BM737" s="432" t="s">
        <v>3809</v>
      </c>
      <c r="BN737" s="432" t="str">
        <f>INDEX(ID!$D:$D,MATCH('Org2567'!D737,ID!$A:$A,0))</f>
        <v>สิรินธร</v>
      </c>
    </row>
    <row r="738" spans="1:66" x14ac:dyDescent="0.25">
      <c r="A738" s="272">
        <v>735</v>
      </c>
      <c r="B738" s="272">
        <v>10</v>
      </c>
      <c r="C738" s="82" t="s">
        <v>3001</v>
      </c>
      <c r="D738" s="272" t="s">
        <v>737</v>
      </c>
      <c r="E738" s="82" t="str">
        <f t="shared" si="11"/>
        <v>รพ.ทุ่งศรีอุดม</v>
      </c>
      <c r="F738" s="90" t="s">
        <v>926</v>
      </c>
      <c r="G738" s="90" t="s">
        <v>927</v>
      </c>
      <c r="H738" s="90">
        <v>30</v>
      </c>
      <c r="I738" s="273">
        <v>22117</v>
      </c>
      <c r="J738" s="90">
        <v>5</v>
      </c>
      <c r="K738" s="93" t="s">
        <v>3703</v>
      </c>
      <c r="L738" s="83" t="s">
        <v>926</v>
      </c>
      <c r="M738" s="83" t="s">
        <v>927</v>
      </c>
      <c r="N738" s="84">
        <v>30</v>
      </c>
      <c r="O738" s="85">
        <v>22285</v>
      </c>
      <c r="P738" s="274">
        <v>5</v>
      </c>
      <c r="Q738" s="275" t="s">
        <v>3811</v>
      </c>
      <c r="R738" s="276" t="s">
        <v>926</v>
      </c>
      <c r="S738" s="277" t="s">
        <v>927</v>
      </c>
      <c r="T738" s="278">
        <v>30</v>
      </c>
      <c r="U738" s="88">
        <v>22285</v>
      </c>
      <c r="V738" s="54">
        <v>5</v>
      </c>
      <c r="W738" s="54" t="s">
        <v>3811</v>
      </c>
      <c r="X738" s="276" t="s">
        <v>926</v>
      </c>
      <c r="Y738" s="83" t="s">
        <v>927</v>
      </c>
      <c r="Z738" s="84">
        <v>30</v>
      </c>
      <c r="AA738" s="88">
        <v>22410</v>
      </c>
      <c r="AB738" s="279">
        <v>5</v>
      </c>
      <c r="AC738" s="280" t="s">
        <v>3811</v>
      </c>
      <c r="AD738" s="281" t="s">
        <v>926</v>
      </c>
      <c r="AE738" s="83" t="s">
        <v>927</v>
      </c>
      <c r="AF738" s="84">
        <v>30</v>
      </c>
      <c r="AG738" s="88">
        <v>22410</v>
      </c>
      <c r="AH738" s="279">
        <v>5</v>
      </c>
      <c r="AI738" s="286" t="s">
        <v>3811</v>
      </c>
      <c r="AJ738" s="281" t="s">
        <v>926</v>
      </c>
      <c r="AK738" s="83" t="s">
        <v>927</v>
      </c>
      <c r="AL738" s="84">
        <v>30</v>
      </c>
      <c r="AM738" s="88">
        <v>22410</v>
      </c>
      <c r="AN738" s="279">
        <v>5</v>
      </c>
      <c r="AO738" s="286" t="s">
        <v>3811</v>
      </c>
      <c r="AP738" s="281" t="s">
        <v>926</v>
      </c>
      <c r="AQ738" s="83" t="s">
        <v>927</v>
      </c>
      <c r="AR738" s="84">
        <v>30</v>
      </c>
      <c r="AS738" s="88">
        <v>22410</v>
      </c>
      <c r="AT738" s="279">
        <v>5</v>
      </c>
      <c r="AU738" s="280" t="s">
        <v>3811</v>
      </c>
      <c r="AV738" s="86" t="s">
        <v>926</v>
      </c>
      <c r="AW738" s="285" t="s">
        <v>927</v>
      </c>
      <c r="AX738" s="285">
        <v>30</v>
      </c>
      <c r="AY738" s="87">
        <v>22100</v>
      </c>
      <c r="AZ738" s="86">
        <v>5</v>
      </c>
      <c r="BA738" s="57" t="s">
        <v>3811</v>
      </c>
      <c r="BB738" s="301" t="s">
        <v>926</v>
      </c>
      <c r="BC738" s="83" t="s">
        <v>927</v>
      </c>
      <c r="BD738" s="84">
        <v>30</v>
      </c>
      <c r="BE738" s="282">
        <v>22100</v>
      </c>
      <c r="BF738" s="279">
        <v>5</v>
      </c>
      <c r="BG738" s="303" t="s">
        <v>3811</v>
      </c>
      <c r="BH738" s="86" t="s">
        <v>3829</v>
      </c>
      <c r="BI738" s="285" t="s">
        <v>3829</v>
      </c>
      <c r="BJ738" s="285" t="s">
        <v>3829</v>
      </c>
      <c r="BK738" s="86" t="s">
        <v>3829</v>
      </c>
      <c r="BL738" s="432">
        <v>5</v>
      </c>
      <c r="BM738" s="432" t="s">
        <v>3811</v>
      </c>
      <c r="BN738" s="432" t="str">
        <f>INDEX(ID!$D:$D,MATCH('Org2567'!D738,ID!$A:$A,0))</f>
        <v>ทุ่งศรีอุดม</v>
      </c>
    </row>
    <row r="739" spans="1:66" x14ac:dyDescent="0.25">
      <c r="A739" s="272">
        <v>736</v>
      </c>
      <c r="B739" s="272">
        <v>10</v>
      </c>
      <c r="C739" s="82" t="s">
        <v>3001</v>
      </c>
      <c r="D739" s="272" t="s">
        <v>738</v>
      </c>
      <c r="E739" s="82" t="str">
        <f t="shared" si="11"/>
        <v>รพ.สมเด็จพระยุพราชเดชอุดม</v>
      </c>
      <c r="F739" s="90" t="s">
        <v>922</v>
      </c>
      <c r="G739" s="90" t="s">
        <v>924</v>
      </c>
      <c r="H739" s="90">
        <v>319</v>
      </c>
      <c r="I739" s="273">
        <v>131455</v>
      </c>
      <c r="J739" s="90">
        <v>15</v>
      </c>
      <c r="K739" s="93" t="s">
        <v>3775</v>
      </c>
      <c r="L739" s="83" t="s">
        <v>922</v>
      </c>
      <c r="M739" s="83" t="s">
        <v>918</v>
      </c>
      <c r="N739" s="84">
        <v>400</v>
      </c>
      <c r="O739" s="85">
        <v>132348</v>
      </c>
      <c r="P739" s="274">
        <v>16</v>
      </c>
      <c r="Q739" s="275" t="s">
        <v>3818</v>
      </c>
      <c r="R739" s="276" t="s">
        <v>922</v>
      </c>
      <c r="S739" s="277" t="s">
        <v>918</v>
      </c>
      <c r="T739" s="278">
        <v>437</v>
      </c>
      <c r="U739" s="88">
        <v>132348</v>
      </c>
      <c r="V739" s="54">
        <v>17</v>
      </c>
      <c r="W739" s="54" t="s">
        <v>3817</v>
      </c>
      <c r="X739" s="276" t="s">
        <v>922</v>
      </c>
      <c r="Y739" s="83" t="s">
        <v>918</v>
      </c>
      <c r="Z739" s="84">
        <v>437</v>
      </c>
      <c r="AA739" s="88">
        <v>132760</v>
      </c>
      <c r="AB739" s="279">
        <v>17</v>
      </c>
      <c r="AC739" s="280" t="s">
        <v>3817</v>
      </c>
      <c r="AD739" s="281" t="s">
        <v>922</v>
      </c>
      <c r="AE739" s="83" t="s">
        <v>918</v>
      </c>
      <c r="AF739" s="84">
        <v>359</v>
      </c>
      <c r="AG739" s="88">
        <v>132760</v>
      </c>
      <c r="AH739" s="279">
        <v>16</v>
      </c>
      <c r="AI739" s="286" t="s">
        <v>3818</v>
      </c>
      <c r="AJ739" s="281" t="s">
        <v>922</v>
      </c>
      <c r="AK739" s="83" t="s">
        <v>918</v>
      </c>
      <c r="AL739" s="84">
        <v>359</v>
      </c>
      <c r="AM739" s="88">
        <v>132760</v>
      </c>
      <c r="AN739" s="279">
        <v>16</v>
      </c>
      <c r="AO739" s="286" t="s">
        <v>3818</v>
      </c>
      <c r="AP739" s="281" t="s">
        <v>922</v>
      </c>
      <c r="AQ739" s="83" t="s">
        <v>918</v>
      </c>
      <c r="AR739" s="84">
        <v>359</v>
      </c>
      <c r="AS739" s="88">
        <v>132760</v>
      </c>
      <c r="AT739" s="279">
        <v>16</v>
      </c>
      <c r="AU739" s="280" t="s">
        <v>3818</v>
      </c>
      <c r="AV739" s="86" t="s">
        <v>922</v>
      </c>
      <c r="AW739" s="285" t="s">
        <v>918</v>
      </c>
      <c r="AX739" s="285">
        <v>359</v>
      </c>
      <c r="AY739" s="87">
        <v>131650</v>
      </c>
      <c r="AZ739" s="86">
        <v>16</v>
      </c>
      <c r="BA739" s="57" t="s">
        <v>3818</v>
      </c>
      <c r="BB739" s="301" t="s">
        <v>922</v>
      </c>
      <c r="BC739" s="83" t="s">
        <v>918</v>
      </c>
      <c r="BD739" s="84">
        <v>363</v>
      </c>
      <c r="BE739" s="282">
        <v>131650</v>
      </c>
      <c r="BF739" s="279">
        <v>16</v>
      </c>
      <c r="BG739" s="303" t="s">
        <v>3818</v>
      </c>
      <c r="BH739" s="86" t="s">
        <v>3829</v>
      </c>
      <c r="BI739" s="285" t="s">
        <v>3829</v>
      </c>
      <c r="BJ739" s="285" t="s">
        <v>3830</v>
      </c>
      <c r="BK739" s="86" t="s">
        <v>3829</v>
      </c>
      <c r="BL739" s="432">
        <v>16</v>
      </c>
      <c r="BM739" s="432" t="s">
        <v>3818</v>
      </c>
      <c r="BN739" s="432" t="str">
        <f>INDEX(ID!$D:$D,MATCH('Org2567'!D739,ID!$A:$A,0))</f>
        <v>สมเด็จพระยุพราชเดชอุดม</v>
      </c>
    </row>
    <row r="740" spans="1:66" x14ac:dyDescent="0.25">
      <c r="A740" s="272">
        <v>737</v>
      </c>
      <c r="B740" s="272">
        <v>10</v>
      </c>
      <c r="C740" s="82" t="s">
        <v>3001</v>
      </c>
      <c r="D740" s="272" t="s">
        <v>739</v>
      </c>
      <c r="E740" s="82" t="str">
        <f t="shared" si="11"/>
        <v>รพ.๕๐ พรรษา มหาวชิราลงกรณ</v>
      </c>
      <c r="F740" s="90" t="s">
        <v>922</v>
      </c>
      <c r="G740" s="90" t="s">
        <v>918</v>
      </c>
      <c r="H740" s="90">
        <v>208</v>
      </c>
      <c r="I740" s="273">
        <v>98684</v>
      </c>
      <c r="J740" s="90">
        <v>16</v>
      </c>
      <c r="K740" s="93" t="s">
        <v>3748</v>
      </c>
      <c r="L740" s="83" t="s">
        <v>922</v>
      </c>
      <c r="M740" s="83" t="s">
        <v>918</v>
      </c>
      <c r="N740" s="84">
        <v>208</v>
      </c>
      <c r="O740" s="85">
        <v>99920</v>
      </c>
      <c r="P740" s="274">
        <v>16</v>
      </c>
      <c r="Q740" s="275" t="s">
        <v>3818</v>
      </c>
      <c r="R740" s="276" t="s">
        <v>922</v>
      </c>
      <c r="S740" s="277" t="s">
        <v>918</v>
      </c>
      <c r="T740" s="278">
        <v>225</v>
      </c>
      <c r="U740" s="88">
        <v>99920</v>
      </c>
      <c r="V740" s="54">
        <v>16</v>
      </c>
      <c r="W740" s="54" t="s">
        <v>3818</v>
      </c>
      <c r="X740" s="276" t="s">
        <v>922</v>
      </c>
      <c r="Y740" s="83" t="s">
        <v>918</v>
      </c>
      <c r="Z740" s="84">
        <v>225</v>
      </c>
      <c r="AA740" s="88">
        <v>100042</v>
      </c>
      <c r="AB740" s="279">
        <v>16</v>
      </c>
      <c r="AC740" s="280" t="s">
        <v>3818</v>
      </c>
      <c r="AD740" s="281" t="s">
        <v>922</v>
      </c>
      <c r="AE740" s="83" t="s">
        <v>918</v>
      </c>
      <c r="AF740" s="84">
        <v>287</v>
      </c>
      <c r="AG740" s="88">
        <v>100042</v>
      </c>
      <c r="AH740" s="279">
        <v>16</v>
      </c>
      <c r="AI740" s="286" t="s">
        <v>3818</v>
      </c>
      <c r="AJ740" s="281" t="s">
        <v>922</v>
      </c>
      <c r="AK740" s="83" t="s">
        <v>918</v>
      </c>
      <c r="AL740" s="84">
        <v>287</v>
      </c>
      <c r="AM740" s="88">
        <v>100042</v>
      </c>
      <c r="AN740" s="279">
        <v>16</v>
      </c>
      <c r="AO740" s="286" t="s">
        <v>3818</v>
      </c>
      <c r="AP740" s="281" t="s">
        <v>922</v>
      </c>
      <c r="AQ740" s="83" t="s">
        <v>918</v>
      </c>
      <c r="AR740" s="84">
        <v>287</v>
      </c>
      <c r="AS740" s="88">
        <v>100042</v>
      </c>
      <c r="AT740" s="279">
        <v>16</v>
      </c>
      <c r="AU740" s="280" t="s">
        <v>3818</v>
      </c>
      <c r="AV740" s="86" t="s">
        <v>922</v>
      </c>
      <c r="AW740" s="285" t="s">
        <v>918</v>
      </c>
      <c r="AX740" s="285">
        <v>287</v>
      </c>
      <c r="AY740" s="87">
        <v>99661</v>
      </c>
      <c r="AZ740" s="86">
        <v>16</v>
      </c>
      <c r="BA740" s="57" t="s">
        <v>3818</v>
      </c>
      <c r="BB740" s="301" t="s">
        <v>922</v>
      </c>
      <c r="BC740" s="83" t="s">
        <v>918</v>
      </c>
      <c r="BD740" s="84">
        <v>258</v>
      </c>
      <c r="BE740" s="282">
        <v>99661</v>
      </c>
      <c r="BF740" s="279">
        <v>16</v>
      </c>
      <c r="BG740" s="303" t="s">
        <v>3818</v>
      </c>
      <c r="BH740" s="86" t="s">
        <v>3829</v>
      </c>
      <c r="BI740" s="285" t="s">
        <v>3829</v>
      </c>
      <c r="BJ740" s="285" t="s">
        <v>3830</v>
      </c>
      <c r="BK740" s="86" t="s">
        <v>3829</v>
      </c>
      <c r="BL740" s="432">
        <v>16</v>
      </c>
      <c r="BM740" s="432" t="s">
        <v>3818</v>
      </c>
      <c r="BN740" s="432" t="str">
        <f>INDEX(ID!$D:$D,MATCH('Org2567'!D740,ID!$A:$A,0))</f>
        <v>๕๐ พรรษา มหาวชิราลงกรณ</v>
      </c>
    </row>
    <row r="741" spans="1:66" x14ac:dyDescent="0.25">
      <c r="A741" s="272">
        <v>738</v>
      </c>
      <c r="B741" s="272">
        <v>10</v>
      </c>
      <c r="C741" s="82" t="s">
        <v>3001</v>
      </c>
      <c r="D741" s="272" t="s">
        <v>740</v>
      </c>
      <c r="E741" s="82" t="str">
        <f t="shared" si="11"/>
        <v>รพ.นาตาล</v>
      </c>
      <c r="F741" s="90" t="s">
        <v>926</v>
      </c>
      <c r="G741" s="90" t="s">
        <v>927</v>
      </c>
      <c r="H741" s="90">
        <v>44</v>
      </c>
      <c r="I741" s="273">
        <v>25981</v>
      </c>
      <c r="J741" s="90">
        <v>5</v>
      </c>
      <c r="K741" s="93" t="s">
        <v>3703</v>
      </c>
      <c r="L741" s="83" t="s">
        <v>926</v>
      </c>
      <c r="M741" s="83" t="s">
        <v>927</v>
      </c>
      <c r="N741" s="84">
        <v>42</v>
      </c>
      <c r="O741" s="85">
        <v>26105</v>
      </c>
      <c r="P741" s="274">
        <v>5</v>
      </c>
      <c r="Q741" s="275" t="s">
        <v>3811</v>
      </c>
      <c r="R741" s="276" t="s">
        <v>926</v>
      </c>
      <c r="S741" s="277" t="s">
        <v>927</v>
      </c>
      <c r="T741" s="278">
        <v>30</v>
      </c>
      <c r="U741" s="88">
        <v>26105</v>
      </c>
      <c r="V741" s="54">
        <v>5</v>
      </c>
      <c r="W741" s="54" t="s">
        <v>3811</v>
      </c>
      <c r="X741" s="276" t="s">
        <v>926</v>
      </c>
      <c r="Y741" s="83" t="s">
        <v>927</v>
      </c>
      <c r="Z741" s="84">
        <v>30</v>
      </c>
      <c r="AA741" s="88">
        <v>26303</v>
      </c>
      <c r="AB741" s="279">
        <v>5</v>
      </c>
      <c r="AC741" s="280" t="s">
        <v>3811</v>
      </c>
      <c r="AD741" s="281" t="s">
        <v>926</v>
      </c>
      <c r="AE741" s="83" t="s">
        <v>927</v>
      </c>
      <c r="AF741" s="84">
        <v>50</v>
      </c>
      <c r="AG741" s="88">
        <v>26303</v>
      </c>
      <c r="AH741" s="279">
        <v>5</v>
      </c>
      <c r="AI741" s="286" t="s">
        <v>3811</v>
      </c>
      <c r="AJ741" s="281" t="s">
        <v>926</v>
      </c>
      <c r="AK741" s="83" t="s">
        <v>927</v>
      </c>
      <c r="AL741" s="84">
        <v>50</v>
      </c>
      <c r="AM741" s="88">
        <v>26303</v>
      </c>
      <c r="AN741" s="279">
        <v>5</v>
      </c>
      <c r="AO741" s="286" t="s">
        <v>3811</v>
      </c>
      <c r="AP741" s="281" t="s">
        <v>926</v>
      </c>
      <c r="AQ741" s="83" t="s">
        <v>927</v>
      </c>
      <c r="AR741" s="84">
        <v>50</v>
      </c>
      <c r="AS741" s="88">
        <v>26303</v>
      </c>
      <c r="AT741" s="279">
        <v>5</v>
      </c>
      <c r="AU741" s="280" t="s">
        <v>3811</v>
      </c>
      <c r="AV741" s="86" t="s">
        <v>926</v>
      </c>
      <c r="AW741" s="285" t="s">
        <v>927</v>
      </c>
      <c r="AX741" s="285">
        <v>30</v>
      </c>
      <c r="AY741" s="87">
        <v>26216</v>
      </c>
      <c r="AZ741" s="86">
        <v>5</v>
      </c>
      <c r="BA741" s="57" t="s">
        <v>3811</v>
      </c>
      <c r="BB741" s="301" t="s">
        <v>926</v>
      </c>
      <c r="BC741" s="83" t="s">
        <v>927</v>
      </c>
      <c r="BD741" s="84">
        <v>30</v>
      </c>
      <c r="BE741" s="282">
        <v>26216</v>
      </c>
      <c r="BF741" s="279">
        <v>5</v>
      </c>
      <c r="BG741" s="303" t="s">
        <v>3811</v>
      </c>
      <c r="BH741" s="86" t="s">
        <v>3829</v>
      </c>
      <c r="BI741" s="285" t="s">
        <v>3829</v>
      </c>
      <c r="BJ741" s="285" t="s">
        <v>3829</v>
      </c>
      <c r="BK741" s="86" t="s">
        <v>3829</v>
      </c>
      <c r="BL741" s="432">
        <v>5</v>
      </c>
      <c r="BM741" s="432" t="s">
        <v>3811</v>
      </c>
      <c r="BN741" s="432" t="str">
        <f>INDEX(ID!$D:$D,MATCH('Org2567'!D741,ID!$A:$A,0))</f>
        <v>นาตาล</v>
      </c>
    </row>
    <row r="742" spans="1:66" x14ac:dyDescent="0.25">
      <c r="A742" s="272">
        <v>739</v>
      </c>
      <c r="B742" s="272">
        <v>10</v>
      </c>
      <c r="C742" s="82" t="s">
        <v>3001</v>
      </c>
      <c r="D742" s="272" t="s">
        <v>741</v>
      </c>
      <c r="E742" s="82" t="str">
        <f t="shared" si="11"/>
        <v>รพ.นาเยีย</v>
      </c>
      <c r="F742" s="90" t="s">
        <v>926</v>
      </c>
      <c r="G742" s="90" t="s">
        <v>989</v>
      </c>
      <c r="H742" s="90">
        <v>30</v>
      </c>
      <c r="I742" s="273">
        <v>20390</v>
      </c>
      <c r="J742" s="90">
        <v>3</v>
      </c>
      <c r="K742" s="93" t="s">
        <v>3705</v>
      </c>
      <c r="L742" s="83" t="s">
        <v>926</v>
      </c>
      <c r="M742" s="83" t="s">
        <v>989</v>
      </c>
      <c r="N742" s="84">
        <v>35</v>
      </c>
      <c r="O742" s="85">
        <v>20541</v>
      </c>
      <c r="P742" s="274">
        <v>3</v>
      </c>
      <c r="Q742" s="275" t="s">
        <v>3819</v>
      </c>
      <c r="R742" s="276" t="s">
        <v>926</v>
      </c>
      <c r="S742" s="277" t="s">
        <v>989</v>
      </c>
      <c r="T742" s="278">
        <v>35</v>
      </c>
      <c r="U742" s="88">
        <v>20541</v>
      </c>
      <c r="V742" s="54">
        <v>3</v>
      </c>
      <c r="W742" s="54" t="s">
        <v>3819</v>
      </c>
      <c r="X742" s="276" t="s">
        <v>926</v>
      </c>
      <c r="Y742" s="83" t="s">
        <v>927</v>
      </c>
      <c r="Z742" s="84">
        <v>35</v>
      </c>
      <c r="AA742" s="88">
        <v>20642</v>
      </c>
      <c r="AB742" s="279">
        <v>5</v>
      </c>
      <c r="AC742" s="280" t="s">
        <v>3811</v>
      </c>
      <c r="AD742" s="281" t="s">
        <v>926</v>
      </c>
      <c r="AE742" s="83" t="s">
        <v>927</v>
      </c>
      <c r="AF742" s="84">
        <v>30</v>
      </c>
      <c r="AG742" s="88">
        <v>20642</v>
      </c>
      <c r="AH742" s="279">
        <v>5</v>
      </c>
      <c r="AI742" s="286" t="s">
        <v>3811</v>
      </c>
      <c r="AJ742" s="281" t="s">
        <v>926</v>
      </c>
      <c r="AK742" s="83" t="s">
        <v>927</v>
      </c>
      <c r="AL742" s="84">
        <v>30</v>
      </c>
      <c r="AM742" s="88">
        <v>20642</v>
      </c>
      <c r="AN742" s="279">
        <v>5</v>
      </c>
      <c r="AO742" s="286" t="s">
        <v>3811</v>
      </c>
      <c r="AP742" s="281" t="s">
        <v>926</v>
      </c>
      <c r="AQ742" s="83" t="s">
        <v>927</v>
      </c>
      <c r="AR742" s="84">
        <v>30</v>
      </c>
      <c r="AS742" s="88">
        <v>20642</v>
      </c>
      <c r="AT742" s="279">
        <v>5</v>
      </c>
      <c r="AU742" s="280" t="s">
        <v>3811</v>
      </c>
      <c r="AV742" s="86" t="s">
        <v>926</v>
      </c>
      <c r="AW742" s="285" t="s">
        <v>927</v>
      </c>
      <c r="AX742" s="285">
        <v>30</v>
      </c>
      <c r="AY742" s="87">
        <v>20536</v>
      </c>
      <c r="AZ742" s="86">
        <v>5</v>
      </c>
      <c r="BA742" s="57" t="s">
        <v>3811</v>
      </c>
      <c r="BB742" s="301" t="s">
        <v>926</v>
      </c>
      <c r="BC742" s="83" t="s">
        <v>927</v>
      </c>
      <c r="BD742" s="84">
        <v>30</v>
      </c>
      <c r="BE742" s="282">
        <v>20536</v>
      </c>
      <c r="BF742" s="279">
        <v>5</v>
      </c>
      <c r="BG742" s="303" t="s">
        <v>3811</v>
      </c>
      <c r="BH742" s="86" t="s">
        <v>3829</v>
      </c>
      <c r="BI742" s="285" t="s">
        <v>3829</v>
      </c>
      <c r="BJ742" s="285" t="s">
        <v>3829</v>
      </c>
      <c r="BK742" s="86" t="s">
        <v>3829</v>
      </c>
      <c r="BL742" s="432">
        <v>5</v>
      </c>
      <c r="BM742" s="432" t="s">
        <v>3811</v>
      </c>
      <c r="BN742" s="432" t="str">
        <f>INDEX(ID!$D:$D,MATCH('Org2567'!D742,ID!$A:$A,0))</f>
        <v>นาเยีย</v>
      </c>
    </row>
    <row r="743" spans="1:66" x14ac:dyDescent="0.25">
      <c r="A743" s="272">
        <v>740</v>
      </c>
      <c r="B743" s="272">
        <v>10</v>
      </c>
      <c r="C743" s="82" t="s">
        <v>3001</v>
      </c>
      <c r="D743" s="272" t="s">
        <v>742</v>
      </c>
      <c r="E743" s="82" t="str">
        <f t="shared" si="11"/>
        <v>รพ.สว่างวีระวงศ์</v>
      </c>
      <c r="F743" s="90" t="s">
        <v>926</v>
      </c>
      <c r="G743" s="90" t="s">
        <v>989</v>
      </c>
      <c r="H743" s="90">
        <v>29</v>
      </c>
      <c r="I743" s="273">
        <v>22425</v>
      </c>
      <c r="J743" s="90">
        <v>3</v>
      </c>
      <c r="K743" s="93" t="s">
        <v>3705</v>
      </c>
      <c r="L743" s="83" t="s">
        <v>926</v>
      </c>
      <c r="M743" s="83" t="s">
        <v>989</v>
      </c>
      <c r="N743" s="84">
        <v>30</v>
      </c>
      <c r="O743" s="85">
        <v>22530</v>
      </c>
      <c r="P743" s="274">
        <v>3</v>
      </c>
      <c r="Q743" s="275" t="s">
        <v>3819</v>
      </c>
      <c r="R743" s="276" t="s">
        <v>926</v>
      </c>
      <c r="S743" s="277" t="s">
        <v>989</v>
      </c>
      <c r="T743" s="278">
        <v>30</v>
      </c>
      <c r="U743" s="88">
        <v>22530</v>
      </c>
      <c r="V743" s="54">
        <v>3</v>
      </c>
      <c r="W743" s="54" t="s">
        <v>3819</v>
      </c>
      <c r="X743" s="276" t="s">
        <v>926</v>
      </c>
      <c r="Y743" s="83" t="s">
        <v>927</v>
      </c>
      <c r="Z743" s="84">
        <v>30</v>
      </c>
      <c r="AA743" s="88">
        <v>22477</v>
      </c>
      <c r="AB743" s="279">
        <v>5</v>
      </c>
      <c r="AC743" s="280" t="s">
        <v>3811</v>
      </c>
      <c r="AD743" s="281" t="s">
        <v>926</v>
      </c>
      <c r="AE743" s="83" t="s">
        <v>927</v>
      </c>
      <c r="AF743" s="84">
        <v>30</v>
      </c>
      <c r="AG743" s="88">
        <v>22477</v>
      </c>
      <c r="AH743" s="279">
        <v>5</v>
      </c>
      <c r="AI743" s="286" t="s">
        <v>3811</v>
      </c>
      <c r="AJ743" s="281" t="s">
        <v>926</v>
      </c>
      <c r="AK743" s="83" t="s">
        <v>927</v>
      </c>
      <c r="AL743" s="84">
        <v>30</v>
      </c>
      <c r="AM743" s="88">
        <v>22477</v>
      </c>
      <c r="AN743" s="279">
        <v>5</v>
      </c>
      <c r="AO743" s="286" t="s">
        <v>3811</v>
      </c>
      <c r="AP743" s="281" t="s">
        <v>926</v>
      </c>
      <c r="AQ743" s="83" t="s">
        <v>927</v>
      </c>
      <c r="AR743" s="84">
        <v>30</v>
      </c>
      <c r="AS743" s="88">
        <v>22477</v>
      </c>
      <c r="AT743" s="279">
        <v>5</v>
      </c>
      <c r="AU743" s="280" t="s">
        <v>3811</v>
      </c>
      <c r="AV743" s="86" t="s">
        <v>926</v>
      </c>
      <c r="AW743" s="285" t="s">
        <v>927</v>
      </c>
      <c r="AX743" s="285">
        <v>30</v>
      </c>
      <c r="AY743" s="87">
        <v>22328</v>
      </c>
      <c r="AZ743" s="86">
        <v>5</v>
      </c>
      <c r="BA743" s="57" t="s">
        <v>3811</v>
      </c>
      <c r="BB743" s="301" t="s">
        <v>926</v>
      </c>
      <c r="BC743" s="83" t="s">
        <v>927</v>
      </c>
      <c r="BD743" s="84">
        <v>30</v>
      </c>
      <c r="BE743" s="282">
        <v>22328</v>
      </c>
      <c r="BF743" s="279">
        <v>5</v>
      </c>
      <c r="BG743" s="303" t="s">
        <v>3811</v>
      </c>
      <c r="BH743" s="86" t="s">
        <v>3829</v>
      </c>
      <c r="BI743" s="285" t="s">
        <v>3829</v>
      </c>
      <c r="BJ743" s="285" t="s">
        <v>3829</v>
      </c>
      <c r="BK743" s="86" t="s">
        <v>3829</v>
      </c>
      <c r="BL743" s="432">
        <v>5</v>
      </c>
      <c r="BM743" s="432" t="s">
        <v>3811</v>
      </c>
      <c r="BN743" s="432" t="str">
        <f>INDEX(ID!$D:$D,MATCH('Org2567'!D743,ID!$A:$A,0))</f>
        <v>สว่างวีระวงศ์</v>
      </c>
    </row>
    <row r="744" spans="1:66" x14ac:dyDescent="0.25">
      <c r="A744" s="272">
        <v>741</v>
      </c>
      <c r="B744" s="272">
        <v>10</v>
      </c>
      <c r="C744" s="82" t="s">
        <v>3001</v>
      </c>
      <c r="D744" s="272" t="s">
        <v>743</v>
      </c>
      <c r="E744" s="82" t="str">
        <f t="shared" si="11"/>
        <v>รพ.น้ำขุ่น</v>
      </c>
      <c r="F744" s="90" t="s">
        <v>926</v>
      </c>
      <c r="G744" s="90" t="s">
        <v>989</v>
      </c>
      <c r="H744" s="90">
        <v>35</v>
      </c>
      <c r="I744" s="273">
        <v>24428</v>
      </c>
      <c r="J744" s="90">
        <v>3</v>
      </c>
      <c r="K744" s="93" t="s">
        <v>3705</v>
      </c>
      <c r="L744" s="83" t="s">
        <v>926</v>
      </c>
      <c r="M744" s="83" t="s">
        <v>989</v>
      </c>
      <c r="N744" s="84">
        <v>35</v>
      </c>
      <c r="O744" s="85">
        <v>24564</v>
      </c>
      <c r="P744" s="274">
        <v>3</v>
      </c>
      <c r="Q744" s="275" t="s">
        <v>3819</v>
      </c>
      <c r="R744" s="276" t="s">
        <v>926</v>
      </c>
      <c r="S744" s="277" t="s">
        <v>989</v>
      </c>
      <c r="T744" s="278">
        <v>35</v>
      </c>
      <c r="U744" s="88">
        <v>24564</v>
      </c>
      <c r="V744" s="54">
        <v>3</v>
      </c>
      <c r="W744" s="54" t="s">
        <v>3819</v>
      </c>
      <c r="X744" s="276" t="s">
        <v>926</v>
      </c>
      <c r="Y744" s="83" t="s">
        <v>989</v>
      </c>
      <c r="Z744" s="84">
        <v>35</v>
      </c>
      <c r="AA744" s="88">
        <v>24667</v>
      </c>
      <c r="AB744" s="279">
        <v>3</v>
      </c>
      <c r="AC744" s="280" t="s">
        <v>3819</v>
      </c>
      <c r="AD744" s="281" t="s">
        <v>926</v>
      </c>
      <c r="AE744" s="83" t="s">
        <v>989</v>
      </c>
      <c r="AF744" s="84">
        <v>35</v>
      </c>
      <c r="AG744" s="88">
        <v>24667</v>
      </c>
      <c r="AH744" s="279">
        <v>3</v>
      </c>
      <c r="AI744" s="286" t="s">
        <v>3819</v>
      </c>
      <c r="AJ744" s="281" t="s">
        <v>926</v>
      </c>
      <c r="AK744" s="83" t="s">
        <v>989</v>
      </c>
      <c r="AL744" s="84">
        <v>35</v>
      </c>
      <c r="AM744" s="88">
        <v>24667</v>
      </c>
      <c r="AN744" s="279">
        <v>3</v>
      </c>
      <c r="AO744" s="286" t="s">
        <v>3819</v>
      </c>
      <c r="AP744" s="281" t="s">
        <v>926</v>
      </c>
      <c r="AQ744" s="83" t="s">
        <v>989</v>
      </c>
      <c r="AR744" s="84">
        <v>35</v>
      </c>
      <c r="AS744" s="88">
        <v>24667</v>
      </c>
      <c r="AT744" s="279">
        <v>3</v>
      </c>
      <c r="AU744" s="280" t="s">
        <v>3819</v>
      </c>
      <c r="AV744" s="86" t="s">
        <v>926</v>
      </c>
      <c r="AW744" s="285" t="s">
        <v>989</v>
      </c>
      <c r="AX744" s="285">
        <v>30</v>
      </c>
      <c r="AY744" s="87">
        <v>24540</v>
      </c>
      <c r="AZ744" s="86">
        <v>3</v>
      </c>
      <c r="BA744" s="57" t="s">
        <v>3819</v>
      </c>
      <c r="BB744" s="301" t="s">
        <v>926</v>
      </c>
      <c r="BC744" s="83" t="s">
        <v>989</v>
      </c>
      <c r="BD744" s="84">
        <v>30</v>
      </c>
      <c r="BE744" s="282">
        <v>24540</v>
      </c>
      <c r="BF744" s="279">
        <v>3</v>
      </c>
      <c r="BG744" s="303" t="s">
        <v>3819</v>
      </c>
      <c r="BH744" s="86" t="s">
        <v>3829</v>
      </c>
      <c r="BI744" s="285" t="s">
        <v>3829</v>
      </c>
      <c r="BJ744" s="285" t="s">
        <v>3829</v>
      </c>
      <c r="BK744" s="86" t="s">
        <v>3829</v>
      </c>
      <c r="BL744" s="432">
        <v>3</v>
      </c>
      <c r="BM744" s="432" t="s">
        <v>3819</v>
      </c>
      <c r="BN744" s="432" t="str">
        <f>INDEX(ID!$D:$D,MATCH('Org2567'!D744,ID!$A:$A,0))</f>
        <v>น้ำขุ่น</v>
      </c>
    </row>
    <row r="745" spans="1:66" x14ac:dyDescent="0.25">
      <c r="A745" s="272">
        <v>742</v>
      </c>
      <c r="B745" s="272">
        <v>10</v>
      </c>
      <c r="C745" s="82" t="s">
        <v>3001</v>
      </c>
      <c r="D745" s="272" t="s">
        <v>744</v>
      </c>
      <c r="E745" s="82" t="str">
        <f t="shared" si="11"/>
        <v>รพ.เหล่าเสือโก้ก</v>
      </c>
      <c r="F745" s="90" t="s">
        <v>926</v>
      </c>
      <c r="G745" s="90" t="s">
        <v>989</v>
      </c>
      <c r="H745" s="90">
        <v>30</v>
      </c>
      <c r="I745" s="273">
        <v>20254</v>
      </c>
      <c r="J745" s="90">
        <v>3</v>
      </c>
      <c r="K745" s="93" t="s">
        <v>3705</v>
      </c>
      <c r="L745" s="83" t="s">
        <v>926</v>
      </c>
      <c r="M745" s="83" t="s">
        <v>989</v>
      </c>
      <c r="N745" s="84">
        <v>30</v>
      </c>
      <c r="O745" s="85">
        <v>20245</v>
      </c>
      <c r="P745" s="274">
        <v>3</v>
      </c>
      <c r="Q745" s="275" t="s">
        <v>3819</v>
      </c>
      <c r="R745" s="276" t="s">
        <v>926</v>
      </c>
      <c r="S745" s="277" t="s">
        <v>989</v>
      </c>
      <c r="T745" s="278">
        <v>30</v>
      </c>
      <c r="U745" s="88">
        <v>20245</v>
      </c>
      <c r="V745" s="54">
        <v>3</v>
      </c>
      <c r="W745" s="54" t="s">
        <v>3819</v>
      </c>
      <c r="X745" s="276" t="s">
        <v>926</v>
      </c>
      <c r="Y745" s="83" t="s">
        <v>989</v>
      </c>
      <c r="Z745" s="84">
        <v>30</v>
      </c>
      <c r="AA745" s="88">
        <v>20189</v>
      </c>
      <c r="AB745" s="279">
        <v>3</v>
      </c>
      <c r="AC745" s="280" t="s">
        <v>3819</v>
      </c>
      <c r="AD745" s="281" t="s">
        <v>926</v>
      </c>
      <c r="AE745" s="83" t="s">
        <v>989</v>
      </c>
      <c r="AF745" s="84">
        <v>30</v>
      </c>
      <c r="AG745" s="88">
        <v>20189</v>
      </c>
      <c r="AH745" s="279">
        <v>3</v>
      </c>
      <c r="AI745" s="286" t="s">
        <v>3819</v>
      </c>
      <c r="AJ745" s="281" t="s">
        <v>926</v>
      </c>
      <c r="AK745" s="83" t="s">
        <v>989</v>
      </c>
      <c r="AL745" s="84">
        <v>30</v>
      </c>
      <c r="AM745" s="88">
        <v>20189</v>
      </c>
      <c r="AN745" s="279">
        <v>3</v>
      </c>
      <c r="AO745" s="286" t="s">
        <v>3819</v>
      </c>
      <c r="AP745" s="281" t="s">
        <v>926</v>
      </c>
      <c r="AQ745" s="83" t="s">
        <v>989</v>
      </c>
      <c r="AR745" s="84">
        <v>30</v>
      </c>
      <c r="AS745" s="88">
        <v>20189</v>
      </c>
      <c r="AT745" s="279">
        <v>3</v>
      </c>
      <c r="AU745" s="280" t="s">
        <v>3819</v>
      </c>
      <c r="AV745" s="86" t="s">
        <v>926</v>
      </c>
      <c r="AW745" s="285" t="s">
        <v>989</v>
      </c>
      <c r="AX745" s="285">
        <v>30</v>
      </c>
      <c r="AY745" s="87">
        <v>20067</v>
      </c>
      <c r="AZ745" s="86">
        <v>3</v>
      </c>
      <c r="BA745" s="57" t="s">
        <v>3819</v>
      </c>
      <c r="BB745" s="301" t="s">
        <v>926</v>
      </c>
      <c r="BC745" s="83" t="s">
        <v>927</v>
      </c>
      <c r="BD745" s="84">
        <v>30</v>
      </c>
      <c r="BE745" s="282">
        <v>20067</v>
      </c>
      <c r="BF745" s="279">
        <v>5</v>
      </c>
      <c r="BG745" s="303" t="s">
        <v>3811</v>
      </c>
      <c r="BH745" s="86" t="s">
        <v>3829</v>
      </c>
      <c r="BI745" s="285" t="s">
        <v>3830</v>
      </c>
      <c r="BJ745" s="285" t="s">
        <v>3829</v>
      </c>
      <c r="BK745" s="86" t="s">
        <v>3830</v>
      </c>
      <c r="BL745" s="432">
        <v>5</v>
      </c>
      <c r="BM745" s="432" t="s">
        <v>3811</v>
      </c>
      <c r="BN745" s="432" t="str">
        <f>INDEX(ID!$D:$D,MATCH('Org2567'!D745,ID!$A:$A,0))</f>
        <v>เหล่าเสือโก้ก</v>
      </c>
    </row>
    <row r="746" spans="1:66" x14ac:dyDescent="0.25">
      <c r="A746" s="272">
        <v>743</v>
      </c>
      <c r="B746" s="272">
        <v>11</v>
      </c>
      <c r="C746" s="82" t="s">
        <v>3218</v>
      </c>
      <c r="D746" s="272" t="s">
        <v>745</v>
      </c>
      <c r="E746" s="82" t="str">
        <f t="shared" si="11"/>
        <v>รพ.กระบี่</v>
      </c>
      <c r="F746" s="90" t="s">
        <v>922</v>
      </c>
      <c r="G746" s="90" t="s">
        <v>918</v>
      </c>
      <c r="H746" s="90">
        <v>341</v>
      </c>
      <c r="I746" s="273">
        <v>91603</v>
      </c>
      <c r="J746" s="90">
        <v>16</v>
      </c>
      <c r="K746" s="93" t="s">
        <v>3748</v>
      </c>
      <c r="L746" s="83" t="s">
        <v>922</v>
      </c>
      <c r="M746" s="83" t="s">
        <v>918</v>
      </c>
      <c r="N746" s="84">
        <v>445</v>
      </c>
      <c r="O746" s="85">
        <v>93997</v>
      </c>
      <c r="P746" s="274">
        <v>17</v>
      </c>
      <c r="Q746" s="275" t="s">
        <v>3817</v>
      </c>
      <c r="R746" s="276" t="s">
        <v>922</v>
      </c>
      <c r="S746" s="277" t="s">
        <v>918</v>
      </c>
      <c r="T746" s="278">
        <v>474</v>
      </c>
      <c r="U746" s="88">
        <v>93997</v>
      </c>
      <c r="V746" s="54">
        <v>17</v>
      </c>
      <c r="W746" s="54" t="s">
        <v>3817</v>
      </c>
      <c r="X746" s="276" t="s">
        <v>922</v>
      </c>
      <c r="Y746" s="83" t="s">
        <v>918</v>
      </c>
      <c r="Z746" s="84">
        <v>474</v>
      </c>
      <c r="AA746" s="88">
        <v>94004</v>
      </c>
      <c r="AB746" s="279">
        <v>17</v>
      </c>
      <c r="AC746" s="280" t="s">
        <v>3817</v>
      </c>
      <c r="AD746" s="281" t="s">
        <v>922</v>
      </c>
      <c r="AE746" s="83" t="s">
        <v>918</v>
      </c>
      <c r="AF746" s="84">
        <v>447</v>
      </c>
      <c r="AG746" s="88">
        <v>94004</v>
      </c>
      <c r="AH746" s="279">
        <v>17</v>
      </c>
      <c r="AI746" s="286" t="s">
        <v>3817</v>
      </c>
      <c r="AJ746" s="281" t="s">
        <v>922</v>
      </c>
      <c r="AK746" s="83" t="s">
        <v>918</v>
      </c>
      <c r="AL746" s="84">
        <v>447</v>
      </c>
      <c r="AM746" s="88">
        <v>94004</v>
      </c>
      <c r="AN746" s="279">
        <v>17</v>
      </c>
      <c r="AO746" s="286" t="s">
        <v>3817</v>
      </c>
      <c r="AP746" s="281" t="s">
        <v>922</v>
      </c>
      <c r="AQ746" s="83" t="s">
        <v>918</v>
      </c>
      <c r="AR746" s="84">
        <v>447</v>
      </c>
      <c r="AS746" s="88">
        <v>94004</v>
      </c>
      <c r="AT746" s="279">
        <v>17</v>
      </c>
      <c r="AU746" s="280" t="s">
        <v>3817</v>
      </c>
      <c r="AV746" s="86" t="s">
        <v>922</v>
      </c>
      <c r="AW746" s="285" t="s">
        <v>918</v>
      </c>
      <c r="AX746" s="285">
        <v>447</v>
      </c>
      <c r="AY746" s="87">
        <v>93857</v>
      </c>
      <c r="AZ746" s="86">
        <v>17</v>
      </c>
      <c r="BA746" s="57" t="s">
        <v>3817</v>
      </c>
      <c r="BB746" s="301" t="s">
        <v>922</v>
      </c>
      <c r="BC746" s="83" t="s">
        <v>918</v>
      </c>
      <c r="BD746" s="84">
        <v>447</v>
      </c>
      <c r="BE746" s="282">
        <v>93857</v>
      </c>
      <c r="BF746" s="279">
        <v>17</v>
      </c>
      <c r="BG746" s="303" t="s">
        <v>3817</v>
      </c>
      <c r="BH746" s="86" t="s">
        <v>3829</v>
      </c>
      <c r="BI746" s="285" t="s">
        <v>3829</v>
      </c>
      <c r="BJ746" s="285" t="s">
        <v>3829</v>
      </c>
      <c r="BK746" s="86" t="s">
        <v>3829</v>
      </c>
      <c r="BL746" s="432">
        <v>17</v>
      </c>
      <c r="BM746" s="432" t="s">
        <v>3817</v>
      </c>
      <c r="BN746" s="432" t="str">
        <f>INDEX(ID!$D:$D,MATCH('Org2567'!D746,ID!$A:$A,0))</f>
        <v>กระบี่</v>
      </c>
    </row>
    <row r="747" spans="1:66" x14ac:dyDescent="0.25">
      <c r="A747" s="272">
        <v>744</v>
      </c>
      <c r="B747" s="272">
        <v>11</v>
      </c>
      <c r="C747" s="82" t="s">
        <v>3218</v>
      </c>
      <c r="D747" s="272" t="s">
        <v>746</v>
      </c>
      <c r="E747" s="82" t="str">
        <f t="shared" si="11"/>
        <v>รพ.เขาพนม</v>
      </c>
      <c r="F747" s="90" t="s">
        <v>926</v>
      </c>
      <c r="G747" s="90" t="s">
        <v>927</v>
      </c>
      <c r="H747" s="90">
        <v>45</v>
      </c>
      <c r="I747" s="273">
        <v>51847</v>
      </c>
      <c r="J747" s="90">
        <v>6</v>
      </c>
      <c r="K747" s="93" t="s">
        <v>3783</v>
      </c>
      <c r="L747" s="83" t="s">
        <v>926</v>
      </c>
      <c r="M747" s="83" t="s">
        <v>927</v>
      </c>
      <c r="N747" s="84">
        <v>33</v>
      </c>
      <c r="O747" s="85">
        <v>51770</v>
      </c>
      <c r="P747" s="274">
        <v>6</v>
      </c>
      <c r="Q747" s="275" t="s">
        <v>3809</v>
      </c>
      <c r="R747" s="276" t="s">
        <v>926</v>
      </c>
      <c r="S747" s="277" t="s">
        <v>927</v>
      </c>
      <c r="T747" s="278">
        <v>45</v>
      </c>
      <c r="U747" s="88">
        <v>51770</v>
      </c>
      <c r="V747" s="54">
        <v>6</v>
      </c>
      <c r="W747" s="54" t="s">
        <v>3809</v>
      </c>
      <c r="X747" s="276" t="s">
        <v>926</v>
      </c>
      <c r="Y747" s="83" t="s">
        <v>927</v>
      </c>
      <c r="Z747" s="84">
        <v>45</v>
      </c>
      <c r="AA747" s="88">
        <v>52135</v>
      </c>
      <c r="AB747" s="279">
        <v>6</v>
      </c>
      <c r="AC747" s="280" t="s">
        <v>3809</v>
      </c>
      <c r="AD747" s="281" t="s">
        <v>926</v>
      </c>
      <c r="AE747" s="83" t="s">
        <v>927</v>
      </c>
      <c r="AF747" s="84">
        <v>48</v>
      </c>
      <c r="AG747" s="88">
        <v>52135</v>
      </c>
      <c r="AH747" s="279">
        <v>6</v>
      </c>
      <c r="AI747" s="286" t="s">
        <v>3809</v>
      </c>
      <c r="AJ747" s="281" t="s">
        <v>926</v>
      </c>
      <c r="AK747" s="83" t="s">
        <v>927</v>
      </c>
      <c r="AL747" s="84">
        <v>48</v>
      </c>
      <c r="AM747" s="88">
        <v>52135</v>
      </c>
      <c r="AN747" s="279">
        <v>6</v>
      </c>
      <c r="AO747" s="286" t="s">
        <v>3809</v>
      </c>
      <c r="AP747" s="281" t="s">
        <v>926</v>
      </c>
      <c r="AQ747" s="83" t="s">
        <v>927</v>
      </c>
      <c r="AR747" s="84">
        <v>48</v>
      </c>
      <c r="AS747" s="88">
        <v>52135</v>
      </c>
      <c r="AT747" s="279">
        <v>6</v>
      </c>
      <c r="AU747" s="280" t="s">
        <v>3809</v>
      </c>
      <c r="AV747" s="86" t="s">
        <v>926</v>
      </c>
      <c r="AW747" s="285" t="s">
        <v>927</v>
      </c>
      <c r="AX747" s="285">
        <v>48</v>
      </c>
      <c r="AY747" s="87">
        <v>51383</v>
      </c>
      <c r="AZ747" s="86">
        <v>6</v>
      </c>
      <c r="BA747" s="57" t="s">
        <v>3809</v>
      </c>
      <c r="BB747" s="301" t="s">
        <v>926</v>
      </c>
      <c r="BC747" s="83" t="s">
        <v>931</v>
      </c>
      <c r="BD747" s="84">
        <v>52</v>
      </c>
      <c r="BE747" s="282">
        <v>51383</v>
      </c>
      <c r="BF747" s="279">
        <v>10</v>
      </c>
      <c r="BG747" s="303" t="s">
        <v>3810</v>
      </c>
      <c r="BH747" s="86" t="s">
        <v>3829</v>
      </c>
      <c r="BI747" s="285" t="s">
        <v>3830</v>
      </c>
      <c r="BJ747" s="285" t="s">
        <v>3830</v>
      </c>
      <c r="BK747" s="86" t="s">
        <v>3830</v>
      </c>
      <c r="BL747" s="432">
        <v>10</v>
      </c>
      <c r="BM747" s="432" t="s">
        <v>3810</v>
      </c>
      <c r="BN747" s="432" t="str">
        <f>INDEX(ID!$D:$D,MATCH('Org2567'!D747,ID!$A:$A,0))</f>
        <v>เขาพนม</v>
      </c>
    </row>
    <row r="748" spans="1:66" x14ac:dyDescent="0.25">
      <c r="A748" s="272">
        <v>745</v>
      </c>
      <c r="B748" s="272">
        <v>11</v>
      </c>
      <c r="C748" s="82" t="s">
        <v>3218</v>
      </c>
      <c r="D748" s="272" t="s">
        <v>747</v>
      </c>
      <c r="E748" s="82" t="str">
        <f t="shared" si="11"/>
        <v>รพ.เกาะลันตา</v>
      </c>
      <c r="F748" s="90" t="s">
        <v>926</v>
      </c>
      <c r="G748" s="90" t="s">
        <v>927</v>
      </c>
      <c r="H748" s="90">
        <v>23</v>
      </c>
      <c r="I748" s="273">
        <v>27706</v>
      </c>
      <c r="J748" s="90">
        <v>5</v>
      </c>
      <c r="K748" s="93" t="s">
        <v>3703</v>
      </c>
      <c r="L748" s="83" t="s">
        <v>926</v>
      </c>
      <c r="M748" s="83" t="s">
        <v>927</v>
      </c>
      <c r="N748" s="84">
        <v>23</v>
      </c>
      <c r="O748" s="85">
        <v>28743</v>
      </c>
      <c r="P748" s="274">
        <v>5</v>
      </c>
      <c r="Q748" s="275" t="s">
        <v>3811</v>
      </c>
      <c r="R748" s="276" t="s">
        <v>926</v>
      </c>
      <c r="S748" s="277" t="s">
        <v>927</v>
      </c>
      <c r="T748" s="278">
        <v>33</v>
      </c>
      <c r="U748" s="88">
        <v>28743</v>
      </c>
      <c r="V748" s="54">
        <v>5</v>
      </c>
      <c r="W748" s="54" t="s">
        <v>3811</v>
      </c>
      <c r="X748" s="276" t="s">
        <v>926</v>
      </c>
      <c r="Y748" s="83" t="s">
        <v>927</v>
      </c>
      <c r="Z748" s="84">
        <v>33</v>
      </c>
      <c r="AA748" s="88">
        <v>29012</v>
      </c>
      <c r="AB748" s="279">
        <v>5</v>
      </c>
      <c r="AC748" s="280" t="s">
        <v>3811</v>
      </c>
      <c r="AD748" s="281" t="s">
        <v>926</v>
      </c>
      <c r="AE748" s="83" t="s">
        <v>927</v>
      </c>
      <c r="AF748" s="84">
        <v>18</v>
      </c>
      <c r="AG748" s="88">
        <v>29012</v>
      </c>
      <c r="AH748" s="279">
        <v>5</v>
      </c>
      <c r="AI748" s="286" t="s">
        <v>3811</v>
      </c>
      <c r="AJ748" s="281" t="s">
        <v>926</v>
      </c>
      <c r="AK748" s="83" t="s">
        <v>927</v>
      </c>
      <c r="AL748" s="84">
        <v>18</v>
      </c>
      <c r="AM748" s="88">
        <v>29012</v>
      </c>
      <c r="AN748" s="279">
        <v>5</v>
      </c>
      <c r="AO748" s="286" t="s">
        <v>3811</v>
      </c>
      <c r="AP748" s="281" t="s">
        <v>926</v>
      </c>
      <c r="AQ748" s="83" t="s">
        <v>927</v>
      </c>
      <c r="AR748" s="84">
        <v>18</v>
      </c>
      <c r="AS748" s="88">
        <v>29012</v>
      </c>
      <c r="AT748" s="279">
        <v>5</v>
      </c>
      <c r="AU748" s="280" t="s">
        <v>3811</v>
      </c>
      <c r="AV748" s="86" t="s">
        <v>926</v>
      </c>
      <c r="AW748" s="285" t="s">
        <v>927</v>
      </c>
      <c r="AX748" s="285">
        <v>18</v>
      </c>
      <c r="AY748" s="87">
        <v>28340</v>
      </c>
      <c r="AZ748" s="86">
        <v>5</v>
      </c>
      <c r="BA748" s="57" t="s">
        <v>3811</v>
      </c>
      <c r="BB748" s="301" t="s">
        <v>926</v>
      </c>
      <c r="BC748" s="83" t="s">
        <v>927</v>
      </c>
      <c r="BD748" s="84">
        <v>40</v>
      </c>
      <c r="BE748" s="282">
        <v>28340</v>
      </c>
      <c r="BF748" s="279">
        <v>5</v>
      </c>
      <c r="BG748" s="303" t="s">
        <v>3811</v>
      </c>
      <c r="BH748" s="86" t="s">
        <v>3829</v>
      </c>
      <c r="BI748" s="285" t="s">
        <v>3829</v>
      </c>
      <c r="BJ748" s="285" t="s">
        <v>3830</v>
      </c>
      <c r="BK748" s="86" t="s">
        <v>3829</v>
      </c>
      <c r="BL748" s="432">
        <v>5</v>
      </c>
      <c r="BM748" s="432" t="s">
        <v>3811</v>
      </c>
      <c r="BN748" s="432" t="str">
        <f>INDEX(ID!$D:$D,MATCH('Org2567'!D748,ID!$A:$A,0))</f>
        <v>เกาะลันตา</v>
      </c>
    </row>
    <row r="749" spans="1:66" x14ac:dyDescent="0.25">
      <c r="A749" s="272">
        <v>746</v>
      </c>
      <c r="B749" s="272">
        <v>11</v>
      </c>
      <c r="C749" s="82" t="s">
        <v>3218</v>
      </c>
      <c r="D749" s="306" t="s">
        <v>748</v>
      </c>
      <c r="E749" s="82" t="str">
        <f t="shared" si="11"/>
        <v>รพ.คลองท่อม</v>
      </c>
      <c r="F749" s="90" t="s">
        <v>926</v>
      </c>
      <c r="G749" s="90" t="s">
        <v>927</v>
      </c>
      <c r="H749" s="90">
        <v>76</v>
      </c>
      <c r="I749" s="273">
        <v>62348</v>
      </c>
      <c r="J749" s="90">
        <v>7</v>
      </c>
      <c r="K749" s="93" t="s">
        <v>3704</v>
      </c>
      <c r="L749" s="83" t="s">
        <v>926</v>
      </c>
      <c r="M749" s="83" t="s">
        <v>927</v>
      </c>
      <c r="N749" s="84">
        <v>71</v>
      </c>
      <c r="O749" s="85">
        <v>62745</v>
      </c>
      <c r="P749" s="274">
        <v>7</v>
      </c>
      <c r="Q749" s="275" t="s">
        <v>3816</v>
      </c>
      <c r="R749" s="276" t="s">
        <v>926</v>
      </c>
      <c r="S749" s="277" t="s">
        <v>927</v>
      </c>
      <c r="T749" s="278">
        <v>77</v>
      </c>
      <c r="U749" s="88">
        <v>62745</v>
      </c>
      <c r="V749" s="54">
        <v>7</v>
      </c>
      <c r="W749" s="54" t="s">
        <v>3816</v>
      </c>
      <c r="X749" s="276" t="s">
        <v>926</v>
      </c>
      <c r="Y749" s="83" t="s">
        <v>927</v>
      </c>
      <c r="Z749" s="84">
        <v>77</v>
      </c>
      <c r="AA749" s="88">
        <v>62937</v>
      </c>
      <c r="AB749" s="279">
        <v>7</v>
      </c>
      <c r="AC749" s="280" t="s">
        <v>3816</v>
      </c>
      <c r="AD749" s="281" t="s">
        <v>926</v>
      </c>
      <c r="AE749" s="83" t="s">
        <v>927</v>
      </c>
      <c r="AF749" s="84">
        <v>71</v>
      </c>
      <c r="AG749" s="88">
        <v>62937</v>
      </c>
      <c r="AH749" s="279">
        <v>7</v>
      </c>
      <c r="AI749" s="286" t="s">
        <v>3816</v>
      </c>
      <c r="AJ749" s="281" t="s">
        <v>926</v>
      </c>
      <c r="AK749" s="83" t="s">
        <v>927</v>
      </c>
      <c r="AL749" s="84">
        <v>71</v>
      </c>
      <c r="AM749" s="88">
        <v>62937</v>
      </c>
      <c r="AN749" s="279">
        <v>7</v>
      </c>
      <c r="AO749" s="286" t="s">
        <v>3816</v>
      </c>
      <c r="AP749" s="281" t="s">
        <v>926</v>
      </c>
      <c r="AQ749" s="83" t="s">
        <v>927</v>
      </c>
      <c r="AR749" s="84">
        <v>71</v>
      </c>
      <c r="AS749" s="88">
        <v>62937</v>
      </c>
      <c r="AT749" s="279">
        <v>7</v>
      </c>
      <c r="AU749" s="280" t="s">
        <v>3816</v>
      </c>
      <c r="AV749" s="86" t="s">
        <v>926</v>
      </c>
      <c r="AW749" s="285" t="s">
        <v>927</v>
      </c>
      <c r="AX749" s="285">
        <v>71</v>
      </c>
      <c r="AY749" s="87">
        <v>62444</v>
      </c>
      <c r="AZ749" s="86">
        <v>7</v>
      </c>
      <c r="BA749" s="57" t="s">
        <v>3816</v>
      </c>
      <c r="BB749" s="301" t="s">
        <v>926</v>
      </c>
      <c r="BC749" s="83" t="s">
        <v>927</v>
      </c>
      <c r="BD749" s="84">
        <v>71</v>
      </c>
      <c r="BE749" s="282">
        <v>62444</v>
      </c>
      <c r="BF749" s="279">
        <v>6</v>
      </c>
      <c r="BG749" s="307" t="s">
        <v>3809</v>
      </c>
      <c r="BH749" s="86" t="s">
        <v>3829</v>
      </c>
      <c r="BI749" s="285" t="s">
        <v>3829</v>
      </c>
      <c r="BJ749" s="285" t="s">
        <v>3829</v>
      </c>
      <c r="BK749" s="86" t="s">
        <v>3830</v>
      </c>
      <c r="BL749" s="432">
        <v>7</v>
      </c>
      <c r="BM749" s="432" t="s">
        <v>3816</v>
      </c>
      <c r="BN749" s="432" t="str">
        <f>INDEX(ID!$D:$D,MATCH('Org2567'!D749,ID!$A:$A,0))</f>
        <v>คลองท่อม</v>
      </c>
    </row>
    <row r="750" spans="1:66" x14ac:dyDescent="0.25">
      <c r="A750" s="272">
        <v>747</v>
      </c>
      <c r="B750" s="272">
        <v>11</v>
      </c>
      <c r="C750" s="82" t="s">
        <v>3218</v>
      </c>
      <c r="D750" s="272" t="s">
        <v>749</v>
      </c>
      <c r="E750" s="82" t="str">
        <f t="shared" si="11"/>
        <v>รพ.อ่าวลึก</v>
      </c>
      <c r="F750" s="90" t="s">
        <v>926</v>
      </c>
      <c r="G750" s="90" t="s">
        <v>927</v>
      </c>
      <c r="H750" s="90">
        <v>85</v>
      </c>
      <c r="I750" s="273">
        <v>48309</v>
      </c>
      <c r="J750" s="90">
        <v>6</v>
      </c>
      <c r="K750" s="93" t="s">
        <v>3783</v>
      </c>
      <c r="L750" s="83" t="s">
        <v>926</v>
      </c>
      <c r="M750" s="83" t="s">
        <v>927</v>
      </c>
      <c r="N750" s="84">
        <v>85</v>
      </c>
      <c r="O750" s="85">
        <v>48581</v>
      </c>
      <c r="P750" s="274">
        <v>6</v>
      </c>
      <c r="Q750" s="275" t="s">
        <v>3809</v>
      </c>
      <c r="R750" s="276" t="s">
        <v>926</v>
      </c>
      <c r="S750" s="277" t="s">
        <v>927</v>
      </c>
      <c r="T750" s="278">
        <v>85</v>
      </c>
      <c r="U750" s="88">
        <v>48581</v>
      </c>
      <c r="V750" s="54">
        <v>6</v>
      </c>
      <c r="W750" s="54" t="s">
        <v>3809</v>
      </c>
      <c r="X750" s="276" t="s">
        <v>926</v>
      </c>
      <c r="Y750" s="83" t="s">
        <v>927</v>
      </c>
      <c r="Z750" s="84">
        <v>85</v>
      </c>
      <c r="AA750" s="88">
        <v>48663</v>
      </c>
      <c r="AB750" s="279">
        <v>6</v>
      </c>
      <c r="AC750" s="280" t="s">
        <v>3809</v>
      </c>
      <c r="AD750" s="281" t="s">
        <v>926</v>
      </c>
      <c r="AE750" s="83" t="s">
        <v>927</v>
      </c>
      <c r="AF750" s="84">
        <v>85</v>
      </c>
      <c r="AG750" s="88">
        <v>48663</v>
      </c>
      <c r="AH750" s="279">
        <v>6</v>
      </c>
      <c r="AI750" s="286" t="s">
        <v>3809</v>
      </c>
      <c r="AJ750" s="281" t="s">
        <v>926</v>
      </c>
      <c r="AK750" s="83" t="s">
        <v>927</v>
      </c>
      <c r="AL750" s="84">
        <v>85</v>
      </c>
      <c r="AM750" s="88">
        <v>48663</v>
      </c>
      <c r="AN750" s="279">
        <v>6</v>
      </c>
      <c r="AO750" s="286" t="s">
        <v>3809</v>
      </c>
      <c r="AP750" s="281" t="s">
        <v>926</v>
      </c>
      <c r="AQ750" s="83" t="s">
        <v>927</v>
      </c>
      <c r="AR750" s="84">
        <v>85</v>
      </c>
      <c r="AS750" s="88">
        <v>48663</v>
      </c>
      <c r="AT750" s="279">
        <v>6</v>
      </c>
      <c r="AU750" s="280" t="s">
        <v>3809</v>
      </c>
      <c r="AV750" s="86" t="s">
        <v>926</v>
      </c>
      <c r="AW750" s="285" t="s">
        <v>927</v>
      </c>
      <c r="AX750" s="285">
        <v>85</v>
      </c>
      <c r="AY750" s="87">
        <v>47999</v>
      </c>
      <c r="AZ750" s="86">
        <v>6</v>
      </c>
      <c r="BA750" s="57" t="s">
        <v>3809</v>
      </c>
      <c r="BB750" s="301" t="s">
        <v>926</v>
      </c>
      <c r="BC750" s="83" t="s">
        <v>931</v>
      </c>
      <c r="BD750" s="84">
        <v>85</v>
      </c>
      <c r="BE750" s="282">
        <v>47999</v>
      </c>
      <c r="BF750" s="279">
        <v>9</v>
      </c>
      <c r="BG750" s="303" t="s">
        <v>3814</v>
      </c>
      <c r="BH750" s="86" t="s">
        <v>3829</v>
      </c>
      <c r="BI750" s="285" t="s">
        <v>3830</v>
      </c>
      <c r="BJ750" s="285" t="s">
        <v>3829</v>
      </c>
      <c r="BK750" s="86" t="s">
        <v>3830</v>
      </c>
      <c r="BL750" s="432">
        <v>9</v>
      </c>
      <c r="BM750" s="432" t="s">
        <v>3814</v>
      </c>
      <c r="BN750" s="432" t="str">
        <f>INDEX(ID!$D:$D,MATCH('Org2567'!D750,ID!$A:$A,0))</f>
        <v>อ่าวลึก</v>
      </c>
    </row>
    <row r="751" spans="1:66" x14ac:dyDescent="0.25">
      <c r="A751" s="272">
        <v>748</v>
      </c>
      <c r="B751" s="272">
        <v>11</v>
      </c>
      <c r="C751" s="82" t="s">
        <v>3218</v>
      </c>
      <c r="D751" s="272" t="s">
        <v>750</v>
      </c>
      <c r="E751" s="82" t="str">
        <f t="shared" si="11"/>
        <v>รพ.ปลายพระยา</v>
      </c>
      <c r="F751" s="90" t="s">
        <v>926</v>
      </c>
      <c r="G751" s="90" t="s">
        <v>927</v>
      </c>
      <c r="H751" s="90">
        <v>49</v>
      </c>
      <c r="I751" s="273">
        <v>29827</v>
      </c>
      <c r="J751" s="90">
        <v>5</v>
      </c>
      <c r="K751" s="93" t="s">
        <v>3703</v>
      </c>
      <c r="L751" s="83" t="s">
        <v>926</v>
      </c>
      <c r="M751" s="83" t="s">
        <v>927</v>
      </c>
      <c r="N751" s="84">
        <v>48</v>
      </c>
      <c r="O751" s="85">
        <v>29948</v>
      </c>
      <c r="P751" s="274">
        <v>5</v>
      </c>
      <c r="Q751" s="275" t="s">
        <v>3811</v>
      </c>
      <c r="R751" s="276" t="s">
        <v>926</v>
      </c>
      <c r="S751" s="277" t="s">
        <v>927</v>
      </c>
      <c r="T751" s="278">
        <v>46</v>
      </c>
      <c r="U751" s="88">
        <v>29948</v>
      </c>
      <c r="V751" s="54">
        <v>5</v>
      </c>
      <c r="W751" s="54" t="s">
        <v>3811</v>
      </c>
      <c r="X751" s="276" t="s">
        <v>926</v>
      </c>
      <c r="Y751" s="83" t="s">
        <v>927</v>
      </c>
      <c r="Z751" s="84">
        <v>46</v>
      </c>
      <c r="AA751" s="88">
        <v>30114</v>
      </c>
      <c r="AB751" s="279">
        <v>6</v>
      </c>
      <c r="AC751" s="280" t="s">
        <v>3809</v>
      </c>
      <c r="AD751" s="281" t="s">
        <v>926</v>
      </c>
      <c r="AE751" s="83" t="s">
        <v>927</v>
      </c>
      <c r="AF751" s="84">
        <v>52</v>
      </c>
      <c r="AG751" s="88">
        <v>30114</v>
      </c>
      <c r="AH751" s="279">
        <v>6</v>
      </c>
      <c r="AI751" s="286" t="s">
        <v>3809</v>
      </c>
      <c r="AJ751" s="281" t="s">
        <v>926</v>
      </c>
      <c r="AK751" s="83" t="s">
        <v>927</v>
      </c>
      <c r="AL751" s="84">
        <v>52</v>
      </c>
      <c r="AM751" s="88">
        <v>30114</v>
      </c>
      <c r="AN751" s="279">
        <v>6</v>
      </c>
      <c r="AO751" s="286" t="s">
        <v>3809</v>
      </c>
      <c r="AP751" s="281" t="s">
        <v>926</v>
      </c>
      <c r="AQ751" s="83" t="s">
        <v>927</v>
      </c>
      <c r="AR751" s="84">
        <v>52</v>
      </c>
      <c r="AS751" s="88">
        <v>30114</v>
      </c>
      <c r="AT751" s="279">
        <v>6</v>
      </c>
      <c r="AU751" s="280" t="s">
        <v>3809</v>
      </c>
      <c r="AV751" s="86" t="s">
        <v>926</v>
      </c>
      <c r="AW751" s="285" t="s">
        <v>927</v>
      </c>
      <c r="AX751" s="285">
        <v>52</v>
      </c>
      <c r="AY751" s="87">
        <v>29710</v>
      </c>
      <c r="AZ751" s="86">
        <v>5</v>
      </c>
      <c r="BA751" s="57" t="s">
        <v>3811</v>
      </c>
      <c r="BB751" s="301" t="s">
        <v>926</v>
      </c>
      <c r="BC751" s="83" t="s">
        <v>931</v>
      </c>
      <c r="BD751" s="84">
        <v>53</v>
      </c>
      <c r="BE751" s="282">
        <v>29710</v>
      </c>
      <c r="BF751" s="279">
        <v>9</v>
      </c>
      <c r="BG751" s="303" t="s">
        <v>3814</v>
      </c>
      <c r="BH751" s="86" t="s">
        <v>3829</v>
      </c>
      <c r="BI751" s="285" t="s">
        <v>3830</v>
      </c>
      <c r="BJ751" s="285" t="s">
        <v>3830</v>
      </c>
      <c r="BK751" s="86" t="s">
        <v>3830</v>
      </c>
      <c r="BL751" s="432">
        <v>9</v>
      </c>
      <c r="BM751" s="432" t="s">
        <v>3814</v>
      </c>
      <c r="BN751" s="432" t="str">
        <f>INDEX(ID!$D:$D,MATCH('Org2567'!D751,ID!$A:$A,0))</f>
        <v>ปลายพระยา</v>
      </c>
    </row>
    <row r="752" spans="1:66" x14ac:dyDescent="0.25">
      <c r="A752" s="272">
        <v>749</v>
      </c>
      <c r="B752" s="272">
        <v>11</v>
      </c>
      <c r="C752" s="82" t="s">
        <v>3218</v>
      </c>
      <c r="D752" s="272" t="s">
        <v>751</v>
      </c>
      <c r="E752" s="82" t="str">
        <f t="shared" si="11"/>
        <v>รพ.ลำทับ</v>
      </c>
      <c r="F752" s="90" t="s">
        <v>926</v>
      </c>
      <c r="G752" s="90" t="s">
        <v>927</v>
      </c>
      <c r="H752" s="90">
        <v>34</v>
      </c>
      <c r="I752" s="273">
        <v>19503</v>
      </c>
      <c r="J752" s="90">
        <v>5</v>
      </c>
      <c r="K752" s="93" t="s">
        <v>3703</v>
      </c>
      <c r="L752" s="83" t="s">
        <v>926</v>
      </c>
      <c r="M752" s="83" t="s">
        <v>927</v>
      </c>
      <c r="N752" s="84">
        <v>34</v>
      </c>
      <c r="O752" s="85">
        <v>19553</v>
      </c>
      <c r="P752" s="274">
        <v>5</v>
      </c>
      <c r="Q752" s="275" t="s">
        <v>3811</v>
      </c>
      <c r="R752" s="276" t="s">
        <v>926</v>
      </c>
      <c r="S752" s="277" t="s">
        <v>927</v>
      </c>
      <c r="T752" s="278">
        <v>34</v>
      </c>
      <c r="U752" s="88">
        <v>19553</v>
      </c>
      <c r="V752" s="54">
        <v>5</v>
      </c>
      <c r="W752" s="54" t="s">
        <v>3811</v>
      </c>
      <c r="X752" s="276" t="s">
        <v>926</v>
      </c>
      <c r="Y752" s="83" t="s">
        <v>927</v>
      </c>
      <c r="Z752" s="84">
        <v>34</v>
      </c>
      <c r="AA752" s="88">
        <v>20245</v>
      </c>
      <c r="AB752" s="279">
        <v>5</v>
      </c>
      <c r="AC752" s="280" t="s">
        <v>3811</v>
      </c>
      <c r="AD752" s="281" t="s">
        <v>926</v>
      </c>
      <c r="AE752" s="83" t="s">
        <v>927</v>
      </c>
      <c r="AF752" s="84">
        <v>38</v>
      </c>
      <c r="AG752" s="88">
        <v>20245</v>
      </c>
      <c r="AH752" s="279">
        <v>5</v>
      </c>
      <c r="AI752" s="286" t="s">
        <v>3811</v>
      </c>
      <c r="AJ752" s="281" t="s">
        <v>926</v>
      </c>
      <c r="AK752" s="83" t="s">
        <v>927</v>
      </c>
      <c r="AL752" s="84">
        <v>38</v>
      </c>
      <c r="AM752" s="88">
        <v>20245</v>
      </c>
      <c r="AN752" s="279">
        <v>5</v>
      </c>
      <c r="AO752" s="286" t="s">
        <v>3811</v>
      </c>
      <c r="AP752" s="281" t="s">
        <v>926</v>
      </c>
      <c r="AQ752" s="83" t="s">
        <v>927</v>
      </c>
      <c r="AR752" s="84">
        <v>38</v>
      </c>
      <c r="AS752" s="88">
        <v>20245</v>
      </c>
      <c r="AT752" s="279">
        <v>5</v>
      </c>
      <c r="AU752" s="280" t="s">
        <v>3811</v>
      </c>
      <c r="AV752" s="86" t="s">
        <v>926</v>
      </c>
      <c r="AW752" s="285" t="s">
        <v>927</v>
      </c>
      <c r="AX752" s="285">
        <v>38</v>
      </c>
      <c r="AY752" s="87">
        <v>20104</v>
      </c>
      <c r="AZ752" s="86">
        <v>5</v>
      </c>
      <c r="BA752" s="57" t="s">
        <v>3811</v>
      </c>
      <c r="BB752" s="301" t="s">
        <v>926</v>
      </c>
      <c r="BC752" s="83" t="s">
        <v>927</v>
      </c>
      <c r="BD752" s="84">
        <v>36</v>
      </c>
      <c r="BE752" s="282">
        <v>20104</v>
      </c>
      <c r="BF752" s="279">
        <v>5</v>
      </c>
      <c r="BG752" s="303" t="s">
        <v>3811</v>
      </c>
      <c r="BH752" s="86" t="s">
        <v>3829</v>
      </c>
      <c r="BI752" s="285" t="s">
        <v>3829</v>
      </c>
      <c r="BJ752" s="285" t="s">
        <v>3830</v>
      </c>
      <c r="BK752" s="86" t="s">
        <v>3829</v>
      </c>
      <c r="BL752" s="432">
        <v>5</v>
      </c>
      <c r="BM752" s="432" t="s">
        <v>3811</v>
      </c>
      <c r="BN752" s="432" t="str">
        <f>INDEX(ID!$D:$D,MATCH('Org2567'!D752,ID!$A:$A,0))</f>
        <v>ลำทับ</v>
      </c>
    </row>
    <row r="753" spans="1:66" x14ac:dyDescent="0.25">
      <c r="A753" s="272">
        <v>750</v>
      </c>
      <c r="B753" s="272">
        <v>11</v>
      </c>
      <c r="C753" s="82" t="s">
        <v>3218</v>
      </c>
      <c r="D753" s="272" t="s">
        <v>752</v>
      </c>
      <c r="E753" s="82" t="str">
        <f t="shared" si="11"/>
        <v>รพ.เหนือคลอง</v>
      </c>
      <c r="F753" s="90" t="s">
        <v>926</v>
      </c>
      <c r="G753" s="90" t="s">
        <v>927</v>
      </c>
      <c r="H753" s="90">
        <v>49</v>
      </c>
      <c r="I753" s="273">
        <v>49582</v>
      </c>
      <c r="J753" s="90">
        <v>6</v>
      </c>
      <c r="K753" s="93" t="s">
        <v>3783</v>
      </c>
      <c r="L753" s="83" t="s">
        <v>926</v>
      </c>
      <c r="M753" s="83" t="s">
        <v>927</v>
      </c>
      <c r="N753" s="84">
        <v>45</v>
      </c>
      <c r="O753" s="85">
        <v>50530</v>
      </c>
      <c r="P753" s="274">
        <v>6</v>
      </c>
      <c r="Q753" s="275" t="s">
        <v>3809</v>
      </c>
      <c r="R753" s="276" t="s">
        <v>926</v>
      </c>
      <c r="S753" s="277" t="s">
        <v>927</v>
      </c>
      <c r="T753" s="278">
        <v>45</v>
      </c>
      <c r="U753" s="88">
        <v>50530</v>
      </c>
      <c r="V753" s="54">
        <v>6</v>
      </c>
      <c r="W753" s="54" t="s">
        <v>3809</v>
      </c>
      <c r="X753" s="276" t="s">
        <v>926</v>
      </c>
      <c r="Y753" s="83" t="s">
        <v>927</v>
      </c>
      <c r="Z753" s="84">
        <v>45</v>
      </c>
      <c r="AA753" s="88">
        <v>50911</v>
      </c>
      <c r="AB753" s="279">
        <v>6</v>
      </c>
      <c r="AC753" s="280" t="s">
        <v>3809</v>
      </c>
      <c r="AD753" s="281" t="s">
        <v>926</v>
      </c>
      <c r="AE753" s="83" t="s">
        <v>927</v>
      </c>
      <c r="AF753" s="84">
        <v>51</v>
      </c>
      <c r="AG753" s="88">
        <v>50911</v>
      </c>
      <c r="AH753" s="279">
        <v>6</v>
      </c>
      <c r="AI753" s="286" t="s">
        <v>3809</v>
      </c>
      <c r="AJ753" s="281" t="s">
        <v>926</v>
      </c>
      <c r="AK753" s="83" t="s">
        <v>927</v>
      </c>
      <c r="AL753" s="84">
        <v>51</v>
      </c>
      <c r="AM753" s="88">
        <v>50911</v>
      </c>
      <c r="AN753" s="279">
        <v>6</v>
      </c>
      <c r="AO753" s="286" t="s">
        <v>3809</v>
      </c>
      <c r="AP753" s="281" t="s">
        <v>926</v>
      </c>
      <c r="AQ753" s="83" t="s">
        <v>927</v>
      </c>
      <c r="AR753" s="84">
        <v>51</v>
      </c>
      <c r="AS753" s="88">
        <v>50911</v>
      </c>
      <c r="AT753" s="279">
        <v>6</v>
      </c>
      <c r="AU753" s="280" t="s">
        <v>3809</v>
      </c>
      <c r="AV753" s="86" t="s">
        <v>926</v>
      </c>
      <c r="AW753" s="285" t="s">
        <v>927</v>
      </c>
      <c r="AX753" s="285">
        <v>51</v>
      </c>
      <c r="AY753" s="87">
        <v>50493</v>
      </c>
      <c r="AZ753" s="86">
        <v>6</v>
      </c>
      <c r="BA753" s="57" t="s">
        <v>3809</v>
      </c>
      <c r="BB753" s="301" t="s">
        <v>926</v>
      </c>
      <c r="BC753" s="83" t="s">
        <v>931</v>
      </c>
      <c r="BD753" s="84">
        <v>64</v>
      </c>
      <c r="BE753" s="282">
        <v>50493</v>
      </c>
      <c r="BF753" s="279">
        <v>10</v>
      </c>
      <c r="BG753" s="303" t="s">
        <v>3810</v>
      </c>
      <c r="BH753" s="86" t="s">
        <v>3829</v>
      </c>
      <c r="BI753" s="285" t="s">
        <v>3830</v>
      </c>
      <c r="BJ753" s="285" t="s">
        <v>3830</v>
      </c>
      <c r="BK753" s="86" t="s">
        <v>3830</v>
      </c>
      <c r="BL753" s="432">
        <v>10</v>
      </c>
      <c r="BM753" s="432" t="s">
        <v>3810</v>
      </c>
      <c r="BN753" s="432" t="str">
        <f>INDEX(ID!$D:$D,MATCH('Org2567'!D753,ID!$A:$A,0))</f>
        <v>เหนือคลอง</v>
      </c>
    </row>
    <row r="754" spans="1:66" x14ac:dyDescent="0.25">
      <c r="A754" s="272">
        <v>751</v>
      </c>
      <c r="B754" s="272">
        <v>11</v>
      </c>
      <c r="C754" s="82" t="s">
        <v>3218</v>
      </c>
      <c r="D754" s="272" t="s">
        <v>753</v>
      </c>
      <c r="E754" s="82" t="str">
        <f t="shared" si="11"/>
        <v>รพ.เกาะพีพี</v>
      </c>
      <c r="F754" s="90" t="s">
        <v>926</v>
      </c>
      <c r="G754" s="90" t="s">
        <v>989</v>
      </c>
      <c r="H754" s="90">
        <v>7</v>
      </c>
      <c r="I754" s="273">
        <v>1547</v>
      </c>
      <c r="J754" s="90">
        <v>2</v>
      </c>
      <c r="K754" s="93" t="s">
        <v>3706</v>
      </c>
      <c r="L754" s="83" t="s">
        <v>926</v>
      </c>
      <c r="M754" s="83" t="s">
        <v>989</v>
      </c>
      <c r="N754" s="84">
        <v>7</v>
      </c>
      <c r="O754" s="85">
        <v>1435</v>
      </c>
      <c r="P754" s="274">
        <v>2</v>
      </c>
      <c r="Q754" s="275" t="s">
        <v>3815</v>
      </c>
      <c r="R754" s="276" t="s">
        <v>926</v>
      </c>
      <c r="S754" s="277" t="s">
        <v>989</v>
      </c>
      <c r="T754" s="278">
        <v>7</v>
      </c>
      <c r="U754" s="88">
        <v>1435</v>
      </c>
      <c r="V754" s="54">
        <v>2</v>
      </c>
      <c r="W754" s="54" t="s">
        <v>3815</v>
      </c>
      <c r="X754" s="276" t="s">
        <v>926</v>
      </c>
      <c r="Y754" s="83" t="s">
        <v>989</v>
      </c>
      <c r="Z754" s="84">
        <v>7</v>
      </c>
      <c r="AA754" s="88">
        <v>1401</v>
      </c>
      <c r="AB754" s="279">
        <v>2</v>
      </c>
      <c r="AC754" s="280" t="s">
        <v>3815</v>
      </c>
      <c r="AD754" s="281" t="s">
        <v>926</v>
      </c>
      <c r="AE754" s="83" t="s">
        <v>989</v>
      </c>
      <c r="AF754" s="84">
        <v>7</v>
      </c>
      <c r="AG754" s="88">
        <v>1401</v>
      </c>
      <c r="AH754" s="279">
        <v>2</v>
      </c>
      <c r="AI754" s="286" t="s">
        <v>3815</v>
      </c>
      <c r="AJ754" s="281" t="s">
        <v>926</v>
      </c>
      <c r="AK754" s="83" t="s">
        <v>989</v>
      </c>
      <c r="AL754" s="84">
        <v>7</v>
      </c>
      <c r="AM754" s="88">
        <v>1401</v>
      </c>
      <c r="AN754" s="279">
        <v>2</v>
      </c>
      <c r="AO754" s="286" t="s">
        <v>3815</v>
      </c>
      <c r="AP754" s="281" t="s">
        <v>926</v>
      </c>
      <c r="AQ754" s="83" t="s">
        <v>989</v>
      </c>
      <c r="AR754" s="84">
        <v>7</v>
      </c>
      <c r="AS754" s="88">
        <v>1401</v>
      </c>
      <c r="AT754" s="279">
        <v>2</v>
      </c>
      <c r="AU754" s="280" t="s">
        <v>3815</v>
      </c>
      <c r="AV754" s="86" t="s">
        <v>926</v>
      </c>
      <c r="AW754" s="285" t="s">
        <v>989</v>
      </c>
      <c r="AX754" s="285">
        <v>7</v>
      </c>
      <c r="AY754" s="87">
        <v>1544</v>
      </c>
      <c r="AZ754" s="86">
        <v>2</v>
      </c>
      <c r="BA754" s="57" t="s">
        <v>3815</v>
      </c>
      <c r="BB754" s="301" t="s">
        <v>926</v>
      </c>
      <c r="BC754" s="83" t="s">
        <v>989</v>
      </c>
      <c r="BD754" s="84">
        <v>7</v>
      </c>
      <c r="BE754" s="282">
        <v>1544</v>
      </c>
      <c r="BF754" s="279">
        <v>2</v>
      </c>
      <c r="BG754" s="303" t="s">
        <v>3815</v>
      </c>
      <c r="BH754" s="86" t="s">
        <v>3829</v>
      </c>
      <c r="BI754" s="285" t="s">
        <v>3829</v>
      </c>
      <c r="BJ754" s="285" t="s">
        <v>3829</v>
      </c>
      <c r="BK754" s="86" t="s">
        <v>3829</v>
      </c>
      <c r="BL754" s="432">
        <v>2</v>
      </c>
      <c r="BM754" s="432" t="s">
        <v>3815</v>
      </c>
      <c r="BN754" s="432" t="str">
        <f>INDEX(ID!$D:$D,MATCH('Org2567'!D754,ID!$A:$A,0))</f>
        <v>เกาะพีพี</v>
      </c>
    </row>
    <row r="755" spans="1:66" x14ac:dyDescent="0.25">
      <c r="A755" s="272">
        <v>752</v>
      </c>
      <c r="B755" s="272">
        <v>11</v>
      </c>
      <c r="C755" s="82" t="s">
        <v>3359</v>
      </c>
      <c r="D755" s="272" t="s">
        <v>754</v>
      </c>
      <c r="E755" s="82" t="str">
        <f t="shared" si="11"/>
        <v>รพ.ชุมพรเขตรอุดมศักดิ์</v>
      </c>
      <c r="F755" s="90" t="s">
        <v>922</v>
      </c>
      <c r="G755" s="90" t="s">
        <v>918</v>
      </c>
      <c r="H755" s="90">
        <v>509</v>
      </c>
      <c r="I755" s="273">
        <v>95721</v>
      </c>
      <c r="J755" s="90">
        <v>17</v>
      </c>
      <c r="K755" s="93" t="s">
        <v>3712</v>
      </c>
      <c r="L755" s="83" t="s">
        <v>922</v>
      </c>
      <c r="M755" s="83" t="s">
        <v>918</v>
      </c>
      <c r="N755" s="84">
        <v>509</v>
      </c>
      <c r="O755" s="85">
        <v>96588</v>
      </c>
      <c r="P755" s="274">
        <v>17</v>
      </c>
      <c r="Q755" s="275" t="s">
        <v>3817</v>
      </c>
      <c r="R755" s="276" t="s">
        <v>922</v>
      </c>
      <c r="S755" s="277" t="s">
        <v>918</v>
      </c>
      <c r="T755" s="278">
        <v>509</v>
      </c>
      <c r="U755" s="88">
        <v>96588</v>
      </c>
      <c r="V755" s="54">
        <v>17</v>
      </c>
      <c r="W755" s="54" t="s">
        <v>3817</v>
      </c>
      <c r="X755" s="276" t="s">
        <v>922</v>
      </c>
      <c r="Y755" s="83" t="s">
        <v>918</v>
      </c>
      <c r="Z755" s="84">
        <v>509</v>
      </c>
      <c r="AA755" s="88">
        <v>97298</v>
      </c>
      <c r="AB755" s="279">
        <v>17</v>
      </c>
      <c r="AC755" s="280" t="s">
        <v>3817</v>
      </c>
      <c r="AD755" s="281" t="s">
        <v>922</v>
      </c>
      <c r="AE755" s="83" t="s">
        <v>918</v>
      </c>
      <c r="AF755" s="84">
        <v>511</v>
      </c>
      <c r="AG755" s="88">
        <v>97298</v>
      </c>
      <c r="AH755" s="279">
        <v>17</v>
      </c>
      <c r="AI755" s="286" t="s">
        <v>3817</v>
      </c>
      <c r="AJ755" s="281" t="s">
        <v>922</v>
      </c>
      <c r="AK755" s="83" t="s">
        <v>918</v>
      </c>
      <c r="AL755" s="84">
        <v>511</v>
      </c>
      <c r="AM755" s="88">
        <v>97298</v>
      </c>
      <c r="AN755" s="279">
        <v>17</v>
      </c>
      <c r="AO755" s="286" t="s">
        <v>3817</v>
      </c>
      <c r="AP755" s="281" t="s">
        <v>922</v>
      </c>
      <c r="AQ755" s="83" t="s">
        <v>918</v>
      </c>
      <c r="AR755" s="84">
        <v>511</v>
      </c>
      <c r="AS755" s="88">
        <v>97298</v>
      </c>
      <c r="AT755" s="279">
        <v>17</v>
      </c>
      <c r="AU755" s="280" t="s">
        <v>3817</v>
      </c>
      <c r="AV755" s="86" t="s">
        <v>922</v>
      </c>
      <c r="AW755" s="285" t="s">
        <v>918</v>
      </c>
      <c r="AX755" s="285">
        <v>511</v>
      </c>
      <c r="AY755" s="87">
        <v>97902</v>
      </c>
      <c r="AZ755" s="86">
        <v>17</v>
      </c>
      <c r="BA755" s="57" t="s">
        <v>3817</v>
      </c>
      <c r="BB755" s="301" t="s">
        <v>922</v>
      </c>
      <c r="BC755" s="83" t="s">
        <v>918</v>
      </c>
      <c r="BD755" s="84">
        <v>522</v>
      </c>
      <c r="BE755" s="282">
        <v>97902</v>
      </c>
      <c r="BF755" s="279">
        <v>17</v>
      </c>
      <c r="BG755" s="303" t="s">
        <v>3817</v>
      </c>
      <c r="BH755" s="86" t="s">
        <v>3829</v>
      </c>
      <c r="BI755" s="285" t="s">
        <v>3829</v>
      </c>
      <c r="BJ755" s="285" t="s">
        <v>3830</v>
      </c>
      <c r="BK755" s="86" t="s">
        <v>3829</v>
      </c>
      <c r="BL755" s="432">
        <v>17</v>
      </c>
      <c r="BM755" s="432" t="s">
        <v>3817</v>
      </c>
      <c r="BN755" s="432" t="str">
        <f>INDEX(ID!$D:$D,MATCH('Org2567'!D755,ID!$A:$A,0))</f>
        <v>ชุมพรเขตรอุดมศักดิ์</v>
      </c>
    </row>
    <row r="756" spans="1:66" x14ac:dyDescent="0.25">
      <c r="A756" s="272">
        <v>753</v>
      </c>
      <c r="B756" s="272">
        <v>11</v>
      </c>
      <c r="C756" s="82" t="s">
        <v>3359</v>
      </c>
      <c r="D756" s="272" t="s">
        <v>755</v>
      </c>
      <c r="E756" s="82" t="str">
        <f t="shared" si="11"/>
        <v>รพ.ปากน้ำชุมพร</v>
      </c>
      <c r="F756" s="90" t="s">
        <v>926</v>
      </c>
      <c r="G756" s="90" t="s">
        <v>989</v>
      </c>
      <c r="H756" s="90">
        <v>14</v>
      </c>
      <c r="I756" s="273">
        <v>13516</v>
      </c>
      <c r="J756" s="90">
        <v>2</v>
      </c>
      <c r="K756" s="93" t="s">
        <v>3706</v>
      </c>
      <c r="L756" s="83" t="s">
        <v>926</v>
      </c>
      <c r="M756" s="83" t="s">
        <v>989</v>
      </c>
      <c r="N756" s="84">
        <v>14</v>
      </c>
      <c r="O756" s="85">
        <v>13623</v>
      </c>
      <c r="P756" s="274">
        <v>2</v>
      </c>
      <c r="Q756" s="275" t="s">
        <v>3815</v>
      </c>
      <c r="R756" s="276" t="s">
        <v>926</v>
      </c>
      <c r="S756" s="277" t="s">
        <v>989</v>
      </c>
      <c r="T756" s="278">
        <v>14</v>
      </c>
      <c r="U756" s="88">
        <v>13623</v>
      </c>
      <c r="V756" s="54">
        <v>2</v>
      </c>
      <c r="W756" s="54" t="s">
        <v>3815</v>
      </c>
      <c r="X756" s="276" t="s">
        <v>926</v>
      </c>
      <c r="Y756" s="83" t="s">
        <v>989</v>
      </c>
      <c r="Z756" s="84">
        <v>14</v>
      </c>
      <c r="AA756" s="88">
        <v>13553</v>
      </c>
      <c r="AB756" s="279">
        <v>2</v>
      </c>
      <c r="AC756" s="280" t="s">
        <v>3815</v>
      </c>
      <c r="AD756" s="281" t="s">
        <v>926</v>
      </c>
      <c r="AE756" s="83" t="s">
        <v>989</v>
      </c>
      <c r="AF756" s="84">
        <v>14</v>
      </c>
      <c r="AG756" s="88">
        <v>13553</v>
      </c>
      <c r="AH756" s="279">
        <v>2</v>
      </c>
      <c r="AI756" s="286" t="s">
        <v>3815</v>
      </c>
      <c r="AJ756" s="281" t="s">
        <v>926</v>
      </c>
      <c r="AK756" s="83" t="s">
        <v>989</v>
      </c>
      <c r="AL756" s="84">
        <v>14</v>
      </c>
      <c r="AM756" s="88">
        <v>13553</v>
      </c>
      <c r="AN756" s="279">
        <v>2</v>
      </c>
      <c r="AO756" s="286" t="s">
        <v>3815</v>
      </c>
      <c r="AP756" s="281" t="s">
        <v>926</v>
      </c>
      <c r="AQ756" s="83" t="s">
        <v>989</v>
      </c>
      <c r="AR756" s="84">
        <v>14</v>
      </c>
      <c r="AS756" s="88">
        <v>13553</v>
      </c>
      <c r="AT756" s="279">
        <v>2</v>
      </c>
      <c r="AU756" s="280" t="s">
        <v>3815</v>
      </c>
      <c r="AV756" s="86" t="s">
        <v>926</v>
      </c>
      <c r="AW756" s="285" t="s">
        <v>989</v>
      </c>
      <c r="AX756" s="285">
        <v>14</v>
      </c>
      <c r="AY756" s="87">
        <v>13316</v>
      </c>
      <c r="AZ756" s="86">
        <v>2</v>
      </c>
      <c r="BA756" s="57" t="s">
        <v>3815</v>
      </c>
      <c r="BB756" s="301" t="s">
        <v>926</v>
      </c>
      <c r="BC756" s="83" t="s">
        <v>989</v>
      </c>
      <c r="BD756" s="84">
        <v>10</v>
      </c>
      <c r="BE756" s="282">
        <v>13316</v>
      </c>
      <c r="BF756" s="279">
        <v>2</v>
      </c>
      <c r="BG756" s="303" t="s">
        <v>3815</v>
      </c>
      <c r="BH756" s="86" t="s">
        <v>3829</v>
      </c>
      <c r="BI756" s="285" t="s">
        <v>3829</v>
      </c>
      <c r="BJ756" s="285" t="s">
        <v>3830</v>
      </c>
      <c r="BK756" s="86" t="s">
        <v>3829</v>
      </c>
      <c r="BL756" s="432">
        <v>2</v>
      </c>
      <c r="BM756" s="432" t="s">
        <v>3815</v>
      </c>
      <c r="BN756" s="432" t="str">
        <f>INDEX(ID!$D:$D,MATCH('Org2567'!D756,ID!$A:$A,0))</f>
        <v>ปากน้ำชุมพร</v>
      </c>
    </row>
    <row r="757" spans="1:66" x14ac:dyDescent="0.25">
      <c r="A757" s="272">
        <v>754</v>
      </c>
      <c r="B757" s="272">
        <v>11</v>
      </c>
      <c r="C757" s="82" t="s">
        <v>3359</v>
      </c>
      <c r="D757" s="272" t="s">
        <v>756</v>
      </c>
      <c r="E757" s="82" t="str">
        <f t="shared" si="11"/>
        <v>รพ.ท่าแซะ</v>
      </c>
      <c r="F757" s="90" t="s">
        <v>926</v>
      </c>
      <c r="G757" s="90" t="s">
        <v>931</v>
      </c>
      <c r="H757" s="90">
        <v>70</v>
      </c>
      <c r="I757" s="273">
        <v>66946</v>
      </c>
      <c r="J757" s="90">
        <v>10</v>
      </c>
      <c r="K757" s="93" t="s">
        <v>3702</v>
      </c>
      <c r="L757" s="83" t="s">
        <v>926</v>
      </c>
      <c r="M757" s="83" t="s">
        <v>931</v>
      </c>
      <c r="N757" s="84">
        <v>70</v>
      </c>
      <c r="O757" s="85">
        <v>67214</v>
      </c>
      <c r="P757" s="274">
        <v>10</v>
      </c>
      <c r="Q757" s="275" t="s">
        <v>3810</v>
      </c>
      <c r="R757" s="276" t="s">
        <v>926</v>
      </c>
      <c r="S757" s="277" t="s">
        <v>931</v>
      </c>
      <c r="T757" s="278">
        <v>75</v>
      </c>
      <c r="U757" s="88">
        <v>67214</v>
      </c>
      <c r="V757" s="54">
        <v>10</v>
      </c>
      <c r="W757" s="54" t="s">
        <v>3810</v>
      </c>
      <c r="X757" s="276" t="s">
        <v>926</v>
      </c>
      <c r="Y757" s="83" t="s">
        <v>931</v>
      </c>
      <c r="Z757" s="84">
        <v>75</v>
      </c>
      <c r="AA757" s="88">
        <v>67843</v>
      </c>
      <c r="AB757" s="279">
        <v>10</v>
      </c>
      <c r="AC757" s="280" t="s">
        <v>3810</v>
      </c>
      <c r="AD757" s="281" t="s">
        <v>926</v>
      </c>
      <c r="AE757" s="83" t="s">
        <v>931</v>
      </c>
      <c r="AF757" s="84">
        <v>75</v>
      </c>
      <c r="AG757" s="88">
        <v>67843</v>
      </c>
      <c r="AH757" s="279">
        <v>10</v>
      </c>
      <c r="AI757" s="286" t="s">
        <v>3810</v>
      </c>
      <c r="AJ757" s="281" t="s">
        <v>926</v>
      </c>
      <c r="AK757" s="83" t="s">
        <v>931</v>
      </c>
      <c r="AL757" s="84">
        <v>75</v>
      </c>
      <c r="AM757" s="88">
        <v>67843</v>
      </c>
      <c r="AN757" s="279">
        <v>10</v>
      </c>
      <c r="AO757" s="286" t="s">
        <v>3810</v>
      </c>
      <c r="AP757" s="281" t="s">
        <v>926</v>
      </c>
      <c r="AQ757" s="83" t="s">
        <v>931</v>
      </c>
      <c r="AR757" s="84">
        <v>75</v>
      </c>
      <c r="AS757" s="88">
        <v>67843</v>
      </c>
      <c r="AT757" s="279">
        <v>10</v>
      </c>
      <c r="AU757" s="280" t="s">
        <v>3810</v>
      </c>
      <c r="AV757" s="86" t="s">
        <v>926</v>
      </c>
      <c r="AW757" s="285" t="s">
        <v>931</v>
      </c>
      <c r="AX757" s="285">
        <v>75</v>
      </c>
      <c r="AY757" s="87">
        <v>67208</v>
      </c>
      <c r="AZ757" s="86">
        <v>10</v>
      </c>
      <c r="BA757" s="57" t="s">
        <v>3810</v>
      </c>
      <c r="BB757" s="301" t="s">
        <v>926</v>
      </c>
      <c r="BC757" s="83" t="s">
        <v>931</v>
      </c>
      <c r="BD757" s="84">
        <v>75</v>
      </c>
      <c r="BE757" s="282">
        <v>67208</v>
      </c>
      <c r="BF757" s="279">
        <v>10</v>
      </c>
      <c r="BG757" s="303" t="s">
        <v>3810</v>
      </c>
      <c r="BH757" s="86" t="s">
        <v>3829</v>
      </c>
      <c r="BI757" s="285" t="s">
        <v>3829</v>
      </c>
      <c r="BJ757" s="285" t="s">
        <v>3829</v>
      </c>
      <c r="BK757" s="86" t="s">
        <v>3829</v>
      </c>
      <c r="BL757" s="432">
        <v>10</v>
      </c>
      <c r="BM757" s="432" t="s">
        <v>3810</v>
      </c>
      <c r="BN757" s="432" t="str">
        <f>INDEX(ID!$D:$D,MATCH('Org2567'!D757,ID!$A:$A,0))</f>
        <v>ท่าแซะ</v>
      </c>
    </row>
    <row r="758" spans="1:66" x14ac:dyDescent="0.25">
      <c r="A758" s="272">
        <v>755</v>
      </c>
      <c r="B758" s="272">
        <v>11</v>
      </c>
      <c r="C758" s="82" t="s">
        <v>3359</v>
      </c>
      <c r="D758" s="272" t="s">
        <v>757</v>
      </c>
      <c r="E758" s="82" t="str">
        <f t="shared" si="11"/>
        <v>รพ.ปะทิว</v>
      </c>
      <c r="F758" s="90" t="s">
        <v>926</v>
      </c>
      <c r="G758" s="90" t="s">
        <v>927</v>
      </c>
      <c r="H758" s="90">
        <v>47</v>
      </c>
      <c r="I758" s="273">
        <v>23414</v>
      </c>
      <c r="J758" s="90">
        <v>5</v>
      </c>
      <c r="K758" s="93" t="s">
        <v>3703</v>
      </c>
      <c r="L758" s="83" t="s">
        <v>926</v>
      </c>
      <c r="M758" s="83" t="s">
        <v>927</v>
      </c>
      <c r="N758" s="84">
        <v>47</v>
      </c>
      <c r="O758" s="85">
        <v>23351</v>
      </c>
      <c r="P758" s="274">
        <v>5</v>
      </c>
      <c r="Q758" s="275" t="s">
        <v>3811</v>
      </c>
      <c r="R758" s="276" t="s">
        <v>926</v>
      </c>
      <c r="S758" s="277" t="s">
        <v>927</v>
      </c>
      <c r="T758" s="278">
        <v>24</v>
      </c>
      <c r="U758" s="88">
        <v>23351</v>
      </c>
      <c r="V758" s="54">
        <v>5</v>
      </c>
      <c r="W758" s="54" t="s">
        <v>3811</v>
      </c>
      <c r="X758" s="276" t="s">
        <v>926</v>
      </c>
      <c r="Y758" s="83" t="s">
        <v>927</v>
      </c>
      <c r="Z758" s="84">
        <v>24</v>
      </c>
      <c r="AA758" s="88">
        <v>23166</v>
      </c>
      <c r="AB758" s="279">
        <v>5</v>
      </c>
      <c r="AC758" s="280" t="s">
        <v>3811</v>
      </c>
      <c r="AD758" s="281" t="s">
        <v>926</v>
      </c>
      <c r="AE758" s="83" t="s">
        <v>927</v>
      </c>
      <c r="AF758" s="84">
        <v>47</v>
      </c>
      <c r="AG758" s="88">
        <v>23166</v>
      </c>
      <c r="AH758" s="279">
        <v>5</v>
      </c>
      <c r="AI758" s="286" t="s">
        <v>3811</v>
      </c>
      <c r="AJ758" s="281" t="s">
        <v>926</v>
      </c>
      <c r="AK758" s="83" t="s">
        <v>927</v>
      </c>
      <c r="AL758" s="84">
        <v>47</v>
      </c>
      <c r="AM758" s="88">
        <v>23166</v>
      </c>
      <c r="AN758" s="279">
        <v>5</v>
      </c>
      <c r="AO758" s="286" t="s">
        <v>3811</v>
      </c>
      <c r="AP758" s="281" t="s">
        <v>926</v>
      </c>
      <c r="AQ758" s="83" t="s">
        <v>927</v>
      </c>
      <c r="AR758" s="84">
        <v>47</v>
      </c>
      <c r="AS758" s="88">
        <v>23166</v>
      </c>
      <c r="AT758" s="279">
        <v>5</v>
      </c>
      <c r="AU758" s="280" t="s">
        <v>3811</v>
      </c>
      <c r="AV758" s="86" t="s">
        <v>926</v>
      </c>
      <c r="AW758" s="285" t="s">
        <v>927</v>
      </c>
      <c r="AX758" s="285">
        <v>47</v>
      </c>
      <c r="AY758" s="87">
        <v>22821</v>
      </c>
      <c r="AZ758" s="86">
        <v>5</v>
      </c>
      <c r="BA758" s="57" t="s">
        <v>3811</v>
      </c>
      <c r="BB758" s="301" t="s">
        <v>926</v>
      </c>
      <c r="BC758" s="83" t="s">
        <v>927</v>
      </c>
      <c r="BD758" s="84">
        <v>47</v>
      </c>
      <c r="BE758" s="282">
        <v>22821</v>
      </c>
      <c r="BF758" s="279">
        <v>5</v>
      </c>
      <c r="BG758" s="303" t="s">
        <v>3811</v>
      </c>
      <c r="BH758" s="86" t="s">
        <v>3829</v>
      </c>
      <c r="BI758" s="285" t="s">
        <v>3829</v>
      </c>
      <c r="BJ758" s="285" t="s">
        <v>3829</v>
      </c>
      <c r="BK758" s="86" t="s">
        <v>3829</v>
      </c>
      <c r="BL758" s="432">
        <v>5</v>
      </c>
      <c r="BM758" s="432" t="s">
        <v>3811</v>
      </c>
      <c r="BN758" s="432" t="str">
        <f>INDEX(ID!$D:$D,MATCH('Org2567'!D758,ID!$A:$A,0))</f>
        <v>ปะทิว</v>
      </c>
    </row>
    <row r="759" spans="1:66" x14ac:dyDescent="0.25">
      <c r="A759" s="272">
        <v>756</v>
      </c>
      <c r="B759" s="272">
        <v>11</v>
      </c>
      <c r="C759" s="82" t="s">
        <v>3359</v>
      </c>
      <c r="D759" s="272" t="s">
        <v>758</v>
      </c>
      <c r="E759" s="82" t="str">
        <f t="shared" si="11"/>
        <v>รพ.มาบอำมฤต</v>
      </c>
      <c r="F759" s="90" t="s">
        <v>926</v>
      </c>
      <c r="G759" s="90" t="s">
        <v>927</v>
      </c>
      <c r="H759" s="90">
        <v>30</v>
      </c>
      <c r="I759" s="273">
        <v>16644</v>
      </c>
      <c r="J759" s="90">
        <v>5</v>
      </c>
      <c r="K759" s="93" t="s">
        <v>3703</v>
      </c>
      <c r="L759" s="83" t="s">
        <v>926</v>
      </c>
      <c r="M759" s="83" t="s">
        <v>927</v>
      </c>
      <c r="N759" s="84">
        <v>30</v>
      </c>
      <c r="O759" s="85">
        <v>16501</v>
      </c>
      <c r="P759" s="274">
        <v>5</v>
      </c>
      <c r="Q759" s="275" t="s">
        <v>3811</v>
      </c>
      <c r="R759" s="276" t="s">
        <v>926</v>
      </c>
      <c r="S759" s="277" t="s">
        <v>927</v>
      </c>
      <c r="T759" s="278">
        <v>30</v>
      </c>
      <c r="U759" s="88">
        <v>16501</v>
      </c>
      <c r="V759" s="54">
        <v>5</v>
      </c>
      <c r="W759" s="54" t="s">
        <v>3811</v>
      </c>
      <c r="X759" s="276" t="s">
        <v>926</v>
      </c>
      <c r="Y759" s="83" t="s">
        <v>927</v>
      </c>
      <c r="Z759" s="84">
        <v>30</v>
      </c>
      <c r="AA759" s="88">
        <v>16453</v>
      </c>
      <c r="AB759" s="279">
        <v>5</v>
      </c>
      <c r="AC759" s="280" t="s">
        <v>3811</v>
      </c>
      <c r="AD759" s="281" t="s">
        <v>926</v>
      </c>
      <c r="AE759" s="83" t="s">
        <v>927</v>
      </c>
      <c r="AF759" s="84">
        <v>30</v>
      </c>
      <c r="AG759" s="88">
        <v>16453</v>
      </c>
      <c r="AH759" s="279">
        <v>5</v>
      </c>
      <c r="AI759" s="286" t="s">
        <v>3811</v>
      </c>
      <c r="AJ759" s="281" t="s">
        <v>926</v>
      </c>
      <c r="AK759" s="83" t="s">
        <v>927</v>
      </c>
      <c r="AL759" s="84">
        <v>30</v>
      </c>
      <c r="AM759" s="88">
        <v>16453</v>
      </c>
      <c r="AN759" s="279">
        <v>5</v>
      </c>
      <c r="AO759" s="286" t="s">
        <v>3811</v>
      </c>
      <c r="AP759" s="281" t="s">
        <v>926</v>
      </c>
      <c r="AQ759" s="83" t="s">
        <v>927</v>
      </c>
      <c r="AR759" s="84">
        <v>30</v>
      </c>
      <c r="AS759" s="88">
        <v>16453</v>
      </c>
      <c r="AT759" s="279">
        <v>5</v>
      </c>
      <c r="AU759" s="280" t="s">
        <v>3811</v>
      </c>
      <c r="AV759" s="86" t="s">
        <v>926</v>
      </c>
      <c r="AW759" s="285" t="s">
        <v>927</v>
      </c>
      <c r="AX759" s="285">
        <v>30</v>
      </c>
      <c r="AY759" s="87">
        <v>16338</v>
      </c>
      <c r="AZ759" s="86">
        <v>5</v>
      </c>
      <c r="BA759" s="57" t="s">
        <v>3811</v>
      </c>
      <c r="BB759" s="301" t="s">
        <v>926</v>
      </c>
      <c r="BC759" s="83" t="s">
        <v>927</v>
      </c>
      <c r="BD759" s="84">
        <v>30</v>
      </c>
      <c r="BE759" s="282">
        <v>16338</v>
      </c>
      <c r="BF759" s="279">
        <v>5</v>
      </c>
      <c r="BG759" s="303" t="s">
        <v>3811</v>
      </c>
      <c r="BH759" s="86" t="s">
        <v>3829</v>
      </c>
      <c r="BI759" s="285" t="s">
        <v>3829</v>
      </c>
      <c r="BJ759" s="285" t="s">
        <v>3829</v>
      </c>
      <c r="BK759" s="86" t="s">
        <v>3829</v>
      </c>
      <c r="BL759" s="432">
        <v>5</v>
      </c>
      <c r="BM759" s="432" t="s">
        <v>3811</v>
      </c>
      <c r="BN759" s="432" t="str">
        <f>INDEX(ID!$D:$D,MATCH('Org2567'!D759,ID!$A:$A,0))</f>
        <v>มาบอำมฤต</v>
      </c>
    </row>
    <row r="760" spans="1:66" x14ac:dyDescent="0.25">
      <c r="A760" s="272">
        <v>757</v>
      </c>
      <c r="B760" s="272">
        <v>11</v>
      </c>
      <c r="C760" s="82" t="s">
        <v>3359</v>
      </c>
      <c r="D760" s="272" t="s">
        <v>759</v>
      </c>
      <c r="E760" s="82" t="str">
        <f t="shared" si="11"/>
        <v>รพ.หลังสวน</v>
      </c>
      <c r="F760" s="90" t="s">
        <v>926</v>
      </c>
      <c r="G760" s="90" t="s">
        <v>952</v>
      </c>
      <c r="H760" s="90">
        <v>161</v>
      </c>
      <c r="I760" s="273">
        <v>42231</v>
      </c>
      <c r="J760" s="90">
        <v>13</v>
      </c>
      <c r="K760" s="93" t="s">
        <v>3781</v>
      </c>
      <c r="L760" s="83" t="s">
        <v>926</v>
      </c>
      <c r="M760" s="83" t="s">
        <v>952</v>
      </c>
      <c r="N760" s="84">
        <v>154</v>
      </c>
      <c r="O760" s="85">
        <v>42371</v>
      </c>
      <c r="P760" s="274">
        <v>13</v>
      </c>
      <c r="Q760" s="275" t="s">
        <v>3813</v>
      </c>
      <c r="R760" s="276" t="s">
        <v>926</v>
      </c>
      <c r="S760" s="277" t="s">
        <v>952</v>
      </c>
      <c r="T760" s="278">
        <v>154</v>
      </c>
      <c r="U760" s="88">
        <v>42371</v>
      </c>
      <c r="V760" s="54">
        <v>13</v>
      </c>
      <c r="W760" s="54" t="s">
        <v>3813</v>
      </c>
      <c r="X760" s="276" t="s">
        <v>926</v>
      </c>
      <c r="Y760" s="83" t="s">
        <v>952</v>
      </c>
      <c r="Z760" s="84">
        <v>154</v>
      </c>
      <c r="AA760" s="88">
        <v>42074</v>
      </c>
      <c r="AB760" s="279">
        <v>13</v>
      </c>
      <c r="AC760" s="280" t="s">
        <v>3813</v>
      </c>
      <c r="AD760" s="281" t="s">
        <v>926</v>
      </c>
      <c r="AE760" s="83" t="s">
        <v>952</v>
      </c>
      <c r="AF760" s="84">
        <v>182</v>
      </c>
      <c r="AG760" s="88">
        <v>42074</v>
      </c>
      <c r="AH760" s="279">
        <v>13</v>
      </c>
      <c r="AI760" s="286" t="s">
        <v>3813</v>
      </c>
      <c r="AJ760" s="281" t="s">
        <v>926</v>
      </c>
      <c r="AK760" s="83" t="s">
        <v>952</v>
      </c>
      <c r="AL760" s="84">
        <v>182</v>
      </c>
      <c r="AM760" s="88">
        <v>42074</v>
      </c>
      <c r="AN760" s="279">
        <v>13</v>
      </c>
      <c r="AO760" s="286" t="s">
        <v>3813</v>
      </c>
      <c r="AP760" s="281" t="s">
        <v>926</v>
      </c>
      <c r="AQ760" s="83" t="s">
        <v>952</v>
      </c>
      <c r="AR760" s="84">
        <v>182</v>
      </c>
      <c r="AS760" s="88">
        <v>42074</v>
      </c>
      <c r="AT760" s="279">
        <v>13</v>
      </c>
      <c r="AU760" s="280" t="s">
        <v>3813</v>
      </c>
      <c r="AV760" s="86" t="s">
        <v>926</v>
      </c>
      <c r="AW760" s="285" t="s">
        <v>952</v>
      </c>
      <c r="AX760" s="285">
        <v>182</v>
      </c>
      <c r="AY760" s="87">
        <v>42255</v>
      </c>
      <c r="AZ760" s="86">
        <v>13</v>
      </c>
      <c r="BA760" s="57" t="s">
        <v>3813</v>
      </c>
      <c r="BB760" s="301" t="s">
        <v>926</v>
      </c>
      <c r="BC760" s="83" t="s">
        <v>952</v>
      </c>
      <c r="BD760" s="84">
        <v>182</v>
      </c>
      <c r="BE760" s="282">
        <v>42255</v>
      </c>
      <c r="BF760" s="279">
        <v>13</v>
      </c>
      <c r="BG760" s="303" t="s">
        <v>3813</v>
      </c>
      <c r="BH760" s="86" t="s">
        <v>3829</v>
      </c>
      <c r="BI760" s="285" t="s">
        <v>3829</v>
      </c>
      <c r="BJ760" s="285" t="s">
        <v>3829</v>
      </c>
      <c r="BK760" s="86" t="s">
        <v>3829</v>
      </c>
      <c r="BL760" s="432">
        <v>13</v>
      </c>
      <c r="BM760" s="432" t="s">
        <v>3813</v>
      </c>
      <c r="BN760" s="432" t="str">
        <f>INDEX(ID!$D:$D,MATCH('Org2567'!D760,ID!$A:$A,0))</f>
        <v>หลังสวน</v>
      </c>
    </row>
    <row r="761" spans="1:66" x14ac:dyDescent="0.25">
      <c r="A761" s="272">
        <v>758</v>
      </c>
      <c r="B761" s="272">
        <v>11</v>
      </c>
      <c r="C761" s="82" t="s">
        <v>3359</v>
      </c>
      <c r="D761" s="272" t="s">
        <v>760</v>
      </c>
      <c r="E761" s="82" t="str">
        <f t="shared" si="11"/>
        <v>รพ.ปากน้ำหลังสวน</v>
      </c>
      <c r="F761" s="90" t="s">
        <v>926</v>
      </c>
      <c r="G761" s="90" t="s">
        <v>989</v>
      </c>
      <c r="H761" s="90">
        <v>24</v>
      </c>
      <c r="I761" s="273">
        <v>17796</v>
      </c>
      <c r="J761" s="90">
        <v>3</v>
      </c>
      <c r="K761" s="93" t="s">
        <v>3705</v>
      </c>
      <c r="L761" s="83" t="s">
        <v>926</v>
      </c>
      <c r="M761" s="83" t="s">
        <v>989</v>
      </c>
      <c r="N761" s="84">
        <v>24</v>
      </c>
      <c r="O761" s="85">
        <v>17908</v>
      </c>
      <c r="P761" s="274">
        <v>3</v>
      </c>
      <c r="Q761" s="275" t="s">
        <v>3819</v>
      </c>
      <c r="R761" s="276" t="s">
        <v>926</v>
      </c>
      <c r="S761" s="277" t="s">
        <v>989</v>
      </c>
      <c r="T761" s="278">
        <v>16</v>
      </c>
      <c r="U761" s="88">
        <v>17908</v>
      </c>
      <c r="V761" s="54">
        <v>3</v>
      </c>
      <c r="W761" s="54" t="s">
        <v>3819</v>
      </c>
      <c r="X761" s="276" t="s">
        <v>926</v>
      </c>
      <c r="Y761" s="83" t="s">
        <v>989</v>
      </c>
      <c r="Z761" s="84">
        <v>16</v>
      </c>
      <c r="AA761" s="88">
        <v>17934</v>
      </c>
      <c r="AB761" s="279">
        <v>3</v>
      </c>
      <c r="AC761" s="280" t="s">
        <v>3819</v>
      </c>
      <c r="AD761" s="281" t="s">
        <v>926</v>
      </c>
      <c r="AE761" s="83" t="s">
        <v>989</v>
      </c>
      <c r="AF761" s="84">
        <v>20</v>
      </c>
      <c r="AG761" s="88">
        <v>17934</v>
      </c>
      <c r="AH761" s="279">
        <v>3</v>
      </c>
      <c r="AI761" s="286" t="s">
        <v>3819</v>
      </c>
      <c r="AJ761" s="281" t="s">
        <v>926</v>
      </c>
      <c r="AK761" s="83" t="s">
        <v>989</v>
      </c>
      <c r="AL761" s="84">
        <v>20</v>
      </c>
      <c r="AM761" s="88">
        <v>17934</v>
      </c>
      <c r="AN761" s="279">
        <v>3</v>
      </c>
      <c r="AO761" s="286" t="s">
        <v>3819</v>
      </c>
      <c r="AP761" s="281" t="s">
        <v>926</v>
      </c>
      <c r="AQ761" s="83" t="s">
        <v>989</v>
      </c>
      <c r="AR761" s="84">
        <v>20</v>
      </c>
      <c r="AS761" s="88">
        <v>17934</v>
      </c>
      <c r="AT761" s="279">
        <v>3</v>
      </c>
      <c r="AU761" s="280" t="s">
        <v>3819</v>
      </c>
      <c r="AV761" s="86" t="s">
        <v>926</v>
      </c>
      <c r="AW761" s="285" t="s">
        <v>989</v>
      </c>
      <c r="AX761" s="285">
        <v>20</v>
      </c>
      <c r="AY761" s="87">
        <v>17782</v>
      </c>
      <c r="AZ761" s="86">
        <v>3</v>
      </c>
      <c r="BA761" s="57" t="s">
        <v>3819</v>
      </c>
      <c r="BB761" s="301" t="s">
        <v>926</v>
      </c>
      <c r="BC761" s="83" t="s">
        <v>927</v>
      </c>
      <c r="BD761" s="84">
        <v>12</v>
      </c>
      <c r="BE761" s="282">
        <v>17782</v>
      </c>
      <c r="BF761" s="279">
        <v>5</v>
      </c>
      <c r="BG761" s="303" t="s">
        <v>3811</v>
      </c>
      <c r="BH761" s="86" t="s">
        <v>3829</v>
      </c>
      <c r="BI761" s="285" t="s">
        <v>3830</v>
      </c>
      <c r="BJ761" s="285" t="s">
        <v>3830</v>
      </c>
      <c r="BK761" s="86" t="s">
        <v>3830</v>
      </c>
      <c r="BL761" s="432">
        <v>5</v>
      </c>
      <c r="BM761" s="432" t="s">
        <v>3811</v>
      </c>
      <c r="BN761" s="432" t="str">
        <f>INDEX(ID!$D:$D,MATCH('Org2567'!D761,ID!$A:$A,0))</f>
        <v>ปากน้ำหลังสวน</v>
      </c>
    </row>
    <row r="762" spans="1:66" x14ac:dyDescent="0.25">
      <c r="A762" s="272">
        <v>759</v>
      </c>
      <c r="B762" s="272">
        <v>11</v>
      </c>
      <c r="C762" s="82" t="s">
        <v>3359</v>
      </c>
      <c r="D762" s="272" t="s">
        <v>761</v>
      </c>
      <c r="E762" s="82" t="str">
        <f t="shared" si="11"/>
        <v>รพ.ละแม</v>
      </c>
      <c r="F762" s="90" t="s">
        <v>926</v>
      </c>
      <c r="G762" s="90" t="s">
        <v>927</v>
      </c>
      <c r="H762" s="90">
        <v>30</v>
      </c>
      <c r="I762" s="273">
        <v>24888</v>
      </c>
      <c r="J762" s="90">
        <v>5</v>
      </c>
      <c r="K762" s="93" t="s">
        <v>3703</v>
      </c>
      <c r="L762" s="83" t="s">
        <v>926</v>
      </c>
      <c r="M762" s="83" t="s">
        <v>927</v>
      </c>
      <c r="N762" s="84">
        <v>34</v>
      </c>
      <c r="O762" s="85">
        <v>24666</v>
      </c>
      <c r="P762" s="274">
        <v>5</v>
      </c>
      <c r="Q762" s="275" t="s">
        <v>3811</v>
      </c>
      <c r="R762" s="276" t="s">
        <v>926</v>
      </c>
      <c r="S762" s="277" t="s">
        <v>927</v>
      </c>
      <c r="T762" s="278">
        <v>36</v>
      </c>
      <c r="U762" s="88">
        <v>24666</v>
      </c>
      <c r="V762" s="54">
        <v>5</v>
      </c>
      <c r="W762" s="54" t="s">
        <v>3811</v>
      </c>
      <c r="X762" s="276" t="s">
        <v>926</v>
      </c>
      <c r="Y762" s="83" t="s">
        <v>927</v>
      </c>
      <c r="Z762" s="84">
        <v>36</v>
      </c>
      <c r="AA762" s="88">
        <v>24637</v>
      </c>
      <c r="AB762" s="279">
        <v>5</v>
      </c>
      <c r="AC762" s="280" t="s">
        <v>3811</v>
      </c>
      <c r="AD762" s="281" t="s">
        <v>926</v>
      </c>
      <c r="AE762" s="83" t="s">
        <v>927</v>
      </c>
      <c r="AF762" s="84">
        <v>30</v>
      </c>
      <c r="AG762" s="88">
        <v>24637</v>
      </c>
      <c r="AH762" s="279">
        <v>5</v>
      </c>
      <c r="AI762" s="286" t="s">
        <v>3811</v>
      </c>
      <c r="AJ762" s="281" t="s">
        <v>926</v>
      </c>
      <c r="AK762" s="83" t="s">
        <v>927</v>
      </c>
      <c r="AL762" s="84">
        <v>30</v>
      </c>
      <c r="AM762" s="88">
        <v>24637</v>
      </c>
      <c r="AN762" s="279">
        <v>5</v>
      </c>
      <c r="AO762" s="286" t="s">
        <v>3811</v>
      </c>
      <c r="AP762" s="281" t="s">
        <v>926</v>
      </c>
      <c r="AQ762" s="83" t="s">
        <v>927</v>
      </c>
      <c r="AR762" s="84">
        <v>30</v>
      </c>
      <c r="AS762" s="88">
        <v>24637</v>
      </c>
      <c r="AT762" s="279">
        <v>5</v>
      </c>
      <c r="AU762" s="280" t="s">
        <v>3811</v>
      </c>
      <c r="AV762" s="86" t="s">
        <v>926</v>
      </c>
      <c r="AW762" s="285" t="s">
        <v>927</v>
      </c>
      <c r="AX762" s="285">
        <v>30</v>
      </c>
      <c r="AY762" s="87">
        <v>24387</v>
      </c>
      <c r="AZ762" s="86">
        <v>5</v>
      </c>
      <c r="BA762" s="57" t="s">
        <v>3811</v>
      </c>
      <c r="BB762" s="301" t="s">
        <v>926</v>
      </c>
      <c r="BC762" s="83" t="s">
        <v>927</v>
      </c>
      <c r="BD762" s="84">
        <v>30</v>
      </c>
      <c r="BE762" s="282">
        <v>24387</v>
      </c>
      <c r="BF762" s="279">
        <v>5</v>
      </c>
      <c r="BG762" s="303" t="s">
        <v>3811</v>
      </c>
      <c r="BH762" s="86" t="s">
        <v>3829</v>
      </c>
      <c r="BI762" s="285" t="s">
        <v>3829</v>
      </c>
      <c r="BJ762" s="285" t="s">
        <v>3829</v>
      </c>
      <c r="BK762" s="86" t="s">
        <v>3829</v>
      </c>
      <c r="BL762" s="432">
        <v>5</v>
      </c>
      <c r="BM762" s="432" t="s">
        <v>3811</v>
      </c>
      <c r="BN762" s="432" t="str">
        <f>INDEX(ID!$D:$D,MATCH('Org2567'!D762,ID!$A:$A,0))</f>
        <v>ละแม</v>
      </c>
    </row>
    <row r="763" spans="1:66" x14ac:dyDescent="0.25">
      <c r="A763" s="272">
        <v>760</v>
      </c>
      <c r="B763" s="272">
        <v>11</v>
      </c>
      <c r="C763" s="82" t="s">
        <v>3359</v>
      </c>
      <c r="D763" s="272" t="s">
        <v>762</v>
      </c>
      <c r="E763" s="82" t="str">
        <f t="shared" si="11"/>
        <v>รพ.พะโต๊ะ</v>
      </c>
      <c r="F763" s="90" t="s">
        <v>926</v>
      </c>
      <c r="G763" s="90" t="s">
        <v>927</v>
      </c>
      <c r="H763" s="90">
        <v>30</v>
      </c>
      <c r="I763" s="273">
        <v>20604</v>
      </c>
      <c r="J763" s="90">
        <v>5</v>
      </c>
      <c r="K763" s="93" t="s">
        <v>3703</v>
      </c>
      <c r="L763" s="83" t="s">
        <v>926</v>
      </c>
      <c r="M763" s="83" t="s">
        <v>927</v>
      </c>
      <c r="N763" s="84">
        <v>30</v>
      </c>
      <c r="O763" s="85">
        <v>20634</v>
      </c>
      <c r="P763" s="274">
        <v>5</v>
      </c>
      <c r="Q763" s="275" t="s">
        <v>3811</v>
      </c>
      <c r="R763" s="276" t="s">
        <v>926</v>
      </c>
      <c r="S763" s="277" t="s">
        <v>927</v>
      </c>
      <c r="T763" s="278">
        <v>30</v>
      </c>
      <c r="U763" s="88">
        <v>20634</v>
      </c>
      <c r="V763" s="54">
        <v>5</v>
      </c>
      <c r="W763" s="54" t="s">
        <v>3811</v>
      </c>
      <c r="X763" s="276" t="s">
        <v>926</v>
      </c>
      <c r="Y763" s="83" t="s">
        <v>927</v>
      </c>
      <c r="Z763" s="84">
        <v>30</v>
      </c>
      <c r="AA763" s="88">
        <v>21018</v>
      </c>
      <c r="AB763" s="279">
        <v>5</v>
      </c>
      <c r="AC763" s="280" t="s">
        <v>3811</v>
      </c>
      <c r="AD763" s="281" t="s">
        <v>926</v>
      </c>
      <c r="AE763" s="83" t="s">
        <v>927</v>
      </c>
      <c r="AF763" s="84">
        <v>30</v>
      </c>
      <c r="AG763" s="88">
        <v>21018</v>
      </c>
      <c r="AH763" s="279">
        <v>5</v>
      </c>
      <c r="AI763" s="286" t="s">
        <v>3811</v>
      </c>
      <c r="AJ763" s="281" t="s">
        <v>926</v>
      </c>
      <c r="AK763" s="83" t="s">
        <v>927</v>
      </c>
      <c r="AL763" s="84">
        <v>30</v>
      </c>
      <c r="AM763" s="88">
        <v>21018</v>
      </c>
      <c r="AN763" s="279">
        <v>5</v>
      </c>
      <c r="AO763" s="286" t="s">
        <v>3811</v>
      </c>
      <c r="AP763" s="281" t="s">
        <v>926</v>
      </c>
      <c r="AQ763" s="83" t="s">
        <v>927</v>
      </c>
      <c r="AR763" s="84">
        <v>30</v>
      </c>
      <c r="AS763" s="88">
        <v>21018</v>
      </c>
      <c r="AT763" s="279">
        <v>5</v>
      </c>
      <c r="AU763" s="280" t="s">
        <v>3811</v>
      </c>
      <c r="AV763" s="86" t="s">
        <v>926</v>
      </c>
      <c r="AW763" s="285" t="s">
        <v>927</v>
      </c>
      <c r="AX763" s="285">
        <v>30</v>
      </c>
      <c r="AY763" s="87">
        <v>20997</v>
      </c>
      <c r="AZ763" s="86">
        <v>5</v>
      </c>
      <c r="BA763" s="57" t="s">
        <v>3811</v>
      </c>
      <c r="BB763" s="301" t="s">
        <v>926</v>
      </c>
      <c r="BC763" s="83" t="s">
        <v>927</v>
      </c>
      <c r="BD763" s="84">
        <v>30</v>
      </c>
      <c r="BE763" s="282">
        <v>20997</v>
      </c>
      <c r="BF763" s="279">
        <v>5</v>
      </c>
      <c r="BG763" s="303" t="s">
        <v>3811</v>
      </c>
      <c r="BH763" s="86" t="s">
        <v>3829</v>
      </c>
      <c r="BI763" s="285" t="s">
        <v>3829</v>
      </c>
      <c r="BJ763" s="285" t="s">
        <v>3829</v>
      </c>
      <c r="BK763" s="86" t="s">
        <v>3829</v>
      </c>
      <c r="BL763" s="432">
        <v>5</v>
      </c>
      <c r="BM763" s="432" t="s">
        <v>3811</v>
      </c>
      <c r="BN763" s="432" t="str">
        <f>INDEX(ID!$D:$D,MATCH('Org2567'!D763,ID!$A:$A,0))</f>
        <v>พะโต๊ะ</v>
      </c>
    </row>
    <row r="764" spans="1:66" x14ac:dyDescent="0.25">
      <c r="A764" s="272">
        <v>761</v>
      </c>
      <c r="B764" s="272">
        <v>11</v>
      </c>
      <c r="C764" s="82" t="s">
        <v>3359</v>
      </c>
      <c r="D764" s="272" t="s">
        <v>3385</v>
      </c>
      <c r="E764" s="82" t="str">
        <f t="shared" si="11"/>
        <v>รพ.สวี</v>
      </c>
      <c r="F764" s="90" t="s">
        <v>926</v>
      </c>
      <c r="G764" s="90" t="s">
        <v>927</v>
      </c>
      <c r="H764" s="90">
        <v>72</v>
      </c>
      <c r="I764" s="273">
        <v>59381</v>
      </c>
      <c r="J764" s="90">
        <v>6</v>
      </c>
      <c r="K764" s="93" t="s">
        <v>3783</v>
      </c>
      <c r="L764" s="83" t="s">
        <v>926</v>
      </c>
      <c r="M764" s="83" t="s">
        <v>931</v>
      </c>
      <c r="N764" s="84">
        <v>72</v>
      </c>
      <c r="O764" s="85">
        <v>59646</v>
      </c>
      <c r="P764" s="274">
        <v>10</v>
      </c>
      <c r="Q764" s="275" t="s">
        <v>3810</v>
      </c>
      <c r="R764" s="276" t="s">
        <v>926</v>
      </c>
      <c r="S764" s="277" t="s">
        <v>931</v>
      </c>
      <c r="T764" s="278">
        <v>69</v>
      </c>
      <c r="U764" s="88">
        <v>59646</v>
      </c>
      <c r="V764" s="54">
        <v>10</v>
      </c>
      <c r="W764" s="54" t="s">
        <v>3810</v>
      </c>
      <c r="X764" s="276" t="s">
        <v>926</v>
      </c>
      <c r="Y764" s="83" t="s">
        <v>931</v>
      </c>
      <c r="Z764" s="84">
        <v>69</v>
      </c>
      <c r="AA764" s="88">
        <v>60092</v>
      </c>
      <c r="AB764" s="279">
        <v>10</v>
      </c>
      <c r="AC764" s="280" t="s">
        <v>3810</v>
      </c>
      <c r="AD764" s="281" t="s">
        <v>926</v>
      </c>
      <c r="AE764" s="83" t="s">
        <v>931</v>
      </c>
      <c r="AF764" s="84">
        <v>66</v>
      </c>
      <c r="AG764" s="88">
        <v>60092</v>
      </c>
      <c r="AH764" s="279">
        <v>10</v>
      </c>
      <c r="AI764" s="286" t="s">
        <v>3810</v>
      </c>
      <c r="AJ764" s="281" t="s">
        <v>926</v>
      </c>
      <c r="AK764" s="83" t="s">
        <v>931</v>
      </c>
      <c r="AL764" s="84">
        <v>66</v>
      </c>
      <c r="AM764" s="88">
        <v>60092</v>
      </c>
      <c r="AN764" s="279">
        <v>10</v>
      </c>
      <c r="AO764" s="286" t="s">
        <v>3810</v>
      </c>
      <c r="AP764" s="281" t="s">
        <v>926</v>
      </c>
      <c r="AQ764" s="83" t="s">
        <v>931</v>
      </c>
      <c r="AR764" s="84">
        <v>66</v>
      </c>
      <c r="AS764" s="88">
        <v>60092</v>
      </c>
      <c r="AT764" s="279">
        <v>10</v>
      </c>
      <c r="AU764" s="280" t="s">
        <v>3810</v>
      </c>
      <c r="AV764" s="86" t="s">
        <v>926</v>
      </c>
      <c r="AW764" s="285" t="s">
        <v>931</v>
      </c>
      <c r="AX764" s="285">
        <v>66</v>
      </c>
      <c r="AY764" s="87">
        <v>59828</v>
      </c>
      <c r="AZ764" s="86">
        <v>10</v>
      </c>
      <c r="BA764" s="57" t="s">
        <v>3810</v>
      </c>
      <c r="BB764" s="301" t="s">
        <v>926</v>
      </c>
      <c r="BC764" s="83" t="s">
        <v>931</v>
      </c>
      <c r="BD764" s="84">
        <v>66</v>
      </c>
      <c r="BE764" s="282">
        <v>59828</v>
      </c>
      <c r="BF764" s="279">
        <v>10</v>
      </c>
      <c r="BG764" s="303" t="s">
        <v>3810</v>
      </c>
      <c r="BH764" s="86" t="s">
        <v>3829</v>
      </c>
      <c r="BI764" s="285" t="s">
        <v>3829</v>
      </c>
      <c r="BJ764" s="285" t="s">
        <v>3829</v>
      </c>
      <c r="BK764" s="86" t="s">
        <v>3829</v>
      </c>
      <c r="BL764" s="432">
        <v>10</v>
      </c>
      <c r="BM764" s="432" t="s">
        <v>3810</v>
      </c>
      <c r="BN764" s="432" t="str">
        <f>INDEX(ID!$D:$D,MATCH('Org2567'!D764,ID!$A:$A,0))</f>
        <v>สวี</v>
      </c>
    </row>
    <row r="765" spans="1:66" x14ac:dyDescent="0.25">
      <c r="A765" s="272">
        <v>762</v>
      </c>
      <c r="B765" s="272">
        <v>11</v>
      </c>
      <c r="C765" s="82" t="s">
        <v>3359</v>
      </c>
      <c r="D765" s="272" t="s">
        <v>763</v>
      </c>
      <c r="E765" s="82" t="str">
        <f t="shared" si="11"/>
        <v>รพ.ทุ่งตะโก</v>
      </c>
      <c r="F765" s="90" t="s">
        <v>926</v>
      </c>
      <c r="G765" s="90" t="s">
        <v>989</v>
      </c>
      <c r="H765" s="90">
        <v>31</v>
      </c>
      <c r="I765" s="273">
        <v>21039</v>
      </c>
      <c r="J765" s="90">
        <v>3</v>
      </c>
      <c r="K765" s="93" t="s">
        <v>3705</v>
      </c>
      <c r="L765" s="83" t="s">
        <v>926</v>
      </c>
      <c r="M765" s="83" t="s">
        <v>927</v>
      </c>
      <c r="N765" s="84">
        <v>31</v>
      </c>
      <c r="O765" s="85">
        <v>21063</v>
      </c>
      <c r="P765" s="274">
        <v>5</v>
      </c>
      <c r="Q765" s="275" t="s">
        <v>3811</v>
      </c>
      <c r="R765" s="276" t="s">
        <v>926</v>
      </c>
      <c r="S765" s="277" t="s">
        <v>927</v>
      </c>
      <c r="T765" s="278">
        <v>32</v>
      </c>
      <c r="U765" s="88">
        <v>21063</v>
      </c>
      <c r="V765" s="54">
        <v>5</v>
      </c>
      <c r="W765" s="54" t="s">
        <v>3811</v>
      </c>
      <c r="X765" s="276" t="s">
        <v>926</v>
      </c>
      <c r="Y765" s="83" t="s">
        <v>927</v>
      </c>
      <c r="Z765" s="84">
        <v>32</v>
      </c>
      <c r="AA765" s="88">
        <v>21087</v>
      </c>
      <c r="AB765" s="279">
        <v>5</v>
      </c>
      <c r="AC765" s="280" t="s">
        <v>3811</v>
      </c>
      <c r="AD765" s="281" t="s">
        <v>926</v>
      </c>
      <c r="AE765" s="83" t="s">
        <v>927</v>
      </c>
      <c r="AF765" s="84">
        <v>31</v>
      </c>
      <c r="AG765" s="88">
        <v>21087</v>
      </c>
      <c r="AH765" s="279">
        <v>5</v>
      </c>
      <c r="AI765" s="286" t="s">
        <v>3811</v>
      </c>
      <c r="AJ765" s="281" t="s">
        <v>926</v>
      </c>
      <c r="AK765" s="83" t="s">
        <v>927</v>
      </c>
      <c r="AL765" s="84">
        <v>31</v>
      </c>
      <c r="AM765" s="88">
        <v>21087</v>
      </c>
      <c r="AN765" s="279">
        <v>5</v>
      </c>
      <c r="AO765" s="286" t="s">
        <v>3811</v>
      </c>
      <c r="AP765" s="281" t="s">
        <v>926</v>
      </c>
      <c r="AQ765" s="83" t="s">
        <v>927</v>
      </c>
      <c r="AR765" s="84">
        <v>31</v>
      </c>
      <c r="AS765" s="88">
        <v>21087</v>
      </c>
      <c r="AT765" s="279">
        <v>5</v>
      </c>
      <c r="AU765" s="280" t="s">
        <v>3811</v>
      </c>
      <c r="AV765" s="86" t="s">
        <v>926</v>
      </c>
      <c r="AW765" s="285" t="s">
        <v>927</v>
      </c>
      <c r="AX765" s="285">
        <v>31</v>
      </c>
      <c r="AY765" s="87">
        <v>20954</v>
      </c>
      <c r="AZ765" s="86">
        <v>5</v>
      </c>
      <c r="BA765" s="57" t="s">
        <v>3811</v>
      </c>
      <c r="BB765" s="301" t="s">
        <v>926</v>
      </c>
      <c r="BC765" s="83" t="s">
        <v>927</v>
      </c>
      <c r="BD765" s="84">
        <v>30</v>
      </c>
      <c r="BE765" s="282">
        <v>20954</v>
      </c>
      <c r="BF765" s="279">
        <v>5</v>
      </c>
      <c r="BG765" s="303" t="s">
        <v>3811</v>
      </c>
      <c r="BH765" s="86" t="s">
        <v>3829</v>
      </c>
      <c r="BI765" s="285" t="s">
        <v>3829</v>
      </c>
      <c r="BJ765" s="285" t="s">
        <v>3830</v>
      </c>
      <c r="BK765" s="86" t="s">
        <v>3829</v>
      </c>
      <c r="BL765" s="432">
        <v>5</v>
      </c>
      <c r="BM765" s="432" t="s">
        <v>3811</v>
      </c>
      <c r="BN765" s="432" t="str">
        <f>INDEX(ID!$D:$D,MATCH('Org2567'!D765,ID!$A:$A,0))</f>
        <v>ทุ่งตะโก</v>
      </c>
    </row>
    <row r="766" spans="1:66" x14ac:dyDescent="0.25">
      <c r="A766" s="272">
        <v>763</v>
      </c>
      <c r="B766" s="272">
        <v>11</v>
      </c>
      <c r="C766" s="82" t="s">
        <v>3149</v>
      </c>
      <c r="D766" s="272" t="s">
        <v>764</v>
      </c>
      <c r="E766" s="82" t="str">
        <f t="shared" si="11"/>
        <v>รพ.มหาราชนครศรีธรรมราช</v>
      </c>
      <c r="F766" s="90" t="s">
        <v>916</v>
      </c>
      <c r="G766" s="90" t="s">
        <v>3</v>
      </c>
      <c r="H766" s="90">
        <v>844</v>
      </c>
      <c r="I766" s="273">
        <v>115973</v>
      </c>
      <c r="J766" s="90">
        <v>19</v>
      </c>
      <c r="K766" s="93" t="s">
        <v>3772</v>
      </c>
      <c r="L766" s="83" t="s">
        <v>916</v>
      </c>
      <c r="M766" s="83" t="s">
        <v>3</v>
      </c>
      <c r="N766" s="84">
        <v>844</v>
      </c>
      <c r="O766" s="85">
        <v>119170</v>
      </c>
      <c r="P766" s="274">
        <v>19</v>
      </c>
      <c r="Q766" s="275" t="s">
        <v>3807</v>
      </c>
      <c r="R766" s="276" t="s">
        <v>916</v>
      </c>
      <c r="S766" s="277" t="s">
        <v>3</v>
      </c>
      <c r="T766" s="278">
        <v>844</v>
      </c>
      <c r="U766" s="88">
        <v>119170</v>
      </c>
      <c r="V766" s="54">
        <v>19</v>
      </c>
      <c r="W766" s="54" t="s">
        <v>3807</v>
      </c>
      <c r="X766" s="276" t="s">
        <v>916</v>
      </c>
      <c r="Y766" s="83" t="s">
        <v>3</v>
      </c>
      <c r="Z766" s="84">
        <v>844</v>
      </c>
      <c r="AA766" s="88">
        <v>116936</v>
      </c>
      <c r="AB766" s="279">
        <v>19</v>
      </c>
      <c r="AC766" s="280" t="s">
        <v>3807</v>
      </c>
      <c r="AD766" s="281" t="s">
        <v>916</v>
      </c>
      <c r="AE766" s="83" t="s">
        <v>3</v>
      </c>
      <c r="AF766" s="84">
        <v>844</v>
      </c>
      <c r="AG766" s="88">
        <v>116936</v>
      </c>
      <c r="AH766" s="279">
        <v>19</v>
      </c>
      <c r="AI766" s="286" t="s">
        <v>3807</v>
      </c>
      <c r="AJ766" s="281" t="s">
        <v>916</v>
      </c>
      <c r="AK766" s="83" t="s">
        <v>3</v>
      </c>
      <c r="AL766" s="84">
        <v>844</v>
      </c>
      <c r="AM766" s="88">
        <v>116936</v>
      </c>
      <c r="AN766" s="279">
        <v>19</v>
      </c>
      <c r="AO766" s="286" t="s">
        <v>3807</v>
      </c>
      <c r="AP766" s="281" t="s">
        <v>916</v>
      </c>
      <c r="AQ766" s="83" t="s">
        <v>3</v>
      </c>
      <c r="AR766" s="84">
        <v>844</v>
      </c>
      <c r="AS766" s="88">
        <v>116936</v>
      </c>
      <c r="AT766" s="279">
        <v>19</v>
      </c>
      <c r="AU766" s="280" t="s">
        <v>3807</v>
      </c>
      <c r="AV766" s="86" t="s">
        <v>916</v>
      </c>
      <c r="AW766" s="285" t="s">
        <v>3</v>
      </c>
      <c r="AX766" s="285">
        <v>844</v>
      </c>
      <c r="AY766" s="87">
        <v>115839</v>
      </c>
      <c r="AZ766" s="86">
        <v>19</v>
      </c>
      <c r="BA766" s="57" t="s">
        <v>3807</v>
      </c>
      <c r="BB766" s="301" t="s">
        <v>916</v>
      </c>
      <c r="BC766" s="83" t="s">
        <v>3</v>
      </c>
      <c r="BD766" s="84">
        <v>866</v>
      </c>
      <c r="BE766" s="282">
        <v>115839</v>
      </c>
      <c r="BF766" s="279">
        <v>19</v>
      </c>
      <c r="BG766" s="303" t="s">
        <v>3807</v>
      </c>
      <c r="BH766" s="86" t="s">
        <v>3829</v>
      </c>
      <c r="BI766" s="285" t="s">
        <v>3829</v>
      </c>
      <c r="BJ766" s="285" t="s">
        <v>3830</v>
      </c>
      <c r="BK766" s="86" t="s">
        <v>3829</v>
      </c>
      <c r="BL766" s="432">
        <v>19</v>
      </c>
      <c r="BM766" s="432" t="s">
        <v>3807</v>
      </c>
      <c r="BN766" s="432" t="str">
        <f>INDEX(ID!$D:$D,MATCH('Org2567'!D766,ID!$A:$A,0))</f>
        <v>มหาราชนครศรีธรรมราช</v>
      </c>
    </row>
    <row r="767" spans="1:66" x14ac:dyDescent="0.25">
      <c r="A767" s="272">
        <v>764</v>
      </c>
      <c r="B767" s="272">
        <v>11</v>
      </c>
      <c r="C767" s="82" t="s">
        <v>3149</v>
      </c>
      <c r="D767" s="272" t="s">
        <v>765</v>
      </c>
      <c r="E767" s="82" t="str">
        <f t="shared" si="11"/>
        <v>รพ.พรหมคีรี</v>
      </c>
      <c r="F767" s="90" t="s">
        <v>926</v>
      </c>
      <c r="G767" s="90" t="s">
        <v>927</v>
      </c>
      <c r="H767" s="90">
        <v>32</v>
      </c>
      <c r="I767" s="273">
        <v>31154</v>
      </c>
      <c r="J767" s="90">
        <v>6</v>
      </c>
      <c r="K767" s="93" t="s">
        <v>3783</v>
      </c>
      <c r="L767" s="83" t="s">
        <v>926</v>
      </c>
      <c r="M767" s="83" t="s">
        <v>927</v>
      </c>
      <c r="N767" s="84">
        <v>30</v>
      </c>
      <c r="O767" s="85">
        <v>30150</v>
      </c>
      <c r="P767" s="274">
        <v>6</v>
      </c>
      <c r="Q767" s="275" t="s">
        <v>3809</v>
      </c>
      <c r="R767" s="276" t="s">
        <v>926</v>
      </c>
      <c r="S767" s="277" t="s">
        <v>927</v>
      </c>
      <c r="T767" s="278">
        <v>40</v>
      </c>
      <c r="U767" s="88">
        <v>30150</v>
      </c>
      <c r="V767" s="54">
        <v>6</v>
      </c>
      <c r="W767" s="54" t="s">
        <v>3809</v>
      </c>
      <c r="X767" s="276" t="s">
        <v>926</v>
      </c>
      <c r="Y767" s="83" t="s">
        <v>927</v>
      </c>
      <c r="Z767" s="84">
        <v>40</v>
      </c>
      <c r="AA767" s="88">
        <v>29371</v>
      </c>
      <c r="AB767" s="279">
        <v>5</v>
      </c>
      <c r="AC767" s="280" t="s">
        <v>3811</v>
      </c>
      <c r="AD767" s="281" t="s">
        <v>926</v>
      </c>
      <c r="AE767" s="83" t="s">
        <v>927</v>
      </c>
      <c r="AF767" s="84">
        <v>39</v>
      </c>
      <c r="AG767" s="88">
        <v>29371</v>
      </c>
      <c r="AH767" s="279">
        <v>5</v>
      </c>
      <c r="AI767" s="286" t="s">
        <v>3811</v>
      </c>
      <c r="AJ767" s="281" t="s">
        <v>926</v>
      </c>
      <c r="AK767" s="83" t="s">
        <v>927</v>
      </c>
      <c r="AL767" s="84">
        <v>39</v>
      </c>
      <c r="AM767" s="88">
        <v>29371</v>
      </c>
      <c r="AN767" s="279">
        <v>5</v>
      </c>
      <c r="AO767" s="286" t="s">
        <v>3811</v>
      </c>
      <c r="AP767" s="281" t="s">
        <v>926</v>
      </c>
      <c r="AQ767" s="83" t="s">
        <v>927</v>
      </c>
      <c r="AR767" s="84">
        <v>39</v>
      </c>
      <c r="AS767" s="88">
        <v>29371</v>
      </c>
      <c r="AT767" s="279">
        <v>5</v>
      </c>
      <c r="AU767" s="280" t="s">
        <v>3811</v>
      </c>
      <c r="AV767" s="86" t="s">
        <v>926</v>
      </c>
      <c r="AW767" s="285" t="s">
        <v>927</v>
      </c>
      <c r="AX767" s="285">
        <v>39</v>
      </c>
      <c r="AY767" s="87">
        <v>27809</v>
      </c>
      <c r="AZ767" s="86">
        <v>5</v>
      </c>
      <c r="BA767" s="57" t="s">
        <v>3811</v>
      </c>
      <c r="BB767" s="301" t="s">
        <v>926</v>
      </c>
      <c r="BC767" s="83" t="s">
        <v>927</v>
      </c>
      <c r="BD767" s="84">
        <v>30</v>
      </c>
      <c r="BE767" s="282">
        <v>27809</v>
      </c>
      <c r="BF767" s="279">
        <v>5</v>
      </c>
      <c r="BG767" s="303" t="s">
        <v>3811</v>
      </c>
      <c r="BH767" s="86" t="s">
        <v>3829</v>
      </c>
      <c r="BI767" s="285" t="s">
        <v>3829</v>
      </c>
      <c r="BJ767" s="285" t="s">
        <v>3830</v>
      </c>
      <c r="BK767" s="86" t="s">
        <v>3829</v>
      </c>
      <c r="BL767" s="432">
        <v>5</v>
      </c>
      <c r="BM767" s="432" t="s">
        <v>3811</v>
      </c>
      <c r="BN767" s="432" t="str">
        <f>INDEX(ID!$D:$D,MATCH('Org2567'!D767,ID!$A:$A,0))</f>
        <v>พรหมคีรี</v>
      </c>
    </row>
    <row r="768" spans="1:66" x14ac:dyDescent="0.25">
      <c r="A768" s="272">
        <v>765</v>
      </c>
      <c r="B768" s="272">
        <v>11</v>
      </c>
      <c r="C768" s="82" t="s">
        <v>3149</v>
      </c>
      <c r="D768" s="272" t="s">
        <v>766</v>
      </c>
      <c r="E768" s="82" t="str">
        <f t="shared" si="11"/>
        <v>รพ.ลานสกา</v>
      </c>
      <c r="F768" s="90" t="s">
        <v>926</v>
      </c>
      <c r="G768" s="90" t="s">
        <v>927</v>
      </c>
      <c r="H768" s="90">
        <v>62</v>
      </c>
      <c r="I768" s="273">
        <v>30932</v>
      </c>
      <c r="J768" s="90">
        <v>6</v>
      </c>
      <c r="K768" s="93" t="s">
        <v>3783</v>
      </c>
      <c r="L768" s="83" t="s">
        <v>926</v>
      </c>
      <c r="M768" s="83" t="s">
        <v>927</v>
      </c>
      <c r="N768" s="84">
        <v>52</v>
      </c>
      <c r="O768" s="85">
        <v>31038</v>
      </c>
      <c r="P768" s="274">
        <v>6</v>
      </c>
      <c r="Q768" s="275" t="s">
        <v>3809</v>
      </c>
      <c r="R768" s="276" t="s">
        <v>926</v>
      </c>
      <c r="S768" s="277" t="s">
        <v>927</v>
      </c>
      <c r="T768" s="278">
        <v>62</v>
      </c>
      <c r="U768" s="88">
        <v>31038</v>
      </c>
      <c r="V768" s="54">
        <v>6</v>
      </c>
      <c r="W768" s="54" t="s">
        <v>3809</v>
      </c>
      <c r="X768" s="276" t="s">
        <v>926</v>
      </c>
      <c r="Y768" s="83" t="s">
        <v>927</v>
      </c>
      <c r="Z768" s="84">
        <v>62</v>
      </c>
      <c r="AA768" s="88">
        <v>31212</v>
      </c>
      <c r="AB768" s="279">
        <v>6</v>
      </c>
      <c r="AC768" s="280" t="s">
        <v>3809</v>
      </c>
      <c r="AD768" s="281" t="s">
        <v>926</v>
      </c>
      <c r="AE768" s="83" t="s">
        <v>927</v>
      </c>
      <c r="AF768" s="84">
        <v>52</v>
      </c>
      <c r="AG768" s="88">
        <v>31212</v>
      </c>
      <c r="AH768" s="279">
        <v>6</v>
      </c>
      <c r="AI768" s="286" t="s">
        <v>3809</v>
      </c>
      <c r="AJ768" s="281" t="s">
        <v>926</v>
      </c>
      <c r="AK768" s="83" t="s">
        <v>927</v>
      </c>
      <c r="AL768" s="84">
        <v>52</v>
      </c>
      <c r="AM768" s="88">
        <v>31212</v>
      </c>
      <c r="AN768" s="279">
        <v>6</v>
      </c>
      <c r="AO768" s="286" t="s">
        <v>3809</v>
      </c>
      <c r="AP768" s="281" t="s">
        <v>926</v>
      </c>
      <c r="AQ768" s="83" t="s">
        <v>927</v>
      </c>
      <c r="AR768" s="84">
        <v>52</v>
      </c>
      <c r="AS768" s="88">
        <v>31212</v>
      </c>
      <c r="AT768" s="279">
        <v>6</v>
      </c>
      <c r="AU768" s="280" t="s">
        <v>3809</v>
      </c>
      <c r="AV768" s="86" t="s">
        <v>926</v>
      </c>
      <c r="AW768" s="285" t="s">
        <v>927</v>
      </c>
      <c r="AX768" s="285">
        <v>52</v>
      </c>
      <c r="AY768" s="87">
        <v>30936</v>
      </c>
      <c r="AZ768" s="86">
        <v>6</v>
      </c>
      <c r="BA768" s="57" t="s">
        <v>3809</v>
      </c>
      <c r="BB768" s="301" t="s">
        <v>926</v>
      </c>
      <c r="BC768" s="83" t="s">
        <v>927</v>
      </c>
      <c r="BD768" s="84">
        <v>52</v>
      </c>
      <c r="BE768" s="282">
        <v>30936</v>
      </c>
      <c r="BF768" s="279">
        <v>6</v>
      </c>
      <c r="BG768" s="303" t="s">
        <v>3809</v>
      </c>
      <c r="BH768" s="86" t="s">
        <v>3829</v>
      </c>
      <c r="BI768" s="285" t="s">
        <v>3829</v>
      </c>
      <c r="BJ768" s="285" t="s">
        <v>3829</v>
      </c>
      <c r="BK768" s="86" t="s">
        <v>3829</v>
      </c>
      <c r="BL768" s="432">
        <v>6</v>
      </c>
      <c r="BM768" s="432" t="s">
        <v>3809</v>
      </c>
      <c r="BN768" s="432" t="str">
        <f>INDEX(ID!$D:$D,MATCH('Org2567'!D768,ID!$A:$A,0))</f>
        <v>ลานสกา</v>
      </c>
    </row>
    <row r="769" spans="1:66" x14ac:dyDescent="0.25">
      <c r="A769" s="272">
        <v>766</v>
      </c>
      <c r="B769" s="272">
        <v>11</v>
      </c>
      <c r="C769" s="82" t="s">
        <v>3149</v>
      </c>
      <c r="D769" s="272" t="s">
        <v>767</v>
      </c>
      <c r="E769" s="82" t="str">
        <f t="shared" si="11"/>
        <v>รพ.สมเด็จพระยุพราชฉวาง</v>
      </c>
      <c r="F769" s="90" t="s">
        <v>926</v>
      </c>
      <c r="G769" s="90" t="s">
        <v>952</v>
      </c>
      <c r="H769" s="90">
        <v>90</v>
      </c>
      <c r="I769" s="273">
        <v>52510</v>
      </c>
      <c r="J769" s="90">
        <v>12</v>
      </c>
      <c r="K769" s="93" t="s">
        <v>3782</v>
      </c>
      <c r="L769" s="83" t="s">
        <v>926</v>
      </c>
      <c r="M769" s="83" t="s">
        <v>952</v>
      </c>
      <c r="N769" s="84">
        <v>92</v>
      </c>
      <c r="O769" s="85">
        <v>52463</v>
      </c>
      <c r="P769" s="274">
        <v>12</v>
      </c>
      <c r="Q769" s="275" t="s">
        <v>3820</v>
      </c>
      <c r="R769" s="276" t="s">
        <v>926</v>
      </c>
      <c r="S769" s="277" t="s">
        <v>952</v>
      </c>
      <c r="T769" s="278">
        <v>94</v>
      </c>
      <c r="U769" s="88">
        <v>52463</v>
      </c>
      <c r="V769" s="54">
        <v>12</v>
      </c>
      <c r="W769" s="54" t="s">
        <v>3820</v>
      </c>
      <c r="X769" s="276" t="s">
        <v>926</v>
      </c>
      <c r="Y769" s="83" t="s">
        <v>952</v>
      </c>
      <c r="Z769" s="84">
        <v>94</v>
      </c>
      <c r="AA769" s="88">
        <v>52371</v>
      </c>
      <c r="AB769" s="279">
        <v>12</v>
      </c>
      <c r="AC769" s="280" t="s">
        <v>3820</v>
      </c>
      <c r="AD769" s="281" t="s">
        <v>926</v>
      </c>
      <c r="AE769" s="83" t="s">
        <v>952</v>
      </c>
      <c r="AF769" s="84">
        <v>118</v>
      </c>
      <c r="AG769" s="88">
        <v>52371</v>
      </c>
      <c r="AH769" s="279">
        <v>13</v>
      </c>
      <c r="AI769" s="286" t="s">
        <v>3813</v>
      </c>
      <c r="AJ769" s="281" t="s">
        <v>926</v>
      </c>
      <c r="AK769" s="83" t="s">
        <v>952</v>
      </c>
      <c r="AL769" s="84">
        <v>118</v>
      </c>
      <c r="AM769" s="88">
        <v>52371</v>
      </c>
      <c r="AN769" s="279">
        <v>13</v>
      </c>
      <c r="AO769" s="286" t="s">
        <v>3813</v>
      </c>
      <c r="AP769" s="281" t="s">
        <v>926</v>
      </c>
      <c r="AQ769" s="83" t="s">
        <v>952</v>
      </c>
      <c r="AR769" s="84">
        <v>118</v>
      </c>
      <c r="AS769" s="88">
        <v>52371</v>
      </c>
      <c r="AT769" s="279">
        <v>13</v>
      </c>
      <c r="AU769" s="280" t="s">
        <v>3813</v>
      </c>
      <c r="AV769" s="86" t="s">
        <v>926</v>
      </c>
      <c r="AW769" s="285" t="s">
        <v>952</v>
      </c>
      <c r="AX769" s="285">
        <v>118</v>
      </c>
      <c r="AY769" s="87">
        <v>51689</v>
      </c>
      <c r="AZ769" s="86">
        <v>13</v>
      </c>
      <c r="BA769" s="57" t="s">
        <v>3813</v>
      </c>
      <c r="BB769" s="301" t="s">
        <v>926</v>
      </c>
      <c r="BC769" s="83" t="s">
        <v>952</v>
      </c>
      <c r="BD769" s="84">
        <v>143</v>
      </c>
      <c r="BE769" s="282">
        <v>51689</v>
      </c>
      <c r="BF769" s="279">
        <v>13</v>
      </c>
      <c r="BG769" s="303" t="s">
        <v>3813</v>
      </c>
      <c r="BH769" s="86" t="s">
        <v>3829</v>
      </c>
      <c r="BI769" s="285" t="s">
        <v>3829</v>
      </c>
      <c r="BJ769" s="285" t="s">
        <v>3830</v>
      </c>
      <c r="BK769" s="86" t="s">
        <v>3829</v>
      </c>
      <c r="BL769" s="432">
        <v>13</v>
      </c>
      <c r="BM769" s="432" t="s">
        <v>3813</v>
      </c>
      <c r="BN769" s="432" t="str">
        <f>INDEX(ID!$D:$D,MATCH('Org2567'!D769,ID!$A:$A,0))</f>
        <v>สมเด็จพระยุพราชฉวาง</v>
      </c>
    </row>
    <row r="770" spans="1:66" x14ac:dyDescent="0.25">
      <c r="A770" s="272">
        <v>767</v>
      </c>
      <c r="B770" s="272">
        <v>11</v>
      </c>
      <c r="C770" s="82" t="s">
        <v>3149</v>
      </c>
      <c r="D770" s="272" t="s">
        <v>768</v>
      </c>
      <c r="E770" s="82" t="str">
        <f t="shared" si="11"/>
        <v>รพ.พิปูน</v>
      </c>
      <c r="F770" s="90" t="s">
        <v>926</v>
      </c>
      <c r="G770" s="90" t="s">
        <v>927</v>
      </c>
      <c r="H770" s="90">
        <v>33</v>
      </c>
      <c r="I770" s="273">
        <v>22955</v>
      </c>
      <c r="J770" s="90">
        <v>5</v>
      </c>
      <c r="K770" s="93" t="s">
        <v>3703</v>
      </c>
      <c r="L770" s="83" t="s">
        <v>926</v>
      </c>
      <c r="M770" s="83" t="s">
        <v>927</v>
      </c>
      <c r="N770" s="84">
        <v>33</v>
      </c>
      <c r="O770" s="85">
        <v>23003</v>
      </c>
      <c r="P770" s="274">
        <v>5</v>
      </c>
      <c r="Q770" s="275" t="s">
        <v>3811</v>
      </c>
      <c r="R770" s="276" t="s">
        <v>926</v>
      </c>
      <c r="S770" s="277" t="s">
        <v>927</v>
      </c>
      <c r="T770" s="278">
        <v>33</v>
      </c>
      <c r="U770" s="88">
        <v>23003</v>
      </c>
      <c r="V770" s="54">
        <v>5</v>
      </c>
      <c r="W770" s="54" t="s">
        <v>3811</v>
      </c>
      <c r="X770" s="276" t="s">
        <v>926</v>
      </c>
      <c r="Y770" s="83" t="s">
        <v>927</v>
      </c>
      <c r="Z770" s="84">
        <v>33</v>
      </c>
      <c r="AA770" s="88">
        <v>23505</v>
      </c>
      <c r="AB770" s="279">
        <v>5</v>
      </c>
      <c r="AC770" s="280" t="s">
        <v>3811</v>
      </c>
      <c r="AD770" s="281" t="s">
        <v>926</v>
      </c>
      <c r="AE770" s="83" t="s">
        <v>927</v>
      </c>
      <c r="AF770" s="84">
        <v>33</v>
      </c>
      <c r="AG770" s="88">
        <v>23505</v>
      </c>
      <c r="AH770" s="279">
        <v>5</v>
      </c>
      <c r="AI770" s="286" t="s">
        <v>3811</v>
      </c>
      <c r="AJ770" s="281" t="s">
        <v>926</v>
      </c>
      <c r="AK770" s="83" t="s">
        <v>927</v>
      </c>
      <c r="AL770" s="84">
        <v>33</v>
      </c>
      <c r="AM770" s="88">
        <v>23505</v>
      </c>
      <c r="AN770" s="279">
        <v>5</v>
      </c>
      <c r="AO770" s="286" t="s">
        <v>3811</v>
      </c>
      <c r="AP770" s="281" t="s">
        <v>926</v>
      </c>
      <c r="AQ770" s="83" t="s">
        <v>927</v>
      </c>
      <c r="AR770" s="84">
        <v>33</v>
      </c>
      <c r="AS770" s="88">
        <v>23505</v>
      </c>
      <c r="AT770" s="279">
        <v>5</v>
      </c>
      <c r="AU770" s="280" t="s">
        <v>3811</v>
      </c>
      <c r="AV770" s="86" t="s">
        <v>926</v>
      </c>
      <c r="AW770" s="285" t="s">
        <v>927</v>
      </c>
      <c r="AX770" s="285">
        <v>33</v>
      </c>
      <c r="AY770" s="87">
        <v>23094</v>
      </c>
      <c r="AZ770" s="86">
        <v>5</v>
      </c>
      <c r="BA770" s="57" t="s">
        <v>3811</v>
      </c>
      <c r="BB770" s="301" t="s">
        <v>926</v>
      </c>
      <c r="BC770" s="83" t="s">
        <v>927</v>
      </c>
      <c r="BD770" s="84">
        <v>33</v>
      </c>
      <c r="BE770" s="282">
        <v>23094</v>
      </c>
      <c r="BF770" s="279">
        <v>5</v>
      </c>
      <c r="BG770" s="303" t="s">
        <v>3811</v>
      </c>
      <c r="BH770" s="86" t="s">
        <v>3829</v>
      </c>
      <c r="BI770" s="285" t="s">
        <v>3829</v>
      </c>
      <c r="BJ770" s="285" t="s">
        <v>3829</v>
      </c>
      <c r="BK770" s="86" t="s">
        <v>3829</v>
      </c>
      <c r="BL770" s="432">
        <v>5</v>
      </c>
      <c r="BM770" s="432" t="s">
        <v>3811</v>
      </c>
      <c r="BN770" s="432" t="str">
        <f>INDEX(ID!$D:$D,MATCH('Org2567'!D770,ID!$A:$A,0))</f>
        <v>พิปูน</v>
      </c>
    </row>
    <row r="771" spans="1:66" x14ac:dyDescent="0.25">
      <c r="A771" s="272">
        <v>768</v>
      </c>
      <c r="B771" s="272">
        <v>11</v>
      </c>
      <c r="C771" s="82" t="s">
        <v>3149</v>
      </c>
      <c r="D771" s="272" t="s">
        <v>769</v>
      </c>
      <c r="E771" s="82" t="str">
        <f t="shared" si="11"/>
        <v>รพ.เชียรใหญ่</v>
      </c>
      <c r="F771" s="90" t="s">
        <v>926</v>
      </c>
      <c r="G771" s="90" t="s">
        <v>931</v>
      </c>
      <c r="H771" s="90">
        <v>59</v>
      </c>
      <c r="I771" s="273">
        <v>33055</v>
      </c>
      <c r="J771" s="90">
        <v>9</v>
      </c>
      <c r="K771" s="93" t="s">
        <v>3708</v>
      </c>
      <c r="L771" s="83" t="s">
        <v>926</v>
      </c>
      <c r="M771" s="83" t="s">
        <v>931</v>
      </c>
      <c r="N771" s="84">
        <v>59</v>
      </c>
      <c r="O771" s="85">
        <v>33255</v>
      </c>
      <c r="P771" s="274">
        <v>9</v>
      </c>
      <c r="Q771" s="275" t="s">
        <v>3814</v>
      </c>
      <c r="R771" s="276" t="s">
        <v>926</v>
      </c>
      <c r="S771" s="277" t="s">
        <v>931</v>
      </c>
      <c r="T771" s="278">
        <v>59</v>
      </c>
      <c r="U771" s="88">
        <v>33255</v>
      </c>
      <c r="V771" s="54">
        <v>9</v>
      </c>
      <c r="W771" s="54" t="s">
        <v>3814</v>
      </c>
      <c r="X771" s="276" t="s">
        <v>926</v>
      </c>
      <c r="Y771" s="83" t="s">
        <v>931</v>
      </c>
      <c r="Z771" s="84">
        <v>59</v>
      </c>
      <c r="AA771" s="88">
        <v>33444</v>
      </c>
      <c r="AB771" s="279">
        <v>9</v>
      </c>
      <c r="AC771" s="280" t="s">
        <v>3814</v>
      </c>
      <c r="AD771" s="281" t="s">
        <v>926</v>
      </c>
      <c r="AE771" s="83" t="s">
        <v>931</v>
      </c>
      <c r="AF771" s="84">
        <v>50</v>
      </c>
      <c r="AG771" s="88">
        <v>33444</v>
      </c>
      <c r="AH771" s="279">
        <v>9</v>
      </c>
      <c r="AI771" s="286" t="s">
        <v>3814</v>
      </c>
      <c r="AJ771" s="281" t="s">
        <v>926</v>
      </c>
      <c r="AK771" s="83" t="s">
        <v>931</v>
      </c>
      <c r="AL771" s="84">
        <v>50</v>
      </c>
      <c r="AM771" s="88">
        <v>33444</v>
      </c>
      <c r="AN771" s="279">
        <v>9</v>
      </c>
      <c r="AO771" s="286" t="s">
        <v>3814</v>
      </c>
      <c r="AP771" s="281" t="s">
        <v>926</v>
      </c>
      <c r="AQ771" s="83" t="s">
        <v>931</v>
      </c>
      <c r="AR771" s="84">
        <v>50</v>
      </c>
      <c r="AS771" s="88">
        <v>33444</v>
      </c>
      <c r="AT771" s="279">
        <v>9</v>
      </c>
      <c r="AU771" s="280" t="s">
        <v>3814</v>
      </c>
      <c r="AV771" s="86" t="s">
        <v>926</v>
      </c>
      <c r="AW771" s="285" t="s">
        <v>931</v>
      </c>
      <c r="AX771" s="285">
        <v>50</v>
      </c>
      <c r="AY771" s="87">
        <v>32956</v>
      </c>
      <c r="AZ771" s="86">
        <v>9</v>
      </c>
      <c r="BA771" s="57" t="s">
        <v>3814</v>
      </c>
      <c r="BB771" s="301" t="s">
        <v>926</v>
      </c>
      <c r="BC771" s="83" t="s">
        <v>931</v>
      </c>
      <c r="BD771" s="84">
        <v>54</v>
      </c>
      <c r="BE771" s="282">
        <v>32956</v>
      </c>
      <c r="BF771" s="279">
        <v>9</v>
      </c>
      <c r="BG771" s="303" t="s">
        <v>3814</v>
      </c>
      <c r="BH771" s="86" t="s">
        <v>3829</v>
      </c>
      <c r="BI771" s="285" t="s">
        <v>3829</v>
      </c>
      <c r="BJ771" s="285" t="s">
        <v>3830</v>
      </c>
      <c r="BK771" s="86" t="s">
        <v>3829</v>
      </c>
      <c r="BL771" s="432">
        <v>9</v>
      </c>
      <c r="BM771" s="432" t="s">
        <v>3814</v>
      </c>
      <c r="BN771" s="432" t="str">
        <f>INDEX(ID!$D:$D,MATCH('Org2567'!D771,ID!$A:$A,0))</f>
        <v>เชียรใหญ่</v>
      </c>
    </row>
    <row r="772" spans="1:66" x14ac:dyDescent="0.25">
      <c r="A772" s="272">
        <v>769</v>
      </c>
      <c r="B772" s="272">
        <v>11</v>
      </c>
      <c r="C772" s="82" t="s">
        <v>3149</v>
      </c>
      <c r="D772" s="272" t="s">
        <v>770</v>
      </c>
      <c r="E772" s="82" t="str">
        <f t="shared" si="11"/>
        <v>รพ.ชะอวด</v>
      </c>
      <c r="F772" s="90" t="s">
        <v>926</v>
      </c>
      <c r="G772" s="90" t="s">
        <v>931</v>
      </c>
      <c r="H772" s="90">
        <v>90</v>
      </c>
      <c r="I772" s="273">
        <v>62946</v>
      </c>
      <c r="J772" s="90">
        <v>10</v>
      </c>
      <c r="K772" s="93" t="s">
        <v>3702</v>
      </c>
      <c r="L772" s="83" t="s">
        <v>926</v>
      </c>
      <c r="M772" s="83" t="s">
        <v>931</v>
      </c>
      <c r="N772" s="84">
        <v>90</v>
      </c>
      <c r="O772" s="85">
        <v>62901</v>
      </c>
      <c r="P772" s="274">
        <v>10</v>
      </c>
      <c r="Q772" s="275" t="s">
        <v>3810</v>
      </c>
      <c r="R772" s="276" t="s">
        <v>926</v>
      </c>
      <c r="S772" s="277" t="s">
        <v>931</v>
      </c>
      <c r="T772" s="278">
        <v>90</v>
      </c>
      <c r="U772" s="88">
        <v>62901</v>
      </c>
      <c r="V772" s="54">
        <v>10</v>
      </c>
      <c r="W772" s="54" t="s">
        <v>3810</v>
      </c>
      <c r="X772" s="276" t="s">
        <v>926</v>
      </c>
      <c r="Y772" s="83" t="s">
        <v>931</v>
      </c>
      <c r="Z772" s="84">
        <v>90</v>
      </c>
      <c r="AA772" s="88">
        <v>63134</v>
      </c>
      <c r="AB772" s="279">
        <v>10</v>
      </c>
      <c r="AC772" s="280" t="s">
        <v>3810</v>
      </c>
      <c r="AD772" s="281" t="s">
        <v>926</v>
      </c>
      <c r="AE772" s="83" t="s">
        <v>931</v>
      </c>
      <c r="AF772" s="84">
        <v>90</v>
      </c>
      <c r="AG772" s="88">
        <v>63134</v>
      </c>
      <c r="AH772" s="279">
        <v>10</v>
      </c>
      <c r="AI772" s="286" t="s">
        <v>3810</v>
      </c>
      <c r="AJ772" s="281" t="s">
        <v>926</v>
      </c>
      <c r="AK772" s="83" t="s">
        <v>931</v>
      </c>
      <c r="AL772" s="84">
        <v>90</v>
      </c>
      <c r="AM772" s="88">
        <v>63134</v>
      </c>
      <c r="AN772" s="279">
        <v>10</v>
      </c>
      <c r="AO772" s="286" t="s">
        <v>3810</v>
      </c>
      <c r="AP772" s="281" t="s">
        <v>926</v>
      </c>
      <c r="AQ772" s="83" t="s">
        <v>931</v>
      </c>
      <c r="AR772" s="84">
        <v>90</v>
      </c>
      <c r="AS772" s="88">
        <v>63134</v>
      </c>
      <c r="AT772" s="279">
        <v>10</v>
      </c>
      <c r="AU772" s="280" t="s">
        <v>3810</v>
      </c>
      <c r="AV772" s="86" t="s">
        <v>926</v>
      </c>
      <c r="AW772" s="285" t="s">
        <v>931</v>
      </c>
      <c r="AX772" s="285">
        <v>90</v>
      </c>
      <c r="AY772" s="87">
        <v>62232</v>
      </c>
      <c r="AZ772" s="86">
        <v>10</v>
      </c>
      <c r="BA772" s="57" t="s">
        <v>3810</v>
      </c>
      <c r="BB772" s="301" t="s">
        <v>926</v>
      </c>
      <c r="BC772" s="83" t="s">
        <v>931</v>
      </c>
      <c r="BD772" s="84">
        <v>90</v>
      </c>
      <c r="BE772" s="282">
        <v>62232</v>
      </c>
      <c r="BF772" s="279">
        <v>10</v>
      </c>
      <c r="BG772" s="303" t="s">
        <v>3810</v>
      </c>
      <c r="BH772" s="86" t="s">
        <v>3829</v>
      </c>
      <c r="BI772" s="285" t="s">
        <v>3829</v>
      </c>
      <c r="BJ772" s="285" t="s">
        <v>3829</v>
      </c>
      <c r="BK772" s="86" t="s">
        <v>3829</v>
      </c>
      <c r="BL772" s="432">
        <v>10</v>
      </c>
      <c r="BM772" s="432" t="s">
        <v>3810</v>
      </c>
      <c r="BN772" s="432" t="str">
        <f>INDEX(ID!$D:$D,MATCH('Org2567'!D772,ID!$A:$A,0))</f>
        <v>ชะอวด</v>
      </c>
    </row>
    <row r="773" spans="1:66" x14ac:dyDescent="0.25">
      <c r="A773" s="272">
        <v>770</v>
      </c>
      <c r="B773" s="272">
        <v>11</v>
      </c>
      <c r="C773" s="82" t="s">
        <v>3149</v>
      </c>
      <c r="D773" s="272" t="s">
        <v>771</v>
      </c>
      <c r="E773" s="82" t="str">
        <f t="shared" ref="E773:E836" si="12">"รพ."&amp;BN773</f>
        <v>รพ.ท่าศาลา</v>
      </c>
      <c r="F773" s="90" t="s">
        <v>926</v>
      </c>
      <c r="G773" s="90" t="s">
        <v>952</v>
      </c>
      <c r="H773" s="90">
        <v>251</v>
      </c>
      <c r="I773" s="273">
        <v>100602</v>
      </c>
      <c r="J773" s="90">
        <v>13</v>
      </c>
      <c r="K773" s="93" t="s">
        <v>3781</v>
      </c>
      <c r="L773" s="83" t="s">
        <v>922</v>
      </c>
      <c r="M773" s="83" t="s">
        <v>924</v>
      </c>
      <c r="N773" s="84">
        <v>300</v>
      </c>
      <c r="O773" s="85">
        <v>101366</v>
      </c>
      <c r="P773" s="274">
        <v>15</v>
      </c>
      <c r="Q773" s="275" t="s">
        <v>3812</v>
      </c>
      <c r="R773" s="276" t="s">
        <v>922</v>
      </c>
      <c r="S773" s="277" t="s">
        <v>924</v>
      </c>
      <c r="T773" s="278">
        <v>300</v>
      </c>
      <c r="U773" s="88">
        <v>101366</v>
      </c>
      <c r="V773" s="54">
        <v>15</v>
      </c>
      <c r="W773" s="54" t="s">
        <v>3812</v>
      </c>
      <c r="X773" s="276" t="s">
        <v>922</v>
      </c>
      <c r="Y773" s="83" t="s">
        <v>924</v>
      </c>
      <c r="Z773" s="84">
        <v>300</v>
      </c>
      <c r="AA773" s="88">
        <v>101868</v>
      </c>
      <c r="AB773" s="279">
        <v>15</v>
      </c>
      <c r="AC773" s="280" t="s">
        <v>3812</v>
      </c>
      <c r="AD773" s="281" t="s">
        <v>922</v>
      </c>
      <c r="AE773" s="83" t="s">
        <v>924</v>
      </c>
      <c r="AF773" s="84">
        <v>300</v>
      </c>
      <c r="AG773" s="88">
        <v>101868</v>
      </c>
      <c r="AH773" s="279">
        <v>15</v>
      </c>
      <c r="AI773" s="286" t="s">
        <v>3812</v>
      </c>
      <c r="AJ773" s="281" t="s">
        <v>922</v>
      </c>
      <c r="AK773" s="83" t="s">
        <v>924</v>
      </c>
      <c r="AL773" s="84">
        <v>300</v>
      </c>
      <c r="AM773" s="88">
        <v>101868</v>
      </c>
      <c r="AN773" s="279">
        <v>15</v>
      </c>
      <c r="AO773" s="286" t="s">
        <v>3812</v>
      </c>
      <c r="AP773" s="281" t="s">
        <v>922</v>
      </c>
      <c r="AQ773" s="83" t="s">
        <v>924</v>
      </c>
      <c r="AR773" s="84">
        <v>300</v>
      </c>
      <c r="AS773" s="88">
        <v>101868</v>
      </c>
      <c r="AT773" s="279">
        <v>15</v>
      </c>
      <c r="AU773" s="280" t="s">
        <v>3812</v>
      </c>
      <c r="AV773" s="86" t="s">
        <v>922</v>
      </c>
      <c r="AW773" s="285" t="s">
        <v>924</v>
      </c>
      <c r="AX773" s="285">
        <v>300</v>
      </c>
      <c r="AY773" s="87">
        <v>101623</v>
      </c>
      <c r="AZ773" s="86">
        <v>15</v>
      </c>
      <c r="BA773" s="57" t="s">
        <v>3812</v>
      </c>
      <c r="BB773" s="301" t="s">
        <v>922</v>
      </c>
      <c r="BC773" s="83" t="s">
        <v>924</v>
      </c>
      <c r="BD773" s="84">
        <v>300</v>
      </c>
      <c r="BE773" s="282">
        <v>101623</v>
      </c>
      <c r="BF773" s="279">
        <v>15</v>
      </c>
      <c r="BG773" s="303" t="s">
        <v>3812</v>
      </c>
      <c r="BH773" s="86" t="s">
        <v>3829</v>
      </c>
      <c r="BI773" s="285" t="s">
        <v>3829</v>
      </c>
      <c r="BJ773" s="285" t="s">
        <v>3829</v>
      </c>
      <c r="BK773" s="86" t="s">
        <v>3829</v>
      </c>
      <c r="BL773" s="432">
        <v>15</v>
      </c>
      <c r="BM773" s="432" t="s">
        <v>3812</v>
      </c>
      <c r="BN773" s="432" t="str">
        <f>INDEX(ID!$D:$D,MATCH('Org2567'!D773,ID!$A:$A,0))</f>
        <v>ท่าศาลา</v>
      </c>
    </row>
    <row r="774" spans="1:66" x14ac:dyDescent="0.25">
      <c r="A774" s="272">
        <v>771</v>
      </c>
      <c r="B774" s="272">
        <v>11</v>
      </c>
      <c r="C774" s="82" t="s">
        <v>3149</v>
      </c>
      <c r="D774" s="272" t="s">
        <v>772</v>
      </c>
      <c r="E774" s="82" t="str">
        <f t="shared" si="12"/>
        <v>รพ.ทุ่งสง</v>
      </c>
      <c r="F774" s="90" t="s">
        <v>922</v>
      </c>
      <c r="G774" s="90" t="s">
        <v>924</v>
      </c>
      <c r="H774" s="90">
        <v>322</v>
      </c>
      <c r="I774" s="273">
        <v>113965</v>
      </c>
      <c r="J774" s="90">
        <v>15</v>
      </c>
      <c r="K774" s="93" t="s">
        <v>3775</v>
      </c>
      <c r="L774" s="83" t="s">
        <v>922</v>
      </c>
      <c r="M774" s="83" t="s">
        <v>918</v>
      </c>
      <c r="N774" s="84">
        <v>324</v>
      </c>
      <c r="O774" s="85">
        <v>114726</v>
      </c>
      <c r="P774" s="274">
        <v>16</v>
      </c>
      <c r="Q774" s="275" t="s">
        <v>3818</v>
      </c>
      <c r="R774" s="276" t="s">
        <v>922</v>
      </c>
      <c r="S774" s="277" t="s">
        <v>918</v>
      </c>
      <c r="T774" s="278">
        <v>346</v>
      </c>
      <c r="U774" s="88">
        <v>114726</v>
      </c>
      <c r="V774" s="54">
        <v>16</v>
      </c>
      <c r="W774" s="54" t="s">
        <v>3818</v>
      </c>
      <c r="X774" s="276" t="s">
        <v>922</v>
      </c>
      <c r="Y774" s="83" t="s">
        <v>918</v>
      </c>
      <c r="Z774" s="84">
        <v>346</v>
      </c>
      <c r="AA774" s="88">
        <v>112769</v>
      </c>
      <c r="AB774" s="279">
        <v>16</v>
      </c>
      <c r="AC774" s="280" t="s">
        <v>3818</v>
      </c>
      <c r="AD774" s="281" t="s">
        <v>922</v>
      </c>
      <c r="AE774" s="83" t="s">
        <v>918</v>
      </c>
      <c r="AF774" s="84">
        <v>382</v>
      </c>
      <c r="AG774" s="88">
        <v>112769</v>
      </c>
      <c r="AH774" s="279">
        <v>16</v>
      </c>
      <c r="AI774" s="286" t="s">
        <v>3818</v>
      </c>
      <c r="AJ774" s="281" t="s">
        <v>922</v>
      </c>
      <c r="AK774" s="83" t="s">
        <v>918</v>
      </c>
      <c r="AL774" s="84">
        <v>382</v>
      </c>
      <c r="AM774" s="88">
        <v>112769</v>
      </c>
      <c r="AN774" s="279">
        <v>16</v>
      </c>
      <c r="AO774" s="286" t="s">
        <v>3818</v>
      </c>
      <c r="AP774" s="281" t="s">
        <v>922</v>
      </c>
      <c r="AQ774" s="83" t="s">
        <v>918</v>
      </c>
      <c r="AR774" s="84">
        <v>382</v>
      </c>
      <c r="AS774" s="88">
        <v>112769</v>
      </c>
      <c r="AT774" s="279">
        <v>16</v>
      </c>
      <c r="AU774" s="280" t="s">
        <v>3818</v>
      </c>
      <c r="AV774" s="86" t="s">
        <v>922</v>
      </c>
      <c r="AW774" s="285" t="s">
        <v>918</v>
      </c>
      <c r="AX774" s="285">
        <v>382</v>
      </c>
      <c r="AY774" s="87">
        <v>111601</v>
      </c>
      <c r="AZ774" s="86">
        <v>16</v>
      </c>
      <c r="BA774" s="57" t="s">
        <v>3818</v>
      </c>
      <c r="BB774" s="301" t="s">
        <v>922</v>
      </c>
      <c r="BC774" s="83" t="s">
        <v>918</v>
      </c>
      <c r="BD774" s="84">
        <v>330</v>
      </c>
      <c r="BE774" s="282">
        <v>111601</v>
      </c>
      <c r="BF774" s="279">
        <v>16</v>
      </c>
      <c r="BG774" s="303" t="s">
        <v>3818</v>
      </c>
      <c r="BH774" s="86" t="s">
        <v>3829</v>
      </c>
      <c r="BI774" s="285" t="s">
        <v>3829</v>
      </c>
      <c r="BJ774" s="285" t="s">
        <v>3830</v>
      </c>
      <c r="BK774" s="86" t="s">
        <v>3829</v>
      </c>
      <c r="BL774" s="432">
        <v>16</v>
      </c>
      <c r="BM774" s="432" t="s">
        <v>3818</v>
      </c>
      <c r="BN774" s="432" t="str">
        <f>INDEX(ID!$D:$D,MATCH('Org2567'!D774,ID!$A:$A,0))</f>
        <v>ทุ่งสง</v>
      </c>
    </row>
    <row r="775" spans="1:66" x14ac:dyDescent="0.25">
      <c r="A775" s="272">
        <v>772</v>
      </c>
      <c r="B775" s="272">
        <v>11</v>
      </c>
      <c r="C775" s="82" t="s">
        <v>3149</v>
      </c>
      <c r="D775" s="272" t="s">
        <v>773</v>
      </c>
      <c r="E775" s="82" t="str">
        <f t="shared" si="12"/>
        <v>รพ.นาบอน</v>
      </c>
      <c r="F775" s="90" t="s">
        <v>926</v>
      </c>
      <c r="G775" s="90" t="s">
        <v>927</v>
      </c>
      <c r="H775" s="90">
        <v>61</v>
      </c>
      <c r="I775" s="273">
        <v>21620</v>
      </c>
      <c r="J775" s="90">
        <v>5</v>
      </c>
      <c r="K775" s="93" t="s">
        <v>3703</v>
      </c>
      <c r="L775" s="83" t="s">
        <v>926</v>
      </c>
      <c r="M775" s="83" t="s">
        <v>927</v>
      </c>
      <c r="N775" s="84">
        <v>40</v>
      </c>
      <c r="O775" s="85">
        <v>21484</v>
      </c>
      <c r="P775" s="274">
        <v>5</v>
      </c>
      <c r="Q775" s="275" t="s">
        <v>3811</v>
      </c>
      <c r="R775" s="276" t="s">
        <v>926</v>
      </c>
      <c r="S775" s="277" t="s">
        <v>927</v>
      </c>
      <c r="T775" s="278">
        <v>40</v>
      </c>
      <c r="U775" s="88">
        <v>21484</v>
      </c>
      <c r="V775" s="54">
        <v>5</v>
      </c>
      <c r="W775" s="54" t="s">
        <v>3811</v>
      </c>
      <c r="X775" s="276" t="s">
        <v>926</v>
      </c>
      <c r="Y775" s="83" t="s">
        <v>927</v>
      </c>
      <c r="Z775" s="84">
        <v>40</v>
      </c>
      <c r="AA775" s="88">
        <v>21493</v>
      </c>
      <c r="AB775" s="279">
        <v>5</v>
      </c>
      <c r="AC775" s="280" t="s">
        <v>3811</v>
      </c>
      <c r="AD775" s="281" t="s">
        <v>926</v>
      </c>
      <c r="AE775" s="83" t="s">
        <v>927</v>
      </c>
      <c r="AF775" s="84">
        <v>55</v>
      </c>
      <c r="AG775" s="88">
        <v>21493</v>
      </c>
      <c r="AH775" s="279">
        <v>5</v>
      </c>
      <c r="AI775" s="286" t="s">
        <v>3811</v>
      </c>
      <c r="AJ775" s="281" t="s">
        <v>926</v>
      </c>
      <c r="AK775" s="83" t="s">
        <v>927</v>
      </c>
      <c r="AL775" s="84">
        <v>55</v>
      </c>
      <c r="AM775" s="88">
        <v>21493</v>
      </c>
      <c r="AN775" s="279">
        <v>5</v>
      </c>
      <c r="AO775" s="286" t="s">
        <v>3811</v>
      </c>
      <c r="AP775" s="281" t="s">
        <v>926</v>
      </c>
      <c r="AQ775" s="83" t="s">
        <v>927</v>
      </c>
      <c r="AR775" s="84">
        <v>55</v>
      </c>
      <c r="AS775" s="88">
        <v>21493</v>
      </c>
      <c r="AT775" s="279">
        <v>5</v>
      </c>
      <c r="AU775" s="280" t="s">
        <v>3811</v>
      </c>
      <c r="AV775" s="86" t="s">
        <v>926</v>
      </c>
      <c r="AW775" s="285" t="s">
        <v>927</v>
      </c>
      <c r="AX775" s="285">
        <v>55</v>
      </c>
      <c r="AY775" s="87">
        <v>21365</v>
      </c>
      <c r="AZ775" s="86">
        <v>5</v>
      </c>
      <c r="BA775" s="57" t="s">
        <v>3811</v>
      </c>
      <c r="BB775" s="301" t="s">
        <v>926</v>
      </c>
      <c r="BC775" s="83" t="s">
        <v>927</v>
      </c>
      <c r="BD775" s="84">
        <v>30</v>
      </c>
      <c r="BE775" s="282">
        <v>21365</v>
      </c>
      <c r="BF775" s="279">
        <v>5</v>
      </c>
      <c r="BG775" s="303" t="s">
        <v>3811</v>
      </c>
      <c r="BH775" s="86" t="s">
        <v>3829</v>
      </c>
      <c r="BI775" s="285" t="s">
        <v>3829</v>
      </c>
      <c r="BJ775" s="285" t="s">
        <v>3830</v>
      </c>
      <c r="BK775" s="86" t="s">
        <v>3829</v>
      </c>
      <c r="BL775" s="432">
        <v>5</v>
      </c>
      <c r="BM775" s="432" t="s">
        <v>3811</v>
      </c>
      <c r="BN775" s="432" t="str">
        <f>INDEX(ID!$D:$D,MATCH('Org2567'!D775,ID!$A:$A,0))</f>
        <v>นาบอน</v>
      </c>
    </row>
    <row r="776" spans="1:66" x14ac:dyDescent="0.25">
      <c r="A776" s="272">
        <v>773</v>
      </c>
      <c r="B776" s="272">
        <v>11</v>
      </c>
      <c r="C776" s="82" t="s">
        <v>3149</v>
      </c>
      <c r="D776" s="272" t="s">
        <v>774</v>
      </c>
      <c r="E776" s="82" t="str">
        <f t="shared" si="12"/>
        <v>รพ.ทุ่งใหญ่</v>
      </c>
      <c r="F776" s="90" t="s">
        <v>926</v>
      </c>
      <c r="G776" s="90" t="s">
        <v>931</v>
      </c>
      <c r="H776" s="90">
        <v>69</v>
      </c>
      <c r="I776" s="273">
        <v>58052</v>
      </c>
      <c r="J776" s="90">
        <v>10</v>
      </c>
      <c r="K776" s="93" t="s">
        <v>3702</v>
      </c>
      <c r="L776" s="83" t="s">
        <v>926</v>
      </c>
      <c r="M776" s="83" t="s">
        <v>931</v>
      </c>
      <c r="N776" s="84">
        <v>75</v>
      </c>
      <c r="O776" s="85">
        <v>57956</v>
      </c>
      <c r="P776" s="274">
        <v>10</v>
      </c>
      <c r="Q776" s="275" t="s">
        <v>3810</v>
      </c>
      <c r="R776" s="276" t="s">
        <v>926</v>
      </c>
      <c r="S776" s="277" t="s">
        <v>931</v>
      </c>
      <c r="T776" s="278">
        <v>75</v>
      </c>
      <c r="U776" s="88">
        <v>57956</v>
      </c>
      <c r="V776" s="54">
        <v>10</v>
      </c>
      <c r="W776" s="54" t="s">
        <v>3810</v>
      </c>
      <c r="X776" s="276" t="s">
        <v>926</v>
      </c>
      <c r="Y776" s="83" t="s">
        <v>931</v>
      </c>
      <c r="Z776" s="84">
        <v>75</v>
      </c>
      <c r="AA776" s="88">
        <v>58105</v>
      </c>
      <c r="AB776" s="279">
        <v>10</v>
      </c>
      <c r="AC776" s="280" t="s">
        <v>3810</v>
      </c>
      <c r="AD776" s="281" t="s">
        <v>926</v>
      </c>
      <c r="AE776" s="83" t="s">
        <v>931</v>
      </c>
      <c r="AF776" s="84">
        <v>75</v>
      </c>
      <c r="AG776" s="88">
        <v>58105</v>
      </c>
      <c r="AH776" s="279">
        <v>10</v>
      </c>
      <c r="AI776" s="286" t="s">
        <v>3810</v>
      </c>
      <c r="AJ776" s="281" t="s">
        <v>926</v>
      </c>
      <c r="AK776" s="83" t="s">
        <v>931</v>
      </c>
      <c r="AL776" s="84">
        <v>75</v>
      </c>
      <c r="AM776" s="88">
        <v>58105</v>
      </c>
      <c r="AN776" s="279">
        <v>10</v>
      </c>
      <c r="AO776" s="286" t="s">
        <v>3810</v>
      </c>
      <c r="AP776" s="281" t="s">
        <v>926</v>
      </c>
      <c r="AQ776" s="83" t="s">
        <v>931</v>
      </c>
      <c r="AR776" s="84">
        <v>75</v>
      </c>
      <c r="AS776" s="88">
        <v>58105</v>
      </c>
      <c r="AT776" s="279">
        <v>10</v>
      </c>
      <c r="AU776" s="280" t="s">
        <v>3810</v>
      </c>
      <c r="AV776" s="86" t="s">
        <v>926</v>
      </c>
      <c r="AW776" s="285" t="s">
        <v>931</v>
      </c>
      <c r="AX776" s="285">
        <v>75</v>
      </c>
      <c r="AY776" s="87">
        <v>57583</v>
      </c>
      <c r="AZ776" s="86">
        <v>10</v>
      </c>
      <c r="BA776" s="57" t="s">
        <v>3810</v>
      </c>
      <c r="BB776" s="301" t="s">
        <v>926</v>
      </c>
      <c r="BC776" s="83" t="s">
        <v>931</v>
      </c>
      <c r="BD776" s="84">
        <v>75</v>
      </c>
      <c r="BE776" s="282">
        <v>57583</v>
      </c>
      <c r="BF776" s="279">
        <v>10</v>
      </c>
      <c r="BG776" s="303" t="s">
        <v>3810</v>
      </c>
      <c r="BH776" s="86" t="s">
        <v>3829</v>
      </c>
      <c r="BI776" s="285" t="s">
        <v>3829</v>
      </c>
      <c r="BJ776" s="285" t="s">
        <v>3829</v>
      </c>
      <c r="BK776" s="86" t="s">
        <v>3829</v>
      </c>
      <c r="BL776" s="432">
        <v>10</v>
      </c>
      <c r="BM776" s="432" t="s">
        <v>3810</v>
      </c>
      <c r="BN776" s="432" t="str">
        <f>INDEX(ID!$D:$D,MATCH('Org2567'!D776,ID!$A:$A,0))</f>
        <v>ทุ่งใหญ่</v>
      </c>
    </row>
    <row r="777" spans="1:66" x14ac:dyDescent="0.25">
      <c r="A777" s="272">
        <v>774</v>
      </c>
      <c r="B777" s="272">
        <v>11</v>
      </c>
      <c r="C777" s="82" t="s">
        <v>3149</v>
      </c>
      <c r="D777" s="272" t="s">
        <v>775</v>
      </c>
      <c r="E777" s="82" t="str">
        <f t="shared" si="12"/>
        <v>รพ.ปากพนัง</v>
      </c>
      <c r="F777" s="90" t="s">
        <v>926</v>
      </c>
      <c r="G777" s="90" t="s">
        <v>952</v>
      </c>
      <c r="H777" s="90">
        <v>94</v>
      </c>
      <c r="I777" s="273">
        <v>59662</v>
      </c>
      <c r="J777" s="90">
        <v>12</v>
      </c>
      <c r="K777" s="93" t="s">
        <v>3782</v>
      </c>
      <c r="L777" s="83" t="s">
        <v>926</v>
      </c>
      <c r="M777" s="83" t="s">
        <v>952</v>
      </c>
      <c r="N777" s="84">
        <v>105</v>
      </c>
      <c r="O777" s="85">
        <v>60691</v>
      </c>
      <c r="P777" s="274">
        <v>13</v>
      </c>
      <c r="Q777" s="275" t="s">
        <v>3813</v>
      </c>
      <c r="R777" s="276" t="s">
        <v>926</v>
      </c>
      <c r="S777" s="277" t="s">
        <v>952</v>
      </c>
      <c r="T777" s="278">
        <v>105</v>
      </c>
      <c r="U777" s="88">
        <v>60691</v>
      </c>
      <c r="V777" s="54">
        <v>13</v>
      </c>
      <c r="W777" s="54" t="s">
        <v>3813</v>
      </c>
      <c r="X777" s="276" t="s">
        <v>926</v>
      </c>
      <c r="Y777" s="83" t="s">
        <v>952</v>
      </c>
      <c r="Z777" s="84">
        <v>105</v>
      </c>
      <c r="AA777" s="88">
        <v>60346</v>
      </c>
      <c r="AB777" s="279">
        <v>13</v>
      </c>
      <c r="AC777" s="280" t="s">
        <v>3813</v>
      </c>
      <c r="AD777" s="281" t="s">
        <v>926</v>
      </c>
      <c r="AE777" s="83" t="s">
        <v>952</v>
      </c>
      <c r="AF777" s="84">
        <v>121</v>
      </c>
      <c r="AG777" s="88">
        <v>60346</v>
      </c>
      <c r="AH777" s="279">
        <v>13</v>
      </c>
      <c r="AI777" s="286" t="s">
        <v>3813</v>
      </c>
      <c r="AJ777" s="281" t="s">
        <v>926</v>
      </c>
      <c r="AK777" s="83" t="s">
        <v>952</v>
      </c>
      <c r="AL777" s="84">
        <v>121</v>
      </c>
      <c r="AM777" s="88">
        <v>60346</v>
      </c>
      <c r="AN777" s="279">
        <v>13</v>
      </c>
      <c r="AO777" s="286" t="s">
        <v>3813</v>
      </c>
      <c r="AP777" s="281" t="s">
        <v>926</v>
      </c>
      <c r="AQ777" s="83" t="s">
        <v>952</v>
      </c>
      <c r="AR777" s="84">
        <v>121</v>
      </c>
      <c r="AS777" s="88">
        <v>60346</v>
      </c>
      <c r="AT777" s="279">
        <v>13</v>
      </c>
      <c r="AU777" s="280" t="s">
        <v>3813</v>
      </c>
      <c r="AV777" s="86" t="s">
        <v>926</v>
      </c>
      <c r="AW777" s="285" t="s">
        <v>952</v>
      </c>
      <c r="AX777" s="285">
        <v>121</v>
      </c>
      <c r="AY777" s="87">
        <v>59354</v>
      </c>
      <c r="AZ777" s="86">
        <v>13</v>
      </c>
      <c r="BA777" s="57" t="s">
        <v>3813</v>
      </c>
      <c r="BB777" s="301" t="s">
        <v>926</v>
      </c>
      <c r="BC777" s="83" t="s">
        <v>952</v>
      </c>
      <c r="BD777" s="84">
        <v>105</v>
      </c>
      <c r="BE777" s="282">
        <v>59354</v>
      </c>
      <c r="BF777" s="279">
        <v>13</v>
      </c>
      <c r="BG777" s="303" t="s">
        <v>3813</v>
      </c>
      <c r="BH777" s="86" t="s">
        <v>3829</v>
      </c>
      <c r="BI777" s="285" t="s">
        <v>3829</v>
      </c>
      <c r="BJ777" s="285" t="s">
        <v>3830</v>
      </c>
      <c r="BK777" s="86" t="s">
        <v>3829</v>
      </c>
      <c r="BL777" s="432">
        <v>13</v>
      </c>
      <c r="BM777" s="432" t="s">
        <v>3813</v>
      </c>
      <c r="BN777" s="432" t="str">
        <f>INDEX(ID!$D:$D,MATCH('Org2567'!D777,ID!$A:$A,0))</f>
        <v>ปากพนัง</v>
      </c>
    </row>
    <row r="778" spans="1:66" x14ac:dyDescent="0.25">
      <c r="A778" s="272">
        <v>775</v>
      </c>
      <c r="B778" s="272">
        <v>11</v>
      </c>
      <c r="C778" s="82" t="s">
        <v>3149</v>
      </c>
      <c r="D778" s="272" t="s">
        <v>776</v>
      </c>
      <c r="E778" s="82" t="str">
        <f t="shared" si="12"/>
        <v>รพ.ร่อนพิบูลย์</v>
      </c>
      <c r="F778" s="90" t="s">
        <v>926</v>
      </c>
      <c r="G778" s="90" t="s">
        <v>931</v>
      </c>
      <c r="H778" s="90">
        <v>81</v>
      </c>
      <c r="I778" s="273">
        <v>63872</v>
      </c>
      <c r="J778" s="90">
        <v>10</v>
      </c>
      <c r="K778" s="93" t="s">
        <v>3702</v>
      </c>
      <c r="L778" s="83" t="s">
        <v>926</v>
      </c>
      <c r="M778" s="83" t="s">
        <v>931</v>
      </c>
      <c r="N778" s="84">
        <v>80</v>
      </c>
      <c r="O778" s="85">
        <v>64395</v>
      </c>
      <c r="P778" s="274">
        <v>10</v>
      </c>
      <c r="Q778" s="275" t="s">
        <v>3810</v>
      </c>
      <c r="R778" s="276" t="s">
        <v>926</v>
      </c>
      <c r="S778" s="277" t="s">
        <v>931</v>
      </c>
      <c r="T778" s="278">
        <v>80</v>
      </c>
      <c r="U778" s="88">
        <v>64395</v>
      </c>
      <c r="V778" s="54">
        <v>10</v>
      </c>
      <c r="W778" s="54" t="s">
        <v>3810</v>
      </c>
      <c r="X778" s="276" t="s">
        <v>926</v>
      </c>
      <c r="Y778" s="83" t="s">
        <v>931</v>
      </c>
      <c r="Z778" s="84">
        <v>80</v>
      </c>
      <c r="AA778" s="88">
        <v>64581</v>
      </c>
      <c r="AB778" s="279">
        <v>10</v>
      </c>
      <c r="AC778" s="280" t="s">
        <v>3810</v>
      </c>
      <c r="AD778" s="281" t="s">
        <v>926</v>
      </c>
      <c r="AE778" s="83" t="s">
        <v>931</v>
      </c>
      <c r="AF778" s="84">
        <v>70</v>
      </c>
      <c r="AG778" s="88">
        <v>64581</v>
      </c>
      <c r="AH778" s="279">
        <v>10</v>
      </c>
      <c r="AI778" s="286" t="s">
        <v>3810</v>
      </c>
      <c r="AJ778" s="281" t="s">
        <v>926</v>
      </c>
      <c r="AK778" s="83" t="s">
        <v>931</v>
      </c>
      <c r="AL778" s="84">
        <v>70</v>
      </c>
      <c r="AM778" s="88">
        <v>64581</v>
      </c>
      <c r="AN778" s="279">
        <v>10</v>
      </c>
      <c r="AO778" s="286" t="s">
        <v>3810</v>
      </c>
      <c r="AP778" s="281" t="s">
        <v>926</v>
      </c>
      <c r="AQ778" s="83" t="s">
        <v>931</v>
      </c>
      <c r="AR778" s="84">
        <v>70</v>
      </c>
      <c r="AS778" s="88">
        <v>64581</v>
      </c>
      <c r="AT778" s="279">
        <v>10</v>
      </c>
      <c r="AU778" s="280" t="s">
        <v>3810</v>
      </c>
      <c r="AV778" s="86" t="s">
        <v>926</v>
      </c>
      <c r="AW778" s="285" t="s">
        <v>931</v>
      </c>
      <c r="AX778" s="285">
        <v>70</v>
      </c>
      <c r="AY778" s="87">
        <v>63896</v>
      </c>
      <c r="AZ778" s="86">
        <v>10</v>
      </c>
      <c r="BA778" s="57" t="s">
        <v>3810</v>
      </c>
      <c r="BB778" s="301" t="s">
        <v>926</v>
      </c>
      <c r="BC778" s="83" t="s">
        <v>931</v>
      </c>
      <c r="BD778" s="84">
        <v>83</v>
      </c>
      <c r="BE778" s="282">
        <v>63896</v>
      </c>
      <c r="BF778" s="279">
        <v>10</v>
      </c>
      <c r="BG778" s="303" t="s">
        <v>3810</v>
      </c>
      <c r="BH778" s="86" t="s">
        <v>3829</v>
      </c>
      <c r="BI778" s="285" t="s">
        <v>3829</v>
      </c>
      <c r="BJ778" s="285" t="s">
        <v>3830</v>
      </c>
      <c r="BK778" s="86" t="s">
        <v>3829</v>
      </c>
      <c r="BL778" s="432">
        <v>10</v>
      </c>
      <c r="BM778" s="432" t="s">
        <v>3810</v>
      </c>
      <c r="BN778" s="432" t="str">
        <f>INDEX(ID!$D:$D,MATCH('Org2567'!D778,ID!$A:$A,0))</f>
        <v>ร่อนพิบูลย์</v>
      </c>
    </row>
    <row r="779" spans="1:66" x14ac:dyDescent="0.25">
      <c r="A779" s="272">
        <v>776</v>
      </c>
      <c r="B779" s="272">
        <v>11</v>
      </c>
      <c r="C779" s="82" t="s">
        <v>3149</v>
      </c>
      <c r="D779" s="272" t="s">
        <v>777</v>
      </c>
      <c r="E779" s="82" t="str">
        <f t="shared" si="12"/>
        <v>รพ.สิชล</v>
      </c>
      <c r="F779" s="90" t="s">
        <v>922</v>
      </c>
      <c r="G779" s="90" t="s">
        <v>924</v>
      </c>
      <c r="H779" s="90">
        <v>300</v>
      </c>
      <c r="I779" s="273">
        <v>73245</v>
      </c>
      <c r="J779" s="90">
        <v>15</v>
      </c>
      <c r="K779" s="93" t="s">
        <v>3775</v>
      </c>
      <c r="L779" s="83" t="s">
        <v>922</v>
      </c>
      <c r="M779" s="83" t="s">
        <v>924</v>
      </c>
      <c r="N779" s="84">
        <v>400</v>
      </c>
      <c r="O779" s="85">
        <v>73958</v>
      </c>
      <c r="P779" s="274">
        <v>15</v>
      </c>
      <c r="Q779" s="275" t="s">
        <v>3812</v>
      </c>
      <c r="R779" s="276" t="s">
        <v>922</v>
      </c>
      <c r="S779" s="277" t="s">
        <v>924</v>
      </c>
      <c r="T779" s="278">
        <v>450</v>
      </c>
      <c r="U779" s="88">
        <v>73958</v>
      </c>
      <c r="V779" s="54">
        <v>15</v>
      </c>
      <c r="W779" s="54" t="s">
        <v>3812</v>
      </c>
      <c r="X779" s="276" t="s">
        <v>922</v>
      </c>
      <c r="Y779" s="83" t="s">
        <v>918</v>
      </c>
      <c r="Z779" s="84">
        <v>450</v>
      </c>
      <c r="AA779" s="88">
        <v>74440</v>
      </c>
      <c r="AB779" s="279">
        <v>17</v>
      </c>
      <c r="AC779" s="280" t="s">
        <v>3817</v>
      </c>
      <c r="AD779" s="281" t="s">
        <v>922</v>
      </c>
      <c r="AE779" s="83" t="s">
        <v>918</v>
      </c>
      <c r="AF779" s="84">
        <v>400</v>
      </c>
      <c r="AG779" s="88">
        <v>74440</v>
      </c>
      <c r="AH779" s="279">
        <v>16</v>
      </c>
      <c r="AI779" s="286" t="s">
        <v>3818</v>
      </c>
      <c r="AJ779" s="281" t="s">
        <v>922</v>
      </c>
      <c r="AK779" s="83" t="s">
        <v>918</v>
      </c>
      <c r="AL779" s="84">
        <v>400</v>
      </c>
      <c r="AM779" s="88">
        <v>74440</v>
      </c>
      <c r="AN779" s="279">
        <v>16</v>
      </c>
      <c r="AO779" s="286" t="s">
        <v>3818</v>
      </c>
      <c r="AP779" s="281" t="s">
        <v>922</v>
      </c>
      <c r="AQ779" s="83" t="s">
        <v>918</v>
      </c>
      <c r="AR779" s="84">
        <v>400</v>
      </c>
      <c r="AS779" s="88">
        <v>74440</v>
      </c>
      <c r="AT779" s="279">
        <v>16</v>
      </c>
      <c r="AU779" s="280" t="s">
        <v>3818</v>
      </c>
      <c r="AV779" s="86" t="s">
        <v>922</v>
      </c>
      <c r="AW779" s="285" t="s">
        <v>918</v>
      </c>
      <c r="AX779" s="285">
        <v>400</v>
      </c>
      <c r="AY779" s="87">
        <v>73884</v>
      </c>
      <c r="AZ779" s="86">
        <v>16</v>
      </c>
      <c r="BA779" s="57" t="s">
        <v>3818</v>
      </c>
      <c r="BB779" s="301" t="s">
        <v>922</v>
      </c>
      <c r="BC779" s="83" t="s">
        <v>918</v>
      </c>
      <c r="BD779" s="84">
        <v>306</v>
      </c>
      <c r="BE779" s="282">
        <v>73884</v>
      </c>
      <c r="BF779" s="279">
        <v>16</v>
      </c>
      <c r="BG779" s="303" t="s">
        <v>3818</v>
      </c>
      <c r="BH779" s="86" t="s">
        <v>3829</v>
      </c>
      <c r="BI779" s="285" t="s">
        <v>3829</v>
      </c>
      <c r="BJ779" s="285" t="s">
        <v>3830</v>
      </c>
      <c r="BK779" s="86" t="s">
        <v>3829</v>
      </c>
      <c r="BL779" s="432">
        <v>16</v>
      </c>
      <c r="BM779" s="432" t="s">
        <v>3818</v>
      </c>
      <c r="BN779" s="432" t="str">
        <f>INDEX(ID!$D:$D,MATCH('Org2567'!D779,ID!$A:$A,0))</f>
        <v>สิชล</v>
      </c>
    </row>
    <row r="780" spans="1:66" x14ac:dyDescent="0.25">
      <c r="A780" s="272">
        <v>777</v>
      </c>
      <c r="B780" s="272">
        <v>11</v>
      </c>
      <c r="C780" s="82" t="s">
        <v>3149</v>
      </c>
      <c r="D780" s="272" t="s">
        <v>3188</v>
      </c>
      <c r="E780" s="82" t="str">
        <f t="shared" si="12"/>
        <v>รพ.ขนอม</v>
      </c>
      <c r="F780" s="90" t="s">
        <v>926</v>
      </c>
      <c r="G780" s="90" t="s">
        <v>927</v>
      </c>
      <c r="H780" s="90">
        <v>56</v>
      </c>
      <c r="I780" s="273">
        <v>24423</v>
      </c>
      <c r="J780" s="90">
        <v>5</v>
      </c>
      <c r="K780" s="93" t="s">
        <v>3703</v>
      </c>
      <c r="L780" s="83" t="s">
        <v>926</v>
      </c>
      <c r="M780" s="83" t="s">
        <v>927</v>
      </c>
      <c r="N780" s="84">
        <v>67</v>
      </c>
      <c r="O780" s="85">
        <v>24665</v>
      </c>
      <c r="P780" s="274">
        <v>5</v>
      </c>
      <c r="Q780" s="275" t="s">
        <v>3811</v>
      </c>
      <c r="R780" s="276" t="s">
        <v>926</v>
      </c>
      <c r="S780" s="277" t="s">
        <v>927</v>
      </c>
      <c r="T780" s="278">
        <v>67</v>
      </c>
      <c r="U780" s="88">
        <v>24665</v>
      </c>
      <c r="V780" s="54">
        <v>5</v>
      </c>
      <c r="W780" s="54" t="s">
        <v>3811</v>
      </c>
      <c r="X780" s="276" t="s">
        <v>926</v>
      </c>
      <c r="Y780" s="83" t="s">
        <v>927</v>
      </c>
      <c r="Z780" s="84">
        <v>67</v>
      </c>
      <c r="AA780" s="88">
        <v>24618</v>
      </c>
      <c r="AB780" s="279">
        <v>5</v>
      </c>
      <c r="AC780" s="280" t="s">
        <v>3811</v>
      </c>
      <c r="AD780" s="281" t="s">
        <v>926</v>
      </c>
      <c r="AE780" s="83" t="s">
        <v>927</v>
      </c>
      <c r="AF780" s="84">
        <v>67</v>
      </c>
      <c r="AG780" s="88">
        <v>24618</v>
      </c>
      <c r="AH780" s="279">
        <v>5</v>
      </c>
      <c r="AI780" s="286" t="s">
        <v>3811</v>
      </c>
      <c r="AJ780" s="281" t="s">
        <v>926</v>
      </c>
      <c r="AK780" s="83" t="s">
        <v>927</v>
      </c>
      <c r="AL780" s="84">
        <v>67</v>
      </c>
      <c r="AM780" s="88">
        <v>24618</v>
      </c>
      <c r="AN780" s="279">
        <v>5</v>
      </c>
      <c r="AO780" s="286" t="s">
        <v>3811</v>
      </c>
      <c r="AP780" s="281" t="s">
        <v>926</v>
      </c>
      <c r="AQ780" s="83" t="s">
        <v>927</v>
      </c>
      <c r="AR780" s="84">
        <v>67</v>
      </c>
      <c r="AS780" s="88">
        <v>24618</v>
      </c>
      <c r="AT780" s="279">
        <v>5</v>
      </c>
      <c r="AU780" s="280" t="s">
        <v>3811</v>
      </c>
      <c r="AV780" s="86" t="s">
        <v>926</v>
      </c>
      <c r="AW780" s="285" t="s">
        <v>927</v>
      </c>
      <c r="AX780" s="285">
        <v>67</v>
      </c>
      <c r="AY780" s="87">
        <v>24380</v>
      </c>
      <c r="AZ780" s="86">
        <v>5</v>
      </c>
      <c r="BA780" s="57" t="s">
        <v>3811</v>
      </c>
      <c r="BB780" s="301" t="s">
        <v>926</v>
      </c>
      <c r="BC780" s="83" t="s">
        <v>927</v>
      </c>
      <c r="BD780" s="84">
        <v>66</v>
      </c>
      <c r="BE780" s="282">
        <v>24380</v>
      </c>
      <c r="BF780" s="279">
        <v>5</v>
      </c>
      <c r="BG780" s="303" t="s">
        <v>3811</v>
      </c>
      <c r="BH780" s="86" t="s">
        <v>3829</v>
      </c>
      <c r="BI780" s="285" t="s">
        <v>3829</v>
      </c>
      <c r="BJ780" s="285" t="s">
        <v>3830</v>
      </c>
      <c r="BK780" s="86" t="s">
        <v>3829</v>
      </c>
      <c r="BL780" s="432">
        <v>5</v>
      </c>
      <c r="BM780" s="432" t="s">
        <v>3811</v>
      </c>
      <c r="BN780" s="432" t="str">
        <f>INDEX(ID!$D:$D,MATCH('Org2567'!D780,ID!$A:$A,0))</f>
        <v>ขนอม</v>
      </c>
    </row>
    <row r="781" spans="1:66" x14ac:dyDescent="0.25">
      <c r="A781" s="272">
        <v>778</v>
      </c>
      <c r="B781" s="272">
        <v>11</v>
      </c>
      <c r="C781" s="82" t="s">
        <v>3149</v>
      </c>
      <c r="D781" s="272" t="s">
        <v>778</v>
      </c>
      <c r="E781" s="82" t="str">
        <f t="shared" si="12"/>
        <v>รพ.หัวไทร</v>
      </c>
      <c r="F781" s="90" t="s">
        <v>926</v>
      </c>
      <c r="G781" s="90" t="s">
        <v>927</v>
      </c>
      <c r="H781" s="90">
        <v>68</v>
      </c>
      <c r="I781" s="273">
        <v>50689</v>
      </c>
      <c r="J781" s="90">
        <v>6</v>
      </c>
      <c r="K781" s="93" t="s">
        <v>3783</v>
      </c>
      <c r="L781" s="83" t="s">
        <v>926</v>
      </c>
      <c r="M781" s="83" t="s">
        <v>927</v>
      </c>
      <c r="N781" s="84">
        <v>68</v>
      </c>
      <c r="O781" s="85">
        <v>50877</v>
      </c>
      <c r="P781" s="274">
        <v>6</v>
      </c>
      <c r="Q781" s="275" t="s">
        <v>3809</v>
      </c>
      <c r="R781" s="276" t="s">
        <v>926</v>
      </c>
      <c r="S781" s="277" t="s">
        <v>927</v>
      </c>
      <c r="T781" s="278">
        <v>68</v>
      </c>
      <c r="U781" s="88">
        <v>50877</v>
      </c>
      <c r="V781" s="54">
        <v>6</v>
      </c>
      <c r="W781" s="54" t="s">
        <v>3809</v>
      </c>
      <c r="X781" s="276" t="s">
        <v>926</v>
      </c>
      <c r="Y781" s="83" t="s">
        <v>927</v>
      </c>
      <c r="Z781" s="84">
        <v>68</v>
      </c>
      <c r="AA781" s="88">
        <v>50902</v>
      </c>
      <c r="AB781" s="279">
        <v>6</v>
      </c>
      <c r="AC781" s="280" t="s">
        <v>3809</v>
      </c>
      <c r="AD781" s="281" t="s">
        <v>926</v>
      </c>
      <c r="AE781" s="83" t="s">
        <v>927</v>
      </c>
      <c r="AF781" s="84">
        <v>68</v>
      </c>
      <c r="AG781" s="88">
        <v>50902</v>
      </c>
      <c r="AH781" s="279">
        <v>6</v>
      </c>
      <c r="AI781" s="286" t="s">
        <v>3809</v>
      </c>
      <c r="AJ781" s="281" t="s">
        <v>926</v>
      </c>
      <c r="AK781" s="83" t="s">
        <v>927</v>
      </c>
      <c r="AL781" s="84">
        <v>68</v>
      </c>
      <c r="AM781" s="88">
        <v>50902</v>
      </c>
      <c r="AN781" s="279">
        <v>6</v>
      </c>
      <c r="AO781" s="286" t="s">
        <v>3809</v>
      </c>
      <c r="AP781" s="281" t="s">
        <v>926</v>
      </c>
      <c r="AQ781" s="83" t="s">
        <v>927</v>
      </c>
      <c r="AR781" s="84">
        <v>68</v>
      </c>
      <c r="AS781" s="88">
        <v>50902</v>
      </c>
      <c r="AT781" s="279">
        <v>6</v>
      </c>
      <c r="AU781" s="280" t="s">
        <v>3809</v>
      </c>
      <c r="AV781" s="86" t="s">
        <v>926</v>
      </c>
      <c r="AW781" s="285" t="s">
        <v>927</v>
      </c>
      <c r="AX781" s="285">
        <v>68</v>
      </c>
      <c r="AY781" s="87">
        <v>50076</v>
      </c>
      <c r="AZ781" s="86">
        <v>6</v>
      </c>
      <c r="BA781" s="57" t="s">
        <v>3809</v>
      </c>
      <c r="BB781" s="301" t="s">
        <v>926</v>
      </c>
      <c r="BC781" s="83" t="s">
        <v>927</v>
      </c>
      <c r="BD781" s="84">
        <v>60</v>
      </c>
      <c r="BE781" s="282">
        <v>50076</v>
      </c>
      <c r="BF781" s="279">
        <v>6</v>
      </c>
      <c r="BG781" s="303" t="s">
        <v>3809</v>
      </c>
      <c r="BH781" s="86" t="s">
        <v>3829</v>
      </c>
      <c r="BI781" s="285" t="s">
        <v>3829</v>
      </c>
      <c r="BJ781" s="285" t="s">
        <v>3830</v>
      </c>
      <c r="BK781" s="86" t="s">
        <v>3829</v>
      </c>
      <c r="BL781" s="432">
        <v>6</v>
      </c>
      <c r="BM781" s="432" t="s">
        <v>3809</v>
      </c>
      <c r="BN781" s="432" t="str">
        <f>INDEX(ID!$D:$D,MATCH('Org2567'!D781,ID!$A:$A,0))</f>
        <v>หัวไทร</v>
      </c>
    </row>
    <row r="782" spans="1:66" x14ac:dyDescent="0.25">
      <c r="A782" s="272">
        <v>779</v>
      </c>
      <c r="B782" s="272">
        <v>11</v>
      </c>
      <c r="C782" s="82" t="s">
        <v>3149</v>
      </c>
      <c r="D782" s="272" t="s">
        <v>779</v>
      </c>
      <c r="E782" s="82" t="str">
        <f t="shared" si="12"/>
        <v>รพ.บางขัน</v>
      </c>
      <c r="F782" s="90" t="s">
        <v>926</v>
      </c>
      <c r="G782" s="90" t="s">
        <v>927</v>
      </c>
      <c r="H782" s="90">
        <v>33</v>
      </c>
      <c r="I782" s="273">
        <v>39448</v>
      </c>
      <c r="J782" s="90">
        <v>6</v>
      </c>
      <c r="K782" s="93" t="s">
        <v>3783</v>
      </c>
      <c r="L782" s="83" t="s">
        <v>926</v>
      </c>
      <c r="M782" s="83" t="s">
        <v>927</v>
      </c>
      <c r="N782" s="84">
        <v>40</v>
      </c>
      <c r="O782" s="85">
        <v>39494</v>
      </c>
      <c r="P782" s="274">
        <v>6</v>
      </c>
      <c r="Q782" s="275" t="s">
        <v>3809</v>
      </c>
      <c r="R782" s="276" t="s">
        <v>926</v>
      </c>
      <c r="S782" s="277" t="s">
        <v>927</v>
      </c>
      <c r="T782" s="278">
        <v>40</v>
      </c>
      <c r="U782" s="88">
        <v>39494</v>
      </c>
      <c r="V782" s="54">
        <v>6</v>
      </c>
      <c r="W782" s="54" t="s">
        <v>3809</v>
      </c>
      <c r="X782" s="276" t="s">
        <v>926</v>
      </c>
      <c r="Y782" s="83" t="s">
        <v>927</v>
      </c>
      <c r="Z782" s="84">
        <v>40</v>
      </c>
      <c r="AA782" s="88">
        <v>39494</v>
      </c>
      <c r="AB782" s="279">
        <v>6</v>
      </c>
      <c r="AC782" s="280" t="s">
        <v>3809</v>
      </c>
      <c r="AD782" s="281" t="s">
        <v>926</v>
      </c>
      <c r="AE782" s="83" t="s">
        <v>927</v>
      </c>
      <c r="AF782" s="84">
        <v>40</v>
      </c>
      <c r="AG782" s="88">
        <v>39494</v>
      </c>
      <c r="AH782" s="279">
        <v>6</v>
      </c>
      <c r="AI782" s="286" t="s">
        <v>3809</v>
      </c>
      <c r="AJ782" s="281" t="s">
        <v>926</v>
      </c>
      <c r="AK782" s="83" t="s">
        <v>927</v>
      </c>
      <c r="AL782" s="84">
        <v>40</v>
      </c>
      <c r="AM782" s="88">
        <v>39494</v>
      </c>
      <c r="AN782" s="279">
        <v>6</v>
      </c>
      <c r="AO782" s="286" t="s">
        <v>3809</v>
      </c>
      <c r="AP782" s="281" t="s">
        <v>926</v>
      </c>
      <c r="AQ782" s="83" t="s">
        <v>927</v>
      </c>
      <c r="AR782" s="84">
        <v>40</v>
      </c>
      <c r="AS782" s="88">
        <v>39494</v>
      </c>
      <c r="AT782" s="279">
        <v>6</v>
      </c>
      <c r="AU782" s="280" t="s">
        <v>3809</v>
      </c>
      <c r="AV782" s="86" t="s">
        <v>926</v>
      </c>
      <c r="AW782" s="285" t="s">
        <v>927</v>
      </c>
      <c r="AX782" s="285">
        <v>40</v>
      </c>
      <c r="AY782" s="87">
        <v>39072</v>
      </c>
      <c r="AZ782" s="86">
        <v>6</v>
      </c>
      <c r="BA782" s="57" t="s">
        <v>3809</v>
      </c>
      <c r="BB782" s="301" t="s">
        <v>926</v>
      </c>
      <c r="BC782" s="83" t="s">
        <v>927</v>
      </c>
      <c r="BD782" s="84">
        <v>38</v>
      </c>
      <c r="BE782" s="282">
        <v>39072</v>
      </c>
      <c r="BF782" s="279">
        <v>6</v>
      </c>
      <c r="BG782" s="303" t="s">
        <v>3809</v>
      </c>
      <c r="BH782" s="86" t="s">
        <v>3829</v>
      </c>
      <c r="BI782" s="285" t="s">
        <v>3829</v>
      </c>
      <c r="BJ782" s="285" t="s">
        <v>3830</v>
      </c>
      <c r="BK782" s="86" t="s">
        <v>3829</v>
      </c>
      <c r="BL782" s="432">
        <v>6</v>
      </c>
      <c r="BM782" s="432" t="s">
        <v>3809</v>
      </c>
      <c r="BN782" s="432" t="str">
        <f>INDEX(ID!$D:$D,MATCH('Org2567'!D782,ID!$A:$A,0))</f>
        <v>บางขัน</v>
      </c>
    </row>
    <row r="783" spans="1:66" x14ac:dyDescent="0.25">
      <c r="A783" s="272">
        <v>780</v>
      </c>
      <c r="B783" s="272">
        <v>11</v>
      </c>
      <c r="C783" s="82" t="s">
        <v>3149</v>
      </c>
      <c r="D783" s="272" t="s">
        <v>780</v>
      </c>
      <c r="E783" s="82" t="str">
        <f t="shared" si="12"/>
        <v>รพ.ถ้ำพรรณรา</v>
      </c>
      <c r="F783" s="90" t="s">
        <v>926</v>
      </c>
      <c r="G783" s="90" t="s">
        <v>989</v>
      </c>
      <c r="H783" s="90">
        <v>23</v>
      </c>
      <c r="I783" s="273">
        <v>15242</v>
      </c>
      <c r="J783" s="90">
        <v>3</v>
      </c>
      <c r="K783" s="93" t="s">
        <v>3705</v>
      </c>
      <c r="L783" s="83" t="s">
        <v>926</v>
      </c>
      <c r="M783" s="83" t="s">
        <v>989</v>
      </c>
      <c r="N783" s="84">
        <v>23</v>
      </c>
      <c r="O783" s="85">
        <v>15269</v>
      </c>
      <c r="P783" s="274">
        <v>3</v>
      </c>
      <c r="Q783" s="275" t="s">
        <v>3819</v>
      </c>
      <c r="R783" s="276" t="s">
        <v>926</v>
      </c>
      <c r="S783" s="277" t="s">
        <v>989</v>
      </c>
      <c r="T783" s="278">
        <v>23</v>
      </c>
      <c r="U783" s="88">
        <v>15269</v>
      </c>
      <c r="V783" s="54">
        <v>3</v>
      </c>
      <c r="W783" s="54" t="s">
        <v>3819</v>
      </c>
      <c r="X783" s="276" t="s">
        <v>926</v>
      </c>
      <c r="Y783" s="83" t="s">
        <v>989</v>
      </c>
      <c r="Z783" s="84">
        <v>23</v>
      </c>
      <c r="AA783" s="88">
        <v>15425</v>
      </c>
      <c r="AB783" s="279">
        <v>3</v>
      </c>
      <c r="AC783" s="280" t="s">
        <v>3819</v>
      </c>
      <c r="AD783" s="281" t="s">
        <v>926</v>
      </c>
      <c r="AE783" s="83" t="s">
        <v>989</v>
      </c>
      <c r="AF783" s="84">
        <v>26</v>
      </c>
      <c r="AG783" s="88">
        <v>15425</v>
      </c>
      <c r="AH783" s="279">
        <v>3</v>
      </c>
      <c r="AI783" s="286" t="s">
        <v>3819</v>
      </c>
      <c r="AJ783" s="281" t="s">
        <v>926</v>
      </c>
      <c r="AK783" s="83" t="s">
        <v>989</v>
      </c>
      <c r="AL783" s="84">
        <v>26</v>
      </c>
      <c r="AM783" s="88">
        <v>15425</v>
      </c>
      <c r="AN783" s="279">
        <v>3</v>
      </c>
      <c r="AO783" s="286" t="s">
        <v>3819</v>
      </c>
      <c r="AP783" s="281" t="s">
        <v>926</v>
      </c>
      <c r="AQ783" s="83" t="s">
        <v>989</v>
      </c>
      <c r="AR783" s="84">
        <v>26</v>
      </c>
      <c r="AS783" s="88">
        <v>15425</v>
      </c>
      <c r="AT783" s="279">
        <v>3</v>
      </c>
      <c r="AU783" s="280" t="s">
        <v>3819</v>
      </c>
      <c r="AV783" s="86" t="s">
        <v>926</v>
      </c>
      <c r="AW783" s="285" t="s">
        <v>989</v>
      </c>
      <c r="AX783" s="285">
        <v>26</v>
      </c>
      <c r="AY783" s="87">
        <v>15336</v>
      </c>
      <c r="AZ783" s="86">
        <v>3</v>
      </c>
      <c r="BA783" s="57" t="s">
        <v>3819</v>
      </c>
      <c r="BB783" s="301" t="s">
        <v>926</v>
      </c>
      <c r="BC783" s="83" t="s">
        <v>989</v>
      </c>
      <c r="BD783" s="84">
        <v>26</v>
      </c>
      <c r="BE783" s="282">
        <v>15336</v>
      </c>
      <c r="BF783" s="279">
        <v>3</v>
      </c>
      <c r="BG783" s="303" t="s">
        <v>3819</v>
      </c>
      <c r="BH783" s="86" t="s">
        <v>3829</v>
      </c>
      <c r="BI783" s="285" t="s">
        <v>3829</v>
      </c>
      <c r="BJ783" s="285" t="s">
        <v>3829</v>
      </c>
      <c r="BK783" s="86" t="s">
        <v>3829</v>
      </c>
      <c r="BL783" s="432">
        <v>3</v>
      </c>
      <c r="BM783" s="432" t="s">
        <v>3819</v>
      </c>
      <c r="BN783" s="432" t="str">
        <f>INDEX(ID!$D:$D,MATCH('Org2567'!D783,ID!$A:$A,0))</f>
        <v>ถ้ำพรรณรา</v>
      </c>
    </row>
    <row r="784" spans="1:66" x14ac:dyDescent="0.25">
      <c r="A784" s="272">
        <v>781</v>
      </c>
      <c r="B784" s="272">
        <v>11</v>
      </c>
      <c r="C784" s="82" t="s">
        <v>3149</v>
      </c>
      <c r="D784" s="272" t="s">
        <v>781</v>
      </c>
      <c r="E784" s="82" t="str">
        <f t="shared" si="12"/>
        <v>รพ.จุฬาภรณ์</v>
      </c>
      <c r="F784" s="90" t="s">
        <v>926</v>
      </c>
      <c r="G784" s="90" t="s">
        <v>927</v>
      </c>
      <c r="H784" s="90">
        <v>35</v>
      </c>
      <c r="I784" s="273">
        <v>23756</v>
      </c>
      <c r="J784" s="90">
        <v>5</v>
      </c>
      <c r="K784" s="93" t="s">
        <v>3703</v>
      </c>
      <c r="L784" s="83" t="s">
        <v>926</v>
      </c>
      <c r="M784" s="83" t="s">
        <v>927</v>
      </c>
      <c r="N784" s="84">
        <v>35</v>
      </c>
      <c r="O784" s="85">
        <v>23658</v>
      </c>
      <c r="P784" s="274">
        <v>5</v>
      </c>
      <c r="Q784" s="275" t="s">
        <v>3811</v>
      </c>
      <c r="R784" s="276" t="s">
        <v>926</v>
      </c>
      <c r="S784" s="277" t="s">
        <v>927</v>
      </c>
      <c r="T784" s="278">
        <v>35</v>
      </c>
      <c r="U784" s="88">
        <v>23658</v>
      </c>
      <c r="V784" s="54">
        <v>5</v>
      </c>
      <c r="W784" s="54" t="s">
        <v>3811</v>
      </c>
      <c r="X784" s="276" t="s">
        <v>926</v>
      </c>
      <c r="Y784" s="83" t="s">
        <v>927</v>
      </c>
      <c r="Z784" s="84">
        <v>35</v>
      </c>
      <c r="AA784" s="88">
        <v>23720</v>
      </c>
      <c r="AB784" s="279">
        <v>5</v>
      </c>
      <c r="AC784" s="280" t="s">
        <v>3811</v>
      </c>
      <c r="AD784" s="281" t="s">
        <v>926</v>
      </c>
      <c r="AE784" s="83" t="s">
        <v>927</v>
      </c>
      <c r="AF784" s="84">
        <v>35</v>
      </c>
      <c r="AG784" s="88">
        <v>23720</v>
      </c>
      <c r="AH784" s="279">
        <v>5</v>
      </c>
      <c r="AI784" s="286" t="s">
        <v>3811</v>
      </c>
      <c r="AJ784" s="281" t="s">
        <v>926</v>
      </c>
      <c r="AK784" s="83" t="s">
        <v>927</v>
      </c>
      <c r="AL784" s="84">
        <v>35</v>
      </c>
      <c r="AM784" s="88">
        <v>23720</v>
      </c>
      <c r="AN784" s="279">
        <v>5</v>
      </c>
      <c r="AO784" s="286" t="s">
        <v>3811</v>
      </c>
      <c r="AP784" s="281" t="s">
        <v>926</v>
      </c>
      <c r="AQ784" s="83" t="s">
        <v>927</v>
      </c>
      <c r="AR784" s="84">
        <v>35</v>
      </c>
      <c r="AS784" s="88">
        <v>23720</v>
      </c>
      <c r="AT784" s="279">
        <v>5</v>
      </c>
      <c r="AU784" s="280" t="s">
        <v>3811</v>
      </c>
      <c r="AV784" s="86" t="s">
        <v>926</v>
      </c>
      <c r="AW784" s="285" t="s">
        <v>927</v>
      </c>
      <c r="AX784" s="285">
        <v>35</v>
      </c>
      <c r="AY784" s="87">
        <v>23512</v>
      </c>
      <c r="AZ784" s="86">
        <v>5</v>
      </c>
      <c r="BA784" s="57" t="s">
        <v>3811</v>
      </c>
      <c r="BB784" s="301" t="s">
        <v>926</v>
      </c>
      <c r="BC784" s="83" t="s">
        <v>927</v>
      </c>
      <c r="BD784" s="84">
        <v>32</v>
      </c>
      <c r="BE784" s="282">
        <v>23512</v>
      </c>
      <c r="BF784" s="279">
        <v>5</v>
      </c>
      <c r="BG784" s="303" t="s">
        <v>3811</v>
      </c>
      <c r="BH784" s="86" t="s">
        <v>3829</v>
      </c>
      <c r="BI784" s="285" t="s">
        <v>3829</v>
      </c>
      <c r="BJ784" s="285" t="s">
        <v>3830</v>
      </c>
      <c r="BK784" s="86" t="s">
        <v>3829</v>
      </c>
      <c r="BL784" s="432">
        <v>5</v>
      </c>
      <c r="BM784" s="432" t="s">
        <v>3811</v>
      </c>
      <c r="BN784" s="432" t="str">
        <f>INDEX(ID!$D:$D,MATCH('Org2567'!D784,ID!$A:$A,0))</f>
        <v>จุฬาภรณ์</v>
      </c>
    </row>
    <row r="785" spans="1:66" x14ac:dyDescent="0.25">
      <c r="A785" s="272">
        <v>782</v>
      </c>
      <c r="B785" s="272">
        <v>11</v>
      </c>
      <c r="C785" s="82" t="s">
        <v>3149</v>
      </c>
      <c r="D785" s="272" t="s">
        <v>3204</v>
      </c>
      <c r="E785" s="82" t="str">
        <f t="shared" si="12"/>
        <v>รพ.เฉลิมพระเกียรติ(นครศรีธรรมราช)</v>
      </c>
      <c r="F785" s="90" t="s">
        <v>926</v>
      </c>
      <c r="G785" s="90" t="s">
        <v>989</v>
      </c>
      <c r="H785" s="90">
        <v>29</v>
      </c>
      <c r="I785" s="273">
        <v>23708</v>
      </c>
      <c r="J785" s="90">
        <v>3</v>
      </c>
      <c r="K785" s="93" t="s">
        <v>3705</v>
      </c>
      <c r="L785" s="83" t="s">
        <v>926</v>
      </c>
      <c r="M785" s="83" t="s">
        <v>927</v>
      </c>
      <c r="N785" s="84">
        <v>32</v>
      </c>
      <c r="O785" s="85">
        <v>23905</v>
      </c>
      <c r="P785" s="274">
        <v>5</v>
      </c>
      <c r="Q785" s="275" t="s">
        <v>3811</v>
      </c>
      <c r="R785" s="276" t="s">
        <v>926</v>
      </c>
      <c r="S785" s="277" t="s">
        <v>927</v>
      </c>
      <c r="T785" s="278">
        <v>32</v>
      </c>
      <c r="U785" s="88">
        <v>23905</v>
      </c>
      <c r="V785" s="54">
        <v>5</v>
      </c>
      <c r="W785" s="54" t="s">
        <v>3811</v>
      </c>
      <c r="X785" s="276" t="s">
        <v>926</v>
      </c>
      <c r="Y785" s="83" t="s">
        <v>927</v>
      </c>
      <c r="Z785" s="84">
        <v>32</v>
      </c>
      <c r="AA785" s="88">
        <v>24132</v>
      </c>
      <c r="AB785" s="279">
        <v>5</v>
      </c>
      <c r="AC785" s="280" t="s">
        <v>3811</v>
      </c>
      <c r="AD785" s="281" t="s">
        <v>926</v>
      </c>
      <c r="AE785" s="83" t="s">
        <v>927</v>
      </c>
      <c r="AF785" s="84">
        <v>32</v>
      </c>
      <c r="AG785" s="88">
        <v>24132</v>
      </c>
      <c r="AH785" s="279">
        <v>5</v>
      </c>
      <c r="AI785" s="286" t="s">
        <v>3811</v>
      </c>
      <c r="AJ785" s="281" t="s">
        <v>926</v>
      </c>
      <c r="AK785" s="83" t="s">
        <v>927</v>
      </c>
      <c r="AL785" s="84">
        <v>32</v>
      </c>
      <c r="AM785" s="88">
        <v>24132</v>
      </c>
      <c r="AN785" s="279">
        <v>5</v>
      </c>
      <c r="AO785" s="286" t="s">
        <v>3811</v>
      </c>
      <c r="AP785" s="281" t="s">
        <v>926</v>
      </c>
      <c r="AQ785" s="83" t="s">
        <v>927</v>
      </c>
      <c r="AR785" s="84">
        <v>32</v>
      </c>
      <c r="AS785" s="88">
        <v>24132</v>
      </c>
      <c r="AT785" s="279">
        <v>5</v>
      </c>
      <c r="AU785" s="280" t="s">
        <v>3811</v>
      </c>
      <c r="AV785" s="86" t="s">
        <v>926</v>
      </c>
      <c r="AW785" s="285" t="s">
        <v>927</v>
      </c>
      <c r="AX785" s="285">
        <v>32</v>
      </c>
      <c r="AY785" s="87">
        <v>23921</v>
      </c>
      <c r="AZ785" s="86">
        <v>5</v>
      </c>
      <c r="BA785" s="57" t="s">
        <v>3811</v>
      </c>
      <c r="BB785" s="301" t="s">
        <v>926</v>
      </c>
      <c r="BC785" s="83" t="s">
        <v>927</v>
      </c>
      <c r="BD785" s="84">
        <v>39</v>
      </c>
      <c r="BE785" s="282">
        <v>23921</v>
      </c>
      <c r="BF785" s="279">
        <v>5</v>
      </c>
      <c r="BG785" s="303" t="s">
        <v>3811</v>
      </c>
      <c r="BH785" s="86" t="s">
        <v>3829</v>
      </c>
      <c r="BI785" s="285" t="s">
        <v>3829</v>
      </c>
      <c r="BJ785" s="285" t="s">
        <v>3830</v>
      </c>
      <c r="BK785" s="86" t="s">
        <v>3829</v>
      </c>
      <c r="BL785" s="432">
        <v>5</v>
      </c>
      <c r="BM785" s="432" t="s">
        <v>3811</v>
      </c>
      <c r="BN785" s="432" t="str">
        <f>INDEX(ID!$D:$D,MATCH('Org2567'!D785,ID!$A:$A,0))</f>
        <v>เฉลิมพระเกียรติ(นครศรีธรรมราช)</v>
      </c>
    </row>
    <row r="786" spans="1:66" x14ac:dyDescent="0.25">
      <c r="A786" s="272">
        <v>783</v>
      </c>
      <c r="B786" s="272">
        <v>11</v>
      </c>
      <c r="C786" s="82" t="s">
        <v>3149</v>
      </c>
      <c r="D786" s="272" t="s">
        <v>3206</v>
      </c>
      <c r="E786" s="82" t="str">
        <f t="shared" si="12"/>
        <v>รพ.พ่อท่านคล้ายวาจาสิทธิ์</v>
      </c>
      <c r="F786" s="90" t="s">
        <v>926</v>
      </c>
      <c r="G786" s="90" t="s">
        <v>989</v>
      </c>
      <c r="H786" s="90">
        <v>0</v>
      </c>
      <c r="I786" s="273">
        <v>21804</v>
      </c>
      <c r="J786" s="90">
        <v>3</v>
      </c>
      <c r="K786" s="93" t="s">
        <v>3705</v>
      </c>
      <c r="L786" s="83" t="s">
        <v>926</v>
      </c>
      <c r="M786" s="83" t="s">
        <v>927</v>
      </c>
      <c r="N786" s="84">
        <v>30</v>
      </c>
      <c r="O786" s="85">
        <v>21836</v>
      </c>
      <c r="P786" s="274">
        <v>5</v>
      </c>
      <c r="Q786" s="275" t="s">
        <v>3811</v>
      </c>
      <c r="R786" s="276" t="s">
        <v>926</v>
      </c>
      <c r="S786" s="277" t="s">
        <v>927</v>
      </c>
      <c r="T786" s="278">
        <v>30</v>
      </c>
      <c r="U786" s="88">
        <v>21836</v>
      </c>
      <c r="V786" s="54">
        <v>5</v>
      </c>
      <c r="W786" s="54" t="s">
        <v>3811</v>
      </c>
      <c r="X786" s="276" t="s">
        <v>926</v>
      </c>
      <c r="Y786" s="83" t="s">
        <v>927</v>
      </c>
      <c r="Z786" s="84">
        <v>30</v>
      </c>
      <c r="AA786" s="88">
        <v>21994</v>
      </c>
      <c r="AB786" s="279">
        <v>5</v>
      </c>
      <c r="AC786" s="280" t="s">
        <v>3811</v>
      </c>
      <c r="AD786" s="281" t="s">
        <v>926</v>
      </c>
      <c r="AE786" s="83" t="s">
        <v>927</v>
      </c>
      <c r="AF786" s="84">
        <v>30</v>
      </c>
      <c r="AG786" s="88">
        <v>21994</v>
      </c>
      <c r="AH786" s="279">
        <v>5</v>
      </c>
      <c r="AI786" s="286" t="s">
        <v>3811</v>
      </c>
      <c r="AJ786" s="281" t="s">
        <v>926</v>
      </c>
      <c r="AK786" s="83" t="s">
        <v>927</v>
      </c>
      <c r="AL786" s="84">
        <v>30</v>
      </c>
      <c r="AM786" s="88">
        <v>21994</v>
      </c>
      <c r="AN786" s="279">
        <v>5</v>
      </c>
      <c r="AO786" s="286" t="s">
        <v>3811</v>
      </c>
      <c r="AP786" s="281" t="s">
        <v>926</v>
      </c>
      <c r="AQ786" s="83" t="s">
        <v>927</v>
      </c>
      <c r="AR786" s="84">
        <v>30</v>
      </c>
      <c r="AS786" s="88">
        <v>21994</v>
      </c>
      <c r="AT786" s="279">
        <v>5</v>
      </c>
      <c r="AU786" s="280" t="s">
        <v>3811</v>
      </c>
      <c r="AV786" s="86" t="s">
        <v>926</v>
      </c>
      <c r="AW786" s="285" t="s">
        <v>927</v>
      </c>
      <c r="AX786" s="285">
        <v>30</v>
      </c>
      <c r="AY786" s="87">
        <v>21759</v>
      </c>
      <c r="AZ786" s="86">
        <v>5</v>
      </c>
      <c r="BA786" s="57" t="s">
        <v>3811</v>
      </c>
      <c r="BB786" s="301" t="s">
        <v>926</v>
      </c>
      <c r="BC786" s="83" t="s">
        <v>927</v>
      </c>
      <c r="BD786" s="84">
        <v>31</v>
      </c>
      <c r="BE786" s="282">
        <v>21759</v>
      </c>
      <c r="BF786" s="279">
        <v>5</v>
      </c>
      <c r="BG786" s="303" t="s">
        <v>3811</v>
      </c>
      <c r="BH786" s="86" t="s">
        <v>3829</v>
      </c>
      <c r="BI786" s="285" t="s">
        <v>3829</v>
      </c>
      <c r="BJ786" s="285" t="s">
        <v>3830</v>
      </c>
      <c r="BK786" s="86" t="s">
        <v>3829</v>
      </c>
      <c r="BL786" s="432">
        <v>5</v>
      </c>
      <c r="BM786" s="432" t="s">
        <v>3811</v>
      </c>
      <c r="BN786" s="432" t="str">
        <f>INDEX(ID!$D:$D,MATCH('Org2567'!D786,ID!$A:$A,0))</f>
        <v>พ่อท่านคล้ายวาจาสิทธิ์</v>
      </c>
    </row>
    <row r="787" spans="1:66" x14ac:dyDescent="0.25">
      <c r="A787" s="272">
        <v>784</v>
      </c>
      <c r="B787" s="272">
        <v>11</v>
      </c>
      <c r="C787" s="82" t="s">
        <v>3149</v>
      </c>
      <c r="D787" s="272" t="s">
        <v>782</v>
      </c>
      <c r="E787" s="82" t="str">
        <f t="shared" si="12"/>
        <v>รพ.นบพิตำ</v>
      </c>
      <c r="F787" s="90" t="s">
        <v>926</v>
      </c>
      <c r="G787" s="90" t="s">
        <v>989</v>
      </c>
      <c r="H787" s="90">
        <v>0</v>
      </c>
      <c r="I787" s="273">
        <v>22430</v>
      </c>
      <c r="J787" s="90">
        <v>3</v>
      </c>
      <c r="K787" s="93" t="s">
        <v>3705</v>
      </c>
      <c r="L787" s="83" t="s">
        <v>926</v>
      </c>
      <c r="M787" s="83" t="s">
        <v>989</v>
      </c>
      <c r="N787" s="84">
        <v>0</v>
      </c>
      <c r="O787" s="85">
        <v>22862</v>
      </c>
      <c r="P787" s="274">
        <v>3</v>
      </c>
      <c r="Q787" s="275" t="s">
        <v>3819</v>
      </c>
      <c r="R787" s="276" t="s">
        <v>926</v>
      </c>
      <c r="S787" s="277" t="s">
        <v>989</v>
      </c>
      <c r="T787" s="278">
        <v>0</v>
      </c>
      <c r="U787" s="88">
        <v>22862</v>
      </c>
      <c r="V787" s="54">
        <v>3</v>
      </c>
      <c r="W787" s="54" t="s">
        <v>3819</v>
      </c>
      <c r="X787" s="276" t="s">
        <v>926</v>
      </c>
      <c r="Y787" s="83" t="s">
        <v>989</v>
      </c>
      <c r="Z787" s="84">
        <v>0</v>
      </c>
      <c r="AA787" s="88">
        <v>23289</v>
      </c>
      <c r="AB787" s="279">
        <v>3</v>
      </c>
      <c r="AC787" s="280" t="s">
        <v>3819</v>
      </c>
      <c r="AD787" s="281" t="s">
        <v>926</v>
      </c>
      <c r="AE787" s="83" t="s">
        <v>989</v>
      </c>
      <c r="AF787" s="84">
        <v>3</v>
      </c>
      <c r="AG787" s="88">
        <v>23289</v>
      </c>
      <c r="AH787" s="279">
        <v>3</v>
      </c>
      <c r="AI787" s="286" t="s">
        <v>3819</v>
      </c>
      <c r="AJ787" s="281" t="s">
        <v>926</v>
      </c>
      <c r="AK787" s="83" t="s">
        <v>989</v>
      </c>
      <c r="AL787" s="84">
        <v>3</v>
      </c>
      <c r="AM787" s="88">
        <v>23289</v>
      </c>
      <c r="AN787" s="279">
        <v>3</v>
      </c>
      <c r="AO787" s="286" t="s">
        <v>3819</v>
      </c>
      <c r="AP787" s="281" t="s">
        <v>926</v>
      </c>
      <c r="AQ787" s="83" t="s">
        <v>989</v>
      </c>
      <c r="AR787" s="84">
        <v>3</v>
      </c>
      <c r="AS787" s="88">
        <v>23289</v>
      </c>
      <c r="AT787" s="279">
        <v>3</v>
      </c>
      <c r="AU787" s="280" t="s">
        <v>3819</v>
      </c>
      <c r="AV787" s="86" t="s">
        <v>926</v>
      </c>
      <c r="AW787" s="285" t="s">
        <v>989</v>
      </c>
      <c r="AX787" s="285">
        <v>3</v>
      </c>
      <c r="AY787" s="87">
        <v>23257</v>
      </c>
      <c r="AZ787" s="86">
        <v>3</v>
      </c>
      <c r="BA787" s="57" t="s">
        <v>3819</v>
      </c>
      <c r="BB787" s="301" t="s">
        <v>926</v>
      </c>
      <c r="BC787" s="83" t="s">
        <v>989</v>
      </c>
      <c r="BD787" s="84">
        <v>3</v>
      </c>
      <c r="BE787" s="282">
        <v>23257</v>
      </c>
      <c r="BF787" s="279">
        <v>3</v>
      </c>
      <c r="BG787" s="303" t="s">
        <v>3819</v>
      </c>
      <c r="BH787" s="86" t="s">
        <v>3829</v>
      </c>
      <c r="BI787" s="285" t="s">
        <v>3829</v>
      </c>
      <c r="BJ787" s="285" t="s">
        <v>3829</v>
      </c>
      <c r="BK787" s="86" t="s">
        <v>3829</v>
      </c>
      <c r="BL787" s="432">
        <v>3</v>
      </c>
      <c r="BM787" s="432" t="s">
        <v>3819</v>
      </c>
      <c r="BN787" s="432" t="str">
        <f>INDEX(ID!$D:$D,MATCH('Org2567'!D787,ID!$A:$A,0))</f>
        <v>นบพิตำ</v>
      </c>
    </row>
    <row r="788" spans="1:66" x14ac:dyDescent="0.25">
      <c r="A788" s="272">
        <v>785</v>
      </c>
      <c r="B788" s="272">
        <v>11</v>
      </c>
      <c r="C788" s="82" t="s">
        <v>3149</v>
      </c>
      <c r="D788" s="272" t="s">
        <v>783</v>
      </c>
      <c r="E788" s="82" t="str">
        <f t="shared" si="12"/>
        <v>รพ.พระพรหม</v>
      </c>
      <c r="F788" s="90" t="s">
        <v>926</v>
      </c>
      <c r="G788" s="90" t="s">
        <v>989</v>
      </c>
      <c r="H788" s="90">
        <v>0</v>
      </c>
      <c r="I788" s="273">
        <v>31680</v>
      </c>
      <c r="J788" s="90">
        <v>4</v>
      </c>
      <c r="K788" s="93" t="s">
        <v>3707</v>
      </c>
      <c r="L788" s="83" t="s">
        <v>926</v>
      </c>
      <c r="M788" s="83" t="s">
        <v>927</v>
      </c>
      <c r="N788" s="84">
        <v>0</v>
      </c>
      <c r="O788" s="85">
        <v>31958</v>
      </c>
      <c r="P788" s="274">
        <v>6</v>
      </c>
      <c r="Q788" s="275" t="s">
        <v>3809</v>
      </c>
      <c r="R788" s="276" t="s">
        <v>926</v>
      </c>
      <c r="S788" s="277" t="s">
        <v>927</v>
      </c>
      <c r="T788" s="278">
        <v>60</v>
      </c>
      <c r="U788" s="88">
        <v>31958</v>
      </c>
      <c r="V788" s="54">
        <v>6</v>
      </c>
      <c r="W788" s="54" t="s">
        <v>3809</v>
      </c>
      <c r="X788" s="276" t="s">
        <v>926</v>
      </c>
      <c r="Y788" s="83" t="s">
        <v>927</v>
      </c>
      <c r="Z788" s="84">
        <v>60</v>
      </c>
      <c r="AA788" s="88">
        <v>32263</v>
      </c>
      <c r="AB788" s="279">
        <v>6</v>
      </c>
      <c r="AC788" s="280" t="s">
        <v>3809</v>
      </c>
      <c r="AD788" s="281" t="s">
        <v>926</v>
      </c>
      <c r="AE788" s="83" t="s">
        <v>927</v>
      </c>
      <c r="AF788" s="84">
        <v>60</v>
      </c>
      <c r="AG788" s="88">
        <v>32263</v>
      </c>
      <c r="AH788" s="279">
        <v>6</v>
      </c>
      <c r="AI788" s="286" t="s">
        <v>3809</v>
      </c>
      <c r="AJ788" s="281" t="s">
        <v>926</v>
      </c>
      <c r="AK788" s="83" t="s">
        <v>927</v>
      </c>
      <c r="AL788" s="84">
        <v>60</v>
      </c>
      <c r="AM788" s="88">
        <v>32263</v>
      </c>
      <c r="AN788" s="279">
        <v>6</v>
      </c>
      <c r="AO788" s="286" t="s">
        <v>3809</v>
      </c>
      <c r="AP788" s="281" t="s">
        <v>926</v>
      </c>
      <c r="AQ788" s="83" t="s">
        <v>927</v>
      </c>
      <c r="AR788" s="84">
        <v>60</v>
      </c>
      <c r="AS788" s="88">
        <v>32263</v>
      </c>
      <c r="AT788" s="279">
        <v>6</v>
      </c>
      <c r="AU788" s="280" t="s">
        <v>3809</v>
      </c>
      <c r="AV788" s="86" t="s">
        <v>926</v>
      </c>
      <c r="AW788" s="285" t="s">
        <v>927</v>
      </c>
      <c r="AX788" s="285">
        <v>60</v>
      </c>
      <c r="AY788" s="87">
        <v>32368</v>
      </c>
      <c r="AZ788" s="86">
        <v>6</v>
      </c>
      <c r="BA788" s="57" t="s">
        <v>3809</v>
      </c>
      <c r="BB788" s="301" t="s">
        <v>926</v>
      </c>
      <c r="BC788" s="83" t="s">
        <v>927</v>
      </c>
      <c r="BD788" s="84">
        <v>60</v>
      </c>
      <c r="BE788" s="282">
        <v>32368</v>
      </c>
      <c r="BF788" s="279">
        <v>6</v>
      </c>
      <c r="BG788" s="303" t="s">
        <v>3809</v>
      </c>
      <c r="BH788" s="86" t="s">
        <v>3829</v>
      </c>
      <c r="BI788" s="285" t="s">
        <v>3829</v>
      </c>
      <c r="BJ788" s="285" t="s">
        <v>3829</v>
      </c>
      <c r="BK788" s="86" t="s">
        <v>3829</v>
      </c>
      <c r="BL788" s="432">
        <v>6</v>
      </c>
      <c r="BM788" s="432" t="s">
        <v>3809</v>
      </c>
      <c r="BN788" s="432" t="str">
        <f>INDEX(ID!$D:$D,MATCH('Org2567'!D788,ID!$A:$A,0))</f>
        <v>พระพรหม</v>
      </c>
    </row>
    <row r="789" spans="1:66" x14ac:dyDescent="0.25">
      <c r="A789" s="272">
        <v>786</v>
      </c>
      <c r="B789" s="272">
        <v>11</v>
      </c>
      <c r="C789" s="82" t="s">
        <v>3246</v>
      </c>
      <c r="D789" s="272" t="s">
        <v>784</v>
      </c>
      <c r="E789" s="82" t="str">
        <f t="shared" si="12"/>
        <v>รพ.พังงา</v>
      </c>
      <c r="F789" s="90" t="s">
        <v>922</v>
      </c>
      <c r="G789" s="90" t="s">
        <v>918</v>
      </c>
      <c r="H789" s="90">
        <v>215</v>
      </c>
      <c r="I789" s="273">
        <v>31980</v>
      </c>
      <c r="J789" s="90">
        <v>16</v>
      </c>
      <c r="K789" s="93" t="s">
        <v>3748</v>
      </c>
      <c r="L789" s="83" t="s">
        <v>922</v>
      </c>
      <c r="M789" s="83" t="s">
        <v>918</v>
      </c>
      <c r="N789" s="84">
        <v>215</v>
      </c>
      <c r="O789" s="85">
        <v>32806</v>
      </c>
      <c r="P789" s="274">
        <v>16</v>
      </c>
      <c r="Q789" s="275" t="s">
        <v>3818</v>
      </c>
      <c r="R789" s="276" t="s">
        <v>922</v>
      </c>
      <c r="S789" s="277" t="s">
        <v>918</v>
      </c>
      <c r="T789" s="278">
        <v>215</v>
      </c>
      <c r="U789" s="88">
        <v>32806</v>
      </c>
      <c r="V789" s="54">
        <v>16</v>
      </c>
      <c r="W789" s="54" t="s">
        <v>3818</v>
      </c>
      <c r="X789" s="276" t="s">
        <v>922</v>
      </c>
      <c r="Y789" s="83" t="s">
        <v>918</v>
      </c>
      <c r="Z789" s="84">
        <v>215</v>
      </c>
      <c r="AA789" s="88">
        <v>32474</v>
      </c>
      <c r="AB789" s="279">
        <v>16</v>
      </c>
      <c r="AC789" s="280" t="s">
        <v>3818</v>
      </c>
      <c r="AD789" s="281" t="s">
        <v>922</v>
      </c>
      <c r="AE789" s="83" t="s">
        <v>918</v>
      </c>
      <c r="AF789" s="84">
        <v>215</v>
      </c>
      <c r="AG789" s="88">
        <v>32474</v>
      </c>
      <c r="AH789" s="279">
        <v>16</v>
      </c>
      <c r="AI789" s="286" t="s">
        <v>3818</v>
      </c>
      <c r="AJ789" s="281" t="s">
        <v>922</v>
      </c>
      <c r="AK789" s="83" t="s">
        <v>918</v>
      </c>
      <c r="AL789" s="84">
        <v>215</v>
      </c>
      <c r="AM789" s="88">
        <v>32474</v>
      </c>
      <c r="AN789" s="279">
        <v>16</v>
      </c>
      <c r="AO789" s="286" t="s">
        <v>3818</v>
      </c>
      <c r="AP789" s="281" t="s">
        <v>922</v>
      </c>
      <c r="AQ789" s="83" t="s">
        <v>918</v>
      </c>
      <c r="AR789" s="84">
        <v>215</v>
      </c>
      <c r="AS789" s="88">
        <v>32474</v>
      </c>
      <c r="AT789" s="279">
        <v>16</v>
      </c>
      <c r="AU789" s="280" t="s">
        <v>3818</v>
      </c>
      <c r="AV789" s="86" t="s">
        <v>922</v>
      </c>
      <c r="AW789" s="285" t="s">
        <v>918</v>
      </c>
      <c r="AX789" s="285">
        <v>215</v>
      </c>
      <c r="AY789" s="87">
        <v>31686</v>
      </c>
      <c r="AZ789" s="86">
        <v>16</v>
      </c>
      <c r="BA789" s="57" t="s">
        <v>3818</v>
      </c>
      <c r="BB789" s="301" t="s">
        <v>922</v>
      </c>
      <c r="BC789" s="83" t="s">
        <v>918</v>
      </c>
      <c r="BD789" s="84">
        <v>215</v>
      </c>
      <c r="BE789" s="282">
        <v>31686</v>
      </c>
      <c r="BF789" s="279">
        <v>16</v>
      </c>
      <c r="BG789" s="303" t="s">
        <v>3818</v>
      </c>
      <c r="BH789" s="86" t="s">
        <v>3829</v>
      </c>
      <c r="BI789" s="285" t="s">
        <v>3829</v>
      </c>
      <c r="BJ789" s="285" t="s">
        <v>3829</v>
      </c>
      <c r="BK789" s="86" t="s">
        <v>3829</v>
      </c>
      <c r="BL789" s="432">
        <v>16</v>
      </c>
      <c r="BM789" s="432" t="s">
        <v>3818</v>
      </c>
      <c r="BN789" s="432" t="str">
        <f>INDEX(ID!$D:$D,MATCH('Org2567'!D789,ID!$A:$A,0))</f>
        <v>พังงา</v>
      </c>
    </row>
    <row r="790" spans="1:66" x14ac:dyDescent="0.25">
      <c r="A790" s="272">
        <v>787</v>
      </c>
      <c r="B790" s="272">
        <v>11</v>
      </c>
      <c r="C790" s="82" t="s">
        <v>3246</v>
      </c>
      <c r="D790" s="272" t="s">
        <v>785</v>
      </c>
      <c r="E790" s="82" t="str">
        <f t="shared" si="12"/>
        <v>รพ.ตะกั่วป่า</v>
      </c>
      <c r="F790" s="90" t="s">
        <v>922</v>
      </c>
      <c r="G790" s="90" t="s">
        <v>924</v>
      </c>
      <c r="H790" s="90">
        <v>209</v>
      </c>
      <c r="I790" s="273">
        <v>30392</v>
      </c>
      <c r="J790" s="90">
        <v>15</v>
      </c>
      <c r="K790" s="93" t="s">
        <v>3775</v>
      </c>
      <c r="L790" s="83" t="s">
        <v>922</v>
      </c>
      <c r="M790" s="83" t="s">
        <v>924</v>
      </c>
      <c r="N790" s="84">
        <v>197</v>
      </c>
      <c r="O790" s="85">
        <v>31149</v>
      </c>
      <c r="P790" s="274">
        <v>14</v>
      </c>
      <c r="Q790" s="275" t="s">
        <v>3808</v>
      </c>
      <c r="R790" s="276" t="s">
        <v>922</v>
      </c>
      <c r="S790" s="277" t="s">
        <v>924</v>
      </c>
      <c r="T790" s="278">
        <v>209</v>
      </c>
      <c r="U790" s="88">
        <v>31149</v>
      </c>
      <c r="V790" s="54">
        <v>15</v>
      </c>
      <c r="W790" s="54" t="s">
        <v>3812</v>
      </c>
      <c r="X790" s="276" t="s">
        <v>922</v>
      </c>
      <c r="Y790" s="83" t="s">
        <v>924</v>
      </c>
      <c r="Z790" s="84">
        <v>209</v>
      </c>
      <c r="AA790" s="88">
        <v>31213</v>
      </c>
      <c r="AB790" s="279">
        <v>15</v>
      </c>
      <c r="AC790" s="280" t="s">
        <v>3812</v>
      </c>
      <c r="AD790" s="281" t="s">
        <v>922</v>
      </c>
      <c r="AE790" s="83" t="s">
        <v>924</v>
      </c>
      <c r="AF790" s="84">
        <v>209</v>
      </c>
      <c r="AG790" s="88">
        <v>31213</v>
      </c>
      <c r="AH790" s="279">
        <v>15</v>
      </c>
      <c r="AI790" s="286" t="s">
        <v>3812</v>
      </c>
      <c r="AJ790" s="281" t="s">
        <v>922</v>
      </c>
      <c r="AK790" s="83" t="s">
        <v>924</v>
      </c>
      <c r="AL790" s="84">
        <v>209</v>
      </c>
      <c r="AM790" s="88">
        <v>31213</v>
      </c>
      <c r="AN790" s="279">
        <v>15</v>
      </c>
      <c r="AO790" s="286" t="s">
        <v>3812</v>
      </c>
      <c r="AP790" s="281" t="s">
        <v>922</v>
      </c>
      <c r="AQ790" s="83" t="s">
        <v>924</v>
      </c>
      <c r="AR790" s="84">
        <v>209</v>
      </c>
      <c r="AS790" s="88">
        <v>31213</v>
      </c>
      <c r="AT790" s="279">
        <v>15</v>
      </c>
      <c r="AU790" s="280" t="s">
        <v>3812</v>
      </c>
      <c r="AV790" s="86" t="s">
        <v>922</v>
      </c>
      <c r="AW790" s="285" t="s">
        <v>924</v>
      </c>
      <c r="AX790" s="285">
        <v>209</v>
      </c>
      <c r="AY790" s="87">
        <v>30880</v>
      </c>
      <c r="AZ790" s="86">
        <v>15</v>
      </c>
      <c r="BA790" s="57" t="s">
        <v>3812</v>
      </c>
      <c r="BB790" s="301" t="s">
        <v>922</v>
      </c>
      <c r="BC790" s="83" t="s">
        <v>924</v>
      </c>
      <c r="BD790" s="84">
        <v>209</v>
      </c>
      <c r="BE790" s="282">
        <v>30880</v>
      </c>
      <c r="BF790" s="279">
        <v>15</v>
      </c>
      <c r="BG790" s="303" t="s">
        <v>3812</v>
      </c>
      <c r="BH790" s="86" t="s">
        <v>3829</v>
      </c>
      <c r="BI790" s="285" t="s">
        <v>3829</v>
      </c>
      <c r="BJ790" s="285" t="s">
        <v>3829</v>
      </c>
      <c r="BK790" s="86" t="s">
        <v>3829</v>
      </c>
      <c r="BL790" s="432">
        <v>15</v>
      </c>
      <c r="BM790" s="432" t="s">
        <v>3812</v>
      </c>
      <c r="BN790" s="432" t="str">
        <f>INDEX(ID!$D:$D,MATCH('Org2567'!D790,ID!$A:$A,0))</f>
        <v>ตะกั่วป่า</v>
      </c>
    </row>
    <row r="791" spans="1:66" x14ac:dyDescent="0.25">
      <c r="A791" s="272">
        <v>788</v>
      </c>
      <c r="B791" s="272">
        <v>11</v>
      </c>
      <c r="C791" s="82" t="s">
        <v>3246</v>
      </c>
      <c r="D791" s="272" t="s">
        <v>786</v>
      </c>
      <c r="E791" s="82" t="str">
        <f t="shared" si="12"/>
        <v>รพ.เกาะยาวชัยพัฒน์</v>
      </c>
      <c r="F791" s="90" t="s">
        <v>926</v>
      </c>
      <c r="G791" s="90" t="s">
        <v>927</v>
      </c>
      <c r="H791" s="90">
        <v>28</v>
      </c>
      <c r="I791" s="273">
        <v>11215</v>
      </c>
      <c r="J791" s="90">
        <v>5</v>
      </c>
      <c r="K791" s="93" t="s">
        <v>3703</v>
      </c>
      <c r="L791" s="83" t="s">
        <v>926</v>
      </c>
      <c r="M791" s="83" t="s">
        <v>927</v>
      </c>
      <c r="N791" s="84">
        <v>30</v>
      </c>
      <c r="O791" s="85">
        <v>11589</v>
      </c>
      <c r="P791" s="274">
        <v>5</v>
      </c>
      <c r="Q791" s="275" t="s">
        <v>3811</v>
      </c>
      <c r="R791" s="276" t="s">
        <v>926</v>
      </c>
      <c r="S791" s="277" t="s">
        <v>927</v>
      </c>
      <c r="T791" s="278">
        <v>30</v>
      </c>
      <c r="U791" s="88">
        <v>11589</v>
      </c>
      <c r="V791" s="54">
        <v>5</v>
      </c>
      <c r="W791" s="54" t="s">
        <v>3811</v>
      </c>
      <c r="X791" s="276" t="s">
        <v>926</v>
      </c>
      <c r="Y791" s="83" t="s">
        <v>927</v>
      </c>
      <c r="Z791" s="84">
        <v>30</v>
      </c>
      <c r="AA791" s="88">
        <v>11700</v>
      </c>
      <c r="AB791" s="279">
        <v>5</v>
      </c>
      <c r="AC791" s="280" t="s">
        <v>3811</v>
      </c>
      <c r="AD791" s="281" t="s">
        <v>926</v>
      </c>
      <c r="AE791" s="83" t="s">
        <v>927</v>
      </c>
      <c r="AF791" s="84">
        <v>30</v>
      </c>
      <c r="AG791" s="88">
        <v>11700</v>
      </c>
      <c r="AH791" s="279">
        <v>5</v>
      </c>
      <c r="AI791" s="286" t="s">
        <v>3811</v>
      </c>
      <c r="AJ791" s="281" t="s">
        <v>926</v>
      </c>
      <c r="AK791" s="83" t="s">
        <v>927</v>
      </c>
      <c r="AL791" s="84">
        <v>30</v>
      </c>
      <c r="AM791" s="88">
        <v>11700</v>
      </c>
      <c r="AN791" s="279">
        <v>5</v>
      </c>
      <c r="AO791" s="286" t="s">
        <v>3811</v>
      </c>
      <c r="AP791" s="281" t="s">
        <v>926</v>
      </c>
      <c r="AQ791" s="83" t="s">
        <v>927</v>
      </c>
      <c r="AR791" s="84">
        <v>30</v>
      </c>
      <c r="AS791" s="88">
        <v>11700</v>
      </c>
      <c r="AT791" s="279">
        <v>5</v>
      </c>
      <c r="AU791" s="280" t="s">
        <v>3811</v>
      </c>
      <c r="AV791" s="86" t="s">
        <v>926</v>
      </c>
      <c r="AW791" s="285" t="s">
        <v>927</v>
      </c>
      <c r="AX791" s="285">
        <v>30</v>
      </c>
      <c r="AY791" s="87">
        <v>11473</v>
      </c>
      <c r="AZ791" s="86">
        <v>5</v>
      </c>
      <c r="BA791" s="57" t="s">
        <v>3811</v>
      </c>
      <c r="BB791" s="301" t="s">
        <v>926</v>
      </c>
      <c r="BC791" s="83" t="s">
        <v>927</v>
      </c>
      <c r="BD791" s="84">
        <v>30</v>
      </c>
      <c r="BE791" s="282">
        <v>11473</v>
      </c>
      <c r="BF791" s="279">
        <v>5</v>
      </c>
      <c r="BG791" s="303" t="s">
        <v>3811</v>
      </c>
      <c r="BH791" s="86" t="s">
        <v>3829</v>
      </c>
      <c r="BI791" s="285" t="s">
        <v>3829</v>
      </c>
      <c r="BJ791" s="285" t="s">
        <v>3829</v>
      </c>
      <c r="BK791" s="86" t="s">
        <v>3829</v>
      </c>
      <c r="BL791" s="432">
        <v>5</v>
      </c>
      <c r="BM791" s="432" t="s">
        <v>3811</v>
      </c>
      <c r="BN791" s="432" t="str">
        <f>INDEX(ID!$D:$D,MATCH('Org2567'!D791,ID!$A:$A,0))</f>
        <v>เกาะยาวชัยพัฒน์</v>
      </c>
    </row>
    <row r="792" spans="1:66" x14ac:dyDescent="0.25">
      <c r="A792" s="272">
        <v>789</v>
      </c>
      <c r="B792" s="272">
        <v>11</v>
      </c>
      <c r="C792" s="82" t="s">
        <v>3246</v>
      </c>
      <c r="D792" s="272" t="s">
        <v>787</v>
      </c>
      <c r="E792" s="82" t="str">
        <f t="shared" si="12"/>
        <v>รพ.กะปงชัยพัฒน์</v>
      </c>
      <c r="F792" s="90" t="s">
        <v>926</v>
      </c>
      <c r="G792" s="90" t="s">
        <v>927</v>
      </c>
      <c r="H792" s="90">
        <v>30</v>
      </c>
      <c r="I792" s="273">
        <v>11195</v>
      </c>
      <c r="J792" s="90">
        <v>5</v>
      </c>
      <c r="K792" s="93" t="s">
        <v>3703</v>
      </c>
      <c r="L792" s="83" t="s">
        <v>926</v>
      </c>
      <c r="M792" s="83" t="s">
        <v>927</v>
      </c>
      <c r="N792" s="84">
        <v>32</v>
      </c>
      <c r="O792" s="85">
        <v>11375</v>
      </c>
      <c r="P792" s="274">
        <v>5</v>
      </c>
      <c r="Q792" s="275" t="s">
        <v>3811</v>
      </c>
      <c r="R792" s="276" t="s">
        <v>926</v>
      </c>
      <c r="S792" s="277" t="s">
        <v>927</v>
      </c>
      <c r="T792" s="278">
        <v>32</v>
      </c>
      <c r="U792" s="88">
        <v>11375</v>
      </c>
      <c r="V792" s="54">
        <v>5</v>
      </c>
      <c r="W792" s="54" t="s">
        <v>3811</v>
      </c>
      <c r="X792" s="276" t="s">
        <v>926</v>
      </c>
      <c r="Y792" s="83" t="s">
        <v>927</v>
      </c>
      <c r="Z792" s="84">
        <v>32</v>
      </c>
      <c r="AA792" s="88">
        <v>11449</v>
      </c>
      <c r="AB792" s="279">
        <v>5</v>
      </c>
      <c r="AC792" s="280" t="s">
        <v>3811</v>
      </c>
      <c r="AD792" s="281" t="s">
        <v>926</v>
      </c>
      <c r="AE792" s="83" t="s">
        <v>927</v>
      </c>
      <c r="AF792" s="84">
        <v>32</v>
      </c>
      <c r="AG792" s="88">
        <v>11449</v>
      </c>
      <c r="AH792" s="279">
        <v>5</v>
      </c>
      <c r="AI792" s="286" t="s">
        <v>3811</v>
      </c>
      <c r="AJ792" s="281" t="s">
        <v>926</v>
      </c>
      <c r="AK792" s="83" t="s">
        <v>927</v>
      </c>
      <c r="AL792" s="84">
        <v>32</v>
      </c>
      <c r="AM792" s="88">
        <v>11449</v>
      </c>
      <c r="AN792" s="279">
        <v>5</v>
      </c>
      <c r="AO792" s="286" t="s">
        <v>3811</v>
      </c>
      <c r="AP792" s="281" t="s">
        <v>926</v>
      </c>
      <c r="AQ792" s="83" t="s">
        <v>927</v>
      </c>
      <c r="AR792" s="84">
        <v>32</v>
      </c>
      <c r="AS792" s="88">
        <v>11449</v>
      </c>
      <c r="AT792" s="279">
        <v>5</v>
      </c>
      <c r="AU792" s="280" t="s">
        <v>3811</v>
      </c>
      <c r="AV792" s="86" t="s">
        <v>926</v>
      </c>
      <c r="AW792" s="285" t="s">
        <v>927</v>
      </c>
      <c r="AX792" s="285">
        <v>32</v>
      </c>
      <c r="AY792" s="87">
        <v>11329</v>
      </c>
      <c r="AZ792" s="86">
        <v>5</v>
      </c>
      <c r="BA792" s="57" t="s">
        <v>3811</v>
      </c>
      <c r="BB792" s="301" t="s">
        <v>926</v>
      </c>
      <c r="BC792" s="83" t="s">
        <v>927</v>
      </c>
      <c r="BD792" s="84">
        <v>32</v>
      </c>
      <c r="BE792" s="282">
        <v>11329</v>
      </c>
      <c r="BF792" s="279">
        <v>5</v>
      </c>
      <c r="BG792" s="303" t="s">
        <v>3811</v>
      </c>
      <c r="BH792" s="86" t="s">
        <v>3829</v>
      </c>
      <c r="BI792" s="285" t="s">
        <v>3829</v>
      </c>
      <c r="BJ792" s="285" t="s">
        <v>3829</v>
      </c>
      <c r="BK792" s="86" t="s">
        <v>3829</v>
      </c>
      <c r="BL792" s="432">
        <v>5</v>
      </c>
      <c r="BM792" s="432" t="s">
        <v>3811</v>
      </c>
      <c r="BN792" s="432" t="str">
        <f>INDEX(ID!$D:$D,MATCH('Org2567'!D792,ID!$A:$A,0))</f>
        <v>กะปงชัยพัฒน์</v>
      </c>
    </row>
    <row r="793" spans="1:66" x14ac:dyDescent="0.25">
      <c r="A793" s="272">
        <v>790</v>
      </c>
      <c r="B793" s="272">
        <v>11</v>
      </c>
      <c r="C793" s="82" t="s">
        <v>3246</v>
      </c>
      <c r="D793" s="272" t="s">
        <v>788</v>
      </c>
      <c r="E793" s="82" t="str">
        <f t="shared" si="12"/>
        <v>รพ.ตะกั่วทุ่ง</v>
      </c>
      <c r="F793" s="90" t="s">
        <v>926</v>
      </c>
      <c r="G793" s="90" t="s">
        <v>927</v>
      </c>
      <c r="H793" s="90">
        <v>36</v>
      </c>
      <c r="I793" s="273">
        <v>32842</v>
      </c>
      <c r="J793" s="90">
        <v>6</v>
      </c>
      <c r="K793" s="93" t="s">
        <v>3783</v>
      </c>
      <c r="L793" s="83" t="s">
        <v>926</v>
      </c>
      <c r="M793" s="83" t="s">
        <v>927</v>
      </c>
      <c r="N793" s="84">
        <v>36</v>
      </c>
      <c r="O793" s="85">
        <v>33528</v>
      </c>
      <c r="P793" s="274">
        <v>6</v>
      </c>
      <c r="Q793" s="275" t="s">
        <v>3809</v>
      </c>
      <c r="R793" s="276" t="s">
        <v>926</v>
      </c>
      <c r="S793" s="277" t="s">
        <v>927</v>
      </c>
      <c r="T793" s="278">
        <v>36</v>
      </c>
      <c r="U793" s="88">
        <v>33528</v>
      </c>
      <c r="V793" s="54">
        <v>6</v>
      </c>
      <c r="W793" s="54" t="s">
        <v>3809</v>
      </c>
      <c r="X793" s="276" t="s">
        <v>926</v>
      </c>
      <c r="Y793" s="83" t="s">
        <v>927</v>
      </c>
      <c r="Z793" s="84">
        <v>36</v>
      </c>
      <c r="AA793" s="88">
        <v>33515</v>
      </c>
      <c r="AB793" s="279">
        <v>6</v>
      </c>
      <c r="AC793" s="280" t="s">
        <v>3809</v>
      </c>
      <c r="AD793" s="281" t="s">
        <v>926</v>
      </c>
      <c r="AE793" s="83" t="s">
        <v>927</v>
      </c>
      <c r="AF793" s="84">
        <v>36</v>
      </c>
      <c r="AG793" s="88">
        <v>33515</v>
      </c>
      <c r="AH793" s="279">
        <v>6</v>
      </c>
      <c r="AI793" s="286" t="s">
        <v>3809</v>
      </c>
      <c r="AJ793" s="281" t="s">
        <v>926</v>
      </c>
      <c r="AK793" s="83" t="s">
        <v>927</v>
      </c>
      <c r="AL793" s="84">
        <v>36</v>
      </c>
      <c r="AM793" s="88">
        <v>33515</v>
      </c>
      <c r="AN793" s="279">
        <v>6</v>
      </c>
      <c r="AO793" s="286" t="s">
        <v>3809</v>
      </c>
      <c r="AP793" s="281" t="s">
        <v>926</v>
      </c>
      <c r="AQ793" s="83" t="s">
        <v>927</v>
      </c>
      <c r="AR793" s="84">
        <v>36</v>
      </c>
      <c r="AS793" s="88">
        <v>33515</v>
      </c>
      <c r="AT793" s="279">
        <v>6</v>
      </c>
      <c r="AU793" s="280" t="s">
        <v>3809</v>
      </c>
      <c r="AV793" s="86" t="s">
        <v>926</v>
      </c>
      <c r="AW793" s="285" t="s">
        <v>927</v>
      </c>
      <c r="AX793" s="285">
        <v>36</v>
      </c>
      <c r="AY793" s="87">
        <v>32847</v>
      </c>
      <c r="AZ793" s="86">
        <v>6</v>
      </c>
      <c r="BA793" s="57" t="s">
        <v>3809</v>
      </c>
      <c r="BB793" s="301" t="s">
        <v>926</v>
      </c>
      <c r="BC793" s="83" t="s">
        <v>927</v>
      </c>
      <c r="BD793" s="84">
        <v>46</v>
      </c>
      <c r="BE793" s="282">
        <v>32847</v>
      </c>
      <c r="BF793" s="279">
        <v>6</v>
      </c>
      <c r="BG793" s="303" t="s">
        <v>3809</v>
      </c>
      <c r="BH793" s="86" t="s">
        <v>3829</v>
      </c>
      <c r="BI793" s="285" t="s">
        <v>3829</v>
      </c>
      <c r="BJ793" s="285" t="s">
        <v>3830</v>
      </c>
      <c r="BK793" s="86" t="s">
        <v>3829</v>
      </c>
      <c r="BL793" s="432">
        <v>6</v>
      </c>
      <c r="BM793" s="432" t="s">
        <v>3809</v>
      </c>
      <c r="BN793" s="432" t="str">
        <f>INDEX(ID!$D:$D,MATCH('Org2567'!D793,ID!$A:$A,0))</f>
        <v>ตะกั่วทุ่ง</v>
      </c>
    </row>
    <row r="794" spans="1:66" x14ac:dyDescent="0.25">
      <c r="A794" s="272">
        <v>791</v>
      </c>
      <c r="B794" s="272">
        <v>11</v>
      </c>
      <c r="C794" s="82" t="s">
        <v>3246</v>
      </c>
      <c r="D794" s="272" t="s">
        <v>789</v>
      </c>
      <c r="E794" s="82" t="str">
        <f t="shared" si="12"/>
        <v>รพ.บางไทร(พังงา)</v>
      </c>
      <c r="F794" s="90" t="s">
        <v>926</v>
      </c>
      <c r="G794" s="90" t="s">
        <v>989</v>
      </c>
      <c r="H794" s="90">
        <v>0</v>
      </c>
      <c r="I794" s="273">
        <v>8129</v>
      </c>
      <c r="J794" s="90">
        <v>2</v>
      </c>
      <c r="K794" s="93" t="s">
        <v>3706</v>
      </c>
      <c r="L794" s="83" t="s">
        <v>926</v>
      </c>
      <c r="M794" s="83" t="s">
        <v>989</v>
      </c>
      <c r="N794" s="84">
        <v>0</v>
      </c>
      <c r="O794" s="85">
        <v>8344</v>
      </c>
      <c r="P794" s="274">
        <v>2</v>
      </c>
      <c r="Q794" s="275" t="s">
        <v>3815</v>
      </c>
      <c r="R794" s="276" t="s">
        <v>926</v>
      </c>
      <c r="S794" s="277" t="s">
        <v>989</v>
      </c>
      <c r="T794" s="278">
        <v>0</v>
      </c>
      <c r="U794" s="88">
        <v>8344</v>
      </c>
      <c r="V794" s="54">
        <v>2</v>
      </c>
      <c r="W794" s="54" t="s">
        <v>3815</v>
      </c>
      <c r="X794" s="276" t="s">
        <v>926</v>
      </c>
      <c r="Y794" s="83" t="s">
        <v>989</v>
      </c>
      <c r="Z794" s="84">
        <v>0</v>
      </c>
      <c r="AA794" s="88">
        <v>8453</v>
      </c>
      <c r="AB794" s="279">
        <v>2</v>
      </c>
      <c r="AC794" s="280" t="s">
        <v>3815</v>
      </c>
      <c r="AD794" s="281" t="s">
        <v>926</v>
      </c>
      <c r="AE794" s="83" t="s">
        <v>989</v>
      </c>
      <c r="AF794" s="84">
        <v>0</v>
      </c>
      <c r="AG794" s="88">
        <v>8453</v>
      </c>
      <c r="AH794" s="279">
        <v>2</v>
      </c>
      <c r="AI794" s="286" t="s">
        <v>3815</v>
      </c>
      <c r="AJ794" s="281" t="s">
        <v>926</v>
      </c>
      <c r="AK794" s="83" t="s">
        <v>989</v>
      </c>
      <c r="AL794" s="84">
        <v>0</v>
      </c>
      <c r="AM794" s="88">
        <v>8453</v>
      </c>
      <c r="AN794" s="279">
        <v>2</v>
      </c>
      <c r="AO794" s="286" t="s">
        <v>3815</v>
      </c>
      <c r="AP794" s="281" t="s">
        <v>926</v>
      </c>
      <c r="AQ794" s="83" t="s">
        <v>989</v>
      </c>
      <c r="AR794" s="84">
        <v>0</v>
      </c>
      <c r="AS794" s="88">
        <v>8453</v>
      </c>
      <c r="AT794" s="279">
        <v>2</v>
      </c>
      <c r="AU794" s="280" t="s">
        <v>3815</v>
      </c>
      <c r="AV794" s="86" t="s">
        <v>926</v>
      </c>
      <c r="AW794" s="285" t="s">
        <v>989</v>
      </c>
      <c r="AX794" s="285">
        <v>0</v>
      </c>
      <c r="AY794" s="87">
        <v>8301</v>
      </c>
      <c r="AZ794" s="86">
        <v>2</v>
      </c>
      <c r="BA794" s="57" t="s">
        <v>3815</v>
      </c>
      <c r="BB794" s="301" t="s">
        <v>926</v>
      </c>
      <c r="BC794" s="83" t="s">
        <v>989</v>
      </c>
      <c r="BD794" s="84">
        <v>0</v>
      </c>
      <c r="BE794" s="282">
        <v>8301</v>
      </c>
      <c r="BF794" s="279">
        <v>2</v>
      </c>
      <c r="BG794" s="303" t="s">
        <v>3815</v>
      </c>
      <c r="BH794" s="86" t="s">
        <v>3829</v>
      </c>
      <c r="BI794" s="285" t="s">
        <v>3829</v>
      </c>
      <c r="BJ794" s="285" t="s">
        <v>3829</v>
      </c>
      <c r="BK794" s="86" t="s">
        <v>3829</v>
      </c>
      <c r="BL794" s="432">
        <v>2</v>
      </c>
      <c r="BM794" s="432" t="s">
        <v>3815</v>
      </c>
      <c r="BN794" s="432" t="str">
        <f>INDEX(ID!$D:$D,MATCH('Org2567'!D794,ID!$A:$A,0))</f>
        <v>บางไทร(พังงา)</v>
      </c>
    </row>
    <row r="795" spans="1:66" x14ac:dyDescent="0.25">
      <c r="A795" s="272">
        <v>792</v>
      </c>
      <c r="B795" s="272">
        <v>11</v>
      </c>
      <c r="C795" s="82" t="s">
        <v>3246</v>
      </c>
      <c r="D795" s="272" t="s">
        <v>790</v>
      </c>
      <c r="E795" s="82" t="str">
        <f t="shared" si="12"/>
        <v>รพ.คุระบุรีชัยพัฒน์</v>
      </c>
      <c r="F795" s="90" t="s">
        <v>926</v>
      </c>
      <c r="G795" s="90" t="s">
        <v>927</v>
      </c>
      <c r="H795" s="90">
        <v>36</v>
      </c>
      <c r="I795" s="273">
        <v>22545</v>
      </c>
      <c r="J795" s="90">
        <v>5</v>
      </c>
      <c r="K795" s="93" t="s">
        <v>3703</v>
      </c>
      <c r="L795" s="83" t="s">
        <v>926</v>
      </c>
      <c r="M795" s="83" t="s">
        <v>927</v>
      </c>
      <c r="N795" s="84">
        <v>36</v>
      </c>
      <c r="O795" s="85">
        <v>22948</v>
      </c>
      <c r="P795" s="274">
        <v>5</v>
      </c>
      <c r="Q795" s="275" t="s">
        <v>3811</v>
      </c>
      <c r="R795" s="276" t="s">
        <v>926</v>
      </c>
      <c r="S795" s="277" t="s">
        <v>927</v>
      </c>
      <c r="T795" s="278">
        <v>36</v>
      </c>
      <c r="U795" s="88">
        <v>22948</v>
      </c>
      <c r="V795" s="54">
        <v>5</v>
      </c>
      <c r="W795" s="54" t="s">
        <v>3811</v>
      </c>
      <c r="X795" s="276" t="s">
        <v>926</v>
      </c>
      <c r="Y795" s="83" t="s">
        <v>927</v>
      </c>
      <c r="Z795" s="84">
        <v>36</v>
      </c>
      <c r="AA795" s="88">
        <v>23139</v>
      </c>
      <c r="AB795" s="279">
        <v>5</v>
      </c>
      <c r="AC795" s="280" t="s">
        <v>3811</v>
      </c>
      <c r="AD795" s="281" t="s">
        <v>926</v>
      </c>
      <c r="AE795" s="83" t="s">
        <v>927</v>
      </c>
      <c r="AF795" s="84">
        <v>36</v>
      </c>
      <c r="AG795" s="88">
        <v>23139</v>
      </c>
      <c r="AH795" s="279">
        <v>5</v>
      </c>
      <c r="AI795" s="286" t="s">
        <v>3811</v>
      </c>
      <c r="AJ795" s="281" t="s">
        <v>926</v>
      </c>
      <c r="AK795" s="83" t="s">
        <v>927</v>
      </c>
      <c r="AL795" s="84">
        <v>36</v>
      </c>
      <c r="AM795" s="88">
        <v>23139</v>
      </c>
      <c r="AN795" s="279">
        <v>5</v>
      </c>
      <c r="AO795" s="286" t="s">
        <v>3811</v>
      </c>
      <c r="AP795" s="281" t="s">
        <v>926</v>
      </c>
      <c r="AQ795" s="83" t="s">
        <v>927</v>
      </c>
      <c r="AR795" s="84">
        <v>36</v>
      </c>
      <c r="AS795" s="88">
        <v>23139</v>
      </c>
      <c r="AT795" s="279">
        <v>5</v>
      </c>
      <c r="AU795" s="280" t="s">
        <v>3811</v>
      </c>
      <c r="AV795" s="86" t="s">
        <v>926</v>
      </c>
      <c r="AW795" s="285" t="s">
        <v>927</v>
      </c>
      <c r="AX795" s="285">
        <v>36</v>
      </c>
      <c r="AY795" s="87">
        <v>22831</v>
      </c>
      <c r="AZ795" s="86">
        <v>5</v>
      </c>
      <c r="BA795" s="57" t="s">
        <v>3811</v>
      </c>
      <c r="BB795" s="301" t="s">
        <v>926</v>
      </c>
      <c r="BC795" s="83" t="s">
        <v>927</v>
      </c>
      <c r="BD795" s="84">
        <v>33</v>
      </c>
      <c r="BE795" s="282">
        <v>22831</v>
      </c>
      <c r="BF795" s="279">
        <v>5</v>
      </c>
      <c r="BG795" s="303" t="s">
        <v>3811</v>
      </c>
      <c r="BH795" s="86" t="s">
        <v>3829</v>
      </c>
      <c r="BI795" s="285" t="s">
        <v>3829</v>
      </c>
      <c r="BJ795" s="285" t="s">
        <v>3830</v>
      </c>
      <c r="BK795" s="86" t="s">
        <v>3829</v>
      </c>
      <c r="BL795" s="432">
        <v>5</v>
      </c>
      <c r="BM795" s="432" t="s">
        <v>3811</v>
      </c>
      <c r="BN795" s="432" t="str">
        <f>INDEX(ID!$D:$D,MATCH('Org2567'!D795,ID!$A:$A,0))</f>
        <v>คุระบุรีชัยพัฒน์</v>
      </c>
    </row>
    <row r="796" spans="1:66" x14ac:dyDescent="0.25">
      <c r="A796" s="272">
        <v>793</v>
      </c>
      <c r="B796" s="272">
        <v>11</v>
      </c>
      <c r="C796" s="82" t="s">
        <v>3246</v>
      </c>
      <c r="D796" s="272" t="s">
        <v>791</v>
      </c>
      <c r="E796" s="82" t="str">
        <f t="shared" si="12"/>
        <v>รพ.ทับปุด</v>
      </c>
      <c r="F796" s="90" t="s">
        <v>926</v>
      </c>
      <c r="G796" s="90" t="s">
        <v>927</v>
      </c>
      <c r="H796" s="90">
        <v>30</v>
      </c>
      <c r="I796" s="273">
        <v>20404</v>
      </c>
      <c r="J796" s="90">
        <v>5</v>
      </c>
      <c r="K796" s="93" t="s">
        <v>3703</v>
      </c>
      <c r="L796" s="83" t="s">
        <v>926</v>
      </c>
      <c r="M796" s="83" t="s">
        <v>927</v>
      </c>
      <c r="N796" s="84">
        <v>30</v>
      </c>
      <c r="O796" s="85">
        <v>20529</v>
      </c>
      <c r="P796" s="274">
        <v>5</v>
      </c>
      <c r="Q796" s="275" t="s">
        <v>3811</v>
      </c>
      <c r="R796" s="276" t="s">
        <v>926</v>
      </c>
      <c r="S796" s="277" t="s">
        <v>927</v>
      </c>
      <c r="T796" s="278">
        <v>30</v>
      </c>
      <c r="U796" s="88">
        <v>20529</v>
      </c>
      <c r="V796" s="54">
        <v>5</v>
      </c>
      <c r="W796" s="54" t="s">
        <v>3811</v>
      </c>
      <c r="X796" s="276" t="s">
        <v>926</v>
      </c>
      <c r="Y796" s="83" t="s">
        <v>927</v>
      </c>
      <c r="Z796" s="84">
        <v>30</v>
      </c>
      <c r="AA796" s="88">
        <v>20650</v>
      </c>
      <c r="AB796" s="279">
        <v>5</v>
      </c>
      <c r="AC796" s="280" t="s">
        <v>3811</v>
      </c>
      <c r="AD796" s="281" t="s">
        <v>926</v>
      </c>
      <c r="AE796" s="83" t="s">
        <v>927</v>
      </c>
      <c r="AF796" s="84">
        <v>37</v>
      </c>
      <c r="AG796" s="88">
        <v>20650</v>
      </c>
      <c r="AH796" s="279">
        <v>5</v>
      </c>
      <c r="AI796" s="286" t="s">
        <v>3811</v>
      </c>
      <c r="AJ796" s="281" t="s">
        <v>926</v>
      </c>
      <c r="AK796" s="83" t="s">
        <v>927</v>
      </c>
      <c r="AL796" s="84">
        <v>37</v>
      </c>
      <c r="AM796" s="88">
        <v>20650</v>
      </c>
      <c r="AN796" s="279">
        <v>5</v>
      </c>
      <c r="AO796" s="286" t="s">
        <v>3811</v>
      </c>
      <c r="AP796" s="281" t="s">
        <v>926</v>
      </c>
      <c r="AQ796" s="83" t="s">
        <v>927</v>
      </c>
      <c r="AR796" s="84">
        <v>37</v>
      </c>
      <c r="AS796" s="88">
        <v>20650</v>
      </c>
      <c r="AT796" s="279">
        <v>5</v>
      </c>
      <c r="AU796" s="280" t="s">
        <v>3811</v>
      </c>
      <c r="AV796" s="86" t="s">
        <v>926</v>
      </c>
      <c r="AW796" s="285" t="s">
        <v>927</v>
      </c>
      <c r="AX796" s="285">
        <v>37</v>
      </c>
      <c r="AY796" s="87">
        <v>20419</v>
      </c>
      <c r="AZ796" s="86">
        <v>5</v>
      </c>
      <c r="BA796" s="57" t="s">
        <v>3811</v>
      </c>
      <c r="BB796" s="301" t="s">
        <v>926</v>
      </c>
      <c r="BC796" s="83" t="s">
        <v>927</v>
      </c>
      <c r="BD796" s="84">
        <v>39</v>
      </c>
      <c r="BE796" s="282">
        <v>20419</v>
      </c>
      <c r="BF796" s="279">
        <v>5</v>
      </c>
      <c r="BG796" s="303" t="s">
        <v>3811</v>
      </c>
      <c r="BH796" s="86" t="s">
        <v>3829</v>
      </c>
      <c r="BI796" s="285" t="s">
        <v>3829</v>
      </c>
      <c r="BJ796" s="285" t="s">
        <v>3830</v>
      </c>
      <c r="BK796" s="86" t="s">
        <v>3829</v>
      </c>
      <c r="BL796" s="432">
        <v>5</v>
      </c>
      <c r="BM796" s="432" t="s">
        <v>3811</v>
      </c>
      <c r="BN796" s="432" t="str">
        <f>INDEX(ID!$D:$D,MATCH('Org2567'!D796,ID!$A:$A,0))</f>
        <v>ทับปุด</v>
      </c>
    </row>
    <row r="797" spans="1:66" x14ac:dyDescent="0.25">
      <c r="A797" s="272">
        <v>794</v>
      </c>
      <c r="B797" s="272">
        <v>11</v>
      </c>
      <c r="C797" s="82" t="s">
        <v>3246</v>
      </c>
      <c r="D797" s="272" t="s">
        <v>792</v>
      </c>
      <c r="E797" s="82" t="str">
        <f t="shared" si="12"/>
        <v>รพ.ท้ายเหมืองชัยพัฒน์</v>
      </c>
      <c r="F797" s="90" t="s">
        <v>926</v>
      </c>
      <c r="G797" s="90" t="s">
        <v>927</v>
      </c>
      <c r="H797" s="90">
        <v>33</v>
      </c>
      <c r="I797" s="273">
        <v>35518</v>
      </c>
      <c r="J797" s="90">
        <v>6</v>
      </c>
      <c r="K797" s="93" t="s">
        <v>3783</v>
      </c>
      <c r="L797" s="83" t="s">
        <v>926</v>
      </c>
      <c r="M797" s="83" t="s">
        <v>927</v>
      </c>
      <c r="N797" s="84">
        <v>33</v>
      </c>
      <c r="O797" s="85">
        <v>36479</v>
      </c>
      <c r="P797" s="274">
        <v>6</v>
      </c>
      <c r="Q797" s="275" t="s">
        <v>3809</v>
      </c>
      <c r="R797" s="276" t="s">
        <v>926</v>
      </c>
      <c r="S797" s="277" t="s">
        <v>927</v>
      </c>
      <c r="T797" s="278">
        <v>33</v>
      </c>
      <c r="U797" s="88">
        <v>36479</v>
      </c>
      <c r="V797" s="54">
        <v>6</v>
      </c>
      <c r="W797" s="54" t="s">
        <v>3809</v>
      </c>
      <c r="X797" s="276" t="s">
        <v>926</v>
      </c>
      <c r="Y797" s="83" t="s">
        <v>927</v>
      </c>
      <c r="Z797" s="84">
        <v>33</v>
      </c>
      <c r="AA797" s="88">
        <v>36414</v>
      </c>
      <c r="AB797" s="279">
        <v>6</v>
      </c>
      <c r="AC797" s="280" t="s">
        <v>3809</v>
      </c>
      <c r="AD797" s="281" t="s">
        <v>926</v>
      </c>
      <c r="AE797" s="83" t="s">
        <v>927</v>
      </c>
      <c r="AF797" s="84">
        <v>37</v>
      </c>
      <c r="AG797" s="88">
        <v>36414</v>
      </c>
      <c r="AH797" s="279">
        <v>6</v>
      </c>
      <c r="AI797" s="286" t="s">
        <v>3809</v>
      </c>
      <c r="AJ797" s="281" t="s">
        <v>926</v>
      </c>
      <c r="AK797" s="83" t="s">
        <v>927</v>
      </c>
      <c r="AL797" s="84">
        <v>37</v>
      </c>
      <c r="AM797" s="88">
        <v>36414</v>
      </c>
      <c r="AN797" s="279">
        <v>6</v>
      </c>
      <c r="AO797" s="286" t="s">
        <v>3809</v>
      </c>
      <c r="AP797" s="281" t="s">
        <v>926</v>
      </c>
      <c r="AQ797" s="83" t="s">
        <v>927</v>
      </c>
      <c r="AR797" s="84">
        <v>37</v>
      </c>
      <c r="AS797" s="88">
        <v>36414</v>
      </c>
      <c r="AT797" s="279">
        <v>6</v>
      </c>
      <c r="AU797" s="280" t="s">
        <v>3809</v>
      </c>
      <c r="AV797" s="86" t="s">
        <v>926</v>
      </c>
      <c r="AW797" s="285" t="s">
        <v>927</v>
      </c>
      <c r="AX797" s="285">
        <v>37</v>
      </c>
      <c r="AY797" s="87">
        <v>35647</v>
      </c>
      <c r="AZ797" s="86">
        <v>6</v>
      </c>
      <c r="BA797" s="57" t="s">
        <v>3809</v>
      </c>
      <c r="BB797" s="301" t="s">
        <v>926</v>
      </c>
      <c r="BC797" s="83" t="s">
        <v>927</v>
      </c>
      <c r="BD797" s="84">
        <v>33</v>
      </c>
      <c r="BE797" s="282">
        <v>35647</v>
      </c>
      <c r="BF797" s="279">
        <v>6</v>
      </c>
      <c r="BG797" s="303" t="s">
        <v>3809</v>
      </c>
      <c r="BH797" s="86" t="s">
        <v>3829</v>
      </c>
      <c r="BI797" s="285" t="s">
        <v>3829</v>
      </c>
      <c r="BJ797" s="285" t="s">
        <v>3830</v>
      </c>
      <c r="BK797" s="86" t="s">
        <v>3829</v>
      </c>
      <c r="BL797" s="432">
        <v>6</v>
      </c>
      <c r="BM797" s="432" t="s">
        <v>3809</v>
      </c>
      <c r="BN797" s="432" t="str">
        <f>INDEX(ID!$D:$D,MATCH('Org2567'!D797,ID!$A:$A,0))</f>
        <v>ท้ายเหมืองชัยพัฒน์</v>
      </c>
    </row>
    <row r="798" spans="1:66" x14ac:dyDescent="0.25">
      <c r="A798" s="272">
        <v>795</v>
      </c>
      <c r="B798" s="272">
        <v>11</v>
      </c>
      <c r="C798" s="82" t="s">
        <v>3272</v>
      </c>
      <c r="D798" s="272" t="s">
        <v>793</v>
      </c>
      <c r="E798" s="82" t="str">
        <f t="shared" si="12"/>
        <v>รพ.วชิระภูเก็ต</v>
      </c>
      <c r="F798" s="90" t="s">
        <v>916</v>
      </c>
      <c r="G798" s="90" t="s">
        <v>3</v>
      </c>
      <c r="H798" s="90">
        <v>591</v>
      </c>
      <c r="I798" s="273">
        <v>117938</v>
      </c>
      <c r="J798" s="90">
        <v>18</v>
      </c>
      <c r="K798" s="93" t="s">
        <v>3747</v>
      </c>
      <c r="L798" s="83" t="s">
        <v>916</v>
      </c>
      <c r="M798" s="83" t="s">
        <v>3</v>
      </c>
      <c r="N798" s="84">
        <v>591</v>
      </c>
      <c r="O798" s="85">
        <v>125061</v>
      </c>
      <c r="P798" s="274">
        <v>18</v>
      </c>
      <c r="Q798" s="275" t="s">
        <v>3822</v>
      </c>
      <c r="R798" s="276" t="s">
        <v>916</v>
      </c>
      <c r="S798" s="277" t="s">
        <v>3</v>
      </c>
      <c r="T798" s="278">
        <v>550</v>
      </c>
      <c r="U798" s="88">
        <v>125061</v>
      </c>
      <c r="V798" s="54">
        <v>18</v>
      </c>
      <c r="W798" s="54" t="s">
        <v>3822</v>
      </c>
      <c r="X798" s="276" t="s">
        <v>916</v>
      </c>
      <c r="Y798" s="83" t="s">
        <v>3</v>
      </c>
      <c r="Z798" s="84">
        <v>550</v>
      </c>
      <c r="AA798" s="88">
        <v>123563</v>
      </c>
      <c r="AB798" s="279">
        <v>18</v>
      </c>
      <c r="AC798" s="280" t="s">
        <v>3822</v>
      </c>
      <c r="AD798" s="281" t="s">
        <v>916</v>
      </c>
      <c r="AE798" s="83" t="s">
        <v>3</v>
      </c>
      <c r="AF798" s="84">
        <v>550</v>
      </c>
      <c r="AG798" s="88">
        <v>123563</v>
      </c>
      <c r="AH798" s="279">
        <v>18</v>
      </c>
      <c r="AI798" s="286" t="s">
        <v>3822</v>
      </c>
      <c r="AJ798" s="281" t="s">
        <v>916</v>
      </c>
      <c r="AK798" s="83" t="s">
        <v>3</v>
      </c>
      <c r="AL798" s="84">
        <v>550</v>
      </c>
      <c r="AM798" s="88">
        <v>123563</v>
      </c>
      <c r="AN798" s="279">
        <v>18</v>
      </c>
      <c r="AO798" s="286" t="s">
        <v>3822</v>
      </c>
      <c r="AP798" s="281" t="s">
        <v>916</v>
      </c>
      <c r="AQ798" s="83" t="s">
        <v>3</v>
      </c>
      <c r="AR798" s="84">
        <v>550</v>
      </c>
      <c r="AS798" s="88">
        <v>123563</v>
      </c>
      <c r="AT798" s="279">
        <v>18</v>
      </c>
      <c r="AU798" s="280" t="s">
        <v>3822</v>
      </c>
      <c r="AV798" s="86" t="s">
        <v>916</v>
      </c>
      <c r="AW798" s="285" t="s">
        <v>3</v>
      </c>
      <c r="AX798" s="285">
        <v>550</v>
      </c>
      <c r="AY798" s="87">
        <v>121458</v>
      </c>
      <c r="AZ798" s="86">
        <v>18</v>
      </c>
      <c r="BA798" s="57" t="s">
        <v>3822</v>
      </c>
      <c r="BB798" s="301" t="s">
        <v>916</v>
      </c>
      <c r="BC798" s="83" t="s">
        <v>3</v>
      </c>
      <c r="BD798" s="84">
        <v>550</v>
      </c>
      <c r="BE798" s="282">
        <v>121458</v>
      </c>
      <c r="BF798" s="279">
        <v>18</v>
      </c>
      <c r="BG798" s="303" t="s">
        <v>3822</v>
      </c>
      <c r="BH798" s="86" t="s">
        <v>3829</v>
      </c>
      <c r="BI798" s="285" t="s">
        <v>3829</v>
      </c>
      <c r="BJ798" s="285" t="s">
        <v>3829</v>
      </c>
      <c r="BK798" s="86" t="s">
        <v>3829</v>
      </c>
      <c r="BL798" s="432">
        <v>18</v>
      </c>
      <c r="BM798" s="432" t="s">
        <v>3822</v>
      </c>
      <c r="BN798" s="432" t="str">
        <f>INDEX(ID!$D:$D,MATCH('Org2567'!D798,ID!$A:$A,0))</f>
        <v>วชิระภูเก็ต</v>
      </c>
    </row>
    <row r="799" spans="1:66" x14ac:dyDescent="0.25">
      <c r="A799" s="272">
        <v>796</v>
      </c>
      <c r="B799" s="272">
        <v>11</v>
      </c>
      <c r="C799" s="82" t="s">
        <v>3272</v>
      </c>
      <c r="D799" s="272" t="s">
        <v>794</v>
      </c>
      <c r="E799" s="82" t="str">
        <f t="shared" si="12"/>
        <v>รพ.ป่าตอง</v>
      </c>
      <c r="F799" s="90" t="s">
        <v>926</v>
      </c>
      <c r="G799" s="90" t="s">
        <v>952</v>
      </c>
      <c r="H799" s="90">
        <v>60</v>
      </c>
      <c r="I799" s="273">
        <v>37233</v>
      </c>
      <c r="J799" s="90">
        <v>12</v>
      </c>
      <c r="K799" s="93" t="s">
        <v>3782</v>
      </c>
      <c r="L799" s="83" t="s">
        <v>926</v>
      </c>
      <c r="M799" s="83" t="s">
        <v>952</v>
      </c>
      <c r="N799" s="84">
        <v>60</v>
      </c>
      <c r="O799" s="85">
        <v>36356</v>
      </c>
      <c r="P799" s="274">
        <v>12</v>
      </c>
      <c r="Q799" s="275" t="s">
        <v>3820</v>
      </c>
      <c r="R799" s="276" t="s">
        <v>926</v>
      </c>
      <c r="S799" s="277" t="s">
        <v>952</v>
      </c>
      <c r="T799" s="278">
        <v>60</v>
      </c>
      <c r="U799" s="88">
        <v>36356</v>
      </c>
      <c r="V799" s="54">
        <v>12</v>
      </c>
      <c r="W799" s="54" t="s">
        <v>3820</v>
      </c>
      <c r="X799" s="276" t="s">
        <v>926</v>
      </c>
      <c r="Y799" s="83" t="s">
        <v>952</v>
      </c>
      <c r="Z799" s="84">
        <v>60</v>
      </c>
      <c r="AA799" s="88">
        <v>35630</v>
      </c>
      <c r="AB799" s="279">
        <v>12</v>
      </c>
      <c r="AC799" s="280" t="s">
        <v>3820</v>
      </c>
      <c r="AD799" s="281" t="s">
        <v>926</v>
      </c>
      <c r="AE799" s="83" t="s">
        <v>952</v>
      </c>
      <c r="AF799" s="84">
        <v>60</v>
      </c>
      <c r="AG799" s="88">
        <v>35630</v>
      </c>
      <c r="AH799" s="279">
        <v>12</v>
      </c>
      <c r="AI799" s="286" t="s">
        <v>3820</v>
      </c>
      <c r="AJ799" s="281" t="s">
        <v>926</v>
      </c>
      <c r="AK799" s="83" t="s">
        <v>952</v>
      </c>
      <c r="AL799" s="84">
        <v>60</v>
      </c>
      <c r="AM799" s="88">
        <v>35630</v>
      </c>
      <c r="AN799" s="279">
        <v>12</v>
      </c>
      <c r="AO799" s="286" t="s">
        <v>3820</v>
      </c>
      <c r="AP799" s="281" t="s">
        <v>926</v>
      </c>
      <c r="AQ799" s="83" t="s">
        <v>952</v>
      </c>
      <c r="AR799" s="84">
        <v>60</v>
      </c>
      <c r="AS799" s="88">
        <v>35630</v>
      </c>
      <c r="AT799" s="279">
        <v>12</v>
      </c>
      <c r="AU799" s="280" t="s">
        <v>3820</v>
      </c>
      <c r="AV799" s="86" t="s">
        <v>926</v>
      </c>
      <c r="AW799" s="285" t="s">
        <v>952</v>
      </c>
      <c r="AX799" s="285">
        <v>60</v>
      </c>
      <c r="AY799" s="87">
        <v>35034</v>
      </c>
      <c r="AZ799" s="86">
        <v>12</v>
      </c>
      <c r="BA799" s="57" t="s">
        <v>3820</v>
      </c>
      <c r="BB799" s="301" t="s">
        <v>926</v>
      </c>
      <c r="BC799" s="83" t="s">
        <v>952</v>
      </c>
      <c r="BD799" s="84">
        <v>88</v>
      </c>
      <c r="BE799" s="282">
        <v>35034</v>
      </c>
      <c r="BF799" s="279">
        <v>12</v>
      </c>
      <c r="BG799" s="303" t="s">
        <v>3820</v>
      </c>
      <c r="BH799" s="86" t="s">
        <v>3829</v>
      </c>
      <c r="BI799" s="285" t="s">
        <v>3829</v>
      </c>
      <c r="BJ799" s="285" t="s">
        <v>3830</v>
      </c>
      <c r="BK799" s="86" t="s">
        <v>3829</v>
      </c>
      <c r="BL799" s="432">
        <v>12</v>
      </c>
      <c r="BM799" s="432" t="s">
        <v>3820</v>
      </c>
      <c r="BN799" s="432" t="str">
        <f>INDEX(ID!$D:$D,MATCH('Org2567'!D799,ID!$A:$A,0))</f>
        <v>ป่าตอง</v>
      </c>
    </row>
    <row r="800" spans="1:66" x14ac:dyDescent="0.25">
      <c r="A800" s="272">
        <v>797</v>
      </c>
      <c r="B800" s="272">
        <v>11</v>
      </c>
      <c r="C800" s="82" t="s">
        <v>3272</v>
      </c>
      <c r="D800" s="272" t="s">
        <v>795</v>
      </c>
      <c r="E800" s="82" t="str">
        <f t="shared" si="12"/>
        <v>รพ.ถลาง</v>
      </c>
      <c r="F800" s="90" t="s">
        <v>926</v>
      </c>
      <c r="G800" s="90" t="s">
        <v>931</v>
      </c>
      <c r="H800" s="90">
        <v>60</v>
      </c>
      <c r="I800" s="273">
        <v>67366</v>
      </c>
      <c r="J800" s="90">
        <v>10</v>
      </c>
      <c r="K800" s="93" t="s">
        <v>3702</v>
      </c>
      <c r="L800" s="83" t="s">
        <v>926</v>
      </c>
      <c r="M800" s="83" t="s">
        <v>931</v>
      </c>
      <c r="N800" s="84">
        <v>60</v>
      </c>
      <c r="O800" s="85">
        <v>69349</v>
      </c>
      <c r="P800" s="274">
        <v>10</v>
      </c>
      <c r="Q800" s="275" t="s">
        <v>3810</v>
      </c>
      <c r="R800" s="276" t="s">
        <v>926</v>
      </c>
      <c r="S800" s="277" t="s">
        <v>931</v>
      </c>
      <c r="T800" s="278">
        <v>60</v>
      </c>
      <c r="U800" s="88">
        <v>69349</v>
      </c>
      <c r="V800" s="54">
        <v>10</v>
      </c>
      <c r="W800" s="54" t="s">
        <v>3810</v>
      </c>
      <c r="X800" s="276" t="s">
        <v>926</v>
      </c>
      <c r="Y800" s="83" t="s">
        <v>931</v>
      </c>
      <c r="Z800" s="84">
        <v>60</v>
      </c>
      <c r="AA800" s="88">
        <v>72085</v>
      </c>
      <c r="AB800" s="279">
        <v>10</v>
      </c>
      <c r="AC800" s="280" t="s">
        <v>3810</v>
      </c>
      <c r="AD800" s="281" t="s">
        <v>926</v>
      </c>
      <c r="AE800" s="83" t="s">
        <v>931</v>
      </c>
      <c r="AF800" s="84">
        <v>60</v>
      </c>
      <c r="AG800" s="88">
        <v>72085</v>
      </c>
      <c r="AH800" s="279">
        <v>10</v>
      </c>
      <c r="AI800" s="286" t="s">
        <v>3810</v>
      </c>
      <c r="AJ800" s="281" t="s">
        <v>926</v>
      </c>
      <c r="AK800" s="83" t="s">
        <v>931</v>
      </c>
      <c r="AL800" s="84">
        <v>60</v>
      </c>
      <c r="AM800" s="88">
        <v>72085</v>
      </c>
      <c r="AN800" s="279">
        <v>10</v>
      </c>
      <c r="AO800" s="286" t="s">
        <v>3810</v>
      </c>
      <c r="AP800" s="281" t="s">
        <v>926</v>
      </c>
      <c r="AQ800" s="83" t="s">
        <v>931</v>
      </c>
      <c r="AR800" s="84">
        <v>60</v>
      </c>
      <c r="AS800" s="88">
        <v>72085</v>
      </c>
      <c r="AT800" s="279">
        <v>10</v>
      </c>
      <c r="AU800" s="280" t="s">
        <v>3810</v>
      </c>
      <c r="AV800" s="86" t="s">
        <v>926</v>
      </c>
      <c r="AW800" s="285" t="s">
        <v>931</v>
      </c>
      <c r="AX800" s="285">
        <v>60</v>
      </c>
      <c r="AY800" s="87">
        <v>70957</v>
      </c>
      <c r="AZ800" s="86">
        <v>10</v>
      </c>
      <c r="BA800" s="57" t="s">
        <v>3810</v>
      </c>
      <c r="BB800" s="301" t="s">
        <v>926</v>
      </c>
      <c r="BC800" s="83" t="s">
        <v>931</v>
      </c>
      <c r="BD800" s="84">
        <v>90</v>
      </c>
      <c r="BE800" s="282">
        <v>70957</v>
      </c>
      <c r="BF800" s="279">
        <v>10</v>
      </c>
      <c r="BG800" s="303" t="s">
        <v>3810</v>
      </c>
      <c r="BH800" s="86" t="s">
        <v>3829</v>
      </c>
      <c r="BI800" s="285" t="s">
        <v>3829</v>
      </c>
      <c r="BJ800" s="285" t="s">
        <v>3830</v>
      </c>
      <c r="BK800" s="86" t="s">
        <v>3829</v>
      </c>
      <c r="BL800" s="432">
        <v>10</v>
      </c>
      <c r="BM800" s="432" t="s">
        <v>3810</v>
      </c>
      <c r="BN800" s="432" t="str">
        <f>INDEX(ID!$D:$D,MATCH('Org2567'!D800,ID!$A:$A,0))</f>
        <v>ถลาง</v>
      </c>
    </row>
    <row r="801" spans="1:66" x14ac:dyDescent="0.25">
      <c r="A801" s="90">
        <v>798</v>
      </c>
      <c r="B801" s="90">
        <v>11</v>
      </c>
      <c r="C801" s="89" t="s">
        <v>3272</v>
      </c>
      <c r="D801" s="90" t="s">
        <v>3784</v>
      </c>
      <c r="E801" s="82" t="str">
        <f t="shared" si="12"/>
        <v>รพ.ฉลอง</v>
      </c>
      <c r="F801" s="90" t="s">
        <v>926</v>
      </c>
      <c r="G801" s="90" t="s">
        <v>989</v>
      </c>
      <c r="H801" s="90">
        <v>0</v>
      </c>
      <c r="I801" s="273">
        <v>32079</v>
      </c>
      <c r="J801" s="90">
        <v>4</v>
      </c>
      <c r="K801" s="93" t="s">
        <v>3707</v>
      </c>
      <c r="L801" s="83" t="s">
        <v>926</v>
      </c>
      <c r="M801" s="83" t="s">
        <v>927</v>
      </c>
      <c r="N801" s="84">
        <v>28</v>
      </c>
      <c r="O801" s="85">
        <v>31704</v>
      </c>
      <c r="P801" s="274">
        <v>6</v>
      </c>
      <c r="Q801" s="275" t="s">
        <v>3809</v>
      </c>
      <c r="R801" s="276" t="s">
        <v>926</v>
      </c>
      <c r="S801" s="277" t="s">
        <v>927</v>
      </c>
      <c r="T801" s="278">
        <v>30</v>
      </c>
      <c r="U801" s="88">
        <v>31704</v>
      </c>
      <c r="V801" s="54">
        <v>6</v>
      </c>
      <c r="W801" s="54" t="s">
        <v>3809</v>
      </c>
      <c r="X801" s="276" t="s">
        <v>926</v>
      </c>
      <c r="Y801" s="83" t="s">
        <v>927</v>
      </c>
      <c r="Z801" s="84">
        <v>30</v>
      </c>
      <c r="AA801" s="88">
        <v>32396</v>
      </c>
      <c r="AB801" s="279">
        <v>6</v>
      </c>
      <c r="AC801" s="280" t="s">
        <v>3809</v>
      </c>
      <c r="AD801" s="281" t="s">
        <v>926</v>
      </c>
      <c r="AE801" s="83" t="s">
        <v>927</v>
      </c>
      <c r="AF801" s="84">
        <v>30</v>
      </c>
      <c r="AG801" s="88">
        <v>32396</v>
      </c>
      <c r="AH801" s="279">
        <v>6</v>
      </c>
      <c r="AI801" s="286" t="s">
        <v>3809</v>
      </c>
      <c r="AJ801" s="281" t="s">
        <v>926</v>
      </c>
      <c r="AK801" s="83" t="s">
        <v>927</v>
      </c>
      <c r="AL801" s="84">
        <v>30</v>
      </c>
      <c r="AM801" s="88">
        <v>32396</v>
      </c>
      <c r="AN801" s="279">
        <v>6</v>
      </c>
      <c r="AO801" s="286" t="s">
        <v>3809</v>
      </c>
      <c r="AP801" s="281" t="s">
        <v>926</v>
      </c>
      <c r="AQ801" s="83" t="s">
        <v>927</v>
      </c>
      <c r="AR801" s="84">
        <v>30</v>
      </c>
      <c r="AS801" s="88">
        <v>32396</v>
      </c>
      <c r="AT801" s="279">
        <v>6</v>
      </c>
      <c r="AU801" s="280" t="s">
        <v>3809</v>
      </c>
      <c r="AV801" s="86" t="s">
        <v>926</v>
      </c>
      <c r="AW801" s="285" t="s">
        <v>927</v>
      </c>
      <c r="AX801" s="285">
        <v>30</v>
      </c>
      <c r="AY801" s="87">
        <v>32117</v>
      </c>
      <c r="AZ801" s="86">
        <v>6</v>
      </c>
      <c r="BA801" s="57" t="s">
        <v>3809</v>
      </c>
      <c r="BB801" s="301" t="s">
        <v>926</v>
      </c>
      <c r="BC801" s="83" t="s">
        <v>931</v>
      </c>
      <c r="BD801" s="84">
        <v>48</v>
      </c>
      <c r="BE801" s="282">
        <v>32117</v>
      </c>
      <c r="BF801" s="279">
        <v>9</v>
      </c>
      <c r="BG801" s="303" t="s">
        <v>3814</v>
      </c>
      <c r="BH801" s="86" t="s">
        <v>3829</v>
      </c>
      <c r="BI801" s="285" t="s">
        <v>3830</v>
      </c>
      <c r="BJ801" s="285" t="s">
        <v>3830</v>
      </c>
      <c r="BK801" s="86" t="s">
        <v>3830</v>
      </c>
      <c r="BL801" s="432">
        <v>9</v>
      </c>
      <c r="BM801" s="432" t="s">
        <v>3814</v>
      </c>
      <c r="BN801" s="432" t="str">
        <f>INDEX(ID!$D:$D,MATCH('Org2567'!D801,ID!$A:$A,0))</f>
        <v>ฉลอง</v>
      </c>
    </row>
    <row r="802" spans="1:66" x14ac:dyDescent="0.25">
      <c r="A802" s="272">
        <v>799</v>
      </c>
      <c r="B802" s="272">
        <v>11</v>
      </c>
      <c r="C802" s="82" t="s">
        <v>3343</v>
      </c>
      <c r="D802" s="272" t="s">
        <v>796</v>
      </c>
      <c r="E802" s="82" t="str">
        <f t="shared" si="12"/>
        <v>รพ.ระนอง</v>
      </c>
      <c r="F802" s="90" t="s">
        <v>922</v>
      </c>
      <c r="G802" s="90" t="s">
        <v>918</v>
      </c>
      <c r="H802" s="90">
        <v>300</v>
      </c>
      <c r="I802" s="273">
        <v>62453</v>
      </c>
      <c r="J802" s="90">
        <v>16</v>
      </c>
      <c r="K802" s="93" t="s">
        <v>3748</v>
      </c>
      <c r="L802" s="83" t="s">
        <v>922</v>
      </c>
      <c r="M802" s="83" t="s">
        <v>918</v>
      </c>
      <c r="N802" s="84">
        <v>300</v>
      </c>
      <c r="O802" s="85">
        <v>63609</v>
      </c>
      <c r="P802" s="274">
        <v>16</v>
      </c>
      <c r="Q802" s="275" t="s">
        <v>3818</v>
      </c>
      <c r="R802" s="276" t="s">
        <v>922</v>
      </c>
      <c r="S802" s="277" t="s">
        <v>918</v>
      </c>
      <c r="T802" s="278">
        <v>283</v>
      </c>
      <c r="U802" s="88">
        <v>63609</v>
      </c>
      <c r="V802" s="54">
        <v>16</v>
      </c>
      <c r="W802" s="54" t="s">
        <v>3818</v>
      </c>
      <c r="X802" s="276" t="s">
        <v>922</v>
      </c>
      <c r="Y802" s="83" t="s">
        <v>918</v>
      </c>
      <c r="Z802" s="84">
        <v>283</v>
      </c>
      <c r="AA802" s="88">
        <v>63199</v>
      </c>
      <c r="AB802" s="279">
        <v>16</v>
      </c>
      <c r="AC802" s="280" t="s">
        <v>3818</v>
      </c>
      <c r="AD802" s="281" t="s">
        <v>922</v>
      </c>
      <c r="AE802" s="83" t="s">
        <v>918</v>
      </c>
      <c r="AF802" s="84">
        <v>283</v>
      </c>
      <c r="AG802" s="88">
        <v>63199</v>
      </c>
      <c r="AH802" s="279">
        <v>16</v>
      </c>
      <c r="AI802" s="286" t="s">
        <v>3818</v>
      </c>
      <c r="AJ802" s="281" t="s">
        <v>922</v>
      </c>
      <c r="AK802" s="83" t="s">
        <v>918</v>
      </c>
      <c r="AL802" s="84">
        <v>283</v>
      </c>
      <c r="AM802" s="88">
        <v>63199</v>
      </c>
      <c r="AN802" s="279">
        <v>16</v>
      </c>
      <c r="AO802" s="286" t="s">
        <v>3818</v>
      </c>
      <c r="AP802" s="281" t="s">
        <v>922</v>
      </c>
      <c r="AQ802" s="83" t="s">
        <v>918</v>
      </c>
      <c r="AR802" s="84">
        <v>283</v>
      </c>
      <c r="AS802" s="88">
        <v>63199</v>
      </c>
      <c r="AT802" s="279">
        <v>16</v>
      </c>
      <c r="AU802" s="280" t="s">
        <v>3818</v>
      </c>
      <c r="AV802" s="86" t="s">
        <v>922</v>
      </c>
      <c r="AW802" s="285" t="s">
        <v>918</v>
      </c>
      <c r="AX802" s="285">
        <v>283</v>
      </c>
      <c r="AY802" s="87">
        <v>63221</v>
      </c>
      <c r="AZ802" s="86">
        <v>16</v>
      </c>
      <c r="BA802" s="57" t="s">
        <v>3818</v>
      </c>
      <c r="BB802" s="301" t="s">
        <v>922</v>
      </c>
      <c r="BC802" s="83" t="s">
        <v>918</v>
      </c>
      <c r="BD802" s="84">
        <v>300</v>
      </c>
      <c r="BE802" s="282">
        <v>63221</v>
      </c>
      <c r="BF802" s="279">
        <v>16</v>
      </c>
      <c r="BG802" s="303" t="s">
        <v>3818</v>
      </c>
      <c r="BH802" s="86" t="s">
        <v>3829</v>
      </c>
      <c r="BI802" s="285" t="s">
        <v>3829</v>
      </c>
      <c r="BJ802" s="285" t="s">
        <v>3830</v>
      </c>
      <c r="BK802" s="86" t="s">
        <v>3829</v>
      </c>
      <c r="BL802" s="432">
        <v>16</v>
      </c>
      <c r="BM802" s="432" t="s">
        <v>3818</v>
      </c>
      <c r="BN802" s="432" t="str">
        <f>INDEX(ID!$D:$D,MATCH('Org2567'!D802,ID!$A:$A,0))</f>
        <v>ระนอง</v>
      </c>
    </row>
    <row r="803" spans="1:66" x14ac:dyDescent="0.25">
      <c r="A803" s="272">
        <v>800</v>
      </c>
      <c r="B803" s="272">
        <v>11</v>
      </c>
      <c r="C803" s="82" t="s">
        <v>3343</v>
      </c>
      <c r="D803" s="272" t="s">
        <v>797</v>
      </c>
      <c r="E803" s="82" t="str">
        <f t="shared" si="12"/>
        <v>รพ.ละอุ่น</v>
      </c>
      <c r="F803" s="90" t="s">
        <v>926</v>
      </c>
      <c r="G803" s="90" t="s">
        <v>989</v>
      </c>
      <c r="H803" s="90">
        <v>13</v>
      </c>
      <c r="I803" s="273">
        <v>10830</v>
      </c>
      <c r="J803" s="90">
        <v>2</v>
      </c>
      <c r="K803" s="93" t="s">
        <v>3706</v>
      </c>
      <c r="L803" s="83" t="s">
        <v>926</v>
      </c>
      <c r="M803" s="83" t="s">
        <v>989</v>
      </c>
      <c r="N803" s="84">
        <v>11</v>
      </c>
      <c r="O803" s="85">
        <v>10958</v>
      </c>
      <c r="P803" s="274">
        <v>2</v>
      </c>
      <c r="Q803" s="275" t="s">
        <v>3815</v>
      </c>
      <c r="R803" s="276" t="s">
        <v>926</v>
      </c>
      <c r="S803" s="277" t="s">
        <v>989</v>
      </c>
      <c r="T803" s="278">
        <v>10</v>
      </c>
      <c r="U803" s="88">
        <v>10958</v>
      </c>
      <c r="V803" s="54">
        <v>2</v>
      </c>
      <c r="W803" s="54" t="s">
        <v>3815</v>
      </c>
      <c r="X803" s="276" t="s">
        <v>926</v>
      </c>
      <c r="Y803" s="83" t="s">
        <v>989</v>
      </c>
      <c r="Z803" s="84">
        <v>10</v>
      </c>
      <c r="AA803" s="88">
        <v>11246</v>
      </c>
      <c r="AB803" s="279">
        <v>2</v>
      </c>
      <c r="AC803" s="280" t="s">
        <v>3815</v>
      </c>
      <c r="AD803" s="281" t="s">
        <v>926</v>
      </c>
      <c r="AE803" s="83" t="s">
        <v>989</v>
      </c>
      <c r="AF803" s="84">
        <v>10</v>
      </c>
      <c r="AG803" s="88">
        <v>11246</v>
      </c>
      <c r="AH803" s="279">
        <v>2</v>
      </c>
      <c r="AI803" s="286" t="s">
        <v>3815</v>
      </c>
      <c r="AJ803" s="281" t="s">
        <v>926</v>
      </c>
      <c r="AK803" s="83" t="s">
        <v>989</v>
      </c>
      <c r="AL803" s="84">
        <v>10</v>
      </c>
      <c r="AM803" s="88">
        <v>11246</v>
      </c>
      <c r="AN803" s="279">
        <v>2</v>
      </c>
      <c r="AO803" s="286" t="s">
        <v>3815</v>
      </c>
      <c r="AP803" s="281" t="s">
        <v>926</v>
      </c>
      <c r="AQ803" s="83" t="s">
        <v>989</v>
      </c>
      <c r="AR803" s="84">
        <v>10</v>
      </c>
      <c r="AS803" s="88">
        <v>11246</v>
      </c>
      <c r="AT803" s="279">
        <v>2</v>
      </c>
      <c r="AU803" s="280" t="s">
        <v>3815</v>
      </c>
      <c r="AV803" s="86" t="s">
        <v>926</v>
      </c>
      <c r="AW803" s="285" t="s">
        <v>989</v>
      </c>
      <c r="AX803" s="285">
        <v>10</v>
      </c>
      <c r="AY803" s="87">
        <v>11237</v>
      </c>
      <c r="AZ803" s="86">
        <v>2</v>
      </c>
      <c r="BA803" s="57" t="s">
        <v>3815</v>
      </c>
      <c r="BB803" s="301" t="s">
        <v>926</v>
      </c>
      <c r="BC803" s="83" t="s">
        <v>989</v>
      </c>
      <c r="BD803" s="84">
        <v>16</v>
      </c>
      <c r="BE803" s="282">
        <v>11237</v>
      </c>
      <c r="BF803" s="279">
        <v>2</v>
      </c>
      <c r="BG803" s="303" t="s">
        <v>3815</v>
      </c>
      <c r="BH803" s="86" t="s">
        <v>3829</v>
      </c>
      <c r="BI803" s="285" t="s">
        <v>3829</v>
      </c>
      <c r="BJ803" s="285" t="s">
        <v>3830</v>
      </c>
      <c r="BK803" s="86" t="s">
        <v>3829</v>
      </c>
      <c r="BL803" s="432">
        <v>2</v>
      </c>
      <c r="BM803" s="432" t="s">
        <v>3815</v>
      </c>
      <c r="BN803" s="432" t="str">
        <f>INDEX(ID!$D:$D,MATCH('Org2567'!D803,ID!$A:$A,0))</f>
        <v>ละอุ่น</v>
      </c>
    </row>
    <row r="804" spans="1:66" x14ac:dyDescent="0.25">
      <c r="A804" s="272">
        <v>801</v>
      </c>
      <c r="B804" s="272">
        <v>11</v>
      </c>
      <c r="C804" s="82" t="s">
        <v>3343</v>
      </c>
      <c r="D804" s="272" t="s">
        <v>798</v>
      </c>
      <c r="E804" s="82" t="str">
        <f t="shared" si="12"/>
        <v>รพ.กะเปอร์</v>
      </c>
      <c r="F804" s="90" t="s">
        <v>926</v>
      </c>
      <c r="G804" s="90" t="s">
        <v>927</v>
      </c>
      <c r="H804" s="90">
        <v>30</v>
      </c>
      <c r="I804" s="273">
        <v>17199</v>
      </c>
      <c r="J804" s="90">
        <v>5</v>
      </c>
      <c r="K804" s="93" t="s">
        <v>3703</v>
      </c>
      <c r="L804" s="83" t="s">
        <v>926</v>
      </c>
      <c r="M804" s="83" t="s">
        <v>927</v>
      </c>
      <c r="N804" s="84">
        <v>37</v>
      </c>
      <c r="O804" s="85">
        <v>17388</v>
      </c>
      <c r="P804" s="274">
        <v>5</v>
      </c>
      <c r="Q804" s="275" t="s">
        <v>3811</v>
      </c>
      <c r="R804" s="276" t="s">
        <v>926</v>
      </c>
      <c r="S804" s="277" t="s">
        <v>927</v>
      </c>
      <c r="T804" s="278">
        <v>37</v>
      </c>
      <c r="U804" s="88">
        <v>17388</v>
      </c>
      <c r="V804" s="54">
        <v>5</v>
      </c>
      <c r="W804" s="54" t="s">
        <v>3811</v>
      </c>
      <c r="X804" s="276" t="s">
        <v>926</v>
      </c>
      <c r="Y804" s="83" t="s">
        <v>927</v>
      </c>
      <c r="Z804" s="84">
        <v>37</v>
      </c>
      <c r="AA804" s="88">
        <v>17515</v>
      </c>
      <c r="AB804" s="279">
        <v>5</v>
      </c>
      <c r="AC804" s="280" t="s">
        <v>3811</v>
      </c>
      <c r="AD804" s="281" t="s">
        <v>926</v>
      </c>
      <c r="AE804" s="83" t="s">
        <v>927</v>
      </c>
      <c r="AF804" s="84">
        <v>35</v>
      </c>
      <c r="AG804" s="88">
        <v>17515</v>
      </c>
      <c r="AH804" s="279">
        <v>5</v>
      </c>
      <c r="AI804" s="286" t="s">
        <v>3811</v>
      </c>
      <c r="AJ804" s="281" t="s">
        <v>926</v>
      </c>
      <c r="AK804" s="83" t="s">
        <v>927</v>
      </c>
      <c r="AL804" s="84">
        <v>35</v>
      </c>
      <c r="AM804" s="88">
        <v>17515</v>
      </c>
      <c r="AN804" s="279">
        <v>5</v>
      </c>
      <c r="AO804" s="286" t="s">
        <v>3811</v>
      </c>
      <c r="AP804" s="281" t="s">
        <v>926</v>
      </c>
      <c r="AQ804" s="83" t="s">
        <v>927</v>
      </c>
      <c r="AR804" s="84">
        <v>35</v>
      </c>
      <c r="AS804" s="88">
        <v>17515</v>
      </c>
      <c r="AT804" s="279">
        <v>5</v>
      </c>
      <c r="AU804" s="280" t="s">
        <v>3811</v>
      </c>
      <c r="AV804" s="86" t="s">
        <v>926</v>
      </c>
      <c r="AW804" s="285" t="s">
        <v>927</v>
      </c>
      <c r="AX804" s="285">
        <v>35</v>
      </c>
      <c r="AY804" s="87">
        <v>17313</v>
      </c>
      <c r="AZ804" s="86">
        <v>5</v>
      </c>
      <c r="BA804" s="57" t="s">
        <v>3811</v>
      </c>
      <c r="BB804" s="301" t="s">
        <v>926</v>
      </c>
      <c r="BC804" s="83" t="s">
        <v>927</v>
      </c>
      <c r="BD804" s="84">
        <v>35</v>
      </c>
      <c r="BE804" s="282">
        <v>17313</v>
      </c>
      <c r="BF804" s="279">
        <v>5</v>
      </c>
      <c r="BG804" s="303" t="s">
        <v>3811</v>
      </c>
      <c r="BH804" s="86" t="s">
        <v>3829</v>
      </c>
      <c r="BI804" s="285" t="s">
        <v>3829</v>
      </c>
      <c r="BJ804" s="285" t="s">
        <v>3829</v>
      </c>
      <c r="BK804" s="86" t="s">
        <v>3829</v>
      </c>
      <c r="BL804" s="432">
        <v>5</v>
      </c>
      <c r="BM804" s="432" t="s">
        <v>3811</v>
      </c>
      <c r="BN804" s="432" t="str">
        <f>INDEX(ID!$D:$D,MATCH('Org2567'!D804,ID!$A:$A,0))</f>
        <v>กะเปอร์</v>
      </c>
    </row>
    <row r="805" spans="1:66" x14ac:dyDescent="0.25">
      <c r="A805" s="272">
        <v>802</v>
      </c>
      <c r="B805" s="272">
        <v>11</v>
      </c>
      <c r="C805" s="82" t="s">
        <v>3343</v>
      </c>
      <c r="D805" s="272" t="s">
        <v>799</v>
      </c>
      <c r="E805" s="82" t="str">
        <f t="shared" si="12"/>
        <v>รพ.กระบุรี</v>
      </c>
      <c r="F805" s="90" t="s">
        <v>926</v>
      </c>
      <c r="G805" s="90" t="s">
        <v>927</v>
      </c>
      <c r="H805" s="90">
        <v>48</v>
      </c>
      <c r="I805" s="273">
        <v>35588</v>
      </c>
      <c r="J805" s="90">
        <v>6</v>
      </c>
      <c r="K805" s="93" t="s">
        <v>3783</v>
      </c>
      <c r="L805" s="83" t="s">
        <v>926</v>
      </c>
      <c r="M805" s="83" t="s">
        <v>927</v>
      </c>
      <c r="N805" s="84">
        <v>48</v>
      </c>
      <c r="O805" s="85">
        <v>35412</v>
      </c>
      <c r="P805" s="274">
        <v>6</v>
      </c>
      <c r="Q805" s="275" t="s">
        <v>3809</v>
      </c>
      <c r="R805" s="276" t="s">
        <v>926</v>
      </c>
      <c r="S805" s="277" t="s">
        <v>927</v>
      </c>
      <c r="T805" s="278">
        <v>52</v>
      </c>
      <c r="U805" s="88">
        <v>35412</v>
      </c>
      <c r="V805" s="54">
        <v>6</v>
      </c>
      <c r="W805" s="54" t="s">
        <v>3809</v>
      </c>
      <c r="X805" s="276" t="s">
        <v>926</v>
      </c>
      <c r="Y805" s="83" t="s">
        <v>927</v>
      </c>
      <c r="Z805" s="84">
        <v>52</v>
      </c>
      <c r="AA805" s="88">
        <v>35729</v>
      </c>
      <c r="AB805" s="279">
        <v>6</v>
      </c>
      <c r="AC805" s="280" t="s">
        <v>3809</v>
      </c>
      <c r="AD805" s="281" t="s">
        <v>926</v>
      </c>
      <c r="AE805" s="83" t="s">
        <v>927</v>
      </c>
      <c r="AF805" s="84">
        <v>52</v>
      </c>
      <c r="AG805" s="88">
        <v>35729</v>
      </c>
      <c r="AH805" s="279">
        <v>6</v>
      </c>
      <c r="AI805" s="286" t="s">
        <v>3809</v>
      </c>
      <c r="AJ805" s="281" t="s">
        <v>926</v>
      </c>
      <c r="AK805" s="83" t="s">
        <v>927</v>
      </c>
      <c r="AL805" s="84">
        <v>52</v>
      </c>
      <c r="AM805" s="88">
        <v>35729</v>
      </c>
      <c r="AN805" s="279">
        <v>6</v>
      </c>
      <c r="AO805" s="286" t="s">
        <v>3809</v>
      </c>
      <c r="AP805" s="281" t="s">
        <v>926</v>
      </c>
      <c r="AQ805" s="83" t="s">
        <v>927</v>
      </c>
      <c r="AR805" s="84">
        <v>52</v>
      </c>
      <c r="AS805" s="88">
        <v>35729</v>
      </c>
      <c r="AT805" s="279">
        <v>6</v>
      </c>
      <c r="AU805" s="280" t="s">
        <v>3809</v>
      </c>
      <c r="AV805" s="86" t="s">
        <v>926</v>
      </c>
      <c r="AW805" s="285" t="s">
        <v>927</v>
      </c>
      <c r="AX805" s="285">
        <v>52</v>
      </c>
      <c r="AY805" s="87">
        <v>35185</v>
      </c>
      <c r="AZ805" s="86">
        <v>6</v>
      </c>
      <c r="BA805" s="57" t="s">
        <v>3809</v>
      </c>
      <c r="BB805" s="301" t="s">
        <v>926</v>
      </c>
      <c r="BC805" s="83" t="s">
        <v>927</v>
      </c>
      <c r="BD805" s="84">
        <v>30</v>
      </c>
      <c r="BE805" s="282">
        <v>35185</v>
      </c>
      <c r="BF805" s="279">
        <v>6</v>
      </c>
      <c r="BG805" s="303" t="s">
        <v>3809</v>
      </c>
      <c r="BH805" s="86" t="s">
        <v>3829</v>
      </c>
      <c r="BI805" s="285" t="s">
        <v>3829</v>
      </c>
      <c r="BJ805" s="285" t="s">
        <v>3830</v>
      </c>
      <c r="BK805" s="86" t="s">
        <v>3829</v>
      </c>
      <c r="BL805" s="432">
        <v>6</v>
      </c>
      <c r="BM805" s="432" t="s">
        <v>3809</v>
      </c>
      <c r="BN805" s="432" t="str">
        <f>INDEX(ID!$D:$D,MATCH('Org2567'!D805,ID!$A:$A,0))</f>
        <v>กระบุรี</v>
      </c>
    </row>
    <row r="806" spans="1:66" x14ac:dyDescent="0.25">
      <c r="A806" s="272">
        <v>803</v>
      </c>
      <c r="B806" s="272">
        <v>11</v>
      </c>
      <c r="C806" s="82" t="s">
        <v>3343</v>
      </c>
      <c r="D806" s="272" t="s">
        <v>800</v>
      </c>
      <c r="E806" s="82" t="str">
        <f t="shared" si="12"/>
        <v>รพ.สุขสำราญ</v>
      </c>
      <c r="F806" s="90" t="s">
        <v>926</v>
      </c>
      <c r="G806" s="90" t="s">
        <v>989</v>
      </c>
      <c r="H806" s="90">
        <v>24</v>
      </c>
      <c r="I806" s="273">
        <v>11370</v>
      </c>
      <c r="J806" s="90">
        <v>2</v>
      </c>
      <c r="K806" s="93" t="s">
        <v>3706</v>
      </c>
      <c r="L806" s="83" t="s">
        <v>926</v>
      </c>
      <c r="M806" s="83" t="s">
        <v>989</v>
      </c>
      <c r="N806" s="84">
        <v>24</v>
      </c>
      <c r="O806" s="85">
        <v>11656</v>
      </c>
      <c r="P806" s="274">
        <v>2</v>
      </c>
      <c r="Q806" s="275" t="s">
        <v>3815</v>
      </c>
      <c r="R806" s="276" t="s">
        <v>926</v>
      </c>
      <c r="S806" s="277" t="s">
        <v>989</v>
      </c>
      <c r="T806" s="278">
        <v>10</v>
      </c>
      <c r="U806" s="88">
        <v>11656</v>
      </c>
      <c r="V806" s="54">
        <v>2</v>
      </c>
      <c r="W806" s="54" t="s">
        <v>3815</v>
      </c>
      <c r="X806" s="276" t="s">
        <v>926</v>
      </c>
      <c r="Y806" s="83" t="s">
        <v>989</v>
      </c>
      <c r="Z806" s="84">
        <v>10</v>
      </c>
      <c r="AA806" s="88">
        <v>11798</v>
      </c>
      <c r="AB806" s="279">
        <v>2</v>
      </c>
      <c r="AC806" s="280" t="s">
        <v>3815</v>
      </c>
      <c r="AD806" s="281" t="s">
        <v>926</v>
      </c>
      <c r="AE806" s="83" t="s">
        <v>989</v>
      </c>
      <c r="AF806" s="84">
        <v>10</v>
      </c>
      <c r="AG806" s="88">
        <v>11798</v>
      </c>
      <c r="AH806" s="279">
        <v>2</v>
      </c>
      <c r="AI806" s="286" t="s">
        <v>3815</v>
      </c>
      <c r="AJ806" s="281" t="s">
        <v>926</v>
      </c>
      <c r="AK806" s="83" t="s">
        <v>989</v>
      </c>
      <c r="AL806" s="84">
        <v>10</v>
      </c>
      <c r="AM806" s="88">
        <v>11798</v>
      </c>
      <c r="AN806" s="279">
        <v>2</v>
      </c>
      <c r="AO806" s="286" t="s">
        <v>3815</v>
      </c>
      <c r="AP806" s="281" t="s">
        <v>926</v>
      </c>
      <c r="AQ806" s="83" t="s">
        <v>989</v>
      </c>
      <c r="AR806" s="84">
        <v>10</v>
      </c>
      <c r="AS806" s="88">
        <v>11798</v>
      </c>
      <c r="AT806" s="279">
        <v>2</v>
      </c>
      <c r="AU806" s="280" t="s">
        <v>3815</v>
      </c>
      <c r="AV806" s="86" t="s">
        <v>926</v>
      </c>
      <c r="AW806" s="285" t="s">
        <v>989</v>
      </c>
      <c r="AX806" s="285">
        <v>10</v>
      </c>
      <c r="AY806" s="87">
        <v>11999</v>
      </c>
      <c r="AZ806" s="86">
        <v>2</v>
      </c>
      <c r="BA806" s="57" t="s">
        <v>3815</v>
      </c>
      <c r="BB806" s="301" t="s">
        <v>926</v>
      </c>
      <c r="BC806" s="83" t="s">
        <v>989</v>
      </c>
      <c r="BD806" s="84">
        <v>10</v>
      </c>
      <c r="BE806" s="282">
        <v>11999</v>
      </c>
      <c r="BF806" s="279">
        <v>2</v>
      </c>
      <c r="BG806" s="303" t="s">
        <v>3815</v>
      </c>
      <c r="BH806" s="86" t="s">
        <v>3829</v>
      </c>
      <c r="BI806" s="285" t="s">
        <v>3829</v>
      </c>
      <c r="BJ806" s="285" t="s">
        <v>3829</v>
      </c>
      <c r="BK806" s="86" t="s">
        <v>3829</v>
      </c>
      <c r="BL806" s="432">
        <v>2</v>
      </c>
      <c r="BM806" s="432" t="s">
        <v>3815</v>
      </c>
      <c r="BN806" s="432" t="str">
        <f>INDEX(ID!$D:$D,MATCH('Org2567'!D806,ID!$A:$A,0))</f>
        <v>สุขสำราญ</v>
      </c>
    </row>
    <row r="807" spans="1:66" x14ac:dyDescent="0.25">
      <c r="A807" s="90">
        <v>804</v>
      </c>
      <c r="B807" s="90">
        <v>11</v>
      </c>
      <c r="C807" s="89" t="s">
        <v>3282</v>
      </c>
      <c r="D807" s="90" t="s">
        <v>3801</v>
      </c>
      <c r="E807" s="82" t="str">
        <f t="shared" si="12"/>
        <v>รพ.เกาะเต่า</v>
      </c>
      <c r="F807" s="90" t="s">
        <v>926</v>
      </c>
      <c r="G807" s="90" t="s">
        <v>989</v>
      </c>
      <c r="H807" s="90">
        <v>10</v>
      </c>
      <c r="I807" s="273">
        <v>1644</v>
      </c>
      <c r="J807" s="90">
        <v>2</v>
      </c>
      <c r="K807" s="93" t="s">
        <v>3706</v>
      </c>
      <c r="L807" s="83" t="s">
        <v>926</v>
      </c>
      <c r="M807" s="83" t="s">
        <v>989</v>
      </c>
      <c r="N807" s="84">
        <v>10</v>
      </c>
      <c r="O807" s="85">
        <v>1094</v>
      </c>
      <c r="P807" s="274">
        <v>2</v>
      </c>
      <c r="Q807" s="275" t="s">
        <v>3815</v>
      </c>
      <c r="R807" s="276" t="s">
        <v>926</v>
      </c>
      <c r="S807" s="277" t="s">
        <v>989</v>
      </c>
      <c r="T807" s="278">
        <v>10</v>
      </c>
      <c r="U807" s="88">
        <v>1094</v>
      </c>
      <c r="V807" s="54">
        <v>2</v>
      </c>
      <c r="W807" s="54" t="s">
        <v>3815</v>
      </c>
      <c r="X807" s="276" t="s">
        <v>926</v>
      </c>
      <c r="Y807" s="83" t="s">
        <v>989</v>
      </c>
      <c r="Z807" s="84">
        <v>10</v>
      </c>
      <c r="AA807" s="88">
        <v>1283</v>
      </c>
      <c r="AB807" s="279">
        <v>2</v>
      </c>
      <c r="AC807" s="280" t="s">
        <v>3815</v>
      </c>
      <c r="AD807" s="281" t="s">
        <v>926</v>
      </c>
      <c r="AE807" s="83" t="s">
        <v>989</v>
      </c>
      <c r="AF807" s="84">
        <v>10</v>
      </c>
      <c r="AG807" s="88">
        <v>1283</v>
      </c>
      <c r="AH807" s="279">
        <v>2</v>
      </c>
      <c r="AI807" s="286" t="s">
        <v>3815</v>
      </c>
      <c r="AJ807" s="281" t="s">
        <v>926</v>
      </c>
      <c r="AK807" s="83" t="s">
        <v>989</v>
      </c>
      <c r="AL807" s="84">
        <v>10</v>
      </c>
      <c r="AM807" s="88">
        <v>1283</v>
      </c>
      <c r="AN807" s="279">
        <v>2</v>
      </c>
      <c r="AO807" s="286" t="s">
        <v>3815</v>
      </c>
      <c r="AP807" s="281" t="s">
        <v>926</v>
      </c>
      <c r="AQ807" s="83" t="s">
        <v>989</v>
      </c>
      <c r="AR807" s="84">
        <v>10</v>
      </c>
      <c r="AS807" s="88">
        <v>1283</v>
      </c>
      <c r="AT807" s="279">
        <v>2</v>
      </c>
      <c r="AU807" s="280" t="s">
        <v>3815</v>
      </c>
      <c r="AV807" s="86" t="s">
        <v>926</v>
      </c>
      <c r="AW807" s="285" t="s">
        <v>989</v>
      </c>
      <c r="AX807" s="285">
        <v>10</v>
      </c>
      <c r="AY807" s="87">
        <v>1534</v>
      </c>
      <c r="AZ807" s="86">
        <v>2</v>
      </c>
      <c r="BA807" s="57" t="s">
        <v>3815</v>
      </c>
      <c r="BB807" s="301" t="s">
        <v>926</v>
      </c>
      <c r="BC807" s="83" t="s">
        <v>989</v>
      </c>
      <c r="BD807" s="84">
        <v>10</v>
      </c>
      <c r="BE807" s="282">
        <v>1534</v>
      </c>
      <c r="BF807" s="279">
        <v>2</v>
      </c>
      <c r="BG807" s="303" t="s">
        <v>3815</v>
      </c>
      <c r="BH807" s="86" t="s">
        <v>3829</v>
      </c>
      <c r="BI807" s="285" t="s">
        <v>3829</v>
      </c>
      <c r="BJ807" s="285" t="s">
        <v>3829</v>
      </c>
      <c r="BK807" s="86" t="s">
        <v>3829</v>
      </c>
      <c r="BL807" s="432">
        <v>2</v>
      </c>
      <c r="BM807" s="432" t="s">
        <v>3815</v>
      </c>
      <c r="BN807" s="432" t="str">
        <f>INDEX(ID!$D:$D,MATCH('Org2567'!D807,ID!$A:$A,0))</f>
        <v>เกาะเต่า</v>
      </c>
    </row>
    <row r="808" spans="1:66" x14ac:dyDescent="0.25">
      <c r="A808" s="272">
        <v>805</v>
      </c>
      <c r="B808" s="272">
        <v>11</v>
      </c>
      <c r="C808" s="82" t="s">
        <v>3282</v>
      </c>
      <c r="D808" s="272" t="s">
        <v>801</v>
      </c>
      <c r="E808" s="82" t="str">
        <f t="shared" si="12"/>
        <v>รพ.สุราษฎร์ธานี</v>
      </c>
      <c r="F808" s="90" t="s">
        <v>916</v>
      </c>
      <c r="G808" s="90" t="s">
        <v>3</v>
      </c>
      <c r="H808" s="90">
        <v>748</v>
      </c>
      <c r="I808" s="273">
        <v>136944</v>
      </c>
      <c r="J808" s="90">
        <v>19</v>
      </c>
      <c r="K808" s="93" t="s">
        <v>3772</v>
      </c>
      <c r="L808" s="83" t="s">
        <v>916</v>
      </c>
      <c r="M808" s="83" t="s">
        <v>3</v>
      </c>
      <c r="N808" s="84">
        <v>748</v>
      </c>
      <c r="O808" s="85">
        <v>137063</v>
      </c>
      <c r="P808" s="274">
        <v>19</v>
      </c>
      <c r="Q808" s="275" t="s">
        <v>3807</v>
      </c>
      <c r="R808" s="276" t="s">
        <v>916</v>
      </c>
      <c r="S808" s="277" t="s">
        <v>3</v>
      </c>
      <c r="T808" s="278">
        <v>862</v>
      </c>
      <c r="U808" s="88">
        <v>137063</v>
      </c>
      <c r="V808" s="54">
        <v>19</v>
      </c>
      <c r="W808" s="54" t="s">
        <v>3807</v>
      </c>
      <c r="X808" s="276" t="s">
        <v>916</v>
      </c>
      <c r="Y808" s="83" t="s">
        <v>3</v>
      </c>
      <c r="Z808" s="84">
        <v>862</v>
      </c>
      <c r="AA808" s="88">
        <v>135848</v>
      </c>
      <c r="AB808" s="279">
        <v>19</v>
      </c>
      <c r="AC808" s="280" t="s">
        <v>3807</v>
      </c>
      <c r="AD808" s="281" t="s">
        <v>916</v>
      </c>
      <c r="AE808" s="83" t="s">
        <v>3</v>
      </c>
      <c r="AF808" s="84">
        <v>863</v>
      </c>
      <c r="AG808" s="88">
        <v>135848</v>
      </c>
      <c r="AH808" s="279">
        <v>19</v>
      </c>
      <c r="AI808" s="286" t="s">
        <v>3807</v>
      </c>
      <c r="AJ808" s="281" t="s">
        <v>916</v>
      </c>
      <c r="AK808" s="83" t="s">
        <v>3</v>
      </c>
      <c r="AL808" s="84">
        <v>863</v>
      </c>
      <c r="AM808" s="88">
        <v>135848</v>
      </c>
      <c r="AN808" s="279">
        <v>19</v>
      </c>
      <c r="AO808" s="286" t="s">
        <v>3807</v>
      </c>
      <c r="AP808" s="281" t="s">
        <v>916</v>
      </c>
      <c r="AQ808" s="83" t="s">
        <v>3</v>
      </c>
      <c r="AR808" s="84">
        <v>863</v>
      </c>
      <c r="AS808" s="88">
        <v>135848</v>
      </c>
      <c r="AT808" s="279">
        <v>19</v>
      </c>
      <c r="AU808" s="280" t="s">
        <v>3807</v>
      </c>
      <c r="AV808" s="86" t="s">
        <v>916</v>
      </c>
      <c r="AW808" s="285" t="s">
        <v>3</v>
      </c>
      <c r="AX808" s="285">
        <v>863</v>
      </c>
      <c r="AY808" s="87">
        <v>134316</v>
      </c>
      <c r="AZ808" s="86">
        <v>19</v>
      </c>
      <c r="BA808" s="57" t="s">
        <v>3807</v>
      </c>
      <c r="BB808" s="301" t="s">
        <v>916</v>
      </c>
      <c r="BC808" s="83" t="s">
        <v>3</v>
      </c>
      <c r="BD808" s="84">
        <v>885</v>
      </c>
      <c r="BE808" s="282">
        <v>134316</v>
      </c>
      <c r="BF808" s="279">
        <v>19</v>
      </c>
      <c r="BG808" s="303" t="s">
        <v>3807</v>
      </c>
      <c r="BH808" s="86" t="s">
        <v>3829</v>
      </c>
      <c r="BI808" s="285" t="s">
        <v>3829</v>
      </c>
      <c r="BJ808" s="285" t="s">
        <v>3830</v>
      </c>
      <c r="BK808" s="86" t="s">
        <v>3829</v>
      </c>
      <c r="BL808" s="432">
        <v>19</v>
      </c>
      <c r="BM808" s="432" t="s">
        <v>3807</v>
      </c>
      <c r="BN808" s="432" t="str">
        <f>INDEX(ID!$D:$D,MATCH('Org2567'!D808,ID!$A:$A,0))</f>
        <v>สุราษฎร์ธานี</v>
      </c>
    </row>
    <row r="809" spans="1:66" x14ac:dyDescent="0.25">
      <c r="A809" s="272">
        <v>806</v>
      </c>
      <c r="B809" s="272">
        <v>11</v>
      </c>
      <c r="C809" s="82" t="s">
        <v>3282</v>
      </c>
      <c r="D809" s="304" t="s">
        <v>802</v>
      </c>
      <c r="E809" s="82" t="str">
        <f t="shared" si="12"/>
        <v>รพ.เกาะสมุย</v>
      </c>
      <c r="F809" s="90" t="s">
        <v>922</v>
      </c>
      <c r="G809" s="90" t="s">
        <v>924</v>
      </c>
      <c r="H809" s="90">
        <v>159</v>
      </c>
      <c r="I809" s="273">
        <v>61164</v>
      </c>
      <c r="J809" s="90">
        <v>14</v>
      </c>
      <c r="K809" s="93" t="s">
        <v>3776</v>
      </c>
      <c r="L809" s="83" t="s">
        <v>922</v>
      </c>
      <c r="M809" s="83" t="s">
        <v>924</v>
      </c>
      <c r="N809" s="84">
        <v>159</v>
      </c>
      <c r="O809" s="85">
        <v>61341</v>
      </c>
      <c r="P809" s="274">
        <v>14</v>
      </c>
      <c r="Q809" s="275" t="s">
        <v>3808</v>
      </c>
      <c r="R809" s="276" t="s">
        <v>922</v>
      </c>
      <c r="S809" s="277" t="s">
        <v>924</v>
      </c>
      <c r="T809" s="278">
        <v>160</v>
      </c>
      <c r="U809" s="88">
        <v>61341</v>
      </c>
      <c r="V809" s="54">
        <v>14</v>
      </c>
      <c r="W809" s="54" t="s">
        <v>3808</v>
      </c>
      <c r="X809" s="276" t="s">
        <v>922</v>
      </c>
      <c r="Y809" s="83" t="s">
        <v>924</v>
      </c>
      <c r="Z809" s="84">
        <v>160</v>
      </c>
      <c r="AA809" s="88">
        <v>62282</v>
      </c>
      <c r="AB809" s="279">
        <v>14</v>
      </c>
      <c r="AC809" s="280" t="s">
        <v>3808</v>
      </c>
      <c r="AD809" s="281" t="s">
        <v>922</v>
      </c>
      <c r="AE809" s="83" t="s">
        <v>924</v>
      </c>
      <c r="AF809" s="84">
        <v>160</v>
      </c>
      <c r="AG809" s="88">
        <v>62282</v>
      </c>
      <c r="AH809" s="279">
        <v>14</v>
      </c>
      <c r="AI809" s="286" t="s">
        <v>3808</v>
      </c>
      <c r="AJ809" s="281" t="s">
        <v>922</v>
      </c>
      <c r="AK809" s="83" t="s">
        <v>924</v>
      </c>
      <c r="AL809" s="84">
        <v>160</v>
      </c>
      <c r="AM809" s="88">
        <v>62282</v>
      </c>
      <c r="AN809" s="279">
        <v>14</v>
      </c>
      <c r="AO809" s="286" t="s">
        <v>3808</v>
      </c>
      <c r="AP809" s="281" t="s">
        <v>922</v>
      </c>
      <c r="AQ809" s="83" t="s">
        <v>924</v>
      </c>
      <c r="AR809" s="84">
        <v>160</v>
      </c>
      <c r="AS809" s="88">
        <v>62282</v>
      </c>
      <c r="AT809" s="279">
        <v>14</v>
      </c>
      <c r="AU809" s="280" t="s">
        <v>3808</v>
      </c>
      <c r="AV809" s="86" t="s">
        <v>922</v>
      </c>
      <c r="AW809" s="285" t="s">
        <v>924</v>
      </c>
      <c r="AX809" s="285">
        <v>160</v>
      </c>
      <c r="AY809" s="87">
        <v>60934</v>
      </c>
      <c r="AZ809" s="86">
        <v>14</v>
      </c>
      <c r="BA809" s="57" t="s">
        <v>3808</v>
      </c>
      <c r="BB809" s="301" t="s">
        <v>922</v>
      </c>
      <c r="BC809" s="83" t="s">
        <v>924</v>
      </c>
      <c r="BD809" s="84">
        <v>160</v>
      </c>
      <c r="BE809" s="282">
        <v>60934</v>
      </c>
      <c r="BF809" s="279">
        <v>15</v>
      </c>
      <c r="BG809" s="305" t="s">
        <v>3812</v>
      </c>
      <c r="BH809" s="86" t="s">
        <v>3829</v>
      </c>
      <c r="BI809" s="285" t="s">
        <v>3829</v>
      </c>
      <c r="BJ809" s="285" t="s">
        <v>3829</v>
      </c>
      <c r="BK809" s="86" t="s">
        <v>3830</v>
      </c>
      <c r="BL809" s="432">
        <v>14</v>
      </c>
      <c r="BM809" s="432" t="s">
        <v>3808</v>
      </c>
      <c r="BN809" s="432" t="str">
        <f>INDEX(ID!$D:$D,MATCH('Org2567'!D809,ID!$A:$A,0))</f>
        <v>เกาะสมุย</v>
      </c>
    </row>
    <row r="810" spans="1:66" x14ac:dyDescent="0.25">
      <c r="A810" s="272">
        <v>807</v>
      </c>
      <c r="B810" s="272">
        <v>11</v>
      </c>
      <c r="C810" s="82" t="s">
        <v>3282</v>
      </c>
      <c r="D810" s="272" t="s">
        <v>803</v>
      </c>
      <c r="E810" s="82" t="str">
        <f t="shared" si="12"/>
        <v>รพ.กาญจนดิษฐ์</v>
      </c>
      <c r="F810" s="90" t="s">
        <v>926</v>
      </c>
      <c r="G810" s="90" t="s">
        <v>952</v>
      </c>
      <c r="H810" s="90">
        <v>146</v>
      </c>
      <c r="I810" s="273">
        <v>86381</v>
      </c>
      <c r="J810" s="90">
        <v>13</v>
      </c>
      <c r="K810" s="93" t="s">
        <v>3781</v>
      </c>
      <c r="L810" s="83" t="s">
        <v>926</v>
      </c>
      <c r="M810" s="83" t="s">
        <v>952</v>
      </c>
      <c r="N810" s="84">
        <v>171</v>
      </c>
      <c r="O810" s="85">
        <v>87175</v>
      </c>
      <c r="P810" s="274">
        <v>13</v>
      </c>
      <c r="Q810" s="275" t="s">
        <v>3813</v>
      </c>
      <c r="R810" s="276" t="s">
        <v>926</v>
      </c>
      <c r="S810" s="277" t="s">
        <v>952</v>
      </c>
      <c r="T810" s="278">
        <v>150</v>
      </c>
      <c r="U810" s="88">
        <v>87175</v>
      </c>
      <c r="V810" s="54">
        <v>13</v>
      </c>
      <c r="W810" s="54" t="s">
        <v>3813</v>
      </c>
      <c r="X810" s="276" t="s">
        <v>926</v>
      </c>
      <c r="Y810" s="83" t="s">
        <v>952</v>
      </c>
      <c r="Z810" s="84">
        <v>150</v>
      </c>
      <c r="AA810" s="88">
        <v>87029</v>
      </c>
      <c r="AB810" s="279">
        <v>13</v>
      </c>
      <c r="AC810" s="280" t="s">
        <v>3813</v>
      </c>
      <c r="AD810" s="281" t="s">
        <v>926</v>
      </c>
      <c r="AE810" s="83" t="s">
        <v>952</v>
      </c>
      <c r="AF810" s="84">
        <v>152</v>
      </c>
      <c r="AG810" s="88">
        <v>87029</v>
      </c>
      <c r="AH810" s="279">
        <v>13</v>
      </c>
      <c r="AI810" s="286" t="s">
        <v>3813</v>
      </c>
      <c r="AJ810" s="281" t="s">
        <v>926</v>
      </c>
      <c r="AK810" s="83" t="s">
        <v>952</v>
      </c>
      <c r="AL810" s="84">
        <v>152</v>
      </c>
      <c r="AM810" s="88">
        <v>87029</v>
      </c>
      <c r="AN810" s="279">
        <v>13</v>
      </c>
      <c r="AO810" s="286" t="s">
        <v>3813</v>
      </c>
      <c r="AP810" s="281" t="s">
        <v>926</v>
      </c>
      <c r="AQ810" s="83" t="s">
        <v>952</v>
      </c>
      <c r="AR810" s="84">
        <v>152</v>
      </c>
      <c r="AS810" s="88">
        <v>87029</v>
      </c>
      <c r="AT810" s="279">
        <v>13</v>
      </c>
      <c r="AU810" s="280" t="s">
        <v>3813</v>
      </c>
      <c r="AV810" s="86" t="s">
        <v>926</v>
      </c>
      <c r="AW810" s="285" t="s">
        <v>952</v>
      </c>
      <c r="AX810" s="285">
        <v>152</v>
      </c>
      <c r="AY810" s="87">
        <v>86958</v>
      </c>
      <c r="AZ810" s="86">
        <v>13</v>
      </c>
      <c r="BA810" s="57" t="s">
        <v>3813</v>
      </c>
      <c r="BB810" s="301" t="s">
        <v>926</v>
      </c>
      <c r="BC810" s="83" t="s">
        <v>952</v>
      </c>
      <c r="BD810" s="84">
        <v>120</v>
      </c>
      <c r="BE810" s="282">
        <v>86958</v>
      </c>
      <c r="BF810" s="279">
        <v>13</v>
      </c>
      <c r="BG810" s="303" t="s">
        <v>3813</v>
      </c>
      <c r="BH810" s="86" t="s">
        <v>3829</v>
      </c>
      <c r="BI810" s="285" t="s">
        <v>3829</v>
      </c>
      <c r="BJ810" s="285" t="s">
        <v>3830</v>
      </c>
      <c r="BK810" s="86" t="s">
        <v>3829</v>
      </c>
      <c r="BL810" s="432">
        <v>13</v>
      </c>
      <c r="BM810" s="432" t="s">
        <v>3813</v>
      </c>
      <c r="BN810" s="432" t="str">
        <f>INDEX(ID!$D:$D,MATCH('Org2567'!D810,ID!$A:$A,0))</f>
        <v>กาญจนดิษฐ์</v>
      </c>
    </row>
    <row r="811" spans="1:66" x14ac:dyDescent="0.25">
      <c r="A811" s="272">
        <v>808</v>
      </c>
      <c r="B811" s="272">
        <v>11</v>
      </c>
      <c r="C811" s="82" t="s">
        <v>3282</v>
      </c>
      <c r="D811" s="272" t="s">
        <v>804</v>
      </c>
      <c r="E811" s="82" t="str">
        <f t="shared" si="12"/>
        <v>รพ.ดอนสัก</v>
      </c>
      <c r="F811" s="90" t="s">
        <v>926</v>
      </c>
      <c r="G811" s="90" t="s">
        <v>927</v>
      </c>
      <c r="H811" s="90">
        <v>34</v>
      </c>
      <c r="I811" s="273">
        <v>28483</v>
      </c>
      <c r="J811" s="90">
        <v>5</v>
      </c>
      <c r="K811" s="93" t="s">
        <v>3703</v>
      </c>
      <c r="L811" s="83" t="s">
        <v>926</v>
      </c>
      <c r="M811" s="83" t="s">
        <v>927</v>
      </c>
      <c r="N811" s="84">
        <v>30</v>
      </c>
      <c r="O811" s="85">
        <v>28524</v>
      </c>
      <c r="P811" s="274">
        <v>5</v>
      </c>
      <c r="Q811" s="275" t="s">
        <v>3811</v>
      </c>
      <c r="R811" s="276" t="s">
        <v>926</v>
      </c>
      <c r="S811" s="277" t="s">
        <v>927</v>
      </c>
      <c r="T811" s="278">
        <v>30</v>
      </c>
      <c r="U811" s="88">
        <v>28524</v>
      </c>
      <c r="V811" s="54">
        <v>5</v>
      </c>
      <c r="W811" s="54" t="s">
        <v>3811</v>
      </c>
      <c r="X811" s="276" t="s">
        <v>926</v>
      </c>
      <c r="Y811" s="83" t="s">
        <v>927</v>
      </c>
      <c r="Z811" s="84">
        <v>30</v>
      </c>
      <c r="AA811" s="88">
        <v>28402</v>
      </c>
      <c r="AB811" s="279">
        <v>5</v>
      </c>
      <c r="AC811" s="280" t="s">
        <v>3811</v>
      </c>
      <c r="AD811" s="281" t="s">
        <v>926</v>
      </c>
      <c r="AE811" s="83" t="s">
        <v>927</v>
      </c>
      <c r="AF811" s="84">
        <v>30</v>
      </c>
      <c r="AG811" s="88">
        <v>28402</v>
      </c>
      <c r="AH811" s="279">
        <v>5</v>
      </c>
      <c r="AI811" s="286" t="s">
        <v>3811</v>
      </c>
      <c r="AJ811" s="281" t="s">
        <v>926</v>
      </c>
      <c r="AK811" s="83" t="s">
        <v>927</v>
      </c>
      <c r="AL811" s="84">
        <v>30</v>
      </c>
      <c r="AM811" s="88">
        <v>28402</v>
      </c>
      <c r="AN811" s="279">
        <v>5</v>
      </c>
      <c r="AO811" s="286" t="s">
        <v>3811</v>
      </c>
      <c r="AP811" s="281" t="s">
        <v>926</v>
      </c>
      <c r="AQ811" s="83" t="s">
        <v>927</v>
      </c>
      <c r="AR811" s="84">
        <v>30</v>
      </c>
      <c r="AS811" s="88">
        <v>28402</v>
      </c>
      <c r="AT811" s="279">
        <v>5</v>
      </c>
      <c r="AU811" s="280" t="s">
        <v>3811</v>
      </c>
      <c r="AV811" s="86" t="s">
        <v>926</v>
      </c>
      <c r="AW811" s="285" t="s">
        <v>927</v>
      </c>
      <c r="AX811" s="285">
        <v>30</v>
      </c>
      <c r="AY811" s="87">
        <v>27851</v>
      </c>
      <c r="AZ811" s="86">
        <v>5</v>
      </c>
      <c r="BA811" s="57" t="s">
        <v>3811</v>
      </c>
      <c r="BB811" s="301" t="s">
        <v>926</v>
      </c>
      <c r="BC811" s="83" t="s">
        <v>927</v>
      </c>
      <c r="BD811" s="84">
        <v>30</v>
      </c>
      <c r="BE811" s="282">
        <v>27851</v>
      </c>
      <c r="BF811" s="279">
        <v>5</v>
      </c>
      <c r="BG811" s="303" t="s">
        <v>3811</v>
      </c>
      <c r="BH811" s="86" t="s">
        <v>3829</v>
      </c>
      <c r="BI811" s="285" t="s">
        <v>3829</v>
      </c>
      <c r="BJ811" s="285" t="s">
        <v>3829</v>
      </c>
      <c r="BK811" s="86" t="s">
        <v>3829</v>
      </c>
      <c r="BL811" s="432">
        <v>5</v>
      </c>
      <c r="BM811" s="432" t="s">
        <v>3811</v>
      </c>
      <c r="BN811" s="432" t="str">
        <f>INDEX(ID!$D:$D,MATCH('Org2567'!D811,ID!$A:$A,0))</f>
        <v>ดอนสัก</v>
      </c>
    </row>
    <row r="812" spans="1:66" x14ac:dyDescent="0.25">
      <c r="A812" s="272">
        <v>809</v>
      </c>
      <c r="B812" s="272">
        <v>11</v>
      </c>
      <c r="C812" s="82" t="s">
        <v>3282</v>
      </c>
      <c r="D812" s="272" t="s">
        <v>805</v>
      </c>
      <c r="E812" s="82" t="str">
        <f t="shared" si="12"/>
        <v>รพ.เกาะพงัน</v>
      </c>
      <c r="F812" s="90" t="s">
        <v>926</v>
      </c>
      <c r="G812" s="90" t="s">
        <v>927</v>
      </c>
      <c r="H812" s="90">
        <v>45</v>
      </c>
      <c r="I812" s="273">
        <v>11804</v>
      </c>
      <c r="J812" s="90">
        <v>5</v>
      </c>
      <c r="K812" s="93" t="s">
        <v>3703</v>
      </c>
      <c r="L812" s="83" t="s">
        <v>926</v>
      </c>
      <c r="M812" s="83" t="s">
        <v>927</v>
      </c>
      <c r="N812" s="84">
        <v>45</v>
      </c>
      <c r="O812" s="85">
        <v>12474</v>
      </c>
      <c r="P812" s="274">
        <v>5</v>
      </c>
      <c r="Q812" s="275" t="s">
        <v>3811</v>
      </c>
      <c r="R812" s="276" t="s">
        <v>926</v>
      </c>
      <c r="S812" s="277" t="s">
        <v>927</v>
      </c>
      <c r="T812" s="278">
        <v>45</v>
      </c>
      <c r="U812" s="88">
        <v>12474</v>
      </c>
      <c r="V812" s="54">
        <v>5</v>
      </c>
      <c r="W812" s="54" t="s">
        <v>3811</v>
      </c>
      <c r="X812" s="276" t="s">
        <v>926</v>
      </c>
      <c r="Y812" s="83" t="s">
        <v>927</v>
      </c>
      <c r="Z812" s="84">
        <v>45</v>
      </c>
      <c r="AA812" s="88">
        <v>12500</v>
      </c>
      <c r="AB812" s="279">
        <v>5</v>
      </c>
      <c r="AC812" s="280" t="s">
        <v>3811</v>
      </c>
      <c r="AD812" s="281" t="s">
        <v>926</v>
      </c>
      <c r="AE812" s="83" t="s">
        <v>927</v>
      </c>
      <c r="AF812" s="84">
        <v>30</v>
      </c>
      <c r="AG812" s="88">
        <v>12500</v>
      </c>
      <c r="AH812" s="279">
        <v>5</v>
      </c>
      <c r="AI812" s="286" t="s">
        <v>3811</v>
      </c>
      <c r="AJ812" s="281" t="s">
        <v>926</v>
      </c>
      <c r="AK812" s="83" t="s">
        <v>927</v>
      </c>
      <c r="AL812" s="84">
        <v>30</v>
      </c>
      <c r="AM812" s="88">
        <v>12500</v>
      </c>
      <c r="AN812" s="279">
        <v>5</v>
      </c>
      <c r="AO812" s="286" t="s">
        <v>3811</v>
      </c>
      <c r="AP812" s="281" t="s">
        <v>926</v>
      </c>
      <c r="AQ812" s="83" t="s">
        <v>927</v>
      </c>
      <c r="AR812" s="84">
        <v>30</v>
      </c>
      <c r="AS812" s="88">
        <v>12500</v>
      </c>
      <c r="AT812" s="279">
        <v>5</v>
      </c>
      <c r="AU812" s="280" t="s">
        <v>3811</v>
      </c>
      <c r="AV812" s="86" t="s">
        <v>926</v>
      </c>
      <c r="AW812" s="285" t="s">
        <v>927</v>
      </c>
      <c r="AX812" s="285">
        <v>30</v>
      </c>
      <c r="AY812" s="87">
        <v>12484</v>
      </c>
      <c r="AZ812" s="86">
        <v>5</v>
      </c>
      <c r="BA812" s="57" t="s">
        <v>3811</v>
      </c>
      <c r="BB812" s="301" t="s">
        <v>926</v>
      </c>
      <c r="BC812" s="83" t="s">
        <v>931</v>
      </c>
      <c r="BD812" s="84">
        <v>50</v>
      </c>
      <c r="BE812" s="282">
        <v>12484</v>
      </c>
      <c r="BF812" s="279">
        <v>9</v>
      </c>
      <c r="BG812" s="303" t="s">
        <v>3814</v>
      </c>
      <c r="BH812" s="86" t="s">
        <v>3829</v>
      </c>
      <c r="BI812" s="285" t="s">
        <v>3830</v>
      </c>
      <c r="BJ812" s="285" t="s">
        <v>3830</v>
      </c>
      <c r="BK812" s="86" t="s">
        <v>3830</v>
      </c>
      <c r="BL812" s="432">
        <v>9</v>
      </c>
      <c r="BM812" s="432" t="s">
        <v>3814</v>
      </c>
      <c r="BN812" s="432" t="str">
        <f>INDEX(ID!$D:$D,MATCH('Org2567'!D812,ID!$A:$A,0))</f>
        <v>เกาะพงัน</v>
      </c>
    </row>
    <row r="813" spans="1:66" x14ac:dyDescent="0.25">
      <c r="A813" s="272">
        <v>810</v>
      </c>
      <c r="B813" s="272">
        <v>11</v>
      </c>
      <c r="C813" s="82" t="s">
        <v>3282</v>
      </c>
      <c r="D813" s="272" t="s">
        <v>806</v>
      </c>
      <c r="E813" s="82" t="str">
        <f t="shared" si="12"/>
        <v>รพ.ไชยา</v>
      </c>
      <c r="F813" s="90" t="s">
        <v>926</v>
      </c>
      <c r="G813" s="90" t="s">
        <v>952</v>
      </c>
      <c r="H813" s="90">
        <v>60</v>
      </c>
      <c r="I813" s="273">
        <v>44310</v>
      </c>
      <c r="J813" s="90">
        <v>12</v>
      </c>
      <c r="K813" s="93" t="s">
        <v>3782</v>
      </c>
      <c r="L813" s="83" t="s">
        <v>926</v>
      </c>
      <c r="M813" s="83" t="s">
        <v>952</v>
      </c>
      <c r="N813" s="84">
        <v>82</v>
      </c>
      <c r="O813" s="85">
        <v>44242</v>
      </c>
      <c r="P813" s="274">
        <v>12</v>
      </c>
      <c r="Q813" s="275" t="s">
        <v>3820</v>
      </c>
      <c r="R813" s="276" t="s">
        <v>926</v>
      </c>
      <c r="S813" s="277" t="s">
        <v>952</v>
      </c>
      <c r="T813" s="278">
        <v>60</v>
      </c>
      <c r="U813" s="88">
        <v>44242</v>
      </c>
      <c r="V813" s="54">
        <v>12</v>
      </c>
      <c r="W813" s="54" t="s">
        <v>3820</v>
      </c>
      <c r="X813" s="276" t="s">
        <v>926</v>
      </c>
      <c r="Y813" s="83" t="s">
        <v>952</v>
      </c>
      <c r="Z813" s="84">
        <v>60</v>
      </c>
      <c r="AA813" s="88">
        <v>44354</v>
      </c>
      <c r="AB813" s="279">
        <v>12</v>
      </c>
      <c r="AC813" s="280" t="s">
        <v>3820</v>
      </c>
      <c r="AD813" s="281" t="s">
        <v>926</v>
      </c>
      <c r="AE813" s="83" t="s">
        <v>952</v>
      </c>
      <c r="AF813" s="84">
        <v>60</v>
      </c>
      <c r="AG813" s="88">
        <v>44354</v>
      </c>
      <c r="AH813" s="279">
        <v>12</v>
      </c>
      <c r="AI813" s="286" t="s">
        <v>3820</v>
      </c>
      <c r="AJ813" s="281" t="s">
        <v>926</v>
      </c>
      <c r="AK813" s="83" t="s">
        <v>952</v>
      </c>
      <c r="AL813" s="84">
        <v>60</v>
      </c>
      <c r="AM813" s="88">
        <v>44354</v>
      </c>
      <c r="AN813" s="279">
        <v>12</v>
      </c>
      <c r="AO813" s="286" t="s">
        <v>3820</v>
      </c>
      <c r="AP813" s="281" t="s">
        <v>926</v>
      </c>
      <c r="AQ813" s="83" t="s">
        <v>952</v>
      </c>
      <c r="AR813" s="84">
        <v>60</v>
      </c>
      <c r="AS813" s="88">
        <v>44354</v>
      </c>
      <c r="AT813" s="279">
        <v>12</v>
      </c>
      <c r="AU813" s="280" t="s">
        <v>3820</v>
      </c>
      <c r="AV813" s="86" t="s">
        <v>926</v>
      </c>
      <c r="AW813" s="285" t="s">
        <v>952</v>
      </c>
      <c r="AX813" s="285">
        <v>60</v>
      </c>
      <c r="AY813" s="87">
        <v>43842</v>
      </c>
      <c r="AZ813" s="86">
        <v>12</v>
      </c>
      <c r="BA813" s="57" t="s">
        <v>3820</v>
      </c>
      <c r="BB813" s="301" t="s">
        <v>926</v>
      </c>
      <c r="BC813" s="83" t="s">
        <v>952</v>
      </c>
      <c r="BD813" s="84">
        <v>60</v>
      </c>
      <c r="BE813" s="282">
        <v>43842</v>
      </c>
      <c r="BF813" s="279">
        <v>12</v>
      </c>
      <c r="BG813" s="303" t="s">
        <v>3820</v>
      </c>
      <c r="BH813" s="86" t="s">
        <v>3829</v>
      </c>
      <c r="BI813" s="285" t="s">
        <v>3829</v>
      </c>
      <c r="BJ813" s="285" t="s">
        <v>3829</v>
      </c>
      <c r="BK813" s="86" t="s">
        <v>3829</v>
      </c>
      <c r="BL813" s="432">
        <v>12</v>
      </c>
      <c r="BM813" s="432" t="s">
        <v>3820</v>
      </c>
      <c r="BN813" s="432" t="str">
        <f>INDEX(ID!$D:$D,MATCH('Org2567'!D813,ID!$A:$A,0))</f>
        <v>ไชยา</v>
      </c>
    </row>
    <row r="814" spans="1:66" x14ac:dyDescent="0.25">
      <c r="A814" s="272">
        <v>811</v>
      </c>
      <c r="B814" s="272">
        <v>11</v>
      </c>
      <c r="C814" s="82" t="s">
        <v>3282</v>
      </c>
      <c r="D814" s="272" t="s">
        <v>807</v>
      </c>
      <c r="E814" s="82" t="str">
        <f t="shared" si="12"/>
        <v>รพ.ท่าชนะ</v>
      </c>
      <c r="F814" s="90" t="s">
        <v>926</v>
      </c>
      <c r="G814" s="90" t="s">
        <v>927</v>
      </c>
      <c r="H814" s="90">
        <v>45</v>
      </c>
      <c r="I814" s="273">
        <v>43636</v>
      </c>
      <c r="J814" s="90">
        <v>6</v>
      </c>
      <c r="K814" s="93" t="s">
        <v>3783</v>
      </c>
      <c r="L814" s="83" t="s">
        <v>926</v>
      </c>
      <c r="M814" s="83" t="s">
        <v>927</v>
      </c>
      <c r="N814" s="84">
        <v>68</v>
      </c>
      <c r="O814" s="85">
        <v>43672</v>
      </c>
      <c r="P814" s="274">
        <v>6</v>
      </c>
      <c r="Q814" s="275" t="s">
        <v>3809</v>
      </c>
      <c r="R814" s="276" t="s">
        <v>926</v>
      </c>
      <c r="S814" s="277" t="s">
        <v>927</v>
      </c>
      <c r="T814" s="278">
        <v>45</v>
      </c>
      <c r="U814" s="88">
        <v>43672</v>
      </c>
      <c r="V814" s="54">
        <v>6</v>
      </c>
      <c r="W814" s="54" t="s">
        <v>3809</v>
      </c>
      <c r="X814" s="276" t="s">
        <v>926</v>
      </c>
      <c r="Y814" s="83" t="s">
        <v>927</v>
      </c>
      <c r="Z814" s="84">
        <v>45</v>
      </c>
      <c r="AA814" s="88">
        <v>43954</v>
      </c>
      <c r="AB814" s="279">
        <v>6</v>
      </c>
      <c r="AC814" s="280" t="s">
        <v>3809</v>
      </c>
      <c r="AD814" s="281" t="s">
        <v>926</v>
      </c>
      <c r="AE814" s="83" t="s">
        <v>927</v>
      </c>
      <c r="AF814" s="84">
        <v>30</v>
      </c>
      <c r="AG814" s="88">
        <v>43954</v>
      </c>
      <c r="AH814" s="279">
        <v>6</v>
      </c>
      <c r="AI814" s="286" t="s">
        <v>3809</v>
      </c>
      <c r="AJ814" s="281" t="s">
        <v>926</v>
      </c>
      <c r="AK814" s="83" t="s">
        <v>927</v>
      </c>
      <c r="AL814" s="84">
        <v>30</v>
      </c>
      <c r="AM814" s="88">
        <v>43954</v>
      </c>
      <c r="AN814" s="279">
        <v>6</v>
      </c>
      <c r="AO814" s="286" t="s">
        <v>3809</v>
      </c>
      <c r="AP814" s="281" t="s">
        <v>926</v>
      </c>
      <c r="AQ814" s="83" t="s">
        <v>927</v>
      </c>
      <c r="AR814" s="84">
        <v>30</v>
      </c>
      <c r="AS814" s="88">
        <v>43954</v>
      </c>
      <c r="AT814" s="279">
        <v>6</v>
      </c>
      <c r="AU814" s="280" t="s">
        <v>3809</v>
      </c>
      <c r="AV814" s="86" t="s">
        <v>926</v>
      </c>
      <c r="AW814" s="285" t="s">
        <v>927</v>
      </c>
      <c r="AX814" s="285">
        <v>30</v>
      </c>
      <c r="AY814" s="87">
        <v>43686</v>
      </c>
      <c r="AZ814" s="86">
        <v>6</v>
      </c>
      <c r="BA814" s="57" t="s">
        <v>3809</v>
      </c>
      <c r="BB814" s="301" t="s">
        <v>926</v>
      </c>
      <c r="BC814" s="83" t="s">
        <v>927</v>
      </c>
      <c r="BD814" s="84">
        <v>30</v>
      </c>
      <c r="BE814" s="282">
        <v>43686</v>
      </c>
      <c r="BF814" s="279">
        <v>6</v>
      </c>
      <c r="BG814" s="303" t="s">
        <v>3809</v>
      </c>
      <c r="BH814" s="86" t="s">
        <v>3829</v>
      </c>
      <c r="BI814" s="285" t="s">
        <v>3829</v>
      </c>
      <c r="BJ814" s="285" t="s">
        <v>3829</v>
      </c>
      <c r="BK814" s="86" t="s">
        <v>3829</v>
      </c>
      <c r="BL814" s="432">
        <v>6</v>
      </c>
      <c r="BM814" s="432" t="s">
        <v>3809</v>
      </c>
      <c r="BN814" s="432" t="str">
        <f>INDEX(ID!$D:$D,MATCH('Org2567'!D814,ID!$A:$A,0))</f>
        <v>ท่าชนะ</v>
      </c>
    </row>
    <row r="815" spans="1:66" x14ac:dyDescent="0.25">
      <c r="A815" s="272">
        <v>812</v>
      </c>
      <c r="B815" s="272">
        <v>11</v>
      </c>
      <c r="C815" s="82" t="s">
        <v>3282</v>
      </c>
      <c r="D815" s="272" t="s">
        <v>808</v>
      </c>
      <c r="E815" s="82" t="str">
        <f t="shared" si="12"/>
        <v>รพ.คีรีรัฐนิคม</v>
      </c>
      <c r="F815" s="90" t="s">
        <v>926</v>
      </c>
      <c r="G815" s="90" t="s">
        <v>927</v>
      </c>
      <c r="H815" s="90">
        <v>30</v>
      </c>
      <c r="I815" s="273">
        <v>35122</v>
      </c>
      <c r="J815" s="90">
        <v>6</v>
      </c>
      <c r="K815" s="93" t="s">
        <v>3783</v>
      </c>
      <c r="L815" s="83" t="s">
        <v>926</v>
      </c>
      <c r="M815" s="83" t="s">
        <v>927</v>
      </c>
      <c r="N815" s="84">
        <v>35</v>
      </c>
      <c r="O815" s="85">
        <v>35161</v>
      </c>
      <c r="P815" s="274">
        <v>6</v>
      </c>
      <c r="Q815" s="275" t="s">
        <v>3809</v>
      </c>
      <c r="R815" s="276" t="s">
        <v>926</v>
      </c>
      <c r="S815" s="277" t="s">
        <v>927</v>
      </c>
      <c r="T815" s="278">
        <v>35</v>
      </c>
      <c r="U815" s="88">
        <v>35161</v>
      </c>
      <c r="V815" s="54">
        <v>6</v>
      </c>
      <c r="W815" s="54" t="s">
        <v>3809</v>
      </c>
      <c r="X815" s="276" t="s">
        <v>926</v>
      </c>
      <c r="Y815" s="83" t="s">
        <v>927</v>
      </c>
      <c r="Z815" s="84">
        <v>35</v>
      </c>
      <c r="AA815" s="88">
        <v>35135</v>
      </c>
      <c r="AB815" s="279">
        <v>6</v>
      </c>
      <c r="AC815" s="280" t="s">
        <v>3809</v>
      </c>
      <c r="AD815" s="281" t="s">
        <v>926</v>
      </c>
      <c r="AE815" s="83" t="s">
        <v>927</v>
      </c>
      <c r="AF815" s="84">
        <v>60</v>
      </c>
      <c r="AG815" s="88">
        <v>35135</v>
      </c>
      <c r="AH815" s="279">
        <v>6</v>
      </c>
      <c r="AI815" s="286" t="s">
        <v>3809</v>
      </c>
      <c r="AJ815" s="281" t="s">
        <v>926</v>
      </c>
      <c r="AK815" s="83" t="s">
        <v>927</v>
      </c>
      <c r="AL815" s="84">
        <v>60</v>
      </c>
      <c r="AM815" s="88">
        <v>35135</v>
      </c>
      <c r="AN815" s="279">
        <v>6</v>
      </c>
      <c r="AO815" s="286" t="s">
        <v>3809</v>
      </c>
      <c r="AP815" s="281" t="s">
        <v>926</v>
      </c>
      <c r="AQ815" s="83" t="s">
        <v>927</v>
      </c>
      <c r="AR815" s="84">
        <v>60</v>
      </c>
      <c r="AS815" s="88">
        <v>35135</v>
      </c>
      <c r="AT815" s="279">
        <v>6</v>
      </c>
      <c r="AU815" s="280" t="s">
        <v>3809</v>
      </c>
      <c r="AV815" s="86" t="s">
        <v>926</v>
      </c>
      <c r="AW815" s="285" t="s">
        <v>927</v>
      </c>
      <c r="AX815" s="285">
        <v>60</v>
      </c>
      <c r="AY815" s="87">
        <v>34864</v>
      </c>
      <c r="AZ815" s="86">
        <v>6</v>
      </c>
      <c r="BA815" s="57" t="s">
        <v>3809</v>
      </c>
      <c r="BB815" s="301" t="s">
        <v>926</v>
      </c>
      <c r="BC815" s="83" t="s">
        <v>927</v>
      </c>
      <c r="BD815" s="84">
        <v>40</v>
      </c>
      <c r="BE815" s="282">
        <v>34864</v>
      </c>
      <c r="BF815" s="279">
        <v>6</v>
      </c>
      <c r="BG815" s="303" t="s">
        <v>3809</v>
      </c>
      <c r="BH815" s="86" t="s">
        <v>3829</v>
      </c>
      <c r="BI815" s="285" t="s">
        <v>3829</v>
      </c>
      <c r="BJ815" s="285" t="s">
        <v>3830</v>
      </c>
      <c r="BK815" s="86" t="s">
        <v>3829</v>
      </c>
      <c r="BL815" s="432">
        <v>6</v>
      </c>
      <c r="BM815" s="432" t="s">
        <v>3809</v>
      </c>
      <c r="BN815" s="432" t="str">
        <f>INDEX(ID!$D:$D,MATCH('Org2567'!D815,ID!$A:$A,0))</f>
        <v>คีรีรัฐนิคม</v>
      </c>
    </row>
    <row r="816" spans="1:66" x14ac:dyDescent="0.25">
      <c r="A816" s="272">
        <v>813</v>
      </c>
      <c r="B816" s="272">
        <v>11</v>
      </c>
      <c r="C816" s="82" t="s">
        <v>3282</v>
      </c>
      <c r="D816" s="272" t="s">
        <v>809</v>
      </c>
      <c r="E816" s="82" t="str">
        <f t="shared" si="12"/>
        <v>รพ.บ้านตาขุน</v>
      </c>
      <c r="F816" s="90" t="s">
        <v>926</v>
      </c>
      <c r="G816" s="90" t="s">
        <v>989</v>
      </c>
      <c r="H816" s="90">
        <v>42</v>
      </c>
      <c r="I816" s="273">
        <v>14744</v>
      </c>
      <c r="J816" s="90">
        <v>2</v>
      </c>
      <c r="K816" s="93" t="s">
        <v>3706</v>
      </c>
      <c r="L816" s="83" t="s">
        <v>926</v>
      </c>
      <c r="M816" s="83" t="s">
        <v>927</v>
      </c>
      <c r="N816" s="84">
        <v>30</v>
      </c>
      <c r="O816" s="85">
        <v>14732</v>
      </c>
      <c r="P816" s="274">
        <v>5</v>
      </c>
      <c r="Q816" s="275" t="s">
        <v>3811</v>
      </c>
      <c r="R816" s="276" t="s">
        <v>926</v>
      </c>
      <c r="S816" s="277" t="s">
        <v>927</v>
      </c>
      <c r="T816" s="278">
        <v>30</v>
      </c>
      <c r="U816" s="88">
        <v>14732</v>
      </c>
      <c r="V816" s="54">
        <v>5</v>
      </c>
      <c r="W816" s="54" t="s">
        <v>3811</v>
      </c>
      <c r="X816" s="276" t="s">
        <v>926</v>
      </c>
      <c r="Y816" s="83" t="s">
        <v>927</v>
      </c>
      <c r="Z816" s="84">
        <v>30</v>
      </c>
      <c r="AA816" s="88">
        <v>14664</v>
      </c>
      <c r="AB816" s="279">
        <v>5</v>
      </c>
      <c r="AC816" s="280" t="s">
        <v>3811</v>
      </c>
      <c r="AD816" s="281" t="s">
        <v>926</v>
      </c>
      <c r="AE816" s="83" t="s">
        <v>927</v>
      </c>
      <c r="AF816" s="84">
        <v>30</v>
      </c>
      <c r="AG816" s="88">
        <v>14664</v>
      </c>
      <c r="AH816" s="279">
        <v>5</v>
      </c>
      <c r="AI816" s="286" t="s">
        <v>3811</v>
      </c>
      <c r="AJ816" s="281" t="s">
        <v>926</v>
      </c>
      <c r="AK816" s="83" t="s">
        <v>927</v>
      </c>
      <c r="AL816" s="84">
        <v>30</v>
      </c>
      <c r="AM816" s="88">
        <v>14664</v>
      </c>
      <c r="AN816" s="279">
        <v>5</v>
      </c>
      <c r="AO816" s="286" t="s">
        <v>3811</v>
      </c>
      <c r="AP816" s="281" t="s">
        <v>926</v>
      </c>
      <c r="AQ816" s="83" t="s">
        <v>927</v>
      </c>
      <c r="AR816" s="84">
        <v>30</v>
      </c>
      <c r="AS816" s="88">
        <v>14664</v>
      </c>
      <c r="AT816" s="279">
        <v>5</v>
      </c>
      <c r="AU816" s="280" t="s">
        <v>3811</v>
      </c>
      <c r="AV816" s="86" t="s">
        <v>926</v>
      </c>
      <c r="AW816" s="285" t="s">
        <v>927</v>
      </c>
      <c r="AX816" s="285">
        <v>30</v>
      </c>
      <c r="AY816" s="87">
        <v>14697</v>
      </c>
      <c r="AZ816" s="86">
        <v>5</v>
      </c>
      <c r="BA816" s="57" t="s">
        <v>3811</v>
      </c>
      <c r="BB816" s="301" t="s">
        <v>926</v>
      </c>
      <c r="BC816" s="83" t="s">
        <v>927</v>
      </c>
      <c r="BD816" s="84">
        <v>30</v>
      </c>
      <c r="BE816" s="282">
        <v>14697</v>
      </c>
      <c r="BF816" s="279">
        <v>5</v>
      </c>
      <c r="BG816" s="303" t="s">
        <v>3811</v>
      </c>
      <c r="BH816" s="86" t="s">
        <v>3829</v>
      </c>
      <c r="BI816" s="285" t="s">
        <v>3829</v>
      </c>
      <c r="BJ816" s="285" t="s">
        <v>3829</v>
      </c>
      <c r="BK816" s="86" t="s">
        <v>3829</v>
      </c>
      <c r="BL816" s="432">
        <v>5</v>
      </c>
      <c r="BM816" s="432" t="s">
        <v>3811</v>
      </c>
      <c r="BN816" s="432" t="str">
        <f>INDEX(ID!$D:$D,MATCH('Org2567'!D816,ID!$A:$A,0))</f>
        <v>บ้านตาขุน</v>
      </c>
    </row>
    <row r="817" spans="1:66" x14ac:dyDescent="0.25">
      <c r="A817" s="272">
        <v>814</v>
      </c>
      <c r="B817" s="272">
        <v>11</v>
      </c>
      <c r="C817" s="82" t="s">
        <v>3282</v>
      </c>
      <c r="D817" s="272" t="s">
        <v>810</v>
      </c>
      <c r="E817" s="82" t="str">
        <f t="shared" si="12"/>
        <v>รพ.พนม</v>
      </c>
      <c r="F817" s="90" t="s">
        <v>926</v>
      </c>
      <c r="G817" s="90" t="s">
        <v>927</v>
      </c>
      <c r="H817" s="90">
        <v>41</v>
      </c>
      <c r="I817" s="273">
        <v>31539</v>
      </c>
      <c r="J817" s="90">
        <v>6</v>
      </c>
      <c r="K817" s="93" t="s">
        <v>3783</v>
      </c>
      <c r="L817" s="83" t="s">
        <v>926</v>
      </c>
      <c r="M817" s="83" t="s">
        <v>927</v>
      </c>
      <c r="N817" s="84">
        <v>41</v>
      </c>
      <c r="O817" s="85">
        <v>31652</v>
      </c>
      <c r="P817" s="274">
        <v>6</v>
      </c>
      <c r="Q817" s="275" t="s">
        <v>3809</v>
      </c>
      <c r="R817" s="276" t="s">
        <v>926</v>
      </c>
      <c r="S817" s="277" t="s">
        <v>927</v>
      </c>
      <c r="T817" s="278">
        <v>41</v>
      </c>
      <c r="U817" s="88">
        <v>31652</v>
      </c>
      <c r="V817" s="54">
        <v>6</v>
      </c>
      <c r="W817" s="54" t="s">
        <v>3809</v>
      </c>
      <c r="X817" s="276" t="s">
        <v>926</v>
      </c>
      <c r="Y817" s="83" t="s">
        <v>927</v>
      </c>
      <c r="Z817" s="84">
        <v>41</v>
      </c>
      <c r="AA817" s="88">
        <v>31841</v>
      </c>
      <c r="AB817" s="279">
        <v>6</v>
      </c>
      <c r="AC817" s="280" t="s">
        <v>3809</v>
      </c>
      <c r="AD817" s="281" t="s">
        <v>926</v>
      </c>
      <c r="AE817" s="83" t="s">
        <v>927</v>
      </c>
      <c r="AF817" s="84">
        <v>41</v>
      </c>
      <c r="AG817" s="88">
        <v>31841</v>
      </c>
      <c r="AH817" s="279">
        <v>6</v>
      </c>
      <c r="AI817" s="286" t="s">
        <v>3809</v>
      </c>
      <c r="AJ817" s="281" t="s">
        <v>926</v>
      </c>
      <c r="AK817" s="83" t="s">
        <v>927</v>
      </c>
      <c r="AL817" s="84">
        <v>41</v>
      </c>
      <c r="AM817" s="88">
        <v>31841</v>
      </c>
      <c r="AN817" s="279">
        <v>6</v>
      </c>
      <c r="AO817" s="286" t="s">
        <v>3809</v>
      </c>
      <c r="AP817" s="281" t="s">
        <v>926</v>
      </c>
      <c r="AQ817" s="83" t="s">
        <v>927</v>
      </c>
      <c r="AR817" s="84">
        <v>41</v>
      </c>
      <c r="AS817" s="88">
        <v>31841</v>
      </c>
      <c r="AT817" s="279">
        <v>6</v>
      </c>
      <c r="AU817" s="280" t="s">
        <v>3809</v>
      </c>
      <c r="AV817" s="86" t="s">
        <v>926</v>
      </c>
      <c r="AW817" s="285" t="s">
        <v>927</v>
      </c>
      <c r="AX817" s="285">
        <v>41</v>
      </c>
      <c r="AY817" s="87">
        <v>31650</v>
      </c>
      <c r="AZ817" s="86">
        <v>6</v>
      </c>
      <c r="BA817" s="57" t="s">
        <v>3809</v>
      </c>
      <c r="BB817" s="301" t="s">
        <v>926</v>
      </c>
      <c r="BC817" s="83" t="s">
        <v>931</v>
      </c>
      <c r="BD817" s="84">
        <v>30</v>
      </c>
      <c r="BE817" s="282">
        <v>31650</v>
      </c>
      <c r="BF817" s="279">
        <v>9</v>
      </c>
      <c r="BG817" s="303" t="s">
        <v>3814</v>
      </c>
      <c r="BH817" s="86" t="s">
        <v>3829</v>
      </c>
      <c r="BI817" s="285" t="s">
        <v>3830</v>
      </c>
      <c r="BJ817" s="285" t="s">
        <v>3830</v>
      </c>
      <c r="BK817" s="86" t="s">
        <v>3830</v>
      </c>
      <c r="BL817" s="432">
        <v>9</v>
      </c>
      <c r="BM817" s="432" t="s">
        <v>3814</v>
      </c>
      <c r="BN817" s="432" t="str">
        <f>INDEX(ID!$D:$D,MATCH('Org2567'!D817,ID!$A:$A,0))</f>
        <v>พนม</v>
      </c>
    </row>
    <row r="818" spans="1:66" x14ac:dyDescent="0.25">
      <c r="A818" s="272">
        <v>815</v>
      </c>
      <c r="B818" s="272">
        <v>11</v>
      </c>
      <c r="C818" s="82" t="s">
        <v>3282</v>
      </c>
      <c r="D818" s="272" t="s">
        <v>811</v>
      </c>
      <c r="E818" s="82" t="str">
        <f t="shared" si="12"/>
        <v>รพ.ท่าฉาง</v>
      </c>
      <c r="F818" s="90" t="s">
        <v>926</v>
      </c>
      <c r="G818" s="90" t="s">
        <v>927</v>
      </c>
      <c r="H818" s="90">
        <v>32</v>
      </c>
      <c r="I818" s="273">
        <v>26303</v>
      </c>
      <c r="J818" s="90">
        <v>5</v>
      </c>
      <c r="K818" s="93" t="s">
        <v>3703</v>
      </c>
      <c r="L818" s="83" t="s">
        <v>926</v>
      </c>
      <c r="M818" s="83" t="s">
        <v>927</v>
      </c>
      <c r="N818" s="84">
        <v>31</v>
      </c>
      <c r="O818" s="85">
        <v>26376</v>
      </c>
      <c r="P818" s="274">
        <v>5</v>
      </c>
      <c r="Q818" s="275" t="s">
        <v>3811</v>
      </c>
      <c r="R818" s="276" t="s">
        <v>926</v>
      </c>
      <c r="S818" s="277" t="s">
        <v>927</v>
      </c>
      <c r="T818" s="278">
        <v>30</v>
      </c>
      <c r="U818" s="88">
        <v>26376</v>
      </c>
      <c r="V818" s="54">
        <v>5</v>
      </c>
      <c r="W818" s="54" t="s">
        <v>3811</v>
      </c>
      <c r="X818" s="276" t="s">
        <v>926</v>
      </c>
      <c r="Y818" s="83" t="s">
        <v>927</v>
      </c>
      <c r="Z818" s="84">
        <v>30</v>
      </c>
      <c r="AA818" s="88">
        <v>26453</v>
      </c>
      <c r="AB818" s="279">
        <v>5</v>
      </c>
      <c r="AC818" s="280" t="s">
        <v>3811</v>
      </c>
      <c r="AD818" s="281" t="s">
        <v>926</v>
      </c>
      <c r="AE818" s="83" t="s">
        <v>927</v>
      </c>
      <c r="AF818" s="84">
        <v>30</v>
      </c>
      <c r="AG818" s="88">
        <v>26453</v>
      </c>
      <c r="AH818" s="279">
        <v>5</v>
      </c>
      <c r="AI818" s="286" t="s">
        <v>3811</v>
      </c>
      <c r="AJ818" s="281" t="s">
        <v>926</v>
      </c>
      <c r="AK818" s="83" t="s">
        <v>927</v>
      </c>
      <c r="AL818" s="84">
        <v>30</v>
      </c>
      <c r="AM818" s="88">
        <v>26453</v>
      </c>
      <c r="AN818" s="279">
        <v>5</v>
      </c>
      <c r="AO818" s="286" t="s">
        <v>3811</v>
      </c>
      <c r="AP818" s="281" t="s">
        <v>926</v>
      </c>
      <c r="AQ818" s="83" t="s">
        <v>927</v>
      </c>
      <c r="AR818" s="84">
        <v>30</v>
      </c>
      <c r="AS818" s="88">
        <v>26453</v>
      </c>
      <c r="AT818" s="279">
        <v>5</v>
      </c>
      <c r="AU818" s="280" t="s">
        <v>3811</v>
      </c>
      <c r="AV818" s="86" t="s">
        <v>926</v>
      </c>
      <c r="AW818" s="285" t="s">
        <v>927</v>
      </c>
      <c r="AX818" s="285">
        <v>30</v>
      </c>
      <c r="AY818" s="87">
        <v>26435</v>
      </c>
      <c r="AZ818" s="86">
        <v>5</v>
      </c>
      <c r="BA818" s="57" t="s">
        <v>3811</v>
      </c>
      <c r="BB818" s="301" t="s">
        <v>926</v>
      </c>
      <c r="BC818" s="83" t="s">
        <v>927</v>
      </c>
      <c r="BD818" s="84">
        <v>30</v>
      </c>
      <c r="BE818" s="282">
        <v>26435</v>
      </c>
      <c r="BF818" s="279">
        <v>5</v>
      </c>
      <c r="BG818" s="303" t="s">
        <v>3811</v>
      </c>
      <c r="BH818" s="86" t="s">
        <v>3829</v>
      </c>
      <c r="BI818" s="285" t="s">
        <v>3829</v>
      </c>
      <c r="BJ818" s="285" t="s">
        <v>3829</v>
      </c>
      <c r="BK818" s="86" t="s">
        <v>3829</v>
      </c>
      <c r="BL818" s="432">
        <v>5</v>
      </c>
      <c r="BM818" s="432" t="s">
        <v>3811</v>
      </c>
      <c r="BN818" s="432" t="str">
        <f>INDEX(ID!$D:$D,MATCH('Org2567'!D818,ID!$A:$A,0))</f>
        <v>ท่าฉาง</v>
      </c>
    </row>
    <row r="819" spans="1:66" x14ac:dyDescent="0.25">
      <c r="A819" s="272">
        <v>816</v>
      </c>
      <c r="B819" s="272">
        <v>11</v>
      </c>
      <c r="C819" s="82" t="s">
        <v>3282</v>
      </c>
      <c r="D819" s="272" t="s">
        <v>812</v>
      </c>
      <c r="E819" s="82" t="str">
        <f t="shared" si="12"/>
        <v>รพ.บ้านนาสาร</v>
      </c>
      <c r="F819" s="90" t="s">
        <v>926</v>
      </c>
      <c r="G819" s="90" t="s">
        <v>952</v>
      </c>
      <c r="H819" s="90">
        <v>65</v>
      </c>
      <c r="I819" s="273">
        <v>57735</v>
      </c>
      <c r="J819" s="90">
        <v>12</v>
      </c>
      <c r="K819" s="93" t="s">
        <v>3782</v>
      </c>
      <c r="L819" s="83" t="s">
        <v>926</v>
      </c>
      <c r="M819" s="83" t="s">
        <v>952</v>
      </c>
      <c r="N819" s="84">
        <v>65</v>
      </c>
      <c r="O819" s="85">
        <v>57904</v>
      </c>
      <c r="P819" s="274">
        <v>12</v>
      </c>
      <c r="Q819" s="275" t="s">
        <v>3820</v>
      </c>
      <c r="R819" s="276" t="s">
        <v>926</v>
      </c>
      <c r="S819" s="277" t="s">
        <v>952</v>
      </c>
      <c r="T819" s="278">
        <v>65</v>
      </c>
      <c r="U819" s="88">
        <v>57904</v>
      </c>
      <c r="V819" s="54">
        <v>12</v>
      </c>
      <c r="W819" s="54" t="s">
        <v>3820</v>
      </c>
      <c r="X819" s="276" t="s">
        <v>926</v>
      </c>
      <c r="Y819" s="83" t="s">
        <v>952</v>
      </c>
      <c r="Z819" s="84">
        <v>65</v>
      </c>
      <c r="AA819" s="88">
        <v>58325</v>
      </c>
      <c r="AB819" s="279">
        <v>12</v>
      </c>
      <c r="AC819" s="280" t="s">
        <v>3820</v>
      </c>
      <c r="AD819" s="281" t="s">
        <v>926</v>
      </c>
      <c r="AE819" s="83" t="s">
        <v>952</v>
      </c>
      <c r="AF819" s="84">
        <v>60</v>
      </c>
      <c r="AG819" s="88">
        <v>58325</v>
      </c>
      <c r="AH819" s="279">
        <v>12</v>
      </c>
      <c r="AI819" s="286" t="s">
        <v>3820</v>
      </c>
      <c r="AJ819" s="281" t="s">
        <v>926</v>
      </c>
      <c r="AK819" s="83" t="s">
        <v>952</v>
      </c>
      <c r="AL819" s="84">
        <v>60</v>
      </c>
      <c r="AM819" s="88">
        <v>58325</v>
      </c>
      <c r="AN819" s="279">
        <v>12</v>
      </c>
      <c r="AO819" s="286" t="s">
        <v>3820</v>
      </c>
      <c r="AP819" s="281" t="s">
        <v>926</v>
      </c>
      <c r="AQ819" s="83" t="s">
        <v>952</v>
      </c>
      <c r="AR819" s="84">
        <v>60</v>
      </c>
      <c r="AS819" s="88">
        <v>58325</v>
      </c>
      <c r="AT819" s="279">
        <v>12</v>
      </c>
      <c r="AU819" s="280" t="s">
        <v>3820</v>
      </c>
      <c r="AV819" s="86" t="s">
        <v>926</v>
      </c>
      <c r="AW819" s="285" t="s">
        <v>952</v>
      </c>
      <c r="AX819" s="285">
        <v>60</v>
      </c>
      <c r="AY819" s="87">
        <v>57705</v>
      </c>
      <c r="AZ819" s="86">
        <v>12</v>
      </c>
      <c r="BA819" s="57" t="s">
        <v>3820</v>
      </c>
      <c r="BB819" s="301" t="s">
        <v>926</v>
      </c>
      <c r="BC819" s="83" t="s">
        <v>952</v>
      </c>
      <c r="BD819" s="84">
        <v>60</v>
      </c>
      <c r="BE819" s="282">
        <v>57705</v>
      </c>
      <c r="BF819" s="279">
        <v>12</v>
      </c>
      <c r="BG819" s="303" t="s">
        <v>3820</v>
      </c>
      <c r="BH819" s="86" t="s">
        <v>3829</v>
      </c>
      <c r="BI819" s="285" t="s">
        <v>3829</v>
      </c>
      <c r="BJ819" s="285" t="s">
        <v>3829</v>
      </c>
      <c r="BK819" s="86" t="s">
        <v>3829</v>
      </c>
      <c r="BL819" s="432">
        <v>12</v>
      </c>
      <c r="BM819" s="432" t="s">
        <v>3820</v>
      </c>
      <c r="BN819" s="432" t="str">
        <f>INDEX(ID!$D:$D,MATCH('Org2567'!D819,ID!$A:$A,0))</f>
        <v>บ้านนาสาร</v>
      </c>
    </row>
    <row r="820" spans="1:66" x14ac:dyDescent="0.25">
      <c r="A820" s="272">
        <v>817</v>
      </c>
      <c r="B820" s="272">
        <v>11</v>
      </c>
      <c r="C820" s="82" t="s">
        <v>3282</v>
      </c>
      <c r="D820" s="272" t="s">
        <v>813</v>
      </c>
      <c r="E820" s="82" t="str">
        <f t="shared" si="12"/>
        <v>รพ.บ้านนาเดิม</v>
      </c>
      <c r="F820" s="90" t="s">
        <v>926</v>
      </c>
      <c r="G820" s="90" t="s">
        <v>927</v>
      </c>
      <c r="H820" s="90">
        <v>33</v>
      </c>
      <c r="I820" s="273">
        <v>19813</v>
      </c>
      <c r="J820" s="90">
        <v>5</v>
      </c>
      <c r="K820" s="93" t="s">
        <v>3703</v>
      </c>
      <c r="L820" s="83" t="s">
        <v>926</v>
      </c>
      <c r="M820" s="83" t="s">
        <v>927</v>
      </c>
      <c r="N820" s="84">
        <v>30</v>
      </c>
      <c r="O820" s="85">
        <v>19894</v>
      </c>
      <c r="P820" s="274">
        <v>5</v>
      </c>
      <c r="Q820" s="275" t="s">
        <v>3811</v>
      </c>
      <c r="R820" s="276" t="s">
        <v>926</v>
      </c>
      <c r="S820" s="277" t="s">
        <v>927</v>
      </c>
      <c r="T820" s="278">
        <v>30</v>
      </c>
      <c r="U820" s="88">
        <v>19894</v>
      </c>
      <c r="V820" s="54">
        <v>5</v>
      </c>
      <c r="W820" s="54" t="s">
        <v>3811</v>
      </c>
      <c r="X820" s="276" t="s">
        <v>926</v>
      </c>
      <c r="Y820" s="83" t="s">
        <v>927</v>
      </c>
      <c r="Z820" s="84">
        <v>30</v>
      </c>
      <c r="AA820" s="88">
        <v>19958</v>
      </c>
      <c r="AB820" s="279">
        <v>5</v>
      </c>
      <c r="AC820" s="280" t="s">
        <v>3811</v>
      </c>
      <c r="AD820" s="281" t="s">
        <v>926</v>
      </c>
      <c r="AE820" s="83" t="s">
        <v>927</v>
      </c>
      <c r="AF820" s="84">
        <v>30</v>
      </c>
      <c r="AG820" s="88">
        <v>19958</v>
      </c>
      <c r="AH820" s="279">
        <v>5</v>
      </c>
      <c r="AI820" s="286" t="s">
        <v>3811</v>
      </c>
      <c r="AJ820" s="281" t="s">
        <v>926</v>
      </c>
      <c r="AK820" s="83" t="s">
        <v>927</v>
      </c>
      <c r="AL820" s="84">
        <v>30</v>
      </c>
      <c r="AM820" s="88">
        <v>19958</v>
      </c>
      <c r="AN820" s="279">
        <v>5</v>
      </c>
      <c r="AO820" s="286" t="s">
        <v>3811</v>
      </c>
      <c r="AP820" s="281" t="s">
        <v>926</v>
      </c>
      <c r="AQ820" s="83" t="s">
        <v>927</v>
      </c>
      <c r="AR820" s="84">
        <v>30</v>
      </c>
      <c r="AS820" s="88">
        <v>19958</v>
      </c>
      <c r="AT820" s="279">
        <v>5</v>
      </c>
      <c r="AU820" s="280" t="s">
        <v>3811</v>
      </c>
      <c r="AV820" s="86" t="s">
        <v>926</v>
      </c>
      <c r="AW820" s="285" t="s">
        <v>927</v>
      </c>
      <c r="AX820" s="285">
        <v>30</v>
      </c>
      <c r="AY820" s="87">
        <v>19875</v>
      </c>
      <c r="AZ820" s="86">
        <v>5</v>
      </c>
      <c r="BA820" s="57" t="s">
        <v>3811</v>
      </c>
      <c r="BB820" s="301" t="s">
        <v>926</v>
      </c>
      <c r="BC820" s="83" t="s">
        <v>927</v>
      </c>
      <c r="BD820" s="84">
        <v>30</v>
      </c>
      <c r="BE820" s="282">
        <v>19875</v>
      </c>
      <c r="BF820" s="279">
        <v>5</v>
      </c>
      <c r="BG820" s="303" t="s">
        <v>3811</v>
      </c>
      <c r="BH820" s="86" t="s">
        <v>3829</v>
      </c>
      <c r="BI820" s="285" t="s">
        <v>3829</v>
      </c>
      <c r="BJ820" s="285" t="s">
        <v>3829</v>
      </c>
      <c r="BK820" s="86" t="s">
        <v>3829</v>
      </c>
      <c r="BL820" s="432">
        <v>5</v>
      </c>
      <c r="BM820" s="432" t="s">
        <v>3811</v>
      </c>
      <c r="BN820" s="432" t="str">
        <f>INDEX(ID!$D:$D,MATCH('Org2567'!D820,ID!$A:$A,0))</f>
        <v>บ้านนาเดิม</v>
      </c>
    </row>
    <row r="821" spans="1:66" x14ac:dyDescent="0.25">
      <c r="A821" s="272">
        <v>818</v>
      </c>
      <c r="B821" s="272">
        <v>11</v>
      </c>
      <c r="C821" s="82" t="s">
        <v>3282</v>
      </c>
      <c r="D821" s="272" t="s">
        <v>814</v>
      </c>
      <c r="E821" s="82" t="str">
        <f t="shared" si="12"/>
        <v>รพ.เคียนซา</v>
      </c>
      <c r="F821" s="90" t="s">
        <v>926</v>
      </c>
      <c r="G821" s="90" t="s">
        <v>927</v>
      </c>
      <c r="H821" s="90">
        <v>37</v>
      </c>
      <c r="I821" s="273">
        <v>42740</v>
      </c>
      <c r="J821" s="90">
        <v>6</v>
      </c>
      <c r="K821" s="93" t="s">
        <v>3783</v>
      </c>
      <c r="L821" s="83" t="s">
        <v>926</v>
      </c>
      <c r="M821" s="83" t="s">
        <v>927</v>
      </c>
      <c r="N821" s="84">
        <v>33</v>
      </c>
      <c r="O821" s="85">
        <v>42488</v>
      </c>
      <c r="P821" s="274">
        <v>6</v>
      </c>
      <c r="Q821" s="275" t="s">
        <v>3809</v>
      </c>
      <c r="R821" s="276" t="s">
        <v>926</v>
      </c>
      <c r="S821" s="277" t="s">
        <v>927</v>
      </c>
      <c r="T821" s="278">
        <v>30</v>
      </c>
      <c r="U821" s="88">
        <v>42488</v>
      </c>
      <c r="V821" s="54">
        <v>6</v>
      </c>
      <c r="W821" s="54" t="s">
        <v>3809</v>
      </c>
      <c r="X821" s="276" t="s">
        <v>926</v>
      </c>
      <c r="Y821" s="83" t="s">
        <v>927</v>
      </c>
      <c r="Z821" s="84">
        <v>30</v>
      </c>
      <c r="AA821" s="88">
        <v>42589</v>
      </c>
      <c r="AB821" s="279">
        <v>6</v>
      </c>
      <c r="AC821" s="280" t="s">
        <v>3809</v>
      </c>
      <c r="AD821" s="281" t="s">
        <v>926</v>
      </c>
      <c r="AE821" s="83" t="s">
        <v>927</v>
      </c>
      <c r="AF821" s="84">
        <v>30</v>
      </c>
      <c r="AG821" s="88">
        <v>42589</v>
      </c>
      <c r="AH821" s="279">
        <v>6</v>
      </c>
      <c r="AI821" s="286" t="s">
        <v>3809</v>
      </c>
      <c r="AJ821" s="281" t="s">
        <v>926</v>
      </c>
      <c r="AK821" s="83" t="s">
        <v>927</v>
      </c>
      <c r="AL821" s="84">
        <v>30</v>
      </c>
      <c r="AM821" s="88">
        <v>42589</v>
      </c>
      <c r="AN821" s="279">
        <v>6</v>
      </c>
      <c r="AO821" s="286" t="s">
        <v>3809</v>
      </c>
      <c r="AP821" s="281" t="s">
        <v>926</v>
      </c>
      <c r="AQ821" s="83" t="s">
        <v>927</v>
      </c>
      <c r="AR821" s="84">
        <v>30</v>
      </c>
      <c r="AS821" s="88">
        <v>42589</v>
      </c>
      <c r="AT821" s="279">
        <v>6</v>
      </c>
      <c r="AU821" s="280" t="s">
        <v>3809</v>
      </c>
      <c r="AV821" s="86" t="s">
        <v>926</v>
      </c>
      <c r="AW821" s="285" t="s">
        <v>927</v>
      </c>
      <c r="AX821" s="285">
        <v>30</v>
      </c>
      <c r="AY821" s="87">
        <v>42138</v>
      </c>
      <c r="AZ821" s="86">
        <v>6</v>
      </c>
      <c r="BA821" s="57" t="s">
        <v>3809</v>
      </c>
      <c r="BB821" s="301" t="s">
        <v>926</v>
      </c>
      <c r="BC821" s="83" t="s">
        <v>927</v>
      </c>
      <c r="BD821" s="84">
        <v>32</v>
      </c>
      <c r="BE821" s="282">
        <v>42138</v>
      </c>
      <c r="BF821" s="279">
        <v>6</v>
      </c>
      <c r="BG821" s="303" t="s">
        <v>3809</v>
      </c>
      <c r="BH821" s="86" t="s">
        <v>3829</v>
      </c>
      <c r="BI821" s="285" t="s">
        <v>3829</v>
      </c>
      <c r="BJ821" s="285" t="s">
        <v>3830</v>
      </c>
      <c r="BK821" s="86" t="s">
        <v>3829</v>
      </c>
      <c r="BL821" s="432">
        <v>6</v>
      </c>
      <c r="BM821" s="432" t="s">
        <v>3809</v>
      </c>
      <c r="BN821" s="432" t="str">
        <f>INDEX(ID!$D:$D,MATCH('Org2567'!D821,ID!$A:$A,0))</f>
        <v>เคียนซา</v>
      </c>
    </row>
    <row r="822" spans="1:66" x14ac:dyDescent="0.25">
      <c r="A822" s="272">
        <v>819</v>
      </c>
      <c r="B822" s="272">
        <v>11</v>
      </c>
      <c r="C822" s="82" t="s">
        <v>3282</v>
      </c>
      <c r="D822" s="272" t="s">
        <v>815</v>
      </c>
      <c r="E822" s="82" t="str">
        <f t="shared" si="12"/>
        <v>รพ.พระแสง</v>
      </c>
      <c r="F822" s="90" t="s">
        <v>926</v>
      </c>
      <c r="G822" s="90" t="s">
        <v>927</v>
      </c>
      <c r="H822" s="90">
        <v>70</v>
      </c>
      <c r="I822" s="273">
        <v>55432</v>
      </c>
      <c r="J822" s="90">
        <v>6</v>
      </c>
      <c r="K822" s="93" t="s">
        <v>3783</v>
      </c>
      <c r="L822" s="83" t="s">
        <v>926</v>
      </c>
      <c r="M822" s="83" t="s">
        <v>927</v>
      </c>
      <c r="N822" s="84">
        <v>60</v>
      </c>
      <c r="O822" s="85">
        <v>55608</v>
      </c>
      <c r="P822" s="274">
        <v>6</v>
      </c>
      <c r="Q822" s="275" t="s">
        <v>3809</v>
      </c>
      <c r="R822" s="276" t="s">
        <v>926</v>
      </c>
      <c r="S822" s="277" t="s">
        <v>927</v>
      </c>
      <c r="T822" s="278">
        <v>60</v>
      </c>
      <c r="U822" s="88">
        <v>55608</v>
      </c>
      <c r="V822" s="54">
        <v>6</v>
      </c>
      <c r="W822" s="54" t="s">
        <v>3809</v>
      </c>
      <c r="X822" s="276" t="s">
        <v>926</v>
      </c>
      <c r="Y822" s="83" t="s">
        <v>931</v>
      </c>
      <c r="Z822" s="84">
        <v>60</v>
      </c>
      <c r="AA822" s="88">
        <v>55484</v>
      </c>
      <c r="AB822" s="279">
        <v>10</v>
      </c>
      <c r="AC822" s="280" t="s">
        <v>3810</v>
      </c>
      <c r="AD822" s="281" t="s">
        <v>926</v>
      </c>
      <c r="AE822" s="83" t="s">
        <v>931</v>
      </c>
      <c r="AF822" s="84">
        <v>60</v>
      </c>
      <c r="AG822" s="88">
        <v>55484</v>
      </c>
      <c r="AH822" s="279">
        <v>10</v>
      </c>
      <c r="AI822" s="286" t="s">
        <v>3810</v>
      </c>
      <c r="AJ822" s="281" t="s">
        <v>926</v>
      </c>
      <c r="AK822" s="83" t="s">
        <v>931</v>
      </c>
      <c r="AL822" s="84">
        <v>60</v>
      </c>
      <c r="AM822" s="88">
        <v>55484</v>
      </c>
      <c r="AN822" s="279">
        <v>10</v>
      </c>
      <c r="AO822" s="286" t="s">
        <v>3810</v>
      </c>
      <c r="AP822" s="281" t="s">
        <v>926</v>
      </c>
      <c r="AQ822" s="83" t="s">
        <v>931</v>
      </c>
      <c r="AR822" s="84">
        <v>60</v>
      </c>
      <c r="AS822" s="88">
        <v>55484</v>
      </c>
      <c r="AT822" s="279">
        <v>10</v>
      </c>
      <c r="AU822" s="280" t="s">
        <v>3810</v>
      </c>
      <c r="AV822" s="86" t="s">
        <v>926</v>
      </c>
      <c r="AW822" s="285" t="s">
        <v>931</v>
      </c>
      <c r="AX822" s="285">
        <v>60</v>
      </c>
      <c r="AY822" s="87">
        <v>54879</v>
      </c>
      <c r="AZ822" s="86">
        <v>10</v>
      </c>
      <c r="BA822" s="57" t="s">
        <v>3810</v>
      </c>
      <c r="BB822" s="301" t="s">
        <v>926</v>
      </c>
      <c r="BC822" s="83" t="s">
        <v>931</v>
      </c>
      <c r="BD822" s="84">
        <v>60</v>
      </c>
      <c r="BE822" s="282">
        <v>54879</v>
      </c>
      <c r="BF822" s="279">
        <v>10</v>
      </c>
      <c r="BG822" s="303" t="s">
        <v>3810</v>
      </c>
      <c r="BH822" s="86" t="s">
        <v>3829</v>
      </c>
      <c r="BI822" s="285" t="s">
        <v>3829</v>
      </c>
      <c r="BJ822" s="285" t="s">
        <v>3829</v>
      </c>
      <c r="BK822" s="86" t="s">
        <v>3829</v>
      </c>
      <c r="BL822" s="432">
        <v>10</v>
      </c>
      <c r="BM822" s="432" t="s">
        <v>3810</v>
      </c>
      <c r="BN822" s="432" t="str">
        <f>INDEX(ID!$D:$D,MATCH('Org2567'!D822,ID!$A:$A,0))</f>
        <v>พระแสง</v>
      </c>
    </row>
    <row r="823" spans="1:66" x14ac:dyDescent="0.25">
      <c r="A823" s="272">
        <v>820</v>
      </c>
      <c r="B823" s="272">
        <v>11</v>
      </c>
      <c r="C823" s="82" t="s">
        <v>3282</v>
      </c>
      <c r="D823" s="272" t="s">
        <v>816</v>
      </c>
      <c r="E823" s="82" t="str">
        <f t="shared" si="12"/>
        <v>รพ.พุนพิน</v>
      </c>
      <c r="F823" s="90" t="s">
        <v>926</v>
      </c>
      <c r="G823" s="90" t="s">
        <v>927</v>
      </c>
      <c r="H823" s="90">
        <v>60</v>
      </c>
      <c r="I823" s="273">
        <v>36296</v>
      </c>
      <c r="J823" s="90">
        <v>6</v>
      </c>
      <c r="K823" s="93" t="s">
        <v>3783</v>
      </c>
      <c r="L823" s="83" t="s">
        <v>926</v>
      </c>
      <c r="M823" s="83" t="s">
        <v>927</v>
      </c>
      <c r="N823" s="84">
        <v>76</v>
      </c>
      <c r="O823" s="85">
        <v>36308</v>
      </c>
      <c r="P823" s="274">
        <v>6</v>
      </c>
      <c r="Q823" s="275" t="s">
        <v>3809</v>
      </c>
      <c r="R823" s="276" t="s">
        <v>926</v>
      </c>
      <c r="S823" s="277" t="s">
        <v>927</v>
      </c>
      <c r="T823" s="278">
        <v>60</v>
      </c>
      <c r="U823" s="88">
        <v>36308</v>
      </c>
      <c r="V823" s="54">
        <v>6</v>
      </c>
      <c r="W823" s="54" t="s">
        <v>3809</v>
      </c>
      <c r="X823" s="276" t="s">
        <v>926</v>
      </c>
      <c r="Y823" s="83" t="s">
        <v>927</v>
      </c>
      <c r="Z823" s="84">
        <v>60</v>
      </c>
      <c r="AA823" s="88">
        <v>36118</v>
      </c>
      <c r="AB823" s="279">
        <v>6</v>
      </c>
      <c r="AC823" s="280" t="s">
        <v>3809</v>
      </c>
      <c r="AD823" s="281" t="s">
        <v>926</v>
      </c>
      <c r="AE823" s="83" t="s">
        <v>927</v>
      </c>
      <c r="AF823" s="84">
        <v>60</v>
      </c>
      <c r="AG823" s="88">
        <v>36118</v>
      </c>
      <c r="AH823" s="279">
        <v>6</v>
      </c>
      <c r="AI823" s="286" t="s">
        <v>3809</v>
      </c>
      <c r="AJ823" s="281" t="s">
        <v>926</v>
      </c>
      <c r="AK823" s="83" t="s">
        <v>927</v>
      </c>
      <c r="AL823" s="84">
        <v>60</v>
      </c>
      <c r="AM823" s="88">
        <v>36118</v>
      </c>
      <c r="AN823" s="279">
        <v>6</v>
      </c>
      <c r="AO823" s="286" t="s">
        <v>3809</v>
      </c>
      <c r="AP823" s="281" t="s">
        <v>926</v>
      </c>
      <c r="AQ823" s="83" t="s">
        <v>927</v>
      </c>
      <c r="AR823" s="84">
        <v>60</v>
      </c>
      <c r="AS823" s="88">
        <v>36118</v>
      </c>
      <c r="AT823" s="279">
        <v>6</v>
      </c>
      <c r="AU823" s="280" t="s">
        <v>3809</v>
      </c>
      <c r="AV823" s="86" t="s">
        <v>926</v>
      </c>
      <c r="AW823" s="285" t="s">
        <v>927</v>
      </c>
      <c r="AX823" s="285">
        <v>60</v>
      </c>
      <c r="AY823" s="87">
        <v>35677</v>
      </c>
      <c r="AZ823" s="86">
        <v>6</v>
      </c>
      <c r="BA823" s="57" t="s">
        <v>3809</v>
      </c>
      <c r="BB823" s="301" t="s">
        <v>926</v>
      </c>
      <c r="BC823" s="83" t="s">
        <v>931</v>
      </c>
      <c r="BD823" s="84">
        <v>60</v>
      </c>
      <c r="BE823" s="282">
        <v>35677</v>
      </c>
      <c r="BF823" s="279">
        <v>9</v>
      </c>
      <c r="BG823" s="303" t="s">
        <v>3814</v>
      </c>
      <c r="BH823" s="86" t="s">
        <v>3829</v>
      </c>
      <c r="BI823" s="285" t="s">
        <v>3830</v>
      </c>
      <c r="BJ823" s="285" t="s">
        <v>3829</v>
      </c>
      <c r="BK823" s="86" t="s">
        <v>3830</v>
      </c>
      <c r="BL823" s="432">
        <v>9</v>
      </c>
      <c r="BM823" s="432" t="s">
        <v>3814</v>
      </c>
      <c r="BN823" s="432" t="str">
        <f>INDEX(ID!$D:$D,MATCH('Org2567'!D823,ID!$A:$A,0))</f>
        <v>พุนพิน</v>
      </c>
    </row>
    <row r="824" spans="1:66" x14ac:dyDescent="0.25">
      <c r="A824" s="272">
        <v>821</v>
      </c>
      <c r="B824" s="272">
        <v>11</v>
      </c>
      <c r="C824" s="82" t="s">
        <v>3282</v>
      </c>
      <c r="D824" s="272" t="s">
        <v>817</v>
      </c>
      <c r="E824" s="82" t="str">
        <f t="shared" si="12"/>
        <v>รพ.ชัยบุรี</v>
      </c>
      <c r="F824" s="90" t="s">
        <v>926</v>
      </c>
      <c r="G824" s="90" t="s">
        <v>927</v>
      </c>
      <c r="H824" s="90">
        <v>36</v>
      </c>
      <c r="I824" s="273">
        <v>23782</v>
      </c>
      <c r="J824" s="90">
        <v>5</v>
      </c>
      <c r="K824" s="93" t="s">
        <v>3703</v>
      </c>
      <c r="L824" s="83" t="s">
        <v>926</v>
      </c>
      <c r="M824" s="83" t="s">
        <v>927</v>
      </c>
      <c r="N824" s="84">
        <v>32</v>
      </c>
      <c r="O824" s="85">
        <v>23867</v>
      </c>
      <c r="P824" s="274">
        <v>5</v>
      </c>
      <c r="Q824" s="275" t="s">
        <v>3811</v>
      </c>
      <c r="R824" s="276" t="s">
        <v>926</v>
      </c>
      <c r="S824" s="277" t="s">
        <v>927</v>
      </c>
      <c r="T824" s="278">
        <v>30</v>
      </c>
      <c r="U824" s="88">
        <v>23867</v>
      </c>
      <c r="V824" s="54">
        <v>5</v>
      </c>
      <c r="W824" s="54" t="s">
        <v>3811</v>
      </c>
      <c r="X824" s="276" t="s">
        <v>926</v>
      </c>
      <c r="Y824" s="83" t="s">
        <v>927</v>
      </c>
      <c r="Z824" s="84">
        <v>30</v>
      </c>
      <c r="AA824" s="88">
        <v>24028</v>
      </c>
      <c r="AB824" s="279">
        <v>5</v>
      </c>
      <c r="AC824" s="280" t="s">
        <v>3811</v>
      </c>
      <c r="AD824" s="281" t="s">
        <v>926</v>
      </c>
      <c r="AE824" s="83" t="s">
        <v>927</v>
      </c>
      <c r="AF824" s="84">
        <v>30</v>
      </c>
      <c r="AG824" s="88">
        <v>24028</v>
      </c>
      <c r="AH824" s="279">
        <v>5</v>
      </c>
      <c r="AI824" s="286" t="s">
        <v>3811</v>
      </c>
      <c r="AJ824" s="281" t="s">
        <v>926</v>
      </c>
      <c r="AK824" s="83" t="s">
        <v>927</v>
      </c>
      <c r="AL824" s="84">
        <v>30</v>
      </c>
      <c r="AM824" s="88">
        <v>24028</v>
      </c>
      <c r="AN824" s="279">
        <v>5</v>
      </c>
      <c r="AO824" s="286" t="s">
        <v>3811</v>
      </c>
      <c r="AP824" s="281" t="s">
        <v>926</v>
      </c>
      <c r="AQ824" s="83" t="s">
        <v>927</v>
      </c>
      <c r="AR824" s="84">
        <v>30</v>
      </c>
      <c r="AS824" s="88">
        <v>24028</v>
      </c>
      <c r="AT824" s="279">
        <v>5</v>
      </c>
      <c r="AU824" s="280" t="s">
        <v>3811</v>
      </c>
      <c r="AV824" s="86" t="s">
        <v>926</v>
      </c>
      <c r="AW824" s="285" t="s">
        <v>927</v>
      </c>
      <c r="AX824" s="285">
        <v>30</v>
      </c>
      <c r="AY824" s="87">
        <v>24133</v>
      </c>
      <c r="AZ824" s="86">
        <v>5</v>
      </c>
      <c r="BA824" s="57" t="s">
        <v>3811</v>
      </c>
      <c r="BB824" s="301" t="s">
        <v>926</v>
      </c>
      <c r="BC824" s="83" t="s">
        <v>927</v>
      </c>
      <c r="BD824" s="84">
        <v>30</v>
      </c>
      <c r="BE824" s="282">
        <v>24133</v>
      </c>
      <c r="BF824" s="279">
        <v>5</v>
      </c>
      <c r="BG824" s="303" t="s">
        <v>3811</v>
      </c>
      <c r="BH824" s="86" t="s">
        <v>3829</v>
      </c>
      <c r="BI824" s="285" t="s">
        <v>3829</v>
      </c>
      <c r="BJ824" s="285" t="s">
        <v>3829</v>
      </c>
      <c r="BK824" s="86" t="s">
        <v>3829</v>
      </c>
      <c r="BL824" s="432">
        <v>5</v>
      </c>
      <c r="BM824" s="432" t="s">
        <v>3811</v>
      </c>
      <c r="BN824" s="432" t="str">
        <f>INDEX(ID!$D:$D,MATCH('Org2567'!D824,ID!$A:$A,0))</f>
        <v>ชัยบุรี</v>
      </c>
    </row>
    <row r="825" spans="1:66" x14ac:dyDescent="0.25">
      <c r="A825" s="272">
        <v>822</v>
      </c>
      <c r="B825" s="272">
        <v>11</v>
      </c>
      <c r="C825" s="82" t="s">
        <v>3282</v>
      </c>
      <c r="D825" s="272" t="s">
        <v>818</v>
      </c>
      <c r="E825" s="82" t="str">
        <f t="shared" si="12"/>
        <v>รพ.สมเด็จพระยุพราชเวียงสระ</v>
      </c>
      <c r="F825" s="90" t="s">
        <v>926</v>
      </c>
      <c r="G825" s="90" t="s">
        <v>952</v>
      </c>
      <c r="H825" s="90">
        <v>120</v>
      </c>
      <c r="I825" s="273">
        <v>51111</v>
      </c>
      <c r="J825" s="90">
        <v>13</v>
      </c>
      <c r="K825" s="93" t="s">
        <v>3781</v>
      </c>
      <c r="L825" s="83" t="s">
        <v>926</v>
      </c>
      <c r="M825" s="83" t="s">
        <v>952</v>
      </c>
      <c r="N825" s="84">
        <v>120</v>
      </c>
      <c r="O825" s="85">
        <v>51301</v>
      </c>
      <c r="P825" s="274">
        <v>13</v>
      </c>
      <c r="Q825" s="275" t="s">
        <v>3813</v>
      </c>
      <c r="R825" s="276" t="s">
        <v>926</v>
      </c>
      <c r="S825" s="277" t="s">
        <v>952</v>
      </c>
      <c r="T825" s="278">
        <v>120</v>
      </c>
      <c r="U825" s="88">
        <v>51301</v>
      </c>
      <c r="V825" s="54">
        <v>13</v>
      </c>
      <c r="W825" s="54" t="s">
        <v>3813</v>
      </c>
      <c r="X825" s="276" t="s">
        <v>926</v>
      </c>
      <c r="Y825" s="83" t="s">
        <v>952</v>
      </c>
      <c r="Z825" s="84">
        <v>120</v>
      </c>
      <c r="AA825" s="88">
        <v>51238</v>
      </c>
      <c r="AB825" s="279">
        <v>13</v>
      </c>
      <c r="AC825" s="280" t="s">
        <v>3813</v>
      </c>
      <c r="AD825" s="281" t="s">
        <v>926</v>
      </c>
      <c r="AE825" s="83" t="s">
        <v>952</v>
      </c>
      <c r="AF825" s="84">
        <v>120</v>
      </c>
      <c r="AG825" s="88">
        <v>51238</v>
      </c>
      <c r="AH825" s="279">
        <v>13</v>
      </c>
      <c r="AI825" s="286" t="s">
        <v>3813</v>
      </c>
      <c r="AJ825" s="281" t="s">
        <v>926</v>
      </c>
      <c r="AK825" s="83" t="s">
        <v>952</v>
      </c>
      <c r="AL825" s="84">
        <v>120</v>
      </c>
      <c r="AM825" s="88">
        <v>51238</v>
      </c>
      <c r="AN825" s="279">
        <v>13</v>
      </c>
      <c r="AO825" s="286" t="s">
        <v>3813</v>
      </c>
      <c r="AP825" s="281" t="s">
        <v>926</v>
      </c>
      <c r="AQ825" s="83" t="s">
        <v>952</v>
      </c>
      <c r="AR825" s="84">
        <v>120</v>
      </c>
      <c r="AS825" s="88">
        <v>51238</v>
      </c>
      <c r="AT825" s="279">
        <v>13</v>
      </c>
      <c r="AU825" s="280" t="s">
        <v>3813</v>
      </c>
      <c r="AV825" s="86" t="s">
        <v>926</v>
      </c>
      <c r="AW825" s="285" t="s">
        <v>952</v>
      </c>
      <c r="AX825" s="285">
        <v>120</v>
      </c>
      <c r="AY825" s="87">
        <v>51014</v>
      </c>
      <c r="AZ825" s="86">
        <v>13</v>
      </c>
      <c r="BA825" s="57" t="s">
        <v>3813</v>
      </c>
      <c r="BB825" s="301" t="s">
        <v>926</v>
      </c>
      <c r="BC825" s="83" t="s">
        <v>952</v>
      </c>
      <c r="BD825" s="84">
        <v>90</v>
      </c>
      <c r="BE825" s="282">
        <v>51014</v>
      </c>
      <c r="BF825" s="279">
        <v>12</v>
      </c>
      <c r="BG825" s="303" t="s">
        <v>3820</v>
      </c>
      <c r="BH825" s="86" t="s">
        <v>3829</v>
      </c>
      <c r="BI825" s="285" t="s">
        <v>3829</v>
      </c>
      <c r="BJ825" s="285" t="s">
        <v>3830</v>
      </c>
      <c r="BK825" s="86" t="s">
        <v>3830</v>
      </c>
      <c r="BL825" s="432">
        <v>12</v>
      </c>
      <c r="BM825" s="432" t="s">
        <v>3820</v>
      </c>
      <c r="BN825" s="432" t="str">
        <f>INDEX(ID!$D:$D,MATCH('Org2567'!D825,ID!$A:$A,0))</f>
        <v>สมเด็จพระยุพราชเวียงสระ</v>
      </c>
    </row>
    <row r="826" spans="1:66" x14ac:dyDescent="0.25">
      <c r="A826" s="272">
        <v>823</v>
      </c>
      <c r="B826" s="272">
        <v>11</v>
      </c>
      <c r="C826" s="82" t="s">
        <v>3282</v>
      </c>
      <c r="D826" s="272" t="s">
        <v>819</v>
      </c>
      <c r="E826" s="82" t="str">
        <f t="shared" si="12"/>
        <v>รพ.วิภาวดี</v>
      </c>
      <c r="F826" s="90" t="s">
        <v>926</v>
      </c>
      <c r="G826" s="90" t="s">
        <v>927</v>
      </c>
      <c r="H826" s="90">
        <v>35</v>
      </c>
      <c r="I826" s="273">
        <v>13625</v>
      </c>
      <c r="J826" s="90">
        <v>5</v>
      </c>
      <c r="K826" s="93" t="s">
        <v>3703</v>
      </c>
      <c r="L826" s="83" t="s">
        <v>926</v>
      </c>
      <c r="M826" s="83" t="s">
        <v>927</v>
      </c>
      <c r="N826" s="84">
        <v>35</v>
      </c>
      <c r="O826" s="85">
        <v>13661</v>
      </c>
      <c r="P826" s="274">
        <v>5</v>
      </c>
      <c r="Q826" s="275" t="s">
        <v>3811</v>
      </c>
      <c r="R826" s="276" t="s">
        <v>926</v>
      </c>
      <c r="S826" s="277" t="s">
        <v>927</v>
      </c>
      <c r="T826" s="278">
        <v>30</v>
      </c>
      <c r="U826" s="88">
        <v>13661</v>
      </c>
      <c r="V826" s="54">
        <v>5</v>
      </c>
      <c r="W826" s="54" t="s">
        <v>3811</v>
      </c>
      <c r="X826" s="276" t="s">
        <v>926</v>
      </c>
      <c r="Y826" s="83" t="s">
        <v>927</v>
      </c>
      <c r="Z826" s="84">
        <v>30</v>
      </c>
      <c r="AA826" s="88">
        <v>13895</v>
      </c>
      <c r="AB826" s="279">
        <v>5</v>
      </c>
      <c r="AC826" s="280" t="s">
        <v>3811</v>
      </c>
      <c r="AD826" s="281" t="s">
        <v>926</v>
      </c>
      <c r="AE826" s="83" t="s">
        <v>927</v>
      </c>
      <c r="AF826" s="84">
        <v>30</v>
      </c>
      <c r="AG826" s="88">
        <v>13895</v>
      </c>
      <c r="AH826" s="279">
        <v>5</v>
      </c>
      <c r="AI826" s="286" t="s">
        <v>3811</v>
      </c>
      <c r="AJ826" s="281" t="s">
        <v>926</v>
      </c>
      <c r="AK826" s="83" t="s">
        <v>927</v>
      </c>
      <c r="AL826" s="84">
        <v>30</v>
      </c>
      <c r="AM826" s="88">
        <v>13895</v>
      </c>
      <c r="AN826" s="279">
        <v>5</v>
      </c>
      <c r="AO826" s="286" t="s">
        <v>3811</v>
      </c>
      <c r="AP826" s="281" t="s">
        <v>926</v>
      </c>
      <c r="AQ826" s="83" t="s">
        <v>927</v>
      </c>
      <c r="AR826" s="84">
        <v>30</v>
      </c>
      <c r="AS826" s="88">
        <v>13895</v>
      </c>
      <c r="AT826" s="279">
        <v>5</v>
      </c>
      <c r="AU826" s="280" t="s">
        <v>3811</v>
      </c>
      <c r="AV826" s="86" t="s">
        <v>926</v>
      </c>
      <c r="AW826" s="285" t="s">
        <v>927</v>
      </c>
      <c r="AX826" s="285">
        <v>30</v>
      </c>
      <c r="AY826" s="87">
        <v>13845</v>
      </c>
      <c r="AZ826" s="86">
        <v>5</v>
      </c>
      <c r="BA826" s="57" t="s">
        <v>3811</v>
      </c>
      <c r="BB826" s="301" t="s">
        <v>926</v>
      </c>
      <c r="BC826" s="83" t="s">
        <v>927</v>
      </c>
      <c r="BD826" s="84">
        <v>30</v>
      </c>
      <c r="BE826" s="282">
        <v>13845</v>
      </c>
      <c r="BF826" s="279">
        <v>5</v>
      </c>
      <c r="BG826" s="303" t="s">
        <v>3811</v>
      </c>
      <c r="BH826" s="86" t="s">
        <v>3829</v>
      </c>
      <c r="BI826" s="285" t="s">
        <v>3829</v>
      </c>
      <c r="BJ826" s="285" t="s">
        <v>3829</v>
      </c>
      <c r="BK826" s="86" t="s">
        <v>3829</v>
      </c>
      <c r="BL826" s="432">
        <v>5</v>
      </c>
      <c r="BM826" s="432" t="s">
        <v>3811</v>
      </c>
      <c r="BN826" s="432" t="str">
        <f>INDEX(ID!$D:$D,MATCH('Org2567'!D826,ID!$A:$A,0))</f>
        <v>วิภาวดี</v>
      </c>
    </row>
    <row r="827" spans="1:66" x14ac:dyDescent="0.25">
      <c r="A827" s="272">
        <v>824</v>
      </c>
      <c r="B827" s="272">
        <v>11</v>
      </c>
      <c r="C827" s="82" t="s">
        <v>3282</v>
      </c>
      <c r="D827" s="272" t="s">
        <v>820</v>
      </c>
      <c r="E827" s="82" t="str">
        <f t="shared" si="12"/>
        <v>รพ.ท่าโรงช้าง</v>
      </c>
      <c r="F827" s="90" t="s">
        <v>926</v>
      </c>
      <c r="G827" s="90" t="s">
        <v>952</v>
      </c>
      <c r="H827" s="90">
        <v>73</v>
      </c>
      <c r="I827" s="273">
        <v>32320</v>
      </c>
      <c r="J827" s="90">
        <v>12</v>
      </c>
      <c r="K827" s="93" t="s">
        <v>3782</v>
      </c>
      <c r="L827" s="83" t="s">
        <v>926</v>
      </c>
      <c r="M827" s="83" t="s">
        <v>952</v>
      </c>
      <c r="N827" s="84">
        <v>90</v>
      </c>
      <c r="O827" s="85">
        <v>32515</v>
      </c>
      <c r="P827" s="274">
        <v>12</v>
      </c>
      <c r="Q827" s="275" t="s">
        <v>3820</v>
      </c>
      <c r="R827" s="276" t="s">
        <v>926</v>
      </c>
      <c r="S827" s="277" t="s">
        <v>952</v>
      </c>
      <c r="T827" s="278">
        <v>120</v>
      </c>
      <c r="U827" s="88">
        <v>32515</v>
      </c>
      <c r="V827" s="54">
        <v>13</v>
      </c>
      <c r="W827" s="54" t="s">
        <v>3813</v>
      </c>
      <c r="X827" s="276" t="s">
        <v>926</v>
      </c>
      <c r="Y827" s="83" t="s">
        <v>952</v>
      </c>
      <c r="Z827" s="84">
        <v>120</v>
      </c>
      <c r="AA827" s="88">
        <v>32601</v>
      </c>
      <c r="AB827" s="279">
        <v>13</v>
      </c>
      <c r="AC827" s="280" t="s">
        <v>3813</v>
      </c>
      <c r="AD827" s="281" t="s">
        <v>926</v>
      </c>
      <c r="AE827" s="83" t="s">
        <v>952</v>
      </c>
      <c r="AF827" s="84">
        <v>90</v>
      </c>
      <c r="AG827" s="88">
        <v>32601</v>
      </c>
      <c r="AH827" s="279">
        <v>12</v>
      </c>
      <c r="AI827" s="286" t="s">
        <v>3820</v>
      </c>
      <c r="AJ827" s="281" t="s">
        <v>926</v>
      </c>
      <c r="AK827" s="83" t="s">
        <v>952</v>
      </c>
      <c r="AL827" s="84">
        <v>90</v>
      </c>
      <c r="AM827" s="88">
        <v>32601</v>
      </c>
      <c r="AN827" s="279">
        <v>12</v>
      </c>
      <c r="AO827" s="286" t="s">
        <v>3820</v>
      </c>
      <c r="AP827" s="281" t="s">
        <v>926</v>
      </c>
      <c r="AQ827" s="83" t="s">
        <v>952</v>
      </c>
      <c r="AR827" s="84">
        <v>90</v>
      </c>
      <c r="AS827" s="88">
        <v>32601</v>
      </c>
      <c r="AT827" s="279">
        <v>12</v>
      </c>
      <c r="AU827" s="280" t="s">
        <v>3820</v>
      </c>
      <c r="AV827" s="86" t="s">
        <v>926</v>
      </c>
      <c r="AW827" s="285" t="s">
        <v>952</v>
      </c>
      <c r="AX827" s="285">
        <v>90</v>
      </c>
      <c r="AY827" s="87">
        <v>32513</v>
      </c>
      <c r="AZ827" s="86">
        <v>12</v>
      </c>
      <c r="BA827" s="57" t="s">
        <v>3820</v>
      </c>
      <c r="BB827" s="301" t="s">
        <v>926</v>
      </c>
      <c r="BC827" s="83" t="s">
        <v>952</v>
      </c>
      <c r="BD827" s="84">
        <v>90</v>
      </c>
      <c r="BE827" s="282">
        <v>32513</v>
      </c>
      <c r="BF827" s="279">
        <v>12</v>
      </c>
      <c r="BG827" s="303" t="s">
        <v>3820</v>
      </c>
      <c r="BH827" s="86" t="s">
        <v>3829</v>
      </c>
      <c r="BI827" s="285" t="s">
        <v>3829</v>
      </c>
      <c r="BJ827" s="285" t="s">
        <v>3829</v>
      </c>
      <c r="BK827" s="86" t="s">
        <v>3829</v>
      </c>
      <c r="BL827" s="432">
        <v>12</v>
      </c>
      <c r="BM827" s="432" t="s">
        <v>3820</v>
      </c>
      <c r="BN827" s="432" t="str">
        <f>INDEX(ID!$D:$D,MATCH('Org2567'!D827,ID!$A:$A,0))</f>
        <v>ท่าโรงช้าง</v>
      </c>
    </row>
    <row r="828" spans="1:66" x14ac:dyDescent="0.25">
      <c r="A828" s="272">
        <v>825</v>
      </c>
      <c r="B828" s="272">
        <v>12</v>
      </c>
      <c r="C828" s="82" t="s">
        <v>3466</v>
      </c>
      <c r="D828" s="272" t="s">
        <v>821</v>
      </c>
      <c r="E828" s="82" t="str">
        <f t="shared" si="12"/>
        <v>รพ.ตรัง</v>
      </c>
      <c r="F828" s="90" t="s">
        <v>916</v>
      </c>
      <c r="G828" s="90" t="s">
        <v>3</v>
      </c>
      <c r="H828" s="90">
        <v>553</v>
      </c>
      <c r="I828" s="273">
        <v>114965</v>
      </c>
      <c r="J828" s="90">
        <v>18</v>
      </c>
      <c r="K828" s="93" t="s">
        <v>3747</v>
      </c>
      <c r="L828" s="83" t="s">
        <v>916</v>
      </c>
      <c r="M828" s="83" t="s">
        <v>3</v>
      </c>
      <c r="N828" s="84">
        <v>553</v>
      </c>
      <c r="O828" s="85">
        <v>114931</v>
      </c>
      <c r="P828" s="274">
        <v>18</v>
      </c>
      <c r="Q828" s="275" t="s">
        <v>3822</v>
      </c>
      <c r="R828" s="276" t="s">
        <v>916</v>
      </c>
      <c r="S828" s="277" t="s">
        <v>3</v>
      </c>
      <c r="T828" s="278">
        <v>553</v>
      </c>
      <c r="U828" s="88">
        <v>114931</v>
      </c>
      <c r="V828" s="54">
        <v>18</v>
      </c>
      <c r="W828" s="54" t="s">
        <v>3822</v>
      </c>
      <c r="X828" s="276" t="s">
        <v>916</v>
      </c>
      <c r="Y828" s="83" t="s">
        <v>3</v>
      </c>
      <c r="Z828" s="84">
        <v>553</v>
      </c>
      <c r="AA828" s="88">
        <v>113778</v>
      </c>
      <c r="AB828" s="279">
        <v>18</v>
      </c>
      <c r="AC828" s="280" t="s">
        <v>3822</v>
      </c>
      <c r="AD828" s="281" t="s">
        <v>916</v>
      </c>
      <c r="AE828" s="83" t="s">
        <v>3</v>
      </c>
      <c r="AF828" s="84">
        <v>553</v>
      </c>
      <c r="AG828" s="88">
        <v>113778</v>
      </c>
      <c r="AH828" s="279">
        <v>18</v>
      </c>
      <c r="AI828" s="286" t="s">
        <v>3822</v>
      </c>
      <c r="AJ828" s="281" t="s">
        <v>916</v>
      </c>
      <c r="AK828" s="83" t="s">
        <v>3</v>
      </c>
      <c r="AL828" s="84">
        <v>553</v>
      </c>
      <c r="AM828" s="88">
        <v>113778</v>
      </c>
      <c r="AN828" s="279">
        <v>18</v>
      </c>
      <c r="AO828" s="286" t="s">
        <v>3822</v>
      </c>
      <c r="AP828" s="281" t="s">
        <v>916</v>
      </c>
      <c r="AQ828" s="83" t="s">
        <v>3</v>
      </c>
      <c r="AR828" s="84">
        <v>553</v>
      </c>
      <c r="AS828" s="88">
        <v>113778</v>
      </c>
      <c r="AT828" s="279">
        <v>18</v>
      </c>
      <c r="AU828" s="280" t="s">
        <v>3822</v>
      </c>
      <c r="AV828" s="86" t="s">
        <v>916</v>
      </c>
      <c r="AW828" s="285" t="s">
        <v>3</v>
      </c>
      <c r="AX828" s="285">
        <v>553</v>
      </c>
      <c r="AY828" s="87">
        <v>113290</v>
      </c>
      <c r="AZ828" s="86">
        <v>18</v>
      </c>
      <c r="BA828" s="57" t="s">
        <v>3822</v>
      </c>
      <c r="BB828" s="301" t="s">
        <v>916</v>
      </c>
      <c r="BC828" s="83" t="s">
        <v>3</v>
      </c>
      <c r="BD828" s="84">
        <v>559</v>
      </c>
      <c r="BE828" s="282">
        <v>113290</v>
      </c>
      <c r="BF828" s="279">
        <v>18</v>
      </c>
      <c r="BG828" s="303" t="s">
        <v>3822</v>
      </c>
      <c r="BH828" s="86" t="s">
        <v>3829</v>
      </c>
      <c r="BI828" s="285" t="s">
        <v>3829</v>
      </c>
      <c r="BJ828" s="285" t="s">
        <v>3830</v>
      </c>
      <c r="BK828" s="86" t="s">
        <v>3829</v>
      </c>
      <c r="BL828" s="432">
        <v>18</v>
      </c>
      <c r="BM828" s="432" t="s">
        <v>3822</v>
      </c>
      <c r="BN828" s="432" t="str">
        <f>INDEX(ID!$D:$D,MATCH('Org2567'!D828,ID!$A:$A,0))</f>
        <v>ตรัง</v>
      </c>
    </row>
    <row r="829" spans="1:66" x14ac:dyDescent="0.25">
      <c r="A829" s="272">
        <v>826</v>
      </c>
      <c r="B829" s="272">
        <v>12</v>
      </c>
      <c r="C829" s="82" t="s">
        <v>3466</v>
      </c>
      <c r="D829" s="272" t="s">
        <v>822</v>
      </c>
      <c r="E829" s="82" t="str">
        <f t="shared" si="12"/>
        <v>รพ.กันตัง</v>
      </c>
      <c r="F829" s="90" t="s">
        <v>926</v>
      </c>
      <c r="G829" s="90" t="s">
        <v>931</v>
      </c>
      <c r="H829" s="90">
        <v>77</v>
      </c>
      <c r="I829" s="273">
        <v>66782</v>
      </c>
      <c r="J829" s="90">
        <v>10</v>
      </c>
      <c r="K829" s="93" t="s">
        <v>3702</v>
      </c>
      <c r="L829" s="83" t="s">
        <v>926</v>
      </c>
      <c r="M829" s="83" t="s">
        <v>931</v>
      </c>
      <c r="N829" s="84">
        <v>77</v>
      </c>
      <c r="O829" s="85">
        <v>67539</v>
      </c>
      <c r="P829" s="274">
        <v>10</v>
      </c>
      <c r="Q829" s="275" t="s">
        <v>3810</v>
      </c>
      <c r="R829" s="276" t="s">
        <v>926</v>
      </c>
      <c r="S829" s="277" t="s">
        <v>931</v>
      </c>
      <c r="T829" s="278">
        <v>95</v>
      </c>
      <c r="U829" s="88">
        <v>67539</v>
      </c>
      <c r="V829" s="54">
        <v>10</v>
      </c>
      <c r="W829" s="54" t="s">
        <v>3810</v>
      </c>
      <c r="X829" s="276" t="s">
        <v>926</v>
      </c>
      <c r="Y829" s="83" t="s">
        <v>931</v>
      </c>
      <c r="Z829" s="84">
        <v>95</v>
      </c>
      <c r="AA829" s="88">
        <v>67143</v>
      </c>
      <c r="AB829" s="279">
        <v>10</v>
      </c>
      <c r="AC829" s="280" t="s">
        <v>3810</v>
      </c>
      <c r="AD829" s="281" t="s">
        <v>926</v>
      </c>
      <c r="AE829" s="83" t="s">
        <v>931</v>
      </c>
      <c r="AF829" s="84">
        <v>95</v>
      </c>
      <c r="AG829" s="88">
        <v>67143</v>
      </c>
      <c r="AH829" s="279">
        <v>10</v>
      </c>
      <c r="AI829" s="286" t="s">
        <v>3810</v>
      </c>
      <c r="AJ829" s="281" t="s">
        <v>926</v>
      </c>
      <c r="AK829" s="83" t="s">
        <v>931</v>
      </c>
      <c r="AL829" s="84">
        <v>95</v>
      </c>
      <c r="AM829" s="88">
        <v>67143</v>
      </c>
      <c r="AN829" s="279">
        <v>10</v>
      </c>
      <c r="AO829" s="286" t="s">
        <v>3810</v>
      </c>
      <c r="AP829" s="281" t="s">
        <v>926</v>
      </c>
      <c r="AQ829" s="83" t="s">
        <v>931</v>
      </c>
      <c r="AR829" s="84">
        <v>95</v>
      </c>
      <c r="AS829" s="88">
        <v>67143</v>
      </c>
      <c r="AT829" s="279">
        <v>10</v>
      </c>
      <c r="AU829" s="280" t="s">
        <v>3810</v>
      </c>
      <c r="AV829" s="86" t="s">
        <v>926</v>
      </c>
      <c r="AW829" s="285" t="s">
        <v>931</v>
      </c>
      <c r="AX829" s="285">
        <v>95</v>
      </c>
      <c r="AY829" s="87">
        <v>66360</v>
      </c>
      <c r="AZ829" s="86">
        <v>10</v>
      </c>
      <c r="BA829" s="57" t="s">
        <v>3810</v>
      </c>
      <c r="BB829" s="301" t="s">
        <v>926</v>
      </c>
      <c r="BC829" s="83" t="s">
        <v>931</v>
      </c>
      <c r="BD829" s="84">
        <v>95</v>
      </c>
      <c r="BE829" s="282">
        <v>66360</v>
      </c>
      <c r="BF829" s="279">
        <v>10</v>
      </c>
      <c r="BG829" s="303" t="s">
        <v>3810</v>
      </c>
      <c r="BH829" s="86" t="s">
        <v>3829</v>
      </c>
      <c r="BI829" s="285" t="s">
        <v>3829</v>
      </c>
      <c r="BJ829" s="285" t="s">
        <v>3829</v>
      </c>
      <c r="BK829" s="86" t="s">
        <v>3829</v>
      </c>
      <c r="BL829" s="432">
        <v>10</v>
      </c>
      <c r="BM829" s="432" t="s">
        <v>3810</v>
      </c>
      <c r="BN829" s="432" t="str">
        <f>INDEX(ID!$D:$D,MATCH('Org2567'!D829,ID!$A:$A,0))</f>
        <v>กันตัง</v>
      </c>
    </row>
    <row r="830" spans="1:66" x14ac:dyDescent="0.25">
      <c r="A830" s="272">
        <v>827</v>
      </c>
      <c r="B830" s="272">
        <v>12</v>
      </c>
      <c r="C830" s="82" t="s">
        <v>3466</v>
      </c>
      <c r="D830" s="272" t="s">
        <v>823</v>
      </c>
      <c r="E830" s="82" t="str">
        <f t="shared" si="12"/>
        <v>รพ.ย่านตาขาว</v>
      </c>
      <c r="F830" s="90" t="s">
        <v>926</v>
      </c>
      <c r="G830" s="90" t="s">
        <v>931</v>
      </c>
      <c r="H830" s="90">
        <v>60</v>
      </c>
      <c r="I830" s="273">
        <v>49015</v>
      </c>
      <c r="J830" s="90">
        <v>9</v>
      </c>
      <c r="K830" s="93" t="s">
        <v>3708</v>
      </c>
      <c r="L830" s="83" t="s">
        <v>926</v>
      </c>
      <c r="M830" s="83" t="s">
        <v>931</v>
      </c>
      <c r="N830" s="84">
        <v>83</v>
      </c>
      <c r="O830" s="85">
        <v>49146</v>
      </c>
      <c r="P830" s="274">
        <v>9</v>
      </c>
      <c r="Q830" s="275" t="s">
        <v>3814</v>
      </c>
      <c r="R830" s="276" t="s">
        <v>926</v>
      </c>
      <c r="S830" s="277" t="s">
        <v>931</v>
      </c>
      <c r="T830" s="278">
        <v>91</v>
      </c>
      <c r="U830" s="88">
        <v>49146</v>
      </c>
      <c r="V830" s="54">
        <v>9</v>
      </c>
      <c r="W830" s="54" t="s">
        <v>3814</v>
      </c>
      <c r="X830" s="276" t="s">
        <v>926</v>
      </c>
      <c r="Y830" s="83" t="s">
        <v>931</v>
      </c>
      <c r="Z830" s="84">
        <v>91</v>
      </c>
      <c r="AA830" s="88">
        <v>49268</v>
      </c>
      <c r="AB830" s="279">
        <v>9</v>
      </c>
      <c r="AC830" s="280" t="s">
        <v>3814</v>
      </c>
      <c r="AD830" s="281" t="s">
        <v>926</v>
      </c>
      <c r="AE830" s="83" t="s">
        <v>931</v>
      </c>
      <c r="AF830" s="84">
        <v>94</v>
      </c>
      <c r="AG830" s="88">
        <v>49268</v>
      </c>
      <c r="AH830" s="279">
        <v>9</v>
      </c>
      <c r="AI830" s="286" t="s">
        <v>3814</v>
      </c>
      <c r="AJ830" s="281" t="s">
        <v>926</v>
      </c>
      <c r="AK830" s="83" t="s">
        <v>931</v>
      </c>
      <c r="AL830" s="84">
        <v>94</v>
      </c>
      <c r="AM830" s="88">
        <v>49268</v>
      </c>
      <c r="AN830" s="279">
        <v>9</v>
      </c>
      <c r="AO830" s="286" t="s">
        <v>3814</v>
      </c>
      <c r="AP830" s="281" t="s">
        <v>926</v>
      </c>
      <c r="AQ830" s="83" t="s">
        <v>931</v>
      </c>
      <c r="AR830" s="84">
        <v>94</v>
      </c>
      <c r="AS830" s="88">
        <v>49268</v>
      </c>
      <c r="AT830" s="279">
        <v>9</v>
      </c>
      <c r="AU830" s="280" t="s">
        <v>3814</v>
      </c>
      <c r="AV830" s="86" t="s">
        <v>926</v>
      </c>
      <c r="AW830" s="285" t="s">
        <v>931</v>
      </c>
      <c r="AX830" s="285">
        <v>94</v>
      </c>
      <c r="AY830" s="87">
        <v>48367</v>
      </c>
      <c r="AZ830" s="86">
        <v>9</v>
      </c>
      <c r="BA830" s="57" t="s">
        <v>3814</v>
      </c>
      <c r="BB830" s="301" t="s">
        <v>926</v>
      </c>
      <c r="BC830" s="83" t="s">
        <v>931</v>
      </c>
      <c r="BD830" s="84">
        <v>94</v>
      </c>
      <c r="BE830" s="282">
        <v>48367</v>
      </c>
      <c r="BF830" s="279">
        <v>9</v>
      </c>
      <c r="BG830" s="303" t="s">
        <v>3814</v>
      </c>
      <c r="BH830" s="86" t="s">
        <v>3829</v>
      </c>
      <c r="BI830" s="285" t="s">
        <v>3829</v>
      </c>
      <c r="BJ830" s="285" t="s">
        <v>3829</v>
      </c>
      <c r="BK830" s="86" t="s">
        <v>3829</v>
      </c>
      <c r="BL830" s="432">
        <v>9</v>
      </c>
      <c r="BM830" s="432" t="s">
        <v>3814</v>
      </c>
      <c r="BN830" s="432" t="str">
        <f>INDEX(ID!$D:$D,MATCH('Org2567'!D830,ID!$A:$A,0))</f>
        <v>ย่านตาขาว</v>
      </c>
    </row>
    <row r="831" spans="1:66" x14ac:dyDescent="0.25">
      <c r="A831" s="272">
        <v>828</v>
      </c>
      <c r="B831" s="272">
        <v>12</v>
      </c>
      <c r="C831" s="82" t="s">
        <v>3466</v>
      </c>
      <c r="D831" s="272" t="s">
        <v>824</v>
      </c>
      <c r="E831" s="82" t="str">
        <f t="shared" si="12"/>
        <v>รพ.ปะเหลียน</v>
      </c>
      <c r="F831" s="90" t="s">
        <v>926</v>
      </c>
      <c r="G831" s="90" t="s">
        <v>927</v>
      </c>
      <c r="H831" s="90">
        <v>43</v>
      </c>
      <c r="I831" s="273">
        <v>51230</v>
      </c>
      <c r="J831" s="90">
        <v>6</v>
      </c>
      <c r="K831" s="93" t="s">
        <v>3783</v>
      </c>
      <c r="L831" s="83" t="s">
        <v>926</v>
      </c>
      <c r="M831" s="83" t="s">
        <v>927</v>
      </c>
      <c r="N831" s="84">
        <v>50</v>
      </c>
      <c r="O831" s="85">
        <v>51284</v>
      </c>
      <c r="P831" s="274">
        <v>6</v>
      </c>
      <c r="Q831" s="275" t="s">
        <v>3809</v>
      </c>
      <c r="R831" s="276" t="s">
        <v>926</v>
      </c>
      <c r="S831" s="277" t="s">
        <v>927</v>
      </c>
      <c r="T831" s="278">
        <v>46</v>
      </c>
      <c r="U831" s="88">
        <v>51284</v>
      </c>
      <c r="V831" s="54">
        <v>6</v>
      </c>
      <c r="W831" s="54" t="s">
        <v>3809</v>
      </c>
      <c r="X831" s="276" t="s">
        <v>926</v>
      </c>
      <c r="Y831" s="83" t="s">
        <v>927</v>
      </c>
      <c r="Z831" s="84">
        <v>46</v>
      </c>
      <c r="AA831" s="88">
        <v>51128</v>
      </c>
      <c r="AB831" s="279">
        <v>6</v>
      </c>
      <c r="AC831" s="280" t="s">
        <v>3809</v>
      </c>
      <c r="AD831" s="281" t="s">
        <v>926</v>
      </c>
      <c r="AE831" s="83" t="s">
        <v>927</v>
      </c>
      <c r="AF831" s="84">
        <v>47</v>
      </c>
      <c r="AG831" s="88">
        <v>51128</v>
      </c>
      <c r="AH831" s="279">
        <v>6</v>
      </c>
      <c r="AI831" s="286" t="s">
        <v>3809</v>
      </c>
      <c r="AJ831" s="281" t="s">
        <v>926</v>
      </c>
      <c r="AK831" s="83" t="s">
        <v>927</v>
      </c>
      <c r="AL831" s="84">
        <v>47</v>
      </c>
      <c r="AM831" s="88">
        <v>51128</v>
      </c>
      <c r="AN831" s="279">
        <v>6</v>
      </c>
      <c r="AO831" s="286" t="s">
        <v>3809</v>
      </c>
      <c r="AP831" s="281" t="s">
        <v>926</v>
      </c>
      <c r="AQ831" s="83" t="s">
        <v>927</v>
      </c>
      <c r="AR831" s="84">
        <v>47</v>
      </c>
      <c r="AS831" s="88">
        <v>51128</v>
      </c>
      <c r="AT831" s="279">
        <v>6</v>
      </c>
      <c r="AU831" s="280" t="s">
        <v>3809</v>
      </c>
      <c r="AV831" s="86" t="s">
        <v>926</v>
      </c>
      <c r="AW831" s="285" t="s">
        <v>927</v>
      </c>
      <c r="AX831" s="285">
        <v>47</v>
      </c>
      <c r="AY831" s="87">
        <v>50400</v>
      </c>
      <c r="AZ831" s="86">
        <v>6</v>
      </c>
      <c r="BA831" s="57" t="s">
        <v>3809</v>
      </c>
      <c r="BB831" s="301" t="s">
        <v>926</v>
      </c>
      <c r="BC831" s="83" t="s">
        <v>927</v>
      </c>
      <c r="BD831" s="84">
        <v>40</v>
      </c>
      <c r="BE831" s="282">
        <v>50400</v>
      </c>
      <c r="BF831" s="279">
        <v>6</v>
      </c>
      <c r="BG831" s="303" t="s">
        <v>3809</v>
      </c>
      <c r="BH831" s="86" t="s">
        <v>3829</v>
      </c>
      <c r="BI831" s="285" t="s">
        <v>3829</v>
      </c>
      <c r="BJ831" s="285" t="s">
        <v>3830</v>
      </c>
      <c r="BK831" s="86" t="s">
        <v>3829</v>
      </c>
      <c r="BL831" s="432">
        <v>6</v>
      </c>
      <c r="BM831" s="432" t="s">
        <v>3809</v>
      </c>
      <c r="BN831" s="432" t="str">
        <f>INDEX(ID!$D:$D,MATCH('Org2567'!D831,ID!$A:$A,0))</f>
        <v>ปะเหลียน</v>
      </c>
    </row>
    <row r="832" spans="1:66" x14ac:dyDescent="0.25">
      <c r="A832" s="272">
        <v>829</v>
      </c>
      <c r="B832" s="272">
        <v>12</v>
      </c>
      <c r="C832" s="82" t="s">
        <v>3466</v>
      </c>
      <c r="D832" s="272" t="s">
        <v>825</v>
      </c>
      <c r="E832" s="82" t="str">
        <f t="shared" si="12"/>
        <v>รพ.สิเกา</v>
      </c>
      <c r="F832" s="90" t="s">
        <v>926</v>
      </c>
      <c r="G832" s="90" t="s">
        <v>927</v>
      </c>
      <c r="H832" s="90">
        <v>44</v>
      </c>
      <c r="I832" s="273">
        <v>32806</v>
      </c>
      <c r="J832" s="90">
        <v>6</v>
      </c>
      <c r="K832" s="93" t="s">
        <v>3783</v>
      </c>
      <c r="L832" s="83" t="s">
        <v>926</v>
      </c>
      <c r="M832" s="83" t="s">
        <v>927</v>
      </c>
      <c r="N832" s="84">
        <v>44</v>
      </c>
      <c r="O832" s="85">
        <v>33089</v>
      </c>
      <c r="P832" s="274">
        <v>6</v>
      </c>
      <c r="Q832" s="275" t="s">
        <v>3809</v>
      </c>
      <c r="R832" s="276" t="s">
        <v>926</v>
      </c>
      <c r="S832" s="277" t="s">
        <v>927</v>
      </c>
      <c r="T832" s="278">
        <v>60</v>
      </c>
      <c r="U832" s="88">
        <v>33089</v>
      </c>
      <c r="V832" s="54">
        <v>6</v>
      </c>
      <c r="W832" s="54" t="s">
        <v>3809</v>
      </c>
      <c r="X832" s="276" t="s">
        <v>926</v>
      </c>
      <c r="Y832" s="83" t="s">
        <v>927</v>
      </c>
      <c r="Z832" s="84">
        <v>60</v>
      </c>
      <c r="AA832" s="88">
        <v>33155</v>
      </c>
      <c r="AB832" s="279">
        <v>6</v>
      </c>
      <c r="AC832" s="280" t="s">
        <v>3809</v>
      </c>
      <c r="AD832" s="281" t="s">
        <v>926</v>
      </c>
      <c r="AE832" s="83" t="s">
        <v>927</v>
      </c>
      <c r="AF832" s="84">
        <v>49</v>
      </c>
      <c r="AG832" s="88">
        <v>33155</v>
      </c>
      <c r="AH832" s="279">
        <v>6</v>
      </c>
      <c r="AI832" s="286" t="s">
        <v>3809</v>
      </c>
      <c r="AJ832" s="281" t="s">
        <v>926</v>
      </c>
      <c r="AK832" s="83" t="s">
        <v>927</v>
      </c>
      <c r="AL832" s="84">
        <v>49</v>
      </c>
      <c r="AM832" s="88">
        <v>33155</v>
      </c>
      <c r="AN832" s="279">
        <v>6</v>
      </c>
      <c r="AO832" s="286" t="s">
        <v>3809</v>
      </c>
      <c r="AP832" s="281" t="s">
        <v>926</v>
      </c>
      <c r="AQ832" s="83" t="s">
        <v>927</v>
      </c>
      <c r="AR832" s="84">
        <v>49</v>
      </c>
      <c r="AS832" s="88">
        <v>33155</v>
      </c>
      <c r="AT832" s="279">
        <v>6</v>
      </c>
      <c r="AU832" s="280" t="s">
        <v>3809</v>
      </c>
      <c r="AV832" s="86" t="s">
        <v>926</v>
      </c>
      <c r="AW832" s="285" t="s">
        <v>927</v>
      </c>
      <c r="AX832" s="285">
        <v>49</v>
      </c>
      <c r="AY832" s="87">
        <v>32635</v>
      </c>
      <c r="AZ832" s="86">
        <v>6</v>
      </c>
      <c r="BA832" s="57" t="s">
        <v>3809</v>
      </c>
      <c r="BB832" s="301" t="s">
        <v>926</v>
      </c>
      <c r="BC832" s="83" t="s">
        <v>927</v>
      </c>
      <c r="BD832" s="84">
        <v>48</v>
      </c>
      <c r="BE832" s="282">
        <v>32635</v>
      </c>
      <c r="BF832" s="279">
        <v>6</v>
      </c>
      <c r="BG832" s="303" t="s">
        <v>3809</v>
      </c>
      <c r="BH832" s="86" t="s">
        <v>3829</v>
      </c>
      <c r="BI832" s="285" t="s">
        <v>3829</v>
      </c>
      <c r="BJ832" s="285" t="s">
        <v>3830</v>
      </c>
      <c r="BK832" s="86" t="s">
        <v>3829</v>
      </c>
      <c r="BL832" s="432">
        <v>6</v>
      </c>
      <c r="BM832" s="432" t="s">
        <v>3809</v>
      </c>
      <c r="BN832" s="432" t="str">
        <f>INDEX(ID!$D:$D,MATCH('Org2567'!D832,ID!$A:$A,0))</f>
        <v>สิเกา</v>
      </c>
    </row>
    <row r="833" spans="1:66" x14ac:dyDescent="0.25">
      <c r="A833" s="272">
        <v>830</v>
      </c>
      <c r="B833" s="272">
        <v>12</v>
      </c>
      <c r="C833" s="82" t="s">
        <v>3466</v>
      </c>
      <c r="D833" s="272" t="s">
        <v>826</v>
      </c>
      <c r="E833" s="82" t="str">
        <f t="shared" si="12"/>
        <v>รพ.ห้วยยอด</v>
      </c>
      <c r="F833" s="90" t="s">
        <v>926</v>
      </c>
      <c r="G833" s="90" t="s">
        <v>952</v>
      </c>
      <c r="H833" s="90">
        <v>100</v>
      </c>
      <c r="I833" s="273">
        <v>72344</v>
      </c>
      <c r="J833" s="90">
        <v>12</v>
      </c>
      <c r="K833" s="93" t="s">
        <v>3782</v>
      </c>
      <c r="L833" s="83" t="s">
        <v>926</v>
      </c>
      <c r="M833" s="83" t="s">
        <v>952</v>
      </c>
      <c r="N833" s="84">
        <v>100</v>
      </c>
      <c r="O833" s="85">
        <v>72787</v>
      </c>
      <c r="P833" s="274">
        <v>12</v>
      </c>
      <c r="Q833" s="275" t="s">
        <v>3820</v>
      </c>
      <c r="R833" s="276" t="s">
        <v>926</v>
      </c>
      <c r="S833" s="277" t="s">
        <v>952</v>
      </c>
      <c r="T833" s="278">
        <v>100</v>
      </c>
      <c r="U833" s="88">
        <v>72787</v>
      </c>
      <c r="V833" s="54">
        <v>12</v>
      </c>
      <c r="W833" s="54" t="s">
        <v>3820</v>
      </c>
      <c r="X833" s="276" t="s">
        <v>926</v>
      </c>
      <c r="Y833" s="83" t="s">
        <v>952</v>
      </c>
      <c r="Z833" s="84">
        <v>100</v>
      </c>
      <c r="AA833" s="88">
        <v>72866</v>
      </c>
      <c r="AB833" s="279">
        <v>12</v>
      </c>
      <c r="AC833" s="280" t="s">
        <v>3820</v>
      </c>
      <c r="AD833" s="281" t="s">
        <v>926</v>
      </c>
      <c r="AE833" s="83" t="s">
        <v>952</v>
      </c>
      <c r="AF833" s="84">
        <v>100</v>
      </c>
      <c r="AG833" s="88">
        <v>72866</v>
      </c>
      <c r="AH833" s="279">
        <v>12</v>
      </c>
      <c r="AI833" s="286" t="s">
        <v>3820</v>
      </c>
      <c r="AJ833" s="281" t="s">
        <v>926</v>
      </c>
      <c r="AK833" s="83" t="s">
        <v>952</v>
      </c>
      <c r="AL833" s="84">
        <v>100</v>
      </c>
      <c r="AM833" s="88">
        <v>72866</v>
      </c>
      <c r="AN833" s="279">
        <v>12</v>
      </c>
      <c r="AO833" s="286" t="s">
        <v>3820</v>
      </c>
      <c r="AP833" s="281" t="s">
        <v>926</v>
      </c>
      <c r="AQ833" s="83" t="s">
        <v>952</v>
      </c>
      <c r="AR833" s="84">
        <v>100</v>
      </c>
      <c r="AS833" s="88">
        <v>72866</v>
      </c>
      <c r="AT833" s="279">
        <v>12</v>
      </c>
      <c r="AU833" s="280" t="s">
        <v>3820</v>
      </c>
      <c r="AV833" s="86" t="s">
        <v>926</v>
      </c>
      <c r="AW833" s="285" t="s">
        <v>952</v>
      </c>
      <c r="AX833" s="285">
        <v>100</v>
      </c>
      <c r="AY833" s="87">
        <v>71678</v>
      </c>
      <c r="AZ833" s="86">
        <v>12</v>
      </c>
      <c r="BA833" s="57" t="s">
        <v>3820</v>
      </c>
      <c r="BB833" s="301" t="s">
        <v>926</v>
      </c>
      <c r="BC833" s="83" t="s">
        <v>952</v>
      </c>
      <c r="BD833" s="84">
        <v>100</v>
      </c>
      <c r="BE833" s="282">
        <v>71678</v>
      </c>
      <c r="BF833" s="279">
        <v>12</v>
      </c>
      <c r="BG833" s="303" t="s">
        <v>3820</v>
      </c>
      <c r="BH833" s="86" t="s">
        <v>3829</v>
      </c>
      <c r="BI833" s="285" t="s">
        <v>3829</v>
      </c>
      <c r="BJ833" s="285" t="s">
        <v>3829</v>
      </c>
      <c r="BK833" s="86" t="s">
        <v>3829</v>
      </c>
      <c r="BL833" s="432">
        <v>12</v>
      </c>
      <c r="BM833" s="432" t="s">
        <v>3820</v>
      </c>
      <c r="BN833" s="432" t="str">
        <f>INDEX(ID!$D:$D,MATCH('Org2567'!D833,ID!$A:$A,0))</f>
        <v>ห้วยยอด</v>
      </c>
    </row>
    <row r="834" spans="1:66" x14ac:dyDescent="0.25">
      <c r="A834" s="272">
        <v>831</v>
      </c>
      <c r="B834" s="272">
        <v>12</v>
      </c>
      <c r="C834" s="82" t="s">
        <v>3466</v>
      </c>
      <c r="D834" s="272" t="s">
        <v>827</v>
      </c>
      <c r="E834" s="82" t="str">
        <f t="shared" si="12"/>
        <v>รพ.วังวิเศษ</v>
      </c>
      <c r="F834" s="90" t="s">
        <v>926</v>
      </c>
      <c r="G834" s="90" t="s">
        <v>927</v>
      </c>
      <c r="H834" s="90">
        <v>38</v>
      </c>
      <c r="I834" s="273">
        <v>34233</v>
      </c>
      <c r="J834" s="90">
        <v>6</v>
      </c>
      <c r="K834" s="93" t="s">
        <v>3783</v>
      </c>
      <c r="L834" s="83" t="s">
        <v>926</v>
      </c>
      <c r="M834" s="83" t="s">
        <v>927</v>
      </c>
      <c r="N834" s="84">
        <v>30</v>
      </c>
      <c r="O834" s="85">
        <v>34286</v>
      </c>
      <c r="P834" s="274">
        <v>6</v>
      </c>
      <c r="Q834" s="275" t="s">
        <v>3809</v>
      </c>
      <c r="R834" s="276" t="s">
        <v>926</v>
      </c>
      <c r="S834" s="277" t="s">
        <v>927</v>
      </c>
      <c r="T834" s="278">
        <v>30</v>
      </c>
      <c r="U834" s="88">
        <v>34286</v>
      </c>
      <c r="V834" s="54">
        <v>6</v>
      </c>
      <c r="W834" s="54" t="s">
        <v>3809</v>
      </c>
      <c r="X834" s="276" t="s">
        <v>926</v>
      </c>
      <c r="Y834" s="83" t="s">
        <v>927</v>
      </c>
      <c r="Z834" s="84">
        <v>30</v>
      </c>
      <c r="AA834" s="88">
        <v>34470</v>
      </c>
      <c r="AB834" s="279">
        <v>6</v>
      </c>
      <c r="AC834" s="280" t="s">
        <v>3809</v>
      </c>
      <c r="AD834" s="281" t="s">
        <v>926</v>
      </c>
      <c r="AE834" s="83" t="s">
        <v>927</v>
      </c>
      <c r="AF834" s="84">
        <v>34</v>
      </c>
      <c r="AG834" s="88">
        <v>34470</v>
      </c>
      <c r="AH834" s="279">
        <v>6</v>
      </c>
      <c r="AI834" s="286" t="s">
        <v>3809</v>
      </c>
      <c r="AJ834" s="281" t="s">
        <v>926</v>
      </c>
      <c r="AK834" s="83" t="s">
        <v>927</v>
      </c>
      <c r="AL834" s="84">
        <v>34</v>
      </c>
      <c r="AM834" s="88">
        <v>34470</v>
      </c>
      <c r="AN834" s="279">
        <v>6</v>
      </c>
      <c r="AO834" s="286" t="s">
        <v>3809</v>
      </c>
      <c r="AP834" s="281" t="s">
        <v>926</v>
      </c>
      <c r="AQ834" s="83" t="s">
        <v>927</v>
      </c>
      <c r="AR834" s="84">
        <v>34</v>
      </c>
      <c r="AS834" s="88">
        <v>34470</v>
      </c>
      <c r="AT834" s="279">
        <v>6</v>
      </c>
      <c r="AU834" s="280" t="s">
        <v>3809</v>
      </c>
      <c r="AV834" s="86" t="s">
        <v>926</v>
      </c>
      <c r="AW834" s="285" t="s">
        <v>927</v>
      </c>
      <c r="AX834" s="285">
        <v>34</v>
      </c>
      <c r="AY834" s="87">
        <v>34097</v>
      </c>
      <c r="AZ834" s="86">
        <v>6</v>
      </c>
      <c r="BA834" s="57" t="s">
        <v>3809</v>
      </c>
      <c r="BB834" s="301" t="s">
        <v>926</v>
      </c>
      <c r="BC834" s="83" t="s">
        <v>927</v>
      </c>
      <c r="BD834" s="84">
        <v>34</v>
      </c>
      <c r="BE834" s="282">
        <v>34097</v>
      </c>
      <c r="BF834" s="279">
        <v>6</v>
      </c>
      <c r="BG834" s="303" t="s">
        <v>3809</v>
      </c>
      <c r="BH834" s="86" t="s">
        <v>3829</v>
      </c>
      <c r="BI834" s="285" t="s">
        <v>3829</v>
      </c>
      <c r="BJ834" s="285" t="s">
        <v>3829</v>
      </c>
      <c r="BK834" s="86" t="s">
        <v>3829</v>
      </c>
      <c r="BL834" s="432">
        <v>6</v>
      </c>
      <c r="BM834" s="432" t="s">
        <v>3809</v>
      </c>
      <c r="BN834" s="432" t="str">
        <f>INDEX(ID!$D:$D,MATCH('Org2567'!D834,ID!$A:$A,0))</f>
        <v>วังวิเศษ</v>
      </c>
    </row>
    <row r="835" spans="1:66" x14ac:dyDescent="0.25">
      <c r="A835" s="272">
        <v>832</v>
      </c>
      <c r="B835" s="272">
        <v>12</v>
      </c>
      <c r="C835" s="82" t="s">
        <v>3466</v>
      </c>
      <c r="D835" s="272" t="s">
        <v>828</v>
      </c>
      <c r="E835" s="82" t="str">
        <f t="shared" si="12"/>
        <v>รพ.นาโยง</v>
      </c>
      <c r="F835" s="90" t="s">
        <v>926</v>
      </c>
      <c r="G835" s="90" t="s">
        <v>927</v>
      </c>
      <c r="H835" s="90">
        <v>60</v>
      </c>
      <c r="I835" s="273">
        <v>32785</v>
      </c>
      <c r="J835" s="90">
        <v>6</v>
      </c>
      <c r="K835" s="93" t="s">
        <v>3783</v>
      </c>
      <c r="L835" s="83" t="s">
        <v>926</v>
      </c>
      <c r="M835" s="83" t="s">
        <v>927</v>
      </c>
      <c r="N835" s="84">
        <v>66</v>
      </c>
      <c r="O835" s="85">
        <v>32851</v>
      </c>
      <c r="P835" s="274">
        <v>6</v>
      </c>
      <c r="Q835" s="275" t="s">
        <v>3809</v>
      </c>
      <c r="R835" s="276" t="s">
        <v>926</v>
      </c>
      <c r="S835" s="277" t="s">
        <v>927</v>
      </c>
      <c r="T835" s="278">
        <v>63</v>
      </c>
      <c r="U835" s="88">
        <v>32851</v>
      </c>
      <c r="V835" s="54">
        <v>6</v>
      </c>
      <c r="W835" s="54" t="s">
        <v>3809</v>
      </c>
      <c r="X835" s="276" t="s">
        <v>926</v>
      </c>
      <c r="Y835" s="83" t="s">
        <v>927</v>
      </c>
      <c r="Z835" s="84">
        <v>63</v>
      </c>
      <c r="AA835" s="88">
        <v>33018</v>
      </c>
      <c r="AB835" s="279">
        <v>6</v>
      </c>
      <c r="AC835" s="280" t="s">
        <v>3809</v>
      </c>
      <c r="AD835" s="281" t="s">
        <v>926</v>
      </c>
      <c r="AE835" s="83" t="s">
        <v>927</v>
      </c>
      <c r="AF835" s="84">
        <v>60</v>
      </c>
      <c r="AG835" s="88">
        <v>33018</v>
      </c>
      <c r="AH835" s="279">
        <v>6</v>
      </c>
      <c r="AI835" s="286" t="s">
        <v>3809</v>
      </c>
      <c r="AJ835" s="281" t="s">
        <v>926</v>
      </c>
      <c r="AK835" s="83" t="s">
        <v>927</v>
      </c>
      <c r="AL835" s="84">
        <v>60</v>
      </c>
      <c r="AM835" s="88">
        <v>33018</v>
      </c>
      <c r="AN835" s="279">
        <v>6</v>
      </c>
      <c r="AO835" s="286" t="s">
        <v>3809</v>
      </c>
      <c r="AP835" s="281" t="s">
        <v>926</v>
      </c>
      <c r="AQ835" s="83" t="s">
        <v>927</v>
      </c>
      <c r="AR835" s="84">
        <v>60</v>
      </c>
      <c r="AS835" s="88">
        <v>33018</v>
      </c>
      <c r="AT835" s="279">
        <v>6</v>
      </c>
      <c r="AU835" s="280" t="s">
        <v>3809</v>
      </c>
      <c r="AV835" s="86" t="s">
        <v>926</v>
      </c>
      <c r="AW835" s="285" t="s">
        <v>927</v>
      </c>
      <c r="AX835" s="285">
        <v>60</v>
      </c>
      <c r="AY835" s="87">
        <v>32591</v>
      </c>
      <c r="AZ835" s="86">
        <v>6</v>
      </c>
      <c r="BA835" s="57" t="s">
        <v>3809</v>
      </c>
      <c r="BB835" s="301" t="s">
        <v>926</v>
      </c>
      <c r="BC835" s="83" t="s">
        <v>927</v>
      </c>
      <c r="BD835" s="84">
        <v>60</v>
      </c>
      <c r="BE835" s="282">
        <v>32591</v>
      </c>
      <c r="BF835" s="279">
        <v>6</v>
      </c>
      <c r="BG835" s="303" t="s">
        <v>3809</v>
      </c>
      <c r="BH835" s="86" t="s">
        <v>3829</v>
      </c>
      <c r="BI835" s="285" t="s">
        <v>3829</v>
      </c>
      <c r="BJ835" s="285" t="s">
        <v>3829</v>
      </c>
      <c r="BK835" s="86" t="s">
        <v>3829</v>
      </c>
      <c r="BL835" s="432">
        <v>6</v>
      </c>
      <c r="BM835" s="432" t="s">
        <v>3809</v>
      </c>
      <c r="BN835" s="432" t="str">
        <f>INDEX(ID!$D:$D,MATCH('Org2567'!D835,ID!$A:$A,0))</f>
        <v>นาโยง</v>
      </c>
    </row>
    <row r="836" spans="1:66" x14ac:dyDescent="0.25">
      <c r="A836" s="272">
        <v>833</v>
      </c>
      <c r="B836" s="272">
        <v>12</v>
      </c>
      <c r="C836" s="82" t="s">
        <v>3466</v>
      </c>
      <c r="D836" s="272" t="s">
        <v>829</v>
      </c>
      <c r="E836" s="82" t="str">
        <f t="shared" si="12"/>
        <v>รพ.รัษฎา</v>
      </c>
      <c r="F836" s="90" t="s">
        <v>926</v>
      </c>
      <c r="G836" s="90" t="s">
        <v>927</v>
      </c>
      <c r="H836" s="90">
        <v>45</v>
      </c>
      <c r="I836" s="273">
        <v>22889</v>
      </c>
      <c r="J836" s="90">
        <v>5</v>
      </c>
      <c r="K836" s="93" t="s">
        <v>3703</v>
      </c>
      <c r="L836" s="83" t="s">
        <v>926</v>
      </c>
      <c r="M836" s="83" t="s">
        <v>927</v>
      </c>
      <c r="N836" s="84">
        <v>45</v>
      </c>
      <c r="O836" s="85">
        <v>22761</v>
      </c>
      <c r="P836" s="274">
        <v>5</v>
      </c>
      <c r="Q836" s="275" t="s">
        <v>3811</v>
      </c>
      <c r="R836" s="276" t="s">
        <v>926</v>
      </c>
      <c r="S836" s="277" t="s">
        <v>927</v>
      </c>
      <c r="T836" s="278">
        <v>49</v>
      </c>
      <c r="U836" s="88">
        <v>22761</v>
      </c>
      <c r="V836" s="54">
        <v>5</v>
      </c>
      <c r="W836" s="54" t="s">
        <v>3811</v>
      </c>
      <c r="X836" s="276" t="s">
        <v>926</v>
      </c>
      <c r="Y836" s="83" t="s">
        <v>927</v>
      </c>
      <c r="Z836" s="84">
        <v>49</v>
      </c>
      <c r="AA836" s="88">
        <v>22691</v>
      </c>
      <c r="AB836" s="279">
        <v>5</v>
      </c>
      <c r="AC836" s="280" t="s">
        <v>3811</v>
      </c>
      <c r="AD836" s="281" t="s">
        <v>926</v>
      </c>
      <c r="AE836" s="83" t="s">
        <v>927</v>
      </c>
      <c r="AF836" s="84">
        <v>49</v>
      </c>
      <c r="AG836" s="88">
        <v>22691</v>
      </c>
      <c r="AH836" s="279">
        <v>5</v>
      </c>
      <c r="AI836" s="286" t="s">
        <v>3811</v>
      </c>
      <c r="AJ836" s="281" t="s">
        <v>926</v>
      </c>
      <c r="AK836" s="83" t="s">
        <v>927</v>
      </c>
      <c r="AL836" s="84">
        <v>49</v>
      </c>
      <c r="AM836" s="88">
        <v>22691</v>
      </c>
      <c r="AN836" s="279">
        <v>5</v>
      </c>
      <c r="AO836" s="286" t="s">
        <v>3811</v>
      </c>
      <c r="AP836" s="281" t="s">
        <v>926</v>
      </c>
      <c r="AQ836" s="83" t="s">
        <v>927</v>
      </c>
      <c r="AR836" s="84">
        <v>49</v>
      </c>
      <c r="AS836" s="88">
        <v>22691</v>
      </c>
      <c r="AT836" s="279">
        <v>5</v>
      </c>
      <c r="AU836" s="280" t="s">
        <v>3811</v>
      </c>
      <c r="AV836" s="86" t="s">
        <v>926</v>
      </c>
      <c r="AW836" s="285" t="s">
        <v>927</v>
      </c>
      <c r="AX836" s="285">
        <v>49</v>
      </c>
      <c r="AY836" s="87">
        <v>22267</v>
      </c>
      <c r="AZ836" s="86">
        <v>5</v>
      </c>
      <c r="BA836" s="57" t="s">
        <v>3811</v>
      </c>
      <c r="BB836" s="301" t="s">
        <v>926</v>
      </c>
      <c r="BC836" s="83" t="s">
        <v>927</v>
      </c>
      <c r="BD836" s="84">
        <v>49</v>
      </c>
      <c r="BE836" s="282">
        <v>22267</v>
      </c>
      <c r="BF836" s="279">
        <v>5</v>
      </c>
      <c r="BG836" s="303" t="s">
        <v>3811</v>
      </c>
      <c r="BH836" s="86" t="s">
        <v>3829</v>
      </c>
      <c r="BI836" s="285" t="s">
        <v>3829</v>
      </c>
      <c r="BJ836" s="285" t="s">
        <v>3829</v>
      </c>
      <c r="BK836" s="86" t="s">
        <v>3829</v>
      </c>
      <c r="BL836" s="432">
        <v>5</v>
      </c>
      <c r="BM836" s="432" t="s">
        <v>3811</v>
      </c>
      <c r="BN836" s="432" t="str">
        <f>INDEX(ID!$D:$D,MATCH('Org2567'!D836,ID!$A:$A,0))</f>
        <v>รัษฎา</v>
      </c>
    </row>
    <row r="837" spans="1:66" x14ac:dyDescent="0.25">
      <c r="A837" s="272">
        <v>834</v>
      </c>
      <c r="B837" s="272">
        <v>12</v>
      </c>
      <c r="C837" s="82" t="s">
        <v>3466</v>
      </c>
      <c r="D837" s="272" t="s">
        <v>830</v>
      </c>
      <c r="E837" s="82" t="str">
        <f t="shared" ref="E837:E900" si="13">"รพ."&amp;BN837</f>
        <v>รพ.หาดสำราญเฉลิมพระเกียรติ ๘๐ พรรษา</v>
      </c>
      <c r="F837" s="90" t="s">
        <v>926</v>
      </c>
      <c r="G837" s="90" t="s">
        <v>989</v>
      </c>
      <c r="H837" s="90">
        <v>25</v>
      </c>
      <c r="I837" s="273">
        <v>13094</v>
      </c>
      <c r="J837" s="90">
        <v>2</v>
      </c>
      <c r="K837" s="93" t="s">
        <v>3706</v>
      </c>
      <c r="L837" s="83" t="s">
        <v>926</v>
      </c>
      <c r="M837" s="83" t="s">
        <v>927</v>
      </c>
      <c r="N837" s="84">
        <v>30</v>
      </c>
      <c r="O837" s="85">
        <v>13248</v>
      </c>
      <c r="P837" s="274">
        <v>5</v>
      </c>
      <c r="Q837" s="275" t="s">
        <v>3811</v>
      </c>
      <c r="R837" s="276" t="s">
        <v>926</v>
      </c>
      <c r="S837" s="277" t="s">
        <v>927</v>
      </c>
      <c r="T837" s="278">
        <v>34</v>
      </c>
      <c r="U837" s="88">
        <v>13248</v>
      </c>
      <c r="V837" s="54">
        <v>5</v>
      </c>
      <c r="W837" s="54" t="s">
        <v>3811</v>
      </c>
      <c r="X837" s="276" t="s">
        <v>926</v>
      </c>
      <c r="Y837" s="83" t="s">
        <v>927</v>
      </c>
      <c r="Z837" s="84">
        <v>34</v>
      </c>
      <c r="AA837" s="88">
        <v>13370</v>
      </c>
      <c r="AB837" s="279">
        <v>5</v>
      </c>
      <c r="AC837" s="280" t="s">
        <v>3811</v>
      </c>
      <c r="AD837" s="281" t="s">
        <v>926</v>
      </c>
      <c r="AE837" s="83" t="s">
        <v>927</v>
      </c>
      <c r="AF837" s="84">
        <v>36</v>
      </c>
      <c r="AG837" s="88">
        <v>13370</v>
      </c>
      <c r="AH837" s="279">
        <v>5</v>
      </c>
      <c r="AI837" s="286" t="s">
        <v>3811</v>
      </c>
      <c r="AJ837" s="281" t="s">
        <v>926</v>
      </c>
      <c r="AK837" s="83" t="s">
        <v>927</v>
      </c>
      <c r="AL837" s="84">
        <v>36</v>
      </c>
      <c r="AM837" s="88">
        <v>13370</v>
      </c>
      <c r="AN837" s="279">
        <v>5</v>
      </c>
      <c r="AO837" s="286" t="s">
        <v>3811</v>
      </c>
      <c r="AP837" s="281" t="s">
        <v>926</v>
      </c>
      <c r="AQ837" s="83" t="s">
        <v>927</v>
      </c>
      <c r="AR837" s="84">
        <v>36</v>
      </c>
      <c r="AS837" s="88">
        <v>13370</v>
      </c>
      <c r="AT837" s="279">
        <v>5</v>
      </c>
      <c r="AU837" s="280" t="s">
        <v>3811</v>
      </c>
      <c r="AV837" s="86" t="s">
        <v>926</v>
      </c>
      <c r="AW837" s="285" t="s">
        <v>927</v>
      </c>
      <c r="AX837" s="285">
        <v>36</v>
      </c>
      <c r="AY837" s="87">
        <v>13143</v>
      </c>
      <c r="AZ837" s="86">
        <v>5</v>
      </c>
      <c r="BA837" s="57" t="s">
        <v>3811</v>
      </c>
      <c r="BB837" s="301" t="s">
        <v>926</v>
      </c>
      <c r="BC837" s="83" t="s">
        <v>927</v>
      </c>
      <c r="BD837" s="84">
        <v>37</v>
      </c>
      <c r="BE837" s="282">
        <v>13143</v>
      </c>
      <c r="BF837" s="279">
        <v>5</v>
      </c>
      <c r="BG837" s="303" t="s">
        <v>3811</v>
      </c>
      <c r="BH837" s="86" t="s">
        <v>3829</v>
      </c>
      <c r="BI837" s="285" t="s">
        <v>3829</v>
      </c>
      <c r="BJ837" s="285" t="s">
        <v>3830</v>
      </c>
      <c r="BK837" s="86" t="s">
        <v>3829</v>
      </c>
      <c r="BL837" s="432">
        <v>5</v>
      </c>
      <c r="BM837" s="432" t="s">
        <v>3811</v>
      </c>
      <c r="BN837" s="432" t="str">
        <f>INDEX(ID!$D:$D,MATCH('Org2567'!D837,ID!$A:$A,0))</f>
        <v>หาดสำราญเฉลิมพระเกียรติ ๘๐ พรรษา</v>
      </c>
    </row>
    <row r="838" spans="1:66" x14ac:dyDescent="0.25">
      <c r="A838" s="272">
        <v>835</v>
      </c>
      <c r="B838" s="272">
        <v>12</v>
      </c>
      <c r="C838" s="82" t="s">
        <v>3589</v>
      </c>
      <c r="D838" s="272" t="s">
        <v>831</v>
      </c>
      <c r="E838" s="82" t="str">
        <f t="shared" si="13"/>
        <v>รพ.นราธิวาสราชนครินทร์</v>
      </c>
      <c r="F838" s="90" t="s">
        <v>922</v>
      </c>
      <c r="G838" s="90" t="s">
        <v>918</v>
      </c>
      <c r="H838" s="90">
        <v>407</v>
      </c>
      <c r="I838" s="273">
        <v>99657</v>
      </c>
      <c r="J838" s="90">
        <v>17</v>
      </c>
      <c r="K838" s="93" t="s">
        <v>3712</v>
      </c>
      <c r="L838" s="83" t="s">
        <v>922</v>
      </c>
      <c r="M838" s="83" t="s">
        <v>918</v>
      </c>
      <c r="N838" s="84">
        <v>407</v>
      </c>
      <c r="O838" s="85">
        <v>100931</v>
      </c>
      <c r="P838" s="274">
        <v>17</v>
      </c>
      <c r="Q838" s="275" t="s">
        <v>3817</v>
      </c>
      <c r="R838" s="276" t="s">
        <v>922</v>
      </c>
      <c r="S838" s="277" t="s">
        <v>918</v>
      </c>
      <c r="T838" s="278">
        <v>407</v>
      </c>
      <c r="U838" s="88">
        <v>100931</v>
      </c>
      <c r="V838" s="54">
        <v>17</v>
      </c>
      <c r="W838" s="54" t="s">
        <v>3817</v>
      </c>
      <c r="X838" s="276" t="s">
        <v>922</v>
      </c>
      <c r="Y838" s="83" t="s">
        <v>918</v>
      </c>
      <c r="Z838" s="84">
        <v>407</v>
      </c>
      <c r="AA838" s="88">
        <v>101750</v>
      </c>
      <c r="AB838" s="279">
        <v>17</v>
      </c>
      <c r="AC838" s="280" t="s">
        <v>3817</v>
      </c>
      <c r="AD838" s="281" t="s">
        <v>922</v>
      </c>
      <c r="AE838" s="83" t="s">
        <v>918</v>
      </c>
      <c r="AF838" s="84">
        <v>407</v>
      </c>
      <c r="AG838" s="88">
        <v>101750</v>
      </c>
      <c r="AH838" s="279">
        <v>17</v>
      </c>
      <c r="AI838" s="286" t="s">
        <v>3817</v>
      </c>
      <c r="AJ838" s="281" t="s">
        <v>922</v>
      </c>
      <c r="AK838" s="83" t="s">
        <v>918</v>
      </c>
      <c r="AL838" s="84">
        <v>407</v>
      </c>
      <c r="AM838" s="88">
        <v>101750</v>
      </c>
      <c r="AN838" s="279">
        <v>17</v>
      </c>
      <c r="AO838" s="286" t="s">
        <v>3817</v>
      </c>
      <c r="AP838" s="281" t="s">
        <v>922</v>
      </c>
      <c r="AQ838" s="83" t="s">
        <v>918</v>
      </c>
      <c r="AR838" s="84">
        <v>407</v>
      </c>
      <c r="AS838" s="88">
        <v>101750</v>
      </c>
      <c r="AT838" s="279">
        <v>17</v>
      </c>
      <c r="AU838" s="280" t="s">
        <v>3817</v>
      </c>
      <c r="AV838" s="86" t="s">
        <v>922</v>
      </c>
      <c r="AW838" s="285" t="s">
        <v>918</v>
      </c>
      <c r="AX838" s="285">
        <v>407</v>
      </c>
      <c r="AY838" s="87">
        <v>101619</v>
      </c>
      <c r="AZ838" s="86">
        <v>17</v>
      </c>
      <c r="BA838" s="57" t="s">
        <v>3817</v>
      </c>
      <c r="BB838" s="301" t="s">
        <v>922</v>
      </c>
      <c r="BC838" s="83" t="s">
        <v>918</v>
      </c>
      <c r="BD838" s="84">
        <v>413</v>
      </c>
      <c r="BE838" s="282">
        <v>101619</v>
      </c>
      <c r="BF838" s="279">
        <v>17</v>
      </c>
      <c r="BG838" s="303" t="s">
        <v>3817</v>
      </c>
      <c r="BH838" s="86" t="s">
        <v>3829</v>
      </c>
      <c r="BI838" s="285" t="s">
        <v>3829</v>
      </c>
      <c r="BJ838" s="285" t="s">
        <v>3830</v>
      </c>
      <c r="BK838" s="86" t="s">
        <v>3829</v>
      </c>
      <c r="BL838" s="432">
        <v>17</v>
      </c>
      <c r="BM838" s="432" t="s">
        <v>3817</v>
      </c>
      <c r="BN838" s="432" t="str">
        <f>INDEX(ID!$D:$D,MATCH('Org2567'!D838,ID!$A:$A,0))</f>
        <v>นราธิวาสราชนครินทร์</v>
      </c>
    </row>
    <row r="839" spans="1:66" x14ac:dyDescent="0.25">
      <c r="A839" s="272">
        <v>836</v>
      </c>
      <c r="B839" s="272">
        <v>12</v>
      </c>
      <c r="C839" s="82" t="s">
        <v>3589</v>
      </c>
      <c r="D839" s="272" t="s">
        <v>832</v>
      </c>
      <c r="E839" s="82" t="str">
        <f t="shared" si="13"/>
        <v>รพ.สุไหงโก-ลก</v>
      </c>
      <c r="F839" s="90" t="s">
        <v>922</v>
      </c>
      <c r="G839" s="90" t="s">
        <v>924</v>
      </c>
      <c r="H839" s="90">
        <v>212</v>
      </c>
      <c r="I839" s="273">
        <v>69374</v>
      </c>
      <c r="J839" s="90">
        <v>15</v>
      </c>
      <c r="K839" s="93" t="s">
        <v>3775</v>
      </c>
      <c r="L839" s="83" t="s">
        <v>922</v>
      </c>
      <c r="M839" s="83" t="s">
        <v>924</v>
      </c>
      <c r="N839" s="84">
        <v>212</v>
      </c>
      <c r="O839" s="85">
        <v>69553</v>
      </c>
      <c r="P839" s="274">
        <v>15</v>
      </c>
      <c r="Q839" s="275" t="s">
        <v>3812</v>
      </c>
      <c r="R839" s="276" t="s">
        <v>922</v>
      </c>
      <c r="S839" s="277" t="s">
        <v>924</v>
      </c>
      <c r="T839" s="278">
        <v>212</v>
      </c>
      <c r="U839" s="88">
        <v>69553</v>
      </c>
      <c r="V839" s="54">
        <v>15</v>
      </c>
      <c r="W839" s="54" t="s">
        <v>3812</v>
      </c>
      <c r="X839" s="276" t="s">
        <v>922</v>
      </c>
      <c r="Y839" s="83" t="s">
        <v>924</v>
      </c>
      <c r="Z839" s="84">
        <v>212</v>
      </c>
      <c r="AA839" s="88">
        <v>69582</v>
      </c>
      <c r="AB839" s="279">
        <v>15</v>
      </c>
      <c r="AC839" s="280" t="s">
        <v>3812</v>
      </c>
      <c r="AD839" s="281" t="s">
        <v>922</v>
      </c>
      <c r="AE839" s="83" t="s">
        <v>924</v>
      </c>
      <c r="AF839" s="84">
        <v>227</v>
      </c>
      <c r="AG839" s="88">
        <v>69582</v>
      </c>
      <c r="AH839" s="279">
        <v>15</v>
      </c>
      <c r="AI839" s="286" t="s">
        <v>3812</v>
      </c>
      <c r="AJ839" s="281" t="s">
        <v>922</v>
      </c>
      <c r="AK839" s="83" t="s">
        <v>924</v>
      </c>
      <c r="AL839" s="84">
        <v>227</v>
      </c>
      <c r="AM839" s="88">
        <v>69582</v>
      </c>
      <c r="AN839" s="279">
        <v>15</v>
      </c>
      <c r="AO839" s="286" t="s">
        <v>3812</v>
      </c>
      <c r="AP839" s="281" t="s">
        <v>922</v>
      </c>
      <c r="AQ839" s="83" t="s">
        <v>924</v>
      </c>
      <c r="AR839" s="84">
        <v>227</v>
      </c>
      <c r="AS839" s="88">
        <v>69582</v>
      </c>
      <c r="AT839" s="279">
        <v>15</v>
      </c>
      <c r="AU839" s="280" t="s">
        <v>3812</v>
      </c>
      <c r="AV839" s="86" t="s">
        <v>922</v>
      </c>
      <c r="AW839" s="285" t="s">
        <v>924</v>
      </c>
      <c r="AX839" s="285">
        <v>227</v>
      </c>
      <c r="AY839" s="87">
        <v>69597</v>
      </c>
      <c r="AZ839" s="86">
        <v>15</v>
      </c>
      <c r="BA839" s="57" t="s">
        <v>3812</v>
      </c>
      <c r="BB839" s="301" t="s">
        <v>922</v>
      </c>
      <c r="BC839" s="83" t="s">
        <v>924</v>
      </c>
      <c r="BD839" s="84">
        <v>212</v>
      </c>
      <c r="BE839" s="282">
        <v>69597</v>
      </c>
      <c r="BF839" s="279">
        <v>15</v>
      </c>
      <c r="BG839" s="303" t="s">
        <v>3812</v>
      </c>
      <c r="BH839" s="86" t="s">
        <v>3829</v>
      </c>
      <c r="BI839" s="285" t="s">
        <v>3829</v>
      </c>
      <c r="BJ839" s="285" t="s">
        <v>3830</v>
      </c>
      <c r="BK839" s="86" t="s">
        <v>3829</v>
      </c>
      <c r="BL839" s="432">
        <v>15</v>
      </c>
      <c r="BM839" s="432" t="s">
        <v>3812</v>
      </c>
      <c r="BN839" s="432" t="str">
        <f>INDEX(ID!$D:$D,MATCH('Org2567'!D839,ID!$A:$A,0))</f>
        <v>สุไหงโก-ลก</v>
      </c>
    </row>
    <row r="840" spans="1:66" x14ac:dyDescent="0.25">
      <c r="A840" s="272">
        <v>837</v>
      </c>
      <c r="B840" s="272">
        <v>12</v>
      </c>
      <c r="C840" s="82" t="s">
        <v>3589</v>
      </c>
      <c r="D840" s="272" t="s">
        <v>833</v>
      </c>
      <c r="E840" s="82" t="str">
        <f t="shared" si="13"/>
        <v>รพ.ตากใบ</v>
      </c>
      <c r="F840" s="90" t="s">
        <v>926</v>
      </c>
      <c r="G840" s="90" t="s">
        <v>931</v>
      </c>
      <c r="H840" s="90">
        <v>109</v>
      </c>
      <c r="I840" s="273">
        <v>63369</v>
      </c>
      <c r="J840" s="90">
        <v>10</v>
      </c>
      <c r="K840" s="93" t="s">
        <v>3702</v>
      </c>
      <c r="L840" s="83" t="s">
        <v>926</v>
      </c>
      <c r="M840" s="83" t="s">
        <v>931</v>
      </c>
      <c r="N840" s="84">
        <v>102</v>
      </c>
      <c r="O840" s="85">
        <v>63638</v>
      </c>
      <c r="P840" s="274">
        <v>10</v>
      </c>
      <c r="Q840" s="275" t="s">
        <v>3810</v>
      </c>
      <c r="R840" s="276" t="s">
        <v>926</v>
      </c>
      <c r="S840" s="277" t="s">
        <v>931</v>
      </c>
      <c r="T840" s="278">
        <v>107</v>
      </c>
      <c r="U840" s="88">
        <v>63638</v>
      </c>
      <c r="V840" s="54">
        <v>10</v>
      </c>
      <c r="W840" s="54" t="s">
        <v>3810</v>
      </c>
      <c r="X840" s="276" t="s">
        <v>926</v>
      </c>
      <c r="Y840" s="83" t="s">
        <v>931</v>
      </c>
      <c r="Z840" s="84">
        <v>107</v>
      </c>
      <c r="AA840" s="88">
        <v>63549</v>
      </c>
      <c r="AB840" s="279">
        <v>10</v>
      </c>
      <c r="AC840" s="280" t="s">
        <v>3810</v>
      </c>
      <c r="AD840" s="281" t="s">
        <v>926</v>
      </c>
      <c r="AE840" s="83" t="s">
        <v>931</v>
      </c>
      <c r="AF840" s="84">
        <v>117</v>
      </c>
      <c r="AG840" s="88">
        <v>63549</v>
      </c>
      <c r="AH840" s="279">
        <v>10</v>
      </c>
      <c r="AI840" s="286" t="s">
        <v>3810</v>
      </c>
      <c r="AJ840" s="281" t="s">
        <v>926</v>
      </c>
      <c r="AK840" s="83" t="s">
        <v>931</v>
      </c>
      <c r="AL840" s="84">
        <v>117</v>
      </c>
      <c r="AM840" s="88">
        <v>63549</v>
      </c>
      <c r="AN840" s="279">
        <v>10</v>
      </c>
      <c r="AO840" s="286" t="s">
        <v>3810</v>
      </c>
      <c r="AP840" s="281" t="s">
        <v>926</v>
      </c>
      <c r="AQ840" s="83" t="s">
        <v>931</v>
      </c>
      <c r="AR840" s="84">
        <v>117</v>
      </c>
      <c r="AS840" s="88">
        <v>63549</v>
      </c>
      <c r="AT840" s="279">
        <v>10</v>
      </c>
      <c r="AU840" s="280" t="s">
        <v>3810</v>
      </c>
      <c r="AV840" s="86" t="s">
        <v>926</v>
      </c>
      <c r="AW840" s="285" t="s">
        <v>931</v>
      </c>
      <c r="AX840" s="285">
        <v>117</v>
      </c>
      <c r="AY840" s="87">
        <v>63377</v>
      </c>
      <c r="AZ840" s="86">
        <v>10</v>
      </c>
      <c r="BA840" s="57" t="s">
        <v>3810</v>
      </c>
      <c r="BB840" s="301" t="s">
        <v>926</v>
      </c>
      <c r="BC840" s="83" t="s">
        <v>931</v>
      </c>
      <c r="BD840" s="84">
        <v>100</v>
      </c>
      <c r="BE840" s="282">
        <v>63377</v>
      </c>
      <c r="BF840" s="279">
        <v>10</v>
      </c>
      <c r="BG840" s="303" t="s">
        <v>3810</v>
      </c>
      <c r="BH840" s="86" t="s">
        <v>3829</v>
      </c>
      <c r="BI840" s="285" t="s">
        <v>3829</v>
      </c>
      <c r="BJ840" s="285" t="s">
        <v>3830</v>
      </c>
      <c r="BK840" s="86" t="s">
        <v>3829</v>
      </c>
      <c r="BL840" s="432">
        <v>10</v>
      </c>
      <c r="BM840" s="432" t="s">
        <v>3810</v>
      </c>
      <c r="BN840" s="432" t="str">
        <f>INDEX(ID!$D:$D,MATCH('Org2567'!D840,ID!$A:$A,0))</f>
        <v>ตากใบ</v>
      </c>
    </row>
    <row r="841" spans="1:66" x14ac:dyDescent="0.25">
      <c r="A841" s="272">
        <v>838</v>
      </c>
      <c r="B841" s="272">
        <v>12</v>
      </c>
      <c r="C841" s="82" t="s">
        <v>3589</v>
      </c>
      <c r="D841" s="272" t="s">
        <v>834</v>
      </c>
      <c r="E841" s="82" t="str">
        <f t="shared" si="13"/>
        <v>รพ.บาเจาะ</v>
      </c>
      <c r="F841" s="90" t="s">
        <v>926</v>
      </c>
      <c r="G841" s="90" t="s">
        <v>927</v>
      </c>
      <c r="H841" s="90">
        <v>68</v>
      </c>
      <c r="I841" s="273">
        <v>47422</v>
      </c>
      <c r="J841" s="90">
        <v>6</v>
      </c>
      <c r="K841" s="93" t="s">
        <v>3783</v>
      </c>
      <c r="L841" s="83" t="s">
        <v>926</v>
      </c>
      <c r="M841" s="83" t="s">
        <v>927</v>
      </c>
      <c r="N841" s="84">
        <v>68</v>
      </c>
      <c r="O841" s="85">
        <v>47653</v>
      </c>
      <c r="P841" s="274">
        <v>6</v>
      </c>
      <c r="Q841" s="275" t="s">
        <v>3809</v>
      </c>
      <c r="R841" s="276" t="s">
        <v>926</v>
      </c>
      <c r="S841" s="277" t="s">
        <v>927</v>
      </c>
      <c r="T841" s="278">
        <v>68</v>
      </c>
      <c r="U841" s="88">
        <v>47653</v>
      </c>
      <c r="V841" s="54">
        <v>6</v>
      </c>
      <c r="W841" s="54" t="s">
        <v>3809</v>
      </c>
      <c r="X841" s="276" t="s">
        <v>926</v>
      </c>
      <c r="Y841" s="83" t="s">
        <v>927</v>
      </c>
      <c r="Z841" s="84">
        <v>68</v>
      </c>
      <c r="AA841" s="88">
        <v>47943</v>
      </c>
      <c r="AB841" s="279">
        <v>6</v>
      </c>
      <c r="AC841" s="280" t="s">
        <v>3809</v>
      </c>
      <c r="AD841" s="281" t="s">
        <v>926</v>
      </c>
      <c r="AE841" s="83" t="s">
        <v>927</v>
      </c>
      <c r="AF841" s="84">
        <v>68</v>
      </c>
      <c r="AG841" s="88">
        <v>47943</v>
      </c>
      <c r="AH841" s="279">
        <v>6</v>
      </c>
      <c r="AI841" s="286" t="s">
        <v>3809</v>
      </c>
      <c r="AJ841" s="281" t="s">
        <v>926</v>
      </c>
      <c r="AK841" s="83" t="s">
        <v>927</v>
      </c>
      <c r="AL841" s="84">
        <v>68</v>
      </c>
      <c r="AM841" s="88">
        <v>47943</v>
      </c>
      <c r="AN841" s="279">
        <v>6</v>
      </c>
      <c r="AO841" s="286" t="s">
        <v>3809</v>
      </c>
      <c r="AP841" s="281" t="s">
        <v>926</v>
      </c>
      <c r="AQ841" s="83" t="s">
        <v>927</v>
      </c>
      <c r="AR841" s="84">
        <v>68</v>
      </c>
      <c r="AS841" s="88">
        <v>47943</v>
      </c>
      <c r="AT841" s="279">
        <v>6</v>
      </c>
      <c r="AU841" s="280" t="s">
        <v>3809</v>
      </c>
      <c r="AV841" s="86" t="s">
        <v>926</v>
      </c>
      <c r="AW841" s="285" t="s">
        <v>927</v>
      </c>
      <c r="AX841" s="285">
        <v>68</v>
      </c>
      <c r="AY841" s="87">
        <v>47574</v>
      </c>
      <c r="AZ841" s="86">
        <v>6</v>
      </c>
      <c r="BA841" s="57" t="s">
        <v>3809</v>
      </c>
      <c r="BB841" s="301" t="s">
        <v>926</v>
      </c>
      <c r="BC841" s="83" t="s">
        <v>927</v>
      </c>
      <c r="BD841" s="84">
        <v>68</v>
      </c>
      <c r="BE841" s="282">
        <v>47574</v>
      </c>
      <c r="BF841" s="279">
        <v>6</v>
      </c>
      <c r="BG841" s="303" t="s">
        <v>3809</v>
      </c>
      <c r="BH841" s="86" t="s">
        <v>3829</v>
      </c>
      <c r="BI841" s="285" t="s">
        <v>3829</v>
      </c>
      <c r="BJ841" s="285" t="s">
        <v>3829</v>
      </c>
      <c r="BK841" s="86" t="s">
        <v>3829</v>
      </c>
      <c r="BL841" s="432">
        <v>6</v>
      </c>
      <c r="BM841" s="432" t="s">
        <v>3809</v>
      </c>
      <c r="BN841" s="432" t="str">
        <f>INDEX(ID!$D:$D,MATCH('Org2567'!D841,ID!$A:$A,0))</f>
        <v>บาเจาะ</v>
      </c>
    </row>
    <row r="842" spans="1:66" x14ac:dyDescent="0.25">
      <c r="A842" s="272">
        <v>839</v>
      </c>
      <c r="B842" s="272">
        <v>12</v>
      </c>
      <c r="C842" s="82" t="s">
        <v>3589</v>
      </c>
      <c r="D842" s="272" t="s">
        <v>835</v>
      </c>
      <c r="E842" s="82" t="str">
        <f t="shared" si="13"/>
        <v>รพ.ระแงะ</v>
      </c>
      <c r="F842" s="90" t="s">
        <v>926</v>
      </c>
      <c r="G842" s="90" t="s">
        <v>931</v>
      </c>
      <c r="H842" s="90">
        <v>85</v>
      </c>
      <c r="I842" s="273">
        <v>79871</v>
      </c>
      <c r="J842" s="90">
        <v>10</v>
      </c>
      <c r="K842" s="93" t="s">
        <v>3702</v>
      </c>
      <c r="L842" s="83" t="s">
        <v>926</v>
      </c>
      <c r="M842" s="83" t="s">
        <v>931</v>
      </c>
      <c r="N842" s="84">
        <v>120</v>
      </c>
      <c r="O842" s="85">
        <v>79898</v>
      </c>
      <c r="P842" s="274">
        <v>10</v>
      </c>
      <c r="Q842" s="275" t="s">
        <v>3810</v>
      </c>
      <c r="R842" s="276" t="s">
        <v>926</v>
      </c>
      <c r="S842" s="277" t="s">
        <v>931</v>
      </c>
      <c r="T842" s="278">
        <v>120</v>
      </c>
      <c r="U842" s="88">
        <v>79898</v>
      </c>
      <c r="V842" s="54">
        <v>10</v>
      </c>
      <c r="W842" s="54" t="s">
        <v>3810</v>
      </c>
      <c r="X842" s="276" t="s">
        <v>926</v>
      </c>
      <c r="Y842" s="83" t="s">
        <v>931</v>
      </c>
      <c r="Z842" s="84">
        <v>120</v>
      </c>
      <c r="AA842" s="88">
        <v>79925</v>
      </c>
      <c r="AB842" s="279">
        <v>10</v>
      </c>
      <c r="AC842" s="280" t="s">
        <v>3810</v>
      </c>
      <c r="AD842" s="281" t="s">
        <v>926</v>
      </c>
      <c r="AE842" s="83" t="s">
        <v>931</v>
      </c>
      <c r="AF842" s="84">
        <v>130</v>
      </c>
      <c r="AG842" s="88">
        <v>79925</v>
      </c>
      <c r="AH842" s="279">
        <v>10</v>
      </c>
      <c r="AI842" s="286" t="s">
        <v>3810</v>
      </c>
      <c r="AJ842" s="281" t="s">
        <v>926</v>
      </c>
      <c r="AK842" s="83" t="s">
        <v>931</v>
      </c>
      <c r="AL842" s="84">
        <v>130</v>
      </c>
      <c r="AM842" s="88">
        <v>79925</v>
      </c>
      <c r="AN842" s="279">
        <v>10</v>
      </c>
      <c r="AO842" s="286" t="s">
        <v>3810</v>
      </c>
      <c r="AP842" s="281" t="s">
        <v>926</v>
      </c>
      <c r="AQ842" s="83" t="s">
        <v>931</v>
      </c>
      <c r="AR842" s="84">
        <v>130</v>
      </c>
      <c r="AS842" s="88">
        <v>79925</v>
      </c>
      <c r="AT842" s="279">
        <v>10</v>
      </c>
      <c r="AU842" s="280" t="s">
        <v>3810</v>
      </c>
      <c r="AV842" s="86" t="s">
        <v>926</v>
      </c>
      <c r="AW842" s="285" t="s">
        <v>931</v>
      </c>
      <c r="AX842" s="285">
        <v>130</v>
      </c>
      <c r="AY842" s="87">
        <v>78820</v>
      </c>
      <c r="AZ842" s="86">
        <v>10</v>
      </c>
      <c r="BA842" s="57" t="s">
        <v>3810</v>
      </c>
      <c r="BB842" s="301" t="s">
        <v>926</v>
      </c>
      <c r="BC842" s="83" t="s">
        <v>931</v>
      </c>
      <c r="BD842" s="84">
        <v>134</v>
      </c>
      <c r="BE842" s="282">
        <v>78820</v>
      </c>
      <c r="BF842" s="279">
        <v>10</v>
      </c>
      <c r="BG842" s="303" t="s">
        <v>3810</v>
      </c>
      <c r="BH842" s="86" t="s">
        <v>3829</v>
      </c>
      <c r="BI842" s="285" t="s">
        <v>3829</v>
      </c>
      <c r="BJ842" s="285" t="s">
        <v>3830</v>
      </c>
      <c r="BK842" s="86" t="s">
        <v>3829</v>
      </c>
      <c r="BL842" s="432">
        <v>10</v>
      </c>
      <c r="BM842" s="432" t="s">
        <v>3810</v>
      </c>
      <c r="BN842" s="432" t="str">
        <f>INDEX(ID!$D:$D,MATCH('Org2567'!D842,ID!$A:$A,0))</f>
        <v>ระแงะ</v>
      </c>
    </row>
    <row r="843" spans="1:66" x14ac:dyDescent="0.25">
      <c r="A843" s="272">
        <v>840</v>
      </c>
      <c r="B843" s="272">
        <v>12</v>
      </c>
      <c r="C843" s="82" t="s">
        <v>3589</v>
      </c>
      <c r="D843" s="272" t="s">
        <v>3603</v>
      </c>
      <c r="E843" s="82" t="str">
        <f t="shared" si="13"/>
        <v>รพ.รือเสาะ</v>
      </c>
      <c r="F843" s="90" t="s">
        <v>926</v>
      </c>
      <c r="G843" s="90" t="s">
        <v>927</v>
      </c>
      <c r="H843" s="90">
        <v>82</v>
      </c>
      <c r="I843" s="273">
        <v>65250</v>
      </c>
      <c r="J843" s="90">
        <v>7</v>
      </c>
      <c r="K843" s="93" t="s">
        <v>3704</v>
      </c>
      <c r="L843" s="83" t="s">
        <v>926</v>
      </c>
      <c r="M843" s="83" t="s">
        <v>927</v>
      </c>
      <c r="N843" s="84">
        <v>82</v>
      </c>
      <c r="O843" s="85">
        <v>65558</v>
      </c>
      <c r="P843" s="274">
        <v>7</v>
      </c>
      <c r="Q843" s="275" t="s">
        <v>3816</v>
      </c>
      <c r="R843" s="276" t="s">
        <v>926</v>
      </c>
      <c r="S843" s="277" t="s">
        <v>927</v>
      </c>
      <c r="T843" s="278">
        <v>82</v>
      </c>
      <c r="U843" s="88">
        <v>65558</v>
      </c>
      <c r="V843" s="54">
        <v>7</v>
      </c>
      <c r="W843" s="54" t="s">
        <v>3816</v>
      </c>
      <c r="X843" s="276" t="s">
        <v>926</v>
      </c>
      <c r="Y843" s="83" t="s">
        <v>931</v>
      </c>
      <c r="Z843" s="84">
        <v>82</v>
      </c>
      <c r="AA843" s="88">
        <v>66111</v>
      </c>
      <c r="AB843" s="279">
        <v>10</v>
      </c>
      <c r="AC843" s="280" t="s">
        <v>3810</v>
      </c>
      <c r="AD843" s="281" t="s">
        <v>926</v>
      </c>
      <c r="AE843" s="83" t="s">
        <v>931</v>
      </c>
      <c r="AF843" s="84">
        <v>82</v>
      </c>
      <c r="AG843" s="88">
        <v>66111</v>
      </c>
      <c r="AH843" s="279">
        <v>10</v>
      </c>
      <c r="AI843" s="286" t="s">
        <v>3810</v>
      </c>
      <c r="AJ843" s="281" t="s">
        <v>926</v>
      </c>
      <c r="AK843" s="83" t="s">
        <v>931</v>
      </c>
      <c r="AL843" s="84">
        <v>82</v>
      </c>
      <c r="AM843" s="88">
        <v>66111</v>
      </c>
      <c r="AN843" s="279">
        <v>10</v>
      </c>
      <c r="AO843" s="286" t="s">
        <v>3810</v>
      </c>
      <c r="AP843" s="281" t="s">
        <v>926</v>
      </c>
      <c r="AQ843" s="83" t="s">
        <v>931</v>
      </c>
      <c r="AR843" s="84">
        <v>82</v>
      </c>
      <c r="AS843" s="88">
        <v>66111</v>
      </c>
      <c r="AT843" s="279">
        <v>10</v>
      </c>
      <c r="AU843" s="280" t="s">
        <v>3810</v>
      </c>
      <c r="AV843" s="86" t="s">
        <v>926</v>
      </c>
      <c r="AW843" s="285" t="s">
        <v>931</v>
      </c>
      <c r="AX843" s="285">
        <v>82</v>
      </c>
      <c r="AY843" s="87">
        <v>65193</v>
      </c>
      <c r="AZ843" s="86">
        <v>10</v>
      </c>
      <c r="BA843" s="57" t="s">
        <v>3810</v>
      </c>
      <c r="BB843" s="301" t="s">
        <v>926</v>
      </c>
      <c r="BC843" s="83" t="s">
        <v>931</v>
      </c>
      <c r="BD843" s="84">
        <v>82</v>
      </c>
      <c r="BE843" s="282">
        <v>65193</v>
      </c>
      <c r="BF843" s="279">
        <v>10</v>
      </c>
      <c r="BG843" s="303" t="s">
        <v>3810</v>
      </c>
      <c r="BH843" s="86" t="s">
        <v>3829</v>
      </c>
      <c r="BI843" s="285" t="s">
        <v>3829</v>
      </c>
      <c r="BJ843" s="285" t="s">
        <v>3829</v>
      </c>
      <c r="BK843" s="86" t="s">
        <v>3829</v>
      </c>
      <c r="BL843" s="432">
        <v>10</v>
      </c>
      <c r="BM843" s="432" t="s">
        <v>3810</v>
      </c>
      <c r="BN843" s="432" t="str">
        <f>INDEX(ID!$D:$D,MATCH('Org2567'!D843,ID!$A:$A,0))</f>
        <v>รือเสาะ</v>
      </c>
    </row>
    <row r="844" spans="1:66" x14ac:dyDescent="0.25">
      <c r="A844" s="272">
        <v>841</v>
      </c>
      <c r="B844" s="272">
        <v>12</v>
      </c>
      <c r="C844" s="82" t="s">
        <v>3589</v>
      </c>
      <c r="D844" s="272" t="s">
        <v>836</v>
      </c>
      <c r="E844" s="82" t="str">
        <f t="shared" si="13"/>
        <v>รพ.ศรีสาคร</v>
      </c>
      <c r="F844" s="90" t="s">
        <v>926</v>
      </c>
      <c r="G844" s="90" t="s">
        <v>927</v>
      </c>
      <c r="H844" s="90">
        <v>42</v>
      </c>
      <c r="I844" s="273">
        <v>34958</v>
      </c>
      <c r="J844" s="90">
        <v>6</v>
      </c>
      <c r="K844" s="93" t="s">
        <v>3783</v>
      </c>
      <c r="L844" s="83" t="s">
        <v>926</v>
      </c>
      <c r="M844" s="83" t="s">
        <v>927</v>
      </c>
      <c r="N844" s="84">
        <v>42</v>
      </c>
      <c r="O844" s="85">
        <v>35435</v>
      </c>
      <c r="P844" s="274">
        <v>6</v>
      </c>
      <c r="Q844" s="275" t="s">
        <v>3809</v>
      </c>
      <c r="R844" s="276" t="s">
        <v>926</v>
      </c>
      <c r="S844" s="277" t="s">
        <v>927</v>
      </c>
      <c r="T844" s="278">
        <v>42</v>
      </c>
      <c r="U844" s="88">
        <v>35435</v>
      </c>
      <c r="V844" s="54">
        <v>6</v>
      </c>
      <c r="W844" s="54" t="s">
        <v>3809</v>
      </c>
      <c r="X844" s="276" t="s">
        <v>926</v>
      </c>
      <c r="Y844" s="83" t="s">
        <v>927</v>
      </c>
      <c r="Z844" s="84">
        <v>42</v>
      </c>
      <c r="AA844" s="88">
        <v>35778</v>
      </c>
      <c r="AB844" s="279">
        <v>6</v>
      </c>
      <c r="AC844" s="280" t="s">
        <v>3809</v>
      </c>
      <c r="AD844" s="281" t="s">
        <v>926</v>
      </c>
      <c r="AE844" s="83" t="s">
        <v>927</v>
      </c>
      <c r="AF844" s="84">
        <v>59</v>
      </c>
      <c r="AG844" s="88">
        <v>35778</v>
      </c>
      <c r="AH844" s="279">
        <v>6</v>
      </c>
      <c r="AI844" s="286" t="s">
        <v>3809</v>
      </c>
      <c r="AJ844" s="281" t="s">
        <v>926</v>
      </c>
      <c r="AK844" s="83" t="s">
        <v>927</v>
      </c>
      <c r="AL844" s="84">
        <v>59</v>
      </c>
      <c r="AM844" s="88">
        <v>35778</v>
      </c>
      <c r="AN844" s="279">
        <v>6</v>
      </c>
      <c r="AO844" s="286" t="s">
        <v>3809</v>
      </c>
      <c r="AP844" s="281" t="s">
        <v>926</v>
      </c>
      <c r="AQ844" s="83" t="s">
        <v>927</v>
      </c>
      <c r="AR844" s="84">
        <v>59</v>
      </c>
      <c r="AS844" s="88">
        <v>35778</v>
      </c>
      <c r="AT844" s="279">
        <v>6</v>
      </c>
      <c r="AU844" s="280" t="s">
        <v>3809</v>
      </c>
      <c r="AV844" s="86" t="s">
        <v>926</v>
      </c>
      <c r="AW844" s="285" t="s">
        <v>927</v>
      </c>
      <c r="AX844" s="285">
        <v>59</v>
      </c>
      <c r="AY844" s="87">
        <v>35587</v>
      </c>
      <c r="AZ844" s="86">
        <v>6</v>
      </c>
      <c r="BA844" s="57" t="s">
        <v>3809</v>
      </c>
      <c r="BB844" s="301" t="s">
        <v>926</v>
      </c>
      <c r="BC844" s="83" t="s">
        <v>927</v>
      </c>
      <c r="BD844" s="84">
        <v>54</v>
      </c>
      <c r="BE844" s="282">
        <v>35587</v>
      </c>
      <c r="BF844" s="279">
        <v>6</v>
      </c>
      <c r="BG844" s="303" t="s">
        <v>3809</v>
      </c>
      <c r="BH844" s="86" t="s">
        <v>3829</v>
      </c>
      <c r="BI844" s="285" t="s">
        <v>3829</v>
      </c>
      <c r="BJ844" s="285" t="s">
        <v>3830</v>
      </c>
      <c r="BK844" s="86" t="s">
        <v>3829</v>
      </c>
      <c r="BL844" s="432">
        <v>6</v>
      </c>
      <c r="BM844" s="432" t="s">
        <v>3809</v>
      </c>
      <c r="BN844" s="432" t="str">
        <f>INDEX(ID!$D:$D,MATCH('Org2567'!D844,ID!$A:$A,0))</f>
        <v>ศรีสาคร</v>
      </c>
    </row>
    <row r="845" spans="1:66" x14ac:dyDescent="0.25">
      <c r="A845" s="272">
        <v>842</v>
      </c>
      <c r="B845" s="272">
        <v>12</v>
      </c>
      <c r="C845" s="82" t="s">
        <v>3589</v>
      </c>
      <c r="D845" s="272" t="s">
        <v>837</v>
      </c>
      <c r="E845" s="82" t="str">
        <f t="shared" si="13"/>
        <v>รพ.แว้ง</v>
      </c>
      <c r="F845" s="90" t="s">
        <v>926</v>
      </c>
      <c r="G845" s="90" t="s">
        <v>927</v>
      </c>
      <c r="H845" s="90">
        <v>66</v>
      </c>
      <c r="I845" s="273">
        <v>46734</v>
      </c>
      <c r="J845" s="90">
        <v>6</v>
      </c>
      <c r="K845" s="93" t="s">
        <v>3783</v>
      </c>
      <c r="L845" s="83" t="s">
        <v>926</v>
      </c>
      <c r="M845" s="83" t="s">
        <v>927</v>
      </c>
      <c r="N845" s="84">
        <v>43</v>
      </c>
      <c r="O845" s="85">
        <v>46832</v>
      </c>
      <c r="P845" s="274">
        <v>6</v>
      </c>
      <c r="Q845" s="275" t="s">
        <v>3809</v>
      </c>
      <c r="R845" s="276" t="s">
        <v>926</v>
      </c>
      <c r="S845" s="277" t="s">
        <v>927</v>
      </c>
      <c r="T845" s="278">
        <v>60</v>
      </c>
      <c r="U845" s="88">
        <v>46832</v>
      </c>
      <c r="V845" s="54">
        <v>6</v>
      </c>
      <c r="W845" s="54" t="s">
        <v>3809</v>
      </c>
      <c r="X845" s="276" t="s">
        <v>926</v>
      </c>
      <c r="Y845" s="83" t="s">
        <v>927</v>
      </c>
      <c r="Z845" s="84">
        <v>60</v>
      </c>
      <c r="AA845" s="88">
        <v>46661</v>
      </c>
      <c r="AB845" s="279">
        <v>6</v>
      </c>
      <c r="AC845" s="280" t="s">
        <v>3809</v>
      </c>
      <c r="AD845" s="281" t="s">
        <v>926</v>
      </c>
      <c r="AE845" s="83" t="s">
        <v>927</v>
      </c>
      <c r="AF845" s="84">
        <v>60</v>
      </c>
      <c r="AG845" s="88">
        <v>46661</v>
      </c>
      <c r="AH845" s="279">
        <v>6</v>
      </c>
      <c r="AI845" s="286" t="s">
        <v>3809</v>
      </c>
      <c r="AJ845" s="281" t="s">
        <v>926</v>
      </c>
      <c r="AK845" s="83" t="s">
        <v>927</v>
      </c>
      <c r="AL845" s="84">
        <v>60</v>
      </c>
      <c r="AM845" s="88">
        <v>46661</v>
      </c>
      <c r="AN845" s="279">
        <v>6</v>
      </c>
      <c r="AO845" s="286" t="s">
        <v>3809</v>
      </c>
      <c r="AP845" s="281" t="s">
        <v>926</v>
      </c>
      <c r="AQ845" s="83" t="s">
        <v>927</v>
      </c>
      <c r="AR845" s="84">
        <v>60</v>
      </c>
      <c r="AS845" s="88">
        <v>46661</v>
      </c>
      <c r="AT845" s="279">
        <v>6</v>
      </c>
      <c r="AU845" s="280" t="s">
        <v>3809</v>
      </c>
      <c r="AV845" s="86" t="s">
        <v>926</v>
      </c>
      <c r="AW845" s="285" t="s">
        <v>927</v>
      </c>
      <c r="AX845" s="285">
        <v>60</v>
      </c>
      <c r="AY845" s="87">
        <v>46223</v>
      </c>
      <c r="AZ845" s="86">
        <v>6</v>
      </c>
      <c r="BA845" s="57" t="s">
        <v>3809</v>
      </c>
      <c r="BB845" s="301" t="s">
        <v>926</v>
      </c>
      <c r="BC845" s="83" t="s">
        <v>927</v>
      </c>
      <c r="BD845" s="84">
        <v>60</v>
      </c>
      <c r="BE845" s="282">
        <v>46223</v>
      </c>
      <c r="BF845" s="279">
        <v>6</v>
      </c>
      <c r="BG845" s="303" t="s">
        <v>3809</v>
      </c>
      <c r="BH845" s="86" t="s">
        <v>3829</v>
      </c>
      <c r="BI845" s="285" t="s">
        <v>3829</v>
      </c>
      <c r="BJ845" s="285" t="s">
        <v>3829</v>
      </c>
      <c r="BK845" s="86" t="s">
        <v>3829</v>
      </c>
      <c r="BL845" s="432">
        <v>6</v>
      </c>
      <c r="BM845" s="432" t="s">
        <v>3809</v>
      </c>
      <c r="BN845" s="432" t="str">
        <f>INDEX(ID!$D:$D,MATCH('Org2567'!D845,ID!$A:$A,0))</f>
        <v>แว้ง</v>
      </c>
    </row>
    <row r="846" spans="1:66" x14ac:dyDescent="0.25">
      <c r="A846" s="272">
        <v>843</v>
      </c>
      <c r="B846" s="272">
        <v>12</v>
      </c>
      <c r="C846" s="82" t="s">
        <v>3589</v>
      </c>
      <c r="D846" s="272" t="s">
        <v>838</v>
      </c>
      <c r="E846" s="82" t="str">
        <f t="shared" si="13"/>
        <v>รพ.สุคิริน</v>
      </c>
      <c r="F846" s="90" t="s">
        <v>926</v>
      </c>
      <c r="G846" s="90" t="s">
        <v>927</v>
      </c>
      <c r="H846" s="90">
        <v>30</v>
      </c>
      <c r="I846" s="273">
        <v>22649</v>
      </c>
      <c r="J846" s="90">
        <v>5</v>
      </c>
      <c r="K846" s="93" t="s">
        <v>3703</v>
      </c>
      <c r="L846" s="83" t="s">
        <v>926</v>
      </c>
      <c r="M846" s="83" t="s">
        <v>927</v>
      </c>
      <c r="N846" s="84">
        <v>35</v>
      </c>
      <c r="O846" s="85">
        <v>22660</v>
      </c>
      <c r="P846" s="274">
        <v>5</v>
      </c>
      <c r="Q846" s="275" t="s">
        <v>3811</v>
      </c>
      <c r="R846" s="276" t="s">
        <v>926</v>
      </c>
      <c r="S846" s="277" t="s">
        <v>927</v>
      </c>
      <c r="T846" s="278">
        <v>35</v>
      </c>
      <c r="U846" s="88">
        <v>22660</v>
      </c>
      <c r="V846" s="54">
        <v>5</v>
      </c>
      <c r="W846" s="54" t="s">
        <v>3811</v>
      </c>
      <c r="X846" s="276" t="s">
        <v>926</v>
      </c>
      <c r="Y846" s="83" t="s">
        <v>927</v>
      </c>
      <c r="Z846" s="84">
        <v>35</v>
      </c>
      <c r="AA846" s="88">
        <v>22592</v>
      </c>
      <c r="AB846" s="279">
        <v>5</v>
      </c>
      <c r="AC846" s="280" t="s">
        <v>3811</v>
      </c>
      <c r="AD846" s="281" t="s">
        <v>926</v>
      </c>
      <c r="AE846" s="83" t="s">
        <v>927</v>
      </c>
      <c r="AF846" s="84">
        <v>35</v>
      </c>
      <c r="AG846" s="88">
        <v>22592</v>
      </c>
      <c r="AH846" s="279">
        <v>5</v>
      </c>
      <c r="AI846" s="286" t="s">
        <v>3811</v>
      </c>
      <c r="AJ846" s="281" t="s">
        <v>926</v>
      </c>
      <c r="AK846" s="83" t="s">
        <v>927</v>
      </c>
      <c r="AL846" s="84">
        <v>35</v>
      </c>
      <c r="AM846" s="88">
        <v>22592</v>
      </c>
      <c r="AN846" s="279">
        <v>5</v>
      </c>
      <c r="AO846" s="286" t="s">
        <v>3811</v>
      </c>
      <c r="AP846" s="281" t="s">
        <v>926</v>
      </c>
      <c r="AQ846" s="83" t="s">
        <v>927</v>
      </c>
      <c r="AR846" s="84">
        <v>35</v>
      </c>
      <c r="AS846" s="88">
        <v>22592</v>
      </c>
      <c r="AT846" s="279">
        <v>5</v>
      </c>
      <c r="AU846" s="280" t="s">
        <v>3811</v>
      </c>
      <c r="AV846" s="86" t="s">
        <v>926</v>
      </c>
      <c r="AW846" s="285" t="s">
        <v>927</v>
      </c>
      <c r="AX846" s="285">
        <v>35</v>
      </c>
      <c r="AY846" s="87">
        <v>22070</v>
      </c>
      <c r="AZ846" s="86">
        <v>5</v>
      </c>
      <c r="BA846" s="57" t="s">
        <v>3811</v>
      </c>
      <c r="BB846" s="301" t="s">
        <v>926</v>
      </c>
      <c r="BC846" s="83" t="s">
        <v>927</v>
      </c>
      <c r="BD846" s="84">
        <v>35</v>
      </c>
      <c r="BE846" s="282">
        <v>22070</v>
      </c>
      <c r="BF846" s="279">
        <v>5</v>
      </c>
      <c r="BG846" s="303" t="s">
        <v>3811</v>
      </c>
      <c r="BH846" s="86" t="s">
        <v>3829</v>
      </c>
      <c r="BI846" s="285" t="s">
        <v>3829</v>
      </c>
      <c r="BJ846" s="285" t="s">
        <v>3829</v>
      </c>
      <c r="BK846" s="86" t="s">
        <v>3829</v>
      </c>
      <c r="BL846" s="432">
        <v>5</v>
      </c>
      <c r="BM846" s="432" t="s">
        <v>3811</v>
      </c>
      <c r="BN846" s="432" t="str">
        <f>INDEX(ID!$D:$D,MATCH('Org2567'!D846,ID!$A:$A,0))</f>
        <v>สุคิริน</v>
      </c>
    </row>
    <row r="847" spans="1:66" x14ac:dyDescent="0.25">
      <c r="A847" s="272">
        <v>844</v>
      </c>
      <c r="B847" s="272">
        <v>12</v>
      </c>
      <c r="C847" s="82" t="s">
        <v>3589</v>
      </c>
      <c r="D847" s="272" t="s">
        <v>839</v>
      </c>
      <c r="E847" s="82" t="str">
        <f t="shared" si="13"/>
        <v>รพ.สุไหงปาดี</v>
      </c>
      <c r="F847" s="90" t="s">
        <v>926</v>
      </c>
      <c r="G847" s="90" t="s">
        <v>927</v>
      </c>
      <c r="H847" s="90">
        <v>36</v>
      </c>
      <c r="I847" s="273">
        <v>49565</v>
      </c>
      <c r="J847" s="90">
        <v>6</v>
      </c>
      <c r="K847" s="93" t="s">
        <v>3783</v>
      </c>
      <c r="L847" s="83" t="s">
        <v>926</v>
      </c>
      <c r="M847" s="83" t="s">
        <v>927</v>
      </c>
      <c r="N847" s="84">
        <v>46</v>
      </c>
      <c r="O847" s="85">
        <v>49645</v>
      </c>
      <c r="P847" s="274">
        <v>6</v>
      </c>
      <c r="Q847" s="275" t="s">
        <v>3809</v>
      </c>
      <c r="R847" s="276" t="s">
        <v>926</v>
      </c>
      <c r="S847" s="277" t="s">
        <v>927</v>
      </c>
      <c r="T847" s="278">
        <v>42</v>
      </c>
      <c r="U847" s="88">
        <v>49645</v>
      </c>
      <c r="V847" s="54">
        <v>6</v>
      </c>
      <c r="W847" s="54" t="s">
        <v>3809</v>
      </c>
      <c r="X847" s="276" t="s">
        <v>926</v>
      </c>
      <c r="Y847" s="83" t="s">
        <v>927</v>
      </c>
      <c r="Z847" s="84">
        <v>42</v>
      </c>
      <c r="AA847" s="88">
        <v>49606</v>
      </c>
      <c r="AB847" s="279">
        <v>6</v>
      </c>
      <c r="AC847" s="280" t="s">
        <v>3809</v>
      </c>
      <c r="AD847" s="281" t="s">
        <v>926</v>
      </c>
      <c r="AE847" s="83" t="s">
        <v>927</v>
      </c>
      <c r="AF847" s="84">
        <v>41</v>
      </c>
      <c r="AG847" s="88">
        <v>49606</v>
      </c>
      <c r="AH847" s="279">
        <v>6</v>
      </c>
      <c r="AI847" s="286" t="s">
        <v>3809</v>
      </c>
      <c r="AJ847" s="281" t="s">
        <v>926</v>
      </c>
      <c r="AK847" s="83" t="s">
        <v>927</v>
      </c>
      <c r="AL847" s="84">
        <v>41</v>
      </c>
      <c r="AM847" s="88">
        <v>49606</v>
      </c>
      <c r="AN847" s="279">
        <v>6</v>
      </c>
      <c r="AO847" s="286" t="s">
        <v>3809</v>
      </c>
      <c r="AP847" s="281" t="s">
        <v>926</v>
      </c>
      <c r="AQ847" s="83" t="s">
        <v>927</v>
      </c>
      <c r="AR847" s="84">
        <v>41</v>
      </c>
      <c r="AS847" s="88">
        <v>49606</v>
      </c>
      <c r="AT847" s="279">
        <v>6</v>
      </c>
      <c r="AU847" s="280" t="s">
        <v>3809</v>
      </c>
      <c r="AV847" s="86" t="s">
        <v>926</v>
      </c>
      <c r="AW847" s="285" t="s">
        <v>927</v>
      </c>
      <c r="AX847" s="285">
        <v>41</v>
      </c>
      <c r="AY847" s="87">
        <v>48942</v>
      </c>
      <c r="AZ847" s="86">
        <v>6</v>
      </c>
      <c r="BA847" s="57" t="s">
        <v>3809</v>
      </c>
      <c r="BB847" s="301" t="s">
        <v>926</v>
      </c>
      <c r="BC847" s="83" t="s">
        <v>927</v>
      </c>
      <c r="BD847" s="84">
        <v>41</v>
      </c>
      <c r="BE847" s="282">
        <v>48942</v>
      </c>
      <c r="BF847" s="279">
        <v>6</v>
      </c>
      <c r="BG847" s="303" t="s">
        <v>3809</v>
      </c>
      <c r="BH847" s="86" t="s">
        <v>3829</v>
      </c>
      <c r="BI847" s="285" t="s">
        <v>3829</v>
      </c>
      <c r="BJ847" s="285" t="s">
        <v>3829</v>
      </c>
      <c r="BK847" s="86" t="s">
        <v>3829</v>
      </c>
      <c r="BL847" s="432">
        <v>6</v>
      </c>
      <c r="BM847" s="432" t="s">
        <v>3809</v>
      </c>
      <c r="BN847" s="432" t="str">
        <f>INDEX(ID!$D:$D,MATCH('Org2567'!D847,ID!$A:$A,0))</f>
        <v>สุไหงปาดี</v>
      </c>
    </row>
    <row r="848" spans="1:66" x14ac:dyDescent="0.25">
      <c r="A848" s="272">
        <v>845</v>
      </c>
      <c r="B848" s="272">
        <v>12</v>
      </c>
      <c r="C848" s="82" t="s">
        <v>3589</v>
      </c>
      <c r="D848" s="272" t="s">
        <v>840</v>
      </c>
      <c r="E848" s="82" t="str">
        <f t="shared" si="13"/>
        <v>รพ.จะแนะ</v>
      </c>
      <c r="F848" s="90" t="s">
        <v>926</v>
      </c>
      <c r="G848" s="90" t="s">
        <v>927</v>
      </c>
      <c r="H848" s="90">
        <v>72</v>
      </c>
      <c r="I848" s="273">
        <v>34784</v>
      </c>
      <c r="J848" s="90">
        <v>6</v>
      </c>
      <c r="K848" s="93" t="s">
        <v>3783</v>
      </c>
      <c r="L848" s="83" t="s">
        <v>926</v>
      </c>
      <c r="M848" s="83" t="s">
        <v>927</v>
      </c>
      <c r="N848" s="84">
        <v>66</v>
      </c>
      <c r="O848" s="85">
        <v>35122</v>
      </c>
      <c r="P848" s="274">
        <v>6</v>
      </c>
      <c r="Q848" s="275" t="s">
        <v>3809</v>
      </c>
      <c r="R848" s="276" t="s">
        <v>926</v>
      </c>
      <c r="S848" s="277" t="s">
        <v>927</v>
      </c>
      <c r="T848" s="278">
        <v>72</v>
      </c>
      <c r="U848" s="88">
        <v>35122</v>
      </c>
      <c r="V848" s="54">
        <v>6</v>
      </c>
      <c r="W848" s="54" t="s">
        <v>3809</v>
      </c>
      <c r="X848" s="276" t="s">
        <v>926</v>
      </c>
      <c r="Y848" s="83" t="s">
        <v>927</v>
      </c>
      <c r="Z848" s="84">
        <v>72</v>
      </c>
      <c r="AA848" s="88">
        <v>35492</v>
      </c>
      <c r="AB848" s="279">
        <v>6</v>
      </c>
      <c r="AC848" s="280" t="s">
        <v>3809</v>
      </c>
      <c r="AD848" s="281" t="s">
        <v>926</v>
      </c>
      <c r="AE848" s="83" t="s">
        <v>927</v>
      </c>
      <c r="AF848" s="84">
        <v>68</v>
      </c>
      <c r="AG848" s="88">
        <v>35492</v>
      </c>
      <c r="AH848" s="279">
        <v>6</v>
      </c>
      <c r="AI848" s="286" t="s">
        <v>3809</v>
      </c>
      <c r="AJ848" s="281" t="s">
        <v>926</v>
      </c>
      <c r="AK848" s="83" t="s">
        <v>927</v>
      </c>
      <c r="AL848" s="84">
        <v>68</v>
      </c>
      <c r="AM848" s="88">
        <v>35492</v>
      </c>
      <c r="AN848" s="279">
        <v>6</v>
      </c>
      <c r="AO848" s="286" t="s">
        <v>3809</v>
      </c>
      <c r="AP848" s="281" t="s">
        <v>926</v>
      </c>
      <c r="AQ848" s="83" t="s">
        <v>927</v>
      </c>
      <c r="AR848" s="84">
        <v>68</v>
      </c>
      <c r="AS848" s="88">
        <v>35492</v>
      </c>
      <c r="AT848" s="279">
        <v>6</v>
      </c>
      <c r="AU848" s="280" t="s">
        <v>3809</v>
      </c>
      <c r="AV848" s="86" t="s">
        <v>926</v>
      </c>
      <c r="AW848" s="285" t="s">
        <v>927</v>
      </c>
      <c r="AX848" s="285">
        <v>68</v>
      </c>
      <c r="AY848" s="87">
        <v>35253</v>
      </c>
      <c r="AZ848" s="86">
        <v>6</v>
      </c>
      <c r="BA848" s="57" t="s">
        <v>3809</v>
      </c>
      <c r="BB848" s="301" t="s">
        <v>926</v>
      </c>
      <c r="BC848" s="83" t="s">
        <v>927</v>
      </c>
      <c r="BD848" s="84">
        <v>60</v>
      </c>
      <c r="BE848" s="282">
        <v>35253</v>
      </c>
      <c r="BF848" s="279">
        <v>6</v>
      </c>
      <c r="BG848" s="303" t="s">
        <v>3809</v>
      </c>
      <c r="BH848" s="86" t="s">
        <v>3829</v>
      </c>
      <c r="BI848" s="285" t="s">
        <v>3829</v>
      </c>
      <c r="BJ848" s="285" t="s">
        <v>3830</v>
      </c>
      <c r="BK848" s="86" t="s">
        <v>3829</v>
      </c>
      <c r="BL848" s="432">
        <v>6</v>
      </c>
      <c r="BM848" s="432" t="s">
        <v>3809</v>
      </c>
      <c r="BN848" s="432" t="str">
        <f>INDEX(ID!$D:$D,MATCH('Org2567'!D848,ID!$A:$A,0))</f>
        <v>จะแนะ</v>
      </c>
    </row>
    <row r="849" spans="1:66" x14ac:dyDescent="0.25">
      <c r="A849" s="272">
        <v>846</v>
      </c>
      <c r="B849" s="272">
        <v>12</v>
      </c>
      <c r="C849" s="82" t="s">
        <v>3589</v>
      </c>
      <c r="D849" s="272" t="s">
        <v>841</v>
      </c>
      <c r="E849" s="82" t="str">
        <f t="shared" si="13"/>
        <v>รพ.เจาะไอร้อง</v>
      </c>
      <c r="F849" s="90" t="s">
        <v>926</v>
      </c>
      <c r="G849" s="90" t="s">
        <v>927</v>
      </c>
      <c r="H849" s="90">
        <v>34</v>
      </c>
      <c r="I849" s="273">
        <v>36062</v>
      </c>
      <c r="J849" s="90">
        <v>6</v>
      </c>
      <c r="K849" s="93" t="s">
        <v>3783</v>
      </c>
      <c r="L849" s="83" t="s">
        <v>926</v>
      </c>
      <c r="M849" s="83" t="s">
        <v>927</v>
      </c>
      <c r="N849" s="84">
        <v>34</v>
      </c>
      <c r="O849" s="85">
        <v>36259</v>
      </c>
      <c r="P849" s="274">
        <v>6</v>
      </c>
      <c r="Q849" s="275" t="s">
        <v>3809</v>
      </c>
      <c r="R849" s="276" t="s">
        <v>926</v>
      </c>
      <c r="S849" s="277" t="s">
        <v>927</v>
      </c>
      <c r="T849" s="278">
        <v>34</v>
      </c>
      <c r="U849" s="88">
        <v>36259</v>
      </c>
      <c r="V849" s="54">
        <v>6</v>
      </c>
      <c r="W849" s="54" t="s">
        <v>3809</v>
      </c>
      <c r="X849" s="276" t="s">
        <v>926</v>
      </c>
      <c r="Y849" s="83" t="s">
        <v>927</v>
      </c>
      <c r="Z849" s="84">
        <v>34</v>
      </c>
      <c r="AA849" s="88">
        <v>36478</v>
      </c>
      <c r="AB849" s="279">
        <v>6</v>
      </c>
      <c r="AC849" s="280" t="s">
        <v>3809</v>
      </c>
      <c r="AD849" s="281" t="s">
        <v>926</v>
      </c>
      <c r="AE849" s="83" t="s">
        <v>927</v>
      </c>
      <c r="AF849" s="84">
        <v>44</v>
      </c>
      <c r="AG849" s="88">
        <v>36478</v>
      </c>
      <c r="AH849" s="279">
        <v>6</v>
      </c>
      <c r="AI849" s="286" t="s">
        <v>3809</v>
      </c>
      <c r="AJ849" s="281" t="s">
        <v>926</v>
      </c>
      <c r="AK849" s="83" t="s">
        <v>927</v>
      </c>
      <c r="AL849" s="84">
        <v>44</v>
      </c>
      <c r="AM849" s="88">
        <v>36478</v>
      </c>
      <c r="AN849" s="279">
        <v>6</v>
      </c>
      <c r="AO849" s="286" t="s">
        <v>3809</v>
      </c>
      <c r="AP849" s="281" t="s">
        <v>926</v>
      </c>
      <c r="AQ849" s="83" t="s">
        <v>927</v>
      </c>
      <c r="AR849" s="84">
        <v>44</v>
      </c>
      <c r="AS849" s="88">
        <v>36478</v>
      </c>
      <c r="AT849" s="279">
        <v>6</v>
      </c>
      <c r="AU849" s="280" t="s">
        <v>3809</v>
      </c>
      <c r="AV849" s="86" t="s">
        <v>926</v>
      </c>
      <c r="AW849" s="285" t="s">
        <v>927</v>
      </c>
      <c r="AX849" s="285">
        <v>44</v>
      </c>
      <c r="AY849" s="87">
        <v>36333</v>
      </c>
      <c r="AZ849" s="86">
        <v>6</v>
      </c>
      <c r="BA849" s="57" t="s">
        <v>3809</v>
      </c>
      <c r="BB849" s="301" t="s">
        <v>926</v>
      </c>
      <c r="BC849" s="83" t="s">
        <v>927</v>
      </c>
      <c r="BD849" s="84">
        <v>30</v>
      </c>
      <c r="BE849" s="282">
        <v>36333</v>
      </c>
      <c r="BF849" s="279">
        <v>6</v>
      </c>
      <c r="BG849" s="303" t="s">
        <v>3809</v>
      </c>
      <c r="BH849" s="86" t="s">
        <v>3829</v>
      </c>
      <c r="BI849" s="285" t="s">
        <v>3829</v>
      </c>
      <c r="BJ849" s="285" t="s">
        <v>3830</v>
      </c>
      <c r="BK849" s="86" t="s">
        <v>3829</v>
      </c>
      <c r="BL849" s="432">
        <v>6</v>
      </c>
      <c r="BM849" s="432" t="s">
        <v>3809</v>
      </c>
      <c r="BN849" s="432" t="str">
        <f>INDEX(ID!$D:$D,MATCH('Org2567'!D849,ID!$A:$A,0))</f>
        <v>เจาะไอร้อง</v>
      </c>
    </row>
    <row r="850" spans="1:66" x14ac:dyDescent="0.25">
      <c r="A850" s="272">
        <v>847</v>
      </c>
      <c r="B850" s="272">
        <v>12</v>
      </c>
      <c r="C850" s="82" t="s">
        <v>3589</v>
      </c>
      <c r="D850" s="272" t="s">
        <v>842</v>
      </c>
      <c r="E850" s="82" t="str">
        <f t="shared" si="13"/>
        <v>รพ.ยี่งอเฉลิมพระเกียรติ ๘๐ พรรษา</v>
      </c>
      <c r="F850" s="90" t="s">
        <v>926</v>
      </c>
      <c r="G850" s="90" t="s">
        <v>927</v>
      </c>
      <c r="H850" s="90">
        <v>44</v>
      </c>
      <c r="I850" s="273">
        <v>38944</v>
      </c>
      <c r="J850" s="90">
        <v>6</v>
      </c>
      <c r="K850" s="93" t="s">
        <v>3783</v>
      </c>
      <c r="L850" s="83" t="s">
        <v>926</v>
      </c>
      <c r="M850" s="83" t="s">
        <v>927</v>
      </c>
      <c r="N850" s="84">
        <v>60</v>
      </c>
      <c r="O850" s="85">
        <v>39367</v>
      </c>
      <c r="P850" s="274">
        <v>6</v>
      </c>
      <c r="Q850" s="275" t="s">
        <v>3809</v>
      </c>
      <c r="R850" s="276" t="s">
        <v>926</v>
      </c>
      <c r="S850" s="277" t="s">
        <v>927</v>
      </c>
      <c r="T850" s="278">
        <v>60</v>
      </c>
      <c r="U850" s="88">
        <v>39367</v>
      </c>
      <c r="V850" s="54">
        <v>6</v>
      </c>
      <c r="W850" s="54" t="s">
        <v>3809</v>
      </c>
      <c r="X850" s="276" t="s">
        <v>926</v>
      </c>
      <c r="Y850" s="83" t="s">
        <v>927</v>
      </c>
      <c r="Z850" s="84">
        <v>60</v>
      </c>
      <c r="AA850" s="88">
        <v>39356</v>
      </c>
      <c r="AB850" s="279">
        <v>6</v>
      </c>
      <c r="AC850" s="280" t="s">
        <v>3809</v>
      </c>
      <c r="AD850" s="281" t="s">
        <v>926</v>
      </c>
      <c r="AE850" s="83" t="s">
        <v>927</v>
      </c>
      <c r="AF850" s="84">
        <v>60</v>
      </c>
      <c r="AG850" s="88">
        <v>39356</v>
      </c>
      <c r="AH850" s="279">
        <v>6</v>
      </c>
      <c r="AI850" s="286" t="s">
        <v>3809</v>
      </c>
      <c r="AJ850" s="281" t="s">
        <v>926</v>
      </c>
      <c r="AK850" s="83" t="s">
        <v>927</v>
      </c>
      <c r="AL850" s="84">
        <v>60</v>
      </c>
      <c r="AM850" s="88">
        <v>39356</v>
      </c>
      <c r="AN850" s="279">
        <v>6</v>
      </c>
      <c r="AO850" s="286" t="s">
        <v>3809</v>
      </c>
      <c r="AP850" s="281" t="s">
        <v>926</v>
      </c>
      <c r="AQ850" s="83" t="s">
        <v>927</v>
      </c>
      <c r="AR850" s="84">
        <v>60</v>
      </c>
      <c r="AS850" s="88">
        <v>39356</v>
      </c>
      <c r="AT850" s="279">
        <v>6</v>
      </c>
      <c r="AU850" s="280" t="s">
        <v>3809</v>
      </c>
      <c r="AV850" s="86" t="s">
        <v>926</v>
      </c>
      <c r="AW850" s="285" t="s">
        <v>927</v>
      </c>
      <c r="AX850" s="285">
        <v>60</v>
      </c>
      <c r="AY850" s="87">
        <v>39130</v>
      </c>
      <c r="AZ850" s="86">
        <v>6</v>
      </c>
      <c r="BA850" s="57" t="s">
        <v>3809</v>
      </c>
      <c r="BB850" s="301" t="s">
        <v>926</v>
      </c>
      <c r="BC850" s="83" t="s">
        <v>927</v>
      </c>
      <c r="BD850" s="84">
        <v>60</v>
      </c>
      <c r="BE850" s="282">
        <v>39130</v>
      </c>
      <c r="BF850" s="279">
        <v>6</v>
      </c>
      <c r="BG850" s="303" t="s">
        <v>3809</v>
      </c>
      <c r="BH850" s="86" t="s">
        <v>3829</v>
      </c>
      <c r="BI850" s="285" t="s">
        <v>3829</v>
      </c>
      <c r="BJ850" s="285" t="s">
        <v>3829</v>
      </c>
      <c r="BK850" s="86" t="s">
        <v>3829</v>
      </c>
      <c r="BL850" s="432">
        <v>6</v>
      </c>
      <c r="BM850" s="432" t="s">
        <v>3809</v>
      </c>
      <c r="BN850" s="432" t="str">
        <f>INDEX(ID!$D:$D,MATCH('Org2567'!D850,ID!$A:$A,0))</f>
        <v>ยี่งอเฉลิมพระเกียรติ ๘๐ พรรษา</v>
      </c>
    </row>
    <row r="851" spans="1:66" x14ac:dyDescent="0.25">
      <c r="A851" s="272">
        <v>848</v>
      </c>
      <c r="B851" s="272">
        <v>12</v>
      </c>
      <c r="C851" s="82" t="s">
        <v>3527</v>
      </c>
      <c r="D851" s="272" t="s">
        <v>843</v>
      </c>
      <c r="E851" s="82" t="str">
        <f t="shared" si="13"/>
        <v>รพ.ปัตตานี</v>
      </c>
      <c r="F851" s="90" t="s">
        <v>922</v>
      </c>
      <c r="G851" s="90" t="s">
        <v>918</v>
      </c>
      <c r="H851" s="90">
        <v>504</v>
      </c>
      <c r="I851" s="273">
        <v>114788</v>
      </c>
      <c r="J851" s="90">
        <v>17</v>
      </c>
      <c r="K851" s="93" t="s">
        <v>3712</v>
      </c>
      <c r="L851" s="83" t="s">
        <v>922</v>
      </c>
      <c r="M851" s="83" t="s">
        <v>918</v>
      </c>
      <c r="N851" s="84">
        <v>504</v>
      </c>
      <c r="O851" s="85">
        <v>115576</v>
      </c>
      <c r="P851" s="274">
        <v>17</v>
      </c>
      <c r="Q851" s="275" t="s">
        <v>3817</v>
      </c>
      <c r="R851" s="276" t="s">
        <v>922</v>
      </c>
      <c r="S851" s="277" t="s">
        <v>918</v>
      </c>
      <c r="T851" s="278">
        <v>504</v>
      </c>
      <c r="U851" s="88">
        <v>115576</v>
      </c>
      <c r="V851" s="54">
        <v>17</v>
      </c>
      <c r="W851" s="54" t="s">
        <v>3817</v>
      </c>
      <c r="X851" s="276" t="s">
        <v>922</v>
      </c>
      <c r="Y851" s="83" t="s">
        <v>918</v>
      </c>
      <c r="Z851" s="84">
        <v>504</v>
      </c>
      <c r="AA851" s="88">
        <v>115628</v>
      </c>
      <c r="AB851" s="279">
        <v>17</v>
      </c>
      <c r="AC851" s="280" t="s">
        <v>3817</v>
      </c>
      <c r="AD851" s="281" t="s">
        <v>922</v>
      </c>
      <c r="AE851" s="83" t="s">
        <v>918</v>
      </c>
      <c r="AF851" s="84">
        <v>504</v>
      </c>
      <c r="AG851" s="88">
        <v>115628</v>
      </c>
      <c r="AH851" s="279">
        <v>17</v>
      </c>
      <c r="AI851" s="286" t="s">
        <v>3817</v>
      </c>
      <c r="AJ851" s="281" t="s">
        <v>922</v>
      </c>
      <c r="AK851" s="83" t="s">
        <v>918</v>
      </c>
      <c r="AL851" s="84">
        <v>504</v>
      </c>
      <c r="AM851" s="88">
        <v>115628</v>
      </c>
      <c r="AN851" s="279">
        <v>17</v>
      </c>
      <c r="AO851" s="286" t="s">
        <v>3817</v>
      </c>
      <c r="AP851" s="281" t="s">
        <v>922</v>
      </c>
      <c r="AQ851" s="83" t="s">
        <v>918</v>
      </c>
      <c r="AR851" s="84">
        <v>504</v>
      </c>
      <c r="AS851" s="88">
        <v>115628</v>
      </c>
      <c r="AT851" s="279">
        <v>17</v>
      </c>
      <c r="AU851" s="280" t="s">
        <v>3817</v>
      </c>
      <c r="AV851" s="86" t="s">
        <v>922</v>
      </c>
      <c r="AW851" s="285" t="s">
        <v>918</v>
      </c>
      <c r="AX851" s="285">
        <v>504</v>
      </c>
      <c r="AY851" s="87">
        <v>115364</v>
      </c>
      <c r="AZ851" s="86">
        <v>17</v>
      </c>
      <c r="BA851" s="57" t="s">
        <v>3817</v>
      </c>
      <c r="BB851" s="301" t="s">
        <v>922</v>
      </c>
      <c r="BC851" s="83" t="s">
        <v>918</v>
      </c>
      <c r="BD851" s="84">
        <v>504</v>
      </c>
      <c r="BE851" s="282">
        <v>115364</v>
      </c>
      <c r="BF851" s="279">
        <v>17</v>
      </c>
      <c r="BG851" s="303" t="s">
        <v>3817</v>
      </c>
      <c r="BH851" s="86" t="s">
        <v>3829</v>
      </c>
      <c r="BI851" s="285" t="s">
        <v>3829</v>
      </c>
      <c r="BJ851" s="285" t="s">
        <v>3829</v>
      </c>
      <c r="BK851" s="86" t="s">
        <v>3829</v>
      </c>
      <c r="BL851" s="432">
        <v>17</v>
      </c>
      <c r="BM851" s="432" t="s">
        <v>3817</v>
      </c>
      <c r="BN851" s="432" t="str">
        <f>INDEX(ID!$D:$D,MATCH('Org2567'!D851,ID!$A:$A,0))</f>
        <v>ปัตตานี</v>
      </c>
    </row>
    <row r="852" spans="1:66" x14ac:dyDescent="0.25">
      <c r="A852" s="272">
        <v>849</v>
      </c>
      <c r="B852" s="272">
        <v>12</v>
      </c>
      <c r="C852" s="82" t="s">
        <v>3527</v>
      </c>
      <c r="D852" s="272" t="s">
        <v>844</v>
      </c>
      <c r="E852" s="82" t="str">
        <f t="shared" si="13"/>
        <v>รพ.โคกโพธิ์</v>
      </c>
      <c r="F852" s="90" t="s">
        <v>926</v>
      </c>
      <c r="G852" s="90" t="s">
        <v>931</v>
      </c>
      <c r="H852" s="90">
        <v>106</v>
      </c>
      <c r="I852" s="273">
        <v>54123</v>
      </c>
      <c r="J852" s="90">
        <v>10</v>
      </c>
      <c r="K852" s="93" t="s">
        <v>3702</v>
      </c>
      <c r="L852" s="83" t="s">
        <v>926</v>
      </c>
      <c r="M852" s="83" t="s">
        <v>931</v>
      </c>
      <c r="N852" s="84">
        <v>104</v>
      </c>
      <c r="O852" s="85">
        <v>54310</v>
      </c>
      <c r="P852" s="274">
        <v>10</v>
      </c>
      <c r="Q852" s="275" t="s">
        <v>3810</v>
      </c>
      <c r="R852" s="276" t="s">
        <v>926</v>
      </c>
      <c r="S852" s="277" t="s">
        <v>931</v>
      </c>
      <c r="T852" s="278">
        <v>104</v>
      </c>
      <c r="U852" s="88">
        <v>54310</v>
      </c>
      <c r="V852" s="54">
        <v>10</v>
      </c>
      <c r="W852" s="54" t="s">
        <v>3810</v>
      </c>
      <c r="X852" s="276" t="s">
        <v>926</v>
      </c>
      <c r="Y852" s="83" t="s">
        <v>931</v>
      </c>
      <c r="Z852" s="84">
        <v>104</v>
      </c>
      <c r="AA852" s="88">
        <v>54268</v>
      </c>
      <c r="AB852" s="279">
        <v>10</v>
      </c>
      <c r="AC852" s="280" t="s">
        <v>3810</v>
      </c>
      <c r="AD852" s="281" t="s">
        <v>926</v>
      </c>
      <c r="AE852" s="83" t="s">
        <v>931</v>
      </c>
      <c r="AF852" s="84">
        <v>104</v>
      </c>
      <c r="AG852" s="88">
        <v>54268</v>
      </c>
      <c r="AH852" s="279">
        <v>10</v>
      </c>
      <c r="AI852" s="286" t="s">
        <v>3810</v>
      </c>
      <c r="AJ852" s="281" t="s">
        <v>926</v>
      </c>
      <c r="AK852" s="83" t="s">
        <v>931</v>
      </c>
      <c r="AL852" s="84">
        <v>104</v>
      </c>
      <c r="AM852" s="88">
        <v>54268</v>
      </c>
      <c r="AN852" s="279">
        <v>10</v>
      </c>
      <c r="AO852" s="286" t="s">
        <v>3810</v>
      </c>
      <c r="AP852" s="281" t="s">
        <v>926</v>
      </c>
      <c r="AQ852" s="83" t="s">
        <v>931</v>
      </c>
      <c r="AR852" s="84">
        <v>104</v>
      </c>
      <c r="AS852" s="88">
        <v>54268</v>
      </c>
      <c r="AT852" s="279">
        <v>10</v>
      </c>
      <c r="AU852" s="280" t="s">
        <v>3810</v>
      </c>
      <c r="AV852" s="86" t="s">
        <v>926</v>
      </c>
      <c r="AW852" s="285" t="s">
        <v>931</v>
      </c>
      <c r="AX852" s="285">
        <v>104</v>
      </c>
      <c r="AY852" s="87">
        <v>54092</v>
      </c>
      <c r="AZ852" s="86">
        <v>10</v>
      </c>
      <c r="BA852" s="57" t="s">
        <v>3810</v>
      </c>
      <c r="BB852" s="301" t="s">
        <v>926</v>
      </c>
      <c r="BC852" s="83" t="s">
        <v>931</v>
      </c>
      <c r="BD852" s="84">
        <v>104</v>
      </c>
      <c r="BE852" s="282">
        <v>54092</v>
      </c>
      <c r="BF852" s="279">
        <v>10</v>
      </c>
      <c r="BG852" s="303" t="s">
        <v>3810</v>
      </c>
      <c r="BH852" s="86" t="s">
        <v>3829</v>
      </c>
      <c r="BI852" s="285" t="s">
        <v>3829</v>
      </c>
      <c r="BJ852" s="285" t="s">
        <v>3829</v>
      </c>
      <c r="BK852" s="86" t="s">
        <v>3829</v>
      </c>
      <c r="BL852" s="432">
        <v>10</v>
      </c>
      <c r="BM852" s="432" t="s">
        <v>3810</v>
      </c>
      <c r="BN852" s="432" t="str">
        <f>INDEX(ID!$D:$D,MATCH('Org2567'!D852,ID!$A:$A,0))</f>
        <v>โคกโพธิ์</v>
      </c>
    </row>
    <row r="853" spans="1:66" x14ac:dyDescent="0.25">
      <c r="A853" s="272">
        <v>850</v>
      </c>
      <c r="B853" s="272">
        <v>12</v>
      </c>
      <c r="C853" s="82" t="s">
        <v>3527</v>
      </c>
      <c r="D853" s="306" t="s">
        <v>845</v>
      </c>
      <c r="E853" s="82" t="str">
        <f t="shared" si="13"/>
        <v>รพ.หนองจิก</v>
      </c>
      <c r="F853" s="90" t="s">
        <v>926</v>
      </c>
      <c r="G853" s="90" t="s">
        <v>927</v>
      </c>
      <c r="H853" s="90">
        <v>46</v>
      </c>
      <c r="I853" s="273">
        <v>64427</v>
      </c>
      <c r="J853" s="90">
        <v>7</v>
      </c>
      <c r="K853" s="93" t="s">
        <v>3704</v>
      </c>
      <c r="L853" s="83" t="s">
        <v>926</v>
      </c>
      <c r="M853" s="83" t="s">
        <v>927</v>
      </c>
      <c r="N853" s="84">
        <v>46</v>
      </c>
      <c r="O853" s="85">
        <v>64373</v>
      </c>
      <c r="P853" s="274">
        <v>7</v>
      </c>
      <c r="Q853" s="275" t="s">
        <v>3816</v>
      </c>
      <c r="R853" s="276" t="s">
        <v>926</v>
      </c>
      <c r="S853" s="277" t="s">
        <v>927</v>
      </c>
      <c r="T853" s="278">
        <v>46</v>
      </c>
      <c r="U853" s="88">
        <v>64373</v>
      </c>
      <c r="V853" s="54">
        <v>7</v>
      </c>
      <c r="W853" s="54" t="s">
        <v>3816</v>
      </c>
      <c r="X853" s="276" t="s">
        <v>926</v>
      </c>
      <c r="Y853" s="83" t="s">
        <v>927</v>
      </c>
      <c r="Z853" s="84">
        <v>46</v>
      </c>
      <c r="AA853" s="88">
        <v>64706</v>
      </c>
      <c r="AB853" s="279">
        <v>7</v>
      </c>
      <c r="AC853" s="280" t="s">
        <v>3816</v>
      </c>
      <c r="AD853" s="281" t="s">
        <v>926</v>
      </c>
      <c r="AE853" s="83" t="s">
        <v>927</v>
      </c>
      <c r="AF853" s="84">
        <v>46</v>
      </c>
      <c r="AG853" s="88">
        <v>64706</v>
      </c>
      <c r="AH853" s="279">
        <v>7</v>
      </c>
      <c r="AI853" s="286" t="s">
        <v>3816</v>
      </c>
      <c r="AJ853" s="281" t="s">
        <v>926</v>
      </c>
      <c r="AK853" s="83" t="s">
        <v>927</v>
      </c>
      <c r="AL853" s="84">
        <v>46</v>
      </c>
      <c r="AM853" s="88">
        <v>64706</v>
      </c>
      <c r="AN853" s="279">
        <v>7</v>
      </c>
      <c r="AO853" s="286" t="s">
        <v>3816</v>
      </c>
      <c r="AP853" s="281" t="s">
        <v>926</v>
      </c>
      <c r="AQ853" s="83" t="s">
        <v>927</v>
      </c>
      <c r="AR853" s="84">
        <v>46</v>
      </c>
      <c r="AS853" s="88">
        <v>64706</v>
      </c>
      <c r="AT853" s="279">
        <v>7</v>
      </c>
      <c r="AU853" s="280" t="s">
        <v>3816</v>
      </c>
      <c r="AV853" s="86" t="s">
        <v>926</v>
      </c>
      <c r="AW853" s="285" t="s">
        <v>927</v>
      </c>
      <c r="AX853" s="285">
        <v>46</v>
      </c>
      <c r="AY853" s="87">
        <v>64497</v>
      </c>
      <c r="AZ853" s="86">
        <v>7</v>
      </c>
      <c r="BA853" s="57" t="s">
        <v>3816</v>
      </c>
      <c r="BB853" s="301" t="s">
        <v>926</v>
      </c>
      <c r="BC853" s="83" t="s">
        <v>927</v>
      </c>
      <c r="BD853" s="84">
        <v>30</v>
      </c>
      <c r="BE853" s="282">
        <v>64497</v>
      </c>
      <c r="BF853" s="279">
        <v>6</v>
      </c>
      <c r="BG853" s="307" t="s">
        <v>3809</v>
      </c>
      <c r="BH853" s="86" t="s">
        <v>3829</v>
      </c>
      <c r="BI853" s="285" t="s">
        <v>3829</v>
      </c>
      <c r="BJ853" s="285" t="s">
        <v>3830</v>
      </c>
      <c r="BK853" s="86" t="s">
        <v>3830</v>
      </c>
      <c r="BL853" s="432">
        <v>7</v>
      </c>
      <c r="BM853" s="432" t="s">
        <v>3816</v>
      </c>
      <c r="BN853" s="432" t="str">
        <f>INDEX(ID!$D:$D,MATCH('Org2567'!D853,ID!$A:$A,0))</f>
        <v>หนองจิก</v>
      </c>
    </row>
    <row r="854" spans="1:66" x14ac:dyDescent="0.25">
      <c r="A854" s="272">
        <v>851</v>
      </c>
      <c r="B854" s="272">
        <v>12</v>
      </c>
      <c r="C854" s="82" t="s">
        <v>3527</v>
      </c>
      <c r="D854" s="272" t="s">
        <v>846</v>
      </c>
      <c r="E854" s="82" t="str">
        <f t="shared" si="13"/>
        <v>รพ.ปะนาเระ</v>
      </c>
      <c r="F854" s="90" t="s">
        <v>926</v>
      </c>
      <c r="G854" s="90" t="s">
        <v>927</v>
      </c>
      <c r="H854" s="90">
        <v>39</v>
      </c>
      <c r="I854" s="273">
        <v>39498</v>
      </c>
      <c r="J854" s="90">
        <v>6</v>
      </c>
      <c r="K854" s="93" t="s">
        <v>3783</v>
      </c>
      <c r="L854" s="83" t="s">
        <v>926</v>
      </c>
      <c r="M854" s="83" t="s">
        <v>927</v>
      </c>
      <c r="N854" s="84">
        <v>39</v>
      </c>
      <c r="O854" s="85">
        <v>39800</v>
      </c>
      <c r="P854" s="274">
        <v>6</v>
      </c>
      <c r="Q854" s="275" t="s">
        <v>3809</v>
      </c>
      <c r="R854" s="276" t="s">
        <v>926</v>
      </c>
      <c r="S854" s="277" t="s">
        <v>927</v>
      </c>
      <c r="T854" s="278">
        <v>39</v>
      </c>
      <c r="U854" s="88">
        <v>39800</v>
      </c>
      <c r="V854" s="54">
        <v>6</v>
      </c>
      <c r="W854" s="54" t="s">
        <v>3809</v>
      </c>
      <c r="X854" s="276" t="s">
        <v>926</v>
      </c>
      <c r="Y854" s="83" t="s">
        <v>927</v>
      </c>
      <c r="Z854" s="84">
        <v>39</v>
      </c>
      <c r="AA854" s="88">
        <v>40153</v>
      </c>
      <c r="AB854" s="279">
        <v>6</v>
      </c>
      <c r="AC854" s="280" t="s">
        <v>3809</v>
      </c>
      <c r="AD854" s="281" t="s">
        <v>926</v>
      </c>
      <c r="AE854" s="83" t="s">
        <v>927</v>
      </c>
      <c r="AF854" s="84">
        <v>39</v>
      </c>
      <c r="AG854" s="88">
        <v>40153</v>
      </c>
      <c r="AH854" s="279">
        <v>6</v>
      </c>
      <c r="AI854" s="286" t="s">
        <v>3809</v>
      </c>
      <c r="AJ854" s="281" t="s">
        <v>926</v>
      </c>
      <c r="AK854" s="83" t="s">
        <v>927</v>
      </c>
      <c r="AL854" s="84">
        <v>39</v>
      </c>
      <c r="AM854" s="88">
        <v>40153</v>
      </c>
      <c r="AN854" s="279">
        <v>6</v>
      </c>
      <c r="AO854" s="286" t="s">
        <v>3809</v>
      </c>
      <c r="AP854" s="281" t="s">
        <v>926</v>
      </c>
      <c r="AQ854" s="83" t="s">
        <v>927</v>
      </c>
      <c r="AR854" s="84">
        <v>39</v>
      </c>
      <c r="AS854" s="88">
        <v>40153</v>
      </c>
      <c r="AT854" s="279">
        <v>6</v>
      </c>
      <c r="AU854" s="280" t="s">
        <v>3809</v>
      </c>
      <c r="AV854" s="86" t="s">
        <v>926</v>
      </c>
      <c r="AW854" s="285" t="s">
        <v>927</v>
      </c>
      <c r="AX854" s="285">
        <v>39</v>
      </c>
      <c r="AY854" s="87">
        <v>40180</v>
      </c>
      <c r="AZ854" s="86">
        <v>6</v>
      </c>
      <c r="BA854" s="57" t="s">
        <v>3809</v>
      </c>
      <c r="BB854" s="301" t="s">
        <v>926</v>
      </c>
      <c r="BC854" s="83" t="s">
        <v>927</v>
      </c>
      <c r="BD854" s="84">
        <v>30</v>
      </c>
      <c r="BE854" s="282">
        <v>40180</v>
      </c>
      <c r="BF854" s="279">
        <v>6</v>
      </c>
      <c r="BG854" s="303" t="s">
        <v>3809</v>
      </c>
      <c r="BH854" s="86" t="s">
        <v>3829</v>
      </c>
      <c r="BI854" s="285" t="s">
        <v>3829</v>
      </c>
      <c r="BJ854" s="285" t="s">
        <v>3830</v>
      </c>
      <c r="BK854" s="86" t="s">
        <v>3829</v>
      </c>
      <c r="BL854" s="432">
        <v>6</v>
      </c>
      <c r="BM854" s="432" t="s">
        <v>3809</v>
      </c>
      <c r="BN854" s="432" t="str">
        <f>INDEX(ID!$D:$D,MATCH('Org2567'!D854,ID!$A:$A,0))</f>
        <v>ปะนาเระ</v>
      </c>
    </row>
    <row r="855" spans="1:66" x14ac:dyDescent="0.25">
      <c r="A855" s="272">
        <v>852</v>
      </c>
      <c r="B855" s="272">
        <v>12</v>
      </c>
      <c r="C855" s="82" t="s">
        <v>3527</v>
      </c>
      <c r="D855" s="272" t="s">
        <v>847</v>
      </c>
      <c r="E855" s="82" t="str">
        <f t="shared" si="13"/>
        <v>รพ.มายอ</v>
      </c>
      <c r="F855" s="90" t="s">
        <v>926</v>
      </c>
      <c r="G855" s="90" t="s">
        <v>927</v>
      </c>
      <c r="H855" s="90">
        <v>42</v>
      </c>
      <c r="I855" s="273">
        <v>53834</v>
      </c>
      <c r="J855" s="90">
        <v>6</v>
      </c>
      <c r="K855" s="93" t="s">
        <v>3783</v>
      </c>
      <c r="L855" s="83" t="s">
        <v>926</v>
      </c>
      <c r="M855" s="83" t="s">
        <v>927</v>
      </c>
      <c r="N855" s="84">
        <v>42</v>
      </c>
      <c r="O855" s="85">
        <v>54128</v>
      </c>
      <c r="P855" s="274">
        <v>6</v>
      </c>
      <c r="Q855" s="275" t="s">
        <v>3809</v>
      </c>
      <c r="R855" s="276" t="s">
        <v>926</v>
      </c>
      <c r="S855" s="277" t="s">
        <v>927</v>
      </c>
      <c r="T855" s="278">
        <v>42</v>
      </c>
      <c r="U855" s="88">
        <v>54128</v>
      </c>
      <c r="V855" s="54">
        <v>6</v>
      </c>
      <c r="W855" s="54" t="s">
        <v>3809</v>
      </c>
      <c r="X855" s="276" t="s">
        <v>926</v>
      </c>
      <c r="Y855" s="83" t="s">
        <v>927</v>
      </c>
      <c r="Z855" s="84">
        <v>42</v>
      </c>
      <c r="AA855" s="88">
        <v>54315</v>
      </c>
      <c r="AB855" s="279">
        <v>6</v>
      </c>
      <c r="AC855" s="280" t="s">
        <v>3809</v>
      </c>
      <c r="AD855" s="281" t="s">
        <v>926</v>
      </c>
      <c r="AE855" s="83" t="s">
        <v>927</v>
      </c>
      <c r="AF855" s="84">
        <v>42</v>
      </c>
      <c r="AG855" s="88">
        <v>54315</v>
      </c>
      <c r="AH855" s="279">
        <v>6</v>
      </c>
      <c r="AI855" s="286" t="s">
        <v>3809</v>
      </c>
      <c r="AJ855" s="281" t="s">
        <v>926</v>
      </c>
      <c r="AK855" s="83" t="s">
        <v>927</v>
      </c>
      <c r="AL855" s="84">
        <v>42</v>
      </c>
      <c r="AM855" s="88">
        <v>54315</v>
      </c>
      <c r="AN855" s="279">
        <v>6</v>
      </c>
      <c r="AO855" s="286" t="s">
        <v>3809</v>
      </c>
      <c r="AP855" s="281" t="s">
        <v>926</v>
      </c>
      <c r="AQ855" s="83" t="s">
        <v>927</v>
      </c>
      <c r="AR855" s="84">
        <v>42</v>
      </c>
      <c r="AS855" s="88">
        <v>54315</v>
      </c>
      <c r="AT855" s="279">
        <v>6</v>
      </c>
      <c r="AU855" s="280" t="s">
        <v>3809</v>
      </c>
      <c r="AV855" s="86" t="s">
        <v>926</v>
      </c>
      <c r="AW855" s="285" t="s">
        <v>927</v>
      </c>
      <c r="AX855" s="285">
        <v>42</v>
      </c>
      <c r="AY855" s="87">
        <v>54190</v>
      </c>
      <c r="AZ855" s="86">
        <v>6</v>
      </c>
      <c r="BA855" s="57" t="s">
        <v>3809</v>
      </c>
      <c r="BB855" s="301" t="s">
        <v>926</v>
      </c>
      <c r="BC855" s="83" t="s">
        <v>927</v>
      </c>
      <c r="BD855" s="84">
        <v>42</v>
      </c>
      <c r="BE855" s="282">
        <v>54190</v>
      </c>
      <c r="BF855" s="279">
        <v>6</v>
      </c>
      <c r="BG855" s="303" t="s">
        <v>3809</v>
      </c>
      <c r="BH855" s="86" t="s">
        <v>3829</v>
      </c>
      <c r="BI855" s="285" t="s">
        <v>3829</v>
      </c>
      <c r="BJ855" s="285" t="s">
        <v>3829</v>
      </c>
      <c r="BK855" s="86" t="s">
        <v>3829</v>
      </c>
      <c r="BL855" s="432">
        <v>6</v>
      </c>
      <c r="BM855" s="432" t="s">
        <v>3809</v>
      </c>
      <c r="BN855" s="432" t="str">
        <f>INDEX(ID!$D:$D,MATCH('Org2567'!D855,ID!$A:$A,0))</f>
        <v>มายอ</v>
      </c>
    </row>
    <row r="856" spans="1:66" x14ac:dyDescent="0.25">
      <c r="A856" s="272">
        <v>853</v>
      </c>
      <c r="B856" s="272">
        <v>12</v>
      </c>
      <c r="C856" s="82" t="s">
        <v>3527</v>
      </c>
      <c r="D856" s="272" t="s">
        <v>848</v>
      </c>
      <c r="E856" s="82" t="str">
        <f t="shared" si="13"/>
        <v>รพ.ทุ่งยางแดง</v>
      </c>
      <c r="F856" s="90" t="s">
        <v>926</v>
      </c>
      <c r="G856" s="90" t="s">
        <v>927</v>
      </c>
      <c r="H856" s="90">
        <v>36</v>
      </c>
      <c r="I856" s="273">
        <v>22460</v>
      </c>
      <c r="J856" s="90">
        <v>5</v>
      </c>
      <c r="K856" s="93" t="s">
        <v>3703</v>
      </c>
      <c r="L856" s="83" t="s">
        <v>926</v>
      </c>
      <c r="M856" s="83" t="s">
        <v>927</v>
      </c>
      <c r="N856" s="84">
        <v>36</v>
      </c>
      <c r="O856" s="85">
        <v>22471</v>
      </c>
      <c r="P856" s="274">
        <v>5</v>
      </c>
      <c r="Q856" s="275" t="s">
        <v>3811</v>
      </c>
      <c r="R856" s="276" t="s">
        <v>926</v>
      </c>
      <c r="S856" s="277" t="s">
        <v>927</v>
      </c>
      <c r="T856" s="278">
        <v>36</v>
      </c>
      <c r="U856" s="88">
        <v>22471</v>
      </c>
      <c r="V856" s="54">
        <v>5</v>
      </c>
      <c r="W856" s="54" t="s">
        <v>3811</v>
      </c>
      <c r="X856" s="276" t="s">
        <v>926</v>
      </c>
      <c r="Y856" s="83" t="s">
        <v>927</v>
      </c>
      <c r="Z856" s="84">
        <v>36</v>
      </c>
      <c r="AA856" s="88">
        <v>22620</v>
      </c>
      <c r="AB856" s="279">
        <v>5</v>
      </c>
      <c r="AC856" s="280" t="s">
        <v>3811</v>
      </c>
      <c r="AD856" s="281" t="s">
        <v>926</v>
      </c>
      <c r="AE856" s="83" t="s">
        <v>927</v>
      </c>
      <c r="AF856" s="84">
        <v>36</v>
      </c>
      <c r="AG856" s="88">
        <v>22620</v>
      </c>
      <c r="AH856" s="279">
        <v>5</v>
      </c>
      <c r="AI856" s="286" t="s">
        <v>3811</v>
      </c>
      <c r="AJ856" s="281" t="s">
        <v>926</v>
      </c>
      <c r="AK856" s="83" t="s">
        <v>927</v>
      </c>
      <c r="AL856" s="84">
        <v>36</v>
      </c>
      <c r="AM856" s="88">
        <v>22620</v>
      </c>
      <c r="AN856" s="279">
        <v>5</v>
      </c>
      <c r="AO856" s="286" t="s">
        <v>3811</v>
      </c>
      <c r="AP856" s="281" t="s">
        <v>926</v>
      </c>
      <c r="AQ856" s="83" t="s">
        <v>927</v>
      </c>
      <c r="AR856" s="84">
        <v>36</v>
      </c>
      <c r="AS856" s="88">
        <v>22620</v>
      </c>
      <c r="AT856" s="279">
        <v>5</v>
      </c>
      <c r="AU856" s="280" t="s">
        <v>3811</v>
      </c>
      <c r="AV856" s="86" t="s">
        <v>926</v>
      </c>
      <c r="AW856" s="285" t="s">
        <v>927</v>
      </c>
      <c r="AX856" s="285">
        <v>36</v>
      </c>
      <c r="AY856" s="87">
        <v>22657</v>
      </c>
      <c r="AZ856" s="86">
        <v>5</v>
      </c>
      <c r="BA856" s="57" t="s">
        <v>3811</v>
      </c>
      <c r="BB856" s="301" t="s">
        <v>926</v>
      </c>
      <c r="BC856" s="83" t="s">
        <v>927</v>
      </c>
      <c r="BD856" s="84">
        <v>36</v>
      </c>
      <c r="BE856" s="282">
        <v>22657</v>
      </c>
      <c r="BF856" s="279">
        <v>5</v>
      </c>
      <c r="BG856" s="303" t="s">
        <v>3811</v>
      </c>
      <c r="BH856" s="86" t="s">
        <v>3829</v>
      </c>
      <c r="BI856" s="285" t="s">
        <v>3829</v>
      </c>
      <c r="BJ856" s="285" t="s">
        <v>3829</v>
      </c>
      <c r="BK856" s="86" t="s">
        <v>3829</v>
      </c>
      <c r="BL856" s="432">
        <v>5</v>
      </c>
      <c r="BM856" s="432" t="s">
        <v>3811</v>
      </c>
      <c r="BN856" s="432" t="str">
        <f>INDEX(ID!$D:$D,MATCH('Org2567'!D856,ID!$A:$A,0))</f>
        <v>ทุ่งยางแดง</v>
      </c>
    </row>
    <row r="857" spans="1:66" x14ac:dyDescent="0.25">
      <c r="A857" s="272">
        <v>854</v>
      </c>
      <c r="B857" s="272">
        <v>12</v>
      </c>
      <c r="C857" s="82" t="s">
        <v>3527</v>
      </c>
      <c r="D857" s="272" t="s">
        <v>849</v>
      </c>
      <c r="E857" s="82" t="str">
        <f t="shared" si="13"/>
        <v>รพ.ไม้แก่น</v>
      </c>
      <c r="F857" s="90" t="s">
        <v>926</v>
      </c>
      <c r="G857" s="90" t="s">
        <v>927</v>
      </c>
      <c r="H857" s="90">
        <v>34</v>
      </c>
      <c r="I857" s="273">
        <v>10962</v>
      </c>
      <c r="J857" s="90">
        <v>5</v>
      </c>
      <c r="K857" s="93" t="s">
        <v>3703</v>
      </c>
      <c r="L857" s="83" t="s">
        <v>926</v>
      </c>
      <c r="M857" s="83" t="s">
        <v>927</v>
      </c>
      <c r="N857" s="84">
        <v>34</v>
      </c>
      <c r="O857" s="85">
        <v>10982</v>
      </c>
      <c r="P857" s="274">
        <v>5</v>
      </c>
      <c r="Q857" s="275" t="s">
        <v>3811</v>
      </c>
      <c r="R857" s="276" t="s">
        <v>926</v>
      </c>
      <c r="S857" s="277" t="s">
        <v>927</v>
      </c>
      <c r="T857" s="278">
        <v>34</v>
      </c>
      <c r="U857" s="88">
        <v>10982</v>
      </c>
      <c r="V857" s="54">
        <v>5</v>
      </c>
      <c r="W857" s="54" t="s">
        <v>3811</v>
      </c>
      <c r="X857" s="276" t="s">
        <v>926</v>
      </c>
      <c r="Y857" s="83" t="s">
        <v>927</v>
      </c>
      <c r="Z857" s="84">
        <v>34</v>
      </c>
      <c r="AA857" s="88">
        <v>11062</v>
      </c>
      <c r="AB857" s="279">
        <v>5</v>
      </c>
      <c r="AC857" s="280" t="s">
        <v>3811</v>
      </c>
      <c r="AD857" s="281" t="s">
        <v>926</v>
      </c>
      <c r="AE857" s="83" t="s">
        <v>927</v>
      </c>
      <c r="AF857" s="84">
        <v>34</v>
      </c>
      <c r="AG857" s="88">
        <v>11062</v>
      </c>
      <c r="AH857" s="279">
        <v>5</v>
      </c>
      <c r="AI857" s="286" t="s">
        <v>3811</v>
      </c>
      <c r="AJ857" s="281" t="s">
        <v>926</v>
      </c>
      <c r="AK857" s="83" t="s">
        <v>927</v>
      </c>
      <c r="AL857" s="84">
        <v>34</v>
      </c>
      <c r="AM857" s="88">
        <v>11062</v>
      </c>
      <c r="AN857" s="279">
        <v>5</v>
      </c>
      <c r="AO857" s="286" t="s">
        <v>3811</v>
      </c>
      <c r="AP857" s="281" t="s">
        <v>926</v>
      </c>
      <c r="AQ857" s="83" t="s">
        <v>927</v>
      </c>
      <c r="AR857" s="84">
        <v>34</v>
      </c>
      <c r="AS857" s="88">
        <v>11062</v>
      </c>
      <c r="AT857" s="279">
        <v>5</v>
      </c>
      <c r="AU857" s="280" t="s">
        <v>3811</v>
      </c>
      <c r="AV857" s="86" t="s">
        <v>926</v>
      </c>
      <c r="AW857" s="285" t="s">
        <v>927</v>
      </c>
      <c r="AX857" s="285">
        <v>34</v>
      </c>
      <c r="AY857" s="87">
        <v>10964</v>
      </c>
      <c r="AZ857" s="86">
        <v>5</v>
      </c>
      <c r="BA857" s="57" t="s">
        <v>3811</v>
      </c>
      <c r="BB857" s="301" t="s">
        <v>926</v>
      </c>
      <c r="BC857" s="83" t="s">
        <v>927</v>
      </c>
      <c r="BD857" s="84">
        <v>34</v>
      </c>
      <c r="BE857" s="282">
        <v>10964</v>
      </c>
      <c r="BF857" s="279">
        <v>5</v>
      </c>
      <c r="BG857" s="303" t="s">
        <v>3811</v>
      </c>
      <c r="BH857" s="86" t="s">
        <v>3829</v>
      </c>
      <c r="BI857" s="285" t="s">
        <v>3829</v>
      </c>
      <c r="BJ857" s="285" t="s">
        <v>3829</v>
      </c>
      <c r="BK857" s="86" t="s">
        <v>3829</v>
      </c>
      <c r="BL857" s="432">
        <v>5</v>
      </c>
      <c r="BM857" s="432" t="s">
        <v>3811</v>
      </c>
      <c r="BN857" s="432" t="str">
        <f>INDEX(ID!$D:$D,MATCH('Org2567'!D857,ID!$A:$A,0))</f>
        <v>ไม้แก่น</v>
      </c>
    </row>
    <row r="858" spans="1:66" x14ac:dyDescent="0.25">
      <c r="A858" s="272">
        <v>855</v>
      </c>
      <c r="B858" s="272">
        <v>12</v>
      </c>
      <c r="C858" s="82" t="s">
        <v>3527</v>
      </c>
      <c r="D858" s="306" t="s">
        <v>850</v>
      </c>
      <c r="E858" s="82" t="str">
        <f t="shared" si="13"/>
        <v>รพ.ยะหริ่ง</v>
      </c>
      <c r="F858" s="90" t="s">
        <v>926</v>
      </c>
      <c r="G858" s="90" t="s">
        <v>927</v>
      </c>
      <c r="H858" s="90">
        <v>79</v>
      </c>
      <c r="I858" s="273">
        <v>77674</v>
      </c>
      <c r="J858" s="90">
        <v>7</v>
      </c>
      <c r="K858" s="93" t="s">
        <v>3704</v>
      </c>
      <c r="L858" s="83" t="s">
        <v>926</v>
      </c>
      <c r="M858" s="83" t="s">
        <v>927</v>
      </c>
      <c r="N858" s="84">
        <v>72</v>
      </c>
      <c r="O858" s="85">
        <v>78145</v>
      </c>
      <c r="P858" s="274">
        <v>7</v>
      </c>
      <c r="Q858" s="275" t="s">
        <v>3816</v>
      </c>
      <c r="R858" s="276" t="s">
        <v>926</v>
      </c>
      <c r="S858" s="277" t="s">
        <v>927</v>
      </c>
      <c r="T858" s="278">
        <v>72</v>
      </c>
      <c r="U858" s="88">
        <v>78145</v>
      </c>
      <c r="V858" s="54">
        <v>7</v>
      </c>
      <c r="W858" s="54" t="s">
        <v>3816</v>
      </c>
      <c r="X858" s="276" t="s">
        <v>926</v>
      </c>
      <c r="Y858" s="83" t="s">
        <v>927</v>
      </c>
      <c r="Z858" s="84">
        <v>72</v>
      </c>
      <c r="AA858" s="88">
        <v>78191</v>
      </c>
      <c r="AB858" s="279">
        <v>7</v>
      </c>
      <c r="AC858" s="280" t="s">
        <v>3816</v>
      </c>
      <c r="AD858" s="281" t="s">
        <v>926</v>
      </c>
      <c r="AE858" s="83" t="s">
        <v>927</v>
      </c>
      <c r="AF858" s="84">
        <v>83</v>
      </c>
      <c r="AG858" s="88">
        <v>78191</v>
      </c>
      <c r="AH858" s="279">
        <v>7</v>
      </c>
      <c r="AI858" s="286" t="s">
        <v>3816</v>
      </c>
      <c r="AJ858" s="281" t="s">
        <v>926</v>
      </c>
      <c r="AK858" s="83" t="s">
        <v>927</v>
      </c>
      <c r="AL858" s="84">
        <v>83</v>
      </c>
      <c r="AM858" s="88">
        <v>78191</v>
      </c>
      <c r="AN858" s="279">
        <v>7</v>
      </c>
      <c r="AO858" s="286" t="s">
        <v>3816</v>
      </c>
      <c r="AP858" s="281" t="s">
        <v>926</v>
      </c>
      <c r="AQ858" s="83" t="s">
        <v>927</v>
      </c>
      <c r="AR858" s="84">
        <v>83</v>
      </c>
      <c r="AS858" s="88">
        <v>78191</v>
      </c>
      <c r="AT858" s="279">
        <v>7</v>
      </c>
      <c r="AU858" s="280" t="s">
        <v>3816</v>
      </c>
      <c r="AV858" s="86" t="s">
        <v>926</v>
      </c>
      <c r="AW858" s="285" t="s">
        <v>927</v>
      </c>
      <c r="AX858" s="285">
        <v>83</v>
      </c>
      <c r="AY858" s="87">
        <v>78461</v>
      </c>
      <c r="AZ858" s="86">
        <v>7</v>
      </c>
      <c r="BA858" s="57" t="s">
        <v>3816</v>
      </c>
      <c r="BB858" s="301" t="s">
        <v>926</v>
      </c>
      <c r="BC858" s="83" t="s">
        <v>927</v>
      </c>
      <c r="BD858" s="84">
        <v>69</v>
      </c>
      <c r="BE858" s="282">
        <v>78461</v>
      </c>
      <c r="BF858" s="279">
        <v>6</v>
      </c>
      <c r="BG858" s="307" t="s">
        <v>3809</v>
      </c>
      <c r="BH858" s="86" t="s">
        <v>3829</v>
      </c>
      <c r="BI858" s="285" t="s">
        <v>3829</v>
      </c>
      <c r="BJ858" s="285" t="s">
        <v>3830</v>
      </c>
      <c r="BK858" s="86" t="s">
        <v>3830</v>
      </c>
      <c r="BL858" s="432">
        <v>7</v>
      </c>
      <c r="BM858" s="432" t="s">
        <v>3816</v>
      </c>
      <c r="BN858" s="432" t="str">
        <f>INDEX(ID!$D:$D,MATCH('Org2567'!D858,ID!$A:$A,0))</f>
        <v>ยะหริ่ง</v>
      </c>
    </row>
    <row r="859" spans="1:66" x14ac:dyDescent="0.25">
      <c r="A859" s="272">
        <v>856</v>
      </c>
      <c r="B859" s="272">
        <v>12</v>
      </c>
      <c r="C859" s="82" t="s">
        <v>3527</v>
      </c>
      <c r="D859" s="306" t="s">
        <v>851</v>
      </c>
      <c r="E859" s="82" t="str">
        <f t="shared" si="13"/>
        <v>รพ.ยะรัง</v>
      </c>
      <c r="F859" s="90" t="s">
        <v>926</v>
      </c>
      <c r="G859" s="90" t="s">
        <v>927</v>
      </c>
      <c r="H859" s="90">
        <v>48</v>
      </c>
      <c r="I859" s="273">
        <v>79257</v>
      </c>
      <c r="J859" s="90">
        <v>7</v>
      </c>
      <c r="K859" s="93" t="s">
        <v>3704</v>
      </c>
      <c r="L859" s="83" t="s">
        <v>926</v>
      </c>
      <c r="M859" s="83" t="s">
        <v>927</v>
      </c>
      <c r="N859" s="84">
        <v>73</v>
      </c>
      <c r="O859" s="85">
        <v>79609</v>
      </c>
      <c r="P859" s="274">
        <v>7</v>
      </c>
      <c r="Q859" s="275" t="s">
        <v>3816</v>
      </c>
      <c r="R859" s="276" t="s">
        <v>926</v>
      </c>
      <c r="S859" s="277" t="s">
        <v>927</v>
      </c>
      <c r="T859" s="278">
        <v>73</v>
      </c>
      <c r="U859" s="88">
        <v>79609</v>
      </c>
      <c r="V859" s="54">
        <v>7</v>
      </c>
      <c r="W859" s="54" t="s">
        <v>3816</v>
      </c>
      <c r="X859" s="276" t="s">
        <v>926</v>
      </c>
      <c r="Y859" s="83" t="s">
        <v>927</v>
      </c>
      <c r="Z859" s="84">
        <v>73</v>
      </c>
      <c r="AA859" s="88">
        <v>80076</v>
      </c>
      <c r="AB859" s="279">
        <v>7</v>
      </c>
      <c r="AC859" s="280" t="s">
        <v>3816</v>
      </c>
      <c r="AD859" s="281" t="s">
        <v>926</v>
      </c>
      <c r="AE859" s="83" t="s">
        <v>927</v>
      </c>
      <c r="AF859" s="84">
        <v>72</v>
      </c>
      <c r="AG859" s="88">
        <v>80076</v>
      </c>
      <c r="AH859" s="279">
        <v>7</v>
      </c>
      <c r="AI859" s="286" t="s">
        <v>3816</v>
      </c>
      <c r="AJ859" s="281" t="s">
        <v>926</v>
      </c>
      <c r="AK859" s="83" t="s">
        <v>927</v>
      </c>
      <c r="AL859" s="84">
        <v>72</v>
      </c>
      <c r="AM859" s="88">
        <v>80076</v>
      </c>
      <c r="AN859" s="279">
        <v>7</v>
      </c>
      <c r="AO859" s="286" t="s">
        <v>3816</v>
      </c>
      <c r="AP859" s="281" t="s">
        <v>926</v>
      </c>
      <c r="AQ859" s="83" t="s">
        <v>927</v>
      </c>
      <c r="AR859" s="84">
        <v>72</v>
      </c>
      <c r="AS859" s="88">
        <v>80076</v>
      </c>
      <c r="AT859" s="279">
        <v>7</v>
      </c>
      <c r="AU859" s="280" t="s">
        <v>3816</v>
      </c>
      <c r="AV859" s="86" t="s">
        <v>926</v>
      </c>
      <c r="AW859" s="285" t="s">
        <v>927</v>
      </c>
      <c r="AX859" s="285">
        <v>72</v>
      </c>
      <c r="AY859" s="87">
        <v>79993</v>
      </c>
      <c r="AZ859" s="86">
        <v>7</v>
      </c>
      <c r="BA859" s="57" t="s">
        <v>3816</v>
      </c>
      <c r="BB859" s="301" t="s">
        <v>926</v>
      </c>
      <c r="BC859" s="83" t="s">
        <v>927</v>
      </c>
      <c r="BD859" s="84">
        <v>64</v>
      </c>
      <c r="BE859" s="282">
        <v>79993</v>
      </c>
      <c r="BF859" s="279">
        <v>6</v>
      </c>
      <c r="BG859" s="307" t="s">
        <v>3809</v>
      </c>
      <c r="BH859" s="86" t="s">
        <v>3829</v>
      </c>
      <c r="BI859" s="285" t="s">
        <v>3829</v>
      </c>
      <c r="BJ859" s="285" t="s">
        <v>3830</v>
      </c>
      <c r="BK859" s="86" t="s">
        <v>3830</v>
      </c>
      <c r="BL859" s="432">
        <v>7</v>
      </c>
      <c r="BM859" s="432" t="s">
        <v>3816</v>
      </c>
      <c r="BN859" s="432" t="str">
        <f>INDEX(ID!$D:$D,MATCH('Org2567'!D859,ID!$A:$A,0))</f>
        <v>ยะรัง</v>
      </c>
    </row>
    <row r="860" spans="1:66" x14ac:dyDescent="0.25">
      <c r="A860" s="272">
        <v>857</v>
      </c>
      <c r="B860" s="272">
        <v>12</v>
      </c>
      <c r="C860" s="82" t="s">
        <v>3527</v>
      </c>
      <c r="D860" s="272" t="s">
        <v>852</v>
      </c>
      <c r="E860" s="82" t="str">
        <f t="shared" si="13"/>
        <v>รพ.แม่ลาน</v>
      </c>
      <c r="F860" s="90" t="s">
        <v>926</v>
      </c>
      <c r="G860" s="90" t="s">
        <v>927</v>
      </c>
      <c r="H860" s="90">
        <v>39</v>
      </c>
      <c r="I860" s="273">
        <v>15656</v>
      </c>
      <c r="J860" s="90">
        <v>5</v>
      </c>
      <c r="K860" s="93" t="s">
        <v>3703</v>
      </c>
      <c r="L860" s="83" t="s">
        <v>926</v>
      </c>
      <c r="M860" s="83" t="s">
        <v>927</v>
      </c>
      <c r="N860" s="84">
        <v>34</v>
      </c>
      <c r="O860" s="85">
        <v>15920</v>
      </c>
      <c r="P860" s="274">
        <v>5</v>
      </c>
      <c r="Q860" s="275" t="s">
        <v>3811</v>
      </c>
      <c r="R860" s="276" t="s">
        <v>926</v>
      </c>
      <c r="S860" s="277" t="s">
        <v>927</v>
      </c>
      <c r="T860" s="278">
        <v>34</v>
      </c>
      <c r="U860" s="88">
        <v>15920</v>
      </c>
      <c r="V860" s="54">
        <v>5</v>
      </c>
      <c r="W860" s="54" t="s">
        <v>3811</v>
      </c>
      <c r="X860" s="276" t="s">
        <v>926</v>
      </c>
      <c r="Y860" s="83" t="s">
        <v>927</v>
      </c>
      <c r="Z860" s="84">
        <v>34</v>
      </c>
      <c r="AA860" s="88">
        <v>15989</v>
      </c>
      <c r="AB860" s="279">
        <v>5</v>
      </c>
      <c r="AC860" s="280" t="s">
        <v>3811</v>
      </c>
      <c r="AD860" s="281" t="s">
        <v>926</v>
      </c>
      <c r="AE860" s="83" t="s">
        <v>927</v>
      </c>
      <c r="AF860" s="84">
        <v>34</v>
      </c>
      <c r="AG860" s="88">
        <v>15989</v>
      </c>
      <c r="AH860" s="279">
        <v>5</v>
      </c>
      <c r="AI860" s="286" t="s">
        <v>3811</v>
      </c>
      <c r="AJ860" s="281" t="s">
        <v>926</v>
      </c>
      <c r="AK860" s="83" t="s">
        <v>927</v>
      </c>
      <c r="AL860" s="84">
        <v>34</v>
      </c>
      <c r="AM860" s="88">
        <v>15989</v>
      </c>
      <c r="AN860" s="279">
        <v>5</v>
      </c>
      <c r="AO860" s="286" t="s">
        <v>3811</v>
      </c>
      <c r="AP860" s="281" t="s">
        <v>926</v>
      </c>
      <c r="AQ860" s="83" t="s">
        <v>927</v>
      </c>
      <c r="AR860" s="84">
        <v>34</v>
      </c>
      <c r="AS860" s="88">
        <v>15989</v>
      </c>
      <c r="AT860" s="279">
        <v>5</v>
      </c>
      <c r="AU860" s="280" t="s">
        <v>3811</v>
      </c>
      <c r="AV860" s="86" t="s">
        <v>926</v>
      </c>
      <c r="AW860" s="285" t="s">
        <v>927</v>
      </c>
      <c r="AX860" s="285">
        <v>34</v>
      </c>
      <c r="AY860" s="87">
        <v>16142</v>
      </c>
      <c r="AZ860" s="86">
        <v>5</v>
      </c>
      <c r="BA860" s="57" t="s">
        <v>3811</v>
      </c>
      <c r="BB860" s="301" t="s">
        <v>926</v>
      </c>
      <c r="BC860" s="83" t="s">
        <v>927</v>
      </c>
      <c r="BD860" s="84">
        <v>34</v>
      </c>
      <c r="BE860" s="282">
        <v>16142</v>
      </c>
      <c r="BF860" s="279">
        <v>5</v>
      </c>
      <c r="BG860" s="303" t="s">
        <v>3811</v>
      </c>
      <c r="BH860" s="86" t="s">
        <v>3829</v>
      </c>
      <c r="BI860" s="285" t="s">
        <v>3829</v>
      </c>
      <c r="BJ860" s="285" t="s">
        <v>3829</v>
      </c>
      <c r="BK860" s="86" t="s">
        <v>3829</v>
      </c>
      <c r="BL860" s="432">
        <v>5</v>
      </c>
      <c r="BM860" s="432" t="s">
        <v>3811</v>
      </c>
      <c r="BN860" s="432" t="str">
        <f>INDEX(ID!$D:$D,MATCH('Org2567'!D860,ID!$A:$A,0))</f>
        <v>แม่ลาน</v>
      </c>
    </row>
    <row r="861" spans="1:66" x14ac:dyDescent="0.25">
      <c r="A861" s="272">
        <v>858</v>
      </c>
      <c r="B861" s="272">
        <v>12</v>
      </c>
      <c r="C861" s="82" t="s">
        <v>3527</v>
      </c>
      <c r="D861" s="272" t="s">
        <v>853</v>
      </c>
      <c r="E861" s="82" t="str">
        <f t="shared" si="13"/>
        <v>รพ.สมเด็จพระยุพราชสายบุรี</v>
      </c>
      <c r="F861" s="90" t="s">
        <v>926</v>
      </c>
      <c r="G861" s="90" t="s">
        <v>952</v>
      </c>
      <c r="H861" s="90">
        <v>128</v>
      </c>
      <c r="I861" s="273">
        <v>60252</v>
      </c>
      <c r="J861" s="90">
        <v>13</v>
      </c>
      <c r="K861" s="93" t="s">
        <v>3781</v>
      </c>
      <c r="L861" s="83" t="s">
        <v>926</v>
      </c>
      <c r="M861" s="83" t="s">
        <v>952</v>
      </c>
      <c r="N861" s="84">
        <v>114</v>
      </c>
      <c r="O861" s="85">
        <v>60657</v>
      </c>
      <c r="P861" s="274">
        <v>13</v>
      </c>
      <c r="Q861" s="275" t="s">
        <v>3813</v>
      </c>
      <c r="R861" s="276" t="s">
        <v>926</v>
      </c>
      <c r="S861" s="277" t="s">
        <v>952</v>
      </c>
      <c r="T861" s="278">
        <v>114</v>
      </c>
      <c r="U861" s="88">
        <v>60657</v>
      </c>
      <c r="V861" s="54">
        <v>13</v>
      </c>
      <c r="W861" s="54" t="s">
        <v>3813</v>
      </c>
      <c r="X861" s="276" t="s">
        <v>926</v>
      </c>
      <c r="Y861" s="83" t="s">
        <v>952</v>
      </c>
      <c r="Z861" s="84">
        <v>114</v>
      </c>
      <c r="AA861" s="88">
        <v>60968</v>
      </c>
      <c r="AB861" s="279">
        <v>13</v>
      </c>
      <c r="AC861" s="280" t="s">
        <v>3813</v>
      </c>
      <c r="AD861" s="281" t="s">
        <v>926</v>
      </c>
      <c r="AE861" s="83" t="s">
        <v>952</v>
      </c>
      <c r="AF861" s="84">
        <v>136</v>
      </c>
      <c r="AG861" s="88">
        <v>60968</v>
      </c>
      <c r="AH861" s="279">
        <v>13</v>
      </c>
      <c r="AI861" s="286" t="s">
        <v>3813</v>
      </c>
      <c r="AJ861" s="281" t="s">
        <v>926</v>
      </c>
      <c r="AK861" s="83" t="s">
        <v>952</v>
      </c>
      <c r="AL861" s="84">
        <v>136</v>
      </c>
      <c r="AM861" s="88">
        <v>60968</v>
      </c>
      <c r="AN861" s="279">
        <v>13</v>
      </c>
      <c r="AO861" s="286" t="s">
        <v>3813</v>
      </c>
      <c r="AP861" s="281" t="s">
        <v>926</v>
      </c>
      <c r="AQ861" s="83" t="s">
        <v>952</v>
      </c>
      <c r="AR861" s="84">
        <v>136</v>
      </c>
      <c r="AS861" s="88">
        <v>60968</v>
      </c>
      <c r="AT861" s="279">
        <v>13</v>
      </c>
      <c r="AU861" s="280" t="s">
        <v>3813</v>
      </c>
      <c r="AV861" s="86" t="s">
        <v>926</v>
      </c>
      <c r="AW861" s="285" t="s">
        <v>952</v>
      </c>
      <c r="AX861" s="285">
        <v>136</v>
      </c>
      <c r="AY861" s="87">
        <v>60522</v>
      </c>
      <c r="AZ861" s="86">
        <v>13</v>
      </c>
      <c r="BA861" s="57" t="s">
        <v>3813</v>
      </c>
      <c r="BB861" s="301" t="s">
        <v>926</v>
      </c>
      <c r="BC861" s="83" t="s">
        <v>952</v>
      </c>
      <c r="BD861" s="84">
        <v>135</v>
      </c>
      <c r="BE861" s="282">
        <v>60522</v>
      </c>
      <c r="BF861" s="279">
        <v>13</v>
      </c>
      <c r="BG861" s="303" t="s">
        <v>3813</v>
      </c>
      <c r="BH861" s="86" t="s">
        <v>3829</v>
      </c>
      <c r="BI861" s="285" t="s">
        <v>3829</v>
      </c>
      <c r="BJ861" s="285" t="s">
        <v>3830</v>
      </c>
      <c r="BK861" s="86" t="s">
        <v>3829</v>
      </c>
      <c r="BL861" s="432">
        <v>13</v>
      </c>
      <c r="BM861" s="432" t="s">
        <v>3813</v>
      </c>
      <c r="BN861" s="432" t="str">
        <f>INDEX(ID!$D:$D,MATCH('Org2567'!D861,ID!$A:$A,0))</f>
        <v>สมเด็จพระยุพราชสายบุรี</v>
      </c>
    </row>
    <row r="862" spans="1:66" x14ac:dyDescent="0.25">
      <c r="A862" s="272">
        <v>859</v>
      </c>
      <c r="B862" s="272">
        <v>12</v>
      </c>
      <c r="C862" s="82" t="s">
        <v>3527</v>
      </c>
      <c r="D862" s="272" t="s">
        <v>854</v>
      </c>
      <c r="E862" s="82" t="str">
        <f t="shared" si="13"/>
        <v>รพ.กะพ้อ</v>
      </c>
      <c r="F862" s="90" t="s">
        <v>926</v>
      </c>
      <c r="G862" s="90" t="s">
        <v>927</v>
      </c>
      <c r="H862" s="90">
        <v>37</v>
      </c>
      <c r="I862" s="273">
        <v>16508</v>
      </c>
      <c r="J862" s="90">
        <v>5</v>
      </c>
      <c r="K862" s="93" t="s">
        <v>3703</v>
      </c>
      <c r="L862" s="83" t="s">
        <v>926</v>
      </c>
      <c r="M862" s="83" t="s">
        <v>927</v>
      </c>
      <c r="N862" s="84">
        <v>37</v>
      </c>
      <c r="O862" s="85">
        <v>16628</v>
      </c>
      <c r="P862" s="274">
        <v>5</v>
      </c>
      <c r="Q862" s="275" t="s">
        <v>3811</v>
      </c>
      <c r="R862" s="276" t="s">
        <v>926</v>
      </c>
      <c r="S862" s="277" t="s">
        <v>927</v>
      </c>
      <c r="T862" s="278">
        <v>37</v>
      </c>
      <c r="U862" s="88">
        <v>16628</v>
      </c>
      <c r="V862" s="54">
        <v>5</v>
      </c>
      <c r="W862" s="54" t="s">
        <v>3811</v>
      </c>
      <c r="X862" s="276" t="s">
        <v>926</v>
      </c>
      <c r="Y862" s="83" t="s">
        <v>927</v>
      </c>
      <c r="Z862" s="84">
        <v>37</v>
      </c>
      <c r="AA862" s="88">
        <v>16686</v>
      </c>
      <c r="AB862" s="279">
        <v>5</v>
      </c>
      <c r="AC862" s="280" t="s">
        <v>3811</v>
      </c>
      <c r="AD862" s="281" t="s">
        <v>926</v>
      </c>
      <c r="AE862" s="83" t="s">
        <v>927</v>
      </c>
      <c r="AF862" s="84">
        <v>37</v>
      </c>
      <c r="AG862" s="88">
        <v>16686</v>
      </c>
      <c r="AH862" s="279">
        <v>5</v>
      </c>
      <c r="AI862" s="286" t="s">
        <v>3811</v>
      </c>
      <c r="AJ862" s="281" t="s">
        <v>926</v>
      </c>
      <c r="AK862" s="83" t="s">
        <v>927</v>
      </c>
      <c r="AL862" s="84">
        <v>37</v>
      </c>
      <c r="AM862" s="88">
        <v>16686</v>
      </c>
      <c r="AN862" s="279">
        <v>5</v>
      </c>
      <c r="AO862" s="286" t="s">
        <v>3811</v>
      </c>
      <c r="AP862" s="281" t="s">
        <v>926</v>
      </c>
      <c r="AQ862" s="83" t="s">
        <v>927</v>
      </c>
      <c r="AR862" s="84">
        <v>37</v>
      </c>
      <c r="AS862" s="88">
        <v>16686</v>
      </c>
      <c r="AT862" s="279">
        <v>5</v>
      </c>
      <c r="AU862" s="280" t="s">
        <v>3811</v>
      </c>
      <c r="AV862" s="86" t="s">
        <v>926</v>
      </c>
      <c r="AW862" s="285" t="s">
        <v>927</v>
      </c>
      <c r="AX862" s="285">
        <v>37</v>
      </c>
      <c r="AY862" s="87">
        <v>16565</v>
      </c>
      <c r="AZ862" s="86">
        <v>5</v>
      </c>
      <c r="BA862" s="57" t="s">
        <v>3811</v>
      </c>
      <c r="BB862" s="301" t="s">
        <v>926</v>
      </c>
      <c r="BC862" s="83" t="s">
        <v>927</v>
      </c>
      <c r="BD862" s="84">
        <v>37</v>
      </c>
      <c r="BE862" s="282">
        <v>16565</v>
      </c>
      <c r="BF862" s="279">
        <v>5</v>
      </c>
      <c r="BG862" s="303" t="s">
        <v>3811</v>
      </c>
      <c r="BH862" s="86" t="s">
        <v>3829</v>
      </c>
      <c r="BI862" s="285" t="s">
        <v>3829</v>
      </c>
      <c r="BJ862" s="285" t="s">
        <v>3829</v>
      </c>
      <c r="BK862" s="86" t="s">
        <v>3829</v>
      </c>
      <c r="BL862" s="432">
        <v>5</v>
      </c>
      <c r="BM862" s="432" t="s">
        <v>3811</v>
      </c>
      <c r="BN862" s="432" t="str">
        <f>INDEX(ID!$D:$D,MATCH('Org2567'!D862,ID!$A:$A,0))</f>
        <v>กะพ้อ</v>
      </c>
    </row>
    <row r="863" spans="1:66" x14ac:dyDescent="0.25">
      <c r="A863" s="272">
        <v>860</v>
      </c>
      <c r="B863" s="272">
        <v>12</v>
      </c>
      <c r="C863" s="82" t="s">
        <v>3495</v>
      </c>
      <c r="D863" s="272" t="s">
        <v>855</v>
      </c>
      <c r="E863" s="82" t="str">
        <f t="shared" si="13"/>
        <v>รพ.พัทลุง</v>
      </c>
      <c r="F863" s="90" t="s">
        <v>922</v>
      </c>
      <c r="G863" s="90" t="s">
        <v>918</v>
      </c>
      <c r="H863" s="90">
        <v>448</v>
      </c>
      <c r="I863" s="273">
        <v>80766</v>
      </c>
      <c r="J863" s="90">
        <v>17</v>
      </c>
      <c r="K863" s="93" t="s">
        <v>3712</v>
      </c>
      <c r="L863" s="83" t="s">
        <v>922</v>
      </c>
      <c r="M863" s="83" t="s">
        <v>918</v>
      </c>
      <c r="N863" s="84">
        <v>448</v>
      </c>
      <c r="O863" s="85">
        <v>81077</v>
      </c>
      <c r="P863" s="274">
        <v>17</v>
      </c>
      <c r="Q863" s="275" t="s">
        <v>3817</v>
      </c>
      <c r="R863" s="276" t="s">
        <v>922</v>
      </c>
      <c r="S863" s="277" t="s">
        <v>918</v>
      </c>
      <c r="T863" s="278">
        <v>450</v>
      </c>
      <c r="U863" s="88">
        <v>81077</v>
      </c>
      <c r="V863" s="54">
        <v>17</v>
      </c>
      <c r="W863" s="54" t="s">
        <v>3817</v>
      </c>
      <c r="X863" s="276" t="s">
        <v>922</v>
      </c>
      <c r="Y863" s="83" t="s">
        <v>918</v>
      </c>
      <c r="Z863" s="84">
        <v>450</v>
      </c>
      <c r="AA863" s="88">
        <v>80981</v>
      </c>
      <c r="AB863" s="279">
        <v>17</v>
      </c>
      <c r="AC863" s="280" t="s">
        <v>3817</v>
      </c>
      <c r="AD863" s="281" t="s">
        <v>922</v>
      </c>
      <c r="AE863" s="83" t="s">
        <v>918</v>
      </c>
      <c r="AF863" s="84">
        <v>592</v>
      </c>
      <c r="AG863" s="88">
        <v>80981</v>
      </c>
      <c r="AH863" s="279">
        <v>17</v>
      </c>
      <c r="AI863" s="286" t="s">
        <v>3817</v>
      </c>
      <c r="AJ863" s="281" t="s">
        <v>922</v>
      </c>
      <c r="AK863" s="83" t="s">
        <v>918</v>
      </c>
      <c r="AL863" s="84">
        <v>592</v>
      </c>
      <c r="AM863" s="88">
        <v>80981</v>
      </c>
      <c r="AN863" s="279">
        <v>17</v>
      </c>
      <c r="AO863" s="286" t="s">
        <v>3817</v>
      </c>
      <c r="AP863" s="281" t="s">
        <v>922</v>
      </c>
      <c r="AQ863" s="83" t="s">
        <v>918</v>
      </c>
      <c r="AR863" s="84">
        <v>592</v>
      </c>
      <c r="AS863" s="88">
        <v>80981</v>
      </c>
      <c r="AT863" s="279">
        <v>17</v>
      </c>
      <c r="AU863" s="280" t="s">
        <v>3817</v>
      </c>
      <c r="AV863" s="86" t="s">
        <v>922</v>
      </c>
      <c r="AW863" s="285" t="s">
        <v>918</v>
      </c>
      <c r="AX863" s="285">
        <v>592</v>
      </c>
      <c r="AY863" s="87">
        <v>79887</v>
      </c>
      <c r="AZ863" s="86">
        <v>17</v>
      </c>
      <c r="BA863" s="57" t="s">
        <v>3817</v>
      </c>
      <c r="BB863" s="301" t="s">
        <v>922</v>
      </c>
      <c r="BC863" s="83" t="s">
        <v>918</v>
      </c>
      <c r="BD863" s="84">
        <v>567</v>
      </c>
      <c r="BE863" s="282">
        <v>79887</v>
      </c>
      <c r="BF863" s="279">
        <v>17</v>
      </c>
      <c r="BG863" s="303" t="s">
        <v>3817</v>
      </c>
      <c r="BH863" s="86" t="s">
        <v>3829</v>
      </c>
      <c r="BI863" s="285" t="s">
        <v>3829</v>
      </c>
      <c r="BJ863" s="285" t="s">
        <v>3830</v>
      </c>
      <c r="BK863" s="86" t="s">
        <v>3829</v>
      </c>
      <c r="BL863" s="432">
        <v>17</v>
      </c>
      <c r="BM863" s="432" t="s">
        <v>3817</v>
      </c>
      <c r="BN863" s="432" t="str">
        <f>INDEX(ID!$D:$D,MATCH('Org2567'!D863,ID!$A:$A,0))</f>
        <v>พัทลุง</v>
      </c>
    </row>
    <row r="864" spans="1:66" x14ac:dyDescent="0.25">
      <c r="A864" s="272">
        <v>861</v>
      </c>
      <c r="B864" s="272">
        <v>12</v>
      </c>
      <c r="C864" s="82" t="s">
        <v>3495</v>
      </c>
      <c r="D864" s="272" t="s">
        <v>856</v>
      </c>
      <c r="E864" s="82" t="str">
        <f t="shared" si="13"/>
        <v>รพ.กงหรา</v>
      </c>
      <c r="F864" s="90" t="s">
        <v>926</v>
      </c>
      <c r="G864" s="90" t="s">
        <v>927</v>
      </c>
      <c r="H864" s="90">
        <v>30</v>
      </c>
      <c r="I864" s="273">
        <v>28410</v>
      </c>
      <c r="J864" s="90">
        <v>5</v>
      </c>
      <c r="K864" s="93" t="s">
        <v>3703</v>
      </c>
      <c r="L864" s="83" t="s">
        <v>926</v>
      </c>
      <c r="M864" s="83" t="s">
        <v>927</v>
      </c>
      <c r="N864" s="84">
        <v>30</v>
      </c>
      <c r="O864" s="85">
        <v>28424</v>
      </c>
      <c r="P864" s="274">
        <v>5</v>
      </c>
      <c r="Q864" s="275" t="s">
        <v>3811</v>
      </c>
      <c r="R864" s="276" t="s">
        <v>926</v>
      </c>
      <c r="S864" s="277" t="s">
        <v>927</v>
      </c>
      <c r="T864" s="278">
        <v>30</v>
      </c>
      <c r="U864" s="88">
        <v>28424</v>
      </c>
      <c r="V864" s="54">
        <v>5</v>
      </c>
      <c r="W864" s="54" t="s">
        <v>3811</v>
      </c>
      <c r="X864" s="276" t="s">
        <v>926</v>
      </c>
      <c r="Y864" s="83" t="s">
        <v>927</v>
      </c>
      <c r="Z864" s="84">
        <v>30</v>
      </c>
      <c r="AA864" s="88">
        <v>28495</v>
      </c>
      <c r="AB864" s="279">
        <v>5</v>
      </c>
      <c r="AC864" s="280" t="s">
        <v>3811</v>
      </c>
      <c r="AD864" s="281" t="s">
        <v>926</v>
      </c>
      <c r="AE864" s="83" t="s">
        <v>927</v>
      </c>
      <c r="AF864" s="84">
        <v>30</v>
      </c>
      <c r="AG864" s="88">
        <v>28495</v>
      </c>
      <c r="AH864" s="279">
        <v>5</v>
      </c>
      <c r="AI864" s="286" t="s">
        <v>3811</v>
      </c>
      <c r="AJ864" s="281" t="s">
        <v>926</v>
      </c>
      <c r="AK864" s="83" t="s">
        <v>927</v>
      </c>
      <c r="AL864" s="84">
        <v>30</v>
      </c>
      <c r="AM864" s="88">
        <v>28495</v>
      </c>
      <c r="AN864" s="279">
        <v>5</v>
      </c>
      <c r="AO864" s="286" t="s">
        <v>3811</v>
      </c>
      <c r="AP864" s="281" t="s">
        <v>926</v>
      </c>
      <c r="AQ864" s="83" t="s">
        <v>927</v>
      </c>
      <c r="AR864" s="84">
        <v>30</v>
      </c>
      <c r="AS864" s="88">
        <v>28495</v>
      </c>
      <c r="AT864" s="279">
        <v>5</v>
      </c>
      <c r="AU864" s="280" t="s">
        <v>3811</v>
      </c>
      <c r="AV864" s="86" t="s">
        <v>926</v>
      </c>
      <c r="AW864" s="285" t="s">
        <v>927</v>
      </c>
      <c r="AX864" s="285">
        <v>30</v>
      </c>
      <c r="AY864" s="87">
        <v>28199</v>
      </c>
      <c r="AZ864" s="86">
        <v>5</v>
      </c>
      <c r="BA864" s="57" t="s">
        <v>3811</v>
      </c>
      <c r="BB864" s="301" t="s">
        <v>926</v>
      </c>
      <c r="BC864" s="83" t="s">
        <v>927</v>
      </c>
      <c r="BD864" s="84">
        <v>35</v>
      </c>
      <c r="BE864" s="282">
        <v>28199</v>
      </c>
      <c r="BF864" s="279">
        <v>5</v>
      </c>
      <c r="BG864" s="303" t="s">
        <v>3811</v>
      </c>
      <c r="BH864" s="86" t="s">
        <v>3829</v>
      </c>
      <c r="BI864" s="285" t="s">
        <v>3829</v>
      </c>
      <c r="BJ864" s="285" t="s">
        <v>3830</v>
      </c>
      <c r="BK864" s="86" t="s">
        <v>3829</v>
      </c>
      <c r="BL864" s="432">
        <v>5</v>
      </c>
      <c r="BM864" s="432" t="s">
        <v>3811</v>
      </c>
      <c r="BN864" s="432" t="str">
        <f>INDEX(ID!$D:$D,MATCH('Org2567'!D864,ID!$A:$A,0))</f>
        <v>กงหรา</v>
      </c>
    </row>
    <row r="865" spans="1:66" x14ac:dyDescent="0.25">
      <c r="A865" s="272">
        <v>862</v>
      </c>
      <c r="B865" s="272">
        <v>12</v>
      </c>
      <c r="C865" s="82" t="s">
        <v>3495</v>
      </c>
      <c r="D865" s="272" t="s">
        <v>857</v>
      </c>
      <c r="E865" s="82" t="str">
        <f t="shared" si="13"/>
        <v>รพ.เขาชัยสน</v>
      </c>
      <c r="F865" s="90" t="s">
        <v>926</v>
      </c>
      <c r="G865" s="90" t="s">
        <v>927</v>
      </c>
      <c r="H865" s="90">
        <v>50</v>
      </c>
      <c r="I865" s="273">
        <v>31842</v>
      </c>
      <c r="J865" s="90">
        <v>6</v>
      </c>
      <c r="K865" s="93" t="s">
        <v>3783</v>
      </c>
      <c r="L865" s="83" t="s">
        <v>926</v>
      </c>
      <c r="M865" s="83" t="s">
        <v>927</v>
      </c>
      <c r="N865" s="84">
        <v>47</v>
      </c>
      <c r="O865" s="85">
        <v>31955</v>
      </c>
      <c r="P865" s="274">
        <v>6</v>
      </c>
      <c r="Q865" s="275" t="s">
        <v>3809</v>
      </c>
      <c r="R865" s="276" t="s">
        <v>926</v>
      </c>
      <c r="S865" s="277" t="s">
        <v>927</v>
      </c>
      <c r="T865" s="278">
        <v>44</v>
      </c>
      <c r="U865" s="88">
        <v>31955</v>
      </c>
      <c r="V865" s="54">
        <v>6</v>
      </c>
      <c r="W865" s="54" t="s">
        <v>3809</v>
      </c>
      <c r="X865" s="276" t="s">
        <v>926</v>
      </c>
      <c r="Y865" s="83" t="s">
        <v>927</v>
      </c>
      <c r="Z865" s="84">
        <v>44</v>
      </c>
      <c r="AA865" s="88">
        <v>32098</v>
      </c>
      <c r="AB865" s="279">
        <v>6</v>
      </c>
      <c r="AC865" s="280" t="s">
        <v>3809</v>
      </c>
      <c r="AD865" s="281" t="s">
        <v>926</v>
      </c>
      <c r="AE865" s="83" t="s">
        <v>927</v>
      </c>
      <c r="AF865" s="84">
        <v>30</v>
      </c>
      <c r="AG865" s="88">
        <v>32098</v>
      </c>
      <c r="AH865" s="279">
        <v>6</v>
      </c>
      <c r="AI865" s="286" t="s">
        <v>3809</v>
      </c>
      <c r="AJ865" s="281" t="s">
        <v>926</v>
      </c>
      <c r="AK865" s="83" t="s">
        <v>927</v>
      </c>
      <c r="AL865" s="84">
        <v>30</v>
      </c>
      <c r="AM865" s="88">
        <v>32098</v>
      </c>
      <c r="AN865" s="279">
        <v>6</v>
      </c>
      <c r="AO865" s="286" t="s">
        <v>3809</v>
      </c>
      <c r="AP865" s="281" t="s">
        <v>926</v>
      </c>
      <c r="AQ865" s="83" t="s">
        <v>927</v>
      </c>
      <c r="AR865" s="84">
        <v>30</v>
      </c>
      <c r="AS865" s="88">
        <v>32098</v>
      </c>
      <c r="AT865" s="279">
        <v>6</v>
      </c>
      <c r="AU865" s="280" t="s">
        <v>3809</v>
      </c>
      <c r="AV865" s="86" t="s">
        <v>926</v>
      </c>
      <c r="AW865" s="285" t="s">
        <v>927</v>
      </c>
      <c r="AX865" s="285">
        <v>30</v>
      </c>
      <c r="AY865" s="87">
        <v>31654</v>
      </c>
      <c r="AZ865" s="86">
        <v>6</v>
      </c>
      <c r="BA865" s="57" t="s">
        <v>3809</v>
      </c>
      <c r="BB865" s="301" t="s">
        <v>926</v>
      </c>
      <c r="BC865" s="83" t="s">
        <v>927</v>
      </c>
      <c r="BD865" s="84">
        <v>30</v>
      </c>
      <c r="BE865" s="282">
        <v>31654</v>
      </c>
      <c r="BF865" s="279">
        <v>6</v>
      </c>
      <c r="BG865" s="303" t="s">
        <v>3809</v>
      </c>
      <c r="BH865" s="86" t="s">
        <v>3829</v>
      </c>
      <c r="BI865" s="285" t="s">
        <v>3829</v>
      </c>
      <c r="BJ865" s="285" t="s">
        <v>3829</v>
      </c>
      <c r="BK865" s="86" t="s">
        <v>3829</v>
      </c>
      <c r="BL865" s="432">
        <v>6</v>
      </c>
      <c r="BM865" s="432" t="s">
        <v>3809</v>
      </c>
      <c r="BN865" s="432" t="str">
        <f>INDEX(ID!$D:$D,MATCH('Org2567'!D865,ID!$A:$A,0))</f>
        <v>เขาชัยสน</v>
      </c>
    </row>
    <row r="866" spans="1:66" x14ac:dyDescent="0.25">
      <c r="A866" s="272">
        <v>863</v>
      </c>
      <c r="B866" s="272">
        <v>12</v>
      </c>
      <c r="C866" s="82" t="s">
        <v>3495</v>
      </c>
      <c r="D866" s="272" t="s">
        <v>858</v>
      </c>
      <c r="E866" s="82" t="str">
        <f t="shared" si="13"/>
        <v>รพ.ตะโหมด</v>
      </c>
      <c r="F866" s="90" t="s">
        <v>926</v>
      </c>
      <c r="G866" s="90" t="s">
        <v>931</v>
      </c>
      <c r="H866" s="90">
        <v>36</v>
      </c>
      <c r="I866" s="273">
        <v>24267</v>
      </c>
      <c r="J866" s="90">
        <v>9</v>
      </c>
      <c r="K866" s="93" t="s">
        <v>3708</v>
      </c>
      <c r="L866" s="83" t="s">
        <v>926</v>
      </c>
      <c r="M866" s="83" t="s">
        <v>931</v>
      </c>
      <c r="N866" s="84">
        <v>36</v>
      </c>
      <c r="O866" s="85">
        <v>24294</v>
      </c>
      <c r="P866" s="274">
        <v>9</v>
      </c>
      <c r="Q866" s="275" t="s">
        <v>3814</v>
      </c>
      <c r="R866" s="276" t="s">
        <v>926</v>
      </c>
      <c r="S866" s="277" t="s">
        <v>931</v>
      </c>
      <c r="T866" s="278">
        <v>32</v>
      </c>
      <c r="U866" s="88">
        <v>24294</v>
      </c>
      <c r="V866" s="54">
        <v>9</v>
      </c>
      <c r="W866" s="54" t="s">
        <v>3814</v>
      </c>
      <c r="X866" s="276" t="s">
        <v>926</v>
      </c>
      <c r="Y866" s="83" t="s">
        <v>931</v>
      </c>
      <c r="Z866" s="84">
        <v>32</v>
      </c>
      <c r="AA866" s="88">
        <v>24372</v>
      </c>
      <c r="AB866" s="279">
        <v>9</v>
      </c>
      <c r="AC866" s="280" t="s">
        <v>3814</v>
      </c>
      <c r="AD866" s="281" t="s">
        <v>926</v>
      </c>
      <c r="AE866" s="83" t="s">
        <v>931</v>
      </c>
      <c r="AF866" s="84">
        <v>32</v>
      </c>
      <c r="AG866" s="88">
        <v>24372</v>
      </c>
      <c r="AH866" s="279">
        <v>9</v>
      </c>
      <c r="AI866" s="286" t="s">
        <v>3814</v>
      </c>
      <c r="AJ866" s="281" t="s">
        <v>926</v>
      </c>
      <c r="AK866" s="83" t="s">
        <v>931</v>
      </c>
      <c r="AL866" s="84">
        <v>32</v>
      </c>
      <c r="AM866" s="88">
        <v>24372</v>
      </c>
      <c r="AN866" s="279">
        <v>9</v>
      </c>
      <c r="AO866" s="286" t="s">
        <v>3814</v>
      </c>
      <c r="AP866" s="281" t="s">
        <v>926</v>
      </c>
      <c r="AQ866" s="83" t="s">
        <v>931</v>
      </c>
      <c r="AR866" s="84">
        <v>32</v>
      </c>
      <c r="AS866" s="88">
        <v>24372</v>
      </c>
      <c r="AT866" s="279">
        <v>9</v>
      </c>
      <c r="AU866" s="280" t="s">
        <v>3814</v>
      </c>
      <c r="AV866" s="86" t="s">
        <v>926</v>
      </c>
      <c r="AW866" s="285" t="s">
        <v>931</v>
      </c>
      <c r="AX866" s="285">
        <v>32</v>
      </c>
      <c r="AY866" s="87">
        <v>23841</v>
      </c>
      <c r="AZ866" s="86">
        <v>9</v>
      </c>
      <c r="BA866" s="57" t="s">
        <v>3814</v>
      </c>
      <c r="BB866" s="301" t="s">
        <v>926</v>
      </c>
      <c r="BC866" s="83" t="s">
        <v>931</v>
      </c>
      <c r="BD866" s="84">
        <v>31</v>
      </c>
      <c r="BE866" s="282">
        <v>23841</v>
      </c>
      <c r="BF866" s="279">
        <v>9</v>
      </c>
      <c r="BG866" s="303" t="s">
        <v>3814</v>
      </c>
      <c r="BH866" s="86" t="s">
        <v>3829</v>
      </c>
      <c r="BI866" s="285" t="s">
        <v>3829</v>
      </c>
      <c r="BJ866" s="285" t="s">
        <v>3830</v>
      </c>
      <c r="BK866" s="86" t="s">
        <v>3829</v>
      </c>
      <c r="BL866" s="432">
        <v>9</v>
      </c>
      <c r="BM866" s="432" t="s">
        <v>3814</v>
      </c>
      <c r="BN866" s="432" t="str">
        <f>INDEX(ID!$D:$D,MATCH('Org2567'!D866,ID!$A:$A,0))</f>
        <v>ตะโหมด</v>
      </c>
    </row>
    <row r="867" spans="1:66" x14ac:dyDescent="0.25">
      <c r="A867" s="272">
        <v>864</v>
      </c>
      <c r="B867" s="272">
        <v>12</v>
      </c>
      <c r="C867" s="82" t="s">
        <v>3495</v>
      </c>
      <c r="D867" s="272" t="s">
        <v>859</v>
      </c>
      <c r="E867" s="82" t="str">
        <f t="shared" si="13"/>
        <v>รพ.ควนขนุน</v>
      </c>
      <c r="F867" s="90" t="s">
        <v>926</v>
      </c>
      <c r="G867" s="90" t="s">
        <v>952</v>
      </c>
      <c r="H867" s="90">
        <v>90</v>
      </c>
      <c r="I867" s="273">
        <v>57963</v>
      </c>
      <c r="J867" s="90">
        <v>12</v>
      </c>
      <c r="K867" s="93" t="s">
        <v>3782</v>
      </c>
      <c r="L867" s="83" t="s">
        <v>926</v>
      </c>
      <c r="M867" s="83" t="s">
        <v>952</v>
      </c>
      <c r="N867" s="84">
        <v>90</v>
      </c>
      <c r="O867" s="85">
        <v>58009</v>
      </c>
      <c r="P867" s="274">
        <v>12</v>
      </c>
      <c r="Q867" s="275" t="s">
        <v>3820</v>
      </c>
      <c r="R867" s="276" t="s">
        <v>926</v>
      </c>
      <c r="S867" s="277" t="s">
        <v>952</v>
      </c>
      <c r="T867" s="278">
        <v>90</v>
      </c>
      <c r="U867" s="88">
        <v>58009</v>
      </c>
      <c r="V867" s="54">
        <v>12</v>
      </c>
      <c r="W867" s="54" t="s">
        <v>3820</v>
      </c>
      <c r="X867" s="276" t="s">
        <v>926</v>
      </c>
      <c r="Y867" s="83" t="s">
        <v>952</v>
      </c>
      <c r="Z867" s="84">
        <v>90</v>
      </c>
      <c r="AA867" s="88">
        <v>57934</v>
      </c>
      <c r="AB867" s="279">
        <v>12</v>
      </c>
      <c r="AC867" s="280" t="s">
        <v>3820</v>
      </c>
      <c r="AD867" s="281" t="s">
        <v>926</v>
      </c>
      <c r="AE867" s="83" t="s">
        <v>952</v>
      </c>
      <c r="AF867" s="84">
        <v>90</v>
      </c>
      <c r="AG867" s="88">
        <v>57934</v>
      </c>
      <c r="AH867" s="279">
        <v>12</v>
      </c>
      <c r="AI867" s="286" t="s">
        <v>3820</v>
      </c>
      <c r="AJ867" s="281" t="s">
        <v>926</v>
      </c>
      <c r="AK867" s="83" t="s">
        <v>952</v>
      </c>
      <c r="AL867" s="84">
        <v>90</v>
      </c>
      <c r="AM867" s="88">
        <v>57934</v>
      </c>
      <c r="AN867" s="279">
        <v>12</v>
      </c>
      <c r="AO867" s="286" t="s">
        <v>3820</v>
      </c>
      <c r="AP867" s="281" t="s">
        <v>926</v>
      </c>
      <c r="AQ867" s="83" t="s">
        <v>952</v>
      </c>
      <c r="AR867" s="84">
        <v>90</v>
      </c>
      <c r="AS867" s="88">
        <v>57934</v>
      </c>
      <c r="AT867" s="279">
        <v>12</v>
      </c>
      <c r="AU867" s="280" t="s">
        <v>3820</v>
      </c>
      <c r="AV867" s="86" t="s">
        <v>926</v>
      </c>
      <c r="AW867" s="285" t="s">
        <v>952</v>
      </c>
      <c r="AX867" s="285">
        <v>90</v>
      </c>
      <c r="AY867" s="87">
        <v>57264</v>
      </c>
      <c r="AZ867" s="86">
        <v>12</v>
      </c>
      <c r="BA867" s="57" t="s">
        <v>3820</v>
      </c>
      <c r="BB867" s="301" t="s">
        <v>926</v>
      </c>
      <c r="BC867" s="83" t="s">
        <v>952</v>
      </c>
      <c r="BD867" s="84">
        <v>90</v>
      </c>
      <c r="BE867" s="282">
        <v>57264</v>
      </c>
      <c r="BF867" s="279">
        <v>12</v>
      </c>
      <c r="BG867" s="303" t="s">
        <v>3820</v>
      </c>
      <c r="BH867" s="86" t="s">
        <v>3829</v>
      </c>
      <c r="BI867" s="285" t="s">
        <v>3829</v>
      </c>
      <c r="BJ867" s="285" t="s">
        <v>3829</v>
      </c>
      <c r="BK867" s="86" t="s">
        <v>3829</v>
      </c>
      <c r="BL867" s="432">
        <v>12</v>
      </c>
      <c r="BM867" s="432" t="s">
        <v>3820</v>
      </c>
      <c r="BN867" s="432" t="str">
        <f>INDEX(ID!$D:$D,MATCH('Org2567'!D867,ID!$A:$A,0))</f>
        <v>ควนขนุน</v>
      </c>
    </row>
    <row r="868" spans="1:66" x14ac:dyDescent="0.25">
      <c r="A868" s="272">
        <v>865</v>
      </c>
      <c r="B868" s="272">
        <v>12</v>
      </c>
      <c r="C868" s="82" t="s">
        <v>3495</v>
      </c>
      <c r="D868" s="272" t="s">
        <v>860</v>
      </c>
      <c r="E868" s="82" t="str">
        <f t="shared" si="13"/>
        <v>รพ.ปากพะยูน</v>
      </c>
      <c r="F868" s="90" t="s">
        <v>926</v>
      </c>
      <c r="G868" s="90" t="s">
        <v>927</v>
      </c>
      <c r="H868" s="90">
        <v>36</v>
      </c>
      <c r="I868" s="273">
        <v>35630</v>
      </c>
      <c r="J868" s="90">
        <v>6</v>
      </c>
      <c r="K868" s="93" t="s">
        <v>3783</v>
      </c>
      <c r="L868" s="83" t="s">
        <v>926</v>
      </c>
      <c r="M868" s="83" t="s">
        <v>927</v>
      </c>
      <c r="N868" s="84">
        <v>30</v>
      </c>
      <c r="O868" s="85">
        <v>35438</v>
      </c>
      <c r="P868" s="274">
        <v>6</v>
      </c>
      <c r="Q868" s="275" t="s">
        <v>3809</v>
      </c>
      <c r="R868" s="276" t="s">
        <v>926</v>
      </c>
      <c r="S868" s="277" t="s">
        <v>927</v>
      </c>
      <c r="T868" s="278">
        <v>30</v>
      </c>
      <c r="U868" s="88">
        <v>35438</v>
      </c>
      <c r="V868" s="54">
        <v>6</v>
      </c>
      <c r="W868" s="54" t="s">
        <v>3809</v>
      </c>
      <c r="X868" s="276" t="s">
        <v>926</v>
      </c>
      <c r="Y868" s="83" t="s">
        <v>927</v>
      </c>
      <c r="Z868" s="84">
        <v>30</v>
      </c>
      <c r="AA868" s="88">
        <v>35503</v>
      </c>
      <c r="AB868" s="279">
        <v>6</v>
      </c>
      <c r="AC868" s="280" t="s">
        <v>3809</v>
      </c>
      <c r="AD868" s="281" t="s">
        <v>926</v>
      </c>
      <c r="AE868" s="83" t="s">
        <v>927</v>
      </c>
      <c r="AF868" s="84">
        <v>30</v>
      </c>
      <c r="AG868" s="88">
        <v>35503</v>
      </c>
      <c r="AH868" s="279">
        <v>6</v>
      </c>
      <c r="AI868" s="286" t="s">
        <v>3809</v>
      </c>
      <c r="AJ868" s="281" t="s">
        <v>926</v>
      </c>
      <c r="AK868" s="83" t="s">
        <v>927</v>
      </c>
      <c r="AL868" s="84">
        <v>30</v>
      </c>
      <c r="AM868" s="88">
        <v>35503</v>
      </c>
      <c r="AN868" s="279">
        <v>6</v>
      </c>
      <c r="AO868" s="286" t="s">
        <v>3809</v>
      </c>
      <c r="AP868" s="281" t="s">
        <v>926</v>
      </c>
      <c r="AQ868" s="83" t="s">
        <v>927</v>
      </c>
      <c r="AR868" s="84">
        <v>30</v>
      </c>
      <c r="AS868" s="88">
        <v>35503</v>
      </c>
      <c r="AT868" s="279">
        <v>6</v>
      </c>
      <c r="AU868" s="280" t="s">
        <v>3809</v>
      </c>
      <c r="AV868" s="86" t="s">
        <v>926</v>
      </c>
      <c r="AW868" s="285" t="s">
        <v>927</v>
      </c>
      <c r="AX868" s="285">
        <v>30</v>
      </c>
      <c r="AY868" s="87">
        <v>34742</v>
      </c>
      <c r="AZ868" s="86">
        <v>6</v>
      </c>
      <c r="BA868" s="57" t="s">
        <v>3809</v>
      </c>
      <c r="BB868" s="301" t="s">
        <v>926</v>
      </c>
      <c r="BC868" s="83" t="s">
        <v>927</v>
      </c>
      <c r="BD868" s="84">
        <v>30</v>
      </c>
      <c r="BE868" s="282">
        <v>34742</v>
      </c>
      <c r="BF868" s="279">
        <v>6</v>
      </c>
      <c r="BG868" s="303" t="s">
        <v>3809</v>
      </c>
      <c r="BH868" s="86" t="s">
        <v>3829</v>
      </c>
      <c r="BI868" s="285" t="s">
        <v>3829</v>
      </c>
      <c r="BJ868" s="285" t="s">
        <v>3829</v>
      </c>
      <c r="BK868" s="86" t="s">
        <v>3829</v>
      </c>
      <c r="BL868" s="432">
        <v>6</v>
      </c>
      <c r="BM868" s="432" t="s">
        <v>3809</v>
      </c>
      <c r="BN868" s="432" t="str">
        <f>INDEX(ID!$D:$D,MATCH('Org2567'!D868,ID!$A:$A,0))</f>
        <v>ปากพะยูน</v>
      </c>
    </row>
    <row r="869" spans="1:66" x14ac:dyDescent="0.25">
      <c r="A869" s="272">
        <v>866</v>
      </c>
      <c r="B869" s="272">
        <v>12</v>
      </c>
      <c r="C869" s="82" t="s">
        <v>3495</v>
      </c>
      <c r="D869" s="272" t="s">
        <v>861</v>
      </c>
      <c r="E869" s="82" t="str">
        <f t="shared" si="13"/>
        <v>รพ.ศรีบรรพต</v>
      </c>
      <c r="F869" s="90" t="s">
        <v>926</v>
      </c>
      <c r="G869" s="90" t="s">
        <v>927</v>
      </c>
      <c r="H869" s="90">
        <v>30</v>
      </c>
      <c r="I869" s="273">
        <v>13044</v>
      </c>
      <c r="J869" s="90">
        <v>5</v>
      </c>
      <c r="K869" s="93" t="s">
        <v>3703</v>
      </c>
      <c r="L869" s="83" t="s">
        <v>926</v>
      </c>
      <c r="M869" s="83" t="s">
        <v>927</v>
      </c>
      <c r="N869" s="84">
        <v>30</v>
      </c>
      <c r="O869" s="85">
        <v>13095</v>
      </c>
      <c r="P869" s="274">
        <v>5</v>
      </c>
      <c r="Q869" s="275" t="s">
        <v>3811</v>
      </c>
      <c r="R869" s="276" t="s">
        <v>926</v>
      </c>
      <c r="S869" s="277" t="s">
        <v>927</v>
      </c>
      <c r="T869" s="278">
        <v>30</v>
      </c>
      <c r="U869" s="88">
        <v>13095</v>
      </c>
      <c r="V869" s="54">
        <v>5</v>
      </c>
      <c r="W869" s="54" t="s">
        <v>3811</v>
      </c>
      <c r="X869" s="276" t="s">
        <v>926</v>
      </c>
      <c r="Y869" s="83" t="s">
        <v>927</v>
      </c>
      <c r="Z869" s="84">
        <v>30</v>
      </c>
      <c r="AA869" s="88">
        <v>13137</v>
      </c>
      <c r="AB869" s="279">
        <v>5</v>
      </c>
      <c r="AC869" s="280" t="s">
        <v>3811</v>
      </c>
      <c r="AD869" s="281" t="s">
        <v>926</v>
      </c>
      <c r="AE869" s="83" t="s">
        <v>927</v>
      </c>
      <c r="AF869" s="84">
        <v>30</v>
      </c>
      <c r="AG869" s="88">
        <v>13137</v>
      </c>
      <c r="AH869" s="279">
        <v>5</v>
      </c>
      <c r="AI869" s="286" t="s">
        <v>3811</v>
      </c>
      <c r="AJ869" s="281" t="s">
        <v>926</v>
      </c>
      <c r="AK869" s="83" t="s">
        <v>927</v>
      </c>
      <c r="AL869" s="84">
        <v>30</v>
      </c>
      <c r="AM869" s="88">
        <v>13137</v>
      </c>
      <c r="AN869" s="279">
        <v>5</v>
      </c>
      <c r="AO869" s="286" t="s">
        <v>3811</v>
      </c>
      <c r="AP869" s="281" t="s">
        <v>926</v>
      </c>
      <c r="AQ869" s="83" t="s">
        <v>927</v>
      </c>
      <c r="AR869" s="84">
        <v>30</v>
      </c>
      <c r="AS869" s="88">
        <v>13137</v>
      </c>
      <c r="AT869" s="279">
        <v>5</v>
      </c>
      <c r="AU869" s="280" t="s">
        <v>3811</v>
      </c>
      <c r="AV869" s="86" t="s">
        <v>926</v>
      </c>
      <c r="AW869" s="285" t="s">
        <v>927</v>
      </c>
      <c r="AX869" s="285">
        <v>30</v>
      </c>
      <c r="AY869" s="87">
        <v>12983</v>
      </c>
      <c r="AZ869" s="86">
        <v>5</v>
      </c>
      <c r="BA869" s="57" t="s">
        <v>3811</v>
      </c>
      <c r="BB869" s="301" t="s">
        <v>926</v>
      </c>
      <c r="BC869" s="83" t="s">
        <v>927</v>
      </c>
      <c r="BD869" s="84">
        <v>30</v>
      </c>
      <c r="BE869" s="282">
        <v>12983</v>
      </c>
      <c r="BF869" s="279">
        <v>5</v>
      </c>
      <c r="BG869" s="303" t="s">
        <v>3811</v>
      </c>
      <c r="BH869" s="86" t="s">
        <v>3829</v>
      </c>
      <c r="BI869" s="285" t="s">
        <v>3829</v>
      </c>
      <c r="BJ869" s="285" t="s">
        <v>3829</v>
      </c>
      <c r="BK869" s="86" t="s">
        <v>3829</v>
      </c>
      <c r="BL869" s="432">
        <v>5</v>
      </c>
      <c r="BM869" s="432" t="s">
        <v>3811</v>
      </c>
      <c r="BN869" s="432" t="str">
        <f>INDEX(ID!$D:$D,MATCH('Org2567'!D869,ID!$A:$A,0))</f>
        <v>ศรีบรรพต</v>
      </c>
    </row>
    <row r="870" spans="1:66" x14ac:dyDescent="0.25">
      <c r="A870" s="272">
        <v>867</v>
      </c>
      <c r="B870" s="272">
        <v>12</v>
      </c>
      <c r="C870" s="82" t="s">
        <v>3495</v>
      </c>
      <c r="D870" s="272" t="s">
        <v>862</v>
      </c>
      <c r="E870" s="82" t="str">
        <f t="shared" si="13"/>
        <v>รพ.ป่าบอน</v>
      </c>
      <c r="F870" s="90" t="s">
        <v>926</v>
      </c>
      <c r="G870" s="90" t="s">
        <v>927</v>
      </c>
      <c r="H870" s="90">
        <v>30</v>
      </c>
      <c r="I870" s="273">
        <v>36176</v>
      </c>
      <c r="J870" s="90">
        <v>6</v>
      </c>
      <c r="K870" s="93" t="s">
        <v>3783</v>
      </c>
      <c r="L870" s="83" t="s">
        <v>926</v>
      </c>
      <c r="M870" s="83" t="s">
        <v>927</v>
      </c>
      <c r="N870" s="84">
        <v>30</v>
      </c>
      <c r="O870" s="85">
        <v>35908</v>
      </c>
      <c r="P870" s="274">
        <v>6</v>
      </c>
      <c r="Q870" s="275" t="s">
        <v>3809</v>
      </c>
      <c r="R870" s="276" t="s">
        <v>926</v>
      </c>
      <c r="S870" s="277" t="s">
        <v>927</v>
      </c>
      <c r="T870" s="278">
        <v>31</v>
      </c>
      <c r="U870" s="88">
        <v>35908</v>
      </c>
      <c r="V870" s="54">
        <v>6</v>
      </c>
      <c r="W870" s="54" t="s">
        <v>3809</v>
      </c>
      <c r="X870" s="276" t="s">
        <v>926</v>
      </c>
      <c r="Y870" s="83" t="s">
        <v>927</v>
      </c>
      <c r="Z870" s="84">
        <v>31</v>
      </c>
      <c r="AA870" s="88">
        <v>35936</v>
      </c>
      <c r="AB870" s="279">
        <v>6</v>
      </c>
      <c r="AC870" s="280" t="s">
        <v>3809</v>
      </c>
      <c r="AD870" s="281" t="s">
        <v>926</v>
      </c>
      <c r="AE870" s="83" t="s">
        <v>927</v>
      </c>
      <c r="AF870" s="84">
        <v>30</v>
      </c>
      <c r="AG870" s="88">
        <v>35936</v>
      </c>
      <c r="AH870" s="279">
        <v>6</v>
      </c>
      <c r="AI870" s="286" t="s">
        <v>3809</v>
      </c>
      <c r="AJ870" s="281" t="s">
        <v>926</v>
      </c>
      <c r="AK870" s="83" t="s">
        <v>927</v>
      </c>
      <c r="AL870" s="84">
        <v>30</v>
      </c>
      <c r="AM870" s="88">
        <v>35936</v>
      </c>
      <c r="AN870" s="279">
        <v>6</v>
      </c>
      <c r="AO870" s="286" t="s">
        <v>3809</v>
      </c>
      <c r="AP870" s="281" t="s">
        <v>926</v>
      </c>
      <c r="AQ870" s="83" t="s">
        <v>927</v>
      </c>
      <c r="AR870" s="84">
        <v>30</v>
      </c>
      <c r="AS870" s="88">
        <v>35936</v>
      </c>
      <c r="AT870" s="279">
        <v>6</v>
      </c>
      <c r="AU870" s="280" t="s">
        <v>3809</v>
      </c>
      <c r="AV870" s="86" t="s">
        <v>926</v>
      </c>
      <c r="AW870" s="285" t="s">
        <v>927</v>
      </c>
      <c r="AX870" s="285">
        <v>30</v>
      </c>
      <c r="AY870" s="87">
        <v>35312</v>
      </c>
      <c r="AZ870" s="86">
        <v>6</v>
      </c>
      <c r="BA870" s="57" t="s">
        <v>3809</v>
      </c>
      <c r="BB870" s="301" t="s">
        <v>926</v>
      </c>
      <c r="BC870" s="83" t="s">
        <v>927</v>
      </c>
      <c r="BD870" s="84">
        <v>30</v>
      </c>
      <c r="BE870" s="282">
        <v>35312</v>
      </c>
      <c r="BF870" s="279">
        <v>6</v>
      </c>
      <c r="BG870" s="303" t="s">
        <v>3809</v>
      </c>
      <c r="BH870" s="86" t="s">
        <v>3829</v>
      </c>
      <c r="BI870" s="285" t="s">
        <v>3829</v>
      </c>
      <c r="BJ870" s="285" t="s">
        <v>3829</v>
      </c>
      <c r="BK870" s="86" t="s">
        <v>3829</v>
      </c>
      <c r="BL870" s="432">
        <v>6</v>
      </c>
      <c r="BM870" s="432" t="s">
        <v>3809</v>
      </c>
      <c r="BN870" s="432" t="str">
        <f>INDEX(ID!$D:$D,MATCH('Org2567'!D870,ID!$A:$A,0))</f>
        <v>ป่าบอน</v>
      </c>
    </row>
    <row r="871" spans="1:66" x14ac:dyDescent="0.25">
      <c r="A871" s="272">
        <v>868</v>
      </c>
      <c r="B871" s="272">
        <v>12</v>
      </c>
      <c r="C871" s="82" t="s">
        <v>3495</v>
      </c>
      <c r="D871" s="272" t="s">
        <v>863</v>
      </c>
      <c r="E871" s="82" t="str">
        <f t="shared" si="13"/>
        <v>รพ.บางแก้ว</v>
      </c>
      <c r="F871" s="90" t="s">
        <v>926</v>
      </c>
      <c r="G871" s="90" t="s">
        <v>927</v>
      </c>
      <c r="H871" s="90">
        <v>30</v>
      </c>
      <c r="I871" s="273">
        <v>19344</v>
      </c>
      <c r="J871" s="90">
        <v>5</v>
      </c>
      <c r="K871" s="93" t="s">
        <v>3703</v>
      </c>
      <c r="L871" s="83" t="s">
        <v>926</v>
      </c>
      <c r="M871" s="83" t="s">
        <v>927</v>
      </c>
      <c r="N871" s="84">
        <v>30</v>
      </c>
      <c r="O871" s="85">
        <v>19409</v>
      </c>
      <c r="P871" s="274">
        <v>5</v>
      </c>
      <c r="Q871" s="275" t="s">
        <v>3811</v>
      </c>
      <c r="R871" s="276" t="s">
        <v>926</v>
      </c>
      <c r="S871" s="277" t="s">
        <v>927</v>
      </c>
      <c r="T871" s="278">
        <v>30</v>
      </c>
      <c r="U871" s="88">
        <v>19409</v>
      </c>
      <c r="V871" s="54">
        <v>5</v>
      </c>
      <c r="W871" s="54" t="s">
        <v>3811</v>
      </c>
      <c r="X871" s="276" t="s">
        <v>926</v>
      </c>
      <c r="Y871" s="83" t="s">
        <v>927</v>
      </c>
      <c r="Z871" s="84">
        <v>30</v>
      </c>
      <c r="AA871" s="88">
        <v>19591</v>
      </c>
      <c r="AB871" s="279">
        <v>5</v>
      </c>
      <c r="AC871" s="280" t="s">
        <v>3811</v>
      </c>
      <c r="AD871" s="281" t="s">
        <v>926</v>
      </c>
      <c r="AE871" s="83" t="s">
        <v>927</v>
      </c>
      <c r="AF871" s="84">
        <v>30</v>
      </c>
      <c r="AG871" s="88">
        <v>19591</v>
      </c>
      <c r="AH871" s="279">
        <v>5</v>
      </c>
      <c r="AI871" s="286" t="s">
        <v>3811</v>
      </c>
      <c r="AJ871" s="281" t="s">
        <v>926</v>
      </c>
      <c r="AK871" s="83" t="s">
        <v>927</v>
      </c>
      <c r="AL871" s="84">
        <v>30</v>
      </c>
      <c r="AM871" s="88">
        <v>19591</v>
      </c>
      <c r="AN871" s="279">
        <v>5</v>
      </c>
      <c r="AO871" s="286" t="s">
        <v>3811</v>
      </c>
      <c r="AP871" s="281" t="s">
        <v>926</v>
      </c>
      <c r="AQ871" s="83" t="s">
        <v>927</v>
      </c>
      <c r="AR871" s="84">
        <v>30</v>
      </c>
      <c r="AS871" s="88">
        <v>19591</v>
      </c>
      <c r="AT871" s="279">
        <v>5</v>
      </c>
      <c r="AU871" s="280" t="s">
        <v>3811</v>
      </c>
      <c r="AV871" s="86" t="s">
        <v>926</v>
      </c>
      <c r="AW871" s="285" t="s">
        <v>927</v>
      </c>
      <c r="AX871" s="285">
        <v>30</v>
      </c>
      <c r="AY871" s="87">
        <v>19337</v>
      </c>
      <c r="AZ871" s="86">
        <v>5</v>
      </c>
      <c r="BA871" s="57" t="s">
        <v>3811</v>
      </c>
      <c r="BB871" s="301" t="s">
        <v>926</v>
      </c>
      <c r="BC871" s="83" t="s">
        <v>927</v>
      </c>
      <c r="BD871" s="84">
        <v>30</v>
      </c>
      <c r="BE871" s="282">
        <v>19337</v>
      </c>
      <c r="BF871" s="279">
        <v>5</v>
      </c>
      <c r="BG871" s="303" t="s">
        <v>3811</v>
      </c>
      <c r="BH871" s="86" t="s">
        <v>3829</v>
      </c>
      <c r="BI871" s="285" t="s">
        <v>3829</v>
      </c>
      <c r="BJ871" s="285" t="s">
        <v>3829</v>
      </c>
      <c r="BK871" s="86" t="s">
        <v>3829</v>
      </c>
      <c r="BL871" s="432">
        <v>5</v>
      </c>
      <c r="BM871" s="432" t="s">
        <v>3811</v>
      </c>
      <c r="BN871" s="432" t="str">
        <f>INDEX(ID!$D:$D,MATCH('Org2567'!D871,ID!$A:$A,0))</f>
        <v>บางแก้ว</v>
      </c>
    </row>
    <row r="872" spans="1:66" x14ac:dyDescent="0.25">
      <c r="A872" s="272">
        <v>869</v>
      </c>
      <c r="B872" s="272">
        <v>12</v>
      </c>
      <c r="C872" s="82" t="s">
        <v>3495</v>
      </c>
      <c r="D872" s="272" t="s">
        <v>864</v>
      </c>
      <c r="E872" s="82" t="str">
        <f t="shared" si="13"/>
        <v>รพ.ป่าพะยอม</v>
      </c>
      <c r="F872" s="90" t="s">
        <v>926</v>
      </c>
      <c r="G872" s="90" t="s">
        <v>927</v>
      </c>
      <c r="H872" s="90">
        <v>30</v>
      </c>
      <c r="I872" s="273">
        <v>28659</v>
      </c>
      <c r="J872" s="90">
        <v>5</v>
      </c>
      <c r="K872" s="93" t="s">
        <v>3703</v>
      </c>
      <c r="L872" s="83" t="s">
        <v>926</v>
      </c>
      <c r="M872" s="83" t="s">
        <v>927</v>
      </c>
      <c r="N872" s="84">
        <v>30</v>
      </c>
      <c r="O872" s="85">
        <v>29075</v>
      </c>
      <c r="P872" s="274">
        <v>5</v>
      </c>
      <c r="Q872" s="275" t="s">
        <v>3811</v>
      </c>
      <c r="R872" s="276" t="s">
        <v>926</v>
      </c>
      <c r="S872" s="277" t="s">
        <v>927</v>
      </c>
      <c r="T872" s="278">
        <v>30</v>
      </c>
      <c r="U872" s="88">
        <v>29075</v>
      </c>
      <c r="V872" s="54">
        <v>5</v>
      </c>
      <c r="W872" s="54" t="s">
        <v>3811</v>
      </c>
      <c r="X872" s="276" t="s">
        <v>926</v>
      </c>
      <c r="Y872" s="83" t="s">
        <v>927</v>
      </c>
      <c r="Z872" s="84">
        <v>30</v>
      </c>
      <c r="AA872" s="88">
        <v>28708</v>
      </c>
      <c r="AB872" s="279">
        <v>5</v>
      </c>
      <c r="AC872" s="280" t="s">
        <v>3811</v>
      </c>
      <c r="AD872" s="281" t="s">
        <v>926</v>
      </c>
      <c r="AE872" s="83" t="s">
        <v>927</v>
      </c>
      <c r="AF872" s="84">
        <v>45</v>
      </c>
      <c r="AG872" s="88">
        <v>28708</v>
      </c>
      <c r="AH872" s="279">
        <v>5</v>
      </c>
      <c r="AI872" s="286" t="s">
        <v>3811</v>
      </c>
      <c r="AJ872" s="281" t="s">
        <v>926</v>
      </c>
      <c r="AK872" s="83" t="s">
        <v>927</v>
      </c>
      <c r="AL872" s="84">
        <v>45</v>
      </c>
      <c r="AM872" s="88">
        <v>28708</v>
      </c>
      <c r="AN872" s="279">
        <v>5</v>
      </c>
      <c r="AO872" s="286" t="s">
        <v>3811</v>
      </c>
      <c r="AP872" s="281" t="s">
        <v>926</v>
      </c>
      <c r="AQ872" s="83" t="s">
        <v>927</v>
      </c>
      <c r="AR872" s="84">
        <v>45</v>
      </c>
      <c r="AS872" s="88">
        <v>28708</v>
      </c>
      <c r="AT872" s="279">
        <v>5</v>
      </c>
      <c r="AU872" s="280" t="s">
        <v>3811</v>
      </c>
      <c r="AV872" s="86" t="s">
        <v>926</v>
      </c>
      <c r="AW872" s="285" t="s">
        <v>927</v>
      </c>
      <c r="AX872" s="285">
        <v>45</v>
      </c>
      <c r="AY872" s="87">
        <v>28823</v>
      </c>
      <c r="AZ872" s="86">
        <v>5</v>
      </c>
      <c r="BA872" s="57" t="s">
        <v>3811</v>
      </c>
      <c r="BB872" s="301" t="s">
        <v>926</v>
      </c>
      <c r="BC872" s="83" t="s">
        <v>927</v>
      </c>
      <c r="BD872" s="84">
        <v>45</v>
      </c>
      <c r="BE872" s="282">
        <v>28823</v>
      </c>
      <c r="BF872" s="279">
        <v>5</v>
      </c>
      <c r="BG872" s="303" t="s">
        <v>3811</v>
      </c>
      <c r="BH872" s="86" t="s">
        <v>3829</v>
      </c>
      <c r="BI872" s="285" t="s">
        <v>3829</v>
      </c>
      <c r="BJ872" s="285" t="s">
        <v>3829</v>
      </c>
      <c r="BK872" s="86" t="s">
        <v>3829</v>
      </c>
      <c r="BL872" s="432">
        <v>5</v>
      </c>
      <c r="BM872" s="432" t="s">
        <v>3811</v>
      </c>
      <c r="BN872" s="432" t="str">
        <f>INDEX(ID!$D:$D,MATCH('Org2567'!D872,ID!$A:$A,0))</f>
        <v>ป่าพะยอม</v>
      </c>
    </row>
    <row r="873" spans="1:66" x14ac:dyDescent="0.25">
      <c r="A873" s="272">
        <v>870</v>
      </c>
      <c r="B873" s="272">
        <v>12</v>
      </c>
      <c r="C873" s="82" t="s">
        <v>3495</v>
      </c>
      <c r="D873" s="272" t="s">
        <v>865</v>
      </c>
      <c r="E873" s="82" t="str">
        <f t="shared" si="13"/>
        <v>รพ.ศรีนครินทร์(ปัญญานันทภิกขุ)</v>
      </c>
      <c r="F873" s="90" t="s">
        <v>926</v>
      </c>
      <c r="G873" s="90" t="s">
        <v>989</v>
      </c>
      <c r="H873" s="90">
        <v>35</v>
      </c>
      <c r="I873" s="273">
        <v>20315</v>
      </c>
      <c r="J873" s="90">
        <v>3</v>
      </c>
      <c r="K873" s="93" t="s">
        <v>3705</v>
      </c>
      <c r="L873" s="83" t="s">
        <v>926</v>
      </c>
      <c r="M873" s="83" t="s">
        <v>989</v>
      </c>
      <c r="N873" s="84">
        <v>36</v>
      </c>
      <c r="O873" s="85">
        <v>19930</v>
      </c>
      <c r="P873" s="274">
        <v>3</v>
      </c>
      <c r="Q873" s="275" t="s">
        <v>3819</v>
      </c>
      <c r="R873" s="276" t="s">
        <v>926</v>
      </c>
      <c r="S873" s="277" t="s">
        <v>989</v>
      </c>
      <c r="T873" s="278">
        <v>36</v>
      </c>
      <c r="U873" s="88">
        <v>19930</v>
      </c>
      <c r="V873" s="54">
        <v>3</v>
      </c>
      <c r="W873" s="54" t="s">
        <v>3819</v>
      </c>
      <c r="X873" s="276" t="s">
        <v>926</v>
      </c>
      <c r="Y873" s="83" t="s">
        <v>989</v>
      </c>
      <c r="Z873" s="84">
        <v>36</v>
      </c>
      <c r="AA873" s="88">
        <v>20198</v>
      </c>
      <c r="AB873" s="279">
        <v>3</v>
      </c>
      <c r="AC873" s="280" t="s">
        <v>3819</v>
      </c>
      <c r="AD873" s="281" t="s">
        <v>926</v>
      </c>
      <c r="AE873" s="83" t="s">
        <v>989</v>
      </c>
      <c r="AF873" s="84">
        <v>36</v>
      </c>
      <c r="AG873" s="88">
        <v>20198</v>
      </c>
      <c r="AH873" s="279">
        <v>3</v>
      </c>
      <c r="AI873" s="286" t="s">
        <v>3819</v>
      </c>
      <c r="AJ873" s="281" t="s">
        <v>926</v>
      </c>
      <c r="AK873" s="83" t="s">
        <v>989</v>
      </c>
      <c r="AL873" s="84">
        <v>36</v>
      </c>
      <c r="AM873" s="88">
        <v>20198</v>
      </c>
      <c r="AN873" s="279">
        <v>3</v>
      </c>
      <c r="AO873" s="286" t="s">
        <v>3819</v>
      </c>
      <c r="AP873" s="281" t="s">
        <v>926</v>
      </c>
      <c r="AQ873" s="83" t="s">
        <v>989</v>
      </c>
      <c r="AR873" s="84">
        <v>36</v>
      </c>
      <c r="AS873" s="88">
        <v>20198</v>
      </c>
      <c r="AT873" s="279">
        <v>3</v>
      </c>
      <c r="AU873" s="280" t="s">
        <v>3819</v>
      </c>
      <c r="AV873" s="86" t="s">
        <v>926</v>
      </c>
      <c r="AW873" s="285" t="s">
        <v>989</v>
      </c>
      <c r="AX873" s="285">
        <v>36</v>
      </c>
      <c r="AY873" s="87">
        <v>19930</v>
      </c>
      <c r="AZ873" s="86">
        <v>3</v>
      </c>
      <c r="BA873" s="57" t="s">
        <v>3819</v>
      </c>
      <c r="BB873" s="301" t="s">
        <v>926</v>
      </c>
      <c r="BC873" s="83" t="s">
        <v>989</v>
      </c>
      <c r="BD873" s="84">
        <v>30</v>
      </c>
      <c r="BE873" s="282">
        <v>19930</v>
      </c>
      <c r="BF873" s="279">
        <v>3</v>
      </c>
      <c r="BG873" s="303" t="s">
        <v>3819</v>
      </c>
      <c r="BH873" s="86" t="s">
        <v>3829</v>
      </c>
      <c r="BI873" s="285" t="s">
        <v>3829</v>
      </c>
      <c r="BJ873" s="285" t="s">
        <v>3830</v>
      </c>
      <c r="BK873" s="86" t="s">
        <v>3829</v>
      </c>
      <c r="BL873" s="432">
        <v>3</v>
      </c>
      <c r="BM873" s="432" t="s">
        <v>3819</v>
      </c>
      <c r="BN873" s="432" t="str">
        <f>INDEX(ID!$D:$D,MATCH('Org2567'!D873,ID!$A:$A,0))</f>
        <v>ศรีนครินทร์(ปัญญานันทภิกขุ)</v>
      </c>
    </row>
    <row r="874" spans="1:66" x14ac:dyDescent="0.25">
      <c r="A874" s="272">
        <v>871</v>
      </c>
      <c r="B874" s="272">
        <v>12</v>
      </c>
      <c r="C874" s="82" t="s">
        <v>3564</v>
      </c>
      <c r="D874" s="272" t="s">
        <v>866</v>
      </c>
      <c r="E874" s="82" t="str">
        <f t="shared" si="13"/>
        <v>รพ.ยะลา</v>
      </c>
      <c r="F874" s="90" t="s">
        <v>916</v>
      </c>
      <c r="G874" s="90" t="s">
        <v>3</v>
      </c>
      <c r="H874" s="90">
        <v>541</v>
      </c>
      <c r="I874" s="273">
        <v>149013</v>
      </c>
      <c r="J874" s="90">
        <v>18</v>
      </c>
      <c r="K874" s="93" t="s">
        <v>3747</v>
      </c>
      <c r="L874" s="83" t="s">
        <v>916</v>
      </c>
      <c r="M874" s="83" t="s">
        <v>3</v>
      </c>
      <c r="N874" s="84">
        <v>541</v>
      </c>
      <c r="O874" s="85">
        <v>150352</v>
      </c>
      <c r="P874" s="274">
        <v>18</v>
      </c>
      <c r="Q874" s="275" t="s">
        <v>3822</v>
      </c>
      <c r="R874" s="276" t="s">
        <v>916</v>
      </c>
      <c r="S874" s="277" t="s">
        <v>3</v>
      </c>
      <c r="T874" s="278">
        <v>513</v>
      </c>
      <c r="U874" s="88">
        <v>150352</v>
      </c>
      <c r="V874" s="54">
        <v>18</v>
      </c>
      <c r="W874" s="54" t="s">
        <v>3822</v>
      </c>
      <c r="X874" s="276" t="s">
        <v>916</v>
      </c>
      <c r="Y874" s="83" t="s">
        <v>3</v>
      </c>
      <c r="Z874" s="84">
        <v>513</v>
      </c>
      <c r="AA874" s="88">
        <v>151627</v>
      </c>
      <c r="AB874" s="279">
        <v>18</v>
      </c>
      <c r="AC874" s="280" t="s">
        <v>3822</v>
      </c>
      <c r="AD874" s="281" t="s">
        <v>916</v>
      </c>
      <c r="AE874" s="83" t="s">
        <v>3</v>
      </c>
      <c r="AF874" s="84">
        <v>512</v>
      </c>
      <c r="AG874" s="88">
        <v>151627</v>
      </c>
      <c r="AH874" s="279">
        <v>18</v>
      </c>
      <c r="AI874" s="286" t="s">
        <v>3822</v>
      </c>
      <c r="AJ874" s="281" t="s">
        <v>916</v>
      </c>
      <c r="AK874" s="83" t="s">
        <v>3</v>
      </c>
      <c r="AL874" s="84">
        <v>512</v>
      </c>
      <c r="AM874" s="88">
        <v>151627</v>
      </c>
      <c r="AN874" s="279">
        <v>18</v>
      </c>
      <c r="AO874" s="286" t="s">
        <v>3822</v>
      </c>
      <c r="AP874" s="281" t="s">
        <v>916</v>
      </c>
      <c r="AQ874" s="83" t="s">
        <v>3</v>
      </c>
      <c r="AR874" s="84">
        <v>512</v>
      </c>
      <c r="AS874" s="88">
        <v>151627</v>
      </c>
      <c r="AT874" s="279">
        <v>18</v>
      </c>
      <c r="AU874" s="280" t="s">
        <v>3822</v>
      </c>
      <c r="AV874" s="86" t="s">
        <v>916</v>
      </c>
      <c r="AW874" s="285" t="s">
        <v>3</v>
      </c>
      <c r="AX874" s="285">
        <v>512</v>
      </c>
      <c r="AY874" s="87">
        <v>152619</v>
      </c>
      <c r="AZ874" s="86">
        <v>18</v>
      </c>
      <c r="BA874" s="57" t="s">
        <v>3822</v>
      </c>
      <c r="BB874" s="301" t="s">
        <v>916</v>
      </c>
      <c r="BC874" s="83" t="s">
        <v>3</v>
      </c>
      <c r="BD874" s="84">
        <v>553</v>
      </c>
      <c r="BE874" s="282">
        <v>152619</v>
      </c>
      <c r="BF874" s="279">
        <v>18</v>
      </c>
      <c r="BG874" s="303" t="s">
        <v>3822</v>
      </c>
      <c r="BH874" s="86" t="s">
        <v>3829</v>
      </c>
      <c r="BI874" s="285" t="s">
        <v>3829</v>
      </c>
      <c r="BJ874" s="285" t="s">
        <v>3830</v>
      </c>
      <c r="BK874" s="86" t="s">
        <v>3829</v>
      </c>
      <c r="BL874" s="432">
        <v>18</v>
      </c>
      <c r="BM874" s="432" t="s">
        <v>3822</v>
      </c>
      <c r="BN874" s="432" t="str">
        <f>INDEX(ID!$D:$D,MATCH('Org2567'!D874,ID!$A:$A,0))</f>
        <v>ยะลา</v>
      </c>
    </row>
    <row r="875" spans="1:66" x14ac:dyDescent="0.25">
      <c r="A875" s="272">
        <v>872</v>
      </c>
      <c r="B875" s="272">
        <v>12</v>
      </c>
      <c r="C875" s="82" t="s">
        <v>3564</v>
      </c>
      <c r="D875" s="304" t="s">
        <v>867</v>
      </c>
      <c r="E875" s="82" t="str">
        <f t="shared" si="13"/>
        <v>รพ.เบตง</v>
      </c>
      <c r="F875" s="90" t="s">
        <v>922</v>
      </c>
      <c r="G875" s="90" t="s">
        <v>924</v>
      </c>
      <c r="H875" s="90">
        <v>157</v>
      </c>
      <c r="I875" s="273">
        <v>57466</v>
      </c>
      <c r="J875" s="90">
        <v>14</v>
      </c>
      <c r="K875" s="93" t="s">
        <v>3776</v>
      </c>
      <c r="L875" s="83" t="s">
        <v>922</v>
      </c>
      <c r="M875" s="83" t="s">
        <v>924</v>
      </c>
      <c r="N875" s="84">
        <v>170</v>
      </c>
      <c r="O875" s="85">
        <v>57476</v>
      </c>
      <c r="P875" s="274">
        <v>14</v>
      </c>
      <c r="Q875" s="275" t="s">
        <v>3808</v>
      </c>
      <c r="R875" s="276" t="s">
        <v>922</v>
      </c>
      <c r="S875" s="277" t="s">
        <v>924</v>
      </c>
      <c r="T875" s="278">
        <v>170</v>
      </c>
      <c r="U875" s="88">
        <v>57476</v>
      </c>
      <c r="V875" s="54">
        <v>14</v>
      </c>
      <c r="W875" s="54" t="s">
        <v>3808</v>
      </c>
      <c r="X875" s="276" t="s">
        <v>922</v>
      </c>
      <c r="Y875" s="83" t="s">
        <v>924</v>
      </c>
      <c r="Z875" s="84">
        <v>170</v>
      </c>
      <c r="AA875" s="88">
        <v>57241</v>
      </c>
      <c r="AB875" s="279">
        <v>14</v>
      </c>
      <c r="AC875" s="280" t="s">
        <v>3808</v>
      </c>
      <c r="AD875" s="281" t="s">
        <v>922</v>
      </c>
      <c r="AE875" s="83" t="s">
        <v>924</v>
      </c>
      <c r="AF875" s="84">
        <v>170</v>
      </c>
      <c r="AG875" s="88">
        <v>57241</v>
      </c>
      <c r="AH875" s="279">
        <v>14</v>
      </c>
      <c r="AI875" s="286" t="s">
        <v>3808</v>
      </c>
      <c r="AJ875" s="281" t="s">
        <v>922</v>
      </c>
      <c r="AK875" s="83" t="s">
        <v>924</v>
      </c>
      <c r="AL875" s="84">
        <v>170</v>
      </c>
      <c r="AM875" s="88">
        <v>57241</v>
      </c>
      <c r="AN875" s="279">
        <v>14</v>
      </c>
      <c r="AO875" s="286" t="s">
        <v>3808</v>
      </c>
      <c r="AP875" s="281" t="s">
        <v>922</v>
      </c>
      <c r="AQ875" s="83" t="s">
        <v>924</v>
      </c>
      <c r="AR875" s="84">
        <v>170</v>
      </c>
      <c r="AS875" s="88">
        <v>57241</v>
      </c>
      <c r="AT875" s="279">
        <v>14</v>
      </c>
      <c r="AU875" s="280" t="s">
        <v>3808</v>
      </c>
      <c r="AV875" s="86" t="s">
        <v>922</v>
      </c>
      <c r="AW875" s="285" t="s">
        <v>924</v>
      </c>
      <c r="AX875" s="285">
        <v>170</v>
      </c>
      <c r="AY875" s="87">
        <v>56787</v>
      </c>
      <c r="AZ875" s="86">
        <v>14</v>
      </c>
      <c r="BA875" s="57" t="s">
        <v>3808</v>
      </c>
      <c r="BB875" s="301" t="s">
        <v>922</v>
      </c>
      <c r="BC875" s="83" t="s">
        <v>924</v>
      </c>
      <c r="BD875" s="84">
        <v>170</v>
      </c>
      <c r="BE875" s="282">
        <v>56787</v>
      </c>
      <c r="BF875" s="279">
        <v>15</v>
      </c>
      <c r="BG875" s="305" t="s">
        <v>3812</v>
      </c>
      <c r="BH875" s="86" t="s">
        <v>3829</v>
      </c>
      <c r="BI875" s="285" t="s">
        <v>3829</v>
      </c>
      <c r="BJ875" s="285" t="s">
        <v>3829</v>
      </c>
      <c r="BK875" s="86" t="s">
        <v>3830</v>
      </c>
      <c r="BL875" s="432">
        <v>14</v>
      </c>
      <c r="BM875" s="432" t="s">
        <v>3808</v>
      </c>
      <c r="BN875" s="432" t="str">
        <f>INDEX(ID!$D:$D,MATCH('Org2567'!D875,ID!$A:$A,0))</f>
        <v>เบตง</v>
      </c>
    </row>
    <row r="876" spans="1:66" x14ac:dyDescent="0.25">
      <c r="A876" s="272">
        <v>873</v>
      </c>
      <c r="B876" s="272">
        <v>12</v>
      </c>
      <c r="C876" s="82" t="s">
        <v>3564</v>
      </c>
      <c r="D876" s="272" t="s">
        <v>868</v>
      </c>
      <c r="E876" s="82" t="str">
        <f t="shared" si="13"/>
        <v>รพ.บันนังสตา</v>
      </c>
      <c r="F876" s="90" t="s">
        <v>926</v>
      </c>
      <c r="G876" s="90" t="s">
        <v>927</v>
      </c>
      <c r="H876" s="90">
        <v>60</v>
      </c>
      <c r="I876" s="273">
        <v>54120</v>
      </c>
      <c r="J876" s="90">
        <v>6</v>
      </c>
      <c r="K876" s="93" t="s">
        <v>3783</v>
      </c>
      <c r="L876" s="83" t="s">
        <v>926</v>
      </c>
      <c r="M876" s="83" t="s">
        <v>927</v>
      </c>
      <c r="N876" s="84">
        <v>60</v>
      </c>
      <c r="O876" s="85">
        <v>54384</v>
      </c>
      <c r="P876" s="274">
        <v>6</v>
      </c>
      <c r="Q876" s="275" t="s">
        <v>3809</v>
      </c>
      <c r="R876" s="276" t="s">
        <v>926</v>
      </c>
      <c r="S876" s="277" t="s">
        <v>927</v>
      </c>
      <c r="T876" s="278">
        <v>60</v>
      </c>
      <c r="U876" s="88">
        <v>54384</v>
      </c>
      <c r="V876" s="54">
        <v>6</v>
      </c>
      <c r="W876" s="54" t="s">
        <v>3809</v>
      </c>
      <c r="X876" s="276" t="s">
        <v>926</v>
      </c>
      <c r="Y876" s="83" t="s">
        <v>927</v>
      </c>
      <c r="Z876" s="84">
        <v>60</v>
      </c>
      <c r="AA876" s="88">
        <v>55110</v>
      </c>
      <c r="AB876" s="279">
        <v>6</v>
      </c>
      <c r="AC876" s="280" t="s">
        <v>3809</v>
      </c>
      <c r="AD876" s="281" t="s">
        <v>926</v>
      </c>
      <c r="AE876" s="83" t="s">
        <v>927</v>
      </c>
      <c r="AF876" s="84">
        <v>60</v>
      </c>
      <c r="AG876" s="88">
        <v>55110</v>
      </c>
      <c r="AH876" s="279">
        <v>6</v>
      </c>
      <c r="AI876" s="286" t="s">
        <v>3809</v>
      </c>
      <c r="AJ876" s="281" t="s">
        <v>926</v>
      </c>
      <c r="AK876" s="83" t="s">
        <v>927</v>
      </c>
      <c r="AL876" s="84">
        <v>60</v>
      </c>
      <c r="AM876" s="88">
        <v>55110</v>
      </c>
      <c r="AN876" s="279">
        <v>6</v>
      </c>
      <c r="AO876" s="286" t="s">
        <v>3809</v>
      </c>
      <c r="AP876" s="281" t="s">
        <v>926</v>
      </c>
      <c r="AQ876" s="83" t="s">
        <v>927</v>
      </c>
      <c r="AR876" s="84">
        <v>60</v>
      </c>
      <c r="AS876" s="88">
        <v>55110</v>
      </c>
      <c r="AT876" s="279">
        <v>6</v>
      </c>
      <c r="AU876" s="280" t="s">
        <v>3809</v>
      </c>
      <c r="AV876" s="86" t="s">
        <v>926</v>
      </c>
      <c r="AW876" s="285" t="s">
        <v>927</v>
      </c>
      <c r="AX876" s="285">
        <v>60</v>
      </c>
      <c r="AY876" s="87">
        <v>55527</v>
      </c>
      <c r="AZ876" s="86">
        <v>6</v>
      </c>
      <c r="BA876" s="57" t="s">
        <v>3809</v>
      </c>
      <c r="BB876" s="301" t="s">
        <v>926</v>
      </c>
      <c r="BC876" s="83" t="s">
        <v>927</v>
      </c>
      <c r="BD876" s="84">
        <v>60</v>
      </c>
      <c r="BE876" s="282">
        <v>55527</v>
      </c>
      <c r="BF876" s="279">
        <v>6</v>
      </c>
      <c r="BG876" s="303" t="s">
        <v>3809</v>
      </c>
      <c r="BH876" s="86" t="s">
        <v>3829</v>
      </c>
      <c r="BI876" s="285" t="s">
        <v>3829</v>
      </c>
      <c r="BJ876" s="285" t="s">
        <v>3829</v>
      </c>
      <c r="BK876" s="86" t="s">
        <v>3829</v>
      </c>
      <c r="BL876" s="432">
        <v>6</v>
      </c>
      <c r="BM876" s="432" t="s">
        <v>3809</v>
      </c>
      <c r="BN876" s="432" t="str">
        <f>INDEX(ID!$D:$D,MATCH('Org2567'!D876,ID!$A:$A,0))</f>
        <v>บันนังสตา</v>
      </c>
    </row>
    <row r="877" spans="1:66" x14ac:dyDescent="0.25">
      <c r="A877" s="272">
        <v>874</v>
      </c>
      <c r="B877" s="272">
        <v>12</v>
      </c>
      <c r="C877" s="82" t="s">
        <v>3564</v>
      </c>
      <c r="D877" s="272" t="s">
        <v>869</v>
      </c>
      <c r="E877" s="82" t="str">
        <f t="shared" si="13"/>
        <v>รพ.ธารโต</v>
      </c>
      <c r="F877" s="90" t="s">
        <v>926</v>
      </c>
      <c r="G877" s="90" t="s">
        <v>927</v>
      </c>
      <c r="H877" s="90">
        <v>30</v>
      </c>
      <c r="I877" s="273">
        <v>21906</v>
      </c>
      <c r="J877" s="90">
        <v>5</v>
      </c>
      <c r="K877" s="93" t="s">
        <v>3703</v>
      </c>
      <c r="L877" s="83" t="s">
        <v>926</v>
      </c>
      <c r="M877" s="83" t="s">
        <v>927</v>
      </c>
      <c r="N877" s="84">
        <v>36</v>
      </c>
      <c r="O877" s="85">
        <v>22388</v>
      </c>
      <c r="P877" s="274">
        <v>5</v>
      </c>
      <c r="Q877" s="275" t="s">
        <v>3811</v>
      </c>
      <c r="R877" s="276" t="s">
        <v>926</v>
      </c>
      <c r="S877" s="277" t="s">
        <v>927</v>
      </c>
      <c r="T877" s="278">
        <v>36</v>
      </c>
      <c r="U877" s="88">
        <v>22388</v>
      </c>
      <c r="V877" s="54">
        <v>5</v>
      </c>
      <c r="W877" s="54" t="s">
        <v>3811</v>
      </c>
      <c r="X877" s="276" t="s">
        <v>926</v>
      </c>
      <c r="Y877" s="83" t="s">
        <v>927</v>
      </c>
      <c r="Z877" s="84">
        <v>36</v>
      </c>
      <c r="AA877" s="88">
        <v>22774</v>
      </c>
      <c r="AB877" s="279">
        <v>5</v>
      </c>
      <c r="AC877" s="280" t="s">
        <v>3811</v>
      </c>
      <c r="AD877" s="281" t="s">
        <v>926</v>
      </c>
      <c r="AE877" s="83" t="s">
        <v>927</v>
      </c>
      <c r="AF877" s="84">
        <v>36</v>
      </c>
      <c r="AG877" s="88">
        <v>22774</v>
      </c>
      <c r="AH877" s="279">
        <v>5</v>
      </c>
      <c r="AI877" s="286" t="s">
        <v>3811</v>
      </c>
      <c r="AJ877" s="281" t="s">
        <v>926</v>
      </c>
      <c r="AK877" s="83" t="s">
        <v>927</v>
      </c>
      <c r="AL877" s="84">
        <v>36</v>
      </c>
      <c r="AM877" s="88">
        <v>22774</v>
      </c>
      <c r="AN877" s="279">
        <v>5</v>
      </c>
      <c r="AO877" s="286" t="s">
        <v>3811</v>
      </c>
      <c r="AP877" s="281" t="s">
        <v>926</v>
      </c>
      <c r="AQ877" s="83" t="s">
        <v>927</v>
      </c>
      <c r="AR877" s="84">
        <v>36</v>
      </c>
      <c r="AS877" s="88">
        <v>22774</v>
      </c>
      <c r="AT877" s="279">
        <v>5</v>
      </c>
      <c r="AU877" s="280" t="s">
        <v>3811</v>
      </c>
      <c r="AV877" s="86" t="s">
        <v>926</v>
      </c>
      <c r="AW877" s="285" t="s">
        <v>927</v>
      </c>
      <c r="AX877" s="285">
        <v>36</v>
      </c>
      <c r="AY877" s="87">
        <v>22737</v>
      </c>
      <c r="AZ877" s="86">
        <v>5</v>
      </c>
      <c r="BA877" s="57" t="s">
        <v>3811</v>
      </c>
      <c r="BB877" s="301" t="s">
        <v>926</v>
      </c>
      <c r="BC877" s="83" t="s">
        <v>927</v>
      </c>
      <c r="BD877" s="84">
        <v>36</v>
      </c>
      <c r="BE877" s="282">
        <v>22737</v>
      </c>
      <c r="BF877" s="279">
        <v>5</v>
      </c>
      <c r="BG877" s="303" t="s">
        <v>3811</v>
      </c>
      <c r="BH877" s="86" t="s">
        <v>3829</v>
      </c>
      <c r="BI877" s="285" t="s">
        <v>3829</v>
      </c>
      <c r="BJ877" s="285" t="s">
        <v>3829</v>
      </c>
      <c r="BK877" s="86" t="s">
        <v>3829</v>
      </c>
      <c r="BL877" s="432">
        <v>5</v>
      </c>
      <c r="BM877" s="432" t="s">
        <v>3811</v>
      </c>
      <c r="BN877" s="432" t="str">
        <f>INDEX(ID!$D:$D,MATCH('Org2567'!D877,ID!$A:$A,0))</f>
        <v>ธารโต</v>
      </c>
    </row>
    <row r="878" spans="1:66" x14ac:dyDescent="0.25">
      <c r="A878" s="272">
        <v>875</v>
      </c>
      <c r="B878" s="272">
        <v>12</v>
      </c>
      <c r="C878" s="82" t="s">
        <v>3564</v>
      </c>
      <c r="D878" s="272" t="s">
        <v>870</v>
      </c>
      <c r="E878" s="82" t="str">
        <f t="shared" si="13"/>
        <v>รพ.รามัน</v>
      </c>
      <c r="F878" s="90" t="s">
        <v>926</v>
      </c>
      <c r="G878" s="90" t="s">
        <v>931</v>
      </c>
      <c r="H878" s="90">
        <v>107</v>
      </c>
      <c r="I878" s="273">
        <v>79822</v>
      </c>
      <c r="J878" s="90">
        <v>10</v>
      </c>
      <c r="K878" s="93" t="s">
        <v>3702</v>
      </c>
      <c r="L878" s="83" t="s">
        <v>926</v>
      </c>
      <c r="M878" s="83" t="s">
        <v>931</v>
      </c>
      <c r="N878" s="84">
        <v>80</v>
      </c>
      <c r="O878" s="85">
        <v>80376</v>
      </c>
      <c r="P878" s="274">
        <v>10</v>
      </c>
      <c r="Q878" s="275" t="s">
        <v>3810</v>
      </c>
      <c r="R878" s="276" t="s">
        <v>926</v>
      </c>
      <c r="S878" s="277" t="s">
        <v>931</v>
      </c>
      <c r="T878" s="278">
        <v>80</v>
      </c>
      <c r="U878" s="88">
        <v>80376</v>
      </c>
      <c r="V878" s="54">
        <v>10</v>
      </c>
      <c r="W878" s="54" t="s">
        <v>3810</v>
      </c>
      <c r="X878" s="276" t="s">
        <v>926</v>
      </c>
      <c r="Y878" s="83" t="s">
        <v>931</v>
      </c>
      <c r="Z878" s="84">
        <v>80</v>
      </c>
      <c r="AA878" s="88">
        <v>80771</v>
      </c>
      <c r="AB878" s="279">
        <v>10</v>
      </c>
      <c r="AC878" s="280" t="s">
        <v>3810</v>
      </c>
      <c r="AD878" s="281" t="s">
        <v>926</v>
      </c>
      <c r="AE878" s="83" t="s">
        <v>931</v>
      </c>
      <c r="AF878" s="84">
        <v>80</v>
      </c>
      <c r="AG878" s="88">
        <v>80771</v>
      </c>
      <c r="AH878" s="279">
        <v>10</v>
      </c>
      <c r="AI878" s="286" t="s">
        <v>3810</v>
      </c>
      <c r="AJ878" s="281" t="s">
        <v>926</v>
      </c>
      <c r="AK878" s="83" t="s">
        <v>931</v>
      </c>
      <c r="AL878" s="84">
        <v>80</v>
      </c>
      <c r="AM878" s="88">
        <v>80771</v>
      </c>
      <c r="AN878" s="279">
        <v>10</v>
      </c>
      <c r="AO878" s="286" t="s">
        <v>3810</v>
      </c>
      <c r="AP878" s="281" t="s">
        <v>926</v>
      </c>
      <c r="AQ878" s="83" t="s">
        <v>931</v>
      </c>
      <c r="AR878" s="84">
        <v>80</v>
      </c>
      <c r="AS878" s="88">
        <v>80771</v>
      </c>
      <c r="AT878" s="279">
        <v>10</v>
      </c>
      <c r="AU878" s="280" t="s">
        <v>3810</v>
      </c>
      <c r="AV878" s="86" t="s">
        <v>926</v>
      </c>
      <c r="AW878" s="285" t="s">
        <v>931</v>
      </c>
      <c r="AX878" s="285">
        <v>80</v>
      </c>
      <c r="AY878" s="87">
        <v>80412</v>
      </c>
      <c r="AZ878" s="86">
        <v>10</v>
      </c>
      <c r="BA878" s="57" t="s">
        <v>3810</v>
      </c>
      <c r="BB878" s="301" t="s">
        <v>926</v>
      </c>
      <c r="BC878" s="83" t="s">
        <v>931</v>
      </c>
      <c r="BD878" s="84">
        <v>90</v>
      </c>
      <c r="BE878" s="282">
        <v>80412</v>
      </c>
      <c r="BF878" s="279">
        <v>10</v>
      </c>
      <c r="BG878" s="303" t="s">
        <v>3810</v>
      </c>
      <c r="BH878" s="86" t="s">
        <v>3829</v>
      </c>
      <c r="BI878" s="285" t="s">
        <v>3829</v>
      </c>
      <c r="BJ878" s="285" t="s">
        <v>3830</v>
      </c>
      <c r="BK878" s="86" t="s">
        <v>3829</v>
      </c>
      <c r="BL878" s="432">
        <v>10</v>
      </c>
      <c r="BM878" s="432" t="s">
        <v>3810</v>
      </c>
      <c r="BN878" s="432" t="str">
        <f>INDEX(ID!$D:$D,MATCH('Org2567'!D878,ID!$A:$A,0))</f>
        <v>รามัน</v>
      </c>
    </row>
    <row r="879" spans="1:66" x14ac:dyDescent="0.25">
      <c r="A879" s="272">
        <v>876</v>
      </c>
      <c r="B879" s="272">
        <v>12</v>
      </c>
      <c r="C879" s="82" t="s">
        <v>3564</v>
      </c>
      <c r="D879" s="272" t="s">
        <v>871</v>
      </c>
      <c r="E879" s="82" t="str">
        <f t="shared" si="13"/>
        <v>รพ.สมเด็จพระยุพราชยะหา</v>
      </c>
      <c r="F879" s="90" t="s">
        <v>926</v>
      </c>
      <c r="G879" s="90" t="s">
        <v>931</v>
      </c>
      <c r="H879" s="90">
        <v>79</v>
      </c>
      <c r="I879" s="273">
        <v>56195</v>
      </c>
      <c r="J879" s="90">
        <v>10</v>
      </c>
      <c r="K879" s="93" t="s">
        <v>3702</v>
      </c>
      <c r="L879" s="83" t="s">
        <v>926</v>
      </c>
      <c r="M879" s="83" t="s">
        <v>931</v>
      </c>
      <c r="N879" s="84">
        <v>72</v>
      </c>
      <c r="O879" s="85">
        <v>56958</v>
      </c>
      <c r="P879" s="274">
        <v>10</v>
      </c>
      <c r="Q879" s="275" t="s">
        <v>3810</v>
      </c>
      <c r="R879" s="276" t="s">
        <v>926</v>
      </c>
      <c r="S879" s="277" t="s">
        <v>931</v>
      </c>
      <c r="T879" s="278">
        <v>91</v>
      </c>
      <c r="U879" s="88">
        <v>56958</v>
      </c>
      <c r="V879" s="54">
        <v>10</v>
      </c>
      <c r="W879" s="54" t="s">
        <v>3810</v>
      </c>
      <c r="X879" s="276" t="s">
        <v>926</v>
      </c>
      <c r="Y879" s="83" t="s">
        <v>931</v>
      </c>
      <c r="Z879" s="84">
        <v>91</v>
      </c>
      <c r="AA879" s="88">
        <v>57339</v>
      </c>
      <c r="AB879" s="279">
        <v>10</v>
      </c>
      <c r="AC879" s="280" t="s">
        <v>3810</v>
      </c>
      <c r="AD879" s="281" t="s">
        <v>926</v>
      </c>
      <c r="AE879" s="83" t="s">
        <v>931</v>
      </c>
      <c r="AF879" s="84">
        <v>72</v>
      </c>
      <c r="AG879" s="88">
        <v>57339</v>
      </c>
      <c r="AH879" s="279">
        <v>10</v>
      </c>
      <c r="AI879" s="286" t="s">
        <v>3810</v>
      </c>
      <c r="AJ879" s="281" t="s">
        <v>926</v>
      </c>
      <c r="AK879" s="83" t="s">
        <v>931</v>
      </c>
      <c r="AL879" s="84">
        <v>72</v>
      </c>
      <c r="AM879" s="88">
        <v>57339</v>
      </c>
      <c r="AN879" s="279">
        <v>10</v>
      </c>
      <c r="AO879" s="286" t="s">
        <v>3810</v>
      </c>
      <c r="AP879" s="281" t="s">
        <v>926</v>
      </c>
      <c r="AQ879" s="83" t="s">
        <v>931</v>
      </c>
      <c r="AR879" s="84">
        <v>72</v>
      </c>
      <c r="AS879" s="88">
        <v>57339</v>
      </c>
      <c r="AT879" s="279">
        <v>10</v>
      </c>
      <c r="AU879" s="280" t="s">
        <v>3810</v>
      </c>
      <c r="AV879" s="86" t="s">
        <v>926</v>
      </c>
      <c r="AW879" s="285" t="s">
        <v>931</v>
      </c>
      <c r="AX879" s="285">
        <v>72</v>
      </c>
      <c r="AY879" s="87">
        <v>57179</v>
      </c>
      <c r="AZ879" s="86">
        <v>10</v>
      </c>
      <c r="BA879" s="57" t="s">
        <v>3810</v>
      </c>
      <c r="BB879" s="301" t="s">
        <v>926</v>
      </c>
      <c r="BC879" s="83" t="s">
        <v>931</v>
      </c>
      <c r="BD879" s="84">
        <v>90</v>
      </c>
      <c r="BE879" s="282">
        <v>57179</v>
      </c>
      <c r="BF879" s="279">
        <v>10</v>
      </c>
      <c r="BG879" s="303" t="s">
        <v>3810</v>
      </c>
      <c r="BH879" s="86" t="s">
        <v>3829</v>
      </c>
      <c r="BI879" s="285" t="s">
        <v>3829</v>
      </c>
      <c r="BJ879" s="285" t="s">
        <v>3830</v>
      </c>
      <c r="BK879" s="86" t="s">
        <v>3829</v>
      </c>
      <c r="BL879" s="432">
        <v>10</v>
      </c>
      <c r="BM879" s="432" t="s">
        <v>3810</v>
      </c>
      <c r="BN879" s="432" t="str">
        <f>INDEX(ID!$D:$D,MATCH('Org2567'!D879,ID!$A:$A,0))</f>
        <v>สมเด็จพระยุพราชยะหา</v>
      </c>
    </row>
    <row r="880" spans="1:66" x14ac:dyDescent="0.25">
      <c r="A880" s="272">
        <v>877</v>
      </c>
      <c r="B880" s="272">
        <v>12</v>
      </c>
      <c r="C880" s="82" t="s">
        <v>3564</v>
      </c>
      <c r="D880" s="272" t="s">
        <v>872</v>
      </c>
      <c r="E880" s="82" t="str">
        <f t="shared" si="13"/>
        <v>รพ.กาบัง</v>
      </c>
      <c r="F880" s="90" t="s">
        <v>926</v>
      </c>
      <c r="G880" s="90" t="s">
        <v>927</v>
      </c>
      <c r="H880" s="90">
        <v>33</v>
      </c>
      <c r="I880" s="273">
        <v>24385</v>
      </c>
      <c r="J880" s="90">
        <v>5</v>
      </c>
      <c r="K880" s="93" t="s">
        <v>3703</v>
      </c>
      <c r="L880" s="83" t="s">
        <v>926</v>
      </c>
      <c r="M880" s="83" t="s">
        <v>927</v>
      </c>
      <c r="N880" s="84">
        <v>38</v>
      </c>
      <c r="O880" s="85">
        <v>24698</v>
      </c>
      <c r="P880" s="274">
        <v>5</v>
      </c>
      <c r="Q880" s="275" t="s">
        <v>3811</v>
      </c>
      <c r="R880" s="276" t="s">
        <v>926</v>
      </c>
      <c r="S880" s="277" t="s">
        <v>927</v>
      </c>
      <c r="T880" s="278">
        <v>30</v>
      </c>
      <c r="U880" s="88">
        <v>24698</v>
      </c>
      <c r="V880" s="54">
        <v>5</v>
      </c>
      <c r="W880" s="54" t="s">
        <v>3811</v>
      </c>
      <c r="X880" s="276" t="s">
        <v>926</v>
      </c>
      <c r="Y880" s="83" t="s">
        <v>927</v>
      </c>
      <c r="Z880" s="84">
        <v>30</v>
      </c>
      <c r="AA880" s="88">
        <v>24910</v>
      </c>
      <c r="AB880" s="279">
        <v>5</v>
      </c>
      <c r="AC880" s="280" t="s">
        <v>3811</v>
      </c>
      <c r="AD880" s="281" t="s">
        <v>926</v>
      </c>
      <c r="AE880" s="83" t="s">
        <v>927</v>
      </c>
      <c r="AF880" s="84">
        <v>30</v>
      </c>
      <c r="AG880" s="88">
        <v>24910</v>
      </c>
      <c r="AH880" s="279">
        <v>5</v>
      </c>
      <c r="AI880" s="286" t="s">
        <v>3811</v>
      </c>
      <c r="AJ880" s="281" t="s">
        <v>926</v>
      </c>
      <c r="AK880" s="83" t="s">
        <v>927</v>
      </c>
      <c r="AL880" s="84">
        <v>30</v>
      </c>
      <c r="AM880" s="88">
        <v>24910</v>
      </c>
      <c r="AN880" s="279">
        <v>5</v>
      </c>
      <c r="AO880" s="286" t="s">
        <v>3811</v>
      </c>
      <c r="AP880" s="281" t="s">
        <v>926</v>
      </c>
      <c r="AQ880" s="83" t="s">
        <v>927</v>
      </c>
      <c r="AR880" s="84">
        <v>30</v>
      </c>
      <c r="AS880" s="88">
        <v>24910</v>
      </c>
      <c r="AT880" s="279">
        <v>5</v>
      </c>
      <c r="AU880" s="280" t="s">
        <v>3811</v>
      </c>
      <c r="AV880" s="86" t="s">
        <v>926</v>
      </c>
      <c r="AW880" s="285" t="s">
        <v>927</v>
      </c>
      <c r="AX880" s="285">
        <v>30</v>
      </c>
      <c r="AY880" s="87">
        <v>24878</v>
      </c>
      <c r="AZ880" s="86">
        <v>5</v>
      </c>
      <c r="BA880" s="57" t="s">
        <v>3811</v>
      </c>
      <c r="BB880" s="301" t="s">
        <v>926</v>
      </c>
      <c r="BC880" s="83" t="s">
        <v>927</v>
      </c>
      <c r="BD880" s="84">
        <v>30</v>
      </c>
      <c r="BE880" s="282">
        <v>24878</v>
      </c>
      <c r="BF880" s="279">
        <v>5</v>
      </c>
      <c r="BG880" s="303" t="s">
        <v>3811</v>
      </c>
      <c r="BH880" s="86" t="s">
        <v>3829</v>
      </c>
      <c r="BI880" s="285" t="s">
        <v>3829</v>
      </c>
      <c r="BJ880" s="285" t="s">
        <v>3829</v>
      </c>
      <c r="BK880" s="86" t="s">
        <v>3829</v>
      </c>
      <c r="BL880" s="432">
        <v>5</v>
      </c>
      <c r="BM880" s="432" t="s">
        <v>3811</v>
      </c>
      <c r="BN880" s="432" t="str">
        <f>INDEX(ID!$D:$D,MATCH('Org2567'!D880,ID!$A:$A,0))</f>
        <v>กาบัง</v>
      </c>
    </row>
    <row r="881" spans="1:66" x14ac:dyDescent="0.25">
      <c r="A881" s="272">
        <v>878</v>
      </c>
      <c r="B881" s="272">
        <v>12</v>
      </c>
      <c r="C881" s="82" t="s">
        <v>3564</v>
      </c>
      <c r="D881" s="272" t="s">
        <v>873</v>
      </c>
      <c r="E881" s="82" t="str">
        <f t="shared" si="13"/>
        <v>รพ.กรงปินัง</v>
      </c>
      <c r="F881" s="90" t="s">
        <v>926</v>
      </c>
      <c r="G881" s="90" t="s">
        <v>927</v>
      </c>
      <c r="H881" s="90">
        <v>30</v>
      </c>
      <c r="I881" s="273">
        <v>25940</v>
      </c>
      <c r="J881" s="90">
        <v>5</v>
      </c>
      <c r="K881" s="93" t="s">
        <v>3703</v>
      </c>
      <c r="L881" s="83" t="s">
        <v>926</v>
      </c>
      <c r="M881" s="83" t="s">
        <v>927</v>
      </c>
      <c r="N881" s="84">
        <v>45</v>
      </c>
      <c r="O881" s="85">
        <v>26309</v>
      </c>
      <c r="P881" s="274">
        <v>5</v>
      </c>
      <c r="Q881" s="275" t="s">
        <v>3811</v>
      </c>
      <c r="R881" s="276" t="s">
        <v>926</v>
      </c>
      <c r="S881" s="277" t="s">
        <v>927</v>
      </c>
      <c r="T881" s="278">
        <v>51</v>
      </c>
      <c r="U881" s="88">
        <v>26309</v>
      </c>
      <c r="V881" s="54">
        <v>5</v>
      </c>
      <c r="W881" s="54" t="s">
        <v>3811</v>
      </c>
      <c r="X881" s="276" t="s">
        <v>926</v>
      </c>
      <c r="Y881" s="83" t="s">
        <v>927</v>
      </c>
      <c r="Z881" s="84">
        <v>51</v>
      </c>
      <c r="AA881" s="88">
        <v>26604</v>
      </c>
      <c r="AB881" s="279">
        <v>5</v>
      </c>
      <c r="AC881" s="280" t="s">
        <v>3811</v>
      </c>
      <c r="AD881" s="281" t="s">
        <v>926</v>
      </c>
      <c r="AE881" s="83" t="s">
        <v>927</v>
      </c>
      <c r="AF881" s="84">
        <v>30</v>
      </c>
      <c r="AG881" s="88">
        <v>26604</v>
      </c>
      <c r="AH881" s="279">
        <v>5</v>
      </c>
      <c r="AI881" s="286" t="s">
        <v>3811</v>
      </c>
      <c r="AJ881" s="281" t="s">
        <v>926</v>
      </c>
      <c r="AK881" s="83" t="s">
        <v>927</v>
      </c>
      <c r="AL881" s="84">
        <v>30</v>
      </c>
      <c r="AM881" s="88">
        <v>26604</v>
      </c>
      <c r="AN881" s="279">
        <v>5</v>
      </c>
      <c r="AO881" s="286" t="s">
        <v>3811</v>
      </c>
      <c r="AP881" s="281" t="s">
        <v>926</v>
      </c>
      <c r="AQ881" s="83" t="s">
        <v>927</v>
      </c>
      <c r="AR881" s="84">
        <v>30</v>
      </c>
      <c r="AS881" s="88">
        <v>26604</v>
      </c>
      <c r="AT881" s="279">
        <v>5</v>
      </c>
      <c r="AU881" s="280" t="s">
        <v>3811</v>
      </c>
      <c r="AV881" s="86" t="s">
        <v>926</v>
      </c>
      <c r="AW881" s="285" t="s">
        <v>927</v>
      </c>
      <c r="AX881" s="285">
        <v>30</v>
      </c>
      <c r="AY881" s="87">
        <v>26943</v>
      </c>
      <c r="AZ881" s="86">
        <v>5</v>
      </c>
      <c r="BA881" s="57" t="s">
        <v>3811</v>
      </c>
      <c r="BB881" s="301" t="s">
        <v>926</v>
      </c>
      <c r="BC881" s="83" t="s">
        <v>927</v>
      </c>
      <c r="BD881" s="84">
        <v>30</v>
      </c>
      <c r="BE881" s="282">
        <v>26943</v>
      </c>
      <c r="BF881" s="279">
        <v>5</v>
      </c>
      <c r="BG881" s="303" t="s">
        <v>3811</v>
      </c>
      <c r="BH881" s="86" t="s">
        <v>3829</v>
      </c>
      <c r="BI881" s="285" t="s">
        <v>3829</v>
      </c>
      <c r="BJ881" s="285" t="s">
        <v>3829</v>
      </c>
      <c r="BK881" s="86" t="s">
        <v>3829</v>
      </c>
      <c r="BL881" s="432">
        <v>5</v>
      </c>
      <c r="BM881" s="432" t="s">
        <v>3811</v>
      </c>
      <c r="BN881" s="432" t="str">
        <f>INDEX(ID!$D:$D,MATCH('Org2567'!D881,ID!$A:$A,0))</f>
        <v>กรงปินัง</v>
      </c>
    </row>
    <row r="882" spans="1:66" x14ac:dyDescent="0.25">
      <c r="A882" s="272">
        <v>879</v>
      </c>
      <c r="B882" s="272">
        <v>12</v>
      </c>
      <c r="C882" s="82" t="s">
        <v>3394</v>
      </c>
      <c r="D882" s="272" t="s">
        <v>874</v>
      </c>
      <c r="E882" s="82" t="str">
        <f t="shared" si="13"/>
        <v>รพ.หาดใหญ่</v>
      </c>
      <c r="F882" s="90" t="s">
        <v>916</v>
      </c>
      <c r="G882" s="90" t="s">
        <v>3</v>
      </c>
      <c r="H882" s="90">
        <v>619</v>
      </c>
      <c r="I882" s="273">
        <v>266287</v>
      </c>
      <c r="J882" s="90">
        <v>18</v>
      </c>
      <c r="K882" s="93" t="s">
        <v>3747</v>
      </c>
      <c r="L882" s="83" t="s">
        <v>916</v>
      </c>
      <c r="M882" s="83" t="s">
        <v>3</v>
      </c>
      <c r="N882" s="84">
        <v>654</v>
      </c>
      <c r="O882" s="85">
        <v>266490</v>
      </c>
      <c r="P882" s="274">
        <v>18</v>
      </c>
      <c r="Q882" s="275" t="s">
        <v>3822</v>
      </c>
      <c r="R882" s="276" t="s">
        <v>916</v>
      </c>
      <c r="S882" s="277" t="s">
        <v>3</v>
      </c>
      <c r="T882" s="278">
        <v>655</v>
      </c>
      <c r="U882" s="88">
        <v>266490</v>
      </c>
      <c r="V882" s="54">
        <v>18</v>
      </c>
      <c r="W882" s="54" t="s">
        <v>3822</v>
      </c>
      <c r="X882" s="276" t="s">
        <v>916</v>
      </c>
      <c r="Y882" s="83" t="s">
        <v>3</v>
      </c>
      <c r="Z882" s="84">
        <v>655</v>
      </c>
      <c r="AA882" s="88">
        <v>267549</v>
      </c>
      <c r="AB882" s="279">
        <v>18</v>
      </c>
      <c r="AC882" s="280" t="s">
        <v>3822</v>
      </c>
      <c r="AD882" s="281" t="s">
        <v>916</v>
      </c>
      <c r="AE882" s="83" t="s">
        <v>3</v>
      </c>
      <c r="AF882" s="84">
        <v>764</v>
      </c>
      <c r="AG882" s="88">
        <v>267549</v>
      </c>
      <c r="AH882" s="279">
        <v>19</v>
      </c>
      <c r="AI882" s="286" t="s">
        <v>3807</v>
      </c>
      <c r="AJ882" s="281" t="s">
        <v>916</v>
      </c>
      <c r="AK882" s="83" t="s">
        <v>3</v>
      </c>
      <c r="AL882" s="84">
        <v>764</v>
      </c>
      <c r="AM882" s="88">
        <v>267549</v>
      </c>
      <c r="AN882" s="279">
        <v>19</v>
      </c>
      <c r="AO882" s="286" t="s">
        <v>3807</v>
      </c>
      <c r="AP882" s="281" t="s">
        <v>916</v>
      </c>
      <c r="AQ882" s="83" t="s">
        <v>3</v>
      </c>
      <c r="AR882" s="84">
        <v>764</v>
      </c>
      <c r="AS882" s="88">
        <v>267549</v>
      </c>
      <c r="AT882" s="279">
        <v>19</v>
      </c>
      <c r="AU882" s="280" t="s">
        <v>3807</v>
      </c>
      <c r="AV882" s="86" t="s">
        <v>916</v>
      </c>
      <c r="AW882" s="285" t="s">
        <v>3</v>
      </c>
      <c r="AX882" s="285">
        <v>764</v>
      </c>
      <c r="AY882" s="87">
        <v>266873</v>
      </c>
      <c r="AZ882" s="86">
        <v>19</v>
      </c>
      <c r="BA882" s="57" t="s">
        <v>3807</v>
      </c>
      <c r="BB882" s="301" t="s">
        <v>916</v>
      </c>
      <c r="BC882" s="83" t="s">
        <v>3</v>
      </c>
      <c r="BD882" s="84">
        <v>797</v>
      </c>
      <c r="BE882" s="282">
        <v>266873</v>
      </c>
      <c r="BF882" s="279">
        <v>19</v>
      </c>
      <c r="BG882" s="303" t="s">
        <v>3807</v>
      </c>
      <c r="BH882" s="86" t="s">
        <v>3829</v>
      </c>
      <c r="BI882" s="285" t="s">
        <v>3829</v>
      </c>
      <c r="BJ882" s="285" t="s">
        <v>3830</v>
      </c>
      <c r="BK882" s="86" t="s">
        <v>3829</v>
      </c>
      <c r="BL882" s="432">
        <v>19</v>
      </c>
      <c r="BM882" s="432" t="s">
        <v>3807</v>
      </c>
      <c r="BN882" s="432" t="str">
        <f>INDEX(ID!$D:$D,MATCH('Org2567'!D882,ID!$A:$A,0))</f>
        <v>หาดใหญ่</v>
      </c>
    </row>
    <row r="883" spans="1:66" x14ac:dyDescent="0.25">
      <c r="A883" s="272">
        <v>880</v>
      </c>
      <c r="B883" s="272">
        <v>12</v>
      </c>
      <c r="C883" s="82" t="s">
        <v>3394</v>
      </c>
      <c r="D883" s="272" t="s">
        <v>875</v>
      </c>
      <c r="E883" s="82" t="str">
        <f t="shared" si="13"/>
        <v>รพ.สงขลา</v>
      </c>
      <c r="F883" s="90" t="s">
        <v>922</v>
      </c>
      <c r="G883" s="90" t="s">
        <v>918</v>
      </c>
      <c r="H883" s="90">
        <v>508</v>
      </c>
      <c r="I883" s="273">
        <v>170261</v>
      </c>
      <c r="J883" s="90">
        <v>17</v>
      </c>
      <c r="K883" s="93" t="s">
        <v>3712</v>
      </c>
      <c r="L883" s="83" t="s">
        <v>922</v>
      </c>
      <c r="M883" s="83" t="s">
        <v>918</v>
      </c>
      <c r="N883" s="84">
        <v>508</v>
      </c>
      <c r="O883" s="85">
        <v>171534</v>
      </c>
      <c r="P883" s="274">
        <v>17</v>
      </c>
      <c r="Q883" s="275" t="s">
        <v>3817</v>
      </c>
      <c r="R883" s="276" t="s">
        <v>922</v>
      </c>
      <c r="S883" s="277" t="s">
        <v>918</v>
      </c>
      <c r="T883" s="278">
        <v>508</v>
      </c>
      <c r="U883" s="88">
        <v>171534</v>
      </c>
      <c r="V883" s="54">
        <v>17</v>
      </c>
      <c r="W883" s="54" t="s">
        <v>3817</v>
      </c>
      <c r="X883" s="276" t="s">
        <v>922</v>
      </c>
      <c r="Y883" s="83" t="s">
        <v>918</v>
      </c>
      <c r="Z883" s="84">
        <v>508</v>
      </c>
      <c r="AA883" s="88">
        <v>166132</v>
      </c>
      <c r="AB883" s="279">
        <v>17</v>
      </c>
      <c r="AC883" s="280" t="s">
        <v>3817</v>
      </c>
      <c r="AD883" s="281" t="s">
        <v>922</v>
      </c>
      <c r="AE883" s="83" t="s">
        <v>918</v>
      </c>
      <c r="AF883" s="84">
        <v>527</v>
      </c>
      <c r="AG883" s="88">
        <v>166132</v>
      </c>
      <c r="AH883" s="279">
        <v>17</v>
      </c>
      <c r="AI883" s="286" t="s">
        <v>3817</v>
      </c>
      <c r="AJ883" s="281" t="s">
        <v>922</v>
      </c>
      <c r="AK883" s="83" t="s">
        <v>918</v>
      </c>
      <c r="AL883" s="84">
        <v>527</v>
      </c>
      <c r="AM883" s="88">
        <v>166132</v>
      </c>
      <c r="AN883" s="279">
        <v>17</v>
      </c>
      <c r="AO883" s="286" t="s">
        <v>3817</v>
      </c>
      <c r="AP883" s="281" t="s">
        <v>922</v>
      </c>
      <c r="AQ883" s="83" t="s">
        <v>918</v>
      </c>
      <c r="AR883" s="84">
        <v>527</v>
      </c>
      <c r="AS883" s="88">
        <v>166132</v>
      </c>
      <c r="AT883" s="279">
        <v>17</v>
      </c>
      <c r="AU883" s="280" t="s">
        <v>3817</v>
      </c>
      <c r="AV883" s="86" t="s">
        <v>922</v>
      </c>
      <c r="AW883" s="285" t="s">
        <v>918</v>
      </c>
      <c r="AX883" s="285">
        <v>527</v>
      </c>
      <c r="AY883" s="87">
        <v>161267</v>
      </c>
      <c r="AZ883" s="86">
        <v>17</v>
      </c>
      <c r="BA883" s="57" t="s">
        <v>3817</v>
      </c>
      <c r="BB883" s="301" t="s">
        <v>922</v>
      </c>
      <c r="BC883" s="83" t="s">
        <v>918</v>
      </c>
      <c r="BD883" s="84">
        <v>508</v>
      </c>
      <c r="BE883" s="282">
        <v>161267</v>
      </c>
      <c r="BF883" s="279">
        <v>17</v>
      </c>
      <c r="BG883" s="303" t="s">
        <v>3817</v>
      </c>
      <c r="BH883" s="86" t="s">
        <v>3829</v>
      </c>
      <c r="BI883" s="285" t="s">
        <v>3829</v>
      </c>
      <c r="BJ883" s="285" t="s">
        <v>3830</v>
      </c>
      <c r="BK883" s="86" t="s">
        <v>3829</v>
      </c>
      <c r="BL883" s="432">
        <v>17</v>
      </c>
      <c r="BM883" s="432" t="s">
        <v>3817</v>
      </c>
      <c r="BN883" s="432" t="str">
        <f>INDEX(ID!$D:$D,MATCH('Org2567'!D883,ID!$A:$A,0))</f>
        <v>สงขลา</v>
      </c>
    </row>
    <row r="884" spans="1:66" x14ac:dyDescent="0.25">
      <c r="A884" s="272">
        <v>881</v>
      </c>
      <c r="B884" s="272">
        <v>12</v>
      </c>
      <c r="C884" s="82" t="s">
        <v>3394</v>
      </c>
      <c r="D884" s="272" t="s">
        <v>876</v>
      </c>
      <c r="E884" s="82" t="str">
        <f t="shared" si="13"/>
        <v>รพ.สทิงพระ</v>
      </c>
      <c r="F884" s="90" t="s">
        <v>926</v>
      </c>
      <c r="G884" s="90" t="s">
        <v>927</v>
      </c>
      <c r="H884" s="90">
        <v>30</v>
      </c>
      <c r="I884" s="273">
        <v>31765</v>
      </c>
      <c r="J884" s="90">
        <v>6</v>
      </c>
      <c r="K884" s="93" t="s">
        <v>3783</v>
      </c>
      <c r="L884" s="83" t="s">
        <v>926</v>
      </c>
      <c r="M884" s="83" t="s">
        <v>927</v>
      </c>
      <c r="N884" s="84">
        <v>30</v>
      </c>
      <c r="O884" s="85">
        <v>31757</v>
      </c>
      <c r="P884" s="274">
        <v>6</v>
      </c>
      <c r="Q884" s="275" t="s">
        <v>3809</v>
      </c>
      <c r="R884" s="276" t="s">
        <v>926</v>
      </c>
      <c r="S884" s="277" t="s">
        <v>927</v>
      </c>
      <c r="T884" s="278">
        <v>42</v>
      </c>
      <c r="U884" s="88">
        <v>31757</v>
      </c>
      <c r="V884" s="54">
        <v>6</v>
      </c>
      <c r="W884" s="54" t="s">
        <v>3809</v>
      </c>
      <c r="X884" s="276" t="s">
        <v>926</v>
      </c>
      <c r="Y884" s="83" t="s">
        <v>927</v>
      </c>
      <c r="Z884" s="84">
        <v>42</v>
      </c>
      <c r="AA884" s="88">
        <v>31813</v>
      </c>
      <c r="AB884" s="279">
        <v>6</v>
      </c>
      <c r="AC884" s="280" t="s">
        <v>3809</v>
      </c>
      <c r="AD884" s="281" t="s">
        <v>926</v>
      </c>
      <c r="AE884" s="83" t="s">
        <v>927</v>
      </c>
      <c r="AF884" s="84">
        <v>42</v>
      </c>
      <c r="AG884" s="88">
        <v>31813</v>
      </c>
      <c r="AH884" s="279">
        <v>6</v>
      </c>
      <c r="AI884" s="286" t="s">
        <v>3809</v>
      </c>
      <c r="AJ884" s="281" t="s">
        <v>926</v>
      </c>
      <c r="AK884" s="83" t="s">
        <v>927</v>
      </c>
      <c r="AL884" s="84">
        <v>42</v>
      </c>
      <c r="AM884" s="88">
        <v>31813</v>
      </c>
      <c r="AN884" s="279">
        <v>6</v>
      </c>
      <c r="AO884" s="286" t="s">
        <v>3809</v>
      </c>
      <c r="AP884" s="281" t="s">
        <v>926</v>
      </c>
      <c r="AQ884" s="83" t="s">
        <v>927</v>
      </c>
      <c r="AR884" s="84">
        <v>42</v>
      </c>
      <c r="AS884" s="88">
        <v>31813</v>
      </c>
      <c r="AT884" s="279">
        <v>6</v>
      </c>
      <c r="AU884" s="280" t="s">
        <v>3809</v>
      </c>
      <c r="AV884" s="86" t="s">
        <v>926</v>
      </c>
      <c r="AW884" s="285" t="s">
        <v>927</v>
      </c>
      <c r="AX884" s="285">
        <v>42</v>
      </c>
      <c r="AY884" s="87">
        <v>31314</v>
      </c>
      <c r="AZ884" s="86">
        <v>6</v>
      </c>
      <c r="BA884" s="57" t="s">
        <v>3809</v>
      </c>
      <c r="BB884" s="301" t="s">
        <v>926</v>
      </c>
      <c r="BC884" s="83" t="s">
        <v>927</v>
      </c>
      <c r="BD884" s="84">
        <v>42</v>
      </c>
      <c r="BE884" s="282">
        <v>31314</v>
      </c>
      <c r="BF884" s="279">
        <v>6</v>
      </c>
      <c r="BG884" s="303" t="s">
        <v>3809</v>
      </c>
      <c r="BH884" s="86" t="s">
        <v>3829</v>
      </c>
      <c r="BI884" s="285" t="s">
        <v>3829</v>
      </c>
      <c r="BJ884" s="285" t="s">
        <v>3829</v>
      </c>
      <c r="BK884" s="86" t="s">
        <v>3829</v>
      </c>
      <c r="BL884" s="432">
        <v>6</v>
      </c>
      <c r="BM884" s="432" t="s">
        <v>3809</v>
      </c>
      <c r="BN884" s="432" t="str">
        <f>INDEX(ID!$D:$D,MATCH('Org2567'!D884,ID!$A:$A,0))</f>
        <v>สทิงพระ</v>
      </c>
    </row>
    <row r="885" spans="1:66" x14ac:dyDescent="0.25">
      <c r="A885" s="272">
        <v>882</v>
      </c>
      <c r="B885" s="272">
        <v>12</v>
      </c>
      <c r="C885" s="82" t="s">
        <v>3394</v>
      </c>
      <c r="D885" s="272" t="s">
        <v>877</v>
      </c>
      <c r="E885" s="82" t="str">
        <f t="shared" si="13"/>
        <v>รพ.จะนะ</v>
      </c>
      <c r="F885" s="90" t="s">
        <v>926</v>
      </c>
      <c r="G885" s="90" t="s">
        <v>927</v>
      </c>
      <c r="H885" s="90">
        <v>64</v>
      </c>
      <c r="I885" s="273">
        <v>68475</v>
      </c>
      <c r="J885" s="90">
        <v>7</v>
      </c>
      <c r="K885" s="93" t="s">
        <v>3704</v>
      </c>
      <c r="L885" s="83" t="s">
        <v>926</v>
      </c>
      <c r="M885" s="83" t="s">
        <v>927</v>
      </c>
      <c r="N885" s="84">
        <v>72</v>
      </c>
      <c r="O885" s="85">
        <v>68805</v>
      </c>
      <c r="P885" s="274">
        <v>7</v>
      </c>
      <c r="Q885" s="275" t="s">
        <v>3816</v>
      </c>
      <c r="R885" s="276" t="s">
        <v>926</v>
      </c>
      <c r="S885" s="277" t="s">
        <v>927</v>
      </c>
      <c r="T885" s="278">
        <v>64</v>
      </c>
      <c r="U885" s="88">
        <v>68805</v>
      </c>
      <c r="V885" s="54">
        <v>7</v>
      </c>
      <c r="W885" s="54" t="s">
        <v>3816</v>
      </c>
      <c r="X885" s="276" t="s">
        <v>926</v>
      </c>
      <c r="Y885" s="83" t="s">
        <v>927</v>
      </c>
      <c r="Z885" s="84">
        <v>64</v>
      </c>
      <c r="AA885" s="88">
        <v>69145</v>
      </c>
      <c r="AB885" s="279">
        <v>7</v>
      </c>
      <c r="AC885" s="280" t="s">
        <v>3816</v>
      </c>
      <c r="AD885" s="281" t="s">
        <v>926</v>
      </c>
      <c r="AE885" s="83" t="s">
        <v>927</v>
      </c>
      <c r="AF885" s="84">
        <v>64</v>
      </c>
      <c r="AG885" s="88">
        <v>69145</v>
      </c>
      <c r="AH885" s="279">
        <v>7</v>
      </c>
      <c r="AI885" s="286" t="s">
        <v>3816</v>
      </c>
      <c r="AJ885" s="281" t="s">
        <v>926</v>
      </c>
      <c r="AK885" s="83" t="s">
        <v>927</v>
      </c>
      <c r="AL885" s="84">
        <v>64</v>
      </c>
      <c r="AM885" s="88">
        <v>69145</v>
      </c>
      <c r="AN885" s="279">
        <v>7</v>
      </c>
      <c r="AO885" s="286" t="s">
        <v>3816</v>
      </c>
      <c r="AP885" s="281" t="s">
        <v>926</v>
      </c>
      <c r="AQ885" s="83" t="s">
        <v>927</v>
      </c>
      <c r="AR885" s="84">
        <v>64</v>
      </c>
      <c r="AS885" s="88">
        <v>69145</v>
      </c>
      <c r="AT885" s="279">
        <v>7</v>
      </c>
      <c r="AU885" s="280" t="s">
        <v>3816</v>
      </c>
      <c r="AV885" s="86" t="s">
        <v>926</v>
      </c>
      <c r="AW885" s="285" t="s">
        <v>927</v>
      </c>
      <c r="AX885" s="285">
        <v>64</v>
      </c>
      <c r="AY885" s="87">
        <v>69185</v>
      </c>
      <c r="AZ885" s="86">
        <v>7</v>
      </c>
      <c r="BA885" s="57" t="s">
        <v>3816</v>
      </c>
      <c r="BB885" s="301" t="s">
        <v>926</v>
      </c>
      <c r="BC885" s="83" t="s">
        <v>931</v>
      </c>
      <c r="BD885" s="84">
        <v>64</v>
      </c>
      <c r="BE885" s="282">
        <v>69185</v>
      </c>
      <c r="BF885" s="279">
        <v>10</v>
      </c>
      <c r="BG885" s="303" t="s">
        <v>3810</v>
      </c>
      <c r="BH885" s="86" t="s">
        <v>3829</v>
      </c>
      <c r="BI885" s="285" t="s">
        <v>3830</v>
      </c>
      <c r="BJ885" s="285" t="s">
        <v>3829</v>
      </c>
      <c r="BK885" s="86" t="s">
        <v>3830</v>
      </c>
      <c r="BL885" s="432">
        <v>10</v>
      </c>
      <c r="BM885" s="432" t="s">
        <v>3810</v>
      </c>
      <c r="BN885" s="432" t="str">
        <f>INDEX(ID!$D:$D,MATCH('Org2567'!D885,ID!$A:$A,0))</f>
        <v>จะนะ</v>
      </c>
    </row>
    <row r="886" spans="1:66" x14ac:dyDescent="0.25">
      <c r="A886" s="272">
        <v>883</v>
      </c>
      <c r="B886" s="272">
        <v>12</v>
      </c>
      <c r="C886" s="82" t="s">
        <v>3394</v>
      </c>
      <c r="D886" s="272" t="s">
        <v>878</v>
      </c>
      <c r="E886" s="82" t="str">
        <f t="shared" si="13"/>
        <v>รพ.สมเด็จพระบรมราชินีนาถ ณ อำเภอนาทวี</v>
      </c>
      <c r="F886" s="90" t="s">
        <v>926</v>
      </c>
      <c r="G886" s="90" t="s">
        <v>952</v>
      </c>
      <c r="H886" s="90">
        <v>143</v>
      </c>
      <c r="I886" s="273">
        <v>62138</v>
      </c>
      <c r="J886" s="90">
        <v>13</v>
      </c>
      <c r="K886" s="93" t="s">
        <v>3781</v>
      </c>
      <c r="L886" s="83" t="s">
        <v>926</v>
      </c>
      <c r="M886" s="83" t="s">
        <v>952</v>
      </c>
      <c r="N886" s="84">
        <v>144</v>
      </c>
      <c r="O886" s="85">
        <v>62381</v>
      </c>
      <c r="P886" s="274">
        <v>13</v>
      </c>
      <c r="Q886" s="275" t="s">
        <v>3813</v>
      </c>
      <c r="R886" s="276" t="s">
        <v>926</v>
      </c>
      <c r="S886" s="277" t="s">
        <v>952</v>
      </c>
      <c r="T886" s="278">
        <v>144</v>
      </c>
      <c r="U886" s="88">
        <v>62381</v>
      </c>
      <c r="V886" s="54">
        <v>13</v>
      </c>
      <c r="W886" s="54" t="s">
        <v>3813</v>
      </c>
      <c r="X886" s="276" t="s">
        <v>926</v>
      </c>
      <c r="Y886" s="83" t="s">
        <v>952</v>
      </c>
      <c r="Z886" s="84">
        <v>144</v>
      </c>
      <c r="AA886" s="88">
        <v>62460</v>
      </c>
      <c r="AB886" s="279">
        <v>13</v>
      </c>
      <c r="AC886" s="280" t="s">
        <v>3813</v>
      </c>
      <c r="AD886" s="281" t="s">
        <v>926</v>
      </c>
      <c r="AE886" s="83" t="s">
        <v>952</v>
      </c>
      <c r="AF886" s="84">
        <v>150</v>
      </c>
      <c r="AG886" s="88">
        <v>62460</v>
      </c>
      <c r="AH886" s="279">
        <v>13</v>
      </c>
      <c r="AI886" s="286" t="s">
        <v>3813</v>
      </c>
      <c r="AJ886" s="281" t="s">
        <v>926</v>
      </c>
      <c r="AK886" s="83" t="s">
        <v>952</v>
      </c>
      <c r="AL886" s="84">
        <v>150</v>
      </c>
      <c r="AM886" s="88">
        <v>62460</v>
      </c>
      <c r="AN886" s="279">
        <v>13</v>
      </c>
      <c r="AO886" s="286" t="s">
        <v>3813</v>
      </c>
      <c r="AP886" s="281" t="s">
        <v>926</v>
      </c>
      <c r="AQ886" s="83" t="s">
        <v>952</v>
      </c>
      <c r="AR886" s="84">
        <v>150</v>
      </c>
      <c r="AS886" s="88">
        <v>62460</v>
      </c>
      <c r="AT886" s="279">
        <v>13</v>
      </c>
      <c r="AU886" s="280" t="s">
        <v>3813</v>
      </c>
      <c r="AV886" s="86" t="s">
        <v>926</v>
      </c>
      <c r="AW886" s="285" t="s">
        <v>952</v>
      </c>
      <c r="AX886" s="285">
        <v>150</v>
      </c>
      <c r="AY886" s="87">
        <v>61515</v>
      </c>
      <c r="AZ886" s="86">
        <v>13</v>
      </c>
      <c r="BA886" s="57" t="s">
        <v>3813</v>
      </c>
      <c r="BB886" s="301" t="s">
        <v>926</v>
      </c>
      <c r="BC886" s="83" t="s">
        <v>952</v>
      </c>
      <c r="BD886" s="84">
        <v>150</v>
      </c>
      <c r="BE886" s="282">
        <v>61515</v>
      </c>
      <c r="BF886" s="279">
        <v>13</v>
      </c>
      <c r="BG886" s="303" t="s">
        <v>3813</v>
      </c>
      <c r="BH886" s="86" t="s">
        <v>3829</v>
      </c>
      <c r="BI886" s="285" t="s">
        <v>3829</v>
      </c>
      <c r="BJ886" s="285" t="s">
        <v>3829</v>
      </c>
      <c r="BK886" s="86" t="s">
        <v>3829</v>
      </c>
      <c r="BL886" s="432">
        <v>13</v>
      </c>
      <c r="BM886" s="432" t="s">
        <v>3813</v>
      </c>
      <c r="BN886" s="432" t="str">
        <f>INDEX(ID!$D:$D,MATCH('Org2567'!D886,ID!$A:$A,0))</f>
        <v>สมเด็จพระบรมราชินีนาถ ณ อำเภอนาทวี</v>
      </c>
    </row>
    <row r="887" spans="1:66" x14ac:dyDescent="0.25">
      <c r="A887" s="272">
        <v>884</v>
      </c>
      <c r="B887" s="272">
        <v>12</v>
      </c>
      <c r="C887" s="82" t="s">
        <v>3394</v>
      </c>
      <c r="D887" s="272" t="s">
        <v>879</v>
      </c>
      <c r="E887" s="82" t="str">
        <f t="shared" si="13"/>
        <v>รพ.เทพา</v>
      </c>
      <c r="F887" s="90" t="s">
        <v>926</v>
      </c>
      <c r="G887" s="90" t="s">
        <v>927</v>
      </c>
      <c r="H887" s="90">
        <v>70</v>
      </c>
      <c r="I887" s="273">
        <v>61846</v>
      </c>
      <c r="J887" s="90">
        <v>7</v>
      </c>
      <c r="K887" s="93" t="s">
        <v>3704</v>
      </c>
      <c r="L887" s="83" t="s">
        <v>926</v>
      </c>
      <c r="M887" s="83" t="s">
        <v>927</v>
      </c>
      <c r="N887" s="84">
        <v>70</v>
      </c>
      <c r="O887" s="85">
        <v>62041</v>
      </c>
      <c r="P887" s="274">
        <v>7</v>
      </c>
      <c r="Q887" s="275" t="s">
        <v>3816</v>
      </c>
      <c r="R887" s="276" t="s">
        <v>926</v>
      </c>
      <c r="S887" s="277" t="s">
        <v>927</v>
      </c>
      <c r="T887" s="278">
        <v>70</v>
      </c>
      <c r="U887" s="88">
        <v>62041</v>
      </c>
      <c r="V887" s="54">
        <v>7</v>
      </c>
      <c r="W887" s="54" t="s">
        <v>3816</v>
      </c>
      <c r="X887" s="276" t="s">
        <v>926</v>
      </c>
      <c r="Y887" s="83" t="s">
        <v>931</v>
      </c>
      <c r="Z887" s="84">
        <v>70</v>
      </c>
      <c r="AA887" s="88">
        <v>62130</v>
      </c>
      <c r="AB887" s="279">
        <v>10</v>
      </c>
      <c r="AC887" s="280" t="s">
        <v>3810</v>
      </c>
      <c r="AD887" s="281" t="s">
        <v>926</v>
      </c>
      <c r="AE887" s="83" t="s">
        <v>931</v>
      </c>
      <c r="AF887" s="84">
        <v>60</v>
      </c>
      <c r="AG887" s="88">
        <v>62130</v>
      </c>
      <c r="AH887" s="279">
        <v>10</v>
      </c>
      <c r="AI887" s="286" t="s">
        <v>3810</v>
      </c>
      <c r="AJ887" s="281" t="s">
        <v>926</v>
      </c>
      <c r="AK887" s="83" t="s">
        <v>931</v>
      </c>
      <c r="AL887" s="84">
        <v>60</v>
      </c>
      <c r="AM887" s="88">
        <v>62130</v>
      </c>
      <c r="AN887" s="279">
        <v>10</v>
      </c>
      <c r="AO887" s="286" t="s">
        <v>3810</v>
      </c>
      <c r="AP887" s="281" t="s">
        <v>926</v>
      </c>
      <c r="AQ887" s="83" t="s">
        <v>931</v>
      </c>
      <c r="AR887" s="84">
        <v>60</v>
      </c>
      <c r="AS887" s="88">
        <v>62130</v>
      </c>
      <c r="AT887" s="279">
        <v>10</v>
      </c>
      <c r="AU887" s="280" t="s">
        <v>3810</v>
      </c>
      <c r="AV887" s="86" t="s">
        <v>926</v>
      </c>
      <c r="AW887" s="285" t="s">
        <v>931</v>
      </c>
      <c r="AX887" s="285">
        <v>60</v>
      </c>
      <c r="AY887" s="87">
        <v>61346</v>
      </c>
      <c r="AZ887" s="86">
        <v>10</v>
      </c>
      <c r="BA887" s="57" t="s">
        <v>3810</v>
      </c>
      <c r="BB887" s="301" t="s">
        <v>926</v>
      </c>
      <c r="BC887" s="83" t="s">
        <v>931</v>
      </c>
      <c r="BD887" s="84">
        <v>60</v>
      </c>
      <c r="BE887" s="282">
        <v>61346</v>
      </c>
      <c r="BF887" s="279">
        <v>10</v>
      </c>
      <c r="BG887" s="303" t="s">
        <v>3810</v>
      </c>
      <c r="BH887" s="86" t="s">
        <v>3829</v>
      </c>
      <c r="BI887" s="285" t="s">
        <v>3829</v>
      </c>
      <c r="BJ887" s="285" t="s">
        <v>3829</v>
      </c>
      <c r="BK887" s="86" t="s">
        <v>3829</v>
      </c>
      <c r="BL887" s="432">
        <v>10</v>
      </c>
      <c r="BM887" s="432" t="s">
        <v>3810</v>
      </c>
      <c r="BN887" s="432" t="str">
        <f>INDEX(ID!$D:$D,MATCH('Org2567'!D887,ID!$A:$A,0))</f>
        <v>เทพา</v>
      </c>
    </row>
    <row r="888" spans="1:66" x14ac:dyDescent="0.25">
      <c r="A888" s="272">
        <v>885</v>
      </c>
      <c r="B888" s="272">
        <v>12</v>
      </c>
      <c r="C888" s="82" t="s">
        <v>3394</v>
      </c>
      <c r="D888" s="306" t="s">
        <v>880</v>
      </c>
      <c r="E888" s="82" t="str">
        <f t="shared" si="13"/>
        <v>รพ.สะบ้าย้อย</v>
      </c>
      <c r="F888" s="90" t="s">
        <v>926</v>
      </c>
      <c r="G888" s="90" t="s">
        <v>927</v>
      </c>
      <c r="H888" s="90">
        <v>46</v>
      </c>
      <c r="I888" s="273">
        <v>63100</v>
      </c>
      <c r="J888" s="90">
        <v>7</v>
      </c>
      <c r="K888" s="93" t="s">
        <v>3704</v>
      </c>
      <c r="L888" s="83" t="s">
        <v>926</v>
      </c>
      <c r="M888" s="83" t="s">
        <v>927</v>
      </c>
      <c r="N888" s="84">
        <v>44</v>
      </c>
      <c r="O888" s="85">
        <v>63584</v>
      </c>
      <c r="P888" s="274">
        <v>7</v>
      </c>
      <c r="Q888" s="275" t="s">
        <v>3816</v>
      </c>
      <c r="R888" s="276" t="s">
        <v>926</v>
      </c>
      <c r="S888" s="277" t="s">
        <v>927</v>
      </c>
      <c r="T888" s="278">
        <v>45</v>
      </c>
      <c r="U888" s="88">
        <v>63584</v>
      </c>
      <c r="V888" s="54">
        <v>7</v>
      </c>
      <c r="W888" s="54" t="s">
        <v>3816</v>
      </c>
      <c r="X888" s="276" t="s">
        <v>926</v>
      </c>
      <c r="Y888" s="83" t="s">
        <v>927</v>
      </c>
      <c r="Z888" s="84">
        <v>45</v>
      </c>
      <c r="AA888" s="88">
        <v>64355</v>
      </c>
      <c r="AB888" s="279">
        <v>7</v>
      </c>
      <c r="AC888" s="280" t="s">
        <v>3816</v>
      </c>
      <c r="AD888" s="281" t="s">
        <v>926</v>
      </c>
      <c r="AE888" s="83" t="s">
        <v>927</v>
      </c>
      <c r="AF888" s="84">
        <v>45</v>
      </c>
      <c r="AG888" s="88">
        <v>64355</v>
      </c>
      <c r="AH888" s="279">
        <v>7</v>
      </c>
      <c r="AI888" s="286" t="s">
        <v>3816</v>
      </c>
      <c r="AJ888" s="281" t="s">
        <v>926</v>
      </c>
      <c r="AK888" s="83" t="s">
        <v>927</v>
      </c>
      <c r="AL888" s="84">
        <v>45</v>
      </c>
      <c r="AM888" s="88">
        <v>64355</v>
      </c>
      <c r="AN888" s="279">
        <v>7</v>
      </c>
      <c r="AO888" s="286" t="s">
        <v>3816</v>
      </c>
      <c r="AP888" s="281" t="s">
        <v>926</v>
      </c>
      <c r="AQ888" s="83" t="s">
        <v>927</v>
      </c>
      <c r="AR888" s="84">
        <v>45</v>
      </c>
      <c r="AS888" s="88">
        <v>64355</v>
      </c>
      <c r="AT888" s="279">
        <v>7</v>
      </c>
      <c r="AU888" s="280" t="s">
        <v>3816</v>
      </c>
      <c r="AV888" s="86" t="s">
        <v>926</v>
      </c>
      <c r="AW888" s="285" t="s">
        <v>927</v>
      </c>
      <c r="AX888" s="285">
        <v>45</v>
      </c>
      <c r="AY888" s="87">
        <v>63930</v>
      </c>
      <c r="AZ888" s="86">
        <v>7</v>
      </c>
      <c r="BA888" s="57" t="s">
        <v>3816</v>
      </c>
      <c r="BB888" s="301" t="s">
        <v>926</v>
      </c>
      <c r="BC888" s="83" t="s">
        <v>927</v>
      </c>
      <c r="BD888" s="84">
        <v>30</v>
      </c>
      <c r="BE888" s="282">
        <v>63930</v>
      </c>
      <c r="BF888" s="279">
        <v>6</v>
      </c>
      <c r="BG888" s="307" t="s">
        <v>3809</v>
      </c>
      <c r="BH888" s="86" t="s">
        <v>3829</v>
      </c>
      <c r="BI888" s="285" t="s">
        <v>3829</v>
      </c>
      <c r="BJ888" s="285" t="s">
        <v>3830</v>
      </c>
      <c r="BK888" s="86" t="s">
        <v>3830</v>
      </c>
      <c r="BL888" s="432">
        <v>7</v>
      </c>
      <c r="BM888" s="432" t="s">
        <v>3816</v>
      </c>
      <c r="BN888" s="432" t="str">
        <f>INDEX(ID!$D:$D,MATCH('Org2567'!D888,ID!$A:$A,0))</f>
        <v>สะบ้าย้อย</v>
      </c>
    </row>
    <row r="889" spans="1:66" x14ac:dyDescent="0.25">
      <c r="A889" s="272">
        <v>886</v>
      </c>
      <c r="B889" s="272">
        <v>12</v>
      </c>
      <c r="C889" s="82" t="s">
        <v>3394</v>
      </c>
      <c r="D889" s="272" t="s">
        <v>881</v>
      </c>
      <c r="E889" s="82" t="str">
        <f t="shared" si="13"/>
        <v>รพ.ระโนด</v>
      </c>
      <c r="F889" s="90" t="s">
        <v>926</v>
      </c>
      <c r="G889" s="90" t="s">
        <v>931</v>
      </c>
      <c r="H889" s="90">
        <v>62</v>
      </c>
      <c r="I889" s="273">
        <v>47968</v>
      </c>
      <c r="J889" s="90">
        <v>9</v>
      </c>
      <c r="K889" s="93" t="s">
        <v>3708</v>
      </c>
      <c r="L889" s="83" t="s">
        <v>926</v>
      </c>
      <c r="M889" s="83" t="s">
        <v>931</v>
      </c>
      <c r="N889" s="84">
        <v>64</v>
      </c>
      <c r="O889" s="85">
        <v>47930</v>
      </c>
      <c r="P889" s="274">
        <v>9</v>
      </c>
      <c r="Q889" s="275" t="s">
        <v>3814</v>
      </c>
      <c r="R889" s="276" t="s">
        <v>926</v>
      </c>
      <c r="S889" s="277" t="s">
        <v>931</v>
      </c>
      <c r="T889" s="278">
        <v>62</v>
      </c>
      <c r="U889" s="88">
        <v>47930</v>
      </c>
      <c r="V889" s="54">
        <v>9</v>
      </c>
      <c r="W889" s="54" t="s">
        <v>3814</v>
      </c>
      <c r="X889" s="276" t="s">
        <v>926</v>
      </c>
      <c r="Y889" s="83" t="s">
        <v>931</v>
      </c>
      <c r="Z889" s="84">
        <v>62</v>
      </c>
      <c r="AA889" s="88">
        <v>47640</v>
      </c>
      <c r="AB889" s="279">
        <v>9</v>
      </c>
      <c r="AC889" s="280" t="s">
        <v>3814</v>
      </c>
      <c r="AD889" s="281" t="s">
        <v>926</v>
      </c>
      <c r="AE889" s="83" t="s">
        <v>931</v>
      </c>
      <c r="AF889" s="84">
        <v>62</v>
      </c>
      <c r="AG889" s="88">
        <v>47640</v>
      </c>
      <c r="AH889" s="279">
        <v>9</v>
      </c>
      <c r="AI889" s="286" t="s">
        <v>3814</v>
      </c>
      <c r="AJ889" s="281" t="s">
        <v>926</v>
      </c>
      <c r="AK889" s="83" t="s">
        <v>931</v>
      </c>
      <c r="AL889" s="84">
        <v>62</v>
      </c>
      <c r="AM889" s="88">
        <v>47640</v>
      </c>
      <c r="AN889" s="279">
        <v>9</v>
      </c>
      <c r="AO889" s="286" t="s">
        <v>3814</v>
      </c>
      <c r="AP889" s="281" t="s">
        <v>926</v>
      </c>
      <c r="AQ889" s="83" t="s">
        <v>931</v>
      </c>
      <c r="AR889" s="84">
        <v>62</v>
      </c>
      <c r="AS889" s="88">
        <v>47640</v>
      </c>
      <c r="AT889" s="279">
        <v>9</v>
      </c>
      <c r="AU889" s="280" t="s">
        <v>3814</v>
      </c>
      <c r="AV889" s="86" t="s">
        <v>926</v>
      </c>
      <c r="AW889" s="285" t="s">
        <v>931</v>
      </c>
      <c r="AX889" s="285">
        <v>62</v>
      </c>
      <c r="AY889" s="87">
        <v>46762</v>
      </c>
      <c r="AZ889" s="86">
        <v>9</v>
      </c>
      <c r="BA889" s="57" t="s">
        <v>3814</v>
      </c>
      <c r="BB889" s="301" t="s">
        <v>926</v>
      </c>
      <c r="BC889" s="83" t="s">
        <v>931</v>
      </c>
      <c r="BD889" s="84">
        <v>62</v>
      </c>
      <c r="BE889" s="282">
        <v>46762</v>
      </c>
      <c r="BF889" s="279">
        <v>9</v>
      </c>
      <c r="BG889" s="303" t="s">
        <v>3814</v>
      </c>
      <c r="BH889" s="86" t="s">
        <v>3829</v>
      </c>
      <c r="BI889" s="285" t="s">
        <v>3829</v>
      </c>
      <c r="BJ889" s="285" t="s">
        <v>3829</v>
      </c>
      <c r="BK889" s="86" t="s">
        <v>3829</v>
      </c>
      <c r="BL889" s="432">
        <v>9</v>
      </c>
      <c r="BM889" s="432" t="s">
        <v>3814</v>
      </c>
      <c r="BN889" s="432" t="str">
        <f>INDEX(ID!$D:$D,MATCH('Org2567'!D889,ID!$A:$A,0))</f>
        <v>ระโนด</v>
      </c>
    </row>
    <row r="890" spans="1:66" x14ac:dyDescent="0.25">
      <c r="A890" s="272">
        <v>887</v>
      </c>
      <c r="B890" s="272">
        <v>12</v>
      </c>
      <c r="C890" s="82" t="s">
        <v>3394</v>
      </c>
      <c r="D890" s="272" t="s">
        <v>882</v>
      </c>
      <c r="E890" s="82" t="str">
        <f t="shared" si="13"/>
        <v>รพ.กระแสสินธุ์</v>
      </c>
      <c r="F890" s="90" t="s">
        <v>926</v>
      </c>
      <c r="G890" s="90" t="s">
        <v>927</v>
      </c>
      <c r="H890" s="90">
        <v>30</v>
      </c>
      <c r="I890" s="273">
        <v>10131</v>
      </c>
      <c r="J890" s="90">
        <v>5</v>
      </c>
      <c r="K890" s="93" t="s">
        <v>3703</v>
      </c>
      <c r="L890" s="83" t="s">
        <v>926</v>
      </c>
      <c r="M890" s="83" t="s">
        <v>927</v>
      </c>
      <c r="N890" s="84">
        <v>30</v>
      </c>
      <c r="O890" s="85">
        <v>10108</v>
      </c>
      <c r="P890" s="274">
        <v>5</v>
      </c>
      <c r="Q890" s="275" t="s">
        <v>3811</v>
      </c>
      <c r="R890" s="276" t="s">
        <v>926</v>
      </c>
      <c r="S890" s="277" t="s">
        <v>927</v>
      </c>
      <c r="T890" s="278">
        <v>30</v>
      </c>
      <c r="U890" s="88">
        <v>10108</v>
      </c>
      <c r="V890" s="54">
        <v>5</v>
      </c>
      <c r="W890" s="54" t="s">
        <v>3811</v>
      </c>
      <c r="X890" s="276" t="s">
        <v>926</v>
      </c>
      <c r="Y890" s="83" t="s">
        <v>927</v>
      </c>
      <c r="Z890" s="84">
        <v>30</v>
      </c>
      <c r="AA890" s="88">
        <v>10078</v>
      </c>
      <c r="AB890" s="279">
        <v>5</v>
      </c>
      <c r="AC890" s="280" t="s">
        <v>3811</v>
      </c>
      <c r="AD890" s="281" t="s">
        <v>926</v>
      </c>
      <c r="AE890" s="83" t="s">
        <v>927</v>
      </c>
      <c r="AF890" s="84">
        <v>30</v>
      </c>
      <c r="AG890" s="88">
        <v>10078</v>
      </c>
      <c r="AH890" s="279">
        <v>5</v>
      </c>
      <c r="AI890" s="286" t="s">
        <v>3811</v>
      </c>
      <c r="AJ890" s="281" t="s">
        <v>926</v>
      </c>
      <c r="AK890" s="83" t="s">
        <v>927</v>
      </c>
      <c r="AL890" s="84">
        <v>30</v>
      </c>
      <c r="AM890" s="88">
        <v>10078</v>
      </c>
      <c r="AN890" s="279">
        <v>5</v>
      </c>
      <c r="AO890" s="286" t="s">
        <v>3811</v>
      </c>
      <c r="AP890" s="281" t="s">
        <v>926</v>
      </c>
      <c r="AQ890" s="83" t="s">
        <v>927</v>
      </c>
      <c r="AR890" s="84">
        <v>30</v>
      </c>
      <c r="AS890" s="88">
        <v>10078</v>
      </c>
      <c r="AT890" s="279">
        <v>5</v>
      </c>
      <c r="AU890" s="280" t="s">
        <v>3811</v>
      </c>
      <c r="AV890" s="86" t="s">
        <v>926</v>
      </c>
      <c r="AW890" s="285" t="s">
        <v>927</v>
      </c>
      <c r="AX890" s="285">
        <v>30</v>
      </c>
      <c r="AY890" s="87">
        <v>9862</v>
      </c>
      <c r="AZ890" s="86">
        <v>5</v>
      </c>
      <c r="BA890" s="57" t="s">
        <v>3811</v>
      </c>
      <c r="BB890" s="301" t="s">
        <v>926</v>
      </c>
      <c r="BC890" s="83" t="s">
        <v>927</v>
      </c>
      <c r="BD890" s="84">
        <v>30</v>
      </c>
      <c r="BE890" s="282">
        <v>9862</v>
      </c>
      <c r="BF890" s="279">
        <v>5</v>
      </c>
      <c r="BG890" s="303" t="s">
        <v>3811</v>
      </c>
      <c r="BH890" s="86" t="s">
        <v>3829</v>
      </c>
      <c r="BI890" s="285" t="s">
        <v>3829</v>
      </c>
      <c r="BJ890" s="285" t="s">
        <v>3829</v>
      </c>
      <c r="BK890" s="86" t="s">
        <v>3829</v>
      </c>
      <c r="BL890" s="432">
        <v>5</v>
      </c>
      <c r="BM890" s="432" t="s">
        <v>3811</v>
      </c>
      <c r="BN890" s="432" t="str">
        <f>INDEX(ID!$D:$D,MATCH('Org2567'!D890,ID!$A:$A,0))</f>
        <v>กระแสสินธุ์</v>
      </c>
    </row>
    <row r="891" spans="1:66" x14ac:dyDescent="0.25">
      <c r="A891" s="272">
        <v>888</v>
      </c>
      <c r="B891" s="272">
        <v>12</v>
      </c>
      <c r="C891" s="82" t="s">
        <v>3394</v>
      </c>
      <c r="D891" s="272" t="s">
        <v>883</v>
      </c>
      <c r="E891" s="82" t="str">
        <f t="shared" si="13"/>
        <v>รพ.รัตภูมิ</v>
      </c>
      <c r="F891" s="90" t="s">
        <v>926</v>
      </c>
      <c r="G891" s="90" t="s">
        <v>927</v>
      </c>
      <c r="H891" s="90">
        <v>72</v>
      </c>
      <c r="I891" s="273">
        <v>55823</v>
      </c>
      <c r="J891" s="90">
        <v>6</v>
      </c>
      <c r="K891" s="93" t="s">
        <v>3783</v>
      </c>
      <c r="L891" s="83" t="s">
        <v>926</v>
      </c>
      <c r="M891" s="83" t="s">
        <v>927</v>
      </c>
      <c r="N891" s="84">
        <v>72</v>
      </c>
      <c r="O891" s="85">
        <v>55785</v>
      </c>
      <c r="P891" s="274">
        <v>6</v>
      </c>
      <c r="Q891" s="275" t="s">
        <v>3809</v>
      </c>
      <c r="R891" s="276" t="s">
        <v>926</v>
      </c>
      <c r="S891" s="277" t="s">
        <v>927</v>
      </c>
      <c r="T891" s="278">
        <v>73</v>
      </c>
      <c r="U891" s="88">
        <v>55785</v>
      </c>
      <c r="V891" s="54">
        <v>6</v>
      </c>
      <c r="W891" s="54" t="s">
        <v>3809</v>
      </c>
      <c r="X891" s="276" t="s">
        <v>926</v>
      </c>
      <c r="Y891" s="83" t="s">
        <v>927</v>
      </c>
      <c r="Z891" s="84">
        <v>73</v>
      </c>
      <c r="AA891" s="88">
        <v>55880</v>
      </c>
      <c r="AB891" s="279">
        <v>6</v>
      </c>
      <c r="AC891" s="280" t="s">
        <v>3809</v>
      </c>
      <c r="AD891" s="281" t="s">
        <v>926</v>
      </c>
      <c r="AE891" s="83" t="s">
        <v>927</v>
      </c>
      <c r="AF891" s="84">
        <v>73</v>
      </c>
      <c r="AG891" s="88">
        <v>55880</v>
      </c>
      <c r="AH891" s="279">
        <v>6</v>
      </c>
      <c r="AI891" s="286" t="s">
        <v>3809</v>
      </c>
      <c r="AJ891" s="281" t="s">
        <v>926</v>
      </c>
      <c r="AK891" s="83" t="s">
        <v>927</v>
      </c>
      <c r="AL891" s="84">
        <v>73</v>
      </c>
      <c r="AM891" s="88">
        <v>55880</v>
      </c>
      <c r="AN891" s="279">
        <v>6</v>
      </c>
      <c r="AO891" s="286" t="s">
        <v>3809</v>
      </c>
      <c r="AP891" s="281" t="s">
        <v>926</v>
      </c>
      <c r="AQ891" s="83" t="s">
        <v>927</v>
      </c>
      <c r="AR891" s="84">
        <v>73</v>
      </c>
      <c r="AS891" s="88">
        <v>55880</v>
      </c>
      <c r="AT891" s="279">
        <v>6</v>
      </c>
      <c r="AU891" s="280" t="s">
        <v>3809</v>
      </c>
      <c r="AV891" s="86" t="s">
        <v>926</v>
      </c>
      <c r="AW891" s="285" t="s">
        <v>927</v>
      </c>
      <c r="AX891" s="285">
        <v>73</v>
      </c>
      <c r="AY891" s="87">
        <v>55387</v>
      </c>
      <c r="AZ891" s="86">
        <v>6</v>
      </c>
      <c r="BA891" s="57" t="s">
        <v>3809</v>
      </c>
      <c r="BB891" s="301" t="s">
        <v>926</v>
      </c>
      <c r="BC891" s="83" t="s">
        <v>927</v>
      </c>
      <c r="BD891" s="84">
        <v>73</v>
      </c>
      <c r="BE891" s="282">
        <v>55387</v>
      </c>
      <c r="BF891" s="279">
        <v>6</v>
      </c>
      <c r="BG891" s="303" t="s">
        <v>3809</v>
      </c>
      <c r="BH891" s="86" t="s">
        <v>3829</v>
      </c>
      <c r="BI891" s="285" t="s">
        <v>3829</v>
      </c>
      <c r="BJ891" s="285" t="s">
        <v>3829</v>
      </c>
      <c r="BK891" s="86" t="s">
        <v>3829</v>
      </c>
      <c r="BL891" s="432">
        <v>6</v>
      </c>
      <c r="BM891" s="432" t="s">
        <v>3809</v>
      </c>
      <c r="BN891" s="432" t="str">
        <f>INDEX(ID!$D:$D,MATCH('Org2567'!D891,ID!$A:$A,0))</f>
        <v>รัตภูมิ</v>
      </c>
    </row>
    <row r="892" spans="1:66" x14ac:dyDescent="0.25">
      <c r="A892" s="272">
        <v>889</v>
      </c>
      <c r="B892" s="272">
        <v>12</v>
      </c>
      <c r="C892" s="82" t="s">
        <v>3394</v>
      </c>
      <c r="D892" s="272" t="s">
        <v>884</v>
      </c>
      <c r="E892" s="82" t="str">
        <f t="shared" si="13"/>
        <v>รพ.สะเดา</v>
      </c>
      <c r="F892" s="90" t="s">
        <v>926</v>
      </c>
      <c r="G892" s="90" t="s">
        <v>927</v>
      </c>
      <c r="H892" s="90">
        <v>55</v>
      </c>
      <c r="I892" s="273">
        <v>58083</v>
      </c>
      <c r="J892" s="90">
        <v>6</v>
      </c>
      <c r="K892" s="93" t="s">
        <v>3783</v>
      </c>
      <c r="L892" s="83" t="s">
        <v>926</v>
      </c>
      <c r="M892" s="83" t="s">
        <v>927</v>
      </c>
      <c r="N892" s="84">
        <v>55</v>
      </c>
      <c r="O892" s="85">
        <v>57775</v>
      </c>
      <c r="P892" s="274">
        <v>6</v>
      </c>
      <c r="Q892" s="275" t="s">
        <v>3809</v>
      </c>
      <c r="R892" s="276" t="s">
        <v>926</v>
      </c>
      <c r="S892" s="277" t="s">
        <v>927</v>
      </c>
      <c r="T892" s="278">
        <v>56</v>
      </c>
      <c r="U892" s="88">
        <v>57775</v>
      </c>
      <c r="V892" s="54">
        <v>6</v>
      </c>
      <c r="W892" s="54" t="s">
        <v>3809</v>
      </c>
      <c r="X892" s="276" t="s">
        <v>926</v>
      </c>
      <c r="Y892" s="83" t="s">
        <v>931</v>
      </c>
      <c r="Z892" s="84">
        <v>56</v>
      </c>
      <c r="AA892" s="88">
        <v>58112</v>
      </c>
      <c r="AB892" s="279">
        <v>10</v>
      </c>
      <c r="AC892" s="280" t="s">
        <v>3810</v>
      </c>
      <c r="AD892" s="281" t="s">
        <v>926</v>
      </c>
      <c r="AE892" s="83" t="s">
        <v>931</v>
      </c>
      <c r="AF892" s="84">
        <v>60</v>
      </c>
      <c r="AG892" s="88">
        <v>58112</v>
      </c>
      <c r="AH892" s="279">
        <v>10</v>
      </c>
      <c r="AI892" s="286" t="s">
        <v>3810</v>
      </c>
      <c r="AJ892" s="281" t="s">
        <v>926</v>
      </c>
      <c r="AK892" s="83" t="s">
        <v>931</v>
      </c>
      <c r="AL892" s="84">
        <v>60</v>
      </c>
      <c r="AM892" s="88">
        <v>58112</v>
      </c>
      <c r="AN892" s="279">
        <v>10</v>
      </c>
      <c r="AO892" s="286" t="s">
        <v>3810</v>
      </c>
      <c r="AP892" s="281" t="s">
        <v>926</v>
      </c>
      <c r="AQ892" s="83" t="s">
        <v>931</v>
      </c>
      <c r="AR892" s="84">
        <v>60</v>
      </c>
      <c r="AS892" s="88">
        <v>58112</v>
      </c>
      <c r="AT892" s="279">
        <v>10</v>
      </c>
      <c r="AU892" s="280" t="s">
        <v>3810</v>
      </c>
      <c r="AV892" s="86" t="s">
        <v>926</v>
      </c>
      <c r="AW892" s="285" t="s">
        <v>931</v>
      </c>
      <c r="AX892" s="285">
        <v>60</v>
      </c>
      <c r="AY892" s="87">
        <v>57698</v>
      </c>
      <c r="AZ892" s="86">
        <v>10</v>
      </c>
      <c r="BA892" s="57" t="s">
        <v>3810</v>
      </c>
      <c r="BB892" s="301" t="s">
        <v>926</v>
      </c>
      <c r="BC892" s="83" t="s">
        <v>931</v>
      </c>
      <c r="BD892" s="84">
        <v>74</v>
      </c>
      <c r="BE892" s="282">
        <v>57698</v>
      </c>
      <c r="BF892" s="279">
        <v>10</v>
      </c>
      <c r="BG892" s="303" t="s">
        <v>3810</v>
      </c>
      <c r="BH892" s="86" t="s">
        <v>3829</v>
      </c>
      <c r="BI892" s="285" t="s">
        <v>3829</v>
      </c>
      <c r="BJ892" s="285" t="s">
        <v>3830</v>
      </c>
      <c r="BK892" s="86" t="s">
        <v>3829</v>
      </c>
      <c r="BL892" s="432">
        <v>10</v>
      </c>
      <c r="BM892" s="432" t="s">
        <v>3810</v>
      </c>
      <c r="BN892" s="432" t="str">
        <f>INDEX(ID!$D:$D,MATCH('Org2567'!D892,ID!$A:$A,0))</f>
        <v>สะเดา</v>
      </c>
    </row>
    <row r="893" spans="1:66" x14ac:dyDescent="0.25">
      <c r="A893" s="272">
        <v>890</v>
      </c>
      <c r="B893" s="272">
        <v>12</v>
      </c>
      <c r="C893" s="82" t="s">
        <v>3394</v>
      </c>
      <c r="D893" s="272" t="s">
        <v>885</v>
      </c>
      <c r="E893" s="82" t="str">
        <f t="shared" si="13"/>
        <v>รพ.นาหม่อม</v>
      </c>
      <c r="F893" s="90" t="s">
        <v>926</v>
      </c>
      <c r="G893" s="90" t="s">
        <v>927</v>
      </c>
      <c r="H893" s="90">
        <v>30</v>
      </c>
      <c r="I893" s="273">
        <v>15261</v>
      </c>
      <c r="J893" s="90">
        <v>5</v>
      </c>
      <c r="K893" s="93" t="s">
        <v>3703</v>
      </c>
      <c r="L893" s="83" t="s">
        <v>926</v>
      </c>
      <c r="M893" s="83" t="s">
        <v>927</v>
      </c>
      <c r="N893" s="84">
        <v>30</v>
      </c>
      <c r="O893" s="85">
        <v>15213</v>
      </c>
      <c r="P893" s="274">
        <v>5</v>
      </c>
      <c r="Q893" s="275" t="s">
        <v>3811</v>
      </c>
      <c r="R893" s="276" t="s">
        <v>926</v>
      </c>
      <c r="S893" s="277" t="s">
        <v>927</v>
      </c>
      <c r="T893" s="278">
        <v>34</v>
      </c>
      <c r="U893" s="88">
        <v>15213</v>
      </c>
      <c r="V893" s="54">
        <v>5</v>
      </c>
      <c r="W893" s="54" t="s">
        <v>3811</v>
      </c>
      <c r="X893" s="276" t="s">
        <v>926</v>
      </c>
      <c r="Y893" s="83" t="s">
        <v>927</v>
      </c>
      <c r="Z893" s="84">
        <v>34</v>
      </c>
      <c r="AA893" s="88">
        <v>15213</v>
      </c>
      <c r="AB893" s="279">
        <v>5</v>
      </c>
      <c r="AC893" s="280" t="s">
        <v>3811</v>
      </c>
      <c r="AD893" s="281" t="s">
        <v>926</v>
      </c>
      <c r="AE893" s="83" t="s">
        <v>927</v>
      </c>
      <c r="AF893" s="84">
        <v>30</v>
      </c>
      <c r="AG893" s="88">
        <v>15213</v>
      </c>
      <c r="AH893" s="279">
        <v>5</v>
      </c>
      <c r="AI893" s="286" t="s">
        <v>3811</v>
      </c>
      <c r="AJ893" s="281" t="s">
        <v>926</v>
      </c>
      <c r="AK893" s="83" t="s">
        <v>927</v>
      </c>
      <c r="AL893" s="84">
        <v>30</v>
      </c>
      <c r="AM893" s="88">
        <v>15213</v>
      </c>
      <c r="AN893" s="279">
        <v>5</v>
      </c>
      <c r="AO893" s="286" t="s">
        <v>3811</v>
      </c>
      <c r="AP893" s="281" t="s">
        <v>926</v>
      </c>
      <c r="AQ893" s="83" t="s">
        <v>927</v>
      </c>
      <c r="AR893" s="84">
        <v>30</v>
      </c>
      <c r="AS893" s="88">
        <v>15213</v>
      </c>
      <c r="AT893" s="279">
        <v>5</v>
      </c>
      <c r="AU893" s="280" t="s">
        <v>3811</v>
      </c>
      <c r="AV893" s="86" t="s">
        <v>926</v>
      </c>
      <c r="AW893" s="285" t="s">
        <v>927</v>
      </c>
      <c r="AX893" s="285">
        <v>30</v>
      </c>
      <c r="AY893" s="87">
        <v>15027</v>
      </c>
      <c r="AZ893" s="86">
        <v>5</v>
      </c>
      <c r="BA893" s="57" t="s">
        <v>3811</v>
      </c>
      <c r="BB893" s="301" t="s">
        <v>926</v>
      </c>
      <c r="BC893" s="83" t="s">
        <v>927</v>
      </c>
      <c r="BD893" s="84">
        <v>30</v>
      </c>
      <c r="BE893" s="282">
        <v>15027</v>
      </c>
      <c r="BF893" s="279">
        <v>5</v>
      </c>
      <c r="BG893" s="303" t="s">
        <v>3811</v>
      </c>
      <c r="BH893" s="86" t="s">
        <v>3829</v>
      </c>
      <c r="BI893" s="285" t="s">
        <v>3829</v>
      </c>
      <c r="BJ893" s="285" t="s">
        <v>3829</v>
      </c>
      <c r="BK893" s="86" t="s">
        <v>3829</v>
      </c>
      <c r="BL893" s="432">
        <v>5</v>
      </c>
      <c r="BM893" s="432" t="s">
        <v>3811</v>
      </c>
      <c r="BN893" s="432" t="str">
        <f>INDEX(ID!$D:$D,MATCH('Org2567'!D893,ID!$A:$A,0))</f>
        <v>นาหม่อม</v>
      </c>
    </row>
    <row r="894" spans="1:66" x14ac:dyDescent="0.25">
      <c r="A894" s="272">
        <v>891</v>
      </c>
      <c r="B894" s="272">
        <v>12</v>
      </c>
      <c r="C894" s="82" t="s">
        <v>3394</v>
      </c>
      <c r="D894" s="272" t="s">
        <v>886</v>
      </c>
      <c r="E894" s="82" t="str">
        <f t="shared" si="13"/>
        <v>รพ.ควนเนียง</v>
      </c>
      <c r="F894" s="90" t="s">
        <v>926</v>
      </c>
      <c r="G894" s="90" t="s">
        <v>927</v>
      </c>
      <c r="H894" s="90">
        <v>29</v>
      </c>
      <c r="I894" s="273">
        <v>25376</v>
      </c>
      <c r="J894" s="90">
        <v>5</v>
      </c>
      <c r="K894" s="93" t="s">
        <v>3703</v>
      </c>
      <c r="L894" s="83" t="s">
        <v>926</v>
      </c>
      <c r="M894" s="83" t="s">
        <v>927</v>
      </c>
      <c r="N894" s="84">
        <v>29</v>
      </c>
      <c r="O894" s="85">
        <v>25376</v>
      </c>
      <c r="P894" s="274">
        <v>5</v>
      </c>
      <c r="Q894" s="275" t="s">
        <v>3811</v>
      </c>
      <c r="R894" s="276" t="s">
        <v>926</v>
      </c>
      <c r="S894" s="277" t="s">
        <v>927</v>
      </c>
      <c r="T894" s="278">
        <v>34</v>
      </c>
      <c r="U894" s="88">
        <v>25376</v>
      </c>
      <c r="V894" s="54">
        <v>5</v>
      </c>
      <c r="W894" s="54" t="s">
        <v>3811</v>
      </c>
      <c r="X894" s="276" t="s">
        <v>926</v>
      </c>
      <c r="Y894" s="83" t="s">
        <v>927</v>
      </c>
      <c r="Z894" s="84">
        <v>34</v>
      </c>
      <c r="AA894" s="88">
        <v>25537</v>
      </c>
      <c r="AB894" s="279">
        <v>5</v>
      </c>
      <c r="AC894" s="280" t="s">
        <v>3811</v>
      </c>
      <c r="AD894" s="281" t="s">
        <v>926</v>
      </c>
      <c r="AE894" s="83" t="s">
        <v>927</v>
      </c>
      <c r="AF894" s="84">
        <v>34</v>
      </c>
      <c r="AG894" s="88">
        <v>25537</v>
      </c>
      <c r="AH894" s="279">
        <v>5</v>
      </c>
      <c r="AI894" s="286" t="s">
        <v>3811</v>
      </c>
      <c r="AJ894" s="281" t="s">
        <v>926</v>
      </c>
      <c r="AK894" s="83" t="s">
        <v>927</v>
      </c>
      <c r="AL894" s="84">
        <v>34</v>
      </c>
      <c r="AM894" s="88">
        <v>25537</v>
      </c>
      <c r="AN894" s="279">
        <v>5</v>
      </c>
      <c r="AO894" s="286" t="s">
        <v>3811</v>
      </c>
      <c r="AP894" s="281" t="s">
        <v>926</v>
      </c>
      <c r="AQ894" s="83" t="s">
        <v>927</v>
      </c>
      <c r="AR894" s="84">
        <v>34</v>
      </c>
      <c r="AS894" s="88">
        <v>25537</v>
      </c>
      <c r="AT894" s="279">
        <v>5</v>
      </c>
      <c r="AU894" s="280" t="s">
        <v>3811</v>
      </c>
      <c r="AV894" s="86" t="s">
        <v>926</v>
      </c>
      <c r="AW894" s="285" t="s">
        <v>927</v>
      </c>
      <c r="AX894" s="285">
        <v>34</v>
      </c>
      <c r="AY894" s="87">
        <v>25173</v>
      </c>
      <c r="AZ894" s="86">
        <v>5</v>
      </c>
      <c r="BA894" s="57" t="s">
        <v>3811</v>
      </c>
      <c r="BB894" s="301" t="s">
        <v>926</v>
      </c>
      <c r="BC894" s="83" t="s">
        <v>927</v>
      </c>
      <c r="BD894" s="84">
        <v>39</v>
      </c>
      <c r="BE894" s="282">
        <v>25173</v>
      </c>
      <c r="BF894" s="279">
        <v>5</v>
      </c>
      <c r="BG894" s="303" t="s">
        <v>3811</v>
      </c>
      <c r="BH894" s="86" t="s">
        <v>3829</v>
      </c>
      <c r="BI894" s="285" t="s">
        <v>3829</v>
      </c>
      <c r="BJ894" s="285" t="s">
        <v>3830</v>
      </c>
      <c r="BK894" s="86" t="s">
        <v>3829</v>
      </c>
      <c r="BL894" s="432">
        <v>5</v>
      </c>
      <c r="BM894" s="432" t="s">
        <v>3811</v>
      </c>
      <c r="BN894" s="432" t="str">
        <f>INDEX(ID!$D:$D,MATCH('Org2567'!D894,ID!$A:$A,0))</f>
        <v>ควนเนียง</v>
      </c>
    </row>
    <row r="895" spans="1:66" x14ac:dyDescent="0.25">
      <c r="A895" s="272">
        <v>892</v>
      </c>
      <c r="B895" s="272">
        <v>12</v>
      </c>
      <c r="C895" s="82" t="s">
        <v>3394</v>
      </c>
      <c r="D895" s="272" t="s">
        <v>887</v>
      </c>
      <c r="E895" s="82" t="str">
        <f t="shared" si="13"/>
        <v>รพ.ปาดังเบซาร์</v>
      </c>
      <c r="F895" s="90" t="s">
        <v>926</v>
      </c>
      <c r="G895" s="90" t="s">
        <v>927</v>
      </c>
      <c r="H895" s="90">
        <v>34</v>
      </c>
      <c r="I895" s="273">
        <v>34538</v>
      </c>
      <c r="J895" s="90">
        <v>6</v>
      </c>
      <c r="K895" s="93" t="s">
        <v>3783</v>
      </c>
      <c r="L895" s="83" t="s">
        <v>926</v>
      </c>
      <c r="M895" s="83" t="s">
        <v>927</v>
      </c>
      <c r="N895" s="84">
        <v>34</v>
      </c>
      <c r="O895" s="85">
        <v>33784</v>
      </c>
      <c r="P895" s="274">
        <v>6</v>
      </c>
      <c r="Q895" s="275" t="s">
        <v>3809</v>
      </c>
      <c r="R895" s="276" t="s">
        <v>926</v>
      </c>
      <c r="S895" s="277" t="s">
        <v>927</v>
      </c>
      <c r="T895" s="278">
        <v>30</v>
      </c>
      <c r="U895" s="88">
        <v>33784</v>
      </c>
      <c r="V895" s="54">
        <v>6</v>
      </c>
      <c r="W895" s="54" t="s">
        <v>3809</v>
      </c>
      <c r="X895" s="276" t="s">
        <v>926</v>
      </c>
      <c r="Y895" s="83" t="s">
        <v>927</v>
      </c>
      <c r="Z895" s="84">
        <v>30</v>
      </c>
      <c r="AA895" s="88">
        <v>33307</v>
      </c>
      <c r="AB895" s="279">
        <v>6</v>
      </c>
      <c r="AC895" s="280" t="s">
        <v>3809</v>
      </c>
      <c r="AD895" s="281" t="s">
        <v>926</v>
      </c>
      <c r="AE895" s="83" t="s">
        <v>927</v>
      </c>
      <c r="AF895" s="84">
        <v>34</v>
      </c>
      <c r="AG895" s="88">
        <v>33307</v>
      </c>
      <c r="AH895" s="279">
        <v>6</v>
      </c>
      <c r="AI895" s="286" t="s">
        <v>3809</v>
      </c>
      <c r="AJ895" s="281" t="s">
        <v>926</v>
      </c>
      <c r="AK895" s="83" t="s">
        <v>927</v>
      </c>
      <c r="AL895" s="84">
        <v>34</v>
      </c>
      <c r="AM895" s="88">
        <v>33307</v>
      </c>
      <c r="AN895" s="279">
        <v>6</v>
      </c>
      <c r="AO895" s="286" t="s">
        <v>3809</v>
      </c>
      <c r="AP895" s="281" t="s">
        <v>926</v>
      </c>
      <c r="AQ895" s="83" t="s">
        <v>927</v>
      </c>
      <c r="AR895" s="84">
        <v>34</v>
      </c>
      <c r="AS895" s="88">
        <v>33307</v>
      </c>
      <c r="AT895" s="279">
        <v>6</v>
      </c>
      <c r="AU895" s="280" t="s">
        <v>3809</v>
      </c>
      <c r="AV895" s="86" t="s">
        <v>926</v>
      </c>
      <c r="AW895" s="285" t="s">
        <v>927</v>
      </c>
      <c r="AX895" s="285">
        <v>34</v>
      </c>
      <c r="AY895" s="87">
        <v>32979</v>
      </c>
      <c r="AZ895" s="86">
        <v>6</v>
      </c>
      <c r="BA895" s="57" t="s">
        <v>3809</v>
      </c>
      <c r="BB895" s="301" t="s">
        <v>926</v>
      </c>
      <c r="BC895" s="83" t="s">
        <v>927</v>
      </c>
      <c r="BD895" s="84">
        <v>34</v>
      </c>
      <c r="BE895" s="282">
        <v>32979</v>
      </c>
      <c r="BF895" s="279">
        <v>6</v>
      </c>
      <c r="BG895" s="303" t="s">
        <v>3809</v>
      </c>
      <c r="BH895" s="86" t="s">
        <v>3829</v>
      </c>
      <c r="BI895" s="285" t="s">
        <v>3829</v>
      </c>
      <c r="BJ895" s="285" t="s">
        <v>3829</v>
      </c>
      <c r="BK895" s="86" t="s">
        <v>3829</v>
      </c>
      <c r="BL895" s="432">
        <v>6</v>
      </c>
      <c r="BM895" s="432" t="s">
        <v>3809</v>
      </c>
      <c r="BN895" s="432" t="str">
        <f>INDEX(ID!$D:$D,MATCH('Org2567'!D895,ID!$A:$A,0))</f>
        <v>ปาดังเบซาร์</v>
      </c>
    </row>
    <row r="896" spans="1:66" x14ac:dyDescent="0.25">
      <c r="A896" s="272">
        <v>893</v>
      </c>
      <c r="B896" s="272">
        <v>12</v>
      </c>
      <c r="C896" s="82" t="s">
        <v>3394</v>
      </c>
      <c r="D896" s="272" t="s">
        <v>888</v>
      </c>
      <c r="E896" s="82" t="str">
        <f t="shared" si="13"/>
        <v>รพ.บางกล่ำ</v>
      </c>
      <c r="F896" s="90" t="s">
        <v>926</v>
      </c>
      <c r="G896" s="90" t="s">
        <v>927</v>
      </c>
      <c r="H896" s="90">
        <v>24</v>
      </c>
      <c r="I896" s="273">
        <v>20905</v>
      </c>
      <c r="J896" s="90">
        <v>5</v>
      </c>
      <c r="K896" s="93" t="s">
        <v>3703</v>
      </c>
      <c r="L896" s="83" t="s">
        <v>926</v>
      </c>
      <c r="M896" s="83" t="s">
        <v>927</v>
      </c>
      <c r="N896" s="84">
        <v>24</v>
      </c>
      <c r="O896" s="85">
        <v>20978</v>
      </c>
      <c r="P896" s="274">
        <v>5</v>
      </c>
      <c r="Q896" s="275" t="s">
        <v>3811</v>
      </c>
      <c r="R896" s="276" t="s">
        <v>926</v>
      </c>
      <c r="S896" s="277" t="s">
        <v>927</v>
      </c>
      <c r="T896" s="278">
        <v>44</v>
      </c>
      <c r="U896" s="88">
        <v>20978</v>
      </c>
      <c r="V896" s="54">
        <v>5</v>
      </c>
      <c r="W896" s="54" t="s">
        <v>3811</v>
      </c>
      <c r="X896" s="276" t="s">
        <v>926</v>
      </c>
      <c r="Y896" s="83" t="s">
        <v>927</v>
      </c>
      <c r="Z896" s="84">
        <v>44</v>
      </c>
      <c r="AA896" s="88">
        <v>21034</v>
      </c>
      <c r="AB896" s="279">
        <v>5</v>
      </c>
      <c r="AC896" s="280" t="s">
        <v>3811</v>
      </c>
      <c r="AD896" s="281" t="s">
        <v>926</v>
      </c>
      <c r="AE896" s="83" t="s">
        <v>927</v>
      </c>
      <c r="AF896" s="84">
        <v>44</v>
      </c>
      <c r="AG896" s="88">
        <v>21034</v>
      </c>
      <c r="AH896" s="279">
        <v>5</v>
      </c>
      <c r="AI896" s="286" t="s">
        <v>3811</v>
      </c>
      <c r="AJ896" s="281" t="s">
        <v>926</v>
      </c>
      <c r="AK896" s="83" t="s">
        <v>927</v>
      </c>
      <c r="AL896" s="84">
        <v>44</v>
      </c>
      <c r="AM896" s="88">
        <v>21034</v>
      </c>
      <c r="AN896" s="279">
        <v>5</v>
      </c>
      <c r="AO896" s="286" t="s">
        <v>3811</v>
      </c>
      <c r="AP896" s="281" t="s">
        <v>926</v>
      </c>
      <c r="AQ896" s="83" t="s">
        <v>927</v>
      </c>
      <c r="AR896" s="84">
        <v>44</v>
      </c>
      <c r="AS896" s="88">
        <v>21034</v>
      </c>
      <c r="AT896" s="279">
        <v>5</v>
      </c>
      <c r="AU896" s="280" t="s">
        <v>3811</v>
      </c>
      <c r="AV896" s="86" t="s">
        <v>926</v>
      </c>
      <c r="AW896" s="285" t="s">
        <v>927</v>
      </c>
      <c r="AX896" s="285">
        <v>44</v>
      </c>
      <c r="AY896" s="87">
        <v>20786</v>
      </c>
      <c r="AZ896" s="86">
        <v>5</v>
      </c>
      <c r="BA896" s="57" t="s">
        <v>3811</v>
      </c>
      <c r="BB896" s="301" t="s">
        <v>926</v>
      </c>
      <c r="BC896" s="83" t="s">
        <v>927</v>
      </c>
      <c r="BD896" s="84">
        <v>40</v>
      </c>
      <c r="BE896" s="282">
        <v>20786</v>
      </c>
      <c r="BF896" s="279">
        <v>5</v>
      </c>
      <c r="BG896" s="303" t="s">
        <v>3811</v>
      </c>
      <c r="BH896" s="86" t="s">
        <v>3829</v>
      </c>
      <c r="BI896" s="285" t="s">
        <v>3829</v>
      </c>
      <c r="BJ896" s="285" t="s">
        <v>3830</v>
      </c>
      <c r="BK896" s="86" t="s">
        <v>3829</v>
      </c>
      <c r="BL896" s="432">
        <v>5</v>
      </c>
      <c r="BM896" s="432" t="s">
        <v>3811</v>
      </c>
      <c r="BN896" s="432" t="str">
        <f>INDEX(ID!$D:$D,MATCH('Org2567'!D896,ID!$A:$A,0))</f>
        <v>บางกล่ำ</v>
      </c>
    </row>
    <row r="897" spans="1:66" x14ac:dyDescent="0.25">
      <c r="A897" s="272">
        <v>894</v>
      </c>
      <c r="B897" s="272">
        <v>12</v>
      </c>
      <c r="C897" s="82" t="s">
        <v>3394</v>
      </c>
      <c r="D897" s="272" t="s">
        <v>889</v>
      </c>
      <c r="E897" s="82" t="str">
        <f t="shared" si="13"/>
        <v>รพ.สิงหนคร</v>
      </c>
      <c r="F897" s="90" t="s">
        <v>926</v>
      </c>
      <c r="G897" s="90" t="s">
        <v>927</v>
      </c>
      <c r="H897" s="90">
        <v>30</v>
      </c>
      <c r="I897" s="273">
        <v>36433</v>
      </c>
      <c r="J897" s="90">
        <v>6</v>
      </c>
      <c r="K897" s="93" t="s">
        <v>3783</v>
      </c>
      <c r="L897" s="83" t="s">
        <v>926</v>
      </c>
      <c r="M897" s="83" t="s">
        <v>927</v>
      </c>
      <c r="N897" s="84">
        <v>30</v>
      </c>
      <c r="O897" s="85">
        <v>36565</v>
      </c>
      <c r="P897" s="274">
        <v>6</v>
      </c>
      <c r="Q897" s="275" t="s">
        <v>3809</v>
      </c>
      <c r="R897" s="276" t="s">
        <v>926</v>
      </c>
      <c r="S897" s="277" t="s">
        <v>927</v>
      </c>
      <c r="T897" s="278">
        <v>30</v>
      </c>
      <c r="U897" s="88">
        <v>36565</v>
      </c>
      <c r="V897" s="54">
        <v>6</v>
      </c>
      <c r="W897" s="54" t="s">
        <v>3809</v>
      </c>
      <c r="X897" s="276" t="s">
        <v>926</v>
      </c>
      <c r="Y897" s="83" t="s">
        <v>927</v>
      </c>
      <c r="Z897" s="84">
        <v>30</v>
      </c>
      <c r="AA897" s="88">
        <v>36435</v>
      </c>
      <c r="AB897" s="279">
        <v>6</v>
      </c>
      <c r="AC897" s="280" t="s">
        <v>3809</v>
      </c>
      <c r="AD897" s="281" t="s">
        <v>926</v>
      </c>
      <c r="AE897" s="83" t="s">
        <v>927</v>
      </c>
      <c r="AF897" s="84">
        <v>30</v>
      </c>
      <c r="AG897" s="88">
        <v>36435</v>
      </c>
      <c r="AH897" s="279">
        <v>6</v>
      </c>
      <c r="AI897" s="286" t="s">
        <v>3809</v>
      </c>
      <c r="AJ897" s="281" t="s">
        <v>926</v>
      </c>
      <c r="AK897" s="83" t="s">
        <v>927</v>
      </c>
      <c r="AL897" s="84">
        <v>30</v>
      </c>
      <c r="AM897" s="88">
        <v>36435</v>
      </c>
      <c r="AN897" s="279">
        <v>6</v>
      </c>
      <c r="AO897" s="286" t="s">
        <v>3809</v>
      </c>
      <c r="AP897" s="281" t="s">
        <v>926</v>
      </c>
      <c r="AQ897" s="83" t="s">
        <v>927</v>
      </c>
      <c r="AR897" s="84">
        <v>30</v>
      </c>
      <c r="AS897" s="88">
        <v>36435</v>
      </c>
      <c r="AT897" s="279">
        <v>6</v>
      </c>
      <c r="AU897" s="280" t="s">
        <v>3809</v>
      </c>
      <c r="AV897" s="86" t="s">
        <v>926</v>
      </c>
      <c r="AW897" s="285" t="s">
        <v>927</v>
      </c>
      <c r="AX897" s="285">
        <v>30</v>
      </c>
      <c r="AY897" s="87">
        <v>35804</v>
      </c>
      <c r="AZ897" s="86">
        <v>6</v>
      </c>
      <c r="BA897" s="57" t="s">
        <v>3809</v>
      </c>
      <c r="BB897" s="301" t="s">
        <v>926</v>
      </c>
      <c r="BC897" s="83" t="s">
        <v>927</v>
      </c>
      <c r="BD897" s="84">
        <v>30</v>
      </c>
      <c r="BE897" s="282">
        <v>35804</v>
      </c>
      <c r="BF897" s="279">
        <v>6</v>
      </c>
      <c r="BG897" s="303" t="s">
        <v>3809</v>
      </c>
      <c r="BH897" s="86" t="s">
        <v>3829</v>
      </c>
      <c r="BI897" s="285" t="s">
        <v>3829</v>
      </c>
      <c r="BJ897" s="285" t="s">
        <v>3829</v>
      </c>
      <c r="BK897" s="86" t="s">
        <v>3829</v>
      </c>
      <c r="BL897" s="432">
        <v>6</v>
      </c>
      <c r="BM897" s="432" t="s">
        <v>3809</v>
      </c>
      <c r="BN897" s="432" t="str">
        <f>INDEX(ID!$D:$D,MATCH('Org2567'!D897,ID!$A:$A,0))</f>
        <v>สิงหนคร</v>
      </c>
    </row>
    <row r="898" spans="1:66" x14ac:dyDescent="0.25">
      <c r="A898" s="272">
        <v>895</v>
      </c>
      <c r="B898" s="272">
        <v>12</v>
      </c>
      <c r="C898" s="82" t="s">
        <v>3394</v>
      </c>
      <c r="D898" s="272" t="s">
        <v>890</v>
      </c>
      <c r="E898" s="82" t="str">
        <f t="shared" si="13"/>
        <v>รพ.คลองหอยโข่ง</v>
      </c>
      <c r="F898" s="90" t="s">
        <v>926</v>
      </c>
      <c r="G898" s="90" t="s">
        <v>927</v>
      </c>
      <c r="H898" s="90">
        <v>36</v>
      </c>
      <c r="I898" s="273">
        <v>17698</v>
      </c>
      <c r="J898" s="90">
        <v>5</v>
      </c>
      <c r="K898" s="93" t="s">
        <v>3703</v>
      </c>
      <c r="L898" s="83" t="s">
        <v>926</v>
      </c>
      <c r="M898" s="83" t="s">
        <v>927</v>
      </c>
      <c r="N898" s="84">
        <v>31</v>
      </c>
      <c r="O898" s="85">
        <v>17694</v>
      </c>
      <c r="P898" s="274">
        <v>5</v>
      </c>
      <c r="Q898" s="275" t="s">
        <v>3811</v>
      </c>
      <c r="R898" s="276" t="s">
        <v>926</v>
      </c>
      <c r="S898" s="277" t="s">
        <v>927</v>
      </c>
      <c r="T898" s="278">
        <v>30</v>
      </c>
      <c r="U898" s="88">
        <v>17694</v>
      </c>
      <c r="V898" s="54">
        <v>5</v>
      </c>
      <c r="W898" s="54" t="s">
        <v>3811</v>
      </c>
      <c r="X898" s="276" t="s">
        <v>926</v>
      </c>
      <c r="Y898" s="83" t="s">
        <v>927</v>
      </c>
      <c r="Z898" s="84">
        <v>30</v>
      </c>
      <c r="AA898" s="88">
        <v>17721</v>
      </c>
      <c r="AB898" s="279">
        <v>5</v>
      </c>
      <c r="AC898" s="280" t="s">
        <v>3811</v>
      </c>
      <c r="AD898" s="281" t="s">
        <v>926</v>
      </c>
      <c r="AE898" s="83" t="s">
        <v>927</v>
      </c>
      <c r="AF898" s="84">
        <v>30</v>
      </c>
      <c r="AG898" s="88">
        <v>17721</v>
      </c>
      <c r="AH898" s="279">
        <v>5</v>
      </c>
      <c r="AI898" s="286" t="s">
        <v>3811</v>
      </c>
      <c r="AJ898" s="281" t="s">
        <v>926</v>
      </c>
      <c r="AK898" s="83" t="s">
        <v>927</v>
      </c>
      <c r="AL898" s="84">
        <v>30</v>
      </c>
      <c r="AM898" s="88">
        <v>17721</v>
      </c>
      <c r="AN898" s="279">
        <v>5</v>
      </c>
      <c r="AO898" s="286" t="s">
        <v>3811</v>
      </c>
      <c r="AP898" s="281" t="s">
        <v>926</v>
      </c>
      <c r="AQ898" s="83" t="s">
        <v>927</v>
      </c>
      <c r="AR898" s="84">
        <v>30</v>
      </c>
      <c r="AS898" s="88">
        <v>17721</v>
      </c>
      <c r="AT898" s="279">
        <v>5</v>
      </c>
      <c r="AU898" s="280" t="s">
        <v>3811</v>
      </c>
      <c r="AV898" s="86" t="s">
        <v>926</v>
      </c>
      <c r="AW898" s="285" t="s">
        <v>927</v>
      </c>
      <c r="AX898" s="285">
        <v>30</v>
      </c>
      <c r="AY898" s="87">
        <v>17634</v>
      </c>
      <c r="AZ898" s="86">
        <v>5</v>
      </c>
      <c r="BA898" s="57" t="s">
        <v>3811</v>
      </c>
      <c r="BB898" s="301" t="s">
        <v>926</v>
      </c>
      <c r="BC898" s="83" t="s">
        <v>927</v>
      </c>
      <c r="BD898" s="84">
        <v>30</v>
      </c>
      <c r="BE898" s="282">
        <v>17634</v>
      </c>
      <c r="BF898" s="279">
        <v>5</v>
      </c>
      <c r="BG898" s="303" t="s">
        <v>3811</v>
      </c>
      <c r="BH898" s="86" t="s">
        <v>3829</v>
      </c>
      <c r="BI898" s="285" t="s">
        <v>3829</v>
      </c>
      <c r="BJ898" s="285" t="s">
        <v>3829</v>
      </c>
      <c r="BK898" s="86" t="s">
        <v>3829</v>
      </c>
      <c r="BL898" s="432">
        <v>5</v>
      </c>
      <c r="BM898" s="432" t="s">
        <v>3811</v>
      </c>
      <c r="BN898" s="432" t="str">
        <f>INDEX(ID!$D:$D,MATCH('Org2567'!D898,ID!$A:$A,0))</f>
        <v>คลองหอยโข่ง</v>
      </c>
    </row>
    <row r="899" spans="1:66" x14ac:dyDescent="0.25">
      <c r="A899" s="272">
        <v>896</v>
      </c>
      <c r="B899" s="272">
        <v>12</v>
      </c>
      <c r="C899" s="82" t="s">
        <v>3444</v>
      </c>
      <c r="D899" s="272" t="s">
        <v>891</v>
      </c>
      <c r="E899" s="82" t="str">
        <f t="shared" si="13"/>
        <v>รพ.สตูล</v>
      </c>
      <c r="F899" s="90" t="s">
        <v>922</v>
      </c>
      <c r="G899" s="90" t="s">
        <v>918</v>
      </c>
      <c r="H899" s="90">
        <v>203</v>
      </c>
      <c r="I899" s="273">
        <v>95003</v>
      </c>
      <c r="J899" s="90">
        <v>16</v>
      </c>
      <c r="K899" s="93" t="s">
        <v>3748</v>
      </c>
      <c r="L899" s="83" t="s">
        <v>922</v>
      </c>
      <c r="M899" s="83" t="s">
        <v>918</v>
      </c>
      <c r="N899" s="84">
        <v>239</v>
      </c>
      <c r="O899" s="85">
        <v>95647</v>
      </c>
      <c r="P899" s="274">
        <v>16</v>
      </c>
      <c r="Q899" s="275" t="s">
        <v>3818</v>
      </c>
      <c r="R899" s="276" t="s">
        <v>922</v>
      </c>
      <c r="S899" s="277" t="s">
        <v>918</v>
      </c>
      <c r="T899" s="278">
        <v>240</v>
      </c>
      <c r="U899" s="88">
        <v>95647</v>
      </c>
      <c r="V899" s="54">
        <v>16</v>
      </c>
      <c r="W899" s="54" t="s">
        <v>3818</v>
      </c>
      <c r="X899" s="276" t="s">
        <v>922</v>
      </c>
      <c r="Y899" s="83" t="s">
        <v>918</v>
      </c>
      <c r="Z899" s="84">
        <v>240</v>
      </c>
      <c r="AA899" s="88">
        <v>95062</v>
      </c>
      <c r="AB899" s="279">
        <v>16</v>
      </c>
      <c r="AC899" s="280" t="s">
        <v>3818</v>
      </c>
      <c r="AD899" s="281" t="s">
        <v>922</v>
      </c>
      <c r="AE899" s="83" t="s">
        <v>918</v>
      </c>
      <c r="AF899" s="84">
        <v>345</v>
      </c>
      <c r="AG899" s="88">
        <v>95062</v>
      </c>
      <c r="AH899" s="279">
        <v>16</v>
      </c>
      <c r="AI899" s="286" t="s">
        <v>3818</v>
      </c>
      <c r="AJ899" s="281" t="s">
        <v>922</v>
      </c>
      <c r="AK899" s="83" t="s">
        <v>918</v>
      </c>
      <c r="AL899" s="84">
        <v>345</v>
      </c>
      <c r="AM899" s="88">
        <v>95062</v>
      </c>
      <c r="AN899" s="279">
        <v>16</v>
      </c>
      <c r="AO899" s="286" t="s">
        <v>3818</v>
      </c>
      <c r="AP899" s="281" t="s">
        <v>922</v>
      </c>
      <c r="AQ899" s="83" t="s">
        <v>918</v>
      </c>
      <c r="AR899" s="84">
        <v>345</v>
      </c>
      <c r="AS899" s="88">
        <v>95062</v>
      </c>
      <c r="AT899" s="279">
        <v>16</v>
      </c>
      <c r="AU899" s="280" t="s">
        <v>3818</v>
      </c>
      <c r="AV899" s="86" t="s">
        <v>922</v>
      </c>
      <c r="AW899" s="285" t="s">
        <v>918</v>
      </c>
      <c r="AX899" s="285">
        <v>345</v>
      </c>
      <c r="AY899" s="87">
        <v>94042</v>
      </c>
      <c r="AZ899" s="86">
        <v>16</v>
      </c>
      <c r="BA899" s="57" t="s">
        <v>3818</v>
      </c>
      <c r="BB899" s="301" t="s">
        <v>922</v>
      </c>
      <c r="BC899" s="83" t="s">
        <v>918</v>
      </c>
      <c r="BD899" s="84">
        <v>300</v>
      </c>
      <c r="BE899" s="282">
        <v>94042</v>
      </c>
      <c r="BF899" s="279">
        <v>16</v>
      </c>
      <c r="BG899" s="303" t="s">
        <v>3818</v>
      </c>
      <c r="BH899" s="86" t="s">
        <v>3829</v>
      </c>
      <c r="BI899" s="285" t="s">
        <v>3829</v>
      </c>
      <c r="BJ899" s="285" t="s">
        <v>3830</v>
      </c>
      <c r="BK899" s="86" t="s">
        <v>3829</v>
      </c>
      <c r="BL899" s="432">
        <v>16</v>
      </c>
      <c r="BM899" s="432" t="s">
        <v>3818</v>
      </c>
      <c r="BN899" s="432" t="str">
        <f>INDEX(ID!$D:$D,MATCH('Org2567'!D899,ID!$A:$A,0))</f>
        <v>สตูล</v>
      </c>
    </row>
    <row r="900" spans="1:66" x14ac:dyDescent="0.25">
      <c r="A900" s="272">
        <v>897</v>
      </c>
      <c r="B900" s="272">
        <v>12</v>
      </c>
      <c r="C900" s="82" t="s">
        <v>3444</v>
      </c>
      <c r="D900" s="272" t="s">
        <v>892</v>
      </c>
      <c r="E900" s="82" t="str">
        <f t="shared" si="13"/>
        <v>รพ.ควนโดน</v>
      </c>
      <c r="F900" s="90" t="s">
        <v>926</v>
      </c>
      <c r="G900" s="90" t="s">
        <v>927</v>
      </c>
      <c r="H900" s="90">
        <v>31</v>
      </c>
      <c r="I900" s="273">
        <v>18972</v>
      </c>
      <c r="J900" s="90">
        <v>5</v>
      </c>
      <c r="K900" s="93" t="s">
        <v>3703</v>
      </c>
      <c r="L900" s="83" t="s">
        <v>926</v>
      </c>
      <c r="M900" s="83" t="s">
        <v>927</v>
      </c>
      <c r="N900" s="84">
        <v>31</v>
      </c>
      <c r="O900" s="85">
        <v>18970</v>
      </c>
      <c r="P900" s="274">
        <v>5</v>
      </c>
      <c r="Q900" s="275" t="s">
        <v>3811</v>
      </c>
      <c r="R900" s="276" t="s">
        <v>926</v>
      </c>
      <c r="S900" s="277" t="s">
        <v>927</v>
      </c>
      <c r="T900" s="278">
        <v>31</v>
      </c>
      <c r="U900" s="88">
        <v>18970</v>
      </c>
      <c r="V900" s="54">
        <v>5</v>
      </c>
      <c r="W900" s="54" t="s">
        <v>3811</v>
      </c>
      <c r="X900" s="276" t="s">
        <v>926</v>
      </c>
      <c r="Y900" s="83" t="s">
        <v>927</v>
      </c>
      <c r="Z900" s="84">
        <v>31</v>
      </c>
      <c r="AA900" s="88">
        <v>19145</v>
      </c>
      <c r="AB900" s="279">
        <v>5</v>
      </c>
      <c r="AC900" s="280" t="s">
        <v>3811</v>
      </c>
      <c r="AD900" s="281" t="s">
        <v>926</v>
      </c>
      <c r="AE900" s="83" t="s">
        <v>927</v>
      </c>
      <c r="AF900" s="84">
        <v>31</v>
      </c>
      <c r="AG900" s="88">
        <v>19145</v>
      </c>
      <c r="AH900" s="279">
        <v>5</v>
      </c>
      <c r="AI900" s="286" t="s">
        <v>3811</v>
      </c>
      <c r="AJ900" s="281" t="s">
        <v>926</v>
      </c>
      <c r="AK900" s="83" t="s">
        <v>927</v>
      </c>
      <c r="AL900" s="84">
        <v>31</v>
      </c>
      <c r="AM900" s="88">
        <v>19145</v>
      </c>
      <c r="AN900" s="279">
        <v>5</v>
      </c>
      <c r="AO900" s="286" t="s">
        <v>3811</v>
      </c>
      <c r="AP900" s="281" t="s">
        <v>926</v>
      </c>
      <c r="AQ900" s="83" t="s">
        <v>927</v>
      </c>
      <c r="AR900" s="84">
        <v>31</v>
      </c>
      <c r="AS900" s="88">
        <v>19145</v>
      </c>
      <c r="AT900" s="279">
        <v>5</v>
      </c>
      <c r="AU900" s="280" t="s">
        <v>3811</v>
      </c>
      <c r="AV900" s="86" t="s">
        <v>926</v>
      </c>
      <c r="AW900" s="285" t="s">
        <v>927</v>
      </c>
      <c r="AX900" s="285">
        <v>31</v>
      </c>
      <c r="AY900" s="87">
        <v>19078</v>
      </c>
      <c r="AZ900" s="86">
        <v>5</v>
      </c>
      <c r="BA900" s="57" t="s">
        <v>3811</v>
      </c>
      <c r="BB900" s="301" t="s">
        <v>926</v>
      </c>
      <c r="BC900" s="83" t="s">
        <v>927</v>
      </c>
      <c r="BD900" s="84">
        <v>34</v>
      </c>
      <c r="BE900" s="282">
        <v>19078</v>
      </c>
      <c r="BF900" s="279">
        <v>5</v>
      </c>
      <c r="BG900" s="303" t="s">
        <v>3811</v>
      </c>
      <c r="BH900" s="86" t="s">
        <v>3829</v>
      </c>
      <c r="BI900" s="285" t="s">
        <v>3829</v>
      </c>
      <c r="BJ900" s="285" t="s">
        <v>3830</v>
      </c>
      <c r="BK900" s="86" t="s">
        <v>3829</v>
      </c>
      <c r="BL900" s="432">
        <v>5</v>
      </c>
      <c r="BM900" s="432" t="s">
        <v>3811</v>
      </c>
      <c r="BN900" s="432" t="str">
        <f>INDEX(ID!$D:$D,MATCH('Org2567'!D900,ID!$A:$A,0))</f>
        <v>ควนโดน</v>
      </c>
    </row>
    <row r="901" spans="1:66" x14ac:dyDescent="0.25">
      <c r="A901" s="287">
        <v>898</v>
      </c>
      <c r="B901" s="287">
        <v>12</v>
      </c>
      <c r="C901" s="91" t="s">
        <v>3444</v>
      </c>
      <c r="D901" s="287" t="s">
        <v>893</v>
      </c>
      <c r="E901" s="82" t="str">
        <f t="shared" ref="E901:E905" si="14">"รพ."&amp;BN901</f>
        <v>รพ.ควนกาหลง</v>
      </c>
      <c r="F901" s="288" t="s">
        <v>926</v>
      </c>
      <c r="G901" s="288" t="s">
        <v>927</v>
      </c>
      <c r="H901" s="288">
        <v>33</v>
      </c>
      <c r="I901" s="289">
        <v>26310</v>
      </c>
      <c r="J901" s="288">
        <v>5</v>
      </c>
      <c r="K901" s="290" t="s">
        <v>3703</v>
      </c>
      <c r="L901" s="83" t="s">
        <v>926</v>
      </c>
      <c r="M901" s="83" t="s">
        <v>927</v>
      </c>
      <c r="N901" s="84">
        <v>44</v>
      </c>
      <c r="O901" s="85">
        <v>26479</v>
      </c>
      <c r="P901" s="274">
        <v>5</v>
      </c>
      <c r="Q901" s="275" t="s">
        <v>3811</v>
      </c>
      <c r="R901" s="276" t="s">
        <v>926</v>
      </c>
      <c r="S901" s="277" t="s">
        <v>927</v>
      </c>
      <c r="T901" s="278">
        <v>37</v>
      </c>
      <c r="U901" s="88">
        <v>26479</v>
      </c>
      <c r="V901" s="54">
        <v>5</v>
      </c>
      <c r="W901" s="54" t="s">
        <v>3811</v>
      </c>
      <c r="X901" s="276" t="s">
        <v>926</v>
      </c>
      <c r="Y901" s="83" t="s">
        <v>927</v>
      </c>
      <c r="Z901" s="84">
        <v>37</v>
      </c>
      <c r="AA901" s="88">
        <v>26706</v>
      </c>
      <c r="AB901" s="279">
        <v>5</v>
      </c>
      <c r="AC901" s="280" t="s">
        <v>3811</v>
      </c>
      <c r="AD901" s="281" t="s">
        <v>926</v>
      </c>
      <c r="AE901" s="83" t="s">
        <v>927</v>
      </c>
      <c r="AF901" s="84">
        <v>37</v>
      </c>
      <c r="AG901" s="88">
        <v>26706</v>
      </c>
      <c r="AH901" s="279">
        <v>5</v>
      </c>
      <c r="AI901" s="286" t="s">
        <v>3811</v>
      </c>
      <c r="AJ901" s="281" t="s">
        <v>926</v>
      </c>
      <c r="AK901" s="83" t="s">
        <v>927</v>
      </c>
      <c r="AL901" s="84">
        <v>37</v>
      </c>
      <c r="AM901" s="88">
        <v>26706</v>
      </c>
      <c r="AN901" s="279">
        <v>5</v>
      </c>
      <c r="AO901" s="286" t="s">
        <v>3811</v>
      </c>
      <c r="AP901" s="281" t="s">
        <v>926</v>
      </c>
      <c r="AQ901" s="83" t="s">
        <v>927</v>
      </c>
      <c r="AR901" s="84">
        <v>37</v>
      </c>
      <c r="AS901" s="88">
        <v>26706</v>
      </c>
      <c r="AT901" s="279">
        <v>5</v>
      </c>
      <c r="AU901" s="280" t="s">
        <v>3811</v>
      </c>
      <c r="AV901" s="86" t="s">
        <v>926</v>
      </c>
      <c r="AW901" s="285" t="s">
        <v>927</v>
      </c>
      <c r="AX901" s="285">
        <v>37</v>
      </c>
      <c r="AY901" s="87">
        <v>26346</v>
      </c>
      <c r="AZ901" s="86">
        <v>5</v>
      </c>
      <c r="BA901" s="57" t="s">
        <v>3811</v>
      </c>
      <c r="BB901" s="301" t="s">
        <v>926</v>
      </c>
      <c r="BC901" s="83" t="s">
        <v>927</v>
      </c>
      <c r="BD901" s="84">
        <v>36</v>
      </c>
      <c r="BE901" s="282">
        <v>26346</v>
      </c>
      <c r="BF901" s="279">
        <v>5</v>
      </c>
      <c r="BG901" s="303" t="s">
        <v>3811</v>
      </c>
      <c r="BH901" s="86" t="s">
        <v>3829</v>
      </c>
      <c r="BI901" s="285" t="s">
        <v>3829</v>
      </c>
      <c r="BJ901" s="285" t="s">
        <v>3830</v>
      </c>
      <c r="BK901" s="86" t="s">
        <v>3829</v>
      </c>
      <c r="BL901" s="432">
        <v>5</v>
      </c>
      <c r="BM901" s="432" t="s">
        <v>3811</v>
      </c>
      <c r="BN901" s="432" t="str">
        <f>INDEX(ID!$D:$D,MATCH('Org2567'!D901,ID!$A:$A,0))</f>
        <v>ควนกาหลง</v>
      </c>
    </row>
    <row r="902" spans="1:66" x14ac:dyDescent="0.25">
      <c r="A902" s="272">
        <v>899</v>
      </c>
      <c r="B902" s="272">
        <v>12</v>
      </c>
      <c r="C902" s="82" t="s">
        <v>3444</v>
      </c>
      <c r="D902" s="272" t="s">
        <v>894</v>
      </c>
      <c r="E902" s="82" t="str">
        <f t="shared" si="14"/>
        <v>รพ.ท่าแพ</v>
      </c>
      <c r="F902" s="90" t="s">
        <v>926</v>
      </c>
      <c r="G902" s="90" t="s">
        <v>927</v>
      </c>
      <c r="H902" s="90">
        <v>33</v>
      </c>
      <c r="I902" s="273">
        <v>23628</v>
      </c>
      <c r="J902" s="90">
        <v>5</v>
      </c>
      <c r="K902" s="93" t="s">
        <v>3703</v>
      </c>
      <c r="L902" s="83" t="s">
        <v>926</v>
      </c>
      <c r="M902" s="83" t="s">
        <v>927</v>
      </c>
      <c r="N902" s="83">
        <v>32</v>
      </c>
      <c r="O902" s="85">
        <v>23614</v>
      </c>
      <c r="P902" s="274">
        <v>5</v>
      </c>
      <c r="Q902" s="275" t="s">
        <v>3811</v>
      </c>
      <c r="R902" s="276" t="s">
        <v>926</v>
      </c>
      <c r="S902" s="277" t="s">
        <v>927</v>
      </c>
      <c r="T902" s="278">
        <v>30</v>
      </c>
      <c r="U902" s="88">
        <v>23614</v>
      </c>
      <c r="V902" s="54">
        <v>5</v>
      </c>
      <c r="W902" s="54" t="s">
        <v>3811</v>
      </c>
      <c r="X902" s="276" t="s">
        <v>926</v>
      </c>
      <c r="Y902" s="83" t="s">
        <v>927</v>
      </c>
      <c r="Z902" s="84">
        <v>30</v>
      </c>
      <c r="AA902" s="88">
        <v>23880</v>
      </c>
      <c r="AB902" s="279">
        <v>5</v>
      </c>
      <c r="AC902" s="280" t="s">
        <v>3811</v>
      </c>
      <c r="AD902" s="281" t="s">
        <v>926</v>
      </c>
      <c r="AE902" s="83" t="s">
        <v>927</v>
      </c>
      <c r="AF902" s="84">
        <v>30</v>
      </c>
      <c r="AG902" s="88">
        <v>23880</v>
      </c>
      <c r="AH902" s="279">
        <v>5</v>
      </c>
      <c r="AI902" s="286" t="s">
        <v>3811</v>
      </c>
      <c r="AJ902" s="281" t="s">
        <v>926</v>
      </c>
      <c r="AK902" s="83" t="s">
        <v>927</v>
      </c>
      <c r="AL902" s="84">
        <v>30</v>
      </c>
      <c r="AM902" s="88">
        <v>23880</v>
      </c>
      <c r="AN902" s="279">
        <v>5</v>
      </c>
      <c r="AO902" s="286" t="s">
        <v>3811</v>
      </c>
      <c r="AP902" s="281" t="s">
        <v>926</v>
      </c>
      <c r="AQ902" s="83" t="s">
        <v>927</v>
      </c>
      <c r="AR902" s="84">
        <v>30</v>
      </c>
      <c r="AS902" s="88">
        <v>23880</v>
      </c>
      <c r="AT902" s="279">
        <v>5</v>
      </c>
      <c r="AU902" s="280" t="s">
        <v>3811</v>
      </c>
      <c r="AV902" s="86" t="s">
        <v>926</v>
      </c>
      <c r="AW902" s="285" t="s">
        <v>927</v>
      </c>
      <c r="AX902" s="285">
        <v>30</v>
      </c>
      <c r="AY902" s="87">
        <v>23350</v>
      </c>
      <c r="AZ902" s="86">
        <v>5</v>
      </c>
      <c r="BA902" s="57" t="s">
        <v>3811</v>
      </c>
      <c r="BB902" s="301" t="s">
        <v>926</v>
      </c>
      <c r="BC902" s="83" t="s">
        <v>927</v>
      </c>
      <c r="BD902" s="84">
        <v>69</v>
      </c>
      <c r="BE902" s="282">
        <v>23350</v>
      </c>
      <c r="BF902" s="279">
        <v>5</v>
      </c>
      <c r="BG902" s="303" t="s">
        <v>3811</v>
      </c>
      <c r="BH902" s="86" t="s">
        <v>3829</v>
      </c>
      <c r="BI902" s="285" t="s">
        <v>3829</v>
      </c>
      <c r="BJ902" s="285" t="s">
        <v>3830</v>
      </c>
      <c r="BK902" s="86" t="s">
        <v>3829</v>
      </c>
      <c r="BL902" s="432">
        <v>5</v>
      </c>
      <c r="BM902" s="432" t="s">
        <v>3811</v>
      </c>
      <c r="BN902" s="432" t="str">
        <f>INDEX(ID!$D:$D,MATCH('Org2567'!D902,ID!$A:$A,0))</f>
        <v>ท่าแพ</v>
      </c>
    </row>
    <row r="903" spans="1:66" ht="25.2" thickBot="1" x14ac:dyDescent="0.3">
      <c r="A903" s="272">
        <v>900</v>
      </c>
      <c r="B903" s="272">
        <v>12</v>
      </c>
      <c r="C903" s="82" t="s">
        <v>3444</v>
      </c>
      <c r="D903" s="272" t="s">
        <v>895</v>
      </c>
      <c r="E903" s="82" t="str">
        <f t="shared" si="14"/>
        <v>รพ.ละงู</v>
      </c>
      <c r="F903" s="90" t="s">
        <v>926</v>
      </c>
      <c r="G903" s="90" t="s">
        <v>931</v>
      </c>
      <c r="H903" s="90">
        <v>83</v>
      </c>
      <c r="I903" s="273">
        <v>56526</v>
      </c>
      <c r="J903" s="90">
        <v>10</v>
      </c>
      <c r="K903" s="93" t="s">
        <v>3702</v>
      </c>
      <c r="L903" s="83" t="s">
        <v>926</v>
      </c>
      <c r="M903" s="83" t="s">
        <v>931</v>
      </c>
      <c r="N903" s="83">
        <v>83</v>
      </c>
      <c r="O903" s="85">
        <v>56758</v>
      </c>
      <c r="P903" s="274">
        <v>10</v>
      </c>
      <c r="Q903" s="275" t="s">
        <v>3810</v>
      </c>
      <c r="R903" s="276" t="s">
        <v>926</v>
      </c>
      <c r="S903" s="277" t="s">
        <v>931</v>
      </c>
      <c r="T903" s="278">
        <v>93</v>
      </c>
      <c r="U903" s="88">
        <v>56758</v>
      </c>
      <c r="V903" s="54">
        <v>10</v>
      </c>
      <c r="W903" s="54" t="s">
        <v>3810</v>
      </c>
      <c r="X903" s="276" t="s">
        <v>926</v>
      </c>
      <c r="Y903" s="83" t="s">
        <v>931</v>
      </c>
      <c r="Z903" s="84">
        <v>93</v>
      </c>
      <c r="AA903" s="88">
        <v>57143</v>
      </c>
      <c r="AB903" s="279">
        <v>10</v>
      </c>
      <c r="AC903" s="280" t="s">
        <v>3810</v>
      </c>
      <c r="AD903" s="281" t="s">
        <v>926</v>
      </c>
      <c r="AE903" s="83" t="s">
        <v>931</v>
      </c>
      <c r="AF903" s="84">
        <v>93</v>
      </c>
      <c r="AG903" s="291">
        <v>57143</v>
      </c>
      <c r="AH903" s="292">
        <v>10</v>
      </c>
      <c r="AI903" s="293" t="s">
        <v>3810</v>
      </c>
      <c r="AJ903" s="281" t="s">
        <v>926</v>
      </c>
      <c r="AK903" s="83" t="s">
        <v>931</v>
      </c>
      <c r="AL903" s="84">
        <v>93</v>
      </c>
      <c r="AM903" s="291">
        <v>57143</v>
      </c>
      <c r="AN903" s="292">
        <v>10</v>
      </c>
      <c r="AO903" s="293" t="s">
        <v>3810</v>
      </c>
      <c r="AP903" s="281" t="s">
        <v>926</v>
      </c>
      <c r="AQ903" s="83" t="s">
        <v>931</v>
      </c>
      <c r="AR903" s="84">
        <v>93</v>
      </c>
      <c r="AS903" s="291">
        <v>57143</v>
      </c>
      <c r="AT903" s="292">
        <v>10</v>
      </c>
      <c r="AU903" s="324" t="s">
        <v>3810</v>
      </c>
      <c r="AV903" s="86" t="s">
        <v>926</v>
      </c>
      <c r="AW903" s="285" t="s">
        <v>931</v>
      </c>
      <c r="AX903" s="285">
        <v>93</v>
      </c>
      <c r="AY903" s="87">
        <v>56457</v>
      </c>
      <c r="AZ903" s="86">
        <v>10</v>
      </c>
      <c r="BA903" s="57" t="s">
        <v>3810</v>
      </c>
      <c r="BB903" s="301" t="s">
        <v>926</v>
      </c>
      <c r="BC903" s="83" t="s">
        <v>952</v>
      </c>
      <c r="BD903" s="84">
        <v>136</v>
      </c>
      <c r="BE903" s="282">
        <v>56457</v>
      </c>
      <c r="BF903" s="279">
        <v>13</v>
      </c>
      <c r="BG903" s="303" t="s">
        <v>3813</v>
      </c>
      <c r="BH903" s="86" t="s">
        <v>3829</v>
      </c>
      <c r="BI903" s="285" t="s">
        <v>3830</v>
      </c>
      <c r="BJ903" s="285" t="s">
        <v>3830</v>
      </c>
      <c r="BK903" s="86" t="s">
        <v>3830</v>
      </c>
      <c r="BL903" s="432">
        <v>13</v>
      </c>
      <c r="BM903" s="432" t="s">
        <v>3813</v>
      </c>
      <c r="BN903" s="432" t="str">
        <f>INDEX(ID!$D:$D,MATCH('Org2567'!D903,ID!$A:$A,0))</f>
        <v>ละงู</v>
      </c>
    </row>
    <row r="904" spans="1:66" ht="25.2" thickBot="1" x14ac:dyDescent="0.3">
      <c r="A904" s="272">
        <v>901</v>
      </c>
      <c r="B904" s="272">
        <v>12</v>
      </c>
      <c r="C904" s="82" t="s">
        <v>3444</v>
      </c>
      <c r="D904" s="272" t="s">
        <v>896</v>
      </c>
      <c r="E904" s="82" t="str">
        <f t="shared" si="14"/>
        <v>รพ.ทุ่งหว้า</v>
      </c>
      <c r="F904" s="90" t="s">
        <v>926</v>
      </c>
      <c r="G904" s="90" t="s">
        <v>927</v>
      </c>
      <c r="H904" s="90">
        <v>36</v>
      </c>
      <c r="I904" s="273">
        <v>19444</v>
      </c>
      <c r="J904" s="90">
        <v>5</v>
      </c>
      <c r="K904" s="93" t="s">
        <v>3703</v>
      </c>
      <c r="L904" s="83" t="s">
        <v>926</v>
      </c>
      <c r="M904" s="83" t="s">
        <v>927</v>
      </c>
      <c r="N904" s="83">
        <v>33</v>
      </c>
      <c r="O904" s="85">
        <v>19569</v>
      </c>
      <c r="P904" s="274">
        <v>5</v>
      </c>
      <c r="Q904" s="275" t="s">
        <v>3811</v>
      </c>
      <c r="R904" s="276" t="s">
        <v>926</v>
      </c>
      <c r="S904" s="277" t="s">
        <v>927</v>
      </c>
      <c r="T904" s="278">
        <v>33</v>
      </c>
      <c r="U904" s="88">
        <v>19569</v>
      </c>
      <c r="V904" s="54">
        <v>5</v>
      </c>
      <c r="W904" s="54" t="s">
        <v>3811</v>
      </c>
      <c r="X904" s="276" t="s">
        <v>926</v>
      </c>
      <c r="Y904" s="83" t="s">
        <v>989</v>
      </c>
      <c r="Z904" s="84">
        <v>0</v>
      </c>
      <c r="AA904" s="88">
        <v>19790</v>
      </c>
      <c r="AB904" s="279">
        <v>3</v>
      </c>
      <c r="AC904" s="280" t="s">
        <v>3819</v>
      </c>
      <c r="AD904" s="281" t="s">
        <v>926</v>
      </c>
      <c r="AE904" s="83" t="s">
        <v>927</v>
      </c>
      <c r="AF904" s="84">
        <v>33</v>
      </c>
      <c r="AG904" s="291">
        <v>19790</v>
      </c>
      <c r="AH904" s="292">
        <v>5</v>
      </c>
      <c r="AI904" s="293" t="s">
        <v>3811</v>
      </c>
      <c r="AJ904" s="281" t="s">
        <v>926</v>
      </c>
      <c r="AK904" s="83" t="s">
        <v>927</v>
      </c>
      <c r="AL904" s="84">
        <v>33</v>
      </c>
      <c r="AM904" s="291">
        <v>19790</v>
      </c>
      <c r="AN904" s="292">
        <v>5</v>
      </c>
      <c r="AO904" s="293" t="s">
        <v>3811</v>
      </c>
      <c r="AP904" s="281" t="s">
        <v>926</v>
      </c>
      <c r="AQ904" s="83" t="s">
        <v>927</v>
      </c>
      <c r="AR904" s="84">
        <v>33</v>
      </c>
      <c r="AS904" s="291">
        <v>19790</v>
      </c>
      <c r="AT904" s="292">
        <v>5</v>
      </c>
      <c r="AU904" s="324" t="s">
        <v>3811</v>
      </c>
      <c r="AV904" s="86" t="s">
        <v>926</v>
      </c>
      <c r="AW904" s="285" t="s">
        <v>927</v>
      </c>
      <c r="AX904" s="285">
        <v>33</v>
      </c>
      <c r="AY904" s="87">
        <v>19529</v>
      </c>
      <c r="AZ904" s="86">
        <v>5</v>
      </c>
      <c r="BA904" s="57" t="s">
        <v>3811</v>
      </c>
      <c r="BB904" s="301" t="s">
        <v>926</v>
      </c>
      <c r="BC904" s="83" t="s">
        <v>927</v>
      </c>
      <c r="BD904" s="84">
        <v>30</v>
      </c>
      <c r="BE904" s="282">
        <v>19529</v>
      </c>
      <c r="BF904" s="279">
        <v>5</v>
      </c>
      <c r="BG904" s="303" t="s">
        <v>3811</v>
      </c>
      <c r="BH904" s="86" t="s">
        <v>3829</v>
      </c>
      <c r="BI904" s="285" t="s">
        <v>3829</v>
      </c>
      <c r="BJ904" s="285" t="s">
        <v>3830</v>
      </c>
      <c r="BK904" s="86" t="s">
        <v>3829</v>
      </c>
      <c r="BL904" s="432">
        <v>5</v>
      </c>
      <c r="BM904" s="432" t="s">
        <v>3811</v>
      </c>
      <c r="BN904" s="432" t="str">
        <f>INDEX(ID!$D:$D,MATCH('Org2567'!D904,ID!$A:$A,0))</f>
        <v>ทุ่งหว้า</v>
      </c>
    </row>
    <row r="905" spans="1:66" ht="25.2" thickBot="1" x14ac:dyDescent="0.3">
      <c r="A905" s="272">
        <v>902</v>
      </c>
      <c r="B905" s="272">
        <v>12</v>
      </c>
      <c r="C905" s="82" t="s">
        <v>3444</v>
      </c>
      <c r="D905" s="272" t="s">
        <v>897</v>
      </c>
      <c r="E905" s="82" t="str">
        <f t="shared" si="14"/>
        <v>รพ.มะนัง</v>
      </c>
      <c r="F905" s="90" t="s">
        <v>926</v>
      </c>
      <c r="G905" s="90" t="s">
        <v>989</v>
      </c>
      <c r="H905" s="90">
        <v>34</v>
      </c>
      <c r="I905" s="273">
        <v>15089</v>
      </c>
      <c r="J905" s="90">
        <v>3</v>
      </c>
      <c r="K905" s="93" t="s">
        <v>3705</v>
      </c>
      <c r="L905" s="83" t="s">
        <v>926</v>
      </c>
      <c r="M905" s="83" t="s">
        <v>989</v>
      </c>
      <c r="N905" s="83">
        <v>32</v>
      </c>
      <c r="O905" s="85">
        <v>15209</v>
      </c>
      <c r="P905" s="274">
        <v>3</v>
      </c>
      <c r="Q905" s="275" t="s">
        <v>3819</v>
      </c>
      <c r="R905" s="276" t="s">
        <v>926</v>
      </c>
      <c r="S905" s="277" t="s">
        <v>989</v>
      </c>
      <c r="T905" s="278">
        <v>30</v>
      </c>
      <c r="U905" s="88">
        <v>15209</v>
      </c>
      <c r="V905" s="54">
        <v>3</v>
      </c>
      <c r="W905" s="54" t="s">
        <v>3819</v>
      </c>
      <c r="X905" s="276" t="s">
        <v>926</v>
      </c>
      <c r="Y905" s="83" t="s">
        <v>989</v>
      </c>
      <c r="Z905" s="84">
        <v>0</v>
      </c>
      <c r="AA905" s="88">
        <v>15408</v>
      </c>
      <c r="AB905" s="279">
        <v>3</v>
      </c>
      <c r="AC905" s="280" t="s">
        <v>3819</v>
      </c>
      <c r="AD905" s="281" t="s">
        <v>926</v>
      </c>
      <c r="AE905" s="83" t="s">
        <v>989</v>
      </c>
      <c r="AF905" s="84">
        <v>32</v>
      </c>
      <c r="AG905" s="291">
        <v>15408</v>
      </c>
      <c r="AH905" s="292">
        <v>3</v>
      </c>
      <c r="AI905" s="293" t="s">
        <v>3819</v>
      </c>
      <c r="AJ905" s="281" t="s">
        <v>926</v>
      </c>
      <c r="AK905" s="83" t="s">
        <v>989</v>
      </c>
      <c r="AL905" s="84">
        <v>32</v>
      </c>
      <c r="AM905" s="291">
        <v>15408</v>
      </c>
      <c r="AN905" s="292">
        <v>3</v>
      </c>
      <c r="AO905" s="293" t="s">
        <v>3819</v>
      </c>
      <c r="AP905" s="281" t="s">
        <v>926</v>
      </c>
      <c r="AQ905" s="83" t="s">
        <v>989</v>
      </c>
      <c r="AR905" s="84">
        <v>32</v>
      </c>
      <c r="AS905" s="291">
        <v>15408</v>
      </c>
      <c r="AT905" s="292">
        <v>3</v>
      </c>
      <c r="AU905" s="324" t="s">
        <v>3819</v>
      </c>
      <c r="AV905" s="86" t="s">
        <v>926</v>
      </c>
      <c r="AW905" s="285" t="s">
        <v>989</v>
      </c>
      <c r="AX905" s="285">
        <v>32</v>
      </c>
      <c r="AY905" s="87">
        <v>15341</v>
      </c>
      <c r="AZ905" s="86">
        <v>3</v>
      </c>
      <c r="BA905" s="57" t="s">
        <v>3819</v>
      </c>
      <c r="BB905" s="308" t="s">
        <v>926</v>
      </c>
      <c r="BC905" s="309" t="s">
        <v>927</v>
      </c>
      <c r="BD905" s="310">
        <v>32</v>
      </c>
      <c r="BE905" s="311">
        <v>15341</v>
      </c>
      <c r="BF905" s="312">
        <v>5</v>
      </c>
      <c r="BG905" s="313" t="s">
        <v>3811</v>
      </c>
      <c r="BH905" s="86" t="s">
        <v>3829</v>
      </c>
      <c r="BI905" s="285" t="s">
        <v>3830</v>
      </c>
      <c r="BJ905" s="285" t="s">
        <v>3829</v>
      </c>
      <c r="BK905" s="86" t="s">
        <v>3830</v>
      </c>
      <c r="BL905" s="432">
        <v>5</v>
      </c>
      <c r="BM905" s="432" t="s">
        <v>3811</v>
      </c>
      <c r="BN905" s="432" t="str">
        <f>INDEX(ID!$D:$D,MATCH('Org2567'!D905,ID!$A:$A,0))</f>
        <v>มะนัง</v>
      </c>
    </row>
    <row r="906" spans="1:66" ht="24" customHeight="1" thickBot="1" x14ac:dyDescent="0.3">
      <c r="A906" s="86"/>
      <c r="B906" s="56"/>
      <c r="C906" s="57" t="s">
        <v>3651</v>
      </c>
      <c r="D906" s="56"/>
      <c r="AA906" s="87">
        <v>41212256</v>
      </c>
      <c r="AG906" s="87">
        <v>41212256</v>
      </c>
      <c r="AM906" s="87">
        <v>41212256</v>
      </c>
      <c r="AS906" s="87">
        <v>41212256</v>
      </c>
      <c r="AY906" s="87">
        <v>40912015</v>
      </c>
      <c r="BE906" s="87">
        <v>40912015</v>
      </c>
      <c r="BG906" s="57" t="s">
        <v>3936</v>
      </c>
      <c r="BH906" s="314">
        <v>5</v>
      </c>
      <c r="BI906" s="314">
        <v>112</v>
      </c>
      <c r="BJ906" s="314">
        <v>408</v>
      </c>
      <c r="BK906" s="314">
        <v>133</v>
      </c>
    </row>
    <row r="907" spans="1:66" ht="24" customHeight="1" thickTop="1" x14ac:dyDescent="0.25">
      <c r="A907" s="86"/>
      <c r="B907" s="56"/>
      <c r="C907" s="57" t="s">
        <v>3937</v>
      </c>
      <c r="D907" s="56"/>
      <c r="Z907" s="94" t="s">
        <v>3836</v>
      </c>
      <c r="AF907" s="94" t="s">
        <v>3836</v>
      </c>
      <c r="AL907" s="94" t="s">
        <v>3836</v>
      </c>
      <c r="AR907" s="94" t="s">
        <v>3836</v>
      </c>
      <c r="AX907" s="94" t="s">
        <v>3836</v>
      </c>
      <c r="BD907" s="94" t="s">
        <v>3836</v>
      </c>
    </row>
    <row r="908" spans="1:66" ht="24" customHeight="1" x14ac:dyDescent="0.25">
      <c r="A908" s="86"/>
      <c r="B908" s="56"/>
      <c r="C908" s="57" t="s">
        <v>3918</v>
      </c>
      <c r="D908" s="56"/>
    </row>
    <row r="909" spans="1:66" ht="24" customHeight="1" x14ac:dyDescent="0.25">
      <c r="A909" s="86"/>
      <c r="B909" s="56"/>
      <c r="D909" s="56"/>
      <c r="AA909" s="294">
        <v>41247454</v>
      </c>
      <c r="AG909" s="294">
        <v>0</v>
      </c>
      <c r="AM909" s="294">
        <v>0</v>
      </c>
      <c r="AS909" s="294">
        <v>0</v>
      </c>
      <c r="AY909" s="294">
        <v>0</v>
      </c>
      <c r="BE909" s="294">
        <v>0</v>
      </c>
    </row>
    <row r="910" spans="1:66" ht="24" customHeight="1" x14ac:dyDescent="0.25">
      <c r="A910" s="86"/>
      <c r="B910" s="56"/>
      <c r="D910" s="56"/>
      <c r="AA910" s="87">
        <v>-35198</v>
      </c>
      <c r="AG910" s="87">
        <v>41212256</v>
      </c>
      <c r="AM910" s="87">
        <v>41212256</v>
      </c>
      <c r="AS910" s="87">
        <v>41212256</v>
      </c>
      <c r="AY910" s="87">
        <v>40912015</v>
      </c>
      <c r="BE910" s="87">
        <v>40912015</v>
      </c>
    </row>
    <row r="911" spans="1:66" ht="24" customHeight="1" x14ac:dyDescent="0.25">
      <c r="B911" s="56"/>
      <c r="D911" s="56"/>
    </row>
    <row r="912" spans="1:66" ht="24" customHeight="1" x14ac:dyDescent="0.25">
      <c r="B912" s="56"/>
      <c r="D912" s="56"/>
    </row>
    <row r="913" spans="2:4" ht="24" customHeight="1" x14ac:dyDescent="0.25">
      <c r="B913" s="56"/>
      <c r="D913" s="56"/>
    </row>
    <row r="914" spans="2:4" ht="24" customHeight="1" x14ac:dyDescent="0.25">
      <c r="B914" s="56"/>
      <c r="D914" s="56"/>
    </row>
    <row r="915" spans="2:4" ht="24" customHeight="1" x14ac:dyDescent="0.25">
      <c r="B915" s="56"/>
      <c r="D915" s="56"/>
    </row>
    <row r="916" spans="2:4" ht="24" customHeight="1" x14ac:dyDescent="0.25">
      <c r="B916" s="56"/>
      <c r="D916" s="56"/>
    </row>
    <row r="917" spans="2:4" ht="24" customHeight="1" x14ac:dyDescent="0.25">
      <c r="B917" s="56"/>
      <c r="D917" s="56"/>
    </row>
    <row r="918" spans="2:4" ht="24" customHeight="1" x14ac:dyDescent="0.25">
      <c r="B918" s="56"/>
      <c r="D918" s="56"/>
    </row>
    <row r="919" spans="2:4" ht="24" customHeight="1" x14ac:dyDescent="0.25">
      <c r="B919" s="56"/>
      <c r="D919" s="56"/>
    </row>
    <row r="920" spans="2:4" ht="24" customHeight="1" x14ac:dyDescent="0.25">
      <c r="B920" s="56"/>
      <c r="D920" s="56"/>
    </row>
    <row r="921" spans="2:4" ht="24" customHeight="1" x14ac:dyDescent="0.25">
      <c r="B921" s="56"/>
      <c r="D921" s="56"/>
    </row>
    <row r="922" spans="2:4" ht="24" customHeight="1" x14ac:dyDescent="0.25">
      <c r="B922" s="56"/>
      <c r="D922" s="56"/>
    </row>
    <row r="923" spans="2:4" ht="24" customHeight="1" x14ac:dyDescent="0.25">
      <c r="B923" s="56"/>
      <c r="D923" s="56"/>
    </row>
    <row r="924" spans="2:4" ht="24" customHeight="1" x14ac:dyDescent="0.25">
      <c r="B924" s="56"/>
      <c r="D924" s="56"/>
    </row>
    <row r="925" spans="2:4" ht="24" customHeight="1" x14ac:dyDescent="0.25">
      <c r="B925" s="56"/>
      <c r="D925" s="56"/>
    </row>
    <row r="926" spans="2:4" ht="24" customHeight="1" x14ac:dyDescent="0.25">
      <c r="B926" s="56"/>
      <c r="D926" s="56"/>
    </row>
    <row r="927" spans="2:4" ht="24" customHeight="1" x14ac:dyDescent="0.25">
      <c r="B927" s="56"/>
      <c r="D927" s="56"/>
    </row>
    <row r="928" spans="2:4" ht="24" customHeight="1" x14ac:dyDescent="0.25">
      <c r="B928" s="56"/>
      <c r="D928" s="56"/>
    </row>
    <row r="929" spans="2:4" ht="24" customHeight="1" x14ac:dyDescent="0.25">
      <c r="B929" s="56"/>
      <c r="D929" s="56"/>
    </row>
    <row r="930" spans="2:4" ht="24" customHeight="1" x14ac:dyDescent="0.25">
      <c r="B930" s="56"/>
      <c r="D930" s="56"/>
    </row>
    <row r="931" spans="2:4" ht="24" customHeight="1" x14ac:dyDescent="0.25">
      <c r="B931" s="56"/>
      <c r="D931" s="56"/>
    </row>
    <row r="932" spans="2:4" ht="24" customHeight="1" x14ac:dyDescent="0.25">
      <c r="B932" s="56"/>
      <c r="D932" s="56"/>
    </row>
    <row r="933" spans="2:4" ht="24" customHeight="1" x14ac:dyDescent="0.25">
      <c r="B933" s="56"/>
      <c r="D933" s="56"/>
    </row>
    <row r="934" spans="2:4" ht="24" customHeight="1" x14ac:dyDescent="0.25">
      <c r="B934" s="56"/>
      <c r="D934" s="56"/>
    </row>
    <row r="935" spans="2:4" ht="24" customHeight="1" x14ac:dyDescent="0.25">
      <c r="B935" s="56"/>
      <c r="D935" s="56"/>
    </row>
    <row r="936" spans="2:4" ht="24" customHeight="1" x14ac:dyDescent="0.25">
      <c r="B936" s="56"/>
      <c r="D936" s="56"/>
    </row>
    <row r="937" spans="2:4" ht="24" customHeight="1" x14ac:dyDescent="0.25">
      <c r="B937" s="56"/>
      <c r="D937" s="56"/>
    </row>
    <row r="938" spans="2:4" ht="24" customHeight="1" x14ac:dyDescent="0.25">
      <c r="B938" s="56"/>
      <c r="D938" s="56"/>
    </row>
    <row r="939" spans="2:4" ht="24" customHeight="1" x14ac:dyDescent="0.25">
      <c r="B939" s="56"/>
      <c r="D939" s="56"/>
    </row>
    <row r="940" spans="2:4" ht="24" customHeight="1" x14ac:dyDescent="0.25">
      <c r="B940" s="56"/>
      <c r="D940" s="56"/>
    </row>
    <row r="941" spans="2:4" ht="24" customHeight="1" x14ac:dyDescent="0.25">
      <c r="B941" s="56"/>
      <c r="D941" s="56"/>
    </row>
    <row r="942" spans="2:4" ht="24" customHeight="1" x14ac:dyDescent="0.25">
      <c r="B942" s="56"/>
      <c r="D942" s="56"/>
    </row>
    <row r="943" spans="2:4" ht="24" customHeight="1" x14ac:dyDescent="0.25">
      <c r="B943" s="56"/>
      <c r="D943" s="56"/>
    </row>
    <row r="944" spans="2:4" ht="24" customHeight="1" x14ac:dyDescent="0.25">
      <c r="B944" s="56"/>
      <c r="D944" s="56"/>
    </row>
    <row r="945" spans="2:4" ht="24" customHeight="1" x14ac:dyDescent="0.25">
      <c r="B945" s="56"/>
      <c r="D945" s="56"/>
    </row>
    <row r="946" spans="2:4" ht="24" customHeight="1" x14ac:dyDescent="0.25">
      <c r="B946" s="56"/>
      <c r="D946" s="56"/>
    </row>
    <row r="947" spans="2:4" ht="24" customHeight="1" x14ac:dyDescent="0.25">
      <c r="B947" s="56"/>
      <c r="D947" s="56"/>
    </row>
    <row r="948" spans="2:4" ht="24" customHeight="1" x14ac:dyDescent="0.25">
      <c r="B948" s="56"/>
      <c r="D948" s="56"/>
    </row>
    <row r="949" spans="2:4" ht="24" customHeight="1" x14ac:dyDescent="0.25">
      <c r="B949" s="56"/>
      <c r="D949" s="56"/>
    </row>
    <row r="950" spans="2:4" ht="24" customHeight="1" x14ac:dyDescent="0.25">
      <c r="B950" s="56"/>
      <c r="D950" s="56"/>
    </row>
    <row r="951" spans="2:4" ht="24" customHeight="1" x14ac:dyDescent="0.25">
      <c r="B951" s="56"/>
      <c r="D951" s="56"/>
    </row>
    <row r="952" spans="2:4" ht="24" customHeight="1" x14ac:dyDescent="0.25">
      <c r="B952" s="56"/>
      <c r="D952" s="56"/>
    </row>
    <row r="953" spans="2:4" ht="24" customHeight="1" x14ac:dyDescent="0.25">
      <c r="B953" s="56"/>
      <c r="D953" s="56"/>
    </row>
    <row r="954" spans="2:4" ht="24" customHeight="1" x14ac:dyDescent="0.25">
      <c r="B954" s="56"/>
      <c r="D954" s="56"/>
    </row>
    <row r="955" spans="2:4" ht="24" customHeight="1" x14ac:dyDescent="0.25">
      <c r="B955" s="56"/>
      <c r="D955" s="56"/>
    </row>
    <row r="956" spans="2:4" ht="24" customHeight="1" x14ac:dyDescent="0.25">
      <c r="B956" s="56"/>
      <c r="D956" s="56"/>
    </row>
    <row r="957" spans="2:4" ht="24" customHeight="1" x14ac:dyDescent="0.25">
      <c r="B957" s="56"/>
      <c r="D957" s="56"/>
    </row>
    <row r="958" spans="2:4" ht="24" customHeight="1" x14ac:dyDescent="0.25">
      <c r="B958" s="56"/>
      <c r="D958" s="56"/>
    </row>
    <row r="959" spans="2:4" ht="24" customHeight="1" x14ac:dyDescent="0.25">
      <c r="B959" s="56"/>
      <c r="D959" s="56"/>
    </row>
    <row r="960" spans="2:4" ht="24" customHeight="1" x14ac:dyDescent="0.25">
      <c r="B960" s="56"/>
      <c r="D960" s="56"/>
    </row>
    <row r="961" spans="2:4" ht="24" customHeight="1" x14ac:dyDescent="0.25">
      <c r="B961" s="56"/>
      <c r="D961" s="56"/>
    </row>
    <row r="962" spans="2:4" ht="24" customHeight="1" x14ac:dyDescent="0.25">
      <c r="B962" s="56"/>
      <c r="D962" s="56"/>
    </row>
    <row r="963" spans="2:4" ht="24" customHeight="1" x14ac:dyDescent="0.25">
      <c r="B963" s="56"/>
      <c r="D963" s="56"/>
    </row>
    <row r="964" spans="2:4" ht="24" customHeight="1" x14ac:dyDescent="0.25">
      <c r="B964" s="56"/>
      <c r="D964" s="56"/>
    </row>
    <row r="965" spans="2:4" ht="24" customHeight="1" x14ac:dyDescent="0.25">
      <c r="B965" s="56"/>
      <c r="D965" s="56"/>
    </row>
    <row r="966" spans="2:4" ht="24" customHeight="1" x14ac:dyDescent="0.25">
      <c r="B966" s="56"/>
      <c r="D966" s="56"/>
    </row>
    <row r="967" spans="2:4" ht="24" customHeight="1" x14ac:dyDescent="0.25">
      <c r="B967" s="56"/>
      <c r="D967" s="56"/>
    </row>
    <row r="968" spans="2:4" ht="24" customHeight="1" x14ac:dyDescent="0.25">
      <c r="B968" s="56"/>
      <c r="D968" s="56"/>
    </row>
    <row r="969" spans="2:4" ht="24" customHeight="1" x14ac:dyDescent="0.25">
      <c r="B969" s="56"/>
      <c r="D969" s="56"/>
    </row>
    <row r="970" spans="2:4" ht="24" customHeight="1" x14ac:dyDescent="0.25">
      <c r="B970" s="56"/>
      <c r="D970" s="56"/>
    </row>
    <row r="971" spans="2:4" ht="24" customHeight="1" x14ac:dyDescent="0.25">
      <c r="B971" s="56"/>
      <c r="D971" s="56"/>
    </row>
    <row r="972" spans="2:4" ht="24" customHeight="1" x14ac:dyDescent="0.25">
      <c r="B972" s="56"/>
      <c r="D972" s="56"/>
    </row>
    <row r="973" spans="2:4" ht="24" customHeight="1" x14ac:dyDescent="0.25">
      <c r="B973" s="56"/>
      <c r="D973" s="56"/>
    </row>
    <row r="974" spans="2:4" ht="24" customHeight="1" x14ac:dyDescent="0.25">
      <c r="B974" s="56"/>
      <c r="D974" s="56"/>
    </row>
    <row r="975" spans="2:4" ht="24" customHeight="1" x14ac:dyDescent="0.25">
      <c r="B975" s="56"/>
      <c r="D975" s="56"/>
    </row>
    <row r="976" spans="2:4" ht="24" customHeight="1" x14ac:dyDescent="0.25">
      <c r="B976" s="56"/>
      <c r="D976" s="56"/>
    </row>
    <row r="977" spans="2:4" ht="24" customHeight="1" x14ac:dyDescent="0.25">
      <c r="B977" s="56"/>
      <c r="D977" s="56"/>
    </row>
    <row r="978" spans="2:4" ht="24" customHeight="1" x14ac:dyDescent="0.25">
      <c r="B978" s="56"/>
      <c r="D978" s="56"/>
    </row>
    <row r="979" spans="2:4" ht="24" customHeight="1" x14ac:dyDescent="0.25">
      <c r="B979" s="56"/>
      <c r="D979" s="56"/>
    </row>
    <row r="980" spans="2:4" ht="24" customHeight="1" x14ac:dyDescent="0.25">
      <c r="B980" s="56"/>
      <c r="D980" s="56"/>
    </row>
    <row r="981" spans="2:4" ht="24" customHeight="1" x14ac:dyDescent="0.25">
      <c r="B981" s="56"/>
      <c r="D981" s="56"/>
    </row>
    <row r="982" spans="2:4" ht="24" customHeight="1" x14ac:dyDescent="0.25">
      <c r="B982" s="56"/>
      <c r="D982" s="56"/>
    </row>
    <row r="983" spans="2:4" ht="24" customHeight="1" x14ac:dyDescent="0.25">
      <c r="B983" s="56"/>
      <c r="D983" s="56"/>
    </row>
    <row r="984" spans="2:4" ht="24" customHeight="1" x14ac:dyDescent="0.25">
      <c r="B984" s="56"/>
      <c r="D984" s="56"/>
    </row>
    <row r="985" spans="2:4" ht="24" customHeight="1" x14ac:dyDescent="0.25">
      <c r="B985" s="56"/>
      <c r="D985" s="56"/>
    </row>
    <row r="986" spans="2:4" ht="24" customHeight="1" x14ac:dyDescent="0.25">
      <c r="B986" s="56"/>
      <c r="D986" s="56"/>
    </row>
    <row r="987" spans="2:4" ht="24" customHeight="1" x14ac:dyDescent="0.25">
      <c r="B987" s="56"/>
      <c r="D987" s="56"/>
    </row>
    <row r="988" spans="2:4" ht="24" customHeight="1" x14ac:dyDescent="0.25">
      <c r="B988" s="56"/>
      <c r="D988" s="56"/>
    </row>
    <row r="989" spans="2:4" ht="24" customHeight="1" x14ac:dyDescent="0.25">
      <c r="B989" s="56"/>
      <c r="D989" s="56"/>
    </row>
    <row r="990" spans="2:4" ht="24" customHeight="1" x14ac:dyDescent="0.25">
      <c r="B990" s="56"/>
      <c r="D990" s="56"/>
    </row>
    <row r="991" spans="2:4" ht="24" customHeight="1" x14ac:dyDescent="0.25">
      <c r="B991" s="56"/>
      <c r="D991" s="56"/>
    </row>
    <row r="992" spans="2:4" ht="24" customHeight="1" x14ac:dyDescent="0.25">
      <c r="B992" s="56"/>
      <c r="D992" s="56"/>
    </row>
    <row r="993" spans="2:4" ht="24" customHeight="1" x14ac:dyDescent="0.25">
      <c r="B993" s="56"/>
      <c r="D993" s="56"/>
    </row>
    <row r="994" spans="2:4" ht="24" customHeight="1" x14ac:dyDescent="0.25">
      <c r="B994" s="56"/>
      <c r="D994" s="56"/>
    </row>
    <row r="995" spans="2:4" ht="24" customHeight="1" x14ac:dyDescent="0.25">
      <c r="B995" s="56"/>
      <c r="D995" s="56"/>
    </row>
    <row r="996" spans="2:4" ht="24" customHeight="1" x14ac:dyDescent="0.25">
      <c r="B996" s="56"/>
      <c r="D996" s="56"/>
    </row>
    <row r="997" spans="2:4" ht="24" customHeight="1" x14ac:dyDescent="0.25">
      <c r="B997" s="56"/>
      <c r="D997" s="56"/>
    </row>
    <row r="998" spans="2:4" ht="24" customHeight="1" x14ac:dyDescent="0.25">
      <c r="B998" s="56"/>
      <c r="D998" s="56"/>
    </row>
  </sheetData>
  <autoFilter ref="A3:BN910" xr:uid="{39EAE1C8-C1D1-44A3-B5F8-41D28CF90341}"/>
  <conditionalFormatting sqref="BH4:BK905">
    <cfRule type="cellIs" dxfId="0" priority="1" operator="equal">
      <formula>"เปลี่ยน"</formula>
    </cfRule>
  </conditionalFormatting>
  <hyperlinks>
    <hyperlink ref="Z907" r:id="rId1" xr:uid="{F1474A85-3F75-4EE9-A4FE-68774A4ACB26}"/>
    <hyperlink ref="AF907" r:id="rId2" xr:uid="{71DC49BD-3A16-4FF6-A743-4789AEF92E62}"/>
    <hyperlink ref="AL907" r:id="rId3" xr:uid="{7EE00E81-0C21-4A7D-8FCE-639340CC314F}"/>
    <hyperlink ref="AR907" r:id="rId4" xr:uid="{7F9496A2-1074-4135-885D-1F6E0E390242}"/>
    <hyperlink ref="AX907" r:id="rId5" xr:uid="{4B346CF2-7FAE-4800-B82D-D2ED8A506013}"/>
    <hyperlink ref="BD907" r:id="rId6" xr:uid="{991A1541-9704-4CAB-9350-016B420E2513}"/>
  </hyperlinks>
  <pageMargins left="0.39370078740157483" right="0.15748031496062992" top="0.47244094488188981" bottom="0.42" header="0.31496062992125984" footer="0.31496062992125984"/>
  <pageSetup paperSize="9" scale="75" orientation="portrait" horizontalDpi="1200" verticalDpi="12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
  <sheetViews>
    <sheetView zoomScale="70" zoomScaleNormal="70" workbookViewId="0">
      <selection activeCell="D11" sqref="D11"/>
    </sheetView>
  </sheetViews>
  <sheetFormatPr defaultColWidth="8.796875" defaultRowHeight="16.8" x14ac:dyDescent="0.5"/>
  <cols>
    <col min="1" max="1" width="3" style="114" customWidth="1"/>
    <col min="2" max="2" width="41" style="114" customWidth="1"/>
    <col min="3" max="3" width="46.59765625" style="114" customWidth="1"/>
    <col min="4" max="4" width="62.69921875" style="114" customWidth="1"/>
    <col min="5" max="5" width="46.3984375" style="114" bestFit="1" customWidth="1"/>
    <col min="6" max="6" width="6.69921875" style="114" customWidth="1"/>
    <col min="7" max="16384" width="8.796875" style="114"/>
  </cols>
  <sheetData>
    <row r="1" spans="1:6" ht="30" x14ac:dyDescent="0.85">
      <c r="B1" s="183" t="s">
        <v>3897</v>
      </c>
    </row>
    <row r="2" spans="1:6" s="183" customFormat="1" ht="33" customHeight="1" x14ac:dyDescent="0.85">
      <c r="A2" s="184"/>
      <c r="B2" s="185" t="s">
        <v>3638</v>
      </c>
      <c r="C2" s="185" t="s">
        <v>3645</v>
      </c>
      <c r="D2" s="185" t="s">
        <v>3651</v>
      </c>
      <c r="E2" s="186" t="s">
        <v>3658</v>
      </c>
      <c r="F2" s="186" t="s">
        <v>1</v>
      </c>
    </row>
    <row r="3" spans="1:6" ht="49.2" x14ac:dyDescent="0.5">
      <c r="A3" s="187"/>
      <c r="B3" s="188" t="s">
        <v>3884</v>
      </c>
      <c r="C3" s="188" t="s">
        <v>3646</v>
      </c>
      <c r="D3" s="188" t="s">
        <v>3652</v>
      </c>
      <c r="E3" s="189" t="s">
        <v>2</v>
      </c>
      <c r="F3" s="190">
        <v>1</v>
      </c>
    </row>
    <row r="4" spans="1:6" ht="49.2" x14ac:dyDescent="0.5">
      <c r="A4" s="187"/>
      <c r="B4" s="188" t="s">
        <v>3639</v>
      </c>
      <c r="C4" s="191" t="s">
        <v>3647</v>
      </c>
      <c r="D4" s="188"/>
      <c r="E4" s="189" t="s">
        <v>4</v>
      </c>
      <c r="F4" s="190">
        <v>1</v>
      </c>
    </row>
    <row r="5" spans="1:6" ht="73.8" x14ac:dyDescent="0.5">
      <c r="A5" s="187"/>
      <c r="B5" s="192" t="s">
        <v>3640</v>
      </c>
      <c r="C5" s="192" t="s">
        <v>3648</v>
      </c>
      <c r="D5" s="192" t="s">
        <v>3653</v>
      </c>
      <c r="E5" s="193" t="s">
        <v>3692</v>
      </c>
      <c r="F5" s="194">
        <v>1</v>
      </c>
    </row>
    <row r="6" spans="1:6" ht="24" customHeight="1" x14ac:dyDescent="0.5">
      <c r="A6" s="187"/>
      <c r="B6" s="195"/>
      <c r="C6" s="195"/>
      <c r="D6" s="195"/>
      <c r="E6" s="196" t="s">
        <v>3693</v>
      </c>
      <c r="F6" s="197"/>
    </row>
    <row r="7" spans="1:6" ht="25.5" customHeight="1" x14ac:dyDescent="0.5">
      <c r="A7" s="187"/>
      <c r="B7" s="198"/>
      <c r="C7" s="198"/>
      <c r="D7" s="198"/>
      <c r="E7" s="199" t="s">
        <v>3694</v>
      </c>
      <c r="F7" s="200"/>
    </row>
    <row r="8" spans="1:6" ht="147.6" x14ac:dyDescent="0.5">
      <c r="A8" s="187"/>
      <c r="B8" s="188" t="s">
        <v>3642</v>
      </c>
      <c r="C8" s="201" t="s">
        <v>3649</v>
      </c>
      <c r="D8" s="188" t="s">
        <v>3654</v>
      </c>
      <c r="E8" s="189" t="s">
        <v>5</v>
      </c>
      <c r="F8" s="190">
        <v>1</v>
      </c>
    </row>
    <row r="9" spans="1:6" ht="49.2" x14ac:dyDescent="0.5">
      <c r="A9" s="187"/>
      <c r="B9" s="188" t="s">
        <v>3643</v>
      </c>
      <c r="C9" s="201" t="s">
        <v>3885</v>
      </c>
      <c r="D9" s="188" t="s">
        <v>3655</v>
      </c>
      <c r="E9" s="189" t="s">
        <v>6</v>
      </c>
      <c r="F9" s="190">
        <v>1</v>
      </c>
    </row>
    <row r="10" spans="1:6" ht="49.2" x14ac:dyDescent="0.5">
      <c r="A10" s="187"/>
      <c r="B10" s="188" t="s">
        <v>3644</v>
      </c>
      <c r="C10" s="201" t="s">
        <v>3886</v>
      </c>
      <c r="D10" s="188" t="s">
        <v>3656</v>
      </c>
      <c r="E10" s="189" t="s">
        <v>3887</v>
      </c>
      <c r="F10" s="190">
        <v>1</v>
      </c>
    </row>
    <row r="11" spans="1:6" ht="73.8" x14ac:dyDescent="0.5">
      <c r="A11" s="187"/>
      <c r="B11" s="202" t="s">
        <v>3641</v>
      </c>
      <c r="C11" s="202" t="s">
        <v>3650</v>
      </c>
      <c r="D11" s="202" t="s">
        <v>3657</v>
      </c>
      <c r="E11" s="189" t="s">
        <v>7</v>
      </c>
      <c r="F11" s="190">
        <v>1</v>
      </c>
    </row>
    <row r="12" spans="1:6" ht="24.6" x14ac:dyDescent="0.5">
      <c r="A12" s="187"/>
      <c r="B12" s="203"/>
      <c r="C12" s="203"/>
      <c r="D12" s="203"/>
      <c r="E12" s="204"/>
      <c r="F12" s="205"/>
    </row>
  </sheetData>
  <pageMargins left="1.1023622047244095" right="0.31496062992125984" top="0.39370078740157483" bottom="0.15748031496062992"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1"/>
  <sheetViews>
    <sheetView topLeftCell="A17" zoomScale="90" zoomScaleNormal="90" workbookViewId="0">
      <selection activeCell="I16" sqref="I16"/>
    </sheetView>
  </sheetViews>
  <sheetFormatPr defaultColWidth="9" defaultRowHeight="24.6" x14ac:dyDescent="0.7"/>
  <cols>
    <col min="1" max="1" width="7.59765625" style="2" bestFit="1" customWidth="1"/>
    <col min="2" max="2" width="14.09765625" style="9" bestFit="1" customWidth="1"/>
    <col min="3" max="3" width="11.19921875" style="10" bestFit="1" customWidth="1"/>
    <col min="4" max="5" width="5.09765625" style="11" bestFit="1" customWidth="1"/>
    <col min="6" max="6" width="9.3984375" style="11" bestFit="1" customWidth="1"/>
    <col min="7" max="7" width="17.3984375" style="11" bestFit="1" customWidth="1"/>
    <col min="8" max="9" width="16.59765625" style="12" bestFit="1" customWidth="1"/>
    <col min="10" max="10" width="17.3984375" style="11" bestFit="1" customWidth="1"/>
    <col min="11" max="11" width="11.09765625" style="10" customWidth="1"/>
    <col min="12" max="14" width="13.09765625" style="2" customWidth="1"/>
    <col min="15" max="16384" width="9" style="2"/>
  </cols>
  <sheetData>
    <row r="1" spans="1:14" ht="30" x14ac:dyDescent="0.85">
      <c r="B1" s="13" t="s">
        <v>3770</v>
      </c>
    </row>
    <row r="2" spans="1:14" x14ac:dyDescent="0.7">
      <c r="A2" s="41" t="s">
        <v>3696</v>
      </c>
      <c r="B2" s="42" t="s">
        <v>3697</v>
      </c>
      <c r="C2" s="43" t="s">
        <v>3729</v>
      </c>
      <c r="D2" s="44" t="s">
        <v>14</v>
      </c>
      <c r="E2" s="44" t="s">
        <v>15</v>
      </c>
      <c r="F2" s="44" t="s">
        <v>3668</v>
      </c>
      <c r="G2" s="44" t="s">
        <v>8</v>
      </c>
      <c r="H2" s="45" t="s">
        <v>17</v>
      </c>
      <c r="I2" s="47" t="s">
        <v>3738</v>
      </c>
      <c r="J2" s="44" t="s">
        <v>3730</v>
      </c>
      <c r="K2" s="44" t="s">
        <v>3731</v>
      </c>
      <c r="L2" s="46" t="s">
        <v>3734</v>
      </c>
      <c r="M2" s="46" t="s">
        <v>3735</v>
      </c>
      <c r="N2" s="46" t="s">
        <v>3736</v>
      </c>
    </row>
    <row r="3" spans="1:14" x14ac:dyDescent="0.7">
      <c r="A3" s="1">
        <v>1</v>
      </c>
      <c r="B3" s="5" t="s">
        <v>1159</v>
      </c>
      <c r="C3" s="1">
        <v>18</v>
      </c>
      <c r="D3" s="6" t="e">
        <f>GETPIVOTDATA("ค่าเฉลี่ย ของ CR",PivotReport!$A$10,"Ket",A3,"Province",B3)</f>
        <v>#REF!</v>
      </c>
      <c r="E3" s="6" t="e">
        <f>GETPIVOTDATA("ค่าเฉลี่ย ของ QR",PivotReport!$A$10,"Ket",1,"Province",B3)</f>
        <v>#REF!</v>
      </c>
      <c r="F3" s="6" t="e">
        <f>GETPIVOTDATA("ค่าเฉลี่ย ของ Cash",PivotReport!$A$10,"Ket",1,"Province",B3)</f>
        <v>#REF!</v>
      </c>
      <c r="G3" s="3" t="e">
        <f>GETPIVOTDATA("ผลรวม ของ NWC",PivotReport!$A$10,"Ket",1,"Province",B3)</f>
        <v>#REF!</v>
      </c>
      <c r="H3" s="50" t="e">
        <f>GETPIVOTDATA("ผลรวม ของ NI+Depreciation",PivotReport!$A$10,"Ket",1,"Province",B3)</f>
        <v>#REF!</v>
      </c>
      <c r="I3" s="50" t="e">
        <f>GETPIVOTDATA("ผลรวม ของ EBITDA",PivotReport!$A$10,"Ket",1,"Province",B3)</f>
        <v>#REF!</v>
      </c>
      <c r="J3" s="3" t="e">
        <f>GETPIVOTDATA("ผลรวม ของ เงินบำรุงคงเหลือ(หักหนี้แล้ว)",PivotReport!$A$10,"Ket",1,"Province",B3)</f>
        <v>#REF!</v>
      </c>
      <c r="K3" s="1" t="str">
        <f>IFERROR(GETPIVOTDATA("OrgID",PivotReportRisk!$A$10,"Ket",1,"Province",B3,"Risk Scoring",7),"0")</f>
        <v>0</v>
      </c>
      <c r="L3" s="20">
        <f>K3/C3</f>
        <v>0</v>
      </c>
      <c r="M3" s="19">
        <v>18</v>
      </c>
      <c r="N3" s="19">
        <f>C3-M3</f>
        <v>0</v>
      </c>
    </row>
    <row r="4" spans="1:14" x14ac:dyDescent="0.7">
      <c r="A4" s="1"/>
      <c r="B4" s="5" t="s">
        <v>917</v>
      </c>
      <c r="C4" s="1">
        <v>24</v>
      </c>
      <c r="D4" s="6" t="e">
        <f>GETPIVOTDATA("ค่าเฉลี่ย ของ CR",PivotReport!$A$10,"Ket",1,"Province",B4)</f>
        <v>#REF!</v>
      </c>
      <c r="E4" s="6" t="e">
        <f>GETPIVOTDATA("ค่าเฉลี่ย ของ QR",PivotReport!$A$10,"Ket",1,"Province",B4)</f>
        <v>#REF!</v>
      </c>
      <c r="F4" s="6" t="e">
        <f>GETPIVOTDATA("ค่าเฉลี่ย ของ Cash",PivotReport!$A$10,"Ket",1,"Province",B4)</f>
        <v>#REF!</v>
      </c>
      <c r="G4" s="3" t="e">
        <f>GETPIVOTDATA("ผลรวม ของ NWC",PivotReport!$A$10,"Ket",1,"Province",B4)</f>
        <v>#REF!</v>
      </c>
      <c r="H4" s="50" t="e">
        <f>GETPIVOTDATA("ผลรวม ของ NI+Depreciation",PivotReport!$A$10,"Ket",1,"Province",B4)</f>
        <v>#REF!</v>
      </c>
      <c r="I4" s="50" t="e">
        <f>GETPIVOTDATA("ผลรวม ของ EBITDA",PivotReport!$A$10,"Ket",1,"Province",B4)</f>
        <v>#REF!</v>
      </c>
      <c r="J4" s="3" t="e">
        <f>GETPIVOTDATA("ผลรวม ของ เงินบำรุงคงเหลือ(หักหนี้แล้ว)",PivotReport!$A$10,"Ket",1,"Province",B4)</f>
        <v>#REF!</v>
      </c>
      <c r="K4" s="1" t="str">
        <f>IFERROR(GETPIVOTDATA("OrgID",PivotReportRisk!$A$10,"Ket",1,"Province",B4,"Risk Scoring",7),"0")</f>
        <v>0</v>
      </c>
      <c r="L4" s="20">
        <f t="shared" ref="L4:L67" si="0">K4/C4</f>
        <v>0</v>
      </c>
      <c r="M4" s="19">
        <v>24</v>
      </c>
      <c r="N4" s="19">
        <f t="shared" ref="N4:N67" si="1">C4-M4</f>
        <v>0</v>
      </c>
    </row>
    <row r="5" spans="1:14" x14ac:dyDescent="0.7">
      <c r="A5" s="1"/>
      <c r="B5" s="5" t="s">
        <v>1083</v>
      </c>
      <c r="C5" s="1">
        <v>15</v>
      </c>
      <c r="D5" s="6" t="e">
        <f>GETPIVOTDATA("ค่าเฉลี่ย ของ CR",PivotReport!$A$10,"Ket",1,"Province",B5)</f>
        <v>#REF!</v>
      </c>
      <c r="E5" s="6" t="e">
        <f>GETPIVOTDATA("ค่าเฉลี่ย ของ QR",PivotReport!$A$10,"Ket",1,"Province",B5)</f>
        <v>#REF!</v>
      </c>
      <c r="F5" s="6" t="e">
        <f>GETPIVOTDATA("ค่าเฉลี่ย ของ Cash",PivotReport!$A$10,"Ket",1,"Province",B5)</f>
        <v>#REF!</v>
      </c>
      <c r="G5" s="3" t="e">
        <f>GETPIVOTDATA("ผลรวม ของ NWC",PivotReport!$A$10,"Ket",1,"Province",B5)</f>
        <v>#REF!</v>
      </c>
      <c r="H5" s="50" t="e">
        <f>GETPIVOTDATA("ผลรวม ของ NI+Depreciation",PivotReport!$A$10,"Ket",1,"Province",B5)</f>
        <v>#REF!</v>
      </c>
      <c r="I5" s="50" t="e">
        <f>GETPIVOTDATA("ผลรวม ของ EBITDA",PivotReport!$A$10,"Ket",1,"Province",B5)</f>
        <v>#REF!</v>
      </c>
      <c r="J5" s="3" t="e">
        <f>GETPIVOTDATA("ผลรวม ของ เงินบำรุงคงเหลือ(หักหนี้แล้ว)",PivotReport!$A$10,"Ket",1,"Province",B5)</f>
        <v>#REF!</v>
      </c>
      <c r="K5" s="1" t="str">
        <f>IFERROR(GETPIVOTDATA("OrgID",PivotReportRisk!$A$10,"Ket",1,"Province",B5,"Risk Scoring",7),"0")</f>
        <v>0</v>
      </c>
      <c r="L5" s="20">
        <f t="shared" si="0"/>
        <v>0</v>
      </c>
      <c r="M5" s="19">
        <v>15</v>
      </c>
      <c r="N5" s="19">
        <f t="shared" si="1"/>
        <v>0</v>
      </c>
    </row>
    <row r="6" spans="1:14" x14ac:dyDescent="0.7">
      <c r="A6" s="1"/>
      <c r="B6" s="5" t="s">
        <v>1129</v>
      </c>
      <c r="C6" s="1">
        <v>9</v>
      </c>
      <c r="D6" s="6" t="e">
        <f>GETPIVOTDATA("ค่าเฉลี่ย ของ CR",PivotReport!$A$10,"Ket",1,"Province",B6)</f>
        <v>#REF!</v>
      </c>
      <c r="E6" s="6" t="e">
        <f>GETPIVOTDATA("ค่าเฉลี่ย ของ QR",PivotReport!$A$10,"Ket",1,"Province",B6)</f>
        <v>#REF!</v>
      </c>
      <c r="F6" s="6" t="e">
        <f>GETPIVOTDATA("ค่าเฉลี่ย ของ Cash",PivotReport!$A$10,"Ket",1,"Province",B6)</f>
        <v>#REF!</v>
      </c>
      <c r="G6" s="3" t="e">
        <f>GETPIVOTDATA("ผลรวม ของ NWC",PivotReport!$A$10,"Ket",1,"Province",B6)</f>
        <v>#REF!</v>
      </c>
      <c r="H6" s="50" t="e">
        <f>GETPIVOTDATA("ผลรวม ของ NI+Depreciation",PivotReport!$A$10,"Ket",1,"Province",B6)</f>
        <v>#REF!</v>
      </c>
      <c r="I6" s="50" t="e">
        <f>GETPIVOTDATA("ผลรวม ของ EBITDA",PivotReport!$A$10,"Ket",1,"Province",B6)</f>
        <v>#REF!</v>
      </c>
      <c r="J6" s="3" t="e">
        <f>GETPIVOTDATA("ผลรวม ของ เงินบำรุงคงเหลือ(หักหนี้แล้ว)",PivotReport!$A$10,"Ket",1,"Province",B6)</f>
        <v>#REF!</v>
      </c>
      <c r="K6" s="1" t="str">
        <f>IFERROR(GETPIVOTDATA("OrgID",PivotReportRisk!$A$10,"Ket",1,"Province",B6,"Risk Scoring",7),"0")</f>
        <v>0</v>
      </c>
      <c r="L6" s="20">
        <f t="shared" si="0"/>
        <v>0</v>
      </c>
      <c r="M6" s="19">
        <v>9</v>
      </c>
      <c r="N6" s="19">
        <f t="shared" si="1"/>
        <v>0</v>
      </c>
    </row>
    <row r="7" spans="1:14" x14ac:dyDescent="0.7">
      <c r="A7" s="1"/>
      <c r="B7" s="5" t="s">
        <v>1058</v>
      </c>
      <c r="C7" s="1">
        <v>8</v>
      </c>
      <c r="D7" s="6" t="e">
        <f>GETPIVOTDATA("ค่าเฉลี่ย ของ CR",PivotReport!$A$10,"Ket",1,"Province",B7)</f>
        <v>#REF!</v>
      </c>
      <c r="E7" s="6" t="e">
        <f>GETPIVOTDATA("ค่าเฉลี่ย ของ QR",PivotReport!$A$10,"Ket",1,"Province",B7)</f>
        <v>#REF!</v>
      </c>
      <c r="F7" s="6" t="e">
        <f>GETPIVOTDATA("ค่าเฉลี่ย ของ Cash",PivotReport!$A$10,"Ket",1,"Province",B7)</f>
        <v>#REF!</v>
      </c>
      <c r="G7" s="3" t="e">
        <f>GETPIVOTDATA("ผลรวม ของ NWC",PivotReport!$A$10,"Ket",1,"Province",B7)</f>
        <v>#REF!</v>
      </c>
      <c r="H7" s="50" t="e">
        <f>GETPIVOTDATA("ผลรวม ของ NI+Depreciation",PivotReport!$A$10,"Ket",1,"Province",B7)</f>
        <v>#REF!</v>
      </c>
      <c r="I7" s="50" t="e">
        <f>GETPIVOTDATA("ผลรวม ของ EBITDA",PivotReport!$A$10,"Ket",1,"Province",B7)</f>
        <v>#REF!</v>
      </c>
      <c r="J7" s="3" t="e">
        <f>GETPIVOTDATA("ผลรวม ของ เงินบำรุงคงเหลือ(หักหนี้แล้ว)",PivotReport!$A$10,"Ket",1,"Province",B7)</f>
        <v>#REF!</v>
      </c>
      <c r="K7" s="1" t="str">
        <f>IFERROR(GETPIVOTDATA("OrgID",PivotReportRisk!$A$10,"Ket",1,"Province",B7,"Risk Scoring",7),"0")</f>
        <v>0</v>
      </c>
      <c r="L7" s="20">
        <f t="shared" si="0"/>
        <v>0</v>
      </c>
      <c r="M7" s="19">
        <v>8</v>
      </c>
      <c r="N7" s="19">
        <f t="shared" si="1"/>
        <v>0</v>
      </c>
    </row>
    <row r="8" spans="1:14" x14ac:dyDescent="0.7">
      <c r="A8" s="1"/>
      <c r="B8" s="5" t="s">
        <v>1214</v>
      </c>
      <c r="C8" s="1">
        <v>7</v>
      </c>
      <c r="D8" s="6" t="e">
        <f>GETPIVOTDATA("ค่าเฉลี่ย ของ CR",PivotReport!$A$10,"Ket",1,"Province",B8)</f>
        <v>#REF!</v>
      </c>
      <c r="E8" s="6" t="e">
        <f>GETPIVOTDATA("ค่าเฉลี่ย ของ QR",PivotReport!$A$10,"Ket",1,"Province",B8)</f>
        <v>#REF!</v>
      </c>
      <c r="F8" s="6" t="e">
        <f>GETPIVOTDATA("ค่าเฉลี่ย ของ Cash",PivotReport!$A$10,"Ket",1,"Province",B8)</f>
        <v>#REF!</v>
      </c>
      <c r="G8" s="3" t="e">
        <f>GETPIVOTDATA("ผลรวม ของ NWC",PivotReport!$A$10,"Ket",1,"Province",B8)</f>
        <v>#REF!</v>
      </c>
      <c r="H8" s="50" t="e">
        <f>GETPIVOTDATA("ผลรวม ของ NI+Depreciation",PivotReport!$A$10,"Ket",1,"Province",B8)</f>
        <v>#REF!</v>
      </c>
      <c r="I8" s="50" t="e">
        <f>GETPIVOTDATA("ผลรวม ของ EBITDA",PivotReport!$A$10,"Ket",1,"Province",B8)</f>
        <v>#REF!</v>
      </c>
      <c r="J8" s="3" t="e">
        <f>GETPIVOTDATA("ผลรวม ของ เงินบำรุงคงเหลือ(หักหนี้แล้ว)",PivotReport!$A$10,"Ket",1,"Province",B8)</f>
        <v>#REF!</v>
      </c>
      <c r="K8" s="1" t="str">
        <f>IFERROR(GETPIVOTDATA("OrgID",PivotReportRisk!$A$10,"Ket",1,"Province",B8,"Risk Scoring",7),"0")</f>
        <v>0</v>
      </c>
      <c r="L8" s="20">
        <f t="shared" si="0"/>
        <v>0</v>
      </c>
      <c r="M8" s="19">
        <v>7</v>
      </c>
      <c r="N8" s="19">
        <f t="shared" si="1"/>
        <v>0</v>
      </c>
    </row>
    <row r="9" spans="1:14" x14ac:dyDescent="0.7">
      <c r="A9" s="1"/>
      <c r="B9" s="5" t="s">
        <v>1018</v>
      </c>
      <c r="C9" s="1">
        <v>13</v>
      </c>
      <c r="D9" s="6" t="e">
        <f>GETPIVOTDATA("ค่าเฉลี่ย ของ CR",PivotReport!$A$10,"Ket",1,"Province",B9)</f>
        <v>#REF!</v>
      </c>
      <c r="E9" s="6" t="e">
        <f>GETPIVOTDATA("ค่าเฉลี่ย ของ QR",PivotReport!$A$10,"Ket",1,"Province",B9)</f>
        <v>#REF!</v>
      </c>
      <c r="F9" s="6" t="e">
        <f>GETPIVOTDATA("ค่าเฉลี่ย ของ Cash",PivotReport!$A$10,"Ket",1,"Province",B9)</f>
        <v>#REF!</v>
      </c>
      <c r="G9" s="3" t="e">
        <f>GETPIVOTDATA("ผลรวม ของ NWC",PivotReport!$A$10,"Ket",1,"Province",B9)</f>
        <v>#REF!</v>
      </c>
      <c r="H9" s="50" t="e">
        <f>GETPIVOTDATA("ผลรวม ของ NI+Depreciation",PivotReport!$A$10,"Ket",1,"Province",B9)</f>
        <v>#REF!</v>
      </c>
      <c r="I9" s="50" t="e">
        <f>GETPIVOTDATA("ผลรวม ของ EBITDA",PivotReport!$A$10,"Ket",1,"Province",B9)</f>
        <v>#REF!</v>
      </c>
      <c r="J9" s="3" t="e">
        <f>GETPIVOTDATA("ผลรวม ของ เงินบำรุงคงเหลือ(หักหนี้แล้ว)",PivotReport!$A$10,"Ket",1,"Province",B9)</f>
        <v>#REF!</v>
      </c>
      <c r="K9" s="1" t="str">
        <f>IFERROR(GETPIVOTDATA("OrgID",PivotReportRisk!$A$10,"Ket",1,"Province",B9,"Risk Scoring",7),"0")</f>
        <v>0</v>
      </c>
      <c r="L9" s="20">
        <f t="shared" si="0"/>
        <v>0</v>
      </c>
      <c r="M9" s="19">
        <v>13</v>
      </c>
      <c r="N9" s="19">
        <f t="shared" si="1"/>
        <v>0</v>
      </c>
    </row>
    <row r="10" spans="1:14" x14ac:dyDescent="0.7">
      <c r="A10" s="1"/>
      <c r="B10" s="5" t="s">
        <v>993</v>
      </c>
      <c r="C10" s="1">
        <v>8</v>
      </c>
      <c r="D10" s="6" t="e">
        <f>GETPIVOTDATA("ค่าเฉลี่ย ของ CR",PivotReport!$A$10,"Ket",1,"Province",B10)</f>
        <v>#REF!</v>
      </c>
      <c r="E10" s="6" t="e">
        <f>GETPIVOTDATA("ค่าเฉลี่ย ของ QR",PivotReport!$A$10,"Ket",1,"Province",B10)</f>
        <v>#REF!</v>
      </c>
      <c r="F10" s="6" t="e">
        <f>GETPIVOTDATA("ค่าเฉลี่ย ของ Cash",PivotReport!$A$10,"Ket",1,"Province",B10)</f>
        <v>#REF!</v>
      </c>
      <c r="G10" s="3" t="e">
        <f>GETPIVOTDATA("ผลรวม ของ NWC",PivotReport!$A$10,"Ket",1,"Province",B10)</f>
        <v>#REF!</v>
      </c>
      <c r="H10" s="50" t="e">
        <f>GETPIVOTDATA("ผลรวม ของ NI+Depreciation",PivotReport!$A$10,"Ket",1,"Province",B10)</f>
        <v>#REF!</v>
      </c>
      <c r="I10" s="50" t="e">
        <f>GETPIVOTDATA("ผลรวม ของ EBITDA",PivotReport!$A$10,"Ket",1,"Province",B10)</f>
        <v>#REF!</v>
      </c>
      <c r="J10" s="3" t="e">
        <f>GETPIVOTDATA("ผลรวม ของ เงินบำรุงคงเหลือ(หักหนี้แล้ว)",PivotReport!$A$10,"Ket",1,"Province",B10)</f>
        <v>#REF!</v>
      </c>
      <c r="K10" s="1" t="str">
        <f>IFERROR(GETPIVOTDATA("OrgID",PivotReportRisk!$A$10,"Ket",1,"Province",B10,"Risk Scoring",7),"0")</f>
        <v>0</v>
      </c>
      <c r="L10" s="20">
        <f t="shared" si="0"/>
        <v>0</v>
      </c>
      <c r="M10" s="19">
        <v>8</v>
      </c>
      <c r="N10" s="19">
        <f t="shared" si="1"/>
        <v>0</v>
      </c>
    </row>
    <row r="11" spans="1:14" x14ac:dyDescent="0.7">
      <c r="A11" s="29" t="s">
        <v>3717</v>
      </c>
      <c r="B11" s="30"/>
      <c r="C11" s="29">
        <v>102</v>
      </c>
      <c r="D11" s="31"/>
      <c r="E11" s="31"/>
      <c r="F11" s="31"/>
      <c r="G11" s="31"/>
      <c r="H11" s="32"/>
      <c r="I11" s="32"/>
      <c r="J11" s="31"/>
      <c r="K11" s="29">
        <v>0</v>
      </c>
      <c r="L11" s="24">
        <f t="shared" si="0"/>
        <v>0</v>
      </c>
      <c r="M11" s="23">
        <v>102</v>
      </c>
      <c r="N11" s="23">
        <f t="shared" si="1"/>
        <v>0</v>
      </c>
    </row>
    <row r="12" spans="1:14" x14ac:dyDescent="0.7">
      <c r="A12" s="1">
        <v>2</v>
      </c>
      <c r="B12" s="5" t="s">
        <v>1264</v>
      </c>
      <c r="C12" s="1">
        <v>9</v>
      </c>
      <c r="D12" s="6" t="e">
        <f>GETPIVOTDATA("ค่าเฉลี่ย ของ CR",PivotReport!$A$10,"Ket",1,"Province",B12)</f>
        <v>#REF!</v>
      </c>
      <c r="E12" s="6"/>
      <c r="F12" s="6"/>
      <c r="G12" s="6"/>
      <c r="H12" s="7"/>
      <c r="I12" s="7"/>
      <c r="J12" s="6"/>
      <c r="K12" s="1">
        <v>0</v>
      </c>
      <c r="L12" s="20">
        <f t="shared" si="0"/>
        <v>0</v>
      </c>
      <c r="M12" s="19">
        <v>9</v>
      </c>
      <c r="N12" s="19">
        <f t="shared" si="1"/>
        <v>0</v>
      </c>
    </row>
    <row r="13" spans="1:14" x14ac:dyDescent="0.7">
      <c r="A13" s="1"/>
      <c r="B13" s="5" t="s">
        <v>1322</v>
      </c>
      <c r="C13" s="1">
        <v>9</v>
      </c>
      <c r="D13" s="6"/>
      <c r="E13" s="6"/>
      <c r="F13" s="6"/>
      <c r="G13" s="6"/>
      <c r="H13" s="7"/>
      <c r="I13" s="7"/>
      <c r="J13" s="6"/>
      <c r="K13" s="1">
        <v>0</v>
      </c>
      <c r="L13" s="20">
        <f t="shared" si="0"/>
        <v>0</v>
      </c>
      <c r="M13" s="19">
        <v>9</v>
      </c>
      <c r="N13" s="19">
        <f t="shared" si="1"/>
        <v>0</v>
      </c>
    </row>
    <row r="14" spans="1:14" x14ac:dyDescent="0.7">
      <c r="A14" s="1"/>
      <c r="B14" s="5" t="s">
        <v>1350</v>
      </c>
      <c r="C14" s="1">
        <v>11</v>
      </c>
      <c r="D14" s="6"/>
      <c r="E14" s="6"/>
      <c r="F14" s="6"/>
      <c r="G14" s="6"/>
      <c r="H14" s="7"/>
      <c r="I14" s="7"/>
      <c r="J14" s="6"/>
      <c r="K14" s="1">
        <v>0</v>
      </c>
      <c r="L14" s="20">
        <f t="shared" si="0"/>
        <v>0</v>
      </c>
      <c r="M14" s="19">
        <v>11</v>
      </c>
      <c r="N14" s="19">
        <f t="shared" si="1"/>
        <v>0</v>
      </c>
    </row>
    <row r="15" spans="1:14" x14ac:dyDescent="0.7">
      <c r="A15" s="1"/>
      <c r="B15" s="5" t="s">
        <v>1293</v>
      </c>
      <c r="C15" s="1">
        <v>9</v>
      </c>
      <c r="D15" s="6"/>
      <c r="E15" s="6"/>
      <c r="F15" s="6"/>
      <c r="G15" s="6"/>
      <c r="H15" s="7"/>
      <c r="I15" s="7"/>
      <c r="J15" s="6"/>
      <c r="K15" s="1">
        <v>0</v>
      </c>
      <c r="L15" s="20">
        <f t="shared" si="0"/>
        <v>0</v>
      </c>
      <c r="M15" s="19">
        <v>9</v>
      </c>
      <c r="N15" s="19">
        <f t="shared" si="1"/>
        <v>0</v>
      </c>
    </row>
    <row r="16" spans="1:14" x14ac:dyDescent="0.7">
      <c r="A16" s="1"/>
      <c r="B16" s="5" t="s">
        <v>1236</v>
      </c>
      <c r="C16" s="1">
        <v>9</v>
      </c>
      <c r="D16" s="6"/>
      <c r="E16" s="6"/>
      <c r="F16" s="6"/>
      <c r="G16" s="6"/>
      <c r="H16" s="7"/>
      <c r="I16" s="7"/>
      <c r="J16" s="6"/>
      <c r="K16" s="1">
        <v>0</v>
      </c>
      <c r="L16" s="20">
        <f t="shared" si="0"/>
        <v>0</v>
      </c>
      <c r="M16" s="19">
        <v>9</v>
      </c>
      <c r="N16" s="19">
        <f t="shared" si="1"/>
        <v>0</v>
      </c>
    </row>
    <row r="17" spans="1:14" s="33" customFormat="1" x14ac:dyDescent="0.7">
      <c r="A17" s="29" t="s">
        <v>3718</v>
      </c>
      <c r="B17" s="30"/>
      <c r="C17" s="29">
        <v>47</v>
      </c>
      <c r="D17" s="31"/>
      <c r="E17" s="31"/>
      <c r="F17" s="31"/>
      <c r="G17" s="31"/>
      <c r="H17" s="32"/>
      <c r="I17" s="32"/>
      <c r="J17" s="31"/>
      <c r="K17" s="29">
        <v>0</v>
      </c>
      <c r="L17" s="24">
        <f t="shared" si="0"/>
        <v>0</v>
      </c>
      <c r="M17" s="23">
        <v>47</v>
      </c>
      <c r="N17" s="23">
        <f t="shared" si="1"/>
        <v>0</v>
      </c>
    </row>
    <row r="18" spans="1:14" x14ac:dyDescent="0.7">
      <c r="A18" s="1">
        <v>3</v>
      </c>
      <c r="B18" s="5" t="s">
        <v>1476</v>
      </c>
      <c r="C18" s="1">
        <v>12</v>
      </c>
      <c r="D18" s="6"/>
      <c r="E18" s="6"/>
      <c r="F18" s="6"/>
      <c r="G18" s="6"/>
      <c r="H18" s="7"/>
      <c r="I18" s="7"/>
      <c r="J18" s="6"/>
      <c r="K18" s="1">
        <v>0</v>
      </c>
      <c r="L18" s="20">
        <f t="shared" si="0"/>
        <v>0</v>
      </c>
      <c r="M18" s="19">
        <v>12</v>
      </c>
      <c r="N18" s="19">
        <f t="shared" si="1"/>
        <v>0</v>
      </c>
    </row>
    <row r="19" spans="1:14" x14ac:dyDescent="0.7">
      <c r="A19" s="1"/>
      <c r="B19" s="5" t="s">
        <v>1382</v>
      </c>
      <c r="C19" s="1">
        <v>8</v>
      </c>
      <c r="D19" s="6"/>
      <c r="E19" s="6"/>
      <c r="F19" s="6"/>
      <c r="G19" s="6"/>
      <c r="H19" s="7"/>
      <c r="I19" s="7"/>
      <c r="J19" s="6"/>
      <c r="K19" s="1">
        <v>0</v>
      </c>
      <c r="L19" s="20">
        <f t="shared" si="0"/>
        <v>0</v>
      </c>
      <c r="M19" s="19">
        <v>8</v>
      </c>
      <c r="N19" s="19">
        <f t="shared" si="1"/>
        <v>0</v>
      </c>
    </row>
    <row r="20" spans="1:14" x14ac:dyDescent="0.7">
      <c r="A20" s="1"/>
      <c r="B20" s="5" t="s">
        <v>1407</v>
      </c>
      <c r="C20" s="1">
        <v>14</v>
      </c>
      <c r="D20" s="6"/>
      <c r="E20" s="6"/>
      <c r="F20" s="6"/>
      <c r="G20" s="6"/>
      <c r="H20" s="7"/>
      <c r="I20" s="7"/>
      <c r="J20" s="6"/>
      <c r="K20" s="1">
        <v>0</v>
      </c>
      <c r="L20" s="20">
        <f t="shared" si="0"/>
        <v>0</v>
      </c>
      <c r="M20" s="19">
        <v>14</v>
      </c>
      <c r="N20" s="19">
        <f t="shared" si="1"/>
        <v>0</v>
      </c>
    </row>
    <row r="21" spans="1:14" x14ac:dyDescent="0.7">
      <c r="A21" s="1"/>
      <c r="B21" s="5" t="s">
        <v>1513</v>
      </c>
      <c r="C21" s="1">
        <v>12</v>
      </c>
      <c r="D21" s="6"/>
      <c r="E21" s="6"/>
      <c r="F21" s="6"/>
      <c r="G21" s="6"/>
      <c r="H21" s="7"/>
      <c r="I21" s="7"/>
      <c r="J21" s="6"/>
      <c r="K21" s="1">
        <v>0</v>
      </c>
      <c r="L21" s="20">
        <f t="shared" si="0"/>
        <v>0</v>
      </c>
      <c r="M21" s="19">
        <v>12</v>
      </c>
      <c r="N21" s="19">
        <f t="shared" si="1"/>
        <v>0</v>
      </c>
    </row>
    <row r="22" spans="1:14" x14ac:dyDescent="0.7">
      <c r="A22" s="1"/>
      <c r="B22" s="5" t="s">
        <v>1451</v>
      </c>
      <c r="C22" s="1">
        <v>8</v>
      </c>
      <c r="D22" s="6"/>
      <c r="E22" s="6"/>
      <c r="F22" s="6"/>
      <c r="G22" s="6"/>
      <c r="H22" s="7"/>
      <c r="I22" s="7"/>
      <c r="J22" s="6"/>
      <c r="K22" s="1">
        <v>0</v>
      </c>
      <c r="L22" s="20">
        <f t="shared" si="0"/>
        <v>0</v>
      </c>
      <c r="M22" s="19">
        <v>8</v>
      </c>
      <c r="N22" s="19">
        <f t="shared" si="1"/>
        <v>0</v>
      </c>
    </row>
    <row r="23" spans="1:14" s="33" customFormat="1" x14ac:dyDescent="0.7">
      <c r="A23" s="29" t="s">
        <v>3719</v>
      </c>
      <c r="B23" s="30"/>
      <c r="C23" s="29">
        <v>54</v>
      </c>
      <c r="D23" s="31"/>
      <c r="E23" s="31"/>
      <c r="F23" s="31"/>
      <c r="G23" s="31"/>
      <c r="H23" s="32"/>
      <c r="I23" s="32"/>
      <c r="J23" s="31"/>
      <c r="K23" s="29">
        <v>0</v>
      </c>
      <c r="L23" s="24">
        <f t="shared" si="0"/>
        <v>0</v>
      </c>
      <c r="M23" s="23">
        <v>54</v>
      </c>
      <c r="N23" s="23">
        <f t="shared" si="1"/>
        <v>0</v>
      </c>
    </row>
    <row r="24" spans="1:14" x14ac:dyDescent="0.7">
      <c r="A24" s="1">
        <v>4</v>
      </c>
      <c r="B24" s="5" t="s">
        <v>1747</v>
      </c>
      <c r="C24" s="1">
        <v>4</v>
      </c>
      <c r="D24" s="6"/>
      <c r="E24" s="6"/>
      <c r="F24" s="6"/>
      <c r="G24" s="6"/>
      <c r="H24" s="7"/>
      <c r="I24" s="7"/>
      <c r="J24" s="6"/>
      <c r="K24" s="1">
        <v>0</v>
      </c>
      <c r="L24" s="20">
        <f t="shared" si="0"/>
        <v>0</v>
      </c>
      <c r="M24" s="19">
        <v>4</v>
      </c>
      <c r="N24" s="19">
        <f t="shared" si="1"/>
        <v>0</v>
      </c>
    </row>
    <row r="25" spans="1:14" x14ac:dyDescent="0.7">
      <c r="A25" s="1"/>
      <c r="B25" s="5" t="s">
        <v>1549</v>
      </c>
      <c r="C25" s="1">
        <v>7</v>
      </c>
      <c r="D25" s="6"/>
      <c r="E25" s="6"/>
      <c r="F25" s="6"/>
      <c r="G25" s="6"/>
      <c r="H25" s="7"/>
      <c r="I25" s="7"/>
      <c r="J25" s="6"/>
      <c r="K25" s="1">
        <v>0</v>
      </c>
      <c r="L25" s="20">
        <f t="shared" si="0"/>
        <v>0</v>
      </c>
      <c r="M25" s="19">
        <v>7</v>
      </c>
      <c r="N25" s="19">
        <f t="shared" si="1"/>
        <v>0</v>
      </c>
    </row>
    <row r="26" spans="1:14" x14ac:dyDescent="0.7">
      <c r="A26" s="1"/>
      <c r="B26" s="5" t="s">
        <v>1569</v>
      </c>
      <c r="C26" s="1">
        <v>8</v>
      </c>
      <c r="D26" s="6"/>
      <c r="E26" s="6"/>
      <c r="F26" s="6"/>
      <c r="G26" s="6"/>
      <c r="H26" s="7"/>
      <c r="I26" s="7"/>
      <c r="J26" s="6"/>
      <c r="K26" s="1">
        <v>0</v>
      </c>
      <c r="L26" s="20">
        <f t="shared" si="0"/>
        <v>0</v>
      </c>
      <c r="M26" s="19">
        <v>8</v>
      </c>
      <c r="N26" s="19">
        <f t="shared" si="1"/>
        <v>0</v>
      </c>
    </row>
    <row r="27" spans="1:14" x14ac:dyDescent="0.7">
      <c r="A27" s="1"/>
      <c r="B27" s="5" t="s">
        <v>1594</v>
      </c>
      <c r="C27" s="1">
        <v>16</v>
      </c>
      <c r="D27" s="6"/>
      <c r="E27" s="6"/>
      <c r="F27" s="6"/>
      <c r="G27" s="6"/>
      <c r="H27" s="7"/>
      <c r="I27" s="7"/>
      <c r="J27" s="6"/>
      <c r="K27" s="1">
        <v>0</v>
      </c>
      <c r="L27" s="20">
        <f t="shared" si="0"/>
        <v>0</v>
      </c>
      <c r="M27" s="19">
        <v>16</v>
      </c>
      <c r="N27" s="19">
        <f t="shared" si="1"/>
        <v>0</v>
      </c>
    </row>
    <row r="28" spans="1:14" x14ac:dyDescent="0.7">
      <c r="A28" s="1"/>
      <c r="B28" s="5" t="s">
        <v>1661</v>
      </c>
      <c r="C28" s="1">
        <v>11</v>
      </c>
      <c r="D28" s="6"/>
      <c r="E28" s="6"/>
      <c r="F28" s="6"/>
      <c r="G28" s="6"/>
      <c r="H28" s="7"/>
      <c r="I28" s="7"/>
      <c r="J28" s="6"/>
      <c r="K28" s="1">
        <v>0</v>
      </c>
      <c r="L28" s="20">
        <f t="shared" si="0"/>
        <v>0</v>
      </c>
      <c r="M28" s="19">
        <v>11</v>
      </c>
      <c r="N28" s="19">
        <f t="shared" si="1"/>
        <v>0</v>
      </c>
    </row>
    <row r="29" spans="1:14" x14ac:dyDescent="0.7">
      <c r="A29" s="1"/>
      <c r="B29" s="5" t="s">
        <v>1714</v>
      </c>
      <c r="C29" s="1">
        <v>12</v>
      </c>
      <c r="D29" s="6"/>
      <c r="E29" s="6"/>
      <c r="F29" s="6"/>
      <c r="G29" s="6"/>
      <c r="H29" s="7"/>
      <c r="I29" s="7"/>
      <c r="J29" s="6"/>
      <c r="K29" s="1">
        <v>0</v>
      </c>
      <c r="L29" s="20">
        <f t="shared" si="0"/>
        <v>0</v>
      </c>
      <c r="M29" s="19">
        <v>12</v>
      </c>
      <c r="N29" s="19">
        <f t="shared" si="1"/>
        <v>0</v>
      </c>
    </row>
    <row r="30" spans="1:14" x14ac:dyDescent="0.7">
      <c r="A30" s="1"/>
      <c r="B30" s="5" t="s">
        <v>1695</v>
      </c>
      <c r="C30" s="1">
        <v>6</v>
      </c>
      <c r="D30" s="6"/>
      <c r="E30" s="6"/>
      <c r="F30" s="6"/>
      <c r="G30" s="6"/>
      <c r="H30" s="7"/>
      <c r="I30" s="7"/>
      <c r="J30" s="6"/>
      <c r="K30" s="1">
        <v>0</v>
      </c>
      <c r="L30" s="20">
        <f t="shared" si="0"/>
        <v>0</v>
      </c>
      <c r="M30" s="19">
        <v>6</v>
      </c>
      <c r="N30" s="19">
        <f t="shared" si="1"/>
        <v>0</v>
      </c>
    </row>
    <row r="31" spans="1:14" x14ac:dyDescent="0.7">
      <c r="A31" s="1"/>
      <c r="B31" s="5" t="s">
        <v>1639</v>
      </c>
      <c r="C31" s="1">
        <v>7</v>
      </c>
      <c r="D31" s="6"/>
      <c r="E31" s="6"/>
      <c r="F31" s="6"/>
      <c r="G31" s="6"/>
      <c r="H31" s="7"/>
      <c r="I31" s="7"/>
      <c r="J31" s="6"/>
      <c r="K31" s="1">
        <v>0</v>
      </c>
      <c r="L31" s="20">
        <f t="shared" si="0"/>
        <v>0</v>
      </c>
      <c r="M31" s="19">
        <v>7</v>
      </c>
      <c r="N31" s="19">
        <f t="shared" si="1"/>
        <v>0</v>
      </c>
    </row>
    <row r="32" spans="1:14" s="33" customFormat="1" x14ac:dyDescent="0.7">
      <c r="A32" s="29" t="s">
        <v>3720</v>
      </c>
      <c r="B32" s="30"/>
      <c r="C32" s="29">
        <v>71</v>
      </c>
      <c r="D32" s="31"/>
      <c r="E32" s="31"/>
      <c r="F32" s="31"/>
      <c r="G32" s="31"/>
      <c r="H32" s="32"/>
      <c r="I32" s="32"/>
      <c r="J32" s="31"/>
      <c r="K32" s="29">
        <v>0</v>
      </c>
      <c r="L32" s="24">
        <f t="shared" si="0"/>
        <v>0</v>
      </c>
      <c r="M32" s="23">
        <v>71</v>
      </c>
      <c r="N32" s="23">
        <f t="shared" si="1"/>
        <v>0</v>
      </c>
    </row>
    <row r="33" spans="1:14" x14ac:dyDescent="0.7">
      <c r="A33" s="1">
        <v>5</v>
      </c>
      <c r="B33" s="5" t="s">
        <v>1794</v>
      </c>
      <c r="C33" s="1">
        <v>16</v>
      </c>
      <c r="D33" s="6"/>
      <c r="E33" s="6"/>
      <c r="F33" s="6"/>
      <c r="G33" s="6"/>
      <c r="H33" s="7"/>
      <c r="I33" s="7"/>
      <c r="J33" s="6"/>
      <c r="K33" s="1">
        <v>0</v>
      </c>
      <c r="L33" s="20">
        <f t="shared" si="0"/>
        <v>0</v>
      </c>
      <c r="M33" s="19">
        <v>16</v>
      </c>
      <c r="N33" s="19">
        <f t="shared" si="1"/>
        <v>0</v>
      </c>
    </row>
    <row r="34" spans="1:14" x14ac:dyDescent="0.7">
      <c r="A34" s="1"/>
      <c r="B34" s="5" t="s">
        <v>1864</v>
      </c>
      <c r="C34" s="1">
        <v>9</v>
      </c>
      <c r="D34" s="6"/>
      <c r="E34" s="6"/>
      <c r="F34" s="6"/>
      <c r="G34" s="6"/>
      <c r="H34" s="7"/>
      <c r="I34" s="7"/>
      <c r="J34" s="6"/>
      <c r="K34" s="1">
        <v>0</v>
      </c>
      <c r="L34" s="20">
        <f t="shared" si="0"/>
        <v>0</v>
      </c>
      <c r="M34" s="19">
        <v>9</v>
      </c>
      <c r="N34" s="19">
        <f t="shared" si="1"/>
        <v>0</v>
      </c>
    </row>
    <row r="35" spans="1:14" x14ac:dyDescent="0.7">
      <c r="A35" s="1"/>
      <c r="B35" s="5" t="s">
        <v>1933</v>
      </c>
      <c r="C35" s="1">
        <v>8</v>
      </c>
      <c r="D35" s="6"/>
      <c r="E35" s="6"/>
      <c r="F35" s="6"/>
      <c r="G35" s="6"/>
      <c r="H35" s="7"/>
      <c r="I35" s="7"/>
      <c r="J35" s="6"/>
      <c r="K35" s="1">
        <v>0</v>
      </c>
      <c r="L35" s="20">
        <f t="shared" si="0"/>
        <v>0</v>
      </c>
      <c r="M35" s="19">
        <v>8</v>
      </c>
      <c r="N35" s="19">
        <f t="shared" si="1"/>
        <v>0</v>
      </c>
    </row>
    <row r="36" spans="1:14" x14ac:dyDescent="0.7">
      <c r="A36" s="1"/>
      <c r="B36" s="5" t="s">
        <v>1908</v>
      </c>
      <c r="C36" s="1">
        <v>8</v>
      </c>
      <c r="D36" s="6"/>
      <c r="E36" s="6"/>
      <c r="F36" s="6"/>
      <c r="G36" s="6"/>
      <c r="H36" s="7"/>
      <c r="I36" s="7"/>
      <c r="J36" s="6"/>
      <c r="K36" s="1">
        <v>0</v>
      </c>
      <c r="L36" s="20">
        <f t="shared" si="0"/>
        <v>0</v>
      </c>
      <c r="M36" s="19">
        <v>8</v>
      </c>
      <c r="N36" s="19">
        <f t="shared" si="1"/>
        <v>0</v>
      </c>
    </row>
    <row r="37" spans="1:14" x14ac:dyDescent="0.7">
      <c r="A37" s="1"/>
      <c r="B37" s="5" t="s">
        <v>1760</v>
      </c>
      <c r="C37" s="1">
        <v>11</v>
      </c>
      <c r="D37" s="6"/>
      <c r="E37" s="6"/>
      <c r="F37" s="6"/>
      <c r="G37" s="6"/>
      <c r="H37" s="7"/>
      <c r="I37" s="7"/>
      <c r="J37" s="6"/>
      <c r="K37" s="1">
        <v>0</v>
      </c>
      <c r="L37" s="20">
        <f t="shared" si="0"/>
        <v>0</v>
      </c>
      <c r="M37" s="19">
        <v>11</v>
      </c>
      <c r="N37" s="19">
        <f t="shared" si="1"/>
        <v>0</v>
      </c>
    </row>
    <row r="38" spans="1:14" x14ac:dyDescent="0.7">
      <c r="A38" s="1"/>
      <c r="B38" s="5" t="s">
        <v>1898</v>
      </c>
      <c r="C38" s="1">
        <v>3</v>
      </c>
      <c r="D38" s="6"/>
      <c r="E38" s="6"/>
      <c r="F38" s="6"/>
      <c r="G38" s="6"/>
      <c r="H38" s="7"/>
      <c r="I38" s="7"/>
      <c r="J38" s="6"/>
      <c r="K38" s="1">
        <v>0</v>
      </c>
      <c r="L38" s="20">
        <f t="shared" si="0"/>
        <v>0</v>
      </c>
      <c r="M38" s="19">
        <v>3</v>
      </c>
      <c r="N38" s="19">
        <f t="shared" si="1"/>
        <v>0</v>
      </c>
    </row>
    <row r="39" spans="1:14" x14ac:dyDescent="0.7">
      <c r="A39" s="1"/>
      <c r="B39" s="5" t="s">
        <v>1891</v>
      </c>
      <c r="C39" s="1">
        <v>2</v>
      </c>
      <c r="D39" s="6"/>
      <c r="E39" s="6"/>
      <c r="F39" s="6"/>
      <c r="G39" s="6"/>
      <c r="H39" s="7"/>
      <c r="I39" s="7"/>
      <c r="J39" s="6"/>
      <c r="K39" s="1">
        <v>0</v>
      </c>
      <c r="L39" s="20">
        <f t="shared" si="0"/>
        <v>0</v>
      </c>
      <c r="M39" s="19">
        <v>2</v>
      </c>
      <c r="N39" s="19">
        <f t="shared" si="1"/>
        <v>0</v>
      </c>
    </row>
    <row r="40" spans="1:14" x14ac:dyDescent="0.7">
      <c r="A40" s="1"/>
      <c r="B40" s="5" t="s">
        <v>1834</v>
      </c>
      <c r="C40" s="1">
        <v>10</v>
      </c>
      <c r="D40" s="6"/>
      <c r="E40" s="6"/>
      <c r="F40" s="6"/>
      <c r="G40" s="6"/>
      <c r="H40" s="7"/>
      <c r="I40" s="7"/>
      <c r="J40" s="6"/>
      <c r="K40" s="1">
        <v>0</v>
      </c>
      <c r="L40" s="20">
        <f t="shared" si="0"/>
        <v>0</v>
      </c>
      <c r="M40" s="19">
        <v>10</v>
      </c>
      <c r="N40" s="19">
        <f t="shared" si="1"/>
        <v>0</v>
      </c>
    </row>
    <row r="41" spans="1:14" s="33" customFormat="1" x14ac:dyDescent="0.7">
      <c r="A41" s="29" t="s">
        <v>3721</v>
      </c>
      <c r="B41" s="30"/>
      <c r="C41" s="29">
        <v>67</v>
      </c>
      <c r="D41" s="31"/>
      <c r="E41" s="31"/>
      <c r="F41" s="31"/>
      <c r="G41" s="31"/>
      <c r="H41" s="32"/>
      <c r="I41" s="32"/>
      <c r="J41" s="31"/>
      <c r="K41" s="29">
        <v>0</v>
      </c>
      <c r="L41" s="24">
        <f t="shared" si="0"/>
        <v>0</v>
      </c>
      <c r="M41" s="23">
        <v>67</v>
      </c>
      <c r="N41" s="23">
        <f t="shared" si="1"/>
        <v>0</v>
      </c>
    </row>
    <row r="42" spans="1:14" x14ac:dyDescent="0.7">
      <c r="A42" s="1">
        <v>6</v>
      </c>
      <c r="B42" s="5" t="s">
        <v>2032</v>
      </c>
      <c r="C42" s="1">
        <v>12</v>
      </c>
      <c r="D42" s="6"/>
      <c r="E42" s="6"/>
      <c r="F42" s="6"/>
      <c r="G42" s="6"/>
      <c r="H42" s="7"/>
      <c r="I42" s="7"/>
      <c r="J42" s="6"/>
      <c r="K42" s="1">
        <v>0</v>
      </c>
      <c r="L42" s="20">
        <f t="shared" si="0"/>
        <v>0</v>
      </c>
      <c r="M42" s="19">
        <v>12</v>
      </c>
      <c r="N42" s="19">
        <f t="shared" si="1"/>
        <v>0</v>
      </c>
    </row>
    <row r="43" spans="1:14" x14ac:dyDescent="0.7">
      <c r="A43" s="1"/>
      <c r="B43" s="5" t="s">
        <v>2090</v>
      </c>
      <c r="C43" s="1">
        <v>11</v>
      </c>
      <c r="D43" s="6"/>
      <c r="E43" s="6"/>
      <c r="F43" s="6"/>
      <c r="G43" s="6"/>
      <c r="H43" s="7"/>
      <c r="I43" s="7"/>
      <c r="J43" s="6"/>
      <c r="K43" s="1">
        <v>0</v>
      </c>
      <c r="L43" s="20">
        <f t="shared" si="0"/>
        <v>0</v>
      </c>
      <c r="M43" s="19">
        <v>11</v>
      </c>
      <c r="N43" s="19">
        <f t="shared" si="1"/>
        <v>0</v>
      </c>
    </row>
    <row r="44" spans="1:14" x14ac:dyDescent="0.7">
      <c r="A44" s="1"/>
      <c r="B44" s="5" t="s">
        <v>1973</v>
      </c>
      <c r="C44" s="1">
        <v>12</v>
      </c>
      <c r="D44" s="6"/>
      <c r="E44" s="6"/>
      <c r="F44" s="6"/>
      <c r="G44" s="6"/>
      <c r="H44" s="7"/>
      <c r="I44" s="7"/>
      <c r="J44" s="6"/>
      <c r="K44" s="1">
        <v>0</v>
      </c>
      <c r="L44" s="20">
        <f t="shared" si="0"/>
        <v>0</v>
      </c>
      <c r="M44" s="19">
        <v>12</v>
      </c>
      <c r="N44" s="19">
        <f t="shared" si="1"/>
        <v>0</v>
      </c>
    </row>
    <row r="45" spans="1:14" x14ac:dyDescent="0.7">
      <c r="A45" s="1"/>
      <c r="B45" s="5" t="s">
        <v>2069</v>
      </c>
      <c r="C45" s="1">
        <v>7</v>
      </c>
      <c r="D45" s="6"/>
      <c r="E45" s="6"/>
      <c r="F45" s="6"/>
      <c r="G45" s="6"/>
      <c r="H45" s="7"/>
      <c r="I45" s="7"/>
      <c r="J45" s="6"/>
      <c r="K45" s="1">
        <v>0</v>
      </c>
      <c r="L45" s="20">
        <f t="shared" si="0"/>
        <v>0</v>
      </c>
      <c r="M45" s="19">
        <v>7</v>
      </c>
      <c r="N45" s="19">
        <f t="shared" si="1"/>
        <v>0</v>
      </c>
    </row>
    <row r="46" spans="1:14" x14ac:dyDescent="0.7">
      <c r="A46" s="1"/>
      <c r="B46" s="5" t="s">
        <v>2125</v>
      </c>
      <c r="C46" s="1">
        <v>7</v>
      </c>
      <c r="D46" s="6"/>
      <c r="E46" s="6"/>
      <c r="F46" s="6"/>
      <c r="G46" s="6"/>
      <c r="H46" s="7"/>
      <c r="I46" s="7"/>
      <c r="J46" s="6"/>
      <c r="K46" s="1">
        <v>0</v>
      </c>
      <c r="L46" s="20">
        <f t="shared" si="0"/>
        <v>0</v>
      </c>
      <c r="M46" s="19">
        <v>7</v>
      </c>
      <c r="N46" s="19">
        <f t="shared" si="1"/>
        <v>0</v>
      </c>
    </row>
    <row r="47" spans="1:14" x14ac:dyDescent="0.7">
      <c r="A47" s="1"/>
      <c r="B47" s="5" t="s">
        <v>2007</v>
      </c>
      <c r="C47" s="1">
        <v>9</v>
      </c>
      <c r="D47" s="6"/>
      <c r="E47" s="6"/>
      <c r="F47" s="6"/>
      <c r="G47" s="6"/>
      <c r="H47" s="7"/>
      <c r="I47" s="7"/>
      <c r="J47" s="6"/>
      <c r="K47" s="1">
        <v>0</v>
      </c>
      <c r="L47" s="20">
        <f t="shared" si="0"/>
        <v>0</v>
      </c>
      <c r="M47" s="19">
        <v>9</v>
      </c>
      <c r="N47" s="19">
        <f t="shared" si="1"/>
        <v>0</v>
      </c>
    </row>
    <row r="48" spans="1:14" x14ac:dyDescent="0.7">
      <c r="A48" s="1"/>
      <c r="B48" s="5" t="s">
        <v>1956</v>
      </c>
      <c r="C48" s="1">
        <v>6</v>
      </c>
      <c r="D48" s="6"/>
      <c r="E48" s="6"/>
      <c r="F48" s="6"/>
      <c r="G48" s="6"/>
      <c r="H48" s="7"/>
      <c r="I48" s="7"/>
      <c r="J48" s="6"/>
      <c r="K48" s="1">
        <v>0</v>
      </c>
      <c r="L48" s="20">
        <f t="shared" si="0"/>
        <v>0</v>
      </c>
      <c r="M48" s="19">
        <v>6</v>
      </c>
      <c r="N48" s="19">
        <f t="shared" si="1"/>
        <v>0</v>
      </c>
    </row>
    <row r="49" spans="1:14" x14ac:dyDescent="0.7">
      <c r="A49" s="1"/>
      <c r="B49" s="5" t="s">
        <v>2147</v>
      </c>
      <c r="C49" s="1">
        <v>9</v>
      </c>
      <c r="D49" s="6"/>
      <c r="E49" s="6"/>
      <c r="F49" s="6"/>
      <c r="G49" s="6"/>
      <c r="H49" s="7"/>
      <c r="I49" s="7"/>
      <c r="J49" s="6"/>
      <c r="K49" s="1">
        <v>0</v>
      </c>
      <c r="L49" s="20">
        <f t="shared" si="0"/>
        <v>0</v>
      </c>
      <c r="M49" s="19">
        <v>9</v>
      </c>
      <c r="N49" s="19">
        <f t="shared" si="1"/>
        <v>0</v>
      </c>
    </row>
    <row r="50" spans="1:14" s="33" customFormat="1" x14ac:dyDescent="0.7">
      <c r="A50" s="29" t="s">
        <v>3722</v>
      </c>
      <c r="B50" s="30"/>
      <c r="C50" s="29">
        <v>73</v>
      </c>
      <c r="D50" s="31"/>
      <c r="E50" s="31"/>
      <c r="F50" s="31"/>
      <c r="G50" s="31"/>
      <c r="H50" s="32"/>
      <c r="I50" s="32"/>
      <c r="J50" s="31"/>
      <c r="K50" s="29">
        <v>0</v>
      </c>
      <c r="L50" s="24">
        <f t="shared" si="0"/>
        <v>0</v>
      </c>
      <c r="M50" s="23">
        <v>73</v>
      </c>
      <c r="N50" s="23">
        <f t="shared" si="1"/>
        <v>0</v>
      </c>
    </row>
    <row r="51" spans="1:14" x14ac:dyDescent="0.7">
      <c r="A51" s="1">
        <v>7</v>
      </c>
      <c r="B51" s="5" t="s">
        <v>2359</v>
      </c>
      <c r="C51" s="1">
        <v>18</v>
      </c>
      <c r="D51" s="6"/>
      <c r="E51" s="6"/>
      <c r="F51" s="6"/>
      <c r="G51" s="6"/>
      <c r="H51" s="7"/>
      <c r="I51" s="7"/>
      <c r="J51" s="6"/>
      <c r="K51" s="1">
        <v>0</v>
      </c>
      <c r="L51" s="20">
        <f t="shared" si="0"/>
        <v>0</v>
      </c>
      <c r="M51" s="19">
        <v>18</v>
      </c>
      <c r="N51" s="19">
        <f t="shared" si="1"/>
        <v>0</v>
      </c>
    </row>
    <row r="52" spans="1:14" x14ac:dyDescent="0.7">
      <c r="A52" s="1"/>
      <c r="B52" s="5" t="s">
        <v>2175</v>
      </c>
      <c r="C52" s="1">
        <v>26</v>
      </c>
      <c r="D52" s="6"/>
      <c r="E52" s="6"/>
      <c r="F52" s="6"/>
      <c r="G52" s="6"/>
      <c r="H52" s="7"/>
      <c r="I52" s="7"/>
      <c r="J52" s="6"/>
      <c r="K52" s="1">
        <v>0</v>
      </c>
      <c r="L52" s="20">
        <f t="shared" si="0"/>
        <v>0</v>
      </c>
      <c r="M52" s="19">
        <v>26</v>
      </c>
      <c r="N52" s="19">
        <f t="shared" si="1"/>
        <v>0</v>
      </c>
    </row>
    <row r="53" spans="1:14" x14ac:dyDescent="0.7">
      <c r="A53" s="1"/>
      <c r="B53" s="5" t="s">
        <v>2256</v>
      </c>
      <c r="C53" s="1">
        <v>13</v>
      </c>
      <c r="D53" s="6"/>
      <c r="E53" s="6"/>
      <c r="F53" s="6"/>
      <c r="G53" s="6"/>
      <c r="H53" s="7"/>
      <c r="I53" s="7"/>
      <c r="J53" s="6"/>
      <c r="K53" s="1">
        <v>0</v>
      </c>
      <c r="L53" s="20">
        <f t="shared" si="0"/>
        <v>0</v>
      </c>
      <c r="M53" s="19">
        <v>13</v>
      </c>
      <c r="N53" s="19">
        <f t="shared" si="1"/>
        <v>0</v>
      </c>
    </row>
    <row r="54" spans="1:14" x14ac:dyDescent="0.7">
      <c r="A54" s="1"/>
      <c r="B54" s="5" t="s">
        <v>2298</v>
      </c>
      <c r="C54" s="1">
        <v>20</v>
      </c>
      <c r="D54" s="6"/>
      <c r="E54" s="6"/>
      <c r="F54" s="6"/>
      <c r="G54" s="6"/>
      <c r="H54" s="7"/>
      <c r="I54" s="7"/>
      <c r="J54" s="6"/>
      <c r="K54" s="1">
        <v>0</v>
      </c>
      <c r="L54" s="20">
        <f t="shared" si="0"/>
        <v>0</v>
      </c>
      <c r="M54" s="19">
        <v>20</v>
      </c>
      <c r="N54" s="19">
        <f t="shared" si="1"/>
        <v>0</v>
      </c>
    </row>
    <row r="55" spans="1:14" s="33" customFormat="1" x14ac:dyDescent="0.7">
      <c r="A55" s="29" t="s">
        <v>3723</v>
      </c>
      <c r="B55" s="30"/>
      <c r="C55" s="29">
        <v>77</v>
      </c>
      <c r="D55" s="31"/>
      <c r="E55" s="31"/>
      <c r="F55" s="31"/>
      <c r="G55" s="31"/>
      <c r="H55" s="32"/>
      <c r="I55" s="32"/>
      <c r="J55" s="31"/>
      <c r="K55" s="29">
        <v>0</v>
      </c>
      <c r="L55" s="24">
        <f t="shared" si="0"/>
        <v>0</v>
      </c>
      <c r="M55" s="23">
        <v>77</v>
      </c>
      <c r="N55" s="23">
        <f t="shared" si="1"/>
        <v>0</v>
      </c>
    </row>
    <row r="56" spans="1:14" x14ac:dyDescent="0.7">
      <c r="A56" s="1">
        <v>8</v>
      </c>
      <c r="B56" s="5" t="s">
        <v>2643</v>
      </c>
      <c r="C56" s="1">
        <v>12</v>
      </c>
      <c r="D56" s="6"/>
      <c r="E56" s="6"/>
      <c r="F56" s="6"/>
      <c r="G56" s="6"/>
      <c r="H56" s="7"/>
      <c r="I56" s="7"/>
      <c r="J56" s="6"/>
      <c r="K56" s="1">
        <v>0</v>
      </c>
      <c r="L56" s="20">
        <f t="shared" si="0"/>
        <v>0</v>
      </c>
      <c r="M56" s="19">
        <v>12</v>
      </c>
      <c r="N56" s="19">
        <f t="shared" si="1"/>
        <v>0</v>
      </c>
    </row>
    <row r="57" spans="1:14" x14ac:dyDescent="0.7">
      <c r="A57" s="1"/>
      <c r="B57" s="5" t="s">
        <v>2417</v>
      </c>
      <c r="C57" s="1">
        <v>8</v>
      </c>
      <c r="D57" s="6"/>
      <c r="E57" s="6"/>
      <c r="F57" s="6"/>
      <c r="G57" s="6"/>
      <c r="H57" s="7"/>
      <c r="I57" s="7"/>
      <c r="J57" s="6"/>
      <c r="K57" s="1">
        <v>0</v>
      </c>
      <c r="L57" s="20">
        <f t="shared" si="0"/>
        <v>0</v>
      </c>
      <c r="M57" s="19">
        <v>8</v>
      </c>
      <c r="N57" s="19">
        <f t="shared" si="1"/>
        <v>0</v>
      </c>
    </row>
    <row r="58" spans="1:14" x14ac:dyDescent="0.7">
      <c r="A58" s="1"/>
      <c r="B58" s="5" t="s">
        <v>2523</v>
      </c>
      <c r="C58" s="1">
        <v>14</v>
      </c>
      <c r="D58" s="6"/>
      <c r="E58" s="6"/>
      <c r="F58" s="6"/>
      <c r="G58" s="6"/>
      <c r="H58" s="7"/>
      <c r="I58" s="7"/>
      <c r="J58" s="6"/>
      <c r="K58" s="1">
        <v>0</v>
      </c>
      <c r="L58" s="20">
        <f t="shared" si="0"/>
        <v>0</v>
      </c>
      <c r="M58" s="19">
        <v>14</v>
      </c>
      <c r="N58" s="19">
        <f t="shared" si="1"/>
        <v>0</v>
      </c>
    </row>
    <row r="59" spans="1:14" x14ac:dyDescent="0.7">
      <c r="A59" s="1"/>
      <c r="B59" s="5" t="s">
        <v>2593</v>
      </c>
      <c r="C59" s="1">
        <v>18</v>
      </c>
      <c r="D59" s="6"/>
      <c r="E59" s="6"/>
      <c r="F59" s="6"/>
      <c r="G59" s="6"/>
      <c r="H59" s="7"/>
      <c r="I59" s="7"/>
      <c r="J59" s="6"/>
      <c r="K59" s="1">
        <v>0</v>
      </c>
      <c r="L59" s="20">
        <f t="shared" si="0"/>
        <v>0</v>
      </c>
      <c r="M59" s="19">
        <v>18</v>
      </c>
      <c r="N59" s="19">
        <f t="shared" si="1"/>
        <v>0</v>
      </c>
    </row>
    <row r="60" spans="1:14" x14ac:dyDescent="0.7">
      <c r="A60" s="1"/>
      <c r="B60" s="5" t="s">
        <v>2566</v>
      </c>
      <c r="C60" s="1">
        <v>9</v>
      </c>
      <c r="D60" s="6"/>
      <c r="E60" s="6"/>
      <c r="F60" s="6"/>
      <c r="G60" s="6"/>
      <c r="H60" s="7"/>
      <c r="I60" s="7"/>
      <c r="J60" s="6"/>
      <c r="K60" s="1">
        <v>0</v>
      </c>
      <c r="L60" s="20">
        <f t="shared" si="0"/>
        <v>0</v>
      </c>
      <c r="M60" s="19">
        <v>9</v>
      </c>
      <c r="N60" s="19">
        <f t="shared" si="1"/>
        <v>0</v>
      </c>
    </row>
    <row r="61" spans="1:14" x14ac:dyDescent="0.7">
      <c r="A61" s="1"/>
      <c r="B61" s="5" t="s">
        <v>2442</v>
      </c>
      <c r="C61" s="1">
        <v>6</v>
      </c>
      <c r="D61" s="6"/>
      <c r="E61" s="6"/>
      <c r="F61" s="6"/>
      <c r="G61" s="6"/>
      <c r="H61" s="7"/>
      <c r="I61" s="7"/>
      <c r="J61" s="6"/>
      <c r="K61" s="1">
        <v>0</v>
      </c>
      <c r="L61" s="20">
        <f t="shared" si="0"/>
        <v>0</v>
      </c>
      <c r="M61" s="19">
        <v>6</v>
      </c>
      <c r="N61" s="19">
        <f t="shared" si="1"/>
        <v>0</v>
      </c>
    </row>
    <row r="62" spans="1:14" x14ac:dyDescent="0.7">
      <c r="A62" s="1"/>
      <c r="B62" s="5" t="s">
        <v>2459</v>
      </c>
      <c r="C62" s="1">
        <v>21</v>
      </c>
      <c r="D62" s="6"/>
      <c r="E62" s="6"/>
      <c r="F62" s="6"/>
      <c r="G62" s="6"/>
      <c r="H62" s="7"/>
      <c r="I62" s="7"/>
      <c r="J62" s="6"/>
      <c r="K62" s="1">
        <v>0</v>
      </c>
      <c r="L62" s="20">
        <f t="shared" si="0"/>
        <v>0</v>
      </c>
      <c r="M62" s="19">
        <v>21</v>
      </c>
      <c r="N62" s="19">
        <f t="shared" si="1"/>
        <v>0</v>
      </c>
    </row>
    <row r="63" spans="1:14" s="33" customFormat="1" x14ac:dyDescent="0.7">
      <c r="A63" s="29" t="s">
        <v>3724</v>
      </c>
      <c r="B63" s="30"/>
      <c r="C63" s="29">
        <v>88</v>
      </c>
      <c r="D63" s="31"/>
      <c r="E63" s="31"/>
      <c r="F63" s="31"/>
      <c r="G63" s="31"/>
      <c r="H63" s="32"/>
      <c r="I63" s="32"/>
      <c r="J63" s="31"/>
      <c r="K63" s="29">
        <v>0</v>
      </c>
      <c r="L63" s="24">
        <f t="shared" si="0"/>
        <v>0</v>
      </c>
      <c r="M63" s="23">
        <v>88</v>
      </c>
      <c r="N63" s="23">
        <f t="shared" si="1"/>
        <v>0</v>
      </c>
    </row>
    <row r="64" spans="1:14" x14ac:dyDescent="0.7">
      <c r="A64" s="1">
        <v>9</v>
      </c>
      <c r="B64" s="5" t="s">
        <v>2891</v>
      </c>
      <c r="C64" s="1">
        <v>16</v>
      </c>
      <c r="D64" s="6"/>
      <c r="E64" s="6"/>
      <c r="F64" s="6"/>
      <c r="G64" s="6"/>
      <c r="H64" s="7"/>
      <c r="I64" s="7"/>
      <c r="J64" s="6"/>
      <c r="K64" s="1">
        <v>0</v>
      </c>
      <c r="L64" s="20">
        <f t="shared" si="0"/>
        <v>0</v>
      </c>
      <c r="M64" s="19">
        <v>16</v>
      </c>
      <c r="N64" s="19">
        <f t="shared" si="1"/>
        <v>0</v>
      </c>
    </row>
    <row r="65" spans="1:14" x14ac:dyDescent="0.7">
      <c r="A65" s="1"/>
      <c r="B65" s="5" t="s">
        <v>2682</v>
      </c>
      <c r="C65" s="1">
        <v>33</v>
      </c>
      <c r="D65" s="6"/>
      <c r="E65" s="6"/>
      <c r="F65" s="6"/>
      <c r="G65" s="6"/>
      <c r="H65" s="7"/>
      <c r="I65" s="7"/>
      <c r="J65" s="6"/>
      <c r="K65" s="1">
        <v>0</v>
      </c>
      <c r="L65" s="20">
        <f t="shared" si="0"/>
        <v>0</v>
      </c>
      <c r="M65" s="19">
        <v>33</v>
      </c>
      <c r="N65" s="19">
        <f t="shared" si="1"/>
        <v>0</v>
      </c>
    </row>
    <row r="66" spans="1:14" x14ac:dyDescent="0.7">
      <c r="A66" s="1"/>
      <c r="B66" s="5" t="s">
        <v>2773</v>
      </c>
      <c r="C66" s="1">
        <v>23</v>
      </c>
      <c r="D66" s="6"/>
      <c r="E66" s="6"/>
      <c r="F66" s="6"/>
      <c r="G66" s="6"/>
      <c r="H66" s="7"/>
      <c r="I66" s="7"/>
      <c r="J66" s="6"/>
      <c r="K66" s="1">
        <v>0</v>
      </c>
      <c r="L66" s="20">
        <f t="shared" si="0"/>
        <v>0</v>
      </c>
      <c r="M66" s="19">
        <v>23</v>
      </c>
      <c r="N66" s="19">
        <f t="shared" si="1"/>
        <v>0</v>
      </c>
    </row>
    <row r="67" spans="1:14" x14ac:dyDescent="0.7">
      <c r="A67" s="1"/>
      <c r="B67" s="5" t="s">
        <v>2842</v>
      </c>
      <c r="C67" s="1">
        <v>17</v>
      </c>
      <c r="D67" s="6"/>
      <c r="E67" s="6"/>
      <c r="F67" s="6"/>
      <c r="G67" s="6"/>
      <c r="H67" s="7"/>
      <c r="I67" s="7"/>
      <c r="J67" s="6"/>
      <c r="K67" s="1">
        <v>0</v>
      </c>
      <c r="L67" s="20">
        <f t="shared" si="0"/>
        <v>0</v>
      </c>
      <c r="M67" s="19">
        <v>17</v>
      </c>
      <c r="N67" s="19">
        <f t="shared" si="1"/>
        <v>0</v>
      </c>
    </row>
    <row r="68" spans="1:14" s="33" customFormat="1" x14ac:dyDescent="0.7">
      <c r="A68" s="29" t="s">
        <v>3725</v>
      </c>
      <c r="B68" s="30"/>
      <c r="C68" s="29">
        <v>89</v>
      </c>
      <c r="D68" s="31"/>
      <c r="E68" s="31"/>
      <c r="F68" s="31"/>
      <c r="G68" s="31"/>
      <c r="H68" s="32"/>
      <c r="I68" s="32"/>
      <c r="J68" s="31"/>
      <c r="K68" s="29">
        <v>0</v>
      </c>
      <c r="L68" s="24">
        <f t="shared" ref="L68:L91" si="2">K68/C68</f>
        <v>0</v>
      </c>
      <c r="M68" s="23">
        <v>89</v>
      </c>
      <c r="N68" s="23">
        <f t="shared" ref="N68:N91" si="3">C68-M68</f>
        <v>0</v>
      </c>
    </row>
    <row r="69" spans="1:14" x14ac:dyDescent="0.7">
      <c r="A69" s="1">
        <v>10</v>
      </c>
      <c r="B69" s="5" t="s">
        <v>3127</v>
      </c>
      <c r="C69" s="1">
        <v>7</v>
      </c>
      <c r="D69" s="6"/>
      <c r="E69" s="6"/>
      <c r="F69" s="6"/>
      <c r="G69" s="6"/>
      <c r="H69" s="7"/>
      <c r="I69" s="7"/>
      <c r="J69" s="6"/>
      <c r="K69" s="1">
        <v>0</v>
      </c>
      <c r="L69" s="20">
        <f t="shared" si="2"/>
        <v>0</v>
      </c>
      <c r="M69" s="19">
        <v>7</v>
      </c>
      <c r="N69" s="19">
        <f t="shared" si="3"/>
        <v>0</v>
      </c>
    </row>
    <row r="70" spans="1:14" x14ac:dyDescent="0.7">
      <c r="A70" s="1"/>
      <c r="B70" s="5" t="s">
        <v>3077</v>
      </c>
      <c r="C70" s="1">
        <v>9</v>
      </c>
      <c r="D70" s="6"/>
      <c r="E70" s="6"/>
      <c r="F70" s="6"/>
      <c r="G70" s="6"/>
      <c r="H70" s="7"/>
      <c r="I70" s="7"/>
      <c r="J70" s="6"/>
      <c r="K70" s="1">
        <v>0</v>
      </c>
      <c r="L70" s="20">
        <f t="shared" si="2"/>
        <v>0</v>
      </c>
      <c r="M70" s="19">
        <v>9</v>
      </c>
      <c r="N70" s="19">
        <f t="shared" si="3"/>
        <v>0</v>
      </c>
    </row>
    <row r="71" spans="1:14" x14ac:dyDescent="0.7">
      <c r="A71" s="1"/>
      <c r="B71" s="5" t="s">
        <v>2937</v>
      </c>
      <c r="C71" s="1">
        <v>22</v>
      </c>
      <c r="D71" s="6"/>
      <c r="E71" s="6"/>
      <c r="F71" s="6"/>
      <c r="G71" s="6"/>
      <c r="H71" s="7"/>
      <c r="I71" s="7"/>
      <c r="J71" s="6"/>
      <c r="K71" s="1">
        <v>0</v>
      </c>
      <c r="L71" s="20">
        <f t="shared" si="2"/>
        <v>0</v>
      </c>
      <c r="M71" s="19">
        <v>22</v>
      </c>
      <c r="N71" s="19">
        <f t="shared" si="3"/>
        <v>0</v>
      </c>
    </row>
    <row r="72" spans="1:14" x14ac:dyDescent="0.7">
      <c r="A72" s="1"/>
      <c r="B72" s="5" t="s">
        <v>3105</v>
      </c>
      <c r="C72" s="1">
        <v>7</v>
      </c>
      <c r="D72" s="6"/>
      <c r="E72" s="6"/>
      <c r="F72" s="6"/>
      <c r="G72" s="6"/>
      <c r="H72" s="7"/>
      <c r="I72" s="7"/>
      <c r="J72" s="6"/>
      <c r="K72" s="1">
        <v>0</v>
      </c>
      <c r="L72" s="20">
        <f t="shared" si="2"/>
        <v>0</v>
      </c>
      <c r="M72" s="19">
        <v>7</v>
      </c>
      <c r="N72" s="19">
        <f t="shared" si="3"/>
        <v>0</v>
      </c>
    </row>
    <row r="73" spans="1:14" x14ac:dyDescent="0.7">
      <c r="A73" s="1"/>
      <c r="B73" s="5" t="s">
        <v>3001</v>
      </c>
      <c r="C73" s="1">
        <v>26</v>
      </c>
      <c r="D73" s="6"/>
      <c r="E73" s="6"/>
      <c r="F73" s="6"/>
      <c r="G73" s="6"/>
      <c r="H73" s="7"/>
      <c r="I73" s="7"/>
      <c r="J73" s="6"/>
      <c r="K73" s="1">
        <v>0</v>
      </c>
      <c r="L73" s="20">
        <f t="shared" si="2"/>
        <v>0</v>
      </c>
      <c r="M73" s="19">
        <v>26</v>
      </c>
      <c r="N73" s="19">
        <f t="shared" si="3"/>
        <v>0</v>
      </c>
    </row>
    <row r="74" spans="1:14" s="33" customFormat="1" x14ac:dyDescent="0.7">
      <c r="A74" s="29" t="s">
        <v>3726</v>
      </c>
      <c r="B74" s="30"/>
      <c r="C74" s="29">
        <v>71</v>
      </c>
      <c r="D74" s="31"/>
      <c r="E74" s="31"/>
      <c r="F74" s="31"/>
      <c r="G74" s="31"/>
      <c r="H74" s="32"/>
      <c r="I74" s="32"/>
      <c r="J74" s="31"/>
      <c r="K74" s="29">
        <v>0</v>
      </c>
      <c r="L74" s="24">
        <f t="shared" si="2"/>
        <v>0</v>
      </c>
      <c r="M74" s="23">
        <v>71</v>
      </c>
      <c r="N74" s="23">
        <f t="shared" si="3"/>
        <v>0</v>
      </c>
    </row>
    <row r="75" spans="1:14" x14ac:dyDescent="0.7">
      <c r="A75" s="1">
        <v>11</v>
      </c>
      <c r="B75" s="5" t="s">
        <v>3218</v>
      </c>
      <c r="C75" s="1">
        <v>9</v>
      </c>
      <c r="D75" s="6"/>
      <c r="E75" s="6"/>
      <c r="F75" s="6"/>
      <c r="G75" s="6"/>
      <c r="H75" s="7"/>
      <c r="I75" s="7"/>
      <c r="J75" s="6"/>
      <c r="K75" s="1">
        <v>0</v>
      </c>
      <c r="L75" s="20">
        <f t="shared" si="2"/>
        <v>0</v>
      </c>
      <c r="M75" s="19">
        <v>9</v>
      </c>
      <c r="N75" s="19">
        <f t="shared" si="3"/>
        <v>0</v>
      </c>
    </row>
    <row r="76" spans="1:14" x14ac:dyDescent="0.7">
      <c r="A76" s="1"/>
      <c r="B76" s="5" t="s">
        <v>3359</v>
      </c>
      <c r="C76" s="1">
        <v>11</v>
      </c>
      <c r="D76" s="6"/>
      <c r="E76" s="6"/>
      <c r="F76" s="6"/>
      <c r="G76" s="6"/>
      <c r="H76" s="7"/>
      <c r="I76" s="7"/>
      <c r="J76" s="6"/>
      <c r="K76" s="1">
        <v>0</v>
      </c>
      <c r="L76" s="20">
        <f t="shared" si="2"/>
        <v>0</v>
      </c>
      <c r="M76" s="19">
        <v>11</v>
      </c>
      <c r="N76" s="19">
        <f t="shared" si="3"/>
        <v>0</v>
      </c>
    </row>
    <row r="77" spans="1:14" x14ac:dyDescent="0.7">
      <c r="A77" s="1"/>
      <c r="B77" s="5" t="s">
        <v>3149</v>
      </c>
      <c r="C77" s="1">
        <v>23</v>
      </c>
      <c r="D77" s="6"/>
      <c r="E77" s="6"/>
      <c r="F77" s="6"/>
      <c r="G77" s="6"/>
      <c r="H77" s="7"/>
      <c r="I77" s="7"/>
      <c r="J77" s="6"/>
      <c r="K77" s="1">
        <v>0</v>
      </c>
      <c r="L77" s="20">
        <f t="shared" si="2"/>
        <v>0</v>
      </c>
      <c r="M77" s="19">
        <v>23</v>
      </c>
      <c r="N77" s="19">
        <f t="shared" si="3"/>
        <v>0</v>
      </c>
    </row>
    <row r="78" spans="1:14" x14ac:dyDescent="0.7">
      <c r="A78" s="1"/>
      <c r="B78" s="5" t="s">
        <v>3246</v>
      </c>
      <c r="C78" s="1">
        <v>9</v>
      </c>
      <c r="D78" s="6"/>
      <c r="E78" s="6"/>
      <c r="F78" s="6"/>
      <c r="G78" s="6"/>
      <c r="H78" s="7"/>
      <c r="I78" s="7"/>
      <c r="J78" s="6"/>
      <c r="K78" s="8">
        <v>0</v>
      </c>
      <c r="L78" s="20">
        <f t="shared" si="2"/>
        <v>0</v>
      </c>
      <c r="M78" s="19">
        <v>9</v>
      </c>
      <c r="N78" s="19">
        <f t="shared" si="3"/>
        <v>0</v>
      </c>
    </row>
    <row r="79" spans="1:14" x14ac:dyDescent="0.7">
      <c r="A79" s="1"/>
      <c r="B79" s="5" t="s">
        <v>3272</v>
      </c>
      <c r="C79" s="1">
        <v>4</v>
      </c>
      <c r="D79" s="6"/>
      <c r="E79" s="6"/>
      <c r="F79" s="6"/>
      <c r="G79" s="6"/>
      <c r="H79" s="7"/>
      <c r="I79" s="7"/>
      <c r="J79" s="6"/>
      <c r="K79" s="1">
        <v>0</v>
      </c>
      <c r="L79" s="20">
        <f t="shared" si="2"/>
        <v>0</v>
      </c>
      <c r="M79" s="19">
        <v>4</v>
      </c>
      <c r="N79" s="19">
        <f t="shared" si="3"/>
        <v>0</v>
      </c>
    </row>
    <row r="80" spans="1:14" x14ac:dyDescent="0.7">
      <c r="A80" s="1"/>
      <c r="B80" s="5" t="s">
        <v>3343</v>
      </c>
      <c r="C80" s="1">
        <v>5</v>
      </c>
      <c r="D80" s="6"/>
      <c r="E80" s="6"/>
      <c r="F80" s="6"/>
      <c r="G80" s="6"/>
      <c r="H80" s="7"/>
      <c r="I80" s="7"/>
      <c r="J80" s="6"/>
      <c r="K80" s="1">
        <v>0</v>
      </c>
      <c r="L80" s="20">
        <f t="shared" si="2"/>
        <v>0</v>
      </c>
      <c r="M80" s="19">
        <v>5</v>
      </c>
      <c r="N80" s="19">
        <f t="shared" si="3"/>
        <v>0</v>
      </c>
    </row>
    <row r="81" spans="1:14" x14ac:dyDescent="0.7">
      <c r="A81" s="1"/>
      <c r="B81" s="5" t="s">
        <v>3282</v>
      </c>
      <c r="C81" s="1">
        <v>20</v>
      </c>
      <c r="D81" s="6"/>
      <c r="E81" s="6"/>
      <c r="F81" s="6"/>
      <c r="G81" s="6"/>
      <c r="H81" s="7"/>
      <c r="I81" s="7"/>
      <c r="J81" s="6"/>
      <c r="K81" s="1">
        <v>0</v>
      </c>
      <c r="L81" s="20">
        <f t="shared" si="2"/>
        <v>0</v>
      </c>
      <c r="M81" s="19">
        <v>20</v>
      </c>
      <c r="N81" s="19">
        <f t="shared" si="3"/>
        <v>0</v>
      </c>
    </row>
    <row r="82" spans="1:14" s="33" customFormat="1" x14ac:dyDescent="0.7">
      <c r="A82" s="29" t="s">
        <v>3727</v>
      </c>
      <c r="B82" s="30"/>
      <c r="C82" s="29">
        <v>81</v>
      </c>
      <c r="D82" s="31"/>
      <c r="E82" s="31"/>
      <c r="F82" s="31"/>
      <c r="G82" s="31"/>
      <c r="H82" s="32"/>
      <c r="I82" s="32"/>
      <c r="J82" s="31"/>
      <c r="K82" s="29">
        <v>0</v>
      </c>
      <c r="L82" s="24">
        <f t="shared" si="2"/>
        <v>0</v>
      </c>
      <c r="M82" s="23">
        <v>81</v>
      </c>
      <c r="N82" s="23">
        <f t="shared" si="3"/>
        <v>0</v>
      </c>
    </row>
    <row r="83" spans="1:14" x14ac:dyDescent="0.7">
      <c r="A83" s="1">
        <v>12</v>
      </c>
      <c r="B83" s="5" t="s">
        <v>3466</v>
      </c>
      <c r="C83" s="1">
        <v>10</v>
      </c>
      <c r="D83" s="6"/>
      <c r="E83" s="6"/>
      <c r="F83" s="6"/>
      <c r="G83" s="6"/>
      <c r="H83" s="7"/>
      <c r="I83" s="7"/>
      <c r="J83" s="6"/>
      <c r="K83" s="1">
        <v>0</v>
      </c>
      <c r="L83" s="20">
        <f t="shared" si="2"/>
        <v>0</v>
      </c>
      <c r="M83" s="19">
        <v>10</v>
      </c>
      <c r="N83" s="19">
        <f t="shared" si="3"/>
        <v>0</v>
      </c>
    </row>
    <row r="84" spans="1:14" x14ac:dyDescent="0.7">
      <c r="A84" s="1"/>
      <c r="B84" s="5" t="s">
        <v>3589</v>
      </c>
      <c r="C84" s="1">
        <v>13</v>
      </c>
      <c r="D84" s="6"/>
      <c r="E84" s="6"/>
      <c r="F84" s="6"/>
      <c r="G84" s="6"/>
      <c r="H84" s="7"/>
      <c r="I84" s="7"/>
      <c r="J84" s="6"/>
      <c r="K84" s="1">
        <v>0</v>
      </c>
      <c r="L84" s="20">
        <f t="shared" si="2"/>
        <v>0</v>
      </c>
      <c r="M84" s="19">
        <v>13</v>
      </c>
      <c r="N84" s="19">
        <f t="shared" si="3"/>
        <v>0</v>
      </c>
    </row>
    <row r="85" spans="1:14" x14ac:dyDescent="0.7">
      <c r="A85" s="1"/>
      <c r="B85" s="5" t="s">
        <v>3527</v>
      </c>
      <c r="C85" s="1">
        <v>12</v>
      </c>
      <c r="D85" s="6"/>
      <c r="E85" s="6"/>
      <c r="F85" s="6"/>
      <c r="G85" s="6"/>
      <c r="H85" s="7"/>
      <c r="I85" s="7"/>
      <c r="J85" s="6"/>
      <c r="K85" s="1">
        <v>0</v>
      </c>
      <c r="L85" s="20">
        <f t="shared" si="2"/>
        <v>0</v>
      </c>
      <c r="M85" s="19">
        <v>12</v>
      </c>
      <c r="N85" s="19">
        <f t="shared" si="3"/>
        <v>0</v>
      </c>
    </row>
    <row r="86" spans="1:14" x14ac:dyDescent="0.7">
      <c r="A86" s="1"/>
      <c r="B86" s="5" t="s">
        <v>3495</v>
      </c>
      <c r="C86" s="1">
        <v>11</v>
      </c>
      <c r="D86" s="6"/>
      <c r="E86" s="6"/>
      <c r="F86" s="6"/>
      <c r="G86" s="6"/>
      <c r="H86" s="7"/>
      <c r="I86" s="7"/>
      <c r="J86" s="6"/>
      <c r="K86" s="1">
        <v>0</v>
      </c>
      <c r="L86" s="20">
        <f t="shared" si="2"/>
        <v>0</v>
      </c>
      <c r="M86" s="19">
        <v>11</v>
      </c>
      <c r="N86" s="19">
        <f t="shared" si="3"/>
        <v>0</v>
      </c>
    </row>
    <row r="87" spans="1:14" x14ac:dyDescent="0.7">
      <c r="A87" s="1"/>
      <c r="B87" s="5" t="s">
        <v>3564</v>
      </c>
      <c r="C87" s="1">
        <v>8</v>
      </c>
      <c r="D87" s="6"/>
      <c r="E87" s="6"/>
      <c r="F87" s="6"/>
      <c r="G87" s="6"/>
      <c r="H87" s="7"/>
      <c r="I87" s="7"/>
      <c r="J87" s="6"/>
      <c r="K87" s="1">
        <v>0</v>
      </c>
      <c r="L87" s="20">
        <f t="shared" si="2"/>
        <v>0</v>
      </c>
      <c r="M87" s="19">
        <v>8</v>
      </c>
      <c r="N87" s="19">
        <f t="shared" si="3"/>
        <v>0</v>
      </c>
    </row>
    <row r="88" spans="1:14" x14ac:dyDescent="0.7">
      <c r="A88" s="1"/>
      <c r="B88" s="5" t="s">
        <v>3394</v>
      </c>
      <c r="C88" s="1">
        <v>17</v>
      </c>
      <c r="D88" s="6"/>
      <c r="E88" s="6"/>
      <c r="F88" s="6"/>
      <c r="G88" s="6"/>
      <c r="H88" s="7"/>
      <c r="I88" s="7"/>
      <c r="J88" s="6"/>
      <c r="K88" s="1">
        <v>0</v>
      </c>
      <c r="L88" s="20">
        <f t="shared" si="2"/>
        <v>0</v>
      </c>
      <c r="M88" s="19">
        <v>17</v>
      </c>
      <c r="N88" s="19">
        <f t="shared" si="3"/>
        <v>0</v>
      </c>
    </row>
    <row r="89" spans="1:14" x14ac:dyDescent="0.7">
      <c r="A89" s="1"/>
      <c r="B89" s="5" t="s">
        <v>3444</v>
      </c>
      <c r="C89" s="1">
        <v>7</v>
      </c>
      <c r="D89" s="6"/>
      <c r="E89" s="6"/>
      <c r="F89" s="6"/>
      <c r="G89" s="6"/>
      <c r="H89" s="7"/>
      <c r="I89" s="7"/>
      <c r="J89" s="6"/>
      <c r="K89" s="1">
        <v>0</v>
      </c>
      <c r="L89" s="20">
        <f t="shared" si="2"/>
        <v>0</v>
      </c>
      <c r="M89" s="19">
        <v>7</v>
      </c>
      <c r="N89" s="19">
        <f t="shared" si="3"/>
        <v>0</v>
      </c>
    </row>
    <row r="90" spans="1:14" s="33" customFormat="1" x14ac:dyDescent="0.7">
      <c r="A90" s="29" t="s">
        <v>3728</v>
      </c>
      <c r="B90" s="30"/>
      <c r="C90" s="29">
        <v>78</v>
      </c>
      <c r="D90" s="31"/>
      <c r="E90" s="31"/>
      <c r="F90" s="31"/>
      <c r="G90" s="31"/>
      <c r="H90" s="32"/>
      <c r="I90" s="32"/>
      <c r="J90" s="31"/>
      <c r="K90" s="29">
        <v>0</v>
      </c>
      <c r="L90" s="24">
        <f t="shared" si="2"/>
        <v>0</v>
      </c>
      <c r="M90" s="23">
        <v>78</v>
      </c>
      <c r="N90" s="23">
        <f t="shared" si="3"/>
        <v>0</v>
      </c>
    </row>
    <row r="91" spans="1:14" ht="27" x14ac:dyDescent="0.75">
      <c r="A91" s="34" t="s">
        <v>3687</v>
      </c>
      <c r="B91" s="35"/>
      <c r="C91" s="36">
        <v>898</v>
      </c>
      <c r="D91" s="37"/>
      <c r="E91" s="37"/>
      <c r="F91" s="37"/>
      <c r="G91" s="38"/>
      <c r="H91" s="40"/>
      <c r="I91" s="40"/>
      <c r="J91" s="38"/>
      <c r="K91" s="39">
        <v>0</v>
      </c>
      <c r="L91" s="27">
        <f t="shared" si="2"/>
        <v>0</v>
      </c>
      <c r="M91" s="26">
        <v>898</v>
      </c>
      <c r="N91" s="26">
        <f t="shared" si="3"/>
        <v>0</v>
      </c>
    </row>
  </sheetData>
  <autoFilter ref="A2:N91" xr:uid="{00000000-0009-0000-0000-000002000000}"/>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96"/>
  <sheetViews>
    <sheetView workbookViewId="0">
      <pane xSplit="3" ySplit="3" topLeftCell="D4" activePane="bottomRight" state="frozen"/>
      <selection pane="topRight" activeCell="D1" sqref="D1"/>
      <selection pane="bottomLeft" activeCell="A4" sqref="A4"/>
      <selection pane="bottomRight" activeCell="C7" sqref="C7"/>
    </sheetView>
  </sheetViews>
  <sheetFormatPr defaultRowHeight="13.8" x14ac:dyDescent="0.25"/>
  <cols>
    <col min="1" max="1" width="6.3984375" customWidth="1"/>
    <col min="2" max="2" width="14.3984375" customWidth="1"/>
    <col min="3" max="3" width="13" bestFit="1" customWidth="1"/>
    <col min="4" max="4" width="12.3984375" bestFit="1" customWidth="1"/>
    <col min="5" max="5" width="18.59765625" bestFit="1" customWidth="1"/>
    <col min="6" max="6" width="10.8984375" bestFit="1" customWidth="1"/>
    <col min="7" max="7" width="12.3984375" bestFit="1" customWidth="1"/>
    <col min="8" max="8" width="12.09765625" bestFit="1" customWidth="1"/>
    <col min="9" max="19" width="6" hidden="1" customWidth="1"/>
    <col min="20" max="20" width="12" hidden="1" customWidth="1"/>
    <col min="21" max="35" width="12" bestFit="1" customWidth="1"/>
    <col min="36" max="37" width="10" bestFit="1" customWidth="1"/>
    <col min="38" max="40" width="12" bestFit="1" customWidth="1"/>
    <col min="41" max="42" width="10" bestFit="1" customWidth="1"/>
    <col min="43" max="50" width="12" bestFit="1" customWidth="1"/>
    <col min="51" max="51" width="10" bestFit="1" customWidth="1"/>
    <col min="52" max="54" width="12" bestFit="1" customWidth="1"/>
    <col min="55" max="55" width="11" bestFit="1" customWidth="1"/>
    <col min="56" max="66" width="12" bestFit="1" customWidth="1"/>
    <col min="67" max="67" width="8" bestFit="1" customWidth="1"/>
    <col min="68" max="69" width="12" bestFit="1" customWidth="1"/>
    <col min="70" max="71" width="11" bestFit="1" customWidth="1"/>
    <col min="72" max="73" width="12" bestFit="1" customWidth="1"/>
    <col min="74" max="74" width="11" bestFit="1" customWidth="1"/>
    <col min="75" max="89" width="12" bestFit="1" customWidth="1"/>
    <col min="90" max="90" width="11" bestFit="1" customWidth="1"/>
    <col min="91" max="97" width="12" bestFit="1" customWidth="1"/>
    <col min="98" max="98" width="11" bestFit="1" customWidth="1"/>
    <col min="99" max="99" width="12" bestFit="1" customWidth="1"/>
    <col min="100" max="101" width="11" bestFit="1" customWidth="1"/>
    <col min="102" max="102" width="12" bestFit="1" customWidth="1"/>
    <col min="103" max="103" width="11" bestFit="1" customWidth="1"/>
    <col min="104" max="109" width="12" bestFit="1" customWidth="1"/>
    <col min="110" max="112" width="11" bestFit="1" customWidth="1"/>
    <col min="113" max="113" width="12" bestFit="1" customWidth="1"/>
    <col min="114" max="114" width="11" bestFit="1" customWidth="1"/>
    <col min="115" max="117" width="12" bestFit="1" customWidth="1"/>
    <col min="118" max="118" width="11" bestFit="1" customWidth="1"/>
    <col min="119" max="140" width="12" bestFit="1" customWidth="1"/>
    <col min="141" max="141" width="11" bestFit="1" customWidth="1"/>
    <col min="142" max="145" width="12" bestFit="1" customWidth="1"/>
    <col min="146" max="146" width="11" bestFit="1" customWidth="1"/>
    <col min="147" max="147" width="12" bestFit="1" customWidth="1"/>
    <col min="148" max="148" width="11" bestFit="1" customWidth="1"/>
    <col min="149" max="163" width="12" bestFit="1" customWidth="1"/>
    <col min="164" max="164" width="11" bestFit="1" customWidth="1"/>
    <col min="165" max="184" width="12" bestFit="1" customWidth="1"/>
    <col min="185" max="185" width="11" bestFit="1" customWidth="1"/>
    <col min="186" max="201" width="12" bestFit="1" customWidth="1"/>
    <col min="202" max="202" width="11" bestFit="1" customWidth="1"/>
    <col min="203" max="204" width="12" bestFit="1" customWidth="1"/>
    <col min="205" max="205" width="11" bestFit="1" customWidth="1"/>
    <col min="206" max="212" width="12" bestFit="1" customWidth="1"/>
    <col min="213" max="213" width="8" bestFit="1" customWidth="1"/>
    <col min="214" max="214" width="11" bestFit="1" customWidth="1"/>
    <col min="215" max="217" width="12" bestFit="1" customWidth="1"/>
    <col min="218" max="218" width="9" bestFit="1" customWidth="1"/>
    <col min="219" max="221" width="12" bestFit="1" customWidth="1"/>
    <col min="222" max="222" width="11" bestFit="1" customWidth="1"/>
    <col min="223" max="243" width="12" bestFit="1" customWidth="1"/>
    <col min="244" max="244" width="11" bestFit="1" customWidth="1"/>
    <col min="245" max="245" width="12" bestFit="1" customWidth="1"/>
    <col min="246" max="246" width="11" bestFit="1" customWidth="1"/>
    <col min="247" max="250" width="12" bestFit="1" customWidth="1"/>
    <col min="251" max="251" width="11" bestFit="1" customWidth="1"/>
    <col min="252" max="252" width="12" bestFit="1" customWidth="1"/>
    <col min="253" max="256" width="11" bestFit="1" customWidth="1"/>
    <col min="257" max="259" width="12" bestFit="1" customWidth="1"/>
    <col min="260" max="260" width="11" bestFit="1" customWidth="1"/>
    <col min="261" max="264" width="12" bestFit="1" customWidth="1"/>
    <col min="265" max="266" width="11" bestFit="1" customWidth="1"/>
    <col min="267" max="268" width="12" bestFit="1" customWidth="1"/>
    <col min="269" max="269" width="10" bestFit="1" customWidth="1"/>
    <col min="270" max="271" width="12" bestFit="1" customWidth="1"/>
    <col min="272" max="272" width="9" bestFit="1" customWidth="1"/>
    <col min="273" max="273" width="11" bestFit="1" customWidth="1"/>
    <col min="274" max="275" width="12" bestFit="1" customWidth="1"/>
    <col min="276" max="276" width="11" bestFit="1" customWidth="1"/>
    <col min="277" max="281" width="12" bestFit="1" customWidth="1"/>
    <col min="282" max="282" width="11" bestFit="1" customWidth="1"/>
    <col min="283" max="283" width="12" bestFit="1" customWidth="1"/>
    <col min="284" max="284" width="11" bestFit="1" customWidth="1"/>
    <col min="285" max="285" width="12" bestFit="1" customWidth="1"/>
    <col min="286" max="286" width="10" bestFit="1" customWidth="1"/>
    <col min="287" max="289" width="11" bestFit="1" customWidth="1"/>
    <col min="290" max="300" width="12" bestFit="1" customWidth="1"/>
    <col min="301" max="304" width="11" bestFit="1" customWidth="1"/>
    <col min="305" max="305" width="12" bestFit="1" customWidth="1"/>
    <col min="306" max="307" width="11" bestFit="1" customWidth="1"/>
    <col min="308" max="309" width="12" bestFit="1" customWidth="1"/>
    <col min="310" max="311" width="11" bestFit="1" customWidth="1"/>
    <col min="312" max="312" width="12" bestFit="1" customWidth="1"/>
    <col min="313" max="313" width="11" bestFit="1" customWidth="1"/>
    <col min="314" max="317" width="12" bestFit="1" customWidth="1"/>
    <col min="318" max="318" width="11" bestFit="1" customWidth="1"/>
    <col min="319" max="319" width="12" bestFit="1" customWidth="1"/>
    <col min="320" max="320" width="9" bestFit="1" customWidth="1"/>
    <col min="321" max="331" width="12" bestFit="1" customWidth="1"/>
    <col min="332" max="335" width="11" bestFit="1" customWidth="1"/>
    <col min="336" max="344" width="12" bestFit="1" customWidth="1"/>
    <col min="345" max="345" width="11" bestFit="1" customWidth="1"/>
    <col min="346" max="346" width="12" bestFit="1" customWidth="1"/>
    <col min="347" max="347" width="11" bestFit="1" customWidth="1"/>
    <col min="348" max="363" width="12" bestFit="1" customWidth="1"/>
    <col min="364" max="364" width="11" bestFit="1" customWidth="1"/>
    <col min="365" max="368" width="12" bestFit="1" customWidth="1"/>
    <col min="369" max="369" width="11" bestFit="1" customWidth="1"/>
    <col min="370" max="370" width="12" bestFit="1" customWidth="1"/>
    <col min="371" max="371" width="11" bestFit="1" customWidth="1"/>
    <col min="372" max="372" width="12" bestFit="1" customWidth="1"/>
    <col min="373" max="373" width="11" bestFit="1" customWidth="1"/>
    <col min="374" max="374" width="12" bestFit="1" customWidth="1"/>
    <col min="375" max="375" width="11" bestFit="1" customWidth="1"/>
    <col min="376" max="379" width="12" bestFit="1" customWidth="1"/>
    <col min="380" max="382" width="11" bestFit="1" customWidth="1"/>
    <col min="383" max="384" width="12" bestFit="1" customWidth="1"/>
    <col min="385" max="385" width="11" bestFit="1" customWidth="1"/>
    <col min="386" max="386" width="12" bestFit="1" customWidth="1"/>
    <col min="387" max="387" width="11" bestFit="1" customWidth="1"/>
    <col min="388" max="393" width="12" bestFit="1" customWidth="1"/>
    <col min="394" max="394" width="11" bestFit="1" customWidth="1"/>
    <col min="395" max="396" width="12" bestFit="1" customWidth="1"/>
    <col min="397" max="397" width="11" bestFit="1" customWidth="1"/>
    <col min="398" max="411" width="12" bestFit="1" customWidth="1"/>
    <col min="412" max="412" width="11" bestFit="1" customWidth="1"/>
    <col min="413" max="414" width="12" bestFit="1" customWidth="1"/>
    <col min="415" max="415" width="11" bestFit="1" customWidth="1"/>
    <col min="416" max="426" width="12" bestFit="1" customWidth="1"/>
    <col min="427" max="427" width="11" bestFit="1" customWidth="1"/>
    <col min="428" max="429" width="12" bestFit="1" customWidth="1"/>
    <col min="430" max="431" width="11" bestFit="1" customWidth="1"/>
    <col min="432" max="434" width="12" bestFit="1" customWidth="1"/>
    <col min="435" max="435" width="8" bestFit="1" customWidth="1"/>
    <col min="436" max="436" width="11" bestFit="1" customWidth="1"/>
    <col min="437" max="438" width="12" bestFit="1" customWidth="1"/>
    <col min="439" max="439" width="11" bestFit="1" customWidth="1"/>
    <col min="440" max="445" width="12" bestFit="1" customWidth="1"/>
    <col min="446" max="446" width="10" bestFit="1" customWidth="1"/>
    <col min="447" max="448" width="12" bestFit="1" customWidth="1"/>
    <col min="449" max="449" width="11" bestFit="1" customWidth="1"/>
    <col min="450" max="453" width="12" bestFit="1" customWidth="1"/>
    <col min="454" max="454" width="11" bestFit="1" customWidth="1"/>
    <col min="455" max="455" width="12" bestFit="1" customWidth="1"/>
    <col min="456" max="456" width="11" bestFit="1" customWidth="1"/>
    <col min="457" max="461" width="12" bestFit="1" customWidth="1"/>
    <col min="462" max="462" width="11" bestFit="1" customWidth="1"/>
    <col min="463" max="463" width="12" bestFit="1" customWidth="1"/>
    <col min="464" max="467" width="11" bestFit="1" customWidth="1"/>
    <col min="468" max="471" width="12" bestFit="1" customWidth="1"/>
    <col min="472" max="472" width="11" bestFit="1" customWidth="1"/>
    <col min="473" max="473" width="12" bestFit="1" customWidth="1"/>
    <col min="474" max="475" width="11" bestFit="1" customWidth="1"/>
    <col min="476" max="477" width="12" bestFit="1" customWidth="1"/>
    <col min="478" max="478" width="10" bestFit="1" customWidth="1"/>
    <col min="479" max="479" width="11" bestFit="1" customWidth="1"/>
    <col min="480" max="480" width="10" bestFit="1" customWidth="1"/>
    <col min="481" max="481" width="12" bestFit="1" customWidth="1"/>
    <col min="482" max="483" width="11" bestFit="1" customWidth="1"/>
    <col min="484" max="485" width="12" bestFit="1" customWidth="1"/>
    <col min="486" max="486" width="11" bestFit="1" customWidth="1"/>
    <col min="487" max="487" width="12" bestFit="1" customWidth="1"/>
    <col min="488" max="488" width="10" bestFit="1" customWidth="1"/>
    <col min="489" max="489" width="12" bestFit="1" customWidth="1"/>
    <col min="490" max="490" width="11" bestFit="1" customWidth="1"/>
    <col min="491" max="491" width="12" bestFit="1" customWidth="1"/>
    <col min="492" max="492" width="11" bestFit="1" customWidth="1"/>
    <col min="493" max="497" width="12" bestFit="1" customWidth="1"/>
    <col min="498" max="498" width="10" bestFit="1" customWidth="1"/>
    <col min="499" max="499" width="12" bestFit="1" customWidth="1"/>
    <col min="500" max="500" width="11" bestFit="1" customWidth="1"/>
    <col min="501" max="503" width="12" bestFit="1" customWidth="1"/>
    <col min="504" max="504" width="10" bestFit="1" customWidth="1"/>
    <col min="505" max="509" width="12" bestFit="1" customWidth="1"/>
    <col min="510" max="511" width="11" bestFit="1" customWidth="1"/>
    <col min="512" max="512" width="8" bestFit="1" customWidth="1"/>
    <col min="513" max="521" width="11" bestFit="1" customWidth="1"/>
    <col min="522" max="522" width="12" bestFit="1" customWidth="1"/>
    <col min="523" max="524" width="11" bestFit="1" customWidth="1"/>
    <col min="525" max="527" width="12" bestFit="1" customWidth="1"/>
    <col min="528" max="531" width="11" bestFit="1" customWidth="1"/>
    <col min="532" max="534" width="12" bestFit="1" customWidth="1"/>
    <col min="535" max="536" width="11" bestFit="1" customWidth="1"/>
    <col min="537" max="537" width="12" bestFit="1" customWidth="1"/>
    <col min="538" max="540" width="11" bestFit="1" customWidth="1"/>
    <col min="541" max="542" width="12" bestFit="1" customWidth="1"/>
    <col min="543" max="544" width="11" bestFit="1" customWidth="1"/>
    <col min="545" max="545" width="12" bestFit="1" customWidth="1"/>
    <col min="546" max="548" width="11" bestFit="1" customWidth="1"/>
    <col min="549" max="551" width="12" bestFit="1" customWidth="1"/>
    <col min="552" max="554" width="11" bestFit="1" customWidth="1"/>
    <col min="555" max="555" width="12" bestFit="1" customWidth="1"/>
    <col min="556" max="556" width="11" bestFit="1" customWidth="1"/>
    <col min="557" max="560" width="12" bestFit="1" customWidth="1"/>
    <col min="561" max="563" width="11" bestFit="1" customWidth="1"/>
    <col min="564" max="566" width="12" bestFit="1" customWidth="1"/>
    <col min="567" max="567" width="10" bestFit="1" customWidth="1"/>
    <col min="568" max="568" width="12" bestFit="1" customWidth="1"/>
    <col min="569" max="574" width="11" bestFit="1" customWidth="1"/>
    <col min="575" max="575" width="12" bestFit="1" customWidth="1"/>
    <col min="576" max="576" width="10" bestFit="1" customWidth="1"/>
    <col min="577" max="577" width="12" bestFit="1" customWidth="1"/>
    <col min="578" max="578" width="11" bestFit="1" customWidth="1"/>
    <col min="579" max="579" width="12" bestFit="1" customWidth="1"/>
    <col min="580" max="590" width="11" bestFit="1" customWidth="1"/>
    <col min="591" max="591" width="10" bestFit="1" customWidth="1"/>
    <col min="592" max="592" width="11" bestFit="1" customWidth="1"/>
    <col min="593" max="594" width="12" bestFit="1" customWidth="1"/>
    <col min="595" max="595" width="8" bestFit="1" customWidth="1"/>
    <col min="596" max="596" width="12" bestFit="1" customWidth="1"/>
    <col min="597" max="599" width="11" bestFit="1" customWidth="1"/>
    <col min="600" max="602" width="12" bestFit="1" customWidth="1"/>
    <col min="603" max="604" width="11" bestFit="1" customWidth="1"/>
    <col min="605" max="605" width="12" bestFit="1" customWidth="1"/>
    <col min="606" max="606" width="11" bestFit="1" customWidth="1"/>
    <col min="607" max="607" width="12" bestFit="1" customWidth="1"/>
    <col min="608" max="608" width="10" bestFit="1" customWidth="1"/>
    <col min="609" max="609" width="12" bestFit="1" customWidth="1"/>
    <col min="610" max="613" width="11" bestFit="1" customWidth="1"/>
    <col min="614" max="615" width="12" bestFit="1" customWidth="1"/>
    <col min="616" max="616" width="11" bestFit="1" customWidth="1"/>
    <col min="617" max="621" width="12" bestFit="1" customWidth="1"/>
    <col min="622" max="622" width="10" bestFit="1" customWidth="1"/>
    <col min="623" max="623" width="12" bestFit="1" customWidth="1"/>
    <col min="624" max="624" width="11" bestFit="1" customWidth="1"/>
    <col min="625" max="625" width="10" bestFit="1" customWidth="1"/>
    <col min="626" max="628" width="12" bestFit="1" customWidth="1"/>
    <col min="629" max="629" width="11" bestFit="1" customWidth="1"/>
    <col min="630" max="630" width="12" bestFit="1" customWidth="1"/>
    <col min="631" max="631" width="11" bestFit="1" customWidth="1"/>
    <col min="632" max="632" width="12" bestFit="1" customWidth="1"/>
    <col min="633" max="633" width="11" bestFit="1" customWidth="1"/>
    <col min="634" max="634" width="12" bestFit="1" customWidth="1"/>
    <col min="635" max="636" width="11" bestFit="1" customWidth="1"/>
    <col min="637" max="637" width="12" bestFit="1" customWidth="1"/>
    <col min="638" max="638" width="11" bestFit="1" customWidth="1"/>
    <col min="639" max="639" width="12" bestFit="1" customWidth="1"/>
    <col min="640" max="642" width="11" bestFit="1" customWidth="1"/>
    <col min="643" max="643" width="10" bestFit="1" customWidth="1"/>
    <col min="644" max="645" width="11" bestFit="1" customWidth="1"/>
    <col min="646" max="647" width="12" bestFit="1" customWidth="1"/>
    <col min="648" max="648" width="11" bestFit="1" customWidth="1"/>
    <col min="649" max="649" width="8" bestFit="1" customWidth="1"/>
    <col min="650" max="651" width="11" bestFit="1" customWidth="1"/>
    <col min="652" max="652" width="12" bestFit="1" customWidth="1"/>
    <col min="653" max="656" width="11" bestFit="1" customWidth="1"/>
    <col min="657" max="657" width="10" bestFit="1" customWidth="1"/>
    <col min="658" max="662" width="11" bestFit="1" customWidth="1"/>
    <col min="663" max="664" width="12" bestFit="1" customWidth="1"/>
    <col min="665" max="669" width="11" bestFit="1" customWidth="1"/>
    <col min="670" max="670" width="12" bestFit="1" customWidth="1"/>
    <col min="671" max="672" width="11" bestFit="1" customWidth="1"/>
    <col min="673" max="673" width="12" bestFit="1" customWidth="1"/>
    <col min="674" max="674" width="11" bestFit="1" customWidth="1"/>
    <col min="675" max="676" width="12" bestFit="1" customWidth="1"/>
    <col min="677" max="677" width="10" bestFit="1" customWidth="1"/>
    <col min="678" max="685" width="12" bestFit="1" customWidth="1"/>
    <col min="686" max="686" width="11" bestFit="1" customWidth="1"/>
    <col min="687" max="693" width="12" bestFit="1" customWidth="1"/>
    <col min="694" max="700" width="11" bestFit="1" customWidth="1"/>
    <col min="701" max="701" width="12" bestFit="1" customWidth="1"/>
    <col min="702" max="703" width="11" bestFit="1" customWidth="1"/>
    <col min="704" max="705" width="12" bestFit="1" customWidth="1"/>
    <col min="706" max="711" width="11" bestFit="1" customWidth="1"/>
    <col min="712" max="713" width="12" bestFit="1" customWidth="1"/>
    <col min="714" max="716" width="11" bestFit="1" customWidth="1"/>
    <col min="717" max="718" width="12" bestFit="1" customWidth="1"/>
    <col min="719" max="722" width="11" bestFit="1" customWidth="1"/>
    <col min="723" max="723" width="12" bestFit="1" customWidth="1"/>
    <col min="724" max="726" width="11" bestFit="1" customWidth="1"/>
    <col min="727" max="727" width="12" bestFit="1" customWidth="1"/>
    <col min="728" max="728" width="10" bestFit="1" customWidth="1"/>
    <col min="729" max="730" width="11" bestFit="1" customWidth="1"/>
    <col min="731" max="731" width="12" bestFit="1" customWidth="1"/>
    <col min="732" max="737" width="11" bestFit="1" customWidth="1"/>
    <col min="738" max="738" width="12" bestFit="1" customWidth="1"/>
    <col min="739" max="741" width="11" bestFit="1" customWidth="1"/>
    <col min="742" max="746" width="12" bestFit="1" customWidth="1"/>
    <col min="747" max="747" width="11" bestFit="1" customWidth="1"/>
    <col min="748" max="748" width="10" bestFit="1" customWidth="1"/>
    <col min="749" max="752" width="11" bestFit="1" customWidth="1"/>
    <col min="753" max="753" width="12" bestFit="1" customWidth="1"/>
    <col min="754" max="754" width="11" bestFit="1" customWidth="1"/>
    <col min="755" max="755" width="12" bestFit="1" customWidth="1"/>
    <col min="756" max="759" width="11" bestFit="1" customWidth="1"/>
    <col min="760" max="761" width="12" bestFit="1" customWidth="1"/>
    <col min="762" max="762" width="11" bestFit="1" customWidth="1"/>
    <col min="763" max="763" width="10" bestFit="1" customWidth="1"/>
    <col min="764" max="768" width="11" bestFit="1" customWidth="1"/>
    <col min="769" max="770" width="12" bestFit="1" customWidth="1"/>
    <col min="771" max="771" width="10" bestFit="1" customWidth="1"/>
    <col min="772" max="776" width="11" bestFit="1" customWidth="1"/>
    <col min="777" max="777" width="10" bestFit="1" customWidth="1"/>
    <col min="778" max="780" width="11" bestFit="1" customWidth="1"/>
    <col min="781" max="781" width="12" bestFit="1" customWidth="1"/>
    <col min="782" max="782" width="10" bestFit="1" customWidth="1"/>
    <col min="783" max="785" width="11" bestFit="1" customWidth="1"/>
    <col min="786" max="786" width="9" bestFit="1" customWidth="1"/>
    <col min="787" max="787" width="11" bestFit="1" customWidth="1"/>
    <col min="788" max="789" width="10" bestFit="1" customWidth="1"/>
    <col min="790" max="790" width="11" bestFit="1" customWidth="1"/>
    <col min="791" max="791" width="12" bestFit="1" customWidth="1"/>
    <col min="792" max="795" width="11" bestFit="1" customWidth="1"/>
    <col min="796" max="797" width="10" bestFit="1" customWidth="1"/>
    <col min="798" max="800" width="11" bestFit="1" customWidth="1"/>
    <col min="801" max="801" width="10" bestFit="1" customWidth="1"/>
    <col min="802" max="804" width="11" bestFit="1" customWidth="1"/>
    <col min="805" max="805" width="10" bestFit="1" customWidth="1"/>
    <col min="806" max="806" width="9" bestFit="1" customWidth="1"/>
    <col min="807" max="807" width="11" bestFit="1" customWidth="1"/>
    <col min="808" max="808" width="12" bestFit="1" customWidth="1"/>
    <col min="809" max="809" width="11" bestFit="1" customWidth="1"/>
    <col min="810" max="810" width="10" bestFit="1" customWidth="1"/>
    <col min="811" max="811" width="12" bestFit="1" customWidth="1"/>
    <col min="812" max="813" width="12.69921875" bestFit="1" customWidth="1"/>
    <col min="814" max="814" width="12" bestFit="1" customWidth="1"/>
    <col min="815" max="818" width="11.69921875" bestFit="1" customWidth="1"/>
    <col min="819" max="819" width="10.69921875" bestFit="1" customWidth="1"/>
    <col min="820" max="820" width="11" bestFit="1" customWidth="1"/>
    <col min="821" max="823" width="11.69921875" bestFit="1" customWidth="1"/>
    <col min="824" max="825" width="10.69921875" bestFit="1" customWidth="1"/>
    <col min="826" max="827" width="11.69921875" bestFit="1" customWidth="1"/>
    <col min="828" max="831" width="10.69921875" bestFit="1" customWidth="1"/>
    <col min="832" max="832" width="12.69921875" bestFit="1" customWidth="1"/>
    <col min="833" max="835" width="10.69921875" bestFit="1" customWidth="1"/>
    <col min="836" max="836" width="11.69921875" bestFit="1" customWidth="1"/>
    <col min="837" max="837" width="9.69921875" bestFit="1" customWidth="1"/>
    <col min="838" max="839" width="12.69921875" bestFit="1" customWidth="1"/>
    <col min="840" max="841" width="11.69921875" bestFit="1" customWidth="1"/>
    <col min="842" max="842" width="11" bestFit="1" customWidth="1"/>
    <col min="843" max="846" width="11.69921875" bestFit="1" customWidth="1"/>
    <col min="847" max="847" width="10.69921875" bestFit="1" customWidth="1"/>
    <col min="848" max="849" width="11.69921875" bestFit="1" customWidth="1"/>
    <col min="850" max="850" width="9.69921875" bestFit="1" customWidth="1"/>
    <col min="851" max="851" width="11.69921875" bestFit="1" customWidth="1"/>
    <col min="852" max="852" width="10.69921875" bestFit="1" customWidth="1"/>
    <col min="853" max="854" width="12.69921875" bestFit="1" customWidth="1"/>
    <col min="855" max="855" width="11.69921875" bestFit="1" customWidth="1"/>
    <col min="856" max="856" width="12.69921875" bestFit="1" customWidth="1"/>
    <col min="857" max="857" width="11.69921875" bestFit="1" customWidth="1"/>
    <col min="858" max="858" width="10.69921875" bestFit="1" customWidth="1"/>
    <col min="859" max="859" width="9.69921875" bestFit="1" customWidth="1"/>
    <col min="860" max="860" width="9" bestFit="1" customWidth="1"/>
    <col min="861" max="862" width="12.69921875" bestFit="1" customWidth="1"/>
    <col min="863" max="863" width="11" bestFit="1" customWidth="1"/>
    <col min="864" max="864" width="12.69921875" bestFit="1" customWidth="1"/>
    <col min="865" max="865" width="11.69921875" bestFit="1" customWidth="1"/>
    <col min="866" max="866" width="10.69921875" bestFit="1" customWidth="1"/>
    <col min="867" max="869" width="11.69921875" bestFit="1" customWidth="1"/>
    <col min="870" max="870" width="12.69921875" bestFit="1" customWidth="1"/>
    <col min="871" max="871" width="11" bestFit="1" customWidth="1"/>
    <col min="872" max="873" width="12.69921875" bestFit="1" customWidth="1"/>
    <col min="874" max="874" width="10.69921875" bestFit="1" customWidth="1"/>
    <col min="875" max="876" width="12.69921875" bestFit="1" customWidth="1"/>
    <col min="877" max="878" width="11" bestFit="1" customWidth="1"/>
    <col min="879" max="882" width="11.69921875" bestFit="1" customWidth="1"/>
    <col min="883" max="883" width="10" bestFit="1" customWidth="1"/>
    <col min="884" max="884" width="12.69921875" bestFit="1" customWidth="1"/>
    <col min="885" max="885" width="12" bestFit="1" customWidth="1"/>
    <col min="886" max="887" width="12.69921875" bestFit="1" customWidth="1"/>
    <col min="888" max="888" width="11.69921875" bestFit="1" customWidth="1"/>
    <col min="889" max="889" width="12.69921875" bestFit="1" customWidth="1"/>
    <col min="890" max="890" width="11.69921875" bestFit="1" customWidth="1"/>
    <col min="891" max="891" width="12.69921875" bestFit="1" customWidth="1"/>
    <col min="892" max="894" width="11.69921875" bestFit="1" customWidth="1"/>
    <col min="895" max="895" width="12.69921875" bestFit="1" customWidth="1"/>
    <col min="896" max="896" width="11.69921875" bestFit="1" customWidth="1"/>
    <col min="897" max="897" width="10.69921875" bestFit="1" customWidth="1"/>
    <col min="898" max="899" width="12.69921875" bestFit="1" customWidth="1"/>
    <col min="900" max="900" width="10.69921875" bestFit="1" customWidth="1"/>
    <col min="901" max="901" width="11.69921875" bestFit="1" customWidth="1"/>
    <col min="902" max="902" width="8.69921875" bestFit="1" customWidth="1"/>
    <col min="903" max="903" width="10.69921875" bestFit="1" customWidth="1"/>
    <col min="904" max="905" width="12.69921875" bestFit="1" customWidth="1"/>
    <col min="906" max="906" width="12" bestFit="1" customWidth="1"/>
  </cols>
  <sheetData>
    <row r="1" spans="1:19" ht="30" x14ac:dyDescent="0.85">
      <c r="A1" s="13"/>
      <c r="B1" s="13" t="s">
        <v>3744</v>
      </c>
      <c r="C1" s="14"/>
      <c r="D1" s="14"/>
      <c r="E1" s="14"/>
      <c r="F1" s="14"/>
      <c r="G1" s="13"/>
    </row>
    <row r="2" spans="1:19" x14ac:dyDescent="0.25">
      <c r="C2" s="15"/>
      <c r="D2" s="15"/>
      <c r="E2" s="15"/>
      <c r="F2" s="15"/>
      <c r="I2" s="21"/>
    </row>
    <row r="3" spans="1:19" ht="21" x14ac:dyDescent="0.6">
      <c r="A3" s="16" t="s">
        <v>3696</v>
      </c>
      <c r="B3" s="16" t="s">
        <v>3697</v>
      </c>
      <c r="C3" s="17" t="s">
        <v>3732</v>
      </c>
      <c r="D3" s="17" t="s">
        <v>3733</v>
      </c>
      <c r="E3" s="17" t="s">
        <v>3734</v>
      </c>
      <c r="F3" s="17" t="s">
        <v>3735</v>
      </c>
      <c r="G3" s="17" t="s">
        <v>3736</v>
      </c>
      <c r="I3" t="s">
        <v>10</v>
      </c>
      <c r="J3" t="s">
        <v>11</v>
      </c>
      <c r="K3">
        <v>0</v>
      </c>
      <c r="L3">
        <v>1</v>
      </c>
      <c r="M3">
        <v>2</v>
      </c>
      <c r="N3">
        <v>3</v>
      </c>
      <c r="O3">
        <v>4</v>
      </c>
      <c r="P3">
        <v>5</v>
      </c>
      <c r="Q3">
        <v>6</v>
      </c>
      <c r="R3">
        <v>7</v>
      </c>
      <c r="S3" t="s">
        <v>3687</v>
      </c>
    </row>
    <row r="4" spans="1:19" ht="21" x14ac:dyDescent="0.6">
      <c r="A4" s="18">
        <v>1</v>
      </c>
      <c r="B4" s="18" t="s">
        <v>1159</v>
      </c>
      <c r="C4" s="19">
        <v>18</v>
      </c>
      <c r="D4" s="19">
        <v>0</v>
      </c>
      <c r="E4" s="20">
        <f>D4/C4</f>
        <v>0</v>
      </c>
      <c r="F4" s="19">
        <f>S4</f>
        <v>18</v>
      </c>
      <c r="G4" s="19">
        <f>C4-F4</f>
        <v>0</v>
      </c>
      <c r="I4">
        <v>1</v>
      </c>
      <c r="J4" t="s">
        <v>1159</v>
      </c>
      <c r="K4">
        <v>5</v>
      </c>
      <c r="L4">
        <v>8</v>
      </c>
      <c r="M4">
        <v>2</v>
      </c>
      <c r="N4">
        <v>2</v>
      </c>
      <c r="Q4">
        <v>1</v>
      </c>
      <c r="S4">
        <v>18</v>
      </c>
    </row>
    <row r="5" spans="1:19" ht="21" x14ac:dyDescent="0.6">
      <c r="A5" s="18"/>
      <c r="B5" s="18" t="s">
        <v>917</v>
      </c>
      <c r="C5" s="19">
        <v>24</v>
      </c>
      <c r="D5" s="19">
        <v>5</v>
      </c>
      <c r="E5" s="20">
        <f t="shared" ref="E5:E68" si="0">D5/C5</f>
        <v>0.20833333333333334</v>
      </c>
      <c r="F5" s="19">
        <f t="shared" ref="F5:F11" si="1">S5</f>
        <v>24</v>
      </c>
      <c r="G5" s="19">
        <f t="shared" ref="G5:G68" si="2">C5-F5</f>
        <v>0</v>
      </c>
      <c r="J5" t="s">
        <v>917</v>
      </c>
      <c r="K5">
        <v>4</v>
      </c>
      <c r="L5">
        <v>4</v>
      </c>
      <c r="M5">
        <v>2</v>
      </c>
      <c r="N5">
        <v>3</v>
      </c>
      <c r="O5">
        <v>4</v>
      </c>
      <c r="P5">
        <v>5</v>
      </c>
      <c r="Q5">
        <v>1</v>
      </c>
      <c r="R5">
        <v>1</v>
      </c>
      <c r="S5">
        <v>24</v>
      </c>
    </row>
    <row r="6" spans="1:19" ht="21" x14ac:dyDescent="0.6">
      <c r="A6" s="18"/>
      <c r="B6" s="18" t="s">
        <v>1083</v>
      </c>
      <c r="C6" s="19">
        <v>15</v>
      </c>
      <c r="D6" s="19">
        <v>3</v>
      </c>
      <c r="E6" s="20">
        <f t="shared" si="0"/>
        <v>0.2</v>
      </c>
      <c r="F6" s="19">
        <f t="shared" si="1"/>
        <v>15</v>
      </c>
      <c r="G6" s="19">
        <f t="shared" si="2"/>
        <v>0</v>
      </c>
      <c r="J6" t="s">
        <v>1083</v>
      </c>
      <c r="K6">
        <v>5</v>
      </c>
      <c r="L6">
        <v>3</v>
      </c>
      <c r="O6">
        <v>2</v>
      </c>
      <c r="Q6">
        <v>2</v>
      </c>
      <c r="R6">
        <v>3</v>
      </c>
      <c r="S6">
        <v>15</v>
      </c>
    </row>
    <row r="7" spans="1:19" ht="21" x14ac:dyDescent="0.6">
      <c r="A7" s="18"/>
      <c r="B7" s="18" t="s">
        <v>1129</v>
      </c>
      <c r="C7" s="19">
        <v>9</v>
      </c>
      <c r="D7" s="19">
        <v>1</v>
      </c>
      <c r="E7" s="20">
        <f t="shared" si="0"/>
        <v>0.1111111111111111</v>
      </c>
      <c r="F7" s="19">
        <f t="shared" si="1"/>
        <v>9</v>
      </c>
      <c r="G7" s="19">
        <f t="shared" si="2"/>
        <v>0</v>
      </c>
      <c r="J7" t="s">
        <v>1129</v>
      </c>
      <c r="K7">
        <v>2</v>
      </c>
      <c r="L7">
        <v>2</v>
      </c>
      <c r="N7">
        <v>2</v>
      </c>
      <c r="O7">
        <v>1</v>
      </c>
      <c r="P7">
        <v>1</v>
      </c>
      <c r="R7">
        <v>1</v>
      </c>
      <c r="S7">
        <v>9</v>
      </c>
    </row>
    <row r="8" spans="1:19" ht="21" x14ac:dyDescent="0.6">
      <c r="A8" s="18"/>
      <c r="B8" s="18" t="s">
        <v>1058</v>
      </c>
      <c r="C8" s="19">
        <v>8</v>
      </c>
      <c r="D8" s="19">
        <v>0</v>
      </c>
      <c r="E8" s="20">
        <f t="shared" si="0"/>
        <v>0</v>
      </c>
      <c r="F8" s="19">
        <f t="shared" si="1"/>
        <v>8</v>
      </c>
      <c r="G8" s="19">
        <f t="shared" si="2"/>
        <v>0</v>
      </c>
      <c r="J8" t="s">
        <v>1058</v>
      </c>
      <c r="K8">
        <v>4</v>
      </c>
      <c r="L8">
        <v>2</v>
      </c>
      <c r="M8">
        <v>1</v>
      </c>
      <c r="R8">
        <v>1</v>
      </c>
      <c r="S8">
        <v>8</v>
      </c>
    </row>
    <row r="9" spans="1:19" ht="21" x14ac:dyDescent="0.6">
      <c r="A9" s="18"/>
      <c r="B9" s="18" t="s">
        <v>1214</v>
      </c>
      <c r="C9" s="19">
        <v>7</v>
      </c>
      <c r="D9" s="19">
        <v>0</v>
      </c>
      <c r="E9" s="20">
        <f t="shared" si="0"/>
        <v>0</v>
      </c>
      <c r="F9" s="19">
        <f t="shared" si="1"/>
        <v>7</v>
      </c>
      <c r="G9" s="19">
        <f t="shared" si="2"/>
        <v>0</v>
      </c>
      <c r="J9" t="s">
        <v>1214</v>
      </c>
      <c r="K9">
        <v>1</v>
      </c>
      <c r="L9">
        <v>1</v>
      </c>
      <c r="M9">
        <v>2</v>
      </c>
      <c r="N9">
        <v>3</v>
      </c>
      <c r="S9">
        <v>7</v>
      </c>
    </row>
    <row r="10" spans="1:19" ht="21" x14ac:dyDescent="0.6">
      <c r="A10" s="18"/>
      <c r="B10" s="18" t="s">
        <v>1018</v>
      </c>
      <c r="C10" s="19">
        <v>13</v>
      </c>
      <c r="D10" s="19">
        <v>0</v>
      </c>
      <c r="E10" s="20">
        <f t="shared" si="0"/>
        <v>0</v>
      </c>
      <c r="F10" s="19">
        <f t="shared" si="1"/>
        <v>13</v>
      </c>
      <c r="G10" s="19">
        <f t="shared" si="2"/>
        <v>0</v>
      </c>
      <c r="J10" t="s">
        <v>1018</v>
      </c>
      <c r="K10">
        <v>9</v>
      </c>
      <c r="L10">
        <v>1</v>
      </c>
      <c r="N10">
        <v>2</v>
      </c>
      <c r="P10">
        <v>1</v>
      </c>
      <c r="S10">
        <v>13</v>
      </c>
    </row>
    <row r="11" spans="1:19" ht="21" x14ac:dyDescent="0.6">
      <c r="A11" s="18"/>
      <c r="B11" s="18" t="s">
        <v>993</v>
      </c>
      <c r="C11" s="19">
        <v>8</v>
      </c>
      <c r="D11" s="19">
        <v>1</v>
      </c>
      <c r="E11" s="20">
        <f t="shared" si="0"/>
        <v>0.125</v>
      </c>
      <c r="F11" s="19">
        <f t="shared" si="1"/>
        <v>8</v>
      </c>
      <c r="G11" s="19">
        <f t="shared" si="2"/>
        <v>0</v>
      </c>
      <c r="J11" t="s">
        <v>993</v>
      </c>
      <c r="K11">
        <v>2</v>
      </c>
      <c r="L11">
        <v>2</v>
      </c>
      <c r="M11">
        <v>1</v>
      </c>
      <c r="N11">
        <v>1</v>
      </c>
      <c r="P11">
        <v>1</v>
      </c>
      <c r="R11">
        <v>1</v>
      </c>
      <c r="S11">
        <v>8</v>
      </c>
    </row>
    <row r="12" spans="1:19" ht="24.6" x14ac:dyDescent="0.7">
      <c r="A12" s="22" t="s">
        <v>3717</v>
      </c>
      <c r="B12" s="22"/>
      <c r="C12" s="23">
        <v>102</v>
      </c>
      <c r="D12" s="23">
        <f>SUM(D4:D11)</f>
        <v>10</v>
      </c>
      <c r="E12" s="24">
        <f t="shared" si="0"/>
        <v>9.8039215686274508E-2</v>
      </c>
      <c r="F12" s="23">
        <f>SUM(F4:F11)</f>
        <v>102</v>
      </c>
      <c r="G12" s="23">
        <f t="shared" si="2"/>
        <v>0</v>
      </c>
      <c r="I12" t="s">
        <v>3717</v>
      </c>
      <c r="K12">
        <v>32</v>
      </c>
      <c r="L12">
        <v>23</v>
      </c>
      <c r="M12">
        <v>8</v>
      </c>
      <c r="N12">
        <v>13</v>
      </c>
      <c r="O12">
        <v>7</v>
      </c>
      <c r="P12">
        <v>8</v>
      </c>
      <c r="Q12">
        <v>4</v>
      </c>
      <c r="R12">
        <v>7</v>
      </c>
      <c r="S12">
        <v>102</v>
      </c>
    </row>
    <row r="13" spans="1:19" ht="21" x14ac:dyDescent="0.6">
      <c r="A13" s="18">
        <v>2</v>
      </c>
      <c r="B13" s="18" t="s">
        <v>1264</v>
      </c>
      <c r="C13" s="19">
        <v>9</v>
      </c>
      <c r="D13" s="19">
        <v>3</v>
      </c>
      <c r="E13" s="20">
        <f t="shared" si="0"/>
        <v>0.33333333333333331</v>
      </c>
      <c r="F13" s="19">
        <f>S13</f>
        <v>9</v>
      </c>
      <c r="G13" s="19">
        <f t="shared" si="2"/>
        <v>0</v>
      </c>
      <c r="I13">
        <v>2</v>
      </c>
      <c r="J13" t="s">
        <v>1264</v>
      </c>
      <c r="K13">
        <v>1</v>
      </c>
      <c r="L13">
        <v>1</v>
      </c>
      <c r="M13">
        <v>1</v>
      </c>
      <c r="O13">
        <v>1</v>
      </c>
      <c r="P13">
        <v>1</v>
      </c>
      <c r="Q13">
        <v>1</v>
      </c>
      <c r="R13">
        <v>3</v>
      </c>
      <c r="S13">
        <v>9</v>
      </c>
    </row>
    <row r="14" spans="1:19" ht="21" x14ac:dyDescent="0.6">
      <c r="A14" s="18"/>
      <c r="B14" s="18" t="s">
        <v>1322</v>
      </c>
      <c r="C14" s="19">
        <v>9</v>
      </c>
      <c r="D14" s="19">
        <v>0</v>
      </c>
      <c r="E14" s="20">
        <f t="shared" si="0"/>
        <v>0</v>
      </c>
      <c r="F14" s="19">
        <f t="shared" ref="F14:F17" si="3">S14</f>
        <v>9</v>
      </c>
      <c r="G14" s="19">
        <f t="shared" si="2"/>
        <v>0</v>
      </c>
      <c r="J14" t="s">
        <v>1322</v>
      </c>
      <c r="K14">
        <v>4</v>
      </c>
      <c r="L14">
        <v>3</v>
      </c>
      <c r="O14">
        <v>1</v>
      </c>
      <c r="R14">
        <v>1</v>
      </c>
      <c r="S14">
        <v>9</v>
      </c>
    </row>
    <row r="15" spans="1:19" ht="21" x14ac:dyDescent="0.6">
      <c r="A15" s="18"/>
      <c r="B15" s="18" t="s">
        <v>1350</v>
      </c>
      <c r="C15" s="19">
        <v>11</v>
      </c>
      <c r="D15" s="19">
        <v>2</v>
      </c>
      <c r="E15" s="20">
        <f t="shared" si="0"/>
        <v>0.18181818181818182</v>
      </c>
      <c r="F15" s="19">
        <f t="shared" si="3"/>
        <v>11</v>
      </c>
      <c r="G15" s="19">
        <f t="shared" si="2"/>
        <v>0</v>
      </c>
      <c r="J15" t="s">
        <v>1350</v>
      </c>
      <c r="K15">
        <v>1</v>
      </c>
      <c r="L15">
        <v>2</v>
      </c>
      <c r="M15">
        <v>3</v>
      </c>
      <c r="P15">
        <v>2</v>
      </c>
      <c r="Q15">
        <v>1</v>
      </c>
      <c r="R15">
        <v>2</v>
      </c>
      <c r="S15">
        <v>11</v>
      </c>
    </row>
    <row r="16" spans="1:19" ht="21" x14ac:dyDescent="0.6">
      <c r="A16" s="18"/>
      <c r="B16" s="18" t="s">
        <v>1293</v>
      </c>
      <c r="C16" s="19">
        <v>9</v>
      </c>
      <c r="D16" s="19">
        <v>1</v>
      </c>
      <c r="E16" s="20">
        <f t="shared" si="0"/>
        <v>0.1111111111111111</v>
      </c>
      <c r="F16" s="19">
        <f t="shared" si="3"/>
        <v>9</v>
      </c>
      <c r="G16" s="19">
        <f t="shared" si="2"/>
        <v>0</v>
      </c>
      <c r="J16" t="s">
        <v>1293</v>
      </c>
      <c r="K16">
        <v>2</v>
      </c>
      <c r="L16">
        <v>2</v>
      </c>
      <c r="M16">
        <v>2</v>
      </c>
      <c r="O16">
        <v>2</v>
      </c>
      <c r="R16">
        <v>1</v>
      </c>
      <c r="S16">
        <v>9</v>
      </c>
    </row>
    <row r="17" spans="1:19" ht="21" x14ac:dyDescent="0.6">
      <c r="A17" s="18"/>
      <c r="B17" s="18" t="s">
        <v>1236</v>
      </c>
      <c r="C17" s="19">
        <v>9</v>
      </c>
      <c r="D17" s="19">
        <v>5</v>
      </c>
      <c r="E17" s="20">
        <f t="shared" si="0"/>
        <v>0.55555555555555558</v>
      </c>
      <c r="F17" s="19">
        <f t="shared" si="3"/>
        <v>9</v>
      </c>
      <c r="G17" s="19">
        <f t="shared" si="2"/>
        <v>0</v>
      </c>
      <c r="J17" t="s">
        <v>1236</v>
      </c>
      <c r="K17">
        <v>1</v>
      </c>
      <c r="L17">
        <v>1</v>
      </c>
      <c r="N17">
        <v>3</v>
      </c>
      <c r="Q17">
        <v>2</v>
      </c>
      <c r="R17">
        <v>2</v>
      </c>
      <c r="S17">
        <v>9</v>
      </c>
    </row>
    <row r="18" spans="1:19" ht="24.6" x14ac:dyDescent="0.7">
      <c r="A18" s="22" t="s">
        <v>3718</v>
      </c>
      <c r="B18" s="22"/>
      <c r="C18" s="23">
        <v>47</v>
      </c>
      <c r="D18" s="23">
        <f>SUM(D13:D17)</f>
        <v>11</v>
      </c>
      <c r="E18" s="24">
        <f t="shared" si="0"/>
        <v>0.23404255319148937</v>
      </c>
      <c r="F18" s="23">
        <f>SUM(F13:F17)</f>
        <v>47</v>
      </c>
      <c r="G18" s="23">
        <f t="shared" si="2"/>
        <v>0</v>
      </c>
      <c r="I18" t="s">
        <v>3718</v>
      </c>
      <c r="K18">
        <v>9</v>
      </c>
      <c r="L18">
        <v>9</v>
      </c>
      <c r="M18">
        <v>6</v>
      </c>
      <c r="N18">
        <v>3</v>
      </c>
      <c r="O18">
        <v>4</v>
      </c>
      <c r="P18">
        <v>3</v>
      </c>
      <c r="Q18">
        <v>4</v>
      </c>
      <c r="R18">
        <v>9</v>
      </c>
      <c r="S18">
        <v>47</v>
      </c>
    </row>
    <row r="19" spans="1:19" ht="21" x14ac:dyDescent="0.6">
      <c r="A19" s="18">
        <v>3</v>
      </c>
      <c r="B19" s="18" t="s">
        <v>1476</v>
      </c>
      <c r="C19" s="19">
        <v>12</v>
      </c>
      <c r="D19" s="19">
        <v>0</v>
      </c>
      <c r="E19" s="20">
        <f t="shared" si="0"/>
        <v>0</v>
      </c>
      <c r="F19" s="19">
        <f>S19</f>
        <v>12</v>
      </c>
      <c r="G19" s="19">
        <f t="shared" si="2"/>
        <v>0</v>
      </c>
      <c r="I19">
        <v>3</v>
      </c>
      <c r="J19" t="s">
        <v>1476</v>
      </c>
      <c r="K19">
        <v>8</v>
      </c>
      <c r="L19">
        <v>2</v>
      </c>
      <c r="N19">
        <v>1</v>
      </c>
      <c r="P19">
        <v>1</v>
      </c>
      <c r="S19">
        <v>12</v>
      </c>
    </row>
    <row r="20" spans="1:19" ht="21" x14ac:dyDescent="0.6">
      <c r="A20" s="18"/>
      <c r="B20" s="18" t="s">
        <v>1382</v>
      </c>
      <c r="C20" s="19">
        <v>8</v>
      </c>
      <c r="D20" s="19">
        <v>2</v>
      </c>
      <c r="E20" s="20">
        <f t="shared" si="0"/>
        <v>0.25</v>
      </c>
      <c r="F20" s="19">
        <f t="shared" ref="F20:F23" si="4">S20</f>
        <v>8</v>
      </c>
      <c r="G20" s="19">
        <f t="shared" si="2"/>
        <v>0</v>
      </c>
      <c r="J20" t="s">
        <v>1382</v>
      </c>
      <c r="K20">
        <v>1</v>
      </c>
      <c r="L20">
        <v>3</v>
      </c>
      <c r="M20">
        <v>1</v>
      </c>
      <c r="N20">
        <v>2</v>
      </c>
      <c r="O20">
        <v>1</v>
      </c>
      <c r="S20">
        <v>8</v>
      </c>
    </row>
    <row r="21" spans="1:19" ht="21" x14ac:dyDescent="0.6">
      <c r="A21" s="18"/>
      <c r="B21" s="18" t="s">
        <v>1407</v>
      </c>
      <c r="C21" s="19">
        <v>14</v>
      </c>
      <c r="D21" s="19">
        <v>3</v>
      </c>
      <c r="E21" s="20">
        <f t="shared" si="0"/>
        <v>0.21428571428571427</v>
      </c>
      <c r="F21" s="19">
        <f t="shared" si="4"/>
        <v>14</v>
      </c>
      <c r="G21" s="19">
        <f t="shared" si="2"/>
        <v>0</v>
      </c>
      <c r="J21" t="s">
        <v>1407</v>
      </c>
      <c r="K21">
        <v>1</v>
      </c>
      <c r="L21">
        <v>1</v>
      </c>
      <c r="M21">
        <v>3</v>
      </c>
      <c r="N21">
        <v>3</v>
      </c>
      <c r="O21">
        <v>2</v>
      </c>
      <c r="Q21">
        <v>2</v>
      </c>
      <c r="R21">
        <v>2</v>
      </c>
      <c r="S21">
        <v>14</v>
      </c>
    </row>
    <row r="22" spans="1:19" ht="21" x14ac:dyDescent="0.6">
      <c r="A22" s="18"/>
      <c r="B22" s="18" t="s">
        <v>1513</v>
      </c>
      <c r="C22" s="19">
        <v>12</v>
      </c>
      <c r="D22" s="19">
        <v>1</v>
      </c>
      <c r="E22" s="20">
        <f t="shared" si="0"/>
        <v>8.3333333333333329E-2</v>
      </c>
      <c r="F22" s="19">
        <f t="shared" si="4"/>
        <v>12</v>
      </c>
      <c r="G22" s="19">
        <f t="shared" si="2"/>
        <v>0</v>
      </c>
      <c r="J22" t="s">
        <v>1513</v>
      </c>
      <c r="L22">
        <v>3</v>
      </c>
      <c r="M22">
        <v>2</v>
      </c>
      <c r="N22">
        <v>4</v>
      </c>
      <c r="O22">
        <v>2</v>
      </c>
      <c r="P22">
        <v>1</v>
      </c>
      <c r="S22">
        <v>12</v>
      </c>
    </row>
    <row r="23" spans="1:19" ht="21" x14ac:dyDescent="0.6">
      <c r="A23" s="18"/>
      <c r="B23" s="18" t="s">
        <v>1451</v>
      </c>
      <c r="C23" s="19">
        <v>8</v>
      </c>
      <c r="D23" s="19">
        <v>2</v>
      </c>
      <c r="E23" s="20">
        <f t="shared" si="0"/>
        <v>0.25</v>
      </c>
      <c r="F23" s="19">
        <f t="shared" si="4"/>
        <v>8</v>
      </c>
      <c r="G23" s="19">
        <f t="shared" si="2"/>
        <v>0</v>
      </c>
      <c r="J23" t="s">
        <v>1451</v>
      </c>
      <c r="K23">
        <v>1</v>
      </c>
      <c r="L23">
        <v>2</v>
      </c>
      <c r="M23">
        <v>2</v>
      </c>
      <c r="O23">
        <v>1</v>
      </c>
      <c r="Q23">
        <v>1</v>
      </c>
      <c r="R23">
        <v>1</v>
      </c>
      <c r="S23">
        <v>8</v>
      </c>
    </row>
    <row r="24" spans="1:19" ht="24.6" x14ac:dyDescent="0.7">
      <c r="A24" s="22" t="s">
        <v>3719</v>
      </c>
      <c r="B24" s="22"/>
      <c r="C24" s="23">
        <v>54</v>
      </c>
      <c r="D24" s="23">
        <f>SUM(D19:D23)</f>
        <v>8</v>
      </c>
      <c r="E24" s="24">
        <f t="shared" si="0"/>
        <v>0.14814814814814814</v>
      </c>
      <c r="F24" s="23">
        <f>SUM(F19:F23)</f>
        <v>54</v>
      </c>
      <c r="G24" s="23">
        <f t="shared" si="2"/>
        <v>0</v>
      </c>
      <c r="I24" t="s">
        <v>3719</v>
      </c>
      <c r="K24">
        <v>11</v>
      </c>
      <c r="L24">
        <v>11</v>
      </c>
      <c r="M24">
        <v>8</v>
      </c>
      <c r="N24">
        <v>10</v>
      </c>
      <c r="O24">
        <v>6</v>
      </c>
      <c r="P24">
        <v>2</v>
      </c>
      <c r="Q24">
        <v>3</v>
      </c>
      <c r="R24">
        <v>3</v>
      </c>
      <c r="S24">
        <v>54</v>
      </c>
    </row>
    <row r="25" spans="1:19" ht="21" x14ac:dyDescent="0.6">
      <c r="A25" s="18">
        <v>4</v>
      </c>
      <c r="B25" s="18" t="s">
        <v>1747</v>
      </c>
      <c r="C25" s="19">
        <v>4</v>
      </c>
      <c r="D25" s="19">
        <v>0</v>
      </c>
      <c r="E25" s="20">
        <f t="shared" si="0"/>
        <v>0</v>
      </c>
      <c r="F25" s="19">
        <f>S25</f>
        <v>4</v>
      </c>
      <c r="G25" s="19">
        <f t="shared" si="2"/>
        <v>0</v>
      </c>
      <c r="I25">
        <v>4</v>
      </c>
      <c r="J25" t="s">
        <v>1747</v>
      </c>
      <c r="M25">
        <v>1</v>
      </c>
      <c r="N25">
        <v>2</v>
      </c>
      <c r="Q25">
        <v>1</v>
      </c>
      <c r="S25">
        <v>4</v>
      </c>
    </row>
    <row r="26" spans="1:19" ht="21" x14ac:dyDescent="0.6">
      <c r="A26" s="18"/>
      <c r="B26" s="18" t="s">
        <v>1549</v>
      </c>
      <c r="C26" s="19">
        <v>7</v>
      </c>
      <c r="D26" s="19">
        <v>1</v>
      </c>
      <c r="E26" s="20">
        <f t="shared" si="0"/>
        <v>0.14285714285714285</v>
      </c>
      <c r="F26" s="19">
        <f t="shared" ref="F26:F32" si="5">S26</f>
        <v>7</v>
      </c>
      <c r="G26" s="19">
        <f t="shared" si="2"/>
        <v>0</v>
      </c>
      <c r="J26" t="s">
        <v>1549</v>
      </c>
      <c r="K26">
        <v>1</v>
      </c>
      <c r="L26">
        <v>3</v>
      </c>
      <c r="Q26">
        <v>1</v>
      </c>
      <c r="R26">
        <v>2</v>
      </c>
      <c r="S26">
        <v>7</v>
      </c>
    </row>
    <row r="27" spans="1:19" ht="21" x14ac:dyDescent="0.6">
      <c r="A27" s="18"/>
      <c r="B27" s="18" t="s">
        <v>1569</v>
      </c>
      <c r="C27" s="19">
        <v>8</v>
      </c>
      <c r="D27" s="19">
        <v>0</v>
      </c>
      <c r="E27" s="20">
        <f t="shared" si="0"/>
        <v>0</v>
      </c>
      <c r="F27" s="19">
        <f t="shared" si="5"/>
        <v>8</v>
      </c>
      <c r="G27" s="19">
        <f t="shared" si="2"/>
        <v>0</v>
      </c>
      <c r="J27" t="s">
        <v>1569</v>
      </c>
      <c r="K27">
        <v>5</v>
      </c>
      <c r="L27">
        <v>2</v>
      </c>
      <c r="R27">
        <v>1</v>
      </c>
      <c r="S27">
        <v>8</v>
      </c>
    </row>
    <row r="28" spans="1:19" ht="21" x14ac:dyDescent="0.6">
      <c r="A28" s="18"/>
      <c r="B28" s="18" t="s">
        <v>1594</v>
      </c>
      <c r="C28" s="19">
        <v>16</v>
      </c>
      <c r="D28" s="19">
        <v>1</v>
      </c>
      <c r="E28" s="20">
        <f t="shared" si="0"/>
        <v>6.25E-2</v>
      </c>
      <c r="F28" s="19">
        <f t="shared" si="5"/>
        <v>16</v>
      </c>
      <c r="G28" s="19">
        <f t="shared" si="2"/>
        <v>0</v>
      </c>
      <c r="J28" t="s">
        <v>1594</v>
      </c>
      <c r="K28">
        <v>4</v>
      </c>
      <c r="L28">
        <v>1</v>
      </c>
      <c r="M28">
        <v>4</v>
      </c>
      <c r="N28">
        <v>2</v>
      </c>
      <c r="O28">
        <v>2</v>
      </c>
      <c r="P28">
        <v>1</v>
      </c>
      <c r="Q28">
        <v>2</v>
      </c>
      <c r="S28">
        <v>16</v>
      </c>
    </row>
    <row r="29" spans="1:19" ht="21" x14ac:dyDescent="0.6">
      <c r="A29" s="18"/>
      <c r="B29" s="18" t="s">
        <v>1661</v>
      </c>
      <c r="C29" s="19">
        <v>11</v>
      </c>
      <c r="D29" s="19">
        <v>3</v>
      </c>
      <c r="E29" s="20">
        <f t="shared" si="0"/>
        <v>0.27272727272727271</v>
      </c>
      <c r="F29" s="19">
        <f t="shared" si="5"/>
        <v>11</v>
      </c>
      <c r="G29" s="19">
        <f t="shared" si="2"/>
        <v>0</v>
      </c>
      <c r="J29" t="s">
        <v>1661</v>
      </c>
      <c r="K29">
        <v>2</v>
      </c>
      <c r="L29">
        <v>3</v>
      </c>
      <c r="N29">
        <v>1</v>
      </c>
      <c r="P29">
        <v>1</v>
      </c>
      <c r="Q29">
        <v>1</v>
      </c>
      <c r="R29">
        <v>3</v>
      </c>
      <c r="S29">
        <v>11</v>
      </c>
    </row>
    <row r="30" spans="1:19" ht="21" x14ac:dyDescent="0.6">
      <c r="A30" s="18"/>
      <c r="B30" s="18" t="s">
        <v>1714</v>
      </c>
      <c r="C30" s="19">
        <v>12</v>
      </c>
      <c r="D30" s="19">
        <v>3</v>
      </c>
      <c r="E30" s="20">
        <f t="shared" si="0"/>
        <v>0.25</v>
      </c>
      <c r="F30" s="19">
        <f t="shared" si="5"/>
        <v>12</v>
      </c>
      <c r="G30" s="19">
        <f t="shared" si="2"/>
        <v>0</v>
      </c>
      <c r="J30" t="s">
        <v>1714</v>
      </c>
      <c r="K30">
        <v>3</v>
      </c>
      <c r="L30">
        <v>2</v>
      </c>
      <c r="M30">
        <v>2</v>
      </c>
      <c r="O30">
        <v>2</v>
      </c>
      <c r="R30">
        <v>3</v>
      </c>
      <c r="S30">
        <v>12</v>
      </c>
    </row>
    <row r="31" spans="1:19" ht="21" x14ac:dyDescent="0.6">
      <c r="A31" s="18"/>
      <c r="B31" s="18" t="s">
        <v>1695</v>
      </c>
      <c r="C31" s="19">
        <v>6</v>
      </c>
      <c r="D31" s="19">
        <v>2</v>
      </c>
      <c r="E31" s="20">
        <f t="shared" si="0"/>
        <v>0.33333333333333331</v>
      </c>
      <c r="F31" s="19">
        <f t="shared" si="5"/>
        <v>6</v>
      </c>
      <c r="G31" s="19">
        <f t="shared" si="2"/>
        <v>0</v>
      </c>
      <c r="J31" t="s">
        <v>1695</v>
      </c>
      <c r="K31">
        <v>1</v>
      </c>
      <c r="L31">
        <v>2</v>
      </c>
      <c r="N31">
        <v>1</v>
      </c>
      <c r="Q31">
        <v>2</v>
      </c>
      <c r="S31">
        <v>6</v>
      </c>
    </row>
    <row r="32" spans="1:19" ht="21" x14ac:dyDescent="0.6">
      <c r="A32" s="18"/>
      <c r="B32" s="18" t="s">
        <v>1639</v>
      </c>
      <c r="C32" s="19">
        <v>7</v>
      </c>
      <c r="D32" s="19">
        <v>0</v>
      </c>
      <c r="E32" s="20">
        <f t="shared" si="0"/>
        <v>0</v>
      </c>
      <c r="F32" s="19">
        <f t="shared" si="5"/>
        <v>7</v>
      </c>
      <c r="G32" s="19">
        <f t="shared" si="2"/>
        <v>0</v>
      </c>
      <c r="J32" t="s">
        <v>1639</v>
      </c>
      <c r="K32">
        <v>1</v>
      </c>
      <c r="L32">
        <v>1</v>
      </c>
      <c r="M32">
        <v>1</v>
      </c>
      <c r="N32">
        <v>1</v>
      </c>
      <c r="Q32">
        <v>3</v>
      </c>
      <c r="S32">
        <v>7</v>
      </c>
    </row>
    <row r="33" spans="1:19" ht="24.6" x14ac:dyDescent="0.7">
      <c r="A33" s="22" t="s">
        <v>3720</v>
      </c>
      <c r="B33" s="22"/>
      <c r="C33" s="23">
        <v>71</v>
      </c>
      <c r="D33" s="23">
        <f>SUM(D25:D32)</f>
        <v>10</v>
      </c>
      <c r="E33" s="24">
        <f t="shared" si="0"/>
        <v>0.14084507042253522</v>
      </c>
      <c r="F33" s="23">
        <f>SUM(F25:F32)</f>
        <v>71</v>
      </c>
      <c r="G33" s="23">
        <f t="shared" si="2"/>
        <v>0</v>
      </c>
      <c r="I33" t="s">
        <v>3720</v>
      </c>
      <c r="K33">
        <v>17</v>
      </c>
      <c r="L33">
        <v>14</v>
      </c>
      <c r="M33">
        <v>8</v>
      </c>
      <c r="N33">
        <v>7</v>
      </c>
      <c r="O33">
        <v>4</v>
      </c>
      <c r="P33">
        <v>2</v>
      </c>
      <c r="Q33">
        <v>10</v>
      </c>
      <c r="R33">
        <v>9</v>
      </c>
      <c r="S33">
        <v>71</v>
      </c>
    </row>
    <row r="34" spans="1:19" ht="21" x14ac:dyDescent="0.6">
      <c r="A34" s="18">
        <v>5</v>
      </c>
      <c r="B34" s="18" t="s">
        <v>1794</v>
      </c>
      <c r="C34" s="19">
        <v>15</v>
      </c>
      <c r="D34" s="19">
        <v>0</v>
      </c>
      <c r="E34" s="20">
        <f t="shared" si="0"/>
        <v>0</v>
      </c>
      <c r="F34" s="19">
        <f>S34</f>
        <v>15</v>
      </c>
      <c r="G34" s="19">
        <f t="shared" si="2"/>
        <v>0</v>
      </c>
      <c r="I34">
        <v>5</v>
      </c>
      <c r="J34" t="s">
        <v>1794</v>
      </c>
      <c r="K34">
        <v>8</v>
      </c>
      <c r="L34">
        <v>3</v>
      </c>
      <c r="N34">
        <v>2</v>
      </c>
      <c r="O34">
        <v>2</v>
      </c>
      <c r="S34">
        <v>15</v>
      </c>
    </row>
    <row r="35" spans="1:19" ht="21" x14ac:dyDescent="0.6">
      <c r="A35" s="18"/>
      <c r="B35" s="18" t="s">
        <v>1864</v>
      </c>
      <c r="C35" s="19">
        <v>9</v>
      </c>
      <c r="D35" s="19">
        <v>0</v>
      </c>
      <c r="E35" s="20">
        <f t="shared" si="0"/>
        <v>0</v>
      </c>
      <c r="F35" s="19">
        <f t="shared" ref="F35:F41" si="6">S35</f>
        <v>9</v>
      </c>
      <c r="G35" s="19">
        <f t="shared" si="2"/>
        <v>0</v>
      </c>
      <c r="J35" t="s">
        <v>1864</v>
      </c>
      <c r="K35">
        <v>5</v>
      </c>
      <c r="L35">
        <v>3</v>
      </c>
      <c r="M35">
        <v>1</v>
      </c>
      <c r="S35">
        <v>9</v>
      </c>
    </row>
    <row r="36" spans="1:19" ht="21" x14ac:dyDescent="0.6">
      <c r="A36" s="18"/>
      <c r="B36" s="18" t="s">
        <v>1933</v>
      </c>
      <c r="C36" s="19">
        <v>8</v>
      </c>
      <c r="D36" s="19">
        <v>0</v>
      </c>
      <c r="E36" s="20">
        <f t="shared" si="0"/>
        <v>0</v>
      </c>
      <c r="F36" s="19">
        <f t="shared" si="6"/>
        <v>8</v>
      </c>
      <c r="G36" s="19">
        <f t="shared" si="2"/>
        <v>0</v>
      </c>
      <c r="J36" t="s">
        <v>1933</v>
      </c>
      <c r="K36">
        <v>4</v>
      </c>
      <c r="M36">
        <v>1</v>
      </c>
      <c r="N36">
        <v>2</v>
      </c>
      <c r="O36">
        <v>1</v>
      </c>
      <c r="S36">
        <v>8</v>
      </c>
    </row>
    <row r="37" spans="1:19" ht="21" x14ac:dyDescent="0.6">
      <c r="A37" s="18"/>
      <c r="B37" s="18" t="s">
        <v>1908</v>
      </c>
      <c r="C37" s="19">
        <v>8</v>
      </c>
      <c r="D37" s="19">
        <v>1</v>
      </c>
      <c r="E37" s="20">
        <f t="shared" si="0"/>
        <v>0.125</v>
      </c>
      <c r="F37" s="19">
        <f t="shared" si="6"/>
        <v>8</v>
      </c>
      <c r="G37" s="19">
        <f t="shared" si="2"/>
        <v>0</v>
      </c>
      <c r="J37" t="s">
        <v>1908</v>
      </c>
      <c r="K37">
        <v>2</v>
      </c>
      <c r="M37">
        <v>2</v>
      </c>
      <c r="N37">
        <v>1</v>
      </c>
      <c r="P37">
        <v>1</v>
      </c>
      <c r="Q37">
        <v>2</v>
      </c>
      <c r="S37">
        <v>8</v>
      </c>
    </row>
    <row r="38" spans="1:19" ht="21" x14ac:dyDescent="0.6">
      <c r="A38" s="18"/>
      <c r="B38" s="18" t="s">
        <v>1760</v>
      </c>
      <c r="C38" s="19">
        <v>11</v>
      </c>
      <c r="D38" s="19">
        <v>0</v>
      </c>
      <c r="E38" s="20">
        <f t="shared" si="0"/>
        <v>0</v>
      </c>
      <c r="F38" s="19">
        <f t="shared" si="6"/>
        <v>11</v>
      </c>
      <c r="G38" s="19">
        <f t="shared" si="2"/>
        <v>0</v>
      </c>
      <c r="J38" t="s">
        <v>1760</v>
      </c>
      <c r="K38">
        <v>1</v>
      </c>
      <c r="L38">
        <v>3</v>
      </c>
      <c r="M38">
        <v>1</v>
      </c>
      <c r="N38">
        <v>2</v>
      </c>
      <c r="O38">
        <v>3</v>
      </c>
      <c r="Q38">
        <v>1</v>
      </c>
      <c r="S38">
        <v>11</v>
      </c>
    </row>
    <row r="39" spans="1:19" ht="21" x14ac:dyDescent="0.6">
      <c r="A39" s="18"/>
      <c r="B39" s="18" t="s">
        <v>1898</v>
      </c>
      <c r="C39" s="19">
        <v>3</v>
      </c>
      <c r="D39" s="19">
        <v>0</v>
      </c>
      <c r="E39" s="20">
        <f t="shared" si="0"/>
        <v>0</v>
      </c>
      <c r="F39" s="19">
        <f t="shared" si="6"/>
        <v>3</v>
      </c>
      <c r="G39" s="19">
        <f t="shared" si="2"/>
        <v>0</v>
      </c>
      <c r="J39" t="s">
        <v>1898</v>
      </c>
      <c r="K39">
        <v>2</v>
      </c>
      <c r="Q39">
        <v>1</v>
      </c>
      <c r="S39">
        <v>3</v>
      </c>
    </row>
    <row r="40" spans="1:19" ht="21" x14ac:dyDescent="0.6">
      <c r="A40" s="18"/>
      <c r="B40" s="18" t="s">
        <v>1891</v>
      </c>
      <c r="C40" s="19">
        <v>2</v>
      </c>
      <c r="D40" s="19">
        <v>0</v>
      </c>
      <c r="E40" s="20">
        <f t="shared" si="0"/>
        <v>0</v>
      </c>
      <c r="F40" s="19">
        <f t="shared" si="6"/>
        <v>2</v>
      </c>
      <c r="G40" s="19">
        <f t="shared" si="2"/>
        <v>0</v>
      </c>
      <c r="J40" t="s">
        <v>1891</v>
      </c>
      <c r="K40">
        <v>1</v>
      </c>
      <c r="M40">
        <v>1</v>
      </c>
      <c r="S40">
        <v>2</v>
      </c>
    </row>
    <row r="41" spans="1:19" ht="21" x14ac:dyDescent="0.6">
      <c r="A41" s="18"/>
      <c r="B41" s="18" t="s">
        <v>1834</v>
      </c>
      <c r="C41" s="19">
        <v>10</v>
      </c>
      <c r="D41" s="19">
        <v>0</v>
      </c>
      <c r="E41" s="20">
        <f t="shared" si="0"/>
        <v>0</v>
      </c>
      <c r="F41" s="19">
        <f t="shared" si="6"/>
        <v>10</v>
      </c>
      <c r="G41" s="19">
        <f t="shared" si="2"/>
        <v>0</v>
      </c>
      <c r="J41" t="s">
        <v>1834</v>
      </c>
      <c r="K41">
        <v>2</v>
      </c>
      <c r="L41">
        <v>3</v>
      </c>
      <c r="M41">
        <v>2</v>
      </c>
      <c r="N41">
        <v>1</v>
      </c>
      <c r="O41">
        <v>2</v>
      </c>
      <c r="S41">
        <v>10</v>
      </c>
    </row>
    <row r="42" spans="1:19" ht="24.6" x14ac:dyDescent="0.7">
      <c r="A42" s="22" t="s">
        <v>3721</v>
      </c>
      <c r="B42" s="22"/>
      <c r="C42" s="23">
        <v>66</v>
      </c>
      <c r="D42" s="23">
        <f>SUM(D34:D41)</f>
        <v>1</v>
      </c>
      <c r="E42" s="24">
        <f t="shared" si="0"/>
        <v>1.5151515151515152E-2</v>
      </c>
      <c r="F42" s="23">
        <f>SUM(F34:F41)</f>
        <v>66</v>
      </c>
      <c r="G42" s="23">
        <f t="shared" si="2"/>
        <v>0</v>
      </c>
      <c r="I42" t="s">
        <v>3721</v>
      </c>
      <c r="K42">
        <v>25</v>
      </c>
      <c r="L42">
        <v>12</v>
      </c>
      <c r="M42">
        <v>8</v>
      </c>
      <c r="N42">
        <v>8</v>
      </c>
      <c r="O42">
        <v>8</v>
      </c>
      <c r="P42">
        <v>1</v>
      </c>
      <c r="Q42">
        <v>4</v>
      </c>
      <c r="S42">
        <v>66</v>
      </c>
    </row>
    <row r="43" spans="1:19" ht="21" x14ac:dyDescent="0.6">
      <c r="A43" s="18">
        <v>6</v>
      </c>
      <c r="B43" s="18" t="s">
        <v>2032</v>
      </c>
      <c r="C43" s="19">
        <v>12</v>
      </c>
      <c r="D43" s="19">
        <v>4</v>
      </c>
      <c r="E43" s="20">
        <f t="shared" si="0"/>
        <v>0.33333333333333331</v>
      </c>
      <c r="F43" s="19">
        <f>S43</f>
        <v>12</v>
      </c>
      <c r="G43" s="19">
        <f t="shared" si="2"/>
        <v>0</v>
      </c>
      <c r="I43">
        <v>6</v>
      </c>
      <c r="J43" t="s">
        <v>2032</v>
      </c>
      <c r="K43">
        <v>1</v>
      </c>
      <c r="L43">
        <v>1</v>
      </c>
      <c r="M43">
        <v>1</v>
      </c>
      <c r="N43">
        <v>1</v>
      </c>
      <c r="O43">
        <v>3</v>
      </c>
      <c r="Q43">
        <v>1</v>
      </c>
      <c r="R43">
        <v>4</v>
      </c>
      <c r="S43">
        <v>12</v>
      </c>
    </row>
    <row r="44" spans="1:19" ht="21" x14ac:dyDescent="0.6">
      <c r="A44" s="18"/>
      <c r="B44" s="18" t="s">
        <v>2090</v>
      </c>
      <c r="C44" s="19">
        <v>11</v>
      </c>
      <c r="D44" s="19">
        <v>0</v>
      </c>
      <c r="E44" s="20">
        <f t="shared" si="0"/>
        <v>0</v>
      </c>
      <c r="F44" s="19">
        <f t="shared" ref="F44:F50" si="7">S44</f>
        <v>11</v>
      </c>
      <c r="G44" s="19">
        <f t="shared" si="2"/>
        <v>0</v>
      </c>
      <c r="J44" t="s">
        <v>2090</v>
      </c>
      <c r="K44">
        <v>2</v>
      </c>
      <c r="L44">
        <v>5</v>
      </c>
      <c r="N44">
        <v>2</v>
      </c>
      <c r="O44">
        <v>1</v>
      </c>
      <c r="Q44">
        <v>1</v>
      </c>
      <c r="S44">
        <v>11</v>
      </c>
    </row>
    <row r="45" spans="1:19" ht="21" x14ac:dyDescent="0.6">
      <c r="A45" s="18"/>
      <c r="B45" s="18" t="s">
        <v>1973</v>
      </c>
      <c r="C45" s="19">
        <v>12</v>
      </c>
      <c r="D45" s="19">
        <v>0</v>
      </c>
      <c r="E45" s="20">
        <f t="shared" si="0"/>
        <v>0</v>
      </c>
      <c r="F45" s="19">
        <f t="shared" si="7"/>
        <v>12</v>
      </c>
      <c r="G45" s="19">
        <f t="shared" si="2"/>
        <v>0</v>
      </c>
      <c r="J45" t="s">
        <v>1973</v>
      </c>
      <c r="K45">
        <v>8</v>
      </c>
      <c r="L45">
        <v>3</v>
      </c>
      <c r="M45">
        <v>1</v>
      </c>
      <c r="S45">
        <v>12</v>
      </c>
    </row>
    <row r="46" spans="1:19" ht="21" x14ac:dyDescent="0.6">
      <c r="A46" s="18"/>
      <c r="B46" s="18" t="s">
        <v>2069</v>
      </c>
      <c r="C46" s="19">
        <v>7</v>
      </c>
      <c r="D46" s="19">
        <v>0</v>
      </c>
      <c r="E46" s="20">
        <f t="shared" si="0"/>
        <v>0</v>
      </c>
      <c r="F46" s="19">
        <f t="shared" si="7"/>
        <v>7</v>
      </c>
      <c r="G46" s="19">
        <f t="shared" si="2"/>
        <v>0</v>
      </c>
      <c r="J46" t="s">
        <v>2069</v>
      </c>
      <c r="K46">
        <v>1</v>
      </c>
      <c r="L46">
        <v>3</v>
      </c>
      <c r="M46">
        <v>1</v>
      </c>
      <c r="N46">
        <v>1</v>
      </c>
      <c r="R46">
        <v>1</v>
      </c>
      <c r="S46">
        <v>7</v>
      </c>
    </row>
    <row r="47" spans="1:19" ht="21" x14ac:dyDescent="0.6">
      <c r="A47" s="18"/>
      <c r="B47" s="18" t="s">
        <v>2125</v>
      </c>
      <c r="C47" s="19">
        <v>7</v>
      </c>
      <c r="D47" s="19">
        <v>0</v>
      </c>
      <c r="E47" s="20">
        <f t="shared" si="0"/>
        <v>0</v>
      </c>
      <c r="F47" s="19">
        <f t="shared" si="7"/>
        <v>7</v>
      </c>
      <c r="G47" s="19">
        <f t="shared" si="2"/>
        <v>0</v>
      </c>
      <c r="J47" t="s">
        <v>2125</v>
      </c>
      <c r="K47">
        <v>1</v>
      </c>
      <c r="L47">
        <v>2</v>
      </c>
      <c r="N47">
        <v>3</v>
      </c>
      <c r="O47">
        <v>1</v>
      </c>
      <c r="S47">
        <v>7</v>
      </c>
    </row>
    <row r="48" spans="1:19" ht="21" x14ac:dyDescent="0.6">
      <c r="A48" s="18"/>
      <c r="B48" s="18" t="s">
        <v>2007</v>
      </c>
      <c r="C48" s="19">
        <v>9</v>
      </c>
      <c r="D48" s="19">
        <v>1</v>
      </c>
      <c r="E48" s="20">
        <f t="shared" si="0"/>
        <v>0.1111111111111111</v>
      </c>
      <c r="F48" s="19">
        <f t="shared" si="7"/>
        <v>9</v>
      </c>
      <c r="G48" s="19">
        <f t="shared" si="2"/>
        <v>0</v>
      </c>
      <c r="J48" t="s">
        <v>2007</v>
      </c>
      <c r="K48">
        <v>4</v>
      </c>
      <c r="L48">
        <v>1</v>
      </c>
      <c r="M48">
        <v>1</v>
      </c>
      <c r="N48">
        <v>1</v>
      </c>
      <c r="O48">
        <v>1</v>
      </c>
      <c r="Q48">
        <v>1</v>
      </c>
      <c r="S48">
        <v>9</v>
      </c>
    </row>
    <row r="49" spans="1:19" ht="21" x14ac:dyDescent="0.6">
      <c r="A49" s="18"/>
      <c r="B49" s="18" t="s">
        <v>1956</v>
      </c>
      <c r="C49" s="19">
        <v>6</v>
      </c>
      <c r="D49" s="19">
        <v>0</v>
      </c>
      <c r="E49" s="20">
        <f t="shared" si="0"/>
        <v>0</v>
      </c>
      <c r="F49" s="19">
        <f t="shared" si="7"/>
        <v>6</v>
      </c>
      <c r="G49" s="19">
        <f t="shared" si="2"/>
        <v>0</v>
      </c>
      <c r="J49" t="s">
        <v>1956</v>
      </c>
      <c r="K49">
        <v>3</v>
      </c>
      <c r="L49">
        <v>2</v>
      </c>
      <c r="M49">
        <v>1</v>
      </c>
      <c r="S49">
        <v>6</v>
      </c>
    </row>
    <row r="50" spans="1:19" ht="21" x14ac:dyDescent="0.6">
      <c r="A50" s="18"/>
      <c r="B50" s="18" t="s">
        <v>2147</v>
      </c>
      <c r="C50" s="19">
        <v>9</v>
      </c>
      <c r="D50" s="19">
        <v>1</v>
      </c>
      <c r="E50" s="20">
        <f t="shared" si="0"/>
        <v>0.1111111111111111</v>
      </c>
      <c r="F50" s="19">
        <f t="shared" si="7"/>
        <v>9</v>
      </c>
      <c r="G50" s="19">
        <f t="shared" si="2"/>
        <v>0</v>
      </c>
      <c r="J50" t="s">
        <v>2147</v>
      </c>
      <c r="K50">
        <v>2</v>
      </c>
      <c r="L50">
        <v>1</v>
      </c>
      <c r="M50">
        <v>1</v>
      </c>
      <c r="N50">
        <v>1</v>
      </c>
      <c r="O50">
        <v>2</v>
      </c>
      <c r="R50">
        <v>2</v>
      </c>
      <c r="S50">
        <v>9</v>
      </c>
    </row>
    <row r="51" spans="1:19" ht="24.6" x14ac:dyDescent="0.7">
      <c r="A51" s="22" t="s">
        <v>3722</v>
      </c>
      <c r="B51" s="22"/>
      <c r="C51" s="23">
        <v>73</v>
      </c>
      <c r="D51" s="23">
        <f>SUM(D43:D50)</f>
        <v>6</v>
      </c>
      <c r="E51" s="24">
        <f t="shared" si="0"/>
        <v>8.2191780821917804E-2</v>
      </c>
      <c r="F51" s="23">
        <f>SUM(F43:F50)</f>
        <v>73</v>
      </c>
      <c r="G51" s="23">
        <f t="shared" si="2"/>
        <v>0</v>
      </c>
      <c r="I51" t="s">
        <v>3722</v>
      </c>
      <c r="K51">
        <v>22</v>
      </c>
      <c r="L51">
        <v>18</v>
      </c>
      <c r="M51">
        <v>6</v>
      </c>
      <c r="N51">
        <v>9</v>
      </c>
      <c r="O51">
        <v>8</v>
      </c>
      <c r="Q51">
        <v>3</v>
      </c>
      <c r="R51">
        <v>7</v>
      </c>
      <c r="S51">
        <v>73</v>
      </c>
    </row>
    <row r="52" spans="1:19" ht="21" x14ac:dyDescent="0.6">
      <c r="A52" s="18">
        <v>7</v>
      </c>
      <c r="B52" s="18" t="s">
        <v>2359</v>
      </c>
      <c r="C52" s="19">
        <v>18</v>
      </c>
      <c r="D52" s="19">
        <v>0</v>
      </c>
      <c r="E52" s="20">
        <f t="shared" si="0"/>
        <v>0</v>
      </c>
      <c r="F52" s="19">
        <f>S52</f>
        <v>18</v>
      </c>
      <c r="G52" s="19">
        <f t="shared" si="2"/>
        <v>0</v>
      </c>
      <c r="I52">
        <v>7</v>
      </c>
      <c r="J52" t="s">
        <v>2359</v>
      </c>
      <c r="K52">
        <v>2</v>
      </c>
      <c r="L52">
        <v>3</v>
      </c>
      <c r="N52">
        <v>3</v>
      </c>
      <c r="O52">
        <v>1</v>
      </c>
      <c r="P52">
        <v>1</v>
      </c>
      <c r="Q52">
        <v>2</v>
      </c>
      <c r="R52">
        <v>6</v>
      </c>
      <c r="S52">
        <v>18</v>
      </c>
    </row>
    <row r="53" spans="1:19" ht="21" x14ac:dyDescent="0.6">
      <c r="A53" s="18"/>
      <c r="B53" s="18" t="s">
        <v>2175</v>
      </c>
      <c r="C53" s="19">
        <v>26</v>
      </c>
      <c r="D53" s="19">
        <v>0</v>
      </c>
      <c r="E53" s="20">
        <f t="shared" si="0"/>
        <v>0</v>
      </c>
      <c r="F53" s="19">
        <f t="shared" ref="F53:F55" si="8">S53</f>
        <v>26</v>
      </c>
      <c r="G53" s="19">
        <f t="shared" si="2"/>
        <v>0</v>
      </c>
      <c r="J53" t="s">
        <v>2175</v>
      </c>
      <c r="K53">
        <v>7</v>
      </c>
      <c r="L53">
        <v>4</v>
      </c>
      <c r="M53">
        <v>4</v>
      </c>
      <c r="N53">
        <v>3</v>
      </c>
      <c r="O53">
        <v>1</v>
      </c>
      <c r="Q53">
        <v>5</v>
      </c>
      <c r="R53">
        <v>2</v>
      </c>
      <c r="S53">
        <v>26</v>
      </c>
    </row>
    <row r="54" spans="1:19" ht="21" x14ac:dyDescent="0.6">
      <c r="A54" s="18"/>
      <c r="B54" s="18" t="s">
        <v>2256</v>
      </c>
      <c r="C54" s="19">
        <v>13</v>
      </c>
      <c r="D54" s="19">
        <v>0</v>
      </c>
      <c r="E54" s="20">
        <f t="shared" si="0"/>
        <v>0</v>
      </c>
      <c r="F54" s="19">
        <f t="shared" si="8"/>
        <v>13</v>
      </c>
      <c r="G54" s="19">
        <f t="shared" si="2"/>
        <v>0</v>
      </c>
      <c r="J54" t="s">
        <v>2256</v>
      </c>
      <c r="K54">
        <v>5</v>
      </c>
      <c r="L54">
        <v>2</v>
      </c>
      <c r="M54">
        <v>1</v>
      </c>
      <c r="N54">
        <v>2</v>
      </c>
      <c r="Q54">
        <v>2</v>
      </c>
      <c r="R54">
        <v>1</v>
      </c>
      <c r="S54">
        <v>13</v>
      </c>
    </row>
    <row r="55" spans="1:19" ht="21" x14ac:dyDescent="0.6">
      <c r="A55" s="18"/>
      <c r="B55" s="18" t="s">
        <v>2298</v>
      </c>
      <c r="C55" s="19">
        <v>20</v>
      </c>
      <c r="D55" s="19">
        <v>0</v>
      </c>
      <c r="E55" s="20">
        <f t="shared" si="0"/>
        <v>0</v>
      </c>
      <c r="F55" s="19">
        <f t="shared" si="8"/>
        <v>20</v>
      </c>
      <c r="G55" s="19">
        <f t="shared" si="2"/>
        <v>0</v>
      </c>
      <c r="J55" t="s">
        <v>2298</v>
      </c>
      <c r="K55">
        <v>1</v>
      </c>
      <c r="L55">
        <v>3</v>
      </c>
      <c r="M55">
        <v>1</v>
      </c>
      <c r="N55">
        <v>1</v>
      </c>
      <c r="O55">
        <v>1</v>
      </c>
      <c r="P55">
        <v>3</v>
      </c>
      <c r="Q55">
        <v>6</v>
      </c>
      <c r="R55">
        <v>4</v>
      </c>
      <c r="S55">
        <v>20</v>
      </c>
    </row>
    <row r="56" spans="1:19" ht="24.6" x14ac:dyDescent="0.7">
      <c r="A56" s="22" t="s">
        <v>3723</v>
      </c>
      <c r="B56" s="22"/>
      <c r="C56" s="23">
        <v>77</v>
      </c>
      <c r="D56" s="23">
        <f>SUM(D52:D55)</f>
        <v>0</v>
      </c>
      <c r="E56" s="24">
        <f t="shared" si="0"/>
        <v>0</v>
      </c>
      <c r="F56" s="23">
        <f>SUM(F52:F55)</f>
        <v>77</v>
      </c>
      <c r="G56" s="23">
        <f t="shared" si="2"/>
        <v>0</v>
      </c>
      <c r="I56" t="s">
        <v>3723</v>
      </c>
      <c r="K56">
        <v>15</v>
      </c>
      <c r="L56">
        <v>12</v>
      </c>
      <c r="M56">
        <v>6</v>
      </c>
      <c r="N56">
        <v>9</v>
      </c>
      <c r="O56">
        <v>3</v>
      </c>
      <c r="P56">
        <v>4</v>
      </c>
      <c r="Q56">
        <v>15</v>
      </c>
      <c r="R56">
        <v>13</v>
      </c>
      <c r="S56">
        <v>77</v>
      </c>
    </row>
    <row r="57" spans="1:19" ht="21" x14ac:dyDescent="0.6">
      <c r="A57" s="18">
        <v>8</v>
      </c>
      <c r="B57" s="18" t="s">
        <v>2643</v>
      </c>
      <c r="C57" s="19">
        <v>12</v>
      </c>
      <c r="D57" s="19">
        <v>1</v>
      </c>
      <c r="E57" s="20">
        <f t="shared" si="0"/>
        <v>8.3333333333333329E-2</v>
      </c>
      <c r="F57" s="19">
        <f>S57</f>
        <v>12</v>
      </c>
      <c r="G57" s="19">
        <f t="shared" si="2"/>
        <v>0</v>
      </c>
      <c r="I57">
        <v>8</v>
      </c>
      <c r="J57" t="s">
        <v>2643</v>
      </c>
      <c r="K57">
        <v>4</v>
      </c>
      <c r="L57">
        <v>4</v>
      </c>
      <c r="M57">
        <v>2</v>
      </c>
      <c r="Q57">
        <v>2</v>
      </c>
      <c r="S57">
        <v>12</v>
      </c>
    </row>
    <row r="58" spans="1:19" ht="21" x14ac:dyDescent="0.6">
      <c r="A58" s="18"/>
      <c r="B58" s="18" t="s">
        <v>2417</v>
      </c>
      <c r="C58" s="19">
        <v>8</v>
      </c>
      <c r="D58" s="19">
        <v>1</v>
      </c>
      <c r="E58" s="20">
        <f t="shared" si="0"/>
        <v>0.125</v>
      </c>
      <c r="F58" s="19">
        <f t="shared" ref="F58:F63" si="9">S58</f>
        <v>8</v>
      </c>
      <c r="G58" s="19">
        <f t="shared" si="2"/>
        <v>0</v>
      </c>
      <c r="J58" t="s">
        <v>2417</v>
      </c>
      <c r="K58">
        <v>5</v>
      </c>
      <c r="L58">
        <v>1</v>
      </c>
      <c r="N58">
        <v>1</v>
      </c>
      <c r="R58">
        <v>1</v>
      </c>
      <c r="S58">
        <v>8</v>
      </c>
    </row>
    <row r="59" spans="1:19" ht="21" x14ac:dyDescent="0.6">
      <c r="A59" s="18"/>
      <c r="B59" s="18" t="s">
        <v>2523</v>
      </c>
      <c r="C59" s="19">
        <v>14</v>
      </c>
      <c r="D59" s="19">
        <v>2</v>
      </c>
      <c r="E59" s="20">
        <f t="shared" si="0"/>
        <v>0.14285714285714285</v>
      </c>
      <c r="F59" s="19">
        <f t="shared" si="9"/>
        <v>14</v>
      </c>
      <c r="G59" s="19">
        <f t="shared" si="2"/>
        <v>0</v>
      </c>
      <c r="J59" t="s">
        <v>2523</v>
      </c>
      <c r="K59">
        <v>6</v>
      </c>
      <c r="L59">
        <v>2</v>
      </c>
      <c r="M59">
        <v>2</v>
      </c>
      <c r="N59">
        <v>2</v>
      </c>
      <c r="Q59">
        <v>1</v>
      </c>
      <c r="R59">
        <v>1</v>
      </c>
      <c r="S59">
        <v>14</v>
      </c>
    </row>
    <row r="60" spans="1:19" ht="21" x14ac:dyDescent="0.6">
      <c r="A60" s="18"/>
      <c r="B60" s="18" t="s">
        <v>2593</v>
      </c>
      <c r="C60" s="19">
        <v>18</v>
      </c>
      <c r="D60" s="19">
        <v>5</v>
      </c>
      <c r="E60" s="20">
        <f t="shared" si="0"/>
        <v>0.27777777777777779</v>
      </c>
      <c r="F60" s="19">
        <f t="shared" si="9"/>
        <v>18</v>
      </c>
      <c r="G60" s="19">
        <f t="shared" si="2"/>
        <v>0</v>
      </c>
      <c r="J60" t="s">
        <v>2593</v>
      </c>
      <c r="K60">
        <v>5</v>
      </c>
      <c r="L60">
        <v>2</v>
      </c>
      <c r="M60">
        <v>3</v>
      </c>
      <c r="N60">
        <v>1</v>
      </c>
      <c r="O60">
        <v>1</v>
      </c>
      <c r="P60">
        <v>1</v>
      </c>
      <c r="Q60">
        <v>2</v>
      </c>
      <c r="R60">
        <v>3</v>
      </c>
      <c r="S60">
        <v>18</v>
      </c>
    </row>
    <row r="61" spans="1:19" ht="21" x14ac:dyDescent="0.6">
      <c r="A61" s="18"/>
      <c r="B61" s="18" t="s">
        <v>2566</v>
      </c>
      <c r="C61" s="19">
        <v>9</v>
      </c>
      <c r="D61" s="19">
        <v>3</v>
      </c>
      <c r="E61" s="20">
        <f t="shared" si="0"/>
        <v>0.33333333333333331</v>
      </c>
      <c r="F61" s="19">
        <f t="shared" si="9"/>
        <v>9</v>
      </c>
      <c r="G61" s="19">
        <f t="shared" si="2"/>
        <v>0</v>
      </c>
      <c r="J61" t="s">
        <v>2566</v>
      </c>
      <c r="K61">
        <v>3</v>
      </c>
      <c r="L61">
        <v>1</v>
      </c>
      <c r="N61">
        <v>2</v>
      </c>
      <c r="R61">
        <v>3</v>
      </c>
      <c r="S61">
        <v>9</v>
      </c>
    </row>
    <row r="62" spans="1:19" ht="21" x14ac:dyDescent="0.6">
      <c r="A62" s="18"/>
      <c r="B62" s="18" t="s">
        <v>2442</v>
      </c>
      <c r="C62" s="19">
        <v>6</v>
      </c>
      <c r="D62" s="19">
        <v>1</v>
      </c>
      <c r="E62" s="20">
        <f t="shared" si="0"/>
        <v>0.16666666666666666</v>
      </c>
      <c r="F62" s="19">
        <f t="shared" si="9"/>
        <v>6</v>
      </c>
      <c r="G62" s="19">
        <f t="shared" si="2"/>
        <v>0</v>
      </c>
      <c r="J62" t="s">
        <v>2442</v>
      </c>
      <c r="N62">
        <v>2</v>
      </c>
      <c r="O62">
        <v>1</v>
      </c>
      <c r="R62">
        <v>3</v>
      </c>
      <c r="S62">
        <v>6</v>
      </c>
    </row>
    <row r="63" spans="1:19" ht="21" x14ac:dyDescent="0.6">
      <c r="A63" s="18"/>
      <c r="B63" s="18" t="s">
        <v>2459</v>
      </c>
      <c r="C63" s="19">
        <v>21</v>
      </c>
      <c r="D63" s="19">
        <v>1</v>
      </c>
      <c r="E63" s="20">
        <f t="shared" si="0"/>
        <v>4.7619047619047616E-2</v>
      </c>
      <c r="F63" s="19">
        <f t="shared" si="9"/>
        <v>21</v>
      </c>
      <c r="G63" s="19">
        <f t="shared" si="2"/>
        <v>0</v>
      </c>
      <c r="J63" t="s">
        <v>2459</v>
      </c>
      <c r="K63">
        <v>2</v>
      </c>
      <c r="L63">
        <v>6</v>
      </c>
      <c r="N63">
        <v>4</v>
      </c>
      <c r="O63">
        <v>5</v>
      </c>
      <c r="Q63">
        <v>4</v>
      </c>
      <c r="S63">
        <v>21</v>
      </c>
    </row>
    <row r="64" spans="1:19" ht="24.6" x14ac:dyDescent="0.7">
      <c r="A64" s="22" t="s">
        <v>3724</v>
      </c>
      <c r="B64" s="22"/>
      <c r="C64" s="23">
        <v>88</v>
      </c>
      <c r="D64" s="23">
        <f>SUM(D57:D63)</f>
        <v>14</v>
      </c>
      <c r="E64" s="24">
        <f t="shared" si="0"/>
        <v>0.15909090909090909</v>
      </c>
      <c r="F64" s="23">
        <f>SUM(F57:F63)</f>
        <v>88</v>
      </c>
      <c r="G64" s="23">
        <f t="shared" si="2"/>
        <v>0</v>
      </c>
      <c r="I64" t="s">
        <v>3724</v>
      </c>
      <c r="K64">
        <v>25</v>
      </c>
      <c r="L64">
        <v>16</v>
      </c>
      <c r="M64">
        <v>7</v>
      </c>
      <c r="N64">
        <v>12</v>
      </c>
      <c r="O64">
        <v>7</v>
      </c>
      <c r="P64">
        <v>1</v>
      </c>
      <c r="Q64">
        <v>9</v>
      </c>
      <c r="R64">
        <v>11</v>
      </c>
      <c r="S64">
        <v>88</v>
      </c>
    </row>
    <row r="65" spans="1:19" ht="21" x14ac:dyDescent="0.6">
      <c r="A65" s="18">
        <v>9</v>
      </c>
      <c r="B65" s="18" t="s">
        <v>2891</v>
      </c>
      <c r="C65" s="19">
        <v>16</v>
      </c>
      <c r="D65" s="19">
        <v>0</v>
      </c>
      <c r="E65" s="20">
        <f t="shared" si="0"/>
        <v>0</v>
      </c>
      <c r="F65" s="19">
        <f>S65</f>
        <v>16</v>
      </c>
      <c r="G65" s="19">
        <f t="shared" si="2"/>
        <v>0</v>
      </c>
      <c r="I65">
        <v>9</v>
      </c>
      <c r="J65" t="s">
        <v>2891</v>
      </c>
      <c r="K65">
        <v>3</v>
      </c>
      <c r="L65">
        <v>5</v>
      </c>
      <c r="M65">
        <v>5</v>
      </c>
      <c r="P65">
        <v>1</v>
      </c>
      <c r="Q65">
        <v>2</v>
      </c>
      <c r="S65">
        <v>16</v>
      </c>
    </row>
    <row r="66" spans="1:19" ht="21" x14ac:dyDescent="0.6">
      <c r="A66" s="18"/>
      <c r="B66" s="18" t="s">
        <v>2682</v>
      </c>
      <c r="C66" s="19">
        <v>33</v>
      </c>
      <c r="D66" s="19">
        <v>0</v>
      </c>
      <c r="E66" s="20">
        <f t="shared" si="0"/>
        <v>0</v>
      </c>
      <c r="F66" s="19">
        <f t="shared" ref="F66:F68" si="10">S66</f>
        <v>33</v>
      </c>
      <c r="G66" s="19">
        <f t="shared" si="2"/>
        <v>0</v>
      </c>
      <c r="J66" t="s">
        <v>2682</v>
      </c>
      <c r="K66">
        <v>16</v>
      </c>
      <c r="L66">
        <v>12</v>
      </c>
      <c r="M66">
        <v>2</v>
      </c>
      <c r="N66">
        <v>3</v>
      </c>
      <c r="S66">
        <v>33</v>
      </c>
    </row>
    <row r="67" spans="1:19" ht="21" x14ac:dyDescent="0.6">
      <c r="A67" s="18"/>
      <c r="B67" s="18" t="s">
        <v>2773</v>
      </c>
      <c r="C67" s="19">
        <v>23</v>
      </c>
      <c r="D67" s="19">
        <v>0</v>
      </c>
      <c r="E67" s="20">
        <f t="shared" si="0"/>
        <v>0</v>
      </c>
      <c r="F67" s="19">
        <f t="shared" si="10"/>
        <v>23</v>
      </c>
      <c r="G67" s="19">
        <f t="shared" si="2"/>
        <v>0</v>
      </c>
      <c r="J67" t="s">
        <v>2773</v>
      </c>
      <c r="K67">
        <v>15</v>
      </c>
      <c r="L67">
        <v>7</v>
      </c>
      <c r="O67">
        <v>1</v>
      </c>
      <c r="S67">
        <v>23</v>
      </c>
    </row>
    <row r="68" spans="1:19" ht="21" x14ac:dyDescent="0.6">
      <c r="A68" s="18"/>
      <c r="B68" s="18" t="s">
        <v>2842</v>
      </c>
      <c r="C68" s="19">
        <v>17</v>
      </c>
      <c r="D68" s="19">
        <v>0</v>
      </c>
      <c r="E68" s="20">
        <f t="shared" si="0"/>
        <v>0</v>
      </c>
      <c r="F68" s="19">
        <f t="shared" si="10"/>
        <v>17</v>
      </c>
      <c r="G68" s="19">
        <f t="shared" si="2"/>
        <v>0</v>
      </c>
      <c r="J68" t="s">
        <v>2842</v>
      </c>
      <c r="K68">
        <v>10</v>
      </c>
      <c r="L68">
        <v>2</v>
      </c>
      <c r="M68">
        <v>1</v>
      </c>
      <c r="N68">
        <v>2</v>
      </c>
      <c r="P68">
        <v>2</v>
      </c>
      <c r="S68">
        <v>17</v>
      </c>
    </row>
    <row r="69" spans="1:19" ht="24.6" x14ac:dyDescent="0.7">
      <c r="A69" s="22" t="s">
        <v>3725</v>
      </c>
      <c r="B69" s="22"/>
      <c r="C69" s="23">
        <v>89</v>
      </c>
      <c r="D69" s="23">
        <f>SUM(D65:D68)</f>
        <v>0</v>
      </c>
      <c r="E69" s="24">
        <f t="shared" ref="E69:E91" si="11">D69/C69</f>
        <v>0</v>
      </c>
      <c r="F69" s="23">
        <f>SUM(F65:F68)</f>
        <v>89</v>
      </c>
      <c r="G69" s="23">
        <f t="shared" ref="G69:G92" si="12">C69-F69</f>
        <v>0</v>
      </c>
      <c r="I69" t="s">
        <v>3725</v>
      </c>
      <c r="K69">
        <v>44</v>
      </c>
      <c r="L69">
        <v>26</v>
      </c>
      <c r="M69">
        <v>8</v>
      </c>
      <c r="N69">
        <v>5</v>
      </c>
      <c r="O69">
        <v>1</v>
      </c>
      <c r="P69">
        <v>3</v>
      </c>
      <c r="Q69">
        <v>2</v>
      </c>
      <c r="S69">
        <v>89</v>
      </c>
    </row>
    <row r="70" spans="1:19" ht="21" x14ac:dyDescent="0.6">
      <c r="A70" s="18">
        <v>10</v>
      </c>
      <c r="B70" s="18" t="s">
        <v>3127</v>
      </c>
      <c r="C70" s="19">
        <v>7</v>
      </c>
      <c r="D70" s="19">
        <f t="shared" ref="D70:D74" si="13">R70</f>
        <v>0</v>
      </c>
      <c r="E70" s="20">
        <f t="shared" si="11"/>
        <v>0</v>
      </c>
      <c r="F70" s="19">
        <f>S70</f>
        <v>7</v>
      </c>
      <c r="G70" s="19">
        <f t="shared" si="12"/>
        <v>0</v>
      </c>
      <c r="I70">
        <v>10</v>
      </c>
      <c r="J70" t="s">
        <v>3127</v>
      </c>
      <c r="K70">
        <v>1</v>
      </c>
      <c r="L70">
        <v>2</v>
      </c>
      <c r="M70">
        <v>3</v>
      </c>
      <c r="Q70">
        <v>1</v>
      </c>
      <c r="S70">
        <v>7</v>
      </c>
    </row>
    <row r="71" spans="1:19" ht="21" x14ac:dyDescent="0.6">
      <c r="A71" s="18"/>
      <c r="B71" s="18" t="s">
        <v>3077</v>
      </c>
      <c r="C71" s="19">
        <v>9</v>
      </c>
      <c r="D71" s="19">
        <f t="shared" si="13"/>
        <v>1</v>
      </c>
      <c r="E71" s="20">
        <f t="shared" si="11"/>
        <v>0.1111111111111111</v>
      </c>
      <c r="F71" s="19">
        <f t="shared" ref="F71:F74" si="14">S71</f>
        <v>9</v>
      </c>
      <c r="G71" s="19">
        <f t="shared" si="12"/>
        <v>0</v>
      </c>
      <c r="J71" t="s">
        <v>3077</v>
      </c>
      <c r="K71">
        <v>5</v>
      </c>
      <c r="L71">
        <v>2</v>
      </c>
      <c r="N71">
        <v>1</v>
      </c>
      <c r="R71">
        <v>1</v>
      </c>
      <c r="S71">
        <v>9</v>
      </c>
    </row>
    <row r="72" spans="1:19" ht="21" x14ac:dyDescent="0.6">
      <c r="A72" s="18"/>
      <c r="B72" s="18" t="s">
        <v>2937</v>
      </c>
      <c r="C72" s="19">
        <v>22</v>
      </c>
      <c r="D72" s="19">
        <f t="shared" si="13"/>
        <v>0</v>
      </c>
      <c r="E72" s="20">
        <f t="shared" si="11"/>
        <v>0</v>
      </c>
      <c r="F72" s="19">
        <f t="shared" si="14"/>
        <v>22</v>
      </c>
      <c r="G72" s="19">
        <f t="shared" si="12"/>
        <v>0</v>
      </c>
      <c r="J72" t="s">
        <v>2937</v>
      </c>
      <c r="K72">
        <v>19</v>
      </c>
      <c r="L72">
        <v>3</v>
      </c>
      <c r="S72">
        <v>22</v>
      </c>
    </row>
    <row r="73" spans="1:19" ht="21" x14ac:dyDescent="0.6">
      <c r="A73" s="18"/>
      <c r="B73" s="18" t="s">
        <v>3105</v>
      </c>
      <c r="C73" s="19">
        <v>7</v>
      </c>
      <c r="D73" s="19">
        <f t="shared" si="13"/>
        <v>0</v>
      </c>
      <c r="E73" s="20">
        <f t="shared" si="11"/>
        <v>0</v>
      </c>
      <c r="F73" s="19">
        <f t="shared" si="14"/>
        <v>7</v>
      </c>
      <c r="G73" s="19">
        <f t="shared" si="12"/>
        <v>0</v>
      </c>
      <c r="J73" t="s">
        <v>3105</v>
      </c>
      <c r="K73">
        <v>1</v>
      </c>
      <c r="L73">
        <v>3</v>
      </c>
      <c r="N73">
        <v>2</v>
      </c>
      <c r="P73">
        <v>1</v>
      </c>
      <c r="S73">
        <v>7</v>
      </c>
    </row>
    <row r="74" spans="1:19" ht="21" x14ac:dyDescent="0.6">
      <c r="A74" s="18"/>
      <c r="B74" s="18" t="s">
        <v>3001</v>
      </c>
      <c r="C74" s="19">
        <v>26</v>
      </c>
      <c r="D74" s="19">
        <f t="shared" si="13"/>
        <v>0</v>
      </c>
      <c r="E74" s="20">
        <f t="shared" si="11"/>
        <v>0</v>
      </c>
      <c r="F74" s="19">
        <f t="shared" si="14"/>
        <v>26</v>
      </c>
      <c r="G74" s="19">
        <f t="shared" si="12"/>
        <v>0</v>
      </c>
      <c r="J74" t="s">
        <v>3001</v>
      </c>
      <c r="K74">
        <v>10</v>
      </c>
      <c r="L74">
        <v>6</v>
      </c>
      <c r="M74">
        <v>3</v>
      </c>
      <c r="N74">
        <v>3</v>
      </c>
      <c r="Q74">
        <v>4</v>
      </c>
      <c r="S74">
        <v>26</v>
      </c>
    </row>
    <row r="75" spans="1:19" ht="24.6" x14ac:dyDescent="0.7">
      <c r="A75" s="22" t="s">
        <v>3726</v>
      </c>
      <c r="B75" s="22"/>
      <c r="C75" s="23">
        <v>71</v>
      </c>
      <c r="D75" s="23">
        <f>SUM(D70:D74)</f>
        <v>1</v>
      </c>
      <c r="E75" s="24">
        <f t="shared" si="11"/>
        <v>1.4084507042253521E-2</v>
      </c>
      <c r="F75" s="23">
        <f>SUM(F70:F74)</f>
        <v>71</v>
      </c>
      <c r="G75" s="23">
        <f t="shared" si="12"/>
        <v>0</v>
      </c>
      <c r="I75" t="s">
        <v>3726</v>
      </c>
      <c r="K75">
        <v>36</v>
      </c>
      <c r="L75">
        <v>16</v>
      </c>
      <c r="M75">
        <v>6</v>
      </c>
      <c r="N75">
        <v>6</v>
      </c>
      <c r="P75">
        <v>1</v>
      </c>
      <c r="Q75">
        <v>5</v>
      </c>
      <c r="R75">
        <v>1</v>
      </c>
      <c r="S75">
        <v>71</v>
      </c>
    </row>
    <row r="76" spans="1:19" ht="21" x14ac:dyDescent="0.6">
      <c r="A76" s="18">
        <v>11</v>
      </c>
      <c r="B76" s="18" t="s">
        <v>3218</v>
      </c>
      <c r="C76" s="19">
        <v>9</v>
      </c>
      <c r="D76" s="19">
        <f t="shared" ref="D76:D82" si="15">R76</f>
        <v>0</v>
      </c>
      <c r="E76" s="20">
        <f t="shared" si="11"/>
        <v>0</v>
      </c>
      <c r="F76" s="19">
        <f>S76</f>
        <v>9</v>
      </c>
      <c r="G76" s="19">
        <f t="shared" si="12"/>
        <v>0</v>
      </c>
      <c r="I76">
        <v>11</v>
      </c>
      <c r="J76" t="s">
        <v>3218</v>
      </c>
      <c r="K76">
        <v>2</v>
      </c>
      <c r="L76">
        <v>3</v>
      </c>
      <c r="M76">
        <v>3</v>
      </c>
      <c r="N76">
        <v>1</v>
      </c>
      <c r="S76">
        <v>9</v>
      </c>
    </row>
    <row r="77" spans="1:19" ht="21" x14ac:dyDescent="0.6">
      <c r="A77" s="18"/>
      <c r="B77" s="18" t="s">
        <v>3359</v>
      </c>
      <c r="C77" s="19">
        <v>11</v>
      </c>
      <c r="D77" s="19">
        <f t="shared" si="15"/>
        <v>0</v>
      </c>
      <c r="E77" s="20">
        <f t="shared" si="11"/>
        <v>0</v>
      </c>
      <c r="F77" s="19">
        <f t="shared" ref="F77:F82" si="16">S77</f>
        <v>11</v>
      </c>
      <c r="G77" s="19">
        <f t="shared" si="12"/>
        <v>0</v>
      </c>
      <c r="J77" t="s">
        <v>3359</v>
      </c>
      <c r="K77">
        <v>4</v>
      </c>
      <c r="L77">
        <v>3</v>
      </c>
      <c r="M77">
        <v>1</v>
      </c>
      <c r="N77">
        <v>3</v>
      </c>
      <c r="S77">
        <v>11</v>
      </c>
    </row>
    <row r="78" spans="1:19" ht="21" x14ac:dyDescent="0.6">
      <c r="A78" s="18"/>
      <c r="B78" s="18" t="s">
        <v>3149</v>
      </c>
      <c r="C78" s="19">
        <v>23</v>
      </c>
      <c r="D78" s="19">
        <f t="shared" si="15"/>
        <v>2</v>
      </c>
      <c r="E78" s="20">
        <f t="shared" si="11"/>
        <v>8.6956521739130432E-2</v>
      </c>
      <c r="F78" s="19">
        <f t="shared" si="16"/>
        <v>23</v>
      </c>
      <c r="G78" s="19">
        <f t="shared" si="12"/>
        <v>0</v>
      </c>
      <c r="J78" t="s">
        <v>3149</v>
      </c>
      <c r="K78">
        <v>9</v>
      </c>
      <c r="L78">
        <v>4</v>
      </c>
      <c r="N78">
        <v>1</v>
      </c>
      <c r="P78">
        <v>4</v>
      </c>
      <c r="Q78">
        <v>3</v>
      </c>
      <c r="R78">
        <v>2</v>
      </c>
      <c r="S78">
        <v>23</v>
      </c>
    </row>
    <row r="79" spans="1:19" ht="21" x14ac:dyDescent="0.6">
      <c r="A79" s="18"/>
      <c r="B79" s="18" t="s">
        <v>3246</v>
      </c>
      <c r="C79" s="19">
        <v>9</v>
      </c>
      <c r="D79" s="19">
        <f t="shared" si="15"/>
        <v>2</v>
      </c>
      <c r="E79" s="20">
        <f t="shared" si="11"/>
        <v>0.22222222222222221</v>
      </c>
      <c r="F79" s="19">
        <f t="shared" si="16"/>
        <v>9</v>
      </c>
      <c r="G79" s="19">
        <f t="shared" si="12"/>
        <v>0</v>
      </c>
      <c r="J79" t="s">
        <v>3246</v>
      </c>
      <c r="K79">
        <v>1</v>
      </c>
      <c r="M79">
        <v>1</v>
      </c>
      <c r="N79">
        <v>1</v>
      </c>
      <c r="O79">
        <v>1</v>
      </c>
      <c r="Q79">
        <v>3</v>
      </c>
      <c r="R79">
        <v>2</v>
      </c>
      <c r="S79">
        <v>9</v>
      </c>
    </row>
    <row r="80" spans="1:19" ht="21" x14ac:dyDescent="0.6">
      <c r="A80" s="18"/>
      <c r="B80" s="18" t="s">
        <v>3272</v>
      </c>
      <c r="C80" s="19">
        <v>3</v>
      </c>
      <c r="D80" s="19">
        <f t="shared" si="15"/>
        <v>0</v>
      </c>
      <c r="E80" s="20">
        <f t="shared" si="11"/>
        <v>0</v>
      </c>
      <c r="F80" s="19">
        <f t="shared" si="16"/>
        <v>3</v>
      </c>
      <c r="G80" s="19">
        <f t="shared" si="12"/>
        <v>0</v>
      </c>
      <c r="J80" t="s">
        <v>3272</v>
      </c>
      <c r="K80">
        <v>2</v>
      </c>
      <c r="M80">
        <v>1</v>
      </c>
      <c r="S80">
        <v>3</v>
      </c>
    </row>
    <row r="81" spans="1:19" ht="21" x14ac:dyDescent="0.6">
      <c r="A81" s="18"/>
      <c r="B81" s="18" t="s">
        <v>3343</v>
      </c>
      <c r="C81" s="19">
        <v>5</v>
      </c>
      <c r="D81" s="19">
        <f t="shared" si="15"/>
        <v>0</v>
      </c>
      <c r="E81" s="20">
        <f t="shared" si="11"/>
        <v>0</v>
      </c>
      <c r="F81" s="19">
        <f t="shared" si="16"/>
        <v>5</v>
      </c>
      <c r="G81" s="19">
        <f t="shared" si="12"/>
        <v>0</v>
      </c>
      <c r="J81" t="s">
        <v>3343</v>
      </c>
      <c r="L81">
        <v>1</v>
      </c>
      <c r="M81">
        <v>1</v>
      </c>
      <c r="N81">
        <v>1</v>
      </c>
      <c r="P81">
        <v>1</v>
      </c>
      <c r="Q81">
        <v>1</v>
      </c>
      <c r="S81">
        <v>5</v>
      </c>
    </row>
    <row r="82" spans="1:19" ht="21" x14ac:dyDescent="0.6">
      <c r="A82" s="18"/>
      <c r="B82" s="18" t="s">
        <v>3282</v>
      </c>
      <c r="C82" s="19">
        <v>20</v>
      </c>
      <c r="D82" s="19">
        <f t="shared" si="15"/>
        <v>3</v>
      </c>
      <c r="E82" s="20">
        <f t="shared" si="11"/>
        <v>0.15</v>
      </c>
      <c r="F82" s="19">
        <f t="shared" si="16"/>
        <v>20</v>
      </c>
      <c r="G82" s="19">
        <f t="shared" si="12"/>
        <v>0</v>
      </c>
      <c r="J82" t="s">
        <v>3282</v>
      </c>
      <c r="K82">
        <v>4</v>
      </c>
      <c r="L82">
        <v>3</v>
      </c>
      <c r="M82">
        <v>2</v>
      </c>
      <c r="N82">
        <v>4</v>
      </c>
      <c r="O82">
        <v>2</v>
      </c>
      <c r="P82">
        <v>1</v>
      </c>
      <c r="Q82">
        <v>1</v>
      </c>
      <c r="R82">
        <v>3</v>
      </c>
      <c r="S82">
        <v>20</v>
      </c>
    </row>
    <row r="83" spans="1:19" ht="24.6" x14ac:dyDescent="0.7">
      <c r="A83" s="22" t="s">
        <v>3727</v>
      </c>
      <c r="B83" s="22"/>
      <c r="C83" s="23">
        <v>80</v>
      </c>
      <c r="D83" s="23">
        <f>SUM(D76:D82)</f>
        <v>7</v>
      </c>
      <c r="E83" s="24">
        <f t="shared" si="11"/>
        <v>8.7499999999999994E-2</v>
      </c>
      <c r="F83" s="23">
        <f>SUM(F76:F82)</f>
        <v>80</v>
      </c>
      <c r="G83" s="23">
        <f t="shared" si="12"/>
        <v>0</v>
      </c>
      <c r="I83" t="s">
        <v>3727</v>
      </c>
      <c r="K83">
        <v>22</v>
      </c>
      <c r="L83">
        <v>14</v>
      </c>
      <c r="M83">
        <v>9</v>
      </c>
      <c r="N83">
        <v>11</v>
      </c>
      <c r="O83">
        <v>3</v>
      </c>
      <c r="P83">
        <v>6</v>
      </c>
      <c r="Q83">
        <v>8</v>
      </c>
      <c r="R83">
        <v>7</v>
      </c>
      <c r="S83">
        <v>80</v>
      </c>
    </row>
    <row r="84" spans="1:19" ht="21" x14ac:dyDescent="0.6">
      <c r="A84" s="18">
        <v>12</v>
      </c>
      <c r="B84" s="18" t="s">
        <v>3466</v>
      </c>
      <c r="C84" s="19">
        <v>10</v>
      </c>
      <c r="D84" s="19">
        <f t="shared" ref="D84:D90" si="17">R84</f>
        <v>0</v>
      </c>
      <c r="E84" s="20">
        <f t="shared" si="11"/>
        <v>0</v>
      </c>
      <c r="F84" s="19">
        <f>S84</f>
        <v>10</v>
      </c>
      <c r="G84" s="19">
        <f t="shared" si="12"/>
        <v>0</v>
      </c>
      <c r="I84">
        <v>12</v>
      </c>
      <c r="J84" t="s">
        <v>3466</v>
      </c>
      <c r="K84">
        <v>3</v>
      </c>
      <c r="L84">
        <v>2</v>
      </c>
      <c r="M84">
        <v>1</v>
      </c>
      <c r="O84">
        <v>3</v>
      </c>
      <c r="Q84">
        <v>1</v>
      </c>
      <c r="S84">
        <v>10</v>
      </c>
    </row>
    <row r="85" spans="1:19" ht="21" x14ac:dyDescent="0.6">
      <c r="A85" s="18"/>
      <c r="B85" s="18" t="s">
        <v>3589</v>
      </c>
      <c r="C85" s="19">
        <v>13</v>
      </c>
      <c r="D85" s="19">
        <f t="shared" si="17"/>
        <v>0</v>
      </c>
      <c r="E85" s="20">
        <f t="shared" si="11"/>
        <v>0</v>
      </c>
      <c r="F85" s="19">
        <f t="shared" ref="F85:F90" si="18">S85</f>
        <v>13</v>
      </c>
      <c r="G85" s="19">
        <f t="shared" si="12"/>
        <v>0</v>
      </c>
      <c r="J85" t="s">
        <v>3589</v>
      </c>
      <c r="K85">
        <v>9</v>
      </c>
      <c r="L85">
        <v>3</v>
      </c>
      <c r="M85">
        <v>1</v>
      </c>
      <c r="S85">
        <v>13</v>
      </c>
    </row>
    <row r="86" spans="1:19" ht="21" x14ac:dyDescent="0.6">
      <c r="A86" s="18"/>
      <c r="B86" s="18" t="s">
        <v>3527</v>
      </c>
      <c r="C86" s="19">
        <v>12</v>
      </c>
      <c r="D86" s="19">
        <f t="shared" si="17"/>
        <v>1</v>
      </c>
      <c r="E86" s="20">
        <f t="shared" si="11"/>
        <v>8.3333333333333329E-2</v>
      </c>
      <c r="F86" s="19">
        <f t="shared" si="18"/>
        <v>12</v>
      </c>
      <c r="G86" s="19">
        <f t="shared" si="12"/>
        <v>0</v>
      </c>
      <c r="J86" t="s">
        <v>3527</v>
      </c>
      <c r="K86">
        <v>6</v>
      </c>
      <c r="L86">
        <v>1</v>
      </c>
      <c r="N86">
        <v>1</v>
      </c>
      <c r="O86">
        <v>3</v>
      </c>
      <c r="R86">
        <v>1</v>
      </c>
      <c r="S86">
        <v>12</v>
      </c>
    </row>
    <row r="87" spans="1:19" ht="21" x14ac:dyDescent="0.6">
      <c r="A87" s="18"/>
      <c r="B87" s="18" t="s">
        <v>3495</v>
      </c>
      <c r="C87" s="19">
        <v>11</v>
      </c>
      <c r="D87" s="19">
        <f t="shared" si="17"/>
        <v>3</v>
      </c>
      <c r="E87" s="20">
        <f t="shared" si="11"/>
        <v>0.27272727272727271</v>
      </c>
      <c r="F87" s="19">
        <f t="shared" si="18"/>
        <v>11</v>
      </c>
      <c r="G87" s="19">
        <f t="shared" si="12"/>
        <v>0</v>
      </c>
      <c r="J87" t="s">
        <v>3495</v>
      </c>
      <c r="K87">
        <v>1</v>
      </c>
      <c r="L87">
        <v>1</v>
      </c>
      <c r="M87">
        <v>3</v>
      </c>
      <c r="N87">
        <v>1</v>
      </c>
      <c r="O87">
        <v>1</v>
      </c>
      <c r="Q87">
        <v>1</v>
      </c>
      <c r="R87">
        <v>3</v>
      </c>
      <c r="S87">
        <v>11</v>
      </c>
    </row>
    <row r="88" spans="1:19" ht="21" x14ac:dyDescent="0.6">
      <c r="A88" s="18"/>
      <c r="B88" s="18" t="s">
        <v>3564</v>
      </c>
      <c r="C88" s="19">
        <v>8</v>
      </c>
      <c r="D88" s="19">
        <f t="shared" si="17"/>
        <v>0</v>
      </c>
      <c r="E88" s="20">
        <f t="shared" si="11"/>
        <v>0</v>
      </c>
      <c r="F88" s="19">
        <f t="shared" si="18"/>
        <v>8</v>
      </c>
      <c r="G88" s="19">
        <f t="shared" si="12"/>
        <v>0</v>
      </c>
      <c r="J88" t="s">
        <v>3564</v>
      </c>
      <c r="K88">
        <v>4</v>
      </c>
      <c r="L88">
        <v>2</v>
      </c>
      <c r="M88">
        <v>1</v>
      </c>
      <c r="N88">
        <v>1</v>
      </c>
      <c r="S88">
        <v>8</v>
      </c>
    </row>
    <row r="89" spans="1:19" ht="21" x14ac:dyDescent="0.6">
      <c r="A89" s="18"/>
      <c r="B89" s="18" t="s">
        <v>3394</v>
      </c>
      <c r="C89" s="19">
        <v>17</v>
      </c>
      <c r="D89" s="19">
        <f t="shared" si="17"/>
        <v>4</v>
      </c>
      <c r="E89" s="20">
        <f t="shared" si="11"/>
        <v>0.23529411764705882</v>
      </c>
      <c r="F89" s="19">
        <f t="shared" si="18"/>
        <v>17</v>
      </c>
      <c r="G89" s="19">
        <f t="shared" si="12"/>
        <v>0</v>
      </c>
      <c r="J89" t="s">
        <v>3394</v>
      </c>
      <c r="K89">
        <v>4</v>
      </c>
      <c r="L89">
        <v>3</v>
      </c>
      <c r="N89">
        <v>2</v>
      </c>
      <c r="P89">
        <v>1</v>
      </c>
      <c r="Q89">
        <v>3</v>
      </c>
      <c r="R89">
        <v>4</v>
      </c>
      <c r="S89">
        <v>17</v>
      </c>
    </row>
    <row r="90" spans="1:19" ht="21" x14ac:dyDescent="0.6">
      <c r="A90" s="18"/>
      <c r="B90" s="18" t="s">
        <v>3444</v>
      </c>
      <c r="C90" s="19">
        <v>7</v>
      </c>
      <c r="D90" s="19">
        <f t="shared" si="17"/>
        <v>1</v>
      </c>
      <c r="E90" s="20">
        <f t="shared" si="11"/>
        <v>0.14285714285714285</v>
      </c>
      <c r="F90" s="19">
        <f t="shared" si="18"/>
        <v>7</v>
      </c>
      <c r="G90" s="19">
        <f t="shared" si="12"/>
        <v>0</v>
      </c>
      <c r="J90" t="s">
        <v>3444</v>
      </c>
      <c r="L90">
        <v>2</v>
      </c>
      <c r="M90">
        <v>2</v>
      </c>
      <c r="N90">
        <v>1</v>
      </c>
      <c r="O90">
        <v>1</v>
      </c>
      <c r="R90">
        <v>1</v>
      </c>
      <c r="S90">
        <v>7</v>
      </c>
    </row>
    <row r="91" spans="1:19" ht="24.6" x14ac:dyDescent="0.7">
      <c r="A91" s="22" t="s">
        <v>3728</v>
      </c>
      <c r="B91" s="22"/>
      <c r="C91" s="23">
        <v>78</v>
      </c>
      <c r="D91" s="23">
        <f>SUM(D84:D90)</f>
        <v>9</v>
      </c>
      <c r="E91" s="24">
        <f t="shared" si="11"/>
        <v>0.11538461538461539</v>
      </c>
      <c r="F91" s="23">
        <f>SUM(F84:F90)</f>
        <v>78</v>
      </c>
      <c r="G91" s="23">
        <f t="shared" si="12"/>
        <v>0</v>
      </c>
      <c r="I91" t="s">
        <v>3728</v>
      </c>
      <c r="K91">
        <v>27</v>
      </c>
      <c r="L91">
        <v>14</v>
      </c>
      <c r="M91">
        <v>8</v>
      </c>
      <c r="N91">
        <v>6</v>
      </c>
      <c r="O91">
        <v>8</v>
      </c>
      <c r="P91">
        <v>1</v>
      </c>
      <c r="Q91">
        <v>5</v>
      </c>
      <c r="R91">
        <v>9</v>
      </c>
      <c r="S91">
        <v>78</v>
      </c>
    </row>
    <row r="92" spans="1:19" ht="27" x14ac:dyDescent="0.75">
      <c r="A92" s="25" t="s">
        <v>3687</v>
      </c>
      <c r="B92" s="25"/>
      <c r="C92" s="26">
        <v>896</v>
      </c>
      <c r="D92" s="26">
        <f>SUM(D12,D18,D24,D33,D42,D51,D56,D64,D69,D75,D83,D91)</f>
        <v>77</v>
      </c>
      <c r="E92" s="27">
        <f>D92/C92</f>
        <v>8.59375E-2</v>
      </c>
      <c r="F92" s="26">
        <f>SUM(F12,F18,F24,F33,F42,F51,F56,F64,F69,F75,F83,F91)</f>
        <v>896</v>
      </c>
      <c r="G92" s="26">
        <f t="shared" si="12"/>
        <v>0</v>
      </c>
      <c r="I92" t="s">
        <v>3687</v>
      </c>
      <c r="K92">
        <v>285</v>
      </c>
      <c r="L92">
        <v>185</v>
      </c>
      <c r="M92">
        <v>88</v>
      </c>
      <c r="N92">
        <v>99</v>
      </c>
      <c r="O92">
        <v>59</v>
      </c>
      <c r="P92">
        <v>32</v>
      </c>
      <c r="Q92">
        <v>72</v>
      </c>
      <c r="R92">
        <v>76</v>
      </c>
      <c r="S92">
        <v>896</v>
      </c>
    </row>
    <row r="93" spans="1:19" ht="21" x14ac:dyDescent="0.6">
      <c r="D93" s="28"/>
    </row>
    <row r="94" spans="1:19" ht="21" x14ac:dyDescent="0.6">
      <c r="D94" s="28"/>
    </row>
    <row r="95" spans="1:19" ht="21" x14ac:dyDescent="0.6">
      <c r="D95" s="28"/>
    </row>
    <row r="96" spans="1:19" ht="21" x14ac:dyDescent="0.6">
      <c r="D96" s="28"/>
    </row>
  </sheetData>
  <autoFilter ref="A3:T92"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BL921"/>
  <sheetViews>
    <sheetView tabSelected="1" zoomScale="70" zoomScaleNormal="70" workbookViewId="0">
      <pane xSplit="4" ySplit="3" topLeftCell="N4" activePane="bottomRight" state="frozen"/>
      <selection pane="topRight" activeCell="E1" sqref="E1"/>
      <selection pane="bottomLeft" activeCell="A4" sqref="A4"/>
      <selection pane="bottomRight" activeCell="AD1" sqref="AD1:AD1048576"/>
    </sheetView>
  </sheetViews>
  <sheetFormatPr defaultColWidth="9" defaultRowHeight="24.6" x14ac:dyDescent="0.7"/>
  <cols>
    <col min="1" max="1" width="5.69921875" style="101" customWidth="1"/>
    <col min="2" max="2" width="4.3984375" style="101" customWidth="1"/>
    <col min="3" max="3" width="13.69921875" style="101" bestFit="1" customWidth="1"/>
    <col min="4" max="4" width="10.296875" style="101" bestFit="1" customWidth="1"/>
    <col min="5" max="5" width="29.296875" style="101" customWidth="1"/>
    <col min="6" max="6" width="5" style="101" customWidth="1"/>
    <col min="7" max="7" width="7.19921875" style="101" customWidth="1"/>
    <col min="8" max="8" width="22.59765625" style="101" customWidth="1"/>
    <col min="9" max="9" width="6.3984375" style="101" customWidth="1"/>
    <col min="10" max="10" width="6.19921875" style="101" customWidth="1"/>
    <col min="11" max="11" width="5.8984375" style="101" customWidth="1"/>
    <col min="12" max="12" width="19.19921875" style="101" customWidth="1"/>
    <col min="13" max="13" width="17" style="101" customWidth="1"/>
    <col min="14" max="14" width="4.69921875" style="101" customWidth="1"/>
    <col min="15" max="15" width="4.09765625" style="101" customWidth="1"/>
    <col min="16" max="16" width="6.3984375" style="101" customWidth="1"/>
    <col min="17" max="17" width="5.3984375" style="101" customWidth="1"/>
    <col min="18" max="18" width="4" style="101" customWidth="1"/>
    <col min="19" max="19" width="18.19921875" style="101" customWidth="1"/>
    <col min="20" max="20" width="18.19921875" style="124" customWidth="1"/>
    <col min="21" max="27" width="4.8984375" style="124" customWidth="1"/>
    <col min="28" max="29" width="5.3984375" style="124" customWidth="1"/>
    <col min="30" max="31" width="4.19921875" style="124" customWidth="1"/>
    <col min="32" max="36" width="8.69921875" style="124" customWidth="1"/>
    <col min="37" max="37" width="11.8984375" style="124" customWidth="1"/>
    <col min="38" max="40" width="8.69921875" style="124" customWidth="1"/>
    <col min="41" max="41" width="5.296875" style="124" customWidth="1"/>
    <col min="42" max="42" width="9" style="411" hidden="1" customWidth="1"/>
    <col min="43" max="43" width="3" style="340" hidden="1" customWidth="1"/>
    <col min="44" max="50" width="4.8984375" style="124" hidden="1" customWidth="1"/>
    <col min="51" max="52" width="5.3984375" style="124" hidden="1" customWidth="1"/>
    <col min="53" max="57" width="8.69921875" style="124" hidden="1" customWidth="1"/>
    <col min="58" max="58" width="11.8984375" style="124" hidden="1" customWidth="1"/>
    <col min="59" max="61" width="8.69921875" style="124" hidden="1" customWidth="1"/>
    <col min="62" max="62" width="24.69921875" style="124" hidden="1" customWidth="1"/>
    <col min="63" max="63" width="10.19921875" style="124" customWidth="1"/>
    <col min="64" max="16384" width="9" style="124"/>
  </cols>
  <sheetData>
    <row r="1" spans="1:62" ht="48" customHeight="1" x14ac:dyDescent="0.7">
      <c r="C1" s="370" t="str">
        <f>"ข้อมูลวิเคราะห์วิกฤติทางการเงินระดับ7 (RiskScoring Plus) "&amp;Sheet3!B2</f>
        <v>ข้อมูลวิเคราะห์วิกฤติทางการเงินระดับ7 (RiskScoring Plus) ไตรมาส 4/2567</v>
      </c>
      <c r="L1" s="120" t="s">
        <v>3793</v>
      </c>
      <c r="M1" s="121">
        <v>243913</v>
      </c>
      <c r="O1" s="122" t="s">
        <v>3739</v>
      </c>
      <c r="P1" s="123">
        <v>12</v>
      </c>
      <c r="U1" s="125" t="s">
        <v>3742</v>
      </c>
      <c r="V1" s="125"/>
      <c r="W1" s="125"/>
      <c r="X1" s="125"/>
      <c r="Y1" s="125"/>
      <c r="Z1" s="125"/>
      <c r="AA1" s="125"/>
      <c r="AB1" s="125"/>
      <c r="AC1" s="125"/>
      <c r="AF1" s="126" t="s">
        <v>3841</v>
      </c>
      <c r="AG1" s="126"/>
      <c r="AH1" s="126" t="s">
        <v>3843</v>
      </c>
      <c r="AI1" s="126"/>
      <c r="AJ1" s="127" t="s">
        <v>3920</v>
      </c>
      <c r="AK1" s="127" t="s">
        <v>3921</v>
      </c>
      <c r="AL1" s="127" t="s">
        <v>3922</v>
      </c>
      <c r="AM1" s="127" t="s">
        <v>3923</v>
      </c>
      <c r="AN1" s="127" t="s">
        <v>3924</v>
      </c>
      <c r="AO1" s="410"/>
      <c r="AR1" s="413" t="s">
        <v>3742</v>
      </c>
      <c r="AS1" s="413"/>
      <c r="AT1" s="413"/>
      <c r="AU1" s="413"/>
      <c r="AV1" s="413"/>
      <c r="AW1" s="413"/>
      <c r="AX1" s="413"/>
      <c r="AY1" s="413"/>
      <c r="AZ1" s="413"/>
      <c r="BA1" s="414" t="s">
        <v>3841</v>
      </c>
      <c r="BB1" s="414"/>
      <c r="BC1" s="414" t="s">
        <v>3843</v>
      </c>
      <c r="BD1" s="414"/>
      <c r="BE1" s="415" t="s">
        <v>3920</v>
      </c>
      <c r="BF1" s="415" t="s">
        <v>3921</v>
      </c>
      <c r="BG1" s="415" t="s">
        <v>3922</v>
      </c>
      <c r="BH1" s="415" t="s">
        <v>3923</v>
      </c>
      <c r="BI1" s="415" t="s">
        <v>3924</v>
      </c>
    </row>
    <row r="2" spans="1:62" s="131" customFormat="1" ht="76.5" customHeight="1" x14ac:dyDescent="0.25">
      <c r="A2" s="231" t="s">
        <v>9</v>
      </c>
      <c r="B2" s="233" t="s">
        <v>3696</v>
      </c>
      <c r="C2" s="231" t="s">
        <v>3697</v>
      </c>
      <c r="D2" s="231" t="s">
        <v>3698</v>
      </c>
      <c r="E2" s="231" t="s">
        <v>3888</v>
      </c>
      <c r="F2" s="237" t="s">
        <v>3796</v>
      </c>
      <c r="G2" s="232" t="s">
        <v>3889</v>
      </c>
      <c r="H2" s="231" t="s">
        <v>3890</v>
      </c>
      <c r="I2" s="233" t="s">
        <v>14</v>
      </c>
      <c r="J2" s="233" t="s">
        <v>15</v>
      </c>
      <c r="K2" s="233" t="s">
        <v>16</v>
      </c>
      <c r="L2" s="234" t="s">
        <v>8</v>
      </c>
      <c r="M2" s="233" t="s">
        <v>17</v>
      </c>
      <c r="N2" s="235" t="s">
        <v>18</v>
      </c>
      <c r="O2" s="235" t="s">
        <v>19</v>
      </c>
      <c r="P2" s="235" t="s">
        <v>3690</v>
      </c>
      <c r="Q2" s="235" t="s">
        <v>20</v>
      </c>
      <c r="R2" s="235" t="s">
        <v>21</v>
      </c>
      <c r="S2" s="236" t="s">
        <v>3738</v>
      </c>
      <c r="T2" s="233" t="s">
        <v>3862</v>
      </c>
      <c r="U2" s="128" t="s">
        <v>3841</v>
      </c>
      <c r="V2" s="128" t="s">
        <v>3843</v>
      </c>
      <c r="W2" s="128" t="s">
        <v>3920</v>
      </c>
      <c r="X2" s="128" t="s">
        <v>3921</v>
      </c>
      <c r="Y2" s="128" t="s">
        <v>3922</v>
      </c>
      <c r="Z2" s="128" t="s">
        <v>3923</v>
      </c>
      <c r="AA2" s="128" t="s">
        <v>3924</v>
      </c>
      <c r="AB2" s="129" t="s">
        <v>3740</v>
      </c>
      <c r="AC2" s="130" t="s">
        <v>3741</v>
      </c>
      <c r="AF2" s="132" t="s">
        <v>3686</v>
      </c>
      <c r="AG2" s="133" t="s">
        <v>901</v>
      </c>
      <c r="AH2" s="132" t="s">
        <v>3686</v>
      </c>
      <c r="AI2" s="133" t="s">
        <v>901</v>
      </c>
      <c r="AJ2" s="134" t="s">
        <v>3695</v>
      </c>
      <c r="AK2" s="132" t="s">
        <v>902</v>
      </c>
      <c r="AL2" s="132" t="s">
        <v>902</v>
      </c>
      <c r="AM2" s="132" t="s">
        <v>3828</v>
      </c>
      <c r="AN2" s="132" t="s">
        <v>902</v>
      </c>
      <c r="AO2" s="410"/>
      <c r="AP2" s="412" t="s">
        <v>4124</v>
      </c>
      <c r="AQ2" s="341"/>
      <c r="AR2" s="421" t="s">
        <v>3841</v>
      </c>
      <c r="AS2" s="421" t="s">
        <v>3843</v>
      </c>
      <c r="AT2" s="421" t="s">
        <v>3920</v>
      </c>
      <c r="AU2" s="421" t="s">
        <v>3921</v>
      </c>
      <c r="AV2" s="421" t="s">
        <v>3922</v>
      </c>
      <c r="AW2" s="421" t="s">
        <v>3923</v>
      </c>
      <c r="AX2" s="421" t="s">
        <v>3924</v>
      </c>
      <c r="AY2" s="422" t="s">
        <v>3740</v>
      </c>
      <c r="AZ2" s="422" t="s">
        <v>3741</v>
      </c>
      <c r="BA2" s="423" t="s">
        <v>3686</v>
      </c>
      <c r="BB2" s="424" t="s">
        <v>901</v>
      </c>
      <c r="BC2" s="423" t="s">
        <v>3686</v>
      </c>
      <c r="BD2" s="424" t="s">
        <v>901</v>
      </c>
      <c r="BE2" s="425" t="s">
        <v>3695</v>
      </c>
      <c r="BF2" s="423" t="s">
        <v>902</v>
      </c>
      <c r="BG2" s="423" t="s">
        <v>902</v>
      </c>
      <c r="BH2" s="423" t="s">
        <v>3828</v>
      </c>
      <c r="BI2" s="423" t="s">
        <v>902</v>
      </c>
      <c r="BJ2" s="423" t="s">
        <v>4125</v>
      </c>
    </row>
    <row r="3" spans="1:62" x14ac:dyDescent="0.7">
      <c r="A3" s="206">
        <f>IF(ISBLANK(D3),"",COUNTA($D$3:D3))</f>
        <v>1</v>
      </c>
      <c r="B3" s="207">
        <f>IFERROR(INDEX(ID!$E:$E,MATCH(Risk7_PlusY67!$D3,ID!$A:$A,0)),"")</f>
        <v>1</v>
      </c>
      <c r="C3" s="207" t="str">
        <f>IFERROR(INDEX(ID!$I:$I,MATCH(Risk7_PlusY67!$D3,ID!$A:$A,0)),"")</f>
        <v>เชียงราย</v>
      </c>
      <c r="D3" s="295" t="s">
        <v>23</v>
      </c>
      <c r="E3" s="207" t="str">
        <f>IFERROR(INDEX(ID!$C:$C,MATCH(Risk7_PlusY67!$D3,ID!$A:$A,0)),"")</f>
        <v>เชียงรายประชานุเคราะห์,รพศ.</v>
      </c>
      <c r="F3" s="207" t="str">
        <f>IFERROR(INDEX(ID!$G:$G,MATCH(Risk7_PlusY67!$D3,ID!$A:$A,0)),"")</f>
        <v>รพศ.</v>
      </c>
      <c r="G3" s="206">
        <f>IFERROR(INDEX(ID!$J:$J,MATCH(Risk7_PlusY67!$D3,ID!$A:$A,0)),"")</f>
        <v>798</v>
      </c>
      <c r="H3" s="208" t="str">
        <f>IFERROR(INDEX(ID!$P:$P,MATCH(Risk7_PlusY67!$D3,ID!$A:$A,0)),"")</f>
        <v>รพศ.A B&gt;700to1000</v>
      </c>
      <c r="I3" s="209">
        <f>IFERROR(INDEX(Raw_DATA!E:E,MATCH(Risk7_PlusY67!$D3,Raw_DATA!$A:$A,0)),"")</f>
        <v>5.72</v>
      </c>
      <c r="J3" s="209">
        <f>IFERROR(INDEX(Raw_DATA!F:F,MATCH(Risk7_PlusY67!$D3,Raw_DATA!$A:$A,0)),"")</f>
        <v>5.01</v>
      </c>
      <c r="K3" s="209">
        <f>IFERROR(INDEX(Raw_DATA!G:G,MATCH(Risk7_PlusY67!$D3,Raw_DATA!$A:$A,0)),"")</f>
        <v>2.6</v>
      </c>
      <c r="L3" s="209">
        <f>IFERROR(INDEX(Raw_DATA!H:H,MATCH(Risk7_PlusY67!$D3,Raw_DATA!$A:$A,0)),"")</f>
        <v>1310516326.45</v>
      </c>
      <c r="M3" s="210">
        <f>IFERROR(INDEX(Raw_DATA!I:I,MATCH(Risk7_PlusY67!$D3,Raw_DATA!$A:$A,0)),"")</f>
        <v>446985906.17000002</v>
      </c>
      <c r="N3" s="206">
        <f>(IF(I3&lt;1.5,1,0))+(IF(J3&lt;1,1,0))+(IF(K3&lt;0.8,1,0))</f>
        <v>0</v>
      </c>
      <c r="O3" s="206">
        <f>IF(M3&lt;0,1,0)+IF(L3&lt;0,1,0)</f>
        <v>0</v>
      </c>
      <c r="P3" s="206">
        <f>IF(AND(L3&gt;0,M3&lt;0),IF(ABS((L3/(M3/$P$1)))&lt;3,2,IF(ABS((L3/(M3/$P$1)))&gt;6,0,1)),IF(AND(L3&lt;0,M3&gt;0),IF(ABS((L3/(M3/$P$1)))&lt;3,0,IF(ABS((L3/(M3/$P$1)))&gt;6,2,1)),IF(AND(L3&gt;0,M3&gt;0),0,2)))</f>
        <v>0</v>
      </c>
      <c r="Q3" s="211" t="str">
        <f>IFERROR(IF(AND(L3&gt;0,M3&gt;0),"",IF(AND(L3&lt;0,M3&lt;0),"",TRUNC(ABS(L3/(M3/$P$1)),1))),"")</f>
        <v/>
      </c>
      <c r="R3" s="206">
        <f>+N3+O3+P3</f>
        <v>0</v>
      </c>
      <c r="S3" s="212">
        <f>IFERROR(INDEX(Raw_DATA!J:J,MATCH(Risk7_PlusY67!$D3,Raw_DATA!$A:$A,0)),"")</f>
        <v>444973235.41000003</v>
      </c>
      <c r="T3" s="213">
        <f>IFERROR(INDEX(Raw_DATA!K:K,MATCH(Risk7_PlusY67!$D3,Raw_DATA!$A:$A,0)),"")</f>
        <v>442683549.56</v>
      </c>
      <c r="U3" s="214">
        <f>IF(AF3&gt;=AG3,1,0)</f>
        <v>1</v>
      </c>
      <c r="V3" s="214">
        <f>IF(AH3&gt;=AI3,1,0)</f>
        <v>1</v>
      </c>
      <c r="W3" s="214">
        <f>IF(OR(AND((K3&lt;0.8),(AJ3&gt;180)),AND((K3&lt;0.8),(AJ3&lt;10)),AND((K3&gt;=0.8),(AJ3&lt;10)),AND((K3&gt;=0.8),(AJ3&gt;90))),0,1)</f>
        <v>1</v>
      </c>
      <c r="X3" s="214">
        <f>IF(AND(AK3&gt;=10,AK3&lt;=60),1,0)</f>
        <v>1</v>
      </c>
      <c r="Y3" s="214">
        <f>IF(AND(AL3&gt;=10,AL3&lt;=60),1,0)</f>
        <v>1</v>
      </c>
      <c r="Z3" s="214">
        <f>IF(AND(AM3&gt;=10,AM3&lt;=120),1,0)</f>
        <v>1</v>
      </c>
      <c r="AA3" s="214">
        <f>IF(AND(AN3&gt;=10,AN3&lt;=60),1,0)</f>
        <v>1</v>
      </c>
      <c r="AB3" s="215" t="str">
        <f>IF(COUNTIF(U3:AA3,"1")=7,"A",IF(COUNTIF(U3:AA3,"1")=6,"A-",IF(COUNTIF(U3:AA3,"1")=5,"B",IF(COUNTIF(U3:AA3,"1")=4,"B-",IF(COUNTIF(U3:AA3,"1")=3,"C",IF(COUNTIF(U3:AA3,"1")=2,"C-",IF(COUNTIF(U3:AA3,"1")=1,"D","F")))))))</f>
        <v>A</v>
      </c>
      <c r="AC3" s="215" t="str">
        <f>R3&amp;AB3</f>
        <v>0A</v>
      </c>
      <c r="AD3" s="216"/>
      <c r="AE3" s="216"/>
      <c r="AF3" s="434">
        <f>IFERROR(INDEX(Raw_DATA!L:L,MATCH(Risk7_PlusY67!$D3,Raw_DATA!$A:$A,0)),"")</f>
        <v>12.68</v>
      </c>
      <c r="AG3" s="434">
        <f>IFERROR(INDEX(AVGGroup!$D$5:$D$21,MATCH(Risk7_PlusY67!$H3,AVGGroup!$C$5:$C$21,0)),"")</f>
        <v>5.87</v>
      </c>
      <c r="AH3" s="434">
        <f>IFERROR(INDEX(Raw_DATA!M:M,MATCH(Risk7_PlusY67!$D3,Raw_DATA!$A:$A,0)),"")</f>
        <v>14.33</v>
      </c>
      <c r="AI3" s="435">
        <f>IFERROR(INDEX(AVGGroup!$F$5:$F$21,MATCH(Risk7_PlusY67!$H3,AVGGroup!$C$5:$C$21,0)),"")</f>
        <v>2.31</v>
      </c>
      <c r="AJ3" s="401">
        <f>IFERROR(INDEX(Raw_DATA!N:N,MATCH(Risk7_PlusY67!$D3,Raw_DATA!$A:$A,0)),"")</f>
        <v>24</v>
      </c>
      <c r="AK3" s="401">
        <f>IFERROR(INDEX(Raw_DATA!O:O,MATCH(Risk7_PlusY67!$D3,Raw_DATA!$A:$A,0)),"")</f>
        <v>48</v>
      </c>
      <c r="AL3" s="401">
        <f>IFERROR(INDEX(Raw_DATA!P:P,MATCH(Risk7_PlusY67!$D3,Raw_DATA!$A:$A,0)),"")</f>
        <v>57</v>
      </c>
      <c r="AM3" s="401">
        <f>IFERROR(INDEX(Raw_DATA!Q:Q,MATCH(Risk7_PlusY67!$D3,Raw_DATA!$A:$A,0)),"")</f>
        <v>78</v>
      </c>
      <c r="AN3" s="401">
        <f>IFERROR(INDEX(Raw_DATA!R:R,MATCH(Risk7_PlusY67!$D3,Raw_DATA!$A:$A,0)),"")</f>
        <v>45</v>
      </c>
      <c r="AO3" s="407"/>
      <c r="AP3" s="411" t="b">
        <f>AB3=AY3</f>
        <v>1</v>
      </c>
      <c r="AQ3" s="340">
        <f>IF(AH3&lt;0,1,0)</f>
        <v>0</v>
      </c>
      <c r="AR3" s="123">
        <f>IF(BA3&gt;=BB3,1,0)</f>
        <v>1</v>
      </c>
      <c r="AS3" s="123">
        <f>IF(BC3&gt;=BD3,1,0)</f>
        <v>1</v>
      </c>
      <c r="AT3" s="123">
        <f>IF(OR(AND((K3&lt;0.8),(BE3&gt;180)),AND((K3&lt;0.8),(BE3&lt;10)),AND((K3&gt;=0.8),(BE3&lt;10)),AND((K3&gt;=0.8),(BE3&gt;90))),0,1)</f>
        <v>1</v>
      </c>
      <c r="AU3" s="123">
        <f>IF(AND(BF3&gt;=10,BF3&lt;=60),1,0)</f>
        <v>1</v>
      </c>
      <c r="AV3" s="123">
        <f>IF(AND(BG3&gt;=10,BG3&lt;=60),1,0)</f>
        <v>1</v>
      </c>
      <c r="AW3" s="123">
        <f>IF(AND(BH3&gt;=10,BH3&lt;=120),1,0)</f>
        <v>1</v>
      </c>
      <c r="AX3" s="123">
        <f>IF(AND(BI3&gt;=10,BI3&lt;=60),1,0)</f>
        <v>1</v>
      </c>
      <c r="AY3" s="416" t="str">
        <f>IF(COUNTIF(AR3:AX3,"1")=7,"A",IF(COUNTIF(AR3:AX3,"1")=6,"A-",IF(COUNTIF(AR3:AX3,"1")=5,"B",IF(COUNTIF(AR3:AX3,"1")=4,"B-",IF(COUNTIF(AR3:AX3,"1")=3,"C",IF(COUNTIF(AR3:AX3,"1")=2,"C-",IF(COUNTIF(AR3:AX3,"1")=1,"D","F")))))))</f>
        <v>A</v>
      </c>
      <c r="AZ3" s="416" t="str">
        <f>R3&amp;AY3</f>
        <v>0A</v>
      </c>
      <c r="BA3" s="417">
        <f>IFERROR(INDEX(Raw_DATA!L:L,MATCH(Risk7_PlusY67!$D3,Raw_DATA!$A:$A,0)),"")</f>
        <v>12.68</v>
      </c>
      <c r="BB3" s="417">
        <f>IFERROR(INDEX(AVGGroup!$H$5:$H$21,MATCH(Risk7_PlusY67!$BJ3,AVGGroup!$C$5:$C$21,0)),"")</f>
        <v>5.88</v>
      </c>
      <c r="BC3" s="417">
        <f>IFERROR(INDEX(Raw_DATA!M:M,MATCH(Risk7_PlusY67!$D3,Raw_DATA!$A:$A,0)),"")</f>
        <v>14.33</v>
      </c>
      <c r="BD3" s="418">
        <f>IFERROR(INDEX(AVGGroup!$J$5:$J$21,MATCH(Risk7_PlusY67!$BJ3,AVGGroup!$C$5:$C$21,0)),"")</f>
        <v>2.31</v>
      </c>
      <c r="BE3" s="407">
        <f>IFERROR(INDEX(Raw_DATA!N:N,MATCH(Risk7_PlusY67!$D3,Raw_DATA!$A:$A,0)),"")</f>
        <v>24</v>
      </c>
      <c r="BF3" s="407">
        <f>IFERROR(INDEX(Raw_DATA!O:O,MATCH(Risk7_PlusY67!$D3,Raw_DATA!$A:$A,0)),"")</f>
        <v>48</v>
      </c>
      <c r="BG3" s="407">
        <f>IFERROR(INDEX(Raw_DATA!P:P,MATCH(Risk7_PlusY67!$D3,Raw_DATA!$A:$A,0)),"")</f>
        <v>57</v>
      </c>
      <c r="BH3" s="407">
        <f>IFERROR(INDEX(Raw_DATA!Q:Q,MATCH(Risk7_PlusY67!$D3,Raw_DATA!$A:$A,0)),"")</f>
        <v>78</v>
      </c>
      <c r="BI3" s="407">
        <f>IFERROR(INDEX(Raw_DATA!R:R,MATCH(Risk7_PlusY67!$D3,Raw_DATA!$A:$A,0)),"")</f>
        <v>45</v>
      </c>
      <c r="BJ3" s="124" t="str">
        <f>INDEX('Org2567'!$BM:$BM,MATCH(Risk7_PlusY67!D3,'Org2567'!$D:$D,0))</f>
        <v>รพศ.A B&gt;700to1000</v>
      </c>
    </row>
    <row r="4" spans="1:62" x14ac:dyDescent="0.7">
      <c r="A4" s="206">
        <f>IF(ISBLANK(D4),"",COUNTA($D$3:D4))</f>
        <v>2</v>
      </c>
      <c r="B4" s="207">
        <f>IFERROR(INDEX(ID!$E:$E,MATCH(Risk7_PlusY67!$D4,ID!$A:$A,0)),"")</f>
        <v>1</v>
      </c>
      <c r="C4" s="207" t="str">
        <f>IFERROR(INDEX(ID!$I:$I,MATCH(Risk7_PlusY67!$D4,ID!$A:$A,0)),"")</f>
        <v>เชียงราย</v>
      </c>
      <c r="D4" s="295" t="s">
        <v>24</v>
      </c>
      <c r="E4" s="207" t="str">
        <f>IFERROR(INDEX(ID!$C:$C,MATCH(Risk7_PlusY67!$D4,ID!$A:$A,0)),"")</f>
        <v>เทิง,รพช.</v>
      </c>
      <c r="F4" s="207" t="str">
        <f>IFERROR(INDEX(ID!$G:$G,MATCH(Risk7_PlusY67!$D4,ID!$A:$A,0)),"")</f>
        <v>รพช.</v>
      </c>
      <c r="G4" s="206">
        <f>IFERROR(INDEX(ID!$J:$J,MATCH(Risk7_PlusY67!$D4,ID!$A:$A,0)),"")</f>
        <v>90</v>
      </c>
      <c r="H4" s="208" t="str">
        <f>IFERROR(INDEX(ID!$P:$P,MATCH(Risk7_PlusY67!$D4,ID!$A:$A,0)),"")</f>
        <v>รพช.F1 P50,000-100,000</v>
      </c>
      <c r="I4" s="209">
        <f>IFERROR(INDEX(Raw_DATA!E:E,MATCH(Risk7_PlusY67!$D4,Raw_DATA!$A:$A,0)),"")</f>
        <v>1.25</v>
      </c>
      <c r="J4" s="209">
        <f>IFERROR(INDEX(Raw_DATA!F:F,MATCH(Risk7_PlusY67!$D4,Raw_DATA!$A:$A,0)),"")</f>
        <v>1.1499999999999999</v>
      </c>
      <c r="K4" s="209">
        <f>IFERROR(INDEX(Raw_DATA!G:G,MATCH(Risk7_PlusY67!$D4,Raw_DATA!$A:$A,0)),"")</f>
        <v>0.6</v>
      </c>
      <c r="L4" s="209">
        <f>IFERROR(INDEX(Raw_DATA!H:H,MATCH(Risk7_PlusY67!$D4,Raw_DATA!$A:$A,0)),"")</f>
        <v>10421375.82</v>
      </c>
      <c r="M4" s="210">
        <f>IFERROR(INDEX(Raw_DATA!I:I,MATCH(Risk7_PlusY67!$D4,Raw_DATA!$A:$A,0)),"")</f>
        <v>-14985352.67</v>
      </c>
      <c r="N4" s="206">
        <f t="shared" ref="N4:N66" si="0">(IF(I4&lt;1.5,1,0))+(IF(J4&lt;1,1,0))+(IF(K4&lt;0.8,1,0))</f>
        <v>2</v>
      </c>
      <c r="O4" s="206">
        <f t="shared" ref="O4:O67" si="1">IF(M4&lt;0,1,0)+IF(L4&lt;0,1,0)</f>
        <v>1</v>
      </c>
      <c r="P4" s="206">
        <f t="shared" ref="P4:P67" si="2">IF(AND(L4&gt;0,M4&lt;0),IF(ABS((L4/(M4/$P$1)))&lt;3,2,IF(ABS((L4/(M4/$P$1)))&gt;6,0,1)),IF(AND(L4&lt;0,M4&gt;0),IF(ABS((L4/(M4/$P$1)))&lt;3,0,IF(ABS((L4/(M4/$P$1)))&gt;6,2,1)),IF(AND(L4&gt;0,M4&gt;0),0,2)))</f>
        <v>0</v>
      </c>
      <c r="Q4" s="211">
        <f t="shared" ref="Q4:Q67" si="3">IFERROR(IF(AND(L4&gt;0,M4&gt;0),"",IF(AND(L4&lt;0,M4&lt;0),"",TRUNC(ABS(L4/(M4/$P$1)),1))),"")</f>
        <v>8.3000000000000007</v>
      </c>
      <c r="R4" s="206">
        <f t="shared" ref="R4:R67" si="4">+N4+O4+P4</f>
        <v>3</v>
      </c>
      <c r="S4" s="212">
        <f>IFERROR(INDEX(Raw_DATA!J:J,MATCH(Risk7_PlusY67!$D4,Raw_DATA!$A:$A,0)),"")</f>
        <v>-9688101.2300000004</v>
      </c>
      <c r="T4" s="213">
        <f>IFERROR(INDEX(Raw_DATA!K:K,MATCH(Risk7_PlusY67!$D4,Raw_DATA!$A:$A,0)),"")</f>
        <v>-16356359.18</v>
      </c>
      <c r="U4" s="214">
        <f t="shared" ref="U4:U67" si="5">IF(AF4&gt;=AG4,1,0)</f>
        <v>1</v>
      </c>
      <c r="V4" s="214">
        <f t="shared" ref="V4:V67" si="6">IF(AH4&gt;=AI4,1,0)</f>
        <v>0</v>
      </c>
      <c r="W4" s="214">
        <f>IF(OR(AND((K4&lt;0.8),(AJ4&gt;180)),AND((K4&lt;0.8),(AJ4&lt;10)),AND((K4&gt;=0.8),(AJ4&lt;10)),AND((K4&gt;=0.8),(AJ4&gt;90))),0,1)</f>
        <v>1</v>
      </c>
      <c r="X4" s="214">
        <f t="shared" ref="X4:X67" si="7">IF(AND(AK4&gt;=10,AK4&lt;=60),1,0)</f>
        <v>1</v>
      </c>
      <c r="Y4" s="214">
        <f t="shared" ref="Y4:Y67" si="8">IF(AND(AL4&gt;=10,AL4&lt;=60),1,0)</f>
        <v>0</v>
      </c>
      <c r="Z4" s="214">
        <f t="shared" ref="Z4:Z67" si="9">IF(AND(AM4&gt;=10,AM4&lt;=120),1,0)</f>
        <v>0</v>
      </c>
      <c r="AA4" s="214">
        <f t="shared" ref="AA4:AA67" si="10">IF(AND(AN4&gt;=10,AN4&lt;=60),1,0)</f>
        <v>1</v>
      </c>
      <c r="AB4" s="215" t="str">
        <f t="shared" ref="AB4:AB67" si="11">IF(COUNTIF(U4:AA4,"1")=7,"A",IF(COUNTIF(U4:AA4,"1")=6,"A-",IF(COUNTIF(U4:AA4,"1")=5,"B",IF(COUNTIF(U4:AA4,"1")=4,"B-",IF(COUNTIF(U4:AA4,"1")=3,"C",IF(COUNTIF(U4:AA4,"1")=2,"C-",IF(COUNTIF(U4:AA4,"1")=1,"D","F")))))))</f>
        <v>B-</v>
      </c>
      <c r="AC4" s="215" t="str">
        <f t="shared" ref="AC4:AC67" si="12">R4&amp;AB4</f>
        <v>3B-</v>
      </c>
      <c r="AD4" s="216"/>
      <c r="AE4" s="216"/>
      <c r="AF4" s="434">
        <f>IFERROR(INDEX(Raw_DATA!L:L,MATCH(Risk7_PlusY67!$D4,Raw_DATA!$A:$A,0)),"")</f>
        <v>-4.29</v>
      </c>
      <c r="AG4" s="434">
        <f>IFERROR(INDEX(AVGGroup!$D$5:$D$21,MATCH(Risk7_PlusY67!$H4,AVGGroup!$C$5:$C$21,0)),"")</f>
        <v>-5.99</v>
      </c>
      <c r="AH4" s="434">
        <f>IFERROR(INDEX(Raw_DATA!M:M,MATCH(Risk7_PlusY67!$D4,Raw_DATA!$A:$A,0)),"")</f>
        <v>-12.6</v>
      </c>
      <c r="AI4" s="435">
        <f>IFERROR(INDEX(AVGGroup!$F$5:$F$21,MATCH(Risk7_PlusY67!$H4,AVGGroup!$C$5:$C$21,0)),"")</f>
        <v>-10.86</v>
      </c>
      <c r="AJ4" s="401">
        <f>IFERROR(INDEX(Raw_DATA!N:N,MATCH(Risk7_PlusY67!$D4,Raw_DATA!$A:$A,0)),"")</f>
        <v>139</v>
      </c>
      <c r="AK4" s="401">
        <f>IFERROR(INDEX(Raw_DATA!O:O,MATCH(Risk7_PlusY67!$D4,Raw_DATA!$A:$A,0)),"")</f>
        <v>36</v>
      </c>
      <c r="AL4" s="401">
        <f>IFERROR(INDEX(Raw_DATA!P:P,MATCH(Risk7_PlusY67!$D4,Raw_DATA!$A:$A,0)),"")</f>
        <v>78</v>
      </c>
      <c r="AM4" s="401">
        <f>IFERROR(INDEX(Raw_DATA!Q:Q,MATCH(Risk7_PlusY67!$D4,Raw_DATA!$A:$A,0)),"")</f>
        <v>171</v>
      </c>
      <c r="AN4" s="401">
        <f>IFERROR(INDEX(Raw_DATA!R:R,MATCH(Risk7_PlusY67!$D4,Raw_DATA!$A:$A,0)),"")</f>
        <v>34</v>
      </c>
      <c r="AO4" s="407"/>
      <c r="AP4" s="411" t="b">
        <f>AB4=AY4</f>
        <v>1</v>
      </c>
      <c r="AQ4" s="340">
        <f t="shared" ref="AQ4:AQ67" si="13">IF(AH4&lt;0,1,0)</f>
        <v>1</v>
      </c>
      <c r="AR4" s="123">
        <f t="shared" ref="AR4:AR67" si="14">IF(BA4&gt;=BB4,1,0)</f>
        <v>1</v>
      </c>
      <c r="AS4" s="123">
        <f t="shared" ref="AS4:AS67" si="15">IF(BC4&gt;=BD4,1,0)</f>
        <v>0</v>
      </c>
      <c r="AT4" s="123">
        <f>IF(OR(AND((K4&lt;0.8),(BE4&gt;180)),AND((K4&lt;0.8),(BE4&lt;10)),AND((K4&gt;=0.8),(BE4&lt;10)),AND((K4&gt;=0.8),(BE4&gt;90))),0,1)</f>
        <v>1</v>
      </c>
      <c r="AU4" s="123">
        <f t="shared" ref="AU4:AU67" si="16">IF(AND(BF4&gt;=10,BF4&lt;=60),1,0)</f>
        <v>1</v>
      </c>
      <c r="AV4" s="123">
        <f t="shared" ref="AV4:AV67" si="17">IF(AND(BG4&gt;=10,BG4&lt;=60),1,0)</f>
        <v>0</v>
      </c>
      <c r="AW4" s="123">
        <f t="shared" ref="AW4:AW67" si="18">IF(AND(BH4&gt;=10,BH4&lt;=120),1,0)</f>
        <v>0</v>
      </c>
      <c r="AX4" s="123">
        <f t="shared" ref="AX4:AX67" si="19">IF(AND(BI4&gt;=10,BI4&lt;=60),1,0)</f>
        <v>1</v>
      </c>
      <c r="AY4" s="416" t="str">
        <f t="shared" ref="AY4:AY67" si="20">IF(COUNTIF(AR4:AX4,"1")=7,"A",IF(COUNTIF(AR4:AX4,"1")=6,"A-",IF(COUNTIF(AR4:AX4,"1")=5,"B",IF(COUNTIF(AR4:AX4,"1")=4,"B-",IF(COUNTIF(AR4:AX4,"1")=3,"C",IF(COUNTIF(AR4:AX4,"1")=2,"C-",IF(COUNTIF(AR4:AX4,"1")=1,"D","F")))))))</f>
        <v>B-</v>
      </c>
      <c r="AZ4" s="416" t="str">
        <f>R4&amp;AY4</f>
        <v>3B-</v>
      </c>
      <c r="BA4" s="417">
        <f>IFERROR(INDEX(Raw_DATA!L:L,MATCH(Risk7_PlusY67!$D4,Raw_DATA!$A:$A,0)),"")</f>
        <v>-4.29</v>
      </c>
      <c r="BB4" s="417">
        <f>IFERROR(INDEX(AVGGroup!$H$5:$H$21,MATCH(Risk7_PlusY67!$BJ4,AVGGroup!$C$5:$C$21,0)),"")</f>
        <v>-5.99</v>
      </c>
      <c r="BC4" s="417">
        <f>IFERROR(INDEX(Raw_DATA!M:M,MATCH(Risk7_PlusY67!$D4,Raw_DATA!$A:$A,0)),"")</f>
        <v>-12.6</v>
      </c>
      <c r="BD4" s="418">
        <f>IFERROR(INDEX(AVGGroup!$J$5:$J$21,MATCH(Risk7_PlusY67!$BJ4,AVGGroup!$C$5:$C$21,0)),"")</f>
        <v>-10.86</v>
      </c>
      <c r="BE4" s="407">
        <f>IFERROR(INDEX(Raw_DATA!N:N,MATCH(Risk7_PlusY67!$D4,Raw_DATA!$A:$A,0)),"")</f>
        <v>139</v>
      </c>
      <c r="BF4" s="407">
        <f>IFERROR(INDEX(Raw_DATA!O:O,MATCH(Risk7_PlusY67!$D4,Raw_DATA!$A:$A,0)),"")</f>
        <v>36</v>
      </c>
      <c r="BG4" s="407">
        <f>IFERROR(INDEX(Raw_DATA!P:P,MATCH(Risk7_PlusY67!$D4,Raw_DATA!$A:$A,0)),"")</f>
        <v>78</v>
      </c>
      <c r="BH4" s="407">
        <f>IFERROR(INDEX(Raw_DATA!Q:Q,MATCH(Risk7_PlusY67!$D4,Raw_DATA!$A:$A,0)),"")</f>
        <v>171</v>
      </c>
      <c r="BI4" s="407">
        <f>IFERROR(INDEX(Raw_DATA!R:R,MATCH(Risk7_PlusY67!$D4,Raw_DATA!$A:$A,0)),"")</f>
        <v>34</v>
      </c>
      <c r="BJ4" s="124" t="str">
        <f>INDEX('Org2567'!$BM:$BM,MATCH(Risk7_PlusY67!D4,'Org2567'!$D:$D,0))</f>
        <v>รพช.F1 P50,000-100,000</v>
      </c>
    </row>
    <row r="5" spans="1:62" x14ac:dyDescent="0.7">
      <c r="A5" s="206">
        <f>IF(ISBLANK(D5),"",COUNTA($D$3:D5))</f>
        <v>3</v>
      </c>
      <c r="B5" s="207">
        <f>IFERROR(INDEX(ID!$E:$E,MATCH(Risk7_PlusY67!$D5,ID!$A:$A,0)),"")</f>
        <v>1</v>
      </c>
      <c r="C5" s="207" t="str">
        <f>IFERROR(INDEX(ID!$I:$I,MATCH(Risk7_PlusY67!$D5,ID!$A:$A,0)),"")</f>
        <v>เชียงราย</v>
      </c>
      <c r="D5" s="295" t="s">
        <v>25</v>
      </c>
      <c r="E5" s="207" t="str">
        <f>IFERROR(INDEX(ID!$C:$C,MATCH(Risk7_PlusY67!$D5,ID!$A:$A,0)),"")</f>
        <v>พาน,รพช.</v>
      </c>
      <c r="F5" s="207" t="str">
        <f>IFERROR(INDEX(ID!$G:$G,MATCH(Risk7_PlusY67!$D5,ID!$A:$A,0)),"")</f>
        <v>รพช.</v>
      </c>
      <c r="G5" s="206">
        <f>IFERROR(INDEX(ID!$J:$J,MATCH(Risk7_PlusY67!$D5,ID!$A:$A,0)),"")</f>
        <v>175</v>
      </c>
      <c r="H5" s="208" t="str">
        <f>IFERROR(INDEX(ID!$P:$P,MATCH(Risk7_PlusY67!$D5,ID!$A:$A,0)),"")</f>
        <v>รพช.M2 B&gt;100</v>
      </c>
      <c r="I5" s="209">
        <f>IFERROR(INDEX(Raw_DATA!E:E,MATCH(Risk7_PlusY67!$D5,Raw_DATA!$A:$A,0)),"")</f>
        <v>1.26</v>
      </c>
      <c r="J5" s="209">
        <f>IFERROR(INDEX(Raw_DATA!F:F,MATCH(Risk7_PlusY67!$D5,Raw_DATA!$A:$A,0)),"")</f>
        <v>1.1100000000000001</v>
      </c>
      <c r="K5" s="209">
        <f>IFERROR(INDEX(Raw_DATA!G:G,MATCH(Risk7_PlusY67!$D5,Raw_DATA!$A:$A,0)),"")</f>
        <v>0.6</v>
      </c>
      <c r="L5" s="209">
        <f>IFERROR(INDEX(Raw_DATA!H:H,MATCH(Risk7_PlusY67!$D5,Raw_DATA!$A:$A,0)),"")</f>
        <v>17393033.18</v>
      </c>
      <c r="M5" s="210">
        <f>IFERROR(INDEX(Raw_DATA!I:I,MATCH(Risk7_PlusY67!$D5,Raw_DATA!$A:$A,0)),"")</f>
        <v>7667830.6100000003</v>
      </c>
      <c r="N5" s="206">
        <f t="shared" si="0"/>
        <v>2</v>
      </c>
      <c r="O5" s="206">
        <f t="shared" si="1"/>
        <v>0</v>
      </c>
      <c r="P5" s="206">
        <f t="shared" si="2"/>
        <v>0</v>
      </c>
      <c r="Q5" s="211" t="str">
        <f t="shared" si="3"/>
        <v/>
      </c>
      <c r="R5" s="206">
        <f t="shared" si="4"/>
        <v>2</v>
      </c>
      <c r="S5" s="212">
        <f>IFERROR(INDEX(Raw_DATA!J:J,MATCH(Risk7_PlusY67!$D5,Raw_DATA!$A:$A,0)),"")</f>
        <v>7629616.04</v>
      </c>
      <c r="T5" s="213">
        <f>IFERROR(INDEX(Raw_DATA!K:K,MATCH(Risk7_PlusY67!$D5,Raw_DATA!$A:$A,0)),"")</f>
        <v>-27033455.469999999</v>
      </c>
      <c r="U5" s="214">
        <f t="shared" si="5"/>
        <v>1</v>
      </c>
      <c r="V5" s="214">
        <f t="shared" si="6"/>
        <v>1</v>
      </c>
      <c r="W5" s="214">
        <f>IF(OR(AND((K5&lt;0.8),(AJ5&gt;180)),AND((K5&lt;0.8),(AJ5&lt;10)),AND((K5&gt;=0.8),(AJ5&lt;10)),AND((K5&gt;=0.8),(AJ5&gt;90))),0,1)</f>
        <v>0</v>
      </c>
      <c r="X5" s="214">
        <f t="shared" si="7"/>
        <v>1</v>
      </c>
      <c r="Y5" s="214">
        <f t="shared" si="8"/>
        <v>1</v>
      </c>
      <c r="Z5" s="214">
        <f t="shared" si="9"/>
        <v>1</v>
      </c>
      <c r="AA5" s="214">
        <f t="shared" si="10"/>
        <v>1</v>
      </c>
      <c r="AB5" s="215" t="str">
        <f t="shared" si="11"/>
        <v>A-</v>
      </c>
      <c r="AC5" s="215" t="str">
        <f t="shared" si="12"/>
        <v>2A-</v>
      </c>
      <c r="AD5" s="216"/>
      <c r="AE5" s="216"/>
      <c r="AF5" s="434">
        <f>IFERROR(INDEX(Raw_DATA!L:L,MATCH(Risk7_PlusY67!$D5,Raw_DATA!$A:$A,0)),"")</f>
        <v>2.13</v>
      </c>
      <c r="AG5" s="434">
        <f>IFERROR(INDEX(AVGGroup!$D$5:$D$21,MATCH(Risk7_PlusY67!$H5,AVGGroup!$C$5:$C$21,0)),"")</f>
        <v>-2.2400000000000002</v>
      </c>
      <c r="AH5" s="434">
        <f>IFERROR(INDEX(Raw_DATA!M:M,MATCH(Risk7_PlusY67!$D5,Raw_DATA!$A:$A,0)),"")</f>
        <v>4.3600000000000003</v>
      </c>
      <c r="AI5" s="435">
        <f>IFERROR(INDEX(AVGGroup!$F$5:$F$21,MATCH(Risk7_PlusY67!$H5,AVGGroup!$C$5:$C$21,0)),"")</f>
        <v>-7.61</v>
      </c>
      <c r="AJ5" s="401">
        <f>IFERROR(INDEX(Raw_DATA!N:N,MATCH(Risk7_PlusY67!$D5,Raw_DATA!$A:$A,0)),"")</f>
        <v>207</v>
      </c>
      <c r="AK5" s="401">
        <f>IFERROR(INDEX(Raw_DATA!O:O,MATCH(Risk7_PlusY67!$D5,Raw_DATA!$A:$A,0)),"")</f>
        <v>40</v>
      </c>
      <c r="AL5" s="401">
        <f>IFERROR(INDEX(Raw_DATA!P:P,MATCH(Risk7_PlusY67!$D5,Raw_DATA!$A:$A,0)),"")</f>
        <v>52</v>
      </c>
      <c r="AM5" s="401">
        <f>IFERROR(INDEX(Raw_DATA!Q:Q,MATCH(Risk7_PlusY67!$D5,Raw_DATA!$A:$A,0)),"")</f>
        <v>89</v>
      </c>
      <c r="AN5" s="401">
        <f>IFERROR(INDEX(Raw_DATA!R:R,MATCH(Risk7_PlusY67!$D5,Raw_DATA!$A:$A,0)),"")</f>
        <v>55</v>
      </c>
      <c r="AO5" s="407"/>
      <c r="AP5" s="411" t="b">
        <f>AB5=AY5</f>
        <v>1</v>
      </c>
      <c r="AQ5" s="340">
        <f t="shared" si="13"/>
        <v>0</v>
      </c>
      <c r="AR5" s="123">
        <f t="shared" si="14"/>
        <v>1</v>
      </c>
      <c r="AS5" s="123">
        <f t="shared" si="15"/>
        <v>1</v>
      </c>
      <c r="AT5" s="123">
        <f>IF(OR(AND((K5&lt;0.8),(BE5&gt;180)),AND((K5&lt;0.8),(BE5&lt;10)),AND((K5&gt;=0.8),(BE5&lt;10)),AND((K5&gt;=0.8),(BE5&gt;90))),0,1)</f>
        <v>0</v>
      </c>
      <c r="AU5" s="123">
        <f t="shared" si="16"/>
        <v>1</v>
      </c>
      <c r="AV5" s="123">
        <f t="shared" si="17"/>
        <v>1</v>
      </c>
      <c r="AW5" s="123">
        <f t="shared" si="18"/>
        <v>1</v>
      </c>
      <c r="AX5" s="123">
        <f t="shared" si="19"/>
        <v>1</v>
      </c>
      <c r="AY5" s="416" t="str">
        <f t="shared" si="20"/>
        <v>A-</v>
      </c>
      <c r="AZ5" s="416" t="str">
        <f>R5&amp;AY5</f>
        <v>2A-</v>
      </c>
      <c r="BA5" s="417">
        <f>IFERROR(INDEX(Raw_DATA!L:L,MATCH(Risk7_PlusY67!$D5,Raw_DATA!$A:$A,0)),"")</f>
        <v>2.13</v>
      </c>
      <c r="BB5" s="417">
        <f>IFERROR(INDEX(AVGGroup!$H$5:$H$21,MATCH(Risk7_PlusY67!$BJ5,AVGGroup!$C$5:$C$21,0)),"")</f>
        <v>-2.25</v>
      </c>
      <c r="BC5" s="417">
        <f>IFERROR(INDEX(Raw_DATA!M:M,MATCH(Risk7_PlusY67!$D5,Raw_DATA!$A:$A,0)),"")</f>
        <v>4.3600000000000003</v>
      </c>
      <c r="BD5" s="418">
        <f>IFERROR(INDEX(AVGGroup!$J$5:$J$21,MATCH(Risk7_PlusY67!$BJ5,AVGGroup!$C$5:$C$21,0)),"")</f>
        <v>-7.61</v>
      </c>
      <c r="BE5" s="407">
        <f>IFERROR(INDEX(Raw_DATA!N:N,MATCH(Risk7_PlusY67!$D5,Raw_DATA!$A:$A,0)),"")</f>
        <v>207</v>
      </c>
      <c r="BF5" s="407">
        <f>IFERROR(INDEX(Raw_DATA!O:O,MATCH(Risk7_PlusY67!$D5,Raw_DATA!$A:$A,0)),"")</f>
        <v>40</v>
      </c>
      <c r="BG5" s="407">
        <f>IFERROR(INDEX(Raw_DATA!P:P,MATCH(Risk7_PlusY67!$D5,Raw_DATA!$A:$A,0)),"")</f>
        <v>52</v>
      </c>
      <c r="BH5" s="407">
        <f>IFERROR(INDEX(Raw_DATA!Q:Q,MATCH(Risk7_PlusY67!$D5,Raw_DATA!$A:$A,0)),"")</f>
        <v>89</v>
      </c>
      <c r="BI5" s="407">
        <f>IFERROR(INDEX(Raw_DATA!R:R,MATCH(Risk7_PlusY67!$D5,Raw_DATA!$A:$A,0)),"")</f>
        <v>55</v>
      </c>
      <c r="BJ5" s="124" t="str">
        <f>INDEX('Org2567'!$BM:$BM,MATCH(Risk7_PlusY67!D5,'Org2567'!$D:$D,0))</f>
        <v>รพช.M2 B&gt;100</v>
      </c>
    </row>
    <row r="6" spans="1:62" x14ac:dyDescent="0.7">
      <c r="A6" s="206">
        <f>IF(ISBLANK(D6),"",COUNTA($D$3:D6))</f>
        <v>4</v>
      </c>
      <c r="B6" s="207">
        <f>IFERROR(INDEX(ID!$E:$E,MATCH(Risk7_PlusY67!$D6,ID!$A:$A,0)),"")</f>
        <v>1</v>
      </c>
      <c r="C6" s="207" t="str">
        <f>IFERROR(INDEX(ID!$I:$I,MATCH(Risk7_PlusY67!$D6,ID!$A:$A,0)),"")</f>
        <v>เชียงราย</v>
      </c>
      <c r="D6" s="295" t="s">
        <v>26</v>
      </c>
      <c r="E6" s="207" t="str">
        <f>IFERROR(INDEX(ID!$C:$C,MATCH(Risk7_PlusY67!$D6,ID!$A:$A,0)),"")</f>
        <v>ป่าแดด,รพช.</v>
      </c>
      <c r="F6" s="207" t="str">
        <f>IFERROR(INDEX(ID!$G:$G,MATCH(Risk7_PlusY67!$D6,ID!$A:$A,0)),"")</f>
        <v>รพช.</v>
      </c>
      <c r="G6" s="206">
        <f>IFERROR(INDEX(ID!$J:$J,MATCH(Risk7_PlusY67!$D6,ID!$A:$A,0)),"")</f>
        <v>30</v>
      </c>
      <c r="H6" s="208" t="str">
        <f>IFERROR(INDEX(ID!$P:$P,MATCH(Risk7_PlusY67!$D6,ID!$A:$A,0)),"")</f>
        <v>รพช.F2 P&lt;=30,000</v>
      </c>
      <c r="I6" s="209">
        <f>IFERROR(INDEX(Raw_DATA!E:E,MATCH(Risk7_PlusY67!$D6,Raw_DATA!$A:$A,0)),"")</f>
        <v>3</v>
      </c>
      <c r="J6" s="209">
        <f>IFERROR(INDEX(Raw_DATA!F:F,MATCH(Risk7_PlusY67!$D6,Raw_DATA!$A:$A,0)),"")</f>
        <v>2.88</v>
      </c>
      <c r="K6" s="209">
        <f>IFERROR(INDEX(Raw_DATA!G:G,MATCH(Risk7_PlusY67!$D6,Raw_DATA!$A:$A,0)),"")</f>
        <v>1.78</v>
      </c>
      <c r="L6" s="209">
        <f>IFERROR(INDEX(Raw_DATA!H:H,MATCH(Risk7_PlusY67!$D6,Raw_DATA!$A:$A,0)),"")</f>
        <v>13902277.550000001</v>
      </c>
      <c r="M6" s="210">
        <f>IFERROR(INDEX(Raw_DATA!I:I,MATCH(Risk7_PlusY67!$D6,Raw_DATA!$A:$A,0)),"")</f>
        <v>-4197627.32</v>
      </c>
      <c r="N6" s="206">
        <f t="shared" si="0"/>
        <v>0</v>
      </c>
      <c r="O6" s="206">
        <f t="shared" si="1"/>
        <v>1</v>
      </c>
      <c r="P6" s="206">
        <f t="shared" si="2"/>
        <v>0</v>
      </c>
      <c r="Q6" s="211">
        <f t="shared" si="3"/>
        <v>39.700000000000003</v>
      </c>
      <c r="R6" s="206">
        <f>+N6+O6+P6</f>
        <v>1</v>
      </c>
      <c r="S6" s="212">
        <f>IFERROR(INDEX(Raw_DATA!J:J,MATCH(Risk7_PlusY67!$D6,Raw_DATA!$A:$A,0)),"")</f>
        <v>-3708936.87</v>
      </c>
      <c r="T6" s="213">
        <f>IFERROR(INDEX(Raw_DATA!K:K,MATCH(Risk7_PlusY67!$D6,Raw_DATA!$A:$A,0)),"")</f>
        <v>5422921.4299999997</v>
      </c>
      <c r="U6" s="214">
        <f t="shared" si="5"/>
        <v>0</v>
      </c>
      <c r="V6" s="214">
        <f t="shared" si="6"/>
        <v>1</v>
      </c>
      <c r="W6" s="214">
        <f>IF(OR(AND((K6&lt;0.8),(AJ6&gt;180)),AND((K6&lt;0.8),(AJ6&lt;10)),AND((K6&gt;=0.8),(AJ6&lt;10)),AND((K6&gt;=0.8),(AJ6&gt;90))),0,1)</f>
        <v>1</v>
      </c>
      <c r="X6" s="214">
        <f t="shared" si="7"/>
        <v>1</v>
      </c>
      <c r="Y6" s="214">
        <f t="shared" si="8"/>
        <v>1</v>
      </c>
      <c r="Z6" s="214">
        <f t="shared" si="9"/>
        <v>0</v>
      </c>
      <c r="AA6" s="214">
        <f t="shared" si="10"/>
        <v>1</v>
      </c>
      <c r="AB6" s="215" t="str">
        <f t="shared" si="11"/>
        <v>B</v>
      </c>
      <c r="AC6" s="215" t="str">
        <f t="shared" si="12"/>
        <v>1B</v>
      </c>
      <c r="AD6" s="216"/>
      <c r="AE6" s="216"/>
      <c r="AF6" s="434">
        <f>IFERROR(INDEX(Raw_DATA!L:L,MATCH(Risk7_PlusY67!$D6,Raw_DATA!$A:$A,0)),"")</f>
        <v>-4.0999999999999996</v>
      </c>
      <c r="AG6" s="434">
        <f>IFERROR(INDEX(AVGGroup!$D$5:$D$21,MATCH(Risk7_PlusY67!$H6,AVGGroup!$C$5:$C$21,0)),"")</f>
        <v>-3.55</v>
      </c>
      <c r="AH6" s="434">
        <f>IFERROR(INDEX(Raw_DATA!M:M,MATCH(Risk7_PlusY67!$D6,Raw_DATA!$A:$A,0)),"")</f>
        <v>-8.36</v>
      </c>
      <c r="AI6" s="435">
        <f>IFERROR(INDEX(AVGGroup!$F$5:$F$21,MATCH(Risk7_PlusY67!$H6,AVGGroup!$C$5:$C$21,0)),"")</f>
        <v>-10.199999999999999</v>
      </c>
      <c r="AJ6" s="401">
        <f>IFERROR(INDEX(Raw_DATA!N:N,MATCH(Risk7_PlusY67!$D6,Raw_DATA!$A:$A,0)),"")</f>
        <v>78</v>
      </c>
      <c r="AK6" s="401">
        <f>IFERROR(INDEX(Raw_DATA!O:O,MATCH(Risk7_PlusY67!$D6,Raw_DATA!$A:$A,0)),"")</f>
        <v>30</v>
      </c>
      <c r="AL6" s="401">
        <f>IFERROR(INDEX(Raw_DATA!P:P,MATCH(Risk7_PlusY67!$D6,Raw_DATA!$A:$A,0)),"")</f>
        <v>51</v>
      </c>
      <c r="AM6" s="401">
        <f>IFERROR(INDEX(Raw_DATA!Q:Q,MATCH(Risk7_PlusY67!$D6,Raw_DATA!$A:$A,0)),"")</f>
        <v>122</v>
      </c>
      <c r="AN6" s="401">
        <f>IFERROR(INDEX(Raw_DATA!R:R,MATCH(Risk7_PlusY67!$D6,Raw_DATA!$A:$A,0)),"")</f>
        <v>25</v>
      </c>
      <c r="AO6" s="407"/>
      <c r="AP6" s="411" t="b">
        <f>AB6=AY6</f>
        <v>1</v>
      </c>
      <c r="AQ6" s="340">
        <f t="shared" si="13"/>
        <v>1</v>
      </c>
      <c r="AR6" s="123">
        <f t="shared" si="14"/>
        <v>0</v>
      </c>
      <c r="AS6" s="123">
        <f t="shared" si="15"/>
        <v>1</v>
      </c>
      <c r="AT6" s="123">
        <f>IF(OR(AND((K6&lt;0.8),(BE6&gt;180)),AND((K6&lt;0.8),(BE6&lt;10)),AND((K6&gt;=0.8),(BE6&lt;10)),AND((K6&gt;=0.8),(BE6&gt;90))),0,1)</f>
        <v>1</v>
      </c>
      <c r="AU6" s="123">
        <f t="shared" si="16"/>
        <v>1</v>
      </c>
      <c r="AV6" s="123">
        <f t="shared" si="17"/>
        <v>1</v>
      </c>
      <c r="AW6" s="123">
        <f t="shared" si="18"/>
        <v>0</v>
      </c>
      <c r="AX6" s="123">
        <f t="shared" si="19"/>
        <v>1</v>
      </c>
      <c r="AY6" s="416" t="str">
        <f t="shared" si="20"/>
        <v>B</v>
      </c>
      <c r="AZ6" s="416" t="str">
        <f>R6&amp;AY6</f>
        <v>1B</v>
      </c>
      <c r="BA6" s="417">
        <f>IFERROR(INDEX(Raw_DATA!L:L,MATCH(Risk7_PlusY67!$D6,Raw_DATA!$A:$A,0)),"")</f>
        <v>-4.0999999999999996</v>
      </c>
      <c r="BB6" s="417">
        <f>IFERROR(INDEX(AVGGroup!$H$5:$H$21,MATCH(Risk7_PlusY67!$BJ6,AVGGroup!$C$5:$C$21,0)),"")</f>
        <v>-3.54</v>
      </c>
      <c r="BC6" s="417">
        <f>IFERROR(INDEX(Raw_DATA!M:M,MATCH(Risk7_PlusY67!$D6,Raw_DATA!$A:$A,0)),"")</f>
        <v>-8.36</v>
      </c>
      <c r="BD6" s="418">
        <f>IFERROR(INDEX(AVGGroup!$J$5:$J$21,MATCH(Risk7_PlusY67!$BJ6,AVGGroup!$C$5:$C$21,0)),"")</f>
        <v>-10.199999999999999</v>
      </c>
      <c r="BE6" s="407">
        <f>IFERROR(INDEX(Raw_DATA!N:N,MATCH(Risk7_PlusY67!$D6,Raw_DATA!$A:$A,0)),"")</f>
        <v>78</v>
      </c>
      <c r="BF6" s="407">
        <f>IFERROR(INDEX(Raw_DATA!O:O,MATCH(Risk7_PlusY67!$D6,Raw_DATA!$A:$A,0)),"")</f>
        <v>30</v>
      </c>
      <c r="BG6" s="407">
        <f>IFERROR(INDEX(Raw_DATA!P:P,MATCH(Risk7_PlusY67!$D6,Raw_DATA!$A:$A,0)),"")</f>
        <v>51</v>
      </c>
      <c r="BH6" s="407">
        <f>IFERROR(INDEX(Raw_DATA!Q:Q,MATCH(Risk7_PlusY67!$D6,Raw_DATA!$A:$A,0)),"")</f>
        <v>122</v>
      </c>
      <c r="BI6" s="407">
        <f>IFERROR(INDEX(Raw_DATA!R:R,MATCH(Risk7_PlusY67!$D6,Raw_DATA!$A:$A,0)),"")</f>
        <v>25</v>
      </c>
      <c r="BJ6" s="124" t="str">
        <f>INDEX('Org2567'!$BM:$BM,MATCH(Risk7_PlusY67!D6,'Org2567'!$D:$D,0))</f>
        <v>รพช.F2 P&lt;=30,000</v>
      </c>
    </row>
    <row r="7" spans="1:62" x14ac:dyDescent="0.7">
      <c r="A7" s="206">
        <f>IF(ISBLANK(D7),"",COUNTA($D$3:D7))</f>
        <v>5</v>
      </c>
      <c r="B7" s="207">
        <f>IFERROR(INDEX(ID!$E:$E,MATCH(Risk7_PlusY67!$D7,ID!$A:$A,0)),"")</f>
        <v>1</v>
      </c>
      <c r="C7" s="207" t="str">
        <f>IFERROR(INDEX(ID!$I:$I,MATCH(Risk7_PlusY67!$D7,ID!$A:$A,0)),"")</f>
        <v>เชียงราย</v>
      </c>
      <c r="D7" s="295" t="s">
        <v>27</v>
      </c>
      <c r="E7" s="207" t="str">
        <f>IFERROR(INDEX(ID!$C:$C,MATCH(Risk7_PlusY67!$D7,ID!$A:$A,0)),"")</f>
        <v>แม่จัน,รพช.</v>
      </c>
      <c r="F7" s="207" t="str">
        <f>IFERROR(INDEX(ID!$G:$G,MATCH(Risk7_PlusY67!$D7,ID!$A:$A,0)),"")</f>
        <v>รพช.</v>
      </c>
      <c r="G7" s="206">
        <f>IFERROR(INDEX(ID!$J:$J,MATCH(Risk7_PlusY67!$D7,ID!$A:$A,0)),"")</f>
        <v>152</v>
      </c>
      <c r="H7" s="208" t="str">
        <f>IFERROR(INDEX(ID!$P:$P,MATCH(Risk7_PlusY67!$D7,ID!$A:$A,0)),"")</f>
        <v>รพช.M2 B&gt;100</v>
      </c>
      <c r="I7" s="209">
        <f>IFERROR(INDEX(Raw_DATA!E:E,MATCH(Risk7_PlusY67!$D7,Raw_DATA!$A:$A,0)),"")</f>
        <v>2.2799999999999998</v>
      </c>
      <c r="J7" s="209">
        <f>IFERROR(INDEX(Raw_DATA!F:F,MATCH(Risk7_PlusY67!$D7,Raw_DATA!$A:$A,0)),"")</f>
        <v>2.0699999999999998</v>
      </c>
      <c r="K7" s="209">
        <f>IFERROR(INDEX(Raw_DATA!G:G,MATCH(Risk7_PlusY67!$D7,Raw_DATA!$A:$A,0)),"")</f>
        <v>0.95</v>
      </c>
      <c r="L7" s="209">
        <f>IFERROR(INDEX(Raw_DATA!H:H,MATCH(Risk7_PlusY67!$D7,Raw_DATA!$A:$A,0)),"")</f>
        <v>73786084.569999993</v>
      </c>
      <c r="M7" s="210">
        <f>IFERROR(INDEX(Raw_DATA!I:I,MATCH(Risk7_PlusY67!$D7,Raw_DATA!$A:$A,0)),"")</f>
        <v>-26389575.309999999</v>
      </c>
      <c r="N7" s="206">
        <f t="shared" si="0"/>
        <v>0</v>
      </c>
      <c r="O7" s="206">
        <f t="shared" si="1"/>
        <v>1</v>
      </c>
      <c r="P7" s="206">
        <f t="shared" si="2"/>
        <v>0</v>
      </c>
      <c r="Q7" s="211">
        <f t="shared" si="3"/>
        <v>33.5</v>
      </c>
      <c r="R7" s="206">
        <f t="shared" si="4"/>
        <v>1</v>
      </c>
      <c r="S7" s="212">
        <f>IFERROR(INDEX(Raw_DATA!J:J,MATCH(Risk7_PlusY67!$D7,Raw_DATA!$A:$A,0)),"")</f>
        <v>-11881216.98</v>
      </c>
      <c r="T7" s="213">
        <f>IFERROR(INDEX(Raw_DATA!K:K,MATCH(Risk7_PlusY67!$D7,Raw_DATA!$A:$A,0)),"")</f>
        <v>-2953404.64</v>
      </c>
      <c r="U7" s="214">
        <f t="shared" si="5"/>
        <v>0</v>
      </c>
      <c r="V7" s="214">
        <f t="shared" si="6"/>
        <v>1</v>
      </c>
      <c r="W7" s="214">
        <f>IF(OR(AND((K7&lt;0.8),(AJ7&gt;180)),AND((K7&lt;0.8),(AJ7&lt;10)),AND((K7&gt;=0.8),(AJ7&lt;10)),AND((K7&gt;=0.8),(AJ7&gt;90))),0,1)</f>
        <v>0</v>
      </c>
      <c r="X7" s="214">
        <f t="shared" si="7"/>
        <v>1</v>
      </c>
      <c r="Y7" s="214">
        <f t="shared" si="8"/>
        <v>1</v>
      </c>
      <c r="Z7" s="214">
        <f t="shared" si="9"/>
        <v>1</v>
      </c>
      <c r="AA7" s="214">
        <f t="shared" si="10"/>
        <v>1</v>
      </c>
      <c r="AB7" s="215" t="str">
        <f t="shared" si="11"/>
        <v>B</v>
      </c>
      <c r="AC7" s="215" t="str">
        <f t="shared" si="12"/>
        <v>1B</v>
      </c>
      <c r="AD7" s="216"/>
      <c r="AE7" s="216"/>
      <c r="AF7" s="434">
        <f>IFERROR(INDEX(Raw_DATA!L:L,MATCH(Risk7_PlusY67!$D7,Raw_DATA!$A:$A,0)),"")</f>
        <v>-3.11</v>
      </c>
      <c r="AG7" s="434">
        <f>IFERROR(INDEX(AVGGroup!$D$5:$D$21,MATCH(Risk7_PlusY67!$H7,AVGGroup!$C$5:$C$21,0)),"")</f>
        <v>-2.2400000000000002</v>
      </c>
      <c r="AH7" s="434">
        <f>IFERROR(INDEX(Raw_DATA!M:M,MATCH(Risk7_PlusY67!$D7,Raw_DATA!$A:$A,0)),"")</f>
        <v>-6.21</v>
      </c>
      <c r="AI7" s="435">
        <f>IFERROR(INDEX(AVGGroup!$F$5:$F$21,MATCH(Risk7_PlusY67!$H7,AVGGroup!$C$5:$C$21,0)),"")</f>
        <v>-7.61</v>
      </c>
      <c r="AJ7" s="401">
        <f>IFERROR(INDEX(Raw_DATA!N:N,MATCH(Risk7_PlusY67!$D7,Raw_DATA!$A:$A,0)),"")</f>
        <v>91</v>
      </c>
      <c r="AK7" s="401">
        <f>IFERROR(INDEX(Raw_DATA!O:O,MATCH(Risk7_PlusY67!$D7,Raw_DATA!$A:$A,0)),"")</f>
        <v>40</v>
      </c>
      <c r="AL7" s="401">
        <f>IFERROR(INDEX(Raw_DATA!P:P,MATCH(Risk7_PlusY67!$D7,Raw_DATA!$A:$A,0)),"")</f>
        <v>50</v>
      </c>
      <c r="AM7" s="401">
        <f>IFERROR(INDEX(Raw_DATA!Q:Q,MATCH(Risk7_PlusY67!$D7,Raw_DATA!$A:$A,0)),"")</f>
        <v>104</v>
      </c>
      <c r="AN7" s="401">
        <f>IFERROR(INDEX(Raw_DATA!R:R,MATCH(Risk7_PlusY67!$D7,Raw_DATA!$A:$A,0)),"")</f>
        <v>42</v>
      </c>
      <c r="AO7" s="407"/>
      <c r="AP7" s="411" t="b">
        <f>AB7=AY7</f>
        <v>1</v>
      </c>
      <c r="AQ7" s="340">
        <f t="shared" si="13"/>
        <v>1</v>
      </c>
      <c r="AR7" s="123">
        <f t="shared" si="14"/>
        <v>0</v>
      </c>
      <c r="AS7" s="123">
        <f t="shared" si="15"/>
        <v>1</v>
      </c>
      <c r="AT7" s="123">
        <f>IF(OR(AND((K7&lt;0.8),(BE7&gt;180)),AND((K7&lt;0.8),(BE7&lt;10)),AND((K7&gt;=0.8),(BE7&lt;10)),AND((K7&gt;=0.8),(BE7&gt;90))),0,1)</f>
        <v>0</v>
      </c>
      <c r="AU7" s="123">
        <f t="shared" si="16"/>
        <v>1</v>
      </c>
      <c r="AV7" s="123">
        <f t="shared" si="17"/>
        <v>1</v>
      </c>
      <c r="AW7" s="123">
        <f t="shared" si="18"/>
        <v>1</v>
      </c>
      <c r="AX7" s="123">
        <f t="shared" si="19"/>
        <v>1</v>
      </c>
      <c r="AY7" s="416" t="str">
        <f t="shared" si="20"/>
        <v>B</v>
      </c>
      <c r="AZ7" s="416" t="str">
        <f>R7&amp;AY7</f>
        <v>1B</v>
      </c>
      <c r="BA7" s="417">
        <f>IFERROR(INDEX(Raw_DATA!L:L,MATCH(Risk7_PlusY67!$D7,Raw_DATA!$A:$A,0)),"")</f>
        <v>-3.11</v>
      </c>
      <c r="BB7" s="417">
        <f>IFERROR(INDEX(AVGGroup!$H$5:$H$21,MATCH(Risk7_PlusY67!$BJ7,AVGGroup!$C$5:$C$21,0)),"")</f>
        <v>-2.25</v>
      </c>
      <c r="BC7" s="417">
        <f>IFERROR(INDEX(Raw_DATA!M:M,MATCH(Risk7_PlusY67!$D7,Raw_DATA!$A:$A,0)),"")</f>
        <v>-6.21</v>
      </c>
      <c r="BD7" s="418">
        <f>IFERROR(INDEX(AVGGroup!$J$5:$J$21,MATCH(Risk7_PlusY67!$BJ7,AVGGroup!$C$5:$C$21,0)),"")</f>
        <v>-7.61</v>
      </c>
      <c r="BE7" s="407">
        <f>IFERROR(INDEX(Raw_DATA!N:N,MATCH(Risk7_PlusY67!$D7,Raw_DATA!$A:$A,0)),"")</f>
        <v>91</v>
      </c>
      <c r="BF7" s="407">
        <f>IFERROR(INDEX(Raw_DATA!O:O,MATCH(Risk7_PlusY67!$D7,Raw_DATA!$A:$A,0)),"")</f>
        <v>40</v>
      </c>
      <c r="BG7" s="407">
        <f>IFERROR(INDEX(Raw_DATA!P:P,MATCH(Risk7_PlusY67!$D7,Raw_DATA!$A:$A,0)),"")</f>
        <v>50</v>
      </c>
      <c r="BH7" s="407">
        <f>IFERROR(INDEX(Raw_DATA!Q:Q,MATCH(Risk7_PlusY67!$D7,Raw_DATA!$A:$A,0)),"")</f>
        <v>104</v>
      </c>
      <c r="BI7" s="407">
        <f>IFERROR(INDEX(Raw_DATA!R:R,MATCH(Risk7_PlusY67!$D7,Raw_DATA!$A:$A,0)),"")</f>
        <v>42</v>
      </c>
      <c r="BJ7" s="124" t="str">
        <f>INDEX('Org2567'!$BM:$BM,MATCH(Risk7_PlusY67!D7,'Org2567'!$D:$D,0))</f>
        <v>รพช.M2 B&gt;100</v>
      </c>
    </row>
    <row r="8" spans="1:62" x14ac:dyDescent="0.7">
      <c r="A8" s="206">
        <f>IF(ISBLANK(D8),"",COUNTA($D$3:D8))</f>
        <v>6</v>
      </c>
      <c r="B8" s="207">
        <f>IFERROR(INDEX(ID!$E:$E,MATCH(Risk7_PlusY67!$D8,ID!$A:$A,0)),"")</f>
        <v>1</v>
      </c>
      <c r="C8" s="207" t="str">
        <f>IFERROR(INDEX(ID!$I:$I,MATCH(Risk7_PlusY67!$D8,ID!$A:$A,0)),"")</f>
        <v>เชียงราย</v>
      </c>
      <c r="D8" s="295" t="s">
        <v>28</v>
      </c>
      <c r="E8" s="207" t="str">
        <f>IFERROR(INDEX(ID!$C:$C,MATCH(Risk7_PlusY67!$D8,ID!$A:$A,0)),"")</f>
        <v>เชียงแสน,รพช.</v>
      </c>
      <c r="F8" s="207" t="str">
        <f>IFERROR(INDEX(ID!$G:$G,MATCH(Risk7_PlusY67!$D8,ID!$A:$A,0)),"")</f>
        <v>รพช.</v>
      </c>
      <c r="G8" s="206">
        <f>IFERROR(INDEX(ID!$J:$J,MATCH(Risk7_PlusY67!$D8,ID!$A:$A,0)),"")</f>
        <v>58</v>
      </c>
      <c r="H8" s="208" t="str">
        <f>IFERROR(INDEX(ID!$P:$P,MATCH(Risk7_PlusY67!$D8,ID!$A:$A,0)),"")</f>
        <v>รพช.F1 P&lt;=50,000</v>
      </c>
      <c r="I8" s="209">
        <f>IFERROR(INDEX(Raw_DATA!E:E,MATCH(Risk7_PlusY67!$D8,Raw_DATA!$A:$A,0)),"")</f>
        <v>3.52</v>
      </c>
      <c r="J8" s="209">
        <f>IFERROR(INDEX(Raw_DATA!F:F,MATCH(Risk7_PlusY67!$D8,Raw_DATA!$A:$A,0)),"")</f>
        <v>3.14</v>
      </c>
      <c r="K8" s="209">
        <f>IFERROR(INDEX(Raw_DATA!G:G,MATCH(Risk7_PlusY67!$D8,Raw_DATA!$A:$A,0)),"")</f>
        <v>1.42</v>
      </c>
      <c r="L8" s="209">
        <f>IFERROR(INDEX(Raw_DATA!H:H,MATCH(Risk7_PlusY67!$D8,Raw_DATA!$A:$A,0)),"")</f>
        <v>20178221.030000001</v>
      </c>
      <c r="M8" s="210">
        <f>IFERROR(INDEX(Raw_DATA!I:I,MATCH(Risk7_PlusY67!$D8,Raw_DATA!$A:$A,0)),"")</f>
        <v>-18971554.809999999</v>
      </c>
      <c r="N8" s="206">
        <f t="shared" si="0"/>
        <v>0</v>
      </c>
      <c r="O8" s="206">
        <f t="shared" si="1"/>
        <v>1</v>
      </c>
      <c r="P8" s="206">
        <f t="shared" si="2"/>
        <v>0</v>
      </c>
      <c r="Q8" s="211">
        <f t="shared" si="3"/>
        <v>12.7</v>
      </c>
      <c r="R8" s="206">
        <f t="shared" si="4"/>
        <v>1</v>
      </c>
      <c r="S8" s="212">
        <f>IFERROR(INDEX(Raw_DATA!J:J,MATCH(Risk7_PlusY67!$D8,Raw_DATA!$A:$A,0)),"")</f>
        <v>-11527418.49</v>
      </c>
      <c r="T8" s="213">
        <f>IFERROR(INDEX(Raw_DATA!K:K,MATCH(Risk7_PlusY67!$D8,Raw_DATA!$A:$A,0)),"")</f>
        <v>3388332.99</v>
      </c>
      <c r="U8" s="214">
        <f t="shared" si="5"/>
        <v>0</v>
      </c>
      <c r="V8" s="214">
        <f t="shared" si="6"/>
        <v>0</v>
      </c>
      <c r="W8" s="214">
        <f>IF(OR(AND((K8&lt;0.8),(AJ8&gt;180)),AND((K8&lt;0.8),(AJ8&lt;10)),AND((K8&gt;=0.8),(AJ8&lt;10)),AND((K8&gt;=0.8),(AJ8&gt;90))),0,1)</f>
        <v>1</v>
      </c>
      <c r="X8" s="214">
        <f t="shared" si="7"/>
        <v>1</v>
      </c>
      <c r="Y8" s="214">
        <f t="shared" si="8"/>
        <v>1</v>
      </c>
      <c r="Z8" s="214">
        <f t="shared" si="9"/>
        <v>0</v>
      </c>
      <c r="AA8" s="214">
        <f t="shared" si="10"/>
        <v>1</v>
      </c>
      <c r="AB8" s="215" t="str">
        <f t="shared" si="11"/>
        <v>B-</v>
      </c>
      <c r="AC8" s="215" t="str">
        <f t="shared" si="12"/>
        <v>1B-</v>
      </c>
      <c r="AD8" s="216"/>
      <c r="AE8" s="216"/>
      <c r="AF8" s="434">
        <f>IFERROR(INDEX(Raw_DATA!L:L,MATCH(Risk7_PlusY67!$D8,Raw_DATA!$A:$A,0)),"")</f>
        <v>-8.6</v>
      </c>
      <c r="AG8" s="434">
        <f>IFERROR(INDEX(AVGGroup!$D$5:$D$21,MATCH(Risk7_PlusY67!$H8,AVGGroup!$C$5:$C$21,0)),"")</f>
        <v>-3.15</v>
      </c>
      <c r="AH8" s="434">
        <f>IFERROR(INDEX(Raw_DATA!M:M,MATCH(Risk7_PlusY67!$D8,Raw_DATA!$A:$A,0)),"")</f>
        <v>-17.86</v>
      </c>
      <c r="AI8" s="435">
        <f>IFERROR(INDEX(AVGGroup!$F$5:$F$21,MATCH(Risk7_PlusY67!$H8,AVGGroup!$C$5:$C$21,0)),"")</f>
        <v>-7.1</v>
      </c>
      <c r="AJ8" s="401">
        <f>IFERROR(INDEX(Raw_DATA!N:N,MATCH(Risk7_PlusY67!$D8,Raw_DATA!$A:$A,0)),"")</f>
        <v>48</v>
      </c>
      <c r="AK8" s="401">
        <f>IFERROR(INDEX(Raw_DATA!O:O,MATCH(Risk7_PlusY67!$D8,Raw_DATA!$A:$A,0)),"")</f>
        <v>32</v>
      </c>
      <c r="AL8" s="401">
        <f>IFERROR(INDEX(Raw_DATA!P:P,MATCH(Risk7_PlusY67!$D8,Raw_DATA!$A:$A,0)),"")</f>
        <v>51</v>
      </c>
      <c r="AM8" s="401">
        <f>IFERROR(INDEX(Raw_DATA!Q:Q,MATCH(Risk7_PlusY67!$D8,Raw_DATA!$A:$A,0)),"")</f>
        <v>158</v>
      </c>
      <c r="AN8" s="401">
        <f>IFERROR(INDEX(Raw_DATA!R:R,MATCH(Risk7_PlusY67!$D8,Raw_DATA!$A:$A,0)),"")</f>
        <v>49</v>
      </c>
      <c r="AO8" s="407"/>
      <c r="AP8" s="411" t="b">
        <f>AB8=AY8</f>
        <v>1</v>
      </c>
      <c r="AQ8" s="340">
        <f t="shared" si="13"/>
        <v>1</v>
      </c>
      <c r="AR8" s="123">
        <f t="shared" si="14"/>
        <v>0</v>
      </c>
      <c r="AS8" s="123">
        <f t="shared" si="15"/>
        <v>0</v>
      </c>
      <c r="AT8" s="123">
        <f>IF(OR(AND((K8&lt;0.8),(BE8&gt;180)),AND((K8&lt;0.8),(BE8&lt;10)),AND((K8&gt;=0.8),(BE8&lt;10)),AND((K8&gt;=0.8),(BE8&gt;90))),0,1)</f>
        <v>1</v>
      </c>
      <c r="AU8" s="123">
        <f t="shared" si="16"/>
        <v>1</v>
      </c>
      <c r="AV8" s="123">
        <f t="shared" si="17"/>
        <v>1</v>
      </c>
      <c r="AW8" s="123">
        <f t="shared" si="18"/>
        <v>0</v>
      </c>
      <c r="AX8" s="123">
        <f t="shared" si="19"/>
        <v>1</v>
      </c>
      <c r="AY8" s="416" t="str">
        <f t="shared" si="20"/>
        <v>B-</v>
      </c>
      <c r="AZ8" s="416" t="str">
        <f>R8&amp;AY8</f>
        <v>1B-</v>
      </c>
      <c r="BA8" s="417">
        <f>IFERROR(INDEX(Raw_DATA!L:L,MATCH(Risk7_PlusY67!$D8,Raw_DATA!$A:$A,0)),"")</f>
        <v>-8.6</v>
      </c>
      <c r="BB8" s="417">
        <f>IFERROR(INDEX(AVGGroup!$H$5:$H$21,MATCH(Risk7_PlusY67!$BJ8,AVGGroup!$C$5:$C$21,0)),"")</f>
        <v>-3.15</v>
      </c>
      <c r="BC8" s="417">
        <f>IFERROR(INDEX(Raw_DATA!M:M,MATCH(Risk7_PlusY67!$D8,Raw_DATA!$A:$A,0)),"")</f>
        <v>-17.86</v>
      </c>
      <c r="BD8" s="418">
        <f>IFERROR(INDEX(AVGGroup!$J$5:$J$21,MATCH(Risk7_PlusY67!$BJ8,AVGGroup!$C$5:$C$21,0)),"")</f>
        <v>-7.1</v>
      </c>
      <c r="BE8" s="407">
        <f>IFERROR(INDEX(Raw_DATA!N:N,MATCH(Risk7_PlusY67!$D8,Raw_DATA!$A:$A,0)),"")</f>
        <v>48</v>
      </c>
      <c r="BF8" s="407">
        <f>IFERROR(INDEX(Raw_DATA!O:O,MATCH(Risk7_PlusY67!$D8,Raw_DATA!$A:$A,0)),"")</f>
        <v>32</v>
      </c>
      <c r="BG8" s="407">
        <f>IFERROR(INDEX(Raw_DATA!P:P,MATCH(Risk7_PlusY67!$D8,Raw_DATA!$A:$A,0)),"")</f>
        <v>51</v>
      </c>
      <c r="BH8" s="407">
        <f>IFERROR(INDEX(Raw_DATA!Q:Q,MATCH(Risk7_PlusY67!$D8,Raw_DATA!$A:$A,0)),"")</f>
        <v>158</v>
      </c>
      <c r="BI8" s="407">
        <f>IFERROR(INDEX(Raw_DATA!R:R,MATCH(Risk7_PlusY67!$D8,Raw_DATA!$A:$A,0)),"")</f>
        <v>49</v>
      </c>
      <c r="BJ8" s="124" t="str">
        <f>INDEX('Org2567'!$BM:$BM,MATCH(Risk7_PlusY67!D8,'Org2567'!$D:$D,0))</f>
        <v>รพช.F1 P&lt;=50,000</v>
      </c>
    </row>
    <row r="9" spans="1:62" x14ac:dyDescent="0.7">
      <c r="A9" s="206">
        <f>IF(ISBLANK(D9),"",COUNTA($D$3:D9))</f>
        <v>7</v>
      </c>
      <c r="B9" s="207">
        <f>IFERROR(INDEX(ID!$E:$E,MATCH(Risk7_PlusY67!$D9,ID!$A:$A,0)),"")</f>
        <v>1</v>
      </c>
      <c r="C9" s="207" t="str">
        <f>IFERROR(INDEX(ID!$I:$I,MATCH(Risk7_PlusY67!$D9,ID!$A:$A,0)),"")</f>
        <v>เชียงราย</v>
      </c>
      <c r="D9" s="295" t="s">
        <v>29</v>
      </c>
      <c r="E9" s="207" t="str">
        <f>IFERROR(INDEX(ID!$C:$C,MATCH(Risk7_PlusY67!$D9,ID!$A:$A,0)),"")</f>
        <v>แม่สาย,รพท.</v>
      </c>
      <c r="F9" s="207" t="str">
        <f>IFERROR(INDEX(ID!$G:$G,MATCH(Risk7_PlusY67!$D9,ID!$A:$A,0)),"")</f>
        <v>รพท.</v>
      </c>
      <c r="G9" s="206">
        <f>IFERROR(INDEX(ID!$J:$J,MATCH(Risk7_PlusY67!$D9,ID!$A:$A,0)),"")</f>
        <v>156</v>
      </c>
      <c r="H9" s="208" t="str">
        <f>IFERROR(INDEX(ID!$P:$P,MATCH(Risk7_PlusY67!$D9,ID!$A:$A,0)),"")</f>
        <v>รพท.M1 B&gt;200</v>
      </c>
      <c r="I9" s="209">
        <f>IFERROR(INDEX(Raw_DATA!E:E,MATCH(Risk7_PlusY67!$D9,Raw_DATA!$A:$A,0)),"")</f>
        <v>8.5299999999999994</v>
      </c>
      <c r="J9" s="209">
        <f>IFERROR(INDEX(Raw_DATA!F:F,MATCH(Risk7_PlusY67!$D9,Raw_DATA!$A:$A,0)),"")</f>
        <v>8.41</v>
      </c>
      <c r="K9" s="209">
        <f>IFERROR(INDEX(Raw_DATA!G:G,MATCH(Risk7_PlusY67!$D9,Raw_DATA!$A:$A,0)),"")</f>
        <v>7.26</v>
      </c>
      <c r="L9" s="209">
        <f>IFERROR(INDEX(Raw_DATA!H:H,MATCH(Risk7_PlusY67!$D9,Raw_DATA!$A:$A,0)),"")</f>
        <v>478474041.19999999</v>
      </c>
      <c r="M9" s="210">
        <f>IFERROR(INDEX(Raw_DATA!I:I,MATCH(Risk7_PlusY67!$D9,Raw_DATA!$A:$A,0)),"")</f>
        <v>15248238.66</v>
      </c>
      <c r="N9" s="206">
        <f t="shared" si="0"/>
        <v>0</v>
      </c>
      <c r="O9" s="206">
        <f t="shared" si="1"/>
        <v>0</v>
      </c>
      <c r="P9" s="206">
        <f t="shared" si="2"/>
        <v>0</v>
      </c>
      <c r="Q9" s="211" t="str">
        <f t="shared" si="3"/>
        <v/>
      </c>
      <c r="R9" s="206">
        <f t="shared" si="4"/>
        <v>0</v>
      </c>
      <c r="S9" s="212">
        <f>IFERROR(INDEX(Raw_DATA!J:J,MATCH(Risk7_PlusY67!$D9,Raw_DATA!$A:$A,0)),"")</f>
        <v>41179415.200000003</v>
      </c>
      <c r="T9" s="213">
        <f>IFERROR(INDEX(Raw_DATA!K:K,MATCH(Risk7_PlusY67!$D9,Raw_DATA!$A:$A,0)),"")</f>
        <v>397645864.81</v>
      </c>
      <c r="U9" s="214">
        <f t="shared" si="5"/>
        <v>1</v>
      </c>
      <c r="V9" s="214">
        <f t="shared" si="6"/>
        <v>1</v>
      </c>
      <c r="W9" s="214">
        <f>IF(OR(AND((K9&lt;0.8),(AJ9&gt;180)),AND((K9&lt;0.8),(AJ9&lt;10)),AND((K9&gt;=0.8),(AJ9&lt;10)),AND((K9&gt;=0.8),(AJ9&gt;90))),0,1)</f>
        <v>1</v>
      </c>
      <c r="X9" s="214">
        <f t="shared" si="7"/>
        <v>1</v>
      </c>
      <c r="Y9" s="214">
        <f t="shared" si="8"/>
        <v>1</v>
      </c>
      <c r="Z9" s="214">
        <f t="shared" si="9"/>
        <v>1</v>
      </c>
      <c r="AA9" s="214">
        <f t="shared" si="10"/>
        <v>1</v>
      </c>
      <c r="AB9" s="215" t="str">
        <f t="shared" si="11"/>
        <v>A</v>
      </c>
      <c r="AC9" s="215" t="str">
        <f t="shared" si="12"/>
        <v>0A</v>
      </c>
      <c r="AD9" s="216"/>
      <c r="AE9" s="216"/>
      <c r="AF9" s="434">
        <f>IFERROR(INDEX(Raw_DATA!L:L,MATCH(Risk7_PlusY67!$D9,Raw_DATA!$A:$A,0)),"")</f>
        <v>8.9700000000000006</v>
      </c>
      <c r="AG9" s="434">
        <f>IFERROR(INDEX(AVGGroup!$D$5:$D$21,MATCH(Risk7_PlusY67!$H9,AVGGroup!$C$5:$C$21,0)),"")</f>
        <v>3.38</v>
      </c>
      <c r="AH9" s="434">
        <f>IFERROR(INDEX(Raw_DATA!M:M,MATCH(Risk7_PlusY67!$D9,Raw_DATA!$A:$A,0)),"")</f>
        <v>1.83</v>
      </c>
      <c r="AI9" s="435">
        <f>IFERROR(INDEX(AVGGroup!$F$5:$F$21,MATCH(Risk7_PlusY67!$H9,AVGGroup!$C$5:$C$21,0)),"")</f>
        <v>0.04</v>
      </c>
      <c r="AJ9" s="401">
        <f>IFERROR(INDEX(Raw_DATA!N:N,MATCH(Risk7_PlusY67!$D9,Raw_DATA!$A:$A,0)),"")</f>
        <v>83</v>
      </c>
      <c r="AK9" s="401">
        <f>IFERROR(INDEX(Raw_DATA!O:O,MATCH(Risk7_PlusY67!$D9,Raw_DATA!$A:$A,0)),"")</f>
        <v>26</v>
      </c>
      <c r="AL9" s="401">
        <f>IFERROR(INDEX(Raw_DATA!P:P,MATCH(Risk7_PlusY67!$D9,Raw_DATA!$A:$A,0)),"")</f>
        <v>54</v>
      </c>
      <c r="AM9" s="401">
        <f>IFERROR(INDEX(Raw_DATA!Q:Q,MATCH(Risk7_PlusY67!$D9,Raw_DATA!$A:$A,0)),"")</f>
        <v>72</v>
      </c>
      <c r="AN9" s="401">
        <f>IFERROR(INDEX(Raw_DATA!R:R,MATCH(Risk7_PlusY67!$D9,Raw_DATA!$A:$A,0)),"")</f>
        <v>22</v>
      </c>
      <c r="AO9" s="407"/>
      <c r="AP9" s="411" t="b">
        <f>AB9=AY9</f>
        <v>1</v>
      </c>
      <c r="AQ9" s="340">
        <f t="shared" si="13"/>
        <v>0</v>
      </c>
      <c r="AR9" s="123">
        <f t="shared" si="14"/>
        <v>1</v>
      </c>
      <c r="AS9" s="123">
        <f t="shared" si="15"/>
        <v>1</v>
      </c>
      <c r="AT9" s="123">
        <f>IF(OR(AND((K9&lt;0.8),(BE9&gt;180)),AND((K9&lt;0.8),(BE9&lt;10)),AND((K9&gt;=0.8),(BE9&lt;10)),AND((K9&gt;=0.8),(BE9&gt;90))),0,1)</f>
        <v>1</v>
      </c>
      <c r="AU9" s="123">
        <f t="shared" si="16"/>
        <v>1</v>
      </c>
      <c r="AV9" s="123">
        <f t="shared" si="17"/>
        <v>1</v>
      </c>
      <c r="AW9" s="123">
        <f t="shared" si="18"/>
        <v>1</v>
      </c>
      <c r="AX9" s="123">
        <f t="shared" si="19"/>
        <v>1</v>
      </c>
      <c r="AY9" s="416" t="str">
        <f t="shared" si="20"/>
        <v>A</v>
      </c>
      <c r="AZ9" s="416" t="str">
        <f>R9&amp;AY9</f>
        <v>0A</v>
      </c>
      <c r="BA9" s="417">
        <f>IFERROR(INDEX(Raw_DATA!L:L,MATCH(Risk7_PlusY67!$D9,Raw_DATA!$A:$A,0)),"")</f>
        <v>8.9700000000000006</v>
      </c>
      <c r="BB9" s="417">
        <f>IFERROR(INDEX(AVGGroup!$H$5:$H$21,MATCH(Risk7_PlusY67!$BJ9,AVGGroup!$C$5:$C$21,0)),"")</f>
        <v>2.06</v>
      </c>
      <c r="BC9" s="417">
        <f>IFERROR(INDEX(Raw_DATA!M:M,MATCH(Risk7_PlusY67!$D9,Raw_DATA!$A:$A,0)),"")</f>
        <v>1.83</v>
      </c>
      <c r="BD9" s="418">
        <f>IFERROR(INDEX(AVGGroup!$J$5:$J$21,MATCH(Risk7_PlusY67!$BJ9,AVGGroup!$C$5:$C$21,0)),"")</f>
        <v>-1.4</v>
      </c>
      <c r="BE9" s="407">
        <f>IFERROR(INDEX(Raw_DATA!N:N,MATCH(Risk7_PlusY67!$D9,Raw_DATA!$A:$A,0)),"")</f>
        <v>83</v>
      </c>
      <c r="BF9" s="407">
        <f>IFERROR(INDEX(Raw_DATA!O:O,MATCH(Risk7_PlusY67!$D9,Raw_DATA!$A:$A,0)),"")</f>
        <v>26</v>
      </c>
      <c r="BG9" s="407">
        <f>IFERROR(INDEX(Raw_DATA!P:P,MATCH(Risk7_PlusY67!$D9,Raw_DATA!$A:$A,0)),"")</f>
        <v>54</v>
      </c>
      <c r="BH9" s="407">
        <f>IFERROR(INDEX(Raw_DATA!Q:Q,MATCH(Risk7_PlusY67!$D9,Raw_DATA!$A:$A,0)),"")</f>
        <v>72</v>
      </c>
      <c r="BI9" s="407">
        <f>IFERROR(INDEX(Raw_DATA!R:R,MATCH(Risk7_PlusY67!$D9,Raw_DATA!$A:$A,0)),"")</f>
        <v>22</v>
      </c>
      <c r="BJ9" s="124" t="str">
        <f>INDEX('Org2567'!$BM:$BM,MATCH(Risk7_PlusY67!D9,'Org2567'!$D:$D,0))</f>
        <v>รพท.M1 B&lt;=200</v>
      </c>
    </row>
    <row r="10" spans="1:62" x14ac:dyDescent="0.7">
      <c r="A10" s="206">
        <f>IF(ISBLANK(D10),"",COUNTA($D$3:D10))</f>
        <v>8</v>
      </c>
      <c r="B10" s="207">
        <f>IFERROR(INDEX(ID!$E:$E,MATCH(Risk7_PlusY67!$D10,ID!$A:$A,0)),"")</f>
        <v>1</v>
      </c>
      <c r="C10" s="207" t="str">
        <f>IFERROR(INDEX(ID!$I:$I,MATCH(Risk7_PlusY67!$D10,ID!$A:$A,0)),"")</f>
        <v>เชียงราย</v>
      </c>
      <c r="D10" s="295" t="s">
        <v>30</v>
      </c>
      <c r="E10" s="207" t="str">
        <f>IFERROR(INDEX(ID!$C:$C,MATCH(Risk7_PlusY67!$D10,ID!$A:$A,0)),"")</f>
        <v>แม่สรวย,รพช.</v>
      </c>
      <c r="F10" s="207" t="str">
        <f>IFERROR(INDEX(ID!$G:$G,MATCH(Risk7_PlusY67!$D10,ID!$A:$A,0)),"")</f>
        <v>รพช.</v>
      </c>
      <c r="G10" s="206">
        <f>IFERROR(INDEX(ID!$J:$J,MATCH(Risk7_PlusY67!$D10,ID!$A:$A,0)),"")</f>
        <v>60</v>
      </c>
      <c r="H10" s="208" t="str">
        <f>IFERROR(INDEX(ID!$P:$P,MATCH(Risk7_PlusY67!$D10,ID!$A:$A,0)),"")</f>
        <v>รพช.F1 P50,000-100,000</v>
      </c>
      <c r="I10" s="209">
        <f>IFERROR(INDEX(Raw_DATA!E:E,MATCH(Risk7_PlusY67!$D10,Raw_DATA!$A:$A,0)),"")</f>
        <v>4.72</v>
      </c>
      <c r="J10" s="209">
        <f>IFERROR(INDEX(Raw_DATA!F:F,MATCH(Risk7_PlusY67!$D10,Raw_DATA!$A:$A,0)),"")</f>
        <v>4.55</v>
      </c>
      <c r="K10" s="209">
        <f>IFERROR(INDEX(Raw_DATA!G:G,MATCH(Risk7_PlusY67!$D10,Raw_DATA!$A:$A,0)),"")</f>
        <v>3.77</v>
      </c>
      <c r="L10" s="209">
        <f>IFERROR(INDEX(Raw_DATA!H:H,MATCH(Risk7_PlusY67!$D10,Raw_DATA!$A:$A,0)),"")</f>
        <v>54221820.380000003</v>
      </c>
      <c r="M10" s="210">
        <f>IFERROR(INDEX(Raw_DATA!I:I,MATCH(Risk7_PlusY67!$D10,Raw_DATA!$A:$A,0)),"")</f>
        <v>-20649273.829999998</v>
      </c>
      <c r="N10" s="206">
        <f t="shared" si="0"/>
        <v>0</v>
      </c>
      <c r="O10" s="206">
        <f t="shared" si="1"/>
        <v>1</v>
      </c>
      <c r="P10" s="206">
        <f t="shared" si="2"/>
        <v>0</v>
      </c>
      <c r="Q10" s="211">
        <f t="shared" si="3"/>
        <v>31.5</v>
      </c>
      <c r="R10" s="206">
        <f t="shared" si="4"/>
        <v>1</v>
      </c>
      <c r="S10" s="212">
        <f>IFERROR(INDEX(Raw_DATA!J:J,MATCH(Risk7_PlusY67!$D10,Raw_DATA!$A:$A,0)),"")</f>
        <v>-4063441.55</v>
      </c>
      <c r="T10" s="213">
        <f>IFERROR(INDEX(Raw_DATA!K:K,MATCH(Risk7_PlusY67!$D10,Raw_DATA!$A:$A,0)),"")</f>
        <v>40395750.200000003</v>
      </c>
      <c r="U10" s="214">
        <f t="shared" si="5"/>
        <v>1</v>
      </c>
      <c r="V10" s="214">
        <f t="shared" si="6"/>
        <v>1</v>
      </c>
      <c r="W10" s="214">
        <f>IF(OR(AND((K10&lt;0.8),(AJ10&gt;180)),AND((K10&lt;0.8),(AJ10&lt;10)),AND((K10&gt;=0.8),(AJ10&lt;10)),AND((K10&gt;=0.8),(AJ10&gt;90))),0,1)</f>
        <v>1</v>
      </c>
      <c r="X10" s="214">
        <f t="shared" si="7"/>
        <v>1</v>
      </c>
      <c r="Y10" s="214">
        <f t="shared" si="8"/>
        <v>0</v>
      </c>
      <c r="Z10" s="214">
        <f t="shared" si="9"/>
        <v>0</v>
      </c>
      <c r="AA10" s="214">
        <f t="shared" si="10"/>
        <v>1</v>
      </c>
      <c r="AB10" s="215" t="str">
        <f t="shared" si="11"/>
        <v>B</v>
      </c>
      <c r="AC10" s="215" t="str">
        <f t="shared" si="12"/>
        <v>1B</v>
      </c>
      <c r="AD10" s="216"/>
      <c r="AE10" s="216"/>
      <c r="AF10" s="434">
        <f>IFERROR(INDEX(Raw_DATA!L:L,MATCH(Risk7_PlusY67!$D10,Raw_DATA!$A:$A,0)),"")</f>
        <v>-2.2599999999999998</v>
      </c>
      <c r="AG10" s="434">
        <f>IFERROR(INDEX(AVGGroup!$D$5:$D$21,MATCH(Risk7_PlusY67!$H10,AVGGroup!$C$5:$C$21,0)),"")</f>
        <v>-5.99</v>
      </c>
      <c r="AH10" s="434">
        <f>IFERROR(INDEX(Raw_DATA!M:M,MATCH(Risk7_PlusY67!$D10,Raw_DATA!$A:$A,0)),"")</f>
        <v>-10.66</v>
      </c>
      <c r="AI10" s="435">
        <f>IFERROR(INDEX(AVGGroup!$F$5:$F$21,MATCH(Risk7_PlusY67!$H10,AVGGroup!$C$5:$C$21,0)),"")</f>
        <v>-10.86</v>
      </c>
      <c r="AJ10" s="401">
        <f>IFERROR(INDEX(Raw_DATA!N:N,MATCH(Risk7_PlusY67!$D10,Raw_DATA!$A:$A,0)),"")</f>
        <v>68</v>
      </c>
      <c r="AK10" s="401">
        <f>IFERROR(INDEX(Raw_DATA!O:O,MATCH(Risk7_PlusY67!$D10,Raw_DATA!$A:$A,0)),"")</f>
        <v>26</v>
      </c>
      <c r="AL10" s="401">
        <f>IFERROR(INDEX(Raw_DATA!P:P,MATCH(Risk7_PlusY67!$D10,Raw_DATA!$A:$A,0)),"")</f>
        <v>67</v>
      </c>
      <c r="AM10" s="401">
        <f>IFERROR(INDEX(Raw_DATA!Q:Q,MATCH(Risk7_PlusY67!$D10,Raw_DATA!$A:$A,0)),"")</f>
        <v>154</v>
      </c>
      <c r="AN10" s="401">
        <f>IFERROR(INDEX(Raw_DATA!R:R,MATCH(Risk7_PlusY67!$D10,Raw_DATA!$A:$A,0)),"")</f>
        <v>27</v>
      </c>
      <c r="AO10" s="407"/>
      <c r="AP10" s="411" t="b">
        <f>AB10=AY10</f>
        <v>1</v>
      </c>
      <c r="AQ10" s="340">
        <f t="shared" si="13"/>
        <v>1</v>
      </c>
      <c r="AR10" s="123">
        <f t="shared" si="14"/>
        <v>1</v>
      </c>
      <c r="AS10" s="123">
        <f t="shared" si="15"/>
        <v>1</v>
      </c>
      <c r="AT10" s="123">
        <f>IF(OR(AND((K10&lt;0.8),(BE10&gt;180)),AND((K10&lt;0.8),(BE10&lt;10)),AND((K10&gt;=0.8),(BE10&lt;10)),AND((K10&gt;=0.8),(BE10&gt;90))),0,1)</f>
        <v>1</v>
      </c>
      <c r="AU10" s="123">
        <f t="shared" si="16"/>
        <v>1</v>
      </c>
      <c r="AV10" s="123">
        <f t="shared" si="17"/>
        <v>0</v>
      </c>
      <c r="AW10" s="123">
        <f t="shared" si="18"/>
        <v>0</v>
      </c>
      <c r="AX10" s="123">
        <f t="shared" si="19"/>
        <v>1</v>
      </c>
      <c r="AY10" s="416" t="str">
        <f t="shared" si="20"/>
        <v>B</v>
      </c>
      <c r="AZ10" s="416" t="str">
        <f>R10&amp;AY10</f>
        <v>1B</v>
      </c>
      <c r="BA10" s="417">
        <f>IFERROR(INDEX(Raw_DATA!L:L,MATCH(Risk7_PlusY67!$D10,Raw_DATA!$A:$A,0)),"")</f>
        <v>-2.2599999999999998</v>
      </c>
      <c r="BB10" s="417">
        <f>IFERROR(INDEX(AVGGroup!$H$5:$H$21,MATCH(Risk7_PlusY67!$BJ10,AVGGroup!$C$5:$C$21,0)),"")</f>
        <v>-5.99</v>
      </c>
      <c r="BC10" s="417">
        <f>IFERROR(INDEX(Raw_DATA!M:M,MATCH(Risk7_PlusY67!$D10,Raw_DATA!$A:$A,0)),"")</f>
        <v>-10.66</v>
      </c>
      <c r="BD10" s="418">
        <f>IFERROR(INDEX(AVGGroup!$J$5:$J$21,MATCH(Risk7_PlusY67!$BJ10,AVGGroup!$C$5:$C$21,0)),"")</f>
        <v>-10.86</v>
      </c>
      <c r="BE10" s="407">
        <f>IFERROR(INDEX(Raw_DATA!N:N,MATCH(Risk7_PlusY67!$D10,Raw_DATA!$A:$A,0)),"")</f>
        <v>68</v>
      </c>
      <c r="BF10" s="407">
        <f>IFERROR(INDEX(Raw_DATA!O:O,MATCH(Risk7_PlusY67!$D10,Raw_DATA!$A:$A,0)),"")</f>
        <v>26</v>
      </c>
      <c r="BG10" s="407">
        <f>IFERROR(INDEX(Raw_DATA!P:P,MATCH(Risk7_PlusY67!$D10,Raw_DATA!$A:$A,0)),"")</f>
        <v>67</v>
      </c>
      <c r="BH10" s="407">
        <f>IFERROR(INDEX(Raw_DATA!Q:Q,MATCH(Risk7_PlusY67!$D10,Raw_DATA!$A:$A,0)),"")</f>
        <v>154</v>
      </c>
      <c r="BI10" s="407">
        <f>IFERROR(INDEX(Raw_DATA!R:R,MATCH(Risk7_PlusY67!$D10,Raw_DATA!$A:$A,0)),"")</f>
        <v>27</v>
      </c>
      <c r="BJ10" s="124" t="str">
        <f>INDEX('Org2567'!$BM:$BM,MATCH(Risk7_PlusY67!D10,'Org2567'!$D:$D,0))</f>
        <v>รพช.F1 P50,000-100,000</v>
      </c>
    </row>
    <row r="11" spans="1:62" x14ac:dyDescent="0.7">
      <c r="A11" s="206">
        <f>IF(ISBLANK(D11),"",COUNTA($D$3:D11))</f>
        <v>9</v>
      </c>
      <c r="B11" s="207">
        <f>IFERROR(INDEX(ID!$E:$E,MATCH(Risk7_PlusY67!$D11,ID!$A:$A,0)),"")</f>
        <v>1</v>
      </c>
      <c r="C11" s="207" t="str">
        <f>IFERROR(INDEX(ID!$I:$I,MATCH(Risk7_PlusY67!$D11,ID!$A:$A,0)),"")</f>
        <v>เชียงราย</v>
      </c>
      <c r="D11" s="295" t="s">
        <v>31</v>
      </c>
      <c r="E11" s="207" t="str">
        <f>IFERROR(INDEX(ID!$C:$C,MATCH(Risk7_PlusY67!$D11,ID!$A:$A,0)),"")</f>
        <v>เวียงป่าเป้า,รพช.</v>
      </c>
      <c r="F11" s="207" t="str">
        <f>IFERROR(INDEX(ID!$G:$G,MATCH(Risk7_PlusY67!$D11,ID!$A:$A,0)),"")</f>
        <v>รพช.</v>
      </c>
      <c r="G11" s="206">
        <f>IFERROR(INDEX(ID!$J:$J,MATCH(Risk7_PlusY67!$D11,ID!$A:$A,0)),"")</f>
        <v>81</v>
      </c>
      <c r="H11" s="208" t="str">
        <f>IFERROR(INDEX(ID!$P:$P,MATCH(Risk7_PlusY67!$D11,ID!$A:$A,0)),"")</f>
        <v>รพช.F1 P50,000-100,000</v>
      </c>
      <c r="I11" s="209">
        <f>IFERROR(INDEX(Raw_DATA!E:E,MATCH(Risk7_PlusY67!$D11,Raw_DATA!$A:$A,0)),"")</f>
        <v>2.4300000000000002</v>
      </c>
      <c r="J11" s="209">
        <f>IFERROR(INDEX(Raw_DATA!F:F,MATCH(Risk7_PlusY67!$D11,Raw_DATA!$A:$A,0)),"")</f>
        <v>2.16</v>
      </c>
      <c r="K11" s="209">
        <f>IFERROR(INDEX(Raw_DATA!G:G,MATCH(Risk7_PlusY67!$D11,Raw_DATA!$A:$A,0)),"")</f>
        <v>1.67</v>
      </c>
      <c r="L11" s="209">
        <f>IFERROR(INDEX(Raw_DATA!H:H,MATCH(Risk7_PlusY67!$D11,Raw_DATA!$A:$A,0)),"")</f>
        <v>24213286.190000001</v>
      </c>
      <c r="M11" s="210">
        <f>IFERROR(INDEX(Raw_DATA!I:I,MATCH(Risk7_PlusY67!$D11,Raw_DATA!$A:$A,0)),"")</f>
        <v>-12850014.449999999</v>
      </c>
      <c r="N11" s="206">
        <f t="shared" si="0"/>
        <v>0</v>
      </c>
      <c r="O11" s="206">
        <f t="shared" si="1"/>
        <v>1</v>
      </c>
      <c r="P11" s="206">
        <f t="shared" si="2"/>
        <v>0</v>
      </c>
      <c r="Q11" s="211">
        <f t="shared" si="3"/>
        <v>22.6</v>
      </c>
      <c r="R11" s="206">
        <f t="shared" si="4"/>
        <v>1</v>
      </c>
      <c r="S11" s="212">
        <f>IFERROR(INDEX(Raw_DATA!J:J,MATCH(Risk7_PlusY67!$D11,Raw_DATA!$A:$A,0)),"")</f>
        <v>-5131583.08</v>
      </c>
      <c r="T11" s="213">
        <f>IFERROR(INDEX(Raw_DATA!K:K,MATCH(Risk7_PlusY67!$D11,Raw_DATA!$A:$A,0)),"")</f>
        <v>11274076.85</v>
      </c>
      <c r="U11" s="214">
        <f t="shared" si="5"/>
        <v>1</v>
      </c>
      <c r="V11" s="214">
        <f t="shared" si="6"/>
        <v>1</v>
      </c>
      <c r="W11" s="214">
        <f>IF(OR(AND((K11&lt;0.8),(AJ11&gt;180)),AND((K11&lt;0.8),(AJ11&lt;10)),AND((K11&gt;=0.8),(AJ11&lt;10)),AND((K11&gt;=0.8),(AJ11&gt;90))),0,1)</f>
        <v>0</v>
      </c>
      <c r="X11" s="214">
        <f t="shared" si="7"/>
        <v>0</v>
      </c>
      <c r="Y11" s="214">
        <f t="shared" si="8"/>
        <v>1</v>
      </c>
      <c r="Z11" s="214">
        <f t="shared" si="9"/>
        <v>1</v>
      </c>
      <c r="AA11" s="214">
        <f t="shared" si="10"/>
        <v>1</v>
      </c>
      <c r="AB11" s="215" t="str">
        <f t="shared" si="11"/>
        <v>B</v>
      </c>
      <c r="AC11" s="215" t="str">
        <f t="shared" si="12"/>
        <v>1B</v>
      </c>
      <c r="AD11" s="216"/>
      <c r="AE11" s="216"/>
      <c r="AF11" s="434">
        <f>IFERROR(INDEX(Raw_DATA!L:L,MATCH(Risk7_PlusY67!$D11,Raw_DATA!$A:$A,0)),"")</f>
        <v>-2.89</v>
      </c>
      <c r="AG11" s="434">
        <f>IFERROR(INDEX(AVGGroup!$D$5:$D$21,MATCH(Risk7_PlusY67!$H11,AVGGroup!$C$5:$C$21,0)),"")</f>
        <v>-5.99</v>
      </c>
      <c r="AH11" s="434">
        <f>IFERROR(INDEX(Raw_DATA!M:M,MATCH(Risk7_PlusY67!$D11,Raw_DATA!$A:$A,0)),"")</f>
        <v>-10.210000000000001</v>
      </c>
      <c r="AI11" s="435">
        <f>IFERROR(INDEX(AVGGroup!$F$5:$F$21,MATCH(Risk7_PlusY67!$H11,AVGGroup!$C$5:$C$21,0)),"")</f>
        <v>-10.86</v>
      </c>
      <c r="AJ11" s="401">
        <f>IFERROR(INDEX(Raw_DATA!N:N,MATCH(Risk7_PlusY67!$D11,Raw_DATA!$A:$A,0)),"")</f>
        <v>96</v>
      </c>
      <c r="AK11" s="401">
        <f>IFERROR(INDEX(Raw_DATA!O:O,MATCH(Risk7_PlusY67!$D11,Raw_DATA!$A:$A,0)),"")</f>
        <v>7</v>
      </c>
      <c r="AL11" s="401">
        <f>IFERROR(INDEX(Raw_DATA!P:P,MATCH(Risk7_PlusY67!$D11,Raw_DATA!$A:$A,0)),"")</f>
        <v>45</v>
      </c>
      <c r="AM11" s="401">
        <f>IFERROR(INDEX(Raw_DATA!Q:Q,MATCH(Risk7_PlusY67!$D11,Raw_DATA!$A:$A,0)),"")</f>
        <v>115</v>
      </c>
      <c r="AN11" s="401">
        <f>IFERROR(INDEX(Raw_DATA!R:R,MATCH(Risk7_PlusY67!$D11,Raw_DATA!$A:$A,0)),"")</f>
        <v>34</v>
      </c>
      <c r="AO11" s="407"/>
      <c r="AP11" s="411" t="b">
        <f>AB11=AY11</f>
        <v>1</v>
      </c>
      <c r="AQ11" s="340">
        <f t="shared" si="13"/>
        <v>1</v>
      </c>
      <c r="AR11" s="123">
        <f t="shared" si="14"/>
        <v>1</v>
      </c>
      <c r="AS11" s="123">
        <f t="shared" si="15"/>
        <v>1</v>
      </c>
      <c r="AT11" s="123">
        <f>IF(OR(AND((K11&lt;0.8),(BE11&gt;180)),AND((K11&lt;0.8),(BE11&lt;10)),AND((K11&gt;=0.8),(BE11&lt;10)),AND((K11&gt;=0.8),(BE11&gt;90))),0,1)</f>
        <v>0</v>
      </c>
      <c r="AU11" s="123">
        <f t="shared" si="16"/>
        <v>0</v>
      </c>
      <c r="AV11" s="123">
        <f t="shared" si="17"/>
        <v>1</v>
      </c>
      <c r="AW11" s="123">
        <f t="shared" si="18"/>
        <v>1</v>
      </c>
      <c r="AX11" s="123">
        <f t="shared" si="19"/>
        <v>1</v>
      </c>
      <c r="AY11" s="416" t="str">
        <f t="shared" si="20"/>
        <v>B</v>
      </c>
      <c r="AZ11" s="416" t="str">
        <f>R11&amp;AY11</f>
        <v>1B</v>
      </c>
      <c r="BA11" s="417">
        <f>IFERROR(INDEX(Raw_DATA!L:L,MATCH(Risk7_PlusY67!$D11,Raw_DATA!$A:$A,0)),"")</f>
        <v>-2.89</v>
      </c>
      <c r="BB11" s="417">
        <f>IFERROR(INDEX(AVGGroup!$H$5:$H$21,MATCH(Risk7_PlusY67!$BJ11,AVGGroup!$C$5:$C$21,0)),"")</f>
        <v>-5.99</v>
      </c>
      <c r="BC11" s="417">
        <f>IFERROR(INDEX(Raw_DATA!M:M,MATCH(Risk7_PlusY67!$D11,Raw_DATA!$A:$A,0)),"")</f>
        <v>-10.210000000000001</v>
      </c>
      <c r="BD11" s="418">
        <f>IFERROR(INDEX(AVGGroup!$J$5:$J$21,MATCH(Risk7_PlusY67!$BJ11,AVGGroup!$C$5:$C$21,0)),"")</f>
        <v>-10.86</v>
      </c>
      <c r="BE11" s="407">
        <f>IFERROR(INDEX(Raw_DATA!N:N,MATCH(Risk7_PlusY67!$D11,Raw_DATA!$A:$A,0)),"")</f>
        <v>96</v>
      </c>
      <c r="BF11" s="407">
        <f>IFERROR(INDEX(Raw_DATA!O:O,MATCH(Risk7_PlusY67!$D11,Raw_DATA!$A:$A,0)),"")</f>
        <v>7</v>
      </c>
      <c r="BG11" s="407">
        <f>IFERROR(INDEX(Raw_DATA!P:P,MATCH(Risk7_PlusY67!$D11,Raw_DATA!$A:$A,0)),"")</f>
        <v>45</v>
      </c>
      <c r="BH11" s="407">
        <f>IFERROR(INDEX(Raw_DATA!Q:Q,MATCH(Risk7_PlusY67!$D11,Raw_DATA!$A:$A,0)),"")</f>
        <v>115</v>
      </c>
      <c r="BI11" s="407">
        <f>IFERROR(INDEX(Raw_DATA!R:R,MATCH(Risk7_PlusY67!$D11,Raw_DATA!$A:$A,0)),"")</f>
        <v>34</v>
      </c>
      <c r="BJ11" s="124" t="str">
        <f>INDEX('Org2567'!$BM:$BM,MATCH(Risk7_PlusY67!D11,'Org2567'!$D:$D,0))</f>
        <v>รพช.F1 P50,000-100,000</v>
      </c>
    </row>
    <row r="12" spans="1:62" x14ac:dyDescent="0.7">
      <c r="A12" s="206">
        <f>IF(ISBLANK(D12),"",COUNTA($D$3:D12))</f>
        <v>10</v>
      </c>
      <c r="B12" s="207">
        <f>IFERROR(INDEX(ID!$E:$E,MATCH(Risk7_PlusY67!$D12,ID!$A:$A,0)),"")</f>
        <v>1</v>
      </c>
      <c r="C12" s="207" t="str">
        <f>IFERROR(INDEX(ID!$I:$I,MATCH(Risk7_PlusY67!$D12,ID!$A:$A,0)),"")</f>
        <v>เชียงราย</v>
      </c>
      <c r="D12" s="295" t="s">
        <v>32</v>
      </c>
      <c r="E12" s="207" t="str">
        <f>IFERROR(INDEX(ID!$C:$C,MATCH(Risk7_PlusY67!$D12,ID!$A:$A,0)),"")</f>
        <v>พญาเม็งราย,รพช.</v>
      </c>
      <c r="F12" s="207" t="str">
        <f>IFERROR(INDEX(ID!$G:$G,MATCH(Risk7_PlusY67!$D12,ID!$A:$A,0)),"")</f>
        <v>รพช.</v>
      </c>
      <c r="G12" s="206">
        <f>IFERROR(INDEX(ID!$J:$J,MATCH(Risk7_PlusY67!$D12,ID!$A:$A,0)),"")</f>
        <v>60</v>
      </c>
      <c r="H12" s="208" t="str">
        <f>IFERROR(INDEX(ID!$P:$P,MATCH(Risk7_PlusY67!$D12,ID!$A:$A,0)),"")</f>
        <v>รพช.F2 P30,000-60,000</v>
      </c>
      <c r="I12" s="209">
        <f>IFERROR(INDEX(Raw_DATA!E:E,MATCH(Risk7_PlusY67!$D12,Raw_DATA!$A:$A,0)),"")</f>
        <v>3.61</v>
      </c>
      <c r="J12" s="209">
        <f>IFERROR(INDEX(Raw_DATA!F:F,MATCH(Risk7_PlusY67!$D12,Raw_DATA!$A:$A,0)),"")</f>
        <v>3.12</v>
      </c>
      <c r="K12" s="209">
        <f>IFERROR(INDEX(Raw_DATA!G:G,MATCH(Risk7_PlusY67!$D12,Raw_DATA!$A:$A,0)),"")</f>
        <v>1.76</v>
      </c>
      <c r="L12" s="209">
        <f>IFERROR(INDEX(Raw_DATA!H:H,MATCH(Risk7_PlusY67!$D12,Raw_DATA!$A:$A,0)),"")</f>
        <v>26181865.120000001</v>
      </c>
      <c r="M12" s="210">
        <f>IFERROR(INDEX(Raw_DATA!I:I,MATCH(Risk7_PlusY67!$D12,Raw_DATA!$A:$A,0)),"")</f>
        <v>-13669220.189999999</v>
      </c>
      <c r="N12" s="206">
        <f t="shared" si="0"/>
        <v>0</v>
      </c>
      <c r="O12" s="206">
        <f t="shared" si="1"/>
        <v>1</v>
      </c>
      <c r="P12" s="206">
        <f t="shared" si="2"/>
        <v>0</v>
      </c>
      <c r="Q12" s="211">
        <f t="shared" si="3"/>
        <v>22.9</v>
      </c>
      <c r="R12" s="206">
        <f t="shared" si="4"/>
        <v>1</v>
      </c>
      <c r="S12" s="212">
        <f>IFERROR(INDEX(Raw_DATA!J:J,MATCH(Risk7_PlusY67!$D12,Raw_DATA!$A:$A,0)),"")</f>
        <v>-7635842.3099999996</v>
      </c>
      <c r="T12" s="213">
        <f>IFERROR(INDEX(Raw_DATA!K:K,MATCH(Risk7_PlusY67!$D12,Raw_DATA!$A:$A,0)),"")</f>
        <v>7667145.8399999999</v>
      </c>
      <c r="U12" s="214">
        <f t="shared" si="5"/>
        <v>0</v>
      </c>
      <c r="V12" s="214">
        <f t="shared" si="6"/>
        <v>0</v>
      </c>
      <c r="W12" s="214">
        <f>IF(OR(AND((K12&lt;0.8),(AJ12&gt;180)),AND((K12&lt;0.8),(AJ12&lt;10)),AND((K12&gt;=0.8),(AJ12&lt;10)),AND((K12&gt;=0.8),(AJ12&gt;90))),0,1)</f>
        <v>1</v>
      </c>
      <c r="X12" s="214">
        <f t="shared" si="7"/>
        <v>1</v>
      </c>
      <c r="Y12" s="214">
        <f t="shared" si="8"/>
        <v>0</v>
      </c>
      <c r="Z12" s="214">
        <f t="shared" si="9"/>
        <v>1</v>
      </c>
      <c r="AA12" s="214">
        <f t="shared" si="10"/>
        <v>1</v>
      </c>
      <c r="AB12" s="215" t="str">
        <f t="shared" si="11"/>
        <v>B-</v>
      </c>
      <c r="AC12" s="215" t="str">
        <f t="shared" si="12"/>
        <v>1B-</v>
      </c>
      <c r="AD12" s="216"/>
      <c r="AE12" s="216"/>
      <c r="AF12" s="434">
        <f>IFERROR(INDEX(Raw_DATA!L:L,MATCH(Risk7_PlusY67!$D12,Raw_DATA!$A:$A,0)),"")</f>
        <v>-5.36</v>
      </c>
      <c r="AG12" s="434">
        <f>IFERROR(INDEX(AVGGroup!$D$5:$D$21,MATCH(Risk7_PlusY67!$H12,AVGGroup!$C$5:$C$21,0)),"")</f>
        <v>-4.37</v>
      </c>
      <c r="AH12" s="434">
        <f>IFERROR(INDEX(Raw_DATA!M:M,MATCH(Risk7_PlusY67!$D12,Raw_DATA!$A:$A,0)),"")</f>
        <v>-14.58</v>
      </c>
      <c r="AI12" s="435">
        <f>IFERROR(INDEX(AVGGroup!$F$5:$F$21,MATCH(Risk7_PlusY67!$H12,AVGGroup!$C$5:$C$21,0)),"")</f>
        <v>-9.19</v>
      </c>
      <c r="AJ12" s="401">
        <f>IFERROR(INDEX(Raw_DATA!N:N,MATCH(Risk7_PlusY67!$D12,Raw_DATA!$A:$A,0)),"")</f>
        <v>75</v>
      </c>
      <c r="AK12" s="401">
        <f>IFERROR(INDEX(Raw_DATA!O:O,MATCH(Risk7_PlusY67!$D12,Raw_DATA!$A:$A,0)),"")</f>
        <v>53</v>
      </c>
      <c r="AL12" s="401">
        <f>IFERROR(INDEX(Raw_DATA!P:P,MATCH(Risk7_PlusY67!$D12,Raw_DATA!$A:$A,0)),"")</f>
        <v>75</v>
      </c>
      <c r="AM12" s="401">
        <f>IFERROR(INDEX(Raw_DATA!Q:Q,MATCH(Risk7_PlusY67!$D12,Raw_DATA!$A:$A,0)),"")</f>
        <v>90</v>
      </c>
      <c r="AN12" s="401">
        <f>IFERROR(INDEX(Raw_DATA!R:R,MATCH(Risk7_PlusY67!$D12,Raw_DATA!$A:$A,0)),"")</f>
        <v>53</v>
      </c>
      <c r="AO12" s="407"/>
      <c r="AP12" s="411" t="b">
        <f>AB12=AY12</f>
        <v>1</v>
      </c>
      <c r="AQ12" s="340">
        <f t="shared" si="13"/>
        <v>1</v>
      </c>
      <c r="AR12" s="123">
        <f t="shared" si="14"/>
        <v>0</v>
      </c>
      <c r="AS12" s="123">
        <f t="shared" si="15"/>
        <v>0</v>
      </c>
      <c r="AT12" s="123">
        <f>IF(OR(AND((K12&lt;0.8),(BE12&gt;180)),AND((K12&lt;0.8),(BE12&lt;10)),AND((K12&gt;=0.8),(BE12&lt;10)),AND((K12&gt;=0.8),(BE12&gt;90))),0,1)</f>
        <v>1</v>
      </c>
      <c r="AU12" s="123">
        <f t="shared" si="16"/>
        <v>1</v>
      </c>
      <c r="AV12" s="123">
        <f t="shared" si="17"/>
        <v>0</v>
      </c>
      <c r="AW12" s="123">
        <f t="shared" si="18"/>
        <v>1</v>
      </c>
      <c r="AX12" s="123">
        <f t="shared" si="19"/>
        <v>1</v>
      </c>
      <c r="AY12" s="416" t="str">
        <f t="shared" si="20"/>
        <v>B-</v>
      </c>
      <c r="AZ12" s="416" t="str">
        <f>R12&amp;AY12</f>
        <v>1B-</v>
      </c>
      <c r="BA12" s="417">
        <f>IFERROR(INDEX(Raw_DATA!L:L,MATCH(Risk7_PlusY67!$D12,Raw_DATA!$A:$A,0)),"")</f>
        <v>-5.36</v>
      </c>
      <c r="BB12" s="417">
        <f>IFERROR(INDEX(AVGGroup!$H$5:$H$21,MATCH(Risk7_PlusY67!$BJ12,AVGGroup!$C$5:$C$21,0)),"")</f>
        <v>-3.95</v>
      </c>
      <c r="BC12" s="417">
        <f>IFERROR(INDEX(Raw_DATA!M:M,MATCH(Risk7_PlusY67!$D12,Raw_DATA!$A:$A,0)),"")</f>
        <v>-14.58</v>
      </c>
      <c r="BD12" s="418">
        <f>IFERROR(INDEX(AVGGroup!$J$5:$J$21,MATCH(Risk7_PlusY67!$BJ12,AVGGroup!$C$5:$C$21,0)),"")</f>
        <v>-8.8800000000000008</v>
      </c>
      <c r="BE12" s="407">
        <f>IFERROR(INDEX(Raw_DATA!N:N,MATCH(Risk7_PlusY67!$D12,Raw_DATA!$A:$A,0)),"")</f>
        <v>75</v>
      </c>
      <c r="BF12" s="407">
        <f>IFERROR(INDEX(Raw_DATA!O:O,MATCH(Risk7_PlusY67!$D12,Raw_DATA!$A:$A,0)),"")</f>
        <v>53</v>
      </c>
      <c r="BG12" s="407">
        <f>IFERROR(INDEX(Raw_DATA!P:P,MATCH(Risk7_PlusY67!$D12,Raw_DATA!$A:$A,0)),"")</f>
        <v>75</v>
      </c>
      <c r="BH12" s="407">
        <f>IFERROR(INDEX(Raw_DATA!Q:Q,MATCH(Risk7_PlusY67!$D12,Raw_DATA!$A:$A,0)),"")</f>
        <v>90</v>
      </c>
      <c r="BI12" s="407">
        <f>IFERROR(INDEX(Raw_DATA!R:R,MATCH(Risk7_PlusY67!$D12,Raw_DATA!$A:$A,0)),"")</f>
        <v>53</v>
      </c>
      <c r="BJ12" s="124" t="str">
        <f>INDEX('Org2567'!$BM:$BM,MATCH(Risk7_PlusY67!D12,'Org2567'!$D:$D,0))</f>
        <v>รพช.F2 P30,000-60,000</v>
      </c>
    </row>
    <row r="13" spans="1:62" x14ac:dyDescent="0.7">
      <c r="A13" s="206">
        <f>IF(ISBLANK(D13),"",COUNTA($D$3:D13))</f>
        <v>11</v>
      </c>
      <c r="B13" s="207">
        <f>IFERROR(INDEX(ID!$E:$E,MATCH(Risk7_PlusY67!$D13,ID!$A:$A,0)),"")</f>
        <v>1</v>
      </c>
      <c r="C13" s="207" t="str">
        <f>IFERROR(INDEX(ID!$I:$I,MATCH(Risk7_PlusY67!$D13,ID!$A:$A,0)),"")</f>
        <v>เชียงราย</v>
      </c>
      <c r="D13" s="295" t="s">
        <v>33</v>
      </c>
      <c r="E13" s="207" t="str">
        <f>IFERROR(INDEX(ID!$C:$C,MATCH(Risk7_PlusY67!$D13,ID!$A:$A,0)),"")</f>
        <v>เวียงแก่น,รพช.</v>
      </c>
      <c r="F13" s="207" t="str">
        <f>IFERROR(INDEX(ID!$G:$G,MATCH(Risk7_PlusY67!$D13,ID!$A:$A,0)),"")</f>
        <v>รพช.</v>
      </c>
      <c r="G13" s="206">
        <f>IFERROR(INDEX(ID!$J:$J,MATCH(Risk7_PlusY67!$D13,ID!$A:$A,0)),"")</f>
        <v>34</v>
      </c>
      <c r="H13" s="208" t="str">
        <f>IFERROR(INDEX(ID!$P:$P,MATCH(Risk7_PlusY67!$D13,ID!$A:$A,0)),"")</f>
        <v>รพช.F1 P&lt;=50,000</v>
      </c>
      <c r="I13" s="209">
        <f>IFERROR(INDEX(Raw_DATA!E:E,MATCH(Risk7_PlusY67!$D13,Raw_DATA!$A:$A,0)),"")</f>
        <v>1.01</v>
      </c>
      <c r="J13" s="209">
        <f>IFERROR(INDEX(Raw_DATA!F:F,MATCH(Risk7_PlusY67!$D13,Raw_DATA!$A:$A,0)),"")</f>
        <v>0.86</v>
      </c>
      <c r="K13" s="209">
        <f>IFERROR(INDEX(Raw_DATA!G:G,MATCH(Risk7_PlusY67!$D13,Raw_DATA!$A:$A,0)),"")</f>
        <v>0.28999999999999998</v>
      </c>
      <c r="L13" s="209">
        <f>IFERROR(INDEX(Raw_DATA!H:H,MATCH(Risk7_PlusY67!$D13,Raw_DATA!$A:$A,0)),"")</f>
        <v>209625.65</v>
      </c>
      <c r="M13" s="210">
        <f>IFERROR(INDEX(Raw_DATA!I:I,MATCH(Risk7_PlusY67!$D13,Raw_DATA!$A:$A,0)),"")</f>
        <v>-16975152.170000002</v>
      </c>
      <c r="N13" s="206">
        <f t="shared" si="0"/>
        <v>3</v>
      </c>
      <c r="O13" s="206">
        <f t="shared" si="1"/>
        <v>1</v>
      </c>
      <c r="P13" s="206">
        <f t="shared" si="2"/>
        <v>2</v>
      </c>
      <c r="Q13" s="211">
        <f t="shared" si="3"/>
        <v>0.1</v>
      </c>
      <c r="R13" s="206">
        <f t="shared" si="4"/>
        <v>6</v>
      </c>
      <c r="S13" s="212">
        <f>IFERROR(INDEX(Raw_DATA!J:J,MATCH(Risk7_PlusY67!$D13,Raw_DATA!$A:$A,0)),"")</f>
        <v>-7532857.5</v>
      </c>
      <c r="T13" s="213">
        <f>IFERROR(INDEX(Raw_DATA!K:K,MATCH(Risk7_PlusY67!$D13,Raw_DATA!$A:$A,0)),"")</f>
        <v>-13216219.710000001</v>
      </c>
      <c r="U13" s="214">
        <f t="shared" si="5"/>
        <v>0</v>
      </c>
      <c r="V13" s="214">
        <f t="shared" si="6"/>
        <v>0</v>
      </c>
      <c r="W13" s="214">
        <f>IF(OR(AND((K13&lt;0.8),(AJ13&gt;180)),AND((K13&lt;0.8),(AJ13&lt;10)),AND((K13&gt;=0.8),(AJ13&lt;10)),AND((K13&gt;=0.8),(AJ13&gt;90))),0,1)</f>
        <v>0</v>
      </c>
      <c r="X13" s="214">
        <f t="shared" si="7"/>
        <v>1</v>
      </c>
      <c r="Y13" s="214">
        <f t="shared" si="8"/>
        <v>0</v>
      </c>
      <c r="Z13" s="214">
        <f t="shared" si="9"/>
        <v>0</v>
      </c>
      <c r="AA13" s="214">
        <f t="shared" si="10"/>
        <v>0</v>
      </c>
      <c r="AB13" s="215" t="str">
        <f t="shared" si="11"/>
        <v>D</v>
      </c>
      <c r="AC13" s="215" t="str">
        <f t="shared" si="12"/>
        <v>6D</v>
      </c>
      <c r="AD13" s="216"/>
      <c r="AE13" s="216"/>
      <c r="AF13" s="434">
        <f>IFERROR(INDEX(Raw_DATA!L:L,MATCH(Risk7_PlusY67!$D13,Raw_DATA!$A:$A,0)),"")</f>
        <v>-7.9</v>
      </c>
      <c r="AG13" s="434">
        <f>IFERROR(INDEX(AVGGroup!$D$5:$D$21,MATCH(Risk7_PlusY67!$H13,AVGGroup!$C$5:$C$21,0)),"")</f>
        <v>-3.15</v>
      </c>
      <c r="AH13" s="434">
        <f>IFERROR(INDEX(Raw_DATA!M:M,MATCH(Risk7_PlusY67!$D13,Raw_DATA!$A:$A,0)),"")</f>
        <v>-38.590000000000003</v>
      </c>
      <c r="AI13" s="435">
        <f>IFERROR(INDEX(AVGGroup!$F$5:$F$21,MATCH(Risk7_PlusY67!$H13,AVGGroup!$C$5:$C$21,0)),"")</f>
        <v>-7.1</v>
      </c>
      <c r="AJ13" s="401">
        <f>IFERROR(INDEX(Raw_DATA!N:N,MATCH(Risk7_PlusY67!$D13,Raw_DATA!$A:$A,0)),"")</f>
        <v>261</v>
      </c>
      <c r="AK13" s="401">
        <f>IFERROR(INDEX(Raw_DATA!O:O,MATCH(Risk7_PlusY67!$D13,Raw_DATA!$A:$A,0)),"")</f>
        <v>16</v>
      </c>
      <c r="AL13" s="401">
        <f>IFERROR(INDEX(Raw_DATA!P:P,MATCH(Risk7_PlusY67!$D13,Raw_DATA!$A:$A,0)),"")</f>
        <v>79</v>
      </c>
      <c r="AM13" s="401">
        <f>IFERROR(INDEX(Raw_DATA!Q:Q,MATCH(Risk7_PlusY67!$D13,Raw_DATA!$A:$A,0)),"")</f>
        <v>141</v>
      </c>
      <c r="AN13" s="401">
        <f>IFERROR(INDEX(Raw_DATA!R:R,MATCH(Risk7_PlusY67!$D13,Raw_DATA!$A:$A,0)),"")</f>
        <v>77</v>
      </c>
      <c r="AO13" s="407"/>
      <c r="AP13" s="411" t="b">
        <f>AB13=AY13</f>
        <v>1</v>
      </c>
      <c r="AQ13" s="340">
        <f t="shared" si="13"/>
        <v>1</v>
      </c>
      <c r="AR13" s="123">
        <f t="shared" si="14"/>
        <v>0</v>
      </c>
      <c r="AS13" s="123">
        <f t="shared" si="15"/>
        <v>0</v>
      </c>
      <c r="AT13" s="123">
        <f>IF(OR(AND((K13&lt;0.8),(BE13&gt;180)),AND((K13&lt;0.8),(BE13&lt;10)),AND((K13&gt;=0.8),(BE13&lt;10)),AND((K13&gt;=0.8),(BE13&gt;90))),0,1)</f>
        <v>0</v>
      </c>
      <c r="AU13" s="123">
        <f t="shared" si="16"/>
        <v>1</v>
      </c>
      <c r="AV13" s="123">
        <f t="shared" si="17"/>
        <v>0</v>
      </c>
      <c r="AW13" s="123">
        <f t="shared" si="18"/>
        <v>0</v>
      </c>
      <c r="AX13" s="123">
        <f t="shared" si="19"/>
        <v>0</v>
      </c>
      <c r="AY13" s="416" t="str">
        <f t="shared" si="20"/>
        <v>D</v>
      </c>
      <c r="AZ13" s="416" t="str">
        <f>R13&amp;AY13</f>
        <v>6D</v>
      </c>
      <c r="BA13" s="417">
        <f>IFERROR(INDEX(Raw_DATA!L:L,MATCH(Risk7_PlusY67!$D13,Raw_DATA!$A:$A,0)),"")</f>
        <v>-7.9</v>
      </c>
      <c r="BB13" s="417">
        <f>IFERROR(INDEX(AVGGroup!$H$5:$H$21,MATCH(Risk7_PlusY67!$BJ13,AVGGroup!$C$5:$C$21,0)),"")</f>
        <v>-3.15</v>
      </c>
      <c r="BC13" s="417">
        <f>IFERROR(INDEX(Raw_DATA!M:M,MATCH(Risk7_PlusY67!$D13,Raw_DATA!$A:$A,0)),"")</f>
        <v>-38.590000000000003</v>
      </c>
      <c r="BD13" s="418">
        <f>IFERROR(INDEX(AVGGroup!$J$5:$J$21,MATCH(Risk7_PlusY67!$BJ13,AVGGroup!$C$5:$C$21,0)),"")</f>
        <v>-7.1</v>
      </c>
      <c r="BE13" s="407">
        <f>IFERROR(INDEX(Raw_DATA!N:N,MATCH(Risk7_PlusY67!$D13,Raw_DATA!$A:$A,0)),"")</f>
        <v>261</v>
      </c>
      <c r="BF13" s="407">
        <f>IFERROR(INDEX(Raw_DATA!O:O,MATCH(Risk7_PlusY67!$D13,Raw_DATA!$A:$A,0)),"")</f>
        <v>16</v>
      </c>
      <c r="BG13" s="407">
        <f>IFERROR(INDEX(Raw_DATA!P:P,MATCH(Risk7_PlusY67!$D13,Raw_DATA!$A:$A,0)),"")</f>
        <v>79</v>
      </c>
      <c r="BH13" s="407">
        <f>IFERROR(INDEX(Raw_DATA!Q:Q,MATCH(Risk7_PlusY67!$D13,Raw_DATA!$A:$A,0)),"")</f>
        <v>141</v>
      </c>
      <c r="BI13" s="407">
        <f>IFERROR(INDEX(Raw_DATA!R:R,MATCH(Risk7_PlusY67!$D13,Raw_DATA!$A:$A,0)),"")</f>
        <v>77</v>
      </c>
      <c r="BJ13" s="124" t="str">
        <f>INDEX('Org2567'!$BM:$BM,MATCH(Risk7_PlusY67!D13,'Org2567'!$D:$D,0))</f>
        <v>รพช.F1 P&lt;=50,000</v>
      </c>
    </row>
    <row r="14" spans="1:62" x14ac:dyDescent="0.7">
      <c r="A14" s="206">
        <f>IF(ISBLANK(D14),"",COUNTA($D$3:D14))</f>
        <v>12</v>
      </c>
      <c r="B14" s="207">
        <f>IFERROR(INDEX(ID!$E:$E,MATCH(Risk7_PlusY67!$D14,ID!$A:$A,0)),"")</f>
        <v>1</v>
      </c>
      <c r="C14" s="207" t="str">
        <f>IFERROR(INDEX(ID!$I:$I,MATCH(Risk7_PlusY67!$D14,ID!$A:$A,0)),"")</f>
        <v>เชียงราย</v>
      </c>
      <c r="D14" s="295" t="s">
        <v>34</v>
      </c>
      <c r="E14" s="207" t="str">
        <f>IFERROR(INDEX(ID!$C:$C,MATCH(Risk7_PlusY67!$D14,ID!$A:$A,0)),"")</f>
        <v>ขุนตาล,รพช.</v>
      </c>
      <c r="F14" s="207" t="str">
        <f>IFERROR(INDEX(ID!$G:$G,MATCH(Risk7_PlusY67!$D14,ID!$A:$A,0)),"")</f>
        <v>รพช.</v>
      </c>
      <c r="G14" s="206">
        <f>IFERROR(INDEX(ID!$J:$J,MATCH(Risk7_PlusY67!$D14,ID!$A:$A,0)),"")</f>
        <v>34</v>
      </c>
      <c r="H14" s="208" t="str">
        <f>IFERROR(INDEX(ID!$P:$P,MATCH(Risk7_PlusY67!$D14,ID!$A:$A,0)),"")</f>
        <v>รพช.F2 P&lt;=30,000</v>
      </c>
      <c r="I14" s="209">
        <f>IFERROR(INDEX(Raw_DATA!E:E,MATCH(Risk7_PlusY67!$D14,Raw_DATA!$A:$A,0)),"")</f>
        <v>3.33</v>
      </c>
      <c r="J14" s="209">
        <f>IFERROR(INDEX(Raw_DATA!F:F,MATCH(Risk7_PlusY67!$D14,Raw_DATA!$A:$A,0)),"")</f>
        <v>2.23</v>
      </c>
      <c r="K14" s="209">
        <f>IFERROR(INDEX(Raw_DATA!G:G,MATCH(Risk7_PlusY67!$D14,Raw_DATA!$A:$A,0)),"")</f>
        <v>0.98</v>
      </c>
      <c r="L14" s="209">
        <f>IFERROR(INDEX(Raw_DATA!H:H,MATCH(Risk7_PlusY67!$D14,Raw_DATA!$A:$A,0)),"")</f>
        <v>29660633.030000001</v>
      </c>
      <c r="M14" s="210">
        <f>IFERROR(INDEX(Raw_DATA!I:I,MATCH(Risk7_PlusY67!$D14,Raw_DATA!$A:$A,0)),"")</f>
        <v>526153.61</v>
      </c>
      <c r="N14" s="206">
        <f t="shared" si="0"/>
        <v>0</v>
      </c>
      <c r="O14" s="206">
        <f t="shared" si="1"/>
        <v>0</v>
      </c>
      <c r="P14" s="206">
        <f t="shared" si="2"/>
        <v>0</v>
      </c>
      <c r="Q14" s="211" t="str">
        <f t="shared" si="3"/>
        <v/>
      </c>
      <c r="R14" s="206">
        <f t="shared" si="4"/>
        <v>0</v>
      </c>
      <c r="S14" s="212">
        <f>IFERROR(INDEX(Raw_DATA!J:J,MATCH(Risk7_PlusY67!$D14,Raw_DATA!$A:$A,0)),"")</f>
        <v>484796.55</v>
      </c>
      <c r="T14" s="213">
        <f>IFERROR(INDEX(Raw_DATA!K:K,MATCH(Risk7_PlusY67!$D14,Raw_DATA!$A:$A,0)),"")</f>
        <v>-244435.87</v>
      </c>
      <c r="U14" s="214">
        <f t="shared" si="5"/>
        <v>1</v>
      </c>
      <c r="V14" s="214">
        <f t="shared" si="6"/>
        <v>1</v>
      </c>
      <c r="W14" s="214">
        <f>IF(OR(AND((K14&lt;0.8),(AJ14&gt;180)),AND((K14&lt;0.8),(AJ14&lt;10)),AND((K14&gt;=0.8),(AJ14&lt;10)),AND((K14&gt;=0.8),(AJ14&gt;90))),0,1)</f>
        <v>1</v>
      </c>
      <c r="X14" s="214">
        <f t="shared" si="7"/>
        <v>0</v>
      </c>
      <c r="Y14" s="214">
        <f t="shared" si="8"/>
        <v>0</v>
      </c>
      <c r="Z14" s="214">
        <f t="shared" si="9"/>
        <v>0</v>
      </c>
      <c r="AA14" s="214">
        <f t="shared" si="10"/>
        <v>0</v>
      </c>
      <c r="AB14" s="215" t="str">
        <f t="shared" si="11"/>
        <v>C</v>
      </c>
      <c r="AC14" s="215" t="str">
        <f t="shared" si="12"/>
        <v>0C</v>
      </c>
      <c r="AD14" s="216"/>
      <c r="AE14" s="216"/>
      <c r="AF14" s="434">
        <f>IFERROR(INDEX(Raw_DATA!L:L,MATCH(Risk7_PlusY67!$D14,Raw_DATA!$A:$A,0)),"")</f>
        <v>0.42</v>
      </c>
      <c r="AG14" s="434">
        <f>IFERROR(INDEX(AVGGroup!$D$5:$D$21,MATCH(Risk7_PlusY67!$H14,AVGGroup!$C$5:$C$21,0)),"")</f>
        <v>-3.55</v>
      </c>
      <c r="AH14" s="434">
        <f>IFERROR(INDEX(Raw_DATA!M:M,MATCH(Risk7_PlusY67!$D14,Raw_DATA!$A:$A,0)),"")</f>
        <v>0.75</v>
      </c>
      <c r="AI14" s="435">
        <f>IFERROR(INDEX(AVGGroup!$F$5:$F$21,MATCH(Risk7_PlusY67!$H14,AVGGroup!$C$5:$C$21,0)),"")</f>
        <v>-10.199999999999999</v>
      </c>
      <c r="AJ14" s="401">
        <f>IFERROR(INDEX(Raw_DATA!N:N,MATCH(Risk7_PlusY67!$D14,Raw_DATA!$A:$A,0)),"")</f>
        <v>80</v>
      </c>
      <c r="AK14" s="401">
        <f>IFERROR(INDEX(Raw_DATA!O:O,MATCH(Risk7_PlusY67!$D14,Raw_DATA!$A:$A,0)),"")</f>
        <v>70</v>
      </c>
      <c r="AL14" s="401">
        <f>IFERROR(INDEX(Raw_DATA!P:P,MATCH(Risk7_PlusY67!$D14,Raw_DATA!$A:$A,0)),"")</f>
        <v>85</v>
      </c>
      <c r="AM14" s="401">
        <f>IFERROR(INDEX(Raw_DATA!Q:Q,MATCH(Risk7_PlusY67!$D14,Raw_DATA!$A:$A,0)),"")</f>
        <v>206</v>
      </c>
      <c r="AN14" s="401">
        <f>IFERROR(INDEX(Raw_DATA!R:R,MATCH(Risk7_PlusY67!$D14,Raw_DATA!$A:$A,0)),"")</f>
        <v>145</v>
      </c>
      <c r="AO14" s="407"/>
      <c r="AP14" s="411" t="b">
        <f>AB14=AY14</f>
        <v>1</v>
      </c>
      <c r="AQ14" s="340">
        <f t="shared" si="13"/>
        <v>0</v>
      </c>
      <c r="AR14" s="123">
        <f t="shared" si="14"/>
        <v>1</v>
      </c>
      <c r="AS14" s="123">
        <f t="shared" si="15"/>
        <v>1</v>
      </c>
      <c r="AT14" s="123">
        <f>IF(OR(AND((K14&lt;0.8),(BE14&gt;180)),AND((K14&lt;0.8),(BE14&lt;10)),AND((K14&gt;=0.8),(BE14&lt;10)),AND((K14&gt;=0.8),(BE14&gt;90))),0,1)</f>
        <v>1</v>
      </c>
      <c r="AU14" s="123">
        <f t="shared" si="16"/>
        <v>0</v>
      </c>
      <c r="AV14" s="123">
        <f t="shared" si="17"/>
        <v>0</v>
      </c>
      <c r="AW14" s="123">
        <f t="shared" si="18"/>
        <v>0</v>
      </c>
      <c r="AX14" s="123">
        <f t="shared" si="19"/>
        <v>0</v>
      </c>
      <c r="AY14" s="416" t="str">
        <f t="shared" si="20"/>
        <v>C</v>
      </c>
      <c r="AZ14" s="416" t="str">
        <f>R14&amp;AY14</f>
        <v>0C</v>
      </c>
      <c r="BA14" s="417">
        <f>IFERROR(INDEX(Raw_DATA!L:L,MATCH(Risk7_PlusY67!$D14,Raw_DATA!$A:$A,0)),"")</f>
        <v>0.42</v>
      </c>
      <c r="BB14" s="417">
        <f>IFERROR(INDEX(AVGGroup!$H$5:$H$21,MATCH(Risk7_PlusY67!$BJ14,AVGGroup!$C$5:$C$21,0)),"")</f>
        <v>-3.54</v>
      </c>
      <c r="BC14" s="417">
        <f>IFERROR(INDEX(Raw_DATA!M:M,MATCH(Risk7_PlusY67!$D14,Raw_DATA!$A:$A,0)),"")</f>
        <v>0.75</v>
      </c>
      <c r="BD14" s="418">
        <f>IFERROR(INDEX(AVGGroup!$J$5:$J$21,MATCH(Risk7_PlusY67!$BJ14,AVGGroup!$C$5:$C$21,0)),"")</f>
        <v>-10.199999999999999</v>
      </c>
      <c r="BE14" s="407">
        <f>IFERROR(INDEX(Raw_DATA!N:N,MATCH(Risk7_PlusY67!$D14,Raw_DATA!$A:$A,0)),"")</f>
        <v>80</v>
      </c>
      <c r="BF14" s="407">
        <f>IFERROR(INDEX(Raw_DATA!O:O,MATCH(Risk7_PlusY67!$D14,Raw_DATA!$A:$A,0)),"")</f>
        <v>70</v>
      </c>
      <c r="BG14" s="407">
        <f>IFERROR(INDEX(Raw_DATA!P:P,MATCH(Risk7_PlusY67!$D14,Raw_DATA!$A:$A,0)),"")</f>
        <v>85</v>
      </c>
      <c r="BH14" s="407">
        <f>IFERROR(INDEX(Raw_DATA!Q:Q,MATCH(Risk7_PlusY67!$D14,Raw_DATA!$A:$A,0)),"")</f>
        <v>206</v>
      </c>
      <c r="BI14" s="407">
        <f>IFERROR(INDEX(Raw_DATA!R:R,MATCH(Risk7_PlusY67!$D14,Raw_DATA!$A:$A,0)),"")</f>
        <v>145</v>
      </c>
      <c r="BJ14" s="124" t="str">
        <f>INDEX('Org2567'!$BM:$BM,MATCH(Risk7_PlusY67!D14,'Org2567'!$D:$D,0))</f>
        <v>รพช.F2 P&lt;=30,000</v>
      </c>
    </row>
    <row r="15" spans="1:62" x14ac:dyDescent="0.7">
      <c r="A15" s="206">
        <f>IF(ISBLANK(D15),"",COUNTA($D$3:D15))</f>
        <v>13</v>
      </c>
      <c r="B15" s="207">
        <f>IFERROR(INDEX(ID!$E:$E,MATCH(Risk7_PlusY67!$D15,ID!$A:$A,0)),"")</f>
        <v>1</v>
      </c>
      <c r="C15" s="207" t="str">
        <f>IFERROR(INDEX(ID!$I:$I,MATCH(Risk7_PlusY67!$D15,ID!$A:$A,0)),"")</f>
        <v>เชียงราย</v>
      </c>
      <c r="D15" s="295" t="s">
        <v>35</v>
      </c>
      <c r="E15" s="207" t="str">
        <f>IFERROR(INDEX(ID!$C:$C,MATCH(Risk7_PlusY67!$D15,ID!$A:$A,0)),"")</f>
        <v>แม่ฟ้าหลวง,รพช.</v>
      </c>
      <c r="F15" s="207" t="str">
        <f>IFERROR(INDEX(ID!$G:$G,MATCH(Risk7_PlusY67!$D15,ID!$A:$A,0)),"")</f>
        <v>รพช.</v>
      </c>
      <c r="G15" s="206">
        <f>IFERROR(INDEX(ID!$J:$J,MATCH(Risk7_PlusY67!$D15,ID!$A:$A,0)),"")</f>
        <v>30</v>
      </c>
      <c r="H15" s="208" t="str">
        <f>IFERROR(INDEX(ID!$P:$P,MATCH(Risk7_PlusY67!$D15,ID!$A:$A,0)),"")</f>
        <v>รพช.F1 P&lt;=50,000</v>
      </c>
      <c r="I15" s="209">
        <f>IFERROR(INDEX(Raw_DATA!E:E,MATCH(Risk7_PlusY67!$D15,Raw_DATA!$A:$A,0)),"")</f>
        <v>23.7</v>
      </c>
      <c r="J15" s="209">
        <f>IFERROR(INDEX(Raw_DATA!F:F,MATCH(Risk7_PlusY67!$D15,Raw_DATA!$A:$A,0)),"")</f>
        <v>23.43</v>
      </c>
      <c r="K15" s="209">
        <f>IFERROR(INDEX(Raw_DATA!G:G,MATCH(Risk7_PlusY67!$D15,Raw_DATA!$A:$A,0)),"")</f>
        <v>20.260000000000002</v>
      </c>
      <c r="L15" s="209">
        <f>IFERROR(INDEX(Raw_DATA!H:H,MATCH(Risk7_PlusY67!$D15,Raw_DATA!$A:$A,0)),"")</f>
        <v>185626874.13999999</v>
      </c>
      <c r="M15" s="210">
        <f>IFERROR(INDEX(Raw_DATA!I:I,MATCH(Risk7_PlusY67!$D15,Raw_DATA!$A:$A,0)),"")</f>
        <v>-1965246.68</v>
      </c>
      <c r="N15" s="206">
        <f t="shared" si="0"/>
        <v>0</v>
      </c>
      <c r="O15" s="206">
        <f t="shared" si="1"/>
        <v>1</v>
      </c>
      <c r="P15" s="206">
        <f t="shared" si="2"/>
        <v>0</v>
      </c>
      <c r="Q15" s="211">
        <f t="shared" si="3"/>
        <v>1133.4000000000001</v>
      </c>
      <c r="R15" s="206">
        <f t="shared" si="4"/>
        <v>1</v>
      </c>
      <c r="S15" s="212">
        <f>IFERROR(INDEX(Raw_DATA!J:J,MATCH(Risk7_PlusY67!$D15,Raw_DATA!$A:$A,0)),"")</f>
        <v>6991895.8700000001</v>
      </c>
      <c r="T15" s="213">
        <f>IFERROR(INDEX(Raw_DATA!K:K,MATCH(Risk7_PlusY67!$D15,Raw_DATA!$A:$A,0)),"")</f>
        <v>157510565.63</v>
      </c>
      <c r="U15" s="214">
        <f t="shared" si="5"/>
        <v>1</v>
      </c>
      <c r="V15" s="214">
        <f t="shared" si="6"/>
        <v>1</v>
      </c>
      <c r="W15" s="214">
        <f>IF(OR(AND((K15&lt;0.8),(AJ15&gt;180)),AND((K15&lt;0.8),(AJ15&lt;10)),AND((K15&gt;=0.8),(AJ15&lt;10)),AND((K15&gt;=0.8),(AJ15&gt;90))),0,1)</f>
        <v>1</v>
      </c>
      <c r="X15" s="214">
        <f t="shared" si="7"/>
        <v>0</v>
      </c>
      <c r="Y15" s="214">
        <f t="shared" si="8"/>
        <v>0</v>
      </c>
      <c r="Z15" s="214">
        <f t="shared" si="9"/>
        <v>0</v>
      </c>
      <c r="AA15" s="214">
        <f t="shared" si="10"/>
        <v>1</v>
      </c>
      <c r="AB15" s="215" t="str">
        <f t="shared" si="11"/>
        <v>B-</v>
      </c>
      <c r="AC15" s="215" t="str">
        <f t="shared" si="12"/>
        <v>1B-</v>
      </c>
      <c r="AD15" s="216"/>
      <c r="AE15" s="216"/>
      <c r="AF15" s="434">
        <f>IFERROR(INDEX(Raw_DATA!L:L,MATCH(Risk7_PlusY67!$D15,Raw_DATA!$A:$A,0)),"")</f>
        <v>4.93</v>
      </c>
      <c r="AG15" s="434">
        <f>IFERROR(INDEX(AVGGroup!$D$5:$D$21,MATCH(Risk7_PlusY67!$H15,AVGGroup!$C$5:$C$21,0)),"")</f>
        <v>-3.15</v>
      </c>
      <c r="AH15" s="434">
        <f>IFERROR(INDEX(Raw_DATA!M:M,MATCH(Risk7_PlusY67!$D15,Raw_DATA!$A:$A,0)),"")</f>
        <v>-0.84</v>
      </c>
      <c r="AI15" s="435">
        <f>IFERROR(INDEX(AVGGroup!$F$5:$F$21,MATCH(Risk7_PlusY67!$H15,AVGGroup!$C$5:$C$21,0)),"")</f>
        <v>-7.1</v>
      </c>
      <c r="AJ15" s="401">
        <f>IFERROR(INDEX(Raw_DATA!N:N,MATCH(Risk7_PlusY67!$D15,Raw_DATA!$A:$A,0)),"")</f>
        <v>31</v>
      </c>
      <c r="AK15" s="401">
        <f>IFERROR(INDEX(Raw_DATA!O:O,MATCH(Risk7_PlusY67!$D15,Raw_DATA!$A:$A,0)),"")</f>
        <v>93</v>
      </c>
      <c r="AL15" s="401">
        <f>IFERROR(INDEX(Raw_DATA!P:P,MATCH(Risk7_PlusY67!$D15,Raw_DATA!$A:$A,0)),"")</f>
        <v>84</v>
      </c>
      <c r="AM15" s="401">
        <f>IFERROR(INDEX(Raw_DATA!Q:Q,MATCH(Risk7_PlusY67!$D15,Raw_DATA!$A:$A,0)),"")</f>
        <v>189</v>
      </c>
      <c r="AN15" s="401">
        <f>IFERROR(INDEX(Raw_DATA!R:R,MATCH(Risk7_PlusY67!$D15,Raw_DATA!$A:$A,0)),"")</f>
        <v>30</v>
      </c>
      <c r="AO15" s="407"/>
      <c r="AP15" s="411" t="b">
        <f>AB15=AY15</f>
        <v>1</v>
      </c>
      <c r="AQ15" s="340">
        <f t="shared" si="13"/>
        <v>1</v>
      </c>
      <c r="AR15" s="123">
        <f t="shared" si="14"/>
        <v>1</v>
      </c>
      <c r="AS15" s="123">
        <f t="shared" si="15"/>
        <v>1</v>
      </c>
      <c r="AT15" s="123">
        <f>IF(OR(AND((K15&lt;0.8),(BE15&gt;180)),AND((K15&lt;0.8),(BE15&lt;10)),AND((K15&gt;=0.8),(BE15&lt;10)),AND((K15&gt;=0.8),(BE15&gt;90))),0,1)</f>
        <v>1</v>
      </c>
      <c r="AU15" s="123">
        <f t="shared" si="16"/>
        <v>0</v>
      </c>
      <c r="AV15" s="123">
        <f t="shared" si="17"/>
        <v>0</v>
      </c>
      <c r="AW15" s="123">
        <f t="shared" si="18"/>
        <v>0</v>
      </c>
      <c r="AX15" s="123">
        <f t="shared" si="19"/>
        <v>1</v>
      </c>
      <c r="AY15" s="416" t="str">
        <f t="shared" si="20"/>
        <v>B-</v>
      </c>
      <c r="AZ15" s="416" t="str">
        <f>R15&amp;AY15</f>
        <v>1B-</v>
      </c>
      <c r="BA15" s="417">
        <f>IFERROR(INDEX(Raw_DATA!L:L,MATCH(Risk7_PlusY67!$D15,Raw_DATA!$A:$A,0)),"")</f>
        <v>4.93</v>
      </c>
      <c r="BB15" s="417">
        <f>IFERROR(INDEX(AVGGroup!$H$5:$H$21,MATCH(Risk7_PlusY67!$BJ15,AVGGroup!$C$5:$C$21,0)),"")</f>
        <v>-3.15</v>
      </c>
      <c r="BC15" s="417">
        <f>IFERROR(INDEX(Raw_DATA!M:M,MATCH(Risk7_PlusY67!$D15,Raw_DATA!$A:$A,0)),"")</f>
        <v>-0.84</v>
      </c>
      <c r="BD15" s="418">
        <f>IFERROR(INDEX(AVGGroup!$J$5:$J$21,MATCH(Risk7_PlusY67!$BJ15,AVGGroup!$C$5:$C$21,0)),"")</f>
        <v>-7.1</v>
      </c>
      <c r="BE15" s="407">
        <f>IFERROR(INDEX(Raw_DATA!N:N,MATCH(Risk7_PlusY67!$D15,Raw_DATA!$A:$A,0)),"")</f>
        <v>31</v>
      </c>
      <c r="BF15" s="407">
        <f>IFERROR(INDEX(Raw_DATA!O:O,MATCH(Risk7_PlusY67!$D15,Raw_DATA!$A:$A,0)),"")</f>
        <v>93</v>
      </c>
      <c r="BG15" s="407">
        <f>IFERROR(INDEX(Raw_DATA!P:P,MATCH(Risk7_PlusY67!$D15,Raw_DATA!$A:$A,0)),"")</f>
        <v>84</v>
      </c>
      <c r="BH15" s="407">
        <f>IFERROR(INDEX(Raw_DATA!Q:Q,MATCH(Risk7_PlusY67!$D15,Raw_DATA!$A:$A,0)),"")</f>
        <v>189</v>
      </c>
      <c r="BI15" s="407">
        <f>IFERROR(INDEX(Raw_DATA!R:R,MATCH(Risk7_PlusY67!$D15,Raw_DATA!$A:$A,0)),"")</f>
        <v>30</v>
      </c>
      <c r="BJ15" s="124" t="str">
        <f>INDEX('Org2567'!$BM:$BM,MATCH(Risk7_PlusY67!D15,'Org2567'!$D:$D,0))</f>
        <v>รพช.F1 P&lt;=50,000</v>
      </c>
    </row>
    <row r="16" spans="1:62" x14ac:dyDescent="0.7">
      <c r="A16" s="206">
        <f>IF(ISBLANK(D16),"",COUNTA($D$3:D16))</f>
        <v>14</v>
      </c>
      <c r="B16" s="207">
        <f>IFERROR(INDEX(ID!$E:$E,MATCH(Risk7_PlusY67!$D16,ID!$A:$A,0)),"")</f>
        <v>1</v>
      </c>
      <c r="C16" s="207" t="str">
        <f>IFERROR(INDEX(ID!$I:$I,MATCH(Risk7_PlusY67!$D16,ID!$A:$A,0)),"")</f>
        <v>เชียงราย</v>
      </c>
      <c r="D16" s="295" t="s">
        <v>36</v>
      </c>
      <c r="E16" s="207" t="str">
        <f>IFERROR(INDEX(ID!$C:$C,MATCH(Risk7_PlusY67!$D16,ID!$A:$A,0)),"")</f>
        <v>แม่ลาว,รพช.</v>
      </c>
      <c r="F16" s="207" t="str">
        <f>IFERROR(INDEX(ID!$G:$G,MATCH(Risk7_PlusY67!$D16,ID!$A:$A,0)),"")</f>
        <v>รพช.</v>
      </c>
      <c r="G16" s="206">
        <f>IFERROR(INDEX(ID!$J:$J,MATCH(Risk7_PlusY67!$D16,ID!$A:$A,0)),"")</f>
        <v>30</v>
      </c>
      <c r="H16" s="208" t="str">
        <f>IFERROR(INDEX(ID!$P:$P,MATCH(Risk7_PlusY67!$D16,ID!$A:$A,0)),"")</f>
        <v>รพช.F2 P&lt;=30,000</v>
      </c>
      <c r="I16" s="209">
        <f>IFERROR(INDEX(Raw_DATA!E:E,MATCH(Risk7_PlusY67!$D16,Raw_DATA!$A:$A,0)),"")</f>
        <v>1.58</v>
      </c>
      <c r="J16" s="209">
        <f>IFERROR(INDEX(Raw_DATA!F:F,MATCH(Risk7_PlusY67!$D16,Raw_DATA!$A:$A,0)),"")</f>
        <v>1.49</v>
      </c>
      <c r="K16" s="209">
        <f>IFERROR(INDEX(Raw_DATA!G:G,MATCH(Risk7_PlusY67!$D16,Raw_DATA!$A:$A,0)),"")</f>
        <v>0.99</v>
      </c>
      <c r="L16" s="209">
        <f>IFERROR(INDEX(Raw_DATA!H:H,MATCH(Risk7_PlusY67!$D16,Raw_DATA!$A:$A,0)),"")</f>
        <v>12256261.619999999</v>
      </c>
      <c r="M16" s="210">
        <f>IFERROR(INDEX(Raw_DATA!I:I,MATCH(Risk7_PlusY67!$D16,Raw_DATA!$A:$A,0)),"")</f>
        <v>30807740.870000001</v>
      </c>
      <c r="N16" s="206">
        <f t="shared" si="0"/>
        <v>0</v>
      </c>
      <c r="O16" s="206">
        <f t="shared" si="1"/>
        <v>0</v>
      </c>
      <c r="P16" s="206">
        <f t="shared" si="2"/>
        <v>0</v>
      </c>
      <c r="Q16" s="211" t="str">
        <f t="shared" si="3"/>
        <v/>
      </c>
      <c r="R16" s="206">
        <f t="shared" si="4"/>
        <v>0</v>
      </c>
      <c r="S16" s="212">
        <f>IFERROR(INDEX(Raw_DATA!J:J,MATCH(Risk7_PlusY67!$D16,Raw_DATA!$A:$A,0)),"")</f>
        <v>-954603.89</v>
      </c>
      <c r="T16" s="213">
        <f>IFERROR(INDEX(Raw_DATA!K:K,MATCH(Risk7_PlusY67!$D16,Raw_DATA!$A:$A,0)),"")</f>
        <v>-321726.02</v>
      </c>
      <c r="U16" s="214">
        <f t="shared" si="5"/>
        <v>1</v>
      </c>
      <c r="V16" s="214">
        <f t="shared" si="6"/>
        <v>1</v>
      </c>
      <c r="W16" s="214">
        <f>IF(OR(AND((K16&lt;0.8),(AJ16&gt;180)),AND((K16&lt;0.8),(AJ16&lt;10)),AND((K16&gt;=0.8),(AJ16&lt;10)),AND((K16&gt;=0.8),(AJ16&gt;90))),0,1)</f>
        <v>0</v>
      </c>
      <c r="X16" s="214">
        <f t="shared" si="7"/>
        <v>1</v>
      </c>
      <c r="Y16" s="214">
        <f t="shared" si="8"/>
        <v>1</v>
      </c>
      <c r="Z16" s="214">
        <f t="shared" si="9"/>
        <v>0</v>
      </c>
      <c r="AA16" s="214">
        <f t="shared" si="10"/>
        <v>1</v>
      </c>
      <c r="AB16" s="215" t="str">
        <f t="shared" si="11"/>
        <v>B</v>
      </c>
      <c r="AC16" s="215" t="str">
        <f t="shared" si="12"/>
        <v>0B</v>
      </c>
      <c r="AD16" s="216"/>
      <c r="AE16" s="216"/>
      <c r="AF16" s="434">
        <f>IFERROR(INDEX(Raw_DATA!L:L,MATCH(Risk7_PlusY67!$D16,Raw_DATA!$A:$A,0)),"")</f>
        <v>-0.83</v>
      </c>
      <c r="AG16" s="434">
        <f>IFERROR(INDEX(AVGGroup!$D$5:$D$21,MATCH(Risk7_PlusY67!$H16,AVGGroup!$C$5:$C$21,0)),"")</f>
        <v>-3.55</v>
      </c>
      <c r="AH16" s="434">
        <f>IFERROR(INDEX(Raw_DATA!M:M,MATCH(Risk7_PlusY67!$D16,Raw_DATA!$A:$A,0)),"")</f>
        <v>23.45</v>
      </c>
      <c r="AI16" s="435">
        <f>IFERROR(INDEX(AVGGroup!$F$5:$F$21,MATCH(Risk7_PlusY67!$H16,AVGGroup!$C$5:$C$21,0)),"")</f>
        <v>-10.199999999999999</v>
      </c>
      <c r="AJ16" s="401">
        <f>IFERROR(INDEX(Raw_DATA!N:N,MATCH(Risk7_PlusY67!$D16,Raw_DATA!$A:$A,0)),"")</f>
        <v>150</v>
      </c>
      <c r="AK16" s="401">
        <f>IFERROR(INDEX(Raw_DATA!O:O,MATCH(Risk7_PlusY67!$D16,Raw_DATA!$A:$A,0)),"")</f>
        <v>20</v>
      </c>
      <c r="AL16" s="401">
        <f>IFERROR(INDEX(Raw_DATA!P:P,MATCH(Risk7_PlusY67!$D16,Raw_DATA!$A:$A,0)),"")</f>
        <v>39</v>
      </c>
      <c r="AM16" s="401">
        <f>IFERROR(INDEX(Raw_DATA!Q:Q,MATCH(Risk7_PlusY67!$D16,Raw_DATA!$A:$A,0)),"")</f>
        <v>161</v>
      </c>
      <c r="AN16" s="401">
        <f>IFERROR(INDEX(Raw_DATA!R:R,MATCH(Risk7_PlusY67!$D16,Raw_DATA!$A:$A,0)),"")</f>
        <v>42</v>
      </c>
      <c r="AO16" s="407"/>
      <c r="AP16" s="411" t="b">
        <f>AB16=AY16</f>
        <v>1</v>
      </c>
      <c r="AQ16" s="340">
        <f t="shared" si="13"/>
        <v>0</v>
      </c>
      <c r="AR16" s="123">
        <f t="shared" si="14"/>
        <v>1</v>
      </c>
      <c r="AS16" s="123">
        <f t="shared" si="15"/>
        <v>1</v>
      </c>
      <c r="AT16" s="123">
        <f>IF(OR(AND((K16&lt;0.8),(BE16&gt;180)),AND((K16&lt;0.8),(BE16&lt;10)),AND((K16&gt;=0.8),(BE16&lt;10)),AND((K16&gt;=0.8),(BE16&gt;90))),0,1)</f>
        <v>0</v>
      </c>
      <c r="AU16" s="123">
        <f t="shared" si="16"/>
        <v>1</v>
      </c>
      <c r="AV16" s="123">
        <f t="shared" si="17"/>
        <v>1</v>
      </c>
      <c r="AW16" s="123">
        <f t="shared" si="18"/>
        <v>0</v>
      </c>
      <c r="AX16" s="123">
        <f t="shared" si="19"/>
        <v>1</v>
      </c>
      <c r="AY16" s="416" t="str">
        <f t="shared" si="20"/>
        <v>B</v>
      </c>
      <c r="AZ16" s="416" t="str">
        <f>R16&amp;AY16</f>
        <v>0B</v>
      </c>
      <c r="BA16" s="417">
        <f>IFERROR(INDEX(Raw_DATA!L:L,MATCH(Risk7_PlusY67!$D16,Raw_DATA!$A:$A,0)),"")</f>
        <v>-0.83</v>
      </c>
      <c r="BB16" s="417">
        <f>IFERROR(INDEX(AVGGroup!$H$5:$H$21,MATCH(Risk7_PlusY67!$BJ16,AVGGroup!$C$5:$C$21,0)),"")</f>
        <v>-3.54</v>
      </c>
      <c r="BC16" s="417">
        <f>IFERROR(INDEX(Raw_DATA!M:M,MATCH(Risk7_PlusY67!$D16,Raw_DATA!$A:$A,0)),"")</f>
        <v>23.45</v>
      </c>
      <c r="BD16" s="418">
        <f>IFERROR(INDEX(AVGGroup!$J$5:$J$21,MATCH(Risk7_PlusY67!$BJ16,AVGGroup!$C$5:$C$21,0)),"")</f>
        <v>-10.199999999999999</v>
      </c>
      <c r="BE16" s="407">
        <f>IFERROR(INDEX(Raw_DATA!N:N,MATCH(Risk7_PlusY67!$D16,Raw_DATA!$A:$A,0)),"")</f>
        <v>150</v>
      </c>
      <c r="BF16" s="407">
        <f>IFERROR(INDEX(Raw_DATA!O:O,MATCH(Risk7_PlusY67!$D16,Raw_DATA!$A:$A,0)),"")</f>
        <v>20</v>
      </c>
      <c r="BG16" s="407">
        <f>IFERROR(INDEX(Raw_DATA!P:P,MATCH(Risk7_PlusY67!$D16,Raw_DATA!$A:$A,0)),"")</f>
        <v>39</v>
      </c>
      <c r="BH16" s="407">
        <f>IFERROR(INDEX(Raw_DATA!Q:Q,MATCH(Risk7_PlusY67!$D16,Raw_DATA!$A:$A,0)),"")</f>
        <v>161</v>
      </c>
      <c r="BI16" s="407">
        <f>IFERROR(INDEX(Raw_DATA!R:R,MATCH(Risk7_PlusY67!$D16,Raw_DATA!$A:$A,0)),"")</f>
        <v>42</v>
      </c>
      <c r="BJ16" s="124" t="str">
        <f>INDEX('Org2567'!$BM:$BM,MATCH(Risk7_PlusY67!D16,'Org2567'!$D:$D,0))</f>
        <v>รพช.F2 P&lt;=30,000</v>
      </c>
    </row>
    <row r="17" spans="1:62" x14ac:dyDescent="0.7">
      <c r="A17" s="206">
        <f>IF(ISBLANK(D17),"",COUNTA($D$3:D17))</f>
        <v>15</v>
      </c>
      <c r="B17" s="207">
        <f>IFERROR(INDEX(ID!$E:$E,MATCH(Risk7_PlusY67!$D17,ID!$A:$A,0)),"")</f>
        <v>1</v>
      </c>
      <c r="C17" s="207" t="str">
        <f>IFERROR(INDEX(ID!$I:$I,MATCH(Risk7_PlusY67!$D17,ID!$A:$A,0)),"")</f>
        <v>เชียงราย</v>
      </c>
      <c r="D17" s="295" t="s">
        <v>37</v>
      </c>
      <c r="E17" s="207" t="str">
        <f>IFERROR(INDEX(ID!$C:$C,MATCH(Risk7_PlusY67!$D17,ID!$A:$A,0)),"")</f>
        <v>เวียงเชียงรุ้ง,รพช.</v>
      </c>
      <c r="F17" s="207" t="str">
        <f>IFERROR(INDEX(ID!$G:$G,MATCH(Risk7_PlusY67!$D17,ID!$A:$A,0)),"")</f>
        <v>รพช.</v>
      </c>
      <c r="G17" s="206">
        <f>IFERROR(INDEX(ID!$J:$J,MATCH(Risk7_PlusY67!$D17,ID!$A:$A,0)),"")</f>
        <v>30</v>
      </c>
      <c r="H17" s="208" t="str">
        <f>IFERROR(INDEX(ID!$P:$P,MATCH(Risk7_PlusY67!$D17,ID!$A:$A,0)),"")</f>
        <v>รพช.F2 P&lt;=30,000</v>
      </c>
      <c r="I17" s="209">
        <f>IFERROR(INDEX(Raw_DATA!E:E,MATCH(Risk7_PlusY67!$D17,Raw_DATA!$A:$A,0)),"")</f>
        <v>1.26</v>
      </c>
      <c r="J17" s="209">
        <f>IFERROR(INDEX(Raw_DATA!F:F,MATCH(Risk7_PlusY67!$D17,Raw_DATA!$A:$A,0)),"")</f>
        <v>1.1499999999999999</v>
      </c>
      <c r="K17" s="209">
        <f>IFERROR(INDEX(Raw_DATA!G:G,MATCH(Risk7_PlusY67!$D17,Raw_DATA!$A:$A,0)),"")</f>
        <v>0.8</v>
      </c>
      <c r="L17" s="209">
        <f>IFERROR(INDEX(Raw_DATA!H:H,MATCH(Risk7_PlusY67!$D17,Raw_DATA!$A:$A,0)),"")</f>
        <v>3044516.08</v>
      </c>
      <c r="M17" s="210">
        <f>IFERROR(INDEX(Raw_DATA!I:I,MATCH(Risk7_PlusY67!$D17,Raw_DATA!$A:$A,0)),"")</f>
        <v>-4351584.4400000004</v>
      </c>
      <c r="N17" s="206">
        <f t="shared" si="0"/>
        <v>1</v>
      </c>
      <c r="O17" s="206">
        <f t="shared" si="1"/>
        <v>1</v>
      </c>
      <c r="P17" s="206">
        <f t="shared" si="2"/>
        <v>0</v>
      </c>
      <c r="Q17" s="211">
        <f t="shared" si="3"/>
        <v>8.3000000000000007</v>
      </c>
      <c r="R17" s="206">
        <f t="shared" si="4"/>
        <v>2</v>
      </c>
      <c r="S17" s="212">
        <f>IFERROR(INDEX(Raw_DATA!J:J,MATCH(Risk7_PlusY67!$D17,Raw_DATA!$A:$A,0)),"")</f>
        <v>686254.26</v>
      </c>
      <c r="T17" s="213">
        <f>IFERROR(INDEX(Raw_DATA!K:K,MATCH(Risk7_PlusY67!$D17,Raw_DATA!$A:$A,0)),"")</f>
        <v>-2415955.7200000002</v>
      </c>
      <c r="U17" s="214">
        <f t="shared" si="5"/>
        <v>1</v>
      </c>
      <c r="V17" s="214">
        <f t="shared" si="6"/>
        <v>1</v>
      </c>
      <c r="W17" s="214">
        <f>IF(OR(AND((K17&lt;0.8),(AJ17&gt;180)),AND((K17&lt;0.8),(AJ17&lt;10)),AND((K17&gt;=0.8),(AJ17&lt;10)),AND((K17&gt;=0.8),(AJ17&gt;90))),0,1)</f>
        <v>0</v>
      </c>
      <c r="X17" s="214">
        <f t="shared" si="7"/>
        <v>1</v>
      </c>
      <c r="Y17" s="214">
        <f t="shared" si="8"/>
        <v>1</v>
      </c>
      <c r="Z17" s="214">
        <f t="shared" si="9"/>
        <v>1</v>
      </c>
      <c r="AA17" s="214">
        <f t="shared" si="10"/>
        <v>1</v>
      </c>
      <c r="AB17" s="215" t="str">
        <f t="shared" si="11"/>
        <v>A-</v>
      </c>
      <c r="AC17" s="215" t="str">
        <f t="shared" si="12"/>
        <v>2A-</v>
      </c>
      <c r="AD17" s="216"/>
      <c r="AE17" s="216"/>
      <c r="AF17" s="434">
        <f>IFERROR(INDEX(Raw_DATA!L:L,MATCH(Risk7_PlusY67!$D17,Raw_DATA!$A:$A,0)),"")</f>
        <v>0.75</v>
      </c>
      <c r="AG17" s="434">
        <f>IFERROR(INDEX(AVGGroup!$D$5:$D$21,MATCH(Risk7_PlusY67!$H17,AVGGroup!$C$5:$C$21,0)),"")</f>
        <v>-3.55</v>
      </c>
      <c r="AH17" s="434">
        <f>IFERROR(INDEX(Raw_DATA!M:M,MATCH(Risk7_PlusY67!$D17,Raw_DATA!$A:$A,0)),"")</f>
        <v>-9.6</v>
      </c>
      <c r="AI17" s="435">
        <f>IFERROR(INDEX(AVGGroup!$F$5:$F$21,MATCH(Risk7_PlusY67!$H17,AVGGroup!$C$5:$C$21,0)),"")</f>
        <v>-10.199999999999999</v>
      </c>
      <c r="AJ17" s="401">
        <f>IFERROR(INDEX(Raw_DATA!N:N,MATCH(Risk7_PlusY67!$D17,Raw_DATA!$A:$A,0)),"")</f>
        <v>174</v>
      </c>
      <c r="AK17" s="401">
        <f>IFERROR(INDEX(Raw_DATA!O:O,MATCH(Risk7_PlusY67!$D17,Raw_DATA!$A:$A,0)),"")</f>
        <v>36</v>
      </c>
      <c r="AL17" s="401">
        <f>IFERROR(INDEX(Raw_DATA!P:P,MATCH(Risk7_PlusY67!$D17,Raw_DATA!$A:$A,0)),"")</f>
        <v>50</v>
      </c>
      <c r="AM17" s="401">
        <f>IFERROR(INDEX(Raw_DATA!Q:Q,MATCH(Risk7_PlusY67!$D17,Raw_DATA!$A:$A,0)),"")</f>
        <v>88</v>
      </c>
      <c r="AN17" s="401">
        <f>IFERROR(INDEX(Raw_DATA!R:R,MATCH(Risk7_PlusY67!$D17,Raw_DATA!$A:$A,0)),"")</f>
        <v>44</v>
      </c>
      <c r="AO17" s="407"/>
      <c r="AP17" s="411" t="b">
        <f>AB17=AY17</f>
        <v>1</v>
      </c>
      <c r="AQ17" s="340">
        <f t="shared" si="13"/>
        <v>1</v>
      </c>
      <c r="AR17" s="123">
        <f t="shared" si="14"/>
        <v>1</v>
      </c>
      <c r="AS17" s="123">
        <f t="shared" si="15"/>
        <v>1</v>
      </c>
      <c r="AT17" s="123">
        <f>IF(OR(AND((K17&lt;0.8),(BE17&gt;180)),AND((K17&lt;0.8),(BE17&lt;10)),AND((K17&gt;=0.8),(BE17&lt;10)),AND((K17&gt;=0.8),(BE17&gt;90))),0,1)</f>
        <v>0</v>
      </c>
      <c r="AU17" s="123">
        <f t="shared" si="16"/>
        <v>1</v>
      </c>
      <c r="AV17" s="123">
        <f t="shared" si="17"/>
        <v>1</v>
      </c>
      <c r="AW17" s="123">
        <f t="shared" si="18"/>
        <v>1</v>
      </c>
      <c r="AX17" s="123">
        <f t="shared" si="19"/>
        <v>1</v>
      </c>
      <c r="AY17" s="416" t="str">
        <f t="shared" si="20"/>
        <v>A-</v>
      </c>
      <c r="AZ17" s="416" t="str">
        <f>R17&amp;AY17</f>
        <v>2A-</v>
      </c>
      <c r="BA17" s="417">
        <f>IFERROR(INDEX(Raw_DATA!L:L,MATCH(Risk7_PlusY67!$D17,Raw_DATA!$A:$A,0)),"")</f>
        <v>0.75</v>
      </c>
      <c r="BB17" s="417">
        <f>IFERROR(INDEX(AVGGroup!$H$5:$H$21,MATCH(Risk7_PlusY67!$BJ17,AVGGroup!$C$5:$C$21,0)),"")</f>
        <v>-3.54</v>
      </c>
      <c r="BC17" s="417">
        <f>IFERROR(INDEX(Raw_DATA!M:M,MATCH(Risk7_PlusY67!$D17,Raw_DATA!$A:$A,0)),"")</f>
        <v>-9.6</v>
      </c>
      <c r="BD17" s="418">
        <f>IFERROR(INDEX(AVGGroup!$J$5:$J$21,MATCH(Risk7_PlusY67!$BJ17,AVGGroup!$C$5:$C$21,0)),"")</f>
        <v>-10.199999999999999</v>
      </c>
      <c r="BE17" s="407">
        <f>IFERROR(INDEX(Raw_DATA!N:N,MATCH(Risk7_PlusY67!$D17,Raw_DATA!$A:$A,0)),"")</f>
        <v>174</v>
      </c>
      <c r="BF17" s="407">
        <f>IFERROR(INDEX(Raw_DATA!O:O,MATCH(Risk7_PlusY67!$D17,Raw_DATA!$A:$A,0)),"")</f>
        <v>36</v>
      </c>
      <c r="BG17" s="407">
        <f>IFERROR(INDEX(Raw_DATA!P:P,MATCH(Risk7_PlusY67!$D17,Raw_DATA!$A:$A,0)),"")</f>
        <v>50</v>
      </c>
      <c r="BH17" s="407">
        <f>IFERROR(INDEX(Raw_DATA!Q:Q,MATCH(Risk7_PlusY67!$D17,Raw_DATA!$A:$A,0)),"")</f>
        <v>88</v>
      </c>
      <c r="BI17" s="407">
        <f>IFERROR(INDEX(Raw_DATA!R:R,MATCH(Risk7_PlusY67!$D17,Raw_DATA!$A:$A,0)),"")</f>
        <v>44</v>
      </c>
      <c r="BJ17" s="124" t="str">
        <f>INDEX('Org2567'!$BM:$BM,MATCH(Risk7_PlusY67!D17,'Org2567'!$D:$D,0))</f>
        <v>รพช.F2 P&lt;=30,000</v>
      </c>
    </row>
    <row r="18" spans="1:62" x14ac:dyDescent="0.7">
      <c r="A18" s="206">
        <f>IF(ISBLANK(D18),"",COUNTA($D$3:D18))</f>
        <v>16</v>
      </c>
      <c r="B18" s="207">
        <f>IFERROR(INDEX(ID!$E:$E,MATCH(Risk7_PlusY67!$D18,ID!$A:$A,0)),"")</f>
        <v>1</v>
      </c>
      <c r="C18" s="207" t="str">
        <f>IFERROR(INDEX(ID!$I:$I,MATCH(Risk7_PlusY67!$D18,ID!$A:$A,0)),"")</f>
        <v>เชียงราย</v>
      </c>
      <c r="D18" s="295" t="s">
        <v>38</v>
      </c>
      <c r="E18" s="207" t="str">
        <f>IFERROR(INDEX(ID!$C:$C,MATCH(Risk7_PlusY67!$D18,ID!$A:$A,0)),"")</f>
        <v>สมเด็จพระยุพราชเชียงของ,รพช.</v>
      </c>
      <c r="F18" s="207" t="str">
        <f>IFERROR(INDEX(ID!$G:$G,MATCH(Risk7_PlusY67!$D18,ID!$A:$A,0)),"")</f>
        <v>รพช.</v>
      </c>
      <c r="G18" s="206">
        <f>IFERROR(INDEX(ID!$J:$J,MATCH(Risk7_PlusY67!$D18,ID!$A:$A,0)),"")</f>
        <v>72</v>
      </c>
      <c r="H18" s="208" t="str">
        <f>IFERROR(INDEX(ID!$P:$P,MATCH(Risk7_PlusY67!$D18,ID!$A:$A,0)),"")</f>
        <v>รพช.M2 B&lt;=100</v>
      </c>
      <c r="I18" s="209">
        <f>IFERROR(INDEX(Raw_DATA!E:E,MATCH(Risk7_PlusY67!$D18,Raw_DATA!$A:$A,0)),"")</f>
        <v>1.07</v>
      </c>
      <c r="J18" s="209">
        <f>IFERROR(INDEX(Raw_DATA!F:F,MATCH(Risk7_PlusY67!$D18,Raw_DATA!$A:$A,0)),"")</f>
        <v>0.96</v>
      </c>
      <c r="K18" s="209">
        <f>IFERROR(INDEX(Raw_DATA!G:G,MATCH(Risk7_PlusY67!$D18,Raw_DATA!$A:$A,0)),"")</f>
        <v>0.62</v>
      </c>
      <c r="L18" s="209">
        <f>IFERROR(INDEX(Raw_DATA!H:H,MATCH(Risk7_PlusY67!$D18,Raw_DATA!$A:$A,0)),"")</f>
        <v>3633396.1</v>
      </c>
      <c r="M18" s="210">
        <f>IFERROR(INDEX(Raw_DATA!I:I,MATCH(Risk7_PlusY67!$D18,Raw_DATA!$A:$A,0)),"")</f>
        <v>-7027533.5199999996</v>
      </c>
      <c r="N18" s="206">
        <f t="shared" si="0"/>
        <v>3</v>
      </c>
      <c r="O18" s="206">
        <f t="shared" si="1"/>
        <v>1</v>
      </c>
      <c r="P18" s="206">
        <f t="shared" si="2"/>
        <v>0</v>
      </c>
      <c r="Q18" s="211">
        <f t="shared" si="3"/>
        <v>6.2</v>
      </c>
      <c r="R18" s="206">
        <f t="shared" si="4"/>
        <v>4</v>
      </c>
      <c r="S18" s="212">
        <f>IFERROR(INDEX(Raw_DATA!J:J,MATCH(Risk7_PlusY67!$D18,Raw_DATA!$A:$A,0)),"")</f>
        <v>612852.67000000004</v>
      </c>
      <c r="T18" s="213">
        <f>IFERROR(INDEX(Raw_DATA!K:K,MATCH(Risk7_PlusY67!$D18,Raw_DATA!$A:$A,0)),"")</f>
        <v>-20185011.16</v>
      </c>
      <c r="U18" s="214">
        <f t="shared" si="5"/>
        <v>1</v>
      </c>
      <c r="V18" s="214">
        <f t="shared" si="6"/>
        <v>1</v>
      </c>
      <c r="W18" s="214">
        <f>IF(OR(AND((K18&lt;0.8),(AJ18&gt;180)),AND((K18&lt;0.8),(AJ18&lt;10)),AND((K18&gt;=0.8),(AJ18&lt;10)),AND((K18&gt;=0.8),(AJ18&gt;90))),0,1)</f>
        <v>0</v>
      </c>
      <c r="X18" s="214">
        <f t="shared" si="7"/>
        <v>1</v>
      </c>
      <c r="Y18" s="214">
        <f t="shared" si="8"/>
        <v>1</v>
      </c>
      <c r="Z18" s="214">
        <f t="shared" si="9"/>
        <v>0</v>
      </c>
      <c r="AA18" s="214">
        <f t="shared" si="10"/>
        <v>1</v>
      </c>
      <c r="AB18" s="215" t="str">
        <f t="shared" si="11"/>
        <v>B</v>
      </c>
      <c r="AC18" s="215" t="str">
        <f t="shared" si="12"/>
        <v>4B</v>
      </c>
      <c r="AD18" s="216"/>
      <c r="AE18" s="216"/>
      <c r="AF18" s="434">
        <f>IFERROR(INDEX(Raw_DATA!L:L,MATCH(Risk7_PlusY67!$D18,Raw_DATA!$A:$A,0)),"")</f>
        <v>0.27</v>
      </c>
      <c r="AG18" s="434">
        <f>IFERROR(INDEX(AVGGroup!$D$5:$D$21,MATCH(Risk7_PlusY67!$H18,AVGGroup!$C$5:$C$21,0)),"")</f>
        <v>-4.4400000000000004</v>
      </c>
      <c r="AH18" s="434">
        <f>IFERROR(INDEX(Raw_DATA!M:M,MATCH(Risk7_PlusY67!$D18,Raw_DATA!$A:$A,0)),"")</f>
        <v>-3.76</v>
      </c>
      <c r="AI18" s="435">
        <f>IFERROR(INDEX(AVGGroup!$F$5:$F$21,MATCH(Risk7_PlusY67!$H18,AVGGroup!$C$5:$C$21,0)),"")</f>
        <v>-7.31</v>
      </c>
      <c r="AJ18" s="401">
        <f>IFERROR(INDEX(Raw_DATA!N:N,MATCH(Risk7_PlusY67!$D18,Raw_DATA!$A:$A,0)),"")</f>
        <v>235</v>
      </c>
      <c r="AK18" s="401">
        <f>IFERROR(INDEX(Raw_DATA!O:O,MATCH(Risk7_PlusY67!$D18,Raw_DATA!$A:$A,0)),"")</f>
        <v>57</v>
      </c>
      <c r="AL18" s="401">
        <f>IFERROR(INDEX(Raw_DATA!P:P,MATCH(Risk7_PlusY67!$D18,Raw_DATA!$A:$A,0)),"")</f>
        <v>41</v>
      </c>
      <c r="AM18" s="401">
        <f>IFERROR(INDEX(Raw_DATA!Q:Q,MATCH(Risk7_PlusY67!$D18,Raw_DATA!$A:$A,0)),"")</f>
        <v>269</v>
      </c>
      <c r="AN18" s="401">
        <f>IFERROR(INDEX(Raw_DATA!R:R,MATCH(Risk7_PlusY67!$D18,Raw_DATA!$A:$A,0)),"")</f>
        <v>54</v>
      </c>
      <c r="AO18" s="407"/>
      <c r="AP18" s="411" t="b">
        <f>AB18=AY18</f>
        <v>1</v>
      </c>
      <c r="AQ18" s="340">
        <f t="shared" si="13"/>
        <v>1</v>
      </c>
      <c r="AR18" s="123">
        <f t="shared" si="14"/>
        <v>1</v>
      </c>
      <c r="AS18" s="123">
        <f t="shared" si="15"/>
        <v>1</v>
      </c>
      <c r="AT18" s="123">
        <f>IF(OR(AND((K18&lt;0.8),(BE18&gt;180)),AND((K18&lt;0.8),(BE18&lt;10)),AND((K18&gt;=0.8),(BE18&lt;10)),AND((K18&gt;=0.8),(BE18&gt;90))),0,1)</f>
        <v>0</v>
      </c>
      <c r="AU18" s="123">
        <f t="shared" si="16"/>
        <v>1</v>
      </c>
      <c r="AV18" s="123">
        <f t="shared" si="17"/>
        <v>1</v>
      </c>
      <c r="AW18" s="123">
        <f t="shared" si="18"/>
        <v>0</v>
      </c>
      <c r="AX18" s="123">
        <f t="shared" si="19"/>
        <v>1</v>
      </c>
      <c r="AY18" s="416" t="str">
        <f t="shared" si="20"/>
        <v>B</v>
      </c>
      <c r="AZ18" s="416" t="str">
        <f>R18&amp;AY18</f>
        <v>4B</v>
      </c>
      <c r="BA18" s="417">
        <f>IFERROR(INDEX(Raw_DATA!L:L,MATCH(Risk7_PlusY67!$D18,Raw_DATA!$A:$A,0)),"")</f>
        <v>0.27</v>
      </c>
      <c r="BB18" s="417">
        <f>IFERROR(INDEX(AVGGroup!$H$5:$H$21,MATCH(Risk7_PlusY67!$BJ18,AVGGroup!$C$5:$C$21,0)),"")</f>
        <v>-4.4400000000000004</v>
      </c>
      <c r="BC18" s="417">
        <f>IFERROR(INDEX(Raw_DATA!M:M,MATCH(Risk7_PlusY67!$D18,Raw_DATA!$A:$A,0)),"")</f>
        <v>-3.76</v>
      </c>
      <c r="BD18" s="418">
        <f>IFERROR(INDEX(AVGGroup!$J$5:$J$21,MATCH(Risk7_PlusY67!$BJ18,AVGGroup!$C$5:$C$21,0)),"")</f>
        <v>-7.31</v>
      </c>
      <c r="BE18" s="407">
        <f>IFERROR(INDEX(Raw_DATA!N:N,MATCH(Risk7_PlusY67!$D18,Raw_DATA!$A:$A,0)),"")</f>
        <v>235</v>
      </c>
      <c r="BF18" s="407">
        <f>IFERROR(INDEX(Raw_DATA!O:O,MATCH(Risk7_PlusY67!$D18,Raw_DATA!$A:$A,0)),"")</f>
        <v>57</v>
      </c>
      <c r="BG18" s="407">
        <f>IFERROR(INDEX(Raw_DATA!P:P,MATCH(Risk7_PlusY67!$D18,Raw_DATA!$A:$A,0)),"")</f>
        <v>41</v>
      </c>
      <c r="BH18" s="407">
        <f>IFERROR(INDEX(Raw_DATA!Q:Q,MATCH(Risk7_PlusY67!$D18,Raw_DATA!$A:$A,0)),"")</f>
        <v>269</v>
      </c>
      <c r="BI18" s="407">
        <f>IFERROR(INDEX(Raw_DATA!R:R,MATCH(Risk7_PlusY67!$D18,Raw_DATA!$A:$A,0)),"")</f>
        <v>54</v>
      </c>
      <c r="BJ18" s="124" t="str">
        <f>INDEX('Org2567'!$BM:$BM,MATCH(Risk7_PlusY67!D18,'Org2567'!$D:$D,0))</f>
        <v>รพช.M2 B&lt;=100</v>
      </c>
    </row>
    <row r="19" spans="1:62" x14ac:dyDescent="0.7">
      <c r="A19" s="206">
        <f>IF(ISBLANK(D19),"",COUNTA($D$3:D19))</f>
        <v>17</v>
      </c>
      <c r="B19" s="207">
        <f>IFERROR(INDEX(ID!$E:$E,MATCH(Risk7_PlusY67!$D19,ID!$A:$A,0)),"")</f>
        <v>1</v>
      </c>
      <c r="C19" s="207" t="str">
        <f>IFERROR(INDEX(ID!$I:$I,MATCH(Risk7_PlusY67!$D19,ID!$A:$A,0)),"")</f>
        <v>เชียงราย</v>
      </c>
      <c r="D19" s="295" t="s">
        <v>39</v>
      </c>
      <c r="E19" s="207" t="str">
        <f>IFERROR(INDEX(ID!$C:$C,MATCH(Risk7_PlusY67!$D19,ID!$A:$A,0)),"")</f>
        <v>สมเด็จพระญาณสังวร,รพช.</v>
      </c>
      <c r="F19" s="207" t="str">
        <f>IFERROR(INDEX(ID!$G:$G,MATCH(Risk7_PlusY67!$D19,ID!$A:$A,0)),"")</f>
        <v>รพช.</v>
      </c>
      <c r="G19" s="206">
        <f>IFERROR(INDEX(ID!$J:$J,MATCH(Risk7_PlusY67!$D19,ID!$A:$A,0)),"")</f>
        <v>30</v>
      </c>
      <c r="H19" s="208" t="str">
        <f>IFERROR(INDEX(ID!$P:$P,MATCH(Risk7_PlusY67!$D19,ID!$A:$A,0)),"")</f>
        <v>รพช.F1 P&lt;=50,000</v>
      </c>
      <c r="I19" s="209">
        <f>IFERROR(INDEX(Raw_DATA!E:E,MATCH(Risk7_PlusY67!$D19,Raw_DATA!$A:$A,0)),"")</f>
        <v>6.41</v>
      </c>
      <c r="J19" s="209">
        <f>IFERROR(INDEX(Raw_DATA!F:F,MATCH(Risk7_PlusY67!$D19,Raw_DATA!$A:$A,0)),"")</f>
        <v>5.92</v>
      </c>
      <c r="K19" s="209">
        <f>IFERROR(INDEX(Raw_DATA!G:G,MATCH(Risk7_PlusY67!$D19,Raw_DATA!$A:$A,0)),"")</f>
        <v>3.18</v>
      </c>
      <c r="L19" s="209">
        <f>IFERROR(INDEX(Raw_DATA!H:H,MATCH(Risk7_PlusY67!$D19,Raw_DATA!$A:$A,0)),"")</f>
        <v>75468192.829999998</v>
      </c>
      <c r="M19" s="210">
        <f>IFERROR(INDEX(Raw_DATA!I:I,MATCH(Risk7_PlusY67!$D19,Raw_DATA!$A:$A,0)),"")</f>
        <v>462762.53</v>
      </c>
      <c r="N19" s="206">
        <f t="shared" si="0"/>
        <v>0</v>
      </c>
      <c r="O19" s="206">
        <f t="shared" si="1"/>
        <v>0</v>
      </c>
      <c r="P19" s="206">
        <f t="shared" si="2"/>
        <v>0</v>
      </c>
      <c r="Q19" s="211" t="str">
        <f t="shared" si="3"/>
        <v/>
      </c>
      <c r="R19" s="206">
        <f t="shared" si="4"/>
        <v>0</v>
      </c>
      <c r="S19" s="212">
        <f>IFERROR(INDEX(Raw_DATA!J:J,MATCH(Risk7_PlusY67!$D19,Raw_DATA!$A:$A,0)),"")</f>
        <v>8635898.6199999992</v>
      </c>
      <c r="T19" s="213">
        <f>IFERROR(INDEX(Raw_DATA!K:K,MATCH(Risk7_PlusY67!$D19,Raw_DATA!$A:$A,0)),"")</f>
        <v>30414543.82</v>
      </c>
      <c r="U19" s="214">
        <f t="shared" si="5"/>
        <v>1</v>
      </c>
      <c r="V19" s="214">
        <f t="shared" si="6"/>
        <v>1</v>
      </c>
      <c r="W19" s="214">
        <f>IF(OR(AND((K19&lt;0.8),(AJ19&gt;180)),AND((K19&lt;0.8),(AJ19&lt;10)),AND((K19&gt;=0.8),(AJ19&lt;10)),AND((K19&gt;=0.8),(AJ19&gt;90))),0,1)</f>
        <v>0</v>
      </c>
      <c r="X19" s="214">
        <f t="shared" si="7"/>
        <v>1</v>
      </c>
      <c r="Y19" s="214">
        <f t="shared" si="8"/>
        <v>0</v>
      </c>
      <c r="Z19" s="214">
        <f t="shared" si="9"/>
        <v>0</v>
      </c>
      <c r="AA19" s="214">
        <f t="shared" si="10"/>
        <v>0</v>
      </c>
      <c r="AB19" s="215" t="str">
        <f t="shared" si="11"/>
        <v>C</v>
      </c>
      <c r="AC19" s="215" t="str">
        <f t="shared" si="12"/>
        <v>0C</v>
      </c>
      <c r="AD19" s="216"/>
      <c r="AE19" s="216"/>
      <c r="AF19" s="434">
        <f>IFERROR(INDEX(Raw_DATA!L:L,MATCH(Risk7_PlusY67!$D19,Raw_DATA!$A:$A,0)),"")</f>
        <v>3.42</v>
      </c>
      <c r="AG19" s="434">
        <f>IFERROR(INDEX(AVGGroup!$D$5:$D$21,MATCH(Risk7_PlusY67!$H19,AVGGroup!$C$5:$C$21,0)),"")</f>
        <v>-3.15</v>
      </c>
      <c r="AH19" s="434">
        <f>IFERROR(INDEX(Raw_DATA!M:M,MATCH(Risk7_PlusY67!$D19,Raw_DATA!$A:$A,0)),"")</f>
        <v>0.36</v>
      </c>
      <c r="AI19" s="435">
        <f>IFERROR(INDEX(AVGGroup!$F$5:$F$21,MATCH(Risk7_PlusY67!$H19,AVGGroup!$C$5:$C$21,0)),"")</f>
        <v>-7.1</v>
      </c>
      <c r="AJ19" s="401">
        <f>IFERROR(INDEX(Raw_DATA!N:N,MATCH(Risk7_PlusY67!$D19,Raw_DATA!$A:$A,0)),"")</f>
        <v>106</v>
      </c>
      <c r="AK19" s="401">
        <f>IFERROR(INDEX(Raw_DATA!O:O,MATCH(Risk7_PlusY67!$D19,Raw_DATA!$A:$A,0)),"")</f>
        <v>51</v>
      </c>
      <c r="AL19" s="401">
        <f>IFERROR(INDEX(Raw_DATA!P:P,MATCH(Risk7_PlusY67!$D19,Raw_DATA!$A:$A,0)),"")</f>
        <v>109</v>
      </c>
      <c r="AM19" s="401">
        <f>IFERROR(INDEX(Raw_DATA!Q:Q,MATCH(Risk7_PlusY67!$D19,Raw_DATA!$A:$A,0)),"")</f>
        <v>217</v>
      </c>
      <c r="AN19" s="401">
        <f>IFERROR(INDEX(Raw_DATA!R:R,MATCH(Risk7_PlusY67!$D19,Raw_DATA!$A:$A,0)),"")</f>
        <v>78</v>
      </c>
      <c r="AO19" s="407"/>
      <c r="AP19" s="411" t="b">
        <f>AB19=AY19</f>
        <v>1</v>
      </c>
      <c r="AQ19" s="340">
        <f t="shared" si="13"/>
        <v>0</v>
      </c>
      <c r="AR19" s="123">
        <f t="shared" si="14"/>
        <v>1</v>
      </c>
      <c r="AS19" s="123">
        <f t="shared" si="15"/>
        <v>1</v>
      </c>
      <c r="AT19" s="123">
        <f>IF(OR(AND((K19&lt;0.8),(BE19&gt;180)),AND((K19&lt;0.8),(BE19&lt;10)),AND((K19&gt;=0.8),(BE19&lt;10)),AND((K19&gt;=0.8),(BE19&gt;90))),0,1)</f>
        <v>0</v>
      </c>
      <c r="AU19" s="123">
        <f t="shared" si="16"/>
        <v>1</v>
      </c>
      <c r="AV19" s="123">
        <f t="shared" si="17"/>
        <v>0</v>
      </c>
      <c r="AW19" s="123">
        <f t="shared" si="18"/>
        <v>0</v>
      </c>
      <c r="AX19" s="123">
        <f t="shared" si="19"/>
        <v>0</v>
      </c>
      <c r="AY19" s="416" t="str">
        <f t="shared" si="20"/>
        <v>C</v>
      </c>
      <c r="AZ19" s="416" t="str">
        <f>R19&amp;AY19</f>
        <v>0C</v>
      </c>
      <c r="BA19" s="417">
        <f>IFERROR(INDEX(Raw_DATA!L:L,MATCH(Risk7_PlusY67!$D19,Raw_DATA!$A:$A,0)),"")</f>
        <v>3.42</v>
      </c>
      <c r="BB19" s="417">
        <f>IFERROR(INDEX(AVGGroup!$H$5:$H$21,MATCH(Risk7_PlusY67!$BJ19,AVGGroup!$C$5:$C$21,0)),"")</f>
        <v>-3.15</v>
      </c>
      <c r="BC19" s="417">
        <f>IFERROR(INDEX(Raw_DATA!M:M,MATCH(Risk7_PlusY67!$D19,Raw_DATA!$A:$A,0)),"")</f>
        <v>0.36</v>
      </c>
      <c r="BD19" s="418">
        <f>IFERROR(INDEX(AVGGroup!$J$5:$J$21,MATCH(Risk7_PlusY67!$BJ19,AVGGroup!$C$5:$C$21,0)),"")</f>
        <v>-7.1</v>
      </c>
      <c r="BE19" s="407">
        <f>IFERROR(INDEX(Raw_DATA!N:N,MATCH(Risk7_PlusY67!$D19,Raw_DATA!$A:$A,0)),"")</f>
        <v>106</v>
      </c>
      <c r="BF19" s="407">
        <f>IFERROR(INDEX(Raw_DATA!O:O,MATCH(Risk7_PlusY67!$D19,Raw_DATA!$A:$A,0)),"")</f>
        <v>51</v>
      </c>
      <c r="BG19" s="407">
        <f>IFERROR(INDEX(Raw_DATA!P:P,MATCH(Risk7_PlusY67!$D19,Raw_DATA!$A:$A,0)),"")</f>
        <v>109</v>
      </c>
      <c r="BH19" s="407">
        <f>IFERROR(INDEX(Raw_DATA!Q:Q,MATCH(Risk7_PlusY67!$D19,Raw_DATA!$A:$A,0)),"")</f>
        <v>217</v>
      </c>
      <c r="BI19" s="407">
        <f>IFERROR(INDEX(Raw_DATA!R:R,MATCH(Risk7_PlusY67!$D19,Raw_DATA!$A:$A,0)),"")</f>
        <v>78</v>
      </c>
      <c r="BJ19" s="124" t="str">
        <f>INDEX('Org2567'!$BM:$BM,MATCH(Risk7_PlusY67!D19,'Org2567'!$D:$D,0))</f>
        <v>รพช.F1 P&lt;=50,000</v>
      </c>
    </row>
    <row r="20" spans="1:62" x14ac:dyDescent="0.7">
      <c r="A20" s="206">
        <f>IF(ISBLANK(D20),"",COUNTA($D$3:D20))</f>
        <v>18</v>
      </c>
      <c r="B20" s="207">
        <f>IFERROR(INDEX(ID!$E:$E,MATCH(Risk7_PlusY67!$D20,ID!$A:$A,0)),"")</f>
        <v>1</v>
      </c>
      <c r="C20" s="207" t="str">
        <f>IFERROR(INDEX(ID!$I:$I,MATCH(Risk7_PlusY67!$D20,ID!$A:$A,0)),"")</f>
        <v>เชียงราย</v>
      </c>
      <c r="D20" s="295" t="s">
        <v>40</v>
      </c>
      <c r="E20" s="207" t="str">
        <f>IFERROR(INDEX(ID!$C:$C,MATCH(Risk7_PlusY67!$D20,ID!$A:$A,0)),"")</f>
        <v>ดอยหลวง,รพช.</v>
      </c>
      <c r="F20" s="207" t="str">
        <f>IFERROR(INDEX(ID!$G:$G,MATCH(Risk7_PlusY67!$D20,ID!$A:$A,0)),"")</f>
        <v>รพช.</v>
      </c>
      <c r="G20" s="206">
        <f>IFERROR(INDEX(ID!$J:$J,MATCH(Risk7_PlusY67!$D20,ID!$A:$A,0)),"")</f>
        <v>0</v>
      </c>
      <c r="H20" s="208" t="str">
        <f>IFERROR(INDEX(ID!$P:$P,MATCH(Risk7_PlusY67!$D20,ID!$A:$A,0)),"")</f>
        <v>รพช.F3 P&lt;=15,000</v>
      </c>
      <c r="I20" s="209">
        <f>IFERROR(INDEX(Raw_DATA!E:E,MATCH(Risk7_PlusY67!$D20,Raw_DATA!$A:$A,0)),"")</f>
        <v>0.83</v>
      </c>
      <c r="J20" s="209">
        <f>IFERROR(INDEX(Raw_DATA!F:F,MATCH(Risk7_PlusY67!$D20,Raw_DATA!$A:$A,0)),"")</f>
        <v>0.75</v>
      </c>
      <c r="K20" s="209">
        <f>IFERROR(INDEX(Raw_DATA!G:G,MATCH(Risk7_PlusY67!$D20,Raw_DATA!$A:$A,0)),"")</f>
        <v>0.53</v>
      </c>
      <c r="L20" s="209">
        <f>IFERROR(INDEX(Raw_DATA!H:H,MATCH(Risk7_PlusY67!$D20,Raw_DATA!$A:$A,0)),"")</f>
        <v>-1527620.98</v>
      </c>
      <c r="M20" s="210">
        <f>IFERROR(INDEX(Raw_DATA!I:I,MATCH(Risk7_PlusY67!$D20,Raw_DATA!$A:$A,0)),"")</f>
        <v>-6694129.1100000003</v>
      </c>
      <c r="N20" s="206">
        <f t="shared" si="0"/>
        <v>3</v>
      </c>
      <c r="O20" s="206">
        <f t="shared" si="1"/>
        <v>2</v>
      </c>
      <c r="P20" s="206">
        <f t="shared" si="2"/>
        <v>2</v>
      </c>
      <c r="Q20" s="211" t="str">
        <f t="shared" si="3"/>
        <v/>
      </c>
      <c r="R20" s="206">
        <f t="shared" si="4"/>
        <v>7</v>
      </c>
      <c r="S20" s="212">
        <f>IFERROR(INDEX(Raw_DATA!J:J,MATCH(Risk7_PlusY67!$D20,Raw_DATA!$A:$A,0)),"")</f>
        <v>-2438261.4700000002</v>
      </c>
      <c r="T20" s="213">
        <f>IFERROR(INDEX(Raw_DATA!K:K,MATCH(Risk7_PlusY67!$D20,Raw_DATA!$A:$A,0)),"")</f>
        <v>-4176742.64</v>
      </c>
      <c r="U20" s="214">
        <f t="shared" si="5"/>
        <v>0</v>
      </c>
      <c r="V20" s="214">
        <f t="shared" si="6"/>
        <v>0</v>
      </c>
      <c r="W20" s="214">
        <f>IF(OR(AND((K20&lt;0.8),(AJ20&gt;180)),AND((K20&lt;0.8),(AJ20&lt;10)),AND((K20&gt;=0.8),(AJ20&lt;10)),AND((K20&gt;=0.8),(AJ20&gt;90))),0,1)</f>
        <v>0</v>
      </c>
      <c r="X20" s="214">
        <f t="shared" si="7"/>
        <v>1</v>
      </c>
      <c r="Y20" s="214">
        <f t="shared" si="8"/>
        <v>1</v>
      </c>
      <c r="Z20" s="214">
        <f t="shared" si="9"/>
        <v>0</v>
      </c>
      <c r="AA20" s="214">
        <f t="shared" si="10"/>
        <v>1</v>
      </c>
      <c r="AB20" s="215" t="str">
        <f t="shared" si="11"/>
        <v>C</v>
      </c>
      <c r="AC20" s="215" t="str">
        <f t="shared" si="12"/>
        <v>7C</v>
      </c>
      <c r="AD20" s="216"/>
      <c r="AE20" s="216"/>
      <c r="AF20" s="434">
        <f>IFERROR(INDEX(Raw_DATA!L:L,MATCH(Risk7_PlusY67!$D20,Raw_DATA!$A:$A,0)),"")</f>
        <v>-5.35</v>
      </c>
      <c r="AG20" s="434">
        <f>IFERROR(INDEX(AVGGroup!$D$5:$D$21,MATCH(Risk7_PlusY67!$H20,AVGGroup!$C$5:$C$21,0)),"")</f>
        <v>1.1000000000000001</v>
      </c>
      <c r="AH20" s="434">
        <f>IFERROR(INDEX(Raw_DATA!M:M,MATCH(Risk7_PlusY67!$D20,Raw_DATA!$A:$A,0)),"")</f>
        <v>-13.52</v>
      </c>
      <c r="AI20" s="435">
        <f>IFERROR(INDEX(AVGGroup!$F$5:$F$21,MATCH(Risk7_PlusY67!$H20,AVGGroup!$C$5:$C$21,0)),"")</f>
        <v>-5.66</v>
      </c>
      <c r="AJ20" s="401">
        <f>IFERROR(INDEX(Raw_DATA!N:N,MATCH(Risk7_PlusY67!$D20,Raw_DATA!$A:$A,0)),"")</f>
        <v>206</v>
      </c>
      <c r="AK20" s="401">
        <f>IFERROR(INDEX(Raw_DATA!O:O,MATCH(Risk7_PlusY67!$D20,Raw_DATA!$A:$A,0)),"")</f>
        <v>26</v>
      </c>
      <c r="AL20" s="401">
        <f>IFERROR(INDEX(Raw_DATA!P:P,MATCH(Risk7_PlusY67!$D20,Raw_DATA!$A:$A,0)),"")</f>
        <v>24</v>
      </c>
      <c r="AM20" s="401">
        <f>IFERROR(INDEX(Raw_DATA!Q:Q,MATCH(Risk7_PlusY67!$D20,Raw_DATA!$A:$A,0)),"")</f>
        <v>152</v>
      </c>
      <c r="AN20" s="401">
        <f>IFERROR(INDEX(Raw_DATA!R:R,MATCH(Risk7_PlusY67!$D20,Raw_DATA!$A:$A,0)),"")</f>
        <v>39</v>
      </c>
      <c r="AO20" s="407"/>
      <c r="AP20" s="411" t="b">
        <f>AB20=AY20</f>
        <v>1</v>
      </c>
      <c r="AQ20" s="340">
        <f t="shared" si="13"/>
        <v>1</v>
      </c>
      <c r="AR20" s="123">
        <f t="shared" si="14"/>
        <v>0</v>
      </c>
      <c r="AS20" s="123">
        <f t="shared" si="15"/>
        <v>0</v>
      </c>
      <c r="AT20" s="123">
        <f>IF(OR(AND((K20&lt;0.8),(BE20&gt;180)),AND((K20&lt;0.8),(BE20&lt;10)),AND((K20&gt;=0.8),(BE20&lt;10)),AND((K20&gt;=0.8),(BE20&gt;90))),0,1)</f>
        <v>0</v>
      </c>
      <c r="AU20" s="123">
        <f t="shared" si="16"/>
        <v>1</v>
      </c>
      <c r="AV20" s="123">
        <f t="shared" si="17"/>
        <v>1</v>
      </c>
      <c r="AW20" s="123">
        <f t="shared" si="18"/>
        <v>0</v>
      </c>
      <c r="AX20" s="123">
        <f t="shared" si="19"/>
        <v>1</v>
      </c>
      <c r="AY20" s="416" t="str">
        <f t="shared" si="20"/>
        <v>C</v>
      </c>
      <c r="AZ20" s="416" t="str">
        <f>R20&amp;AY20</f>
        <v>7C</v>
      </c>
      <c r="BA20" s="417">
        <f>IFERROR(INDEX(Raw_DATA!L:L,MATCH(Risk7_PlusY67!$D20,Raw_DATA!$A:$A,0)),"")</f>
        <v>-5.35</v>
      </c>
      <c r="BB20" s="417">
        <f>IFERROR(INDEX(AVGGroup!$H$5:$H$21,MATCH(Risk7_PlusY67!$BJ20,AVGGroup!$C$5:$C$21,0)),"")</f>
        <v>1.1000000000000001</v>
      </c>
      <c r="BC20" s="417">
        <f>IFERROR(INDEX(Raw_DATA!M:M,MATCH(Risk7_PlusY67!$D20,Raw_DATA!$A:$A,0)),"")</f>
        <v>-13.52</v>
      </c>
      <c r="BD20" s="418">
        <f>IFERROR(INDEX(AVGGroup!$J$5:$J$21,MATCH(Risk7_PlusY67!$BJ20,AVGGroup!$C$5:$C$21,0)),"")</f>
        <v>-5.66</v>
      </c>
      <c r="BE20" s="407">
        <f>IFERROR(INDEX(Raw_DATA!N:N,MATCH(Risk7_PlusY67!$D20,Raw_DATA!$A:$A,0)),"")</f>
        <v>206</v>
      </c>
      <c r="BF20" s="407">
        <f>IFERROR(INDEX(Raw_DATA!O:O,MATCH(Risk7_PlusY67!$D20,Raw_DATA!$A:$A,0)),"")</f>
        <v>26</v>
      </c>
      <c r="BG20" s="407">
        <f>IFERROR(INDEX(Raw_DATA!P:P,MATCH(Risk7_PlusY67!$D20,Raw_DATA!$A:$A,0)),"")</f>
        <v>24</v>
      </c>
      <c r="BH20" s="407">
        <f>IFERROR(INDEX(Raw_DATA!Q:Q,MATCH(Risk7_PlusY67!$D20,Raw_DATA!$A:$A,0)),"")</f>
        <v>152</v>
      </c>
      <c r="BI20" s="407">
        <f>IFERROR(INDEX(Raw_DATA!R:R,MATCH(Risk7_PlusY67!$D20,Raw_DATA!$A:$A,0)),"")</f>
        <v>39</v>
      </c>
      <c r="BJ20" s="124" t="str">
        <f>INDEX('Org2567'!$BM:$BM,MATCH(Risk7_PlusY67!D20,'Org2567'!$D:$D,0))</f>
        <v>รพช.F3 P&lt;=15,000</v>
      </c>
    </row>
    <row r="21" spans="1:62" x14ac:dyDescent="0.7">
      <c r="A21" s="206">
        <f>IF(ISBLANK(D21),"",COUNTA($D$3:D21))</f>
        <v>19</v>
      </c>
      <c r="B21" s="207">
        <f>IFERROR(INDEX(ID!$E:$E,MATCH(Risk7_PlusY67!$D21,ID!$A:$A,0)),"")</f>
        <v>1</v>
      </c>
      <c r="C21" s="207" t="str">
        <f>IFERROR(INDEX(ID!$I:$I,MATCH(Risk7_PlusY67!$D21,ID!$A:$A,0)),"")</f>
        <v>เชียงใหม่</v>
      </c>
      <c r="D21" s="295" t="s">
        <v>3835</v>
      </c>
      <c r="E21" s="207" t="str">
        <f>IFERROR(INDEX(ID!$C:$C,MATCH(Risk7_PlusY67!$D21,ID!$A:$A,0)),"")</f>
        <v>แม่ตื่น,รพช.</v>
      </c>
      <c r="F21" s="207" t="str">
        <f>IFERROR(INDEX(ID!$G:$G,MATCH(Risk7_PlusY67!$D21,ID!$A:$A,0)),"")</f>
        <v>รพช.</v>
      </c>
      <c r="G21" s="206">
        <f>IFERROR(INDEX(ID!$J:$J,MATCH(Risk7_PlusY67!$D21,ID!$A:$A,0)),"")</f>
        <v>19</v>
      </c>
      <c r="H21" s="208" t="str">
        <f>IFERROR(INDEX(ID!$P:$P,MATCH(Risk7_PlusY67!$D21,ID!$A:$A,0)),"")</f>
        <v>รพช.F3 P&lt;=15,000</v>
      </c>
      <c r="I21" s="209">
        <f>IFERROR(INDEX(Raw_DATA!E:E,MATCH(Risk7_PlusY67!$D21,Raw_DATA!$A:$A,0)),"")</f>
        <v>4.62</v>
      </c>
      <c r="J21" s="209">
        <f>IFERROR(INDEX(Raw_DATA!F:F,MATCH(Risk7_PlusY67!$D21,Raw_DATA!$A:$A,0)),"")</f>
        <v>4.4000000000000004</v>
      </c>
      <c r="K21" s="209">
        <f>IFERROR(INDEX(Raw_DATA!G:G,MATCH(Risk7_PlusY67!$D21,Raw_DATA!$A:$A,0)),"")</f>
        <v>3.48</v>
      </c>
      <c r="L21" s="209">
        <f>IFERROR(INDEX(Raw_DATA!H:H,MATCH(Risk7_PlusY67!$D21,Raw_DATA!$A:$A,0)),"")</f>
        <v>14936825.85</v>
      </c>
      <c r="M21" s="210">
        <f>IFERROR(INDEX(Raw_DATA!I:I,MATCH(Risk7_PlusY67!$D21,Raw_DATA!$A:$A,0)),"")</f>
        <v>8959635.0299999993</v>
      </c>
      <c r="N21" s="206">
        <f t="shared" si="0"/>
        <v>0</v>
      </c>
      <c r="O21" s="206">
        <f t="shared" si="1"/>
        <v>0</v>
      </c>
      <c r="P21" s="206">
        <f t="shared" si="2"/>
        <v>0</v>
      </c>
      <c r="Q21" s="211" t="str">
        <f t="shared" si="3"/>
        <v/>
      </c>
      <c r="R21" s="206">
        <f t="shared" si="4"/>
        <v>0</v>
      </c>
      <c r="S21" s="212">
        <f>IFERROR(INDEX(Raw_DATA!J:J,MATCH(Risk7_PlusY67!$D21,Raw_DATA!$A:$A,0)),"")</f>
        <v>8297155.4199999999</v>
      </c>
      <c r="T21" s="213">
        <f>IFERROR(INDEX(Raw_DATA!K:K,MATCH(Risk7_PlusY67!$D21,Raw_DATA!$A:$A,0)),"")</f>
        <v>10190114.59</v>
      </c>
      <c r="U21" s="214">
        <f t="shared" si="5"/>
        <v>1</v>
      </c>
      <c r="V21" s="214">
        <f t="shared" si="6"/>
        <v>1</v>
      </c>
      <c r="W21" s="214">
        <f>IF(OR(AND((K21&lt;0.8),(AJ21&gt;180)),AND((K21&lt;0.8),(AJ21&lt;10)),AND((K21&gt;=0.8),(AJ21&lt;10)),AND((K21&gt;=0.8),(AJ21&gt;90))),0,1)</f>
        <v>1</v>
      </c>
      <c r="X21" s="214">
        <f t="shared" si="7"/>
        <v>1</v>
      </c>
      <c r="Y21" s="214">
        <f t="shared" si="8"/>
        <v>0</v>
      </c>
      <c r="Z21" s="214">
        <f t="shared" si="9"/>
        <v>0</v>
      </c>
      <c r="AA21" s="214">
        <f t="shared" si="10"/>
        <v>1</v>
      </c>
      <c r="AB21" s="215" t="str">
        <f t="shared" si="11"/>
        <v>B</v>
      </c>
      <c r="AC21" s="215" t="str">
        <f t="shared" si="12"/>
        <v>0B</v>
      </c>
      <c r="AD21" s="216"/>
      <c r="AE21" s="216"/>
      <c r="AF21" s="434">
        <f>IFERROR(INDEX(Raw_DATA!L:L,MATCH(Risk7_PlusY67!$D21,Raw_DATA!$A:$A,0)),"")</f>
        <v>27.57</v>
      </c>
      <c r="AG21" s="434">
        <f>IFERROR(INDEX(AVGGroup!$D$5:$D$21,MATCH(Risk7_PlusY67!$H21,AVGGroup!$C$5:$C$21,0)),"")</f>
        <v>1.1000000000000001</v>
      </c>
      <c r="AH21" s="434">
        <f>IFERROR(INDEX(Raw_DATA!M:M,MATCH(Risk7_PlusY67!$D21,Raw_DATA!$A:$A,0)),"")</f>
        <v>21.69</v>
      </c>
      <c r="AI21" s="435">
        <f>IFERROR(INDEX(AVGGroup!$F$5:$F$21,MATCH(Risk7_PlusY67!$H21,AVGGroup!$C$5:$C$21,0)),"")</f>
        <v>-5.66</v>
      </c>
      <c r="AJ21" s="401">
        <f>IFERROR(INDEX(Raw_DATA!N:N,MATCH(Risk7_PlusY67!$D21,Raw_DATA!$A:$A,0)),"")</f>
        <v>43</v>
      </c>
      <c r="AK21" s="401">
        <f>IFERROR(INDEX(Raw_DATA!O:O,MATCH(Risk7_PlusY67!$D21,Raw_DATA!$A:$A,0)),"")</f>
        <v>29</v>
      </c>
      <c r="AL21" s="401">
        <f>IFERROR(INDEX(Raw_DATA!P:P,MATCH(Risk7_PlusY67!$D21,Raw_DATA!$A:$A,0)),"")</f>
        <v>122</v>
      </c>
      <c r="AM21" s="401">
        <f>IFERROR(INDEX(Raw_DATA!Q:Q,MATCH(Risk7_PlusY67!$D21,Raw_DATA!$A:$A,0)),"")</f>
        <v>306</v>
      </c>
      <c r="AN21" s="401">
        <f>IFERROR(INDEX(Raw_DATA!R:R,MATCH(Risk7_PlusY67!$D21,Raw_DATA!$A:$A,0)),"")</f>
        <v>39</v>
      </c>
      <c r="AO21" s="407"/>
      <c r="AP21" s="411" t="b">
        <f>AB21=AY21</f>
        <v>1</v>
      </c>
      <c r="AQ21" s="340">
        <f t="shared" si="13"/>
        <v>0</v>
      </c>
      <c r="AR21" s="123">
        <f t="shared" si="14"/>
        <v>1</v>
      </c>
      <c r="AS21" s="123">
        <f t="shared" si="15"/>
        <v>1</v>
      </c>
      <c r="AT21" s="123">
        <f>IF(OR(AND((K21&lt;0.8),(BE21&gt;180)),AND((K21&lt;0.8),(BE21&lt;10)),AND((K21&gt;=0.8),(BE21&lt;10)),AND((K21&gt;=0.8),(BE21&gt;90))),0,1)</f>
        <v>1</v>
      </c>
      <c r="AU21" s="123">
        <f t="shared" si="16"/>
        <v>1</v>
      </c>
      <c r="AV21" s="123">
        <f t="shared" si="17"/>
        <v>0</v>
      </c>
      <c r="AW21" s="123">
        <f t="shared" si="18"/>
        <v>0</v>
      </c>
      <c r="AX21" s="123">
        <f t="shared" si="19"/>
        <v>1</v>
      </c>
      <c r="AY21" s="416" t="str">
        <f t="shared" si="20"/>
        <v>B</v>
      </c>
      <c r="AZ21" s="416" t="str">
        <f>R21&amp;AY21</f>
        <v>0B</v>
      </c>
      <c r="BA21" s="417">
        <f>IFERROR(INDEX(Raw_DATA!L:L,MATCH(Risk7_PlusY67!$D21,Raw_DATA!$A:$A,0)),"")</f>
        <v>27.57</v>
      </c>
      <c r="BB21" s="417">
        <f>IFERROR(INDEX(AVGGroup!$H$5:$H$21,MATCH(Risk7_PlusY67!$BJ21,AVGGroup!$C$5:$C$21,0)),"")</f>
        <v>1.1000000000000001</v>
      </c>
      <c r="BC21" s="417">
        <f>IFERROR(INDEX(Raw_DATA!M:M,MATCH(Risk7_PlusY67!$D21,Raw_DATA!$A:$A,0)),"")</f>
        <v>21.69</v>
      </c>
      <c r="BD21" s="418">
        <f>IFERROR(INDEX(AVGGroup!$J$5:$J$21,MATCH(Risk7_PlusY67!$BJ21,AVGGroup!$C$5:$C$21,0)),"")</f>
        <v>-5.66</v>
      </c>
      <c r="BE21" s="407">
        <f>IFERROR(INDEX(Raw_DATA!N:N,MATCH(Risk7_PlusY67!$D21,Raw_DATA!$A:$A,0)),"")</f>
        <v>43</v>
      </c>
      <c r="BF21" s="407">
        <f>IFERROR(INDEX(Raw_DATA!O:O,MATCH(Risk7_PlusY67!$D21,Raw_DATA!$A:$A,0)),"")</f>
        <v>29</v>
      </c>
      <c r="BG21" s="407">
        <f>IFERROR(INDEX(Raw_DATA!P:P,MATCH(Risk7_PlusY67!$D21,Raw_DATA!$A:$A,0)),"")</f>
        <v>122</v>
      </c>
      <c r="BH21" s="407">
        <f>IFERROR(INDEX(Raw_DATA!Q:Q,MATCH(Risk7_PlusY67!$D21,Raw_DATA!$A:$A,0)),"")</f>
        <v>306</v>
      </c>
      <c r="BI21" s="407">
        <f>IFERROR(INDEX(Raw_DATA!R:R,MATCH(Risk7_PlusY67!$D21,Raw_DATA!$A:$A,0)),"")</f>
        <v>39</v>
      </c>
      <c r="BJ21" s="124" t="str">
        <f>INDEX('Org2567'!$BM:$BM,MATCH(Risk7_PlusY67!D21,'Org2567'!$D:$D,0))</f>
        <v>รพช.F3 P&lt;=15,000</v>
      </c>
    </row>
    <row r="22" spans="1:62" x14ac:dyDescent="0.7">
      <c r="A22" s="206">
        <f>IF(ISBLANK(D22),"",COUNTA($D$3:D22))</f>
        <v>20</v>
      </c>
      <c r="B22" s="207">
        <f>IFERROR(INDEX(ID!$E:$E,MATCH(Risk7_PlusY67!$D22,ID!$A:$A,0)),"")</f>
        <v>1</v>
      </c>
      <c r="C22" s="207" t="str">
        <f>IFERROR(INDEX(ID!$I:$I,MATCH(Risk7_PlusY67!$D22,ID!$A:$A,0)),"")</f>
        <v>เชียงใหม่</v>
      </c>
      <c r="D22" s="295" t="s">
        <v>41</v>
      </c>
      <c r="E22" s="207" t="str">
        <f>IFERROR(INDEX(ID!$C:$C,MATCH(Risk7_PlusY67!$D22,ID!$A:$A,0)),"")</f>
        <v>นครพิงค์,รพศ.</v>
      </c>
      <c r="F22" s="207" t="str">
        <f>IFERROR(INDEX(ID!$G:$G,MATCH(Risk7_PlusY67!$D22,ID!$A:$A,0)),"")</f>
        <v>รพศ.</v>
      </c>
      <c r="G22" s="206">
        <f>IFERROR(INDEX(ID!$J:$J,MATCH(Risk7_PlusY67!$D22,ID!$A:$A,0)),"")</f>
        <v>750</v>
      </c>
      <c r="H22" s="208" t="str">
        <f>IFERROR(INDEX(ID!$P:$P,MATCH(Risk7_PlusY67!$D22,ID!$A:$A,0)),"")</f>
        <v>รพศ.A B&gt;700to1000</v>
      </c>
      <c r="I22" s="209">
        <f>IFERROR(INDEX(Raw_DATA!E:E,MATCH(Risk7_PlusY67!$D22,Raw_DATA!$A:$A,0)),"")</f>
        <v>6.76</v>
      </c>
      <c r="J22" s="209">
        <f>IFERROR(INDEX(Raw_DATA!F:F,MATCH(Risk7_PlusY67!$D22,Raw_DATA!$A:$A,0)),"")</f>
        <v>6.12</v>
      </c>
      <c r="K22" s="209">
        <f>IFERROR(INDEX(Raw_DATA!G:G,MATCH(Risk7_PlusY67!$D22,Raw_DATA!$A:$A,0)),"")</f>
        <v>2.46</v>
      </c>
      <c r="L22" s="209">
        <f>IFERROR(INDEX(Raw_DATA!H:H,MATCH(Risk7_PlusY67!$D22,Raw_DATA!$A:$A,0)),"")</f>
        <v>1771733278.72</v>
      </c>
      <c r="M22" s="210">
        <f>IFERROR(INDEX(Raw_DATA!I:I,MATCH(Risk7_PlusY67!$D22,Raw_DATA!$A:$A,0)),"")</f>
        <v>131250569.16</v>
      </c>
      <c r="N22" s="206">
        <f t="shared" si="0"/>
        <v>0</v>
      </c>
      <c r="O22" s="206">
        <f t="shared" si="1"/>
        <v>0</v>
      </c>
      <c r="P22" s="206">
        <f t="shared" si="2"/>
        <v>0</v>
      </c>
      <c r="Q22" s="211" t="str">
        <f t="shared" si="3"/>
        <v/>
      </c>
      <c r="R22" s="206">
        <f t="shared" si="4"/>
        <v>0</v>
      </c>
      <c r="S22" s="212">
        <f>IFERROR(INDEX(Raw_DATA!J:J,MATCH(Risk7_PlusY67!$D22,Raw_DATA!$A:$A,0)),"")</f>
        <v>283906302.98000002</v>
      </c>
      <c r="T22" s="213">
        <f>IFERROR(INDEX(Raw_DATA!K:K,MATCH(Risk7_PlusY67!$D22,Raw_DATA!$A:$A,0)),"")</f>
        <v>445002726.23000002</v>
      </c>
      <c r="U22" s="214">
        <f t="shared" si="5"/>
        <v>1</v>
      </c>
      <c r="V22" s="214">
        <f t="shared" si="6"/>
        <v>1</v>
      </c>
      <c r="W22" s="214">
        <f>IF(OR(AND((K22&lt;0.8),(AJ22&gt;180)),AND((K22&lt;0.8),(AJ22&lt;10)),AND((K22&gt;=0.8),(AJ22&lt;10)),AND((K22&gt;=0.8),(AJ22&gt;90))),0,1)</f>
        <v>1</v>
      </c>
      <c r="X22" s="214">
        <f t="shared" si="7"/>
        <v>0</v>
      </c>
      <c r="Y22" s="214">
        <f t="shared" si="8"/>
        <v>0</v>
      </c>
      <c r="Z22" s="214">
        <f t="shared" si="9"/>
        <v>0</v>
      </c>
      <c r="AA22" s="214">
        <f t="shared" si="10"/>
        <v>1</v>
      </c>
      <c r="AB22" s="215" t="str">
        <f t="shared" si="11"/>
        <v>B-</v>
      </c>
      <c r="AC22" s="215" t="str">
        <f t="shared" si="12"/>
        <v>0B-</v>
      </c>
      <c r="AD22" s="216"/>
      <c r="AE22" s="216"/>
      <c r="AF22" s="434">
        <f>IFERROR(INDEX(Raw_DATA!L:L,MATCH(Risk7_PlusY67!$D22,Raw_DATA!$A:$A,0)),"")</f>
        <v>9.33</v>
      </c>
      <c r="AG22" s="434">
        <f>IFERROR(INDEX(AVGGroup!$D$5:$D$21,MATCH(Risk7_PlusY67!$H22,AVGGroup!$C$5:$C$21,0)),"")</f>
        <v>5.87</v>
      </c>
      <c r="AH22" s="434">
        <f>IFERROR(INDEX(Raw_DATA!M:M,MATCH(Risk7_PlusY67!$D22,Raw_DATA!$A:$A,0)),"")</f>
        <v>3.67</v>
      </c>
      <c r="AI22" s="435">
        <f>IFERROR(INDEX(AVGGroup!$F$5:$F$21,MATCH(Risk7_PlusY67!$H22,AVGGroup!$C$5:$C$21,0)),"")</f>
        <v>2.31</v>
      </c>
      <c r="AJ22" s="401">
        <f>IFERROR(INDEX(Raw_DATA!N:N,MATCH(Risk7_PlusY67!$D22,Raw_DATA!$A:$A,0)),"")</f>
        <v>10</v>
      </c>
      <c r="AK22" s="401">
        <f>IFERROR(INDEX(Raw_DATA!O:O,MATCH(Risk7_PlusY67!$D22,Raw_DATA!$A:$A,0)),"")</f>
        <v>61</v>
      </c>
      <c r="AL22" s="401">
        <f>IFERROR(INDEX(Raw_DATA!P:P,MATCH(Risk7_PlusY67!$D22,Raw_DATA!$A:$A,0)),"")</f>
        <v>70</v>
      </c>
      <c r="AM22" s="401">
        <f>IFERROR(INDEX(Raw_DATA!Q:Q,MATCH(Risk7_PlusY67!$D22,Raw_DATA!$A:$A,0)),"")</f>
        <v>178</v>
      </c>
      <c r="AN22" s="401">
        <f>IFERROR(INDEX(Raw_DATA!R:R,MATCH(Risk7_PlusY67!$D22,Raw_DATA!$A:$A,0)),"")</f>
        <v>53</v>
      </c>
      <c r="AO22" s="407"/>
      <c r="AP22" s="411" t="b">
        <f>AB22=AY22</f>
        <v>1</v>
      </c>
      <c r="AQ22" s="340">
        <f t="shared" si="13"/>
        <v>0</v>
      </c>
      <c r="AR22" s="123">
        <f t="shared" si="14"/>
        <v>1</v>
      </c>
      <c r="AS22" s="123">
        <f t="shared" si="15"/>
        <v>1</v>
      </c>
      <c r="AT22" s="123">
        <f>IF(OR(AND((K22&lt;0.8),(BE22&gt;180)),AND((K22&lt;0.8),(BE22&lt;10)),AND((K22&gt;=0.8),(BE22&lt;10)),AND((K22&gt;=0.8),(BE22&gt;90))),0,1)</f>
        <v>1</v>
      </c>
      <c r="AU22" s="123">
        <f t="shared" si="16"/>
        <v>0</v>
      </c>
      <c r="AV22" s="123">
        <f t="shared" si="17"/>
        <v>0</v>
      </c>
      <c r="AW22" s="123">
        <f t="shared" si="18"/>
        <v>0</v>
      </c>
      <c r="AX22" s="123">
        <f t="shared" si="19"/>
        <v>1</v>
      </c>
      <c r="AY22" s="416" t="str">
        <f t="shared" si="20"/>
        <v>B-</v>
      </c>
      <c r="AZ22" s="416" t="str">
        <f>R22&amp;AY22</f>
        <v>0B-</v>
      </c>
      <c r="BA22" s="417">
        <f>IFERROR(INDEX(Raw_DATA!L:L,MATCH(Risk7_PlusY67!$D22,Raw_DATA!$A:$A,0)),"")</f>
        <v>9.33</v>
      </c>
      <c r="BB22" s="417">
        <f>IFERROR(INDEX(AVGGroup!$H$5:$H$21,MATCH(Risk7_PlusY67!$BJ22,AVGGroup!$C$5:$C$21,0)),"")</f>
        <v>5.88</v>
      </c>
      <c r="BC22" s="417">
        <f>IFERROR(INDEX(Raw_DATA!M:M,MATCH(Risk7_PlusY67!$D22,Raw_DATA!$A:$A,0)),"")</f>
        <v>3.67</v>
      </c>
      <c r="BD22" s="418">
        <f>IFERROR(INDEX(AVGGroup!$J$5:$J$21,MATCH(Risk7_PlusY67!$BJ22,AVGGroup!$C$5:$C$21,0)),"")</f>
        <v>2.31</v>
      </c>
      <c r="BE22" s="407">
        <f>IFERROR(INDEX(Raw_DATA!N:N,MATCH(Risk7_PlusY67!$D22,Raw_DATA!$A:$A,0)),"")</f>
        <v>10</v>
      </c>
      <c r="BF22" s="407">
        <f>IFERROR(INDEX(Raw_DATA!O:O,MATCH(Risk7_PlusY67!$D22,Raw_DATA!$A:$A,0)),"")</f>
        <v>61</v>
      </c>
      <c r="BG22" s="407">
        <f>IFERROR(INDEX(Raw_DATA!P:P,MATCH(Risk7_PlusY67!$D22,Raw_DATA!$A:$A,0)),"")</f>
        <v>70</v>
      </c>
      <c r="BH22" s="407">
        <f>IFERROR(INDEX(Raw_DATA!Q:Q,MATCH(Risk7_PlusY67!$D22,Raw_DATA!$A:$A,0)),"")</f>
        <v>178</v>
      </c>
      <c r="BI22" s="407">
        <f>IFERROR(INDEX(Raw_DATA!R:R,MATCH(Risk7_PlusY67!$D22,Raw_DATA!$A:$A,0)),"")</f>
        <v>53</v>
      </c>
      <c r="BJ22" s="124" t="str">
        <f>INDEX('Org2567'!$BM:$BM,MATCH(Risk7_PlusY67!D22,'Org2567'!$D:$D,0))</f>
        <v>รพศ.A B&gt;700to1000</v>
      </c>
    </row>
    <row r="23" spans="1:62" x14ac:dyDescent="0.7">
      <c r="A23" s="206">
        <f>IF(ISBLANK(D23),"",COUNTA($D$3:D23))</f>
        <v>21</v>
      </c>
      <c r="B23" s="207">
        <f>IFERROR(INDEX(ID!$E:$E,MATCH(Risk7_PlusY67!$D23,ID!$A:$A,0)),"")</f>
        <v>1</v>
      </c>
      <c r="C23" s="207" t="str">
        <f>IFERROR(INDEX(ID!$I:$I,MATCH(Risk7_PlusY67!$D23,ID!$A:$A,0)),"")</f>
        <v>เชียงใหม่</v>
      </c>
      <c r="D23" s="295" t="s">
        <v>42</v>
      </c>
      <c r="E23" s="207" t="str">
        <f>IFERROR(INDEX(ID!$C:$C,MATCH(Risk7_PlusY67!$D23,ID!$A:$A,0)),"")</f>
        <v>จอมทอง,รพท.</v>
      </c>
      <c r="F23" s="207" t="str">
        <f>IFERROR(INDEX(ID!$G:$G,MATCH(Risk7_PlusY67!$D23,ID!$A:$A,0)),"")</f>
        <v>รพท.</v>
      </c>
      <c r="G23" s="206">
        <f>IFERROR(INDEX(ID!$J:$J,MATCH(Risk7_PlusY67!$D23,ID!$A:$A,0)),"")</f>
        <v>242</v>
      </c>
      <c r="H23" s="208" t="str">
        <f>IFERROR(INDEX(ID!$P:$P,MATCH(Risk7_PlusY67!$D23,ID!$A:$A,0)),"")</f>
        <v>รพท.M1 B&gt;200</v>
      </c>
      <c r="I23" s="209">
        <f>IFERROR(INDEX(Raw_DATA!E:E,MATCH(Risk7_PlusY67!$D23,Raw_DATA!$A:$A,0)),"")</f>
        <v>1.93</v>
      </c>
      <c r="J23" s="209">
        <f>IFERROR(INDEX(Raw_DATA!F:F,MATCH(Risk7_PlusY67!$D23,Raw_DATA!$A:$A,0)),"")</f>
        <v>1.82</v>
      </c>
      <c r="K23" s="209">
        <f>IFERROR(INDEX(Raw_DATA!G:G,MATCH(Risk7_PlusY67!$D23,Raw_DATA!$A:$A,0)),"")</f>
        <v>0.72</v>
      </c>
      <c r="L23" s="209">
        <f>IFERROR(INDEX(Raw_DATA!H:H,MATCH(Risk7_PlusY67!$D23,Raw_DATA!$A:$A,0)),"")</f>
        <v>102451212.67</v>
      </c>
      <c r="M23" s="210">
        <f>IFERROR(INDEX(Raw_DATA!I:I,MATCH(Risk7_PlusY67!$D23,Raw_DATA!$A:$A,0)),"")</f>
        <v>28859501.899999999</v>
      </c>
      <c r="N23" s="206">
        <f t="shared" si="0"/>
        <v>1</v>
      </c>
      <c r="O23" s="206">
        <f t="shared" si="1"/>
        <v>0</v>
      </c>
      <c r="P23" s="206">
        <f t="shared" si="2"/>
        <v>0</v>
      </c>
      <c r="Q23" s="211" t="str">
        <f t="shared" si="3"/>
        <v/>
      </c>
      <c r="R23" s="206">
        <f t="shared" si="4"/>
        <v>1</v>
      </c>
      <c r="S23" s="212">
        <f>IFERROR(INDEX(Raw_DATA!J:J,MATCH(Risk7_PlusY67!$D23,Raw_DATA!$A:$A,0)),"")</f>
        <v>16084183.189999999</v>
      </c>
      <c r="T23" s="213">
        <f>IFERROR(INDEX(Raw_DATA!K:K,MATCH(Risk7_PlusY67!$D23,Raw_DATA!$A:$A,0)),"")</f>
        <v>-31062871.98</v>
      </c>
      <c r="U23" s="214">
        <f t="shared" si="5"/>
        <v>0</v>
      </c>
      <c r="V23" s="214">
        <f t="shared" si="6"/>
        <v>1</v>
      </c>
      <c r="W23" s="214">
        <f>IF(OR(AND((K23&lt;0.8),(AJ23&gt;180)),AND((K23&lt;0.8),(AJ23&lt;10)),AND((K23&gt;=0.8),(AJ23&lt;10)),AND((K23&gt;=0.8),(AJ23&gt;90))),0,1)</f>
        <v>1</v>
      </c>
      <c r="X23" s="214">
        <f t="shared" si="7"/>
        <v>0</v>
      </c>
      <c r="Y23" s="214">
        <f t="shared" si="8"/>
        <v>0</v>
      </c>
      <c r="Z23" s="214">
        <f t="shared" si="9"/>
        <v>0</v>
      </c>
      <c r="AA23" s="214">
        <f t="shared" si="10"/>
        <v>1</v>
      </c>
      <c r="AB23" s="215" t="str">
        <f t="shared" si="11"/>
        <v>C</v>
      </c>
      <c r="AC23" s="215" t="str">
        <f t="shared" si="12"/>
        <v>1C</v>
      </c>
      <c r="AD23" s="216"/>
      <c r="AE23" s="216"/>
      <c r="AF23" s="434">
        <f>IFERROR(INDEX(Raw_DATA!L:L,MATCH(Risk7_PlusY67!$D23,Raw_DATA!$A:$A,0)),"")</f>
        <v>2.89</v>
      </c>
      <c r="AG23" s="434">
        <f>IFERROR(INDEX(AVGGroup!$D$5:$D$21,MATCH(Risk7_PlusY67!$H23,AVGGroup!$C$5:$C$21,0)),"")</f>
        <v>3.38</v>
      </c>
      <c r="AH23" s="434">
        <f>IFERROR(INDEX(Raw_DATA!M:M,MATCH(Risk7_PlusY67!$D23,Raw_DATA!$A:$A,0)),"")</f>
        <v>5.79</v>
      </c>
      <c r="AI23" s="435">
        <f>IFERROR(INDEX(AVGGroup!$F$5:$F$21,MATCH(Risk7_PlusY67!$H23,AVGGroup!$C$5:$C$21,0)),"")</f>
        <v>0.04</v>
      </c>
      <c r="AJ23" s="401">
        <f>IFERROR(INDEX(Raw_DATA!N:N,MATCH(Risk7_PlusY67!$D23,Raw_DATA!$A:$A,0)),"")</f>
        <v>124</v>
      </c>
      <c r="AK23" s="401">
        <f>IFERROR(INDEX(Raw_DATA!O:O,MATCH(Risk7_PlusY67!$D23,Raw_DATA!$A:$A,0)),"")</f>
        <v>85</v>
      </c>
      <c r="AL23" s="401">
        <f>IFERROR(INDEX(Raw_DATA!P:P,MATCH(Risk7_PlusY67!$D23,Raw_DATA!$A:$A,0)),"")</f>
        <v>99</v>
      </c>
      <c r="AM23" s="401">
        <f>IFERROR(INDEX(Raw_DATA!Q:Q,MATCH(Risk7_PlusY67!$D23,Raw_DATA!$A:$A,0)),"")</f>
        <v>141</v>
      </c>
      <c r="AN23" s="401">
        <f>IFERROR(INDEX(Raw_DATA!R:R,MATCH(Risk7_PlusY67!$D23,Raw_DATA!$A:$A,0)),"")</f>
        <v>32</v>
      </c>
      <c r="AO23" s="407"/>
      <c r="AP23" s="411" t="b">
        <f>AB23=AY23</f>
        <v>1</v>
      </c>
      <c r="AQ23" s="340">
        <f t="shared" si="13"/>
        <v>0</v>
      </c>
      <c r="AR23" s="123">
        <f t="shared" si="14"/>
        <v>0</v>
      </c>
      <c r="AS23" s="123">
        <f t="shared" si="15"/>
        <v>1</v>
      </c>
      <c r="AT23" s="123">
        <f>IF(OR(AND((K23&lt;0.8),(BE23&gt;180)),AND((K23&lt;0.8),(BE23&lt;10)),AND((K23&gt;=0.8),(BE23&lt;10)),AND((K23&gt;=0.8),(BE23&gt;90))),0,1)</f>
        <v>1</v>
      </c>
      <c r="AU23" s="123">
        <f t="shared" si="16"/>
        <v>0</v>
      </c>
      <c r="AV23" s="123">
        <f t="shared" si="17"/>
        <v>0</v>
      </c>
      <c r="AW23" s="123">
        <f t="shared" si="18"/>
        <v>0</v>
      </c>
      <c r="AX23" s="123">
        <f t="shared" si="19"/>
        <v>1</v>
      </c>
      <c r="AY23" s="416" t="str">
        <f t="shared" si="20"/>
        <v>C</v>
      </c>
      <c r="AZ23" s="416" t="str">
        <f>R23&amp;AY23</f>
        <v>1C</v>
      </c>
      <c r="BA23" s="417">
        <f>IFERROR(INDEX(Raw_DATA!L:L,MATCH(Risk7_PlusY67!$D23,Raw_DATA!$A:$A,0)),"")</f>
        <v>2.89</v>
      </c>
      <c r="BB23" s="417">
        <f>IFERROR(INDEX(AVGGroup!$H$5:$H$21,MATCH(Risk7_PlusY67!$BJ23,AVGGroup!$C$5:$C$21,0)),"")</f>
        <v>3.88</v>
      </c>
      <c r="BC23" s="417">
        <f>IFERROR(INDEX(Raw_DATA!M:M,MATCH(Risk7_PlusY67!$D23,Raw_DATA!$A:$A,0)),"")</f>
        <v>5.79</v>
      </c>
      <c r="BD23" s="418">
        <f>IFERROR(INDEX(AVGGroup!$J$5:$J$21,MATCH(Risk7_PlusY67!$BJ23,AVGGroup!$C$5:$C$21,0)),"")</f>
        <v>0.56999999999999995</v>
      </c>
      <c r="BE23" s="407">
        <f>IFERROR(INDEX(Raw_DATA!N:N,MATCH(Risk7_PlusY67!$D23,Raw_DATA!$A:$A,0)),"")</f>
        <v>124</v>
      </c>
      <c r="BF23" s="407">
        <f>IFERROR(INDEX(Raw_DATA!O:O,MATCH(Risk7_PlusY67!$D23,Raw_DATA!$A:$A,0)),"")</f>
        <v>85</v>
      </c>
      <c r="BG23" s="407">
        <f>IFERROR(INDEX(Raw_DATA!P:P,MATCH(Risk7_PlusY67!$D23,Raw_DATA!$A:$A,0)),"")</f>
        <v>99</v>
      </c>
      <c r="BH23" s="407">
        <f>IFERROR(INDEX(Raw_DATA!Q:Q,MATCH(Risk7_PlusY67!$D23,Raw_DATA!$A:$A,0)),"")</f>
        <v>141</v>
      </c>
      <c r="BI23" s="407">
        <f>IFERROR(INDEX(Raw_DATA!R:R,MATCH(Risk7_PlusY67!$D23,Raw_DATA!$A:$A,0)),"")</f>
        <v>32</v>
      </c>
      <c r="BJ23" s="124" t="str">
        <f>INDEX('Org2567'!$BM:$BM,MATCH(Risk7_PlusY67!D23,'Org2567'!$D:$D,0))</f>
        <v>รพท.M1 B&gt;200</v>
      </c>
    </row>
    <row r="24" spans="1:62" x14ac:dyDescent="0.7">
      <c r="A24" s="206">
        <f>IF(ISBLANK(D24),"",COUNTA($D$3:D24))</f>
        <v>22</v>
      </c>
      <c r="B24" s="207">
        <f>IFERROR(INDEX(ID!$E:$E,MATCH(Risk7_PlusY67!$D24,ID!$A:$A,0)),"")</f>
        <v>1</v>
      </c>
      <c r="C24" s="207" t="str">
        <f>IFERROR(INDEX(ID!$I:$I,MATCH(Risk7_PlusY67!$D24,ID!$A:$A,0)),"")</f>
        <v>เชียงใหม่</v>
      </c>
      <c r="D24" s="295" t="s">
        <v>43</v>
      </c>
      <c r="E24" s="207" t="str">
        <f>IFERROR(INDEX(ID!$C:$C,MATCH(Risk7_PlusY67!$D24,ID!$A:$A,0)),"")</f>
        <v>เทพรัตนเวชชานุกูลเฉลิมพระเกียรติ ๖๐ พรรษา,รพช.</v>
      </c>
      <c r="F24" s="207" t="str">
        <f>IFERROR(INDEX(ID!$G:$G,MATCH(Risk7_PlusY67!$D24,ID!$A:$A,0)),"")</f>
        <v>รพช.</v>
      </c>
      <c r="G24" s="206">
        <f>IFERROR(INDEX(ID!$J:$J,MATCH(Risk7_PlusY67!$D24,ID!$A:$A,0)),"")</f>
        <v>60</v>
      </c>
      <c r="H24" s="208" t="str">
        <f>IFERROR(INDEX(ID!$P:$P,MATCH(Risk7_PlusY67!$D24,ID!$A:$A,0)),"")</f>
        <v>รพช.F2 P30,000-60,000</v>
      </c>
      <c r="I24" s="209">
        <f>IFERROR(INDEX(Raw_DATA!E:E,MATCH(Risk7_PlusY67!$D24,Raw_DATA!$A:$A,0)),"")</f>
        <v>1.62</v>
      </c>
      <c r="J24" s="209">
        <f>IFERROR(INDEX(Raw_DATA!F:F,MATCH(Risk7_PlusY67!$D24,Raw_DATA!$A:$A,0)),"")</f>
        <v>1.48</v>
      </c>
      <c r="K24" s="209">
        <f>IFERROR(INDEX(Raw_DATA!G:G,MATCH(Risk7_PlusY67!$D24,Raw_DATA!$A:$A,0)),"")</f>
        <v>1.18</v>
      </c>
      <c r="L24" s="209">
        <f>IFERROR(INDEX(Raw_DATA!H:H,MATCH(Risk7_PlusY67!$D24,Raw_DATA!$A:$A,0)),"")</f>
        <v>21507676.940000001</v>
      </c>
      <c r="M24" s="210">
        <f>IFERROR(INDEX(Raw_DATA!I:I,MATCH(Risk7_PlusY67!$D24,Raw_DATA!$A:$A,0)),"")</f>
        <v>-24361318.629999999</v>
      </c>
      <c r="N24" s="206">
        <f t="shared" si="0"/>
        <v>0</v>
      </c>
      <c r="O24" s="206">
        <f t="shared" si="1"/>
        <v>1</v>
      </c>
      <c r="P24" s="206">
        <f t="shared" si="2"/>
        <v>0</v>
      </c>
      <c r="Q24" s="211">
        <f t="shared" si="3"/>
        <v>10.5</v>
      </c>
      <c r="R24" s="206">
        <f t="shared" si="4"/>
        <v>1</v>
      </c>
      <c r="S24" s="212">
        <f>IFERROR(INDEX(Raw_DATA!J:J,MATCH(Risk7_PlusY67!$D24,Raw_DATA!$A:$A,0)),"")</f>
        <v>-10249178.890000001</v>
      </c>
      <c r="T24" s="213">
        <f>IFERROR(INDEX(Raw_DATA!K:K,MATCH(Risk7_PlusY67!$D24,Raw_DATA!$A:$A,0)),"")</f>
        <v>6425569.8200000003</v>
      </c>
      <c r="U24" s="214">
        <f t="shared" si="5"/>
        <v>0</v>
      </c>
      <c r="V24" s="214">
        <f t="shared" si="6"/>
        <v>0</v>
      </c>
      <c r="W24" s="214">
        <f>IF(OR(AND((K24&lt;0.8),(AJ24&gt;180)),AND((K24&lt;0.8),(AJ24&lt;10)),AND((K24&gt;=0.8),(AJ24&lt;10)),AND((K24&gt;=0.8),(AJ24&gt;90))),0,1)</f>
        <v>0</v>
      </c>
      <c r="X24" s="214">
        <f t="shared" si="7"/>
        <v>1</v>
      </c>
      <c r="Y24" s="214">
        <f t="shared" si="8"/>
        <v>0</v>
      </c>
      <c r="Z24" s="214">
        <f t="shared" si="9"/>
        <v>0</v>
      </c>
      <c r="AA24" s="214">
        <f t="shared" si="10"/>
        <v>0</v>
      </c>
      <c r="AB24" s="215" t="str">
        <f t="shared" si="11"/>
        <v>D</v>
      </c>
      <c r="AC24" s="215" t="str">
        <f t="shared" si="12"/>
        <v>1D</v>
      </c>
      <c r="AD24" s="216"/>
      <c r="AE24" s="216"/>
      <c r="AF24" s="434">
        <f>IFERROR(INDEX(Raw_DATA!L:L,MATCH(Risk7_PlusY67!$D24,Raw_DATA!$A:$A,0)),"")</f>
        <v>-8.0500000000000007</v>
      </c>
      <c r="AG24" s="434">
        <f>IFERROR(INDEX(AVGGroup!$D$5:$D$21,MATCH(Risk7_PlusY67!$H24,AVGGroup!$C$5:$C$21,0)),"")</f>
        <v>-4.37</v>
      </c>
      <c r="AH24" s="434">
        <f>IFERROR(INDEX(Raw_DATA!M:M,MATCH(Risk7_PlusY67!$D24,Raw_DATA!$A:$A,0)),"")</f>
        <v>-13.78</v>
      </c>
      <c r="AI24" s="435">
        <f>IFERROR(INDEX(AVGGroup!$F$5:$F$21,MATCH(Risk7_PlusY67!$H24,AVGGroup!$C$5:$C$21,0)),"")</f>
        <v>-9.19</v>
      </c>
      <c r="AJ24" s="401">
        <f>IFERROR(INDEX(Raw_DATA!N:N,MATCH(Risk7_PlusY67!$D24,Raw_DATA!$A:$A,0)),"")</f>
        <v>120</v>
      </c>
      <c r="AK24" s="401">
        <f>IFERROR(INDEX(Raw_DATA!O:O,MATCH(Risk7_PlusY67!$D24,Raw_DATA!$A:$A,0)),"")</f>
        <v>23</v>
      </c>
      <c r="AL24" s="401">
        <f>IFERROR(INDEX(Raw_DATA!P:P,MATCH(Risk7_PlusY67!$D24,Raw_DATA!$A:$A,0)),"")</f>
        <v>92</v>
      </c>
      <c r="AM24" s="401">
        <f>IFERROR(INDEX(Raw_DATA!Q:Q,MATCH(Risk7_PlusY67!$D24,Raw_DATA!$A:$A,0)),"")</f>
        <v>138</v>
      </c>
      <c r="AN24" s="401">
        <f>IFERROR(INDEX(Raw_DATA!R:R,MATCH(Risk7_PlusY67!$D24,Raw_DATA!$A:$A,0)),"")</f>
        <v>71</v>
      </c>
      <c r="AO24" s="407"/>
      <c r="AP24" s="411" t="b">
        <f>AB24=AY24</f>
        <v>1</v>
      </c>
      <c r="AQ24" s="340">
        <f t="shared" si="13"/>
        <v>1</v>
      </c>
      <c r="AR24" s="123">
        <f t="shared" si="14"/>
        <v>0</v>
      </c>
      <c r="AS24" s="123">
        <f t="shared" si="15"/>
        <v>0</v>
      </c>
      <c r="AT24" s="123">
        <f>IF(OR(AND((K24&lt;0.8),(BE24&gt;180)),AND((K24&lt;0.8),(BE24&lt;10)),AND((K24&gt;=0.8),(BE24&lt;10)),AND((K24&gt;=0.8),(BE24&gt;90))),0,1)</f>
        <v>0</v>
      </c>
      <c r="AU24" s="123">
        <f t="shared" si="16"/>
        <v>1</v>
      </c>
      <c r="AV24" s="123">
        <f t="shared" si="17"/>
        <v>0</v>
      </c>
      <c r="AW24" s="123">
        <f t="shared" si="18"/>
        <v>0</v>
      </c>
      <c r="AX24" s="123">
        <f t="shared" si="19"/>
        <v>0</v>
      </c>
      <c r="AY24" s="416" t="str">
        <f t="shared" si="20"/>
        <v>D</v>
      </c>
      <c r="AZ24" s="416" t="str">
        <f>R24&amp;AY24</f>
        <v>1D</v>
      </c>
      <c r="BA24" s="417">
        <f>IFERROR(INDEX(Raw_DATA!L:L,MATCH(Risk7_PlusY67!$D24,Raw_DATA!$A:$A,0)),"")</f>
        <v>-8.0500000000000007</v>
      </c>
      <c r="BB24" s="417">
        <f>IFERROR(INDEX(AVGGroup!$H$5:$H$21,MATCH(Risk7_PlusY67!$BJ24,AVGGroup!$C$5:$C$21,0)),"")</f>
        <v>-3.95</v>
      </c>
      <c r="BC24" s="417">
        <f>IFERROR(INDEX(Raw_DATA!M:M,MATCH(Risk7_PlusY67!$D24,Raw_DATA!$A:$A,0)),"")</f>
        <v>-13.78</v>
      </c>
      <c r="BD24" s="418">
        <f>IFERROR(INDEX(AVGGroup!$J$5:$J$21,MATCH(Risk7_PlusY67!$BJ24,AVGGroup!$C$5:$C$21,0)),"")</f>
        <v>-8.8800000000000008</v>
      </c>
      <c r="BE24" s="407">
        <f>IFERROR(INDEX(Raw_DATA!N:N,MATCH(Risk7_PlusY67!$D24,Raw_DATA!$A:$A,0)),"")</f>
        <v>120</v>
      </c>
      <c r="BF24" s="407">
        <f>IFERROR(INDEX(Raw_DATA!O:O,MATCH(Risk7_PlusY67!$D24,Raw_DATA!$A:$A,0)),"")</f>
        <v>23</v>
      </c>
      <c r="BG24" s="407">
        <f>IFERROR(INDEX(Raw_DATA!P:P,MATCH(Risk7_PlusY67!$D24,Raw_DATA!$A:$A,0)),"")</f>
        <v>92</v>
      </c>
      <c r="BH24" s="407">
        <f>IFERROR(INDEX(Raw_DATA!Q:Q,MATCH(Risk7_PlusY67!$D24,Raw_DATA!$A:$A,0)),"")</f>
        <v>138</v>
      </c>
      <c r="BI24" s="407">
        <f>IFERROR(INDEX(Raw_DATA!R:R,MATCH(Risk7_PlusY67!$D24,Raw_DATA!$A:$A,0)),"")</f>
        <v>71</v>
      </c>
      <c r="BJ24" s="124" t="str">
        <f>INDEX('Org2567'!$BM:$BM,MATCH(Risk7_PlusY67!D24,'Org2567'!$D:$D,0))</f>
        <v>รพช.F2 P30,000-60,000</v>
      </c>
    </row>
    <row r="25" spans="1:62" x14ac:dyDescent="0.7">
      <c r="A25" s="206">
        <f>IF(ISBLANK(D25),"",COUNTA($D$3:D25))</f>
        <v>23</v>
      </c>
      <c r="B25" s="207">
        <f>IFERROR(INDEX(ID!$E:$E,MATCH(Risk7_PlusY67!$D25,ID!$A:$A,0)),"")</f>
        <v>1</v>
      </c>
      <c r="C25" s="207" t="str">
        <f>IFERROR(INDEX(ID!$I:$I,MATCH(Risk7_PlusY67!$D25,ID!$A:$A,0)),"")</f>
        <v>เชียงใหม่</v>
      </c>
      <c r="D25" s="295" t="s">
        <v>44</v>
      </c>
      <c r="E25" s="207" t="str">
        <f>IFERROR(INDEX(ID!$C:$C,MATCH(Risk7_PlusY67!$D25,ID!$A:$A,0)),"")</f>
        <v>เชียงดาว,รพช.</v>
      </c>
      <c r="F25" s="207" t="str">
        <f>IFERROR(INDEX(ID!$G:$G,MATCH(Risk7_PlusY67!$D25,ID!$A:$A,0)),"")</f>
        <v>รพช.</v>
      </c>
      <c r="G25" s="206">
        <f>IFERROR(INDEX(ID!$J:$J,MATCH(Risk7_PlusY67!$D25,ID!$A:$A,0)),"")</f>
        <v>95</v>
      </c>
      <c r="H25" s="208" t="str">
        <f>IFERROR(INDEX(ID!$P:$P,MATCH(Risk7_PlusY67!$D25,ID!$A:$A,0)),"")</f>
        <v>รพช.M2 B&lt;=100</v>
      </c>
      <c r="I25" s="209">
        <f>IFERROR(INDEX(Raw_DATA!E:E,MATCH(Risk7_PlusY67!$D25,Raw_DATA!$A:$A,0)),"")</f>
        <v>2.89</v>
      </c>
      <c r="J25" s="209">
        <f>IFERROR(INDEX(Raw_DATA!F:F,MATCH(Risk7_PlusY67!$D25,Raw_DATA!$A:$A,0)),"")</f>
        <v>2.74</v>
      </c>
      <c r="K25" s="209">
        <f>IFERROR(INDEX(Raw_DATA!G:G,MATCH(Risk7_PlusY67!$D25,Raw_DATA!$A:$A,0)),"")</f>
        <v>1.53</v>
      </c>
      <c r="L25" s="209">
        <f>IFERROR(INDEX(Raw_DATA!H:H,MATCH(Risk7_PlusY67!$D25,Raw_DATA!$A:$A,0)),"")</f>
        <v>58649132.5</v>
      </c>
      <c r="M25" s="210">
        <f>IFERROR(INDEX(Raw_DATA!I:I,MATCH(Risk7_PlusY67!$D25,Raw_DATA!$A:$A,0)),"")</f>
        <v>-60914150.979999997</v>
      </c>
      <c r="N25" s="206">
        <f t="shared" si="0"/>
        <v>0</v>
      </c>
      <c r="O25" s="206">
        <f t="shared" si="1"/>
        <v>1</v>
      </c>
      <c r="P25" s="206">
        <f t="shared" si="2"/>
        <v>0</v>
      </c>
      <c r="Q25" s="211">
        <f t="shared" si="3"/>
        <v>11.5</v>
      </c>
      <c r="R25" s="206">
        <f t="shared" si="4"/>
        <v>1</v>
      </c>
      <c r="S25" s="212">
        <f>IFERROR(INDEX(Raw_DATA!J:J,MATCH(Risk7_PlusY67!$D25,Raw_DATA!$A:$A,0)),"")</f>
        <v>-41033203.310000002</v>
      </c>
      <c r="T25" s="213">
        <f>IFERROR(INDEX(Raw_DATA!K:K,MATCH(Risk7_PlusY67!$D25,Raw_DATA!$A:$A,0)),"")</f>
        <v>16038806.859999999</v>
      </c>
      <c r="U25" s="214">
        <f t="shared" si="5"/>
        <v>0</v>
      </c>
      <c r="V25" s="214">
        <f t="shared" si="6"/>
        <v>0</v>
      </c>
      <c r="W25" s="214">
        <f>IF(OR(AND((K25&lt;0.8),(AJ25&gt;180)),AND((K25&lt;0.8),(AJ25&lt;10)),AND((K25&gt;=0.8),(AJ25&lt;10)),AND((K25&gt;=0.8),(AJ25&gt;90))),0,1)</f>
        <v>1</v>
      </c>
      <c r="X25" s="214">
        <f t="shared" si="7"/>
        <v>1</v>
      </c>
      <c r="Y25" s="214">
        <f t="shared" si="8"/>
        <v>1</v>
      </c>
      <c r="Z25" s="214">
        <f t="shared" si="9"/>
        <v>1</v>
      </c>
      <c r="AA25" s="214">
        <f t="shared" si="10"/>
        <v>1</v>
      </c>
      <c r="AB25" s="215" t="str">
        <f t="shared" si="11"/>
        <v>B</v>
      </c>
      <c r="AC25" s="215" t="str">
        <f t="shared" si="12"/>
        <v>1B</v>
      </c>
      <c r="AD25" s="216"/>
      <c r="AE25" s="216"/>
      <c r="AF25" s="434">
        <f>IFERROR(INDEX(Raw_DATA!L:L,MATCH(Risk7_PlusY67!$D25,Raw_DATA!$A:$A,0)),"")</f>
        <v>-19.309999999999999</v>
      </c>
      <c r="AG25" s="434">
        <f>IFERROR(INDEX(AVGGroup!$D$5:$D$21,MATCH(Risk7_PlusY67!$H25,AVGGroup!$C$5:$C$21,0)),"")</f>
        <v>-4.4400000000000004</v>
      </c>
      <c r="AH25" s="434">
        <f>IFERROR(INDEX(Raw_DATA!M:M,MATCH(Risk7_PlusY67!$D25,Raw_DATA!$A:$A,0)),"")</f>
        <v>-27.17</v>
      </c>
      <c r="AI25" s="435">
        <f>IFERROR(INDEX(AVGGroup!$F$5:$F$21,MATCH(Risk7_PlusY67!$H25,AVGGroup!$C$5:$C$21,0)),"")</f>
        <v>-7.31</v>
      </c>
      <c r="AJ25" s="401">
        <f>IFERROR(INDEX(Raw_DATA!N:N,MATCH(Risk7_PlusY67!$D25,Raw_DATA!$A:$A,0)),"")</f>
        <v>41</v>
      </c>
      <c r="AK25" s="401">
        <f>IFERROR(INDEX(Raw_DATA!O:O,MATCH(Risk7_PlusY67!$D25,Raw_DATA!$A:$A,0)),"")</f>
        <v>18</v>
      </c>
      <c r="AL25" s="401">
        <f>IFERROR(INDEX(Raw_DATA!P:P,MATCH(Risk7_PlusY67!$D25,Raw_DATA!$A:$A,0)),"")</f>
        <v>22</v>
      </c>
      <c r="AM25" s="401">
        <f>IFERROR(INDEX(Raw_DATA!Q:Q,MATCH(Risk7_PlusY67!$D25,Raw_DATA!$A:$A,0)),"")</f>
        <v>91</v>
      </c>
      <c r="AN25" s="401">
        <f>IFERROR(INDEX(Raw_DATA!R:R,MATCH(Risk7_PlusY67!$D25,Raw_DATA!$A:$A,0)),"")</f>
        <v>26</v>
      </c>
      <c r="AO25" s="407"/>
      <c r="AP25" s="411" t="b">
        <f>AB25=AY25</f>
        <v>1</v>
      </c>
      <c r="AQ25" s="340">
        <f t="shared" si="13"/>
        <v>1</v>
      </c>
      <c r="AR25" s="123">
        <f t="shared" si="14"/>
        <v>0</v>
      </c>
      <c r="AS25" s="123">
        <f t="shared" si="15"/>
        <v>0</v>
      </c>
      <c r="AT25" s="123">
        <f>IF(OR(AND((K25&lt;0.8),(BE25&gt;180)),AND((K25&lt;0.8),(BE25&lt;10)),AND((K25&gt;=0.8),(BE25&lt;10)),AND((K25&gt;=0.8),(BE25&gt;90))),0,1)</f>
        <v>1</v>
      </c>
      <c r="AU25" s="123">
        <f t="shared" si="16"/>
        <v>1</v>
      </c>
      <c r="AV25" s="123">
        <f t="shared" si="17"/>
        <v>1</v>
      </c>
      <c r="AW25" s="123">
        <f t="shared" si="18"/>
        <v>1</v>
      </c>
      <c r="AX25" s="123">
        <f t="shared" si="19"/>
        <v>1</v>
      </c>
      <c r="AY25" s="416" t="str">
        <f t="shared" si="20"/>
        <v>B</v>
      </c>
      <c r="AZ25" s="416" t="str">
        <f>R25&amp;AY25</f>
        <v>1B</v>
      </c>
      <c r="BA25" s="417">
        <f>IFERROR(INDEX(Raw_DATA!L:L,MATCH(Risk7_PlusY67!$D25,Raw_DATA!$A:$A,0)),"")</f>
        <v>-19.309999999999999</v>
      </c>
      <c r="BB25" s="417">
        <f>IFERROR(INDEX(AVGGroup!$H$5:$H$21,MATCH(Risk7_PlusY67!$BJ25,AVGGroup!$C$5:$C$21,0)),"")</f>
        <v>-4.4400000000000004</v>
      </c>
      <c r="BC25" s="417">
        <f>IFERROR(INDEX(Raw_DATA!M:M,MATCH(Risk7_PlusY67!$D25,Raw_DATA!$A:$A,0)),"")</f>
        <v>-27.17</v>
      </c>
      <c r="BD25" s="418">
        <f>IFERROR(INDEX(AVGGroup!$J$5:$J$21,MATCH(Risk7_PlusY67!$BJ25,AVGGroup!$C$5:$C$21,0)),"")</f>
        <v>-7.31</v>
      </c>
      <c r="BE25" s="407">
        <f>IFERROR(INDEX(Raw_DATA!N:N,MATCH(Risk7_PlusY67!$D25,Raw_DATA!$A:$A,0)),"")</f>
        <v>41</v>
      </c>
      <c r="BF25" s="407">
        <f>IFERROR(INDEX(Raw_DATA!O:O,MATCH(Risk7_PlusY67!$D25,Raw_DATA!$A:$A,0)),"")</f>
        <v>18</v>
      </c>
      <c r="BG25" s="407">
        <f>IFERROR(INDEX(Raw_DATA!P:P,MATCH(Risk7_PlusY67!$D25,Raw_DATA!$A:$A,0)),"")</f>
        <v>22</v>
      </c>
      <c r="BH25" s="407">
        <f>IFERROR(INDEX(Raw_DATA!Q:Q,MATCH(Risk7_PlusY67!$D25,Raw_DATA!$A:$A,0)),"")</f>
        <v>91</v>
      </c>
      <c r="BI25" s="407">
        <f>IFERROR(INDEX(Raw_DATA!R:R,MATCH(Risk7_PlusY67!$D25,Raw_DATA!$A:$A,0)),"")</f>
        <v>26</v>
      </c>
      <c r="BJ25" s="124" t="str">
        <f>INDEX('Org2567'!$BM:$BM,MATCH(Risk7_PlusY67!D25,'Org2567'!$D:$D,0))</f>
        <v>รพช.M2 B&lt;=100</v>
      </c>
    </row>
    <row r="26" spans="1:62" x14ac:dyDescent="0.7">
      <c r="A26" s="206">
        <f>IF(ISBLANK(D26),"",COUNTA($D$3:D26))</f>
        <v>24</v>
      </c>
      <c r="B26" s="207">
        <f>IFERROR(INDEX(ID!$E:$E,MATCH(Risk7_PlusY67!$D26,ID!$A:$A,0)),"")</f>
        <v>1</v>
      </c>
      <c r="C26" s="207" t="str">
        <f>IFERROR(INDEX(ID!$I:$I,MATCH(Risk7_PlusY67!$D26,ID!$A:$A,0)),"")</f>
        <v>เชียงใหม่</v>
      </c>
      <c r="D26" s="295" t="s">
        <v>45</v>
      </c>
      <c r="E26" s="207" t="str">
        <f>IFERROR(INDEX(ID!$C:$C,MATCH(Risk7_PlusY67!$D26,ID!$A:$A,0)),"")</f>
        <v>ดอยสะเก็ด,รพช.</v>
      </c>
      <c r="F26" s="207" t="str">
        <f>IFERROR(INDEX(ID!$G:$G,MATCH(Risk7_PlusY67!$D26,ID!$A:$A,0)),"")</f>
        <v>รพช.</v>
      </c>
      <c r="G26" s="206">
        <f>IFERROR(INDEX(ID!$J:$J,MATCH(Risk7_PlusY67!$D26,ID!$A:$A,0)),"")</f>
        <v>60</v>
      </c>
      <c r="H26" s="208" t="str">
        <f>IFERROR(INDEX(ID!$P:$P,MATCH(Risk7_PlusY67!$D26,ID!$A:$A,0)),"")</f>
        <v>รพช.F2 P30,000-60,000</v>
      </c>
      <c r="I26" s="209">
        <f>IFERROR(INDEX(Raw_DATA!E:E,MATCH(Risk7_PlusY67!$D26,Raw_DATA!$A:$A,0)),"")</f>
        <v>1.1299999999999999</v>
      </c>
      <c r="J26" s="209">
        <f>IFERROR(INDEX(Raw_DATA!F:F,MATCH(Risk7_PlusY67!$D26,Raw_DATA!$A:$A,0)),"")</f>
        <v>1.04</v>
      </c>
      <c r="K26" s="209">
        <f>IFERROR(INDEX(Raw_DATA!G:G,MATCH(Risk7_PlusY67!$D26,Raw_DATA!$A:$A,0)),"")</f>
        <v>0.6</v>
      </c>
      <c r="L26" s="209">
        <f>IFERROR(INDEX(Raw_DATA!H:H,MATCH(Risk7_PlusY67!$D26,Raw_DATA!$A:$A,0)),"")</f>
        <v>4328244.9800000004</v>
      </c>
      <c r="M26" s="210">
        <f>IFERROR(INDEX(Raw_DATA!I:I,MATCH(Risk7_PlusY67!$D26,Raw_DATA!$A:$A,0)),"")</f>
        <v>-8069469.2000000002</v>
      </c>
      <c r="N26" s="206">
        <f t="shared" si="0"/>
        <v>2</v>
      </c>
      <c r="O26" s="206">
        <f t="shared" si="1"/>
        <v>1</v>
      </c>
      <c r="P26" s="206">
        <f t="shared" si="2"/>
        <v>0</v>
      </c>
      <c r="Q26" s="211">
        <f t="shared" si="3"/>
        <v>6.4</v>
      </c>
      <c r="R26" s="206">
        <f t="shared" si="4"/>
        <v>3</v>
      </c>
      <c r="S26" s="212">
        <f>IFERROR(INDEX(Raw_DATA!J:J,MATCH(Risk7_PlusY67!$D26,Raw_DATA!$A:$A,0)),"")</f>
        <v>-8662144.1400000006</v>
      </c>
      <c r="T26" s="213">
        <f>IFERROR(INDEX(Raw_DATA!K:K,MATCH(Risk7_PlusY67!$D26,Raw_DATA!$A:$A,0)),"")</f>
        <v>-13552385.449999999</v>
      </c>
      <c r="U26" s="214">
        <f t="shared" si="5"/>
        <v>0</v>
      </c>
      <c r="V26" s="214">
        <f t="shared" si="6"/>
        <v>0</v>
      </c>
      <c r="W26" s="214">
        <f>IF(OR(AND((K26&lt;0.8),(AJ26&gt;180)),AND((K26&lt;0.8),(AJ26&lt;10)),AND((K26&gt;=0.8),(AJ26&lt;10)),AND((K26&gt;=0.8),(AJ26&gt;90))),0,1)</f>
        <v>0</v>
      </c>
      <c r="X26" s="214">
        <f t="shared" si="7"/>
        <v>1</v>
      </c>
      <c r="Y26" s="214">
        <f t="shared" si="8"/>
        <v>1</v>
      </c>
      <c r="Z26" s="214">
        <f t="shared" si="9"/>
        <v>0</v>
      </c>
      <c r="AA26" s="214">
        <f t="shared" si="10"/>
        <v>1</v>
      </c>
      <c r="AB26" s="215" t="str">
        <f t="shared" si="11"/>
        <v>C</v>
      </c>
      <c r="AC26" s="215" t="str">
        <f t="shared" si="12"/>
        <v>3C</v>
      </c>
      <c r="AD26" s="216"/>
      <c r="AE26" s="216"/>
      <c r="AF26" s="434">
        <f>IFERROR(INDEX(Raw_DATA!L:L,MATCH(Risk7_PlusY67!$D26,Raw_DATA!$A:$A,0)),"")</f>
        <v>-5.71</v>
      </c>
      <c r="AG26" s="434">
        <f>IFERROR(INDEX(AVGGroup!$D$5:$D$21,MATCH(Risk7_PlusY67!$H26,AVGGroup!$C$5:$C$21,0)),"")</f>
        <v>-4.37</v>
      </c>
      <c r="AH26" s="434">
        <f>IFERROR(INDEX(Raw_DATA!M:M,MATCH(Risk7_PlusY67!$D26,Raw_DATA!$A:$A,0)),"")</f>
        <v>-9.33</v>
      </c>
      <c r="AI26" s="435">
        <f>IFERROR(INDEX(AVGGroup!$F$5:$F$21,MATCH(Risk7_PlusY67!$H26,AVGGroup!$C$5:$C$21,0)),"")</f>
        <v>-9.19</v>
      </c>
      <c r="AJ26" s="401">
        <f>IFERROR(INDEX(Raw_DATA!N:N,MATCH(Risk7_PlusY67!$D26,Raw_DATA!$A:$A,0)),"")</f>
        <v>278</v>
      </c>
      <c r="AK26" s="401">
        <f>IFERROR(INDEX(Raw_DATA!O:O,MATCH(Risk7_PlusY67!$D26,Raw_DATA!$A:$A,0)),"")</f>
        <v>49</v>
      </c>
      <c r="AL26" s="401">
        <f>IFERROR(INDEX(Raw_DATA!P:P,MATCH(Risk7_PlusY67!$D26,Raw_DATA!$A:$A,0)),"")</f>
        <v>41</v>
      </c>
      <c r="AM26" s="401">
        <f>IFERROR(INDEX(Raw_DATA!Q:Q,MATCH(Risk7_PlusY67!$D26,Raw_DATA!$A:$A,0)),"")</f>
        <v>324</v>
      </c>
      <c r="AN26" s="401">
        <f>IFERROR(INDEX(Raw_DATA!R:R,MATCH(Risk7_PlusY67!$D26,Raw_DATA!$A:$A,0)),"")</f>
        <v>39</v>
      </c>
      <c r="AO26" s="407"/>
      <c r="AP26" s="411" t="b">
        <f>AB26=AY26</f>
        <v>1</v>
      </c>
      <c r="AQ26" s="340">
        <f t="shared" si="13"/>
        <v>1</v>
      </c>
      <c r="AR26" s="123">
        <f t="shared" si="14"/>
        <v>0</v>
      </c>
      <c r="AS26" s="123">
        <f t="shared" si="15"/>
        <v>0</v>
      </c>
      <c r="AT26" s="123">
        <f>IF(OR(AND((K26&lt;0.8),(BE26&gt;180)),AND((K26&lt;0.8),(BE26&lt;10)),AND((K26&gt;=0.8),(BE26&lt;10)),AND((K26&gt;=0.8),(BE26&gt;90))),0,1)</f>
        <v>0</v>
      </c>
      <c r="AU26" s="123">
        <f t="shared" si="16"/>
        <v>1</v>
      </c>
      <c r="AV26" s="123">
        <f t="shared" si="17"/>
        <v>1</v>
      </c>
      <c r="AW26" s="123">
        <f t="shared" si="18"/>
        <v>0</v>
      </c>
      <c r="AX26" s="123">
        <f t="shared" si="19"/>
        <v>1</v>
      </c>
      <c r="AY26" s="416" t="str">
        <f t="shared" si="20"/>
        <v>C</v>
      </c>
      <c r="AZ26" s="416" t="str">
        <f>R26&amp;AY26</f>
        <v>3C</v>
      </c>
      <c r="BA26" s="417">
        <f>IFERROR(INDEX(Raw_DATA!L:L,MATCH(Risk7_PlusY67!$D26,Raw_DATA!$A:$A,0)),"")</f>
        <v>-5.71</v>
      </c>
      <c r="BB26" s="417">
        <f>IFERROR(INDEX(AVGGroup!$H$5:$H$21,MATCH(Risk7_PlusY67!$BJ26,AVGGroup!$C$5:$C$21,0)),"")</f>
        <v>-3.95</v>
      </c>
      <c r="BC26" s="417">
        <f>IFERROR(INDEX(Raw_DATA!M:M,MATCH(Risk7_PlusY67!$D26,Raw_DATA!$A:$A,0)),"")</f>
        <v>-9.33</v>
      </c>
      <c r="BD26" s="418">
        <f>IFERROR(INDEX(AVGGroup!$J$5:$J$21,MATCH(Risk7_PlusY67!$BJ26,AVGGroup!$C$5:$C$21,0)),"")</f>
        <v>-8.8800000000000008</v>
      </c>
      <c r="BE26" s="407">
        <f>IFERROR(INDEX(Raw_DATA!N:N,MATCH(Risk7_PlusY67!$D26,Raw_DATA!$A:$A,0)),"")</f>
        <v>278</v>
      </c>
      <c r="BF26" s="407">
        <f>IFERROR(INDEX(Raw_DATA!O:O,MATCH(Risk7_PlusY67!$D26,Raw_DATA!$A:$A,0)),"")</f>
        <v>49</v>
      </c>
      <c r="BG26" s="407">
        <f>IFERROR(INDEX(Raw_DATA!P:P,MATCH(Risk7_PlusY67!$D26,Raw_DATA!$A:$A,0)),"")</f>
        <v>41</v>
      </c>
      <c r="BH26" s="407">
        <f>IFERROR(INDEX(Raw_DATA!Q:Q,MATCH(Risk7_PlusY67!$D26,Raw_DATA!$A:$A,0)),"")</f>
        <v>324</v>
      </c>
      <c r="BI26" s="407">
        <f>IFERROR(INDEX(Raw_DATA!R:R,MATCH(Risk7_PlusY67!$D26,Raw_DATA!$A:$A,0)),"")</f>
        <v>39</v>
      </c>
      <c r="BJ26" s="124" t="str">
        <f>INDEX('Org2567'!$BM:$BM,MATCH(Risk7_PlusY67!D26,'Org2567'!$D:$D,0))</f>
        <v>รพช.F2 P30,000-60,000</v>
      </c>
    </row>
    <row r="27" spans="1:62" x14ac:dyDescent="0.7">
      <c r="A27" s="206">
        <f>IF(ISBLANK(D27),"",COUNTA($D$3:D27))</f>
        <v>25</v>
      </c>
      <c r="B27" s="207">
        <f>IFERROR(INDEX(ID!$E:$E,MATCH(Risk7_PlusY67!$D27,ID!$A:$A,0)),"")</f>
        <v>1</v>
      </c>
      <c r="C27" s="207" t="str">
        <f>IFERROR(INDEX(ID!$I:$I,MATCH(Risk7_PlusY67!$D27,ID!$A:$A,0)),"")</f>
        <v>เชียงใหม่</v>
      </c>
      <c r="D27" s="295" t="s">
        <v>46</v>
      </c>
      <c r="E27" s="207" t="str">
        <f>IFERROR(INDEX(ID!$C:$C,MATCH(Risk7_PlusY67!$D27,ID!$A:$A,0)),"")</f>
        <v>แม่แตง,รพช.</v>
      </c>
      <c r="F27" s="207" t="str">
        <f>IFERROR(INDEX(ID!$G:$G,MATCH(Risk7_PlusY67!$D27,ID!$A:$A,0)),"")</f>
        <v>รพช.</v>
      </c>
      <c r="G27" s="206">
        <f>IFERROR(INDEX(ID!$J:$J,MATCH(Risk7_PlusY67!$D27,ID!$A:$A,0)),"")</f>
        <v>60</v>
      </c>
      <c r="H27" s="208" t="str">
        <f>IFERROR(INDEX(ID!$P:$P,MATCH(Risk7_PlusY67!$D27,ID!$A:$A,0)),"")</f>
        <v>รพช.F2 P30,000-60,000</v>
      </c>
      <c r="I27" s="209">
        <f>IFERROR(INDEX(Raw_DATA!E:E,MATCH(Risk7_PlusY67!$D27,Raw_DATA!$A:$A,0)),"")</f>
        <v>2.76</v>
      </c>
      <c r="J27" s="209">
        <f>IFERROR(INDEX(Raw_DATA!F:F,MATCH(Risk7_PlusY67!$D27,Raw_DATA!$A:$A,0)),"")</f>
        <v>2.4900000000000002</v>
      </c>
      <c r="K27" s="209">
        <f>IFERROR(INDEX(Raw_DATA!G:G,MATCH(Risk7_PlusY67!$D27,Raw_DATA!$A:$A,0)),"")</f>
        <v>1.65</v>
      </c>
      <c r="L27" s="209">
        <f>IFERROR(INDEX(Raw_DATA!H:H,MATCH(Risk7_PlusY67!$D27,Raw_DATA!$A:$A,0)),"")</f>
        <v>25018766.640000001</v>
      </c>
      <c r="M27" s="210">
        <f>IFERROR(INDEX(Raw_DATA!I:I,MATCH(Risk7_PlusY67!$D27,Raw_DATA!$A:$A,0)),"")</f>
        <v>-37858960.740000002</v>
      </c>
      <c r="N27" s="206">
        <f t="shared" si="0"/>
        <v>0</v>
      </c>
      <c r="O27" s="206">
        <f t="shared" si="1"/>
        <v>1</v>
      </c>
      <c r="P27" s="206">
        <f t="shared" si="2"/>
        <v>0</v>
      </c>
      <c r="Q27" s="211">
        <f t="shared" si="3"/>
        <v>7.9</v>
      </c>
      <c r="R27" s="206">
        <f t="shared" si="4"/>
        <v>1</v>
      </c>
      <c r="S27" s="212">
        <f>IFERROR(INDEX(Raw_DATA!J:J,MATCH(Risk7_PlusY67!$D27,Raw_DATA!$A:$A,0)),"")</f>
        <v>-31426465.620000001</v>
      </c>
      <c r="T27" s="213">
        <f>IFERROR(INDEX(Raw_DATA!K:K,MATCH(Risk7_PlusY67!$D27,Raw_DATA!$A:$A,0)),"")</f>
        <v>9199713.9000000004</v>
      </c>
      <c r="U27" s="214">
        <f t="shared" si="5"/>
        <v>0</v>
      </c>
      <c r="V27" s="214">
        <f t="shared" si="6"/>
        <v>0</v>
      </c>
      <c r="W27" s="214">
        <f>IF(OR(AND((K27&lt;0.8),(AJ27&gt;180)),AND((K27&lt;0.8),(AJ27&lt;10)),AND((K27&gt;=0.8),(AJ27&lt;10)),AND((K27&gt;=0.8),(AJ27&gt;90))),0,1)</f>
        <v>0</v>
      </c>
      <c r="X27" s="214">
        <f t="shared" si="7"/>
        <v>1</v>
      </c>
      <c r="Y27" s="214">
        <f t="shared" si="8"/>
        <v>1</v>
      </c>
      <c r="Z27" s="214">
        <f t="shared" si="9"/>
        <v>0</v>
      </c>
      <c r="AA27" s="214">
        <f t="shared" si="10"/>
        <v>1</v>
      </c>
      <c r="AB27" s="215" t="str">
        <f t="shared" si="11"/>
        <v>C</v>
      </c>
      <c r="AC27" s="215" t="str">
        <f t="shared" si="12"/>
        <v>1C</v>
      </c>
      <c r="AD27" s="216"/>
      <c r="AE27" s="216"/>
      <c r="AF27" s="434">
        <f>IFERROR(INDEX(Raw_DATA!L:L,MATCH(Risk7_PlusY67!$D27,Raw_DATA!$A:$A,0)),"")</f>
        <v>-19.03</v>
      </c>
      <c r="AG27" s="434">
        <f>IFERROR(INDEX(AVGGroup!$D$5:$D$21,MATCH(Risk7_PlusY67!$H27,AVGGroup!$C$5:$C$21,0)),"")</f>
        <v>-4.37</v>
      </c>
      <c r="AH27" s="434">
        <f>IFERROR(INDEX(Raw_DATA!M:M,MATCH(Risk7_PlusY67!$D27,Raw_DATA!$A:$A,0)),"")</f>
        <v>-47.61</v>
      </c>
      <c r="AI27" s="435">
        <f>IFERROR(INDEX(AVGGroup!$F$5:$F$21,MATCH(Risk7_PlusY67!$H27,AVGGroup!$C$5:$C$21,0)),"")</f>
        <v>-9.19</v>
      </c>
      <c r="AJ27" s="401">
        <f>IFERROR(INDEX(Raw_DATA!N:N,MATCH(Risk7_PlusY67!$D27,Raw_DATA!$A:$A,0)),"")</f>
        <v>100</v>
      </c>
      <c r="AK27" s="401">
        <f>IFERROR(INDEX(Raw_DATA!O:O,MATCH(Risk7_PlusY67!$D27,Raw_DATA!$A:$A,0)),"")</f>
        <v>20</v>
      </c>
      <c r="AL27" s="401">
        <f>IFERROR(INDEX(Raw_DATA!P:P,MATCH(Risk7_PlusY67!$D27,Raw_DATA!$A:$A,0)),"")</f>
        <v>45</v>
      </c>
      <c r="AM27" s="401">
        <f>IFERROR(INDEX(Raw_DATA!Q:Q,MATCH(Risk7_PlusY67!$D27,Raw_DATA!$A:$A,0)),"")</f>
        <v>412</v>
      </c>
      <c r="AN27" s="401">
        <f>IFERROR(INDEX(Raw_DATA!R:R,MATCH(Risk7_PlusY67!$D27,Raw_DATA!$A:$A,0)),"")</f>
        <v>49</v>
      </c>
      <c r="AO27" s="407"/>
      <c r="AP27" s="411" t="b">
        <f>AB27=AY27</f>
        <v>1</v>
      </c>
      <c r="AQ27" s="340">
        <f t="shared" si="13"/>
        <v>1</v>
      </c>
      <c r="AR27" s="123">
        <f t="shared" si="14"/>
        <v>0</v>
      </c>
      <c r="AS27" s="123">
        <f t="shared" si="15"/>
        <v>0</v>
      </c>
      <c r="AT27" s="123">
        <f>IF(OR(AND((K27&lt;0.8),(BE27&gt;180)),AND((K27&lt;0.8),(BE27&lt;10)),AND((K27&gt;=0.8),(BE27&lt;10)),AND((K27&gt;=0.8),(BE27&gt;90))),0,1)</f>
        <v>0</v>
      </c>
      <c r="AU27" s="123">
        <f t="shared" si="16"/>
        <v>1</v>
      </c>
      <c r="AV27" s="123">
        <f t="shared" si="17"/>
        <v>1</v>
      </c>
      <c r="AW27" s="123">
        <f t="shared" si="18"/>
        <v>0</v>
      </c>
      <c r="AX27" s="123">
        <f t="shared" si="19"/>
        <v>1</v>
      </c>
      <c r="AY27" s="416" t="str">
        <f t="shared" si="20"/>
        <v>C</v>
      </c>
      <c r="AZ27" s="416" t="str">
        <f>R27&amp;AY27</f>
        <v>1C</v>
      </c>
      <c r="BA27" s="417">
        <f>IFERROR(INDEX(Raw_DATA!L:L,MATCH(Risk7_PlusY67!$D27,Raw_DATA!$A:$A,0)),"")</f>
        <v>-19.03</v>
      </c>
      <c r="BB27" s="417">
        <f>IFERROR(INDEX(AVGGroup!$H$5:$H$21,MATCH(Risk7_PlusY67!$BJ27,AVGGroup!$C$5:$C$21,0)),"")</f>
        <v>-3.95</v>
      </c>
      <c r="BC27" s="417">
        <f>IFERROR(INDEX(Raw_DATA!M:M,MATCH(Risk7_PlusY67!$D27,Raw_DATA!$A:$A,0)),"")</f>
        <v>-47.61</v>
      </c>
      <c r="BD27" s="418">
        <f>IFERROR(INDEX(AVGGroup!$J$5:$J$21,MATCH(Risk7_PlusY67!$BJ27,AVGGroup!$C$5:$C$21,0)),"")</f>
        <v>-8.8800000000000008</v>
      </c>
      <c r="BE27" s="407">
        <f>IFERROR(INDEX(Raw_DATA!N:N,MATCH(Risk7_PlusY67!$D27,Raw_DATA!$A:$A,0)),"")</f>
        <v>100</v>
      </c>
      <c r="BF27" s="407">
        <f>IFERROR(INDEX(Raw_DATA!O:O,MATCH(Risk7_PlusY67!$D27,Raw_DATA!$A:$A,0)),"")</f>
        <v>20</v>
      </c>
      <c r="BG27" s="407">
        <f>IFERROR(INDEX(Raw_DATA!P:P,MATCH(Risk7_PlusY67!$D27,Raw_DATA!$A:$A,0)),"")</f>
        <v>45</v>
      </c>
      <c r="BH27" s="407">
        <f>IFERROR(INDEX(Raw_DATA!Q:Q,MATCH(Risk7_PlusY67!$D27,Raw_DATA!$A:$A,0)),"")</f>
        <v>412</v>
      </c>
      <c r="BI27" s="407">
        <f>IFERROR(INDEX(Raw_DATA!R:R,MATCH(Risk7_PlusY67!$D27,Raw_DATA!$A:$A,0)),"")</f>
        <v>49</v>
      </c>
      <c r="BJ27" s="124" t="str">
        <f>INDEX('Org2567'!$BM:$BM,MATCH(Risk7_PlusY67!D27,'Org2567'!$D:$D,0))</f>
        <v>รพช.F2 P30,000-60,000</v>
      </c>
    </row>
    <row r="28" spans="1:62" x14ac:dyDescent="0.7">
      <c r="A28" s="206">
        <f>IF(ISBLANK(D28),"",COUNTA($D$3:D28))</f>
        <v>26</v>
      </c>
      <c r="B28" s="207">
        <f>IFERROR(INDEX(ID!$E:$E,MATCH(Risk7_PlusY67!$D28,ID!$A:$A,0)),"")</f>
        <v>1</v>
      </c>
      <c r="C28" s="207" t="str">
        <f>IFERROR(INDEX(ID!$I:$I,MATCH(Risk7_PlusY67!$D28,ID!$A:$A,0)),"")</f>
        <v>เชียงใหม่</v>
      </c>
      <c r="D28" s="295" t="s">
        <v>47</v>
      </c>
      <c r="E28" s="207" t="str">
        <f>IFERROR(INDEX(ID!$C:$C,MATCH(Risk7_PlusY67!$D28,ID!$A:$A,0)),"")</f>
        <v>สะเมิง,รพช.</v>
      </c>
      <c r="F28" s="207" t="str">
        <f>IFERROR(INDEX(ID!$G:$G,MATCH(Risk7_PlusY67!$D28,ID!$A:$A,0)),"")</f>
        <v>รพช.</v>
      </c>
      <c r="G28" s="206">
        <f>IFERROR(INDEX(ID!$J:$J,MATCH(Risk7_PlusY67!$D28,ID!$A:$A,0)),"")</f>
        <v>37</v>
      </c>
      <c r="H28" s="208" t="str">
        <f>IFERROR(INDEX(ID!$P:$P,MATCH(Risk7_PlusY67!$D28,ID!$A:$A,0)),"")</f>
        <v>รพช.F2 P&lt;=30,000</v>
      </c>
      <c r="I28" s="209">
        <f>IFERROR(INDEX(Raw_DATA!E:E,MATCH(Risk7_PlusY67!$D28,Raw_DATA!$A:$A,0)),"")</f>
        <v>0.75</v>
      </c>
      <c r="J28" s="209">
        <f>IFERROR(INDEX(Raw_DATA!F:F,MATCH(Risk7_PlusY67!$D28,Raw_DATA!$A:$A,0)),"")</f>
        <v>0.68</v>
      </c>
      <c r="K28" s="209">
        <f>IFERROR(INDEX(Raw_DATA!G:G,MATCH(Risk7_PlusY67!$D28,Raw_DATA!$A:$A,0)),"")</f>
        <v>0.45</v>
      </c>
      <c r="L28" s="209">
        <f>IFERROR(INDEX(Raw_DATA!H:H,MATCH(Risk7_PlusY67!$D28,Raw_DATA!$A:$A,0)),"")</f>
        <v>-7239930.2000000002</v>
      </c>
      <c r="M28" s="210">
        <f>IFERROR(INDEX(Raw_DATA!I:I,MATCH(Risk7_PlusY67!$D28,Raw_DATA!$A:$A,0)),"")</f>
        <v>2481799.61</v>
      </c>
      <c r="N28" s="206">
        <f t="shared" si="0"/>
        <v>3</v>
      </c>
      <c r="O28" s="206">
        <f t="shared" si="1"/>
        <v>1</v>
      </c>
      <c r="P28" s="206">
        <f t="shared" si="2"/>
        <v>2</v>
      </c>
      <c r="Q28" s="211">
        <f t="shared" si="3"/>
        <v>35</v>
      </c>
      <c r="R28" s="206">
        <f t="shared" si="4"/>
        <v>6</v>
      </c>
      <c r="S28" s="212">
        <f>IFERROR(INDEX(Raw_DATA!J:J,MATCH(Risk7_PlusY67!$D28,Raw_DATA!$A:$A,0)),"")</f>
        <v>7340299.7800000003</v>
      </c>
      <c r="T28" s="213">
        <f>IFERROR(INDEX(Raw_DATA!K:K,MATCH(Risk7_PlusY67!$D28,Raw_DATA!$A:$A,0)),"")</f>
        <v>-15948846.66</v>
      </c>
      <c r="U28" s="214">
        <f t="shared" si="5"/>
        <v>1</v>
      </c>
      <c r="V28" s="214">
        <f t="shared" si="6"/>
        <v>1</v>
      </c>
      <c r="W28" s="214">
        <f>IF(OR(AND((K28&lt;0.8),(AJ28&gt;180)),AND((K28&lt;0.8),(AJ28&lt;10)),AND((K28&gt;=0.8),(AJ28&lt;10)),AND((K28&gt;=0.8),(AJ28&gt;90))),0,1)</f>
        <v>0</v>
      </c>
      <c r="X28" s="214">
        <f t="shared" si="7"/>
        <v>1</v>
      </c>
      <c r="Y28" s="214">
        <f t="shared" si="8"/>
        <v>0</v>
      </c>
      <c r="Z28" s="214">
        <f t="shared" si="9"/>
        <v>0</v>
      </c>
      <c r="AA28" s="214">
        <f t="shared" si="10"/>
        <v>1</v>
      </c>
      <c r="AB28" s="215" t="str">
        <f t="shared" si="11"/>
        <v>B-</v>
      </c>
      <c r="AC28" s="215" t="str">
        <f t="shared" si="12"/>
        <v>6B-</v>
      </c>
      <c r="AD28" s="216"/>
      <c r="AE28" s="216"/>
      <c r="AF28" s="434">
        <f>IFERROR(INDEX(Raw_DATA!L:L,MATCH(Risk7_PlusY67!$D28,Raw_DATA!$A:$A,0)),"")</f>
        <v>8.89</v>
      </c>
      <c r="AG28" s="434">
        <f>IFERROR(INDEX(AVGGroup!$D$5:$D$21,MATCH(Risk7_PlusY67!$H28,AVGGroup!$C$5:$C$21,0)),"")</f>
        <v>-3.55</v>
      </c>
      <c r="AH28" s="434">
        <f>IFERROR(INDEX(Raw_DATA!M:M,MATCH(Risk7_PlusY67!$D28,Raw_DATA!$A:$A,0)),"")</f>
        <v>3.7</v>
      </c>
      <c r="AI28" s="435">
        <f>IFERROR(INDEX(AVGGroup!$F$5:$F$21,MATCH(Risk7_PlusY67!$H28,AVGGroup!$C$5:$C$21,0)),"")</f>
        <v>-10.199999999999999</v>
      </c>
      <c r="AJ28" s="401">
        <f>IFERROR(INDEX(Raw_DATA!N:N,MATCH(Risk7_PlusY67!$D28,Raw_DATA!$A:$A,0)),"")</f>
        <v>452</v>
      </c>
      <c r="AK28" s="401">
        <f>IFERROR(INDEX(Raw_DATA!O:O,MATCH(Risk7_PlusY67!$D28,Raw_DATA!$A:$A,0)),"")</f>
        <v>59</v>
      </c>
      <c r="AL28" s="401">
        <f>IFERROR(INDEX(Raw_DATA!P:P,MATCH(Risk7_PlusY67!$D28,Raw_DATA!$A:$A,0)),"")</f>
        <v>82</v>
      </c>
      <c r="AM28" s="401">
        <f>IFERROR(INDEX(Raw_DATA!Q:Q,MATCH(Risk7_PlusY67!$D28,Raw_DATA!$A:$A,0)),"")</f>
        <v>242</v>
      </c>
      <c r="AN28" s="401">
        <f>IFERROR(INDEX(Raw_DATA!R:R,MATCH(Risk7_PlusY67!$D28,Raw_DATA!$A:$A,0)),"")</f>
        <v>43</v>
      </c>
      <c r="AO28" s="407"/>
      <c r="AP28" s="411" t="b">
        <f>AB28=AY28</f>
        <v>1</v>
      </c>
      <c r="AQ28" s="340">
        <f t="shared" si="13"/>
        <v>0</v>
      </c>
      <c r="AR28" s="123">
        <f t="shared" si="14"/>
        <v>1</v>
      </c>
      <c r="AS28" s="123">
        <f t="shared" si="15"/>
        <v>1</v>
      </c>
      <c r="AT28" s="123">
        <f>IF(OR(AND((K28&lt;0.8),(BE28&gt;180)),AND((K28&lt;0.8),(BE28&lt;10)),AND((K28&gt;=0.8),(BE28&lt;10)),AND((K28&gt;=0.8),(BE28&gt;90))),0,1)</f>
        <v>0</v>
      </c>
      <c r="AU28" s="123">
        <f t="shared" si="16"/>
        <v>1</v>
      </c>
      <c r="AV28" s="123">
        <f t="shared" si="17"/>
        <v>0</v>
      </c>
      <c r="AW28" s="123">
        <f t="shared" si="18"/>
        <v>0</v>
      </c>
      <c r="AX28" s="123">
        <f t="shared" si="19"/>
        <v>1</v>
      </c>
      <c r="AY28" s="416" t="str">
        <f t="shared" si="20"/>
        <v>B-</v>
      </c>
      <c r="AZ28" s="416" t="str">
        <f>R28&amp;AY28</f>
        <v>6B-</v>
      </c>
      <c r="BA28" s="417">
        <f>IFERROR(INDEX(Raw_DATA!L:L,MATCH(Risk7_PlusY67!$D28,Raw_DATA!$A:$A,0)),"")</f>
        <v>8.89</v>
      </c>
      <c r="BB28" s="417">
        <f>IFERROR(INDEX(AVGGroup!$H$5:$H$21,MATCH(Risk7_PlusY67!$BJ28,AVGGroup!$C$5:$C$21,0)),"")</f>
        <v>-3.54</v>
      </c>
      <c r="BC28" s="417">
        <f>IFERROR(INDEX(Raw_DATA!M:M,MATCH(Risk7_PlusY67!$D28,Raw_DATA!$A:$A,0)),"")</f>
        <v>3.7</v>
      </c>
      <c r="BD28" s="418">
        <f>IFERROR(INDEX(AVGGroup!$J$5:$J$21,MATCH(Risk7_PlusY67!$BJ28,AVGGroup!$C$5:$C$21,0)),"")</f>
        <v>-10.199999999999999</v>
      </c>
      <c r="BE28" s="407">
        <f>IFERROR(INDEX(Raw_DATA!N:N,MATCH(Risk7_PlusY67!$D28,Raw_DATA!$A:$A,0)),"")</f>
        <v>452</v>
      </c>
      <c r="BF28" s="407">
        <f>IFERROR(INDEX(Raw_DATA!O:O,MATCH(Risk7_PlusY67!$D28,Raw_DATA!$A:$A,0)),"")</f>
        <v>59</v>
      </c>
      <c r="BG28" s="407">
        <f>IFERROR(INDEX(Raw_DATA!P:P,MATCH(Risk7_PlusY67!$D28,Raw_DATA!$A:$A,0)),"")</f>
        <v>82</v>
      </c>
      <c r="BH28" s="407">
        <f>IFERROR(INDEX(Raw_DATA!Q:Q,MATCH(Risk7_PlusY67!$D28,Raw_DATA!$A:$A,0)),"")</f>
        <v>242</v>
      </c>
      <c r="BI28" s="407">
        <f>IFERROR(INDEX(Raw_DATA!R:R,MATCH(Risk7_PlusY67!$D28,Raw_DATA!$A:$A,0)),"")</f>
        <v>43</v>
      </c>
      <c r="BJ28" s="124" t="str">
        <f>INDEX('Org2567'!$BM:$BM,MATCH(Risk7_PlusY67!D28,'Org2567'!$D:$D,0))</f>
        <v>รพช.F2 P&lt;=30,000</v>
      </c>
    </row>
    <row r="29" spans="1:62" x14ac:dyDescent="0.7">
      <c r="A29" s="206">
        <f>IF(ISBLANK(D29),"",COUNTA($D$3:D29))</f>
        <v>27</v>
      </c>
      <c r="B29" s="207">
        <f>IFERROR(INDEX(ID!$E:$E,MATCH(Risk7_PlusY67!$D29,ID!$A:$A,0)),"")</f>
        <v>1</v>
      </c>
      <c r="C29" s="207" t="str">
        <f>IFERROR(INDEX(ID!$I:$I,MATCH(Risk7_PlusY67!$D29,ID!$A:$A,0)),"")</f>
        <v>เชียงใหม่</v>
      </c>
      <c r="D29" s="295" t="s">
        <v>48</v>
      </c>
      <c r="E29" s="207" t="str">
        <f>IFERROR(INDEX(ID!$C:$C,MATCH(Risk7_PlusY67!$D29,ID!$A:$A,0)),"")</f>
        <v>ฝาง,รพท.</v>
      </c>
      <c r="F29" s="207" t="str">
        <f>IFERROR(INDEX(ID!$G:$G,MATCH(Risk7_PlusY67!$D29,ID!$A:$A,0)),"")</f>
        <v>รพท.</v>
      </c>
      <c r="G29" s="206">
        <f>IFERROR(INDEX(ID!$J:$J,MATCH(Risk7_PlusY67!$D29,ID!$A:$A,0)),"")</f>
        <v>232</v>
      </c>
      <c r="H29" s="208" t="str">
        <f>IFERROR(INDEX(ID!$P:$P,MATCH(Risk7_PlusY67!$D29,ID!$A:$A,0)),"")</f>
        <v>รพท.M1 B&gt;200</v>
      </c>
      <c r="I29" s="209">
        <f>IFERROR(INDEX(Raw_DATA!E:E,MATCH(Risk7_PlusY67!$D29,Raw_DATA!$A:$A,0)),"")</f>
        <v>1.49</v>
      </c>
      <c r="J29" s="209">
        <f>IFERROR(INDEX(Raw_DATA!F:F,MATCH(Risk7_PlusY67!$D29,Raw_DATA!$A:$A,0)),"")</f>
        <v>1.42</v>
      </c>
      <c r="K29" s="209">
        <f>IFERROR(INDEX(Raw_DATA!G:G,MATCH(Risk7_PlusY67!$D29,Raw_DATA!$A:$A,0)),"")</f>
        <v>0.48</v>
      </c>
      <c r="L29" s="209">
        <f>IFERROR(INDEX(Raw_DATA!H:H,MATCH(Risk7_PlusY67!$D29,Raw_DATA!$A:$A,0)),"")</f>
        <v>111831405.81</v>
      </c>
      <c r="M29" s="210">
        <f>IFERROR(INDEX(Raw_DATA!I:I,MATCH(Risk7_PlusY67!$D29,Raw_DATA!$A:$A,0)),"")</f>
        <v>41110032.939999998</v>
      </c>
      <c r="N29" s="206">
        <f t="shared" si="0"/>
        <v>2</v>
      </c>
      <c r="O29" s="206">
        <f t="shared" si="1"/>
        <v>0</v>
      </c>
      <c r="P29" s="206">
        <f t="shared" si="2"/>
        <v>0</v>
      </c>
      <c r="Q29" s="211" t="str">
        <f t="shared" si="3"/>
        <v/>
      </c>
      <c r="R29" s="206">
        <f t="shared" si="4"/>
        <v>2</v>
      </c>
      <c r="S29" s="212">
        <f>IFERROR(INDEX(Raw_DATA!J:J,MATCH(Risk7_PlusY67!$D29,Raw_DATA!$A:$A,0)),"")</f>
        <v>67984490.049999997</v>
      </c>
      <c r="T29" s="213">
        <f>IFERROR(INDEX(Raw_DATA!K:K,MATCH(Risk7_PlusY67!$D29,Raw_DATA!$A:$A,0)),"")</f>
        <v>-118871106.26000001</v>
      </c>
      <c r="U29" s="214">
        <f t="shared" si="5"/>
        <v>1</v>
      </c>
      <c r="V29" s="214">
        <f t="shared" si="6"/>
        <v>1</v>
      </c>
      <c r="W29" s="214">
        <f>IF(OR(AND((K29&lt;0.8),(AJ29&gt;180)),AND((K29&lt;0.8),(AJ29&lt;10)),AND((K29&gt;=0.8),(AJ29&lt;10)),AND((K29&gt;=0.8),(AJ29&gt;90))),0,1)</f>
        <v>0</v>
      </c>
      <c r="X29" s="214">
        <f t="shared" si="7"/>
        <v>0</v>
      </c>
      <c r="Y29" s="214">
        <f t="shared" si="8"/>
        <v>0</v>
      </c>
      <c r="Z29" s="214">
        <f t="shared" si="9"/>
        <v>0</v>
      </c>
      <c r="AA29" s="214">
        <f t="shared" si="10"/>
        <v>1</v>
      </c>
      <c r="AB29" s="215" t="str">
        <f t="shared" si="11"/>
        <v>C</v>
      </c>
      <c r="AC29" s="215" t="str">
        <f t="shared" si="12"/>
        <v>2C</v>
      </c>
      <c r="AD29" s="216"/>
      <c r="AE29" s="216"/>
      <c r="AF29" s="434">
        <f>IFERROR(INDEX(Raw_DATA!L:L,MATCH(Risk7_PlusY67!$D29,Raw_DATA!$A:$A,0)),"")</f>
        <v>9.9499999999999993</v>
      </c>
      <c r="AG29" s="434">
        <f>IFERROR(INDEX(AVGGroup!$D$5:$D$21,MATCH(Risk7_PlusY67!$H29,AVGGroup!$C$5:$C$21,0)),"")</f>
        <v>3.38</v>
      </c>
      <c r="AH29" s="434">
        <f>IFERROR(INDEX(Raw_DATA!M:M,MATCH(Risk7_PlusY67!$D29,Raw_DATA!$A:$A,0)),"")</f>
        <v>5.7</v>
      </c>
      <c r="AI29" s="435">
        <f>IFERROR(INDEX(AVGGroup!$F$5:$F$21,MATCH(Risk7_PlusY67!$H29,AVGGroup!$C$5:$C$21,0)),"")</f>
        <v>0.04</v>
      </c>
      <c r="AJ29" s="401">
        <f>IFERROR(INDEX(Raw_DATA!N:N,MATCH(Risk7_PlusY67!$D29,Raw_DATA!$A:$A,0)),"")</f>
        <v>345</v>
      </c>
      <c r="AK29" s="401">
        <f>IFERROR(INDEX(Raw_DATA!O:O,MATCH(Risk7_PlusY67!$D29,Raw_DATA!$A:$A,0)),"")</f>
        <v>112</v>
      </c>
      <c r="AL29" s="401">
        <f>IFERROR(INDEX(Raw_DATA!P:P,MATCH(Risk7_PlusY67!$D29,Raw_DATA!$A:$A,0)),"")</f>
        <v>63</v>
      </c>
      <c r="AM29" s="401">
        <f>IFERROR(INDEX(Raw_DATA!Q:Q,MATCH(Risk7_PlusY67!$D29,Raw_DATA!$A:$A,0)),"")</f>
        <v>349</v>
      </c>
      <c r="AN29" s="401">
        <f>IFERROR(INDEX(Raw_DATA!R:R,MATCH(Risk7_PlusY67!$D29,Raw_DATA!$A:$A,0)),"")</f>
        <v>31</v>
      </c>
      <c r="AO29" s="407"/>
      <c r="AP29" s="411" t="b">
        <f>AB29=AY29</f>
        <v>1</v>
      </c>
      <c r="AQ29" s="340">
        <f t="shared" si="13"/>
        <v>0</v>
      </c>
      <c r="AR29" s="123">
        <f t="shared" si="14"/>
        <v>1</v>
      </c>
      <c r="AS29" s="123">
        <f t="shared" si="15"/>
        <v>1</v>
      </c>
      <c r="AT29" s="123">
        <f>IF(OR(AND((K29&lt;0.8),(BE29&gt;180)),AND((K29&lt;0.8),(BE29&lt;10)),AND((K29&gt;=0.8),(BE29&lt;10)),AND((K29&gt;=0.8),(BE29&gt;90))),0,1)</f>
        <v>0</v>
      </c>
      <c r="AU29" s="123">
        <f t="shared" si="16"/>
        <v>0</v>
      </c>
      <c r="AV29" s="123">
        <f t="shared" si="17"/>
        <v>0</v>
      </c>
      <c r="AW29" s="123">
        <f t="shared" si="18"/>
        <v>0</v>
      </c>
      <c r="AX29" s="123">
        <f t="shared" si="19"/>
        <v>1</v>
      </c>
      <c r="AY29" s="416" t="str">
        <f t="shared" si="20"/>
        <v>C</v>
      </c>
      <c r="AZ29" s="416" t="str">
        <f>R29&amp;AY29</f>
        <v>2C</v>
      </c>
      <c r="BA29" s="417">
        <f>IFERROR(INDEX(Raw_DATA!L:L,MATCH(Risk7_PlusY67!$D29,Raw_DATA!$A:$A,0)),"")</f>
        <v>9.9499999999999993</v>
      </c>
      <c r="BB29" s="417">
        <f>IFERROR(INDEX(AVGGroup!$H$5:$H$21,MATCH(Risk7_PlusY67!$BJ29,AVGGroup!$C$5:$C$21,0)),"")</f>
        <v>3.88</v>
      </c>
      <c r="BC29" s="417">
        <f>IFERROR(INDEX(Raw_DATA!M:M,MATCH(Risk7_PlusY67!$D29,Raw_DATA!$A:$A,0)),"")</f>
        <v>5.7</v>
      </c>
      <c r="BD29" s="418">
        <f>IFERROR(INDEX(AVGGroup!$J$5:$J$21,MATCH(Risk7_PlusY67!$BJ29,AVGGroup!$C$5:$C$21,0)),"")</f>
        <v>0.56999999999999995</v>
      </c>
      <c r="BE29" s="407">
        <f>IFERROR(INDEX(Raw_DATA!N:N,MATCH(Risk7_PlusY67!$D29,Raw_DATA!$A:$A,0)),"")</f>
        <v>345</v>
      </c>
      <c r="BF29" s="407">
        <f>IFERROR(INDEX(Raw_DATA!O:O,MATCH(Risk7_PlusY67!$D29,Raw_DATA!$A:$A,0)),"")</f>
        <v>112</v>
      </c>
      <c r="BG29" s="407">
        <f>IFERROR(INDEX(Raw_DATA!P:P,MATCH(Risk7_PlusY67!$D29,Raw_DATA!$A:$A,0)),"")</f>
        <v>63</v>
      </c>
      <c r="BH29" s="407">
        <f>IFERROR(INDEX(Raw_DATA!Q:Q,MATCH(Risk7_PlusY67!$D29,Raw_DATA!$A:$A,0)),"")</f>
        <v>349</v>
      </c>
      <c r="BI29" s="407">
        <f>IFERROR(INDEX(Raw_DATA!R:R,MATCH(Risk7_PlusY67!$D29,Raw_DATA!$A:$A,0)),"")</f>
        <v>31</v>
      </c>
      <c r="BJ29" s="124" t="str">
        <f>INDEX('Org2567'!$BM:$BM,MATCH(Risk7_PlusY67!D29,'Org2567'!$D:$D,0))</f>
        <v>รพท.M1 B&gt;200</v>
      </c>
    </row>
    <row r="30" spans="1:62" x14ac:dyDescent="0.7">
      <c r="A30" s="206">
        <f>IF(ISBLANK(D30),"",COUNTA($D$3:D30))</f>
        <v>28</v>
      </c>
      <c r="B30" s="207">
        <f>IFERROR(INDEX(ID!$E:$E,MATCH(Risk7_PlusY67!$D30,ID!$A:$A,0)),"")</f>
        <v>1</v>
      </c>
      <c r="C30" s="207" t="str">
        <f>IFERROR(INDEX(ID!$I:$I,MATCH(Risk7_PlusY67!$D30,ID!$A:$A,0)),"")</f>
        <v>เชียงใหม่</v>
      </c>
      <c r="D30" s="295" t="s">
        <v>49</v>
      </c>
      <c r="E30" s="207" t="str">
        <f>IFERROR(INDEX(ID!$C:$C,MATCH(Risk7_PlusY67!$D30,ID!$A:$A,0)),"")</f>
        <v>แม่อาย,รพช.</v>
      </c>
      <c r="F30" s="207" t="str">
        <f>IFERROR(INDEX(ID!$G:$G,MATCH(Risk7_PlusY67!$D30,ID!$A:$A,0)),"")</f>
        <v>รพช.</v>
      </c>
      <c r="G30" s="206">
        <f>IFERROR(INDEX(ID!$J:$J,MATCH(Risk7_PlusY67!$D30,ID!$A:$A,0)),"")</f>
        <v>82</v>
      </c>
      <c r="H30" s="208" t="str">
        <f>IFERROR(INDEX(ID!$P:$P,MATCH(Risk7_PlusY67!$D30,ID!$A:$A,0)),"")</f>
        <v>รพช.F1 P50,000-100,000</v>
      </c>
      <c r="I30" s="209">
        <f>IFERROR(INDEX(Raw_DATA!E:E,MATCH(Risk7_PlusY67!$D30,Raw_DATA!$A:$A,0)),"")</f>
        <v>1.4</v>
      </c>
      <c r="J30" s="209">
        <f>IFERROR(INDEX(Raw_DATA!F:F,MATCH(Risk7_PlusY67!$D30,Raw_DATA!$A:$A,0)),"")</f>
        <v>1.31</v>
      </c>
      <c r="K30" s="209">
        <f>IFERROR(INDEX(Raw_DATA!G:G,MATCH(Risk7_PlusY67!$D30,Raw_DATA!$A:$A,0)),"")</f>
        <v>0.67</v>
      </c>
      <c r="L30" s="209">
        <f>IFERROR(INDEX(Raw_DATA!H:H,MATCH(Risk7_PlusY67!$D30,Raw_DATA!$A:$A,0)),"")</f>
        <v>21534864.399999999</v>
      </c>
      <c r="M30" s="210">
        <f>IFERROR(INDEX(Raw_DATA!I:I,MATCH(Risk7_PlusY67!$D30,Raw_DATA!$A:$A,0)),"")</f>
        <v>-17369588.23</v>
      </c>
      <c r="N30" s="206">
        <f t="shared" si="0"/>
        <v>2</v>
      </c>
      <c r="O30" s="206">
        <f t="shared" si="1"/>
        <v>1</v>
      </c>
      <c r="P30" s="206">
        <f t="shared" si="2"/>
        <v>0</v>
      </c>
      <c r="Q30" s="211">
        <f t="shared" si="3"/>
        <v>14.8</v>
      </c>
      <c r="R30" s="206">
        <f t="shared" si="4"/>
        <v>3</v>
      </c>
      <c r="S30" s="212">
        <f>IFERROR(INDEX(Raw_DATA!J:J,MATCH(Risk7_PlusY67!$D30,Raw_DATA!$A:$A,0)),"")</f>
        <v>-8299231.7599999998</v>
      </c>
      <c r="T30" s="213">
        <f>IFERROR(INDEX(Raw_DATA!K:K,MATCH(Risk7_PlusY67!$D30,Raw_DATA!$A:$A,0)),"")</f>
        <v>-17969733.57</v>
      </c>
      <c r="U30" s="214">
        <f t="shared" si="5"/>
        <v>1</v>
      </c>
      <c r="V30" s="214">
        <f t="shared" si="6"/>
        <v>1</v>
      </c>
      <c r="W30" s="214">
        <f>IF(OR(AND((K30&lt;0.8),(AJ30&gt;180)),AND((K30&lt;0.8),(AJ30&lt;10)),AND((K30&gt;=0.8),(AJ30&lt;10)),AND((K30&gt;=0.8),(AJ30&gt;90))),0,1)</f>
        <v>0</v>
      </c>
      <c r="X30" s="214">
        <f t="shared" si="7"/>
        <v>1</v>
      </c>
      <c r="Y30" s="214">
        <f t="shared" si="8"/>
        <v>1</v>
      </c>
      <c r="Z30" s="214">
        <f t="shared" si="9"/>
        <v>0</v>
      </c>
      <c r="AA30" s="214">
        <f t="shared" si="10"/>
        <v>1</v>
      </c>
      <c r="AB30" s="215" t="str">
        <f t="shared" si="11"/>
        <v>B</v>
      </c>
      <c r="AC30" s="215" t="str">
        <f t="shared" si="12"/>
        <v>3B</v>
      </c>
      <c r="AD30" s="216"/>
      <c r="AE30" s="216"/>
      <c r="AF30" s="434">
        <f>IFERROR(INDEX(Raw_DATA!L:L,MATCH(Risk7_PlusY67!$D30,Raw_DATA!$A:$A,0)),"")</f>
        <v>-4.1900000000000004</v>
      </c>
      <c r="AG30" s="434">
        <f>IFERROR(INDEX(AVGGroup!$D$5:$D$21,MATCH(Risk7_PlusY67!$H30,AVGGroup!$C$5:$C$21,0)),"")</f>
        <v>-5.99</v>
      </c>
      <c r="AH30" s="434">
        <f>IFERROR(INDEX(Raw_DATA!M:M,MATCH(Risk7_PlusY67!$D30,Raw_DATA!$A:$A,0)),"")</f>
        <v>-9.18</v>
      </c>
      <c r="AI30" s="435">
        <f>IFERROR(INDEX(AVGGroup!$F$5:$F$21,MATCH(Risk7_PlusY67!$H30,AVGGroup!$C$5:$C$21,0)),"")</f>
        <v>-10.86</v>
      </c>
      <c r="AJ30" s="401">
        <f>IFERROR(INDEX(Raw_DATA!N:N,MATCH(Risk7_PlusY67!$D30,Raw_DATA!$A:$A,0)),"")</f>
        <v>258</v>
      </c>
      <c r="AK30" s="401">
        <f>IFERROR(INDEX(Raw_DATA!O:O,MATCH(Risk7_PlusY67!$D30,Raw_DATA!$A:$A,0)),"")</f>
        <v>54</v>
      </c>
      <c r="AL30" s="401">
        <f>IFERROR(INDEX(Raw_DATA!P:P,MATCH(Risk7_PlusY67!$D30,Raw_DATA!$A:$A,0)),"")</f>
        <v>44</v>
      </c>
      <c r="AM30" s="401">
        <f>IFERROR(INDEX(Raw_DATA!Q:Q,MATCH(Risk7_PlusY67!$D30,Raw_DATA!$A:$A,0)),"")</f>
        <v>206</v>
      </c>
      <c r="AN30" s="401">
        <f>IFERROR(INDEX(Raw_DATA!R:R,MATCH(Risk7_PlusY67!$D30,Raw_DATA!$A:$A,0)),"")</f>
        <v>51</v>
      </c>
      <c r="AO30" s="407"/>
      <c r="AP30" s="411" t="b">
        <f>AB30=AY30</f>
        <v>1</v>
      </c>
      <c r="AQ30" s="340">
        <f t="shared" si="13"/>
        <v>1</v>
      </c>
      <c r="AR30" s="123">
        <f t="shared" si="14"/>
        <v>1</v>
      </c>
      <c r="AS30" s="123">
        <f t="shared" si="15"/>
        <v>1</v>
      </c>
      <c r="AT30" s="123">
        <f>IF(OR(AND((K30&lt;0.8),(BE30&gt;180)),AND((K30&lt;0.8),(BE30&lt;10)),AND((K30&gt;=0.8),(BE30&lt;10)),AND((K30&gt;=0.8),(BE30&gt;90))),0,1)</f>
        <v>0</v>
      </c>
      <c r="AU30" s="123">
        <f t="shared" si="16"/>
        <v>1</v>
      </c>
      <c r="AV30" s="123">
        <f t="shared" si="17"/>
        <v>1</v>
      </c>
      <c r="AW30" s="123">
        <f t="shared" si="18"/>
        <v>0</v>
      </c>
      <c r="AX30" s="123">
        <f t="shared" si="19"/>
        <v>1</v>
      </c>
      <c r="AY30" s="416" t="str">
        <f t="shared" si="20"/>
        <v>B</v>
      </c>
      <c r="AZ30" s="416" t="str">
        <f>R30&amp;AY30</f>
        <v>3B</v>
      </c>
      <c r="BA30" s="417">
        <f>IFERROR(INDEX(Raw_DATA!L:L,MATCH(Risk7_PlusY67!$D30,Raw_DATA!$A:$A,0)),"")</f>
        <v>-4.1900000000000004</v>
      </c>
      <c r="BB30" s="417">
        <f>IFERROR(INDEX(AVGGroup!$H$5:$H$21,MATCH(Risk7_PlusY67!$BJ30,AVGGroup!$C$5:$C$21,0)),"")</f>
        <v>-5.99</v>
      </c>
      <c r="BC30" s="417">
        <f>IFERROR(INDEX(Raw_DATA!M:M,MATCH(Risk7_PlusY67!$D30,Raw_DATA!$A:$A,0)),"")</f>
        <v>-9.18</v>
      </c>
      <c r="BD30" s="418">
        <f>IFERROR(INDEX(AVGGroup!$J$5:$J$21,MATCH(Risk7_PlusY67!$BJ30,AVGGroup!$C$5:$C$21,0)),"")</f>
        <v>-10.86</v>
      </c>
      <c r="BE30" s="407">
        <f>IFERROR(INDEX(Raw_DATA!N:N,MATCH(Risk7_PlusY67!$D30,Raw_DATA!$A:$A,0)),"")</f>
        <v>258</v>
      </c>
      <c r="BF30" s="407">
        <f>IFERROR(INDEX(Raw_DATA!O:O,MATCH(Risk7_PlusY67!$D30,Raw_DATA!$A:$A,0)),"")</f>
        <v>54</v>
      </c>
      <c r="BG30" s="407">
        <f>IFERROR(INDEX(Raw_DATA!P:P,MATCH(Risk7_PlusY67!$D30,Raw_DATA!$A:$A,0)),"")</f>
        <v>44</v>
      </c>
      <c r="BH30" s="407">
        <f>IFERROR(INDEX(Raw_DATA!Q:Q,MATCH(Risk7_PlusY67!$D30,Raw_DATA!$A:$A,0)),"")</f>
        <v>206</v>
      </c>
      <c r="BI30" s="407">
        <f>IFERROR(INDEX(Raw_DATA!R:R,MATCH(Risk7_PlusY67!$D30,Raw_DATA!$A:$A,0)),"")</f>
        <v>51</v>
      </c>
      <c r="BJ30" s="124" t="str">
        <f>INDEX('Org2567'!$BM:$BM,MATCH(Risk7_PlusY67!D30,'Org2567'!$D:$D,0))</f>
        <v>รพช.F1 P50,000-100,000</v>
      </c>
    </row>
    <row r="31" spans="1:62" x14ac:dyDescent="0.7">
      <c r="A31" s="206">
        <f>IF(ISBLANK(D31),"",COUNTA($D$3:D31))</f>
        <v>29</v>
      </c>
      <c r="B31" s="207">
        <f>IFERROR(INDEX(ID!$E:$E,MATCH(Risk7_PlusY67!$D31,ID!$A:$A,0)),"")</f>
        <v>1</v>
      </c>
      <c r="C31" s="207" t="str">
        <f>IFERROR(INDEX(ID!$I:$I,MATCH(Risk7_PlusY67!$D31,ID!$A:$A,0)),"")</f>
        <v>เชียงใหม่</v>
      </c>
      <c r="D31" s="295" t="s">
        <v>50</v>
      </c>
      <c r="E31" s="207" t="str">
        <f>IFERROR(INDEX(ID!$C:$C,MATCH(Risk7_PlusY67!$D31,ID!$A:$A,0)),"")</f>
        <v>พร้าว,รพช.</v>
      </c>
      <c r="F31" s="207" t="str">
        <f>IFERROR(INDEX(ID!$G:$G,MATCH(Risk7_PlusY67!$D31,ID!$A:$A,0)),"")</f>
        <v>รพช.</v>
      </c>
      <c r="G31" s="206">
        <f>IFERROR(INDEX(ID!$J:$J,MATCH(Risk7_PlusY67!$D31,ID!$A:$A,0)),"")</f>
        <v>60</v>
      </c>
      <c r="H31" s="208" t="str">
        <f>IFERROR(INDEX(ID!$P:$P,MATCH(Risk7_PlusY67!$D31,ID!$A:$A,0)),"")</f>
        <v>รพช.F2 P30,000-60,000</v>
      </c>
      <c r="I31" s="209">
        <f>IFERROR(INDEX(Raw_DATA!E:E,MATCH(Risk7_PlusY67!$D31,Raw_DATA!$A:$A,0)),"")</f>
        <v>1.41</v>
      </c>
      <c r="J31" s="209">
        <f>IFERROR(INDEX(Raw_DATA!F:F,MATCH(Risk7_PlusY67!$D31,Raw_DATA!$A:$A,0)),"")</f>
        <v>1.35</v>
      </c>
      <c r="K31" s="209">
        <f>IFERROR(INDEX(Raw_DATA!G:G,MATCH(Risk7_PlusY67!$D31,Raw_DATA!$A:$A,0)),"")</f>
        <v>0.63</v>
      </c>
      <c r="L31" s="209">
        <f>IFERROR(INDEX(Raw_DATA!H:H,MATCH(Risk7_PlusY67!$D31,Raw_DATA!$A:$A,0)),"")</f>
        <v>10200701.390000001</v>
      </c>
      <c r="M31" s="210">
        <f>IFERROR(INDEX(Raw_DATA!I:I,MATCH(Risk7_PlusY67!$D31,Raw_DATA!$A:$A,0)),"")</f>
        <v>-2786365.04</v>
      </c>
      <c r="N31" s="206">
        <f t="shared" si="0"/>
        <v>2</v>
      </c>
      <c r="O31" s="206">
        <f t="shared" si="1"/>
        <v>1</v>
      </c>
      <c r="P31" s="206">
        <f t="shared" si="2"/>
        <v>0</v>
      </c>
      <c r="Q31" s="211">
        <f t="shared" si="3"/>
        <v>43.9</v>
      </c>
      <c r="R31" s="206">
        <f t="shared" si="4"/>
        <v>3</v>
      </c>
      <c r="S31" s="212">
        <f>IFERROR(INDEX(Raw_DATA!J:J,MATCH(Risk7_PlusY67!$D31,Raw_DATA!$A:$A,0)),"")</f>
        <v>1093344.08</v>
      </c>
      <c r="T31" s="213">
        <f>IFERROR(INDEX(Raw_DATA!K:K,MATCH(Risk7_PlusY67!$D31,Raw_DATA!$A:$A,0)),"")</f>
        <v>-9216124.4700000007</v>
      </c>
      <c r="U31" s="214">
        <f t="shared" si="5"/>
        <v>1</v>
      </c>
      <c r="V31" s="214">
        <f t="shared" si="6"/>
        <v>1</v>
      </c>
      <c r="W31" s="214">
        <f>IF(OR(AND((K31&lt;0.8),(AJ31&gt;180)),AND((K31&lt;0.8),(AJ31&lt;10)),AND((K31&gt;=0.8),(AJ31&lt;10)),AND((K31&gt;=0.8),(AJ31&gt;90))),0,1)</f>
        <v>0</v>
      </c>
      <c r="X31" s="214">
        <f t="shared" si="7"/>
        <v>1</v>
      </c>
      <c r="Y31" s="214">
        <f t="shared" si="8"/>
        <v>1</v>
      </c>
      <c r="Z31" s="214">
        <f t="shared" si="9"/>
        <v>0</v>
      </c>
      <c r="AA31" s="214">
        <f t="shared" si="10"/>
        <v>1</v>
      </c>
      <c r="AB31" s="215" t="str">
        <f t="shared" si="11"/>
        <v>B</v>
      </c>
      <c r="AC31" s="215" t="str">
        <f t="shared" si="12"/>
        <v>3B</v>
      </c>
      <c r="AD31" s="216"/>
      <c r="AE31" s="216"/>
      <c r="AF31" s="434">
        <f>IFERROR(INDEX(Raw_DATA!L:L,MATCH(Risk7_PlusY67!$D31,Raw_DATA!$A:$A,0)),"")</f>
        <v>0.88</v>
      </c>
      <c r="AG31" s="434">
        <f>IFERROR(INDEX(AVGGroup!$D$5:$D$21,MATCH(Risk7_PlusY67!$H31,AVGGroup!$C$5:$C$21,0)),"")</f>
        <v>-4.37</v>
      </c>
      <c r="AH31" s="434">
        <f>IFERROR(INDEX(Raw_DATA!M:M,MATCH(Risk7_PlusY67!$D31,Raw_DATA!$A:$A,0)),"")</f>
        <v>-3.6</v>
      </c>
      <c r="AI31" s="435">
        <f>IFERROR(INDEX(AVGGroup!$F$5:$F$21,MATCH(Risk7_PlusY67!$H31,AVGGroup!$C$5:$C$21,0)),"")</f>
        <v>-9.19</v>
      </c>
      <c r="AJ31" s="401">
        <f>IFERROR(INDEX(Raw_DATA!N:N,MATCH(Risk7_PlusY67!$D31,Raw_DATA!$A:$A,0)),"")</f>
        <v>226</v>
      </c>
      <c r="AK31" s="401">
        <f>IFERROR(INDEX(Raw_DATA!O:O,MATCH(Risk7_PlusY67!$D31,Raw_DATA!$A:$A,0)),"")</f>
        <v>57</v>
      </c>
      <c r="AL31" s="401">
        <f>IFERROR(INDEX(Raw_DATA!P:P,MATCH(Risk7_PlusY67!$D31,Raw_DATA!$A:$A,0)),"")</f>
        <v>54</v>
      </c>
      <c r="AM31" s="401">
        <f>IFERROR(INDEX(Raw_DATA!Q:Q,MATCH(Risk7_PlusY67!$D31,Raw_DATA!$A:$A,0)),"")</f>
        <v>182</v>
      </c>
      <c r="AN31" s="401">
        <f>IFERROR(INDEX(Raw_DATA!R:R,MATCH(Risk7_PlusY67!$D31,Raw_DATA!$A:$A,0)),"")</f>
        <v>28</v>
      </c>
      <c r="AO31" s="407"/>
      <c r="AP31" s="411" t="b">
        <f>AB31=AY31</f>
        <v>1</v>
      </c>
      <c r="AQ31" s="340">
        <f t="shared" si="13"/>
        <v>1</v>
      </c>
      <c r="AR31" s="123">
        <f t="shared" si="14"/>
        <v>1</v>
      </c>
      <c r="AS31" s="123">
        <f t="shared" si="15"/>
        <v>1</v>
      </c>
      <c r="AT31" s="123">
        <f>IF(OR(AND((K31&lt;0.8),(BE31&gt;180)),AND((K31&lt;0.8),(BE31&lt;10)),AND((K31&gt;=0.8),(BE31&lt;10)),AND((K31&gt;=0.8),(BE31&gt;90))),0,1)</f>
        <v>0</v>
      </c>
      <c r="AU31" s="123">
        <f t="shared" si="16"/>
        <v>1</v>
      </c>
      <c r="AV31" s="123">
        <f t="shared" si="17"/>
        <v>1</v>
      </c>
      <c r="AW31" s="123">
        <f t="shared" si="18"/>
        <v>0</v>
      </c>
      <c r="AX31" s="123">
        <f t="shared" si="19"/>
        <v>1</v>
      </c>
      <c r="AY31" s="416" t="str">
        <f t="shared" si="20"/>
        <v>B</v>
      </c>
      <c r="AZ31" s="416" t="str">
        <f>R31&amp;AY31</f>
        <v>3B</v>
      </c>
      <c r="BA31" s="417">
        <f>IFERROR(INDEX(Raw_DATA!L:L,MATCH(Risk7_PlusY67!$D31,Raw_DATA!$A:$A,0)),"")</f>
        <v>0.88</v>
      </c>
      <c r="BB31" s="417">
        <f>IFERROR(INDEX(AVGGroup!$H$5:$H$21,MATCH(Risk7_PlusY67!$BJ31,AVGGroup!$C$5:$C$21,0)),"")</f>
        <v>-3.95</v>
      </c>
      <c r="BC31" s="417">
        <f>IFERROR(INDEX(Raw_DATA!M:M,MATCH(Risk7_PlusY67!$D31,Raw_DATA!$A:$A,0)),"")</f>
        <v>-3.6</v>
      </c>
      <c r="BD31" s="418">
        <f>IFERROR(INDEX(AVGGroup!$J$5:$J$21,MATCH(Risk7_PlusY67!$BJ31,AVGGroup!$C$5:$C$21,0)),"")</f>
        <v>-8.8800000000000008</v>
      </c>
      <c r="BE31" s="407">
        <f>IFERROR(INDEX(Raw_DATA!N:N,MATCH(Risk7_PlusY67!$D31,Raw_DATA!$A:$A,0)),"")</f>
        <v>226</v>
      </c>
      <c r="BF31" s="407">
        <f>IFERROR(INDEX(Raw_DATA!O:O,MATCH(Risk7_PlusY67!$D31,Raw_DATA!$A:$A,0)),"")</f>
        <v>57</v>
      </c>
      <c r="BG31" s="407">
        <f>IFERROR(INDEX(Raw_DATA!P:P,MATCH(Risk7_PlusY67!$D31,Raw_DATA!$A:$A,0)),"")</f>
        <v>54</v>
      </c>
      <c r="BH31" s="407">
        <f>IFERROR(INDEX(Raw_DATA!Q:Q,MATCH(Risk7_PlusY67!$D31,Raw_DATA!$A:$A,0)),"")</f>
        <v>182</v>
      </c>
      <c r="BI31" s="407">
        <f>IFERROR(INDEX(Raw_DATA!R:R,MATCH(Risk7_PlusY67!$D31,Raw_DATA!$A:$A,0)),"")</f>
        <v>28</v>
      </c>
      <c r="BJ31" s="124" t="str">
        <f>INDEX('Org2567'!$BM:$BM,MATCH(Risk7_PlusY67!D31,'Org2567'!$D:$D,0))</f>
        <v>รพช.F2 P30,000-60,000</v>
      </c>
    </row>
    <row r="32" spans="1:62" x14ac:dyDescent="0.7">
      <c r="A32" s="206">
        <f>IF(ISBLANK(D32),"",COUNTA($D$3:D32))</f>
        <v>30</v>
      </c>
      <c r="B32" s="207">
        <f>IFERROR(INDEX(ID!$E:$E,MATCH(Risk7_PlusY67!$D32,ID!$A:$A,0)),"")</f>
        <v>1</v>
      </c>
      <c r="C32" s="207" t="str">
        <f>IFERROR(INDEX(ID!$I:$I,MATCH(Risk7_PlusY67!$D32,ID!$A:$A,0)),"")</f>
        <v>เชียงใหม่</v>
      </c>
      <c r="D32" s="295" t="s">
        <v>51</v>
      </c>
      <c r="E32" s="207" t="str">
        <f>IFERROR(INDEX(ID!$C:$C,MATCH(Risk7_PlusY67!$D32,ID!$A:$A,0)),"")</f>
        <v>สันป่าตอง,รพท.</v>
      </c>
      <c r="F32" s="207" t="str">
        <f>IFERROR(INDEX(ID!$G:$G,MATCH(Risk7_PlusY67!$D32,ID!$A:$A,0)),"")</f>
        <v>รพท.</v>
      </c>
      <c r="G32" s="206">
        <f>IFERROR(INDEX(ID!$J:$J,MATCH(Risk7_PlusY67!$D32,ID!$A:$A,0)),"")</f>
        <v>196</v>
      </c>
      <c r="H32" s="208" t="str">
        <f>IFERROR(INDEX(ID!$P:$P,MATCH(Risk7_PlusY67!$D32,ID!$A:$A,0)),"")</f>
        <v>รพท.M1 B&gt;200</v>
      </c>
      <c r="I32" s="209">
        <f>IFERROR(INDEX(Raw_DATA!E:E,MATCH(Risk7_PlusY67!$D32,Raw_DATA!$A:$A,0)),"")</f>
        <v>1.1100000000000001</v>
      </c>
      <c r="J32" s="209">
        <f>IFERROR(INDEX(Raw_DATA!F:F,MATCH(Risk7_PlusY67!$D32,Raw_DATA!$A:$A,0)),"")</f>
        <v>1.03</v>
      </c>
      <c r="K32" s="209">
        <f>IFERROR(INDEX(Raw_DATA!G:G,MATCH(Risk7_PlusY67!$D32,Raw_DATA!$A:$A,0)),"")</f>
        <v>0.5</v>
      </c>
      <c r="L32" s="209">
        <f>IFERROR(INDEX(Raw_DATA!H:H,MATCH(Risk7_PlusY67!$D32,Raw_DATA!$A:$A,0)),"")</f>
        <v>22415691.43</v>
      </c>
      <c r="M32" s="210">
        <f>IFERROR(INDEX(Raw_DATA!I:I,MATCH(Risk7_PlusY67!$D32,Raw_DATA!$A:$A,0)),"")</f>
        <v>40748827.990000002</v>
      </c>
      <c r="N32" s="206">
        <f t="shared" si="0"/>
        <v>2</v>
      </c>
      <c r="O32" s="206">
        <f t="shared" si="1"/>
        <v>0</v>
      </c>
      <c r="P32" s="206">
        <f t="shared" si="2"/>
        <v>0</v>
      </c>
      <c r="Q32" s="211" t="str">
        <f t="shared" si="3"/>
        <v/>
      </c>
      <c r="R32" s="206">
        <f t="shared" si="4"/>
        <v>2</v>
      </c>
      <c r="S32" s="212">
        <f>IFERROR(INDEX(Raw_DATA!J:J,MATCH(Risk7_PlusY67!$D32,Raw_DATA!$A:$A,0)),"")</f>
        <v>61967117.57</v>
      </c>
      <c r="T32" s="213">
        <f>IFERROR(INDEX(Raw_DATA!K:K,MATCH(Risk7_PlusY67!$D32,Raw_DATA!$A:$A,0)),"")</f>
        <v>-101887806.61</v>
      </c>
      <c r="U32" s="214">
        <f t="shared" si="5"/>
        <v>1</v>
      </c>
      <c r="V32" s="214">
        <f t="shared" si="6"/>
        <v>1</v>
      </c>
      <c r="W32" s="214">
        <f>IF(OR(AND((K32&lt;0.8),(AJ32&gt;180)),AND((K32&lt;0.8),(AJ32&lt;10)),AND((K32&gt;=0.8),(AJ32&lt;10)),AND((K32&gt;=0.8),(AJ32&gt;90))),0,1)</f>
        <v>0</v>
      </c>
      <c r="X32" s="214">
        <f t="shared" si="7"/>
        <v>1</v>
      </c>
      <c r="Y32" s="214">
        <f t="shared" si="8"/>
        <v>1</v>
      </c>
      <c r="Z32" s="214">
        <f t="shared" si="9"/>
        <v>0</v>
      </c>
      <c r="AA32" s="214">
        <f t="shared" si="10"/>
        <v>1</v>
      </c>
      <c r="AB32" s="215" t="str">
        <f t="shared" si="11"/>
        <v>B</v>
      </c>
      <c r="AC32" s="215" t="str">
        <f t="shared" si="12"/>
        <v>2B</v>
      </c>
      <c r="AD32" s="216"/>
      <c r="AE32" s="216"/>
      <c r="AF32" s="434">
        <f>IFERROR(INDEX(Raw_DATA!L:L,MATCH(Risk7_PlusY67!$D32,Raw_DATA!$A:$A,0)),"")</f>
        <v>11.22</v>
      </c>
      <c r="AG32" s="434">
        <f>IFERROR(INDEX(AVGGroup!$D$5:$D$21,MATCH(Risk7_PlusY67!$H32,AVGGroup!$C$5:$C$21,0)),"")</f>
        <v>3.38</v>
      </c>
      <c r="AH32" s="434">
        <f>IFERROR(INDEX(Raw_DATA!M:M,MATCH(Risk7_PlusY67!$D32,Raw_DATA!$A:$A,0)),"")</f>
        <v>12.65</v>
      </c>
      <c r="AI32" s="435">
        <f>IFERROR(INDEX(AVGGroup!$F$5:$F$21,MATCH(Risk7_PlusY67!$H32,AVGGroup!$C$5:$C$21,0)),"")</f>
        <v>0.04</v>
      </c>
      <c r="AJ32" s="401">
        <f>IFERROR(INDEX(Raw_DATA!N:N,MATCH(Risk7_PlusY67!$D32,Raw_DATA!$A:$A,0)),"")</f>
        <v>258</v>
      </c>
      <c r="AK32" s="401">
        <f>IFERROR(INDEX(Raw_DATA!O:O,MATCH(Risk7_PlusY67!$D32,Raw_DATA!$A:$A,0)),"")</f>
        <v>59</v>
      </c>
      <c r="AL32" s="401">
        <f>IFERROR(INDEX(Raw_DATA!P:P,MATCH(Risk7_PlusY67!$D32,Raw_DATA!$A:$A,0)),"")</f>
        <v>35</v>
      </c>
      <c r="AM32" s="401">
        <f>IFERROR(INDEX(Raw_DATA!Q:Q,MATCH(Risk7_PlusY67!$D32,Raw_DATA!$A:$A,0)),"")</f>
        <v>238</v>
      </c>
      <c r="AN32" s="401">
        <f>IFERROR(INDEX(Raw_DATA!R:R,MATCH(Risk7_PlusY67!$D32,Raw_DATA!$A:$A,0)),"")</f>
        <v>36</v>
      </c>
      <c r="AO32" s="407"/>
      <c r="AP32" s="411" t="b">
        <f>AB32=AY32</f>
        <v>1</v>
      </c>
      <c r="AQ32" s="340">
        <f t="shared" si="13"/>
        <v>0</v>
      </c>
      <c r="AR32" s="123">
        <f t="shared" si="14"/>
        <v>1</v>
      </c>
      <c r="AS32" s="123">
        <f t="shared" si="15"/>
        <v>1</v>
      </c>
      <c r="AT32" s="123">
        <f>IF(OR(AND((K32&lt;0.8),(BE32&gt;180)),AND((K32&lt;0.8),(BE32&lt;10)),AND((K32&gt;=0.8),(BE32&lt;10)),AND((K32&gt;=0.8),(BE32&gt;90))),0,1)</f>
        <v>0</v>
      </c>
      <c r="AU32" s="123">
        <f t="shared" si="16"/>
        <v>1</v>
      </c>
      <c r="AV32" s="123">
        <f t="shared" si="17"/>
        <v>1</v>
      </c>
      <c r="AW32" s="123">
        <f t="shared" si="18"/>
        <v>0</v>
      </c>
      <c r="AX32" s="123">
        <f t="shared" si="19"/>
        <v>1</v>
      </c>
      <c r="AY32" s="416" t="str">
        <f t="shared" si="20"/>
        <v>B</v>
      </c>
      <c r="AZ32" s="416" t="str">
        <f>R32&amp;AY32</f>
        <v>2B</v>
      </c>
      <c r="BA32" s="417">
        <f>IFERROR(INDEX(Raw_DATA!L:L,MATCH(Risk7_PlusY67!$D32,Raw_DATA!$A:$A,0)),"")</f>
        <v>11.22</v>
      </c>
      <c r="BB32" s="417">
        <f>IFERROR(INDEX(AVGGroup!$H$5:$H$21,MATCH(Risk7_PlusY67!$BJ32,AVGGroup!$C$5:$C$21,0)),"")</f>
        <v>2.06</v>
      </c>
      <c r="BC32" s="417">
        <f>IFERROR(INDEX(Raw_DATA!M:M,MATCH(Risk7_PlusY67!$D32,Raw_DATA!$A:$A,0)),"")</f>
        <v>12.65</v>
      </c>
      <c r="BD32" s="418">
        <f>IFERROR(INDEX(AVGGroup!$J$5:$J$21,MATCH(Risk7_PlusY67!$BJ32,AVGGroup!$C$5:$C$21,0)),"")</f>
        <v>-1.4</v>
      </c>
      <c r="BE32" s="407">
        <f>IFERROR(INDEX(Raw_DATA!N:N,MATCH(Risk7_PlusY67!$D32,Raw_DATA!$A:$A,0)),"")</f>
        <v>258</v>
      </c>
      <c r="BF32" s="407">
        <f>IFERROR(INDEX(Raw_DATA!O:O,MATCH(Risk7_PlusY67!$D32,Raw_DATA!$A:$A,0)),"")</f>
        <v>59</v>
      </c>
      <c r="BG32" s="407">
        <f>IFERROR(INDEX(Raw_DATA!P:P,MATCH(Risk7_PlusY67!$D32,Raw_DATA!$A:$A,0)),"")</f>
        <v>35</v>
      </c>
      <c r="BH32" s="407">
        <f>IFERROR(INDEX(Raw_DATA!Q:Q,MATCH(Risk7_PlusY67!$D32,Raw_DATA!$A:$A,0)),"")</f>
        <v>238</v>
      </c>
      <c r="BI32" s="407">
        <f>IFERROR(INDEX(Raw_DATA!R:R,MATCH(Risk7_PlusY67!$D32,Raw_DATA!$A:$A,0)),"")</f>
        <v>36</v>
      </c>
      <c r="BJ32" s="124" t="str">
        <f>INDEX('Org2567'!$BM:$BM,MATCH(Risk7_PlusY67!D32,'Org2567'!$D:$D,0))</f>
        <v>รพท.M1 B&lt;=200</v>
      </c>
    </row>
    <row r="33" spans="1:62" x14ac:dyDescent="0.7">
      <c r="A33" s="206">
        <f>IF(ISBLANK(D33),"",COUNTA($D$3:D33))</f>
        <v>31</v>
      </c>
      <c r="B33" s="207">
        <f>IFERROR(INDEX(ID!$E:$E,MATCH(Risk7_PlusY67!$D33,ID!$A:$A,0)),"")</f>
        <v>1</v>
      </c>
      <c r="C33" s="207" t="str">
        <f>IFERROR(INDEX(ID!$I:$I,MATCH(Risk7_PlusY67!$D33,ID!$A:$A,0)),"")</f>
        <v>เชียงใหม่</v>
      </c>
      <c r="D33" s="295" t="s">
        <v>52</v>
      </c>
      <c r="E33" s="207" t="str">
        <f>IFERROR(INDEX(ID!$C:$C,MATCH(Risk7_PlusY67!$D33,ID!$A:$A,0)),"")</f>
        <v>สันกำแพง,รพช.</v>
      </c>
      <c r="F33" s="207" t="str">
        <f>IFERROR(INDEX(ID!$G:$G,MATCH(Risk7_PlusY67!$D33,ID!$A:$A,0)),"")</f>
        <v>รพช.</v>
      </c>
      <c r="G33" s="206">
        <f>IFERROR(INDEX(ID!$J:$J,MATCH(Risk7_PlusY67!$D33,ID!$A:$A,0)),"")</f>
        <v>50</v>
      </c>
      <c r="H33" s="208" t="str">
        <f>IFERROR(INDEX(ID!$P:$P,MATCH(Risk7_PlusY67!$D33,ID!$A:$A,0)),"")</f>
        <v>รพช.F2 P30,000-60,000</v>
      </c>
      <c r="I33" s="209">
        <f>IFERROR(INDEX(Raw_DATA!E:E,MATCH(Risk7_PlusY67!$D33,Raw_DATA!$A:$A,0)),"")</f>
        <v>1.21</v>
      </c>
      <c r="J33" s="209">
        <f>IFERROR(INDEX(Raw_DATA!F:F,MATCH(Risk7_PlusY67!$D33,Raw_DATA!$A:$A,0)),"")</f>
        <v>1.1000000000000001</v>
      </c>
      <c r="K33" s="209">
        <f>IFERROR(INDEX(Raw_DATA!G:G,MATCH(Risk7_PlusY67!$D33,Raw_DATA!$A:$A,0)),"")</f>
        <v>0.79</v>
      </c>
      <c r="L33" s="209">
        <f>IFERROR(INDEX(Raw_DATA!H:H,MATCH(Risk7_PlusY67!$D33,Raw_DATA!$A:$A,0)),"")</f>
        <v>7046210.5599999996</v>
      </c>
      <c r="M33" s="210">
        <f>IFERROR(INDEX(Raw_DATA!I:I,MATCH(Risk7_PlusY67!$D33,Raw_DATA!$A:$A,0)),"")</f>
        <v>-12678067</v>
      </c>
      <c r="N33" s="206">
        <f t="shared" si="0"/>
        <v>2</v>
      </c>
      <c r="O33" s="206">
        <f t="shared" si="1"/>
        <v>1</v>
      </c>
      <c r="P33" s="206">
        <f t="shared" si="2"/>
        <v>0</v>
      </c>
      <c r="Q33" s="211">
        <f t="shared" si="3"/>
        <v>6.6</v>
      </c>
      <c r="R33" s="206">
        <f t="shared" si="4"/>
        <v>3</v>
      </c>
      <c r="S33" s="212">
        <f>IFERROR(INDEX(Raw_DATA!J:J,MATCH(Risk7_PlusY67!$D33,Raw_DATA!$A:$A,0)),"")</f>
        <v>-12615556.15</v>
      </c>
      <c r="T33" s="213">
        <f>IFERROR(INDEX(Raw_DATA!K:K,MATCH(Risk7_PlusY67!$D33,Raw_DATA!$A:$A,0)),"")</f>
        <v>-7313994.4299999997</v>
      </c>
      <c r="U33" s="214">
        <f t="shared" si="5"/>
        <v>0</v>
      </c>
      <c r="V33" s="214">
        <f t="shared" si="6"/>
        <v>0</v>
      </c>
      <c r="W33" s="214">
        <f>IF(OR(AND((K33&lt;0.8),(AJ33&gt;180)),AND((K33&lt;0.8),(AJ33&lt;10)),AND((K33&gt;=0.8),(AJ33&lt;10)),AND((K33&gt;=0.8),(AJ33&gt;90))),0,1)</f>
        <v>0</v>
      </c>
      <c r="X33" s="214">
        <f t="shared" si="7"/>
        <v>1</v>
      </c>
      <c r="Y33" s="214">
        <f t="shared" si="8"/>
        <v>1</v>
      </c>
      <c r="Z33" s="214">
        <f t="shared" si="9"/>
        <v>0</v>
      </c>
      <c r="AA33" s="214">
        <f t="shared" si="10"/>
        <v>0</v>
      </c>
      <c r="AB33" s="215" t="str">
        <f t="shared" si="11"/>
        <v>C-</v>
      </c>
      <c r="AC33" s="215" t="str">
        <f t="shared" si="12"/>
        <v>3C-</v>
      </c>
      <c r="AD33" s="216"/>
      <c r="AE33" s="216"/>
      <c r="AF33" s="434">
        <f>IFERROR(INDEX(Raw_DATA!L:L,MATCH(Risk7_PlusY67!$D33,Raw_DATA!$A:$A,0)),"")</f>
        <v>-8.6300000000000008</v>
      </c>
      <c r="AG33" s="434">
        <f>IFERROR(INDEX(AVGGroup!$D$5:$D$21,MATCH(Risk7_PlusY67!$H33,AVGGroup!$C$5:$C$21,0)),"")</f>
        <v>-4.37</v>
      </c>
      <c r="AH33" s="434">
        <f>IFERROR(INDEX(Raw_DATA!M:M,MATCH(Risk7_PlusY67!$D33,Raw_DATA!$A:$A,0)),"")</f>
        <v>-11.52</v>
      </c>
      <c r="AI33" s="435">
        <f>IFERROR(INDEX(AVGGroup!$F$5:$F$21,MATCH(Risk7_PlusY67!$H33,AVGGroup!$C$5:$C$21,0)),"")</f>
        <v>-9.19</v>
      </c>
      <c r="AJ33" s="401">
        <f>IFERROR(INDEX(Raw_DATA!N:N,MATCH(Risk7_PlusY67!$D33,Raw_DATA!$A:$A,0)),"")</f>
        <v>302</v>
      </c>
      <c r="AK33" s="401">
        <f>IFERROR(INDEX(Raw_DATA!O:O,MATCH(Risk7_PlusY67!$D33,Raw_DATA!$A:$A,0)),"")</f>
        <v>23</v>
      </c>
      <c r="AL33" s="401">
        <f>IFERROR(INDEX(Raw_DATA!P:P,MATCH(Risk7_PlusY67!$D33,Raw_DATA!$A:$A,0)),"")</f>
        <v>46</v>
      </c>
      <c r="AM33" s="401">
        <f>IFERROR(INDEX(Raw_DATA!Q:Q,MATCH(Risk7_PlusY67!$D33,Raw_DATA!$A:$A,0)),"")</f>
        <v>156</v>
      </c>
      <c r="AN33" s="401">
        <f>IFERROR(INDEX(Raw_DATA!R:R,MATCH(Risk7_PlusY67!$D33,Raw_DATA!$A:$A,0)),"")</f>
        <v>64</v>
      </c>
      <c r="AO33" s="407"/>
      <c r="AP33" s="411" t="b">
        <f>AB33=AY33</f>
        <v>1</v>
      </c>
      <c r="AQ33" s="340">
        <f t="shared" si="13"/>
        <v>1</v>
      </c>
      <c r="AR33" s="123">
        <f t="shared" si="14"/>
        <v>0</v>
      </c>
      <c r="AS33" s="123">
        <f t="shared" si="15"/>
        <v>0</v>
      </c>
      <c r="AT33" s="123">
        <f>IF(OR(AND((K33&lt;0.8),(BE33&gt;180)),AND((K33&lt;0.8),(BE33&lt;10)),AND((K33&gt;=0.8),(BE33&lt;10)),AND((K33&gt;=0.8),(BE33&gt;90))),0,1)</f>
        <v>0</v>
      </c>
      <c r="AU33" s="123">
        <f t="shared" si="16"/>
        <v>1</v>
      </c>
      <c r="AV33" s="123">
        <f t="shared" si="17"/>
        <v>1</v>
      </c>
      <c r="AW33" s="123">
        <f t="shared" si="18"/>
        <v>0</v>
      </c>
      <c r="AX33" s="123">
        <f t="shared" si="19"/>
        <v>0</v>
      </c>
      <c r="AY33" s="416" t="str">
        <f t="shared" si="20"/>
        <v>C-</v>
      </c>
      <c r="AZ33" s="416" t="str">
        <f>R33&amp;AY33</f>
        <v>3C-</v>
      </c>
      <c r="BA33" s="417">
        <f>IFERROR(INDEX(Raw_DATA!L:L,MATCH(Risk7_PlusY67!$D33,Raw_DATA!$A:$A,0)),"")</f>
        <v>-8.6300000000000008</v>
      </c>
      <c r="BB33" s="417">
        <f>IFERROR(INDEX(AVGGroup!$H$5:$H$21,MATCH(Risk7_PlusY67!$BJ33,AVGGroup!$C$5:$C$21,0)),"")</f>
        <v>-3.95</v>
      </c>
      <c r="BC33" s="417">
        <f>IFERROR(INDEX(Raw_DATA!M:M,MATCH(Risk7_PlusY67!$D33,Raw_DATA!$A:$A,0)),"")</f>
        <v>-11.52</v>
      </c>
      <c r="BD33" s="418">
        <f>IFERROR(INDEX(AVGGroup!$J$5:$J$21,MATCH(Risk7_PlusY67!$BJ33,AVGGroup!$C$5:$C$21,0)),"")</f>
        <v>-8.8800000000000008</v>
      </c>
      <c r="BE33" s="407">
        <f>IFERROR(INDEX(Raw_DATA!N:N,MATCH(Risk7_PlusY67!$D33,Raw_DATA!$A:$A,0)),"")</f>
        <v>302</v>
      </c>
      <c r="BF33" s="407">
        <f>IFERROR(INDEX(Raw_DATA!O:O,MATCH(Risk7_PlusY67!$D33,Raw_DATA!$A:$A,0)),"")</f>
        <v>23</v>
      </c>
      <c r="BG33" s="407">
        <f>IFERROR(INDEX(Raw_DATA!P:P,MATCH(Risk7_PlusY67!$D33,Raw_DATA!$A:$A,0)),"")</f>
        <v>46</v>
      </c>
      <c r="BH33" s="407">
        <f>IFERROR(INDEX(Raw_DATA!Q:Q,MATCH(Risk7_PlusY67!$D33,Raw_DATA!$A:$A,0)),"")</f>
        <v>156</v>
      </c>
      <c r="BI33" s="407">
        <f>IFERROR(INDEX(Raw_DATA!R:R,MATCH(Risk7_PlusY67!$D33,Raw_DATA!$A:$A,0)),"")</f>
        <v>64</v>
      </c>
      <c r="BJ33" s="124" t="str">
        <f>INDEX('Org2567'!$BM:$BM,MATCH(Risk7_PlusY67!D33,'Org2567'!$D:$D,0))</f>
        <v>รพช.F2 P30,000-60,000</v>
      </c>
    </row>
    <row r="34" spans="1:62" x14ac:dyDescent="0.7">
      <c r="A34" s="206">
        <f>IF(ISBLANK(D34),"",COUNTA($D$3:D34))</f>
        <v>32</v>
      </c>
      <c r="B34" s="207">
        <f>IFERROR(INDEX(ID!$E:$E,MATCH(Risk7_PlusY67!$D34,ID!$A:$A,0)),"")</f>
        <v>1</v>
      </c>
      <c r="C34" s="207" t="str">
        <f>IFERROR(INDEX(ID!$I:$I,MATCH(Risk7_PlusY67!$D34,ID!$A:$A,0)),"")</f>
        <v>เชียงใหม่</v>
      </c>
      <c r="D34" s="295" t="s">
        <v>53</v>
      </c>
      <c r="E34" s="207" t="str">
        <f>IFERROR(INDEX(ID!$C:$C,MATCH(Risk7_PlusY67!$D34,ID!$A:$A,0)),"")</f>
        <v>สันทราย,รพท.</v>
      </c>
      <c r="F34" s="207" t="str">
        <f>IFERROR(INDEX(ID!$G:$G,MATCH(Risk7_PlusY67!$D34,ID!$A:$A,0)),"")</f>
        <v>รพท.</v>
      </c>
      <c r="G34" s="206">
        <f>IFERROR(INDEX(ID!$J:$J,MATCH(Risk7_PlusY67!$D34,ID!$A:$A,0)),"")</f>
        <v>234</v>
      </c>
      <c r="H34" s="208" t="str">
        <f>IFERROR(INDEX(ID!$P:$P,MATCH(Risk7_PlusY67!$D34,ID!$A:$A,0)),"")</f>
        <v>รพท.M1 B&gt;200</v>
      </c>
      <c r="I34" s="209">
        <f>IFERROR(INDEX(Raw_DATA!E:E,MATCH(Risk7_PlusY67!$D34,Raw_DATA!$A:$A,0)),"")</f>
        <v>2.62</v>
      </c>
      <c r="J34" s="209">
        <f>IFERROR(INDEX(Raw_DATA!F:F,MATCH(Risk7_PlusY67!$D34,Raw_DATA!$A:$A,0)),"")</f>
        <v>2.42</v>
      </c>
      <c r="K34" s="209">
        <f>IFERROR(INDEX(Raw_DATA!G:G,MATCH(Risk7_PlusY67!$D34,Raw_DATA!$A:$A,0)),"")</f>
        <v>0.87</v>
      </c>
      <c r="L34" s="209">
        <f>IFERROR(INDEX(Raw_DATA!H:H,MATCH(Risk7_PlusY67!$D34,Raw_DATA!$A:$A,0)),"")</f>
        <v>175640391.55000001</v>
      </c>
      <c r="M34" s="210">
        <f>IFERROR(INDEX(Raw_DATA!I:I,MATCH(Risk7_PlusY67!$D34,Raw_DATA!$A:$A,0)),"")</f>
        <v>17433914.989999998</v>
      </c>
      <c r="N34" s="206">
        <f t="shared" si="0"/>
        <v>0</v>
      </c>
      <c r="O34" s="206">
        <f t="shared" si="1"/>
        <v>0</v>
      </c>
      <c r="P34" s="206">
        <f t="shared" si="2"/>
        <v>0</v>
      </c>
      <c r="Q34" s="211" t="str">
        <f t="shared" si="3"/>
        <v/>
      </c>
      <c r="R34" s="206">
        <f t="shared" si="4"/>
        <v>0</v>
      </c>
      <c r="S34" s="212">
        <f>IFERROR(INDEX(Raw_DATA!J:J,MATCH(Risk7_PlusY67!$D34,Raw_DATA!$A:$A,0)),"")</f>
        <v>15448798.279999999</v>
      </c>
      <c r="T34" s="213">
        <f>IFERROR(INDEX(Raw_DATA!K:K,MATCH(Risk7_PlusY67!$D34,Raw_DATA!$A:$A,0)),"")</f>
        <v>-14305455.16</v>
      </c>
      <c r="U34" s="214">
        <f t="shared" si="5"/>
        <v>0</v>
      </c>
      <c r="V34" s="214">
        <f t="shared" si="6"/>
        <v>1</v>
      </c>
      <c r="W34" s="214">
        <f>IF(OR(AND((K34&lt;0.8),(AJ34&gt;180)),AND((K34&lt;0.8),(AJ34&lt;10)),AND((K34&gt;=0.8),(AJ34&lt;10)),AND((K34&gt;=0.8),(AJ34&gt;90))),0,1)</f>
        <v>0</v>
      </c>
      <c r="X34" s="214">
        <f t="shared" si="7"/>
        <v>0</v>
      </c>
      <c r="Y34" s="214">
        <f t="shared" si="8"/>
        <v>1</v>
      </c>
      <c r="Z34" s="214">
        <f t="shared" si="9"/>
        <v>0</v>
      </c>
      <c r="AA34" s="214">
        <f t="shared" si="10"/>
        <v>1</v>
      </c>
      <c r="AB34" s="215" t="str">
        <f t="shared" si="11"/>
        <v>C</v>
      </c>
      <c r="AC34" s="215" t="str">
        <f t="shared" si="12"/>
        <v>0C</v>
      </c>
      <c r="AD34" s="216"/>
      <c r="AE34" s="216"/>
      <c r="AF34" s="434">
        <f>IFERROR(INDEX(Raw_DATA!L:L,MATCH(Risk7_PlusY67!$D34,Raw_DATA!$A:$A,0)),"")</f>
        <v>2.52</v>
      </c>
      <c r="AG34" s="434">
        <f>IFERROR(INDEX(AVGGroup!$D$5:$D$21,MATCH(Risk7_PlusY67!$H34,AVGGroup!$C$5:$C$21,0)),"")</f>
        <v>3.38</v>
      </c>
      <c r="AH34" s="434">
        <f>IFERROR(INDEX(Raw_DATA!M:M,MATCH(Risk7_PlusY67!$D34,Raw_DATA!$A:$A,0)),"")</f>
        <v>2.2400000000000002</v>
      </c>
      <c r="AI34" s="435">
        <f>IFERROR(INDEX(AVGGroup!$F$5:$F$21,MATCH(Risk7_PlusY67!$H34,AVGGroup!$C$5:$C$21,0)),"")</f>
        <v>0.04</v>
      </c>
      <c r="AJ34" s="401">
        <f>IFERROR(INDEX(Raw_DATA!N:N,MATCH(Risk7_PlusY67!$D34,Raw_DATA!$A:$A,0)),"")</f>
        <v>116</v>
      </c>
      <c r="AK34" s="401">
        <f>IFERROR(INDEX(Raw_DATA!O:O,MATCH(Risk7_PlusY67!$D34,Raw_DATA!$A:$A,0)),"")</f>
        <v>70</v>
      </c>
      <c r="AL34" s="401">
        <f>IFERROR(INDEX(Raw_DATA!P:P,MATCH(Risk7_PlusY67!$D34,Raw_DATA!$A:$A,0)),"")</f>
        <v>48</v>
      </c>
      <c r="AM34" s="401">
        <f>IFERROR(INDEX(Raw_DATA!Q:Q,MATCH(Risk7_PlusY67!$D34,Raw_DATA!$A:$A,0)),"")</f>
        <v>136</v>
      </c>
      <c r="AN34" s="401">
        <f>IFERROR(INDEX(Raw_DATA!R:R,MATCH(Risk7_PlusY67!$D34,Raw_DATA!$A:$A,0)),"")</f>
        <v>40</v>
      </c>
      <c r="AO34" s="407"/>
      <c r="AP34" s="411" t="b">
        <f>AB34=AY34</f>
        <v>1</v>
      </c>
      <c r="AQ34" s="340">
        <f t="shared" si="13"/>
        <v>0</v>
      </c>
      <c r="AR34" s="123">
        <f t="shared" si="14"/>
        <v>0</v>
      </c>
      <c r="AS34" s="123">
        <f t="shared" si="15"/>
        <v>1</v>
      </c>
      <c r="AT34" s="123">
        <f>IF(OR(AND((K34&lt;0.8),(BE34&gt;180)),AND((K34&lt;0.8),(BE34&lt;10)),AND((K34&gt;=0.8),(BE34&lt;10)),AND((K34&gt;=0.8),(BE34&gt;90))),0,1)</f>
        <v>0</v>
      </c>
      <c r="AU34" s="123">
        <f t="shared" si="16"/>
        <v>0</v>
      </c>
      <c r="AV34" s="123">
        <f t="shared" si="17"/>
        <v>1</v>
      </c>
      <c r="AW34" s="123">
        <f t="shared" si="18"/>
        <v>0</v>
      </c>
      <c r="AX34" s="123">
        <f t="shared" si="19"/>
        <v>1</v>
      </c>
      <c r="AY34" s="416" t="str">
        <f t="shared" si="20"/>
        <v>C</v>
      </c>
      <c r="AZ34" s="416" t="str">
        <f>R34&amp;AY34</f>
        <v>0C</v>
      </c>
      <c r="BA34" s="417">
        <f>IFERROR(INDEX(Raw_DATA!L:L,MATCH(Risk7_PlusY67!$D34,Raw_DATA!$A:$A,0)),"")</f>
        <v>2.52</v>
      </c>
      <c r="BB34" s="417">
        <f>IFERROR(INDEX(AVGGroup!$H$5:$H$21,MATCH(Risk7_PlusY67!$BJ34,AVGGroup!$C$5:$C$21,0)),"")</f>
        <v>3.88</v>
      </c>
      <c r="BC34" s="417">
        <f>IFERROR(INDEX(Raw_DATA!M:M,MATCH(Risk7_PlusY67!$D34,Raw_DATA!$A:$A,0)),"")</f>
        <v>2.2400000000000002</v>
      </c>
      <c r="BD34" s="418">
        <f>IFERROR(INDEX(AVGGroup!$J$5:$J$21,MATCH(Risk7_PlusY67!$BJ34,AVGGroup!$C$5:$C$21,0)),"")</f>
        <v>0.56999999999999995</v>
      </c>
      <c r="BE34" s="407">
        <f>IFERROR(INDEX(Raw_DATA!N:N,MATCH(Risk7_PlusY67!$D34,Raw_DATA!$A:$A,0)),"")</f>
        <v>116</v>
      </c>
      <c r="BF34" s="407">
        <f>IFERROR(INDEX(Raw_DATA!O:O,MATCH(Risk7_PlusY67!$D34,Raw_DATA!$A:$A,0)),"")</f>
        <v>70</v>
      </c>
      <c r="BG34" s="407">
        <f>IFERROR(INDEX(Raw_DATA!P:P,MATCH(Risk7_PlusY67!$D34,Raw_DATA!$A:$A,0)),"")</f>
        <v>48</v>
      </c>
      <c r="BH34" s="407">
        <f>IFERROR(INDEX(Raw_DATA!Q:Q,MATCH(Risk7_PlusY67!$D34,Raw_DATA!$A:$A,0)),"")</f>
        <v>136</v>
      </c>
      <c r="BI34" s="407">
        <f>IFERROR(INDEX(Raw_DATA!R:R,MATCH(Risk7_PlusY67!$D34,Raw_DATA!$A:$A,0)),"")</f>
        <v>40</v>
      </c>
      <c r="BJ34" s="124" t="str">
        <f>INDEX('Org2567'!$BM:$BM,MATCH(Risk7_PlusY67!D34,'Org2567'!$D:$D,0))</f>
        <v>รพท.M1 B&gt;200</v>
      </c>
    </row>
    <row r="35" spans="1:62" x14ac:dyDescent="0.7">
      <c r="A35" s="206">
        <f>IF(ISBLANK(D35),"",COUNTA($D$3:D35))</f>
        <v>33</v>
      </c>
      <c r="B35" s="207">
        <f>IFERROR(INDEX(ID!$E:$E,MATCH(Risk7_PlusY67!$D35,ID!$A:$A,0)),"")</f>
        <v>1</v>
      </c>
      <c r="C35" s="207" t="str">
        <f>IFERROR(INDEX(ID!$I:$I,MATCH(Risk7_PlusY67!$D35,ID!$A:$A,0)),"")</f>
        <v>เชียงใหม่</v>
      </c>
      <c r="D35" s="295" t="s">
        <v>54</v>
      </c>
      <c r="E35" s="207" t="str">
        <f>IFERROR(INDEX(ID!$C:$C,MATCH(Risk7_PlusY67!$D35,ID!$A:$A,0)),"")</f>
        <v>หางดง,รพช.</v>
      </c>
      <c r="F35" s="207" t="str">
        <f>IFERROR(INDEX(ID!$G:$G,MATCH(Risk7_PlusY67!$D35,ID!$A:$A,0)),"")</f>
        <v>รพช.</v>
      </c>
      <c r="G35" s="206">
        <f>IFERROR(INDEX(ID!$J:$J,MATCH(Risk7_PlusY67!$D35,ID!$A:$A,0)),"")</f>
        <v>90</v>
      </c>
      <c r="H35" s="208" t="str">
        <f>IFERROR(INDEX(ID!$P:$P,MATCH(Risk7_PlusY67!$D35,ID!$A:$A,0)),"")</f>
        <v>รพช.M2 B&lt;=100</v>
      </c>
      <c r="I35" s="209">
        <f>IFERROR(INDEX(Raw_DATA!E:E,MATCH(Risk7_PlusY67!$D35,Raw_DATA!$A:$A,0)),"")</f>
        <v>0.91</v>
      </c>
      <c r="J35" s="209">
        <f>IFERROR(INDEX(Raw_DATA!F:F,MATCH(Risk7_PlusY67!$D35,Raw_DATA!$A:$A,0)),"")</f>
        <v>0.84</v>
      </c>
      <c r="K35" s="209">
        <f>IFERROR(INDEX(Raw_DATA!G:G,MATCH(Risk7_PlusY67!$D35,Raw_DATA!$A:$A,0)),"")</f>
        <v>0.48</v>
      </c>
      <c r="L35" s="209">
        <f>IFERROR(INDEX(Raw_DATA!H:H,MATCH(Risk7_PlusY67!$D35,Raw_DATA!$A:$A,0)),"")</f>
        <v>-9593347.2300000004</v>
      </c>
      <c r="M35" s="210">
        <f>IFERROR(INDEX(Raw_DATA!I:I,MATCH(Risk7_PlusY67!$D35,Raw_DATA!$A:$A,0)),"")</f>
        <v>17279551.25</v>
      </c>
      <c r="N35" s="206">
        <f t="shared" si="0"/>
        <v>3</v>
      </c>
      <c r="O35" s="206">
        <f t="shared" si="1"/>
        <v>1</v>
      </c>
      <c r="P35" s="206">
        <f t="shared" si="2"/>
        <v>2</v>
      </c>
      <c r="Q35" s="211">
        <f t="shared" si="3"/>
        <v>6.6</v>
      </c>
      <c r="R35" s="206">
        <f t="shared" si="4"/>
        <v>6</v>
      </c>
      <c r="S35" s="212">
        <f>IFERROR(INDEX(Raw_DATA!J:J,MATCH(Risk7_PlusY67!$D35,Raw_DATA!$A:$A,0)),"")</f>
        <v>21911286.07</v>
      </c>
      <c r="T35" s="213">
        <f>IFERROR(INDEX(Raw_DATA!K:K,MATCH(Risk7_PlusY67!$D35,Raw_DATA!$A:$A,0)),"")</f>
        <v>-55748397.380000003</v>
      </c>
      <c r="U35" s="214">
        <f t="shared" si="5"/>
        <v>1</v>
      </c>
      <c r="V35" s="214">
        <f t="shared" si="6"/>
        <v>1</v>
      </c>
      <c r="W35" s="214">
        <f>IF(OR(AND((K35&lt;0.8),(AJ35&gt;180)),AND((K35&lt;0.8),(AJ35&lt;10)),AND((K35&gt;=0.8),(AJ35&lt;10)),AND((K35&gt;=0.8),(AJ35&gt;90))),0,1)</f>
        <v>0</v>
      </c>
      <c r="X35" s="214">
        <f t="shared" si="7"/>
        <v>1</v>
      </c>
      <c r="Y35" s="214">
        <f t="shared" si="8"/>
        <v>1</v>
      </c>
      <c r="Z35" s="214">
        <f t="shared" si="9"/>
        <v>0</v>
      </c>
      <c r="AA35" s="214">
        <f t="shared" si="10"/>
        <v>1</v>
      </c>
      <c r="AB35" s="215" t="str">
        <f t="shared" si="11"/>
        <v>B</v>
      </c>
      <c r="AC35" s="215" t="str">
        <f t="shared" si="12"/>
        <v>6B</v>
      </c>
      <c r="AD35" s="216"/>
      <c r="AE35" s="216"/>
      <c r="AF35" s="434">
        <f>IFERROR(INDEX(Raw_DATA!L:L,MATCH(Risk7_PlusY67!$D35,Raw_DATA!$A:$A,0)),"")</f>
        <v>9.1</v>
      </c>
      <c r="AG35" s="434">
        <f>IFERROR(INDEX(AVGGroup!$D$5:$D$21,MATCH(Risk7_PlusY67!$H35,AVGGroup!$C$5:$C$21,0)),"")</f>
        <v>-4.4400000000000004</v>
      </c>
      <c r="AH35" s="434">
        <f>IFERROR(INDEX(Raw_DATA!M:M,MATCH(Risk7_PlusY67!$D35,Raw_DATA!$A:$A,0)),"")</f>
        <v>11.15</v>
      </c>
      <c r="AI35" s="435">
        <f>IFERROR(INDEX(AVGGroup!$F$5:$F$21,MATCH(Risk7_PlusY67!$H35,AVGGroup!$C$5:$C$21,0)),"")</f>
        <v>-7.31</v>
      </c>
      <c r="AJ35" s="401">
        <f>IFERROR(INDEX(Raw_DATA!N:N,MATCH(Risk7_PlusY67!$D35,Raw_DATA!$A:$A,0)),"")</f>
        <v>421</v>
      </c>
      <c r="AK35" s="401">
        <f>IFERROR(INDEX(Raw_DATA!O:O,MATCH(Risk7_PlusY67!$D35,Raw_DATA!$A:$A,0)),"")</f>
        <v>31</v>
      </c>
      <c r="AL35" s="401">
        <f>IFERROR(INDEX(Raw_DATA!P:P,MATCH(Risk7_PlusY67!$D35,Raw_DATA!$A:$A,0)),"")</f>
        <v>38</v>
      </c>
      <c r="AM35" s="401">
        <f>IFERROR(INDEX(Raw_DATA!Q:Q,MATCH(Risk7_PlusY67!$D35,Raw_DATA!$A:$A,0)),"")</f>
        <v>810</v>
      </c>
      <c r="AN35" s="401">
        <f>IFERROR(INDEX(Raw_DATA!R:R,MATCH(Risk7_PlusY67!$D35,Raw_DATA!$A:$A,0)),"")</f>
        <v>56</v>
      </c>
      <c r="AO35" s="407"/>
      <c r="AP35" s="411" t="b">
        <f>AB35=AY35</f>
        <v>1</v>
      </c>
      <c r="AQ35" s="340">
        <f t="shared" si="13"/>
        <v>0</v>
      </c>
      <c r="AR35" s="123">
        <f t="shared" si="14"/>
        <v>1</v>
      </c>
      <c r="AS35" s="123">
        <f t="shared" si="15"/>
        <v>1</v>
      </c>
      <c r="AT35" s="123">
        <f>IF(OR(AND((K35&lt;0.8),(BE35&gt;180)),AND((K35&lt;0.8),(BE35&lt;10)),AND((K35&gt;=0.8),(BE35&lt;10)),AND((K35&gt;=0.8),(BE35&gt;90))),0,1)</f>
        <v>0</v>
      </c>
      <c r="AU35" s="123">
        <f t="shared" si="16"/>
        <v>1</v>
      </c>
      <c r="AV35" s="123">
        <f t="shared" si="17"/>
        <v>1</v>
      </c>
      <c r="AW35" s="123">
        <f t="shared" si="18"/>
        <v>0</v>
      </c>
      <c r="AX35" s="123">
        <f t="shared" si="19"/>
        <v>1</v>
      </c>
      <c r="AY35" s="416" t="str">
        <f t="shared" si="20"/>
        <v>B</v>
      </c>
      <c r="AZ35" s="416" t="str">
        <f>R35&amp;AY35</f>
        <v>6B</v>
      </c>
      <c r="BA35" s="417">
        <f>IFERROR(INDEX(Raw_DATA!L:L,MATCH(Risk7_PlusY67!$D35,Raw_DATA!$A:$A,0)),"")</f>
        <v>9.1</v>
      </c>
      <c r="BB35" s="417">
        <f>IFERROR(INDEX(AVGGroup!$H$5:$H$21,MATCH(Risk7_PlusY67!$BJ35,AVGGroup!$C$5:$C$21,0)),"")</f>
        <v>-4.4400000000000004</v>
      </c>
      <c r="BC35" s="417">
        <f>IFERROR(INDEX(Raw_DATA!M:M,MATCH(Risk7_PlusY67!$D35,Raw_DATA!$A:$A,0)),"")</f>
        <v>11.15</v>
      </c>
      <c r="BD35" s="418">
        <f>IFERROR(INDEX(AVGGroup!$J$5:$J$21,MATCH(Risk7_PlusY67!$BJ35,AVGGroup!$C$5:$C$21,0)),"")</f>
        <v>-7.31</v>
      </c>
      <c r="BE35" s="407">
        <f>IFERROR(INDEX(Raw_DATA!N:N,MATCH(Risk7_PlusY67!$D35,Raw_DATA!$A:$A,0)),"")</f>
        <v>421</v>
      </c>
      <c r="BF35" s="407">
        <f>IFERROR(INDEX(Raw_DATA!O:O,MATCH(Risk7_PlusY67!$D35,Raw_DATA!$A:$A,0)),"")</f>
        <v>31</v>
      </c>
      <c r="BG35" s="407">
        <f>IFERROR(INDEX(Raw_DATA!P:P,MATCH(Risk7_PlusY67!$D35,Raw_DATA!$A:$A,0)),"")</f>
        <v>38</v>
      </c>
      <c r="BH35" s="407">
        <f>IFERROR(INDEX(Raw_DATA!Q:Q,MATCH(Risk7_PlusY67!$D35,Raw_DATA!$A:$A,0)),"")</f>
        <v>810</v>
      </c>
      <c r="BI35" s="407">
        <f>IFERROR(INDEX(Raw_DATA!R:R,MATCH(Risk7_PlusY67!$D35,Raw_DATA!$A:$A,0)),"")</f>
        <v>56</v>
      </c>
      <c r="BJ35" s="124" t="str">
        <f>INDEX('Org2567'!$BM:$BM,MATCH(Risk7_PlusY67!D35,'Org2567'!$D:$D,0))</f>
        <v>รพช.M2 B&lt;=100</v>
      </c>
    </row>
    <row r="36" spans="1:62" x14ac:dyDescent="0.7">
      <c r="A36" s="206">
        <f>IF(ISBLANK(D36),"",COUNTA($D$3:D36))</f>
        <v>34</v>
      </c>
      <c r="B36" s="207">
        <f>IFERROR(INDEX(ID!$E:$E,MATCH(Risk7_PlusY67!$D36,ID!$A:$A,0)),"")</f>
        <v>1</v>
      </c>
      <c r="C36" s="207" t="str">
        <f>IFERROR(INDEX(ID!$I:$I,MATCH(Risk7_PlusY67!$D36,ID!$A:$A,0)),"")</f>
        <v>เชียงใหม่</v>
      </c>
      <c r="D36" s="295" t="s">
        <v>55</v>
      </c>
      <c r="E36" s="207" t="str">
        <f>IFERROR(INDEX(ID!$C:$C,MATCH(Risk7_PlusY67!$D36,ID!$A:$A,0)),"")</f>
        <v>ฮอด,รพช.</v>
      </c>
      <c r="F36" s="207" t="str">
        <f>IFERROR(INDEX(ID!$G:$G,MATCH(Risk7_PlusY67!$D36,ID!$A:$A,0)),"")</f>
        <v>รพช.</v>
      </c>
      <c r="G36" s="206">
        <f>IFERROR(INDEX(ID!$J:$J,MATCH(Risk7_PlusY67!$D36,ID!$A:$A,0)),"")</f>
        <v>76</v>
      </c>
      <c r="H36" s="208" t="str">
        <f>IFERROR(INDEX(ID!$P:$P,MATCH(Risk7_PlusY67!$D36,ID!$A:$A,0)),"")</f>
        <v>รพช.F2 P30,000-60,000</v>
      </c>
      <c r="I36" s="209">
        <f>IFERROR(INDEX(Raw_DATA!E:E,MATCH(Risk7_PlusY67!$D36,Raw_DATA!$A:$A,0)),"")</f>
        <v>1.05</v>
      </c>
      <c r="J36" s="209">
        <f>IFERROR(INDEX(Raw_DATA!F:F,MATCH(Risk7_PlusY67!$D36,Raw_DATA!$A:$A,0)),"")</f>
        <v>0.97</v>
      </c>
      <c r="K36" s="209">
        <f>IFERROR(INDEX(Raw_DATA!G:G,MATCH(Risk7_PlusY67!$D36,Raw_DATA!$A:$A,0)),"")</f>
        <v>0.66</v>
      </c>
      <c r="L36" s="209">
        <f>IFERROR(INDEX(Raw_DATA!H:H,MATCH(Risk7_PlusY67!$D36,Raw_DATA!$A:$A,0)),"")</f>
        <v>1106973.78</v>
      </c>
      <c r="M36" s="210">
        <f>IFERROR(INDEX(Raw_DATA!I:I,MATCH(Risk7_PlusY67!$D36,Raw_DATA!$A:$A,0)),"")</f>
        <v>-13625030.220000001</v>
      </c>
      <c r="N36" s="206">
        <f t="shared" si="0"/>
        <v>3</v>
      </c>
      <c r="O36" s="206">
        <f t="shared" si="1"/>
        <v>1</v>
      </c>
      <c r="P36" s="206">
        <f t="shared" si="2"/>
        <v>2</v>
      </c>
      <c r="Q36" s="211">
        <f t="shared" si="3"/>
        <v>0.9</v>
      </c>
      <c r="R36" s="206">
        <f t="shared" si="4"/>
        <v>6</v>
      </c>
      <c r="S36" s="212">
        <f>IFERROR(INDEX(Raw_DATA!J:J,MATCH(Risk7_PlusY67!$D36,Raw_DATA!$A:$A,0)),"")</f>
        <v>-6141609.9000000004</v>
      </c>
      <c r="T36" s="213">
        <f>IFERROR(INDEX(Raw_DATA!K:K,MATCH(Risk7_PlusY67!$D36,Raw_DATA!$A:$A,0)),"")</f>
        <v>-8236913.9000000004</v>
      </c>
      <c r="U36" s="214">
        <f t="shared" si="5"/>
        <v>0</v>
      </c>
      <c r="V36" s="214">
        <f t="shared" si="6"/>
        <v>0</v>
      </c>
      <c r="W36" s="214">
        <f>IF(OR(AND((K36&lt;0.8),(AJ36&gt;180)),AND((K36&lt;0.8),(AJ36&lt;10)),AND((K36&gt;=0.8),(AJ36&lt;10)),AND((K36&gt;=0.8),(AJ36&gt;90))),0,1)</f>
        <v>1</v>
      </c>
      <c r="X36" s="214">
        <f t="shared" si="7"/>
        <v>1</v>
      </c>
      <c r="Y36" s="214">
        <f t="shared" si="8"/>
        <v>1</v>
      </c>
      <c r="Z36" s="214">
        <f t="shared" si="9"/>
        <v>0</v>
      </c>
      <c r="AA36" s="214">
        <f t="shared" si="10"/>
        <v>1</v>
      </c>
      <c r="AB36" s="215" t="str">
        <f t="shared" si="11"/>
        <v>B-</v>
      </c>
      <c r="AC36" s="215" t="str">
        <f t="shared" si="12"/>
        <v>6B-</v>
      </c>
      <c r="AD36" s="216"/>
      <c r="AE36" s="216"/>
      <c r="AF36" s="434">
        <f>IFERROR(INDEX(Raw_DATA!L:L,MATCH(Risk7_PlusY67!$D36,Raw_DATA!$A:$A,0)),"")</f>
        <v>-4.91</v>
      </c>
      <c r="AG36" s="434">
        <f>IFERROR(INDEX(AVGGroup!$D$5:$D$21,MATCH(Risk7_PlusY67!$H36,AVGGroup!$C$5:$C$21,0)),"")</f>
        <v>-4.37</v>
      </c>
      <c r="AH36" s="434">
        <f>IFERROR(INDEX(Raw_DATA!M:M,MATCH(Risk7_PlusY67!$D36,Raw_DATA!$A:$A,0)),"")</f>
        <v>-21.81</v>
      </c>
      <c r="AI36" s="435">
        <f>IFERROR(INDEX(AVGGroup!$F$5:$F$21,MATCH(Risk7_PlusY67!$H36,AVGGroup!$C$5:$C$21,0)),"")</f>
        <v>-9.19</v>
      </c>
      <c r="AJ36" s="401">
        <f>IFERROR(INDEX(Raw_DATA!N:N,MATCH(Risk7_PlusY67!$D36,Raw_DATA!$A:$A,0)),"")</f>
        <v>129</v>
      </c>
      <c r="AK36" s="401">
        <f>IFERROR(INDEX(Raw_DATA!O:O,MATCH(Risk7_PlusY67!$D36,Raw_DATA!$A:$A,0)),"")</f>
        <v>46</v>
      </c>
      <c r="AL36" s="401">
        <f>IFERROR(INDEX(Raw_DATA!P:P,MATCH(Risk7_PlusY67!$D36,Raw_DATA!$A:$A,0)),"")</f>
        <v>53</v>
      </c>
      <c r="AM36" s="401">
        <f>IFERROR(INDEX(Raw_DATA!Q:Q,MATCH(Risk7_PlusY67!$D36,Raw_DATA!$A:$A,0)),"")</f>
        <v>530</v>
      </c>
      <c r="AN36" s="401">
        <f>IFERROR(INDEX(Raw_DATA!R:R,MATCH(Risk7_PlusY67!$D36,Raw_DATA!$A:$A,0)),"")</f>
        <v>34</v>
      </c>
      <c r="AO36" s="407"/>
      <c r="AP36" s="411" t="b">
        <f>AB36=AY36</f>
        <v>1</v>
      </c>
      <c r="AQ36" s="340">
        <f t="shared" si="13"/>
        <v>1</v>
      </c>
      <c r="AR36" s="123">
        <f t="shared" si="14"/>
        <v>0</v>
      </c>
      <c r="AS36" s="123">
        <f t="shared" si="15"/>
        <v>0</v>
      </c>
      <c r="AT36" s="123">
        <f>IF(OR(AND((K36&lt;0.8),(BE36&gt;180)),AND((K36&lt;0.8),(BE36&lt;10)),AND((K36&gt;=0.8),(BE36&lt;10)),AND((K36&gt;=0.8),(BE36&gt;90))),0,1)</f>
        <v>1</v>
      </c>
      <c r="AU36" s="123">
        <f t="shared" si="16"/>
        <v>1</v>
      </c>
      <c r="AV36" s="123">
        <f t="shared" si="17"/>
        <v>1</v>
      </c>
      <c r="AW36" s="123">
        <f t="shared" si="18"/>
        <v>0</v>
      </c>
      <c r="AX36" s="123">
        <f t="shared" si="19"/>
        <v>1</v>
      </c>
      <c r="AY36" s="416" t="str">
        <f t="shared" si="20"/>
        <v>B-</v>
      </c>
      <c r="AZ36" s="416" t="str">
        <f>R36&amp;AY36</f>
        <v>6B-</v>
      </c>
      <c r="BA36" s="417">
        <f>IFERROR(INDEX(Raw_DATA!L:L,MATCH(Risk7_PlusY67!$D36,Raw_DATA!$A:$A,0)),"")</f>
        <v>-4.91</v>
      </c>
      <c r="BB36" s="417">
        <f>IFERROR(INDEX(AVGGroup!$H$5:$H$21,MATCH(Risk7_PlusY67!$BJ36,AVGGroup!$C$5:$C$21,0)),"")</f>
        <v>-3.95</v>
      </c>
      <c r="BC36" s="417">
        <f>IFERROR(INDEX(Raw_DATA!M:M,MATCH(Risk7_PlusY67!$D36,Raw_DATA!$A:$A,0)),"")</f>
        <v>-21.81</v>
      </c>
      <c r="BD36" s="418">
        <f>IFERROR(INDEX(AVGGroup!$J$5:$J$21,MATCH(Risk7_PlusY67!$BJ36,AVGGroup!$C$5:$C$21,0)),"")</f>
        <v>-8.8800000000000008</v>
      </c>
      <c r="BE36" s="407">
        <f>IFERROR(INDEX(Raw_DATA!N:N,MATCH(Risk7_PlusY67!$D36,Raw_DATA!$A:$A,0)),"")</f>
        <v>129</v>
      </c>
      <c r="BF36" s="407">
        <f>IFERROR(INDEX(Raw_DATA!O:O,MATCH(Risk7_PlusY67!$D36,Raw_DATA!$A:$A,0)),"")</f>
        <v>46</v>
      </c>
      <c r="BG36" s="407">
        <f>IFERROR(INDEX(Raw_DATA!P:P,MATCH(Risk7_PlusY67!$D36,Raw_DATA!$A:$A,0)),"")</f>
        <v>53</v>
      </c>
      <c r="BH36" s="407">
        <f>IFERROR(INDEX(Raw_DATA!Q:Q,MATCH(Risk7_PlusY67!$D36,Raw_DATA!$A:$A,0)),"")</f>
        <v>530</v>
      </c>
      <c r="BI36" s="407">
        <f>IFERROR(INDEX(Raw_DATA!R:R,MATCH(Risk7_PlusY67!$D36,Raw_DATA!$A:$A,0)),"")</f>
        <v>34</v>
      </c>
      <c r="BJ36" s="124" t="str">
        <f>INDEX('Org2567'!$BM:$BM,MATCH(Risk7_PlusY67!D36,'Org2567'!$D:$D,0))</f>
        <v>รพช.F2 P30,000-60,000</v>
      </c>
    </row>
    <row r="37" spans="1:62" x14ac:dyDescent="0.7">
      <c r="A37" s="206">
        <f>IF(ISBLANK(D37),"",COUNTA($D$3:D37))</f>
        <v>35</v>
      </c>
      <c r="B37" s="207">
        <f>IFERROR(INDEX(ID!$E:$E,MATCH(Risk7_PlusY67!$D37,ID!$A:$A,0)),"")</f>
        <v>1</v>
      </c>
      <c r="C37" s="207" t="str">
        <f>IFERROR(INDEX(ID!$I:$I,MATCH(Risk7_PlusY67!$D37,ID!$A:$A,0)),"")</f>
        <v>เชียงใหม่</v>
      </c>
      <c r="D37" s="295" t="s">
        <v>56</v>
      </c>
      <c r="E37" s="207" t="str">
        <f>IFERROR(INDEX(ID!$C:$C,MATCH(Risk7_PlusY67!$D37,ID!$A:$A,0)),"")</f>
        <v>ดอยเต่า,รพช.</v>
      </c>
      <c r="F37" s="207" t="str">
        <f>IFERROR(INDEX(ID!$G:$G,MATCH(Risk7_PlusY67!$D37,ID!$A:$A,0)),"")</f>
        <v>รพช.</v>
      </c>
      <c r="G37" s="206">
        <f>IFERROR(INDEX(ID!$J:$J,MATCH(Risk7_PlusY67!$D37,ID!$A:$A,0)),"")</f>
        <v>30</v>
      </c>
      <c r="H37" s="208" t="str">
        <f>IFERROR(INDEX(ID!$P:$P,MATCH(Risk7_PlusY67!$D37,ID!$A:$A,0)),"")</f>
        <v>รพช.F2 P&lt;=30,000</v>
      </c>
      <c r="I37" s="209">
        <f>IFERROR(INDEX(Raw_DATA!E:E,MATCH(Risk7_PlusY67!$D37,Raw_DATA!$A:$A,0)),"")</f>
        <v>0.85</v>
      </c>
      <c r="J37" s="209">
        <f>IFERROR(INDEX(Raw_DATA!F:F,MATCH(Risk7_PlusY67!$D37,Raw_DATA!$A:$A,0)),"")</f>
        <v>0.75</v>
      </c>
      <c r="K37" s="209">
        <f>IFERROR(INDEX(Raw_DATA!G:G,MATCH(Risk7_PlusY67!$D37,Raw_DATA!$A:$A,0)),"")</f>
        <v>0.5</v>
      </c>
      <c r="L37" s="209">
        <f>IFERROR(INDEX(Raw_DATA!H:H,MATCH(Risk7_PlusY67!$D37,Raw_DATA!$A:$A,0)),"")</f>
        <v>-3488954.88</v>
      </c>
      <c r="M37" s="210">
        <f>IFERROR(INDEX(Raw_DATA!I:I,MATCH(Risk7_PlusY67!$D37,Raw_DATA!$A:$A,0)),"")</f>
        <v>-7164902.79</v>
      </c>
      <c r="N37" s="206">
        <f t="shared" si="0"/>
        <v>3</v>
      </c>
      <c r="O37" s="206">
        <f t="shared" si="1"/>
        <v>2</v>
      </c>
      <c r="P37" s="206">
        <f t="shared" si="2"/>
        <v>2</v>
      </c>
      <c r="Q37" s="211" t="str">
        <f t="shared" si="3"/>
        <v/>
      </c>
      <c r="R37" s="206">
        <f t="shared" si="4"/>
        <v>7</v>
      </c>
      <c r="S37" s="212">
        <f>IFERROR(INDEX(Raw_DATA!J:J,MATCH(Risk7_PlusY67!$D37,Raw_DATA!$A:$A,0)),"")</f>
        <v>-2421947.17</v>
      </c>
      <c r="T37" s="213">
        <f>IFERROR(INDEX(Raw_DATA!K:K,MATCH(Risk7_PlusY67!$D37,Raw_DATA!$A:$A,0)),"")</f>
        <v>-11193638.52</v>
      </c>
      <c r="U37" s="214">
        <f t="shared" si="5"/>
        <v>1</v>
      </c>
      <c r="V37" s="214">
        <f t="shared" si="6"/>
        <v>0</v>
      </c>
      <c r="W37" s="214">
        <f>IF(OR(AND((K37&lt;0.8),(AJ37&gt;180)),AND((K37&lt;0.8),(AJ37&lt;10)),AND((K37&gt;=0.8),(AJ37&lt;10)),AND((K37&gt;=0.8),(AJ37&gt;90))),0,1)</f>
        <v>0</v>
      </c>
      <c r="X37" s="214">
        <f t="shared" si="7"/>
        <v>1</v>
      </c>
      <c r="Y37" s="214">
        <f t="shared" si="8"/>
        <v>1</v>
      </c>
      <c r="Z37" s="214">
        <f t="shared" si="9"/>
        <v>0</v>
      </c>
      <c r="AA37" s="214">
        <f t="shared" si="10"/>
        <v>1</v>
      </c>
      <c r="AB37" s="215" t="str">
        <f t="shared" si="11"/>
        <v>B-</v>
      </c>
      <c r="AC37" s="215" t="str">
        <f t="shared" si="12"/>
        <v>7B-</v>
      </c>
      <c r="AD37" s="216"/>
      <c r="AE37" s="216"/>
      <c r="AF37" s="434">
        <f>IFERROR(INDEX(Raw_DATA!L:L,MATCH(Risk7_PlusY67!$D37,Raw_DATA!$A:$A,0)),"")</f>
        <v>-3.14</v>
      </c>
      <c r="AG37" s="434">
        <f>IFERROR(INDEX(AVGGroup!$D$5:$D$21,MATCH(Risk7_PlusY67!$H37,AVGGroup!$C$5:$C$21,0)),"")</f>
        <v>-3.55</v>
      </c>
      <c r="AH37" s="434">
        <f>IFERROR(INDEX(Raw_DATA!M:M,MATCH(Risk7_PlusY67!$D37,Raw_DATA!$A:$A,0)),"")</f>
        <v>-11.47</v>
      </c>
      <c r="AI37" s="435">
        <f>IFERROR(INDEX(AVGGroup!$F$5:$F$21,MATCH(Risk7_PlusY67!$H37,AVGGroup!$C$5:$C$21,0)),"")</f>
        <v>-10.199999999999999</v>
      </c>
      <c r="AJ37" s="401">
        <f>IFERROR(INDEX(Raw_DATA!N:N,MATCH(Risk7_PlusY67!$D37,Raw_DATA!$A:$A,0)),"")</f>
        <v>312</v>
      </c>
      <c r="AK37" s="401">
        <f>IFERROR(INDEX(Raw_DATA!O:O,MATCH(Risk7_PlusY67!$D37,Raw_DATA!$A:$A,0)),"")</f>
        <v>18</v>
      </c>
      <c r="AL37" s="401">
        <f>IFERROR(INDEX(Raw_DATA!P:P,MATCH(Risk7_PlusY67!$D37,Raw_DATA!$A:$A,0)),"")</f>
        <v>49</v>
      </c>
      <c r="AM37" s="401">
        <f>IFERROR(INDEX(Raw_DATA!Q:Q,MATCH(Risk7_PlusY67!$D37,Raw_DATA!$A:$A,0)),"")</f>
        <v>205</v>
      </c>
      <c r="AN37" s="401">
        <f>IFERROR(INDEX(Raw_DATA!R:R,MATCH(Risk7_PlusY67!$D37,Raw_DATA!$A:$A,0)),"")</f>
        <v>52</v>
      </c>
      <c r="AO37" s="407"/>
      <c r="AP37" s="411" t="b">
        <f>AB37=AY37</f>
        <v>1</v>
      </c>
      <c r="AQ37" s="340">
        <f t="shared" si="13"/>
        <v>1</v>
      </c>
      <c r="AR37" s="123">
        <f t="shared" si="14"/>
        <v>1</v>
      </c>
      <c r="AS37" s="123">
        <f t="shared" si="15"/>
        <v>0</v>
      </c>
      <c r="AT37" s="123">
        <f>IF(OR(AND((K37&lt;0.8),(BE37&gt;180)),AND((K37&lt;0.8),(BE37&lt;10)),AND((K37&gt;=0.8),(BE37&lt;10)),AND((K37&gt;=0.8),(BE37&gt;90))),0,1)</f>
        <v>0</v>
      </c>
      <c r="AU37" s="123">
        <f t="shared" si="16"/>
        <v>1</v>
      </c>
      <c r="AV37" s="123">
        <f t="shared" si="17"/>
        <v>1</v>
      </c>
      <c r="AW37" s="123">
        <f t="shared" si="18"/>
        <v>0</v>
      </c>
      <c r="AX37" s="123">
        <f t="shared" si="19"/>
        <v>1</v>
      </c>
      <c r="AY37" s="416" t="str">
        <f t="shared" si="20"/>
        <v>B-</v>
      </c>
      <c r="AZ37" s="416" t="str">
        <f>R37&amp;AY37</f>
        <v>7B-</v>
      </c>
      <c r="BA37" s="417">
        <f>IFERROR(INDEX(Raw_DATA!L:L,MATCH(Risk7_PlusY67!$D37,Raw_DATA!$A:$A,0)),"")</f>
        <v>-3.14</v>
      </c>
      <c r="BB37" s="417">
        <f>IFERROR(INDEX(AVGGroup!$H$5:$H$21,MATCH(Risk7_PlusY67!$BJ37,AVGGroup!$C$5:$C$21,0)),"")</f>
        <v>-3.54</v>
      </c>
      <c r="BC37" s="417">
        <f>IFERROR(INDEX(Raw_DATA!M:M,MATCH(Risk7_PlusY67!$D37,Raw_DATA!$A:$A,0)),"")</f>
        <v>-11.47</v>
      </c>
      <c r="BD37" s="418">
        <f>IFERROR(INDEX(AVGGroup!$J$5:$J$21,MATCH(Risk7_PlusY67!$BJ37,AVGGroup!$C$5:$C$21,0)),"")</f>
        <v>-10.199999999999999</v>
      </c>
      <c r="BE37" s="407">
        <f>IFERROR(INDEX(Raw_DATA!N:N,MATCH(Risk7_PlusY67!$D37,Raw_DATA!$A:$A,0)),"")</f>
        <v>312</v>
      </c>
      <c r="BF37" s="407">
        <f>IFERROR(INDEX(Raw_DATA!O:O,MATCH(Risk7_PlusY67!$D37,Raw_DATA!$A:$A,0)),"")</f>
        <v>18</v>
      </c>
      <c r="BG37" s="407">
        <f>IFERROR(INDEX(Raw_DATA!P:P,MATCH(Risk7_PlusY67!$D37,Raw_DATA!$A:$A,0)),"")</f>
        <v>49</v>
      </c>
      <c r="BH37" s="407">
        <f>IFERROR(INDEX(Raw_DATA!Q:Q,MATCH(Risk7_PlusY67!$D37,Raw_DATA!$A:$A,0)),"")</f>
        <v>205</v>
      </c>
      <c r="BI37" s="407">
        <f>IFERROR(INDEX(Raw_DATA!R:R,MATCH(Risk7_PlusY67!$D37,Raw_DATA!$A:$A,0)),"")</f>
        <v>52</v>
      </c>
      <c r="BJ37" s="124" t="str">
        <f>INDEX('Org2567'!$BM:$BM,MATCH(Risk7_PlusY67!D37,'Org2567'!$D:$D,0))</f>
        <v>รพช.F2 P&lt;=30,000</v>
      </c>
    </row>
    <row r="38" spans="1:62" x14ac:dyDescent="0.7">
      <c r="A38" s="206">
        <f>IF(ISBLANK(D38),"",COUNTA($D$3:D38))</f>
        <v>36</v>
      </c>
      <c r="B38" s="207">
        <f>IFERROR(INDEX(ID!$E:$E,MATCH(Risk7_PlusY67!$D38,ID!$A:$A,0)),"")</f>
        <v>1</v>
      </c>
      <c r="C38" s="207" t="str">
        <f>IFERROR(INDEX(ID!$I:$I,MATCH(Risk7_PlusY67!$D38,ID!$A:$A,0)),"")</f>
        <v>เชียงใหม่</v>
      </c>
      <c r="D38" s="295" t="s">
        <v>57</v>
      </c>
      <c r="E38" s="207" t="str">
        <f>IFERROR(INDEX(ID!$C:$C,MATCH(Risk7_PlusY67!$D38,ID!$A:$A,0)),"")</f>
        <v>อมก๋อย,รพช.</v>
      </c>
      <c r="F38" s="207" t="str">
        <f>IFERROR(INDEX(ID!$G:$G,MATCH(Risk7_PlusY67!$D38,ID!$A:$A,0)),"")</f>
        <v>รพช.</v>
      </c>
      <c r="G38" s="206">
        <f>IFERROR(INDEX(ID!$J:$J,MATCH(Risk7_PlusY67!$D38,ID!$A:$A,0)),"")</f>
        <v>64</v>
      </c>
      <c r="H38" s="208" t="str">
        <f>IFERROR(INDEX(ID!$P:$P,MATCH(Risk7_PlusY67!$D38,ID!$A:$A,0)),"")</f>
        <v>รพช.F1 P50,000-100,000</v>
      </c>
      <c r="I38" s="209">
        <f>IFERROR(INDEX(Raw_DATA!E:E,MATCH(Risk7_PlusY67!$D38,Raw_DATA!$A:$A,0)),"")</f>
        <v>2.34</v>
      </c>
      <c r="J38" s="209">
        <f>IFERROR(INDEX(Raw_DATA!F:F,MATCH(Risk7_PlusY67!$D38,Raw_DATA!$A:$A,0)),"")</f>
        <v>2.2000000000000002</v>
      </c>
      <c r="K38" s="209">
        <f>IFERROR(INDEX(Raw_DATA!G:G,MATCH(Risk7_PlusY67!$D38,Raw_DATA!$A:$A,0)),"")</f>
        <v>1.05</v>
      </c>
      <c r="L38" s="209">
        <f>IFERROR(INDEX(Raw_DATA!H:H,MATCH(Risk7_PlusY67!$D38,Raw_DATA!$A:$A,0)),"")</f>
        <v>26064772.210000001</v>
      </c>
      <c r="M38" s="210">
        <f>IFERROR(INDEX(Raw_DATA!I:I,MATCH(Risk7_PlusY67!$D38,Raw_DATA!$A:$A,0)),"")</f>
        <v>-13001750.550000001</v>
      </c>
      <c r="N38" s="206">
        <f t="shared" si="0"/>
        <v>0</v>
      </c>
      <c r="O38" s="206">
        <f t="shared" si="1"/>
        <v>1</v>
      </c>
      <c r="P38" s="206">
        <f t="shared" si="2"/>
        <v>0</v>
      </c>
      <c r="Q38" s="211">
        <f t="shared" si="3"/>
        <v>24</v>
      </c>
      <c r="R38" s="206">
        <f t="shared" si="4"/>
        <v>1</v>
      </c>
      <c r="S38" s="212">
        <f>IFERROR(INDEX(Raw_DATA!J:J,MATCH(Risk7_PlusY67!$D38,Raw_DATA!$A:$A,0)),"")</f>
        <v>-9683731.1400000006</v>
      </c>
      <c r="T38" s="213">
        <f>IFERROR(INDEX(Raw_DATA!K:K,MATCH(Risk7_PlusY67!$D38,Raw_DATA!$A:$A,0)),"")</f>
        <v>702348.1</v>
      </c>
      <c r="U38" s="214">
        <f t="shared" si="5"/>
        <v>0</v>
      </c>
      <c r="V38" s="214">
        <f t="shared" si="6"/>
        <v>0</v>
      </c>
      <c r="W38" s="214">
        <f>IF(OR(AND((K38&lt;0.8),(AJ38&gt;180)),AND((K38&lt;0.8),(AJ38&lt;10)),AND((K38&gt;=0.8),(AJ38&lt;10)),AND((K38&gt;=0.8),(AJ38&gt;90))),0,1)</f>
        <v>0</v>
      </c>
      <c r="X38" s="214">
        <f t="shared" si="7"/>
        <v>0</v>
      </c>
      <c r="Y38" s="214">
        <f t="shared" si="8"/>
        <v>1</v>
      </c>
      <c r="Z38" s="214">
        <f t="shared" si="9"/>
        <v>0</v>
      </c>
      <c r="AA38" s="214">
        <f t="shared" si="10"/>
        <v>1</v>
      </c>
      <c r="AB38" s="215" t="str">
        <f t="shared" si="11"/>
        <v>C-</v>
      </c>
      <c r="AC38" s="215" t="str">
        <f t="shared" si="12"/>
        <v>1C-</v>
      </c>
      <c r="AD38" s="216"/>
      <c r="AE38" s="216"/>
      <c r="AF38" s="434">
        <f>IFERROR(INDEX(Raw_DATA!L:L,MATCH(Risk7_PlusY67!$D38,Raw_DATA!$A:$A,0)),"")</f>
        <v>-6.79</v>
      </c>
      <c r="AG38" s="434">
        <f>IFERROR(INDEX(AVGGroup!$D$5:$D$21,MATCH(Risk7_PlusY67!$H38,AVGGroup!$C$5:$C$21,0)),"")</f>
        <v>-5.99</v>
      </c>
      <c r="AH38" s="434">
        <f>IFERROR(INDEX(Raw_DATA!M:M,MATCH(Risk7_PlusY67!$D38,Raw_DATA!$A:$A,0)),"")</f>
        <v>-15</v>
      </c>
      <c r="AI38" s="435">
        <f>IFERROR(INDEX(AVGGroup!$F$5:$F$21,MATCH(Risk7_PlusY67!$H38,AVGGroup!$C$5:$C$21,0)),"")</f>
        <v>-10.86</v>
      </c>
      <c r="AJ38" s="401">
        <f>IFERROR(INDEX(Raw_DATA!N:N,MATCH(Risk7_PlusY67!$D38,Raw_DATA!$A:$A,0)),"")</f>
        <v>116</v>
      </c>
      <c r="AK38" s="401">
        <f>IFERROR(INDEX(Raw_DATA!O:O,MATCH(Risk7_PlusY67!$D38,Raw_DATA!$A:$A,0)),"")</f>
        <v>63</v>
      </c>
      <c r="AL38" s="401">
        <f>IFERROR(INDEX(Raw_DATA!P:P,MATCH(Risk7_PlusY67!$D38,Raw_DATA!$A:$A,0)),"")</f>
        <v>52</v>
      </c>
      <c r="AM38" s="401">
        <f>IFERROR(INDEX(Raw_DATA!Q:Q,MATCH(Risk7_PlusY67!$D38,Raw_DATA!$A:$A,0)),"")</f>
        <v>199</v>
      </c>
      <c r="AN38" s="401">
        <f>IFERROR(INDEX(Raw_DATA!R:R,MATCH(Risk7_PlusY67!$D38,Raw_DATA!$A:$A,0)),"")</f>
        <v>42</v>
      </c>
      <c r="AO38" s="407"/>
      <c r="AP38" s="411" t="b">
        <f>AB38=AY38</f>
        <v>1</v>
      </c>
      <c r="AQ38" s="340">
        <f t="shared" si="13"/>
        <v>1</v>
      </c>
      <c r="AR38" s="123">
        <f t="shared" si="14"/>
        <v>0</v>
      </c>
      <c r="AS38" s="123">
        <f t="shared" si="15"/>
        <v>0</v>
      </c>
      <c r="AT38" s="123">
        <f>IF(OR(AND((K38&lt;0.8),(BE38&gt;180)),AND((K38&lt;0.8),(BE38&lt;10)),AND((K38&gt;=0.8),(BE38&lt;10)),AND((K38&gt;=0.8),(BE38&gt;90))),0,1)</f>
        <v>0</v>
      </c>
      <c r="AU38" s="123">
        <f t="shared" si="16"/>
        <v>0</v>
      </c>
      <c r="AV38" s="123">
        <f t="shared" si="17"/>
        <v>1</v>
      </c>
      <c r="AW38" s="123">
        <f t="shared" si="18"/>
        <v>0</v>
      </c>
      <c r="AX38" s="123">
        <f t="shared" si="19"/>
        <v>1</v>
      </c>
      <c r="AY38" s="416" t="str">
        <f t="shared" si="20"/>
        <v>C-</v>
      </c>
      <c r="AZ38" s="416" t="str">
        <f>R38&amp;AY38</f>
        <v>1C-</v>
      </c>
      <c r="BA38" s="417">
        <f>IFERROR(INDEX(Raw_DATA!L:L,MATCH(Risk7_PlusY67!$D38,Raw_DATA!$A:$A,0)),"")</f>
        <v>-6.79</v>
      </c>
      <c r="BB38" s="417">
        <f>IFERROR(INDEX(AVGGroup!$H$5:$H$21,MATCH(Risk7_PlusY67!$BJ38,AVGGroup!$C$5:$C$21,0)),"")</f>
        <v>-5.99</v>
      </c>
      <c r="BC38" s="417">
        <f>IFERROR(INDEX(Raw_DATA!M:M,MATCH(Risk7_PlusY67!$D38,Raw_DATA!$A:$A,0)),"")</f>
        <v>-15</v>
      </c>
      <c r="BD38" s="418">
        <f>IFERROR(INDEX(AVGGroup!$J$5:$J$21,MATCH(Risk7_PlusY67!$BJ38,AVGGroup!$C$5:$C$21,0)),"")</f>
        <v>-10.86</v>
      </c>
      <c r="BE38" s="407">
        <f>IFERROR(INDEX(Raw_DATA!N:N,MATCH(Risk7_PlusY67!$D38,Raw_DATA!$A:$A,0)),"")</f>
        <v>116</v>
      </c>
      <c r="BF38" s="407">
        <f>IFERROR(INDEX(Raw_DATA!O:O,MATCH(Risk7_PlusY67!$D38,Raw_DATA!$A:$A,0)),"")</f>
        <v>63</v>
      </c>
      <c r="BG38" s="407">
        <f>IFERROR(INDEX(Raw_DATA!P:P,MATCH(Risk7_PlusY67!$D38,Raw_DATA!$A:$A,0)),"")</f>
        <v>52</v>
      </c>
      <c r="BH38" s="407">
        <f>IFERROR(INDEX(Raw_DATA!Q:Q,MATCH(Risk7_PlusY67!$D38,Raw_DATA!$A:$A,0)),"")</f>
        <v>199</v>
      </c>
      <c r="BI38" s="407">
        <f>IFERROR(INDEX(Raw_DATA!R:R,MATCH(Risk7_PlusY67!$D38,Raw_DATA!$A:$A,0)),"")</f>
        <v>42</v>
      </c>
      <c r="BJ38" s="124" t="str">
        <f>INDEX('Org2567'!$BM:$BM,MATCH(Risk7_PlusY67!D38,'Org2567'!$D:$D,0))</f>
        <v>รพช.F1 P50,000-100,000</v>
      </c>
    </row>
    <row r="39" spans="1:62" x14ac:dyDescent="0.7">
      <c r="A39" s="206">
        <f>IF(ISBLANK(D39),"",COUNTA($D$3:D39))</f>
        <v>37</v>
      </c>
      <c r="B39" s="207">
        <f>IFERROR(INDEX(ID!$E:$E,MATCH(Risk7_PlusY67!$D39,ID!$A:$A,0)),"")</f>
        <v>1</v>
      </c>
      <c r="C39" s="207" t="str">
        <f>IFERROR(INDEX(ID!$I:$I,MATCH(Risk7_PlusY67!$D39,ID!$A:$A,0)),"")</f>
        <v>เชียงใหม่</v>
      </c>
      <c r="D39" s="295" t="s">
        <v>58</v>
      </c>
      <c r="E39" s="207" t="str">
        <f>IFERROR(INDEX(ID!$C:$C,MATCH(Risk7_PlusY67!$D39,ID!$A:$A,0)),"")</f>
        <v>สารภี,รพช.</v>
      </c>
      <c r="F39" s="207" t="str">
        <f>IFERROR(INDEX(ID!$G:$G,MATCH(Risk7_PlusY67!$D39,ID!$A:$A,0)),"")</f>
        <v>รพช.</v>
      </c>
      <c r="G39" s="206">
        <f>IFERROR(INDEX(ID!$J:$J,MATCH(Risk7_PlusY67!$D39,ID!$A:$A,0)),"")</f>
        <v>71</v>
      </c>
      <c r="H39" s="208" t="str">
        <f>IFERROR(INDEX(ID!$P:$P,MATCH(Risk7_PlusY67!$D39,ID!$A:$A,0)),"")</f>
        <v>รพช.F1 P&lt;=50,000</v>
      </c>
      <c r="I39" s="209">
        <f>IFERROR(INDEX(Raw_DATA!E:E,MATCH(Risk7_PlusY67!$D39,Raw_DATA!$A:$A,0)),"")</f>
        <v>1.39</v>
      </c>
      <c r="J39" s="209">
        <f>IFERROR(INDEX(Raw_DATA!F:F,MATCH(Risk7_PlusY67!$D39,Raw_DATA!$A:$A,0)),"")</f>
        <v>1.32</v>
      </c>
      <c r="K39" s="209">
        <f>IFERROR(INDEX(Raw_DATA!G:G,MATCH(Risk7_PlusY67!$D39,Raw_DATA!$A:$A,0)),"")</f>
        <v>0.47</v>
      </c>
      <c r="L39" s="209">
        <f>IFERROR(INDEX(Raw_DATA!H:H,MATCH(Risk7_PlusY67!$D39,Raw_DATA!$A:$A,0)),"")</f>
        <v>16242631.1</v>
      </c>
      <c r="M39" s="210">
        <f>IFERROR(INDEX(Raw_DATA!I:I,MATCH(Risk7_PlusY67!$D39,Raw_DATA!$A:$A,0)),"")</f>
        <v>5874007.4800000004</v>
      </c>
      <c r="N39" s="206">
        <f t="shared" si="0"/>
        <v>2</v>
      </c>
      <c r="O39" s="206">
        <f t="shared" si="1"/>
        <v>0</v>
      </c>
      <c r="P39" s="206">
        <f t="shared" si="2"/>
        <v>0</v>
      </c>
      <c r="Q39" s="211" t="str">
        <f t="shared" si="3"/>
        <v/>
      </c>
      <c r="R39" s="206">
        <f t="shared" si="4"/>
        <v>2</v>
      </c>
      <c r="S39" s="212">
        <f>IFERROR(INDEX(Raw_DATA!J:J,MATCH(Risk7_PlusY67!$D39,Raw_DATA!$A:$A,0)),"")</f>
        <v>9934994.0899999999</v>
      </c>
      <c r="T39" s="213">
        <f>IFERROR(INDEX(Raw_DATA!K:K,MATCH(Risk7_PlusY67!$D39,Raw_DATA!$A:$A,0)),"")</f>
        <v>-21952158.739999998</v>
      </c>
      <c r="U39" s="214">
        <f t="shared" si="5"/>
        <v>1</v>
      </c>
      <c r="V39" s="214">
        <f t="shared" si="6"/>
        <v>1</v>
      </c>
      <c r="W39" s="214">
        <f>IF(OR(AND((K39&lt;0.8),(AJ39&gt;180)),AND((K39&lt;0.8),(AJ39&lt;10)),AND((K39&gt;=0.8),(AJ39&lt;10)),AND((K39&gt;=0.8),(AJ39&gt;90))),0,1)</f>
        <v>0</v>
      </c>
      <c r="X39" s="214">
        <f t="shared" si="7"/>
        <v>0</v>
      </c>
      <c r="Y39" s="214">
        <f t="shared" si="8"/>
        <v>0</v>
      </c>
      <c r="Z39" s="214">
        <f t="shared" si="9"/>
        <v>0</v>
      </c>
      <c r="AA39" s="214">
        <f t="shared" si="10"/>
        <v>1</v>
      </c>
      <c r="AB39" s="215" t="str">
        <f t="shared" si="11"/>
        <v>C</v>
      </c>
      <c r="AC39" s="215" t="str">
        <f t="shared" si="12"/>
        <v>2C</v>
      </c>
      <c r="AD39" s="216"/>
      <c r="AE39" s="216"/>
      <c r="AF39" s="434">
        <f>IFERROR(INDEX(Raw_DATA!L:L,MATCH(Risk7_PlusY67!$D39,Raw_DATA!$A:$A,0)),"")</f>
        <v>5.68</v>
      </c>
      <c r="AG39" s="434">
        <f>IFERROR(INDEX(AVGGroup!$D$5:$D$21,MATCH(Risk7_PlusY67!$H39,AVGGroup!$C$5:$C$21,0)),"")</f>
        <v>-3.15</v>
      </c>
      <c r="AH39" s="434">
        <f>IFERROR(INDEX(Raw_DATA!M:M,MATCH(Risk7_PlusY67!$D39,Raw_DATA!$A:$A,0)),"")</f>
        <v>4.87</v>
      </c>
      <c r="AI39" s="435">
        <f>IFERROR(INDEX(AVGGroup!$F$5:$F$21,MATCH(Risk7_PlusY67!$H39,AVGGroup!$C$5:$C$21,0)),"")</f>
        <v>-7.1</v>
      </c>
      <c r="AJ39" s="401">
        <f>IFERROR(INDEX(Raw_DATA!N:N,MATCH(Risk7_PlusY67!$D39,Raw_DATA!$A:$A,0)),"")</f>
        <v>422</v>
      </c>
      <c r="AK39" s="401">
        <f>IFERROR(INDEX(Raw_DATA!O:O,MATCH(Risk7_PlusY67!$D39,Raw_DATA!$A:$A,0)),"")</f>
        <v>81</v>
      </c>
      <c r="AL39" s="401">
        <f>IFERROR(INDEX(Raw_DATA!P:P,MATCH(Risk7_PlusY67!$D39,Raw_DATA!$A:$A,0)),"")</f>
        <v>82</v>
      </c>
      <c r="AM39" s="401">
        <f>IFERROR(INDEX(Raw_DATA!Q:Q,MATCH(Risk7_PlusY67!$D39,Raw_DATA!$A:$A,0)),"")</f>
        <v>694</v>
      </c>
      <c r="AN39" s="401">
        <f>IFERROR(INDEX(Raw_DATA!R:R,MATCH(Risk7_PlusY67!$D39,Raw_DATA!$A:$A,0)),"")</f>
        <v>36</v>
      </c>
      <c r="AO39" s="407"/>
      <c r="AP39" s="411" t="b">
        <f>AB39=AY39</f>
        <v>1</v>
      </c>
      <c r="AQ39" s="340">
        <f t="shared" si="13"/>
        <v>0</v>
      </c>
      <c r="AR39" s="123">
        <f t="shared" si="14"/>
        <v>1</v>
      </c>
      <c r="AS39" s="123">
        <f t="shared" si="15"/>
        <v>1</v>
      </c>
      <c r="AT39" s="123">
        <f>IF(OR(AND((K39&lt;0.8),(BE39&gt;180)),AND((K39&lt;0.8),(BE39&lt;10)),AND((K39&gt;=0.8),(BE39&lt;10)),AND((K39&gt;=0.8),(BE39&gt;90))),0,1)</f>
        <v>0</v>
      </c>
      <c r="AU39" s="123">
        <f t="shared" si="16"/>
        <v>0</v>
      </c>
      <c r="AV39" s="123">
        <f t="shared" si="17"/>
        <v>0</v>
      </c>
      <c r="AW39" s="123">
        <f t="shared" si="18"/>
        <v>0</v>
      </c>
      <c r="AX39" s="123">
        <f t="shared" si="19"/>
        <v>1</v>
      </c>
      <c r="AY39" s="416" t="str">
        <f t="shared" si="20"/>
        <v>C</v>
      </c>
      <c r="AZ39" s="416" t="str">
        <f>R39&amp;AY39</f>
        <v>2C</v>
      </c>
      <c r="BA39" s="417">
        <f>IFERROR(INDEX(Raw_DATA!L:L,MATCH(Risk7_PlusY67!$D39,Raw_DATA!$A:$A,0)),"")</f>
        <v>5.68</v>
      </c>
      <c r="BB39" s="417">
        <f>IFERROR(INDEX(AVGGroup!$H$5:$H$21,MATCH(Risk7_PlusY67!$BJ39,AVGGroup!$C$5:$C$21,0)),"")</f>
        <v>-3.15</v>
      </c>
      <c r="BC39" s="417">
        <f>IFERROR(INDEX(Raw_DATA!M:M,MATCH(Risk7_PlusY67!$D39,Raw_DATA!$A:$A,0)),"")</f>
        <v>4.87</v>
      </c>
      <c r="BD39" s="418">
        <f>IFERROR(INDEX(AVGGroup!$J$5:$J$21,MATCH(Risk7_PlusY67!$BJ39,AVGGroup!$C$5:$C$21,0)),"")</f>
        <v>-7.1</v>
      </c>
      <c r="BE39" s="407">
        <f>IFERROR(INDEX(Raw_DATA!N:N,MATCH(Risk7_PlusY67!$D39,Raw_DATA!$A:$A,0)),"")</f>
        <v>422</v>
      </c>
      <c r="BF39" s="407">
        <f>IFERROR(INDEX(Raw_DATA!O:O,MATCH(Risk7_PlusY67!$D39,Raw_DATA!$A:$A,0)),"")</f>
        <v>81</v>
      </c>
      <c r="BG39" s="407">
        <f>IFERROR(INDEX(Raw_DATA!P:P,MATCH(Risk7_PlusY67!$D39,Raw_DATA!$A:$A,0)),"")</f>
        <v>82</v>
      </c>
      <c r="BH39" s="407">
        <f>IFERROR(INDEX(Raw_DATA!Q:Q,MATCH(Risk7_PlusY67!$D39,Raw_DATA!$A:$A,0)),"")</f>
        <v>694</v>
      </c>
      <c r="BI39" s="407">
        <f>IFERROR(INDEX(Raw_DATA!R:R,MATCH(Risk7_PlusY67!$D39,Raw_DATA!$A:$A,0)),"")</f>
        <v>36</v>
      </c>
      <c r="BJ39" s="124" t="str">
        <f>INDEX('Org2567'!$BM:$BM,MATCH(Risk7_PlusY67!D39,'Org2567'!$D:$D,0))</f>
        <v>รพช.F1 P&lt;=50,000</v>
      </c>
    </row>
    <row r="40" spans="1:62" x14ac:dyDescent="0.7">
      <c r="A40" s="206">
        <f>IF(ISBLANK(D40),"",COUNTA($D$3:D40))</f>
        <v>38</v>
      </c>
      <c r="B40" s="207">
        <f>IFERROR(INDEX(ID!$E:$E,MATCH(Risk7_PlusY67!$D40,ID!$A:$A,0)),"")</f>
        <v>1</v>
      </c>
      <c r="C40" s="207" t="str">
        <f>IFERROR(INDEX(ID!$I:$I,MATCH(Risk7_PlusY67!$D40,ID!$A:$A,0)),"")</f>
        <v>เชียงใหม่</v>
      </c>
      <c r="D40" s="295" t="s">
        <v>59</v>
      </c>
      <c r="E40" s="207" t="str">
        <f>IFERROR(INDEX(ID!$C:$C,MATCH(Risk7_PlusY67!$D40,ID!$A:$A,0)),"")</f>
        <v>เวียงแหง,รพช.</v>
      </c>
      <c r="F40" s="207" t="str">
        <f>IFERROR(INDEX(ID!$G:$G,MATCH(Risk7_PlusY67!$D40,ID!$A:$A,0)),"")</f>
        <v>รพช.</v>
      </c>
      <c r="G40" s="206">
        <f>IFERROR(INDEX(ID!$J:$J,MATCH(Risk7_PlusY67!$D40,ID!$A:$A,0)),"")</f>
        <v>30</v>
      </c>
      <c r="H40" s="208" t="str">
        <f>IFERROR(INDEX(ID!$P:$P,MATCH(Risk7_PlusY67!$D40,ID!$A:$A,0)),"")</f>
        <v>รพช.F2 P&lt;=30,000</v>
      </c>
      <c r="I40" s="209">
        <f>IFERROR(INDEX(Raw_DATA!E:E,MATCH(Risk7_PlusY67!$D40,Raw_DATA!$A:$A,0)),"")</f>
        <v>5.72</v>
      </c>
      <c r="J40" s="209">
        <f>IFERROR(INDEX(Raw_DATA!F:F,MATCH(Risk7_PlusY67!$D40,Raw_DATA!$A:$A,0)),"")</f>
        <v>5.42</v>
      </c>
      <c r="K40" s="209">
        <f>IFERROR(INDEX(Raw_DATA!G:G,MATCH(Risk7_PlusY67!$D40,Raw_DATA!$A:$A,0)),"")</f>
        <v>3.05</v>
      </c>
      <c r="L40" s="209">
        <f>IFERROR(INDEX(Raw_DATA!H:H,MATCH(Risk7_PlusY67!$D40,Raw_DATA!$A:$A,0)),"")</f>
        <v>44640083.210000001</v>
      </c>
      <c r="M40" s="210">
        <f>IFERROR(INDEX(Raw_DATA!I:I,MATCH(Risk7_PlusY67!$D40,Raw_DATA!$A:$A,0)),"")</f>
        <v>-20327582.280000001</v>
      </c>
      <c r="N40" s="206">
        <f t="shared" si="0"/>
        <v>0</v>
      </c>
      <c r="O40" s="206">
        <f t="shared" si="1"/>
        <v>1</v>
      </c>
      <c r="P40" s="206">
        <f t="shared" si="2"/>
        <v>0</v>
      </c>
      <c r="Q40" s="211">
        <f t="shared" si="3"/>
        <v>26.3</v>
      </c>
      <c r="R40" s="206">
        <f t="shared" si="4"/>
        <v>1</v>
      </c>
      <c r="S40" s="212">
        <f>IFERROR(INDEX(Raw_DATA!J:J,MATCH(Risk7_PlusY67!$D40,Raw_DATA!$A:$A,0)),"")</f>
        <v>-16917034.550000001</v>
      </c>
      <c r="T40" s="213">
        <f>IFERROR(INDEX(Raw_DATA!K:K,MATCH(Risk7_PlusY67!$D40,Raw_DATA!$A:$A,0)),"")</f>
        <v>19380404.739999998</v>
      </c>
      <c r="U40" s="214">
        <f t="shared" si="5"/>
        <v>0</v>
      </c>
      <c r="V40" s="214">
        <f t="shared" si="6"/>
        <v>0</v>
      </c>
      <c r="W40" s="214">
        <f>IF(OR(AND((K40&lt;0.8),(AJ40&gt;180)),AND((K40&lt;0.8),(AJ40&lt;10)),AND((K40&gt;=0.8),(AJ40&lt;10)),AND((K40&gt;=0.8),(AJ40&gt;90))),0,1)</f>
        <v>0</v>
      </c>
      <c r="X40" s="214">
        <f t="shared" si="7"/>
        <v>0</v>
      </c>
      <c r="Y40" s="214">
        <f t="shared" si="8"/>
        <v>0</v>
      </c>
      <c r="Z40" s="214">
        <f t="shared" si="9"/>
        <v>0</v>
      </c>
      <c r="AA40" s="214">
        <f t="shared" si="10"/>
        <v>0</v>
      </c>
      <c r="AB40" s="215" t="str">
        <f t="shared" si="11"/>
        <v>F</v>
      </c>
      <c r="AC40" s="215" t="str">
        <f t="shared" si="12"/>
        <v>1F</v>
      </c>
      <c r="AD40" s="216"/>
      <c r="AE40" s="216"/>
      <c r="AF40" s="434">
        <f>IFERROR(INDEX(Raw_DATA!L:L,MATCH(Risk7_PlusY67!$D40,Raw_DATA!$A:$A,0)),"")</f>
        <v>-19.21</v>
      </c>
      <c r="AG40" s="434">
        <f>IFERROR(INDEX(AVGGroup!$D$5:$D$21,MATCH(Risk7_PlusY67!$H40,AVGGroup!$C$5:$C$21,0)),"")</f>
        <v>-3.55</v>
      </c>
      <c r="AH40" s="434">
        <f>IFERROR(INDEX(Raw_DATA!M:M,MATCH(Risk7_PlusY67!$D40,Raw_DATA!$A:$A,0)),"")</f>
        <v>-22.19</v>
      </c>
      <c r="AI40" s="435">
        <f>IFERROR(INDEX(AVGGroup!$F$5:$F$21,MATCH(Risk7_PlusY67!$H40,AVGGroup!$C$5:$C$21,0)),"")</f>
        <v>-10.199999999999999</v>
      </c>
      <c r="AJ40" s="401">
        <f>IFERROR(INDEX(Raw_DATA!N:N,MATCH(Risk7_PlusY67!$D40,Raw_DATA!$A:$A,0)),"")</f>
        <v>97</v>
      </c>
      <c r="AK40" s="401">
        <f>IFERROR(INDEX(Raw_DATA!O:O,MATCH(Risk7_PlusY67!$D40,Raw_DATA!$A:$A,0)),"")</f>
        <v>121</v>
      </c>
      <c r="AL40" s="401">
        <f>IFERROR(INDEX(Raw_DATA!P:P,MATCH(Risk7_PlusY67!$D40,Raw_DATA!$A:$A,0)),"")</f>
        <v>188</v>
      </c>
      <c r="AM40" s="401">
        <f>IFERROR(INDEX(Raw_DATA!Q:Q,MATCH(Risk7_PlusY67!$D40,Raw_DATA!$A:$A,0)),"")</f>
        <v>299</v>
      </c>
      <c r="AN40" s="401">
        <f>IFERROR(INDEX(Raw_DATA!R:R,MATCH(Risk7_PlusY67!$D40,Raw_DATA!$A:$A,0)),"")</f>
        <v>65</v>
      </c>
      <c r="AO40" s="407"/>
      <c r="AP40" s="411" t="b">
        <f>AB40=AY40</f>
        <v>1</v>
      </c>
      <c r="AQ40" s="340">
        <f t="shared" si="13"/>
        <v>1</v>
      </c>
      <c r="AR40" s="123">
        <f t="shared" si="14"/>
        <v>0</v>
      </c>
      <c r="AS40" s="123">
        <f t="shared" si="15"/>
        <v>0</v>
      </c>
      <c r="AT40" s="123">
        <f>IF(OR(AND((K40&lt;0.8),(BE40&gt;180)),AND((K40&lt;0.8),(BE40&lt;10)),AND((K40&gt;=0.8),(BE40&lt;10)),AND((K40&gt;=0.8),(BE40&gt;90))),0,1)</f>
        <v>0</v>
      </c>
      <c r="AU40" s="123">
        <f t="shared" si="16"/>
        <v>0</v>
      </c>
      <c r="AV40" s="123">
        <f t="shared" si="17"/>
        <v>0</v>
      </c>
      <c r="AW40" s="123">
        <f t="shared" si="18"/>
        <v>0</v>
      </c>
      <c r="AX40" s="123">
        <f t="shared" si="19"/>
        <v>0</v>
      </c>
      <c r="AY40" s="416" t="str">
        <f t="shared" si="20"/>
        <v>F</v>
      </c>
      <c r="AZ40" s="416" t="str">
        <f>R40&amp;AY40</f>
        <v>1F</v>
      </c>
      <c r="BA40" s="417">
        <f>IFERROR(INDEX(Raw_DATA!L:L,MATCH(Risk7_PlusY67!$D40,Raw_DATA!$A:$A,0)),"")</f>
        <v>-19.21</v>
      </c>
      <c r="BB40" s="417">
        <f>IFERROR(INDEX(AVGGroup!$H$5:$H$21,MATCH(Risk7_PlusY67!$BJ40,AVGGroup!$C$5:$C$21,0)),"")</f>
        <v>-3.54</v>
      </c>
      <c r="BC40" s="417">
        <f>IFERROR(INDEX(Raw_DATA!M:M,MATCH(Risk7_PlusY67!$D40,Raw_DATA!$A:$A,0)),"")</f>
        <v>-22.19</v>
      </c>
      <c r="BD40" s="418">
        <f>IFERROR(INDEX(AVGGroup!$J$5:$J$21,MATCH(Risk7_PlusY67!$BJ40,AVGGroup!$C$5:$C$21,0)),"")</f>
        <v>-10.199999999999999</v>
      </c>
      <c r="BE40" s="407">
        <f>IFERROR(INDEX(Raw_DATA!N:N,MATCH(Risk7_PlusY67!$D40,Raw_DATA!$A:$A,0)),"")</f>
        <v>97</v>
      </c>
      <c r="BF40" s="407">
        <f>IFERROR(INDEX(Raw_DATA!O:O,MATCH(Risk7_PlusY67!$D40,Raw_DATA!$A:$A,0)),"")</f>
        <v>121</v>
      </c>
      <c r="BG40" s="407">
        <f>IFERROR(INDEX(Raw_DATA!P:P,MATCH(Risk7_PlusY67!$D40,Raw_DATA!$A:$A,0)),"")</f>
        <v>188</v>
      </c>
      <c r="BH40" s="407">
        <f>IFERROR(INDEX(Raw_DATA!Q:Q,MATCH(Risk7_PlusY67!$D40,Raw_DATA!$A:$A,0)),"")</f>
        <v>299</v>
      </c>
      <c r="BI40" s="407">
        <f>IFERROR(INDEX(Raw_DATA!R:R,MATCH(Risk7_PlusY67!$D40,Raw_DATA!$A:$A,0)),"")</f>
        <v>65</v>
      </c>
      <c r="BJ40" s="124" t="str">
        <f>INDEX('Org2567'!$BM:$BM,MATCH(Risk7_PlusY67!D40,'Org2567'!$D:$D,0))</f>
        <v>รพช.F2 P&lt;=30,000</v>
      </c>
    </row>
    <row r="41" spans="1:62" x14ac:dyDescent="0.7">
      <c r="A41" s="206">
        <f>IF(ISBLANK(D41),"",COUNTA($D$3:D41))</f>
        <v>39</v>
      </c>
      <c r="B41" s="207">
        <f>IFERROR(INDEX(ID!$E:$E,MATCH(Risk7_PlusY67!$D41,ID!$A:$A,0)),"")</f>
        <v>1</v>
      </c>
      <c r="C41" s="207" t="str">
        <f>IFERROR(INDEX(ID!$I:$I,MATCH(Risk7_PlusY67!$D41,ID!$A:$A,0)),"")</f>
        <v>เชียงใหม่</v>
      </c>
      <c r="D41" s="295" t="s">
        <v>60</v>
      </c>
      <c r="E41" s="207" t="str">
        <f>IFERROR(INDEX(ID!$C:$C,MATCH(Risk7_PlusY67!$D41,ID!$A:$A,0)),"")</f>
        <v>ไชยปราการ,รพช.</v>
      </c>
      <c r="F41" s="207" t="str">
        <f>IFERROR(INDEX(ID!$G:$G,MATCH(Risk7_PlusY67!$D41,ID!$A:$A,0)),"")</f>
        <v>รพช.</v>
      </c>
      <c r="G41" s="206">
        <f>IFERROR(INDEX(ID!$J:$J,MATCH(Risk7_PlusY67!$D41,ID!$A:$A,0)),"")</f>
        <v>45</v>
      </c>
      <c r="H41" s="208" t="str">
        <f>IFERROR(INDEX(ID!$P:$P,MATCH(Risk7_PlusY67!$D41,ID!$A:$A,0)),"")</f>
        <v>รพช.F2 P30,000-60,000</v>
      </c>
      <c r="I41" s="209">
        <f>IFERROR(INDEX(Raw_DATA!E:E,MATCH(Risk7_PlusY67!$D41,Raw_DATA!$A:$A,0)),"")</f>
        <v>1.38</v>
      </c>
      <c r="J41" s="209">
        <f>IFERROR(INDEX(Raw_DATA!F:F,MATCH(Risk7_PlusY67!$D41,Raw_DATA!$A:$A,0)),"")</f>
        <v>1.24</v>
      </c>
      <c r="K41" s="209">
        <f>IFERROR(INDEX(Raw_DATA!G:G,MATCH(Risk7_PlusY67!$D41,Raw_DATA!$A:$A,0)),"")</f>
        <v>0.68</v>
      </c>
      <c r="L41" s="209">
        <f>IFERROR(INDEX(Raw_DATA!H:H,MATCH(Risk7_PlusY67!$D41,Raw_DATA!$A:$A,0)),"")</f>
        <v>8840376.6699999999</v>
      </c>
      <c r="M41" s="210">
        <f>IFERROR(INDEX(Raw_DATA!I:I,MATCH(Risk7_PlusY67!$D41,Raw_DATA!$A:$A,0)),"")</f>
        <v>164435.59</v>
      </c>
      <c r="N41" s="206">
        <f t="shared" si="0"/>
        <v>2</v>
      </c>
      <c r="O41" s="206">
        <f t="shared" si="1"/>
        <v>0</v>
      </c>
      <c r="P41" s="206">
        <f t="shared" si="2"/>
        <v>0</v>
      </c>
      <c r="Q41" s="211" t="str">
        <f t="shared" si="3"/>
        <v/>
      </c>
      <c r="R41" s="206">
        <f t="shared" si="4"/>
        <v>2</v>
      </c>
      <c r="S41" s="212">
        <f>IFERROR(INDEX(Raw_DATA!J:J,MATCH(Risk7_PlusY67!$D41,Raw_DATA!$A:$A,0)),"")</f>
        <v>2593106.75</v>
      </c>
      <c r="T41" s="213">
        <f>IFERROR(INDEX(Raw_DATA!K:K,MATCH(Risk7_PlusY67!$D41,Raw_DATA!$A:$A,0)),"")</f>
        <v>-7440406.0499999998</v>
      </c>
      <c r="U41" s="214">
        <f t="shared" si="5"/>
        <v>1</v>
      </c>
      <c r="V41" s="214">
        <f t="shared" si="6"/>
        <v>1</v>
      </c>
      <c r="W41" s="214">
        <f>IF(OR(AND((K41&lt;0.8),(AJ41&gt;180)),AND((K41&lt;0.8),(AJ41&lt;10)),AND((K41&gt;=0.8),(AJ41&lt;10)),AND((K41&gt;=0.8),(AJ41&gt;90))),0,1)</f>
        <v>0</v>
      </c>
      <c r="X41" s="214">
        <f t="shared" si="7"/>
        <v>1</v>
      </c>
      <c r="Y41" s="214">
        <f t="shared" si="8"/>
        <v>1</v>
      </c>
      <c r="Z41" s="214">
        <f t="shared" si="9"/>
        <v>0</v>
      </c>
      <c r="AA41" s="214">
        <f t="shared" si="10"/>
        <v>0</v>
      </c>
      <c r="AB41" s="215" t="str">
        <f t="shared" si="11"/>
        <v>B-</v>
      </c>
      <c r="AC41" s="215" t="str">
        <f t="shared" si="12"/>
        <v>2B-</v>
      </c>
      <c r="AD41" s="216"/>
      <c r="AE41" s="216"/>
      <c r="AF41" s="434">
        <f>IFERROR(INDEX(Raw_DATA!L:L,MATCH(Risk7_PlusY67!$D41,Raw_DATA!$A:$A,0)),"")</f>
        <v>2.2999999999999998</v>
      </c>
      <c r="AG41" s="434">
        <f>IFERROR(INDEX(AVGGroup!$D$5:$D$21,MATCH(Risk7_PlusY67!$H41,AVGGroup!$C$5:$C$21,0)),"")</f>
        <v>-4.37</v>
      </c>
      <c r="AH41" s="434">
        <f>IFERROR(INDEX(Raw_DATA!M:M,MATCH(Risk7_PlusY67!$D41,Raw_DATA!$A:$A,0)),"")</f>
        <v>0.28000000000000003</v>
      </c>
      <c r="AI41" s="435">
        <f>IFERROR(INDEX(AVGGroup!$F$5:$F$21,MATCH(Risk7_PlusY67!$H41,AVGGroup!$C$5:$C$21,0)),"")</f>
        <v>-9.19</v>
      </c>
      <c r="AJ41" s="401">
        <f>IFERROR(INDEX(Raw_DATA!N:N,MATCH(Risk7_PlusY67!$D41,Raw_DATA!$A:$A,0)),"")</f>
        <v>190</v>
      </c>
      <c r="AK41" s="401">
        <f>IFERROR(INDEX(Raw_DATA!O:O,MATCH(Risk7_PlusY67!$D41,Raw_DATA!$A:$A,0)),"")</f>
        <v>57</v>
      </c>
      <c r="AL41" s="401">
        <f>IFERROR(INDEX(Raw_DATA!P:P,MATCH(Risk7_PlusY67!$D41,Raw_DATA!$A:$A,0)),"")</f>
        <v>47</v>
      </c>
      <c r="AM41" s="401">
        <f>IFERROR(INDEX(Raw_DATA!Q:Q,MATCH(Risk7_PlusY67!$D41,Raw_DATA!$A:$A,0)),"")</f>
        <v>214</v>
      </c>
      <c r="AN41" s="401">
        <f>IFERROR(INDEX(Raw_DATA!R:R,MATCH(Risk7_PlusY67!$D41,Raw_DATA!$A:$A,0)),"")</f>
        <v>67</v>
      </c>
      <c r="AO41" s="407"/>
      <c r="AP41" s="411" t="b">
        <f>AB41=AY41</f>
        <v>1</v>
      </c>
      <c r="AQ41" s="340">
        <f t="shared" si="13"/>
        <v>0</v>
      </c>
      <c r="AR41" s="123">
        <f t="shared" si="14"/>
        <v>1</v>
      </c>
      <c r="AS41" s="123">
        <f t="shared" si="15"/>
        <v>1</v>
      </c>
      <c r="AT41" s="123">
        <f>IF(OR(AND((K41&lt;0.8),(BE41&gt;180)),AND((K41&lt;0.8),(BE41&lt;10)),AND((K41&gt;=0.8),(BE41&lt;10)),AND((K41&gt;=0.8),(BE41&gt;90))),0,1)</f>
        <v>0</v>
      </c>
      <c r="AU41" s="123">
        <f t="shared" si="16"/>
        <v>1</v>
      </c>
      <c r="AV41" s="123">
        <f t="shared" si="17"/>
        <v>1</v>
      </c>
      <c r="AW41" s="123">
        <f t="shared" si="18"/>
        <v>0</v>
      </c>
      <c r="AX41" s="123">
        <f t="shared" si="19"/>
        <v>0</v>
      </c>
      <c r="AY41" s="416" t="str">
        <f t="shared" si="20"/>
        <v>B-</v>
      </c>
      <c r="AZ41" s="416" t="str">
        <f>R41&amp;AY41</f>
        <v>2B-</v>
      </c>
      <c r="BA41" s="417">
        <f>IFERROR(INDEX(Raw_DATA!L:L,MATCH(Risk7_PlusY67!$D41,Raw_DATA!$A:$A,0)),"")</f>
        <v>2.2999999999999998</v>
      </c>
      <c r="BB41" s="417">
        <f>IFERROR(INDEX(AVGGroup!$H$5:$H$21,MATCH(Risk7_PlusY67!$BJ41,AVGGroup!$C$5:$C$21,0)),"")</f>
        <v>-3.95</v>
      </c>
      <c r="BC41" s="417">
        <f>IFERROR(INDEX(Raw_DATA!M:M,MATCH(Risk7_PlusY67!$D41,Raw_DATA!$A:$A,0)),"")</f>
        <v>0.28000000000000003</v>
      </c>
      <c r="BD41" s="418">
        <f>IFERROR(INDEX(AVGGroup!$J$5:$J$21,MATCH(Risk7_PlusY67!$BJ41,AVGGroup!$C$5:$C$21,0)),"")</f>
        <v>-8.8800000000000008</v>
      </c>
      <c r="BE41" s="407">
        <f>IFERROR(INDEX(Raw_DATA!N:N,MATCH(Risk7_PlusY67!$D41,Raw_DATA!$A:$A,0)),"")</f>
        <v>190</v>
      </c>
      <c r="BF41" s="407">
        <f>IFERROR(INDEX(Raw_DATA!O:O,MATCH(Risk7_PlusY67!$D41,Raw_DATA!$A:$A,0)),"")</f>
        <v>57</v>
      </c>
      <c r="BG41" s="407">
        <f>IFERROR(INDEX(Raw_DATA!P:P,MATCH(Risk7_PlusY67!$D41,Raw_DATA!$A:$A,0)),"")</f>
        <v>47</v>
      </c>
      <c r="BH41" s="407">
        <f>IFERROR(INDEX(Raw_DATA!Q:Q,MATCH(Risk7_PlusY67!$D41,Raw_DATA!$A:$A,0)),"")</f>
        <v>214</v>
      </c>
      <c r="BI41" s="407">
        <f>IFERROR(INDEX(Raw_DATA!R:R,MATCH(Risk7_PlusY67!$D41,Raw_DATA!$A:$A,0)),"")</f>
        <v>67</v>
      </c>
      <c r="BJ41" s="124" t="str">
        <f>INDEX('Org2567'!$BM:$BM,MATCH(Risk7_PlusY67!D41,'Org2567'!$D:$D,0))</f>
        <v>รพช.F2 P30,000-60,000</v>
      </c>
    </row>
    <row r="42" spans="1:62" x14ac:dyDescent="0.7">
      <c r="A42" s="206">
        <f>IF(ISBLANK(D42),"",COUNTA($D$3:D42))</f>
        <v>40</v>
      </c>
      <c r="B42" s="207">
        <f>IFERROR(INDEX(ID!$E:$E,MATCH(Risk7_PlusY67!$D42,ID!$A:$A,0)),"")</f>
        <v>1</v>
      </c>
      <c r="C42" s="207" t="str">
        <f>IFERROR(INDEX(ID!$I:$I,MATCH(Risk7_PlusY67!$D42,ID!$A:$A,0)),"")</f>
        <v>เชียงใหม่</v>
      </c>
      <c r="D42" s="295" t="s">
        <v>61</v>
      </c>
      <c r="E42" s="207" t="str">
        <f>IFERROR(INDEX(ID!$C:$C,MATCH(Risk7_PlusY67!$D42,ID!$A:$A,0)),"")</f>
        <v>แม่วาง,รพช.</v>
      </c>
      <c r="F42" s="207" t="str">
        <f>IFERROR(INDEX(ID!$G:$G,MATCH(Risk7_PlusY67!$D42,ID!$A:$A,0)),"")</f>
        <v>รพช.</v>
      </c>
      <c r="G42" s="206">
        <f>IFERROR(INDEX(ID!$J:$J,MATCH(Risk7_PlusY67!$D42,ID!$A:$A,0)),"")</f>
        <v>37</v>
      </c>
      <c r="H42" s="208" t="str">
        <f>IFERROR(INDEX(ID!$P:$P,MATCH(Risk7_PlusY67!$D42,ID!$A:$A,0)),"")</f>
        <v>รพช.F2 P&lt;=30,000</v>
      </c>
      <c r="I42" s="209">
        <f>IFERROR(INDEX(Raw_DATA!E:E,MATCH(Risk7_PlusY67!$D42,Raw_DATA!$A:$A,0)),"")</f>
        <v>0.94</v>
      </c>
      <c r="J42" s="209">
        <f>IFERROR(INDEX(Raw_DATA!F:F,MATCH(Risk7_PlusY67!$D42,Raw_DATA!$A:$A,0)),"")</f>
        <v>0.9</v>
      </c>
      <c r="K42" s="209">
        <f>IFERROR(INDEX(Raw_DATA!G:G,MATCH(Risk7_PlusY67!$D42,Raw_DATA!$A:$A,0)),"")</f>
        <v>0.4</v>
      </c>
      <c r="L42" s="209">
        <f>IFERROR(INDEX(Raw_DATA!H:H,MATCH(Risk7_PlusY67!$D42,Raw_DATA!$A:$A,0)),"")</f>
        <v>-2540653.94</v>
      </c>
      <c r="M42" s="210">
        <f>IFERROR(INDEX(Raw_DATA!I:I,MATCH(Risk7_PlusY67!$D42,Raw_DATA!$A:$A,0)),"")</f>
        <v>-993990.97</v>
      </c>
      <c r="N42" s="206">
        <f t="shared" si="0"/>
        <v>3</v>
      </c>
      <c r="O42" s="206">
        <f t="shared" si="1"/>
        <v>2</v>
      </c>
      <c r="P42" s="206">
        <f t="shared" si="2"/>
        <v>2</v>
      </c>
      <c r="Q42" s="211" t="str">
        <f t="shared" si="3"/>
        <v/>
      </c>
      <c r="R42" s="206">
        <f t="shared" si="4"/>
        <v>7</v>
      </c>
      <c r="S42" s="212">
        <f>IFERROR(INDEX(Raw_DATA!J:J,MATCH(Risk7_PlusY67!$D42,Raw_DATA!$A:$A,0)),"")</f>
        <v>1557478.78</v>
      </c>
      <c r="T42" s="213">
        <f>IFERROR(INDEX(Raw_DATA!K:K,MATCH(Risk7_PlusY67!$D42,Raw_DATA!$A:$A,0)),"")</f>
        <v>-24462678.379999999</v>
      </c>
      <c r="U42" s="214">
        <f t="shared" si="5"/>
        <v>1</v>
      </c>
      <c r="V42" s="214">
        <f t="shared" si="6"/>
        <v>1</v>
      </c>
      <c r="W42" s="214">
        <f>IF(OR(AND((K42&lt;0.8),(AJ42&gt;180)),AND((K42&lt;0.8),(AJ42&lt;10)),AND((K42&gt;=0.8),(AJ42&lt;10)),AND((K42&gt;=0.8),(AJ42&gt;90))),0,1)</f>
        <v>0</v>
      </c>
      <c r="X42" s="214">
        <f t="shared" si="7"/>
        <v>0</v>
      </c>
      <c r="Y42" s="214">
        <f t="shared" si="8"/>
        <v>0</v>
      </c>
      <c r="Z42" s="214">
        <f t="shared" si="9"/>
        <v>0</v>
      </c>
      <c r="AA42" s="214">
        <f t="shared" si="10"/>
        <v>1</v>
      </c>
      <c r="AB42" s="215" t="str">
        <f t="shared" si="11"/>
        <v>C</v>
      </c>
      <c r="AC42" s="215" t="str">
        <f t="shared" si="12"/>
        <v>7C</v>
      </c>
      <c r="AD42" s="216"/>
      <c r="AE42" s="216"/>
      <c r="AF42" s="434">
        <f>IFERROR(INDEX(Raw_DATA!L:L,MATCH(Risk7_PlusY67!$D42,Raw_DATA!$A:$A,0)),"")</f>
        <v>1.38</v>
      </c>
      <c r="AG42" s="434">
        <f>IFERROR(INDEX(AVGGroup!$D$5:$D$21,MATCH(Risk7_PlusY67!$H42,AVGGroup!$C$5:$C$21,0)),"")</f>
        <v>-3.55</v>
      </c>
      <c r="AH42" s="434">
        <f>IFERROR(INDEX(Raw_DATA!M:M,MATCH(Risk7_PlusY67!$D42,Raw_DATA!$A:$A,0)),"")</f>
        <v>-1.31</v>
      </c>
      <c r="AI42" s="435">
        <f>IFERROR(INDEX(AVGGroup!$F$5:$F$21,MATCH(Risk7_PlusY67!$H42,AVGGroup!$C$5:$C$21,0)),"")</f>
        <v>-10.199999999999999</v>
      </c>
      <c r="AJ42" s="401">
        <f>IFERROR(INDEX(Raw_DATA!N:N,MATCH(Risk7_PlusY67!$D42,Raw_DATA!$A:$A,0)),"")</f>
        <v>432</v>
      </c>
      <c r="AK42" s="401">
        <f>IFERROR(INDEX(Raw_DATA!O:O,MATCH(Risk7_PlusY67!$D42,Raw_DATA!$A:$A,0)),"")</f>
        <v>75</v>
      </c>
      <c r="AL42" s="401">
        <f>IFERROR(INDEX(Raw_DATA!P:P,MATCH(Risk7_PlusY67!$D42,Raw_DATA!$A:$A,0)),"")</f>
        <v>187</v>
      </c>
      <c r="AM42" s="401">
        <f>IFERROR(INDEX(Raw_DATA!Q:Q,MATCH(Risk7_PlusY67!$D42,Raw_DATA!$A:$A,0)),"")</f>
        <v>232</v>
      </c>
      <c r="AN42" s="401">
        <f>IFERROR(INDEX(Raw_DATA!R:R,MATCH(Risk7_PlusY67!$D42,Raw_DATA!$A:$A,0)),"")</f>
        <v>19</v>
      </c>
      <c r="AO42" s="407"/>
      <c r="AP42" s="411" t="b">
        <f>AB42=AY42</f>
        <v>1</v>
      </c>
      <c r="AQ42" s="340">
        <f t="shared" si="13"/>
        <v>1</v>
      </c>
      <c r="AR42" s="123">
        <f t="shared" si="14"/>
        <v>1</v>
      </c>
      <c r="AS42" s="123">
        <f t="shared" si="15"/>
        <v>1</v>
      </c>
      <c r="AT42" s="123">
        <f>IF(OR(AND((K42&lt;0.8),(BE42&gt;180)),AND((K42&lt;0.8),(BE42&lt;10)),AND((K42&gt;=0.8),(BE42&lt;10)),AND((K42&gt;=0.8),(BE42&gt;90))),0,1)</f>
        <v>0</v>
      </c>
      <c r="AU42" s="123">
        <f t="shared" si="16"/>
        <v>0</v>
      </c>
      <c r="AV42" s="123">
        <f t="shared" si="17"/>
        <v>0</v>
      </c>
      <c r="AW42" s="123">
        <f t="shared" si="18"/>
        <v>0</v>
      </c>
      <c r="AX42" s="123">
        <f t="shared" si="19"/>
        <v>1</v>
      </c>
      <c r="AY42" s="416" t="str">
        <f t="shared" si="20"/>
        <v>C</v>
      </c>
      <c r="AZ42" s="416" t="str">
        <f>R42&amp;AY42</f>
        <v>7C</v>
      </c>
      <c r="BA42" s="417">
        <f>IFERROR(INDEX(Raw_DATA!L:L,MATCH(Risk7_PlusY67!$D42,Raw_DATA!$A:$A,0)),"")</f>
        <v>1.38</v>
      </c>
      <c r="BB42" s="417">
        <f>IFERROR(INDEX(AVGGroup!$H$5:$H$21,MATCH(Risk7_PlusY67!$BJ42,AVGGroup!$C$5:$C$21,0)),"")</f>
        <v>-3.54</v>
      </c>
      <c r="BC42" s="417">
        <f>IFERROR(INDEX(Raw_DATA!M:M,MATCH(Risk7_PlusY67!$D42,Raw_DATA!$A:$A,0)),"")</f>
        <v>-1.31</v>
      </c>
      <c r="BD42" s="418">
        <f>IFERROR(INDEX(AVGGroup!$J$5:$J$21,MATCH(Risk7_PlusY67!$BJ42,AVGGroup!$C$5:$C$21,0)),"")</f>
        <v>-10.199999999999999</v>
      </c>
      <c r="BE42" s="407">
        <f>IFERROR(INDEX(Raw_DATA!N:N,MATCH(Risk7_PlusY67!$D42,Raw_DATA!$A:$A,0)),"")</f>
        <v>432</v>
      </c>
      <c r="BF42" s="407">
        <f>IFERROR(INDEX(Raw_DATA!O:O,MATCH(Risk7_PlusY67!$D42,Raw_DATA!$A:$A,0)),"")</f>
        <v>75</v>
      </c>
      <c r="BG42" s="407">
        <f>IFERROR(INDEX(Raw_DATA!P:P,MATCH(Risk7_PlusY67!$D42,Raw_DATA!$A:$A,0)),"")</f>
        <v>187</v>
      </c>
      <c r="BH42" s="407">
        <f>IFERROR(INDEX(Raw_DATA!Q:Q,MATCH(Risk7_PlusY67!$D42,Raw_DATA!$A:$A,0)),"")</f>
        <v>232</v>
      </c>
      <c r="BI42" s="407">
        <f>IFERROR(INDEX(Raw_DATA!R:R,MATCH(Risk7_PlusY67!$D42,Raw_DATA!$A:$A,0)),"")</f>
        <v>19</v>
      </c>
      <c r="BJ42" s="124" t="str">
        <f>INDEX('Org2567'!$BM:$BM,MATCH(Risk7_PlusY67!D42,'Org2567'!$D:$D,0))</f>
        <v>รพช.F2 P&lt;=30,000</v>
      </c>
    </row>
    <row r="43" spans="1:62" x14ac:dyDescent="0.7">
      <c r="A43" s="206">
        <f>IF(ISBLANK(D43),"",COUNTA($D$3:D43))</f>
        <v>41</v>
      </c>
      <c r="B43" s="207">
        <f>IFERROR(INDEX(ID!$E:$E,MATCH(Risk7_PlusY67!$D43,ID!$A:$A,0)),"")</f>
        <v>1</v>
      </c>
      <c r="C43" s="207" t="str">
        <f>IFERROR(INDEX(ID!$I:$I,MATCH(Risk7_PlusY67!$D43,ID!$A:$A,0)),"")</f>
        <v>เชียงใหม่</v>
      </c>
      <c r="D43" s="295" t="s">
        <v>62</v>
      </c>
      <c r="E43" s="207" t="str">
        <f>IFERROR(INDEX(ID!$C:$C,MATCH(Risk7_PlusY67!$D43,ID!$A:$A,0)),"")</f>
        <v>แม่ออน,รพช.</v>
      </c>
      <c r="F43" s="207" t="str">
        <f>IFERROR(INDEX(ID!$G:$G,MATCH(Risk7_PlusY67!$D43,ID!$A:$A,0)),"")</f>
        <v>รพช.</v>
      </c>
      <c r="G43" s="206">
        <f>IFERROR(INDEX(ID!$J:$J,MATCH(Risk7_PlusY67!$D43,ID!$A:$A,0)),"")</f>
        <v>30</v>
      </c>
      <c r="H43" s="208" t="str">
        <f>IFERROR(INDEX(ID!$P:$P,MATCH(Risk7_PlusY67!$D43,ID!$A:$A,0)),"")</f>
        <v>รพช.F2 P&lt;=30,000</v>
      </c>
      <c r="I43" s="209">
        <f>IFERROR(INDEX(Raw_DATA!E:E,MATCH(Risk7_PlusY67!$D43,Raw_DATA!$A:$A,0)),"")</f>
        <v>1.17</v>
      </c>
      <c r="J43" s="209">
        <f>IFERROR(INDEX(Raw_DATA!F:F,MATCH(Risk7_PlusY67!$D43,Raw_DATA!$A:$A,0)),"")</f>
        <v>1.1000000000000001</v>
      </c>
      <c r="K43" s="209">
        <f>IFERROR(INDEX(Raw_DATA!G:G,MATCH(Risk7_PlusY67!$D43,Raw_DATA!$A:$A,0)),"")</f>
        <v>0.72</v>
      </c>
      <c r="L43" s="209">
        <f>IFERROR(INDEX(Raw_DATA!H:H,MATCH(Risk7_PlusY67!$D43,Raw_DATA!$A:$A,0)),"")</f>
        <v>3709543.66</v>
      </c>
      <c r="M43" s="210">
        <f>IFERROR(INDEX(Raw_DATA!I:I,MATCH(Risk7_PlusY67!$D43,Raw_DATA!$A:$A,0)),"")</f>
        <v>48266991.840000004</v>
      </c>
      <c r="N43" s="206">
        <f t="shared" si="0"/>
        <v>2</v>
      </c>
      <c r="O43" s="206">
        <f t="shared" si="1"/>
        <v>0</v>
      </c>
      <c r="P43" s="206">
        <f t="shared" si="2"/>
        <v>0</v>
      </c>
      <c r="Q43" s="211" t="str">
        <f t="shared" si="3"/>
        <v/>
      </c>
      <c r="R43" s="206">
        <f t="shared" si="4"/>
        <v>2</v>
      </c>
      <c r="S43" s="212">
        <f>IFERROR(INDEX(Raw_DATA!J:J,MATCH(Risk7_PlusY67!$D43,Raw_DATA!$A:$A,0)),"")</f>
        <v>135909.04999999999</v>
      </c>
      <c r="T43" s="213">
        <f>IFERROR(INDEX(Raw_DATA!K:K,MATCH(Risk7_PlusY67!$D43,Raw_DATA!$A:$A,0)),"")</f>
        <v>-6261441.7999999998</v>
      </c>
      <c r="U43" s="214">
        <f t="shared" si="5"/>
        <v>1</v>
      </c>
      <c r="V43" s="214">
        <f t="shared" si="6"/>
        <v>1</v>
      </c>
      <c r="W43" s="214">
        <f>IF(OR(AND((K43&lt;0.8),(AJ43&gt;180)),AND((K43&lt;0.8),(AJ43&lt;10)),AND((K43&gt;=0.8),(AJ43&lt;10)),AND((K43&gt;=0.8),(AJ43&gt;90))),0,1)</f>
        <v>0</v>
      </c>
      <c r="X43" s="214">
        <f t="shared" si="7"/>
        <v>0</v>
      </c>
      <c r="Y43" s="214">
        <f t="shared" si="8"/>
        <v>1</v>
      </c>
      <c r="Z43" s="214">
        <f t="shared" si="9"/>
        <v>0</v>
      </c>
      <c r="AA43" s="214">
        <f t="shared" si="10"/>
        <v>1</v>
      </c>
      <c r="AB43" s="215" t="str">
        <f t="shared" si="11"/>
        <v>B-</v>
      </c>
      <c r="AC43" s="215" t="str">
        <f t="shared" si="12"/>
        <v>2B-</v>
      </c>
      <c r="AD43" s="216"/>
      <c r="AE43" s="216"/>
      <c r="AF43" s="434">
        <f>IFERROR(INDEX(Raw_DATA!L:L,MATCH(Risk7_PlusY67!$D43,Raw_DATA!$A:$A,0)),"")</f>
        <v>0.17</v>
      </c>
      <c r="AG43" s="434">
        <f>IFERROR(INDEX(AVGGroup!$D$5:$D$21,MATCH(Risk7_PlusY67!$H43,AVGGroup!$C$5:$C$21,0)),"")</f>
        <v>-3.55</v>
      </c>
      <c r="AH43" s="434">
        <f>IFERROR(INDEX(Raw_DATA!M:M,MATCH(Risk7_PlusY67!$D43,Raw_DATA!$A:$A,0)),"")</f>
        <v>46.52</v>
      </c>
      <c r="AI43" s="435">
        <f>IFERROR(INDEX(AVGGroup!$F$5:$F$21,MATCH(Risk7_PlusY67!$H43,AVGGroup!$C$5:$C$21,0)),"")</f>
        <v>-10.199999999999999</v>
      </c>
      <c r="AJ43" s="401">
        <f>IFERROR(INDEX(Raw_DATA!N:N,MATCH(Risk7_PlusY67!$D43,Raw_DATA!$A:$A,0)),"")</f>
        <v>420</v>
      </c>
      <c r="AK43" s="401">
        <f>IFERROR(INDEX(Raw_DATA!O:O,MATCH(Risk7_PlusY67!$D43,Raw_DATA!$A:$A,0)),"")</f>
        <v>61</v>
      </c>
      <c r="AL43" s="401">
        <f>IFERROR(INDEX(Raw_DATA!P:P,MATCH(Risk7_PlusY67!$D43,Raw_DATA!$A:$A,0)),"")</f>
        <v>60</v>
      </c>
      <c r="AM43" s="401">
        <f>IFERROR(INDEX(Raw_DATA!Q:Q,MATCH(Risk7_PlusY67!$D43,Raw_DATA!$A:$A,0)),"")</f>
        <v>208</v>
      </c>
      <c r="AN43" s="401">
        <f>IFERROR(INDEX(Raw_DATA!R:R,MATCH(Risk7_PlusY67!$D43,Raw_DATA!$A:$A,0)),"")</f>
        <v>49</v>
      </c>
      <c r="AO43" s="407"/>
      <c r="AP43" s="411" t="b">
        <f>AB43=AY43</f>
        <v>1</v>
      </c>
      <c r="AQ43" s="340">
        <f t="shared" si="13"/>
        <v>0</v>
      </c>
      <c r="AR43" s="123">
        <f t="shared" si="14"/>
        <v>1</v>
      </c>
      <c r="AS43" s="123">
        <f t="shared" si="15"/>
        <v>1</v>
      </c>
      <c r="AT43" s="123">
        <f>IF(OR(AND((K43&lt;0.8),(BE43&gt;180)),AND((K43&lt;0.8),(BE43&lt;10)),AND((K43&gt;=0.8),(BE43&lt;10)),AND((K43&gt;=0.8),(BE43&gt;90))),0,1)</f>
        <v>0</v>
      </c>
      <c r="AU43" s="123">
        <f t="shared" si="16"/>
        <v>0</v>
      </c>
      <c r="AV43" s="123">
        <f t="shared" si="17"/>
        <v>1</v>
      </c>
      <c r="AW43" s="123">
        <f t="shared" si="18"/>
        <v>0</v>
      </c>
      <c r="AX43" s="123">
        <f t="shared" si="19"/>
        <v>1</v>
      </c>
      <c r="AY43" s="416" t="str">
        <f t="shared" si="20"/>
        <v>B-</v>
      </c>
      <c r="AZ43" s="416" t="str">
        <f>R43&amp;AY43</f>
        <v>2B-</v>
      </c>
      <c r="BA43" s="417">
        <f>IFERROR(INDEX(Raw_DATA!L:L,MATCH(Risk7_PlusY67!$D43,Raw_DATA!$A:$A,0)),"")</f>
        <v>0.17</v>
      </c>
      <c r="BB43" s="417">
        <f>IFERROR(INDEX(AVGGroup!$H$5:$H$21,MATCH(Risk7_PlusY67!$BJ43,AVGGroup!$C$5:$C$21,0)),"")</f>
        <v>-3.54</v>
      </c>
      <c r="BC43" s="417">
        <f>IFERROR(INDEX(Raw_DATA!M:M,MATCH(Risk7_PlusY67!$D43,Raw_DATA!$A:$A,0)),"")</f>
        <v>46.52</v>
      </c>
      <c r="BD43" s="418">
        <f>IFERROR(INDEX(AVGGroup!$J$5:$J$21,MATCH(Risk7_PlusY67!$BJ43,AVGGroup!$C$5:$C$21,0)),"")</f>
        <v>-10.199999999999999</v>
      </c>
      <c r="BE43" s="407">
        <f>IFERROR(INDEX(Raw_DATA!N:N,MATCH(Risk7_PlusY67!$D43,Raw_DATA!$A:$A,0)),"")</f>
        <v>420</v>
      </c>
      <c r="BF43" s="407">
        <f>IFERROR(INDEX(Raw_DATA!O:O,MATCH(Risk7_PlusY67!$D43,Raw_DATA!$A:$A,0)),"")</f>
        <v>61</v>
      </c>
      <c r="BG43" s="407">
        <f>IFERROR(INDEX(Raw_DATA!P:P,MATCH(Risk7_PlusY67!$D43,Raw_DATA!$A:$A,0)),"")</f>
        <v>60</v>
      </c>
      <c r="BH43" s="407">
        <f>IFERROR(INDEX(Raw_DATA!Q:Q,MATCH(Risk7_PlusY67!$D43,Raw_DATA!$A:$A,0)),"")</f>
        <v>208</v>
      </c>
      <c r="BI43" s="407">
        <f>IFERROR(INDEX(Raw_DATA!R:R,MATCH(Risk7_PlusY67!$D43,Raw_DATA!$A:$A,0)),"")</f>
        <v>49</v>
      </c>
      <c r="BJ43" s="124" t="str">
        <f>INDEX('Org2567'!$BM:$BM,MATCH(Risk7_PlusY67!D43,'Org2567'!$D:$D,0))</f>
        <v>รพช.F2 P&lt;=30,000</v>
      </c>
    </row>
    <row r="44" spans="1:62" x14ac:dyDescent="0.7">
      <c r="A44" s="206">
        <f>IF(ISBLANK(D44),"",COUNTA($D$3:D44))</f>
        <v>42</v>
      </c>
      <c r="B44" s="207">
        <f>IFERROR(INDEX(ID!$E:$E,MATCH(Risk7_PlusY67!$D44,ID!$A:$A,0)),"")</f>
        <v>1</v>
      </c>
      <c r="C44" s="207" t="str">
        <f>IFERROR(INDEX(ID!$I:$I,MATCH(Risk7_PlusY67!$D44,ID!$A:$A,0)),"")</f>
        <v>เชียงใหม่</v>
      </c>
      <c r="D44" s="295" t="s">
        <v>63</v>
      </c>
      <c r="E44" s="207" t="str">
        <f>IFERROR(INDEX(ID!$C:$C,MATCH(Risk7_PlusY67!$D44,ID!$A:$A,0)),"")</f>
        <v>ดอยหล่อ,รพช.</v>
      </c>
      <c r="F44" s="207" t="str">
        <f>IFERROR(INDEX(ID!$G:$G,MATCH(Risk7_PlusY67!$D44,ID!$A:$A,0)),"")</f>
        <v>รพช.</v>
      </c>
      <c r="G44" s="206">
        <f>IFERROR(INDEX(ID!$J:$J,MATCH(Risk7_PlusY67!$D44,ID!$A:$A,0)),"")</f>
        <v>31</v>
      </c>
      <c r="H44" s="208" t="str">
        <f>IFERROR(INDEX(ID!$P:$P,MATCH(Risk7_PlusY67!$D44,ID!$A:$A,0)),"")</f>
        <v>รพช.F2 P&lt;=30,000</v>
      </c>
      <c r="I44" s="209">
        <f>IFERROR(INDEX(Raw_DATA!E:E,MATCH(Risk7_PlusY67!$D44,Raw_DATA!$A:$A,0)),"")</f>
        <v>0.74</v>
      </c>
      <c r="J44" s="209">
        <f>IFERROR(INDEX(Raw_DATA!F:F,MATCH(Risk7_PlusY67!$D44,Raw_DATA!$A:$A,0)),"")</f>
        <v>0.67</v>
      </c>
      <c r="K44" s="209">
        <f>IFERROR(INDEX(Raw_DATA!G:G,MATCH(Risk7_PlusY67!$D44,Raw_DATA!$A:$A,0)),"")</f>
        <v>0.47</v>
      </c>
      <c r="L44" s="209">
        <f>IFERROR(INDEX(Raw_DATA!H:H,MATCH(Risk7_PlusY67!$D44,Raw_DATA!$A:$A,0)),"")</f>
        <v>-8532662.0600000005</v>
      </c>
      <c r="M44" s="210">
        <f>IFERROR(INDEX(Raw_DATA!I:I,MATCH(Risk7_PlusY67!$D44,Raw_DATA!$A:$A,0)),"")</f>
        <v>-4414196.28</v>
      </c>
      <c r="N44" s="206">
        <f t="shared" si="0"/>
        <v>3</v>
      </c>
      <c r="O44" s="206">
        <f t="shared" si="1"/>
        <v>2</v>
      </c>
      <c r="P44" s="206">
        <f t="shared" si="2"/>
        <v>2</v>
      </c>
      <c r="Q44" s="211" t="str">
        <f t="shared" si="3"/>
        <v/>
      </c>
      <c r="R44" s="206">
        <f t="shared" si="4"/>
        <v>7</v>
      </c>
      <c r="S44" s="212">
        <f>IFERROR(INDEX(Raw_DATA!J:J,MATCH(Risk7_PlusY67!$D44,Raw_DATA!$A:$A,0)),"")</f>
        <v>-1406018.46</v>
      </c>
      <c r="T44" s="213">
        <f>IFERROR(INDEX(Raw_DATA!K:K,MATCH(Risk7_PlusY67!$D44,Raw_DATA!$A:$A,0)),"")</f>
        <v>-17517517.030000001</v>
      </c>
      <c r="U44" s="214">
        <f t="shared" si="5"/>
        <v>1</v>
      </c>
      <c r="V44" s="214">
        <f t="shared" si="6"/>
        <v>1</v>
      </c>
      <c r="W44" s="214">
        <f>IF(OR(AND((K44&lt;0.8),(AJ44&gt;180)),AND((K44&lt;0.8),(AJ44&lt;10)),AND((K44&gt;=0.8),(AJ44&lt;10)),AND((K44&gt;=0.8),(AJ44&gt;90))),0,1)</f>
        <v>0</v>
      </c>
      <c r="X44" s="214">
        <f t="shared" si="7"/>
        <v>0</v>
      </c>
      <c r="Y44" s="214">
        <f t="shared" si="8"/>
        <v>0</v>
      </c>
      <c r="Z44" s="214">
        <f t="shared" si="9"/>
        <v>0</v>
      </c>
      <c r="AA44" s="214">
        <f t="shared" si="10"/>
        <v>0</v>
      </c>
      <c r="AB44" s="215" t="str">
        <f t="shared" si="11"/>
        <v>C-</v>
      </c>
      <c r="AC44" s="215" t="str">
        <f t="shared" si="12"/>
        <v>7C-</v>
      </c>
      <c r="AD44" s="216"/>
      <c r="AE44" s="216"/>
      <c r="AF44" s="434">
        <f>IFERROR(INDEX(Raw_DATA!L:L,MATCH(Risk7_PlusY67!$D44,Raw_DATA!$A:$A,0)),"")</f>
        <v>-1.95</v>
      </c>
      <c r="AG44" s="434">
        <f>IFERROR(INDEX(AVGGroup!$D$5:$D$21,MATCH(Risk7_PlusY67!$H44,AVGGroup!$C$5:$C$21,0)),"")</f>
        <v>-3.55</v>
      </c>
      <c r="AH44" s="434">
        <f>IFERROR(INDEX(Raw_DATA!M:M,MATCH(Risk7_PlusY67!$D44,Raw_DATA!$A:$A,0)),"")</f>
        <v>-6.01</v>
      </c>
      <c r="AI44" s="435">
        <f>IFERROR(INDEX(AVGGroup!$F$5:$F$21,MATCH(Risk7_PlusY67!$H44,AVGGroup!$C$5:$C$21,0)),"")</f>
        <v>-10.199999999999999</v>
      </c>
      <c r="AJ44" s="401">
        <f>IFERROR(INDEX(Raw_DATA!N:N,MATCH(Risk7_PlusY67!$D44,Raw_DATA!$A:$A,0)),"")</f>
        <v>563</v>
      </c>
      <c r="AK44" s="401">
        <f>IFERROR(INDEX(Raw_DATA!O:O,MATCH(Risk7_PlusY67!$D44,Raw_DATA!$A:$A,0)),"")</f>
        <v>216</v>
      </c>
      <c r="AL44" s="401">
        <f>IFERROR(INDEX(Raw_DATA!P:P,MATCH(Risk7_PlusY67!$D44,Raw_DATA!$A:$A,0)),"")</f>
        <v>84</v>
      </c>
      <c r="AM44" s="401">
        <f>IFERROR(INDEX(Raw_DATA!Q:Q,MATCH(Risk7_PlusY67!$D44,Raw_DATA!$A:$A,0)),"")</f>
        <v>580</v>
      </c>
      <c r="AN44" s="401">
        <f>IFERROR(INDEX(Raw_DATA!R:R,MATCH(Risk7_PlusY67!$D44,Raw_DATA!$A:$A,0)),"")</f>
        <v>90</v>
      </c>
      <c r="AO44" s="407"/>
      <c r="AP44" s="411" t="b">
        <f>AB44=AY44</f>
        <v>1</v>
      </c>
      <c r="AQ44" s="340">
        <f t="shared" si="13"/>
        <v>1</v>
      </c>
      <c r="AR44" s="123">
        <f t="shared" si="14"/>
        <v>1</v>
      </c>
      <c r="AS44" s="123">
        <f t="shared" si="15"/>
        <v>1</v>
      </c>
      <c r="AT44" s="123">
        <f>IF(OR(AND((K44&lt;0.8),(BE44&gt;180)),AND((K44&lt;0.8),(BE44&lt;10)),AND((K44&gt;=0.8),(BE44&lt;10)),AND((K44&gt;=0.8),(BE44&gt;90))),0,1)</f>
        <v>0</v>
      </c>
      <c r="AU44" s="123">
        <f t="shared" si="16"/>
        <v>0</v>
      </c>
      <c r="AV44" s="123">
        <f t="shared" si="17"/>
        <v>0</v>
      </c>
      <c r="AW44" s="123">
        <f t="shared" si="18"/>
        <v>0</v>
      </c>
      <c r="AX44" s="123">
        <f t="shared" si="19"/>
        <v>0</v>
      </c>
      <c r="AY44" s="416" t="str">
        <f t="shared" si="20"/>
        <v>C-</v>
      </c>
      <c r="AZ44" s="416" t="str">
        <f>R44&amp;AY44</f>
        <v>7C-</v>
      </c>
      <c r="BA44" s="417">
        <f>IFERROR(INDEX(Raw_DATA!L:L,MATCH(Risk7_PlusY67!$D44,Raw_DATA!$A:$A,0)),"")</f>
        <v>-1.95</v>
      </c>
      <c r="BB44" s="417">
        <f>IFERROR(INDEX(AVGGroup!$H$5:$H$21,MATCH(Risk7_PlusY67!$BJ44,AVGGroup!$C$5:$C$21,0)),"")</f>
        <v>-3.54</v>
      </c>
      <c r="BC44" s="417">
        <f>IFERROR(INDEX(Raw_DATA!M:M,MATCH(Risk7_PlusY67!$D44,Raw_DATA!$A:$A,0)),"")</f>
        <v>-6.01</v>
      </c>
      <c r="BD44" s="418">
        <f>IFERROR(INDEX(AVGGroup!$J$5:$J$21,MATCH(Risk7_PlusY67!$BJ44,AVGGroup!$C$5:$C$21,0)),"")</f>
        <v>-10.199999999999999</v>
      </c>
      <c r="BE44" s="407">
        <f>IFERROR(INDEX(Raw_DATA!N:N,MATCH(Risk7_PlusY67!$D44,Raw_DATA!$A:$A,0)),"")</f>
        <v>563</v>
      </c>
      <c r="BF44" s="407">
        <f>IFERROR(INDEX(Raw_DATA!O:O,MATCH(Risk7_PlusY67!$D44,Raw_DATA!$A:$A,0)),"")</f>
        <v>216</v>
      </c>
      <c r="BG44" s="407">
        <f>IFERROR(INDEX(Raw_DATA!P:P,MATCH(Risk7_PlusY67!$D44,Raw_DATA!$A:$A,0)),"")</f>
        <v>84</v>
      </c>
      <c r="BH44" s="407">
        <f>IFERROR(INDEX(Raw_DATA!Q:Q,MATCH(Risk7_PlusY67!$D44,Raw_DATA!$A:$A,0)),"")</f>
        <v>580</v>
      </c>
      <c r="BI44" s="407">
        <f>IFERROR(INDEX(Raw_DATA!R:R,MATCH(Risk7_PlusY67!$D44,Raw_DATA!$A:$A,0)),"")</f>
        <v>90</v>
      </c>
      <c r="BJ44" s="124" t="str">
        <f>INDEX('Org2567'!$BM:$BM,MATCH(Risk7_PlusY67!D44,'Org2567'!$D:$D,0))</f>
        <v>รพช.F2 P&lt;=30,000</v>
      </c>
    </row>
    <row r="45" spans="1:62" x14ac:dyDescent="0.7">
      <c r="A45" s="206">
        <f>IF(ISBLANK(D45),"",COUNTA($D$3:D45))</f>
        <v>43</v>
      </c>
      <c r="B45" s="207">
        <f>IFERROR(INDEX(ID!$E:$E,MATCH(Risk7_PlusY67!$D45,ID!$A:$A,0)),"")</f>
        <v>1</v>
      </c>
      <c r="C45" s="207" t="str">
        <f>IFERROR(INDEX(ID!$I:$I,MATCH(Risk7_PlusY67!$D45,ID!$A:$A,0)),"")</f>
        <v>เชียงใหม่</v>
      </c>
      <c r="D45" s="295" t="s">
        <v>64</v>
      </c>
      <c r="E45" s="207" t="str">
        <f>IFERROR(INDEX(ID!$C:$C,MATCH(Risk7_PlusY67!$D45,ID!$A:$A,0)),"")</f>
        <v>วัดจันทร์เฉลิมพระเกียรติ ๘๐ พรรษา,รพช.</v>
      </c>
      <c r="F45" s="207" t="str">
        <f>IFERROR(INDEX(ID!$G:$G,MATCH(Risk7_PlusY67!$D45,ID!$A:$A,0)),"")</f>
        <v>รพช.</v>
      </c>
      <c r="G45" s="206">
        <f>IFERROR(INDEX(ID!$J:$J,MATCH(Risk7_PlusY67!$D45,ID!$A:$A,0)),"")</f>
        <v>25</v>
      </c>
      <c r="H45" s="208" t="str">
        <f>IFERROR(INDEX(ID!$P:$P,MATCH(Risk7_PlusY67!$D45,ID!$A:$A,0)),"")</f>
        <v>รพช.F3 P&lt;=15,000</v>
      </c>
      <c r="I45" s="209">
        <f>IFERROR(INDEX(Raw_DATA!E:E,MATCH(Risk7_PlusY67!$D45,Raw_DATA!$A:$A,0)),"")</f>
        <v>1.42</v>
      </c>
      <c r="J45" s="209">
        <f>IFERROR(INDEX(Raw_DATA!F:F,MATCH(Risk7_PlusY67!$D45,Raw_DATA!$A:$A,0)),"")</f>
        <v>1.36</v>
      </c>
      <c r="K45" s="209">
        <f>IFERROR(INDEX(Raw_DATA!G:G,MATCH(Risk7_PlusY67!$D45,Raw_DATA!$A:$A,0)),"")</f>
        <v>0.67</v>
      </c>
      <c r="L45" s="209">
        <f>IFERROR(INDEX(Raw_DATA!H:H,MATCH(Risk7_PlusY67!$D45,Raw_DATA!$A:$A,0)),"")</f>
        <v>6239004.9299999997</v>
      </c>
      <c r="M45" s="210">
        <f>IFERROR(INDEX(Raw_DATA!I:I,MATCH(Risk7_PlusY67!$D45,Raw_DATA!$A:$A,0)),"")</f>
        <v>5753105.25</v>
      </c>
      <c r="N45" s="206">
        <f t="shared" si="0"/>
        <v>2</v>
      </c>
      <c r="O45" s="206">
        <f t="shared" si="1"/>
        <v>0</v>
      </c>
      <c r="P45" s="206">
        <f t="shared" si="2"/>
        <v>0</v>
      </c>
      <c r="Q45" s="211" t="str">
        <f t="shared" si="3"/>
        <v/>
      </c>
      <c r="R45" s="206">
        <f t="shared" si="4"/>
        <v>2</v>
      </c>
      <c r="S45" s="212">
        <f>IFERROR(INDEX(Raw_DATA!J:J,MATCH(Risk7_PlusY67!$D45,Raw_DATA!$A:$A,0)),"")</f>
        <v>11276819.630000001</v>
      </c>
      <c r="T45" s="213">
        <f>IFERROR(INDEX(Raw_DATA!K:K,MATCH(Risk7_PlusY67!$D45,Raw_DATA!$A:$A,0)),"")</f>
        <v>-4889884.3600000003</v>
      </c>
      <c r="U45" s="214">
        <f t="shared" si="5"/>
        <v>1</v>
      </c>
      <c r="V45" s="214">
        <f t="shared" si="6"/>
        <v>1</v>
      </c>
      <c r="W45" s="214">
        <f>IF(OR(AND((K45&lt;0.8),(AJ45&gt;180)),AND((K45&lt;0.8),(AJ45&lt;10)),AND((K45&gt;=0.8),(AJ45&lt;10)),AND((K45&gt;=0.8),(AJ45&gt;90))),0,1)</f>
        <v>0</v>
      </c>
      <c r="X45" s="214">
        <f t="shared" si="7"/>
        <v>0</v>
      </c>
      <c r="Y45" s="214">
        <f t="shared" si="8"/>
        <v>0</v>
      </c>
      <c r="Z45" s="214">
        <f t="shared" si="9"/>
        <v>0</v>
      </c>
      <c r="AA45" s="214">
        <f t="shared" si="10"/>
        <v>0</v>
      </c>
      <c r="AB45" s="215" t="str">
        <f t="shared" si="11"/>
        <v>C-</v>
      </c>
      <c r="AC45" s="215" t="str">
        <f t="shared" si="12"/>
        <v>2C-</v>
      </c>
      <c r="AD45" s="216"/>
      <c r="AE45" s="216"/>
      <c r="AF45" s="434">
        <f>IFERROR(INDEX(Raw_DATA!L:L,MATCH(Risk7_PlusY67!$D45,Raw_DATA!$A:$A,0)),"")</f>
        <v>22.98</v>
      </c>
      <c r="AG45" s="434">
        <f>IFERROR(INDEX(AVGGroup!$D$5:$D$21,MATCH(Risk7_PlusY67!$H45,AVGGroup!$C$5:$C$21,0)),"")</f>
        <v>1.1000000000000001</v>
      </c>
      <c r="AH45" s="434">
        <f>IFERROR(INDEX(Raw_DATA!M:M,MATCH(Risk7_PlusY67!$D45,Raw_DATA!$A:$A,0)),"")</f>
        <v>6.1</v>
      </c>
      <c r="AI45" s="435">
        <f>IFERROR(INDEX(AVGGroup!$F$5:$F$21,MATCH(Risk7_PlusY67!$H45,AVGGroup!$C$5:$C$21,0)),"")</f>
        <v>-5.66</v>
      </c>
      <c r="AJ45" s="401">
        <f>IFERROR(INDEX(Raw_DATA!N:N,MATCH(Risk7_PlusY67!$D45,Raw_DATA!$A:$A,0)),"")</f>
        <v>552</v>
      </c>
      <c r="AK45" s="401">
        <f>IFERROR(INDEX(Raw_DATA!O:O,MATCH(Risk7_PlusY67!$D45,Raw_DATA!$A:$A,0)),"")</f>
        <v>167</v>
      </c>
      <c r="AL45" s="401">
        <f>IFERROR(INDEX(Raw_DATA!P:P,MATCH(Risk7_PlusY67!$D45,Raw_DATA!$A:$A,0)),"")</f>
        <v>345</v>
      </c>
      <c r="AM45" s="401">
        <f>IFERROR(INDEX(Raw_DATA!Q:Q,MATCH(Risk7_PlusY67!$D45,Raw_DATA!$A:$A,0)),"")</f>
        <v>866</v>
      </c>
      <c r="AN45" s="401">
        <f>IFERROR(INDEX(Raw_DATA!R:R,MATCH(Risk7_PlusY67!$D45,Raw_DATA!$A:$A,0)),"")</f>
        <v>63</v>
      </c>
      <c r="AO45" s="407"/>
      <c r="AP45" s="411" t="b">
        <f>AB45=AY45</f>
        <v>1</v>
      </c>
      <c r="AQ45" s="340">
        <f t="shared" si="13"/>
        <v>0</v>
      </c>
      <c r="AR45" s="123">
        <f t="shared" si="14"/>
        <v>1</v>
      </c>
      <c r="AS45" s="123">
        <f t="shared" si="15"/>
        <v>1</v>
      </c>
      <c r="AT45" s="123">
        <f>IF(OR(AND((K45&lt;0.8),(BE45&gt;180)),AND((K45&lt;0.8),(BE45&lt;10)),AND((K45&gt;=0.8),(BE45&lt;10)),AND((K45&gt;=0.8),(BE45&gt;90))),0,1)</f>
        <v>0</v>
      </c>
      <c r="AU45" s="123">
        <f t="shared" si="16"/>
        <v>0</v>
      </c>
      <c r="AV45" s="123">
        <f t="shared" si="17"/>
        <v>0</v>
      </c>
      <c r="AW45" s="123">
        <f t="shared" si="18"/>
        <v>0</v>
      </c>
      <c r="AX45" s="123">
        <f t="shared" si="19"/>
        <v>0</v>
      </c>
      <c r="AY45" s="416" t="str">
        <f t="shared" si="20"/>
        <v>C-</v>
      </c>
      <c r="AZ45" s="416" t="str">
        <f>R45&amp;AY45</f>
        <v>2C-</v>
      </c>
      <c r="BA45" s="417">
        <f>IFERROR(INDEX(Raw_DATA!L:L,MATCH(Risk7_PlusY67!$D45,Raw_DATA!$A:$A,0)),"")</f>
        <v>22.98</v>
      </c>
      <c r="BB45" s="417">
        <f>IFERROR(INDEX(AVGGroup!$H$5:$H$21,MATCH(Risk7_PlusY67!$BJ45,AVGGroup!$C$5:$C$21,0)),"")</f>
        <v>1.1000000000000001</v>
      </c>
      <c r="BC45" s="417">
        <f>IFERROR(INDEX(Raw_DATA!M:M,MATCH(Risk7_PlusY67!$D45,Raw_DATA!$A:$A,0)),"")</f>
        <v>6.1</v>
      </c>
      <c r="BD45" s="418">
        <f>IFERROR(INDEX(AVGGroup!$J$5:$J$21,MATCH(Risk7_PlusY67!$BJ45,AVGGroup!$C$5:$C$21,0)),"")</f>
        <v>-5.66</v>
      </c>
      <c r="BE45" s="407">
        <f>IFERROR(INDEX(Raw_DATA!N:N,MATCH(Risk7_PlusY67!$D45,Raw_DATA!$A:$A,0)),"")</f>
        <v>552</v>
      </c>
      <c r="BF45" s="407">
        <f>IFERROR(INDEX(Raw_DATA!O:O,MATCH(Risk7_PlusY67!$D45,Raw_DATA!$A:$A,0)),"")</f>
        <v>167</v>
      </c>
      <c r="BG45" s="407">
        <f>IFERROR(INDEX(Raw_DATA!P:P,MATCH(Risk7_PlusY67!$D45,Raw_DATA!$A:$A,0)),"")</f>
        <v>345</v>
      </c>
      <c r="BH45" s="407">
        <f>IFERROR(INDEX(Raw_DATA!Q:Q,MATCH(Risk7_PlusY67!$D45,Raw_DATA!$A:$A,0)),"")</f>
        <v>866</v>
      </c>
      <c r="BI45" s="407">
        <f>IFERROR(INDEX(Raw_DATA!R:R,MATCH(Risk7_PlusY67!$D45,Raw_DATA!$A:$A,0)),"")</f>
        <v>63</v>
      </c>
      <c r="BJ45" s="124" t="str">
        <f>INDEX('Org2567'!$BM:$BM,MATCH(Risk7_PlusY67!D45,'Org2567'!$D:$D,0))</f>
        <v>รพช.F3 P&lt;=15,000</v>
      </c>
    </row>
    <row r="46" spans="1:62" x14ac:dyDescent="0.7">
      <c r="A46" s="206">
        <f>IF(ISBLANK(D46),"",COUNTA($D$3:D46))</f>
        <v>44</v>
      </c>
      <c r="B46" s="207">
        <f>IFERROR(INDEX(ID!$E:$E,MATCH(Risk7_PlusY67!$D46,ID!$A:$A,0)),"")</f>
        <v>1</v>
      </c>
      <c r="C46" s="207" t="str">
        <f>IFERROR(INDEX(ID!$I:$I,MATCH(Risk7_PlusY67!$D46,ID!$A:$A,0)),"")</f>
        <v>น่าน</v>
      </c>
      <c r="D46" s="295" t="s">
        <v>65</v>
      </c>
      <c r="E46" s="207" t="str">
        <f>IFERROR(INDEX(ID!$C:$C,MATCH(Risk7_PlusY67!$D46,ID!$A:$A,0)),"")</f>
        <v>น่าน,รพท.</v>
      </c>
      <c r="F46" s="207" t="str">
        <f>IFERROR(INDEX(ID!$G:$G,MATCH(Risk7_PlusY67!$D46,ID!$A:$A,0)),"")</f>
        <v>รพท.</v>
      </c>
      <c r="G46" s="206">
        <f>IFERROR(INDEX(ID!$J:$J,MATCH(Risk7_PlusY67!$D46,ID!$A:$A,0)),"")</f>
        <v>557</v>
      </c>
      <c r="H46" s="208" t="str">
        <f>IFERROR(INDEX(ID!$P:$P,MATCH(Risk7_PlusY67!$D46,ID!$A:$A,0)),"")</f>
        <v>รพท.S B&gt;400</v>
      </c>
      <c r="I46" s="209">
        <f>IFERROR(INDEX(Raw_DATA!E:E,MATCH(Risk7_PlusY67!$D46,Raw_DATA!$A:$A,0)),"")</f>
        <v>1.77</v>
      </c>
      <c r="J46" s="209">
        <f>IFERROR(INDEX(Raw_DATA!F:F,MATCH(Risk7_PlusY67!$D46,Raw_DATA!$A:$A,0)),"")</f>
        <v>1.47</v>
      </c>
      <c r="K46" s="209">
        <f>IFERROR(INDEX(Raw_DATA!G:G,MATCH(Risk7_PlusY67!$D46,Raw_DATA!$A:$A,0)),"")</f>
        <v>0.88</v>
      </c>
      <c r="L46" s="209">
        <f>IFERROR(INDEX(Raw_DATA!H:H,MATCH(Risk7_PlusY67!$D46,Raw_DATA!$A:$A,0)),"")</f>
        <v>200195906.13</v>
      </c>
      <c r="M46" s="210">
        <f>IFERROR(INDEX(Raw_DATA!I:I,MATCH(Risk7_PlusY67!$D46,Raw_DATA!$A:$A,0)),"")</f>
        <v>52732663.130000003</v>
      </c>
      <c r="N46" s="206">
        <f t="shared" si="0"/>
        <v>0</v>
      </c>
      <c r="O46" s="206">
        <f t="shared" si="1"/>
        <v>0</v>
      </c>
      <c r="P46" s="206">
        <f t="shared" si="2"/>
        <v>0</v>
      </c>
      <c r="Q46" s="211" t="str">
        <f t="shared" si="3"/>
        <v/>
      </c>
      <c r="R46" s="206">
        <f t="shared" si="4"/>
        <v>0</v>
      </c>
      <c r="S46" s="212">
        <f>IFERROR(INDEX(Raw_DATA!J:J,MATCH(Risk7_PlusY67!$D46,Raw_DATA!$A:$A,0)),"")</f>
        <v>170207371.40000001</v>
      </c>
      <c r="T46" s="213">
        <f>IFERROR(INDEX(Raw_DATA!K:K,MATCH(Risk7_PlusY67!$D46,Raw_DATA!$A:$A,0)),"")</f>
        <v>-31121576.780000001</v>
      </c>
      <c r="U46" s="214">
        <f t="shared" si="5"/>
        <v>1</v>
      </c>
      <c r="V46" s="214">
        <f t="shared" si="6"/>
        <v>1</v>
      </c>
      <c r="W46" s="214">
        <f>IF(OR(AND((K46&lt;0.8),(AJ46&gt;180)),AND((K46&lt;0.8),(AJ46&lt;10)),AND((K46&gt;=0.8),(AJ46&lt;10)),AND((K46&gt;=0.8),(AJ46&gt;90))),0,1)</f>
        <v>1</v>
      </c>
      <c r="X46" s="214">
        <f t="shared" si="7"/>
        <v>1</v>
      </c>
      <c r="Y46" s="214">
        <f t="shared" si="8"/>
        <v>1</v>
      </c>
      <c r="Z46" s="214">
        <f t="shared" si="9"/>
        <v>1</v>
      </c>
      <c r="AA46" s="214">
        <f t="shared" si="10"/>
        <v>1</v>
      </c>
      <c r="AB46" s="215" t="str">
        <f t="shared" si="11"/>
        <v>A</v>
      </c>
      <c r="AC46" s="215" t="str">
        <f t="shared" si="12"/>
        <v>0A</v>
      </c>
      <c r="AD46" s="216"/>
      <c r="AE46" s="216"/>
      <c r="AF46" s="434">
        <f>IFERROR(INDEX(Raw_DATA!L:L,MATCH(Risk7_PlusY67!$D46,Raw_DATA!$A:$A,0)),"")</f>
        <v>11.46</v>
      </c>
      <c r="AG46" s="434">
        <f>IFERROR(INDEX(AVGGroup!$D$5:$D$21,MATCH(Risk7_PlusY67!$H46,AVGGroup!$C$5:$C$21,0)),"")</f>
        <v>3.6</v>
      </c>
      <c r="AH46" s="434">
        <f>IFERROR(INDEX(Raw_DATA!M:M,MATCH(Risk7_PlusY67!$D46,Raw_DATA!$A:$A,0)),"")</f>
        <v>3.4</v>
      </c>
      <c r="AI46" s="435">
        <f>IFERROR(INDEX(AVGGroup!$F$5:$F$21,MATCH(Risk7_PlusY67!$H46,AVGGroup!$C$5:$C$21,0)),"")</f>
        <v>-2.23</v>
      </c>
      <c r="AJ46" s="401">
        <f>IFERROR(INDEX(Raw_DATA!N:N,MATCH(Risk7_PlusY67!$D46,Raw_DATA!$A:$A,0)),"")</f>
        <v>89</v>
      </c>
      <c r="AK46" s="401">
        <f>IFERROR(INDEX(Raw_DATA!O:O,MATCH(Risk7_PlusY67!$D46,Raw_DATA!$A:$A,0)),"")</f>
        <v>26</v>
      </c>
      <c r="AL46" s="401">
        <f>IFERROR(INDEX(Raw_DATA!P:P,MATCH(Risk7_PlusY67!$D46,Raw_DATA!$A:$A,0)),"")</f>
        <v>28</v>
      </c>
      <c r="AM46" s="401">
        <f>IFERROR(INDEX(Raw_DATA!Q:Q,MATCH(Risk7_PlusY67!$D46,Raw_DATA!$A:$A,0)),"")</f>
        <v>45</v>
      </c>
      <c r="AN46" s="401">
        <f>IFERROR(INDEX(Raw_DATA!R:R,MATCH(Risk7_PlusY67!$D46,Raw_DATA!$A:$A,0)),"")</f>
        <v>46</v>
      </c>
      <c r="AO46" s="407"/>
      <c r="AP46" s="411" t="b">
        <f>AB46=AY46</f>
        <v>1</v>
      </c>
      <c r="AQ46" s="340">
        <f t="shared" si="13"/>
        <v>0</v>
      </c>
      <c r="AR46" s="123">
        <f t="shared" si="14"/>
        <v>1</v>
      </c>
      <c r="AS46" s="123">
        <f t="shared" si="15"/>
        <v>1</v>
      </c>
      <c r="AT46" s="123">
        <f>IF(OR(AND((K46&lt;0.8),(BE46&gt;180)),AND((K46&lt;0.8),(BE46&lt;10)),AND((K46&gt;=0.8),(BE46&lt;10)),AND((K46&gt;=0.8),(BE46&gt;90))),0,1)</f>
        <v>1</v>
      </c>
      <c r="AU46" s="123">
        <f t="shared" si="16"/>
        <v>1</v>
      </c>
      <c r="AV46" s="123">
        <f t="shared" si="17"/>
        <v>1</v>
      </c>
      <c r="AW46" s="123">
        <f t="shared" si="18"/>
        <v>1</v>
      </c>
      <c r="AX46" s="123">
        <f t="shared" si="19"/>
        <v>1</v>
      </c>
      <c r="AY46" s="416" t="str">
        <f t="shared" si="20"/>
        <v>A</v>
      </c>
      <c r="AZ46" s="416" t="str">
        <f>R46&amp;AY46</f>
        <v>0A</v>
      </c>
      <c r="BA46" s="417">
        <f>IFERROR(INDEX(Raw_DATA!L:L,MATCH(Risk7_PlusY67!$D46,Raw_DATA!$A:$A,0)),"")</f>
        <v>11.46</v>
      </c>
      <c r="BB46" s="417">
        <f>IFERROR(INDEX(AVGGroup!$H$5:$H$21,MATCH(Risk7_PlusY67!$BJ46,AVGGroup!$C$5:$C$21,0)),"")</f>
        <v>3.6</v>
      </c>
      <c r="BC46" s="417">
        <f>IFERROR(INDEX(Raw_DATA!M:M,MATCH(Risk7_PlusY67!$D46,Raw_DATA!$A:$A,0)),"")</f>
        <v>3.4</v>
      </c>
      <c r="BD46" s="418">
        <f>IFERROR(INDEX(AVGGroup!$J$5:$J$21,MATCH(Risk7_PlusY67!$BJ46,AVGGroup!$C$5:$C$21,0)),"")</f>
        <v>-2.23</v>
      </c>
      <c r="BE46" s="407">
        <f>IFERROR(INDEX(Raw_DATA!N:N,MATCH(Risk7_PlusY67!$D46,Raw_DATA!$A:$A,0)),"")</f>
        <v>89</v>
      </c>
      <c r="BF46" s="407">
        <f>IFERROR(INDEX(Raw_DATA!O:O,MATCH(Risk7_PlusY67!$D46,Raw_DATA!$A:$A,0)),"")</f>
        <v>26</v>
      </c>
      <c r="BG46" s="407">
        <f>IFERROR(INDEX(Raw_DATA!P:P,MATCH(Risk7_PlusY67!$D46,Raw_DATA!$A:$A,0)),"")</f>
        <v>28</v>
      </c>
      <c r="BH46" s="407">
        <f>IFERROR(INDEX(Raw_DATA!Q:Q,MATCH(Risk7_PlusY67!$D46,Raw_DATA!$A:$A,0)),"")</f>
        <v>45</v>
      </c>
      <c r="BI46" s="407">
        <f>IFERROR(INDEX(Raw_DATA!R:R,MATCH(Risk7_PlusY67!$D46,Raw_DATA!$A:$A,0)),"")</f>
        <v>46</v>
      </c>
      <c r="BJ46" s="124" t="str">
        <f>INDEX('Org2567'!$BM:$BM,MATCH(Risk7_PlusY67!D46,'Org2567'!$D:$D,0))</f>
        <v>รพท.S B&gt;400</v>
      </c>
    </row>
    <row r="47" spans="1:62" x14ac:dyDescent="0.7">
      <c r="A47" s="206">
        <f>IF(ISBLANK(D47),"",COUNTA($D$3:D47))</f>
        <v>45</v>
      </c>
      <c r="B47" s="207">
        <f>IFERROR(INDEX(ID!$E:$E,MATCH(Risk7_PlusY67!$D47,ID!$A:$A,0)),"")</f>
        <v>1</v>
      </c>
      <c r="C47" s="207" t="str">
        <f>IFERROR(INDEX(ID!$I:$I,MATCH(Risk7_PlusY67!$D47,ID!$A:$A,0)),"")</f>
        <v>น่าน</v>
      </c>
      <c r="D47" s="295" t="s">
        <v>66</v>
      </c>
      <c r="E47" s="207" t="str">
        <f>IFERROR(INDEX(ID!$C:$C,MATCH(Risk7_PlusY67!$D47,ID!$A:$A,0)),"")</f>
        <v>แม่จริม,รพช.</v>
      </c>
      <c r="F47" s="207" t="str">
        <f>IFERROR(INDEX(ID!$G:$G,MATCH(Risk7_PlusY67!$D47,ID!$A:$A,0)),"")</f>
        <v>รพช.</v>
      </c>
      <c r="G47" s="206">
        <f>IFERROR(INDEX(ID!$J:$J,MATCH(Risk7_PlusY67!$D47,ID!$A:$A,0)),"")</f>
        <v>20</v>
      </c>
      <c r="H47" s="208" t="str">
        <f>IFERROR(INDEX(ID!$P:$P,MATCH(Risk7_PlusY67!$D47,ID!$A:$A,0)),"")</f>
        <v>รพช.F2 P&lt;=30,000</v>
      </c>
      <c r="I47" s="209">
        <f>IFERROR(INDEX(Raw_DATA!E:E,MATCH(Risk7_PlusY67!$D47,Raw_DATA!$A:$A,0)),"")</f>
        <v>1.99</v>
      </c>
      <c r="J47" s="209">
        <f>IFERROR(INDEX(Raw_DATA!F:F,MATCH(Risk7_PlusY67!$D47,Raw_DATA!$A:$A,0)),"")</f>
        <v>1.91</v>
      </c>
      <c r="K47" s="209">
        <f>IFERROR(INDEX(Raw_DATA!G:G,MATCH(Risk7_PlusY67!$D47,Raw_DATA!$A:$A,0)),"")</f>
        <v>1.45</v>
      </c>
      <c r="L47" s="209">
        <f>IFERROR(INDEX(Raw_DATA!H:H,MATCH(Risk7_PlusY67!$D47,Raw_DATA!$A:$A,0)),"")</f>
        <v>7279495.9299999997</v>
      </c>
      <c r="M47" s="210">
        <f>IFERROR(INDEX(Raw_DATA!I:I,MATCH(Risk7_PlusY67!$D47,Raw_DATA!$A:$A,0)),"")</f>
        <v>-1789721.56</v>
      </c>
      <c r="N47" s="206">
        <f t="shared" si="0"/>
        <v>0</v>
      </c>
      <c r="O47" s="206">
        <f t="shared" si="1"/>
        <v>1</v>
      </c>
      <c r="P47" s="206">
        <f t="shared" si="2"/>
        <v>0</v>
      </c>
      <c r="Q47" s="211">
        <f t="shared" si="3"/>
        <v>48.8</v>
      </c>
      <c r="R47" s="206">
        <f t="shared" si="4"/>
        <v>1</v>
      </c>
      <c r="S47" s="212">
        <f>IFERROR(INDEX(Raw_DATA!J:J,MATCH(Risk7_PlusY67!$D47,Raw_DATA!$A:$A,0)),"")</f>
        <v>516316.24</v>
      </c>
      <c r="T47" s="213">
        <f>IFERROR(INDEX(Raw_DATA!K:K,MATCH(Risk7_PlusY67!$D47,Raw_DATA!$A:$A,0)),"")</f>
        <v>3344842.06</v>
      </c>
      <c r="U47" s="214">
        <f t="shared" si="5"/>
        <v>1</v>
      </c>
      <c r="V47" s="214">
        <f t="shared" si="6"/>
        <v>1</v>
      </c>
      <c r="W47" s="214">
        <f>IF(OR(AND((K47&lt;0.8),(AJ47&gt;180)),AND((K47&lt;0.8),(AJ47&lt;10)),AND((K47&gt;=0.8),(AJ47&lt;10)),AND((K47&gt;=0.8),(AJ47&gt;90))),0,1)</f>
        <v>1</v>
      </c>
      <c r="X47" s="214">
        <f t="shared" si="7"/>
        <v>1</v>
      </c>
      <c r="Y47" s="214">
        <f t="shared" si="8"/>
        <v>1</v>
      </c>
      <c r="Z47" s="214">
        <f t="shared" si="9"/>
        <v>1</v>
      </c>
      <c r="AA47" s="214">
        <f t="shared" si="10"/>
        <v>1</v>
      </c>
      <c r="AB47" s="215" t="str">
        <f t="shared" si="11"/>
        <v>A</v>
      </c>
      <c r="AC47" s="215" t="str">
        <f t="shared" si="12"/>
        <v>1A</v>
      </c>
      <c r="AD47" s="216"/>
      <c r="AE47" s="216"/>
      <c r="AF47" s="434">
        <f>IFERROR(INDEX(Raw_DATA!L:L,MATCH(Risk7_PlusY67!$D47,Raw_DATA!$A:$A,0)),"")</f>
        <v>0.94</v>
      </c>
      <c r="AG47" s="434">
        <f>IFERROR(INDEX(AVGGroup!$D$5:$D$21,MATCH(Risk7_PlusY67!$H47,AVGGroup!$C$5:$C$21,0)),"")</f>
        <v>-3.55</v>
      </c>
      <c r="AH47" s="434">
        <f>IFERROR(INDEX(Raw_DATA!M:M,MATCH(Risk7_PlusY67!$D47,Raw_DATA!$A:$A,0)),"")</f>
        <v>-5.28</v>
      </c>
      <c r="AI47" s="435">
        <f>IFERROR(INDEX(AVGGroup!$F$5:$F$21,MATCH(Risk7_PlusY67!$H47,AVGGroup!$C$5:$C$21,0)),"")</f>
        <v>-10.199999999999999</v>
      </c>
      <c r="AJ47" s="401">
        <f>IFERROR(INDEX(Raw_DATA!N:N,MATCH(Risk7_PlusY67!$D47,Raw_DATA!$A:$A,0)),"")</f>
        <v>38</v>
      </c>
      <c r="AK47" s="401">
        <f>IFERROR(INDEX(Raw_DATA!O:O,MATCH(Risk7_PlusY67!$D47,Raw_DATA!$A:$A,0)),"")</f>
        <v>32</v>
      </c>
      <c r="AL47" s="401">
        <f>IFERROR(INDEX(Raw_DATA!P:P,MATCH(Risk7_PlusY67!$D47,Raw_DATA!$A:$A,0)),"")</f>
        <v>35</v>
      </c>
      <c r="AM47" s="401">
        <f>IFERROR(INDEX(Raw_DATA!Q:Q,MATCH(Risk7_PlusY67!$D47,Raw_DATA!$A:$A,0)),"")</f>
        <v>45</v>
      </c>
      <c r="AN47" s="401">
        <f>IFERROR(INDEX(Raw_DATA!R:R,MATCH(Risk7_PlusY67!$D47,Raw_DATA!$A:$A,0)),"")</f>
        <v>34</v>
      </c>
      <c r="AO47" s="407"/>
      <c r="AP47" s="411" t="b">
        <f>AB47=AY47</f>
        <v>1</v>
      </c>
      <c r="AQ47" s="340">
        <f t="shared" si="13"/>
        <v>1</v>
      </c>
      <c r="AR47" s="123">
        <f t="shared" si="14"/>
        <v>1</v>
      </c>
      <c r="AS47" s="123">
        <f t="shared" si="15"/>
        <v>1</v>
      </c>
      <c r="AT47" s="123">
        <f>IF(OR(AND((K47&lt;0.8),(BE47&gt;180)),AND((K47&lt;0.8),(BE47&lt;10)),AND((K47&gt;=0.8),(BE47&lt;10)),AND((K47&gt;=0.8),(BE47&gt;90))),0,1)</f>
        <v>1</v>
      </c>
      <c r="AU47" s="123">
        <f t="shared" si="16"/>
        <v>1</v>
      </c>
      <c r="AV47" s="123">
        <f t="shared" si="17"/>
        <v>1</v>
      </c>
      <c r="AW47" s="123">
        <f t="shared" si="18"/>
        <v>1</v>
      </c>
      <c r="AX47" s="123">
        <f t="shared" si="19"/>
        <v>1</v>
      </c>
      <c r="AY47" s="416" t="str">
        <f t="shared" si="20"/>
        <v>A</v>
      </c>
      <c r="AZ47" s="416" t="str">
        <f>R47&amp;AY47</f>
        <v>1A</v>
      </c>
      <c r="BA47" s="417">
        <f>IFERROR(INDEX(Raw_DATA!L:L,MATCH(Risk7_PlusY67!$D47,Raw_DATA!$A:$A,0)),"")</f>
        <v>0.94</v>
      </c>
      <c r="BB47" s="417">
        <f>IFERROR(INDEX(AVGGroup!$H$5:$H$21,MATCH(Risk7_PlusY67!$BJ47,AVGGroup!$C$5:$C$21,0)),"")</f>
        <v>-3.54</v>
      </c>
      <c r="BC47" s="417">
        <f>IFERROR(INDEX(Raw_DATA!M:M,MATCH(Risk7_PlusY67!$D47,Raw_DATA!$A:$A,0)),"")</f>
        <v>-5.28</v>
      </c>
      <c r="BD47" s="418">
        <f>IFERROR(INDEX(AVGGroup!$J$5:$J$21,MATCH(Risk7_PlusY67!$BJ47,AVGGroup!$C$5:$C$21,0)),"")</f>
        <v>-10.199999999999999</v>
      </c>
      <c r="BE47" s="407">
        <f>IFERROR(INDEX(Raw_DATA!N:N,MATCH(Risk7_PlusY67!$D47,Raw_DATA!$A:$A,0)),"")</f>
        <v>38</v>
      </c>
      <c r="BF47" s="407">
        <f>IFERROR(INDEX(Raw_DATA!O:O,MATCH(Risk7_PlusY67!$D47,Raw_DATA!$A:$A,0)),"")</f>
        <v>32</v>
      </c>
      <c r="BG47" s="407">
        <f>IFERROR(INDEX(Raw_DATA!P:P,MATCH(Risk7_PlusY67!$D47,Raw_DATA!$A:$A,0)),"")</f>
        <v>35</v>
      </c>
      <c r="BH47" s="407">
        <f>IFERROR(INDEX(Raw_DATA!Q:Q,MATCH(Risk7_PlusY67!$D47,Raw_DATA!$A:$A,0)),"")</f>
        <v>45</v>
      </c>
      <c r="BI47" s="407">
        <f>IFERROR(INDEX(Raw_DATA!R:R,MATCH(Risk7_PlusY67!$D47,Raw_DATA!$A:$A,0)),"")</f>
        <v>34</v>
      </c>
      <c r="BJ47" s="124" t="str">
        <f>INDEX('Org2567'!$BM:$BM,MATCH(Risk7_PlusY67!D47,'Org2567'!$D:$D,0))</f>
        <v>รพช.F2 P&lt;=30,000</v>
      </c>
    </row>
    <row r="48" spans="1:62" x14ac:dyDescent="0.7">
      <c r="A48" s="206">
        <f>IF(ISBLANK(D48),"",COUNTA($D$3:D48))</f>
        <v>46</v>
      </c>
      <c r="B48" s="207">
        <f>IFERROR(INDEX(ID!$E:$E,MATCH(Risk7_PlusY67!$D48,ID!$A:$A,0)),"")</f>
        <v>1</v>
      </c>
      <c r="C48" s="207" t="str">
        <f>IFERROR(INDEX(ID!$I:$I,MATCH(Risk7_PlusY67!$D48,ID!$A:$A,0)),"")</f>
        <v>น่าน</v>
      </c>
      <c r="D48" s="295" t="s">
        <v>67</v>
      </c>
      <c r="E48" s="207" t="str">
        <f>IFERROR(INDEX(ID!$C:$C,MATCH(Risk7_PlusY67!$D48,ID!$A:$A,0)),"")</f>
        <v>บ้านหลวง,รพช.</v>
      </c>
      <c r="F48" s="207" t="str">
        <f>IFERROR(INDEX(ID!$G:$G,MATCH(Risk7_PlusY67!$D48,ID!$A:$A,0)),"")</f>
        <v>รพช.</v>
      </c>
      <c r="G48" s="206">
        <f>IFERROR(INDEX(ID!$J:$J,MATCH(Risk7_PlusY67!$D48,ID!$A:$A,0)),"")</f>
        <v>33</v>
      </c>
      <c r="H48" s="208" t="str">
        <f>IFERROR(INDEX(ID!$P:$P,MATCH(Risk7_PlusY67!$D48,ID!$A:$A,0)),"")</f>
        <v>รพช.F2 P&lt;=30,000</v>
      </c>
      <c r="I48" s="209">
        <f>IFERROR(INDEX(Raw_DATA!E:E,MATCH(Risk7_PlusY67!$D48,Raw_DATA!$A:$A,0)),"")</f>
        <v>1.24</v>
      </c>
      <c r="J48" s="209">
        <f>IFERROR(INDEX(Raw_DATA!F:F,MATCH(Risk7_PlusY67!$D48,Raw_DATA!$A:$A,0)),"")</f>
        <v>1.17</v>
      </c>
      <c r="K48" s="209">
        <f>IFERROR(INDEX(Raw_DATA!G:G,MATCH(Risk7_PlusY67!$D48,Raw_DATA!$A:$A,0)),"")</f>
        <v>0.76</v>
      </c>
      <c r="L48" s="209">
        <f>IFERROR(INDEX(Raw_DATA!H:H,MATCH(Risk7_PlusY67!$D48,Raw_DATA!$A:$A,0)),"")</f>
        <v>2493127.69</v>
      </c>
      <c r="M48" s="210">
        <f>IFERROR(INDEX(Raw_DATA!I:I,MATCH(Risk7_PlusY67!$D48,Raw_DATA!$A:$A,0)),"")</f>
        <v>-11466217.279999999</v>
      </c>
      <c r="N48" s="206">
        <f t="shared" si="0"/>
        <v>2</v>
      </c>
      <c r="O48" s="206">
        <f t="shared" si="1"/>
        <v>1</v>
      </c>
      <c r="P48" s="206">
        <f t="shared" si="2"/>
        <v>2</v>
      </c>
      <c r="Q48" s="211">
        <f t="shared" si="3"/>
        <v>2.6</v>
      </c>
      <c r="R48" s="206">
        <f t="shared" si="4"/>
        <v>5</v>
      </c>
      <c r="S48" s="212">
        <f>IFERROR(INDEX(Raw_DATA!J:J,MATCH(Risk7_PlusY67!$D48,Raw_DATA!$A:$A,0)),"")</f>
        <v>-9386336.9700000007</v>
      </c>
      <c r="T48" s="213">
        <f>IFERROR(INDEX(Raw_DATA!K:K,MATCH(Risk7_PlusY67!$D48,Raw_DATA!$A:$A,0)),"")</f>
        <v>-2544849.66</v>
      </c>
      <c r="U48" s="214">
        <f t="shared" si="5"/>
        <v>0</v>
      </c>
      <c r="V48" s="214">
        <f t="shared" si="6"/>
        <v>0</v>
      </c>
      <c r="W48" s="214">
        <f>IF(OR(AND((K48&lt;0.8),(AJ48&gt;180)),AND((K48&lt;0.8),(AJ48&lt;10)),AND((K48&gt;=0.8),(AJ48&lt;10)),AND((K48&gt;=0.8),(AJ48&gt;90))),0,1)</f>
        <v>1</v>
      </c>
      <c r="X48" s="214">
        <f t="shared" si="7"/>
        <v>0</v>
      </c>
      <c r="Y48" s="214">
        <f t="shared" si="8"/>
        <v>1</v>
      </c>
      <c r="Z48" s="214">
        <f t="shared" si="9"/>
        <v>1</v>
      </c>
      <c r="AA48" s="214">
        <f t="shared" si="10"/>
        <v>1</v>
      </c>
      <c r="AB48" s="215" t="str">
        <f t="shared" si="11"/>
        <v>B-</v>
      </c>
      <c r="AC48" s="215" t="str">
        <f t="shared" si="12"/>
        <v>5B-</v>
      </c>
      <c r="AD48" s="216"/>
      <c r="AE48" s="216"/>
      <c r="AF48" s="434">
        <f>IFERROR(INDEX(Raw_DATA!L:L,MATCH(Risk7_PlusY67!$D48,Raw_DATA!$A:$A,0)),"")</f>
        <v>-19.55</v>
      </c>
      <c r="AG48" s="434">
        <f>IFERROR(INDEX(AVGGroup!$D$5:$D$21,MATCH(Risk7_PlusY67!$H48,AVGGroup!$C$5:$C$21,0)),"")</f>
        <v>-3.55</v>
      </c>
      <c r="AH48" s="434">
        <f>IFERROR(INDEX(Raw_DATA!M:M,MATCH(Risk7_PlusY67!$D48,Raw_DATA!$A:$A,0)),"")</f>
        <v>-38</v>
      </c>
      <c r="AI48" s="435">
        <f>IFERROR(INDEX(AVGGroup!$F$5:$F$21,MATCH(Risk7_PlusY67!$H48,AVGGroup!$C$5:$C$21,0)),"")</f>
        <v>-10.199999999999999</v>
      </c>
      <c r="AJ48" s="401">
        <f>IFERROR(INDEX(Raw_DATA!N:N,MATCH(Risk7_PlusY67!$D48,Raw_DATA!$A:$A,0)),"")</f>
        <v>74</v>
      </c>
      <c r="AK48" s="401">
        <f>IFERROR(INDEX(Raw_DATA!O:O,MATCH(Risk7_PlusY67!$D48,Raw_DATA!$A:$A,0)),"")</f>
        <v>9</v>
      </c>
      <c r="AL48" s="401">
        <f>IFERROR(INDEX(Raw_DATA!P:P,MATCH(Risk7_PlusY67!$D48,Raw_DATA!$A:$A,0)),"")</f>
        <v>26</v>
      </c>
      <c r="AM48" s="401">
        <f>IFERROR(INDEX(Raw_DATA!Q:Q,MATCH(Risk7_PlusY67!$D48,Raw_DATA!$A:$A,0)),"")</f>
        <v>29</v>
      </c>
      <c r="AN48" s="401">
        <f>IFERROR(INDEX(Raw_DATA!R:R,MATCH(Risk7_PlusY67!$D48,Raw_DATA!$A:$A,0)),"")</f>
        <v>42</v>
      </c>
      <c r="AO48" s="407"/>
      <c r="AP48" s="411" t="b">
        <f>AB48=AY48</f>
        <v>1</v>
      </c>
      <c r="AQ48" s="340">
        <f t="shared" si="13"/>
        <v>1</v>
      </c>
      <c r="AR48" s="123">
        <f t="shared" si="14"/>
        <v>0</v>
      </c>
      <c r="AS48" s="123">
        <f t="shared" si="15"/>
        <v>0</v>
      </c>
      <c r="AT48" s="123">
        <f>IF(OR(AND((K48&lt;0.8),(BE48&gt;180)),AND((K48&lt;0.8),(BE48&lt;10)),AND((K48&gt;=0.8),(BE48&lt;10)),AND((K48&gt;=0.8),(BE48&gt;90))),0,1)</f>
        <v>1</v>
      </c>
      <c r="AU48" s="123">
        <f t="shared" si="16"/>
        <v>0</v>
      </c>
      <c r="AV48" s="123">
        <f t="shared" si="17"/>
        <v>1</v>
      </c>
      <c r="AW48" s="123">
        <f t="shared" si="18"/>
        <v>1</v>
      </c>
      <c r="AX48" s="123">
        <f t="shared" si="19"/>
        <v>1</v>
      </c>
      <c r="AY48" s="416" t="str">
        <f t="shared" si="20"/>
        <v>B-</v>
      </c>
      <c r="AZ48" s="416" t="str">
        <f>R48&amp;AY48</f>
        <v>5B-</v>
      </c>
      <c r="BA48" s="417">
        <f>IFERROR(INDEX(Raw_DATA!L:L,MATCH(Risk7_PlusY67!$D48,Raw_DATA!$A:$A,0)),"")</f>
        <v>-19.55</v>
      </c>
      <c r="BB48" s="417">
        <f>IFERROR(INDEX(AVGGroup!$H$5:$H$21,MATCH(Risk7_PlusY67!$BJ48,AVGGroup!$C$5:$C$21,0)),"")</f>
        <v>-3.54</v>
      </c>
      <c r="BC48" s="417">
        <f>IFERROR(INDEX(Raw_DATA!M:M,MATCH(Risk7_PlusY67!$D48,Raw_DATA!$A:$A,0)),"")</f>
        <v>-38</v>
      </c>
      <c r="BD48" s="418">
        <f>IFERROR(INDEX(AVGGroup!$J$5:$J$21,MATCH(Risk7_PlusY67!$BJ48,AVGGroup!$C$5:$C$21,0)),"")</f>
        <v>-10.199999999999999</v>
      </c>
      <c r="BE48" s="407">
        <f>IFERROR(INDEX(Raw_DATA!N:N,MATCH(Risk7_PlusY67!$D48,Raw_DATA!$A:$A,0)),"")</f>
        <v>74</v>
      </c>
      <c r="BF48" s="407">
        <f>IFERROR(INDEX(Raw_DATA!O:O,MATCH(Risk7_PlusY67!$D48,Raw_DATA!$A:$A,0)),"")</f>
        <v>9</v>
      </c>
      <c r="BG48" s="407">
        <f>IFERROR(INDEX(Raw_DATA!P:P,MATCH(Risk7_PlusY67!$D48,Raw_DATA!$A:$A,0)),"")</f>
        <v>26</v>
      </c>
      <c r="BH48" s="407">
        <f>IFERROR(INDEX(Raw_DATA!Q:Q,MATCH(Risk7_PlusY67!$D48,Raw_DATA!$A:$A,0)),"")</f>
        <v>29</v>
      </c>
      <c r="BI48" s="407">
        <f>IFERROR(INDEX(Raw_DATA!R:R,MATCH(Risk7_PlusY67!$D48,Raw_DATA!$A:$A,0)),"")</f>
        <v>42</v>
      </c>
      <c r="BJ48" s="124" t="str">
        <f>INDEX('Org2567'!$BM:$BM,MATCH(Risk7_PlusY67!D48,'Org2567'!$D:$D,0))</f>
        <v>รพช.F2 P&lt;=30,000</v>
      </c>
    </row>
    <row r="49" spans="1:62" x14ac:dyDescent="0.7">
      <c r="A49" s="206">
        <f>IF(ISBLANK(D49),"",COUNTA($D$3:D49))</f>
        <v>47</v>
      </c>
      <c r="B49" s="207">
        <f>IFERROR(INDEX(ID!$E:$E,MATCH(Risk7_PlusY67!$D49,ID!$A:$A,0)),"")</f>
        <v>1</v>
      </c>
      <c r="C49" s="207" t="str">
        <f>IFERROR(INDEX(ID!$I:$I,MATCH(Risk7_PlusY67!$D49,ID!$A:$A,0)),"")</f>
        <v>น่าน</v>
      </c>
      <c r="D49" s="295" t="s">
        <v>68</v>
      </c>
      <c r="E49" s="207" t="str">
        <f>IFERROR(INDEX(ID!$C:$C,MATCH(Risk7_PlusY67!$D49,ID!$A:$A,0)),"")</f>
        <v>นาน้อย,รพช.</v>
      </c>
      <c r="F49" s="207" t="str">
        <f>IFERROR(INDEX(ID!$G:$G,MATCH(Risk7_PlusY67!$D49,ID!$A:$A,0)),"")</f>
        <v>รพช.</v>
      </c>
      <c r="G49" s="206">
        <f>IFERROR(INDEX(ID!$J:$J,MATCH(Risk7_PlusY67!$D49,ID!$A:$A,0)),"")</f>
        <v>69</v>
      </c>
      <c r="H49" s="208" t="str">
        <f>IFERROR(INDEX(ID!$P:$P,MATCH(Risk7_PlusY67!$D49,ID!$A:$A,0)),"")</f>
        <v>รพช.F2 P&lt;=30,000</v>
      </c>
      <c r="I49" s="209">
        <f>IFERROR(INDEX(Raw_DATA!E:E,MATCH(Risk7_PlusY67!$D49,Raw_DATA!$A:$A,0)),"")</f>
        <v>2.4300000000000002</v>
      </c>
      <c r="J49" s="209">
        <f>IFERROR(INDEX(Raw_DATA!F:F,MATCH(Risk7_PlusY67!$D49,Raw_DATA!$A:$A,0)),"")</f>
        <v>2.2799999999999998</v>
      </c>
      <c r="K49" s="209">
        <f>IFERROR(INDEX(Raw_DATA!G:G,MATCH(Risk7_PlusY67!$D49,Raw_DATA!$A:$A,0)),"")</f>
        <v>1.2</v>
      </c>
      <c r="L49" s="209">
        <f>IFERROR(INDEX(Raw_DATA!H:H,MATCH(Risk7_PlusY67!$D49,Raw_DATA!$A:$A,0)),"")</f>
        <v>15984921.119999999</v>
      </c>
      <c r="M49" s="210">
        <f>IFERROR(INDEX(Raw_DATA!I:I,MATCH(Risk7_PlusY67!$D49,Raw_DATA!$A:$A,0)),"")</f>
        <v>-3036214.58</v>
      </c>
      <c r="N49" s="206">
        <f t="shared" si="0"/>
        <v>0</v>
      </c>
      <c r="O49" s="206">
        <f t="shared" si="1"/>
        <v>1</v>
      </c>
      <c r="P49" s="206">
        <f t="shared" si="2"/>
        <v>0</v>
      </c>
      <c r="Q49" s="211">
        <f t="shared" si="3"/>
        <v>63.1</v>
      </c>
      <c r="R49" s="206">
        <f t="shared" si="4"/>
        <v>1</v>
      </c>
      <c r="S49" s="212">
        <f>IFERROR(INDEX(Raw_DATA!J:J,MATCH(Risk7_PlusY67!$D49,Raw_DATA!$A:$A,0)),"")</f>
        <v>-3089328.26</v>
      </c>
      <c r="T49" s="213">
        <f>IFERROR(INDEX(Raw_DATA!K:K,MATCH(Risk7_PlusY67!$D49,Raw_DATA!$A:$A,0)),"")</f>
        <v>2303668.81</v>
      </c>
      <c r="U49" s="214">
        <f t="shared" si="5"/>
        <v>1</v>
      </c>
      <c r="V49" s="214">
        <f t="shared" si="6"/>
        <v>1</v>
      </c>
      <c r="W49" s="214">
        <f>IF(OR(AND((K49&lt;0.8),(AJ49&gt;180)),AND((K49&lt;0.8),(AJ49&lt;10)),AND((K49&gt;=0.8),(AJ49&lt;10)),AND((K49&gt;=0.8),(AJ49&gt;90))),0,1)</f>
        <v>1</v>
      </c>
      <c r="X49" s="214">
        <f t="shared" si="7"/>
        <v>0</v>
      </c>
      <c r="Y49" s="214">
        <f t="shared" si="8"/>
        <v>1</v>
      </c>
      <c r="Z49" s="214">
        <f t="shared" si="9"/>
        <v>1</v>
      </c>
      <c r="AA49" s="214">
        <f t="shared" si="10"/>
        <v>1</v>
      </c>
      <c r="AB49" s="215" t="str">
        <f t="shared" si="11"/>
        <v>A-</v>
      </c>
      <c r="AC49" s="215" t="str">
        <f t="shared" si="12"/>
        <v>1A-</v>
      </c>
      <c r="AD49" s="216"/>
      <c r="AE49" s="216"/>
      <c r="AF49" s="434">
        <f>IFERROR(INDEX(Raw_DATA!L:L,MATCH(Risk7_PlusY67!$D49,Raw_DATA!$A:$A,0)),"")</f>
        <v>-3.26</v>
      </c>
      <c r="AG49" s="434">
        <f>IFERROR(INDEX(AVGGroup!$D$5:$D$21,MATCH(Risk7_PlusY67!$H49,AVGGroup!$C$5:$C$21,0)),"")</f>
        <v>-3.55</v>
      </c>
      <c r="AH49" s="434">
        <f>IFERROR(INDEX(Raw_DATA!M:M,MATCH(Risk7_PlusY67!$D49,Raw_DATA!$A:$A,0)),"")</f>
        <v>-4.79</v>
      </c>
      <c r="AI49" s="435">
        <f>IFERROR(INDEX(AVGGroup!$F$5:$F$21,MATCH(Risk7_PlusY67!$H49,AVGGroup!$C$5:$C$21,0)),"")</f>
        <v>-10.199999999999999</v>
      </c>
      <c r="AJ49" s="401">
        <f>IFERROR(INDEX(Raw_DATA!N:N,MATCH(Risk7_PlusY67!$D49,Raw_DATA!$A:$A,0)),"")</f>
        <v>65</v>
      </c>
      <c r="AK49" s="401">
        <f>IFERROR(INDEX(Raw_DATA!O:O,MATCH(Risk7_PlusY67!$D49,Raw_DATA!$A:$A,0)),"")</f>
        <v>68</v>
      </c>
      <c r="AL49" s="401">
        <f>IFERROR(INDEX(Raw_DATA!P:P,MATCH(Risk7_PlusY67!$D49,Raw_DATA!$A:$A,0)),"")</f>
        <v>56</v>
      </c>
      <c r="AM49" s="401">
        <f>IFERROR(INDEX(Raw_DATA!Q:Q,MATCH(Risk7_PlusY67!$D49,Raw_DATA!$A:$A,0)),"")</f>
        <v>32</v>
      </c>
      <c r="AN49" s="401">
        <f>IFERROR(INDEX(Raw_DATA!R:R,MATCH(Risk7_PlusY67!$D49,Raw_DATA!$A:$A,0)),"")</f>
        <v>27</v>
      </c>
      <c r="AO49" s="407"/>
      <c r="AP49" s="411" t="b">
        <f>AB49=AY49</f>
        <v>1</v>
      </c>
      <c r="AQ49" s="340">
        <f t="shared" si="13"/>
        <v>1</v>
      </c>
      <c r="AR49" s="123">
        <f t="shared" si="14"/>
        <v>1</v>
      </c>
      <c r="AS49" s="123">
        <f t="shared" si="15"/>
        <v>1</v>
      </c>
      <c r="AT49" s="123">
        <f>IF(OR(AND((K49&lt;0.8),(BE49&gt;180)),AND((K49&lt;0.8),(BE49&lt;10)),AND((K49&gt;=0.8),(BE49&lt;10)),AND((K49&gt;=0.8),(BE49&gt;90))),0,1)</f>
        <v>1</v>
      </c>
      <c r="AU49" s="123">
        <f t="shared" si="16"/>
        <v>0</v>
      </c>
      <c r="AV49" s="123">
        <f t="shared" si="17"/>
        <v>1</v>
      </c>
      <c r="AW49" s="123">
        <f t="shared" si="18"/>
        <v>1</v>
      </c>
      <c r="AX49" s="123">
        <f t="shared" si="19"/>
        <v>1</v>
      </c>
      <c r="AY49" s="416" t="str">
        <f t="shared" si="20"/>
        <v>A-</v>
      </c>
      <c r="AZ49" s="416" t="str">
        <f>R49&amp;AY49</f>
        <v>1A-</v>
      </c>
      <c r="BA49" s="417">
        <f>IFERROR(INDEX(Raw_DATA!L:L,MATCH(Risk7_PlusY67!$D49,Raw_DATA!$A:$A,0)),"")</f>
        <v>-3.26</v>
      </c>
      <c r="BB49" s="417">
        <f>IFERROR(INDEX(AVGGroup!$H$5:$H$21,MATCH(Risk7_PlusY67!$BJ49,AVGGroup!$C$5:$C$21,0)),"")</f>
        <v>-3.54</v>
      </c>
      <c r="BC49" s="417">
        <f>IFERROR(INDEX(Raw_DATA!M:M,MATCH(Risk7_PlusY67!$D49,Raw_DATA!$A:$A,0)),"")</f>
        <v>-4.79</v>
      </c>
      <c r="BD49" s="418">
        <f>IFERROR(INDEX(AVGGroup!$J$5:$J$21,MATCH(Risk7_PlusY67!$BJ49,AVGGroup!$C$5:$C$21,0)),"")</f>
        <v>-10.199999999999999</v>
      </c>
      <c r="BE49" s="407">
        <f>IFERROR(INDEX(Raw_DATA!N:N,MATCH(Risk7_PlusY67!$D49,Raw_DATA!$A:$A,0)),"")</f>
        <v>65</v>
      </c>
      <c r="BF49" s="407">
        <f>IFERROR(INDEX(Raw_DATA!O:O,MATCH(Risk7_PlusY67!$D49,Raw_DATA!$A:$A,0)),"")</f>
        <v>68</v>
      </c>
      <c r="BG49" s="407">
        <f>IFERROR(INDEX(Raw_DATA!P:P,MATCH(Risk7_PlusY67!$D49,Raw_DATA!$A:$A,0)),"")</f>
        <v>56</v>
      </c>
      <c r="BH49" s="407">
        <f>IFERROR(INDEX(Raw_DATA!Q:Q,MATCH(Risk7_PlusY67!$D49,Raw_DATA!$A:$A,0)),"")</f>
        <v>32</v>
      </c>
      <c r="BI49" s="407">
        <f>IFERROR(INDEX(Raw_DATA!R:R,MATCH(Risk7_PlusY67!$D49,Raw_DATA!$A:$A,0)),"")</f>
        <v>27</v>
      </c>
      <c r="BJ49" s="124" t="str">
        <f>INDEX('Org2567'!$BM:$BM,MATCH(Risk7_PlusY67!D49,'Org2567'!$D:$D,0))</f>
        <v>รพช.F2 P&lt;=30,000</v>
      </c>
    </row>
    <row r="50" spans="1:62" x14ac:dyDescent="0.7">
      <c r="A50" s="206">
        <f>IF(ISBLANK(D50),"",COUNTA($D$3:D50))</f>
        <v>48</v>
      </c>
      <c r="B50" s="207">
        <f>IFERROR(INDEX(ID!$E:$E,MATCH(Risk7_PlusY67!$D50,ID!$A:$A,0)),"")</f>
        <v>1</v>
      </c>
      <c r="C50" s="207" t="str">
        <f>IFERROR(INDEX(ID!$I:$I,MATCH(Risk7_PlusY67!$D50,ID!$A:$A,0)),"")</f>
        <v>น่าน</v>
      </c>
      <c r="D50" s="295" t="s">
        <v>69</v>
      </c>
      <c r="E50" s="207" t="str">
        <f>IFERROR(INDEX(ID!$C:$C,MATCH(Risk7_PlusY67!$D50,ID!$A:$A,0)),"")</f>
        <v>ท่าวังผา,รพช.</v>
      </c>
      <c r="F50" s="207" t="str">
        <f>IFERROR(INDEX(ID!$G:$G,MATCH(Risk7_PlusY67!$D50,ID!$A:$A,0)),"")</f>
        <v>รพช.</v>
      </c>
      <c r="G50" s="206">
        <f>IFERROR(INDEX(ID!$J:$J,MATCH(Risk7_PlusY67!$D50,ID!$A:$A,0)),"")</f>
        <v>45</v>
      </c>
      <c r="H50" s="208" t="str">
        <f>IFERROR(INDEX(ID!$P:$P,MATCH(Risk7_PlusY67!$D50,ID!$A:$A,0)),"")</f>
        <v>รพช.F1 P&lt;=50,000</v>
      </c>
      <c r="I50" s="209">
        <f>IFERROR(INDEX(Raw_DATA!E:E,MATCH(Risk7_PlusY67!$D50,Raw_DATA!$A:$A,0)),"")</f>
        <v>2.79</v>
      </c>
      <c r="J50" s="209">
        <f>IFERROR(INDEX(Raw_DATA!F:F,MATCH(Risk7_PlusY67!$D50,Raw_DATA!$A:$A,0)),"")</f>
        <v>2.71</v>
      </c>
      <c r="K50" s="209">
        <f>IFERROR(INDEX(Raw_DATA!G:G,MATCH(Risk7_PlusY67!$D50,Raw_DATA!$A:$A,0)),"")</f>
        <v>1.6</v>
      </c>
      <c r="L50" s="209">
        <f>IFERROR(INDEX(Raw_DATA!H:H,MATCH(Risk7_PlusY67!$D50,Raw_DATA!$A:$A,0)),"")</f>
        <v>36723816</v>
      </c>
      <c r="M50" s="210">
        <f>IFERROR(INDEX(Raw_DATA!I:I,MATCH(Risk7_PlusY67!$D50,Raw_DATA!$A:$A,0)),"")</f>
        <v>3444398.98</v>
      </c>
      <c r="N50" s="206">
        <f t="shared" si="0"/>
        <v>0</v>
      </c>
      <c r="O50" s="206">
        <f t="shared" si="1"/>
        <v>0</v>
      </c>
      <c r="P50" s="206">
        <f t="shared" si="2"/>
        <v>0</v>
      </c>
      <c r="Q50" s="211" t="str">
        <f t="shared" si="3"/>
        <v/>
      </c>
      <c r="R50" s="206">
        <f t="shared" si="4"/>
        <v>0</v>
      </c>
      <c r="S50" s="212">
        <f>IFERROR(INDEX(Raw_DATA!J:J,MATCH(Risk7_PlusY67!$D50,Raw_DATA!$A:$A,0)),"")</f>
        <v>7570092.1500000004</v>
      </c>
      <c r="T50" s="213">
        <f>IFERROR(INDEX(Raw_DATA!K:K,MATCH(Risk7_PlusY67!$D50,Raw_DATA!$A:$A,0)),"")</f>
        <v>12271564.08</v>
      </c>
      <c r="U50" s="214">
        <f t="shared" si="5"/>
        <v>1</v>
      </c>
      <c r="V50" s="214">
        <f t="shared" si="6"/>
        <v>1</v>
      </c>
      <c r="W50" s="214">
        <f>IF(OR(AND((K50&lt;0.8),(AJ50&gt;180)),AND((K50&lt;0.8),(AJ50&lt;10)),AND((K50&gt;=0.8),(AJ50&lt;10)),AND((K50&gt;=0.8),(AJ50&gt;90))),0,1)</f>
        <v>1</v>
      </c>
      <c r="X50" s="214">
        <f t="shared" si="7"/>
        <v>1</v>
      </c>
      <c r="Y50" s="214">
        <f t="shared" si="8"/>
        <v>1</v>
      </c>
      <c r="Z50" s="214">
        <f t="shared" si="9"/>
        <v>1</v>
      </c>
      <c r="AA50" s="214">
        <f t="shared" si="10"/>
        <v>1</v>
      </c>
      <c r="AB50" s="215" t="str">
        <f t="shared" si="11"/>
        <v>A</v>
      </c>
      <c r="AC50" s="215" t="str">
        <f t="shared" si="12"/>
        <v>0A</v>
      </c>
      <c r="AD50" s="216"/>
      <c r="AE50" s="216"/>
      <c r="AF50" s="434">
        <f>IFERROR(INDEX(Raw_DATA!L:L,MATCH(Risk7_PlusY67!$D50,Raw_DATA!$A:$A,0)),"")</f>
        <v>5.58</v>
      </c>
      <c r="AG50" s="434">
        <f>IFERROR(INDEX(AVGGroup!$D$5:$D$21,MATCH(Risk7_PlusY67!$H50,AVGGroup!$C$5:$C$21,0)),"")</f>
        <v>-3.15</v>
      </c>
      <c r="AH50" s="434">
        <f>IFERROR(INDEX(Raw_DATA!M:M,MATCH(Risk7_PlusY67!$D50,Raw_DATA!$A:$A,0)),"")</f>
        <v>2.96</v>
      </c>
      <c r="AI50" s="435">
        <f>IFERROR(INDEX(AVGGroup!$F$5:$F$21,MATCH(Risk7_PlusY67!$H50,AVGGroup!$C$5:$C$21,0)),"")</f>
        <v>-7.1</v>
      </c>
      <c r="AJ50" s="401">
        <f>IFERROR(INDEX(Raw_DATA!N:N,MATCH(Risk7_PlusY67!$D50,Raw_DATA!$A:$A,0)),"")</f>
        <v>26</v>
      </c>
      <c r="AK50" s="401">
        <f>IFERROR(INDEX(Raw_DATA!O:O,MATCH(Risk7_PlusY67!$D50,Raw_DATA!$A:$A,0)),"")</f>
        <v>47</v>
      </c>
      <c r="AL50" s="401">
        <f>IFERROR(INDEX(Raw_DATA!P:P,MATCH(Risk7_PlusY67!$D50,Raw_DATA!$A:$A,0)),"")</f>
        <v>50</v>
      </c>
      <c r="AM50" s="401">
        <f>IFERROR(INDEX(Raw_DATA!Q:Q,MATCH(Risk7_PlusY67!$D50,Raw_DATA!$A:$A,0)),"")</f>
        <v>48</v>
      </c>
      <c r="AN50" s="401">
        <f>IFERROR(INDEX(Raw_DATA!R:R,MATCH(Risk7_PlusY67!$D50,Raw_DATA!$A:$A,0)),"")</f>
        <v>24</v>
      </c>
      <c r="AO50" s="407"/>
      <c r="AP50" s="411" t="b">
        <f>AB50=AY50</f>
        <v>1</v>
      </c>
      <c r="AQ50" s="340">
        <f t="shared" si="13"/>
        <v>0</v>
      </c>
      <c r="AR50" s="123">
        <f t="shared" si="14"/>
        <v>1</v>
      </c>
      <c r="AS50" s="123">
        <f t="shared" si="15"/>
        <v>1</v>
      </c>
      <c r="AT50" s="123">
        <f>IF(OR(AND((K50&lt;0.8),(BE50&gt;180)),AND((K50&lt;0.8),(BE50&lt;10)),AND((K50&gt;=0.8),(BE50&lt;10)),AND((K50&gt;=0.8),(BE50&gt;90))),0,1)</f>
        <v>1</v>
      </c>
      <c r="AU50" s="123">
        <f t="shared" si="16"/>
        <v>1</v>
      </c>
      <c r="AV50" s="123">
        <f t="shared" si="17"/>
        <v>1</v>
      </c>
      <c r="AW50" s="123">
        <f t="shared" si="18"/>
        <v>1</v>
      </c>
      <c r="AX50" s="123">
        <f t="shared" si="19"/>
        <v>1</v>
      </c>
      <c r="AY50" s="416" t="str">
        <f t="shared" si="20"/>
        <v>A</v>
      </c>
      <c r="AZ50" s="416" t="str">
        <f>R50&amp;AY50</f>
        <v>0A</v>
      </c>
      <c r="BA50" s="417">
        <f>IFERROR(INDEX(Raw_DATA!L:L,MATCH(Risk7_PlusY67!$D50,Raw_DATA!$A:$A,0)),"")</f>
        <v>5.58</v>
      </c>
      <c r="BB50" s="417">
        <f>IFERROR(INDEX(AVGGroup!$H$5:$H$21,MATCH(Risk7_PlusY67!$BJ50,AVGGroup!$C$5:$C$21,0)),"")</f>
        <v>-3.15</v>
      </c>
      <c r="BC50" s="417">
        <f>IFERROR(INDEX(Raw_DATA!M:M,MATCH(Risk7_PlusY67!$D50,Raw_DATA!$A:$A,0)),"")</f>
        <v>2.96</v>
      </c>
      <c r="BD50" s="418">
        <f>IFERROR(INDEX(AVGGroup!$J$5:$J$21,MATCH(Risk7_PlusY67!$BJ50,AVGGroup!$C$5:$C$21,0)),"")</f>
        <v>-7.1</v>
      </c>
      <c r="BE50" s="407">
        <f>IFERROR(INDEX(Raw_DATA!N:N,MATCH(Risk7_PlusY67!$D50,Raw_DATA!$A:$A,0)),"")</f>
        <v>26</v>
      </c>
      <c r="BF50" s="407">
        <f>IFERROR(INDEX(Raw_DATA!O:O,MATCH(Risk7_PlusY67!$D50,Raw_DATA!$A:$A,0)),"")</f>
        <v>47</v>
      </c>
      <c r="BG50" s="407">
        <f>IFERROR(INDEX(Raw_DATA!P:P,MATCH(Risk7_PlusY67!$D50,Raw_DATA!$A:$A,0)),"")</f>
        <v>50</v>
      </c>
      <c r="BH50" s="407">
        <f>IFERROR(INDEX(Raw_DATA!Q:Q,MATCH(Risk7_PlusY67!$D50,Raw_DATA!$A:$A,0)),"")</f>
        <v>48</v>
      </c>
      <c r="BI50" s="407">
        <f>IFERROR(INDEX(Raw_DATA!R:R,MATCH(Risk7_PlusY67!$D50,Raw_DATA!$A:$A,0)),"")</f>
        <v>24</v>
      </c>
      <c r="BJ50" s="124" t="str">
        <f>INDEX('Org2567'!$BM:$BM,MATCH(Risk7_PlusY67!D50,'Org2567'!$D:$D,0))</f>
        <v>รพช.F1 P&lt;=50,000</v>
      </c>
    </row>
    <row r="51" spans="1:62" x14ac:dyDescent="0.7">
      <c r="A51" s="206">
        <f>IF(ISBLANK(D51),"",COUNTA($D$3:D51))</f>
        <v>49</v>
      </c>
      <c r="B51" s="207">
        <f>IFERROR(INDEX(ID!$E:$E,MATCH(Risk7_PlusY67!$D51,ID!$A:$A,0)),"")</f>
        <v>1</v>
      </c>
      <c r="C51" s="207" t="str">
        <f>IFERROR(INDEX(ID!$I:$I,MATCH(Risk7_PlusY67!$D51,ID!$A:$A,0)),"")</f>
        <v>น่าน</v>
      </c>
      <c r="D51" s="295" t="s">
        <v>70</v>
      </c>
      <c r="E51" s="207" t="str">
        <f>IFERROR(INDEX(ID!$C:$C,MATCH(Risk7_PlusY67!$D51,ID!$A:$A,0)),"")</f>
        <v>เวียงสา,รพช.</v>
      </c>
      <c r="F51" s="207" t="str">
        <f>IFERROR(INDEX(ID!$G:$G,MATCH(Risk7_PlusY67!$D51,ID!$A:$A,0)),"")</f>
        <v>รพช.</v>
      </c>
      <c r="G51" s="206">
        <f>IFERROR(INDEX(ID!$J:$J,MATCH(Risk7_PlusY67!$D51,ID!$A:$A,0)),"")</f>
        <v>78</v>
      </c>
      <c r="H51" s="208" t="str">
        <f>IFERROR(INDEX(ID!$P:$P,MATCH(Risk7_PlusY67!$D51,ID!$A:$A,0)),"")</f>
        <v>รพช.F1 P&lt;=50,000</v>
      </c>
      <c r="I51" s="209">
        <f>IFERROR(INDEX(Raw_DATA!E:E,MATCH(Risk7_PlusY67!$D51,Raw_DATA!$A:$A,0)),"")</f>
        <v>2.29</v>
      </c>
      <c r="J51" s="209">
        <f>IFERROR(INDEX(Raw_DATA!F:F,MATCH(Risk7_PlusY67!$D51,Raw_DATA!$A:$A,0)),"")</f>
        <v>2.13</v>
      </c>
      <c r="K51" s="209">
        <f>IFERROR(INDEX(Raw_DATA!G:G,MATCH(Risk7_PlusY67!$D51,Raw_DATA!$A:$A,0)),"")</f>
        <v>1.28</v>
      </c>
      <c r="L51" s="209">
        <f>IFERROR(INDEX(Raw_DATA!H:H,MATCH(Risk7_PlusY67!$D51,Raw_DATA!$A:$A,0)),"")</f>
        <v>24278311.75</v>
      </c>
      <c r="M51" s="210">
        <f>IFERROR(INDEX(Raw_DATA!I:I,MATCH(Risk7_PlusY67!$D51,Raw_DATA!$A:$A,0)),"")</f>
        <v>-11558586.939999999</v>
      </c>
      <c r="N51" s="206">
        <f t="shared" si="0"/>
        <v>0</v>
      </c>
      <c r="O51" s="206">
        <f t="shared" si="1"/>
        <v>1</v>
      </c>
      <c r="P51" s="206">
        <f t="shared" si="2"/>
        <v>0</v>
      </c>
      <c r="Q51" s="211">
        <f t="shared" si="3"/>
        <v>25.2</v>
      </c>
      <c r="R51" s="206">
        <f t="shared" si="4"/>
        <v>1</v>
      </c>
      <c r="S51" s="212">
        <f>IFERROR(INDEX(Raw_DATA!J:J,MATCH(Risk7_PlusY67!$D51,Raw_DATA!$A:$A,0)),"")</f>
        <v>-7440886.1299999999</v>
      </c>
      <c r="T51" s="213">
        <f>IFERROR(INDEX(Raw_DATA!K:K,MATCH(Risk7_PlusY67!$D51,Raw_DATA!$A:$A,0)),"")</f>
        <v>5327376.0599999996</v>
      </c>
      <c r="U51" s="214">
        <f t="shared" si="5"/>
        <v>0</v>
      </c>
      <c r="V51" s="214">
        <f t="shared" si="6"/>
        <v>0</v>
      </c>
      <c r="W51" s="214">
        <f>IF(OR(AND((K51&lt;0.8),(AJ51&gt;180)),AND((K51&lt;0.8),(AJ51&lt;10)),AND((K51&gt;=0.8),(AJ51&lt;10)),AND((K51&gt;=0.8),(AJ51&gt;90))),0,1)</f>
        <v>1</v>
      </c>
      <c r="X51" s="214">
        <f t="shared" si="7"/>
        <v>1</v>
      </c>
      <c r="Y51" s="214">
        <f t="shared" si="8"/>
        <v>1</v>
      </c>
      <c r="Z51" s="214">
        <f t="shared" si="9"/>
        <v>1</v>
      </c>
      <c r="AA51" s="214">
        <f t="shared" si="10"/>
        <v>1</v>
      </c>
      <c r="AB51" s="215" t="str">
        <f t="shared" si="11"/>
        <v>B</v>
      </c>
      <c r="AC51" s="215" t="str">
        <f t="shared" si="12"/>
        <v>1B</v>
      </c>
      <c r="AD51" s="216"/>
      <c r="AE51" s="216"/>
      <c r="AF51" s="434">
        <f>IFERROR(INDEX(Raw_DATA!L:L,MATCH(Risk7_PlusY67!$D51,Raw_DATA!$A:$A,0)),"")</f>
        <v>-4.1100000000000003</v>
      </c>
      <c r="AG51" s="434">
        <f>IFERROR(INDEX(AVGGroup!$D$5:$D$21,MATCH(Risk7_PlusY67!$H51,AVGGroup!$C$5:$C$21,0)),"")</f>
        <v>-3.15</v>
      </c>
      <c r="AH51" s="434">
        <f>IFERROR(INDEX(Raw_DATA!M:M,MATCH(Risk7_PlusY67!$D51,Raw_DATA!$A:$A,0)),"")</f>
        <v>-11.06</v>
      </c>
      <c r="AI51" s="435">
        <f>IFERROR(INDEX(AVGGroup!$F$5:$F$21,MATCH(Risk7_PlusY67!$H51,AVGGroup!$C$5:$C$21,0)),"")</f>
        <v>-7.1</v>
      </c>
      <c r="AJ51" s="401">
        <f>IFERROR(INDEX(Raw_DATA!N:N,MATCH(Risk7_PlusY67!$D51,Raw_DATA!$A:$A,0)),"")</f>
        <v>20</v>
      </c>
      <c r="AK51" s="401">
        <f>IFERROR(INDEX(Raw_DATA!O:O,MATCH(Risk7_PlusY67!$D51,Raw_DATA!$A:$A,0)),"")</f>
        <v>20</v>
      </c>
      <c r="AL51" s="401">
        <f>IFERROR(INDEX(Raw_DATA!P:P,MATCH(Risk7_PlusY67!$D51,Raw_DATA!$A:$A,0)),"")</f>
        <v>54</v>
      </c>
      <c r="AM51" s="401">
        <f>IFERROR(INDEX(Raw_DATA!Q:Q,MATCH(Risk7_PlusY67!$D51,Raw_DATA!$A:$A,0)),"")</f>
        <v>17</v>
      </c>
      <c r="AN51" s="401">
        <f>IFERROR(INDEX(Raw_DATA!R:R,MATCH(Risk7_PlusY67!$D51,Raw_DATA!$A:$A,0)),"")</f>
        <v>27</v>
      </c>
      <c r="AO51" s="407"/>
      <c r="AP51" s="411" t="b">
        <f>AB51=AY51</f>
        <v>1</v>
      </c>
      <c r="AQ51" s="340">
        <f t="shared" si="13"/>
        <v>1</v>
      </c>
      <c r="AR51" s="123">
        <f t="shared" si="14"/>
        <v>0</v>
      </c>
      <c r="AS51" s="123">
        <f t="shared" si="15"/>
        <v>0</v>
      </c>
      <c r="AT51" s="123">
        <f>IF(OR(AND((K51&lt;0.8),(BE51&gt;180)),AND((K51&lt;0.8),(BE51&lt;10)),AND((K51&gt;=0.8),(BE51&lt;10)),AND((K51&gt;=0.8),(BE51&gt;90))),0,1)</f>
        <v>1</v>
      </c>
      <c r="AU51" s="123">
        <f t="shared" si="16"/>
        <v>1</v>
      </c>
      <c r="AV51" s="123">
        <f t="shared" si="17"/>
        <v>1</v>
      </c>
      <c r="AW51" s="123">
        <f t="shared" si="18"/>
        <v>1</v>
      </c>
      <c r="AX51" s="123">
        <f t="shared" si="19"/>
        <v>1</v>
      </c>
      <c r="AY51" s="416" t="str">
        <f t="shared" si="20"/>
        <v>B</v>
      </c>
      <c r="AZ51" s="416" t="str">
        <f>R51&amp;AY51</f>
        <v>1B</v>
      </c>
      <c r="BA51" s="417">
        <f>IFERROR(INDEX(Raw_DATA!L:L,MATCH(Risk7_PlusY67!$D51,Raw_DATA!$A:$A,0)),"")</f>
        <v>-4.1100000000000003</v>
      </c>
      <c r="BB51" s="417">
        <f>IFERROR(INDEX(AVGGroup!$H$5:$H$21,MATCH(Risk7_PlusY67!$BJ51,AVGGroup!$C$5:$C$21,0)),"")</f>
        <v>-3.15</v>
      </c>
      <c r="BC51" s="417">
        <f>IFERROR(INDEX(Raw_DATA!M:M,MATCH(Risk7_PlusY67!$D51,Raw_DATA!$A:$A,0)),"")</f>
        <v>-11.06</v>
      </c>
      <c r="BD51" s="418">
        <f>IFERROR(INDEX(AVGGroup!$J$5:$J$21,MATCH(Risk7_PlusY67!$BJ51,AVGGroup!$C$5:$C$21,0)),"")</f>
        <v>-7.1</v>
      </c>
      <c r="BE51" s="407">
        <f>IFERROR(INDEX(Raw_DATA!N:N,MATCH(Risk7_PlusY67!$D51,Raw_DATA!$A:$A,0)),"")</f>
        <v>20</v>
      </c>
      <c r="BF51" s="407">
        <f>IFERROR(INDEX(Raw_DATA!O:O,MATCH(Risk7_PlusY67!$D51,Raw_DATA!$A:$A,0)),"")</f>
        <v>20</v>
      </c>
      <c r="BG51" s="407">
        <f>IFERROR(INDEX(Raw_DATA!P:P,MATCH(Risk7_PlusY67!$D51,Raw_DATA!$A:$A,0)),"")</f>
        <v>54</v>
      </c>
      <c r="BH51" s="407">
        <f>IFERROR(INDEX(Raw_DATA!Q:Q,MATCH(Risk7_PlusY67!$D51,Raw_DATA!$A:$A,0)),"")</f>
        <v>17</v>
      </c>
      <c r="BI51" s="407">
        <f>IFERROR(INDEX(Raw_DATA!R:R,MATCH(Risk7_PlusY67!$D51,Raw_DATA!$A:$A,0)),"")</f>
        <v>27</v>
      </c>
      <c r="BJ51" s="124" t="str">
        <f>INDEX('Org2567'!$BM:$BM,MATCH(Risk7_PlusY67!D51,'Org2567'!$D:$D,0))</f>
        <v>รพช.F1 P&lt;=50,000</v>
      </c>
    </row>
    <row r="52" spans="1:62" x14ac:dyDescent="0.7">
      <c r="A52" s="206">
        <f>IF(ISBLANK(D52),"",COUNTA($D$3:D52))</f>
        <v>50</v>
      </c>
      <c r="B52" s="207">
        <f>IFERROR(INDEX(ID!$E:$E,MATCH(Risk7_PlusY67!$D52,ID!$A:$A,0)),"")</f>
        <v>1</v>
      </c>
      <c r="C52" s="207" t="str">
        <f>IFERROR(INDEX(ID!$I:$I,MATCH(Risk7_PlusY67!$D52,ID!$A:$A,0)),"")</f>
        <v>น่าน</v>
      </c>
      <c r="D52" s="295" t="s">
        <v>71</v>
      </c>
      <c r="E52" s="207" t="str">
        <f>IFERROR(INDEX(ID!$C:$C,MATCH(Risk7_PlusY67!$D52,ID!$A:$A,0)),"")</f>
        <v>ทุ่งช้าง,รพช.</v>
      </c>
      <c r="F52" s="207" t="str">
        <f>IFERROR(INDEX(ID!$G:$G,MATCH(Risk7_PlusY67!$D52,ID!$A:$A,0)),"")</f>
        <v>รพช.</v>
      </c>
      <c r="G52" s="206">
        <f>IFERROR(INDEX(ID!$J:$J,MATCH(Risk7_PlusY67!$D52,ID!$A:$A,0)),"")</f>
        <v>30</v>
      </c>
      <c r="H52" s="208" t="str">
        <f>IFERROR(INDEX(ID!$P:$P,MATCH(Risk7_PlusY67!$D52,ID!$A:$A,0)),"")</f>
        <v>รพช.F2 P&lt;=30,000</v>
      </c>
      <c r="I52" s="209">
        <f>IFERROR(INDEX(Raw_DATA!E:E,MATCH(Risk7_PlusY67!$D52,Raw_DATA!$A:$A,0)),"")</f>
        <v>2.54</v>
      </c>
      <c r="J52" s="209">
        <f>IFERROR(INDEX(Raw_DATA!F:F,MATCH(Risk7_PlusY67!$D52,Raw_DATA!$A:$A,0)),"")</f>
        <v>2.4</v>
      </c>
      <c r="K52" s="209">
        <f>IFERROR(INDEX(Raw_DATA!G:G,MATCH(Risk7_PlusY67!$D52,Raw_DATA!$A:$A,0)),"")</f>
        <v>1.87</v>
      </c>
      <c r="L52" s="209">
        <f>IFERROR(INDEX(Raw_DATA!H:H,MATCH(Risk7_PlusY67!$D52,Raw_DATA!$A:$A,0)),"")</f>
        <v>13278856.140000001</v>
      </c>
      <c r="M52" s="210">
        <f>IFERROR(INDEX(Raw_DATA!I:I,MATCH(Risk7_PlusY67!$D52,Raw_DATA!$A:$A,0)),"")</f>
        <v>-4200400.8</v>
      </c>
      <c r="N52" s="206">
        <f t="shared" si="0"/>
        <v>0</v>
      </c>
      <c r="O52" s="206">
        <f t="shared" si="1"/>
        <v>1</v>
      </c>
      <c r="P52" s="206">
        <f t="shared" si="2"/>
        <v>0</v>
      </c>
      <c r="Q52" s="211">
        <f t="shared" si="3"/>
        <v>37.9</v>
      </c>
      <c r="R52" s="206">
        <f t="shared" si="4"/>
        <v>1</v>
      </c>
      <c r="S52" s="212">
        <f>IFERROR(INDEX(Raw_DATA!J:J,MATCH(Risk7_PlusY67!$D52,Raw_DATA!$A:$A,0)),"")</f>
        <v>-2480301.87</v>
      </c>
      <c r="T52" s="213">
        <f>IFERROR(INDEX(Raw_DATA!K:K,MATCH(Risk7_PlusY67!$D52,Raw_DATA!$A:$A,0)),"")</f>
        <v>7513367.0999999996</v>
      </c>
      <c r="U52" s="214">
        <f t="shared" si="5"/>
        <v>1</v>
      </c>
      <c r="V52" s="214">
        <f t="shared" si="6"/>
        <v>0</v>
      </c>
      <c r="W52" s="214">
        <f>IF(OR(AND((K52&lt;0.8),(AJ52&gt;180)),AND((K52&lt;0.8),(AJ52&lt;10)),AND((K52&gt;=0.8),(AJ52&lt;10)),AND((K52&gt;=0.8),(AJ52&gt;90))),0,1)</f>
        <v>0</v>
      </c>
      <c r="X52" s="214">
        <f t="shared" si="7"/>
        <v>1</v>
      </c>
      <c r="Y52" s="214">
        <f t="shared" si="8"/>
        <v>1</v>
      </c>
      <c r="Z52" s="214">
        <f t="shared" si="9"/>
        <v>1</v>
      </c>
      <c r="AA52" s="214">
        <f t="shared" si="10"/>
        <v>1</v>
      </c>
      <c r="AB52" s="215" t="str">
        <f t="shared" si="11"/>
        <v>B</v>
      </c>
      <c r="AC52" s="215" t="str">
        <f t="shared" si="12"/>
        <v>1B</v>
      </c>
      <c r="AD52" s="216"/>
      <c r="AE52" s="216"/>
      <c r="AF52" s="434">
        <f>IFERROR(INDEX(Raw_DATA!L:L,MATCH(Risk7_PlusY67!$D52,Raw_DATA!$A:$A,0)),"")</f>
        <v>-3.43</v>
      </c>
      <c r="AG52" s="434">
        <f>IFERROR(INDEX(AVGGroup!$D$5:$D$21,MATCH(Risk7_PlusY67!$H52,AVGGroup!$C$5:$C$21,0)),"")</f>
        <v>-3.55</v>
      </c>
      <c r="AH52" s="434">
        <f>IFERROR(INDEX(Raw_DATA!M:M,MATCH(Risk7_PlusY67!$D52,Raw_DATA!$A:$A,0)),"")</f>
        <v>-11.93</v>
      </c>
      <c r="AI52" s="435">
        <f>IFERROR(INDEX(AVGGroup!$F$5:$F$21,MATCH(Risk7_PlusY67!$H52,AVGGroup!$C$5:$C$21,0)),"")</f>
        <v>-10.199999999999999</v>
      </c>
      <c r="AJ52" s="401">
        <f>IFERROR(INDEX(Raw_DATA!N:N,MATCH(Risk7_PlusY67!$D52,Raw_DATA!$A:$A,0)),"")</f>
        <v>9</v>
      </c>
      <c r="AK52" s="401">
        <f>IFERROR(INDEX(Raw_DATA!O:O,MATCH(Risk7_PlusY67!$D52,Raw_DATA!$A:$A,0)),"")</f>
        <v>18</v>
      </c>
      <c r="AL52" s="401">
        <f>IFERROR(INDEX(Raw_DATA!P:P,MATCH(Risk7_PlusY67!$D52,Raw_DATA!$A:$A,0)),"")</f>
        <v>50</v>
      </c>
      <c r="AM52" s="401">
        <f>IFERROR(INDEX(Raw_DATA!Q:Q,MATCH(Risk7_PlusY67!$D52,Raw_DATA!$A:$A,0)),"")</f>
        <v>24</v>
      </c>
      <c r="AN52" s="401">
        <f>IFERROR(INDEX(Raw_DATA!R:R,MATCH(Risk7_PlusY67!$D52,Raw_DATA!$A:$A,0)),"")</f>
        <v>37</v>
      </c>
      <c r="AO52" s="407"/>
      <c r="AP52" s="411" t="b">
        <f>AB52=AY52</f>
        <v>1</v>
      </c>
      <c r="AQ52" s="340">
        <f t="shared" si="13"/>
        <v>1</v>
      </c>
      <c r="AR52" s="123">
        <f t="shared" si="14"/>
        <v>1</v>
      </c>
      <c r="AS52" s="123">
        <f t="shared" si="15"/>
        <v>0</v>
      </c>
      <c r="AT52" s="123">
        <f>IF(OR(AND((K52&lt;0.8),(BE52&gt;180)),AND((K52&lt;0.8),(BE52&lt;10)),AND((K52&gt;=0.8),(BE52&lt;10)),AND((K52&gt;=0.8),(BE52&gt;90))),0,1)</f>
        <v>0</v>
      </c>
      <c r="AU52" s="123">
        <f t="shared" si="16"/>
        <v>1</v>
      </c>
      <c r="AV52" s="123">
        <f t="shared" si="17"/>
        <v>1</v>
      </c>
      <c r="AW52" s="123">
        <f t="shared" si="18"/>
        <v>1</v>
      </c>
      <c r="AX52" s="123">
        <f t="shared" si="19"/>
        <v>1</v>
      </c>
      <c r="AY52" s="416" t="str">
        <f t="shared" si="20"/>
        <v>B</v>
      </c>
      <c r="AZ52" s="416" t="str">
        <f>R52&amp;AY52</f>
        <v>1B</v>
      </c>
      <c r="BA52" s="417">
        <f>IFERROR(INDEX(Raw_DATA!L:L,MATCH(Risk7_PlusY67!$D52,Raw_DATA!$A:$A,0)),"")</f>
        <v>-3.43</v>
      </c>
      <c r="BB52" s="417">
        <f>IFERROR(INDEX(AVGGroup!$H$5:$H$21,MATCH(Risk7_PlusY67!$BJ52,AVGGroup!$C$5:$C$21,0)),"")</f>
        <v>-3.54</v>
      </c>
      <c r="BC52" s="417">
        <f>IFERROR(INDEX(Raw_DATA!M:M,MATCH(Risk7_PlusY67!$D52,Raw_DATA!$A:$A,0)),"")</f>
        <v>-11.93</v>
      </c>
      <c r="BD52" s="418">
        <f>IFERROR(INDEX(AVGGroup!$J$5:$J$21,MATCH(Risk7_PlusY67!$BJ52,AVGGroup!$C$5:$C$21,0)),"")</f>
        <v>-10.199999999999999</v>
      </c>
      <c r="BE52" s="407">
        <f>IFERROR(INDEX(Raw_DATA!N:N,MATCH(Risk7_PlusY67!$D52,Raw_DATA!$A:$A,0)),"")</f>
        <v>9</v>
      </c>
      <c r="BF52" s="407">
        <f>IFERROR(INDEX(Raw_DATA!O:O,MATCH(Risk7_PlusY67!$D52,Raw_DATA!$A:$A,0)),"")</f>
        <v>18</v>
      </c>
      <c r="BG52" s="407">
        <f>IFERROR(INDEX(Raw_DATA!P:P,MATCH(Risk7_PlusY67!$D52,Raw_DATA!$A:$A,0)),"")</f>
        <v>50</v>
      </c>
      <c r="BH52" s="407">
        <f>IFERROR(INDEX(Raw_DATA!Q:Q,MATCH(Risk7_PlusY67!$D52,Raw_DATA!$A:$A,0)),"")</f>
        <v>24</v>
      </c>
      <c r="BI52" s="407">
        <f>IFERROR(INDEX(Raw_DATA!R:R,MATCH(Risk7_PlusY67!$D52,Raw_DATA!$A:$A,0)),"")</f>
        <v>37</v>
      </c>
      <c r="BJ52" s="124" t="str">
        <f>INDEX('Org2567'!$BM:$BM,MATCH(Risk7_PlusY67!D52,'Org2567'!$D:$D,0))</f>
        <v>รพช.F2 P&lt;=30,000</v>
      </c>
    </row>
    <row r="53" spans="1:62" x14ac:dyDescent="0.7">
      <c r="A53" s="206">
        <f>IF(ISBLANK(D53),"",COUNTA($D$3:D53))</f>
        <v>51</v>
      </c>
      <c r="B53" s="207">
        <f>IFERROR(INDEX(ID!$E:$E,MATCH(Risk7_PlusY67!$D53,ID!$A:$A,0)),"")</f>
        <v>1</v>
      </c>
      <c r="C53" s="207" t="str">
        <f>IFERROR(INDEX(ID!$I:$I,MATCH(Risk7_PlusY67!$D53,ID!$A:$A,0)),"")</f>
        <v>น่าน</v>
      </c>
      <c r="D53" s="295" t="s">
        <v>72</v>
      </c>
      <c r="E53" s="207" t="str">
        <f>IFERROR(INDEX(ID!$C:$C,MATCH(Risk7_PlusY67!$D53,ID!$A:$A,0)),"")</f>
        <v>เชียงกลาง,รพช.</v>
      </c>
      <c r="F53" s="207" t="str">
        <f>IFERROR(INDEX(ID!$G:$G,MATCH(Risk7_PlusY67!$D53,ID!$A:$A,0)),"")</f>
        <v>รพช.</v>
      </c>
      <c r="G53" s="206">
        <f>IFERROR(INDEX(ID!$J:$J,MATCH(Risk7_PlusY67!$D53,ID!$A:$A,0)),"")</f>
        <v>28</v>
      </c>
      <c r="H53" s="208" t="str">
        <f>IFERROR(INDEX(ID!$P:$P,MATCH(Risk7_PlusY67!$D53,ID!$A:$A,0)),"")</f>
        <v>รพช.F2 P&lt;=30,000</v>
      </c>
      <c r="I53" s="209">
        <f>IFERROR(INDEX(Raw_DATA!E:E,MATCH(Risk7_PlusY67!$D53,Raw_DATA!$A:$A,0)),"")</f>
        <v>1.95</v>
      </c>
      <c r="J53" s="209">
        <f>IFERROR(INDEX(Raw_DATA!F:F,MATCH(Risk7_PlusY67!$D53,Raw_DATA!$A:$A,0)),"")</f>
        <v>1.76</v>
      </c>
      <c r="K53" s="209">
        <f>IFERROR(INDEX(Raw_DATA!G:G,MATCH(Risk7_PlusY67!$D53,Raw_DATA!$A:$A,0)),"")</f>
        <v>1.17</v>
      </c>
      <c r="L53" s="209">
        <f>IFERROR(INDEX(Raw_DATA!H:H,MATCH(Risk7_PlusY67!$D53,Raw_DATA!$A:$A,0)),"")</f>
        <v>10906655.93</v>
      </c>
      <c r="M53" s="210">
        <f>IFERROR(INDEX(Raw_DATA!I:I,MATCH(Risk7_PlusY67!$D53,Raw_DATA!$A:$A,0)),"")</f>
        <v>-8876809.7599999998</v>
      </c>
      <c r="N53" s="206">
        <f t="shared" si="0"/>
        <v>0</v>
      </c>
      <c r="O53" s="206">
        <f t="shared" si="1"/>
        <v>1</v>
      </c>
      <c r="P53" s="206">
        <f t="shared" si="2"/>
        <v>0</v>
      </c>
      <c r="Q53" s="211">
        <f t="shared" si="3"/>
        <v>14.7</v>
      </c>
      <c r="R53" s="206">
        <f t="shared" si="4"/>
        <v>1</v>
      </c>
      <c r="S53" s="212">
        <f>IFERROR(INDEX(Raw_DATA!J:J,MATCH(Risk7_PlusY67!$D53,Raw_DATA!$A:$A,0)),"")</f>
        <v>-6902481.4100000001</v>
      </c>
      <c r="T53" s="213">
        <f>IFERROR(INDEX(Raw_DATA!K:K,MATCH(Risk7_PlusY67!$D53,Raw_DATA!$A:$A,0)),"")</f>
        <v>1996127.98</v>
      </c>
      <c r="U53" s="214">
        <f t="shared" si="5"/>
        <v>0</v>
      </c>
      <c r="V53" s="214">
        <f t="shared" si="6"/>
        <v>0</v>
      </c>
      <c r="W53" s="214">
        <f>IF(OR(AND((K53&lt;0.8),(AJ53&gt;180)),AND((K53&lt;0.8),(AJ53&lt;10)),AND((K53&gt;=0.8),(AJ53&lt;10)),AND((K53&gt;=0.8),(AJ53&gt;90))),0,1)</f>
        <v>1</v>
      </c>
      <c r="X53" s="214">
        <f t="shared" si="7"/>
        <v>1</v>
      </c>
      <c r="Y53" s="214">
        <f t="shared" si="8"/>
        <v>1</v>
      </c>
      <c r="Z53" s="214">
        <f t="shared" si="9"/>
        <v>1</v>
      </c>
      <c r="AA53" s="214">
        <f t="shared" si="10"/>
        <v>1</v>
      </c>
      <c r="AB53" s="215" t="str">
        <f t="shared" si="11"/>
        <v>B</v>
      </c>
      <c r="AC53" s="215" t="str">
        <f t="shared" si="12"/>
        <v>1B</v>
      </c>
      <c r="AD53" s="216"/>
      <c r="AE53" s="216"/>
      <c r="AF53" s="434">
        <f>IFERROR(INDEX(Raw_DATA!L:L,MATCH(Risk7_PlusY67!$D53,Raw_DATA!$A:$A,0)),"")</f>
        <v>-8.5</v>
      </c>
      <c r="AG53" s="434">
        <f>IFERROR(INDEX(AVGGroup!$D$5:$D$21,MATCH(Risk7_PlusY67!$H53,AVGGroup!$C$5:$C$21,0)),"")</f>
        <v>-3.55</v>
      </c>
      <c r="AH53" s="434">
        <f>IFERROR(INDEX(Raw_DATA!M:M,MATCH(Risk7_PlusY67!$D53,Raw_DATA!$A:$A,0)),"")</f>
        <v>-21.77</v>
      </c>
      <c r="AI53" s="435">
        <f>IFERROR(INDEX(AVGGroup!$F$5:$F$21,MATCH(Risk7_PlusY67!$H53,AVGGroup!$C$5:$C$21,0)),"")</f>
        <v>-10.199999999999999</v>
      </c>
      <c r="AJ53" s="401">
        <f>IFERROR(INDEX(Raw_DATA!N:N,MATCH(Risk7_PlusY67!$D53,Raw_DATA!$A:$A,0)),"")</f>
        <v>67</v>
      </c>
      <c r="AK53" s="401">
        <f>IFERROR(INDEX(Raw_DATA!O:O,MATCH(Risk7_PlusY67!$D53,Raw_DATA!$A:$A,0)),"")</f>
        <v>26</v>
      </c>
      <c r="AL53" s="401">
        <f>IFERROR(INDEX(Raw_DATA!P:P,MATCH(Risk7_PlusY67!$D53,Raw_DATA!$A:$A,0)),"")</f>
        <v>43</v>
      </c>
      <c r="AM53" s="401">
        <f>IFERROR(INDEX(Raw_DATA!Q:Q,MATCH(Risk7_PlusY67!$D53,Raw_DATA!$A:$A,0)),"")</f>
        <v>35</v>
      </c>
      <c r="AN53" s="401">
        <f>IFERROR(INDEX(Raw_DATA!R:R,MATCH(Risk7_PlusY67!$D53,Raw_DATA!$A:$A,0)),"")</f>
        <v>41</v>
      </c>
      <c r="AO53" s="407"/>
      <c r="AP53" s="411" t="b">
        <f>AB53=AY53</f>
        <v>1</v>
      </c>
      <c r="AQ53" s="340">
        <f t="shared" si="13"/>
        <v>1</v>
      </c>
      <c r="AR53" s="123">
        <f t="shared" si="14"/>
        <v>0</v>
      </c>
      <c r="AS53" s="123">
        <f t="shared" si="15"/>
        <v>0</v>
      </c>
      <c r="AT53" s="123">
        <f>IF(OR(AND((K53&lt;0.8),(BE53&gt;180)),AND((K53&lt;0.8),(BE53&lt;10)),AND((K53&gt;=0.8),(BE53&lt;10)),AND((K53&gt;=0.8),(BE53&gt;90))),0,1)</f>
        <v>1</v>
      </c>
      <c r="AU53" s="123">
        <f t="shared" si="16"/>
        <v>1</v>
      </c>
      <c r="AV53" s="123">
        <f t="shared" si="17"/>
        <v>1</v>
      </c>
      <c r="AW53" s="123">
        <f t="shared" si="18"/>
        <v>1</v>
      </c>
      <c r="AX53" s="123">
        <f t="shared" si="19"/>
        <v>1</v>
      </c>
      <c r="AY53" s="416" t="str">
        <f t="shared" si="20"/>
        <v>B</v>
      </c>
      <c r="AZ53" s="416" t="str">
        <f>R53&amp;AY53</f>
        <v>1B</v>
      </c>
      <c r="BA53" s="417">
        <f>IFERROR(INDEX(Raw_DATA!L:L,MATCH(Risk7_PlusY67!$D53,Raw_DATA!$A:$A,0)),"")</f>
        <v>-8.5</v>
      </c>
      <c r="BB53" s="417">
        <f>IFERROR(INDEX(AVGGroup!$H$5:$H$21,MATCH(Risk7_PlusY67!$BJ53,AVGGroup!$C$5:$C$21,0)),"")</f>
        <v>-3.54</v>
      </c>
      <c r="BC53" s="417">
        <f>IFERROR(INDEX(Raw_DATA!M:M,MATCH(Risk7_PlusY67!$D53,Raw_DATA!$A:$A,0)),"")</f>
        <v>-21.77</v>
      </c>
      <c r="BD53" s="418">
        <f>IFERROR(INDEX(AVGGroup!$J$5:$J$21,MATCH(Risk7_PlusY67!$BJ53,AVGGroup!$C$5:$C$21,0)),"")</f>
        <v>-10.199999999999999</v>
      </c>
      <c r="BE53" s="407">
        <f>IFERROR(INDEX(Raw_DATA!N:N,MATCH(Risk7_PlusY67!$D53,Raw_DATA!$A:$A,0)),"")</f>
        <v>67</v>
      </c>
      <c r="BF53" s="407">
        <f>IFERROR(INDEX(Raw_DATA!O:O,MATCH(Risk7_PlusY67!$D53,Raw_DATA!$A:$A,0)),"")</f>
        <v>26</v>
      </c>
      <c r="BG53" s="407">
        <f>IFERROR(INDEX(Raw_DATA!P:P,MATCH(Risk7_PlusY67!$D53,Raw_DATA!$A:$A,0)),"")</f>
        <v>43</v>
      </c>
      <c r="BH53" s="407">
        <f>IFERROR(INDEX(Raw_DATA!Q:Q,MATCH(Risk7_PlusY67!$D53,Raw_DATA!$A:$A,0)),"")</f>
        <v>35</v>
      </c>
      <c r="BI53" s="407">
        <f>IFERROR(INDEX(Raw_DATA!R:R,MATCH(Risk7_PlusY67!$D53,Raw_DATA!$A:$A,0)),"")</f>
        <v>41</v>
      </c>
      <c r="BJ53" s="124" t="str">
        <f>INDEX('Org2567'!$BM:$BM,MATCH(Risk7_PlusY67!D53,'Org2567'!$D:$D,0))</f>
        <v>รพช.F2 P&lt;=30,000</v>
      </c>
    </row>
    <row r="54" spans="1:62" x14ac:dyDescent="0.7">
      <c r="A54" s="206">
        <f>IF(ISBLANK(D54),"",COUNTA($D$3:D54))</f>
        <v>52</v>
      </c>
      <c r="B54" s="207">
        <f>IFERROR(INDEX(ID!$E:$E,MATCH(Risk7_PlusY67!$D54,ID!$A:$A,0)),"")</f>
        <v>1</v>
      </c>
      <c r="C54" s="207" t="str">
        <f>IFERROR(INDEX(ID!$I:$I,MATCH(Risk7_PlusY67!$D54,ID!$A:$A,0)),"")</f>
        <v>น่าน</v>
      </c>
      <c r="D54" s="295" t="s">
        <v>73</v>
      </c>
      <c r="E54" s="207" t="str">
        <f>IFERROR(INDEX(ID!$C:$C,MATCH(Risk7_PlusY67!$D54,ID!$A:$A,0)),"")</f>
        <v>นาหมื่น,รพช.</v>
      </c>
      <c r="F54" s="207" t="str">
        <f>IFERROR(INDEX(ID!$G:$G,MATCH(Risk7_PlusY67!$D54,ID!$A:$A,0)),"")</f>
        <v>รพช.</v>
      </c>
      <c r="G54" s="206">
        <f>IFERROR(INDEX(ID!$J:$J,MATCH(Risk7_PlusY67!$D54,ID!$A:$A,0)),"")</f>
        <v>20</v>
      </c>
      <c r="H54" s="208" t="str">
        <f>IFERROR(INDEX(ID!$P:$P,MATCH(Risk7_PlusY67!$D54,ID!$A:$A,0)),"")</f>
        <v>รพช.F2 P&lt;=30,000</v>
      </c>
      <c r="I54" s="209">
        <f>IFERROR(INDEX(Raw_DATA!E:E,MATCH(Risk7_PlusY67!$D54,Raw_DATA!$A:$A,0)),"")</f>
        <v>1.37</v>
      </c>
      <c r="J54" s="209">
        <f>IFERROR(INDEX(Raw_DATA!F:F,MATCH(Risk7_PlusY67!$D54,Raw_DATA!$A:$A,0)),"")</f>
        <v>1.27</v>
      </c>
      <c r="K54" s="209">
        <f>IFERROR(INDEX(Raw_DATA!G:G,MATCH(Risk7_PlusY67!$D54,Raw_DATA!$A:$A,0)),"")</f>
        <v>0.77</v>
      </c>
      <c r="L54" s="209">
        <f>IFERROR(INDEX(Raw_DATA!H:H,MATCH(Risk7_PlusY67!$D54,Raw_DATA!$A:$A,0)),"")</f>
        <v>2858559.53</v>
      </c>
      <c r="M54" s="210">
        <f>IFERROR(INDEX(Raw_DATA!I:I,MATCH(Risk7_PlusY67!$D54,Raw_DATA!$A:$A,0)),"")</f>
        <v>-3531674.66</v>
      </c>
      <c r="N54" s="206">
        <f t="shared" si="0"/>
        <v>2</v>
      </c>
      <c r="O54" s="206">
        <f t="shared" si="1"/>
        <v>1</v>
      </c>
      <c r="P54" s="206">
        <f t="shared" si="2"/>
        <v>0</v>
      </c>
      <c r="Q54" s="211">
        <f t="shared" si="3"/>
        <v>9.6999999999999993</v>
      </c>
      <c r="R54" s="206">
        <f t="shared" si="4"/>
        <v>3</v>
      </c>
      <c r="S54" s="212">
        <f>IFERROR(INDEX(Raw_DATA!J:J,MATCH(Risk7_PlusY67!$D54,Raw_DATA!$A:$A,0)),"")</f>
        <v>-3845833.33</v>
      </c>
      <c r="T54" s="213">
        <f>IFERROR(INDEX(Raw_DATA!K:K,MATCH(Risk7_PlusY67!$D54,Raw_DATA!$A:$A,0)),"")</f>
        <v>-1817493.29</v>
      </c>
      <c r="U54" s="214">
        <f t="shared" si="5"/>
        <v>0</v>
      </c>
      <c r="V54" s="214">
        <f t="shared" si="6"/>
        <v>0</v>
      </c>
      <c r="W54" s="214">
        <f>IF(OR(AND((K54&lt;0.8),(AJ54&gt;180)),AND((K54&lt;0.8),(AJ54&lt;10)),AND((K54&gt;=0.8),(AJ54&lt;10)),AND((K54&gt;=0.8),(AJ54&gt;90))),0,1)</f>
        <v>1</v>
      </c>
      <c r="X54" s="214">
        <f t="shared" si="7"/>
        <v>1</v>
      </c>
      <c r="Y54" s="214">
        <f t="shared" si="8"/>
        <v>1</v>
      </c>
      <c r="Z54" s="214">
        <f t="shared" si="9"/>
        <v>1</v>
      </c>
      <c r="AA54" s="214">
        <f t="shared" si="10"/>
        <v>1</v>
      </c>
      <c r="AB54" s="215" t="str">
        <f t="shared" si="11"/>
        <v>B</v>
      </c>
      <c r="AC54" s="215" t="str">
        <f t="shared" si="12"/>
        <v>3B</v>
      </c>
      <c r="AD54" s="216"/>
      <c r="AE54" s="216"/>
      <c r="AF54" s="434">
        <f>IFERROR(INDEX(Raw_DATA!L:L,MATCH(Risk7_PlusY67!$D54,Raw_DATA!$A:$A,0)),"")</f>
        <v>-6.64</v>
      </c>
      <c r="AG54" s="434">
        <f>IFERROR(INDEX(AVGGroup!$D$5:$D$21,MATCH(Risk7_PlusY67!$H54,AVGGroup!$C$5:$C$21,0)),"")</f>
        <v>-3.55</v>
      </c>
      <c r="AH54" s="434">
        <f>IFERROR(INDEX(Raw_DATA!M:M,MATCH(Risk7_PlusY67!$D54,Raw_DATA!$A:$A,0)),"")</f>
        <v>-19.03</v>
      </c>
      <c r="AI54" s="435">
        <f>IFERROR(INDEX(AVGGroup!$F$5:$F$21,MATCH(Risk7_PlusY67!$H54,AVGGroup!$C$5:$C$21,0)),"")</f>
        <v>-10.199999999999999</v>
      </c>
      <c r="AJ54" s="401">
        <f>IFERROR(INDEX(Raw_DATA!N:N,MATCH(Risk7_PlusY67!$D54,Raw_DATA!$A:$A,0)),"")</f>
        <v>29</v>
      </c>
      <c r="AK54" s="401">
        <f>IFERROR(INDEX(Raw_DATA!O:O,MATCH(Risk7_PlusY67!$D54,Raw_DATA!$A:$A,0)),"")</f>
        <v>22</v>
      </c>
      <c r="AL54" s="401">
        <f>IFERROR(INDEX(Raw_DATA!P:P,MATCH(Risk7_PlusY67!$D54,Raw_DATA!$A:$A,0)),"")</f>
        <v>43</v>
      </c>
      <c r="AM54" s="401">
        <f>IFERROR(INDEX(Raw_DATA!Q:Q,MATCH(Risk7_PlusY67!$D54,Raw_DATA!$A:$A,0)),"")</f>
        <v>28</v>
      </c>
      <c r="AN54" s="401">
        <f>IFERROR(INDEX(Raw_DATA!R:R,MATCH(Risk7_PlusY67!$D54,Raw_DATA!$A:$A,0)),"")</f>
        <v>20</v>
      </c>
      <c r="AO54" s="407"/>
      <c r="AP54" s="411" t="b">
        <f>AB54=AY54</f>
        <v>1</v>
      </c>
      <c r="AQ54" s="340">
        <f t="shared" si="13"/>
        <v>1</v>
      </c>
      <c r="AR54" s="123">
        <f t="shared" si="14"/>
        <v>0</v>
      </c>
      <c r="AS54" s="123">
        <f t="shared" si="15"/>
        <v>0</v>
      </c>
      <c r="AT54" s="123">
        <f>IF(OR(AND((K54&lt;0.8),(BE54&gt;180)),AND((K54&lt;0.8),(BE54&lt;10)),AND((K54&gt;=0.8),(BE54&lt;10)),AND((K54&gt;=0.8),(BE54&gt;90))),0,1)</f>
        <v>1</v>
      </c>
      <c r="AU54" s="123">
        <f t="shared" si="16"/>
        <v>1</v>
      </c>
      <c r="AV54" s="123">
        <f t="shared" si="17"/>
        <v>1</v>
      </c>
      <c r="AW54" s="123">
        <f t="shared" si="18"/>
        <v>1</v>
      </c>
      <c r="AX54" s="123">
        <f t="shared" si="19"/>
        <v>1</v>
      </c>
      <c r="AY54" s="416" t="str">
        <f t="shared" si="20"/>
        <v>B</v>
      </c>
      <c r="AZ54" s="416" t="str">
        <f>R54&amp;AY54</f>
        <v>3B</v>
      </c>
      <c r="BA54" s="417">
        <f>IFERROR(INDEX(Raw_DATA!L:L,MATCH(Risk7_PlusY67!$D54,Raw_DATA!$A:$A,0)),"")</f>
        <v>-6.64</v>
      </c>
      <c r="BB54" s="417">
        <f>IFERROR(INDEX(AVGGroup!$H$5:$H$21,MATCH(Risk7_PlusY67!$BJ54,AVGGroup!$C$5:$C$21,0)),"")</f>
        <v>-3.54</v>
      </c>
      <c r="BC54" s="417">
        <f>IFERROR(INDEX(Raw_DATA!M:M,MATCH(Risk7_PlusY67!$D54,Raw_DATA!$A:$A,0)),"")</f>
        <v>-19.03</v>
      </c>
      <c r="BD54" s="418">
        <f>IFERROR(INDEX(AVGGroup!$J$5:$J$21,MATCH(Risk7_PlusY67!$BJ54,AVGGroup!$C$5:$C$21,0)),"")</f>
        <v>-10.199999999999999</v>
      </c>
      <c r="BE54" s="407">
        <f>IFERROR(INDEX(Raw_DATA!N:N,MATCH(Risk7_PlusY67!$D54,Raw_DATA!$A:$A,0)),"")</f>
        <v>29</v>
      </c>
      <c r="BF54" s="407">
        <f>IFERROR(INDEX(Raw_DATA!O:O,MATCH(Risk7_PlusY67!$D54,Raw_DATA!$A:$A,0)),"")</f>
        <v>22</v>
      </c>
      <c r="BG54" s="407">
        <f>IFERROR(INDEX(Raw_DATA!P:P,MATCH(Risk7_PlusY67!$D54,Raw_DATA!$A:$A,0)),"")</f>
        <v>43</v>
      </c>
      <c r="BH54" s="407">
        <f>IFERROR(INDEX(Raw_DATA!Q:Q,MATCH(Risk7_PlusY67!$D54,Raw_DATA!$A:$A,0)),"")</f>
        <v>28</v>
      </c>
      <c r="BI54" s="407">
        <f>IFERROR(INDEX(Raw_DATA!R:R,MATCH(Risk7_PlusY67!$D54,Raw_DATA!$A:$A,0)),"")</f>
        <v>20</v>
      </c>
      <c r="BJ54" s="124" t="str">
        <f>INDEX('Org2567'!$BM:$BM,MATCH(Risk7_PlusY67!D54,'Org2567'!$D:$D,0))</f>
        <v>รพช.F2 P&lt;=30,000</v>
      </c>
    </row>
    <row r="55" spans="1:62" x14ac:dyDescent="0.7">
      <c r="A55" s="206">
        <f>IF(ISBLANK(D55),"",COUNTA($D$3:D55))</f>
        <v>53</v>
      </c>
      <c r="B55" s="207">
        <f>IFERROR(INDEX(ID!$E:$E,MATCH(Risk7_PlusY67!$D55,ID!$A:$A,0)),"")</f>
        <v>1</v>
      </c>
      <c r="C55" s="207" t="str">
        <f>IFERROR(INDEX(ID!$I:$I,MATCH(Risk7_PlusY67!$D55,ID!$A:$A,0)),"")</f>
        <v>น่าน</v>
      </c>
      <c r="D55" s="295" t="s">
        <v>74</v>
      </c>
      <c r="E55" s="207" t="str">
        <f>IFERROR(INDEX(ID!$C:$C,MATCH(Risk7_PlusY67!$D55,ID!$A:$A,0)),"")</f>
        <v>สันติสุข,รพช.</v>
      </c>
      <c r="F55" s="207" t="str">
        <f>IFERROR(INDEX(ID!$G:$G,MATCH(Risk7_PlusY67!$D55,ID!$A:$A,0)),"")</f>
        <v>รพช.</v>
      </c>
      <c r="G55" s="206">
        <f>IFERROR(INDEX(ID!$J:$J,MATCH(Risk7_PlusY67!$D55,ID!$A:$A,0)),"")</f>
        <v>24</v>
      </c>
      <c r="H55" s="208" t="str">
        <f>IFERROR(INDEX(ID!$P:$P,MATCH(Risk7_PlusY67!$D55,ID!$A:$A,0)),"")</f>
        <v>รพช.F2 P&lt;=30,000</v>
      </c>
      <c r="I55" s="209">
        <f>IFERROR(INDEX(Raw_DATA!E:E,MATCH(Risk7_PlusY67!$D55,Raw_DATA!$A:$A,0)),"")</f>
        <v>2.57</v>
      </c>
      <c r="J55" s="209">
        <f>IFERROR(INDEX(Raw_DATA!F:F,MATCH(Risk7_PlusY67!$D55,Raw_DATA!$A:$A,0)),"")</f>
        <v>2.4900000000000002</v>
      </c>
      <c r="K55" s="209">
        <f>IFERROR(INDEX(Raw_DATA!G:G,MATCH(Risk7_PlusY67!$D55,Raw_DATA!$A:$A,0)),"")</f>
        <v>1.38</v>
      </c>
      <c r="L55" s="209">
        <f>IFERROR(INDEX(Raw_DATA!H:H,MATCH(Risk7_PlusY67!$D55,Raw_DATA!$A:$A,0)),"")</f>
        <v>11119911.199999999</v>
      </c>
      <c r="M55" s="210">
        <f>IFERROR(INDEX(Raw_DATA!I:I,MATCH(Risk7_PlusY67!$D55,Raw_DATA!$A:$A,0)),"")</f>
        <v>-2851022.3</v>
      </c>
      <c r="N55" s="206">
        <f t="shared" si="0"/>
        <v>0</v>
      </c>
      <c r="O55" s="206">
        <f t="shared" si="1"/>
        <v>1</v>
      </c>
      <c r="P55" s="206">
        <f t="shared" si="2"/>
        <v>0</v>
      </c>
      <c r="Q55" s="211">
        <f t="shared" si="3"/>
        <v>46.8</v>
      </c>
      <c r="R55" s="206">
        <f t="shared" si="4"/>
        <v>1</v>
      </c>
      <c r="S55" s="212">
        <f>IFERROR(INDEX(Raw_DATA!J:J,MATCH(Risk7_PlusY67!$D55,Raw_DATA!$A:$A,0)),"")</f>
        <v>-1279237.8400000001</v>
      </c>
      <c r="T55" s="213">
        <f>IFERROR(INDEX(Raw_DATA!K:K,MATCH(Risk7_PlusY67!$D55,Raw_DATA!$A:$A,0)),"")</f>
        <v>2705191.75</v>
      </c>
      <c r="U55" s="214">
        <f t="shared" si="5"/>
        <v>1</v>
      </c>
      <c r="V55" s="214">
        <f t="shared" si="6"/>
        <v>1</v>
      </c>
      <c r="W55" s="214">
        <f>IF(OR(AND((K55&lt;0.8),(AJ55&gt;180)),AND((K55&lt;0.8),(AJ55&lt;10)),AND((K55&gt;=0.8),(AJ55&lt;10)),AND((K55&gt;=0.8),(AJ55&gt;90))),0,1)</f>
        <v>1</v>
      </c>
      <c r="X55" s="214">
        <f t="shared" si="7"/>
        <v>1</v>
      </c>
      <c r="Y55" s="214">
        <f t="shared" si="8"/>
        <v>1</v>
      </c>
      <c r="Z55" s="214">
        <f t="shared" si="9"/>
        <v>1</v>
      </c>
      <c r="AA55" s="214">
        <f t="shared" si="10"/>
        <v>1</v>
      </c>
      <c r="AB55" s="215" t="str">
        <f t="shared" si="11"/>
        <v>A</v>
      </c>
      <c r="AC55" s="215" t="str">
        <f t="shared" si="12"/>
        <v>1A</v>
      </c>
      <c r="AD55" s="216"/>
      <c r="AE55" s="216"/>
      <c r="AF55" s="434">
        <f>IFERROR(INDEX(Raw_DATA!L:L,MATCH(Risk7_PlusY67!$D55,Raw_DATA!$A:$A,0)),"")</f>
        <v>-2.19</v>
      </c>
      <c r="AG55" s="434">
        <f>IFERROR(INDEX(AVGGroup!$D$5:$D$21,MATCH(Risk7_PlusY67!$H55,AVGGroup!$C$5:$C$21,0)),"")</f>
        <v>-3.55</v>
      </c>
      <c r="AH55" s="434">
        <f>IFERROR(INDEX(Raw_DATA!M:M,MATCH(Risk7_PlusY67!$D55,Raw_DATA!$A:$A,0)),"")</f>
        <v>-7.1</v>
      </c>
      <c r="AI55" s="435">
        <f>IFERROR(INDEX(AVGGroup!$F$5:$F$21,MATCH(Risk7_PlusY67!$H55,AVGGroup!$C$5:$C$21,0)),"")</f>
        <v>-10.199999999999999</v>
      </c>
      <c r="AJ55" s="401">
        <f>IFERROR(INDEX(Raw_DATA!N:N,MATCH(Risk7_PlusY67!$D55,Raw_DATA!$A:$A,0)),"")</f>
        <v>81</v>
      </c>
      <c r="AK55" s="401">
        <f>IFERROR(INDEX(Raw_DATA!O:O,MATCH(Risk7_PlusY67!$D55,Raw_DATA!$A:$A,0)),"")</f>
        <v>33</v>
      </c>
      <c r="AL55" s="401">
        <f>IFERROR(INDEX(Raw_DATA!P:P,MATCH(Risk7_PlusY67!$D55,Raw_DATA!$A:$A,0)),"")</f>
        <v>25</v>
      </c>
      <c r="AM55" s="401">
        <f>IFERROR(INDEX(Raw_DATA!Q:Q,MATCH(Risk7_PlusY67!$D55,Raw_DATA!$A:$A,0)),"")</f>
        <v>54</v>
      </c>
      <c r="AN55" s="401">
        <f>IFERROR(INDEX(Raw_DATA!R:R,MATCH(Risk7_PlusY67!$D55,Raw_DATA!$A:$A,0)),"")</f>
        <v>31</v>
      </c>
      <c r="AO55" s="407"/>
      <c r="AP55" s="411" t="b">
        <f>AB55=AY55</f>
        <v>1</v>
      </c>
      <c r="AQ55" s="340">
        <f t="shared" si="13"/>
        <v>1</v>
      </c>
      <c r="AR55" s="123">
        <f t="shared" si="14"/>
        <v>1</v>
      </c>
      <c r="AS55" s="123">
        <f t="shared" si="15"/>
        <v>1</v>
      </c>
      <c r="AT55" s="123">
        <f>IF(OR(AND((K55&lt;0.8),(BE55&gt;180)),AND((K55&lt;0.8),(BE55&lt;10)),AND((K55&gt;=0.8),(BE55&lt;10)),AND((K55&gt;=0.8),(BE55&gt;90))),0,1)</f>
        <v>1</v>
      </c>
      <c r="AU55" s="123">
        <f t="shared" si="16"/>
        <v>1</v>
      </c>
      <c r="AV55" s="123">
        <f t="shared" si="17"/>
        <v>1</v>
      </c>
      <c r="AW55" s="123">
        <f t="shared" si="18"/>
        <v>1</v>
      </c>
      <c r="AX55" s="123">
        <f t="shared" si="19"/>
        <v>1</v>
      </c>
      <c r="AY55" s="416" t="str">
        <f t="shared" si="20"/>
        <v>A</v>
      </c>
      <c r="AZ55" s="416" t="str">
        <f>R55&amp;AY55</f>
        <v>1A</v>
      </c>
      <c r="BA55" s="417">
        <f>IFERROR(INDEX(Raw_DATA!L:L,MATCH(Risk7_PlusY67!$D55,Raw_DATA!$A:$A,0)),"")</f>
        <v>-2.19</v>
      </c>
      <c r="BB55" s="417">
        <f>IFERROR(INDEX(AVGGroup!$H$5:$H$21,MATCH(Risk7_PlusY67!$BJ55,AVGGroup!$C$5:$C$21,0)),"")</f>
        <v>-3.54</v>
      </c>
      <c r="BC55" s="417">
        <f>IFERROR(INDEX(Raw_DATA!M:M,MATCH(Risk7_PlusY67!$D55,Raw_DATA!$A:$A,0)),"")</f>
        <v>-7.1</v>
      </c>
      <c r="BD55" s="418">
        <f>IFERROR(INDEX(AVGGroup!$J$5:$J$21,MATCH(Risk7_PlusY67!$BJ55,AVGGroup!$C$5:$C$21,0)),"")</f>
        <v>-10.199999999999999</v>
      </c>
      <c r="BE55" s="407">
        <f>IFERROR(INDEX(Raw_DATA!N:N,MATCH(Risk7_PlusY67!$D55,Raw_DATA!$A:$A,0)),"")</f>
        <v>81</v>
      </c>
      <c r="BF55" s="407">
        <f>IFERROR(INDEX(Raw_DATA!O:O,MATCH(Risk7_PlusY67!$D55,Raw_DATA!$A:$A,0)),"")</f>
        <v>33</v>
      </c>
      <c r="BG55" s="407">
        <f>IFERROR(INDEX(Raw_DATA!P:P,MATCH(Risk7_PlusY67!$D55,Raw_DATA!$A:$A,0)),"")</f>
        <v>25</v>
      </c>
      <c r="BH55" s="407">
        <f>IFERROR(INDEX(Raw_DATA!Q:Q,MATCH(Risk7_PlusY67!$D55,Raw_DATA!$A:$A,0)),"")</f>
        <v>54</v>
      </c>
      <c r="BI55" s="407">
        <f>IFERROR(INDEX(Raw_DATA!R:R,MATCH(Risk7_PlusY67!$D55,Raw_DATA!$A:$A,0)),"")</f>
        <v>31</v>
      </c>
      <c r="BJ55" s="124" t="str">
        <f>INDEX('Org2567'!$BM:$BM,MATCH(Risk7_PlusY67!D55,'Org2567'!$D:$D,0))</f>
        <v>รพช.F2 P&lt;=30,000</v>
      </c>
    </row>
    <row r="56" spans="1:62" x14ac:dyDescent="0.7">
      <c r="A56" s="206">
        <f>IF(ISBLANK(D56),"",COUNTA($D$3:D56))</f>
        <v>54</v>
      </c>
      <c r="B56" s="207">
        <f>IFERROR(INDEX(ID!$E:$E,MATCH(Risk7_PlusY67!$D56,ID!$A:$A,0)),"")</f>
        <v>1</v>
      </c>
      <c r="C56" s="207" t="str">
        <f>IFERROR(INDEX(ID!$I:$I,MATCH(Risk7_PlusY67!$D56,ID!$A:$A,0)),"")</f>
        <v>น่าน</v>
      </c>
      <c r="D56" s="295" t="s">
        <v>75</v>
      </c>
      <c r="E56" s="207" t="str">
        <f>IFERROR(INDEX(ID!$C:$C,MATCH(Risk7_PlusY67!$D56,ID!$A:$A,0)),"")</f>
        <v>บ่อเกลือ,รพช.</v>
      </c>
      <c r="F56" s="207" t="str">
        <f>IFERROR(INDEX(ID!$G:$G,MATCH(Risk7_PlusY67!$D56,ID!$A:$A,0)),"")</f>
        <v>รพช.</v>
      </c>
      <c r="G56" s="206">
        <f>IFERROR(INDEX(ID!$J:$J,MATCH(Risk7_PlusY67!$D56,ID!$A:$A,0)),"")</f>
        <v>20</v>
      </c>
      <c r="H56" s="208" t="str">
        <f>IFERROR(INDEX(ID!$P:$P,MATCH(Risk7_PlusY67!$D56,ID!$A:$A,0)),"")</f>
        <v>รพช.F2 P&lt;=30,000</v>
      </c>
      <c r="I56" s="209">
        <f>IFERROR(INDEX(Raw_DATA!E:E,MATCH(Risk7_PlusY67!$D56,Raw_DATA!$A:$A,0)),"")</f>
        <v>1.41</v>
      </c>
      <c r="J56" s="209">
        <f>IFERROR(INDEX(Raw_DATA!F:F,MATCH(Risk7_PlusY67!$D56,Raw_DATA!$A:$A,0)),"")</f>
        <v>1.32</v>
      </c>
      <c r="K56" s="209">
        <f>IFERROR(INDEX(Raw_DATA!G:G,MATCH(Risk7_PlusY67!$D56,Raw_DATA!$A:$A,0)),"")</f>
        <v>0.94</v>
      </c>
      <c r="L56" s="209">
        <f>IFERROR(INDEX(Raw_DATA!H:H,MATCH(Risk7_PlusY67!$D56,Raw_DATA!$A:$A,0)),"")</f>
        <v>2641679.91</v>
      </c>
      <c r="M56" s="210">
        <f>IFERROR(INDEX(Raw_DATA!I:I,MATCH(Risk7_PlusY67!$D56,Raw_DATA!$A:$A,0)),"")</f>
        <v>-11139258.49</v>
      </c>
      <c r="N56" s="206">
        <f t="shared" si="0"/>
        <v>1</v>
      </c>
      <c r="O56" s="206">
        <f t="shared" si="1"/>
        <v>1</v>
      </c>
      <c r="P56" s="206">
        <f t="shared" si="2"/>
        <v>2</v>
      </c>
      <c r="Q56" s="211">
        <f t="shared" si="3"/>
        <v>2.8</v>
      </c>
      <c r="R56" s="206">
        <f t="shared" si="4"/>
        <v>4</v>
      </c>
      <c r="S56" s="212">
        <f>IFERROR(INDEX(Raw_DATA!J:J,MATCH(Risk7_PlusY67!$D56,Raw_DATA!$A:$A,0)),"")</f>
        <v>-4689195.8600000003</v>
      </c>
      <c r="T56" s="213">
        <f>IFERROR(INDEX(Raw_DATA!K:K,MATCH(Risk7_PlusY67!$D56,Raw_DATA!$A:$A,0)),"")</f>
        <v>-369792.91</v>
      </c>
      <c r="U56" s="214">
        <f t="shared" si="5"/>
        <v>0</v>
      </c>
      <c r="V56" s="214">
        <f t="shared" si="6"/>
        <v>0</v>
      </c>
      <c r="W56" s="214">
        <f>IF(OR(AND((K56&lt;0.8),(AJ56&gt;180)),AND((K56&lt;0.8),(AJ56&lt;10)),AND((K56&gt;=0.8),(AJ56&lt;10)),AND((K56&gt;=0.8),(AJ56&gt;90))),0,1)</f>
        <v>1</v>
      </c>
      <c r="X56" s="214">
        <f t="shared" si="7"/>
        <v>1</v>
      </c>
      <c r="Y56" s="214">
        <f t="shared" si="8"/>
        <v>0</v>
      </c>
      <c r="Z56" s="214">
        <f t="shared" si="9"/>
        <v>1</v>
      </c>
      <c r="AA56" s="214">
        <f t="shared" si="10"/>
        <v>1</v>
      </c>
      <c r="AB56" s="215" t="str">
        <f t="shared" si="11"/>
        <v>B-</v>
      </c>
      <c r="AC56" s="215" t="str">
        <f t="shared" si="12"/>
        <v>4B-</v>
      </c>
      <c r="AD56" s="216"/>
      <c r="AE56" s="216"/>
      <c r="AF56" s="434">
        <f>IFERROR(INDEX(Raw_DATA!L:L,MATCH(Risk7_PlusY67!$D56,Raw_DATA!$A:$A,0)),"")</f>
        <v>-10.75</v>
      </c>
      <c r="AG56" s="434">
        <f>IFERROR(INDEX(AVGGroup!$D$5:$D$21,MATCH(Risk7_PlusY67!$H56,AVGGroup!$C$5:$C$21,0)),"")</f>
        <v>-3.55</v>
      </c>
      <c r="AH56" s="434">
        <f>IFERROR(INDEX(Raw_DATA!M:M,MATCH(Risk7_PlusY67!$D56,Raw_DATA!$A:$A,0)),"")</f>
        <v>-29.21</v>
      </c>
      <c r="AI56" s="435">
        <f>IFERROR(INDEX(AVGGroup!$F$5:$F$21,MATCH(Risk7_PlusY67!$H56,AVGGroup!$C$5:$C$21,0)),"")</f>
        <v>-10.199999999999999</v>
      </c>
      <c r="AJ56" s="401">
        <f>IFERROR(INDEX(Raw_DATA!N:N,MATCH(Risk7_PlusY67!$D56,Raw_DATA!$A:$A,0)),"")</f>
        <v>65</v>
      </c>
      <c r="AK56" s="401">
        <f>IFERROR(INDEX(Raw_DATA!O:O,MATCH(Risk7_PlusY67!$D56,Raw_DATA!$A:$A,0)),"")</f>
        <v>30</v>
      </c>
      <c r="AL56" s="401">
        <f>IFERROR(INDEX(Raw_DATA!P:P,MATCH(Risk7_PlusY67!$D56,Raw_DATA!$A:$A,0)),"")</f>
        <v>63</v>
      </c>
      <c r="AM56" s="401">
        <f>IFERROR(INDEX(Raw_DATA!Q:Q,MATCH(Risk7_PlusY67!$D56,Raw_DATA!$A:$A,0)),"")</f>
        <v>49</v>
      </c>
      <c r="AN56" s="401">
        <f>IFERROR(INDEX(Raw_DATA!R:R,MATCH(Risk7_PlusY67!$D56,Raw_DATA!$A:$A,0)),"")</f>
        <v>31</v>
      </c>
      <c r="AO56" s="407"/>
      <c r="AP56" s="411" t="b">
        <f>AB56=AY56</f>
        <v>1</v>
      </c>
      <c r="AQ56" s="340">
        <f t="shared" si="13"/>
        <v>1</v>
      </c>
      <c r="AR56" s="123">
        <f t="shared" si="14"/>
        <v>0</v>
      </c>
      <c r="AS56" s="123">
        <f t="shared" si="15"/>
        <v>0</v>
      </c>
      <c r="AT56" s="123">
        <f>IF(OR(AND((K56&lt;0.8),(BE56&gt;180)),AND((K56&lt;0.8),(BE56&lt;10)),AND((K56&gt;=0.8),(BE56&lt;10)),AND((K56&gt;=0.8),(BE56&gt;90))),0,1)</f>
        <v>1</v>
      </c>
      <c r="AU56" s="123">
        <f t="shared" si="16"/>
        <v>1</v>
      </c>
      <c r="AV56" s="123">
        <f t="shared" si="17"/>
        <v>0</v>
      </c>
      <c r="AW56" s="123">
        <f t="shared" si="18"/>
        <v>1</v>
      </c>
      <c r="AX56" s="123">
        <f t="shared" si="19"/>
        <v>1</v>
      </c>
      <c r="AY56" s="416" t="str">
        <f t="shared" si="20"/>
        <v>B-</v>
      </c>
      <c r="AZ56" s="416" t="str">
        <f>R56&amp;AY56</f>
        <v>4B-</v>
      </c>
      <c r="BA56" s="417">
        <f>IFERROR(INDEX(Raw_DATA!L:L,MATCH(Risk7_PlusY67!$D56,Raw_DATA!$A:$A,0)),"")</f>
        <v>-10.75</v>
      </c>
      <c r="BB56" s="417">
        <f>IFERROR(INDEX(AVGGroup!$H$5:$H$21,MATCH(Risk7_PlusY67!$BJ56,AVGGroup!$C$5:$C$21,0)),"")</f>
        <v>-3.54</v>
      </c>
      <c r="BC56" s="417">
        <f>IFERROR(INDEX(Raw_DATA!M:M,MATCH(Risk7_PlusY67!$D56,Raw_DATA!$A:$A,0)),"")</f>
        <v>-29.21</v>
      </c>
      <c r="BD56" s="418">
        <f>IFERROR(INDEX(AVGGroup!$J$5:$J$21,MATCH(Risk7_PlusY67!$BJ56,AVGGroup!$C$5:$C$21,0)),"")</f>
        <v>-10.199999999999999</v>
      </c>
      <c r="BE56" s="407">
        <f>IFERROR(INDEX(Raw_DATA!N:N,MATCH(Risk7_PlusY67!$D56,Raw_DATA!$A:$A,0)),"")</f>
        <v>65</v>
      </c>
      <c r="BF56" s="407">
        <f>IFERROR(INDEX(Raw_DATA!O:O,MATCH(Risk7_PlusY67!$D56,Raw_DATA!$A:$A,0)),"")</f>
        <v>30</v>
      </c>
      <c r="BG56" s="407">
        <f>IFERROR(INDEX(Raw_DATA!P:P,MATCH(Risk7_PlusY67!$D56,Raw_DATA!$A:$A,0)),"")</f>
        <v>63</v>
      </c>
      <c r="BH56" s="407">
        <f>IFERROR(INDEX(Raw_DATA!Q:Q,MATCH(Risk7_PlusY67!$D56,Raw_DATA!$A:$A,0)),"")</f>
        <v>49</v>
      </c>
      <c r="BI56" s="407">
        <f>IFERROR(INDEX(Raw_DATA!R:R,MATCH(Risk7_PlusY67!$D56,Raw_DATA!$A:$A,0)),"")</f>
        <v>31</v>
      </c>
      <c r="BJ56" s="124" t="str">
        <f>INDEX('Org2567'!$BM:$BM,MATCH(Risk7_PlusY67!D56,'Org2567'!$D:$D,0))</f>
        <v>รพช.F2 P&lt;=30,000</v>
      </c>
    </row>
    <row r="57" spans="1:62" x14ac:dyDescent="0.7">
      <c r="A57" s="206">
        <f>IF(ISBLANK(D57),"",COUNTA($D$3:D57))</f>
        <v>55</v>
      </c>
      <c r="B57" s="207">
        <f>IFERROR(INDEX(ID!$E:$E,MATCH(Risk7_PlusY67!$D57,ID!$A:$A,0)),"")</f>
        <v>1</v>
      </c>
      <c r="C57" s="207" t="str">
        <f>IFERROR(INDEX(ID!$I:$I,MATCH(Risk7_PlusY67!$D57,ID!$A:$A,0)),"")</f>
        <v>น่าน</v>
      </c>
      <c r="D57" s="295" t="s">
        <v>76</v>
      </c>
      <c r="E57" s="207" t="str">
        <f>IFERROR(INDEX(ID!$C:$C,MATCH(Risk7_PlusY67!$D57,ID!$A:$A,0)),"")</f>
        <v>สองแคว,รพช.</v>
      </c>
      <c r="F57" s="207" t="str">
        <f>IFERROR(INDEX(ID!$G:$G,MATCH(Risk7_PlusY67!$D57,ID!$A:$A,0)),"")</f>
        <v>รพช.</v>
      </c>
      <c r="G57" s="206">
        <f>IFERROR(INDEX(ID!$J:$J,MATCH(Risk7_PlusY67!$D57,ID!$A:$A,0)),"")</f>
        <v>15</v>
      </c>
      <c r="H57" s="208" t="str">
        <f>IFERROR(INDEX(ID!$P:$P,MATCH(Risk7_PlusY67!$D57,ID!$A:$A,0)),"")</f>
        <v>รพช.F2 P&lt;=30,000</v>
      </c>
      <c r="I57" s="209">
        <f>IFERROR(INDEX(Raw_DATA!E:E,MATCH(Risk7_PlusY67!$D57,Raw_DATA!$A:$A,0)),"")</f>
        <v>2.78</v>
      </c>
      <c r="J57" s="209">
        <f>IFERROR(INDEX(Raw_DATA!F:F,MATCH(Risk7_PlusY67!$D57,Raw_DATA!$A:$A,0)),"")</f>
        <v>2.66</v>
      </c>
      <c r="K57" s="209">
        <f>IFERROR(INDEX(Raw_DATA!G:G,MATCH(Risk7_PlusY67!$D57,Raw_DATA!$A:$A,0)),"")</f>
        <v>1.86</v>
      </c>
      <c r="L57" s="209">
        <f>IFERROR(INDEX(Raw_DATA!H:H,MATCH(Risk7_PlusY67!$D57,Raw_DATA!$A:$A,0)),"")</f>
        <v>13441870.35</v>
      </c>
      <c r="M57" s="210">
        <f>IFERROR(INDEX(Raw_DATA!I:I,MATCH(Risk7_PlusY67!$D57,Raw_DATA!$A:$A,0)),"")</f>
        <v>6751399.29</v>
      </c>
      <c r="N57" s="206">
        <f t="shared" si="0"/>
        <v>0</v>
      </c>
      <c r="O57" s="206">
        <f t="shared" si="1"/>
        <v>0</v>
      </c>
      <c r="P57" s="206">
        <f t="shared" si="2"/>
        <v>0</v>
      </c>
      <c r="Q57" s="211" t="str">
        <f t="shared" si="3"/>
        <v/>
      </c>
      <c r="R57" s="206">
        <f t="shared" si="4"/>
        <v>0</v>
      </c>
      <c r="S57" s="212">
        <f>IFERROR(INDEX(Raw_DATA!J:J,MATCH(Risk7_PlusY67!$D57,Raw_DATA!$A:$A,0)),"")</f>
        <v>7956257.2199999997</v>
      </c>
      <c r="T57" s="213">
        <f>IFERROR(INDEX(Raw_DATA!K:K,MATCH(Risk7_PlusY67!$D57,Raw_DATA!$A:$A,0)),"")</f>
        <v>6465193.8200000003</v>
      </c>
      <c r="U57" s="214">
        <f t="shared" si="5"/>
        <v>1</v>
      </c>
      <c r="V57" s="214">
        <f t="shared" si="6"/>
        <v>1</v>
      </c>
      <c r="W57" s="214">
        <f>IF(OR(AND((K57&lt;0.8),(AJ57&gt;180)),AND((K57&lt;0.8),(AJ57&lt;10)),AND((K57&gt;=0.8),(AJ57&lt;10)),AND((K57&gt;=0.8),(AJ57&gt;90))),0,1)</f>
        <v>0</v>
      </c>
      <c r="X57" s="214">
        <f t="shared" si="7"/>
        <v>1</v>
      </c>
      <c r="Y57" s="214">
        <f t="shared" si="8"/>
        <v>1</v>
      </c>
      <c r="Z57" s="214">
        <f t="shared" si="9"/>
        <v>0</v>
      </c>
      <c r="AA57" s="214">
        <f t="shared" si="10"/>
        <v>1</v>
      </c>
      <c r="AB57" s="215" t="str">
        <f t="shared" si="11"/>
        <v>B</v>
      </c>
      <c r="AC57" s="215" t="str">
        <f t="shared" si="12"/>
        <v>0B</v>
      </c>
      <c r="AD57" s="216"/>
      <c r="AE57" s="216"/>
      <c r="AF57" s="434">
        <f>IFERROR(INDEX(Raw_DATA!L:L,MATCH(Risk7_PlusY67!$D57,Raw_DATA!$A:$A,0)),"")</f>
        <v>11.93</v>
      </c>
      <c r="AG57" s="434">
        <f>IFERROR(INDEX(AVGGroup!$D$5:$D$21,MATCH(Risk7_PlusY67!$H57,AVGGroup!$C$5:$C$21,0)),"")</f>
        <v>-3.55</v>
      </c>
      <c r="AH57" s="434">
        <f>IFERROR(INDEX(Raw_DATA!M:M,MATCH(Risk7_PlusY67!$D57,Raw_DATA!$A:$A,0)),"")</f>
        <v>18.78</v>
      </c>
      <c r="AI57" s="435">
        <f>IFERROR(INDEX(AVGGroup!$F$5:$F$21,MATCH(Risk7_PlusY67!$H57,AVGGroup!$C$5:$C$21,0)),"")</f>
        <v>-10.199999999999999</v>
      </c>
      <c r="AJ57" s="401">
        <f>IFERROR(INDEX(Raw_DATA!N:N,MATCH(Risk7_PlusY67!$D57,Raw_DATA!$A:$A,0)),"")</f>
        <v>4</v>
      </c>
      <c r="AK57" s="401">
        <f>IFERROR(INDEX(Raw_DATA!O:O,MATCH(Risk7_PlusY67!$D57,Raw_DATA!$A:$A,0)),"")</f>
        <v>16</v>
      </c>
      <c r="AL57" s="401">
        <f>IFERROR(INDEX(Raw_DATA!P:P,MATCH(Risk7_PlusY67!$D57,Raw_DATA!$A:$A,0)),"")</f>
        <v>28</v>
      </c>
      <c r="AM57" s="401">
        <f>IFERROR(INDEX(Raw_DATA!Q:Q,MATCH(Risk7_PlusY67!$D57,Raw_DATA!$A:$A,0)),"")</f>
        <v>9</v>
      </c>
      <c r="AN57" s="401">
        <f>IFERROR(INDEX(Raw_DATA!R:R,MATCH(Risk7_PlusY67!$D57,Raw_DATA!$A:$A,0)),"")</f>
        <v>38</v>
      </c>
      <c r="AO57" s="407"/>
      <c r="AP57" s="411" t="b">
        <f>AB57=AY57</f>
        <v>1</v>
      </c>
      <c r="AQ57" s="340">
        <f t="shared" si="13"/>
        <v>0</v>
      </c>
      <c r="AR57" s="123">
        <f t="shared" si="14"/>
        <v>1</v>
      </c>
      <c r="AS57" s="123">
        <f t="shared" si="15"/>
        <v>1</v>
      </c>
      <c r="AT57" s="123">
        <f>IF(OR(AND((K57&lt;0.8),(BE57&gt;180)),AND((K57&lt;0.8),(BE57&lt;10)),AND((K57&gt;=0.8),(BE57&lt;10)),AND((K57&gt;=0.8),(BE57&gt;90))),0,1)</f>
        <v>0</v>
      </c>
      <c r="AU57" s="123">
        <f t="shared" si="16"/>
        <v>1</v>
      </c>
      <c r="AV57" s="123">
        <f t="shared" si="17"/>
        <v>1</v>
      </c>
      <c r="AW57" s="123">
        <f t="shared" si="18"/>
        <v>0</v>
      </c>
      <c r="AX57" s="123">
        <f t="shared" si="19"/>
        <v>1</v>
      </c>
      <c r="AY57" s="416" t="str">
        <f t="shared" si="20"/>
        <v>B</v>
      </c>
      <c r="AZ57" s="416" t="str">
        <f>R57&amp;AY57</f>
        <v>0B</v>
      </c>
      <c r="BA57" s="417">
        <f>IFERROR(INDEX(Raw_DATA!L:L,MATCH(Risk7_PlusY67!$D57,Raw_DATA!$A:$A,0)),"")</f>
        <v>11.93</v>
      </c>
      <c r="BB57" s="417">
        <f>IFERROR(INDEX(AVGGroup!$H$5:$H$21,MATCH(Risk7_PlusY67!$BJ57,AVGGroup!$C$5:$C$21,0)),"")</f>
        <v>-3.54</v>
      </c>
      <c r="BC57" s="417">
        <f>IFERROR(INDEX(Raw_DATA!M:M,MATCH(Risk7_PlusY67!$D57,Raw_DATA!$A:$A,0)),"")</f>
        <v>18.78</v>
      </c>
      <c r="BD57" s="418">
        <f>IFERROR(INDEX(AVGGroup!$J$5:$J$21,MATCH(Risk7_PlusY67!$BJ57,AVGGroup!$C$5:$C$21,0)),"")</f>
        <v>-10.199999999999999</v>
      </c>
      <c r="BE57" s="407">
        <f>IFERROR(INDEX(Raw_DATA!N:N,MATCH(Risk7_PlusY67!$D57,Raw_DATA!$A:$A,0)),"")</f>
        <v>4</v>
      </c>
      <c r="BF57" s="407">
        <f>IFERROR(INDEX(Raw_DATA!O:O,MATCH(Risk7_PlusY67!$D57,Raw_DATA!$A:$A,0)),"")</f>
        <v>16</v>
      </c>
      <c r="BG57" s="407">
        <f>IFERROR(INDEX(Raw_DATA!P:P,MATCH(Risk7_PlusY67!$D57,Raw_DATA!$A:$A,0)),"")</f>
        <v>28</v>
      </c>
      <c r="BH57" s="407">
        <f>IFERROR(INDEX(Raw_DATA!Q:Q,MATCH(Risk7_PlusY67!$D57,Raw_DATA!$A:$A,0)),"")</f>
        <v>9</v>
      </c>
      <c r="BI57" s="407">
        <f>IFERROR(INDEX(Raw_DATA!R:R,MATCH(Risk7_PlusY67!$D57,Raw_DATA!$A:$A,0)),"")</f>
        <v>38</v>
      </c>
      <c r="BJ57" s="124" t="str">
        <f>INDEX('Org2567'!$BM:$BM,MATCH(Risk7_PlusY67!D57,'Org2567'!$D:$D,0))</f>
        <v>รพช.F2 P&lt;=30,000</v>
      </c>
    </row>
    <row r="58" spans="1:62" x14ac:dyDescent="0.7">
      <c r="A58" s="206">
        <f>IF(ISBLANK(D58),"",COUNTA($D$3:D58))</f>
        <v>56</v>
      </c>
      <c r="B58" s="207">
        <f>IFERROR(INDEX(ID!$E:$E,MATCH(Risk7_PlusY67!$D58,ID!$A:$A,0)),"")</f>
        <v>1</v>
      </c>
      <c r="C58" s="207" t="str">
        <f>IFERROR(INDEX(ID!$I:$I,MATCH(Risk7_PlusY67!$D58,ID!$A:$A,0)),"")</f>
        <v>น่าน</v>
      </c>
      <c r="D58" s="295" t="s">
        <v>77</v>
      </c>
      <c r="E58" s="207" t="str">
        <f>IFERROR(INDEX(ID!$C:$C,MATCH(Risk7_PlusY67!$D58,ID!$A:$A,0)),"")</f>
        <v>สมเด็จพระยุพราชปัว,รพช.</v>
      </c>
      <c r="F58" s="207" t="str">
        <f>IFERROR(INDEX(ID!$G:$G,MATCH(Risk7_PlusY67!$D58,ID!$A:$A,0)),"")</f>
        <v>รพช.</v>
      </c>
      <c r="G58" s="206">
        <f>IFERROR(INDEX(ID!$J:$J,MATCH(Risk7_PlusY67!$D58,ID!$A:$A,0)),"")</f>
        <v>120</v>
      </c>
      <c r="H58" s="208" t="str">
        <f>IFERROR(INDEX(ID!$P:$P,MATCH(Risk7_PlusY67!$D58,ID!$A:$A,0)),"")</f>
        <v>รพช.M2 B&gt;100</v>
      </c>
      <c r="I58" s="209">
        <f>IFERROR(INDEX(Raw_DATA!E:E,MATCH(Risk7_PlusY67!$D58,Raw_DATA!$A:$A,0)),"")</f>
        <v>1.24</v>
      </c>
      <c r="J58" s="209">
        <f>IFERROR(INDEX(Raw_DATA!F:F,MATCH(Risk7_PlusY67!$D58,Raw_DATA!$A:$A,0)),"")</f>
        <v>1.1000000000000001</v>
      </c>
      <c r="K58" s="209">
        <f>IFERROR(INDEX(Raw_DATA!G:G,MATCH(Risk7_PlusY67!$D58,Raw_DATA!$A:$A,0)),"")</f>
        <v>0.61</v>
      </c>
      <c r="L58" s="209">
        <f>IFERROR(INDEX(Raw_DATA!H:H,MATCH(Risk7_PlusY67!$D58,Raw_DATA!$A:$A,0)),"")</f>
        <v>18063559.989999998</v>
      </c>
      <c r="M58" s="210">
        <f>IFERROR(INDEX(Raw_DATA!I:I,MATCH(Risk7_PlusY67!$D58,Raw_DATA!$A:$A,0)),"")</f>
        <v>-10160184.83</v>
      </c>
      <c r="N58" s="206">
        <f t="shared" si="0"/>
        <v>2</v>
      </c>
      <c r="O58" s="206">
        <f t="shared" si="1"/>
        <v>1</v>
      </c>
      <c r="P58" s="206">
        <f t="shared" si="2"/>
        <v>0</v>
      </c>
      <c r="Q58" s="211">
        <f t="shared" si="3"/>
        <v>21.3</v>
      </c>
      <c r="R58" s="206">
        <f t="shared" si="4"/>
        <v>3</v>
      </c>
      <c r="S58" s="212">
        <f>IFERROR(INDEX(Raw_DATA!J:J,MATCH(Risk7_PlusY67!$D58,Raw_DATA!$A:$A,0)),"")</f>
        <v>11772053.960000001</v>
      </c>
      <c r="T58" s="213">
        <f>IFERROR(INDEX(Raw_DATA!K:K,MATCH(Risk7_PlusY67!$D58,Raw_DATA!$A:$A,0)),"")</f>
        <v>-29244705.75</v>
      </c>
      <c r="U58" s="214">
        <f t="shared" si="5"/>
        <v>1</v>
      </c>
      <c r="V58" s="214">
        <f t="shared" si="6"/>
        <v>1</v>
      </c>
      <c r="W58" s="214">
        <f>IF(OR(AND((K58&lt;0.8),(AJ58&gt;180)),AND((K58&lt;0.8),(AJ58&lt;10)),AND((K58&gt;=0.8),(AJ58&lt;10)),AND((K58&gt;=0.8),(AJ58&gt;90))),0,1)</f>
        <v>1</v>
      </c>
      <c r="X58" s="214">
        <f t="shared" si="7"/>
        <v>1</v>
      </c>
      <c r="Y58" s="214">
        <f t="shared" si="8"/>
        <v>1</v>
      </c>
      <c r="Z58" s="214">
        <f t="shared" si="9"/>
        <v>1</v>
      </c>
      <c r="AA58" s="214">
        <f t="shared" si="10"/>
        <v>1</v>
      </c>
      <c r="AB58" s="215" t="str">
        <f t="shared" si="11"/>
        <v>A</v>
      </c>
      <c r="AC58" s="215" t="str">
        <f t="shared" si="12"/>
        <v>3A</v>
      </c>
      <c r="AD58" s="216"/>
      <c r="AE58" s="216"/>
      <c r="AF58" s="434">
        <f>IFERROR(INDEX(Raw_DATA!L:L,MATCH(Risk7_PlusY67!$D58,Raw_DATA!$A:$A,0)),"")</f>
        <v>3.32</v>
      </c>
      <c r="AG58" s="434">
        <f>IFERROR(INDEX(AVGGroup!$D$5:$D$21,MATCH(Risk7_PlusY67!$H58,AVGGroup!$C$5:$C$21,0)),"")</f>
        <v>-2.2400000000000002</v>
      </c>
      <c r="AH58" s="434">
        <f>IFERROR(INDEX(Raw_DATA!M:M,MATCH(Risk7_PlusY67!$D58,Raw_DATA!$A:$A,0)),"")</f>
        <v>-4.88</v>
      </c>
      <c r="AI58" s="435">
        <f>IFERROR(INDEX(AVGGroup!$F$5:$F$21,MATCH(Risk7_PlusY67!$H58,AVGGroup!$C$5:$C$21,0)),"")</f>
        <v>-7.61</v>
      </c>
      <c r="AJ58" s="401">
        <f>IFERROR(INDEX(Raw_DATA!N:N,MATCH(Risk7_PlusY67!$D58,Raw_DATA!$A:$A,0)),"")</f>
        <v>93</v>
      </c>
      <c r="AK58" s="401">
        <f>IFERROR(INDEX(Raw_DATA!O:O,MATCH(Risk7_PlusY67!$D58,Raw_DATA!$A:$A,0)),"")</f>
        <v>10</v>
      </c>
      <c r="AL58" s="401">
        <f>IFERROR(INDEX(Raw_DATA!P:P,MATCH(Risk7_PlusY67!$D58,Raw_DATA!$A:$A,0)),"")</f>
        <v>43</v>
      </c>
      <c r="AM58" s="401">
        <f>IFERROR(INDEX(Raw_DATA!Q:Q,MATCH(Risk7_PlusY67!$D58,Raw_DATA!$A:$A,0)),"")</f>
        <v>37</v>
      </c>
      <c r="AN58" s="401">
        <f>IFERROR(INDEX(Raw_DATA!R:R,MATCH(Risk7_PlusY67!$D58,Raw_DATA!$A:$A,0)),"")</f>
        <v>37</v>
      </c>
      <c r="AO58" s="407"/>
      <c r="AP58" s="411" t="b">
        <f>AB58=AY58</f>
        <v>1</v>
      </c>
      <c r="AQ58" s="340">
        <f t="shared" si="13"/>
        <v>1</v>
      </c>
      <c r="AR58" s="123">
        <f t="shared" si="14"/>
        <v>1</v>
      </c>
      <c r="AS58" s="123">
        <f t="shared" si="15"/>
        <v>1</v>
      </c>
      <c r="AT58" s="123">
        <f>IF(OR(AND((K58&lt;0.8),(BE58&gt;180)),AND((K58&lt;0.8),(BE58&lt;10)),AND((K58&gt;=0.8),(BE58&lt;10)),AND((K58&gt;=0.8),(BE58&gt;90))),0,1)</f>
        <v>1</v>
      </c>
      <c r="AU58" s="123">
        <f t="shared" si="16"/>
        <v>1</v>
      </c>
      <c r="AV58" s="123">
        <f t="shared" si="17"/>
        <v>1</v>
      </c>
      <c r="AW58" s="123">
        <f t="shared" si="18"/>
        <v>1</v>
      </c>
      <c r="AX58" s="123">
        <f t="shared" si="19"/>
        <v>1</v>
      </c>
      <c r="AY58" s="416" t="str">
        <f t="shared" si="20"/>
        <v>A</v>
      </c>
      <c r="AZ58" s="416" t="str">
        <f>R58&amp;AY58</f>
        <v>3A</v>
      </c>
      <c r="BA58" s="417">
        <f>IFERROR(INDEX(Raw_DATA!L:L,MATCH(Risk7_PlusY67!$D58,Raw_DATA!$A:$A,0)),"")</f>
        <v>3.32</v>
      </c>
      <c r="BB58" s="417">
        <f>IFERROR(INDEX(AVGGroup!$H$5:$H$21,MATCH(Risk7_PlusY67!$BJ58,AVGGroup!$C$5:$C$21,0)),"")</f>
        <v>-2.25</v>
      </c>
      <c r="BC58" s="417">
        <f>IFERROR(INDEX(Raw_DATA!M:M,MATCH(Risk7_PlusY67!$D58,Raw_DATA!$A:$A,0)),"")</f>
        <v>-4.88</v>
      </c>
      <c r="BD58" s="418">
        <f>IFERROR(INDEX(AVGGroup!$J$5:$J$21,MATCH(Risk7_PlusY67!$BJ58,AVGGroup!$C$5:$C$21,0)),"")</f>
        <v>-7.61</v>
      </c>
      <c r="BE58" s="407">
        <f>IFERROR(INDEX(Raw_DATA!N:N,MATCH(Risk7_PlusY67!$D58,Raw_DATA!$A:$A,0)),"")</f>
        <v>93</v>
      </c>
      <c r="BF58" s="407">
        <f>IFERROR(INDEX(Raw_DATA!O:O,MATCH(Risk7_PlusY67!$D58,Raw_DATA!$A:$A,0)),"")</f>
        <v>10</v>
      </c>
      <c r="BG58" s="407">
        <f>IFERROR(INDEX(Raw_DATA!P:P,MATCH(Risk7_PlusY67!$D58,Raw_DATA!$A:$A,0)),"")</f>
        <v>43</v>
      </c>
      <c r="BH58" s="407">
        <f>IFERROR(INDEX(Raw_DATA!Q:Q,MATCH(Risk7_PlusY67!$D58,Raw_DATA!$A:$A,0)),"")</f>
        <v>37</v>
      </c>
      <c r="BI58" s="407">
        <f>IFERROR(INDEX(Raw_DATA!R:R,MATCH(Risk7_PlusY67!$D58,Raw_DATA!$A:$A,0)),"")</f>
        <v>37</v>
      </c>
      <c r="BJ58" s="124" t="str">
        <f>INDEX('Org2567'!$BM:$BM,MATCH(Risk7_PlusY67!D58,'Org2567'!$D:$D,0))</f>
        <v>รพช.M2 B&gt;100</v>
      </c>
    </row>
    <row r="59" spans="1:62" x14ac:dyDescent="0.7">
      <c r="A59" s="206">
        <f>IF(ISBLANK(D59),"",COUNTA($D$3:D59))</f>
        <v>57</v>
      </c>
      <c r="B59" s="207">
        <f>IFERROR(INDEX(ID!$E:$E,MATCH(Risk7_PlusY67!$D59,ID!$A:$A,0)),"")</f>
        <v>1</v>
      </c>
      <c r="C59" s="207" t="str">
        <f>IFERROR(INDEX(ID!$I:$I,MATCH(Risk7_PlusY67!$D59,ID!$A:$A,0)),"")</f>
        <v>น่าน</v>
      </c>
      <c r="D59" s="295" t="s">
        <v>78</v>
      </c>
      <c r="E59" s="207" t="str">
        <f>IFERROR(INDEX(ID!$C:$C,MATCH(Risk7_PlusY67!$D59,ID!$A:$A,0)),"")</f>
        <v>เฉลิมพระเกียรติ(น่าน),รพช.</v>
      </c>
      <c r="F59" s="207" t="str">
        <f>IFERROR(INDEX(ID!$G:$G,MATCH(Risk7_PlusY67!$D59,ID!$A:$A,0)),"")</f>
        <v>รพช.</v>
      </c>
      <c r="G59" s="206">
        <f>IFERROR(INDEX(ID!$J:$J,MATCH(Risk7_PlusY67!$D59,ID!$A:$A,0)),"")</f>
        <v>34</v>
      </c>
      <c r="H59" s="208" t="str">
        <f>IFERROR(INDEX(ID!$P:$P,MATCH(Risk7_PlusY67!$D59,ID!$A:$A,0)),"")</f>
        <v>รพช.F2 P&lt;=30,000</v>
      </c>
      <c r="I59" s="209">
        <f>IFERROR(INDEX(Raw_DATA!E:E,MATCH(Risk7_PlusY67!$D59,Raw_DATA!$A:$A,0)),"")</f>
        <v>1.6</v>
      </c>
      <c r="J59" s="209">
        <f>IFERROR(INDEX(Raw_DATA!F:F,MATCH(Risk7_PlusY67!$D59,Raw_DATA!$A:$A,0)),"")</f>
        <v>1.5</v>
      </c>
      <c r="K59" s="209">
        <f>IFERROR(INDEX(Raw_DATA!G:G,MATCH(Risk7_PlusY67!$D59,Raw_DATA!$A:$A,0)),"")</f>
        <v>1</v>
      </c>
      <c r="L59" s="209">
        <f>IFERROR(INDEX(Raw_DATA!H:H,MATCH(Risk7_PlusY67!$D59,Raw_DATA!$A:$A,0)),"")</f>
        <v>3162333.36</v>
      </c>
      <c r="M59" s="210">
        <f>IFERROR(INDEX(Raw_DATA!I:I,MATCH(Risk7_PlusY67!$D59,Raw_DATA!$A:$A,0)),"")</f>
        <v>-10532406.51</v>
      </c>
      <c r="N59" s="206">
        <f t="shared" si="0"/>
        <v>0</v>
      </c>
      <c r="O59" s="206">
        <f t="shared" si="1"/>
        <v>1</v>
      </c>
      <c r="P59" s="206">
        <f t="shared" si="2"/>
        <v>1</v>
      </c>
      <c r="Q59" s="211">
        <f t="shared" si="3"/>
        <v>3.6</v>
      </c>
      <c r="R59" s="206">
        <f t="shared" si="4"/>
        <v>2</v>
      </c>
      <c r="S59" s="212">
        <f>IFERROR(INDEX(Raw_DATA!J:J,MATCH(Risk7_PlusY67!$D59,Raw_DATA!$A:$A,0)),"")</f>
        <v>317761.27</v>
      </c>
      <c r="T59" s="213">
        <f>IFERROR(INDEX(Raw_DATA!K:K,MATCH(Risk7_PlusY67!$D59,Raw_DATA!$A:$A,0)),"")</f>
        <v>6409.24</v>
      </c>
      <c r="U59" s="214">
        <f t="shared" si="5"/>
        <v>1</v>
      </c>
      <c r="V59" s="214">
        <f t="shared" si="6"/>
        <v>0</v>
      </c>
      <c r="W59" s="214">
        <f>IF(OR(AND((K59&lt;0.8),(AJ59&gt;180)),AND((K59&lt;0.8),(AJ59&lt;10)),AND((K59&gt;=0.8),(AJ59&lt;10)),AND((K59&gt;=0.8),(AJ59&gt;90))),0,1)</f>
        <v>1</v>
      </c>
      <c r="X59" s="214">
        <f t="shared" si="7"/>
        <v>1</v>
      </c>
      <c r="Y59" s="214">
        <f t="shared" si="8"/>
        <v>1</v>
      </c>
      <c r="Z59" s="214">
        <f t="shared" si="9"/>
        <v>1</v>
      </c>
      <c r="AA59" s="214">
        <f t="shared" si="10"/>
        <v>1</v>
      </c>
      <c r="AB59" s="215" t="str">
        <f t="shared" si="11"/>
        <v>A-</v>
      </c>
      <c r="AC59" s="215" t="str">
        <f t="shared" si="12"/>
        <v>2A-</v>
      </c>
      <c r="AD59" s="216"/>
      <c r="AE59" s="216"/>
      <c r="AF59" s="434">
        <f>IFERROR(INDEX(Raw_DATA!L:L,MATCH(Risk7_PlusY67!$D59,Raw_DATA!$A:$A,0)),"")</f>
        <v>0.64</v>
      </c>
      <c r="AG59" s="434">
        <f>IFERROR(INDEX(AVGGroup!$D$5:$D$21,MATCH(Risk7_PlusY67!$H59,AVGGroup!$C$5:$C$21,0)),"")</f>
        <v>-3.55</v>
      </c>
      <c r="AH59" s="434">
        <f>IFERROR(INDEX(Raw_DATA!M:M,MATCH(Risk7_PlusY67!$D59,Raw_DATA!$A:$A,0)),"")</f>
        <v>-23.17</v>
      </c>
      <c r="AI59" s="435">
        <f>IFERROR(INDEX(AVGGroup!$F$5:$F$21,MATCH(Risk7_PlusY67!$H59,AVGGroup!$C$5:$C$21,0)),"")</f>
        <v>-10.199999999999999</v>
      </c>
      <c r="AJ59" s="401">
        <f>IFERROR(INDEX(Raw_DATA!N:N,MATCH(Risk7_PlusY67!$D59,Raw_DATA!$A:$A,0)),"")</f>
        <v>57</v>
      </c>
      <c r="AK59" s="401">
        <f>IFERROR(INDEX(Raw_DATA!O:O,MATCH(Risk7_PlusY67!$D59,Raw_DATA!$A:$A,0)),"")</f>
        <v>18</v>
      </c>
      <c r="AL59" s="401">
        <f>IFERROR(INDEX(Raw_DATA!P:P,MATCH(Risk7_PlusY67!$D59,Raw_DATA!$A:$A,0)),"")</f>
        <v>38</v>
      </c>
      <c r="AM59" s="401">
        <f>IFERROR(INDEX(Raw_DATA!Q:Q,MATCH(Risk7_PlusY67!$D59,Raw_DATA!$A:$A,0)),"")</f>
        <v>57</v>
      </c>
      <c r="AN59" s="401">
        <f>IFERROR(INDEX(Raw_DATA!R:R,MATCH(Risk7_PlusY67!$D59,Raw_DATA!$A:$A,0)),"")</f>
        <v>38</v>
      </c>
      <c r="AO59" s="407"/>
      <c r="AP59" s="411" t="b">
        <f>AB59=AY59</f>
        <v>1</v>
      </c>
      <c r="AQ59" s="340">
        <f t="shared" si="13"/>
        <v>1</v>
      </c>
      <c r="AR59" s="123">
        <f t="shared" si="14"/>
        <v>1</v>
      </c>
      <c r="AS59" s="123">
        <f t="shared" si="15"/>
        <v>0</v>
      </c>
      <c r="AT59" s="123">
        <f>IF(OR(AND((K59&lt;0.8),(BE59&gt;180)),AND((K59&lt;0.8),(BE59&lt;10)),AND((K59&gt;=0.8),(BE59&lt;10)),AND((K59&gt;=0.8),(BE59&gt;90))),0,1)</f>
        <v>1</v>
      </c>
      <c r="AU59" s="123">
        <f t="shared" si="16"/>
        <v>1</v>
      </c>
      <c r="AV59" s="123">
        <f t="shared" si="17"/>
        <v>1</v>
      </c>
      <c r="AW59" s="123">
        <f t="shared" si="18"/>
        <v>1</v>
      </c>
      <c r="AX59" s="123">
        <f t="shared" si="19"/>
        <v>1</v>
      </c>
      <c r="AY59" s="416" t="str">
        <f t="shared" si="20"/>
        <v>A-</v>
      </c>
      <c r="AZ59" s="416" t="str">
        <f>R59&amp;AY59</f>
        <v>2A-</v>
      </c>
      <c r="BA59" s="417">
        <f>IFERROR(INDEX(Raw_DATA!L:L,MATCH(Risk7_PlusY67!$D59,Raw_DATA!$A:$A,0)),"")</f>
        <v>0.64</v>
      </c>
      <c r="BB59" s="417">
        <f>IFERROR(INDEX(AVGGroup!$H$5:$H$21,MATCH(Risk7_PlusY67!$BJ59,AVGGroup!$C$5:$C$21,0)),"")</f>
        <v>-3.54</v>
      </c>
      <c r="BC59" s="417">
        <f>IFERROR(INDEX(Raw_DATA!M:M,MATCH(Risk7_PlusY67!$D59,Raw_DATA!$A:$A,0)),"")</f>
        <v>-23.17</v>
      </c>
      <c r="BD59" s="418">
        <f>IFERROR(INDEX(AVGGroup!$J$5:$J$21,MATCH(Risk7_PlusY67!$BJ59,AVGGroup!$C$5:$C$21,0)),"")</f>
        <v>-10.199999999999999</v>
      </c>
      <c r="BE59" s="407">
        <f>IFERROR(INDEX(Raw_DATA!N:N,MATCH(Risk7_PlusY67!$D59,Raw_DATA!$A:$A,0)),"")</f>
        <v>57</v>
      </c>
      <c r="BF59" s="407">
        <f>IFERROR(INDEX(Raw_DATA!O:O,MATCH(Risk7_PlusY67!$D59,Raw_DATA!$A:$A,0)),"")</f>
        <v>18</v>
      </c>
      <c r="BG59" s="407">
        <f>IFERROR(INDEX(Raw_DATA!P:P,MATCH(Risk7_PlusY67!$D59,Raw_DATA!$A:$A,0)),"")</f>
        <v>38</v>
      </c>
      <c r="BH59" s="407">
        <f>IFERROR(INDEX(Raw_DATA!Q:Q,MATCH(Risk7_PlusY67!$D59,Raw_DATA!$A:$A,0)),"")</f>
        <v>57</v>
      </c>
      <c r="BI59" s="407">
        <f>IFERROR(INDEX(Raw_DATA!R:R,MATCH(Risk7_PlusY67!$D59,Raw_DATA!$A:$A,0)),"")</f>
        <v>38</v>
      </c>
      <c r="BJ59" s="124" t="str">
        <f>INDEX('Org2567'!$BM:$BM,MATCH(Risk7_PlusY67!D59,'Org2567'!$D:$D,0))</f>
        <v>รพช.F2 P&lt;=30,000</v>
      </c>
    </row>
    <row r="60" spans="1:62" x14ac:dyDescent="0.7">
      <c r="A60" s="206">
        <f>IF(ISBLANK(D60),"",COUNTA($D$3:D60))</f>
        <v>58</v>
      </c>
      <c r="B60" s="207">
        <f>IFERROR(INDEX(ID!$E:$E,MATCH(Risk7_PlusY67!$D60,ID!$A:$A,0)),"")</f>
        <v>1</v>
      </c>
      <c r="C60" s="207" t="str">
        <f>IFERROR(INDEX(ID!$I:$I,MATCH(Risk7_PlusY67!$D60,ID!$A:$A,0)),"")</f>
        <v>น่าน</v>
      </c>
      <c r="D60" s="295" t="s">
        <v>79</v>
      </c>
      <c r="E60" s="207" t="str">
        <f>IFERROR(INDEX(ID!$C:$C,MATCH(Risk7_PlusY67!$D60,ID!$A:$A,0)),"")</f>
        <v>ภูเพียง,รพช.</v>
      </c>
      <c r="F60" s="207" t="str">
        <f>IFERROR(INDEX(ID!$G:$G,MATCH(Risk7_PlusY67!$D60,ID!$A:$A,0)),"")</f>
        <v>รพช.</v>
      </c>
      <c r="G60" s="206">
        <f>IFERROR(INDEX(ID!$J:$J,MATCH(Risk7_PlusY67!$D60,ID!$A:$A,0)),"")</f>
        <v>20</v>
      </c>
      <c r="H60" s="208" t="str">
        <f>IFERROR(INDEX(ID!$P:$P,MATCH(Risk7_PlusY67!$D60,ID!$A:$A,0)),"")</f>
        <v>รพช.F2 P&lt;=30,000</v>
      </c>
      <c r="I60" s="209">
        <f>IFERROR(INDEX(Raw_DATA!E:E,MATCH(Risk7_PlusY67!$D60,Raw_DATA!$A:$A,0)),"")</f>
        <v>2.4500000000000002</v>
      </c>
      <c r="J60" s="209">
        <f>IFERROR(INDEX(Raw_DATA!F:F,MATCH(Risk7_PlusY67!$D60,Raw_DATA!$A:$A,0)),"")</f>
        <v>2.19</v>
      </c>
      <c r="K60" s="209">
        <f>IFERROR(INDEX(Raw_DATA!G:G,MATCH(Risk7_PlusY67!$D60,Raw_DATA!$A:$A,0)),"")</f>
        <v>1.24</v>
      </c>
      <c r="L60" s="209">
        <f>IFERROR(INDEX(Raw_DATA!H:H,MATCH(Risk7_PlusY67!$D60,Raw_DATA!$A:$A,0)),"")</f>
        <v>8514625.9499999993</v>
      </c>
      <c r="M60" s="210">
        <f>IFERROR(INDEX(Raw_DATA!I:I,MATCH(Risk7_PlusY67!$D60,Raw_DATA!$A:$A,0)),"")</f>
        <v>-11265237.26</v>
      </c>
      <c r="N60" s="206">
        <f t="shared" si="0"/>
        <v>0</v>
      </c>
      <c r="O60" s="206">
        <f t="shared" si="1"/>
        <v>1</v>
      </c>
      <c r="P60" s="206">
        <f t="shared" si="2"/>
        <v>0</v>
      </c>
      <c r="Q60" s="211">
        <f t="shared" si="3"/>
        <v>9</v>
      </c>
      <c r="R60" s="206">
        <f t="shared" si="4"/>
        <v>1</v>
      </c>
      <c r="S60" s="212">
        <f>IFERROR(INDEX(Raw_DATA!J:J,MATCH(Risk7_PlusY67!$D60,Raw_DATA!$A:$A,0)),"")</f>
        <v>-5283102.5599999996</v>
      </c>
      <c r="T60" s="213">
        <f>IFERROR(INDEX(Raw_DATA!K:K,MATCH(Risk7_PlusY67!$D60,Raw_DATA!$A:$A,0)),"")</f>
        <v>1431994.48</v>
      </c>
      <c r="U60" s="214">
        <f t="shared" si="5"/>
        <v>0</v>
      </c>
      <c r="V60" s="214">
        <f t="shared" si="6"/>
        <v>0</v>
      </c>
      <c r="W60" s="214">
        <f>IF(OR(AND((K60&lt;0.8),(AJ60&gt;180)),AND((K60&lt;0.8),(AJ60&lt;10)),AND((K60&gt;=0.8),(AJ60&lt;10)),AND((K60&gt;=0.8),(AJ60&gt;90))),0,1)</f>
        <v>1</v>
      </c>
      <c r="X60" s="214">
        <f t="shared" si="7"/>
        <v>0</v>
      </c>
      <c r="Y60" s="214">
        <f t="shared" si="8"/>
        <v>1</v>
      </c>
      <c r="Z60" s="214">
        <f t="shared" si="9"/>
        <v>1</v>
      </c>
      <c r="AA60" s="214">
        <f t="shared" si="10"/>
        <v>1</v>
      </c>
      <c r="AB60" s="215" t="str">
        <f t="shared" si="11"/>
        <v>B-</v>
      </c>
      <c r="AC60" s="215" t="str">
        <f t="shared" si="12"/>
        <v>1B-</v>
      </c>
      <c r="AD60" s="216"/>
      <c r="AE60" s="216"/>
      <c r="AF60" s="434">
        <f>IFERROR(INDEX(Raw_DATA!L:L,MATCH(Risk7_PlusY67!$D60,Raw_DATA!$A:$A,0)),"")</f>
        <v>-11.15</v>
      </c>
      <c r="AG60" s="434">
        <f>IFERROR(INDEX(AVGGroup!$D$5:$D$21,MATCH(Risk7_PlusY67!$H60,AVGGroup!$C$5:$C$21,0)),"")</f>
        <v>-3.55</v>
      </c>
      <c r="AH60" s="434">
        <f>IFERROR(INDEX(Raw_DATA!M:M,MATCH(Risk7_PlusY67!$D60,Raw_DATA!$A:$A,0)),"")</f>
        <v>-23.16</v>
      </c>
      <c r="AI60" s="435">
        <f>IFERROR(INDEX(AVGGroup!$F$5:$F$21,MATCH(Risk7_PlusY67!$H60,AVGGroup!$C$5:$C$21,0)),"")</f>
        <v>-10.199999999999999</v>
      </c>
      <c r="AJ60" s="401">
        <f>IFERROR(INDEX(Raw_DATA!N:N,MATCH(Risk7_PlusY67!$D60,Raw_DATA!$A:$A,0)),"")</f>
        <v>36</v>
      </c>
      <c r="AK60" s="401">
        <f>IFERROR(INDEX(Raw_DATA!O:O,MATCH(Risk7_PlusY67!$D60,Raw_DATA!$A:$A,0)),"")</f>
        <v>89</v>
      </c>
      <c r="AL60" s="401">
        <f>IFERROR(INDEX(Raw_DATA!P:P,MATCH(Risk7_PlusY67!$D60,Raw_DATA!$A:$A,0)),"")</f>
        <v>11</v>
      </c>
      <c r="AM60" s="401">
        <f>IFERROR(INDEX(Raw_DATA!Q:Q,MATCH(Risk7_PlusY67!$D60,Raw_DATA!$A:$A,0)),"")</f>
        <v>43</v>
      </c>
      <c r="AN60" s="401">
        <f>IFERROR(INDEX(Raw_DATA!R:R,MATCH(Risk7_PlusY67!$D60,Raw_DATA!$A:$A,0)),"")</f>
        <v>38</v>
      </c>
      <c r="AO60" s="407"/>
      <c r="AP60" s="411" t="b">
        <f>AB60=AY60</f>
        <v>1</v>
      </c>
      <c r="AQ60" s="340">
        <f t="shared" si="13"/>
        <v>1</v>
      </c>
      <c r="AR60" s="123">
        <f t="shared" si="14"/>
        <v>0</v>
      </c>
      <c r="AS60" s="123">
        <f t="shared" si="15"/>
        <v>0</v>
      </c>
      <c r="AT60" s="123">
        <f>IF(OR(AND((K60&lt;0.8),(BE60&gt;180)),AND((K60&lt;0.8),(BE60&lt;10)),AND((K60&gt;=0.8),(BE60&lt;10)),AND((K60&gt;=0.8),(BE60&gt;90))),0,1)</f>
        <v>1</v>
      </c>
      <c r="AU60" s="123">
        <f t="shared" si="16"/>
        <v>0</v>
      </c>
      <c r="AV60" s="123">
        <f t="shared" si="17"/>
        <v>1</v>
      </c>
      <c r="AW60" s="123">
        <f t="shared" si="18"/>
        <v>1</v>
      </c>
      <c r="AX60" s="123">
        <f t="shared" si="19"/>
        <v>1</v>
      </c>
      <c r="AY60" s="416" t="str">
        <f t="shared" si="20"/>
        <v>B-</v>
      </c>
      <c r="AZ60" s="416" t="str">
        <f>R60&amp;AY60</f>
        <v>1B-</v>
      </c>
      <c r="BA60" s="417">
        <f>IFERROR(INDEX(Raw_DATA!L:L,MATCH(Risk7_PlusY67!$D60,Raw_DATA!$A:$A,0)),"")</f>
        <v>-11.15</v>
      </c>
      <c r="BB60" s="417">
        <f>IFERROR(INDEX(AVGGroup!$H$5:$H$21,MATCH(Risk7_PlusY67!$BJ60,AVGGroup!$C$5:$C$21,0)),"")</f>
        <v>-3.54</v>
      </c>
      <c r="BC60" s="417">
        <f>IFERROR(INDEX(Raw_DATA!M:M,MATCH(Risk7_PlusY67!$D60,Raw_DATA!$A:$A,0)),"")</f>
        <v>-23.16</v>
      </c>
      <c r="BD60" s="418">
        <f>IFERROR(INDEX(AVGGroup!$J$5:$J$21,MATCH(Risk7_PlusY67!$BJ60,AVGGroup!$C$5:$C$21,0)),"")</f>
        <v>-10.199999999999999</v>
      </c>
      <c r="BE60" s="407">
        <f>IFERROR(INDEX(Raw_DATA!N:N,MATCH(Risk7_PlusY67!$D60,Raw_DATA!$A:$A,0)),"")</f>
        <v>36</v>
      </c>
      <c r="BF60" s="407">
        <f>IFERROR(INDEX(Raw_DATA!O:O,MATCH(Risk7_PlusY67!$D60,Raw_DATA!$A:$A,0)),"")</f>
        <v>89</v>
      </c>
      <c r="BG60" s="407">
        <f>IFERROR(INDEX(Raw_DATA!P:P,MATCH(Risk7_PlusY67!$D60,Raw_DATA!$A:$A,0)),"")</f>
        <v>11</v>
      </c>
      <c r="BH60" s="407">
        <f>IFERROR(INDEX(Raw_DATA!Q:Q,MATCH(Risk7_PlusY67!$D60,Raw_DATA!$A:$A,0)),"")</f>
        <v>43</v>
      </c>
      <c r="BI60" s="407">
        <f>IFERROR(INDEX(Raw_DATA!R:R,MATCH(Risk7_PlusY67!$D60,Raw_DATA!$A:$A,0)),"")</f>
        <v>38</v>
      </c>
      <c r="BJ60" s="124" t="str">
        <f>INDEX('Org2567'!$BM:$BM,MATCH(Risk7_PlusY67!D60,'Org2567'!$D:$D,0))</f>
        <v>รพช.F2 P&lt;=30,000</v>
      </c>
    </row>
    <row r="61" spans="1:62" x14ac:dyDescent="0.7">
      <c r="A61" s="206">
        <f>IF(ISBLANK(D61),"",COUNTA($D$3:D61))</f>
        <v>59</v>
      </c>
      <c r="B61" s="207">
        <f>IFERROR(INDEX(ID!$E:$E,MATCH(Risk7_PlusY67!$D61,ID!$A:$A,0)),"")</f>
        <v>1</v>
      </c>
      <c r="C61" s="207" t="str">
        <f>IFERROR(INDEX(ID!$I:$I,MATCH(Risk7_PlusY67!$D61,ID!$A:$A,0)),"")</f>
        <v>พะเยา</v>
      </c>
      <c r="D61" s="295" t="s">
        <v>80</v>
      </c>
      <c r="E61" s="207" t="str">
        <f>IFERROR(INDEX(ID!$C:$C,MATCH(Risk7_PlusY67!$D61,ID!$A:$A,0)),"")</f>
        <v>พะเยา,รพท.</v>
      </c>
      <c r="F61" s="207" t="str">
        <f>IFERROR(INDEX(ID!$G:$G,MATCH(Risk7_PlusY67!$D61,ID!$A:$A,0)),"")</f>
        <v>รพท.</v>
      </c>
      <c r="G61" s="206">
        <f>IFERROR(INDEX(ID!$J:$J,MATCH(Risk7_PlusY67!$D61,ID!$A:$A,0)),"")</f>
        <v>400</v>
      </c>
      <c r="H61" s="208" t="str">
        <f>IFERROR(INDEX(ID!$P:$P,MATCH(Risk7_PlusY67!$D61,ID!$A:$A,0)),"")</f>
        <v>รพท.S B&lt;=400</v>
      </c>
      <c r="I61" s="209">
        <f>IFERROR(INDEX(Raw_DATA!E:E,MATCH(Risk7_PlusY67!$D61,Raw_DATA!$A:$A,0)),"")</f>
        <v>5.17</v>
      </c>
      <c r="J61" s="209">
        <f>IFERROR(INDEX(Raw_DATA!F:F,MATCH(Risk7_PlusY67!$D61,Raw_DATA!$A:$A,0)),"")</f>
        <v>4.8099999999999996</v>
      </c>
      <c r="K61" s="209">
        <f>IFERROR(INDEX(Raw_DATA!G:G,MATCH(Risk7_PlusY67!$D61,Raw_DATA!$A:$A,0)),"")</f>
        <v>3.18</v>
      </c>
      <c r="L61" s="209">
        <f>IFERROR(INDEX(Raw_DATA!H:H,MATCH(Risk7_PlusY67!$D61,Raw_DATA!$A:$A,0)),"")</f>
        <v>449991419.30000001</v>
      </c>
      <c r="M61" s="210">
        <f>IFERROR(INDEX(Raw_DATA!I:I,MATCH(Risk7_PlusY67!$D61,Raw_DATA!$A:$A,0)),"")</f>
        <v>-14514861.1</v>
      </c>
      <c r="N61" s="206">
        <f t="shared" si="0"/>
        <v>0</v>
      </c>
      <c r="O61" s="206">
        <f t="shared" si="1"/>
        <v>1</v>
      </c>
      <c r="P61" s="206">
        <f t="shared" si="2"/>
        <v>0</v>
      </c>
      <c r="Q61" s="211">
        <f t="shared" si="3"/>
        <v>372</v>
      </c>
      <c r="R61" s="206">
        <f t="shared" si="4"/>
        <v>1</v>
      </c>
      <c r="S61" s="212">
        <f>IFERROR(INDEX(Raw_DATA!J:J,MATCH(Risk7_PlusY67!$D61,Raw_DATA!$A:$A,0)),"")</f>
        <v>46562918.710000001</v>
      </c>
      <c r="T61" s="213">
        <f>IFERROR(INDEX(Raw_DATA!K:K,MATCH(Risk7_PlusY67!$D61,Raw_DATA!$A:$A,0)),"")</f>
        <v>235427706.86000001</v>
      </c>
      <c r="U61" s="214">
        <f t="shared" si="5"/>
        <v>1</v>
      </c>
      <c r="V61" s="214">
        <f t="shared" si="6"/>
        <v>1</v>
      </c>
      <c r="W61" s="214">
        <f>IF(OR(AND((K61&lt;0.8),(AJ61&gt;180)),AND((K61&lt;0.8),(AJ61&lt;10)),AND((K61&gt;=0.8),(AJ61&lt;10)),AND((K61&gt;=0.8),(AJ61&gt;90))),0,1)</f>
        <v>1</v>
      </c>
      <c r="X61" s="214">
        <f t="shared" si="7"/>
        <v>1</v>
      </c>
      <c r="Y61" s="214">
        <f t="shared" si="8"/>
        <v>0</v>
      </c>
      <c r="Z61" s="214">
        <f t="shared" si="9"/>
        <v>0</v>
      </c>
      <c r="AA61" s="214">
        <f t="shared" si="10"/>
        <v>1</v>
      </c>
      <c r="AB61" s="215" t="str">
        <f t="shared" si="11"/>
        <v>B</v>
      </c>
      <c r="AC61" s="215" t="str">
        <f t="shared" si="12"/>
        <v>1B</v>
      </c>
      <c r="AD61" s="216"/>
      <c r="AE61" s="216"/>
      <c r="AF61" s="434">
        <f>IFERROR(INDEX(Raw_DATA!L:L,MATCH(Risk7_PlusY67!$D61,Raw_DATA!$A:$A,0)),"")</f>
        <v>4.5</v>
      </c>
      <c r="AG61" s="434">
        <f>IFERROR(INDEX(AVGGroup!$D$5:$D$21,MATCH(Risk7_PlusY67!$H61,AVGGroup!$C$5:$C$21,0)),"")</f>
        <v>2.19</v>
      </c>
      <c r="AH61" s="434">
        <f>IFERROR(INDEX(Raw_DATA!M:M,MATCH(Risk7_PlusY67!$D61,Raw_DATA!$A:$A,0)),"")</f>
        <v>-1.08</v>
      </c>
      <c r="AI61" s="435">
        <f>IFERROR(INDEX(AVGGroup!$F$5:$F$21,MATCH(Risk7_PlusY67!$H61,AVGGroup!$C$5:$C$21,0)),"")</f>
        <v>-2.17</v>
      </c>
      <c r="AJ61" s="401">
        <f>IFERROR(INDEX(Raw_DATA!N:N,MATCH(Risk7_PlusY67!$D61,Raw_DATA!$A:$A,0)),"")</f>
        <v>19</v>
      </c>
      <c r="AK61" s="401">
        <f>IFERROR(INDEX(Raw_DATA!O:O,MATCH(Risk7_PlusY67!$D61,Raw_DATA!$A:$A,0)),"")</f>
        <v>57</v>
      </c>
      <c r="AL61" s="401">
        <f>IFERROR(INDEX(Raw_DATA!P:P,MATCH(Risk7_PlusY67!$D61,Raw_DATA!$A:$A,0)),"")</f>
        <v>94</v>
      </c>
      <c r="AM61" s="401">
        <f>IFERROR(INDEX(Raw_DATA!Q:Q,MATCH(Risk7_PlusY67!$D61,Raw_DATA!$A:$A,0)),"")</f>
        <v>128</v>
      </c>
      <c r="AN61" s="401">
        <f>IFERROR(INDEX(Raw_DATA!R:R,MATCH(Risk7_PlusY67!$D61,Raw_DATA!$A:$A,0)),"")</f>
        <v>44</v>
      </c>
      <c r="AO61" s="407"/>
      <c r="AP61" s="411" t="b">
        <f>AB61=AY61</f>
        <v>1</v>
      </c>
      <c r="AQ61" s="340">
        <f t="shared" si="13"/>
        <v>1</v>
      </c>
      <c r="AR61" s="123">
        <f t="shared" si="14"/>
        <v>1</v>
      </c>
      <c r="AS61" s="123">
        <f t="shared" si="15"/>
        <v>1</v>
      </c>
      <c r="AT61" s="123">
        <f>IF(OR(AND((K61&lt;0.8),(BE61&gt;180)),AND((K61&lt;0.8),(BE61&lt;10)),AND((K61&gt;=0.8),(BE61&lt;10)),AND((K61&gt;=0.8),(BE61&gt;90))),0,1)</f>
        <v>1</v>
      </c>
      <c r="AU61" s="123">
        <f t="shared" si="16"/>
        <v>1</v>
      </c>
      <c r="AV61" s="123">
        <f t="shared" si="17"/>
        <v>0</v>
      </c>
      <c r="AW61" s="123">
        <f t="shared" si="18"/>
        <v>0</v>
      </c>
      <c r="AX61" s="123">
        <f t="shared" si="19"/>
        <v>1</v>
      </c>
      <c r="AY61" s="416" t="str">
        <f t="shared" si="20"/>
        <v>B</v>
      </c>
      <c r="AZ61" s="416" t="str">
        <f>R61&amp;AY61</f>
        <v>1B</v>
      </c>
      <c r="BA61" s="417">
        <f>IFERROR(INDEX(Raw_DATA!L:L,MATCH(Risk7_PlusY67!$D61,Raw_DATA!$A:$A,0)),"")</f>
        <v>4.5</v>
      </c>
      <c r="BB61" s="417">
        <f>IFERROR(INDEX(AVGGroup!$H$5:$H$21,MATCH(Risk7_PlusY67!$BJ61,AVGGroup!$C$5:$C$21,0)),"")</f>
        <v>2.19</v>
      </c>
      <c r="BC61" s="417">
        <f>IFERROR(INDEX(Raw_DATA!M:M,MATCH(Risk7_PlusY67!$D61,Raw_DATA!$A:$A,0)),"")</f>
        <v>-1.08</v>
      </c>
      <c r="BD61" s="418">
        <f>IFERROR(INDEX(AVGGroup!$J$5:$J$21,MATCH(Risk7_PlusY67!$BJ61,AVGGroup!$C$5:$C$21,0)),"")</f>
        <v>-2.17</v>
      </c>
      <c r="BE61" s="407">
        <f>IFERROR(INDEX(Raw_DATA!N:N,MATCH(Risk7_PlusY67!$D61,Raw_DATA!$A:$A,0)),"")</f>
        <v>19</v>
      </c>
      <c r="BF61" s="407">
        <f>IFERROR(INDEX(Raw_DATA!O:O,MATCH(Risk7_PlusY67!$D61,Raw_DATA!$A:$A,0)),"")</f>
        <v>57</v>
      </c>
      <c r="BG61" s="407">
        <f>IFERROR(INDEX(Raw_DATA!P:P,MATCH(Risk7_PlusY67!$D61,Raw_DATA!$A:$A,0)),"")</f>
        <v>94</v>
      </c>
      <c r="BH61" s="407">
        <f>IFERROR(INDEX(Raw_DATA!Q:Q,MATCH(Risk7_PlusY67!$D61,Raw_DATA!$A:$A,0)),"")</f>
        <v>128</v>
      </c>
      <c r="BI61" s="407">
        <f>IFERROR(INDEX(Raw_DATA!R:R,MATCH(Risk7_PlusY67!$D61,Raw_DATA!$A:$A,0)),"")</f>
        <v>44</v>
      </c>
      <c r="BJ61" s="124" t="str">
        <f>INDEX('Org2567'!$BM:$BM,MATCH(Risk7_PlusY67!D61,'Org2567'!$D:$D,0))</f>
        <v>รพท.S B&lt;=400</v>
      </c>
    </row>
    <row r="62" spans="1:62" x14ac:dyDescent="0.7">
      <c r="A62" s="206">
        <f>IF(ISBLANK(D62),"",COUNTA($D$3:D62))</f>
        <v>60</v>
      </c>
      <c r="B62" s="207">
        <f>IFERROR(INDEX(ID!$E:$E,MATCH(Risk7_PlusY67!$D62,ID!$A:$A,0)),"")</f>
        <v>1</v>
      </c>
      <c r="C62" s="207" t="str">
        <f>IFERROR(INDEX(ID!$I:$I,MATCH(Risk7_PlusY67!$D62,ID!$A:$A,0)),"")</f>
        <v>พะเยา</v>
      </c>
      <c r="D62" s="295" t="s">
        <v>81</v>
      </c>
      <c r="E62" s="207" t="str">
        <f>IFERROR(INDEX(ID!$C:$C,MATCH(Risk7_PlusY67!$D62,ID!$A:$A,0)),"")</f>
        <v>เชียงคำ,รพท.</v>
      </c>
      <c r="F62" s="207" t="str">
        <f>IFERROR(INDEX(ID!$G:$G,MATCH(Risk7_PlusY67!$D62,ID!$A:$A,0)),"")</f>
        <v>รพท.</v>
      </c>
      <c r="G62" s="206">
        <f>IFERROR(INDEX(ID!$J:$J,MATCH(Risk7_PlusY67!$D62,ID!$A:$A,0)),"")</f>
        <v>231</v>
      </c>
      <c r="H62" s="208" t="str">
        <f>IFERROR(INDEX(ID!$P:$P,MATCH(Risk7_PlusY67!$D62,ID!$A:$A,0)),"")</f>
        <v>รพท.M1 B&gt;200</v>
      </c>
      <c r="I62" s="209">
        <f>IFERROR(INDEX(Raw_DATA!E:E,MATCH(Risk7_PlusY67!$D62,Raw_DATA!$A:$A,0)),"")</f>
        <v>3.04</v>
      </c>
      <c r="J62" s="209">
        <f>IFERROR(INDEX(Raw_DATA!F:F,MATCH(Risk7_PlusY67!$D62,Raw_DATA!$A:$A,0)),"")</f>
        <v>2.75</v>
      </c>
      <c r="K62" s="209">
        <f>IFERROR(INDEX(Raw_DATA!G:G,MATCH(Risk7_PlusY67!$D62,Raw_DATA!$A:$A,0)),"")</f>
        <v>1.99</v>
      </c>
      <c r="L62" s="209">
        <f>IFERROR(INDEX(Raw_DATA!H:H,MATCH(Risk7_PlusY67!$D62,Raw_DATA!$A:$A,0)),"")</f>
        <v>197257226.08000001</v>
      </c>
      <c r="M62" s="210">
        <f>IFERROR(INDEX(Raw_DATA!I:I,MATCH(Risk7_PlusY67!$D62,Raw_DATA!$A:$A,0)),"")</f>
        <v>-3601913.04</v>
      </c>
      <c r="N62" s="206">
        <f t="shared" si="0"/>
        <v>0</v>
      </c>
      <c r="O62" s="206">
        <f t="shared" si="1"/>
        <v>1</v>
      </c>
      <c r="P62" s="206">
        <f t="shared" si="2"/>
        <v>0</v>
      </c>
      <c r="Q62" s="211">
        <f t="shared" si="3"/>
        <v>657.1</v>
      </c>
      <c r="R62" s="206">
        <f t="shared" si="4"/>
        <v>1</v>
      </c>
      <c r="S62" s="212">
        <f>IFERROR(INDEX(Raw_DATA!J:J,MATCH(Risk7_PlusY67!$D62,Raw_DATA!$A:$A,0)),"")</f>
        <v>14407887.24</v>
      </c>
      <c r="T62" s="213">
        <f>IFERROR(INDEX(Raw_DATA!K:K,MATCH(Risk7_PlusY67!$D62,Raw_DATA!$A:$A,0)),"")</f>
        <v>95795032.920000002</v>
      </c>
      <c r="U62" s="214">
        <f t="shared" si="5"/>
        <v>0</v>
      </c>
      <c r="V62" s="214">
        <f t="shared" si="6"/>
        <v>0</v>
      </c>
      <c r="W62" s="214">
        <f>IF(OR(AND((K62&lt;0.8),(AJ62&gt;180)),AND((K62&lt;0.8),(AJ62&lt;10)),AND((K62&gt;=0.8),(AJ62&lt;10)),AND((K62&gt;=0.8),(AJ62&gt;90))),0,1)</f>
        <v>1</v>
      </c>
      <c r="X62" s="214">
        <f t="shared" si="7"/>
        <v>1</v>
      </c>
      <c r="Y62" s="214">
        <f t="shared" si="8"/>
        <v>1</v>
      </c>
      <c r="Z62" s="214">
        <f t="shared" si="9"/>
        <v>1</v>
      </c>
      <c r="AA62" s="214">
        <f t="shared" si="10"/>
        <v>1</v>
      </c>
      <c r="AB62" s="215" t="str">
        <f t="shared" si="11"/>
        <v>B</v>
      </c>
      <c r="AC62" s="215" t="str">
        <f t="shared" si="12"/>
        <v>1B</v>
      </c>
      <c r="AD62" s="216"/>
      <c r="AE62" s="216"/>
      <c r="AF62" s="434">
        <f>IFERROR(INDEX(Raw_DATA!L:L,MATCH(Risk7_PlusY67!$D62,Raw_DATA!$A:$A,0)),"")</f>
        <v>1.98</v>
      </c>
      <c r="AG62" s="434">
        <f>IFERROR(INDEX(AVGGroup!$D$5:$D$21,MATCH(Risk7_PlusY67!$H62,AVGGroup!$C$5:$C$21,0)),"")</f>
        <v>3.38</v>
      </c>
      <c r="AH62" s="434">
        <f>IFERROR(INDEX(Raw_DATA!M:M,MATCH(Risk7_PlusY67!$D62,Raw_DATA!$A:$A,0)),"")</f>
        <v>-0.63</v>
      </c>
      <c r="AI62" s="435">
        <f>IFERROR(INDEX(AVGGroup!$F$5:$F$21,MATCH(Risk7_PlusY67!$H62,AVGGroup!$C$5:$C$21,0)),"")</f>
        <v>0.04</v>
      </c>
      <c r="AJ62" s="401">
        <f>IFERROR(INDEX(Raw_DATA!N:N,MATCH(Risk7_PlusY67!$D62,Raw_DATA!$A:$A,0)),"")</f>
        <v>38</v>
      </c>
      <c r="AK62" s="401">
        <f>IFERROR(INDEX(Raw_DATA!O:O,MATCH(Risk7_PlusY67!$D62,Raw_DATA!$A:$A,0)),"")</f>
        <v>32</v>
      </c>
      <c r="AL62" s="401">
        <f>IFERROR(INDEX(Raw_DATA!P:P,MATCH(Risk7_PlusY67!$D62,Raw_DATA!$A:$A,0)),"")</f>
        <v>35</v>
      </c>
      <c r="AM62" s="401">
        <f>IFERROR(INDEX(Raw_DATA!Q:Q,MATCH(Risk7_PlusY67!$D62,Raw_DATA!$A:$A,0)),"")</f>
        <v>39</v>
      </c>
      <c r="AN62" s="401">
        <f>IFERROR(INDEX(Raw_DATA!R:R,MATCH(Risk7_PlusY67!$D62,Raw_DATA!$A:$A,0)),"")</f>
        <v>42</v>
      </c>
      <c r="AO62" s="407"/>
      <c r="AP62" s="411" t="b">
        <f>AB62=AY62</f>
        <v>1</v>
      </c>
      <c r="AQ62" s="340">
        <f t="shared" si="13"/>
        <v>1</v>
      </c>
      <c r="AR62" s="123">
        <f t="shared" si="14"/>
        <v>0</v>
      </c>
      <c r="AS62" s="123">
        <f t="shared" si="15"/>
        <v>0</v>
      </c>
      <c r="AT62" s="123">
        <f>IF(OR(AND((K62&lt;0.8),(BE62&gt;180)),AND((K62&lt;0.8),(BE62&lt;10)),AND((K62&gt;=0.8),(BE62&lt;10)),AND((K62&gt;=0.8),(BE62&gt;90))),0,1)</f>
        <v>1</v>
      </c>
      <c r="AU62" s="123">
        <f t="shared" si="16"/>
        <v>1</v>
      </c>
      <c r="AV62" s="123">
        <f t="shared" si="17"/>
        <v>1</v>
      </c>
      <c r="AW62" s="123">
        <f t="shared" si="18"/>
        <v>1</v>
      </c>
      <c r="AX62" s="123">
        <f t="shared" si="19"/>
        <v>1</v>
      </c>
      <c r="AY62" s="416" t="str">
        <f t="shared" si="20"/>
        <v>B</v>
      </c>
      <c r="AZ62" s="416" t="str">
        <f>R62&amp;AY62</f>
        <v>1B</v>
      </c>
      <c r="BA62" s="417">
        <f>IFERROR(INDEX(Raw_DATA!L:L,MATCH(Risk7_PlusY67!$D62,Raw_DATA!$A:$A,0)),"")</f>
        <v>1.98</v>
      </c>
      <c r="BB62" s="417">
        <f>IFERROR(INDEX(AVGGroup!$H$5:$H$21,MATCH(Risk7_PlusY67!$BJ62,AVGGroup!$C$5:$C$21,0)),"")</f>
        <v>3.88</v>
      </c>
      <c r="BC62" s="417">
        <f>IFERROR(INDEX(Raw_DATA!M:M,MATCH(Risk7_PlusY67!$D62,Raw_DATA!$A:$A,0)),"")</f>
        <v>-0.63</v>
      </c>
      <c r="BD62" s="418">
        <f>IFERROR(INDEX(AVGGroup!$J$5:$J$21,MATCH(Risk7_PlusY67!$BJ62,AVGGroup!$C$5:$C$21,0)),"")</f>
        <v>0.56999999999999995</v>
      </c>
      <c r="BE62" s="407">
        <f>IFERROR(INDEX(Raw_DATA!N:N,MATCH(Risk7_PlusY67!$D62,Raw_DATA!$A:$A,0)),"")</f>
        <v>38</v>
      </c>
      <c r="BF62" s="407">
        <f>IFERROR(INDEX(Raw_DATA!O:O,MATCH(Risk7_PlusY67!$D62,Raw_DATA!$A:$A,0)),"")</f>
        <v>32</v>
      </c>
      <c r="BG62" s="407">
        <f>IFERROR(INDEX(Raw_DATA!P:P,MATCH(Risk7_PlusY67!$D62,Raw_DATA!$A:$A,0)),"")</f>
        <v>35</v>
      </c>
      <c r="BH62" s="407">
        <f>IFERROR(INDEX(Raw_DATA!Q:Q,MATCH(Risk7_PlusY67!$D62,Raw_DATA!$A:$A,0)),"")</f>
        <v>39</v>
      </c>
      <c r="BI62" s="407">
        <f>IFERROR(INDEX(Raw_DATA!R:R,MATCH(Risk7_PlusY67!$D62,Raw_DATA!$A:$A,0)),"")</f>
        <v>42</v>
      </c>
      <c r="BJ62" s="124" t="str">
        <f>INDEX('Org2567'!$BM:$BM,MATCH(Risk7_PlusY67!D62,'Org2567'!$D:$D,0))</f>
        <v>รพท.M1 B&gt;200</v>
      </c>
    </row>
    <row r="63" spans="1:62" x14ac:dyDescent="0.7">
      <c r="A63" s="206">
        <f>IF(ISBLANK(D63),"",COUNTA($D$3:D63))</f>
        <v>61</v>
      </c>
      <c r="B63" s="207">
        <f>IFERROR(INDEX(ID!$E:$E,MATCH(Risk7_PlusY67!$D63,ID!$A:$A,0)),"")</f>
        <v>1</v>
      </c>
      <c r="C63" s="207" t="str">
        <f>IFERROR(INDEX(ID!$I:$I,MATCH(Risk7_PlusY67!$D63,ID!$A:$A,0)),"")</f>
        <v>พะเยา</v>
      </c>
      <c r="D63" s="295" t="s">
        <v>82</v>
      </c>
      <c r="E63" s="207" t="str">
        <f>IFERROR(INDEX(ID!$C:$C,MATCH(Risk7_PlusY67!$D63,ID!$A:$A,0)),"")</f>
        <v>จุน,รพช.</v>
      </c>
      <c r="F63" s="207" t="str">
        <f>IFERROR(INDEX(ID!$G:$G,MATCH(Risk7_PlusY67!$D63,ID!$A:$A,0)),"")</f>
        <v>รพช.</v>
      </c>
      <c r="G63" s="206">
        <f>IFERROR(INDEX(ID!$J:$J,MATCH(Risk7_PlusY67!$D63,ID!$A:$A,0)),"")</f>
        <v>52</v>
      </c>
      <c r="H63" s="208" t="str">
        <f>IFERROR(INDEX(ID!$P:$P,MATCH(Risk7_PlusY67!$D63,ID!$A:$A,0)),"")</f>
        <v>รพช.F2 P30,000-60,000</v>
      </c>
      <c r="I63" s="209">
        <f>IFERROR(INDEX(Raw_DATA!E:E,MATCH(Risk7_PlusY67!$D63,Raw_DATA!$A:$A,0)),"")</f>
        <v>1.36</v>
      </c>
      <c r="J63" s="209">
        <f>IFERROR(INDEX(Raw_DATA!F:F,MATCH(Risk7_PlusY67!$D63,Raw_DATA!$A:$A,0)),"")</f>
        <v>1.28</v>
      </c>
      <c r="K63" s="209">
        <f>IFERROR(INDEX(Raw_DATA!G:G,MATCH(Risk7_PlusY67!$D63,Raw_DATA!$A:$A,0)),"")</f>
        <v>0.98</v>
      </c>
      <c r="L63" s="209">
        <f>IFERROR(INDEX(Raw_DATA!H:H,MATCH(Risk7_PlusY67!$D63,Raw_DATA!$A:$A,0)),"")</f>
        <v>10600024.050000001</v>
      </c>
      <c r="M63" s="210">
        <f>IFERROR(INDEX(Raw_DATA!I:I,MATCH(Risk7_PlusY67!$D63,Raw_DATA!$A:$A,0)),"")</f>
        <v>-9975528.7400000002</v>
      </c>
      <c r="N63" s="206">
        <f t="shared" si="0"/>
        <v>1</v>
      </c>
      <c r="O63" s="206">
        <f t="shared" si="1"/>
        <v>1</v>
      </c>
      <c r="P63" s="206">
        <f t="shared" si="2"/>
        <v>0</v>
      </c>
      <c r="Q63" s="211">
        <f t="shared" si="3"/>
        <v>12.7</v>
      </c>
      <c r="R63" s="206">
        <f t="shared" si="4"/>
        <v>2</v>
      </c>
      <c r="S63" s="212">
        <f>IFERROR(INDEX(Raw_DATA!J:J,MATCH(Risk7_PlusY67!$D63,Raw_DATA!$A:$A,0)),"")</f>
        <v>-1913110.95</v>
      </c>
      <c r="T63" s="213">
        <f>IFERROR(INDEX(Raw_DATA!K:K,MATCH(Risk7_PlusY67!$D63,Raw_DATA!$A:$A,0)),"")</f>
        <v>-587310.80000000005</v>
      </c>
      <c r="U63" s="214">
        <f t="shared" si="5"/>
        <v>1</v>
      </c>
      <c r="V63" s="214">
        <f t="shared" si="6"/>
        <v>0</v>
      </c>
      <c r="W63" s="214">
        <f>IF(OR(AND((K63&lt;0.8),(AJ63&gt;180)),AND((K63&lt;0.8),(AJ63&lt;10)),AND((K63&gt;=0.8),(AJ63&lt;10)),AND((K63&gt;=0.8),(AJ63&gt;90))),0,1)</f>
        <v>1</v>
      </c>
      <c r="X63" s="214">
        <f t="shared" si="7"/>
        <v>1</v>
      </c>
      <c r="Y63" s="214">
        <f t="shared" si="8"/>
        <v>1</v>
      </c>
      <c r="Z63" s="214">
        <f t="shared" si="9"/>
        <v>1</v>
      </c>
      <c r="AA63" s="214">
        <f t="shared" si="10"/>
        <v>1</v>
      </c>
      <c r="AB63" s="215" t="str">
        <f t="shared" si="11"/>
        <v>A-</v>
      </c>
      <c r="AC63" s="215" t="str">
        <f t="shared" si="12"/>
        <v>2A-</v>
      </c>
      <c r="AD63" s="216"/>
      <c r="AE63" s="216"/>
      <c r="AF63" s="434">
        <f>IFERROR(INDEX(Raw_DATA!L:L,MATCH(Risk7_PlusY67!$D63,Raw_DATA!$A:$A,0)),"")</f>
        <v>-1.32</v>
      </c>
      <c r="AG63" s="434">
        <f>IFERROR(INDEX(AVGGroup!$D$5:$D$21,MATCH(Risk7_PlusY67!$H63,AVGGroup!$C$5:$C$21,0)),"")</f>
        <v>-4.37</v>
      </c>
      <c r="AH63" s="434">
        <f>IFERROR(INDEX(Raw_DATA!M:M,MATCH(Risk7_PlusY67!$D63,Raw_DATA!$A:$A,0)),"")</f>
        <v>-12.11</v>
      </c>
      <c r="AI63" s="435">
        <f>IFERROR(INDEX(AVGGroup!$F$5:$F$21,MATCH(Risk7_PlusY67!$H63,AVGGroup!$C$5:$C$21,0)),"")</f>
        <v>-9.19</v>
      </c>
      <c r="AJ63" s="401">
        <f>IFERROR(INDEX(Raw_DATA!N:N,MATCH(Risk7_PlusY67!$D63,Raw_DATA!$A:$A,0)),"")</f>
        <v>85</v>
      </c>
      <c r="AK63" s="401">
        <f>IFERROR(INDEX(Raw_DATA!O:O,MATCH(Risk7_PlusY67!$D63,Raw_DATA!$A:$A,0)),"")</f>
        <v>60</v>
      </c>
      <c r="AL63" s="401">
        <f>IFERROR(INDEX(Raw_DATA!P:P,MATCH(Risk7_PlusY67!$D63,Raw_DATA!$A:$A,0)),"")</f>
        <v>55</v>
      </c>
      <c r="AM63" s="401">
        <f>IFERROR(INDEX(Raw_DATA!Q:Q,MATCH(Risk7_PlusY67!$D63,Raw_DATA!$A:$A,0)),"")</f>
        <v>64</v>
      </c>
      <c r="AN63" s="401">
        <f>IFERROR(INDEX(Raw_DATA!R:R,MATCH(Risk7_PlusY67!$D63,Raw_DATA!$A:$A,0)),"")</f>
        <v>33</v>
      </c>
      <c r="AO63" s="407"/>
      <c r="AP63" s="411" t="b">
        <f>AB63=AY63</f>
        <v>1</v>
      </c>
      <c r="AQ63" s="340">
        <f t="shared" si="13"/>
        <v>1</v>
      </c>
      <c r="AR63" s="123">
        <f t="shared" si="14"/>
        <v>1</v>
      </c>
      <c r="AS63" s="123">
        <f t="shared" si="15"/>
        <v>0</v>
      </c>
      <c r="AT63" s="123">
        <f>IF(OR(AND((K63&lt;0.8),(BE63&gt;180)),AND((K63&lt;0.8),(BE63&lt;10)),AND((K63&gt;=0.8),(BE63&lt;10)),AND((K63&gt;=0.8),(BE63&gt;90))),0,1)</f>
        <v>1</v>
      </c>
      <c r="AU63" s="123">
        <f t="shared" si="16"/>
        <v>1</v>
      </c>
      <c r="AV63" s="123">
        <f t="shared" si="17"/>
        <v>1</v>
      </c>
      <c r="AW63" s="123">
        <f t="shared" si="18"/>
        <v>1</v>
      </c>
      <c r="AX63" s="123">
        <f t="shared" si="19"/>
        <v>1</v>
      </c>
      <c r="AY63" s="416" t="str">
        <f t="shared" si="20"/>
        <v>A-</v>
      </c>
      <c r="AZ63" s="416" t="str">
        <f>R63&amp;AY63</f>
        <v>2A-</v>
      </c>
      <c r="BA63" s="417">
        <f>IFERROR(INDEX(Raw_DATA!L:L,MATCH(Risk7_PlusY67!$D63,Raw_DATA!$A:$A,0)),"")</f>
        <v>-1.32</v>
      </c>
      <c r="BB63" s="417">
        <f>IFERROR(INDEX(AVGGroup!$H$5:$H$21,MATCH(Risk7_PlusY67!$BJ63,AVGGroup!$C$5:$C$21,0)),"")</f>
        <v>-3.95</v>
      </c>
      <c r="BC63" s="417">
        <f>IFERROR(INDEX(Raw_DATA!M:M,MATCH(Risk7_PlusY67!$D63,Raw_DATA!$A:$A,0)),"")</f>
        <v>-12.11</v>
      </c>
      <c r="BD63" s="418">
        <f>IFERROR(INDEX(AVGGroup!$J$5:$J$21,MATCH(Risk7_PlusY67!$BJ63,AVGGroup!$C$5:$C$21,0)),"")</f>
        <v>-8.8800000000000008</v>
      </c>
      <c r="BE63" s="407">
        <f>IFERROR(INDEX(Raw_DATA!N:N,MATCH(Risk7_PlusY67!$D63,Raw_DATA!$A:$A,0)),"")</f>
        <v>85</v>
      </c>
      <c r="BF63" s="407">
        <f>IFERROR(INDEX(Raw_DATA!O:O,MATCH(Risk7_PlusY67!$D63,Raw_DATA!$A:$A,0)),"")</f>
        <v>60</v>
      </c>
      <c r="BG63" s="407">
        <f>IFERROR(INDEX(Raw_DATA!P:P,MATCH(Risk7_PlusY67!$D63,Raw_DATA!$A:$A,0)),"")</f>
        <v>55</v>
      </c>
      <c r="BH63" s="407">
        <f>IFERROR(INDEX(Raw_DATA!Q:Q,MATCH(Risk7_PlusY67!$D63,Raw_DATA!$A:$A,0)),"")</f>
        <v>64</v>
      </c>
      <c r="BI63" s="407">
        <f>IFERROR(INDEX(Raw_DATA!R:R,MATCH(Risk7_PlusY67!$D63,Raw_DATA!$A:$A,0)),"")</f>
        <v>33</v>
      </c>
      <c r="BJ63" s="124" t="str">
        <f>INDEX('Org2567'!$BM:$BM,MATCH(Risk7_PlusY67!D63,'Org2567'!$D:$D,0))</f>
        <v>รพช.F2 P30,000-60,000</v>
      </c>
    </row>
    <row r="64" spans="1:62" x14ac:dyDescent="0.7">
      <c r="A64" s="206">
        <f>IF(ISBLANK(D64),"",COUNTA($D$3:D64))</f>
        <v>62</v>
      </c>
      <c r="B64" s="207">
        <f>IFERROR(INDEX(ID!$E:$E,MATCH(Risk7_PlusY67!$D64,ID!$A:$A,0)),"")</f>
        <v>1</v>
      </c>
      <c r="C64" s="207" t="str">
        <f>IFERROR(INDEX(ID!$I:$I,MATCH(Risk7_PlusY67!$D64,ID!$A:$A,0)),"")</f>
        <v>พะเยา</v>
      </c>
      <c r="D64" s="295" t="s">
        <v>83</v>
      </c>
      <c r="E64" s="207" t="str">
        <f>IFERROR(INDEX(ID!$C:$C,MATCH(Risk7_PlusY67!$D64,ID!$A:$A,0)),"")</f>
        <v>เชียงม่วน,รพช.</v>
      </c>
      <c r="F64" s="207" t="str">
        <f>IFERROR(INDEX(ID!$G:$G,MATCH(Risk7_PlusY67!$D64,ID!$A:$A,0)),"")</f>
        <v>รพช.</v>
      </c>
      <c r="G64" s="206">
        <f>IFERROR(INDEX(ID!$J:$J,MATCH(Risk7_PlusY67!$D64,ID!$A:$A,0)),"")</f>
        <v>36</v>
      </c>
      <c r="H64" s="208" t="str">
        <f>IFERROR(INDEX(ID!$P:$P,MATCH(Risk7_PlusY67!$D64,ID!$A:$A,0)),"")</f>
        <v>รพช.F2 P&lt;=30,000</v>
      </c>
      <c r="I64" s="209">
        <f>IFERROR(INDEX(Raw_DATA!E:E,MATCH(Risk7_PlusY67!$D64,Raw_DATA!$A:$A,0)),"")</f>
        <v>3.46</v>
      </c>
      <c r="J64" s="209">
        <f>IFERROR(INDEX(Raw_DATA!F:F,MATCH(Risk7_PlusY67!$D64,Raw_DATA!$A:$A,0)),"")</f>
        <v>3.12</v>
      </c>
      <c r="K64" s="209">
        <f>IFERROR(INDEX(Raw_DATA!G:G,MATCH(Risk7_PlusY67!$D64,Raw_DATA!$A:$A,0)),"")</f>
        <v>2.08</v>
      </c>
      <c r="L64" s="209">
        <f>IFERROR(INDEX(Raw_DATA!H:H,MATCH(Risk7_PlusY67!$D64,Raw_DATA!$A:$A,0)),"")</f>
        <v>11949407.9</v>
      </c>
      <c r="M64" s="210">
        <f>IFERROR(INDEX(Raw_DATA!I:I,MATCH(Risk7_PlusY67!$D64,Raw_DATA!$A:$A,0)),"")</f>
        <v>-8147942.21</v>
      </c>
      <c r="N64" s="206">
        <f t="shared" si="0"/>
        <v>0</v>
      </c>
      <c r="O64" s="206">
        <f t="shared" si="1"/>
        <v>1</v>
      </c>
      <c r="P64" s="206">
        <f t="shared" si="2"/>
        <v>0</v>
      </c>
      <c r="Q64" s="211">
        <f t="shared" si="3"/>
        <v>17.5</v>
      </c>
      <c r="R64" s="206">
        <f t="shared" si="4"/>
        <v>1</v>
      </c>
      <c r="S64" s="212">
        <f>IFERROR(INDEX(Raw_DATA!J:J,MATCH(Risk7_PlusY67!$D64,Raw_DATA!$A:$A,0)),"")</f>
        <v>-4679453.45</v>
      </c>
      <c r="T64" s="213">
        <f>IFERROR(INDEX(Raw_DATA!K:K,MATCH(Risk7_PlusY67!$D64,Raw_DATA!$A:$A,0)),"")</f>
        <v>5239358.3</v>
      </c>
      <c r="U64" s="214">
        <f t="shared" si="5"/>
        <v>0</v>
      </c>
      <c r="V64" s="214">
        <f t="shared" si="6"/>
        <v>0</v>
      </c>
      <c r="W64" s="214">
        <f>IF(OR(AND((K64&lt;0.8),(AJ64&gt;180)),AND((K64&lt;0.8),(AJ64&lt;10)),AND((K64&gt;=0.8),(AJ64&lt;10)),AND((K64&gt;=0.8),(AJ64&gt;90))),0,1)</f>
        <v>1</v>
      </c>
      <c r="X64" s="214">
        <f t="shared" si="7"/>
        <v>0</v>
      </c>
      <c r="Y64" s="214">
        <f t="shared" si="8"/>
        <v>1</v>
      </c>
      <c r="Z64" s="214">
        <f t="shared" si="9"/>
        <v>1</v>
      </c>
      <c r="AA64" s="214">
        <f t="shared" si="10"/>
        <v>1</v>
      </c>
      <c r="AB64" s="215" t="str">
        <f t="shared" si="11"/>
        <v>B-</v>
      </c>
      <c r="AC64" s="215" t="str">
        <f t="shared" si="12"/>
        <v>1B-</v>
      </c>
      <c r="AD64" s="216"/>
      <c r="AE64" s="216"/>
      <c r="AF64" s="434">
        <f>IFERROR(INDEX(Raw_DATA!L:L,MATCH(Risk7_PlusY67!$D64,Raw_DATA!$A:$A,0)),"")</f>
        <v>-5.77</v>
      </c>
      <c r="AG64" s="434">
        <f>IFERROR(INDEX(AVGGroup!$D$5:$D$21,MATCH(Risk7_PlusY67!$H64,AVGGroup!$C$5:$C$21,0)),"")</f>
        <v>-3.55</v>
      </c>
      <c r="AH64" s="434">
        <f>IFERROR(INDEX(Raw_DATA!M:M,MATCH(Risk7_PlusY67!$D64,Raw_DATA!$A:$A,0)),"")</f>
        <v>-19.61</v>
      </c>
      <c r="AI64" s="435">
        <f>IFERROR(INDEX(AVGGroup!$F$5:$F$21,MATCH(Risk7_PlusY67!$H64,AVGGroup!$C$5:$C$21,0)),"")</f>
        <v>-10.199999999999999</v>
      </c>
      <c r="AJ64" s="401">
        <f>IFERROR(INDEX(Raw_DATA!N:N,MATCH(Risk7_PlusY67!$D64,Raw_DATA!$A:$A,0)),"")</f>
        <v>72</v>
      </c>
      <c r="AK64" s="401">
        <f>IFERROR(INDEX(Raw_DATA!O:O,MATCH(Risk7_PlusY67!$D64,Raw_DATA!$A:$A,0)),"")</f>
        <v>7</v>
      </c>
      <c r="AL64" s="401">
        <f>IFERROR(INDEX(Raw_DATA!P:P,MATCH(Risk7_PlusY67!$D64,Raw_DATA!$A:$A,0)),"")</f>
        <v>45</v>
      </c>
      <c r="AM64" s="401">
        <f>IFERROR(INDEX(Raw_DATA!Q:Q,MATCH(Risk7_PlusY67!$D64,Raw_DATA!$A:$A,0)),"")</f>
        <v>100</v>
      </c>
      <c r="AN64" s="401">
        <f>IFERROR(INDEX(Raw_DATA!R:R,MATCH(Risk7_PlusY67!$D64,Raw_DATA!$A:$A,0)),"")</f>
        <v>41</v>
      </c>
      <c r="AO64" s="407"/>
      <c r="AP64" s="411" t="b">
        <f>AB64=AY64</f>
        <v>1</v>
      </c>
      <c r="AQ64" s="340">
        <f t="shared" si="13"/>
        <v>1</v>
      </c>
      <c r="AR64" s="123">
        <f t="shared" si="14"/>
        <v>0</v>
      </c>
      <c r="AS64" s="123">
        <f t="shared" si="15"/>
        <v>0</v>
      </c>
      <c r="AT64" s="123">
        <f>IF(OR(AND((K64&lt;0.8),(BE64&gt;180)),AND((K64&lt;0.8),(BE64&lt;10)),AND((K64&gt;=0.8),(BE64&lt;10)),AND((K64&gt;=0.8),(BE64&gt;90))),0,1)</f>
        <v>1</v>
      </c>
      <c r="AU64" s="123">
        <f t="shared" si="16"/>
        <v>0</v>
      </c>
      <c r="AV64" s="123">
        <f t="shared" si="17"/>
        <v>1</v>
      </c>
      <c r="AW64" s="123">
        <f t="shared" si="18"/>
        <v>1</v>
      </c>
      <c r="AX64" s="123">
        <f t="shared" si="19"/>
        <v>1</v>
      </c>
      <c r="AY64" s="416" t="str">
        <f t="shared" si="20"/>
        <v>B-</v>
      </c>
      <c r="AZ64" s="416" t="str">
        <f>R64&amp;AY64</f>
        <v>1B-</v>
      </c>
      <c r="BA64" s="417">
        <f>IFERROR(INDEX(Raw_DATA!L:L,MATCH(Risk7_PlusY67!$D64,Raw_DATA!$A:$A,0)),"")</f>
        <v>-5.77</v>
      </c>
      <c r="BB64" s="417">
        <f>IFERROR(INDEX(AVGGroup!$H$5:$H$21,MATCH(Risk7_PlusY67!$BJ64,AVGGroup!$C$5:$C$21,0)),"")</f>
        <v>-3.54</v>
      </c>
      <c r="BC64" s="417">
        <f>IFERROR(INDEX(Raw_DATA!M:M,MATCH(Risk7_PlusY67!$D64,Raw_DATA!$A:$A,0)),"")</f>
        <v>-19.61</v>
      </c>
      <c r="BD64" s="418">
        <f>IFERROR(INDEX(AVGGroup!$J$5:$J$21,MATCH(Risk7_PlusY67!$BJ64,AVGGroup!$C$5:$C$21,0)),"")</f>
        <v>-10.199999999999999</v>
      </c>
      <c r="BE64" s="407">
        <f>IFERROR(INDEX(Raw_DATA!N:N,MATCH(Risk7_PlusY67!$D64,Raw_DATA!$A:$A,0)),"")</f>
        <v>72</v>
      </c>
      <c r="BF64" s="407">
        <f>IFERROR(INDEX(Raw_DATA!O:O,MATCH(Risk7_PlusY67!$D64,Raw_DATA!$A:$A,0)),"")</f>
        <v>7</v>
      </c>
      <c r="BG64" s="407">
        <f>IFERROR(INDEX(Raw_DATA!P:P,MATCH(Risk7_PlusY67!$D64,Raw_DATA!$A:$A,0)),"")</f>
        <v>45</v>
      </c>
      <c r="BH64" s="407">
        <f>IFERROR(INDEX(Raw_DATA!Q:Q,MATCH(Risk7_PlusY67!$D64,Raw_DATA!$A:$A,0)),"")</f>
        <v>100</v>
      </c>
      <c r="BI64" s="407">
        <f>IFERROR(INDEX(Raw_DATA!R:R,MATCH(Risk7_PlusY67!$D64,Raw_DATA!$A:$A,0)),"")</f>
        <v>41</v>
      </c>
      <c r="BJ64" s="124" t="str">
        <f>INDEX('Org2567'!$BM:$BM,MATCH(Risk7_PlusY67!D64,'Org2567'!$D:$D,0))</f>
        <v>รพช.F2 P&lt;=30,000</v>
      </c>
    </row>
    <row r="65" spans="1:62" x14ac:dyDescent="0.7">
      <c r="A65" s="206">
        <f>IF(ISBLANK(D65),"",COUNTA($D$3:D65))</f>
        <v>63</v>
      </c>
      <c r="B65" s="207">
        <f>IFERROR(INDEX(ID!$E:$E,MATCH(Risk7_PlusY67!$D65,ID!$A:$A,0)),"")</f>
        <v>1</v>
      </c>
      <c r="C65" s="207" t="str">
        <f>IFERROR(INDEX(ID!$I:$I,MATCH(Risk7_PlusY67!$D65,ID!$A:$A,0)),"")</f>
        <v>พะเยา</v>
      </c>
      <c r="D65" s="295" t="s">
        <v>84</v>
      </c>
      <c r="E65" s="207" t="str">
        <f>IFERROR(INDEX(ID!$C:$C,MATCH(Risk7_PlusY67!$D65,ID!$A:$A,0)),"")</f>
        <v>ดอกคำใต้,รพช.</v>
      </c>
      <c r="F65" s="207" t="str">
        <f>IFERROR(INDEX(ID!$G:$G,MATCH(Risk7_PlusY67!$D65,ID!$A:$A,0)),"")</f>
        <v>รพช.</v>
      </c>
      <c r="G65" s="206">
        <f>IFERROR(INDEX(ID!$J:$J,MATCH(Risk7_PlusY67!$D65,ID!$A:$A,0)),"")</f>
        <v>60</v>
      </c>
      <c r="H65" s="208" t="str">
        <f>IFERROR(INDEX(ID!$P:$P,MATCH(Risk7_PlusY67!$D65,ID!$A:$A,0)),"")</f>
        <v>รพช.F2 P30,000-60,000</v>
      </c>
      <c r="I65" s="209">
        <f>IFERROR(INDEX(Raw_DATA!E:E,MATCH(Risk7_PlusY67!$D65,Raw_DATA!$A:$A,0)),"")</f>
        <v>1.06</v>
      </c>
      <c r="J65" s="209">
        <f>IFERROR(INDEX(Raw_DATA!F:F,MATCH(Risk7_PlusY67!$D65,Raw_DATA!$A:$A,0)),"")</f>
        <v>0.92</v>
      </c>
      <c r="K65" s="209">
        <f>IFERROR(INDEX(Raw_DATA!G:G,MATCH(Risk7_PlusY67!$D65,Raw_DATA!$A:$A,0)),"")</f>
        <v>0.59</v>
      </c>
      <c r="L65" s="209">
        <f>IFERROR(INDEX(Raw_DATA!H:H,MATCH(Risk7_PlusY67!$D65,Raw_DATA!$A:$A,0)),"")</f>
        <v>1714377.8</v>
      </c>
      <c r="M65" s="210">
        <f>IFERROR(INDEX(Raw_DATA!I:I,MATCH(Risk7_PlusY67!$D65,Raw_DATA!$A:$A,0)),"")</f>
        <v>-4829653.17</v>
      </c>
      <c r="N65" s="206">
        <f t="shared" si="0"/>
        <v>3</v>
      </c>
      <c r="O65" s="206">
        <f t="shared" si="1"/>
        <v>1</v>
      </c>
      <c r="P65" s="206">
        <f t="shared" si="2"/>
        <v>1</v>
      </c>
      <c r="Q65" s="211">
        <f t="shared" si="3"/>
        <v>4.2</v>
      </c>
      <c r="R65" s="206">
        <f t="shared" si="4"/>
        <v>5</v>
      </c>
      <c r="S65" s="212">
        <f>IFERROR(INDEX(Raw_DATA!J:J,MATCH(Risk7_PlusY67!$D65,Raw_DATA!$A:$A,0)),"")</f>
        <v>1241690.07</v>
      </c>
      <c r="T65" s="213">
        <f>IFERROR(INDEX(Raw_DATA!K:K,MATCH(Risk7_PlusY67!$D65,Raw_DATA!$A:$A,0)),"")</f>
        <v>-11653600.15</v>
      </c>
      <c r="U65" s="214">
        <f t="shared" si="5"/>
        <v>1</v>
      </c>
      <c r="V65" s="214">
        <f t="shared" si="6"/>
        <v>1</v>
      </c>
      <c r="W65" s="214">
        <f>IF(OR(AND((K65&lt;0.8),(AJ65&gt;180)),AND((K65&lt;0.8),(AJ65&lt;10)),AND((K65&gt;=0.8),(AJ65&lt;10)),AND((K65&gt;=0.8),(AJ65&gt;90))),0,1)</f>
        <v>0</v>
      </c>
      <c r="X65" s="214">
        <f t="shared" si="7"/>
        <v>1</v>
      </c>
      <c r="Y65" s="214">
        <f t="shared" si="8"/>
        <v>1</v>
      </c>
      <c r="Z65" s="214">
        <f t="shared" si="9"/>
        <v>1</v>
      </c>
      <c r="AA65" s="214">
        <f t="shared" si="10"/>
        <v>1</v>
      </c>
      <c r="AB65" s="215" t="str">
        <f t="shared" si="11"/>
        <v>A-</v>
      </c>
      <c r="AC65" s="215" t="str">
        <f t="shared" si="12"/>
        <v>5A-</v>
      </c>
      <c r="AD65" s="216"/>
      <c r="AE65" s="216"/>
      <c r="AF65" s="434">
        <f>IFERROR(INDEX(Raw_DATA!L:L,MATCH(Risk7_PlusY67!$D65,Raw_DATA!$A:$A,0)),"")</f>
        <v>0.72</v>
      </c>
      <c r="AG65" s="434">
        <f>IFERROR(INDEX(AVGGroup!$D$5:$D$21,MATCH(Risk7_PlusY67!$H65,AVGGroup!$C$5:$C$21,0)),"")</f>
        <v>-4.37</v>
      </c>
      <c r="AH65" s="434">
        <f>IFERROR(INDEX(Raw_DATA!M:M,MATCH(Risk7_PlusY67!$D65,Raw_DATA!$A:$A,0)),"")</f>
        <v>-5.18</v>
      </c>
      <c r="AI65" s="435">
        <f>IFERROR(INDEX(AVGGroup!$F$5:$F$21,MATCH(Risk7_PlusY67!$H65,AVGGroup!$C$5:$C$21,0)),"")</f>
        <v>-9.19</v>
      </c>
      <c r="AJ65" s="401">
        <f>IFERROR(INDEX(Raw_DATA!N:N,MATCH(Risk7_PlusY67!$D65,Raw_DATA!$A:$A,0)),"")</f>
        <v>181</v>
      </c>
      <c r="AK65" s="401">
        <f>IFERROR(INDEX(Raw_DATA!O:O,MATCH(Risk7_PlusY67!$D65,Raw_DATA!$A:$A,0)),"")</f>
        <v>37</v>
      </c>
      <c r="AL65" s="401">
        <f>IFERROR(INDEX(Raw_DATA!P:P,MATCH(Risk7_PlusY67!$D65,Raw_DATA!$A:$A,0)),"")</f>
        <v>18</v>
      </c>
      <c r="AM65" s="401">
        <f>IFERROR(INDEX(Raw_DATA!Q:Q,MATCH(Risk7_PlusY67!$D65,Raw_DATA!$A:$A,0)),"")</f>
        <v>72</v>
      </c>
      <c r="AN65" s="401">
        <f>IFERROR(INDEX(Raw_DATA!R:R,MATCH(Risk7_PlusY67!$D65,Raw_DATA!$A:$A,0)),"")</f>
        <v>47</v>
      </c>
      <c r="AO65" s="407"/>
      <c r="AP65" s="411" t="b">
        <f>AB65=AY65</f>
        <v>1</v>
      </c>
      <c r="AQ65" s="340">
        <f t="shared" si="13"/>
        <v>1</v>
      </c>
      <c r="AR65" s="123">
        <f t="shared" si="14"/>
        <v>1</v>
      </c>
      <c r="AS65" s="123">
        <f t="shared" si="15"/>
        <v>1</v>
      </c>
      <c r="AT65" s="123">
        <f>IF(OR(AND((K65&lt;0.8),(BE65&gt;180)),AND((K65&lt;0.8),(BE65&lt;10)),AND((K65&gt;=0.8),(BE65&lt;10)),AND((K65&gt;=0.8),(BE65&gt;90))),0,1)</f>
        <v>0</v>
      </c>
      <c r="AU65" s="123">
        <f t="shared" si="16"/>
        <v>1</v>
      </c>
      <c r="AV65" s="123">
        <f t="shared" si="17"/>
        <v>1</v>
      </c>
      <c r="AW65" s="123">
        <f t="shared" si="18"/>
        <v>1</v>
      </c>
      <c r="AX65" s="123">
        <f t="shared" si="19"/>
        <v>1</v>
      </c>
      <c r="AY65" s="416" t="str">
        <f t="shared" si="20"/>
        <v>A-</v>
      </c>
      <c r="AZ65" s="416" t="str">
        <f>R65&amp;AY65</f>
        <v>5A-</v>
      </c>
      <c r="BA65" s="417">
        <f>IFERROR(INDEX(Raw_DATA!L:L,MATCH(Risk7_PlusY67!$D65,Raw_DATA!$A:$A,0)),"")</f>
        <v>0.72</v>
      </c>
      <c r="BB65" s="417">
        <f>IFERROR(INDEX(AVGGroup!$H$5:$H$21,MATCH(Risk7_PlusY67!$BJ65,AVGGroup!$C$5:$C$21,0)),"")</f>
        <v>-3.95</v>
      </c>
      <c r="BC65" s="417">
        <f>IFERROR(INDEX(Raw_DATA!M:M,MATCH(Risk7_PlusY67!$D65,Raw_DATA!$A:$A,0)),"")</f>
        <v>-5.18</v>
      </c>
      <c r="BD65" s="418">
        <f>IFERROR(INDEX(AVGGroup!$J$5:$J$21,MATCH(Risk7_PlusY67!$BJ65,AVGGroup!$C$5:$C$21,0)),"")</f>
        <v>-8.8800000000000008</v>
      </c>
      <c r="BE65" s="407">
        <f>IFERROR(INDEX(Raw_DATA!N:N,MATCH(Risk7_PlusY67!$D65,Raw_DATA!$A:$A,0)),"")</f>
        <v>181</v>
      </c>
      <c r="BF65" s="407">
        <f>IFERROR(INDEX(Raw_DATA!O:O,MATCH(Risk7_PlusY67!$D65,Raw_DATA!$A:$A,0)),"")</f>
        <v>37</v>
      </c>
      <c r="BG65" s="407">
        <f>IFERROR(INDEX(Raw_DATA!P:P,MATCH(Risk7_PlusY67!$D65,Raw_DATA!$A:$A,0)),"")</f>
        <v>18</v>
      </c>
      <c r="BH65" s="407">
        <f>IFERROR(INDEX(Raw_DATA!Q:Q,MATCH(Risk7_PlusY67!$D65,Raw_DATA!$A:$A,0)),"")</f>
        <v>72</v>
      </c>
      <c r="BI65" s="407">
        <f>IFERROR(INDEX(Raw_DATA!R:R,MATCH(Risk7_PlusY67!$D65,Raw_DATA!$A:$A,0)),"")</f>
        <v>47</v>
      </c>
      <c r="BJ65" s="124" t="str">
        <f>INDEX('Org2567'!$BM:$BM,MATCH(Risk7_PlusY67!D65,'Org2567'!$D:$D,0))</f>
        <v>รพช.F2 P30,000-60,000</v>
      </c>
    </row>
    <row r="66" spans="1:62" x14ac:dyDescent="0.7">
      <c r="A66" s="206">
        <f>IF(ISBLANK(D66),"",COUNTA($D$3:D66))</f>
        <v>64</v>
      </c>
      <c r="B66" s="207">
        <f>IFERROR(INDEX(ID!$E:$E,MATCH(Risk7_PlusY67!$D66,ID!$A:$A,0)),"")</f>
        <v>1</v>
      </c>
      <c r="C66" s="207" t="str">
        <f>IFERROR(INDEX(ID!$I:$I,MATCH(Risk7_PlusY67!$D66,ID!$A:$A,0)),"")</f>
        <v>พะเยา</v>
      </c>
      <c r="D66" s="295" t="s">
        <v>85</v>
      </c>
      <c r="E66" s="207" t="str">
        <f>IFERROR(INDEX(ID!$C:$C,MATCH(Risk7_PlusY67!$D66,ID!$A:$A,0)),"")</f>
        <v>ปง,รพช.</v>
      </c>
      <c r="F66" s="207" t="str">
        <f>IFERROR(INDEX(ID!$G:$G,MATCH(Risk7_PlusY67!$D66,ID!$A:$A,0)),"")</f>
        <v>รพช.</v>
      </c>
      <c r="G66" s="206">
        <f>IFERROR(INDEX(ID!$J:$J,MATCH(Risk7_PlusY67!$D66,ID!$A:$A,0)),"")</f>
        <v>33</v>
      </c>
      <c r="H66" s="208" t="str">
        <f>IFERROR(INDEX(ID!$P:$P,MATCH(Risk7_PlusY67!$D66,ID!$A:$A,0)),"")</f>
        <v>รพช.F2 P30,000-60,000</v>
      </c>
      <c r="I66" s="209">
        <f>IFERROR(INDEX(Raw_DATA!E:E,MATCH(Risk7_PlusY67!$D66,Raw_DATA!$A:$A,0)),"")</f>
        <v>2.84</v>
      </c>
      <c r="J66" s="209">
        <f>IFERROR(INDEX(Raw_DATA!F:F,MATCH(Risk7_PlusY67!$D66,Raw_DATA!$A:$A,0)),"")</f>
        <v>2.67</v>
      </c>
      <c r="K66" s="209">
        <f>IFERROR(INDEX(Raw_DATA!G:G,MATCH(Risk7_PlusY67!$D66,Raw_DATA!$A:$A,0)),"")</f>
        <v>2.31</v>
      </c>
      <c r="L66" s="209">
        <f>IFERROR(INDEX(Raw_DATA!H:H,MATCH(Risk7_PlusY67!$D66,Raw_DATA!$A:$A,0)),"")</f>
        <v>39495213.990000002</v>
      </c>
      <c r="M66" s="210">
        <f>IFERROR(INDEX(Raw_DATA!I:I,MATCH(Risk7_PlusY67!$D66,Raw_DATA!$A:$A,0)),"")</f>
        <v>-6159483.5899999999</v>
      </c>
      <c r="N66" s="206">
        <f t="shared" si="0"/>
        <v>0</v>
      </c>
      <c r="O66" s="206">
        <f t="shared" si="1"/>
        <v>1</v>
      </c>
      <c r="P66" s="206">
        <f t="shared" si="2"/>
        <v>0</v>
      </c>
      <c r="Q66" s="211">
        <f t="shared" si="3"/>
        <v>76.900000000000006</v>
      </c>
      <c r="R66" s="206">
        <f t="shared" si="4"/>
        <v>1</v>
      </c>
      <c r="S66" s="212">
        <f>IFERROR(INDEX(Raw_DATA!J:J,MATCH(Risk7_PlusY67!$D66,Raw_DATA!$A:$A,0)),"")</f>
        <v>-398080.21</v>
      </c>
      <c r="T66" s="213">
        <f>IFERROR(INDEX(Raw_DATA!K:K,MATCH(Risk7_PlusY67!$D66,Raw_DATA!$A:$A,0)),"")</f>
        <v>28036784.23</v>
      </c>
      <c r="U66" s="214">
        <f t="shared" si="5"/>
        <v>1</v>
      </c>
      <c r="V66" s="214">
        <f t="shared" si="6"/>
        <v>1</v>
      </c>
      <c r="W66" s="214">
        <f>IF(OR(AND((K66&lt;0.8),(AJ66&gt;180)),AND((K66&lt;0.8),(AJ66&lt;10)),AND((K66&gt;=0.8),(AJ66&lt;10)),AND((K66&gt;=0.8),(AJ66&gt;90))),0,1)</f>
        <v>1</v>
      </c>
      <c r="X66" s="214">
        <f t="shared" si="7"/>
        <v>1</v>
      </c>
      <c r="Y66" s="214">
        <f t="shared" si="8"/>
        <v>1</v>
      </c>
      <c r="Z66" s="214">
        <f t="shared" si="9"/>
        <v>1</v>
      </c>
      <c r="AA66" s="214">
        <f t="shared" si="10"/>
        <v>1</v>
      </c>
      <c r="AB66" s="215" t="str">
        <f t="shared" si="11"/>
        <v>A</v>
      </c>
      <c r="AC66" s="215" t="str">
        <f t="shared" si="12"/>
        <v>1A</v>
      </c>
      <c r="AD66" s="216"/>
      <c r="AE66" s="216"/>
      <c r="AF66" s="434">
        <f>IFERROR(INDEX(Raw_DATA!L:L,MATCH(Risk7_PlusY67!$D66,Raw_DATA!$A:$A,0)),"")</f>
        <v>-0.26</v>
      </c>
      <c r="AG66" s="434">
        <f>IFERROR(INDEX(AVGGroup!$D$5:$D$21,MATCH(Risk7_PlusY67!$H66,AVGGroup!$C$5:$C$21,0)),"")</f>
        <v>-4.37</v>
      </c>
      <c r="AH66" s="434">
        <f>IFERROR(INDEX(Raw_DATA!M:M,MATCH(Risk7_PlusY67!$D66,Raw_DATA!$A:$A,0)),"")</f>
        <v>-6.64</v>
      </c>
      <c r="AI66" s="435">
        <f>IFERROR(INDEX(AVGGroup!$F$5:$F$21,MATCH(Risk7_PlusY67!$H66,AVGGroup!$C$5:$C$21,0)),"")</f>
        <v>-9.19</v>
      </c>
      <c r="AJ66" s="401">
        <f>IFERROR(INDEX(Raw_DATA!N:N,MATCH(Risk7_PlusY67!$D66,Raw_DATA!$A:$A,0)),"")</f>
        <v>55</v>
      </c>
      <c r="AK66" s="401">
        <f>IFERROR(INDEX(Raw_DATA!O:O,MATCH(Risk7_PlusY67!$D66,Raw_DATA!$A:$A,0)),"")</f>
        <v>43</v>
      </c>
      <c r="AL66" s="401">
        <f>IFERROR(INDEX(Raw_DATA!P:P,MATCH(Risk7_PlusY67!$D66,Raw_DATA!$A:$A,0)),"")</f>
        <v>35</v>
      </c>
      <c r="AM66" s="401">
        <f>IFERROR(INDEX(Raw_DATA!Q:Q,MATCH(Risk7_PlusY67!$D66,Raw_DATA!$A:$A,0)),"")</f>
        <v>46</v>
      </c>
      <c r="AN66" s="401">
        <f>IFERROR(INDEX(Raw_DATA!R:R,MATCH(Risk7_PlusY67!$D66,Raw_DATA!$A:$A,0)),"")</f>
        <v>47</v>
      </c>
      <c r="AO66" s="407"/>
      <c r="AP66" s="411" t="b">
        <f>AB66=AY66</f>
        <v>1</v>
      </c>
      <c r="AQ66" s="340">
        <f t="shared" si="13"/>
        <v>1</v>
      </c>
      <c r="AR66" s="123">
        <f t="shared" si="14"/>
        <v>1</v>
      </c>
      <c r="AS66" s="123">
        <f t="shared" si="15"/>
        <v>1</v>
      </c>
      <c r="AT66" s="123">
        <f>IF(OR(AND((K66&lt;0.8),(BE66&gt;180)),AND((K66&lt;0.8),(BE66&lt;10)),AND((K66&gt;=0.8),(BE66&lt;10)),AND((K66&gt;=0.8),(BE66&gt;90))),0,1)</f>
        <v>1</v>
      </c>
      <c r="AU66" s="123">
        <f t="shared" si="16"/>
        <v>1</v>
      </c>
      <c r="AV66" s="123">
        <f t="shared" si="17"/>
        <v>1</v>
      </c>
      <c r="AW66" s="123">
        <f t="shared" si="18"/>
        <v>1</v>
      </c>
      <c r="AX66" s="123">
        <f t="shared" si="19"/>
        <v>1</v>
      </c>
      <c r="AY66" s="416" t="str">
        <f t="shared" si="20"/>
        <v>A</v>
      </c>
      <c r="AZ66" s="416" t="str">
        <f>R66&amp;AY66</f>
        <v>1A</v>
      </c>
      <c r="BA66" s="417">
        <f>IFERROR(INDEX(Raw_DATA!L:L,MATCH(Risk7_PlusY67!$D66,Raw_DATA!$A:$A,0)),"")</f>
        <v>-0.26</v>
      </c>
      <c r="BB66" s="417">
        <f>IFERROR(INDEX(AVGGroup!$H$5:$H$21,MATCH(Risk7_PlusY67!$BJ66,AVGGroup!$C$5:$C$21,0)),"")</f>
        <v>-3.95</v>
      </c>
      <c r="BC66" s="417">
        <f>IFERROR(INDEX(Raw_DATA!M:M,MATCH(Risk7_PlusY67!$D66,Raw_DATA!$A:$A,0)),"")</f>
        <v>-6.64</v>
      </c>
      <c r="BD66" s="418">
        <f>IFERROR(INDEX(AVGGroup!$J$5:$J$21,MATCH(Risk7_PlusY67!$BJ66,AVGGroup!$C$5:$C$21,0)),"")</f>
        <v>-8.8800000000000008</v>
      </c>
      <c r="BE66" s="407">
        <f>IFERROR(INDEX(Raw_DATA!N:N,MATCH(Risk7_PlusY67!$D66,Raw_DATA!$A:$A,0)),"")</f>
        <v>55</v>
      </c>
      <c r="BF66" s="407">
        <f>IFERROR(INDEX(Raw_DATA!O:O,MATCH(Risk7_PlusY67!$D66,Raw_DATA!$A:$A,0)),"")</f>
        <v>43</v>
      </c>
      <c r="BG66" s="407">
        <f>IFERROR(INDEX(Raw_DATA!P:P,MATCH(Risk7_PlusY67!$D66,Raw_DATA!$A:$A,0)),"")</f>
        <v>35</v>
      </c>
      <c r="BH66" s="407">
        <f>IFERROR(INDEX(Raw_DATA!Q:Q,MATCH(Risk7_PlusY67!$D66,Raw_DATA!$A:$A,0)),"")</f>
        <v>46</v>
      </c>
      <c r="BI66" s="407">
        <f>IFERROR(INDEX(Raw_DATA!R:R,MATCH(Risk7_PlusY67!$D66,Raw_DATA!$A:$A,0)),"")</f>
        <v>47</v>
      </c>
      <c r="BJ66" s="124" t="str">
        <f>INDEX('Org2567'!$BM:$BM,MATCH(Risk7_PlusY67!D66,'Org2567'!$D:$D,0))</f>
        <v>รพช.F2 P30,000-60,000</v>
      </c>
    </row>
    <row r="67" spans="1:62" x14ac:dyDescent="0.7">
      <c r="A67" s="206">
        <f>IF(ISBLANK(D67),"",COUNTA($D$3:D67))</f>
        <v>65</v>
      </c>
      <c r="B67" s="207">
        <f>IFERROR(INDEX(ID!$E:$E,MATCH(Risk7_PlusY67!$D67,ID!$A:$A,0)),"")</f>
        <v>1</v>
      </c>
      <c r="C67" s="207" t="str">
        <f>IFERROR(INDEX(ID!$I:$I,MATCH(Risk7_PlusY67!$D67,ID!$A:$A,0)),"")</f>
        <v>พะเยา</v>
      </c>
      <c r="D67" s="295" t="s">
        <v>86</v>
      </c>
      <c r="E67" s="207" t="str">
        <f>IFERROR(INDEX(ID!$C:$C,MATCH(Risk7_PlusY67!$D67,ID!$A:$A,0)),"")</f>
        <v>แม่ใจ,รพช.</v>
      </c>
      <c r="F67" s="207" t="str">
        <f>IFERROR(INDEX(ID!$G:$G,MATCH(Risk7_PlusY67!$D67,ID!$A:$A,0)),"")</f>
        <v>รพช.</v>
      </c>
      <c r="G67" s="206">
        <f>IFERROR(INDEX(ID!$J:$J,MATCH(Risk7_PlusY67!$D67,ID!$A:$A,0)),"")</f>
        <v>30</v>
      </c>
      <c r="H67" s="208" t="str">
        <f>IFERROR(INDEX(ID!$P:$P,MATCH(Risk7_PlusY67!$D67,ID!$A:$A,0)),"")</f>
        <v>รพช.F2 P&lt;=30,000</v>
      </c>
      <c r="I67" s="209">
        <f>IFERROR(INDEX(Raw_DATA!E:E,MATCH(Risk7_PlusY67!$D67,Raw_DATA!$A:$A,0)),"")</f>
        <v>3.05</v>
      </c>
      <c r="J67" s="209">
        <f>IFERROR(INDEX(Raw_DATA!F:F,MATCH(Risk7_PlusY67!$D67,Raw_DATA!$A:$A,0)),"")</f>
        <v>2.62</v>
      </c>
      <c r="K67" s="209">
        <f>IFERROR(INDEX(Raw_DATA!G:G,MATCH(Risk7_PlusY67!$D67,Raw_DATA!$A:$A,0)),"")</f>
        <v>1.64</v>
      </c>
      <c r="L67" s="209">
        <f>IFERROR(INDEX(Raw_DATA!H:H,MATCH(Risk7_PlusY67!$D67,Raw_DATA!$A:$A,0)),"")</f>
        <v>16527113.109999999</v>
      </c>
      <c r="M67" s="210">
        <f>IFERROR(INDEX(Raw_DATA!I:I,MATCH(Risk7_PlusY67!$D67,Raw_DATA!$A:$A,0)),"")</f>
        <v>-3298303.89</v>
      </c>
      <c r="N67" s="206">
        <f>(IF(I67&lt;1.5,1,0))+(IF(J67&lt;1,1,0))+(IF(K67&lt;0.8,1,0))</f>
        <v>0</v>
      </c>
      <c r="O67" s="206">
        <f t="shared" si="1"/>
        <v>1</v>
      </c>
      <c r="P67" s="206">
        <f t="shared" si="2"/>
        <v>0</v>
      </c>
      <c r="Q67" s="211">
        <f t="shared" si="3"/>
        <v>60.1</v>
      </c>
      <c r="R67" s="206">
        <f t="shared" si="4"/>
        <v>1</v>
      </c>
      <c r="S67" s="212">
        <f>IFERROR(INDEX(Raw_DATA!J:J,MATCH(Risk7_PlusY67!$D67,Raw_DATA!$A:$A,0)),"")</f>
        <v>3752345.03</v>
      </c>
      <c r="T67" s="213">
        <f>IFERROR(INDEX(Raw_DATA!K:K,MATCH(Risk7_PlusY67!$D67,Raw_DATA!$A:$A,0)),"")</f>
        <v>5143374.41</v>
      </c>
      <c r="U67" s="214">
        <f t="shared" si="5"/>
        <v>1</v>
      </c>
      <c r="V67" s="214">
        <f t="shared" si="6"/>
        <v>1</v>
      </c>
      <c r="W67" s="214">
        <f>IF(OR(AND((K67&lt;0.8),(AJ67&gt;180)),AND((K67&lt;0.8),(AJ67&lt;10)),AND((K67&gt;=0.8),(AJ67&lt;10)),AND((K67&gt;=0.8),(AJ67&gt;90))),0,1)</f>
        <v>1</v>
      </c>
      <c r="X67" s="214">
        <f t="shared" si="7"/>
        <v>1</v>
      </c>
      <c r="Y67" s="214">
        <f t="shared" si="8"/>
        <v>1</v>
      </c>
      <c r="Z67" s="214">
        <f t="shared" si="9"/>
        <v>0</v>
      </c>
      <c r="AA67" s="214">
        <f t="shared" si="10"/>
        <v>1</v>
      </c>
      <c r="AB67" s="215" t="str">
        <f t="shared" si="11"/>
        <v>A-</v>
      </c>
      <c r="AC67" s="215" t="str">
        <f t="shared" si="12"/>
        <v>1A-</v>
      </c>
      <c r="AD67" s="216"/>
      <c r="AE67" s="216"/>
      <c r="AF67" s="434">
        <f>IFERROR(INDEX(Raw_DATA!L:L,MATCH(Risk7_PlusY67!$D67,Raw_DATA!$A:$A,0)),"")</f>
        <v>3.67</v>
      </c>
      <c r="AG67" s="434">
        <f>IFERROR(INDEX(AVGGroup!$D$5:$D$21,MATCH(Risk7_PlusY67!$H67,AVGGroup!$C$5:$C$21,0)),"")</f>
        <v>-3.55</v>
      </c>
      <c r="AH67" s="434">
        <f>IFERROR(INDEX(Raw_DATA!M:M,MATCH(Risk7_PlusY67!$D67,Raw_DATA!$A:$A,0)),"")</f>
        <v>-5.87</v>
      </c>
      <c r="AI67" s="435">
        <f>IFERROR(INDEX(AVGGroup!$F$5:$F$21,MATCH(Risk7_PlusY67!$H67,AVGGroup!$C$5:$C$21,0)),"")</f>
        <v>-10.199999999999999</v>
      </c>
      <c r="AJ67" s="401">
        <f>IFERROR(INDEX(Raw_DATA!N:N,MATCH(Risk7_PlusY67!$D67,Raw_DATA!$A:$A,0)),"")</f>
        <v>65</v>
      </c>
      <c r="AK67" s="401">
        <f>IFERROR(INDEX(Raw_DATA!O:O,MATCH(Risk7_PlusY67!$D67,Raw_DATA!$A:$A,0)),"")</f>
        <v>37</v>
      </c>
      <c r="AL67" s="401">
        <f>IFERROR(INDEX(Raw_DATA!P:P,MATCH(Risk7_PlusY67!$D67,Raw_DATA!$A:$A,0)),"")</f>
        <v>50</v>
      </c>
      <c r="AM67" s="401">
        <f>IFERROR(INDEX(Raw_DATA!Q:Q,MATCH(Risk7_PlusY67!$D67,Raw_DATA!$A:$A,0)),"")</f>
        <v>147</v>
      </c>
      <c r="AN67" s="401">
        <f>IFERROR(INDEX(Raw_DATA!R:R,MATCH(Risk7_PlusY67!$D67,Raw_DATA!$A:$A,0)),"")</f>
        <v>52</v>
      </c>
      <c r="AO67" s="407"/>
      <c r="AP67" s="411" t="b">
        <f>AB67=AY67</f>
        <v>1</v>
      </c>
      <c r="AQ67" s="340">
        <f t="shared" si="13"/>
        <v>1</v>
      </c>
      <c r="AR67" s="123">
        <f t="shared" si="14"/>
        <v>1</v>
      </c>
      <c r="AS67" s="123">
        <f t="shared" si="15"/>
        <v>1</v>
      </c>
      <c r="AT67" s="123">
        <f>IF(OR(AND((K67&lt;0.8),(BE67&gt;180)),AND((K67&lt;0.8),(BE67&lt;10)),AND((K67&gt;=0.8),(BE67&lt;10)),AND((K67&gt;=0.8),(BE67&gt;90))),0,1)</f>
        <v>1</v>
      </c>
      <c r="AU67" s="123">
        <f t="shared" si="16"/>
        <v>1</v>
      </c>
      <c r="AV67" s="123">
        <f t="shared" si="17"/>
        <v>1</v>
      </c>
      <c r="AW67" s="123">
        <f t="shared" si="18"/>
        <v>0</v>
      </c>
      <c r="AX67" s="123">
        <f t="shared" si="19"/>
        <v>1</v>
      </c>
      <c r="AY67" s="416" t="str">
        <f t="shared" si="20"/>
        <v>A-</v>
      </c>
      <c r="AZ67" s="416" t="str">
        <f>R67&amp;AY67</f>
        <v>1A-</v>
      </c>
      <c r="BA67" s="417">
        <f>IFERROR(INDEX(Raw_DATA!L:L,MATCH(Risk7_PlusY67!$D67,Raw_DATA!$A:$A,0)),"")</f>
        <v>3.67</v>
      </c>
      <c r="BB67" s="417">
        <f>IFERROR(INDEX(AVGGroup!$H$5:$H$21,MATCH(Risk7_PlusY67!$BJ67,AVGGroup!$C$5:$C$21,0)),"")</f>
        <v>-3.54</v>
      </c>
      <c r="BC67" s="417">
        <f>IFERROR(INDEX(Raw_DATA!M:M,MATCH(Risk7_PlusY67!$D67,Raw_DATA!$A:$A,0)),"")</f>
        <v>-5.87</v>
      </c>
      <c r="BD67" s="418">
        <f>IFERROR(INDEX(AVGGroup!$J$5:$J$21,MATCH(Risk7_PlusY67!$BJ67,AVGGroup!$C$5:$C$21,0)),"")</f>
        <v>-10.199999999999999</v>
      </c>
      <c r="BE67" s="407">
        <f>IFERROR(INDEX(Raw_DATA!N:N,MATCH(Risk7_PlusY67!$D67,Raw_DATA!$A:$A,0)),"")</f>
        <v>65</v>
      </c>
      <c r="BF67" s="407">
        <f>IFERROR(INDEX(Raw_DATA!O:O,MATCH(Risk7_PlusY67!$D67,Raw_DATA!$A:$A,0)),"")</f>
        <v>37</v>
      </c>
      <c r="BG67" s="407">
        <f>IFERROR(INDEX(Raw_DATA!P:P,MATCH(Risk7_PlusY67!$D67,Raw_DATA!$A:$A,0)),"")</f>
        <v>50</v>
      </c>
      <c r="BH67" s="407">
        <f>IFERROR(INDEX(Raw_DATA!Q:Q,MATCH(Risk7_PlusY67!$D67,Raw_DATA!$A:$A,0)),"")</f>
        <v>147</v>
      </c>
      <c r="BI67" s="407">
        <f>IFERROR(INDEX(Raw_DATA!R:R,MATCH(Risk7_PlusY67!$D67,Raw_DATA!$A:$A,0)),"")</f>
        <v>52</v>
      </c>
      <c r="BJ67" s="124" t="str">
        <f>INDEX('Org2567'!$BM:$BM,MATCH(Risk7_PlusY67!D67,'Org2567'!$D:$D,0))</f>
        <v>รพช.F2 P&lt;=30,000</v>
      </c>
    </row>
    <row r="68" spans="1:62" x14ac:dyDescent="0.7">
      <c r="A68" s="206">
        <f>IF(ISBLANK(D68),"",COUNTA($D$3:D68))</f>
        <v>66</v>
      </c>
      <c r="B68" s="207">
        <f>IFERROR(INDEX(ID!$E:$E,MATCH(Risk7_PlusY67!$D68,ID!$A:$A,0)),"")</f>
        <v>1</v>
      </c>
      <c r="C68" s="207" t="str">
        <f>IFERROR(INDEX(ID!$I:$I,MATCH(Risk7_PlusY67!$D68,ID!$A:$A,0)),"")</f>
        <v>พะเยา</v>
      </c>
      <c r="D68" s="295" t="s">
        <v>1149</v>
      </c>
      <c r="E68" s="207" t="str">
        <f>IFERROR(INDEX(ID!$C:$C,MATCH(Risk7_PlusY67!$D68,ID!$A:$A,0)),"")</f>
        <v>ภูซาง,รพช.</v>
      </c>
      <c r="F68" s="207" t="str">
        <f>IFERROR(INDEX(ID!$G:$G,MATCH(Risk7_PlusY67!$D68,ID!$A:$A,0)),"")</f>
        <v>รพช.</v>
      </c>
      <c r="G68" s="206">
        <f>IFERROR(INDEX(ID!$J:$J,MATCH(Risk7_PlusY67!$D68,ID!$A:$A,0)),"")</f>
        <v>0</v>
      </c>
      <c r="H68" s="208" t="str">
        <f>IFERROR(INDEX(ID!$P:$P,MATCH(Risk7_PlusY67!$D68,ID!$A:$A,0)),"")</f>
        <v>รพช.F3 P15,000-25,000</v>
      </c>
      <c r="I68" s="209">
        <f>IFERROR(INDEX(Raw_DATA!E:E,MATCH(Risk7_PlusY67!$D68,Raw_DATA!$A:$A,0)),"")</f>
        <v>4.67</v>
      </c>
      <c r="J68" s="209">
        <f>IFERROR(INDEX(Raw_DATA!F:F,MATCH(Risk7_PlusY67!$D68,Raw_DATA!$A:$A,0)),"")</f>
        <v>4.53</v>
      </c>
      <c r="K68" s="209">
        <f>IFERROR(INDEX(Raw_DATA!G:G,MATCH(Risk7_PlusY67!$D68,Raw_DATA!$A:$A,0)),"")</f>
        <v>4.4400000000000004</v>
      </c>
      <c r="L68" s="209">
        <f>IFERROR(INDEX(Raw_DATA!H:H,MATCH(Risk7_PlusY67!$D68,Raw_DATA!$A:$A,0)),"")</f>
        <v>33090069.120000001</v>
      </c>
      <c r="M68" s="210">
        <f>IFERROR(INDEX(Raw_DATA!I:I,MATCH(Risk7_PlusY67!$D68,Raw_DATA!$A:$A,0)),"")</f>
        <v>2480218.27</v>
      </c>
      <c r="N68" s="206">
        <f t="shared" ref="N68:N131" si="21">(IF(I68&lt;1.5,1,0))+(IF(J68&lt;1,1,0))+(IF(K68&lt;0.8,1,0))</f>
        <v>0</v>
      </c>
      <c r="O68" s="206">
        <f t="shared" ref="O68:O131" si="22">IF(M68&lt;0,1,0)+IF(L68&lt;0,1,0)</f>
        <v>0</v>
      </c>
      <c r="P68" s="206">
        <f t="shared" ref="P68:P131" si="23">IF(AND(L68&gt;0,M68&lt;0),IF(ABS((L68/(M68/$P$1)))&lt;3,2,IF(ABS((L68/(M68/$P$1)))&gt;6,0,1)),IF(AND(L68&lt;0,M68&gt;0),IF(ABS((L68/(M68/$P$1)))&lt;3,0,IF(ABS((L68/(M68/$P$1)))&gt;6,2,1)),IF(AND(L68&gt;0,M68&gt;0),0,2)))</f>
        <v>0</v>
      </c>
      <c r="Q68" s="211" t="str">
        <f t="shared" ref="Q68:Q131" si="24">IFERROR(IF(AND(L68&gt;0,M68&gt;0),"",IF(AND(L68&lt;0,M68&lt;0),"",TRUNC(ABS(L68/(M68/$P$1)),1))),"")</f>
        <v/>
      </c>
      <c r="R68" s="206">
        <f t="shared" ref="R68:R131" si="25">+N68+O68+P68</f>
        <v>0</v>
      </c>
      <c r="S68" s="212">
        <f>IFERROR(INDEX(Raw_DATA!J:J,MATCH(Risk7_PlusY67!$D68,Raw_DATA!$A:$A,0)),"")</f>
        <v>6762891.0899999999</v>
      </c>
      <c r="T68" s="213">
        <f>IFERROR(INDEX(Raw_DATA!K:K,MATCH(Risk7_PlusY67!$D68,Raw_DATA!$A:$A,0)),"")</f>
        <v>31045123.23</v>
      </c>
      <c r="U68" s="214">
        <f t="shared" ref="U68:U131" si="26">IF(AF68&gt;=AG68,1,0)</f>
        <v>1</v>
      </c>
      <c r="V68" s="214">
        <f t="shared" ref="V68:V131" si="27">IF(AH68&gt;=AI68,1,0)</f>
        <v>1</v>
      </c>
      <c r="W68" s="214">
        <f>IF(OR(AND((K68&lt;0.8),(AJ68&gt;180)),AND((K68&lt;0.8),(AJ68&lt;10)),AND((K68&gt;=0.8),(AJ68&lt;10)),AND((K68&gt;=0.8),(AJ68&gt;90))),0,1)</f>
        <v>1</v>
      </c>
      <c r="X68" s="214">
        <f t="shared" ref="X68:X131" si="28">IF(AND(AK68&gt;=10,AK68&lt;=60),1,0)</f>
        <v>1</v>
      </c>
      <c r="Y68" s="214">
        <f t="shared" ref="Y68:Y131" si="29">IF(AND(AL68&gt;=10,AL68&lt;=60),1,0)</f>
        <v>1</v>
      </c>
      <c r="Z68" s="214">
        <f t="shared" ref="Z68:Z131" si="30">IF(AND(AM68&gt;=10,AM68&lt;=120),1,0)</f>
        <v>1</v>
      </c>
      <c r="AA68" s="214">
        <f t="shared" ref="AA68:AA131" si="31">IF(AND(AN68&gt;=10,AN68&lt;=60),1,0)</f>
        <v>1</v>
      </c>
      <c r="AB68" s="215" t="str">
        <f t="shared" ref="AB68:AB131" si="32">IF(COUNTIF(U68:AA68,"1")=7,"A",IF(COUNTIF(U68:AA68,"1")=6,"A-",IF(COUNTIF(U68:AA68,"1")=5,"B",IF(COUNTIF(U68:AA68,"1")=4,"B-",IF(COUNTIF(U68:AA68,"1")=3,"C",IF(COUNTIF(U68:AA68,"1")=2,"C-",IF(COUNTIF(U68:AA68,"1")=1,"D","F")))))))</f>
        <v>A</v>
      </c>
      <c r="AC68" s="215" t="str">
        <f t="shared" ref="AC68:AC131" si="33">R68&amp;AB68</f>
        <v>0A</v>
      </c>
      <c r="AD68" s="216"/>
      <c r="AE68" s="216"/>
      <c r="AF68" s="434">
        <f>IFERROR(INDEX(Raw_DATA!L:L,MATCH(Risk7_PlusY67!$D68,Raw_DATA!$A:$A,0)),"")</f>
        <v>14.18</v>
      </c>
      <c r="AG68" s="434">
        <f>IFERROR(INDEX(AVGGroup!$D$5:$D$21,MATCH(Risk7_PlusY67!$H68,AVGGroup!$C$5:$C$21,0)),"")</f>
        <v>5.15</v>
      </c>
      <c r="AH68" s="434">
        <f>IFERROR(INDEX(Raw_DATA!M:M,MATCH(Risk7_PlusY67!$D68,Raw_DATA!$A:$A,0)),"")</f>
        <v>3.14</v>
      </c>
      <c r="AI68" s="435">
        <f>IFERROR(INDEX(AVGGroup!$F$5:$F$21,MATCH(Risk7_PlusY67!$H68,AVGGroup!$C$5:$C$21,0)),"")</f>
        <v>-2.83</v>
      </c>
      <c r="AJ68" s="401">
        <f>IFERROR(INDEX(Raw_DATA!N:N,MATCH(Risk7_PlusY67!$D68,Raw_DATA!$A:$A,0)),"")</f>
        <v>74</v>
      </c>
      <c r="AK68" s="401">
        <f>IFERROR(INDEX(Raw_DATA!O:O,MATCH(Risk7_PlusY67!$D68,Raw_DATA!$A:$A,0)),"")</f>
        <v>55</v>
      </c>
      <c r="AL68" s="401">
        <f>IFERROR(INDEX(Raw_DATA!P:P,MATCH(Risk7_PlusY67!$D68,Raw_DATA!$A:$A,0)),"")</f>
        <v>40</v>
      </c>
      <c r="AM68" s="401">
        <f>IFERROR(INDEX(Raw_DATA!Q:Q,MATCH(Risk7_PlusY67!$D68,Raw_DATA!$A:$A,0)),"")</f>
        <v>47</v>
      </c>
      <c r="AN68" s="401">
        <f>IFERROR(INDEX(Raw_DATA!R:R,MATCH(Risk7_PlusY67!$D68,Raw_DATA!$A:$A,0)),"")</f>
        <v>60</v>
      </c>
      <c r="AO68" s="407"/>
      <c r="AP68" s="411" t="b">
        <f>AB68=AY68</f>
        <v>1</v>
      </c>
      <c r="AQ68" s="340">
        <f t="shared" ref="AQ68:AQ131" si="34">IF(AH68&lt;0,1,0)</f>
        <v>0</v>
      </c>
      <c r="AR68" s="123">
        <f t="shared" ref="AR68:AR131" si="35">IF(BA68&gt;=BB68,1,0)</f>
        <v>1</v>
      </c>
      <c r="AS68" s="123">
        <f t="shared" ref="AS68:AS131" si="36">IF(BC68&gt;=BD68,1,0)</f>
        <v>1</v>
      </c>
      <c r="AT68" s="123">
        <f>IF(OR(AND((K68&lt;0.8),(BE68&gt;180)),AND((K68&lt;0.8),(BE68&lt;10)),AND((K68&gt;=0.8),(BE68&lt;10)),AND((K68&gt;=0.8),(BE68&gt;90))),0,1)</f>
        <v>1</v>
      </c>
      <c r="AU68" s="123">
        <f t="shared" ref="AU68:AU131" si="37">IF(AND(BF68&gt;=10,BF68&lt;=60),1,0)</f>
        <v>1</v>
      </c>
      <c r="AV68" s="123">
        <f t="shared" ref="AV68:AV131" si="38">IF(AND(BG68&gt;=10,BG68&lt;=60),1,0)</f>
        <v>1</v>
      </c>
      <c r="AW68" s="123">
        <f t="shared" ref="AW68:AW131" si="39">IF(AND(BH68&gt;=10,BH68&lt;=120),1,0)</f>
        <v>1</v>
      </c>
      <c r="AX68" s="123">
        <f t="shared" ref="AX68:AX131" si="40">IF(AND(BI68&gt;=10,BI68&lt;=60),1,0)</f>
        <v>1</v>
      </c>
      <c r="AY68" s="416" t="str">
        <f t="shared" ref="AY68:AY131" si="41">IF(COUNTIF(AR68:AX68,"1")=7,"A",IF(COUNTIF(AR68:AX68,"1")=6,"A-",IF(COUNTIF(AR68:AX68,"1")=5,"B",IF(COUNTIF(AR68:AX68,"1")=4,"B-",IF(COUNTIF(AR68:AX68,"1")=3,"C",IF(COUNTIF(AR68:AX68,"1")=2,"C-",IF(COUNTIF(AR68:AX68,"1")=1,"D","F")))))))</f>
        <v>A</v>
      </c>
      <c r="AZ68" s="416" t="str">
        <f>R68&amp;AY68</f>
        <v>0A</v>
      </c>
      <c r="BA68" s="417">
        <f>IFERROR(INDEX(Raw_DATA!L:L,MATCH(Risk7_PlusY67!$D68,Raw_DATA!$A:$A,0)),"")</f>
        <v>14.18</v>
      </c>
      <c r="BB68" s="417">
        <f>IFERROR(INDEX(AVGGroup!$H$5:$H$21,MATCH(Risk7_PlusY67!$BJ68,AVGGroup!$C$5:$C$21,0)),"")</f>
        <v>5.15</v>
      </c>
      <c r="BC68" s="417">
        <f>IFERROR(INDEX(Raw_DATA!M:M,MATCH(Risk7_PlusY67!$D68,Raw_DATA!$A:$A,0)),"")</f>
        <v>3.14</v>
      </c>
      <c r="BD68" s="418">
        <f>IFERROR(INDEX(AVGGroup!$J$5:$J$21,MATCH(Risk7_PlusY67!$BJ68,AVGGroup!$C$5:$C$21,0)),"")</f>
        <v>-2.83</v>
      </c>
      <c r="BE68" s="407">
        <f>IFERROR(INDEX(Raw_DATA!N:N,MATCH(Risk7_PlusY67!$D68,Raw_DATA!$A:$A,0)),"")</f>
        <v>74</v>
      </c>
      <c r="BF68" s="407">
        <f>IFERROR(INDEX(Raw_DATA!O:O,MATCH(Risk7_PlusY67!$D68,Raw_DATA!$A:$A,0)),"")</f>
        <v>55</v>
      </c>
      <c r="BG68" s="407">
        <f>IFERROR(INDEX(Raw_DATA!P:P,MATCH(Risk7_PlusY67!$D68,Raw_DATA!$A:$A,0)),"")</f>
        <v>40</v>
      </c>
      <c r="BH68" s="407">
        <f>IFERROR(INDEX(Raw_DATA!Q:Q,MATCH(Risk7_PlusY67!$D68,Raw_DATA!$A:$A,0)),"")</f>
        <v>47</v>
      </c>
      <c r="BI68" s="407">
        <f>IFERROR(INDEX(Raw_DATA!R:R,MATCH(Risk7_PlusY67!$D68,Raw_DATA!$A:$A,0)),"")</f>
        <v>60</v>
      </c>
      <c r="BJ68" s="124" t="str">
        <f>INDEX('Org2567'!$BM:$BM,MATCH(Risk7_PlusY67!D68,'Org2567'!$D:$D,0))</f>
        <v>รพช.F3 P15,000-25,000</v>
      </c>
    </row>
    <row r="69" spans="1:62" x14ac:dyDescent="0.7">
      <c r="A69" s="206">
        <f>IF(ISBLANK(D69),"",COUNTA($D$3:D69))</f>
        <v>67</v>
      </c>
      <c r="B69" s="207">
        <f>IFERROR(INDEX(ID!$E:$E,MATCH(Risk7_PlusY67!$D69,ID!$A:$A,0)),"")</f>
        <v>1</v>
      </c>
      <c r="C69" s="207" t="str">
        <f>IFERROR(INDEX(ID!$I:$I,MATCH(Risk7_PlusY67!$D69,ID!$A:$A,0)),"")</f>
        <v>พะเยา</v>
      </c>
      <c r="D69" s="295" t="s">
        <v>1153</v>
      </c>
      <c r="E69" s="207" t="str">
        <f>IFERROR(INDEX(ID!$C:$C,MATCH(Risk7_PlusY67!$D69,ID!$A:$A,0)),"")</f>
        <v>ภูกามยาว,รพช.</v>
      </c>
      <c r="F69" s="207" t="str">
        <f>IFERROR(INDEX(ID!$G:$G,MATCH(Risk7_PlusY67!$D69,ID!$A:$A,0)),"")</f>
        <v>รพช.</v>
      </c>
      <c r="G69" s="206">
        <f>IFERROR(INDEX(ID!$J:$J,MATCH(Risk7_PlusY67!$D69,ID!$A:$A,0)),"")</f>
        <v>0</v>
      </c>
      <c r="H69" s="208" t="str">
        <f>IFERROR(INDEX(ID!$P:$P,MATCH(Risk7_PlusY67!$D69,ID!$A:$A,0)),"")</f>
        <v>รพช.F3 P&lt;=15,000</v>
      </c>
      <c r="I69" s="209">
        <f>IFERROR(INDEX(Raw_DATA!E:E,MATCH(Risk7_PlusY67!$D69,Raw_DATA!$A:$A,0)),"")</f>
        <v>2.46</v>
      </c>
      <c r="J69" s="209">
        <f>IFERROR(INDEX(Raw_DATA!F:F,MATCH(Risk7_PlusY67!$D69,Raw_DATA!$A:$A,0)),"")</f>
        <v>2.36</v>
      </c>
      <c r="K69" s="209">
        <f>IFERROR(INDEX(Raw_DATA!G:G,MATCH(Risk7_PlusY67!$D69,Raw_DATA!$A:$A,0)),"")</f>
        <v>2.1800000000000002</v>
      </c>
      <c r="L69" s="209">
        <f>IFERROR(INDEX(Raw_DATA!H:H,MATCH(Risk7_PlusY67!$D69,Raw_DATA!$A:$A,0)),"")</f>
        <v>12345504.220000001</v>
      </c>
      <c r="M69" s="210">
        <f>IFERROR(INDEX(Raw_DATA!I:I,MATCH(Risk7_PlusY67!$D69,Raw_DATA!$A:$A,0)),"")</f>
        <v>-7266704.6900000004</v>
      </c>
      <c r="N69" s="206">
        <f t="shared" si="21"/>
        <v>0</v>
      </c>
      <c r="O69" s="206">
        <f t="shared" si="22"/>
        <v>1</v>
      </c>
      <c r="P69" s="206">
        <f t="shared" si="23"/>
        <v>0</v>
      </c>
      <c r="Q69" s="211">
        <f t="shared" si="24"/>
        <v>20.3</v>
      </c>
      <c r="R69" s="206">
        <f t="shared" si="25"/>
        <v>1</v>
      </c>
      <c r="S69" s="212">
        <f>IFERROR(INDEX(Raw_DATA!J:J,MATCH(Risk7_PlusY67!$D69,Raw_DATA!$A:$A,0)),"")</f>
        <v>-3009527.87</v>
      </c>
      <c r="T69" s="213">
        <f>IFERROR(INDEX(Raw_DATA!K:K,MATCH(Risk7_PlusY67!$D69,Raw_DATA!$A:$A,0)),"")</f>
        <v>9984686.9399999995</v>
      </c>
      <c r="U69" s="214">
        <f t="shared" si="26"/>
        <v>0</v>
      </c>
      <c r="V69" s="214">
        <f t="shared" si="27"/>
        <v>0</v>
      </c>
      <c r="W69" s="214">
        <f>IF(OR(AND((K69&lt;0.8),(AJ69&gt;180)),AND((K69&lt;0.8),(AJ69&lt;10)),AND((K69&gt;=0.8),(AJ69&lt;10)),AND((K69&gt;=0.8),(AJ69&gt;90))),0,1)</f>
        <v>1</v>
      </c>
      <c r="X69" s="214">
        <f t="shared" si="28"/>
        <v>0</v>
      </c>
      <c r="Y69" s="214">
        <f t="shared" si="29"/>
        <v>1</v>
      </c>
      <c r="Z69" s="214">
        <f t="shared" si="30"/>
        <v>0</v>
      </c>
      <c r="AA69" s="214">
        <f t="shared" si="31"/>
        <v>1</v>
      </c>
      <c r="AB69" s="215" t="str">
        <f t="shared" si="32"/>
        <v>C</v>
      </c>
      <c r="AC69" s="215" t="str">
        <f t="shared" si="33"/>
        <v>1C</v>
      </c>
      <c r="AD69" s="216"/>
      <c r="AE69" s="216"/>
      <c r="AF69" s="434">
        <f>IFERROR(INDEX(Raw_DATA!L:L,MATCH(Risk7_PlusY67!$D69,Raw_DATA!$A:$A,0)),"")</f>
        <v>-9.61</v>
      </c>
      <c r="AG69" s="434">
        <f>IFERROR(INDEX(AVGGroup!$D$5:$D$21,MATCH(Risk7_PlusY67!$H69,AVGGroup!$C$5:$C$21,0)),"")</f>
        <v>1.1000000000000001</v>
      </c>
      <c r="AH69" s="434">
        <f>IFERROR(INDEX(Raw_DATA!M:M,MATCH(Risk7_PlusY67!$D69,Raw_DATA!$A:$A,0)),"")</f>
        <v>-14.64</v>
      </c>
      <c r="AI69" s="435">
        <f>IFERROR(INDEX(AVGGroup!$F$5:$F$21,MATCH(Risk7_PlusY67!$H69,AVGGroup!$C$5:$C$21,0)),"")</f>
        <v>-5.66</v>
      </c>
      <c r="AJ69" s="401">
        <f>IFERROR(INDEX(Raw_DATA!N:N,MATCH(Risk7_PlusY67!$D69,Raw_DATA!$A:$A,0)),"")</f>
        <v>70</v>
      </c>
      <c r="AK69" s="401">
        <f>IFERROR(INDEX(Raw_DATA!O:O,MATCH(Risk7_PlusY67!$D69,Raw_DATA!$A:$A,0)),"")</f>
        <v>70</v>
      </c>
      <c r="AL69" s="401">
        <f>IFERROR(INDEX(Raw_DATA!P:P,MATCH(Risk7_PlusY67!$D69,Raw_DATA!$A:$A,0)),"")</f>
        <v>36</v>
      </c>
      <c r="AM69" s="401">
        <f>IFERROR(INDEX(Raw_DATA!Q:Q,MATCH(Risk7_PlusY67!$D69,Raw_DATA!$A:$A,0)),"")</f>
        <v>158</v>
      </c>
      <c r="AN69" s="401">
        <f>IFERROR(INDEX(Raw_DATA!R:R,MATCH(Risk7_PlusY67!$D69,Raw_DATA!$A:$A,0)),"")</f>
        <v>57</v>
      </c>
      <c r="AO69" s="407"/>
      <c r="AP69" s="411" t="b">
        <f>AB69=AY69</f>
        <v>1</v>
      </c>
      <c r="AQ69" s="340">
        <f t="shared" si="34"/>
        <v>1</v>
      </c>
      <c r="AR69" s="123">
        <f t="shared" si="35"/>
        <v>0</v>
      </c>
      <c r="AS69" s="123">
        <f t="shared" si="36"/>
        <v>0</v>
      </c>
      <c r="AT69" s="123">
        <f>IF(OR(AND((K69&lt;0.8),(BE69&gt;180)),AND((K69&lt;0.8),(BE69&lt;10)),AND((K69&gt;=0.8),(BE69&lt;10)),AND((K69&gt;=0.8),(BE69&gt;90))),0,1)</f>
        <v>1</v>
      </c>
      <c r="AU69" s="123">
        <f t="shared" si="37"/>
        <v>0</v>
      </c>
      <c r="AV69" s="123">
        <f t="shared" si="38"/>
        <v>1</v>
      </c>
      <c r="AW69" s="123">
        <f t="shared" si="39"/>
        <v>0</v>
      </c>
      <c r="AX69" s="123">
        <f t="shared" si="40"/>
        <v>1</v>
      </c>
      <c r="AY69" s="416" t="str">
        <f t="shared" si="41"/>
        <v>C</v>
      </c>
      <c r="AZ69" s="416" t="str">
        <f>R69&amp;AY69</f>
        <v>1C</v>
      </c>
      <c r="BA69" s="417">
        <f>IFERROR(INDEX(Raw_DATA!L:L,MATCH(Risk7_PlusY67!$D69,Raw_DATA!$A:$A,0)),"")</f>
        <v>-9.61</v>
      </c>
      <c r="BB69" s="417">
        <f>IFERROR(INDEX(AVGGroup!$H$5:$H$21,MATCH(Risk7_PlusY67!$BJ69,AVGGroup!$C$5:$C$21,0)),"")</f>
        <v>1.1000000000000001</v>
      </c>
      <c r="BC69" s="417">
        <f>IFERROR(INDEX(Raw_DATA!M:M,MATCH(Risk7_PlusY67!$D69,Raw_DATA!$A:$A,0)),"")</f>
        <v>-14.64</v>
      </c>
      <c r="BD69" s="418">
        <f>IFERROR(INDEX(AVGGroup!$J$5:$J$21,MATCH(Risk7_PlusY67!$BJ69,AVGGroup!$C$5:$C$21,0)),"")</f>
        <v>-5.66</v>
      </c>
      <c r="BE69" s="407">
        <f>IFERROR(INDEX(Raw_DATA!N:N,MATCH(Risk7_PlusY67!$D69,Raw_DATA!$A:$A,0)),"")</f>
        <v>70</v>
      </c>
      <c r="BF69" s="407">
        <f>IFERROR(INDEX(Raw_DATA!O:O,MATCH(Risk7_PlusY67!$D69,Raw_DATA!$A:$A,0)),"")</f>
        <v>70</v>
      </c>
      <c r="BG69" s="407">
        <f>IFERROR(INDEX(Raw_DATA!P:P,MATCH(Risk7_PlusY67!$D69,Raw_DATA!$A:$A,0)),"")</f>
        <v>36</v>
      </c>
      <c r="BH69" s="407">
        <f>IFERROR(INDEX(Raw_DATA!Q:Q,MATCH(Risk7_PlusY67!$D69,Raw_DATA!$A:$A,0)),"")</f>
        <v>158</v>
      </c>
      <c r="BI69" s="407">
        <f>IFERROR(INDEX(Raw_DATA!R:R,MATCH(Risk7_PlusY67!$D69,Raw_DATA!$A:$A,0)),"")</f>
        <v>57</v>
      </c>
      <c r="BJ69" s="124" t="str">
        <f>INDEX('Org2567'!$BM:$BM,MATCH(Risk7_PlusY67!D69,'Org2567'!$D:$D,0))</f>
        <v>รพช.F3 P&lt;=15,000</v>
      </c>
    </row>
    <row r="70" spans="1:62" x14ac:dyDescent="0.7">
      <c r="A70" s="206">
        <f>IF(ISBLANK(D70),"",COUNTA($D$3:D70))</f>
        <v>68</v>
      </c>
      <c r="B70" s="207">
        <f>IFERROR(INDEX(ID!$E:$E,MATCH(Risk7_PlusY67!$D70,ID!$A:$A,0)),"")</f>
        <v>1</v>
      </c>
      <c r="C70" s="207" t="str">
        <f>IFERROR(INDEX(ID!$I:$I,MATCH(Risk7_PlusY67!$D70,ID!$A:$A,0)),"")</f>
        <v>แพร่</v>
      </c>
      <c r="D70" s="295" t="s">
        <v>87</v>
      </c>
      <c r="E70" s="207" t="str">
        <f>IFERROR(INDEX(ID!$C:$C,MATCH(Risk7_PlusY67!$D70,ID!$A:$A,0)),"")</f>
        <v>แพร่,รพท.</v>
      </c>
      <c r="F70" s="207" t="str">
        <f>IFERROR(INDEX(ID!$G:$G,MATCH(Risk7_PlusY67!$D70,ID!$A:$A,0)),"")</f>
        <v>รพท.</v>
      </c>
      <c r="G70" s="206">
        <f>IFERROR(INDEX(ID!$J:$J,MATCH(Risk7_PlusY67!$D70,ID!$A:$A,0)),"")</f>
        <v>568</v>
      </c>
      <c r="H70" s="208" t="str">
        <f>IFERROR(INDEX(ID!$P:$P,MATCH(Risk7_PlusY67!$D70,ID!$A:$A,0)),"")</f>
        <v>รพท.S B&gt;400</v>
      </c>
      <c r="I70" s="209">
        <f>IFERROR(INDEX(Raw_DATA!E:E,MATCH(Risk7_PlusY67!$D70,Raw_DATA!$A:$A,0)),"")</f>
        <v>3.29</v>
      </c>
      <c r="J70" s="209">
        <f>IFERROR(INDEX(Raw_DATA!F:F,MATCH(Risk7_PlusY67!$D70,Raw_DATA!$A:$A,0)),"")</f>
        <v>3.03</v>
      </c>
      <c r="K70" s="209">
        <f>IFERROR(INDEX(Raw_DATA!G:G,MATCH(Risk7_PlusY67!$D70,Raw_DATA!$A:$A,0)),"")</f>
        <v>1.47</v>
      </c>
      <c r="L70" s="209">
        <f>IFERROR(INDEX(Raw_DATA!H:H,MATCH(Risk7_PlusY67!$D70,Raw_DATA!$A:$A,0)),"")</f>
        <v>407600273.93000001</v>
      </c>
      <c r="M70" s="210">
        <f>IFERROR(INDEX(Raw_DATA!I:I,MATCH(Risk7_PlusY67!$D70,Raw_DATA!$A:$A,0)),"")</f>
        <v>-5962948.1200000001</v>
      </c>
      <c r="N70" s="206">
        <f t="shared" si="21"/>
        <v>0</v>
      </c>
      <c r="O70" s="206">
        <f t="shared" si="22"/>
        <v>1</v>
      </c>
      <c r="P70" s="206">
        <f t="shared" si="23"/>
        <v>0</v>
      </c>
      <c r="Q70" s="211">
        <f t="shared" si="24"/>
        <v>820.2</v>
      </c>
      <c r="R70" s="206">
        <f t="shared" si="25"/>
        <v>1</v>
      </c>
      <c r="S70" s="212">
        <f>IFERROR(INDEX(Raw_DATA!J:J,MATCH(Risk7_PlusY67!$D70,Raw_DATA!$A:$A,0)),"")</f>
        <v>107539940.02</v>
      </c>
      <c r="T70" s="213">
        <f>IFERROR(INDEX(Raw_DATA!K:K,MATCH(Risk7_PlusY67!$D70,Raw_DATA!$A:$A,0)),"")</f>
        <v>82900142.400000006</v>
      </c>
      <c r="U70" s="214">
        <f t="shared" si="26"/>
        <v>1</v>
      </c>
      <c r="V70" s="214">
        <f t="shared" si="27"/>
        <v>1</v>
      </c>
      <c r="W70" s="214">
        <f>IF(OR(AND((K70&lt;0.8),(AJ70&gt;180)),AND((K70&lt;0.8),(AJ70&lt;10)),AND((K70&gt;=0.8),(AJ70&lt;10)),AND((K70&gt;=0.8),(AJ70&gt;90))),0,1)</f>
        <v>1</v>
      </c>
      <c r="X70" s="214">
        <f t="shared" si="28"/>
        <v>0</v>
      </c>
      <c r="Y70" s="214">
        <f t="shared" si="29"/>
        <v>1</v>
      </c>
      <c r="Z70" s="214">
        <f t="shared" si="30"/>
        <v>1</v>
      </c>
      <c r="AA70" s="214">
        <f t="shared" si="31"/>
        <v>1</v>
      </c>
      <c r="AB70" s="215" t="str">
        <f t="shared" si="32"/>
        <v>A-</v>
      </c>
      <c r="AC70" s="215" t="str">
        <f t="shared" si="33"/>
        <v>1A-</v>
      </c>
      <c r="AD70" s="216"/>
      <c r="AE70" s="216"/>
      <c r="AF70" s="434">
        <f>IFERROR(INDEX(Raw_DATA!L:L,MATCH(Risk7_PlusY67!$D70,Raw_DATA!$A:$A,0)),"")</f>
        <v>7.36</v>
      </c>
      <c r="AG70" s="434">
        <f>IFERROR(INDEX(AVGGroup!$D$5:$D$21,MATCH(Risk7_PlusY67!$H70,AVGGroup!$C$5:$C$21,0)),"")</f>
        <v>3.6</v>
      </c>
      <c r="AH70" s="434">
        <f>IFERROR(INDEX(Raw_DATA!M:M,MATCH(Risk7_PlusY67!$D70,Raw_DATA!$A:$A,0)),"")</f>
        <v>-0.47</v>
      </c>
      <c r="AI70" s="435">
        <f>IFERROR(INDEX(AVGGroup!$F$5:$F$21,MATCH(Risk7_PlusY67!$H70,AVGGroup!$C$5:$C$21,0)),"")</f>
        <v>-2.23</v>
      </c>
      <c r="AJ70" s="401">
        <f>IFERROR(INDEX(Raw_DATA!N:N,MATCH(Risk7_PlusY67!$D70,Raw_DATA!$A:$A,0)),"")</f>
        <v>49</v>
      </c>
      <c r="AK70" s="401">
        <f>IFERROR(INDEX(Raw_DATA!O:O,MATCH(Risk7_PlusY67!$D70,Raw_DATA!$A:$A,0)),"")</f>
        <v>104</v>
      </c>
      <c r="AL70" s="401">
        <f>IFERROR(INDEX(Raw_DATA!P:P,MATCH(Risk7_PlusY67!$D70,Raw_DATA!$A:$A,0)),"")</f>
        <v>31</v>
      </c>
      <c r="AM70" s="401">
        <f>IFERROR(INDEX(Raw_DATA!Q:Q,MATCH(Risk7_PlusY67!$D70,Raw_DATA!$A:$A,0)),"")</f>
        <v>28</v>
      </c>
      <c r="AN70" s="401">
        <f>IFERROR(INDEX(Raw_DATA!R:R,MATCH(Risk7_PlusY67!$D70,Raw_DATA!$A:$A,0)),"")</f>
        <v>36</v>
      </c>
      <c r="AO70" s="407"/>
      <c r="AP70" s="411" t="b">
        <f>AB70=AY70</f>
        <v>1</v>
      </c>
      <c r="AQ70" s="340">
        <f t="shared" si="34"/>
        <v>1</v>
      </c>
      <c r="AR70" s="123">
        <f t="shared" si="35"/>
        <v>1</v>
      </c>
      <c r="AS70" s="123">
        <f t="shared" si="36"/>
        <v>1</v>
      </c>
      <c r="AT70" s="123">
        <f>IF(OR(AND((K70&lt;0.8),(BE70&gt;180)),AND((K70&lt;0.8),(BE70&lt;10)),AND((K70&gt;=0.8),(BE70&lt;10)),AND((K70&gt;=0.8),(BE70&gt;90))),0,1)</f>
        <v>1</v>
      </c>
      <c r="AU70" s="123">
        <f t="shared" si="37"/>
        <v>0</v>
      </c>
      <c r="AV70" s="123">
        <f t="shared" si="38"/>
        <v>1</v>
      </c>
      <c r="AW70" s="123">
        <f t="shared" si="39"/>
        <v>1</v>
      </c>
      <c r="AX70" s="123">
        <f t="shared" si="40"/>
        <v>1</v>
      </c>
      <c r="AY70" s="416" t="str">
        <f t="shared" si="41"/>
        <v>A-</v>
      </c>
      <c r="AZ70" s="416" t="str">
        <f>R70&amp;AY70</f>
        <v>1A-</v>
      </c>
      <c r="BA70" s="417">
        <f>IFERROR(INDEX(Raw_DATA!L:L,MATCH(Risk7_PlusY67!$D70,Raw_DATA!$A:$A,0)),"")</f>
        <v>7.36</v>
      </c>
      <c r="BB70" s="417">
        <f>IFERROR(INDEX(AVGGroup!$H$5:$H$21,MATCH(Risk7_PlusY67!$BJ70,AVGGroup!$C$5:$C$21,0)),"")</f>
        <v>3.6</v>
      </c>
      <c r="BC70" s="417">
        <f>IFERROR(INDEX(Raw_DATA!M:M,MATCH(Risk7_PlusY67!$D70,Raw_DATA!$A:$A,0)),"")</f>
        <v>-0.47</v>
      </c>
      <c r="BD70" s="418">
        <f>IFERROR(INDEX(AVGGroup!$J$5:$J$21,MATCH(Risk7_PlusY67!$BJ70,AVGGroup!$C$5:$C$21,0)),"")</f>
        <v>-2.23</v>
      </c>
      <c r="BE70" s="407">
        <f>IFERROR(INDEX(Raw_DATA!N:N,MATCH(Risk7_PlusY67!$D70,Raw_DATA!$A:$A,0)),"")</f>
        <v>49</v>
      </c>
      <c r="BF70" s="407">
        <f>IFERROR(INDEX(Raw_DATA!O:O,MATCH(Risk7_PlusY67!$D70,Raw_DATA!$A:$A,0)),"")</f>
        <v>104</v>
      </c>
      <c r="BG70" s="407">
        <f>IFERROR(INDEX(Raw_DATA!P:P,MATCH(Risk7_PlusY67!$D70,Raw_DATA!$A:$A,0)),"")</f>
        <v>31</v>
      </c>
      <c r="BH70" s="407">
        <f>IFERROR(INDEX(Raw_DATA!Q:Q,MATCH(Risk7_PlusY67!$D70,Raw_DATA!$A:$A,0)),"")</f>
        <v>28</v>
      </c>
      <c r="BI70" s="407">
        <f>IFERROR(INDEX(Raw_DATA!R:R,MATCH(Risk7_PlusY67!$D70,Raw_DATA!$A:$A,0)),"")</f>
        <v>36</v>
      </c>
      <c r="BJ70" s="124" t="str">
        <f>INDEX('Org2567'!$BM:$BM,MATCH(Risk7_PlusY67!D70,'Org2567'!$D:$D,0))</f>
        <v>รพท.S B&gt;400</v>
      </c>
    </row>
    <row r="71" spans="1:62" x14ac:dyDescent="0.7">
      <c r="A71" s="206">
        <f>IF(ISBLANK(D71),"",COUNTA($D$3:D71))</f>
        <v>69</v>
      </c>
      <c r="B71" s="207">
        <f>IFERROR(INDEX(ID!$E:$E,MATCH(Risk7_PlusY67!$D71,ID!$A:$A,0)),"")</f>
        <v>1</v>
      </c>
      <c r="C71" s="207" t="str">
        <f>IFERROR(INDEX(ID!$I:$I,MATCH(Risk7_PlusY67!$D71,ID!$A:$A,0)),"")</f>
        <v>แพร่</v>
      </c>
      <c r="D71" s="295" t="s">
        <v>88</v>
      </c>
      <c r="E71" s="207" t="str">
        <f>IFERROR(INDEX(ID!$C:$C,MATCH(Risk7_PlusY67!$D71,ID!$A:$A,0)),"")</f>
        <v>ร้องกวาง,รพช.</v>
      </c>
      <c r="F71" s="207" t="str">
        <f>IFERROR(INDEX(ID!$G:$G,MATCH(Risk7_PlusY67!$D71,ID!$A:$A,0)),"")</f>
        <v>รพช.</v>
      </c>
      <c r="G71" s="206">
        <f>IFERROR(INDEX(ID!$J:$J,MATCH(Risk7_PlusY67!$D71,ID!$A:$A,0)),"")</f>
        <v>41</v>
      </c>
      <c r="H71" s="208" t="str">
        <f>IFERROR(INDEX(ID!$P:$P,MATCH(Risk7_PlusY67!$D71,ID!$A:$A,0)),"")</f>
        <v>รพช.F2 P30,000-60,000</v>
      </c>
      <c r="I71" s="209">
        <f>IFERROR(INDEX(Raw_DATA!E:E,MATCH(Risk7_PlusY67!$D71,Raw_DATA!$A:$A,0)),"")</f>
        <v>1.82</v>
      </c>
      <c r="J71" s="209">
        <f>IFERROR(INDEX(Raw_DATA!F:F,MATCH(Risk7_PlusY67!$D71,Raw_DATA!$A:$A,0)),"")</f>
        <v>1.65</v>
      </c>
      <c r="K71" s="209">
        <f>IFERROR(INDEX(Raw_DATA!G:G,MATCH(Risk7_PlusY67!$D71,Raw_DATA!$A:$A,0)),"")</f>
        <v>0.92</v>
      </c>
      <c r="L71" s="209">
        <f>IFERROR(INDEX(Raw_DATA!H:H,MATCH(Risk7_PlusY67!$D71,Raw_DATA!$A:$A,0)),"")</f>
        <v>11741006.1</v>
      </c>
      <c r="M71" s="210">
        <f>IFERROR(INDEX(Raw_DATA!I:I,MATCH(Risk7_PlusY67!$D71,Raw_DATA!$A:$A,0)),"")</f>
        <v>-20108066.27</v>
      </c>
      <c r="N71" s="206">
        <f t="shared" si="21"/>
        <v>0</v>
      </c>
      <c r="O71" s="206">
        <f t="shared" si="22"/>
        <v>1</v>
      </c>
      <c r="P71" s="206">
        <f t="shared" si="23"/>
        <v>0</v>
      </c>
      <c r="Q71" s="211">
        <f t="shared" si="24"/>
        <v>7</v>
      </c>
      <c r="R71" s="206">
        <f t="shared" si="25"/>
        <v>1</v>
      </c>
      <c r="S71" s="212">
        <f>IFERROR(INDEX(Raw_DATA!J:J,MATCH(Risk7_PlusY67!$D71,Raw_DATA!$A:$A,0)),"")</f>
        <v>-12938209.529999999</v>
      </c>
      <c r="T71" s="213">
        <f>IFERROR(INDEX(Raw_DATA!K:K,MATCH(Risk7_PlusY67!$D71,Raw_DATA!$A:$A,0)),"")</f>
        <v>-1131247.58</v>
      </c>
      <c r="U71" s="214">
        <f t="shared" si="26"/>
        <v>0</v>
      </c>
      <c r="V71" s="214">
        <f t="shared" si="27"/>
        <v>0</v>
      </c>
      <c r="W71" s="214">
        <f>IF(OR(AND((K71&lt;0.8),(AJ71&gt;180)),AND((K71&lt;0.8),(AJ71&lt;10)),AND((K71&gt;=0.8),(AJ71&lt;10)),AND((K71&gt;=0.8),(AJ71&gt;90))),0,1)</f>
        <v>1</v>
      </c>
      <c r="X71" s="214">
        <f t="shared" si="28"/>
        <v>1</v>
      </c>
      <c r="Y71" s="214">
        <f t="shared" si="29"/>
        <v>1</v>
      </c>
      <c r="Z71" s="214">
        <f t="shared" si="30"/>
        <v>1</v>
      </c>
      <c r="AA71" s="214">
        <f t="shared" si="31"/>
        <v>1</v>
      </c>
      <c r="AB71" s="215" t="str">
        <f t="shared" si="32"/>
        <v>B</v>
      </c>
      <c r="AC71" s="215" t="str">
        <f t="shared" si="33"/>
        <v>1B</v>
      </c>
      <c r="AD71" s="216"/>
      <c r="AE71" s="216"/>
      <c r="AF71" s="434">
        <f>IFERROR(INDEX(Raw_DATA!L:L,MATCH(Risk7_PlusY67!$D71,Raw_DATA!$A:$A,0)),"")</f>
        <v>-8.61</v>
      </c>
      <c r="AG71" s="434">
        <f>IFERROR(INDEX(AVGGroup!$D$5:$D$21,MATCH(Risk7_PlusY67!$H71,AVGGroup!$C$5:$C$21,0)),"")</f>
        <v>-4.37</v>
      </c>
      <c r="AH71" s="434">
        <f>IFERROR(INDEX(Raw_DATA!M:M,MATCH(Risk7_PlusY67!$D71,Raw_DATA!$A:$A,0)),"")</f>
        <v>-25</v>
      </c>
      <c r="AI71" s="435">
        <f>IFERROR(INDEX(AVGGroup!$F$5:$F$21,MATCH(Risk7_PlusY67!$H71,AVGGroup!$C$5:$C$21,0)),"")</f>
        <v>-9.19</v>
      </c>
      <c r="AJ71" s="401">
        <f>IFERROR(INDEX(Raw_DATA!N:N,MATCH(Risk7_PlusY67!$D71,Raw_DATA!$A:$A,0)),"")</f>
        <v>69</v>
      </c>
      <c r="AK71" s="401">
        <f>IFERROR(INDEX(Raw_DATA!O:O,MATCH(Risk7_PlusY67!$D71,Raw_DATA!$A:$A,0)),"")</f>
        <v>46</v>
      </c>
      <c r="AL71" s="401">
        <f>IFERROR(INDEX(Raw_DATA!P:P,MATCH(Risk7_PlusY67!$D71,Raw_DATA!$A:$A,0)),"")</f>
        <v>39</v>
      </c>
      <c r="AM71" s="401">
        <f>IFERROR(INDEX(Raw_DATA!Q:Q,MATCH(Risk7_PlusY67!$D71,Raw_DATA!$A:$A,0)),"")</f>
        <v>53</v>
      </c>
      <c r="AN71" s="401">
        <f>IFERROR(INDEX(Raw_DATA!R:R,MATCH(Risk7_PlusY67!$D71,Raw_DATA!$A:$A,0)),"")</f>
        <v>39</v>
      </c>
      <c r="AO71" s="407"/>
      <c r="AP71" s="411" t="b">
        <f>AB71=AY71</f>
        <v>1</v>
      </c>
      <c r="AQ71" s="340">
        <f t="shared" si="34"/>
        <v>1</v>
      </c>
      <c r="AR71" s="123">
        <f t="shared" si="35"/>
        <v>0</v>
      </c>
      <c r="AS71" s="123">
        <f t="shared" si="36"/>
        <v>0</v>
      </c>
      <c r="AT71" s="123">
        <f>IF(OR(AND((K71&lt;0.8),(BE71&gt;180)),AND((K71&lt;0.8),(BE71&lt;10)),AND((K71&gt;=0.8),(BE71&lt;10)),AND((K71&gt;=0.8),(BE71&gt;90))),0,1)</f>
        <v>1</v>
      </c>
      <c r="AU71" s="123">
        <f t="shared" si="37"/>
        <v>1</v>
      </c>
      <c r="AV71" s="123">
        <f t="shared" si="38"/>
        <v>1</v>
      </c>
      <c r="AW71" s="123">
        <f t="shared" si="39"/>
        <v>1</v>
      </c>
      <c r="AX71" s="123">
        <f t="shared" si="40"/>
        <v>1</v>
      </c>
      <c r="AY71" s="416" t="str">
        <f t="shared" si="41"/>
        <v>B</v>
      </c>
      <c r="AZ71" s="416" t="str">
        <f>R71&amp;AY71</f>
        <v>1B</v>
      </c>
      <c r="BA71" s="417">
        <f>IFERROR(INDEX(Raw_DATA!L:L,MATCH(Risk7_PlusY67!$D71,Raw_DATA!$A:$A,0)),"")</f>
        <v>-8.61</v>
      </c>
      <c r="BB71" s="417">
        <f>IFERROR(INDEX(AVGGroup!$H$5:$H$21,MATCH(Risk7_PlusY67!$BJ71,AVGGroup!$C$5:$C$21,0)),"")</f>
        <v>-3.95</v>
      </c>
      <c r="BC71" s="417">
        <f>IFERROR(INDEX(Raw_DATA!M:M,MATCH(Risk7_PlusY67!$D71,Raw_DATA!$A:$A,0)),"")</f>
        <v>-25</v>
      </c>
      <c r="BD71" s="418">
        <f>IFERROR(INDEX(AVGGroup!$J$5:$J$21,MATCH(Risk7_PlusY67!$BJ71,AVGGroup!$C$5:$C$21,0)),"")</f>
        <v>-8.8800000000000008</v>
      </c>
      <c r="BE71" s="407">
        <f>IFERROR(INDEX(Raw_DATA!N:N,MATCH(Risk7_PlusY67!$D71,Raw_DATA!$A:$A,0)),"")</f>
        <v>69</v>
      </c>
      <c r="BF71" s="407">
        <f>IFERROR(INDEX(Raw_DATA!O:O,MATCH(Risk7_PlusY67!$D71,Raw_DATA!$A:$A,0)),"")</f>
        <v>46</v>
      </c>
      <c r="BG71" s="407">
        <f>IFERROR(INDEX(Raw_DATA!P:P,MATCH(Risk7_PlusY67!$D71,Raw_DATA!$A:$A,0)),"")</f>
        <v>39</v>
      </c>
      <c r="BH71" s="407">
        <f>IFERROR(INDEX(Raw_DATA!Q:Q,MATCH(Risk7_PlusY67!$D71,Raw_DATA!$A:$A,0)),"")</f>
        <v>53</v>
      </c>
      <c r="BI71" s="407">
        <f>IFERROR(INDEX(Raw_DATA!R:R,MATCH(Risk7_PlusY67!$D71,Raw_DATA!$A:$A,0)),"")</f>
        <v>39</v>
      </c>
      <c r="BJ71" s="124" t="str">
        <f>INDEX('Org2567'!$BM:$BM,MATCH(Risk7_PlusY67!D71,'Org2567'!$D:$D,0))</f>
        <v>รพช.F2 P30,000-60,000</v>
      </c>
    </row>
    <row r="72" spans="1:62" x14ac:dyDescent="0.7">
      <c r="A72" s="206">
        <f>IF(ISBLANK(D72),"",COUNTA($D$3:D72))</f>
        <v>70</v>
      </c>
      <c r="B72" s="207">
        <f>IFERROR(INDEX(ID!$E:$E,MATCH(Risk7_PlusY67!$D72,ID!$A:$A,0)),"")</f>
        <v>1</v>
      </c>
      <c r="C72" s="207" t="str">
        <f>IFERROR(INDEX(ID!$I:$I,MATCH(Risk7_PlusY67!$D72,ID!$A:$A,0)),"")</f>
        <v>แพร่</v>
      </c>
      <c r="D72" s="295" t="s">
        <v>89</v>
      </c>
      <c r="E72" s="207" t="str">
        <f>IFERROR(INDEX(ID!$C:$C,MATCH(Risk7_PlusY67!$D72,ID!$A:$A,0)),"")</f>
        <v>ลอง,รพช.</v>
      </c>
      <c r="F72" s="207" t="str">
        <f>IFERROR(INDEX(ID!$G:$G,MATCH(Risk7_PlusY67!$D72,ID!$A:$A,0)),"")</f>
        <v>รพช.</v>
      </c>
      <c r="G72" s="206">
        <f>IFERROR(INDEX(ID!$J:$J,MATCH(Risk7_PlusY67!$D72,ID!$A:$A,0)),"")</f>
        <v>39</v>
      </c>
      <c r="H72" s="208" t="str">
        <f>IFERROR(INDEX(ID!$P:$P,MATCH(Risk7_PlusY67!$D72,ID!$A:$A,0)),"")</f>
        <v>รพช.F2 P30,000-60,000</v>
      </c>
      <c r="I72" s="209">
        <f>IFERROR(INDEX(Raw_DATA!E:E,MATCH(Risk7_PlusY67!$D72,Raw_DATA!$A:$A,0)),"")</f>
        <v>1.24</v>
      </c>
      <c r="J72" s="209">
        <f>IFERROR(INDEX(Raw_DATA!F:F,MATCH(Risk7_PlusY67!$D72,Raw_DATA!$A:$A,0)),"")</f>
        <v>1.0900000000000001</v>
      </c>
      <c r="K72" s="209">
        <f>IFERROR(INDEX(Raw_DATA!G:G,MATCH(Risk7_PlusY67!$D72,Raw_DATA!$A:$A,0)),"")</f>
        <v>0.42</v>
      </c>
      <c r="L72" s="209">
        <f>IFERROR(INDEX(Raw_DATA!H:H,MATCH(Risk7_PlusY67!$D72,Raw_DATA!$A:$A,0)),"")</f>
        <v>4053958.29</v>
      </c>
      <c r="M72" s="210">
        <f>IFERROR(INDEX(Raw_DATA!I:I,MATCH(Risk7_PlusY67!$D72,Raw_DATA!$A:$A,0)),"")</f>
        <v>-5186872.16</v>
      </c>
      <c r="N72" s="206">
        <f t="shared" si="21"/>
        <v>2</v>
      </c>
      <c r="O72" s="206">
        <f t="shared" si="22"/>
        <v>1</v>
      </c>
      <c r="P72" s="206">
        <f t="shared" si="23"/>
        <v>0</v>
      </c>
      <c r="Q72" s="211">
        <f t="shared" si="24"/>
        <v>9.3000000000000007</v>
      </c>
      <c r="R72" s="206">
        <f t="shared" si="25"/>
        <v>3</v>
      </c>
      <c r="S72" s="212">
        <f>IFERROR(INDEX(Raw_DATA!J:J,MATCH(Risk7_PlusY67!$D72,Raw_DATA!$A:$A,0)),"")</f>
        <v>-4414353.82</v>
      </c>
      <c r="T72" s="213">
        <f>IFERROR(INDEX(Raw_DATA!K:K,MATCH(Risk7_PlusY67!$D72,Raw_DATA!$A:$A,0)),"")</f>
        <v>-10060350.25</v>
      </c>
      <c r="U72" s="214">
        <f t="shared" si="26"/>
        <v>1</v>
      </c>
      <c r="V72" s="214">
        <f t="shared" si="27"/>
        <v>1</v>
      </c>
      <c r="W72" s="214">
        <f>IF(OR(AND((K72&lt;0.8),(AJ72&gt;180)),AND((K72&lt;0.8),(AJ72&lt;10)),AND((K72&gt;=0.8),(AJ72&lt;10)),AND((K72&gt;=0.8),(AJ72&gt;90))),0,1)</f>
        <v>1</v>
      </c>
      <c r="X72" s="214">
        <f t="shared" si="28"/>
        <v>1</v>
      </c>
      <c r="Y72" s="214">
        <f t="shared" si="29"/>
        <v>1</v>
      </c>
      <c r="Z72" s="214">
        <f t="shared" si="30"/>
        <v>1</v>
      </c>
      <c r="AA72" s="214">
        <f t="shared" si="31"/>
        <v>1</v>
      </c>
      <c r="AB72" s="215" t="str">
        <f t="shared" si="32"/>
        <v>A</v>
      </c>
      <c r="AC72" s="215" t="str">
        <f t="shared" si="33"/>
        <v>3A</v>
      </c>
      <c r="AD72" s="216"/>
      <c r="AE72" s="216"/>
      <c r="AF72" s="434">
        <f>IFERROR(INDEX(Raw_DATA!L:L,MATCH(Risk7_PlusY67!$D72,Raw_DATA!$A:$A,0)),"")</f>
        <v>-3.64</v>
      </c>
      <c r="AG72" s="434">
        <f>IFERROR(INDEX(AVGGroup!$D$5:$D$21,MATCH(Risk7_PlusY67!$H72,AVGGroup!$C$5:$C$21,0)),"")</f>
        <v>-4.37</v>
      </c>
      <c r="AH72" s="434">
        <f>IFERROR(INDEX(Raw_DATA!M:M,MATCH(Risk7_PlusY67!$D72,Raw_DATA!$A:$A,0)),"")</f>
        <v>-8.32</v>
      </c>
      <c r="AI72" s="435">
        <f>IFERROR(INDEX(AVGGroup!$F$5:$F$21,MATCH(Risk7_PlusY67!$H72,AVGGroup!$C$5:$C$21,0)),"")</f>
        <v>-9.19</v>
      </c>
      <c r="AJ72" s="401">
        <f>IFERROR(INDEX(Raw_DATA!N:N,MATCH(Risk7_PlusY67!$D72,Raw_DATA!$A:$A,0)),"")</f>
        <v>113</v>
      </c>
      <c r="AK72" s="401">
        <f>IFERROR(INDEX(Raw_DATA!O:O,MATCH(Risk7_PlusY67!$D72,Raw_DATA!$A:$A,0)),"")</f>
        <v>37</v>
      </c>
      <c r="AL72" s="401">
        <f>IFERROR(INDEX(Raw_DATA!P:P,MATCH(Risk7_PlusY67!$D72,Raw_DATA!$A:$A,0)),"")</f>
        <v>60</v>
      </c>
      <c r="AM72" s="401">
        <f>IFERROR(INDEX(Raw_DATA!Q:Q,MATCH(Risk7_PlusY67!$D72,Raw_DATA!$A:$A,0)),"")</f>
        <v>66</v>
      </c>
      <c r="AN72" s="401">
        <f>IFERROR(INDEX(Raw_DATA!R:R,MATCH(Risk7_PlusY67!$D72,Raw_DATA!$A:$A,0)),"")</f>
        <v>43</v>
      </c>
      <c r="AO72" s="407"/>
      <c r="AP72" s="411" t="b">
        <f>AB72=AY72</f>
        <v>1</v>
      </c>
      <c r="AQ72" s="340">
        <f t="shared" si="34"/>
        <v>1</v>
      </c>
      <c r="AR72" s="123">
        <f t="shared" si="35"/>
        <v>1</v>
      </c>
      <c r="AS72" s="123">
        <f t="shared" si="36"/>
        <v>1</v>
      </c>
      <c r="AT72" s="123">
        <f>IF(OR(AND((K72&lt;0.8),(BE72&gt;180)),AND((K72&lt;0.8),(BE72&lt;10)),AND((K72&gt;=0.8),(BE72&lt;10)),AND((K72&gt;=0.8),(BE72&gt;90))),0,1)</f>
        <v>1</v>
      </c>
      <c r="AU72" s="123">
        <f t="shared" si="37"/>
        <v>1</v>
      </c>
      <c r="AV72" s="123">
        <f t="shared" si="38"/>
        <v>1</v>
      </c>
      <c r="AW72" s="123">
        <f t="shared" si="39"/>
        <v>1</v>
      </c>
      <c r="AX72" s="123">
        <f t="shared" si="40"/>
        <v>1</v>
      </c>
      <c r="AY72" s="416" t="str">
        <f t="shared" si="41"/>
        <v>A</v>
      </c>
      <c r="AZ72" s="416" t="str">
        <f>R72&amp;AY72</f>
        <v>3A</v>
      </c>
      <c r="BA72" s="417">
        <f>IFERROR(INDEX(Raw_DATA!L:L,MATCH(Risk7_PlusY67!$D72,Raw_DATA!$A:$A,0)),"")</f>
        <v>-3.64</v>
      </c>
      <c r="BB72" s="417">
        <f>IFERROR(INDEX(AVGGroup!$H$5:$H$21,MATCH(Risk7_PlusY67!$BJ72,AVGGroup!$C$5:$C$21,0)),"")</f>
        <v>-3.95</v>
      </c>
      <c r="BC72" s="417">
        <f>IFERROR(INDEX(Raw_DATA!M:M,MATCH(Risk7_PlusY67!$D72,Raw_DATA!$A:$A,0)),"")</f>
        <v>-8.32</v>
      </c>
      <c r="BD72" s="418">
        <f>IFERROR(INDEX(AVGGroup!$J$5:$J$21,MATCH(Risk7_PlusY67!$BJ72,AVGGroup!$C$5:$C$21,0)),"")</f>
        <v>-8.8800000000000008</v>
      </c>
      <c r="BE72" s="407">
        <f>IFERROR(INDEX(Raw_DATA!N:N,MATCH(Risk7_PlusY67!$D72,Raw_DATA!$A:$A,0)),"")</f>
        <v>113</v>
      </c>
      <c r="BF72" s="407">
        <f>IFERROR(INDEX(Raw_DATA!O:O,MATCH(Risk7_PlusY67!$D72,Raw_DATA!$A:$A,0)),"")</f>
        <v>37</v>
      </c>
      <c r="BG72" s="407">
        <f>IFERROR(INDEX(Raw_DATA!P:P,MATCH(Risk7_PlusY67!$D72,Raw_DATA!$A:$A,0)),"")</f>
        <v>60</v>
      </c>
      <c r="BH72" s="407">
        <f>IFERROR(INDEX(Raw_DATA!Q:Q,MATCH(Risk7_PlusY67!$D72,Raw_DATA!$A:$A,0)),"")</f>
        <v>66</v>
      </c>
      <c r="BI72" s="407">
        <f>IFERROR(INDEX(Raw_DATA!R:R,MATCH(Risk7_PlusY67!$D72,Raw_DATA!$A:$A,0)),"")</f>
        <v>43</v>
      </c>
      <c r="BJ72" s="124" t="str">
        <f>INDEX('Org2567'!$BM:$BM,MATCH(Risk7_PlusY67!D72,'Org2567'!$D:$D,0))</f>
        <v>รพช.F2 P30,000-60,000</v>
      </c>
    </row>
    <row r="73" spans="1:62" x14ac:dyDescent="0.7">
      <c r="A73" s="206">
        <f>IF(ISBLANK(D73),"",COUNTA($D$3:D73))</f>
        <v>71</v>
      </c>
      <c r="B73" s="207">
        <f>IFERROR(INDEX(ID!$E:$E,MATCH(Risk7_PlusY67!$D73,ID!$A:$A,0)),"")</f>
        <v>1</v>
      </c>
      <c r="C73" s="207" t="str">
        <f>IFERROR(INDEX(ID!$I:$I,MATCH(Risk7_PlusY67!$D73,ID!$A:$A,0)),"")</f>
        <v>แพร่</v>
      </c>
      <c r="D73" s="295" t="s">
        <v>90</v>
      </c>
      <c r="E73" s="207" t="str">
        <f>IFERROR(INDEX(ID!$C:$C,MATCH(Risk7_PlusY67!$D73,ID!$A:$A,0)),"")</f>
        <v>สูงเม่น,รพช.</v>
      </c>
      <c r="F73" s="207" t="str">
        <f>IFERROR(INDEX(ID!$G:$G,MATCH(Risk7_PlusY67!$D73,ID!$A:$A,0)),"")</f>
        <v>รพช.</v>
      </c>
      <c r="G73" s="206">
        <f>IFERROR(INDEX(ID!$J:$J,MATCH(Risk7_PlusY67!$D73,ID!$A:$A,0)),"")</f>
        <v>64</v>
      </c>
      <c r="H73" s="208" t="str">
        <f>IFERROR(INDEX(ID!$P:$P,MATCH(Risk7_PlusY67!$D73,ID!$A:$A,0)),"")</f>
        <v>รพช.F2 P30,000-60,000</v>
      </c>
      <c r="I73" s="209">
        <f>IFERROR(INDEX(Raw_DATA!E:E,MATCH(Risk7_PlusY67!$D73,Raw_DATA!$A:$A,0)),"")</f>
        <v>2.36</v>
      </c>
      <c r="J73" s="209">
        <f>IFERROR(INDEX(Raw_DATA!F:F,MATCH(Risk7_PlusY67!$D73,Raw_DATA!$A:$A,0)),"")</f>
        <v>2.1800000000000002</v>
      </c>
      <c r="K73" s="209">
        <f>IFERROR(INDEX(Raw_DATA!G:G,MATCH(Risk7_PlusY67!$D73,Raw_DATA!$A:$A,0)),"")</f>
        <v>1.68</v>
      </c>
      <c r="L73" s="209">
        <f>IFERROR(INDEX(Raw_DATA!H:H,MATCH(Risk7_PlusY67!$D73,Raw_DATA!$A:$A,0)),"")</f>
        <v>37694128.57</v>
      </c>
      <c r="M73" s="210">
        <f>IFERROR(INDEX(Raw_DATA!I:I,MATCH(Risk7_PlusY67!$D73,Raw_DATA!$A:$A,0)),"")</f>
        <v>-17575334.59</v>
      </c>
      <c r="N73" s="206">
        <f t="shared" si="21"/>
        <v>0</v>
      </c>
      <c r="O73" s="206">
        <f t="shared" si="22"/>
        <v>1</v>
      </c>
      <c r="P73" s="206">
        <f t="shared" si="23"/>
        <v>0</v>
      </c>
      <c r="Q73" s="211">
        <f t="shared" si="24"/>
        <v>25.7</v>
      </c>
      <c r="R73" s="206">
        <f t="shared" si="25"/>
        <v>1</v>
      </c>
      <c r="S73" s="212">
        <f>IFERROR(INDEX(Raw_DATA!J:J,MATCH(Risk7_PlusY67!$D73,Raw_DATA!$A:$A,0)),"")</f>
        <v>-4106103.93</v>
      </c>
      <c r="T73" s="213">
        <f>IFERROR(INDEX(Raw_DATA!K:K,MATCH(Risk7_PlusY67!$D73,Raw_DATA!$A:$A,0)),"")</f>
        <v>18899597.960000001</v>
      </c>
      <c r="U73" s="214">
        <f t="shared" si="26"/>
        <v>1</v>
      </c>
      <c r="V73" s="214">
        <f t="shared" si="27"/>
        <v>0</v>
      </c>
      <c r="W73" s="214">
        <f>IF(OR(AND((K73&lt;0.8),(AJ73&gt;180)),AND((K73&lt;0.8),(AJ73&lt;10)),AND((K73&gt;=0.8),(AJ73&lt;10)),AND((K73&gt;=0.8),(AJ73&gt;90))),0,1)</f>
        <v>0</v>
      </c>
      <c r="X73" s="214">
        <f t="shared" si="28"/>
        <v>1</v>
      </c>
      <c r="Y73" s="214">
        <f t="shared" si="29"/>
        <v>1</v>
      </c>
      <c r="Z73" s="214">
        <f t="shared" si="30"/>
        <v>1</v>
      </c>
      <c r="AA73" s="214">
        <f t="shared" si="31"/>
        <v>1</v>
      </c>
      <c r="AB73" s="215" t="str">
        <f t="shared" si="32"/>
        <v>B</v>
      </c>
      <c r="AC73" s="215" t="str">
        <f t="shared" si="33"/>
        <v>1B</v>
      </c>
      <c r="AD73" s="216"/>
      <c r="AE73" s="216"/>
      <c r="AF73" s="434">
        <f>IFERROR(INDEX(Raw_DATA!L:L,MATCH(Risk7_PlusY67!$D73,Raw_DATA!$A:$A,0)),"")</f>
        <v>-1.91</v>
      </c>
      <c r="AG73" s="434">
        <f>IFERROR(INDEX(AVGGroup!$D$5:$D$21,MATCH(Risk7_PlusY67!$H73,AVGGroup!$C$5:$C$21,0)),"")</f>
        <v>-4.37</v>
      </c>
      <c r="AH73" s="434">
        <f>IFERROR(INDEX(Raw_DATA!M:M,MATCH(Risk7_PlusY67!$D73,Raw_DATA!$A:$A,0)),"")</f>
        <v>-12.67</v>
      </c>
      <c r="AI73" s="435">
        <f>IFERROR(INDEX(AVGGroup!$F$5:$F$21,MATCH(Risk7_PlusY67!$H73,AVGGroup!$C$5:$C$21,0)),"")</f>
        <v>-9.19</v>
      </c>
      <c r="AJ73" s="401">
        <f>IFERROR(INDEX(Raw_DATA!N:N,MATCH(Risk7_PlusY67!$D73,Raw_DATA!$A:$A,0)),"")</f>
        <v>127</v>
      </c>
      <c r="AK73" s="401">
        <f>IFERROR(INDEX(Raw_DATA!O:O,MATCH(Risk7_PlusY67!$D73,Raw_DATA!$A:$A,0)),"")</f>
        <v>28</v>
      </c>
      <c r="AL73" s="401">
        <f>IFERROR(INDEX(Raw_DATA!P:P,MATCH(Risk7_PlusY67!$D73,Raw_DATA!$A:$A,0)),"")</f>
        <v>44</v>
      </c>
      <c r="AM73" s="401">
        <f>IFERROR(INDEX(Raw_DATA!Q:Q,MATCH(Risk7_PlusY67!$D73,Raw_DATA!$A:$A,0)),"")</f>
        <v>41</v>
      </c>
      <c r="AN73" s="401">
        <f>IFERROR(INDEX(Raw_DATA!R:R,MATCH(Risk7_PlusY67!$D73,Raw_DATA!$A:$A,0)),"")</f>
        <v>36</v>
      </c>
      <c r="AO73" s="407"/>
      <c r="AP73" s="411" t="b">
        <f>AB73=AY73</f>
        <v>1</v>
      </c>
      <c r="AQ73" s="340">
        <f t="shared" si="34"/>
        <v>1</v>
      </c>
      <c r="AR73" s="123">
        <f t="shared" si="35"/>
        <v>1</v>
      </c>
      <c r="AS73" s="123">
        <f t="shared" si="36"/>
        <v>0</v>
      </c>
      <c r="AT73" s="123">
        <f>IF(OR(AND((K73&lt;0.8),(BE73&gt;180)),AND((K73&lt;0.8),(BE73&lt;10)),AND((K73&gt;=0.8),(BE73&lt;10)),AND((K73&gt;=0.8),(BE73&gt;90))),0,1)</f>
        <v>0</v>
      </c>
      <c r="AU73" s="123">
        <f t="shared" si="37"/>
        <v>1</v>
      </c>
      <c r="AV73" s="123">
        <f t="shared" si="38"/>
        <v>1</v>
      </c>
      <c r="AW73" s="123">
        <f t="shared" si="39"/>
        <v>1</v>
      </c>
      <c r="AX73" s="123">
        <f t="shared" si="40"/>
        <v>1</v>
      </c>
      <c r="AY73" s="416" t="str">
        <f t="shared" si="41"/>
        <v>B</v>
      </c>
      <c r="AZ73" s="416" t="str">
        <f>R73&amp;AY73</f>
        <v>1B</v>
      </c>
      <c r="BA73" s="417">
        <f>IFERROR(INDEX(Raw_DATA!L:L,MATCH(Risk7_PlusY67!$D73,Raw_DATA!$A:$A,0)),"")</f>
        <v>-1.91</v>
      </c>
      <c r="BB73" s="417">
        <f>IFERROR(INDEX(AVGGroup!$H$5:$H$21,MATCH(Risk7_PlusY67!$BJ73,AVGGroup!$C$5:$C$21,0)),"")</f>
        <v>-3.95</v>
      </c>
      <c r="BC73" s="417">
        <f>IFERROR(INDEX(Raw_DATA!M:M,MATCH(Risk7_PlusY67!$D73,Raw_DATA!$A:$A,0)),"")</f>
        <v>-12.67</v>
      </c>
      <c r="BD73" s="418">
        <f>IFERROR(INDEX(AVGGroup!$J$5:$J$21,MATCH(Risk7_PlusY67!$BJ73,AVGGroup!$C$5:$C$21,0)),"")</f>
        <v>-8.8800000000000008</v>
      </c>
      <c r="BE73" s="407">
        <f>IFERROR(INDEX(Raw_DATA!N:N,MATCH(Risk7_PlusY67!$D73,Raw_DATA!$A:$A,0)),"")</f>
        <v>127</v>
      </c>
      <c r="BF73" s="407">
        <f>IFERROR(INDEX(Raw_DATA!O:O,MATCH(Risk7_PlusY67!$D73,Raw_DATA!$A:$A,0)),"")</f>
        <v>28</v>
      </c>
      <c r="BG73" s="407">
        <f>IFERROR(INDEX(Raw_DATA!P:P,MATCH(Risk7_PlusY67!$D73,Raw_DATA!$A:$A,0)),"")</f>
        <v>44</v>
      </c>
      <c r="BH73" s="407">
        <f>IFERROR(INDEX(Raw_DATA!Q:Q,MATCH(Risk7_PlusY67!$D73,Raw_DATA!$A:$A,0)),"")</f>
        <v>41</v>
      </c>
      <c r="BI73" s="407">
        <f>IFERROR(INDEX(Raw_DATA!R:R,MATCH(Risk7_PlusY67!$D73,Raw_DATA!$A:$A,0)),"")</f>
        <v>36</v>
      </c>
      <c r="BJ73" s="124" t="str">
        <f>INDEX('Org2567'!$BM:$BM,MATCH(Risk7_PlusY67!D73,'Org2567'!$D:$D,0))</f>
        <v>รพช.F2 P30,000-60,000</v>
      </c>
    </row>
    <row r="74" spans="1:62" x14ac:dyDescent="0.7">
      <c r="A74" s="206">
        <f>IF(ISBLANK(D74),"",COUNTA($D$3:D74))</f>
        <v>72</v>
      </c>
      <c r="B74" s="207">
        <f>IFERROR(INDEX(ID!$E:$E,MATCH(Risk7_PlusY67!$D74,ID!$A:$A,0)),"")</f>
        <v>1</v>
      </c>
      <c r="C74" s="207" t="str">
        <f>IFERROR(INDEX(ID!$I:$I,MATCH(Risk7_PlusY67!$D74,ID!$A:$A,0)),"")</f>
        <v>แพร่</v>
      </c>
      <c r="D74" s="295" t="s">
        <v>91</v>
      </c>
      <c r="E74" s="207" t="str">
        <f>IFERROR(INDEX(ID!$C:$C,MATCH(Risk7_PlusY67!$D74,ID!$A:$A,0)),"")</f>
        <v>สอง,รพช.</v>
      </c>
      <c r="F74" s="207" t="str">
        <f>IFERROR(INDEX(ID!$G:$G,MATCH(Risk7_PlusY67!$D74,ID!$A:$A,0)),"")</f>
        <v>รพช.</v>
      </c>
      <c r="G74" s="206">
        <f>IFERROR(INDEX(ID!$J:$J,MATCH(Risk7_PlusY67!$D74,ID!$A:$A,0)),"")</f>
        <v>55</v>
      </c>
      <c r="H74" s="208" t="str">
        <f>IFERROR(INDEX(ID!$P:$P,MATCH(Risk7_PlusY67!$D74,ID!$A:$A,0)),"")</f>
        <v>รพช.F2 P30,000-60,000</v>
      </c>
      <c r="I74" s="209">
        <f>IFERROR(INDEX(Raw_DATA!E:E,MATCH(Risk7_PlusY67!$D74,Raw_DATA!$A:$A,0)),"")</f>
        <v>3.95</v>
      </c>
      <c r="J74" s="209">
        <f>IFERROR(INDEX(Raw_DATA!F:F,MATCH(Risk7_PlusY67!$D74,Raw_DATA!$A:$A,0)),"")</f>
        <v>3.71</v>
      </c>
      <c r="K74" s="209">
        <f>IFERROR(INDEX(Raw_DATA!G:G,MATCH(Risk7_PlusY67!$D74,Raw_DATA!$A:$A,0)),"")</f>
        <v>2.56</v>
      </c>
      <c r="L74" s="209">
        <f>IFERROR(INDEX(Raw_DATA!H:H,MATCH(Risk7_PlusY67!$D74,Raw_DATA!$A:$A,0)),"")</f>
        <v>27307282.52</v>
      </c>
      <c r="M74" s="210">
        <f>IFERROR(INDEX(Raw_DATA!I:I,MATCH(Risk7_PlusY67!$D74,Raw_DATA!$A:$A,0)),"")</f>
        <v>3287638.79</v>
      </c>
      <c r="N74" s="206">
        <f t="shared" si="21"/>
        <v>0</v>
      </c>
      <c r="O74" s="206">
        <f t="shared" si="22"/>
        <v>0</v>
      </c>
      <c r="P74" s="206">
        <f t="shared" si="23"/>
        <v>0</v>
      </c>
      <c r="Q74" s="211" t="str">
        <f t="shared" si="24"/>
        <v/>
      </c>
      <c r="R74" s="206">
        <f t="shared" si="25"/>
        <v>0</v>
      </c>
      <c r="S74" s="212">
        <f>IFERROR(INDEX(Raw_DATA!J:J,MATCH(Risk7_PlusY67!$D74,Raw_DATA!$A:$A,0)),"")</f>
        <v>4915544.22</v>
      </c>
      <c r="T74" s="213">
        <f>IFERROR(INDEX(Raw_DATA!K:K,MATCH(Risk7_PlusY67!$D74,Raw_DATA!$A:$A,0)),"")</f>
        <v>14422810.369999999</v>
      </c>
      <c r="U74" s="214">
        <f t="shared" si="26"/>
        <v>1</v>
      </c>
      <c r="V74" s="214">
        <f t="shared" si="27"/>
        <v>1</v>
      </c>
      <c r="W74" s="214">
        <f>IF(OR(AND((K74&lt;0.8),(AJ74&gt;180)),AND((K74&lt;0.8),(AJ74&lt;10)),AND((K74&gt;=0.8),(AJ74&lt;10)),AND((K74&gt;=0.8),(AJ74&gt;90))),0,1)</f>
        <v>1</v>
      </c>
      <c r="X74" s="214">
        <f t="shared" si="28"/>
        <v>1</v>
      </c>
      <c r="Y74" s="214">
        <f t="shared" si="29"/>
        <v>1</v>
      </c>
      <c r="Z74" s="214">
        <f t="shared" si="30"/>
        <v>1</v>
      </c>
      <c r="AA74" s="214">
        <f t="shared" si="31"/>
        <v>1</v>
      </c>
      <c r="AB74" s="215" t="str">
        <f t="shared" si="32"/>
        <v>A</v>
      </c>
      <c r="AC74" s="215" t="str">
        <f t="shared" si="33"/>
        <v>0A</v>
      </c>
      <c r="AD74" s="216"/>
      <c r="AE74" s="216"/>
      <c r="AF74" s="434">
        <f>IFERROR(INDEX(Raw_DATA!L:L,MATCH(Risk7_PlusY67!$D74,Raw_DATA!$A:$A,0)),"")</f>
        <v>3.1</v>
      </c>
      <c r="AG74" s="434">
        <f>IFERROR(INDEX(AVGGroup!$D$5:$D$21,MATCH(Risk7_PlusY67!$H74,AVGGroup!$C$5:$C$21,0)),"")</f>
        <v>-4.37</v>
      </c>
      <c r="AH74" s="434">
        <f>IFERROR(INDEX(Raw_DATA!M:M,MATCH(Risk7_PlusY67!$D74,Raw_DATA!$A:$A,0)),"")</f>
        <v>4.84</v>
      </c>
      <c r="AI74" s="435">
        <f>IFERROR(INDEX(AVGGroup!$F$5:$F$21,MATCH(Risk7_PlusY67!$H74,AVGGroup!$C$5:$C$21,0)),"")</f>
        <v>-9.19</v>
      </c>
      <c r="AJ74" s="401">
        <f>IFERROR(INDEX(Raw_DATA!N:N,MATCH(Risk7_PlusY67!$D74,Raw_DATA!$A:$A,0)),"")</f>
        <v>87</v>
      </c>
      <c r="AK74" s="401">
        <f>IFERROR(INDEX(Raw_DATA!O:O,MATCH(Risk7_PlusY67!$D74,Raw_DATA!$A:$A,0)),"")</f>
        <v>34</v>
      </c>
      <c r="AL74" s="401">
        <f>IFERROR(INDEX(Raw_DATA!P:P,MATCH(Risk7_PlusY67!$D74,Raw_DATA!$A:$A,0)),"")</f>
        <v>27</v>
      </c>
      <c r="AM74" s="401">
        <f>IFERROR(INDEX(Raw_DATA!Q:Q,MATCH(Risk7_PlusY67!$D74,Raw_DATA!$A:$A,0)),"")</f>
        <v>29</v>
      </c>
      <c r="AN74" s="401">
        <f>IFERROR(INDEX(Raw_DATA!R:R,MATCH(Risk7_PlusY67!$D74,Raw_DATA!$A:$A,0)),"")</f>
        <v>26</v>
      </c>
      <c r="AO74" s="407"/>
      <c r="AP74" s="411" t="b">
        <f>AB74=AY74</f>
        <v>1</v>
      </c>
      <c r="AQ74" s="340">
        <f t="shared" si="34"/>
        <v>0</v>
      </c>
      <c r="AR74" s="123">
        <f t="shared" si="35"/>
        <v>1</v>
      </c>
      <c r="AS74" s="123">
        <f t="shared" si="36"/>
        <v>1</v>
      </c>
      <c r="AT74" s="123">
        <f>IF(OR(AND((K74&lt;0.8),(BE74&gt;180)),AND((K74&lt;0.8),(BE74&lt;10)),AND((K74&gt;=0.8),(BE74&lt;10)),AND((K74&gt;=0.8),(BE74&gt;90))),0,1)</f>
        <v>1</v>
      </c>
      <c r="AU74" s="123">
        <f t="shared" si="37"/>
        <v>1</v>
      </c>
      <c r="AV74" s="123">
        <f t="shared" si="38"/>
        <v>1</v>
      </c>
      <c r="AW74" s="123">
        <f t="shared" si="39"/>
        <v>1</v>
      </c>
      <c r="AX74" s="123">
        <f t="shared" si="40"/>
        <v>1</v>
      </c>
      <c r="AY74" s="416" t="str">
        <f t="shared" si="41"/>
        <v>A</v>
      </c>
      <c r="AZ74" s="416" t="str">
        <f>R74&amp;AY74</f>
        <v>0A</v>
      </c>
      <c r="BA74" s="417">
        <f>IFERROR(INDEX(Raw_DATA!L:L,MATCH(Risk7_PlusY67!$D74,Raw_DATA!$A:$A,0)),"")</f>
        <v>3.1</v>
      </c>
      <c r="BB74" s="417">
        <f>IFERROR(INDEX(AVGGroup!$H$5:$H$21,MATCH(Risk7_PlusY67!$BJ74,AVGGroup!$C$5:$C$21,0)),"")</f>
        <v>-3.95</v>
      </c>
      <c r="BC74" s="417">
        <f>IFERROR(INDEX(Raw_DATA!M:M,MATCH(Risk7_PlusY67!$D74,Raw_DATA!$A:$A,0)),"")</f>
        <v>4.84</v>
      </c>
      <c r="BD74" s="418">
        <f>IFERROR(INDEX(AVGGroup!$J$5:$J$21,MATCH(Risk7_PlusY67!$BJ74,AVGGroup!$C$5:$C$21,0)),"")</f>
        <v>-8.8800000000000008</v>
      </c>
      <c r="BE74" s="407">
        <f>IFERROR(INDEX(Raw_DATA!N:N,MATCH(Risk7_PlusY67!$D74,Raw_DATA!$A:$A,0)),"")</f>
        <v>87</v>
      </c>
      <c r="BF74" s="407">
        <f>IFERROR(INDEX(Raw_DATA!O:O,MATCH(Risk7_PlusY67!$D74,Raw_DATA!$A:$A,0)),"")</f>
        <v>34</v>
      </c>
      <c r="BG74" s="407">
        <f>IFERROR(INDEX(Raw_DATA!P:P,MATCH(Risk7_PlusY67!$D74,Raw_DATA!$A:$A,0)),"")</f>
        <v>27</v>
      </c>
      <c r="BH74" s="407">
        <f>IFERROR(INDEX(Raw_DATA!Q:Q,MATCH(Risk7_PlusY67!$D74,Raw_DATA!$A:$A,0)),"")</f>
        <v>29</v>
      </c>
      <c r="BI74" s="407">
        <f>IFERROR(INDEX(Raw_DATA!R:R,MATCH(Risk7_PlusY67!$D74,Raw_DATA!$A:$A,0)),"")</f>
        <v>26</v>
      </c>
      <c r="BJ74" s="124" t="str">
        <f>INDEX('Org2567'!$BM:$BM,MATCH(Risk7_PlusY67!D74,'Org2567'!$D:$D,0))</f>
        <v>รพช.F2 P30,000-60,000</v>
      </c>
    </row>
    <row r="75" spans="1:62" x14ac:dyDescent="0.7">
      <c r="A75" s="206">
        <f>IF(ISBLANK(D75),"",COUNTA($D$3:D75))</f>
        <v>73</v>
      </c>
      <c r="B75" s="207">
        <f>IFERROR(INDEX(ID!$E:$E,MATCH(Risk7_PlusY67!$D75,ID!$A:$A,0)),"")</f>
        <v>1</v>
      </c>
      <c r="C75" s="207" t="str">
        <f>IFERROR(INDEX(ID!$I:$I,MATCH(Risk7_PlusY67!$D75,ID!$A:$A,0)),"")</f>
        <v>แพร่</v>
      </c>
      <c r="D75" s="295" t="s">
        <v>92</v>
      </c>
      <c r="E75" s="207" t="str">
        <f>IFERROR(INDEX(ID!$C:$C,MATCH(Risk7_PlusY67!$D75,ID!$A:$A,0)),"")</f>
        <v>วังชิ้น,รพช.</v>
      </c>
      <c r="F75" s="207" t="str">
        <f>IFERROR(INDEX(ID!$G:$G,MATCH(Risk7_PlusY67!$D75,ID!$A:$A,0)),"")</f>
        <v>รพช.</v>
      </c>
      <c r="G75" s="206">
        <f>IFERROR(INDEX(ID!$J:$J,MATCH(Risk7_PlusY67!$D75,ID!$A:$A,0)),"")</f>
        <v>36</v>
      </c>
      <c r="H75" s="208" t="str">
        <f>IFERROR(INDEX(ID!$P:$P,MATCH(Risk7_PlusY67!$D75,ID!$A:$A,0)),"")</f>
        <v>รพช.F2 P30,000-60,000</v>
      </c>
      <c r="I75" s="209">
        <f>IFERROR(INDEX(Raw_DATA!E:E,MATCH(Risk7_PlusY67!$D75,Raw_DATA!$A:$A,0)),"")</f>
        <v>1.33</v>
      </c>
      <c r="J75" s="209">
        <f>IFERROR(INDEX(Raw_DATA!F:F,MATCH(Risk7_PlusY67!$D75,Raw_DATA!$A:$A,0)),"")</f>
        <v>1.1299999999999999</v>
      </c>
      <c r="K75" s="209">
        <f>IFERROR(INDEX(Raw_DATA!G:G,MATCH(Risk7_PlusY67!$D75,Raw_DATA!$A:$A,0)),"")</f>
        <v>0.79</v>
      </c>
      <c r="L75" s="209">
        <f>IFERROR(INDEX(Raw_DATA!H:H,MATCH(Risk7_PlusY67!$D75,Raw_DATA!$A:$A,0)),"")</f>
        <v>4193883.93</v>
      </c>
      <c r="M75" s="210">
        <f>IFERROR(INDEX(Raw_DATA!I:I,MATCH(Risk7_PlusY67!$D75,Raw_DATA!$A:$A,0)),"")</f>
        <v>-3365444.11</v>
      </c>
      <c r="N75" s="206">
        <f t="shared" si="21"/>
        <v>2</v>
      </c>
      <c r="O75" s="206">
        <f t="shared" si="22"/>
        <v>1</v>
      </c>
      <c r="P75" s="206">
        <f t="shared" si="23"/>
        <v>0</v>
      </c>
      <c r="Q75" s="211">
        <f t="shared" si="24"/>
        <v>14.9</v>
      </c>
      <c r="R75" s="206">
        <f t="shared" si="25"/>
        <v>3</v>
      </c>
      <c r="S75" s="212">
        <f>IFERROR(INDEX(Raw_DATA!J:J,MATCH(Risk7_PlusY67!$D75,Raw_DATA!$A:$A,0)),"")</f>
        <v>-2007701.27</v>
      </c>
      <c r="T75" s="213">
        <f>IFERROR(INDEX(Raw_DATA!K:K,MATCH(Risk7_PlusY67!$D75,Raw_DATA!$A:$A,0)),"")</f>
        <v>-2722777.86</v>
      </c>
      <c r="U75" s="214">
        <f t="shared" si="26"/>
        <v>1</v>
      </c>
      <c r="V75" s="214">
        <f t="shared" si="27"/>
        <v>0</v>
      </c>
      <c r="W75" s="214">
        <f>IF(OR(AND((K75&lt;0.8),(AJ75&gt;180)),AND((K75&lt;0.8),(AJ75&lt;10)),AND((K75&gt;=0.8),(AJ75&lt;10)),AND((K75&gt;=0.8),(AJ75&gt;90))),0,1)</f>
        <v>1</v>
      </c>
      <c r="X75" s="214">
        <f t="shared" si="28"/>
        <v>1</v>
      </c>
      <c r="Y75" s="214">
        <f t="shared" si="29"/>
        <v>1</v>
      </c>
      <c r="Z75" s="214">
        <f t="shared" si="30"/>
        <v>1</v>
      </c>
      <c r="AA75" s="214">
        <f t="shared" si="31"/>
        <v>1</v>
      </c>
      <c r="AB75" s="215" t="str">
        <f t="shared" si="32"/>
        <v>A-</v>
      </c>
      <c r="AC75" s="215" t="str">
        <f t="shared" si="33"/>
        <v>3A-</v>
      </c>
      <c r="AD75" s="216"/>
      <c r="AE75" s="216"/>
      <c r="AF75" s="434">
        <f>IFERROR(INDEX(Raw_DATA!L:L,MATCH(Risk7_PlusY67!$D75,Raw_DATA!$A:$A,0)),"")</f>
        <v>-1.75</v>
      </c>
      <c r="AG75" s="434">
        <f>IFERROR(INDEX(AVGGroup!$D$5:$D$21,MATCH(Risk7_PlusY67!$H75,AVGGroup!$C$5:$C$21,0)),"")</f>
        <v>-4.37</v>
      </c>
      <c r="AH75" s="434">
        <f>IFERROR(INDEX(Raw_DATA!M:M,MATCH(Risk7_PlusY67!$D75,Raw_DATA!$A:$A,0)),"")</f>
        <v>-9.23</v>
      </c>
      <c r="AI75" s="435">
        <f>IFERROR(INDEX(AVGGroup!$F$5:$F$21,MATCH(Risk7_PlusY67!$H75,AVGGroup!$C$5:$C$21,0)),"")</f>
        <v>-9.19</v>
      </c>
      <c r="AJ75" s="401">
        <f>IFERROR(INDEX(Raw_DATA!N:N,MATCH(Risk7_PlusY67!$D75,Raw_DATA!$A:$A,0)),"")</f>
        <v>121</v>
      </c>
      <c r="AK75" s="401">
        <f>IFERROR(INDEX(Raw_DATA!O:O,MATCH(Risk7_PlusY67!$D75,Raw_DATA!$A:$A,0)),"")</f>
        <v>26</v>
      </c>
      <c r="AL75" s="401">
        <f>IFERROR(INDEX(Raw_DATA!P:P,MATCH(Risk7_PlusY67!$D75,Raw_DATA!$A:$A,0)),"")</f>
        <v>48</v>
      </c>
      <c r="AM75" s="401">
        <f>IFERROR(INDEX(Raw_DATA!Q:Q,MATCH(Risk7_PlusY67!$D75,Raw_DATA!$A:$A,0)),"")</f>
        <v>67</v>
      </c>
      <c r="AN75" s="401">
        <f>IFERROR(INDEX(Raw_DATA!R:R,MATCH(Risk7_PlusY67!$D75,Raw_DATA!$A:$A,0)),"")</f>
        <v>53</v>
      </c>
      <c r="AO75" s="407"/>
      <c r="AP75" s="411" t="b">
        <f>AB75=AY75</f>
        <v>1</v>
      </c>
      <c r="AQ75" s="340">
        <f t="shared" si="34"/>
        <v>1</v>
      </c>
      <c r="AR75" s="123">
        <f t="shared" si="35"/>
        <v>1</v>
      </c>
      <c r="AS75" s="123">
        <f t="shared" si="36"/>
        <v>0</v>
      </c>
      <c r="AT75" s="123">
        <f>IF(OR(AND((K75&lt;0.8),(BE75&gt;180)),AND((K75&lt;0.8),(BE75&lt;10)),AND((K75&gt;=0.8),(BE75&lt;10)),AND((K75&gt;=0.8),(BE75&gt;90))),0,1)</f>
        <v>1</v>
      </c>
      <c r="AU75" s="123">
        <f t="shared" si="37"/>
        <v>1</v>
      </c>
      <c r="AV75" s="123">
        <f t="shared" si="38"/>
        <v>1</v>
      </c>
      <c r="AW75" s="123">
        <f t="shared" si="39"/>
        <v>1</v>
      </c>
      <c r="AX75" s="123">
        <f t="shared" si="40"/>
        <v>1</v>
      </c>
      <c r="AY75" s="416" t="str">
        <f t="shared" si="41"/>
        <v>A-</v>
      </c>
      <c r="AZ75" s="416" t="str">
        <f>R75&amp;AY75</f>
        <v>3A-</v>
      </c>
      <c r="BA75" s="417">
        <f>IFERROR(INDEX(Raw_DATA!L:L,MATCH(Risk7_PlusY67!$D75,Raw_DATA!$A:$A,0)),"")</f>
        <v>-1.75</v>
      </c>
      <c r="BB75" s="417">
        <f>IFERROR(INDEX(AVGGroup!$H$5:$H$21,MATCH(Risk7_PlusY67!$BJ75,AVGGroup!$C$5:$C$21,0)),"")</f>
        <v>-3.95</v>
      </c>
      <c r="BC75" s="417">
        <f>IFERROR(INDEX(Raw_DATA!M:M,MATCH(Risk7_PlusY67!$D75,Raw_DATA!$A:$A,0)),"")</f>
        <v>-9.23</v>
      </c>
      <c r="BD75" s="418">
        <f>IFERROR(INDEX(AVGGroup!$J$5:$J$21,MATCH(Risk7_PlusY67!$BJ75,AVGGroup!$C$5:$C$21,0)),"")</f>
        <v>-8.8800000000000008</v>
      </c>
      <c r="BE75" s="407">
        <f>IFERROR(INDEX(Raw_DATA!N:N,MATCH(Risk7_PlusY67!$D75,Raw_DATA!$A:$A,0)),"")</f>
        <v>121</v>
      </c>
      <c r="BF75" s="407">
        <f>IFERROR(INDEX(Raw_DATA!O:O,MATCH(Risk7_PlusY67!$D75,Raw_DATA!$A:$A,0)),"")</f>
        <v>26</v>
      </c>
      <c r="BG75" s="407">
        <f>IFERROR(INDEX(Raw_DATA!P:P,MATCH(Risk7_PlusY67!$D75,Raw_DATA!$A:$A,0)),"")</f>
        <v>48</v>
      </c>
      <c r="BH75" s="407">
        <f>IFERROR(INDEX(Raw_DATA!Q:Q,MATCH(Risk7_PlusY67!$D75,Raw_DATA!$A:$A,0)),"")</f>
        <v>67</v>
      </c>
      <c r="BI75" s="407">
        <f>IFERROR(INDEX(Raw_DATA!R:R,MATCH(Risk7_PlusY67!$D75,Raw_DATA!$A:$A,0)),"")</f>
        <v>53</v>
      </c>
      <c r="BJ75" s="124" t="str">
        <f>INDEX('Org2567'!$BM:$BM,MATCH(Risk7_PlusY67!D75,'Org2567'!$D:$D,0))</f>
        <v>รพช.F2 P30,000-60,000</v>
      </c>
    </row>
    <row r="76" spans="1:62" x14ac:dyDescent="0.7">
      <c r="A76" s="206">
        <f>IF(ISBLANK(D76),"",COUNTA($D$3:D76))</f>
        <v>74</v>
      </c>
      <c r="B76" s="207">
        <f>IFERROR(INDEX(ID!$E:$E,MATCH(Risk7_PlusY67!$D76,ID!$A:$A,0)),"")</f>
        <v>1</v>
      </c>
      <c r="C76" s="207" t="str">
        <f>IFERROR(INDEX(ID!$I:$I,MATCH(Risk7_PlusY67!$D76,ID!$A:$A,0)),"")</f>
        <v>แพร่</v>
      </c>
      <c r="D76" s="295" t="s">
        <v>93</v>
      </c>
      <c r="E76" s="207" t="str">
        <f>IFERROR(INDEX(ID!$C:$C,MATCH(Risk7_PlusY67!$D76,ID!$A:$A,0)),"")</f>
        <v>หนองม่วงไข่,รพช.</v>
      </c>
      <c r="F76" s="207" t="str">
        <f>IFERROR(INDEX(ID!$G:$G,MATCH(Risk7_PlusY67!$D76,ID!$A:$A,0)),"")</f>
        <v>รพช.</v>
      </c>
      <c r="G76" s="206">
        <f>IFERROR(INDEX(ID!$J:$J,MATCH(Risk7_PlusY67!$D76,ID!$A:$A,0)),"")</f>
        <v>32</v>
      </c>
      <c r="H76" s="208" t="str">
        <f>IFERROR(INDEX(ID!$P:$P,MATCH(Risk7_PlusY67!$D76,ID!$A:$A,0)),"")</f>
        <v>รพช.F2 P&lt;=30,000</v>
      </c>
      <c r="I76" s="209">
        <f>IFERROR(INDEX(Raw_DATA!E:E,MATCH(Risk7_PlusY67!$D76,Raw_DATA!$A:$A,0)),"")</f>
        <v>0.93</v>
      </c>
      <c r="J76" s="209">
        <f>IFERROR(INDEX(Raw_DATA!F:F,MATCH(Risk7_PlusY67!$D76,Raw_DATA!$A:$A,0)),"")</f>
        <v>0.87</v>
      </c>
      <c r="K76" s="209">
        <f>IFERROR(INDEX(Raw_DATA!G:G,MATCH(Risk7_PlusY67!$D76,Raw_DATA!$A:$A,0)),"")</f>
        <v>0.51</v>
      </c>
      <c r="L76" s="209">
        <f>IFERROR(INDEX(Raw_DATA!H:H,MATCH(Risk7_PlusY67!$D76,Raw_DATA!$A:$A,0)),"")</f>
        <v>-1060877.27</v>
      </c>
      <c r="M76" s="210">
        <f>IFERROR(INDEX(Raw_DATA!I:I,MATCH(Risk7_PlusY67!$D76,Raw_DATA!$A:$A,0)),"")</f>
        <v>-11991707.74</v>
      </c>
      <c r="N76" s="206">
        <f t="shared" si="21"/>
        <v>3</v>
      </c>
      <c r="O76" s="206">
        <f t="shared" si="22"/>
        <v>2</v>
      </c>
      <c r="P76" s="206">
        <f t="shared" si="23"/>
        <v>2</v>
      </c>
      <c r="Q76" s="211" t="str">
        <f t="shared" si="24"/>
        <v/>
      </c>
      <c r="R76" s="206">
        <f t="shared" si="25"/>
        <v>7</v>
      </c>
      <c r="S76" s="212">
        <f>IFERROR(INDEX(Raw_DATA!J:J,MATCH(Risk7_PlusY67!$D76,Raw_DATA!$A:$A,0)),"")</f>
        <v>-9107246.2400000002</v>
      </c>
      <c r="T76" s="213">
        <f>IFERROR(INDEX(Raw_DATA!K:K,MATCH(Risk7_PlusY67!$D76,Raw_DATA!$A:$A,0)),"")</f>
        <v>-7450046.7199999997</v>
      </c>
      <c r="U76" s="214">
        <f t="shared" si="26"/>
        <v>0</v>
      </c>
      <c r="V76" s="214">
        <f t="shared" si="27"/>
        <v>0</v>
      </c>
      <c r="W76" s="214">
        <f>IF(OR(AND((K76&lt;0.8),(AJ76&gt;180)),AND((K76&lt;0.8),(AJ76&lt;10)),AND((K76&gt;=0.8),(AJ76&lt;10)),AND((K76&gt;=0.8),(AJ76&gt;90))),0,1)</f>
        <v>1</v>
      </c>
      <c r="X76" s="214">
        <f t="shared" si="28"/>
        <v>1</v>
      </c>
      <c r="Y76" s="214">
        <f t="shared" si="29"/>
        <v>1</v>
      </c>
      <c r="Z76" s="214">
        <f t="shared" si="30"/>
        <v>1</v>
      </c>
      <c r="AA76" s="214">
        <f t="shared" si="31"/>
        <v>1</v>
      </c>
      <c r="AB76" s="215" t="str">
        <f t="shared" si="32"/>
        <v>B</v>
      </c>
      <c r="AC76" s="215" t="str">
        <f t="shared" si="33"/>
        <v>7B</v>
      </c>
      <c r="AD76" s="216"/>
      <c r="AE76" s="216"/>
      <c r="AF76" s="434">
        <f>IFERROR(INDEX(Raw_DATA!L:L,MATCH(Risk7_PlusY67!$D76,Raw_DATA!$A:$A,0)),"")</f>
        <v>-11.64</v>
      </c>
      <c r="AG76" s="434">
        <f>IFERROR(INDEX(AVGGroup!$D$5:$D$21,MATCH(Risk7_PlusY67!$H76,AVGGroup!$C$5:$C$21,0)),"")</f>
        <v>-3.55</v>
      </c>
      <c r="AH76" s="434">
        <f>IFERROR(INDEX(Raw_DATA!M:M,MATCH(Risk7_PlusY67!$D76,Raw_DATA!$A:$A,0)),"")</f>
        <v>-47.41</v>
      </c>
      <c r="AI76" s="435">
        <f>IFERROR(INDEX(AVGGroup!$F$5:$F$21,MATCH(Risk7_PlusY67!$H76,AVGGroup!$C$5:$C$21,0)),"")</f>
        <v>-10.199999999999999</v>
      </c>
      <c r="AJ76" s="401">
        <f>IFERROR(INDEX(Raw_DATA!N:N,MATCH(Risk7_PlusY67!$D76,Raw_DATA!$A:$A,0)),"")</f>
        <v>125</v>
      </c>
      <c r="AK76" s="401">
        <f>IFERROR(INDEX(Raw_DATA!O:O,MATCH(Risk7_PlusY67!$D76,Raw_DATA!$A:$A,0)),"")</f>
        <v>21</v>
      </c>
      <c r="AL76" s="401">
        <f>IFERROR(INDEX(Raw_DATA!P:P,MATCH(Risk7_PlusY67!$D76,Raw_DATA!$A:$A,0)),"")</f>
        <v>18</v>
      </c>
      <c r="AM76" s="401">
        <f>IFERROR(INDEX(Raw_DATA!Q:Q,MATCH(Risk7_PlusY67!$D76,Raw_DATA!$A:$A,0)),"")</f>
        <v>48</v>
      </c>
      <c r="AN76" s="401">
        <f>IFERROR(INDEX(Raw_DATA!R:R,MATCH(Risk7_PlusY67!$D76,Raw_DATA!$A:$A,0)),"")</f>
        <v>33</v>
      </c>
      <c r="AO76" s="407"/>
      <c r="AP76" s="411" t="b">
        <f>AB76=AY76</f>
        <v>1</v>
      </c>
      <c r="AQ76" s="340">
        <f t="shared" si="34"/>
        <v>1</v>
      </c>
      <c r="AR76" s="123">
        <f t="shared" si="35"/>
        <v>0</v>
      </c>
      <c r="AS76" s="123">
        <f t="shared" si="36"/>
        <v>0</v>
      </c>
      <c r="AT76" s="123">
        <f>IF(OR(AND((K76&lt;0.8),(BE76&gt;180)),AND((K76&lt;0.8),(BE76&lt;10)),AND((K76&gt;=0.8),(BE76&lt;10)),AND((K76&gt;=0.8),(BE76&gt;90))),0,1)</f>
        <v>1</v>
      </c>
      <c r="AU76" s="123">
        <f t="shared" si="37"/>
        <v>1</v>
      </c>
      <c r="AV76" s="123">
        <f t="shared" si="38"/>
        <v>1</v>
      </c>
      <c r="AW76" s="123">
        <f t="shared" si="39"/>
        <v>1</v>
      </c>
      <c r="AX76" s="123">
        <f t="shared" si="40"/>
        <v>1</v>
      </c>
      <c r="AY76" s="416" t="str">
        <f t="shared" si="41"/>
        <v>B</v>
      </c>
      <c r="AZ76" s="416" t="str">
        <f>R76&amp;AY76</f>
        <v>7B</v>
      </c>
      <c r="BA76" s="417">
        <f>IFERROR(INDEX(Raw_DATA!L:L,MATCH(Risk7_PlusY67!$D76,Raw_DATA!$A:$A,0)),"")</f>
        <v>-11.64</v>
      </c>
      <c r="BB76" s="417">
        <f>IFERROR(INDEX(AVGGroup!$H$5:$H$21,MATCH(Risk7_PlusY67!$BJ76,AVGGroup!$C$5:$C$21,0)),"")</f>
        <v>-3.54</v>
      </c>
      <c r="BC76" s="417">
        <f>IFERROR(INDEX(Raw_DATA!M:M,MATCH(Risk7_PlusY67!$D76,Raw_DATA!$A:$A,0)),"")</f>
        <v>-47.41</v>
      </c>
      <c r="BD76" s="418">
        <f>IFERROR(INDEX(AVGGroup!$J$5:$J$21,MATCH(Risk7_PlusY67!$BJ76,AVGGroup!$C$5:$C$21,0)),"")</f>
        <v>-10.199999999999999</v>
      </c>
      <c r="BE76" s="407">
        <f>IFERROR(INDEX(Raw_DATA!N:N,MATCH(Risk7_PlusY67!$D76,Raw_DATA!$A:$A,0)),"")</f>
        <v>125</v>
      </c>
      <c r="BF76" s="407">
        <f>IFERROR(INDEX(Raw_DATA!O:O,MATCH(Risk7_PlusY67!$D76,Raw_DATA!$A:$A,0)),"")</f>
        <v>21</v>
      </c>
      <c r="BG76" s="407">
        <f>IFERROR(INDEX(Raw_DATA!P:P,MATCH(Risk7_PlusY67!$D76,Raw_DATA!$A:$A,0)),"")</f>
        <v>18</v>
      </c>
      <c r="BH76" s="407">
        <f>IFERROR(INDEX(Raw_DATA!Q:Q,MATCH(Risk7_PlusY67!$D76,Raw_DATA!$A:$A,0)),"")</f>
        <v>48</v>
      </c>
      <c r="BI76" s="407">
        <f>IFERROR(INDEX(Raw_DATA!R:R,MATCH(Risk7_PlusY67!$D76,Raw_DATA!$A:$A,0)),"")</f>
        <v>33</v>
      </c>
      <c r="BJ76" s="124" t="str">
        <f>INDEX('Org2567'!$BM:$BM,MATCH(Risk7_PlusY67!D76,'Org2567'!$D:$D,0))</f>
        <v>รพช.F2 P&lt;=30,000</v>
      </c>
    </row>
    <row r="77" spans="1:62" x14ac:dyDescent="0.7">
      <c r="A77" s="206">
        <f>IF(ISBLANK(D77),"",COUNTA($D$3:D77))</f>
        <v>75</v>
      </c>
      <c r="B77" s="207">
        <f>IFERROR(INDEX(ID!$E:$E,MATCH(Risk7_PlusY67!$D77,ID!$A:$A,0)),"")</f>
        <v>1</v>
      </c>
      <c r="C77" s="207" t="str">
        <f>IFERROR(INDEX(ID!$I:$I,MATCH(Risk7_PlusY67!$D77,ID!$A:$A,0)),"")</f>
        <v>แพร่</v>
      </c>
      <c r="D77" s="295" t="s">
        <v>94</v>
      </c>
      <c r="E77" s="207" t="str">
        <f>IFERROR(INDEX(ID!$C:$C,MATCH(Risk7_PlusY67!$D77,ID!$A:$A,0)),"")</f>
        <v>สมเด็จพระยุพราชเด่นชัย,รพช.</v>
      </c>
      <c r="F77" s="207" t="str">
        <f>IFERROR(INDEX(ID!$G:$G,MATCH(Risk7_PlusY67!$D77,ID!$A:$A,0)),"")</f>
        <v>รพช.</v>
      </c>
      <c r="G77" s="206">
        <f>IFERROR(INDEX(ID!$J:$J,MATCH(Risk7_PlusY67!$D77,ID!$A:$A,0)),"")</f>
        <v>38</v>
      </c>
      <c r="H77" s="208" t="str">
        <f>IFERROR(INDEX(ID!$P:$P,MATCH(Risk7_PlusY67!$D77,ID!$A:$A,0)),"")</f>
        <v>รพช.F1 P&lt;=50,000</v>
      </c>
      <c r="I77" s="209">
        <f>IFERROR(INDEX(Raw_DATA!E:E,MATCH(Risk7_PlusY67!$D77,Raw_DATA!$A:$A,0)),"")</f>
        <v>1.47</v>
      </c>
      <c r="J77" s="209">
        <f>IFERROR(INDEX(Raw_DATA!F:F,MATCH(Risk7_PlusY67!$D77,Raw_DATA!$A:$A,0)),"")</f>
        <v>1.26</v>
      </c>
      <c r="K77" s="209">
        <f>IFERROR(INDEX(Raw_DATA!G:G,MATCH(Risk7_PlusY67!$D77,Raw_DATA!$A:$A,0)),"")</f>
        <v>0.69</v>
      </c>
      <c r="L77" s="209">
        <f>IFERROR(INDEX(Raw_DATA!H:H,MATCH(Risk7_PlusY67!$D77,Raw_DATA!$A:$A,0)),"")</f>
        <v>9329243.6600000001</v>
      </c>
      <c r="M77" s="210">
        <f>IFERROR(INDEX(Raw_DATA!I:I,MATCH(Risk7_PlusY67!$D77,Raw_DATA!$A:$A,0)),"")</f>
        <v>-7209834.5999999996</v>
      </c>
      <c r="N77" s="206">
        <f t="shared" si="21"/>
        <v>2</v>
      </c>
      <c r="O77" s="206">
        <f t="shared" si="22"/>
        <v>1</v>
      </c>
      <c r="P77" s="206">
        <f t="shared" si="23"/>
        <v>0</v>
      </c>
      <c r="Q77" s="211">
        <f t="shared" si="24"/>
        <v>15.5</v>
      </c>
      <c r="R77" s="206">
        <f t="shared" si="25"/>
        <v>3</v>
      </c>
      <c r="S77" s="212">
        <f>IFERROR(INDEX(Raw_DATA!J:J,MATCH(Risk7_PlusY67!$D77,Raw_DATA!$A:$A,0)),"")</f>
        <v>-3472913.55</v>
      </c>
      <c r="T77" s="213">
        <f>IFERROR(INDEX(Raw_DATA!K:K,MATCH(Risk7_PlusY67!$D77,Raw_DATA!$A:$A,0)),"")</f>
        <v>-6123998.3499999996</v>
      </c>
      <c r="U77" s="214">
        <f t="shared" si="26"/>
        <v>1</v>
      </c>
      <c r="V77" s="214">
        <f t="shared" si="27"/>
        <v>1</v>
      </c>
      <c r="W77" s="214">
        <f>IF(OR(AND((K77&lt;0.8),(AJ77&gt;180)),AND((K77&lt;0.8),(AJ77&lt;10)),AND((K77&gt;=0.8),(AJ77&lt;10)),AND((K77&gt;=0.8),(AJ77&gt;90))),0,1)</f>
        <v>1</v>
      </c>
      <c r="X77" s="214">
        <f t="shared" si="28"/>
        <v>1</v>
      </c>
      <c r="Y77" s="214">
        <f t="shared" si="29"/>
        <v>0</v>
      </c>
      <c r="Z77" s="214">
        <f t="shared" si="30"/>
        <v>1</v>
      </c>
      <c r="AA77" s="214">
        <f t="shared" si="31"/>
        <v>1</v>
      </c>
      <c r="AB77" s="215" t="str">
        <f t="shared" si="32"/>
        <v>A-</v>
      </c>
      <c r="AC77" s="215" t="str">
        <f t="shared" si="33"/>
        <v>3A-</v>
      </c>
      <c r="AD77" s="216"/>
      <c r="AE77" s="216"/>
      <c r="AF77" s="434">
        <f>IFERROR(INDEX(Raw_DATA!L:L,MATCH(Risk7_PlusY67!$D77,Raw_DATA!$A:$A,0)),"")</f>
        <v>-2.48</v>
      </c>
      <c r="AG77" s="434">
        <f>IFERROR(INDEX(AVGGroup!$D$5:$D$21,MATCH(Risk7_PlusY67!$H77,AVGGroup!$C$5:$C$21,0)),"")</f>
        <v>-3.15</v>
      </c>
      <c r="AH77" s="434">
        <f>IFERROR(INDEX(Raw_DATA!M:M,MATCH(Risk7_PlusY67!$D77,Raw_DATA!$A:$A,0)),"")</f>
        <v>-6.97</v>
      </c>
      <c r="AI77" s="435">
        <f>IFERROR(INDEX(AVGGroup!$F$5:$F$21,MATCH(Risk7_PlusY67!$H77,AVGGroup!$C$5:$C$21,0)),"")</f>
        <v>-7.1</v>
      </c>
      <c r="AJ77" s="401">
        <f>IFERROR(INDEX(Raw_DATA!N:N,MATCH(Risk7_PlusY67!$D77,Raw_DATA!$A:$A,0)),"")</f>
        <v>129</v>
      </c>
      <c r="AK77" s="401">
        <f>IFERROR(INDEX(Raw_DATA!O:O,MATCH(Risk7_PlusY67!$D77,Raw_DATA!$A:$A,0)),"")</f>
        <v>30</v>
      </c>
      <c r="AL77" s="401">
        <f>IFERROR(INDEX(Raw_DATA!P:P,MATCH(Risk7_PlusY67!$D77,Raw_DATA!$A:$A,0)),"")</f>
        <v>65</v>
      </c>
      <c r="AM77" s="401">
        <f>IFERROR(INDEX(Raw_DATA!Q:Q,MATCH(Risk7_PlusY67!$D77,Raw_DATA!$A:$A,0)),"")</f>
        <v>59</v>
      </c>
      <c r="AN77" s="401">
        <f>IFERROR(INDEX(Raw_DATA!R:R,MATCH(Risk7_PlusY67!$D77,Raw_DATA!$A:$A,0)),"")</f>
        <v>51</v>
      </c>
      <c r="AO77" s="407"/>
      <c r="AP77" s="411" t="b">
        <f>AB77=AY77</f>
        <v>1</v>
      </c>
      <c r="AQ77" s="340">
        <f t="shared" si="34"/>
        <v>1</v>
      </c>
      <c r="AR77" s="123">
        <f t="shared" si="35"/>
        <v>1</v>
      </c>
      <c r="AS77" s="123">
        <f t="shared" si="36"/>
        <v>1</v>
      </c>
      <c r="AT77" s="123">
        <f>IF(OR(AND((K77&lt;0.8),(BE77&gt;180)),AND((K77&lt;0.8),(BE77&lt;10)),AND((K77&gt;=0.8),(BE77&lt;10)),AND((K77&gt;=0.8),(BE77&gt;90))),0,1)</f>
        <v>1</v>
      </c>
      <c r="AU77" s="123">
        <f t="shared" si="37"/>
        <v>1</v>
      </c>
      <c r="AV77" s="123">
        <f t="shared" si="38"/>
        <v>0</v>
      </c>
      <c r="AW77" s="123">
        <f t="shared" si="39"/>
        <v>1</v>
      </c>
      <c r="AX77" s="123">
        <f t="shared" si="40"/>
        <v>1</v>
      </c>
      <c r="AY77" s="416" t="str">
        <f t="shared" si="41"/>
        <v>A-</v>
      </c>
      <c r="AZ77" s="416" t="str">
        <f>R77&amp;AY77</f>
        <v>3A-</v>
      </c>
      <c r="BA77" s="417">
        <f>IFERROR(INDEX(Raw_DATA!L:L,MATCH(Risk7_PlusY67!$D77,Raw_DATA!$A:$A,0)),"")</f>
        <v>-2.48</v>
      </c>
      <c r="BB77" s="417">
        <f>IFERROR(INDEX(AVGGroup!$H$5:$H$21,MATCH(Risk7_PlusY67!$BJ77,AVGGroup!$C$5:$C$21,0)),"")</f>
        <v>-3.15</v>
      </c>
      <c r="BC77" s="417">
        <f>IFERROR(INDEX(Raw_DATA!M:M,MATCH(Risk7_PlusY67!$D77,Raw_DATA!$A:$A,0)),"")</f>
        <v>-6.97</v>
      </c>
      <c r="BD77" s="418">
        <f>IFERROR(INDEX(AVGGroup!$J$5:$J$21,MATCH(Risk7_PlusY67!$BJ77,AVGGroup!$C$5:$C$21,0)),"")</f>
        <v>-7.1</v>
      </c>
      <c r="BE77" s="407">
        <f>IFERROR(INDEX(Raw_DATA!N:N,MATCH(Risk7_PlusY67!$D77,Raw_DATA!$A:$A,0)),"")</f>
        <v>129</v>
      </c>
      <c r="BF77" s="407">
        <f>IFERROR(INDEX(Raw_DATA!O:O,MATCH(Risk7_PlusY67!$D77,Raw_DATA!$A:$A,0)),"")</f>
        <v>30</v>
      </c>
      <c r="BG77" s="407">
        <f>IFERROR(INDEX(Raw_DATA!P:P,MATCH(Risk7_PlusY67!$D77,Raw_DATA!$A:$A,0)),"")</f>
        <v>65</v>
      </c>
      <c r="BH77" s="407">
        <f>IFERROR(INDEX(Raw_DATA!Q:Q,MATCH(Risk7_PlusY67!$D77,Raw_DATA!$A:$A,0)),"")</f>
        <v>59</v>
      </c>
      <c r="BI77" s="407">
        <f>IFERROR(INDEX(Raw_DATA!R:R,MATCH(Risk7_PlusY67!$D77,Raw_DATA!$A:$A,0)),"")</f>
        <v>51</v>
      </c>
      <c r="BJ77" s="124" t="str">
        <f>INDEX('Org2567'!$BM:$BM,MATCH(Risk7_PlusY67!D77,'Org2567'!$D:$D,0))</f>
        <v>รพช.F1 P&lt;=50,000</v>
      </c>
    </row>
    <row r="78" spans="1:62" x14ac:dyDescent="0.7">
      <c r="A78" s="206">
        <f>IF(ISBLANK(D78),"",COUNTA($D$3:D78))</f>
        <v>76</v>
      </c>
      <c r="B78" s="207">
        <f>IFERROR(INDEX(ID!$E:$E,MATCH(Risk7_PlusY67!$D78,ID!$A:$A,0)),"")</f>
        <v>1</v>
      </c>
      <c r="C78" s="207" t="str">
        <f>IFERROR(INDEX(ID!$I:$I,MATCH(Risk7_PlusY67!$D78,ID!$A:$A,0)),"")</f>
        <v>แม่ฮ่องสอน</v>
      </c>
      <c r="D78" s="295" t="s">
        <v>95</v>
      </c>
      <c r="E78" s="207" t="str">
        <f>IFERROR(INDEX(ID!$C:$C,MATCH(Risk7_PlusY67!$D78,ID!$A:$A,0)),"")</f>
        <v>ศรีสังวาลย์,รพท.</v>
      </c>
      <c r="F78" s="207" t="str">
        <f>IFERROR(INDEX(ID!$G:$G,MATCH(Risk7_PlusY67!$D78,ID!$A:$A,0)),"")</f>
        <v>รพท.</v>
      </c>
      <c r="G78" s="206">
        <f>IFERROR(INDEX(ID!$J:$J,MATCH(Risk7_PlusY67!$D78,ID!$A:$A,0)),"")</f>
        <v>154</v>
      </c>
      <c r="H78" s="208" t="str">
        <f>IFERROR(INDEX(ID!$P:$P,MATCH(Risk7_PlusY67!$D78,ID!$A:$A,0)),"")</f>
        <v>รพท.S B&lt;=400</v>
      </c>
      <c r="I78" s="209">
        <f>IFERROR(INDEX(Raw_DATA!E:E,MATCH(Risk7_PlusY67!$D78,Raw_DATA!$A:$A,0)),"")</f>
        <v>3.27</v>
      </c>
      <c r="J78" s="209">
        <f>IFERROR(INDEX(Raw_DATA!F:F,MATCH(Risk7_PlusY67!$D78,Raw_DATA!$A:$A,0)),"")</f>
        <v>3</v>
      </c>
      <c r="K78" s="209">
        <f>IFERROR(INDEX(Raw_DATA!G:G,MATCH(Risk7_PlusY67!$D78,Raw_DATA!$A:$A,0)),"")</f>
        <v>1.45</v>
      </c>
      <c r="L78" s="209">
        <f>IFERROR(INDEX(Raw_DATA!H:H,MATCH(Risk7_PlusY67!$D78,Raw_DATA!$A:$A,0)),"")</f>
        <v>204602054.09</v>
      </c>
      <c r="M78" s="210">
        <f>IFERROR(INDEX(Raw_DATA!I:I,MATCH(Risk7_PlusY67!$D78,Raw_DATA!$A:$A,0)),"")</f>
        <v>-3005427.48</v>
      </c>
      <c r="N78" s="206">
        <f t="shared" si="21"/>
        <v>0</v>
      </c>
      <c r="O78" s="206">
        <f t="shared" si="22"/>
        <v>1</v>
      </c>
      <c r="P78" s="206">
        <f t="shared" si="23"/>
        <v>0</v>
      </c>
      <c r="Q78" s="211">
        <f t="shared" si="24"/>
        <v>816.9</v>
      </c>
      <c r="R78" s="206">
        <f t="shared" si="25"/>
        <v>1</v>
      </c>
      <c r="S78" s="212">
        <f>IFERROR(INDEX(Raw_DATA!J:J,MATCH(Risk7_PlusY67!$D78,Raw_DATA!$A:$A,0)),"")</f>
        <v>20520522.18</v>
      </c>
      <c r="T78" s="213">
        <f>IFERROR(INDEX(Raw_DATA!K:K,MATCH(Risk7_PlusY67!$D78,Raw_DATA!$A:$A,0)),"")</f>
        <v>39905123.93</v>
      </c>
      <c r="U78" s="214">
        <f t="shared" si="26"/>
        <v>1</v>
      </c>
      <c r="V78" s="214">
        <f t="shared" si="27"/>
        <v>1</v>
      </c>
      <c r="W78" s="214">
        <f>IF(OR(AND((K78&lt;0.8),(AJ78&gt;180)),AND((K78&lt;0.8),(AJ78&lt;10)),AND((K78&gt;=0.8),(AJ78&lt;10)),AND((K78&gt;=0.8),(AJ78&gt;90))),0,1)</f>
        <v>0</v>
      </c>
      <c r="X78" s="214">
        <f t="shared" si="28"/>
        <v>0</v>
      </c>
      <c r="Y78" s="214">
        <f t="shared" si="29"/>
        <v>0</v>
      </c>
      <c r="Z78" s="214">
        <f t="shared" si="30"/>
        <v>1</v>
      </c>
      <c r="AA78" s="214">
        <f t="shared" si="31"/>
        <v>0</v>
      </c>
      <c r="AB78" s="215" t="str">
        <f t="shared" si="32"/>
        <v>C</v>
      </c>
      <c r="AC78" s="215" t="str">
        <f t="shared" si="33"/>
        <v>1C</v>
      </c>
      <c r="AD78" s="216"/>
      <c r="AE78" s="216"/>
      <c r="AF78" s="434">
        <f>IFERROR(INDEX(Raw_DATA!L:L,MATCH(Risk7_PlusY67!$D78,Raw_DATA!$A:$A,0)),"")</f>
        <v>4.84</v>
      </c>
      <c r="AG78" s="434">
        <f>IFERROR(INDEX(AVGGroup!$D$5:$D$21,MATCH(Risk7_PlusY67!$H78,AVGGroup!$C$5:$C$21,0)),"")</f>
        <v>2.19</v>
      </c>
      <c r="AH78" s="434">
        <f>IFERROR(INDEX(Raw_DATA!M:M,MATCH(Risk7_PlusY67!$D78,Raw_DATA!$A:$A,0)),"")</f>
        <v>-0.62</v>
      </c>
      <c r="AI78" s="435">
        <f>IFERROR(INDEX(AVGGroup!$F$5:$F$21,MATCH(Risk7_PlusY67!$H78,AVGGroup!$C$5:$C$21,0)),"")</f>
        <v>-2.17</v>
      </c>
      <c r="AJ78" s="401">
        <f>IFERROR(INDEX(Raw_DATA!N:N,MATCH(Risk7_PlusY67!$D78,Raw_DATA!$A:$A,0)),"")</f>
        <v>94</v>
      </c>
      <c r="AK78" s="401">
        <f>IFERROR(INDEX(Raw_DATA!O:O,MATCH(Risk7_PlusY67!$D78,Raw_DATA!$A:$A,0)),"")</f>
        <v>85</v>
      </c>
      <c r="AL78" s="401">
        <f>IFERROR(INDEX(Raw_DATA!P:P,MATCH(Risk7_PlusY67!$D78,Raw_DATA!$A:$A,0)),"")</f>
        <v>74</v>
      </c>
      <c r="AM78" s="401">
        <f>IFERROR(INDEX(Raw_DATA!Q:Q,MATCH(Risk7_PlusY67!$D78,Raw_DATA!$A:$A,0)),"")</f>
        <v>67</v>
      </c>
      <c r="AN78" s="401">
        <f>IFERROR(INDEX(Raw_DATA!R:R,MATCH(Risk7_PlusY67!$D78,Raw_DATA!$A:$A,0)),"")</f>
        <v>78</v>
      </c>
      <c r="AO78" s="407"/>
      <c r="AP78" s="411" t="b">
        <f>AB78=AY78</f>
        <v>1</v>
      </c>
      <c r="AQ78" s="340">
        <f t="shared" si="34"/>
        <v>1</v>
      </c>
      <c r="AR78" s="123">
        <f t="shared" si="35"/>
        <v>1</v>
      </c>
      <c r="AS78" s="123">
        <f t="shared" si="36"/>
        <v>1</v>
      </c>
      <c r="AT78" s="123">
        <f>IF(OR(AND((K78&lt;0.8),(BE78&gt;180)),AND((K78&lt;0.8),(BE78&lt;10)),AND((K78&gt;=0.8),(BE78&lt;10)),AND((K78&gt;=0.8),(BE78&gt;90))),0,1)</f>
        <v>0</v>
      </c>
      <c r="AU78" s="123">
        <f t="shared" si="37"/>
        <v>0</v>
      </c>
      <c r="AV78" s="123">
        <f t="shared" si="38"/>
        <v>0</v>
      </c>
      <c r="AW78" s="123">
        <f t="shared" si="39"/>
        <v>1</v>
      </c>
      <c r="AX78" s="123">
        <f t="shared" si="40"/>
        <v>0</v>
      </c>
      <c r="AY78" s="416" t="str">
        <f t="shared" si="41"/>
        <v>C</v>
      </c>
      <c r="AZ78" s="416" t="str">
        <f>R78&amp;AY78</f>
        <v>1C</v>
      </c>
      <c r="BA78" s="417">
        <f>IFERROR(INDEX(Raw_DATA!L:L,MATCH(Risk7_PlusY67!$D78,Raw_DATA!$A:$A,0)),"")</f>
        <v>4.84</v>
      </c>
      <c r="BB78" s="417">
        <f>IFERROR(INDEX(AVGGroup!$H$5:$H$21,MATCH(Risk7_PlusY67!$BJ78,AVGGroup!$C$5:$C$21,0)),"")</f>
        <v>2.19</v>
      </c>
      <c r="BC78" s="417">
        <f>IFERROR(INDEX(Raw_DATA!M:M,MATCH(Risk7_PlusY67!$D78,Raw_DATA!$A:$A,0)),"")</f>
        <v>-0.62</v>
      </c>
      <c r="BD78" s="418">
        <f>IFERROR(INDEX(AVGGroup!$J$5:$J$21,MATCH(Risk7_PlusY67!$BJ78,AVGGroup!$C$5:$C$21,0)),"")</f>
        <v>-2.17</v>
      </c>
      <c r="BE78" s="407">
        <f>IFERROR(INDEX(Raw_DATA!N:N,MATCH(Risk7_PlusY67!$D78,Raw_DATA!$A:$A,0)),"")</f>
        <v>94</v>
      </c>
      <c r="BF78" s="407">
        <f>IFERROR(INDEX(Raw_DATA!O:O,MATCH(Risk7_PlusY67!$D78,Raw_DATA!$A:$A,0)),"")</f>
        <v>85</v>
      </c>
      <c r="BG78" s="407">
        <f>IFERROR(INDEX(Raw_DATA!P:P,MATCH(Risk7_PlusY67!$D78,Raw_DATA!$A:$A,0)),"")</f>
        <v>74</v>
      </c>
      <c r="BH78" s="407">
        <f>IFERROR(INDEX(Raw_DATA!Q:Q,MATCH(Risk7_PlusY67!$D78,Raw_DATA!$A:$A,0)),"")</f>
        <v>67</v>
      </c>
      <c r="BI78" s="407">
        <f>IFERROR(INDEX(Raw_DATA!R:R,MATCH(Risk7_PlusY67!$D78,Raw_DATA!$A:$A,0)),"")</f>
        <v>78</v>
      </c>
      <c r="BJ78" s="124" t="str">
        <f>INDEX('Org2567'!$BM:$BM,MATCH(Risk7_PlusY67!D78,'Org2567'!$D:$D,0))</f>
        <v>รพท.S B&lt;=400</v>
      </c>
    </row>
    <row r="79" spans="1:62" x14ac:dyDescent="0.7">
      <c r="A79" s="206">
        <f>IF(ISBLANK(D79),"",COUNTA($D$3:D79))</f>
        <v>77</v>
      </c>
      <c r="B79" s="207">
        <f>IFERROR(INDEX(ID!$E:$E,MATCH(Risk7_PlusY67!$D79,ID!$A:$A,0)),"")</f>
        <v>1</v>
      </c>
      <c r="C79" s="207" t="str">
        <f>IFERROR(INDEX(ID!$I:$I,MATCH(Risk7_PlusY67!$D79,ID!$A:$A,0)),"")</f>
        <v>แม่ฮ่องสอน</v>
      </c>
      <c r="D79" s="295" t="s">
        <v>96</v>
      </c>
      <c r="E79" s="207" t="str">
        <f>IFERROR(INDEX(ID!$C:$C,MATCH(Risk7_PlusY67!$D79,ID!$A:$A,0)),"")</f>
        <v>ขุนยวม,รพช.</v>
      </c>
      <c r="F79" s="207" t="str">
        <f>IFERROR(INDEX(ID!$G:$G,MATCH(Risk7_PlusY67!$D79,ID!$A:$A,0)),"")</f>
        <v>รพช.</v>
      </c>
      <c r="G79" s="206">
        <f>IFERROR(INDEX(ID!$J:$J,MATCH(Risk7_PlusY67!$D79,ID!$A:$A,0)),"")</f>
        <v>35</v>
      </c>
      <c r="H79" s="208" t="str">
        <f>IFERROR(INDEX(ID!$P:$P,MATCH(Risk7_PlusY67!$D79,ID!$A:$A,0)),"")</f>
        <v>รพช.F2 P&lt;=30,000</v>
      </c>
      <c r="I79" s="209">
        <f>IFERROR(INDEX(Raw_DATA!E:E,MATCH(Risk7_PlusY67!$D79,Raw_DATA!$A:$A,0)),"")</f>
        <v>1.19</v>
      </c>
      <c r="J79" s="209">
        <f>IFERROR(INDEX(Raw_DATA!F:F,MATCH(Risk7_PlusY67!$D79,Raw_DATA!$A:$A,0)),"")</f>
        <v>1.07</v>
      </c>
      <c r="K79" s="209">
        <f>IFERROR(INDEX(Raw_DATA!G:G,MATCH(Risk7_PlusY67!$D79,Raw_DATA!$A:$A,0)),"")</f>
        <v>0.39</v>
      </c>
      <c r="L79" s="209">
        <f>IFERROR(INDEX(Raw_DATA!H:H,MATCH(Risk7_PlusY67!$D79,Raw_DATA!$A:$A,0)),"")</f>
        <v>3424615.73</v>
      </c>
      <c r="M79" s="210">
        <f>IFERROR(INDEX(Raw_DATA!I:I,MATCH(Risk7_PlusY67!$D79,Raw_DATA!$A:$A,0)),"")</f>
        <v>-4346517.79</v>
      </c>
      <c r="N79" s="206">
        <f t="shared" si="21"/>
        <v>2</v>
      </c>
      <c r="O79" s="206">
        <f t="shared" si="22"/>
        <v>1</v>
      </c>
      <c r="P79" s="206">
        <f t="shared" si="23"/>
        <v>0</v>
      </c>
      <c r="Q79" s="211">
        <f t="shared" si="24"/>
        <v>9.4</v>
      </c>
      <c r="R79" s="206">
        <f t="shared" si="25"/>
        <v>3</v>
      </c>
      <c r="S79" s="212">
        <f>IFERROR(INDEX(Raw_DATA!J:J,MATCH(Risk7_PlusY67!$D79,Raw_DATA!$A:$A,0)),"")</f>
        <v>-1413681.85</v>
      </c>
      <c r="T79" s="213">
        <f>IFERROR(INDEX(Raw_DATA!K:K,MATCH(Risk7_PlusY67!$D79,Raw_DATA!$A:$A,0)),"")</f>
        <v>-11221192.949999999</v>
      </c>
      <c r="U79" s="214">
        <f t="shared" si="26"/>
        <v>1</v>
      </c>
      <c r="V79" s="214">
        <f t="shared" si="27"/>
        <v>1</v>
      </c>
      <c r="W79" s="214">
        <f>IF(OR(AND((K79&lt;0.8),(AJ79&gt;180)),AND((K79&lt;0.8),(AJ79&lt;10)),AND((K79&gt;=0.8),(AJ79&lt;10)),AND((K79&gt;=0.8),(AJ79&gt;90))),0,1)</f>
        <v>0</v>
      </c>
      <c r="X79" s="214">
        <f t="shared" si="28"/>
        <v>0</v>
      </c>
      <c r="Y79" s="214">
        <f t="shared" si="29"/>
        <v>1</v>
      </c>
      <c r="Z79" s="214">
        <f t="shared" si="30"/>
        <v>0</v>
      </c>
      <c r="AA79" s="214">
        <f t="shared" si="31"/>
        <v>1</v>
      </c>
      <c r="AB79" s="215" t="str">
        <f t="shared" si="32"/>
        <v>B-</v>
      </c>
      <c r="AC79" s="215" t="str">
        <f t="shared" si="33"/>
        <v>3B-</v>
      </c>
      <c r="AD79" s="216"/>
      <c r="AE79" s="216"/>
      <c r="AF79" s="434">
        <f>IFERROR(INDEX(Raw_DATA!L:L,MATCH(Risk7_PlusY67!$D79,Raw_DATA!$A:$A,0)),"")</f>
        <v>-1.51</v>
      </c>
      <c r="AG79" s="434">
        <f>IFERROR(INDEX(AVGGroup!$D$5:$D$21,MATCH(Risk7_PlusY67!$H79,AVGGroup!$C$5:$C$21,0)),"")</f>
        <v>-3.55</v>
      </c>
      <c r="AH79" s="434">
        <f>IFERROR(INDEX(Raw_DATA!M:M,MATCH(Risk7_PlusY67!$D79,Raw_DATA!$A:$A,0)),"")</f>
        <v>-7.95</v>
      </c>
      <c r="AI79" s="435">
        <f>IFERROR(INDEX(AVGGroup!$F$5:$F$21,MATCH(Risk7_PlusY67!$H79,AVGGroup!$C$5:$C$21,0)),"")</f>
        <v>-10.199999999999999</v>
      </c>
      <c r="AJ79" s="401">
        <f>IFERROR(INDEX(Raw_DATA!N:N,MATCH(Risk7_PlusY67!$D79,Raw_DATA!$A:$A,0)),"")</f>
        <v>262</v>
      </c>
      <c r="AK79" s="401">
        <f>IFERROR(INDEX(Raw_DATA!O:O,MATCH(Risk7_PlusY67!$D79,Raw_DATA!$A:$A,0)),"")</f>
        <v>68</v>
      </c>
      <c r="AL79" s="401">
        <f>IFERROR(INDEX(Raw_DATA!P:P,MATCH(Risk7_PlusY67!$D79,Raw_DATA!$A:$A,0)),"")</f>
        <v>33</v>
      </c>
      <c r="AM79" s="401">
        <f>IFERROR(INDEX(Raw_DATA!Q:Q,MATCH(Risk7_PlusY67!$D79,Raw_DATA!$A:$A,0)),"")</f>
        <v>188</v>
      </c>
      <c r="AN79" s="401">
        <f>IFERROR(INDEX(Raw_DATA!R:R,MATCH(Risk7_PlusY67!$D79,Raw_DATA!$A:$A,0)),"")</f>
        <v>42</v>
      </c>
      <c r="AO79" s="407"/>
      <c r="AP79" s="411" t="b">
        <f>AB79=AY79</f>
        <v>1</v>
      </c>
      <c r="AQ79" s="340">
        <f t="shared" si="34"/>
        <v>1</v>
      </c>
      <c r="AR79" s="123">
        <f t="shared" si="35"/>
        <v>1</v>
      </c>
      <c r="AS79" s="123">
        <f t="shared" si="36"/>
        <v>1</v>
      </c>
      <c r="AT79" s="123">
        <f>IF(OR(AND((K79&lt;0.8),(BE79&gt;180)),AND((K79&lt;0.8),(BE79&lt;10)),AND((K79&gt;=0.8),(BE79&lt;10)),AND((K79&gt;=0.8),(BE79&gt;90))),0,1)</f>
        <v>0</v>
      </c>
      <c r="AU79" s="123">
        <f t="shared" si="37"/>
        <v>0</v>
      </c>
      <c r="AV79" s="123">
        <f t="shared" si="38"/>
        <v>1</v>
      </c>
      <c r="AW79" s="123">
        <f t="shared" si="39"/>
        <v>0</v>
      </c>
      <c r="AX79" s="123">
        <f t="shared" si="40"/>
        <v>1</v>
      </c>
      <c r="AY79" s="416" t="str">
        <f t="shared" si="41"/>
        <v>B-</v>
      </c>
      <c r="AZ79" s="416" t="str">
        <f>R79&amp;AY79</f>
        <v>3B-</v>
      </c>
      <c r="BA79" s="417">
        <f>IFERROR(INDEX(Raw_DATA!L:L,MATCH(Risk7_PlusY67!$D79,Raw_DATA!$A:$A,0)),"")</f>
        <v>-1.51</v>
      </c>
      <c r="BB79" s="417">
        <f>IFERROR(INDEX(AVGGroup!$H$5:$H$21,MATCH(Risk7_PlusY67!$BJ79,AVGGroup!$C$5:$C$21,0)),"")</f>
        <v>-3.54</v>
      </c>
      <c r="BC79" s="417">
        <f>IFERROR(INDEX(Raw_DATA!M:M,MATCH(Risk7_PlusY67!$D79,Raw_DATA!$A:$A,0)),"")</f>
        <v>-7.95</v>
      </c>
      <c r="BD79" s="418">
        <f>IFERROR(INDEX(AVGGroup!$J$5:$J$21,MATCH(Risk7_PlusY67!$BJ79,AVGGroup!$C$5:$C$21,0)),"")</f>
        <v>-10.199999999999999</v>
      </c>
      <c r="BE79" s="407">
        <f>IFERROR(INDEX(Raw_DATA!N:N,MATCH(Risk7_PlusY67!$D79,Raw_DATA!$A:$A,0)),"")</f>
        <v>262</v>
      </c>
      <c r="BF79" s="407">
        <f>IFERROR(INDEX(Raw_DATA!O:O,MATCH(Risk7_PlusY67!$D79,Raw_DATA!$A:$A,0)),"")</f>
        <v>68</v>
      </c>
      <c r="BG79" s="407">
        <f>IFERROR(INDEX(Raw_DATA!P:P,MATCH(Risk7_PlusY67!$D79,Raw_DATA!$A:$A,0)),"")</f>
        <v>33</v>
      </c>
      <c r="BH79" s="407">
        <f>IFERROR(INDEX(Raw_DATA!Q:Q,MATCH(Risk7_PlusY67!$D79,Raw_DATA!$A:$A,0)),"")</f>
        <v>188</v>
      </c>
      <c r="BI79" s="407">
        <f>IFERROR(INDEX(Raw_DATA!R:R,MATCH(Risk7_PlusY67!$D79,Raw_DATA!$A:$A,0)),"")</f>
        <v>42</v>
      </c>
      <c r="BJ79" s="124" t="str">
        <f>INDEX('Org2567'!$BM:$BM,MATCH(Risk7_PlusY67!D79,'Org2567'!$D:$D,0))</f>
        <v>รพช.F2 P&lt;=30,000</v>
      </c>
    </row>
    <row r="80" spans="1:62" x14ac:dyDescent="0.7">
      <c r="A80" s="206">
        <f>IF(ISBLANK(D80),"",COUNTA($D$3:D80))</f>
        <v>78</v>
      </c>
      <c r="B80" s="207">
        <f>IFERROR(INDEX(ID!$E:$E,MATCH(Risk7_PlusY67!$D80,ID!$A:$A,0)),"")</f>
        <v>1</v>
      </c>
      <c r="C80" s="207" t="str">
        <f>IFERROR(INDEX(ID!$I:$I,MATCH(Risk7_PlusY67!$D80,ID!$A:$A,0)),"")</f>
        <v>แม่ฮ่องสอน</v>
      </c>
      <c r="D80" s="295" t="s">
        <v>97</v>
      </c>
      <c r="E80" s="207" t="str">
        <f>IFERROR(INDEX(ID!$C:$C,MATCH(Risk7_PlusY67!$D80,ID!$A:$A,0)),"")</f>
        <v>ปาย,รพช.</v>
      </c>
      <c r="F80" s="207" t="str">
        <f>IFERROR(INDEX(ID!$G:$G,MATCH(Risk7_PlusY67!$D80,ID!$A:$A,0)),"")</f>
        <v>รพช.</v>
      </c>
      <c r="G80" s="206">
        <f>IFERROR(INDEX(ID!$J:$J,MATCH(Risk7_PlusY67!$D80,ID!$A:$A,0)),"")</f>
        <v>58</v>
      </c>
      <c r="H80" s="208" t="str">
        <f>IFERROR(INDEX(ID!$P:$P,MATCH(Risk7_PlusY67!$D80,ID!$A:$A,0)),"")</f>
        <v>รพช.F1 P&lt;=50,000</v>
      </c>
      <c r="I80" s="209">
        <f>IFERROR(INDEX(Raw_DATA!E:E,MATCH(Risk7_PlusY67!$D80,Raw_DATA!$A:$A,0)),"")</f>
        <v>1.36</v>
      </c>
      <c r="J80" s="209">
        <f>IFERROR(INDEX(Raw_DATA!F:F,MATCH(Risk7_PlusY67!$D80,Raw_DATA!$A:$A,0)),"")</f>
        <v>1.21</v>
      </c>
      <c r="K80" s="209">
        <f>IFERROR(INDEX(Raw_DATA!G:G,MATCH(Risk7_PlusY67!$D80,Raw_DATA!$A:$A,0)),"")</f>
        <v>0.54</v>
      </c>
      <c r="L80" s="209">
        <f>IFERROR(INDEX(Raw_DATA!H:H,MATCH(Risk7_PlusY67!$D80,Raw_DATA!$A:$A,0)),"")</f>
        <v>14106166.720000001</v>
      </c>
      <c r="M80" s="210">
        <f>IFERROR(INDEX(Raw_DATA!I:I,MATCH(Risk7_PlusY67!$D80,Raw_DATA!$A:$A,0)),"")</f>
        <v>6513348.25</v>
      </c>
      <c r="N80" s="206">
        <f t="shared" si="21"/>
        <v>2</v>
      </c>
      <c r="O80" s="206">
        <f t="shared" si="22"/>
        <v>0</v>
      </c>
      <c r="P80" s="206">
        <f t="shared" si="23"/>
        <v>0</v>
      </c>
      <c r="Q80" s="211" t="str">
        <f t="shared" si="24"/>
        <v/>
      </c>
      <c r="R80" s="206">
        <f t="shared" si="25"/>
        <v>2</v>
      </c>
      <c r="S80" s="212">
        <f>IFERROR(INDEX(Raw_DATA!J:J,MATCH(Risk7_PlusY67!$D80,Raw_DATA!$A:$A,0)),"")</f>
        <v>13724387.35</v>
      </c>
      <c r="T80" s="213">
        <f>IFERROR(INDEX(Raw_DATA!K:K,MATCH(Risk7_PlusY67!$D80,Raw_DATA!$A:$A,0)),"")</f>
        <v>-17940731.120000001</v>
      </c>
      <c r="U80" s="214">
        <f t="shared" si="26"/>
        <v>1</v>
      </c>
      <c r="V80" s="214">
        <f t="shared" si="27"/>
        <v>1</v>
      </c>
      <c r="W80" s="214">
        <f>IF(OR(AND((K80&lt;0.8),(AJ80&gt;180)),AND((K80&lt;0.8),(AJ80&lt;10)),AND((K80&gt;=0.8),(AJ80&lt;10)),AND((K80&gt;=0.8),(AJ80&gt;90))),0,1)</f>
        <v>0</v>
      </c>
      <c r="X80" s="214">
        <f t="shared" si="28"/>
        <v>0</v>
      </c>
      <c r="Y80" s="214">
        <f t="shared" si="29"/>
        <v>0</v>
      </c>
      <c r="Z80" s="214">
        <f t="shared" si="30"/>
        <v>0</v>
      </c>
      <c r="AA80" s="214">
        <f t="shared" si="31"/>
        <v>0</v>
      </c>
      <c r="AB80" s="215" t="str">
        <f t="shared" si="32"/>
        <v>C-</v>
      </c>
      <c r="AC80" s="215" t="str">
        <f t="shared" si="33"/>
        <v>2C-</v>
      </c>
      <c r="AD80" s="216"/>
      <c r="AE80" s="216"/>
      <c r="AF80" s="434">
        <f>IFERROR(INDEX(Raw_DATA!L:L,MATCH(Risk7_PlusY67!$D80,Raw_DATA!$A:$A,0)),"")</f>
        <v>8.24</v>
      </c>
      <c r="AG80" s="434">
        <f>IFERROR(INDEX(AVGGroup!$D$5:$D$21,MATCH(Risk7_PlusY67!$H80,AVGGroup!$C$5:$C$21,0)),"")</f>
        <v>-3.15</v>
      </c>
      <c r="AH80" s="434">
        <f>IFERROR(INDEX(Raw_DATA!M:M,MATCH(Risk7_PlusY67!$D80,Raw_DATA!$A:$A,0)),"")</f>
        <v>4.3600000000000003</v>
      </c>
      <c r="AI80" s="435">
        <f>IFERROR(INDEX(AVGGroup!$F$5:$F$21,MATCH(Risk7_PlusY67!$H80,AVGGroup!$C$5:$C$21,0)),"")</f>
        <v>-7.1</v>
      </c>
      <c r="AJ80" s="401">
        <f>IFERROR(INDEX(Raw_DATA!N:N,MATCH(Risk7_PlusY67!$D80,Raw_DATA!$A:$A,0)),"")</f>
        <v>329</v>
      </c>
      <c r="AK80" s="401">
        <f>IFERROR(INDEX(Raw_DATA!O:O,MATCH(Risk7_PlusY67!$D80,Raw_DATA!$A:$A,0)),"")</f>
        <v>114</v>
      </c>
      <c r="AL80" s="401">
        <f>IFERROR(INDEX(Raw_DATA!P:P,MATCH(Risk7_PlusY67!$D80,Raw_DATA!$A:$A,0)),"")</f>
        <v>90</v>
      </c>
      <c r="AM80" s="401">
        <f>IFERROR(INDEX(Raw_DATA!Q:Q,MATCH(Risk7_PlusY67!$D80,Raw_DATA!$A:$A,0)),"")</f>
        <v>161</v>
      </c>
      <c r="AN80" s="401">
        <f>IFERROR(INDEX(Raw_DATA!R:R,MATCH(Risk7_PlusY67!$D80,Raw_DATA!$A:$A,0)),"")</f>
        <v>74</v>
      </c>
      <c r="AO80" s="407"/>
      <c r="AP80" s="411" t="b">
        <f>AB80=AY80</f>
        <v>1</v>
      </c>
      <c r="AQ80" s="340">
        <f t="shared" si="34"/>
        <v>0</v>
      </c>
      <c r="AR80" s="123">
        <f t="shared" si="35"/>
        <v>1</v>
      </c>
      <c r="AS80" s="123">
        <f t="shared" si="36"/>
        <v>1</v>
      </c>
      <c r="AT80" s="123">
        <f>IF(OR(AND((K80&lt;0.8),(BE80&gt;180)),AND((K80&lt;0.8),(BE80&lt;10)),AND((K80&gt;=0.8),(BE80&lt;10)),AND((K80&gt;=0.8),(BE80&gt;90))),0,1)</f>
        <v>0</v>
      </c>
      <c r="AU80" s="123">
        <f t="shared" si="37"/>
        <v>0</v>
      </c>
      <c r="AV80" s="123">
        <f t="shared" si="38"/>
        <v>0</v>
      </c>
      <c r="AW80" s="123">
        <f t="shared" si="39"/>
        <v>0</v>
      </c>
      <c r="AX80" s="123">
        <f t="shared" si="40"/>
        <v>0</v>
      </c>
      <c r="AY80" s="416" t="str">
        <f t="shared" si="41"/>
        <v>C-</v>
      </c>
      <c r="AZ80" s="416" t="str">
        <f>R80&amp;AY80</f>
        <v>2C-</v>
      </c>
      <c r="BA80" s="417">
        <f>IFERROR(INDEX(Raw_DATA!L:L,MATCH(Risk7_PlusY67!$D80,Raw_DATA!$A:$A,0)),"")</f>
        <v>8.24</v>
      </c>
      <c r="BB80" s="417">
        <f>IFERROR(INDEX(AVGGroup!$H$5:$H$21,MATCH(Risk7_PlusY67!$BJ80,AVGGroup!$C$5:$C$21,0)),"")</f>
        <v>-3.15</v>
      </c>
      <c r="BC80" s="417">
        <f>IFERROR(INDEX(Raw_DATA!M:M,MATCH(Risk7_PlusY67!$D80,Raw_DATA!$A:$A,0)),"")</f>
        <v>4.3600000000000003</v>
      </c>
      <c r="BD80" s="418">
        <f>IFERROR(INDEX(AVGGroup!$J$5:$J$21,MATCH(Risk7_PlusY67!$BJ80,AVGGroup!$C$5:$C$21,0)),"")</f>
        <v>-7.1</v>
      </c>
      <c r="BE80" s="407">
        <f>IFERROR(INDEX(Raw_DATA!N:N,MATCH(Risk7_PlusY67!$D80,Raw_DATA!$A:$A,0)),"")</f>
        <v>329</v>
      </c>
      <c r="BF80" s="407">
        <f>IFERROR(INDEX(Raw_DATA!O:O,MATCH(Risk7_PlusY67!$D80,Raw_DATA!$A:$A,0)),"")</f>
        <v>114</v>
      </c>
      <c r="BG80" s="407">
        <f>IFERROR(INDEX(Raw_DATA!P:P,MATCH(Risk7_PlusY67!$D80,Raw_DATA!$A:$A,0)),"")</f>
        <v>90</v>
      </c>
      <c r="BH80" s="407">
        <f>IFERROR(INDEX(Raw_DATA!Q:Q,MATCH(Risk7_PlusY67!$D80,Raw_DATA!$A:$A,0)),"")</f>
        <v>161</v>
      </c>
      <c r="BI80" s="407">
        <f>IFERROR(INDEX(Raw_DATA!R:R,MATCH(Risk7_PlusY67!$D80,Raw_DATA!$A:$A,0)),"")</f>
        <v>74</v>
      </c>
      <c r="BJ80" s="124" t="str">
        <f>INDEX('Org2567'!$BM:$BM,MATCH(Risk7_PlusY67!D80,'Org2567'!$D:$D,0))</f>
        <v>รพช.F1 P&lt;=50,000</v>
      </c>
    </row>
    <row r="81" spans="1:62" x14ac:dyDescent="0.7">
      <c r="A81" s="206">
        <f>IF(ISBLANK(D81),"",COUNTA($D$3:D81))</f>
        <v>79</v>
      </c>
      <c r="B81" s="207">
        <f>IFERROR(INDEX(ID!$E:$E,MATCH(Risk7_PlusY67!$D81,ID!$A:$A,0)),"")</f>
        <v>1</v>
      </c>
      <c r="C81" s="207" t="str">
        <f>IFERROR(INDEX(ID!$I:$I,MATCH(Risk7_PlusY67!$D81,ID!$A:$A,0)),"")</f>
        <v>แม่ฮ่องสอน</v>
      </c>
      <c r="D81" s="295" t="s">
        <v>98</v>
      </c>
      <c r="E81" s="207" t="str">
        <f>IFERROR(INDEX(ID!$C:$C,MATCH(Risk7_PlusY67!$D81,ID!$A:$A,0)),"")</f>
        <v>แม่สะเรียง,รพช.</v>
      </c>
      <c r="F81" s="207" t="str">
        <f>IFERROR(INDEX(ID!$G:$G,MATCH(Risk7_PlusY67!$D81,ID!$A:$A,0)),"")</f>
        <v>รพช.</v>
      </c>
      <c r="G81" s="206">
        <f>IFERROR(INDEX(ID!$J:$J,MATCH(Risk7_PlusY67!$D81,ID!$A:$A,0)),"")</f>
        <v>115</v>
      </c>
      <c r="H81" s="208" t="str">
        <f>IFERROR(INDEX(ID!$P:$P,MATCH(Risk7_PlusY67!$D81,ID!$A:$A,0)),"")</f>
        <v>รพช.M2 B&gt;100</v>
      </c>
      <c r="I81" s="209">
        <f>IFERROR(INDEX(Raw_DATA!E:E,MATCH(Risk7_PlusY67!$D81,Raw_DATA!$A:$A,0)),"")</f>
        <v>1.19</v>
      </c>
      <c r="J81" s="209">
        <f>IFERROR(INDEX(Raw_DATA!F:F,MATCH(Risk7_PlusY67!$D81,Raw_DATA!$A:$A,0)),"")</f>
        <v>1.06</v>
      </c>
      <c r="K81" s="209">
        <f>IFERROR(INDEX(Raw_DATA!G:G,MATCH(Risk7_PlusY67!$D81,Raw_DATA!$A:$A,0)),"")</f>
        <v>0.51</v>
      </c>
      <c r="L81" s="209">
        <f>IFERROR(INDEX(Raw_DATA!H:H,MATCH(Risk7_PlusY67!$D81,Raw_DATA!$A:$A,0)),"")</f>
        <v>12471680.4</v>
      </c>
      <c r="M81" s="210">
        <f>IFERROR(INDEX(Raw_DATA!I:I,MATCH(Risk7_PlusY67!$D81,Raw_DATA!$A:$A,0)),"")</f>
        <v>-37607302.350000001</v>
      </c>
      <c r="N81" s="206">
        <f t="shared" si="21"/>
        <v>2</v>
      </c>
      <c r="O81" s="206">
        <f t="shared" si="22"/>
        <v>1</v>
      </c>
      <c r="P81" s="206">
        <f t="shared" si="23"/>
        <v>1</v>
      </c>
      <c r="Q81" s="211">
        <f t="shared" si="24"/>
        <v>3.9</v>
      </c>
      <c r="R81" s="206">
        <f t="shared" si="25"/>
        <v>4</v>
      </c>
      <c r="S81" s="212">
        <f>IFERROR(INDEX(Raw_DATA!J:J,MATCH(Risk7_PlusY67!$D81,Raw_DATA!$A:$A,0)),"")</f>
        <v>-20967134.440000001</v>
      </c>
      <c r="T81" s="213">
        <f>IFERROR(INDEX(Raw_DATA!K:K,MATCH(Risk7_PlusY67!$D81,Raw_DATA!$A:$A,0)),"")</f>
        <v>-31542334.210000001</v>
      </c>
      <c r="U81" s="214">
        <f t="shared" si="26"/>
        <v>0</v>
      </c>
      <c r="V81" s="214">
        <f t="shared" si="27"/>
        <v>0</v>
      </c>
      <c r="W81" s="214">
        <f>IF(OR(AND((K81&lt;0.8),(AJ81&gt;180)),AND((K81&lt;0.8),(AJ81&lt;10)),AND((K81&gt;=0.8),(AJ81&lt;10)),AND((K81&gt;=0.8),(AJ81&gt;90))),0,1)</f>
        <v>0</v>
      </c>
      <c r="X81" s="214">
        <f t="shared" si="28"/>
        <v>0</v>
      </c>
      <c r="Y81" s="214">
        <f t="shared" si="29"/>
        <v>1</v>
      </c>
      <c r="Z81" s="214">
        <f t="shared" si="30"/>
        <v>0</v>
      </c>
      <c r="AA81" s="214">
        <f t="shared" si="31"/>
        <v>1</v>
      </c>
      <c r="AB81" s="215" t="str">
        <f t="shared" si="32"/>
        <v>C-</v>
      </c>
      <c r="AC81" s="215" t="str">
        <f t="shared" si="33"/>
        <v>4C-</v>
      </c>
      <c r="AD81" s="216"/>
      <c r="AE81" s="216"/>
      <c r="AF81" s="434">
        <f>IFERROR(INDEX(Raw_DATA!L:L,MATCH(Risk7_PlusY67!$D81,Raw_DATA!$A:$A,0)),"")</f>
        <v>-8.68</v>
      </c>
      <c r="AG81" s="434">
        <f>IFERROR(INDEX(AVGGroup!$D$5:$D$21,MATCH(Risk7_PlusY67!$H81,AVGGroup!$C$5:$C$21,0)),"")</f>
        <v>-2.2400000000000002</v>
      </c>
      <c r="AH81" s="434">
        <f>IFERROR(INDEX(Raw_DATA!M:M,MATCH(Risk7_PlusY67!$D81,Raw_DATA!$A:$A,0)),"")</f>
        <v>-13.73</v>
      </c>
      <c r="AI81" s="435">
        <f>IFERROR(INDEX(AVGGroup!$F$5:$F$21,MATCH(Risk7_PlusY67!$H81,AVGGroup!$C$5:$C$21,0)),"")</f>
        <v>-7.61</v>
      </c>
      <c r="AJ81" s="401">
        <f>IFERROR(INDEX(Raw_DATA!N:N,MATCH(Risk7_PlusY67!$D81,Raw_DATA!$A:$A,0)),"")</f>
        <v>190</v>
      </c>
      <c r="AK81" s="401">
        <f>IFERROR(INDEX(Raw_DATA!O:O,MATCH(Risk7_PlusY67!$D81,Raw_DATA!$A:$A,0)),"")</f>
        <v>83</v>
      </c>
      <c r="AL81" s="401">
        <f>IFERROR(INDEX(Raw_DATA!P:P,MATCH(Risk7_PlusY67!$D81,Raw_DATA!$A:$A,0)),"")</f>
        <v>47</v>
      </c>
      <c r="AM81" s="401">
        <f>IFERROR(INDEX(Raw_DATA!Q:Q,MATCH(Risk7_PlusY67!$D81,Raw_DATA!$A:$A,0)),"")</f>
        <v>348</v>
      </c>
      <c r="AN81" s="401">
        <f>IFERROR(INDEX(Raw_DATA!R:R,MATCH(Risk7_PlusY67!$D81,Raw_DATA!$A:$A,0)),"")</f>
        <v>44</v>
      </c>
      <c r="AO81" s="407"/>
      <c r="AP81" s="411" t="b">
        <f>AB81=AY81</f>
        <v>1</v>
      </c>
      <c r="AQ81" s="340">
        <f t="shared" si="34"/>
        <v>1</v>
      </c>
      <c r="AR81" s="123">
        <f t="shared" si="35"/>
        <v>0</v>
      </c>
      <c r="AS81" s="123">
        <f t="shared" si="36"/>
        <v>0</v>
      </c>
      <c r="AT81" s="123">
        <f>IF(OR(AND((K81&lt;0.8),(BE81&gt;180)),AND((K81&lt;0.8),(BE81&lt;10)),AND((K81&gt;=0.8),(BE81&lt;10)),AND((K81&gt;=0.8),(BE81&gt;90))),0,1)</f>
        <v>0</v>
      </c>
      <c r="AU81" s="123">
        <f t="shared" si="37"/>
        <v>0</v>
      </c>
      <c r="AV81" s="123">
        <f t="shared" si="38"/>
        <v>1</v>
      </c>
      <c r="AW81" s="123">
        <f t="shared" si="39"/>
        <v>0</v>
      </c>
      <c r="AX81" s="123">
        <f t="shared" si="40"/>
        <v>1</v>
      </c>
      <c r="AY81" s="416" t="str">
        <f t="shared" si="41"/>
        <v>C-</v>
      </c>
      <c r="AZ81" s="416" t="str">
        <f>R81&amp;AY81</f>
        <v>4C-</v>
      </c>
      <c r="BA81" s="417">
        <f>IFERROR(INDEX(Raw_DATA!L:L,MATCH(Risk7_PlusY67!$D81,Raw_DATA!$A:$A,0)),"")</f>
        <v>-8.68</v>
      </c>
      <c r="BB81" s="417">
        <f>IFERROR(INDEX(AVGGroup!$H$5:$H$21,MATCH(Risk7_PlusY67!$BJ81,AVGGroup!$C$5:$C$21,0)),"")</f>
        <v>-2.25</v>
      </c>
      <c r="BC81" s="417">
        <f>IFERROR(INDEX(Raw_DATA!M:M,MATCH(Risk7_PlusY67!$D81,Raw_DATA!$A:$A,0)),"")</f>
        <v>-13.73</v>
      </c>
      <c r="BD81" s="418">
        <f>IFERROR(INDEX(AVGGroup!$J$5:$J$21,MATCH(Risk7_PlusY67!$BJ81,AVGGroup!$C$5:$C$21,0)),"")</f>
        <v>-7.61</v>
      </c>
      <c r="BE81" s="407">
        <f>IFERROR(INDEX(Raw_DATA!N:N,MATCH(Risk7_PlusY67!$D81,Raw_DATA!$A:$A,0)),"")</f>
        <v>190</v>
      </c>
      <c r="BF81" s="407">
        <f>IFERROR(INDEX(Raw_DATA!O:O,MATCH(Risk7_PlusY67!$D81,Raw_DATA!$A:$A,0)),"")</f>
        <v>83</v>
      </c>
      <c r="BG81" s="407">
        <f>IFERROR(INDEX(Raw_DATA!P:P,MATCH(Risk7_PlusY67!$D81,Raw_DATA!$A:$A,0)),"")</f>
        <v>47</v>
      </c>
      <c r="BH81" s="407">
        <f>IFERROR(INDEX(Raw_DATA!Q:Q,MATCH(Risk7_PlusY67!$D81,Raw_DATA!$A:$A,0)),"")</f>
        <v>348</v>
      </c>
      <c r="BI81" s="407">
        <f>IFERROR(INDEX(Raw_DATA!R:R,MATCH(Risk7_PlusY67!$D81,Raw_DATA!$A:$A,0)),"")</f>
        <v>44</v>
      </c>
      <c r="BJ81" s="124" t="str">
        <f>INDEX('Org2567'!$BM:$BM,MATCH(Risk7_PlusY67!D81,'Org2567'!$D:$D,0))</f>
        <v>รพช.M2 B&gt;100</v>
      </c>
    </row>
    <row r="82" spans="1:62" x14ac:dyDescent="0.7">
      <c r="A82" s="206">
        <f>IF(ISBLANK(D82),"",COUNTA($D$3:D82))</f>
        <v>80</v>
      </c>
      <c r="B82" s="207">
        <f>IFERROR(INDEX(ID!$E:$E,MATCH(Risk7_PlusY67!$D82,ID!$A:$A,0)),"")</f>
        <v>1</v>
      </c>
      <c r="C82" s="207" t="str">
        <f>IFERROR(INDEX(ID!$I:$I,MATCH(Risk7_PlusY67!$D82,ID!$A:$A,0)),"")</f>
        <v>แม่ฮ่องสอน</v>
      </c>
      <c r="D82" s="295" t="s">
        <v>99</v>
      </c>
      <c r="E82" s="207" t="str">
        <f>IFERROR(INDEX(ID!$C:$C,MATCH(Risk7_PlusY67!$D82,ID!$A:$A,0)),"")</f>
        <v>แม่ลาน้อย,รพช.</v>
      </c>
      <c r="F82" s="207" t="str">
        <f>IFERROR(INDEX(ID!$G:$G,MATCH(Risk7_PlusY67!$D82,ID!$A:$A,0)),"")</f>
        <v>รพช.</v>
      </c>
      <c r="G82" s="206">
        <f>IFERROR(INDEX(ID!$J:$J,MATCH(Risk7_PlusY67!$D82,ID!$A:$A,0)),"")</f>
        <v>34</v>
      </c>
      <c r="H82" s="208" t="str">
        <f>IFERROR(INDEX(ID!$P:$P,MATCH(Risk7_PlusY67!$D82,ID!$A:$A,0)),"")</f>
        <v>รพช.F2 P&lt;=30,000</v>
      </c>
      <c r="I82" s="209">
        <f>IFERROR(INDEX(Raw_DATA!E:E,MATCH(Risk7_PlusY67!$D82,Raw_DATA!$A:$A,0)),"")</f>
        <v>1.1100000000000001</v>
      </c>
      <c r="J82" s="209">
        <f>IFERROR(INDEX(Raw_DATA!F:F,MATCH(Risk7_PlusY67!$D82,Raw_DATA!$A:$A,0)),"")</f>
        <v>1.01</v>
      </c>
      <c r="K82" s="209">
        <f>IFERROR(INDEX(Raw_DATA!G:G,MATCH(Risk7_PlusY67!$D82,Raw_DATA!$A:$A,0)),"")</f>
        <v>0.44</v>
      </c>
      <c r="L82" s="209">
        <f>IFERROR(INDEX(Raw_DATA!H:H,MATCH(Risk7_PlusY67!$D82,Raw_DATA!$A:$A,0)),"")</f>
        <v>2478883.5099999998</v>
      </c>
      <c r="M82" s="210">
        <f>IFERROR(INDEX(Raw_DATA!I:I,MATCH(Risk7_PlusY67!$D82,Raw_DATA!$A:$A,0)),"")</f>
        <v>1221169.77</v>
      </c>
      <c r="N82" s="206">
        <f t="shared" si="21"/>
        <v>2</v>
      </c>
      <c r="O82" s="206">
        <f t="shared" si="22"/>
        <v>0</v>
      </c>
      <c r="P82" s="206">
        <f t="shared" si="23"/>
        <v>0</v>
      </c>
      <c r="Q82" s="211" t="str">
        <f t="shared" si="24"/>
        <v/>
      </c>
      <c r="R82" s="206">
        <f t="shared" si="25"/>
        <v>2</v>
      </c>
      <c r="S82" s="212">
        <f>IFERROR(INDEX(Raw_DATA!J:J,MATCH(Risk7_PlusY67!$D82,Raw_DATA!$A:$A,0)),"")</f>
        <v>2216807.1</v>
      </c>
      <c r="T82" s="213">
        <f>IFERROR(INDEX(Raw_DATA!K:K,MATCH(Risk7_PlusY67!$D82,Raw_DATA!$A:$A,0)),"")</f>
        <v>-12441264.66</v>
      </c>
      <c r="U82" s="214">
        <f t="shared" si="26"/>
        <v>1</v>
      </c>
      <c r="V82" s="214">
        <f t="shared" si="27"/>
        <v>1</v>
      </c>
      <c r="W82" s="214">
        <f>IF(OR(AND((K82&lt;0.8),(AJ82&gt;180)),AND((K82&lt;0.8),(AJ82&lt;10)),AND((K82&gt;=0.8),(AJ82&lt;10)),AND((K82&gt;=0.8),(AJ82&gt;90))),0,1)</f>
        <v>0</v>
      </c>
      <c r="X82" s="214">
        <f t="shared" si="28"/>
        <v>0</v>
      </c>
      <c r="Y82" s="214">
        <f t="shared" si="29"/>
        <v>1</v>
      </c>
      <c r="Z82" s="214">
        <f t="shared" si="30"/>
        <v>0</v>
      </c>
      <c r="AA82" s="214">
        <f t="shared" si="31"/>
        <v>1</v>
      </c>
      <c r="AB82" s="215" t="str">
        <f t="shared" si="32"/>
        <v>B-</v>
      </c>
      <c r="AC82" s="215" t="str">
        <f t="shared" si="33"/>
        <v>2B-</v>
      </c>
      <c r="AD82" s="216"/>
      <c r="AE82" s="216"/>
      <c r="AF82" s="434">
        <f>IFERROR(INDEX(Raw_DATA!L:L,MATCH(Risk7_PlusY67!$D82,Raw_DATA!$A:$A,0)),"")</f>
        <v>2.34</v>
      </c>
      <c r="AG82" s="434">
        <f>IFERROR(INDEX(AVGGroup!$D$5:$D$21,MATCH(Risk7_PlusY67!$H82,AVGGroup!$C$5:$C$21,0)),"")</f>
        <v>-3.55</v>
      </c>
      <c r="AH82" s="434">
        <f>IFERROR(INDEX(Raw_DATA!M:M,MATCH(Risk7_PlusY67!$D82,Raw_DATA!$A:$A,0)),"")</f>
        <v>2.87</v>
      </c>
      <c r="AI82" s="435">
        <f>IFERROR(INDEX(AVGGroup!$F$5:$F$21,MATCH(Risk7_PlusY67!$H82,AVGGroup!$C$5:$C$21,0)),"")</f>
        <v>-10.199999999999999</v>
      </c>
      <c r="AJ82" s="401">
        <f>IFERROR(INDEX(Raw_DATA!N:N,MATCH(Risk7_PlusY67!$D82,Raw_DATA!$A:$A,0)),"")</f>
        <v>271</v>
      </c>
      <c r="AK82" s="401">
        <f>IFERROR(INDEX(Raw_DATA!O:O,MATCH(Risk7_PlusY67!$D82,Raw_DATA!$A:$A,0)),"")</f>
        <v>106</v>
      </c>
      <c r="AL82" s="401">
        <f>IFERROR(INDEX(Raw_DATA!P:P,MATCH(Risk7_PlusY67!$D82,Raw_DATA!$A:$A,0)),"")</f>
        <v>48</v>
      </c>
      <c r="AM82" s="401">
        <f>IFERROR(INDEX(Raw_DATA!Q:Q,MATCH(Risk7_PlusY67!$D82,Raw_DATA!$A:$A,0)),"")</f>
        <v>249</v>
      </c>
      <c r="AN82" s="401">
        <f>IFERROR(INDEX(Raw_DATA!R:R,MATCH(Risk7_PlusY67!$D82,Raw_DATA!$A:$A,0)),"")</f>
        <v>49</v>
      </c>
      <c r="AO82" s="407"/>
      <c r="AP82" s="411" t="b">
        <f>AB82=AY82</f>
        <v>1</v>
      </c>
      <c r="AQ82" s="340">
        <f t="shared" si="34"/>
        <v>0</v>
      </c>
      <c r="AR82" s="123">
        <f t="shared" si="35"/>
        <v>1</v>
      </c>
      <c r="AS82" s="123">
        <f t="shared" si="36"/>
        <v>1</v>
      </c>
      <c r="AT82" s="123">
        <f>IF(OR(AND((K82&lt;0.8),(BE82&gt;180)),AND((K82&lt;0.8),(BE82&lt;10)),AND((K82&gt;=0.8),(BE82&lt;10)),AND((K82&gt;=0.8),(BE82&gt;90))),0,1)</f>
        <v>0</v>
      </c>
      <c r="AU82" s="123">
        <f t="shared" si="37"/>
        <v>0</v>
      </c>
      <c r="AV82" s="123">
        <f t="shared" si="38"/>
        <v>1</v>
      </c>
      <c r="AW82" s="123">
        <f t="shared" si="39"/>
        <v>0</v>
      </c>
      <c r="AX82" s="123">
        <f t="shared" si="40"/>
        <v>1</v>
      </c>
      <c r="AY82" s="416" t="str">
        <f t="shared" si="41"/>
        <v>B-</v>
      </c>
      <c r="AZ82" s="416" t="str">
        <f>R82&amp;AY82</f>
        <v>2B-</v>
      </c>
      <c r="BA82" s="417">
        <f>IFERROR(INDEX(Raw_DATA!L:L,MATCH(Risk7_PlusY67!$D82,Raw_DATA!$A:$A,0)),"")</f>
        <v>2.34</v>
      </c>
      <c r="BB82" s="417">
        <f>IFERROR(INDEX(AVGGroup!$H$5:$H$21,MATCH(Risk7_PlusY67!$BJ82,AVGGroup!$C$5:$C$21,0)),"")</f>
        <v>-3.54</v>
      </c>
      <c r="BC82" s="417">
        <f>IFERROR(INDEX(Raw_DATA!M:M,MATCH(Risk7_PlusY67!$D82,Raw_DATA!$A:$A,0)),"")</f>
        <v>2.87</v>
      </c>
      <c r="BD82" s="418">
        <f>IFERROR(INDEX(AVGGroup!$J$5:$J$21,MATCH(Risk7_PlusY67!$BJ82,AVGGroup!$C$5:$C$21,0)),"")</f>
        <v>-10.199999999999999</v>
      </c>
      <c r="BE82" s="407">
        <f>IFERROR(INDEX(Raw_DATA!N:N,MATCH(Risk7_PlusY67!$D82,Raw_DATA!$A:$A,0)),"")</f>
        <v>271</v>
      </c>
      <c r="BF82" s="407">
        <f>IFERROR(INDEX(Raw_DATA!O:O,MATCH(Risk7_PlusY67!$D82,Raw_DATA!$A:$A,0)),"")</f>
        <v>106</v>
      </c>
      <c r="BG82" s="407">
        <f>IFERROR(INDEX(Raw_DATA!P:P,MATCH(Risk7_PlusY67!$D82,Raw_DATA!$A:$A,0)),"")</f>
        <v>48</v>
      </c>
      <c r="BH82" s="407">
        <f>IFERROR(INDEX(Raw_DATA!Q:Q,MATCH(Risk7_PlusY67!$D82,Raw_DATA!$A:$A,0)),"")</f>
        <v>249</v>
      </c>
      <c r="BI82" s="407">
        <f>IFERROR(INDEX(Raw_DATA!R:R,MATCH(Risk7_PlusY67!$D82,Raw_DATA!$A:$A,0)),"")</f>
        <v>49</v>
      </c>
      <c r="BJ82" s="124" t="str">
        <f>INDEX('Org2567'!$BM:$BM,MATCH(Risk7_PlusY67!D82,'Org2567'!$D:$D,0))</f>
        <v>รพช.F2 P&lt;=30,000</v>
      </c>
    </row>
    <row r="83" spans="1:62" x14ac:dyDescent="0.7">
      <c r="A83" s="206">
        <f>IF(ISBLANK(D83),"",COUNTA($D$3:D83))</f>
        <v>81</v>
      </c>
      <c r="B83" s="207">
        <f>IFERROR(INDEX(ID!$E:$E,MATCH(Risk7_PlusY67!$D83,ID!$A:$A,0)),"")</f>
        <v>1</v>
      </c>
      <c r="C83" s="207" t="str">
        <f>IFERROR(INDEX(ID!$I:$I,MATCH(Risk7_PlusY67!$D83,ID!$A:$A,0)),"")</f>
        <v>แม่ฮ่องสอน</v>
      </c>
      <c r="D83" s="295" t="s">
        <v>100</v>
      </c>
      <c r="E83" s="207" t="str">
        <f>IFERROR(INDEX(ID!$C:$C,MATCH(Risk7_PlusY67!$D83,ID!$A:$A,0)),"")</f>
        <v>สบเมย,รพช.</v>
      </c>
      <c r="F83" s="207" t="str">
        <f>IFERROR(INDEX(ID!$G:$G,MATCH(Risk7_PlusY67!$D83,ID!$A:$A,0)),"")</f>
        <v>รพช.</v>
      </c>
      <c r="G83" s="206">
        <f>IFERROR(INDEX(ID!$J:$J,MATCH(Risk7_PlusY67!$D83,ID!$A:$A,0)),"")</f>
        <v>30</v>
      </c>
      <c r="H83" s="208" t="str">
        <f>IFERROR(INDEX(ID!$P:$P,MATCH(Risk7_PlusY67!$D83,ID!$A:$A,0)),"")</f>
        <v>รพช.F2 P30,000-60,000</v>
      </c>
      <c r="I83" s="209">
        <f>IFERROR(INDEX(Raw_DATA!E:E,MATCH(Risk7_PlusY67!$D83,Raw_DATA!$A:$A,0)),"")</f>
        <v>2.37</v>
      </c>
      <c r="J83" s="209">
        <f>IFERROR(INDEX(Raw_DATA!F:F,MATCH(Risk7_PlusY67!$D83,Raw_DATA!$A:$A,0)),"")</f>
        <v>2.23</v>
      </c>
      <c r="K83" s="209">
        <f>IFERROR(INDEX(Raw_DATA!G:G,MATCH(Risk7_PlusY67!$D83,Raw_DATA!$A:$A,0)),"")</f>
        <v>1.26</v>
      </c>
      <c r="L83" s="209">
        <f>IFERROR(INDEX(Raw_DATA!H:H,MATCH(Risk7_PlusY67!$D83,Raw_DATA!$A:$A,0)),"")</f>
        <v>21438106.149999999</v>
      </c>
      <c r="M83" s="210">
        <f>IFERROR(INDEX(Raw_DATA!I:I,MATCH(Risk7_PlusY67!$D83,Raw_DATA!$A:$A,0)),"")</f>
        <v>6366647.71</v>
      </c>
      <c r="N83" s="206">
        <f t="shared" si="21"/>
        <v>0</v>
      </c>
      <c r="O83" s="206">
        <f t="shared" si="22"/>
        <v>0</v>
      </c>
      <c r="P83" s="206">
        <f t="shared" si="23"/>
        <v>0</v>
      </c>
      <c r="Q83" s="211" t="str">
        <f t="shared" si="24"/>
        <v/>
      </c>
      <c r="R83" s="206">
        <f t="shared" si="25"/>
        <v>0</v>
      </c>
      <c r="S83" s="212">
        <f>IFERROR(INDEX(Raw_DATA!J:J,MATCH(Risk7_PlusY67!$D83,Raw_DATA!$A:$A,0)),"")</f>
        <v>7987266.5700000003</v>
      </c>
      <c r="T83" s="213">
        <f>IFERROR(INDEX(Raw_DATA!K:K,MATCH(Risk7_PlusY67!$D83,Raw_DATA!$A:$A,0)),"")</f>
        <v>4083786.89</v>
      </c>
      <c r="U83" s="214">
        <f t="shared" si="26"/>
        <v>1</v>
      </c>
      <c r="V83" s="214">
        <f t="shared" si="27"/>
        <v>1</v>
      </c>
      <c r="W83" s="214">
        <f>IF(OR(AND((K83&lt;0.8),(AJ83&gt;180)),AND((K83&lt;0.8),(AJ83&lt;10)),AND((K83&gt;=0.8),(AJ83&lt;10)),AND((K83&gt;=0.8),(AJ83&gt;90))),0,1)</f>
        <v>0</v>
      </c>
      <c r="X83" s="214">
        <f t="shared" si="28"/>
        <v>0</v>
      </c>
      <c r="Y83" s="214">
        <f t="shared" si="29"/>
        <v>1</v>
      </c>
      <c r="Z83" s="214">
        <f t="shared" si="30"/>
        <v>0</v>
      </c>
      <c r="AA83" s="214">
        <f t="shared" si="31"/>
        <v>1</v>
      </c>
      <c r="AB83" s="215" t="str">
        <f t="shared" si="32"/>
        <v>B-</v>
      </c>
      <c r="AC83" s="215" t="str">
        <f t="shared" si="33"/>
        <v>0B-</v>
      </c>
      <c r="AD83" s="216"/>
      <c r="AE83" s="216"/>
      <c r="AF83" s="434">
        <f>IFERROR(INDEX(Raw_DATA!L:L,MATCH(Risk7_PlusY67!$D83,Raw_DATA!$A:$A,0)),"")</f>
        <v>8.2200000000000006</v>
      </c>
      <c r="AG83" s="434">
        <f>IFERROR(INDEX(AVGGroup!$D$5:$D$21,MATCH(Risk7_PlusY67!$H83,AVGGroup!$C$5:$C$21,0)),"")</f>
        <v>-4.37</v>
      </c>
      <c r="AH83" s="434">
        <f>IFERROR(INDEX(Raw_DATA!M:M,MATCH(Risk7_PlusY67!$D83,Raw_DATA!$A:$A,0)),"")</f>
        <v>9.91</v>
      </c>
      <c r="AI83" s="435">
        <f>IFERROR(INDEX(AVGGroup!$F$5:$F$21,MATCH(Risk7_PlusY67!$H83,AVGGroup!$C$5:$C$21,0)),"")</f>
        <v>-9.19</v>
      </c>
      <c r="AJ83" s="401">
        <f>IFERROR(INDEX(Raw_DATA!N:N,MATCH(Risk7_PlusY67!$D83,Raw_DATA!$A:$A,0)),"")</f>
        <v>180</v>
      </c>
      <c r="AK83" s="401">
        <f>IFERROR(INDEX(Raw_DATA!O:O,MATCH(Risk7_PlusY67!$D83,Raw_DATA!$A:$A,0)),"")</f>
        <v>120</v>
      </c>
      <c r="AL83" s="401">
        <f>IFERROR(INDEX(Raw_DATA!P:P,MATCH(Risk7_PlusY67!$D83,Raw_DATA!$A:$A,0)),"")</f>
        <v>42</v>
      </c>
      <c r="AM83" s="401">
        <f>IFERROR(INDEX(Raw_DATA!Q:Q,MATCH(Risk7_PlusY67!$D83,Raw_DATA!$A:$A,0)),"")</f>
        <v>133</v>
      </c>
      <c r="AN83" s="401">
        <f>IFERROR(INDEX(Raw_DATA!R:R,MATCH(Risk7_PlusY67!$D83,Raw_DATA!$A:$A,0)),"")</f>
        <v>42</v>
      </c>
      <c r="AO83" s="407"/>
      <c r="AP83" s="411" t="b">
        <f>AB83=AY83</f>
        <v>1</v>
      </c>
      <c r="AQ83" s="340">
        <f t="shared" si="34"/>
        <v>0</v>
      </c>
      <c r="AR83" s="123">
        <f t="shared" si="35"/>
        <v>1</v>
      </c>
      <c r="AS83" s="123">
        <f t="shared" si="36"/>
        <v>1</v>
      </c>
      <c r="AT83" s="123">
        <f>IF(OR(AND((K83&lt;0.8),(BE83&gt;180)),AND((K83&lt;0.8),(BE83&lt;10)),AND((K83&gt;=0.8),(BE83&lt;10)),AND((K83&gt;=0.8),(BE83&gt;90))),0,1)</f>
        <v>0</v>
      </c>
      <c r="AU83" s="123">
        <f t="shared" si="37"/>
        <v>0</v>
      </c>
      <c r="AV83" s="123">
        <f t="shared" si="38"/>
        <v>1</v>
      </c>
      <c r="AW83" s="123">
        <f t="shared" si="39"/>
        <v>0</v>
      </c>
      <c r="AX83" s="123">
        <f t="shared" si="40"/>
        <v>1</v>
      </c>
      <c r="AY83" s="416" t="str">
        <f t="shared" si="41"/>
        <v>B-</v>
      </c>
      <c r="AZ83" s="416" t="str">
        <f>R83&amp;AY83</f>
        <v>0B-</v>
      </c>
      <c r="BA83" s="417">
        <f>IFERROR(INDEX(Raw_DATA!L:L,MATCH(Risk7_PlusY67!$D83,Raw_DATA!$A:$A,0)),"")</f>
        <v>8.2200000000000006</v>
      </c>
      <c r="BB83" s="417">
        <f>IFERROR(INDEX(AVGGroup!$H$5:$H$21,MATCH(Risk7_PlusY67!$BJ83,AVGGroup!$C$5:$C$21,0)),"")</f>
        <v>-3.95</v>
      </c>
      <c r="BC83" s="417">
        <f>IFERROR(INDEX(Raw_DATA!M:M,MATCH(Risk7_PlusY67!$D83,Raw_DATA!$A:$A,0)),"")</f>
        <v>9.91</v>
      </c>
      <c r="BD83" s="418">
        <f>IFERROR(INDEX(AVGGroup!$J$5:$J$21,MATCH(Risk7_PlusY67!$BJ83,AVGGroup!$C$5:$C$21,0)),"")</f>
        <v>-8.8800000000000008</v>
      </c>
      <c r="BE83" s="407">
        <f>IFERROR(INDEX(Raw_DATA!N:N,MATCH(Risk7_PlusY67!$D83,Raw_DATA!$A:$A,0)),"")</f>
        <v>180</v>
      </c>
      <c r="BF83" s="407">
        <f>IFERROR(INDEX(Raw_DATA!O:O,MATCH(Risk7_PlusY67!$D83,Raw_DATA!$A:$A,0)),"")</f>
        <v>120</v>
      </c>
      <c r="BG83" s="407">
        <f>IFERROR(INDEX(Raw_DATA!P:P,MATCH(Risk7_PlusY67!$D83,Raw_DATA!$A:$A,0)),"")</f>
        <v>42</v>
      </c>
      <c r="BH83" s="407">
        <f>IFERROR(INDEX(Raw_DATA!Q:Q,MATCH(Risk7_PlusY67!$D83,Raw_DATA!$A:$A,0)),"")</f>
        <v>133</v>
      </c>
      <c r="BI83" s="407">
        <f>IFERROR(INDEX(Raw_DATA!R:R,MATCH(Risk7_PlusY67!$D83,Raw_DATA!$A:$A,0)),"")</f>
        <v>42</v>
      </c>
      <c r="BJ83" s="124" t="str">
        <f>INDEX('Org2567'!$BM:$BM,MATCH(Risk7_PlusY67!D83,'Org2567'!$D:$D,0))</f>
        <v>รพช.F2 P30,000-60,000</v>
      </c>
    </row>
    <row r="84" spans="1:62" x14ac:dyDescent="0.7">
      <c r="A84" s="206">
        <f>IF(ISBLANK(D84),"",COUNTA($D$3:D84))</f>
        <v>82</v>
      </c>
      <c r="B84" s="207">
        <f>IFERROR(INDEX(ID!$E:$E,MATCH(Risk7_PlusY67!$D84,ID!$A:$A,0)),"")</f>
        <v>1</v>
      </c>
      <c r="C84" s="207" t="str">
        <f>IFERROR(INDEX(ID!$I:$I,MATCH(Risk7_PlusY67!$D84,ID!$A:$A,0)),"")</f>
        <v>แม่ฮ่องสอน</v>
      </c>
      <c r="D84" s="295" t="s">
        <v>101</v>
      </c>
      <c r="E84" s="207" t="str">
        <f>IFERROR(INDEX(ID!$C:$C,MATCH(Risk7_PlusY67!$D84,ID!$A:$A,0)),"")</f>
        <v>ปางมะผ้า,รพช.</v>
      </c>
      <c r="F84" s="207" t="str">
        <f>IFERROR(INDEX(ID!$G:$G,MATCH(Risk7_PlusY67!$D84,ID!$A:$A,0)),"")</f>
        <v>รพช.</v>
      </c>
      <c r="G84" s="206">
        <f>IFERROR(INDEX(ID!$J:$J,MATCH(Risk7_PlusY67!$D84,ID!$A:$A,0)),"")</f>
        <v>29</v>
      </c>
      <c r="H84" s="208" t="str">
        <f>IFERROR(INDEX(ID!$P:$P,MATCH(Risk7_PlusY67!$D84,ID!$A:$A,0)),"")</f>
        <v>รพช.F2 P&lt;=30,000</v>
      </c>
      <c r="I84" s="209">
        <f>IFERROR(INDEX(Raw_DATA!E:E,MATCH(Risk7_PlusY67!$D84,Raw_DATA!$A:$A,0)),"")</f>
        <v>1.02</v>
      </c>
      <c r="J84" s="209">
        <f>IFERROR(INDEX(Raw_DATA!F:F,MATCH(Risk7_PlusY67!$D84,Raw_DATA!$A:$A,0)),"")</f>
        <v>0.96</v>
      </c>
      <c r="K84" s="209">
        <f>IFERROR(INDEX(Raw_DATA!G:G,MATCH(Risk7_PlusY67!$D84,Raw_DATA!$A:$A,0)),"")</f>
        <v>0.39</v>
      </c>
      <c r="L84" s="209">
        <f>IFERROR(INDEX(Raw_DATA!H:H,MATCH(Risk7_PlusY67!$D84,Raw_DATA!$A:$A,0)),"")</f>
        <v>463490.71</v>
      </c>
      <c r="M84" s="210">
        <f>IFERROR(INDEX(Raw_DATA!I:I,MATCH(Risk7_PlusY67!$D84,Raw_DATA!$A:$A,0)),"")</f>
        <v>1537920.94</v>
      </c>
      <c r="N84" s="206">
        <f t="shared" si="21"/>
        <v>3</v>
      </c>
      <c r="O84" s="206">
        <f t="shared" si="22"/>
        <v>0</v>
      </c>
      <c r="P84" s="206">
        <f t="shared" si="23"/>
        <v>0</v>
      </c>
      <c r="Q84" s="211" t="str">
        <f t="shared" si="24"/>
        <v/>
      </c>
      <c r="R84" s="206">
        <f t="shared" si="25"/>
        <v>3</v>
      </c>
      <c r="S84" s="212">
        <f>IFERROR(INDEX(Raw_DATA!J:J,MATCH(Risk7_PlusY67!$D84,Raw_DATA!$A:$A,0)),"")</f>
        <v>3752458.65</v>
      </c>
      <c r="T84" s="213">
        <f>IFERROR(INDEX(Raw_DATA!K:K,MATCH(Risk7_PlusY67!$D84,Raw_DATA!$A:$A,0)),"")</f>
        <v>-12479084.41</v>
      </c>
      <c r="U84" s="214">
        <f t="shared" si="26"/>
        <v>1</v>
      </c>
      <c r="V84" s="214">
        <f t="shared" si="27"/>
        <v>1</v>
      </c>
      <c r="W84" s="214">
        <f>IF(OR(AND((K84&lt;0.8),(AJ84&gt;180)),AND((K84&lt;0.8),(AJ84&lt;10)),AND((K84&gt;=0.8),(AJ84&lt;10)),AND((K84&gt;=0.8),(AJ84&gt;90))),0,1)</f>
        <v>0</v>
      </c>
      <c r="X84" s="214">
        <f t="shared" si="28"/>
        <v>1</v>
      </c>
      <c r="Y84" s="214">
        <f t="shared" si="29"/>
        <v>1</v>
      </c>
      <c r="Z84" s="214">
        <f t="shared" si="30"/>
        <v>1</v>
      </c>
      <c r="AA84" s="214">
        <f t="shared" si="31"/>
        <v>1</v>
      </c>
      <c r="AB84" s="215" t="str">
        <f t="shared" si="32"/>
        <v>A-</v>
      </c>
      <c r="AC84" s="215" t="str">
        <f t="shared" si="33"/>
        <v>3A-</v>
      </c>
      <c r="AD84" s="216"/>
      <c r="AE84" s="216"/>
      <c r="AF84" s="434">
        <f>IFERROR(INDEX(Raw_DATA!L:L,MATCH(Risk7_PlusY67!$D84,Raw_DATA!$A:$A,0)),"")</f>
        <v>4.9800000000000004</v>
      </c>
      <c r="AG84" s="434">
        <f>IFERROR(INDEX(AVGGroup!$D$5:$D$21,MATCH(Risk7_PlusY67!$H84,AVGGroup!$C$5:$C$21,0)),"")</f>
        <v>-3.55</v>
      </c>
      <c r="AH84" s="434">
        <f>IFERROR(INDEX(Raw_DATA!M:M,MATCH(Risk7_PlusY67!$D84,Raw_DATA!$A:$A,0)),"")</f>
        <v>2.11</v>
      </c>
      <c r="AI84" s="435">
        <f>IFERROR(INDEX(AVGGroup!$F$5:$F$21,MATCH(Risk7_PlusY67!$H84,AVGGroup!$C$5:$C$21,0)),"")</f>
        <v>-10.199999999999999</v>
      </c>
      <c r="AJ84" s="401">
        <f>IFERROR(INDEX(Raw_DATA!N:N,MATCH(Risk7_PlusY67!$D84,Raw_DATA!$A:$A,0)),"")</f>
        <v>365</v>
      </c>
      <c r="AK84" s="401">
        <f>IFERROR(INDEX(Raw_DATA!O:O,MATCH(Risk7_PlusY67!$D84,Raw_DATA!$A:$A,0)),"")</f>
        <v>52</v>
      </c>
      <c r="AL84" s="401">
        <f>IFERROR(INDEX(Raw_DATA!P:P,MATCH(Risk7_PlusY67!$D84,Raw_DATA!$A:$A,0)),"")</f>
        <v>41</v>
      </c>
      <c r="AM84" s="401">
        <f>IFERROR(INDEX(Raw_DATA!Q:Q,MATCH(Risk7_PlusY67!$D84,Raw_DATA!$A:$A,0)),"")</f>
        <v>116</v>
      </c>
      <c r="AN84" s="401">
        <f>IFERROR(INDEX(Raw_DATA!R:R,MATCH(Risk7_PlusY67!$D84,Raw_DATA!$A:$A,0)),"")</f>
        <v>38</v>
      </c>
      <c r="AO84" s="407"/>
      <c r="AP84" s="411" t="b">
        <f>AB84=AY84</f>
        <v>1</v>
      </c>
      <c r="AQ84" s="340">
        <f t="shared" si="34"/>
        <v>0</v>
      </c>
      <c r="AR84" s="123">
        <f t="shared" si="35"/>
        <v>1</v>
      </c>
      <c r="AS84" s="123">
        <f t="shared" si="36"/>
        <v>1</v>
      </c>
      <c r="AT84" s="123">
        <f>IF(OR(AND((K84&lt;0.8),(BE84&gt;180)),AND((K84&lt;0.8),(BE84&lt;10)),AND((K84&gt;=0.8),(BE84&lt;10)),AND((K84&gt;=0.8),(BE84&gt;90))),0,1)</f>
        <v>0</v>
      </c>
      <c r="AU84" s="123">
        <f t="shared" si="37"/>
        <v>1</v>
      </c>
      <c r="AV84" s="123">
        <f t="shared" si="38"/>
        <v>1</v>
      </c>
      <c r="AW84" s="123">
        <f t="shared" si="39"/>
        <v>1</v>
      </c>
      <c r="AX84" s="123">
        <f t="shared" si="40"/>
        <v>1</v>
      </c>
      <c r="AY84" s="416" t="str">
        <f t="shared" si="41"/>
        <v>A-</v>
      </c>
      <c r="AZ84" s="416" t="str">
        <f>R84&amp;AY84</f>
        <v>3A-</v>
      </c>
      <c r="BA84" s="417">
        <f>IFERROR(INDEX(Raw_DATA!L:L,MATCH(Risk7_PlusY67!$D84,Raw_DATA!$A:$A,0)),"")</f>
        <v>4.9800000000000004</v>
      </c>
      <c r="BB84" s="417">
        <f>IFERROR(INDEX(AVGGroup!$H$5:$H$21,MATCH(Risk7_PlusY67!$BJ84,AVGGroup!$C$5:$C$21,0)),"")</f>
        <v>-3.54</v>
      </c>
      <c r="BC84" s="417">
        <f>IFERROR(INDEX(Raw_DATA!M:M,MATCH(Risk7_PlusY67!$D84,Raw_DATA!$A:$A,0)),"")</f>
        <v>2.11</v>
      </c>
      <c r="BD84" s="418">
        <f>IFERROR(INDEX(AVGGroup!$J$5:$J$21,MATCH(Risk7_PlusY67!$BJ84,AVGGroup!$C$5:$C$21,0)),"")</f>
        <v>-10.199999999999999</v>
      </c>
      <c r="BE84" s="407">
        <f>IFERROR(INDEX(Raw_DATA!N:N,MATCH(Risk7_PlusY67!$D84,Raw_DATA!$A:$A,0)),"")</f>
        <v>365</v>
      </c>
      <c r="BF84" s="407">
        <f>IFERROR(INDEX(Raw_DATA!O:O,MATCH(Risk7_PlusY67!$D84,Raw_DATA!$A:$A,0)),"")</f>
        <v>52</v>
      </c>
      <c r="BG84" s="407">
        <f>IFERROR(INDEX(Raw_DATA!P:P,MATCH(Risk7_PlusY67!$D84,Raw_DATA!$A:$A,0)),"")</f>
        <v>41</v>
      </c>
      <c r="BH84" s="407">
        <f>IFERROR(INDEX(Raw_DATA!Q:Q,MATCH(Risk7_PlusY67!$D84,Raw_DATA!$A:$A,0)),"")</f>
        <v>116</v>
      </c>
      <c r="BI84" s="407">
        <f>IFERROR(INDEX(Raw_DATA!R:R,MATCH(Risk7_PlusY67!$D84,Raw_DATA!$A:$A,0)),"")</f>
        <v>38</v>
      </c>
      <c r="BJ84" s="124" t="str">
        <f>INDEX('Org2567'!$BM:$BM,MATCH(Risk7_PlusY67!D84,'Org2567'!$D:$D,0))</f>
        <v>รพช.F2 P&lt;=30,000</v>
      </c>
    </row>
    <row r="85" spans="1:62" x14ac:dyDescent="0.7">
      <c r="A85" s="206">
        <f>IF(ISBLANK(D85),"",COUNTA($D$3:D85))</f>
        <v>83</v>
      </c>
      <c r="B85" s="207">
        <f>IFERROR(INDEX(ID!$E:$E,MATCH(Risk7_PlusY67!$D85,ID!$A:$A,0)),"")</f>
        <v>1</v>
      </c>
      <c r="C85" s="207" t="str">
        <f>IFERROR(INDEX(ID!$I:$I,MATCH(Risk7_PlusY67!$D85,ID!$A:$A,0)),"")</f>
        <v>ลำปาง</v>
      </c>
      <c r="D85" s="295" t="s">
        <v>102</v>
      </c>
      <c r="E85" s="207" t="str">
        <f>IFERROR(INDEX(ID!$C:$C,MATCH(Risk7_PlusY67!$D85,ID!$A:$A,0)),"")</f>
        <v>ลำปาง,รพศ.</v>
      </c>
      <c r="F85" s="207" t="str">
        <f>IFERROR(INDEX(ID!$G:$G,MATCH(Risk7_PlusY67!$D85,ID!$A:$A,0)),"")</f>
        <v>รพศ.</v>
      </c>
      <c r="G85" s="206">
        <f>IFERROR(INDEX(ID!$J:$J,MATCH(Risk7_PlusY67!$D85,ID!$A:$A,0)),"")</f>
        <v>745</v>
      </c>
      <c r="H85" s="208" t="str">
        <f>IFERROR(INDEX(ID!$P:$P,MATCH(Risk7_PlusY67!$D85,ID!$A:$A,0)),"")</f>
        <v>รพศ.A B&gt;700to1000</v>
      </c>
      <c r="I85" s="209">
        <f>IFERROR(INDEX(Raw_DATA!E:E,MATCH(Risk7_PlusY67!$D85,Raw_DATA!$A:$A,0)),"")</f>
        <v>11.95</v>
      </c>
      <c r="J85" s="209">
        <f>IFERROR(INDEX(Raw_DATA!F:F,MATCH(Risk7_PlusY67!$D85,Raw_DATA!$A:$A,0)),"")</f>
        <v>10.51</v>
      </c>
      <c r="K85" s="209">
        <f>IFERROR(INDEX(Raw_DATA!G:G,MATCH(Risk7_PlusY67!$D85,Raw_DATA!$A:$A,0)),"")</f>
        <v>5.2</v>
      </c>
      <c r="L85" s="209">
        <f>IFERROR(INDEX(Raw_DATA!H:H,MATCH(Risk7_PlusY67!$D85,Raw_DATA!$A:$A,0)),"")</f>
        <v>1576605851.23</v>
      </c>
      <c r="M85" s="210">
        <f>IFERROR(INDEX(Raw_DATA!I:I,MATCH(Risk7_PlusY67!$D85,Raw_DATA!$A:$A,0)),"")</f>
        <v>-177062793.66</v>
      </c>
      <c r="N85" s="206">
        <f t="shared" si="21"/>
        <v>0</v>
      </c>
      <c r="O85" s="206">
        <f t="shared" si="22"/>
        <v>1</v>
      </c>
      <c r="P85" s="206">
        <f t="shared" si="23"/>
        <v>0</v>
      </c>
      <c r="Q85" s="211">
        <f t="shared" si="24"/>
        <v>106.8</v>
      </c>
      <c r="R85" s="206">
        <f t="shared" si="25"/>
        <v>1</v>
      </c>
      <c r="S85" s="212">
        <f>IFERROR(INDEX(Raw_DATA!J:J,MATCH(Risk7_PlusY67!$D85,Raw_DATA!$A:$A,0)),"")</f>
        <v>-2635966.4900000002</v>
      </c>
      <c r="T85" s="213">
        <f>IFERROR(INDEX(Raw_DATA!K:K,MATCH(Risk7_PlusY67!$D85,Raw_DATA!$A:$A,0)),"")</f>
        <v>604212299.50999999</v>
      </c>
      <c r="U85" s="214">
        <f t="shared" si="26"/>
        <v>0</v>
      </c>
      <c r="V85" s="214">
        <f t="shared" si="27"/>
        <v>0</v>
      </c>
      <c r="W85" s="214">
        <f>IF(OR(AND((K85&lt;0.8),(AJ85&gt;180)),AND((K85&lt;0.8),(AJ85&lt;10)),AND((K85&gt;=0.8),(AJ85&lt;10)),AND((K85&gt;=0.8),(AJ85&gt;90))),0,1)</f>
        <v>1</v>
      </c>
      <c r="X85" s="214">
        <f t="shared" si="28"/>
        <v>0</v>
      </c>
      <c r="Y85" s="214">
        <f t="shared" si="29"/>
        <v>1</v>
      </c>
      <c r="Z85" s="214">
        <f t="shared" si="30"/>
        <v>1</v>
      </c>
      <c r="AA85" s="214">
        <f t="shared" si="31"/>
        <v>1</v>
      </c>
      <c r="AB85" s="215" t="str">
        <f t="shared" si="32"/>
        <v>B-</v>
      </c>
      <c r="AC85" s="215" t="str">
        <f t="shared" si="33"/>
        <v>1B-</v>
      </c>
      <c r="AD85" s="216"/>
      <c r="AE85" s="216"/>
      <c r="AF85" s="434">
        <f>IFERROR(INDEX(Raw_DATA!L:L,MATCH(Risk7_PlusY67!$D85,Raw_DATA!$A:$A,0)),"")</f>
        <v>-0.08</v>
      </c>
      <c r="AG85" s="434">
        <f>IFERROR(INDEX(AVGGroup!$D$5:$D$21,MATCH(Risk7_PlusY67!$H85,AVGGroup!$C$5:$C$21,0)),"")</f>
        <v>5.87</v>
      </c>
      <c r="AH85" s="434">
        <f>IFERROR(INDEX(Raw_DATA!M:M,MATCH(Risk7_PlusY67!$D85,Raw_DATA!$A:$A,0)),"")</f>
        <v>-5.92</v>
      </c>
      <c r="AI85" s="435">
        <f>IFERROR(INDEX(AVGGroup!$F$5:$F$21,MATCH(Risk7_PlusY67!$H85,AVGGroup!$C$5:$C$21,0)),"")</f>
        <v>2.31</v>
      </c>
      <c r="AJ85" s="401">
        <f>IFERROR(INDEX(Raw_DATA!N:N,MATCH(Risk7_PlusY67!$D85,Raw_DATA!$A:$A,0)),"")</f>
        <v>25</v>
      </c>
      <c r="AK85" s="401">
        <f>IFERROR(INDEX(Raw_DATA!O:O,MATCH(Risk7_PlusY67!$D85,Raw_DATA!$A:$A,0)),"")</f>
        <v>91</v>
      </c>
      <c r="AL85" s="401">
        <f>IFERROR(INDEX(Raw_DATA!P:P,MATCH(Risk7_PlusY67!$D85,Raw_DATA!$A:$A,0)),"")</f>
        <v>56</v>
      </c>
      <c r="AM85" s="401">
        <f>IFERROR(INDEX(Raw_DATA!Q:Q,MATCH(Risk7_PlusY67!$D85,Raw_DATA!$A:$A,0)),"")</f>
        <v>83</v>
      </c>
      <c r="AN85" s="401">
        <f>IFERROR(INDEX(Raw_DATA!R:R,MATCH(Risk7_PlusY67!$D85,Raw_DATA!$A:$A,0)),"")</f>
        <v>49</v>
      </c>
      <c r="AO85" s="407"/>
      <c r="AP85" s="411" t="b">
        <f>AB85=AY85</f>
        <v>1</v>
      </c>
      <c r="AQ85" s="340">
        <f t="shared" si="34"/>
        <v>1</v>
      </c>
      <c r="AR85" s="123">
        <f t="shared" si="35"/>
        <v>0</v>
      </c>
      <c r="AS85" s="123">
        <f t="shared" si="36"/>
        <v>0</v>
      </c>
      <c r="AT85" s="123">
        <f>IF(OR(AND((K85&lt;0.8),(BE85&gt;180)),AND((K85&lt;0.8),(BE85&lt;10)),AND((K85&gt;=0.8),(BE85&lt;10)),AND((K85&gt;=0.8),(BE85&gt;90))),0,1)</f>
        <v>1</v>
      </c>
      <c r="AU85" s="123">
        <f t="shared" si="37"/>
        <v>0</v>
      </c>
      <c r="AV85" s="123">
        <f t="shared" si="38"/>
        <v>1</v>
      </c>
      <c r="AW85" s="123">
        <f t="shared" si="39"/>
        <v>1</v>
      </c>
      <c r="AX85" s="123">
        <f t="shared" si="40"/>
        <v>1</v>
      </c>
      <c r="AY85" s="416" t="str">
        <f t="shared" si="41"/>
        <v>B-</v>
      </c>
      <c r="AZ85" s="416" t="str">
        <f>R85&amp;AY85</f>
        <v>1B-</v>
      </c>
      <c r="BA85" s="417">
        <f>IFERROR(INDEX(Raw_DATA!L:L,MATCH(Risk7_PlusY67!$D85,Raw_DATA!$A:$A,0)),"")</f>
        <v>-0.08</v>
      </c>
      <c r="BB85" s="417">
        <f>IFERROR(INDEX(AVGGroup!$H$5:$H$21,MATCH(Risk7_PlusY67!$BJ85,AVGGroup!$C$5:$C$21,0)),"")</f>
        <v>5.88</v>
      </c>
      <c r="BC85" s="417">
        <f>IFERROR(INDEX(Raw_DATA!M:M,MATCH(Risk7_PlusY67!$D85,Raw_DATA!$A:$A,0)),"")</f>
        <v>-5.92</v>
      </c>
      <c r="BD85" s="418">
        <f>IFERROR(INDEX(AVGGroup!$J$5:$J$21,MATCH(Risk7_PlusY67!$BJ85,AVGGroup!$C$5:$C$21,0)),"")</f>
        <v>2.31</v>
      </c>
      <c r="BE85" s="407">
        <f>IFERROR(INDEX(Raw_DATA!N:N,MATCH(Risk7_PlusY67!$D85,Raw_DATA!$A:$A,0)),"")</f>
        <v>25</v>
      </c>
      <c r="BF85" s="407">
        <f>IFERROR(INDEX(Raw_DATA!O:O,MATCH(Risk7_PlusY67!$D85,Raw_DATA!$A:$A,0)),"")</f>
        <v>91</v>
      </c>
      <c r="BG85" s="407">
        <f>IFERROR(INDEX(Raw_DATA!P:P,MATCH(Risk7_PlusY67!$D85,Raw_DATA!$A:$A,0)),"")</f>
        <v>56</v>
      </c>
      <c r="BH85" s="407">
        <f>IFERROR(INDEX(Raw_DATA!Q:Q,MATCH(Risk7_PlusY67!$D85,Raw_DATA!$A:$A,0)),"")</f>
        <v>83</v>
      </c>
      <c r="BI85" s="407">
        <f>IFERROR(INDEX(Raw_DATA!R:R,MATCH(Risk7_PlusY67!$D85,Raw_DATA!$A:$A,0)),"")</f>
        <v>49</v>
      </c>
      <c r="BJ85" s="124" t="str">
        <f>INDEX('Org2567'!$BM:$BM,MATCH(Risk7_PlusY67!D85,'Org2567'!$D:$D,0))</f>
        <v>รพศ.A B&gt;700to1000</v>
      </c>
    </row>
    <row r="86" spans="1:62" x14ac:dyDescent="0.7">
      <c r="A86" s="206">
        <f>IF(ISBLANK(D86),"",COUNTA($D$3:D86))</f>
        <v>84</v>
      </c>
      <c r="B86" s="207">
        <f>IFERROR(INDEX(ID!$E:$E,MATCH(Risk7_PlusY67!$D86,ID!$A:$A,0)),"")</f>
        <v>1</v>
      </c>
      <c r="C86" s="207" t="str">
        <f>IFERROR(INDEX(ID!$I:$I,MATCH(Risk7_PlusY67!$D86,ID!$A:$A,0)),"")</f>
        <v>ลำปาง</v>
      </c>
      <c r="D86" s="295" t="s">
        <v>103</v>
      </c>
      <c r="E86" s="207" t="str">
        <f>IFERROR(INDEX(ID!$C:$C,MATCH(Risk7_PlusY67!$D86,ID!$A:$A,0)),"")</f>
        <v>แม่เมาะ,รพช.</v>
      </c>
      <c r="F86" s="207" t="str">
        <f>IFERROR(INDEX(ID!$G:$G,MATCH(Risk7_PlusY67!$D86,ID!$A:$A,0)),"")</f>
        <v>รพช.</v>
      </c>
      <c r="G86" s="206">
        <f>IFERROR(INDEX(ID!$J:$J,MATCH(Risk7_PlusY67!$D86,ID!$A:$A,0)),"")</f>
        <v>30</v>
      </c>
      <c r="H86" s="208" t="str">
        <f>IFERROR(INDEX(ID!$P:$P,MATCH(Risk7_PlusY67!$D86,ID!$A:$A,0)),"")</f>
        <v>รพช.F2 P&lt;=30,000</v>
      </c>
      <c r="I86" s="209">
        <f>IFERROR(INDEX(Raw_DATA!E:E,MATCH(Risk7_PlusY67!$D86,Raw_DATA!$A:$A,0)),"")</f>
        <v>1.58</v>
      </c>
      <c r="J86" s="209">
        <f>IFERROR(INDEX(Raw_DATA!F:F,MATCH(Risk7_PlusY67!$D86,Raw_DATA!$A:$A,0)),"")</f>
        <v>1.51</v>
      </c>
      <c r="K86" s="209">
        <f>IFERROR(INDEX(Raw_DATA!G:G,MATCH(Risk7_PlusY67!$D86,Raw_DATA!$A:$A,0)),"")</f>
        <v>0.99</v>
      </c>
      <c r="L86" s="209">
        <f>IFERROR(INDEX(Raw_DATA!H:H,MATCH(Risk7_PlusY67!$D86,Raw_DATA!$A:$A,0)),"")</f>
        <v>10592363.52</v>
      </c>
      <c r="M86" s="210">
        <f>IFERROR(INDEX(Raw_DATA!I:I,MATCH(Risk7_PlusY67!$D86,Raw_DATA!$A:$A,0)),"")</f>
        <v>-6079629.7000000002</v>
      </c>
      <c r="N86" s="206">
        <f t="shared" si="21"/>
        <v>0</v>
      </c>
      <c r="O86" s="206">
        <f t="shared" si="22"/>
        <v>1</v>
      </c>
      <c r="P86" s="206">
        <f t="shared" si="23"/>
        <v>0</v>
      </c>
      <c r="Q86" s="211">
        <f t="shared" si="24"/>
        <v>20.9</v>
      </c>
      <c r="R86" s="206">
        <f t="shared" si="25"/>
        <v>1</v>
      </c>
      <c r="S86" s="212">
        <f>IFERROR(INDEX(Raw_DATA!J:J,MATCH(Risk7_PlusY67!$D86,Raw_DATA!$A:$A,0)),"")</f>
        <v>-6964652.6500000004</v>
      </c>
      <c r="T86" s="213">
        <f>IFERROR(INDEX(Raw_DATA!K:K,MATCH(Risk7_PlusY67!$D86,Raw_DATA!$A:$A,0)),"")</f>
        <v>-238830.04</v>
      </c>
      <c r="U86" s="214">
        <f t="shared" si="26"/>
        <v>0</v>
      </c>
      <c r="V86" s="214">
        <f t="shared" si="27"/>
        <v>1</v>
      </c>
      <c r="W86" s="214">
        <f>IF(OR(AND((K86&lt;0.8),(AJ86&gt;180)),AND((K86&lt;0.8),(AJ86&lt;10)),AND((K86&gt;=0.8),(AJ86&lt;10)),AND((K86&gt;=0.8),(AJ86&gt;90))),0,1)</f>
        <v>0</v>
      </c>
      <c r="X86" s="214">
        <f t="shared" si="28"/>
        <v>1</v>
      </c>
      <c r="Y86" s="214">
        <f t="shared" si="29"/>
        <v>1</v>
      </c>
      <c r="Z86" s="214">
        <f t="shared" si="30"/>
        <v>1</v>
      </c>
      <c r="AA86" s="214">
        <f t="shared" si="31"/>
        <v>1</v>
      </c>
      <c r="AB86" s="215" t="str">
        <f t="shared" si="32"/>
        <v>B</v>
      </c>
      <c r="AC86" s="215" t="str">
        <f t="shared" si="33"/>
        <v>1B</v>
      </c>
      <c r="AD86" s="216"/>
      <c r="AE86" s="216"/>
      <c r="AF86" s="434">
        <f>IFERROR(INDEX(Raw_DATA!L:L,MATCH(Risk7_PlusY67!$D86,Raw_DATA!$A:$A,0)),"")</f>
        <v>-6.25</v>
      </c>
      <c r="AG86" s="434">
        <f>IFERROR(INDEX(AVGGroup!$D$5:$D$21,MATCH(Risk7_PlusY67!$H86,AVGGroup!$C$5:$C$21,0)),"")</f>
        <v>-3.55</v>
      </c>
      <c r="AH86" s="434">
        <f>IFERROR(INDEX(Raw_DATA!M:M,MATCH(Risk7_PlusY67!$D86,Raw_DATA!$A:$A,0)),"")</f>
        <v>-7.94</v>
      </c>
      <c r="AI86" s="435">
        <f>IFERROR(INDEX(AVGGroup!$F$5:$F$21,MATCH(Risk7_PlusY67!$H86,AVGGroup!$C$5:$C$21,0)),"")</f>
        <v>-10.199999999999999</v>
      </c>
      <c r="AJ86" s="401">
        <f>IFERROR(INDEX(Raw_DATA!N:N,MATCH(Risk7_PlusY67!$D86,Raw_DATA!$A:$A,0)),"")</f>
        <v>134</v>
      </c>
      <c r="AK86" s="401">
        <f>IFERROR(INDEX(Raw_DATA!O:O,MATCH(Risk7_PlusY67!$D86,Raw_DATA!$A:$A,0)),"")</f>
        <v>26</v>
      </c>
      <c r="AL86" s="401">
        <f>IFERROR(INDEX(Raw_DATA!P:P,MATCH(Risk7_PlusY67!$D86,Raw_DATA!$A:$A,0)),"")</f>
        <v>50</v>
      </c>
      <c r="AM86" s="401">
        <f>IFERROR(INDEX(Raw_DATA!Q:Q,MATCH(Risk7_PlusY67!$D86,Raw_DATA!$A:$A,0)),"")</f>
        <v>57</v>
      </c>
      <c r="AN86" s="401">
        <f>IFERROR(INDEX(Raw_DATA!R:R,MATCH(Risk7_PlusY67!$D86,Raw_DATA!$A:$A,0)),"")</f>
        <v>29</v>
      </c>
      <c r="AO86" s="407"/>
      <c r="AP86" s="411" t="b">
        <f>AB86=AY86</f>
        <v>1</v>
      </c>
      <c r="AQ86" s="340">
        <f t="shared" si="34"/>
        <v>1</v>
      </c>
      <c r="AR86" s="123">
        <f t="shared" si="35"/>
        <v>0</v>
      </c>
      <c r="AS86" s="123">
        <f t="shared" si="36"/>
        <v>1</v>
      </c>
      <c r="AT86" s="123">
        <f>IF(OR(AND((K86&lt;0.8),(BE86&gt;180)),AND((K86&lt;0.8),(BE86&lt;10)),AND((K86&gt;=0.8),(BE86&lt;10)),AND((K86&gt;=0.8),(BE86&gt;90))),0,1)</f>
        <v>0</v>
      </c>
      <c r="AU86" s="123">
        <f t="shared" si="37"/>
        <v>1</v>
      </c>
      <c r="AV86" s="123">
        <f t="shared" si="38"/>
        <v>1</v>
      </c>
      <c r="AW86" s="123">
        <f t="shared" si="39"/>
        <v>1</v>
      </c>
      <c r="AX86" s="123">
        <f t="shared" si="40"/>
        <v>1</v>
      </c>
      <c r="AY86" s="416" t="str">
        <f t="shared" si="41"/>
        <v>B</v>
      </c>
      <c r="AZ86" s="416" t="str">
        <f>R86&amp;AY86</f>
        <v>1B</v>
      </c>
      <c r="BA86" s="417">
        <f>IFERROR(INDEX(Raw_DATA!L:L,MATCH(Risk7_PlusY67!$D86,Raw_DATA!$A:$A,0)),"")</f>
        <v>-6.25</v>
      </c>
      <c r="BB86" s="417">
        <f>IFERROR(INDEX(AVGGroup!$H$5:$H$21,MATCH(Risk7_PlusY67!$BJ86,AVGGroup!$C$5:$C$21,0)),"")</f>
        <v>-3.54</v>
      </c>
      <c r="BC86" s="417">
        <f>IFERROR(INDEX(Raw_DATA!M:M,MATCH(Risk7_PlusY67!$D86,Raw_DATA!$A:$A,0)),"")</f>
        <v>-7.94</v>
      </c>
      <c r="BD86" s="418">
        <f>IFERROR(INDEX(AVGGroup!$J$5:$J$21,MATCH(Risk7_PlusY67!$BJ86,AVGGroup!$C$5:$C$21,0)),"")</f>
        <v>-10.199999999999999</v>
      </c>
      <c r="BE86" s="407">
        <f>IFERROR(INDEX(Raw_DATA!N:N,MATCH(Risk7_PlusY67!$D86,Raw_DATA!$A:$A,0)),"")</f>
        <v>134</v>
      </c>
      <c r="BF86" s="407">
        <f>IFERROR(INDEX(Raw_DATA!O:O,MATCH(Risk7_PlusY67!$D86,Raw_DATA!$A:$A,0)),"")</f>
        <v>26</v>
      </c>
      <c r="BG86" s="407">
        <f>IFERROR(INDEX(Raw_DATA!P:P,MATCH(Risk7_PlusY67!$D86,Raw_DATA!$A:$A,0)),"")</f>
        <v>50</v>
      </c>
      <c r="BH86" s="407">
        <f>IFERROR(INDEX(Raw_DATA!Q:Q,MATCH(Risk7_PlusY67!$D86,Raw_DATA!$A:$A,0)),"")</f>
        <v>57</v>
      </c>
      <c r="BI86" s="407">
        <f>IFERROR(INDEX(Raw_DATA!R:R,MATCH(Risk7_PlusY67!$D86,Raw_DATA!$A:$A,0)),"")</f>
        <v>29</v>
      </c>
      <c r="BJ86" s="124" t="str">
        <f>INDEX('Org2567'!$BM:$BM,MATCH(Risk7_PlusY67!D86,'Org2567'!$D:$D,0))</f>
        <v>รพช.F2 P&lt;=30,000</v>
      </c>
    </row>
    <row r="87" spans="1:62" x14ac:dyDescent="0.7">
      <c r="A87" s="206">
        <f>IF(ISBLANK(D87),"",COUNTA($D$3:D87))</f>
        <v>85</v>
      </c>
      <c r="B87" s="207">
        <f>IFERROR(INDEX(ID!$E:$E,MATCH(Risk7_PlusY67!$D87,ID!$A:$A,0)),"")</f>
        <v>1</v>
      </c>
      <c r="C87" s="207" t="str">
        <f>IFERROR(INDEX(ID!$I:$I,MATCH(Risk7_PlusY67!$D87,ID!$A:$A,0)),"")</f>
        <v>ลำปาง</v>
      </c>
      <c r="D87" s="295" t="s">
        <v>104</v>
      </c>
      <c r="E87" s="207" t="str">
        <f>IFERROR(INDEX(ID!$C:$C,MATCH(Risk7_PlusY67!$D87,ID!$A:$A,0)),"")</f>
        <v>เกาะคา,รพช.</v>
      </c>
      <c r="F87" s="207" t="str">
        <f>IFERROR(INDEX(ID!$G:$G,MATCH(Risk7_PlusY67!$D87,ID!$A:$A,0)),"")</f>
        <v>รพช.</v>
      </c>
      <c r="G87" s="206">
        <f>IFERROR(INDEX(ID!$J:$J,MATCH(Risk7_PlusY67!$D87,ID!$A:$A,0)),"")</f>
        <v>152</v>
      </c>
      <c r="H87" s="208" t="str">
        <f>IFERROR(INDEX(ID!$P:$P,MATCH(Risk7_PlusY67!$D87,ID!$A:$A,0)),"")</f>
        <v>รพช.M2 B&gt;100</v>
      </c>
      <c r="I87" s="209">
        <f>IFERROR(INDEX(Raw_DATA!E:E,MATCH(Risk7_PlusY67!$D87,Raw_DATA!$A:$A,0)),"")</f>
        <v>1.1000000000000001</v>
      </c>
      <c r="J87" s="209">
        <f>IFERROR(INDEX(Raw_DATA!F:F,MATCH(Risk7_PlusY67!$D87,Raw_DATA!$A:$A,0)),"")</f>
        <v>1</v>
      </c>
      <c r="K87" s="209">
        <f>IFERROR(INDEX(Raw_DATA!G:G,MATCH(Risk7_PlusY67!$D87,Raw_DATA!$A:$A,0)),"")</f>
        <v>0.38</v>
      </c>
      <c r="L87" s="209">
        <f>IFERROR(INDEX(Raw_DATA!H:H,MATCH(Risk7_PlusY67!$D87,Raw_DATA!$A:$A,0)),"")</f>
        <v>10595149.300000001</v>
      </c>
      <c r="M87" s="210">
        <f>IFERROR(INDEX(Raw_DATA!I:I,MATCH(Risk7_PlusY67!$D87,Raw_DATA!$A:$A,0)),"")</f>
        <v>-8284989.71</v>
      </c>
      <c r="N87" s="206">
        <f t="shared" si="21"/>
        <v>2</v>
      </c>
      <c r="O87" s="206">
        <f t="shared" si="22"/>
        <v>1</v>
      </c>
      <c r="P87" s="206">
        <f t="shared" si="23"/>
        <v>0</v>
      </c>
      <c r="Q87" s="211">
        <f t="shared" si="24"/>
        <v>15.3</v>
      </c>
      <c r="R87" s="206">
        <f t="shared" si="25"/>
        <v>3</v>
      </c>
      <c r="S87" s="212">
        <f>IFERROR(INDEX(Raw_DATA!J:J,MATCH(Risk7_PlusY67!$D87,Raw_DATA!$A:$A,0)),"")</f>
        <v>-23875278.489999998</v>
      </c>
      <c r="T87" s="213">
        <f>IFERROR(INDEX(Raw_DATA!K:K,MATCH(Risk7_PlusY67!$D87,Raw_DATA!$A:$A,0)),"")</f>
        <v>-64509316.049999997</v>
      </c>
      <c r="U87" s="214">
        <f t="shared" si="26"/>
        <v>0</v>
      </c>
      <c r="V87" s="214">
        <f t="shared" si="27"/>
        <v>1</v>
      </c>
      <c r="W87" s="214">
        <f>IF(OR(AND((K87&lt;0.8),(AJ87&gt;180)),AND((K87&lt;0.8),(AJ87&lt;10)),AND((K87&gt;=0.8),(AJ87&lt;10)),AND((K87&gt;=0.8),(AJ87&gt;90))),0,1)</f>
        <v>1</v>
      </c>
      <c r="X87" s="214">
        <f t="shared" si="28"/>
        <v>1</v>
      </c>
      <c r="Y87" s="214">
        <f t="shared" si="29"/>
        <v>1</v>
      </c>
      <c r="Z87" s="214">
        <f t="shared" si="30"/>
        <v>1</v>
      </c>
      <c r="AA87" s="214">
        <f t="shared" si="31"/>
        <v>1</v>
      </c>
      <c r="AB87" s="215" t="str">
        <f t="shared" si="32"/>
        <v>A-</v>
      </c>
      <c r="AC87" s="215" t="str">
        <f t="shared" si="33"/>
        <v>3A-</v>
      </c>
      <c r="AD87" s="216"/>
      <c r="AE87" s="216"/>
      <c r="AF87" s="434">
        <f>IFERROR(INDEX(Raw_DATA!L:L,MATCH(Risk7_PlusY67!$D87,Raw_DATA!$A:$A,0)),"")</f>
        <v>-6.2</v>
      </c>
      <c r="AG87" s="434">
        <f>IFERROR(INDEX(AVGGroup!$D$5:$D$21,MATCH(Risk7_PlusY67!$H87,AVGGroup!$C$5:$C$21,0)),"")</f>
        <v>-2.2400000000000002</v>
      </c>
      <c r="AH87" s="434">
        <f>IFERROR(INDEX(Raw_DATA!M:M,MATCH(Risk7_PlusY67!$D87,Raw_DATA!$A:$A,0)),"")</f>
        <v>-2.2799999999999998</v>
      </c>
      <c r="AI87" s="435">
        <f>IFERROR(INDEX(AVGGroup!$F$5:$F$21,MATCH(Risk7_PlusY67!$H87,AVGGroup!$C$5:$C$21,0)),"")</f>
        <v>-7.61</v>
      </c>
      <c r="AJ87" s="401">
        <f>IFERROR(INDEX(Raw_DATA!N:N,MATCH(Risk7_PlusY67!$D87,Raw_DATA!$A:$A,0)),"")</f>
        <v>172</v>
      </c>
      <c r="AK87" s="401">
        <f>IFERROR(INDEX(Raw_DATA!O:O,MATCH(Risk7_PlusY67!$D87,Raw_DATA!$A:$A,0)),"")</f>
        <v>48</v>
      </c>
      <c r="AL87" s="401">
        <f>IFERROR(INDEX(Raw_DATA!P:P,MATCH(Risk7_PlusY67!$D87,Raw_DATA!$A:$A,0)),"")</f>
        <v>44</v>
      </c>
      <c r="AM87" s="401">
        <f>IFERROR(INDEX(Raw_DATA!Q:Q,MATCH(Risk7_PlusY67!$D87,Raw_DATA!$A:$A,0)),"")</f>
        <v>87</v>
      </c>
      <c r="AN87" s="401">
        <f>IFERROR(INDEX(Raw_DATA!R:R,MATCH(Risk7_PlusY67!$D87,Raw_DATA!$A:$A,0)),"")</f>
        <v>49</v>
      </c>
      <c r="AO87" s="407"/>
      <c r="AP87" s="411" t="b">
        <f>AB87=AY87</f>
        <v>1</v>
      </c>
      <c r="AQ87" s="340">
        <f t="shared" si="34"/>
        <v>1</v>
      </c>
      <c r="AR87" s="123">
        <f t="shared" si="35"/>
        <v>0</v>
      </c>
      <c r="AS87" s="123">
        <f t="shared" si="36"/>
        <v>1</v>
      </c>
      <c r="AT87" s="123">
        <f>IF(OR(AND((K87&lt;0.8),(BE87&gt;180)),AND((K87&lt;0.8),(BE87&lt;10)),AND((K87&gt;=0.8),(BE87&lt;10)),AND((K87&gt;=0.8),(BE87&gt;90))),0,1)</f>
        <v>1</v>
      </c>
      <c r="AU87" s="123">
        <f t="shared" si="37"/>
        <v>1</v>
      </c>
      <c r="AV87" s="123">
        <f t="shared" si="38"/>
        <v>1</v>
      </c>
      <c r="AW87" s="123">
        <f t="shared" si="39"/>
        <v>1</v>
      </c>
      <c r="AX87" s="123">
        <f t="shared" si="40"/>
        <v>1</v>
      </c>
      <c r="AY87" s="416" t="str">
        <f t="shared" si="41"/>
        <v>A-</v>
      </c>
      <c r="AZ87" s="416" t="str">
        <f>R87&amp;AY87</f>
        <v>3A-</v>
      </c>
      <c r="BA87" s="417">
        <f>IFERROR(INDEX(Raw_DATA!L:L,MATCH(Risk7_PlusY67!$D87,Raw_DATA!$A:$A,0)),"")</f>
        <v>-6.2</v>
      </c>
      <c r="BB87" s="417">
        <f>IFERROR(INDEX(AVGGroup!$H$5:$H$21,MATCH(Risk7_PlusY67!$BJ87,AVGGroup!$C$5:$C$21,0)),"")</f>
        <v>-2.25</v>
      </c>
      <c r="BC87" s="417">
        <f>IFERROR(INDEX(Raw_DATA!M:M,MATCH(Risk7_PlusY67!$D87,Raw_DATA!$A:$A,0)),"")</f>
        <v>-2.2799999999999998</v>
      </c>
      <c r="BD87" s="418">
        <f>IFERROR(INDEX(AVGGroup!$J$5:$J$21,MATCH(Risk7_PlusY67!$BJ87,AVGGroup!$C$5:$C$21,0)),"")</f>
        <v>-7.61</v>
      </c>
      <c r="BE87" s="407">
        <f>IFERROR(INDEX(Raw_DATA!N:N,MATCH(Risk7_PlusY67!$D87,Raw_DATA!$A:$A,0)),"")</f>
        <v>172</v>
      </c>
      <c r="BF87" s="407">
        <f>IFERROR(INDEX(Raw_DATA!O:O,MATCH(Risk7_PlusY67!$D87,Raw_DATA!$A:$A,0)),"")</f>
        <v>48</v>
      </c>
      <c r="BG87" s="407">
        <f>IFERROR(INDEX(Raw_DATA!P:P,MATCH(Risk7_PlusY67!$D87,Raw_DATA!$A:$A,0)),"")</f>
        <v>44</v>
      </c>
      <c r="BH87" s="407">
        <f>IFERROR(INDEX(Raw_DATA!Q:Q,MATCH(Risk7_PlusY67!$D87,Raw_DATA!$A:$A,0)),"")</f>
        <v>87</v>
      </c>
      <c r="BI87" s="407">
        <f>IFERROR(INDEX(Raw_DATA!R:R,MATCH(Risk7_PlusY67!$D87,Raw_DATA!$A:$A,0)),"")</f>
        <v>49</v>
      </c>
      <c r="BJ87" s="124" t="str">
        <f>INDEX('Org2567'!$BM:$BM,MATCH(Risk7_PlusY67!D87,'Org2567'!$D:$D,0))</f>
        <v>รพช.M2 B&gt;100</v>
      </c>
    </row>
    <row r="88" spans="1:62" x14ac:dyDescent="0.7">
      <c r="A88" s="206">
        <f>IF(ISBLANK(D88),"",COUNTA($D$3:D88))</f>
        <v>86</v>
      </c>
      <c r="B88" s="207">
        <f>IFERROR(INDEX(ID!$E:$E,MATCH(Risk7_PlusY67!$D88,ID!$A:$A,0)),"")</f>
        <v>1</v>
      </c>
      <c r="C88" s="207" t="str">
        <f>IFERROR(INDEX(ID!$I:$I,MATCH(Risk7_PlusY67!$D88,ID!$A:$A,0)),"")</f>
        <v>ลำปาง</v>
      </c>
      <c r="D88" s="295" t="s">
        <v>105</v>
      </c>
      <c r="E88" s="207" t="str">
        <f>IFERROR(INDEX(ID!$C:$C,MATCH(Risk7_PlusY67!$D88,ID!$A:$A,0)),"")</f>
        <v>เสริมงาม,รพช.</v>
      </c>
      <c r="F88" s="207" t="str">
        <f>IFERROR(INDEX(ID!$G:$G,MATCH(Risk7_PlusY67!$D88,ID!$A:$A,0)),"")</f>
        <v>รพช.</v>
      </c>
      <c r="G88" s="206">
        <f>IFERROR(INDEX(ID!$J:$J,MATCH(Risk7_PlusY67!$D88,ID!$A:$A,0)),"")</f>
        <v>30</v>
      </c>
      <c r="H88" s="208" t="str">
        <f>IFERROR(INDEX(ID!$P:$P,MATCH(Risk7_PlusY67!$D88,ID!$A:$A,0)),"")</f>
        <v>รพช.F2 P&lt;=30,000</v>
      </c>
      <c r="I88" s="209">
        <f>IFERROR(INDEX(Raw_DATA!E:E,MATCH(Risk7_PlusY67!$D88,Raw_DATA!$A:$A,0)),"")</f>
        <v>0.85</v>
      </c>
      <c r="J88" s="209">
        <f>IFERROR(INDEX(Raw_DATA!F:F,MATCH(Risk7_PlusY67!$D88,Raw_DATA!$A:$A,0)),"")</f>
        <v>0.79</v>
      </c>
      <c r="K88" s="209">
        <f>IFERROR(INDEX(Raw_DATA!G:G,MATCH(Risk7_PlusY67!$D88,Raw_DATA!$A:$A,0)),"")</f>
        <v>0.38</v>
      </c>
      <c r="L88" s="209">
        <f>IFERROR(INDEX(Raw_DATA!H:H,MATCH(Risk7_PlusY67!$D88,Raw_DATA!$A:$A,0)),"")</f>
        <v>-2978107.2</v>
      </c>
      <c r="M88" s="210">
        <f>IFERROR(INDEX(Raw_DATA!I:I,MATCH(Risk7_PlusY67!$D88,Raw_DATA!$A:$A,0)),"")</f>
        <v>-2865802.87</v>
      </c>
      <c r="N88" s="206">
        <f t="shared" si="21"/>
        <v>3</v>
      </c>
      <c r="O88" s="206">
        <f t="shared" si="22"/>
        <v>2</v>
      </c>
      <c r="P88" s="206">
        <f t="shared" si="23"/>
        <v>2</v>
      </c>
      <c r="Q88" s="211" t="str">
        <f t="shared" si="24"/>
        <v/>
      </c>
      <c r="R88" s="206">
        <f t="shared" si="25"/>
        <v>7</v>
      </c>
      <c r="S88" s="212">
        <f>IFERROR(INDEX(Raw_DATA!J:J,MATCH(Risk7_PlusY67!$D88,Raw_DATA!$A:$A,0)),"")</f>
        <v>-2937665.7</v>
      </c>
      <c r="T88" s="213">
        <f>IFERROR(INDEX(Raw_DATA!K:K,MATCH(Risk7_PlusY67!$D88,Raw_DATA!$A:$A,0)),"")</f>
        <v>-12660409.01</v>
      </c>
      <c r="U88" s="214">
        <f t="shared" si="26"/>
        <v>1</v>
      </c>
      <c r="V88" s="214">
        <f t="shared" si="27"/>
        <v>1</v>
      </c>
      <c r="W88" s="214">
        <f>IF(OR(AND((K88&lt;0.8),(AJ88&gt;180)),AND((K88&lt;0.8),(AJ88&lt;10)),AND((K88&gt;=0.8),(AJ88&lt;10)),AND((K88&gt;=0.8),(AJ88&gt;90))),0,1)</f>
        <v>0</v>
      </c>
      <c r="X88" s="214">
        <f t="shared" si="28"/>
        <v>1</v>
      </c>
      <c r="Y88" s="214">
        <f t="shared" si="29"/>
        <v>1</v>
      </c>
      <c r="Z88" s="214">
        <f t="shared" si="30"/>
        <v>1</v>
      </c>
      <c r="AA88" s="214">
        <f t="shared" si="31"/>
        <v>1</v>
      </c>
      <c r="AB88" s="215" t="str">
        <f t="shared" si="32"/>
        <v>A-</v>
      </c>
      <c r="AC88" s="215" t="str">
        <f t="shared" si="33"/>
        <v>7A-</v>
      </c>
      <c r="AD88" s="216"/>
      <c r="AE88" s="216"/>
      <c r="AF88" s="434">
        <f>IFERROR(INDEX(Raw_DATA!L:L,MATCH(Risk7_PlusY67!$D88,Raw_DATA!$A:$A,0)),"")</f>
        <v>-3.06</v>
      </c>
      <c r="AG88" s="434">
        <f>IFERROR(INDEX(AVGGroup!$D$5:$D$21,MATCH(Risk7_PlusY67!$H88,AVGGroup!$C$5:$C$21,0)),"")</f>
        <v>-3.55</v>
      </c>
      <c r="AH88" s="434">
        <f>IFERROR(INDEX(Raw_DATA!M:M,MATCH(Risk7_PlusY67!$D88,Raw_DATA!$A:$A,0)),"")</f>
        <v>-8.11</v>
      </c>
      <c r="AI88" s="435">
        <f>IFERROR(INDEX(AVGGroup!$F$5:$F$21,MATCH(Risk7_PlusY67!$H88,AVGGroup!$C$5:$C$21,0)),"")</f>
        <v>-10.199999999999999</v>
      </c>
      <c r="AJ88" s="401">
        <f>IFERROR(INDEX(Raw_DATA!N:N,MATCH(Risk7_PlusY67!$D88,Raw_DATA!$A:$A,0)),"")</f>
        <v>213</v>
      </c>
      <c r="AK88" s="401">
        <f>IFERROR(INDEX(Raw_DATA!O:O,MATCH(Risk7_PlusY67!$D88,Raw_DATA!$A:$A,0)),"")</f>
        <v>26</v>
      </c>
      <c r="AL88" s="401">
        <f>IFERROR(INDEX(Raw_DATA!P:P,MATCH(Risk7_PlusY67!$D88,Raw_DATA!$A:$A,0)),"")</f>
        <v>37</v>
      </c>
      <c r="AM88" s="401">
        <f>IFERROR(INDEX(Raw_DATA!Q:Q,MATCH(Risk7_PlusY67!$D88,Raw_DATA!$A:$A,0)),"")</f>
        <v>87</v>
      </c>
      <c r="AN88" s="401">
        <f>IFERROR(INDEX(Raw_DATA!R:R,MATCH(Risk7_PlusY67!$D88,Raw_DATA!$A:$A,0)),"")</f>
        <v>44</v>
      </c>
      <c r="AO88" s="407"/>
      <c r="AP88" s="411" t="b">
        <f>AB88=AY88</f>
        <v>1</v>
      </c>
      <c r="AQ88" s="340">
        <f t="shared" si="34"/>
        <v>1</v>
      </c>
      <c r="AR88" s="123">
        <f t="shared" si="35"/>
        <v>1</v>
      </c>
      <c r="AS88" s="123">
        <f t="shared" si="36"/>
        <v>1</v>
      </c>
      <c r="AT88" s="123">
        <f>IF(OR(AND((K88&lt;0.8),(BE88&gt;180)),AND((K88&lt;0.8),(BE88&lt;10)),AND((K88&gt;=0.8),(BE88&lt;10)),AND((K88&gt;=0.8),(BE88&gt;90))),0,1)</f>
        <v>0</v>
      </c>
      <c r="AU88" s="123">
        <f t="shared" si="37"/>
        <v>1</v>
      </c>
      <c r="AV88" s="123">
        <f t="shared" si="38"/>
        <v>1</v>
      </c>
      <c r="AW88" s="123">
        <f t="shared" si="39"/>
        <v>1</v>
      </c>
      <c r="AX88" s="123">
        <f t="shared" si="40"/>
        <v>1</v>
      </c>
      <c r="AY88" s="416" t="str">
        <f t="shared" si="41"/>
        <v>A-</v>
      </c>
      <c r="AZ88" s="416" t="str">
        <f>R88&amp;AY88</f>
        <v>7A-</v>
      </c>
      <c r="BA88" s="417">
        <f>IFERROR(INDEX(Raw_DATA!L:L,MATCH(Risk7_PlusY67!$D88,Raw_DATA!$A:$A,0)),"")</f>
        <v>-3.06</v>
      </c>
      <c r="BB88" s="417">
        <f>IFERROR(INDEX(AVGGroup!$H$5:$H$21,MATCH(Risk7_PlusY67!$BJ88,AVGGroup!$C$5:$C$21,0)),"")</f>
        <v>-3.54</v>
      </c>
      <c r="BC88" s="417">
        <f>IFERROR(INDEX(Raw_DATA!M:M,MATCH(Risk7_PlusY67!$D88,Raw_DATA!$A:$A,0)),"")</f>
        <v>-8.11</v>
      </c>
      <c r="BD88" s="418">
        <f>IFERROR(INDEX(AVGGroup!$J$5:$J$21,MATCH(Risk7_PlusY67!$BJ88,AVGGroup!$C$5:$C$21,0)),"")</f>
        <v>-10.199999999999999</v>
      </c>
      <c r="BE88" s="407">
        <f>IFERROR(INDEX(Raw_DATA!N:N,MATCH(Risk7_PlusY67!$D88,Raw_DATA!$A:$A,0)),"")</f>
        <v>213</v>
      </c>
      <c r="BF88" s="407">
        <f>IFERROR(INDEX(Raw_DATA!O:O,MATCH(Risk7_PlusY67!$D88,Raw_DATA!$A:$A,0)),"")</f>
        <v>26</v>
      </c>
      <c r="BG88" s="407">
        <f>IFERROR(INDEX(Raw_DATA!P:P,MATCH(Risk7_PlusY67!$D88,Raw_DATA!$A:$A,0)),"")</f>
        <v>37</v>
      </c>
      <c r="BH88" s="407">
        <f>IFERROR(INDEX(Raw_DATA!Q:Q,MATCH(Risk7_PlusY67!$D88,Raw_DATA!$A:$A,0)),"")</f>
        <v>87</v>
      </c>
      <c r="BI88" s="407">
        <f>IFERROR(INDEX(Raw_DATA!R:R,MATCH(Risk7_PlusY67!$D88,Raw_DATA!$A:$A,0)),"")</f>
        <v>44</v>
      </c>
      <c r="BJ88" s="124" t="str">
        <f>INDEX('Org2567'!$BM:$BM,MATCH(Risk7_PlusY67!D88,'Org2567'!$D:$D,0))</f>
        <v>รพช.F2 P&lt;=30,000</v>
      </c>
    </row>
    <row r="89" spans="1:62" x14ac:dyDescent="0.7">
      <c r="A89" s="206">
        <f>IF(ISBLANK(D89),"",COUNTA($D$3:D89))</f>
        <v>87</v>
      </c>
      <c r="B89" s="207">
        <f>IFERROR(INDEX(ID!$E:$E,MATCH(Risk7_PlusY67!$D89,ID!$A:$A,0)),"")</f>
        <v>1</v>
      </c>
      <c r="C89" s="207" t="str">
        <f>IFERROR(INDEX(ID!$I:$I,MATCH(Risk7_PlusY67!$D89,ID!$A:$A,0)),"")</f>
        <v>ลำปาง</v>
      </c>
      <c r="D89" s="295" t="s">
        <v>106</v>
      </c>
      <c r="E89" s="207" t="str">
        <f>IFERROR(INDEX(ID!$C:$C,MATCH(Risk7_PlusY67!$D89,ID!$A:$A,0)),"")</f>
        <v>งาว,รพช.</v>
      </c>
      <c r="F89" s="207" t="str">
        <f>IFERROR(INDEX(ID!$G:$G,MATCH(Risk7_PlusY67!$D89,ID!$A:$A,0)),"")</f>
        <v>รพช.</v>
      </c>
      <c r="G89" s="206">
        <f>IFERROR(INDEX(ID!$J:$J,MATCH(Risk7_PlusY67!$D89,ID!$A:$A,0)),"")</f>
        <v>40</v>
      </c>
      <c r="H89" s="208" t="str">
        <f>IFERROR(INDEX(ID!$P:$P,MATCH(Risk7_PlusY67!$D89,ID!$A:$A,0)),"")</f>
        <v>รพช.F2 P30,000-60,000</v>
      </c>
      <c r="I89" s="209">
        <f>IFERROR(INDEX(Raw_DATA!E:E,MATCH(Risk7_PlusY67!$D89,Raw_DATA!$A:$A,0)),"")</f>
        <v>1.18</v>
      </c>
      <c r="J89" s="209">
        <f>IFERROR(INDEX(Raw_DATA!F:F,MATCH(Risk7_PlusY67!$D89,Raw_DATA!$A:$A,0)),"")</f>
        <v>1.05</v>
      </c>
      <c r="K89" s="209">
        <f>IFERROR(INDEX(Raw_DATA!G:G,MATCH(Risk7_PlusY67!$D89,Raw_DATA!$A:$A,0)),"")</f>
        <v>0.56000000000000005</v>
      </c>
      <c r="L89" s="209">
        <f>IFERROR(INDEX(Raw_DATA!H:H,MATCH(Risk7_PlusY67!$D89,Raw_DATA!$A:$A,0)),"")</f>
        <v>4077530.43</v>
      </c>
      <c r="M89" s="210">
        <f>IFERROR(INDEX(Raw_DATA!I:I,MATCH(Risk7_PlusY67!$D89,Raw_DATA!$A:$A,0)),"")</f>
        <v>-6986331.54</v>
      </c>
      <c r="N89" s="206">
        <f t="shared" si="21"/>
        <v>2</v>
      </c>
      <c r="O89" s="206">
        <f t="shared" si="22"/>
        <v>1</v>
      </c>
      <c r="P89" s="206">
        <f t="shared" si="23"/>
        <v>0</v>
      </c>
      <c r="Q89" s="211">
        <f t="shared" si="24"/>
        <v>7</v>
      </c>
      <c r="R89" s="206">
        <f t="shared" si="25"/>
        <v>3</v>
      </c>
      <c r="S89" s="212">
        <f>IFERROR(INDEX(Raw_DATA!J:J,MATCH(Risk7_PlusY67!$D89,Raw_DATA!$A:$A,0)),"")</f>
        <v>-2526762.42</v>
      </c>
      <c r="T89" s="213">
        <f>IFERROR(INDEX(Raw_DATA!K:K,MATCH(Risk7_PlusY67!$D89,Raw_DATA!$A:$A,0)),"")</f>
        <v>-10004514.560000001</v>
      </c>
      <c r="U89" s="214">
        <f t="shared" si="26"/>
        <v>1</v>
      </c>
      <c r="V89" s="214">
        <f t="shared" si="27"/>
        <v>1</v>
      </c>
      <c r="W89" s="214">
        <f>IF(OR(AND((K89&lt;0.8),(AJ89&gt;180)),AND((K89&lt;0.8),(AJ89&lt;10)),AND((K89&gt;=0.8),(AJ89&lt;10)),AND((K89&gt;=0.8),(AJ89&gt;90))),0,1)</f>
        <v>0</v>
      </c>
      <c r="X89" s="214">
        <f t="shared" si="28"/>
        <v>1</v>
      </c>
      <c r="Y89" s="214">
        <f t="shared" si="29"/>
        <v>1</v>
      </c>
      <c r="Z89" s="214">
        <f t="shared" si="30"/>
        <v>1</v>
      </c>
      <c r="AA89" s="214">
        <f t="shared" si="31"/>
        <v>1</v>
      </c>
      <c r="AB89" s="215" t="str">
        <f t="shared" si="32"/>
        <v>A-</v>
      </c>
      <c r="AC89" s="215" t="str">
        <f t="shared" si="33"/>
        <v>3A-</v>
      </c>
      <c r="AD89" s="216"/>
      <c r="AE89" s="216"/>
      <c r="AF89" s="434">
        <f>IFERROR(INDEX(Raw_DATA!L:L,MATCH(Risk7_PlusY67!$D89,Raw_DATA!$A:$A,0)),"")</f>
        <v>-2.0499999999999998</v>
      </c>
      <c r="AG89" s="434">
        <f>IFERROR(INDEX(AVGGroup!$D$5:$D$21,MATCH(Risk7_PlusY67!$H89,AVGGroup!$C$5:$C$21,0)),"")</f>
        <v>-4.37</v>
      </c>
      <c r="AH89" s="434">
        <f>IFERROR(INDEX(Raw_DATA!M:M,MATCH(Risk7_PlusY67!$D89,Raw_DATA!$A:$A,0)),"")</f>
        <v>-5.83</v>
      </c>
      <c r="AI89" s="435">
        <f>IFERROR(INDEX(AVGGroup!$F$5:$F$21,MATCH(Risk7_PlusY67!$H89,AVGGroup!$C$5:$C$21,0)),"")</f>
        <v>-9.19</v>
      </c>
      <c r="AJ89" s="401">
        <f>IFERROR(INDEX(Raw_DATA!N:N,MATCH(Risk7_PlusY67!$D89,Raw_DATA!$A:$A,0)),"")</f>
        <v>184</v>
      </c>
      <c r="AK89" s="401">
        <f>IFERROR(INDEX(Raw_DATA!O:O,MATCH(Risk7_PlusY67!$D89,Raw_DATA!$A:$A,0)),"")</f>
        <v>23</v>
      </c>
      <c r="AL89" s="401">
        <f>IFERROR(INDEX(Raw_DATA!P:P,MATCH(Risk7_PlusY67!$D89,Raw_DATA!$A:$A,0)),"")</f>
        <v>50</v>
      </c>
      <c r="AM89" s="401">
        <f>IFERROR(INDEX(Raw_DATA!Q:Q,MATCH(Risk7_PlusY67!$D89,Raw_DATA!$A:$A,0)),"")</f>
        <v>82</v>
      </c>
      <c r="AN89" s="401">
        <f>IFERROR(INDEX(Raw_DATA!R:R,MATCH(Risk7_PlusY67!$D89,Raw_DATA!$A:$A,0)),"")</f>
        <v>51</v>
      </c>
      <c r="AO89" s="407"/>
      <c r="AP89" s="411" t="b">
        <f>AB89=AY89</f>
        <v>1</v>
      </c>
      <c r="AQ89" s="340">
        <f t="shared" si="34"/>
        <v>1</v>
      </c>
      <c r="AR89" s="123">
        <f t="shared" si="35"/>
        <v>1</v>
      </c>
      <c r="AS89" s="123">
        <f t="shared" si="36"/>
        <v>1</v>
      </c>
      <c r="AT89" s="123">
        <f>IF(OR(AND((K89&lt;0.8),(BE89&gt;180)),AND((K89&lt;0.8),(BE89&lt;10)),AND((K89&gt;=0.8),(BE89&lt;10)),AND((K89&gt;=0.8),(BE89&gt;90))),0,1)</f>
        <v>0</v>
      </c>
      <c r="AU89" s="123">
        <f t="shared" si="37"/>
        <v>1</v>
      </c>
      <c r="AV89" s="123">
        <f t="shared" si="38"/>
        <v>1</v>
      </c>
      <c r="AW89" s="123">
        <f t="shared" si="39"/>
        <v>1</v>
      </c>
      <c r="AX89" s="123">
        <f t="shared" si="40"/>
        <v>1</v>
      </c>
      <c r="AY89" s="416" t="str">
        <f t="shared" si="41"/>
        <v>A-</v>
      </c>
      <c r="AZ89" s="416" t="str">
        <f>R89&amp;AY89</f>
        <v>3A-</v>
      </c>
      <c r="BA89" s="417">
        <f>IFERROR(INDEX(Raw_DATA!L:L,MATCH(Risk7_PlusY67!$D89,Raw_DATA!$A:$A,0)),"")</f>
        <v>-2.0499999999999998</v>
      </c>
      <c r="BB89" s="417">
        <f>IFERROR(INDEX(AVGGroup!$H$5:$H$21,MATCH(Risk7_PlusY67!$BJ89,AVGGroup!$C$5:$C$21,0)),"")</f>
        <v>-3.95</v>
      </c>
      <c r="BC89" s="417">
        <f>IFERROR(INDEX(Raw_DATA!M:M,MATCH(Risk7_PlusY67!$D89,Raw_DATA!$A:$A,0)),"")</f>
        <v>-5.83</v>
      </c>
      <c r="BD89" s="418">
        <f>IFERROR(INDEX(AVGGroup!$J$5:$J$21,MATCH(Risk7_PlusY67!$BJ89,AVGGroup!$C$5:$C$21,0)),"")</f>
        <v>-8.8800000000000008</v>
      </c>
      <c r="BE89" s="407">
        <f>IFERROR(INDEX(Raw_DATA!N:N,MATCH(Risk7_PlusY67!$D89,Raw_DATA!$A:$A,0)),"")</f>
        <v>184</v>
      </c>
      <c r="BF89" s="407">
        <f>IFERROR(INDEX(Raw_DATA!O:O,MATCH(Risk7_PlusY67!$D89,Raw_DATA!$A:$A,0)),"")</f>
        <v>23</v>
      </c>
      <c r="BG89" s="407">
        <f>IFERROR(INDEX(Raw_DATA!P:P,MATCH(Risk7_PlusY67!$D89,Raw_DATA!$A:$A,0)),"")</f>
        <v>50</v>
      </c>
      <c r="BH89" s="407">
        <f>IFERROR(INDEX(Raw_DATA!Q:Q,MATCH(Risk7_PlusY67!$D89,Raw_DATA!$A:$A,0)),"")</f>
        <v>82</v>
      </c>
      <c r="BI89" s="407">
        <f>IFERROR(INDEX(Raw_DATA!R:R,MATCH(Risk7_PlusY67!$D89,Raw_DATA!$A:$A,0)),"")</f>
        <v>51</v>
      </c>
      <c r="BJ89" s="124" t="str">
        <f>INDEX('Org2567'!$BM:$BM,MATCH(Risk7_PlusY67!D89,'Org2567'!$D:$D,0))</f>
        <v>รพช.F2 P30,000-60,000</v>
      </c>
    </row>
    <row r="90" spans="1:62" x14ac:dyDescent="0.7">
      <c r="A90" s="206">
        <f>IF(ISBLANK(D90),"",COUNTA($D$3:D90))</f>
        <v>88</v>
      </c>
      <c r="B90" s="207">
        <f>IFERROR(INDEX(ID!$E:$E,MATCH(Risk7_PlusY67!$D90,ID!$A:$A,0)),"")</f>
        <v>1</v>
      </c>
      <c r="C90" s="207" t="str">
        <f>IFERROR(INDEX(ID!$I:$I,MATCH(Risk7_PlusY67!$D90,ID!$A:$A,0)),"")</f>
        <v>ลำปาง</v>
      </c>
      <c r="D90" s="295" t="s">
        <v>107</v>
      </c>
      <c r="E90" s="207" t="str">
        <f>IFERROR(INDEX(ID!$C:$C,MATCH(Risk7_PlusY67!$D90,ID!$A:$A,0)),"")</f>
        <v>แจ้ห่ม,รพช.</v>
      </c>
      <c r="F90" s="207" t="str">
        <f>IFERROR(INDEX(ID!$G:$G,MATCH(Risk7_PlusY67!$D90,ID!$A:$A,0)),"")</f>
        <v>รพช.</v>
      </c>
      <c r="G90" s="206">
        <f>IFERROR(INDEX(ID!$J:$J,MATCH(Risk7_PlusY67!$D90,ID!$A:$A,0)),"")</f>
        <v>32</v>
      </c>
      <c r="H90" s="208" t="str">
        <f>IFERROR(INDEX(ID!$P:$P,MATCH(Risk7_PlusY67!$D90,ID!$A:$A,0)),"")</f>
        <v>รพช.F2 P&lt;=30,000</v>
      </c>
      <c r="I90" s="209">
        <f>IFERROR(INDEX(Raw_DATA!E:E,MATCH(Risk7_PlusY67!$D90,Raw_DATA!$A:$A,0)),"")</f>
        <v>1.04</v>
      </c>
      <c r="J90" s="209">
        <f>IFERROR(INDEX(Raw_DATA!F:F,MATCH(Risk7_PlusY67!$D90,Raw_DATA!$A:$A,0)),"")</f>
        <v>0.96</v>
      </c>
      <c r="K90" s="209">
        <f>IFERROR(INDEX(Raw_DATA!G:G,MATCH(Risk7_PlusY67!$D90,Raw_DATA!$A:$A,0)),"")</f>
        <v>0.51</v>
      </c>
      <c r="L90" s="209">
        <f>IFERROR(INDEX(Raw_DATA!H:H,MATCH(Risk7_PlusY67!$D90,Raw_DATA!$A:$A,0)),"")</f>
        <v>944712.83</v>
      </c>
      <c r="M90" s="210">
        <f>IFERROR(INDEX(Raw_DATA!I:I,MATCH(Risk7_PlusY67!$D90,Raw_DATA!$A:$A,0)),"")</f>
        <v>-3893859.67</v>
      </c>
      <c r="N90" s="206">
        <f t="shared" si="21"/>
        <v>3</v>
      </c>
      <c r="O90" s="206">
        <f t="shared" si="22"/>
        <v>1</v>
      </c>
      <c r="P90" s="206">
        <f t="shared" si="23"/>
        <v>2</v>
      </c>
      <c r="Q90" s="211">
        <f t="shared" si="24"/>
        <v>2.9</v>
      </c>
      <c r="R90" s="206">
        <f t="shared" si="25"/>
        <v>6</v>
      </c>
      <c r="S90" s="212">
        <f>IFERROR(INDEX(Raw_DATA!J:J,MATCH(Risk7_PlusY67!$D90,Raw_DATA!$A:$A,0)),"")</f>
        <v>-2931707.31</v>
      </c>
      <c r="T90" s="213">
        <f>IFERROR(INDEX(Raw_DATA!K:K,MATCH(Risk7_PlusY67!$D90,Raw_DATA!$A:$A,0)),"")</f>
        <v>-11998815.710000001</v>
      </c>
      <c r="U90" s="214">
        <f t="shared" si="26"/>
        <v>1</v>
      </c>
      <c r="V90" s="214">
        <f t="shared" si="27"/>
        <v>1</v>
      </c>
      <c r="W90" s="214">
        <f>IF(OR(AND((K90&lt;0.8),(AJ90&gt;180)),AND((K90&lt;0.8),(AJ90&lt;10)),AND((K90&gt;=0.8),(AJ90&lt;10)),AND((K90&gt;=0.8),(AJ90&gt;90))),0,1)</f>
        <v>1</v>
      </c>
      <c r="X90" s="214">
        <f t="shared" si="28"/>
        <v>1</v>
      </c>
      <c r="Y90" s="214">
        <f t="shared" si="29"/>
        <v>1</v>
      </c>
      <c r="Z90" s="214">
        <f t="shared" si="30"/>
        <v>1</v>
      </c>
      <c r="AA90" s="214">
        <f t="shared" si="31"/>
        <v>1</v>
      </c>
      <c r="AB90" s="215" t="str">
        <f t="shared" si="32"/>
        <v>A</v>
      </c>
      <c r="AC90" s="215" t="str">
        <f t="shared" si="33"/>
        <v>6A</v>
      </c>
      <c r="AD90" s="216"/>
      <c r="AE90" s="216"/>
      <c r="AF90" s="434">
        <f>IFERROR(INDEX(Raw_DATA!L:L,MATCH(Risk7_PlusY67!$D90,Raw_DATA!$A:$A,0)),"")</f>
        <v>-2.5299999999999998</v>
      </c>
      <c r="AG90" s="434">
        <f>IFERROR(INDEX(AVGGroup!$D$5:$D$21,MATCH(Risk7_PlusY67!$H90,AVGGroup!$C$5:$C$21,0)),"")</f>
        <v>-3.55</v>
      </c>
      <c r="AH90" s="434">
        <f>IFERROR(INDEX(Raw_DATA!M:M,MATCH(Risk7_PlusY67!$D90,Raw_DATA!$A:$A,0)),"")</f>
        <v>-7.25</v>
      </c>
      <c r="AI90" s="435">
        <f>IFERROR(INDEX(AVGGroup!$F$5:$F$21,MATCH(Risk7_PlusY67!$H90,AVGGroup!$C$5:$C$21,0)),"")</f>
        <v>-10.199999999999999</v>
      </c>
      <c r="AJ90" s="401">
        <f>IFERROR(INDEX(Raw_DATA!N:N,MATCH(Risk7_PlusY67!$D90,Raw_DATA!$A:$A,0)),"")</f>
        <v>178</v>
      </c>
      <c r="AK90" s="401">
        <f>IFERROR(INDEX(Raw_DATA!O:O,MATCH(Risk7_PlusY67!$D90,Raw_DATA!$A:$A,0)),"")</f>
        <v>44</v>
      </c>
      <c r="AL90" s="401">
        <f>IFERROR(INDEX(Raw_DATA!P:P,MATCH(Risk7_PlusY67!$D90,Raw_DATA!$A:$A,0)),"")</f>
        <v>43</v>
      </c>
      <c r="AM90" s="401">
        <f>IFERROR(INDEX(Raw_DATA!Q:Q,MATCH(Risk7_PlusY67!$D90,Raw_DATA!$A:$A,0)),"")</f>
        <v>109</v>
      </c>
      <c r="AN90" s="401">
        <f>IFERROR(INDEX(Raw_DATA!R:R,MATCH(Risk7_PlusY67!$D90,Raw_DATA!$A:$A,0)),"")</f>
        <v>25</v>
      </c>
      <c r="AO90" s="407"/>
      <c r="AP90" s="411" t="b">
        <f>AB90=AY90</f>
        <v>1</v>
      </c>
      <c r="AQ90" s="340">
        <f t="shared" si="34"/>
        <v>1</v>
      </c>
      <c r="AR90" s="123">
        <f t="shared" si="35"/>
        <v>1</v>
      </c>
      <c r="AS90" s="123">
        <f t="shared" si="36"/>
        <v>1</v>
      </c>
      <c r="AT90" s="123">
        <f>IF(OR(AND((K90&lt;0.8),(BE90&gt;180)),AND((K90&lt;0.8),(BE90&lt;10)),AND((K90&gt;=0.8),(BE90&lt;10)),AND((K90&gt;=0.8),(BE90&gt;90))),0,1)</f>
        <v>1</v>
      </c>
      <c r="AU90" s="123">
        <f t="shared" si="37"/>
        <v>1</v>
      </c>
      <c r="AV90" s="123">
        <f t="shared" si="38"/>
        <v>1</v>
      </c>
      <c r="AW90" s="123">
        <f t="shared" si="39"/>
        <v>1</v>
      </c>
      <c r="AX90" s="123">
        <f t="shared" si="40"/>
        <v>1</v>
      </c>
      <c r="AY90" s="416" t="str">
        <f t="shared" si="41"/>
        <v>A</v>
      </c>
      <c r="AZ90" s="416" t="str">
        <f>R90&amp;AY90</f>
        <v>6A</v>
      </c>
      <c r="BA90" s="417">
        <f>IFERROR(INDEX(Raw_DATA!L:L,MATCH(Risk7_PlusY67!$D90,Raw_DATA!$A:$A,0)),"")</f>
        <v>-2.5299999999999998</v>
      </c>
      <c r="BB90" s="417">
        <f>IFERROR(INDEX(AVGGroup!$H$5:$H$21,MATCH(Risk7_PlusY67!$BJ90,AVGGroup!$C$5:$C$21,0)),"")</f>
        <v>-3.54</v>
      </c>
      <c r="BC90" s="417">
        <f>IFERROR(INDEX(Raw_DATA!M:M,MATCH(Risk7_PlusY67!$D90,Raw_DATA!$A:$A,0)),"")</f>
        <v>-7.25</v>
      </c>
      <c r="BD90" s="418">
        <f>IFERROR(INDEX(AVGGroup!$J$5:$J$21,MATCH(Risk7_PlusY67!$BJ90,AVGGroup!$C$5:$C$21,0)),"")</f>
        <v>-10.199999999999999</v>
      </c>
      <c r="BE90" s="407">
        <f>IFERROR(INDEX(Raw_DATA!N:N,MATCH(Risk7_PlusY67!$D90,Raw_DATA!$A:$A,0)),"")</f>
        <v>178</v>
      </c>
      <c r="BF90" s="407">
        <f>IFERROR(INDEX(Raw_DATA!O:O,MATCH(Risk7_PlusY67!$D90,Raw_DATA!$A:$A,0)),"")</f>
        <v>44</v>
      </c>
      <c r="BG90" s="407">
        <f>IFERROR(INDEX(Raw_DATA!P:P,MATCH(Risk7_PlusY67!$D90,Raw_DATA!$A:$A,0)),"")</f>
        <v>43</v>
      </c>
      <c r="BH90" s="407">
        <f>IFERROR(INDEX(Raw_DATA!Q:Q,MATCH(Risk7_PlusY67!$D90,Raw_DATA!$A:$A,0)),"")</f>
        <v>109</v>
      </c>
      <c r="BI90" s="407">
        <f>IFERROR(INDEX(Raw_DATA!R:R,MATCH(Risk7_PlusY67!$D90,Raw_DATA!$A:$A,0)),"")</f>
        <v>25</v>
      </c>
      <c r="BJ90" s="124" t="str">
        <f>INDEX('Org2567'!$BM:$BM,MATCH(Risk7_PlusY67!D90,'Org2567'!$D:$D,0))</f>
        <v>รพช.F2 P&lt;=30,000</v>
      </c>
    </row>
    <row r="91" spans="1:62" x14ac:dyDescent="0.7">
      <c r="A91" s="206">
        <f>IF(ISBLANK(D91),"",COUNTA($D$3:D91))</f>
        <v>89</v>
      </c>
      <c r="B91" s="207">
        <f>IFERROR(INDEX(ID!$E:$E,MATCH(Risk7_PlusY67!$D91,ID!$A:$A,0)),"")</f>
        <v>1</v>
      </c>
      <c r="C91" s="207" t="str">
        <f>IFERROR(INDEX(ID!$I:$I,MATCH(Risk7_PlusY67!$D91,ID!$A:$A,0)),"")</f>
        <v>ลำปาง</v>
      </c>
      <c r="D91" s="295" t="s">
        <v>108</v>
      </c>
      <c r="E91" s="207" t="str">
        <f>IFERROR(INDEX(ID!$C:$C,MATCH(Risk7_PlusY67!$D91,ID!$A:$A,0)),"")</f>
        <v>วังเหนือ,รพช.</v>
      </c>
      <c r="F91" s="207" t="str">
        <f>IFERROR(INDEX(ID!$G:$G,MATCH(Risk7_PlusY67!$D91,ID!$A:$A,0)),"")</f>
        <v>รพช.</v>
      </c>
      <c r="G91" s="206">
        <f>IFERROR(INDEX(ID!$J:$J,MATCH(Risk7_PlusY67!$D91,ID!$A:$A,0)),"")</f>
        <v>30</v>
      </c>
      <c r="H91" s="208" t="str">
        <f>IFERROR(INDEX(ID!$P:$P,MATCH(Risk7_PlusY67!$D91,ID!$A:$A,0)),"")</f>
        <v>รพช.F2 P30,000-60,000</v>
      </c>
      <c r="I91" s="209">
        <f>IFERROR(INDEX(Raw_DATA!E:E,MATCH(Risk7_PlusY67!$D91,Raw_DATA!$A:$A,0)),"")</f>
        <v>1.07</v>
      </c>
      <c r="J91" s="209">
        <f>IFERROR(INDEX(Raw_DATA!F:F,MATCH(Risk7_PlusY67!$D91,Raw_DATA!$A:$A,0)),"")</f>
        <v>1</v>
      </c>
      <c r="K91" s="209">
        <f>IFERROR(INDEX(Raw_DATA!G:G,MATCH(Risk7_PlusY67!$D91,Raw_DATA!$A:$A,0)),"")</f>
        <v>0.75</v>
      </c>
      <c r="L91" s="209">
        <f>IFERROR(INDEX(Raw_DATA!H:H,MATCH(Risk7_PlusY67!$D91,Raw_DATA!$A:$A,0)),"")</f>
        <v>1890211.26</v>
      </c>
      <c r="M91" s="210">
        <f>IFERROR(INDEX(Raw_DATA!I:I,MATCH(Risk7_PlusY67!$D91,Raw_DATA!$A:$A,0)),"")</f>
        <v>-10967683.08</v>
      </c>
      <c r="N91" s="206">
        <f t="shared" si="21"/>
        <v>2</v>
      </c>
      <c r="O91" s="206">
        <f t="shared" si="22"/>
        <v>1</v>
      </c>
      <c r="P91" s="206">
        <f t="shared" si="23"/>
        <v>2</v>
      </c>
      <c r="Q91" s="211">
        <f t="shared" si="24"/>
        <v>2</v>
      </c>
      <c r="R91" s="206">
        <f t="shared" si="25"/>
        <v>5</v>
      </c>
      <c r="S91" s="212">
        <f>IFERROR(INDEX(Raw_DATA!J:J,MATCH(Risk7_PlusY67!$D91,Raw_DATA!$A:$A,0)),"")</f>
        <v>-7103048.3399999999</v>
      </c>
      <c r="T91" s="213">
        <f>IFERROR(INDEX(Raw_DATA!K:K,MATCH(Risk7_PlusY67!$D91,Raw_DATA!$A:$A,0)),"")</f>
        <v>-6801386.2999999998</v>
      </c>
      <c r="U91" s="214">
        <f t="shared" si="26"/>
        <v>0</v>
      </c>
      <c r="V91" s="214">
        <f t="shared" si="27"/>
        <v>0</v>
      </c>
      <c r="W91" s="214">
        <f>IF(OR(AND((K91&lt;0.8),(AJ91&gt;180)),AND((K91&lt;0.8),(AJ91&lt;10)),AND((K91&gt;=0.8),(AJ91&lt;10)),AND((K91&gt;=0.8),(AJ91&gt;90))),0,1)</f>
        <v>0</v>
      </c>
      <c r="X91" s="214">
        <f t="shared" si="28"/>
        <v>1</v>
      </c>
      <c r="Y91" s="214">
        <f t="shared" si="29"/>
        <v>1</v>
      </c>
      <c r="Z91" s="214">
        <f t="shared" si="30"/>
        <v>1</v>
      </c>
      <c r="AA91" s="214">
        <f t="shared" si="31"/>
        <v>1</v>
      </c>
      <c r="AB91" s="215" t="str">
        <f t="shared" si="32"/>
        <v>B-</v>
      </c>
      <c r="AC91" s="215" t="str">
        <f t="shared" si="33"/>
        <v>5B-</v>
      </c>
      <c r="AD91" s="216"/>
      <c r="AE91" s="216"/>
      <c r="AF91" s="434">
        <f>IFERROR(INDEX(Raw_DATA!L:L,MATCH(Risk7_PlusY67!$D91,Raw_DATA!$A:$A,0)),"")</f>
        <v>-5.43</v>
      </c>
      <c r="AG91" s="434">
        <f>IFERROR(INDEX(AVGGroup!$D$5:$D$21,MATCH(Risk7_PlusY67!$H91,AVGGroup!$C$5:$C$21,0)),"")</f>
        <v>-4.37</v>
      </c>
      <c r="AH91" s="434">
        <f>IFERROR(INDEX(Raw_DATA!M:M,MATCH(Risk7_PlusY67!$D91,Raw_DATA!$A:$A,0)),"")</f>
        <v>-9.94</v>
      </c>
      <c r="AI91" s="435">
        <f>IFERROR(INDEX(AVGGroup!$F$5:$F$21,MATCH(Risk7_PlusY67!$H91,AVGGroup!$C$5:$C$21,0)),"")</f>
        <v>-9.19</v>
      </c>
      <c r="AJ91" s="401">
        <f>IFERROR(INDEX(Raw_DATA!N:N,MATCH(Risk7_PlusY67!$D91,Raw_DATA!$A:$A,0)),"")</f>
        <v>220</v>
      </c>
      <c r="AK91" s="401">
        <f>IFERROR(INDEX(Raw_DATA!O:O,MATCH(Risk7_PlusY67!$D91,Raw_DATA!$A:$A,0)),"")</f>
        <v>20</v>
      </c>
      <c r="AL91" s="401">
        <f>IFERROR(INDEX(Raw_DATA!P:P,MATCH(Risk7_PlusY67!$D91,Raw_DATA!$A:$A,0)),"")</f>
        <v>46</v>
      </c>
      <c r="AM91" s="401">
        <f>IFERROR(INDEX(Raw_DATA!Q:Q,MATCH(Risk7_PlusY67!$D91,Raw_DATA!$A:$A,0)),"")</f>
        <v>61</v>
      </c>
      <c r="AN91" s="401">
        <f>IFERROR(INDEX(Raw_DATA!R:R,MATCH(Risk7_PlusY67!$D91,Raw_DATA!$A:$A,0)),"")</f>
        <v>35</v>
      </c>
      <c r="AO91" s="407"/>
      <c r="AP91" s="411" t="b">
        <f>AB91=AY91</f>
        <v>1</v>
      </c>
      <c r="AQ91" s="340">
        <f t="shared" si="34"/>
        <v>1</v>
      </c>
      <c r="AR91" s="123">
        <f t="shared" si="35"/>
        <v>0</v>
      </c>
      <c r="AS91" s="123">
        <f t="shared" si="36"/>
        <v>0</v>
      </c>
      <c r="AT91" s="123">
        <f>IF(OR(AND((K91&lt;0.8),(BE91&gt;180)),AND((K91&lt;0.8),(BE91&lt;10)),AND((K91&gt;=0.8),(BE91&lt;10)),AND((K91&gt;=0.8),(BE91&gt;90))),0,1)</f>
        <v>0</v>
      </c>
      <c r="AU91" s="123">
        <f t="shared" si="37"/>
        <v>1</v>
      </c>
      <c r="AV91" s="123">
        <f t="shared" si="38"/>
        <v>1</v>
      </c>
      <c r="AW91" s="123">
        <f t="shared" si="39"/>
        <v>1</v>
      </c>
      <c r="AX91" s="123">
        <f t="shared" si="40"/>
        <v>1</v>
      </c>
      <c r="AY91" s="416" t="str">
        <f t="shared" si="41"/>
        <v>B-</v>
      </c>
      <c r="AZ91" s="416" t="str">
        <f>R91&amp;AY91</f>
        <v>5B-</v>
      </c>
      <c r="BA91" s="417">
        <f>IFERROR(INDEX(Raw_DATA!L:L,MATCH(Risk7_PlusY67!$D91,Raw_DATA!$A:$A,0)),"")</f>
        <v>-5.43</v>
      </c>
      <c r="BB91" s="417">
        <f>IFERROR(INDEX(AVGGroup!$H$5:$H$21,MATCH(Risk7_PlusY67!$BJ91,AVGGroup!$C$5:$C$21,0)),"")</f>
        <v>-3.95</v>
      </c>
      <c r="BC91" s="417">
        <f>IFERROR(INDEX(Raw_DATA!M:M,MATCH(Risk7_PlusY67!$D91,Raw_DATA!$A:$A,0)),"")</f>
        <v>-9.94</v>
      </c>
      <c r="BD91" s="418">
        <f>IFERROR(INDEX(AVGGroup!$J$5:$J$21,MATCH(Risk7_PlusY67!$BJ91,AVGGroup!$C$5:$C$21,0)),"")</f>
        <v>-8.8800000000000008</v>
      </c>
      <c r="BE91" s="407">
        <f>IFERROR(INDEX(Raw_DATA!N:N,MATCH(Risk7_PlusY67!$D91,Raw_DATA!$A:$A,0)),"")</f>
        <v>220</v>
      </c>
      <c r="BF91" s="407">
        <f>IFERROR(INDEX(Raw_DATA!O:O,MATCH(Risk7_PlusY67!$D91,Raw_DATA!$A:$A,0)),"")</f>
        <v>20</v>
      </c>
      <c r="BG91" s="407">
        <f>IFERROR(INDEX(Raw_DATA!P:P,MATCH(Risk7_PlusY67!$D91,Raw_DATA!$A:$A,0)),"")</f>
        <v>46</v>
      </c>
      <c r="BH91" s="407">
        <f>IFERROR(INDEX(Raw_DATA!Q:Q,MATCH(Risk7_PlusY67!$D91,Raw_DATA!$A:$A,0)),"")</f>
        <v>61</v>
      </c>
      <c r="BI91" s="407">
        <f>IFERROR(INDEX(Raw_DATA!R:R,MATCH(Risk7_PlusY67!$D91,Raw_DATA!$A:$A,0)),"")</f>
        <v>35</v>
      </c>
      <c r="BJ91" s="124" t="str">
        <f>INDEX('Org2567'!$BM:$BM,MATCH(Risk7_PlusY67!D91,'Org2567'!$D:$D,0))</f>
        <v>รพช.F2 P30,000-60,000</v>
      </c>
    </row>
    <row r="92" spans="1:62" x14ac:dyDescent="0.7">
      <c r="A92" s="206">
        <f>IF(ISBLANK(D92),"",COUNTA($D$3:D92))</f>
        <v>90</v>
      </c>
      <c r="B92" s="207">
        <f>IFERROR(INDEX(ID!$E:$E,MATCH(Risk7_PlusY67!$D92,ID!$A:$A,0)),"")</f>
        <v>1</v>
      </c>
      <c r="C92" s="207" t="str">
        <f>IFERROR(INDEX(ID!$I:$I,MATCH(Risk7_PlusY67!$D92,ID!$A:$A,0)),"")</f>
        <v>ลำปาง</v>
      </c>
      <c r="D92" s="295" t="s">
        <v>109</v>
      </c>
      <c r="E92" s="207" t="str">
        <f>IFERROR(INDEX(ID!$C:$C,MATCH(Risk7_PlusY67!$D92,ID!$A:$A,0)),"")</f>
        <v>เถิน,รพช.</v>
      </c>
      <c r="F92" s="207" t="str">
        <f>IFERROR(INDEX(ID!$G:$G,MATCH(Risk7_PlusY67!$D92,ID!$A:$A,0)),"")</f>
        <v>รพช.</v>
      </c>
      <c r="G92" s="206">
        <f>IFERROR(INDEX(ID!$J:$J,MATCH(Risk7_PlusY67!$D92,ID!$A:$A,0)),"")</f>
        <v>87</v>
      </c>
      <c r="H92" s="208" t="str">
        <f>IFERROR(INDEX(ID!$P:$P,MATCH(Risk7_PlusY67!$D92,ID!$A:$A,0)),"")</f>
        <v>รพช.M2 B&lt;=100</v>
      </c>
      <c r="I92" s="209">
        <f>IFERROR(INDEX(Raw_DATA!E:E,MATCH(Risk7_PlusY67!$D92,Raw_DATA!$A:$A,0)),"")</f>
        <v>1.3</v>
      </c>
      <c r="J92" s="209">
        <f>IFERROR(INDEX(Raw_DATA!F:F,MATCH(Risk7_PlusY67!$D92,Raw_DATA!$A:$A,0)),"")</f>
        <v>1.21</v>
      </c>
      <c r="K92" s="209">
        <f>IFERROR(INDEX(Raw_DATA!G:G,MATCH(Risk7_PlusY67!$D92,Raw_DATA!$A:$A,0)),"")</f>
        <v>0.62</v>
      </c>
      <c r="L92" s="209">
        <f>IFERROR(INDEX(Raw_DATA!H:H,MATCH(Risk7_PlusY67!$D92,Raw_DATA!$A:$A,0)),"")</f>
        <v>14658197.4</v>
      </c>
      <c r="M92" s="210">
        <f>IFERROR(INDEX(Raw_DATA!I:I,MATCH(Risk7_PlusY67!$D92,Raw_DATA!$A:$A,0)),"")</f>
        <v>-17086187.710000001</v>
      </c>
      <c r="N92" s="206">
        <f t="shared" si="21"/>
        <v>2</v>
      </c>
      <c r="O92" s="206">
        <f t="shared" si="22"/>
        <v>1</v>
      </c>
      <c r="P92" s="206">
        <f t="shared" si="23"/>
        <v>0</v>
      </c>
      <c r="Q92" s="211">
        <f t="shared" si="24"/>
        <v>10.199999999999999</v>
      </c>
      <c r="R92" s="206">
        <f t="shared" si="25"/>
        <v>3</v>
      </c>
      <c r="S92" s="212">
        <f>IFERROR(INDEX(Raw_DATA!J:J,MATCH(Risk7_PlusY67!$D92,Raw_DATA!$A:$A,0)),"")</f>
        <v>10848743.460000001</v>
      </c>
      <c r="T92" s="213">
        <f>IFERROR(INDEX(Raw_DATA!K:K,MATCH(Risk7_PlusY67!$D92,Raw_DATA!$A:$A,0)),"")</f>
        <v>-18769672.73</v>
      </c>
      <c r="U92" s="214">
        <f t="shared" si="26"/>
        <v>1</v>
      </c>
      <c r="V92" s="214">
        <f t="shared" si="27"/>
        <v>1</v>
      </c>
      <c r="W92" s="214">
        <f>IF(OR(AND((K92&lt;0.8),(AJ92&gt;180)),AND((K92&lt;0.8),(AJ92&lt;10)),AND((K92&gt;=0.8),(AJ92&lt;10)),AND((K92&gt;=0.8),(AJ92&gt;90))),0,1)</f>
        <v>1</v>
      </c>
      <c r="X92" s="214">
        <f t="shared" si="28"/>
        <v>1</v>
      </c>
      <c r="Y92" s="214">
        <f t="shared" si="29"/>
        <v>1</v>
      </c>
      <c r="Z92" s="214">
        <f t="shared" si="30"/>
        <v>1</v>
      </c>
      <c r="AA92" s="214">
        <f t="shared" si="31"/>
        <v>1</v>
      </c>
      <c r="AB92" s="215" t="str">
        <f t="shared" si="32"/>
        <v>A</v>
      </c>
      <c r="AC92" s="215" t="str">
        <f t="shared" si="33"/>
        <v>3A</v>
      </c>
      <c r="AD92" s="216"/>
      <c r="AE92" s="216"/>
      <c r="AF92" s="434">
        <f>IFERROR(INDEX(Raw_DATA!L:L,MATCH(Risk7_PlusY67!$D92,Raw_DATA!$A:$A,0)),"")</f>
        <v>4.4000000000000004</v>
      </c>
      <c r="AG92" s="434">
        <f>IFERROR(INDEX(AVGGroup!$D$5:$D$21,MATCH(Risk7_PlusY67!$H92,AVGGroup!$C$5:$C$21,0)),"")</f>
        <v>-4.4400000000000004</v>
      </c>
      <c r="AH92" s="434">
        <f>IFERROR(INDEX(Raw_DATA!M:M,MATCH(Risk7_PlusY67!$D92,Raw_DATA!$A:$A,0)),"")</f>
        <v>-6.03</v>
      </c>
      <c r="AI92" s="435">
        <f>IFERROR(INDEX(AVGGroup!$F$5:$F$21,MATCH(Risk7_PlusY67!$H92,AVGGroup!$C$5:$C$21,0)),"")</f>
        <v>-7.31</v>
      </c>
      <c r="AJ92" s="401">
        <f>IFERROR(INDEX(Raw_DATA!N:N,MATCH(Risk7_PlusY67!$D92,Raw_DATA!$A:$A,0)),"")</f>
        <v>117</v>
      </c>
      <c r="AK92" s="401">
        <f>IFERROR(INDEX(Raw_DATA!O:O,MATCH(Risk7_PlusY67!$D92,Raw_DATA!$A:$A,0)),"")</f>
        <v>51</v>
      </c>
      <c r="AL92" s="401">
        <f>IFERROR(INDEX(Raw_DATA!P:P,MATCH(Risk7_PlusY67!$D92,Raw_DATA!$A:$A,0)),"")</f>
        <v>45</v>
      </c>
      <c r="AM92" s="401">
        <f>IFERROR(INDEX(Raw_DATA!Q:Q,MATCH(Risk7_PlusY67!$D92,Raw_DATA!$A:$A,0)),"")</f>
        <v>91</v>
      </c>
      <c r="AN92" s="401">
        <f>IFERROR(INDEX(Raw_DATA!R:R,MATCH(Risk7_PlusY67!$D92,Raw_DATA!$A:$A,0)),"")</f>
        <v>35</v>
      </c>
      <c r="AO92" s="407"/>
      <c r="AP92" s="411" t="b">
        <f>AB92=AY92</f>
        <v>1</v>
      </c>
      <c r="AQ92" s="340">
        <f t="shared" si="34"/>
        <v>1</v>
      </c>
      <c r="AR92" s="123">
        <f t="shared" si="35"/>
        <v>1</v>
      </c>
      <c r="AS92" s="123">
        <f t="shared" si="36"/>
        <v>1</v>
      </c>
      <c r="AT92" s="123">
        <f>IF(OR(AND((K92&lt;0.8),(BE92&gt;180)),AND((K92&lt;0.8),(BE92&lt;10)),AND((K92&gt;=0.8),(BE92&lt;10)),AND((K92&gt;=0.8),(BE92&gt;90))),0,1)</f>
        <v>1</v>
      </c>
      <c r="AU92" s="123">
        <f t="shared" si="37"/>
        <v>1</v>
      </c>
      <c r="AV92" s="123">
        <f t="shared" si="38"/>
        <v>1</v>
      </c>
      <c r="AW92" s="123">
        <f t="shared" si="39"/>
        <v>1</v>
      </c>
      <c r="AX92" s="123">
        <f t="shared" si="40"/>
        <v>1</v>
      </c>
      <c r="AY92" s="416" t="str">
        <f t="shared" si="41"/>
        <v>A</v>
      </c>
      <c r="AZ92" s="416" t="str">
        <f>R92&amp;AY92</f>
        <v>3A</v>
      </c>
      <c r="BA92" s="417">
        <f>IFERROR(INDEX(Raw_DATA!L:L,MATCH(Risk7_PlusY67!$D92,Raw_DATA!$A:$A,0)),"")</f>
        <v>4.4000000000000004</v>
      </c>
      <c r="BB92" s="417">
        <f>IFERROR(INDEX(AVGGroup!$H$5:$H$21,MATCH(Risk7_PlusY67!$BJ92,AVGGroup!$C$5:$C$21,0)),"")</f>
        <v>-4.4400000000000004</v>
      </c>
      <c r="BC92" s="417">
        <f>IFERROR(INDEX(Raw_DATA!M:M,MATCH(Risk7_PlusY67!$D92,Raw_DATA!$A:$A,0)),"")</f>
        <v>-6.03</v>
      </c>
      <c r="BD92" s="418">
        <f>IFERROR(INDEX(AVGGroup!$J$5:$J$21,MATCH(Risk7_PlusY67!$BJ92,AVGGroup!$C$5:$C$21,0)),"")</f>
        <v>-7.31</v>
      </c>
      <c r="BE92" s="407">
        <f>IFERROR(INDEX(Raw_DATA!N:N,MATCH(Risk7_PlusY67!$D92,Raw_DATA!$A:$A,0)),"")</f>
        <v>117</v>
      </c>
      <c r="BF92" s="407">
        <f>IFERROR(INDEX(Raw_DATA!O:O,MATCH(Risk7_PlusY67!$D92,Raw_DATA!$A:$A,0)),"")</f>
        <v>51</v>
      </c>
      <c r="BG92" s="407">
        <f>IFERROR(INDEX(Raw_DATA!P:P,MATCH(Risk7_PlusY67!$D92,Raw_DATA!$A:$A,0)),"")</f>
        <v>45</v>
      </c>
      <c r="BH92" s="407">
        <f>IFERROR(INDEX(Raw_DATA!Q:Q,MATCH(Risk7_PlusY67!$D92,Raw_DATA!$A:$A,0)),"")</f>
        <v>91</v>
      </c>
      <c r="BI92" s="407">
        <f>IFERROR(INDEX(Raw_DATA!R:R,MATCH(Risk7_PlusY67!$D92,Raw_DATA!$A:$A,0)),"")</f>
        <v>35</v>
      </c>
      <c r="BJ92" s="124" t="str">
        <f>INDEX('Org2567'!$BM:$BM,MATCH(Risk7_PlusY67!D92,'Org2567'!$D:$D,0))</f>
        <v>รพช.M2 B&lt;=100</v>
      </c>
    </row>
    <row r="93" spans="1:62" x14ac:dyDescent="0.7">
      <c r="A93" s="206">
        <f>IF(ISBLANK(D93),"",COUNTA($D$3:D93))</f>
        <v>91</v>
      </c>
      <c r="B93" s="207">
        <f>IFERROR(INDEX(ID!$E:$E,MATCH(Risk7_PlusY67!$D93,ID!$A:$A,0)),"")</f>
        <v>1</v>
      </c>
      <c r="C93" s="207" t="str">
        <f>IFERROR(INDEX(ID!$I:$I,MATCH(Risk7_PlusY67!$D93,ID!$A:$A,0)),"")</f>
        <v>ลำปาง</v>
      </c>
      <c r="D93" s="295" t="s">
        <v>110</v>
      </c>
      <c r="E93" s="207" t="str">
        <f>IFERROR(INDEX(ID!$C:$C,MATCH(Risk7_PlusY67!$D93,ID!$A:$A,0)),"")</f>
        <v>แม่พริก,รพช.</v>
      </c>
      <c r="F93" s="207" t="str">
        <f>IFERROR(INDEX(ID!$G:$G,MATCH(Risk7_PlusY67!$D93,ID!$A:$A,0)),"")</f>
        <v>รพช.</v>
      </c>
      <c r="G93" s="206">
        <f>IFERROR(INDEX(ID!$J:$J,MATCH(Risk7_PlusY67!$D93,ID!$A:$A,0)),"")</f>
        <v>16</v>
      </c>
      <c r="H93" s="208" t="str">
        <f>IFERROR(INDEX(ID!$P:$P,MATCH(Risk7_PlusY67!$D93,ID!$A:$A,0)),"")</f>
        <v>รพช.F2 P&lt;=30,000</v>
      </c>
      <c r="I93" s="209">
        <f>IFERROR(INDEX(Raw_DATA!E:E,MATCH(Risk7_PlusY67!$D93,Raw_DATA!$A:$A,0)),"")</f>
        <v>0.92</v>
      </c>
      <c r="J93" s="209">
        <f>IFERROR(INDEX(Raw_DATA!F:F,MATCH(Risk7_PlusY67!$D93,Raw_DATA!$A:$A,0)),"")</f>
        <v>0.84</v>
      </c>
      <c r="K93" s="209">
        <f>IFERROR(INDEX(Raw_DATA!G:G,MATCH(Risk7_PlusY67!$D93,Raw_DATA!$A:$A,0)),"")</f>
        <v>0.61</v>
      </c>
      <c r="L93" s="209">
        <f>IFERROR(INDEX(Raw_DATA!H:H,MATCH(Risk7_PlusY67!$D93,Raw_DATA!$A:$A,0)),"")</f>
        <v>-851022.04</v>
      </c>
      <c r="M93" s="210">
        <f>IFERROR(INDEX(Raw_DATA!I:I,MATCH(Risk7_PlusY67!$D93,Raw_DATA!$A:$A,0)),"")</f>
        <v>-9102960.4800000004</v>
      </c>
      <c r="N93" s="206">
        <f t="shared" si="21"/>
        <v>3</v>
      </c>
      <c r="O93" s="206">
        <f t="shared" si="22"/>
        <v>2</v>
      </c>
      <c r="P93" s="206">
        <f t="shared" si="23"/>
        <v>2</v>
      </c>
      <c r="Q93" s="211" t="str">
        <f t="shared" si="24"/>
        <v/>
      </c>
      <c r="R93" s="206">
        <f t="shared" si="25"/>
        <v>7</v>
      </c>
      <c r="S93" s="212">
        <f>IFERROR(INDEX(Raw_DATA!J:J,MATCH(Risk7_PlusY67!$D93,Raw_DATA!$A:$A,0)),"")</f>
        <v>-9199837.4399999995</v>
      </c>
      <c r="T93" s="213">
        <f>IFERROR(INDEX(Raw_DATA!K:K,MATCH(Risk7_PlusY67!$D93,Raw_DATA!$A:$A,0)),"")</f>
        <v>-3977838.25</v>
      </c>
      <c r="U93" s="214">
        <f t="shared" si="26"/>
        <v>0</v>
      </c>
      <c r="V93" s="214">
        <f t="shared" si="27"/>
        <v>0</v>
      </c>
      <c r="W93" s="214">
        <f>IF(OR(AND((K93&lt;0.8),(AJ93&gt;180)),AND((K93&lt;0.8),(AJ93&lt;10)),AND((K93&gt;=0.8),(AJ93&lt;10)),AND((K93&gt;=0.8),(AJ93&gt;90))),0,1)</f>
        <v>1</v>
      </c>
      <c r="X93" s="214">
        <f t="shared" si="28"/>
        <v>1</v>
      </c>
      <c r="Y93" s="214">
        <f t="shared" si="29"/>
        <v>1</v>
      </c>
      <c r="Z93" s="214">
        <f t="shared" si="30"/>
        <v>1</v>
      </c>
      <c r="AA93" s="214">
        <f t="shared" si="31"/>
        <v>1</v>
      </c>
      <c r="AB93" s="215" t="str">
        <f t="shared" si="32"/>
        <v>B</v>
      </c>
      <c r="AC93" s="215" t="str">
        <f t="shared" si="33"/>
        <v>7B</v>
      </c>
      <c r="AD93" s="216"/>
      <c r="AE93" s="216"/>
      <c r="AF93" s="434">
        <f>IFERROR(INDEX(Raw_DATA!L:L,MATCH(Risk7_PlusY67!$D93,Raw_DATA!$A:$A,0)),"")</f>
        <v>-15.71</v>
      </c>
      <c r="AG93" s="434">
        <f>IFERROR(INDEX(AVGGroup!$D$5:$D$21,MATCH(Risk7_PlusY67!$H93,AVGGroup!$C$5:$C$21,0)),"")</f>
        <v>-3.55</v>
      </c>
      <c r="AH93" s="434">
        <f>IFERROR(INDEX(Raw_DATA!M:M,MATCH(Risk7_PlusY67!$D93,Raw_DATA!$A:$A,0)),"")</f>
        <v>-37.43</v>
      </c>
      <c r="AI93" s="435">
        <f>IFERROR(INDEX(AVGGroup!$F$5:$F$21,MATCH(Risk7_PlusY67!$H93,AVGGroup!$C$5:$C$21,0)),"")</f>
        <v>-10.199999999999999</v>
      </c>
      <c r="AJ93" s="401">
        <f>IFERROR(INDEX(Raw_DATA!N:N,MATCH(Risk7_PlusY67!$D93,Raw_DATA!$A:$A,0)),"")</f>
        <v>172</v>
      </c>
      <c r="AK93" s="401">
        <f>IFERROR(INDEX(Raw_DATA!O:O,MATCH(Risk7_PlusY67!$D93,Raw_DATA!$A:$A,0)),"")</f>
        <v>35</v>
      </c>
      <c r="AL93" s="401">
        <f>IFERROR(INDEX(Raw_DATA!P:P,MATCH(Risk7_PlusY67!$D93,Raw_DATA!$A:$A,0)),"")</f>
        <v>51</v>
      </c>
      <c r="AM93" s="401">
        <f>IFERROR(INDEX(Raw_DATA!Q:Q,MATCH(Risk7_PlusY67!$D93,Raw_DATA!$A:$A,0)),"")</f>
        <v>89</v>
      </c>
      <c r="AN93" s="401">
        <f>IFERROR(INDEX(Raw_DATA!R:R,MATCH(Risk7_PlusY67!$D93,Raw_DATA!$A:$A,0)),"")</f>
        <v>37</v>
      </c>
      <c r="AO93" s="407"/>
      <c r="AP93" s="411" t="b">
        <f>AB93=AY93</f>
        <v>1</v>
      </c>
      <c r="AQ93" s="340">
        <f t="shared" si="34"/>
        <v>1</v>
      </c>
      <c r="AR93" s="123">
        <f t="shared" si="35"/>
        <v>0</v>
      </c>
      <c r="AS93" s="123">
        <f t="shared" si="36"/>
        <v>0</v>
      </c>
      <c r="AT93" s="123">
        <f>IF(OR(AND((K93&lt;0.8),(BE93&gt;180)),AND((K93&lt;0.8),(BE93&lt;10)),AND((K93&gt;=0.8),(BE93&lt;10)),AND((K93&gt;=0.8),(BE93&gt;90))),0,1)</f>
        <v>1</v>
      </c>
      <c r="AU93" s="123">
        <f t="shared" si="37"/>
        <v>1</v>
      </c>
      <c r="AV93" s="123">
        <f t="shared" si="38"/>
        <v>1</v>
      </c>
      <c r="AW93" s="123">
        <f t="shared" si="39"/>
        <v>1</v>
      </c>
      <c r="AX93" s="123">
        <f t="shared" si="40"/>
        <v>1</v>
      </c>
      <c r="AY93" s="416" t="str">
        <f t="shared" si="41"/>
        <v>B</v>
      </c>
      <c r="AZ93" s="416" t="str">
        <f>R93&amp;AY93</f>
        <v>7B</v>
      </c>
      <c r="BA93" s="417">
        <f>IFERROR(INDEX(Raw_DATA!L:L,MATCH(Risk7_PlusY67!$D93,Raw_DATA!$A:$A,0)),"")</f>
        <v>-15.71</v>
      </c>
      <c r="BB93" s="417">
        <f>IFERROR(INDEX(AVGGroup!$H$5:$H$21,MATCH(Risk7_PlusY67!$BJ93,AVGGroup!$C$5:$C$21,0)),"")</f>
        <v>-3.54</v>
      </c>
      <c r="BC93" s="417">
        <f>IFERROR(INDEX(Raw_DATA!M:M,MATCH(Risk7_PlusY67!$D93,Raw_DATA!$A:$A,0)),"")</f>
        <v>-37.43</v>
      </c>
      <c r="BD93" s="418">
        <f>IFERROR(INDEX(AVGGroup!$J$5:$J$21,MATCH(Risk7_PlusY67!$BJ93,AVGGroup!$C$5:$C$21,0)),"")</f>
        <v>-10.199999999999999</v>
      </c>
      <c r="BE93" s="407">
        <f>IFERROR(INDEX(Raw_DATA!N:N,MATCH(Risk7_PlusY67!$D93,Raw_DATA!$A:$A,0)),"")</f>
        <v>172</v>
      </c>
      <c r="BF93" s="407">
        <f>IFERROR(INDEX(Raw_DATA!O:O,MATCH(Risk7_PlusY67!$D93,Raw_DATA!$A:$A,0)),"")</f>
        <v>35</v>
      </c>
      <c r="BG93" s="407">
        <f>IFERROR(INDEX(Raw_DATA!P:P,MATCH(Risk7_PlusY67!$D93,Raw_DATA!$A:$A,0)),"")</f>
        <v>51</v>
      </c>
      <c r="BH93" s="407">
        <f>IFERROR(INDEX(Raw_DATA!Q:Q,MATCH(Risk7_PlusY67!$D93,Raw_DATA!$A:$A,0)),"")</f>
        <v>89</v>
      </c>
      <c r="BI93" s="407">
        <f>IFERROR(INDEX(Raw_DATA!R:R,MATCH(Risk7_PlusY67!$D93,Raw_DATA!$A:$A,0)),"")</f>
        <v>37</v>
      </c>
      <c r="BJ93" s="124" t="str">
        <f>INDEX('Org2567'!$BM:$BM,MATCH(Risk7_PlusY67!D93,'Org2567'!$D:$D,0))</f>
        <v>รพช.F2 P&lt;=30,000</v>
      </c>
    </row>
    <row r="94" spans="1:62" x14ac:dyDescent="0.7">
      <c r="A94" s="206">
        <f>IF(ISBLANK(D94),"",COUNTA($D$3:D94))</f>
        <v>92</v>
      </c>
      <c r="B94" s="207">
        <f>IFERROR(INDEX(ID!$E:$E,MATCH(Risk7_PlusY67!$D94,ID!$A:$A,0)),"")</f>
        <v>1</v>
      </c>
      <c r="C94" s="207" t="str">
        <f>IFERROR(INDEX(ID!$I:$I,MATCH(Risk7_PlusY67!$D94,ID!$A:$A,0)),"")</f>
        <v>ลำปาง</v>
      </c>
      <c r="D94" s="295" t="s">
        <v>111</v>
      </c>
      <c r="E94" s="207" t="str">
        <f>IFERROR(INDEX(ID!$C:$C,MATCH(Risk7_PlusY67!$D94,ID!$A:$A,0)),"")</f>
        <v>แม่ทะ,รพช.</v>
      </c>
      <c r="F94" s="207" t="str">
        <f>IFERROR(INDEX(ID!$G:$G,MATCH(Risk7_PlusY67!$D94,ID!$A:$A,0)),"")</f>
        <v>รพช.</v>
      </c>
      <c r="G94" s="206">
        <f>IFERROR(INDEX(ID!$J:$J,MATCH(Risk7_PlusY67!$D94,ID!$A:$A,0)),"")</f>
        <v>33</v>
      </c>
      <c r="H94" s="208" t="str">
        <f>IFERROR(INDEX(ID!$P:$P,MATCH(Risk7_PlusY67!$D94,ID!$A:$A,0)),"")</f>
        <v>รพช.F2 P30,000-60,000</v>
      </c>
      <c r="I94" s="209">
        <f>IFERROR(INDEX(Raw_DATA!E:E,MATCH(Risk7_PlusY67!$D94,Raw_DATA!$A:$A,0)),"")</f>
        <v>0.92</v>
      </c>
      <c r="J94" s="209">
        <f>IFERROR(INDEX(Raw_DATA!F:F,MATCH(Risk7_PlusY67!$D94,Raw_DATA!$A:$A,0)),"")</f>
        <v>0.84</v>
      </c>
      <c r="K94" s="209">
        <f>IFERROR(INDEX(Raw_DATA!G:G,MATCH(Risk7_PlusY67!$D94,Raw_DATA!$A:$A,0)),"")</f>
        <v>0.63</v>
      </c>
      <c r="L94" s="209">
        <f>IFERROR(INDEX(Raw_DATA!H:H,MATCH(Risk7_PlusY67!$D94,Raw_DATA!$A:$A,0)),"")</f>
        <v>-2123611.52</v>
      </c>
      <c r="M94" s="210">
        <f>IFERROR(INDEX(Raw_DATA!I:I,MATCH(Risk7_PlusY67!$D94,Raw_DATA!$A:$A,0)),"")</f>
        <v>-7795182.5499999998</v>
      </c>
      <c r="N94" s="206">
        <f t="shared" si="21"/>
        <v>3</v>
      </c>
      <c r="O94" s="206">
        <f t="shared" si="22"/>
        <v>2</v>
      </c>
      <c r="P94" s="206">
        <f t="shared" si="23"/>
        <v>2</v>
      </c>
      <c r="Q94" s="211" t="str">
        <f t="shared" si="24"/>
        <v/>
      </c>
      <c r="R94" s="206">
        <f t="shared" si="25"/>
        <v>7</v>
      </c>
      <c r="S94" s="212">
        <f>IFERROR(INDEX(Raw_DATA!J:J,MATCH(Risk7_PlusY67!$D94,Raw_DATA!$A:$A,0)),"")</f>
        <v>-3501283.54</v>
      </c>
      <c r="T94" s="213">
        <f>IFERROR(INDEX(Raw_DATA!K:K,MATCH(Risk7_PlusY67!$D94,Raw_DATA!$A:$A,0)),"")</f>
        <v>-9928234.3200000003</v>
      </c>
      <c r="U94" s="214">
        <f t="shared" si="26"/>
        <v>1</v>
      </c>
      <c r="V94" s="214">
        <f t="shared" si="27"/>
        <v>0</v>
      </c>
      <c r="W94" s="214">
        <f>IF(OR(AND((K94&lt;0.8),(AJ94&gt;180)),AND((K94&lt;0.8),(AJ94&lt;10)),AND((K94&gt;=0.8),(AJ94&lt;10)),AND((K94&gt;=0.8),(AJ94&gt;90))),0,1)</f>
        <v>0</v>
      </c>
      <c r="X94" s="214">
        <f t="shared" si="28"/>
        <v>1</v>
      </c>
      <c r="Y94" s="214">
        <f t="shared" si="29"/>
        <v>1</v>
      </c>
      <c r="Z94" s="214">
        <f t="shared" si="30"/>
        <v>1</v>
      </c>
      <c r="AA94" s="214">
        <f t="shared" si="31"/>
        <v>1</v>
      </c>
      <c r="AB94" s="215" t="str">
        <f t="shared" si="32"/>
        <v>B</v>
      </c>
      <c r="AC94" s="215" t="str">
        <f t="shared" si="33"/>
        <v>7B</v>
      </c>
      <c r="AD94" s="216"/>
      <c r="AE94" s="216"/>
      <c r="AF94" s="434">
        <f>IFERROR(INDEX(Raw_DATA!L:L,MATCH(Risk7_PlusY67!$D94,Raw_DATA!$A:$A,0)),"")</f>
        <v>-2.65</v>
      </c>
      <c r="AG94" s="434">
        <f>IFERROR(INDEX(AVGGroup!$D$5:$D$21,MATCH(Risk7_PlusY67!$H94,AVGGroup!$C$5:$C$21,0)),"")</f>
        <v>-4.37</v>
      </c>
      <c r="AH94" s="434">
        <f>IFERROR(INDEX(Raw_DATA!M:M,MATCH(Risk7_PlusY67!$D94,Raw_DATA!$A:$A,0)),"")</f>
        <v>-20.07</v>
      </c>
      <c r="AI94" s="435">
        <f>IFERROR(INDEX(AVGGroup!$F$5:$F$21,MATCH(Risk7_PlusY67!$H94,AVGGroup!$C$5:$C$21,0)),"")</f>
        <v>-9.19</v>
      </c>
      <c r="AJ94" s="401">
        <f>IFERROR(INDEX(Raw_DATA!N:N,MATCH(Risk7_PlusY67!$D94,Raw_DATA!$A:$A,0)),"")</f>
        <v>190</v>
      </c>
      <c r="AK94" s="401">
        <f>IFERROR(INDEX(Raw_DATA!O:O,MATCH(Risk7_PlusY67!$D94,Raw_DATA!$A:$A,0)),"")</f>
        <v>11</v>
      </c>
      <c r="AL94" s="401">
        <f>IFERROR(INDEX(Raw_DATA!P:P,MATCH(Risk7_PlusY67!$D94,Raw_DATA!$A:$A,0)),"")</f>
        <v>38</v>
      </c>
      <c r="AM94" s="401">
        <f>IFERROR(INDEX(Raw_DATA!Q:Q,MATCH(Risk7_PlusY67!$D94,Raw_DATA!$A:$A,0)),"")</f>
        <v>71</v>
      </c>
      <c r="AN94" s="401">
        <f>IFERROR(INDEX(Raw_DATA!R:R,MATCH(Risk7_PlusY67!$D94,Raw_DATA!$A:$A,0)),"")</f>
        <v>38</v>
      </c>
      <c r="AO94" s="407"/>
      <c r="AP94" s="411" t="b">
        <f>AB94=AY94</f>
        <v>1</v>
      </c>
      <c r="AQ94" s="340">
        <f t="shared" si="34"/>
        <v>1</v>
      </c>
      <c r="AR94" s="123">
        <f t="shared" si="35"/>
        <v>1</v>
      </c>
      <c r="AS94" s="123">
        <f t="shared" si="36"/>
        <v>0</v>
      </c>
      <c r="AT94" s="123">
        <f>IF(OR(AND((K94&lt;0.8),(BE94&gt;180)),AND((K94&lt;0.8),(BE94&lt;10)),AND((K94&gt;=0.8),(BE94&lt;10)),AND((K94&gt;=0.8),(BE94&gt;90))),0,1)</f>
        <v>0</v>
      </c>
      <c r="AU94" s="123">
        <f t="shared" si="37"/>
        <v>1</v>
      </c>
      <c r="AV94" s="123">
        <f t="shared" si="38"/>
        <v>1</v>
      </c>
      <c r="AW94" s="123">
        <f t="shared" si="39"/>
        <v>1</v>
      </c>
      <c r="AX94" s="123">
        <f t="shared" si="40"/>
        <v>1</v>
      </c>
      <c r="AY94" s="416" t="str">
        <f t="shared" si="41"/>
        <v>B</v>
      </c>
      <c r="AZ94" s="416" t="str">
        <f>R94&amp;AY94</f>
        <v>7B</v>
      </c>
      <c r="BA94" s="417">
        <f>IFERROR(INDEX(Raw_DATA!L:L,MATCH(Risk7_PlusY67!$D94,Raw_DATA!$A:$A,0)),"")</f>
        <v>-2.65</v>
      </c>
      <c r="BB94" s="417">
        <f>IFERROR(INDEX(AVGGroup!$H$5:$H$21,MATCH(Risk7_PlusY67!$BJ94,AVGGroup!$C$5:$C$21,0)),"")</f>
        <v>-3.95</v>
      </c>
      <c r="BC94" s="417">
        <f>IFERROR(INDEX(Raw_DATA!M:M,MATCH(Risk7_PlusY67!$D94,Raw_DATA!$A:$A,0)),"")</f>
        <v>-20.07</v>
      </c>
      <c r="BD94" s="418">
        <f>IFERROR(INDEX(AVGGroup!$J$5:$J$21,MATCH(Risk7_PlusY67!$BJ94,AVGGroup!$C$5:$C$21,0)),"")</f>
        <v>-8.8800000000000008</v>
      </c>
      <c r="BE94" s="407">
        <f>IFERROR(INDEX(Raw_DATA!N:N,MATCH(Risk7_PlusY67!$D94,Raw_DATA!$A:$A,0)),"")</f>
        <v>190</v>
      </c>
      <c r="BF94" s="407">
        <f>IFERROR(INDEX(Raw_DATA!O:O,MATCH(Risk7_PlusY67!$D94,Raw_DATA!$A:$A,0)),"")</f>
        <v>11</v>
      </c>
      <c r="BG94" s="407">
        <f>IFERROR(INDEX(Raw_DATA!P:P,MATCH(Risk7_PlusY67!$D94,Raw_DATA!$A:$A,0)),"")</f>
        <v>38</v>
      </c>
      <c r="BH94" s="407">
        <f>IFERROR(INDEX(Raw_DATA!Q:Q,MATCH(Risk7_PlusY67!$D94,Raw_DATA!$A:$A,0)),"")</f>
        <v>71</v>
      </c>
      <c r="BI94" s="407">
        <f>IFERROR(INDEX(Raw_DATA!R:R,MATCH(Risk7_PlusY67!$D94,Raw_DATA!$A:$A,0)),"")</f>
        <v>38</v>
      </c>
      <c r="BJ94" s="124" t="str">
        <f>INDEX('Org2567'!$BM:$BM,MATCH(Risk7_PlusY67!D94,'Org2567'!$D:$D,0))</f>
        <v>รพช.F2 P30,000-60,000</v>
      </c>
    </row>
    <row r="95" spans="1:62" x14ac:dyDescent="0.7">
      <c r="A95" s="206">
        <f>IF(ISBLANK(D95),"",COUNTA($D$3:D95))</f>
        <v>93</v>
      </c>
      <c r="B95" s="207">
        <f>IFERROR(INDEX(ID!$E:$E,MATCH(Risk7_PlusY67!$D95,ID!$A:$A,0)),"")</f>
        <v>1</v>
      </c>
      <c r="C95" s="207" t="str">
        <f>IFERROR(INDEX(ID!$I:$I,MATCH(Risk7_PlusY67!$D95,ID!$A:$A,0)),"")</f>
        <v>ลำปาง</v>
      </c>
      <c r="D95" s="295" t="s">
        <v>112</v>
      </c>
      <c r="E95" s="207" t="str">
        <f>IFERROR(INDEX(ID!$C:$C,MATCH(Risk7_PlusY67!$D95,ID!$A:$A,0)),"")</f>
        <v>สบปราบ,รพช.</v>
      </c>
      <c r="F95" s="207" t="str">
        <f>IFERROR(INDEX(ID!$G:$G,MATCH(Risk7_PlusY67!$D95,ID!$A:$A,0)),"")</f>
        <v>รพช.</v>
      </c>
      <c r="G95" s="206">
        <f>IFERROR(INDEX(ID!$J:$J,MATCH(Risk7_PlusY67!$D95,ID!$A:$A,0)),"")</f>
        <v>30</v>
      </c>
      <c r="H95" s="208" t="str">
        <f>IFERROR(INDEX(ID!$P:$P,MATCH(Risk7_PlusY67!$D95,ID!$A:$A,0)),"")</f>
        <v>รพช.F2 P&lt;=30,000</v>
      </c>
      <c r="I95" s="209">
        <f>IFERROR(INDEX(Raw_DATA!E:E,MATCH(Risk7_PlusY67!$D95,Raw_DATA!$A:$A,0)),"")</f>
        <v>1.07</v>
      </c>
      <c r="J95" s="209">
        <f>IFERROR(INDEX(Raw_DATA!F:F,MATCH(Risk7_PlusY67!$D95,Raw_DATA!$A:$A,0)),"")</f>
        <v>1</v>
      </c>
      <c r="K95" s="209">
        <f>IFERROR(INDEX(Raw_DATA!G:G,MATCH(Risk7_PlusY67!$D95,Raw_DATA!$A:$A,0)),"")</f>
        <v>0.73</v>
      </c>
      <c r="L95" s="209">
        <f>IFERROR(INDEX(Raw_DATA!H:H,MATCH(Risk7_PlusY67!$D95,Raw_DATA!$A:$A,0)),"")</f>
        <v>1459025.48</v>
      </c>
      <c r="M95" s="210">
        <f>IFERROR(INDEX(Raw_DATA!I:I,MATCH(Risk7_PlusY67!$D95,Raw_DATA!$A:$A,0)),"")</f>
        <v>-1403135.03</v>
      </c>
      <c r="N95" s="206">
        <f t="shared" si="21"/>
        <v>2</v>
      </c>
      <c r="O95" s="206">
        <f t="shared" si="22"/>
        <v>1</v>
      </c>
      <c r="P95" s="206">
        <f t="shared" si="23"/>
        <v>0</v>
      </c>
      <c r="Q95" s="211">
        <f t="shared" si="24"/>
        <v>12.4</v>
      </c>
      <c r="R95" s="206">
        <f t="shared" si="25"/>
        <v>3</v>
      </c>
      <c r="S95" s="212">
        <f>IFERROR(INDEX(Raw_DATA!J:J,MATCH(Risk7_PlusY67!$D95,Raw_DATA!$A:$A,0)),"")</f>
        <v>-158743.20000000001</v>
      </c>
      <c r="T95" s="213">
        <f>IFERROR(INDEX(Raw_DATA!K:K,MATCH(Risk7_PlusY67!$D95,Raw_DATA!$A:$A,0)),"")</f>
        <v>-5345437.4000000004</v>
      </c>
      <c r="U95" s="214">
        <f t="shared" si="26"/>
        <v>1</v>
      </c>
      <c r="V95" s="214">
        <f t="shared" si="27"/>
        <v>1</v>
      </c>
      <c r="W95" s="214">
        <f>IF(OR(AND((K95&lt;0.8),(AJ95&gt;180)),AND((K95&lt;0.8),(AJ95&lt;10)),AND((K95&gt;=0.8),(AJ95&lt;10)),AND((K95&gt;=0.8),(AJ95&gt;90))),0,1)</f>
        <v>0</v>
      </c>
      <c r="X95" s="214">
        <f t="shared" si="28"/>
        <v>1</v>
      </c>
      <c r="Y95" s="214">
        <f t="shared" si="29"/>
        <v>1</v>
      </c>
      <c r="Z95" s="214">
        <f t="shared" si="30"/>
        <v>1</v>
      </c>
      <c r="AA95" s="214">
        <f t="shared" si="31"/>
        <v>1</v>
      </c>
      <c r="AB95" s="215" t="str">
        <f t="shared" si="32"/>
        <v>A-</v>
      </c>
      <c r="AC95" s="215" t="str">
        <f t="shared" si="33"/>
        <v>3A-</v>
      </c>
      <c r="AD95" s="216"/>
      <c r="AE95" s="216"/>
      <c r="AF95" s="434">
        <f>IFERROR(INDEX(Raw_DATA!L:L,MATCH(Risk7_PlusY67!$D95,Raw_DATA!$A:$A,0)),"")</f>
        <v>-0.18</v>
      </c>
      <c r="AG95" s="434">
        <f>IFERROR(INDEX(AVGGroup!$D$5:$D$21,MATCH(Risk7_PlusY67!$H95,AVGGroup!$C$5:$C$21,0)),"")</f>
        <v>-3.55</v>
      </c>
      <c r="AH95" s="434">
        <f>IFERROR(INDEX(Raw_DATA!M:M,MATCH(Risk7_PlusY67!$D95,Raw_DATA!$A:$A,0)),"")</f>
        <v>-3.33</v>
      </c>
      <c r="AI95" s="435">
        <f>IFERROR(INDEX(AVGGroup!$F$5:$F$21,MATCH(Risk7_PlusY67!$H95,AVGGroup!$C$5:$C$21,0)),"")</f>
        <v>-10.199999999999999</v>
      </c>
      <c r="AJ95" s="401">
        <f>IFERROR(INDEX(Raw_DATA!N:N,MATCH(Risk7_PlusY67!$D95,Raw_DATA!$A:$A,0)),"")</f>
        <v>203</v>
      </c>
      <c r="AK95" s="401">
        <f>IFERROR(INDEX(Raw_DATA!O:O,MATCH(Risk7_PlusY67!$D95,Raw_DATA!$A:$A,0)),"")</f>
        <v>31</v>
      </c>
      <c r="AL95" s="401">
        <f>IFERROR(INDEX(Raw_DATA!P:P,MATCH(Risk7_PlusY67!$D95,Raw_DATA!$A:$A,0)),"")</f>
        <v>43</v>
      </c>
      <c r="AM95" s="401">
        <f>IFERROR(INDEX(Raw_DATA!Q:Q,MATCH(Risk7_PlusY67!$D95,Raw_DATA!$A:$A,0)),"")</f>
        <v>89</v>
      </c>
      <c r="AN95" s="401">
        <f>IFERROR(INDEX(Raw_DATA!R:R,MATCH(Risk7_PlusY67!$D95,Raw_DATA!$A:$A,0)),"")</f>
        <v>42</v>
      </c>
      <c r="AO95" s="407"/>
      <c r="AP95" s="411" t="b">
        <f>AB95=AY95</f>
        <v>1</v>
      </c>
      <c r="AQ95" s="340">
        <f t="shared" si="34"/>
        <v>1</v>
      </c>
      <c r="AR95" s="123">
        <f t="shared" si="35"/>
        <v>1</v>
      </c>
      <c r="AS95" s="123">
        <f t="shared" si="36"/>
        <v>1</v>
      </c>
      <c r="AT95" s="123">
        <f>IF(OR(AND((K95&lt;0.8),(BE95&gt;180)),AND((K95&lt;0.8),(BE95&lt;10)),AND((K95&gt;=0.8),(BE95&lt;10)),AND((K95&gt;=0.8),(BE95&gt;90))),0,1)</f>
        <v>0</v>
      </c>
      <c r="AU95" s="123">
        <f t="shared" si="37"/>
        <v>1</v>
      </c>
      <c r="AV95" s="123">
        <f t="shared" si="38"/>
        <v>1</v>
      </c>
      <c r="AW95" s="123">
        <f t="shared" si="39"/>
        <v>1</v>
      </c>
      <c r="AX95" s="123">
        <f t="shared" si="40"/>
        <v>1</v>
      </c>
      <c r="AY95" s="416" t="str">
        <f t="shared" si="41"/>
        <v>A-</v>
      </c>
      <c r="AZ95" s="416" t="str">
        <f>R95&amp;AY95</f>
        <v>3A-</v>
      </c>
      <c r="BA95" s="417">
        <f>IFERROR(INDEX(Raw_DATA!L:L,MATCH(Risk7_PlusY67!$D95,Raw_DATA!$A:$A,0)),"")</f>
        <v>-0.18</v>
      </c>
      <c r="BB95" s="417">
        <f>IFERROR(INDEX(AVGGroup!$H$5:$H$21,MATCH(Risk7_PlusY67!$BJ95,AVGGroup!$C$5:$C$21,0)),"")</f>
        <v>-3.54</v>
      </c>
      <c r="BC95" s="417">
        <f>IFERROR(INDEX(Raw_DATA!M:M,MATCH(Risk7_PlusY67!$D95,Raw_DATA!$A:$A,0)),"")</f>
        <v>-3.33</v>
      </c>
      <c r="BD95" s="418">
        <f>IFERROR(INDEX(AVGGroup!$J$5:$J$21,MATCH(Risk7_PlusY67!$BJ95,AVGGroup!$C$5:$C$21,0)),"")</f>
        <v>-10.199999999999999</v>
      </c>
      <c r="BE95" s="407">
        <f>IFERROR(INDEX(Raw_DATA!N:N,MATCH(Risk7_PlusY67!$D95,Raw_DATA!$A:$A,0)),"")</f>
        <v>203</v>
      </c>
      <c r="BF95" s="407">
        <f>IFERROR(INDEX(Raw_DATA!O:O,MATCH(Risk7_PlusY67!$D95,Raw_DATA!$A:$A,0)),"")</f>
        <v>31</v>
      </c>
      <c r="BG95" s="407">
        <f>IFERROR(INDEX(Raw_DATA!P:P,MATCH(Risk7_PlusY67!$D95,Raw_DATA!$A:$A,0)),"")</f>
        <v>43</v>
      </c>
      <c r="BH95" s="407">
        <f>IFERROR(INDEX(Raw_DATA!Q:Q,MATCH(Risk7_PlusY67!$D95,Raw_DATA!$A:$A,0)),"")</f>
        <v>89</v>
      </c>
      <c r="BI95" s="407">
        <f>IFERROR(INDEX(Raw_DATA!R:R,MATCH(Risk7_PlusY67!$D95,Raw_DATA!$A:$A,0)),"")</f>
        <v>42</v>
      </c>
      <c r="BJ95" s="124" t="str">
        <f>INDEX('Org2567'!$BM:$BM,MATCH(Risk7_PlusY67!D95,'Org2567'!$D:$D,0))</f>
        <v>รพช.F2 P&lt;=30,000</v>
      </c>
    </row>
    <row r="96" spans="1:62" x14ac:dyDescent="0.7">
      <c r="A96" s="206">
        <f>IF(ISBLANK(D96),"",COUNTA($D$3:D96))</f>
        <v>94</v>
      </c>
      <c r="B96" s="207">
        <f>IFERROR(INDEX(ID!$E:$E,MATCH(Risk7_PlusY67!$D96,ID!$A:$A,0)),"")</f>
        <v>1</v>
      </c>
      <c r="C96" s="207" t="str">
        <f>IFERROR(INDEX(ID!$I:$I,MATCH(Risk7_PlusY67!$D96,ID!$A:$A,0)),"")</f>
        <v>ลำปาง</v>
      </c>
      <c r="D96" s="295" t="s">
        <v>113</v>
      </c>
      <c r="E96" s="207" t="str">
        <f>IFERROR(INDEX(ID!$C:$C,MATCH(Risk7_PlusY67!$D96,ID!$A:$A,0)),"")</f>
        <v>ห้างฉัตร,รพช.</v>
      </c>
      <c r="F96" s="207" t="str">
        <f>IFERROR(INDEX(ID!$G:$G,MATCH(Risk7_PlusY67!$D96,ID!$A:$A,0)),"")</f>
        <v>รพช.</v>
      </c>
      <c r="G96" s="206">
        <f>IFERROR(INDEX(ID!$J:$J,MATCH(Risk7_PlusY67!$D96,ID!$A:$A,0)),"")</f>
        <v>30</v>
      </c>
      <c r="H96" s="208" t="str">
        <f>IFERROR(INDEX(ID!$P:$P,MATCH(Risk7_PlusY67!$D96,ID!$A:$A,0)),"")</f>
        <v>รพช.F2 P30,000-60,000</v>
      </c>
      <c r="I96" s="209">
        <f>IFERROR(INDEX(Raw_DATA!E:E,MATCH(Risk7_PlusY67!$D96,Raw_DATA!$A:$A,0)),"")</f>
        <v>1.62</v>
      </c>
      <c r="J96" s="209">
        <f>IFERROR(INDEX(Raw_DATA!F:F,MATCH(Risk7_PlusY67!$D96,Raw_DATA!$A:$A,0)),"")</f>
        <v>1.5</v>
      </c>
      <c r="K96" s="209">
        <f>IFERROR(INDEX(Raw_DATA!G:G,MATCH(Risk7_PlusY67!$D96,Raw_DATA!$A:$A,0)),"")</f>
        <v>1.1299999999999999</v>
      </c>
      <c r="L96" s="209">
        <f>IFERROR(INDEX(Raw_DATA!H:H,MATCH(Risk7_PlusY67!$D96,Raw_DATA!$A:$A,0)),"")</f>
        <v>12464530.550000001</v>
      </c>
      <c r="M96" s="210">
        <f>IFERROR(INDEX(Raw_DATA!I:I,MATCH(Risk7_PlusY67!$D96,Raw_DATA!$A:$A,0)),"")</f>
        <v>-18748900.109999999</v>
      </c>
      <c r="N96" s="206">
        <f t="shared" si="21"/>
        <v>0</v>
      </c>
      <c r="O96" s="206">
        <f t="shared" si="22"/>
        <v>1</v>
      </c>
      <c r="P96" s="206">
        <f t="shared" si="23"/>
        <v>0</v>
      </c>
      <c r="Q96" s="211">
        <f t="shared" si="24"/>
        <v>7.9</v>
      </c>
      <c r="R96" s="206">
        <f t="shared" si="25"/>
        <v>1</v>
      </c>
      <c r="S96" s="212">
        <f>IFERROR(INDEX(Raw_DATA!J:J,MATCH(Risk7_PlusY67!$D96,Raw_DATA!$A:$A,0)),"")</f>
        <v>-14787096.029999999</v>
      </c>
      <c r="T96" s="213">
        <f>IFERROR(INDEX(Raw_DATA!K:K,MATCH(Risk7_PlusY67!$D96,Raw_DATA!$A:$A,0)),"")</f>
        <v>2627862.31</v>
      </c>
      <c r="U96" s="214">
        <f t="shared" si="26"/>
        <v>0</v>
      </c>
      <c r="V96" s="214">
        <f t="shared" si="27"/>
        <v>0</v>
      </c>
      <c r="W96" s="214">
        <f>IF(OR(AND((K96&lt;0.8),(AJ96&gt;180)),AND((K96&lt;0.8),(AJ96&lt;10)),AND((K96&gt;=0.8),(AJ96&lt;10)),AND((K96&gt;=0.8),(AJ96&gt;90))),0,1)</f>
        <v>0</v>
      </c>
      <c r="X96" s="214">
        <f t="shared" si="28"/>
        <v>1</v>
      </c>
      <c r="Y96" s="214">
        <f t="shared" si="29"/>
        <v>1</v>
      </c>
      <c r="Z96" s="214">
        <f t="shared" si="30"/>
        <v>1</v>
      </c>
      <c r="AA96" s="214">
        <f t="shared" si="31"/>
        <v>1</v>
      </c>
      <c r="AB96" s="215" t="str">
        <f t="shared" si="32"/>
        <v>B-</v>
      </c>
      <c r="AC96" s="215" t="str">
        <f t="shared" si="33"/>
        <v>1B-</v>
      </c>
      <c r="AD96" s="216"/>
      <c r="AE96" s="216"/>
      <c r="AF96" s="434">
        <f>IFERROR(INDEX(Raw_DATA!L:L,MATCH(Risk7_PlusY67!$D96,Raw_DATA!$A:$A,0)),"")</f>
        <v>-11.4</v>
      </c>
      <c r="AG96" s="434">
        <f>IFERROR(INDEX(AVGGroup!$D$5:$D$21,MATCH(Risk7_PlusY67!$H96,AVGGroup!$C$5:$C$21,0)),"")</f>
        <v>-4.37</v>
      </c>
      <c r="AH96" s="434">
        <f>IFERROR(INDEX(Raw_DATA!M:M,MATCH(Risk7_PlusY67!$D96,Raw_DATA!$A:$A,0)),"")</f>
        <v>-33.75</v>
      </c>
      <c r="AI96" s="435">
        <f>IFERROR(INDEX(AVGGroup!$F$5:$F$21,MATCH(Risk7_PlusY67!$H96,AVGGroup!$C$5:$C$21,0)),"")</f>
        <v>-9.19</v>
      </c>
      <c r="AJ96" s="401">
        <f>IFERROR(INDEX(Raw_DATA!N:N,MATCH(Risk7_PlusY67!$D96,Raw_DATA!$A:$A,0)),"")</f>
        <v>117</v>
      </c>
      <c r="AK96" s="401">
        <f>IFERROR(INDEX(Raw_DATA!O:O,MATCH(Risk7_PlusY67!$D96,Raw_DATA!$A:$A,0)),"")</f>
        <v>32</v>
      </c>
      <c r="AL96" s="401">
        <f>IFERROR(INDEX(Raw_DATA!P:P,MATCH(Risk7_PlusY67!$D96,Raw_DATA!$A:$A,0)),"")</f>
        <v>51</v>
      </c>
      <c r="AM96" s="401">
        <f>IFERROR(INDEX(Raw_DATA!Q:Q,MATCH(Risk7_PlusY67!$D96,Raw_DATA!$A:$A,0)),"")</f>
        <v>65</v>
      </c>
      <c r="AN96" s="401">
        <f>IFERROR(INDEX(Raw_DATA!R:R,MATCH(Risk7_PlusY67!$D96,Raw_DATA!$A:$A,0)),"")</f>
        <v>38</v>
      </c>
      <c r="AO96" s="407"/>
      <c r="AP96" s="411" t="b">
        <f>AB96=AY96</f>
        <v>1</v>
      </c>
      <c r="AQ96" s="340">
        <f t="shared" si="34"/>
        <v>1</v>
      </c>
      <c r="AR96" s="123">
        <f t="shared" si="35"/>
        <v>0</v>
      </c>
      <c r="AS96" s="123">
        <f t="shared" si="36"/>
        <v>0</v>
      </c>
      <c r="AT96" s="123">
        <f>IF(OR(AND((K96&lt;0.8),(BE96&gt;180)),AND((K96&lt;0.8),(BE96&lt;10)),AND((K96&gt;=0.8),(BE96&lt;10)),AND((K96&gt;=0.8),(BE96&gt;90))),0,1)</f>
        <v>0</v>
      </c>
      <c r="AU96" s="123">
        <f t="shared" si="37"/>
        <v>1</v>
      </c>
      <c r="AV96" s="123">
        <f t="shared" si="38"/>
        <v>1</v>
      </c>
      <c r="AW96" s="123">
        <f t="shared" si="39"/>
        <v>1</v>
      </c>
      <c r="AX96" s="123">
        <f t="shared" si="40"/>
        <v>1</v>
      </c>
      <c r="AY96" s="416" t="str">
        <f t="shared" si="41"/>
        <v>B-</v>
      </c>
      <c r="AZ96" s="416" t="str">
        <f>R96&amp;AY96</f>
        <v>1B-</v>
      </c>
      <c r="BA96" s="417">
        <f>IFERROR(INDEX(Raw_DATA!L:L,MATCH(Risk7_PlusY67!$D96,Raw_DATA!$A:$A,0)),"")</f>
        <v>-11.4</v>
      </c>
      <c r="BB96" s="417">
        <f>IFERROR(INDEX(AVGGroup!$H$5:$H$21,MATCH(Risk7_PlusY67!$BJ96,AVGGroup!$C$5:$C$21,0)),"")</f>
        <v>-3.95</v>
      </c>
      <c r="BC96" s="417">
        <f>IFERROR(INDEX(Raw_DATA!M:M,MATCH(Risk7_PlusY67!$D96,Raw_DATA!$A:$A,0)),"")</f>
        <v>-33.75</v>
      </c>
      <c r="BD96" s="418">
        <f>IFERROR(INDEX(AVGGroup!$J$5:$J$21,MATCH(Risk7_PlusY67!$BJ96,AVGGroup!$C$5:$C$21,0)),"")</f>
        <v>-8.8800000000000008</v>
      </c>
      <c r="BE96" s="407">
        <f>IFERROR(INDEX(Raw_DATA!N:N,MATCH(Risk7_PlusY67!$D96,Raw_DATA!$A:$A,0)),"")</f>
        <v>117</v>
      </c>
      <c r="BF96" s="407">
        <f>IFERROR(INDEX(Raw_DATA!O:O,MATCH(Risk7_PlusY67!$D96,Raw_DATA!$A:$A,0)),"")</f>
        <v>32</v>
      </c>
      <c r="BG96" s="407">
        <f>IFERROR(INDEX(Raw_DATA!P:P,MATCH(Risk7_PlusY67!$D96,Raw_DATA!$A:$A,0)),"")</f>
        <v>51</v>
      </c>
      <c r="BH96" s="407">
        <f>IFERROR(INDEX(Raw_DATA!Q:Q,MATCH(Risk7_PlusY67!$D96,Raw_DATA!$A:$A,0)),"")</f>
        <v>65</v>
      </c>
      <c r="BI96" s="407">
        <f>IFERROR(INDEX(Raw_DATA!R:R,MATCH(Risk7_PlusY67!$D96,Raw_DATA!$A:$A,0)),"")</f>
        <v>38</v>
      </c>
      <c r="BJ96" s="124" t="str">
        <f>INDEX('Org2567'!$BM:$BM,MATCH(Risk7_PlusY67!D96,'Org2567'!$D:$D,0))</f>
        <v>รพช.F2 P30,000-60,000</v>
      </c>
    </row>
    <row r="97" spans="1:62" x14ac:dyDescent="0.7">
      <c r="A97" s="206">
        <f>IF(ISBLANK(D97),"",COUNTA($D$3:D97))</f>
        <v>95</v>
      </c>
      <c r="B97" s="207">
        <f>IFERROR(INDEX(ID!$E:$E,MATCH(Risk7_PlusY67!$D97,ID!$A:$A,0)),"")</f>
        <v>1</v>
      </c>
      <c r="C97" s="207" t="str">
        <f>IFERROR(INDEX(ID!$I:$I,MATCH(Risk7_PlusY67!$D97,ID!$A:$A,0)),"")</f>
        <v>ลำปาง</v>
      </c>
      <c r="D97" s="295" t="s">
        <v>114</v>
      </c>
      <c r="E97" s="207" t="str">
        <f>IFERROR(INDEX(ID!$C:$C,MATCH(Risk7_PlusY67!$D97,ID!$A:$A,0)),"")</f>
        <v>เมืองปาน,รพช.</v>
      </c>
      <c r="F97" s="207" t="str">
        <f>IFERROR(INDEX(ID!$G:$G,MATCH(Risk7_PlusY67!$D97,ID!$A:$A,0)),"")</f>
        <v>รพช.</v>
      </c>
      <c r="G97" s="206">
        <f>IFERROR(INDEX(ID!$J:$J,MATCH(Risk7_PlusY67!$D97,ID!$A:$A,0)),"")</f>
        <v>30</v>
      </c>
      <c r="H97" s="208" t="str">
        <f>IFERROR(INDEX(ID!$P:$P,MATCH(Risk7_PlusY67!$D97,ID!$A:$A,0)),"")</f>
        <v>รพช.F2 P&lt;=30,000</v>
      </c>
      <c r="I97" s="209">
        <f>IFERROR(INDEX(Raw_DATA!E:E,MATCH(Risk7_PlusY67!$D97,Raw_DATA!$A:$A,0)),"")</f>
        <v>1.48</v>
      </c>
      <c r="J97" s="209">
        <f>IFERROR(INDEX(Raw_DATA!F:F,MATCH(Risk7_PlusY67!$D97,Raw_DATA!$A:$A,0)),"")</f>
        <v>1.37</v>
      </c>
      <c r="K97" s="209">
        <f>IFERROR(INDEX(Raw_DATA!G:G,MATCH(Risk7_PlusY67!$D97,Raw_DATA!$A:$A,0)),"")</f>
        <v>1.1399999999999999</v>
      </c>
      <c r="L97" s="209">
        <f>IFERROR(INDEX(Raw_DATA!H:H,MATCH(Risk7_PlusY67!$D97,Raw_DATA!$A:$A,0)),"")</f>
        <v>7132955.6100000003</v>
      </c>
      <c r="M97" s="210">
        <f>IFERROR(INDEX(Raw_DATA!I:I,MATCH(Risk7_PlusY67!$D97,Raw_DATA!$A:$A,0)),"")</f>
        <v>-15755914.289999999</v>
      </c>
      <c r="N97" s="206">
        <f t="shared" si="21"/>
        <v>1</v>
      </c>
      <c r="O97" s="206">
        <f t="shared" si="22"/>
        <v>1</v>
      </c>
      <c r="P97" s="206">
        <f t="shared" si="23"/>
        <v>1</v>
      </c>
      <c r="Q97" s="211">
        <f t="shared" si="24"/>
        <v>5.4</v>
      </c>
      <c r="R97" s="206">
        <f t="shared" si="25"/>
        <v>3</v>
      </c>
      <c r="S97" s="212">
        <f>IFERROR(INDEX(Raw_DATA!J:J,MATCH(Risk7_PlusY67!$D97,Raw_DATA!$A:$A,0)),"")</f>
        <v>-11431776.310000001</v>
      </c>
      <c r="T97" s="213">
        <f>IFERROR(INDEX(Raw_DATA!K:K,MATCH(Risk7_PlusY67!$D97,Raw_DATA!$A:$A,0)),"")</f>
        <v>2106419.13</v>
      </c>
      <c r="U97" s="214">
        <f t="shared" si="26"/>
        <v>0</v>
      </c>
      <c r="V97" s="214">
        <f t="shared" si="27"/>
        <v>0</v>
      </c>
      <c r="W97" s="214">
        <f>IF(OR(AND((K97&lt;0.8),(AJ97&gt;180)),AND((K97&lt;0.8),(AJ97&lt;10)),AND((K97&gt;=0.8),(AJ97&lt;10)),AND((K97&gt;=0.8),(AJ97&gt;90))),0,1)</f>
        <v>0</v>
      </c>
      <c r="X97" s="214">
        <f t="shared" si="28"/>
        <v>1</v>
      </c>
      <c r="Y97" s="214">
        <f t="shared" si="29"/>
        <v>1</v>
      </c>
      <c r="Z97" s="214">
        <f t="shared" si="30"/>
        <v>0</v>
      </c>
      <c r="AA97" s="214">
        <f t="shared" si="31"/>
        <v>0</v>
      </c>
      <c r="AB97" s="215" t="str">
        <f t="shared" si="32"/>
        <v>C-</v>
      </c>
      <c r="AC97" s="215" t="str">
        <f t="shared" si="33"/>
        <v>3C-</v>
      </c>
      <c r="AD97" s="216"/>
      <c r="AE97" s="216"/>
      <c r="AF97" s="434">
        <f>IFERROR(INDEX(Raw_DATA!L:L,MATCH(Risk7_PlusY67!$D97,Raw_DATA!$A:$A,0)),"")</f>
        <v>-12.78</v>
      </c>
      <c r="AG97" s="434">
        <f>IFERROR(INDEX(AVGGroup!$D$5:$D$21,MATCH(Risk7_PlusY67!$H97,AVGGroup!$C$5:$C$21,0)),"")</f>
        <v>-3.55</v>
      </c>
      <c r="AH97" s="434">
        <f>IFERROR(INDEX(Raw_DATA!M:M,MATCH(Risk7_PlusY67!$D97,Raw_DATA!$A:$A,0)),"")</f>
        <v>-36.020000000000003</v>
      </c>
      <c r="AI97" s="435">
        <f>IFERROR(INDEX(AVGGroup!$F$5:$F$21,MATCH(Risk7_PlusY67!$H97,AVGGroup!$C$5:$C$21,0)),"")</f>
        <v>-10.199999999999999</v>
      </c>
      <c r="AJ97" s="401">
        <f>IFERROR(INDEX(Raw_DATA!N:N,MATCH(Risk7_PlusY67!$D97,Raw_DATA!$A:$A,0)),"")</f>
        <v>123</v>
      </c>
      <c r="AK97" s="401">
        <f>IFERROR(INDEX(Raw_DATA!O:O,MATCH(Risk7_PlusY67!$D97,Raw_DATA!$A:$A,0)),"")</f>
        <v>38</v>
      </c>
      <c r="AL97" s="401">
        <f>IFERROR(INDEX(Raw_DATA!P:P,MATCH(Risk7_PlusY67!$D97,Raw_DATA!$A:$A,0)),"")</f>
        <v>55</v>
      </c>
      <c r="AM97" s="401">
        <f>IFERROR(INDEX(Raw_DATA!Q:Q,MATCH(Risk7_PlusY67!$D97,Raw_DATA!$A:$A,0)),"")</f>
        <v>186</v>
      </c>
      <c r="AN97" s="401">
        <f>IFERROR(INDEX(Raw_DATA!R:R,MATCH(Risk7_PlusY67!$D97,Raw_DATA!$A:$A,0)),"")</f>
        <v>63</v>
      </c>
      <c r="AO97" s="407"/>
      <c r="AP97" s="411" t="b">
        <f>AB97=AY97</f>
        <v>1</v>
      </c>
      <c r="AQ97" s="340">
        <f t="shared" si="34"/>
        <v>1</v>
      </c>
      <c r="AR97" s="123">
        <f t="shared" si="35"/>
        <v>0</v>
      </c>
      <c r="AS97" s="123">
        <f t="shared" si="36"/>
        <v>0</v>
      </c>
      <c r="AT97" s="123">
        <f>IF(OR(AND((K97&lt;0.8),(BE97&gt;180)),AND((K97&lt;0.8),(BE97&lt;10)),AND((K97&gt;=0.8),(BE97&lt;10)),AND((K97&gt;=0.8),(BE97&gt;90))),0,1)</f>
        <v>0</v>
      </c>
      <c r="AU97" s="123">
        <f t="shared" si="37"/>
        <v>1</v>
      </c>
      <c r="AV97" s="123">
        <f t="shared" si="38"/>
        <v>1</v>
      </c>
      <c r="AW97" s="123">
        <f t="shared" si="39"/>
        <v>0</v>
      </c>
      <c r="AX97" s="123">
        <f t="shared" si="40"/>
        <v>0</v>
      </c>
      <c r="AY97" s="416" t="str">
        <f t="shared" si="41"/>
        <v>C-</v>
      </c>
      <c r="AZ97" s="416" t="str">
        <f>R97&amp;AY97</f>
        <v>3C-</v>
      </c>
      <c r="BA97" s="417">
        <f>IFERROR(INDEX(Raw_DATA!L:L,MATCH(Risk7_PlusY67!$D97,Raw_DATA!$A:$A,0)),"")</f>
        <v>-12.78</v>
      </c>
      <c r="BB97" s="417">
        <f>IFERROR(INDEX(AVGGroup!$H$5:$H$21,MATCH(Risk7_PlusY67!$BJ97,AVGGroup!$C$5:$C$21,0)),"")</f>
        <v>-3.54</v>
      </c>
      <c r="BC97" s="417">
        <f>IFERROR(INDEX(Raw_DATA!M:M,MATCH(Risk7_PlusY67!$D97,Raw_DATA!$A:$A,0)),"")</f>
        <v>-36.020000000000003</v>
      </c>
      <c r="BD97" s="418">
        <f>IFERROR(INDEX(AVGGroup!$J$5:$J$21,MATCH(Risk7_PlusY67!$BJ97,AVGGroup!$C$5:$C$21,0)),"")</f>
        <v>-10.199999999999999</v>
      </c>
      <c r="BE97" s="407">
        <f>IFERROR(INDEX(Raw_DATA!N:N,MATCH(Risk7_PlusY67!$D97,Raw_DATA!$A:$A,0)),"")</f>
        <v>123</v>
      </c>
      <c r="BF97" s="407">
        <f>IFERROR(INDEX(Raw_DATA!O:O,MATCH(Risk7_PlusY67!$D97,Raw_DATA!$A:$A,0)),"")</f>
        <v>38</v>
      </c>
      <c r="BG97" s="407">
        <f>IFERROR(INDEX(Raw_DATA!P:P,MATCH(Risk7_PlusY67!$D97,Raw_DATA!$A:$A,0)),"")</f>
        <v>55</v>
      </c>
      <c r="BH97" s="407">
        <f>IFERROR(INDEX(Raw_DATA!Q:Q,MATCH(Risk7_PlusY67!$D97,Raw_DATA!$A:$A,0)),"")</f>
        <v>186</v>
      </c>
      <c r="BI97" s="407">
        <f>IFERROR(INDEX(Raw_DATA!R:R,MATCH(Risk7_PlusY67!$D97,Raw_DATA!$A:$A,0)),"")</f>
        <v>63</v>
      </c>
      <c r="BJ97" s="124" t="str">
        <f>INDEX('Org2567'!$BM:$BM,MATCH(Risk7_PlusY67!D97,'Org2567'!$D:$D,0))</f>
        <v>รพช.F2 P&lt;=30,000</v>
      </c>
    </row>
    <row r="98" spans="1:62" x14ac:dyDescent="0.7">
      <c r="A98" s="206">
        <f>IF(ISBLANK(D98),"",COUNTA($D$3:D98))</f>
        <v>96</v>
      </c>
      <c r="B98" s="207">
        <f>IFERROR(INDEX(ID!$E:$E,MATCH(Risk7_PlusY67!$D98,ID!$A:$A,0)),"")</f>
        <v>1</v>
      </c>
      <c r="C98" s="207" t="str">
        <f>IFERROR(INDEX(ID!$I:$I,MATCH(Risk7_PlusY67!$D98,ID!$A:$A,0)),"")</f>
        <v>ลำพูน</v>
      </c>
      <c r="D98" s="295" t="s">
        <v>115</v>
      </c>
      <c r="E98" s="207" t="str">
        <f>IFERROR(INDEX(ID!$C:$C,MATCH(Risk7_PlusY67!$D98,ID!$A:$A,0)),"")</f>
        <v>ลำพูน,รพท.</v>
      </c>
      <c r="F98" s="207" t="str">
        <f>IFERROR(INDEX(ID!$G:$G,MATCH(Risk7_PlusY67!$D98,ID!$A:$A,0)),"")</f>
        <v>รพท.</v>
      </c>
      <c r="G98" s="206">
        <f>IFERROR(INDEX(ID!$J:$J,MATCH(Risk7_PlusY67!$D98,ID!$A:$A,0)),"")</f>
        <v>411</v>
      </c>
      <c r="H98" s="208" t="str">
        <f>IFERROR(INDEX(ID!$P:$P,MATCH(Risk7_PlusY67!$D98,ID!$A:$A,0)),"")</f>
        <v>รพท.S B&gt;400</v>
      </c>
      <c r="I98" s="209">
        <f>IFERROR(INDEX(Raw_DATA!E:E,MATCH(Risk7_PlusY67!$D98,Raw_DATA!$A:$A,0)),"")</f>
        <v>5.99</v>
      </c>
      <c r="J98" s="209">
        <f>IFERROR(INDEX(Raw_DATA!F:F,MATCH(Risk7_PlusY67!$D98,Raw_DATA!$A:$A,0)),"")</f>
        <v>5.69</v>
      </c>
      <c r="K98" s="209">
        <f>IFERROR(INDEX(Raw_DATA!G:G,MATCH(Risk7_PlusY67!$D98,Raw_DATA!$A:$A,0)),"")</f>
        <v>3.59</v>
      </c>
      <c r="L98" s="209">
        <f>IFERROR(INDEX(Raw_DATA!H:H,MATCH(Risk7_PlusY67!$D98,Raw_DATA!$A:$A,0)),"")</f>
        <v>524879860.64999998</v>
      </c>
      <c r="M98" s="210">
        <f>IFERROR(INDEX(Raw_DATA!I:I,MATCH(Risk7_PlusY67!$D98,Raw_DATA!$A:$A,0)),"")</f>
        <v>-26578123.109999999</v>
      </c>
      <c r="N98" s="206">
        <f t="shared" si="21"/>
        <v>0</v>
      </c>
      <c r="O98" s="206">
        <f t="shared" si="22"/>
        <v>1</v>
      </c>
      <c r="P98" s="206">
        <f t="shared" si="23"/>
        <v>0</v>
      </c>
      <c r="Q98" s="211">
        <f t="shared" si="24"/>
        <v>236.9</v>
      </c>
      <c r="R98" s="206">
        <f t="shared" si="25"/>
        <v>1</v>
      </c>
      <c r="S98" s="212">
        <f>IFERROR(INDEX(Raw_DATA!J:J,MATCH(Risk7_PlusY67!$D98,Raw_DATA!$A:$A,0)),"")</f>
        <v>17894029.379999999</v>
      </c>
      <c r="T98" s="213">
        <f>IFERROR(INDEX(Raw_DATA!K:K,MATCH(Risk7_PlusY67!$D98,Raw_DATA!$A:$A,0)),"")</f>
        <v>272101763.31</v>
      </c>
      <c r="U98" s="214">
        <f t="shared" si="26"/>
        <v>0</v>
      </c>
      <c r="V98" s="214">
        <f t="shared" si="27"/>
        <v>0</v>
      </c>
      <c r="W98" s="214">
        <f>IF(OR(AND((K98&lt;0.8),(AJ98&gt;180)),AND((K98&lt;0.8),(AJ98&lt;10)),AND((K98&gt;=0.8),(AJ98&lt;10)),AND((K98&gt;=0.8),(AJ98&gt;90))),0,1)</f>
        <v>1</v>
      </c>
      <c r="X98" s="214">
        <f t="shared" si="28"/>
        <v>0</v>
      </c>
      <c r="Y98" s="214">
        <f t="shared" si="29"/>
        <v>1</v>
      </c>
      <c r="Z98" s="214">
        <f t="shared" si="30"/>
        <v>1</v>
      </c>
      <c r="AA98" s="214">
        <f t="shared" si="31"/>
        <v>1</v>
      </c>
      <c r="AB98" s="215" t="str">
        <f t="shared" si="32"/>
        <v>B-</v>
      </c>
      <c r="AC98" s="215" t="str">
        <f t="shared" si="33"/>
        <v>1B-</v>
      </c>
      <c r="AD98" s="216"/>
      <c r="AE98" s="216"/>
      <c r="AF98" s="434">
        <f>IFERROR(INDEX(Raw_DATA!L:L,MATCH(Risk7_PlusY67!$D98,Raw_DATA!$A:$A,0)),"")</f>
        <v>1.43</v>
      </c>
      <c r="AG98" s="434">
        <f>IFERROR(INDEX(AVGGroup!$D$5:$D$21,MATCH(Risk7_PlusY67!$H98,AVGGroup!$C$5:$C$21,0)),"")</f>
        <v>3.6</v>
      </c>
      <c r="AH98" s="434">
        <f>IFERROR(INDEX(Raw_DATA!M:M,MATCH(Risk7_PlusY67!$D98,Raw_DATA!$A:$A,0)),"")</f>
        <v>-2.31</v>
      </c>
      <c r="AI98" s="435">
        <f>IFERROR(INDEX(AVGGroup!$F$5:$F$21,MATCH(Risk7_PlusY67!$H98,AVGGroup!$C$5:$C$21,0)),"")</f>
        <v>-2.23</v>
      </c>
      <c r="AJ98" s="401">
        <f>IFERROR(INDEX(Raw_DATA!N:N,MATCH(Risk7_PlusY67!$D98,Raw_DATA!$A:$A,0)),"")</f>
        <v>40</v>
      </c>
      <c r="AK98" s="401">
        <f>IFERROR(INDEX(Raw_DATA!O:O,MATCH(Risk7_PlusY67!$D98,Raw_DATA!$A:$A,0)),"")</f>
        <v>67</v>
      </c>
      <c r="AL98" s="401">
        <f>IFERROR(INDEX(Raw_DATA!P:P,MATCH(Risk7_PlusY67!$D98,Raw_DATA!$A:$A,0)),"")</f>
        <v>41</v>
      </c>
      <c r="AM98" s="401">
        <f>IFERROR(INDEX(Raw_DATA!Q:Q,MATCH(Risk7_PlusY67!$D98,Raw_DATA!$A:$A,0)),"")</f>
        <v>110</v>
      </c>
      <c r="AN98" s="401">
        <f>IFERROR(INDEX(Raw_DATA!R:R,MATCH(Risk7_PlusY67!$D98,Raw_DATA!$A:$A,0)),"")</f>
        <v>31</v>
      </c>
      <c r="AO98" s="407"/>
      <c r="AP98" s="411" t="b">
        <f>AB98=AY98</f>
        <v>1</v>
      </c>
      <c r="AQ98" s="340">
        <f t="shared" si="34"/>
        <v>1</v>
      </c>
      <c r="AR98" s="123">
        <f t="shared" si="35"/>
        <v>0</v>
      </c>
      <c r="AS98" s="123">
        <f t="shared" si="36"/>
        <v>0</v>
      </c>
      <c r="AT98" s="123">
        <f>IF(OR(AND((K98&lt;0.8),(BE98&gt;180)),AND((K98&lt;0.8),(BE98&lt;10)),AND((K98&gt;=0.8),(BE98&lt;10)),AND((K98&gt;=0.8),(BE98&gt;90))),0,1)</f>
        <v>1</v>
      </c>
      <c r="AU98" s="123">
        <f t="shared" si="37"/>
        <v>0</v>
      </c>
      <c r="AV98" s="123">
        <f t="shared" si="38"/>
        <v>1</v>
      </c>
      <c r="AW98" s="123">
        <f t="shared" si="39"/>
        <v>1</v>
      </c>
      <c r="AX98" s="123">
        <f t="shared" si="40"/>
        <v>1</v>
      </c>
      <c r="AY98" s="416" t="str">
        <f t="shared" si="41"/>
        <v>B-</v>
      </c>
      <c r="AZ98" s="416" t="str">
        <f>R98&amp;AY98</f>
        <v>1B-</v>
      </c>
      <c r="BA98" s="417">
        <f>IFERROR(INDEX(Raw_DATA!L:L,MATCH(Risk7_PlusY67!$D98,Raw_DATA!$A:$A,0)),"")</f>
        <v>1.43</v>
      </c>
      <c r="BB98" s="417">
        <f>IFERROR(INDEX(AVGGroup!$H$5:$H$21,MATCH(Risk7_PlusY67!$BJ98,AVGGroup!$C$5:$C$21,0)),"")</f>
        <v>3.6</v>
      </c>
      <c r="BC98" s="417">
        <f>IFERROR(INDEX(Raw_DATA!M:M,MATCH(Risk7_PlusY67!$D98,Raw_DATA!$A:$A,0)),"")</f>
        <v>-2.31</v>
      </c>
      <c r="BD98" s="418">
        <f>IFERROR(INDEX(AVGGroup!$J$5:$J$21,MATCH(Risk7_PlusY67!$BJ98,AVGGroup!$C$5:$C$21,0)),"")</f>
        <v>-2.23</v>
      </c>
      <c r="BE98" s="407">
        <f>IFERROR(INDEX(Raw_DATA!N:N,MATCH(Risk7_PlusY67!$D98,Raw_DATA!$A:$A,0)),"")</f>
        <v>40</v>
      </c>
      <c r="BF98" s="407">
        <f>IFERROR(INDEX(Raw_DATA!O:O,MATCH(Risk7_PlusY67!$D98,Raw_DATA!$A:$A,0)),"")</f>
        <v>67</v>
      </c>
      <c r="BG98" s="407">
        <f>IFERROR(INDEX(Raw_DATA!P:P,MATCH(Risk7_PlusY67!$D98,Raw_DATA!$A:$A,0)),"")</f>
        <v>41</v>
      </c>
      <c r="BH98" s="407">
        <f>IFERROR(INDEX(Raw_DATA!Q:Q,MATCH(Risk7_PlusY67!$D98,Raw_DATA!$A:$A,0)),"")</f>
        <v>110</v>
      </c>
      <c r="BI98" s="407">
        <f>IFERROR(INDEX(Raw_DATA!R:R,MATCH(Risk7_PlusY67!$D98,Raw_DATA!$A:$A,0)),"")</f>
        <v>31</v>
      </c>
      <c r="BJ98" s="124" t="str">
        <f>INDEX('Org2567'!$BM:$BM,MATCH(Risk7_PlusY67!D98,'Org2567'!$D:$D,0))</f>
        <v>รพท.S B&gt;400</v>
      </c>
    </row>
    <row r="99" spans="1:62" x14ac:dyDescent="0.7">
      <c r="A99" s="206">
        <f>IF(ISBLANK(D99),"",COUNTA($D$3:D99))</f>
        <v>97</v>
      </c>
      <c r="B99" s="207">
        <f>IFERROR(INDEX(ID!$E:$E,MATCH(Risk7_PlusY67!$D99,ID!$A:$A,0)),"")</f>
        <v>1</v>
      </c>
      <c r="C99" s="207" t="str">
        <f>IFERROR(INDEX(ID!$I:$I,MATCH(Risk7_PlusY67!$D99,ID!$A:$A,0)),"")</f>
        <v>ลำพูน</v>
      </c>
      <c r="D99" s="295" t="s">
        <v>116</v>
      </c>
      <c r="E99" s="207" t="str">
        <f>IFERROR(INDEX(ID!$C:$C,MATCH(Risk7_PlusY67!$D99,ID!$A:$A,0)),"")</f>
        <v>แม่ทา,รพช.</v>
      </c>
      <c r="F99" s="207" t="str">
        <f>IFERROR(INDEX(ID!$G:$G,MATCH(Risk7_PlusY67!$D99,ID!$A:$A,0)),"")</f>
        <v>รพช.</v>
      </c>
      <c r="G99" s="206">
        <f>IFERROR(INDEX(ID!$J:$J,MATCH(Risk7_PlusY67!$D99,ID!$A:$A,0)),"")</f>
        <v>30</v>
      </c>
      <c r="H99" s="208" t="str">
        <f>IFERROR(INDEX(ID!$P:$P,MATCH(Risk7_PlusY67!$D99,ID!$A:$A,0)),"")</f>
        <v>รพช.F2 P&lt;=30,000</v>
      </c>
      <c r="I99" s="209">
        <f>IFERROR(INDEX(Raw_DATA!E:E,MATCH(Risk7_PlusY67!$D99,Raw_DATA!$A:$A,0)),"")</f>
        <v>5.54</v>
      </c>
      <c r="J99" s="209">
        <f>IFERROR(INDEX(Raw_DATA!F:F,MATCH(Risk7_PlusY67!$D99,Raw_DATA!$A:$A,0)),"")</f>
        <v>5.17</v>
      </c>
      <c r="K99" s="209">
        <f>IFERROR(INDEX(Raw_DATA!G:G,MATCH(Risk7_PlusY67!$D99,Raw_DATA!$A:$A,0)),"")</f>
        <v>4.47</v>
      </c>
      <c r="L99" s="209">
        <f>IFERROR(INDEX(Raw_DATA!H:H,MATCH(Risk7_PlusY67!$D99,Raw_DATA!$A:$A,0)),"")</f>
        <v>39685776.07</v>
      </c>
      <c r="M99" s="210">
        <f>IFERROR(INDEX(Raw_DATA!I:I,MATCH(Risk7_PlusY67!$D99,Raw_DATA!$A:$A,0)),"")</f>
        <v>-5669961.2699999996</v>
      </c>
      <c r="N99" s="206">
        <f t="shared" si="21"/>
        <v>0</v>
      </c>
      <c r="O99" s="206">
        <f t="shared" si="22"/>
        <v>1</v>
      </c>
      <c r="P99" s="206">
        <f t="shared" si="23"/>
        <v>0</v>
      </c>
      <c r="Q99" s="211">
        <f t="shared" si="24"/>
        <v>83.9</v>
      </c>
      <c r="R99" s="206">
        <f t="shared" si="25"/>
        <v>1</v>
      </c>
      <c r="S99" s="212">
        <f>IFERROR(INDEX(Raw_DATA!J:J,MATCH(Risk7_PlusY67!$D99,Raw_DATA!$A:$A,0)),"")</f>
        <v>-3528192.48</v>
      </c>
      <c r="T99" s="213">
        <f>IFERROR(INDEX(Raw_DATA!K:K,MATCH(Risk7_PlusY67!$D99,Raw_DATA!$A:$A,0)),"")</f>
        <v>30376217.809999999</v>
      </c>
      <c r="U99" s="214">
        <f t="shared" si="26"/>
        <v>1</v>
      </c>
      <c r="V99" s="214">
        <f t="shared" si="27"/>
        <v>1</v>
      </c>
      <c r="W99" s="214">
        <f>IF(OR(AND((K99&lt;0.8),(AJ99&gt;180)),AND((K99&lt;0.8),(AJ99&lt;10)),AND((K99&gt;=0.8),(AJ99&lt;10)),AND((K99&gt;=0.8),(AJ99&gt;90))),0,1)</f>
        <v>1</v>
      </c>
      <c r="X99" s="214">
        <f t="shared" si="28"/>
        <v>1</v>
      </c>
      <c r="Y99" s="214">
        <f t="shared" si="29"/>
        <v>1</v>
      </c>
      <c r="Z99" s="214">
        <f t="shared" si="30"/>
        <v>1</v>
      </c>
      <c r="AA99" s="214">
        <f t="shared" si="31"/>
        <v>1</v>
      </c>
      <c r="AB99" s="215" t="str">
        <f t="shared" si="32"/>
        <v>A</v>
      </c>
      <c r="AC99" s="215" t="str">
        <f t="shared" si="33"/>
        <v>1A</v>
      </c>
      <c r="AD99" s="216"/>
      <c r="AE99" s="216"/>
      <c r="AF99" s="434">
        <f>IFERROR(INDEX(Raw_DATA!L:L,MATCH(Risk7_PlusY67!$D99,Raw_DATA!$A:$A,0)),"")</f>
        <v>-3.49</v>
      </c>
      <c r="AG99" s="434">
        <f>IFERROR(INDEX(AVGGroup!$D$5:$D$21,MATCH(Risk7_PlusY67!$H99,AVGGroup!$C$5:$C$21,0)),"")</f>
        <v>-3.55</v>
      </c>
      <c r="AH99" s="434">
        <f>IFERROR(INDEX(Raw_DATA!M:M,MATCH(Risk7_PlusY67!$D99,Raw_DATA!$A:$A,0)),"")</f>
        <v>-7.88</v>
      </c>
      <c r="AI99" s="435">
        <f>IFERROR(INDEX(AVGGroup!$F$5:$F$21,MATCH(Risk7_PlusY67!$H99,AVGGroup!$C$5:$C$21,0)),"")</f>
        <v>-10.199999999999999</v>
      </c>
      <c r="AJ99" s="401">
        <f>IFERROR(INDEX(Raw_DATA!N:N,MATCH(Risk7_PlusY67!$D99,Raw_DATA!$A:$A,0)),"")</f>
        <v>46</v>
      </c>
      <c r="AK99" s="401">
        <f>IFERROR(INDEX(Raw_DATA!O:O,MATCH(Risk7_PlusY67!$D99,Raw_DATA!$A:$A,0)),"")</f>
        <v>34</v>
      </c>
      <c r="AL99" s="401">
        <f>IFERROR(INDEX(Raw_DATA!P:P,MATCH(Risk7_PlusY67!$D99,Raw_DATA!$A:$A,0)),"")</f>
        <v>57</v>
      </c>
      <c r="AM99" s="401">
        <f>IFERROR(INDEX(Raw_DATA!Q:Q,MATCH(Risk7_PlusY67!$D99,Raw_DATA!$A:$A,0)),"")</f>
        <v>81</v>
      </c>
      <c r="AN99" s="401">
        <f>IFERROR(INDEX(Raw_DATA!R:R,MATCH(Risk7_PlusY67!$D99,Raw_DATA!$A:$A,0)),"")</f>
        <v>46</v>
      </c>
      <c r="AO99" s="407"/>
      <c r="AP99" s="411" t="b">
        <f>AB99=AY99</f>
        <v>1</v>
      </c>
      <c r="AQ99" s="340">
        <f t="shared" si="34"/>
        <v>1</v>
      </c>
      <c r="AR99" s="123">
        <f t="shared" si="35"/>
        <v>1</v>
      </c>
      <c r="AS99" s="123">
        <f t="shared" si="36"/>
        <v>1</v>
      </c>
      <c r="AT99" s="123">
        <f>IF(OR(AND((K99&lt;0.8),(BE99&gt;180)),AND((K99&lt;0.8),(BE99&lt;10)),AND((K99&gt;=0.8),(BE99&lt;10)),AND((K99&gt;=0.8),(BE99&gt;90))),0,1)</f>
        <v>1</v>
      </c>
      <c r="AU99" s="123">
        <f t="shared" si="37"/>
        <v>1</v>
      </c>
      <c r="AV99" s="123">
        <f t="shared" si="38"/>
        <v>1</v>
      </c>
      <c r="AW99" s="123">
        <f t="shared" si="39"/>
        <v>1</v>
      </c>
      <c r="AX99" s="123">
        <f t="shared" si="40"/>
        <v>1</v>
      </c>
      <c r="AY99" s="416" t="str">
        <f t="shared" si="41"/>
        <v>A</v>
      </c>
      <c r="AZ99" s="416" t="str">
        <f>R99&amp;AY99</f>
        <v>1A</v>
      </c>
      <c r="BA99" s="417">
        <f>IFERROR(INDEX(Raw_DATA!L:L,MATCH(Risk7_PlusY67!$D99,Raw_DATA!$A:$A,0)),"")</f>
        <v>-3.49</v>
      </c>
      <c r="BB99" s="417">
        <f>IFERROR(INDEX(AVGGroup!$H$5:$H$21,MATCH(Risk7_PlusY67!$BJ99,AVGGroup!$C$5:$C$21,0)),"")</f>
        <v>-3.54</v>
      </c>
      <c r="BC99" s="417">
        <f>IFERROR(INDEX(Raw_DATA!M:M,MATCH(Risk7_PlusY67!$D99,Raw_DATA!$A:$A,0)),"")</f>
        <v>-7.88</v>
      </c>
      <c r="BD99" s="418">
        <f>IFERROR(INDEX(AVGGroup!$J$5:$J$21,MATCH(Risk7_PlusY67!$BJ99,AVGGroup!$C$5:$C$21,0)),"")</f>
        <v>-10.199999999999999</v>
      </c>
      <c r="BE99" s="407">
        <f>IFERROR(INDEX(Raw_DATA!N:N,MATCH(Risk7_PlusY67!$D99,Raw_DATA!$A:$A,0)),"")</f>
        <v>46</v>
      </c>
      <c r="BF99" s="407">
        <f>IFERROR(INDEX(Raw_DATA!O:O,MATCH(Risk7_PlusY67!$D99,Raw_DATA!$A:$A,0)),"")</f>
        <v>34</v>
      </c>
      <c r="BG99" s="407">
        <f>IFERROR(INDEX(Raw_DATA!P:P,MATCH(Risk7_PlusY67!$D99,Raw_DATA!$A:$A,0)),"")</f>
        <v>57</v>
      </c>
      <c r="BH99" s="407">
        <f>IFERROR(INDEX(Raw_DATA!Q:Q,MATCH(Risk7_PlusY67!$D99,Raw_DATA!$A:$A,0)),"")</f>
        <v>81</v>
      </c>
      <c r="BI99" s="407">
        <f>IFERROR(INDEX(Raw_DATA!R:R,MATCH(Risk7_PlusY67!$D99,Raw_DATA!$A:$A,0)),"")</f>
        <v>46</v>
      </c>
      <c r="BJ99" s="124" t="str">
        <f>INDEX('Org2567'!$BM:$BM,MATCH(Risk7_PlusY67!D99,'Org2567'!$D:$D,0))</f>
        <v>รพช.F2 P&lt;=30,000</v>
      </c>
    </row>
    <row r="100" spans="1:62" x14ac:dyDescent="0.7">
      <c r="A100" s="206">
        <f>IF(ISBLANK(D100),"",COUNTA($D$3:D100))</f>
        <v>98</v>
      </c>
      <c r="B100" s="207">
        <f>IFERROR(INDEX(ID!$E:$E,MATCH(Risk7_PlusY67!$D100,ID!$A:$A,0)),"")</f>
        <v>1</v>
      </c>
      <c r="C100" s="207" t="str">
        <f>IFERROR(INDEX(ID!$I:$I,MATCH(Risk7_PlusY67!$D100,ID!$A:$A,0)),"")</f>
        <v>ลำพูน</v>
      </c>
      <c r="D100" s="295" t="s">
        <v>117</v>
      </c>
      <c r="E100" s="207" t="str">
        <f>IFERROR(INDEX(ID!$C:$C,MATCH(Risk7_PlusY67!$D100,ID!$A:$A,0)),"")</f>
        <v>บ้านโฮ่ง,รพช.</v>
      </c>
      <c r="F100" s="207" t="str">
        <f>IFERROR(INDEX(ID!$G:$G,MATCH(Risk7_PlusY67!$D100,ID!$A:$A,0)),"")</f>
        <v>รพช.</v>
      </c>
      <c r="G100" s="206">
        <f>IFERROR(INDEX(ID!$J:$J,MATCH(Risk7_PlusY67!$D100,ID!$A:$A,0)),"")</f>
        <v>30</v>
      </c>
      <c r="H100" s="208" t="str">
        <f>IFERROR(INDEX(ID!$P:$P,MATCH(Risk7_PlusY67!$D100,ID!$A:$A,0)),"")</f>
        <v>รพช.F2 P&lt;=30,000</v>
      </c>
      <c r="I100" s="209">
        <f>IFERROR(INDEX(Raw_DATA!E:E,MATCH(Risk7_PlusY67!$D100,Raw_DATA!$A:$A,0)),"")</f>
        <v>2.5299999999999998</v>
      </c>
      <c r="J100" s="209">
        <f>IFERROR(INDEX(Raw_DATA!F:F,MATCH(Risk7_PlusY67!$D100,Raw_DATA!$A:$A,0)),"")</f>
        <v>2.35</v>
      </c>
      <c r="K100" s="209">
        <f>IFERROR(INDEX(Raw_DATA!G:G,MATCH(Risk7_PlusY67!$D100,Raw_DATA!$A:$A,0)),"")</f>
        <v>1.87</v>
      </c>
      <c r="L100" s="209">
        <f>IFERROR(INDEX(Raw_DATA!H:H,MATCH(Risk7_PlusY67!$D100,Raw_DATA!$A:$A,0)),"")</f>
        <v>17856246.350000001</v>
      </c>
      <c r="M100" s="210">
        <f>IFERROR(INDEX(Raw_DATA!I:I,MATCH(Risk7_PlusY67!$D100,Raw_DATA!$A:$A,0)),"")</f>
        <v>3082296.09</v>
      </c>
      <c r="N100" s="206">
        <f t="shared" si="21"/>
        <v>0</v>
      </c>
      <c r="O100" s="206">
        <f t="shared" si="22"/>
        <v>0</v>
      </c>
      <c r="P100" s="206">
        <f t="shared" si="23"/>
        <v>0</v>
      </c>
      <c r="Q100" s="211" t="str">
        <f t="shared" si="24"/>
        <v/>
      </c>
      <c r="R100" s="206">
        <f t="shared" si="25"/>
        <v>0</v>
      </c>
      <c r="S100" s="212">
        <f>IFERROR(INDEX(Raw_DATA!J:J,MATCH(Risk7_PlusY67!$D100,Raw_DATA!$A:$A,0)),"")</f>
        <v>-3976632.78</v>
      </c>
      <c r="T100" s="213">
        <f>IFERROR(INDEX(Raw_DATA!K:K,MATCH(Risk7_PlusY67!$D100,Raw_DATA!$A:$A,0)),"")</f>
        <v>10126314.08</v>
      </c>
      <c r="U100" s="214">
        <f t="shared" si="26"/>
        <v>1</v>
      </c>
      <c r="V100" s="214">
        <f t="shared" si="27"/>
        <v>1</v>
      </c>
      <c r="W100" s="214">
        <f>IF(OR(AND((K100&lt;0.8),(AJ100&gt;180)),AND((K100&lt;0.8),(AJ100&lt;10)),AND((K100&gt;=0.8),(AJ100&lt;10)),AND((K100&gt;=0.8),(AJ100&gt;90))),0,1)</f>
        <v>0</v>
      </c>
      <c r="X100" s="214">
        <f t="shared" si="28"/>
        <v>1</v>
      </c>
      <c r="Y100" s="214">
        <f t="shared" si="29"/>
        <v>1</v>
      </c>
      <c r="Z100" s="214">
        <f t="shared" si="30"/>
        <v>1</v>
      </c>
      <c r="AA100" s="214">
        <f t="shared" si="31"/>
        <v>1</v>
      </c>
      <c r="AB100" s="215" t="str">
        <f t="shared" si="32"/>
        <v>A-</v>
      </c>
      <c r="AC100" s="215" t="str">
        <f t="shared" si="33"/>
        <v>0A-</v>
      </c>
      <c r="AD100" s="216"/>
      <c r="AE100" s="216"/>
      <c r="AF100" s="434">
        <f>IFERROR(INDEX(Raw_DATA!L:L,MATCH(Risk7_PlusY67!$D100,Raw_DATA!$A:$A,0)),"")</f>
        <v>-3.52</v>
      </c>
      <c r="AG100" s="434">
        <f>IFERROR(INDEX(AVGGroup!$D$5:$D$21,MATCH(Risk7_PlusY67!$H100,AVGGroup!$C$5:$C$21,0)),"")</f>
        <v>-3.55</v>
      </c>
      <c r="AH100" s="434">
        <f>IFERROR(INDEX(Raw_DATA!M:M,MATCH(Risk7_PlusY67!$D100,Raw_DATA!$A:$A,0)),"")</f>
        <v>4.4000000000000004</v>
      </c>
      <c r="AI100" s="435">
        <f>IFERROR(INDEX(AVGGroup!$F$5:$F$21,MATCH(Risk7_PlusY67!$H100,AVGGroup!$C$5:$C$21,0)),"")</f>
        <v>-10.199999999999999</v>
      </c>
      <c r="AJ100" s="401">
        <f>IFERROR(INDEX(Raw_DATA!N:N,MATCH(Risk7_PlusY67!$D100,Raw_DATA!$A:$A,0)),"")</f>
        <v>99</v>
      </c>
      <c r="AK100" s="401">
        <f>IFERROR(INDEX(Raw_DATA!O:O,MATCH(Risk7_PlusY67!$D100,Raw_DATA!$A:$A,0)),"")</f>
        <v>18</v>
      </c>
      <c r="AL100" s="401">
        <f>IFERROR(INDEX(Raw_DATA!P:P,MATCH(Risk7_PlusY67!$D100,Raw_DATA!$A:$A,0)),"")</f>
        <v>46</v>
      </c>
      <c r="AM100" s="401">
        <f>IFERROR(INDEX(Raw_DATA!Q:Q,MATCH(Risk7_PlusY67!$D100,Raw_DATA!$A:$A,0)),"")</f>
        <v>59</v>
      </c>
      <c r="AN100" s="401">
        <f>IFERROR(INDEX(Raw_DATA!R:R,MATCH(Risk7_PlusY67!$D100,Raw_DATA!$A:$A,0)),"")</f>
        <v>37</v>
      </c>
      <c r="AO100" s="407"/>
      <c r="AP100" s="411" t="b">
        <f>AB100=AY100</f>
        <v>1</v>
      </c>
      <c r="AQ100" s="340">
        <f t="shared" si="34"/>
        <v>0</v>
      </c>
      <c r="AR100" s="123">
        <f t="shared" si="35"/>
        <v>1</v>
      </c>
      <c r="AS100" s="123">
        <f t="shared" si="36"/>
        <v>1</v>
      </c>
      <c r="AT100" s="123">
        <f>IF(OR(AND((K100&lt;0.8),(BE100&gt;180)),AND((K100&lt;0.8),(BE100&lt;10)),AND((K100&gt;=0.8),(BE100&lt;10)),AND((K100&gt;=0.8),(BE100&gt;90))),0,1)</f>
        <v>0</v>
      </c>
      <c r="AU100" s="123">
        <f t="shared" si="37"/>
        <v>1</v>
      </c>
      <c r="AV100" s="123">
        <f t="shared" si="38"/>
        <v>1</v>
      </c>
      <c r="AW100" s="123">
        <f t="shared" si="39"/>
        <v>1</v>
      </c>
      <c r="AX100" s="123">
        <f t="shared" si="40"/>
        <v>1</v>
      </c>
      <c r="AY100" s="416" t="str">
        <f t="shared" si="41"/>
        <v>A-</v>
      </c>
      <c r="AZ100" s="416" t="str">
        <f>R100&amp;AY100</f>
        <v>0A-</v>
      </c>
      <c r="BA100" s="417">
        <f>IFERROR(INDEX(Raw_DATA!L:L,MATCH(Risk7_PlusY67!$D100,Raw_DATA!$A:$A,0)),"")</f>
        <v>-3.52</v>
      </c>
      <c r="BB100" s="417">
        <f>IFERROR(INDEX(AVGGroup!$H$5:$H$21,MATCH(Risk7_PlusY67!$BJ100,AVGGroup!$C$5:$C$21,0)),"")</f>
        <v>-3.54</v>
      </c>
      <c r="BC100" s="417">
        <f>IFERROR(INDEX(Raw_DATA!M:M,MATCH(Risk7_PlusY67!$D100,Raw_DATA!$A:$A,0)),"")</f>
        <v>4.4000000000000004</v>
      </c>
      <c r="BD100" s="418">
        <f>IFERROR(INDEX(AVGGroup!$J$5:$J$21,MATCH(Risk7_PlusY67!$BJ100,AVGGroup!$C$5:$C$21,0)),"")</f>
        <v>-10.199999999999999</v>
      </c>
      <c r="BE100" s="407">
        <f>IFERROR(INDEX(Raw_DATA!N:N,MATCH(Risk7_PlusY67!$D100,Raw_DATA!$A:$A,0)),"")</f>
        <v>99</v>
      </c>
      <c r="BF100" s="407">
        <f>IFERROR(INDEX(Raw_DATA!O:O,MATCH(Risk7_PlusY67!$D100,Raw_DATA!$A:$A,0)),"")</f>
        <v>18</v>
      </c>
      <c r="BG100" s="407">
        <f>IFERROR(INDEX(Raw_DATA!P:P,MATCH(Risk7_PlusY67!$D100,Raw_DATA!$A:$A,0)),"")</f>
        <v>46</v>
      </c>
      <c r="BH100" s="407">
        <f>IFERROR(INDEX(Raw_DATA!Q:Q,MATCH(Risk7_PlusY67!$D100,Raw_DATA!$A:$A,0)),"")</f>
        <v>59</v>
      </c>
      <c r="BI100" s="407">
        <f>IFERROR(INDEX(Raw_DATA!R:R,MATCH(Risk7_PlusY67!$D100,Raw_DATA!$A:$A,0)),"")</f>
        <v>37</v>
      </c>
      <c r="BJ100" s="124" t="str">
        <f>INDEX('Org2567'!$BM:$BM,MATCH(Risk7_PlusY67!D100,'Org2567'!$D:$D,0))</f>
        <v>รพช.F2 P&lt;=30,000</v>
      </c>
    </row>
    <row r="101" spans="1:62" x14ac:dyDescent="0.7">
      <c r="A101" s="206">
        <f>IF(ISBLANK(D101),"",COUNTA($D$3:D101))</f>
        <v>99</v>
      </c>
      <c r="B101" s="207">
        <f>IFERROR(INDEX(ID!$E:$E,MATCH(Risk7_PlusY67!$D101,ID!$A:$A,0)),"")</f>
        <v>1</v>
      </c>
      <c r="C101" s="207" t="str">
        <f>IFERROR(INDEX(ID!$I:$I,MATCH(Risk7_PlusY67!$D101,ID!$A:$A,0)),"")</f>
        <v>ลำพูน</v>
      </c>
      <c r="D101" s="295" t="s">
        <v>118</v>
      </c>
      <c r="E101" s="207" t="str">
        <f>IFERROR(INDEX(ID!$C:$C,MATCH(Risk7_PlusY67!$D101,ID!$A:$A,0)),"")</f>
        <v>ลี้,รพช.</v>
      </c>
      <c r="F101" s="207" t="str">
        <f>IFERROR(INDEX(ID!$G:$G,MATCH(Risk7_PlusY67!$D101,ID!$A:$A,0)),"")</f>
        <v>รพช.</v>
      </c>
      <c r="G101" s="206">
        <f>IFERROR(INDEX(ID!$J:$J,MATCH(Risk7_PlusY67!$D101,ID!$A:$A,0)),"")</f>
        <v>74</v>
      </c>
      <c r="H101" s="208" t="str">
        <f>IFERROR(INDEX(ID!$P:$P,MATCH(Risk7_PlusY67!$D101,ID!$A:$A,0)),"")</f>
        <v>รพช.F1 P50,000-100,000</v>
      </c>
      <c r="I101" s="209">
        <f>IFERROR(INDEX(Raw_DATA!E:E,MATCH(Risk7_PlusY67!$D101,Raw_DATA!$A:$A,0)),"")</f>
        <v>1.51</v>
      </c>
      <c r="J101" s="209">
        <f>IFERROR(INDEX(Raw_DATA!F:F,MATCH(Risk7_PlusY67!$D101,Raw_DATA!$A:$A,0)),"")</f>
        <v>1.4</v>
      </c>
      <c r="K101" s="209">
        <f>IFERROR(INDEX(Raw_DATA!G:G,MATCH(Risk7_PlusY67!$D101,Raw_DATA!$A:$A,0)),"")</f>
        <v>0.96</v>
      </c>
      <c r="L101" s="209">
        <f>IFERROR(INDEX(Raw_DATA!H:H,MATCH(Risk7_PlusY67!$D101,Raw_DATA!$A:$A,0)),"")</f>
        <v>16535276.640000001</v>
      </c>
      <c r="M101" s="210">
        <f>IFERROR(INDEX(Raw_DATA!I:I,MATCH(Risk7_PlusY67!$D101,Raw_DATA!$A:$A,0)),"")</f>
        <v>-4714227.1900000004</v>
      </c>
      <c r="N101" s="206">
        <f t="shared" si="21"/>
        <v>0</v>
      </c>
      <c r="O101" s="206">
        <f t="shared" si="22"/>
        <v>1</v>
      </c>
      <c r="P101" s="206">
        <f t="shared" si="23"/>
        <v>0</v>
      </c>
      <c r="Q101" s="211">
        <f t="shared" si="24"/>
        <v>42</v>
      </c>
      <c r="R101" s="206">
        <f t="shared" si="25"/>
        <v>1</v>
      </c>
      <c r="S101" s="212">
        <f>IFERROR(INDEX(Raw_DATA!J:J,MATCH(Risk7_PlusY67!$D101,Raw_DATA!$A:$A,0)),"")</f>
        <v>-3056938.37</v>
      </c>
      <c r="T101" s="213">
        <f>IFERROR(INDEX(Raw_DATA!K:K,MATCH(Risk7_PlusY67!$D101,Raw_DATA!$A:$A,0)),"")</f>
        <v>-1251003.71</v>
      </c>
      <c r="U101" s="214">
        <f t="shared" si="26"/>
        <v>1</v>
      </c>
      <c r="V101" s="214">
        <f t="shared" si="27"/>
        <v>1</v>
      </c>
      <c r="W101" s="214">
        <f>IF(OR(AND((K101&lt;0.8),(AJ101&gt;180)),AND((K101&lt;0.8),(AJ101&lt;10)),AND((K101&gt;=0.8),(AJ101&lt;10)),AND((K101&gt;=0.8),(AJ101&gt;90))),0,1)</f>
        <v>0</v>
      </c>
      <c r="X101" s="214">
        <f t="shared" si="28"/>
        <v>1</v>
      </c>
      <c r="Y101" s="214">
        <f t="shared" si="29"/>
        <v>1</v>
      </c>
      <c r="Z101" s="214">
        <f t="shared" si="30"/>
        <v>1</v>
      </c>
      <c r="AA101" s="214">
        <f t="shared" si="31"/>
        <v>1</v>
      </c>
      <c r="AB101" s="215" t="str">
        <f t="shared" si="32"/>
        <v>A-</v>
      </c>
      <c r="AC101" s="215" t="str">
        <f t="shared" si="33"/>
        <v>1A-</v>
      </c>
      <c r="AD101" s="216"/>
      <c r="AE101" s="216"/>
      <c r="AF101" s="434">
        <f>IFERROR(INDEX(Raw_DATA!L:L,MATCH(Risk7_PlusY67!$D101,Raw_DATA!$A:$A,0)),"")</f>
        <v>-1.42</v>
      </c>
      <c r="AG101" s="434">
        <f>IFERROR(INDEX(AVGGroup!$D$5:$D$21,MATCH(Risk7_PlusY67!$H101,AVGGroup!$C$5:$C$21,0)),"")</f>
        <v>-5.99</v>
      </c>
      <c r="AH101" s="434">
        <f>IFERROR(INDEX(Raw_DATA!M:M,MATCH(Risk7_PlusY67!$D101,Raw_DATA!$A:$A,0)),"")</f>
        <v>-3.7</v>
      </c>
      <c r="AI101" s="435">
        <f>IFERROR(INDEX(AVGGroup!$F$5:$F$21,MATCH(Risk7_PlusY67!$H101,AVGGroup!$C$5:$C$21,0)),"")</f>
        <v>-10.86</v>
      </c>
      <c r="AJ101" s="401">
        <f>IFERROR(INDEX(Raw_DATA!N:N,MATCH(Risk7_PlusY67!$D101,Raw_DATA!$A:$A,0)),"")</f>
        <v>191</v>
      </c>
      <c r="AK101" s="401">
        <f>IFERROR(INDEX(Raw_DATA!O:O,MATCH(Risk7_PlusY67!$D101,Raw_DATA!$A:$A,0)),"")</f>
        <v>23</v>
      </c>
      <c r="AL101" s="401">
        <f>IFERROR(INDEX(Raw_DATA!P:P,MATCH(Risk7_PlusY67!$D101,Raw_DATA!$A:$A,0)),"")</f>
        <v>46</v>
      </c>
      <c r="AM101" s="401">
        <f>IFERROR(INDEX(Raw_DATA!Q:Q,MATCH(Risk7_PlusY67!$D101,Raw_DATA!$A:$A,0)),"")</f>
        <v>114</v>
      </c>
      <c r="AN101" s="401">
        <f>IFERROR(INDEX(Raw_DATA!R:R,MATCH(Risk7_PlusY67!$D101,Raw_DATA!$A:$A,0)),"")</f>
        <v>26</v>
      </c>
      <c r="AO101" s="407"/>
      <c r="AP101" s="411" t="b">
        <f>AB101=AY101</f>
        <v>1</v>
      </c>
      <c r="AQ101" s="340">
        <f t="shared" si="34"/>
        <v>1</v>
      </c>
      <c r="AR101" s="123">
        <f t="shared" si="35"/>
        <v>1</v>
      </c>
      <c r="AS101" s="123">
        <f t="shared" si="36"/>
        <v>1</v>
      </c>
      <c r="AT101" s="123">
        <f>IF(OR(AND((K101&lt;0.8),(BE101&gt;180)),AND((K101&lt;0.8),(BE101&lt;10)),AND((K101&gt;=0.8),(BE101&lt;10)),AND((K101&gt;=0.8),(BE101&gt;90))),0,1)</f>
        <v>0</v>
      </c>
      <c r="AU101" s="123">
        <f t="shared" si="37"/>
        <v>1</v>
      </c>
      <c r="AV101" s="123">
        <f t="shared" si="38"/>
        <v>1</v>
      </c>
      <c r="AW101" s="123">
        <f t="shared" si="39"/>
        <v>1</v>
      </c>
      <c r="AX101" s="123">
        <f t="shared" si="40"/>
        <v>1</v>
      </c>
      <c r="AY101" s="416" t="str">
        <f t="shared" si="41"/>
        <v>A-</v>
      </c>
      <c r="AZ101" s="416" t="str">
        <f>R101&amp;AY101</f>
        <v>1A-</v>
      </c>
      <c r="BA101" s="417">
        <f>IFERROR(INDEX(Raw_DATA!L:L,MATCH(Risk7_PlusY67!$D101,Raw_DATA!$A:$A,0)),"")</f>
        <v>-1.42</v>
      </c>
      <c r="BB101" s="417">
        <f>IFERROR(INDEX(AVGGroup!$H$5:$H$21,MATCH(Risk7_PlusY67!$BJ101,AVGGroup!$C$5:$C$21,0)),"")</f>
        <v>-5.99</v>
      </c>
      <c r="BC101" s="417">
        <f>IFERROR(INDEX(Raw_DATA!M:M,MATCH(Risk7_PlusY67!$D101,Raw_DATA!$A:$A,0)),"")</f>
        <v>-3.7</v>
      </c>
      <c r="BD101" s="418">
        <f>IFERROR(INDEX(AVGGroup!$J$5:$J$21,MATCH(Risk7_PlusY67!$BJ101,AVGGroup!$C$5:$C$21,0)),"")</f>
        <v>-10.86</v>
      </c>
      <c r="BE101" s="407">
        <f>IFERROR(INDEX(Raw_DATA!N:N,MATCH(Risk7_PlusY67!$D101,Raw_DATA!$A:$A,0)),"")</f>
        <v>191</v>
      </c>
      <c r="BF101" s="407">
        <f>IFERROR(INDEX(Raw_DATA!O:O,MATCH(Risk7_PlusY67!$D101,Raw_DATA!$A:$A,0)),"")</f>
        <v>23</v>
      </c>
      <c r="BG101" s="407">
        <f>IFERROR(INDEX(Raw_DATA!P:P,MATCH(Risk7_PlusY67!$D101,Raw_DATA!$A:$A,0)),"")</f>
        <v>46</v>
      </c>
      <c r="BH101" s="407">
        <f>IFERROR(INDEX(Raw_DATA!Q:Q,MATCH(Risk7_PlusY67!$D101,Raw_DATA!$A:$A,0)),"")</f>
        <v>114</v>
      </c>
      <c r="BI101" s="407">
        <f>IFERROR(INDEX(Raw_DATA!R:R,MATCH(Risk7_PlusY67!$D101,Raw_DATA!$A:$A,0)),"")</f>
        <v>26</v>
      </c>
      <c r="BJ101" s="124" t="str">
        <f>INDEX('Org2567'!$BM:$BM,MATCH(Risk7_PlusY67!D101,'Org2567'!$D:$D,0))</f>
        <v>รพช.F1 P50,000-100,000</v>
      </c>
    </row>
    <row r="102" spans="1:62" x14ac:dyDescent="0.7">
      <c r="A102" s="206">
        <f>IF(ISBLANK(D102),"",COUNTA($D$3:D102))</f>
        <v>100</v>
      </c>
      <c r="B102" s="207">
        <f>IFERROR(INDEX(ID!$E:$E,MATCH(Risk7_PlusY67!$D102,ID!$A:$A,0)),"")</f>
        <v>1</v>
      </c>
      <c r="C102" s="207" t="str">
        <f>IFERROR(INDEX(ID!$I:$I,MATCH(Risk7_PlusY67!$D102,ID!$A:$A,0)),"")</f>
        <v>ลำพูน</v>
      </c>
      <c r="D102" s="295" t="s">
        <v>119</v>
      </c>
      <c r="E102" s="207" t="str">
        <f>IFERROR(INDEX(ID!$C:$C,MATCH(Risk7_PlusY67!$D102,ID!$A:$A,0)),"")</f>
        <v>ทุ่งหัวช้าง,รพช.</v>
      </c>
      <c r="F102" s="207" t="str">
        <f>IFERROR(INDEX(ID!$G:$G,MATCH(Risk7_PlusY67!$D102,ID!$A:$A,0)),"")</f>
        <v>รพช.</v>
      </c>
      <c r="G102" s="206">
        <f>IFERROR(INDEX(ID!$J:$J,MATCH(Risk7_PlusY67!$D102,ID!$A:$A,0)),"")</f>
        <v>30</v>
      </c>
      <c r="H102" s="208" t="str">
        <f>IFERROR(INDEX(ID!$P:$P,MATCH(Risk7_PlusY67!$D102,ID!$A:$A,0)),"")</f>
        <v>รพช.F2 P&lt;=30,000</v>
      </c>
      <c r="I102" s="209">
        <f>IFERROR(INDEX(Raw_DATA!E:E,MATCH(Risk7_PlusY67!$D102,Raw_DATA!$A:$A,0)),"")</f>
        <v>1.67</v>
      </c>
      <c r="J102" s="209">
        <f>IFERROR(INDEX(Raw_DATA!F:F,MATCH(Risk7_PlusY67!$D102,Raw_DATA!$A:$A,0)),"")</f>
        <v>1.55</v>
      </c>
      <c r="K102" s="209">
        <f>IFERROR(INDEX(Raw_DATA!G:G,MATCH(Risk7_PlusY67!$D102,Raw_DATA!$A:$A,0)),"")</f>
        <v>1.28</v>
      </c>
      <c r="L102" s="209">
        <f>IFERROR(INDEX(Raw_DATA!H:H,MATCH(Risk7_PlusY67!$D102,Raw_DATA!$A:$A,0)),"")</f>
        <v>6588135.3700000001</v>
      </c>
      <c r="M102" s="210">
        <f>IFERROR(INDEX(Raw_DATA!I:I,MATCH(Risk7_PlusY67!$D102,Raw_DATA!$A:$A,0)),"")</f>
        <v>-15837528.630000001</v>
      </c>
      <c r="N102" s="206">
        <f t="shared" si="21"/>
        <v>0</v>
      </c>
      <c r="O102" s="206">
        <f t="shared" si="22"/>
        <v>1</v>
      </c>
      <c r="P102" s="206">
        <f t="shared" si="23"/>
        <v>1</v>
      </c>
      <c r="Q102" s="211">
        <f t="shared" si="24"/>
        <v>4.9000000000000004</v>
      </c>
      <c r="R102" s="206">
        <f t="shared" si="25"/>
        <v>2</v>
      </c>
      <c r="S102" s="212">
        <f>IFERROR(INDEX(Raw_DATA!J:J,MATCH(Risk7_PlusY67!$D102,Raw_DATA!$A:$A,0)),"")</f>
        <v>-11195003.98</v>
      </c>
      <c r="T102" s="213">
        <f>IFERROR(INDEX(Raw_DATA!K:K,MATCH(Risk7_PlusY67!$D102,Raw_DATA!$A:$A,0)),"")</f>
        <v>2754910.62</v>
      </c>
      <c r="U102" s="214">
        <f t="shared" si="26"/>
        <v>0</v>
      </c>
      <c r="V102" s="214">
        <f t="shared" si="27"/>
        <v>0</v>
      </c>
      <c r="W102" s="214">
        <f>IF(OR(AND((K102&lt;0.8),(AJ102&gt;180)),AND((K102&lt;0.8),(AJ102&lt;10)),AND((K102&gt;=0.8),(AJ102&lt;10)),AND((K102&gt;=0.8),(AJ102&gt;90))),0,1)</f>
        <v>0</v>
      </c>
      <c r="X102" s="214">
        <f t="shared" si="28"/>
        <v>1</v>
      </c>
      <c r="Y102" s="214">
        <f t="shared" si="29"/>
        <v>1</v>
      </c>
      <c r="Z102" s="214">
        <f t="shared" si="30"/>
        <v>1</v>
      </c>
      <c r="AA102" s="214">
        <f t="shared" si="31"/>
        <v>1</v>
      </c>
      <c r="AB102" s="215" t="str">
        <f t="shared" si="32"/>
        <v>B-</v>
      </c>
      <c r="AC102" s="215" t="str">
        <f t="shared" si="33"/>
        <v>2B-</v>
      </c>
      <c r="AD102" s="216"/>
      <c r="AE102" s="216"/>
      <c r="AF102" s="434">
        <f>IFERROR(INDEX(Raw_DATA!L:L,MATCH(Risk7_PlusY67!$D102,Raw_DATA!$A:$A,0)),"")</f>
        <v>-14.98</v>
      </c>
      <c r="AG102" s="434">
        <f>IFERROR(INDEX(AVGGroup!$D$5:$D$21,MATCH(Risk7_PlusY67!$H102,AVGGroup!$C$5:$C$21,0)),"")</f>
        <v>-3.55</v>
      </c>
      <c r="AH102" s="434">
        <f>IFERROR(INDEX(Raw_DATA!M:M,MATCH(Risk7_PlusY67!$D102,Raw_DATA!$A:$A,0)),"")</f>
        <v>-41.81</v>
      </c>
      <c r="AI102" s="435">
        <f>IFERROR(INDEX(AVGGroup!$F$5:$F$21,MATCH(Risk7_PlusY67!$H102,AVGGroup!$C$5:$C$21,0)),"")</f>
        <v>-10.199999999999999</v>
      </c>
      <c r="AJ102" s="401">
        <f>IFERROR(INDEX(Raw_DATA!N:N,MATCH(Risk7_PlusY67!$D102,Raw_DATA!$A:$A,0)),"")</f>
        <v>102</v>
      </c>
      <c r="AK102" s="401">
        <f>IFERROR(INDEX(Raw_DATA!O:O,MATCH(Risk7_PlusY67!$D102,Raw_DATA!$A:$A,0)),"")</f>
        <v>26</v>
      </c>
      <c r="AL102" s="401">
        <f>IFERROR(INDEX(Raw_DATA!P:P,MATCH(Risk7_PlusY67!$D102,Raw_DATA!$A:$A,0)),"")</f>
        <v>52</v>
      </c>
      <c r="AM102" s="401">
        <f>IFERROR(INDEX(Raw_DATA!Q:Q,MATCH(Risk7_PlusY67!$D102,Raw_DATA!$A:$A,0)),"")</f>
        <v>36</v>
      </c>
      <c r="AN102" s="401">
        <f>IFERROR(INDEX(Raw_DATA!R:R,MATCH(Risk7_PlusY67!$D102,Raw_DATA!$A:$A,0)),"")</f>
        <v>37</v>
      </c>
      <c r="AO102" s="407"/>
      <c r="AP102" s="411" t="b">
        <f>AB102=AY102</f>
        <v>1</v>
      </c>
      <c r="AQ102" s="340">
        <f t="shared" si="34"/>
        <v>1</v>
      </c>
      <c r="AR102" s="123">
        <f t="shared" si="35"/>
        <v>0</v>
      </c>
      <c r="AS102" s="123">
        <f t="shared" si="36"/>
        <v>0</v>
      </c>
      <c r="AT102" s="123">
        <f>IF(OR(AND((K102&lt;0.8),(BE102&gt;180)),AND((K102&lt;0.8),(BE102&lt;10)),AND((K102&gt;=0.8),(BE102&lt;10)),AND((K102&gt;=0.8),(BE102&gt;90))),0,1)</f>
        <v>0</v>
      </c>
      <c r="AU102" s="123">
        <f t="shared" si="37"/>
        <v>1</v>
      </c>
      <c r="AV102" s="123">
        <f t="shared" si="38"/>
        <v>1</v>
      </c>
      <c r="AW102" s="123">
        <f t="shared" si="39"/>
        <v>1</v>
      </c>
      <c r="AX102" s="123">
        <f t="shared" si="40"/>
        <v>1</v>
      </c>
      <c r="AY102" s="416" t="str">
        <f t="shared" si="41"/>
        <v>B-</v>
      </c>
      <c r="AZ102" s="416" t="str">
        <f>R102&amp;AY102</f>
        <v>2B-</v>
      </c>
      <c r="BA102" s="417">
        <f>IFERROR(INDEX(Raw_DATA!L:L,MATCH(Risk7_PlusY67!$D102,Raw_DATA!$A:$A,0)),"")</f>
        <v>-14.98</v>
      </c>
      <c r="BB102" s="417">
        <f>IFERROR(INDEX(AVGGroup!$H$5:$H$21,MATCH(Risk7_PlusY67!$BJ102,AVGGroup!$C$5:$C$21,0)),"")</f>
        <v>-3.54</v>
      </c>
      <c r="BC102" s="417">
        <f>IFERROR(INDEX(Raw_DATA!M:M,MATCH(Risk7_PlusY67!$D102,Raw_DATA!$A:$A,0)),"")</f>
        <v>-41.81</v>
      </c>
      <c r="BD102" s="418">
        <f>IFERROR(INDEX(AVGGroup!$J$5:$J$21,MATCH(Risk7_PlusY67!$BJ102,AVGGroup!$C$5:$C$21,0)),"")</f>
        <v>-10.199999999999999</v>
      </c>
      <c r="BE102" s="407">
        <f>IFERROR(INDEX(Raw_DATA!N:N,MATCH(Risk7_PlusY67!$D102,Raw_DATA!$A:$A,0)),"")</f>
        <v>102</v>
      </c>
      <c r="BF102" s="407">
        <f>IFERROR(INDEX(Raw_DATA!O:O,MATCH(Risk7_PlusY67!$D102,Raw_DATA!$A:$A,0)),"")</f>
        <v>26</v>
      </c>
      <c r="BG102" s="407">
        <f>IFERROR(INDEX(Raw_DATA!P:P,MATCH(Risk7_PlusY67!$D102,Raw_DATA!$A:$A,0)),"")</f>
        <v>52</v>
      </c>
      <c r="BH102" s="407">
        <f>IFERROR(INDEX(Raw_DATA!Q:Q,MATCH(Risk7_PlusY67!$D102,Raw_DATA!$A:$A,0)),"")</f>
        <v>36</v>
      </c>
      <c r="BI102" s="407">
        <f>IFERROR(INDEX(Raw_DATA!R:R,MATCH(Risk7_PlusY67!$D102,Raw_DATA!$A:$A,0)),"")</f>
        <v>37</v>
      </c>
      <c r="BJ102" s="124" t="str">
        <f>INDEX('Org2567'!$BM:$BM,MATCH(Risk7_PlusY67!D102,'Org2567'!$D:$D,0))</f>
        <v>รพช.F2 P&lt;=30,000</v>
      </c>
    </row>
    <row r="103" spans="1:62" x14ac:dyDescent="0.7">
      <c r="A103" s="206">
        <f>IF(ISBLANK(D103),"",COUNTA($D$3:D103))</f>
        <v>101</v>
      </c>
      <c r="B103" s="207">
        <f>IFERROR(INDEX(ID!$E:$E,MATCH(Risk7_PlusY67!$D103,ID!$A:$A,0)),"")</f>
        <v>1</v>
      </c>
      <c r="C103" s="207" t="str">
        <f>IFERROR(INDEX(ID!$I:$I,MATCH(Risk7_PlusY67!$D103,ID!$A:$A,0)),"")</f>
        <v>ลำพูน</v>
      </c>
      <c r="D103" s="295" t="s">
        <v>120</v>
      </c>
      <c r="E103" s="207" t="str">
        <f>IFERROR(INDEX(ID!$C:$C,MATCH(Risk7_PlusY67!$D103,ID!$A:$A,0)),"")</f>
        <v>ป่าซาง,รพช.</v>
      </c>
      <c r="F103" s="207" t="str">
        <f>IFERROR(INDEX(ID!$G:$G,MATCH(Risk7_PlusY67!$D103,ID!$A:$A,0)),"")</f>
        <v>รพช.</v>
      </c>
      <c r="G103" s="206">
        <f>IFERROR(INDEX(ID!$J:$J,MATCH(Risk7_PlusY67!$D103,ID!$A:$A,0)),"")</f>
        <v>75</v>
      </c>
      <c r="H103" s="208" t="str">
        <f>IFERROR(INDEX(ID!$P:$P,MATCH(Risk7_PlusY67!$D103,ID!$A:$A,0)),"")</f>
        <v>รพช.M2 B&lt;=100</v>
      </c>
      <c r="I103" s="209">
        <f>IFERROR(INDEX(Raw_DATA!E:E,MATCH(Risk7_PlusY67!$D103,Raw_DATA!$A:$A,0)),"")</f>
        <v>2.11</v>
      </c>
      <c r="J103" s="209">
        <f>IFERROR(INDEX(Raw_DATA!F:F,MATCH(Risk7_PlusY67!$D103,Raw_DATA!$A:$A,0)),"")</f>
        <v>2.0299999999999998</v>
      </c>
      <c r="K103" s="209">
        <f>IFERROR(INDEX(Raw_DATA!G:G,MATCH(Risk7_PlusY67!$D103,Raw_DATA!$A:$A,0)),"")</f>
        <v>1.53</v>
      </c>
      <c r="L103" s="209">
        <f>IFERROR(INDEX(Raw_DATA!H:H,MATCH(Risk7_PlusY67!$D103,Raw_DATA!$A:$A,0)),"")</f>
        <v>42821883.75</v>
      </c>
      <c r="M103" s="210">
        <f>IFERROR(INDEX(Raw_DATA!I:I,MATCH(Risk7_PlusY67!$D103,Raw_DATA!$A:$A,0)),"")</f>
        <v>-9819366.1799999997</v>
      </c>
      <c r="N103" s="206">
        <f t="shared" si="21"/>
        <v>0</v>
      </c>
      <c r="O103" s="206">
        <f t="shared" si="22"/>
        <v>1</v>
      </c>
      <c r="P103" s="206">
        <f t="shared" si="23"/>
        <v>0</v>
      </c>
      <c r="Q103" s="211">
        <f t="shared" si="24"/>
        <v>52.3</v>
      </c>
      <c r="R103" s="206">
        <f t="shared" si="25"/>
        <v>1</v>
      </c>
      <c r="S103" s="212">
        <f>IFERROR(INDEX(Raw_DATA!J:J,MATCH(Risk7_PlusY67!$D103,Raw_DATA!$A:$A,0)),"")</f>
        <v>1236409.32</v>
      </c>
      <c r="T103" s="213">
        <f>IFERROR(INDEX(Raw_DATA!K:K,MATCH(Risk7_PlusY67!$D103,Raw_DATA!$A:$A,0)),"")</f>
        <v>20660815.370000001</v>
      </c>
      <c r="U103" s="214">
        <f t="shared" si="26"/>
        <v>1</v>
      </c>
      <c r="V103" s="214">
        <f t="shared" si="27"/>
        <v>1</v>
      </c>
      <c r="W103" s="214">
        <f>IF(OR(AND((K103&lt;0.8),(AJ103&gt;180)),AND((K103&lt;0.8),(AJ103&lt;10)),AND((K103&gt;=0.8),(AJ103&lt;10)),AND((K103&gt;=0.8),(AJ103&gt;90))),0,1)</f>
        <v>0</v>
      </c>
      <c r="X103" s="214">
        <f t="shared" si="28"/>
        <v>1</v>
      </c>
      <c r="Y103" s="214">
        <f t="shared" si="29"/>
        <v>0</v>
      </c>
      <c r="Z103" s="214">
        <f t="shared" si="30"/>
        <v>1</v>
      </c>
      <c r="AA103" s="214">
        <f t="shared" si="31"/>
        <v>1</v>
      </c>
      <c r="AB103" s="215" t="str">
        <f t="shared" si="32"/>
        <v>B</v>
      </c>
      <c r="AC103" s="215" t="str">
        <f t="shared" si="33"/>
        <v>1B</v>
      </c>
      <c r="AD103" s="216"/>
      <c r="AE103" s="216"/>
      <c r="AF103" s="434">
        <f>IFERROR(INDEX(Raw_DATA!L:L,MATCH(Risk7_PlusY67!$D103,Raw_DATA!$A:$A,0)),"")</f>
        <v>0.64</v>
      </c>
      <c r="AG103" s="434">
        <f>IFERROR(INDEX(AVGGroup!$D$5:$D$21,MATCH(Risk7_PlusY67!$H103,AVGGroup!$C$5:$C$21,0)),"")</f>
        <v>-4.4400000000000004</v>
      </c>
      <c r="AH103" s="434">
        <f>IFERROR(INDEX(Raw_DATA!M:M,MATCH(Risk7_PlusY67!$D103,Raw_DATA!$A:$A,0)),"")</f>
        <v>-6.34</v>
      </c>
      <c r="AI103" s="435">
        <f>IFERROR(INDEX(AVGGroup!$F$5:$F$21,MATCH(Risk7_PlusY67!$H103,AVGGroup!$C$5:$C$21,0)),"")</f>
        <v>-7.31</v>
      </c>
      <c r="AJ103" s="401">
        <f>IFERROR(INDEX(Raw_DATA!N:N,MATCH(Risk7_PlusY67!$D103,Raw_DATA!$A:$A,0)),"")</f>
        <v>197</v>
      </c>
      <c r="AK103" s="401">
        <f>IFERROR(INDEX(Raw_DATA!O:O,MATCH(Risk7_PlusY67!$D103,Raw_DATA!$A:$A,0)),"")</f>
        <v>38</v>
      </c>
      <c r="AL103" s="401">
        <f>IFERROR(INDEX(Raw_DATA!P:P,MATCH(Risk7_PlusY67!$D103,Raw_DATA!$A:$A,0)),"")</f>
        <v>78</v>
      </c>
      <c r="AM103" s="401">
        <f>IFERROR(INDEX(Raw_DATA!Q:Q,MATCH(Risk7_PlusY67!$D103,Raw_DATA!$A:$A,0)),"")</f>
        <v>29</v>
      </c>
      <c r="AN103" s="401">
        <f>IFERROR(INDEX(Raw_DATA!R:R,MATCH(Risk7_PlusY67!$D103,Raw_DATA!$A:$A,0)),"")</f>
        <v>29</v>
      </c>
      <c r="AO103" s="407"/>
      <c r="AP103" s="411" t="b">
        <f>AB103=AY103</f>
        <v>1</v>
      </c>
      <c r="AQ103" s="340">
        <f t="shared" si="34"/>
        <v>1</v>
      </c>
      <c r="AR103" s="123">
        <f t="shared" si="35"/>
        <v>1</v>
      </c>
      <c r="AS103" s="123">
        <f t="shared" si="36"/>
        <v>1</v>
      </c>
      <c r="AT103" s="123">
        <f>IF(OR(AND((K103&lt;0.8),(BE103&gt;180)),AND((K103&lt;0.8),(BE103&lt;10)),AND((K103&gt;=0.8),(BE103&lt;10)),AND((K103&gt;=0.8),(BE103&gt;90))),0,1)</f>
        <v>0</v>
      </c>
      <c r="AU103" s="123">
        <f t="shared" si="37"/>
        <v>1</v>
      </c>
      <c r="AV103" s="123">
        <f t="shared" si="38"/>
        <v>0</v>
      </c>
      <c r="AW103" s="123">
        <f t="shared" si="39"/>
        <v>1</v>
      </c>
      <c r="AX103" s="123">
        <f t="shared" si="40"/>
        <v>1</v>
      </c>
      <c r="AY103" s="416" t="str">
        <f t="shared" si="41"/>
        <v>B</v>
      </c>
      <c r="AZ103" s="416" t="str">
        <f>R103&amp;AY103</f>
        <v>1B</v>
      </c>
      <c r="BA103" s="417">
        <f>IFERROR(INDEX(Raw_DATA!L:L,MATCH(Risk7_PlusY67!$D103,Raw_DATA!$A:$A,0)),"")</f>
        <v>0.64</v>
      </c>
      <c r="BB103" s="417">
        <f>IFERROR(INDEX(AVGGroup!$H$5:$H$21,MATCH(Risk7_PlusY67!$BJ103,AVGGroup!$C$5:$C$21,0)),"")</f>
        <v>-4.4400000000000004</v>
      </c>
      <c r="BC103" s="417">
        <f>IFERROR(INDEX(Raw_DATA!M:M,MATCH(Risk7_PlusY67!$D103,Raw_DATA!$A:$A,0)),"")</f>
        <v>-6.34</v>
      </c>
      <c r="BD103" s="418">
        <f>IFERROR(INDEX(AVGGroup!$J$5:$J$21,MATCH(Risk7_PlusY67!$BJ103,AVGGroup!$C$5:$C$21,0)),"")</f>
        <v>-7.31</v>
      </c>
      <c r="BE103" s="407">
        <f>IFERROR(INDEX(Raw_DATA!N:N,MATCH(Risk7_PlusY67!$D103,Raw_DATA!$A:$A,0)),"")</f>
        <v>197</v>
      </c>
      <c r="BF103" s="407">
        <f>IFERROR(INDEX(Raw_DATA!O:O,MATCH(Risk7_PlusY67!$D103,Raw_DATA!$A:$A,0)),"")</f>
        <v>38</v>
      </c>
      <c r="BG103" s="407">
        <f>IFERROR(INDEX(Raw_DATA!P:P,MATCH(Risk7_PlusY67!$D103,Raw_DATA!$A:$A,0)),"")</f>
        <v>78</v>
      </c>
      <c r="BH103" s="407">
        <f>IFERROR(INDEX(Raw_DATA!Q:Q,MATCH(Risk7_PlusY67!$D103,Raw_DATA!$A:$A,0)),"")</f>
        <v>29</v>
      </c>
      <c r="BI103" s="407">
        <f>IFERROR(INDEX(Raw_DATA!R:R,MATCH(Risk7_PlusY67!$D103,Raw_DATA!$A:$A,0)),"")</f>
        <v>29</v>
      </c>
      <c r="BJ103" s="124" t="str">
        <f>INDEX('Org2567'!$BM:$BM,MATCH(Risk7_PlusY67!D103,'Org2567'!$D:$D,0))</f>
        <v>รพช.M2 B&lt;=100</v>
      </c>
    </row>
    <row r="104" spans="1:62" x14ac:dyDescent="0.7">
      <c r="A104" s="206">
        <f>IF(ISBLANK(D104),"",COUNTA($D$3:D104))</f>
        <v>102</v>
      </c>
      <c r="B104" s="207">
        <f>IFERROR(INDEX(ID!$E:$E,MATCH(Risk7_PlusY67!$D104,ID!$A:$A,0)),"")</f>
        <v>1</v>
      </c>
      <c r="C104" s="207" t="str">
        <f>IFERROR(INDEX(ID!$I:$I,MATCH(Risk7_PlusY67!$D104,ID!$A:$A,0)),"")</f>
        <v>ลำพูน</v>
      </c>
      <c r="D104" s="295" t="s">
        <v>121</v>
      </c>
      <c r="E104" s="207" t="str">
        <f>IFERROR(INDEX(ID!$C:$C,MATCH(Risk7_PlusY67!$D104,ID!$A:$A,0)),"")</f>
        <v>บ้านธิ,รพช.</v>
      </c>
      <c r="F104" s="207" t="str">
        <f>IFERROR(INDEX(ID!$G:$G,MATCH(Risk7_PlusY67!$D104,ID!$A:$A,0)),"")</f>
        <v>รพช.</v>
      </c>
      <c r="G104" s="206">
        <f>IFERROR(INDEX(ID!$J:$J,MATCH(Risk7_PlusY67!$D104,ID!$A:$A,0)),"")</f>
        <v>30</v>
      </c>
      <c r="H104" s="208" t="str">
        <f>IFERROR(INDEX(ID!$P:$P,MATCH(Risk7_PlusY67!$D104,ID!$A:$A,0)),"")</f>
        <v>รพช.F2 P&lt;=30,000</v>
      </c>
      <c r="I104" s="209">
        <f>IFERROR(INDEX(Raw_DATA!E:E,MATCH(Risk7_PlusY67!$D104,Raw_DATA!$A:$A,0)),"")</f>
        <v>1.02</v>
      </c>
      <c r="J104" s="209">
        <f>IFERROR(INDEX(Raw_DATA!F:F,MATCH(Risk7_PlusY67!$D104,Raw_DATA!$A:$A,0)),"")</f>
        <v>0.92</v>
      </c>
      <c r="K104" s="209">
        <f>IFERROR(INDEX(Raw_DATA!G:G,MATCH(Risk7_PlusY67!$D104,Raw_DATA!$A:$A,0)),"")</f>
        <v>0.51</v>
      </c>
      <c r="L104" s="209">
        <f>IFERROR(INDEX(Raw_DATA!H:H,MATCH(Risk7_PlusY67!$D104,Raw_DATA!$A:$A,0)),"")</f>
        <v>217243.37</v>
      </c>
      <c r="M104" s="210">
        <f>IFERROR(INDEX(Raw_DATA!I:I,MATCH(Risk7_PlusY67!$D104,Raw_DATA!$A:$A,0)),"")</f>
        <v>-4769293.5599999996</v>
      </c>
      <c r="N104" s="206">
        <f t="shared" si="21"/>
        <v>3</v>
      </c>
      <c r="O104" s="206">
        <f t="shared" si="22"/>
        <v>1</v>
      </c>
      <c r="P104" s="206">
        <f t="shared" si="23"/>
        <v>2</v>
      </c>
      <c r="Q104" s="211">
        <f t="shared" si="24"/>
        <v>0.5</v>
      </c>
      <c r="R104" s="206">
        <f t="shared" si="25"/>
        <v>6</v>
      </c>
      <c r="S104" s="212">
        <f>IFERROR(INDEX(Raw_DATA!J:J,MATCH(Risk7_PlusY67!$D104,Raw_DATA!$A:$A,0)),"")</f>
        <v>-2236007.23</v>
      </c>
      <c r="T104" s="213">
        <f>IFERROR(INDEX(Raw_DATA!K:K,MATCH(Risk7_PlusY67!$D104,Raw_DATA!$A:$A,0)),"")</f>
        <v>-5281899.83</v>
      </c>
      <c r="U104" s="214">
        <f t="shared" si="26"/>
        <v>1</v>
      </c>
      <c r="V104" s="214">
        <f t="shared" si="27"/>
        <v>0</v>
      </c>
      <c r="W104" s="214">
        <f>IF(OR(AND((K104&lt;0.8),(AJ104&gt;180)),AND((K104&lt;0.8),(AJ104&lt;10)),AND((K104&gt;=0.8),(AJ104&lt;10)),AND((K104&gt;=0.8),(AJ104&gt;90))),0,1)</f>
        <v>1</v>
      </c>
      <c r="X104" s="214">
        <f t="shared" si="28"/>
        <v>1</v>
      </c>
      <c r="Y104" s="214">
        <f t="shared" si="29"/>
        <v>1</v>
      </c>
      <c r="Z104" s="214">
        <f t="shared" si="30"/>
        <v>1</v>
      </c>
      <c r="AA104" s="214">
        <f t="shared" si="31"/>
        <v>1</v>
      </c>
      <c r="AB104" s="215" t="str">
        <f t="shared" si="32"/>
        <v>A-</v>
      </c>
      <c r="AC104" s="215" t="str">
        <f t="shared" si="33"/>
        <v>6A-</v>
      </c>
      <c r="AD104" s="216"/>
      <c r="AE104" s="216"/>
      <c r="AF104" s="434">
        <f>IFERROR(INDEX(Raw_DATA!L:L,MATCH(Risk7_PlusY67!$D104,Raw_DATA!$A:$A,0)),"")</f>
        <v>-2.75</v>
      </c>
      <c r="AG104" s="434">
        <f>IFERROR(INDEX(AVGGroup!$D$5:$D$21,MATCH(Risk7_PlusY67!$H104,AVGGroup!$C$5:$C$21,0)),"")</f>
        <v>-3.55</v>
      </c>
      <c r="AH104" s="434">
        <f>IFERROR(INDEX(Raw_DATA!M:M,MATCH(Risk7_PlusY67!$D104,Raw_DATA!$A:$A,0)),"")</f>
        <v>-15.23</v>
      </c>
      <c r="AI104" s="435">
        <f>IFERROR(INDEX(AVGGroup!$F$5:$F$21,MATCH(Risk7_PlusY67!$H104,AVGGroup!$C$5:$C$21,0)),"")</f>
        <v>-10.199999999999999</v>
      </c>
      <c r="AJ104" s="401">
        <f>IFERROR(INDEX(Raw_DATA!N:N,MATCH(Risk7_PlusY67!$D104,Raw_DATA!$A:$A,0)),"")</f>
        <v>176</v>
      </c>
      <c r="AK104" s="401">
        <f>IFERROR(INDEX(Raw_DATA!O:O,MATCH(Risk7_PlusY67!$D104,Raw_DATA!$A:$A,0)),"")</f>
        <v>28</v>
      </c>
      <c r="AL104" s="401">
        <f>IFERROR(INDEX(Raw_DATA!P:P,MATCH(Risk7_PlusY67!$D104,Raw_DATA!$A:$A,0)),"")</f>
        <v>43</v>
      </c>
      <c r="AM104" s="401">
        <f>IFERROR(INDEX(Raw_DATA!Q:Q,MATCH(Risk7_PlusY67!$D104,Raw_DATA!$A:$A,0)),"")</f>
        <v>66</v>
      </c>
      <c r="AN104" s="401">
        <f>IFERROR(INDEX(Raw_DATA!R:R,MATCH(Risk7_PlusY67!$D104,Raw_DATA!$A:$A,0)),"")</f>
        <v>41</v>
      </c>
      <c r="AO104" s="407"/>
      <c r="AP104" s="411" t="b">
        <f>AB104=AY104</f>
        <v>1</v>
      </c>
      <c r="AQ104" s="340">
        <f t="shared" si="34"/>
        <v>1</v>
      </c>
      <c r="AR104" s="123">
        <f t="shared" si="35"/>
        <v>1</v>
      </c>
      <c r="AS104" s="123">
        <f t="shared" si="36"/>
        <v>0</v>
      </c>
      <c r="AT104" s="123">
        <f>IF(OR(AND((K104&lt;0.8),(BE104&gt;180)),AND((K104&lt;0.8),(BE104&lt;10)),AND((K104&gt;=0.8),(BE104&lt;10)),AND((K104&gt;=0.8),(BE104&gt;90))),0,1)</f>
        <v>1</v>
      </c>
      <c r="AU104" s="123">
        <f t="shared" si="37"/>
        <v>1</v>
      </c>
      <c r="AV104" s="123">
        <f t="shared" si="38"/>
        <v>1</v>
      </c>
      <c r="AW104" s="123">
        <f t="shared" si="39"/>
        <v>1</v>
      </c>
      <c r="AX104" s="123">
        <f t="shared" si="40"/>
        <v>1</v>
      </c>
      <c r="AY104" s="416" t="str">
        <f t="shared" si="41"/>
        <v>A-</v>
      </c>
      <c r="AZ104" s="416" t="str">
        <f>R104&amp;AY104</f>
        <v>6A-</v>
      </c>
      <c r="BA104" s="417">
        <f>IFERROR(INDEX(Raw_DATA!L:L,MATCH(Risk7_PlusY67!$D104,Raw_DATA!$A:$A,0)),"")</f>
        <v>-2.75</v>
      </c>
      <c r="BB104" s="417">
        <f>IFERROR(INDEX(AVGGroup!$H$5:$H$21,MATCH(Risk7_PlusY67!$BJ104,AVGGroup!$C$5:$C$21,0)),"")</f>
        <v>-3.54</v>
      </c>
      <c r="BC104" s="417">
        <f>IFERROR(INDEX(Raw_DATA!M:M,MATCH(Risk7_PlusY67!$D104,Raw_DATA!$A:$A,0)),"")</f>
        <v>-15.23</v>
      </c>
      <c r="BD104" s="418">
        <f>IFERROR(INDEX(AVGGroup!$J$5:$J$21,MATCH(Risk7_PlusY67!$BJ104,AVGGroup!$C$5:$C$21,0)),"")</f>
        <v>-10.199999999999999</v>
      </c>
      <c r="BE104" s="407">
        <f>IFERROR(INDEX(Raw_DATA!N:N,MATCH(Risk7_PlusY67!$D104,Raw_DATA!$A:$A,0)),"")</f>
        <v>176</v>
      </c>
      <c r="BF104" s="407">
        <f>IFERROR(INDEX(Raw_DATA!O:O,MATCH(Risk7_PlusY67!$D104,Raw_DATA!$A:$A,0)),"")</f>
        <v>28</v>
      </c>
      <c r="BG104" s="407">
        <f>IFERROR(INDEX(Raw_DATA!P:P,MATCH(Risk7_PlusY67!$D104,Raw_DATA!$A:$A,0)),"")</f>
        <v>43</v>
      </c>
      <c r="BH104" s="407">
        <f>IFERROR(INDEX(Raw_DATA!Q:Q,MATCH(Risk7_PlusY67!$D104,Raw_DATA!$A:$A,0)),"")</f>
        <v>66</v>
      </c>
      <c r="BI104" s="407">
        <f>IFERROR(INDEX(Raw_DATA!R:R,MATCH(Risk7_PlusY67!$D104,Raw_DATA!$A:$A,0)),"")</f>
        <v>41</v>
      </c>
      <c r="BJ104" s="124" t="str">
        <f>INDEX('Org2567'!$BM:$BM,MATCH(Risk7_PlusY67!D104,'Org2567'!$D:$D,0))</f>
        <v>รพช.F2 P&lt;=30,000</v>
      </c>
    </row>
    <row r="105" spans="1:62" x14ac:dyDescent="0.7">
      <c r="A105" s="206">
        <f>IF(ISBLANK(D105),"",COUNTA($D$3:D105))</f>
        <v>103</v>
      </c>
      <c r="B105" s="207">
        <f>IFERROR(INDEX(ID!$E:$E,MATCH(Risk7_PlusY67!$D105,ID!$A:$A,0)),"")</f>
        <v>1</v>
      </c>
      <c r="C105" s="207" t="str">
        <f>IFERROR(INDEX(ID!$I:$I,MATCH(Risk7_PlusY67!$D105,ID!$A:$A,0)),"")</f>
        <v>ลำพูน</v>
      </c>
      <c r="D105" s="295" t="s">
        <v>122</v>
      </c>
      <c r="E105" s="207" t="str">
        <f>IFERROR(INDEX(ID!$C:$C,MATCH(Risk7_PlusY67!$D105,ID!$A:$A,0)),"")</f>
        <v>เวียงหนองล่อง,รพช.</v>
      </c>
      <c r="F105" s="207" t="str">
        <f>IFERROR(INDEX(ID!$G:$G,MATCH(Risk7_PlusY67!$D105,ID!$A:$A,0)),"")</f>
        <v>รพช.</v>
      </c>
      <c r="G105" s="206">
        <f>IFERROR(INDEX(ID!$J:$J,MATCH(Risk7_PlusY67!$D105,ID!$A:$A,0)),"")</f>
        <v>16</v>
      </c>
      <c r="H105" s="208" t="str">
        <f>IFERROR(INDEX(ID!$P:$P,MATCH(Risk7_PlusY67!$D105,ID!$A:$A,0)),"")</f>
        <v>รพช.F2 P&lt;=30,000</v>
      </c>
      <c r="I105" s="209">
        <f>IFERROR(INDEX(Raw_DATA!E:E,MATCH(Risk7_PlusY67!$D105,Raw_DATA!$A:$A,0)),"")</f>
        <v>1.26</v>
      </c>
      <c r="J105" s="209">
        <f>IFERROR(INDEX(Raw_DATA!F:F,MATCH(Risk7_PlusY67!$D105,Raw_DATA!$A:$A,0)),"")</f>
        <v>1.1399999999999999</v>
      </c>
      <c r="K105" s="209">
        <f>IFERROR(INDEX(Raw_DATA!G:G,MATCH(Risk7_PlusY67!$D105,Raw_DATA!$A:$A,0)),"")</f>
        <v>0.89</v>
      </c>
      <c r="L105" s="209">
        <f>IFERROR(INDEX(Raw_DATA!H:H,MATCH(Risk7_PlusY67!$D105,Raw_DATA!$A:$A,0)),"")</f>
        <v>3822363.34</v>
      </c>
      <c r="M105" s="210">
        <f>IFERROR(INDEX(Raw_DATA!I:I,MATCH(Risk7_PlusY67!$D105,Raw_DATA!$A:$A,0)),"")</f>
        <v>-3570369.56</v>
      </c>
      <c r="N105" s="206">
        <f t="shared" si="21"/>
        <v>1</v>
      </c>
      <c r="O105" s="206">
        <f t="shared" si="22"/>
        <v>1</v>
      </c>
      <c r="P105" s="206">
        <f t="shared" si="23"/>
        <v>0</v>
      </c>
      <c r="Q105" s="211">
        <f t="shared" si="24"/>
        <v>12.8</v>
      </c>
      <c r="R105" s="206">
        <f t="shared" si="25"/>
        <v>2</v>
      </c>
      <c r="S105" s="212">
        <f>IFERROR(INDEX(Raw_DATA!J:J,MATCH(Risk7_PlusY67!$D105,Raw_DATA!$A:$A,0)),"")</f>
        <v>-2547677.7999999998</v>
      </c>
      <c r="T105" s="213">
        <f>IFERROR(INDEX(Raw_DATA!K:K,MATCH(Risk7_PlusY67!$D105,Raw_DATA!$A:$A,0)),"")</f>
        <v>-1665229.22</v>
      </c>
      <c r="U105" s="214">
        <f t="shared" si="26"/>
        <v>0</v>
      </c>
      <c r="V105" s="214">
        <f t="shared" si="27"/>
        <v>1</v>
      </c>
      <c r="W105" s="214">
        <f>IF(OR(AND((K105&lt;0.8),(AJ105&gt;180)),AND((K105&lt;0.8),(AJ105&lt;10)),AND((K105&gt;=0.8),(AJ105&lt;10)),AND((K105&gt;=0.8),(AJ105&gt;90))),0,1)</f>
        <v>0</v>
      </c>
      <c r="X105" s="214">
        <f t="shared" si="28"/>
        <v>1</v>
      </c>
      <c r="Y105" s="214">
        <f t="shared" si="29"/>
        <v>1</v>
      </c>
      <c r="Z105" s="214">
        <f t="shared" si="30"/>
        <v>1</v>
      </c>
      <c r="AA105" s="214">
        <f t="shared" si="31"/>
        <v>1</v>
      </c>
      <c r="AB105" s="215" t="str">
        <f t="shared" si="32"/>
        <v>B</v>
      </c>
      <c r="AC105" s="215" t="str">
        <f t="shared" si="33"/>
        <v>2B</v>
      </c>
      <c r="AD105" s="216"/>
      <c r="AE105" s="216"/>
      <c r="AF105" s="434">
        <f>IFERROR(INDEX(Raw_DATA!L:L,MATCH(Risk7_PlusY67!$D105,Raw_DATA!$A:$A,0)),"")</f>
        <v>-3.89</v>
      </c>
      <c r="AG105" s="434">
        <f>IFERROR(INDEX(AVGGroup!$D$5:$D$21,MATCH(Risk7_PlusY67!$H105,AVGGroup!$C$5:$C$21,0)),"")</f>
        <v>-3.55</v>
      </c>
      <c r="AH105" s="434">
        <f>IFERROR(INDEX(Raw_DATA!M:M,MATCH(Risk7_PlusY67!$D105,Raw_DATA!$A:$A,0)),"")</f>
        <v>-6.64</v>
      </c>
      <c r="AI105" s="435">
        <f>IFERROR(INDEX(AVGGroup!$F$5:$F$21,MATCH(Risk7_PlusY67!$H105,AVGGroup!$C$5:$C$21,0)),"")</f>
        <v>-10.199999999999999</v>
      </c>
      <c r="AJ105" s="401">
        <f>IFERROR(INDEX(Raw_DATA!N:N,MATCH(Risk7_PlusY67!$D105,Raw_DATA!$A:$A,0)),"")</f>
        <v>298</v>
      </c>
      <c r="AK105" s="401">
        <f>IFERROR(INDEX(Raw_DATA!O:O,MATCH(Risk7_PlusY67!$D105,Raw_DATA!$A:$A,0)),"")</f>
        <v>38</v>
      </c>
      <c r="AL105" s="401">
        <f>IFERROR(INDEX(Raw_DATA!P:P,MATCH(Risk7_PlusY67!$D105,Raw_DATA!$A:$A,0)),"")</f>
        <v>49</v>
      </c>
      <c r="AM105" s="401">
        <f>IFERROR(INDEX(Raw_DATA!Q:Q,MATCH(Risk7_PlusY67!$D105,Raw_DATA!$A:$A,0)),"")</f>
        <v>50</v>
      </c>
      <c r="AN105" s="401">
        <f>IFERROR(INDEX(Raw_DATA!R:R,MATCH(Risk7_PlusY67!$D105,Raw_DATA!$A:$A,0)),"")</f>
        <v>48</v>
      </c>
      <c r="AO105" s="407"/>
      <c r="AP105" s="411" t="b">
        <f>AB105=AY105</f>
        <v>1</v>
      </c>
      <c r="AQ105" s="340">
        <f t="shared" si="34"/>
        <v>1</v>
      </c>
      <c r="AR105" s="123">
        <f t="shared" si="35"/>
        <v>0</v>
      </c>
      <c r="AS105" s="123">
        <f t="shared" si="36"/>
        <v>1</v>
      </c>
      <c r="AT105" s="123">
        <f>IF(OR(AND((K105&lt;0.8),(BE105&gt;180)),AND((K105&lt;0.8),(BE105&lt;10)),AND((K105&gt;=0.8),(BE105&lt;10)),AND((K105&gt;=0.8),(BE105&gt;90))),0,1)</f>
        <v>0</v>
      </c>
      <c r="AU105" s="123">
        <f t="shared" si="37"/>
        <v>1</v>
      </c>
      <c r="AV105" s="123">
        <f t="shared" si="38"/>
        <v>1</v>
      </c>
      <c r="AW105" s="123">
        <f t="shared" si="39"/>
        <v>1</v>
      </c>
      <c r="AX105" s="123">
        <f t="shared" si="40"/>
        <v>1</v>
      </c>
      <c r="AY105" s="416" t="str">
        <f t="shared" si="41"/>
        <v>B</v>
      </c>
      <c r="AZ105" s="416" t="str">
        <f>R105&amp;AY105</f>
        <v>2B</v>
      </c>
      <c r="BA105" s="417">
        <f>IFERROR(INDEX(Raw_DATA!L:L,MATCH(Risk7_PlusY67!$D105,Raw_DATA!$A:$A,0)),"")</f>
        <v>-3.89</v>
      </c>
      <c r="BB105" s="417">
        <f>IFERROR(INDEX(AVGGroup!$H$5:$H$21,MATCH(Risk7_PlusY67!$BJ105,AVGGroup!$C$5:$C$21,0)),"")</f>
        <v>-3.54</v>
      </c>
      <c r="BC105" s="417">
        <f>IFERROR(INDEX(Raw_DATA!M:M,MATCH(Risk7_PlusY67!$D105,Raw_DATA!$A:$A,0)),"")</f>
        <v>-6.64</v>
      </c>
      <c r="BD105" s="418">
        <f>IFERROR(INDEX(AVGGroup!$J$5:$J$21,MATCH(Risk7_PlusY67!$BJ105,AVGGroup!$C$5:$C$21,0)),"")</f>
        <v>-10.199999999999999</v>
      </c>
      <c r="BE105" s="407">
        <f>IFERROR(INDEX(Raw_DATA!N:N,MATCH(Risk7_PlusY67!$D105,Raw_DATA!$A:$A,0)),"")</f>
        <v>298</v>
      </c>
      <c r="BF105" s="407">
        <f>IFERROR(INDEX(Raw_DATA!O:O,MATCH(Risk7_PlusY67!$D105,Raw_DATA!$A:$A,0)),"")</f>
        <v>38</v>
      </c>
      <c r="BG105" s="407">
        <f>IFERROR(INDEX(Raw_DATA!P:P,MATCH(Risk7_PlusY67!$D105,Raw_DATA!$A:$A,0)),"")</f>
        <v>49</v>
      </c>
      <c r="BH105" s="407">
        <f>IFERROR(INDEX(Raw_DATA!Q:Q,MATCH(Risk7_PlusY67!$D105,Raw_DATA!$A:$A,0)),"")</f>
        <v>50</v>
      </c>
      <c r="BI105" s="407">
        <f>IFERROR(INDEX(Raw_DATA!R:R,MATCH(Risk7_PlusY67!$D105,Raw_DATA!$A:$A,0)),"")</f>
        <v>48</v>
      </c>
      <c r="BJ105" s="124" t="str">
        <f>INDEX('Org2567'!$BM:$BM,MATCH(Risk7_PlusY67!D105,'Org2567'!$D:$D,0))</f>
        <v>รพช.F2 P&lt;=30,000</v>
      </c>
    </row>
    <row r="106" spans="1:62" x14ac:dyDescent="0.7">
      <c r="A106" s="206">
        <f>IF(ISBLANK(D106),"",COUNTA($D$3:D106))</f>
        <v>104</v>
      </c>
      <c r="B106" s="207">
        <f>IFERROR(INDEX(ID!$E:$E,MATCH(Risk7_PlusY67!$D106,ID!$A:$A,0)),"")</f>
        <v>2</v>
      </c>
      <c r="C106" s="207" t="str">
        <f>IFERROR(INDEX(ID!$I:$I,MATCH(Risk7_PlusY67!$D106,ID!$A:$A,0)),"")</f>
        <v>ตาก</v>
      </c>
      <c r="D106" s="295" t="s">
        <v>123</v>
      </c>
      <c r="E106" s="207" t="str">
        <f>IFERROR(INDEX(ID!$C:$C,MATCH(Risk7_PlusY67!$D106,ID!$A:$A,0)),"")</f>
        <v>สมเด็จพระเจ้าตากสินมหาราช,รพท.</v>
      </c>
      <c r="F106" s="207" t="str">
        <f>IFERROR(INDEX(ID!$G:$G,MATCH(Risk7_PlusY67!$D106,ID!$A:$A,0)),"")</f>
        <v>รพท.</v>
      </c>
      <c r="G106" s="206">
        <f>IFERROR(INDEX(ID!$J:$J,MATCH(Risk7_PlusY67!$D106,ID!$A:$A,0)),"")</f>
        <v>329</v>
      </c>
      <c r="H106" s="208" t="str">
        <f>IFERROR(INDEX(ID!$P:$P,MATCH(Risk7_PlusY67!$D106,ID!$A:$A,0)),"")</f>
        <v>รพท.S B&lt;=400</v>
      </c>
      <c r="I106" s="209">
        <f>IFERROR(INDEX(Raw_DATA!E:E,MATCH(Risk7_PlusY67!$D106,Raw_DATA!$A:$A,0)),"")</f>
        <v>2.02</v>
      </c>
      <c r="J106" s="209">
        <f>IFERROR(INDEX(Raw_DATA!F:F,MATCH(Risk7_PlusY67!$D106,Raw_DATA!$A:$A,0)),"")</f>
        <v>1.83</v>
      </c>
      <c r="K106" s="209">
        <f>IFERROR(INDEX(Raw_DATA!G:G,MATCH(Risk7_PlusY67!$D106,Raw_DATA!$A:$A,0)),"")</f>
        <v>1.18</v>
      </c>
      <c r="L106" s="209">
        <f>IFERROR(INDEX(Raw_DATA!H:H,MATCH(Risk7_PlusY67!$D106,Raw_DATA!$A:$A,0)),"")</f>
        <v>203974896.61000001</v>
      </c>
      <c r="M106" s="210">
        <f>IFERROR(INDEX(Raw_DATA!I:I,MATCH(Risk7_PlusY67!$D106,Raw_DATA!$A:$A,0)),"")</f>
        <v>-49271021.640000001</v>
      </c>
      <c r="N106" s="206">
        <f t="shared" si="21"/>
        <v>0</v>
      </c>
      <c r="O106" s="206">
        <f t="shared" si="22"/>
        <v>1</v>
      </c>
      <c r="P106" s="206">
        <f t="shared" si="23"/>
        <v>0</v>
      </c>
      <c r="Q106" s="211">
        <f t="shared" si="24"/>
        <v>49.6</v>
      </c>
      <c r="R106" s="206">
        <f t="shared" si="25"/>
        <v>1</v>
      </c>
      <c r="S106" s="212">
        <f>IFERROR(INDEX(Raw_DATA!J:J,MATCH(Risk7_PlusY67!$D106,Raw_DATA!$A:$A,0)),"")</f>
        <v>-11994408.07</v>
      </c>
      <c r="T106" s="213">
        <f>IFERROR(INDEX(Raw_DATA!K:K,MATCH(Risk7_PlusY67!$D106,Raw_DATA!$A:$A,0)),"")</f>
        <v>35734927.719999999</v>
      </c>
      <c r="U106" s="214">
        <f t="shared" si="26"/>
        <v>0</v>
      </c>
      <c r="V106" s="214">
        <f t="shared" si="27"/>
        <v>0</v>
      </c>
      <c r="W106" s="214">
        <f>IF(OR(AND((K106&lt;0.8),(AJ106&gt;180)),AND((K106&lt;0.8),(AJ106&lt;10)),AND((K106&gt;=0.8),(AJ106&lt;10)),AND((K106&gt;=0.8),(AJ106&gt;90))),0,1)</f>
        <v>0</v>
      </c>
      <c r="X106" s="214">
        <f t="shared" si="28"/>
        <v>1</v>
      </c>
      <c r="Y106" s="214">
        <f t="shared" si="29"/>
        <v>1</v>
      </c>
      <c r="Z106" s="214">
        <f t="shared" si="30"/>
        <v>0</v>
      </c>
      <c r="AA106" s="214">
        <f t="shared" si="31"/>
        <v>1</v>
      </c>
      <c r="AB106" s="215" t="str">
        <f t="shared" si="32"/>
        <v>C</v>
      </c>
      <c r="AC106" s="215" t="str">
        <f t="shared" si="33"/>
        <v>1C</v>
      </c>
      <c r="AD106" s="216"/>
      <c r="AE106" s="216"/>
      <c r="AF106" s="434">
        <f>IFERROR(INDEX(Raw_DATA!L:L,MATCH(Risk7_PlusY67!$D106,Raw_DATA!$A:$A,0)),"")</f>
        <v>-1.2</v>
      </c>
      <c r="AG106" s="434">
        <f>IFERROR(INDEX(AVGGroup!$D$5:$D$21,MATCH(Risk7_PlusY67!$H106,AVGGroup!$C$5:$C$21,0)),"")</f>
        <v>2.19</v>
      </c>
      <c r="AH106" s="434">
        <f>IFERROR(INDEX(Raw_DATA!M:M,MATCH(Risk7_PlusY67!$D106,Raw_DATA!$A:$A,0)),"")</f>
        <v>-3.69</v>
      </c>
      <c r="AI106" s="435">
        <f>IFERROR(INDEX(AVGGroup!$F$5:$F$21,MATCH(Risk7_PlusY67!$H106,AVGGroup!$C$5:$C$21,0)),"")</f>
        <v>-2.17</v>
      </c>
      <c r="AJ106" s="401">
        <f>IFERROR(INDEX(Raw_DATA!N:N,MATCH(Risk7_PlusY67!$D106,Raw_DATA!$A:$A,0)),"")</f>
        <v>93</v>
      </c>
      <c r="AK106" s="401">
        <f>IFERROR(INDEX(Raw_DATA!O:O,MATCH(Risk7_PlusY67!$D106,Raw_DATA!$A:$A,0)),"")</f>
        <v>54</v>
      </c>
      <c r="AL106" s="401">
        <f>IFERROR(INDEX(Raw_DATA!P:P,MATCH(Risk7_PlusY67!$D106,Raw_DATA!$A:$A,0)),"")</f>
        <v>47</v>
      </c>
      <c r="AM106" s="401">
        <f>IFERROR(INDEX(Raw_DATA!Q:Q,MATCH(Risk7_PlusY67!$D106,Raw_DATA!$A:$A,0)),"")</f>
        <v>206</v>
      </c>
      <c r="AN106" s="401">
        <f>IFERROR(INDEX(Raw_DATA!R:R,MATCH(Risk7_PlusY67!$D106,Raw_DATA!$A:$A,0)),"")</f>
        <v>27</v>
      </c>
      <c r="AO106" s="407"/>
      <c r="AP106" s="411" t="b">
        <f>AB106=AY106</f>
        <v>1</v>
      </c>
      <c r="AQ106" s="340">
        <f t="shared" si="34"/>
        <v>1</v>
      </c>
      <c r="AR106" s="123">
        <f t="shared" si="35"/>
        <v>0</v>
      </c>
      <c r="AS106" s="123">
        <f t="shared" si="36"/>
        <v>0</v>
      </c>
      <c r="AT106" s="123">
        <f>IF(OR(AND((K106&lt;0.8),(BE106&gt;180)),AND((K106&lt;0.8),(BE106&lt;10)),AND((K106&gt;=0.8),(BE106&lt;10)),AND((K106&gt;=0.8),(BE106&gt;90))),0,1)</f>
        <v>0</v>
      </c>
      <c r="AU106" s="123">
        <f t="shared" si="37"/>
        <v>1</v>
      </c>
      <c r="AV106" s="123">
        <f t="shared" si="38"/>
        <v>1</v>
      </c>
      <c r="AW106" s="123">
        <f t="shared" si="39"/>
        <v>0</v>
      </c>
      <c r="AX106" s="123">
        <f t="shared" si="40"/>
        <v>1</v>
      </c>
      <c r="AY106" s="416" t="str">
        <f t="shared" si="41"/>
        <v>C</v>
      </c>
      <c r="AZ106" s="416" t="str">
        <f>R106&amp;AY106</f>
        <v>1C</v>
      </c>
      <c r="BA106" s="417">
        <f>IFERROR(INDEX(Raw_DATA!L:L,MATCH(Risk7_PlusY67!$D106,Raw_DATA!$A:$A,0)),"")</f>
        <v>-1.2</v>
      </c>
      <c r="BB106" s="417">
        <f>IFERROR(INDEX(AVGGroup!$H$5:$H$21,MATCH(Risk7_PlusY67!$BJ106,AVGGroup!$C$5:$C$21,0)),"")</f>
        <v>2.19</v>
      </c>
      <c r="BC106" s="417">
        <f>IFERROR(INDEX(Raw_DATA!M:M,MATCH(Risk7_PlusY67!$D106,Raw_DATA!$A:$A,0)),"")</f>
        <v>-3.69</v>
      </c>
      <c r="BD106" s="418">
        <f>IFERROR(INDEX(AVGGroup!$J$5:$J$21,MATCH(Risk7_PlusY67!$BJ106,AVGGroup!$C$5:$C$21,0)),"")</f>
        <v>-2.17</v>
      </c>
      <c r="BE106" s="407">
        <f>IFERROR(INDEX(Raw_DATA!N:N,MATCH(Risk7_PlusY67!$D106,Raw_DATA!$A:$A,0)),"")</f>
        <v>93</v>
      </c>
      <c r="BF106" s="407">
        <f>IFERROR(INDEX(Raw_DATA!O:O,MATCH(Risk7_PlusY67!$D106,Raw_DATA!$A:$A,0)),"")</f>
        <v>54</v>
      </c>
      <c r="BG106" s="407">
        <f>IFERROR(INDEX(Raw_DATA!P:P,MATCH(Risk7_PlusY67!$D106,Raw_DATA!$A:$A,0)),"")</f>
        <v>47</v>
      </c>
      <c r="BH106" s="407">
        <f>IFERROR(INDEX(Raw_DATA!Q:Q,MATCH(Risk7_PlusY67!$D106,Raw_DATA!$A:$A,0)),"")</f>
        <v>206</v>
      </c>
      <c r="BI106" s="407">
        <f>IFERROR(INDEX(Raw_DATA!R:R,MATCH(Risk7_PlusY67!$D106,Raw_DATA!$A:$A,0)),"")</f>
        <v>27</v>
      </c>
      <c r="BJ106" s="124" t="str">
        <f>INDEX('Org2567'!$BM:$BM,MATCH(Risk7_PlusY67!D106,'Org2567'!$D:$D,0))</f>
        <v>รพท.S B&lt;=400</v>
      </c>
    </row>
    <row r="107" spans="1:62" x14ac:dyDescent="0.7">
      <c r="A107" s="206">
        <f>IF(ISBLANK(D107),"",COUNTA($D$3:D107))</f>
        <v>105</v>
      </c>
      <c r="B107" s="207">
        <f>IFERROR(INDEX(ID!$E:$E,MATCH(Risk7_PlusY67!$D107,ID!$A:$A,0)),"")</f>
        <v>2</v>
      </c>
      <c r="C107" s="207" t="str">
        <f>IFERROR(INDEX(ID!$I:$I,MATCH(Risk7_PlusY67!$D107,ID!$A:$A,0)),"")</f>
        <v>ตาก</v>
      </c>
      <c r="D107" s="295" t="s">
        <v>124</v>
      </c>
      <c r="E107" s="207" t="str">
        <f>IFERROR(INDEX(ID!$C:$C,MATCH(Risk7_PlusY67!$D107,ID!$A:$A,0)),"")</f>
        <v>แม่สอด,รพท.</v>
      </c>
      <c r="F107" s="207" t="str">
        <f>IFERROR(INDEX(ID!$G:$G,MATCH(Risk7_PlusY67!$D107,ID!$A:$A,0)),"")</f>
        <v>รพท.</v>
      </c>
      <c r="G107" s="206">
        <f>IFERROR(INDEX(ID!$J:$J,MATCH(Risk7_PlusY67!$D107,ID!$A:$A,0)),"")</f>
        <v>420</v>
      </c>
      <c r="H107" s="208" t="str">
        <f>IFERROR(INDEX(ID!$P:$P,MATCH(Risk7_PlusY67!$D107,ID!$A:$A,0)),"")</f>
        <v>รพท.S B&gt;400</v>
      </c>
      <c r="I107" s="209">
        <f>IFERROR(INDEX(Raw_DATA!E:E,MATCH(Risk7_PlusY67!$D107,Raw_DATA!$A:$A,0)),"")</f>
        <v>3.7</v>
      </c>
      <c r="J107" s="209">
        <f>IFERROR(INDEX(Raw_DATA!F:F,MATCH(Risk7_PlusY67!$D107,Raw_DATA!$A:$A,0)),"")</f>
        <v>3.48</v>
      </c>
      <c r="K107" s="209">
        <f>IFERROR(INDEX(Raw_DATA!G:G,MATCH(Risk7_PlusY67!$D107,Raw_DATA!$A:$A,0)),"")</f>
        <v>2.2599999999999998</v>
      </c>
      <c r="L107" s="209">
        <f>IFERROR(INDEX(Raw_DATA!H:H,MATCH(Risk7_PlusY67!$D107,Raw_DATA!$A:$A,0)),"")</f>
        <v>424761892.99000001</v>
      </c>
      <c r="M107" s="210">
        <f>IFERROR(INDEX(Raw_DATA!I:I,MATCH(Risk7_PlusY67!$D107,Raw_DATA!$A:$A,0)),"")</f>
        <v>-233577587.56999999</v>
      </c>
      <c r="N107" s="206">
        <f t="shared" si="21"/>
        <v>0</v>
      </c>
      <c r="O107" s="206">
        <f t="shared" si="22"/>
        <v>1</v>
      </c>
      <c r="P107" s="206">
        <f t="shared" si="23"/>
        <v>0</v>
      </c>
      <c r="Q107" s="211">
        <f t="shared" si="24"/>
        <v>21.8</v>
      </c>
      <c r="R107" s="206">
        <f t="shared" si="25"/>
        <v>1</v>
      </c>
      <c r="S107" s="212">
        <f>IFERROR(INDEX(Raw_DATA!J:J,MATCH(Risk7_PlusY67!$D107,Raw_DATA!$A:$A,0)),"")</f>
        <v>-69100312.379999995</v>
      </c>
      <c r="T107" s="213">
        <f>IFERROR(INDEX(Raw_DATA!K:K,MATCH(Risk7_PlusY67!$D107,Raw_DATA!$A:$A,0)),"")</f>
        <v>199282348.63</v>
      </c>
      <c r="U107" s="214">
        <f t="shared" si="26"/>
        <v>0</v>
      </c>
      <c r="V107" s="214">
        <f t="shared" si="27"/>
        <v>0</v>
      </c>
      <c r="W107" s="214">
        <f>IF(OR(AND((K107&lt;0.8),(AJ107&gt;180)),AND((K107&lt;0.8),(AJ107&lt;10)),AND((K107&gt;=0.8),(AJ107&lt;10)),AND((K107&gt;=0.8),(AJ107&gt;90))),0,1)</f>
        <v>1</v>
      </c>
      <c r="X107" s="214">
        <f t="shared" si="28"/>
        <v>1</v>
      </c>
      <c r="Y107" s="214">
        <f t="shared" si="29"/>
        <v>1</v>
      </c>
      <c r="Z107" s="214">
        <f t="shared" si="30"/>
        <v>1</v>
      </c>
      <c r="AA107" s="214">
        <f t="shared" si="31"/>
        <v>1</v>
      </c>
      <c r="AB107" s="215" t="str">
        <f t="shared" si="32"/>
        <v>B</v>
      </c>
      <c r="AC107" s="215" t="str">
        <f t="shared" si="33"/>
        <v>1B</v>
      </c>
      <c r="AD107" s="216"/>
      <c r="AE107" s="216"/>
      <c r="AF107" s="434">
        <f>IFERROR(INDEX(Raw_DATA!L:L,MATCH(Risk7_PlusY67!$D107,Raw_DATA!$A:$A,0)),"")</f>
        <v>-6.33</v>
      </c>
      <c r="AG107" s="434">
        <f>IFERROR(INDEX(AVGGroup!$D$5:$D$21,MATCH(Risk7_PlusY67!$H107,AVGGroup!$C$5:$C$21,0)),"")</f>
        <v>3.6</v>
      </c>
      <c r="AH107" s="434">
        <f>IFERROR(INDEX(Raw_DATA!M:M,MATCH(Risk7_PlusY67!$D107,Raw_DATA!$A:$A,0)),"")</f>
        <v>-12.38</v>
      </c>
      <c r="AI107" s="435">
        <f>IFERROR(INDEX(AVGGroup!$F$5:$F$21,MATCH(Risk7_PlusY67!$H107,AVGGroup!$C$5:$C$21,0)),"")</f>
        <v>-2.23</v>
      </c>
      <c r="AJ107" s="401">
        <f>IFERROR(INDEX(Raw_DATA!N:N,MATCH(Risk7_PlusY67!$D107,Raw_DATA!$A:$A,0)),"")</f>
        <v>56</v>
      </c>
      <c r="AK107" s="401">
        <f>IFERROR(INDEX(Raw_DATA!O:O,MATCH(Risk7_PlusY67!$D107,Raw_DATA!$A:$A,0)),"")</f>
        <v>34</v>
      </c>
      <c r="AL107" s="401">
        <f>IFERROR(INDEX(Raw_DATA!P:P,MATCH(Risk7_PlusY67!$D107,Raw_DATA!$A:$A,0)),"")</f>
        <v>34</v>
      </c>
      <c r="AM107" s="401">
        <f>IFERROR(INDEX(Raw_DATA!Q:Q,MATCH(Risk7_PlusY67!$D107,Raw_DATA!$A:$A,0)),"")</f>
        <v>37</v>
      </c>
      <c r="AN107" s="401">
        <f>IFERROR(INDEX(Raw_DATA!R:R,MATCH(Risk7_PlusY67!$D107,Raw_DATA!$A:$A,0)),"")</f>
        <v>29</v>
      </c>
      <c r="AO107" s="407"/>
      <c r="AP107" s="411" t="b">
        <f>AB107=AY107</f>
        <v>1</v>
      </c>
      <c r="AQ107" s="340">
        <f t="shared" si="34"/>
        <v>1</v>
      </c>
      <c r="AR107" s="123">
        <f t="shared" si="35"/>
        <v>0</v>
      </c>
      <c r="AS107" s="123">
        <f t="shared" si="36"/>
        <v>0</v>
      </c>
      <c r="AT107" s="123">
        <f>IF(OR(AND((K107&lt;0.8),(BE107&gt;180)),AND((K107&lt;0.8),(BE107&lt;10)),AND((K107&gt;=0.8),(BE107&lt;10)),AND((K107&gt;=0.8),(BE107&gt;90))),0,1)</f>
        <v>1</v>
      </c>
      <c r="AU107" s="123">
        <f t="shared" si="37"/>
        <v>1</v>
      </c>
      <c r="AV107" s="123">
        <f t="shared" si="38"/>
        <v>1</v>
      </c>
      <c r="AW107" s="123">
        <f t="shared" si="39"/>
        <v>1</v>
      </c>
      <c r="AX107" s="123">
        <f t="shared" si="40"/>
        <v>1</v>
      </c>
      <c r="AY107" s="416" t="str">
        <f t="shared" si="41"/>
        <v>B</v>
      </c>
      <c r="AZ107" s="416" t="str">
        <f>R107&amp;AY107</f>
        <v>1B</v>
      </c>
      <c r="BA107" s="417">
        <f>IFERROR(INDEX(Raw_DATA!L:L,MATCH(Risk7_PlusY67!$D107,Raw_DATA!$A:$A,0)),"")</f>
        <v>-6.33</v>
      </c>
      <c r="BB107" s="417">
        <f>IFERROR(INDEX(AVGGroup!$H$5:$H$21,MATCH(Risk7_PlusY67!$BJ107,AVGGroup!$C$5:$C$21,0)),"")</f>
        <v>3.6</v>
      </c>
      <c r="BC107" s="417">
        <f>IFERROR(INDEX(Raw_DATA!M:M,MATCH(Risk7_PlusY67!$D107,Raw_DATA!$A:$A,0)),"")</f>
        <v>-12.38</v>
      </c>
      <c r="BD107" s="418">
        <f>IFERROR(INDEX(AVGGroup!$J$5:$J$21,MATCH(Risk7_PlusY67!$BJ107,AVGGroup!$C$5:$C$21,0)),"")</f>
        <v>-2.23</v>
      </c>
      <c r="BE107" s="407">
        <f>IFERROR(INDEX(Raw_DATA!N:N,MATCH(Risk7_PlusY67!$D107,Raw_DATA!$A:$A,0)),"")</f>
        <v>56</v>
      </c>
      <c r="BF107" s="407">
        <f>IFERROR(INDEX(Raw_DATA!O:O,MATCH(Risk7_PlusY67!$D107,Raw_DATA!$A:$A,0)),"")</f>
        <v>34</v>
      </c>
      <c r="BG107" s="407">
        <f>IFERROR(INDEX(Raw_DATA!P:P,MATCH(Risk7_PlusY67!$D107,Raw_DATA!$A:$A,0)),"")</f>
        <v>34</v>
      </c>
      <c r="BH107" s="407">
        <f>IFERROR(INDEX(Raw_DATA!Q:Q,MATCH(Risk7_PlusY67!$D107,Raw_DATA!$A:$A,0)),"")</f>
        <v>37</v>
      </c>
      <c r="BI107" s="407">
        <f>IFERROR(INDEX(Raw_DATA!R:R,MATCH(Risk7_PlusY67!$D107,Raw_DATA!$A:$A,0)),"")</f>
        <v>29</v>
      </c>
      <c r="BJ107" s="124" t="str">
        <f>INDEX('Org2567'!$BM:$BM,MATCH(Risk7_PlusY67!D107,'Org2567'!$D:$D,0))</f>
        <v>รพท.S B&gt;400</v>
      </c>
    </row>
    <row r="108" spans="1:62" x14ac:dyDescent="0.7">
      <c r="A108" s="206">
        <f>IF(ISBLANK(D108),"",COUNTA($D$3:D108))</f>
        <v>106</v>
      </c>
      <c r="B108" s="207">
        <f>IFERROR(INDEX(ID!$E:$E,MATCH(Risk7_PlusY67!$D108,ID!$A:$A,0)),"")</f>
        <v>2</v>
      </c>
      <c r="C108" s="207" t="str">
        <f>IFERROR(INDEX(ID!$I:$I,MATCH(Risk7_PlusY67!$D108,ID!$A:$A,0)),"")</f>
        <v>ตาก</v>
      </c>
      <c r="D108" s="295" t="s">
        <v>125</v>
      </c>
      <c r="E108" s="207" t="str">
        <f>IFERROR(INDEX(ID!$C:$C,MATCH(Risk7_PlusY67!$D108,ID!$A:$A,0)),"")</f>
        <v>บ้านตาก,รพช.</v>
      </c>
      <c r="F108" s="207" t="str">
        <f>IFERROR(INDEX(ID!$G:$G,MATCH(Risk7_PlusY67!$D108,ID!$A:$A,0)),"")</f>
        <v>รพช.</v>
      </c>
      <c r="G108" s="206">
        <f>IFERROR(INDEX(ID!$J:$J,MATCH(Risk7_PlusY67!$D108,ID!$A:$A,0)),"")</f>
        <v>65</v>
      </c>
      <c r="H108" s="208" t="str">
        <f>IFERROR(INDEX(ID!$P:$P,MATCH(Risk7_PlusY67!$D108,ID!$A:$A,0)),"")</f>
        <v>รพช.F2 P30,000-60,000</v>
      </c>
      <c r="I108" s="209">
        <f>IFERROR(INDEX(Raw_DATA!E:E,MATCH(Risk7_PlusY67!$D108,Raw_DATA!$A:$A,0)),"")</f>
        <v>2.67</v>
      </c>
      <c r="J108" s="209">
        <f>IFERROR(INDEX(Raw_DATA!F:F,MATCH(Risk7_PlusY67!$D108,Raw_DATA!$A:$A,0)),"")</f>
        <v>2.4</v>
      </c>
      <c r="K108" s="209">
        <f>IFERROR(INDEX(Raw_DATA!G:G,MATCH(Risk7_PlusY67!$D108,Raw_DATA!$A:$A,0)),"")</f>
        <v>1.1200000000000001</v>
      </c>
      <c r="L108" s="209">
        <f>IFERROR(INDEX(Raw_DATA!H:H,MATCH(Risk7_PlusY67!$D108,Raw_DATA!$A:$A,0)),"")</f>
        <v>17432868.199999999</v>
      </c>
      <c r="M108" s="210">
        <f>IFERROR(INDEX(Raw_DATA!I:I,MATCH(Risk7_PlusY67!$D108,Raw_DATA!$A:$A,0)),"")</f>
        <v>-17066481.48</v>
      </c>
      <c r="N108" s="206">
        <f t="shared" si="21"/>
        <v>0</v>
      </c>
      <c r="O108" s="206">
        <f t="shared" si="22"/>
        <v>1</v>
      </c>
      <c r="P108" s="206">
        <f t="shared" si="23"/>
        <v>0</v>
      </c>
      <c r="Q108" s="211">
        <f t="shared" si="24"/>
        <v>12.2</v>
      </c>
      <c r="R108" s="206">
        <f t="shared" si="25"/>
        <v>1</v>
      </c>
      <c r="S108" s="212">
        <f>IFERROR(INDEX(Raw_DATA!J:J,MATCH(Risk7_PlusY67!$D108,Raw_DATA!$A:$A,0)),"")</f>
        <v>-6976928.0300000003</v>
      </c>
      <c r="T108" s="213">
        <f>IFERROR(INDEX(Raw_DATA!K:K,MATCH(Risk7_PlusY67!$D108,Raw_DATA!$A:$A,0)),"")</f>
        <v>508241.35</v>
      </c>
      <c r="U108" s="214">
        <f t="shared" si="26"/>
        <v>0</v>
      </c>
      <c r="V108" s="214">
        <f t="shared" si="27"/>
        <v>0</v>
      </c>
      <c r="W108" s="214">
        <f>IF(OR(AND((K108&lt;0.8),(AJ108&gt;180)),AND((K108&lt;0.8),(AJ108&lt;10)),AND((K108&gt;=0.8),(AJ108&lt;10)),AND((K108&gt;=0.8),(AJ108&gt;90))),0,1)</f>
        <v>1</v>
      </c>
      <c r="X108" s="214">
        <f t="shared" si="28"/>
        <v>1</v>
      </c>
      <c r="Y108" s="214">
        <f t="shared" si="29"/>
        <v>1</v>
      </c>
      <c r="Z108" s="214">
        <f t="shared" si="30"/>
        <v>1</v>
      </c>
      <c r="AA108" s="214">
        <f t="shared" si="31"/>
        <v>1</v>
      </c>
      <c r="AB108" s="215" t="str">
        <f t="shared" si="32"/>
        <v>B</v>
      </c>
      <c r="AC108" s="215" t="str">
        <f t="shared" si="33"/>
        <v>1B</v>
      </c>
      <c r="AD108" s="216"/>
      <c r="AE108" s="216"/>
      <c r="AF108" s="434">
        <f>IFERROR(INDEX(Raw_DATA!L:L,MATCH(Risk7_PlusY67!$D108,Raw_DATA!$A:$A,0)),"")</f>
        <v>-5.22</v>
      </c>
      <c r="AG108" s="434">
        <f>IFERROR(INDEX(AVGGroup!$D$5:$D$21,MATCH(Risk7_PlusY67!$H108,AVGGroup!$C$5:$C$21,0)),"")</f>
        <v>-4.37</v>
      </c>
      <c r="AH108" s="434">
        <f>IFERROR(INDEX(Raw_DATA!M:M,MATCH(Risk7_PlusY67!$D108,Raw_DATA!$A:$A,0)),"")</f>
        <v>-19.25</v>
      </c>
      <c r="AI108" s="435">
        <f>IFERROR(INDEX(AVGGroup!$F$5:$F$21,MATCH(Risk7_PlusY67!$H108,AVGGroup!$C$5:$C$21,0)),"")</f>
        <v>-9.19</v>
      </c>
      <c r="AJ108" s="401">
        <f>IFERROR(INDEX(Raw_DATA!N:N,MATCH(Risk7_PlusY67!$D108,Raw_DATA!$A:$A,0)),"")</f>
        <v>38</v>
      </c>
      <c r="AK108" s="401">
        <f>IFERROR(INDEX(Raw_DATA!O:O,MATCH(Risk7_PlusY67!$D108,Raw_DATA!$A:$A,0)),"")</f>
        <v>18</v>
      </c>
      <c r="AL108" s="401">
        <f>IFERROR(INDEX(Raw_DATA!P:P,MATCH(Risk7_PlusY67!$D108,Raw_DATA!$A:$A,0)),"")</f>
        <v>10</v>
      </c>
      <c r="AM108" s="401">
        <f>IFERROR(INDEX(Raw_DATA!Q:Q,MATCH(Risk7_PlusY67!$D108,Raw_DATA!$A:$A,0)),"")</f>
        <v>43</v>
      </c>
      <c r="AN108" s="401">
        <f>IFERROR(INDEX(Raw_DATA!R:R,MATCH(Risk7_PlusY67!$D108,Raw_DATA!$A:$A,0)),"")</f>
        <v>40</v>
      </c>
      <c r="AO108" s="407"/>
      <c r="AP108" s="411" t="b">
        <f>AB108=AY108</f>
        <v>1</v>
      </c>
      <c r="AQ108" s="340">
        <f t="shared" si="34"/>
        <v>1</v>
      </c>
      <c r="AR108" s="123">
        <f t="shared" si="35"/>
        <v>0</v>
      </c>
      <c r="AS108" s="123">
        <f t="shared" si="36"/>
        <v>0</v>
      </c>
      <c r="AT108" s="123">
        <f>IF(OR(AND((K108&lt;0.8),(BE108&gt;180)),AND((K108&lt;0.8),(BE108&lt;10)),AND((K108&gt;=0.8),(BE108&lt;10)),AND((K108&gt;=0.8),(BE108&gt;90))),0,1)</f>
        <v>1</v>
      </c>
      <c r="AU108" s="123">
        <f t="shared" si="37"/>
        <v>1</v>
      </c>
      <c r="AV108" s="123">
        <f t="shared" si="38"/>
        <v>1</v>
      </c>
      <c r="AW108" s="123">
        <f t="shared" si="39"/>
        <v>1</v>
      </c>
      <c r="AX108" s="123">
        <f t="shared" si="40"/>
        <v>1</v>
      </c>
      <c r="AY108" s="416" t="str">
        <f t="shared" si="41"/>
        <v>B</v>
      </c>
      <c r="AZ108" s="416" t="str">
        <f>R108&amp;AY108</f>
        <v>1B</v>
      </c>
      <c r="BA108" s="417">
        <f>IFERROR(INDEX(Raw_DATA!L:L,MATCH(Risk7_PlusY67!$D108,Raw_DATA!$A:$A,0)),"")</f>
        <v>-5.22</v>
      </c>
      <c r="BB108" s="417">
        <f>IFERROR(INDEX(AVGGroup!$H$5:$H$21,MATCH(Risk7_PlusY67!$BJ108,AVGGroup!$C$5:$C$21,0)),"")</f>
        <v>-3.95</v>
      </c>
      <c r="BC108" s="417">
        <f>IFERROR(INDEX(Raw_DATA!M:M,MATCH(Risk7_PlusY67!$D108,Raw_DATA!$A:$A,0)),"")</f>
        <v>-19.25</v>
      </c>
      <c r="BD108" s="418">
        <f>IFERROR(INDEX(AVGGroup!$J$5:$J$21,MATCH(Risk7_PlusY67!$BJ108,AVGGroup!$C$5:$C$21,0)),"")</f>
        <v>-8.8800000000000008</v>
      </c>
      <c r="BE108" s="407">
        <f>IFERROR(INDEX(Raw_DATA!N:N,MATCH(Risk7_PlusY67!$D108,Raw_DATA!$A:$A,0)),"")</f>
        <v>38</v>
      </c>
      <c r="BF108" s="407">
        <f>IFERROR(INDEX(Raw_DATA!O:O,MATCH(Risk7_PlusY67!$D108,Raw_DATA!$A:$A,0)),"")</f>
        <v>18</v>
      </c>
      <c r="BG108" s="407">
        <f>IFERROR(INDEX(Raw_DATA!P:P,MATCH(Risk7_PlusY67!$D108,Raw_DATA!$A:$A,0)),"")</f>
        <v>10</v>
      </c>
      <c r="BH108" s="407">
        <f>IFERROR(INDEX(Raw_DATA!Q:Q,MATCH(Risk7_PlusY67!$D108,Raw_DATA!$A:$A,0)),"")</f>
        <v>43</v>
      </c>
      <c r="BI108" s="407">
        <f>IFERROR(INDEX(Raw_DATA!R:R,MATCH(Risk7_PlusY67!$D108,Raw_DATA!$A:$A,0)),"")</f>
        <v>40</v>
      </c>
      <c r="BJ108" s="124" t="str">
        <f>INDEX('Org2567'!$BM:$BM,MATCH(Risk7_PlusY67!D108,'Org2567'!$D:$D,0))</f>
        <v>รพช.F2 P30,000-60,000</v>
      </c>
    </row>
    <row r="109" spans="1:62" x14ac:dyDescent="0.7">
      <c r="A109" s="206">
        <f>IF(ISBLANK(D109),"",COUNTA($D$3:D109))</f>
        <v>107</v>
      </c>
      <c r="B109" s="207">
        <f>IFERROR(INDEX(ID!$E:$E,MATCH(Risk7_PlusY67!$D109,ID!$A:$A,0)),"")</f>
        <v>2</v>
      </c>
      <c r="C109" s="207" t="str">
        <f>IFERROR(INDEX(ID!$I:$I,MATCH(Risk7_PlusY67!$D109,ID!$A:$A,0)),"")</f>
        <v>ตาก</v>
      </c>
      <c r="D109" s="295" t="s">
        <v>126</v>
      </c>
      <c r="E109" s="207" t="str">
        <f>IFERROR(INDEX(ID!$C:$C,MATCH(Risk7_PlusY67!$D109,ID!$A:$A,0)),"")</f>
        <v>สามเงา,รพช.</v>
      </c>
      <c r="F109" s="207" t="str">
        <f>IFERROR(INDEX(ID!$G:$G,MATCH(Risk7_PlusY67!$D109,ID!$A:$A,0)),"")</f>
        <v>รพช.</v>
      </c>
      <c r="G109" s="206">
        <f>IFERROR(INDEX(ID!$J:$J,MATCH(Risk7_PlusY67!$D109,ID!$A:$A,0)),"")</f>
        <v>36</v>
      </c>
      <c r="H109" s="208" t="str">
        <f>IFERROR(INDEX(ID!$P:$P,MATCH(Risk7_PlusY67!$D109,ID!$A:$A,0)),"")</f>
        <v>รพช.F2 P&lt;=30,000</v>
      </c>
      <c r="I109" s="209">
        <f>IFERROR(INDEX(Raw_DATA!E:E,MATCH(Risk7_PlusY67!$D109,Raw_DATA!$A:$A,0)),"")</f>
        <v>1.02</v>
      </c>
      <c r="J109" s="209">
        <f>IFERROR(INDEX(Raw_DATA!F:F,MATCH(Risk7_PlusY67!$D109,Raw_DATA!$A:$A,0)),"")</f>
        <v>0.93</v>
      </c>
      <c r="K109" s="209">
        <f>IFERROR(INDEX(Raw_DATA!G:G,MATCH(Risk7_PlusY67!$D109,Raw_DATA!$A:$A,0)),"")</f>
        <v>0.68</v>
      </c>
      <c r="L109" s="209">
        <f>IFERROR(INDEX(Raw_DATA!H:H,MATCH(Risk7_PlusY67!$D109,Raw_DATA!$A:$A,0)),"")</f>
        <v>281512.64</v>
      </c>
      <c r="M109" s="210">
        <f>IFERROR(INDEX(Raw_DATA!I:I,MATCH(Risk7_PlusY67!$D109,Raw_DATA!$A:$A,0)),"")</f>
        <v>-26199977.91</v>
      </c>
      <c r="N109" s="206">
        <f t="shared" si="21"/>
        <v>3</v>
      </c>
      <c r="O109" s="206">
        <f t="shared" si="22"/>
        <v>1</v>
      </c>
      <c r="P109" s="206">
        <f t="shared" si="23"/>
        <v>2</v>
      </c>
      <c r="Q109" s="211">
        <f t="shared" si="24"/>
        <v>0.1</v>
      </c>
      <c r="R109" s="206">
        <f t="shared" si="25"/>
        <v>6</v>
      </c>
      <c r="S109" s="212">
        <f>IFERROR(INDEX(Raw_DATA!J:J,MATCH(Risk7_PlusY67!$D109,Raw_DATA!$A:$A,0)),"")</f>
        <v>-22434352.609999999</v>
      </c>
      <c r="T109" s="213">
        <f>IFERROR(INDEX(Raw_DATA!K:K,MATCH(Risk7_PlusY67!$D109,Raw_DATA!$A:$A,0)),"")</f>
        <v>-5077173.1500000004</v>
      </c>
      <c r="U109" s="214">
        <f t="shared" si="26"/>
        <v>0</v>
      </c>
      <c r="V109" s="214">
        <f t="shared" si="27"/>
        <v>0</v>
      </c>
      <c r="W109" s="214">
        <f>IF(OR(AND((K109&lt;0.8),(AJ109&gt;180)),AND((K109&lt;0.8),(AJ109&lt;10)),AND((K109&gt;=0.8),(AJ109&lt;10)),AND((K109&gt;=0.8),(AJ109&gt;90))),0,1)</f>
        <v>0</v>
      </c>
      <c r="X109" s="214">
        <f t="shared" si="28"/>
        <v>1</v>
      </c>
      <c r="Y109" s="214">
        <f t="shared" si="29"/>
        <v>1</v>
      </c>
      <c r="Z109" s="214">
        <f t="shared" si="30"/>
        <v>0</v>
      </c>
      <c r="AA109" s="214">
        <f t="shared" si="31"/>
        <v>1</v>
      </c>
      <c r="AB109" s="215" t="str">
        <f t="shared" si="32"/>
        <v>C</v>
      </c>
      <c r="AC109" s="215" t="str">
        <f t="shared" si="33"/>
        <v>6C</v>
      </c>
      <c r="AD109" s="216"/>
      <c r="AE109" s="216"/>
      <c r="AF109" s="434">
        <f>IFERROR(INDEX(Raw_DATA!L:L,MATCH(Risk7_PlusY67!$D109,Raw_DATA!$A:$A,0)),"")</f>
        <v>-28.28</v>
      </c>
      <c r="AG109" s="434">
        <f>IFERROR(INDEX(AVGGroup!$D$5:$D$21,MATCH(Risk7_PlusY67!$H109,AVGGroup!$C$5:$C$21,0)),"")</f>
        <v>-3.55</v>
      </c>
      <c r="AH109" s="434">
        <f>IFERROR(INDEX(Raw_DATA!M:M,MATCH(Risk7_PlusY67!$D109,Raw_DATA!$A:$A,0)),"")</f>
        <v>-43.03</v>
      </c>
      <c r="AI109" s="435">
        <f>IFERROR(INDEX(AVGGroup!$F$5:$F$21,MATCH(Risk7_PlusY67!$H109,AVGGroup!$C$5:$C$21,0)),"")</f>
        <v>-10.199999999999999</v>
      </c>
      <c r="AJ109" s="401">
        <f>IFERROR(INDEX(Raw_DATA!N:N,MATCH(Risk7_PlusY67!$D109,Raw_DATA!$A:$A,0)),"")</f>
        <v>193</v>
      </c>
      <c r="AK109" s="401">
        <f>IFERROR(INDEX(Raw_DATA!O:O,MATCH(Risk7_PlusY67!$D109,Raw_DATA!$A:$A,0)),"")</f>
        <v>11</v>
      </c>
      <c r="AL109" s="401">
        <f>IFERROR(INDEX(Raw_DATA!P:P,MATCH(Risk7_PlusY67!$D109,Raw_DATA!$A:$A,0)),"")</f>
        <v>38</v>
      </c>
      <c r="AM109" s="401">
        <f>IFERROR(INDEX(Raw_DATA!Q:Q,MATCH(Risk7_PlusY67!$D109,Raw_DATA!$A:$A,0)),"")</f>
        <v>169</v>
      </c>
      <c r="AN109" s="401">
        <f>IFERROR(INDEX(Raw_DATA!R:R,MATCH(Risk7_PlusY67!$D109,Raw_DATA!$A:$A,0)),"")</f>
        <v>28</v>
      </c>
      <c r="AO109" s="407"/>
      <c r="AP109" s="411" t="b">
        <f>AB109=AY109</f>
        <v>1</v>
      </c>
      <c r="AQ109" s="340">
        <f t="shared" si="34"/>
        <v>1</v>
      </c>
      <c r="AR109" s="123">
        <f t="shared" si="35"/>
        <v>0</v>
      </c>
      <c r="AS109" s="123">
        <f t="shared" si="36"/>
        <v>0</v>
      </c>
      <c r="AT109" s="123">
        <f>IF(OR(AND((K109&lt;0.8),(BE109&gt;180)),AND((K109&lt;0.8),(BE109&lt;10)),AND((K109&gt;=0.8),(BE109&lt;10)),AND((K109&gt;=0.8),(BE109&gt;90))),0,1)</f>
        <v>0</v>
      </c>
      <c r="AU109" s="123">
        <f t="shared" si="37"/>
        <v>1</v>
      </c>
      <c r="AV109" s="123">
        <f t="shared" si="38"/>
        <v>1</v>
      </c>
      <c r="AW109" s="123">
        <f t="shared" si="39"/>
        <v>0</v>
      </c>
      <c r="AX109" s="123">
        <f t="shared" si="40"/>
        <v>1</v>
      </c>
      <c r="AY109" s="416" t="str">
        <f t="shared" si="41"/>
        <v>C</v>
      </c>
      <c r="AZ109" s="416" t="str">
        <f>R109&amp;AY109</f>
        <v>6C</v>
      </c>
      <c r="BA109" s="417">
        <f>IFERROR(INDEX(Raw_DATA!L:L,MATCH(Risk7_PlusY67!$D109,Raw_DATA!$A:$A,0)),"")</f>
        <v>-28.28</v>
      </c>
      <c r="BB109" s="417">
        <f>IFERROR(INDEX(AVGGroup!$H$5:$H$21,MATCH(Risk7_PlusY67!$BJ109,AVGGroup!$C$5:$C$21,0)),"")</f>
        <v>-3.54</v>
      </c>
      <c r="BC109" s="417">
        <f>IFERROR(INDEX(Raw_DATA!M:M,MATCH(Risk7_PlusY67!$D109,Raw_DATA!$A:$A,0)),"")</f>
        <v>-43.03</v>
      </c>
      <c r="BD109" s="418">
        <f>IFERROR(INDEX(AVGGroup!$J$5:$J$21,MATCH(Risk7_PlusY67!$BJ109,AVGGroup!$C$5:$C$21,0)),"")</f>
        <v>-10.199999999999999</v>
      </c>
      <c r="BE109" s="407">
        <f>IFERROR(INDEX(Raw_DATA!N:N,MATCH(Risk7_PlusY67!$D109,Raw_DATA!$A:$A,0)),"")</f>
        <v>193</v>
      </c>
      <c r="BF109" s="407">
        <f>IFERROR(INDEX(Raw_DATA!O:O,MATCH(Risk7_PlusY67!$D109,Raw_DATA!$A:$A,0)),"")</f>
        <v>11</v>
      </c>
      <c r="BG109" s="407">
        <f>IFERROR(INDEX(Raw_DATA!P:P,MATCH(Risk7_PlusY67!$D109,Raw_DATA!$A:$A,0)),"")</f>
        <v>38</v>
      </c>
      <c r="BH109" s="407">
        <f>IFERROR(INDEX(Raw_DATA!Q:Q,MATCH(Risk7_PlusY67!$D109,Raw_DATA!$A:$A,0)),"")</f>
        <v>169</v>
      </c>
      <c r="BI109" s="407">
        <f>IFERROR(INDEX(Raw_DATA!R:R,MATCH(Risk7_PlusY67!$D109,Raw_DATA!$A:$A,0)),"")</f>
        <v>28</v>
      </c>
      <c r="BJ109" s="124" t="str">
        <f>INDEX('Org2567'!$BM:$BM,MATCH(Risk7_PlusY67!D109,'Org2567'!$D:$D,0))</f>
        <v>รพช.F2 P&lt;=30,000</v>
      </c>
    </row>
    <row r="110" spans="1:62" x14ac:dyDescent="0.7">
      <c r="A110" s="206">
        <f>IF(ISBLANK(D110),"",COUNTA($D$3:D110))</f>
        <v>108</v>
      </c>
      <c r="B110" s="207">
        <f>IFERROR(INDEX(ID!$E:$E,MATCH(Risk7_PlusY67!$D110,ID!$A:$A,0)),"")</f>
        <v>2</v>
      </c>
      <c r="C110" s="207" t="str">
        <f>IFERROR(INDEX(ID!$I:$I,MATCH(Risk7_PlusY67!$D110,ID!$A:$A,0)),"")</f>
        <v>ตาก</v>
      </c>
      <c r="D110" s="295" t="s">
        <v>127</v>
      </c>
      <c r="E110" s="207" t="str">
        <f>IFERROR(INDEX(ID!$C:$C,MATCH(Risk7_PlusY67!$D110,ID!$A:$A,0)),"")</f>
        <v>แม่ระมาด,รพช.</v>
      </c>
      <c r="F110" s="207" t="str">
        <f>IFERROR(INDEX(ID!$G:$G,MATCH(Risk7_PlusY67!$D110,ID!$A:$A,0)),"")</f>
        <v>รพช.</v>
      </c>
      <c r="G110" s="206">
        <f>IFERROR(INDEX(ID!$J:$J,MATCH(Risk7_PlusY67!$D110,ID!$A:$A,0)),"")</f>
        <v>120</v>
      </c>
      <c r="H110" s="208" t="str">
        <f>IFERROR(INDEX(ID!$P:$P,MATCH(Risk7_PlusY67!$D110,ID!$A:$A,0)),"")</f>
        <v>รพช.M2 B&gt;100</v>
      </c>
      <c r="I110" s="209">
        <f>IFERROR(INDEX(Raw_DATA!E:E,MATCH(Risk7_PlusY67!$D110,Raw_DATA!$A:$A,0)),"")</f>
        <v>1.17</v>
      </c>
      <c r="J110" s="209">
        <f>IFERROR(INDEX(Raw_DATA!F:F,MATCH(Risk7_PlusY67!$D110,Raw_DATA!$A:$A,0)),"")</f>
        <v>1</v>
      </c>
      <c r="K110" s="209">
        <f>IFERROR(INDEX(Raw_DATA!G:G,MATCH(Risk7_PlusY67!$D110,Raw_DATA!$A:$A,0)),"")</f>
        <v>0.68</v>
      </c>
      <c r="L110" s="209">
        <f>IFERROR(INDEX(Raw_DATA!H:H,MATCH(Risk7_PlusY67!$D110,Raw_DATA!$A:$A,0)),"")</f>
        <v>6354972.6500000004</v>
      </c>
      <c r="M110" s="210">
        <f>IFERROR(INDEX(Raw_DATA!I:I,MATCH(Risk7_PlusY67!$D110,Raw_DATA!$A:$A,0)),"")</f>
        <v>-22030514.960000001</v>
      </c>
      <c r="N110" s="206">
        <f t="shared" si="21"/>
        <v>2</v>
      </c>
      <c r="O110" s="206">
        <f t="shared" si="22"/>
        <v>1</v>
      </c>
      <c r="P110" s="206">
        <f t="shared" si="23"/>
        <v>1</v>
      </c>
      <c r="Q110" s="211">
        <f t="shared" si="24"/>
        <v>3.4</v>
      </c>
      <c r="R110" s="206">
        <f t="shared" si="25"/>
        <v>4</v>
      </c>
      <c r="S110" s="212">
        <f>IFERROR(INDEX(Raw_DATA!J:J,MATCH(Risk7_PlusY67!$D110,Raw_DATA!$A:$A,0)),"")</f>
        <v>-1523723.86</v>
      </c>
      <c r="T110" s="213">
        <f>IFERROR(INDEX(Raw_DATA!K:K,MATCH(Risk7_PlusY67!$D110,Raw_DATA!$A:$A,0)),"")</f>
        <v>-12219294.970000001</v>
      </c>
      <c r="U110" s="214">
        <f t="shared" si="26"/>
        <v>1</v>
      </c>
      <c r="V110" s="214">
        <f t="shared" si="27"/>
        <v>0</v>
      </c>
      <c r="W110" s="214">
        <f>IF(OR(AND((K110&lt;0.8),(AJ110&gt;180)),AND((K110&lt;0.8),(AJ110&lt;10)),AND((K110&gt;=0.8),(AJ110&lt;10)),AND((K110&gt;=0.8),(AJ110&gt;90))),0,1)</f>
        <v>1</v>
      </c>
      <c r="X110" s="214">
        <f t="shared" si="28"/>
        <v>1</v>
      </c>
      <c r="Y110" s="214">
        <f t="shared" si="29"/>
        <v>1</v>
      </c>
      <c r="Z110" s="214">
        <f t="shared" si="30"/>
        <v>1</v>
      </c>
      <c r="AA110" s="214">
        <f t="shared" si="31"/>
        <v>1</v>
      </c>
      <c r="AB110" s="215" t="str">
        <f t="shared" si="32"/>
        <v>A-</v>
      </c>
      <c r="AC110" s="215" t="str">
        <f t="shared" si="33"/>
        <v>4A-</v>
      </c>
      <c r="AD110" s="216"/>
      <c r="AE110" s="216"/>
      <c r="AF110" s="434">
        <f>IFERROR(INDEX(Raw_DATA!L:L,MATCH(Risk7_PlusY67!$D110,Raw_DATA!$A:$A,0)),"")</f>
        <v>-0.6</v>
      </c>
      <c r="AG110" s="434">
        <f>IFERROR(INDEX(AVGGroup!$D$5:$D$21,MATCH(Risk7_PlusY67!$H110,AVGGroup!$C$5:$C$21,0)),"")</f>
        <v>-2.2400000000000002</v>
      </c>
      <c r="AH110" s="434">
        <f>IFERROR(INDEX(Raw_DATA!M:M,MATCH(Risk7_PlusY67!$D110,Raw_DATA!$A:$A,0)),"")</f>
        <v>-8.3000000000000007</v>
      </c>
      <c r="AI110" s="435">
        <f>IFERROR(INDEX(AVGGroup!$F$5:$F$21,MATCH(Risk7_PlusY67!$H110,AVGGroup!$C$5:$C$21,0)),"")</f>
        <v>-7.61</v>
      </c>
      <c r="AJ110" s="401">
        <f>IFERROR(INDEX(Raw_DATA!N:N,MATCH(Risk7_PlusY67!$D110,Raw_DATA!$A:$A,0)),"")</f>
        <v>154</v>
      </c>
      <c r="AK110" s="401">
        <f>IFERROR(INDEX(Raw_DATA!O:O,MATCH(Risk7_PlusY67!$D110,Raw_DATA!$A:$A,0)),"")</f>
        <v>10</v>
      </c>
      <c r="AL110" s="401">
        <f>IFERROR(INDEX(Raw_DATA!P:P,MATCH(Risk7_PlusY67!$D110,Raw_DATA!$A:$A,0)),"")</f>
        <v>28</v>
      </c>
      <c r="AM110" s="401">
        <f>IFERROR(INDEX(Raw_DATA!Q:Q,MATCH(Risk7_PlusY67!$D110,Raw_DATA!$A:$A,0)),"")</f>
        <v>28</v>
      </c>
      <c r="AN110" s="401">
        <f>IFERROR(INDEX(Raw_DATA!R:R,MATCH(Risk7_PlusY67!$D110,Raw_DATA!$A:$A,0)),"")</f>
        <v>57</v>
      </c>
      <c r="AO110" s="407"/>
      <c r="AP110" s="411" t="b">
        <f>AB110=AY110</f>
        <v>1</v>
      </c>
      <c r="AQ110" s="340">
        <f t="shared" si="34"/>
        <v>1</v>
      </c>
      <c r="AR110" s="123">
        <f t="shared" si="35"/>
        <v>1</v>
      </c>
      <c r="AS110" s="123">
        <f t="shared" si="36"/>
        <v>0</v>
      </c>
      <c r="AT110" s="123">
        <f>IF(OR(AND((K110&lt;0.8),(BE110&gt;180)),AND((K110&lt;0.8),(BE110&lt;10)),AND((K110&gt;=0.8),(BE110&lt;10)),AND((K110&gt;=0.8),(BE110&gt;90))),0,1)</f>
        <v>1</v>
      </c>
      <c r="AU110" s="123">
        <f t="shared" si="37"/>
        <v>1</v>
      </c>
      <c r="AV110" s="123">
        <f t="shared" si="38"/>
        <v>1</v>
      </c>
      <c r="AW110" s="123">
        <f t="shared" si="39"/>
        <v>1</v>
      </c>
      <c r="AX110" s="123">
        <f t="shared" si="40"/>
        <v>1</v>
      </c>
      <c r="AY110" s="416" t="str">
        <f t="shared" si="41"/>
        <v>A-</v>
      </c>
      <c r="AZ110" s="416" t="str">
        <f>R110&amp;AY110</f>
        <v>4A-</v>
      </c>
      <c r="BA110" s="417">
        <f>IFERROR(INDEX(Raw_DATA!L:L,MATCH(Risk7_PlusY67!$D110,Raw_DATA!$A:$A,0)),"")</f>
        <v>-0.6</v>
      </c>
      <c r="BB110" s="417">
        <f>IFERROR(INDEX(AVGGroup!$H$5:$H$21,MATCH(Risk7_PlusY67!$BJ110,AVGGroup!$C$5:$C$21,0)),"")</f>
        <v>-2.25</v>
      </c>
      <c r="BC110" s="417">
        <f>IFERROR(INDEX(Raw_DATA!M:M,MATCH(Risk7_PlusY67!$D110,Raw_DATA!$A:$A,0)),"")</f>
        <v>-8.3000000000000007</v>
      </c>
      <c r="BD110" s="418">
        <f>IFERROR(INDEX(AVGGroup!$J$5:$J$21,MATCH(Risk7_PlusY67!$BJ110,AVGGroup!$C$5:$C$21,0)),"")</f>
        <v>-7.61</v>
      </c>
      <c r="BE110" s="407">
        <f>IFERROR(INDEX(Raw_DATA!N:N,MATCH(Risk7_PlusY67!$D110,Raw_DATA!$A:$A,0)),"")</f>
        <v>154</v>
      </c>
      <c r="BF110" s="407">
        <f>IFERROR(INDEX(Raw_DATA!O:O,MATCH(Risk7_PlusY67!$D110,Raw_DATA!$A:$A,0)),"")</f>
        <v>10</v>
      </c>
      <c r="BG110" s="407">
        <f>IFERROR(INDEX(Raw_DATA!P:P,MATCH(Risk7_PlusY67!$D110,Raw_DATA!$A:$A,0)),"")</f>
        <v>28</v>
      </c>
      <c r="BH110" s="407">
        <f>IFERROR(INDEX(Raw_DATA!Q:Q,MATCH(Risk7_PlusY67!$D110,Raw_DATA!$A:$A,0)),"")</f>
        <v>28</v>
      </c>
      <c r="BI110" s="407">
        <f>IFERROR(INDEX(Raw_DATA!R:R,MATCH(Risk7_PlusY67!$D110,Raw_DATA!$A:$A,0)),"")</f>
        <v>57</v>
      </c>
      <c r="BJ110" s="124" t="str">
        <f>INDEX('Org2567'!$BM:$BM,MATCH(Risk7_PlusY67!D110,'Org2567'!$D:$D,0))</f>
        <v>รพช.M2 B&gt;100</v>
      </c>
    </row>
    <row r="111" spans="1:62" x14ac:dyDescent="0.7">
      <c r="A111" s="206">
        <f>IF(ISBLANK(D111),"",COUNTA($D$3:D111))</f>
        <v>109</v>
      </c>
      <c r="B111" s="207">
        <f>IFERROR(INDEX(ID!$E:$E,MATCH(Risk7_PlusY67!$D111,ID!$A:$A,0)),"")</f>
        <v>2</v>
      </c>
      <c r="C111" s="207" t="str">
        <f>IFERROR(INDEX(ID!$I:$I,MATCH(Risk7_PlusY67!$D111,ID!$A:$A,0)),"")</f>
        <v>ตาก</v>
      </c>
      <c r="D111" s="295" t="s">
        <v>128</v>
      </c>
      <c r="E111" s="207" t="str">
        <f>IFERROR(INDEX(ID!$C:$C,MATCH(Risk7_PlusY67!$D111,ID!$A:$A,0)),"")</f>
        <v>ท่าสองยาง,รพช.</v>
      </c>
      <c r="F111" s="207" t="str">
        <f>IFERROR(INDEX(ID!$G:$G,MATCH(Risk7_PlusY67!$D111,ID!$A:$A,0)),"")</f>
        <v>รพช.</v>
      </c>
      <c r="G111" s="206">
        <f>IFERROR(INDEX(ID!$J:$J,MATCH(Risk7_PlusY67!$D111,ID!$A:$A,0)),"")</f>
        <v>100</v>
      </c>
      <c r="H111" s="208" t="str">
        <f>IFERROR(INDEX(ID!$P:$P,MATCH(Risk7_PlusY67!$D111,ID!$A:$A,0)),"")</f>
        <v>รพช.M2 B&lt;=100</v>
      </c>
      <c r="I111" s="209">
        <f>IFERROR(INDEX(Raw_DATA!E:E,MATCH(Risk7_PlusY67!$D111,Raw_DATA!$A:$A,0)),"")</f>
        <v>1.35</v>
      </c>
      <c r="J111" s="209">
        <f>IFERROR(INDEX(Raw_DATA!F:F,MATCH(Risk7_PlusY67!$D111,Raw_DATA!$A:$A,0)),"")</f>
        <v>1.25</v>
      </c>
      <c r="K111" s="209">
        <f>IFERROR(INDEX(Raw_DATA!G:G,MATCH(Risk7_PlusY67!$D111,Raw_DATA!$A:$A,0)),"")</f>
        <v>0.84</v>
      </c>
      <c r="L111" s="209">
        <f>IFERROR(INDEX(Raw_DATA!H:H,MATCH(Risk7_PlusY67!$D111,Raw_DATA!$A:$A,0)),"")</f>
        <v>19282182.399999999</v>
      </c>
      <c r="M111" s="210">
        <f>IFERROR(INDEX(Raw_DATA!I:I,MATCH(Risk7_PlusY67!$D111,Raw_DATA!$A:$A,0)),"")</f>
        <v>67576924.069999993</v>
      </c>
      <c r="N111" s="206">
        <f t="shared" si="21"/>
        <v>1</v>
      </c>
      <c r="O111" s="206">
        <f t="shared" si="22"/>
        <v>0</v>
      </c>
      <c r="P111" s="206">
        <f t="shared" si="23"/>
        <v>0</v>
      </c>
      <c r="Q111" s="211" t="str">
        <f t="shared" si="24"/>
        <v/>
      </c>
      <c r="R111" s="206">
        <f t="shared" si="25"/>
        <v>1</v>
      </c>
      <c r="S111" s="212">
        <f>IFERROR(INDEX(Raw_DATA!J:J,MATCH(Risk7_PlusY67!$D111,Raw_DATA!$A:$A,0)),"")</f>
        <v>93970058.939999998</v>
      </c>
      <c r="T111" s="213">
        <f>IFERROR(INDEX(Raw_DATA!K:K,MATCH(Risk7_PlusY67!$D111,Raw_DATA!$A:$A,0)),"")</f>
        <v>-11683324.890000001</v>
      </c>
      <c r="U111" s="214">
        <f t="shared" si="26"/>
        <v>1</v>
      </c>
      <c r="V111" s="214">
        <f t="shared" si="27"/>
        <v>1</v>
      </c>
      <c r="W111" s="214">
        <f>IF(OR(AND((K111&lt;0.8),(AJ111&gt;180)),AND((K111&lt;0.8),(AJ111&lt;10)),AND((K111&gt;=0.8),(AJ111&lt;10)),AND((K111&gt;=0.8),(AJ111&gt;90))),0,1)</f>
        <v>0</v>
      </c>
      <c r="X111" s="214">
        <f t="shared" si="28"/>
        <v>1</v>
      </c>
      <c r="Y111" s="214">
        <f t="shared" si="29"/>
        <v>1</v>
      </c>
      <c r="Z111" s="214">
        <f t="shared" si="30"/>
        <v>1</v>
      </c>
      <c r="AA111" s="214">
        <f t="shared" si="31"/>
        <v>1</v>
      </c>
      <c r="AB111" s="215" t="str">
        <f t="shared" si="32"/>
        <v>A-</v>
      </c>
      <c r="AC111" s="215" t="str">
        <f t="shared" si="33"/>
        <v>1A-</v>
      </c>
      <c r="AD111" s="216"/>
      <c r="AE111" s="216"/>
      <c r="AF111" s="434">
        <f>IFERROR(INDEX(Raw_DATA!L:L,MATCH(Risk7_PlusY67!$D111,Raw_DATA!$A:$A,0)),"")</f>
        <v>40.75</v>
      </c>
      <c r="AG111" s="434">
        <f>IFERROR(INDEX(AVGGroup!$D$5:$D$21,MATCH(Risk7_PlusY67!$H111,AVGGroup!$C$5:$C$21,0)),"")</f>
        <v>-4.4400000000000004</v>
      </c>
      <c r="AH111" s="434">
        <f>IFERROR(INDEX(Raw_DATA!M:M,MATCH(Risk7_PlusY67!$D111,Raw_DATA!$A:$A,0)),"")</f>
        <v>18.2</v>
      </c>
      <c r="AI111" s="435">
        <f>IFERROR(INDEX(AVGGroup!$F$5:$F$21,MATCH(Risk7_PlusY67!$H111,AVGGroup!$C$5:$C$21,0)),"")</f>
        <v>-7.31</v>
      </c>
      <c r="AJ111" s="401">
        <f>IFERROR(INDEX(Raw_DATA!N:N,MATCH(Risk7_PlusY67!$D111,Raw_DATA!$A:$A,0)),"")</f>
        <v>127</v>
      </c>
      <c r="AK111" s="401">
        <f>IFERROR(INDEX(Raw_DATA!O:O,MATCH(Risk7_PlusY67!$D111,Raw_DATA!$A:$A,0)),"")</f>
        <v>31</v>
      </c>
      <c r="AL111" s="401">
        <f>IFERROR(INDEX(Raw_DATA!P:P,MATCH(Risk7_PlusY67!$D111,Raw_DATA!$A:$A,0)),"")</f>
        <v>53</v>
      </c>
      <c r="AM111" s="401">
        <f>IFERROR(INDEX(Raw_DATA!Q:Q,MATCH(Risk7_PlusY67!$D111,Raw_DATA!$A:$A,0)),"")</f>
        <v>48</v>
      </c>
      <c r="AN111" s="401">
        <f>IFERROR(INDEX(Raw_DATA!R:R,MATCH(Risk7_PlusY67!$D111,Raw_DATA!$A:$A,0)),"")</f>
        <v>31</v>
      </c>
      <c r="AO111" s="407"/>
      <c r="AP111" s="411" t="b">
        <f>AB111=AY111</f>
        <v>1</v>
      </c>
      <c r="AQ111" s="340">
        <f t="shared" si="34"/>
        <v>0</v>
      </c>
      <c r="AR111" s="123">
        <f t="shared" si="35"/>
        <v>1</v>
      </c>
      <c r="AS111" s="123">
        <f t="shared" si="36"/>
        <v>1</v>
      </c>
      <c r="AT111" s="123">
        <f>IF(OR(AND((K111&lt;0.8),(BE111&gt;180)),AND((K111&lt;0.8),(BE111&lt;10)),AND((K111&gt;=0.8),(BE111&lt;10)),AND((K111&gt;=0.8),(BE111&gt;90))),0,1)</f>
        <v>0</v>
      </c>
      <c r="AU111" s="123">
        <f t="shared" si="37"/>
        <v>1</v>
      </c>
      <c r="AV111" s="123">
        <f t="shared" si="38"/>
        <v>1</v>
      </c>
      <c r="AW111" s="123">
        <f t="shared" si="39"/>
        <v>1</v>
      </c>
      <c r="AX111" s="123">
        <f t="shared" si="40"/>
        <v>1</v>
      </c>
      <c r="AY111" s="416" t="str">
        <f t="shared" si="41"/>
        <v>A-</v>
      </c>
      <c r="AZ111" s="416" t="str">
        <f>R111&amp;AY111</f>
        <v>1A-</v>
      </c>
      <c r="BA111" s="417">
        <f>IFERROR(INDEX(Raw_DATA!L:L,MATCH(Risk7_PlusY67!$D111,Raw_DATA!$A:$A,0)),"")</f>
        <v>40.75</v>
      </c>
      <c r="BB111" s="417">
        <f>IFERROR(INDEX(AVGGroup!$H$5:$H$21,MATCH(Risk7_PlusY67!$BJ111,AVGGroup!$C$5:$C$21,0)),"")</f>
        <v>-4.4400000000000004</v>
      </c>
      <c r="BC111" s="417">
        <f>IFERROR(INDEX(Raw_DATA!M:M,MATCH(Risk7_PlusY67!$D111,Raw_DATA!$A:$A,0)),"")</f>
        <v>18.2</v>
      </c>
      <c r="BD111" s="418">
        <f>IFERROR(INDEX(AVGGroup!$J$5:$J$21,MATCH(Risk7_PlusY67!$BJ111,AVGGroup!$C$5:$C$21,0)),"")</f>
        <v>-7.31</v>
      </c>
      <c r="BE111" s="407">
        <f>IFERROR(INDEX(Raw_DATA!N:N,MATCH(Risk7_PlusY67!$D111,Raw_DATA!$A:$A,0)),"")</f>
        <v>127</v>
      </c>
      <c r="BF111" s="407">
        <f>IFERROR(INDEX(Raw_DATA!O:O,MATCH(Risk7_PlusY67!$D111,Raw_DATA!$A:$A,0)),"")</f>
        <v>31</v>
      </c>
      <c r="BG111" s="407">
        <f>IFERROR(INDEX(Raw_DATA!P:P,MATCH(Risk7_PlusY67!$D111,Raw_DATA!$A:$A,0)),"")</f>
        <v>53</v>
      </c>
      <c r="BH111" s="407">
        <f>IFERROR(INDEX(Raw_DATA!Q:Q,MATCH(Risk7_PlusY67!$D111,Raw_DATA!$A:$A,0)),"")</f>
        <v>48</v>
      </c>
      <c r="BI111" s="407">
        <f>IFERROR(INDEX(Raw_DATA!R:R,MATCH(Risk7_PlusY67!$D111,Raw_DATA!$A:$A,0)),"")</f>
        <v>31</v>
      </c>
      <c r="BJ111" s="124" t="str">
        <f>INDEX('Org2567'!$BM:$BM,MATCH(Risk7_PlusY67!D111,'Org2567'!$D:$D,0))</f>
        <v>รพช.M2 B&lt;=100</v>
      </c>
    </row>
    <row r="112" spans="1:62" x14ac:dyDescent="0.7">
      <c r="A112" s="206">
        <f>IF(ISBLANK(D112),"",COUNTA($D$3:D112))</f>
        <v>110</v>
      </c>
      <c r="B112" s="207">
        <f>IFERROR(INDEX(ID!$E:$E,MATCH(Risk7_PlusY67!$D112,ID!$A:$A,0)),"")</f>
        <v>2</v>
      </c>
      <c r="C112" s="207" t="str">
        <f>IFERROR(INDEX(ID!$I:$I,MATCH(Risk7_PlusY67!$D112,ID!$A:$A,0)),"")</f>
        <v>ตาก</v>
      </c>
      <c r="D112" s="295" t="s">
        <v>129</v>
      </c>
      <c r="E112" s="207" t="str">
        <f>IFERROR(INDEX(ID!$C:$C,MATCH(Risk7_PlusY67!$D112,ID!$A:$A,0)),"")</f>
        <v>พบพระ,รพช.</v>
      </c>
      <c r="F112" s="207" t="str">
        <f>IFERROR(INDEX(ID!$G:$G,MATCH(Risk7_PlusY67!$D112,ID!$A:$A,0)),"")</f>
        <v>รพช.</v>
      </c>
      <c r="G112" s="206">
        <f>IFERROR(INDEX(ID!$J:$J,MATCH(Risk7_PlusY67!$D112,ID!$A:$A,0)),"")</f>
        <v>136</v>
      </c>
      <c r="H112" s="208" t="str">
        <f>IFERROR(INDEX(ID!$P:$P,MATCH(Risk7_PlusY67!$D112,ID!$A:$A,0)),"")</f>
        <v>รพช.M2 B&gt;100</v>
      </c>
      <c r="I112" s="209">
        <f>IFERROR(INDEX(Raw_DATA!E:E,MATCH(Risk7_PlusY67!$D112,Raw_DATA!$A:$A,0)),"")</f>
        <v>2.31</v>
      </c>
      <c r="J112" s="209">
        <f>IFERROR(INDEX(Raw_DATA!F:F,MATCH(Risk7_PlusY67!$D112,Raw_DATA!$A:$A,0)),"")</f>
        <v>2.12</v>
      </c>
      <c r="K112" s="209">
        <f>IFERROR(INDEX(Raw_DATA!G:G,MATCH(Risk7_PlusY67!$D112,Raw_DATA!$A:$A,0)),"")</f>
        <v>0.98</v>
      </c>
      <c r="L112" s="209">
        <f>IFERROR(INDEX(Raw_DATA!H:H,MATCH(Risk7_PlusY67!$D112,Raw_DATA!$A:$A,0)),"")</f>
        <v>48468311.060000002</v>
      </c>
      <c r="M112" s="210">
        <f>IFERROR(INDEX(Raw_DATA!I:I,MATCH(Risk7_PlusY67!$D112,Raw_DATA!$A:$A,0)),"")</f>
        <v>-59693132.840000004</v>
      </c>
      <c r="N112" s="206">
        <f t="shared" si="21"/>
        <v>0</v>
      </c>
      <c r="O112" s="206">
        <f t="shared" si="22"/>
        <v>1</v>
      </c>
      <c r="P112" s="206">
        <f t="shared" si="23"/>
        <v>0</v>
      </c>
      <c r="Q112" s="211">
        <f t="shared" si="24"/>
        <v>9.6999999999999993</v>
      </c>
      <c r="R112" s="206">
        <f t="shared" si="25"/>
        <v>1</v>
      </c>
      <c r="S112" s="212">
        <f>IFERROR(INDEX(Raw_DATA!J:J,MATCH(Risk7_PlusY67!$D112,Raw_DATA!$A:$A,0)),"")</f>
        <v>-49034591.460000001</v>
      </c>
      <c r="T112" s="213">
        <f>IFERROR(INDEX(Raw_DATA!K:K,MATCH(Risk7_PlusY67!$D112,Raw_DATA!$A:$A,0)),"")</f>
        <v>-843083.57</v>
      </c>
      <c r="U112" s="214">
        <f t="shared" si="26"/>
        <v>0</v>
      </c>
      <c r="V112" s="214">
        <f t="shared" si="27"/>
        <v>0</v>
      </c>
      <c r="W112" s="214">
        <f>IF(OR(AND((K112&lt;0.8),(AJ112&gt;180)),AND((K112&lt;0.8),(AJ112&lt;10)),AND((K112&gt;=0.8),(AJ112&lt;10)),AND((K112&gt;=0.8),(AJ112&gt;90))),0,1)</f>
        <v>0</v>
      </c>
      <c r="X112" s="214">
        <f t="shared" si="28"/>
        <v>1</v>
      </c>
      <c r="Y112" s="214">
        <f t="shared" si="29"/>
        <v>1</v>
      </c>
      <c r="Z112" s="214">
        <f t="shared" si="30"/>
        <v>1</v>
      </c>
      <c r="AA112" s="214">
        <f t="shared" si="31"/>
        <v>1</v>
      </c>
      <c r="AB112" s="215" t="str">
        <f t="shared" si="32"/>
        <v>B-</v>
      </c>
      <c r="AC112" s="215" t="str">
        <f t="shared" si="33"/>
        <v>1B-</v>
      </c>
      <c r="AD112" s="216"/>
      <c r="AE112" s="216"/>
      <c r="AF112" s="434">
        <f>IFERROR(INDEX(Raw_DATA!L:L,MATCH(Risk7_PlusY67!$D112,Raw_DATA!$A:$A,0)),"")</f>
        <v>-24.25</v>
      </c>
      <c r="AG112" s="434">
        <f>IFERROR(INDEX(AVGGroup!$D$5:$D$21,MATCH(Risk7_PlusY67!$H112,AVGGroup!$C$5:$C$21,0)),"")</f>
        <v>-2.2400000000000002</v>
      </c>
      <c r="AH112" s="434">
        <f>IFERROR(INDEX(Raw_DATA!M:M,MATCH(Risk7_PlusY67!$D112,Raw_DATA!$A:$A,0)),"")</f>
        <v>-24.29</v>
      </c>
      <c r="AI112" s="435">
        <f>IFERROR(INDEX(AVGGroup!$F$5:$F$21,MATCH(Risk7_PlusY67!$H112,AVGGroup!$C$5:$C$21,0)),"")</f>
        <v>-7.61</v>
      </c>
      <c r="AJ112" s="401">
        <f>IFERROR(INDEX(Raw_DATA!N:N,MATCH(Risk7_PlusY67!$D112,Raw_DATA!$A:$A,0)),"")</f>
        <v>98</v>
      </c>
      <c r="AK112" s="401">
        <f>IFERROR(INDEX(Raw_DATA!O:O,MATCH(Risk7_PlusY67!$D112,Raw_DATA!$A:$A,0)),"")</f>
        <v>28</v>
      </c>
      <c r="AL112" s="401">
        <f>IFERROR(INDEX(Raw_DATA!P:P,MATCH(Risk7_PlusY67!$D112,Raw_DATA!$A:$A,0)),"")</f>
        <v>50</v>
      </c>
      <c r="AM112" s="401">
        <f>IFERROR(INDEX(Raw_DATA!Q:Q,MATCH(Risk7_PlusY67!$D112,Raw_DATA!$A:$A,0)),"")</f>
        <v>36</v>
      </c>
      <c r="AN112" s="401">
        <f>IFERROR(INDEX(Raw_DATA!R:R,MATCH(Risk7_PlusY67!$D112,Raw_DATA!$A:$A,0)),"")</f>
        <v>46</v>
      </c>
      <c r="AO112" s="407"/>
      <c r="AP112" s="411" t="b">
        <f>AB112=AY112</f>
        <v>1</v>
      </c>
      <c r="AQ112" s="340">
        <f t="shared" si="34"/>
        <v>1</v>
      </c>
      <c r="AR112" s="123">
        <f t="shared" si="35"/>
        <v>0</v>
      </c>
      <c r="AS112" s="123">
        <f t="shared" si="36"/>
        <v>0</v>
      </c>
      <c r="AT112" s="123">
        <f>IF(OR(AND((K112&lt;0.8),(BE112&gt;180)),AND((K112&lt;0.8),(BE112&lt;10)),AND((K112&gt;=0.8),(BE112&lt;10)),AND((K112&gt;=0.8),(BE112&gt;90))),0,1)</f>
        <v>0</v>
      </c>
      <c r="AU112" s="123">
        <f t="shared" si="37"/>
        <v>1</v>
      </c>
      <c r="AV112" s="123">
        <f t="shared" si="38"/>
        <v>1</v>
      </c>
      <c r="AW112" s="123">
        <f t="shared" si="39"/>
        <v>1</v>
      </c>
      <c r="AX112" s="123">
        <f t="shared" si="40"/>
        <v>1</v>
      </c>
      <c r="AY112" s="416" t="str">
        <f t="shared" si="41"/>
        <v>B-</v>
      </c>
      <c r="AZ112" s="416" t="str">
        <f>R112&amp;AY112</f>
        <v>1B-</v>
      </c>
      <c r="BA112" s="417">
        <f>IFERROR(INDEX(Raw_DATA!L:L,MATCH(Risk7_PlusY67!$D112,Raw_DATA!$A:$A,0)),"")</f>
        <v>-24.25</v>
      </c>
      <c r="BB112" s="417">
        <f>IFERROR(INDEX(AVGGroup!$H$5:$H$21,MATCH(Risk7_PlusY67!$BJ112,AVGGroup!$C$5:$C$21,0)),"")</f>
        <v>-2.25</v>
      </c>
      <c r="BC112" s="417">
        <f>IFERROR(INDEX(Raw_DATA!M:M,MATCH(Risk7_PlusY67!$D112,Raw_DATA!$A:$A,0)),"")</f>
        <v>-24.29</v>
      </c>
      <c r="BD112" s="418">
        <f>IFERROR(INDEX(AVGGroup!$J$5:$J$21,MATCH(Risk7_PlusY67!$BJ112,AVGGroup!$C$5:$C$21,0)),"")</f>
        <v>-7.61</v>
      </c>
      <c r="BE112" s="407">
        <f>IFERROR(INDEX(Raw_DATA!N:N,MATCH(Risk7_PlusY67!$D112,Raw_DATA!$A:$A,0)),"")</f>
        <v>98</v>
      </c>
      <c r="BF112" s="407">
        <f>IFERROR(INDEX(Raw_DATA!O:O,MATCH(Risk7_PlusY67!$D112,Raw_DATA!$A:$A,0)),"")</f>
        <v>28</v>
      </c>
      <c r="BG112" s="407">
        <f>IFERROR(INDEX(Raw_DATA!P:P,MATCH(Risk7_PlusY67!$D112,Raw_DATA!$A:$A,0)),"")</f>
        <v>50</v>
      </c>
      <c r="BH112" s="407">
        <f>IFERROR(INDEX(Raw_DATA!Q:Q,MATCH(Risk7_PlusY67!$D112,Raw_DATA!$A:$A,0)),"")</f>
        <v>36</v>
      </c>
      <c r="BI112" s="407">
        <f>IFERROR(INDEX(Raw_DATA!R:R,MATCH(Risk7_PlusY67!$D112,Raw_DATA!$A:$A,0)),"")</f>
        <v>46</v>
      </c>
      <c r="BJ112" s="124" t="str">
        <f>INDEX('Org2567'!$BM:$BM,MATCH(Risk7_PlusY67!D112,'Org2567'!$D:$D,0))</f>
        <v>รพช.M2 B&gt;100</v>
      </c>
    </row>
    <row r="113" spans="1:62" x14ac:dyDescent="0.7">
      <c r="A113" s="206">
        <f>IF(ISBLANK(D113),"",COUNTA($D$3:D113))</f>
        <v>111</v>
      </c>
      <c r="B113" s="207">
        <f>IFERROR(INDEX(ID!$E:$E,MATCH(Risk7_PlusY67!$D113,ID!$A:$A,0)),"")</f>
        <v>2</v>
      </c>
      <c r="C113" s="207" t="str">
        <f>IFERROR(INDEX(ID!$I:$I,MATCH(Risk7_PlusY67!$D113,ID!$A:$A,0)),"")</f>
        <v>ตาก</v>
      </c>
      <c r="D113" s="295" t="s">
        <v>130</v>
      </c>
      <c r="E113" s="207" t="str">
        <f>IFERROR(INDEX(ID!$C:$C,MATCH(Risk7_PlusY67!$D113,ID!$A:$A,0)),"")</f>
        <v>อุ้มผาง,รพช.</v>
      </c>
      <c r="F113" s="207" t="str">
        <f>IFERROR(INDEX(ID!$G:$G,MATCH(Risk7_PlusY67!$D113,ID!$A:$A,0)),"")</f>
        <v>รพช.</v>
      </c>
      <c r="G113" s="206">
        <f>IFERROR(INDEX(ID!$J:$J,MATCH(Risk7_PlusY67!$D113,ID!$A:$A,0)),"")</f>
        <v>75</v>
      </c>
      <c r="H113" s="208" t="str">
        <f>IFERROR(INDEX(ID!$P:$P,MATCH(Risk7_PlusY67!$D113,ID!$A:$A,0)),"")</f>
        <v>รพช.M2 B&lt;=100</v>
      </c>
      <c r="I113" s="209">
        <f>IFERROR(INDEX(Raw_DATA!E:E,MATCH(Risk7_PlusY67!$D113,Raw_DATA!$A:$A,0)),"")</f>
        <v>1.2</v>
      </c>
      <c r="J113" s="209">
        <f>IFERROR(INDEX(Raw_DATA!F:F,MATCH(Risk7_PlusY67!$D113,Raw_DATA!$A:$A,0)),"")</f>
        <v>0.89</v>
      </c>
      <c r="K113" s="209">
        <f>IFERROR(INDEX(Raw_DATA!G:G,MATCH(Risk7_PlusY67!$D113,Raw_DATA!$A:$A,0)),"")</f>
        <v>0.34</v>
      </c>
      <c r="L113" s="209">
        <f>IFERROR(INDEX(Raw_DATA!H:H,MATCH(Risk7_PlusY67!$D113,Raw_DATA!$A:$A,0)),"")</f>
        <v>7877763.1299999999</v>
      </c>
      <c r="M113" s="210">
        <f>IFERROR(INDEX(Raw_DATA!I:I,MATCH(Risk7_PlusY67!$D113,Raw_DATA!$A:$A,0)),"")</f>
        <v>23350236.550000001</v>
      </c>
      <c r="N113" s="206">
        <f t="shared" si="21"/>
        <v>3</v>
      </c>
      <c r="O113" s="206">
        <f t="shared" si="22"/>
        <v>0</v>
      </c>
      <c r="P113" s="206">
        <f t="shared" si="23"/>
        <v>0</v>
      </c>
      <c r="Q113" s="211" t="str">
        <f t="shared" si="24"/>
        <v/>
      </c>
      <c r="R113" s="206">
        <f t="shared" si="25"/>
        <v>3</v>
      </c>
      <c r="S113" s="212">
        <f>IFERROR(INDEX(Raw_DATA!J:J,MATCH(Risk7_PlusY67!$D113,Raw_DATA!$A:$A,0)),"")</f>
        <v>30509458.329999998</v>
      </c>
      <c r="T113" s="213">
        <f>IFERROR(INDEX(Raw_DATA!K:K,MATCH(Risk7_PlusY67!$D113,Raw_DATA!$A:$A,0)),"")</f>
        <v>-26301935.190000001</v>
      </c>
      <c r="U113" s="214">
        <f t="shared" si="26"/>
        <v>1</v>
      </c>
      <c r="V113" s="214">
        <f t="shared" si="27"/>
        <v>1</v>
      </c>
      <c r="W113" s="214">
        <f>IF(OR(AND((K113&lt;0.8),(AJ113&gt;180)),AND((K113&lt;0.8),(AJ113&lt;10)),AND((K113&gt;=0.8),(AJ113&lt;10)),AND((K113&gt;=0.8),(AJ113&gt;90))),0,1)</f>
        <v>1</v>
      </c>
      <c r="X113" s="214">
        <f t="shared" si="28"/>
        <v>1</v>
      </c>
      <c r="Y113" s="214">
        <f t="shared" si="29"/>
        <v>1</v>
      </c>
      <c r="Z113" s="214">
        <f t="shared" si="30"/>
        <v>0</v>
      </c>
      <c r="AA113" s="214">
        <f t="shared" si="31"/>
        <v>1</v>
      </c>
      <c r="AB113" s="215" t="str">
        <f t="shared" si="32"/>
        <v>A-</v>
      </c>
      <c r="AC113" s="215" t="str">
        <f t="shared" si="33"/>
        <v>3A-</v>
      </c>
      <c r="AD113" s="216"/>
      <c r="AE113" s="216"/>
      <c r="AF113" s="434">
        <f>IFERROR(INDEX(Raw_DATA!L:L,MATCH(Risk7_PlusY67!$D113,Raw_DATA!$A:$A,0)),"")</f>
        <v>12.2</v>
      </c>
      <c r="AG113" s="434">
        <f>IFERROR(INDEX(AVGGroup!$D$5:$D$21,MATCH(Risk7_PlusY67!$H113,AVGGroup!$C$5:$C$21,0)),"")</f>
        <v>-4.4400000000000004</v>
      </c>
      <c r="AH113" s="434">
        <f>IFERROR(INDEX(Raw_DATA!M:M,MATCH(Risk7_PlusY67!$D113,Raw_DATA!$A:$A,0)),"")</f>
        <v>8.93</v>
      </c>
      <c r="AI113" s="435">
        <f>IFERROR(INDEX(AVGGroup!$F$5:$F$21,MATCH(Risk7_PlusY67!$H113,AVGGroup!$C$5:$C$21,0)),"")</f>
        <v>-7.31</v>
      </c>
      <c r="AJ113" s="401">
        <f>IFERROR(INDEX(Raw_DATA!N:N,MATCH(Risk7_PlusY67!$D113,Raw_DATA!$A:$A,0)),"")</f>
        <v>130</v>
      </c>
      <c r="AK113" s="401">
        <f>IFERROR(INDEX(Raw_DATA!O:O,MATCH(Risk7_PlusY67!$D113,Raw_DATA!$A:$A,0)),"")</f>
        <v>49</v>
      </c>
      <c r="AL113" s="401">
        <f>IFERROR(INDEX(Raw_DATA!P:P,MATCH(Risk7_PlusY67!$D113,Raw_DATA!$A:$A,0)),"")</f>
        <v>40</v>
      </c>
      <c r="AM113" s="401">
        <f>IFERROR(INDEX(Raw_DATA!Q:Q,MATCH(Risk7_PlusY67!$D113,Raw_DATA!$A:$A,0)),"")</f>
        <v>161</v>
      </c>
      <c r="AN113" s="401">
        <f>IFERROR(INDEX(Raw_DATA!R:R,MATCH(Risk7_PlusY67!$D113,Raw_DATA!$A:$A,0)),"")</f>
        <v>57</v>
      </c>
      <c r="AO113" s="407"/>
      <c r="AP113" s="411" t="b">
        <f>AB113=AY113</f>
        <v>1</v>
      </c>
      <c r="AQ113" s="340">
        <f t="shared" si="34"/>
        <v>0</v>
      </c>
      <c r="AR113" s="123">
        <f t="shared" si="35"/>
        <v>1</v>
      </c>
      <c r="AS113" s="123">
        <f t="shared" si="36"/>
        <v>1</v>
      </c>
      <c r="AT113" s="123">
        <f>IF(OR(AND((K113&lt;0.8),(BE113&gt;180)),AND((K113&lt;0.8),(BE113&lt;10)),AND((K113&gt;=0.8),(BE113&lt;10)),AND((K113&gt;=0.8),(BE113&gt;90))),0,1)</f>
        <v>1</v>
      </c>
      <c r="AU113" s="123">
        <f t="shared" si="37"/>
        <v>1</v>
      </c>
      <c r="AV113" s="123">
        <f t="shared" si="38"/>
        <v>1</v>
      </c>
      <c r="AW113" s="123">
        <f t="shared" si="39"/>
        <v>0</v>
      </c>
      <c r="AX113" s="123">
        <f t="shared" si="40"/>
        <v>1</v>
      </c>
      <c r="AY113" s="416" t="str">
        <f t="shared" si="41"/>
        <v>A-</v>
      </c>
      <c r="AZ113" s="416" t="str">
        <f>R113&amp;AY113</f>
        <v>3A-</v>
      </c>
      <c r="BA113" s="417">
        <f>IFERROR(INDEX(Raw_DATA!L:L,MATCH(Risk7_PlusY67!$D113,Raw_DATA!$A:$A,0)),"")</f>
        <v>12.2</v>
      </c>
      <c r="BB113" s="417">
        <f>IFERROR(INDEX(AVGGroup!$H$5:$H$21,MATCH(Risk7_PlusY67!$BJ113,AVGGroup!$C$5:$C$21,0)),"")</f>
        <v>-4.4400000000000004</v>
      </c>
      <c r="BC113" s="417">
        <f>IFERROR(INDEX(Raw_DATA!M:M,MATCH(Risk7_PlusY67!$D113,Raw_DATA!$A:$A,0)),"")</f>
        <v>8.93</v>
      </c>
      <c r="BD113" s="418">
        <f>IFERROR(INDEX(AVGGroup!$J$5:$J$21,MATCH(Risk7_PlusY67!$BJ113,AVGGroup!$C$5:$C$21,0)),"")</f>
        <v>-7.31</v>
      </c>
      <c r="BE113" s="407">
        <f>IFERROR(INDEX(Raw_DATA!N:N,MATCH(Risk7_PlusY67!$D113,Raw_DATA!$A:$A,0)),"")</f>
        <v>130</v>
      </c>
      <c r="BF113" s="407">
        <f>IFERROR(INDEX(Raw_DATA!O:O,MATCH(Risk7_PlusY67!$D113,Raw_DATA!$A:$A,0)),"")</f>
        <v>49</v>
      </c>
      <c r="BG113" s="407">
        <f>IFERROR(INDEX(Raw_DATA!P:P,MATCH(Risk7_PlusY67!$D113,Raw_DATA!$A:$A,0)),"")</f>
        <v>40</v>
      </c>
      <c r="BH113" s="407">
        <f>IFERROR(INDEX(Raw_DATA!Q:Q,MATCH(Risk7_PlusY67!$D113,Raw_DATA!$A:$A,0)),"")</f>
        <v>161</v>
      </c>
      <c r="BI113" s="407">
        <f>IFERROR(INDEX(Raw_DATA!R:R,MATCH(Risk7_PlusY67!$D113,Raw_DATA!$A:$A,0)),"")</f>
        <v>57</v>
      </c>
      <c r="BJ113" s="124" t="str">
        <f>INDEX('Org2567'!$BM:$BM,MATCH(Risk7_PlusY67!D113,'Org2567'!$D:$D,0))</f>
        <v>รพช.M2 B&lt;=100</v>
      </c>
    </row>
    <row r="114" spans="1:62" x14ac:dyDescent="0.7">
      <c r="A114" s="206">
        <f>IF(ISBLANK(D114),"",COUNTA($D$3:D114))</f>
        <v>112</v>
      </c>
      <c r="B114" s="207">
        <f>IFERROR(INDEX(ID!$E:$E,MATCH(Risk7_PlusY67!$D114,ID!$A:$A,0)),"")</f>
        <v>2</v>
      </c>
      <c r="C114" s="207" t="str">
        <f>IFERROR(INDEX(ID!$I:$I,MATCH(Risk7_PlusY67!$D114,ID!$A:$A,0)),"")</f>
        <v>ตาก</v>
      </c>
      <c r="D114" s="295" t="s">
        <v>131</v>
      </c>
      <c r="E114" s="207" t="str">
        <f>IFERROR(INDEX(ID!$C:$C,MATCH(Risk7_PlusY67!$D114,ID!$A:$A,0)),"")</f>
        <v>วังเจ้า,รพช.</v>
      </c>
      <c r="F114" s="207" t="str">
        <f>IFERROR(INDEX(ID!$G:$G,MATCH(Risk7_PlusY67!$D114,ID!$A:$A,0)),"")</f>
        <v>รพช.</v>
      </c>
      <c r="G114" s="206">
        <f>IFERROR(INDEX(ID!$J:$J,MATCH(Risk7_PlusY67!$D114,ID!$A:$A,0)),"")</f>
        <v>30</v>
      </c>
      <c r="H114" s="208" t="str">
        <f>IFERROR(INDEX(ID!$P:$P,MATCH(Risk7_PlusY67!$D114,ID!$A:$A,0)),"")</f>
        <v>รพช.F2 P&lt;=30,000</v>
      </c>
      <c r="I114" s="209">
        <f>IFERROR(INDEX(Raw_DATA!E:E,MATCH(Risk7_PlusY67!$D114,Raw_DATA!$A:$A,0)),"")</f>
        <v>5.36</v>
      </c>
      <c r="J114" s="209">
        <f>IFERROR(INDEX(Raw_DATA!F:F,MATCH(Risk7_PlusY67!$D114,Raw_DATA!$A:$A,0)),"")</f>
        <v>5.08</v>
      </c>
      <c r="K114" s="209">
        <f>IFERROR(INDEX(Raw_DATA!G:G,MATCH(Risk7_PlusY67!$D114,Raw_DATA!$A:$A,0)),"")</f>
        <v>4.55</v>
      </c>
      <c r="L114" s="209">
        <f>IFERROR(INDEX(Raw_DATA!H:H,MATCH(Risk7_PlusY67!$D114,Raw_DATA!$A:$A,0)),"")</f>
        <v>38983162.759999998</v>
      </c>
      <c r="M114" s="210">
        <f>IFERROR(INDEX(Raw_DATA!I:I,MATCH(Risk7_PlusY67!$D114,Raw_DATA!$A:$A,0)),"")</f>
        <v>-17851315.300000001</v>
      </c>
      <c r="N114" s="206">
        <f t="shared" si="21"/>
        <v>0</v>
      </c>
      <c r="O114" s="206">
        <f t="shared" si="22"/>
        <v>1</v>
      </c>
      <c r="P114" s="206">
        <f t="shared" si="23"/>
        <v>0</v>
      </c>
      <c r="Q114" s="211">
        <f t="shared" si="24"/>
        <v>26.2</v>
      </c>
      <c r="R114" s="206">
        <f t="shared" si="25"/>
        <v>1</v>
      </c>
      <c r="S114" s="212">
        <f>IFERROR(INDEX(Raw_DATA!J:J,MATCH(Risk7_PlusY67!$D114,Raw_DATA!$A:$A,0)),"")</f>
        <v>-13859596.32</v>
      </c>
      <c r="T114" s="213">
        <f>IFERROR(INDEX(Raw_DATA!K:K,MATCH(Risk7_PlusY67!$D114,Raw_DATA!$A:$A,0)),"")</f>
        <v>31695371.75</v>
      </c>
      <c r="U114" s="214">
        <f t="shared" si="26"/>
        <v>0</v>
      </c>
      <c r="V114" s="214">
        <f t="shared" si="27"/>
        <v>0</v>
      </c>
      <c r="W114" s="214">
        <f>IF(OR(AND((K114&lt;0.8),(AJ114&gt;180)),AND((K114&lt;0.8),(AJ114&lt;10)),AND((K114&gt;=0.8),(AJ114&lt;10)),AND((K114&gt;=0.8),(AJ114&gt;90))),0,1)</f>
        <v>1</v>
      </c>
      <c r="X114" s="214">
        <f t="shared" si="28"/>
        <v>0</v>
      </c>
      <c r="Y114" s="214">
        <f t="shared" si="29"/>
        <v>1</v>
      </c>
      <c r="Z114" s="214">
        <f t="shared" si="30"/>
        <v>0</v>
      </c>
      <c r="AA114" s="214">
        <f t="shared" si="31"/>
        <v>1</v>
      </c>
      <c r="AB114" s="215" t="str">
        <f t="shared" si="32"/>
        <v>C</v>
      </c>
      <c r="AC114" s="215" t="str">
        <f t="shared" si="33"/>
        <v>1C</v>
      </c>
      <c r="AD114" s="216"/>
      <c r="AE114" s="216"/>
      <c r="AF114" s="434">
        <f>IFERROR(INDEX(Raw_DATA!L:L,MATCH(Risk7_PlusY67!$D114,Raw_DATA!$A:$A,0)),"")</f>
        <v>-17.16</v>
      </c>
      <c r="AG114" s="434">
        <f>IFERROR(INDEX(AVGGroup!$D$5:$D$21,MATCH(Risk7_PlusY67!$H114,AVGGroup!$C$5:$C$21,0)),"")</f>
        <v>-3.55</v>
      </c>
      <c r="AH114" s="434">
        <f>IFERROR(INDEX(Raw_DATA!M:M,MATCH(Risk7_PlusY67!$D114,Raw_DATA!$A:$A,0)),"")</f>
        <v>-14.75</v>
      </c>
      <c r="AI114" s="435">
        <f>IFERROR(INDEX(AVGGroup!$F$5:$F$21,MATCH(Risk7_PlusY67!$H114,AVGGroup!$C$5:$C$21,0)),"")</f>
        <v>-10.199999999999999</v>
      </c>
      <c r="AJ114" s="401">
        <f>IFERROR(INDEX(Raw_DATA!N:N,MATCH(Risk7_PlusY67!$D114,Raw_DATA!$A:$A,0)),"")</f>
        <v>51</v>
      </c>
      <c r="AK114" s="401">
        <f>IFERROR(INDEX(Raw_DATA!O:O,MATCH(Risk7_PlusY67!$D114,Raw_DATA!$A:$A,0)),"")</f>
        <v>6</v>
      </c>
      <c r="AL114" s="401">
        <f>IFERROR(INDEX(Raw_DATA!P:P,MATCH(Risk7_PlusY67!$D114,Raw_DATA!$A:$A,0)),"")</f>
        <v>51</v>
      </c>
      <c r="AM114" s="401">
        <f>IFERROR(INDEX(Raw_DATA!Q:Q,MATCH(Risk7_PlusY67!$D114,Raw_DATA!$A:$A,0)),"")</f>
        <v>155</v>
      </c>
      <c r="AN114" s="401">
        <f>IFERROR(INDEX(Raw_DATA!R:R,MATCH(Risk7_PlusY67!$D114,Raw_DATA!$A:$A,0)),"")</f>
        <v>48</v>
      </c>
      <c r="AO114" s="407"/>
      <c r="AP114" s="411" t="b">
        <f>AB114=AY114</f>
        <v>1</v>
      </c>
      <c r="AQ114" s="340">
        <f t="shared" si="34"/>
        <v>1</v>
      </c>
      <c r="AR114" s="123">
        <f t="shared" si="35"/>
        <v>0</v>
      </c>
      <c r="AS114" s="123">
        <f t="shared" si="36"/>
        <v>0</v>
      </c>
      <c r="AT114" s="123">
        <f>IF(OR(AND((K114&lt;0.8),(BE114&gt;180)),AND((K114&lt;0.8),(BE114&lt;10)),AND((K114&gt;=0.8),(BE114&lt;10)),AND((K114&gt;=0.8),(BE114&gt;90))),0,1)</f>
        <v>1</v>
      </c>
      <c r="AU114" s="123">
        <f t="shared" si="37"/>
        <v>0</v>
      </c>
      <c r="AV114" s="123">
        <f t="shared" si="38"/>
        <v>1</v>
      </c>
      <c r="AW114" s="123">
        <f t="shared" si="39"/>
        <v>0</v>
      </c>
      <c r="AX114" s="123">
        <f t="shared" si="40"/>
        <v>1</v>
      </c>
      <c r="AY114" s="416" t="str">
        <f t="shared" si="41"/>
        <v>C</v>
      </c>
      <c r="AZ114" s="416" t="str">
        <f>R114&amp;AY114</f>
        <v>1C</v>
      </c>
      <c r="BA114" s="417">
        <f>IFERROR(INDEX(Raw_DATA!L:L,MATCH(Risk7_PlusY67!$D114,Raw_DATA!$A:$A,0)),"")</f>
        <v>-17.16</v>
      </c>
      <c r="BB114" s="417">
        <f>IFERROR(INDEX(AVGGroup!$H$5:$H$21,MATCH(Risk7_PlusY67!$BJ114,AVGGroup!$C$5:$C$21,0)),"")</f>
        <v>-3.54</v>
      </c>
      <c r="BC114" s="417">
        <f>IFERROR(INDEX(Raw_DATA!M:M,MATCH(Risk7_PlusY67!$D114,Raw_DATA!$A:$A,0)),"")</f>
        <v>-14.75</v>
      </c>
      <c r="BD114" s="418">
        <f>IFERROR(INDEX(AVGGroup!$J$5:$J$21,MATCH(Risk7_PlusY67!$BJ114,AVGGroup!$C$5:$C$21,0)),"")</f>
        <v>-10.199999999999999</v>
      </c>
      <c r="BE114" s="407">
        <f>IFERROR(INDEX(Raw_DATA!N:N,MATCH(Risk7_PlusY67!$D114,Raw_DATA!$A:$A,0)),"")</f>
        <v>51</v>
      </c>
      <c r="BF114" s="407">
        <f>IFERROR(INDEX(Raw_DATA!O:O,MATCH(Risk7_PlusY67!$D114,Raw_DATA!$A:$A,0)),"")</f>
        <v>6</v>
      </c>
      <c r="BG114" s="407">
        <f>IFERROR(INDEX(Raw_DATA!P:P,MATCH(Risk7_PlusY67!$D114,Raw_DATA!$A:$A,0)),"")</f>
        <v>51</v>
      </c>
      <c r="BH114" s="407">
        <f>IFERROR(INDEX(Raw_DATA!Q:Q,MATCH(Risk7_PlusY67!$D114,Raw_DATA!$A:$A,0)),"")</f>
        <v>155</v>
      </c>
      <c r="BI114" s="407">
        <f>IFERROR(INDEX(Raw_DATA!R:R,MATCH(Risk7_PlusY67!$D114,Raw_DATA!$A:$A,0)),"")</f>
        <v>48</v>
      </c>
      <c r="BJ114" s="124" t="str">
        <f>INDEX('Org2567'!$BM:$BM,MATCH(Risk7_PlusY67!D114,'Org2567'!$D:$D,0))</f>
        <v>รพช.F2 P&lt;=30,000</v>
      </c>
    </row>
    <row r="115" spans="1:62" x14ac:dyDescent="0.7">
      <c r="A115" s="206">
        <f>IF(ISBLANK(D115),"",COUNTA($D$3:D115))</f>
        <v>113</v>
      </c>
      <c r="B115" s="207">
        <f>IFERROR(INDEX(ID!$E:$E,MATCH(Risk7_PlusY67!$D115,ID!$A:$A,0)),"")</f>
        <v>2</v>
      </c>
      <c r="C115" s="207" t="str">
        <f>IFERROR(INDEX(ID!$I:$I,MATCH(Risk7_PlusY67!$D115,ID!$A:$A,0)),"")</f>
        <v>พิษณุโลก</v>
      </c>
      <c r="D115" s="295" t="s">
        <v>132</v>
      </c>
      <c r="E115" s="207" t="str">
        <f>IFERROR(INDEX(ID!$C:$C,MATCH(Risk7_PlusY67!$D115,ID!$A:$A,0)),"")</f>
        <v>พุทธชินราช,รพศ.</v>
      </c>
      <c r="F115" s="207" t="str">
        <f>IFERROR(INDEX(ID!$G:$G,MATCH(Risk7_PlusY67!$D115,ID!$A:$A,0)),"")</f>
        <v>รพศ.</v>
      </c>
      <c r="G115" s="206">
        <f>IFERROR(INDEX(ID!$J:$J,MATCH(Risk7_PlusY67!$D115,ID!$A:$A,0)),"")</f>
        <v>952</v>
      </c>
      <c r="H115" s="208" t="str">
        <f>IFERROR(INDEX(ID!$P:$P,MATCH(Risk7_PlusY67!$D115,ID!$A:$A,0)),"")</f>
        <v>รพศ.A B&gt;700to1000</v>
      </c>
      <c r="I115" s="209">
        <f>IFERROR(INDEX(Raw_DATA!E:E,MATCH(Risk7_PlusY67!$D115,Raw_DATA!$A:$A,0)),"")</f>
        <v>2.6</v>
      </c>
      <c r="J115" s="209">
        <f>IFERROR(INDEX(Raw_DATA!F:F,MATCH(Risk7_PlusY67!$D115,Raw_DATA!$A:$A,0)),"")</f>
        <v>2.1800000000000002</v>
      </c>
      <c r="K115" s="209">
        <f>IFERROR(INDEX(Raw_DATA!G:G,MATCH(Risk7_PlusY67!$D115,Raw_DATA!$A:$A,0)),"")</f>
        <v>1.48</v>
      </c>
      <c r="L115" s="209">
        <f>IFERROR(INDEX(Raw_DATA!H:H,MATCH(Risk7_PlusY67!$D115,Raw_DATA!$A:$A,0)),"")</f>
        <v>863412728.85000002</v>
      </c>
      <c r="M115" s="210">
        <f>IFERROR(INDEX(Raw_DATA!I:I,MATCH(Risk7_PlusY67!$D115,Raw_DATA!$A:$A,0)),"")</f>
        <v>13089908.57</v>
      </c>
      <c r="N115" s="206">
        <f t="shared" si="21"/>
        <v>0</v>
      </c>
      <c r="O115" s="206">
        <f t="shared" si="22"/>
        <v>0</v>
      </c>
      <c r="P115" s="206">
        <f t="shared" si="23"/>
        <v>0</v>
      </c>
      <c r="Q115" s="211" t="str">
        <f t="shared" si="24"/>
        <v/>
      </c>
      <c r="R115" s="206">
        <f t="shared" si="25"/>
        <v>0</v>
      </c>
      <c r="S115" s="212">
        <f>IFERROR(INDEX(Raw_DATA!J:J,MATCH(Risk7_PlusY67!$D115,Raw_DATA!$A:$A,0)),"")</f>
        <v>249256425.43000001</v>
      </c>
      <c r="T115" s="213">
        <f>IFERROR(INDEX(Raw_DATA!K:K,MATCH(Risk7_PlusY67!$D115,Raw_DATA!$A:$A,0)),"")</f>
        <v>260598778.38</v>
      </c>
      <c r="U115" s="214">
        <f t="shared" si="26"/>
        <v>1</v>
      </c>
      <c r="V115" s="214">
        <f t="shared" si="27"/>
        <v>0</v>
      </c>
      <c r="W115" s="214">
        <f>IF(OR(AND((K115&lt;0.8),(AJ115&gt;180)),AND((K115&lt;0.8),(AJ115&lt;10)),AND((K115&gt;=0.8),(AJ115&lt;10)),AND((K115&gt;=0.8),(AJ115&gt;90))),0,1)</f>
        <v>1</v>
      </c>
      <c r="X115" s="214">
        <f t="shared" si="28"/>
        <v>1</v>
      </c>
      <c r="Y115" s="214">
        <f t="shared" si="29"/>
        <v>1</v>
      </c>
      <c r="Z115" s="214">
        <f t="shared" si="30"/>
        <v>0</v>
      </c>
      <c r="AA115" s="214">
        <f t="shared" si="31"/>
        <v>1</v>
      </c>
      <c r="AB115" s="215" t="str">
        <f t="shared" si="32"/>
        <v>B</v>
      </c>
      <c r="AC115" s="215" t="str">
        <f t="shared" si="33"/>
        <v>0B</v>
      </c>
      <c r="AD115" s="216"/>
      <c r="AE115" s="216"/>
      <c r="AF115" s="434">
        <f>IFERROR(INDEX(Raw_DATA!L:L,MATCH(Risk7_PlusY67!$D115,Raw_DATA!$A:$A,0)),"")</f>
        <v>6.74</v>
      </c>
      <c r="AG115" s="434">
        <f>IFERROR(INDEX(AVGGroup!$D$5:$D$21,MATCH(Risk7_PlusY67!$H115,AVGGroup!$C$5:$C$21,0)),"")</f>
        <v>5.87</v>
      </c>
      <c r="AH115" s="434">
        <f>IFERROR(INDEX(Raw_DATA!M:M,MATCH(Risk7_PlusY67!$D115,Raw_DATA!$A:$A,0)),"")</f>
        <v>0.38</v>
      </c>
      <c r="AI115" s="435">
        <f>IFERROR(INDEX(AVGGroup!$F$5:$F$21,MATCH(Risk7_PlusY67!$H115,AVGGroup!$C$5:$C$21,0)),"")</f>
        <v>2.31</v>
      </c>
      <c r="AJ115" s="401">
        <f>IFERROR(INDEX(Raw_DATA!N:N,MATCH(Risk7_PlusY67!$D115,Raw_DATA!$A:$A,0)),"")</f>
        <v>20</v>
      </c>
      <c r="AK115" s="401">
        <f>IFERROR(INDEX(Raw_DATA!O:O,MATCH(Risk7_PlusY67!$D115,Raw_DATA!$A:$A,0)),"")</f>
        <v>51</v>
      </c>
      <c r="AL115" s="401">
        <f>IFERROR(INDEX(Raw_DATA!P:P,MATCH(Risk7_PlusY67!$D115,Raw_DATA!$A:$A,0)),"")</f>
        <v>33</v>
      </c>
      <c r="AM115" s="401">
        <f>IFERROR(INDEX(Raw_DATA!Q:Q,MATCH(Risk7_PlusY67!$D115,Raw_DATA!$A:$A,0)),"")</f>
        <v>125</v>
      </c>
      <c r="AN115" s="401">
        <f>IFERROR(INDEX(Raw_DATA!R:R,MATCH(Risk7_PlusY67!$D115,Raw_DATA!$A:$A,0)),"")</f>
        <v>51</v>
      </c>
      <c r="AO115" s="407"/>
      <c r="AP115" s="411" t="b">
        <f>AB115=AY115</f>
        <v>1</v>
      </c>
      <c r="AQ115" s="340">
        <f t="shared" si="34"/>
        <v>0</v>
      </c>
      <c r="AR115" s="123">
        <f t="shared" si="35"/>
        <v>1</v>
      </c>
      <c r="AS115" s="123">
        <f t="shared" si="36"/>
        <v>0</v>
      </c>
      <c r="AT115" s="123">
        <f>IF(OR(AND((K115&lt;0.8),(BE115&gt;180)),AND((K115&lt;0.8),(BE115&lt;10)),AND((K115&gt;=0.8),(BE115&lt;10)),AND((K115&gt;=0.8),(BE115&gt;90))),0,1)</f>
        <v>1</v>
      </c>
      <c r="AU115" s="123">
        <f t="shared" si="37"/>
        <v>1</v>
      </c>
      <c r="AV115" s="123">
        <f t="shared" si="38"/>
        <v>1</v>
      </c>
      <c r="AW115" s="123">
        <f t="shared" si="39"/>
        <v>0</v>
      </c>
      <c r="AX115" s="123">
        <f t="shared" si="40"/>
        <v>1</v>
      </c>
      <c r="AY115" s="416" t="str">
        <f t="shared" si="41"/>
        <v>B</v>
      </c>
      <c r="AZ115" s="416" t="str">
        <f>R115&amp;AY115</f>
        <v>0B</v>
      </c>
      <c r="BA115" s="417">
        <f>IFERROR(INDEX(Raw_DATA!L:L,MATCH(Risk7_PlusY67!$D115,Raw_DATA!$A:$A,0)),"")</f>
        <v>6.74</v>
      </c>
      <c r="BB115" s="417">
        <f>IFERROR(INDEX(AVGGroup!$H$5:$H$21,MATCH(Risk7_PlusY67!$BJ115,AVGGroup!$C$5:$C$21,0)),"")</f>
        <v>5.88</v>
      </c>
      <c r="BC115" s="417">
        <f>IFERROR(INDEX(Raw_DATA!M:M,MATCH(Risk7_PlusY67!$D115,Raw_DATA!$A:$A,0)),"")</f>
        <v>0.38</v>
      </c>
      <c r="BD115" s="418">
        <f>IFERROR(INDEX(AVGGroup!$J$5:$J$21,MATCH(Risk7_PlusY67!$BJ115,AVGGroup!$C$5:$C$21,0)),"")</f>
        <v>2.31</v>
      </c>
      <c r="BE115" s="407">
        <f>IFERROR(INDEX(Raw_DATA!N:N,MATCH(Risk7_PlusY67!$D115,Raw_DATA!$A:$A,0)),"")</f>
        <v>20</v>
      </c>
      <c r="BF115" s="407">
        <f>IFERROR(INDEX(Raw_DATA!O:O,MATCH(Risk7_PlusY67!$D115,Raw_DATA!$A:$A,0)),"")</f>
        <v>51</v>
      </c>
      <c r="BG115" s="407">
        <f>IFERROR(INDEX(Raw_DATA!P:P,MATCH(Risk7_PlusY67!$D115,Raw_DATA!$A:$A,0)),"")</f>
        <v>33</v>
      </c>
      <c r="BH115" s="407">
        <f>IFERROR(INDEX(Raw_DATA!Q:Q,MATCH(Risk7_PlusY67!$D115,Raw_DATA!$A:$A,0)),"")</f>
        <v>125</v>
      </c>
      <c r="BI115" s="407">
        <f>IFERROR(INDEX(Raw_DATA!R:R,MATCH(Risk7_PlusY67!$D115,Raw_DATA!$A:$A,0)),"")</f>
        <v>51</v>
      </c>
      <c r="BJ115" s="124" t="str">
        <f>INDEX('Org2567'!$BM:$BM,MATCH(Risk7_PlusY67!D115,'Org2567'!$D:$D,0))</f>
        <v>รพศ.A B&gt;700to1000</v>
      </c>
    </row>
    <row r="116" spans="1:62" x14ac:dyDescent="0.7">
      <c r="A116" s="206">
        <f>IF(ISBLANK(D116),"",COUNTA($D$3:D116))</f>
        <v>114</v>
      </c>
      <c r="B116" s="207">
        <f>IFERROR(INDEX(ID!$E:$E,MATCH(Risk7_PlusY67!$D116,ID!$A:$A,0)),"")</f>
        <v>2</v>
      </c>
      <c r="C116" s="207" t="str">
        <f>IFERROR(INDEX(ID!$I:$I,MATCH(Risk7_PlusY67!$D116,ID!$A:$A,0)),"")</f>
        <v>พิษณุโลก</v>
      </c>
      <c r="D116" s="295" t="s">
        <v>133</v>
      </c>
      <c r="E116" s="207" t="str">
        <f>IFERROR(INDEX(ID!$C:$C,MATCH(Risk7_PlusY67!$D116,ID!$A:$A,0)),"")</f>
        <v>ชาติตระการ,รพช.</v>
      </c>
      <c r="F116" s="207" t="str">
        <f>IFERROR(INDEX(ID!$G:$G,MATCH(Risk7_PlusY67!$D116,ID!$A:$A,0)),"")</f>
        <v>รพช.</v>
      </c>
      <c r="G116" s="206">
        <f>IFERROR(INDEX(ID!$J:$J,MATCH(Risk7_PlusY67!$D116,ID!$A:$A,0)),"")</f>
        <v>30</v>
      </c>
      <c r="H116" s="208" t="str">
        <f>IFERROR(INDEX(ID!$P:$P,MATCH(Risk7_PlusY67!$D116,ID!$A:$A,0)),"")</f>
        <v>รพช.F1 P&lt;=50,000</v>
      </c>
      <c r="I116" s="209">
        <f>IFERROR(INDEX(Raw_DATA!E:E,MATCH(Risk7_PlusY67!$D116,Raw_DATA!$A:$A,0)),"")</f>
        <v>0.73</v>
      </c>
      <c r="J116" s="209">
        <f>IFERROR(INDEX(Raw_DATA!F:F,MATCH(Risk7_PlusY67!$D116,Raw_DATA!$A:$A,0)),"")</f>
        <v>0.57999999999999996</v>
      </c>
      <c r="K116" s="209">
        <f>IFERROR(INDEX(Raw_DATA!G:G,MATCH(Risk7_PlusY67!$D116,Raw_DATA!$A:$A,0)),"")</f>
        <v>0.26</v>
      </c>
      <c r="L116" s="209">
        <f>IFERROR(INDEX(Raw_DATA!H:H,MATCH(Risk7_PlusY67!$D116,Raw_DATA!$A:$A,0)),"")</f>
        <v>-8518950.3800000008</v>
      </c>
      <c r="M116" s="210">
        <f>IFERROR(INDEX(Raw_DATA!I:I,MATCH(Risk7_PlusY67!$D116,Raw_DATA!$A:$A,0)),"")</f>
        <v>-12153213.16</v>
      </c>
      <c r="N116" s="206">
        <f t="shared" si="21"/>
        <v>3</v>
      </c>
      <c r="O116" s="206">
        <f t="shared" si="22"/>
        <v>2</v>
      </c>
      <c r="P116" s="206">
        <f t="shared" si="23"/>
        <v>2</v>
      </c>
      <c r="Q116" s="211" t="str">
        <f t="shared" si="24"/>
        <v/>
      </c>
      <c r="R116" s="206">
        <f t="shared" si="25"/>
        <v>7</v>
      </c>
      <c r="S116" s="212">
        <f>IFERROR(INDEX(Raw_DATA!J:J,MATCH(Risk7_PlusY67!$D116,Raw_DATA!$A:$A,0)),"")</f>
        <v>-2281947.04</v>
      </c>
      <c r="T116" s="213">
        <f>IFERROR(INDEX(Raw_DATA!K:K,MATCH(Risk7_PlusY67!$D116,Raw_DATA!$A:$A,0)),"")</f>
        <v>-23211289.809999999</v>
      </c>
      <c r="U116" s="214">
        <f t="shared" si="26"/>
        <v>1</v>
      </c>
      <c r="V116" s="214">
        <f t="shared" si="27"/>
        <v>0</v>
      </c>
      <c r="W116" s="214">
        <f>IF(OR(AND((K116&lt;0.8),(AJ116&gt;180)),AND((K116&lt;0.8),(AJ116&lt;10)),AND((K116&gt;=0.8),(AJ116&lt;10)),AND((K116&gt;=0.8),(AJ116&gt;90))),0,1)</f>
        <v>1</v>
      </c>
      <c r="X116" s="214">
        <f t="shared" si="28"/>
        <v>1</v>
      </c>
      <c r="Y116" s="214">
        <f t="shared" si="29"/>
        <v>1</v>
      </c>
      <c r="Z116" s="214">
        <f t="shared" si="30"/>
        <v>1</v>
      </c>
      <c r="AA116" s="214">
        <f t="shared" si="31"/>
        <v>0</v>
      </c>
      <c r="AB116" s="215" t="str">
        <f t="shared" si="32"/>
        <v>B</v>
      </c>
      <c r="AC116" s="215" t="str">
        <f t="shared" si="33"/>
        <v>7B</v>
      </c>
      <c r="AD116" s="216"/>
      <c r="AE116" s="216"/>
      <c r="AF116" s="434">
        <f>IFERROR(INDEX(Raw_DATA!L:L,MATCH(Risk7_PlusY67!$D116,Raw_DATA!$A:$A,0)),"")</f>
        <v>-1.71</v>
      </c>
      <c r="AG116" s="434">
        <f>IFERROR(INDEX(AVGGroup!$D$5:$D$21,MATCH(Risk7_PlusY67!$H116,AVGGroup!$C$5:$C$21,0)),"")</f>
        <v>-3.15</v>
      </c>
      <c r="AH116" s="434">
        <f>IFERROR(INDEX(Raw_DATA!M:M,MATCH(Risk7_PlusY67!$D116,Raw_DATA!$A:$A,0)),"")</f>
        <v>-12.19</v>
      </c>
      <c r="AI116" s="435">
        <f>IFERROR(INDEX(AVGGroup!$F$5:$F$21,MATCH(Risk7_PlusY67!$H116,AVGGroup!$C$5:$C$21,0)),"")</f>
        <v>-7.1</v>
      </c>
      <c r="AJ116" s="401">
        <f>IFERROR(INDEX(Raw_DATA!N:N,MATCH(Risk7_PlusY67!$D116,Raw_DATA!$A:$A,0)),"")</f>
        <v>119</v>
      </c>
      <c r="AK116" s="401">
        <f>IFERROR(INDEX(Raw_DATA!O:O,MATCH(Risk7_PlusY67!$D116,Raw_DATA!$A:$A,0)),"")</f>
        <v>30</v>
      </c>
      <c r="AL116" s="401">
        <f>IFERROR(INDEX(Raw_DATA!P:P,MATCH(Risk7_PlusY67!$D116,Raw_DATA!$A:$A,0)),"")</f>
        <v>28</v>
      </c>
      <c r="AM116" s="401">
        <f>IFERROR(INDEX(Raw_DATA!Q:Q,MATCH(Risk7_PlusY67!$D116,Raw_DATA!$A:$A,0)),"")</f>
        <v>97</v>
      </c>
      <c r="AN116" s="401">
        <f>IFERROR(INDEX(Raw_DATA!R:R,MATCH(Risk7_PlusY67!$D116,Raw_DATA!$A:$A,0)),"")</f>
        <v>62</v>
      </c>
      <c r="AO116" s="407"/>
      <c r="AP116" s="411" t="b">
        <f>AB116=AY116</f>
        <v>1</v>
      </c>
      <c r="AQ116" s="340">
        <f t="shared" si="34"/>
        <v>1</v>
      </c>
      <c r="AR116" s="123">
        <f t="shared" si="35"/>
        <v>1</v>
      </c>
      <c r="AS116" s="123">
        <f t="shared" si="36"/>
        <v>0</v>
      </c>
      <c r="AT116" s="123">
        <f>IF(OR(AND((K116&lt;0.8),(BE116&gt;180)),AND((K116&lt;0.8),(BE116&lt;10)),AND((K116&gt;=0.8),(BE116&lt;10)),AND((K116&gt;=0.8),(BE116&gt;90))),0,1)</f>
        <v>1</v>
      </c>
      <c r="AU116" s="123">
        <f t="shared" si="37"/>
        <v>1</v>
      </c>
      <c r="AV116" s="123">
        <f t="shared" si="38"/>
        <v>1</v>
      </c>
      <c r="AW116" s="123">
        <f t="shared" si="39"/>
        <v>1</v>
      </c>
      <c r="AX116" s="123">
        <f t="shared" si="40"/>
        <v>0</v>
      </c>
      <c r="AY116" s="416" t="str">
        <f t="shared" si="41"/>
        <v>B</v>
      </c>
      <c r="AZ116" s="416" t="str">
        <f>R116&amp;AY116</f>
        <v>7B</v>
      </c>
      <c r="BA116" s="417">
        <f>IFERROR(INDEX(Raw_DATA!L:L,MATCH(Risk7_PlusY67!$D116,Raw_DATA!$A:$A,0)),"")</f>
        <v>-1.71</v>
      </c>
      <c r="BB116" s="417">
        <f>IFERROR(INDEX(AVGGroup!$H$5:$H$21,MATCH(Risk7_PlusY67!$BJ116,AVGGroup!$C$5:$C$21,0)),"")</f>
        <v>-3.15</v>
      </c>
      <c r="BC116" s="417">
        <f>IFERROR(INDEX(Raw_DATA!M:M,MATCH(Risk7_PlusY67!$D116,Raw_DATA!$A:$A,0)),"")</f>
        <v>-12.19</v>
      </c>
      <c r="BD116" s="418">
        <f>IFERROR(INDEX(AVGGroup!$J$5:$J$21,MATCH(Risk7_PlusY67!$BJ116,AVGGroup!$C$5:$C$21,0)),"")</f>
        <v>-7.1</v>
      </c>
      <c r="BE116" s="407">
        <f>IFERROR(INDEX(Raw_DATA!N:N,MATCH(Risk7_PlusY67!$D116,Raw_DATA!$A:$A,0)),"")</f>
        <v>119</v>
      </c>
      <c r="BF116" s="407">
        <f>IFERROR(INDEX(Raw_DATA!O:O,MATCH(Risk7_PlusY67!$D116,Raw_DATA!$A:$A,0)),"")</f>
        <v>30</v>
      </c>
      <c r="BG116" s="407">
        <f>IFERROR(INDEX(Raw_DATA!P:P,MATCH(Risk7_PlusY67!$D116,Raw_DATA!$A:$A,0)),"")</f>
        <v>28</v>
      </c>
      <c r="BH116" s="407">
        <f>IFERROR(INDEX(Raw_DATA!Q:Q,MATCH(Risk7_PlusY67!$D116,Raw_DATA!$A:$A,0)),"")</f>
        <v>97</v>
      </c>
      <c r="BI116" s="407">
        <f>IFERROR(INDEX(Raw_DATA!R:R,MATCH(Risk7_PlusY67!$D116,Raw_DATA!$A:$A,0)),"")</f>
        <v>62</v>
      </c>
      <c r="BJ116" s="124" t="str">
        <f>INDEX('Org2567'!$BM:$BM,MATCH(Risk7_PlusY67!D116,'Org2567'!$D:$D,0))</f>
        <v>รพช.F1 P&lt;=50,000</v>
      </c>
    </row>
    <row r="117" spans="1:62" x14ac:dyDescent="0.7">
      <c r="A117" s="206">
        <f>IF(ISBLANK(D117),"",COUNTA($D$3:D117))</f>
        <v>115</v>
      </c>
      <c r="B117" s="207">
        <f>IFERROR(INDEX(ID!$E:$E,MATCH(Risk7_PlusY67!$D117,ID!$A:$A,0)),"")</f>
        <v>2</v>
      </c>
      <c r="C117" s="207" t="str">
        <f>IFERROR(INDEX(ID!$I:$I,MATCH(Risk7_PlusY67!$D117,ID!$A:$A,0)),"")</f>
        <v>พิษณุโลก</v>
      </c>
      <c r="D117" s="295" t="s">
        <v>134</v>
      </c>
      <c r="E117" s="207" t="str">
        <f>IFERROR(INDEX(ID!$C:$C,MATCH(Risk7_PlusY67!$D117,ID!$A:$A,0)),"")</f>
        <v>บางระกำ,รพช.</v>
      </c>
      <c r="F117" s="207" t="str">
        <f>IFERROR(INDEX(ID!$G:$G,MATCH(Risk7_PlusY67!$D117,ID!$A:$A,0)),"")</f>
        <v>รพช.</v>
      </c>
      <c r="G117" s="206">
        <f>IFERROR(INDEX(ID!$J:$J,MATCH(Risk7_PlusY67!$D117,ID!$A:$A,0)),"")</f>
        <v>69</v>
      </c>
      <c r="H117" s="208" t="str">
        <f>IFERROR(INDEX(ID!$P:$P,MATCH(Risk7_PlusY67!$D117,ID!$A:$A,0)),"")</f>
        <v>รพช.F1 P50,000-100,000</v>
      </c>
      <c r="I117" s="209">
        <f>IFERROR(INDEX(Raw_DATA!E:E,MATCH(Risk7_PlusY67!$D117,Raw_DATA!$A:$A,0)),"")</f>
        <v>1.87</v>
      </c>
      <c r="J117" s="209">
        <f>IFERROR(INDEX(Raw_DATA!F:F,MATCH(Risk7_PlusY67!$D117,Raw_DATA!$A:$A,0)),"")</f>
        <v>1.73</v>
      </c>
      <c r="K117" s="209">
        <f>IFERROR(INDEX(Raw_DATA!G:G,MATCH(Risk7_PlusY67!$D117,Raw_DATA!$A:$A,0)),"")</f>
        <v>0.84</v>
      </c>
      <c r="L117" s="209">
        <f>IFERROR(INDEX(Raw_DATA!H:H,MATCH(Risk7_PlusY67!$D117,Raw_DATA!$A:$A,0)),"")</f>
        <v>28545701.579999998</v>
      </c>
      <c r="M117" s="210">
        <f>IFERROR(INDEX(Raw_DATA!I:I,MATCH(Risk7_PlusY67!$D117,Raw_DATA!$A:$A,0)),"")</f>
        <v>-38473050.810000002</v>
      </c>
      <c r="N117" s="206">
        <f t="shared" si="21"/>
        <v>0</v>
      </c>
      <c r="O117" s="206">
        <f t="shared" si="22"/>
        <v>1</v>
      </c>
      <c r="P117" s="206">
        <f t="shared" si="23"/>
        <v>0</v>
      </c>
      <c r="Q117" s="211">
        <f t="shared" si="24"/>
        <v>8.9</v>
      </c>
      <c r="R117" s="206">
        <f t="shared" si="25"/>
        <v>1</v>
      </c>
      <c r="S117" s="212">
        <f>IFERROR(INDEX(Raw_DATA!J:J,MATCH(Risk7_PlusY67!$D117,Raw_DATA!$A:$A,0)),"")</f>
        <v>-18816949.149999999</v>
      </c>
      <c r="T117" s="213">
        <f>IFERROR(INDEX(Raw_DATA!K:K,MATCH(Risk7_PlusY67!$D117,Raw_DATA!$A:$A,0)),"")</f>
        <v>-5225871.71</v>
      </c>
      <c r="U117" s="214">
        <f t="shared" si="26"/>
        <v>0</v>
      </c>
      <c r="V117" s="214">
        <f t="shared" si="27"/>
        <v>0</v>
      </c>
      <c r="W117" s="214">
        <f>IF(OR(AND((K117&lt;0.8),(AJ117&gt;180)),AND((K117&lt;0.8),(AJ117&lt;10)),AND((K117&gt;=0.8),(AJ117&lt;10)),AND((K117&gt;=0.8),(AJ117&gt;90))),0,1)</f>
        <v>0</v>
      </c>
      <c r="X117" s="214">
        <f t="shared" si="28"/>
        <v>1</v>
      </c>
      <c r="Y117" s="214">
        <f t="shared" si="29"/>
        <v>0</v>
      </c>
      <c r="Z117" s="214">
        <f t="shared" si="30"/>
        <v>1</v>
      </c>
      <c r="AA117" s="214">
        <f t="shared" si="31"/>
        <v>1</v>
      </c>
      <c r="AB117" s="215" t="str">
        <f t="shared" si="32"/>
        <v>C</v>
      </c>
      <c r="AC117" s="215" t="str">
        <f t="shared" si="33"/>
        <v>1C</v>
      </c>
      <c r="AD117" s="216"/>
      <c r="AE117" s="216"/>
      <c r="AF117" s="434">
        <f>IFERROR(INDEX(Raw_DATA!L:L,MATCH(Risk7_PlusY67!$D117,Raw_DATA!$A:$A,0)),"")</f>
        <v>-8.86</v>
      </c>
      <c r="AG117" s="434">
        <f>IFERROR(INDEX(AVGGroup!$D$5:$D$21,MATCH(Risk7_PlusY67!$H117,AVGGroup!$C$5:$C$21,0)),"")</f>
        <v>-5.99</v>
      </c>
      <c r="AH117" s="434">
        <f>IFERROR(INDEX(Raw_DATA!M:M,MATCH(Risk7_PlusY67!$D117,Raw_DATA!$A:$A,0)),"")</f>
        <v>-20.239999999999998</v>
      </c>
      <c r="AI117" s="435">
        <f>IFERROR(INDEX(AVGGroup!$F$5:$F$21,MATCH(Risk7_PlusY67!$H117,AVGGroup!$C$5:$C$21,0)),"")</f>
        <v>-10.86</v>
      </c>
      <c r="AJ117" s="401">
        <f>IFERROR(INDEX(Raw_DATA!N:N,MATCH(Risk7_PlusY67!$D117,Raw_DATA!$A:$A,0)),"")</f>
        <v>98</v>
      </c>
      <c r="AK117" s="401">
        <f>IFERROR(INDEX(Raw_DATA!O:O,MATCH(Risk7_PlusY67!$D117,Raw_DATA!$A:$A,0)),"")</f>
        <v>59</v>
      </c>
      <c r="AL117" s="401">
        <f>IFERROR(INDEX(Raw_DATA!P:P,MATCH(Risk7_PlusY67!$D117,Raw_DATA!$A:$A,0)),"")</f>
        <v>72</v>
      </c>
      <c r="AM117" s="401">
        <f>IFERROR(INDEX(Raw_DATA!Q:Q,MATCH(Risk7_PlusY67!$D117,Raw_DATA!$A:$A,0)),"")</f>
        <v>88</v>
      </c>
      <c r="AN117" s="401">
        <f>IFERROR(INDEX(Raw_DATA!R:R,MATCH(Risk7_PlusY67!$D117,Raw_DATA!$A:$A,0)),"")</f>
        <v>32</v>
      </c>
      <c r="AO117" s="407"/>
      <c r="AP117" s="411" t="b">
        <f>AB117=AY117</f>
        <v>1</v>
      </c>
      <c r="AQ117" s="340">
        <f t="shared" si="34"/>
        <v>1</v>
      </c>
      <c r="AR117" s="123">
        <f t="shared" si="35"/>
        <v>0</v>
      </c>
      <c r="AS117" s="123">
        <f t="shared" si="36"/>
        <v>0</v>
      </c>
      <c r="AT117" s="123">
        <f>IF(OR(AND((K117&lt;0.8),(BE117&gt;180)),AND((K117&lt;0.8),(BE117&lt;10)),AND((K117&gt;=0.8),(BE117&lt;10)),AND((K117&gt;=0.8),(BE117&gt;90))),0,1)</f>
        <v>0</v>
      </c>
      <c r="AU117" s="123">
        <f t="shared" si="37"/>
        <v>1</v>
      </c>
      <c r="AV117" s="123">
        <f t="shared" si="38"/>
        <v>0</v>
      </c>
      <c r="AW117" s="123">
        <f t="shared" si="39"/>
        <v>1</v>
      </c>
      <c r="AX117" s="123">
        <f t="shared" si="40"/>
        <v>1</v>
      </c>
      <c r="AY117" s="416" t="str">
        <f t="shared" si="41"/>
        <v>C</v>
      </c>
      <c r="AZ117" s="416" t="str">
        <f>R117&amp;AY117</f>
        <v>1C</v>
      </c>
      <c r="BA117" s="417">
        <f>IFERROR(INDEX(Raw_DATA!L:L,MATCH(Risk7_PlusY67!$D117,Raw_DATA!$A:$A,0)),"")</f>
        <v>-8.86</v>
      </c>
      <c r="BB117" s="417">
        <f>IFERROR(INDEX(AVGGroup!$H$5:$H$21,MATCH(Risk7_PlusY67!$BJ117,AVGGroup!$C$5:$C$21,0)),"")</f>
        <v>-5.99</v>
      </c>
      <c r="BC117" s="417">
        <f>IFERROR(INDEX(Raw_DATA!M:M,MATCH(Risk7_PlusY67!$D117,Raw_DATA!$A:$A,0)),"")</f>
        <v>-20.239999999999998</v>
      </c>
      <c r="BD117" s="418">
        <f>IFERROR(INDEX(AVGGroup!$J$5:$J$21,MATCH(Risk7_PlusY67!$BJ117,AVGGroup!$C$5:$C$21,0)),"")</f>
        <v>-10.86</v>
      </c>
      <c r="BE117" s="407">
        <f>IFERROR(INDEX(Raw_DATA!N:N,MATCH(Risk7_PlusY67!$D117,Raw_DATA!$A:$A,0)),"")</f>
        <v>98</v>
      </c>
      <c r="BF117" s="407">
        <f>IFERROR(INDEX(Raw_DATA!O:O,MATCH(Risk7_PlusY67!$D117,Raw_DATA!$A:$A,0)),"")</f>
        <v>59</v>
      </c>
      <c r="BG117" s="407">
        <f>IFERROR(INDEX(Raw_DATA!P:P,MATCH(Risk7_PlusY67!$D117,Raw_DATA!$A:$A,0)),"")</f>
        <v>72</v>
      </c>
      <c r="BH117" s="407">
        <f>IFERROR(INDEX(Raw_DATA!Q:Q,MATCH(Risk7_PlusY67!$D117,Raw_DATA!$A:$A,0)),"")</f>
        <v>88</v>
      </c>
      <c r="BI117" s="407">
        <f>IFERROR(INDEX(Raw_DATA!R:R,MATCH(Risk7_PlusY67!$D117,Raw_DATA!$A:$A,0)),"")</f>
        <v>32</v>
      </c>
      <c r="BJ117" s="124" t="str">
        <f>INDEX('Org2567'!$BM:$BM,MATCH(Risk7_PlusY67!D117,'Org2567'!$D:$D,0))</f>
        <v>รพช.F1 P50,000-100,000</v>
      </c>
    </row>
    <row r="118" spans="1:62" x14ac:dyDescent="0.7">
      <c r="A118" s="206">
        <f>IF(ISBLANK(D118),"",COUNTA($D$3:D118))</f>
        <v>116</v>
      </c>
      <c r="B118" s="207">
        <f>IFERROR(INDEX(ID!$E:$E,MATCH(Risk7_PlusY67!$D118,ID!$A:$A,0)),"")</f>
        <v>2</v>
      </c>
      <c r="C118" s="207" t="str">
        <f>IFERROR(INDEX(ID!$I:$I,MATCH(Risk7_PlusY67!$D118,ID!$A:$A,0)),"")</f>
        <v>พิษณุโลก</v>
      </c>
      <c r="D118" s="295" t="s">
        <v>135</v>
      </c>
      <c r="E118" s="207" t="str">
        <f>IFERROR(INDEX(ID!$C:$C,MATCH(Risk7_PlusY67!$D118,ID!$A:$A,0)),"")</f>
        <v>บางกระทุ่ม,รพช.</v>
      </c>
      <c r="F118" s="207" t="str">
        <f>IFERROR(INDEX(ID!$G:$G,MATCH(Risk7_PlusY67!$D118,ID!$A:$A,0)),"")</f>
        <v>รพช.</v>
      </c>
      <c r="G118" s="206">
        <f>IFERROR(INDEX(ID!$J:$J,MATCH(Risk7_PlusY67!$D118,ID!$A:$A,0)),"")</f>
        <v>30</v>
      </c>
      <c r="H118" s="208" t="str">
        <f>IFERROR(INDEX(ID!$P:$P,MATCH(Risk7_PlusY67!$D118,ID!$A:$A,0)),"")</f>
        <v>รพช.F2 P30,000-60,000</v>
      </c>
      <c r="I118" s="209">
        <f>IFERROR(INDEX(Raw_DATA!E:E,MATCH(Risk7_PlusY67!$D118,Raw_DATA!$A:$A,0)),"")</f>
        <v>8.19</v>
      </c>
      <c r="J118" s="209">
        <f>IFERROR(INDEX(Raw_DATA!F:F,MATCH(Risk7_PlusY67!$D118,Raw_DATA!$A:$A,0)),"")</f>
        <v>7.47</v>
      </c>
      <c r="K118" s="209">
        <f>IFERROR(INDEX(Raw_DATA!G:G,MATCH(Risk7_PlusY67!$D118,Raw_DATA!$A:$A,0)),"")</f>
        <v>6.16</v>
      </c>
      <c r="L118" s="209">
        <f>IFERROR(INDEX(Raw_DATA!H:H,MATCH(Risk7_PlusY67!$D118,Raw_DATA!$A:$A,0)),"")</f>
        <v>70777652.819999993</v>
      </c>
      <c r="M118" s="210">
        <f>IFERROR(INDEX(Raw_DATA!I:I,MATCH(Risk7_PlusY67!$D118,Raw_DATA!$A:$A,0)),"")</f>
        <v>-10380276.16</v>
      </c>
      <c r="N118" s="206">
        <f t="shared" si="21"/>
        <v>0</v>
      </c>
      <c r="O118" s="206">
        <f t="shared" si="22"/>
        <v>1</v>
      </c>
      <c r="P118" s="206">
        <f t="shared" si="23"/>
        <v>0</v>
      </c>
      <c r="Q118" s="211">
        <f t="shared" si="24"/>
        <v>81.8</v>
      </c>
      <c r="R118" s="206">
        <f t="shared" si="25"/>
        <v>1</v>
      </c>
      <c r="S118" s="212">
        <f>IFERROR(INDEX(Raw_DATA!J:J,MATCH(Risk7_PlusY67!$D118,Raw_DATA!$A:$A,0)),"")</f>
        <v>-6181664.8600000003</v>
      </c>
      <c r="T118" s="213">
        <f>IFERROR(INDEX(Raw_DATA!K:K,MATCH(Risk7_PlusY67!$D118,Raw_DATA!$A:$A,0)),"")</f>
        <v>50802675.68</v>
      </c>
      <c r="U118" s="214">
        <f t="shared" si="26"/>
        <v>1</v>
      </c>
      <c r="V118" s="214">
        <f t="shared" si="27"/>
        <v>1</v>
      </c>
      <c r="W118" s="214">
        <f>IF(OR(AND((K118&lt;0.8),(AJ118&gt;180)),AND((K118&lt;0.8),(AJ118&lt;10)),AND((K118&gt;=0.8),(AJ118&lt;10)),AND((K118&gt;=0.8),(AJ118&gt;90))),0,1)</f>
        <v>1</v>
      </c>
      <c r="X118" s="214">
        <f t="shared" si="28"/>
        <v>1</v>
      </c>
      <c r="Y118" s="214">
        <f t="shared" si="29"/>
        <v>1</v>
      </c>
      <c r="Z118" s="214">
        <f t="shared" si="30"/>
        <v>1</v>
      </c>
      <c r="AA118" s="214">
        <f t="shared" si="31"/>
        <v>1</v>
      </c>
      <c r="AB118" s="215" t="str">
        <f t="shared" si="32"/>
        <v>A</v>
      </c>
      <c r="AC118" s="215" t="str">
        <f t="shared" si="33"/>
        <v>1A</v>
      </c>
      <c r="AD118" s="216"/>
      <c r="AE118" s="216"/>
      <c r="AF118" s="434">
        <f>IFERROR(INDEX(Raw_DATA!L:L,MATCH(Risk7_PlusY67!$D118,Raw_DATA!$A:$A,0)),"")</f>
        <v>-3.84</v>
      </c>
      <c r="AG118" s="434">
        <f>IFERROR(INDEX(AVGGroup!$D$5:$D$21,MATCH(Risk7_PlusY67!$H118,AVGGroup!$C$5:$C$21,0)),"")</f>
        <v>-4.37</v>
      </c>
      <c r="AH118" s="434">
        <f>IFERROR(INDEX(Raw_DATA!M:M,MATCH(Risk7_PlusY67!$D118,Raw_DATA!$A:$A,0)),"")</f>
        <v>-7.28</v>
      </c>
      <c r="AI118" s="435">
        <f>IFERROR(INDEX(AVGGroup!$F$5:$F$21,MATCH(Risk7_PlusY67!$H118,AVGGroup!$C$5:$C$21,0)),"")</f>
        <v>-9.19</v>
      </c>
      <c r="AJ118" s="401">
        <f>IFERROR(INDEX(Raw_DATA!N:N,MATCH(Risk7_PlusY67!$D118,Raw_DATA!$A:$A,0)),"")</f>
        <v>47</v>
      </c>
      <c r="AK118" s="401">
        <f>IFERROR(INDEX(Raw_DATA!O:O,MATCH(Risk7_PlusY67!$D118,Raw_DATA!$A:$A,0)),"")</f>
        <v>23</v>
      </c>
      <c r="AL118" s="401">
        <f>IFERROR(INDEX(Raw_DATA!P:P,MATCH(Risk7_PlusY67!$D118,Raw_DATA!$A:$A,0)),"")</f>
        <v>59</v>
      </c>
      <c r="AM118" s="401">
        <f>IFERROR(INDEX(Raw_DATA!Q:Q,MATCH(Risk7_PlusY67!$D118,Raw_DATA!$A:$A,0)),"")</f>
        <v>109</v>
      </c>
      <c r="AN118" s="401">
        <f>IFERROR(INDEX(Raw_DATA!R:R,MATCH(Risk7_PlusY67!$D118,Raw_DATA!$A:$A,0)),"")</f>
        <v>54</v>
      </c>
      <c r="AO118" s="407"/>
      <c r="AP118" s="411" t="b">
        <f>AB118=AY118</f>
        <v>1</v>
      </c>
      <c r="AQ118" s="340">
        <f t="shared" si="34"/>
        <v>1</v>
      </c>
      <c r="AR118" s="123">
        <f t="shared" si="35"/>
        <v>1</v>
      </c>
      <c r="AS118" s="123">
        <f t="shared" si="36"/>
        <v>1</v>
      </c>
      <c r="AT118" s="123">
        <f>IF(OR(AND((K118&lt;0.8),(BE118&gt;180)),AND((K118&lt;0.8),(BE118&lt;10)),AND((K118&gt;=0.8),(BE118&lt;10)),AND((K118&gt;=0.8),(BE118&gt;90))),0,1)</f>
        <v>1</v>
      </c>
      <c r="AU118" s="123">
        <f t="shared" si="37"/>
        <v>1</v>
      </c>
      <c r="AV118" s="123">
        <f t="shared" si="38"/>
        <v>1</v>
      </c>
      <c r="AW118" s="123">
        <f t="shared" si="39"/>
        <v>1</v>
      </c>
      <c r="AX118" s="123">
        <f t="shared" si="40"/>
        <v>1</v>
      </c>
      <c r="AY118" s="416" t="str">
        <f t="shared" si="41"/>
        <v>A</v>
      </c>
      <c r="AZ118" s="416" t="str">
        <f>R118&amp;AY118</f>
        <v>1A</v>
      </c>
      <c r="BA118" s="417">
        <f>IFERROR(INDEX(Raw_DATA!L:L,MATCH(Risk7_PlusY67!$D118,Raw_DATA!$A:$A,0)),"")</f>
        <v>-3.84</v>
      </c>
      <c r="BB118" s="417">
        <f>IFERROR(INDEX(AVGGroup!$H$5:$H$21,MATCH(Risk7_PlusY67!$BJ118,AVGGroup!$C$5:$C$21,0)),"")</f>
        <v>-3.95</v>
      </c>
      <c r="BC118" s="417">
        <f>IFERROR(INDEX(Raw_DATA!M:M,MATCH(Risk7_PlusY67!$D118,Raw_DATA!$A:$A,0)),"")</f>
        <v>-7.28</v>
      </c>
      <c r="BD118" s="418">
        <f>IFERROR(INDEX(AVGGroup!$J$5:$J$21,MATCH(Risk7_PlusY67!$BJ118,AVGGroup!$C$5:$C$21,0)),"")</f>
        <v>-8.8800000000000008</v>
      </c>
      <c r="BE118" s="407">
        <f>IFERROR(INDEX(Raw_DATA!N:N,MATCH(Risk7_PlusY67!$D118,Raw_DATA!$A:$A,0)),"")</f>
        <v>47</v>
      </c>
      <c r="BF118" s="407">
        <f>IFERROR(INDEX(Raw_DATA!O:O,MATCH(Risk7_PlusY67!$D118,Raw_DATA!$A:$A,0)),"")</f>
        <v>23</v>
      </c>
      <c r="BG118" s="407">
        <f>IFERROR(INDEX(Raw_DATA!P:P,MATCH(Risk7_PlusY67!$D118,Raw_DATA!$A:$A,0)),"")</f>
        <v>59</v>
      </c>
      <c r="BH118" s="407">
        <f>IFERROR(INDEX(Raw_DATA!Q:Q,MATCH(Risk7_PlusY67!$D118,Raw_DATA!$A:$A,0)),"")</f>
        <v>109</v>
      </c>
      <c r="BI118" s="407">
        <f>IFERROR(INDEX(Raw_DATA!R:R,MATCH(Risk7_PlusY67!$D118,Raw_DATA!$A:$A,0)),"")</f>
        <v>54</v>
      </c>
      <c r="BJ118" s="124" t="str">
        <f>INDEX('Org2567'!$BM:$BM,MATCH(Risk7_PlusY67!D118,'Org2567'!$D:$D,0))</f>
        <v>รพช.F2 P30,000-60,000</v>
      </c>
    </row>
    <row r="119" spans="1:62" x14ac:dyDescent="0.7">
      <c r="A119" s="206">
        <f>IF(ISBLANK(D119),"",COUNTA($D$3:D119))</f>
        <v>117</v>
      </c>
      <c r="B119" s="207">
        <f>IFERROR(INDEX(ID!$E:$E,MATCH(Risk7_PlusY67!$D119,ID!$A:$A,0)),"")</f>
        <v>2</v>
      </c>
      <c r="C119" s="207" t="str">
        <f>IFERROR(INDEX(ID!$I:$I,MATCH(Risk7_PlusY67!$D119,ID!$A:$A,0)),"")</f>
        <v>พิษณุโลก</v>
      </c>
      <c r="D119" s="295" t="s">
        <v>136</v>
      </c>
      <c r="E119" s="207" t="str">
        <f>IFERROR(INDEX(ID!$C:$C,MATCH(Risk7_PlusY67!$D119,ID!$A:$A,0)),"")</f>
        <v>พรหมพิราม,รพช.</v>
      </c>
      <c r="F119" s="207" t="str">
        <f>IFERROR(INDEX(ID!$G:$G,MATCH(Risk7_PlusY67!$D119,ID!$A:$A,0)),"")</f>
        <v>รพช.</v>
      </c>
      <c r="G119" s="206">
        <f>IFERROR(INDEX(ID!$J:$J,MATCH(Risk7_PlusY67!$D119,ID!$A:$A,0)),"")</f>
        <v>50</v>
      </c>
      <c r="H119" s="208" t="str">
        <f>IFERROR(INDEX(ID!$P:$P,MATCH(Risk7_PlusY67!$D119,ID!$A:$A,0)),"")</f>
        <v>รพช.F2 P30,000-60,000</v>
      </c>
      <c r="I119" s="209">
        <f>IFERROR(INDEX(Raw_DATA!E:E,MATCH(Risk7_PlusY67!$D119,Raw_DATA!$A:$A,0)),"")</f>
        <v>4.67</v>
      </c>
      <c r="J119" s="209">
        <f>IFERROR(INDEX(Raw_DATA!F:F,MATCH(Risk7_PlusY67!$D119,Raw_DATA!$A:$A,0)),"")</f>
        <v>3.94</v>
      </c>
      <c r="K119" s="209">
        <f>IFERROR(INDEX(Raw_DATA!G:G,MATCH(Risk7_PlusY67!$D119,Raw_DATA!$A:$A,0)),"")</f>
        <v>2.88</v>
      </c>
      <c r="L119" s="209">
        <f>IFERROR(INDEX(Raw_DATA!H:H,MATCH(Risk7_PlusY67!$D119,Raw_DATA!$A:$A,0)),"")</f>
        <v>42062803.219999999</v>
      </c>
      <c r="M119" s="210">
        <f>IFERROR(INDEX(Raw_DATA!I:I,MATCH(Risk7_PlusY67!$D119,Raw_DATA!$A:$A,0)),"")</f>
        <v>-30793293.050000001</v>
      </c>
      <c r="N119" s="206">
        <f t="shared" si="21"/>
        <v>0</v>
      </c>
      <c r="O119" s="206">
        <f t="shared" si="22"/>
        <v>1</v>
      </c>
      <c r="P119" s="206">
        <f t="shared" si="23"/>
        <v>0</v>
      </c>
      <c r="Q119" s="211">
        <f t="shared" si="24"/>
        <v>16.3</v>
      </c>
      <c r="R119" s="206">
        <f t="shared" si="25"/>
        <v>1</v>
      </c>
      <c r="S119" s="212">
        <f>IFERROR(INDEX(Raw_DATA!J:J,MATCH(Risk7_PlusY67!$D119,Raw_DATA!$A:$A,0)),"")</f>
        <v>-27298081.41</v>
      </c>
      <c r="T119" s="213">
        <f>IFERROR(INDEX(Raw_DATA!K:K,MATCH(Risk7_PlusY67!$D119,Raw_DATA!$A:$A,0)),"")</f>
        <v>21550910.41</v>
      </c>
      <c r="U119" s="214">
        <f t="shared" si="26"/>
        <v>0</v>
      </c>
      <c r="V119" s="214">
        <f t="shared" si="27"/>
        <v>0</v>
      </c>
      <c r="W119" s="214">
        <f>IF(OR(AND((K119&lt;0.8),(AJ119&gt;180)),AND((K119&lt;0.8),(AJ119&lt;10)),AND((K119&gt;=0.8),(AJ119&lt;10)),AND((K119&gt;=0.8),(AJ119&gt;90))),0,1)</f>
        <v>1</v>
      </c>
      <c r="X119" s="214">
        <f t="shared" si="28"/>
        <v>1</v>
      </c>
      <c r="Y119" s="214">
        <f t="shared" si="29"/>
        <v>1</v>
      </c>
      <c r="Z119" s="214">
        <f t="shared" si="30"/>
        <v>1</v>
      </c>
      <c r="AA119" s="214">
        <f t="shared" si="31"/>
        <v>0</v>
      </c>
      <c r="AB119" s="215" t="str">
        <f t="shared" si="32"/>
        <v>B-</v>
      </c>
      <c r="AC119" s="215" t="str">
        <f t="shared" si="33"/>
        <v>1B-</v>
      </c>
      <c r="AD119" s="216"/>
      <c r="AE119" s="216"/>
      <c r="AF119" s="434">
        <f>IFERROR(INDEX(Raw_DATA!L:L,MATCH(Risk7_PlusY67!$D119,Raw_DATA!$A:$A,0)),"")</f>
        <v>-15.37</v>
      </c>
      <c r="AG119" s="434">
        <f>IFERROR(INDEX(AVGGroup!$D$5:$D$21,MATCH(Risk7_PlusY67!$H119,AVGGroup!$C$5:$C$21,0)),"")</f>
        <v>-4.37</v>
      </c>
      <c r="AH119" s="434">
        <f>IFERROR(INDEX(Raw_DATA!M:M,MATCH(Risk7_PlusY67!$D119,Raw_DATA!$A:$A,0)),"")</f>
        <v>-16.54</v>
      </c>
      <c r="AI119" s="435">
        <f>IFERROR(INDEX(AVGGroup!$F$5:$F$21,MATCH(Risk7_PlusY67!$H119,AVGGroup!$C$5:$C$21,0)),"")</f>
        <v>-9.19</v>
      </c>
      <c r="AJ119" s="401">
        <f>IFERROR(INDEX(Raw_DATA!N:N,MATCH(Risk7_PlusY67!$D119,Raw_DATA!$A:$A,0)),"")</f>
        <v>45</v>
      </c>
      <c r="AK119" s="401">
        <f>IFERROR(INDEX(Raw_DATA!O:O,MATCH(Risk7_PlusY67!$D119,Raw_DATA!$A:$A,0)),"")</f>
        <v>29</v>
      </c>
      <c r="AL119" s="401">
        <f>IFERROR(INDEX(Raw_DATA!P:P,MATCH(Risk7_PlusY67!$D119,Raw_DATA!$A:$A,0)),"")</f>
        <v>56</v>
      </c>
      <c r="AM119" s="401">
        <f>IFERROR(INDEX(Raw_DATA!Q:Q,MATCH(Risk7_PlusY67!$D119,Raw_DATA!$A:$A,0)),"")</f>
        <v>93</v>
      </c>
      <c r="AN119" s="401">
        <f>IFERROR(INDEX(Raw_DATA!R:R,MATCH(Risk7_PlusY67!$D119,Raw_DATA!$A:$A,0)),"")</f>
        <v>71</v>
      </c>
      <c r="AO119" s="407"/>
      <c r="AP119" s="411" t="b">
        <f>AB119=AY119</f>
        <v>1</v>
      </c>
      <c r="AQ119" s="340">
        <f t="shared" si="34"/>
        <v>1</v>
      </c>
      <c r="AR119" s="123">
        <f t="shared" si="35"/>
        <v>0</v>
      </c>
      <c r="AS119" s="123">
        <f t="shared" si="36"/>
        <v>0</v>
      </c>
      <c r="AT119" s="123">
        <f>IF(OR(AND((K119&lt;0.8),(BE119&gt;180)),AND((K119&lt;0.8),(BE119&lt;10)),AND((K119&gt;=0.8),(BE119&lt;10)),AND((K119&gt;=0.8),(BE119&gt;90))),0,1)</f>
        <v>1</v>
      </c>
      <c r="AU119" s="123">
        <f t="shared" si="37"/>
        <v>1</v>
      </c>
      <c r="AV119" s="123">
        <f t="shared" si="38"/>
        <v>1</v>
      </c>
      <c r="AW119" s="123">
        <f t="shared" si="39"/>
        <v>1</v>
      </c>
      <c r="AX119" s="123">
        <f t="shared" si="40"/>
        <v>0</v>
      </c>
      <c r="AY119" s="416" t="str">
        <f t="shared" si="41"/>
        <v>B-</v>
      </c>
      <c r="AZ119" s="416" t="str">
        <f>R119&amp;AY119</f>
        <v>1B-</v>
      </c>
      <c r="BA119" s="417">
        <f>IFERROR(INDEX(Raw_DATA!L:L,MATCH(Risk7_PlusY67!$D119,Raw_DATA!$A:$A,0)),"")</f>
        <v>-15.37</v>
      </c>
      <c r="BB119" s="417">
        <f>IFERROR(INDEX(AVGGroup!$H$5:$H$21,MATCH(Risk7_PlusY67!$BJ119,AVGGroup!$C$5:$C$21,0)),"")</f>
        <v>-3.95</v>
      </c>
      <c r="BC119" s="417">
        <f>IFERROR(INDEX(Raw_DATA!M:M,MATCH(Risk7_PlusY67!$D119,Raw_DATA!$A:$A,0)),"")</f>
        <v>-16.54</v>
      </c>
      <c r="BD119" s="418">
        <f>IFERROR(INDEX(AVGGroup!$J$5:$J$21,MATCH(Risk7_PlusY67!$BJ119,AVGGroup!$C$5:$C$21,0)),"")</f>
        <v>-8.8800000000000008</v>
      </c>
      <c r="BE119" s="407">
        <f>IFERROR(INDEX(Raw_DATA!N:N,MATCH(Risk7_PlusY67!$D119,Raw_DATA!$A:$A,0)),"")</f>
        <v>45</v>
      </c>
      <c r="BF119" s="407">
        <f>IFERROR(INDEX(Raw_DATA!O:O,MATCH(Risk7_PlusY67!$D119,Raw_DATA!$A:$A,0)),"")</f>
        <v>29</v>
      </c>
      <c r="BG119" s="407">
        <f>IFERROR(INDEX(Raw_DATA!P:P,MATCH(Risk7_PlusY67!$D119,Raw_DATA!$A:$A,0)),"")</f>
        <v>56</v>
      </c>
      <c r="BH119" s="407">
        <f>IFERROR(INDEX(Raw_DATA!Q:Q,MATCH(Risk7_PlusY67!$D119,Raw_DATA!$A:$A,0)),"")</f>
        <v>93</v>
      </c>
      <c r="BI119" s="407">
        <f>IFERROR(INDEX(Raw_DATA!R:R,MATCH(Risk7_PlusY67!$D119,Raw_DATA!$A:$A,0)),"")</f>
        <v>71</v>
      </c>
      <c r="BJ119" s="124" t="str">
        <f>INDEX('Org2567'!$BM:$BM,MATCH(Risk7_PlusY67!D119,'Org2567'!$D:$D,0))</f>
        <v>รพช.F2 P30,000-60,000</v>
      </c>
    </row>
    <row r="120" spans="1:62" x14ac:dyDescent="0.7">
      <c r="A120" s="206">
        <f>IF(ISBLANK(D120),"",COUNTA($D$3:D120))</f>
        <v>118</v>
      </c>
      <c r="B120" s="207">
        <f>IFERROR(INDEX(ID!$E:$E,MATCH(Risk7_PlusY67!$D120,ID!$A:$A,0)),"")</f>
        <v>2</v>
      </c>
      <c r="C120" s="207" t="str">
        <f>IFERROR(INDEX(ID!$I:$I,MATCH(Risk7_PlusY67!$D120,ID!$A:$A,0)),"")</f>
        <v>พิษณุโลก</v>
      </c>
      <c r="D120" s="295" t="s">
        <v>137</v>
      </c>
      <c r="E120" s="207" t="str">
        <f>IFERROR(INDEX(ID!$C:$C,MATCH(Risk7_PlusY67!$D120,ID!$A:$A,0)),"")</f>
        <v>วัดโบสถ์,รพช.</v>
      </c>
      <c r="F120" s="207" t="str">
        <f>IFERROR(INDEX(ID!$G:$G,MATCH(Risk7_PlusY67!$D120,ID!$A:$A,0)),"")</f>
        <v>รพช.</v>
      </c>
      <c r="G120" s="206">
        <f>IFERROR(INDEX(ID!$J:$J,MATCH(Risk7_PlusY67!$D120,ID!$A:$A,0)),"")</f>
        <v>30</v>
      </c>
      <c r="H120" s="208" t="str">
        <f>IFERROR(INDEX(ID!$P:$P,MATCH(Risk7_PlusY67!$D120,ID!$A:$A,0)),"")</f>
        <v>รพช.F2 P&lt;=30,000</v>
      </c>
      <c r="I120" s="209">
        <f>IFERROR(INDEX(Raw_DATA!E:E,MATCH(Risk7_PlusY67!$D120,Raw_DATA!$A:$A,0)),"")</f>
        <v>5.81</v>
      </c>
      <c r="J120" s="209">
        <f>IFERROR(INDEX(Raw_DATA!F:F,MATCH(Risk7_PlusY67!$D120,Raw_DATA!$A:$A,0)),"")</f>
        <v>5.58</v>
      </c>
      <c r="K120" s="209">
        <f>IFERROR(INDEX(Raw_DATA!G:G,MATCH(Risk7_PlusY67!$D120,Raw_DATA!$A:$A,0)),"")</f>
        <v>4.5599999999999996</v>
      </c>
      <c r="L120" s="209">
        <f>IFERROR(INDEX(Raw_DATA!H:H,MATCH(Risk7_PlusY67!$D120,Raw_DATA!$A:$A,0)),"")</f>
        <v>60874841.240000002</v>
      </c>
      <c r="M120" s="210">
        <f>IFERROR(INDEX(Raw_DATA!I:I,MATCH(Risk7_PlusY67!$D120,Raw_DATA!$A:$A,0)),"")</f>
        <v>-32688259.84</v>
      </c>
      <c r="N120" s="206">
        <f t="shared" si="21"/>
        <v>0</v>
      </c>
      <c r="O120" s="206">
        <f t="shared" si="22"/>
        <v>1</v>
      </c>
      <c r="P120" s="206">
        <f t="shared" si="23"/>
        <v>0</v>
      </c>
      <c r="Q120" s="211">
        <f t="shared" si="24"/>
        <v>22.3</v>
      </c>
      <c r="R120" s="206">
        <f t="shared" si="25"/>
        <v>1</v>
      </c>
      <c r="S120" s="212">
        <f>IFERROR(INDEX(Raw_DATA!J:J,MATCH(Risk7_PlusY67!$D120,Raw_DATA!$A:$A,0)),"")</f>
        <v>-19802906.800000001</v>
      </c>
      <c r="T120" s="213">
        <f>IFERROR(INDEX(Raw_DATA!K:K,MATCH(Risk7_PlusY67!$D120,Raw_DATA!$A:$A,0)),"")</f>
        <v>45095877.780000001</v>
      </c>
      <c r="U120" s="214">
        <f t="shared" si="26"/>
        <v>0</v>
      </c>
      <c r="V120" s="214">
        <f t="shared" si="27"/>
        <v>0</v>
      </c>
      <c r="W120" s="214">
        <f>IF(OR(AND((K120&lt;0.8),(AJ120&gt;180)),AND((K120&lt;0.8),(AJ120&lt;10)),AND((K120&gt;=0.8),(AJ120&lt;10)),AND((K120&gt;=0.8),(AJ120&gt;90))),0,1)</f>
        <v>1</v>
      </c>
      <c r="X120" s="214">
        <f t="shared" si="28"/>
        <v>1</v>
      </c>
      <c r="Y120" s="214">
        <f t="shared" si="29"/>
        <v>1</v>
      </c>
      <c r="Z120" s="214">
        <f t="shared" si="30"/>
        <v>1</v>
      </c>
      <c r="AA120" s="214">
        <f t="shared" si="31"/>
        <v>1</v>
      </c>
      <c r="AB120" s="215" t="str">
        <f t="shared" si="32"/>
        <v>B</v>
      </c>
      <c r="AC120" s="215" t="str">
        <f t="shared" si="33"/>
        <v>1B</v>
      </c>
      <c r="AD120" s="216"/>
      <c r="AE120" s="216"/>
      <c r="AF120" s="434">
        <f>IFERROR(INDEX(Raw_DATA!L:L,MATCH(Risk7_PlusY67!$D120,Raw_DATA!$A:$A,0)),"")</f>
        <v>-14.97</v>
      </c>
      <c r="AG120" s="434">
        <f>IFERROR(INDEX(AVGGroup!$D$5:$D$21,MATCH(Risk7_PlusY67!$H120,AVGGroup!$C$5:$C$21,0)),"")</f>
        <v>-3.55</v>
      </c>
      <c r="AH120" s="434">
        <f>IFERROR(INDEX(Raw_DATA!M:M,MATCH(Risk7_PlusY67!$D120,Raw_DATA!$A:$A,0)),"")</f>
        <v>-21.3</v>
      </c>
      <c r="AI120" s="435">
        <f>IFERROR(INDEX(AVGGroup!$F$5:$F$21,MATCH(Risk7_PlusY67!$H120,AVGGroup!$C$5:$C$21,0)),"")</f>
        <v>-10.199999999999999</v>
      </c>
      <c r="AJ120" s="401">
        <f>IFERROR(INDEX(Raw_DATA!N:N,MATCH(Risk7_PlusY67!$D120,Raw_DATA!$A:$A,0)),"")</f>
        <v>56</v>
      </c>
      <c r="AK120" s="401">
        <f>IFERROR(INDEX(Raw_DATA!O:O,MATCH(Risk7_PlusY67!$D120,Raw_DATA!$A:$A,0)),"")</f>
        <v>42</v>
      </c>
      <c r="AL120" s="401">
        <f>IFERROR(INDEX(Raw_DATA!P:P,MATCH(Risk7_PlusY67!$D120,Raw_DATA!$A:$A,0)),"")</f>
        <v>39</v>
      </c>
      <c r="AM120" s="401">
        <f>IFERROR(INDEX(Raw_DATA!Q:Q,MATCH(Risk7_PlusY67!$D120,Raw_DATA!$A:$A,0)),"")</f>
        <v>45</v>
      </c>
      <c r="AN120" s="401">
        <f>IFERROR(INDEX(Raw_DATA!R:R,MATCH(Risk7_PlusY67!$D120,Raw_DATA!$A:$A,0)),"")</f>
        <v>32</v>
      </c>
      <c r="AO120" s="407"/>
      <c r="AP120" s="411" t="b">
        <f>AB120=AY120</f>
        <v>1</v>
      </c>
      <c r="AQ120" s="340">
        <f t="shared" si="34"/>
        <v>1</v>
      </c>
      <c r="AR120" s="123">
        <f t="shared" si="35"/>
        <v>0</v>
      </c>
      <c r="AS120" s="123">
        <f t="shared" si="36"/>
        <v>0</v>
      </c>
      <c r="AT120" s="123">
        <f>IF(OR(AND((K120&lt;0.8),(BE120&gt;180)),AND((K120&lt;0.8),(BE120&lt;10)),AND((K120&gt;=0.8),(BE120&lt;10)),AND((K120&gt;=0.8),(BE120&gt;90))),0,1)</f>
        <v>1</v>
      </c>
      <c r="AU120" s="123">
        <f t="shared" si="37"/>
        <v>1</v>
      </c>
      <c r="AV120" s="123">
        <f t="shared" si="38"/>
        <v>1</v>
      </c>
      <c r="AW120" s="123">
        <f t="shared" si="39"/>
        <v>1</v>
      </c>
      <c r="AX120" s="123">
        <f t="shared" si="40"/>
        <v>1</v>
      </c>
      <c r="AY120" s="416" t="str">
        <f t="shared" si="41"/>
        <v>B</v>
      </c>
      <c r="AZ120" s="416" t="str">
        <f>R120&amp;AY120</f>
        <v>1B</v>
      </c>
      <c r="BA120" s="417">
        <f>IFERROR(INDEX(Raw_DATA!L:L,MATCH(Risk7_PlusY67!$D120,Raw_DATA!$A:$A,0)),"")</f>
        <v>-14.97</v>
      </c>
      <c r="BB120" s="417">
        <f>IFERROR(INDEX(AVGGroup!$H$5:$H$21,MATCH(Risk7_PlusY67!$BJ120,AVGGroup!$C$5:$C$21,0)),"")</f>
        <v>-3.54</v>
      </c>
      <c r="BC120" s="417">
        <f>IFERROR(INDEX(Raw_DATA!M:M,MATCH(Risk7_PlusY67!$D120,Raw_DATA!$A:$A,0)),"")</f>
        <v>-21.3</v>
      </c>
      <c r="BD120" s="418">
        <f>IFERROR(INDEX(AVGGroup!$J$5:$J$21,MATCH(Risk7_PlusY67!$BJ120,AVGGroup!$C$5:$C$21,0)),"")</f>
        <v>-10.199999999999999</v>
      </c>
      <c r="BE120" s="407">
        <f>IFERROR(INDEX(Raw_DATA!N:N,MATCH(Risk7_PlusY67!$D120,Raw_DATA!$A:$A,0)),"")</f>
        <v>56</v>
      </c>
      <c r="BF120" s="407">
        <f>IFERROR(INDEX(Raw_DATA!O:O,MATCH(Risk7_PlusY67!$D120,Raw_DATA!$A:$A,0)),"")</f>
        <v>42</v>
      </c>
      <c r="BG120" s="407">
        <f>IFERROR(INDEX(Raw_DATA!P:P,MATCH(Risk7_PlusY67!$D120,Raw_DATA!$A:$A,0)),"")</f>
        <v>39</v>
      </c>
      <c r="BH120" s="407">
        <f>IFERROR(INDEX(Raw_DATA!Q:Q,MATCH(Risk7_PlusY67!$D120,Raw_DATA!$A:$A,0)),"")</f>
        <v>45</v>
      </c>
      <c r="BI120" s="407">
        <f>IFERROR(INDEX(Raw_DATA!R:R,MATCH(Risk7_PlusY67!$D120,Raw_DATA!$A:$A,0)),"")</f>
        <v>32</v>
      </c>
      <c r="BJ120" s="124" t="str">
        <f>INDEX('Org2567'!$BM:$BM,MATCH(Risk7_PlusY67!D120,'Org2567'!$D:$D,0))</f>
        <v>รพช.F2 P&lt;=30,000</v>
      </c>
    </row>
    <row r="121" spans="1:62" x14ac:dyDescent="0.7">
      <c r="A121" s="206">
        <f>IF(ISBLANK(D121),"",COUNTA($D$3:D121))</f>
        <v>119</v>
      </c>
      <c r="B121" s="207">
        <f>IFERROR(INDEX(ID!$E:$E,MATCH(Risk7_PlusY67!$D121,ID!$A:$A,0)),"")</f>
        <v>2</v>
      </c>
      <c r="C121" s="207" t="str">
        <f>IFERROR(INDEX(ID!$I:$I,MATCH(Risk7_PlusY67!$D121,ID!$A:$A,0)),"")</f>
        <v>พิษณุโลก</v>
      </c>
      <c r="D121" s="295" t="s">
        <v>138</v>
      </c>
      <c r="E121" s="207" t="str">
        <f>IFERROR(INDEX(ID!$C:$C,MATCH(Risk7_PlusY67!$D121,ID!$A:$A,0)),"")</f>
        <v>วังทอง,รพช.</v>
      </c>
      <c r="F121" s="207" t="str">
        <f>IFERROR(INDEX(ID!$G:$G,MATCH(Risk7_PlusY67!$D121,ID!$A:$A,0)),"")</f>
        <v>รพช.</v>
      </c>
      <c r="G121" s="206">
        <f>IFERROR(INDEX(ID!$J:$J,MATCH(Risk7_PlusY67!$D121,ID!$A:$A,0)),"")</f>
        <v>68</v>
      </c>
      <c r="H121" s="208" t="str">
        <f>IFERROR(INDEX(ID!$P:$P,MATCH(Risk7_PlusY67!$D121,ID!$A:$A,0)),"")</f>
        <v>รพช.F1 P50,000-100,000</v>
      </c>
      <c r="I121" s="209">
        <f>IFERROR(INDEX(Raw_DATA!E:E,MATCH(Risk7_PlusY67!$D121,Raw_DATA!$A:$A,0)),"")</f>
        <v>5.46</v>
      </c>
      <c r="J121" s="209">
        <f>IFERROR(INDEX(Raw_DATA!F:F,MATCH(Risk7_PlusY67!$D121,Raw_DATA!$A:$A,0)),"")</f>
        <v>5.08</v>
      </c>
      <c r="K121" s="209">
        <f>IFERROR(INDEX(Raw_DATA!G:G,MATCH(Risk7_PlusY67!$D121,Raw_DATA!$A:$A,0)),"")</f>
        <v>4.46</v>
      </c>
      <c r="L121" s="209">
        <f>IFERROR(INDEX(Raw_DATA!H:H,MATCH(Risk7_PlusY67!$D121,Raw_DATA!$A:$A,0)),"")</f>
        <v>120616069.03</v>
      </c>
      <c r="M121" s="210">
        <f>IFERROR(INDEX(Raw_DATA!I:I,MATCH(Risk7_PlusY67!$D121,Raw_DATA!$A:$A,0)),"")</f>
        <v>-49401602.630000003</v>
      </c>
      <c r="N121" s="206">
        <f t="shared" si="21"/>
        <v>0</v>
      </c>
      <c r="O121" s="206">
        <f t="shared" si="22"/>
        <v>1</v>
      </c>
      <c r="P121" s="206">
        <f t="shared" si="23"/>
        <v>0</v>
      </c>
      <c r="Q121" s="211">
        <f t="shared" si="24"/>
        <v>29.2</v>
      </c>
      <c r="R121" s="206">
        <f t="shared" si="25"/>
        <v>1</v>
      </c>
      <c r="S121" s="212">
        <f>IFERROR(INDEX(Raw_DATA!J:J,MATCH(Risk7_PlusY67!$D121,Raw_DATA!$A:$A,0)),"")</f>
        <v>-35191137.100000001</v>
      </c>
      <c r="T121" s="213">
        <f>IFERROR(INDEX(Raw_DATA!K:K,MATCH(Risk7_PlusY67!$D121,Raw_DATA!$A:$A,0)),"")</f>
        <v>93519107.459999993</v>
      </c>
      <c r="U121" s="214">
        <f t="shared" si="26"/>
        <v>0</v>
      </c>
      <c r="V121" s="214">
        <f t="shared" si="27"/>
        <v>0</v>
      </c>
      <c r="W121" s="214">
        <f>IF(OR(AND((K121&lt;0.8),(AJ121&gt;180)),AND((K121&lt;0.8),(AJ121&lt;10)),AND((K121&gt;=0.8),(AJ121&lt;10)),AND((K121&gt;=0.8),(AJ121&gt;90))),0,1)</f>
        <v>1</v>
      </c>
      <c r="X121" s="214">
        <f t="shared" si="28"/>
        <v>1</v>
      </c>
      <c r="Y121" s="214">
        <f t="shared" si="29"/>
        <v>1</v>
      </c>
      <c r="Z121" s="214">
        <f t="shared" si="30"/>
        <v>1</v>
      </c>
      <c r="AA121" s="214">
        <f t="shared" si="31"/>
        <v>1</v>
      </c>
      <c r="AB121" s="215" t="str">
        <f t="shared" si="32"/>
        <v>B</v>
      </c>
      <c r="AC121" s="215" t="str">
        <f t="shared" si="33"/>
        <v>1B</v>
      </c>
      <c r="AD121" s="216"/>
      <c r="AE121" s="216"/>
      <c r="AF121" s="434">
        <f>IFERROR(INDEX(Raw_DATA!L:L,MATCH(Risk7_PlusY67!$D121,Raw_DATA!$A:$A,0)),"")</f>
        <v>-12.72</v>
      </c>
      <c r="AG121" s="434">
        <f>IFERROR(INDEX(AVGGroup!$D$5:$D$21,MATCH(Risk7_PlusY67!$H121,AVGGroup!$C$5:$C$21,0)),"")</f>
        <v>-5.99</v>
      </c>
      <c r="AH121" s="434">
        <f>IFERROR(INDEX(Raw_DATA!M:M,MATCH(Risk7_PlusY67!$D121,Raw_DATA!$A:$A,0)),"")</f>
        <v>-19.54</v>
      </c>
      <c r="AI121" s="435">
        <f>IFERROR(INDEX(AVGGroup!$F$5:$F$21,MATCH(Risk7_PlusY67!$H121,AVGGroup!$C$5:$C$21,0)),"")</f>
        <v>-10.86</v>
      </c>
      <c r="AJ121" s="401">
        <f>IFERROR(INDEX(Raw_DATA!N:N,MATCH(Risk7_PlusY67!$D121,Raw_DATA!$A:$A,0)),"")</f>
        <v>57</v>
      </c>
      <c r="AK121" s="401">
        <f>IFERROR(INDEX(Raw_DATA!O:O,MATCH(Risk7_PlusY67!$D121,Raw_DATA!$A:$A,0)),"")</f>
        <v>33</v>
      </c>
      <c r="AL121" s="401">
        <f>IFERROR(INDEX(Raw_DATA!P:P,MATCH(Risk7_PlusY67!$D121,Raw_DATA!$A:$A,0)),"")</f>
        <v>58</v>
      </c>
      <c r="AM121" s="401">
        <f>IFERROR(INDEX(Raw_DATA!Q:Q,MATCH(Risk7_PlusY67!$D121,Raw_DATA!$A:$A,0)),"")</f>
        <v>67</v>
      </c>
      <c r="AN121" s="401">
        <f>IFERROR(INDEX(Raw_DATA!R:R,MATCH(Risk7_PlusY67!$D121,Raw_DATA!$A:$A,0)),"")</f>
        <v>49</v>
      </c>
      <c r="AO121" s="407"/>
      <c r="AP121" s="411" t="b">
        <f>AB121=AY121</f>
        <v>1</v>
      </c>
      <c r="AQ121" s="340">
        <f t="shared" si="34"/>
        <v>1</v>
      </c>
      <c r="AR121" s="123">
        <f t="shared" si="35"/>
        <v>0</v>
      </c>
      <c r="AS121" s="123">
        <f t="shared" si="36"/>
        <v>0</v>
      </c>
      <c r="AT121" s="123">
        <f>IF(OR(AND((K121&lt;0.8),(BE121&gt;180)),AND((K121&lt;0.8),(BE121&lt;10)),AND((K121&gt;=0.8),(BE121&lt;10)),AND((K121&gt;=0.8),(BE121&gt;90))),0,1)</f>
        <v>1</v>
      </c>
      <c r="AU121" s="123">
        <f t="shared" si="37"/>
        <v>1</v>
      </c>
      <c r="AV121" s="123">
        <f t="shared" si="38"/>
        <v>1</v>
      </c>
      <c r="AW121" s="123">
        <f t="shared" si="39"/>
        <v>1</v>
      </c>
      <c r="AX121" s="123">
        <f t="shared" si="40"/>
        <v>1</v>
      </c>
      <c r="AY121" s="416" t="str">
        <f t="shared" si="41"/>
        <v>B</v>
      </c>
      <c r="AZ121" s="416" t="str">
        <f>R121&amp;AY121</f>
        <v>1B</v>
      </c>
      <c r="BA121" s="417">
        <f>IFERROR(INDEX(Raw_DATA!L:L,MATCH(Risk7_PlusY67!$D121,Raw_DATA!$A:$A,0)),"")</f>
        <v>-12.72</v>
      </c>
      <c r="BB121" s="417">
        <f>IFERROR(INDEX(AVGGroup!$H$5:$H$21,MATCH(Risk7_PlusY67!$BJ121,AVGGroup!$C$5:$C$21,0)),"")</f>
        <v>-5.99</v>
      </c>
      <c r="BC121" s="417">
        <f>IFERROR(INDEX(Raw_DATA!M:M,MATCH(Risk7_PlusY67!$D121,Raw_DATA!$A:$A,0)),"")</f>
        <v>-19.54</v>
      </c>
      <c r="BD121" s="418">
        <f>IFERROR(INDEX(AVGGroup!$J$5:$J$21,MATCH(Risk7_PlusY67!$BJ121,AVGGroup!$C$5:$C$21,0)),"")</f>
        <v>-10.86</v>
      </c>
      <c r="BE121" s="407">
        <f>IFERROR(INDEX(Raw_DATA!N:N,MATCH(Risk7_PlusY67!$D121,Raw_DATA!$A:$A,0)),"")</f>
        <v>57</v>
      </c>
      <c r="BF121" s="407">
        <f>IFERROR(INDEX(Raw_DATA!O:O,MATCH(Risk7_PlusY67!$D121,Raw_DATA!$A:$A,0)),"")</f>
        <v>33</v>
      </c>
      <c r="BG121" s="407">
        <f>IFERROR(INDEX(Raw_DATA!P:P,MATCH(Risk7_PlusY67!$D121,Raw_DATA!$A:$A,0)),"")</f>
        <v>58</v>
      </c>
      <c r="BH121" s="407">
        <f>IFERROR(INDEX(Raw_DATA!Q:Q,MATCH(Risk7_PlusY67!$D121,Raw_DATA!$A:$A,0)),"")</f>
        <v>67</v>
      </c>
      <c r="BI121" s="407">
        <f>IFERROR(INDEX(Raw_DATA!R:R,MATCH(Risk7_PlusY67!$D121,Raw_DATA!$A:$A,0)),"")</f>
        <v>49</v>
      </c>
      <c r="BJ121" s="124" t="str">
        <f>INDEX('Org2567'!$BM:$BM,MATCH(Risk7_PlusY67!D121,'Org2567'!$D:$D,0))</f>
        <v>รพช.F1 P50,000-100,000</v>
      </c>
    </row>
    <row r="122" spans="1:62" x14ac:dyDescent="0.7">
      <c r="A122" s="206">
        <f>IF(ISBLANK(D122),"",COUNTA($D$3:D122))</f>
        <v>120</v>
      </c>
      <c r="B122" s="207">
        <f>IFERROR(INDEX(ID!$E:$E,MATCH(Risk7_PlusY67!$D122,ID!$A:$A,0)),"")</f>
        <v>2</v>
      </c>
      <c r="C122" s="207" t="str">
        <f>IFERROR(INDEX(ID!$I:$I,MATCH(Risk7_PlusY67!$D122,ID!$A:$A,0)),"")</f>
        <v>พิษณุโลก</v>
      </c>
      <c r="D122" s="295" t="s">
        <v>139</v>
      </c>
      <c r="E122" s="207" t="str">
        <f>IFERROR(INDEX(ID!$C:$C,MATCH(Risk7_PlusY67!$D122,ID!$A:$A,0)),"")</f>
        <v>เนินมะปราง,รพช.</v>
      </c>
      <c r="F122" s="207" t="str">
        <f>IFERROR(INDEX(ID!$G:$G,MATCH(Risk7_PlusY67!$D122,ID!$A:$A,0)),"")</f>
        <v>รพช.</v>
      </c>
      <c r="G122" s="206">
        <f>IFERROR(INDEX(ID!$J:$J,MATCH(Risk7_PlusY67!$D122,ID!$A:$A,0)),"")</f>
        <v>33</v>
      </c>
      <c r="H122" s="208" t="str">
        <f>IFERROR(INDEX(ID!$P:$P,MATCH(Risk7_PlusY67!$D122,ID!$A:$A,0)),"")</f>
        <v>รพช.F2 P30,000-60,000</v>
      </c>
      <c r="I122" s="209">
        <f>IFERROR(INDEX(Raw_DATA!E:E,MATCH(Risk7_PlusY67!$D122,Raw_DATA!$A:$A,0)),"")</f>
        <v>3.37</v>
      </c>
      <c r="J122" s="209">
        <f>IFERROR(INDEX(Raw_DATA!F:F,MATCH(Risk7_PlusY67!$D122,Raw_DATA!$A:$A,0)),"")</f>
        <v>3.14</v>
      </c>
      <c r="K122" s="209">
        <f>IFERROR(INDEX(Raw_DATA!G:G,MATCH(Risk7_PlusY67!$D122,Raw_DATA!$A:$A,0)),"")</f>
        <v>2.54</v>
      </c>
      <c r="L122" s="209">
        <f>IFERROR(INDEX(Raw_DATA!H:H,MATCH(Risk7_PlusY67!$D122,Raw_DATA!$A:$A,0)),"")</f>
        <v>38515140.700000003</v>
      </c>
      <c r="M122" s="210">
        <f>IFERROR(INDEX(Raw_DATA!I:I,MATCH(Risk7_PlusY67!$D122,Raw_DATA!$A:$A,0)),"")</f>
        <v>-29028827.850000001</v>
      </c>
      <c r="N122" s="206">
        <f t="shared" si="21"/>
        <v>0</v>
      </c>
      <c r="O122" s="206">
        <f t="shared" si="22"/>
        <v>1</v>
      </c>
      <c r="P122" s="206">
        <f t="shared" si="23"/>
        <v>0</v>
      </c>
      <c r="Q122" s="211">
        <f t="shared" si="24"/>
        <v>15.9</v>
      </c>
      <c r="R122" s="206">
        <f t="shared" si="25"/>
        <v>1</v>
      </c>
      <c r="S122" s="212">
        <f>IFERROR(INDEX(Raw_DATA!J:J,MATCH(Risk7_PlusY67!$D122,Raw_DATA!$A:$A,0)),"")</f>
        <v>-13643868.029999999</v>
      </c>
      <c r="T122" s="213">
        <f>IFERROR(INDEX(Raw_DATA!K:K,MATCH(Risk7_PlusY67!$D122,Raw_DATA!$A:$A,0)),"")</f>
        <v>25094988.969999999</v>
      </c>
      <c r="U122" s="214">
        <f t="shared" si="26"/>
        <v>0</v>
      </c>
      <c r="V122" s="214">
        <f t="shared" si="27"/>
        <v>0</v>
      </c>
      <c r="W122" s="214">
        <f>IF(OR(AND((K122&lt;0.8),(AJ122&gt;180)),AND((K122&lt;0.8),(AJ122&lt;10)),AND((K122&gt;=0.8),(AJ122&lt;10)),AND((K122&gt;=0.8),(AJ122&gt;90))),0,1)</f>
        <v>1</v>
      </c>
      <c r="X122" s="214">
        <f t="shared" si="28"/>
        <v>1</v>
      </c>
      <c r="Y122" s="214">
        <f t="shared" si="29"/>
        <v>1</v>
      </c>
      <c r="Z122" s="214">
        <f t="shared" si="30"/>
        <v>1</v>
      </c>
      <c r="AA122" s="214">
        <f t="shared" si="31"/>
        <v>1</v>
      </c>
      <c r="AB122" s="215" t="str">
        <f t="shared" si="32"/>
        <v>B</v>
      </c>
      <c r="AC122" s="215" t="str">
        <f t="shared" si="33"/>
        <v>1B</v>
      </c>
      <c r="AD122" s="216"/>
      <c r="AE122" s="216"/>
      <c r="AF122" s="434">
        <f>IFERROR(INDEX(Raw_DATA!L:L,MATCH(Risk7_PlusY67!$D122,Raw_DATA!$A:$A,0)),"")</f>
        <v>-10.210000000000001</v>
      </c>
      <c r="AG122" s="434">
        <f>IFERROR(INDEX(AVGGroup!$D$5:$D$21,MATCH(Risk7_PlusY67!$H122,AVGGroup!$C$5:$C$21,0)),"")</f>
        <v>-4.37</v>
      </c>
      <c r="AH122" s="434">
        <f>IFERROR(INDEX(Raw_DATA!M:M,MATCH(Risk7_PlusY67!$D122,Raw_DATA!$A:$A,0)),"")</f>
        <v>-22.04</v>
      </c>
      <c r="AI122" s="435">
        <f>IFERROR(INDEX(AVGGroup!$F$5:$F$21,MATCH(Risk7_PlusY67!$H122,AVGGroup!$C$5:$C$21,0)),"")</f>
        <v>-9.19</v>
      </c>
      <c r="AJ122" s="401">
        <f>IFERROR(INDEX(Raw_DATA!N:N,MATCH(Risk7_PlusY67!$D122,Raw_DATA!$A:$A,0)),"")</f>
        <v>87</v>
      </c>
      <c r="AK122" s="401">
        <f>IFERROR(INDEX(Raw_DATA!O:O,MATCH(Risk7_PlusY67!$D122,Raw_DATA!$A:$A,0)),"")</f>
        <v>59</v>
      </c>
      <c r="AL122" s="401">
        <f>IFERROR(INDEX(Raw_DATA!P:P,MATCH(Risk7_PlusY67!$D122,Raw_DATA!$A:$A,0)),"")</f>
        <v>23</v>
      </c>
      <c r="AM122" s="401">
        <f>IFERROR(INDEX(Raw_DATA!Q:Q,MATCH(Risk7_PlusY67!$D122,Raw_DATA!$A:$A,0)),"")</f>
        <v>70</v>
      </c>
      <c r="AN122" s="401">
        <f>IFERROR(INDEX(Raw_DATA!R:R,MATCH(Risk7_PlusY67!$D122,Raw_DATA!$A:$A,0)),"")</f>
        <v>54</v>
      </c>
      <c r="AO122" s="407"/>
      <c r="AP122" s="411" t="b">
        <f>AB122=AY122</f>
        <v>1</v>
      </c>
      <c r="AQ122" s="340">
        <f t="shared" si="34"/>
        <v>1</v>
      </c>
      <c r="AR122" s="123">
        <f t="shared" si="35"/>
        <v>0</v>
      </c>
      <c r="AS122" s="123">
        <f t="shared" si="36"/>
        <v>0</v>
      </c>
      <c r="AT122" s="123">
        <f>IF(OR(AND((K122&lt;0.8),(BE122&gt;180)),AND((K122&lt;0.8),(BE122&lt;10)),AND((K122&gt;=0.8),(BE122&lt;10)),AND((K122&gt;=0.8),(BE122&gt;90))),0,1)</f>
        <v>1</v>
      </c>
      <c r="AU122" s="123">
        <f t="shared" si="37"/>
        <v>1</v>
      </c>
      <c r="AV122" s="123">
        <f t="shared" si="38"/>
        <v>1</v>
      </c>
      <c r="AW122" s="123">
        <f t="shared" si="39"/>
        <v>1</v>
      </c>
      <c r="AX122" s="123">
        <f t="shared" si="40"/>
        <v>1</v>
      </c>
      <c r="AY122" s="416" t="str">
        <f t="shared" si="41"/>
        <v>B</v>
      </c>
      <c r="AZ122" s="416" t="str">
        <f>R122&amp;AY122</f>
        <v>1B</v>
      </c>
      <c r="BA122" s="417">
        <f>IFERROR(INDEX(Raw_DATA!L:L,MATCH(Risk7_PlusY67!$D122,Raw_DATA!$A:$A,0)),"")</f>
        <v>-10.210000000000001</v>
      </c>
      <c r="BB122" s="417">
        <f>IFERROR(INDEX(AVGGroup!$H$5:$H$21,MATCH(Risk7_PlusY67!$BJ122,AVGGroup!$C$5:$C$21,0)),"")</f>
        <v>-3.95</v>
      </c>
      <c r="BC122" s="417">
        <f>IFERROR(INDEX(Raw_DATA!M:M,MATCH(Risk7_PlusY67!$D122,Raw_DATA!$A:$A,0)),"")</f>
        <v>-22.04</v>
      </c>
      <c r="BD122" s="418">
        <f>IFERROR(INDEX(AVGGroup!$J$5:$J$21,MATCH(Risk7_PlusY67!$BJ122,AVGGroup!$C$5:$C$21,0)),"")</f>
        <v>-8.8800000000000008</v>
      </c>
      <c r="BE122" s="407">
        <f>IFERROR(INDEX(Raw_DATA!N:N,MATCH(Risk7_PlusY67!$D122,Raw_DATA!$A:$A,0)),"")</f>
        <v>87</v>
      </c>
      <c r="BF122" s="407">
        <f>IFERROR(INDEX(Raw_DATA!O:O,MATCH(Risk7_PlusY67!$D122,Raw_DATA!$A:$A,0)),"")</f>
        <v>59</v>
      </c>
      <c r="BG122" s="407">
        <f>IFERROR(INDEX(Raw_DATA!P:P,MATCH(Risk7_PlusY67!$D122,Raw_DATA!$A:$A,0)),"")</f>
        <v>23</v>
      </c>
      <c r="BH122" s="407">
        <f>IFERROR(INDEX(Raw_DATA!Q:Q,MATCH(Risk7_PlusY67!$D122,Raw_DATA!$A:$A,0)),"")</f>
        <v>70</v>
      </c>
      <c r="BI122" s="407">
        <f>IFERROR(INDEX(Raw_DATA!R:R,MATCH(Risk7_PlusY67!$D122,Raw_DATA!$A:$A,0)),"")</f>
        <v>54</v>
      </c>
      <c r="BJ122" s="124" t="str">
        <f>INDEX('Org2567'!$BM:$BM,MATCH(Risk7_PlusY67!D122,'Org2567'!$D:$D,0))</f>
        <v>รพช.F2 P30,000-60,000</v>
      </c>
    </row>
    <row r="123" spans="1:62" x14ac:dyDescent="0.7">
      <c r="A123" s="206">
        <f>IF(ISBLANK(D123),"",COUNTA($D$3:D123))</f>
        <v>121</v>
      </c>
      <c r="B123" s="207">
        <f>IFERROR(INDEX(ID!$E:$E,MATCH(Risk7_PlusY67!$D123,ID!$A:$A,0)),"")</f>
        <v>2</v>
      </c>
      <c r="C123" s="207" t="str">
        <f>IFERROR(INDEX(ID!$I:$I,MATCH(Risk7_PlusY67!$D123,ID!$A:$A,0)),"")</f>
        <v>พิษณุโลก</v>
      </c>
      <c r="D123" s="295" t="s">
        <v>140</v>
      </c>
      <c r="E123" s="207" t="str">
        <f>IFERROR(INDEX(ID!$C:$C,MATCH(Risk7_PlusY67!$D123,ID!$A:$A,0)),"")</f>
        <v>สมเด็จพระยุพราชนครไทย,รพช.</v>
      </c>
      <c r="F123" s="207" t="str">
        <f>IFERROR(INDEX(ID!$G:$G,MATCH(Risk7_PlusY67!$D123,ID!$A:$A,0)),"")</f>
        <v>รพช.</v>
      </c>
      <c r="G123" s="206">
        <f>IFERROR(INDEX(ID!$J:$J,MATCH(Risk7_PlusY67!$D123,ID!$A:$A,0)),"")</f>
        <v>118</v>
      </c>
      <c r="H123" s="208" t="str">
        <f>IFERROR(INDEX(ID!$P:$P,MATCH(Risk7_PlusY67!$D123,ID!$A:$A,0)),"")</f>
        <v>รพช.M2 B&gt;100</v>
      </c>
      <c r="I123" s="209">
        <f>IFERROR(INDEX(Raw_DATA!E:E,MATCH(Risk7_PlusY67!$D123,Raw_DATA!$A:$A,0)),"")</f>
        <v>2.35</v>
      </c>
      <c r="J123" s="209">
        <f>IFERROR(INDEX(Raw_DATA!F:F,MATCH(Risk7_PlusY67!$D123,Raw_DATA!$A:$A,0)),"")</f>
        <v>2.11</v>
      </c>
      <c r="K123" s="209">
        <f>IFERROR(INDEX(Raw_DATA!G:G,MATCH(Risk7_PlusY67!$D123,Raw_DATA!$A:$A,0)),"")</f>
        <v>1.25</v>
      </c>
      <c r="L123" s="209">
        <f>IFERROR(INDEX(Raw_DATA!H:H,MATCH(Risk7_PlusY67!$D123,Raw_DATA!$A:$A,0)),"")</f>
        <v>58675098.329999998</v>
      </c>
      <c r="M123" s="210">
        <f>IFERROR(INDEX(Raw_DATA!I:I,MATCH(Risk7_PlusY67!$D123,Raw_DATA!$A:$A,0)),"")</f>
        <v>-46734767.310000002</v>
      </c>
      <c r="N123" s="206">
        <f t="shared" si="21"/>
        <v>0</v>
      </c>
      <c r="O123" s="206">
        <f t="shared" si="22"/>
        <v>1</v>
      </c>
      <c r="P123" s="206">
        <f t="shared" si="23"/>
        <v>0</v>
      </c>
      <c r="Q123" s="211">
        <f t="shared" si="24"/>
        <v>15</v>
      </c>
      <c r="R123" s="206">
        <f t="shared" si="25"/>
        <v>1</v>
      </c>
      <c r="S123" s="212">
        <f>IFERROR(INDEX(Raw_DATA!J:J,MATCH(Risk7_PlusY67!$D123,Raw_DATA!$A:$A,0)),"")</f>
        <v>-31101348.940000001</v>
      </c>
      <c r="T123" s="213">
        <f>IFERROR(INDEX(Raw_DATA!K:K,MATCH(Risk7_PlusY67!$D123,Raw_DATA!$A:$A,0)),"")</f>
        <v>10700032.890000001</v>
      </c>
      <c r="U123" s="214">
        <f t="shared" si="26"/>
        <v>0</v>
      </c>
      <c r="V123" s="214">
        <f t="shared" si="27"/>
        <v>0</v>
      </c>
      <c r="W123" s="214">
        <f>IF(OR(AND((K123&lt;0.8),(AJ123&gt;180)),AND((K123&lt;0.8),(AJ123&lt;10)),AND((K123&gt;=0.8),(AJ123&lt;10)),AND((K123&gt;=0.8),(AJ123&gt;90))),0,1)</f>
        <v>1</v>
      </c>
      <c r="X123" s="214">
        <f t="shared" si="28"/>
        <v>1</v>
      </c>
      <c r="Y123" s="214">
        <f t="shared" si="29"/>
        <v>1</v>
      </c>
      <c r="Z123" s="214">
        <f t="shared" si="30"/>
        <v>1</v>
      </c>
      <c r="AA123" s="214">
        <f t="shared" si="31"/>
        <v>1</v>
      </c>
      <c r="AB123" s="215" t="str">
        <f t="shared" si="32"/>
        <v>B</v>
      </c>
      <c r="AC123" s="215" t="str">
        <f t="shared" si="33"/>
        <v>1B</v>
      </c>
      <c r="AD123" s="216"/>
      <c r="AE123" s="216"/>
      <c r="AF123" s="434">
        <f>IFERROR(INDEX(Raw_DATA!L:L,MATCH(Risk7_PlusY67!$D123,Raw_DATA!$A:$A,0)),"")</f>
        <v>-10.7</v>
      </c>
      <c r="AG123" s="434">
        <f>IFERROR(INDEX(AVGGroup!$D$5:$D$21,MATCH(Risk7_PlusY67!$H123,AVGGroup!$C$5:$C$21,0)),"")</f>
        <v>-2.2400000000000002</v>
      </c>
      <c r="AH123" s="434">
        <f>IFERROR(INDEX(Raw_DATA!M:M,MATCH(Risk7_PlusY67!$D123,Raw_DATA!$A:$A,0)),"")</f>
        <v>-12.23</v>
      </c>
      <c r="AI123" s="435">
        <f>IFERROR(INDEX(AVGGroup!$F$5:$F$21,MATCH(Risk7_PlusY67!$H123,AVGGroup!$C$5:$C$21,0)),"")</f>
        <v>-7.61</v>
      </c>
      <c r="AJ123" s="401">
        <f>IFERROR(INDEX(Raw_DATA!N:N,MATCH(Risk7_PlusY67!$D123,Raw_DATA!$A:$A,0)),"")</f>
        <v>39</v>
      </c>
      <c r="AK123" s="401">
        <f>IFERROR(INDEX(Raw_DATA!O:O,MATCH(Risk7_PlusY67!$D123,Raw_DATA!$A:$A,0)),"")</f>
        <v>59</v>
      </c>
      <c r="AL123" s="401">
        <f>IFERROR(INDEX(Raw_DATA!P:P,MATCH(Risk7_PlusY67!$D123,Raw_DATA!$A:$A,0)),"")</f>
        <v>60</v>
      </c>
      <c r="AM123" s="401">
        <f>IFERROR(INDEX(Raw_DATA!Q:Q,MATCH(Risk7_PlusY67!$D123,Raw_DATA!$A:$A,0)),"")</f>
        <v>102</v>
      </c>
      <c r="AN123" s="401">
        <f>IFERROR(INDEX(Raw_DATA!R:R,MATCH(Risk7_PlusY67!$D123,Raw_DATA!$A:$A,0)),"")</f>
        <v>38</v>
      </c>
      <c r="AO123" s="407"/>
      <c r="AP123" s="411" t="b">
        <f>AB123=AY123</f>
        <v>1</v>
      </c>
      <c r="AQ123" s="340">
        <f t="shared" si="34"/>
        <v>1</v>
      </c>
      <c r="AR123" s="123">
        <f t="shared" si="35"/>
        <v>0</v>
      </c>
      <c r="AS123" s="123">
        <f t="shared" si="36"/>
        <v>0</v>
      </c>
      <c r="AT123" s="123">
        <f>IF(OR(AND((K123&lt;0.8),(BE123&gt;180)),AND((K123&lt;0.8),(BE123&lt;10)),AND((K123&gt;=0.8),(BE123&lt;10)),AND((K123&gt;=0.8),(BE123&gt;90))),0,1)</f>
        <v>1</v>
      </c>
      <c r="AU123" s="123">
        <f t="shared" si="37"/>
        <v>1</v>
      </c>
      <c r="AV123" s="123">
        <f t="shared" si="38"/>
        <v>1</v>
      </c>
      <c r="AW123" s="123">
        <f t="shared" si="39"/>
        <v>1</v>
      </c>
      <c r="AX123" s="123">
        <f t="shared" si="40"/>
        <v>1</v>
      </c>
      <c r="AY123" s="416" t="str">
        <f t="shared" si="41"/>
        <v>B</v>
      </c>
      <c r="AZ123" s="416" t="str">
        <f>R123&amp;AY123</f>
        <v>1B</v>
      </c>
      <c r="BA123" s="417">
        <f>IFERROR(INDEX(Raw_DATA!L:L,MATCH(Risk7_PlusY67!$D123,Raw_DATA!$A:$A,0)),"")</f>
        <v>-10.7</v>
      </c>
      <c r="BB123" s="417">
        <f>IFERROR(INDEX(AVGGroup!$H$5:$H$21,MATCH(Risk7_PlusY67!$BJ123,AVGGroup!$C$5:$C$21,0)),"")</f>
        <v>-2.25</v>
      </c>
      <c r="BC123" s="417">
        <f>IFERROR(INDEX(Raw_DATA!M:M,MATCH(Risk7_PlusY67!$D123,Raw_DATA!$A:$A,0)),"")</f>
        <v>-12.23</v>
      </c>
      <c r="BD123" s="418">
        <f>IFERROR(INDEX(AVGGroup!$J$5:$J$21,MATCH(Risk7_PlusY67!$BJ123,AVGGroup!$C$5:$C$21,0)),"")</f>
        <v>-7.61</v>
      </c>
      <c r="BE123" s="407">
        <f>IFERROR(INDEX(Raw_DATA!N:N,MATCH(Risk7_PlusY67!$D123,Raw_DATA!$A:$A,0)),"")</f>
        <v>39</v>
      </c>
      <c r="BF123" s="407">
        <f>IFERROR(INDEX(Raw_DATA!O:O,MATCH(Risk7_PlusY67!$D123,Raw_DATA!$A:$A,0)),"")</f>
        <v>59</v>
      </c>
      <c r="BG123" s="407">
        <f>IFERROR(INDEX(Raw_DATA!P:P,MATCH(Risk7_PlusY67!$D123,Raw_DATA!$A:$A,0)),"")</f>
        <v>60</v>
      </c>
      <c r="BH123" s="407">
        <f>IFERROR(INDEX(Raw_DATA!Q:Q,MATCH(Risk7_PlusY67!$D123,Raw_DATA!$A:$A,0)),"")</f>
        <v>102</v>
      </c>
      <c r="BI123" s="407">
        <f>IFERROR(INDEX(Raw_DATA!R:R,MATCH(Risk7_PlusY67!$D123,Raw_DATA!$A:$A,0)),"")</f>
        <v>38</v>
      </c>
      <c r="BJ123" s="124" t="str">
        <f>INDEX('Org2567'!$BM:$BM,MATCH(Risk7_PlusY67!D123,'Org2567'!$D:$D,0))</f>
        <v>รพช.M2 B&gt;100</v>
      </c>
    </row>
    <row r="124" spans="1:62" x14ac:dyDescent="0.7">
      <c r="A124" s="206">
        <f>IF(ISBLANK(D124),"",COUNTA($D$3:D124))</f>
        <v>122</v>
      </c>
      <c r="B124" s="207">
        <f>IFERROR(INDEX(ID!$E:$E,MATCH(Risk7_PlusY67!$D124,ID!$A:$A,0)),"")</f>
        <v>2</v>
      </c>
      <c r="C124" s="207" t="str">
        <f>IFERROR(INDEX(ID!$I:$I,MATCH(Risk7_PlusY67!$D124,ID!$A:$A,0)),"")</f>
        <v>เพชรบูรณ์</v>
      </c>
      <c r="D124" s="295" t="s">
        <v>141</v>
      </c>
      <c r="E124" s="207" t="str">
        <f>IFERROR(INDEX(ID!$C:$C,MATCH(Risk7_PlusY67!$D124,ID!$A:$A,0)),"")</f>
        <v>เพชรบูรณ์,รพท.</v>
      </c>
      <c r="F124" s="207" t="str">
        <f>IFERROR(INDEX(ID!$G:$G,MATCH(Risk7_PlusY67!$D124,ID!$A:$A,0)),"")</f>
        <v>รพท.</v>
      </c>
      <c r="G124" s="206">
        <f>IFERROR(INDEX(ID!$J:$J,MATCH(Risk7_PlusY67!$D124,ID!$A:$A,0)),"")</f>
        <v>510</v>
      </c>
      <c r="H124" s="208" t="str">
        <f>IFERROR(INDEX(ID!$P:$P,MATCH(Risk7_PlusY67!$D124,ID!$A:$A,0)),"")</f>
        <v>รพท.S B&gt;400</v>
      </c>
      <c r="I124" s="209">
        <f>IFERROR(INDEX(Raw_DATA!E:E,MATCH(Risk7_PlusY67!$D124,Raw_DATA!$A:$A,0)),"")</f>
        <v>1.39</v>
      </c>
      <c r="J124" s="209">
        <f>IFERROR(INDEX(Raw_DATA!F:F,MATCH(Risk7_PlusY67!$D124,Raw_DATA!$A:$A,0)),"")</f>
        <v>1.18</v>
      </c>
      <c r="K124" s="209">
        <f>IFERROR(INDEX(Raw_DATA!G:G,MATCH(Risk7_PlusY67!$D124,Raw_DATA!$A:$A,0)),"")</f>
        <v>0.61</v>
      </c>
      <c r="L124" s="209">
        <f>IFERROR(INDEX(Raw_DATA!H:H,MATCH(Risk7_PlusY67!$D124,Raw_DATA!$A:$A,0)),"")</f>
        <v>156430051.81</v>
      </c>
      <c r="M124" s="210">
        <f>IFERROR(INDEX(Raw_DATA!I:I,MATCH(Risk7_PlusY67!$D124,Raw_DATA!$A:$A,0)),"")</f>
        <v>-25167055.59</v>
      </c>
      <c r="N124" s="206">
        <f t="shared" si="21"/>
        <v>2</v>
      </c>
      <c r="O124" s="206">
        <f t="shared" si="22"/>
        <v>1</v>
      </c>
      <c r="P124" s="206">
        <f t="shared" si="23"/>
        <v>0</v>
      </c>
      <c r="Q124" s="211">
        <f t="shared" si="24"/>
        <v>74.5</v>
      </c>
      <c r="R124" s="206">
        <f t="shared" si="25"/>
        <v>3</v>
      </c>
      <c r="S124" s="212">
        <f>IFERROR(INDEX(Raw_DATA!J:J,MATCH(Risk7_PlusY67!$D124,Raw_DATA!$A:$A,0)),"")</f>
        <v>17287482.710000001</v>
      </c>
      <c r="T124" s="213">
        <f>IFERROR(INDEX(Raw_DATA!K:K,MATCH(Risk7_PlusY67!$D124,Raw_DATA!$A:$A,0)),"")</f>
        <v>-154252487.33000001</v>
      </c>
      <c r="U124" s="214">
        <f t="shared" si="26"/>
        <v>0</v>
      </c>
      <c r="V124" s="214">
        <f t="shared" si="27"/>
        <v>1</v>
      </c>
      <c r="W124" s="214">
        <f>IF(OR(AND((K124&lt;0.8),(AJ124&gt;180)),AND((K124&lt;0.8),(AJ124&lt;10)),AND((K124&gt;=0.8),(AJ124&lt;10)),AND((K124&gt;=0.8),(AJ124&gt;90))),0,1)</f>
        <v>1</v>
      </c>
      <c r="X124" s="214">
        <f t="shared" si="28"/>
        <v>1</v>
      </c>
      <c r="Y124" s="214">
        <f t="shared" si="29"/>
        <v>0</v>
      </c>
      <c r="Z124" s="214">
        <f t="shared" si="30"/>
        <v>1</v>
      </c>
      <c r="AA124" s="214">
        <f t="shared" si="31"/>
        <v>0</v>
      </c>
      <c r="AB124" s="215" t="str">
        <f t="shared" si="32"/>
        <v>B-</v>
      </c>
      <c r="AC124" s="215" t="str">
        <f t="shared" si="33"/>
        <v>3B-</v>
      </c>
      <c r="AD124" s="216"/>
      <c r="AE124" s="216"/>
      <c r="AF124" s="434">
        <f>IFERROR(INDEX(Raw_DATA!L:L,MATCH(Risk7_PlusY67!$D124,Raw_DATA!$A:$A,0)),"")</f>
        <v>1.34</v>
      </c>
      <c r="AG124" s="434">
        <f>IFERROR(INDEX(AVGGroup!$D$5:$D$21,MATCH(Risk7_PlusY67!$H124,AVGGroup!$C$5:$C$21,0)),"")</f>
        <v>3.6</v>
      </c>
      <c r="AH124" s="434">
        <f>IFERROR(INDEX(Raw_DATA!M:M,MATCH(Risk7_PlusY67!$D124,Raw_DATA!$A:$A,0)),"")</f>
        <v>-1.76</v>
      </c>
      <c r="AI124" s="435">
        <f>IFERROR(INDEX(AVGGroup!$F$5:$F$21,MATCH(Risk7_PlusY67!$H124,AVGGroup!$C$5:$C$21,0)),"")</f>
        <v>-2.23</v>
      </c>
      <c r="AJ124" s="401">
        <f>IFERROR(INDEX(Raw_DATA!N:N,MATCH(Risk7_PlusY67!$D124,Raw_DATA!$A:$A,0)),"")</f>
        <v>170</v>
      </c>
      <c r="AK124" s="401">
        <f>IFERROR(INDEX(Raw_DATA!O:O,MATCH(Risk7_PlusY67!$D124,Raw_DATA!$A:$A,0)),"")</f>
        <v>37</v>
      </c>
      <c r="AL124" s="401">
        <f>IFERROR(INDEX(Raw_DATA!P:P,MATCH(Risk7_PlusY67!$D124,Raw_DATA!$A:$A,0)),"")</f>
        <v>64</v>
      </c>
      <c r="AM124" s="401">
        <f>IFERROR(INDEX(Raw_DATA!Q:Q,MATCH(Risk7_PlusY67!$D124,Raw_DATA!$A:$A,0)),"")</f>
        <v>112</v>
      </c>
      <c r="AN124" s="401">
        <f>IFERROR(INDEX(Raw_DATA!R:R,MATCH(Risk7_PlusY67!$D124,Raw_DATA!$A:$A,0)),"")</f>
        <v>61</v>
      </c>
      <c r="AO124" s="407"/>
      <c r="AP124" s="411" t="b">
        <f>AB124=AY124</f>
        <v>1</v>
      </c>
      <c r="AQ124" s="340">
        <f t="shared" si="34"/>
        <v>1</v>
      </c>
      <c r="AR124" s="123">
        <f t="shared" si="35"/>
        <v>0</v>
      </c>
      <c r="AS124" s="123">
        <f t="shared" si="36"/>
        <v>1</v>
      </c>
      <c r="AT124" s="123">
        <f>IF(OR(AND((K124&lt;0.8),(BE124&gt;180)),AND((K124&lt;0.8),(BE124&lt;10)),AND((K124&gt;=0.8),(BE124&lt;10)),AND((K124&gt;=0.8),(BE124&gt;90))),0,1)</f>
        <v>1</v>
      </c>
      <c r="AU124" s="123">
        <f t="shared" si="37"/>
        <v>1</v>
      </c>
      <c r="AV124" s="123">
        <f t="shared" si="38"/>
        <v>0</v>
      </c>
      <c r="AW124" s="123">
        <f t="shared" si="39"/>
        <v>1</v>
      </c>
      <c r="AX124" s="123">
        <f t="shared" si="40"/>
        <v>0</v>
      </c>
      <c r="AY124" s="416" t="str">
        <f t="shared" si="41"/>
        <v>B-</v>
      </c>
      <c r="AZ124" s="416" t="str">
        <f>R124&amp;AY124</f>
        <v>3B-</v>
      </c>
      <c r="BA124" s="417">
        <f>IFERROR(INDEX(Raw_DATA!L:L,MATCH(Risk7_PlusY67!$D124,Raw_DATA!$A:$A,0)),"")</f>
        <v>1.34</v>
      </c>
      <c r="BB124" s="417">
        <f>IFERROR(INDEX(AVGGroup!$H$5:$H$21,MATCH(Risk7_PlusY67!$BJ124,AVGGroup!$C$5:$C$21,0)),"")</f>
        <v>3.6</v>
      </c>
      <c r="BC124" s="417">
        <f>IFERROR(INDEX(Raw_DATA!M:M,MATCH(Risk7_PlusY67!$D124,Raw_DATA!$A:$A,0)),"")</f>
        <v>-1.76</v>
      </c>
      <c r="BD124" s="418">
        <f>IFERROR(INDEX(AVGGroup!$J$5:$J$21,MATCH(Risk7_PlusY67!$BJ124,AVGGroup!$C$5:$C$21,0)),"")</f>
        <v>-2.23</v>
      </c>
      <c r="BE124" s="407">
        <f>IFERROR(INDEX(Raw_DATA!N:N,MATCH(Risk7_PlusY67!$D124,Raw_DATA!$A:$A,0)),"")</f>
        <v>170</v>
      </c>
      <c r="BF124" s="407">
        <f>IFERROR(INDEX(Raw_DATA!O:O,MATCH(Risk7_PlusY67!$D124,Raw_DATA!$A:$A,0)),"")</f>
        <v>37</v>
      </c>
      <c r="BG124" s="407">
        <f>IFERROR(INDEX(Raw_DATA!P:P,MATCH(Risk7_PlusY67!$D124,Raw_DATA!$A:$A,0)),"")</f>
        <v>64</v>
      </c>
      <c r="BH124" s="407">
        <f>IFERROR(INDEX(Raw_DATA!Q:Q,MATCH(Risk7_PlusY67!$D124,Raw_DATA!$A:$A,0)),"")</f>
        <v>112</v>
      </c>
      <c r="BI124" s="407">
        <f>IFERROR(INDEX(Raw_DATA!R:R,MATCH(Risk7_PlusY67!$D124,Raw_DATA!$A:$A,0)),"")</f>
        <v>61</v>
      </c>
      <c r="BJ124" s="124" t="str">
        <f>INDEX('Org2567'!$BM:$BM,MATCH(Risk7_PlusY67!D124,'Org2567'!$D:$D,0))</f>
        <v>รพท.S B&gt;400</v>
      </c>
    </row>
    <row r="125" spans="1:62" x14ac:dyDescent="0.7">
      <c r="A125" s="206">
        <f>IF(ISBLANK(D125),"",COUNTA($D$3:D125))</f>
        <v>123</v>
      </c>
      <c r="B125" s="207">
        <f>IFERROR(INDEX(ID!$E:$E,MATCH(Risk7_PlusY67!$D125,ID!$A:$A,0)),"")</f>
        <v>2</v>
      </c>
      <c r="C125" s="207" t="str">
        <f>IFERROR(INDEX(ID!$I:$I,MATCH(Risk7_PlusY67!$D125,ID!$A:$A,0)),"")</f>
        <v>เพชรบูรณ์</v>
      </c>
      <c r="D125" s="295" t="s">
        <v>142</v>
      </c>
      <c r="E125" s="207" t="str">
        <f>IFERROR(INDEX(ID!$C:$C,MATCH(Risk7_PlusY67!$D125,ID!$A:$A,0)),"")</f>
        <v>ชนแดน,รพช.</v>
      </c>
      <c r="F125" s="207" t="str">
        <f>IFERROR(INDEX(ID!$G:$G,MATCH(Risk7_PlusY67!$D125,ID!$A:$A,0)),"")</f>
        <v>รพช.</v>
      </c>
      <c r="G125" s="206">
        <f>IFERROR(INDEX(ID!$J:$J,MATCH(Risk7_PlusY67!$D125,ID!$A:$A,0)),"")</f>
        <v>60</v>
      </c>
      <c r="H125" s="208" t="str">
        <f>IFERROR(INDEX(ID!$P:$P,MATCH(Risk7_PlusY67!$D125,ID!$A:$A,0)),"")</f>
        <v>รพช.F2 P30,000-60,000</v>
      </c>
      <c r="I125" s="209">
        <f>IFERROR(INDEX(Raw_DATA!E:E,MATCH(Risk7_PlusY67!$D125,Raw_DATA!$A:$A,0)),"")</f>
        <v>1.02</v>
      </c>
      <c r="J125" s="209">
        <f>IFERROR(INDEX(Raw_DATA!F:F,MATCH(Risk7_PlusY67!$D125,Raw_DATA!$A:$A,0)),"")</f>
        <v>0.89</v>
      </c>
      <c r="K125" s="209">
        <f>IFERROR(INDEX(Raw_DATA!G:G,MATCH(Risk7_PlusY67!$D125,Raw_DATA!$A:$A,0)),"")</f>
        <v>0.7</v>
      </c>
      <c r="L125" s="209">
        <f>IFERROR(INDEX(Raw_DATA!H:H,MATCH(Risk7_PlusY67!$D125,Raw_DATA!$A:$A,0)),"")</f>
        <v>787595.03</v>
      </c>
      <c r="M125" s="210">
        <f>IFERROR(INDEX(Raw_DATA!I:I,MATCH(Risk7_PlusY67!$D125,Raw_DATA!$A:$A,0)),"")</f>
        <v>77180.479999999996</v>
      </c>
      <c r="N125" s="206">
        <f t="shared" si="21"/>
        <v>3</v>
      </c>
      <c r="O125" s="206">
        <f t="shared" si="22"/>
        <v>0</v>
      </c>
      <c r="P125" s="206">
        <f t="shared" si="23"/>
        <v>0</v>
      </c>
      <c r="Q125" s="211" t="str">
        <f t="shared" si="24"/>
        <v/>
      </c>
      <c r="R125" s="206">
        <f t="shared" si="25"/>
        <v>3</v>
      </c>
      <c r="S125" s="212">
        <f>IFERROR(INDEX(Raw_DATA!J:J,MATCH(Risk7_PlusY67!$D125,Raw_DATA!$A:$A,0)),"")</f>
        <v>6581466.0599999996</v>
      </c>
      <c r="T125" s="213">
        <f>IFERROR(INDEX(Raw_DATA!K:K,MATCH(Risk7_PlusY67!$D125,Raw_DATA!$A:$A,0)),"")</f>
        <v>-13445195.279999999</v>
      </c>
      <c r="U125" s="214">
        <f t="shared" si="26"/>
        <v>1</v>
      </c>
      <c r="V125" s="214">
        <f t="shared" si="27"/>
        <v>1</v>
      </c>
      <c r="W125" s="214">
        <f>IF(OR(AND((K125&lt;0.8),(AJ125&gt;180)),AND((K125&lt;0.8),(AJ125&lt;10)),AND((K125&gt;=0.8),(AJ125&lt;10)),AND((K125&gt;=0.8),(AJ125&gt;90))),0,1)</f>
        <v>0</v>
      </c>
      <c r="X125" s="214">
        <f t="shared" si="28"/>
        <v>1</v>
      </c>
      <c r="Y125" s="214">
        <f t="shared" si="29"/>
        <v>1</v>
      </c>
      <c r="Z125" s="214">
        <f t="shared" si="30"/>
        <v>1</v>
      </c>
      <c r="AA125" s="214">
        <f t="shared" si="31"/>
        <v>1</v>
      </c>
      <c r="AB125" s="215" t="str">
        <f t="shared" si="32"/>
        <v>A-</v>
      </c>
      <c r="AC125" s="215" t="str">
        <f t="shared" si="33"/>
        <v>3A-</v>
      </c>
      <c r="AD125" s="216"/>
      <c r="AE125" s="216"/>
      <c r="AF125" s="434">
        <f>IFERROR(INDEX(Raw_DATA!L:L,MATCH(Risk7_PlusY67!$D125,Raw_DATA!$A:$A,0)),"")</f>
        <v>3.96</v>
      </c>
      <c r="AG125" s="434">
        <f>IFERROR(INDEX(AVGGroup!$D$5:$D$21,MATCH(Risk7_PlusY67!$H125,AVGGroup!$C$5:$C$21,0)),"")</f>
        <v>-4.37</v>
      </c>
      <c r="AH125" s="434">
        <f>IFERROR(INDEX(Raw_DATA!M:M,MATCH(Risk7_PlusY67!$D125,Raw_DATA!$A:$A,0)),"")</f>
        <v>7.0000000000000007E-2</v>
      </c>
      <c r="AI125" s="435">
        <f>IFERROR(INDEX(AVGGroup!$F$5:$F$21,MATCH(Risk7_PlusY67!$H125,AVGGroup!$C$5:$C$21,0)),"")</f>
        <v>-9.19</v>
      </c>
      <c r="AJ125" s="401">
        <f>IFERROR(INDEX(Raw_DATA!N:N,MATCH(Risk7_PlusY67!$D125,Raw_DATA!$A:$A,0)),"")</f>
        <v>284</v>
      </c>
      <c r="AK125" s="401">
        <f>IFERROR(INDEX(Raw_DATA!O:O,MATCH(Risk7_PlusY67!$D125,Raw_DATA!$A:$A,0)),"")</f>
        <v>34</v>
      </c>
      <c r="AL125" s="401">
        <f>IFERROR(INDEX(Raw_DATA!P:P,MATCH(Risk7_PlusY67!$D125,Raw_DATA!$A:$A,0)),"")</f>
        <v>43</v>
      </c>
      <c r="AM125" s="401">
        <f>IFERROR(INDEX(Raw_DATA!Q:Q,MATCH(Risk7_PlusY67!$D125,Raw_DATA!$A:$A,0)),"")</f>
        <v>95</v>
      </c>
      <c r="AN125" s="401">
        <f>IFERROR(INDEX(Raw_DATA!R:R,MATCH(Risk7_PlusY67!$D125,Raw_DATA!$A:$A,0)),"")</f>
        <v>47</v>
      </c>
      <c r="AO125" s="407"/>
      <c r="AP125" s="411" t="b">
        <f>AB125=AY125</f>
        <v>1</v>
      </c>
      <c r="AQ125" s="340">
        <f t="shared" si="34"/>
        <v>0</v>
      </c>
      <c r="AR125" s="123">
        <f t="shared" si="35"/>
        <v>1</v>
      </c>
      <c r="AS125" s="123">
        <f t="shared" si="36"/>
        <v>1</v>
      </c>
      <c r="AT125" s="123">
        <f>IF(OR(AND((K125&lt;0.8),(BE125&gt;180)),AND((K125&lt;0.8),(BE125&lt;10)),AND((K125&gt;=0.8),(BE125&lt;10)),AND((K125&gt;=0.8),(BE125&gt;90))),0,1)</f>
        <v>0</v>
      </c>
      <c r="AU125" s="123">
        <f t="shared" si="37"/>
        <v>1</v>
      </c>
      <c r="AV125" s="123">
        <f t="shared" si="38"/>
        <v>1</v>
      </c>
      <c r="AW125" s="123">
        <f t="shared" si="39"/>
        <v>1</v>
      </c>
      <c r="AX125" s="123">
        <f t="shared" si="40"/>
        <v>1</v>
      </c>
      <c r="AY125" s="416" t="str">
        <f t="shared" si="41"/>
        <v>A-</v>
      </c>
      <c r="AZ125" s="416" t="str">
        <f>R125&amp;AY125</f>
        <v>3A-</v>
      </c>
      <c r="BA125" s="417">
        <f>IFERROR(INDEX(Raw_DATA!L:L,MATCH(Risk7_PlusY67!$D125,Raw_DATA!$A:$A,0)),"")</f>
        <v>3.96</v>
      </c>
      <c r="BB125" s="417">
        <f>IFERROR(INDEX(AVGGroup!$H$5:$H$21,MATCH(Risk7_PlusY67!$BJ125,AVGGroup!$C$5:$C$21,0)),"")</f>
        <v>-3.95</v>
      </c>
      <c r="BC125" s="417">
        <f>IFERROR(INDEX(Raw_DATA!M:M,MATCH(Risk7_PlusY67!$D125,Raw_DATA!$A:$A,0)),"")</f>
        <v>7.0000000000000007E-2</v>
      </c>
      <c r="BD125" s="418">
        <f>IFERROR(INDEX(AVGGroup!$J$5:$J$21,MATCH(Risk7_PlusY67!$BJ125,AVGGroup!$C$5:$C$21,0)),"")</f>
        <v>-8.8800000000000008</v>
      </c>
      <c r="BE125" s="407">
        <f>IFERROR(INDEX(Raw_DATA!N:N,MATCH(Risk7_PlusY67!$D125,Raw_DATA!$A:$A,0)),"")</f>
        <v>284</v>
      </c>
      <c r="BF125" s="407">
        <f>IFERROR(INDEX(Raw_DATA!O:O,MATCH(Risk7_PlusY67!$D125,Raw_DATA!$A:$A,0)),"")</f>
        <v>34</v>
      </c>
      <c r="BG125" s="407">
        <f>IFERROR(INDEX(Raw_DATA!P:P,MATCH(Risk7_PlusY67!$D125,Raw_DATA!$A:$A,0)),"")</f>
        <v>43</v>
      </c>
      <c r="BH125" s="407">
        <f>IFERROR(INDEX(Raw_DATA!Q:Q,MATCH(Risk7_PlusY67!$D125,Raw_DATA!$A:$A,0)),"")</f>
        <v>95</v>
      </c>
      <c r="BI125" s="407">
        <f>IFERROR(INDEX(Raw_DATA!R:R,MATCH(Risk7_PlusY67!$D125,Raw_DATA!$A:$A,0)),"")</f>
        <v>47</v>
      </c>
      <c r="BJ125" s="124" t="str">
        <f>INDEX('Org2567'!$BM:$BM,MATCH(Risk7_PlusY67!D125,'Org2567'!$D:$D,0))</f>
        <v>รพช.F2 P30,000-60,000</v>
      </c>
    </row>
    <row r="126" spans="1:62" x14ac:dyDescent="0.7">
      <c r="A126" s="206">
        <f>IF(ISBLANK(D126),"",COUNTA($D$3:D126))</f>
        <v>124</v>
      </c>
      <c r="B126" s="207">
        <f>IFERROR(INDEX(ID!$E:$E,MATCH(Risk7_PlusY67!$D126,ID!$A:$A,0)),"")</f>
        <v>2</v>
      </c>
      <c r="C126" s="207" t="str">
        <f>IFERROR(INDEX(ID!$I:$I,MATCH(Risk7_PlusY67!$D126,ID!$A:$A,0)),"")</f>
        <v>เพชรบูรณ์</v>
      </c>
      <c r="D126" s="295" t="s">
        <v>143</v>
      </c>
      <c r="E126" s="207" t="str">
        <f>IFERROR(INDEX(ID!$C:$C,MATCH(Risk7_PlusY67!$D126,ID!$A:$A,0)),"")</f>
        <v>หล่มสัก,รพท.</v>
      </c>
      <c r="F126" s="207" t="str">
        <f>IFERROR(INDEX(ID!$G:$G,MATCH(Risk7_PlusY67!$D126,ID!$A:$A,0)),"")</f>
        <v>รพท.</v>
      </c>
      <c r="G126" s="206">
        <f>IFERROR(INDEX(ID!$J:$J,MATCH(Risk7_PlusY67!$D126,ID!$A:$A,0)),"")</f>
        <v>235</v>
      </c>
      <c r="H126" s="208" t="str">
        <f>IFERROR(INDEX(ID!$P:$P,MATCH(Risk7_PlusY67!$D126,ID!$A:$A,0)),"")</f>
        <v>รพท.M1 B&gt;200</v>
      </c>
      <c r="I126" s="209">
        <f>IFERROR(INDEX(Raw_DATA!E:E,MATCH(Risk7_PlusY67!$D126,Raw_DATA!$A:$A,0)),"")</f>
        <v>3.13</v>
      </c>
      <c r="J126" s="209">
        <f>IFERROR(INDEX(Raw_DATA!F:F,MATCH(Risk7_PlusY67!$D126,Raw_DATA!$A:$A,0)),"")</f>
        <v>2.89</v>
      </c>
      <c r="K126" s="209">
        <f>IFERROR(INDEX(Raw_DATA!G:G,MATCH(Risk7_PlusY67!$D126,Raw_DATA!$A:$A,0)),"")</f>
        <v>1.33</v>
      </c>
      <c r="L126" s="209">
        <f>IFERROR(INDEX(Raw_DATA!H:H,MATCH(Risk7_PlusY67!$D126,Raw_DATA!$A:$A,0)),"")</f>
        <v>172096778.36000001</v>
      </c>
      <c r="M126" s="210">
        <f>IFERROR(INDEX(Raw_DATA!I:I,MATCH(Risk7_PlusY67!$D126,Raw_DATA!$A:$A,0)),"")</f>
        <v>52507055.509999998</v>
      </c>
      <c r="N126" s="206">
        <f t="shared" si="21"/>
        <v>0</v>
      </c>
      <c r="O126" s="206">
        <f t="shared" si="22"/>
        <v>0</v>
      </c>
      <c r="P126" s="206">
        <f t="shared" si="23"/>
        <v>0</v>
      </c>
      <c r="Q126" s="211" t="str">
        <f t="shared" si="24"/>
        <v/>
      </c>
      <c r="R126" s="206">
        <f t="shared" si="25"/>
        <v>0</v>
      </c>
      <c r="S126" s="212">
        <f>IFERROR(INDEX(Raw_DATA!J:J,MATCH(Risk7_PlusY67!$D126,Raw_DATA!$A:$A,0)),"")</f>
        <v>-18799096.59</v>
      </c>
      <c r="T126" s="213">
        <f>IFERROR(INDEX(Raw_DATA!K:K,MATCH(Risk7_PlusY67!$D126,Raw_DATA!$A:$A,0)),"")</f>
        <v>26491584.579999998</v>
      </c>
      <c r="U126" s="214">
        <f t="shared" si="26"/>
        <v>0</v>
      </c>
      <c r="V126" s="214">
        <f t="shared" si="27"/>
        <v>1</v>
      </c>
      <c r="W126" s="214">
        <f>IF(OR(AND((K126&lt;0.8),(AJ126&gt;180)),AND((K126&lt;0.8),(AJ126&lt;10)),AND((K126&gt;=0.8),(AJ126&lt;10)),AND((K126&gt;=0.8),(AJ126&gt;90))),0,1)</f>
        <v>1</v>
      </c>
      <c r="X126" s="214">
        <f t="shared" si="28"/>
        <v>0</v>
      </c>
      <c r="Y126" s="214">
        <f t="shared" si="29"/>
        <v>0</v>
      </c>
      <c r="Z126" s="214">
        <f t="shared" si="30"/>
        <v>0</v>
      </c>
      <c r="AA126" s="214">
        <f t="shared" si="31"/>
        <v>1</v>
      </c>
      <c r="AB126" s="215" t="str">
        <f t="shared" si="32"/>
        <v>C</v>
      </c>
      <c r="AC126" s="215" t="str">
        <f t="shared" si="33"/>
        <v>0C</v>
      </c>
      <c r="AD126" s="216"/>
      <c r="AE126" s="216"/>
      <c r="AF126" s="434">
        <f>IFERROR(INDEX(Raw_DATA!L:L,MATCH(Risk7_PlusY67!$D126,Raw_DATA!$A:$A,0)),"")</f>
        <v>-3.93</v>
      </c>
      <c r="AG126" s="434">
        <f>IFERROR(INDEX(AVGGroup!$D$5:$D$21,MATCH(Risk7_PlusY67!$H126,AVGGroup!$C$5:$C$21,0)),"")</f>
        <v>3.38</v>
      </c>
      <c r="AH126" s="434">
        <f>IFERROR(INDEX(Raw_DATA!M:M,MATCH(Risk7_PlusY67!$D126,Raw_DATA!$A:$A,0)),"")</f>
        <v>8.2200000000000006</v>
      </c>
      <c r="AI126" s="435">
        <f>IFERROR(INDEX(AVGGroup!$F$5:$F$21,MATCH(Risk7_PlusY67!$H126,AVGGroup!$C$5:$C$21,0)),"")</f>
        <v>0.04</v>
      </c>
      <c r="AJ126" s="401">
        <f>IFERROR(INDEX(Raw_DATA!N:N,MATCH(Risk7_PlusY67!$D126,Raw_DATA!$A:$A,0)),"")</f>
        <v>89</v>
      </c>
      <c r="AK126" s="401">
        <f>IFERROR(INDEX(Raw_DATA!O:O,MATCH(Risk7_PlusY67!$D126,Raw_DATA!$A:$A,0)),"")</f>
        <v>132</v>
      </c>
      <c r="AL126" s="401">
        <f>IFERROR(INDEX(Raw_DATA!P:P,MATCH(Risk7_PlusY67!$D126,Raw_DATA!$A:$A,0)),"")</f>
        <v>104</v>
      </c>
      <c r="AM126" s="401">
        <f>IFERROR(INDEX(Raw_DATA!Q:Q,MATCH(Risk7_PlusY67!$D126,Raw_DATA!$A:$A,0)),"")</f>
        <v>272</v>
      </c>
      <c r="AN126" s="401">
        <f>IFERROR(INDEX(Raw_DATA!R:R,MATCH(Risk7_PlusY67!$D126,Raw_DATA!$A:$A,0)),"")</f>
        <v>44</v>
      </c>
      <c r="AO126" s="407"/>
      <c r="AP126" s="411" t="b">
        <f>AB126=AY126</f>
        <v>1</v>
      </c>
      <c r="AQ126" s="340">
        <f t="shared" si="34"/>
        <v>0</v>
      </c>
      <c r="AR126" s="123">
        <f t="shared" si="35"/>
        <v>0</v>
      </c>
      <c r="AS126" s="123">
        <f t="shared" si="36"/>
        <v>1</v>
      </c>
      <c r="AT126" s="123">
        <f>IF(OR(AND((K126&lt;0.8),(BE126&gt;180)),AND((K126&lt;0.8),(BE126&lt;10)),AND((K126&gt;=0.8),(BE126&lt;10)),AND((K126&gt;=0.8),(BE126&gt;90))),0,1)</f>
        <v>1</v>
      </c>
      <c r="AU126" s="123">
        <f t="shared" si="37"/>
        <v>0</v>
      </c>
      <c r="AV126" s="123">
        <f t="shared" si="38"/>
        <v>0</v>
      </c>
      <c r="AW126" s="123">
        <f t="shared" si="39"/>
        <v>0</v>
      </c>
      <c r="AX126" s="123">
        <f t="shared" si="40"/>
        <v>1</v>
      </c>
      <c r="AY126" s="416" t="str">
        <f t="shared" si="41"/>
        <v>C</v>
      </c>
      <c r="AZ126" s="416" t="str">
        <f>R126&amp;AY126</f>
        <v>0C</v>
      </c>
      <c r="BA126" s="417">
        <f>IFERROR(INDEX(Raw_DATA!L:L,MATCH(Risk7_PlusY67!$D126,Raw_DATA!$A:$A,0)),"")</f>
        <v>-3.93</v>
      </c>
      <c r="BB126" s="417">
        <f>IFERROR(INDEX(AVGGroup!$H$5:$H$21,MATCH(Risk7_PlusY67!$BJ126,AVGGroup!$C$5:$C$21,0)),"")</f>
        <v>3.88</v>
      </c>
      <c r="BC126" s="417">
        <f>IFERROR(INDEX(Raw_DATA!M:M,MATCH(Risk7_PlusY67!$D126,Raw_DATA!$A:$A,0)),"")</f>
        <v>8.2200000000000006</v>
      </c>
      <c r="BD126" s="418">
        <f>IFERROR(INDEX(AVGGroup!$J$5:$J$21,MATCH(Risk7_PlusY67!$BJ126,AVGGroup!$C$5:$C$21,0)),"")</f>
        <v>0.56999999999999995</v>
      </c>
      <c r="BE126" s="407">
        <f>IFERROR(INDEX(Raw_DATA!N:N,MATCH(Risk7_PlusY67!$D126,Raw_DATA!$A:$A,0)),"")</f>
        <v>89</v>
      </c>
      <c r="BF126" s="407">
        <f>IFERROR(INDEX(Raw_DATA!O:O,MATCH(Risk7_PlusY67!$D126,Raw_DATA!$A:$A,0)),"")</f>
        <v>132</v>
      </c>
      <c r="BG126" s="407">
        <f>IFERROR(INDEX(Raw_DATA!P:P,MATCH(Risk7_PlusY67!$D126,Raw_DATA!$A:$A,0)),"")</f>
        <v>104</v>
      </c>
      <c r="BH126" s="407">
        <f>IFERROR(INDEX(Raw_DATA!Q:Q,MATCH(Risk7_PlusY67!$D126,Raw_DATA!$A:$A,0)),"")</f>
        <v>272</v>
      </c>
      <c r="BI126" s="407">
        <f>IFERROR(INDEX(Raw_DATA!R:R,MATCH(Risk7_PlusY67!$D126,Raw_DATA!$A:$A,0)),"")</f>
        <v>44</v>
      </c>
      <c r="BJ126" s="124" t="str">
        <f>INDEX('Org2567'!$BM:$BM,MATCH(Risk7_PlusY67!D126,'Org2567'!$D:$D,0))</f>
        <v>รพท.M1 B&gt;200</v>
      </c>
    </row>
    <row r="127" spans="1:62" x14ac:dyDescent="0.7">
      <c r="A127" s="206">
        <f>IF(ISBLANK(D127),"",COUNTA($D$3:D127))</f>
        <v>125</v>
      </c>
      <c r="B127" s="207">
        <f>IFERROR(INDEX(ID!$E:$E,MATCH(Risk7_PlusY67!$D127,ID!$A:$A,0)),"")</f>
        <v>2</v>
      </c>
      <c r="C127" s="207" t="str">
        <f>IFERROR(INDEX(ID!$I:$I,MATCH(Risk7_PlusY67!$D127,ID!$A:$A,0)),"")</f>
        <v>เพชรบูรณ์</v>
      </c>
      <c r="D127" s="295" t="s">
        <v>144</v>
      </c>
      <c r="E127" s="207" t="str">
        <f>IFERROR(INDEX(ID!$C:$C,MATCH(Risk7_PlusY67!$D127,ID!$A:$A,0)),"")</f>
        <v>วิเชียรบุรี,รพท.</v>
      </c>
      <c r="F127" s="207" t="str">
        <f>IFERROR(INDEX(ID!$G:$G,MATCH(Risk7_PlusY67!$D127,ID!$A:$A,0)),"")</f>
        <v>รพท.</v>
      </c>
      <c r="G127" s="206">
        <f>IFERROR(INDEX(ID!$J:$J,MATCH(Risk7_PlusY67!$D127,ID!$A:$A,0)),"")</f>
        <v>243</v>
      </c>
      <c r="H127" s="208" t="str">
        <f>IFERROR(INDEX(ID!$P:$P,MATCH(Risk7_PlusY67!$D127,ID!$A:$A,0)),"")</f>
        <v>รพท.M1 B&gt;200</v>
      </c>
      <c r="I127" s="209">
        <f>IFERROR(INDEX(Raw_DATA!E:E,MATCH(Risk7_PlusY67!$D127,Raw_DATA!$A:$A,0)),"")</f>
        <v>1.6</v>
      </c>
      <c r="J127" s="209">
        <f>IFERROR(INDEX(Raw_DATA!F:F,MATCH(Risk7_PlusY67!$D127,Raw_DATA!$A:$A,0)),"")</f>
        <v>1.43</v>
      </c>
      <c r="K127" s="209">
        <f>IFERROR(INDEX(Raw_DATA!G:G,MATCH(Risk7_PlusY67!$D127,Raw_DATA!$A:$A,0)),"")</f>
        <v>0.49</v>
      </c>
      <c r="L127" s="209">
        <f>IFERROR(INDEX(Raw_DATA!H:H,MATCH(Risk7_PlusY67!$D127,Raw_DATA!$A:$A,0)),"")</f>
        <v>61081840.229999997</v>
      </c>
      <c r="M127" s="210">
        <f>IFERROR(INDEX(Raw_DATA!I:I,MATCH(Risk7_PlusY67!$D127,Raw_DATA!$A:$A,0)),"")</f>
        <v>-38006717.549999997</v>
      </c>
      <c r="N127" s="206">
        <f t="shared" si="21"/>
        <v>1</v>
      </c>
      <c r="O127" s="206">
        <f t="shared" si="22"/>
        <v>1</v>
      </c>
      <c r="P127" s="206">
        <f t="shared" si="23"/>
        <v>0</v>
      </c>
      <c r="Q127" s="211">
        <f t="shared" si="24"/>
        <v>19.2</v>
      </c>
      <c r="R127" s="206">
        <f t="shared" si="25"/>
        <v>2</v>
      </c>
      <c r="S127" s="212">
        <f>IFERROR(INDEX(Raw_DATA!J:J,MATCH(Risk7_PlusY67!$D127,Raw_DATA!$A:$A,0)),"")</f>
        <v>3362345.38</v>
      </c>
      <c r="T127" s="213">
        <f>IFERROR(INDEX(Raw_DATA!K:K,MATCH(Risk7_PlusY67!$D127,Raw_DATA!$A:$A,0)),"")</f>
        <v>-51636591.75</v>
      </c>
      <c r="U127" s="214">
        <f t="shared" si="26"/>
        <v>0</v>
      </c>
      <c r="V127" s="214">
        <f t="shared" si="27"/>
        <v>0</v>
      </c>
      <c r="W127" s="214">
        <f>IF(OR(AND((K127&lt;0.8),(AJ127&gt;180)),AND((K127&lt;0.8),(AJ127&lt;10)),AND((K127&gt;=0.8),(AJ127&lt;10)),AND((K127&gt;=0.8),(AJ127&gt;90))),0,1)</f>
        <v>1</v>
      </c>
      <c r="X127" s="214">
        <f t="shared" si="28"/>
        <v>0</v>
      </c>
      <c r="Y127" s="214">
        <f t="shared" si="29"/>
        <v>1</v>
      </c>
      <c r="Z127" s="214">
        <f t="shared" si="30"/>
        <v>0</v>
      </c>
      <c r="AA127" s="214">
        <f t="shared" si="31"/>
        <v>1</v>
      </c>
      <c r="AB127" s="215" t="str">
        <f t="shared" si="32"/>
        <v>C</v>
      </c>
      <c r="AC127" s="215" t="str">
        <f t="shared" si="33"/>
        <v>2C</v>
      </c>
      <c r="AD127" s="216"/>
      <c r="AE127" s="216"/>
      <c r="AF127" s="434">
        <f>IFERROR(INDEX(Raw_DATA!L:L,MATCH(Risk7_PlusY67!$D127,Raw_DATA!$A:$A,0)),"")</f>
        <v>0.66</v>
      </c>
      <c r="AG127" s="434">
        <f>IFERROR(INDEX(AVGGroup!$D$5:$D$21,MATCH(Risk7_PlusY67!$H127,AVGGroup!$C$5:$C$21,0)),"")</f>
        <v>3.38</v>
      </c>
      <c r="AH127" s="434">
        <f>IFERROR(INDEX(Raw_DATA!M:M,MATCH(Risk7_PlusY67!$D127,Raw_DATA!$A:$A,0)),"")</f>
        <v>-7.67</v>
      </c>
      <c r="AI127" s="435">
        <f>IFERROR(INDEX(AVGGroup!$F$5:$F$21,MATCH(Risk7_PlusY67!$H127,AVGGroup!$C$5:$C$21,0)),"")</f>
        <v>0.04</v>
      </c>
      <c r="AJ127" s="401">
        <f>IFERROR(INDEX(Raw_DATA!N:N,MATCH(Risk7_PlusY67!$D127,Raw_DATA!$A:$A,0)),"")</f>
        <v>127</v>
      </c>
      <c r="AK127" s="401">
        <f>IFERROR(INDEX(Raw_DATA!O:O,MATCH(Risk7_PlusY67!$D127,Raw_DATA!$A:$A,0)),"")</f>
        <v>65</v>
      </c>
      <c r="AL127" s="401">
        <f>IFERROR(INDEX(Raw_DATA!P:P,MATCH(Risk7_PlusY67!$D127,Raw_DATA!$A:$A,0)),"")</f>
        <v>40</v>
      </c>
      <c r="AM127" s="401">
        <f>IFERROR(INDEX(Raw_DATA!Q:Q,MATCH(Risk7_PlusY67!$D127,Raw_DATA!$A:$A,0)),"")</f>
        <v>249</v>
      </c>
      <c r="AN127" s="401">
        <f>IFERROR(INDEX(Raw_DATA!R:R,MATCH(Risk7_PlusY67!$D127,Raw_DATA!$A:$A,0)),"")</f>
        <v>49</v>
      </c>
      <c r="AO127" s="407"/>
      <c r="AP127" s="411" t="b">
        <f>AB127=AY127</f>
        <v>1</v>
      </c>
      <c r="AQ127" s="340">
        <f t="shared" si="34"/>
        <v>1</v>
      </c>
      <c r="AR127" s="123">
        <f t="shared" si="35"/>
        <v>0</v>
      </c>
      <c r="AS127" s="123">
        <f t="shared" si="36"/>
        <v>0</v>
      </c>
      <c r="AT127" s="123">
        <f>IF(OR(AND((K127&lt;0.8),(BE127&gt;180)),AND((K127&lt;0.8),(BE127&lt;10)),AND((K127&gt;=0.8),(BE127&lt;10)),AND((K127&gt;=0.8),(BE127&gt;90))),0,1)</f>
        <v>1</v>
      </c>
      <c r="AU127" s="123">
        <f t="shared" si="37"/>
        <v>0</v>
      </c>
      <c r="AV127" s="123">
        <f t="shared" si="38"/>
        <v>1</v>
      </c>
      <c r="AW127" s="123">
        <f t="shared" si="39"/>
        <v>0</v>
      </c>
      <c r="AX127" s="123">
        <f t="shared" si="40"/>
        <v>1</v>
      </c>
      <c r="AY127" s="416" t="str">
        <f t="shared" si="41"/>
        <v>C</v>
      </c>
      <c r="AZ127" s="416" t="str">
        <f>R127&amp;AY127</f>
        <v>2C</v>
      </c>
      <c r="BA127" s="417">
        <f>IFERROR(INDEX(Raw_DATA!L:L,MATCH(Risk7_PlusY67!$D127,Raw_DATA!$A:$A,0)),"")</f>
        <v>0.66</v>
      </c>
      <c r="BB127" s="417">
        <f>IFERROR(INDEX(AVGGroup!$H$5:$H$21,MATCH(Risk7_PlusY67!$BJ127,AVGGroup!$C$5:$C$21,0)),"")</f>
        <v>3.88</v>
      </c>
      <c r="BC127" s="417">
        <f>IFERROR(INDEX(Raw_DATA!M:M,MATCH(Risk7_PlusY67!$D127,Raw_DATA!$A:$A,0)),"")</f>
        <v>-7.67</v>
      </c>
      <c r="BD127" s="418">
        <f>IFERROR(INDEX(AVGGroup!$J$5:$J$21,MATCH(Risk7_PlusY67!$BJ127,AVGGroup!$C$5:$C$21,0)),"")</f>
        <v>0.56999999999999995</v>
      </c>
      <c r="BE127" s="407">
        <f>IFERROR(INDEX(Raw_DATA!N:N,MATCH(Risk7_PlusY67!$D127,Raw_DATA!$A:$A,0)),"")</f>
        <v>127</v>
      </c>
      <c r="BF127" s="407">
        <f>IFERROR(INDEX(Raw_DATA!O:O,MATCH(Risk7_PlusY67!$D127,Raw_DATA!$A:$A,0)),"")</f>
        <v>65</v>
      </c>
      <c r="BG127" s="407">
        <f>IFERROR(INDEX(Raw_DATA!P:P,MATCH(Risk7_PlusY67!$D127,Raw_DATA!$A:$A,0)),"")</f>
        <v>40</v>
      </c>
      <c r="BH127" s="407">
        <f>IFERROR(INDEX(Raw_DATA!Q:Q,MATCH(Risk7_PlusY67!$D127,Raw_DATA!$A:$A,0)),"")</f>
        <v>249</v>
      </c>
      <c r="BI127" s="407">
        <f>IFERROR(INDEX(Raw_DATA!R:R,MATCH(Risk7_PlusY67!$D127,Raw_DATA!$A:$A,0)),"")</f>
        <v>49</v>
      </c>
      <c r="BJ127" s="124" t="str">
        <f>INDEX('Org2567'!$BM:$BM,MATCH(Risk7_PlusY67!D127,'Org2567'!$D:$D,0))</f>
        <v>รพท.M1 B&gt;200</v>
      </c>
    </row>
    <row r="128" spans="1:62" x14ac:dyDescent="0.7">
      <c r="A128" s="206">
        <f>IF(ISBLANK(D128),"",COUNTA($D$3:D128))</f>
        <v>126</v>
      </c>
      <c r="B128" s="207">
        <f>IFERROR(INDEX(ID!$E:$E,MATCH(Risk7_PlusY67!$D128,ID!$A:$A,0)),"")</f>
        <v>2</v>
      </c>
      <c r="C128" s="207" t="str">
        <f>IFERROR(INDEX(ID!$I:$I,MATCH(Risk7_PlusY67!$D128,ID!$A:$A,0)),"")</f>
        <v>เพชรบูรณ์</v>
      </c>
      <c r="D128" s="295" t="s">
        <v>145</v>
      </c>
      <c r="E128" s="207" t="str">
        <f>IFERROR(INDEX(ID!$C:$C,MATCH(Risk7_PlusY67!$D128,ID!$A:$A,0)),"")</f>
        <v>ศรีเทพ,รพช.</v>
      </c>
      <c r="F128" s="207" t="str">
        <f>IFERROR(INDEX(ID!$G:$G,MATCH(Risk7_PlusY67!$D128,ID!$A:$A,0)),"")</f>
        <v>รพช.</v>
      </c>
      <c r="G128" s="206">
        <f>IFERROR(INDEX(ID!$J:$J,MATCH(Risk7_PlusY67!$D128,ID!$A:$A,0)),"")</f>
        <v>57</v>
      </c>
      <c r="H128" s="208" t="str">
        <f>IFERROR(INDEX(ID!$P:$P,MATCH(Risk7_PlusY67!$D128,ID!$A:$A,0)),"")</f>
        <v>รพช.F2 P30,000-60,000</v>
      </c>
      <c r="I128" s="209">
        <f>IFERROR(INDEX(Raw_DATA!E:E,MATCH(Risk7_PlusY67!$D128,Raw_DATA!$A:$A,0)),"")</f>
        <v>1.1599999999999999</v>
      </c>
      <c r="J128" s="209">
        <f>IFERROR(INDEX(Raw_DATA!F:F,MATCH(Risk7_PlusY67!$D128,Raw_DATA!$A:$A,0)),"")</f>
        <v>1.06</v>
      </c>
      <c r="K128" s="209">
        <f>IFERROR(INDEX(Raw_DATA!G:G,MATCH(Risk7_PlusY67!$D128,Raw_DATA!$A:$A,0)),"")</f>
        <v>0.6</v>
      </c>
      <c r="L128" s="209">
        <f>IFERROR(INDEX(Raw_DATA!H:H,MATCH(Risk7_PlusY67!$D128,Raw_DATA!$A:$A,0)),"")</f>
        <v>5441304.2699999996</v>
      </c>
      <c r="M128" s="210">
        <f>IFERROR(INDEX(Raw_DATA!I:I,MATCH(Risk7_PlusY67!$D128,Raw_DATA!$A:$A,0)),"")</f>
        <v>-20046312.359999999</v>
      </c>
      <c r="N128" s="206">
        <f t="shared" si="21"/>
        <v>2</v>
      </c>
      <c r="O128" s="206">
        <f t="shared" si="22"/>
        <v>1</v>
      </c>
      <c r="P128" s="206">
        <f t="shared" si="23"/>
        <v>1</v>
      </c>
      <c r="Q128" s="211">
        <f t="shared" si="24"/>
        <v>3.2</v>
      </c>
      <c r="R128" s="206">
        <f t="shared" si="25"/>
        <v>4</v>
      </c>
      <c r="S128" s="212">
        <f>IFERROR(INDEX(Raw_DATA!J:J,MATCH(Risk7_PlusY67!$D128,Raw_DATA!$A:$A,0)),"")</f>
        <v>-15626341.42</v>
      </c>
      <c r="T128" s="213">
        <f>IFERROR(INDEX(Raw_DATA!K:K,MATCH(Risk7_PlusY67!$D128,Raw_DATA!$A:$A,0)),"")</f>
        <v>-13404589.529999999</v>
      </c>
      <c r="U128" s="214">
        <f t="shared" si="26"/>
        <v>0</v>
      </c>
      <c r="V128" s="214">
        <f t="shared" si="27"/>
        <v>0</v>
      </c>
      <c r="W128" s="214">
        <f>IF(OR(AND((K128&lt;0.8),(AJ128&gt;180)),AND((K128&lt;0.8),(AJ128&lt;10)),AND((K128&gt;=0.8),(AJ128&lt;10)),AND((K128&gt;=0.8),(AJ128&gt;90))),0,1)</f>
        <v>1</v>
      </c>
      <c r="X128" s="214">
        <f t="shared" si="28"/>
        <v>0</v>
      </c>
      <c r="Y128" s="214">
        <f t="shared" si="29"/>
        <v>0</v>
      </c>
      <c r="Z128" s="214">
        <f t="shared" si="30"/>
        <v>1</v>
      </c>
      <c r="AA128" s="214">
        <f t="shared" si="31"/>
        <v>1</v>
      </c>
      <c r="AB128" s="215" t="str">
        <f t="shared" si="32"/>
        <v>C</v>
      </c>
      <c r="AC128" s="215" t="str">
        <f t="shared" si="33"/>
        <v>4C</v>
      </c>
      <c r="AD128" s="216"/>
      <c r="AE128" s="216"/>
      <c r="AF128" s="434">
        <f>IFERROR(INDEX(Raw_DATA!L:L,MATCH(Risk7_PlusY67!$D128,Raw_DATA!$A:$A,0)),"")</f>
        <v>-10.65</v>
      </c>
      <c r="AG128" s="434">
        <f>IFERROR(INDEX(AVGGroup!$D$5:$D$21,MATCH(Risk7_PlusY67!$H128,AVGGroup!$C$5:$C$21,0)),"")</f>
        <v>-4.37</v>
      </c>
      <c r="AH128" s="434">
        <f>IFERROR(INDEX(Raw_DATA!M:M,MATCH(Risk7_PlusY67!$D128,Raw_DATA!$A:$A,0)),"")</f>
        <v>-18.600000000000001</v>
      </c>
      <c r="AI128" s="435">
        <f>IFERROR(INDEX(AVGGroup!$F$5:$F$21,MATCH(Risk7_PlusY67!$H128,AVGGroup!$C$5:$C$21,0)),"")</f>
        <v>-9.19</v>
      </c>
      <c r="AJ128" s="401">
        <f>IFERROR(INDEX(Raw_DATA!N:N,MATCH(Risk7_PlusY67!$D128,Raw_DATA!$A:$A,0)),"")</f>
        <v>123</v>
      </c>
      <c r="AK128" s="401">
        <f>IFERROR(INDEX(Raw_DATA!O:O,MATCH(Risk7_PlusY67!$D128,Raw_DATA!$A:$A,0)),"")</f>
        <v>78</v>
      </c>
      <c r="AL128" s="401">
        <f>IFERROR(INDEX(Raw_DATA!P:P,MATCH(Risk7_PlusY67!$D128,Raw_DATA!$A:$A,0)),"")</f>
        <v>70</v>
      </c>
      <c r="AM128" s="401">
        <f>IFERROR(INDEX(Raw_DATA!Q:Q,MATCH(Risk7_PlusY67!$D128,Raw_DATA!$A:$A,0)),"")</f>
        <v>118</v>
      </c>
      <c r="AN128" s="401">
        <f>IFERROR(INDEX(Raw_DATA!R:R,MATCH(Risk7_PlusY67!$D128,Raw_DATA!$A:$A,0)),"")</f>
        <v>37</v>
      </c>
      <c r="AO128" s="407"/>
      <c r="AP128" s="411" t="b">
        <f>AB128=AY128</f>
        <v>1</v>
      </c>
      <c r="AQ128" s="340">
        <f t="shared" si="34"/>
        <v>1</v>
      </c>
      <c r="AR128" s="123">
        <f t="shared" si="35"/>
        <v>0</v>
      </c>
      <c r="AS128" s="123">
        <f t="shared" si="36"/>
        <v>0</v>
      </c>
      <c r="AT128" s="123">
        <f>IF(OR(AND((K128&lt;0.8),(BE128&gt;180)),AND((K128&lt;0.8),(BE128&lt;10)),AND((K128&gt;=0.8),(BE128&lt;10)),AND((K128&gt;=0.8),(BE128&gt;90))),0,1)</f>
        <v>1</v>
      </c>
      <c r="AU128" s="123">
        <f t="shared" si="37"/>
        <v>0</v>
      </c>
      <c r="AV128" s="123">
        <f t="shared" si="38"/>
        <v>0</v>
      </c>
      <c r="AW128" s="123">
        <f t="shared" si="39"/>
        <v>1</v>
      </c>
      <c r="AX128" s="123">
        <f t="shared" si="40"/>
        <v>1</v>
      </c>
      <c r="AY128" s="416" t="str">
        <f t="shared" si="41"/>
        <v>C</v>
      </c>
      <c r="AZ128" s="416" t="str">
        <f>R128&amp;AY128</f>
        <v>4C</v>
      </c>
      <c r="BA128" s="417">
        <f>IFERROR(INDEX(Raw_DATA!L:L,MATCH(Risk7_PlusY67!$D128,Raw_DATA!$A:$A,0)),"")</f>
        <v>-10.65</v>
      </c>
      <c r="BB128" s="417">
        <f>IFERROR(INDEX(AVGGroup!$H$5:$H$21,MATCH(Risk7_PlusY67!$BJ128,AVGGroup!$C$5:$C$21,0)),"")</f>
        <v>-3.95</v>
      </c>
      <c r="BC128" s="417">
        <f>IFERROR(INDEX(Raw_DATA!M:M,MATCH(Risk7_PlusY67!$D128,Raw_DATA!$A:$A,0)),"")</f>
        <v>-18.600000000000001</v>
      </c>
      <c r="BD128" s="418">
        <f>IFERROR(INDEX(AVGGroup!$J$5:$J$21,MATCH(Risk7_PlusY67!$BJ128,AVGGroup!$C$5:$C$21,0)),"")</f>
        <v>-8.8800000000000008</v>
      </c>
      <c r="BE128" s="407">
        <f>IFERROR(INDEX(Raw_DATA!N:N,MATCH(Risk7_PlusY67!$D128,Raw_DATA!$A:$A,0)),"")</f>
        <v>123</v>
      </c>
      <c r="BF128" s="407">
        <f>IFERROR(INDEX(Raw_DATA!O:O,MATCH(Risk7_PlusY67!$D128,Raw_DATA!$A:$A,0)),"")</f>
        <v>78</v>
      </c>
      <c r="BG128" s="407">
        <f>IFERROR(INDEX(Raw_DATA!P:P,MATCH(Risk7_PlusY67!$D128,Raw_DATA!$A:$A,0)),"")</f>
        <v>70</v>
      </c>
      <c r="BH128" s="407">
        <f>IFERROR(INDEX(Raw_DATA!Q:Q,MATCH(Risk7_PlusY67!$D128,Raw_DATA!$A:$A,0)),"")</f>
        <v>118</v>
      </c>
      <c r="BI128" s="407">
        <f>IFERROR(INDEX(Raw_DATA!R:R,MATCH(Risk7_PlusY67!$D128,Raw_DATA!$A:$A,0)),"")</f>
        <v>37</v>
      </c>
      <c r="BJ128" s="124" t="str">
        <f>INDEX('Org2567'!$BM:$BM,MATCH(Risk7_PlusY67!D128,'Org2567'!$D:$D,0))</f>
        <v>รพช.F2 P30,000-60,000</v>
      </c>
    </row>
    <row r="129" spans="1:62" x14ac:dyDescent="0.7">
      <c r="A129" s="206">
        <f>IF(ISBLANK(D129),"",COUNTA($D$3:D129))</f>
        <v>127</v>
      </c>
      <c r="B129" s="207">
        <f>IFERROR(INDEX(ID!$E:$E,MATCH(Risk7_PlusY67!$D129,ID!$A:$A,0)),"")</f>
        <v>2</v>
      </c>
      <c r="C129" s="207" t="str">
        <f>IFERROR(INDEX(ID!$I:$I,MATCH(Risk7_PlusY67!$D129,ID!$A:$A,0)),"")</f>
        <v>เพชรบูรณ์</v>
      </c>
      <c r="D129" s="295" t="s">
        <v>146</v>
      </c>
      <c r="E129" s="207" t="str">
        <f>IFERROR(INDEX(ID!$C:$C,MATCH(Risk7_PlusY67!$D129,ID!$A:$A,0)),"")</f>
        <v>หนองไผ่,รพช.</v>
      </c>
      <c r="F129" s="207" t="str">
        <f>IFERROR(INDEX(ID!$G:$G,MATCH(Risk7_PlusY67!$D129,ID!$A:$A,0)),"")</f>
        <v>รพช.</v>
      </c>
      <c r="G129" s="206">
        <f>IFERROR(INDEX(ID!$J:$J,MATCH(Risk7_PlusY67!$D129,ID!$A:$A,0)),"")</f>
        <v>142</v>
      </c>
      <c r="H129" s="208" t="str">
        <f>IFERROR(INDEX(ID!$P:$P,MATCH(Risk7_PlusY67!$D129,ID!$A:$A,0)),"")</f>
        <v>รพช.M2 B&gt;100</v>
      </c>
      <c r="I129" s="209">
        <f>IFERROR(INDEX(Raw_DATA!E:E,MATCH(Risk7_PlusY67!$D129,Raw_DATA!$A:$A,0)),"")</f>
        <v>1.51</v>
      </c>
      <c r="J129" s="209">
        <f>IFERROR(INDEX(Raw_DATA!F:F,MATCH(Risk7_PlusY67!$D129,Raw_DATA!$A:$A,0)),"")</f>
        <v>1.23</v>
      </c>
      <c r="K129" s="209">
        <f>IFERROR(INDEX(Raw_DATA!G:G,MATCH(Risk7_PlusY67!$D129,Raw_DATA!$A:$A,0)),"")</f>
        <v>0.55000000000000004</v>
      </c>
      <c r="L129" s="209">
        <f>IFERROR(INDEX(Raw_DATA!H:H,MATCH(Risk7_PlusY67!$D129,Raw_DATA!$A:$A,0)),"")</f>
        <v>22347874.59</v>
      </c>
      <c r="M129" s="210">
        <f>IFERROR(INDEX(Raw_DATA!I:I,MATCH(Risk7_PlusY67!$D129,Raw_DATA!$A:$A,0)),"")</f>
        <v>53023776.609999999</v>
      </c>
      <c r="N129" s="206">
        <f t="shared" si="21"/>
        <v>1</v>
      </c>
      <c r="O129" s="206">
        <f t="shared" si="22"/>
        <v>0</v>
      </c>
      <c r="P129" s="206">
        <f t="shared" si="23"/>
        <v>0</v>
      </c>
      <c r="Q129" s="211" t="str">
        <f t="shared" si="24"/>
        <v/>
      </c>
      <c r="R129" s="206">
        <f t="shared" si="25"/>
        <v>1</v>
      </c>
      <c r="S129" s="212">
        <f>IFERROR(INDEX(Raw_DATA!J:J,MATCH(Risk7_PlusY67!$D129,Raw_DATA!$A:$A,0)),"")</f>
        <v>27207905.82</v>
      </c>
      <c r="T129" s="213">
        <f>IFERROR(INDEX(Raw_DATA!K:K,MATCH(Risk7_PlusY67!$D129,Raw_DATA!$A:$A,0)),"")</f>
        <v>-19982625.379999999</v>
      </c>
      <c r="U129" s="214">
        <f t="shared" si="26"/>
        <v>1</v>
      </c>
      <c r="V129" s="214">
        <f t="shared" si="27"/>
        <v>1</v>
      </c>
      <c r="W129" s="214">
        <f>IF(OR(AND((K129&lt;0.8),(AJ129&gt;180)),AND((K129&lt;0.8),(AJ129&lt;10)),AND((K129&gt;=0.8),(AJ129&lt;10)),AND((K129&gt;=0.8),(AJ129&gt;90))),0,1)</f>
        <v>1</v>
      </c>
      <c r="X129" s="214">
        <f t="shared" si="28"/>
        <v>0</v>
      </c>
      <c r="Y129" s="214">
        <f t="shared" si="29"/>
        <v>0</v>
      </c>
      <c r="Z129" s="214">
        <f t="shared" si="30"/>
        <v>0</v>
      </c>
      <c r="AA129" s="214">
        <f t="shared" si="31"/>
        <v>0</v>
      </c>
      <c r="AB129" s="215" t="str">
        <f t="shared" si="32"/>
        <v>C</v>
      </c>
      <c r="AC129" s="215" t="str">
        <f t="shared" si="33"/>
        <v>1C</v>
      </c>
      <c r="AD129" s="216"/>
      <c r="AE129" s="216"/>
      <c r="AF129" s="434">
        <f>IFERROR(INDEX(Raw_DATA!L:L,MATCH(Risk7_PlusY67!$D129,Raw_DATA!$A:$A,0)),"")</f>
        <v>8.86</v>
      </c>
      <c r="AG129" s="434">
        <f>IFERROR(INDEX(AVGGroup!$D$5:$D$21,MATCH(Risk7_PlusY67!$H129,AVGGroup!$C$5:$C$21,0)),"")</f>
        <v>-2.2400000000000002</v>
      </c>
      <c r="AH129" s="434">
        <f>IFERROR(INDEX(Raw_DATA!M:M,MATCH(Risk7_PlusY67!$D129,Raw_DATA!$A:$A,0)),"")</f>
        <v>20.12</v>
      </c>
      <c r="AI129" s="435">
        <f>IFERROR(INDEX(AVGGroup!$F$5:$F$21,MATCH(Risk7_PlusY67!$H129,AVGGroup!$C$5:$C$21,0)),"")</f>
        <v>-7.61</v>
      </c>
      <c r="AJ129" s="401">
        <f>IFERROR(INDEX(Raw_DATA!N:N,MATCH(Risk7_PlusY67!$D129,Raw_DATA!$A:$A,0)),"")</f>
        <v>175</v>
      </c>
      <c r="AK129" s="401">
        <f>IFERROR(INDEX(Raw_DATA!O:O,MATCH(Risk7_PlusY67!$D129,Raw_DATA!$A:$A,0)),"")</f>
        <v>101</v>
      </c>
      <c r="AL129" s="401">
        <f>IFERROR(INDEX(Raw_DATA!P:P,MATCH(Risk7_PlusY67!$D129,Raw_DATA!$A:$A,0)),"")</f>
        <v>63</v>
      </c>
      <c r="AM129" s="401">
        <f>IFERROR(INDEX(Raw_DATA!Q:Q,MATCH(Risk7_PlusY67!$D129,Raw_DATA!$A:$A,0)),"")</f>
        <v>149</v>
      </c>
      <c r="AN129" s="401">
        <f>IFERROR(INDEX(Raw_DATA!R:R,MATCH(Risk7_PlusY67!$D129,Raw_DATA!$A:$A,0)),"")</f>
        <v>84</v>
      </c>
      <c r="AO129" s="407"/>
      <c r="AP129" s="411" t="b">
        <f>AB129=AY129</f>
        <v>1</v>
      </c>
      <c r="AQ129" s="340">
        <f t="shared" si="34"/>
        <v>0</v>
      </c>
      <c r="AR129" s="123">
        <f t="shared" si="35"/>
        <v>1</v>
      </c>
      <c r="AS129" s="123">
        <f t="shared" si="36"/>
        <v>1</v>
      </c>
      <c r="AT129" s="123">
        <f>IF(OR(AND((K129&lt;0.8),(BE129&gt;180)),AND((K129&lt;0.8),(BE129&lt;10)),AND((K129&gt;=0.8),(BE129&lt;10)),AND((K129&gt;=0.8),(BE129&gt;90))),0,1)</f>
        <v>1</v>
      </c>
      <c r="AU129" s="123">
        <f t="shared" si="37"/>
        <v>0</v>
      </c>
      <c r="AV129" s="123">
        <f t="shared" si="38"/>
        <v>0</v>
      </c>
      <c r="AW129" s="123">
        <f t="shared" si="39"/>
        <v>0</v>
      </c>
      <c r="AX129" s="123">
        <f t="shared" si="40"/>
        <v>0</v>
      </c>
      <c r="AY129" s="416" t="str">
        <f t="shared" si="41"/>
        <v>C</v>
      </c>
      <c r="AZ129" s="416" t="str">
        <f>R129&amp;AY129</f>
        <v>1C</v>
      </c>
      <c r="BA129" s="417">
        <f>IFERROR(INDEX(Raw_DATA!L:L,MATCH(Risk7_PlusY67!$D129,Raw_DATA!$A:$A,0)),"")</f>
        <v>8.86</v>
      </c>
      <c r="BB129" s="417">
        <f>IFERROR(INDEX(AVGGroup!$H$5:$H$21,MATCH(Risk7_PlusY67!$BJ129,AVGGroup!$C$5:$C$21,0)),"")</f>
        <v>-2.25</v>
      </c>
      <c r="BC129" s="417">
        <f>IFERROR(INDEX(Raw_DATA!M:M,MATCH(Risk7_PlusY67!$D129,Raw_DATA!$A:$A,0)),"")</f>
        <v>20.12</v>
      </c>
      <c r="BD129" s="418">
        <f>IFERROR(INDEX(AVGGroup!$J$5:$J$21,MATCH(Risk7_PlusY67!$BJ129,AVGGroup!$C$5:$C$21,0)),"")</f>
        <v>-7.61</v>
      </c>
      <c r="BE129" s="407">
        <f>IFERROR(INDEX(Raw_DATA!N:N,MATCH(Risk7_PlusY67!$D129,Raw_DATA!$A:$A,0)),"")</f>
        <v>175</v>
      </c>
      <c r="BF129" s="407">
        <f>IFERROR(INDEX(Raw_DATA!O:O,MATCH(Risk7_PlusY67!$D129,Raw_DATA!$A:$A,0)),"")</f>
        <v>101</v>
      </c>
      <c r="BG129" s="407">
        <f>IFERROR(INDEX(Raw_DATA!P:P,MATCH(Risk7_PlusY67!$D129,Raw_DATA!$A:$A,0)),"")</f>
        <v>63</v>
      </c>
      <c r="BH129" s="407">
        <f>IFERROR(INDEX(Raw_DATA!Q:Q,MATCH(Risk7_PlusY67!$D129,Raw_DATA!$A:$A,0)),"")</f>
        <v>149</v>
      </c>
      <c r="BI129" s="407">
        <f>IFERROR(INDEX(Raw_DATA!R:R,MATCH(Risk7_PlusY67!$D129,Raw_DATA!$A:$A,0)),"")</f>
        <v>84</v>
      </c>
      <c r="BJ129" s="124" t="str">
        <f>INDEX('Org2567'!$BM:$BM,MATCH(Risk7_PlusY67!D129,'Org2567'!$D:$D,0))</f>
        <v>รพช.M2 B&gt;100</v>
      </c>
    </row>
    <row r="130" spans="1:62" x14ac:dyDescent="0.7">
      <c r="A130" s="206">
        <f>IF(ISBLANK(D130),"",COUNTA($D$3:D130))</f>
        <v>128</v>
      </c>
      <c r="B130" s="207">
        <f>IFERROR(INDEX(ID!$E:$E,MATCH(Risk7_PlusY67!$D130,ID!$A:$A,0)),"")</f>
        <v>2</v>
      </c>
      <c r="C130" s="207" t="str">
        <f>IFERROR(INDEX(ID!$I:$I,MATCH(Risk7_PlusY67!$D130,ID!$A:$A,0)),"")</f>
        <v>เพชรบูรณ์</v>
      </c>
      <c r="D130" s="295" t="s">
        <v>147</v>
      </c>
      <c r="E130" s="207" t="str">
        <f>IFERROR(INDEX(ID!$C:$C,MATCH(Risk7_PlusY67!$D130,ID!$A:$A,0)),"")</f>
        <v>บึงสามพัน,รพช.</v>
      </c>
      <c r="F130" s="207" t="str">
        <f>IFERROR(INDEX(ID!$G:$G,MATCH(Risk7_PlusY67!$D130,ID!$A:$A,0)),"")</f>
        <v>รพช.</v>
      </c>
      <c r="G130" s="206">
        <f>IFERROR(INDEX(ID!$J:$J,MATCH(Risk7_PlusY67!$D130,ID!$A:$A,0)),"")</f>
        <v>90</v>
      </c>
      <c r="H130" s="208" t="str">
        <f>IFERROR(INDEX(ID!$P:$P,MATCH(Risk7_PlusY67!$D130,ID!$A:$A,0)),"")</f>
        <v>รพช.F1 P50,000-100,000</v>
      </c>
      <c r="I130" s="209">
        <f>IFERROR(INDEX(Raw_DATA!E:E,MATCH(Risk7_PlusY67!$D130,Raw_DATA!$A:$A,0)),"")</f>
        <v>1.5</v>
      </c>
      <c r="J130" s="209">
        <f>IFERROR(INDEX(Raw_DATA!F:F,MATCH(Risk7_PlusY67!$D130,Raw_DATA!$A:$A,0)),"")</f>
        <v>1.41</v>
      </c>
      <c r="K130" s="209">
        <f>IFERROR(INDEX(Raw_DATA!G:G,MATCH(Risk7_PlusY67!$D130,Raw_DATA!$A:$A,0)),"")</f>
        <v>1.06</v>
      </c>
      <c r="L130" s="209">
        <f>IFERROR(INDEX(Raw_DATA!H:H,MATCH(Risk7_PlusY67!$D130,Raw_DATA!$A:$A,0)),"")</f>
        <v>18983855.670000002</v>
      </c>
      <c r="M130" s="210">
        <f>IFERROR(INDEX(Raw_DATA!I:I,MATCH(Risk7_PlusY67!$D130,Raw_DATA!$A:$A,0)),"")</f>
        <v>-23569672.309999999</v>
      </c>
      <c r="N130" s="206">
        <f t="shared" si="21"/>
        <v>0</v>
      </c>
      <c r="O130" s="206">
        <f t="shared" si="22"/>
        <v>1</v>
      </c>
      <c r="P130" s="206">
        <f t="shared" si="23"/>
        <v>0</v>
      </c>
      <c r="Q130" s="211">
        <f t="shared" si="24"/>
        <v>9.6</v>
      </c>
      <c r="R130" s="206">
        <f t="shared" si="25"/>
        <v>1</v>
      </c>
      <c r="S130" s="212">
        <f>IFERROR(INDEX(Raw_DATA!J:J,MATCH(Risk7_PlusY67!$D130,Raw_DATA!$A:$A,0)),"")</f>
        <v>-11187479.810000001</v>
      </c>
      <c r="T130" s="213">
        <f>IFERROR(INDEX(Raw_DATA!K:K,MATCH(Risk7_PlusY67!$D130,Raw_DATA!$A:$A,0)),"")</f>
        <v>2276631.44</v>
      </c>
      <c r="U130" s="214">
        <f t="shared" si="26"/>
        <v>0</v>
      </c>
      <c r="V130" s="214">
        <f t="shared" si="27"/>
        <v>1</v>
      </c>
      <c r="W130" s="214">
        <f>IF(OR(AND((K130&lt;0.8),(AJ130&gt;180)),AND((K130&lt;0.8),(AJ130&lt;10)),AND((K130&gt;=0.8),(AJ130&lt;10)),AND((K130&gt;=0.8),(AJ130&gt;90))),0,1)</f>
        <v>0</v>
      </c>
      <c r="X130" s="214">
        <f t="shared" si="28"/>
        <v>1</v>
      </c>
      <c r="Y130" s="214">
        <f t="shared" si="29"/>
        <v>1</v>
      </c>
      <c r="Z130" s="214">
        <f t="shared" si="30"/>
        <v>1</v>
      </c>
      <c r="AA130" s="214">
        <f t="shared" si="31"/>
        <v>1</v>
      </c>
      <c r="AB130" s="215" t="str">
        <f t="shared" si="32"/>
        <v>B</v>
      </c>
      <c r="AC130" s="215" t="str">
        <f t="shared" si="33"/>
        <v>1B</v>
      </c>
      <c r="AD130" s="216"/>
      <c r="AE130" s="216"/>
      <c r="AF130" s="434">
        <f>IFERROR(INDEX(Raw_DATA!L:L,MATCH(Risk7_PlusY67!$D130,Raw_DATA!$A:$A,0)),"")</f>
        <v>-6.21</v>
      </c>
      <c r="AG130" s="434">
        <f>IFERROR(INDEX(AVGGroup!$D$5:$D$21,MATCH(Risk7_PlusY67!$H130,AVGGroup!$C$5:$C$21,0)),"")</f>
        <v>-5.99</v>
      </c>
      <c r="AH130" s="434">
        <f>IFERROR(INDEX(Raw_DATA!M:M,MATCH(Risk7_PlusY67!$D130,Raw_DATA!$A:$A,0)),"")</f>
        <v>-9.65</v>
      </c>
      <c r="AI130" s="435">
        <f>IFERROR(INDEX(AVGGroup!$F$5:$F$21,MATCH(Risk7_PlusY67!$H130,AVGGroup!$C$5:$C$21,0)),"")</f>
        <v>-10.86</v>
      </c>
      <c r="AJ130" s="401">
        <f>IFERROR(INDEX(Raw_DATA!N:N,MATCH(Risk7_PlusY67!$D130,Raw_DATA!$A:$A,0)),"")</f>
        <v>178</v>
      </c>
      <c r="AK130" s="401">
        <f>IFERROR(INDEX(Raw_DATA!O:O,MATCH(Risk7_PlusY67!$D130,Raw_DATA!$A:$A,0)),"")</f>
        <v>56</v>
      </c>
      <c r="AL130" s="401">
        <f>IFERROR(INDEX(Raw_DATA!P:P,MATCH(Risk7_PlusY67!$D130,Raw_DATA!$A:$A,0)),"")</f>
        <v>54</v>
      </c>
      <c r="AM130" s="401">
        <f>IFERROR(INDEX(Raw_DATA!Q:Q,MATCH(Risk7_PlusY67!$D130,Raw_DATA!$A:$A,0)),"")</f>
        <v>96</v>
      </c>
      <c r="AN130" s="401">
        <f>IFERROR(INDEX(Raw_DATA!R:R,MATCH(Risk7_PlusY67!$D130,Raw_DATA!$A:$A,0)),"")</f>
        <v>34</v>
      </c>
      <c r="AO130" s="407"/>
      <c r="AP130" s="411" t="b">
        <f>AB130=AY130</f>
        <v>1</v>
      </c>
      <c r="AQ130" s="340">
        <f t="shared" si="34"/>
        <v>1</v>
      </c>
      <c r="AR130" s="123">
        <f t="shared" si="35"/>
        <v>0</v>
      </c>
      <c r="AS130" s="123">
        <f t="shared" si="36"/>
        <v>1</v>
      </c>
      <c r="AT130" s="123">
        <f>IF(OR(AND((K130&lt;0.8),(BE130&gt;180)),AND((K130&lt;0.8),(BE130&lt;10)),AND((K130&gt;=0.8),(BE130&lt;10)),AND((K130&gt;=0.8),(BE130&gt;90))),0,1)</f>
        <v>0</v>
      </c>
      <c r="AU130" s="123">
        <f t="shared" si="37"/>
        <v>1</v>
      </c>
      <c r="AV130" s="123">
        <f t="shared" si="38"/>
        <v>1</v>
      </c>
      <c r="AW130" s="123">
        <f t="shared" si="39"/>
        <v>1</v>
      </c>
      <c r="AX130" s="123">
        <f t="shared" si="40"/>
        <v>1</v>
      </c>
      <c r="AY130" s="416" t="str">
        <f t="shared" si="41"/>
        <v>B</v>
      </c>
      <c r="AZ130" s="416" t="str">
        <f>R130&amp;AY130</f>
        <v>1B</v>
      </c>
      <c r="BA130" s="417">
        <f>IFERROR(INDEX(Raw_DATA!L:L,MATCH(Risk7_PlusY67!$D130,Raw_DATA!$A:$A,0)),"")</f>
        <v>-6.21</v>
      </c>
      <c r="BB130" s="417">
        <f>IFERROR(INDEX(AVGGroup!$H$5:$H$21,MATCH(Risk7_PlusY67!$BJ130,AVGGroup!$C$5:$C$21,0)),"")</f>
        <v>-5.99</v>
      </c>
      <c r="BC130" s="417">
        <f>IFERROR(INDEX(Raw_DATA!M:M,MATCH(Risk7_PlusY67!$D130,Raw_DATA!$A:$A,0)),"")</f>
        <v>-9.65</v>
      </c>
      <c r="BD130" s="418">
        <f>IFERROR(INDEX(AVGGroup!$J$5:$J$21,MATCH(Risk7_PlusY67!$BJ130,AVGGroup!$C$5:$C$21,0)),"")</f>
        <v>-10.86</v>
      </c>
      <c r="BE130" s="407">
        <f>IFERROR(INDEX(Raw_DATA!N:N,MATCH(Risk7_PlusY67!$D130,Raw_DATA!$A:$A,0)),"")</f>
        <v>178</v>
      </c>
      <c r="BF130" s="407">
        <f>IFERROR(INDEX(Raw_DATA!O:O,MATCH(Risk7_PlusY67!$D130,Raw_DATA!$A:$A,0)),"")</f>
        <v>56</v>
      </c>
      <c r="BG130" s="407">
        <f>IFERROR(INDEX(Raw_DATA!P:P,MATCH(Risk7_PlusY67!$D130,Raw_DATA!$A:$A,0)),"")</f>
        <v>54</v>
      </c>
      <c r="BH130" s="407">
        <f>IFERROR(INDEX(Raw_DATA!Q:Q,MATCH(Risk7_PlusY67!$D130,Raw_DATA!$A:$A,0)),"")</f>
        <v>96</v>
      </c>
      <c r="BI130" s="407">
        <f>IFERROR(INDEX(Raw_DATA!R:R,MATCH(Risk7_PlusY67!$D130,Raw_DATA!$A:$A,0)),"")</f>
        <v>34</v>
      </c>
      <c r="BJ130" s="124" t="str">
        <f>INDEX('Org2567'!$BM:$BM,MATCH(Risk7_PlusY67!D130,'Org2567'!$D:$D,0))</f>
        <v>รพช.F1 P50,000-100,000</v>
      </c>
    </row>
    <row r="131" spans="1:62" x14ac:dyDescent="0.7">
      <c r="A131" s="206">
        <f>IF(ISBLANK(D131),"",COUNTA($D$3:D131))</f>
        <v>129</v>
      </c>
      <c r="B131" s="207">
        <f>IFERROR(INDEX(ID!$E:$E,MATCH(Risk7_PlusY67!$D131,ID!$A:$A,0)),"")</f>
        <v>2</v>
      </c>
      <c r="C131" s="207" t="str">
        <f>IFERROR(INDEX(ID!$I:$I,MATCH(Risk7_PlusY67!$D131,ID!$A:$A,0)),"")</f>
        <v>เพชรบูรณ์</v>
      </c>
      <c r="D131" s="295" t="s">
        <v>148</v>
      </c>
      <c r="E131" s="207" t="str">
        <f>IFERROR(INDEX(ID!$C:$C,MATCH(Risk7_PlusY67!$D131,ID!$A:$A,0)),"")</f>
        <v>น้ำหนาว,รพช.</v>
      </c>
      <c r="F131" s="207" t="str">
        <f>IFERROR(INDEX(ID!$G:$G,MATCH(Risk7_PlusY67!$D131,ID!$A:$A,0)),"")</f>
        <v>รพช.</v>
      </c>
      <c r="G131" s="206">
        <f>IFERROR(INDEX(ID!$J:$J,MATCH(Risk7_PlusY67!$D131,ID!$A:$A,0)),"")</f>
        <v>10</v>
      </c>
      <c r="H131" s="208" t="str">
        <f>IFERROR(INDEX(ID!$P:$P,MATCH(Risk7_PlusY67!$D131,ID!$A:$A,0)),"")</f>
        <v>รพช.F3 P&lt;=15,000</v>
      </c>
      <c r="I131" s="209">
        <f>IFERROR(INDEX(Raw_DATA!E:E,MATCH(Risk7_PlusY67!$D131,Raw_DATA!$A:$A,0)),"")</f>
        <v>4.0199999999999996</v>
      </c>
      <c r="J131" s="209">
        <f>IFERROR(INDEX(Raw_DATA!F:F,MATCH(Risk7_PlusY67!$D131,Raw_DATA!$A:$A,0)),"")</f>
        <v>3.78</v>
      </c>
      <c r="K131" s="209">
        <f>IFERROR(INDEX(Raw_DATA!G:G,MATCH(Risk7_PlusY67!$D131,Raw_DATA!$A:$A,0)),"")</f>
        <v>3.38</v>
      </c>
      <c r="L131" s="209">
        <f>IFERROR(INDEX(Raw_DATA!H:H,MATCH(Risk7_PlusY67!$D131,Raw_DATA!$A:$A,0)),"")</f>
        <v>23224055.559999999</v>
      </c>
      <c r="M131" s="210">
        <f>IFERROR(INDEX(Raw_DATA!I:I,MATCH(Risk7_PlusY67!$D131,Raw_DATA!$A:$A,0)),"")</f>
        <v>-11287506.449999999</v>
      </c>
      <c r="N131" s="206">
        <f t="shared" si="21"/>
        <v>0</v>
      </c>
      <c r="O131" s="206">
        <f t="shared" si="22"/>
        <v>1</v>
      </c>
      <c r="P131" s="206">
        <f t="shared" si="23"/>
        <v>0</v>
      </c>
      <c r="Q131" s="211">
        <f t="shared" si="24"/>
        <v>24.6</v>
      </c>
      <c r="R131" s="206">
        <f t="shared" si="25"/>
        <v>1</v>
      </c>
      <c r="S131" s="212">
        <f>IFERROR(INDEX(Raw_DATA!J:J,MATCH(Risk7_PlusY67!$D131,Raw_DATA!$A:$A,0)),"")</f>
        <v>-10752565.609999999</v>
      </c>
      <c r="T131" s="213">
        <f>IFERROR(INDEX(Raw_DATA!K:K,MATCH(Risk7_PlusY67!$D131,Raw_DATA!$A:$A,0)),"")</f>
        <v>18299184.16</v>
      </c>
      <c r="U131" s="214">
        <f t="shared" si="26"/>
        <v>0</v>
      </c>
      <c r="V131" s="214">
        <f t="shared" si="27"/>
        <v>0</v>
      </c>
      <c r="W131" s="214">
        <f>IF(OR(AND((K131&lt;0.8),(AJ131&gt;180)),AND((K131&lt;0.8),(AJ131&lt;10)),AND((K131&gt;=0.8),(AJ131&lt;10)),AND((K131&gt;=0.8),(AJ131&gt;90))),0,1)</f>
        <v>0</v>
      </c>
      <c r="X131" s="214">
        <f t="shared" si="28"/>
        <v>1</v>
      </c>
      <c r="Y131" s="214">
        <f t="shared" si="29"/>
        <v>1</v>
      </c>
      <c r="Z131" s="214">
        <f t="shared" si="30"/>
        <v>0</v>
      </c>
      <c r="AA131" s="214">
        <f t="shared" si="31"/>
        <v>0</v>
      </c>
      <c r="AB131" s="215" t="str">
        <f t="shared" si="32"/>
        <v>C-</v>
      </c>
      <c r="AC131" s="215" t="str">
        <f t="shared" si="33"/>
        <v>1C-</v>
      </c>
      <c r="AD131" s="216"/>
      <c r="AE131" s="216"/>
      <c r="AF131" s="434">
        <f>IFERROR(INDEX(Raw_DATA!L:L,MATCH(Risk7_PlusY67!$D131,Raw_DATA!$A:$A,0)),"")</f>
        <v>-20.149999999999999</v>
      </c>
      <c r="AG131" s="434">
        <f>IFERROR(INDEX(AVGGroup!$D$5:$D$21,MATCH(Risk7_PlusY67!$H131,AVGGroup!$C$5:$C$21,0)),"")</f>
        <v>1.1000000000000001</v>
      </c>
      <c r="AH131" s="434">
        <f>IFERROR(INDEX(Raw_DATA!M:M,MATCH(Risk7_PlusY67!$D131,Raw_DATA!$A:$A,0)),"")</f>
        <v>-16.71</v>
      </c>
      <c r="AI131" s="435">
        <f>IFERROR(INDEX(AVGGroup!$F$5:$F$21,MATCH(Risk7_PlusY67!$H131,AVGGroup!$C$5:$C$21,0)),"")</f>
        <v>-5.66</v>
      </c>
      <c r="AJ131" s="401">
        <f>IFERROR(INDEX(Raw_DATA!N:N,MATCH(Risk7_PlusY67!$D131,Raw_DATA!$A:$A,0)),"")</f>
        <v>94</v>
      </c>
      <c r="AK131" s="401">
        <f>IFERROR(INDEX(Raw_DATA!O:O,MATCH(Risk7_PlusY67!$D131,Raw_DATA!$A:$A,0)),"")</f>
        <v>45</v>
      </c>
      <c r="AL131" s="401">
        <f>IFERROR(INDEX(Raw_DATA!P:P,MATCH(Risk7_PlusY67!$D131,Raw_DATA!$A:$A,0)),"")</f>
        <v>44</v>
      </c>
      <c r="AM131" s="401">
        <f>IFERROR(INDEX(Raw_DATA!Q:Q,MATCH(Risk7_PlusY67!$D131,Raw_DATA!$A:$A,0)),"")</f>
        <v>252</v>
      </c>
      <c r="AN131" s="401">
        <f>IFERROR(INDEX(Raw_DATA!R:R,MATCH(Risk7_PlusY67!$D131,Raw_DATA!$A:$A,0)),"")</f>
        <v>61</v>
      </c>
      <c r="AO131" s="407"/>
      <c r="AP131" s="411" t="b">
        <f>AB131=AY131</f>
        <v>1</v>
      </c>
      <c r="AQ131" s="340">
        <f t="shared" si="34"/>
        <v>1</v>
      </c>
      <c r="AR131" s="123">
        <f t="shared" si="35"/>
        <v>0</v>
      </c>
      <c r="AS131" s="123">
        <f t="shared" si="36"/>
        <v>0</v>
      </c>
      <c r="AT131" s="123">
        <f>IF(OR(AND((K131&lt;0.8),(BE131&gt;180)),AND((K131&lt;0.8),(BE131&lt;10)),AND((K131&gt;=0.8),(BE131&lt;10)),AND((K131&gt;=0.8),(BE131&gt;90))),0,1)</f>
        <v>0</v>
      </c>
      <c r="AU131" s="123">
        <f t="shared" si="37"/>
        <v>1</v>
      </c>
      <c r="AV131" s="123">
        <f t="shared" si="38"/>
        <v>1</v>
      </c>
      <c r="AW131" s="123">
        <f t="shared" si="39"/>
        <v>0</v>
      </c>
      <c r="AX131" s="123">
        <f t="shared" si="40"/>
        <v>0</v>
      </c>
      <c r="AY131" s="416" t="str">
        <f t="shared" si="41"/>
        <v>C-</v>
      </c>
      <c r="AZ131" s="416" t="str">
        <f>R131&amp;AY131</f>
        <v>1C-</v>
      </c>
      <c r="BA131" s="417">
        <f>IFERROR(INDEX(Raw_DATA!L:L,MATCH(Risk7_PlusY67!$D131,Raw_DATA!$A:$A,0)),"")</f>
        <v>-20.149999999999999</v>
      </c>
      <c r="BB131" s="417">
        <f>IFERROR(INDEX(AVGGroup!$H$5:$H$21,MATCH(Risk7_PlusY67!$BJ131,AVGGroup!$C$5:$C$21,0)),"")</f>
        <v>1.1000000000000001</v>
      </c>
      <c r="BC131" s="417">
        <f>IFERROR(INDEX(Raw_DATA!M:M,MATCH(Risk7_PlusY67!$D131,Raw_DATA!$A:$A,0)),"")</f>
        <v>-16.71</v>
      </c>
      <c r="BD131" s="418">
        <f>IFERROR(INDEX(AVGGroup!$J$5:$J$21,MATCH(Risk7_PlusY67!$BJ131,AVGGroup!$C$5:$C$21,0)),"")</f>
        <v>-5.66</v>
      </c>
      <c r="BE131" s="407">
        <f>IFERROR(INDEX(Raw_DATA!N:N,MATCH(Risk7_PlusY67!$D131,Raw_DATA!$A:$A,0)),"")</f>
        <v>94</v>
      </c>
      <c r="BF131" s="407">
        <f>IFERROR(INDEX(Raw_DATA!O:O,MATCH(Risk7_PlusY67!$D131,Raw_DATA!$A:$A,0)),"")</f>
        <v>45</v>
      </c>
      <c r="BG131" s="407">
        <f>IFERROR(INDEX(Raw_DATA!P:P,MATCH(Risk7_PlusY67!$D131,Raw_DATA!$A:$A,0)),"")</f>
        <v>44</v>
      </c>
      <c r="BH131" s="407">
        <f>IFERROR(INDEX(Raw_DATA!Q:Q,MATCH(Risk7_PlusY67!$D131,Raw_DATA!$A:$A,0)),"")</f>
        <v>252</v>
      </c>
      <c r="BI131" s="407">
        <f>IFERROR(INDEX(Raw_DATA!R:R,MATCH(Risk7_PlusY67!$D131,Raw_DATA!$A:$A,0)),"")</f>
        <v>61</v>
      </c>
      <c r="BJ131" s="124" t="str">
        <f>INDEX('Org2567'!$BM:$BM,MATCH(Risk7_PlusY67!D131,'Org2567'!$D:$D,0))</f>
        <v>รพช.F3 P&lt;=15,000</v>
      </c>
    </row>
    <row r="132" spans="1:62" x14ac:dyDescent="0.7">
      <c r="A132" s="206">
        <f>IF(ISBLANK(D132),"",COUNTA($D$3:D132))</f>
        <v>130</v>
      </c>
      <c r="B132" s="207">
        <f>IFERROR(INDEX(ID!$E:$E,MATCH(Risk7_PlusY67!$D132,ID!$A:$A,0)),"")</f>
        <v>2</v>
      </c>
      <c r="C132" s="207" t="str">
        <f>IFERROR(INDEX(ID!$I:$I,MATCH(Risk7_PlusY67!$D132,ID!$A:$A,0)),"")</f>
        <v>เพชรบูรณ์</v>
      </c>
      <c r="D132" s="295" t="s">
        <v>149</v>
      </c>
      <c r="E132" s="207" t="str">
        <f>IFERROR(INDEX(ID!$C:$C,MATCH(Risk7_PlusY67!$D132,ID!$A:$A,0)),"")</f>
        <v>วังโป่ง,รพช.</v>
      </c>
      <c r="F132" s="207" t="str">
        <f>IFERROR(INDEX(ID!$G:$G,MATCH(Risk7_PlusY67!$D132,ID!$A:$A,0)),"")</f>
        <v>รพช.</v>
      </c>
      <c r="G132" s="206">
        <f>IFERROR(INDEX(ID!$J:$J,MATCH(Risk7_PlusY67!$D132,ID!$A:$A,0)),"")</f>
        <v>30</v>
      </c>
      <c r="H132" s="208" t="str">
        <f>IFERROR(INDEX(ID!$P:$P,MATCH(Risk7_PlusY67!$D132,ID!$A:$A,0)),"")</f>
        <v>รพช.F2 P&lt;=30,000</v>
      </c>
      <c r="I132" s="209">
        <f>IFERROR(INDEX(Raw_DATA!E:E,MATCH(Risk7_PlusY67!$D132,Raw_DATA!$A:$A,0)),"")</f>
        <v>2.2000000000000002</v>
      </c>
      <c r="J132" s="209">
        <f>IFERROR(INDEX(Raw_DATA!F:F,MATCH(Risk7_PlusY67!$D132,Raw_DATA!$A:$A,0)),"")</f>
        <v>1.99</v>
      </c>
      <c r="K132" s="209">
        <f>IFERROR(INDEX(Raw_DATA!G:G,MATCH(Risk7_PlusY67!$D132,Raw_DATA!$A:$A,0)),"")</f>
        <v>1.55</v>
      </c>
      <c r="L132" s="209">
        <f>IFERROR(INDEX(Raw_DATA!H:H,MATCH(Risk7_PlusY67!$D132,Raw_DATA!$A:$A,0)),"")</f>
        <v>14972657.34</v>
      </c>
      <c r="M132" s="210">
        <f>IFERROR(INDEX(Raw_DATA!I:I,MATCH(Risk7_PlusY67!$D132,Raw_DATA!$A:$A,0)),"")</f>
        <v>-17235785.93</v>
      </c>
      <c r="N132" s="206">
        <f t="shared" ref="N132:N195" si="42">(IF(I132&lt;1.5,1,0))+(IF(J132&lt;1,1,0))+(IF(K132&lt;0.8,1,0))</f>
        <v>0</v>
      </c>
      <c r="O132" s="206">
        <f t="shared" ref="O132:O195" si="43">IF(M132&lt;0,1,0)+IF(L132&lt;0,1,0)</f>
        <v>1</v>
      </c>
      <c r="P132" s="206">
        <f t="shared" ref="P132:P195" si="44">IF(AND(L132&gt;0,M132&lt;0),IF(ABS((L132/(M132/$P$1)))&lt;3,2,IF(ABS((L132/(M132/$P$1)))&gt;6,0,1)),IF(AND(L132&lt;0,M132&gt;0),IF(ABS((L132/(M132/$P$1)))&lt;3,0,IF(ABS((L132/(M132/$P$1)))&gt;6,2,1)),IF(AND(L132&gt;0,M132&gt;0),0,2)))</f>
        <v>0</v>
      </c>
      <c r="Q132" s="211">
        <f t="shared" ref="Q132:Q195" si="45">IFERROR(IF(AND(L132&gt;0,M132&gt;0),"",IF(AND(L132&lt;0,M132&lt;0),"",TRUNC(ABS(L132/(M132/$P$1)),1))),"")</f>
        <v>10.4</v>
      </c>
      <c r="R132" s="206">
        <f t="shared" ref="R132:R195" si="46">+N132+O132+P132</f>
        <v>1</v>
      </c>
      <c r="S132" s="212">
        <f>IFERROR(INDEX(Raw_DATA!J:J,MATCH(Risk7_PlusY67!$D132,Raw_DATA!$A:$A,0)),"")</f>
        <v>-6352389.9100000001</v>
      </c>
      <c r="T132" s="213">
        <f>IFERROR(INDEX(Raw_DATA!K:K,MATCH(Risk7_PlusY67!$D132,Raw_DATA!$A:$A,0)),"")</f>
        <v>6839988.2400000002</v>
      </c>
      <c r="U132" s="214">
        <f t="shared" ref="U132:U195" si="47">IF(AF132&gt;=AG132,1,0)</f>
        <v>0</v>
      </c>
      <c r="V132" s="214">
        <f t="shared" ref="V132:V195" si="48">IF(AH132&gt;=AI132,1,0)</f>
        <v>0</v>
      </c>
      <c r="W132" s="214">
        <f>IF(OR(AND((K132&lt;0.8),(AJ132&gt;180)),AND((K132&lt;0.8),(AJ132&lt;10)),AND((K132&gt;=0.8),(AJ132&lt;10)),AND((K132&gt;=0.8),(AJ132&gt;90))),0,1)</f>
        <v>0</v>
      </c>
      <c r="X132" s="214">
        <f t="shared" ref="X132:X195" si="49">IF(AND(AK132&gt;=10,AK132&lt;=60),1,0)</f>
        <v>1</v>
      </c>
      <c r="Y132" s="214">
        <f t="shared" ref="Y132:Y195" si="50">IF(AND(AL132&gt;=10,AL132&lt;=60),1,0)</f>
        <v>1</v>
      </c>
      <c r="Z132" s="214">
        <f t="shared" ref="Z132:Z195" si="51">IF(AND(AM132&gt;=10,AM132&lt;=120),1,0)</f>
        <v>1</v>
      </c>
      <c r="AA132" s="214">
        <f t="shared" ref="AA132:AA195" si="52">IF(AND(AN132&gt;=10,AN132&lt;=60),1,0)</f>
        <v>1</v>
      </c>
      <c r="AB132" s="215" t="str">
        <f t="shared" ref="AB132:AB195" si="53">IF(COUNTIF(U132:AA132,"1")=7,"A",IF(COUNTIF(U132:AA132,"1")=6,"A-",IF(COUNTIF(U132:AA132,"1")=5,"B",IF(COUNTIF(U132:AA132,"1")=4,"B-",IF(COUNTIF(U132:AA132,"1")=3,"C",IF(COUNTIF(U132:AA132,"1")=2,"C-",IF(COUNTIF(U132:AA132,"1")=1,"D","F")))))))</f>
        <v>B-</v>
      </c>
      <c r="AC132" s="215" t="str">
        <f t="shared" ref="AC132:AC195" si="54">R132&amp;AB132</f>
        <v>1B-</v>
      </c>
      <c r="AD132" s="216"/>
      <c r="AE132" s="216"/>
      <c r="AF132" s="434">
        <f>IFERROR(INDEX(Raw_DATA!L:L,MATCH(Risk7_PlusY67!$D132,Raw_DATA!$A:$A,0)),"")</f>
        <v>-6.35</v>
      </c>
      <c r="AG132" s="434">
        <f>IFERROR(INDEX(AVGGroup!$D$5:$D$21,MATCH(Risk7_PlusY67!$H132,AVGGroup!$C$5:$C$21,0)),"")</f>
        <v>-3.55</v>
      </c>
      <c r="AH132" s="434">
        <f>IFERROR(INDEX(Raw_DATA!M:M,MATCH(Risk7_PlusY67!$D132,Raw_DATA!$A:$A,0)),"")</f>
        <v>-21.84</v>
      </c>
      <c r="AI132" s="435">
        <f>IFERROR(INDEX(AVGGroup!$F$5:$F$21,MATCH(Risk7_PlusY67!$H132,AVGGroup!$C$5:$C$21,0)),"")</f>
        <v>-10.199999999999999</v>
      </c>
      <c r="AJ132" s="401">
        <f>IFERROR(INDEX(Raw_DATA!N:N,MATCH(Risk7_PlusY67!$D132,Raw_DATA!$A:$A,0)),"")</f>
        <v>95</v>
      </c>
      <c r="AK132" s="401">
        <f>IFERROR(INDEX(Raw_DATA!O:O,MATCH(Risk7_PlusY67!$D132,Raw_DATA!$A:$A,0)),"")</f>
        <v>29</v>
      </c>
      <c r="AL132" s="401">
        <f>IFERROR(INDEX(Raw_DATA!P:P,MATCH(Risk7_PlusY67!$D132,Raw_DATA!$A:$A,0)),"")</f>
        <v>40</v>
      </c>
      <c r="AM132" s="401">
        <f>IFERROR(INDEX(Raw_DATA!Q:Q,MATCH(Risk7_PlusY67!$D132,Raw_DATA!$A:$A,0)),"")</f>
        <v>85</v>
      </c>
      <c r="AN132" s="401">
        <f>IFERROR(INDEX(Raw_DATA!R:R,MATCH(Risk7_PlusY67!$D132,Raw_DATA!$A:$A,0)),"")</f>
        <v>45</v>
      </c>
      <c r="AO132" s="407"/>
      <c r="AP132" s="411" t="b">
        <f>AB132=AY132</f>
        <v>1</v>
      </c>
      <c r="AQ132" s="340">
        <f t="shared" ref="AQ132:AQ195" si="55">IF(AH132&lt;0,1,0)</f>
        <v>1</v>
      </c>
      <c r="AR132" s="123">
        <f t="shared" ref="AR132:AR195" si="56">IF(BA132&gt;=BB132,1,0)</f>
        <v>0</v>
      </c>
      <c r="AS132" s="123">
        <f t="shared" ref="AS132:AS195" si="57">IF(BC132&gt;=BD132,1,0)</f>
        <v>0</v>
      </c>
      <c r="AT132" s="123">
        <f>IF(OR(AND((K132&lt;0.8),(BE132&gt;180)),AND((K132&lt;0.8),(BE132&lt;10)),AND((K132&gt;=0.8),(BE132&lt;10)),AND((K132&gt;=0.8),(BE132&gt;90))),0,1)</f>
        <v>0</v>
      </c>
      <c r="AU132" s="123">
        <f t="shared" ref="AU132:AU195" si="58">IF(AND(BF132&gt;=10,BF132&lt;=60),1,0)</f>
        <v>1</v>
      </c>
      <c r="AV132" s="123">
        <f t="shared" ref="AV132:AV195" si="59">IF(AND(BG132&gt;=10,BG132&lt;=60),1,0)</f>
        <v>1</v>
      </c>
      <c r="AW132" s="123">
        <f t="shared" ref="AW132:AW195" si="60">IF(AND(BH132&gt;=10,BH132&lt;=120),1,0)</f>
        <v>1</v>
      </c>
      <c r="AX132" s="123">
        <f t="shared" ref="AX132:AX195" si="61">IF(AND(BI132&gt;=10,BI132&lt;=60),1,0)</f>
        <v>1</v>
      </c>
      <c r="AY132" s="416" t="str">
        <f t="shared" ref="AY132:AY195" si="62">IF(COUNTIF(AR132:AX132,"1")=7,"A",IF(COUNTIF(AR132:AX132,"1")=6,"A-",IF(COUNTIF(AR132:AX132,"1")=5,"B",IF(COUNTIF(AR132:AX132,"1")=4,"B-",IF(COUNTIF(AR132:AX132,"1")=3,"C",IF(COUNTIF(AR132:AX132,"1")=2,"C-",IF(COUNTIF(AR132:AX132,"1")=1,"D","F")))))))</f>
        <v>B-</v>
      </c>
      <c r="AZ132" s="416" t="str">
        <f>R132&amp;AY132</f>
        <v>1B-</v>
      </c>
      <c r="BA132" s="417">
        <f>IFERROR(INDEX(Raw_DATA!L:L,MATCH(Risk7_PlusY67!$D132,Raw_DATA!$A:$A,0)),"")</f>
        <v>-6.35</v>
      </c>
      <c r="BB132" s="417">
        <f>IFERROR(INDEX(AVGGroup!$H$5:$H$21,MATCH(Risk7_PlusY67!$BJ132,AVGGroup!$C$5:$C$21,0)),"")</f>
        <v>-3.54</v>
      </c>
      <c r="BC132" s="417">
        <f>IFERROR(INDEX(Raw_DATA!M:M,MATCH(Risk7_PlusY67!$D132,Raw_DATA!$A:$A,0)),"")</f>
        <v>-21.84</v>
      </c>
      <c r="BD132" s="418">
        <f>IFERROR(INDEX(AVGGroup!$J$5:$J$21,MATCH(Risk7_PlusY67!$BJ132,AVGGroup!$C$5:$C$21,0)),"")</f>
        <v>-10.199999999999999</v>
      </c>
      <c r="BE132" s="407">
        <f>IFERROR(INDEX(Raw_DATA!N:N,MATCH(Risk7_PlusY67!$D132,Raw_DATA!$A:$A,0)),"")</f>
        <v>95</v>
      </c>
      <c r="BF132" s="407">
        <f>IFERROR(INDEX(Raw_DATA!O:O,MATCH(Risk7_PlusY67!$D132,Raw_DATA!$A:$A,0)),"")</f>
        <v>29</v>
      </c>
      <c r="BG132" s="407">
        <f>IFERROR(INDEX(Raw_DATA!P:P,MATCH(Risk7_PlusY67!$D132,Raw_DATA!$A:$A,0)),"")</f>
        <v>40</v>
      </c>
      <c r="BH132" s="407">
        <f>IFERROR(INDEX(Raw_DATA!Q:Q,MATCH(Risk7_PlusY67!$D132,Raw_DATA!$A:$A,0)),"")</f>
        <v>85</v>
      </c>
      <c r="BI132" s="407">
        <f>IFERROR(INDEX(Raw_DATA!R:R,MATCH(Risk7_PlusY67!$D132,Raw_DATA!$A:$A,0)),"")</f>
        <v>45</v>
      </c>
      <c r="BJ132" s="124" t="str">
        <f>INDEX('Org2567'!$BM:$BM,MATCH(Risk7_PlusY67!D132,'Org2567'!$D:$D,0))</f>
        <v>รพช.F2 P&lt;=30,000</v>
      </c>
    </row>
    <row r="133" spans="1:62" x14ac:dyDescent="0.7">
      <c r="A133" s="206">
        <f>IF(ISBLANK(D133),"",COUNTA($D$3:D133))</f>
        <v>131</v>
      </c>
      <c r="B133" s="207">
        <f>IFERROR(INDEX(ID!$E:$E,MATCH(Risk7_PlusY67!$D133,ID!$A:$A,0)),"")</f>
        <v>2</v>
      </c>
      <c r="C133" s="207" t="str">
        <f>IFERROR(INDEX(ID!$I:$I,MATCH(Risk7_PlusY67!$D133,ID!$A:$A,0)),"")</f>
        <v>เพชรบูรณ์</v>
      </c>
      <c r="D133" s="295" t="s">
        <v>150</v>
      </c>
      <c r="E133" s="207" t="str">
        <f>IFERROR(INDEX(ID!$C:$C,MATCH(Risk7_PlusY67!$D133,ID!$A:$A,0)),"")</f>
        <v>เขาค้อ,รพช.</v>
      </c>
      <c r="F133" s="207" t="str">
        <f>IFERROR(INDEX(ID!$G:$G,MATCH(Risk7_PlusY67!$D133,ID!$A:$A,0)),"")</f>
        <v>รพช.</v>
      </c>
      <c r="G133" s="206">
        <f>IFERROR(INDEX(ID!$J:$J,MATCH(Risk7_PlusY67!$D133,ID!$A:$A,0)),"")</f>
        <v>30</v>
      </c>
      <c r="H133" s="208" t="str">
        <f>IFERROR(INDEX(ID!$P:$P,MATCH(Risk7_PlusY67!$D133,ID!$A:$A,0)),"")</f>
        <v>รพช.F2 P30,000-60,000</v>
      </c>
      <c r="I133" s="209">
        <f>IFERROR(INDEX(Raw_DATA!E:E,MATCH(Risk7_PlusY67!$D133,Raw_DATA!$A:$A,0)),"")</f>
        <v>1.46</v>
      </c>
      <c r="J133" s="209">
        <f>IFERROR(INDEX(Raw_DATA!F:F,MATCH(Risk7_PlusY67!$D133,Raw_DATA!$A:$A,0)),"")</f>
        <v>1.25</v>
      </c>
      <c r="K133" s="209">
        <f>IFERROR(INDEX(Raw_DATA!G:G,MATCH(Risk7_PlusY67!$D133,Raw_DATA!$A:$A,0)),"")</f>
        <v>0.81</v>
      </c>
      <c r="L133" s="209">
        <f>IFERROR(INDEX(Raw_DATA!H:H,MATCH(Risk7_PlusY67!$D133,Raw_DATA!$A:$A,0)),"")</f>
        <v>8878354.6500000004</v>
      </c>
      <c r="M133" s="210">
        <f>IFERROR(INDEX(Raw_DATA!I:I,MATCH(Risk7_PlusY67!$D133,Raw_DATA!$A:$A,0)),"")</f>
        <v>-3693103.23</v>
      </c>
      <c r="N133" s="206">
        <f t="shared" si="42"/>
        <v>1</v>
      </c>
      <c r="O133" s="206">
        <f t="shared" si="43"/>
        <v>1</v>
      </c>
      <c r="P133" s="206">
        <f t="shared" si="44"/>
        <v>0</v>
      </c>
      <c r="Q133" s="211">
        <f t="shared" si="45"/>
        <v>28.8</v>
      </c>
      <c r="R133" s="206">
        <f t="shared" si="46"/>
        <v>2</v>
      </c>
      <c r="S133" s="212">
        <f>IFERROR(INDEX(Raw_DATA!J:J,MATCH(Risk7_PlusY67!$D133,Raw_DATA!$A:$A,0)),"")</f>
        <v>1737292.01</v>
      </c>
      <c r="T133" s="213">
        <f>IFERROR(INDEX(Raw_DATA!K:K,MATCH(Risk7_PlusY67!$D133,Raw_DATA!$A:$A,0)),"")</f>
        <v>-3637070.38</v>
      </c>
      <c r="U133" s="214">
        <f t="shared" si="47"/>
        <v>1</v>
      </c>
      <c r="V133" s="214">
        <f t="shared" si="48"/>
        <v>1</v>
      </c>
      <c r="W133" s="214">
        <f>IF(OR(AND((K133&lt;0.8),(AJ133&gt;180)),AND((K133&lt;0.8),(AJ133&lt;10)),AND((K133&gt;=0.8),(AJ133&lt;10)),AND((K133&gt;=0.8),(AJ133&gt;90))),0,1)</f>
        <v>0</v>
      </c>
      <c r="X133" s="214">
        <f t="shared" si="49"/>
        <v>1</v>
      </c>
      <c r="Y133" s="214">
        <f t="shared" si="50"/>
        <v>1</v>
      </c>
      <c r="Z133" s="214">
        <f t="shared" si="51"/>
        <v>0</v>
      </c>
      <c r="AA133" s="214">
        <f t="shared" si="52"/>
        <v>1</v>
      </c>
      <c r="AB133" s="215" t="str">
        <f t="shared" si="53"/>
        <v>B</v>
      </c>
      <c r="AC133" s="215" t="str">
        <f t="shared" si="54"/>
        <v>2B</v>
      </c>
      <c r="AD133" s="216"/>
      <c r="AE133" s="216"/>
      <c r="AF133" s="434">
        <f>IFERROR(INDEX(Raw_DATA!L:L,MATCH(Risk7_PlusY67!$D133,Raw_DATA!$A:$A,0)),"")</f>
        <v>1.52</v>
      </c>
      <c r="AG133" s="434">
        <f>IFERROR(INDEX(AVGGroup!$D$5:$D$21,MATCH(Risk7_PlusY67!$H133,AVGGroup!$C$5:$C$21,0)),"")</f>
        <v>-4.37</v>
      </c>
      <c r="AH133" s="434">
        <f>IFERROR(INDEX(Raw_DATA!M:M,MATCH(Risk7_PlusY67!$D133,Raw_DATA!$A:$A,0)),"")</f>
        <v>-3.97</v>
      </c>
      <c r="AI133" s="435">
        <f>IFERROR(INDEX(AVGGroup!$F$5:$F$21,MATCH(Risk7_PlusY67!$H133,AVGGroup!$C$5:$C$21,0)),"")</f>
        <v>-9.19</v>
      </c>
      <c r="AJ133" s="401">
        <f>IFERROR(INDEX(Raw_DATA!N:N,MATCH(Risk7_PlusY67!$D133,Raw_DATA!$A:$A,0)),"")</f>
        <v>133</v>
      </c>
      <c r="AK133" s="401">
        <f>IFERROR(INDEX(Raw_DATA!O:O,MATCH(Risk7_PlusY67!$D133,Raw_DATA!$A:$A,0)),"")</f>
        <v>55</v>
      </c>
      <c r="AL133" s="401">
        <f>IFERROR(INDEX(Raw_DATA!P:P,MATCH(Risk7_PlusY67!$D133,Raw_DATA!$A:$A,0)),"")</f>
        <v>45</v>
      </c>
      <c r="AM133" s="401">
        <f>IFERROR(INDEX(Raw_DATA!Q:Q,MATCH(Risk7_PlusY67!$D133,Raw_DATA!$A:$A,0)),"")</f>
        <v>145</v>
      </c>
      <c r="AN133" s="401">
        <f>IFERROR(INDEX(Raw_DATA!R:R,MATCH(Risk7_PlusY67!$D133,Raw_DATA!$A:$A,0)),"")</f>
        <v>55</v>
      </c>
      <c r="AO133" s="407"/>
      <c r="AP133" s="411" t="b">
        <f>AB133=AY133</f>
        <v>1</v>
      </c>
      <c r="AQ133" s="340">
        <f t="shared" si="55"/>
        <v>1</v>
      </c>
      <c r="AR133" s="123">
        <f t="shared" si="56"/>
        <v>1</v>
      </c>
      <c r="AS133" s="123">
        <f t="shared" si="57"/>
        <v>1</v>
      </c>
      <c r="AT133" s="123">
        <f>IF(OR(AND((K133&lt;0.8),(BE133&gt;180)),AND((K133&lt;0.8),(BE133&lt;10)),AND((K133&gt;=0.8),(BE133&lt;10)),AND((K133&gt;=0.8),(BE133&gt;90))),0,1)</f>
        <v>0</v>
      </c>
      <c r="AU133" s="123">
        <f t="shared" si="58"/>
        <v>1</v>
      </c>
      <c r="AV133" s="123">
        <f t="shared" si="59"/>
        <v>1</v>
      </c>
      <c r="AW133" s="123">
        <f t="shared" si="60"/>
        <v>0</v>
      </c>
      <c r="AX133" s="123">
        <f t="shared" si="61"/>
        <v>1</v>
      </c>
      <c r="AY133" s="416" t="str">
        <f t="shared" si="62"/>
        <v>B</v>
      </c>
      <c r="AZ133" s="416" t="str">
        <f>R133&amp;AY133</f>
        <v>2B</v>
      </c>
      <c r="BA133" s="417">
        <f>IFERROR(INDEX(Raw_DATA!L:L,MATCH(Risk7_PlusY67!$D133,Raw_DATA!$A:$A,0)),"")</f>
        <v>1.52</v>
      </c>
      <c r="BB133" s="417">
        <f>IFERROR(INDEX(AVGGroup!$H$5:$H$21,MATCH(Risk7_PlusY67!$BJ133,AVGGroup!$C$5:$C$21,0)),"")</f>
        <v>-3.95</v>
      </c>
      <c r="BC133" s="417">
        <f>IFERROR(INDEX(Raw_DATA!M:M,MATCH(Risk7_PlusY67!$D133,Raw_DATA!$A:$A,0)),"")</f>
        <v>-3.97</v>
      </c>
      <c r="BD133" s="418">
        <f>IFERROR(INDEX(AVGGroup!$J$5:$J$21,MATCH(Risk7_PlusY67!$BJ133,AVGGroup!$C$5:$C$21,0)),"")</f>
        <v>-8.8800000000000008</v>
      </c>
      <c r="BE133" s="407">
        <f>IFERROR(INDEX(Raw_DATA!N:N,MATCH(Risk7_PlusY67!$D133,Raw_DATA!$A:$A,0)),"")</f>
        <v>133</v>
      </c>
      <c r="BF133" s="407">
        <f>IFERROR(INDEX(Raw_DATA!O:O,MATCH(Risk7_PlusY67!$D133,Raw_DATA!$A:$A,0)),"")</f>
        <v>55</v>
      </c>
      <c r="BG133" s="407">
        <f>IFERROR(INDEX(Raw_DATA!P:P,MATCH(Risk7_PlusY67!$D133,Raw_DATA!$A:$A,0)),"")</f>
        <v>45</v>
      </c>
      <c r="BH133" s="407">
        <f>IFERROR(INDEX(Raw_DATA!Q:Q,MATCH(Risk7_PlusY67!$D133,Raw_DATA!$A:$A,0)),"")</f>
        <v>145</v>
      </c>
      <c r="BI133" s="407">
        <f>IFERROR(INDEX(Raw_DATA!R:R,MATCH(Risk7_PlusY67!$D133,Raw_DATA!$A:$A,0)),"")</f>
        <v>55</v>
      </c>
      <c r="BJ133" s="124" t="str">
        <f>INDEX('Org2567'!$BM:$BM,MATCH(Risk7_PlusY67!D133,'Org2567'!$D:$D,0))</f>
        <v>รพช.F2 P30,000-60,000</v>
      </c>
    </row>
    <row r="134" spans="1:62" x14ac:dyDescent="0.7">
      <c r="A134" s="206">
        <f>IF(ISBLANK(D134),"",COUNTA($D$3:D134))</f>
        <v>132</v>
      </c>
      <c r="B134" s="207">
        <f>IFERROR(INDEX(ID!$E:$E,MATCH(Risk7_PlusY67!$D134,ID!$A:$A,0)),"")</f>
        <v>2</v>
      </c>
      <c r="C134" s="207" t="str">
        <f>IFERROR(INDEX(ID!$I:$I,MATCH(Risk7_PlusY67!$D134,ID!$A:$A,0)),"")</f>
        <v>เพชรบูรณ์</v>
      </c>
      <c r="D134" s="295" t="s">
        <v>151</v>
      </c>
      <c r="E134" s="207" t="str">
        <f>IFERROR(INDEX(ID!$C:$C,MATCH(Risk7_PlusY67!$D134,ID!$A:$A,0)),"")</f>
        <v>สมเด็จพระยุพราชหล่มเก่า,รพช.</v>
      </c>
      <c r="F134" s="207" t="str">
        <f>IFERROR(INDEX(ID!$G:$G,MATCH(Risk7_PlusY67!$D134,ID!$A:$A,0)),"")</f>
        <v>รพช.</v>
      </c>
      <c r="G134" s="206">
        <f>IFERROR(INDEX(ID!$J:$J,MATCH(Risk7_PlusY67!$D134,ID!$A:$A,0)),"")</f>
        <v>100</v>
      </c>
      <c r="H134" s="208" t="str">
        <f>IFERROR(INDEX(ID!$P:$P,MATCH(Risk7_PlusY67!$D134,ID!$A:$A,0)),"")</f>
        <v>รพช.F1 P&lt;=50,000</v>
      </c>
      <c r="I134" s="209">
        <f>IFERROR(INDEX(Raw_DATA!E:E,MATCH(Risk7_PlusY67!$D134,Raw_DATA!$A:$A,0)),"")</f>
        <v>3.89</v>
      </c>
      <c r="J134" s="209">
        <f>IFERROR(INDEX(Raw_DATA!F:F,MATCH(Risk7_PlusY67!$D134,Raw_DATA!$A:$A,0)),"")</f>
        <v>3.42</v>
      </c>
      <c r="K134" s="209">
        <f>IFERROR(INDEX(Raw_DATA!G:G,MATCH(Risk7_PlusY67!$D134,Raw_DATA!$A:$A,0)),"")</f>
        <v>2.27</v>
      </c>
      <c r="L134" s="209">
        <f>IFERROR(INDEX(Raw_DATA!H:H,MATCH(Risk7_PlusY67!$D134,Raw_DATA!$A:$A,0)),"")</f>
        <v>86280028.319999993</v>
      </c>
      <c r="M134" s="210">
        <f>IFERROR(INDEX(Raw_DATA!I:I,MATCH(Risk7_PlusY67!$D134,Raw_DATA!$A:$A,0)),"")</f>
        <v>-8042271.6299999999</v>
      </c>
      <c r="N134" s="206">
        <f t="shared" si="42"/>
        <v>0</v>
      </c>
      <c r="O134" s="206">
        <f t="shared" si="43"/>
        <v>1</v>
      </c>
      <c r="P134" s="206">
        <f t="shared" si="44"/>
        <v>0</v>
      </c>
      <c r="Q134" s="211">
        <f t="shared" si="45"/>
        <v>128.69999999999999</v>
      </c>
      <c r="R134" s="206">
        <f t="shared" si="46"/>
        <v>1</v>
      </c>
      <c r="S134" s="212">
        <f>IFERROR(INDEX(Raw_DATA!J:J,MATCH(Risk7_PlusY67!$D134,Raw_DATA!$A:$A,0)),"")</f>
        <v>2680185.38</v>
      </c>
      <c r="T134" s="213">
        <f>IFERROR(INDEX(Raw_DATA!K:K,MATCH(Risk7_PlusY67!$D134,Raw_DATA!$A:$A,0)),"")</f>
        <v>37925165.25</v>
      </c>
      <c r="U134" s="214">
        <f t="shared" si="47"/>
        <v>1</v>
      </c>
      <c r="V134" s="214">
        <f t="shared" si="48"/>
        <v>1</v>
      </c>
      <c r="W134" s="214">
        <f>IF(OR(AND((K134&lt;0.8),(AJ134&gt;180)),AND((K134&lt;0.8),(AJ134&lt;10)),AND((K134&gt;=0.8),(AJ134&lt;10)),AND((K134&gt;=0.8),(AJ134&gt;90))),0,1)</f>
        <v>0</v>
      </c>
      <c r="X134" s="214">
        <f t="shared" si="49"/>
        <v>0</v>
      </c>
      <c r="Y134" s="214">
        <f t="shared" si="50"/>
        <v>1</v>
      </c>
      <c r="Z134" s="214">
        <f t="shared" si="51"/>
        <v>0</v>
      </c>
      <c r="AA134" s="214">
        <f t="shared" si="52"/>
        <v>0</v>
      </c>
      <c r="AB134" s="215" t="str">
        <f t="shared" si="53"/>
        <v>C</v>
      </c>
      <c r="AC134" s="215" t="str">
        <f t="shared" si="54"/>
        <v>1C</v>
      </c>
      <c r="AD134" s="216"/>
      <c r="AE134" s="216"/>
      <c r="AF134" s="434">
        <f>IFERROR(INDEX(Raw_DATA!L:L,MATCH(Risk7_PlusY67!$D134,Raw_DATA!$A:$A,0)),"")</f>
        <v>1.1200000000000001</v>
      </c>
      <c r="AG134" s="434">
        <f>IFERROR(INDEX(AVGGroup!$D$5:$D$21,MATCH(Risk7_PlusY67!$H134,AVGGroup!$C$5:$C$21,0)),"")</f>
        <v>-3.15</v>
      </c>
      <c r="AH134" s="434">
        <f>IFERROR(INDEX(Raw_DATA!M:M,MATCH(Risk7_PlusY67!$D134,Raw_DATA!$A:$A,0)),"")</f>
        <v>-2.71</v>
      </c>
      <c r="AI134" s="435">
        <f>IFERROR(INDEX(AVGGroup!$F$5:$F$21,MATCH(Risk7_PlusY67!$H134,AVGGroup!$C$5:$C$21,0)),"")</f>
        <v>-7.1</v>
      </c>
      <c r="AJ134" s="401">
        <f>IFERROR(INDEX(Raw_DATA!N:N,MATCH(Risk7_PlusY67!$D134,Raw_DATA!$A:$A,0)),"")</f>
        <v>92</v>
      </c>
      <c r="AK134" s="401">
        <f>IFERROR(INDEX(Raw_DATA!O:O,MATCH(Risk7_PlusY67!$D134,Raw_DATA!$A:$A,0)),"")</f>
        <v>65</v>
      </c>
      <c r="AL134" s="401">
        <f>IFERROR(INDEX(Raw_DATA!P:P,MATCH(Risk7_PlusY67!$D134,Raw_DATA!$A:$A,0)),"")</f>
        <v>22</v>
      </c>
      <c r="AM134" s="401">
        <f>IFERROR(INDEX(Raw_DATA!Q:Q,MATCH(Risk7_PlusY67!$D134,Raw_DATA!$A:$A,0)),"")</f>
        <v>312</v>
      </c>
      <c r="AN134" s="401">
        <f>IFERROR(INDEX(Raw_DATA!R:R,MATCH(Risk7_PlusY67!$D134,Raw_DATA!$A:$A,0)),"")</f>
        <v>75</v>
      </c>
      <c r="AO134" s="407"/>
      <c r="AP134" s="411" t="b">
        <f>AB134=AY134</f>
        <v>1</v>
      </c>
      <c r="AQ134" s="340">
        <f t="shared" si="55"/>
        <v>1</v>
      </c>
      <c r="AR134" s="123">
        <f t="shared" si="56"/>
        <v>1</v>
      </c>
      <c r="AS134" s="123">
        <f t="shared" si="57"/>
        <v>1</v>
      </c>
      <c r="AT134" s="123">
        <f>IF(OR(AND((K134&lt;0.8),(BE134&gt;180)),AND((K134&lt;0.8),(BE134&lt;10)),AND((K134&gt;=0.8),(BE134&lt;10)),AND((K134&gt;=0.8),(BE134&gt;90))),0,1)</f>
        <v>0</v>
      </c>
      <c r="AU134" s="123">
        <f t="shared" si="58"/>
        <v>0</v>
      </c>
      <c r="AV134" s="123">
        <f t="shared" si="59"/>
        <v>1</v>
      </c>
      <c r="AW134" s="123">
        <f t="shared" si="60"/>
        <v>0</v>
      </c>
      <c r="AX134" s="123">
        <f t="shared" si="61"/>
        <v>0</v>
      </c>
      <c r="AY134" s="416" t="str">
        <f t="shared" si="62"/>
        <v>C</v>
      </c>
      <c r="AZ134" s="416" t="str">
        <f>R134&amp;AY134</f>
        <v>1C</v>
      </c>
      <c r="BA134" s="417">
        <f>IFERROR(INDEX(Raw_DATA!L:L,MATCH(Risk7_PlusY67!$D134,Raw_DATA!$A:$A,0)),"")</f>
        <v>1.1200000000000001</v>
      </c>
      <c r="BB134" s="417">
        <f>IFERROR(INDEX(AVGGroup!$H$5:$H$21,MATCH(Risk7_PlusY67!$BJ134,AVGGroup!$C$5:$C$21,0)),"")</f>
        <v>-3.15</v>
      </c>
      <c r="BC134" s="417">
        <f>IFERROR(INDEX(Raw_DATA!M:M,MATCH(Risk7_PlusY67!$D134,Raw_DATA!$A:$A,0)),"")</f>
        <v>-2.71</v>
      </c>
      <c r="BD134" s="418">
        <f>IFERROR(INDEX(AVGGroup!$J$5:$J$21,MATCH(Risk7_PlusY67!$BJ134,AVGGroup!$C$5:$C$21,0)),"")</f>
        <v>-7.1</v>
      </c>
      <c r="BE134" s="407">
        <f>IFERROR(INDEX(Raw_DATA!N:N,MATCH(Risk7_PlusY67!$D134,Raw_DATA!$A:$A,0)),"")</f>
        <v>92</v>
      </c>
      <c r="BF134" s="407">
        <f>IFERROR(INDEX(Raw_DATA!O:O,MATCH(Risk7_PlusY67!$D134,Raw_DATA!$A:$A,0)),"")</f>
        <v>65</v>
      </c>
      <c r="BG134" s="407">
        <f>IFERROR(INDEX(Raw_DATA!P:P,MATCH(Risk7_PlusY67!$D134,Raw_DATA!$A:$A,0)),"")</f>
        <v>22</v>
      </c>
      <c r="BH134" s="407">
        <f>IFERROR(INDEX(Raw_DATA!Q:Q,MATCH(Risk7_PlusY67!$D134,Raw_DATA!$A:$A,0)),"")</f>
        <v>312</v>
      </c>
      <c r="BI134" s="407">
        <f>IFERROR(INDEX(Raw_DATA!R:R,MATCH(Risk7_PlusY67!$D134,Raw_DATA!$A:$A,0)),"")</f>
        <v>75</v>
      </c>
      <c r="BJ134" s="124" t="str">
        <f>INDEX('Org2567'!$BM:$BM,MATCH(Risk7_PlusY67!D134,'Org2567'!$D:$D,0))</f>
        <v>รพช.F1 P&lt;=50,000</v>
      </c>
    </row>
    <row r="135" spans="1:62" x14ac:dyDescent="0.7">
      <c r="A135" s="206">
        <f>IF(ISBLANK(D135),"",COUNTA($D$3:D135))</f>
        <v>133</v>
      </c>
      <c r="B135" s="207">
        <f>IFERROR(INDEX(ID!$E:$E,MATCH(Risk7_PlusY67!$D135,ID!$A:$A,0)),"")</f>
        <v>2</v>
      </c>
      <c r="C135" s="207" t="str">
        <f>IFERROR(INDEX(ID!$I:$I,MATCH(Risk7_PlusY67!$D135,ID!$A:$A,0)),"")</f>
        <v>สุโขทัย</v>
      </c>
      <c r="D135" s="295" t="s">
        <v>152</v>
      </c>
      <c r="E135" s="207" t="str">
        <f>IFERROR(INDEX(ID!$C:$C,MATCH(Risk7_PlusY67!$D135,ID!$A:$A,0)),"")</f>
        <v>สุโขทัย,รพท.</v>
      </c>
      <c r="F135" s="207" t="str">
        <f>IFERROR(INDEX(ID!$G:$G,MATCH(Risk7_PlusY67!$D135,ID!$A:$A,0)),"")</f>
        <v>รพท.</v>
      </c>
      <c r="G135" s="206">
        <f>IFERROR(INDEX(ID!$J:$J,MATCH(Risk7_PlusY67!$D135,ID!$A:$A,0)),"")</f>
        <v>320</v>
      </c>
      <c r="H135" s="208" t="str">
        <f>IFERROR(INDEX(ID!$P:$P,MATCH(Risk7_PlusY67!$D135,ID!$A:$A,0)),"")</f>
        <v>รพท.S B&lt;=400</v>
      </c>
      <c r="I135" s="209">
        <f>IFERROR(INDEX(Raw_DATA!E:E,MATCH(Risk7_PlusY67!$D135,Raw_DATA!$A:$A,0)),"")</f>
        <v>4.43</v>
      </c>
      <c r="J135" s="209">
        <f>IFERROR(INDEX(Raw_DATA!F:F,MATCH(Risk7_PlusY67!$D135,Raw_DATA!$A:$A,0)),"")</f>
        <v>4.2699999999999996</v>
      </c>
      <c r="K135" s="209">
        <f>IFERROR(INDEX(Raw_DATA!G:G,MATCH(Risk7_PlusY67!$D135,Raw_DATA!$A:$A,0)),"")</f>
        <v>3.55</v>
      </c>
      <c r="L135" s="209">
        <f>IFERROR(INDEX(Raw_DATA!H:H,MATCH(Risk7_PlusY67!$D135,Raw_DATA!$A:$A,0)),"")</f>
        <v>360125700.89999998</v>
      </c>
      <c r="M135" s="210">
        <f>IFERROR(INDEX(Raw_DATA!I:I,MATCH(Risk7_PlusY67!$D135,Raw_DATA!$A:$A,0)),"")</f>
        <v>12704316.710000001</v>
      </c>
      <c r="N135" s="206">
        <f t="shared" si="42"/>
        <v>0</v>
      </c>
      <c r="O135" s="206">
        <f t="shared" si="43"/>
        <v>0</v>
      </c>
      <c r="P135" s="206">
        <f t="shared" si="44"/>
        <v>0</v>
      </c>
      <c r="Q135" s="211" t="str">
        <f t="shared" si="45"/>
        <v/>
      </c>
      <c r="R135" s="206">
        <f t="shared" si="46"/>
        <v>0</v>
      </c>
      <c r="S135" s="212">
        <f>IFERROR(INDEX(Raw_DATA!J:J,MATCH(Risk7_PlusY67!$D135,Raw_DATA!$A:$A,0)),"")</f>
        <v>31337033.399999999</v>
      </c>
      <c r="T135" s="213">
        <f>IFERROR(INDEX(Raw_DATA!K:K,MATCH(Risk7_PlusY67!$D135,Raw_DATA!$A:$A,0)),"")</f>
        <v>258929260.87</v>
      </c>
      <c r="U135" s="214">
        <f t="shared" si="47"/>
        <v>1</v>
      </c>
      <c r="V135" s="214">
        <f t="shared" si="48"/>
        <v>1</v>
      </c>
      <c r="W135" s="214">
        <f>IF(OR(AND((K135&lt;0.8),(AJ135&gt;180)),AND((K135&lt;0.8),(AJ135&lt;10)),AND((K135&gt;=0.8),(AJ135&lt;10)),AND((K135&gt;=0.8),(AJ135&gt;90))),0,1)</f>
        <v>1</v>
      </c>
      <c r="X135" s="214">
        <f t="shared" si="49"/>
        <v>1</v>
      </c>
      <c r="Y135" s="214">
        <f t="shared" si="50"/>
        <v>1</v>
      </c>
      <c r="Z135" s="214">
        <f t="shared" si="51"/>
        <v>1</v>
      </c>
      <c r="AA135" s="214">
        <f t="shared" si="52"/>
        <v>1</v>
      </c>
      <c r="AB135" s="215" t="str">
        <f t="shared" si="53"/>
        <v>A</v>
      </c>
      <c r="AC135" s="215" t="str">
        <f t="shared" si="54"/>
        <v>0A</v>
      </c>
      <c r="AD135" s="216"/>
      <c r="AE135" s="216"/>
      <c r="AF135" s="434">
        <f>IFERROR(INDEX(Raw_DATA!L:L,MATCH(Risk7_PlusY67!$D135,Raw_DATA!$A:$A,0)),"")</f>
        <v>4.1399999999999997</v>
      </c>
      <c r="AG135" s="434">
        <f>IFERROR(INDEX(AVGGroup!$D$5:$D$21,MATCH(Risk7_PlusY67!$H135,AVGGroup!$C$5:$C$21,0)),"")</f>
        <v>2.19</v>
      </c>
      <c r="AH135" s="434">
        <f>IFERROR(INDEX(Raw_DATA!M:M,MATCH(Risk7_PlusY67!$D135,Raw_DATA!$A:$A,0)),"")</f>
        <v>1.42</v>
      </c>
      <c r="AI135" s="435">
        <f>IFERROR(INDEX(AVGGroup!$F$5:$F$21,MATCH(Risk7_PlusY67!$H135,AVGGroup!$C$5:$C$21,0)),"")</f>
        <v>-2.17</v>
      </c>
      <c r="AJ135" s="401">
        <f>IFERROR(INDEX(Raw_DATA!N:N,MATCH(Risk7_PlusY67!$D135,Raw_DATA!$A:$A,0)),"")</f>
        <v>29</v>
      </c>
      <c r="AK135" s="401">
        <f>IFERROR(INDEX(Raw_DATA!O:O,MATCH(Risk7_PlusY67!$D135,Raw_DATA!$A:$A,0)),"")</f>
        <v>47</v>
      </c>
      <c r="AL135" s="401">
        <f>IFERROR(INDEX(Raw_DATA!P:P,MATCH(Risk7_PlusY67!$D135,Raw_DATA!$A:$A,0)),"")</f>
        <v>41</v>
      </c>
      <c r="AM135" s="401">
        <f>IFERROR(INDEX(Raw_DATA!Q:Q,MATCH(Risk7_PlusY67!$D135,Raw_DATA!$A:$A,0)),"")</f>
        <v>57</v>
      </c>
      <c r="AN135" s="401">
        <f>IFERROR(INDEX(Raw_DATA!R:R,MATCH(Risk7_PlusY67!$D135,Raw_DATA!$A:$A,0)),"")</f>
        <v>29</v>
      </c>
      <c r="AO135" s="407"/>
      <c r="AP135" s="411" t="b">
        <f>AB135=AY135</f>
        <v>1</v>
      </c>
      <c r="AQ135" s="340">
        <f t="shared" si="55"/>
        <v>0</v>
      </c>
      <c r="AR135" s="123">
        <f t="shared" si="56"/>
        <v>1</v>
      </c>
      <c r="AS135" s="123">
        <f t="shared" si="57"/>
        <v>1</v>
      </c>
      <c r="AT135" s="123">
        <f>IF(OR(AND((K135&lt;0.8),(BE135&gt;180)),AND((K135&lt;0.8),(BE135&lt;10)),AND((K135&gt;=0.8),(BE135&lt;10)),AND((K135&gt;=0.8),(BE135&gt;90))),0,1)</f>
        <v>1</v>
      </c>
      <c r="AU135" s="123">
        <f t="shared" si="58"/>
        <v>1</v>
      </c>
      <c r="AV135" s="123">
        <f t="shared" si="59"/>
        <v>1</v>
      </c>
      <c r="AW135" s="123">
        <f t="shared" si="60"/>
        <v>1</v>
      </c>
      <c r="AX135" s="123">
        <f t="shared" si="61"/>
        <v>1</v>
      </c>
      <c r="AY135" s="416" t="str">
        <f t="shared" si="62"/>
        <v>A</v>
      </c>
      <c r="AZ135" s="416" t="str">
        <f>R135&amp;AY135</f>
        <v>0A</v>
      </c>
      <c r="BA135" s="417">
        <f>IFERROR(INDEX(Raw_DATA!L:L,MATCH(Risk7_PlusY67!$D135,Raw_DATA!$A:$A,0)),"")</f>
        <v>4.1399999999999997</v>
      </c>
      <c r="BB135" s="417">
        <f>IFERROR(INDEX(AVGGroup!$H$5:$H$21,MATCH(Risk7_PlusY67!$BJ135,AVGGroup!$C$5:$C$21,0)),"")</f>
        <v>2.19</v>
      </c>
      <c r="BC135" s="417">
        <f>IFERROR(INDEX(Raw_DATA!M:M,MATCH(Risk7_PlusY67!$D135,Raw_DATA!$A:$A,0)),"")</f>
        <v>1.42</v>
      </c>
      <c r="BD135" s="418">
        <f>IFERROR(INDEX(AVGGroup!$J$5:$J$21,MATCH(Risk7_PlusY67!$BJ135,AVGGroup!$C$5:$C$21,0)),"")</f>
        <v>-2.17</v>
      </c>
      <c r="BE135" s="407">
        <f>IFERROR(INDEX(Raw_DATA!N:N,MATCH(Risk7_PlusY67!$D135,Raw_DATA!$A:$A,0)),"")</f>
        <v>29</v>
      </c>
      <c r="BF135" s="407">
        <f>IFERROR(INDEX(Raw_DATA!O:O,MATCH(Risk7_PlusY67!$D135,Raw_DATA!$A:$A,0)),"")</f>
        <v>47</v>
      </c>
      <c r="BG135" s="407">
        <f>IFERROR(INDEX(Raw_DATA!P:P,MATCH(Risk7_PlusY67!$D135,Raw_DATA!$A:$A,0)),"")</f>
        <v>41</v>
      </c>
      <c r="BH135" s="407">
        <f>IFERROR(INDEX(Raw_DATA!Q:Q,MATCH(Risk7_PlusY67!$D135,Raw_DATA!$A:$A,0)),"")</f>
        <v>57</v>
      </c>
      <c r="BI135" s="407">
        <f>IFERROR(INDEX(Raw_DATA!R:R,MATCH(Risk7_PlusY67!$D135,Raw_DATA!$A:$A,0)),"")</f>
        <v>29</v>
      </c>
      <c r="BJ135" s="124" t="str">
        <f>INDEX('Org2567'!$BM:$BM,MATCH(Risk7_PlusY67!D135,'Org2567'!$D:$D,0))</f>
        <v>รพท.S B&lt;=400</v>
      </c>
    </row>
    <row r="136" spans="1:62" x14ac:dyDescent="0.7">
      <c r="A136" s="206">
        <f>IF(ISBLANK(D136),"",COUNTA($D$3:D136))</f>
        <v>134</v>
      </c>
      <c r="B136" s="207">
        <f>IFERROR(INDEX(ID!$E:$E,MATCH(Risk7_PlusY67!$D136,ID!$A:$A,0)),"")</f>
        <v>2</v>
      </c>
      <c r="C136" s="207" t="str">
        <f>IFERROR(INDEX(ID!$I:$I,MATCH(Risk7_PlusY67!$D136,ID!$A:$A,0)),"")</f>
        <v>สุโขทัย</v>
      </c>
      <c r="D136" s="295" t="s">
        <v>153</v>
      </c>
      <c r="E136" s="207" t="str">
        <f>IFERROR(INDEX(ID!$C:$C,MATCH(Risk7_PlusY67!$D136,ID!$A:$A,0)),"")</f>
        <v>ศรีสังวรสุโขทัย,รพท.</v>
      </c>
      <c r="F136" s="207" t="str">
        <f>IFERROR(INDEX(ID!$G:$G,MATCH(Risk7_PlusY67!$D136,ID!$A:$A,0)),"")</f>
        <v>รพท.</v>
      </c>
      <c r="G136" s="206">
        <f>IFERROR(INDEX(ID!$J:$J,MATCH(Risk7_PlusY67!$D136,ID!$A:$A,0)),"")</f>
        <v>307</v>
      </c>
      <c r="H136" s="208" t="str">
        <f>IFERROR(INDEX(ID!$P:$P,MATCH(Risk7_PlusY67!$D136,ID!$A:$A,0)),"")</f>
        <v>รพท.M1 B&gt;200</v>
      </c>
      <c r="I136" s="209">
        <f>IFERROR(INDEX(Raw_DATA!E:E,MATCH(Risk7_PlusY67!$D136,Raw_DATA!$A:$A,0)),"")</f>
        <v>6.28</v>
      </c>
      <c r="J136" s="209">
        <f>IFERROR(INDEX(Raw_DATA!F:F,MATCH(Risk7_PlusY67!$D136,Raw_DATA!$A:$A,0)),"")</f>
        <v>5.9</v>
      </c>
      <c r="K136" s="209">
        <f>IFERROR(INDEX(Raw_DATA!G:G,MATCH(Risk7_PlusY67!$D136,Raw_DATA!$A:$A,0)),"")</f>
        <v>3.93</v>
      </c>
      <c r="L136" s="209">
        <f>IFERROR(INDEX(Raw_DATA!H:H,MATCH(Risk7_PlusY67!$D136,Raw_DATA!$A:$A,0)),"")</f>
        <v>330296297.83999997</v>
      </c>
      <c r="M136" s="210">
        <f>IFERROR(INDEX(Raw_DATA!I:I,MATCH(Risk7_PlusY67!$D136,Raw_DATA!$A:$A,0)),"")</f>
        <v>-4777190.88</v>
      </c>
      <c r="N136" s="206">
        <f t="shared" si="42"/>
        <v>0</v>
      </c>
      <c r="O136" s="206">
        <f t="shared" si="43"/>
        <v>1</v>
      </c>
      <c r="P136" s="206">
        <f t="shared" si="44"/>
        <v>0</v>
      </c>
      <c r="Q136" s="211">
        <f t="shared" si="45"/>
        <v>829.6</v>
      </c>
      <c r="R136" s="206">
        <f t="shared" si="46"/>
        <v>1</v>
      </c>
      <c r="S136" s="212">
        <f>IFERROR(INDEX(Raw_DATA!J:J,MATCH(Risk7_PlusY67!$D136,Raw_DATA!$A:$A,0)),"")</f>
        <v>20750143.600000001</v>
      </c>
      <c r="T136" s="213">
        <f>IFERROR(INDEX(Raw_DATA!K:K,MATCH(Risk7_PlusY67!$D136,Raw_DATA!$A:$A,0)),"")</f>
        <v>183106543.74000001</v>
      </c>
      <c r="U136" s="214">
        <f t="shared" si="47"/>
        <v>0</v>
      </c>
      <c r="V136" s="214">
        <f t="shared" si="48"/>
        <v>0</v>
      </c>
      <c r="W136" s="214">
        <f>IF(OR(AND((K136&lt;0.8),(AJ136&gt;180)),AND((K136&lt;0.8),(AJ136&lt;10)),AND((K136&gt;=0.8),(AJ136&lt;10)),AND((K136&gt;=0.8),(AJ136&gt;90))),0,1)</f>
        <v>1</v>
      </c>
      <c r="X136" s="214">
        <f t="shared" si="49"/>
        <v>0</v>
      </c>
      <c r="Y136" s="214">
        <f t="shared" si="50"/>
        <v>1</v>
      </c>
      <c r="Z136" s="214">
        <f t="shared" si="51"/>
        <v>1</v>
      </c>
      <c r="AA136" s="214">
        <f t="shared" si="52"/>
        <v>1</v>
      </c>
      <c r="AB136" s="215" t="str">
        <f t="shared" si="53"/>
        <v>B-</v>
      </c>
      <c r="AC136" s="215" t="str">
        <f t="shared" si="54"/>
        <v>1B-</v>
      </c>
      <c r="AD136" s="216"/>
      <c r="AE136" s="216"/>
      <c r="AF136" s="434">
        <f>IFERROR(INDEX(Raw_DATA!L:L,MATCH(Risk7_PlusY67!$D136,Raw_DATA!$A:$A,0)),"")</f>
        <v>3.07</v>
      </c>
      <c r="AG136" s="434">
        <f>IFERROR(INDEX(AVGGroup!$D$5:$D$21,MATCH(Risk7_PlusY67!$H136,AVGGroup!$C$5:$C$21,0)),"")</f>
        <v>3.38</v>
      </c>
      <c r="AH136" s="434">
        <f>IFERROR(INDEX(Raw_DATA!M:M,MATCH(Risk7_PlusY67!$D136,Raw_DATA!$A:$A,0)),"")</f>
        <v>-0.62</v>
      </c>
      <c r="AI136" s="435">
        <f>IFERROR(INDEX(AVGGroup!$F$5:$F$21,MATCH(Risk7_PlusY67!$H136,AVGGroup!$C$5:$C$21,0)),"")</f>
        <v>0.04</v>
      </c>
      <c r="AJ136" s="401">
        <f>IFERROR(INDEX(Raw_DATA!N:N,MATCH(Risk7_PlusY67!$D136,Raw_DATA!$A:$A,0)),"")</f>
        <v>30</v>
      </c>
      <c r="AK136" s="401">
        <f>IFERROR(INDEX(Raw_DATA!O:O,MATCH(Risk7_PlusY67!$D136,Raw_DATA!$A:$A,0)),"")</f>
        <v>74</v>
      </c>
      <c r="AL136" s="401">
        <f>IFERROR(INDEX(Raw_DATA!P:P,MATCH(Risk7_PlusY67!$D136,Raw_DATA!$A:$A,0)),"")</f>
        <v>56</v>
      </c>
      <c r="AM136" s="401">
        <f>IFERROR(INDEX(Raw_DATA!Q:Q,MATCH(Risk7_PlusY67!$D136,Raw_DATA!$A:$A,0)),"")</f>
        <v>84</v>
      </c>
      <c r="AN136" s="401">
        <f>IFERROR(INDEX(Raw_DATA!R:R,MATCH(Risk7_PlusY67!$D136,Raw_DATA!$A:$A,0)),"")</f>
        <v>48</v>
      </c>
      <c r="AO136" s="407"/>
      <c r="AP136" s="411" t="b">
        <f>AB136=AY136</f>
        <v>1</v>
      </c>
      <c r="AQ136" s="340">
        <f t="shared" si="55"/>
        <v>1</v>
      </c>
      <c r="AR136" s="123">
        <f t="shared" si="56"/>
        <v>0</v>
      </c>
      <c r="AS136" s="123">
        <f t="shared" si="57"/>
        <v>0</v>
      </c>
      <c r="AT136" s="123">
        <f>IF(OR(AND((K136&lt;0.8),(BE136&gt;180)),AND((K136&lt;0.8),(BE136&lt;10)),AND((K136&gt;=0.8),(BE136&lt;10)),AND((K136&gt;=0.8),(BE136&gt;90))),0,1)</f>
        <v>1</v>
      </c>
      <c r="AU136" s="123">
        <f t="shared" si="58"/>
        <v>0</v>
      </c>
      <c r="AV136" s="123">
        <f t="shared" si="59"/>
        <v>1</v>
      </c>
      <c r="AW136" s="123">
        <f t="shared" si="60"/>
        <v>1</v>
      </c>
      <c r="AX136" s="123">
        <f t="shared" si="61"/>
        <v>1</v>
      </c>
      <c r="AY136" s="416" t="str">
        <f t="shared" si="62"/>
        <v>B-</v>
      </c>
      <c r="AZ136" s="416" t="str">
        <f>R136&amp;AY136</f>
        <v>1B-</v>
      </c>
      <c r="BA136" s="417">
        <f>IFERROR(INDEX(Raw_DATA!L:L,MATCH(Risk7_PlusY67!$D136,Raw_DATA!$A:$A,0)),"")</f>
        <v>3.07</v>
      </c>
      <c r="BB136" s="417">
        <f>IFERROR(INDEX(AVGGroup!$H$5:$H$21,MATCH(Risk7_PlusY67!$BJ136,AVGGroup!$C$5:$C$21,0)),"")</f>
        <v>3.88</v>
      </c>
      <c r="BC136" s="417">
        <f>IFERROR(INDEX(Raw_DATA!M:M,MATCH(Risk7_PlusY67!$D136,Raw_DATA!$A:$A,0)),"")</f>
        <v>-0.62</v>
      </c>
      <c r="BD136" s="418">
        <f>IFERROR(INDEX(AVGGroup!$J$5:$J$21,MATCH(Risk7_PlusY67!$BJ136,AVGGroup!$C$5:$C$21,0)),"")</f>
        <v>0.56999999999999995</v>
      </c>
      <c r="BE136" s="407">
        <f>IFERROR(INDEX(Raw_DATA!N:N,MATCH(Risk7_PlusY67!$D136,Raw_DATA!$A:$A,0)),"")</f>
        <v>30</v>
      </c>
      <c r="BF136" s="407">
        <f>IFERROR(INDEX(Raw_DATA!O:O,MATCH(Risk7_PlusY67!$D136,Raw_DATA!$A:$A,0)),"")</f>
        <v>74</v>
      </c>
      <c r="BG136" s="407">
        <f>IFERROR(INDEX(Raw_DATA!P:P,MATCH(Risk7_PlusY67!$D136,Raw_DATA!$A:$A,0)),"")</f>
        <v>56</v>
      </c>
      <c r="BH136" s="407">
        <f>IFERROR(INDEX(Raw_DATA!Q:Q,MATCH(Risk7_PlusY67!$D136,Raw_DATA!$A:$A,0)),"")</f>
        <v>84</v>
      </c>
      <c r="BI136" s="407">
        <f>IFERROR(INDEX(Raw_DATA!R:R,MATCH(Risk7_PlusY67!$D136,Raw_DATA!$A:$A,0)),"")</f>
        <v>48</v>
      </c>
      <c r="BJ136" s="124" t="str">
        <f>INDEX('Org2567'!$BM:$BM,MATCH(Risk7_PlusY67!D136,'Org2567'!$D:$D,0))</f>
        <v>รพท.M1 B&gt;200</v>
      </c>
    </row>
    <row r="137" spans="1:62" x14ac:dyDescent="0.7">
      <c r="A137" s="206">
        <f>IF(ISBLANK(D137),"",COUNTA($D$3:D137))</f>
        <v>135</v>
      </c>
      <c r="B137" s="207">
        <f>IFERROR(INDEX(ID!$E:$E,MATCH(Risk7_PlusY67!$D137,ID!$A:$A,0)),"")</f>
        <v>2</v>
      </c>
      <c r="C137" s="207" t="str">
        <f>IFERROR(INDEX(ID!$I:$I,MATCH(Risk7_PlusY67!$D137,ID!$A:$A,0)),"")</f>
        <v>สุโขทัย</v>
      </c>
      <c r="D137" s="295" t="s">
        <v>154</v>
      </c>
      <c r="E137" s="207" t="str">
        <f>IFERROR(INDEX(ID!$C:$C,MATCH(Risk7_PlusY67!$D137,ID!$A:$A,0)),"")</f>
        <v>บ้านด่านลานหอย,รพช.</v>
      </c>
      <c r="F137" s="207" t="str">
        <f>IFERROR(INDEX(ID!$G:$G,MATCH(Risk7_PlusY67!$D137,ID!$A:$A,0)),"")</f>
        <v>รพช.</v>
      </c>
      <c r="G137" s="206">
        <f>IFERROR(INDEX(ID!$J:$J,MATCH(Risk7_PlusY67!$D137,ID!$A:$A,0)),"")</f>
        <v>35</v>
      </c>
      <c r="H137" s="208" t="str">
        <f>IFERROR(INDEX(ID!$P:$P,MATCH(Risk7_PlusY67!$D137,ID!$A:$A,0)),"")</f>
        <v>รพช.F2 P30,000-60,000</v>
      </c>
      <c r="I137" s="209">
        <f>IFERROR(INDEX(Raw_DATA!E:E,MATCH(Risk7_PlusY67!$D137,Raw_DATA!$A:$A,0)),"")</f>
        <v>2.35</v>
      </c>
      <c r="J137" s="209">
        <f>IFERROR(INDEX(Raw_DATA!F:F,MATCH(Risk7_PlusY67!$D137,Raw_DATA!$A:$A,0)),"")</f>
        <v>2.21</v>
      </c>
      <c r="K137" s="209">
        <f>IFERROR(INDEX(Raw_DATA!G:G,MATCH(Risk7_PlusY67!$D137,Raw_DATA!$A:$A,0)),"")</f>
        <v>1.73</v>
      </c>
      <c r="L137" s="209">
        <f>IFERROR(INDEX(Raw_DATA!H:H,MATCH(Risk7_PlusY67!$D137,Raw_DATA!$A:$A,0)),"")</f>
        <v>27748792.73</v>
      </c>
      <c r="M137" s="210">
        <f>IFERROR(INDEX(Raw_DATA!I:I,MATCH(Risk7_PlusY67!$D137,Raw_DATA!$A:$A,0)),"")</f>
        <v>-11680205.57</v>
      </c>
      <c r="N137" s="206">
        <f t="shared" si="42"/>
        <v>0</v>
      </c>
      <c r="O137" s="206">
        <f t="shared" si="43"/>
        <v>1</v>
      </c>
      <c r="P137" s="206">
        <f t="shared" si="44"/>
        <v>0</v>
      </c>
      <c r="Q137" s="211">
        <f t="shared" si="45"/>
        <v>28.5</v>
      </c>
      <c r="R137" s="206">
        <f t="shared" si="46"/>
        <v>1</v>
      </c>
      <c r="S137" s="212">
        <f>IFERROR(INDEX(Raw_DATA!J:J,MATCH(Risk7_PlusY67!$D137,Raw_DATA!$A:$A,0)),"")</f>
        <v>-11558688.119999999</v>
      </c>
      <c r="T137" s="213">
        <f>IFERROR(INDEX(Raw_DATA!K:K,MATCH(Risk7_PlusY67!$D137,Raw_DATA!$A:$A,0)),"")</f>
        <v>15118474.130000001</v>
      </c>
      <c r="U137" s="214">
        <f t="shared" si="47"/>
        <v>0</v>
      </c>
      <c r="V137" s="214">
        <f t="shared" si="48"/>
        <v>0</v>
      </c>
      <c r="W137" s="214">
        <f>IF(OR(AND((K137&lt;0.8),(AJ137&gt;180)),AND((K137&lt;0.8),(AJ137&lt;10)),AND((K137&gt;=0.8),(AJ137&lt;10)),AND((K137&gt;=0.8),(AJ137&gt;90))),0,1)</f>
        <v>0</v>
      </c>
      <c r="X137" s="214">
        <f t="shared" si="49"/>
        <v>1</v>
      </c>
      <c r="Y137" s="214">
        <f t="shared" si="50"/>
        <v>0</v>
      </c>
      <c r="Z137" s="214">
        <f t="shared" si="51"/>
        <v>1</v>
      </c>
      <c r="AA137" s="214">
        <f t="shared" si="52"/>
        <v>1</v>
      </c>
      <c r="AB137" s="215" t="str">
        <f t="shared" si="53"/>
        <v>C</v>
      </c>
      <c r="AC137" s="215" t="str">
        <f t="shared" si="54"/>
        <v>1C</v>
      </c>
      <c r="AD137" s="216"/>
      <c r="AE137" s="216"/>
      <c r="AF137" s="434">
        <f>IFERROR(INDEX(Raw_DATA!L:L,MATCH(Risk7_PlusY67!$D137,Raw_DATA!$A:$A,0)),"")</f>
        <v>-9.31</v>
      </c>
      <c r="AG137" s="434">
        <f>IFERROR(INDEX(AVGGroup!$D$5:$D$21,MATCH(Risk7_PlusY67!$H137,AVGGroup!$C$5:$C$21,0)),"")</f>
        <v>-4.37</v>
      </c>
      <c r="AH137" s="434">
        <f>IFERROR(INDEX(Raw_DATA!M:M,MATCH(Risk7_PlusY67!$D137,Raw_DATA!$A:$A,0)),"")</f>
        <v>-10.23</v>
      </c>
      <c r="AI137" s="435">
        <f>IFERROR(INDEX(AVGGroup!$F$5:$F$21,MATCH(Risk7_PlusY67!$H137,AVGGroup!$C$5:$C$21,0)),"")</f>
        <v>-9.19</v>
      </c>
      <c r="AJ137" s="401">
        <f>IFERROR(INDEX(Raw_DATA!N:N,MATCH(Risk7_PlusY67!$D137,Raw_DATA!$A:$A,0)),"")</f>
        <v>95</v>
      </c>
      <c r="AK137" s="401">
        <f>IFERROR(INDEX(Raw_DATA!O:O,MATCH(Risk7_PlusY67!$D137,Raw_DATA!$A:$A,0)),"")</f>
        <v>40</v>
      </c>
      <c r="AL137" s="401">
        <f>IFERROR(INDEX(Raw_DATA!P:P,MATCH(Risk7_PlusY67!$D137,Raw_DATA!$A:$A,0)),"")</f>
        <v>91</v>
      </c>
      <c r="AM137" s="401">
        <f>IFERROR(INDEX(Raw_DATA!Q:Q,MATCH(Risk7_PlusY67!$D137,Raw_DATA!$A:$A,0)),"")</f>
        <v>75</v>
      </c>
      <c r="AN137" s="401">
        <f>IFERROR(INDEX(Raw_DATA!R:R,MATCH(Risk7_PlusY67!$D137,Raw_DATA!$A:$A,0)),"")</f>
        <v>44</v>
      </c>
      <c r="AO137" s="407"/>
      <c r="AP137" s="411" t="b">
        <f>AB137=AY137</f>
        <v>1</v>
      </c>
      <c r="AQ137" s="340">
        <f t="shared" si="55"/>
        <v>1</v>
      </c>
      <c r="AR137" s="123">
        <f t="shared" si="56"/>
        <v>0</v>
      </c>
      <c r="AS137" s="123">
        <f t="shared" si="57"/>
        <v>0</v>
      </c>
      <c r="AT137" s="123">
        <f>IF(OR(AND((K137&lt;0.8),(BE137&gt;180)),AND((K137&lt;0.8),(BE137&lt;10)),AND((K137&gt;=0.8),(BE137&lt;10)),AND((K137&gt;=0.8),(BE137&gt;90))),0,1)</f>
        <v>0</v>
      </c>
      <c r="AU137" s="123">
        <f t="shared" si="58"/>
        <v>1</v>
      </c>
      <c r="AV137" s="123">
        <f t="shared" si="59"/>
        <v>0</v>
      </c>
      <c r="AW137" s="123">
        <f t="shared" si="60"/>
        <v>1</v>
      </c>
      <c r="AX137" s="123">
        <f t="shared" si="61"/>
        <v>1</v>
      </c>
      <c r="AY137" s="416" t="str">
        <f t="shared" si="62"/>
        <v>C</v>
      </c>
      <c r="AZ137" s="416" t="str">
        <f>R137&amp;AY137</f>
        <v>1C</v>
      </c>
      <c r="BA137" s="417">
        <f>IFERROR(INDEX(Raw_DATA!L:L,MATCH(Risk7_PlusY67!$D137,Raw_DATA!$A:$A,0)),"")</f>
        <v>-9.31</v>
      </c>
      <c r="BB137" s="417">
        <f>IFERROR(INDEX(AVGGroup!$H$5:$H$21,MATCH(Risk7_PlusY67!$BJ137,AVGGroup!$C$5:$C$21,0)),"")</f>
        <v>-3.95</v>
      </c>
      <c r="BC137" s="417">
        <f>IFERROR(INDEX(Raw_DATA!M:M,MATCH(Risk7_PlusY67!$D137,Raw_DATA!$A:$A,0)),"")</f>
        <v>-10.23</v>
      </c>
      <c r="BD137" s="418">
        <f>IFERROR(INDEX(AVGGroup!$J$5:$J$21,MATCH(Risk7_PlusY67!$BJ137,AVGGroup!$C$5:$C$21,0)),"")</f>
        <v>-8.8800000000000008</v>
      </c>
      <c r="BE137" s="407">
        <f>IFERROR(INDEX(Raw_DATA!N:N,MATCH(Risk7_PlusY67!$D137,Raw_DATA!$A:$A,0)),"")</f>
        <v>95</v>
      </c>
      <c r="BF137" s="407">
        <f>IFERROR(INDEX(Raw_DATA!O:O,MATCH(Risk7_PlusY67!$D137,Raw_DATA!$A:$A,0)),"")</f>
        <v>40</v>
      </c>
      <c r="BG137" s="407">
        <f>IFERROR(INDEX(Raw_DATA!P:P,MATCH(Risk7_PlusY67!$D137,Raw_DATA!$A:$A,0)),"")</f>
        <v>91</v>
      </c>
      <c r="BH137" s="407">
        <f>IFERROR(INDEX(Raw_DATA!Q:Q,MATCH(Risk7_PlusY67!$D137,Raw_DATA!$A:$A,0)),"")</f>
        <v>75</v>
      </c>
      <c r="BI137" s="407">
        <f>IFERROR(INDEX(Raw_DATA!R:R,MATCH(Risk7_PlusY67!$D137,Raw_DATA!$A:$A,0)),"")</f>
        <v>44</v>
      </c>
      <c r="BJ137" s="124" t="str">
        <f>INDEX('Org2567'!$BM:$BM,MATCH(Risk7_PlusY67!D137,'Org2567'!$D:$D,0))</f>
        <v>รพช.F2 P30,000-60,000</v>
      </c>
    </row>
    <row r="138" spans="1:62" x14ac:dyDescent="0.7">
      <c r="A138" s="206">
        <f>IF(ISBLANK(D138),"",COUNTA($D$3:D138))</f>
        <v>136</v>
      </c>
      <c r="B138" s="207">
        <f>IFERROR(INDEX(ID!$E:$E,MATCH(Risk7_PlusY67!$D138,ID!$A:$A,0)),"")</f>
        <v>2</v>
      </c>
      <c r="C138" s="207" t="str">
        <f>IFERROR(INDEX(ID!$I:$I,MATCH(Risk7_PlusY67!$D138,ID!$A:$A,0)),"")</f>
        <v>สุโขทัย</v>
      </c>
      <c r="D138" s="295" t="s">
        <v>155</v>
      </c>
      <c r="E138" s="207" t="str">
        <f>IFERROR(INDEX(ID!$C:$C,MATCH(Risk7_PlusY67!$D138,ID!$A:$A,0)),"")</f>
        <v>คีรีมาศ,รพช.</v>
      </c>
      <c r="F138" s="207" t="str">
        <f>IFERROR(INDEX(ID!$G:$G,MATCH(Risk7_PlusY67!$D138,ID!$A:$A,0)),"")</f>
        <v>รพช.</v>
      </c>
      <c r="G138" s="206">
        <f>IFERROR(INDEX(ID!$J:$J,MATCH(Risk7_PlusY67!$D138,ID!$A:$A,0)),"")</f>
        <v>50</v>
      </c>
      <c r="H138" s="208" t="str">
        <f>IFERROR(INDEX(ID!$P:$P,MATCH(Risk7_PlusY67!$D138,ID!$A:$A,0)),"")</f>
        <v>รพช.F2 P30,000-60,000</v>
      </c>
      <c r="I138" s="209">
        <f>IFERROR(INDEX(Raw_DATA!E:E,MATCH(Risk7_PlusY67!$D138,Raw_DATA!$A:$A,0)),"")</f>
        <v>1.27</v>
      </c>
      <c r="J138" s="209">
        <f>IFERROR(INDEX(Raw_DATA!F:F,MATCH(Risk7_PlusY67!$D138,Raw_DATA!$A:$A,0)),"")</f>
        <v>1.2</v>
      </c>
      <c r="K138" s="209">
        <f>IFERROR(INDEX(Raw_DATA!G:G,MATCH(Risk7_PlusY67!$D138,Raw_DATA!$A:$A,0)),"")</f>
        <v>0.74</v>
      </c>
      <c r="L138" s="209">
        <f>IFERROR(INDEX(Raw_DATA!H:H,MATCH(Risk7_PlusY67!$D138,Raw_DATA!$A:$A,0)),"")</f>
        <v>7620165.8399999999</v>
      </c>
      <c r="M138" s="210">
        <f>IFERROR(INDEX(Raw_DATA!I:I,MATCH(Risk7_PlusY67!$D138,Raw_DATA!$A:$A,0)),"")</f>
        <v>-3930964.06</v>
      </c>
      <c r="N138" s="206">
        <f t="shared" si="42"/>
        <v>2</v>
      </c>
      <c r="O138" s="206">
        <f t="shared" si="43"/>
        <v>1</v>
      </c>
      <c r="P138" s="206">
        <f t="shared" si="44"/>
        <v>0</v>
      </c>
      <c r="Q138" s="211">
        <f t="shared" si="45"/>
        <v>23.2</v>
      </c>
      <c r="R138" s="206">
        <f t="shared" si="46"/>
        <v>3</v>
      </c>
      <c r="S138" s="212">
        <f>IFERROR(INDEX(Raw_DATA!J:J,MATCH(Risk7_PlusY67!$D138,Raw_DATA!$A:$A,0)),"")</f>
        <v>1709936.98</v>
      </c>
      <c r="T138" s="213">
        <f>IFERROR(INDEX(Raw_DATA!K:K,MATCH(Risk7_PlusY67!$D138,Raw_DATA!$A:$A,0)),"")</f>
        <v>-5792082.1200000001</v>
      </c>
      <c r="U138" s="214">
        <f t="shared" si="47"/>
        <v>1</v>
      </c>
      <c r="V138" s="214">
        <f t="shared" si="48"/>
        <v>1</v>
      </c>
      <c r="W138" s="214">
        <f>IF(OR(AND((K138&lt;0.8),(AJ138&gt;180)),AND((K138&lt;0.8),(AJ138&lt;10)),AND((K138&gt;=0.8),(AJ138&lt;10)),AND((K138&gt;=0.8),(AJ138&gt;90))),0,1)</f>
        <v>0</v>
      </c>
      <c r="X138" s="214">
        <f t="shared" si="49"/>
        <v>0</v>
      </c>
      <c r="Y138" s="214">
        <f t="shared" si="50"/>
        <v>1</v>
      </c>
      <c r="Z138" s="214">
        <f t="shared" si="51"/>
        <v>1</v>
      </c>
      <c r="AA138" s="214">
        <f t="shared" si="52"/>
        <v>1</v>
      </c>
      <c r="AB138" s="215" t="str">
        <f t="shared" si="53"/>
        <v>B</v>
      </c>
      <c r="AC138" s="215" t="str">
        <f t="shared" si="54"/>
        <v>3B</v>
      </c>
      <c r="AD138" s="216"/>
      <c r="AE138" s="216"/>
      <c r="AF138" s="434">
        <f>IFERROR(INDEX(Raw_DATA!L:L,MATCH(Risk7_PlusY67!$D138,Raw_DATA!$A:$A,0)),"")</f>
        <v>1.2</v>
      </c>
      <c r="AG138" s="434">
        <f>IFERROR(INDEX(AVGGroup!$D$5:$D$21,MATCH(Risk7_PlusY67!$H138,AVGGroup!$C$5:$C$21,0)),"")</f>
        <v>-4.37</v>
      </c>
      <c r="AH138" s="434">
        <f>IFERROR(INDEX(Raw_DATA!M:M,MATCH(Risk7_PlusY67!$D138,Raw_DATA!$A:$A,0)),"")</f>
        <v>-3.63</v>
      </c>
      <c r="AI138" s="435">
        <f>IFERROR(INDEX(AVGGroup!$F$5:$F$21,MATCH(Risk7_PlusY67!$H138,AVGGroup!$C$5:$C$21,0)),"")</f>
        <v>-9.19</v>
      </c>
      <c r="AJ138" s="401">
        <f>IFERROR(INDEX(Raw_DATA!N:N,MATCH(Risk7_PlusY67!$D138,Raw_DATA!$A:$A,0)),"")</f>
        <v>219</v>
      </c>
      <c r="AK138" s="401">
        <f>IFERROR(INDEX(Raw_DATA!O:O,MATCH(Risk7_PlusY67!$D138,Raw_DATA!$A:$A,0)),"")</f>
        <v>62</v>
      </c>
      <c r="AL138" s="401">
        <f>IFERROR(INDEX(Raw_DATA!P:P,MATCH(Risk7_PlusY67!$D138,Raw_DATA!$A:$A,0)),"")</f>
        <v>45</v>
      </c>
      <c r="AM138" s="401">
        <f>IFERROR(INDEX(Raw_DATA!Q:Q,MATCH(Risk7_PlusY67!$D138,Raw_DATA!$A:$A,0)),"")</f>
        <v>66</v>
      </c>
      <c r="AN138" s="401">
        <f>IFERROR(INDEX(Raw_DATA!R:R,MATCH(Risk7_PlusY67!$D138,Raw_DATA!$A:$A,0)),"")</f>
        <v>37</v>
      </c>
      <c r="AO138" s="407"/>
      <c r="AP138" s="411" t="b">
        <f>AB138=AY138</f>
        <v>1</v>
      </c>
      <c r="AQ138" s="340">
        <f t="shared" si="55"/>
        <v>1</v>
      </c>
      <c r="AR138" s="123">
        <f t="shared" si="56"/>
        <v>1</v>
      </c>
      <c r="AS138" s="123">
        <f t="shared" si="57"/>
        <v>1</v>
      </c>
      <c r="AT138" s="123">
        <f>IF(OR(AND((K138&lt;0.8),(BE138&gt;180)),AND((K138&lt;0.8),(BE138&lt;10)),AND((K138&gt;=0.8),(BE138&lt;10)),AND((K138&gt;=0.8),(BE138&gt;90))),0,1)</f>
        <v>0</v>
      </c>
      <c r="AU138" s="123">
        <f t="shared" si="58"/>
        <v>0</v>
      </c>
      <c r="AV138" s="123">
        <f t="shared" si="59"/>
        <v>1</v>
      </c>
      <c r="AW138" s="123">
        <f t="shared" si="60"/>
        <v>1</v>
      </c>
      <c r="AX138" s="123">
        <f t="shared" si="61"/>
        <v>1</v>
      </c>
      <c r="AY138" s="416" t="str">
        <f t="shared" si="62"/>
        <v>B</v>
      </c>
      <c r="AZ138" s="416" t="str">
        <f>R138&amp;AY138</f>
        <v>3B</v>
      </c>
      <c r="BA138" s="417">
        <f>IFERROR(INDEX(Raw_DATA!L:L,MATCH(Risk7_PlusY67!$D138,Raw_DATA!$A:$A,0)),"")</f>
        <v>1.2</v>
      </c>
      <c r="BB138" s="417">
        <f>IFERROR(INDEX(AVGGroup!$H$5:$H$21,MATCH(Risk7_PlusY67!$BJ138,AVGGroup!$C$5:$C$21,0)),"")</f>
        <v>-3.95</v>
      </c>
      <c r="BC138" s="417">
        <f>IFERROR(INDEX(Raw_DATA!M:M,MATCH(Risk7_PlusY67!$D138,Raw_DATA!$A:$A,0)),"")</f>
        <v>-3.63</v>
      </c>
      <c r="BD138" s="418">
        <f>IFERROR(INDEX(AVGGroup!$J$5:$J$21,MATCH(Risk7_PlusY67!$BJ138,AVGGroup!$C$5:$C$21,0)),"")</f>
        <v>-8.8800000000000008</v>
      </c>
      <c r="BE138" s="407">
        <f>IFERROR(INDEX(Raw_DATA!N:N,MATCH(Risk7_PlusY67!$D138,Raw_DATA!$A:$A,0)),"")</f>
        <v>219</v>
      </c>
      <c r="BF138" s="407">
        <f>IFERROR(INDEX(Raw_DATA!O:O,MATCH(Risk7_PlusY67!$D138,Raw_DATA!$A:$A,0)),"")</f>
        <v>62</v>
      </c>
      <c r="BG138" s="407">
        <f>IFERROR(INDEX(Raw_DATA!P:P,MATCH(Risk7_PlusY67!$D138,Raw_DATA!$A:$A,0)),"")</f>
        <v>45</v>
      </c>
      <c r="BH138" s="407">
        <f>IFERROR(INDEX(Raw_DATA!Q:Q,MATCH(Risk7_PlusY67!$D138,Raw_DATA!$A:$A,0)),"")</f>
        <v>66</v>
      </c>
      <c r="BI138" s="407">
        <f>IFERROR(INDEX(Raw_DATA!R:R,MATCH(Risk7_PlusY67!$D138,Raw_DATA!$A:$A,0)),"")</f>
        <v>37</v>
      </c>
      <c r="BJ138" s="124" t="str">
        <f>INDEX('Org2567'!$BM:$BM,MATCH(Risk7_PlusY67!D138,'Org2567'!$D:$D,0))</f>
        <v>รพช.F2 P30,000-60,000</v>
      </c>
    </row>
    <row r="139" spans="1:62" x14ac:dyDescent="0.7">
      <c r="A139" s="206">
        <f>IF(ISBLANK(D139),"",COUNTA($D$3:D139))</f>
        <v>137</v>
      </c>
      <c r="B139" s="207">
        <f>IFERROR(INDEX(ID!$E:$E,MATCH(Risk7_PlusY67!$D139,ID!$A:$A,0)),"")</f>
        <v>2</v>
      </c>
      <c r="C139" s="207" t="str">
        <f>IFERROR(INDEX(ID!$I:$I,MATCH(Risk7_PlusY67!$D139,ID!$A:$A,0)),"")</f>
        <v>สุโขทัย</v>
      </c>
      <c r="D139" s="295" t="s">
        <v>156</v>
      </c>
      <c r="E139" s="207" t="str">
        <f>IFERROR(INDEX(ID!$C:$C,MATCH(Risk7_PlusY67!$D139,ID!$A:$A,0)),"")</f>
        <v>กงไกรลาศ,รพช.</v>
      </c>
      <c r="F139" s="207" t="str">
        <f>IFERROR(INDEX(ID!$G:$G,MATCH(Risk7_PlusY67!$D139,ID!$A:$A,0)),"")</f>
        <v>รพช.</v>
      </c>
      <c r="G139" s="206">
        <f>IFERROR(INDEX(ID!$J:$J,MATCH(Risk7_PlusY67!$D139,ID!$A:$A,0)),"")</f>
        <v>41</v>
      </c>
      <c r="H139" s="208" t="str">
        <f>IFERROR(INDEX(ID!$P:$P,MATCH(Risk7_PlusY67!$D139,ID!$A:$A,0)),"")</f>
        <v>รพช.F2 P30,000-60,000</v>
      </c>
      <c r="I139" s="209">
        <f>IFERROR(INDEX(Raw_DATA!E:E,MATCH(Risk7_PlusY67!$D139,Raw_DATA!$A:$A,0)),"")</f>
        <v>3.32</v>
      </c>
      <c r="J139" s="209">
        <f>IFERROR(INDEX(Raw_DATA!F:F,MATCH(Risk7_PlusY67!$D139,Raw_DATA!$A:$A,0)),"")</f>
        <v>3.12</v>
      </c>
      <c r="K139" s="209">
        <f>IFERROR(INDEX(Raw_DATA!G:G,MATCH(Risk7_PlusY67!$D139,Raw_DATA!$A:$A,0)),"")</f>
        <v>2.4700000000000002</v>
      </c>
      <c r="L139" s="209">
        <f>IFERROR(INDEX(Raw_DATA!H:H,MATCH(Risk7_PlusY67!$D139,Raw_DATA!$A:$A,0)),"")</f>
        <v>33557740.149999999</v>
      </c>
      <c r="M139" s="210">
        <f>IFERROR(INDEX(Raw_DATA!I:I,MATCH(Risk7_PlusY67!$D139,Raw_DATA!$A:$A,0)),"")</f>
        <v>-3626526.88</v>
      </c>
      <c r="N139" s="206">
        <f t="shared" si="42"/>
        <v>0</v>
      </c>
      <c r="O139" s="206">
        <f t="shared" si="43"/>
        <v>1</v>
      </c>
      <c r="P139" s="206">
        <f t="shared" si="44"/>
        <v>0</v>
      </c>
      <c r="Q139" s="211">
        <f t="shared" si="45"/>
        <v>111</v>
      </c>
      <c r="R139" s="206">
        <f t="shared" si="46"/>
        <v>1</v>
      </c>
      <c r="S139" s="212">
        <f>IFERROR(INDEX(Raw_DATA!J:J,MATCH(Risk7_PlusY67!$D139,Raw_DATA!$A:$A,0)),"")</f>
        <v>-1366832.51</v>
      </c>
      <c r="T139" s="213">
        <f>IFERROR(INDEX(Raw_DATA!K:K,MATCH(Risk7_PlusY67!$D139,Raw_DATA!$A:$A,0)),"")</f>
        <v>21219377.600000001</v>
      </c>
      <c r="U139" s="214">
        <f t="shared" si="47"/>
        <v>1</v>
      </c>
      <c r="V139" s="214">
        <f t="shared" si="48"/>
        <v>1</v>
      </c>
      <c r="W139" s="214">
        <f>IF(OR(AND((K139&lt;0.8),(AJ139&gt;180)),AND((K139&lt;0.8),(AJ139&lt;10)),AND((K139&gt;=0.8),(AJ139&lt;10)),AND((K139&gt;=0.8),(AJ139&gt;90))),0,1)</f>
        <v>1</v>
      </c>
      <c r="X139" s="214">
        <f t="shared" si="49"/>
        <v>0</v>
      </c>
      <c r="Y139" s="214">
        <f t="shared" si="50"/>
        <v>0</v>
      </c>
      <c r="Z139" s="214">
        <f t="shared" si="51"/>
        <v>1</v>
      </c>
      <c r="AA139" s="214">
        <f t="shared" si="52"/>
        <v>1</v>
      </c>
      <c r="AB139" s="215" t="str">
        <f t="shared" si="53"/>
        <v>B</v>
      </c>
      <c r="AC139" s="215" t="str">
        <f t="shared" si="54"/>
        <v>1B</v>
      </c>
      <c r="AD139" s="216"/>
      <c r="AE139" s="216"/>
      <c r="AF139" s="434">
        <f>IFERROR(INDEX(Raw_DATA!L:L,MATCH(Risk7_PlusY67!$D139,Raw_DATA!$A:$A,0)),"")</f>
        <v>-1.02</v>
      </c>
      <c r="AG139" s="434">
        <f>IFERROR(INDEX(AVGGroup!$D$5:$D$21,MATCH(Risk7_PlusY67!$H139,AVGGroup!$C$5:$C$21,0)),"")</f>
        <v>-4.37</v>
      </c>
      <c r="AH139" s="434">
        <f>IFERROR(INDEX(Raw_DATA!M:M,MATCH(Risk7_PlusY67!$D139,Raw_DATA!$A:$A,0)),"")</f>
        <v>-5</v>
      </c>
      <c r="AI139" s="435">
        <f>IFERROR(INDEX(AVGGroup!$F$5:$F$21,MATCH(Risk7_PlusY67!$H139,AVGGroup!$C$5:$C$21,0)),"")</f>
        <v>-9.19</v>
      </c>
      <c r="AJ139" s="401">
        <f>IFERROR(INDEX(Raw_DATA!N:N,MATCH(Risk7_PlusY67!$D139,Raw_DATA!$A:$A,0)),"")</f>
        <v>52</v>
      </c>
      <c r="AK139" s="401">
        <f>IFERROR(INDEX(Raw_DATA!O:O,MATCH(Risk7_PlusY67!$D139,Raw_DATA!$A:$A,0)),"")</f>
        <v>63</v>
      </c>
      <c r="AL139" s="401">
        <f>IFERROR(INDEX(Raw_DATA!P:P,MATCH(Risk7_PlusY67!$D139,Raw_DATA!$A:$A,0)),"")</f>
        <v>65</v>
      </c>
      <c r="AM139" s="401">
        <f>IFERROR(INDEX(Raw_DATA!Q:Q,MATCH(Risk7_PlusY67!$D139,Raw_DATA!$A:$A,0)),"")</f>
        <v>91</v>
      </c>
      <c r="AN139" s="401">
        <f>IFERROR(INDEX(Raw_DATA!R:R,MATCH(Risk7_PlusY67!$D139,Raw_DATA!$A:$A,0)),"")</f>
        <v>31</v>
      </c>
      <c r="AO139" s="407"/>
      <c r="AP139" s="411" t="b">
        <f>AB139=AY139</f>
        <v>1</v>
      </c>
      <c r="AQ139" s="340">
        <f t="shared" si="55"/>
        <v>1</v>
      </c>
      <c r="AR139" s="123">
        <f t="shared" si="56"/>
        <v>1</v>
      </c>
      <c r="AS139" s="123">
        <f t="shared" si="57"/>
        <v>1</v>
      </c>
      <c r="AT139" s="123">
        <f>IF(OR(AND((K139&lt;0.8),(BE139&gt;180)),AND((K139&lt;0.8),(BE139&lt;10)),AND((K139&gt;=0.8),(BE139&lt;10)),AND((K139&gt;=0.8),(BE139&gt;90))),0,1)</f>
        <v>1</v>
      </c>
      <c r="AU139" s="123">
        <f t="shared" si="58"/>
        <v>0</v>
      </c>
      <c r="AV139" s="123">
        <f t="shared" si="59"/>
        <v>0</v>
      </c>
      <c r="AW139" s="123">
        <f t="shared" si="60"/>
        <v>1</v>
      </c>
      <c r="AX139" s="123">
        <f t="shared" si="61"/>
        <v>1</v>
      </c>
      <c r="AY139" s="416" t="str">
        <f t="shared" si="62"/>
        <v>B</v>
      </c>
      <c r="AZ139" s="416" t="str">
        <f>R139&amp;AY139</f>
        <v>1B</v>
      </c>
      <c r="BA139" s="417">
        <f>IFERROR(INDEX(Raw_DATA!L:L,MATCH(Risk7_PlusY67!$D139,Raw_DATA!$A:$A,0)),"")</f>
        <v>-1.02</v>
      </c>
      <c r="BB139" s="417">
        <f>IFERROR(INDEX(AVGGroup!$H$5:$H$21,MATCH(Risk7_PlusY67!$BJ139,AVGGroup!$C$5:$C$21,0)),"")</f>
        <v>-3.95</v>
      </c>
      <c r="BC139" s="417">
        <f>IFERROR(INDEX(Raw_DATA!M:M,MATCH(Risk7_PlusY67!$D139,Raw_DATA!$A:$A,0)),"")</f>
        <v>-5</v>
      </c>
      <c r="BD139" s="418">
        <f>IFERROR(INDEX(AVGGroup!$J$5:$J$21,MATCH(Risk7_PlusY67!$BJ139,AVGGroup!$C$5:$C$21,0)),"")</f>
        <v>-8.8800000000000008</v>
      </c>
      <c r="BE139" s="407">
        <f>IFERROR(INDEX(Raw_DATA!N:N,MATCH(Risk7_PlusY67!$D139,Raw_DATA!$A:$A,0)),"")</f>
        <v>52</v>
      </c>
      <c r="BF139" s="407">
        <f>IFERROR(INDEX(Raw_DATA!O:O,MATCH(Risk7_PlusY67!$D139,Raw_DATA!$A:$A,0)),"")</f>
        <v>63</v>
      </c>
      <c r="BG139" s="407">
        <f>IFERROR(INDEX(Raw_DATA!P:P,MATCH(Risk7_PlusY67!$D139,Raw_DATA!$A:$A,0)),"")</f>
        <v>65</v>
      </c>
      <c r="BH139" s="407">
        <f>IFERROR(INDEX(Raw_DATA!Q:Q,MATCH(Risk7_PlusY67!$D139,Raw_DATA!$A:$A,0)),"")</f>
        <v>91</v>
      </c>
      <c r="BI139" s="407">
        <f>IFERROR(INDEX(Raw_DATA!R:R,MATCH(Risk7_PlusY67!$D139,Raw_DATA!$A:$A,0)),"")</f>
        <v>31</v>
      </c>
      <c r="BJ139" s="124" t="str">
        <f>INDEX('Org2567'!$BM:$BM,MATCH(Risk7_PlusY67!D139,'Org2567'!$D:$D,0))</f>
        <v>รพช.F2 P30,000-60,000</v>
      </c>
    </row>
    <row r="140" spans="1:62" x14ac:dyDescent="0.7">
      <c r="A140" s="206">
        <f>IF(ISBLANK(D140),"",COUNTA($D$3:D140))</f>
        <v>138</v>
      </c>
      <c r="B140" s="207">
        <f>IFERROR(INDEX(ID!$E:$E,MATCH(Risk7_PlusY67!$D140,ID!$A:$A,0)),"")</f>
        <v>2</v>
      </c>
      <c r="C140" s="207" t="str">
        <f>IFERROR(INDEX(ID!$I:$I,MATCH(Risk7_PlusY67!$D140,ID!$A:$A,0)),"")</f>
        <v>สุโขทัย</v>
      </c>
      <c r="D140" s="295" t="s">
        <v>157</v>
      </c>
      <c r="E140" s="207" t="str">
        <f>IFERROR(INDEX(ID!$C:$C,MATCH(Risk7_PlusY67!$D140,ID!$A:$A,0)),"")</f>
        <v>ศรีสัชนาลัย,รพช.</v>
      </c>
      <c r="F140" s="207" t="str">
        <f>IFERROR(INDEX(ID!$G:$G,MATCH(Risk7_PlusY67!$D140,ID!$A:$A,0)),"")</f>
        <v>รพช.</v>
      </c>
      <c r="G140" s="206">
        <f>IFERROR(INDEX(ID!$J:$J,MATCH(Risk7_PlusY67!$D140,ID!$A:$A,0)),"")</f>
        <v>60</v>
      </c>
      <c r="H140" s="208" t="str">
        <f>IFERROR(INDEX(ID!$P:$P,MATCH(Risk7_PlusY67!$D140,ID!$A:$A,0)),"")</f>
        <v>รพช.F1 P50,000-100,000</v>
      </c>
      <c r="I140" s="209">
        <f>IFERROR(INDEX(Raw_DATA!E:E,MATCH(Risk7_PlusY67!$D140,Raw_DATA!$A:$A,0)),"")</f>
        <v>1.83</v>
      </c>
      <c r="J140" s="209">
        <f>IFERROR(INDEX(Raw_DATA!F:F,MATCH(Risk7_PlusY67!$D140,Raw_DATA!$A:$A,0)),"")</f>
        <v>1.56</v>
      </c>
      <c r="K140" s="209">
        <f>IFERROR(INDEX(Raw_DATA!G:G,MATCH(Risk7_PlusY67!$D140,Raw_DATA!$A:$A,0)),"")</f>
        <v>1.1399999999999999</v>
      </c>
      <c r="L140" s="209">
        <f>IFERROR(INDEX(Raw_DATA!H:H,MATCH(Risk7_PlusY67!$D140,Raw_DATA!$A:$A,0)),"")</f>
        <v>23820358.800000001</v>
      </c>
      <c r="M140" s="210">
        <f>IFERROR(INDEX(Raw_DATA!I:I,MATCH(Risk7_PlusY67!$D140,Raw_DATA!$A:$A,0)),"")</f>
        <v>-24504532.52</v>
      </c>
      <c r="N140" s="206">
        <f t="shared" si="42"/>
        <v>0</v>
      </c>
      <c r="O140" s="206">
        <f t="shared" si="43"/>
        <v>1</v>
      </c>
      <c r="P140" s="206">
        <f t="shared" si="44"/>
        <v>0</v>
      </c>
      <c r="Q140" s="211">
        <f t="shared" si="45"/>
        <v>11.6</v>
      </c>
      <c r="R140" s="206">
        <f t="shared" si="46"/>
        <v>1</v>
      </c>
      <c r="S140" s="212">
        <f>IFERROR(INDEX(Raw_DATA!J:J,MATCH(Risk7_PlusY67!$D140,Raw_DATA!$A:$A,0)),"")</f>
        <v>-18322374.370000001</v>
      </c>
      <c r="T140" s="213">
        <f>IFERROR(INDEX(Raw_DATA!K:K,MATCH(Risk7_PlusY67!$D140,Raw_DATA!$A:$A,0)),"")</f>
        <v>4126894.21</v>
      </c>
      <c r="U140" s="214">
        <f t="shared" si="47"/>
        <v>0</v>
      </c>
      <c r="V140" s="214">
        <f t="shared" si="48"/>
        <v>0</v>
      </c>
      <c r="W140" s="214">
        <f>IF(OR(AND((K140&lt;0.8),(AJ140&gt;180)),AND((K140&lt;0.8),(AJ140&lt;10)),AND((K140&gt;=0.8),(AJ140&lt;10)),AND((K140&gt;=0.8),(AJ140&gt;90))),0,1)</f>
        <v>0</v>
      </c>
      <c r="X140" s="214">
        <f t="shared" si="49"/>
        <v>1</v>
      </c>
      <c r="Y140" s="214">
        <f t="shared" si="50"/>
        <v>1</v>
      </c>
      <c r="Z140" s="214">
        <f t="shared" si="51"/>
        <v>0</v>
      </c>
      <c r="AA140" s="214">
        <f t="shared" si="52"/>
        <v>1</v>
      </c>
      <c r="AB140" s="215" t="str">
        <f t="shared" si="53"/>
        <v>C</v>
      </c>
      <c r="AC140" s="215" t="str">
        <f t="shared" si="54"/>
        <v>1C</v>
      </c>
      <c r="AD140" s="216"/>
      <c r="AE140" s="216"/>
      <c r="AF140" s="434">
        <f>IFERROR(INDEX(Raw_DATA!L:L,MATCH(Risk7_PlusY67!$D140,Raw_DATA!$A:$A,0)),"")</f>
        <v>-10.59</v>
      </c>
      <c r="AG140" s="434">
        <f>IFERROR(INDEX(AVGGroup!$D$5:$D$21,MATCH(Risk7_PlusY67!$H140,AVGGroup!$C$5:$C$21,0)),"")</f>
        <v>-5.99</v>
      </c>
      <c r="AH140" s="434">
        <f>IFERROR(INDEX(Raw_DATA!M:M,MATCH(Risk7_PlusY67!$D140,Raw_DATA!$A:$A,0)),"")</f>
        <v>-27.04</v>
      </c>
      <c r="AI140" s="435">
        <f>IFERROR(INDEX(AVGGroup!$F$5:$F$21,MATCH(Risk7_PlusY67!$H140,AVGGroup!$C$5:$C$21,0)),"")</f>
        <v>-10.86</v>
      </c>
      <c r="AJ140" s="401">
        <f>IFERROR(INDEX(Raw_DATA!N:N,MATCH(Risk7_PlusY67!$D140,Raw_DATA!$A:$A,0)),"")</f>
        <v>113</v>
      </c>
      <c r="AK140" s="401">
        <f>IFERROR(INDEX(Raw_DATA!O:O,MATCH(Risk7_PlusY67!$D140,Raw_DATA!$A:$A,0)),"")</f>
        <v>42</v>
      </c>
      <c r="AL140" s="401">
        <f>IFERROR(INDEX(Raw_DATA!P:P,MATCH(Risk7_PlusY67!$D140,Raw_DATA!$A:$A,0)),"")</f>
        <v>51</v>
      </c>
      <c r="AM140" s="401">
        <f>IFERROR(INDEX(Raw_DATA!Q:Q,MATCH(Risk7_PlusY67!$D140,Raw_DATA!$A:$A,0)),"")</f>
        <v>164</v>
      </c>
      <c r="AN140" s="401">
        <f>IFERROR(INDEX(Raw_DATA!R:R,MATCH(Risk7_PlusY67!$D140,Raw_DATA!$A:$A,0)),"")</f>
        <v>54</v>
      </c>
      <c r="AO140" s="407"/>
      <c r="AP140" s="411" t="b">
        <f>AB140=AY140</f>
        <v>1</v>
      </c>
      <c r="AQ140" s="340">
        <f t="shared" si="55"/>
        <v>1</v>
      </c>
      <c r="AR140" s="123">
        <f t="shared" si="56"/>
        <v>0</v>
      </c>
      <c r="AS140" s="123">
        <f t="shared" si="57"/>
        <v>0</v>
      </c>
      <c r="AT140" s="123">
        <f>IF(OR(AND((K140&lt;0.8),(BE140&gt;180)),AND((K140&lt;0.8),(BE140&lt;10)),AND((K140&gt;=0.8),(BE140&lt;10)),AND((K140&gt;=0.8),(BE140&gt;90))),0,1)</f>
        <v>0</v>
      </c>
      <c r="AU140" s="123">
        <f t="shared" si="58"/>
        <v>1</v>
      </c>
      <c r="AV140" s="123">
        <f t="shared" si="59"/>
        <v>1</v>
      </c>
      <c r="AW140" s="123">
        <f t="shared" si="60"/>
        <v>0</v>
      </c>
      <c r="AX140" s="123">
        <f t="shared" si="61"/>
        <v>1</v>
      </c>
      <c r="AY140" s="416" t="str">
        <f t="shared" si="62"/>
        <v>C</v>
      </c>
      <c r="AZ140" s="416" t="str">
        <f>R140&amp;AY140</f>
        <v>1C</v>
      </c>
      <c r="BA140" s="417">
        <f>IFERROR(INDEX(Raw_DATA!L:L,MATCH(Risk7_PlusY67!$D140,Raw_DATA!$A:$A,0)),"")</f>
        <v>-10.59</v>
      </c>
      <c r="BB140" s="417">
        <f>IFERROR(INDEX(AVGGroup!$H$5:$H$21,MATCH(Risk7_PlusY67!$BJ140,AVGGroup!$C$5:$C$21,0)),"")</f>
        <v>-5.99</v>
      </c>
      <c r="BC140" s="417">
        <f>IFERROR(INDEX(Raw_DATA!M:M,MATCH(Risk7_PlusY67!$D140,Raw_DATA!$A:$A,0)),"")</f>
        <v>-27.04</v>
      </c>
      <c r="BD140" s="418">
        <f>IFERROR(INDEX(AVGGroup!$J$5:$J$21,MATCH(Risk7_PlusY67!$BJ140,AVGGroup!$C$5:$C$21,0)),"")</f>
        <v>-10.86</v>
      </c>
      <c r="BE140" s="407">
        <f>IFERROR(INDEX(Raw_DATA!N:N,MATCH(Risk7_PlusY67!$D140,Raw_DATA!$A:$A,0)),"")</f>
        <v>113</v>
      </c>
      <c r="BF140" s="407">
        <f>IFERROR(INDEX(Raw_DATA!O:O,MATCH(Risk7_PlusY67!$D140,Raw_DATA!$A:$A,0)),"")</f>
        <v>42</v>
      </c>
      <c r="BG140" s="407">
        <f>IFERROR(INDEX(Raw_DATA!P:P,MATCH(Risk7_PlusY67!$D140,Raw_DATA!$A:$A,0)),"")</f>
        <v>51</v>
      </c>
      <c r="BH140" s="407">
        <f>IFERROR(INDEX(Raw_DATA!Q:Q,MATCH(Risk7_PlusY67!$D140,Raw_DATA!$A:$A,0)),"")</f>
        <v>164</v>
      </c>
      <c r="BI140" s="407">
        <f>IFERROR(INDEX(Raw_DATA!R:R,MATCH(Risk7_PlusY67!$D140,Raw_DATA!$A:$A,0)),"")</f>
        <v>54</v>
      </c>
      <c r="BJ140" s="124" t="str">
        <f>INDEX('Org2567'!$BM:$BM,MATCH(Risk7_PlusY67!D140,'Org2567'!$D:$D,0))</f>
        <v>รพช.F1 P50,000-100,000</v>
      </c>
    </row>
    <row r="141" spans="1:62" x14ac:dyDescent="0.7">
      <c r="A141" s="206">
        <f>IF(ISBLANK(D141),"",COUNTA($D$3:D141))</f>
        <v>139</v>
      </c>
      <c r="B141" s="207">
        <f>IFERROR(INDEX(ID!$E:$E,MATCH(Risk7_PlusY67!$D141,ID!$A:$A,0)),"")</f>
        <v>2</v>
      </c>
      <c r="C141" s="207" t="str">
        <f>IFERROR(INDEX(ID!$I:$I,MATCH(Risk7_PlusY67!$D141,ID!$A:$A,0)),"")</f>
        <v>สุโขทัย</v>
      </c>
      <c r="D141" s="295" t="s">
        <v>158</v>
      </c>
      <c r="E141" s="207" t="str">
        <f>IFERROR(INDEX(ID!$C:$C,MATCH(Risk7_PlusY67!$D141,ID!$A:$A,0)),"")</f>
        <v>สวรรคโลก,รพช.</v>
      </c>
      <c r="F141" s="207" t="str">
        <f>IFERROR(INDEX(ID!$G:$G,MATCH(Risk7_PlusY67!$D141,ID!$A:$A,0)),"")</f>
        <v>รพช.</v>
      </c>
      <c r="G141" s="206">
        <f>IFERROR(INDEX(ID!$J:$J,MATCH(Risk7_PlusY67!$D141,ID!$A:$A,0)),"")</f>
        <v>111</v>
      </c>
      <c r="H141" s="208" t="str">
        <f>IFERROR(INDEX(ID!$P:$P,MATCH(Risk7_PlusY67!$D141,ID!$A:$A,0)),"")</f>
        <v>รพช.M2 B&gt;100</v>
      </c>
      <c r="I141" s="209">
        <f>IFERROR(INDEX(Raw_DATA!E:E,MATCH(Risk7_PlusY67!$D141,Raw_DATA!$A:$A,0)),"")</f>
        <v>1.33</v>
      </c>
      <c r="J141" s="209">
        <f>IFERROR(INDEX(Raw_DATA!F:F,MATCH(Risk7_PlusY67!$D141,Raw_DATA!$A:$A,0)),"")</f>
        <v>1.18</v>
      </c>
      <c r="K141" s="209">
        <f>IFERROR(INDEX(Raw_DATA!G:G,MATCH(Risk7_PlusY67!$D141,Raw_DATA!$A:$A,0)),"")</f>
        <v>0.56999999999999995</v>
      </c>
      <c r="L141" s="209">
        <f>IFERROR(INDEX(Raw_DATA!H:H,MATCH(Risk7_PlusY67!$D141,Raw_DATA!$A:$A,0)),"")</f>
        <v>15512554.07</v>
      </c>
      <c r="M141" s="210">
        <f>IFERROR(INDEX(Raw_DATA!I:I,MATCH(Risk7_PlusY67!$D141,Raw_DATA!$A:$A,0)),"")</f>
        <v>-715735.86</v>
      </c>
      <c r="N141" s="206">
        <f t="shared" si="42"/>
        <v>2</v>
      </c>
      <c r="O141" s="206">
        <f t="shared" si="43"/>
        <v>1</v>
      </c>
      <c r="P141" s="206">
        <f t="shared" si="44"/>
        <v>0</v>
      </c>
      <c r="Q141" s="211">
        <f t="shared" si="45"/>
        <v>260</v>
      </c>
      <c r="R141" s="206">
        <f t="shared" si="46"/>
        <v>3</v>
      </c>
      <c r="S141" s="212">
        <f>IFERROR(INDEX(Raw_DATA!J:J,MATCH(Risk7_PlusY67!$D141,Raw_DATA!$A:$A,0)),"")</f>
        <v>7770957.1399999997</v>
      </c>
      <c r="T141" s="213">
        <f>IFERROR(INDEX(Raw_DATA!K:K,MATCH(Risk7_PlusY67!$D141,Raw_DATA!$A:$A,0)),"")</f>
        <v>-20247774.23</v>
      </c>
      <c r="U141" s="214">
        <f t="shared" si="47"/>
        <v>1</v>
      </c>
      <c r="V141" s="214">
        <f t="shared" si="48"/>
        <v>1</v>
      </c>
      <c r="W141" s="214">
        <f>IF(OR(AND((K141&lt;0.8),(AJ141&gt;180)),AND((K141&lt;0.8),(AJ141&lt;10)),AND((K141&gt;=0.8),(AJ141&lt;10)),AND((K141&gt;=0.8),(AJ141&gt;90))),0,1)</f>
        <v>1</v>
      </c>
      <c r="X141" s="214">
        <f t="shared" si="49"/>
        <v>0</v>
      </c>
      <c r="Y141" s="214">
        <f t="shared" si="50"/>
        <v>1</v>
      </c>
      <c r="Z141" s="214">
        <f t="shared" si="51"/>
        <v>1</v>
      </c>
      <c r="AA141" s="214">
        <f t="shared" si="52"/>
        <v>1</v>
      </c>
      <c r="AB141" s="215" t="str">
        <f t="shared" si="53"/>
        <v>A-</v>
      </c>
      <c r="AC141" s="215" t="str">
        <f t="shared" si="54"/>
        <v>3A-</v>
      </c>
      <c r="AD141" s="216"/>
      <c r="AE141" s="216"/>
      <c r="AF141" s="434">
        <f>IFERROR(INDEX(Raw_DATA!L:L,MATCH(Risk7_PlusY67!$D141,Raw_DATA!$A:$A,0)),"")</f>
        <v>2.76</v>
      </c>
      <c r="AG141" s="434">
        <f>IFERROR(INDEX(AVGGroup!$D$5:$D$21,MATCH(Risk7_PlusY67!$H141,AVGGroup!$C$5:$C$21,0)),"")</f>
        <v>-2.2400000000000002</v>
      </c>
      <c r="AH141" s="434">
        <f>IFERROR(INDEX(Raw_DATA!M:M,MATCH(Risk7_PlusY67!$D141,Raw_DATA!$A:$A,0)),"")</f>
        <v>-0.46</v>
      </c>
      <c r="AI141" s="435">
        <f>IFERROR(INDEX(AVGGroup!$F$5:$F$21,MATCH(Risk7_PlusY67!$H141,AVGGroup!$C$5:$C$21,0)),"")</f>
        <v>-7.61</v>
      </c>
      <c r="AJ141" s="401">
        <f>IFERROR(INDEX(Raw_DATA!N:N,MATCH(Risk7_PlusY67!$D141,Raw_DATA!$A:$A,0)),"")</f>
        <v>125</v>
      </c>
      <c r="AK141" s="401">
        <f>IFERROR(INDEX(Raw_DATA!O:O,MATCH(Risk7_PlusY67!$D141,Raw_DATA!$A:$A,0)),"")</f>
        <v>79</v>
      </c>
      <c r="AL141" s="401">
        <f>IFERROR(INDEX(Raw_DATA!P:P,MATCH(Risk7_PlusY67!$D141,Raw_DATA!$A:$A,0)),"")</f>
        <v>52</v>
      </c>
      <c r="AM141" s="401">
        <f>IFERROR(INDEX(Raw_DATA!Q:Q,MATCH(Risk7_PlusY67!$D141,Raw_DATA!$A:$A,0)),"")</f>
        <v>108</v>
      </c>
      <c r="AN141" s="401">
        <f>IFERROR(INDEX(Raw_DATA!R:R,MATCH(Risk7_PlusY67!$D141,Raw_DATA!$A:$A,0)),"")</f>
        <v>39</v>
      </c>
      <c r="AO141" s="407"/>
      <c r="AP141" s="411" t="b">
        <f>AB141=AY141</f>
        <v>1</v>
      </c>
      <c r="AQ141" s="340">
        <f t="shared" si="55"/>
        <v>1</v>
      </c>
      <c r="AR141" s="123">
        <f t="shared" si="56"/>
        <v>1</v>
      </c>
      <c r="AS141" s="123">
        <f t="shared" si="57"/>
        <v>1</v>
      </c>
      <c r="AT141" s="123">
        <f>IF(OR(AND((K141&lt;0.8),(BE141&gt;180)),AND((K141&lt;0.8),(BE141&lt;10)),AND((K141&gt;=0.8),(BE141&lt;10)),AND((K141&gt;=0.8),(BE141&gt;90))),0,1)</f>
        <v>1</v>
      </c>
      <c r="AU141" s="123">
        <f t="shared" si="58"/>
        <v>0</v>
      </c>
      <c r="AV141" s="123">
        <f t="shared" si="59"/>
        <v>1</v>
      </c>
      <c r="AW141" s="123">
        <f t="shared" si="60"/>
        <v>1</v>
      </c>
      <c r="AX141" s="123">
        <f t="shared" si="61"/>
        <v>1</v>
      </c>
      <c r="AY141" s="416" t="str">
        <f t="shared" si="62"/>
        <v>A-</v>
      </c>
      <c r="AZ141" s="416" t="str">
        <f>R141&amp;AY141</f>
        <v>3A-</v>
      </c>
      <c r="BA141" s="417">
        <f>IFERROR(INDEX(Raw_DATA!L:L,MATCH(Risk7_PlusY67!$D141,Raw_DATA!$A:$A,0)),"")</f>
        <v>2.76</v>
      </c>
      <c r="BB141" s="417">
        <f>IFERROR(INDEX(AVGGroup!$H$5:$H$21,MATCH(Risk7_PlusY67!$BJ141,AVGGroup!$C$5:$C$21,0)),"")</f>
        <v>-2.25</v>
      </c>
      <c r="BC141" s="417">
        <f>IFERROR(INDEX(Raw_DATA!M:M,MATCH(Risk7_PlusY67!$D141,Raw_DATA!$A:$A,0)),"")</f>
        <v>-0.46</v>
      </c>
      <c r="BD141" s="418">
        <f>IFERROR(INDEX(AVGGroup!$J$5:$J$21,MATCH(Risk7_PlusY67!$BJ141,AVGGroup!$C$5:$C$21,0)),"")</f>
        <v>-7.61</v>
      </c>
      <c r="BE141" s="407">
        <f>IFERROR(INDEX(Raw_DATA!N:N,MATCH(Risk7_PlusY67!$D141,Raw_DATA!$A:$A,0)),"")</f>
        <v>125</v>
      </c>
      <c r="BF141" s="407">
        <f>IFERROR(INDEX(Raw_DATA!O:O,MATCH(Risk7_PlusY67!$D141,Raw_DATA!$A:$A,0)),"")</f>
        <v>79</v>
      </c>
      <c r="BG141" s="407">
        <f>IFERROR(INDEX(Raw_DATA!P:P,MATCH(Risk7_PlusY67!$D141,Raw_DATA!$A:$A,0)),"")</f>
        <v>52</v>
      </c>
      <c r="BH141" s="407">
        <f>IFERROR(INDEX(Raw_DATA!Q:Q,MATCH(Risk7_PlusY67!$D141,Raw_DATA!$A:$A,0)),"")</f>
        <v>108</v>
      </c>
      <c r="BI141" s="407">
        <f>IFERROR(INDEX(Raw_DATA!R:R,MATCH(Risk7_PlusY67!$D141,Raw_DATA!$A:$A,0)),"")</f>
        <v>39</v>
      </c>
      <c r="BJ141" s="124" t="str">
        <f>INDEX('Org2567'!$BM:$BM,MATCH(Risk7_PlusY67!D141,'Org2567'!$D:$D,0))</f>
        <v>รพช.M2 B&gt;100</v>
      </c>
    </row>
    <row r="142" spans="1:62" x14ac:dyDescent="0.7">
      <c r="A142" s="206">
        <f>IF(ISBLANK(D142),"",COUNTA($D$3:D142))</f>
        <v>140</v>
      </c>
      <c r="B142" s="207">
        <f>IFERROR(INDEX(ID!$E:$E,MATCH(Risk7_PlusY67!$D142,ID!$A:$A,0)),"")</f>
        <v>2</v>
      </c>
      <c r="C142" s="207" t="str">
        <f>IFERROR(INDEX(ID!$I:$I,MATCH(Risk7_PlusY67!$D142,ID!$A:$A,0)),"")</f>
        <v>สุโขทัย</v>
      </c>
      <c r="D142" s="295" t="s">
        <v>159</v>
      </c>
      <c r="E142" s="207" t="str">
        <f>IFERROR(INDEX(ID!$C:$C,MATCH(Risk7_PlusY67!$D142,ID!$A:$A,0)),"")</f>
        <v>ศรีนคร,รพช.</v>
      </c>
      <c r="F142" s="207" t="str">
        <f>IFERROR(INDEX(ID!$G:$G,MATCH(Risk7_PlusY67!$D142,ID!$A:$A,0)),"")</f>
        <v>รพช.</v>
      </c>
      <c r="G142" s="206">
        <f>IFERROR(INDEX(ID!$J:$J,MATCH(Risk7_PlusY67!$D142,ID!$A:$A,0)),"")</f>
        <v>30</v>
      </c>
      <c r="H142" s="208" t="str">
        <f>IFERROR(INDEX(ID!$P:$P,MATCH(Risk7_PlusY67!$D142,ID!$A:$A,0)),"")</f>
        <v>รพช.F2 P&lt;=30,000</v>
      </c>
      <c r="I142" s="209">
        <f>IFERROR(INDEX(Raw_DATA!E:E,MATCH(Risk7_PlusY67!$D142,Raw_DATA!$A:$A,0)),"")</f>
        <v>1.28</v>
      </c>
      <c r="J142" s="209">
        <f>IFERROR(INDEX(Raw_DATA!F:F,MATCH(Risk7_PlusY67!$D142,Raw_DATA!$A:$A,0)),"")</f>
        <v>1.18</v>
      </c>
      <c r="K142" s="209">
        <f>IFERROR(INDEX(Raw_DATA!G:G,MATCH(Risk7_PlusY67!$D142,Raw_DATA!$A:$A,0)),"")</f>
        <v>0.89</v>
      </c>
      <c r="L142" s="209">
        <f>IFERROR(INDEX(Raw_DATA!H:H,MATCH(Risk7_PlusY67!$D142,Raw_DATA!$A:$A,0)),"")</f>
        <v>4480818.8</v>
      </c>
      <c r="M142" s="210">
        <f>IFERROR(INDEX(Raw_DATA!I:I,MATCH(Risk7_PlusY67!$D142,Raw_DATA!$A:$A,0)),"")</f>
        <v>-8983391.8100000005</v>
      </c>
      <c r="N142" s="206">
        <f t="shared" si="42"/>
        <v>1</v>
      </c>
      <c r="O142" s="206">
        <f t="shared" si="43"/>
        <v>1</v>
      </c>
      <c r="P142" s="206">
        <f t="shared" si="44"/>
        <v>1</v>
      </c>
      <c r="Q142" s="211">
        <f t="shared" si="45"/>
        <v>5.9</v>
      </c>
      <c r="R142" s="206">
        <f t="shared" si="46"/>
        <v>3</v>
      </c>
      <c r="S142" s="212">
        <f>IFERROR(INDEX(Raw_DATA!J:J,MATCH(Risk7_PlusY67!$D142,Raw_DATA!$A:$A,0)),"")</f>
        <v>-5937631.0999999996</v>
      </c>
      <c r="T142" s="213">
        <f>IFERROR(INDEX(Raw_DATA!K:K,MATCH(Risk7_PlusY67!$D142,Raw_DATA!$A:$A,0)),"")</f>
        <v>-2048273.01</v>
      </c>
      <c r="U142" s="214">
        <f t="shared" si="47"/>
        <v>0</v>
      </c>
      <c r="V142" s="214">
        <f t="shared" si="48"/>
        <v>0</v>
      </c>
      <c r="W142" s="214">
        <f>IF(OR(AND((K142&lt;0.8),(AJ142&gt;180)),AND((K142&lt;0.8),(AJ142&lt;10)),AND((K142&gt;=0.8),(AJ142&lt;10)),AND((K142&gt;=0.8),(AJ142&gt;90))),0,1)</f>
        <v>0</v>
      </c>
      <c r="X142" s="214">
        <f t="shared" si="49"/>
        <v>1</v>
      </c>
      <c r="Y142" s="214">
        <f t="shared" si="50"/>
        <v>1</v>
      </c>
      <c r="Z142" s="214">
        <f t="shared" si="51"/>
        <v>1</v>
      </c>
      <c r="AA142" s="214">
        <f t="shared" si="52"/>
        <v>1</v>
      </c>
      <c r="AB142" s="215" t="str">
        <f t="shared" si="53"/>
        <v>B-</v>
      </c>
      <c r="AC142" s="215" t="str">
        <f t="shared" si="54"/>
        <v>3B-</v>
      </c>
      <c r="AD142" s="216"/>
      <c r="AE142" s="216"/>
      <c r="AF142" s="434">
        <f>IFERROR(INDEX(Raw_DATA!L:L,MATCH(Risk7_PlusY67!$D142,Raw_DATA!$A:$A,0)),"")</f>
        <v>-7.57</v>
      </c>
      <c r="AG142" s="434">
        <f>IFERROR(INDEX(AVGGroup!$D$5:$D$21,MATCH(Risk7_PlusY67!$H142,AVGGroup!$C$5:$C$21,0)),"")</f>
        <v>-3.55</v>
      </c>
      <c r="AH142" s="434">
        <f>IFERROR(INDEX(Raw_DATA!M:M,MATCH(Risk7_PlusY67!$D142,Raw_DATA!$A:$A,0)),"")</f>
        <v>-17.82</v>
      </c>
      <c r="AI142" s="435">
        <f>IFERROR(INDEX(AVGGroup!$F$5:$F$21,MATCH(Risk7_PlusY67!$H142,AVGGroup!$C$5:$C$21,0)),"")</f>
        <v>-10.199999999999999</v>
      </c>
      <c r="AJ142" s="401">
        <f>IFERROR(INDEX(Raw_DATA!N:N,MATCH(Risk7_PlusY67!$D142,Raw_DATA!$A:$A,0)),"")</f>
        <v>182</v>
      </c>
      <c r="AK142" s="401">
        <f>IFERROR(INDEX(Raw_DATA!O:O,MATCH(Risk7_PlusY67!$D142,Raw_DATA!$A:$A,0)),"")</f>
        <v>34</v>
      </c>
      <c r="AL142" s="401">
        <f>IFERROR(INDEX(Raw_DATA!P:P,MATCH(Risk7_PlusY67!$D142,Raw_DATA!$A:$A,0)),"")</f>
        <v>33</v>
      </c>
      <c r="AM142" s="401">
        <f>IFERROR(INDEX(Raw_DATA!Q:Q,MATCH(Risk7_PlusY67!$D142,Raw_DATA!$A:$A,0)),"")</f>
        <v>93</v>
      </c>
      <c r="AN142" s="401">
        <f>IFERROR(INDEX(Raw_DATA!R:R,MATCH(Risk7_PlusY67!$D142,Raw_DATA!$A:$A,0)),"")</f>
        <v>36</v>
      </c>
      <c r="AO142" s="407"/>
      <c r="AP142" s="411" t="b">
        <f>AB142=AY142</f>
        <v>1</v>
      </c>
      <c r="AQ142" s="340">
        <f t="shared" si="55"/>
        <v>1</v>
      </c>
      <c r="AR142" s="123">
        <f t="shared" si="56"/>
        <v>0</v>
      </c>
      <c r="AS142" s="123">
        <f t="shared" si="57"/>
        <v>0</v>
      </c>
      <c r="AT142" s="123">
        <f>IF(OR(AND((K142&lt;0.8),(BE142&gt;180)),AND((K142&lt;0.8),(BE142&lt;10)),AND((K142&gt;=0.8),(BE142&lt;10)),AND((K142&gt;=0.8),(BE142&gt;90))),0,1)</f>
        <v>0</v>
      </c>
      <c r="AU142" s="123">
        <f t="shared" si="58"/>
        <v>1</v>
      </c>
      <c r="AV142" s="123">
        <f t="shared" si="59"/>
        <v>1</v>
      </c>
      <c r="AW142" s="123">
        <f t="shared" si="60"/>
        <v>1</v>
      </c>
      <c r="AX142" s="123">
        <f t="shared" si="61"/>
        <v>1</v>
      </c>
      <c r="AY142" s="416" t="str">
        <f t="shared" si="62"/>
        <v>B-</v>
      </c>
      <c r="AZ142" s="416" t="str">
        <f>R142&amp;AY142</f>
        <v>3B-</v>
      </c>
      <c r="BA142" s="417">
        <f>IFERROR(INDEX(Raw_DATA!L:L,MATCH(Risk7_PlusY67!$D142,Raw_DATA!$A:$A,0)),"")</f>
        <v>-7.57</v>
      </c>
      <c r="BB142" s="417">
        <f>IFERROR(INDEX(AVGGroup!$H$5:$H$21,MATCH(Risk7_PlusY67!$BJ142,AVGGroup!$C$5:$C$21,0)),"")</f>
        <v>-3.54</v>
      </c>
      <c r="BC142" s="417">
        <f>IFERROR(INDEX(Raw_DATA!M:M,MATCH(Risk7_PlusY67!$D142,Raw_DATA!$A:$A,0)),"")</f>
        <v>-17.82</v>
      </c>
      <c r="BD142" s="418">
        <f>IFERROR(INDEX(AVGGroup!$J$5:$J$21,MATCH(Risk7_PlusY67!$BJ142,AVGGroup!$C$5:$C$21,0)),"")</f>
        <v>-10.199999999999999</v>
      </c>
      <c r="BE142" s="407">
        <f>IFERROR(INDEX(Raw_DATA!N:N,MATCH(Risk7_PlusY67!$D142,Raw_DATA!$A:$A,0)),"")</f>
        <v>182</v>
      </c>
      <c r="BF142" s="407">
        <f>IFERROR(INDEX(Raw_DATA!O:O,MATCH(Risk7_PlusY67!$D142,Raw_DATA!$A:$A,0)),"")</f>
        <v>34</v>
      </c>
      <c r="BG142" s="407">
        <f>IFERROR(INDEX(Raw_DATA!P:P,MATCH(Risk7_PlusY67!$D142,Raw_DATA!$A:$A,0)),"")</f>
        <v>33</v>
      </c>
      <c r="BH142" s="407">
        <f>IFERROR(INDEX(Raw_DATA!Q:Q,MATCH(Risk7_PlusY67!$D142,Raw_DATA!$A:$A,0)),"")</f>
        <v>93</v>
      </c>
      <c r="BI142" s="407">
        <f>IFERROR(INDEX(Raw_DATA!R:R,MATCH(Risk7_PlusY67!$D142,Raw_DATA!$A:$A,0)),"")</f>
        <v>36</v>
      </c>
      <c r="BJ142" s="124" t="str">
        <f>INDEX('Org2567'!$BM:$BM,MATCH(Risk7_PlusY67!D142,'Org2567'!$D:$D,0))</f>
        <v>รพช.F2 P&lt;=30,000</v>
      </c>
    </row>
    <row r="143" spans="1:62" x14ac:dyDescent="0.7">
      <c r="A143" s="206">
        <f>IF(ISBLANK(D143),"",COUNTA($D$3:D143))</f>
        <v>141</v>
      </c>
      <c r="B143" s="207">
        <f>IFERROR(INDEX(ID!$E:$E,MATCH(Risk7_PlusY67!$D143,ID!$A:$A,0)),"")</f>
        <v>2</v>
      </c>
      <c r="C143" s="207" t="str">
        <f>IFERROR(INDEX(ID!$I:$I,MATCH(Risk7_PlusY67!$D143,ID!$A:$A,0)),"")</f>
        <v>สุโขทัย</v>
      </c>
      <c r="D143" s="295" t="s">
        <v>160</v>
      </c>
      <c r="E143" s="207" t="str">
        <f>IFERROR(INDEX(ID!$C:$C,MATCH(Risk7_PlusY67!$D143,ID!$A:$A,0)),"")</f>
        <v>ทุ่งเสลี่ยม,รพช.</v>
      </c>
      <c r="F143" s="207" t="str">
        <f>IFERROR(INDEX(ID!$G:$G,MATCH(Risk7_PlusY67!$D143,ID!$A:$A,0)),"")</f>
        <v>รพช.</v>
      </c>
      <c r="G143" s="206">
        <f>IFERROR(INDEX(ID!$J:$J,MATCH(Risk7_PlusY67!$D143,ID!$A:$A,0)),"")</f>
        <v>40</v>
      </c>
      <c r="H143" s="208" t="str">
        <f>IFERROR(INDEX(ID!$P:$P,MATCH(Risk7_PlusY67!$D143,ID!$A:$A,0)),"")</f>
        <v>รพช.F2 P30,000-60,000</v>
      </c>
      <c r="I143" s="209">
        <f>IFERROR(INDEX(Raw_DATA!E:E,MATCH(Risk7_PlusY67!$D143,Raw_DATA!$A:$A,0)),"")</f>
        <v>2.64</v>
      </c>
      <c r="J143" s="209">
        <f>IFERROR(INDEX(Raw_DATA!F:F,MATCH(Risk7_PlusY67!$D143,Raw_DATA!$A:$A,0)),"")</f>
        <v>2.34</v>
      </c>
      <c r="K143" s="209">
        <f>IFERROR(INDEX(Raw_DATA!G:G,MATCH(Risk7_PlusY67!$D143,Raw_DATA!$A:$A,0)),"")</f>
        <v>1.88</v>
      </c>
      <c r="L143" s="209">
        <f>IFERROR(INDEX(Raw_DATA!H:H,MATCH(Risk7_PlusY67!$D143,Raw_DATA!$A:$A,0)),"")</f>
        <v>23515070.260000002</v>
      </c>
      <c r="M143" s="210">
        <f>IFERROR(INDEX(Raw_DATA!I:I,MATCH(Risk7_PlusY67!$D143,Raw_DATA!$A:$A,0)),"")</f>
        <v>-9997729.4299999997</v>
      </c>
      <c r="N143" s="206">
        <f t="shared" si="42"/>
        <v>0</v>
      </c>
      <c r="O143" s="206">
        <f t="shared" si="43"/>
        <v>1</v>
      </c>
      <c r="P143" s="206">
        <f t="shared" si="44"/>
        <v>0</v>
      </c>
      <c r="Q143" s="211">
        <f t="shared" si="45"/>
        <v>28.2</v>
      </c>
      <c r="R143" s="206">
        <f t="shared" si="46"/>
        <v>1</v>
      </c>
      <c r="S143" s="212">
        <f>IFERROR(INDEX(Raw_DATA!J:J,MATCH(Risk7_PlusY67!$D143,Raw_DATA!$A:$A,0)),"")</f>
        <v>-4380583.71</v>
      </c>
      <c r="T143" s="213">
        <f>IFERROR(INDEX(Raw_DATA!K:K,MATCH(Risk7_PlusY67!$D143,Raw_DATA!$A:$A,0)),"")</f>
        <v>12569077.98</v>
      </c>
      <c r="U143" s="214">
        <f t="shared" si="47"/>
        <v>1</v>
      </c>
      <c r="V143" s="214">
        <f t="shared" si="48"/>
        <v>0</v>
      </c>
      <c r="W143" s="214">
        <f>IF(OR(AND((K143&lt;0.8),(AJ143&gt;180)),AND((K143&lt;0.8),(AJ143&lt;10)),AND((K143&gt;=0.8),(AJ143&lt;10)),AND((K143&gt;=0.8),(AJ143&gt;90))),0,1)</f>
        <v>0</v>
      </c>
      <c r="X143" s="214">
        <f t="shared" si="49"/>
        <v>1</v>
      </c>
      <c r="Y143" s="214">
        <f t="shared" si="50"/>
        <v>1</v>
      </c>
      <c r="Z143" s="214">
        <f t="shared" si="51"/>
        <v>1</v>
      </c>
      <c r="AA143" s="214">
        <f t="shared" si="52"/>
        <v>1</v>
      </c>
      <c r="AB143" s="215" t="str">
        <f t="shared" si="53"/>
        <v>B</v>
      </c>
      <c r="AC143" s="215" t="str">
        <f t="shared" si="54"/>
        <v>1B</v>
      </c>
      <c r="AD143" s="216"/>
      <c r="AE143" s="216"/>
      <c r="AF143" s="434">
        <f>IFERROR(INDEX(Raw_DATA!L:L,MATCH(Risk7_PlusY67!$D143,Raw_DATA!$A:$A,0)),"")</f>
        <v>-3.76</v>
      </c>
      <c r="AG143" s="434">
        <f>IFERROR(INDEX(AVGGroup!$D$5:$D$21,MATCH(Risk7_PlusY67!$H143,AVGGroup!$C$5:$C$21,0)),"")</f>
        <v>-4.37</v>
      </c>
      <c r="AH143" s="434">
        <f>IFERROR(INDEX(Raw_DATA!M:M,MATCH(Risk7_PlusY67!$D143,Raw_DATA!$A:$A,0)),"")</f>
        <v>-14.82</v>
      </c>
      <c r="AI143" s="435">
        <f>IFERROR(INDEX(AVGGroup!$F$5:$F$21,MATCH(Risk7_PlusY67!$H143,AVGGroup!$C$5:$C$21,0)),"")</f>
        <v>-9.19</v>
      </c>
      <c r="AJ143" s="401">
        <f>IFERROR(INDEX(Raw_DATA!N:N,MATCH(Risk7_PlusY67!$D143,Raw_DATA!$A:$A,0)),"")</f>
        <v>120</v>
      </c>
      <c r="AK143" s="401">
        <f>IFERROR(INDEX(Raw_DATA!O:O,MATCH(Risk7_PlusY67!$D143,Raw_DATA!$A:$A,0)),"")</f>
        <v>48</v>
      </c>
      <c r="AL143" s="401">
        <f>IFERROR(INDEX(Raw_DATA!P:P,MATCH(Risk7_PlusY67!$D143,Raw_DATA!$A:$A,0)),"")</f>
        <v>56</v>
      </c>
      <c r="AM143" s="401">
        <f>IFERROR(INDEX(Raw_DATA!Q:Q,MATCH(Risk7_PlusY67!$D143,Raw_DATA!$A:$A,0)),"")</f>
        <v>82</v>
      </c>
      <c r="AN143" s="401">
        <f>IFERROR(INDEX(Raw_DATA!R:R,MATCH(Risk7_PlusY67!$D143,Raw_DATA!$A:$A,0)),"")</f>
        <v>44</v>
      </c>
      <c r="AO143" s="407"/>
      <c r="AP143" s="411" t="b">
        <f>AB143=AY143</f>
        <v>1</v>
      </c>
      <c r="AQ143" s="340">
        <f t="shared" si="55"/>
        <v>1</v>
      </c>
      <c r="AR143" s="123">
        <f t="shared" si="56"/>
        <v>1</v>
      </c>
      <c r="AS143" s="123">
        <f t="shared" si="57"/>
        <v>0</v>
      </c>
      <c r="AT143" s="123">
        <f>IF(OR(AND((K143&lt;0.8),(BE143&gt;180)),AND((K143&lt;0.8),(BE143&lt;10)),AND((K143&gt;=0.8),(BE143&lt;10)),AND((K143&gt;=0.8),(BE143&gt;90))),0,1)</f>
        <v>0</v>
      </c>
      <c r="AU143" s="123">
        <f t="shared" si="58"/>
        <v>1</v>
      </c>
      <c r="AV143" s="123">
        <f t="shared" si="59"/>
        <v>1</v>
      </c>
      <c r="AW143" s="123">
        <f t="shared" si="60"/>
        <v>1</v>
      </c>
      <c r="AX143" s="123">
        <f t="shared" si="61"/>
        <v>1</v>
      </c>
      <c r="AY143" s="416" t="str">
        <f t="shared" si="62"/>
        <v>B</v>
      </c>
      <c r="AZ143" s="416" t="str">
        <f>R143&amp;AY143</f>
        <v>1B</v>
      </c>
      <c r="BA143" s="417">
        <f>IFERROR(INDEX(Raw_DATA!L:L,MATCH(Risk7_PlusY67!$D143,Raw_DATA!$A:$A,0)),"")</f>
        <v>-3.76</v>
      </c>
      <c r="BB143" s="417">
        <f>IFERROR(INDEX(AVGGroup!$H$5:$H$21,MATCH(Risk7_PlusY67!$BJ143,AVGGroup!$C$5:$C$21,0)),"")</f>
        <v>-3.95</v>
      </c>
      <c r="BC143" s="417">
        <f>IFERROR(INDEX(Raw_DATA!M:M,MATCH(Risk7_PlusY67!$D143,Raw_DATA!$A:$A,0)),"")</f>
        <v>-14.82</v>
      </c>
      <c r="BD143" s="418">
        <f>IFERROR(INDEX(AVGGroup!$J$5:$J$21,MATCH(Risk7_PlusY67!$BJ143,AVGGroup!$C$5:$C$21,0)),"")</f>
        <v>-8.8800000000000008</v>
      </c>
      <c r="BE143" s="407">
        <f>IFERROR(INDEX(Raw_DATA!N:N,MATCH(Risk7_PlusY67!$D143,Raw_DATA!$A:$A,0)),"")</f>
        <v>120</v>
      </c>
      <c r="BF143" s="407">
        <f>IFERROR(INDEX(Raw_DATA!O:O,MATCH(Risk7_PlusY67!$D143,Raw_DATA!$A:$A,0)),"")</f>
        <v>48</v>
      </c>
      <c r="BG143" s="407">
        <f>IFERROR(INDEX(Raw_DATA!P:P,MATCH(Risk7_PlusY67!$D143,Raw_DATA!$A:$A,0)),"")</f>
        <v>56</v>
      </c>
      <c r="BH143" s="407">
        <f>IFERROR(INDEX(Raw_DATA!Q:Q,MATCH(Risk7_PlusY67!$D143,Raw_DATA!$A:$A,0)),"")</f>
        <v>82</v>
      </c>
      <c r="BI143" s="407">
        <f>IFERROR(INDEX(Raw_DATA!R:R,MATCH(Risk7_PlusY67!$D143,Raw_DATA!$A:$A,0)),"")</f>
        <v>44</v>
      </c>
      <c r="BJ143" s="124" t="str">
        <f>INDEX('Org2567'!$BM:$BM,MATCH(Risk7_PlusY67!D143,'Org2567'!$D:$D,0))</f>
        <v>รพช.F2 P30,000-60,000</v>
      </c>
    </row>
    <row r="144" spans="1:62" x14ac:dyDescent="0.7">
      <c r="A144" s="206">
        <f>IF(ISBLANK(D144),"",COUNTA($D$3:D144))</f>
        <v>142</v>
      </c>
      <c r="B144" s="207">
        <f>IFERROR(INDEX(ID!$E:$E,MATCH(Risk7_PlusY67!$D144,ID!$A:$A,0)),"")</f>
        <v>2</v>
      </c>
      <c r="C144" s="207" t="str">
        <f>IFERROR(INDEX(ID!$I:$I,MATCH(Risk7_PlusY67!$D144,ID!$A:$A,0)),"")</f>
        <v>อุตรดิตถ์</v>
      </c>
      <c r="D144" s="295" t="s">
        <v>161</v>
      </c>
      <c r="E144" s="207" t="str">
        <f>IFERROR(INDEX(ID!$C:$C,MATCH(Risk7_PlusY67!$D144,ID!$A:$A,0)),"")</f>
        <v>อุตรดิตถ์,รพศ.</v>
      </c>
      <c r="F144" s="207" t="str">
        <f>IFERROR(INDEX(ID!$G:$G,MATCH(Risk7_PlusY67!$D144,ID!$A:$A,0)),"")</f>
        <v>รพศ.</v>
      </c>
      <c r="G144" s="206">
        <f>IFERROR(INDEX(ID!$J:$J,MATCH(Risk7_PlusY67!$D144,ID!$A:$A,0)),"")</f>
        <v>655</v>
      </c>
      <c r="H144" s="208" t="str">
        <f>IFERROR(INDEX(ID!$P:$P,MATCH(Risk7_PlusY67!$D144,ID!$A:$A,0)),"")</f>
        <v>รพศ.A B&lt;=700</v>
      </c>
      <c r="I144" s="209">
        <f>IFERROR(INDEX(Raw_DATA!E:E,MATCH(Risk7_PlusY67!$D144,Raw_DATA!$A:$A,0)),"")</f>
        <v>1.93</v>
      </c>
      <c r="J144" s="209">
        <f>IFERROR(INDEX(Raw_DATA!F:F,MATCH(Risk7_PlusY67!$D144,Raw_DATA!$A:$A,0)),"")</f>
        <v>1.67</v>
      </c>
      <c r="K144" s="209">
        <f>IFERROR(INDEX(Raw_DATA!G:G,MATCH(Risk7_PlusY67!$D144,Raw_DATA!$A:$A,0)),"")</f>
        <v>0.56999999999999995</v>
      </c>
      <c r="L144" s="209">
        <f>IFERROR(INDEX(Raw_DATA!H:H,MATCH(Risk7_PlusY67!$D144,Raw_DATA!$A:$A,0)),"")</f>
        <v>427263136.13</v>
      </c>
      <c r="M144" s="210">
        <f>IFERROR(INDEX(Raw_DATA!I:I,MATCH(Risk7_PlusY67!$D144,Raw_DATA!$A:$A,0)),"")</f>
        <v>355457368.42000002</v>
      </c>
      <c r="N144" s="206">
        <f t="shared" si="42"/>
        <v>1</v>
      </c>
      <c r="O144" s="206">
        <f t="shared" si="43"/>
        <v>0</v>
      </c>
      <c r="P144" s="206">
        <f t="shared" si="44"/>
        <v>0</v>
      </c>
      <c r="Q144" s="211" t="str">
        <f t="shared" si="45"/>
        <v/>
      </c>
      <c r="R144" s="206">
        <f t="shared" si="46"/>
        <v>1</v>
      </c>
      <c r="S144" s="212">
        <f>IFERROR(INDEX(Raw_DATA!J:J,MATCH(Risk7_PlusY67!$D144,Raw_DATA!$A:$A,0)),"")</f>
        <v>44928371.469999999</v>
      </c>
      <c r="T144" s="213">
        <f>IFERROR(INDEX(Raw_DATA!K:K,MATCH(Risk7_PlusY67!$D144,Raw_DATA!$A:$A,0)),"")</f>
        <v>-162213957.28</v>
      </c>
      <c r="U144" s="214">
        <f t="shared" si="47"/>
        <v>1</v>
      </c>
      <c r="V144" s="214">
        <f t="shared" si="48"/>
        <v>1</v>
      </c>
      <c r="W144" s="214">
        <f>IF(OR(AND((K144&lt;0.8),(AJ144&gt;180)),AND((K144&lt;0.8),(AJ144&lt;10)),AND((K144&gt;=0.8),(AJ144&lt;10)),AND((K144&gt;=0.8),(AJ144&gt;90))),0,1)</f>
        <v>1</v>
      </c>
      <c r="X144" s="214">
        <f t="shared" si="49"/>
        <v>0</v>
      </c>
      <c r="Y144" s="214">
        <f t="shared" si="50"/>
        <v>1</v>
      </c>
      <c r="Z144" s="214">
        <f t="shared" si="51"/>
        <v>0</v>
      </c>
      <c r="AA144" s="214">
        <f t="shared" si="52"/>
        <v>1</v>
      </c>
      <c r="AB144" s="215" t="str">
        <f t="shared" si="53"/>
        <v>B</v>
      </c>
      <c r="AC144" s="215" t="str">
        <f t="shared" si="54"/>
        <v>1B</v>
      </c>
      <c r="AD144" s="216"/>
      <c r="AE144" s="216"/>
      <c r="AF144" s="434">
        <f>IFERROR(INDEX(Raw_DATA!L:L,MATCH(Risk7_PlusY67!$D144,Raw_DATA!$A:$A,0)),"")</f>
        <v>2.36</v>
      </c>
      <c r="AG144" s="434">
        <f>IFERROR(INDEX(AVGGroup!$D$5:$D$21,MATCH(Risk7_PlusY67!$H144,AVGGroup!$C$5:$C$21,0)),"")</f>
        <v>0</v>
      </c>
      <c r="AH144" s="434">
        <f>IFERROR(INDEX(Raw_DATA!M:M,MATCH(Risk7_PlusY67!$D144,Raw_DATA!$A:$A,0)),"")</f>
        <v>16.32</v>
      </c>
      <c r="AI144" s="435">
        <f>IFERROR(INDEX(AVGGroup!$F$5:$F$21,MATCH(Risk7_PlusY67!$H144,AVGGroup!$C$5:$C$21,0)),"")</f>
        <v>-1.45</v>
      </c>
      <c r="AJ144" s="401">
        <f>IFERROR(INDEX(Raw_DATA!N:N,MATCH(Risk7_PlusY67!$D144,Raw_DATA!$A:$A,0)),"")</f>
        <v>98</v>
      </c>
      <c r="AK144" s="401">
        <f>IFERROR(INDEX(Raw_DATA!O:O,MATCH(Risk7_PlusY67!$D144,Raw_DATA!$A:$A,0)),"")</f>
        <v>106</v>
      </c>
      <c r="AL144" s="401">
        <f>IFERROR(INDEX(Raw_DATA!P:P,MATCH(Risk7_PlusY67!$D144,Raw_DATA!$A:$A,0)),"")</f>
        <v>51</v>
      </c>
      <c r="AM144" s="401">
        <f>IFERROR(INDEX(Raw_DATA!Q:Q,MATCH(Risk7_PlusY67!$D144,Raw_DATA!$A:$A,0)),"")</f>
        <v>121</v>
      </c>
      <c r="AN144" s="401">
        <f>IFERROR(INDEX(Raw_DATA!R:R,MATCH(Risk7_PlusY67!$D144,Raw_DATA!$A:$A,0)),"")</f>
        <v>59</v>
      </c>
      <c r="AO144" s="407"/>
      <c r="AP144" s="411" t="b">
        <f>AB144=AY144</f>
        <v>1</v>
      </c>
      <c r="AQ144" s="340">
        <f t="shared" si="55"/>
        <v>0</v>
      </c>
      <c r="AR144" s="123">
        <f t="shared" si="56"/>
        <v>1</v>
      </c>
      <c r="AS144" s="123">
        <f t="shared" si="57"/>
        <v>1</v>
      </c>
      <c r="AT144" s="123">
        <f>IF(OR(AND((K144&lt;0.8),(BE144&gt;180)),AND((K144&lt;0.8),(BE144&lt;10)),AND((K144&gt;=0.8),(BE144&lt;10)),AND((K144&gt;=0.8),(BE144&gt;90))),0,1)</f>
        <v>1</v>
      </c>
      <c r="AU144" s="123">
        <f t="shared" si="58"/>
        <v>0</v>
      </c>
      <c r="AV144" s="123">
        <f t="shared" si="59"/>
        <v>1</v>
      </c>
      <c r="AW144" s="123">
        <f t="shared" si="60"/>
        <v>0</v>
      </c>
      <c r="AX144" s="123">
        <f t="shared" si="61"/>
        <v>1</v>
      </c>
      <c r="AY144" s="416" t="str">
        <f t="shared" si="62"/>
        <v>B</v>
      </c>
      <c r="AZ144" s="416" t="str">
        <f>R144&amp;AY144</f>
        <v>1B</v>
      </c>
      <c r="BA144" s="417">
        <f>IFERROR(INDEX(Raw_DATA!L:L,MATCH(Risk7_PlusY67!$D144,Raw_DATA!$A:$A,0)),"")</f>
        <v>2.36</v>
      </c>
      <c r="BB144" s="417">
        <f>IFERROR(INDEX(AVGGroup!$H$5:$H$21,MATCH(Risk7_PlusY67!$BJ144,AVGGroup!$C$5:$C$21,0)),"")</f>
        <v>0</v>
      </c>
      <c r="BC144" s="417">
        <f>IFERROR(INDEX(Raw_DATA!M:M,MATCH(Risk7_PlusY67!$D144,Raw_DATA!$A:$A,0)),"")</f>
        <v>16.32</v>
      </c>
      <c r="BD144" s="418">
        <f>IFERROR(INDEX(AVGGroup!$J$5:$J$21,MATCH(Risk7_PlusY67!$BJ144,AVGGroup!$C$5:$C$21,0)),"")</f>
        <v>-1.45</v>
      </c>
      <c r="BE144" s="407">
        <f>IFERROR(INDEX(Raw_DATA!N:N,MATCH(Risk7_PlusY67!$D144,Raw_DATA!$A:$A,0)),"")</f>
        <v>98</v>
      </c>
      <c r="BF144" s="407">
        <f>IFERROR(INDEX(Raw_DATA!O:O,MATCH(Risk7_PlusY67!$D144,Raw_DATA!$A:$A,0)),"")</f>
        <v>106</v>
      </c>
      <c r="BG144" s="407">
        <f>IFERROR(INDEX(Raw_DATA!P:P,MATCH(Risk7_PlusY67!$D144,Raw_DATA!$A:$A,0)),"")</f>
        <v>51</v>
      </c>
      <c r="BH144" s="407">
        <f>IFERROR(INDEX(Raw_DATA!Q:Q,MATCH(Risk7_PlusY67!$D144,Raw_DATA!$A:$A,0)),"")</f>
        <v>121</v>
      </c>
      <c r="BI144" s="407">
        <f>IFERROR(INDEX(Raw_DATA!R:R,MATCH(Risk7_PlusY67!$D144,Raw_DATA!$A:$A,0)),"")</f>
        <v>59</v>
      </c>
      <c r="BJ144" s="124" t="str">
        <f>INDEX('Org2567'!$BM:$BM,MATCH(Risk7_PlusY67!D144,'Org2567'!$D:$D,0))</f>
        <v>รพศ.A B&lt;=700</v>
      </c>
    </row>
    <row r="145" spans="1:62" x14ac:dyDescent="0.7">
      <c r="A145" s="206">
        <f>IF(ISBLANK(D145),"",COUNTA($D$3:D145))</f>
        <v>143</v>
      </c>
      <c r="B145" s="207">
        <f>IFERROR(INDEX(ID!$E:$E,MATCH(Risk7_PlusY67!$D145,ID!$A:$A,0)),"")</f>
        <v>2</v>
      </c>
      <c r="C145" s="207" t="str">
        <f>IFERROR(INDEX(ID!$I:$I,MATCH(Risk7_PlusY67!$D145,ID!$A:$A,0)),"")</f>
        <v>อุตรดิตถ์</v>
      </c>
      <c r="D145" s="295" t="s">
        <v>162</v>
      </c>
      <c r="E145" s="207" t="str">
        <f>IFERROR(INDEX(ID!$C:$C,MATCH(Risk7_PlusY67!$D145,ID!$A:$A,0)),"")</f>
        <v>ตรอน,รพช.</v>
      </c>
      <c r="F145" s="207" t="str">
        <f>IFERROR(INDEX(ID!$G:$G,MATCH(Risk7_PlusY67!$D145,ID!$A:$A,0)),"")</f>
        <v>รพช.</v>
      </c>
      <c r="G145" s="206">
        <f>IFERROR(INDEX(ID!$J:$J,MATCH(Risk7_PlusY67!$D145,ID!$A:$A,0)),"")</f>
        <v>35</v>
      </c>
      <c r="H145" s="208" t="str">
        <f>IFERROR(INDEX(ID!$P:$P,MATCH(Risk7_PlusY67!$D145,ID!$A:$A,0)),"")</f>
        <v>รพช.F2 P&lt;=30,000</v>
      </c>
      <c r="I145" s="209">
        <f>IFERROR(INDEX(Raw_DATA!E:E,MATCH(Risk7_PlusY67!$D145,Raw_DATA!$A:$A,0)),"")</f>
        <v>1.43</v>
      </c>
      <c r="J145" s="209">
        <f>IFERROR(INDEX(Raw_DATA!F:F,MATCH(Risk7_PlusY67!$D145,Raw_DATA!$A:$A,0)),"")</f>
        <v>1.26</v>
      </c>
      <c r="K145" s="209">
        <f>IFERROR(INDEX(Raw_DATA!G:G,MATCH(Risk7_PlusY67!$D145,Raw_DATA!$A:$A,0)),"")</f>
        <v>0.86</v>
      </c>
      <c r="L145" s="209">
        <f>IFERROR(INDEX(Raw_DATA!H:H,MATCH(Risk7_PlusY67!$D145,Raw_DATA!$A:$A,0)),"")</f>
        <v>10070632.24</v>
      </c>
      <c r="M145" s="210">
        <f>IFERROR(INDEX(Raw_DATA!I:I,MATCH(Risk7_PlusY67!$D145,Raw_DATA!$A:$A,0)),"")</f>
        <v>5697453.5800000001</v>
      </c>
      <c r="N145" s="206">
        <f t="shared" si="42"/>
        <v>1</v>
      </c>
      <c r="O145" s="206">
        <f t="shared" si="43"/>
        <v>0</v>
      </c>
      <c r="P145" s="206">
        <f t="shared" si="44"/>
        <v>0</v>
      </c>
      <c r="Q145" s="211" t="str">
        <f t="shared" si="45"/>
        <v/>
      </c>
      <c r="R145" s="206">
        <f t="shared" si="46"/>
        <v>1</v>
      </c>
      <c r="S145" s="212">
        <f>IFERROR(INDEX(Raw_DATA!J:J,MATCH(Risk7_PlusY67!$D145,Raw_DATA!$A:$A,0)),"")</f>
        <v>12413623.52</v>
      </c>
      <c r="T145" s="213">
        <f>IFERROR(INDEX(Raw_DATA!K:K,MATCH(Risk7_PlusY67!$D145,Raw_DATA!$A:$A,0)),"")</f>
        <v>-3263589.49</v>
      </c>
      <c r="U145" s="214">
        <f t="shared" si="47"/>
        <v>1</v>
      </c>
      <c r="V145" s="214">
        <f t="shared" si="48"/>
        <v>1</v>
      </c>
      <c r="W145" s="214">
        <f>IF(OR(AND((K145&lt;0.8),(AJ145&gt;180)),AND((K145&lt;0.8),(AJ145&lt;10)),AND((K145&gt;=0.8),(AJ145&lt;10)),AND((K145&gt;=0.8),(AJ145&gt;90))),0,1)</f>
        <v>0</v>
      </c>
      <c r="X145" s="214">
        <f t="shared" si="49"/>
        <v>1</v>
      </c>
      <c r="Y145" s="214">
        <f t="shared" si="50"/>
        <v>1</v>
      </c>
      <c r="Z145" s="214">
        <f t="shared" si="51"/>
        <v>0</v>
      </c>
      <c r="AA145" s="214">
        <f t="shared" si="52"/>
        <v>0</v>
      </c>
      <c r="AB145" s="215" t="str">
        <f t="shared" si="53"/>
        <v>B-</v>
      </c>
      <c r="AC145" s="215" t="str">
        <f t="shared" si="54"/>
        <v>1B-</v>
      </c>
      <c r="AD145" s="216"/>
      <c r="AE145" s="216"/>
      <c r="AF145" s="434">
        <f>IFERROR(INDEX(Raw_DATA!L:L,MATCH(Risk7_PlusY67!$D145,Raw_DATA!$A:$A,0)),"")</f>
        <v>9.48</v>
      </c>
      <c r="AG145" s="434">
        <f>IFERROR(INDEX(AVGGroup!$D$5:$D$21,MATCH(Risk7_PlusY67!$H145,AVGGroup!$C$5:$C$21,0)),"")</f>
        <v>-3.55</v>
      </c>
      <c r="AH145" s="434">
        <f>IFERROR(INDEX(Raw_DATA!M:M,MATCH(Risk7_PlusY67!$D145,Raw_DATA!$A:$A,0)),"")</f>
        <v>6.08</v>
      </c>
      <c r="AI145" s="435">
        <f>IFERROR(INDEX(AVGGroup!$F$5:$F$21,MATCH(Risk7_PlusY67!$H145,AVGGroup!$C$5:$C$21,0)),"")</f>
        <v>-10.199999999999999</v>
      </c>
      <c r="AJ145" s="401">
        <f>IFERROR(INDEX(Raw_DATA!N:N,MATCH(Risk7_PlusY67!$D145,Raw_DATA!$A:$A,0)),"")</f>
        <v>251</v>
      </c>
      <c r="AK145" s="401">
        <f>IFERROR(INDEX(Raw_DATA!O:O,MATCH(Risk7_PlusY67!$D145,Raw_DATA!$A:$A,0)),"")</f>
        <v>32</v>
      </c>
      <c r="AL145" s="401">
        <f>IFERROR(INDEX(Raw_DATA!P:P,MATCH(Risk7_PlusY67!$D145,Raw_DATA!$A:$A,0)),"")</f>
        <v>38</v>
      </c>
      <c r="AM145" s="401">
        <f>IFERROR(INDEX(Raw_DATA!Q:Q,MATCH(Risk7_PlusY67!$D145,Raw_DATA!$A:$A,0)),"")</f>
        <v>245</v>
      </c>
      <c r="AN145" s="401">
        <f>IFERROR(INDEX(Raw_DATA!R:R,MATCH(Risk7_PlusY67!$D145,Raw_DATA!$A:$A,0)),"")</f>
        <v>76</v>
      </c>
      <c r="AO145" s="407"/>
      <c r="AP145" s="411" t="b">
        <f>AB145=AY145</f>
        <v>1</v>
      </c>
      <c r="AQ145" s="340">
        <f t="shared" si="55"/>
        <v>0</v>
      </c>
      <c r="AR145" s="123">
        <f t="shared" si="56"/>
        <v>1</v>
      </c>
      <c r="AS145" s="123">
        <f t="shared" si="57"/>
        <v>1</v>
      </c>
      <c r="AT145" s="123">
        <f>IF(OR(AND((K145&lt;0.8),(BE145&gt;180)),AND((K145&lt;0.8),(BE145&lt;10)),AND((K145&gt;=0.8),(BE145&lt;10)),AND((K145&gt;=0.8),(BE145&gt;90))),0,1)</f>
        <v>0</v>
      </c>
      <c r="AU145" s="123">
        <f t="shared" si="58"/>
        <v>1</v>
      </c>
      <c r="AV145" s="123">
        <f t="shared" si="59"/>
        <v>1</v>
      </c>
      <c r="AW145" s="123">
        <f t="shared" si="60"/>
        <v>0</v>
      </c>
      <c r="AX145" s="123">
        <f t="shared" si="61"/>
        <v>0</v>
      </c>
      <c r="AY145" s="416" t="str">
        <f t="shared" si="62"/>
        <v>B-</v>
      </c>
      <c r="AZ145" s="416" t="str">
        <f>R145&amp;AY145</f>
        <v>1B-</v>
      </c>
      <c r="BA145" s="417">
        <f>IFERROR(INDEX(Raw_DATA!L:L,MATCH(Risk7_PlusY67!$D145,Raw_DATA!$A:$A,0)),"")</f>
        <v>9.48</v>
      </c>
      <c r="BB145" s="417">
        <f>IFERROR(INDEX(AVGGroup!$H$5:$H$21,MATCH(Risk7_PlusY67!$BJ145,AVGGroup!$C$5:$C$21,0)),"")</f>
        <v>-3.54</v>
      </c>
      <c r="BC145" s="417">
        <f>IFERROR(INDEX(Raw_DATA!M:M,MATCH(Risk7_PlusY67!$D145,Raw_DATA!$A:$A,0)),"")</f>
        <v>6.08</v>
      </c>
      <c r="BD145" s="418">
        <f>IFERROR(INDEX(AVGGroup!$J$5:$J$21,MATCH(Risk7_PlusY67!$BJ145,AVGGroup!$C$5:$C$21,0)),"")</f>
        <v>-10.199999999999999</v>
      </c>
      <c r="BE145" s="407">
        <f>IFERROR(INDEX(Raw_DATA!N:N,MATCH(Risk7_PlusY67!$D145,Raw_DATA!$A:$A,0)),"")</f>
        <v>251</v>
      </c>
      <c r="BF145" s="407">
        <f>IFERROR(INDEX(Raw_DATA!O:O,MATCH(Risk7_PlusY67!$D145,Raw_DATA!$A:$A,0)),"")</f>
        <v>32</v>
      </c>
      <c r="BG145" s="407">
        <f>IFERROR(INDEX(Raw_DATA!P:P,MATCH(Risk7_PlusY67!$D145,Raw_DATA!$A:$A,0)),"")</f>
        <v>38</v>
      </c>
      <c r="BH145" s="407">
        <f>IFERROR(INDEX(Raw_DATA!Q:Q,MATCH(Risk7_PlusY67!$D145,Raw_DATA!$A:$A,0)),"")</f>
        <v>245</v>
      </c>
      <c r="BI145" s="407">
        <f>IFERROR(INDEX(Raw_DATA!R:R,MATCH(Risk7_PlusY67!$D145,Raw_DATA!$A:$A,0)),"")</f>
        <v>76</v>
      </c>
      <c r="BJ145" s="124" t="str">
        <f>INDEX('Org2567'!$BM:$BM,MATCH(Risk7_PlusY67!D145,'Org2567'!$D:$D,0))</f>
        <v>รพช.F2 P&lt;=30,000</v>
      </c>
    </row>
    <row r="146" spans="1:62" x14ac:dyDescent="0.7">
      <c r="A146" s="206">
        <f>IF(ISBLANK(D146),"",COUNTA($D$3:D146))</f>
        <v>144</v>
      </c>
      <c r="B146" s="207">
        <f>IFERROR(INDEX(ID!$E:$E,MATCH(Risk7_PlusY67!$D146,ID!$A:$A,0)),"")</f>
        <v>2</v>
      </c>
      <c r="C146" s="207" t="str">
        <f>IFERROR(INDEX(ID!$I:$I,MATCH(Risk7_PlusY67!$D146,ID!$A:$A,0)),"")</f>
        <v>อุตรดิตถ์</v>
      </c>
      <c r="D146" s="295" t="s">
        <v>163</v>
      </c>
      <c r="E146" s="207" t="str">
        <f>IFERROR(INDEX(ID!$C:$C,MATCH(Risk7_PlusY67!$D146,ID!$A:$A,0)),"")</f>
        <v>ท่าปลา,รพช.</v>
      </c>
      <c r="F146" s="207" t="str">
        <f>IFERROR(INDEX(ID!$G:$G,MATCH(Risk7_PlusY67!$D146,ID!$A:$A,0)),"")</f>
        <v>รพช.</v>
      </c>
      <c r="G146" s="206">
        <f>IFERROR(INDEX(ID!$J:$J,MATCH(Risk7_PlusY67!$D146,ID!$A:$A,0)),"")</f>
        <v>30</v>
      </c>
      <c r="H146" s="208" t="str">
        <f>IFERROR(INDEX(ID!$P:$P,MATCH(Risk7_PlusY67!$D146,ID!$A:$A,0)),"")</f>
        <v>รพช.F2 P&lt;=30,000</v>
      </c>
      <c r="I146" s="209">
        <f>IFERROR(INDEX(Raw_DATA!E:E,MATCH(Risk7_PlusY67!$D146,Raw_DATA!$A:$A,0)),"")</f>
        <v>1.45</v>
      </c>
      <c r="J146" s="209">
        <f>IFERROR(INDEX(Raw_DATA!F:F,MATCH(Risk7_PlusY67!$D146,Raw_DATA!$A:$A,0)),"")</f>
        <v>1.32</v>
      </c>
      <c r="K146" s="209">
        <f>IFERROR(INDEX(Raw_DATA!G:G,MATCH(Risk7_PlusY67!$D146,Raw_DATA!$A:$A,0)),"")</f>
        <v>0.67</v>
      </c>
      <c r="L146" s="209">
        <f>IFERROR(INDEX(Raw_DATA!H:H,MATCH(Risk7_PlusY67!$D146,Raw_DATA!$A:$A,0)),"")</f>
        <v>12402885.15</v>
      </c>
      <c r="M146" s="210">
        <f>IFERROR(INDEX(Raw_DATA!I:I,MATCH(Risk7_PlusY67!$D146,Raw_DATA!$A:$A,0)),"")</f>
        <v>1842624.94</v>
      </c>
      <c r="N146" s="206">
        <f t="shared" si="42"/>
        <v>2</v>
      </c>
      <c r="O146" s="206">
        <f t="shared" si="43"/>
        <v>0</v>
      </c>
      <c r="P146" s="206">
        <f t="shared" si="44"/>
        <v>0</v>
      </c>
      <c r="Q146" s="211" t="str">
        <f t="shared" si="45"/>
        <v/>
      </c>
      <c r="R146" s="206">
        <f t="shared" si="46"/>
        <v>2</v>
      </c>
      <c r="S146" s="212">
        <f>IFERROR(INDEX(Raw_DATA!J:J,MATCH(Risk7_PlusY67!$D146,Raw_DATA!$A:$A,0)),"")</f>
        <v>8281990.29</v>
      </c>
      <c r="T146" s="213">
        <f>IFERROR(INDEX(Raw_DATA!K:K,MATCH(Risk7_PlusY67!$D146,Raw_DATA!$A:$A,0)),"")</f>
        <v>-8998781.9900000002</v>
      </c>
      <c r="U146" s="214">
        <f t="shared" si="47"/>
        <v>1</v>
      </c>
      <c r="V146" s="214">
        <f t="shared" si="48"/>
        <v>1</v>
      </c>
      <c r="W146" s="214">
        <f>IF(OR(AND((K146&lt;0.8),(AJ146&gt;180)),AND((K146&lt;0.8),(AJ146&lt;10)),AND((K146&gt;=0.8),(AJ146&lt;10)),AND((K146&gt;=0.8),(AJ146&gt;90))),0,1)</f>
        <v>0</v>
      </c>
      <c r="X146" s="214">
        <f t="shared" si="49"/>
        <v>0</v>
      </c>
      <c r="Y146" s="214">
        <f t="shared" si="50"/>
        <v>0</v>
      </c>
      <c r="Z146" s="214">
        <f t="shared" si="51"/>
        <v>0</v>
      </c>
      <c r="AA146" s="214">
        <f t="shared" si="52"/>
        <v>0</v>
      </c>
      <c r="AB146" s="215" t="str">
        <f t="shared" si="53"/>
        <v>C-</v>
      </c>
      <c r="AC146" s="215" t="str">
        <f t="shared" si="54"/>
        <v>2C-</v>
      </c>
      <c r="AD146" s="216"/>
      <c r="AE146" s="216"/>
      <c r="AF146" s="434">
        <f>IFERROR(INDEX(Raw_DATA!L:L,MATCH(Risk7_PlusY67!$D146,Raw_DATA!$A:$A,0)),"")</f>
        <v>6.02</v>
      </c>
      <c r="AG146" s="434">
        <f>IFERROR(INDEX(AVGGroup!$D$5:$D$21,MATCH(Risk7_PlusY67!$H146,AVGGroup!$C$5:$C$21,0)),"")</f>
        <v>-3.55</v>
      </c>
      <c r="AH146" s="434">
        <f>IFERROR(INDEX(Raw_DATA!M:M,MATCH(Risk7_PlusY67!$D146,Raw_DATA!$A:$A,0)),"")</f>
        <v>2.36</v>
      </c>
      <c r="AI146" s="435">
        <f>IFERROR(INDEX(AVGGroup!$F$5:$F$21,MATCH(Risk7_PlusY67!$H146,AVGGroup!$C$5:$C$21,0)),"")</f>
        <v>-10.199999999999999</v>
      </c>
      <c r="AJ146" s="401">
        <f>IFERROR(INDEX(Raw_DATA!N:N,MATCH(Risk7_PlusY67!$D146,Raw_DATA!$A:$A,0)),"")</f>
        <v>297</v>
      </c>
      <c r="AK146" s="401">
        <f>IFERROR(INDEX(Raw_DATA!O:O,MATCH(Risk7_PlusY67!$D146,Raw_DATA!$A:$A,0)),"")</f>
        <v>78</v>
      </c>
      <c r="AL146" s="401">
        <f>IFERROR(INDEX(Raw_DATA!P:P,MATCH(Risk7_PlusY67!$D146,Raw_DATA!$A:$A,0)),"")</f>
        <v>94</v>
      </c>
      <c r="AM146" s="401">
        <f>IFERROR(INDEX(Raw_DATA!Q:Q,MATCH(Risk7_PlusY67!$D146,Raw_DATA!$A:$A,0)),"")</f>
        <v>134</v>
      </c>
      <c r="AN146" s="401">
        <f>IFERROR(INDEX(Raw_DATA!R:R,MATCH(Risk7_PlusY67!$D146,Raw_DATA!$A:$A,0)),"")</f>
        <v>67</v>
      </c>
      <c r="AO146" s="407"/>
      <c r="AP146" s="411" t="b">
        <f>AB146=AY146</f>
        <v>1</v>
      </c>
      <c r="AQ146" s="340">
        <f t="shared" si="55"/>
        <v>0</v>
      </c>
      <c r="AR146" s="123">
        <f t="shared" si="56"/>
        <v>1</v>
      </c>
      <c r="AS146" s="123">
        <f t="shared" si="57"/>
        <v>1</v>
      </c>
      <c r="AT146" s="123">
        <f>IF(OR(AND((K146&lt;0.8),(BE146&gt;180)),AND((K146&lt;0.8),(BE146&lt;10)),AND((K146&gt;=0.8),(BE146&lt;10)),AND((K146&gt;=0.8),(BE146&gt;90))),0,1)</f>
        <v>0</v>
      </c>
      <c r="AU146" s="123">
        <f t="shared" si="58"/>
        <v>0</v>
      </c>
      <c r="AV146" s="123">
        <f t="shared" si="59"/>
        <v>0</v>
      </c>
      <c r="AW146" s="123">
        <f t="shared" si="60"/>
        <v>0</v>
      </c>
      <c r="AX146" s="123">
        <f t="shared" si="61"/>
        <v>0</v>
      </c>
      <c r="AY146" s="416" t="str">
        <f t="shared" si="62"/>
        <v>C-</v>
      </c>
      <c r="AZ146" s="416" t="str">
        <f>R146&amp;AY146</f>
        <v>2C-</v>
      </c>
      <c r="BA146" s="417">
        <f>IFERROR(INDEX(Raw_DATA!L:L,MATCH(Risk7_PlusY67!$D146,Raw_DATA!$A:$A,0)),"")</f>
        <v>6.02</v>
      </c>
      <c r="BB146" s="417">
        <f>IFERROR(INDEX(AVGGroup!$H$5:$H$21,MATCH(Risk7_PlusY67!$BJ146,AVGGroup!$C$5:$C$21,0)),"")</f>
        <v>-3.54</v>
      </c>
      <c r="BC146" s="417">
        <f>IFERROR(INDEX(Raw_DATA!M:M,MATCH(Risk7_PlusY67!$D146,Raw_DATA!$A:$A,0)),"")</f>
        <v>2.36</v>
      </c>
      <c r="BD146" s="418">
        <f>IFERROR(INDEX(AVGGroup!$J$5:$J$21,MATCH(Risk7_PlusY67!$BJ146,AVGGroup!$C$5:$C$21,0)),"")</f>
        <v>-10.199999999999999</v>
      </c>
      <c r="BE146" s="407">
        <f>IFERROR(INDEX(Raw_DATA!N:N,MATCH(Risk7_PlusY67!$D146,Raw_DATA!$A:$A,0)),"")</f>
        <v>297</v>
      </c>
      <c r="BF146" s="407">
        <f>IFERROR(INDEX(Raw_DATA!O:O,MATCH(Risk7_PlusY67!$D146,Raw_DATA!$A:$A,0)),"")</f>
        <v>78</v>
      </c>
      <c r="BG146" s="407">
        <f>IFERROR(INDEX(Raw_DATA!P:P,MATCH(Risk7_PlusY67!$D146,Raw_DATA!$A:$A,0)),"")</f>
        <v>94</v>
      </c>
      <c r="BH146" s="407">
        <f>IFERROR(INDEX(Raw_DATA!Q:Q,MATCH(Risk7_PlusY67!$D146,Raw_DATA!$A:$A,0)),"")</f>
        <v>134</v>
      </c>
      <c r="BI146" s="407">
        <f>IFERROR(INDEX(Raw_DATA!R:R,MATCH(Risk7_PlusY67!$D146,Raw_DATA!$A:$A,0)),"")</f>
        <v>67</v>
      </c>
      <c r="BJ146" s="124" t="str">
        <f>INDEX('Org2567'!$BM:$BM,MATCH(Risk7_PlusY67!D146,'Org2567'!$D:$D,0))</f>
        <v>รพช.F2 P&lt;=30,000</v>
      </c>
    </row>
    <row r="147" spans="1:62" x14ac:dyDescent="0.7">
      <c r="A147" s="206">
        <f>IF(ISBLANK(D147),"",COUNTA($D$3:D147))</f>
        <v>145</v>
      </c>
      <c r="B147" s="207">
        <f>IFERROR(INDEX(ID!$E:$E,MATCH(Risk7_PlusY67!$D147,ID!$A:$A,0)),"")</f>
        <v>2</v>
      </c>
      <c r="C147" s="207" t="str">
        <f>IFERROR(INDEX(ID!$I:$I,MATCH(Risk7_PlusY67!$D147,ID!$A:$A,0)),"")</f>
        <v>อุตรดิตถ์</v>
      </c>
      <c r="D147" s="295" t="s">
        <v>164</v>
      </c>
      <c r="E147" s="207" t="str">
        <f>IFERROR(INDEX(ID!$C:$C,MATCH(Risk7_PlusY67!$D147,ID!$A:$A,0)),"")</f>
        <v>น้ำปาด,รพช.</v>
      </c>
      <c r="F147" s="207" t="str">
        <f>IFERROR(INDEX(ID!$G:$G,MATCH(Risk7_PlusY67!$D147,ID!$A:$A,0)),"")</f>
        <v>รพช.</v>
      </c>
      <c r="G147" s="206">
        <f>IFERROR(INDEX(ID!$J:$J,MATCH(Risk7_PlusY67!$D147,ID!$A:$A,0)),"")</f>
        <v>30</v>
      </c>
      <c r="H147" s="208" t="str">
        <f>IFERROR(INDEX(ID!$P:$P,MATCH(Risk7_PlusY67!$D147,ID!$A:$A,0)),"")</f>
        <v>รพช.F1 P&lt;=50,000</v>
      </c>
      <c r="I147" s="209">
        <f>IFERROR(INDEX(Raw_DATA!E:E,MATCH(Risk7_PlusY67!$D147,Raw_DATA!$A:$A,0)),"")</f>
        <v>1.28</v>
      </c>
      <c r="J147" s="209">
        <f>IFERROR(INDEX(Raw_DATA!F:F,MATCH(Risk7_PlusY67!$D147,Raw_DATA!$A:$A,0)),"")</f>
        <v>1.1499999999999999</v>
      </c>
      <c r="K147" s="209">
        <f>IFERROR(INDEX(Raw_DATA!G:G,MATCH(Risk7_PlusY67!$D147,Raw_DATA!$A:$A,0)),"")</f>
        <v>0.68</v>
      </c>
      <c r="L147" s="209">
        <f>IFERROR(INDEX(Raw_DATA!H:H,MATCH(Risk7_PlusY67!$D147,Raw_DATA!$A:$A,0)),"")</f>
        <v>9802242.0299999993</v>
      </c>
      <c r="M147" s="210">
        <f>IFERROR(INDEX(Raw_DATA!I:I,MATCH(Risk7_PlusY67!$D147,Raw_DATA!$A:$A,0)),"")</f>
        <v>1508894.79</v>
      </c>
      <c r="N147" s="206">
        <f t="shared" si="42"/>
        <v>2</v>
      </c>
      <c r="O147" s="206">
        <f t="shared" si="43"/>
        <v>0</v>
      </c>
      <c r="P147" s="206">
        <f t="shared" si="44"/>
        <v>0</v>
      </c>
      <c r="Q147" s="211" t="str">
        <f t="shared" si="45"/>
        <v/>
      </c>
      <c r="R147" s="206">
        <f t="shared" si="46"/>
        <v>2</v>
      </c>
      <c r="S147" s="212">
        <f>IFERROR(INDEX(Raw_DATA!J:J,MATCH(Risk7_PlusY67!$D147,Raw_DATA!$A:$A,0)),"")</f>
        <v>9481911.9499999993</v>
      </c>
      <c r="T147" s="213">
        <f>IFERROR(INDEX(Raw_DATA!K:K,MATCH(Risk7_PlusY67!$D147,Raw_DATA!$A:$A,0)),"")</f>
        <v>-11131379.560000001</v>
      </c>
      <c r="U147" s="214">
        <f t="shared" si="47"/>
        <v>1</v>
      </c>
      <c r="V147" s="214">
        <f t="shared" si="48"/>
        <v>1</v>
      </c>
      <c r="W147" s="214">
        <f>IF(OR(AND((K147&lt;0.8),(AJ147&gt;180)),AND((K147&lt;0.8),(AJ147&lt;10)),AND((K147&gt;=0.8),(AJ147&lt;10)),AND((K147&gt;=0.8),(AJ147&gt;90))),0,1)</f>
        <v>0</v>
      </c>
      <c r="X147" s="214">
        <f t="shared" si="49"/>
        <v>0</v>
      </c>
      <c r="Y147" s="214">
        <f t="shared" si="50"/>
        <v>0</v>
      </c>
      <c r="Z147" s="214">
        <f t="shared" si="51"/>
        <v>1</v>
      </c>
      <c r="AA147" s="214">
        <f t="shared" si="52"/>
        <v>1</v>
      </c>
      <c r="AB147" s="215" t="str">
        <f t="shared" si="53"/>
        <v>B-</v>
      </c>
      <c r="AC147" s="215" t="str">
        <f t="shared" si="54"/>
        <v>2B-</v>
      </c>
      <c r="AD147" s="216"/>
      <c r="AE147" s="216"/>
      <c r="AF147" s="434">
        <f>IFERROR(INDEX(Raw_DATA!L:L,MATCH(Risk7_PlusY67!$D147,Raw_DATA!$A:$A,0)),"")</f>
        <v>6.01</v>
      </c>
      <c r="AG147" s="434">
        <f>IFERROR(INDEX(AVGGroup!$D$5:$D$21,MATCH(Risk7_PlusY67!$H147,AVGGroup!$C$5:$C$21,0)),"")</f>
        <v>-3.15</v>
      </c>
      <c r="AH147" s="434">
        <f>IFERROR(INDEX(Raw_DATA!M:M,MATCH(Risk7_PlusY67!$D147,Raw_DATA!$A:$A,0)),"")</f>
        <v>1.77</v>
      </c>
      <c r="AI147" s="435">
        <f>IFERROR(INDEX(AVGGroup!$F$5:$F$21,MATCH(Risk7_PlusY67!$H147,AVGGroup!$C$5:$C$21,0)),"")</f>
        <v>-7.1</v>
      </c>
      <c r="AJ147" s="401">
        <f>IFERROR(INDEX(Raw_DATA!N:N,MATCH(Risk7_PlusY67!$D147,Raw_DATA!$A:$A,0)),"")</f>
        <v>269</v>
      </c>
      <c r="AK147" s="401">
        <f>IFERROR(INDEX(Raw_DATA!O:O,MATCH(Risk7_PlusY67!$D147,Raw_DATA!$A:$A,0)),"")</f>
        <v>61</v>
      </c>
      <c r="AL147" s="401">
        <f>IFERROR(INDEX(Raw_DATA!P:P,MATCH(Risk7_PlusY67!$D147,Raw_DATA!$A:$A,0)),"")</f>
        <v>71</v>
      </c>
      <c r="AM147" s="401">
        <f>IFERROR(INDEX(Raw_DATA!Q:Q,MATCH(Risk7_PlusY67!$D147,Raw_DATA!$A:$A,0)),"")</f>
        <v>102</v>
      </c>
      <c r="AN147" s="401">
        <f>IFERROR(INDEX(Raw_DATA!R:R,MATCH(Risk7_PlusY67!$D147,Raw_DATA!$A:$A,0)),"")</f>
        <v>53</v>
      </c>
      <c r="AO147" s="407"/>
      <c r="AP147" s="411" t="b">
        <f>AB147=AY147</f>
        <v>1</v>
      </c>
      <c r="AQ147" s="340">
        <f t="shared" si="55"/>
        <v>0</v>
      </c>
      <c r="AR147" s="123">
        <f t="shared" si="56"/>
        <v>1</v>
      </c>
      <c r="AS147" s="123">
        <f t="shared" si="57"/>
        <v>1</v>
      </c>
      <c r="AT147" s="123">
        <f>IF(OR(AND((K147&lt;0.8),(BE147&gt;180)),AND((K147&lt;0.8),(BE147&lt;10)),AND((K147&gt;=0.8),(BE147&lt;10)),AND((K147&gt;=0.8),(BE147&gt;90))),0,1)</f>
        <v>0</v>
      </c>
      <c r="AU147" s="123">
        <f t="shared" si="58"/>
        <v>0</v>
      </c>
      <c r="AV147" s="123">
        <f t="shared" si="59"/>
        <v>0</v>
      </c>
      <c r="AW147" s="123">
        <f t="shared" si="60"/>
        <v>1</v>
      </c>
      <c r="AX147" s="123">
        <f t="shared" si="61"/>
        <v>1</v>
      </c>
      <c r="AY147" s="416" t="str">
        <f t="shared" si="62"/>
        <v>B-</v>
      </c>
      <c r="AZ147" s="416" t="str">
        <f>R147&amp;AY147</f>
        <v>2B-</v>
      </c>
      <c r="BA147" s="417">
        <f>IFERROR(INDEX(Raw_DATA!L:L,MATCH(Risk7_PlusY67!$D147,Raw_DATA!$A:$A,0)),"")</f>
        <v>6.01</v>
      </c>
      <c r="BB147" s="417">
        <f>IFERROR(INDEX(AVGGroup!$H$5:$H$21,MATCH(Risk7_PlusY67!$BJ147,AVGGroup!$C$5:$C$21,0)),"")</f>
        <v>-3.15</v>
      </c>
      <c r="BC147" s="417">
        <f>IFERROR(INDEX(Raw_DATA!M:M,MATCH(Risk7_PlusY67!$D147,Raw_DATA!$A:$A,0)),"")</f>
        <v>1.77</v>
      </c>
      <c r="BD147" s="418">
        <f>IFERROR(INDEX(AVGGroup!$J$5:$J$21,MATCH(Risk7_PlusY67!$BJ147,AVGGroup!$C$5:$C$21,0)),"")</f>
        <v>-7.1</v>
      </c>
      <c r="BE147" s="407">
        <f>IFERROR(INDEX(Raw_DATA!N:N,MATCH(Risk7_PlusY67!$D147,Raw_DATA!$A:$A,0)),"")</f>
        <v>269</v>
      </c>
      <c r="BF147" s="407">
        <f>IFERROR(INDEX(Raw_DATA!O:O,MATCH(Risk7_PlusY67!$D147,Raw_DATA!$A:$A,0)),"")</f>
        <v>61</v>
      </c>
      <c r="BG147" s="407">
        <f>IFERROR(INDEX(Raw_DATA!P:P,MATCH(Risk7_PlusY67!$D147,Raw_DATA!$A:$A,0)),"")</f>
        <v>71</v>
      </c>
      <c r="BH147" s="407">
        <f>IFERROR(INDEX(Raw_DATA!Q:Q,MATCH(Risk7_PlusY67!$D147,Raw_DATA!$A:$A,0)),"")</f>
        <v>102</v>
      </c>
      <c r="BI147" s="407">
        <f>IFERROR(INDEX(Raw_DATA!R:R,MATCH(Risk7_PlusY67!$D147,Raw_DATA!$A:$A,0)),"")</f>
        <v>53</v>
      </c>
      <c r="BJ147" s="124" t="str">
        <f>INDEX('Org2567'!$BM:$BM,MATCH(Risk7_PlusY67!D147,'Org2567'!$D:$D,0))</f>
        <v>รพช.F1 P&lt;=50,000</v>
      </c>
    </row>
    <row r="148" spans="1:62" x14ac:dyDescent="0.7">
      <c r="A148" s="206">
        <f>IF(ISBLANK(D148),"",COUNTA($D$3:D148))</f>
        <v>146</v>
      </c>
      <c r="B148" s="207">
        <f>IFERROR(INDEX(ID!$E:$E,MATCH(Risk7_PlusY67!$D148,ID!$A:$A,0)),"")</f>
        <v>2</v>
      </c>
      <c r="C148" s="207" t="str">
        <f>IFERROR(INDEX(ID!$I:$I,MATCH(Risk7_PlusY67!$D148,ID!$A:$A,0)),"")</f>
        <v>อุตรดิตถ์</v>
      </c>
      <c r="D148" s="295" t="s">
        <v>165</v>
      </c>
      <c r="E148" s="207" t="str">
        <f>IFERROR(INDEX(ID!$C:$C,MATCH(Risk7_PlusY67!$D148,ID!$A:$A,0)),"")</f>
        <v>ฟากท่า,รพช.</v>
      </c>
      <c r="F148" s="207" t="str">
        <f>IFERROR(INDEX(ID!$G:$G,MATCH(Risk7_PlusY67!$D148,ID!$A:$A,0)),"")</f>
        <v>รพช.</v>
      </c>
      <c r="G148" s="206">
        <f>IFERROR(INDEX(ID!$J:$J,MATCH(Risk7_PlusY67!$D148,ID!$A:$A,0)),"")</f>
        <v>30</v>
      </c>
      <c r="H148" s="208" t="str">
        <f>IFERROR(INDEX(ID!$P:$P,MATCH(Risk7_PlusY67!$D148,ID!$A:$A,0)),"")</f>
        <v>รพช.F2 P&lt;=30,000</v>
      </c>
      <c r="I148" s="209">
        <f>IFERROR(INDEX(Raw_DATA!E:E,MATCH(Risk7_PlusY67!$D148,Raw_DATA!$A:$A,0)),"")</f>
        <v>1</v>
      </c>
      <c r="J148" s="209">
        <f>IFERROR(INDEX(Raw_DATA!F:F,MATCH(Risk7_PlusY67!$D148,Raw_DATA!$A:$A,0)),"")</f>
        <v>0.87</v>
      </c>
      <c r="K148" s="209">
        <f>IFERROR(INDEX(Raw_DATA!G:G,MATCH(Risk7_PlusY67!$D148,Raw_DATA!$A:$A,0)),"")</f>
        <v>0.51</v>
      </c>
      <c r="L148" s="209">
        <f>IFERROR(INDEX(Raw_DATA!H:H,MATCH(Risk7_PlusY67!$D148,Raw_DATA!$A:$A,0)),"")</f>
        <v>-8344.02</v>
      </c>
      <c r="M148" s="210">
        <f>IFERROR(INDEX(Raw_DATA!I:I,MATCH(Risk7_PlusY67!$D148,Raw_DATA!$A:$A,0)),"")</f>
        <v>309947.09999999998</v>
      </c>
      <c r="N148" s="206">
        <f t="shared" si="42"/>
        <v>3</v>
      </c>
      <c r="O148" s="206">
        <f t="shared" si="43"/>
        <v>1</v>
      </c>
      <c r="P148" s="206">
        <f t="shared" si="44"/>
        <v>0</v>
      </c>
      <c r="Q148" s="211">
        <f t="shared" si="45"/>
        <v>0.3</v>
      </c>
      <c r="R148" s="206">
        <f t="shared" si="46"/>
        <v>4</v>
      </c>
      <c r="S148" s="212">
        <f>IFERROR(INDEX(Raw_DATA!J:J,MATCH(Risk7_PlusY67!$D148,Raw_DATA!$A:$A,0)),"")</f>
        <v>2908179.65</v>
      </c>
      <c r="T148" s="213">
        <f>IFERROR(INDEX(Raw_DATA!K:K,MATCH(Risk7_PlusY67!$D148,Raw_DATA!$A:$A,0)),"")</f>
        <v>-7057074.1699999999</v>
      </c>
      <c r="U148" s="214">
        <f t="shared" si="47"/>
        <v>1</v>
      </c>
      <c r="V148" s="214">
        <f t="shared" si="48"/>
        <v>1</v>
      </c>
      <c r="W148" s="214">
        <f>IF(OR(AND((K148&lt;0.8),(AJ148&gt;180)),AND((K148&lt;0.8),(AJ148&lt;10)),AND((K148&gt;=0.8),(AJ148&lt;10)),AND((K148&gt;=0.8),(AJ148&gt;90))),0,1)</f>
        <v>0</v>
      </c>
      <c r="X148" s="214">
        <f t="shared" si="49"/>
        <v>1</v>
      </c>
      <c r="Y148" s="214">
        <f t="shared" si="50"/>
        <v>1</v>
      </c>
      <c r="Z148" s="214">
        <f t="shared" si="51"/>
        <v>0</v>
      </c>
      <c r="AA148" s="214">
        <f t="shared" si="52"/>
        <v>0</v>
      </c>
      <c r="AB148" s="215" t="str">
        <f t="shared" si="53"/>
        <v>B-</v>
      </c>
      <c r="AC148" s="215" t="str">
        <f t="shared" si="54"/>
        <v>4B-</v>
      </c>
      <c r="AD148" s="216"/>
      <c r="AE148" s="216"/>
      <c r="AF148" s="434">
        <f>IFERROR(INDEX(Raw_DATA!L:L,MATCH(Risk7_PlusY67!$D148,Raw_DATA!$A:$A,0)),"")</f>
        <v>3.88</v>
      </c>
      <c r="AG148" s="434">
        <f>IFERROR(INDEX(AVGGroup!$D$5:$D$21,MATCH(Risk7_PlusY67!$H148,AVGGroup!$C$5:$C$21,0)),"")</f>
        <v>-3.55</v>
      </c>
      <c r="AH148" s="434">
        <f>IFERROR(INDEX(Raw_DATA!M:M,MATCH(Risk7_PlusY67!$D148,Raw_DATA!$A:$A,0)),"")</f>
        <v>0.7</v>
      </c>
      <c r="AI148" s="435">
        <f>IFERROR(INDEX(AVGGroup!$F$5:$F$21,MATCH(Risk7_PlusY67!$H148,AVGGroup!$C$5:$C$21,0)),"")</f>
        <v>-10.199999999999999</v>
      </c>
      <c r="AJ148" s="401">
        <f>IFERROR(INDEX(Raw_DATA!N:N,MATCH(Risk7_PlusY67!$D148,Raw_DATA!$A:$A,0)),"")</f>
        <v>471</v>
      </c>
      <c r="AK148" s="401">
        <f>IFERROR(INDEX(Raw_DATA!O:O,MATCH(Risk7_PlusY67!$D148,Raw_DATA!$A:$A,0)),"")</f>
        <v>28</v>
      </c>
      <c r="AL148" s="401">
        <f>IFERROR(INDEX(Raw_DATA!P:P,MATCH(Risk7_PlusY67!$D148,Raw_DATA!$A:$A,0)),"")</f>
        <v>44</v>
      </c>
      <c r="AM148" s="401">
        <f>IFERROR(INDEX(Raw_DATA!Q:Q,MATCH(Risk7_PlusY67!$D148,Raw_DATA!$A:$A,0)),"")</f>
        <v>308</v>
      </c>
      <c r="AN148" s="401">
        <f>IFERROR(INDEX(Raw_DATA!R:R,MATCH(Risk7_PlusY67!$D148,Raw_DATA!$A:$A,0)),"")</f>
        <v>70</v>
      </c>
      <c r="AO148" s="407"/>
      <c r="AP148" s="411" t="b">
        <f>AB148=AY148</f>
        <v>1</v>
      </c>
      <c r="AQ148" s="340">
        <f t="shared" si="55"/>
        <v>0</v>
      </c>
      <c r="AR148" s="123">
        <f t="shared" si="56"/>
        <v>1</v>
      </c>
      <c r="AS148" s="123">
        <f t="shared" si="57"/>
        <v>1</v>
      </c>
      <c r="AT148" s="123">
        <f>IF(OR(AND((K148&lt;0.8),(BE148&gt;180)),AND((K148&lt;0.8),(BE148&lt;10)),AND((K148&gt;=0.8),(BE148&lt;10)),AND((K148&gt;=0.8),(BE148&gt;90))),0,1)</f>
        <v>0</v>
      </c>
      <c r="AU148" s="123">
        <f t="shared" si="58"/>
        <v>1</v>
      </c>
      <c r="AV148" s="123">
        <f t="shared" si="59"/>
        <v>1</v>
      </c>
      <c r="AW148" s="123">
        <f t="shared" si="60"/>
        <v>0</v>
      </c>
      <c r="AX148" s="123">
        <f t="shared" si="61"/>
        <v>0</v>
      </c>
      <c r="AY148" s="416" t="str">
        <f t="shared" si="62"/>
        <v>B-</v>
      </c>
      <c r="AZ148" s="416" t="str">
        <f>R148&amp;AY148</f>
        <v>4B-</v>
      </c>
      <c r="BA148" s="417">
        <f>IFERROR(INDEX(Raw_DATA!L:L,MATCH(Risk7_PlusY67!$D148,Raw_DATA!$A:$A,0)),"")</f>
        <v>3.88</v>
      </c>
      <c r="BB148" s="417">
        <f>IFERROR(INDEX(AVGGroup!$H$5:$H$21,MATCH(Risk7_PlusY67!$BJ148,AVGGroup!$C$5:$C$21,0)),"")</f>
        <v>-3.54</v>
      </c>
      <c r="BC148" s="417">
        <f>IFERROR(INDEX(Raw_DATA!M:M,MATCH(Risk7_PlusY67!$D148,Raw_DATA!$A:$A,0)),"")</f>
        <v>0.7</v>
      </c>
      <c r="BD148" s="418">
        <f>IFERROR(INDEX(AVGGroup!$J$5:$J$21,MATCH(Risk7_PlusY67!$BJ148,AVGGroup!$C$5:$C$21,0)),"")</f>
        <v>-10.199999999999999</v>
      </c>
      <c r="BE148" s="407">
        <f>IFERROR(INDEX(Raw_DATA!N:N,MATCH(Risk7_PlusY67!$D148,Raw_DATA!$A:$A,0)),"")</f>
        <v>471</v>
      </c>
      <c r="BF148" s="407">
        <f>IFERROR(INDEX(Raw_DATA!O:O,MATCH(Risk7_PlusY67!$D148,Raw_DATA!$A:$A,0)),"")</f>
        <v>28</v>
      </c>
      <c r="BG148" s="407">
        <f>IFERROR(INDEX(Raw_DATA!P:P,MATCH(Risk7_PlusY67!$D148,Raw_DATA!$A:$A,0)),"")</f>
        <v>44</v>
      </c>
      <c r="BH148" s="407">
        <f>IFERROR(INDEX(Raw_DATA!Q:Q,MATCH(Risk7_PlusY67!$D148,Raw_DATA!$A:$A,0)),"")</f>
        <v>308</v>
      </c>
      <c r="BI148" s="407">
        <f>IFERROR(INDEX(Raw_DATA!R:R,MATCH(Risk7_PlusY67!$D148,Raw_DATA!$A:$A,0)),"")</f>
        <v>70</v>
      </c>
      <c r="BJ148" s="124" t="str">
        <f>INDEX('Org2567'!$BM:$BM,MATCH(Risk7_PlusY67!D148,'Org2567'!$D:$D,0))</f>
        <v>รพช.F2 P&lt;=30,000</v>
      </c>
    </row>
    <row r="149" spans="1:62" x14ac:dyDescent="0.7">
      <c r="A149" s="206">
        <f>IF(ISBLANK(D149),"",COUNTA($D$3:D149))</f>
        <v>147</v>
      </c>
      <c r="B149" s="207">
        <f>IFERROR(INDEX(ID!$E:$E,MATCH(Risk7_PlusY67!$D149,ID!$A:$A,0)),"")</f>
        <v>2</v>
      </c>
      <c r="C149" s="207" t="str">
        <f>IFERROR(INDEX(ID!$I:$I,MATCH(Risk7_PlusY67!$D149,ID!$A:$A,0)),"")</f>
        <v>อุตรดิตถ์</v>
      </c>
      <c r="D149" s="295" t="s">
        <v>166</v>
      </c>
      <c r="E149" s="207" t="str">
        <f>IFERROR(INDEX(ID!$C:$C,MATCH(Risk7_PlusY67!$D149,ID!$A:$A,0)),"")</f>
        <v>บ้านโคก,รพช.</v>
      </c>
      <c r="F149" s="207" t="str">
        <f>IFERROR(INDEX(ID!$G:$G,MATCH(Risk7_PlusY67!$D149,ID!$A:$A,0)),"")</f>
        <v>รพช.</v>
      </c>
      <c r="G149" s="206">
        <f>IFERROR(INDEX(ID!$J:$J,MATCH(Risk7_PlusY67!$D149,ID!$A:$A,0)),"")</f>
        <v>31</v>
      </c>
      <c r="H149" s="208" t="str">
        <f>IFERROR(INDEX(ID!$P:$P,MATCH(Risk7_PlusY67!$D149,ID!$A:$A,0)),"")</f>
        <v>รพช.F2 P&lt;=30,000</v>
      </c>
      <c r="I149" s="209">
        <f>IFERROR(INDEX(Raw_DATA!E:E,MATCH(Risk7_PlusY67!$D149,Raw_DATA!$A:$A,0)),"")</f>
        <v>2.02</v>
      </c>
      <c r="J149" s="209">
        <f>IFERROR(INDEX(Raw_DATA!F:F,MATCH(Risk7_PlusY67!$D149,Raw_DATA!$A:$A,0)),"")</f>
        <v>1.81</v>
      </c>
      <c r="K149" s="209">
        <f>IFERROR(INDEX(Raw_DATA!G:G,MATCH(Risk7_PlusY67!$D149,Raw_DATA!$A:$A,0)),"")</f>
        <v>1.1499999999999999</v>
      </c>
      <c r="L149" s="209">
        <f>IFERROR(INDEX(Raw_DATA!H:H,MATCH(Risk7_PlusY67!$D149,Raw_DATA!$A:$A,0)),"")</f>
        <v>12409429.76</v>
      </c>
      <c r="M149" s="210">
        <f>IFERROR(INDEX(Raw_DATA!I:I,MATCH(Risk7_PlusY67!$D149,Raw_DATA!$A:$A,0)),"")</f>
        <v>-14453507.109999999</v>
      </c>
      <c r="N149" s="206">
        <f t="shared" si="42"/>
        <v>0</v>
      </c>
      <c r="O149" s="206">
        <f t="shared" si="43"/>
        <v>1</v>
      </c>
      <c r="P149" s="206">
        <f t="shared" si="44"/>
        <v>0</v>
      </c>
      <c r="Q149" s="211">
        <f t="shared" si="45"/>
        <v>10.3</v>
      </c>
      <c r="R149" s="206">
        <f t="shared" si="46"/>
        <v>1</v>
      </c>
      <c r="S149" s="212">
        <f>IFERROR(INDEX(Raw_DATA!J:J,MATCH(Risk7_PlusY67!$D149,Raw_DATA!$A:$A,0)),"")</f>
        <v>-7985398.5499999998</v>
      </c>
      <c r="T149" s="213">
        <f>IFERROR(INDEX(Raw_DATA!K:K,MATCH(Risk7_PlusY67!$D149,Raw_DATA!$A:$A,0)),"")</f>
        <v>1814805.03</v>
      </c>
      <c r="U149" s="214">
        <f t="shared" si="47"/>
        <v>0</v>
      </c>
      <c r="V149" s="214">
        <f t="shared" si="48"/>
        <v>0</v>
      </c>
      <c r="W149" s="214">
        <f>IF(OR(AND((K149&lt;0.8),(AJ149&gt;180)),AND((K149&lt;0.8),(AJ149&lt;10)),AND((K149&gt;=0.8),(AJ149&lt;10)),AND((K149&gt;=0.8),(AJ149&gt;90))),0,1)</f>
        <v>0</v>
      </c>
      <c r="X149" s="214">
        <f t="shared" si="49"/>
        <v>0</v>
      </c>
      <c r="Y149" s="214">
        <f t="shared" si="50"/>
        <v>0</v>
      </c>
      <c r="Z149" s="214">
        <f t="shared" si="51"/>
        <v>0</v>
      </c>
      <c r="AA149" s="214">
        <f t="shared" si="52"/>
        <v>0</v>
      </c>
      <c r="AB149" s="215" t="str">
        <f t="shared" si="53"/>
        <v>F</v>
      </c>
      <c r="AC149" s="215" t="str">
        <f t="shared" si="54"/>
        <v>1F</v>
      </c>
      <c r="AD149" s="216"/>
      <c r="AE149" s="216"/>
      <c r="AF149" s="434">
        <f>IFERROR(INDEX(Raw_DATA!L:L,MATCH(Risk7_PlusY67!$D149,Raw_DATA!$A:$A,0)),"")</f>
        <v>-11.95</v>
      </c>
      <c r="AG149" s="434">
        <f>IFERROR(INDEX(AVGGroup!$D$5:$D$21,MATCH(Risk7_PlusY67!$H149,AVGGroup!$C$5:$C$21,0)),"")</f>
        <v>-3.55</v>
      </c>
      <c r="AH149" s="434">
        <f>IFERROR(INDEX(Raw_DATA!M:M,MATCH(Risk7_PlusY67!$D149,Raw_DATA!$A:$A,0)),"")</f>
        <v>-23.95</v>
      </c>
      <c r="AI149" s="435">
        <f>IFERROR(INDEX(AVGGroup!$F$5:$F$21,MATCH(Risk7_PlusY67!$H149,AVGGroup!$C$5:$C$21,0)),"")</f>
        <v>-10.199999999999999</v>
      </c>
      <c r="AJ149" s="401">
        <f>IFERROR(INDEX(Raw_DATA!N:N,MATCH(Risk7_PlusY67!$D149,Raw_DATA!$A:$A,0)),"")</f>
        <v>222</v>
      </c>
      <c r="AK149" s="401">
        <f>IFERROR(INDEX(Raw_DATA!O:O,MATCH(Risk7_PlusY67!$D149,Raw_DATA!$A:$A,0)),"")</f>
        <v>62</v>
      </c>
      <c r="AL149" s="401">
        <f>IFERROR(INDEX(Raw_DATA!P:P,MATCH(Risk7_PlusY67!$D149,Raw_DATA!$A:$A,0)),"")</f>
        <v>82</v>
      </c>
      <c r="AM149" s="401">
        <f>IFERROR(INDEX(Raw_DATA!Q:Q,MATCH(Risk7_PlusY67!$D149,Raw_DATA!$A:$A,0)),"")</f>
        <v>194</v>
      </c>
      <c r="AN149" s="401">
        <f>IFERROR(INDEX(Raw_DATA!R:R,MATCH(Risk7_PlusY67!$D149,Raw_DATA!$A:$A,0)),"")</f>
        <v>81</v>
      </c>
      <c r="AO149" s="407"/>
      <c r="AP149" s="411" t="b">
        <f>AB149=AY149</f>
        <v>1</v>
      </c>
      <c r="AQ149" s="340">
        <f t="shared" si="55"/>
        <v>1</v>
      </c>
      <c r="AR149" s="123">
        <f t="shared" si="56"/>
        <v>0</v>
      </c>
      <c r="AS149" s="123">
        <f t="shared" si="57"/>
        <v>0</v>
      </c>
      <c r="AT149" s="123">
        <f>IF(OR(AND((K149&lt;0.8),(BE149&gt;180)),AND((K149&lt;0.8),(BE149&lt;10)),AND((K149&gt;=0.8),(BE149&lt;10)),AND((K149&gt;=0.8),(BE149&gt;90))),0,1)</f>
        <v>0</v>
      </c>
      <c r="AU149" s="123">
        <f t="shared" si="58"/>
        <v>0</v>
      </c>
      <c r="AV149" s="123">
        <f t="shared" si="59"/>
        <v>0</v>
      </c>
      <c r="AW149" s="123">
        <f t="shared" si="60"/>
        <v>0</v>
      </c>
      <c r="AX149" s="123">
        <f t="shared" si="61"/>
        <v>0</v>
      </c>
      <c r="AY149" s="416" t="str">
        <f t="shared" si="62"/>
        <v>F</v>
      </c>
      <c r="AZ149" s="416" t="str">
        <f>R149&amp;AY149</f>
        <v>1F</v>
      </c>
      <c r="BA149" s="417">
        <f>IFERROR(INDEX(Raw_DATA!L:L,MATCH(Risk7_PlusY67!$D149,Raw_DATA!$A:$A,0)),"")</f>
        <v>-11.95</v>
      </c>
      <c r="BB149" s="417">
        <f>IFERROR(INDEX(AVGGroup!$H$5:$H$21,MATCH(Risk7_PlusY67!$BJ149,AVGGroup!$C$5:$C$21,0)),"")</f>
        <v>-3.54</v>
      </c>
      <c r="BC149" s="417">
        <f>IFERROR(INDEX(Raw_DATA!M:M,MATCH(Risk7_PlusY67!$D149,Raw_DATA!$A:$A,0)),"")</f>
        <v>-23.95</v>
      </c>
      <c r="BD149" s="418">
        <f>IFERROR(INDEX(AVGGroup!$J$5:$J$21,MATCH(Risk7_PlusY67!$BJ149,AVGGroup!$C$5:$C$21,0)),"")</f>
        <v>-10.199999999999999</v>
      </c>
      <c r="BE149" s="407">
        <f>IFERROR(INDEX(Raw_DATA!N:N,MATCH(Risk7_PlusY67!$D149,Raw_DATA!$A:$A,0)),"")</f>
        <v>222</v>
      </c>
      <c r="BF149" s="407">
        <f>IFERROR(INDEX(Raw_DATA!O:O,MATCH(Risk7_PlusY67!$D149,Raw_DATA!$A:$A,0)),"")</f>
        <v>62</v>
      </c>
      <c r="BG149" s="407">
        <f>IFERROR(INDEX(Raw_DATA!P:P,MATCH(Risk7_PlusY67!$D149,Raw_DATA!$A:$A,0)),"")</f>
        <v>82</v>
      </c>
      <c r="BH149" s="407">
        <f>IFERROR(INDEX(Raw_DATA!Q:Q,MATCH(Risk7_PlusY67!$D149,Raw_DATA!$A:$A,0)),"")</f>
        <v>194</v>
      </c>
      <c r="BI149" s="407">
        <f>IFERROR(INDEX(Raw_DATA!R:R,MATCH(Risk7_PlusY67!$D149,Raw_DATA!$A:$A,0)),"")</f>
        <v>81</v>
      </c>
      <c r="BJ149" s="124" t="str">
        <f>INDEX('Org2567'!$BM:$BM,MATCH(Risk7_PlusY67!D149,'Org2567'!$D:$D,0))</f>
        <v>รพช.F2 P&lt;=30,000</v>
      </c>
    </row>
    <row r="150" spans="1:62" x14ac:dyDescent="0.7">
      <c r="A150" s="206">
        <f>IF(ISBLANK(D150),"",COUNTA($D$3:D150))</f>
        <v>148</v>
      </c>
      <c r="B150" s="207">
        <f>IFERROR(INDEX(ID!$E:$E,MATCH(Risk7_PlusY67!$D150,ID!$A:$A,0)),"")</f>
        <v>2</v>
      </c>
      <c r="C150" s="207" t="str">
        <f>IFERROR(INDEX(ID!$I:$I,MATCH(Risk7_PlusY67!$D150,ID!$A:$A,0)),"")</f>
        <v>อุตรดิตถ์</v>
      </c>
      <c r="D150" s="295" t="s">
        <v>167</v>
      </c>
      <c r="E150" s="207" t="str">
        <f>IFERROR(INDEX(ID!$C:$C,MATCH(Risk7_PlusY67!$D150,ID!$A:$A,0)),"")</f>
        <v>พิชัย,รพช.</v>
      </c>
      <c r="F150" s="207" t="str">
        <f>IFERROR(INDEX(ID!$G:$G,MATCH(Risk7_PlusY67!$D150,ID!$A:$A,0)),"")</f>
        <v>รพช.</v>
      </c>
      <c r="G150" s="206">
        <f>IFERROR(INDEX(ID!$J:$J,MATCH(Risk7_PlusY67!$D150,ID!$A:$A,0)),"")</f>
        <v>70</v>
      </c>
      <c r="H150" s="208" t="str">
        <f>IFERROR(INDEX(ID!$P:$P,MATCH(Risk7_PlusY67!$D150,ID!$A:$A,0)),"")</f>
        <v>รพช.F1 P50,000-100,000</v>
      </c>
      <c r="I150" s="209">
        <f>IFERROR(INDEX(Raw_DATA!E:E,MATCH(Risk7_PlusY67!$D150,Raw_DATA!$A:$A,0)),"")</f>
        <v>1.21</v>
      </c>
      <c r="J150" s="209">
        <f>IFERROR(INDEX(Raw_DATA!F:F,MATCH(Risk7_PlusY67!$D150,Raw_DATA!$A:$A,0)),"")</f>
        <v>1.1000000000000001</v>
      </c>
      <c r="K150" s="209">
        <f>IFERROR(INDEX(Raw_DATA!G:G,MATCH(Risk7_PlusY67!$D150,Raw_DATA!$A:$A,0)),"")</f>
        <v>0.68</v>
      </c>
      <c r="L150" s="209">
        <f>IFERROR(INDEX(Raw_DATA!H:H,MATCH(Risk7_PlusY67!$D150,Raw_DATA!$A:$A,0)),"")</f>
        <v>10752790.109999999</v>
      </c>
      <c r="M150" s="210">
        <f>IFERROR(INDEX(Raw_DATA!I:I,MATCH(Risk7_PlusY67!$D150,Raw_DATA!$A:$A,0)),"")</f>
        <v>-7286999.1799999997</v>
      </c>
      <c r="N150" s="206">
        <f t="shared" si="42"/>
        <v>2</v>
      </c>
      <c r="O150" s="206">
        <f t="shared" si="43"/>
        <v>1</v>
      </c>
      <c r="P150" s="206">
        <f t="shared" si="44"/>
        <v>0</v>
      </c>
      <c r="Q150" s="211">
        <f t="shared" si="45"/>
        <v>17.7</v>
      </c>
      <c r="R150" s="206">
        <f t="shared" si="46"/>
        <v>3</v>
      </c>
      <c r="S150" s="212">
        <f>IFERROR(INDEX(Raw_DATA!J:J,MATCH(Risk7_PlusY67!$D150,Raw_DATA!$A:$A,0)),"")</f>
        <v>6399237.1799999997</v>
      </c>
      <c r="T150" s="213">
        <f>IFERROR(INDEX(Raw_DATA!K:K,MATCH(Risk7_PlusY67!$D150,Raw_DATA!$A:$A,0)),"")</f>
        <v>-16514993.93</v>
      </c>
      <c r="U150" s="214">
        <f t="shared" si="47"/>
        <v>1</v>
      </c>
      <c r="V150" s="214">
        <f t="shared" si="48"/>
        <v>1</v>
      </c>
      <c r="W150" s="214">
        <f>IF(OR(AND((K150&lt;0.8),(AJ150&gt;180)),AND((K150&lt;0.8),(AJ150&lt;10)),AND((K150&gt;=0.8),(AJ150&lt;10)),AND((K150&gt;=0.8),(AJ150&gt;90))),0,1)</f>
        <v>1</v>
      </c>
      <c r="X150" s="214">
        <f t="shared" si="49"/>
        <v>1</v>
      </c>
      <c r="Y150" s="214">
        <f t="shared" si="50"/>
        <v>0</v>
      </c>
      <c r="Z150" s="214">
        <f t="shared" si="51"/>
        <v>0</v>
      </c>
      <c r="AA150" s="214">
        <f t="shared" si="52"/>
        <v>1</v>
      </c>
      <c r="AB150" s="215" t="str">
        <f t="shared" si="53"/>
        <v>B</v>
      </c>
      <c r="AC150" s="215" t="str">
        <f t="shared" si="54"/>
        <v>3B</v>
      </c>
      <c r="AD150" s="216"/>
      <c r="AE150" s="216"/>
      <c r="AF150" s="434">
        <f>IFERROR(INDEX(Raw_DATA!L:L,MATCH(Risk7_PlusY67!$D150,Raw_DATA!$A:$A,0)),"")</f>
        <v>3.26</v>
      </c>
      <c r="AG150" s="434">
        <f>IFERROR(INDEX(AVGGroup!$D$5:$D$21,MATCH(Risk7_PlusY67!$H150,AVGGroup!$C$5:$C$21,0)),"")</f>
        <v>-5.99</v>
      </c>
      <c r="AH150" s="434">
        <f>IFERROR(INDEX(Raw_DATA!M:M,MATCH(Risk7_PlusY67!$D150,Raw_DATA!$A:$A,0)),"")</f>
        <v>-3.8</v>
      </c>
      <c r="AI150" s="435">
        <f>IFERROR(INDEX(AVGGroup!$F$5:$F$21,MATCH(Risk7_PlusY67!$H150,AVGGroup!$C$5:$C$21,0)),"")</f>
        <v>-10.86</v>
      </c>
      <c r="AJ150" s="401">
        <f>IFERROR(INDEX(Raw_DATA!N:N,MATCH(Risk7_PlusY67!$D150,Raw_DATA!$A:$A,0)),"")</f>
        <v>179</v>
      </c>
      <c r="AK150" s="401">
        <f>IFERROR(INDEX(Raw_DATA!O:O,MATCH(Risk7_PlusY67!$D150,Raw_DATA!$A:$A,0)),"")</f>
        <v>39</v>
      </c>
      <c r="AL150" s="401">
        <f>IFERROR(INDEX(Raw_DATA!P:P,MATCH(Risk7_PlusY67!$D150,Raw_DATA!$A:$A,0)),"")</f>
        <v>65</v>
      </c>
      <c r="AM150" s="401">
        <f>IFERROR(INDEX(Raw_DATA!Q:Q,MATCH(Risk7_PlusY67!$D150,Raw_DATA!$A:$A,0)),"")</f>
        <v>230</v>
      </c>
      <c r="AN150" s="401">
        <f>IFERROR(INDEX(Raw_DATA!R:R,MATCH(Risk7_PlusY67!$D150,Raw_DATA!$A:$A,0)),"")</f>
        <v>49</v>
      </c>
      <c r="AO150" s="407"/>
      <c r="AP150" s="411" t="b">
        <f>AB150=AY150</f>
        <v>1</v>
      </c>
      <c r="AQ150" s="340">
        <f t="shared" si="55"/>
        <v>1</v>
      </c>
      <c r="AR150" s="123">
        <f t="shared" si="56"/>
        <v>1</v>
      </c>
      <c r="AS150" s="123">
        <f t="shared" si="57"/>
        <v>1</v>
      </c>
      <c r="AT150" s="123">
        <f>IF(OR(AND((K150&lt;0.8),(BE150&gt;180)),AND((K150&lt;0.8),(BE150&lt;10)),AND((K150&gt;=0.8),(BE150&lt;10)),AND((K150&gt;=0.8),(BE150&gt;90))),0,1)</f>
        <v>1</v>
      </c>
      <c r="AU150" s="123">
        <f t="shared" si="58"/>
        <v>1</v>
      </c>
      <c r="AV150" s="123">
        <f t="shared" si="59"/>
        <v>0</v>
      </c>
      <c r="AW150" s="123">
        <f t="shared" si="60"/>
        <v>0</v>
      </c>
      <c r="AX150" s="123">
        <f t="shared" si="61"/>
        <v>1</v>
      </c>
      <c r="AY150" s="416" t="str">
        <f t="shared" si="62"/>
        <v>B</v>
      </c>
      <c r="AZ150" s="416" t="str">
        <f>R150&amp;AY150</f>
        <v>3B</v>
      </c>
      <c r="BA150" s="417">
        <f>IFERROR(INDEX(Raw_DATA!L:L,MATCH(Risk7_PlusY67!$D150,Raw_DATA!$A:$A,0)),"")</f>
        <v>3.26</v>
      </c>
      <c r="BB150" s="417">
        <f>IFERROR(INDEX(AVGGroup!$H$5:$H$21,MATCH(Risk7_PlusY67!$BJ150,AVGGroup!$C$5:$C$21,0)),"")</f>
        <v>-5.99</v>
      </c>
      <c r="BC150" s="417">
        <f>IFERROR(INDEX(Raw_DATA!M:M,MATCH(Risk7_PlusY67!$D150,Raw_DATA!$A:$A,0)),"")</f>
        <v>-3.8</v>
      </c>
      <c r="BD150" s="418">
        <f>IFERROR(INDEX(AVGGroup!$J$5:$J$21,MATCH(Risk7_PlusY67!$BJ150,AVGGroup!$C$5:$C$21,0)),"")</f>
        <v>-10.86</v>
      </c>
      <c r="BE150" s="407">
        <f>IFERROR(INDEX(Raw_DATA!N:N,MATCH(Risk7_PlusY67!$D150,Raw_DATA!$A:$A,0)),"")</f>
        <v>179</v>
      </c>
      <c r="BF150" s="407">
        <f>IFERROR(INDEX(Raw_DATA!O:O,MATCH(Risk7_PlusY67!$D150,Raw_DATA!$A:$A,0)),"")</f>
        <v>39</v>
      </c>
      <c r="BG150" s="407">
        <f>IFERROR(INDEX(Raw_DATA!P:P,MATCH(Risk7_PlusY67!$D150,Raw_DATA!$A:$A,0)),"")</f>
        <v>65</v>
      </c>
      <c r="BH150" s="407">
        <f>IFERROR(INDEX(Raw_DATA!Q:Q,MATCH(Risk7_PlusY67!$D150,Raw_DATA!$A:$A,0)),"")</f>
        <v>230</v>
      </c>
      <c r="BI150" s="407">
        <f>IFERROR(INDEX(Raw_DATA!R:R,MATCH(Risk7_PlusY67!$D150,Raw_DATA!$A:$A,0)),"")</f>
        <v>49</v>
      </c>
      <c r="BJ150" s="124" t="str">
        <f>INDEX('Org2567'!$BM:$BM,MATCH(Risk7_PlusY67!D150,'Org2567'!$D:$D,0))</f>
        <v>รพช.F1 P50,000-100,000</v>
      </c>
    </row>
    <row r="151" spans="1:62" x14ac:dyDescent="0.7">
      <c r="A151" s="206">
        <f>IF(ISBLANK(D151),"",COUNTA($D$3:D151))</f>
        <v>149</v>
      </c>
      <c r="B151" s="207">
        <f>IFERROR(INDEX(ID!$E:$E,MATCH(Risk7_PlusY67!$D151,ID!$A:$A,0)),"")</f>
        <v>2</v>
      </c>
      <c r="C151" s="207" t="str">
        <f>IFERROR(INDEX(ID!$I:$I,MATCH(Risk7_PlusY67!$D151,ID!$A:$A,0)),"")</f>
        <v>อุตรดิตถ์</v>
      </c>
      <c r="D151" s="295" t="s">
        <v>168</v>
      </c>
      <c r="E151" s="207" t="str">
        <f>IFERROR(INDEX(ID!$C:$C,MATCH(Risk7_PlusY67!$D151,ID!$A:$A,0)),"")</f>
        <v>ลับแล,รพช.</v>
      </c>
      <c r="F151" s="207" t="str">
        <f>IFERROR(INDEX(ID!$G:$G,MATCH(Risk7_PlusY67!$D151,ID!$A:$A,0)),"")</f>
        <v>รพช.</v>
      </c>
      <c r="G151" s="206">
        <f>IFERROR(INDEX(ID!$J:$J,MATCH(Risk7_PlusY67!$D151,ID!$A:$A,0)),"")</f>
        <v>50</v>
      </c>
      <c r="H151" s="208" t="str">
        <f>IFERROR(INDEX(ID!$P:$P,MATCH(Risk7_PlusY67!$D151,ID!$A:$A,0)),"")</f>
        <v>รพช.F1 P&lt;=50,000</v>
      </c>
      <c r="I151" s="209">
        <f>IFERROR(INDEX(Raw_DATA!E:E,MATCH(Risk7_PlusY67!$D151,Raw_DATA!$A:$A,0)),"")</f>
        <v>1.37</v>
      </c>
      <c r="J151" s="209">
        <f>IFERROR(INDEX(Raw_DATA!F:F,MATCH(Risk7_PlusY67!$D151,Raw_DATA!$A:$A,0)),"")</f>
        <v>1.25</v>
      </c>
      <c r="K151" s="209">
        <f>IFERROR(INDEX(Raw_DATA!G:G,MATCH(Risk7_PlusY67!$D151,Raw_DATA!$A:$A,0)),"")</f>
        <v>0.6</v>
      </c>
      <c r="L151" s="209">
        <f>IFERROR(INDEX(Raw_DATA!H:H,MATCH(Risk7_PlusY67!$D151,Raw_DATA!$A:$A,0)),"")</f>
        <v>14759723.689999999</v>
      </c>
      <c r="M151" s="210">
        <f>IFERROR(INDEX(Raw_DATA!I:I,MATCH(Risk7_PlusY67!$D151,Raw_DATA!$A:$A,0)),"")</f>
        <v>16625414.189999999</v>
      </c>
      <c r="N151" s="206">
        <f t="shared" si="42"/>
        <v>2</v>
      </c>
      <c r="O151" s="206">
        <f t="shared" si="43"/>
        <v>0</v>
      </c>
      <c r="P151" s="206">
        <f t="shared" si="44"/>
        <v>0</v>
      </c>
      <c r="Q151" s="211" t="str">
        <f t="shared" si="45"/>
        <v/>
      </c>
      <c r="R151" s="206">
        <f t="shared" si="46"/>
        <v>2</v>
      </c>
      <c r="S151" s="212">
        <f>IFERROR(INDEX(Raw_DATA!J:J,MATCH(Risk7_PlusY67!$D151,Raw_DATA!$A:$A,0)),"")</f>
        <v>23441908.59</v>
      </c>
      <c r="T151" s="213">
        <f>IFERROR(INDEX(Raw_DATA!K:K,MATCH(Risk7_PlusY67!$D151,Raw_DATA!$A:$A,0)),"")</f>
        <v>-15928999.060000001</v>
      </c>
      <c r="U151" s="214">
        <f t="shared" si="47"/>
        <v>1</v>
      </c>
      <c r="V151" s="214">
        <f t="shared" si="48"/>
        <v>1</v>
      </c>
      <c r="W151" s="214">
        <f>IF(OR(AND((K151&lt;0.8),(AJ151&gt;180)),AND((K151&lt;0.8),(AJ151&lt;10)),AND((K151&gt;=0.8),(AJ151&lt;10)),AND((K151&gt;=0.8),(AJ151&gt;90))),0,1)</f>
        <v>1</v>
      </c>
      <c r="X151" s="214">
        <f t="shared" si="49"/>
        <v>1</v>
      </c>
      <c r="Y151" s="214">
        <f t="shared" si="50"/>
        <v>0</v>
      </c>
      <c r="Z151" s="214">
        <f t="shared" si="51"/>
        <v>0</v>
      </c>
      <c r="AA151" s="214">
        <f t="shared" si="52"/>
        <v>1</v>
      </c>
      <c r="AB151" s="215" t="str">
        <f t="shared" si="53"/>
        <v>B</v>
      </c>
      <c r="AC151" s="215" t="str">
        <f t="shared" si="54"/>
        <v>2B</v>
      </c>
      <c r="AD151" s="216"/>
      <c r="AE151" s="216"/>
      <c r="AF151" s="434">
        <f>IFERROR(INDEX(Raw_DATA!L:L,MATCH(Risk7_PlusY67!$D151,Raw_DATA!$A:$A,0)),"")</f>
        <v>12.48</v>
      </c>
      <c r="AG151" s="434">
        <f>IFERROR(INDEX(AVGGroup!$D$5:$D$21,MATCH(Risk7_PlusY67!$H151,AVGGroup!$C$5:$C$21,0)),"")</f>
        <v>-3.15</v>
      </c>
      <c r="AH151" s="434">
        <f>IFERROR(INDEX(Raw_DATA!M:M,MATCH(Risk7_PlusY67!$D151,Raw_DATA!$A:$A,0)),"")</f>
        <v>10.3</v>
      </c>
      <c r="AI151" s="435">
        <f>IFERROR(INDEX(AVGGroup!$F$5:$F$21,MATCH(Risk7_PlusY67!$H151,AVGGroup!$C$5:$C$21,0)),"")</f>
        <v>-7.1</v>
      </c>
      <c r="AJ151" s="401">
        <f>IFERROR(INDEX(Raw_DATA!N:N,MATCH(Risk7_PlusY67!$D151,Raw_DATA!$A:$A,0)),"")</f>
        <v>177</v>
      </c>
      <c r="AK151" s="401">
        <f>IFERROR(INDEX(Raw_DATA!O:O,MATCH(Risk7_PlusY67!$D151,Raw_DATA!$A:$A,0)),"")</f>
        <v>40</v>
      </c>
      <c r="AL151" s="401">
        <f>IFERROR(INDEX(Raw_DATA!P:P,MATCH(Risk7_PlusY67!$D151,Raw_DATA!$A:$A,0)),"")</f>
        <v>99</v>
      </c>
      <c r="AM151" s="401">
        <f>IFERROR(INDEX(Raw_DATA!Q:Q,MATCH(Risk7_PlusY67!$D151,Raw_DATA!$A:$A,0)),"")</f>
        <v>239</v>
      </c>
      <c r="AN151" s="401">
        <f>IFERROR(INDEX(Raw_DATA!R:R,MATCH(Risk7_PlusY67!$D151,Raw_DATA!$A:$A,0)),"")</f>
        <v>54</v>
      </c>
      <c r="AO151" s="407"/>
      <c r="AP151" s="411" t="b">
        <f>AB151=AY151</f>
        <v>1</v>
      </c>
      <c r="AQ151" s="340">
        <f t="shared" si="55"/>
        <v>0</v>
      </c>
      <c r="AR151" s="123">
        <f t="shared" si="56"/>
        <v>1</v>
      </c>
      <c r="AS151" s="123">
        <f t="shared" si="57"/>
        <v>1</v>
      </c>
      <c r="AT151" s="123">
        <f>IF(OR(AND((K151&lt;0.8),(BE151&gt;180)),AND((K151&lt;0.8),(BE151&lt;10)),AND((K151&gt;=0.8),(BE151&lt;10)),AND((K151&gt;=0.8),(BE151&gt;90))),0,1)</f>
        <v>1</v>
      </c>
      <c r="AU151" s="123">
        <f t="shared" si="58"/>
        <v>1</v>
      </c>
      <c r="AV151" s="123">
        <f t="shared" si="59"/>
        <v>0</v>
      </c>
      <c r="AW151" s="123">
        <f t="shared" si="60"/>
        <v>0</v>
      </c>
      <c r="AX151" s="123">
        <f t="shared" si="61"/>
        <v>1</v>
      </c>
      <c r="AY151" s="416" t="str">
        <f t="shared" si="62"/>
        <v>B</v>
      </c>
      <c r="AZ151" s="416" t="str">
        <f>R151&amp;AY151</f>
        <v>2B</v>
      </c>
      <c r="BA151" s="417">
        <f>IFERROR(INDEX(Raw_DATA!L:L,MATCH(Risk7_PlusY67!$D151,Raw_DATA!$A:$A,0)),"")</f>
        <v>12.48</v>
      </c>
      <c r="BB151" s="417">
        <f>IFERROR(INDEX(AVGGroup!$H$5:$H$21,MATCH(Risk7_PlusY67!$BJ151,AVGGroup!$C$5:$C$21,0)),"")</f>
        <v>-3.15</v>
      </c>
      <c r="BC151" s="417">
        <f>IFERROR(INDEX(Raw_DATA!M:M,MATCH(Risk7_PlusY67!$D151,Raw_DATA!$A:$A,0)),"")</f>
        <v>10.3</v>
      </c>
      <c r="BD151" s="418">
        <f>IFERROR(INDEX(AVGGroup!$J$5:$J$21,MATCH(Risk7_PlusY67!$BJ151,AVGGroup!$C$5:$C$21,0)),"")</f>
        <v>-7.1</v>
      </c>
      <c r="BE151" s="407">
        <f>IFERROR(INDEX(Raw_DATA!N:N,MATCH(Risk7_PlusY67!$D151,Raw_DATA!$A:$A,0)),"")</f>
        <v>177</v>
      </c>
      <c r="BF151" s="407">
        <f>IFERROR(INDEX(Raw_DATA!O:O,MATCH(Risk7_PlusY67!$D151,Raw_DATA!$A:$A,0)),"")</f>
        <v>40</v>
      </c>
      <c r="BG151" s="407">
        <f>IFERROR(INDEX(Raw_DATA!P:P,MATCH(Risk7_PlusY67!$D151,Raw_DATA!$A:$A,0)),"")</f>
        <v>99</v>
      </c>
      <c r="BH151" s="407">
        <f>IFERROR(INDEX(Raw_DATA!Q:Q,MATCH(Risk7_PlusY67!$D151,Raw_DATA!$A:$A,0)),"")</f>
        <v>239</v>
      </c>
      <c r="BI151" s="407">
        <f>IFERROR(INDEX(Raw_DATA!R:R,MATCH(Risk7_PlusY67!$D151,Raw_DATA!$A:$A,0)),"")</f>
        <v>54</v>
      </c>
      <c r="BJ151" s="124" t="str">
        <f>INDEX('Org2567'!$BM:$BM,MATCH(Risk7_PlusY67!D151,'Org2567'!$D:$D,0))</f>
        <v>รพช.F1 P&lt;=50,000</v>
      </c>
    </row>
    <row r="152" spans="1:62" x14ac:dyDescent="0.7">
      <c r="A152" s="206">
        <f>IF(ISBLANK(D152),"",COUNTA($D$3:D152))</f>
        <v>150</v>
      </c>
      <c r="B152" s="207">
        <f>IFERROR(INDEX(ID!$E:$E,MATCH(Risk7_PlusY67!$D152,ID!$A:$A,0)),"")</f>
        <v>2</v>
      </c>
      <c r="C152" s="207" t="str">
        <f>IFERROR(INDEX(ID!$I:$I,MATCH(Risk7_PlusY67!$D152,ID!$A:$A,0)),"")</f>
        <v>อุตรดิตถ์</v>
      </c>
      <c r="D152" s="295" t="s">
        <v>169</v>
      </c>
      <c r="E152" s="207" t="str">
        <f>IFERROR(INDEX(ID!$C:$C,MATCH(Risk7_PlusY67!$D152,ID!$A:$A,0)),"")</f>
        <v>ทองแสนขัน,รพช.</v>
      </c>
      <c r="F152" s="207" t="str">
        <f>IFERROR(INDEX(ID!$G:$G,MATCH(Risk7_PlusY67!$D152,ID!$A:$A,0)),"")</f>
        <v>รพช.</v>
      </c>
      <c r="G152" s="206">
        <f>IFERROR(INDEX(ID!$J:$J,MATCH(Risk7_PlusY67!$D152,ID!$A:$A,0)),"")</f>
        <v>36</v>
      </c>
      <c r="H152" s="208" t="str">
        <f>IFERROR(INDEX(ID!$P:$P,MATCH(Risk7_PlusY67!$D152,ID!$A:$A,0)),"")</f>
        <v>รพช.F2 P&lt;=30,000</v>
      </c>
      <c r="I152" s="209">
        <f>IFERROR(INDEX(Raw_DATA!E:E,MATCH(Risk7_PlusY67!$D152,Raw_DATA!$A:$A,0)),"")</f>
        <v>1.35</v>
      </c>
      <c r="J152" s="209">
        <f>IFERROR(INDEX(Raw_DATA!F:F,MATCH(Risk7_PlusY67!$D152,Raw_DATA!$A:$A,0)),"")</f>
        <v>1.25</v>
      </c>
      <c r="K152" s="209">
        <f>IFERROR(INDEX(Raw_DATA!G:G,MATCH(Risk7_PlusY67!$D152,Raw_DATA!$A:$A,0)),"")</f>
        <v>0.89</v>
      </c>
      <c r="L152" s="209">
        <f>IFERROR(INDEX(Raw_DATA!H:H,MATCH(Risk7_PlusY67!$D152,Raw_DATA!$A:$A,0)),"")</f>
        <v>8320950.71</v>
      </c>
      <c r="M152" s="210">
        <f>IFERROR(INDEX(Raw_DATA!I:I,MATCH(Risk7_PlusY67!$D152,Raw_DATA!$A:$A,0)),"")</f>
        <v>-943908.8</v>
      </c>
      <c r="N152" s="206">
        <f t="shared" si="42"/>
        <v>1</v>
      </c>
      <c r="O152" s="206">
        <f t="shared" si="43"/>
        <v>1</v>
      </c>
      <c r="P152" s="206">
        <f t="shared" si="44"/>
        <v>0</v>
      </c>
      <c r="Q152" s="211">
        <f t="shared" si="45"/>
        <v>105.7</v>
      </c>
      <c r="R152" s="206">
        <f t="shared" si="46"/>
        <v>2</v>
      </c>
      <c r="S152" s="212">
        <f>IFERROR(INDEX(Raw_DATA!J:J,MATCH(Risk7_PlusY67!$D152,Raw_DATA!$A:$A,0)),"")</f>
        <v>1783829.27</v>
      </c>
      <c r="T152" s="213">
        <f>IFERROR(INDEX(Raw_DATA!K:K,MATCH(Risk7_PlusY67!$D152,Raw_DATA!$A:$A,0)),"")</f>
        <v>-2601223.89</v>
      </c>
      <c r="U152" s="214">
        <f t="shared" si="47"/>
        <v>1</v>
      </c>
      <c r="V152" s="214">
        <f t="shared" si="48"/>
        <v>1</v>
      </c>
      <c r="W152" s="214">
        <f>IF(OR(AND((K152&lt;0.8),(AJ152&gt;180)),AND((K152&lt;0.8),(AJ152&lt;10)),AND((K152&gt;=0.8),(AJ152&lt;10)),AND((K152&gt;=0.8),(AJ152&gt;90))),0,1)</f>
        <v>0</v>
      </c>
      <c r="X152" s="214">
        <f t="shared" si="49"/>
        <v>0</v>
      </c>
      <c r="Y152" s="214">
        <f t="shared" si="50"/>
        <v>1</v>
      </c>
      <c r="Z152" s="214">
        <f t="shared" si="51"/>
        <v>0</v>
      </c>
      <c r="AA152" s="214">
        <f t="shared" si="52"/>
        <v>1</v>
      </c>
      <c r="AB152" s="215" t="str">
        <f t="shared" si="53"/>
        <v>B-</v>
      </c>
      <c r="AC152" s="215" t="str">
        <f t="shared" si="54"/>
        <v>2B-</v>
      </c>
      <c r="AD152" s="216"/>
      <c r="AE152" s="216"/>
      <c r="AF152" s="434">
        <f>IFERROR(INDEX(Raw_DATA!L:L,MATCH(Risk7_PlusY67!$D152,Raw_DATA!$A:$A,0)),"")</f>
        <v>1.66</v>
      </c>
      <c r="AG152" s="434">
        <f>IFERROR(INDEX(AVGGroup!$D$5:$D$21,MATCH(Risk7_PlusY67!$H152,AVGGroup!$C$5:$C$21,0)),"")</f>
        <v>-3.55</v>
      </c>
      <c r="AH152" s="434">
        <f>IFERROR(INDEX(Raw_DATA!M:M,MATCH(Risk7_PlusY67!$D152,Raw_DATA!$A:$A,0)),"")</f>
        <v>-1.75</v>
      </c>
      <c r="AI152" s="435">
        <f>IFERROR(INDEX(AVGGroup!$F$5:$F$21,MATCH(Risk7_PlusY67!$H152,AVGGroup!$C$5:$C$21,0)),"")</f>
        <v>-10.199999999999999</v>
      </c>
      <c r="AJ152" s="401">
        <f>IFERROR(INDEX(Raw_DATA!N:N,MATCH(Risk7_PlusY67!$D152,Raw_DATA!$A:$A,0)),"")</f>
        <v>261</v>
      </c>
      <c r="AK152" s="401">
        <f>IFERROR(INDEX(Raw_DATA!O:O,MATCH(Risk7_PlusY67!$D152,Raw_DATA!$A:$A,0)),"")</f>
        <v>109</v>
      </c>
      <c r="AL152" s="401">
        <f>IFERROR(INDEX(Raw_DATA!P:P,MATCH(Risk7_PlusY67!$D152,Raw_DATA!$A:$A,0)),"")</f>
        <v>59</v>
      </c>
      <c r="AM152" s="401">
        <f>IFERROR(INDEX(Raw_DATA!Q:Q,MATCH(Risk7_PlusY67!$D152,Raw_DATA!$A:$A,0)),"")</f>
        <v>207</v>
      </c>
      <c r="AN152" s="401">
        <f>IFERROR(INDEX(Raw_DATA!R:R,MATCH(Risk7_PlusY67!$D152,Raw_DATA!$A:$A,0)),"")</f>
        <v>55</v>
      </c>
      <c r="AO152" s="407"/>
      <c r="AP152" s="411" t="b">
        <f>AB152=AY152</f>
        <v>1</v>
      </c>
      <c r="AQ152" s="340">
        <f t="shared" si="55"/>
        <v>1</v>
      </c>
      <c r="AR152" s="123">
        <f t="shared" si="56"/>
        <v>1</v>
      </c>
      <c r="AS152" s="123">
        <f t="shared" si="57"/>
        <v>1</v>
      </c>
      <c r="AT152" s="123">
        <f>IF(OR(AND((K152&lt;0.8),(BE152&gt;180)),AND((K152&lt;0.8),(BE152&lt;10)),AND((K152&gt;=0.8),(BE152&lt;10)),AND((K152&gt;=0.8),(BE152&gt;90))),0,1)</f>
        <v>0</v>
      </c>
      <c r="AU152" s="123">
        <f t="shared" si="58"/>
        <v>0</v>
      </c>
      <c r="AV152" s="123">
        <f t="shared" si="59"/>
        <v>1</v>
      </c>
      <c r="AW152" s="123">
        <f t="shared" si="60"/>
        <v>0</v>
      </c>
      <c r="AX152" s="123">
        <f t="shared" si="61"/>
        <v>1</v>
      </c>
      <c r="AY152" s="416" t="str">
        <f t="shared" si="62"/>
        <v>B-</v>
      </c>
      <c r="AZ152" s="416" t="str">
        <f>R152&amp;AY152</f>
        <v>2B-</v>
      </c>
      <c r="BA152" s="417">
        <f>IFERROR(INDEX(Raw_DATA!L:L,MATCH(Risk7_PlusY67!$D152,Raw_DATA!$A:$A,0)),"")</f>
        <v>1.66</v>
      </c>
      <c r="BB152" s="417">
        <f>IFERROR(INDEX(AVGGroup!$H$5:$H$21,MATCH(Risk7_PlusY67!$BJ152,AVGGroup!$C$5:$C$21,0)),"")</f>
        <v>-3.54</v>
      </c>
      <c r="BC152" s="417">
        <f>IFERROR(INDEX(Raw_DATA!M:M,MATCH(Risk7_PlusY67!$D152,Raw_DATA!$A:$A,0)),"")</f>
        <v>-1.75</v>
      </c>
      <c r="BD152" s="418">
        <f>IFERROR(INDEX(AVGGroup!$J$5:$J$21,MATCH(Risk7_PlusY67!$BJ152,AVGGroup!$C$5:$C$21,0)),"")</f>
        <v>-10.199999999999999</v>
      </c>
      <c r="BE152" s="407">
        <f>IFERROR(INDEX(Raw_DATA!N:N,MATCH(Risk7_PlusY67!$D152,Raw_DATA!$A:$A,0)),"")</f>
        <v>261</v>
      </c>
      <c r="BF152" s="407">
        <f>IFERROR(INDEX(Raw_DATA!O:O,MATCH(Risk7_PlusY67!$D152,Raw_DATA!$A:$A,0)),"")</f>
        <v>109</v>
      </c>
      <c r="BG152" s="407">
        <f>IFERROR(INDEX(Raw_DATA!P:P,MATCH(Risk7_PlusY67!$D152,Raw_DATA!$A:$A,0)),"")</f>
        <v>59</v>
      </c>
      <c r="BH152" s="407">
        <f>IFERROR(INDEX(Raw_DATA!Q:Q,MATCH(Risk7_PlusY67!$D152,Raw_DATA!$A:$A,0)),"")</f>
        <v>207</v>
      </c>
      <c r="BI152" s="407">
        <f>IFERROR(INDEX(Raw_DATA!R:R,MATCH(Risk7_PlusY67!$D152,Raw_DATA!$A:$A,0)),"")</f>
        <v>55</v>
      </c>
      <c r="BJ152" s="124" t="str">
        <f>INDEX('Org2567'!$BM:$BM,MATCH(Risk7_PlusY67!D152,'Org2567'!$D:$D,0))</f>
        <v>รพช.F2 P&lt;=30,000</v>
      </c>
    </row>
    <row r="153" spans="1:62" x14ac:dyDescent="0.7">
      <c r="A153" s="206">
        <f>IF(ISBLANK(D153),"",COUNTA($D$3:D153))</f>
        <v>151</v>
      </c>
      <c r="B153" s="207">
        <f>IFERROR(INDEX(ID!$E:$E,MATCH(Risk7_PlusY67!$D153,ID!$A:$A,0)),"")</f>
        <v>3</v>
      </c>
      <c r="C153" s="207" t="str">
        <f>IFERROR(INDEX(ID!$I:$I,MATCH(Risk7_PlusY67!$D153,ID!$A:$A,0)),"")</f>
        <v>กำแพงเพชร</v>
      </c>
      <c r="D153" s="295" t="s">
        <v>170</v>
      </c>
      <c r="E153" s="207" t="str">
        <f>IFERROR(INDEX(ID!$C:$C,MATCH(Risk7_PlusY67!$D153,ID!$A:$A,0)),"")</f>
        <v>กำแพงเพชร,รพท.</v>
      </c>
      <c r="F153" s="207" t="str">
        <f>IFERROR(INDEX(ID!$G:$G,MATCH(Risk7_PlusY67!$D153,ID!$A:$A,0)),"")</f>
        <v>รพท.</v>
      </c>
      <c r="G153" s="206">
        <f>IFERROR(INDEX(ID!$J:$J,MATCH(Risk7_PlusY67!$D153,ID!$A:$A,0)),"")</f>
        <v>492</v>
      </c>
      <c r="H153" s="208" t="str">
        <f>IFERROR(INDEX(ID!$P:$P,MATCH(Risk7_PlusY67!$D153,ID!$A:$A,0)),"")</f>
        <v>รพท.S B&gt;400</v>
      </c>
      <c r="I153" s="209">
        <f>IFERROR(INDEX(Raw_DATA!E:E,MATCH(Risk7_PlusY67!$D153,Raw_DATA!$A:$A,0)),"")</f>
        <v>2.02</v>
      </c>
      <c r="J153" s="209">
        <f>IFERROR(INDEX(Raw_DATA!F:F,MATCH(Risk7_PlusY67!$D153,Raw_DATA!$A:$A,0)),"")</f>
        <v>1.71</v>
      </c>
      <c r="K153" s="209">
        <f>IFERROR(INDEX(Raw_DATA!G:G,MATCH(Risk7_PlusY67!$D153,Raw_DATA!$A:$A,0)),"")</f>
        <v>0.71</v>
      </c>
      <c r="L153" s="209">
        <f>IFERROR(INDEX(Raw_DATA!H:H,MATCH(Risk7_PlusY67!$D153,Raw_DATA!$A:$A,0)),"")</f>
        <v>265600590.16999999</v>
      </c>
      <c r="M153" s="210">
        <f>IFERROR(INDEX(Raw_DATA!I:I,MATCH(Risk7_PlusY67!$D153,Raw_DATA!$A:$A,0)),"")</f>
        <v>-27651020.23</v>
      </c>
      <c r="N153" s="206">
        <f t="shared" si="42"/>
        <v>1</v>
      </c>
      <c r="O153" s="206">
        <f t="shared" si="43"/>
        <v>1</v>
      </c>
      <c r="P153" s="206">
        <f t="shared" si="44"/>
        <v>0</v>
      </c>
      <c r="Q153" s="211">
        <f t="shared" si="45"/>
        <v>115.2</v>
      </c>
      <c r="R153" s="206">
        <f t="shared" si="46"/>
        <v>2</v>
      </c>
      <c r="S153" s="212">
        <f>IFERROR(INDEX(Raw_DATA!J:J,MATCH(Risk7_PlusY67!$D153,Raw_DATA!$A:$A,0)),"")</f>
        <v>-9452749.4399999995</v>
      </c>
      <c r="T153" s="213">
        <f>IFERROR(INDEX(Raw_DATA!K:K,MATCH(Risk7_PlusY67!$D153,Raw_DATA!$A:$A,0)),"")</f>
        <v>-76456711.180000007</v>
      </c>
      <c r="U153" s="214">
        <f t="shared" si="47"/>
        <v>0</v>
      </c>
      <c r="V153" s="214">
        <f t="shared" si="48"/>
        <v>1</v>
      </c>
      <c r="W153" s="214">
        <f>IF(OR(AND((K153&lt;0.8),(AJ153&gt;180)),AND((K153&lt;0.8),(AJ153&lt;10)),AND((K153&gt;=0.8),(AJ153&lt;10)),AND((K153&gt;=0.8),(AJ153&gt;90))),0,1)</f>
        <v>1</v>
      </c>
      <c r="X153" s="214">
        <f t="shared" si="49"/>
        <v>0</v>
      </c>
      <c r="Y153" s="214">
        <f t="shared" si="50"/>
        <v>1</v>
      </c>
      <c r="Z153" s="214">
        <f t="shared" si="51"/>
        <v>1</v>
      </c>
      <c r="AA153" s="214">
        <f t="shared" si="52"/>
        <v>1</v>
      </c>
      <c r="AB153" s="215" t="str">
        <f t="shared" si="53"/>
        <v>B</v>
      </c>
      <c r="AC153" s="215" t="str">
        <f t="shared" si="54"/>
        <v>2B</v>
      </c>
      <c r="AD153" s="216"/>
      <c r="AE153" s="216"/>
      <c r="AF153" s="434">
        <f>IFERROR(INDEX(Raw_DATA!L:L,MATCH(Risk7_PlusY67!$D153,Raw_DATA!$A:$A,0)),"")</f>
        <v>-0.68</v>
      </c>
      <c r="AG153" s="434">
        <f>IFERROR(INDEX(AVGGroup!$D$5:$D$21,MATCH(Risk7_PlusY67!$H153,AVGGroup!$C$5:$C$21,0)),"")</f>
        <v>3.6</v>
      </c>
      <c r="AH153" s="434">
        <f>IFERROR(INDEX(Raw_DATA!M:M,MATCH(Risk7_PlusY67!$D153,Raw_DATA!$A:$A,0)),"")</f>
        <v>-2.23</v>
      </c>
      <c r="AI153" s="435">
        <f>IFERROR(INDEX(AVGGroup!$F$5:$F$21,MATCH(Risk7_PlusY67!$H153,AVGGroup!$C$5:$C$21,0)),"")</f>
        <v>-2.23</v>
      </c>
      <c r="AJ153" s="401">
        <f>IFERROR(INDEX(Raw_DATA!N:N,MATCH(Risk7_PlusY67!$D153,Raw_DATA!$A:$A,0)),"")</f>
        <v>120</v>
      </c>
      <c r="AK153" s="401">
        <f>IFERROR(INDEX(Raw_DATA!O:O,MATCH(Risk7_PlusY67!$D153,Raw_DATA!$A:$A,0)),"")</f>
        <v>95</v>
      </c>
      <c r="AL153" s="401">
        <f>IFERROR(INDEX(Raw_DATA!P:P,MATCH(Risk7_PlusY67!$D153,Raw_DATA!$A:$A,0)),"")</f>
        <v>53</v>
      </c>
      <c r="AM153" s="401">
        <f>IFERROR(INDEX(Raw_DATA!Q:Q,MATCH(Risk7_PlusY67!$D153,Raw_DATA!$A:$A,0)),"")</f>
        <v>71</v>
      </c>
      <c r="AN153" s="401">
        <f>IFERROR(INDEX(Raw_DATA!R:R,MATCH(Risk7_PlusY67!$D153,Raw_DATA!$A:$A,0)),"")</f>
        <v>51</v>
      </c>
      <c r="AO153" s="407"/>
      <c r="AP153" s="411" t="b">
        <f>AB153=AY153</f>
        <v>1</v>
      </c>
      <c r="AQ153" s="340">
        <f t="shared" si="55"/>
        <v>1</v>
      </c>
      <c r="AR153" s="123">
        <f t="shared" si="56"/>
        <v>0</v>
      </c>
      <c r="AS153" s="123">
        <f t="shared" si="57"/>
        <v>1</v>
      </c>
      <c r="AT153" s="123">
        <f>IF(OR(AND((K153&lt;0.8),(BE153&gt;180)),AND((K153&lt;0.8),(BE153&lt;10)),AND((K153&gt;=0.8),(BE153&lt;10)),AND((K153&gt;=0.8),(BE153&gt;90))),0,1)</f>
        <v>1</v>
      </c>
      <c r="AU153" s="123">
        <f t="shared" si="58"/>
        <v>0</v>
      </c>
      <c r="AV153" s="123">
        <f t="shared" si="59"/>
        <v>1</v>
      </c>
      <c r="AW153" s="123">
        <f t="shared" si="60"/>
        <v>1</v>
      </c>
      <c r="AX153" s="123">
        <f t="shared" si="61"/>
        <v>1</v>
      </c>
      <c r="AY153" s="416" t="str">
        <f t="shared" si="62"/>
        <v>B</v>
      </c>
      <c r="AZ153" s="416" t="str">
        <f>R153&amp;AY153</f>
        <v>2B</v>
      </c>
      <c r="BA153" s="417">
        <f>IFERROR(INDEX(Raw_DATA!L:L,MATCH(Risk7_PlusY67!$D153,Raw_DATA!$A:$A,0)),"")</f>
        <v>-0.68</v>
      </c>
      <c r="BB153" s="417">
        <f>IFERROR(INDEX(AVGGroup!$H$5:$H$21,MATCH(Risk7_PlusY67!$BJ153,AVGGroup!$C$5:$C$21,0)),"")</f>
        <v>3.6</v>
      </c>
      <c r="BC153" s="417">
        <f>IFERROR(INDEX(Raw_DATA!M:M,MATCH(Risk7_PlusY67!$D153,Raw_DATA!$A:$A,0)),"")</f>
        <v>-2.23</v>
      </c>
      <c r="BD153" s="418">
        <f>IFERROR(INDEX(AVGGroup!$J$5:$J$21,MATCH(Risk7_PlusY67!$BJ153,AVGGroup!$C$5:$C$21,0)),"")</f>
        <v>-2.23</v>
      </c>
      <c r="BE153" s="407">
        <f>IFERROR(INDEX(Raw_DATA!N:N,MATCH(Risk7_PlusY67!$D153,Raw_DATA!$A:$A,0)),"")</f>
        <v>120</v>
      </c>
      <c r="BF153" s="407">
        <f>IFERROR(INDEX(Raw_DATA!O:O,MATCH(Risk7_PlusY67!$D153,Raw_DATA!$A:$A,0)),"")</f>
        <v>95</v>
      </c>
      <c r="BG153" s="407">
        <f>IFERROR(INDEX(Raw_DATA!P:P,MATCH(Risk7_PlusY67!$D153,Raw_DATA!$A:$A,0)),"")</f>
        <v>53</v>
      </c>
      <c r="BH153" s="407">
        <f>IFERROR(INDEX(Raw_DATA!Q:Q,MATCH(Risk7_PlusY67!$D153,Raw_DATA!$A:$A,0)),"")</f>
        <v>71</v>
      </c>
      <c r="BI153" s="407">
        <f>IFERROR(INDEX(Raw_DATA!R:R,MATCH(Risk7_PlusY67!$D153,Raw_DATA!$A:$A,0)),"")</f>
        <v>51</v>
      </c>
      <c r="BJ153" s="124" t="str">
        <f>INDEX('Org2567'!$BM:$BM,MATCH(Risk7_PlusY67!D153,'Org2567'!$D:$D,0))</f>
        <v>รพท.S B&gt;400</v>
      </c>
    </row>
    <row r="154" spans="1:62" x14ac:dyDescent="0.7">
      <c r="A154" s="206">
        <f>IF(ISBLANK(D154),"",COUNTA($D$3:D154))</f>
        <v>152</v>
      </c>
      <c r="B154" s="207">
        <f>IFERROR(INDEX(ID!$E:$E,MATCH(Risk7_PlusY67!$D154,ID!$A:$A,0)),"")</f>
        <v>3</v>
      </c>
      <c r="C154" s="207" t="str">
        <f>IFERROR(INDEX(ID!$I:$I,MATCH(Risk7_PlusY67!$D154,ID!$A:$A,0)),"")</f>
        <v>กำแพงเพชร</v>
      </c>
      <c r="D154" s="295" t="s">
        <v>171</v>
      </c>
      <c r="E154" s="207" t="str">
        <f>IFERROR(INDEX(ID!$C:$C,MATCH(Risk7_PlusY67!$D154,ID!$A:$A,0)),"")</f>
        <v>ทุ่งโพธิ์ทะเล,รพช.</v>
      </c>
      <c r="F154" s="207" t="str">
        <f>IFERROR(INDEX(ID!$G:$G,MATCH(Risk7_PlusY67!$D154,ID!$A:$A,0)),"")</f>
        <v>รพช.</v>
      </c>
      <c r="G154" s="206">
        <f>IFERROR(INDEX(ID!$J:$J,MATCH(Risk7_PlusY67!$D154,ID!$A:$A,0)),"")</f>
        <v>10</v>
      </c>
      <c r="H154" s="208" t="str">
        <f>IFERROR(INDEX(ID!$P:$P,MATCH(Risk7_PlusY67!$D154,ID!$A:$A,0)),"")</f>
        <v>รพช.F3 P&lt;=15,000</v>
      </c>
      <c r="I154" s="209">
        <f>IFERROR(INDEX(Raw_DATA!E:E,MATCH(Risk7_PlusY67!$D154,Raw_DATA!$A:$A,0)),"")</f>
        <v>3.93</v>
      </c>
      <c r="J154" s="209">
        <f>IFERROR(INDEX(Raw_DATA!F:F,MATCH(Risk7_PlusY67!$D154,Raw_DATA!$A:$A,0)),"")</f>
        <v>3.7</v>
      </c>
      <c r="K154" s="209">
        <f>IFERROR(INDEX(Raw_DATA!G:G,MATCH(Risk7_PlusY67!$D154,Raw_DATA!$A:$A,0)),"")</f>
        <v>3.26</v>
      </c>
      <c r="L154" s="209">
        <f>IFERROR(INDEX(Raw_DATA!H:H,MATCH(Risk7_PlusY67!$D154,Raw_DATA!$A:$A,0)),"")</f>
        <v>22144995.120000001</v>
      </c>
      <c r="M154" s="210">
        <f>IFERROR(INDEX(Raw_DATA!I:I,MATCH(Risk7_PlusY67!$D154,Raw_DATA!$A:$A,0)),"")</f>
        <v>-9477328.8100000005</v>
      </c>
      <c r="N154" s="206">
        <f t="shared" si="42"/>
        <v>0</v>
      </c>
      <c r="O154" s="206">
        <f t="shared" si="43"/>
        <v>1</v>
      </c>
      <c r="P154" s="206">
        <f t="shared" si="44"/>
        <v>0</v>
      </c>
      <c r="Q154" s="211">
        <f t="shared" si="45"/>
        <v>28</v>
      </c>
      <c r="R154" s="206">
        <f t="shared" si="46"/>
        <v>1</v>
      </c>
      <c r="S154" s="212">
        <f>IFERROR(INDEX(Raw_DATA!J:J,MATCH(Risk7_PlusY67!$D154,Raw_DATA!$A:$A,0)),"")</f>
        <v>-6484286.7599999998</v>
      </c>
      <c r="T154" s="213">
        <f>IFERROR(INDEX(Raw_DATA!K:K,MATCH(Risk7_PlusY67!$D154,Raw_DATA!$A:$A,0)),"")</f>
        <v>17080313.350000001</v>
      </c>
      <c r="U154" s="214">
        <f t="shared" si="47"/>
        <v>0</v>
      </c>
      <c r="V154" s="214">
        <f t="shared" si="48"/>
        <v>0</v>
      </c>
      <c r="W154" s="214">
        <f>IF(OR(AND((K154&lt;0.8),(AJ154&gt;180)),AND((K154&lt;0.8),(AJ154&lt;10)),AND((K154&gt;=0.8),(AJ154&lt;10)),AND((K154&gt;=0.8),(AJ154&gt;90))),0,1)</f>
        <v>1</v>
      </c>
      <c r="X154" s="214">
        <f t="shared" si="49"/>
        <v>0</v>
      </c>
      <c r="Y154" s="214">
        <f t="shared" si="50"/>
        <v>1</v>
      </c>
      <c r="Z154" s="214">
        <f t="shared" si="51"/>
        <v>1</v>
      </c>
      <c r="AA154" s="214">
        <f t="shared" si="52"/>
        <v>1</v>
      </c>
      <c r="AB154" s="215" t="str">
        <f t="shared" si="53"/>
        <v>B-</v>
      </c>
      <c r="AC154" s="215" t="str">
        <f t="shared" si="54"/>
        <v>1B-</v>
      </c>
      <c r="AD154" s="216"/>
      <c r="AE154" s="216"/>
      <c r="AF154" s="434">
        <f>IFERROR(INDEX(Raw_DATA!L:L,MATCH(Risk7_PlusY67!$D154,Raw_DATA!$A:$A,0)),"")</f>
        <v>-12</v>
      </c>
      <c r="AG154" s="434">
        <f>IFERROR(INDEX(AVGGroup!$D$5:$D$21,MATCH(Risk7_PlusY67!$H154,AVGGroup!$C$5:$C$21,0)),"")</f>
        <v>1.1000000000000001</v>
      </c>
      <c r="AH154" s="434">
        <f>IFERROR(INDEX(Raw_DATA!M:M,MATCH(Risk7_PlusY67!$D154,Raw_DATA!$A:$A,0)),"")</f>
        <v>-17.39</v>
      </c>
      <c r="AI154" s="435">
        <f>IFERROR(INDEX(AVGGroup!$F$5:$F$21,MATCH(Risk7_PlusY67!$H154,AVGGroup!$C$5:$C$21,0)),"")</f>
        <v>-5.66</v>
      </c>
      <c r="AJ154" s="401">
        <f>IFERROR(INDEX(Raw_DATA!N:N,MATCH(Risk7_PlusY67!$D154,Raw_DATA!$A:$A,0)),"")</f>
        <v>62</v>
      </c>
      <c r="AK154" s="401">
        <f>IFERROR(INDEX(Raw_DATA!O:O,MATCH(Risk7_PlusY67!$D154,Raw_DATA!$A:$A,0)),"")</f>
        <v>62</v>
      </c>
      <c r="AL154" s="401">
        <f>IFERROR(INDEX(Raw_DATA!P:P,MATCH(Risk7_PlusY67!$D154,Raw_DATA!$A:$A,0)),"")</f>
        <v>40</v>
      </c>
      <c r="AM154" s="401">
        <f>IFERROR(INDEX(Raw_DATA!Q:Q,MATCH(Risk7_PlusY67!$D154,Raw_DATA!$A:$A,0)),"")</f>
        <v>36</v>
      </c>
      <c r="AN154" s="401">
        <f>IFERROR(INDEX(Raw_DATA!R:R,MATCH(Risk7_PlusY67!$D154,Raw_DATA!$A:$A,0)),"")</f>
        <v>57</v>
      </c>
      <c r="AO154" s="407"/>
      <c r="AP154" s="411" t="b">
        <f>AB154=AY154</f>
        <v>1</v>
      </c>
      <c r="AQ154" s="340">
        <f t="shared" si="55"/>
        <v>1</v>
      </c>
      <c r="AR154" s="123">
        <f t="shared" si="56"/>
        <v>0</v>
      </c>
      <c r="AS154" s="123">
        <f t="shared" si="57"/>
        <v>0</v>
      </c>
      <c r="AT154" s="123">
        <f>IF(OR(AND((K154&lt;0.8),(BE154&gt;180)),AND((K154&lt;0.8),(BE154&lt;10)),AND((K154&gt;=0.8),(BE154&lt;10)),AND((K154&gt;=0.8),(BE154&gt;90))),0,1)</f>
        <v>1</v>
      </c>
      <c r="AU154" s="123">
        <f t="shared" si="58"/>
        <v>0</v>
      </c>
      <c r="AV154" s="123">
        <f t="shared" si="59"/>
        <v>1</v>
      </c>
      <c r="AW154" s="123">
        <f t="shared" si="60"/>
        <v>1</v>
      </c>
      <c r="AX154" s="123">
        <f t="shared" si="61"/>
        <v>1</v>
      </c>
      <c r="AY154" s="416" t="str">
        <f t="shared" si="62"/>
        <v>B-</v>
      </c>
      <c r="AZ154" s="416" t="str">
        <f>R154&amp;AY154</f>
        <v>1B-</v>
      </c>
      <c r="BA154" s="417">
        <f>IFERROR(INDEX(Raw_DATA!L:L,MATCH(Risk7_PlusY67!$D154,Raw_DATA!$A:$A,0)),"")</f>
        <v>-12</v>
      </c>
      <c r="BB154" s="417">
        <f>IFERROR(INDEX(AVGGroup!$H$5:$H$21,MATCH(Risk7_PlusY67!$BJ154,AVGGroup!$C$5:$C$21,0)),"")</f>
        <v>1.1000000000000001</v>
      </c>
      <c r="BC154" s="417">
        <f>IFERROR(INDEX(Raw_DATA!M:M,MATCH(Risk7_PlusY67!$D154,Raw_DATA!$A:$A,0)),"")</f>
        <v>-17.39</v>
      </c>
      <c r="BD154" s="418">
        <f>IFERROR(INDEX(AVGGroup!$J$5:$J$21,MATCH(Risk7_PlusY67!$BJ154,AVGGroup!$C$5:$C$21,0)),"")</f>
        <v>-5.66</v>
      </c>
      <c r="BE154" s="407">
        <f>IFERROR(INDEX(Raw_DATA!N:N,MATCH(Risk7_PlusY67!$D154,Raw_DATA!$A:$A,0)),"")</f>
        <v>62</v>
      </c>
      <c r="BF154" s="407">
        <f>IFERROR(INDEX(Raw_DATA!O:O,MATCH(Risk7_PlusY67!$D154,Raw_DATA!$A:$A,0)),"")</f>
        <v>62</v>
      </c>
      <c r="BG154" s="407">
        <f>IFERROR(INDEX(Raw_DATA!P:P,MATCH(Risk7_PlusY67!$D154,Raw_DATA!$A:$A,0)),"")</f>
        <v>40</v>
      </c>
      <c r="BH154" s="407">
        <f>IFERROR(INDEX(Raw_DATA!Q:Q,MATCH(Risk7_PlusY67!$D154,Raw_DATA!$A:$A,0)),"")</f>
        <v>36</v>
      </c>
      <c r="BI154" s="407">
        <f>IFERROR(INDEX(Raw_DATA!R:R,MATCH(Risk7_PlusY67!$D154,Raw_DATA!$A:$A,0)),"")</f>
        <v>57</v>
      </c>
      <c r="BJ154" s="124" t="str">
        <f>INDEX('Org2567'!$BM:$BM,MATCH(Risk7_PlusY67!D154,'Org2567'!$D:$D,0))</f>
        <v>รพช.F3 P&lt;=15,000</v>
      </c>
    </row>
    <row r="155" spans="1:62" x14ac:dyDescent="0.7">
      <c r="A155" s="206">
        <f>IF(ISBLANK(D155),"",COUNTA($D$3:D155))</f>
        <v>153</v>
      </c>
      <c r="B155" s="207">
        <f>IFERROR(INDEX(ID!$E:$E,MATCH(Risk7_PlusY67!$D155,ID!$A:$A,0)),"")</f>
        <v>3</v>
      </c>
      <c r="C155" s="207" t="str">
        <f>IFERROR(INDEX(ID!$I:$I,MATCH(Risk7_PlusY67!$D155,ID!$A:$A,0)),"")</f>
        <v>กำแพงเพชร</v>
      </c>
      <c r="D155" s="295" t="s">
        <v>172</v>
      </c>
      <c r="E155" s="207" t="str">
        <f>IFERROR(INDEX(ID!$C:$C,MATCH(Risk7_PlusY67!$D155,ID!$A:$A,0)),"")</f>
        <v>ไทรงาม,รพช.</v>
      </c>
      <c r="F155" s="207" t="str">
        <f>IFERROR(INDEX(ID!$G:$G,MATCH(Risk7_PlusY67!$D155,ID!$A:$A,0)),"")</f>
        <v>รพช.</v>
      </c>
      <c r="G155" s="206">
        <f>IFERROR(INDEX(ID!$J:$J,MATCH(Risk7_PlusY67!$D155,ID!$A:$A,0)),"")</f>
        <v>30</v>
      </c>
      <c r="H155" s="208" t="str">
        <f>IFERROR(INDEX(ID!$P:$P,MATCH(Risk7_PlusY67!$D155,ID!$A:$A,0)),"")</f>
        <v>รพช.F2 P30,000-60,000</v>
      </c>
      <c r="I155" s="209">
        <f>IFERROR(INDEX(Raw_DATA!E:E,MATCH(Risk7_PlusY67!$D155,Raw_DATA!$A:$A,0)),"")</f>
        <v>0.92</v>
      </c>
      <c r="J155" s="209">
        <f>IFERROR(INDEX(Raw_DATA!F:F,MATCH(Risk7_PlusY67!$D155,Raw_DATA!$A:$A,0)),"")</f>
        <v>0.74</v>
      </c>
      <c r="K155" s="209">
        <f>IFERROR(INDEX(Raw_DATA!G:G,MATCH(Risk7_PlusY67!$D155,Raw_DATA!$A:$A,0)),"")</f>
        <v>0.46</v>
      </c>
      <c r="L155" s="209">
        <f>IFERROR(INDEX(Raw_DATA!H:H,MATCH(Risk7_PlusY67!$D155,Raw_DATA!$A:$A,0)),"")</f>
        <v>-2000276.5</v>
      </c>
      <c r="M155" s="210">
        <f>IFERROR(INDEX(Raw_DATA!I:I,MATCH(Risk7_PlusY67!$D155,Raw_DATA!$A:$A,0)),"")</f>
        <v>6866984.1100000003</v>
      </c>
      <c r="N155" s="206">
        <f t="shared" si="42"/>
        <v>3</v>
      </c>
      <c r="O155" s="206">
        <f t="shared" si="43"/>
        <v>1</v>
      </c>
      <c r="P155" s="206">
        <f t="shared" si="44"/>
        <v>1</v>
      </c>
      <c r="Q155" s="211">
        <f t="shared" si="45"/>
        <v>3.4</v>
      </c>
      <c r="R155" s="206">
        <f t="shared" si="46"/>
        <v>5</v>
      </c>
      <c r="S155" s="212">
        <f>IFERROR(INDEX(Raw_DATA!J:J,MATCH(Risk7_PlusY67!$D155,Raw_DATA!$A:$A,0)),"")</f>
        <v>-16164635.48</v>
      </c>
      <c r="T155" s="213">
        <f>IFERROR(INDEX(Raw_DATA!K:K,MATCH(Risk7_PlusY67!$D155,Raw_DATA!$A:$A,0)),"")</f>
        <v>-12900013.27</v>
      </c>
      <c r="U155" s="214">
        <f t="shared" si="47"/>
        <v>0</v>
      </c>
      <c r="V155" s="214">
        <f t="shared" si="48"/>
        <v>1</v>
      </c>
      <c r="W155" s="214">
        <f>IF(OR(AND((K155&lt;0.8),(AJ155&gt;180)),AND((K155&lt;0.8),(AJ155&lt;10)),AND((K155&gt;=0.8),(AJ155&lt;10)),AND((K155&gt;=0.8),(AJ155&gt;90))),0,1)</f>
        <v>1</v>
      </c>
      <c r="X155" s="214">
        <f t="shared" si="49"/>
        <v>1</v>
      </c>
      <c r="Y155" s="214">
        <f t="shared" si="50"/>
        <v>1</v>
      </c>
      <c r="Z155" s="214">
        <f t="shared" si="51"/>
        <v>1</v>
      </c>
      <c r="AA155" s="214">
        <f t="shared" si="52"/>
        <v>1</v>
      </c>
      <c r="AB155" s="215" t="str">
        <f t="shared" si="53"/>
        <v>A-</v>
      </c>
      <c r="AC155" s="215" t="str">
        <f t="shared" si="54"/>
        <v>5A-</v>
      </c>
      <c r="AD155" s="216"/>
      <c r="AE155" s="216"/>
      <c r="AF155" s="434">
        <f>IFERROR(INDEX(Raw_DATA!L:L,MATCH(Risk7_PlusY67!$D155,Raw_DATA!$A:$A,0)),"")</f>
        <v>-14.99</v>
      </c>
      <c r="AG155" s="434">
        <f>IFERROR(INDEX(AVGGroup!$D$5:$D$21,MATCH(Risk7_PlusY67!$H155,AVGGroup!$C$5:$C$21,0)),"")</f>
        <v>-4.37</v>
      </c>
      <c r="AH155" s="434">
        <f>IFERROR(INDEX(Raw_DATA!M:M,MATCH(Risk7_PlusY67!$D155,Raw_DATA!$A:$A,0)),"")</f>
        <v>6.42</v>
      </c>
      <c r="AI155" s="435">
        <f>IFERROR(INDEX(AVGGroup!$F$5:$F$21,MATCH(Risk7_PlusY67!$H155,AVGGroup!$C$5:$C$21,0)),"")</f>
        <v>-9.19</v>
      </c>
      <c r="AJ155" s="401">
        <f>IFERROR(INDEX(Raw_DATA!N:N,MATCH(Risk7_PlusY67!$D155,Raw_DATA!$A:$A,0)),"")</f>
        <v>90</v>
      </c>
      <c r="AK155" s="401">
        <f>IFERROR(INDEX(Raw_DATA!O:O,MATCH(Risk7_PlusY67!$D155,Raw_DATA!$A:$A,0)),"")</f>
        <v>27</v>
      </c>
      <c r="AL155" s="401">
        <f>IFERROR(INDEX(Raw_DATA!P:P,MATCH(Risk7_PlusY67!$D155,Raw_DATA!$A:$A,0)),"")</f>
        <v>39</v>
      </c>
      <c r="AM155" s="401">
        <f>IFERROR(INDEX(Raw_DATA!Q:Q,MATCH(Risk7_PlusY67!$D155,Raw_DATA!$A:$A,0)),"")</f>
        <v>37</v>
      </c>
      <c r="AN155" s="401">
        <f>IFERROR(INDEX(Raw_DATA!R:R,MATCH(Risk7_PlusY67!$D155,Raw_DATA!$A:$A,0)),"")</f>
        <v>49</v>
      </c>
      <c r="AO155" s="407"/>
      <c r="AP155" s="411" t="b">
        <f>AB155=AY155</f>
        <v>1</v>
      </c>
      <c r="AQ155" s="340">
        <f t="shared" si="55"/>
        <v>0</v>
      </c>
      <c r="AR155" s="123">
        <f t="shared" si="56"/>
        <v>0</v>
      </c>
      <c r="AS155" s="123">
        <f t="shared" si="57"/>
        <v>1</v>
      </c>
      <c r="AT155" s="123">
        <f>IF(OR(AND((K155&lt;0.8),(BE155&gt;180)),AND((K155&lt;0.8),(BE155&lt;10)),AND((K155&gt;=0.8),(BE155&lt;10)),AND((K155&gt;=0.8),(BE155&gt;90))),0,1)</f>
        <v>1</v>
      </c>
      <c r="AU155" s="123">
        <f t="shared" si="58"/>
        <v>1</v>
      </c>
      <c r="AV155" s="123">
        <f t="shared" si="59"/>
        <v>1</v>
      </c>
      <c r="AW155" s="123">
        <f t="shared" si="60"/>
        <v>1</v>
      </c>
      <c r="AX155" s="123">
        <f t="shared" si="61"/>
        <v>1</v>
      </c>
      <c r="AY155" s="416" t="str">
        <f t="shared" si="62"/>
        <v>A-</v>
      </c>
      <c r="AZ155" s="416" t="str">
        <f>R155&amp;AY155</f>
        <v>5A-</v>
      </c>
      <c r="BA155" s="417">
        <f>IFERROR(INDEX(Raw_DATA!L:L,MATCH(Risk7_PlusY67!$D155,Raw_DATA!$A:$A,0)),"")</f>
        <v>-14.99</v>
      </c>
      <c r="BB155" s="417">
        <f>IFERROR(INDEX(AVGGroup!$H$5:$H$21,MATCH(Risk7_PlusY67!$BJ155,AVGGroup!$C$5:$C$21,0)),"")</f>
        <v>-3.95</v>
      </c>
      <c r="BC155" s="417">
        <f>IFERROR(INDEX(Raw_DATA!M:M,MATCH(Risk7_PlusY67!$D155,Raw_DATA!$A:$A,0)),"")</f>
        <v>6.42</v>
      </c>
      <c r="BD155" s="418">
        <f>IFERROR(INDEX(AVGGroup!$J$5:$J$21,MATCH(Risk7_PlusY67!$BJ155,AVGGroup!$C$5:$C$21,0)),"")</f>
        <v>-8.8800000000000008</v>
      </c>
      <c r="BE155" s="407">
        <f>IFERROR(INDEX(Raw_DATA!N:N,MATCH(Risk7_PlusY67!$D155,Raw_DATA!$A:$A,0)),"")</f>
        <v>90</v>
      </c>
      <c r="BF155" s="407">
        <f>IFERROR(INDEX(Raw_DATA!O:O,MATCH(Risk7_PlusY67!$D155,Raw_DATA!$A:$A,0)),"")</f>
        <v>27</v>
      </c>
      <c r="BG155" s="407">
        <f>IFERROR(INDEX(Raw_DATA!P:P,MATCH(Risk7_PlusY67!$D155,Raw_DATA!$A:$A,0)),"")</f>
        <v>39</v>
      </c>
      <c r="BH155" s="407">
        <f>IFERROR(INDEX(Raw_DATA!Q:Q,MATCH(Risk7_PlusY67!$D155,Raw_DATA!$A:$A,0)),"")</f>
        <v>37</v>
      </c>
      <c r="BI155" s="407">
        <f>IFERROR(INDEX(Raw_DATA!R:R,MATCH(Risk7_PlusY67!$D155,Raw_DATA!$A:$A,0)),"")</f>
        <v>49</v>
      </c>
      <c r="BJ155" s="124" t="str">
        <f>INDEX('Org2567'!$BM:$BM,MATCH(Risk7_PlusY67!D155,'Org2567'!$D:$D,0))</f>
        <v>รพช.F2 P30,000-60,000</v>
      </c>
    </row>
    <row r="156" spans="1:62" x14ac:dyDescent="0.7">
      <c r="A156" s="206">
        <f>IF(ISBLANK(D156),"",COUNTA($D$3:D156))</f>
        <v>154</v>
      </c>
      <c r="B156" s="207">
        <f>IFERROR(INDEX(ID!$E:$E,MATCH(Risk7_PlusY67!$D156,ID!$A:$A,0)),"")</f>
        <v>3</v>
      </c>
      <c r="C156" s="207" t="str">
        <f>IFERROR(INDEX(ID!$I:$I,MATCH(Risk7_PlusY67!$D156,ID!$A:$A,0)),"")</f>
        <v>กำแพงเพชร</v>
      </c>
      <c r="D156" s="295" t="s">
        <v>173</v>
      </c>
      <c r="E156" s="207" t="str">
        <f>IFERROR(INDEX(ID!$C:$C,MATCH(Risk7_PlusY67!$D156,ID!$A:$A,0)),"")</f>
        <v>คลองลาน,รพช.</v>
      </c>
      <c r="F156" s="207" t="str">
        <f>IFERROR(INDEX(ID!$G:$G,MATCH(Risk7_PlusY67!$D156,ID!$A:$A,0)),"")</f>
        <v>รพช.</v>
      </c>
      <c r="G156" s="206">
        <f>IFERROR(INDEX(ID!$J:$J,MATCH(Risk7_PlusY67!$D156,ID!$A:$A,0)),"")</f>
        <v>60</v>
      </c>
      <c r="H156" s="208" t="str">
        <f>IFERROR(INDEX(ID!$P:$P,MATCH(Risk7_PlusY67!$D156,ID!$A:$A,0)),"")</f>
        <v>รพช.F1 P&lt;=50,000</v>
      </c>
      <c r="I156" s="209">
        <f>IFERROR(INDEX(Raw_DATA!E:E,MATCH(Risk7_PlusY67!$D156,Raw_DATA!$A:$A,0)),"")</f>
        <v>1.32</v>
      </c>
      <c r="J156" s="209">
        <f>IFERROR(INDEX(Raw_DATA!F:F,MATCH(Risk7_PlusY67!$D156,Raw_DATA!$A:$A,0)),"")</f>
        <v>1.1200000000000001</v>
      </c>
      <c r="K156" s="209">
        <f>IFERROR(INDEX(Raw_DATA!G:G,MATCH(Risk7_PlusY67!$D156,Raw_DATA!$A:$A,0)),"")</f>
        <v>0.63</v>
      </c>
      <c r="L156" s="209">
        <f>IFERROR(INDEX(Raw_DATA!H:H,MATCH(Risk7_PlusY67!$D156,Raw_DATA!$A:$A,0)),"")</f>
        <v>11225082.859999999</v>
      </c>
      <c r="M156" s="210">
        <f>IFERROR(INDEX(Raw_DATA!I:I,MATCH(Risk7_PlusY67!$D156,Raw_DATA!$A:$A,0)),"")</f>
        <v>30241084.48</v>
      </c>
      <c r="N156" s="206">
        <f t="shared" si="42"/>
        <v>2</v>
      </c>
      <c r="O156" s="206">
        <f t="shared" si="43"/>
        <v>0</v>
      </c>
      <c r="P156" s="206">
        <f t="shared" si="44"/>
        <v>0</v>
      </c>
      <c r="Q156" s="211" t="str">
        <f t="shared" si="45"/>
        <v/>
      </c>
      <c r="R156" s="206">
        <f t="shared" si="46"/>
        <v>2</v>
      </c>
      <c r="S156" s="212">
        <f>IFERROR(INDEX(Raw_DATA!J:J,MATCH(Risk7_PlusY67!$D156,Raw_DATA!$A:$A,0)),"")</f>
        <v>-13747952.43</v>
      </c>
      <c r="T156" s="213">
        <f>IFERROR(INDEX(Raw_DATA!K:K,MATCH(Risk7_PlusY67!$D156,Raw_DATA!$A:$A,0)),"")</f>
        <v>-13038843.619999999</v>
      </c>
      <c r="U156" s="214">
        <f t="shared" si="47"/>
        <v>0</v>
      </c>
      <c r="V156" s="214">
        <f t="shared" si="48"/>
        <v>1</v>
      </c>
      <c r="W156" s="214">
        <f>IF(OR(AND((K156&lt;0.8),(AJ156&gt;180)),AND((K156&lt;0.8),(AJ156&lt;10)),AND((K156&gt;=0.8),(AJ156&lt;10)),AND((K156&gt;=0.8),(AJ156&gt;90))),0,1)</f>
        <v>1</v>
      </c>
      <c r="X156" s="214">
        <f t="shared" si="49"/>
        <v>1</v>
      </c>
      <c r="Y156" s="214">
        <f t="shared" si="50"/>
        <v>1</v>
      </c>
      <c r="Z156" s="214">
        <f t="shared" si="51"/>
        <v>1</v>
      </c>
      <c r="AA156" s="214">
        <f t="shared" si="52"/>
        <v>1</v>
      </c>
      <c r="AB156" s="215" t="str">
        <f t="shared" si="53"/>
        <v>A-</v>
      </c>
      <c r="AC156" s="215" t="str">
        <f t="shared" si="54"/>
        <v>2A-</v>
      </c>
      <c r="AD156" s="216"/>
      <c r="AE156" s="216"/>
      <c r="AF156" s="434">
        <f>IFERROR(INDEX(Raw_DATA!L:L,MATCH(Risk7_PlusY67!$D156,Raw_DATA!$A:$A,0)),"")</f>
        <v>-8.0500000000000007</v>
      </c>
      <c r="AG156" s="434">
        <f>IFERROR(INDEX(AVGGroup!$D$5:$D$21,MATCH(Risk7_PlusY67!$H156,AVGGroup!$C$5:$C$21,0)),"")</f>
        <v>-3.15</v>
      </c>
      <c r="AH156" s="434">
        <f>IFERROR(INDEX(Raw_DATA!M:M,MATCH(Risk7_PlusY67!$D156,Raw_DATA!$A:$A,0)),"")</f>
        <v>20.25</v>
      </c>
      <c r="AI156" s="435">
        <f>IFERROR(INDEX(AVGGroup!$F$5:$F$21,MATCH(Risk7_PlusY67!$H156,AVGGroup!$C$5:$C$21,0)),"")</f>
        <v>-7.1</v>
      </c>
      <c r="AJ156" s="401">
        <f>IFERROR(INDEX(Raw_DATA!N:N,MATCH(Risk7_PlusY67!$D156,Raw_DATA!$A:$A,0)),"")</f>
        <v>87</v>
      </c>
      <c r="AK156" s="401">
        <f>IFERROR(INDEX(Raw_DATA!O:O,MATCH(Risk7_PlusY67!$D156,Raw_DATA!$A:$A,0)),"")</f>
        <v>46</v>
      </c>
      <c r="AL156" s="401">
        <f>IFERROR(INDEX(Raw_DATA!P:P,MATCH(Risk7_PlusY67!$D156,Raw_DATA!$A:$A,0)),"")</f>
        <v>41</v>
      </c>
      <c r="AM156" s="401">
        <f>IFERROR(INDEX(Raw_DATA!Q:Q,MATCH(Risk7_PlusY67!$D156,Raw_DATA!$A:$A,0)),"")</f>
        <v>19</v>
      </c>
      <c r="AN156" s="401">
        <f>IFERROR(INDEX(Raw_DATA!R:R,MATCH(Risk7_PlusY67!$D156,Raw_DATA!$A:$A,0)),"")</f>
        <v>41</v>
      </c>
      <c r="AO156" s="407"/>
      <c r="AP156" s="411" t="b">
        <f>AB156=AY156</f>
        <v>1</v>
      </c>
      <c r="AQ156" s="340">
        <f t="shared" si="55"/>
        <v>0</v>
      </c>
      <c r="AR156" s="123">
        <f t="shared" si="56"/>
        <v>0</v>
      </c>
      <c r="AS156" s="123">
        <f t="shared" si="57"/>
        <v>1</v>
      </c>
      <c r="AT156" s="123">
        <f>IF(OR(AND((K156&lt;0.8),(BE156&gt;180)),AND((K156&lt;0.8),(BE156&lt;10)),AND((K156&gt;=0.8),(BE156&lt;10)),AND((K156&gt;=0.8),(BE156&gt;90))),0,1)</f>
        <v>1</v>
      </c>
      <c r="AU156" s="123">
        <f t="shared" si="58"/>
        <v>1</v>
      </c>
      <c r="AV156" s="123">
        <f t="shared" si="59"/>
        <v>1</v>
      </c>
      <c r="AW156" s="123">
        <f t="shared" si="60"/>
        <v>1</v>
      </c>
      <c r="AX156" s="123">
        <f t="shared" si="61"/>
        <v>1</v>
      </c>
      <c r="AY156" s="416" t="str">
        <f t="shared" si="62"/>
        <v>A-</v>
      </c>
      <c r="AZ156" s="416" t="str">
        <f>R156&amp;AY156</f>
        <v>2A-</v>
      </c>
      <c r="BA156" s="417">
        <f>IFERROR(INDEX(Raw_DATA!L:L,MATCH(Risk7_PlusY67!$D156,Raw_DATA!$A:$A,0)),"")</f>
        <v>-8.0500000000000007</v>
      </c>
      <c r="BB156" s="417">
        <f>IFERROR(INDEX(AVGGroup!$H$5:$H$21,MATCH(Risk7_PlusY67!$BJ156,AVGGroup!$C$5:$C$21,0)),"")</f>
        <v>-3.15</v>
      </c>
      <c r="BC156" s="417">
        <f>IFERROR(INDEX(Raw_DATA!M:M,MATCH(Risk7_PlusY67!$D156,Raw_DATA!$A:$A,0)),"")</f>
        <v>20.25</v>
      </c>
      <c r="BD156" s="418">
        <f>IFERROR(INDEX(AVGGroup!$J$5:$J$21,MATCH(Risk7_PlusY67!$BJ156,AVGGroup!$C$5:$C$21,0)),"")</f>
        <v>-7.1</v>
      </c>
      <c r="BE156" s="407">
        <f>IFERROR(INDEX(Raw_DATA!N:N,MATCH(Risk7_PlusY67!$D156,Raw_DATA!$A:$A,0)),"")</f>
        <v>87</v>
      </c>
      <c r="BF156" s="407">
        <f>IFERROR(INDEX(Raw_DATA!O:O,MATCH(Risk7_PlusY67!$D156,Raw_DATA!$A:$A,0)),"")</f>
        <v>46</v>
      </c>
      <c r="BG156" s="407">
        <f>IFERROR(INDEX(Raw_DATA!P:P,MATCH(Risk7_PlusY67!$D156,Raw_DATA!$A:$A,0)),"")</f>
        <v>41</v>
      </c>
      <c r="BH156" s="407">
        <f>IFERROR(INDEX(Raw_DATA!Q:Q,MATCH(Risk7_PlusY67!$D156,Raw_DATA!$A:$A,0)),"")</f>
        <v>19</v>
      </c>
      <c r="BI156" s="407">
        <f>IFERROR(INDEX(Raw_DATA!R:R,MATCH(Risk7_PlusY67!$D156,Raw_DATA!$A:$A,0)),"")</f>
        <v>41</v>
      </c>
      <c r="BJ156" s="124" t="str">
        <f>INDEX('Org2567'!$BM:$BM,MATCH(Risk7_PlusY67!D156,'Org2567'!$D:$D,0))</f>
        <v>รพช.F1 P&lt;=50,000</v>
      </c>
    </row>
    <row r="157" spans="1:62" x14ac:dyDescent="0.7">
      <c r="A157" s="206">
        <f>IF(ISBLANK(D157),"",COUNTA($D$3:D157))</f>
        <v>155</v>
      </c>
      <c r="B157" s="207">
        <f>IFERROR(INDEX(ID!$E:$E,MATCH(Risk7_PlusY67!$D157,ID!$A:$A,0)),"")</f>
        <v>3</v>
      </c>
      <c r="C157" s="207" t="str">
        <f>IFERROR(INDEX(ID!$I:$I,MATCH(Risk7_PlusY67!$D157,ID!$A:$A,0)),"")</f>
        <v>กำแพงเพชร</v>
      </c>
      <c r="D157" s="295" t="s">
        <v>174</v>
      </c>
      <c r="E157" s="207" t="str">
        <f>IFERROR(INDEX(ID!$C:$C,MATCH(Risk7_PlusY67!$D157,ID!$A:$A,0)),"")</f>
        <v>ขาณุวรลักษบุรี,รพช.</v>
      </c>
      <c r="F157" s="207" t="str">
        <f>IFERROR(INDEX(ID!$G:$G,MATCH(Risk7_PlusY67!$D157,ID!$A:$A,0)),"")</f>
        <v>รพช.</v>
      </c>
      <c r="G157" s="206">
        <f>IFERROR(INDEX(ID!$J:$J,MATCH(Risk7_PlusY67!$D157,ID!$A:$A,0)),"")</f>
        <v>90</v>
      </c>
      <c r="H157" s="208" t="str">
        <f>IFERROR(INDEX(ID!$P:$P,MATCH(Risk7_PlusY67!$D157,ID!$A:$A,0)),"")</f>
        <v>รพช.M2 B&lt;=100</v>
      </c>
      <c r="I157" s="209">
        <f>IFERROR(INDEX(Raw_DATA!E:E,MATCH(Risk7_PlusY67!$D157,Raw_DATA!$A:$A,0)),"")</f>
        <v>1.39</v>
      </c>
      <c r="J157" s="209">
        <f>IFERROR(INDEX(Raw_DATA!F:F,MATCH(Risk7_PlusY67!$D157,Raw_DATA!$A:$A,0)),"")</f>
        <v>1.17</v>
      </c>
      <c r="K157" s="209">
        <f>IFERROR(INDEX(Raw_DATA!G:G,MATCH(Risk7_PlusY67!$D157,Raw_DATA!$A:$A,0)),"")</f>
        <v>0.68</v>
      </c>
      <c r="L157" s="209">
        <f>IFERROR(INDEX(Raw_DATA!H:H,MATCH(Risk7_PlusY67!$D157,Raw_DATA!$A:$A,0)),"")</f>
        <v>20668478.219999999</v>
      </c>
      <c r="M157" s="210">
        <f>IFERROR(INDEX(Raw_DATA!I:I,MATCH(Risk7_PlusY67!$D157,Raw_DATA!$A:$A,0)),"")</f>
        <v>-73773441.700000003</v>
      </c>
      <c r="N157" s="206">
        <f t="shared" si="42"/>
        <v>2</v>
      </c>
      <c r="O157" s="206">
        <f t="shared" si="43"/>
        <v>1</v>
      </c>
      <c r="P157" s="206">
        <f t="shared" si="44"/>
        <v>1</v>
      </c>
      <c r="Q157" s="211">
        <f t="shared" si="45"/>
        <v>3.3</v>
      </c>
      <c r="R157" s="206">
        <f t="shared" si="46"/>
        <v>4</v>
      </c>
      <c r="S157" s="212">
        <f>IFERROR(INDEX(Raw_DATA!J:J,MATCH(Risk7_PlusY67!$D157,Raw_DATA!$A:$A,0)),"")</f>
        <v>-50258097.700000003</v>
      </c>
      <c r="T157" s="213">
        <f>IFERROR(INDEX(Raw_DATA!K:K,MATCH(Risk7_PlusY67!$D157,Raw_DATA!$A:$A,0)),"")</f>
        <v>-17084508.73</v>
      </c>
      <c r="U157" s="214">
        <f t="shared" si="47"/>
        <v>0</v>
      </c>
      <c r="V157" s="214">
        <f t="shared" si="48"/>
        <v>0</v>
      </c>
      <c r="W157" s="214">
        <f>IF(OR(AND((K157&lt;0.8),(AJ157&gt;180)),AND((K157&lt;0.8),(AJ157&lt;10)),AND((K157&gt;=0.8),(AJ157&lt;10)),AND((K157&gt;=0.8),(AJ157&gt;90))),0,1)</f>
        <v>1</v>
      </c>
      <c r="X157" s="214">
        <f t="shared" si="49"/>
        <v>1</v>
      </c>
      <c r="Y157" s="214">
        <f t="shared" si="50"/>
        <v>0</v>
      </c>
      <c r="Z157" s="214">
        <f t="shared" si="51"/>
        <v>1</v>
      </c>
      <c r="AA157" s="214">
        <f t="shared" si="52"/>
        <v>1</v>
      </c>
      <c r="AB157" s="215" t="str">
        <f t="shared" si="53"/>
        <v>B-</v>
      </c>
      <c r="AC157" s="215" t="str">
        <f t="shared" si="54"/>
        <v>4B-</v>
      </c>
      <c r="AD157" s="216"/>
      <c r="AE157" s="216"/>
      <c r="AF157" s="434">
        <f>IFERROR(INDEX(Raw_DATA!L:L,MATCH(Risk7_PlusY67!$D157,Raw_DATA!$A:$A,0)),"")</f>
        <v>-22.75</v>
      </c>
      <c r="AG157" s="434">
        <f>IFERROR(INDEX(AVGGroup!$D$5:$D$21,MATCH(Risk7_PlusY67!$H157,AVGGroup!$C$5:$C$21,0)),"")</f>
        <v>-4.4400000000000004</v>
      </c>
      <c r="AH157" s="434">
        <f>IFERROR(INDEX(Raw_DATA!M:M,MATCH(Risk7_PlusY67!$D157,Raw_DATA!$A:$A,0)),"")</f>
        <v>-39.270000000000003</v>
      </c>
      <c r="AI157" s="435">
        <f>IFERROR(INDEX(AVGGroup!$F$5:$F$21,MATCH(Risk7_PlusY67!$H157,AVGGroup!$C$5:$C$21,0)),"")</f>
        <v>-7.31</v>
      </c>
      <c r="AJ157" s="401">
        <f>IFERROR(INDEX(Raw_DATA!N:N,MATCH(Risk7_PlusY67!$D157,Raw_DATA!$A:$A,0)),"")</f>
        <v>85</v>
      </c>
      <c r="AK157" s="401">
        <f>IFERROR(INDEX(Raw_DATA!O:O,MATCH(Risk7_PlusY67!$D157,Raw_DATA!$A:$A,0)),"")</f>
        <v>34</v>
      </c>
      <c r="AL157" s="401">
        <f>IFERROR(INDEX(Raw_DATA!P:P,MATCH(Risk7_PlusY67!$D157,Raw_DATA!$A:$A,0)),"")</f>
        <v>79</v>
      </c>
      <c r="AM157" s="401">
        <f>IFERROR(INDEX(Raw_DATA!Q:Q,MATCH(Risk7_PlusY67!$D157,Raw_DATA!$A:$A,0)),"")</f>
        <v>63</v>
      </c>
      <c r="AN157" s="401">
        <f>IFERROR(INDEX(Raw_DATA!R:R,MATCH(Risk7_PlusY67!$D157,Raw_DATA!$A:$A,0)),"")</f>
        <v>48</v>
      </c>
      <c r="AO157" s="407"/>
      <c r="AP157" s="411" t="b">
        <f>AB157=AY157</f>
        <v>1</v>
      </c>
      <c r="AQ157" s="340">
        <f t="shared" si="55"/>
        <v>1</v>
      </c>
      <c r="AR157" s="123">
        <f t="shared" si="56"/>
        <v>0</v>
      </c>
      <c r="AS157" s="123">
        <f t="shared" si="57"/>
        <v>0</v>
      </c>
      <c r="AT157" s="123">
        <f>IF(OR(AND((K157&lt;0.8),(BE157&gt;180)),AND((K157&lt;0.8),(BE157&lt;10)),AND((K157&gt;=0.8),(BE157&lt;10)),AND((K157&gt;=0.8),(BE157&gt;90))),0,1)</f>
        <v>1</v>
      </c>
      <c r="AU157" s="123">
        <f t="shared" si="58"/>
        <v>1</v>
      </c>
      <c r="AV157" s="123">
        <f t="shared" si="59"/>
        <v>0</v>
      </c>
      <c r="AW157" s="123">
        <f t="shared" si="60"/>
        <v>1</v>
      </c>
      <c r="AX157" s="123">
        <f t="shared" si="61"/>
        <v>1</v>
      </c>
      <c r="AY157" s="416" t="str">
        <f t="shared" si="62"/>
        <v>B-</v>
      </c>
      <c r="AZ157" s="416" t="str">
        <f>R157&amp;AY157</f>
        <v>4B-</v>
      </c>
      <c r="BA157" s="417">
        <f>IFERROR(INDEX(Raw_DATA!L:L,MATCH(Risk7_PlusY67!$D157,Raw_DATA!$A:$A,0)),"")</f>
        <v>-22.75</v>
      </c>
      <c r="BB157" s="417">
        <f>IFERROR(INDEX(AVGGroup!$H$5:$H$21,MATCH(Risk7_PlusY67!$BJ157,AVGGroup!$C$5:$C$21,0)),"")</f>
        <v>-4.4400000000000004</v>
      </c>
      <c r="BC157" s="417">
        <f>IFERROR(INDEX(Raw_DATA!M:M,MATCH(Risk7_PlusY67!$D157,Raw_DATA!$A:$A,0)),"")</f>
        <v>-39.270000000000003</v>
      </c>
      <c r="BD157" s="418">
        <f>IFERROR(INDEX(AVGGroup!$J$5:$J$21,MATCH(Risk7_PlusY67!$BJ157,AVGGroup!$C$5:$C$21,0)),"")</f>
        <v>-7.31</v>
      </c>
      <c r="BE157" s="407">
        <f>IFERROR(INDEX(Raw_DATA!N:N,MATCH(Risk7_PlusY67!$D157,Raw_DATA!$A:$A,0)),"")</f>
        <v>85</v>
      </c>
      <c r="BF157" s="407">
        <f>IFERROR(INDEX(Raw_DATA!O:O,MATCH(Risk7_PlusY67!$D157,Raw_DATA!$A:$A,0)),"")</f>
        <v>34</v>
      </c>
      <c r="BG157" s="407">
        <f>IFERROR(INDEX(Raw_DATA!P:P,MATCH(Risk7_PlusY67!$D157,Raw_DATA!$A:$A,0)),"")</f>
        <v>79</v>
      </c>
      <c r="BH157" s="407">
        <f>IFERROR(INDEX(Raw_DATA!Q:Q,MATCH(Risk7_PlusY67!$D157,Raw_DATA!$A:$A,0)),"")</f>
        <v>63</v>
      </c>
      <c r="BI157" s="407">
        <f>IFERROR(INDEX(Raw_DATA!R:R,MATCH(Risk7_PlusY67!$D157,Raw_DATA!$A:$A,0)),"")</f>
        <v>48</v>
      </c>
      <c r="BJ157" s="124" t="str">
        <f>INDEX('Org2567'!$BM:$BM,MATCH(Risk7_PlusY67!D157,'Org2567'!$D:$D,0))</f>
        <v>รพช.M2 B&lt;=100</v>
      </c>
    </row>
    <row r="158" spans="1:62" x14ac:dyDescent="0.7">
      <c r="A158" s="206">
        <f>IF(ISBLANK(D158),"",COUNTA($D$3:D158))</f>
        <v>156</v>
      </c>
      <c r="B158" s="207">
        <f>IFERROR(INDEX(ID!$E:$E,MATCH(Risk7_PlusY67!$D158,ID!$A:$A,0)),"")</f>
        <v>3</v>
      </c>
      <c r="C158" s="207" t="str">
        <f>IFERROR(INDEX(ID!$I:$I,MATCH(Risk7_PlusY67!$D158,ID!$A:$A,0)),"")</f>
        <v>กำแพงเพชร</v>
      </c>
      <c r="D158" s="295" t="s">
        <v>175</v>
      </c>
      <c r="E158" s="207" t="str">
        <f>IFERROR(INDEX(ID!$C:$C,MATCH(Risk7_PlusY67!$D158,ID!$A:$A,0)),"")</f>
        <v>คลองขลุง,รพช.</v>
      </c>
      <c r="F158" s="207" t="str">
        <f>IFERROR(INDEX(ID!$G:$G,MATCH(Risk7_PlusY67!$D158,ID!$A:$A,0)),"")</f>
        <v>รพช.</v>
      </c>
      <c r="G158" s="206">
        <f>IFERROR(INDEX(ID!$J:$J,MATCH(Risk7_PlusY67!$D158,ID!$A:$A,0)),"")</f>
        <v>90</v>
      </c>
      <c r="H158" s="208" t="str">
        <f>IFERROR(INDEX(ID!$P:$P,MATCH(Risk7_PlusY67!$D158,ID!$A:$A,0)),"")</f>
        <v>รพช.F1 P50,000-100,000</v>
      </c>
      <c r="I158" s="209">
        <f>IFERROR(INDEX(Raw_DATA!E:E,MATCH(Risk7_PlusY67!$D158,Raw_DATA!$A:$A,0)),"")</f>
        <v>1.17</v>
      </c>
      <c r="J158" s="209">
        <f>IFERROR(INDEX(Raw_DATA!F:F,MATCH(Risk7_PlusY67!$D158,Raw_DATA!$A:$A,0)),"")</f>
        <v>1.05</v>
      </c>
      <c r="K158" s="209">
        <f>IFERROR(INDEX(Raw_DATA!G:G,MATCH(Risk7_PlusY67!$D158,Raw_DATA!$A:$A,0)),"")</f>
        <v>0.54</v>
      </c>
      <c r="L158" s="209">
        <f>IFERROR(INDEX(Raw_DATA!H:H,MATCH(Risk7_PlusY67!$D158,Raw_DATA!$A:$A,0)),"")</f>
        <v>11787881.890000001</v>
      </c>
      <c r="M158" s="210">
        <f>IFERROR(INDEX(Raw_DATA!I:I,MATCH(Risk7_PlusY67!$D158,Raw_DATA!$A:$A,0)),"")</f>
        <v>-16266322.15</v>
      </c>
      <c r="N158" s="206">
        <f t="shared" si="42"/>
        <v>2</v>
      </c>
      <c r="O158" s="206">
        <f t="shared" si="43"/>
        <v>1</v>
      </c>
      <c r="P158" s="206">
        <f t="shared" si="44"/>
        <v>0</v>
      </c>
      <c r="Q158" s="211">
        <f t="shared" si="45"/>
        <v>8.6</v>
      </c>
      <c r="R158" s="206">
        <f t="shared" si="46"/>
        <v>3</v>
      </c>
      <c r="S158" s="212">
        <f>IFERROR(INDEX(Raw_DATA!J:J,MATCH(Risk7_PlusY67!$D158,Raw_DATA!$A:$A,0)),"")</f>
        <v>-7403929.4199999999</v>
      </c>
      <c r="T158" s="213">
        <f>IFERROR(INDEX(Raw_DATA!K:K,MATCH(Risk7_PlusY67!$D158,Raw_DATA!$A:$A,0)),"")</f>
        <v>-31791105.09</v>
      </c>
      <c r="U158" s="214">
        <f t="shared" si="47"/>
        <v>1</v>
      </c>
      <c r="V158" s="214">
        <f t="shared" si="48"/>
        <v>1</v>
      </c>
      <c r="W158" s="214">
        <f>IF(OR(AND((K158&lt;0.8),(AJ158&gt;180)),AND((K158&lt;0.8),(AJ158&lt;10)),AND((K158&gt;=0.8),(AJ158&lt;10)),AND((K158&gt;=0.8),(AJ158&gt;90))),0,1)</f>
        <v>1</v>
      </c>
      <c r="X158" s="214">
        <f t="shared" si="49"/>
        <v>0</v>
      </c>
      <c r="Y158" s="214">
        <f t="shared" si="50"/>
        <v>1</v>
      </c>
      <c r="Z158" s="214">
        <f t="shared" si="51"/>
        <v>1</v>
      </c>
      <c r="AA158" s="214">
        <f t="shared" si="52"/>
        <v>1</v>
      </c>
      <c r="AB158" s="215" t="str">
        <f t="shared" si="53"/>
        <v>A-</v>
      </c>
      <c r="AC158" s="215" t="str">
        <f t="shared" si="54"/>
        <v>3A-</v>
      </c>
      <c r="AD158" s="216"/>
      <c r="AE158" s="216"/>
      <c r="AF158" s="434">
        <f>IFERROR(INDEX(Raw_DATA!L:L,MATCH(Risk7_PlusY67!$D158,Raw_DATA!$A:$A,0)),"")</f>
        <v>-3.32</v>
      </c>
      <c r="AG158" s="434">
        <f>IFERROR(INDEX(AVGGroup!$D$5:$D$21,MATCH(Risk7_PlusY67!$H158,AVGGroup!$C$5:$C$21,0)),"")</f>
        <v>-5.99</v>
      </c>
      <c r="AH158" s="434">
        <f>IFERROR(INDEX(Raw_DATA!M:M,MATCH(Risk7_PlusY67!$D158,Raw_DATA!$A:$A,0)),"")</f>
        <v>-7.71</v>
      </c>
      <c r="AI158" s="435">
        <f>IFERROR(INDEX(AVGGroup!$F$5:$F$21,MATCH(Risk7_PlusY67!$H158,AVGGroup!$C$5:$C$21,0)),"")</f>
        <v>-10.86</v>
      </c>
      <c r="AJ158" s="401">
        <f>IFERROR(INDEX(Raw_DATA!N:N,MATCH(Risk7_PlusY67!$D158,Raw_DATA!$A:$A,0)),"")</f>
        <v>174</v>
      </c>
      <c r="AK158" s="401">
        <f>IFERROR(INDEX(Raw_DATA!O:O,MATCH(Risk7_PlusY67!$D158,Raw_DATA!$A:$A,0)),"")</f>
        <v>68</v>
      </c>
      <c r="AL158" s="401">
        <f>IFERROR(INDEX(Raw_DATA!P:P,MATCH(Risk7_PlusY67!$D158,Raw_DATA!$A:$A,0)),"")</f>
        <v>44</v>
      </c>
      <c r="AM158" s="401">
        <f>IFERROR(INDEX(Raw_DATA!Q:Q,MATCH(Risk7_PlusY67!$D158,Raw_DATA!$A:$A,0)),"")</f>
        <v>29</v>
      </c>
      <c r="AN158" s="401">
        <f>IFERROR(INDEX(Raw_DATA!R:R,MATCH(Risk7_PlusY67!$D158,Raw_DATA!$A:$A,0)),"")</f>
        <v>36</v>
      </c>
      <c r="AO158" s="407"/>
      <c r="AP158" s="411" t="b">
        <f>AB158=AY158</f>
        <v>1</v>
      </c>
      <c r="AQ158" s="340">
        <f t="shared" si="55"/>
        <v>1</v>
      </c>
      <c r="AR158" s="123">
        <f t="shared" si="56"/>
        <v>1</v>
      </c>
      <c r="AS158" s="123">
        <f t="shared" si="57"/>
        <v>1</v>
      </c>
      <c r="AT158" s="123">
        <f>IF(OR(AND((K158&lt;0.8),(BE158&gt;180)),AND((K158&lt;0.8),(BE158&lt;10)),AND((K158&gt;=0.8),(BE158&lt;10)),AND((K158&gt;=0.8),(BE158&gt;90))),0,1)</f>
        <v>1</v>
      </c>
      <c r="AU158" s="123">
        <f t="shared" si="58"/>
        <v>0</v>
      </c>
      <c r="AV158" s="123">
        <f t="shared" si="59"/>
        <v>1</v>
      </c>
      <c r="AW158" s="123">
        <f t="shared" si="60"/>
        <v>1</v>
      </c>
      <c r="AX158" s="123">
        <f t="shared" si="61"/>
        <v>1</v>
      </c>
      <c r="AY158" s="416" t="str">
        <f t="shared" si="62"/>
        <v>A-</v>
      </c>
      <c r="AZ158" s="416" t="str">
        <f>R158&amp;AY158</f>
        <v>3A-</v>
      </c>
      <c r="BA158" s="417">
        <f>IFERROR(INDEX(Raw_DATA!L:L,MATCH(Risk7_PlusY67!$D158,Raw_DATA!$A:$A,0)),"")</f>
        <v>-3.32</v>
      </c>
      <c r="BB158" s="417">
        <f>IFERROR(INDEX(AVGGroup!$H$5:$H$21,MATCH(Risk7_PlusY67!$BJ158,AVGGroup!$C$5:$C$21,0)),"")</f>
        <v>-5.99</v>
      </c>
      <c r="BC158" s="417">
        <f>IFERROR(INDEX(Raw_DATA!M:M,MATCH(Risk7_PlusY67!$D158,Raw_DATA!$A:$A,0)),"")</f>
        <v>-7.71</v>
      </c>
      <c r="BD158" s="418">
        <f>IFERROR(INDEX(AVGGroup!$J$5:$J$21,MATCH(Risk7_PlusY67!$BJ158,AVGGroup!$C$5:$C$21,0)),"")</f>
        <v>-10.86</v>
      </c>
      <c r="BE158" s="407">
        <f>IFERROR(INDEX(Raw_DATA!N:N,MATCH(Risk7_PlusY67!$D158,Raw_DATA!$A:$A,0)),"")</f>
        <v>174</v>
      </c>
      <c r="BF158" s="407">
        <f>IFERROR(INDEX(Raw_DATA!O:O,MATCH(Risk7_PlusY67!$D158,Raw_DATA!$A:$A,0)),"")</f>
        <v>68</v>
      </c>
      <c r="BG158" s="407">
        <f>IFERROR(INDEX(Raw_DATA!P:P,MATCH(Risk7_PlusY67!$D158,Raw_DATA!$A:$A,0)),"")</f>
        <v>44</v>
      </c>
      <c r="BH158" s="407">
        <f>IFERROR(INDEX(Raw_DATA!Q:Q,MATCH(Risk7_PlusY67!$D158,Raw_DATA!$A:$A,0)),"")</f>
        <v>29</v>
      </c>
      <c r="BI158" s="407">
        <f>IFERROR(INDEX(Raw_DATA!R:R,MATCH(Risk7_PlusY67!$D158,Raw_DATA!$A:$A,0)),"")</f>
        <v>36</v>
      </c>
      <c r="BJ158" s="124" t="str">
        <f>INDEX('Org2567'!$BM:$BM,MATCH(Risk7_PlusY67!D158,'Org2567'!$D:$D,0))</f>
        <v>รพช.F1 P50,000-100,000</v>
      </c>
    </row>
    <row r="159" spans="1:62" x14ac:dyDescent="0.7">
      <c r="A159" s="206">
        <f>IF(ISBLANK(D159),"",COUNTA($D$3:D159))</f>
        <v>157</v>
      </c>
      <c r="B159" s="207">
        <f>IFERROR(INDEX(ID!$E:$E,MATCH(Risk7_PlusY67!$D159,ID!$A:$A,0)),"")</f>
        <v>3</v>
      </c>
      <c r="C159" s="207" t="str">
        <f>IFERROR(INDEX(ID!$I:$I,MATCH(Risk7_PlusY67!$D159,ID!$A:$A,0)),"")</f>
        <v>กำแพงเพชร</v>
      </c>
      <c r="D159" s="295" t="s">
        <v>176</v>
      </c>
      <c r="E159" s="207" t="str">
        <f>IFERROR(INDEX(ID!$C:$C,MATCH(Risk7_PlusY67!$D159,ID!$A:$A,0)),"")</f>
        <v>พรานกระต่าย,รพช.</v>
      </c>
      <c r="F159" s="207" t="str">
        <f>IFERROR(INDEX(ID!$G:$G,MATCH(Risk7_PlusY67!$D159,ID!$A:$A,0)),"")</f>
        <v>รพช.</v>
      </c>
      <c r="G159" s="206">
        <f>IFERROR(INDEX(ID!$J:$J,MATCH(Risk7_PlusY67!$D159,ID!$A:$A,0)),"")</f>
        <v>66</v>
      </c>
      <c r="H159" s="208" t="str">
        <f>IFERROR(INDEX(ID!$P:$P,MATCH(Risk7_PlusY67!$D159,ID!$A:$A,0)),"")</f>
        <v>รพช.F2 P30,000-60,000</v>
      </c>
      <c r="I159" s="209">
        <f>IFERROR(INDEX(Raw_DATA!E:E,MATCH(Risk7_PlusY67!$D159,Raw_DATA!$A:$A,0)),"")</f>
        <v>2.5299999999999998</v>
      </c>
      <c r="J159" s="209">
        <f>IFERROR(INDEX(Raw_DATA!F:F,MATCH(Risk7_PlusY67!$D159,Raw_DATA!$A:$A,0)),"")</f>
        <v>2.41</v>
      </c>
      <c r="K159" s="209">
        <f>IFERROR(INDEX(Raw_DATA!G:G,MATCH(Risk7_PlusY67!$D159,Raw_DATA!$A:$A,0)),"")</f>
        <v>2.0299999999999998</v>
      </c>
      <c r="L159" s="209">
        <f>IFERROR(INDEX(Raw_DATA!H:H,MATCH(Risk7_PlusY67!$D159,Raw_DATA!$A:$A,0)),"")</f>
        <v>46113182.549999997</v>
      </c>
      <c r="M159" s="210">
        <f>IFERROR(INDEX(Raw_DATA!I:I,MATCH(Risk7_PlusY67!$D159,Raw_DATA!$A:$A,0)),"")</f>
        <v>-29458386.48</v>
      </c>
      <c r="N159" s="206">
        <f t="shared" si="42"/>
        <v>0</v>
      </c>
      <c r="O159" s="206">
        <f t="shared" si="43"/>
        <v>1</v>
      </c>
      <c r="P159" s="206">
        <f t="shared" si="44"/>
        <v>0</v>
      </c>
      <c r="Q159" s="211">
        <f t="shared" si="45"/>
        <v>18.7</v>
      </c>
      <c r="R159" s="206">
        <f t="shared" si="46"/>
        <v>1</v>
      </c>
      <c r="S159" s="212">
        <f>IFERROR(INDEX(Raw_DATA!J:J,MATCH(Risk7_PlusY67!$D159,Raw_DATA!$A:$A,0)),"")</f>
        <v>-23976859.050000001</v>
      </c>
      <c r="T159" s="213">
        <f>IFERROR(INDEX(Raw_DATA!K:K,MATCH(Risk7_PlusY67!$D159,Raw_DATA!$A:$A,0)),"")</f>
        <v>31133149.670000002</v>
      </c>
      <c r="U159" s="214">
        <f t="shared" si="47"/>
        <v>0</v>
      </c>
      <c r="V159" s="214">
        <f t="shared" si="48"/>
        <v>0</v>
      </c>
      <c r="W159" s="214">
        <f>IF(OR(AND((K159&lt;0.8),(AJ159&gt;180)),AND((K159&lt;0.8),(AJ159&lt;10)),AND((K159&gt;=0.8),(AJ159&lt;10)),AND((K159&gt;=0.8),(AJ159&gt;90))),0,1)</f>
        <v>1</v>
      </c>
      <c r="X159" s="214">
        <f t="shared" si="49"/>
        <v>1</v>
      </c>
      <c r="Y159" s="214">
        <f t="shared" si="50"/>
        <v>1</v>
      </c>
      <c r="Z159" s="214">
        <f t="shared" si="51"/>
        <v>1</v>
      </c>
      <c r="AA159" s="214">
        <f t="shared" si="52"/>
        <v>1</v>
      </c>
      <c r="AB159" s="215" t="str">
        <f t="shared" si="53"/>
        <v>B</v>
      </c>
      <c r="AC159" s="215" t="str">
        <f t="shared" si="54"/>
        <v>1B</v>
      </c>
      <c r="AD159" s="216"/>
      <c r="AE159" s="216"/>
      <c r="AF159" s="434">
        <f>IFERROR(INDEX(Raw_DATA!L:L,MATCH(Risk7_PlusY67!$D159,Raw_DATA!$A:$A,0)),"")</f>
        <v>-16.670000000000002</v>
      </c>
      <c r="AG159" s="434">
        <f>IFERROR(INDEX(AVGGroup!$D$5:$D$21,MATCH(Risk7_PlusY67!$H159,AVGGroup!$C$5:$C$21,0)),"")</f>
        <v>-4.37</v>
      </c>
      <c r="AH159" s="434">
        <f>IFERROR(INDEX(Raw_DATA!M:M,MATCH(Risk7_PlusY67!$D159,Raw_DATA!$A:$A,0)),"")</f>
        <v>-21.72</v>
      </c>
      <c r="AI159" s="435">
        <f>IFERROR(INDEX(AVGGroup!$F$5:$F$21,MATCH(Risk7_PlusY67!$H159,AVGGroup!$C$5:$C$21,0)),"")</f>
        <v>-9.19</v>
      </c>
      <c r="AJ159" s="401">
        <f>IFERROR(INDEX(Raw_DATA!N:N,MATCH(Risk7_PlusY67!$D159,Raw_DATA!$A:$A,0)),"")</f>
        <v>70</v>
      </c>
      <c r="AK159" s="401">
        <f>IFERROR(INDEX(Raw_DATA!O:O,MATCH(Risk7_PlusY67!$D159,Raw_DATA!$A:$A,0)),"")</f>
        <v>56</v>
      </c>
      <c r="AL159" s="401">
        <f>IFERROR(INDEX(Raw_DATA!P:P,MATCH(Risk7_PlusY67!$D159,Raw_DATA!$A:$A,0)),"")</f>
        <v>48</v>
      </c>
      <c r="AM159" s="401">
        <f>IFERROR(INDEX(Raw_DATA!Q:Q,MATCH(Risk7_PlusY67!$D159,Raw_DATA!$A:$A,0)),"")</f>
        <v>32</v>
      </c>
      <c r="AN159" s="401">
        <f>IFERROR(INDEX(Raw_DATA!R:R,MATCH(Risk7_PlusY67!$D159,Raw_DATA!$A:$A,0)),"")</f>
        <v>34</v>
      </c>
      <c r="AO159" s="407"/>
      <c r="AP159" s="411" t="b">
        <f>AB159=AY159</f>
        <v>1</v>
      </c>
      <c r="AQ159" s="340">
        <f t="shared" si="55"/>
        <v>1</v>
      </c>
      <c r="AR159" s="123">
        <f t="shared" si="56"/>
        <v>0</v>
      </c>
      <c r="AS159" s="123">
        <f t="shared" si="57"/>
        <v>0</v>
      </c>
      <c r="AT159" s="123">
        <f>IF(OR(AND((K159&lt;0.8),(BE159&gt;180)),AND((K159&lt;0.8),(BE159&lt;10)),AND((K159&gt;=0.8),(BE159&lt;10)),AND((K159&gt;=0.8),(BE159&gt;90))),0,1)</f>
        <v>1</v>
      </c>
      <c r="AU159" s="123">
        <f t="shared" si="58"/>
        <v>1</v>
      </c>
      <c r="AV159" s="123">
        <f t="shared" si="59"/>
        <v>1</v>
      </c>
      <c r="AW159" s="123">
        <f t="shared" si="60"/>
        <v>1</v>
      </c>
      <c r="AX159" s="123">
        <f t="shared" si="61"/>
        <v>1</v>
      </c>
      <c r="AY159" s="416" t="str">
        <f t="shared" si="62"/>
        <v>B</v>
      </c>
      <c r="AZ159" s="416" t="str">
        <f>R159&amp;AY159</f>
        <v>1B</v>
      </c>
      <c r="BA159" s="417">
        <f>IFERROR(INDEX(Raw_DATA!L:L,MATCH(Risk7_PlusY67!$D159,Raw_DATA!$A:$A,0)),"")</f>
        <v>-16.670000000000002</v>
      </c>
      <c r="BB159" s="417">
        <f>IFERROR(INDEX(AVGGroup!$H$5:$H$21,MATCH(Risk7_PlusY67!$BJ159,AVGGroup!$C$5:$C$21,0)),"")</f>
        <v>-3.95</v>
      </c>
      <c r="BC159" s="417">
        <f>IFERROR(INDEX(Raw_DATA!M:M,MATCH(Risk7_PlusY67!$D159,Raw_DATA!$A:$A,0)),"")</f>
        <v>-21.72</v>
      </c>
      <c r="BD159" s="418">
        <f>IFERROR(INDEX(AVGGroup!$J$5:$J$21,MATCH(Risk7_PlusY67!$BJ159,AVGGroup!$C$5:$C$21,0)),"")</f>
        <v>-8.8800000000000008</v>
      </c>
      <c r="BE159" s="407">
        <f>IFERROR(INDEX(Raw_DATA!N:N,MATCH(Risk7_PlusY67!$D159,Raw_DATA!$A:$A,0)),"")</f>
        <v>70</v>
      </c>
      <c r="BF159" s="407">
        <f>IFERROR(INDEX(Raw_DATA!O:O,MATCH(Risk7_PlusY67!$D159,Raw_DATA!$A:$A,0)),"")</f>
        <v>56</v>
      </c>
      <c r="BG159" s="407">
        <f>IFERROR(INDEX(Raw_DATA!P:P,MATCH(Risk7_PlusY67!$D159,Raw_DATA!$A:$A,0)),"")</f>
        <v>48</v>
      </c>
      <c r="BH159" s="407">
        <f>IFERROR(INDEX(Raw_DATA!Q:Q,MATCH(Risk7_PlusY67!$D159,Raw_DATA!$A:$A,0)),"")</f>
        <v>32</v>
      </c>
      <c r="BI159" s="407">
        <f>IFERROR(INDEX(Raw_DATA!R:R,MATCH(Risk7_PlusY67!$D159,Raw_DATA!$A:$A,0)),"")</f>
        <v>34</v>
      </c>
      <c r="BJ159" s="124" t="str">
        <f>INDEX('Org2567'!$BM:$BM,MATCH(Risk7_PlusY67!D159,'Org2567'!$D:$D,0))</f>
        <v>รพช.F2 P30,000-60,000</v>
      </c>
    </row>
    <row r="160" spans="1:62" x14ac:dyDescent="0.7">
      <c r="A160" s="206">
        <f>IF(ISBLANK(D160),"",COUNTA($D$3:D160))</f>
        <v>158</v>
      </c>
      <c r="B160" s="207">
        <f>IFERROR(INDEX(ID!$E:$E,MATCH(Risk7_PlusY67!$D160,ID!$A:$A,0)),"")</f>
        <v>3</v>
      </c>
      <c r="C160" s="207" t="str">
        <f>IFERROR(INDEX(ID!$I:$I,MATCH(Risk7_PlusY67!$D160,ID!$A:$A,0)),"")</f>
        <v>กำแพงเพชร</v>
      </c>
      <c r="D160" s="295" t="s">
        <v>177</v>
      </c>
      <c r="E160" s="207" t="str">
        <f>IFERROR(INDEX(ID!$C:$C,MATCH(Risk7_PlusY67!$D160,ID!$A:$A,0)),"")</f>
        <v>ลานกระบือ,รพช.</v>
      </c>
      <c r="F160" s="207" t="str">
        <f>IFERROR(INDEX(ID!$G:$G,MATCH(Risk7_PlusY67!$D160,ID!$A:$A,0)),"")</f>
        <v>รพช.</v>
      </c>
      <c r="G160" s="206">
        <f>IFERROR(INDEX(ID!$J:$J,MATCH(Risk7_PlusY67!$D160,ID!$A:$A,0)),"")</f>
        <v>30</v>
      </c>
      <c r="H160" s="208" t="str">
        <f>IFERROR(INDEX(ID!$P:$P,MATCH(Risk7_PlusY67!$D160,ID!$A:$A,0)),"")</f>
        <v>รพช.F2 P&lt;=30,000</v>
      </c>
      <c r="I160" s="209">
        <f>IFERROR(INDEX(Raw_DATA!E:E,MATCH(Risk7_PlusY67!$D160,Raw_DATA!$A:$A,0)),"")</f>
        <v>0.95</v>
      </c>
      <c r="J160" s="209">
        <f>IFERROR(INDEX(Raw_DATA!F:F,MATCH(Risk7_PlusY67!$D160,Raw_DATA!$A:$A,0)),"")</f>
        <v>0.78</v>
      </c>
      <c r="K160" s="209">
        <f>IFERROR(INDEX(Raw_DATA!G:G,MATCH(Risk7_PlusY67!$D160,Raw_DATA!$A:$A,0)),"")</f>
        <v>0.4</v>
      </c>
      <c r="L160" s="209">
        <f>IFERROR(INDEX(Raw_DATA!H:H,MATCH(Risk7_PlusY67!$D160,Raw_DATA!$A:$A,0)),"")</f>
        <v>-1598515.06</v>
      </c>
      <c r="M160" s="210">
        <f>IFERROR(INDEX(Raw_DATA!I:I,MATCH(Risk7_PlusY67!$D160,Raw_DATA!$A:$A,0)),"")</f>
        <v>-20709459.68</v>
      </c>
      <c r="N160" s="206">
        <f t="shared" si="42"/>
        <v>3</v>
      </c>
      <c r="O160" s="206">
        <f t="shared" si="43"/>
        <v>2</v>
      </c>
      <c r="P160" s="206">
        <f t="shared" si="44"/>
        <v>2</v>
      </c>
      <c r="Q160" s="211" t="str">
        <f t="shared" si="45"/>
        <v/>
      </c>
      <c r="R160" s="206">
        <f t="shared" si="46"/>
        <v>7</v>
      </c>
      <c r="S160" s="212">
        <f>IFERROR(INDEX(Raw_DATA!J:J,MATCH(Risk7_PlusY67!$D160,Raw_DATA!$A:$A,0)),"")</f>
        <v>-9726762.1799999997</v>
      </c>
      <c r="T160" s="213">
        <f>IFERROR(INDEX(Raw_DATA!K:K,MATCH(Risk7_PlusY67!$D160,Raw_DATA!$A:$A,0)),"")</f>
        <v>-18282448.23</v>
      </c>
      <c r="U160" s="214">
        <f t="shared" si="47"/>
        <v>0</v>
      </c>
      <c r="V160" s="214">
        <f t="shared" si="48"/>
        <v>0</v>
      </c>
      <c r="W160" s="214">
        <f>IF(OR(AND((K160&lt;0.8),(AJ160&gt;180)),AND((K160&lt;0.8),(AJ160&lt;10)),AND((K160&gt;=0.8),(AJ160&lt;10)),AND((K160&gt;=0.8),(AJ160&gt;90))),0,1)</f>
        <v>1</v>
      </c>
      <c r="X160" s="214">
        <f t="shared" si="49"/>
        <v>1</v>
      </c>
      <c r="Y160" s="214">
        <f t="shared" si="50"/>
        <v>0</v>
      </c>
      <c r="Z160" s="214">
        <f t="shared" si="51"/>
        <v>1</v>
      </c>
      <c r="AA160" s="214">
        <f t="shared" si="52"/>
        <v>1</v>
      </c>
      <c r="AB160" s="215" t="str">
        <f t="shared" si="53"/>
        <v>B-</v>
      </c>
      <c r="AC160" s="215" t="str">
        <f t="shared" si="54"/>
        <v>7B-</v>
      </c>
      <c r="AD160" s="216"/>
      <c r="AE160" s="216"/>
      <c r="AF160" s="434">
        <f>IFERROR(INDEX(Raw_DATA!L:L,MATCH(Risk7_PlusY67!$D160,Raw_DATA!$A:$A,0)),"")</f>
        <v>-7.71</v>
      </c>
      <c r="AG160" s="434">
        <f>IFERROR(INDEX(AVGGroup!$D$5:$D$21,MATCH(Risk7_PlusY67!$H160,AVGGroup!$C$5:$C$21,0)),"")</f>
        <v>-3.55</v>
      </c>
      <c r="AH160" s="434">
        <f>IFERROR(INDEX(Raw_DATA!M:M,MATCH(Risk7_PlusY67!$D160,Raw_DATA!$A:$A,0)),"")</f>
        <v>-23.05</v>
      </c>
      <c r="AI160" s="435">
        <f>IFERROR(INDEX(AVGGroup!$F$5:$F$21,MATCH(Risk7_PlusY67!$H160,AVGGroup!$C$5:$C$21,0)),"")</f>
        <v>-10.199999999999999</v>
      </c>
      <c r="AJ160" s="401">
        <f>IFERROR(INDEX(Raw_DATA!N:N,MATCH(Risk7_PlusY67!$D160,Raw_DATA!$A:$A,0)),"")</f>
        <v>117</v>
      </c>
      <c r="AK160" s="401">
        <f>IFERROR(INDEX(Raw_DATA!O:O,MATCH(Risk7_PlusY67!$D160,Raw_DATA!$A:$A,0)),"")</f>
        <v>55</v>
      </c>
      <c r="AL160" s="401">
        <f>IFERROR(INDEX(Raw_DATA!P:P,MATCH(Risk7_PlusY67!$D160,Raw_DATA!$A:$A,0)),"")</f>
        <v>66</v>
      </c>
      <c r="AM160" s="401">
        <f>IFERROR(INDEX(Raw_DATA!Q:Q,MATCH(Risk7_PlusY67!$D160,Raw_DATA!$A:$A,0)),"")</f>
        <v>41</v>
      </c>
      <c r="AN160" s="401">
        <f>IFERROR(INDEX(Raw_DATA!R:R,MATCH(Risk7_PlusY67!$D160,Raw_DATA!$A:$A,0)),"")</f>
        <v>45</v>
      </c>
      <c r="AO160" s="407"/>
      <c r="AP160" s="411" t="b">
        <f>AB160=AY160</f>
        <v>1</v>
      </c>
      <c r="AQ160" s="340">
        <f t="shared" si="55"/>
        <v>1</v>
      </c>
      <c r="AR160" s="123">
        <f t="shared" si="56"/>
        <v>0</v>
      </c>
      <c r="AS160" s="123">
        <f t="shared" si="57"/>
        <v>0</v>
      </c>
      <c r="AT160" s="123">
        <f>IF(OR(AND((K160&lt;0.8),(BE160&gt;180)),AND((K160&lt;0.8),(BE160&lt;10)),AND((K160&gt;=0.8),(BE160&lt;10)),AND((K160&gt;=0.8),(BE160&gt;90))),0,1)</f>
        <v>1</v>
      </c>
      <c r="AU160" s="123">
        <f t="shared" si="58"/>
        <v>1</v>
      </c>
      <c r="AV160" s="123">
        <f t="shared" si="59"/>
        <v>0</v>
      </c>
      <c r="AW160" s="123">
        <f t="shared" si="60"/>
        <v>1</v>
      </c>
      <c r="AX160" s="123">
        <f t="shared" si="61"/>
        <v>1</v>
      </c>
      <c r="AY160" s="416" t="str">
        <f t="shared" si="62"/>
        <v>B-</v>
      </c>
      <c r="AZ160" s="416" t="str">
        <f>R160&amp;AY160</f>
        <v>7B-</v>
      </c>
      <c r="BA160" s="417">
        <f>IFERROR(INDEX(Raw_DATA!L:L,MATCH(Risk7_PlusY67!$D160,Raw_DATA!$A:$A,0)),"")</f>
        <v>-7.71</v>
      </c>
      <c r="BB160" s="417">
        <f>IFERROR(INDEX(AVGGroup!$H$5:$H$21,MATCH(Risk7_PlusY67!$BJ160,AVGGroup!$C$5:$C$21,0)),"")</f>
        <v>-3.54</v>
      </c>
      <c r="BC160" s="417">
        <f>IFERROR(INDEX(Raw_DATA!M:M,MATCH(Risk7_PlusY67!$D160,Raw_DATA!$A:$A,0)),"")</f>
        <v>-23.05</v>
      </c>
      <c r="BD160" s="418">
        <f>IFERROR(INDEX(AVGGroup!$J$5:$J$21,MATCH(Risk7_PlusY67!$BJ160,AVGGroup!$C$5:$C$21,0)),"")</f>
        <v>-10.199999999999999</v>
      </c>
      <c r="BE160" s="407">
        <f>IFERROR(INDEX(Raw_DATA!N:N,MATCH(Risk7_PlusY67!$D160,Raw_DATA!$A:$A,0)),"")</f>
        <v>117</v>
      </c>
      <c r="BF160" s="407">
        <f>IFERROR(INDEX(Raw_DATA!O:O,MATCH(Risk7_PlusY67!$D160,Raw_DATA!$A:$A,0)),"")</f>
        <v>55</v>
      </c>
      <c r="BG160" s="407">
        <f>IFERROR(INDEX(Raw_DATA!P:P,MATCH(Risk7_PlusY67!$D160,Raw_DATA!$A:$A,0)),"")</f>
        <v>66</v>
      </c>
      <c r="BH160" s="407">
        <f>IFERROR(INDEX(Raw_DATA!Q:Q,MATCH(Risk7_PlusY67!$D160,Raw_DATA!$A:$A,0)),"")</f>
        <v>41</v>
      </c>
      <c r="BI160" s="407">
        <f>IFERROR(INDEX(Raw_DATA!R:R,MATCH(Risk7_PlusY67!$D160,Raw_DATA!$A:$A,0)),"")</f>
        <v>45</v>
      </c>
      <c r="BJ160" s="124" t="str">
        <f>INDEX('Org2567'!$BM:$BM,MATCH(Risk7_PlusY67!D160,'Org2567'!$D:$D,0))</f>
        <v>รพช.F2 P&lt;=30,000</v>
      </c>
    </row>
    <row r="161" spans="1:62" x14ac:dyDescent="0.7">
      <c r="A161" s="206">
        <f>IF(ISBLANK(D161),"",COUNTA($D$3:D161))</f>
        <v>159</v>
      </c>
      <c r="B161" s="207">
        <f>IFERROR(INDEX(ID!$E:$E,MATCH(Risk7_PlusY67!$D161,ID!$A:$A,0)),"")</f>
        <v>3</v>
      </c>
      <c r="C161" s="207" t="str">
        <f>IFERROR(INDEX(ID!$I:$I,MATCH(Risk7_PlusY67!$D161,ID!$A:$A,0)),"")</f>
        <v>กำแพงเพชร</v>
      </c>
      <c r="D161" s="295" t="s">
        <v>178</v>
      </c>
      <c r="E161" s="207" t="str">
        <f>IFERROR(INDEX(ID!$C:$C,MATCH(Risk7_PlusY67!$D161,ID!$A:$A,0)),"")</f>
        <v>ทรายทองวัฒนา,รพช.</v>
      </c>
      <c r="F161" s="207" t="str">
        <f>IFERROR(INDEX(ID!$G:$G,MATCH(Risk7_PlusY67!$D161,ID!$A:$A,0)),"")</f>
        <v>รพช.</v>
      </c>
      <c r="G161" s="206">
        <f>IFERROR(INDEX(ID!$J:$J,MATCH(Risk7_PlusY67!$D161,ID!$A:$A,0)),"")</f>
        <v>30</v>
      </c>
      <c r="H161" s="208" t="str">
        <f>IFERROR(INDEX(ID!$P:$P,MATCH(Risk7_PlusY67!$D161,ID!$A:$A,0)),"")</f>
        <v>รพช.F2 P&lt;=30,000</v>
      </c>
      <c r="I161" s="209">
        <f>IFERROR(INDEX(Raw_DATA!E:E,MATCH(Risk7_PlusY67!$D161,Raw_DATA!$A:$A,0)),"")</f>
        <v>1.88</v>
      </c>
      <c r="J161" s="209">
        <f>IFERROR(INDEX(Raw_DATA!F:F,MATCH(Risk7_PlusY67!$D161,Raw_DATA!$A:$A,0)),"")</f>
        <v>1.69</v>
      </c>
      <c r="K161" s="209">
        <f>IFERROR(INDEX(Raw_DATA!G:G,MATCH(Risk7_PlusY67!$D161,Raw_DATA!$A:$A,0)),"")</f>
        <v>1.3</v>
      </c>
      <c r="L161" s="209">
        <f>IFERROR(INDEX(Raw_DATA!H:H,MATCH(Risk7_PlusY67!$D161,Raw_DATA!$A:$A,0)),"")</f>
        <v>14586918.4</v>
      </c>
      <c r="M161" s="210">
        <f>IFERROR(INDEX(Raw_DATA!I:I,MATCH(Risk7_PlusY67!$D161,Raw_DATA!$A:$A,0)),"")</f>
        <v>-10980160.310000001</v>
      </c>
      <c r="N161" s="206">
        <f t="shared" si="42"/>
        <v>0</v>
      </c>
      <c r="O161" s="206">
        <f t="shared" si="43"/>
        <v>1</v>
      </c>
      <c r="P161" s="206">
        <f t="shared" si="44"/>
        <v>0</v>
      </c>
      <c r="Q161" s="211">
        <f t="shared" si="45"/>
        <v>15.9</v>
      </c>
      <c r="R161" s="206">
        <f t="shared" si="46"/>
        <v>1</v>
      </c>
      <c r="S161" s="212">
        <f>IFERROR(INDEX(Raw_DATA!J:J,MATCH(Risk7_PlusY67!$D161,Raw_DATA!$A:$A,0)),"")</f>
        <v>-6897770.9800000004</v>
      </c>
      <c r="T161" s="213">
        <f>IFERROR(INDEX(Raw_DATA!K:K,MATCH(Risk7_PlusY67!$D161,Raw_DATA!$A:$A,0)),"")</f>
        <v>5000911.3099999996</v>
      </c>
      <c r="U161" s="214">
        <f t="shared" si="47"/>
        <v>0</v>
      </c>
      <c r="V161" s="214">
        <f t="shared" si="48"/>
        <v>0</v>
      </c>
      <c r="W161" s="214">
        <f>IF(OR(AND((K161&lt;0.8),(AJ161&gt;180)),AND((K161&lt;0.8),(AJ161&lt;10)),AND((K161&gt;=0.8),(AJ161&lt;10)),AND((K161&gt;=0.8),(AJ161&gt;90))),0,1)</f>
        <v>1</v>
      </c>
      <c r="X161" s="214">
        <f t="shared" si="49"/>
        <v>1</v>
      </c>
      <c r="Y161" s="214">
        <f t="shared" si="50"/>
        <v>1</v>
      </c>
      <c r="Z161" s="214">
        <f t="shared" si="51"/>
        <v>1</v>
      </c>
      <c r="AA161" s="214">
        <f t="shared" si="52"/>
        <v>1</v>
      </c>
      <c r="AB161" s="215" t="str">
        <f t="shared" si="53"/>
        <v>B</v>
      </c>
      <c r="AC161" s="215" t="str">
        <f t="shared" si="54"/>
        <v>1B</v>
      </c>
      <c r="AD161" s="216"/>
      <c r="AE161" s="216"/>
      <c r="AF161" s="434">
        <f>IFERROR(INDEX(Raw_DATA!L:L,MATCH(Risk7_PlusY67!$D161,Raw_DATA!$A:$A,0)),"")</f>
        <v>-7.37</v>
      </c>
      <c r="AG161" s="434">
        <f>IFERROR(INDEX(AVGGroup!$D$5:$D$21,MATCH(Risk7_PlusY67!$H161,AVGGroup!$C$5:$C$21,0)),"")</f>
        <v>-3.55</v>
      </c>
      <c r="AH161" s="434">
        <f>IFERROR(INDEX(Raw_DATA!M:M,MATCH(Risk7_PlusY67!$D161,Raw_DATA!$A:$A,0)),"")</f>
        <v>-15.71</v>
      </c>
      <c r="AI161" s="435">
        <f>IFERROR(INDEX(AVGGroup!$F$5:$F$21,MATCH(Risk7_PlusY67!$H161,AVGGroup!$C$5:$C$21,0)),"")</f>
        <v>-10.199999999999999</v>
      </c>
      <c r="AJ161" s="401">
        <f>IFERROR(INDEX(Raw_DATA!N:N,MATCH(Risk7_PlusY67!$D161,Raw_DATA!$A:$A,0)),"")</f>
        <v>76</v>
      </c>
      <c r="AK161" s="401">
        <f>IFERROR(INDEX(Raw_DATA!O:O,MATCH(Risk7_PlusY67!$D161,Raw_DATA!$A:$A,0)),"")</f>
        <v>32</v>
      </c>
      <c r="AL161" s="401">
        <f>IFERROR(INDEX(Raw_DATA!P:P,MATCH(Risk7_PlusY67!$D161,Raw_DATA!$A:$A,0)),"")</f>
        <v>39</v>
      </c>
      <c r="AM161" s="401">
        <f>IFERROR(INDEX(Raw_DATA!Q:Q,MATCH(Risk7_PlusY67!$D161,Raw_DATA!$A:$A,0)),"")</f>
        <v>77</v>
      </c>
      <c r="AN161" s="401">
        <f>IFERROR(INDEX(Raw_DATA!R:R,MATCH(Risk7_PlusY67!$D161,Raw_DATA!$A:$A,0)),"")</f>
        <v>43</v>
      </c>
      <c r="AO161" s="407"/>
      <c r="AP161" s="411" t="b">
        <f>AB161=AY161</f>
        <v>1</v>
      </c>
      <c r="AQ161" s="340">
        <f t="shared" si="55"/>
        <v>1</v>
      </c>
      <c r="AR161" s="123">
        <f t="shared" si="56"/>
        <v>0</v>
      </c>
      <c r="AS161" s="123">
        <f t="shared" si="57"/>
        <v>0</v>
      </c>
      <c r="AT161" s="123">
        <f>IF(OR(AND((K161&lt;0.8),(BE161&gt;180)),AND((K161&lt;0.8),(BE161&lt;10)),AND((K161&gt;=0.8),(BE161&lt;10)),AND((K161&gt;=0.8),(BE161&gt;90))),0,1)</f>
        <v>1</v>
      </c>
      <c r="AU161" s="123">
        <f t="shared" si="58"/>
        <v>1</v>
      </c>
      <c r="AV161" s="123">
        <f t="shared" si="59"/>
        <v>1</v>
      </c>
      <c r="AW161" s="123">
        <f t="shared" si="60"/>
        <v>1</v>
      </c>
      <c r="AX161" s="123">
        <f t="shared" si="61"/>
        <v>1</v>
      </c>
      <c r="AY161" s="416" t="str">
        <f t="shared" si="62"/>
        <v>B</v>
      </c>
      <c r="AZ161" s="416" t="str">
        <f>R161&amp;AY161</f>
        <v>1B</v>
      </c>
      <c r="BA161" s="417">
        <f>IFERROR(INDEX(Raw_DATA!L:L,MATCH(Risk7_PlusY67!$D161,Raw_DATA!$A:$A,0)),"")</f>
        <v>-7.37</v>
      </c>
      <c r="BB161" s="417">
        <f>IFERROR(INDEX(AVGGroup!$H$5:$H$21,MATCH(Risk7_PlusY67!$BJ161,AVGGroup!$C$5:$C$21,0)),"")</f>
        <v>-3.54</v>
      </c>
      <c r="BC161" s="417">
        <f>IFERROR(INDEX(Raw_DATA!M:M,MATCH(Risk7_PlusY67!$D161,Raw_DATA!$A:$A,0)),"")</f>
        <v>-15.71</v>
      </c>
      <c r="BD161" s="418">
        <f>IFERROR(INDEX(AVGGroup!$J$5:$J$21,MATCH(Risk7_PlusY67!$BJ161,AVGGroup!$C$5:$C$21,0)),"")</f>
        <v>-10.199999999999999</v>
      </c>
      <c r="BE161" s="407">
        <f>IFERROR(INDEX(Raw_DATA!N:N,MATCH(Risk7_PlusY67!$D161,Raw_DATA!$A:$A,0)),"")</f>
        <v>76</v>
      </c>
      <c r="BF161" s="407">
        <f>IFERROR(INDEX(Raw_DATA!O:O,MATCH(Risk7_PlusY67!$D161,Raw_DATA!$A:$A,0)),"")</f>
        <v>32</v>
      </c>
      <c r="BG161" s="407">
        <f>IFERROR(INDEX(Raw_DATA!P:P,MATCH(Risk7_PlusY67!$D161,Raw_DATA!$A:$A,0)),"")</f>
        <v>39</v>
      </c>
      <c r="BH161" s="407">
        <f>IFERROR(INDEX(Raw_DATA!Q:Q,MATCH(Risk7_PlusY67!$D161,Raw_DATA!$A:$A,0)),"")</f>
        <v>77</v>
      </c>
      <c r="BI161" s="407">
        <f>IFERROR(INDEX(Raw_DATA!R:R,MATCH(Risk7_PlusY67!$D161,Raw_DATA!$A:$A,0)),"")</f>
        <v>43</v>
      </c>
      <c r="BJ161" s="124" t="str">
        <f>INDEX('Org2567'!$BM:$BM,MATCH(Risk7_PlusY67!D161,'Org2567'!$D:$D,0))</f>
        <v>รพช.F2 P&lt;=30,000</v>
      </c>
    </row>
    <row r="162" spans="1:62" x14ac:dyDescent="0.7">
      <c r="A162" s="206">
        <f>IF(ISBLANK(D162),"",COUNTA($D$3:D162))</f>
        <v>160</v>
      </c>
      <c r="B162" s="207">
        <f>IFERROR(INDEX(ID!$E:$E,MATCH(Risk7_PlusY67!$D162,ID!$A:$A,0)),"")</f>
        <v>3</v>
      </c>
      <c r="C162" s="207" t="str">
        <f>IFERROR(INDEX(ID!$I:$I,MATCH(Risk7_PlusY67!$D162,ID!$A:$A,0)),"")</f>
        <v>กำแพงเพชร</v>
      </c>
      <c r="D162" s="295" t="s">
        <v>179</v>
      </c>
      <c r="E162" s="207" t="str">
        <f>IFERROR(INDEX(ID!$C:$C,MATCH(Risk7_PlusY67!$D162,ID!$A:$A,0)),"")</f>
        <v>ปางศิลาทอง,รพช.</v>
      </c>
      <c r="F162" s="207" t="str">
        <f>IFERROR(INDEX(ID!$G:$G,MATCH(Risk7_PlusY67!$D162,ID!$A:$A,0)),"")</f>
        <v>รพช.</v>
      </c>
      <c r="G162" s="206">
        <f>IFERROR(INDEX(ID!$J:$J,MATCH(Risk7_PlusY67!$D162,ID!$A:$A,0)),"")</f>
        <v>30</v>
      </c>
      <c r="H162" s="208" t="str">
        <f>IFERROR(INDEX(ID!$P:$P,MATCH(Risk7_PlusY67!$D162,ID!$A:$A,0)),"")</f>
        <v>รพช.F2 P&lt;=30,000</v>
      </c>
      <c r="I162" s="209">
        <f>IFERROR(INDEX(Raw_DATA!E:E,MATCH(Risk7_PlusY67!$D162,Raw_DATA!$A:$A,0)),"")</f>
        <v>2.72</v>
      </c>
      <c r="J162" s="209">
        <f>IFERROR(INDEX(Raw_DATA!F:F,MATCH(Risk7_PlusY67!$D162,Raw_DATA!$A:$A,0)),"")</f>
        <v>2.4500000000000002</v>
      </c>
      <c r="K162" s="209">
        <f>IFERROR(INDEX(Raw_DATA!G:G,MATCH(Risk7_PlusY67!$D162,Raw_DATA!$A:$A,0)),"")</f>
        <v>2.04</v>
      </c>
      <c r="L162" s="209">
        <f>IFERROR(INDEX(Raw_DATA!H:H,MATCH(Risk7_PlusY67!$D162,Raw_DATA!$A:$A,0)),"")</f>
        <v>31971721.170000002</v>
      </c>
      <c r="M162" s="210">
        <f>IFERROR(INDEX(Raw_DATA!I:I,MATCH(Risk7_PlusY67!$D162,Raw_DATA!$A:$A,0)),"")</f>
        <v>-14809098.109999999</v>
      </c>
      <c r="N162" s="206">
        <f t="shared" si="42"/>
        <v>0</v>
      </c>
      <c r="O162" s="206">
        <f t="shared" si="43"/>
        <v>1</v>
      </c>
      <c r="P162" s="206">
        <f t="shared" si="44"/>
        <v>0</v>
      </c>
      <c r="Q162" s="211">
        <f t="shared" si="45"/>
        <v>25.9</v>
      </c>
      <c r="R162" s="206">
        <f t="shared" si="46"/>
        <v>1</v>
      </c>
      <c r="S162" s="212">
        <f>IFERROR(INDEX(Raw_DATA!J:J,MATCH(Risk7_PlusY67!$D162,Raw_DATA!$A:$A,0)),"")</f>
        <v>-5132640.5</v>
      </c>
      <c r="T162" s="213">
        <f>IFERROR(INDEX(Raw_DATA!K:K,MATCH(Risk7_PlusY67!$D162,Raw_DATA!$A:$A,0)),"")</f>
        <v>19388990.800000001</v>
      </c>
      <c r="U162" s="214">
        <f t="shared" si="47"/>
        <v>0</v>
      </c>
      <c r="V162" s="214">
        <f t="shared" si="48"/>
        <v>0</v>
      </c>
      <c r="W162" s="214">
        <f>IF(OR(AND((K162&lt;0.8),(AJ162&gt;180)),AND((K162&lt;0.8),(AJ162&lt;10)),AND((K162&gt;=0.8),(AJ162&lt;10)),AND((K162&gt;=0.8),(AJ162&gt;90))),0,1)</f>
        <v>1</v>
      </c>
      <c r="X162" s="214">
        <f t="shared" si="49"/>
        <v>1</v>
      </c>
      <c r="Y162" s="214">
        <f t="shared" si="50"/>
        <v>0</v>
      </c>
      <c r="Z162" s="214">
        <f t="shared" si="51"/>
        <v>1</v>
      </c>
      <c r="AA162" s="214">
        <f t="shared" si="52"/>
        <v>0</v>
      </c>
      <c r="AB162" s="215" t="str">
        <f t="shared" si="53"/>
        <v>C</v>
      </c>
      <c r="AC162" s="215" t="str">
        <f t="shared" si="54"/>
        <v>1C</v>
      </c>
      <c r="AD162" s="216"/>
      <c r="AE162" s="216"/>
      <c r="AF162" s="434">
        <f>IFERROR(INDEX(Raw_DATA!L:L,MATCH(Risk7_PlusY67!$D162,Raw_DATA!$A:$A,0)),"")</f>
        <v>-5.79</v>
      </c>
      <c r="AG162" s="434">
        <f>IFERROR(INDEX(AVGGroup!$D$5:$D$21,MATCH(Risk7_PlusY67!$H162,AVGGroup!$C$5:$C$21,0)),"")</f>
        <v>-3.55</v>
      </c>
      <c r="AH162" s="434">
        <f>IFERROR(INDEX(Raw_DATA!M:M,MATCH(Risk7_PlusY67!$D162,Raw_DATA!$A:$A,0)),"")</f>
        <v>-14.71</v>
      </c>
      <c r="AI162" s="435">
        <f>IFERROR(INDEX(AVGGroup!$F$5:$F$21,MATCH(Risk7_PlusY67!$H162,AVGGroup!$C$5:$C$21,0)),"")</f>
        <v>-10.199999999999999</v>
      </c>
      <c r="AJ162" s="401">
        <f>IFERROR(INDEX(Raw_DATA!N:N,MATCH(Risk7_PlusY67!$D162,Raw_DATA!$A:$A,0)),"")</f>
        <v>73</v>
      </c>
      <c r="AK162" s="401">
        <f>IFERROR(INDEX(Raw_DATA!O:O,MATCH(Risk7_PlusY67!$D162,Raw_DATA!$A:$A,0)),"")</f>
        <v>49</v>
      </c>
      <c r="AL162" s="401">
        <f>IFERROR(INDEX(Raw_DATA!P:P,MATCH(Risk7_PlusY67!$D162,Raw_DATA!$A:$A,0)),"")</f>
        <v>66</v>
      </c>
      <c r="AM162" s="401">
        <f>IFERROR(INDEX(Raw_DATA!Q:Q,MATCH(Risk7_PlusY67!$D162,Raw_DATA!$A:$A,0)),"")</f>
        <v>46</v>
      </c>
      <c r="AN162" s="401">
        <f>IFERROR(INDEX(Raw_DATA!R:R,MATCH(Risk7_PlusY67!$D162,Raw_DATA!$A:$A,0)),"")</f>
        <v>66</v>
      </c>
      <c r="AO162" s="407"/>
      <c r="AP162" s="411" t="b">
        <f>AB162=AY162</f>
        <v>1</v>
      </c>
      <c r="AQ162" s="340">
        <f t="shared" si="55"/>
        <v>1</v>
      </c>
      <c r="AR162" s="123">
        <f t="shared" si="56"/>
        <v>0</v>
      </c>
      <c r="AS162" s="123">
        <f t="shared" si="57"/>
        <v>0</v>
      </c>
      <c r="AT162" s="123">
        <f>IF(OR(AND((K162&lt;0.8),(BE162&gt;180)),AND((K162&lt;0.8),(BE162&lt;10)),AND((K162&gt;=0.8),(BE162&lt;10)),AND((K162&gt;=0.8),(BE162&gt;90))),0,1)</f>
        <v>1</v>
      </c>
      <c r="AU162" s="123">
        <f t="shared" si="58"/>
        <v>1</v>
      </c>
      <c r="AV162" s="123">
        <f t="shared" si="59"/>
        <v>0</v>
      </c>
      <c r="AW162" s="123">
        <f t="shared" si="60"/>
        <v>1</v>
      </c>
      <c r="AX162" s="123">
        <f t="shared" si="61"/>
        <v>0</v>
      </c>
      <c r="AY162" s="416" t="str">
        <f t="shared" si="62"/>
        <v>C</v>
      </c>
      <c r="AZ162" s="416" t="str">
        <f>R162&amp;AY162</f>
        <v>1C</v>
      </c>
      <c r="BA162" s="417">
        <f>IFERROR(INDEX(Raw_DATA!L:L,MATCH(Risk7_PlusY67!$D162,Raw_DATA!$A:$A,0)),"")</f>
        <v>-5.79</v>
      </c>
      <c r="BB162" s="417">
        <f>IFERROR(INDEX(AVGGroup!$H$5:$H$21,MATCH(Risk7_PlusY67!$BJ162,AVGGroup!$C$5:$C$21,0)),"")</f>
        <v>-3.54</v>
      </c>
      <c r="BC162" s="417">
        <f>IFERROR(INDEX(Raw_DATA!M:M,MATCH(Risk7_PlusY67!$D162,Raw_DATA!$A:$A,0)),"")</f>
        <v>-14.71</v>
      </c>
      <c r="BD162" s="418">
        <f>IFERROR(INDEX(AVGGroup!$J$5:$J$21,MATCH(Risk7_PlusY67!$BJ162,AVGGroup!$C$5:$C$21,0)),"")</f>
        <v>-10.199999999999999</v>
      </c>
      <c r="BE162" s="407">
        <f>IFERROR(INDEX(Raw_DATA!N:N,MATCH(Risk7_PlusY67!$D162,Raw_DATA!$A:$A,0)),"")</f>
        <v>73</v>
      </c>
      <c r="BF162" s="407">
        <f>IFERROR(INDEX(Raw_DATA!O:O,MATCH(Risk7_PlusY67!$D162,Raw_DATA!$A:$A,0)),"")</f>
        <v>49</v>
      </c>
      <c r="BG162" s="407">
        <f>IFERROR(INDEX(Raw_DATA!P:P,MATCH(Risk7_PlusY67!$D162,Raw_DATA!$A:$A,0)),"")</f>
        <v>66</v>
      </c>
      <c r="BH162" s="407">
        <f>IFERROR(INDEX(Raw_DATA!Q:Q,MATCH(Risk7_PlusY67!$D162,Raw_DATA!$A:$A,0)),"")</f>
        <v>46</v>
      </c>
      <c r="BI162" s="407">
        <f>IFERROR(INDEX(Raw_DATA!R:R,MATCH(Risk7_PlusY67!$D162,Raw_DATA!$A:$A,0)),"")</f>
        <v>66</v>
      </c>
      <c r="BJ162" s="124" t="str">
        <f>INDEX('Org2567'!$BM:$BM,MATCH(Risk7_PlusY67!D162,'Org2567'!$D:$D,0))</f>
        <v>รพช.F2 P&lt;=30,000</v>
      </c>
    </row>
    <row r="163" spans="1:62" x14ac:dyDescent="0.7">
      <c r="A163" s="206">
        <f>IF(ISBLANK(D163),"",COUNTA($D$3:D163))</f>
        <v>161</v>
      </c>
      <c r="B163" s="207">
        <f>IFERROR(INDEX(ID!$E:$E,MATCH(Risk7_PlusY67!$D163,ID!$A:$A,0)),"")</f>
        <v>3</v>
      </c>
      <c r="C163" s="207" t="str">
        <f>IFERROR(INDEX(ID!$I:$I,MATCH(Risk7_PlusY67!$D163,ID!$A:$A,0)),"")</f>
        <v>กำแพงเพชร</v>
      </c>
      <c r="D163" s="295" t="s">
        <v>180</v>
      </c>
      <c r="E163" s="207" t="str">
        <f>IFERROR(INDEX(ID!$C:$C,MATCH(Risk7_PlusY67!$D163,ID!$A:$A,0)),"")</f>
        <v>บึงสามัคคี,รพช.</v>
      </c>
      <c r="F163" s="207" t="str">
        <f>IFERROR(INDEX(ID!$G:$G,MATCH(Risk7_PlusY67!$D163,ID!$A:$A,0)),"")</f>
        <v>รพช.</v>
      </c>
      <c r="G163" s="206">
        <f>IFERROR(INDEX(ID!$J:$J,MATCH(Risk7_PlusY67!$D163,ID!$A:$A,0)),"")</f>
        <v>30</v>
      </c>
      <c r="H163" s="208" t="str">
        <f>IFERROR(INDEX(ID!$P:$P,MATCH(Risk7_PlusY67!$D163,ID!$A:$A,0)),"")</f>
        <v>รพช.F2 P&lt;=30,000</v>
      </c>
      <c r="I163" s="209">
        <f>IFERROR(INDEX(Raw_DATA!E:E,MATCH(Risk7_PlusY67!$D163,Raw_DATA!$A:$A,0)),"")</f>
        <v>2.9</v>
      </c>
      <c r="J163" s="209">
        <f>IFERROR(INDEX(Raw_DATA!F:F,MATCH(Risk7_PlusY67!$D163,Raw_DATA!$A:$A,0)),"")</f>
        <v>2.6</v>
      </c>
      <c r="K163" s="209">
        <f>IFERROR(INDEX(Raw_DATA!G:G,MATCH(Risk7_PlusY67!$D163,Raw_DATA!$A:$A,0)),"")</f>
        <v>2.2799999999999998</v>
      </c>
      <c r="L163" s="209">
        <f>IFERROR(INDEX(Raw_DATA!H:H,MATCH(Risk7_PlusY67!$D163,Raw_DATA!$A:$A,0)),"")</f>
        <v>30492902.890000001</v>
      </c>
      <c r="M163" s="210">
        <f>IFERROR(INDEX(Raw_DATA!I:I,MATCH(Risk7_PlusY67!$D163,Raw_DATA!$A:$A,0)),"")</f>
        <v>-17488902.43</v>
      </c>
      <c r="N163" s="206">
        <f t="shared" si="42"/>
        <v>0</v>
      </c>
      <c r="O163" s="206">
        <f t="shared" si="43"/>
        <v>1</v>
      </c>
      <c r="P163" s="206">
        <f t="shared" si="44"/>
        <v>0</v>
      </c>
      <c r="Q163" s="211">
        <f t="shared" si="45"/>
        <v>20.9</v>
      </c>
      <c r="R163" s="206">
        <f t="shared" si="46"/>
        <v>1</v>
      </c>
      <c r="S163" s="212">
        <f>IFERROR(INDEX(Raw_DATA!J:J,MATCH(Risk7_PlusY67!$D163,Raw_DATA!$A:$A,0)),"")</f>
        <v>-11495417.859999999</v>
      </c>
      <c r="T163" s="213">
        <f>IFERROR(INDEX(Raw_DATA!K:K,MATCH(Risk7_PlusY67!$D163,Raw_DATA!$A:$A,0)),"")</f>
        <v>20619691.059999999</v>
      </c>
      <c r="U163" s="214">
        <f t="shared" si="47"/>
        <v>0</v>
      </c>
      <c r="V163" s="214">
        <f t="shared" si="48"/>
        <v>0</v>
      </c>
      <c r="W163" s="214">
        <f>IF(OR(AND((K163&lt;0.8),(AJ163&gt;180)),AND((K163&lt;0.8),(AJ163&lt;10)),AND((K163&gt;=0.8),(AJ163&lt;10)),AND((K163&gt;=0.8),(AJ163&gt;90))),0,1)</f>
        <v>1</v>
      </c>
      <c r="X163" s="214">
        <f t="shared" si="49"/>
        <v>1</v>
      </c>
      <c r="Y163" s="214">
        <f t="shared" si="50"/>
        <v>1</v>
      </c>
      <c r="Z163" s="214">
        <f t="shared" si="51"/>
        <v>1</v>
      </c>
      <c r="AA163" s="214">
        <f t="shared" si="52"/>
        <v>0</v>
      </c>
      <c r="AB163" s="215" t="str">
        <f t="shared" si="53"/>
        <v>B-</v>
      </c>
      <c r="AC163" s="215" t="str">
        <f t="shared" si="54"/>
        <v>1B-</v>
      </c>
      <c r="AD163" s="216"/>
      <c r="AE163" s="216"/>
      <c r="AF163" s="434">
        <f>IFERROR(INDEX(Raw_DATA!L:L,MATCH(Risk7_PlusY67!$D163,Raw_DATA!$A:$A,0)),"")</f>
        <v>-15.1</v>
      </c>
      <c r="AG163" s="434">
        <f>IFERROR(INDEX(AVGGroup!$D$5:$D$21,MATCH(Risk7_PlusY67!$H163,AVGGroup!$C$5:$C$21,0)),"")</f>
        <v>-3.55</v>
      </c>
      <c r="AH163" s="434">
        <f>IFERROR(INDEX(Raw_DATA!M:M,MATCH(Risk7_PlusY67!$D163,Raw_DATA!$A:$A,0)),"")</f>
        <v>-20.48</v>
      </c>
      <c r="AI163" s="435">
        <f>IFERROR(INDEX(AVGGroup!$F$5:$F$21,MATCH(Risk7_PlusY67!$H163,AVGGroup!$C$5:$C$21,0)),"")</f>
        <v>-10.199999999999999</v>
      </c>
      <c r="AJ163" s="401">
        <f>IFERROR(INDEX(Raw_DATA!N:N,MATCH(Risk7_PlusY67!$D163,Raw_DATA!$A:$A,0)),"")</f>
        <v>90</v>
      </c>
      <c r="AK163" s="401">
        <f>IFERROR(INDEX(Raw_DATA!O:O,MATCH(Risk7_PlusY67!$D163,Raw_DATA!$A:$A,0)),"")</f>
        <v>22</v>
      </c>
      <c r="AL163" s="401">
        <f>IFERROR(INDEX(Raw_DATA!P:P,MATCH(Risk7_PlusY67!$D163,Raw_DATA!$A:$A,0)),"")</f>
        <v>45</v>
      </c>
      <c r="AM163" s="401">
        <f>IFERROR(INDEX(Raw_DATA!Q:Q,MATCH(Risk7_PlusY67!$D163,Raw_DATA!$A:$A,0)),"")</f>
        <v>32</v>
      </c>
      <c r="AN163" s="401">
        <f>IFERROR(INDEX(Raw_DATA!R:R,MATCH(Risk7_PlusY67!$D163,Raw_DATA!$A:$A,0)),"")</f>
        <v>84</v>
      </c>
      <c r="AO163" s="407"/>
      <c r="AP163" s="411" t="b">
        <f>AB163=AY163</f>
        <v>1</v>
      </c>
      <c r="AQ163" s="340">
        <f t="shared" si="55"/>
        <v>1</v>
      </c>
      <c r="AR163" s="123">
        <f t="shared" si="56"/>
        <v>0</v>
      </c>
      <c r="AS163" s="123">
        <f t="shared" si="57"/>
        <v>0</v>
      </c>
      <c r="AT163" s="123">
        <f>IF(OR(AND((K163&lt;0.8),(BE163&gt;180)),AND((K163&lt;0.8),(BE163&lt;10)),AND((K163&gt;=0.8),(BE163&lt;10)),AND((K163&gt;=0.8),(BE163&gt;90))),0,1)</f>
        <v>1</v>
      </c>
      <c r="AU163" s="123">
        <f t="shared" si="58"/>
        <v>1</v>
      </c>
      <c r="AV163" s="123">
        <f t="shared" si="59"/>
        <v>1</v>
      </c>
      <c r="AW163" s="123">
        <f t="shared" si="60"/>
        <v>1</v>
      </c>
      <c r="AX163" s="123">
        <f t="shared" si="61"/>
        <v>0</v>
      </c>
      <c r="AY163" s="416" t="str">
        <f t="shared" si="62"/>
        <v>B-</v>
      </c>
      <c r="AZ163" s="416" t="str">
        <f>R163&amp;AY163</f>
        <v>1B-</v>
      </c>
      <c r="BA163" s="417">
        <f>IFERROR(INDEX(Raw_DATA!L:L,MATCH(Risk7_PlusY67!$D163,Raw_DATA!$A:$A,0)),"")</f>
        <v>-15.1</v>
      </c>
      <c r="BB163" s="417">
        <f>IFERROR(INDEX(AVGGroup!$H$5:$H$21,MATCH(Risk7_PlusY67!$BJ163,AVGGroup!$C$5:$C$21,0)),"")</f>
        <v>-3.54</v>
      </c>
      <c r="BC163" s="417">
        <f>IFERROR(INDEX(Raw_DATA!M:M,MATCH(Risk7_PlusY67!$D163,Raw_DATA!$A:$A,0)),"")</f>
        <v>-20.48</v>
      </c>
      <c r="BD163" s="418">
        <f>IFERROR(INDEX(AVGGroup!$J$5:$J$21,MATCH(Risk7_PlusY67!$BJ163,AVGGroup!$C$5:$C$21,0)),"")</f>
        <v>-10.199999999999999</v>
      </c>
      <c r="BE163" s="407">
        <f>IFERROR(INDEX(Raw_DATA!N:N,MATCH(Risk7_PlusY67!$D163,Raw_DATA!$A:$A,0)),"")</f>
        <v>90</v>
      </c>
      <c r="BF163" s="407">
        <f>IFERROR(INDEX(Raw_DATA!O:O,MATCH(Risk7_PlusY67!$D163,Raw_DATA!$A:$A,0)),"")</f>
        <v>22</v>
      </c>
      <c r="BG163" s="407">
        <f>IFERROR(INDEX(Raw_DATA!P:P,MATCH(Risk7_PlusY67!$D163,Raw_DATA!$A:$A,0)),"")</f>
        <v>45</v>
      </c>
      <c r="BH163" s="407">
        <f>IFERROR(INDEX(Raw_DATA!Q:Q,MATCH(Risk7_PlusY67!$D163,Raw_DATA!$A:$A,0)),"")</f>
        <v>32</v>
      </c>
      <c r="BI163" s="407">
        <f>IFERROR(INDEX(Raw_DATA!R:R,MATCH(Risk7_PlusY67!$D163,Raw_DATA!$A:$A,0)),"")</f>
        <v>84</v>
      </c>
      <c r="BJ163" s="124" t="str">
        <f>INDEX('Org2567'!$BM:$BM,MATCH(Risk7_PlusY67!D163,'Org2567'!$D:$D,0))</f>
        <v>รพช.F2 P&lt;=30,000</v>
      </c>
    </row>
    <row r="164" spans="1:62" x14ac:dyDescent="0.7">
      <c r="A164" s="206">
        <f>IF(ISBLANK(D164),"",COUNTA($D$3:D164))</f>
        <v>162</v>
      </c>
      <c r="B164" s="207">
        <f>IFERROR(INDEX(ID!$E:$E,MATCH(Risk7_PlusY67!$D164,ID!$A:$A,0)),"")</f>
        <v>3</v>
      </c>
      <c r="C164" s="207" t="str">
        <f>IFERROR(INDEX(ID!$I:$I,MATCH(Risk7_PlusY67!$D164,ID!$A:$A,0)),"")</f>
        <v>กำแพงเพชร</v>
      </c>
      <c r="D164" s="295" t="s">
        <v>181</v>
      </c>
      <c r="E164" s="207" t="str">
        <f>IFERROR(INDEX(ID!$C:$C,MATCH(Risk7_PlusY67!$D164,ID!$A:$A,0)),"")</f>
        <v>โกสัมพีนคร,รพช.</v>
      </c>
      <c r="F164" s="207" t="str">
        <f>IFERROR(INDEX(ID!$G:$G,MATCH(Risk7_PlusY67!$D164,ID!$A:$A,0)),"")</f>
        <v>รพช.</v>
      </c>
      <c r="G164" s="206">
        <f>IFERROR(INDEX(ID!$J:$J,MATCH(Risk7_PlusY67!$D164,ID!$A:$A,0)),"")</f>
        <v>10</v>
      </c>
      <c r="H164" s="208" t="str">
        <f>IFERROR(INDEX(ID!$P:$P,MATCH(Risk7_PlusY67!$D164,ID!$A:$A,0)),"")</f>
        <v>รพช.F3 P15,000-25,000</v>
      </c>
      <c r="I164" s="209">
        <f>IFERROR(INDEX(Raw_DATA!E:E,MATCH(Risk7_PlusY67!$D164,Raw_DATA!$A:$A,0)),"")</f>
        <v>1.1399999999999999</v>
      </c>
      <c r="J164" s="209">
        <f>IFERROR(INDEX(Raw_DATA!F:F,MATCH(Risk7_PlusY67!$D164,Raw_DATA!$A:$A,0)),"")</f>
        <v>1.03</v>
      </c>
      <c r="K164" s="209">
        <f>IFERROR(INDEX(Raw_DATA!G:G,MATCH(Risk7_PlusY67!$D164,Raw_DATA!$A:$A,0)),"")</f>
        <v>0.7</v>
      </c>
      <c r="L164" s="209">
        <f>IFERROR(INDEX(Raw_DATA!H:H,MATCH(Risk7_PlusY67!$D164,Raw_DATA!$A:$A,0)),"")</f>
        <v>2048980.69</v>
      </c>
      <c r="M164" s="210">
        <f>IFERROR(INDEX(Raw_DATA!I:I,MATCH(Risk7_PlusY67!$D164,Raw_DATA!$A:$A,0)),"")</f>
        <v>-19087997.809999999</v>
      </c>
      <c r="N164" s="206">
        <f t="shared" si="42"/>
        <v>2</v>
      </c>
      <c r="O164" s="206">
        <f t="shared" si="43"/>
        <v>1</v>
      </c>
      <c r="P164" s="206">
        <f t="shared" si="44"/>
        <v>2</v>
      </c>
      <c r="Q164" s="211">
        <f t="shared" si="45"/>
        <v>1.2</v>
      </c>
      <c r="R164" s="206">
        <f t="shared" si="46"/>
        <v>5</v>
      </c>
      <c r="S164" s="212">
        <f>IFERROR(INDEX(Raw_DATA!J:J,MATCH(Risk7_PlusY67!$D164,Raw_DATA!$A:$A,0)),"")</f>
        <v>-11038588.619999999</v>
      </c>
      <c r="T164" s="213">
        <f>IFERROR(INDEX(Raw_DATA!K:K,MATCH(Risk7_PlusY67!$D164,Raw_DATA!$A:$A,0)),"")</f>
        <v>-4305537.96</v>
      </c>
      <c r="U164" s="214">
        <f t="shared" si="47"/>
        <v>0</v>
      </c>
      <c r="V164" s="214">
        <f t="shared" si="48"/>
        <v>0</v>
      </c>
      <c r="W164" s="214">
        <f>IF(OR(AND((K164&lt;0.8),(AJ164&gt;180)),AND((K164&lt;0.8),(AJ164&lt;10)),AND((K164&gt;=0.8),(AJ164&lt;10)),AND((K164&gt;=0.8),(AJ164&gt;90))),0,1)</f>
        <v>1</v>
      </c>
      <c r="X164" s="214">
        <f t="shared" si="49"/>
        <v>1</v>
      </c>
      <c r="Y164" s="214">
        <f t="shared" si="50"/>
        <v>1</v>
      </c>
      <c r="Z164" s="214">
        <f t="shared" si="51"/>
        <v>1</v>
      </c>
      <c r="AA164" s="214">
        <f t="shared" si="52"/>
        <v>1</v>
      </c>
      <c r="AB164" s="215" t="str">
        <f t="shared" si="53"/>
        <v>B</v>
      </c>
      <c r="AC164" s="215" t="str">
        <f t="shared" si="54"/>
        <v>5B</v>
      </c>
      <c r="AD164" s="216"/>
      <c r="AE164" s="216"/>
      <c r="AF164" s="434">
        <f>IFERROR(INDEX(Raw_DATA!L:L,MATCH(Risk7_PlusY67!$D164,Raw_DATA!$A:$A,0)),"")</f>
        <v>-15.8</v>
      </c>
      <c r="AG164" s="434">
        <f>IFERROR(INDEX(AVGGroup!$D$5:$D$21,MATCH(Risk7_PlusY67!$H164,AVGGroup!$C$5:$C$21,0)),"")</f>
        <v>5.15</v>
      </c>
      <c r="AH164" s="434">
        <f>IFERROR(INDEX(Raw_DATA!M:M,MATCH(Risk7_PlusY67!$D164,Raw_DATA!$A:$A,0)),"")</f>
        <v>-23.99</v>
      </c>
      <c r="AI164" s="435">
        <f>IFERROR(INDEX(AVGGroup!$F$5:$F$21,MATCH(Risk7_PlusY67!$H164,AVGGroup!$C$5:$C$21,0)),"")</f>
        <v>-2.83</v>
      </c>
      <c r="AJ164" s="401">
        <f>IFERROR(INDEX(Raw_DATA!N:N,MATCH(Risk7_PlusY67!$D164,Raw_DATA!$A:$A,0)),"")</f>
        <v>47</v>
      </c>
      <c r="AK164" s="401">
        <f>IFERROR(INDEX(Raw_DATA!O:O,MATCH(Risk7_PlusY67!$D164,Raw_DATA!$A:$A,0)),"")</f>
        <v>55</v>
      </c>
      <c r="AL164" s="401">
        <f>IFERROR(INDEX(Raw_DATA!P:P,MATCH(Risk7_PlusY67!$D164,Raw_DATA!$A:$A,0)),"")</f>
        <v>44</v>
      </c>
      <c r="AM164" s="401">
        <f>IFERROR(INDEX(Raw_DATA!Q:Q,MATCH(Risk7_PlusY67!$D164,Raw_DATA!$A:$A,0)),"")</f>
        <v>35</v>
      </c>
      <c r="AN164" s="401">
        <f>IFERROR(INDEX(Raw_DATA!R:R,MATCH(Risk7_PlusY67!$D164,Raw_DATA!$A:$A,0)),"")</f>
        <v>30</v>
      </c>
      <c r="AO164" s="407"/>
      <c r="AP164" s="411" t="b">
        <f>AB164=AY164</f>
        <v>1</v>
      </c>
      <c r="AQ164" s="340">
        <f t="shared" si="55"/>
        <v>1</v>
      </c>
      <c r="AR164" s="123">
        <f t="shared" si="56"/>
        <v>0</v>
      </c>
      <c r="AS164" s="123">
        <f t="shared" si="57"/>
        <v>0</v>
      </c>
      <c r="AT164" s="123">
        <f>IF(OR(AND((K164&lt;0.8),(BE164&gt;180)),AND((K164&lt;0.8),(BE164&lt;10)),AND((K164&gt;=0.8),(BE164&lt;10)),AND((K164&gt;=0.8),(BE164&gt;90))),0,1)</f>
        <v>1</v>
      </c>
      <c r="AU164" s="123">
        <f t="shared" si="58"/>
        <v>1</v>
      </c>
      <c r="AV164" s="123">
        <f t="shared" si="59"/>
        <v>1</v>
      </c>
      <c r="AW164" s="123">
        <f t="shared" si="60"/>
        <v>1</v>
      </c>
      <c r="AX164" s="123">
        <f t="shared" si="61"/>
        <v>1</v>
      </c>
      <c r="AY164" s="416" t="str">
        <f t="shared" si="62"/>
        <v>B</v>
      </c>
      <c r="AZ164" s="416" t="str">
        <f>R164&amp;AY164</f>
        <v>5B</v>
      </c>
      <c r="BA164" s="417">
        <f>IFERROR(INDEX(Raw_DATA!L:L,MATCH(Risk7_PlusY67!$D164,Raw_DATA!$A:$A,0)),"")</f>
        <v>-15.8</v>
      </c>
      <c r="BB164" s="417">
        <f>IFERROR(INDEX(AVGGroup!$H$5:$H$21,MATCH(Risk7_PlusY67!$BJ164,AVGGroup!$C$5:$C$21,0)),"")</f>
        <v>5.15</v>
      </c>
      <c r="BC164" s="417">
        <f>IFERROR(INDEX(Raw_DATA!M:M,MATCH(Risk7_PlusY67!$D164,Raw_DATA!$A:$A,0)),"")</f>
        <v>-23.99</v>
      </c>
      <c r="BD164" s="418">
        <f>IFERROR(INDEX(AVGGroup!$J$5:$J$21,MATCH(Risk7_PlusY67!$BJ164,AVGGroup!$C$5:$C$21,0)),"")</f>
        <v>-2.83</v>
      </c>
      <c r="BE164" s="407">
        <f>IFERROR(INDEX(Raw_DATA!N:N,MATCH(Risk7_PlusY67!$D164,Raw_DATA!$A:$A,0)),"")</f>
        <v>47</v>
      </c>
      <c r="BF164" s="407">
        <f>IFERROR(INDEX(Raw_DATA!O:O,MATCH(Risk7_PlusY67!$D164,Raw_DATA!$A:$A,0)),"")</f>
        <v>55</v>
      </c>
      <c r="BG164" s="407">
        <f>IFERROR(INDEX(Raw_DATA!P:P,MATCH(Risk7_PlusY67!$D164,Raw_DATA!$A:$A,0)),"")</f>
        <v>44</v>
      </c>
      <c r="BH164" s="407">
        <f>IFERROR(INDEX(Raw_DATA!Q:Q,MATCH(Risk7_PlusY67!$D164,Raw_DATA!$A:$A,0)),"")</f>
        <v>35</v>
      </c>
      <c r="BI164" s="407">
        <f>IFERROR(INDEX(Raw_DATA!R:R,MATCH(Risk7_PlusY67!$D164,Raw_DATA!$A:$A,0)),"")</f>
        <v>30</v>
      </c>
      <c r="BJ164" s="124" t="str">
        <f>INDEX('Org2567'!$BM:$BM,MATCH(Risk7_PlusY67!D164,'Org2567'!$D:$D,0))</f>
        <v>รพช.F3 P15,000-25,000</v>
      </c>
    </row>
    <row r="165" spans="1:62" x14ac:dyDescent="0.7">
      <c r="A165" s="206">
        <f>IF(ISBLANK(D165),"",COUNTA($D$3:D165))</f>
        <v>163</v>
      </c>
      <c r="B165" s="207">
        <f>IFERROR(INDEX(ID!$E:$E,MATCH(Risk7_PlusY67!$D165,ID!$A:$A,0)),"")</f>
        <v>3</v>
      </c>
      <c r="C165" s="207" t="str">
        <f>IFERROR(INDEX(ID!$I:$I,MATCH(Risk7_PlusY67!$D165,ID!$A:$A,0)),"")</f>
        <v>ชัยนาท</v>
      </c>
      <c r="D165" s="295" t="s">
        <v>182</v>
      </c>
      <c r="E165" s="207" t="str">
        <f>IFERROR(INDEX(ID!$C:$C,MATCH(Risk7_PlusY67!$D165,ID!$A:$A,0)),"")</f>
        <v>ชัยนาทนเรนทร,รพท.</v>
      </c>
      <c r="F165" s="207" t="str">
        <f>IFERROR(INDEX(ID!$G:$G,MATCH(Risk7_PlusY67!$D165,ID!$A:$A,0)),"")</f>
        <v>รพท.</v>
      </c>
      <c r="G165" s="206">
        <f>IFERROR(INDEX(ID!$J:$J,MATCH(Risk7_PlusY67!$D165,ID!$A:$A,0)),"")</f>
        <v>367</v>
      </c>
      <c r="H165" s="208" t="str">
        <f>IFERROR(INDEX(ID!$P:$P,MATCH(Risk7_PlusY67!$D165,ID!$A:$A,0)),"")</f>
        <v>รพท.S B&lt;=400</v>
      </c>
      <c r="I165" s="209">
        <f>IFERROR(INDEX(Raw_DATA!E:E,MATCH(Risk7_PlusY67!$D165,Raw_DATA!$A:$A,0)),"")</f>
        <v>2.56</v>
      </c>
      <c r="J165" s="209">
        <f>IFERROR(INDEX(Raw_DATA!F:F,MATCH(Risk7_PlusY67!$D165,Raw_DATA!$A:$A,0)),"")</f>
        <v>2.31</v>
      </c>
      <c r="K165" s="209">
        <f>IFERROR(INDEX(Raw_DATA!G:G,MATCH(Risk7_PlusY67!$D165,Raw_DATA!$A:$A,0)),"")</f>
        <v>1.63</v>
      </c>
      <c r="L165" s="209">
        <f>IFERROR(INDEX(Raw_DATA!H:H,MATCH(Risk7_PlusY67!$D165,Raw_DATA!$A:$A,0)),"")</f>
        <v>174771343.38</v>
      </c>
      <c r="M165" s="210">
        <f>IFERROR(INDEX(Raw_DATA!I:I,MATCH(Risk7_PlusY67!$D165,Raw_DATA!$A:$A,0)),"")</f>
        <v>-39576167.710000001</v>
      </c>
      <c r="N165" s="206">
        <f t="shared" si="42"/>
        <v>0</v>
      </c>
      <c r="O165" s="206">
        <f t="shared" si="43"/>
        <v>1</v>
      </c>
      <c r="P165" s="206">
        <f t="shared" si="44"/>
        <v>0</v>
      </c>
      <c r="Q165" s="211">
        <f t="shared" si="45"/>
        <v>52.9</v>
      </c>
      <c r="R165" s="206">
        <f t="shared" si="46"/>
        <v>1</v>
      </c>
      <c r="S165" s="212">
        <f>IFERROR(INDEX(Raw_DATA!J:J,MATCH(Risk7_PlusY67!$D165,Raw_DATA!$A:$A,0)),"")</f>
        <v>-17748645.329999998</v>
      </c>
      <c r="T165" s="213">
        <f>IFERROR(INDEX(Raw_DATA!K:K,MATCH(Risk7_PlusY67!$D165,Raw_DATA!$A:$A,0)),"")</f>
        <v>70100480.680000007</v>
      </c>
      <c r="U165" s="214">
        <f t="shared" si="47"/>
        <v>0</v>
      </c>
      <c r="V165" s="214">
        <f t="shared" si="48"/>
        <v>0</v>
      </c>
      <c r="W165" s="214">
        <f>IF(OR(AND((K165&lt;0.8),(AJ165&gt;180)),AND((K165&lt;0.8),(AJ165&lt;10)),AND((K165&gt;=0.8),(AJ165&lt;10)),AND((K165&gt;=0.8),(AJ165&gt;90))),0,1)</f>
        <v>1</v>
      </c>
      <c r="X165" s="214">
        <f t="shared" si="49"/>
        <v>1</v>
      </c>
      <c r="Y165" s="214">
        <f t="shared" si="50"/>
        <v>1</v>
      </c>
      <c r="Z165" s="214">
        <f t="shared" si="51"/>
        <v>1</v>
      </c>
      <c r="AA165" s="214">
        <f t="shared" si="52"/>
        <v>1</v>
      </c>
      <c r="AB165" s="215" t="str">
        <f t="shared" si="53"/>
        <v>B</v>
      </c>
      <c r="AC165" s="215" t="str">
        <f t="shared" si="54"/>
        <v>1B</v>
      </c>
      <c r="AD165" s="216"/>
      <c r="AE165" s="216"/>
      <c r="AF165" s="434">
        <f>IFERROR(INDEX(Raw_DATA!L:L,MATCH(Risk7_PlusY67!$D165,Raw_DATA!$A:$A,0)),"")</f>
        <v>-2.29</v>
      </c>
      <c r="AG165" s="434">
        <f>IFERROR(INDEX(AVGGroup!$D$5:$D$21,MATCH(Risk7_PlusY67!$H165,AVGGroup!$C$5:$C$21,0)),"")</f>
        <v>2.19</v>
      </c>
      <c r="AH165" s="434">
        <f>IFERROR(INDEX(Raw_DATA!M:M,MATCH(Risk7_PlusY67!$D165,Raw_DATA!$A:$A,0)),"")</f>
        <v>-4.75</v>
      </c>
      <c r="AI165" s="435">
        <f>IFERROR(INDEX(AVGGroup!$F$5:$F$21,MATCH(Risk7_PlusY67!$H165,AVGGroup!$C$5:$C$21,0)),"")</f>
        <v>-2.17</v>
      </c>
      <c r="AJ165" s="401">
        <f>IFERROR(INDEX(Raw_DATA!N:N,MATCH(Risk7_PlusY67!$D165,Raw_DATA!$A:$A,0)),"")</f>
        <v>85</v>
      </c>
      <c r="AK165" s="401">
        <f>IFERROR(INDEX(Raw_DATA!O:O,MATCH(Risk7_PlusY67!$D165,Raw_DATA!$A:$A,0)),"")</f>
        <v>34</v>
      </c>
      <c r="AL165" s="401">
        <f>IFERROR(INDEX(Raw_DATA!P:P,MATCH(Risk7_PlusY67!$D165,Raw_DATA!$A:$A,0)),"")</f>
        <v>49</v>
      </c>
      <c r="AM165" s="401">
        <f>IFERROR(INDEX(Raw_DATA!Q:Q,MATCH(Risk7_PlusY67!$D165,Raw_DATA!$A:$A,0)),"")</f>
        <v>87</v>
      </c>
      <c r="AN165" s="401">
        <f>IFERROR(INDEX(Raw_DATA!R:R,MATCH(Risk7_PlusY67!$D165,Raw_DATA!$A:$A,0)),"")</f>
        <v>34</v>
      </c>
      <c r="AO165" s="407"/>
      <c r="AP165" s="411" t="b">
        <f>AB165=AY165</f>
        <v>1</v>
      </c>
      <c r="AQ165" s="340">
        <f t="shared" si="55"/>
        <v>1</v>
      </c>
      <c r="AR165" s="123">
        <f t="shared" si="56"/>
        <v>0</v>
      </c>
      <c r="AS165" s="123">
        <f t="shared" si="57"/>
        <v>0</v>
      </c>
      <c r="AT165" s="123">
        <f>IF(OR(AND((K165&lt;0.8),(BE165&gt;180)),AND((K165&lt;0.8),(BE165&lt;10)),AND((K165&gt;=0.8),(BE165&lt;10)),AND((K165&gt;=0.8),(BE165&gt;90))),0,1)</f>
        <v>1</v>
      </c>
      <c r="AU165" s="123">
        <f t="shared" si="58"/>
        <v>1</v>
      </c>
      <c r="AV165" s="123">
        <f t="shared" si="59"/>
        <v>1</v>
      </c>
      <c r="AW165" s="123">
        <f t="shared" si="60"/>
        <v>1</v>
      </c>
      <c r="AX165" s="123">
        <f t="shared" si="61"/>
        <v>1</v>
      </c>
      <c r="AY165" s="416" t="str">
        <f t="shared" si="62"/>
        <v>B</v>
      </c>
      <c r="AZ165" s="416" t="str">
        <f>R165&amp;AY165</f>
        <v>1B</v>
      </c>
      <c r="BA165" s="417">
        <f>IFERROR(INDEX(Raw_DATA!L:L,MATCH(Risk7_PlusY67!$D165,Raw_DATA!$A:$A,0)),"")</f>
        <v>-2.29</v>
      </c>
      <c r="BB165" s="417">
        <f>IFERROR(INDEX(AVGGroup!$H$5:$H$21,MATCH(Risk7_PlusY67!$BJ165,AVGGroup!$C$5:$C$21,0)),"")</f>
        <v>2.19</v>
      </c>
      <c r="BC165" s="417">
        <f>IFERROR(INDEX(Raw_DATA!M:M,MATCH(Risk7_PlusY67!$D165,Raw_DATA!$A:$A,0)),"")</f>
        <v>-4.75</v>
      </c>
      <c r="BD165" s="418">
        <f>IFERROR(INDEX(AVGGroup!$J$5:$J$21,MATCH(Risk7_PlusY67!$BJ165,AVGGroup!$C$5:$C$21,0)),"")</f>
        <v>-2.17</v>
      </c>
      <c r="BE165" s="407">
        <f>IFERROR(INDEX(Raw_DATA!N:N,MATCH(Risk7_PlusY67!$D165,Raw_DATA!$A:$A,0)),"")</f>
        <v>85</v>
      </c>
      <c r="BF165" s="407">
        <f>IFERROR(INDEX(Raw_DATA!O:O,MATCH(Risk7_PlusY67!$D165,Raw_DATA!$A:$A,0)),"")</f>
        <v>34</v>
      </c>
      <c r="BG165" s="407">
        <f>IFERROR(INDEX(Raw_DATA!P:P,MATCH(Risk7_PlusY67!$D165,Raw_DATA!$A:$A,0)),"")</f>
        <v>49</v>
      </c>
      <c r="BH165" s="407">
        <f>IFERROR(INDEX(Raw_DATA!Q:Q,MATCH(Risk7_PlusY67!$D165,Raw_DATA!$A:$A,0)),"")</f>
        <v>87</v>
      </c>
      <c r="BI165" s="407">
        <f>IFERROR(INDEX(Raw_DATA!R:R,MATCH(Risk7_PlusY67!$D165,Raw_DATA!$A:$A,0)),"")</f>
        <v>34</v>
      </c>
      <c r="BJ165" s="124" t="str">
        <f>INDEX('Org2567'!$BM:$BM,MATCH(Risk7_PlusY67!D165,'Org2567'!$D:$D,0))</f>
        <v>รพท.S B&lt;=400</v>
      </c>
    </row>
    <row r="166" spans="1:62" x14ac:dyDescent="0.7">
      <c r="A166" s="206">
        <f>IF(ISBLANK(D166),"",COUNTA($D$3:D166))</f>
        <v>164</v>
      </c>
      <c r="B166" s="207">
        <f>IFERROR(INDEX(ID!$E:$E,MATCH(Risk7_PlusY67!$D166,ID!$A:$A,0)),"")</f>
        <v>3</v>
      </c>
      <c r="C166" s="207" t="str">
        <f>IFERROR(INDEX(ID!$I:$I,MATCH(Risk7_PlusY67!$D166,ID!$A:$A,0)),"")</f>
        <v>ชัยนาท</v>
      </c>
      <c r="D166" s="295" t="s">
        <v>183</v>
      </c>
      <c r="E166" s="207" t="str">
        <f>IFERROR(INDEX(ID!$C:$C,MATCH(Risk7_PlusY67!$D166,ID!$A:$A,0)),"")</f>
        <v>มโนรมย์,รพช.</v>
      </c>
      <c r="F166" s="207" t="str">
        <f>IFERROR(INDEX(ID!$G:$G,MATCH(Risk7_PlusY67!$D166,ID!$A:$A,0)),"")</f>
        <v>รพช.</v>
      </c>
      <c r="G166" s="206">
        <f>IFERROR(INDEX(ID!$J:$J,MATCH(Risk7_PlusY67!$D166,ID!$A:$A,0)),"")</f>
        <v>30</v>
      </c>
      <c r="H166" s="208" t="str">
        <f>IFERROR(INDEX(ID!$P:$P,MATCH(Risk7_PlusY67!$D166,ID!$A:$A,0)),"")</f>
        <v>รพช.F2 P&lt;=30,000</v>
      </c>
      <c r="I166" s="209">
        <f>IFERROR(INDEX(Raw_DATA!E:E,MATCH(Risk7_PlusY67!$D166,Raw_DATA!$A:$A,0)),"")</f>
        <v>2.25</v>
      </c>
      <c r="J166" s="209">
        <f>IFERROR(INDEX(Raw_DATA!F:F,MATCH(Risk7_PlusY67!$D166,Raw_DATA!$A:$A,0)),"")</f>
        <v>2.0299999999999998</v>
      </c>
      <c r="K166" s="209">
        <f>IFERROR(INDEX(Raw_DATA!G:G,MATCH(Risk7_PlusY67!$D166,Raw_DATA!$A:$A,0)),"")</f>
        <v>1.6</v>
      </c>
      <c r="L166" s="209">
        <f>IFERROR(INDEX(Raw_DATA!H:H,MATCH(Risk7_PlusY67!$D166,Raw_DATA!$A:$A,0)),"")</f>
        <v>16235302.609999999</v>
      </c>
      <c r="M166" s="210">
        <f>IFERROR(INDEX(Raw_DATA!I:I,MATCH(Risk7_PlusY67!$D166,Raw_DATA!$A:$A,0)),"")</f>
        <v>-1329526.5</v>
      </c>
      <c r="N166" s="206">
        <f t="shared" si="42"/>
        <v>0</v>
      </c>
      <c r="O166" s="206">
        <f t="shared" si="43"/>
        <v>1</v>
      </c>
      <c r="P166" s="206">
        <f t="shared" si="44"/>
        <v>0</v>
      </c>
      <c r="Q166" s="211">
        <f t="shared" si="45"/>
        <v>146.5</v>
      </c>
      <c r="R166" s="206">
        <f t="shared" si="46"/>
        <v>1</v>
      </c>
      <c r="S166" s="212">
        <f>IFERROR(INDEX(Raw_DATA!J:J,MATCH(Risk7_PlusY67!$D166,Raw_DATA!$A:$A,0)),"")</f>
        <v>-2365172.69</v>
      </c>
      <c r="T166" s="213">
        <f>IFERROR(INDEX(Raw_DATA!K:K,MATCH(Risk7_PlusY67!$D166,Raw_DATA!$A:$A,0)),"")</f>
        <v>7721996.0700000003</v>
      </c>
      <c r="U166" s="214">
        <f t="shared" si="47"/>
        <v>1</v>
      </c>
      <c r="V166" s="214">
        <f t="shared" si="48"/>
        <v>1</v>
      </c>
      <c r="W166" s="214">
        <f>IF(OR(AND((K166&lt;0.8),(AJ166&gt;180)),AND((K166&lt;0.8),(AJ166&lt;10)),AND((K166&gt;=0.8),(AJ166&lt;10)),AND((K166&gt;=0.8),(AJ166&gt;90))),0,1)</f>
        <v>0</v>
      </c>
      <c r="X166" s="214">
        <f t="shared" si="49"/>
        <v>1</v>
      </c>
      <c r="Y166" s="214">
        <f t="shared" si="50"/>
        <v>0</v>
      </c>
      <c r="Z166" s="214">
        <f t="shared" si="51"/>
        <v>1</v>
      </c>
      <c r="AA166" s="214">
        <f t="shared" si="52"/>
        <v>0</v>
      </c>
      <c r="AB166" s="215" t="str">
        <f t="shared" si="53"/>
        <v>B-</v>
      </c>
      <c r="AC166" s="215" t="str">
        <f t="shared" si="54"/>
        <v>1B-</v>
      </c>
      <c r="AD166" s="216"/>
      <c r="AE166" s="216"/>
      <c r="AF166" s="434">
        <f>IFERROR(INDEX(Raw_DATA!L:L,MATCH(Risk7_PlusY67!$D166,Raw_DATA!$A:$A,0)),"")</f>
        <v>-2.54</v>
      </c>
      <c r="AG166" s="434">
        <f>IFERROR(INDEX(AVGGroup!$D$5:$D$21,MATCH(Risk7_PlusY67!$H166,AVGGroup!$C$5:$C$21,0)),"")</f>
        <v>-3.55</v>
      </c>
      <c r="AH166" s="434">
        <f>IFERROR(INDEX(Raw_DATA!M:M,MATCH(Risk7_PlusY67!$D166,Raw_DATA!$A:$A,0)),"")</f>
        <v>-2.35</v>
      </c>
      <c r="AI166" s="435">
        <f>IFERROR(INDEX(AVGGroup!$F$5:$F$21,MATCH(Risk7_PlusY67!$H166,AVGGroup!$C$5:$C$21,0)),"")</f>
        <v>-10.199999999999999</v>
      </c>
      <c r="AJ166" s="401">
        <f>IFERROR(INDEX(Raw_DATA!N:N,MATCH(Risk7_PlusY67!$D166,Raw_DATA!$A:$A,0)),"")</f>
        <v>152</v>
      </c>
      <c r="AK166" s="401">
        <f>IFERROR(INDEX(Raw_DATA!O:O,MATCH(Risk7_PlusY67!$D166,Raw_DATA!$A:$A,0)),"")</f>
        <v>23</v>
      </c>
      <c r="AL166" s="401">
        <f>IFERROR(INDEX(Raw_DATA!P:P,MATCH(Risk7_PlusY67!$D166,Raw_DATA!$A:$A,0)),"")</f>
        <v>88</v>
      </c>
      <c r="AM166" s="401">
        <f>IFERROR(INDEX(Raw_DATA!Q:Q,MATCH(Risk7_PlusY67!$D166,Raw_DATA!$A:$A,0)),"")</f>
        <v>93</v>
      </c>
      <c r="AN166" s="401">
        <f>IFERROR(INDEX(Raw_DATA!R:R,MATCH(Risk7_PlusY67!$D166,Raw_DATA!$A:$A,0)),"")</f>
        <v>73</v>
      </c>
      <c r="AO166" s="407"/>
      <c r="AP166" s="411" t="b">
        <f>AB166=AY166</f>
        <v>1</v>
      </c>
      <c r="AQ166" s="340">
        <f t="shared" si="55"/>
        <v>1</v>
      </c>
      <c r="AR166" s="123">
        <f t="shared" si="56"/>
        <v>1</v>
      </c>
      <c r="AS166" s="123">
        <f t="shared" si="57"/>
        <v>1</v>
      </c>
      <c r="AT166" s="123">
        <f>IF(OR(AND((K166&lt;0.8),(BE166&gt;180)),AND((K166&lt;0.8),(BE166&lt;10)),AND((K166&gt;=0.8),(BE166&lt;10)),AND((K166&gt;=0.8),(BE166&gt;90))),0,1)</f>
        <v>0</v>
      </c>
      <c r="AU166" s="123">
        <f t="shared" si="58"/>
        <v>1</v>
      </c>
      <c r="AV166" s="123">
        <f t="shared" si="59"/>
        <v>0</v>
      </c>
      <c r="AW166" s="123">
        <f t="shared" si="60"/>
        <v>1</v>
      </c>
      <c r="AX166" s="123">
        <f t="shared" si="61"/>
        <v>0</v>
      </c>
      <c r="AY166" s="416" t="str">
        <f t="shared" si="62"/>
        <v>B-</v>
      </c>
      <c r="AZ166" s="416" t="str">
        <f>R166&amp;AY166</f>
        <v>1B-</v>
      </c>
      <c r="BA166" s="417">
        <f>IFERROR(INDEX(Raw_DATA!L:L,MATCH(Risk7_PlusY67!$D166,Raw_DATA!$A:$A,0)),"")</f>
        <v>-2.54</v>
      </c>
      <c r="BB166" s="417">
        <f>IFERROR(INDEX(AVGGroup!$H$5:$H$21,MATCH(Risk7_PlusY67!$BJ166,AVGGroup!$C$5:$C$21,0)),"")</f>
        <v>-3.54</v>
      </c>
      <c r="BC166" s="417">
        <f>IFERROR(INDEX(Raw_DATA!M:M,MATCH(Risk7_PlusY67!$D166,Raw_DATA!$A:$A,0)),"")</f>
        <v>-2.35</v>
      </c>
      <c r="BD166" s="418">
        <f>IFERROR(INDEX(AVGGroup!$J$5:$J$21,MATCH(Risk7_PlusY67!$BJ166,AVGGroup!$C$5:$C$21,0)),"")</f>
        <v>-10.199999999999999</v>
      </c>
      <c r="BE166" s="407">
        <f>IFERROR(INDEX(Raw_DATA!N:N,MATCH(Risk7_PlusY67!$D166,Raw_DATA!$A:$A,0)),"")</f>
        <v>152</v>
      </c>
      <c r="BF166" s="407">
        <f>IFERROR(INDEX(Raw_DATA!O:O,MATCH(Risk7_PlusY67!$D166,Raw_DATA!$A:$A,0)),"")</f>
        <v>23</v>
      </c>
      <c r="BG166" s="407">
        <f>IFERROR(INDEX(Raw_DATA!P:P,MATCH(Risk7_PlusY67!$D166,Raw_DATA!$A:$A,0)),"")</f>
        <v>88</v>
      </c>
      <c r="BH166" s="407">
        <f>IFERROR(INDEX(Raw_DATA!Q:Q,MATCH(Risk7_PlusY67!$D166,Raw_DATA!$A:$A,0)),"")</f>
        <v>93</v>
      </c>
      <c r="BI166" s="407">
        <f>IFERROR(INDEX(Raw_DATA!R:R,MATCH(Risk7_PlusY67!$D166,Raw_DATA!$A:$A,0)),"")</f>
        <v>73</v>
      </c>
      <c r="BJ166" s="124" t="str">
        <f>INDEX('Org2567'!$BM:$BM,MATCH(Risk7_PlusY67!D166,'Org2567'!$D:$D,0))</f>
        <v>รพช.F2 P&lt;=30,000</v>
      </c>
    </row>
    <row r="167" spans="1:62" x14ac:dyDescent="0.7">
      <c r="A167" s="206">
        <f>IF(ISBLANK(D167),"",COUNTA($D$3:D167))</f>
        <v>165</v>
      </c>
      <c r="B167" s="207">
        <f>IFERROR(INDEX(ID!$E:$E,MATCH(Risk7_PlusY67!$D167,ID!$A:$A,0)),"")</f>
        <v>3</v>
      </c>
      <c r="C167" s="207" t="str">
        <f>IFERROR(INDEX(ID!$I:$I,MATCH(Risk7_PlusY67!$D167,ID!$A:$A,0)),"")</f>
        <v>ชัยนาท</v>
      </c>
      <c r="D167" s="295" t="s">
        <v>184</v>
      </c>
      <c r="E167" s="207" t="str">
        <f>IFERROR(INDEX(ID!$C:$C,MATCH(Risk7_PlusY67!$D167,ID!$A:$A,0)),"")</f>
        <v>วัดสิงห์,รพช.</v>
      </c>
      <c r="F167" s="207" t="str">
        <f>IFERROR(INDEX(ID!$G:$G,MATCH(Risk7_PlusY67!$D167,ID!$A:$A,0)),"")</f>
        <v>รพช.</v>
      </c>
      <c r="G167" s="206">
        <f>IFERROR(INDEX(ID!$J:$J,MATCH(Risk7_PlusY67!$D167,ID!$A:$A,0)),"")</f>
        <v>30</v>
      </c>
      <c r="H167" s="208" t="str">
        <f>IFERROR(INDEX(ID!$P:$P,MATCH(Risk7_PlusY67!$D167,ID!$A:$A,0)),"")</f>
        <v>รพช.F2 P&lt;=30,000</v>
      </c>
      <c r="I167" s="209">
        <f>IFERROR(INDEX(Raw_DATA!E:E,MATCH(Risk7_PlusY67!$D167,Raw_DATA!$A:$A,0)),"")</f>
        <v>4.16</v>
      </c>
      <c r="J167" s="209">
        <f>IFERROR(INDEX(Raw_DATA!F:F,MATCH(Risk7_PlusY67!$D167,Raw_DATA!$A:$A,0)),"")</f>
        <v>3.91</v>
      </c>
      <c r="K167" s="209">
        <f>IFERROR(INDEX(Raw_DATA!G:G,MATCH(Risk7_PlusY67!$D167,Raw_DATA!$A:$A,0)),"")</f>
        <v>3.08</v>
      </c>
      <c r="L167" s="209">
        <f>IFERROR(INDEX(Raw_DATA!H:H,MATCH(Risk7_PlusY67!$D167,Raw_DATA!$A:$A,0)),"")</f>
        <v>24690758.170000002</v>
      </c>
      <c r="M167" s="210">
        <f>IFERROR(INDEX(Raw_DATA!I:I,MATCH(Risk7_PlusY67!$D167,Raw_DATA!$A:$A,0)),"")</f>
        <v>-10362312.35</v>
      </c>
      <c r="N167" s="206">
        <f t="shared" si="42"/>
        <v>0</v>
      </c>
      <c r="O167" s="206">
        <f t="shared" si="43"/>
        <v>1</v>
      </c>
      <c r="P167" s="206">
        <f t="shared" si="44"/>
        <v>0</v>
      </c>
      <c r="Q167" s="211">
        <f t="shared" si="45"/>
        <v>28.5</v>
      </c>
      <c r="R167" s="206">
        <f t="shared" si="46"/>
        <v>1</v>
      </c>
      <c r="S167" s="212">
        <f>IFERROR(INDEX(Raw_DATA!J:J,MATCH(Risk7_PlusY67!$D167,Raw_DATA!$A:$A,0)),"")</f>
        <v>-4829868.01</v>
      </c>
      <c r="T167" s="213">
        <f>IFERROR(INDEX(Raw_DATA!K:K,MATCH(Risk7_PlusY67!$D167,Raw_DATA!$A:$A,0)),"")</f>
        <v>16190700.57</v>
      </c>
      <c r="U167" s="214">
        <f t="shared" si="47"/>
        <v>0</v>
      </c>
      <c r="V167" s="214">
        <f t="shared" si="48"/>
        <v>0</v>
      </c>
      <c r="W167" s="214">
        <f>IF(OR(AND((K167&lt;0.8),(AJ167&gt;180)),AND((K167&lt;0.8),(AJ167&lt;10)),AND((K167&gt;=0.8),(AJ167&lt;10)),AND((K167&gt;=0.8),(AJ167&gt;90))),0,1)</f>
        <v>1</v>
      </c>
      <c r="X167" s="214">
        <f t="shared" si="49"/>
        <v>1</v>
      </c>
      <c r="Y167" s="214">
        <f t="shared" si="50"/>
        <v>1</v>
      </c>
      <c r="Z167" s="214">
        <f t="shared" si="51"/>
        <v>1</v>
      </c>
      <c r="AA167" s="214">
        <f t="shared" si="52"/>
        <v>1</v>
      </c>
      <c r="AB167" s="215" t="str">
        <f t="shared" si="53"/>
        <v>B</v>
      </c>
      <c r="AC167" s="215" t="str">
        <f t="shared" si="54"/>
        <v>1B</v>
      </c>
      <c r="AD167" s="216"/>
      <c r="AE167" s="216"/>
      <c r="AF167" s="434">
        <f>IFERROR(INDEX(Raw_DATA!L:L,MATCH(Risk7_PlusY67!$D167,Raw_DATA!$A:$A,0)),"")</f>
        <v>-6.28</v>
      </c>
      <c r="AG167" s="434">
        <f>IFERROR(INDEX(AVGGroup!$D$5:$D$21,MATCH(Risk7_PlusY67!$H167,AVGGroup!$C$5:$C$21,0)),"")</f>
        <v>-3.55</v>
      </c>
      <c r="AH167" s="434">
        <f>IFERROR(INDEX(Raw_DATA!M:M,MATCH(Risk7_PlusY67!$D167,Raw_DATA!$A:$A,0)),"")</f>
        <v>-14.67</v>
      </c>
      <c r="AI167" s="435">
        <f>IFERROR(INDEX(AVGGroup!$F$5:$F$21,MATCH(Risk7_PlusY67!$H167,AVGGroup!$C$5:$C$21,0)),"")</f>
        <v>-10.199999999999999</v>
      </c>
      <c r="AJ167" s="401">
        <f>IFERROR(INDEX(Raw_DATA!N:N,MATCH(Risk7_PlusY67!$D167,Raw_DATA!$A:$A,0)),"")</f>
        <v>75</v>
      </c>
      <c r="AK167" s="401">
        <f>IFERROR(INDEX(Raw_DATA!O:O,MATCH(Risk7_PlusY67!$D167,Raw_DATA!$A:$A,0)),"")</f>
        <v>58</v>
      </c>
      <c r="AL167" s="401">
        <f>IFERROR(INDEX(Raw_DATA!P:P,MATCH(Risk7_PlusY67!$D167,Raw_DATA!$A:$A,0)),"")</f>
        <v>51</v>
      </c>
      <c r="AM167" s="401">
        <f>IFERROR(INDEX(Raw_DATA!Q:Q,MATCH(Risk7_PlusY67!$D167,Raw_DATA!$A:$A,0)),"")</f>
        <v>119</v>
      </c>
      <c r="AN167" s="401">
        <f>IFERROR(INDEX(Raw_DATA!R:R,MATCH(Risk7_PlusY67!$D167,Raw_DATA!$A:$A,0)),"")</f>
        <v>50</v>
      </c>
      <c r="AO167" s="407"/>
      <c r="AP167" s="411" t="b">
        <f>AB167=AY167</f>
        <v>1</v>
      </c>
      <c r="AQ167" s="340">
        <f t="shared" si="55"/>
        <v>1</v>
      </c>
      <c r="AR167" s="123">
        <f t="shared" si="56"/>
        <v>0</v>
      </c>
      <c r="AS167" s="123">
        <f t="shared" si="57"/>
        <v>0</v>
      </c>
      <c r="AT167" s="123">
        <f>IF(OR(AND((K167&lt;0.8),(BE167&gt;180)),AND((K167&lt;0.8),(BE167&lt;10)),AND((K167&gt;=0.8),(BE167&lt;10)),AND((K167&gt;=0.8),(BE167&gt;90))),0,1)</f>
        <v>1</v>
      </c>
      <c r="AU167" s="123">
        <f t="shared" si="58"/>
        <v>1</v>
      </c>
      <c r="AV167" s="123">
        <f t="shared" si="59"/>
        <v>1</v>
      </c>
      <c r="AW167" s="123">
        <f t="shared" si="60"/>
        <v>1</v>
      </c>
      <c r="AX167" s="123">
        <f t="shared" si="61"/>
        <v>1</v>
      </c>
      <c r="AY167" s="416" t="str">
        <f t="shared" si="62"/>
        <v>B</v>
      </c>
      <c r="AZ167" s="416" t="str">
        <f>R167&amp;AY167</f>
        <v>1B</v>
      </c>
      <c r="BA167" s="417">
        <f>IFERROR(INDEX(Raw_DATA!L:L,MATCH(Risk7_PlusY67!$D167,Raw_DATA!$A:$A,0)),"")</f>
        <v>-6.28</v>
      </c>
      <c r="BB167" s="417">
        <f>IFERROR(INDEX(AVGGroup!$H$5:$H$21,MATCH(Risk7_PlusY67!$BJ167,AVGGroup!$C$5:$C$21,0)),"")</f>
        <v>-3.54</v>
      </c>
      <c r="BC167" s="417">
        <f>IFERROR(INDEX(Raw_DATA!M:M,MATCH(Risk7_PlusY67!$D167,Raw_DATA!$A:$A,0)),"")</f>
        <v>-14.67</v>
      </c>
      <c r="BD167" s="418">
        <f>IFERROR(INDEX(AVGGroup!$J$5:$J$21,MATCH(Risk7_PlusY67!$BJ167,AVGGroup!$C$5:$C$21,0)),"")</f>
        <v>-10.199999999999999</v>
      </c>
      <c r="BE167" s="407">
        <f>IFERROR(INDEX(Raw_DATA!N:N,MATCH(Risk7_PlusY67!$D167,Raw_DATA!$A:$A,0)),"")</f>
        <v>75</v>
      </c>
      <c r="BF167" s="407">
        <f>IFERROR(INDEX(Raw_DATA!O:O,MATCH(Risk7_PlusY67!$D167,Raw_DATA!$A:$A,0)),"")</f>
        <v>58</v>
      </c>
      <c r="BG167" s="407">
        <f>IFERROR(INDEX(Raw_DATA!P:P,MATCH(Risk7_PlusY67!$D167,Raw_DATA!$A:$A,0)),"")</f>
        <v>51</v>
      </c>
      <c r="BH167" s="407">
        <f>IFERROR(INDEX(Raw_DATA!Q:Q,MATCH(Risk7_PlusY67!$D167,Raw_DATA!$A:$A,0)),"")</f>
        <v>119</v>
      </c>
      <c r="BI167" s="407">
        <f>IFERROR(INDEX(Raw_DATA!R:R,MATCH(Risk7_PlusY67!$D167,Raw_DATA!$A:$A,0)),"")</f>
        <v>50</v>
      </c>
      <c r="BJ167" s="124" t="str">
        <f>INDEX('Org2567'!$BM:$BM,MATCH(Risk7_PlusY67!D167,'Org2567'!$D:$D,0))</f>
        <v>รพช.F2 P&lt;=30,000</v>
      </c>
    </row>
    <row r="168" spans="1:62" x14ac:dyDescent="0.7">
      <c r="A168" s="206">
        <f>IF(ISBLANK(D168),"",COUNTA($D$3:D168))</f>
        <v>166</v>
      </c>
      <c r="B168" s="207">
        <f>IFERROR(INDEX(ID!$E:$E,MATCH(Risk7_PlusY67!$D168,ID!$A:$A,0)),"")</f>
        <v>3</v>
      </c>
      <c r="C168" s="207" t="str">
        <f>IFERROR(INDEX(ID!$I:$I,MATCH(Risk7_PlusY67!$D168,ID!$A:$A,0)),"")</f>
        <v>ชัยนาท</v>
      </c>
      <c r="D168" s="295" t="s">
        <v>185</v>
      </c>
      <c r="E168" s="207" t="str">
        <f>IFERROR(INDEX(ID!$C:$C,MATCH(Risk7_PlusY67!$D168,ID!$A:$A,0)),"")</f>
        <v>สรรพยา,รพช.</v>
      </c>
      <c r="F168" s="207" t="str">
        <f>IFERROR(INDEX(ID!$G:$G,MATCH(Risk7_PlusY67!$D168,ID!$A:$A,0)),"")</f>
        <v>รพช.</v>
      </c>
      <c r="G168" s="206">
        <f>IFERROR(INDEX(ID!$J:$J,MATCH(Risk7_PlusY67!$D168,ID!$A:$A,0)),"")</f>
        <v>30</v>
      </c>
      <c r="H168" s="208" t="str">
        <f>IFERROR(INDEX(ID!$P:$P,MATCH(Risk7_PlusY67!$D168,ID!$A:$A,0)),"")</f>
        <v>รพช.F2 P&lt;=30,000</v>
      </c>
      <c r="I168" s="209">
        <f>IFERROR(INDEX(Raw_DATA!E:E,MATCH(Risk7_PlusY67!$D168,Raw_DATA!$A:$A,0)),"")</f>
        <v>11.68</v>
      </c>
      <c r="J168" s="209">
        <f>IFERROR(INDEX(Raw_DATA!F:F,MATCH(Risk7_PlusY67!$D168,Raw_DATA!$A:$A,0)),"")</f>
        <v>11.35</v>
      </c>
      <c r="K168" s="209">
        <f>IFERROR(INDEX(Raw_DATA!G:G,MATCH(Risk7_PlusY67!$D168,Raw_DATA!$A:$A,0)),"")</f>
        <v>10.18</v>
      </c>
      <c r="L168" s="209">
        <f>IFERROR(INDEX(Raw_DATA!H:H,MATCH(Risk7_PlusY67!$D168,Raw_DATA!$A:$A,0)),"")</f>
        <v>57945877.859999999</v>
      </c>
      <c r="M168" s="210">
        <f>IFERROR(INDEX(Raw_DATA!I:I,MATCH(Risk7_PlusY67!$D168,Raw_DATA!$A:$A,0)),"")</f>
        <v>1572784.5</v>
      </c>
      <c r="N168" s="206">
        <f t="shared" si="42"/>
        <v>0</v>
      </c>
      <c r="O168" s="206">
        <f t="shared" si="43"/>
        <v>0</v>
      </c>
      <c r="P168" s="206">
        <f t="shared" si="44"/>
        <v>0</v>
      </c>
      <c r="Q168" s="211" t="str">
        <f t="shared" si="45"/>
        <v/>
      </c>
      <c r="R168" s="206">
        <f t="shared" si="46"/>
        <v>0</v>
      </c>
      <c r="S168" s="212">
        <f>IFERROR(INDEX(Raw_DATA!J:J,MATCH(Risk7_PlusY67!$D168,Raw_DATA!$A:$A,0)),"")</f>
        <v>3047557.11</v>
      </c>
      <c r="T168" s="213">
        <f>IFERROR(INDEX(Raw_DATA!K:K,MATCH(Risk7_PlusY67!$D168,Raw_DATA!$A:$A,0)),"")</f>
        <v>49796043.850000001</v>
      </c>
      <c r="U168" s="214">
        <f t="shared" si="47"/>
        <v>1</v>
      </c>
      <c r="V168" s="214">
        <f t="shared" si="48"/>
        <v>1</v>
      </c>
      <c r="W168" s="214">
        <f>IF(OR(AND((K168&lt;0.8),(AJ168&gt;180)),AND((K168&lt;0.8),(AJ168&lt;10)),AND((K168&gt;=0.8),(AJ168&lt;10)),AND((K168&gt;=0.8),(AJ168&gt;90))),0,1)</f>
        <v>1</v>
      </c>
      <c r="X168" s="214">
        <f t="shared" si="49"/>
        <v>0</v>
      </c>
      <c r="Y168" s="214">
        <f t="shared" si="50"/>
        <v>1</v>
      </c>
      <c r="Z168" s="214">
        <f t="shared" si="51"/>
        <v>1</v>
      </c>
      <c r="AA168" s="214">
        <f t="shared" si="52"/>
        <v>1</v>
      </c>
      <c r="AB168" s="215" t="str">
        <f t="shared" si="53"/>
        <v>A-</v>
      </c>
      <c r="AC168" s="215" t="str">
        <f t="shared" si="54"/>
        <v>0A-</v>
      </c>
      <c r="AD168" s="216"/>
      <c r="AE168" s="216"/>
      <c r="AF168" s="434">
        <f>IFERROR(INDEX(Raw_DATA!L:L,MATCH(Risk7_PlusY67!$D168,Raw_DATA!$A:$A,0)),"")</f>
        <v>3.2</v>
      </c>
      <c r="AG168" s="434">
        <f>IFERROR(INDEX(AVGGroup!$D$5:$D$21,MATCH(Risk7_PlusY67!$H168,AVGGroup!$C$5:$C$21,0)),"")</f>
        <v>-3.55</v>
      </c>
      <c r="AH168" s="434">
        <f>IFERROR(INDEX(Raw_DATA!M:M,MATCH(Risk7_PlusY67!$D168,Raw_DATA!$A:$A,0)),"")</f>
        <v>1.73</v>
      </c>
      <c r="AI168" s="435">
        <f>IFERROR(INDEX(AVGGroup!$F$5:$F$21,MATCH(Risk7_PlusY67!$H168,AVGGroup!$C$5:$C$21,0)),"")</f>
        <v>-10.199999999999999</v>
      </c>
      <c r="AJ168" s="401">
        <f>IFERROR(INDEX(Raw_DATA!N:N,MATCH(Risk7_PlusY67!$D168,Raw_DATA!$A:$A,0)),"")</f>
        <v>59</v>
      </c>
      <c r="AK168" s="401">
        <f>IFERROR(INDEX(Raw_DATA!O:O,MATCH(Risk7_PlusY67!$D168,Raw_DATA!$A:$A,0)),"")</f>
        <v>61</v>
      </c>
      <c r="AL168" s="401">
        <f>IFERROR(INDEX(Raw_DATA!P:P,MATCH(Risk7_PlusY67!$D168,Raw_DATA!$A:$A,0)),"")</f>
        <v>56</v>
      </c>
      <c r="AM168" s="401">
        <f>IFERROR(INDEX(Raw_DATA!Q:Q,MATCH(Risk7_PlusY67!$D168,Raw_DATA!$A:$A,0)),"")</f>
        <v>91</v>
      </c>
      <c r="AN168" s="401">
        <f>IFERROR(INDEX(Raw_DATA!R:R,MATCH(Risk7_PlusY67!$D168,Raw_DATA!$A:$A,0)),"")</f>
        <v>44</v>
      </c>
      <c r="AO168" s="407"/>
      <c r="AP168" s="411" t="b">
        <f>AB168=AY168</f>
        <v>1</v>
      </c>
      <c r="AQ168" s="340">
        <f t="shared" si="55"/>
        <v>0</v>
      </c>
      <c r="AR168" s="123">
        <f t="shared" si="56"/>
        <v>1</v>
      </c>
      <c r="AS168" s="123">
        <f t="shared" si="57"/>
        <v>1</v>
      </c>
      <c r="AT168" s="123">
        <f>IF(OR(AND((K168&lt;0.8),(BE168&gt;180)),AND((K168&lt;0.8),(BE168&lt;10)),AND((K168&gt;=0.8),(BE168&lt;10)),AND((K168&gt;=0.8),(BE168&gt;90))),0,1)</f>
        <v>1</v>
      </c>
      <c r="AU168" s="123">
        <f t="shared" si="58"/>
        <v>0</v>
      </c>
      <c r="AV168" s="123">
        <f t="shared" si="59"/>
        <v>1</v>
      </c>
      <c r="AW168" s="123">
        <f t="shared" si="60"/>
        <v>1</v>
      </c>
      <c r="AX168" s="123">
        <f t="shared" si="61"/>
        <v>1</v>
      </c>
      <c r="AY168" s="416" t="str">
        <f t="shared" si="62"/>
        <v>A-</v>
      </c>
      <c r="AZ168" s="416" t="str">
        <f>R168&amp;AY168</f>
        <v>0A-</v>
      </c>
      <c r="BA168" s="417">
        <f>IFERROR(INDEX(Raw_DATA!L:L,MATCH(Risk7_PlusY67!$D168,Raw_DATA!$A:$A,0)),"")</f>
        <v>3.2</v>
      </c>
      <c r="BB168" s="417">
        <f>IFERROR(INDEX(AVGGroup!$H$5:$H$21,MATCH(Risk7_PlusY67!$BJ168,AVGGroup!$C$5:$C$21,0)),"")</f>
        <v>-3.54</v>
      </c>
      <c r="BC168" s="417">
        <f>IFERROR(INDEX(Raw_DATA!M:M,MATCH(Risk7_PlusY67!$D168,Raw_DATA!$A:$A,0)),"")</f>
        <v>1.73</v>
      </c>
      <c r="BD168" s="418">
        <f>IFERROR(INDEX(AVGGroup!$J$5:$J$21,MATCH(Risk7_PlusY67!$BJ168,AVGGroup!$C$5:$C$21,0)),"")</f>
        <v>-10.199999999999999</v>
      </c>
      <c r="BE168" s="407">
        <f>IFERROR(INDEX(Raw_DATA!N:N,MATCH(Risk7_PlusY67!$D168,Raw_DATA!$A:$A,0)),"")</f>
        <v>59</v>
      </c>
      <c r="BF168" s="407">
        <f>IFERROR(INDEX(Raw_DATA!O:O,MATCH(Risk7_PlusY67!$D168,Raw_DATA!$A:$A,0)),"")</f>
        <v>61</v>
      </c>
      <c r="BG168" s="407">
        <f>IFERROR(INDEX(Raw_DATA!P:P,MATCH(Risk7_PlusY67!$D168,Raw_DATA!$A:$A,0)),"")</f>
        <v>56</v>
      </c>
      <c r="BH168" s="407">
        <f>IFERROR(INDEX(Raw_DATA!Q:Q,MATCH(Risk7_PlusY67!$D168,Raw_DATA!$A:$A,0)),"")</f>
        <v>91</v>
      </c>
      <c r="BI168" s="407">
        <f>IFERROR(INDEX(Raw_DATA!R:R,MATCH(Risk7_PlusY67!$D168,Raw_DATA!$A:$A,0)),"")</f>
        <v>44</v>
      </c>
      <c r="BJ168" s="124" t="str">
        <f>INDEX('Org2567'!$BM:$BM,MATCH(Risk7_PlusY67!D168,'Org2567'!$D:$D,0))</f>
        <v>รพช.F2 P&lt;=30,000</v>
      </c>
    </row>
    <row r="169" spans="1:62" x14ac:dyDescent="0.7">
      <c r="A169" s="206">
        <f>IF(ISBLANK(D169),"",COUNTA($D$3:D169))</f>
        <v>167</v>
      </c>
      <c r="B169" s="207">
        <f>IFERROR(INDEX(ID!$E:$E,MATCH(Risk7_PlusY67!$D169,ID!$A:$A,0)),"")</f>
        <v>3</v>
      </c>
      <c r="C169" s="207" t="str">
        <f>IFERROR(INDEX(ID!$I:$I,MATCH(Risk7_PlusY67!$D169,ID!$A:$A,0)),"")</f>
        <v>ชัยนาท</v>
      </c>
      <c r="D169" s="295" t="s">
        <v>186</v>
      </c>
      <c r="E169" s="207" t="str">
        <f>IFERROR(INDEX(ID!$C:$C,MATCH(Risk7_PlusY67!$D169,ID!$A:$A,0)),"")</f>
        <v>สรรคบุรี,รพช.</v>
      </c>
      <c r="F169" s="207" t="str">
        <f>IFERROR(INDEX(ID!$G:$G,MATCH(Risk7_PlusY67!$D169,ID!$A:$A,0)),"")</f>
        <v>รพช.</v>
      </c>
      <c r="G169" s="206">
        <f>IFERROR(INDEX(ID!$J:$J,MATCH(Risk7_PlusY67!$D169,ID!$A:$A,0)),"")</f>
        <v>60</v>
      </c>
      <c r="H169" s="208" t="str">
        <f>IFERROR(INDEX(ID!$P:$P,MATCH(Risk7_PlusY67!$D169,ID!$A:$A,0)),"")</f>
        <v>รพช.F1 P&lt;=50,000</v>
      </c>
      <c r="I169" s="209">
        <f>IFERROR(INDEX(Raw_DATA!E:E,MATCH(Risk7_PlusY67!$D169,Raw_DATA!$A:$A,0)),"")</f>
        <v>3.56</v>
      </c>
      <c r="J169" s="209">
        <f>IFERROR(INDEX(Raw_DATA!F:F,MATCH(Risk7_PlusY67!$D169,Raw_DATA!$A:$A,0)),"")</f>
        <v>3.28</v>
      </c>
      <c r="K169" s="209">
        <f>IFERROR(INDEX(Raw_DATA!G:G,MATCH(Risk7_PlusY67!$D169,Raw_DATA!$A:$A,0)),"")</f>
        <v>2.66</v>
      </c>
      <c r="L169" s="209">
        <f>IFERROR(INDEX(Raw_DATA!H:H,MATCH(Risk7_PlusY67!$D169,Raw_DATA!$A:$A,0)),"")</f>
        <v>50448382.75</v>
      </c>
      <c r="M169" s="210">
        <f>IFERROR(INDEX(Raw_DATA!I:I,MATCH(Risk7_PlusY67!$D169,Raw_DATA!$A:$A,0)),"")</f>
        <v>-8768526.7300000004</v>
      </c>
      <c r="N169" s="206">
        <f t="shared" si="42"/>
        <v>0</v>
      </c>
      <c r="O169" s="206">
        <f t="shared" si="43"/>
        <v>1</v>
      </c>
      <c r="P169" s="206">
        <f t="shared" si="44"/>
        <v>0</v>
      </c>
      <c r="Q169" s="211">
        <f t="shared" si="45"/>
        <v>69</v>
      </c>
      <c r="R169" s="206">
        <f t="shared" si="46"/>
        <v>1</v>
      </c>
      <c r="S169" s="212">
        <f>IFERROR(INDEX(Raw_DATA!J:J,MATCH(Risk7_PlusY67!$D169,Raw_DATA!$A:$A,0)),"")</f>
        <v>-671736.09</v>
      </c>
      <c r="T169" s="213">
        <f>IFERROR(INDEX(Raw_DATA!K:K,MATCH(Risk7_PlusY67!$D169,Raw_DATA!$A:$A,0)),"")</f>
        <v>32615297.48</v>
      </c>
      <c r="U169" s="214">
        <f t="shared" si="47"/>
        <v>1</v>
      </c>
      <c r="V169" s="214">
        <f t="shared" si="48"/>
        <v>1</v>
      </c>
      <c r="W169" s="214">
        <f>IF(OR(AND((K169&lt;0.8),(AJ169&gt;180)),AND((K169&lt;0.8),(AJ169&lt;10)),AND((K169&gt;=0.8),(AJ169&lt;10)),AND((K169&gt;=0.8),(AJ169&gt;90))),0,1)</f>
        <v>1</v>
      </c>
      <c r="X169" s="214">
        <f t="shared" si="49"/>
        <v>1</v>
      </c>
      <c r="Y169" s="214">
        <f t="shared" si="50"/>
        <v>1</v>
      </c>
      <c r="Z169" s="214">
        <f t="shared" si="51"/>
        <v>0</v>
      </c>
      <c r="AA169" s="214">
        <f t="shared" si="52"/>
        <v>1</v>
      </c>
      <c r="AB169" s="215" t="str">
        <f t="shared" si="53"/>
        <v>A-</v>
      </c>
      <c r="AC169" s="215" t="str">
        <f t="shared" si="54"/>
        <v>1A-</v>
      </c>
      <c r="AD169" s="216"/>
      <c r="AE169" s="216"/>
      <c r="AF169" s="434">
        <f>IFERROR(INDEX(Raw_DATA!L:L,MATCH(Risk7_PlusY67!$D169,Raw_DATA!$A:$A,0)),"")</f>
        <v>-0.4</v>
      </c>
      <c r="AG169" s="434">
        <f>IFERROR(INDEX(AVGGroup!$D$5:$D$21,MATCH(Risk7_PlusY67!$H169,AVGGroup!$C$5:$C$21,0)),"")</f>
        <v>-3.15</v>
      </c>
      <c r="AH169" s="434">
        <f>IFERROR(INDEX(Raw_DATA!M:M,MATCH(Risk7_PlusY67!$D169,Raw_DATA!$A:$A,0)),"")</f>
        <v>-5.91</v>
      </c>
      <c r="AI169" s="435">
        <f>IFERROR(INDEX(AVGGroup!$F$5:$F$21,MATCH(Risk7_PlusY67!$H169,AVGGroup!$C$5:$C$21,0)),"")</f>
        <v>-7.1</v>
      </c>
      <c r="AJ169" s="401">
        <f>IFERROR(INDEX(Raw_DATA!N:N,MATCH(Risk7_PlusY67!$D169,Raw_DATA!$A:$A,0)),"")</f>
        <v>66</v>
      </c>
      <c r="AK169" s="401">
        <f>IFERROR(INDEX(Raw_DATA!O:O,MATCH(Risk7_PlusY67!$D169,Raw_DATA!$A:$A,0)),"")</f>
        <v>36</v>
      </c>
      <c r="AL169" s="401">
        <f>IFERROR(INDEX(Raw_DATA!P:P,MATCH(Risk7_PlusY67!$D169,Raw_DATA!$A:$A,0)),"")</f>
        <v>42</v>
      </c>
      <c r="AM169" s="401">
        <f>IFERROR(INDEX(Raw_DATA!Q:Q,MATCH(Risk7_PlusY67!$D169,Raw_DATA!$A:$A,0)),"")</f>
        <v>127</v>
      </c>
      <c r="AN169" s="401">
        <f>IFERROR(INDEX(Raw_DATA!R:R,MATCH(Risk7_PlusY67!$D169,Raw_DATA!$A:$A,0)),"")</f>
        <v>45</v>
      </c>
      <c r="AO169" s="407"/>
      <c r="AP169" s="411" t="b">
        <f>AB169=AY169</f>
        <v>1</v>
      </c>
      <c r="AQ169" s="340">
        <f t="shared" si="55"/>
        <v>1</v>
      </c>
      <c r="AR169" s="123">
        <f t="shared" si="56"/>
        <v>1</v>
      </c>
      <c r="AS169" s="123">
        <f t="shared" si="57"/>
        <v>1</v>
      </c>
      <c r="AT169" s="123">
        <f>IF(OR(AND((K169&lt;0.8),(BE169&gt;180)),AND((K169&lt;0.8),(BE169&lt;10)),AND((K169&gt;=0.8),(BE169&lt;10)),AND((K169&gt;=0.8),(BE169&gt;90))),0,1)</f>
        <v>1</v>
      </c>
      <c r="AU169" s="123">
        <f t="shared" si="58"/>
        <v>1</v>
      </c>
      <c r="AV169" s="123">
        <f t="shared" si="59"/>
        <v>1</v>
      </c>
      <c r="AW169" s="123">
        <f t="shared" si="60"/>
        <v>0</v>
      </c>
      <c r="AX169" s="123">
        <f t="shared" si="61"/>
        <v>1</v>
      </c>
      <c r="AY169" s="416" t="str">
        <f t="shared" si="62"/>
        <v>A-</v>
      </c>
      <c r="AZ169" s="416" t="str">
        <f>R169&amp;AY169</f>
        <v>1A-</v>
      </c>
      <c r="BA169" s="417">
        <f>IFERROR(INDEX(Raw_DATA!L:L,MATCH(Risk7_PlusY67!$D169,Raw_DATA!$A:$A,0)),"")</f>
        <v>-0.4</v>
      </c>
      <c r="BB169" s="417">
        <f>IFERROR(INDEX(AVGGroup!$H$5:$H$21,MATCH(Risk7_PlusY67!$BJ169,AVGGroup!$C$5:$C$21,0)),"")</f>
        <v>-3.15</v>
      </c>
      <c r="BC169" s="417">
        <f>IFERROR(INDEX(Raw_DATA!M:M,MATCH(Risk7_PlusY67!$D169,Raw_DATA!$A:$A,0)),"")</f>
        <v>-5.91</v>
      </c>
      <c r="BD169" s="418">
        <f>IFERROR(INDEX(AVGGroup!$J$5:$J$21,MATCH(Risk7_PlusY67!$BJ169,AVGGroup!$C$5:$C$21,0)),"")</f>
        <v>-7.1</v>
      </c>
      <c r="BE169" s="407">
        <f>IFERROR(INDEX(Raw_DATA!N:N,MATCH(Risk7_PlusY67!$D169,Raw_DATA!$A:$A,0)),"")</f>
        <v>66</v>
      </c>
      <c r="BF169" s="407">
        <f>IFERROR(INDEX(Raw_DATA!O:O,MATCH(Risk7_PlusY67!$D169,Raw_DATA!$A:$A,0)),"")</f>
        <v>36</v>
      </c>
      <c r="BG169" s="407">
        <f>IFERROR(INDEX(Raw_DATA!P:P,MATCH(Risk7_PlusY67!$D169,Raw_DATA!$A:$A,0)),"")</f>
        <v>42</v>
      </c>
      <c r="BH169" s="407">
        <f>IFERROR(INDEX(Raw_DATA!Q:Q,MATCH(Risk7_PlusY67!$D169,Raw_DATA!$A:$A,0)),"")</f>
        <v>127</v>
      </c>
      <c r="BI169" s="407">
        <f>IFERROR(INDEX(Raw_DATA!R:R,MATCH(Risk7_PlusY67!$D169,Raw_DATA!$A:$A,0)),"")</f>
        <v>45</v>
      </c>
      <c r="BJ169" s="124" t="str">
        <f>INDEX('Org2567'!$BM:$BM,MATCH(Risk7_PlusY67!D169,'Org2567'!$D:$D,0))</f>
        <v>รพช.F1 P&lt;=50,000</v>
      </c>
    </row>
    <row r="170" spans="1:62" x14ac:dyDescent="0.7">
      <c r="A170" s="206">
        <f>IF(ISBLANK(D170),"",COUNTA($D$3:D170))</f>
        <v>168</v>
      </c>
      <c r="B170" s="207">
        <f>IFERROR(INDEX(ID!$E:$E,MATCH(Risk7_PlusY67!$D170,ID!$A:$A,0)),"")</f>
        <v>3</v>
      </c>
      <c r="C170" s="207" t="str">
        <f>IFERROR(INDEX(ID!$I:$I,MATCH(Risk7_PlusY67!$D170,ID!$A:$A,0)),"")</f>
        <v>ชัยนาท</v>
      </c>
      <c r="D170" s="295" t="s">
        <v>187</v>
      </c>
      <c r="E170" s="207" t="str">
        <f>IFERROR(INDEX(ID!$C:$C,MATCH(Risk7_PlusY67!$D170,ID!$A:$A,0)),"")</f>
        <v>หันคา,รพช.</v>
      </c>
      <c r="F170" s="207" t="str">
        <f>IFERROR(INDEX(ID!$G:$G,MATCH(Risk7_PlusY67!$D170,ID!$A:$A,0)),"")</f>
        <v>รพช.</v>
      </c>
      <c r="G170" s="206">
        <f>IFERROR(INDEX(ID!$J:$J,MATCH(Risk7_PlusY67!$D170,ID!$A:$A,0)),"")</f>
        <v>30</v>
      </c>
      <c r="H170" s="208" t="str">
        <f>IFERROR(INDEX(ID!$P:$P,MATCH(Risk7_PlusY67!$D170,ID!$A:$A,0)),"")</f>
        <v>รพช.F2 P30,000-60,000</v>
      </c>
      <c r="I170" s="209">
        <f>IFERROR(INDEX(Raw_DATA!E:E,MATCH(Risk7_PlusY67!$D170,Raw_DATA!$A:$A,0)),"")</f>
        <v>4.0199999999999996</v>
      </c>
      <c r="J170" s="209">
        <f>IFERROR(INDEX(Raw_DATA!F:F,MATCH(Risk7_PlusY67!$D170,Raw_DATA!$A:$A,0)),"")</f>
        <v>3.63</v>
      </c>
      <c r="K170" s="209">
        <f>IFERROR(INDEX(Raw_DATA!G:G,MATCH(Risk7_PlusY67!$D170,Raw_DATA!$A:$A,0)),"")</f>
        <v>2.8</v>
      </c>
      <c r="L170" s="209">
        <f>IFERROR(INDEX(Raw_DATA!H:H,MATCH(Risk7_PlusY67!$D170,Raw_DATA!$A:$A,0)),"")</f>
        <v>34651123.939999998</v>
      </c>
      <c r="M170" s="210">
        <f>IFERROR(INDEX(Raw_DATA!I:I,MATCH(Risk7_PlusY67!$D170,Raw_DATA!$A:$A,0)),"")</f>
        <v>-11174428.68</v>
      </c>
      <c r="N170" s="206">
        <f t="shared" si="42"/>
        <v>0</v>
      </c>
      <c r="O170" s="206">
        <f t="shared" si="43"/>
        <v>1</v>
      </c>
      <c r="P170" s="206">
        <f t="shared" si="44"/>
        <v>0</v>
      </c>
      <c r="Q170" s="211">
        <f t="shared" si="45"/>
        <v>37.200000000000003</v>
      </c>
      <c r="R170" s="206">
        <f t="shared" si="46"/>
        <v>1</v>
      </c>
      <c r="S170" s="212">
        <f>IFERROR(INDEX(Raw_DATA!J:J,MATCH(Risk7_PlusY67!$D170,Raw_DATA!$A:$A,0)),"")</f>
        <v>-3859844.85</v>
      </c>
      <c r="T170" s="213">
        <f>IFERROR(INDEX(Raw_DATA!K:K,MATCH(Risk7_PlusY67!$D170,Raw_DATA!$A:$A,0)),"")</f>
        <v>20658794.68</v>
      </c>
      <c r="U170" s="214">
        <f t="shared" si="47"/>
        <v>1</v>
      </c>
      <c r="V170" s="214">
        <f t="shared" si="48"/>
        <v>0</v>
      </c>
      <c r="W170" s="214">
        <f>IF(OR(AND((K170&lt;0.8),(AJ170&gt;180)),AND((K170&lt;0.8),(AJ170&lt;10)),AND((K170&gt;=0.8),(AJ170&lt;10)),AND((K170&gt;=0.8),(AJ170&gt;90))),0,1)</f>
        <v>1</v>
      </c>
      <c r="X170" s="214">
        <f t="shared" si="49"/>
        <v>1</v>
      </c>
      <c r="Y170" s="214">
        <f t="shared" si="50"/>
        <v>1</v>
      </c>
      <c r="Z170" s="214">
        <f t="shared" si="51"/>
        <v>1</v>
      </c>
      <c r="AA170" s="214">
        <f t="shared" si="52"/>
        <v>1</v>
      </c>
      <c r="AB170" s="215" t="str">
        <f t="shared" si="53"/>
        <v>A-</v>
      </c>
      <c r="AC170" s="215" t="str">
        <f t="shared" si="54"/>
        <v>1A-</v>
      </c>
      <c r="AD170" s="216"/>
      <c r="AE170" s="216"/>
      <c r="AF170" s="434">
        <f>IFERROR(INDEX(Raw_DATA!L:L,MATCH(Risk7_PlusY67!$D170,Raw_DATA!$A:$A,0)),"")</f>
        <v>-2.91</v>
      </c>
      <c r="AG170" s="434">
        <f>IFERROR(INDEX(AVGGroup!$D$5:$D$21,MATCH(Risk7_PlusY67!$H170,AVGGroup!$C$5:$C$21,0)),"")</f>
        <v>-4.37</v>
      </c>
      <c r="AH170" s="434">
        <f>IFERROR(INDEX(Raw_DATA!M:M,MATCH(Risk7_PlusY67!$D170,Raw_DATA!$A:$A,0)),"")</f>
        <v>-11.01</v>
      </c>
      <c r="AI170" s="435">
        <f>IFERROR(INDEX(AVGGroup!$F$5:$F$21,MATCH(Risk7_PlusY67!$H170,AVGGroup!$C$5:$C$21,0)),"")</f>
        <v>-9.19</v>
      </c>
      <c r="AJ170" s="401">
        <f>IFERROR(INDEX(Raw_DATA!N:N,MATCH(Risk7_PlusY67!$D170,Raw_DATA!$A:$A,0)),"")</f>
        <v>52</v>
      </c>
      <c r="AK170" s="401">
        <f>IFERROR(INDEX(Raw_DATA!O:O,MATCH(Risk7_PlusY67!$D170,Raw_DATA!$A:$A,0)),"")</f>
        <v>39</v>
      </c>
      <c r="AL170" s="401">
        <f>IFERROR(INDEX(Raw_DATA!P:P,MATCH(Risk7_PlusY67!$D170,Raw_DATA!$A:$A,0)),"")</f>
        <v>52</v>
      </c>
      <c r="AM170" s="401">
        <f>IFERROR(INDEX(Raw_DATA!Q:Q,MATCH(Risk7_PlusY67!$D170,Raw_DATA!$A:$A,0)),"")</f>
        <v>98</v>
      </c>
      <c r="AN170" s="401">
        <f>IFERROR(INDEX(Raw_DATA!R:R,MATCH(Risk7_PlusY67!$D170,Raw_DATA!$A:$A,0)),"")</f>
        <v>59</v>
      </c>
      <c r="AO170" s="407"/>
      <c r="AP170" s="411" t="b">
        <f>AB170=AY170</f>
        <v>1</v>
      </c>
      <c r="AQ170" s="340">
        <f t="shared" si="55"/>
        <v>1</v>
      </c>
      <c r="AR170" s="123">
        <f t="shared" si="56"/>
        <v>1</v>
      </c>
      <c r="AS170" s="123">
        <f t="shared" si="57"/>
        <v>0</v>
      </c>
      <c r="AT170" s="123">
        <f>IF(OR(AND((K170&lt;0.8),(BE170&gt;180)),AND((K170&lt;0.8),(BE170&lt;10)),AND((K170&gt;=0.8),(BE170&lt;10)),AND((K170&gt;=0.8),(BE170&gt;90))),0,1)</f>
        <v>1</v>
      </c>
      <c r="AU170" s="123">
        <f t="shared" si="58"/>
        <v>1</v>
      </c>
      <c r="AV170" s="123">
        <f t="shared" si="59"/>
        <v>1</v>
      </c>
      <c r="AW170" s="123">
        <f t="shared" si="60"/>
        <v>1</v>
      </c>
      <c r="AX170" s="123">
        <f t="shared" si="61"/>
        <v>1</v>
      </c>
      <c r="AY170" s="416" t="str">
        <f t="shared" si="62"/>
        <v>A-</v>
      </c>
      <c r="AZ170" s="416" t="str">
        <f>R170&amp;AY170</f>
        <v>1A-</v>
      </c>
      <c r="BA170" s="417">
        <f>IFERROR(INDEX(Raw_DATA!L:L,MATCH(Risk7_PlusY67!$D170,Raw_DATA!$A:$A,0)),"")</f>
        <v>-2.91</v>
      </c>
      <c r="BB170" s="417">
        <f>IFERROR(INDEX(AVGGroup!$H$5:$H$21,MATCH(Risk7_PlusY67!$BJ170,AVGGroup!$C$5:$C$21,0)),"")</f>
        <v>-3.95</v>
      </c>
      <c r="BC170" s="417">
        <f>IFERROR(INDEX(Raw_DATA!M:M,MATCH(Risk7_PlusY67!$D170,Raw_DATA!$A:$A,0)),"")</f>
        <v>-11.01</v>
      </c>
      <c r="BD170" s="418">
        <f>IFERROR(INDEX(AVGGroup!$J$5:$J$21,MATCH(Risk7_PlusY67!$BJ170,AVGGroup!$C$5:$C$21,0)),"")</f>
        <v>-8.8800000000000008</v>
      </c>
      <c r="BE170" s="407">
        <f>IFERROR(INDEX(Raw_DATA!N:N,MATCH(Risk7_PlusY67!$D170,Raw_DATA!$A:$A,0)),"")</f>
        <v>52</v>
      </c>
      <c r="BF170" s="407">
        <f>IFERROR(INDEX(Raw_DATA!O:O,MATCH(Risk7_PlusY67!$D170,Raw_DATA!$A:$A,0)),"")</f>
        <v>39</v>
      </c>
      <c r="BG170" s="407">
        <f>IFERROR(INDEX(Raw_DATA!P:P,MATCH(Risk7_PlusY67!$D170,Raw_DATA!$A:$A,0)),"")</f>
        <v>52</v>
      </c>
      <c r="BH170" s="407">
        <f>IFERROR(INDEX(Raw_DATA!Q:Q,MATCH(Risk7_PlusY67!$D170,Raw_DATA!$A:$A,0)),"")</f>
        <v>98</v>
      </c>
      <c r="BI170" s="407">
        <f>IFERROR(INDEX(Raw_DATA!R:R,MATCH(Risk7_PlusY67!$D170,Raw_DATA!$A:$A,0)),"")</f>
        <v>59</v>
      </c>
      <c r="BJ170" s="124" t="str">
        <f>INDEX('Org2567'!$BM:$BM,MATCH(Risk7_PlusY67!D170,'Org2567'!$D:$D,0))</f>
        <v>รพช.F2 P30,000-60,000</v>
      </c>
    </row>
    <row r="171" spans="1:62" x14ac:dyDescent="0.7">
      <c r="A171" s="206">
        <f>IF(ISBLANK(D171),"",COUNTA($D$3:D171))</f>
        <v>169</v>
      </c>
      <c r="B171" s="207">
        <f>IFERROR(INDEX(ID!$E:$E,MATCH(Risk7_PlusY67!$D171,ID!$A:$A,0)),"")</f>
        <v>3</v>
      </c>
      <c r="C171" s="207" t="str">
        <f>IFERROR(INDEX(ID!$I:$I,MATCH(Risk7_PlusY67!$D171,ID!$A:$A,0)),"")</f>
        <v>ชัยนาท</v>
      </c>
      <c r="D171" s="295" t="s">
        <v>188</v>
      </c>
      <c r="E171" s="207" t="str">
        <f>IFERROR(INDEX(ID!$C:$C,MATCH(Risk7_PlusY67!$D171,ID!$A:$A,0)),"")</f>
        <v>หนองมะโมง,รพช.</v>
      </c>
      <c r="F171" s="207" t="str">
        <f>IFERROR(INDEX(ID!$G:$G,MATCH(Risk7_PlusY67!$D171,ID!$A:$A,0)),"")</f>
        <v>รพช.</v>
      </c>
      <c r="G171" s="206">
        <f>IFERROR(INDEX(ID!$J:$J,MATCH(Risk7_PlusY67!$D171,ID!$A:$A,0)),"")</f>
        <v>10</v>
      </c>
      <c r="H171" s="208" t="str">
        <f>IFERROR(INDEX(ID!$P:$P,MATCH(Risk7_PlusY67!$D171,ID!$A:$A,0)),"")</f>
        <v>รพช.F3 P&lt;=15,000</v>
      </c>
      <c r="I171" s="209">
        <f>IFERROR(INDEX(Raw_DATA!E:E,MATCH(Risk7_PlusY67!$D171,Raw_DATA!$A:$A,0)),"")</f>
        <v>1.61</v>
      </c>
      <c r="J171" s="209">
        <f>IFERROR(INDEX(Raw_DATA!F:F,MATCH(Risk7_PlusY67!$D171,Raw_DATA!$A:$A,0)),"")</f>
        <v>1.56</v>
      </c>
      <c r="K171" s="209">
        <f>IFERROR(INDEX(Raw_DATA!G:G,MATCH(Risk7_PlusY67!$D171,Raw_DATA!$A:$A,0)),"")</f>
        <v>1.37</v>
      </c>
      <c r="L171" s="209">
        <f>IFERROR(INDEX(Raw_DATA!H:H,MATCH(Risk7_PlusY67!$D171,Raw_DATA!$A:$A,0)),"")</f>
        <v>9434945.6799999997</v>
      </c>
      <c r="M171" s="210">
        <f>IFERROR(INDEX(Raw_DATA!I:I,MATCH(Risk7_PlusY67!$D171,Raw_DATA!$A:$A,0)),"")</f>
        <v>1290925.28</v>
      </c>
      <c r="N171" s="206">
        <f t="shared" si="42"/>
        <v>0</v>
      </c>
      <c r="O171" s="206">
        <f t="shared" si="43"/>
        <v>0</v>
      </c>
      <c r="P171" s="206">
        <f t="shared" si="44"/>
        <v>0</v>
      </c>
      <c r="Q171" s="211" t="str">
        <f t="shared" si="45"/>
        <v/>
      </c>
      <c r="R171" s="206">
        <f t="shared" si="46"/>
        <v>0</v>
      </c>
      <c r="S171" s="212">
        <f>IFERROR(INDEX(Raw_DATA!J:J,MATCH(Risk7_PlusY67!$D171,Raw_DATA!$A:$A,0)),"")</f>
        <v>3631092.57</v>
      </c>
      <c r="T171" s="213">
        <f>IFERROR(INDEX(Raw_DATA!K:K,MATCH(Risk7_PlusY67!$D171,Raw_DATA!$A:$A,0)),"")</f>
        <v>5690217.9100000001</v>
      </c>
      <c r="U171" s="214">
        <f t="shared" si="47"/>
        <v>1</v>
      </c>
      <c r="V171" s="214">
        <f t="shared" si="48"/>
        <v>1</v>
      </c>
      <c r="W171" s="214">
        <f>IF(OR(AND((K171&lt;0.8),(AJ171&gt;180)),AND((K171&lt;0.8),(AJ171&lt;10)),AND((K171&gt;=0.8),(AJ171&lt;10)),AND((K171&gt;=0.8),(AJ171&gt;90))),0,1)</f>
        <v>0</v>
      </c>
      <c r="X171" s="214">
        <f t="shared" si="49"/>
        <v>1</v>
      </c>
      <c r="Y171" s="214">
        <f t="shared" si="50"/>
        <v>1</v>
      </c>
      <c r="Z171" s="214">
        <f t="shared" si="51"/>
        <v>1</v>
      </c>
      <c r="AA171" s="214">
        <f t="shared" si="52"/>
        <v>1</v>
      </c>
      <c r="AB171" s="215" t="str">
        <f t="shared" si="53"/>
        <v>A-</v>
      </c>
      <c r="AC171" s="215" t="str">
        <f t="shared" si="54"/>
        <v>0A-</v>
      </c>
      <c r="AD171" s="216"/>
      <c r="AE171" s="216"/>
      <c r="AF171" s="434">
        <f>IFERROR(INDEX(Raw_DATA!L:L,MATCH(Risk7_PlusY67!$D171,Raw_DATA!$A:$A,0)),"")</f>
        <v>5.93</v>
      </c>
      <c r="AG171" s="434">
        <f>IFERROR(INDEX(AVGGroup!$D$5:$D$21,MATCH(Risk7_PlusY67!$H171,AVGGroup!$C$5:$C$21,0)),"")</f>
        <v>1.1000000000000001</v>
      </c>
      <c r="AH171" s="434">
        <f>IFERROR(INDEX(Raw_DATA!M:M,MATCH(Risk7_PlusY67!$D171,Raw_DATA!$A:$A,0)),"")</f>
        <v>1.92</v>
      </c>
      <c r="AI171" s="435">
        <f>IFERROR(INDEX(AVGGroup!$F$5:$F$21,MATCH(Risk7_PlusY67!$H171,AVGGroup!$C$5:$C$21,0)),"")</f>
        <v>-5.66</v>
      </c>
      <c r="AJ171" s="401">
        <f>IFERROR(INDEX(Raw_DATA!N:N,MATCH(Risk7_PlusY67!$D171,Raw_DATA!$A:$A,0)),"")</f>
        <v>112</v>
      </c>
      <c r="AK171" s="401">
        <f>IFERROR(INDEX(Raw_DATA!O:O,MATCH(Risk7_PlusY67!$D171,Raw_DATA!$A:$A,0)),"")</f>
        <v>32</v>
      </c>
      <c r="AL171" s="401">
        <f>IFERROR(INDEX(Raw_DATA!P:P,MATCH(Risk7_PlusY67!$D171,Raw_DATA!$A:$A,0)),"")</f>
        <v>20</v>
      </c>
      <c r="AM171" s="401">
        <f>IFERROR(INDEX(Raw_DATA!Q:Q,MATCH(Risk7_PlusY67!$D171,Raw_DATA!$A:$A,0)),"")</f>
        <v>89</v>
      </c>
      <c r="AN171" s="401">
        <f>IFERROR(INDEX(Raw_DATA!R:R,MATCH(Risk7_PlusY67!$D171,Raw_DATA!$A:$A,0)),"")</f>
        <v>22</v>
      </c>
      <c r="AO171" s="407"/>
      <c r="AP171" s="411" t="b">
        <f>AB171=AY171</f>
        <v>1</v>
      </c>
      <c r="AQ171" s="340">
        <f t="shared" si="55"/>
        <v>0</v>
      </c>
      <c r="AR171" s="123">
        <f t="shared" si="56"/>
        <v>1</v>
      </c>
      <c r="AS171" s="123">
        <f t="shared" si="57"/>
        <v>1</v>
      </c>
      <c r="AT171" s="123">
        <f>IF(OR(AND((K171&lt;0.8),(BE171&gt;180)),AND((K171&lt;0.8),(BE171&lt;10)),AND((K171&gt;=0.8),(BE171&lt;10)),AND((K171&gt;=0.8),(BE171&gt;90))),0,1)</f>
        <v>0</v>
      </c>
      <c r="AU171" s="123">
        <f t="shared" si="58"/>
        <v>1</v>
      </c>
      <c r="AV171" s="123">
        <f t="shared" si="59"/>
        <v>1</v>
      </c>
      <c r="AW171" s="123">
        <f t="shared" si="60"/>
        <v>1</v>
      </c>
      <c r="AX171" s="123">
        <f t="shared" si="61"/>
        <v>1</v>
      </c>
      <c r="AY171" s="416" t="str">
        <f t="shared" si="62"/>
        <v>A-</v>
      </c>
      <c r="AZ171" s="416" t="str">
        <f>R171&amp;AY171</f>
        <v>0A-</v>
      </c>
      <c r="BA171" s="417">
        <f>IFERROR(INDEX(Raw_DATA!L:L,MATCH(Risk7_PlusY67!$D171,Raw_DATA!$A:$A,0)),"")</f>
        <v>5.93</v>
      </c>
      <c r="BB171" s="417">
        <f>IFERROR(INDEX(AVGGroup!$H$5:$H$21,MATCH(Risk7_PlusY67!$BJ171,AVGGroup!$C$5:$C$21,0)),"")</f>
        <v>1.1000000000000001</v>
      </c>
      <c r="BC171" s="417">
        <f>IFERROR(INDEX(Raw_DATA!M:M,MATCH(Risk7_PlusY67!$D171,Raw_DATA!$A:$A,0)),"")</f>
        <v>1.92</v>
      </c>
      <c r="BD171" s="418">
        <f>IFERROR(INDEX(AVGGroup!$J$5:$J$21,MATCH(Risk7_PlusY67!$BJ171,AVGGroup!$C$5:$C$21,0)),"")</f>
        <v>-5.66</v>
      </c>
      <c r="BE171" s="407">
        <f>IFERROR(INDEX(Raw_DATA!N:N,MATCH(Risk7_PlusY67!$D171,Raw_DATA!$A:$A,0)),"")</f>
        <v>112</v>
      </c>
      <c r="BF171" s="407">
        <f>IFERROR(INDEX(Raw_DATA!O:O,MATCH(Risk7_PlusY67!$D171,Raw_DATA!$A:$A,0)),"")</f>
        <v>32</v>
      </c>
      <c r="BG171" s="407">
        <f>IFERROR(INDEX(Raw_DATA!P:P,MATCH(Risk7_PlusY67!$D171,Raw_DATA!$A:$A,0)),"")</f>
        <v>20</v>
      </c>
      <c r="BH171" s="407">
        <f>IFERROR(INDEX(Raw_DATA!Q:Q,MATCH(Risk7_PlusY67!$D171,Raw_DATA!$A:$A,0)),"")</f>
        <v>89</v>
      </c>
      <c r="BI171" s="407">
        <f>IFERROR(INDEX(Raw_DATA!R:R,MATCH(Risk7_PlusY67!$D171,Raw_DATA!$A:$A,0)),"")</f>
        <v>22</v>
      </c>
      <c r="BJ171" s="124" t="str">
        <f>INDEX('Org2567'!$BM:$BM,MATCH(Risk7_PlusY67!D171,'Org2567'!$D:$D,0))</f>
        <v>รพช.F3 P&lt;=15,000</v>
      </c>
    </row>
    <row r="172" spans="1:62" x14ac:dyDescent="0.7">
      <c r="A172" s="206">
        <f>IF(ISBLANK(D172),"",COUNTA($D$3:D172))</f>
        <v>170</v>
      </c>
      <c r="B172" s="207">
        <f>IFERROR(INDEX(ID!$E:$E,MATCH(Risk7_PlusY67!$D172,ID!$A:$A,0)),"")</f>
        <v>3</v>
      </c>
      <c r="C172" s="207" t="str">
        <f>IFERROR(INDEX(ID!$I:$I,MATCH(Risk7_PlusY67!$D172,ID!$A:$A,0)),"")</f>
        <v>ชัยนาท</v>
      </c>
      <c r="D172" s="295" t="s">
        <v>189</v>
      </c>
      <c r="E172" s="207" t="str">
        <f>IFERROR(INDEX(ID!$C:$C,MATCH(Risk7_PlusY67!$D172,ID!$A:$A,0)),"")</f>
        <v>เนินขาม,รพช.</v>
      </c>
      <c r="F172" s="207" t="str">
        <f>IFERROR(INDEX(ID!$G:$G,MATCH(Risk7_PlusY67!$D172,ID!$A:$A,0)),"")</f>
        <v>รพช.</v>
      </c>
      <c r="G172" s="206">
        <f>IFERROR(INDEX(ID!$J:$J,MATCH(Risk7_PlusY67!$D172,ID!$A:$A,0)),"")</f>
        <v>0</v>
      </c>
      <c r="H172" s="208" t="str">
        <f>IFERROR(INDEX(ID!$P:$P,MATCH(Risk7_PlusY67!$D172,ID!$A:$A,0)),"")</f>
        <v>รพช.F3 P&lt;=15,000</v>
      </c>
      <c r="I172" s="209">
        <f>IFERROR(INDEX(Raw_DATA!E:E,MATCH(Risk7_PlusY67!$D172,Raw_DATA!$A:$A,0)),"")</f>
        <v>5.8</v>
      </c>
      <c r="J172" s="209">
        <f>IFERROR(INDEX(Raw_DATA!F:F,MATCH(Risk7_PlusY67!$D172,Raw_DATA!$A:$A,0)),"")</f>
        <v>5.37</v>
      </c>
      <c r="K172" s="209">
        <f>IFERROR(INDEX(Raw_DATA!G:G,MATCH(Risk7_PlusY67!$D172,Raw_DATA!$A:$A,0)),"")</f>
        <v>4.29</v>
      </c>
      <c r="L172" s="209">
        <f>IFERROR(INDEX(Raw_DATA!H:H,MATCH(Risk7_PlusY67!$D172,Raw_DATA!$A:$A,0)),"")</f>
        <v>9915425.3100000005</v>
      </c>
      <c r="M172" s="210">
        <f>IFERROR(INDEX(Raw_DATA!I:I,MATCH(Risk7_PlusY67!$D172,Raw_DATA!$A:$A,0)),"")</f>
        <v>-2659951.5</v>
      </c>
      <c r="N172" s="206">
        <f t="shared" si="42"/>
        <v>0</v>
      </c>
      <c r="O172" s="206">
        <f t="shared" si="43"/>
        <v>1</v>
      </c>
      <c r="P172" s="206">
        <f t="shared" si="44"/>
        <v>0</v>
      </c>
      <c r="Q172" s="211">
        <f t="shared" si="45"/>
        <v>44.7</v>
      </c>
      <c r="R172" s="206">
        <f t="shared" si="46"/>
        <v>1</v>
      </c>
      <c r="S172" s="212">
        <f>IFERROR(INDEX(Raw_DATA!J:J,MATCH(Risk7_PlusY67!$D172,Raw_DATA!$A:$A,0)),"")</f>
        <v>-481988.23</v>
      </c>
      <c r="T172" s="213">
        <f>IFERROR(INDEX(Raw_DATA!K:K,MATCH(Risk7_PlusY67!$D172,Raw_DATA!$A:$A,0)),"")</f>
        <v>6788946.6299999999</v>
      </c>
      <c r="U172" s="214">
        <f t="shared" si="47"/>
        <v>0</v>
      </c>
      <c r="V172" s="214">
        <f t="shared" si="48"/>
        <v>0</v>
      </c>
      <c r="W172" s="214">
        <f>IF(OR(AND((K172&lt;0.8),(AJ172&gt;180)),AND((K172&lt;0.8),(AJ172&lt;10)),AND((K172&gt;=0.8),(AJ172&lt;10)),AND((K172&gt;=0.8),(AJ172&gt;90))),0,1)</f>
        <v>1</v>
      </c>
      <c r="X172" s="214">
        <f t="shared" si="49"/>
        <v>1</v>
      </c>
      <c r="Y172" s="214">
        <f t="shared" si="50"/>
        <v>1</v>
      </c>
      <c r="Z172" s="214">
        <f t="shared" si="51"/>
        <v>1</v>
      </c>
      <c r="AA172" s="214">
        <f t="shared" si="52"/>
        <v>1</v>
      </c>
      <c r="AB172" s="215" t="str">
        <f t="shared" si="53"/>
        <v>B</v>
      </c>
      <c r="AC172" s="215" t="str">
        <f t="shared" si="54"/>
        <v>1B</v>
      </c>
      <c r="AD172" s="216"/>
      <c r="AE172" s="216"/>
      <c r="AF172" s="434">
        <f>IFERROR(INDEX(Raw_DATA!L:L,MATCH(Risk7_PlusY67!$D172,Raw_DATA!$A:$A,0)),"")</f>
        <v>-1.64</v>
      </c>
      <c r="AG172" s="434">
        <f>IFERROR(INDEX(AVGGroup!$D$5:$D$21,MATCH(Risk7_PlusY67!$H172,AVGGroup!$C$5:$C$21,0)),"")</f>
        <v>1.1000000000000001</v>
      </c>
      <c r="AH172" s="434">
        <f>IFERROR(INDEX(Raw_DATA!M:M,MATCH(Risk7_PlusY67!$D172,Raw_DATA!$A:$A,0)),"")</f>
        <v>-6.09</v>
      </c>
      <c r="AI172" s="435">
        <f>IFERROR(INDEX(AVGGroup!$F$5:$F$21,MATCH(Risk7_PlusY67!$H172,AVGGroup!$C$5:$C$21,0)),"")</f>
        <v>-5.66</v>
      </c>
      <c r="AJ172" s="401">
        <f>IFERROR(INDEX(Raw_DATA!N:N,MATCH(Risk7_PlusY67!$D172,Raw_DATA!$A:$A,0)),"")</f>
        <v>15</v>
      </c>
      <c r="AK172" s="401">
        <f>IFERROR(INDEX(Raw_DATA!O:O,MATCH(Risk7_PlusY67!$D172,Raw_DATA!$A:$A,0)),"")</f>
        <v>30</v>
      </c>
      <c r="AL172" s="401">
        <f>IFERROR(INDEX(Raw_DATA!P:P,MATCH(Risk7_PlusY67!$D172,Raw_DATA!$A:$A,0)),"")</f>
        <v>28</v>
      </c>
      <c r="AM172" s="401">
        <f>IFERROR(INDEX(Raw_DATA!Q:Q,MATCH(Risk7_PlusY67!$D172,Raw_DATA!$A:$A,0)),"")</f>
        <v>93</v>
      </c>
      <c r="AN172" s="401">
        <f>IFERROR(INDEX(Raw_DATA!R:R,MATCH(Risk7_PlusY67!$D172,Raw_DATA!$A:$A,0)),"")</f>
        <v>52</v>
      </c>
      <c r="AO172" s="407"/>
      <c r="AP172" s="411" t="b">
        <f>AB172=AY172</f>
        <v>1</v>
      </c>
      <c r="AQ172" s="340">
        <f t="shared" si="55"/>
        <v>1</v>
      </c>
      <c r="AR172" s="123">
        <f t="shared" si="56"/>
        <v>0</v>
      </c>
      <c r="AS172" s="123">
        <f t="shared" si="57"/>
        <v>0</v>
      </c>
      <c r="AT172" s="123">
        <f>IF(OR(AND((K172&lt;0.8),(BE172&gt;180)),AND((K172&lt;0.8),(BE172&lt;10)),AND((K172&gt;=0.8),(BE172&lt;10)),AND((K172&gt;=0.8),(BE172&gt;90))),0,1)</f>
        <v>1</v>
      </c>
      <c r="AU172" s="123">
        <f t="shared" si="58"/>
        <v>1</v>
      </c>
      <c r="AV172" s="123">
        <f t="shared" si="59"/>
        <v>1</v>
      </c>
      <c r="AW172" s="123">
        <f t="shared" si="60"/>
        <v>1</v>
      </c>
      <c r="AX172" s="123">
        <f t="shared" si="61"/>
        <v>1</v>
      </c>
      <c r="AY172" s="416" t="str">
        <f t="shared" si="62"/>
        <v>B</v>
      </c>
      <c r="AZ172" s="416" t="str">
        <f>R172&amp;AY172</f>
        <v>1B</v>
      </c>
      <c r="BA172" s="417">
        <f>IFERROR(INDEX(Raw_DATA!L:L,MATCH(Risk7_PlusY67!$D172,Raw_DATA!$A:$A,0)),"")</f>
        <v>-1.64</v>
      </c>
      <c r="BB172" s="417">
        <f>IFERROR(INDEX(AVGGroup!$H$5:$H$21,MATCH(Risk7_PlusY67!$BJ172,AVGGroup!$C$5:$C$21,0)),"")</f>
        <v>1.1000000000000001</v>
      </c>
      <c r="BC172" s="417">
        <f>IFERROR(INDEX(Raw_DATA!M:M,MATCH(Risk7_PlusY67!$D172,Raw_DATA!$A:$A,0)),"")</f>
        <v>-6.09</v>
      </c>
      <c r="BD172" s="418">
        <f>IFERROR(INDEX(AVGGroup!$J$5:$J$21,MATCH(Risk7_PlusY67!$BJ172,AVGGroup!$C$5:$C$21,0)),"")</f>
        <v>-5.66</v>
      </c>
      <c r="BE172" s="407">
        <f>IFERROR(INDEX(Raw_DATA!N:N,MATCH(Risk7_PlusY67!$D172,Raw_DATA!$A:$A,0)),"")</f>
        <v>15</v>
      </c>
      <c r="BF172" s="407">
        <f>IFERROR(INDEX(Raw_DATA!O:O,MATCH(Risk7_PlusY67!$D172,Raw_DATA!$A:$A,0)),"")</f>
        <v>30</v>
      </c>
      <c r="BG172" s="407">
        <f>IFERROR(INDEX(Raw_DATA!P:P,MATCH(Risk7_PlusY67!$D172,Raw_DATA!$A:$A,0)),"")</f>
        <v>28</v>
      </c>
      <c r="BH172" s="407">
        <f>IFERROR(INDEX(Raw_DATA!Q:Q,MATCH(Risk7_PlusY67!$D172,Raw_DATA!$A:$A,0)),"")</f>
        <v>93</v>
      </c>
      <c r="BI172" s="407">
        <f>IFERROR(INDEX(Raw_DATA!R:R,MATCH(Risk7_PlusY67!$D172,Raw_DATA!$A:$A,0)),"")</f>
        <v>52</v>
      </c>
      <c r="BJ172" s="124" t="str">
        <f>INDEX('Org2567'!$BM:$BM,MATCH(Risk7_PlusY67!D172,'Org2567'!$D:$D,0))</f>
        <v>รพช.F3 P&lt;=15,000</v>
      </c>
    </row>
    <row r="173" spans="1:62" x14ac:dyDescent="0.7">
      <c r="A173" s="206">
        <f>IF(ISBLANK(D173),"",COUNTA($D$3:D173))</f>
        <v>171</v>
      </c>
      <c r="B173" s="207">
        <f>IFERROR(INDEX(ID!$E:$E,MATCH(Risk7_PlusY67!$D173,ID!$A:$A,0)),"")</f>
        <v>3</v>
      </c>
      <c r="C173" s="207" t="str">
        <f>IFERROR(INDEX(ID!$I:$I,MATCH(Risk7_PlusY67!$D173,ID!$A:$A,0)),"")</f>
        <v>นครสวรรค์</v>
      </c>
      <c r="D173" s="295" t="s">
        <v>190</v>
      </c>
      <c r="E173" s="207" t="str">
        <f>IFERROR(INDEX(ID!$C:$C,MATCH(Risk7_PlusY67!$D173,ID!$A:$A,0)),"")</f>
        <v>สวรรค์ประชารักษ์,รพศ.</v>
      </c>
      <c r="F173" s="207" t="str">
        <f>IFERROR(INDEX(ID!$G:$G,MATCH(Risk7_PlusY67!$D173,ID!$A:$A,0)),"")</f>
        <v>รพศ.</v>
      </c>
      <c r="G173" s="206">
        <f>IFERROR(INDEX(ID!$J:$J,MATCH(Risk7_PlusY67!$D173,ID!$A:$A,0)),"")</f>
        <v>749</v>
      </c>
      <c r="H173" s="208" t="str">
        <f>IFERROR(INDEX(ID!$P:$P,MATCH(Risk7_PlusY67!$D173,ID!$A:$A,0)),"")</f>
        <v>รพศ.A B&gt;700to1000</v>
      </c>
      <c r="I173" s="209">
        <f>IFERROR(INDEX(Raw_DATA!E:E,MATCH(Risk7_PlusY67!$D173,Raw_DATA!$A:$A,0)),"")</f>
        <v>3.05</v>
      </c>
      <c r="J173" s="209">
        <f>IFERROR(INDEX(Raw_DATA!F:F,MATCH(Risk7_PlusY67!$D173,Raw_DATA!$A:$A,0)),"")</f>
        <v>2.88</v>
      </c>
      <c r="K173" s="209">
        <f>IFERROR(INDEX(Raw_DATA!G:G,MATCH(Risk7_PlusY67!$D173,Raw_DATA!$A:$A,0)),"")</f>
        <v>2.09</v>
      </c>
      <c r="L173" s="209">
        <f>IFERROR(INDEX(Raw_DATA!H:H,MATCH(Risk7_PlusY67!$D173,Raw_DATA!$A:$A,0)),"")</f>
        <v>927655087.17999995</v>
      </c>
      <c r="M173" s="210">
        <f>IFERROR(INDEX(Raw_DATA!I:I,MATCH(Risk7_PlusY67!$D173,Raw_DATA!$A:$A,0)),"")</f>
        <v>-289823417.39999998</v>
      </c>
      <c r="N173" s="206">
        <f t="shared" si="42"/>
        <v>0</v>
      </c>
      <c r="O173" s="206">
        <f t="shared" si="43"/>
        <v>1</v>
      </c>
      <c r="P173" s="206">
        <f t="shared" si="44"/>
        <v>0</v>
      </c>
      <c r="Q173" s="211">
        <f t="shared" si="45"/>
        <v>38.4</v>
      </c>
      <c r="R173" s="206">
        <f t="shared" si="46"/>
        <v>1</v>
      </c>
      <c r="S173" s="212">
        <f>IFERROR(INDEX(Raw_DATA!J:J,MATCH(Risk7_PlusY67!$D173,Raw_DATA!$A:$A,0)),"")</f>
        <v>90096853.859999999</v>
      </c>
      <c r="T173" s="213">
        <f>IFERROR(INDEX(Raw_DATA!K:K,MATCH(Risk7_PlusY67!$D173,Raw_DATA!$A:$A,0)),"")</f>
        <v>496934721.70999998</v>
      </c>
      <c r="U173" s="214">
        <f t="shared" si="47"/>
        <v>0</v>
      </c>
      <c r="V173" s="214">
        <f t="shared" si="48"/>
        <v>0</v>
      </c>
      <c r="W173" s="214">
        <f>IF(OR(AND((K173&lt;0.8),(AJ173&gt;180)),AND((K173&lt;0.8),(AJ173&lt;10)),AND((K173&gt;=0.8),(AJ173&lt;10)),AND((K173&gt;=0.8),(AJ173&gt;90))),0,1)</f>
        <v>1</v>
      </c>
      <c r="X173" s="214">
        <f t="shared" si="49"/>
        <v>1</v>
      </c>
      <c r="Y173" s="214">
        <f t="shared" si="50"/>
        <v>0</v>
      </c>
      <c r="Z173" s="214">
        <f t="shared" si="51"/>
        <v>1</v>
      </c>
      <c r="AA173" s="214">
        <f t="shared" si="52"/>
        <v>1</v>
      </c>
      <c r="AB173" s="215" t="str">
        <f t="shared" si="53"/>
        <v>B-</v>
      </c>
      <c r="AC173" s="215" t="str">
        <f t="shared" si="54"/>
        <v>1B-</v>
      </c>
      <c r="AD173" s="216"/>
      <c r="AE173" s="216"/>
      <c r="AF173" s="434">
        <f>IFERROR(INDEX(Raw_DATA!L:L,MATCH(Risk7_PlusY67!$D173,Raw_DATA!$A:$A,0)),"")</f>
        <v>3.27</v>
      </c>
      <c r="AG173" s="434">
        <f>IFERROR(INDEX(AVGGroup!$D$5:$D$21,MATCH(Risk7_PlusY67!$H173,AVGGroup!$C$5:$C$21,0)),"")</f>
        <v>5.87</v>
      </c>
      <c r="AH173" s="434">
        <f>IFERROR(INDEX(Raw_DATA!M:M,MATCH(Risk7_PlusY67!$D173,Raw_DATA!$A:$A,0)),"")</f>
        <v>-6.92</v>
      </c>
      <c r="AI173" s="435">
        <f>IFERROR(INDEX(AVGGroup!$F$5:$F$21,MATCH(Risk7_PlusY67!$H173,AVGGroup!$C$5:$C$21,0)),"")</f>
        <v>2.31</v>
      </c>
      <c r="AJ173" s="401">
        <f>IFERROR(INDEX(Raw_DATA!N:N,MATCH(Risk7_PlusY67!$D173,Raw_DATA!$A:$A,0)),"")</f>
        <v>72</v>
      </c>
      <c r="AK173" s="401">
        <f>IFERROR(INDEX(Raw_DATA!O:O,MATCH(Risk7_PlusY67!$D173,Raw_DATA!$A:$A,0)),"")</f>
        <v>33</v>
      </c>
      <c r="AL173" s="401">
        <f>IFERROR(INDEX(Raw_DATA!P:P,MATCH(Risk7_PlusY67!$D173,Raw_DATA!$A:$A,0)),"")</f>
        <v>70</v>
      </c>
      <c r="AM173" s="401">
        <f>IFERROR(INDEX(Raw_DATA!Q:Q,MATCH(Risk7_PlusY67!$D173,Raw_DATA!$A:$A,0)),"")</f>
        <v>75</v>
      </c>
      <c r="AN173" s="401">
        <f>IFERROR(INDEX(Raw_DATA!R:R,MATCH(Risk7_PlusY67!$D173,Raw_DATA!$A:$A,0)),"")</f>
        <v>21</v>
      </c>
      <c r="AO173" s="407"/>
      <c r="AP173" s="411" t="b">
        <f>AB173=AY173</f>
        <v>1</v>
      </c>
      <c r="AQ173" s="340">
        <f t="shared" si="55"/>
        <v>1</v>
      </c>
      <c r="AR173" s="123">
        <f t="shared" si="56"/>
        <v>0</v>
      </c>
      <c r="AS173" s="123">
        <f t="shared" si="57"/>
        <v>0</v>
      </c>
      <c r="AT173" s="123">
        <f>IF(OR(AND((K173&lt;0.8),(BE173&gt;180)),AND((K173&lt;0.8),(BE173&lt;10)),AND((K173&gt;=0.8),(BE173&lt;10)),AND((K173&gt;=0.8),(BE173&gt;90))),0,1)</f>
        <v>1</v>
      </c>
      <c r="AU173" s="123">
        <f t="shared" si="58"/>
        <v>1</v>
      </c>
      <c r="AV173" s="123">
        <f t="shared" si="59"/>
        <v>0</v>
      </c>
      <c r="AW173" s="123">
        <f t="shared" si="60"/>
        <v>1</v>
      </c>
      <c r="AX173" s="123">
        <f t="shared" si="61"/>
        <v>1</v>
      </c>
      <c r="AY173" s="416" t="str">
        <f t="shared" si="62"/>
        <v>B-</v>
      </c>
      <c r="AZ173" s="416" t="str">
        <f>R173&amp;AY173</f>
        <v>1B-</v>
      </c>
      <c r="BA173" s="417">
        <f>IFERROR(INDEX(Raw_DATA!L:L,MATCH(Risk7_PlusY67!$D173,Raw_DATA!$A:$A,0)),"")</f>
        <v>3.27</v>
      </c>
      <c r="BB173" s="417">
        <f>IFERROR(INDEX(AVGGroup!$H$5:$H$21,MATCH(Risk7_PlusY67!$BJ173,AVGGroup!$C$5:$C$21,0)),"")</f>
        <v>5.88</v>
      </c>
      <c r="BC173" s="417">
        <f>IFERROR(INDEX(Raw_DATA!M:M,MATCH(Risk7_PlusY67!$D173,Raw_DATA!$A:$A,0)),"")</f>
        <v>-6.92</v>
      </c>
      <c r="BD173" s="418">
        <f>IFERROR(INDEX(AVGGroup!$J$5:$J$21,MATCH(Risk7_PlusY67!$BJ173,AVGGroup!$C$5:$C$21,0)),"")</f>
        <v>2.31</v>
      </c>
      <c r="BE173" s="407">
        <f>IFERROR(INDEX(Raw_DATA!N:N,MATCH(Risk7_PlusY67!$D173,Raw_DATA!$A:$A,0)),"")</f>
        <v>72</v>
      </c>
      <c r="BF173" s="407">
        <f>IFERROR(INDEX(Raw_DATA!O:O,MATCH(Risk7_PlusY67!$D173,Raw_DATA!$A:$A,0)),"")</f>
        <v>33</v>
      </c>
      <c r="BG173" s="407">
        <f>IFERROR(INDEX(Raw_DATA!P:P,MATCH(Risk7_PlusY67!$D173,Raw_DATA!$A:$A,0)),"")</f>
        <v>70</v>
      </c>
      <c r="BH173" s="407">
        <f>IFERROR(INDEX(Raw_DATA!Q:Q,MATCH(Risk7_PlusY67!$D173,Raw_DATA!$A:$A,0)),"")</f>
        <v>75</v>
      </c>
      <c r="BI173" s="407">
        <f>IFERROR(INDEX(Raw_DATA!R:R,MATCH(Risk7_PlusY67!$D173,Raw_DATA!$A:$A,0)),"")</f>
        <v>21</v>
      </c>
      <c r="BJ173" s="124" t="str">
        <f>INDEX('Org2567'!$BM:$BM,MATCH(Risk7_PlusY67!D173,'Org2567'!$D:$D,0))</f>
        <v>รพศ.A B&gt;700to1000</v>
      </c>
    </row>
    <row r="174" spans="1:62" x14ac:dyDescent="0.7">
      <c r="A174" s="206">
        <f>IF(ISBLANK(D174),"",COUNTA($D$3:D174))</f>
        <v>172</v>
      </c>
      <c r="B174" s="207">
        <f>IFERROR(INDEX(ID!$E:$E,MATCH(Risk7_PlusY67!$D174,ID!$A:$A,0)),"")</f>
        <v>3</v>
      </c>
      <c r="C174" s="207" t="str">
        <f>IFERROR(INDEX(ID!$I:$I,MATCH(Risk7_PlusY67!$D174,ID!$A:$A,0)),"")</f>
        <v>นครสวรรค์</v>
      </c>
      <c r="D174" s="295" t="s">
        <v>191</v>
      </c>
      <c r="E174" s="207" t="str">
        <f>IFERROR(INDEX(ID!$C:$C,MATCH(Risk7_PlusY67!$D174,ID!$A:$A,0)),"")</f>
        <v>โกรกพระ,รพช.</v>
      </c>
      <c r="F174" s="207" t="str">
        <f>IFERROR(INDEX(ID!$G:$G,MATCH(Risk7_PlusY67!$D174,ID!$A:$A,0)),"")</f>
        <v>รพช.</v>
      </c>
      <c r="G174" s="206">
        <f>IFERROR(INDEX(ID!$J:$J,MATCH(Risk7_PlusY67!$D174,ID!$A:$A,0)),"")</f>
        <v>30</v>
      </c>
      <c r="H174" s="208" t="str">
        <f>IFERROR(INDEX(ID!$P:$P,MATCH(Risk7_PlusY67!$D174,ID!$A:$A,0)),"")</f>
        <v>รพช.F2 P&lt;=30,000</v>
      </c>
      <c r="I174" s="209">
        <f>IFERROR(INDEX(Raw_DATA!E:E,MATCH(Risk7_PlusY67!$D174,Raw_DATA!$A:$A,0)),"")</f>
        <v>3.17</v>
      </c>
      <c r="J174" s="209">
        <f>IFERROR(INDEX(Raw_DATA!F:F,MATCH(Risk7_PlusY67!$D174,Raw_DATA!$A:$A,0)),"")</f>
        <v>2.94</v>
      </c>
      <c r="K174" s="209">
        <f>IFERROR(INDEX(Raw_DATA!G:G,MATCH(Risk7_PlusY67!$D174,Raw_DATA!$A:$A,0)),"")</f>
        <v>2.36</v>
      </c>
      <c r="L174" s="209">
        <f>IFERROR(INDEX(Raw_DATA!H:H,MATCH(Risk7_PlusY67!$D174,Raw_DATA!$A:$A,0)),"")</f>
        <v>35092533.880000003</v>
      </c>
      <c r="M174" s="210">
        <f>IFERROR(INDEX(Raw_DATA!I:I,MATCH(Risk7_PlusY67!$D174,Raw_DATA!$A:$A,0)),"")</f>
        <v>3801311.84</v>
      </c>
      <c r="N174" s="206">
        <f t="shared" si="42"/>
        <v>0</v>
      </c>
      <c r="O174" s="206">
        <f t="shared" si="43"/>
        <v>0</v>
      </c>
      <c r="P174" s="206">
        <f t="shared" si="44"/>
        <v>0</v>
      </c>
      <c r="Q174" s="211" t="str">
        <f t="shared" si="45"/>
        <v/>
      </c>
      <c r="R174" s="206">
        <f t="shared" si="46"/>
        <v>0</v>
      </c>
      <c r="S174" s="212">
        <f>IFERROR(INDEX(Raw_DATA!J:J,MATCH(Risk7_PlusY67!$D174,Raw_DATA!$A:$A,0)),"")</f>
        <v>-4124419.69</v>
      </c>
      <c r="T174" s="213">
        <f>IFERROR(INDEX(Raw_DATA!K:K,MATCH(Risk7_PlusY67!$D174,Raw_DATA!$A:$A,0)),"")</f>
        <v>22037941.399999999</v>
      </c>
      <c r="U174" s="214">
        <f t="shared" si="47"/>
        <v>0</v>
      </c>
      <c r="V174" s="214">
        <f t="shared" si="48"/>
        <v>1</v>
      </c>
      <c r="W174" s="214">
        <f>IF(OR(AND((K174&lt;0.8),(AJ174&gt;180)),AND((K174&lt;0.8),(AJ174&lt;10)),AND((K174&gt;=0.8),(AJ174&lt;10)),AND((K174&gt;=0.8),(AJ174&gt;90))),0,1)</f>
        <v>0</v>
      </c>
      <c r="X174" s="214">
        <f t="shared" si="49"/>
        <v>0</v>
      </c>
      <c r="Y174" s="214">
        <f t="shared" si="50"/>
        <v>1</v>
      </c>
      <c r="Z174" s="214">
        <f t="shared" si="51"/>
        <v>0</v>
      </c>
      <c r="AA174" s="214">
        <f t="shared" si="52"/>
        <v>0</v>
      </c>
      <c r="AB174" s="215" t="str">
        <f t="shared" si="53"/>
        <v>C-</v>
      </c>
      <c r="AC174" s="215" t="str">
        <f t="shared" si="54"/>
        <v>0C-</v>
      </c>
      <c r="AD174" s="216"/>
      <c r="AE174" s="216"/>
      <c r="AF174" s="434">
        <f>IFERROR(INDEX(Raw_DATA!L:L,MATCH(Risk7_PlusY67!$D174,Raw_DATA!$A:$A,0)),"")</f>
        <v>-3.84</v>
      </c>
      <c r="AG174" s="434">
        <f>IFERROR(INDEX(AVGGroup!$D$5:$D$21,MATCH(Risk7_PlusY67!$H174,AVGGroup!$C$5:$C$21,0)),"")</f>
        <v>-3.55</v>
      </c>
      <c r="AH174" s="434">
        <f>IFERROR(INDEX(Raw_DATA!M:M,MATCH(Risk7_PlusY67!$D174,Raw_DATA!$A:$A,0)),"")</f>
        <v>3.17</v>
      </c>
      <c r="AI174" s="435">
        <f>IFERROR(INDEX(AVGGroup!$F$5:$F$21,MATCH(Risk7_PlusY67!$H174,AVGGroup!$C$5:$C$21,0)),"")</f>
        <v>-10.199999999999999</v>
      </c>
      <c r="AJ174" s="401">
        <f>IFERROR(INDEX(Raw_DATA!N:N,MATCH(Risk7_PlusY67!$D174,Raw_DATA!$A:$A,0)),"")</f>
        <v>152</v>
      </c>
      <c r="AK174" s="401">
        <f>IFERROR(INDEX(Raw_DATA!O:O,MATCH(Risk7_PlusY67!$D174,Raw_DATA!$A:$A,0)),"")</f>
        <v>61</v>
      </c>
      <c r="AL174" s="401">
        <f>IFERROR(INDEX(Raw_DATA!P:P,MATCH(Risk7_PlusY67!$D174,Raw_DATA!$A:$A,0)),"")</f>
        <v>55</v>
      </c>
      <c r="AM174" s="401">
        <f>IFERROR(INDEX(Raw_DATA!Q:Q,MATCH(Risk7_PlusY67!$D174,Raw_DATA!$A:$A,0)),"")</f>
        <v>122</v>
      </c>
      <c r="AN174" s="401">
        <f>IFERROR(INDEX(Raw_DATA!R:R,MATCH(Risk7_PlusY67!$D174,Raw_DATA!$A:$A,0)),"")</f>
        <v>87</v>
      </c>
      <c r="AO174" s="407"/>
      <c r="AP174" s="411" t="b">
        <f>AB174=AY174</f>
        <v>1</v>
      </c>
      <c r="AQ174" s="340">
        <f t="shared" si="55"/>
        <v>0</v>
      </c>
      <c r="AR174" s="123">
        <f t="shared" si="56"/>
        <v>0</v>
      </c>
      <c r="AS174" s="123">
        <f t="shared" si="57"/>
        <v>1</v>
      </c>
      <c r="AT174" s="123">
        <f>IF(OR(AND((K174&lt;0.8),(BE174&gt;180)),AND((K174&lt;0.8),(BE174&lt;10)),AND((K174&gt;=0.8),(BE174&lt;10)),AND((K174&gt;=0.8),(BE174&gt;90))),0,1)</f>
        <v>0</v>
      </c>
      <c r="AU174" s="123">
        <f t="shared" si="58"/>
        <v>0</v>
      </c>
      <c r="AV174" s="123">
        <f t="shared" si="59"/>
        <v>1</v>
      </c>
      <c r="AW174" s="123">
        <f t="shared" si="60"/>
        <v>0</v>
      </c>
      <c r="AX174" s="123">
        <f t="shared" si="61"/>
        <v>0</v>
      </c>
      <c r="AY174" s="416" t="str">
        <f t="shared" si="62"/>
        <v>C-</v>
      </c>
      <c r="AZ174" s="416" t="str">
        <f>R174&amp;AY174</f>
        <v>0C-</v>
      </c>
      <c r="BA174" s="417">
        <f>IFERROR(INDEX(Raw_DATA!L:L,MATCH(Risk7_PlusY67!$D174,Raw_DATA!$A:$A,0)),"")</f>
        <v>-3.84</v>
      </c>
      <c r="BB174" s="417">
        <f>IFERROR(INDEX(AVGGroup!$H$5:$H$21,MATCH(Risk7_PlusY67!$BJ174,AVGGroup!$C$5:$C$21,0)),"")</f>
        <v>-3.54</v>
      </c>
      <c r="BC174" s="417">
        <f>IFERROR(INDEX(Raw_DATA!M:M,MATCH(Risk7_PlusY67!$D174,Raw_DATA!$A:$A,0)),"")</f>
        <v>3.17</v>
      </c>
      <c r="BD174" s="418">
        <f>IFERROR(INDEX(AVGGroup!$J$5:$J$21,MATCH(Risk7_PlusY67!$BJ174,AVGGroup!$C$5:$C$21,0)),"")</f>
        <v>-10.199999999999999</v>
      </c>
      <c r="BE174" s="407">
        <f>IFERROR(INDEX(Raw_DATA!N:N,MATCH(Risk7_PlusY67!$D174,Raw_DATA!$A:$A,0)),"")</f>
        <v>152</v>
      </c>
      <c r="BF174" s="407">
        <f>IFERROR(INDEX(Raw_DATA!O:O,MATCH(Risk7_PlusY67!$D174,Raw_DATA!$A:$A,0)),"")</f>
        <v>61</v>
      </c>
      <c r="BG174" s="407">
        <f>IFERROR(INDEX(Raw_DATA!P:P,MATCH(Risk7_PlusY67!$D174,Raw_DATA!$A:$A,0)),"")</f>
        <v>55</v>
      </c>
      <c r="BH174" s="407">
        <f>IFERROR(INDEX(Raw_DATA!Q:Q,MATCH(Risk7_PlusY67!$D174,Raw_DATA!$A:$A,0)),"")</f>
        <v>122</v>
      </c>
      <c r="BI174" s="407">
        <f>IFERROR(INDEX(Raw_DATA!R:R,MATCH(Risk7_PlusY67!$D174,Raw_DATA!$A:$A,0)),"")</f>
        <v>87</v>
      </c>
      <c r="BJ174" s="124" t="str">
        <f>INDEX('Org2567'!$BM:$BM,MATCH(Risk7_PlusY67!D174,'Org2567'!$D:$D,0))</f>
        <v>รพช.F2 P&lt;=30,000</v>
      </c>
    </row>
    <row r="175" spans="1:62" x14ac:dyDescent="0.7">
      <c r="A175" s="206">
        <f>IF(ISBLANK(D175),"",COUNTA($D$3:D175))</f>
        <v>173</v>
      </c>
      <c r="B175" s="207">
        <f>IFERROR(INDEX(ID!$E:$E,MATCH(Risk7_PlusY67!$D175,ID!$A:$A,0)),"")</f>
        <v>3</v>
      </c>
      <c r="C175" s="207" t="str">
        <f>IFERROR(INDEX(ID!$I:$I,MATCH(Risk7_PlusY67!$D175,ID!$A:$A,0)),"")</f>
        <v>นครสวรรค์</v>
      </c>
      <c r="D175" s="295" t="s">
        <v>192</v>
      </c>
      <c r="E175" s="207" t="str">
        <f>IFERROR(INDEX(ID!$C:$C,MATCH(Risk7_PlusY67!$D175,ID!$A:$A,0)),"")</f>
        <v>ชุมแสง,รพช.</v>
      </c>
      <c r="F175" s="207" t="str">
        <f>IFERROR(INDEX(ID!$G:$G,MATCH(Risk7_PlusY67!$D175,ID!$A:$A,0)),"")</f>
        <v>รพช.</v>
      </c>
      <c r="G175" s="206">
        <f>IFERROR(INDEX(ID!$J:$J,MATCH(Risk7_PlusY67!$D175,ID!$A:$A,0)),"")</f>
        <v>60</v>
      </c>
      <c r="H175" s="208" t="str">
        <f>IFERROR(INDEX(ID!$P:$P,MATCH(Risk7_PlusY67!$D175,ID!$A:$A,0)),"")</f>
        <v>รพช.F1 P&lt;=50,000</v>
      </c>
      <c r="I175" s="209">
        <f>IFERROR(INDEX(Raw_DATA!E:E,MATCH(Risk7_PlusY67!$D175,Raw_DATA!$A:$A,0)),"")</f>
        <v>3.51</v>
      </c>
      <c r="J175" s="209">
        <f>IFERROR(INDEX(Raw_DATA!F:F,MATCH(Risk7_PlusY67!$D175,Raw_DATA!$A:$A,0)),"")</f>
        <v>3.33</v>
      </c>
      <c r="K175" s="209">
        <f>IFERROR(INDEX(Raw_DATA!G:G,MATCH(Risk7_PlusY67!$D175,Raw_DATA!$A:$A,0)),"")</f>
        <v>2.84</v>
      </c>
      <c r="L175" s="209">
        <f>IFERROR(INDEX(Raw_DATA!H:H,MATCH(Risk7_PlusY67!$D175,Raw_DATA!$A:$A,0)),"")</f>
        <v>71172029.549999997</v>
      </c>
      <c r="M175" s="210">
        <f>IFERROR(INDEX(Raw_DATA!I:I,MATCH(Risk7_PlusY67!$D175,Raw_DATA!$A:$A,0)),"")</f>
        <v>-11426991.470000001</v>
      </c>
      <c r="N175" s="206">
        <f t="shared" si="42"/>
        <v>0</v>
      </c>
      <c r="O175" s="206">
        <f t="shared" si="43"/>
        <v>1</v>
      </c>
      <c r="P175" s="206">
        <f t="shared" si="44"/>
        <v>0</v>
      </c>
      <c r="Q175" s="211">
        <f t="shared" si="45"/>
        <v>74.7</v>
      </c>
      <c r="R175" s="206">
        <f t="shared" si="46"/>
        <v>1</v>
      </c>
      <c r="S175" s="212">
        <f>IFERROR(INDEX(Raw_DATA!J:J,MATCH(Risk7_PlusY67!$D175,Raw_DATA!$A:$A,0)),"")</f>
        <v>-6142249.3600000003</v>
      </c>
      <c r="T175" s="213">
        <f>IFERROR(INDEX(Raw_DATA!K:K,MATCH(Risk7_PlusY67!$D175,Raw_DATA!$A:$A,0)),"")</f>
        <v>52390815.93</v>
      </c>
      <c r="U175" s="214">
        <f t="shared" si="47"/>
        <v>0</v>
      </c>
      <c r="V175" s="214">
        <f t="shared" si="48"/>
        <v>1</v>
      </c>
      <c r="W175" s="214">
        <f>IF(OR(AND((K175&lt;0.8),(AJ175&gt;180)),AND((K175&lt;0.8),(AJ175&lt;10)),AND((K175&gt;=0.8),(AJ175&lt;10)),AND((K175&gt;=0.8),(AJ175&gt;90))),0,1)</f>
        <v>0</v>
      </c>
      <c r="X175" s="214">
        <f t="shared" si="49"/>
        <v>1</v>
      </c>
      <c r="Y175" s="214">
        <f t="shared" si="50"/>
        <v>0</v>
      </c>
      <c r="Z175" s="214">
        <f>IF(AND(AM175&gt;=10,AM175&lt;=120),1,0)</f>
        <v>1</v>
      </c>
      <c r="AA175" s="214">
        <f t="shared" si="52"/>
        <v>1</v>
      </c>
      <c r="AB175" s="215" t="str">
        <f t="shared" si="53"/>
        <v>B-</v>
      </c>
      <c r="AC175" s="215" t="str">
        <f t="shared" si="54"/>
        <v>1B-</v>
      </c>
      <c r="AD175" s="216"/>
      <c r="AE175" s="216"/>
      <c r="AF175" s="434">
        <f>IFERROR(INDEX(Raw_DATA!L:L,MATCH(Risk7_PlusY67!$D175,Raw_DATA!$A:$A,0)),"")</f>
        <v>-3.88</v>
      </c>
      <c r="AG175" s="434">
        <f>IFERROR(INDEX(AVGGroup!$D$5:$D$21,MATCH(Risk7_PlusY67!$H175,AVGGroup!$C$5:$C$21,0)),"")</f>
        <v>-3.15</v>
      </c>
      <c r="AH175" s="434">
        <f>IFERROR(INDEX(Raw_DATA!M:M,MATCH(Risk7_PlusY67!$D175,Raw_DATA!$A:$A,0)),"")</f>
        <v>-6.06</v>
      </c>
      <c r="AI175" s="435">
        <f>IFERROR(INDEX(AVGGroup!$F$5:$F$21,MATCH(Risk7_PlusY67!$H175,AVGGroup!$C$5:$C$21,0)),"")</f>
        <v>-7.1</v>
      </c>
      <c r="AJ175" s="401">
        <f>IFERROR(INDEX(Raw_DATA!N:N,MATCH(Risk7_PlusY67!$D175,Raw_DATA!$A:$A,0)),"")</f>
        <v>140</v>
      </c>
      <c r="AK175" s="401">
        <f>IFERROR(INDEX(Raw_DATA!O:O,MATCH(Risk7_PlusY67!$D175,Raw_DATA!$A:$A,0)),"")</f>
        <v>43</v>
      </c>
      <c r="AL175" s="401">
        <f>IFERROR(INDEX(Raw_DATA!P:P,MATCH(Risk7_PlusY67!$D175,Raw_DATA!$A:$A,0)),"")</f>
        <v>64</v>
      </c>
      <c r="AM175" s="401">
        <f>IFERROR(INDEX(Raw_DATA!Q:Q,MATCH(Risk7_PlusY67!$D175,Raw_DATA!$A:$A,0)),"")</f>
        <v>40</v>
      </c>
      <c r="AN175" s="401">
        <f>IFERROR(INDEX(Raw_DATA!R:R,MATCH(Risk7_PlusY67!$D175,Raw_DATA!$A:$A,0)),"")</f>
        <v>47</v>
      </c>
      <c r="AO175" s="407"/>
      <c r="AP175" s="411" t="b">
        <f>AB175=AY175</f>
        <v>1</v>
      </c>
      <c r="AQ175" s="340">
        <f t="shared" si="55"/>
        <v>1</v>
      </c>
      <c r="AR175" s="123">
        <f t="shared" si="56"/>
        <v>0</v>
      </c>
      <c r="AS175" s="123">
        <f t="shared" si="57"/>
        <v>1</v>
      </c>
      <c r="AT175" s="123">
        <f>IF(OR(AND((K175&lt;0.8),(BE175&gt;180)),AND((K175&lt;0.8),(BE175&lt;10)),AND((K175&gt;=0.8),(BE175&lt;10)),AND((K175&gt;=0.8),(BE175&gt;90))),0,1)</f>
        <v>0</v>
      </c>
      <c r="AU175" s="123">
        <f t="shared" si="58"/>
        <v>1</v>
      </c>
      <c r="AV175" s="123">
        <f t="shared" si="59"/>
        <v>0</v>
      </c>
      <c r="AW175" s="123">
        <f t="shared" si="60"/>
        <v>1</v>
      </c>
      <c r="AX175" s="123">
        <f t="shared" si="61"/>
        <v>1</v>
      </c>
      <c r="AY175" s="416" t="str">
        <f t="shared" si="62"/>
        <v>B-</v>
      </c>
      <c r="AZ175" s="416" t="str">
        <f>R175&amp;AY175</f>
        <v>1B-</v>
      </c>
      <c r="BA175" s="417">
        <f>IFERROR(INDEX(Raw_DATA!L:L,MATCH(Risk7_PlusY67!$D175,Raw_DATA!$A:$A,0)),"")</f>
        <v>-3.88</v>
      </c>
      <c r="BB175" s="417">
        <f>IFERROR(INDEX(AVGGroup!$H$5:$H$21,MATCH(Risk7_PlusY67!$BJ175,AVGGroup!$C$5:$C$21,0)),"")</f>
        <v>-3.15</v>
      </c>
      <c r="BC175" s="417">
        <f>IFERROR(INDEX(Raw_DATA!M:M,MATCH(Risk7_PlusY67!$D175,Raw_DATA!$A:$A,0)),"")</f>
        <v>-6.06</v>
      </c>
      <c r="BD175" s="418">
        <f>IFERROR(INDEX(AVGGroup!$J$5:$J$21,MATCH(Risk7_PlusY67!$BJ175,AVGGroup!$C$5:$C$21,0)),"")</f>
        <v>-7.1</v>
      </c>
      <c r="BE175" s="407">
        <f>IFERROR(INDEX(Raw_DATA!N:N,MATCH(Risk7_PlusY67!$D175,Raw_DATA!$A:$A,0)),"")</f>
        <v>140</v>
      </c>
      <c r="BF175" s="407">
        <f>IFERROR(INDEX(Raw_DATA!O:O,MATCH(Risk7_PlusY67!$D175,Raw_DATA!$A:$A,0)),"")</f>
        <v>43</v>
      </c>
      <c r="BG175" s="407">
        <f>IFERROR(INDEX(Raw_DATA!P:P,MATCH(Risk7_PlusY67!$D175,Raw_DATA!$A:$A,0)),"")</f>
        <v>64</v>
      </c>
      <c r="BH175" s="407">
        <f>IFERROR(INDEX(Raw_DATA!Q:Q,MATCH(Risk7_PlusY67!$D175,Raw_DATA!$A:$A,0)),"")</f>
        <v>40</v>
      </c>
      <c r="BI175" s="407">
        <f>IFERROR(INDEX(Raw_DATA!R:R,MATCH(Risk7_PlusY67!$D175,Raw_DATA!$A:$A,0)),"")</f>
        <v>47</v>
      </c>
      <c r="BJ175" s="124" t="str">
        <f>INDEX('Org2567'!$BM:$BM,MATCH(Risk7_PlusY67!D175,'Org2567'!$D:$D,0))</f>
        <v>รพช.F1 P&lt;=50,000</v>
      </c>
    </row>
    <row r="176" spans="1:62" x14ac:dyDescent="0.7">
      <c r="A176" s="206">
        <f>IF(ISBLANK(D176),"",COUNTA($D$3:D176))</f>
        <v>174</v>
      </c>
      <c r="B176" s="207">
        <f>IFERROR(INDEX(ID!$E:$E,MATCH(Risk7_PlusY67!$D176,ID!$A:$A,0)),"")</f>
        <v>3</v>
      </c>
      <c r="C176" s="207" t="str">
        <f>IFERROR(INDEX(ID!$I:$I,MATCH(Risk7_PlusY67!$D176,ID!$A:$A,0)),"")</f>
        <v>นครสวรรค์</v>
      </c>
      <c r="D176" s="295" t="s">
        <v>193</v>
      </c>
      <c r="E176" s="207" t="str">
        <f>IFERROR(INDEX(ID!$C:$C,MATCH(Risk7_PlusY67!$D176,ID!$A:$A,0)),"")</f>
        <v>หนองบัว,รพช.</v>
      </c>
      <c r="F176" s="207" t="str">
        <f>IFERROR(INDEX(ID!$G:$G,MATCH(Risk7_PlusY67!$D176,ID!$A:$A,0)),"")</f>
        <v>รพช.</v>
      </c>
      <c r="G176" s="206">
        <f>IFERROR(INDEX(ID!$J:$J,MATCH(Risk7_PlusY67!$D176,ID!$A:$A,0)),"")</f>
        <v>63</v>
      </c>
      <c r="H176" s="208" t="str">
        <f>IFERROR(INDEX(ID!$P:$P,MATCH(Risk7_PlusY67!$D176,ID!$A:$A,0)),"")</f>
        <v>รพช.F2 P30,000-60,000</v>
      </c>
      <c r="I176" s="209">
        <f>IFERROR(INDEX(Raw_DATA!E:E,MATCH(Risk7_PlusY67!$D176,Raw_DATA!$A:$A,0)),"")</f>
        <v>1.97</v>
      </c>
      <c r="J176" s="209">
        <f>IFERROR(INDEX(Raw_DATA!F:F,MATCH(Risk7_PlusY67!$D176,Raw_DATA!$A:$A,0)),"")</f>
        <v>1.77</v>
      </c>
      <c r="K176" s="209">
        <f>IFERROR(INDEX(Raw_DATA!G:G,MATCH(Risk7_PlusY67!$D176,Raw_DATA!$A:$A,0)),"")</f>
        <v>1.45</v>
      </c>
      <c r="L176" s="209">
        <f>IFERROR(INDEX(Raw_DATA!H:H,MATCH(Risk7_PlusY67!$D176,Raw_DATA!$A:$A,0)),"")</f>
        <v>23148965.059999999</v>
      </c>
      <c r="M176" s="210">
        <f>IFERROR(INDEX(Raw_DATA!I:I,MATCH(Risk7_PlusY67!$D176,Raw_DATA!$A:$A,0)),"")</f>
        <v>-8293077.1299999999</v>
      </c>
      <c r="N176" s="206">
        <f t="shared" si="42"/>
        <v>0</v>
      </c>
      <c r="O176" s="206">
        <f t="shared" si="43"/>
        <v>1</v>
      </c>
      <c r="P176" s="206">
        <f t="shared" si="44"/>
        <v>0</v>
      </c>
      <c r="Q176" s="211">
        <f t="shared" si="45"/>
        <v>33.4</v>
      </c>
      <c r="R176" s="206">
        <f t="shared" si="46"/>
        <v>1</v>
      </c>
      <c r="S176" s="212">
        <f>IFERROR(INDEX(Raw_DATA!J:J,MATCH(Risk7_PlusY67!$D176,Raw_DATA!$A:$A,0)),"")</f>
        <v>-3920766.69</v>
      </c>
      <c r="T176" s="213">
        <f>IFERROR(INDEX(Raw_DATA!K:K,MATCH(Risk7_PlusY67!$D176,Raw_DATA!$A:$A,0)),"")</f>
        <v>10615395.949999999</v>
      </c>
      <c r="U176" s="214">
        <f t="shared" si="47"/>
        <v>1</v>
      </c>
      <c r="V176" s="214">
        <f t="shared" si="48"/>
        <v>1</v>
      </c>
      <c r="W176" s="214">
        <f>IF(OR(AND((K176&lt;0.8),(AJ176&gt;180)),AND((K176&lt;0.8),(AJ176&lt;10)),AND((K176&gt;=0.8),(AJ176&lt;10)),AND((K176&gt;=0.8),(AJ176&gt;90))),0,1)</f>
        <v>0</v>
      </c>
      <c r="X176" s="214">
        <f t="shared" si="49"/>
        <v>1</v>
      </c>
      <c r="Y176" s="214">
        <f t="shared" si="50"/>
        <v>1</v>
      </c>
      <c r="Z176" s="214">
        <f t="shared" si="51"/>
        <v>0</v>
      </c>
      <c r="AA176" s="214">
        <f t="shared" si="52"/>
        <v>1</v>
      </c>
      <c r="AB176" s="215" t="str">
        <f t="shared" si="53"/>
        <v>B</v>
      </c>
      <c r="AC176" s="215" t="str">
        <f t="shared" si="54"/>
        <v>1B</v>
      </c>
      <c r="AD176" s="216"/>
      <c r="AE176" s="216"/>
      <c r="AF176" s="434">
        <f>IFERROR(INDEX(Raw_DATA!L:L,MATCH(Risk7_PlusY67!$D176,Raw_DATA!$A:$A,0)),"")</f>
        <v>-2.67</v>
      </c>
      <c r="AG176" s="434">
        <f>IFERROR(INDEX(AVGGroup!$D$5:$D$21,MATCH(Risk7_PlusY67!$H176,AVGGroup!$C$5:$C$21,0)),"")</f>
        <v>-4.37</v>
      </c>
      <c r="AH176" s="434">
        <f>IFERROR(INDEX(Raw_DATA!M:M,MATCH(Risk7_PlusY67!$D176,Raw_DATA!$A:$A,0)),"")</f>
        <v>-6.36</v>
      </c>
      <c r="AI176" s="435">
        <f>IFERROR(INDEX(AVGGroup!$F$5:$F$21,MATCH(Risk7_PlusY67!$H176,AVGGroup!$C$5:$C$21,0)),"")</f>
        <v>-9.19</v>
      </c>
      <c r="AJ176" s="401">
        <f>IFERROR(INDEX(Raw_DATA!N:N,MATCH(Risk7_PlusY67!$D176,Raw_DATA!$A:$A,0)),"")</f>
        <v>155</v>
      </c>
      <c r="AK176" s="401">
        <f>IFERROR(INDEX(Raw_DATA!O:O,MATCH(Risk7_PlusY67!$D176,Raw_DATA!$A:$A,0)),"")</f>
        <v>35</v>
      </c>
      <c r="AL176" s="401">
        <f>IFERROR(INDEX(Raw_DATA!P:P,MATCH(Risk7_PlusY67!$D176,Raw_DATA!$A:$A,0)),"")</f>
        <v>45</v>
      </c>
      <c r="AM176" s="401">
        <f>IFERROR(INDEX(Raw_DATA!Q:Q,MATCH(Risk7_PlusY67!$D176,Raw_DATA!$A:$A,0)),"")</f>
        <v>145</v>
      </c>
      <c r="AN176" s="401">
        <f>IFERROR(INDEX(Raw_DATA!R:R,MATCH(Risk7_PlusY67!$D176,Raw_DATA!$A:$A,0)),"")</f>
        <v>43</v>
      </c>
      <c r="AO176" s="407"/>
      <c r="AP176" s="411" t="b">
        <f>AB176=AY176</f>
        <v>1</v>
      </c>
      <c r="AQ176" s="340">
        <f t="shared" si="55"/>
        <v>1</v>
      </c>
      <c r="AR176" s="123">
        <f t="shared" si="56"/>
        <v>1</v>
      </c>
      <c r="AS176" s="123">
        <f t="shared" si="57"/>
        <v>1</v>
      </c>
      <c r="AT176" s="123">
        <f>IF(OR(AND((K176&lt;0.8),(BE176&gt;180)),AND((K176&lt;0.8),(BE176&lt;10)),AND((K176&gt;=0.8),(BE176&lt;10)),AND((K176&gt;=0.8),(BE176&gt;90))),0,1)</f>
        <v>0</v>
      </c>
      <c r="AU176" s="123">
        <f t="shared" si="58"/>
        <v>1</v>
      </c>
      <c r="AV176" s="123">
        <f t="shared" si="59"/>
        <v>1</v>
      </c>
      <c r="AW176" s="123">
        <f t="shared" si="60"/>
        <v>0</v>
      </c>
      <c r="AX176" s="123">
        <f t="shared" si="61"/>
        <v>1</v>
      </c>
      <c r="AY176" s="416" t="str">
        <f t="shared" si="62"/>
        <v>B</v>
      </c>
      <c r="AZ176" s="416" t="str">
        <f>R176&amp;AY176</f>
        <v>1B</v>
      </c>
      <c r="BA176" s="417">
        <f>IFERROR(INDEX(Raw_DATA!L:L,MATCH(Risk7_PlusY67!$D176,Raw_DATA!$A:$A,0)),"")</f>
        <v>-2.67</v>
      </c>
      <c r="BB176" s="417">
        <f>IFERROR(INDEX(AVGGroup!$H$5:$H$21,MATCH(Risk7_PlusY67!$BJ176,AVGGroup!$C$5:$C$21,0)),"")</f>
        <v>-3.95</v>
      </c>
      <c r="BC176" s="417">
        <f>IFERROR(INDEX(Raw_DATA!M:M,MATCH(Risk7_PlusY67!$D176,Raw_DATA!$A:$A,0)),"")</f>
        <v>-6.36</v>
      </c>
      <c r="BD176" s="418">
        <f>IFERROR(INDEX(AVGGroup!$J$5:$J$21,MATCH(Risk7_PlusY67!$BJ176,AVGGroup!$C$5:$C$21,0)),"")</f>
        <v>-8.8800000000000008</v>
      </c>
      <c r="BE176" s="407">
        <f>IFERROR(INDEX(Raw_DATA!N:N,MATCH(Risk7_PlusY67!$D176,Raw_DATA!$A:$A,0)),"")</f>
        <v>155</v>
      </c>
      <c r="BF176" s="407">
        <f>IFERROR(INDEX(Raw_DATA!O:O,MATCH(Risk7_PlusY67!$D176,Raw_DATA!$A:$A,0)),"")</f>
        <v>35</v>
      </c>
      <c r="BG176" s="407">
        <f>IFERROR(INDEX(Raw_DATA!P:P,MATCH(Risk7_PlusY67!$D176,Raw_DATA!$A:$A,0)),"")</f>
        <v>45</v>
      </c>
      <c r="BH176" s="407">
        <f>IFERROR(INDEX(Raw_DATA!Q:Q,MATCH(Risk7_PlusY67!$D176,Raw_DATA!$A:$A,0)),"")</f>
        <v>145</v>
      </c>
      <c r="BI176" s="407">
        <f>IFERROR(INDEX(Raw_DATA!R:R,MATCH(Risk7_PlusY67!$D176,Raw_DATA!$A:$A,0)),"")</f>
        <v>43</v>
      </c>
      <c r="BJ176" s="124" t="str">
        <f>INDEX('Org2567'!$BM:$BM,MATCH(Risk7_PlusY67!D176,'Org2567'!$D:$D,0))</f>
        <v>รพช.F2 P30,000-60,000</v>
      </c>
    </row>
    <row r="177" spans="1:62" x14ac:dyDescent="0.7">
      <c r="A177" s="206">
        <f>IF(ISBLANK(D177),"",COUNTA($D$3:D177))</f>
        <v>175</v>
      </c>
      <c r="B177" s="207">
        <f>IFERROR(INDEX(ID!$E:$E,MATCH(Risk7_PlusY67!$D177,ID!$A:$A,0)),"")</f>
        <v>3</v>
      </c>
      <c r="C177" s="207" t="str">
        <f>IFERROR(INDEX(ID!$I:$I,MATCH(Risk7_PlusY67!$D177,ID!$A:$A,0)),"")</f>
        <v>นครสวรรค์</v>
      </c>
      <c r="D177" s="295" t="s">
        <v>194</v>
      </c>
      <c r="E177" s="207" t="str">
        <f>IFERROR(INDEX(ID!$C:$C,MATCH(Risk7_PlusY67!$D177,ID!$A:$A,0)),"")</f>
        <v>บรรพตพิสัย,รพช.</v>
      </c>
      <c r="F177" s="207" t="str">
        <f>IFERROR(INDEX(ID!$G:$G,MATCH(Risk7_PlusY67!$D177,ID!$A:$A,0)),"")</f>
        <v>รพช.</v>
      </c>
      <c r="G177" s="206">
        <f>IFERROR(INDEX(ID!$J:$J,MATCH(Risk7_PlusY67!$D177,ID!$A:$A,0)),"")</f>
        <v>90</v>
      </c>
      <c r="H177" s="208" t="str">
        <f>IFERROR(INDEX(ID!$P:$P,MATCH(Risk7_PlusY67!$D177,ID!$A:$A,0)),"")</f>
        <v>รพช.F1 P50,000-100,000</v>
      </c>
      <c r="I177" s="209">
        <f>IFERROR(INDEX(Raw_DATA!E:E,MATCH(Risk7_PlusY67!$D177,Raw_DATA!$A:$A,0)),"")</f>
        <v>4.55</v>
      </c>
      <c r="J177" s="209">
        <f>IFERROR(INDEX(Raw_DATA!F:F,MATCH(Risk7_PlusY67!$D177,Raw_DATA!$A:$A,0)),"")</f>
        <v>4.38</v>
      </c>
      <c r="K177" s="209">
        <f>IFERROR(INDEX(Raw_DATA!G:G,MATCH(Risk7_PlusY67!$D177,Raw_DATA!$A:$A,0)),"")</f>
        <v>3.52</v>
      </c>
      <c r="L177" s="209">
        <f>IFERROR(INDEX(Raw_DATA!H:H,MATCH(Risk7_PlusY67!$D177,Raw_DATA!$A:$A,0)),"")</f>
        <v>101837553.98</v>
      </c>
      <c r="M177" s="210">
        <f>IFERROR(INDEX(Raw_DATA!I:I,MATCH(Risk7_PlusY67!$D177,Raw_DATA!$A:$A,0)),"")</f>
        <v>-13750225.210000001</v>
      </c>
      <c r="N177" s="206">
        <f t="shared" si="42"/>
        <v>0</v>
      </c>
      <c r="O177" s="206">
        <f t="shared" si="43"/>
        <v>1</v>
      </c>
      <c r="P177" s="206">
        <f t="shared" si="44"/>
        <v>0</v>
      </c>
      <c r="Q177" s="211">
        <f t="shared" si="45"/>
        <v>88.8</v>
      </c>
      <c r="R177" s="206">
        <f t="shared" si="46"/>
        <v>1</v>
      </c>
      <c r="S177" s="212">
        <f>IFERROR(INDEX(Raw_DATA!J:J,MATCH(Risk7_PlusY67!$D177,Raw_DATA!$A:$A,0)),"")</f>
        <v>-13158868.539999999</v>
      </c>
      <c r="T177" s="213">
        <f>IFERROR(INDEX(Raw_DATA!K:K,MATCH(Risk7_PlusY67!$D177,Raw_DATA!$A:$A,0)),"")</f>
        <v>72267366.950000003</v>
      </c>
      <c r="U177" s="214">
        <f t="shared" si="47"/>
        <v>0</v>
      </c>
      <c r="V177" s="214">
        <f t="shared" si="48"/>
        <v>1</v>
      </c>
      <c r="W177" s="214">
        <f>IF(OR(AND((K177&lt;0.8),(AJ177&gt;180)),AND((K177&lt;0.8),(AJ177&lt;10)),AND((K177&gt;=0.8),(AJ177&lt;10)),AND((K177&gt;=0.8),(AJ177&gt;90))),0,1)</f>
        <v>0</v>
      </c>
      <c r="X177" s="214">
        <f t="shared" si="49"/>
        <v>1</v>
      </c>
      <c r="Y177" s="214">
        <f t="shared" si="50"/>
        <v>0</v>
      </c>
      <c r="Z177" s="214">
        <f t="shared" si="51"/>
        <v>1</v>
      </c>
      <c r="AA177" s="214">
        <f t="shared" si="52"/>
        <v>1</v>
      </c>
      <c r="AB177" s="215" t="str">
        <f t="shared" si="53"/>
        <v>B-</v>
      </c>
      <c r="AC177" s="215" t="str">
        <f t="shared" si="54"/>
        <v>1B-</v>
      </c>
      <c r="AD177" s="216"/>
      <c r="AE177" s="216"/>
      <c r="AF177" s="434">
        <f>IFERROR(INDEX(Raw_DATA!L:L,MATCH(Risk7_PlusY67!$D177,Raw_DATA!$A:$A,0)),"")</f>
        <v>-6.34</v>
      </c>
      <c r="AG177" s="434">
        <f>IFERROR(INDEX(AVGGroup!$D$5:$D$21,MATCH(Risk7_PlusY67!$H177,AVGGroup!$C$5:$C$21,0)),"")</f>
        <v>-5.99</v>
      </c>
      <c r="AH177" s="434">
        <f>IFERROR(INDEX(Raw_DATA!M:M,MATCH(Risk7_PlusY67!$D177,Raw_DATA!$A:$A,0)),"")</f>
        <v>-6.09</v>
      </c>
      <c r="AI177" s="435">
        <f>IFERROR(INDEX(AVGGroup!$F$5:$F$21,MATCH(Risk7_PlusY67!$H177,AVGGroup!$C$5:$C$21,0)),"")</f>
        <v>-10.86</v>
      </c>
      <c r="AJ177" s="401">
        <f>IFERROR(INDEX(Raw_DATA!N:N,MATCH(Risk7_PlusY67!$D177,Raw_DATA!$A:$A,0)),"")</f>
        <v>115</v>
      </c>
      <c r="AK177" s="401">
        <f>IFERROR(INDEX(Raw_DATA!O:O,MATCH(Risk7_PlusY67!$D177,Raw_DATA!$A:$A,0)),"")</f>
        <v>35</v>
      </c>
      <c r="AL177" s="401">
        <f>IFERROR(INDEX(Raw_DATA!P:P,MATCH(Risk7_PlusY67!$D177,Raw_DATA!$A:$A,0)),"")</f>
        <v>149</v>
      </c>
      <c r="AM177" s="401">
        <f>IFERROR(INDEX(Raw_DATA!Q:Q,MATCH(Risk7_PlusY67!$D177,Raw_DATA!$A:$A,0)),"")</f>
        <v>100</v>
      </c>
      <c r="AN177" s="401">
        <f>IFERROR(INDEX(Raw_DATA!R:R,MATCH(Risk7_PlusY67!$D177,Raw_DATA!$A:$A,0)),"")</f>
        <v>37</v>
      </c>
      <c r="AO177" s="407"/>
      <c r="AP177" s="411" t="b">
        <f>AB177=AY177</f>
        <v>1</v>
      </c>
      <c r="AQ177" s="340">
        <f t="shared" si="55"/>
        <v>1</v>
      </c>
      <c r="AR177" s="123">
        <f t="shared" si="56"/>
        <v>0</v>
      </c>
      <c r="AS177" s="123">
        <f t="shared" si="57"/>
        <v>1</v>
      </c>
      <c r="AT177" s="123">
        <f>IF(OR(AND((K177&lt;0.8),(BE177&gt;180)),AND((K177&lt;0.8),(BE177&lt;10)),AND((K177&gt;=0.8),(BE177&lt;10)),AND((K177&gt;=0.8),(BE177&gt;90))),0,1)</f>
        <v>0</v>
      </c>
      <c r="AU177" s="123">
        <f t="shared" si="58"/>
        <v>1</v>
      </c>
      <c r="AV177" s="123">
        <f t="shared" si="59"/>
        <v>0</v>
      </c>
      <c r="AW177" s="123">
        <f t="shared" si="60"/>
        <v>1</v>
      </c>
      <c r="AX177" s="123">
        <f t="shared" si="61"/>
        <v>1</v>
      </c>
      <c r="AY177" s="416" t="str">
        <f t="shared" si="62"/>
        <v>B-</v>
      </c>
      <c r="AZ177" s="416" t="str">
        <f>R177&amp;AY177</f>
        <v>1B-</v>
      </c>
      <c r="BA177" s="417">
        <f>IFERROR(INDEX(Raw_DATA!L:L,MATCH(Risk7_PlusY67!$D177,Raw_DATA!$A:$A,0)),"")</f>
        <v>-6.34</v>
      </c>
      <c r="BB177" s="417">
        <f>IFERROR(INDEX(AVGGroup!$H$5:$H$21,MATCH(Risk7_PlusY67!$BJ177,AVGGroup!$C$5:$C$21,0)),"")</f>
        <v>-5.99</v>
      </c>
      <c r="BC177" s="417">
        <f>IFERROR(INDEX(Raw_DATA!M:M,MATCH(Risk7_PlusY67!$D177,Raw_DATA!$A:$A,0)),"")</f>
        <v>-6.09</v>
      </c>
      <c r="BD177" s="418">
        <f>IFERROR(INDEX(AVGGroup!$J$5:$J$21,MATCH(Risk7_PlusY67!$BJ177,AVGGroup!$C$5:$C$21,0)),"")</f>
        <v>-10.86</v>
      </c>
      <c r="BE177" s="407">
        <f>IFERROR(INDEX(Raw_DATA!N:N,MATCH(Risk7_PlusY67!$D177,Raw_DATA!$A:$A,0)),"")</f>
        <v>115</v>
      </c>
      <c r="BF177" s="407">
        <f>IFERROR(INDEX(Raw_DATA!O:O,MATCH(Risk7_PlusY67!$D177,Raw_DATA!$A:$A,0)),"")</f>
        <v>35</v>
      </c>
      <c r="BG177" s="407">
        <f>IFERROR(INDEX(Raw_DATA!P:P,MATCH(Risk7_PlusY67!$D177,Raw_DATA!$A:$A,0)),"")</f>
        <v>149</v>
      </c>
      <c r="BH177" s="407">
        <f>IFERROR(INDEX(Raw_DATA!Q:Q,MATCH(Risk7_PlusY67!$D177,Raw_DATA!$A:$A,0)),"")</f>
        <v>100</v>
      </c>
      <c r="BI177" s="407">
        <f>IFERROR(INDEX(Raw_DATA!R:R,MATCH(Risk7_PlusY67!$D177,Raw_DATA!$A:$A,0)),"")</f>
        <v>37</v>
      </c>
      <c r="BJ177" s="124" t="str">
        <f>INDEX('Org2567'!$BM:$BM,MATCH(Risk7_PlusY67!D177,'Org2567'!$D:$D,0))</f>
        <v>รพช.F1 P50,000-100,000</v>
      </c>
    </row>
    <row r="178" spans="1:62" x14ac:dyDescent="0.7">
      <c r="A178" s="206">
        <f>IF(ISBLANK(D178),"",COUNTA($D$3:D178))</f>
        <v>176</v>
      </c>
      <c r="B178" s="207">
        <f>IFERROR(INDEX(ID!$E:$E,MATCH(Risk7_PlusY67!$D178,ID!$A:$A,0)),"")</f>
        <v>3</v>
      </c>
      <c r="C178" s="207" t="str">
        <f>IFERROR(INDEX(ID!$I:$I,MATCH(Risk7_PlusY67!$D178,ID!$A:$A,0)),"")</f>
        <v>นครสวรรค์</v>
      </c>
      <c r="D178" s="295" t="s">
        <v>195</v>
      </c>
      <c r="E178" s="207" t="str">
        <f>IFERROR(INDEX(ID!$C:$C,MATCH(Risk7_PlusY67!$D178,ID!$A:$A,0)),"")</f>
        <v>เก้าเลี้ยว,รพช.</v>
      </c>
      <c r="F178" s="207" t="str">
        <f>IFERROR(INDEX(ID!$G:$G,MATCH(Risk7_PlusY67!$D178,ID!$A:$A,0)),"")</f>
        <v>รพช.</v>
      </c>
      <c r="G178" s="206">
        <f>IFERROR(INDEX(ID!$J:$J,MATCH(Risk7_PlusY67!$D178,ID!$A:$A,0)),"")</f>
        <v>34</v>
      </c>
      <c r="H178" s="208" t="str">
        <f>IFERROR(INDEX(ID!$P:$P,MATCH(Risk7_PlusY67!$D178,ID!$A:$A,0)),"")</f>
        <v>รพช.F2 P&lt;=30,000</v>
      </c>
      <c r="I178" s="209">
        <f>IFERROR(INDEX(Raw_DATA!E:E,MATCH(Risk7_PlusY67!$D178,Raw_DATA!$A:$A,0)),"")</f>
        <v>3.27</v>
      </c>
      <c r="J178" s="209">
        <f>IFERROR(INDEX(Raw_DATA!F:F,MATCH(Risk7_PlusY67!$D178,Raw_DATA!$A:$A,0)),"")</f>
        <v>3.05</v>
      </c>
      <c r="K178" s="209">
        <f>IFERROR(INDEX(Raw_DATA!G:G,MATCH(Risk7_PlusY67!$D178,Raw_DATA!$A:$A,0)),"")</f>
        <v>2.35</v>
      </c>
      <c r="L178" s="209">
        <f>IFERROR(INDEX(Raw_DATA!H:H,MATCH(Risk7_PlusY67!$D178,Raw_DATA!$A:$A,0)),"")</f>
        <v>23576941.760000002</v>
      </c>
      <c r="M178" s="210">
        <f>IFERROR(INDEX(Raw_DATA!I:I,MATCH(Risk7_PlusY67!$D178,Raw_DATA!$A:$A,0)),"")</f>
        <v>-6836120.5300000003</v>
      </c>
      <c r="N178" s="206">
        <f t="shared" si="42"/>
        <v>0</v>
      </c>
      <c r="O178" s="206">
        <f t="shared" si="43"/>
        <v>1</v>
      </c>
      <c r="P178" s="206">
        <f t="shared" si="44"/>
        <v>0</v>
      </c>
      <c r="Q178" s="211">
        <f t="shared" si="45"/>
        <v>41.3</v>
      </c>
      <c r="R178" s="206">
        <f t="shared" si="46"/>
        <v>1</v>
      </c>
      <c r="S178" s="212">
        <f>IFERROR(INDEX(Raw_DATA!J:J,MATCH(Risk7_PlusY67!$D178,Raw_DATA!$A:$A,0)),"")</f>
        <v>-7056202.3499999996</v>
      </c>
      <c r="T178" s="213">
        <f>IFERROR(INDEX(Raw_DATA!K:K,MATCH(Risk7_PlusY67!$D178,Raw_DATA!$A:$A,0)),"")</f>
        <v>14046020.08</v>
      </c>
      <c r="U178" s="214">
        <f t="shared" si="47"/>
        <v>0</v>
      </c>
      <c r="V178" s="214">
        <f t="shared" si="48"/>
        <v>0</v>
      </c>
      <c r="W178" s="214">
        <f>IF(OR(AND((K178&lt;0.8),(AJ178&gt;180)),AND((K178&lt;0.8),(AJ178&lt;10)),AND((K178&gt;=0.8),(AJ178&lt;10)),AND((K178&gt;=0.8),(AJ178&gt;90))),0,1)</f>
        <v>0</v>
      </c>
      <c r="X178" s="214">
        <f t="shared" si="49"/>
        <v>1</v>
      </c>
      <c r="Y178" s="214">
        <f t="shared" si="50"/>
        <v>1</v>
      </c>
      <c r="Z178" s="214">
        <f t="shared" si="51"/>
        <v>0</v>
      </c>
      <c r="AA178" s="214">
        <f t="shared" si="52"/>
        <v>1</v>
      </c>
      <c r="AB178" s="215" t="str">
        <f t="shared" si="53"/>
        <v>C</v>
      </c>
      <c r="AC178" s="215" t="str">
        <f t="shared" si="54"/>
        <v>1C</v>
      </c>
      <c r="AD178" s="216"/>
      <c r="AE178" s="216"/>
      <c r="AF178" s="434">
        <f>IFERROR(INDEX(Raw_DATA!L:L,MATCH(Risk7_PlusY67!$D178,Raw_DATA!$A:$A,0)),"")</f>
        <v>-7.92</v>
      </c>
      <c r="AG178" s="434">
        <f>IFERROR(INDEX(AVGGroup!$D$5:$D$21,MATCH(Risk7_PlusY67!$H178,AVGGroup!$C$5:$C$21,0)),"")</f>
        <v>-3.55</v>
      </c>
      <c r="AH178" s="434">
        <f>IFERROR(INDEX(Raw_DATA!M:M,MATCH(Risk7_PlusY67!$D178,Raw_DATA!$A:$A,0)),"")</f>
        <v>-11.38</v>
      </c>
      <c r="AI178" s="435">
        <f>IFERROR(INDEX(AVGGroup!$F$5:$F$21,MATCH(Risk7_PlusY67!$H178,AVGGroup!$C$5:$C$21,0)),"")</f>
        <v>-10.199999999999999</v>
      </c>
      <c r="AJ178" s="401">
        <f>IFERROR(INDEX(Raw_DATA!N:N,MATCH(Risk7_PlusY67!$D178,Raw_DATA!$A:$A,0)),"")</f>
        <v>106</v>
      </c>
      <c r="AK178" s="401">
        <f>IFERROR(INDEX(Raw_DATA!O:O,MATCH(Risk7_PlusY67!$D178,Raw_DATA!$A:$A,0)),"")</f>
        <v>53</v>
      </c>
      <c r="AL178" s="401">
        <f>IFERROR(INDEX(Raw_DATA!P:P,MATCH(Risk7_PlusY67!$D178,Raw_DATA!$A:$A,0)),"")</f>
        <v>39</v>
      </c>
      <c r="AM178" s="401">
        <f>IFERROR(INDEX(Raw_DATA!Q:Q,MATCH(Risk7_PlusY67!$D178,Raw_DATA!$A:$A,0)),"")</f>
        <v>147</v>
      </c>
      <c r="AN178" s="401">
        <f>IFERROR(INDEX(Raw_DATA!R:R,MATCH(Risk7_PlusY67!$D178,Raw_DATA!$A:$A,0)),"")</f>
        <v>52</v>
      </c>
      <c r="AO178" s="407"/>
      <c r="AP178" s="411" t="b">
        <f>AB178=AY178</f>
        <v>1</v>
      </c>
      <c r="AQ178" s="340">
        <f t="shared" si="55"/>
        <v>1</v>
      </c>
      <c r="AR178" s="123">
        <f t="shared" si="56"/>
        <v>0</v>
      </c>
      <c r="AS178" s="123">
        <f t="shared" si="57"/>
        <v>0</v>
      </c>
      <c r="AT178" s="123">
        <f>IF(OR(AND((K178&lt;0.8),(BE178&gt;180)),AND((K178&lt;0.8),(BE178&lt;10)),AND((K178&gt;=0.8),(BE178&lt;10)),AND((K178&gt;=0.8),(BE178&gt;90))),0,1)</f>
        <v>0</v>
      </c>
      <c r="AU178" s="123">
        <f t="shared" si="58"/>
        <v>1</v>
      </c>
      <c r="AV178" s="123">
        <f t="shared" si="59"/>
        <v>1</v>
      </c>
      <c r="AW178" s="123">
        <f t="shared" si="60"/>
        <v>0</v>
      </c>
      <c r="AX178" s="123">
        <f t="shared" si="61"/>
        <v>1</v>
      </c>
      <c r="AY178" s="416" t="str">
        <f t="shared" si="62"/>
        <v>C</v>
      </c>
      <c r="AZ178" s="416" t="str">
        <f>R178&amp;AY178</f>
        <v>1C</v>
      </c>
      <c r="BA178" s="417">
        <f>IFERROR(INDEX(Raw_DATA!L:L,MATCH(Risk7_PlusY67!$D178,Raw_DATA!$A:$A,0)),"")</f>
        <v>-7.92</v>
      </c>
      <c r="BB178" s="417">
        <f>IFERROR(INDEX(AVGGroup!$H$5:$H$21,MATCH(Risk7_PlusY67!$BJ178,AVGGroup!$C$5:$C$21,0)),"")</f>
        <v>-3.54</v>
      </c>
      <c r="BC178" s="417">
        <f>IFERROR(INDEX(Raw_DATA!M:M,MATCH(Risk7_PlusY67!$D178,Raw_DATA!$A:$A,0)),"")</f>
        <v>-11.38</v>
      </c>
      <c r="BD178" s="418">
        <f>IFERROR(INDEX(AVGGroup!$J$5:$J$21,MATCH(Risk7_PlusY67!$BJ178,AVGGroup!$C$5:$C$21,0)),"")</f>
        <v>-10.199999999999999</v>
      </c>
      <c r="BE178" s="407">
        <f>IFERROR(INDEX(Raw_DATA!N:N,MATCH(Risk7_PlusY67!$D178,Raw_DATA!$A:$A,0)),"")</f>
        <v>106</v>
      </c>
      <c r="BF178" s="407">
        <f>IFERROR(INDEX(Raw_DATA!O:O,MATCH(Risk7_PlusY67!$D178,Raw_DATA!$A:$A,0)),"")</f>
        <v>53</v>
      </c>
      <c r="BG178" s="407">
        <f>IFERROR(INDEX(Raw_DATA!P:P,MATCH(Risk7_PlusY67!$D178,Raw_DATA!$A:$A,0)),"")</f>
        <v>39</v>
      </c>
      <c r="BH178" s="407">
        <f>IFERROR(INDEX(Raw_DATA!Q:Q,MATCH(Risk7_PlusY67!$D178,Raw_DATA!$A:$A,0)),"")</f>
        <v>147</v>
      </c>
      <c r="BI178" s="407">
        <f>IFERROR(INDEX(Raw_DATA!R:R,MATCH(Risk7_PlusY67!$D178,Raw_DATA!$A:$A,0)),"")</f>
        <v>52</v>
      </c>
      <c r="BJ178" s="124" t="str">
        <f>INDEX('Org2567'!$BM:$BM,MATCH(Risk7_PlusY67!D178,'Org2567'!$D:$D,0))</f>
        <v>รพช.F2 P&lt;=30,000</v>
      </c>
    </row>
    <row r="179" spans="1:62" x14ac:dyDescent="0.7">
      <c r="A179" s="206">
        <f>IF(ISBLANK(D179),"",COUNTA($D$3:D179))</f>
        <v>177</v>
      </c>
      <c r="B179" s="207">
        <f>IFERROR(INDEX(ID!$E:$E,MATCH(Risk7_PlusY67!$D179,ID!$A:$A,0)),"")</f>
        <v>3</v>
      </c>
      <c r="C179" s="207" t="str">
        <f>IFERROR(INDEX(ID!$I:$I,MATCH(Risk7_PlusY67!$D179,ID!$A:$A,0)),"")</f>
        <v>นครสวรรค์</v>
      </c>
      <c r="D179" s="295" t="s">
        <v>196</v>
      </c>
      <c r="E179" s="207" t="str">
        <f>IFERROR(INDEX(ID!$C:$C,MATCH(Risk7_PlusY67!$D179,ID!$A:$A,0)),"")</f>
        <v>ตาคลี,รพช.</v>
      </c>
      <c r="F179" s="207" t="str">
        <f>IFERROR(INDEX(ID!$G:$G,MATCH(Risk7_PlusY67!$D179,ID!$A:$A,0)),"")</f>
        <v>รพช.</v>
      </c>
      <c r="G179" s="206">
        <f>IFERROR(INDEX(ID!$J:$J,MATCH(Risk7_PlusY67!$D179,ID!$A:$A,0)),"")</f>
        <v>90</v>
      </c>
      <c r="H179" s="208" t="str">
        <f>IFERROR(INDEX(ID!$P:$P,MATCH(Risk7_PlusY67!$D179,ID!$A:$A,0)),"")</f>
        <v>รพช.M2 B&lt;=100</v>
      </c>
      <c r="I179" s="209">
        <f>IFERROR(INDEX(Raw_DATA!E:E,MATCH(Risk7_PlusY67!$D179,Raw_DATA!$A:$A,0)),"")</f>
        <v>2.4700000000000002</v>
      </c>
      <c r="J179" s="209">
        <f>IFERROR(INDEX(Raw_DATA!F:F,MATCH(Risk7_PlusY67!$D179,Raw_DATA!$A:$A,0)),"")</f>
        <v>2.31</v>
      </c>
      <c r="K179" s="209">
        <f>IFERROR(INDEX(Raw_DATA!G:G,MATCH(Risk7_PlusY67!$D179,Raw_DATA!$A:$A,0)),"")</f>
        <v>1.76</v>
      </c>
      <c r="L179" s="209">
        <f>IFERROR(INDEX(Raw_DATA!H:H,MATCH(Risk7_PlusY67!$D179,Raw_DATA!$A:$A,0)),"")</f>
        <v>65478254.07</v>
      </c>
      <c r="M179" s="210">
        <f>IFERROR(INDEX(Raw_DATA!I:I,MATCH(Risk7_PlusY67!$D179,Raw_DATA!$A:$A,0)),"")</f>
        <v>-2573995.91</v>
      </c>
      <c r="N179" s="206">
        <f t="shared" si="42"/>
        <v>0</v>
      </c>
      <c r="O179" s="206">
        <f t="shared" si="43"/>
        <v>1</v>
      </c>
      <c r="P179" s="206">
        <f t="shared" si="44"/>
        <v>0</v>
      </c>
      <c r="Q179" s="211">
        <f t="shared" si="45"/>
        <v>305.2</v>
      </c>
      <c r="R179" s="206">
        <f t="shared" si="46"/>
        <v>1</v>
      </c>
      <c r="S179" s="212">
        <f>IFERROR(INDEX(Raw_DATA!J:J,MATCH(Risk7_PlusY67!$D179,Raw_DATA!$A:$A,0)),"")</f>
        <v>2759258.48</v>
      </c>
      <c r="T179" s="213">
        <f>IFERROR(INDEX(Raw_DATA!K:K,MATCH(Risk7_PlusY67!$D179,Raw_DATA!$A:$A,0)),"")</f>
        <v>33784349.049999997</v>
      </c>
      <c r="U179" s="214">
        <f t="shared" si="47"/>
        <v>1</v>
      </c>
      <c r="V179" s="214">
        <f t="shared" si="48"/>
        <v>1</v>
      </c>
      <c r="W179" s="214">
        <f>IF(OR(AND((K179&lt;0.8),(AJ179&gt;180)),AND((K179&lt;0.8),(AJ179&lt;10)),AND((K179&gt;=0.8),(AJ179&lt;10)),AND((K179&gt;=0.8),(AJ179&gt;90))),0,1)</f>
        <v>0</v>
      </c>
      <c r="X179" s="214">
        <f t="shared" si="49"/>
        <v>0</v>
      </c>
      <c r="Y179" s="214">
        <f t="shared" si="50"/>
        <v>1</v>
      </c>
      <c r="Z179" s="214">
        <f t="shared" si="51"/>
        <v>0</v>
      </c>
      <c r="AA179" s="214">
        <f t="shared" si="52"/>
        <v>1</v>
      </c>
      <c r="AB179" s="215" t="str">
        <f t="shared" si="53"/>
        <v>B-</v>
      </c>
      <c r="AC179" s="215" t="str">
        <f t="shared" si="54"/>
        <v>1B-</v>
      </c>
      <c r="AD179" s="216"/>
      <c r="AE179" s="216"/>
      <c r="AF179" s="434">
        <f>IFERROR(INDEX(Raw_DATA!L:L,MATCH(Risk7_PlusY67!$D179,Raw_DATA!$A:$A,0)),"")</f>
        <v>1.06</v>
      </c>
      <c r="AG179" s="434">
        <f>IFERROR(INDEX(AVGGroup!$D$5:$D$21,MATCH(Risk7_PlusY67!$H179,AVGGroup!$C$5:$C$21,0)),"")</f>
        <v>-4.4400000000000004</v>
      </c>
      <c r="AH179" s="434">
        <f>IFERROR(INDEX(Raw_DATA!M:M,MATCH(Risk7_PlusY67!$D179,Raw_DATA!$A:$A,0)),"")</f>
        <v>-0.92</v>
      </c>
      <c r="AI179" s="435">
        <f>IFERROR(INDEX(AVGGroup!$F$5:$F$21,MATCH(Risk7_PlusY67!$H179,AVGGroup!$C$5:$C$21,0)),"")</f>
        <v>-7.31</v>
      </c>
      <c r="AJ179" s="401">
        <f>IFERROR(INDEX(Raw_DATA!N:N,MATCH(Risk7_PlusY67!$D179,Raw_DATA!$A:$A,0)),"")</f>
        <v>144</v>
      </c>
      <c r="AK179" s="401">
        <f>IFERROR(INDEX(Raw_DATA!O:O,MATCH(Risk7_PlusY67!$D179,Raw_DATA!$A:$A,0)),"")</f>
        <v>66</v>
      </c>
      <c r="AL179" s="401">
        <f>IFERROR(INDEX(Raw_DATA!P:P,MATCH(Risk7_PlusY67!$D179,Raw_DATA!$A:$A,0)),"")</f>
        <v>53</v>
      </c>
      <c r="AM179" s="401">
        <f>IFERROR(INDEX(Raw_DATA!Q:Q,MATCH(Risk7_PlusY67!$D179,Raw_DATA!$A:$A,0)),"")</f>
        <v>152</v>
      </c>
      <c r="AN179" s="401">
        <f>IFERROR(INDEX(Raw_DATA!R:R,MATCH(Risk7_PlusY67!$D179,Raw_DATA!$A:$A,0)),"")</f>
        <v>40</v>
      </c>
      <c r="AO179" s="407"/>
      <c r="AP179" s="411" t="b">
        <f>AB179=AY179</f>
        <v>1</v>
      </c>
      <c r="AQ179" s="340">
        <f t="shared" si="55"/>
        <v>1</v>
      </c>
      <c r="AR179" s="123">
        <f t="shared" si="56"/>
        <v>1</v>
      </c>
      <c r="AS179" s="123">
        <f t="shared" si="57"/>
        <v>1</v>
      </c>
      <c r="AT179" s="123">
        <f>IF(OR(AND((K179&lt;0.8),(BE179&gt;180)),AND((K179&lt;0.8),(BE179&lt;10)),AND((K179&gt;=0.8),(BE179&lt;10)),AND((K179&gt;=0.8),(BE179&gt;90))),0,1)</f>
        <v>0</v>
      </c>
      <c r="AU179" s="123">
        <f t="shared" si="58"/>
        <v>0</v>
      </c>
      <c r="AV179" s="123">
        <f t="shared" si="59"/>
        <v>1</v>
      </c>
      <c r="AW179" s="123">
        <f t="shared" si="60"/>
        <v>0</v>
      </c>
      <c r="AX179" s="123">
        <f t="shared" si="61"/>
        <v>1</v>
      </c>
      <c r="AY179" s="416" t="str">
        <f t="shared" si="62"/>
        <v>B-</v>
      </c>
      <c r="AZ179" s="416" t="str">
        <f>R179&amp;AY179</f>
        <v>1B-</v>
      </c>
      <c r="BA179" s="417">
        <f>IFERROR(INDEX(Raw_DATA!L:L,MATCH(Risk7_PlusY67!$D179,Raw_DATA!$A:$A,0)),"")</f>
        <v>1.06</v>
      </c>
      <c r="BB179" s="417">
        <f>IFERROR(INDEX(AVGGroup!$H$5:$H$21,MATCH(Risk7_PlusY67!$BJ179,AVGGroup!$C$5:$C$21,0)),"")</f>
        <v>-4.4400000000000004</v>
      </c>
      <c r="BC179" s="417">
        <f>IFERROR(INDEX(Raw_DATA!M:M,MATCH(Risk7_PlusY67!$D179,Raw_DATA!$A:$A,0)),"")</f>
        <v>-0.92</v>
      </c>
      <c r="BD179" s="418">
        <f>IFERROR(INDEX(AVGGroup!$J$5:$J$21,MATCH(Risk7_PlusY67!$BJ179,AVGGroup!$C$5:$C$21,0)),"")</f>
        <v>-7.31</v>
      </c>
      <c r="BE179" s="407">
        <f>IFERROR(INDEX(Raw_DATA!N:N,MATCH(Risk7_PlusY67!$D179,Raw_DATA!$A:$A,0)),"")</f>
        <v>144</v>
      </c>
      <c r="BF179" s="407">
        <f>IFERROR(INDEX(Raw_DATA!O:O,MATCH(Risk7_PlusY67!$D179,Raw_DATA!$A:$A,0)),"")</f>
        <v>66</v>
      </c>
      <c r="BG179" s="407">
        <f>IFERROR(INDEX(Raw_DATA!P:P,MATCH(Risk7_PlusY67!$D179,Raw_DATA!$A:$A,0)),"")</f>
        <v>53</v>
      </c>
      <c r="BH179" s="407">
        <f>IFERROR(INDEX(Raw_DATA!Q:Q,MATCH(Risk7_PlusY67!$D179,Raw_DATA!$A:$A,0)),"")</f>
        <v>152</v>
      </c>
      <c r="BI179" s="407">
        <f>IFERROR(INDEX(Raw_DATA!R:R,MATCH(Risk7_PlusY67!$D179,Raw_DATA!$A:$A,0)),"")</f>
        <v>40</v>
      </c>
      <c r="BJ179" s="124" t="str">
        <f>INDEX('Org2567'!$BM:$BM,MATCH(Risk7_PlusY67!D179,'Org2567'!$D:$D,0))</f>
        <v>รพช.M2 B&lt;=100</v>
      </c>
    </row>
    <row r="180" spans="1:62" x14ac:dyDescent="0.7">
      <c r="A180" s="206">
        <f>IF(ISBLANK(D180),"",COUNTA($D$3:D180))</f>
        <v>178</v>
      </c>
      <c r="B180" s="207">
        <f>IFERROR(INDEX(ID!$E:$E,MATCH(Risk7_PlusY67!$D180,ID!$A:$A,0)),"")</f>
        <v>3</v>
      </c>
      <c r="C180" s="207" t="str">
        <f>IFERROR(INDEX(ID!$I:$I,MATCH(Risk7_PlusY67!$D180,ID!$A:$A,0)),"")</f>
        <v>นครสวรรค์</v>
      </c>
      <c r="D180" s="295" t="s">
        <v>197</v>
      </c>
      <c r="E180" s="207" t="str">
        <f>IFERROR(INDEX(ID!$C:$C,MATCH(Risk7_PlusY67!$D180,ID!$A:$A,0)),"")</f>
        <v>ท่าตะโก,รพช.</v>
      </c>
      <c r="F180" s="207" t="str">
        <f>IFERROR(INDEX(ID!$G:$G,MATCH(Risk7_PlusY67!$D180,ID!$A:$A,0)),"")</f>
        <v>รพช.</v>
      </c>
      <c r="G180" s="206">
        <f>IFERROR(INDEX(ID!$J:$J,MATCH(Risk7_PlusY67!$D180,ID!$A:$A,0)),"")</f>
        <v>60</v>
      </c>
      <c r="H180" s="208" t="str">
        <f>IFERROR(INDEX(ID!$P:$P,MATCH(Risk7_PlusY67!$D180,ID!$A:$A,0)),"")</f>
        <v>รพช.F1 P&lt;=50,000</v>
      </c>
      <c r="I180" s="209">
        <f>IFERROR(INDEX(Raw_DATA!E:E,MATCH(Risk7_PlusY67!$D180,Raw_DATA!$A:$A,0)),"")</f>
        <v>1.99</v>
      </c>
      <c r="J180" s="209">
        <f>IFERROR(INDEX(Raw_DATA!F:F,MATCH(Risk7_PlusY67!$D180,Raw_DATA!$A:$A,0)),"")</f>
        <v>1.79</v>
      </c>
      <c r="K180" s="209">
        <f>IFERROR(INDEX(Raw_DATA!G:G,MATCH(Risk7_PlusY67!$D180,Raw_DATA!$A:$A,0)),"")</f>
        <v>1.1599999999999999</v>
      </c>
      <c r="L180" s="209">
        <f>IFERROR(INDEX(Raw_DATA!H:H,MATCH(Risk7_PlusY67!$D180,Raw_DATA!$A:$A,0)),"")</f>
        <v>23684828.84</v>
      </c>
      <c r="M180" s="210">
        <f>IFERROR(INDEX(Raw_DATA!I:I,MATCH(Risk7_PlusY67!$D180,Raw_DATA!$A:$A,0)),"")</f>
        <v>-12800556.060000001</v>
      </c>
      <c r="N180" s="206">
        <f t="shared" si="42"/>
        <v>0</v>
      </c>
      <c r="O180" s="206">
        <f t="shared" si="43"/>
        <v>1</v>
      </c>
      <c r="P180" s="206">
        <f t="shared" si="44"/>
        <v>0</v>
      </c>
      <c r="Q180" s="211">
        <f t="shared" si="45"/>
        <v>22.2</v>
      </c>
      <c r="R180" s="206">
        <f t="shared" si="46"/>
        <v>1</v>
      </c>
      <c r="S180" s="212">
        <f>IFERROR(INDEX(Raw_DATA!J:J,MATCH(Risk7_PlusY67!$D180,Raw_DATA!$A:$A,0)),"")</f>
        <v>-4272184.7300000004</v>
      </c>
      <c r="T180" s="213">
        <f>IFERROR(INDEX(Raw_DATA!K:K,MATCH(Risk7_PlusY67!$D180,Raw_DATA!$A:$A,0)),"")</f>
        <v>3858456.93</v>
      </c>
      <c r="U180" s="214">
        <f t="shared" si="47"/>
        <v>1</v>
      </c>
      <c r="V180" s="214">
        <f t="shared" si="48"/>
        <v>0</v>
      </c>
      <c r="W180" s="214">
        <f>IF(OR(AND((K180&lt;0.8),(AJ180&gt;180)),AND((K180&lt;0.8),(AJ180&lt;10)),AND((K180&gt;=0.8),(AJ180&lt;10)),AND((K180&gt;=0.8),(AJ180&gt;90))),0,1)</f>
        <v>0</v>
      </c>
      <c r="X180" s="214">
        <f t="shared" si="49"/>
        <v>1</v>
      </c>
      <c r="Y180" s="214">
        <f t="shared" si="50"/>
        <v>0</v>
      </c>
      <c r="Z180" s="214">
        <f t="shared" si="51"/>
        <v>1</v>
      </c>
      <c r="AA180" s="214">
        <f t="shared" si="52"/>
        <v>1</v>
      </c>
      <c r="AB180" s="215" t="str">
        <f t="shared" si="53"/>
        <v>B-</v>
      </c>
      <c r="AC180" s="215" t="str">
        <f t="shared" si="54"/>
        <v>1B-</v>
      </c>
      <c r="AD180" s="216"/>
      <c r="AE180" s="216"/>
      <c r="AF180" s="434">
        <f>IFERROR(INDEX(Raw_DATA!L:L,MATCH(Risk7_PlusY67!$D180,Raw_DATA!$A:$A,0)),"")</f>
        <v>-2.77</v>
      </c>
      <c r="AG180" s="434">
        <f>IFERROR(INDEX(AVGGroup!$D$5:$D$21,MATCH(Risk7_PlusY67!$H180,AVGGroup!$C$5:$C$21,0)),"")</f>
        <v>-3.15</v>
      </c>
      <c r="AH180" s="434">
        <f>IFERROR(INDEX(Raw_DATA!M:M,MATCH(Risk7_PlusY67!$D180,Raw_DATA!$A:$A,0)),"")</f>
        <v>-12.2</v>
      </c>
      <c r="AI180" s="435">
        <f>IFERROR(INDEX(AVGGroup!$F$5:$F$21,MATCH(Risk7_PlusY67!$H180,AVGGroup!$C$5:$C$21,0)),"")</f>
        <v>-7.1</v>
      </c>
      <c r="AJ180" s="401">
        <f>IFERROR(INDEX(Raw_DATA!N:N,MATCH(Risk7_PlusY67!$D180,Raw_DATA!$A:$A,0)),"")</f>
        <v>131</v>
      </c>
      <c r="AK180" s="401">
        <f>IFERROR(INDEX(Raw_DATA!O:O,MATCH(Risk7_PlusY67!$D180,Raw_DATA!$A:$A,0)),"")</f>
        <v>49</v>
      </c>
      <c r="AL180" s="401">
        <f>IFERROR(INDEX(Raw_DATA!P:P,MATCH(Risk7_PlusY67!$D180,Raw_DATA!$A:$A,0)),"")</f>
        <v>209</v>
      </c>
      <c r="AM180" s="401">
        <f>IFERROR(INDEX(Raw_DATA!Q:Q,MATCH(Risk7_PlusY67!$D180,Raw_DATA!$A:$A,0)),"")</f>
        <v>120</v>
      </c>
      <c r="AN180" s="401">
        <f>IFERROR(INDEX(Raw_DATA!R:R,MATCH(Risk7_PlusY67!$D180,Raw_DATA!$A:$A,0)),"")</f>
        <v>53</v>
      </c>
      <c r="AO180" s="407"/>
      <c r="AP180" s="411" t="b">
        <f>AB180=AY180</f>
        <v>1</v>
      </c>
      <c r="AQ180" s="340">
        <f t="shared" si="55"/>
        <v>1</v>
      </c>
      <c r="AR180" s="123">
        <f t="shared" si="56"/>
        <v>1</v>
      </c>
      <c r="AS180" s="123">
        <f t="shared" si="57"/>
        <v>0</v>
      </c>
      <c r="AT180" s="123">
        <f>IF(OR(AND((K180&lt;0.8),(BE180&gt;180)),AND((K180&lt;0.8),(BE180&lt;10)),AND((K180&gt;=0.8),(BE180&lt;10)),AND((K180&gt;=0.8),(BE180&gt;90))),0,1)</f>
        <v>0</v>
      </c>
      <c r="AU180" s="123">
        <f t="shared" si="58"/>
        <v>1</v>
      </c>
      <c r="AV180" s="123">
        <f t="shared" si="59"/>
        <v>0</v>
      </c>
      <c r="AW180" s="123">
        <f t="shared" si="60"/>
        <v>1</v>
      </c>
      <c r="AX180" s="123">
        <f t="shared" si="61"/>
        <v>1</v>
      </c>
      <c r="AY180" s="416" t="str">
        <f t="shared" si="62"/>
        <v>B-</v>
      </c>
      <c r="AZ180" s="416" t="str">
        <f>R180&amp;AY180</f>
        <v>1B-</v>
      </c>
      <c r="BA180" s="417">
        <f>IFERROR(INDEX(Raw_DATA!L:L,MATCH(Risk7_PlusY67!$D180,Raw_DATA!$A:$A,0)),"")</f>
        <v>-2.77</v>
      </c>
      <c r="BB180" s="417">
        <f>IFERROR(INDEX(AVGGroup!$H$5:$H$21,MATCH(Risk7_PlusY67!$BJ180,AVGGroup!$C$5:$C$21,0)),"")</f>
        <v>-3.15</v>
      </c>
      <c r="BC180" s="417">
        <f>IFERROR(INDEX(Raw_DATA!M:M,MATCH(Risk7_PlusY67!$D180,Raw_DATA!$A:$A,0)),"")</f>
        <v>-12.2</v>
      </c>
      <c r="BD180" s="418">
        <f>IFERROR(INDEX(AVGGroup!$J$5:$J$21,MATCH(Risk7_PlusY67!$BJ180,AVGGroup!$C$5:$C$21,0)),"")</f>
        <v>-7.1</v>
      </c>
      <c r="BE180" s="407">
        <f>IFERROR(INDEX(Raw_DATA!N:N,MATCH(Risk7_PlusY67!$D180,Raw_DATA!$A:$A,0)),"")</f>
        <v>131</v>
      </c>
      <c r="BF180" s="407">
        <f>IFERROR(INDEX(Raw_DATA!O:O,MATCH(Risk7_PlusY67!$D180,Raw_DATA!$A:$A,0)),"")</f>
        <v>49</v>
      </c>
      <c r="BG180" s="407">
        <f>IFERROR(INDEX(Raw_DATA!P:P,MATCH(Risk7_PlusY67!$D180,Raw_DATA!$A:$A,0)),"")</f>
        <v>209</v>
      </c>
      <c r="BH180" s="407">
        <f>IFERROR(INDEX(Raw_DATA!Q:Q,MATCH(Risk7_PlusY67!$D180,Raw_DATA!$A:$A,0)),"")</f>
        <v>120</v>
      </c>
      <c r="BI180" s="407">
        <f>IFERROR(INDEX(Raw_DATA!R:R,MATCH(Risk7_PlusY67!$D180,Raw_DATA!$A:$A,0)),"")</f>
        <v>53</v>
      </c>
      <c r="BJ180" s="124" t="str">
        <f>INDEX('Org2567'!$BM:$BM,MATCH(Risk7_PlusY67!D180,'Org2567'!$D:$D,0))</f>
        <v>รพช.F1 P&lt;=50,000</v>
      </c>
    </row>
    <row r="181" spans="1:62" x14ac:dyDescent="0.7">
      <c r="A181" s="206">
        <f>IF(ISBLANK(D181),"",COUNTA($D$3:D181))</f>
        <v>179</v>
      </c>
      <c r="B181" s="207">
        <f>IFERROR(INDEX(ID!$E:$E,MATCH(Risk7_PlusY67!$D181,ID!$A:$A,0)),"")</f>
        <v>3</v>
      </c>
      <c r="C181" s="207" t="str">
        <f>IFERROR(INDEX(ID!$I:$I,MATCH(Risk7_PlusY67!$D181,ID!$A:$A,0)),"")</f>
        <v>นครสวรรค์</v>
      </c>
      <c r="D181" s="295" t="s">
        <v>198</v>
      </c>
      <c r="E181" s="207" t="str">
        <f>IFERROR(INDEX(ID!$C:$C,MATCH(Risk7_PlusY67!$D181,ID!$A:$A,0)),"")</f>
        <v>ไพศาลี,รพช.</v>
      </c>
      <c r="F181" s="207" t="str">
        <f>IFERROR(INDEX(ID!$G:$G,MATCH(Risk7_PlusY67!$D181,ID!$A:$A,0)),"")</f>
        <v>รพช.</v>
      </c>
      <c r="G181" s="206">
        <f>IFERROR(INDEX(ID!$J:$J,MATCH(Risk7_PlusY67!$D181,ID!$A:$A,0)),"")</f>
        <v>63</v>
      </c>
      <c r="H181" s="208" t="str">
        <f>IFERROR(INDEX(ID!$P:$P,MATCH(Risk7_PlusY67!$D181,ID!$A:$A,0)),"")</f>
        <v>รพช.F2 P30,000-60,000</v>
      </c>
      <c r="I181" s="209">
        <f>IFERROR(INDEX(Raw_DATA!E:E,MATCH(Risk7_PlusY67!$D181,Raw_DATA!$A:$A,0)),"")</f>
        <v>5.65</v>
      </c>
      <c r="J181" s="209">
        <f>IFERROR(INDEX(Raw_DATA!F:F,MATCH(Risk7_PlusY67!$D181,Raw_DATA!$A:$A,0)),"")</f>
        <v>5.36</v>
      </c>
      <c r="K181" s="209">
        <f>IFERROR(INDEX(Raw_DATA!G:G,MATCH(Risk7_PlusY67!$D181,Raw_DATA!$A:$A,0)),"")</f>
        <v>4.76</v>
      </c>
      <c r="L181" s="209">
        <f>IFERROR(INDEX(Raw_DATA!H:H,MATCH(Risk7_PlusY67!$D181,Raw_DATA!$A:$A,0)),"")</f>
        <v>72527061.129999995</v>
      </c>
      <c r="M181" s="210">
        <f>IFERROR(INDEX(Raw_DATA!I:I,MATCH(Risk7_PlusY67!$D181,Raw_DATA!$A:$A,0)),"")</f>
        <v>-14540357.93</v>
      </c>
      <c r="N181" s="206">
        <f t="shared" si="42"/>
        <v>0</v>
      </c>
      <c r="O181" s="206">
        <f t="shared" si="43"/>
        <v>1</v>
      </c>
      <c r="P181" s="206">
        <f t="shared" si="44"/>
        <v>0</v>
      </c>
      <c r="Q181" s="211">
        <f t="shared" si="45"/>
        <v>59.8</v>
      </c>
      <c r="R181" s="206">
        <f t="shared" si="46"/>
        <v>1</v>
      </c>
      <c r="S181" s="212">
        <f>IFERROR(INDEX(Raw_DATA!J:J,MATCH(Risk7_PlusY67!$D181,Raw_DATA!$A:$A,0)),"")</f>
        <v>-7922279.1200000001</v>
      </c>
      <c r="T181" s="213">
        <f>IFERROR(INDEX(Raw_DATA!K:K,MATCH(Risk7_PlusY67!$D181,Raw_DATA!$A:$A,0)),"")</f>
        <v>58640865.43</v>
      </c>
      <c r="U181" s="214">
        <f t="shared" si="47"/>
        <v>0</v>
      </c>
      <c r="V181" s="214">
        <f t="shared" si="48"/>
        <v>1</v>
      </c>
      <c r="W181" s="214">
        <f>IF(OR(AND((K181&lt;0.8),(AJ181&gt;180)),AND((K181&lt;0.8),(AJ181&lt;10)),AND((K181&gt;=0.8),(AJ181&lt;10)),AND((K181&gt;=0.8),(AJ181&gt;90))),0,1)</f>
        <v>0</v>
      </c>
      <c r="X181" s="214">
        <f t="shared" si="49"/>
        <v>1</v>
      </c>
      <c r="Y181" s="214">
        <f t="shared" si="50"/>
        <v>1</v>
      </c>
      <c r="Z181" s="214">
        <f t="shared" si="51"/>
        <v>0</v>
      </c>
      <c r="AA181" s="214">
        <f t="shared" si="52"/>
        <v>1</v>
      </c>
      <c r="AB181" s="215" t="str">
        <f t="shared" si="53"/>
        <v>B-</v>
      </c>
      <c r="AC181" s="215" t="str">
        <f t="shared" si="54"/>
        <v>1B-</v>
      </c>
      <c r="AD181" s="216"/>
      <c r="AE181" s="216"/>
      <c r="AF181" s="434">
        <f>IFERROR(INDEX(Raw_DATA!L:L,MATCH(Risk7_PlusY67!$D181,Raw_DATA!$A:$A,0)),"")</f>
        <v>-5.48</v>
      </c>
      <c r="AG181" s="434">
        <f>IFERROR(INDEX(AVGGroup!$D$5:$D$21,MATCH(Risk7_PlusY67!$H181,AVGGroup!$C$5:$C$21,0)),"")</f>
        <v>-4.37</v>
      </c>
      <c r="AH181" s="434">
        <f>IFERROR(INDEX(Raw_DATA!M:M,MATCH(Risk7_PlusY67!$D181,Raw_DATA!$A:$A,0)),"")</f>
        <v>-8.2799999999999994</v>
      </c>
      <c r="AI181" s="435">
        <f>IFERROR(INDEX(AVGGroup!$F$5:$F$21,MATCH(Risk7_PlusY67!$H181,AVGGroup!$C$5:$C$21,0)),"")</f>
        <v>-9.19</v>
      </c>
      <c r="AJ181" s="401">
        <f>IFERROR(INDEX(Raw_DATA!N:N,MATCH(Risk7_PlusY67!$D181,Raw_DATA!$A:$A,0)),"")</f>
        <v>115</v>
      </c>
      <c r="AK181" s="401">
        <f>IFERROR(INDEX(Raw_DATA!O:O,MATCH(Risk7_PlusY67!$D181,Raw_DATA!$A:$A,0)),"")</f>
        <v>43</v>
      </c>
      <c r="AL181" s="401">
        <f>IFERROR(INDEX(Raw_DATA!P:P,MATCH(Risk7_PlusY67!$D181,Raw_DATA!$A:$A,0)),"")</f>
        <v>57</v>
      </c>
      <c r="AM181" s="401">
        <f>IFERROR(INDEX(Raw_DATA!Q:Q,MATCH(Risk7_PlusY67!$D181,Raw_DATA!$A:$A,0)),"")</f>
        <v>164</v>
      </c>
      <c r="AN181" s="401">
        <f>IFERROR(INDEX(Raw_DATA!R:R,MATCH(Risk7_PlusY67!$D181,Raw_DATA!$A:$A,0)),"")</f>
        <v>58</v>
      </c>
      <c r="AO181" s="407"/>
      <c r="AP181" s="411" t="b">
        <f>AB181=AY181</f>
        <v>1</v>
      </c>
      <c r="AQ181" s="340">
        <f t="shared" si="55"/>
        <v>1</v>
      </c>
      <c r="AR181" s="123">
        <f t="shared" si="56"/>
        <v>0</v>
      </c>
      <c r="AS181" s="123">
        <f t="shared" si="57"/>
        <v>1</v>
      </c>
      <c r="AT181" s="123">
        <f>IF(OR(AND((K181&lt;0.8),(BE181&gt;180)),AND((K181&lt;0.8),(BE181&lt;10)),AND((K181&gt;=0.8),(BE181&lt;10)),AND((K181&gt;=0.8),(BE181&gt;90))),0,1)</f>
        <v>0</v>
      </c>
      <c r="AU181" s="123">
        <f t="shared" si="58"/>
        <v>1</v>
      </c>
      <c r="AV181" s="123">
        <f t="shared" si="59"/>
        <v>1</v>
      </c>
      <c r="AW181" s="123">
        <f t="shared" si="60"/>
        <v>0</v>
      </c>
      <c r="AX181" s="123">
        <f t="shared" si="61"/>
        <v>1</v>
      </c>
      <c r="AY181" s="416" t="str">
        <f t="shared" si="62"/>
        <v>B-</v>
      </c>
      <c r="AZ181" s="416" t="str">
        <f>R181&amp;AY181</f>
        <v>1B-</v>
      </c>
      <c r="BA181" s="417">
        <f>IFERROR(INDEX(Raw_DATA!L:L,MATCH(Risk7_PlusY67!$D181,Raw_DATA!$A:$A,0)),"")</f>
        <v>-5.48</v>
      </c>
      <c r="BB181" s="417">
        <f>IFERROR(INDEX(AVGGroup!$H$5:$H$21,MATCH(Risk7_PlusY67!$BJ181,AVGGroup!$C$5:$C$21,0)),"")</f>
        <v>-3.95</v>
      </c>
      <c r="BC181" s="417">
        <f>IFERROR(INDEX(Raw_DATA!M:M,MATCH(Risk7_PlusY67!$D181,Raw_DATA!$A:$A,0)),"")</f>
        <v>-8.2799999999999994</v>
      </c>
      <c r="BD181" s="418">
        <f>IFERROR(INDEX(AVGGroup!$J$5:$J$21,MATCH(Risk7_PlusY67!$BJ181,AVGGroup!$C$5:$C$21,0)),"")</f>
        <v>-8.8800000000000008</v>
      </c>
      <c r="BE181" s="407">
        <f>IFERROR(INDEX(Raw_DATA!N:N,MATCH(Risk7_PlusY67!$D181,Raw_DATA!$A:$A,0)),"")</f>
        <v>115</v>
      </c>
      <c r="BF181" s="407">
        <f>IFERROR(INDEX(Raw_DATA!O:O,MATCH(Risk7_PlusY67!$D181,Raw_DATA!$A:$A,0)),"")</f>
        <v>43</v>
      </c>
      <c r="BG181" s="407">
        <f>IFERROR(INDEX(Raw_DATA!P:P,MATCH(Risk7_PlusY67!$D181,Raw_DATA!$A:$A,0)),"")</f>
        <v>57</v>
      </c>
      <c r="BH181" s="407">
        <f>IFERROR(INDEX(Raw_DATA!Q:Q,MATCH(Risk7_PlusY67!$D181,Raw_DATA!$A:$A,0)),"")</f>
        <v>164</v>
      </c>
      <c r="BI181" s="407">
        <f>IFERROR(INDEX(Raw_DATA!R:R,MATCH(Risk7_PlusY67!$D181,Raw_DATA!$A:$A,0)),"")</f>
        <v>58</v>
      </c>
      <c r="BJ181" s="124" t="str">
        <f>INDEX('Org2567'!$BM:$BM,MATCH(Risk7_PlusY67!D181,'Org2567'!$D:$D,0))</f>
        <v>รพช.F2 P30,000-60,000</v>
      </c>
    </row>
    <row r="182" spans="1:62" x14ac:dyDescent="0.7">
      <c r="A182" s="206">
        <f>IF(ISBLANK(D182),"",COUNTA($D$3:D182))</f>
        <v>180</v>
      </c>
      <c r="B182" s="207">
        <f>IFERROR(INDEX(ID!$E:$E,MATCH(Risk7_PlusY67!$D182,ID!$A:$A,0)),"")</f>
        <v>3</v>
      </c>
      <c r="C182" s="207" t="str">
        <f>IFERROR(INDEX(ID!$I:$I,MATCH(Risk7_PlusY67!$D182,ID!$A:$A,0)),"")</f>
        <v>นครสวรรค์</v>
      </c>
      <c r="D182" s="295" t="s">
        <v>199</v>
      </c>
      <c r="E182" s="207" t="str">
        <f>IFERROR(INDEX(ID!$C:$C,MATCH(Risk7_PlusY67!$D182,ID!$A:$A,0)),"")</f>
        <v>พยุหะคีรี,รพช.</v>
      </c>
      <c r="F182" s="207" t="str">
        <f>IFERROR(INDEX(ID!$G:$G,MATCH(Risk7_PlusY67!$D182,ID!$A:$A,0)),"")</f>
        <v>รพช.</v>
      </c>
      <c r="G182" s="206">
        <f>IFERROR(INDEX(ID!$J:$J,MATCH(Risk7_PlusY67!$D182,ID!$A:$A,0)),"")</f>
        <v>42</v>
      </c>
      <c r="H182" s="208" t="str">
        <f>IFERROR(INDEX(ID!$P:$P,MATCH(Risk7_PlusY67!$D182,ID!$A:$A,0)),"")</f>
        <v>รพช.F2 P30,000-60,000</v>
      </c>
      <c r="I182" s="209">
        <f>IFERROR(INDEX(Raw_DATA!E:E,MATCH(Risk7_PlusY67!$D182,Raw_DATA!$A:$A,0)),"")</f>
        <v>8.2200000000000006</v>
      </c>
      <c r="J182" s="209">
        <f>IFERROR(INDEX(Raw_DATA!F:F,MATCH(Risk7_PlusY67!$D182,Raw_DATA!$A:$A,0)),"")</f>
        <v>7.84</v>
      </c>
      <c r="K182" s="209">
        <f>IFERROR(INDEX(Raw_DATA!G:G,MATCH(Risk7_PlusY67!$D182,Raw_DATA!$A:$A,0)),"")</f>
        <v>6.56</v>
      </c>
      <c r="L182" s="209">
        <f>IFERROR(INDEX(Raw_DATA!H:H,MATCH(Risk7_PlusY67!$D182,Raw_DATA!$A:$A,0)),"")</f>
        <v>98031394.230000004</v>
      </c>
      <c r="M182" s="210">
        <f>IFERROR(INDEX(Raw_DATA!I:I,MATCH(Risk7_PlusY67!$D182,Raw_DATA!$A:$A,0)),"")</f>
        <v>13974242.939999999</v>
      </c>
      <c r="N182" s="206">
        <f t="shared" si="42"/>
        <v>0</v>
      </c>
      <c r="O182" s="206">
        <f t="shared" si="43"/>
        <v>0</v>
      </c>
      <c r="P182" s="206">
        <f t="shared" si="44"/>
        <v>0</v>
      </c>
      <c r="Q182" s="211" t="str">
        <f t="shared" si="45"/>
        <v/>
      </c>
      <c r="R182" s="206">
        <f t="shared" si="46"/>
        <v>0</v>
      </c>
      <c r="S182" s="212">
        <f>IFERROR(INDEX(Raw_DATA!J:J,MATCH(Risk7_PlusY67!$D182,Raw_DATA!$A:$A,0)),"")</f>
        <v>18309416.129999999</v>
      </c>
      <c r="T182" s="213">
        <f>IFERROR(INDEX(Raw_DATA!K:K,MATCH(Risk7_PlusY67!$D182,Raw_DATA!$A:$A,0)),"")</f>
        <v>75494582.489999995</v>
      </c>
      <c r="U182" s="214">
        <f t="shared" si="47"/>
        <v>1</v>
      </c>
      <c r="V182" s="214">
        <f t="shared" si="48"/>
        <v>1</v>
      </c>
      <c r="W182" s="214">
        <f>IF(OR(AND((K182&lt;0.8),(AJ182&gt;180)),AND((K182&lt;0.8),(AJ182&lt;10)),AND((K182&gt;=0.8),(AJ182&lt;10)),AND((K182&gt;=0.8),(AJ182&gt;90))),0,1)</f>
        <v>1</v>
      </c>
      <c r="X182" s="214">
        <f t="shared" si="49"/>
        <v>0</v>
      </c>
      <c r="Y182" s="214">
        <f t="shared" si="50"/>
        <v>0</v>
      </c>
      <c r="Z182" s="214">
        <f t="shared" si="51"/>
        <v>1</v>
      </c>
      <c r="AA182" s="214">
        <f t="shared" si="52"/>
        <v>0</v>
      </c>
      <c r="AB182" s="215" t="str">
        <f t="shared" si="53"/>
        <v>B-</v>
      </c>
      <c r="AC182" s="215" t="str">
        <f t="shared" si="54"/>
        <v>0B-</v>
      </c>
      <c r="AD182" s="216"/>
      <c r="AE182" s="216"/>
      <c r="AF182" s="434">
        <f>IFERROR(INDEX(Raw_DATA!L:L,MATCH(Risk7_PlusY67!$D182,Raw_DATA!$A:$A,0)),"")</f>
        <v>13.7</v>
      </c>
      <c r="AG182" s="434">
        <f>IFERROR(INDEX(AVGGroup!$D$5:$D$21,MATCH(Risk7_PlusY67!$H182,AVGGroup!$C$5:$C$21,0)),"")</f>
        <v>-4.37</v>
      </c>
      <c r="AH182" s="434">
        <f>IFERROR(INDEX(Raw_DATA!M:M,MATCH(Risk7_PlusY67!$D182,Raw_DATA!$A:$A,0)),"")</f>
        <v>8.75</v>
      </c>
      <c r="AI182" s="435">
        <f>IFERROR(INDEX(AVGGroup!$F$5:$F$21,MATCH(Risk7_PlusY67!$H182,AVGGroup!$C$5:$C$21,0)),"")</f>
        <v>-9.19</v>
      </c>
      <c r="AJ182" s="401">
        <f>IFERROR(INDEX(Raw_DATA!N:N,MATCH(Risk7_PlusY67!$D182,Raw_DATA!$A:$A,0)),"")</f>
        <v>87</v>
      </c>
      <c r="AK182" s="401">
        <f>IFERROR(INDEX(Raw_DATA!O:O,MATCH(Risk7_PlusY67!$D182,Raw_DATA!$A:$A,0)),"")</f>
        <v>93</v>
      </c>
      <c r="AL182" s="401">
        <f>IFERROR(INDEX(Raw_DATA!P:P,MATCH(Risk7_PlusY67!$D182,Raw_DATA!$A:$A,0)),"")</f>
        <v>96</v>
      </c>
      <c r="AM182" s="401">
        <f>IFERROR(INDEX(Raw_DATA!Q:Q,MATCH(Risk7_PlusY67!$D182,Raw_DATA!$A:$A,0)),"")</f>
        <v>82</v>
      </c>
      <c r="AN182" s="401">
        <f>IFERROR(INDEX(Raw_DATA!R:R,MATCH(Risk7_PlusY67!$D182,Raw_DATA!$A:$A,0)),"")</f>
        <v>71</v>
      </c>
      <c r="AO182" s="407"/>
      <c r="AP182" s="411" t="b">
        <f>AB182=AY182</f>
        <v>1</v>
      </c>
      <c r="AQ182" s="340">
        <f t="shared" si="55"/>
        <v>0</v>
      </c>
      <c r="AR182" s="123">
        <f t="shared" si="56"/>
        <v>1</v>
      </c>
      <c r="AS182" s="123">
        <f t="shared" si="57"/>
        <v>1</v>
      </c>
      <c r="AT182" s="123">
        <f>IF(OR(AND((K182&lt;0.8),(BE182&gt;180)),AND((K182&lt;0.8),(BE182&lt;10)),AND((K182&gt;=0.8),(BE182&lt;10)),AND((K182&gt;=0.8),(BE182&gt;90))),0,1)</f>
        <v>1</v>
      </c>
      <c r="AU182" s="123">
        <f t="shared" si="58"/>
        <v>0</v>
      </c>
      <c r="AV182" s="123">
        <f t="shared" si="59"/>
        <v>0</v>
      </c>
      <c r="AW182" s="123">
        <f t="shared" si="60"/>
        <v>1</v>
      </c>
      <c r="AX182" s="123">
        <f t="shared" si="61"/>
        <v>0</v>
      </c>
      <c r="AY182" s="416" t="str">
        <f t="shared" si="62"/>
        <v>B-</v>
      </c>
      <c r="AZ182" s="416" t="str">
        <f>R182&amp;AY182</f>
        <v>0B-</v>
      </c>
      <c r="BA182" s="417">
        <f>IFERROR(INDEX(Raw_DATA!L:L,MATCH(Risk7_PlusY67!$D182,Raw_DATA!$A:$A,0)),"")</f>
        <v>13.7</v>
      </c>
      <c r="BB182" s="417">
        <f>IFERROR(INDEX(AVGGroup!$H$5:$H$21,MATCH(Risk7_PlusY67!$BJ182,AVGGroup!$C$5:$C$21,0)),"")</f>
        <v>-3.95</v>
      </c>
      <c r="BC182" s="417">
        <f>IFERROR(INDEX(Raw_DATA!M:M,MATCH(Risk7_PlusY67!$D182,Raw_DATA!$A:$A,0)),"")</f>
        <v>8.75</v>
      </c>
      <c r="BD182" s="418">
        <f>IFERROR(INDEX(AVGGroup!$J$5:$J$21,MATCH(Risk7_PlusY67!$BJ182,AVGGroup!$C$5:$C$21,0)),"")</f>
        <v>-8.8800000000000008</v>
      </c>
      <c r="BE182" s="407">
        <f>IFERROR(INDEX(Raw_DATA!N:N,MATCH(Risk7_PlusY67!$D182,Raw_DATA!$A:$A,0)),"")</f>
        <v>87</v>
      </c>
      <c r="BF182" s="407">
        <f>IFERROR(INDEX(Raw_DATA!O:O,MATCH(Risk7_PlusY67!$D182,Raw_DATA!$A:$A,0)),"")</f>
        <v>93</v>
      </c>
      <c r="BG182" s="407">
        <f>IFERROR(INDEX(Raw_DATA!P:P,MATCH(Risk7_PlusY67!$D182,Raw_DATA!$A:$A,0)),"")</f>
        <v>96</v>
      </c>
      <c r="BH182" s="407">
        <f>IFERROR(INDEX(Raw_DATA!Q:Q,MATCH(Risk7_PlusY67!$D182,Raw_DATA!$A:$A,0)),"")</f>
        <v>82</v>
      </c>
      <c r="BI182" s="407">
        <f>IFERROR(INDEX(Raw_DATA!R:R,MATCH(Risk7_PlusY67!$D182,Raw_DATA!$A:$A,0)),"")</f>
        <v>71</v>
      </c>
      <c r="BJ182" s="124" t="str">
        <f>INDEX('Org2567'!$BM:$BM,MATCH(Risk7_PlusY67!D182,'Org2567'!$D:$D,0))</f>
        <v>รพช.F2 P30,000-60,000</v>
      </c>
    </row>
    <row r="183" spans="1:62" x14ac:dyDescent="0.7">
      <c r="A183" s="206">
        <f>IF(ISBLANK(D183),"",COUNTA($D$3:D183))</f>
        <v>181</v>
      </c>
      <c r="B183" s="207">
        <f>IFERROR(INDEX(ID!$E:$E,MATCH(Risk7_PlusY67!$D183,ID!$A:$A,0)),"")</f>
        <v>3</v>
      </c>
      <c r="C183" s="207" t="str">
        <f>IFERROR(INDEX(ID!$I:$I,MATCH(Risk7_PlusY67!$D183,ID!$A:$A,0)),"")</f>
        <v>นครสวรรค์</v>
      </c>
      <c r="D183" s="295" t="s">
        <v>200</v>
      </c>
      <c r="E183" s="207" t="str">
        <f>IFERROR(INDEX(ID!$C:$C,MATCH(Risk7_PlusY67!$D183,ID!$A:$A,0)),"")</f>
        <v>ลาดยาว,รพช.</v>
      </c>
      <c r="F183" s="207" t="str">
        <f>IFERROR(INDEX(ID!$G:$G,MATCH(Risk7_PlusY67!$D183,ID!$A:$A,0)),"")</f>
        <v>รพช.</v>
      </c>
      <c r="G183" s="206">
        <f>IFERROR(INDEX(ID!$J:$J,MATCH(Risk7_PlusY67!$D183,ID!$A:$A,0)),"")</f>
        <v>90</v>
      </c>
      <c r="H183" s="208" t="str">
        <f>IFERROR(INDEX(ID!$P:$P,MATCH(Risk7_PlusY67!$D183,ID!$A:$A,0)),"")</f>
        <v>รพช.M2 B&lt;=100</v>
      </c>
      <c r="I183" s="209">
        <f>IFERROR(INDEX(Raw_DATA!E:E,MATCH(Risk7_PlusY67!$D183,Raw_DATA!$A:$A,0)),"")</f>
        <v>1.93</v>
      </c>
      <c r="J183" s="209">
        <f>IFERROR(INDEX(Raw_DATA!F:F,MATCH(Risk7_PlusY67!$D183,Raw_DATA!$A:$A,0)),"")</f>
        <v>1.78</v>
      </c>
      <c r="K183" s="209">
        <f>IFERROR(INDEX(Raw_DATA!G:G,MATCH(Risk7_PlusY67!$D183,Raw_DATA!$A:$A,0)),"")</f>
        <v>1.1299999999999999</v>
      </c>
      <c r="L183" s="209">
        <f>IFERROR(INDEX(Raw_DATA!H:H,MATCH(Risk7_PlusY67!$D183,Raw_DATA!$A:$A,0)),"")</f>
        <v>42092566.68</v>
      </c>
      <c r="M183" s="210">
        <f>IFERROR(INDEX(Raw_DATA!I:I,MATCH(Risk7_PlusY67!$D183,Raw_DATA!$A:$A,0)),"")</f>
        <v>-27362431.600000001</v>
      </c>
      <c r="N183" s="206">
        <f t="shared" si="42"/>
        <v>0</v>
      </c>
      <c r="O183" s="206">
        <f t="shared" si="43"/>
        <v>1</v>
      </c>
      <c r="P183" s="206">
        <f t="shared" si="44"/>
        <v>0</v>
      </c>
      <c r="Q183" s="211">
        <f t="shared" si="45"/>
        <v>18.399999999999999</v>
      </c>
      <c r="R183" s="206">
        <f t="shared" si="46"/>
        <v>1</v>
      </c>
      <c r="S183" s="212">
        <f>IFERROR(INDEX(Raw_DATA!J:J,MATCH(Risk7_PlusY67!$D183,Raw_DATA!$A:$A,0)),"")</f>
        <v>-18116511.100000001</v>
      </c>
      <c r="T183" s="213">
        <f>IFERROR(INDEX(Raw_DATA!K:K,MATCH(Risk7_PlusY67!$D183,Raw_DATA!$A:$A,0)),"")</f>
        <v>5795825.3300000001</v>
      </c>
      <c r="U183" s="214">
        <f t="shared" si="47"/>
        <v>0</v>
      </c>
      <c r="V183" s="214">
        <f t="shared" si="48"/>
        <v>0</v>
      </c>
      <c r="W183" s="214">
        <f>IF(OR(AND((K183&lt;0.8),(AJ183&gt;180)),AND((K183&lt;0.8),(AJ183&lt;10)),AND((K183&gt;=0.8),(AJ183&lt;10)),AND((K183&gt;=0.8),(AJ183&gt;90))),0,1)</f>
        <v>1</v>
      </c>
      <c r="X183" s="214">
        <f t="shared" si="49"/>
        <v>1</v>
      </c>
      <c r="Y183" s="214">
        <f t="shared" si="50"/>
        <v>1</v>
      </c>
      <c r="Z183" s="214">
        <f t="shared" si="51"/>
        <v>0</v>
      </c>
      <c r="AA183" s="214">
        <f t="shared" si="52"/>
        <v>1</v>
      </c>
      <c r="AB183" s="215" t="str">
        <f t="shared" si="53"/>
        <v>B-</v>
      </c>
      <c r="AC183" s="215" t="str">
        <f t="shared" si="54"/>
        <v>1B-</v>
      </c>
      <c r="AD183" s="216"/>
      <c r="AE183" s="216"/>
      <c r="AF183" s="434">
        <f>IFERROR(INDEX(Raw_DATA!L:L,MATCH(Risk7_PlusY67!$D183,Raw_DATA!$A:$A,0)),"")</f>
        <v>-7.27</v>
      </c>
      <c r="AG183" s="434">
        <f>IFERROR(INDEX(AVGGroup!$D$5:$D$21,MATCH(Risk7_PlusY67!$H183,AVGGroup!$C$5:$C$21,0)),"")</f>
        <v>-4.4400000000000004</v>
      </c>
      <c r="AH183" s="434">
        <f>IFERROR(INDEX(Raw_DATA!M:M,MATCH(Risk7_PlusY67!$D183,Raw_DATA!$A:$A,0)),"")</f>
        <v>-13.67</v>
      </c>
      <c r="AI183" s="435">
        <f>IFERROR(INDEX(AVGGroup!$F$5:$F$21,MATCH(Risk7_PlusY67!$H183,AVGGroup!$C$5:$C$21,0)),"")</f>
        <v>-7.31</v>
      </c>
      <c r="AJ183" s="401">
        <f>IFERROR(INDEX(Raw_DATA!N:N,MATCH(Risk7_PlusY67!$D183,Raw_DATA!$A:$A,0)),"")</f>
        <v>84</v>
      </c>
      <c r="AK183" s="401">
        <f>IFERROR(INDEX(Raw_DATA!O:O,MATCH(Risk7_PlusY67!$D183,Raw_DATA!$A:$A,0)),"")</f>
        <v>60</v>
      </c>
      <c r="AL183" s="401">
        <f>IFERROR(INDEX(Raw_DATA!P:P,MATCH(Risk7_PlusY67!$D183,Raw_DATA!$A:$A,0)),"")</f>
        <v>51</v>
      </c>
      <c r="AM183" s="401">
        <f>IFERROR(INDEX(Raw_DATA!Q:Q,MATCH(Risk7_PlusY67!$D183,Raw_DATA!$A:$A,0)),"")</f>
        <v>1316</v>
      </c>
      <c r="AN183" s="401">
        <f>IFERROR(INDEX(Raw_DATA!R:R,MATCH(Risk7_PlusY67!$D183,Raw_DATA!$A:$A,0)),"")</f>
        <v>35</v>
      </c>
      <c r="AO183" s="407"/>
      <c r="AP183" s="411" t="b">
        <f>AB183=AY183</f>
        <v>1</v>
      </c>
      <c r="AQ183" s="340">
        <f t="shared" si="55"/>
        <v>1</v>
      </c>
      <c r="AR183" s="123">
        <f t="shared" si="56"/>
        <v>0</v>
      </c>
      <c r="AS183" s="123">
        <f t="shared" si="57"/>
        <v>0</v>
      </c>
      <c r="AT183" s="123">
        <f>IF(OR(AND((K183&lt;0.8),(BE183&gt;180)),AND((K183&lt;0.8),(BE183&lt;10)),AND((K183&gt;=0.8),(BE183&lt;10)),AND((K183&gt;=0.8),(BE183&gt;90))),0,1)</f>
        <v>1</v>
      </c>
      <c r="AU183" s="123">
        <f t="shared" si="58"/>
        <v>1</v>
      </c>
      <c r="AV183" s="123">
        <f t="shared" si="59"/>
        <v>1</v>
      </c>
      <c r="AW183" s="123">
        <f t="shared" si="60"/>
        <v>0</v>
      </c>
      <c r="AX183" s="123">
        <f t="shared" si="61"/>
        <v>1</v>
      </c>
      <c r="AY183" s="416" t="str">
        <f t="shared" si="62"/>
        <v>B-</v>
      </c>
      <c r="AZ183" s="416" t="str">
        <f>R183&amp;AY183</f>
        <v>1B-</v>
      </c>
      <c r="BA183" s="417">
        <f>IFERROR(INDEX(Raw_DATA!L:L,MATCH(Risk7_PlusY67!$D183,Raw_DATA!$A:$A,0)),"")</f>
        <v>-7.27</v>
      </c>
      <c r="BB183" s="417">
        <f>IFERROR(INDEX(AVGGroup!$H$5:$H$21,MATCH(Risk7_PlusY67!$BJ183,AVGGroup!$C$5:$C$21,0)),"")</f>
        <v>-4.4400000000000004</v>
      </c>
      <c r="BC183" s="417">
        <f>IFERROR(INDEX(Raw_DATA!M:M,MATCH(Risk7_PlusY67!$D183,Raw_DATA!$A:$A,0)),"")</f>
        <v>-13.67</v>
      </c>
      <c r="BD183" s="418">
        <f>IFERROR(INDEX(AVGGroup!$J$5:$J$21,MATCH(Risk7_PlusY67!$BJ183,AVGGroup!$C$5:$C$21,0)),"")</f>
        <v>-7.31</v>
      </c>
      <c r="BE183" s="407">
        <f>IFERROR(INDEX(Raw_DATA!N:N,MATCH(Risk7_PlusY67!$D183,Raw_DATA!$A:$A,0)),"")</f>
        <v>84</v>
      </c>
      <c r="BF183" s="407">
        <f>IFERROR(INDEX(Raw_DATA!O:O,MATCH(Risk7_PlusY67!$D183,Raw_DATA!$A:$A,0)),"")</f>
        <v>60</v>
      </c>
      <c r="BG183" s="407">
        <f>IFERROR(INDEX(Raw_DATA!P:P,MATCH(Risk7_PlusY67!$D183,Raw_DATA!$A:$A,0)),"")</f>
        <v>51</v>
      </c>
      <c r="BH183" s="407">
        <f>IFERROR(INDEX(Raw_DATA!Q:Q,MATCH(Risk7_PlusY67!$D183,Raw_DATA!$A:$A,0)),"")</f>
        <v>1316</v>
      </c>
      <c r="BI183" s="407">
        <f>IFERROR(INDEX(Raw_DATA!R:R,MATCH(Risk7_PlusY67!$D183,Raw_DATA!$A:$A,0)),"")</f>
        <v>35</v>
      </c>
      <c r="BJ183" s="124" t="str">
        <f>INDEX('Org2567'!$BM:$BM,MATCH(Risk7_PlusY67!D183,'Org2567'!$D:$D,0))</f>
        <v>รพช.M2 B&lt;=100</v>
      </c>
    </row>
    <row r="184" spans="1:62" x14ac:dyDescent="0.7">
      <c r="A184" s="206">
        <f>IF(ISBLANK(D184),"",COUNTA($D$3:D184))</f>
        <v>182</v>
      </c>
      <c r="B184" s="207">
        <f>IFERROR(INDEX(ID!$E:$E,MATCH(Risk7_PlusY67!$D184,ID!$A:$A,0)),"")</f>
        <v>3</v>
      </c>
      <c r="C184" s="207" t="str">
        <f>IFERROR(INDEX(ID!$I:$I,MATCH(Risk7_PlusY67!$D184,ID!$A:$A,0)),"")</f>
        <v>นครสวรรค์</v>
      </c>
      <c r="D184" s="295" t="s">
        <v>201</v>
      </c>
      <c r="E184" s="207" t="str">
        <f>IFERROR(INDEX(ID!$C:$C,MATCH(Risk7_PlusY67!$D184,ID!$A:$A,0)),"")</f>
        <v>ตากฟ้า,รพช.</v>
      </c>
      <c r="F184" s="207" t="str">
        <f>IFERROR(INDEX(ID!$G:$G,MATCH(Risk7_PlusY67!$D184,ID!$A:$A,0)),"")</f>
        <v>รพช.</v>
      </c>
      <c r="G184" s="206">
        <f>IFERROR(INDEX(ID!$J:$J,MATCH(Risk7_PlusY67!$D184,ID!$A:$A,0)),"")</f>
        <v>30</v>
      </c>
      <c r="H184" s="208" t="str">
        <f>IFERROR(INDEX(ID!$P:$P,MATCH(Risk7_PlusY67!$D184,ID!$A:$A,0)),"")</f>
        <v>รพช.F2 P&lt;=30,000</v>
      </c>
      <c r="I184" s="209">
        <f>IFERROR(INDEX(Raw_DATA!E:E,MATCH(Risk7_PlusY67!$D184,Raw_DATA!$A:$A,0)),"")</f>
        <v>1.88</v>
      </c>
      <c r="J184" s="209">
        <f>IFERROR(INDEX(Raw_DATA!F:F,MATCH(Risk7_PlusY67!$D184,Raw_DATA!$A:$A,0)),"")</f>
        <v>1.68</v>
      </c>
      <c r="K184" s="209">
        <f>IFERROR(INDEX(Raw_DATA!G:G,MATCH(Risk7_PlusY67!$D184,Raw_DATA!$A:$A,0)),"")</f>
        <v>1.32</v>
      </c>
      <c r="L184" s="209">
        <f>IFERROR(INDEX(Raw_DATA!H:H,MATCH(Risk7_PlusY67!$D184,Raw_DATA!$A:$A,0)),"")</f>
        <v>16226013.609999999</v>
      </c>
      <c r="M184" s="210">
        <f>IFERROR(INDEX(Raw_DATA!I:I,MATCH(Risk7_PlusY67!$D184,Raw_DATA!$A:$A,0)),"")</f>
        <v>-3306622.59</v>
      </c>
      <c r="N184" s="206">
        <f t="shared" si="42"/>
        <v>0</v>
      </c>
      <c r="O184" s="206">
        <f t="shared" si="43"/>
        <v>1</v>
      </c>
      <c r="P184" s="206">
        <f t="shared" si="44"/>
        <v>0</v>
      </c>
      <c r="Q184" s="211">
        <f t="shared" si="45"/>
        <v>58.8</v>
      </c>
      <c r="R184" s="206">
        <f t="shared" si="46"/>
        <v>1</v>
      </c>
      <c r="S184" s="212">
        <f>IFERROR(INDEX(Raw_DATA!J:J,MATCH(Risk7_PlusY67!$D184,Raw_DATA!$A:$A,0)),"")</f>
        <v>2319487.75</v>
      </c>
      <c r="T184" s="213">
        <f>IFERROR(INDEX(Raw_DATA!K:K,MATCH(Risk7_PlusY67!$D184,Raw_DATA!$A:$A,0)),"")</f>
        <v>5937026.8899999997</v>
      </c>
      <c r="U184" s="214">
        <f t="shared" si="47"/>
        <v>1</v>
      </c>
      <c r="V184" s="214">
        <f t="shared" si="48"/>
        <v>1</v>
      </c>
      <c r="W184" s="214">
        <f>IF(OR(AND((K184&lt;0.8),(AJ184&gt;180)),AND((K184&lt;0.8),(AJ184&lt;10)),AND((K184&gt;=0.8),(AJ184&lt;10)),AND((K184&gt;=0.8),(AJ184&gt;90))),0,1)</f>
        <v>0</v>
      </c>
      <c r="X184" s="214">
        <f t="shared" si="49"/>
        <v>1</v>
      </c>
      <c r="Y184" s="214">
        <f t="shared" si="50"/>
        <v>1</v>
      </c>
      <c r="Z184" s="214">
        <f t="shared" si="51"/>
        <v>1</v>
      </c>
      <c r="AA184" s="214">
        <f t="shared" si="52"/>
        <v>0</v>
      </c>
      <c r="AB184" s="215" t="str">
        <f t="shared" si="53"/>
        <v>B</v>
      </c>
      <c r="AC184" s="215" t="str">
        <f t="shared" si="54"/>
        <v>1B</v>
      </c>
      <c r="AD184" s="216"/>
      <c r="AE184" s="216"/>
      <c r="AF184" s="434">
        <f>IFERROR(INDEX(Raw_DATA!L:L,MATCH(Risk7_PlusY67!$D184,Raw_DATA!$A:$A,0)),"")</f>
        <v>2.06</v>
      </c>
      <c r="AG184" s="434">
        <f>IFERROR(INDEX(AVGGroup!$D$5:$D$21,MATCH(Risk7_PlusY67!$H184,AVGGroup!$C$5:$C$21,0)),"")</f>
        <v>-3.55</v>
      </c>
      <c r="AH184" s="434">
        <f>IFERROR(INDEX(Raw_DATA!M:M,MATCH(Risk7_PlusY67!$D184,Raw_DATA!$A:$A,0)),"")</f>
        <v>-3.94</v>
      </c>
      <c r="AI184" s="435">
        <f>IFERROR(INDEX(AVGGroup!$F$5:$F$21,MATCH(Risk7_PlusY67!$H184,AVGGroup!$C$5:$C$21,0)),"")</f>
        <v>-10.199999999999999</v>
      </c>
      <c r="AJ184" s="401">
        <f>IFERROR(INDEX(Raw_DATA!N:N,MATCH(Risk7_PlusY67!$D184,Raw_DATA!$A:$A,0)),"")</f>
        <v>210</v>
      </c>
      <c r="AK184" s="401">
        <f>IFERROR(INDEX(Raw_DATA!O:O,MATCH(Risk7_PlusY67!$D184,Raw_DATA!$A:$A,0)),"")</f>
        <v>42</v>
      </c>
      <c r="AL184" s="401">
        <f>IFERROR(INDEX(Raw_DATA!P:P,MATCH(Risk7_PlusY67!$D184,Raw_DATA!$A:$A,0)),"")</f>
        <v>22</v>
      </c>
      <c r="AM184" s="401">
        <f>IFERROR(INDEX(Raw_DATA!Q:Q,MATCH(Risk7_PlusY67!$D184,Raw_DATA!$A:$A,0)),"")</f>
        <v>78</v>
      </c>
      <c r="AN184" s="401">
        <f>IFERROR(INDEX(Raw_DATA!R:R,MATCH(Risk7_PlusY67!$D184,Raw_DATA!$A:$A,0)),"")</f>
        <v>61</v>
      </c>
      <c r="AO184" s="407"/>
      <c r="AP184" s="411" t="b">
        <f>AB184=AY184</f>
        <v>1</v>
      </c>
      <c r="AQ184" s="340">
        <f t="shared" si="55"/>
        <v>1</v>
      </c>
      <c r="AR184" s="123">
        <f t="shared" si="56"/>
        <v>1</v>
      </c>
      <c r="AS184" s="123">
        <f t="shared" si="57"/>
        <v>1</v>
      </c>
      <c r="AT184" s="123">
        <f>IF(OR(AND((K184&lt;0.8),(BE184&gt;180)),AND((K184&lt;0.8),(BE184&lt;10)),AND((K184&gt;=0.8),(BE184&lt;10)),AND((K184&gt;=0.8),(BE184&gt;90))),0,1)</f>
        <v>0</v>
      </c>
      <c r="AU184" s="123">
        <f t="shared" si="58"/>
        <v>1</v>
      </c>
      <c r="AV184" s="123">
        <f t="shared" si="59"/>
        <v>1</v>
      </c>
      <c r="AW184" s="123">
        <f t="shared" si="60"/>
        <v>1</v>
      </c>
      <c r="AX184" s="123">
        <f t="shared" si="61"/>
        <v>0</v>
      </c>
      <c r="AY184" s="416" t="str">
        <f t="shared" si="62"/>
        <v>B</v>
      </c>
      <c r="AZ184" s="416" t="str">
        <f>R184&amp;AY184</f>
        <v>1B</v>
      </c>
      <c r="BA184" s="417">
        <f>IFERROR(INDEX(Raw_DATA!L:L,MATCH(Risk7_PlusY67!$D184,Raw_DATA!$A:$A,0)),"")</f>
        <v>2.06</v>
      </c>
      <c r="BB184" s="417">
        <f>IFERROR(INDEX(AVGGroup!$H$5:$H$21,MATCH(Risk7_PlusY67!$BJ184,AVGGroup!$C$5:$C$21,0)),"")</f>
        <v>-3.54</v>
      </c>
      <c r="BC184" s="417">
        <f>IFERROR(INDEX(Raw_DATA!M:M,MATCH(Risk7_PlusY67!$D184,Raw_DATA!$A:$A,0)),"")</f>
        <v>-3.94</v>
      </c>
      <c r="BD184" s="418">
        <f>IFERROR(INDEX(AVGGroup!$J$5:$J$21,MATCH(Risk7_PlusY67!$BJ184,AVGGroup!$C$5:$C$21,0)),"")</f>
        <v>-10.199999999999999</v>
      </c>
      <c r="BE184" s="407">
        <f>IFERROR(INDEX(Raw_DATA!N:N,MATCH(Risk7_PlusY67!$D184,Raw_DATA!$A:$A,0)),"")</f>
        <v>210</v>
      </c>
      <c r="BF184" s="407">
        <f>IFERROR(INDEX(Raw_DATA!O:O,MATCH(Risk7_PlusY67!$D184,Raw_DATA!$A:$A,0)),"")</f>
        <v>42</v>
      </c>
      <c r="BG184" s="407">
        <f>IFERROR(INDEX(Raw_DATA!P:P,MATCH(Risk7_PlusY67!$D184,Raw_DATA!$A:$A,0)),"")</f>
        <v>22</v>
      </c>
      <c r="BH184" s="407">
        <f>IFERROR(INDEX(Raw_DATA!Q:Q,MATCH(Risk7_PlusY67!$D184,Raw_DATA!$A:$A,0)),"")</f>
        <v>78</v>
      </c>
      <c r="BI184" s="407">
        <f>IFERROR(INDEX(Raw_DATA!R:R,MATCH(Risk7_PlusY67!$D184,Raw_DATA!$A:$A,0)),"")</f>
        <v>61</v>
      </c>
      <c r="BJ184" s="124" t="str">
        <f>INDEX('Org2567'!$BM:$BM,MATCH(Risk7_PlusY67!D184,'Org2567'!$D:$D,0))</f>
        <v>รพช.F2 P&lt;=30,000</v>
      </c>
    </row>
    <row r="185" spans="1:62" x14ac:dyDescent="0.7">
      <c r="A185" s="206">
        <f>IF(ISBLANK(D185),"",COUNTA($D$3:D185))</f>
        <v>183</v>
      </c>
      <c r="B185" s="207">
        <f>IFERROR(INDEX(ID!$E:$E,MATCH(Risk7_PlusY67!$D185,ID!$A:$A,0)),"")</f>
        <v>3</v>
      </c>
      <c r="C185" s="207" t="str">
        <f>IFERROR(INDEX(ID!$I:$I,MATCH(Risk7_PlusY67!$D185,ID!$A:$A,0)),"")</f>
        <v>นครสวรรค์</v>
      </c>
      <c r="D185" s="295" t="s">
        <v>202</v>
      </c>
      <c r="E185" s="207" t="str">
        <f>IFERROR(INDEX(ID!$C:$C,MATCH(Risk7_PlusY67!$D185,ID!$A:$A,0)),"")</f>
        <v>แม่วงก์,รพช.</v>
      </c>
      <c r="F185" s="207" t="str">
        <f>IFERROR(INDEX(ID!$G:$G,MATCH(Risk7_PlusY67!$D185,ID!$A:$A,0)),"")</f>
        <v>รพช.</v>
      </c>
      <c r="G185" s="206">
        <f>IFERROR(INDEX(ID!$J:$J,MATCH(Risk7_PlusY67!$D185,ID!$A:$A,0)),"")</f>
        <v>30</v>
      </c>
      <c r="H185" s="208" t="str">
        <f>IFERROR(INDEX(ID!$P:$P,MATCH(Risk7_PlusY67!$D185,ID!$A:$A,0)),"")</f>
        <v>รพช.F2 P30,000-60,000</v>
      </c>
      <c r="I185" s="209">
        <f>IFERROR(INDEX(Raw_DATA!E:E,MATCH(Risk7_PlusY67!$D185,Raw_DATA!$A:$A,0)),"")</f>
        <v>3.96</v>
      </c>
      <c r="J185" s="209">
        <f>IFERROR(INDEX(Raw_DATA!F:F,MATCH(Risk7_PlusY67!$D185,Raw_DATA!$A:$A,0)),"")</f>
        <v>3.62</v>
      </c>
      <c r="K185" s="209">
        <f>IFERROR(INDEX(Raw_DATA!G:G,MATCH(Risk7_PlusY67!$D185,Raw_DATA!$A:$A,0)),"")</f>
        <v>3.16</v>
      </c>
      <c r="L185" s="209">
        <f>IFERROR(INDEX(Raw_DATA!H:H,MATCH(Risk7_PlusY67!$D185,Raw_DATA!$A:$A,0)),"")</f>
        <v>40056393.270000003</v>
      </c>
      <c r="M185" s="210">
        <f>IFERROR(INDEX(Raw_DATA!I:I,MATCH(Risk7_PlusY67!$D185,Raw_DATA!$A:$A,0)),"")</f>
        <v>-6894250.0999999996</v>
      </c>
      <c r="N185" s="206">
        <f t="shared" si="42"/>
        <v>0</v>
      </c>
      <c r="O185" s="206">
        <f t="shared" si="43"/>
        <v>1</v>
      </c>
      <c r="P185" s="206">
        <f t="shared" si="44"/>
        <v>0</v>
      </c>
      <c r="Q185" s="211">
        <f t="shared" si="45"/>
        <v>69.7</v>
      </c>
      <c r="R185" s="206">
        <f t="shared" si="46"/>
        <v>1</v>
      </c>
      <c r="S185" s="212">
        <f>IFERROR(INDEX(Raw_DATA!J:J,MATCH(Risk7_PlusY67!$D185,Raw_DATA!$A:$A,0)),"")</f>
        <v>-1221705.0900000001</v>
      </c>
      <c r="T185" s="213">
        <f>IFERROR(INDEX(Raw_DATA!K:K,MATCH(Risk7_PlusY67!$D185,Raw_DATA!$A:$A,0)),"")</f>
        <v>29165250.710000001</v>
      </c>
      <c r="U185" s="214">
        <f t="shared" si="47"/>
        <v>1</v>
      </c>
      <c r="V185" s="214">
        <f t="shared" si="48"/>
        <v>1</v>
      </c>
      <c r="W185" s="214">
        <f>IF(OR(AND((K185&lt;0.8),(AJ185&gt;180)),AND((K185&lt;0.8),(AJ185&lt;10)),AND((K185&gt;=0.8),(AJ185&lt;10)),AND((K185&gt;=0.8),(AJ185&gt;90))),0,1)</f>
        <v>1</v>
      </c>
      <c r="X185" s="214">
        <f t="shared" si="49"/>
        <v>1</v>
      </c>
      <c r="Y185" s="214">
        <f t="shared" si="50"/>
        <v>1</v>
      </c>
      <c r="Z185" s="214">
        <f t="shared" si="51"/>
        <v>1</v>
      </c>
      <c r="AA185" s="214">
        <f t="shared" si="52"/>
        <v>1</v>
      </c>
      <c r="AB185" s="215" t="str">
        <f t="shared" si="53"/>
        <v>A</v>
      </c>
      <c r="AC185" s="215" t="str">
        <f t="shared" si="54"/>
        <v>1A</v>
      </c>
      <c r="AD185" s="216"/>
      <c r="AE185" s="216"/>
      <c r="AF185" s="434">
        <f>IFERROR(INDEX(Raw_DATA!L:L,MATCH(Risk7_PlusY67!$D185,Raw_DATA!$A:$A,0)),"")</f>
        <v>-1.22</v>
      </c>
      <c r="AG185" s="434">
        <f>IFERROR(INDEX(AVGGroup!$D$5:$D$21,MATCH(Risk7_PlusY67!$H185,AVGGroup!$C$5:$C$21,0)),"")</f>
        <v>-4.37</v>
      </c>
      <c r="AH185" s="434">
        <f>IFERROR(INDEX(Raw_DATA!M:M,MATCH(Risk7_PlusY67!$D185,Raw_DATA!$A:$A,0)),"")</f>
        <v>-8.1</v>
      </c>
      <c r="AI185" s="435">
        <f>IFERROR(INDEX(AVGGroup!$F$5:$F$21,MATCH(Risk7_PlusY67!$H185,AVGGroup!$C$5:$C$21,0)),"")</f>
        <v>-9.19</v>
      </c>
      <c r="AJ185" s="401">
        <f>IFERROR(INDEX(Raw_DATA!N:N,MATCH(Risk7_PlusY67!$D185,Raw_DATA!$A:$A,0)),"")</f>
        <v>88</v>
      </c>
      <c r="AK185" s="401">
        <f>IFERROR(INDEX(Raw_DATA!O:O,MATCH(Risk7_PlusY67!$D185,Raw_DATA!$A:$A,0)),"")</f>
        <v>51</v>
      </c>
      <c r="AL185" s="401">
        <f>IFERROR(INDEX(Raw_DATA!P:P,MATCH(Risk7_PlusY67!$D185,Raw_DATA!$A:$A,0)),"")</f>
        <v>44</v>
      </c>
      <c r="AM185" s="401">
        <f>IFERROR(INDEX(Raw_DATA!Q:Q,MATCH(Risk7_PlusY67!$D185,Raw_DATA!$A:$A,0)),"")</f>
        <v>105</v>
      </c>
      <c r="AN185" s="401">
        <f>IFERROR(INDEX(Raw_DATA!R:R,MATCH(Risk7_PlusY67!$D185,Raw_DATA!$A:$A,0)),"")</f>
        <v>54</v>
      </c>
      <c r="AO185" s="407"/>
      <c r="AP185" s="411" t="b">
        <f>AB185=AY185</f>
        <v>1</v>
      </c>
      <c r="AQ185" s="340">
        <f t="shared" si="55"/>
        <v>1</v>
      </c>
      <c r="AR185" s="123">
        <f t="shared" si="56"/>
        <v>1</v>
      </c>
      <c r="AS185" s="123">
        <f t="shared" si="57"/>
        <v>1</v>
      </c>
      <c r="AT185" s="123">
        <f>IF(OR(AND((K185&lt;0.8),(BE185&gt;180)),AND((K185&lt;0.8),(BE185&lt;10)),AND((K185&gt;=0.8),(BE185&lt;10)),AND((K185&gt;=0.8),(BE185&gt;90))),0,1)</f>
        <v>1</v>
      </c>
      <c r="AU185" s="123">
        <f t="shared" si="58"/>
        <v>1</v>
      </c>
      <c r="AV185" s="123">
        <f t="shared" si="59"/>
        <v>1</v>
      </c>
      <c r="AW185" s="123">
        <f t="shared" si="60"/>
        <v>1</v>
      </c>
      <c r="AX185" s="123">
        <f t="shared" si="61"/>
        <v>1</v>
      </c>
      <c r="AY185" s="416" t="str">
        <f t="shared" si="62"/>
        <v>A</v>
      </c>
      <c r="AZ185" s="416" t="str">
        <f>R185&amp;AY185</f>
        <v>1A</v>
      </c>
      <c r="BA185" s="417">
        <f>IFERROR(INDEX(Raw_DATA!L:L,MATCH(Risk7_PlusY67!$D185,Raw_DATA!$A:$A,0)),"")</f>
        <v>-1.22</v>
      </c>
      <c r="BB185" s="417">
        <f>IFERROR(INDEX(AVGGroup!$H$5:$H$21,MATCH(Risk7_PlusY67!$BJ185,AVGGroup!$C$5:$C$21,0)),"")</f>
        <v>-3.95</v>
      </c>
      <c r="BC185" s="417">
        <f>IFERROR(INDEX(Raw_DATA!M:M,MATCH(Risk7_PlusY67!$D185,Raw_DATA!$A:$A,0)),"")</f>
        <v>-8.1</v>
      </c>
      <c r="BD185" s="418">
        <f>IFERROR(INDEX(AVGGroup!$J$5:$J$21,MATCH(Risk7_PlusY67!$BJ185,AVGGroup!$C$5:$C$21,0)),"")</f>
        <v>-8.8800000000000008</v>
      </c>
      <c r="BE185" s="407">
        <f>IFERROR(INDEX(Raw_DATA!N:N,MATCH(Risk7_PlusY67!$D185,Raw_DATA!$A:$A,0)),"")</f>
        <v>88</v>
      </c>
      <c r="BF185" s="407">
        <f>IFERROR(INDEX(Raw_DATA!O:O,MATCH(Risk7_PlusY67!$D185,Raw_DATA!$A:$A,0)),"")</f>
        <v>51</v>
      </c>
      <c r="BG185" s="407">
        <f>IFERROR(INDEX(Raw_DATA!P:P,MATCH(Risk7_PlusY67!$D185,Raw_DATA!$A:$A,0)),"")</f>
        <v>44</v>
      </c>
      <c r="BH185" s="407">
        <f>IFERROR(INDEX(Raw_DATA!Q:Q,MATCH(Risk7_PlusY67!$D185,Raw_DATA!$A:$A,0)),"")</f>
        <v>105</v>
      </c>
      <c r="BI185" s="407">
        <f>IFERROR(INDEX(Raw_DATA!R:R,MATCH(Risk7_PlusY67!$D185,Raw_DATA!$A:$A,0)),"")</f>
        <v>54</v>
      </c>
      <c r="BJ185" s="124" t="str">
        <f>INDEX('Org2567'!$BM:$BM,MATCH(Risk7_PlusY67!D185,'Org2567'!$D:$D,0))</f>
        <v>รพช.F2 P30,000-60,000</v>
      </c>
    </row>
    <row r="186" spans="1:62" x14ac:dyDescent="0.7">
      <c r="A186" s="206">
        <f>IF(ISBLANK(D186),"",COUNTA($D$3:D186))</f>
        <v>184</v>
      </c>
      <c r="B186" s="207">
        <f>IFERROR(INDEX(ID!$E:$E,MATCH(Risk7_PlusY67!$D186,ID!$A:$A,0)),"")</f>
        <v>3</v>
      </c>
      <c r="C186" s="207" t="str">
        <f>IFERROR(INDEX(ID!$I:$I,MATCH(Risk7_PlusY67!$D186,ID!$A:$A,0)),"")</f>
        <v>นครสวรรค์</v>
      </c>
      <c r="D186" s="295" t="s">
        <v>1445</v>
      </c>
      <c r="E186" s="207" t="str">
        <f>IFERROR(INDEX(ID!$C:$C,MATCH(Risk7_PlusY67!$D186,ID!$A:$A,0)),"")</f>
        <v>ชุมตาบง,รพช.</v>
      </c>
      <c r="F186" s="207" t="str">
        <f>IFERROR(INDEX(ID!$G:$G,MATCH(Risk7_PlusY67!$D186,ID!$A:$A,0)),"")</f>
        <v>รพช.</v>
      </c>
      <c r="G186" s="206">
        <f>IFERROR(INDEX(ID!$J:$J,MATCH(Risk7_PlusY67!$D186,ID!$A:$A,0)),"")</f>
        <v>5</v>
      </c>
      <c r="H186" s="208" t="str">
        <f>IFERROR(INDEX(ID!$P:$P,MATCH(Risk7_PlusY67!$D186,ID!$A:$A,0)),"")</f>
        <v>รพช.F3 P15,000-25,000</v>
      </c>
      <c r="I186" s="209">
        <f>IFERROR(INDEX(Raw_DATA!E:E,MATCH(Risk7_PlusY67!$D186,Raw_DATA!$A:$A,0)),"")</f>
        <v>14.15</v>
      </c>
      <c r="J186" s="209">
        <f>IFERROR(INDEX(Raw_DATA!F:F,MATCH(Risk7_PlusY67!$D186,Raw_DATA!$A:$A,0)),"")</f>
        <v>13.81</v>
      </c>
      <c r="K186" s="209">
        <f>IFERROR(INDEX(Raw_DATA!G:G,MATCH(Risk7_PlusY67!$D186,Raw_DATA!$A:$A,0)),"")</f>
        <v>13.2</v>
      </c>
      <c r="L186" s="209">
        <f>IFERROR(INDEX(Raw_DATA!H:H,MATCH(Risk7_PlusY67!$D186,Raw_DATA!$A:$A,0)),"")</f>
        <v>68131176.069999993</v>
      </c>
      <c r="M186" s="210">
        <f>IFERROR(INDEX(Raw_DATA!I:I,MATCH(Risk7_PlusY67!$D186,Raw_DATA!$A:$A,0)),"")</f>
        <v>9764605.0700000003</v>
      </c>
      <c r="N186" s="206">
        <f t="shared" si="42"/>
        <v>0</v>
      </c>
      <c r="O186" s="206">
        <f t="shared" si="43"/>
        <v>0</v>
      </c>
      <c r="P186" s="206">
        <f t="shared" si="44"/>
        <v>0</v>
      </c>
      <c r="Q186" s="211" t="str">
        <f t="shared" si="45"/>
        <v/>
      </c>
      <c r="R186" s="206">
        <f t="shared" si="46"/>
        <v>0</v>
      </c>
      <c r="S186" s="212">
        <f>IFERROR(INDEX(Raw_DATA!J:J,MATCH(Risk7_PlusY67!$D186,Raw_DATA!$A:$A,0)),"")</f>
        <v>13391845.01</v>
      </c>
      <c r="T186" s="213">
        <f>IFERROR(INDEX(Raw_DATA!K:K,MATCH(Risk7_PlusY67!$D186,Raw_DATA!$A:$A,0)),"")</f>
        <v>63202685.619999997</v>
      </c>
      <c r="U186" s="214">
        <f t="shared" si="47"/>
        <v>1</v>
      </c>
      <c r="V186" s="214">
        <f t="shared" si="48"/>
        <v>1</v>
      </c>
      <c r="W186" s="214">
        <f>IF(OR(AND((K186&lt;0.8),(AJ186&gt;180)),AND((K186&lt;0.8),(AJ186&lt;10)),AND((K186&gt;=0.8),(AJ186&lt;10)),AND((K186&gt;=0.8),(AJ186&gt;90))),0,1)</f>
        <v>1</v>
      </c>
      <c r="X186" s="214">
        <f t="shared" si="49"/>
        <v>0</v>
      </c>
      <c r="Y186" s="214">
        <f t="shared" si="50"/>
        <v>0</v>
      </c>
      <c r="Z186" s="214">
        <f t="shared" si="51"/>
        <v>0</v>
      </c>
      <c r="AA186" s="214">
        <f t="shared" si="52"/>
        <v>1</v>
      </c>
      <c r="AB186" s="215" t="str">
        <f t="shared" si="53"/>
        <v>B-</v>
      </c>
      <c r="AC186" s="215" t="str">
        <f t="shared" si="54"/>
        <v>0B-</v>
      </c>
      <c r="AD186" s="216"/>
      <c r="AE186" s="216"/>
      <c r="AF186" s="434">
        <f>IFERROR(INDEX(Raw_DATA!L:L,MATCH(Risk7_PlusY67!$D186,Raw_DATA!$A:$A,0)),"")</f>
        <v>19.350000000000001</v>
      </c>
      <c r="AG186" s="434">
        <f>IFERROR(INDEX(AVGGroup!$D$5:$D$21,MATCH(Risk7_PlusY67!$H186,AVGGroup!$C$5:$C$21,0)),"")</f>
        <v>5.15</v>
      </c>
      <c r="AH186" s="434">
        <f>IFERROR(INDEX(Raw_DATA!M:M,MATCH(Risk7_PlusY67!$D186,Raw_DATA!$A:$A,0)),"")</f>
        <v>8.65</v>
      </c>
      <c r="AI186" s="435">
        <f>IFERROR(INDEX(AVGGroup!$F$5:$F$21,MATCH(Risk7_PlusY67!$H186,AVGGroup!$C$5:$C$21,0)),"")</f>
        <v>-2.83</v>
      </c>
      <c r="AJ186" s="401">
        <f>IFERROR(INDEX(Raw_DATA!N:N,MATCH(Risk7_PlusY67!$D186,Raw_DATA!$A:$A,0)),"")</f>
        <v>74</v>
      </c>
      <c r="AK186" s="401">
        <f>IFERROR(INDEX(Raw_DATA!O:O,MATCH(Risk7_PlusY67!$D186,Raw_DATA!$A:$A,0)),"")</f>
        <v>78</v>
      </c>
      <c r="AL186" s="401">
        <f>IFERROR(INDEX(Raw_DATA!P:P,MATCH(Risk7_PlusY67!$D186,Raw_DATA!$A:$A,0)),"")</f>
        <v>143</v>
      </c>
      <c r="AM186" s="401">
        <f>IFERROR(INDEX(Raw_DATA!Q:Q,MATCH(Risk7_PlusY67!$D186,Raw_DATA!$A:$A,0)),"")</f>
        <v>143</v>
      </c>
      <c r="AN186" s="401">
        <f>IFERROR(INDEX(Raw_DATA!R:R,MATCH(Risk7_PlusY67!$D186,Raw_DATA!$A:$A,0)),"")</f>
        <v>48</v>
      </c>
      <c r="AO186" s="407"/>
      <c r="AP186" s="411" t="b">
        <f>AB186=AY186</f>
        <v>1</v>
      </c>
      <c r="AQ186" s="340">
        <f t="shared" si="55"/>
        <v>0</v>
      </c>
      <c r="AR186" s="123">
        <f t="shared" si="56"/>
        <v>1</v>
      </c>
      <c r="AS186" s="123">
        <f t="shared" si="57"/>
        <v>1</v>
      </c>
      <c r="AT186" s="123">
        <f>IF(OR(AND((K186&lt;0.8),(BE186&gt;180)),AND((K186&lt;0.8),(BE186&lt;10)),AND((K186&gt;=0.8),(BE186&lt;10)),AND((K186&gt;=0.8),(BE186&gt;90))),0,1)</f>
        <v>1</v>
      </c>
      <c r="AU186" s="123">
        <f t="shared" si="58"/>
        <v>0</v>
      </c>
      <c r="AV186" s="123">
        <f t="shared" si="59"/>
        <v>0</v>
      </c>
      <c r="AW186" s="123">
        <f t="shared" si="60"/>
        <v>0</v>
      </c>
      <c r="AX186" s="123">
        <f t="shared" si="61"/>
        <v>1</v>
      </c>
      <c r="AY186" s="416" t="str">
        <f t="shared" si="62"/>
        <v>B-</v>
      </c>
      <c r="AZ186" s="416" t="str">
        <f>R186&amp;AY186</f>
        <v>0B-</v>
      </c>
      <c r="BA186" s="417">
        <f>IFERROR(INDEX(Raw_DATA!L:L,MATCH(Risk7_PlusY67!$D186,Raw_DATA!$A:$A,0)),"")</f>
        <v>19.350000000000001</v>
      </c>
      <c r="BB186" s="417">
        <f>IFERROR(INDEX(AVGGroup!$H$5:$H$21,MATCH(Risk7_PlusY67!$BJ186,AVGGroup!$C$5:$C$21,0)),"")</f>
        <v>5.15</v>
      </c>
      <c r="BC186" s="417">
        <f>IFERROR(INDEX(Raw_DATA!M:M,MATCH(Risk7_PlusY67!$D186,Raw_DATA!$A:$A,0)),"")</f>
        <v>8.65</v>
      </c>
      <c r="BD186" s="418">
        <f>IFERROR(INDEX(AVGGroup!$J$5:$J$21,MATCH(Risk7_PlusY67!$BJ186,AVGGroup!$C$5:$C$21,0)),"")</f>
        <v>-2.83</v>
      </c>
      <c r="BE186" s="407">
        <f>IFERROR(INDEX(Raw_DATA!N:N,MATCH(Risk7_PlusY67!$D186,Raw_DATA!$A:$A,0)),"")</f>
        <v>74</v>
      </c>
      <c r="BF186" s="407">
        <f>IFERROR(INDEX(Raw_DATA!O:O,MATCH(Risk7_PlusY67!$D186,Raw_DATA!$A:$A,0)),"")</f>
        <v>78</v>
      </c>
      <c r="BG186" s="407">
        <f>IFERROR(INDEX(Raw_DATA!P:P,MATCH(Risk7_PlusY67!$D186,Raw_DATA!$A:$A,0)),"")</f>
        <v>143</v>
      </c>
      <c r="BH186" s="407">
        <f>IFERROR(INDEX(Raw_DATA!Q:Q,MATCH(Risk7_PlusY67!$D186,Raw_DATA!$A:$A,0)),"")</f>
        <v>143</v>
      </c>
      <c r="BI186" s="407">
        <f>IFERROR(INDEX(Raw_DATA!R:R,MATCH(Risk7_PlusY67!$D186,Raw_DATA!$A:$A,0)),"")</f>
        <v>48</v>
      </c>
      <c r="BJ186" s="124" t="str">
        <f>INDEX('Org2567'!$BM:$BM,MATCH(Risk7_PlusY67!D186,'Org2567'!$D:$D,0))</f>
        <v>รพช.F3 P15,000-25,000</v>
      </c>
    </row>
    <row r="187" spans="1:62" x14ac:dyDescent="0.7">
      <c r="A187" s="206">
        <f>IF(ISBLANK(D187),"",COUNTA($D$3:D187))</f>
        <v>185</v>
      </c>
      <c r="B187" s="207">
        <f>IFERROR(INDEX(ID!$E:$E,MATCH(Risk7_PlusY67!$D187,ID!$A:$A,0)),"")</f>
        <v>3</v>
      </c>
      <c r="C187" s="207" t="str">
        <f>IFERROR(INDEX(ID!$I:$I,MATCH(Risk7_PlusY67!$D187,ID!$A:$A,0)),"")</f>
        <v>พิจิตร</v>
      </c>
      <c r="D187" s="295" t="s">
        <v>203</v>
      </c>
      <c r="E187" s="207" t="str">
        <f>IFERROR(INDEX(ID!$C:$C,MATCH(Risk7_PlusY67!$D187,ID!$A:$A,0)),"")</f>
        <v>พิจิตร,รพท.</v>
      </c>
      <c r="F187" s="207" t="str">
        <f>IFERROR(INDEX(ID!$G:$G,MATCH(Risk7_PlusY67!$D187,ID!$A:$A,0)),"")</f>
        <v>รพท.</v>
      </c>
      <c r="G187" s="206">
        <f>IFERROR(INDEX(ID!$J:$J,MATCH(Risk7_PlusY67!$D187,ID!$A:$A,0)),"")</f>
        <v>400</v>
      </c>
      <c r="H187" s="208" t="str">
        <f>IFERROR(INDEX(ID!$P:$P,MATCH(Risk7_PlusY67!$D187,ID!$A:$A,0)),"")</f>
        <v>รพท.S B&lt;=400</v>
      </c>
      <c r="I187" s="209">
        <f>IFERROR(INDEX(Raw_DATA!E:E,MATCH(Risk7_PlusY67!$D187,Raw_DATA!$A:$A,0)),"")</f>
        <v>2.2000000000000002</v>
      </c>
      <c r="J187" s="209">
        <f>IFERROR(INDEX(Raw_DATA!F:F,MATCH(Risk7_PlusY67!$D187,Raw_DATA!$A:$A,0)),"")</f>
        <v>1.84</v>
      </c>
      <c r="K187" s="209">
        <f>IFERROR(INDEX(Raw_DATA!G:G,MATCH(Risk7_PlusY67!$D187,Raw_DATA!$A:$A,0)),"")</f>
        <v>1.24</v>
      </c>
      <c r="L187" s="209">
        <f>IFERROR(INDEX(Raw_DATA!H:H,MATCH(Risk7_PlusY67!$D187,Raw_DATA!$A:$A,0)),"")</f>
        <v>189515176.08000001</v>
      </c>
      <c r="M187" s="210">
        <f>IFERROR(INDEX(Raw_DATA!I:I,MATCH(Risk7_PlusY67!$D187,Raw_DATA!$A:$A,0)),"")</f>
        <v>-4886860.4400000004</v>
      </c>
      <c r="N187" s="206">
        <f t="shared" si="42"/>
        <v>0</v>
      </c>
      <c r="O187" s="206">
        <f t="shared" si="43"/>
        <v>1</v>
      </c>
      <c r="P187" s="206">
        <f t="shared" si="44"/>
        <v>0</v>
      </c>
      <c r="Q187" s="211">
        <f t="shared" si="45"/>
        <v>465.3</v>
      </c>
      <c r="R187" s="206">
        <f t="shared" si="46"/>
        <v>1</v>
      </c>
      <c r="S187" s="212">
        <f>IFERROR(INDEX(Raw_DATA!J:J,MATCH(Risk7_PlusY67!$D187,Raw_DATA!$A:$A,0)),"")</f>
        <v>6994550.6500000004</v>
      </c>
      <c r="T187" s="213">
        <f>IFERROR(INDEX(Raw_DATA!K:K,MATCH(Risk7_PlusY67!$D187,Raw_DATA!$A:$A,0)),"")</f>
        <v>37431301.780000001</v>
      </c>
      <c r="U187" s="214">
        <f t="shared" si="47"/>
        <v>0</v>
      </c>
      <c r="V187" s="214">
        <f t="shared" si="48"/>
        <v>1</v>
      </c>
      <c r="W187" s="214">
        <f>IF(OR(AND((K187&lt;0.8),(AJ187&gt;180)),AND((K187&lt;0.8),(AJ187&lt;10)),AND((K187&gt;=0.8),(AJ187&lt;10)),AND((K187&gt;=0.8),(AJ187&gt;90))),0,1)</f>
        <v>1</v>
      </c>
      <c r="X187" s="214">
        <f t="shared" si="49"/>
        <v>0</v>
      </c>
      <c r="Y187" s="214">
        <f t="shared" si="50"/>
        <v>1</v>
      </c>
      <c r="Z187" s="214">
        <f t="shared" si="51"/>
        <v>1</v>
      </c>
      <c r="AA187" s="214">
        <f t="shared" si="52"/>
        <v>1</v>
      </c>
      <c r="AB187" s="215" t="str">
        <f t="shared" si="53"/>
        <v>B</v>
      </c>
      <c r="AC187" s="215" t="str">
        <f t="shared" si="54"/>
        <v>1B</v>
      </c>
      <c r="AD187" s="216"/>
      <c r="AE187" s="216"/>
      <c r="AF187" s="434">
        <f>IFERROR(INDEX(Raw_DATA!L:L,MATCH(Risk7_PlusY67!$D187,Raw_DATA!$A:$A,0)),"")</f>
        <v>0.62</v>
      </c>
      <c r="AG187" s="434">
        <f>IFERROR(INDEX(AVGGroup!$D$5:$D$21,MATCH(Risk7_PlusY67!$H187,AVGGroup!$C$5:$C$21,0)),"")</f>
        <v>2.19</v>
      </c>
      <c r="AH187" s="434">
        <f>IFERROR(INDEX(Raw_DATA!M:M,MATCH(Risk7_PlusY67!$D187,Raw_DATA!$A:$A,0)),"")</f>
        <v>-0.42</v>
      </c>
      <c r="AI187" s="435">
        <f>IFERROR(INDEX(AVGGroup!$F$5:$F$21,MATCH(Risk7_PlusY67!$H187,AVGGroup!$C$5:$C$21,0)),"")</f>
        <v>-2.17</v>
      </c>
      <c r="AJ187" s="401">
        <f>IFERROR(INDEX(Raw_DATA!N:N,MATCH(Risk7_PlusY67!$D187,Raw_DATA!$A:$A,0)),"")</f>
        <v>76</v>
      </c>
      <c r="AK187" s="401">
        <f>IFERROR(INDEX(Raw_DATA!O:O,MATCH(Risk7_PlusY67!$D187,Raw_DATA!$A:$A,0)),"")</f>
        <v>3</v>
      </c>
      <c r="AL187" s="401">
        <f>IFERROR(INDEX(Raw_DATA!P:P,MATCH(Risk7_PlusY67!$D187,Raw_DATA!$A:$A,0)),"")</f>
        <v>33</v>
      </c>
      <c r="AM187" s="401">
        <f>IFERROR(INDEX(Raw_DATA!Q:Q,MATCH(Risk7_PlusY67!$D187,Raw_DATA!$A:$A,0)),"")</f>
        <v>71</v>
      </c>
      <c r="AN187" s="401">
        <f>IFERROR(INDEX(Raw_DATA!R:R,MATCH(Risk7_PlusY67!$D187,Raw_DATA!$A:$A,0)),"")</f>
        <v>41</v>
      </c>
      <c r="AO187" s="407"/>
      <c r="AP187" s="411" t="b">
        <f>AB187=AY187</f>
        <v>1</v>
      </c>
      <c r="AQ187" s="340">
        <f t="shared" si="55"/>
        <v>1</v>
      </c>
      <c r="AR187" s="123">
        <f t="shared" si="56"/>
        <v>0</v>
      </c>
      <c r="AS187" s="123">
        <f t="shared" si="57"/>
        <v>1</v>
      </c>
      <c r="AT187" s="123">
        <f>IF(OR(AND((K187&lt;0.8),(BE187&gt;180)),AND((K187&lt;0.8),(BE187&lt;10)),AND((K187&gt;=0.8),(BE187&lt;10)),AND((K187&gt;=0.8),(BE187&gt;90))),0,1)</f>
        <v>1</v>
      </c>
      <c r="AU187" s="123">
        <f t="shared" si="58"/>
        <v>0</v>
      </c>
      <c r="AV187" s="123">
        <f t="shared" si="59"/>
        <v>1</v>
      </c>
      <c r="AW187" s="123">
        <f t="shared" si="60"/>
        <v>1</v>
      </c>
      <c r="AX187" s="123">
        <f t="shared" si="61"/>
        <v>1</v>
      </c>
      <c r="AY187" s="416" t="str">
        <f t="shared" si="62"/>
        <v>B</v>
      </c>
      <c r="AZ187" s="416" t="str">
        <f>R187&amp;AY187</f>
        <v>1B</v>
      </c>
      <c r="BA187" s="417">
        <f>IFERROR(INDEX(Raw_DATA!L:L,MATCH(Risk7_PlusY67!$D187,Raw_DATA!$A:$A,0)),"")</f>
        <v>0.62</v>
      </c>
      <c r="BB187" s="417">
        <f>IFERROR(INDEX(AVGGroup!$H$5:$H$21,MATCH(Risk7_PlusY67!$BJ187,AVGGroup!$C$5:$C$21,0)),"")</f>
        <v>2.19</v>
      </c>
      <c r="BC187" s="417">
        <f>IFERROR(INDEX(Raw_DATA!M:M,MATCH(Risk7_PlusY67!$D187,Raw_DATA!$A:$A,0)),"")</f>
        <v>-0.42</v>
      </c>
      <c r="BD187" s="418">
        <f>IFERROR(INDEX(AVGGroup!$J$5:$J$21,MATCH(Risk7_PlusY67!$BJ187,AVGGroup!$C$5:$C$21,0)),"")</f>
        <v>-2.17</v>
      </c>
      <c r="BE187" s="407">
        <f>IFERROR(INDEX(Raw_DATA!N:N,MATCH(Risk7_PlusY67!$D187,Raw_DATA!$A:$A,0)),"")</f>
        <v>76</v>
      </c>
      <c r="BF187" s="407">
        <f>IFERROR(INDEX(Raw_DATA!O:O,MATCH(Risk7_PlusY67!$D187,Raw_DATA!$A:$A,0)),"")</f>
        <v>3</v>
      </c>
      <c r="BG187" s="407">
        <f>IFERROR(INDEX(Raw_DATA!P:P,MATCH(Risk7_PlusY67!$D187,Raw_DATA!$A:$A,0)),"")</f>
        <v>33</v>
      </c>
      <c r="BH187" s="407">
        <f>IFERROR(INDEX(Raw_DATA!Q:Q,MATCH(Risk7_PlusY67!$D187,Raw_DATA!$A:$A,0)),"")</f>
        <v>71</v>
      </c>
      <c r="BI187" s="407">
        <f>IFERROR(INDEX(Raw_DATA!R:R,MATCH(Risk7_PlusY67!$D187,Raw_DATA!$A:$A,0)),"")</f>
        <v>41</v>
      </c>
      <c r="BJ187" s="124" t="str">
        <f>INDEX('Org2567'!$BM:$BM,MATCH(Risk7_PlusY67!D187,'Org2567'!$D:$D,0))</f>
        <v>รพท.S B&lt;=400</v>
      </c>
    </row>
    <row r="188" spans="1:62" x14ac:dyDescent="0.7">
      <c r="A188" s="206">
        <f>IF(ISBLANK(D188),"",COUNTA($D$3:D188))</f>
        <v>186</v>
      </c>
      <c r="B188" s="207">
        <f>IFERROR(INDEX(ID!$E:$E,MATCH(Risk7_PlusY67!$D188,ID!$A:$A,0)),"")</f>
        <v>3</v>
      </c>
      <c r="C188" s="207" t="str">
        <f>IFERROR(INDEX(ID!$I:$I,MATCH(Risk7_PlusY67!$D188,ID!$A:$A,0)),"")</f>
        <v>พิจิตร</v>
      </c>
      <c r="D188" s="295" t="s">
        <v>204</v>
      </c>
      <c r="E188" s="207" t="str">
        <f>IFERROR(INDEX(ID!$C:$C,MATCH(Risk7_PlusY67!$D188,ID!$A:$A,0)),"")</f>
        <v>วังทรายพูน,รพช.</v>
      </c>
      <c r="F188" s="207" t="str">
        <f>IFERROR(INDEX(ID!$G:$G,MATCH(Risk7_PlusY67!$D188,ID!$A:$A,0)),"")</f>
        <v>รพช.</v>
      </c>
      <c r="G188" s="206">
        <f>IFERROR(INDEX(ID!$J:$J,MATCH(Risk7_PlusY67!$D188,ID!$A:$A,0)),"")</f>
        <v>30</v>
      </c>
      <c r="H188" s="208" t="str">
        <f>IFERROR(INDEX(ID!$P:$P,MATCH(Risk7_PlusY67!$D188,ID!$A:$A,0)),"")</f>
        <v>รพช.F2 P&lt;=30,000</v>
      </c>
      <c r="I188" s="209">
        <f>IFERROR(INDEX(Raw_DATA!E:E,MATCH(Risk7_PlusY67!$D188,Raw_DATA!$A:$A,0)),"")</f>
        <v>3.72</v>
      </c>
      <c r="J188" s="209">
        <f>IFERROR(INDEX(Raw_DATA!F:F,MATCH(Risk7_PlusY67!$D188,Raw_DATA!$A:$A,0)),"")</f>
        <v>3.57</v>
      </c>
      <c r="K188" s="209">
        <f>IFERROR(INDEX(Raw_DATA!G:G,MATCH(Risk7_PlusY67!$D188,Raw_DATA!$A:$A,0)),"")</f>
        <v>3.13</v>
      </c>
      <c r="L188" s="209">
        <f>IFERROR(INDEX(Raw_DATA!H:H,MATCH(Risk7_PlusY67!$D188,Raw_DATA!$A:$A,0)),"")</f>
        <v>30402812.41</v>
      </c>
      <c r="M188" s="210">
        <f>IFERROR(INDEX(Raw_DATA!I:I,MATCH(Risk7_PlusY67!$D188,Raw_DATA!$A:$A,0)),"")</f>
        <v>-5729865.8899999997</v>
      </c>
      <c r="N188" s="206">
        <f t="shared" si="42"/>
        <v>0</v>
      </c>
      <c r="O188" s="206">
        <f t="shared" si="43"/>
        <v>1</v>
      </c>
      <c r="P188" s="206">
        <f t="shared" si="44"/>
        <v>0</v>
      </c>
      <c r="Q188" s="211">
        <f t="shared" si="45"/>
        <v>63.6</v>
      </c>
      <c r="R188" s="206">
        <f t="shared" si="46"/>
        <v>1</v>
      </c>
      <c r="S188" s="212">
        <f>IFERROR(INDEX(Raw_DATA!J:J,MATCH(Risk7_PlusY67!$D188,Raw_DATA!$A:$A,0)),"")</f>
        <v>669111.64</v>
      </c>
      <c r="T188" s="213">
        <f>IFERROR(INDEX(Raw_DATA!K:K,MATCH(Risk7_PlusY67!$D188,Raw_DATA!$A:$A,0)),"")</f>
        <v>23822297.609999999</v>
      </c>
      <c r="U188" s="214">
        <f t="shared" si="47"/>
        <v>1</v>
      </c>
      <c r="V188" s="214">
        <f t="shared" si="48"/>
        <v>1</v>
      </c>
      <c r="W188" s="214">
        <f>IF(OR(AND((K188&lt;0.8),(AJ188&gt;180)),AND((K188&lt;0.8),(AJ188&lt;10)),AND((K188&gt;=0.8),(AJ188&lt;10)),AND((K188&gt;=0.8),(AJ188&gt;90))),0,1)</f>
        <v>1</v>
      </c>
      <c r="X188" s="214">
        <f t="shared" si="49"/>
        <v>1</v>
      </c>
      <c r="Y188" s="214">
        <f t="shared" si="50"/>
        <v>1</v>
      </c>
      <c r="Z188" s="214">
        <f t="shared" si="51"/>
        <v>1</v>
      </c>
      <c r="AA188" s="214">
        <f t="shared" si="52"/>
        <v>1</v>
      </c>
      <c r="AB188" s="215" t="str">
        <f t="shared" si="53"/>
        <v>A</v>
      </c>
      <c r="AC188" s="215" t="str">
        <f t="shared" si="54"/>
        <v>1A</v>
      </c>
      <c r="AD188" s="216"/>
      <c r="AE188" s="216"/>
      <c r="AF188" s="434">
        <f>IFERROR(INDEX(Raw_DATA!L:L,MATCH(Risk7_PlusY67!$D188,Raw_DATA!$A:$A,0)),"")</f>
        <v>0.77</v>
      </c>
      <c r="AG188" s="434">
        <f>IFERROR(INDEX(AVGGroup!$D$5:$D$21,MATCH(Risk7_PlusY67!$H188,AVGGroup!$C$5:$C$21,0)),"")</f>
        <v>-3.55</v>
      </c>
      <c r="AH188" s="434">
        <f>IFERROR(INDEX(Raw_DATA!M:M,MATCH(Risk7_PlusY67!$D188,Raw_DATA!$A:$A,0)),"")</f>
        <v>-5.56</v>
      </c>
      <c r="AI188" s="435">
        <f>IFERROR(INDEX(AVGGroup!$F$5:$F$21,MATCH(Risk7_PlusY67!$H188,AVGGroup!$C$5:$C$21,0)),"")</f>
        <v>-10.199999999999999</v>
      </c>
      <c r="AJ188" s="401">
        <f>IFERROR(INDEX(Raw_DATA!N:N,MATCH(Risk7_PlusY67!$D188,Raw_DATA!$A:$A,0)),"")</f>
        <v>74</v>
      </c>
      <c r="AK188" s="401">
        <f>IFERROR(INDEX(Raw_DATA!O:O,MATCH(Risk7_PlusY67!$D188,Raw_DATA!$A:$A,0)),"")</f>
        <v>12</v>
      </c>
      <c r="AL188" s="401">
        <f>IFERROR(INDEX(Raw_DATA!P:P,MATCH(Risk7_PlusY67!$D188,Raw_DATA!$A:$A,0)),"")</f>
        <v>39</v>
      </c>
      <c r="AM188" s="401">
        <f>IFERROR(INDEX(Raw_DATA!Q:Q,MATCH(Risk7_PlusY67!$D188,Raw_DATA!$A:$A,0)),"")</f>
        <v>84</v>
      </c>
      <c r="AN188" s="401">
        <f>IFERROR(INDEX(Raw_DATA!R:R,MATCH(Risk7_PlusY67!$D188,Raw_DATA!$A:$A,0)),"")</f>
        <v>44</v>
      </c>
      <c r="AO188" s="407"/>
      <c r="AP188" s="411" t="b">
        <f>AB188=AY188</f>
        <v>1</v>
      </c>
      <c r="AQ188" s="340">
        <f t="shared" si="55"/>
        <v>1</v>
      </c>
      <c r="AR188" s="123">
        <f t="shared" si="56"/>
        <v>1</v>
      </c>
      <c r="AS188" s="123">
        <f t="shared" si="57"/>
        <v>1</v>
      </c>
      <c r="AT188" s="123">
        <f>IF(OR(AND((K188&lt;0.8),(BE188&gt;180)),AND((K188&lt;0.8),(BE188&lt;10)),AND((K188&gt;=0.8),(BE188&lt;10)),AND((K188&gt;=0.8),(BE188&gt;90))),0,1)</f>
        <v>1</v>
      </c>
      <c r="AU188" s="123">
        <f t="shared" si="58"/>
        <v>1</v>
      </c>
      <c r="AV188" s="123">
        <f t="shared" si="59"/>
        <v>1</v>
      </c>
      <c r="AW188" s="123">
        <f t="shared" si="60"/>
        <v>1</v>
      </c>
      <c r="AX188" s="123">
        <f t="shared" si="61"/>
        <v>1</v>
      </c>
      <c r="AY188" s="416" t="str">
        <f t="shared" si="62"/>
        <v>A</v>
      </c>
      <c r="AZ188" s="416" t="str">
        <f>R188&amp;AY188</f>
        <v>1A</v>
      </c>
      <c r="BA188" s="417">
        <f>IFERROR(INDEX(Raw_DATA!L:L,MATCH(Risk7_PlusY67!$D188,Raw_DATA!$A:$A,0)),"")</f>
        <v>0.77</v>
      </c>
      <c r="BB188" s="417">
        <f>IFERROR(INDEX(AVGGroup!$H$5:$H$21,MATCH(Risk7_PlusY67!$BJ188,AVGGroup!$C$5:$C$21,0)),"")</f>
        <v>-3.54</v>
      </c>
      <c r="BC188" s="417">
        <f>IFERROR(INDEX(Raw_DATA!M:M,MATCH(Risk7_PlusY67!$D188,Raw_DATA!$A:$A,0)),"")</f>
        <v>-5.56</v>
      </c>
      <c r="BD188" s="418">
        <f>IFERROR(INDEX(AVGGroup!$J$5:$J$21,MATCH(Risk7_PlusY67!$BJ188,AVGGroup!$C$5:$C$21,0)),"")</f>
        <v>-10.199999999999999</v>
      </c>
      <c r="BE188" s="407">
        <f>IFERROR(INDEX(Raw_DATA!N:N,MATCH(Risk7_PlusY67!$D188,Raw_DATA!$A:$A,0)),"")</f>
        <v>74</v>
      </c>
      <c r="BF188" s="407">
        <f>IFERROR(INDEX(Raw_DATA!O:O,MATCH(Risk7_PlusY67!$D188,Raw_DATA!$A:$A,0)),"")</f>
        <v>12</v>
      </c>
      <c r="BG188" s="407">
        <f>IFERROR(INDEX(Raw_DATA!P:P,MATCH(Risk7_PlusY67!$D188,Raw_DATA!$A:$A,0)),"")</f>
        <v>39</v>
      </c>
      <c r="BH188" s="407">
        <f>IFERROR(INDEX(Raw_DATA!Q:Q,MATCH(Risk7_PlusY67!$D188,Raw_DATA!$A:$A,0)),"")</f>
        <v>84</v>
      </c>
      <c r="BI188" s="407">
        <f>IFERROR(INDEX(Raw_DATA!R:R,MATCH(Risk7_PlusY67!$D188,Raw_DATA!$A:$A,0)),"")</f>
        <v>44</v>
      </c>
      <c r="BJ188" s="124" t="str">
        <f>INDEX('Org2567'!$BM:$BM,MATCH(Risk7_PlusY67!D188,'Org2567'!$D:$D,0))</f>
        <v>รพช.F2 P&lt;=30,000</v>
      </c>
    </row>
    <row r="189" spans="1:62" x14ac:dyDescent="0.7">
      <c r="A189" s="206">
        <f>IF(ISBLANK(D189),"",COUNTA($D$3:D189))</f>
        <v>187</v>
      </c>
      <c r="B189" s="207">
        <f>IFERROR(INDEX(ID!$E:$E,MATCH(Risk7_PlusY67!$D189,ID!$A:$A,0)),"")</f>
        <v>3</v>
      </c>
      <c r="C189" s="207" t="str">
        <f>IFERROR(INDEX(ID!$I:$I,MATCH(Risk7_PlusY67!$D189,ID!$A:$A,0)),"")</f>
        <v>พิจิตร</v>
      </c>
      <c r="D189" s="295" t="s">
        <v>205</v>
      </c>
      <c r="E189" s="207" t="str">
        <f>IFERROR(INDEX(ID!$C:$C,MATCH(Risk7_PlusY67!$D189,ID!$A:$A,0)),"")</f>
        <v>โพธิ์ประทับช้าง,รพช.</v>
      </c>
      <c r="F189" s="207" t="str">
        <f>IFERROR(INDEX(ID!$G:$G,MATCH(Risk7_PlusY67!$D189,ID!$A:$A,0)),"")</f>
        <v>รพช.</v>
      </c>
      <c r="G189" s="206">
        <f>IFERROR(INDEX(ID!$J:$J,MATCH(Risk7_PlusY67!$D189,ID!$A:$A,0)),"")</f>
        <v>30</v>
      </c>
      <c r="H189" s="208" t="str">
        <f>IFERROR(INDEX(ID!$P:$P,MATCH(Risk7_PlusY67!$D189,ID!$A:$A,0)),"")</f>
        <v>รพช.F2 P30,000-60,000</v>
      </c>
      <c r="I189" s="209">
        <f>IFERROR(INDEX(Raw_DATA!E:E,MATCH(Risk7_PlusY67!$D189,Raw_DATA!$A:$A,0)),"")</f>
        <v>5.26</v>
      </c>
      <c r="J189" s="209">
        <f>IFERROR(INDEX(Raw_DATA!F:F,MATCH(Risk7_PlusY67!$D189,Raw_DATA!$A:$A,0)),"")</f>
        <v>5.14</v>
      </c>
      <c r="K189" s="209">
        <f>IFERROR(INDEX(Raw_DATA!G:G,MATCH(Risk7_PlusY67!$D189,Raw_DATA!$A:$A,0)),"")</f>
        <v>3.96</v>
      </c>
      <c r="L189" s="209">
        <f>IFERROR(INDEX(Raw_DATA!H:H,MATCH(Risk7_PlusY67!$D189,Raw_DATA!$A:$A,0)),"")</f>
        <v>41426546.609999999</v>
      </c>
      <c r="M189" s="210">
        <f>IFERROR(INDEX(Raw_DATA!I:I,MATCH(Risk7_PlusY67!$D189,Raw_DATA!$A:$A,0)),"")</f>
        <v>-2132805.4</v>
      </c>
      <c r="N189" s="206">
        <f t="shared" si="42"/>
        <v>0</v>
      </c>
      <c r="O189" s="206">
        <f t="shared" si="43"/>
        <v>1</v>
      </c>
      <c r="P189" s="206">
        <f t="shared" si="44"/>
        <v>0</v>
      </c>
      <c r="Q189" s="211">
        <f t="shared" si="45"/>
        <v>233</v>
      </c>
      <c r="R189" s="206">
        <f t="shared" si="46"/>
        <v>1</v>
      </c>
      <c r="S189" s="212">
        <f>IFERROR(INDEX(Raw_DATA!J:J,MATCH(Risk7_PlusY67!$D189,Raw_DATA!$A:$A,0)),"")</f>
        <v>-108250.53</v>
      </c>
      <c r="T189" s="213">
        <f>IFERROR(INDEX(Raw_DATA!K:K,MATCH(Risk7_PlusY67!$D189,Raw_DATA!$A:$A,0)),"")</f>
        <v>28780116.140000001</v>
      </c>
      <c r="U189" s="214">
        <f t="shared" si="47"/>
        <v>1</v>
      </c>
      <c r="V189" s="214">
        <f t="shared" si="48"/>
        <v>1</v>
      </c>
      <c r="W189" s="214">
        <f>IF(OR(AND((K189&lt;0.8),(AJ189&gt;180)),AND((K189&lt;0.8),(AJ189&lt;10)),AND((K189&gt;=0.8),(AJ189&lt;10)),AND((K189&gt;=0.8),(AJ189&gt;90))),0,1)</f>
        <v>1</v>
      </c>
      <c r="X189" s="214">
        <f t="shared" si="49"/>
        <v>1</v>
      </c>
      <c r="Y189" s="214">
        <f t="shared" si="50"/>
        <v>1</v>
      </c>
      <c r="Z189" s="214">
        <f t="shared" si="51"/>
        <v>0</v>
      </c>
      <c r="AA189" s="214">
        <f t="shared" si="52"/>
        <v>1</v>
      </c>
      <c r="AB189" s="215" t="str">
        <f t="shared" si="53"/>
        <v>A-</v>
      </c>
      <c r="AC189" s="215" t="str">
        <f t="shared" si="54"/>
        <v>1A-</v>
      </c>
      <c r="AD189" s="216"/>
      <c r="AE189" s="216"/>
      <c r="AF189" s="434">
        <f>IFERROR(INDEX(Raw_DATA!L:L,MATCH(Risk7_PlusY67!$D189,Raw_DATA!$A:$A,0)),"")</f>
        <v>-0.1</v>
      </c>
      <c r="AG189" s="434">
        <f>IFERROR(INDEX(AVGGroup!$D$5:$D$21,MATCH(Risk7_PlusY67!$H189,AVGGroup!$C$5:$C$21,0)),"")</f>
        <v>-4.37</v>
      </c>
      <c r="AH189" s="434">
        <f>IFERROR(INDEX(Raw_DATA!M:M,MATCH(Risk7_PlusY67!$D189,Raw_DATA!$A:$A,0)),"")</f>
        <v>-2.85</v>
      </c>
      <c r="AI189" s="435">
        <f>IFERROR(INDEX(AVGGroup!$F$5:$F$21,MATCH(Risk7_PlusY67!$H189,AVGGroup!$C$5:$C$21,0)),"")</f>
        <v>-9.19</v>
      </c>
      <c r="AJ189" s="401">
        <f>IFERROR(INDEX(Raw_DATA!N:N,MATCH(Risk7_PlusY67!$D189,Raw_DATA!$A:$A,0)),"")</f>
        <v>50</v>
      </c>
      <c r="AK189" s="401">
        <f>IFERROR(INDEX(Raw_DATA!O:O,MATCH(Risk7_PlusY67!$D189,Raw_DATA!$A:$A,0)),"")</f>
        <v>18</v>
      </c>
      <c r="AL189" s="401">
        <f>IFERROR(INDEX(Raw_DATA!P:P,MATCH(Risk7_PlusY67!$D189,Raw_DATA!$A:$A,0)),"")</f>
        <v>50</v>
      </c>
      <c r="AM189" s="401">
        <f>IFERROR(INDEX(Raw_DATA!Q:Q,MATCH(Risk7_PlusY67!$D189,Raw_DATA!$A:$A,0)),"")</f>
        <v>130</v>
      </c>
      <c r="AN189" s="401">
        <f>IFERROR(INDEX(Raw_DATA!R:R,MATCH(Risk7_PlusY67!$D189,Raw_DATA!$A:$A,0)),"")</f>
        <v>23</v>
      </c>
      <c r="AO189" s="407"/>
      <c r="AP189" s="411" t="b">
        <f>AB189=AY189</f>
        <v>1</v>
      </c>
      <c r="AQ189" s="340">
        <f t="shared" si="55"/>
        <v>1</v>
      </c>
      <c r="AR189" s="123">
        <f t="shared" si="56"/>
        <v>1</v>
      </c>
      <c r="AS189" s="123">
        <f t="shared" si="57"/>
        <v>1</v>
      </c>
      <c r="AT189" s="123">
        <f>IF(OR(AND((K189&lt;0.8),(BE189&gt;180)),AND((K189&lt;0.8),(BE189&lt;10)),AND((K189&gt;=0.8),(BE189&lt;10)),AND((K189&gt;=0.8),(BE189&gt;90))),0,1)</f>
        <v>1</v>
      </c>
      <c r="AU189" s="123">
        <f t="shared" si="58"/>
        <v>1</v>
      </c>
      <c r="AV189" s="123">
        <f t="shared" si="59"/>
        <v>1</v>
      </c>
      <c r="AW189" s="123">
        <f t="shared" si="60"/>
        <v>0</v>
      </c>
      <c r="AX189" s="123">
        <f t="shared" si="61"/>
        <v>1</v>
      </c>
      <c r="AY189" s="416" t="str">
        <f t="shared" si="62"/>
        <v>A-</v>
      </c>
      <c r="AZ189" s="416" t="str">
        <f>R189&amp;AY189</f>
        <v>1A-</v>
      </c>
      <c r="BA189" s="417">
        <f>IFERROR(INDEX(Raw_DATA!L:L,MATCH(Risk7_PlusY67!$D189,Raw_DATA!$A:$A,0)),"")</f>
        <v>-0.1</v>
      </c>
      <c r="BB189" s="417">
        <f>IFERROR(INDEX(AVGGroup!$H$5:$H$21,MATCH(Risk7_PlusY67!$BJ189,AVGGroup!$C$5:$C$21,0)),"")</f>
        <v>-3.95</v>
      </c>
      <c r="BC189" s="417">
        <f>IFERROR(INDEX(Raw_DATA!M:M,MATCH(Risk7_PlusY67!$D189,Raw_DATA!$A:$A,0)),"")</f>
        <v>-2.85</v>
      </c>
      <c r="BD189" s="418">
        <f>IFERROR(INDEX(AVGGroup!$J$5:$J$21,MATCH(Risk7_PlusY67!$BJ189,AVGGroup!$C$5:$C$21,0)),"")</f>
        <v>-8.8800000000000008</v>
      </c>
      <c r="BE189" s="407">
        <f>IFERROR(INDEX(Raw_DATA!N:N,MATCH(Risk7_PlusY67!$D189,Raw_DATA!$A:$A,0)),"")</f>
        <v>50</v>
      </c>
      <c r="BF189" s="407">
        <f>IFERROR(INDEX(Raw_DATA!O:O,MATCH(Risk7_PlusY67!$D189,Raw_DATA!$A:$A,0)),"")</f>
        <v>18</v>
      </c>
      <c r="BG189" s="407">
        <f>IFERROR(INDEX(Raw_DATA!P:P,MATCH(Risk7_PlusY67!$D189,Raw_DATA!$A:$A,0)),"")</f>
        <v>50</v>
      </c>
      <c r="BH189" s="407">
        <f>IFERROR(INDEX(Raw_DATA!Q:Q,MATCH(Risk7_PlusY67!$D189,Raw_DATA!$A:$A,0)),"")</f>
        <v>130</v>
      </c>
      <c r="BI189" s="407">
        <f>IFERROR(INDEX(Raw_DATA!R:R,MATCH(Risk7_PlusY67!$D189,Raw_DATA!$A:$A,0)),"")</f>
        <v>23</v>
      </c>
      <c r="BJ189" s="124" t="str">
        <f>INDEX('Org2567'!$BM:$BM,MATCH(Risk7_PlusY67!D189,'Org2567'!$D:$D,0))</f>
        <v>รพช.F2 P30,000-60,000</v>
      </c>
    </row>
    <row r="190" spans="1:62" x14ac:dyDescent="0.7">
      <c r="A190" s="206">
        <f>IF(ISBLANK(D190),"",COUNTA($D$3:D190))</f>
        <v>188</v>
      </c>
      <c r="B190" s="207">
        <f>IFERROR(INDEX(ID!$E:$E,MATCH(Risk7_PlusY67!$D190,ID!$A:$A,0)),"")</f>
        <v>3</v>
      </c>
      <c r="C190" s="207" t="str">
        <f>IFERROR(INDEX(ID!$I:$I,MATCH(Risk7_PlusY67!$D190,ID!$A:$A,0)),"")</f>
        <v>พิจิตร</v>
      </c>
      <c r="D190" s="295" t="s">
        <v>206</v>
      </c>
      <c r="E190" s="207" t="str">
        <f>IFERROR(INDEX(ID!$C:$C,MATCH(Risk7_PlusY67!$D190,ID!$A:$A,0)),"")</f>
        <v>บางมูลนาก,รพช.</v>
      </c>
      <c r="F190" s="207" t="str">
        <f>IFERROR(INDEX(ID!$G:$G,MATCH(Risk7_PlusY67!$D190,ID!$A:$A,0)),"")</f>
        <v>รพช.</v>
      </c>
      <c r="G190" s="206">
        <f>IFERROR(INDEX(ID!$J:$J,MATCH(Risk7_PlusY67!$D190,ID!$A:$A,0)),"")</f>
        <v>90</v>
      </c>
      <c r="H190" s="208" t="str">
        <f>IFERROR(INDEX(ID!$P:$P,MATCH(Risk7_PlusY67!$D190,ID!$A:$A,0)),"")</f>
        <v>รพช.M2 B&lt;=100</v>
      </c>
      <c r="I190" s="209">
        <f>IFERROR(INDEX(Raw_DATA!E:E,MATCH(Risk7_PlusY67!$D190,Raw_DATA!$A:$A,0)),"")</f>
        <v>2.2999999999999998</v>
      </c>
      <c r="J190" s="209">
        <f>IFERROR(INDEX(Raw_DATA!F:F,MATCH(Risk7_PlusY67!$D190,Raw_DATA!$A:$A,0)),"")</f>
        <v>2.1</v>
      </c>
      <c r="K190" s="209">
        <f>IFERROR(INDEX(Raw_DATA!G:G,MATCH(Risk7_PlusY67!$D190,Raw_DATA!$A:$A,0)),"")</f>
        <v>1.1100000000000001</v>
      </c>
      <c r="L190" s="209">
        <f>IFERROR(INDEX(Raw_DATA!H:H,MATCH(Risk7_PlusY67!$D190,Raw_DATA!$A:$A,0)),"")</f>
        <v>56206459.689999998</v>
      </c>
      <c r="M190" s="210">
        <f>IFERROR(INDEX(Raw_DATA!I:I,MATCH(Risk7_PlusY67!$D190,Raw_DATA!$A:$A,0)),"")</f>
        <v>76720081.879999995</v>
      </c>
      <c r="N190" s="206">
        <f t="shared" si="42"/>
        <v>0</v>
      </c>
      <c r="O190" s="206">
        <f t="shared" si="43"/>
        <v>0</v>
      </c>
      <c r="P190" s="206">
        <f t="shared" si="44"/>
        <v>0</v>
      </c>
      <c r="Q190" s="211" t="str">
        <f t="shared" si="45"/>
        <v/>
      </c>
      <c r="R190" s="206">
        <f t="shared" si="46"/>
        <v>0</v>
      </c>
      <c r="S190" s="212">
        <f>IFERROR(INDEX(Raw_DATA!J:J,MATCH(Risk7_PlusY67!$D190,Raw_DATA!$A:$A,0)),"")</f>
        <v>21406186.649999999</v>
      </c>
      <c r="T190" s="213">
        <f>IFERROR(INDEX(Raw_DATA!K:K,MATCH(Risk7_PlusY67!$D190,Raw_DATA!$A:$A,0)),"")</f>
        <v>4886127.91</v>
      </c>
      <c r="U190" s="214">
        <f t="shared" si="47"/>
        <v>1</v>
      </c>
      <c r="V190" s="214">
        <f t="shared" si="48"/>
        <v>1</v>
      </c>
      <c r="W190" s="214">
        <f>IF(OR(AND((K190&lt;0.8),(AJ190&gt;180)),AND((K190&lt;0.8),(AJ190&lt;10)),AND((K190&gt;=0.8),(AJ190&lt;10)),AND((K190&gt;=0.8),(AJ190&gt;90))),0,1)</f>
        <v>0</v>
      </c>
      <c r="X190" s="214">
        <f t="shared" si="49"/>
        <v>1</v>
      </c>
      <c r="Y190" s="214">
        <f t="shared" si="50"/>
        <v>0</v>
      </c>
      <c r="Z190" s="214">
        <f t="shared" si="51"/>
        <v>1</v>
      </c>
      <c r="AA190" s="214">
        <f t="shared" si="52"/>
        <v>1</v>
      </c>
      <c r="AB190" s="215" t="str">
        <f t="shared" si="53"/>
        <v>B</v>
      </c>
      <c r="AC190" s="215" t="str">
        <f t="shared" si="54"/>
        <v>0B</v>
      </c>
      <c r="AD190" s="216"/>
      <c r="AE190" s="216"/>
      <c r="AF190" s="434">
        <f>IFERROR(INDEX(Raw_DATA!L:L,MATCH(Risk7_PlusY67!$D190,Raw_DATA!$A:$A,0)),"")</f>
        <v>7.21</v>
      </c>
      <c r="AG190" s="434">
        <f>IFERROR(INDEX(AVGGroup!$D$5:$D$21,MATCH(Risk7_PlusY67!$H190,AVGGroup!$C$5:$C$21,0)),"")</f>
        <v>-4.4400000000000004</v>
      </c>
      <c r="AH190" s="434">
        <f>IFERROR(INDEX(Raw_DATA!M:M,MATCH(Risk7_PlusY67!$D190,Raw_DATA!$A:$A,0)),"")</f>
        <v>21.86</v>
      </c>
      <c r="AI190" s="435">
        <f>IFERROR(INDEX(AVGGroup!$F$5:$F$21,MATCH(Risk7_PlusY67!$H190,AVGGroup!$C$5:$C$21,0)),"")</f>
        <v>-7.31</v>
      </c>
      <c r="AJ190" s="401">
        <f>IFERROR(INDEX(Raw_DATA!N:N,MATCH(Risk7_PlusY67!$D190,Raw_DATA!$A:$A,0)),"")</f>
        <v>99</v>
      </c>
      <c r="AK190" s="401">
        <f>IFERROR(INDEX(Raw_DATA!O:O,MATCH(Risk7_PlusY67!$D190,Raw_DATA!$A:$A,0)),"")</f>
        <v>58</v>
      </c>
      <c r="AL190" s="401">
        <f>IFERROR(INDEX(Raw_DATA!P:P,MATCH(Risk7_PlusY67!$D190,Raw_DATA!$A:$A,0)),"")</f>
        <v>69</v>
      </c>
      <c r="AM190" s="401">
        <f>IFERROR(INDEX(Raw_DATA!Q:Q,MATCH(Risk7_PlusY67!$D190,Raw_DATA!$A:$A,0)),"")</f>
        <v>112</v>
      </c>
      <c r="AN190" s="401">
        <f>IFERROR(INDEX(Raw_DATA!R:R,MATCH(Risk7_PlusY67!$D190,Raw_DATA!$A:$A,0)),"")</f>
        <v>33</v>
      </c>
      <c r="AO190" s="407"/>
      <c r="AP190" s="411" t="b">
        <f>AB190=AY190</f>
        <v>1</v>
      </c>
      <c r="AQ190" s="340">
        <f t="shared" si="55"/>
        <v>0</v>
      </c>
      <c r="AR190" s="123">
        <f t="shared" si="56"/>
        <v>1</v>
      </c>
      <c r="AS190" s="123">
        <f t="shared" si="57"/>
        <v>1</v>
      </c>
      <c r="AT190" s="123">
        <f>IF(OR(AND((K190&lt;0.8),(BE190&gt;180)),AND((K190&lt;0.8),(BE190&lt;10)),AND((K190&gt;=0.8),(BE190&lt;10)),AND((K190&gt;=0.8),(BE190&gt;90))),0,1)</f>
        <v>0</v>
      </c>
      <c r="AU190" s="123">
        <f t="shared" si="58"/>
        <v>1</v>
      </c>
      <c r="AV190" s="123">
        <f t="shared" si="59"/>
        <v>0</v>
      </c>
      <c r="AW190" s="123">
        <f t="shared" si="60"/>
        <v>1</v>
      </c>
      <c r="AX190" s="123">
        <f t="shared" si="61"/>
        <v>1</v>
      </c>
      <c r="AY190" s="416" t="str">
        <f t="shared" si="62"/>
        <v>B</v>
      </c>
      <c r="AZ190" s="416" t="str">
        <f>R190&amp;AY190</f>
        <v>0B</v>
      </c>
      <c r="BA190" s="417">
        <f>IFERROR(INDEX(Raw_DATA!L:L,MATCH(Risk7_PlusY67!$D190,Raw_DATA!$A:$A,0)),"")</f>
        <v>7.21</v>
      </c>
      <c r="BB190" s="417">
        <f>IFERROR(INDEX(AVGGroup!$H$5:$H$21,MATCH(Risk7_PlusY67!$BJ190,AVGGroup!$C$5:$C$21,0)),"")</f>
        <v>-4.4400000000000004</v>
      </c>
      <c r="BC190" s="417">
        <f>IFERROR(INDEX(Raw_DATA!M:M,MATCH(Risk7_PlusY67!$D190,Raw_DATA!$A:$A,0)),"")</f>
        <v>21.86</v>
      </c>
      <c r="BD190" s="418">
        <f>IFERROR(INDEX(AVGGroup!$J$5:$J$21,MATCH(Risk7_PlusY67!$BJ190,AVGGroup!$C$5:$C$21,0)),"")</f>
        <v>-7.31</v>
      </c>
      <c r="BE190" s="407">
        <f>IFERROR(INDEX(Raw_DATA!N:N,MATCH(Risk7_PlusY67!$D190,Raw_DATA!$A:$A,0)),"")</f>
        <v>99</v>
      </c>
      <c r="BF190" s="407">
        <f>IFERROR(INDEX(Raw_DATA!O:O,MATCH(Risk7_PlusY67!$D190,Raw_DATA!$A:$A,0)),"")</f>
        <v>58</v>
      </c>
      <c r="BG190" s="407">
        <f>IFERROR(INDEX(Raw_DATA!P:P,MATCH(Risk7_PlusY67!$D190,Raw_DATA!$A:$A,0)),"")</f>
        <v>69</v>
      </c>
      <c r="BH190" s="407">
        <f>IFERROR(INDEX(Raw_DATA!Q:Q,MATCH(Risk7_PlusY67!$D190,Raw_DATA!$A:$A,0)),"")</f>
        <v>112</v>
      </c>
      <c r="BI190" s="407">
        <f>IFERROR(INDEX(Raw_DATA!R:R,MATCH(Risk7_PlusY67!$D190,Raw_DATA!$A:$A,0)),"")</f>
        <v>33</v>
      </c>
      <c r="BJ190" s="124" t="str">
        <f>INDEX('Org2567'!$BM:$BM,MATCH(Risk7_PlusY67!D190,'Org2567'!$D:$D,0))</f>
        <v>รพช.M2 B&lt;=100</v>
      </c>
    </row>
    <row r="191" spans="1:62" x14ac:dyDescent="0.7">
      <c r="A191" s="206">
        <f>IF(ISBLANK(D191),"",COUNTA($D$3:D191))</f>
        <v>189</v>
      </c>
      <c r="B191" s="207">
        <f>IFERROR(INDEX(ID!$E:$E,MATCH(Risk7_PlusY67!$D191,ID!$A:$A,0)),"")</f>
        <v>3</v>
      </c>
      <c r="C191" s="207" t="str">
        <f>IFERROR(INDEX(ID!$I:$I,MATCH(Risk7_PlusY67!$D191,ID!$A:$A,0)),"")</f>
        <v>พิจิตร</v>
      </c>
      <c r="D191" s="295" t="s">
        <v>207</v>
      </c>
      <c r="E191" s="207" t="str">
        <f>IFERROR(INDEX(ID!$C:$C,MATCH(Risk7_PlusY67!$D191,ID!$A:$A,0)),"")</f>
        <v>โพทะเล,รพช.</v>
      </c>
      <c r="F191" s="207" t="str">
        <f>IFERROR(INDEX(ID!$G:$G,MATCH(Risk7_PlusY67!$D191,ID!$A:$A,0)),"")</f>
        <v>รพช.</v>
      </c>
      <c r="G191" s="206">
        <f>IFERROR(INDEX(ID!$J:$J,MATCH(Risk7_PlusY67!$D191,ID!$A:$A,0)),"")</f>
        <v>45</v>
      </c>
      <c r="H191" s="208" t="str">
        <f>IFERROR(INDEX(ID!$P:$P,MATCH(Risk7_PlusY67!$D191,ID!$A:$A,0)),"")</f>
        <v>รพช.F1 P&lt;=50,000</v>
      </c>
      <c r="I191" s="209">
        <f>IFERROR(INDEX(Raw_DATA!E:E,MATCH(Risk7_PlusY67!$D191,Raw_DATA!$A:$A,0)),"")</f>
        <v>2.94</v>
      </c>
      <c r="J191" s="209">
        <f>IFERROR(INDEX(Raw_DATA!F:F,MATCH(Risk7_PlusY67!$D191,Raw_DATA!$A:$A,0)),"")</f>
        <v>2.81</v>
      </c>
      <c r="K191" s="209">
        <f>IFERROR(INDEX(Raw_DATA!G:G,MATCH(Risk7_PlusY67!$D191,Raw_DATA!$A:$A,0)),"")</f>
        <v>2.37</v>
      </c>
      <c r="L191" s="209">
        <f>IFERROR(INDEX(Raw_DATA!H:H,MATCH(Risk7_PlusY67!$D191,Raw_DATA!$A:$A,0)),"")</f>
        <v>46051336.060000002</v>
      </c>
      <c r="M191" s="210">
        <f>IFERROR(INDEX(Raw_DATA!I:I,MATCH(Risk7_PlusY67!$D191,Raw_DATA!$A:$A,0)),"")</f>
        <v>-9032363.5199999996</v>
      </c>
      <c r="N191" s="206">
        <f t="shared" si="42"/>
        <v>0</v>
      </c>
      <c r="O191" s="206">
        <f t="shared" si="43"/>
        <v>1</v>
      </c>
      <c r="P191" s="206">
        <f t="shared" si="44"/>
        <v>0</v>
      </c>
      <c r="Q191" s="211">
        <f t="shared" si="45"/>
        <v>61.1</v>
      </c>
      <c r="R191" s="206">
        <f t="shared" si="46"/>
        <v>1</v>
      </c>
      <c r="S191" s="212">
        <f>IFERROR(INDEX(Raw_DATA!J:J,MATCH(Risk7_PlusY67!$D191,Raw_DATA!$A:$A,0)),"")</f>
        <v>-4154905.57</v>
      </c>
      <c r="T191" s="213">
        <f>IFERROR(INDEX(Raw_DATA!K:K,MATCH(Risk7_PlusY67!$D191,Raw_DATA!$A:$A,0)),"")</f>
        <v>32501987.620000001</v>
      </c>
      <c r="U191" s="214">
        <f t="shared" si="47"/>
        <v>0</v>
      </c>
      <c r="V191" s="214">
        <f t="shared" si="48"/>
        <v>0</v>
      </c>
      <c r="W191" s="214">
        <f>IF(OR(AND((K191&lt;0.8),(AJ191&gt;180)),AND((K191&lt;0.8),(AJ191&lt;10)),AND((K191&gt;=0.8),(AJ191&lt;10)),AND((K191&gt;=0.8),(AJ191&gt;90))),0,1)</f>
        <v>1</v>
      </c>
      <c r="X191" s="214">
        <f t="shared" si="49"/>
        <v>1</v>
      </c>
      <c r="Y191" s="214">
        <f t="shared" si="50"/>
        <v>1</v>
      </c>
      <c r="Z191" s="214">
        <f t="shared" si="51"/>
        <v>1</v>
      </c>
      <c r="AA191" s="214">
        <f t="shared" si="52"/>
        <v>1</v>
      </c>
      <c r="AB191" s="215" t="str">
        <f t="shared" si="53"/>
        <v>B</v>
      </c>
      <c r="AC191" s="215" t="str">
        <f t="shared" si="54"/>
        <v>1B</v>
      </c>
      <c r="AD191" s="216"/>
      <c r="AE191" s="216"/>
      <c r="AF191" s="434">
        <f>IFERROR(INDEX(Raw_DATA!L:L,MATCH(Risk7_PlusY67!$D191,Raw_DATA!$A:$A,0)),"")</f>
        <v>-3.55</v>
      </c>
      <c r="AG191" s="434">
        <f>IFERROR(INDEX(AVGGroup!$D$5:$D$21,MATCH(Risk7_PlusY67!$H191,AVGGroup!$C$5:$C$21,0)),"")</f>
        <v>-3.15</v>
      </c>
      <c r="AH191" s="434">
        <f>IFERROR(INDEX(Raw_DATA!M:M,MATCH(Risk7_PlusY67!$D191,Raw_DATA!$A:$A,0)),"")</f>
        <v>-8.39</v>
      </c>
      <c r="AI191" s="435">
        <f>IFERROR(INDEX(AVGGroup!$F$5:$F$21,MATCH(Risk7_PlusY67!$H191,AVGGroup!$C$5:$C$21,0)),"")</f>
        <v>-7.1</v>
      </c>
      <c r="AJ191" s="401">
        <f>IFERROR(INDEX(Raw_DATA!N:N,MATCH(Risk7_PlusY67!$D191,Raw_DATA!$A:$A,0)),"")</f>
        <v>48</v>
      </c>
      <c r="AK191" s="401">
        <f>IFERROR(INDEX(Raw_DATA!O:O,MATCH(Risk7_PlusY67!$D191,Raw_DATA!$A:$A,0)),"")</f>
        <v>60</v>
      </c>
      <c r="AL191" s="401">
        <f>IFERROR(INDEX(Raw_DATA!P:P,MATCH(Risk7_PlusY67!$D191,Raw_DATA!$A:$A,0)),"")</f>
        <v>51</v>
      </c>
      <c r="AM191" s="401">
        <f>IFERROR(INDEX(Raw_DATA!Q:Q,MATCH(Risk7_PlusY67!$D191,Raw_DATA!$A:$A,0)),"")</f>
        <v>84</v>
      </c>
      <c r="AN191" s="401">
        <f>IFERROR(INDEX(Raw_DATA!R:R,MATCH(Risk7_PlusY67!$D191,Raw_DATA!$A:$A,0)),"")</f>
        <v>50</v>
      </c>
      <c r="AO191" s="407"/>
      <c r="AP191" s="411" t="b">
        <f>AB191=AY191</f>
        <v>1</v>
      </c>
      <c r="AQ191" s="340">
        <f t="shared" si="55"/>
        <v>1</v>
      </c>
      <c r="AR191" s="123">
        <f t="shared" si="56"/>
        <v>0</v>
      </c>
      <c r="AS191" s="123">
        <f t="shared" si="57"/>
        <v>0</v>
      </c>
      <c r="AT191" s="123">
        <f>IF(OR(AND((K191&lt;0.8),(BE191&gt;180)),AND((K191&lt;0.8),(BE191&lt;10)),AND((K191&gt;=0.8),(BE191&lt;10)),AND((K191&gt;=0.8),(BE191&gt;90))),0,1)</f>
        <v>1</v>
      </c>
      <c r="AU191" s="123">
        <f t="shared" si="58"/>
        <v>1</v>
      </c>
      <c r="AV191" s="123">
        <f t="shared" si="59"/>
        <v>1</v>
      </c>
      <c r="AW191" s="123">
        <f t="shared" si="60"/>
        <v>1</v>
      </c>
      <c r="AX191" s="123">
        <f t="shared" si="61"/>
        <v>1</v>
      </c>
      <c r="AY191" s="416" t="str">
        <f t="shared" si="62"/>
        <v>B</v>
      </c>
      <c r="AZ191" s="416" t="str">
        <f>R191&amp;AY191</f>
        <v>1B</v>
      </c>
      <c r="BA191" s="417">
        <f>IFERROR(INDEX(Raw_DATA!L:L,MATCH(Risk7_PlusY67!$D191,Raw_DATA!$A:$A,0)),"")</f>
        <v>-3.55</v>
      </c>
      <c r="BB191" s="417">
        <f>IFERROR(INDEX(AVGGroup!$H$5:$H$21,MATCH(Risk7_PlusY67!$BJ191,AVGGroup!$C$5:$C$21,0)),"")</f>
        <v>-3.15</v>
      </c>
      <c r="BC191" s="417">
        <f>IFERROR(INDEX(Raw_DATA!M:M,MATCH(Risk7_PlusY67!$D191,Raw_DATA!$A:$A,0)),"")</f>
        <v>-8.39</v>
      </c>
      <c r="BD191" s="418">
        <f>IFERROR(INDEX(AVGGroup!$J$5:$J$21,MATCH(Risk7_PlusY67!$BJ191,AVGGroup!$C$5:$C$21,0)),"")</f>
        <v>-7.1</v>
      </c>
      <c r="BE191" s="407">
        <f>IFERROR(INDEX(Raw_DATA!N:N,MATCH(Risk7_PlusY67!$D191,Raw_DATA!$A:$A,0)),"")</f>
        <v>48</v>
      </c>
      <c r="BF191" s="407">
        <f>IFERROR(INDEX(Raw_DATA!O:O,MATCH(Risk7_PlusY67!$D191,Raw_DATA!$A:$A,0)),"")</f>
        <v>60</v>
      </c>
      <c r="BG191" s="407">
        <f>IFERROR(INDEX(Raw_DATA!P:P,MATCH(Risk7_PlusY67!$D191,Raw_DATA!$A:$A,0)),"")</f>
        <v>51</v>
      </c>
      <c r="BH191" s="407">
        <f>IFERROR(INDEX(Raw_DATA!Q:Q,MATCH(Risk7_PlusY67!$D191,Raw_DATA!$A:$A,0)),"")</f>
        <v>84</v>
      </c>
      <c r="BI191" s="407">
        <f>IFERROR(INDEX(Raw_DATA!R:R,MATCH(Risk7_PlusY67!$D191,Raw_DATA!$A:$A,0)),"")</f>
        <v>50</v>
      </c>
      <c r="BJ191" s="124" t="str">
        <f>INDEX('Org2567'!$BM:$BM,MATCH(Risk7_PlusY67!D191,'Org2567'!$D:$D,0))</f>
        <v>รพช.F1 P&lt;=50,000</v>
      </c>
    </row>
    <row r="192" spans="1:62" x14ac:dyDescent="0.7">
      <c r="A192" s="206">
        <f>IF(ISBLANK(D192),"",COUNTA($D$3:D192))</f>
        <v>190</v>
      </c>
      <c r="B192" s="207">
        <f>IFERROR(INDEX(ID!$E:$E,MATCH(Risk7_PlusY67!$D192,ID!$A:$A,0)),"")</f>
        <v>3</v>
      </c>
      <c r="C192" s="207" t="str">
        <f>IFERROR(INDEX(ID!$I:$I,MATCH(Risk7_PlusY67!$D192,ID!$A:$A,0)),"")</f>
        <v>พิจิตร</v>
      </c>
      <c r="D192" s="295" t="s">
        <v>208</v>
      </c>
      <c r="E192" s="207" t="str">
        <f>IFERROR(INDEX(ID!$C:$C,MATCH(Risk7_PlusY67!$D192,ID!$A:$A,0)),"")</f>
        <v>สามง่าม,รพช.</v>
      </c>
      <c r="F192" s="207" t="str">
        <f>IFERROR(INDEX(ID!$G:$G,MATCH(Risk7_PlusY67!$D192,ID!$A:$A,0)),"")</f>
        <v>รพช.</v>
      </c>
      <c r="G192" s="206">
        <f>IFERROR(INDEX(ID!$J:$J,MATCH(Risk7_PlusY67!$D192,ID!$A:$A,0)),"")</f>
        <v>30</v>
      </c>
      <c r="H192" s="208" t="str">
        <f>IFERROR(INDEX(ID!$P:$P,MATCH(Risk7_PlusY67!$D192,ID!$A:$A,0)),"")</f>
        <v>รพช.F2 P&lt;=30,000</v>
      </c>
      <c r="I192" s="209">
        <f>IFERROR(INDEX(Raw_DATA!E:E,MATCH(Risk7_PlusY67!$D192,Raw_DATA!$A:$A,0)),"")</f>
        <v>12.89</v>
      </c>
      <c r="J192" s="209">
        <f>IFERROR(INDEX(Raw_DATA!F:F,MATCH(Risk7_PlusY67!$D192,Raw_DATA!$A:$A,0)),"")</f>
        <v>12.69</v>
      </c>
      <c r="K192" s="209">
        <f>IFERROR(INDEX(Raw_DATA!G:G,MATCH(Risk7_PlusY67!$D192,Raw_DATA!$A:$A,0)),"")</f>
        <v>10.55</v>
      </c>
      <c r="L192" s="209">
        <f>IFERROR(INDEX(Raw_DATA!H:H,MATCH(Risk7_PlusY67!$D192,Raw_DATA!$A:$A,0)),"")</f>
        <v>59087269.539999999</v>
      </c>
      <c r="M192" s="210">
        <f>IFERROR(INDEX(Raw_DATA!I:I,MATCH(Risk7_PlusY67!$D192,Raw_DATA!$A:$A,0)),"")</f>
        <v>-4497592.6399999997</v>
      </c>
      <c r="N192" s="206">
        <f t="shared" si="42"/>
        <v>0</v>
      </c>
      <c r="O192" s="206">
        <f t="shared" si="43"/>
        <v>1</v>
      </c>
      <c r="P192" s="206">
        <f t="shared" si="44"/>
        <v>0</v>
      </c>
      <c r="Q192" s="211">
        <f t="shared" si="45"/>
        <v>157.6</v>
      </c>
      <c r="R192" s="206">
        <f t="shared" si="46"/>
        <v>1</v>
      </c>
      <c r="S192" s="212">
        <f>IFERROR(INDEX(Raw_DATA!J:J,MATCH(Risk7_PlusY67!$D192,Raw_DATA!$A:$A,0)),"")</f>
        <v>3610789.29</v>
      </c>
      <c r="T192" s="213">
        <f>IFERROR(INDEX(Raw_DATA!K:K,MATCH(Risk7_PlusY67!$D192,Raw_DATA!$A:$A,0)),"")</f>
        <v>47424484.659999996</v>
      </c>
      <c r="U192" s="214">
        <f t="shared" si="47"/>
        <v>1</v>
      </c>
      <c r="V192" s="214">
        <f t="shared" si="48"/>
        <v>1</v>
      </c>
      <c r="W192" s="214">
        <f>IF(OR(AND((K192&lt;0.8),(AJ192&gt;180)),AND((K192&lt;0.8),(AJ192&lt;10)),AND((K192&gt;=0.8),(AJ192&lt;10)),AND((K192&gt;=0.8),(AJ192&gt;90))),0,1)</f>
        <v>1</v>
      </c>
      <c r="X192" s="214">
        <f t="shared" si="49"/>
        <v>1</v>
      </c>
      <c r="Y192" s="214">
        <f t="shared" si="50"/>
        <v>1</v>
      </c>
      <c r="Z192" s="214">
        <f t="shared" si="51"/>
        <v>1</v>
      </c>
      <c r="AA192" s="214">
        <f t="shared" si="52"/>
        <v>1</v>
      </c>
      <c r="AB192" s="215" t="str">
        <f t="shared" si="53"/>
        <v>A</v>
      </c>
      <c r="AC192" s="215" t="str">
        <f t="shared" si="54"/>
        <v>1A</v>
      </c>
      <c r="AD192" s="216"/>
      <c r="AE192" s="216"/>
      <c r="AF192" s="434">
        <f>IFERROR(INDEX(Raw_DATA!L:L,MATCH(Risk7_PlusY67!$D192,Raw_DATA!$A:$A,0)),"")</f>
        <v>3.33</v>
      </c>
      <c r="AG192" s="434">
        <f>IFERROR(INDEX(AVGGroup!$D$5:$D$21,MATCH(Risk7_PlusY67!$H192,AVGGroup!$C$5:$C$21,0)),"")</f>
        <v>-3.55</v>
      </c>
      <c r="AH192" s="434">
        <f>IFERROR(INDEX(Raw_DATA!M:M,MATCH(Risk7_PlusY67!$D192,Raw_DATA!$A:$A,0)),"")</f>
        <v>-3.11</v>
      </c>
      <c r="AI192" s="435">
        <f>IFERROR(INDEX(AVGGroup!$F$5:$F$21,MATCH(Risk7_PlusY67!$H192,AVGGroup!$C$5:$C$21,0)),"")</f>
        <v>-10.199999999999999</v>
      </c>
      <c r="AJ192" s="401">
        <f>IFERROR(INDEX(Raw_DATA!N:N,MATCH(Risk7_PlusY67!$D192,Raw_DATA!$A:$A,0)),"")</f>
        <v>16</v>
      </c>
      <c r="AK192" s="401">
        <f>IFERROR(INDEX(Raw_DATA!O:O,MATCH(Risk7_PlusY67!$D192,Raw_DATA!$A:$A,0)),"")</f>
        <v>17</v>
      </c>
      <c r="AL192" s="401">
        <f>IFERROR(INDEX(Raw_DATA!P:P,MATCH(Risk7_PlusY67!$D192,Raw_DATA!$A:$A,0)),"")</f>
        <v>27</v>
      </c>
      <c r="AM192" s="401">
        <f>IFERROR(INDEX(Raw_DATA!Q:Q,MATCH(Risk7_PlusY67!$D192,Raw_DATA!$A:$A,0)),"")</f>
        <v>82</v>
      </c>
      <c r="AN192" s="401">
        <f>IFERROR(INDEX(Raw_DATA!R:R,MATCH(Risk7_PlusY67!$D192,Raw_DATA!$A:$A,0)),"")</f>
        <v>17</v>
      </c>
      <c r="AO192" s="407"/>
      <c r="AP192" s="411" t="b">
        <f>AB192=AY192</f>
        <v>1</v>
      </c>
      <c r="AQ192" s="340">
        <f t="shared" si="55"/>
        <v>1</v>
      </c>
      <c r="AR192" s="123">
        <f t="shared" si="56"/>
        <v>1</v>
      </c>
      <c r="AS192" s="123">
        <f t="shared" si="57"/>
        <v>1</v>
      </c>
      <c r="AT192" s="123">
        <f>IF(OR(AND((K192&lt;0.8),(BE192&gt;180)),AND((K192&lt;0.8),(BE192&lt;10)),AND((K192&gt;=0.8),(BE192&lt;10)),AND((K192&gt;=0.8),(BE192&gt;90))),0,1)</f>
        <v>1</v>
      </c>
      <c r="AU192" s="123">
        <f t="shared" si="58"/>
        <v>1</v>
      </c>
      <c r="AV192" s="123">
        <f t="shared" si="59"/>
        <v>1</v>
      </c>
      <c r="AW192" s="123">
        <f t="shared" si="60"/>
        <v>1</v>
      </c>
      <c r="AX192" s="123">
        <f t="shared" si="61"/>
        <v>1</v>
      </c>
      <c r="AY192" s="416" t="str">
        <f t="shared" si="62"/>
        <v>A</v>
      </c>
      <c r="AZ192" s="416" t="str">
        <f>R192&amp;AY192</f>
        <v>1A</v>
      </c>
      <c r="BA192" s="417">
        <f>IFERROR(INDEX(Raw_DATA!L:L,MATCH(Risk7_PlusY67!$D192,Raw_DATA!$A:$A,0)),"")</f>
        <v>3.33</v>
      </c>
      <c r="BB192" s="417">
        <f>IFERROR(INDEX(AVGGroup!$H$5:$H$21,MATCH(Risk7_PlusY67!$BJ192,AVGGroup!$C$5:$C$21,0)),"")</f>
        <v>-3.54</v>
      </c>
      <c r="BC192" s="417">
        <f>IFERROR(INDEX(Raw_DATA!M:M,MATCH(Risk7_PlusY67!$D192,Raw_DATA!$A:$A,0)),"")</f>
        <v>-3.11</v>
      </c>
      <c r="BD192" s="418">
        <f>IFERROR(INDEX(AVGGroup!$J$5:$J$21,MATCH(Risk7_PlusY67!$BJ192,AVGGroup!$C$5:$C$21,0)),"")</f>
        <v>-10.199999999999999</v>
      </c>
      <c r="BE192" s="407">
        <f>IFERROR(INDEX(Raw_DATA!N:N,MATCH(Risk7_PlusY67!$D192,Raw_DATA!$A:$A,0)),"")</f>
        <v>16</v>
      </c>
      <c r="BF192" s="407">
        <f>IFERROR(INDEX(Raw_DATA!O:O,MATCH(Risk7_PlusY67!$D192,Raw_DATA!$A:$A,0)),"")</f>
        <v>17</v>
      </c>
      <c r="BG192" s="407">
        <f>IFERROR(INDEX(Raw_DATA!P:P,MATCH(Risk7_PlusY67!$D192,Raw_DATA!$A:$A,0)),"")</f>
        <v>27</v>
      </c>
      <c r="BH192" s="407">
        <f>IFERROR(INDEX(Raw_DATA!Q:Q,MATCH(Risk7_PlusY67!$D192,Raw_DATA!$A:$A,0)),"")</f>
        <v>82</v>
      </c>
      <c r="BI192" s="407">
        <f>IFERROR(INDEX(Raw_DATA!R:R,MATCH(Risk7_PlusY67!$D192,Raw_DATA!$A:$A,0)),"")</f>
        <v>17</v>
      </c>
      <c r="BJ192" s="124" t="str">
        <f>INDEX('Org2567'!$BM:$BM,MATCH(Risk7_PlusY67!D192,'Org2567'!$D:$D,0))</f>
        <v>รพช.F2 P&lt;=30,000</v>
      </c>
    </row>
    <row r="193" spans="1:62" x14ac:dyDescent="0.7">
      <c r="A193" s="206">
        <f>IF(ISBLANK(D193),"",COUNTA($D$3:D193))</f>
        <v>191</v>
      </c>
      <c r="B193" s="207">
        <f>IFERROR(INDEX(ID!$E:$E,MATCH(Risk7_PlusY67!$D193,ID!$A:$A,0)),"")</f>
        <v>3</v>
      </c>
      <c r="C193" s="207" t="str">
        <f>IFERROR(INDEX(ID!$I:$I,MATCH(Risk7_PlusY67!$D193,ID!$A:$A,0)),"")</f>
        <v>พิจิตร</v>
      </c>
      <c r="D193" s="295" t="s">
        <v>209</v>
      </c>
      <c r="E193" s="207" t="str">
        <f>IFERROR(INDEX(ID!$C:$C,MATCH(Risk7_PlusY67!$D193,ID!$A:$A,0)),"")</f>
        <v>ทับคล้อ,รพช.</v>
      </c>
      <c r="F193" s="207" t="str">
        <f>IFERROR(INDEX(ID!$G:$G,MATCH(Risk7_PlusY67!$D193,ID!$A:$A,0)),"")</f>
        <v>รพช.</v>
      </c>
      <c r="G193" s="206">
        <f>IFERROR(INDEX(ID!$J:$J,MATCH(Risk7_PlusY67!$D193,ID!$A:$A,0)),"")</f>
        <v>28</v>
      </c>
      <c r="H193" s="208" t="str">
        <f>IFERROR(INDEX(ID!$P:$P,MATCH(Risk7_PlusY67!$D193,ID!$A:$A,0)),"")</f>
        <v>รพช.F2 P&lt;=30,000</v>
      </c>
      <c r="I193" s="209">
        <f>IFERROR(INDEX(Raw_DATA!E:E,MATCH(Risk7_PlusY67!$D193,Raw_DATA!$A:$A,0)),"")</f>
        <v>3.93</v>
      </c>
      <c r="J193" s="209">
        <f>IFERROR(INDEX(Raw_DATA!F:F,MATCH(Risk7_PlusY67!$D193,Raw_DATA!$A:$A,0)),"")</f>
        <v>3.78</v>
      </c>
      <c r="K193" s="209">
        <f>IFERROR(INDEX(Raw_DATA!G:G,MATCH(Risk7_PlusY67!$D193,Raw_DATA!$A:$A,0)),"")</f>
        <v>3.06</v>
      </c>
      <c r="L193" s="209">
        <f>IFERROR(INDEX(Raw_DATA!H:H,MATCH(Risk7_PlusY67!$D193,Raw_DATA!$A:$A,0)),"")</f>
        <v>21989024.559999999</v>
      </c>
      <c r="M193" s="210">
        <f>IFERROR(INDEX(Raw_DATA!I:I,MATCH(Risk7_PlusY67!$D193,Raw_DATA!$A:$A,0)),"")</f>
        <v>-6022785.2400000002</v>
      </c>
      <c r="N193" s="206">
        <f t="shared" si="42"/>
        <v>0</v>
      </c>
      <c r="O193" s="206">
        <f t="shared" si="43"/>
        <v>1</v>
      </c>
      <c r="P193" s="206">
        <f t="shared" si="44"/>
        <v>0</v>
      </c>
      <c r="Q193" s="211">
        <f t="shared" si="45"/>
        <v>43.8</v>
      </c>
      <c r="R193" s="206">
        <f t="shared" si="46"/>
        <v>1</v>
      </c>
      <c r="S193" s="212">
        <f>IFERROR(INDEX(Raw_DATA!J:J,MATCH(Risk7_PlusY67!$D193,Raw_DATA!$A:$A,0)),"")</f>
        <v>-1714167.94</v>
      </c>
      <c r="T193" s="213">
        <f>IFERROR(INDEX(Raw_DATA!K:K,MATCH(Risk7_PlusY67!$D193,Raw_DATA!$A:$A,0)),"")</f>
        <v>15515931.560000001</v>
      </c>
      <c r="U193" s="214">
        <f t="shared" si="47"/>
        <v>1</v>
      </c>
      <c r="V193" s="214">
        <f t="shared" si="48"/>
        <v>1</v>
      </c>
      <c r="W193" s="214">
        <f>IF(OR(AND((K193&lt;0.8),(AJ193&gt;180)),AND((K193&lt;0.8),(AJ193&lt;10)),AND((K193&gt;=0.8),(AJ193&lt;10)),AND((K193&gt;=0.8),(AJ193&gt;90))),0,1)</f>
        <v>1</v>
      </c>
      <c r="X193" s="214">
        <f t="shared" si="49"/>
        <v>1</v>
      </c>
      <c r="Y193" s="214">
        <f t="shared" si="50"/>
        <v>1</v>
      </c>
      <c r="Z193" s="214">
        <f t="shared" si="51"/>
        <v>1</v>
      </c>
      <c r="AA193" s="214">
        <f t="shared" si="52"/>
        <v>1</v>
      </c>
      <c r="AB193" s="215" t="str">
        <f t="shared" si="53"/>
        <v>A</v>
      </c>
      <c r="AC193" s="215" t="str">
        <f t="shared" si="54"/>
        <v>1A</v>
      </c>
      <c r="AD193" s="216"/>
      <c r="AE193" s="216"/>
      <c r="AF193" s="434">
        <f>IFERROR(INDEX(Raw_DATA!L:L,MATCH(Risk7_PlusY67!$D193,Raw_DATA!$A:$A,0)),"")</f>
        <v>-1.66</v>
      </c>
      <c r="AG193" s="434">
        <f>IFERROR(INDEX(AVGGroup!$D$5:$D$21,MATCH(Risk7_PlusY67!$H193,AVGGroup!$C$5:$C$21,0)),"")</f>
        <v>-3.55</v>
      </c>
      <c r="AH193" s="434">
        <f>IFERROR(INDEX(Raw_DATA!M:M,MATCH(Risk7_PlusY67!$D193,Raw_DATA!$A:$A,0)),"")</f>
        <v>-8.74</v>
      </c>
      <c r="AI193" s="435">
        <f>IFERROR(INDEX(AVGGroup!$F$5:$F$21,MATCH(Risk7_PlusY67!$H193,AVGGroup!$C$5:$C$21,0)),"")</f>
        <v>-10.199999999999999</v>
      </c>
      <c r="AJ193" s="401">
        <f>IFERROR(INDEX(Raw_DATA!N:N,MATCH(Risk7_PlusY67!$D193,Raw_DATA!$A:$A,0)),"")</f>
        <v>79</v>
      </c>
      <c r="AK193" s="401">
        <f>IFERROR(INDEX(Raw_DATA!O:O,MATCH(Risk7_PlusY67!$D193,Raw_DATA!$A:$A,0)),"")</f>
        <v>54</v>
      </c>
      <c r="AL193" s="401">
        <f>IFERROR(INDEX(Raw_DATA!P:P,MATCH(Risk7_PlusY67!$D193,Raw_DATA!$A:$A,0)),"")</f>
        <v>55</v>
      </c>
      <c r="AM193" s="401">
        <f>IFERROR(INDEX(Raw_DATA!Q:Q,MATCH(Risk7_PlusY67!$D193,Raw_DATA!$A:$A,0)),"")</f>
        <v>112</v>
      </c>
      <c r="AN193" s="401">
        <f>IFERROR(INDEX(Raw_DATA!R:R,MATCH(Risk7_PlusY67!$D193,Raw_DATA!$A:$A,0)),"")</f>
        <v>26</v>
      </c>
      <c r="AO193" s="407"/>
      <c r="AP193" s="411" t="b">
        <f>AB193=AY193</f>
        <v>1</v>
      </c>
      <c r="AQ193" s="340">
        <f t="shared" si="55"/>
        <v>1</v>
      </c>
      <c r="AR193" s="123">
        <f t="shared" si="56"/>
        <v>1</v>
      </c>
      <c r="AS193" s="123">
        <f t="shared" si="57"/>
        <v>1</v>
      </c>
      <c r="AT193" s="123">
        <f>IF(OR(AND((K193&lt;0.8),(BE193&gt;180)),AND((K193&lt;0.8),(BE193&lt;10)),AND((K193&gt;=0.8),(BE193&lt;10)),AND((K193&gt;=0.8),(BE193&gt;90))),0,1)</f>
        <v>1</v>
      </c>
      <c r="AU193" s="123">
        <f t="shared" si="58"/>
        <v>1</v>
      </c>
      <c r="AV193" s="123">
        <f t="shared" si="59"/>
        <v>1</v>
      </c>
      <c r="AW193" s="123">
        <f t="shared" si="60"/>
        <v>1</v>
      </c>
      <c r="AX193" s="123">
        <f t="shared" si="61"/>
        <v>1</v>
      </c>
      <c r="AY193" s="416" t="str">
        <f t="shared" si="62"/>
        <v>A</v>
      </c>
      <c r="AZ193" s="416" t="str">
        <f>R193&amp;AY193</f>
        <v>1A</v>
      </c>
      <c r="BA193" s="417">
        <f>IFERROR(INDEX(Raw_DATA!L:L,MATCH(Risk7_PlusY67!$D193,Raw_DATA!$A:$A,0)),"")</f>
        <v>-1.66</v>
      </c>
      <c r="BB193" s="417">
        <f>IFERROR(INDEX(AVGGroup!$H$5:$H$21,MATCH(Risk7_PlusY67!$BJ193,AVGGroup!$C$5:$C$21,0)),"")</f>
        <v>-3.54</v>
      </c>
      <c r="BC193" s="417">
        <f>IFERROR(INDEX(Raw_DATA!M:M,MATCH(Risk7_PlusY67!$D193,Raw_DATA!$A:$A,0)),"")</f>
        <v>-8.74</v>
      </c>
      <c r="BD193" s="418">
        <f>IFERROR(INDEX(AVGGroup!$J$5:$J$21,MATCH(Risk7_PlusY67!$BJ193,AVGGroup!$C$5:$C$21,0)),"")</f>
        <v>-10.199999999999999</v>
      </c>
      <c r="BE193" s="407">
        <f>IFERROR(INDEX(Raw_DATA!N:N,MATCH(Risk7_PlusY67!$D193,Raw_DATA!$A:$A,0)),"")</f>
        <v>79</v>
      </c>
      <c r="BF193" s="407">
        <f>IFERROR(INDEX(Raw_DATA!O:O,MATCH(Risk7_PlusY67!$D193,Raw_DATA!$A:$A,0)),"")</f>
        <v>54</v>
      </c>
      <c r="BG193" s="407">
        <f>IFERROR(INDEX(Raw_DATA!P:P,MATCH(Risk7_PlusY67!$D193,Raw_DATA!$A:$A,0)),"")</f>
        <v>55</v>
      </c>
      <c r="BH193" s="407">
        <f>IFERROR(INDEX(Raw_DATA!Q:Q,MATCH(Risk7_PlusY67!$D193,Raw_DATA!$A:$A,0)),"")</f>
        <v>112</v>
      </c>
      <c r="BI193" s="407">
        <f>IFERROR(INDEX(Raw_DATA!R:R,MATCH(Risk7_PlusY67!$D193,Raw_DATA!$A:$A,0)),"")</f>
        <v>26</v>
      </c>
      <c r="BJ193" s="124" t="str">
        <f>INDEX('Org2567'!$BM:$BM,MATCH(Risk7_PlusY67!D193,'Org2567'!$D:$D,0))</f>
        <v>รพช.F2 P&lt;=30,000</v>
      </c>
    </row>
    <row r="194" spans="1:62" x14ac:dyDescent="0.7">
      <c r="A194" s="206">
        <f>IF(ISBLANK(D194),"",COUNTA($D$3:D194))</f>
        <v>192</v>
      </c>
      <c r="B194" s="207">
        <f>IFERROR(INDEX(ID!$E:$E,MATCH(Risk7_PlusY67!$D194,ID!$A:$A,0)),"")</f>
        <v>3</v>
      </c>
      <c r="C194" s="207" t="str">
        <f>IFERROR(INDEX(ID!$I:$I,MATCH(Risk7_PlusY67!$D194,ID!$A:$A,0)),"")</f>
        <v>พิจิตร</v>
      </c>
      <c r="D194" s="295" t="s">
        <v>210</v>
      </c>
      <c r="E194" s="207" t="str">
        <f>IFERROR(INDEX(ID!$C:$C,MATCH(Risk7_PlusY67!$D194,ID!$A:$A,0)),"")</f>
        <v>สมเด็จพระยุพราชตะพานหิน,รพช.</v>
      </c>
      <c r="F194" s="207" t="str">
        <f>IFERROR(INDEX(ID!$G:$G,MATCH(Risk7_PlusY67!$D194,ID!$A:$A,0)),"")</f>
        <v>รพช.</v>
      </c>
      <c r="G194" s="206">
        <f>IFERROR(INDEX(ID!$J:$J,MATCH(Risk7_PlusY67!$D194,ID!$A:$A,0)),"")</f>
        <v>90</v>
      </c>
      <c r="H194" s="208" t="str">
        <f>IFERROR(INDEX(ID!$P:$P,MATCH(Risk7_PlusY67!$D194,ID!$A:$A,0)),"")</f>
        <v>รพช.M2 B&lt;=100</v>
      </c>
      <c r="I194" s="209">
        <f>IFERROR(INDEX(Raw_DATA!E:E,MATCH(Risk7_PlusY67!$D194,Raw_DATA!$A:$A,0)),"")</f>
        <v>2.8</v>
      </c>
      <c r="J194" s="209">
        <f>IFERROR(INDEX(Raw_DATA!F:F,MATCH(Risk7_PlusY67!$D194,Raw_DATA!$A:$A,0)),"")</f>
        <v>2.44</v>
      </c>
      <c r="K194" s="209">
        <f>IFERROR(INDEX(Raw_DATA!G:G,MATCH(Risk7_PlusY67!$D194,Raw_DATA!$A:$A,0)),"")</f>
        <v>1.34</v>
      </c>
      <c r="L194" s="209">
        <f>IFERROR(INDEX(Raw_DATA!H:H,MATCH(Risk7_PlusY67!$D194,Raw_DATA!$A:$A,0)),"")</f>
        <v>62355108.460000001</v>
      </c>
      <c r="M194" s="210">
        <f>IFERROR(INDEX(Raw_DATA!I:I,MATCH(Risk7_PlusY67!$D194,Raw_DATA!$A:$A,0)),"")</f>
        <v>-12032121.609999999</v>
      </c>
      <c r="N194" s="206">
        <f t="shared" si="42"/>
        <v>0</v>
      </c>
      <c r="O194" s="206">
        <f t="shared" si="43"/>
        <v>1</v>
      </c>
      <c r="P194" s="206">
        <f t="shared" si="44"/>
        <v>0</v>
      </c>
      <c r="Q194" s="211">
        <f t="shared" si="45"/>
        <v>62.1</v>
      </c>
      <c r="R194" s="206">
        <f t="shared" si="46"/>
        <v>1</v>
      </c>
      <c r="S194" s="212">
        <f>IFERROR(INDEX(Raw_DATA!J:J,MATCH(Risk7_PlusY67!$D194,Raw_DATA!$A:$A,0)),"")</f>
        <v>-11081569.17</v>
      </c>
      <c r="T194" s="213">
        <f>IFERROR(INDEX(Raw_DATA!K:K,MATCH(Risk7_PlusY67!$D194,Raw_DATA!$A:$A,0)),"")</f>
        <v>11641730.15</v>
      </c>
      <c r="U194" s="214">
        <f t="shared" si="47"/>
        <v>1</v>
      </c>
      <c r="V194" s="214">
        <f t="shared" si="48"/>
        <v>1</v>
      </c>
      <c r="W194" s="214">
        <f>IF(OR(AND((K194&lt;0.8),(AJ194&gt;180)),AND((K194&lt;0.8),(AJ194&lt;10)),AND((K194&gt;=0.8),(AJ194&lt;10)),AND((K194&gt;=0.8),(AJ194&gt;90))),0,1)</f>
        <v>1</v>
      </c>
      <c r="X194" s="214">
        <f t="shared" si="49"/>
        <v>1</v>
      </c>
      <c r="Y194" s="214">
        <f t="shared" si="50"/>
        <v>1</v>
      </c>
      <c r="Z194" s="214">
        <f t="shared" si="51"/>
        <v>1</v>
      </c>
      <c r="AA194" s="214">
        <f t="shared" si="52"/>
        <v>1</v>
      </c>
      <c r="AB194" s="215" t="str">
        <f t="shared" si="53"/>
        <v>A</v>
      </c>
      <c r="AC194" s="215" t="str">
        <f t="shared" si="54"/>
        <v>1A</v>
      </c>
      <c r="AD194" s="216"/>
      <c r="AE194" s="216"/>
      <c r="AF194" s="434">
        <f>IFERROR(INDEX(Raw_DATA!L:L,MATCH(Risk7_PlusY67!$D194,Raw_DATA!$A:$A,0)),"")</f>
        <v>-3.53</v>
      </c>
      <c r="AG194" s="434">
        <f>IFERROR(INDEX(AVGGroup!$D$5:$D$21,MATCH(Risk7_PlusY67!$H194,AVGGroup!$C$5:$C$21,0)),"")</f>
        <v>-4.4400000000000004</v>
      </c>
      <c r="AH194" s="434">
        <f>IFERROR(INDEX(Raw_DATA!M:M,MATCH(Risk7_PlusY67!$D194,Raw_DATA!$A:$A,0)),"")</f>
        <v>-4.66</v>
      </c>
      <c r="AI194" s="435">
        <f>IFERROR(INDEX(AVGGroup!$F$5:$F$21,MATCH(Risk7_PlusY67!$H194,AVGGroup!$C$5:$C$21,0)),"")</f>
        <v>-7.31</v>
      </c>
      <c r="AJ194" s="401">
        <f>IFERROR(INDEX(Raw_DATA!N:N,MATCH(Risk7_PlusY67!$D194,Raw_DATA!$A:$A,0)),"")</f>
        <v>67</v>
      </c>
      <c r="AK194" s="401">
        <f>IFERROR(INDEX(Raw_DATA!O:O,MATCH(Risk7_PlusY67!$D194,Raw_DATA!$A:$A,0)),"")</f>
        <v>59</v>
      </c>
      <c r="AL194" s="401">
        <f>IFERROR(INDEX(Raw_DATA!P:P,MATCH(Risk7_PlusY67!$D194,Raw_DATA!$A:$A,0)),"")</f>
        <v>24</v>
      </c>
      <c r="AM194" s="401">
        <f>IFERROR(INDEX(Raw_DATA!Q:Q,MATCH(Risk7_PlusY67!$D194,Raw_DATA!$A:$A,0)),"")</f>
        <v>88</v>
      </c>
      <c r="AN194" s="401">
        <f>IFERROR(INDEX(Raw_DATA!R:R,MATCH(Risk7_PlusY67!$D194,Raw_DATA!$A:$A,0)),"")</f>
        <v>39</v>
      </c>
      <c r="AO194" s="407"/>
      <c r="AP194" s="411" t="b">
        <f>AB194=AY194</f>
        <v>1</v>
      </c>
      <c r="AQ194" s="340">
        <f t="shared" si="55"/>
        <v>1</v>
      </c>
      <c r="AR194" s="123">
        <f t="shared" si="56"/>
        <v>1</v>
      </c>
      <c r="AS194" s="123">
        <f t="shared" si="57"/>
        <v>1</v>
      </c>
      <c r="AT194" s="123">
        <f>IF(OR(AND((K194&lt;0.8),(BE194&gt;180)),AND((K194&lt;0.8),(BE194&lt;10)),AND((K194&gt;=0.8),(BE194&lt;10)),AND((K194&gt;=0.8),(BE194&gt;90))),0,1)</f>
        <v>1</v>
      </c>
      <c r="AU194" s="123">
        <f t="shared" si="58"/>
        <v>1</v>
      </c>
      <c r="AV194" s="123">
        <f t="shared" si="59"/>
        <v>1</v>
      </c>
      <c r="AW194" s="123">
        <f t="shared" si="60"/>
        <v>1</v>
      </c>
      <c r="AX194" s="123">
        <f t="shared" si="61"/>
        <v>1</v>
      </c>
      <c r="AY194" s="416" t="str">
        <f t="shared" si="62"/>
        <v>A</v>
      </c>
      <c r="AZ194" s="416" t="str">
        <f>R194&amp;AY194</f>
        <v>1A</v>
      </c>
      <c r="BA194" s="417">
        <f>IFERROR(INDEX(Raw_DATA!L:L,MATCH(Risk7_PlusY67!$D194,Raw_DATA!$A:$A,0)),"")</f>
        <v>-3.53</v>
      </c>
      <c r="BB194" s="417">
        <f>IFERROR(INDEX(AVGGroup!$H$5:$H$21,MATCH(Risk7_PlusY67!$BJ194,AVGGroup!$C$5:$C$21,0)),"")</f>
        <v>-4.4400000000000004</v>
      </c>
      <c r="BC194" s="417">
        <f>IFERROR(INDEX(Raw_DATA!M:M,MATCH(Risk7_PlusY67!$D194,Raw_DATA!$A:$A,0)),"")</f>
        <v>-4.66</v>
      </c>
      <c r="BD194" s="418">
        <f>IFERROR(INDEX(AVGGroup!$J$5:$J$21,MATCH(Risk7_PlusY67!$BJ194,AVGGroup!$C$5:$C$21,0)),"")</f>
        <v>-7.31</v>
      </c>
      <c r="BE194" s="407">
        <f>IFERROR(INDEX(Raw_DATA!N:N,MATCH(Risk7_PlusY67!$D194,Raw_DATA!$A:$A,0)),"")</f>
        <v>67</v>
      </c>
      <c r="BF194" s="407">
        <f>IFERROR(INDEX(Raw_DATA!O:O,MATCH(Risk7_PlusY67!$D194,Raw_DATA!$A:$A,0)),"")</f>
        <v>59</v>
      </c>
      <c r="BG194" s="407">
        <f>IFERROR(INDEX(Raw_DATA!P:P,MATCH(Risk7_PlusY67!$D194,Raw_DATA!$A:$A,0)),"")</f>
        <v>24</v>
      </c>
      <c r="BH194" s="407">
        <f>IFERROR(INDEX(Raw_DATA!Q:Q,MATCH(Risk7_PlusY67!$D194,Raw_DATA!$A:$A,0)),"")</f>
        <v>88</v>
      </c>
      <c r="BI194" s="407">
        <f>IFERROR(INDEX(Raw_DATA!R:R,MATCH(Risk7_PlusY67!$D194,Raw_DATA!$A:$A,0)),"")</f>
        <v>39</v>
      </c>
      <c r="BJ194" s="124" t="str">
        <f>INDEX('Org2567'!$BM:$BM,MATCH(Risk7_PlusY67!D194,'Org2567'!$D:$D,0))</f>
        <v>รพช.M2 B&lt;=100</v>
      </c>
    </row>
    <row r="195" spans="1:62" x14ac:dyDescent="0.7">
      <c r="A195" s="206">
        <f>IF(ISBLANK(D195),"",COUNTA($D$3:D195))</f>
        <v>193</v>
      </c>
      <c r="B195" s="207">
        <f>IFERROR(INDEX(ID!$E:$E,MATCH(Risk7_PlusY67!$D195,ID!$A:$A,0)),"")</f>
        <v>3</v>
      </c>
      <c r="C195" s="207" t="str">
        <f>IFERROR(INDEX(ID!$I:$I,MATCH(Risk7_PlusY67!$D195,ID!$A:$A,0)),"")</f>
        <v>พิจิตร</v>
      </c>
      <c r="D195" s="295" t="s">
        <v>211</v>
      </c>
      <c r="E195" s="207" t="str">
        <f>IFERROR(INDEX(ID!$C:$C,MATCH(Risk7_PlusY67!$D195,ID!$A:$A,0)),"")</f>
        <v>วชิรบารมี,รพช.</v>
      </c>
      <c r="F195" s="207" t="str">
        <f>IFERROR(INDEX(ID!$G:$G,MATCH(Risk7_PlusY67!$D195,ID!$A:$A,0)),"")</f>
        <v>รพช.</v>
      </c>
      <c r="G195" s="206">
        <f>IFERROR(INDEX(ID!$J:$J,MATCH(Risk7_PlusY67!$D195,ID!$A:$A,0)),"")</f>
        <v>30</v>
      </c>
      <c r="H195" s="208" t="str">
        <f>IFERROR(INDEX(ID!$P:$P,MATCH(Risk7_PlusY67!$D195,ID!$A:$A,0)),"")</f>
        <v>รพช.F2 P&lt;=30,000</v>
      </c>
      <c r="I195" s="209">
        <f>IFERROR(INDEX(Raw_DATA!E:E,MATCH(Risk7_PlusY67!$D195,Raw_DATA!$A:$A,0)),"")</f>
        <v>4.3499999999999996</v>
      </c>
      <c r="J195" s="209">
        <f>IFERROR(INDEX(Raw_DATA!F:F,MATCH(Risk7_PlusY67!$D195,Raw_DATA!$A:$A,0)),"")</f>
        <v>4.25</v>
      </c>
      <c r="K195" s="209">
        <f>IFERROR(INDEX(Raw_DATA!G:G,MATCH(Risk7_PlusY67!$D195,Raw_DATA!$A:$A,0)),"")</f>
        <v>3.93</v>
      </c>
      <c r="L195" s="209">
        <f>IFERROR(INDEX(Raw_DATA!H:H,MATCH(Risk7_PlusY67!$D195,Raw_DATA!$A:$A,0)),"")</f>
        <v>42748527.890000001</v>
      </c>
      <c r="M195" s="210">
        <f>IFERROR(INDEX(Raw_DATA!I:I,MATCH(Risk7_PlusY67!$D195,Raw_DATA!$A:$A,0)),"")</f>
        <v>-7427627.8300000001</v>
      </c>
      <c r="N195" s="206">
        <f t="shared" si="42"/>
        <v>0</v>
      </c>
      <c r="O195" s="206">
        <f t="shared" si="43"/>
        <v>1</v>
      </c>
      <c r="P195" s="206">
        <f t="shared" si="44"/>
        <v>0</v>
      </c>
      <c r="Q195" s="211">
        <f t="shared" si="45"/>
        <v>69</v>
      </c>
      <c r="R195" s="206">
        <f t="shared" si="46"/>
        <v>1</v>
      </c>
      <c r="S195" s="212">
        <f>IFERROR(INDEX(Raw_DATA!J:J,MATCH(Risk7_PlusY67!$D195,Raw_DATA!$A:$A,0)),"")</f>
        <v>-171326.75</v>
      </c>
      <c r="T195" s="213">
        <f>IFERROR(INDEX(Raw_DATA!K:K,MATCH(Risk7_PlusY67!$D195,Raw_DATA!$A:$A,0)),"")</f>
        <v>37398528</v>
      </c>
      <c r="U195" s="214">
        <f t="shared" si="47"/>
        <v>1</v>
      </c>
      <c r="V195" s="214">
        <f t="shared" si="48"/>
        <v>1</v>
      </c>
      <c r="W195" s="214">
        <f>IF(OR(AND((K195&lt;0.8),(AJ195&gt;180)),AND((K195&lt;0.8),(AJ195&lt;10)),AND((K195&gt;=0.8),(AJ195&lt;10)),AND((K195&gt;=0.8),(AJ195&gt;90))),0,1)</f>
        <v>1</v>
      </c>
      <c r="X195" s="214">
        <f t="shared" si="49"/>
        <v>1</v>
      </c>
      <c r="Y195" s="214">
        <f t="shared" si="50"/>
        <v>1</v>
      </c>
      <c r="Z195" s="214">
        <f t="shared" si="51"/>
        <v>1</v>
      </c>
      <c r="AA195" s="214">
        <f t="shared" si="52"/>
        <v>1</v>
      </c>
      <c r="AB195" s="215" t="str">
        <f t="shared" si="53"/>
        <v>A</v>
      </c>
      <c r="AC195" s="215" t="str">
        <f t="shared" si="54"/>
        <v>1A</v>
      </c>
      <c r="AD195" s="216"/>
      <c r="AE195" s="216"/>
      <c r="AF195" s="434">
        <f>IFERROR(INDEX(Raw_DATA!L:L,MATCH(Risk7_PlusY67!$D195,Raw_DATA!$A:$A,0)),"")</f>
        <v>-0.2</v>
      </c>
      <c r="AG195" s="434">
        <f>IFERROR(INDEX(AVGGroup!$D$5:$D$21,MATCH(Risk7_PlusY67!$H195,AVGGroup!$C$5:$C$21,0)),"")</f>
        <v>-3.55</v>
      </c>
      <c r="AH195" s="434">
        <f>IFERROR(INDEX(Raw_DATA!M:M,MATCH(Risk7_PlusY67!$D195,Raw_DATA!$A:$A,0)),"")</f>
        <v>-7.4</v>
      </c>
      <c r="AI195" s="435">
        <f>IFERROR(INDEX(AVGGroup!$F$5:$F$21,MATCH(Risk7_PlusY67!$H195,AVGGroup!$C$5:$C$21,0)),"")</f>
        <v>-10.199999999999999</v>
      </c>
      <c r="AJ195" s="401">
        <f>IFERROR(INDEX(Raw_DATA!N:N,MATCH(Risk7_PlusY67!$D195,Raw_DATA!$A:$A,0)),"")</f>
        <v>48</v>
      </c>
      <c r="AK195" s="401">
        <f>IFERROR(INDEX(Raw_DATA!O:O,MATCH(Risk7_PlusY67!$D195,Raw_DATA!$A:$A,0)),"")</f>
        <v>23</v>
      </c>
      <c r="AL195" s="401">
        <f>IFERROR(INDEX(Raw_DATA!P:P,MATCH(Risk7_PlusY67!$D195,Raw_DATA!$A:$A,0)),"")</f>
        <v>38</v>
      </c>
      <c r="AM195" s="401">
        <f>IFERROR(INDEX(Raw_DATA!Q:Q,MATCH(Risk7_PlusY67!$D195,Raw_DATA!$A:$A,0)),"")</f>
        <v>96</v>
      </c>
      <c r="AN195" s="401">
        <f>IFERROR(INDEX(Raw_DATA!R:R,MATCH(Risk7_PlusY67!$D195,Raw_DATA!$A:$A,0)),"")</f>
        <v>37</v>
      </c>
      <c r="AO195" s="407"/>
      <c r="AP195" s="411" t="b">
        <f>AB195=AY195</f>
        <v>1</v>
      </c>
      <c r="AQ195" s="340">
        <f t="shared" si="55"/>
        <v>1</v>
      </c>
      <c r="AR195" s="123">
        <f t="shared" si="56"/>
        <v>1</v>
      </c>
      <c r="AS195" s="123">
        <f t="shared" si="57"/>
        <v>1</v>
      </c>
      <c r="AT195" s="123">
        <f>IF(OR(AND((K195&lt;0.8),(BE195&gt;180)),AND((K195&lt;0.8),(BE195&lt;10)),AND((K195&gt;=0.8),(BE195&lt;10)),AND((K195&gt;=0.8),(BE195&gt;90))),0,1)</f>
        <v>1</v>
      </c>
      <c r="AU195" s="123">
        <f t="shared" si="58"/>
        <v>1</v>
      </c>
      <c r="AV195" s="123">
        <f t="shared" si="59"/>
        <v>1</v>
      </c>
      <c r="AW195" s="123">
        <f t="shared" si="60"/>
        <v>1</v>
      </c>
      <c r="AX195" s="123">
        <f t="shared" si="61"/>
        <v>1</v>
      </c>
      <c r="AY195" s="416" t="str">
        <f t="shared" si="62"/>
        <v>A</v>
      </c>
      <c r="AZ195" s="416" t="str">
        <f>R195&amp;AY195</f>
        <v>1A</v>
      </c>
      <c r="BA195" s="417">
        <f>IFERROR(INDEX(Raw_DATA!L:L,MATCH(Risk7_PlusY67!$D195,Raw_DATA!$A:$A,0)),"")</f>
        <v>-0.2</v>
      </c>
      <c r="BB195" s="417">
        <f>IFERROR(INDEX(AVGGroup!$H$5:$H$21,MATCH(Risk7_PlusY67!$BJ195,AVGGroup!$C$5:$C$21,0)),"")</f>
        <v>-3.54</v>
      </c>
      <c r="BC195" s="417">
        <f>IFERROR(INDEX(Raw_DATA!M:M,MATCH(Risk7_PlusY67!$D195,Raw_DATA!$A:$A,0)),"")</f>
        <v>-7.4</v>
      </c>
      <c r="BD195" s="418">
        <f>IFERROR(INDEX(AVGGroup!$J$5:$J$21,MATCH(Risk7_PlusY67!$BJ195,AVGGroup!$C$5:$C$21,0)),"")</f>
        <v>-10.199999999999999</v>
      </c>
      <c r="BE195" s="407">
        <f>IFERROR(INDEX(Raw_DATA!N:N,MATCH(Risk7_PlusY67!$D195,Raw_DATA!$A:$A,0)),"")</f>
        <v>48</v>
      </c>
      <c r="BF195" s="407">
        <f>IFERROR(INDEX(Raw_DATA!O:O,MATCH(Risk7_PlusY67!$D195,Raw_DATA!$A:$A,0)),"")</f>
        <v>23</v>
      </c>
      <c r="BG195" s="407">
        <f>IFERROR(INDEX(Raw_DATA!P:P,MATCH(Risk7_PlusY67!$D195,Raw_DATA!$A:$A,0)),"")</f>
        <v>38</v>
      </c>
      <c r="BH195" s="407">
        <f>IFERROR(INDEX(Raw_DATA!Q:Q,MATCH(Risk7_PlusY67!$D195,Raw_DATA!$A:$A,0)),"")</f>
        <v>96</v>
      </c>
      <c r="BI195" s="407">
        <f>IFERROR(INDEX(Raw_DATA!R:R,MATCH(Risk7_PlusY67!$D195,Raw_DATA!$A:$A,0)),"")</f>
        <v>37</v>
      </c>
      <c r="BJ195" s="124" t="str">
        <f>INDEX('Org2567'!$BM:$BM,MATCH(Risk7_PlusY67!D195,'Org2567'!$D:$D,0))</f>
        <v>รพช.F2 P&lt;=30,000</v>
      </c>
    </row>
    <row r="196" spans="1:62" x14ac:dyDescent="0.7">
      <c r="A196" s="206">
        <f>IF(ISBLANK(D196),"",COUNTA($D$3:D196))</f>
        <v>194</v>
      </c>
      <c r="B196" s="207">
        <f>IFERROR(INDEX(ID!$E:$E,MATCH(Risk7_PlusY67!$D196,ID!$A:$A,0)),"")</f>
        <v>3</v>
      </c>
      <c r="C196" s="207" t="str">
        <f>IFERROR(INDEX(ID!$I:$I,MATCH(Risk7_PlusY67!$D196,ID!$A:$A,0)),"")</f>
        <v>พิจิตร</v>
      </c>
      <c r="D196" s="295" t="s">
        <v>212</v>
      </c>
      <c r="E196" s="207" t="str">
        <f>IFERROR(INDEX(ID!$C:$C,MATCH(Risk7_PlusY67!$D196,ID!$A:$A,0)),"")</f>
        <v>สากเหล็ก,รพช.</v>
      </c>
      <c r="F196" s="207" t="str">
        <f>IFERROR(INDEX(ID!$G:$G,MATCH(Risk7_PlusY67!$D196,ID!$A:$A,0)),"")</f>
        <v>รพช.</v>
      </c>
      <c r="G196" s="206">
        <f>IFERROR(INDEX(ID!$J:$J,MATCH(Risk7_PlusY67!$D196,ID!$A:$A,0)),"")</f>
        <v>19</v>
      </c>
      <c r="H196" s="208" t="str">
        <f>IFERROR(INDEX(ID!$P:$P,MATCH(Risk7_PlusY67!$D196,ID!$A:$A,0)),"")</f>
        <v>รพช.F3 P15,000-25,000</v>
      </c>
      <c r="I196" s="209">
        <f>IFERROR(INDEX(Raw_DATA!E:E,MATCH(Risk7_PlusY67!$D196,Raw_DATA!$A:$A,0)),"")</f>
        <v>5.21</v>
      </c>
      <c r="J196" s="209">
        <f>IFERROR(INDEX(Raw_DATA!F:F,MATCH(Risk7_PlusY67!$D196,Raw_DATA!$A:$A,0)),"")</f>
        <v>5.12</v>
      </c>
      <c r="K196" s="209">
        <f>IFERROR(INDEX(Raw_DATA!G:G,MATCH(Risk7_PlusY67!$D196,Raw_DATA!$A:$A,0)),"")</f>
        <v>4.6399999999999997</v>
      </c>
      <c r="L196" s="209">
        <f>IFERROR(INDEX(Raw_DATA!H:H,MATCH(Risk7_PlusY67!$D196,Raw_DATA!$A:$A,0)),"")</f>
        <v>30184170.260000002</v>
      </c>
      <c r="M196" s="210">
        <f>IFERROR(INDEX(Raw_DATA!I:I,MATCH(Risk7_PlusY67!$D196,Raw_DATA!$A:$A,0)),"")</f>
        <v>1473739.92</v>
      </c>
      <c r="N196" s="206">
        <f t="shared" ref="N196:N259" si="63">(IF(I196&lt;1.5,1,0))+(IF(J196&lt;1,1,0))+(IF(K196&lt;0.8,1,0))</f>
        <v>0</v>
      </c>
      <c r="O196" s="206">
        <f t="shared" ref="O196:O259" si="64">IF(M196&lt;0,1,0)+IF(L196&lt;0,1,0)</f>
        <v>0</v>
      </c>
      <c r="P196" s="206">
        <f t="shared" ref="P196:P259" si="65">IF(AND(L196&gt;0,M196&lt;0),IF(ABS((L196/(M196/$P$1)))&lt;3,2,IF(ABS((L196/(M196/$P$1)))&gt;6,0,1)),IF(AND(L196&lt;0,M196&gt;0),IF(ABS((L196/(M196/$P$1)))&lt;3,0,IF(ABS((L196/(M196/$P$1)))&gt;6,2,1)),IF(AND(L196&gt;0,M196&gt;0),0,2)))</f>
        <v>0</v>
      </c>
      <c r="Q196" s="211" t="str">
        <f t="shared" ref="Q196:Q259" si="66">IFERROR(IF(AND(L196&gt;0,M196&gt;0),"",IF(AND(L196&lt;0,M196&lt;0),"",TRUNC(ABS(L196/(M196/$P$1)),1))),"")</f>
        <v/>
      </c>
      <c r="R196" s="206">
        <f t="shared" ref="R196:R259" si="67">+N196+O196+P196</f>
        <v>0</v>
      </c>
      <c r="S196" s="212">
        <f>IFERROR(INDEX(Raw_DATA!J:J,MATCH(Risk7_PlusY67!$D196,Raw_DATA!$A:$A,0)),"")</f>
        <v>6640110.5700000003</v>
      </c>
      <c r="T196" s="213">
        <f>IFERROR(INDEX(Raw_DATA!K:K,MATCH(Risk7_PlusY67!$D196,Raw_DATA!$A:$A,0)),"")</f>
        <v>26062664.18</v>
      </c>
      <c r="U196" s="214">
        <f t="shared" ref="U196:U259" si="68">IF(AF196&gt;=AG196,1,0)</f>
        <v>1</v>
      </c>
      <c r="V196" s="214">
        <f t="shared" ref="V196:V259" si="69">IF(AH196&gt;=AI196,1,0)</f>
        <v>1</v>
      </c>
      <c r="W196" s="214">
        <f>IF(OR(AND((K196&lt;0.8),(AJ196&gt;180)),AND((K196&lt;0.8),(AJ196&lt;10)),AND((K196&gt;=0.8),(AJ196&lt;10)),AND((K196&gt;=0.8),(AJ196&gt;90))),0,1)</f>
        <v>1</v>
      </c>
      <c r="X196" s="214">
        <f t="shared" ref="X196:X259" si="70">IF(AND(AK196&gt;=10,AK196&lt;=60),1,0)</f>
        <v>1</v>
      </c>
      <c r="Y196" s="214">
        <f t="shared" ref="Y196:Y259" si="71">IF(AND(AL196&gt;=10,AL196&lt;=60),1,0)</f>
        <v>1</v>
      </c>
      <c r="Z196" s="214">
        <f t="shared" ref="Z196:Z259" si="72">IF(AND(AM196&gt;=10,AM196&lt;=120),1,0)</f>
        <v>1</v>
      </c>
      <c r="AA196" s="214">
        <f t="shared" ref="AA196:AA259" si="73">IF(AND(AN196&gt;=10,AN196&lt;=60),1,0)</f>
        <v>1</v>
      </c>
      <c r="AB196" s="215" t="str">
        <f t="shared" ref="AB196:AB259" si="74">IF(COUNTIF(U196:AA196,"1")=7,"A",IF(COUNTIF(U196:AA196,"1")=6,"A-",IF(COUNTIF(U196:AA196,"1")=5,"B",IF(COUNTIF(U196:AA196,"1")=4,"B-",IF(COUNTIF(U196:AA196,"1")=3,"C",IF(COUNTIF(U196:AA196,"1")=2,"C-",IF(COUNTIF(U196:AA196,"1")=1,"D","F")))))))</f>
        <v>A</v>
      </c>
      <c r="AC196" s="215" t="str">
        <f t="shared" ref="AC196:AC259" si="75">R196&amp;AB196</f>
        <v>0A</v>
      </c>
      <c r="AD196" s="216"/>
      <c r="AE196" s="216"/>
      <c r="AF196" s="434">
        <f>IFERROR(INDEX(Raw_DATA!L:L,MATCH(Risk7_PlusY67!$D196,Raw_DATA!$A:$A,0)),"")</f>
        <v>11</v>
      </c>
      <c r="AG196" s="434">
        <f>IFERROR(INDEX(AVGGroup!$D$5:$D$21,MATCH(Risk7_PlusY67!$H196,AVGGroup!$C$5:$C$21,0)),"")</f>
        <v>5.15</v>
      </c>
      <c r="AH196" s="434">
        <f>IFERROR(INDEX(Raw_DATA!M:M,MATCH(Risk7_PlusY67!$D196,Raw_DATA!$A:$A,0)),"")</f>
        <v>2.08</v>
      </c>
      <c r="AI196" s="435">
        <f>IFERROR(INDEX(AVGGroup!$F$5:$F$21,MATCH(Risk7_PlusY67!$H196,AVGGroup!$C$5:$C$21,0)),"")</f>
        <v>-2.83</v>
      </c>
      <c r="AJ196" s="401">
        <f>IFERROR(INDEX(Raw_DATA!N:N,MATCH(Risk7_PlusY67!$D196,Raw_DATA!$A:$A,0)),"")</f>
        <v>40</v>
      </c>
      <c r="AK196" s="401">
        <f>IFERROR(INDEX(Raw_DATA!O:O,MATCH(Risk7_PlusY67!$D196,Raw_DATA!$A:$A,0)),"")</f>
        <v>30</v>
      </c>
      <c r="AL196" s="401">
        <f>IFERROR(INDEX(Raw_DATA!P:P,MATCH(Risk7_PlusY67!$D196,Raw_DATA!$A:$A,0)),"")</f>
        <v>50</v>
      </c>
      <c r="AM196" s="401">
        <f>IFERROR(INDEX(Raw_DATA!Q:Q,MATCH(Risk7_PlusY67!$D196,Raw_DATA!$A:$A,0)),"")</f>
        <v>99</v>
      </c>
      <c r="AN196" s="401">
        <f>IFERROR(INDEX(Raw_DATA!R:R,MATCH(Risk7_PlusY67!$D196,Raw_DATA!$A:$A,0)),"")</f>
        <v>19</v>
      </c>
      <c r="AO196" s="407"/>
      <c r="AP196" s="411" t="b">
        <f>AB196=AY196</f>
        <v>1</v>
      </c>
      <c r="AQ196" s="340">
        <f t="shared" ref="AQ196:AQ259" si="76">IF(AH196&lt;0,1,0)</f>
        <v>0</v>
      </c>
      <c r="AR196" s="123">
        <f t="shared" ref="AR196:AR259" si="77">IF(BA196&gt;=BB196,1,0)</f>
        <v>1</v>
      </c>
      <c r="AS196" s="123">
        <f t="shared" ref="AS196:AS259" si="78">IF(BC196&gt;=BD196,1,0)</f>
        <v>1</v>
      </c>
      <c r="AT196" s="123">
        <f>IF(OR(AND((K196&lt;0.8),(BE196&gt;180)),AND((K196&lt;0.8),(BE196&lt;10)),AND((K196&gt;=0.8),(BE196&lt;10)),AND((K196&gt;=0.8),(BE196&gt;90))),0,1)</f>
        <v>1</v>
      </c>
      <c r="AU196" s="123">
        <f t="shared" ref="AU196:AU259" si="79">IF(AND(BF196&gt;=10,BF196&lt;=60),1,0)</f>
        <v>1</v>
      </c>
      <c r="AV196" s="123">
        <f t="shared" ref="AV196:AV259" si="80">IF(AND(BG196&gt;=10,BG196&lt;=60),1,0)</f>
        <v>1</v>
      </c>
      <c r="AW196" s="123">
        <f t="shared" ref="AW196:AW259" si="81">IF(AND(BH196&gt;=10,BH196&lt;=120),1,0)</f>
        <v>1</v>
      </c>
      <c r="AX196" s="123">
        <f t="shared" ref="AX196:AX259" si="82">IF(AND(BI196&gt;=10,BI196&lt;=60),1,0)</f>
        <v>1</v>
      </c>
      <c r="AY196" s="416" t="str">
        <f t="shared" ref="AY196:AY259" si="83">IF(COUNTIF(AR196:AX196,"1")=7,"A",IF(COUNTIF(AR196:AX196,"1")=6,"A-",IF(COUNTIF(AR196:AX196,"1")=5,"B",IF(COUNTIF(AR196:AX196,"1")=4,"B-",IF(COUNTIF(AR196:AX196,"1")=3,"C",IF(COUNTIF(AR196:AX196,"1")=2,"C-",IF(COUNTIF(AR196:AX196,"1")=1,"D","F")))))))</f>
        <v>A</v>
      </c>
      <c r="AZ196" s="416" t="str">
        <f>R196&amp;AY196</f>
        <v>0A</v>
      </c>
      <c r="BA196" s="417">
        <f>IFERROR(INDEX(Raw_DATA!L:L,MATCH(Risk7_PlusY67!$D196,Raw_DATA!$A:$A,0)),"")</f>
        <v>11</v>
      </c>
      <c r="BB196" s="417">
        <f>IFERROR(INDEX(AVGGroup!$H$5:$H$21,MATCH(Risk7_PlusY67!$BJ196,AVGGroup!$C$5:$C$21,0)),"")</f>
        <v>5.15</v>
      </c>
      <c r="BC196" s="417">
        <f>IFERROR(INDEX(Raw_DATA!M:M,MATCH(Risk7_PlusY67!$D196,Raw_DATA!$A:$A,0)),"")</f>
        <v>2.08</v>
      </c>
      <c r="BD196" s="418">
        <f>IFERROR(INDEX(AVGGroup!$J$5:$J$21,MATCH(Risk7_PlusY67!$BJ196,AVGGroup!$C$5:$C$21,0)),"")</f>
        <v>-2.83</v>
      </c>
      <c r="BE196" s="407">
        <f>IFERROR(INDEX(Raw_DATA!N:N,MATCH(Risk7_PlusY67!$D196,Raw_DATA!$A:$A,0)),"")</f>
        <v>40</v>
      </c>
      <c r="BF196" s="407">
        <f>IFERROR(INDEX(Raw_DATA!O:O,MATCH(Risk7_PlusY67!$D196,Raw_DATA!$A:$A,0)),"")</f>
        <v>30</v>
      </c>
      <c r="BG196" s="407">
        <f>IFERROR(INDEX(Raw_DATA!P:P,MATCH(Risk7_PlusY67!$D196,Raw_DATA!$A:$A,0)),"")</f>
        <v>50</v>
      </c>
      <c r="BH196" s="407">
        <f>IFERROR(INDEX(Raw_DATA!Q:Q,MATCH(Risk7_PlusY67!$D196,Raw_DATA!$A:$A,0)),"")</f>
        <v>99</v>
      </c>
      <c r="BI196" s="407">
        <f>IFERROR(INDEX(Raw_DATA!R:R,MATCH(Risk7_PlusY67!$D196,Raw_DATA!$A:$A,0)),"")</f>
        <v>19</v>
      </c>
      <c r="BJ196" s="124" t="str">
        <f>INDEX('Org2567'!$BM:$BM,MATCH(Risk7_PlusY67!D196,'Org2567'!$D:$D,0))</f>
        <v>รพช.F3 P15,000-25,000</v>
      </c>
    </row>
    <row r="197" spans="1:62" x14ac:dyDescent="0.7">
      <c r="A197" s="206">
        <f>IF(ISBLANK(D197),"",COUNTA($D$3:D197))</f>
        <v>195</v>
      </c>
      <c r="B197" s="207">
        <f>IFERROR(INDEX(ID!$E:$E,MATCH(Risk7_PlusY67!$D197,ID!$A:$A,0)),"")</f>
        <v>3</v>
      </c>
      <c r="C197" s="207" t="str">
        <f>IFERROR(INDEX(ID!$I:$I,MATCH(Risk7_PlusY67!$D197,ID!$A:$A,0)),"")</f>
        <v>พิจิตร</v>
      </c>
      <c r="D197" s="295" t="s">
        <v>213</v>
      </c>
      <c r="E197" s="207" t="str">
        <f>IFERROR(INDEX(ID!$C:$C,MATCH(Risk7_PlusY67!$D197,ID!$A:$A,0)),"")</f>
        <v>บึงนาราง,รพช.</v>
      </c>
      <c r="F197" s="207" t="str">
        <f>IFERROR(INDEX(ID!$G:$G,MATCH(Risk7_PlusY67!$D197,ID!$A:$A,0)),"")</f>
        <v>รพช.</v>
      </c>
      <c r="G197" s="206">
        <f>IFERROR(INDEX(ID!$J:$J,MATCH(Risk7_PlusY67!$D197,ID!$A:$A,0)),"")</f>
        <v>24</v>
      </c>
      <c r="H197" s="208" t="str">
        <f>IFERROR(INDEX(ID!$P:$P,MATCH(Risk7_PlusY67!$D197,ID!$A:$A,0)),"")</f>
        <v>รพช.F3 P&lt;=15,000</v>
      </c>
      <c r="I197" s="209">
        <f>IFERROR(INDEX(Raw_DATA!E:E,MATCH(Risk7_PlusY67!$D197,Raw_DATA!$A:$A,0)),"")</f>
        <v>3.48</v>
      </c>
      <c r="J197" s="209">
        <f>IFERROR(INDEX(Raw_DATA!F:F,MATCH(Risk7_PlusY67!$D197,Raw_DATA!$A:$A,0)),"")</f>
        <v>3.38</v>
      </c>
      <c r="K197" s="209">
        <f>IFERROR(INDEX(Raw_DATA!G:G,MATCH(Risk7_PlusY67!$D197,Raw_DATA!$A:$A,0)),"")</f>
        <v>3.02</v>
      </c>
      <c r="L197" s="209">
        <f>IFERROR(INDEX(Raw_DATA!H:H,MATCH(Risk7_PlusY67!$D197,Raw_DATA!$A:$A,0)),"")</f>
        <v>24647582.309999999</v>
      </c>
      <c r="M197" s="210">
        <f>IFERROR(INDEX(Raw_DATA!I:I,MATCH(Risk7_PlusY67!$D197,Raw_DATA!$A:$A,0)),"")</f>
        <v>2817830.6</v>
      </c>
      <c r="N197" s="206">
        <f t="shared" si="63"/>
        <v>0</v>
      </c>
      <c r="O197" s="206">
        <f t="shared" si="64"/>
        <v>0</v>
      </c>
      <c r="P197" s="206">
        <f t="shared" si="65"/>
        <v>0</v>
      </c>
      <c r="Q197" s="211" t="str">
        <f t="shared" si="66"/>
        <v/>
      </c>
      <c r="R197" s="206">
        <f t="shared" si="67"/>
        <v>0</v>
      </c>
      <c r="S197" s="212">
        <f>IFERROR(INDEX(Raw_DATA!J:J,MATCH(Risk7_PlusY67!$D197,Raw_DATA!$A:$A,0)),"")</f>
        <v>5730800.5800000001</v>
      </c>
      <c r="T197" s="213">
        <f>IFERROR(INDEX(Raw_DATA!K:K,MATCH(Risk7_PlusY67!$D197,Raw_DATA!$A:$A,0)),"")</f>
        <v>20057474.02</v>
      </c>
      <c r="U197" s="214">
        <f t="shared" si="68"/>
        <v>1</v>
      </c>
      <c r="V197" s="214">
        <f t="shared" si="69"/>
        <v>1</v>
      </c>
      <c r="W197" s="214">
        <f>IF(OR(AND((K197&lt;0.8),(AJ197&gt;180)),AND((K197&lt;0.8),(AJ197&lt;10)),AND((K197&gt;=0.8),(AJ197&lt;10)),AND((K197&gt;=0.8),(AJ197&gt;90))),0,1)</f>
        <v>1</v>
      </c>
      <c r="X197" s="214">
        <f t="shared" si="70"/>
        <v>1</v>
      </c>
      <c r="Y197" s="214">
        <f t="shared" si="71"/>
        <v>1</v>
      </c>
      <c r="Z197" s="214">
        <f t="shared" si="72"/>
        <v>1</v>
      </c>
      <c r="AA197" s="214">
        <f t="shared" si="73"/>
        <v>1</v>
      </c>
      <c r="AB197" s="215" t="str">
        <f t="shared" si="74"/>
        <v>A</v>
      </c>
      <c r="AC197" s="215" t="str">
        <f t="shared" si="75"/>
        <v>0A</v>
      </c>
      <c r="AD197" s="216"/>
      <c r="AE197" s="216"/>
      <c r="AF197" s="434">
        <f>IFERROR(INDEX(Raw_DATA!L:L,MATCH(Risk7_PlusY67!$D197,Raw_DATA!$A:$A,0)),"")</f>
        <v>11.62</v>
      </c>
      <c r="AG197" s="434">
        <f>IFERROR(INDEX(AVGGroup!$D$5:$D$21,MATCH(Risk7_PlusY67!$H197,AVGGroup!$C$5:$C$21,0)),"")</f>
        <v>1.1000000000000001</v>
      </c>
      <c r="AH197" s="434">
        <f>IFERROR(INDEX(Raw_DATA!M:M,MATCH(Risk7_PlusY67!$D197,Raw_DATA!$A:$A,0)),"")</f>
        <v>4.03</v>
      </c>
      <c r="AI197" s="435">
        <f>IFERROR(INDEX(AVGGroup!$F$5:$F$21,MATCH(Risk7_PlusY67!$H197,AVGGroup!$C$5:$C$21,0)),"")</f>
        <v>-5.66</v>
      </c>
      <c r="AJ197" s="401">
        <f>IFERROR(INDEX(Raw_DATA!N:N,MATCH(Risk7_PlusY67!$D197,Raw_DATA!$A:$A,0)),"")</f>
        <v>81</v>
      </c>
      <c r="AK197" s="401">
        <f>IFERROR(INDEX(Raw_DATA!O:O,MATCH(Risk7_PlusY67!$D197,Raw_DATA!$A:$A,0)),"")</f>
        <v>17</v>
      </c>
      <c r="AL197" s="401">
        <f>IFERROR(INDEX(Raw_DATA!P:P,MATCH(Risk7_PlusY67!$D197,Raw_DATA!$A:$A,0)),"")</f>
        <v>48</v>
      </c>
      <c r="AM197" s="401">
        <f>IFERROR(INDEX(Raw_DATA!Q:Q,MATCH(Risk7_PlusY67!$D197,Raw_DATA!$A:$A,0)),"")</f>
        <v>87</v>
      </c>
      <c r="AN197" s="401">
        <f>IFERROR(INDEX(Raw_DATA!R:R,MATCH(Risk7_PlusY67!$D197,Raw_DATA!$A:$A,0)),"")</f>
        <v>39</v>
      </c>
      <c r="AO197" s="407"/>
      <c r="AP197" s="411" t="b">
        <f>AB197=AY197</f>
        <v>1</v>
      </c>
      <c r="AQ197" s="340">
        <f t="shared" si="76"/>
        <v>0</v>
      </c>
      <c r="AR197" s="123">
        <f t="shared" si="77"/>
        <v>1</v>
      </c>
      <c r="AS197" s="123">
        <f t="shared" si="78"/>
        <v>1</v>
      </c>
      <c r="AT197" s="123">
        <f>IF(OR(AND((K197&lt;0.8),(BE197&gt;180)),AND((K197&lt;0.8),(BE197&lt;10)),AND((K197&gt;=0.8),(BE197&lt;10)),AND((K197&gt;=0.8),(BE197&gt;90))),0,1)</f>
        <v>1</v>
      </c>
      <c r="AU197" s="123">
        <f t="shared" si="79"/>
        <v>1</v>
      </c>
      <c r="AV197" s="123">
        <f t="shared" si="80"/>
        <v>1</v>
      </c>
      <c r="AW197" s="123">
        <f t="shared" si="81"/>
        <v>1</v>
      </c>
      <c r="AX197" s="123">
        <f t="shared" si="82"/>
        <v>1</v>
      </c>
      <c r="AY197" s="416" t="str">
        <f t="shared" si="83"/>
        <v>A</v>
      </c>
      <c r="AZ197" s="416" t="str">
        <f>R197&amp;AY197</f>
        <v>0A</v>
      </c>
      <c r="BA197" s="417">
        <f>IFERROR(INDEX(Raw_DATA!L:L,MATCH(Risk7_PlusY67!$D197,Raw_DATA!$A:$A,0)),"")</f>
        <v>11.62</v>
      </c>
      <c r="BB197" s="417">
        <f>IFERROR(INDEX(AVGGroup!$H$5:$H$21,MATCH(Risk7_PlusY67!$BJ197,AVGGroup!$C$5:$C$21,0)),"")</f>
        <v>1.1000000000000001</v>
      </c>
      <c r="BC197" s="417">
        <f>IFERROR(INDEX(Raw_DATA!M:M,MATCH(Risk7_PlusY67!$D197,Raw_DATA!$A:$A,0)),"")</f>
        <v>4.03</v>
      </c>
      <c r="BD197" s="418">
        <f>IFERROR(INDEX(AVGGroup!$J$5:$J$21,MATCH(Risk7_PlusY67!$BJ197,AVGGroup!$C$5:$C$21,0)),"")</f>
        <v>-5.66</v>
      </c>
      <c r="BE197" s="407">
        <f>IFERROR(INDEX(Raw_DATA!N:N,MATCH(Risk7_PlusY67!$D197,Raw_DATA!$A:$A,0)),"")</f>
        <v>81</v>
      </c>
      <c r="BF197" s="407">
        <f>IFERROR(INDEX(Raw_DATA!O:O,MATCH(Risk7_PlusY67!$D197,Raw_DATA!$A:$A,0)),"")</f>
        <v>17</v>
      </c>
      <c r="BG197" s="407">
        <f>IFERROR(INDEX(Raw_DATA!P:P,MATCH(Risk7_PlusY67!$D197,Raw_DATA!$A:$A,0)),"")</f>
        <v>48</v>
      </c>
      <c r="BH197" s="407">
        <f>IFERROR(INDEX(Raw_DATA!Q:Q,MATCH(Risk7_PlusY67!$D197,Raw_DATA!$A:$A,0)),"")</f>
        <v>87</v>
      </c>
      <c r="BI197" s="407">
        <f>IFERROR(INDEX(Raw_DATA!R:R,MATCH(Risk7_PlusY67!$D197,Raw_DATA!$A:$A,0)),"")</f>
        <v>39</v>
      </c>
      <c r="BJ197" s="124" t="str">
        <f>INDEX('Org2567'!$BM:$BM,MATCH(Risk7_PlusY67!D197,'Org2567'!$D:$D,0))</f>
        <v>รพช.F3 P&lt;=15,000</v>
      </c>
    </row>
    <row r="198" spans="1:62" x14ac:dyDescent="0.7">
      <c r="A198" s="206">
        <f>IF(ISBLANK(D198),"",COUNTA($D$3:D198))</f>
        <v>196</v>
      </c>
      <c r="B198" s="207">
        <f>IFERROR(INDEX(ID!$E:$E,MATCH(Risk7_PlusY67!$D198,ID!$A:$A,0)),"")</f>
        <v>3</v>
      </c>
      <c r="C198" s="207" t="str">
        <f>IFERROR(INDEX(ID!$I:$I,MATCH(Risk7_PlusY67!$D198,ID!$A:$A,0)),"")</f>
        <v>พิจิตร</v>
      </c>
      <c r="D198" s="295" t="s">
        <v>214</v>
      </c>
      <c r="E198" s="207" t="str">
        <f>IFERROR(INDEX(ID!$C:$C,MATCH(Risk7_PlusY67!$D198,ID!$A:$A,0)),"")</f>
        <v>ดงเจริญ,รพช.</v>
      </c>
      <c r="F198" s="207" t="str">
        <f>IFERROR(INDEX(ID!$G:$G,MATCH(Risk7_PlusY67!$D198,ID!$A:$A,0)),"")</f>
        <v>รพช.</v>
      </c>
      <c r="G198" s="206">
        <f>IFERROR(INDEX(ID!$J:$J,MATCH(Risk7_PlusY67!$D198,ID!$A:$A,0)),"")</f>
        <v>22</v>
      </c>
      <c r="H198" s="208" t="str">
        <f>IFERROR(INDEX(ID!$P:$P,MATCH(Risk7_PlusY67!$D198,ID!$A:$A,0)),"")</f>
        <v>รพช.F3 P&lt;=15,000</v>
      </c>
      <c r="I198" s="209">
        <f>IFERROR(INDEX(Raw_DATA!E:E,MATCH(Risk7_PlusY67!$D198,Raw_DATA!$A:$A,0)),"")</f>
        <v>3.27</v>
      </c>
      <c r="J198" s="209">
        <f>IFERROR(INDEX(Raw_DATA!F:F,MATCH(Risk7_PlusY67!$D198,Raw_DATA!$A:$A,0)),"")</f>
        <v>3.19</v>
      </c>
      <c r="K198" s="209">
        <f>IFERROR(INDEX(Raw_DATA!G:G,MATCH(Risk7_PlusY67!$D198,Raw_DATA!$A:$A,0)),"")</f>
        <v>2.69</v>
      </c>
      <c r="L198" s="209">
        <f>IFERROR(INDEX(Raw_DATA!H:H,MATCH(Risk7_PlusY67!$D198,Raw_DATA!$A:$A,0)),"")</f>
        <v>21884175.530000001</v>
      </c>
      <c r="M198" s="210">
        <f>IFERROR(INDEX(Raw_DATA!I:I,MATCH(Risk7_PlusY67!$D198,Raw_DATA!$A:$A,0)),"")</f>
        <v>8532330.2799999993</v>
      </c>
      <c r="N198" s="206">
        <f t="shared" si="63"/>
        <v>0</v>
      </c>
      <c r="O198" s="206">
        <f t="shared" si="64"/>
        <v>0</v>
      </c>
      <c r="P198" s="206">
        <f t="shared" si="65"/>
        <v>0</v>
      </c>
      <c r="Q198" s="211" t="str">
        <f t="shared" si="66"/>
        <v/>
      </c>
      <c r="R198" s="206">
        <f t="shared" si="67"/>
        <v>0</v>
      </c>
      <c r="S198" s="212">
        <f>IFERROR(INDEX(Raw_DATA!J:J,MATCH(Risk7_PlusY67!$D198,Raw_DATA!$A:$A,0)),"")</f>
        <v>5483826.5999999996</v>
      </c>
      <c r="T198" s="213">
        <f>IFERROR(INDEX(Raw_DATA!K:K,MATCH(Risk7_PlusY67!$D198,Raw_DATA!$A:$A,0)),"")</f>
        <v>16298513.710000001</v>
      </c>
      <c r="U198" s="214">
        <f t="shared" si="68"/>
        <v>1</v>
      </c>
      <c r="V198" s="214">
        <f t="shared" si="69"/>
        <v>1</v>
      </c>
      <c r="W198" s="214">
        <f>IF(OR(AND((K198&lt;0.8),(AJ198&gt;180)),AND((K198&lt;0.8),(AJ198&lt;10)),AND((K198&gt;=0.8),(AJ198&lt;10)),AND((K198&gt;=0.8),(AJ198&gt;90))),0,1)</f>
        <v>1</v>
      </c>
      <c r="X198" s="214">
        <f t="shared" si="70"/>
        <v>1</v>
      </c>
      <c r="Y198" s="214">
        <f t="shared" si="71"/>
        <v>1</v>
      </c>
      <c r="Z198" s="214">
        <f t="shared" si="72"/>
        <v>1</v>
      </c>
      <c r="AA198" s="214">
        <f t="shared" si="73"/>
        <v>1</v>
      </c>
      <c r="AB198" s="215" t="str">
        <f t="shared" si="74"/>
        <v>A</v>
      </c>
      <c r="AC198" s="215" t="str">
        <f t="shared" si="75"/>
        <v>0A</v>
      </c>
      <c r="AD198" s="216"/>
      <c r="AE198" s="216"/>
      <c r="AF198" s="434">
        <f>IFERROR(INDEX(Raw_DATA!L:L,MATCH(Risk7_PlusY67!$D198,Raw_DATA!$A:$A,0)),"")</f>
        <v>10.66</v>
      </c>
      <c r="AG198" s="434">
        <f>IFERROR(INDEX(AVGGroup!$D$5:$D$21,MATCH(Risk7_PlusY67!$H198,AVGGroup!$C$5:$C$21,0)),"")</f>
        <v>1.1000000000000001</v>
      </c>
      <c r="AH198" s="434">
        <f>IFERROR(INDEX(Raw_DATA!M:M,MATCH(Risk7_PlusY67!$D198,Raw_DATA!$A:$A,0)),"")</f>
        <v>11.4</v>
      </c>
      <c r="AI198" s="435">
        <f>IFERROR(INDEX(AVGGroup!$F$5:$F$21,MATCH(Risk7_PlusY67!$H198,AVGGroup!$C$5:$C$21,0)),"")</f>
        <v>-5.66</v>
      </c>
      <c r="AJ198" s="401">
        <f>IFERROR(INDEX(Raw_DATA!N:N,MATCH(Risk7_PlusY67!$D198,Raw_DATA!$A:$A,0)),"")</f>
        <v>83</v>
      </c>
      <c r="AK198" s="401">
        <f>IFERROR(INDEX(Raw_DATA!O:O,MATCH(Risk7_PlusY67!$D198,Raw_DATA!$A:$A,0)),"")</f>
        <v>42</v>
      </c>
      <c r="AL198" s="401">
        <f>IFERROR(INDEX(Raw_DATA!P:P,MATCH(Risk7_PlusY67!$D198,Raw_DATA!$A:$A,0)),"")</f>
        <v>52</v>
      </c>
      <c r="AM198" s="401">
        <f>IFERROR(INDEX(Raw_DATA!Q:Q,MATCH(Risk7_PlusY67!$D198,Raw_DATA!$A:$A,0)),"")</f>
        <v>114</v>
      </c>
      <c r="AN198" s="401">
        <f>IFERROR(INDEX(Raw_DATA!R:R,MATCH(Risk7_PlusY67!$D198,Raw_DATA!$A:$A,0)),"")</f>
        <v>36</v>
      </c>
      <c r="AO198" s="407"/>
      <c r="AP198" s="411" t="b">
        <f>AB198=AY198</f>
        <v>1</v>
      </c>
      <c r="AQ198" s="340">
        <f t="shared" si="76"/>
        <v>0</v>
      </c>
      <c r="AR198" s="123">
        <f t="shared" si="77"/>
        <v>1</v>
      </c>
      <c r="AS198" s="123">
        <f t="shared" si="78"/>
        <v>1</v>
      </c>
      <c r="AT198" s="123">
        <f>IF(OR(AND((K198&lt;0.8),(BE198&gt;180)),AND((K198&lt;0.8),(BE198&lt;10)),AND((K198&gt;=0.8),(BE198&lt;10)),AND((K198&gt;=0.8),(BE198&gt;90))),0,1)</f>
        <v>1</v>
      </c>
      <c r="AU198" s="123">
        <f t="shared" si="79"/>
        <v>1</v>
      </c>
      <c r="AV198" s="123">
        <f t="shared" si="80"/>
        <v>1</v>
      </c>
      <c r="AW198" s="123">
        <f t="shared" si="81"/>
        <v>1</v>
      </c>
      <c r="AX198" s="123">
        <f t="shared" si="82"/>
        <v>1</v>
      </c>
      <c r="AY198" s="416" t="str">
        <f t="shared" si="83"/>
        <v>A</v>
      </c>
      <c r="AZ198" s="416" t="str">
        <f>R198&amp;AY198</f>
        <v>0A</v>
      </c>
      <c r="BA198" s="417">
        <f>IFERROR(INDEX(Raw_DATA!L:L,MATCH(Risk7_PlusY67!$D198,Raw_DATA!$A:$A,0)),"")</f>
        <v>10.66</v>
      </c>
      <c r="BB198" s="417">
        <f>IFERROR(INDEX(AVGGroup!$H$5:$H$21,MATCH(Risk7_PlusY67!$BJ198,AVGGroup!$C$5:$C$21,0)),"")</f>
        <v>1.1000000000000001</v>
      </c>
      <c r="BC198" s="417">
        <f>IFERROR(INDEX(Raw_DATA!M:M,MATCH(Risk7_PlusY67!$D198,Raw_DATA!$A:$A,0)),"")</f>
        <v>11.4</v>
      </c>
      <c r="BD198" s="418">
        <f>IFERROR(INDEX(AVGGroup!$J$5:$J$21,MATCH(Risk7_PlusY67!$BJ198,AVGGroup!$C$5:$C$21,0)),"")</f>
        <v>-5.66</v>
      </c>
      <c r="BE198" s="407">
        <f>IFERROR(INDEX(Raw_DATA!N:N,MATCH(Risk7_PlusY67!$D198,Raw_DATA!$A:$A,0)),"")</f>
        <v>83</v>
      </c>
      <c r="BF198" s="407">
        <f>IFERROR(INDEX(Raw_DATA!O:O,MATCH(Risk7_PlusY67!$D198,Raw_DATA!$A:$A,0)),"")</f>
        <v>42</v>
      </c>
      <c r="BG198" s="407">
        <f>IFERROR(INDEX(Raw_DATA!P:P,MATCH(Risk7_PlusY67!$D198,Raw_DATA!$A:$A,0)),"")</f>
        <v>52</v>
      </c>
      <c r="BH198" s="407">
        <f>IFERROR(INDEX(Raw_DATA!Q:Q,MATCH(Risk7_PlusY67!$D198,Raw_DATA!$A:$A,0)),"")</f>
        <v>114</v>
      </c>
      <c r="BI198" s="407">
        <f>IFERROR(INDEX(Raw_DATA!R:R,MATCH(Risk7_PlusY67!$D198,Raw_DATA!$A:$A,0)),"")</f>
        <v>36</v>
      </c>
      <c r="BJ198" s="124" t="str">
        <f>INDEX('Org2567'!$BM:$BM,MATCH(Risk7_PlusY67!D198,'Org2567'!$D:$D,0))</f>
        <v>รพช.F3 P&lt;=15,000</v>
      </c>
    </row>
    <row r="199" spans="1:62" x14ac:dyDescent="0.7">
      <c r="A199" s="206">
        <f>IF(ISBLANK(D199),"",COUNTA($D$3:D199))</f>
        <v>197</v>
      </c>
      <c r="B199" s="207">
        <f>IFERROR(INDEX(ID!$E:$E,MATCH(Risk7_PlusY67!$D199,ID!$A:$A,0)),"")</f>
        <v>3</v>
      </c>
      <c r="C199" s="207" t="str">
        <f>IFERROR(INDEX(ID!$I:$I,MATCH(Risk7_PlusY67!$D199,ID!$A:$A,0)),"")</f>
        <v>อุทัยธานี</v>
      </c>
      <c r="D199" s="295" t="s">
        <v>215</v>
      </c>
      <c r="E199" s="207" t="str">
        <f>IFERROR(INDEX(ID!$C:$C,MATCH(Risk7_PlusY67!$D199,ID!$A:$A,0)),"")</f>
        <v>อุทัยธานี,รพท.</v>
      </c>
      <c r="F199" s="207" t="str">
        <f>IFERROR(INDEX(ID!$G:$G,MATCH(Risk7_PlusY67!$D199,ID!$A:$A,0)),"")</f>
        <v>รพท.</v>
      </c>
      <c r="G199" s="206">
        <f>IFERROR(INDEX(ID!$J:$J,MATCH(Risk7_PlusY67!$D199,ID!$A:$A,0)),"")</f>
        <v>365</v>
      </c>
      <c r="H199" s="208" t="str">
        <f>IFERROR(INDEX(ID!$P:$P,MATCH(Risk7_PlusY67!$D199,ID!$A:$A,0)),"")</f>
        <v>รพท.S B&lt;=400</v>
      </c>
      <c r="I199" s="209">
        <f>IFERROR(INDEX(Raw_DATA!E:E,MATCH(Risk7_PlusY67!$D199,Raw_DATA!$A:$A,0)),"")</f>
        <v>8.27</v>
      </c>
      <c r="J199" s="209">
        <f>IFERROR(INDEX(Raw_DATA!F:F,MATCH(Risk7_PlusY67!$D199,Raw_DATA!$A:$A,0)),"")</f>
        <v>7.85</v>
      </c>
      <c r="K199" s="209">
        <f>IFERROR(INDEX(Raw_DATA!G:G,MATCH(Risk7_PlusY67!$D199,Raw_DATA!$A:$A,0)),"")</f>
        <v>6.24</v>
      </c>
      <c r="L199" s="209">
        <f>IFERROR(INDEX(Raw_DATA!H:H,MATCH(Risk7_PlusY67!$D199,Raw_DATA!$A:$A,0)),"")</f>
        <v>538201044.47000003</v>
      </c>
      <c r="M199" s="210">
        <f>IFERROR(INDEX(Raw_DATA!I:I,MATCH(Risk7_PlusY67!$D199,Raw_DATA!$A:$A,0)),"")</f>
        <v>-12569100.140000001</v>
      </c>
      <c r="N199" s="206">
        <f t="shared" si="63"/>
        <v>0</v>
      </c>
      <c r="O199" s="206">
        <f t="shared" si="64"/>
        <v>1</v>
      </c>
      <c r="P199" s="206">
        <f t="shared" si="65"/>
        <v>0</v>
      </c>
      <c r="Q199" s="211">
        <f t="shared" si="66"/>
        <v>513.79999999999995</v>
      </c>
      <c r="R199" s="206">
        <f t="shared" si="67"/>
        <v>1</v>
      </c>
      <c r="S199" s="212">
        <f>IFERROR(INDEX(Raw_DATA!J:J,MATCH(Risk7_PlusY67!$D199,Raw_DATA!$A:$A,0)),"")</f>
        <v>83573477.280000001</v>
      </c>
      <c r="T199" s="213">
        <f>IFERROR(INDEX(Raw_DATA!K:K,MATCH(Risk7_PlusY67!$D199,Raw_DATA!$A:$A,0)),"")</f>
        <v>387767627.31999999</v>
      </c>
      <c r="U199" s="214">
        <f t="shared" si="68"/>
        <v>1</v>
      </c>
      <c r="V199" s="214">
        <f t="shared" si="69"/>
        <v>1</v>
      </c>
      <c r="W199" s="214">
        <f>IF(OR(AND((K199&lt;0.8),(AJ199&gt;180)),AND((K199&lt;0.8),(AJ199&lt;10)),AND((K199&gt;=0.8),(AJ199&lt;10)),AND((K199&gt;=0.8),(AJ199&gt;90))),0,1)</f>
        <v>1</v>
      </c>
      <c r="X199" s="214">
        <f t="shared" si="70"/>
        <v>0</v>
      </c>
      <c r="Y199" s="214">
        <f t="shared" si="71"/>
        <v>1</v>
      </c>
      <c r="Z199" s="214">
        <f t="shared" si="72"/>
        <v>1</v>
      </c>
      <c r="AA199" s="214">
        <f t="shared" si="73"/>
        <v>1</v>
      </c>
      <c r="AB199" s="215" t="str">
        <f t="shared" si="74"/>
        <v>A-</v>
      </c>
      <c r="AC199" s="215" t="str">
        <f t="shared" si="75"/>
        <v>1A-</v>
      </c>
      <c r="AD199" s="216"/>
      <c r="AE199" s="216"/>
      <c r="AF199" s="434">
        <f>IFERROR(INDEX(Raw_DATA!L:L,MATCH(Risk7_PlusY67!$D199,Raw_DATA!$A:$A,0)),"")</f>
        <v>10.4</v>
      </c>
      <c r="AG199" s="434">
        <f>IFERROR(INDEX(AVGGroup!$D$5:$D$21,MATCH(Risk7_PlusY67!$H199,AVGGroup!$C$5:$C$21,0)),"")</f>
        <v>2.19</v>
      </c>
      <c r="AH199" s="434">
        <f>IFERROR(INDEX(Raw_DATA!M:M,MATCH(Risk7_PlusY67!$D199,Raw_DATA!$A:$A,0)),"")</f>
        <v>-0.9</v>
      </c>
      <c r="AI199" s="435">
        <f>IFERROR(INDEX(AVGGroup!$F$5:$F$21,MATCH(Risk7_PlusY67!$H199,AVGGroup!$C$5:$C$21,0)),"")</f>
        <v>-2.17</v>
      </c>
      <c r="AJ199" s="401">
        <f>IFERROR(INDEX(Raw_DATA!N:N,MATCH(Risk7_PlusY67!$D199,Raw_DATA!$A:$A,0)),"")</f>
        <v>63</v>
      </c>
      <c r="AK199" s="401">
        <f>IFERROR(INDEX(Raw_DATA!O:O,MATCH(Risk7_PlusY67!$D199,Raw_DATA!$A:$A,0)),"")</f>
        <v>64</v>
      </c>
      <c r="AL199" s="401">
        <f>IFERROR(INDEX(Raw_DATA!P:P,MATCH(Risk7_PlusY67!$D199,Raw_DATA!$A:$A,0)),"")</f>
        <v>45</v>
      </c>
      <c r="AM199" s="401">
        <f>IFERROR(INDEX(Raw_DATA!Q:Q,MATCH(Risk7_PlusY67!$D199,Raw_DATA!$A:$A,0)),"")</f>
        <v>68</v>
      </c>
      <c r="AN199" s="401">
        <f>IFERROR(INDEX(Raw_DATA!R:R,MATCH(Risk7_PlusY67!$D199,Raw_DATA!$A:$A,0)),"")</f>
        <v>47</v>
      </c>
      <c r="AO199" s="407"/>
      <c r="AP199" s="411" t="b">
        <f>AB199=AY199</f>
        <v>1</v>
      </c>
      <c r="AQ199" s="340">
        <f t="shared" si="76"/>
        <v>1</v>
      </c>
      <c r="AR199" s="123">
        <f t="shared" si="77"/>
        <v>1</v>
      </c>
      <c r="AS199" s="123">
        <f t="shared" si="78"/>
        <v>1</v>
      </c>
      <c r="AT199" s="123">
        <f>IF(OR(AND((K199&lt;0.8),(BE199&gt;180)),AND((K199&lt;0.8),(BE199&lt;10)),AND((K199&gt;=0.8),(BE199&lt;10)),AND((K199&gt;=0.8),(BE199&gt;90))),0,1)</f>
        <v>1</v>
      </c>
      <c r="AU199" s="123">
        <f t="shared" si="79"/>
        <v>0</v>
      </c>
      <c r="AV199" s="123">
        <f t="shared" si="80"/>
        <v>1</v>
      </c>
      <c r="AW199" s="123">
        <f t="shared" si="81"/>
        <v>1</v>
      </c>
      <c r="AX199" s="123">
        <f t="shared" si="82"/>
        <v>1</v>
      </c>
      <c r="AY199" s="416" t="str">
        <f t="shared" si="83"/>
        <v>A-</v>
      </c>
      <c r="AZ199" s="416" t="str">
        <f>R199&amp;AY199</f>
        <v>1A-</v>
      </c>
      <c r="BA199" s="417">
        <f>IFERROR(INDEX(Raw_DATA!L:L,MATCH(Risk7_PlusY67!$D199,Raw_DATA!$A:$A,0)),"")</f>
        <v>10.4</v>
      </c>
      <c r="BB199" s="417">
        <f>IFERROR(INDEX(AVGGroup!$H$5:$H$21,MATCH(Risk7_PlusY67!$BJ199,AVGGroup!$C$5:$C$21,0)),"")</f>
        <v>2.19</v>
      </c>
      <c r="BC199" s="417">
        <f>IFERROR(INDEX(Raw_DATA!M:M,MATCH(Risk7_PlusY67!$D199,Raw_DATA!$A:$A,0)),"")</f>
        <v>-0.9</v>
      </c>
      <c r="BD199" s="418">
        <f>IFERROR(INDEX(AVGGroup!$J$5:$J$21,MATCH(Risk7_PlusY67!$BJ199,AVGGroup!$C$5:$C$21,0)),"")</f>
        <v>-2.17</v>
      </c>
      <c r="BE199" s="407">
        <f>IFERROR(INDEX(Raw_DATA!N:N,MATCH(Risk7_PlusY67!$D199,Raw_DATA!$A:$A,0)),"")</f>
        <v>63</v>
      </c>
      <c r="BF199" s="407">
        <f>IFERROR(INDEX(Raw_DATA!O:O,MATCH(Risk7_PlusY67!$D199,Raw_DATA!$A:$A,0)),"")</f>
        <v>64</v>
      </c>
      <c r="BG199" s="407">
        <f>IFERROR(INDEX(Raw_DATA!P:P,MATCH(Risk7_PlusY67!$D199,Raw_DATA!$A:$A,0)),"")</f>
        <v>45</v>
      </c>
      <c r="BH199" s="407">
        <f>IFERROR(INDEX(Raw_DATA!Q:Q,MATCH(Risk7_PlusY67!$D199,Raw_DATA!$A:$A,0)),"")</f>
        <v>68</v>
      </c>
      <c r="BI199" s="407">
        <f>IFERROR(INDEX(Raw_DATA!R:R,MATCH(Risk7_PlusY67!$D199,Raw_DATA!$A:$A,0)),"")</f>
        <v>47</v>
      </c>
      <c r="BJ199" s="124" t="str">
        <f>INDEX('Org2567'!$BM:$BM,MATCH(Risk7_PlusY67!D199,'Org2567'!$D:$D,0))</f>
        <v>รพท.S B&lt;=400</v>
      </c>
    </row>
    <row r="200" spans="1:62" x14ac:dyDescent="0.7">
      <c r="A200" s="206">
        <f>IF(ISBLANK(D200),"",COUNTA($D$3:D200))</f>
        <v>198</v>
      </c>
      <c r="B200" s="207">
        <f>IFERROR(INDEX(ID!$E:$E,MATCH(Risk7_PlusY67!$D200,ID!$A:$A,0)),"")</f>
        <v>3</v>
      </c>
      <c r="C200" s="207" t="str">
        <f>IFERROR(INDEX(ID!$I:$I,MATCH(Risk7_PlusY67!$D200,ID!$A:$A,0)),"")</f>
        <v>อุทัยธานี</v>
      </c>
      <c r="D200" s="295" t="s">
        <v>216</v>
      </c>
      <c r="E200" s="207" t="str">
        <f>IFERROR(INDEX(ID!$C:$C,MATCH(Risk7_PlusY67!$D200,ID!$A:$A,0)),"")</f>
        <v>ทัพทัน,รพช.</v>
      </c>
      <c r="F200" s="207" t="str">
        <f>IFERROR(INDEX(ID!$G:$G,MATCH(Risk7_PlusY67!$D200,ID!$A:$A,0)),"")</f>
        <v>รพช.</v>
      </c>
      <c r="G200" s="206">
        <f>IFERROR(INDEX(ID!$J:$J,MATCH(Risk7_PlusY67!$D200,ID!$A:$A,0)),"")</f>
        <v>90</v>
      </c>
      <c r="H200" s="208" t="str">
        <f>IFERROR(INDEX(ID!$P:$P,MATCH(Risk7_PlusY67!$D200,ID!$A:$A,0)),"")</f>
        <v>รพช.F1 P&lt;=50,000</v>
      </c>
      <c r="I200" s="209">
        <f>IFERROR(INDEX(Raw_DATA!E:E,MATCH(Risk7_PlusY67!$D200,Raw_DATA!$A:$A,0)),"")</f>
        <v>9.18</v>
      </c>
      <c r="J200" s="209">
        <f>IFERROR(INDEX(Raw_DATA!F:F,MATCH(Risk7_PlusY67!$D200,Raw_DATA!$A:$A,0)),"")</f>
        <v>8.8800000000000008</v>
      </c>
      <c r="K200" s="209">
        <f>IFERROR(INDEX(Raw_DATA!G:G,MATCH(Risk7_PlusY67!$D200,Raw_DATA!$A:$A,0)),"")</f>
        <v>8.2200000000000006</v>
      </c>
      <c r="L200" s="209">
        <f>IFERROR(INDEX(Raw_DATA!H:H,MATCH(Risk7_PlusY67!$D200,Raw_DATA!$A:$A,0)),"")</f>
        <v>119832433.09</v>
      </c>
      <c r="M200" s="210">
        <f>IFERROR(INDEX(Raw_DATA!I:I,MATCH(Risk7_PlusY67!$D200,Raw_DATA!$A:$A,0)),"")</f>
        <v>-4971941.63</v>
      </c>
      <c r="N200" s="206">
        <f t="shared" si="63"/>
        <v>0</v>
      </c>
      <c r="O200" s="206">
        <f t="shared" si="64"/>
        <v>1</v>
      </c>
      <c r="P200" s="206">
        <f t="shared" si="65"/>
        <v>0</v>
      </c>
      <c r="Q200" s="211">
        <f t="shared" si="66"/>
        <v>289.2</v>
      </c>
      <c r="R200" s="206">
        <f t="shared" si="67"/>
        <v>1</v>
      </c>
      <c r="S200" s="212">
        <f>IFERROR(INDEX(Raw_DATA!J:J,MATCH(Risk7_PlusY67!$D200,Raw_DATA!$A:$A,0)),"")</f>
        <v>3613643.03</v>
      </c>
      <c r="T200" s="213">
        <f>IFERROR(INDEX(Raw_DATA!K:K,MATCH(Risk7_PlusY67!$D200,Raw_DATA!$A:$A,0)),"")</f>
        <v>105708319.47</v>
      </c>
      <c r="U200" s="214">
        <f t="shared" si="68"/>
        <v>1</v>
      </c>
      <c r="V200" s="214">
        <f t="shared" si="69"/>
        <v>1</v>
      </c>
      <c r="W200" s="214">
        <f>IF(OR(AND((K200&lt;0.8),(AJ200&gt;180)),AND((K200&lt;0.8),(AJ200&lt;10)),AND((K200&gt;=0.8),(AJ200&lt;10)),AND((K200&gt;=0.8),(AJ200&gt;90))),0,1)</f>
        <v>1</v>
      </c>
      <c r="X200" s="214">
        <f t="shared" si="70"/>
        <v>1</v>
      </c>
      <c r="Y200" s="214">
        <f t="shared" si="71"/>
        <v>1</v>
      </c>
      <c r="Z200" s="214">
        <f t="shared" si="72"/>
        <v>1</v>
      </c>
      <c r="AA200" s="214">
        <f t="shared" si="73"/>
        <v>1</v>
      </c>
      <c r="AB200" s="215" t="str">
        <f t="shared" si="74"/>
        <v>A</v>
      </c>
      <c r="AC200" s="215" t="str">
        <f t="shared" si="75"/>
        <v>1A</v>
      </c>
      <c r="AD200" s="216"/>
      <c r="AE200" s="216"/>
      <c r="AF200" s="434">
        <f>IFERROR(INDEX(Raw_DATA!L:L,MATCH(Risk7_PlusY67!$D200,Raw_DATA!$A:$A,0)),"")</f>
        <v>2.2999999999999998</v>
      </c>
      <c r="AG200" s="434">
        <f>IFERROR(INDEX(AVGGroup!$D$5:$D$21,MATCH(Risk7_PlusY67!$H200,AVGGroup!$C$5:$C$21,0)),"")</f>
        <v>-3.15</v>
      </c>
      <c r="AH200" s="434">
        <f>IFERROR(INDEX(Raw_DATA!M:M,MATCH(Risk7_PlusY67!$D200,Raw_DATA!$A:$A,0)),"")</f>
        <v>-2.72</v>
      </c>
      <c r="AI200" s="435">
        <f>IFERROR(INDEX(AVGGroup!$F$5:$F$21,MATCH(Risk7_PlusY67!$H200,AVGGroup!$C$5:$C$21,0)),"")</f>
        <v>-7.1</v>
      </c>
      <c r="AJ200" s="401">
        <f>IFERROR(INDEX(Raw_DATA!N:N,MATCH(Risk7_PlusY67!$D200,Raw_DATA!$A:$A,0)),"")</f>
        <v>79</v>
      </c>
      <c r="AK200" s="401">
        <f>IFERROR(INDEX(Raw_DATA!O:O,MATCH(Risk7_PlusY67!$D200,Raw_DATA!$A:$A,0)),"")</f>
        <v>15</v>
      </c>
      <c r="AL200" s="401">
        <f>IFERROR(INDEX(Raw_DATA!P:P,MATCH(Risk7_PlusY67!$D200,Raw_DATA!$A:$A,0)),"")</f>
        <v>36</v>
      </c>
      <c r="AM200" s="401">
        <f>IFERROR(INDEX(Raw_DATA!Q:Q,MATCH(Risk7_PlusY67!$D200,Raw_DATA!$A:$A,0)),"")</f>
        <v>105</v>
      </c>
      <c r="AN200" s="401">
        <f>IFERROR(INDEX(Raw_DATA!R:R,MATCH(Risk7_PlusY67!$D200,Raw_DATA!$A:$A,0)),"")</f>
        <v>55</v>
      </c>
      <c r="AO200" s="407"/>
      <c r="AP200" s="411" t="b">
        <f>AB200=AY200</f>
        <v>1</v>
      </c>
      <c r="AQ200" s="340">
        <f t="shared" si="76"/>
        <v>1</v>
      </c>
      <c r="AR200" s="123">
        <f t="shared" si="77"/>
        <v>1</v>
      </c>
      <c r="AS200" s="123">
        <f t="shared" si="78"/>
        <v>1</v>
      </c>
      <c r="AT200" s="123">
        <f>IF(OR(AND((K200&lt;0.8),(BE200&gt;180)),AND((K200&lt;0.8),(BE200&lt;10)),AND((K200&gt;=0.8),(BE200&lt;10)),AND((K200&gt;=0.8),(BE200&gt;90))),0,1)</f>
        <v>1</v>
      </c>
      <c r="AU200" s="123">
        <f t="shared" si="79"/>
        <v>1</v>
      </c>
      <c r="AV200" s="123">
        <f t="shared" si="80"/>
        <v>1</v>
      </c>
      <c r="AW200" s="123">
        <f t="shared" si="81"/>
        <v>1</v>
      </c>
      <c r="AX200" s="123">
        <f t="shared" si="82"/>
        <v>1</v>
      </c>
      <c r="AY200" s="416" t="str">
        <f t="shared" si="83"/>
        <v>A</v>
      </c>
      <c r="AZ200" s="416" t="str">
        <f>R200&amp;AY200</f>
        <v>1A</v>
      </c>
      <c r="BA200" s="417">
        <f>IFERROR(INDEX(Raw_DATA!L:L,MATCH(Risk7_PlusY67!$D200,Raw_DATA!$A:$A,0)),"")</f>
        <v>2.2999999999999998</v>
      </c>
      <c r="BB200" s="417">
        <f>IFERROR(INDEX(AVGGroup!$H$5:$H$21,MATCH(Risk7_PlusY67!$BJ200,AVGGroup!$C$5:$C$21,0)),"")</f>
        <v>-3.15</v>
      </c>
      <c r="BC200" s="417">
        <f>IFERROR(INDEX(Raw_DATA!M:M,MATCH(Risk7_PlusY67!$D200,Raw_DATA!$A:$A,0)),"")</f>
        <v>-2.72</v>
      </c>
      <c r="BD200" s="418">
        <f>IFERROR(INDEX(AVGGroup!$J$5:$J$21,MATCH(Risk7_PlusY67!$BJ200,AVGGroup!$C$5:$C$21,0)),"")</f>
        <v>-7.1</v>
      </c>
      <c r="BE200" s="407">
        <f>IFERROR(INDEX(Raw_DATA!N:N,MATCH(Risk7_PlusY67!$D200,Raw_DATA!$A:$A,0)),"")</f>
        <v>79</v>
      </c>
      <c r="BF200" s="407">
        <f>IFERROR(INDEX(Raw_DATA!O:O,MATCH(Risk7_PlusY67!$D200,Raw_DATA!$A:$A,0)),"")</f>
        <v>15</v>
      </c>
      <c r="BG200" s="407">
        <f>IFERROR(INDEX(Raw_DATA!P:P,MATCH(Risk7_PlusY67!$D200,Raw_DATA!$A:$A,0)),"")</f>
        <v>36</v>
      </c>
      <c r="BH200" s="407">
        <f>IFERROR(INDEX(Raw_DATA!Q:Q,MATCH(Risk7_PlusY67!$D200,Raw_DATA!$A:$A,0)),"")</f>
        <v>105</v>
      </c>
      <c r="BI200" s="407">
        <f>IFERROR(INDEX(Raw_DATA!R:R,MATCH(Risk7_PlusY67!$D200,Raw_DATA!$A:$A,0)),"")</f>
        <v>55</v>
      </c>
      <c r="BJ200" s="124" t="str">
        <f>INDEX('Org2567'!$BM:$BM,MATCH(Risk7_PlusY67!D200,'Org2567'!$D:$D,0))</f>
        <v>รพช.F1 P&lt;=50,000</v>
      </c>
    </row>
    <row r="201" spans="1:62" x14ac:dyDescent="0.7">
      <c r="A201" s="206">
        <f>IF(ISBLANK(D201),"",COUNTA($D$3:D201))</f>
        <v>199</v>
      </c>
      <c r="B201" s="207">
        <f>IFERROR(INDEX(ID!$E:$E,MATCH(Risk7_PlusY67!$D201,ID!$A:$A,0)),"")</f>
        <v>3</v>
      </c>
      <c r="C201" s="207" t="str">
        <f>IFERROR(INDEX(ID!$I:$I,MATCH(Risk7_PlusY67!$D201,ID!$A:$A,0)),"")</f>
        <v>อุทัยธานี</v>
      </c>
      <c r="D201" s="295" t="s">
        <v>217</v>
      </c>
      <c r="E201" s="207" t="str">
        <f>IFERROR(INDEX(ID!$C:$C,MATCH(Risk7_PlusY67!$D201,ID!$A:$A,0)),"")</f>
        <v>สว่างอารมณ์,รพช.</v>
      </c>
      <c r="F201" s="207" t="str">
        <f>IFERROR(INDEX(ID!$G:$G,MATCH(Risk7_PlusY67!$D201,ID!$A:$A,0)),"")</f>
        <v>รพช.</v>
      </c>
      <c r="G201" s="206">
        <f>IFERROR(INDEX(ID!$J:$J,MATCH(Risk7_PlusY67!$D201,ID!$A:$A,0)),"")</f>
        <v>30</v>
      </c>
      <c r="H201" s="208" t="str">
        <f>IFERROR(INDEX(ID!$P:$P,MATCH(Risk7_PlusY67!$D201,ID!$A:$A,0)),"")</f>
        <v>รพช.F2 P&lt;=30,000</v>
      </c>
      <c r="I201" s="209">
        <f>IFERROR(INDEX(Raw_DATA!E:E,MATCH(Risk7_PlusY67!$D201,Raw_DATA!$A:$A,0)),"")</f>
        <v>1.35</v>
      </c>
      <c r="J201" s="209">
        <f>IFERROR(INDEX(Raw_DATA!F:F,MATCH(Risk7_PlusY67!$D201,Raw_DATA!$A:$A,0)),"")</f>
        <v>1.26</v>
      </c>
      <c r="K201" s="209">
        <f>IFERROR(INDEX(Raw_DATA!G:G,MATCH(Risk7_PlusY67!$D201,Raw_DATA!$A:$A,0)),"")</f>
        <v>0.93</v>
      </c>
      <c r="L201" s="209">
        <f>IFERROR(INDEX(Raw_DATA!H:H,MATCH(Risk7_PlusY67!$D201,Raw_DATA!$A:$A,0)),"")</f>
        <v>4419430.45</v>
      </c>
      <c r="M201" s="210">
        <f>IFERROR(INDEX(Raw_DATA!I:I,MATCH(Risk7_PlusY67!$D201,Raw_DATA!$A:$A,0)),"")</f>
        <v>-9230757.9700000007</v>
      </c>
      <c r="N201" s="206">
        <f t="shared" si="63"/>
        <v>1</v>
      </c>
      <c r="O201" s="206">
        <f t="shared" si="64"/>
        <v>1</v>
      </c>
      <c r="P201" s="206">
        <f t="shared" si="65"/>
        <v>1</v>
      </c>
      <c r="Q201" s="211">
        <f t="shared" si="66"/>
        <v>5.7</v>
      </c>
      <c r="R201" s="206">
        <f t="shared" si="67"/>
        <v>3</v>
      </c>
      <c r="S201" s="212">
        <f>IFERROR(INDEX(Raw_DATA!J:J,MATCH(Risk7_PlusY67!$D201,Raw_DATA!$A:$A,0)),"")</f>
        <v>-7549134.4699999997</v>
      </c>
      <c r="T201" s="213">
        <f>IFERROR(INDEX(Raw_DATA!K:K,MATCH(Risk7_PlusY67!$D201,Raw_DATA!$A:$A,0)),"")</f>
        <v>-934075.49</v>
      </c>
      <c r="U201" s="214">
        <f t="shared" si="68"/>
        <v>0</v>
      </c>
      <c r="V201" s="214">
        <f t="shared" si="69"/>
        <v>0</v>
      </c>
      <c r="W201" s="214">
        <f>IF(OR(AND((K201&lt;0.8),(AJ201&gt;180)),AND((K201&lt;0.8),(AJ201&lt;10)),AND((K201&gt;=0.8),(AJ201&lt;10)),AND((K201&gt;=0.8),(AJ201&gt;90))),0,1)</f>
        <v>0</v>
      </c>
      <c r="X201" s="214">
        <f t="shared" si="70"/>
        <v>1</v>
      </c>
      <c r="Y201" s="214">
        <f t="shared" si="71"/>
        <v>1</v>
      </c>
      <c r="Z201" s="214">
        <f t="shared" si="72"/>
        <v>1</v>
      </c>
      <c r="AA201" s="214">
        <f t="shared" si="73"/>
        <v>1</v>
      </c>
      <c r="AB201" s="215" t="str">
        <f t="shared" si="74"/>
        <v>B-</v>
      </c>
      <c r="AC201" s="215" t="str">
        <f t="shared" si="75"/>
        <v>3B-</v>
      </c>
      <c r="AD201" s="216"/>
      <c r="AE201" s="216"/>
      <c r="AF201" s="434">
        <f>IFERROR(INDEX(Raw_DATA!L:L,MATCH(Risk7_PlusY67!$D201,Raw_DATA!$A:$A,0)),"")</f>
        <v>-9</v>
      </c>
      <c r="AG201" s="434">
        <f>IFERROR(INDEX(AVGGroup!$D$5:$D$21,MATCH(Risk7_PlusY67!$H201,AVGGroup!$C$5:$C$21,0)),"")</f>
        <v>-3.55</v>
      </c>
      <c r="AH201" s="434">
        <f>IFERROR(INDEX(Raw_DATA!M:M,MATCH(Risk7_PlusY67!$D201,Raw_DATA!$A:$A,0)),"")</f>
        <v>-16.73</v>
      </c>
      <c r="AI201" s="435">
        <f>IFERROR(INDEX(AVGGroup!$F$5:$F$21,MATCH(Risk7_PlusY67!$H201,AVGGroup!$C$5:$C$21,0)),"")</f>
        <v>-10.199999999999999</v>
      </c>
      <c r="AJ201" s="401">
        <f>IFERROR(INDEX(Raw_DATA!N:N,MATCH(Risk7_PlusY67!$D201,Raw_DATA!$A:$A,0)),"")</f>
        <v>150</v>
      </c>
      <c r="AK201" s="401">
        <f>IFERROR(INDEX(Raw_DATA!O:O,MATCH(Risk7_PlusY67!$D201,Raw_DATA!$A:$A,0)),"")</f>
        <v>42</v>
      </c>
      <c r="AL201" s="401">
        <f>IFERROR(INDEX(Raw_DATA!P:P,MATCH(Risk7_PlusY67!$D201,Raw_DATA!$A:$A,0)),"")</f>
        <v>48</v>
      </c>
      <c r="AM201" s="401">
        <f>IFERROR(INDEX(Raw_DATA!Q:Q,MATCH(Risk7_PlusY67!$D201,Raw_DATA!$A:$A,0)),"")</f>
        <v>113</v>
      </c>
      <c r="AN201" s="401">
        <f>IFERROR(INDEX(Raw_DATA!R:R,MATCH(Risk7_PlusY67!$D201,Raw_DATA!$A:$A,0)),"")</f>
        <v>36</v>
      </c>
      <c r="AO201" s="407"/>
      <c r="AP201" s="411" t="b">
        <f>AB201=AY201</f>
        <v>1</v>
      </c>
      <c r="AQ201" s="340">
        <f t="shared" si="76"/>
        <v>1</v>
      </c>
      <c r="AR201" s="123">
        <f t="shared" si="77"/>
        <v>0</v>
      </c>
      <c r="AS201" s="123">
        <f t="shared" si="78"/>
        <v>0</v>
      </c>
      <c r="AT201" s="123">
        <f>IF(OR(AND((K201&lt;0.8),(BE201&gt;180)),AND((K201&lt;0.8),(BE201&lt;10)),AND((K201&gt;=0.8),(BE201&lt;10)),AND((K201&gt;=0.8),(BE201&gt;90))),0,1)</f>
        <v>0</v>
      </c>
      <c r="AU201" s="123">
        <f t="shared" si="79"/>
        <v>1</v>
      </c>
      <c r="AV201" s="123">
        <f t="shared" si="80"/>
        <v>1</v>
      </c>
      <c r="AW201" s="123">
        <f t="shared" si="81"/>
        <v>1</v>
      </c>
      <c r="AX201" s="123">
        <f t="shared" si="82"/>
        <v>1</v>
      </c>
      <c r="AY201" s="416" t="str">
        <f t="shared" si="83"/>
        <v>B-</v>
      </c>
      <c r="AZ201" s="416" t="str">
        <f>R201&amp;AY201</f>
        <v>3B-</v>
      </c>
      <c r="BA201" s="417">
        <f>IFERROR(INDEX(Raw_DATA!L:L,MATCH(Risk7_PlusY67!$D201,Raw_DATA!$A:$A,0)),"")</f>
        <v>-9</v>
      </c>
      <c r="BB201" s="417">
        <f>IFERROR(INDEX(AVGGroup!$H$5:$H$21,MATCH(Risk7_PlusY67!$BJ201,AVGGroup!$C$5:$C$21,0)),"")</f>
        <v>-3.54</v>
      </c>
      <c r="BC201" s="417">
        <f>IFERROR(INDEX(Raw_DATA!M:M,MATCH(Risk7_PlusY67!$D201,Raw_DATA!$A:$A,0)),"")</f>
        <v>-16.73</v>
      </c>
      <c r="BD201" s="418">
        <f>IFERROR(INDEX(AVGGroup!$J$5:$J$21,MATCH(Risk7_PlusY67!$BJ201,AVGGroup!$C$5:$C$21,0)),"")</f>
        <v>-10.199999999999999</v>
      </c>
      <c r="BE201" s="407">
        <f>IFERROR(INDEX(Raw_DATA!N:N,MATCH(Risk7_PlusY67!$D201,Raw_DATA!$A:$A,0)),"")</f>
        <v>150</v>
      </c>
      <c r="BF201" s="407">
        <f>IFERROR(INDEX(Raw_DATA!O:O,MATCH(Risk7_PlusY67!$D201,Raw_DATA!$A:$A,0)),"")</f>
        <v>42</v>
      </c>
      <c r="BG201" s="407">
        <f>IFERROR(INDEX(Raw_DATA!P:P,MATCH(Risk7_PlusY67!$D201,Raw_DATA!$A:$A,0)),"")</f>
        <v>48</v>
      </c>
      <c r="BH201" s="407">
        <f>IFERROR(INDEX(Raw_DATA!Q:Q,MATCH(Risk7_PlusY67!$D201,Raw_DATA!$A:$A,0)),"")</f>
        <v>113</v>
      </c>
      <c r="BI201" s="407">
        <f>IFERROR(INDEX(Raw_DATA!R:R,MATCH(Risk7_PlusY67!$D201,Raw_DATA!$A:$A,0)),"")</f>
        <v>36</v>
      </c>
      <c r="BJ201" s="124" t="str">
        <f>INDEX('Org2567'!$BM:$BM,MATCH(Risk7_PlusY67!D201,'Org2567'!$D:$D,0))</f>
        <v>รพช.F2 P&lt;=30,000</v>
      </c>
    </row>
    <row r="202" spans="1:62" x14ac:dyDescent="0.7">
      <c r="A202" s="206">
        <f>IF(ISBLANK(D202),"",COUNTA($D$3:D202))</f>
        <v>200</v>
      </c>
      <c r="B202" s="207">
        <f>IFERROR(INDEX(ID!$E:$E,MATCH(Risk7_PlusY67!$D202,ID!$A:$A,0)),"")</f>
        <v>3</v>
      </c>
      <c r="C202" s="207" t="str">
        <f>IFERROR(INDEX(ID!$I:$I,MATCH(Risk7_PlusY67!$D202,ID!$A:$A,0)),"")</f>
        <v>อุทัยธานี</v>
      </c>
      <c r="D202" s="295" t="s">
        <v>218</v>
      </c>
      <c r="E202" s="207" t="str">
        <f>IFERROR(INDEX(ID!$C:$C,MATCH(Risk7_PlusY67!$D202,ID!$A:$A,0)),"")</f>
        <v>หนองฉาง,รพช.</v>
      </c>
      <c r="F202" s="207" t="str">
        <f>IFERROR(INDEX(ID!$G:$G,MATCH(Risk7_PlusY67!$D202,ID!$A:$A,0)),"")</f>
        <v>รพช.</v>
      </c>
      <c r="G202" s="206">
        <f>IFERROR(INDEX(ID!$J:$J,MATCH(Risk7_PlusY67!$D202,ID!$A:$A,0)),"")</f>
        <v>90</v>
      </c>
      <c r="H202" s="208" t="str">
        <f>IFERROR(INDEX(ID!$P:$P,MATCH(Risk7_PlusY67!$D202,ID!$A:$A,0)),"")</f>
        <v>รพช.F1 P&lt;=50,000</v>
      </c>
      <c r="I202" s="209">
        <f>IFERROR(INDEX(Raw_DATA!E:E,MATCH(Risk7_PlusY67!$D202,Raw_DATA!$A:$A,0)),"")</f>
        <v>3.84</v>
      </c>
      <c r="J202" s="209">
        <f>IFERROR(INDEX(Raw_DATA!F:F,MATCH(Risk7_PlusY67!$D202,Raw_DATA!$A:$A,0)),"")</f>
        <v>3.65</v>
      </c>
      <c r="K202" s="209">
        <f>IFERROR(INDEX(Raw_DATA!G:G,MATCH(Risk7_PlusY67!$D202,Raw_DATA!$A:$A,0)),"")</f>
        <v>2.5099999999999998</v>
      </c>
      <c r="L202" s="209">
        <f>IFERROR(INDEX(Raw_DATA!H:H,MATCH(Risk7_PlusY67!$D202,Raw_DATA!$A:$A,0)),"")</f>
        <v>76065443.829999998</v>
      </c>
      <c r="M202" s="210">
        <f>IFERROR(INDEX(Raw_DATA!I:I,MATCH(Risk7_PlusY67!$D202,Raw_DATA!$A:$A,0)),"")</f>
        <v>-3693303.24</v>
      </c>
      <c r="N202" s="206">
        <f t="shared" si="63"/>
        <v>0</v>
      </c>
      <c r="O202" s="206">
        <f t="shared" si="64"/>
        <v>1</v>
      </c>
      <c r="P202" s="206">
        <f t="shared" si="65"/>
        <v>0</v>
      </c>
      <c r="Q202" s="211">
        <f t="shared" si="66"/>
        <v>247.1</v>
      </c>
      <c r="R202" s="206">
        <f t="shared" si="67"/>
        <v>1</v>
      </c>
      <c r="S202" s="212">
        <f>IFERROR(INDEX(Raw_DATA!J:J,MATCH(Risk7_PlusY67!$D202,Raw_DATA!$A:$A,0)),"")</f>
        <v>1985567.95</v>
      </c>
      <c r="T202" s="213">
        <f>IFERROR(INDEX(Raw_DATA!K:K,MATCH(Risk7_PlusY67!$D202,Raw_DATA!$A:$A,0)),"")</f>
        <v>40450841.869999997</v>
      </c>
      <c r="U202" s="214">
        <f t="shared" si="68"/>
        <v>1</v>
      </c>
      <c r="V202" s="214">
        <f t="shared" si="69"/>
        <v>1</v>
      </c>
      <c r="W202" s="214">
        <f>IF(OR(AND((K202&lt;0.8),(AJ202&gt;180)),AND((K202&lt;0.8),(AJ202&lt;10)),AND((K202&gt;=0.8),(AJ202&lt;10)),AND((K202&gt;=0.8),(AJ202&gt;90))),0,1)</f>
        <v>1</v>
      </c>
      <c r="X202" s="214">
        <f t="shared" si="70"/>
        <v>1</v>
      </c>
      <c r="Y202" s="214">
        <f t="shared" si="71"/>
        <v>1</v>
      </c>
      <c r="Z202" s="214">
        <f t="shared" si="72"/>
        <v>1</v>
      </c>
      <c r="AA202" s="214">
        <f t="shared" si="73"/>
        <v>1</v>
      </c>
      <c r="AB202" s="215" t="str">
        <f t="shared" si="74"/>
        <v>A</v>
      </c>
      <c r="AC202" s="215" t="str">
        <f t="shared" si="75"/>
        <v>1A</v>
      </c>
      <c r="AD202" s="216"/>
      <c r="AE202" s="216"/>
      <c r="AF202" s="434">
        <f>IFERROR(INDEX(Raw_DATA!L:L,MATCH(Risk7_PlusY67!$D202,Raw_DATA!$A:$A,0)),"")</f>
        <v>1</v>
      </c>
      <c r="AG202" s="434">
        <f>IFERROR(INDEX(AVGGroup!$D$5:$D$21,MATCH(Risk7_PlusY67!$H202,AVGGroup!$C$5:$C$21,0)),"")</f>
        <v>-3.15</v>
      </c>
      <c r="AH202" s="434">
        <f>IFERROR(INDEX(Raw_DATA!M:M,MATCH(Risk7_PlusY67!$D202,Raw_DATA!$A:$A,0)),"")</f>
        <v>-1.78</v>
      </c>
      <c r="AI202" s="435">
        <f>IFERROR(INDEX(AVGGroup!$F$5:$F$21,MATCH(Risk7_PlusY67!$H202,AVGGroup!$C$5:$C$21,0)),"")</f>
        <v>-7.1</v>
      </c>
      <c r="AJ202" s="401">
        <f>IFERROR(INDEX(Raw_DATA!N:N,MATCH(Risk7_PlusY67!$D202,Raw_DATA!$A:$A,0)),"")</f>
        <v>50</v>
      </c>
      <c r="AK202" s="401">
        <f>IFERROR(INDEX(Raw_DATA!O:O,MATCH(Risk7_PlusY67!$D202,Raw_DATA!$A:$A,0)),"")</f>
        <v>43</v>
      </c>
      <c r="AL202" s="401">
        <f>IFERROR(INDEX(Raw_DATA!P:P,MATCH(Risk7_PlusY67!$D202,Raw_DATA!$A:$A,0)),"")</f>
        <v>28</v>
      </c>
      <c r="AM202" s="401">
        <f>IFERROR(INDEX(Raw_DATA!Q:Q,MATCH(Risk7_PlusY67!$D202,Raw_DATA!$A:$A,0)),"")</f>
        <v>93</v>
      </c>
      <c r="AN202" s="401">
        <f>IFERROR(INDEX(Raw_DATA!R:R,MATCH(Risk7_PlusY67!$D202,Raw_DATA!$A:$A,0)),"")</f>
        <v>32</v>
      </c>
      <c r="AO202" s="407"/>
      <c r="AP202" s="411" t="b">
        <f>AB202=AY202</f>
        <v>1</v>
      </c>
      <c r="AQ202" s="340">
        <f t="shared" si="76"/>
        <v>1</v>
      </c>
      <c r="AR202" s="123">
        <f t="shared" si="77"/>
        <v>1</v>
      </c>
      <c r="AS202" s="123">
        <f t="shared" si="78"/>
        <v>1</v>
      </c>
      <c r="AT202" s="123">
        <f>IF(OR(AND((K202&lt;0.8),(BE202&gt;180)),AND((K202&lt;0.8),(BE202&lt;10)),AND((K202&gt;=0.8),(BE202&lt;10)),AND((K202&gt;=0.8),(BE202&gt;90))),0,1)</f>
        <v>1</v>
      </c>
      <c r="AU202" s="123">
        <f t="shared" si="79"/>
        <v>1</v>
      </c>
      <c r="AV202" s="123">
        <f t="shared" si="80"/>
        <v>1</v>
      </c>
      <c r="AW202" s="123">
        <f t="shared" si="81"/>
        <v>1</v>
      </c>
      <c r="AX202" s="123">
        <f t="shared" si="82"/>
        <v>1</v>
      </c>
      <c r="AY202" s="416" t="str">
        <f t="shared" si="83"/>
        <v>A</v>
      </c>
      <c r="AZ202" s="416" t="str">
        <f>R202&amp;AY202</f>
        <v>1A</v>
      </c>
      <c r="BA202" s="417">
        <f>IFERROR(INDEX(Raw_DATA!L:L,MATCH(Risk7_PlusY67!$D202,Raw_DATA!$A:$A,0)),"")</f>
        <v>1</v>
      </c>
      <c r="BB202" s="417">
        <f>IFERROR(INDEX(AVGGroup!$H$5:$H$21,MATCH(Risk7_PlusY67!$BJ202,AVGGroup!$C$5:$C$21,0)),"")</f>
        <v>-3.15</v>
      </c>
      <c r="BC202" s="417">
        <f>IFERROR(INDEX(Raw_DATA!M:M,MATCH(Risk7_PlusY67!$D202,Raw_DATA!$A:$A,0)),"")</f>
        <v>-1.78</v>
      </c>
      <c r="BD202" s="418">
        <f>IFERROR(INDEX(AVGGroup!$J$5:$J$21,MATCH(Risk7_PlusY67!$BJ202,AVGGroup!$C$5:$C$21,0)),"")</f>
        <v>-7.1</v>
      </c>
      <c r="BE202" s="407">
        <f>IFERROR(INDEX(Raw_DATA!N:N,MATCH(Risk7_PlusY67!$D202,Raw_DATA!$A:$A,0)),"")</f>
        <v>50</v>
      </c>
      <c r="BF202" s="407">
        <f>IFERROR(INDEX(Raw_DATA!O:O,MATCH(Risk7_PlusY67!$D202,Raw_DATA!$A:$A,0)),"")</f>
        <v>43</v>
      </c>
      <c r="BG202" s="407">
        <f>IFERROR(INDEX(Raw_DATA!P:P,MATCH(Risk7_PlusY67!$D202,Raw_DATA!$A:$A,0)),"")</f>
        <v>28</v>
      </c>
      <c r="BH202" s="407">
        <f>IFERROR(INDEX(Raw_DATA!Q:Q,MATCH(Risk7_PlusY67!$D202,Raw_DATA!$A:$A,0)),"")</f>
        <v>93</v>
      </c>
      <c r="BI202" s="407">
        <f>IFERROR(INDEX(Raw_DATA!R:R,MATCH(Risk7_PlusY67!$D202,Raw_DATA!$A:$A,0)),"")</f>
        <v>32</v>
      </c>
      <c r="BJ202" s="124" t="str">
        <f>INDEX('Org2567'!$BM:$BM,MATCH(Risk7_PlusY67!D202,'Org2567'!$D:$D,0))</f>
        <v>รพช.F1 P&lt;=50,000</v>
      </c>
    </row>
    <row r="203" spans="1:62" x14ac:dyDescent="0.7">
      <c r="A203" s="206">
        <f>IF(ISBLANK(D203),"",COUNTA($D$3:D203))</f>
        <v>201</v>
      </c>
      <c r="B203" s="207">
        <f>IFERROR(INDEX(ID!$E:$E,MATCH(Risk7_PlusY67!$D203,ID!$A:$A,0)),"")</f>
        <v>3</v>
      </c>
      <c r="C203" s="207" t="str">
        <f>IFERROR(INDEX(ID!$I:$I,MATCH(Risk7_PlusY67!$D203,ID!$A:$A,0)),"")</f>
        <v>อุทัยธานี</v>
      </c>
      <c r="D203" s="295" t="s">
        <v>219</v>
      </c>
      <c r="E203" s="207" t="str">
        <f>IFERROR(INDEX(ID!$C:$C,MATCH(Risk7_PlusY67!$D203,ID!$A:$A,0)),"")</f>
        <v>หนองขาหย่าง,รพช.</v>
      </c>
      <c r="F203" s="207" t="str">
        <f>IFERROR(INDEX(ID!$G:$G,MATCH(Risk7_PlusY67!$D203,ID!$A:$A,0)),"")</f>
        <v>รพช.</v>
      </c>
      <c r="G203" s="206">
        <f>IFERROR(INDEX(ID!$J:$J,MATCH(Risk7_PlusY67!$D203,ID!$A:$A,0)),"")</f>
        <v>10</v>
      </c>
      <c r="H203" s="208" t="str">
        <f>IFERROR(INDEX(ID!$P:$P,MATCH(Risk7_PlusY67!$D203,ID!$A:$A,0)),"")</f>
        <v>รพช.F3 P&lt;=15,000</v>
      </c>
      <c r="I203" s="209">
        <f>IFERROR(INDEX(Raw_DATA!E:E,MATCH(Risk7_PlusY67!$D203,Raw_DATA!$A:$A,0)),"")</f>
        <v>2.1</v>
      </c>
      <c r="J203" s="209">
        <f>IFERROR(INDEX(Raw_DATA!F:F,MATCH(Risk7_PlusY67!$D203,Raw_DATA!$A:$A,0)),"")</f>
        <v>2</v>
      </c>
      <c r="K203" s="209">
        <f>IFERROR(INDEX(Raw_DATA!G:G,MATCH(Risk7_PlusY67!$D203,Raw_DATA!$A:$A,0)),"")</f>
        <v>1.58</v>
      </c>
      <c r="L203" s="209">
        <f>IFERROR(INDEX(Raw_DATA!H:H,MATCH(Risk7_PlusY67!$D203,Raw_DATA!$A:$A,0)),"")</f>
        <v>6244786.0599999996</v>
      </c>
      <c r="M203" s="210">
        <f>IFERROR(INDEX(Raw_DATA!I:I,MATCH(Risk7_PlusY67!$D203,Raw_DATA!$A:$A,0)),"")</f>
        <v>-198136.65</v>
      </c>
      <c r="N203" s="206">
        <f t="shared" si="63"/>
        <v>0</v>
      </c>
      <c r="O203" s="206">
        <f t="shared" si="64"/>
        <v>1</v>
      </c>
      <c r="P203" s="206">
        <f t="shared" si="65"/>
        <v>0</v>
      </c>
      <c r="Q203" s="211">
        <f t="shared" si="66"/>
        <v>378.2</v>
      </c>
      <c r="R203" s="206">
        <f t="shared" si="67"/>
        <v>1</v>
      </c>
      <c r="S203" s="212">
        <f>IFERROR(INDEX(Raw_DATA!J:J,MATCH(Risk7_PlusY67!$D203,Raw_DATA!$A:$A,0)),"")</f>
        <v>1999934.29</v>
      </c>
      <c r="T203" s="213">
        <f>IFERROR(INDEX(Raw_DATA!K:K,MATCH(Risk7_PlusY67!$D203,Raw_DATA!$A:$A,0)),"")</f>
        <v>3311263.61</v>
      </c>
      <c r="U203" s="214">
        <f t="shared" si="68"/>
        <v>1</v>
      </c>
      <c r="V203" s="214">
        <f t="shared" si="69"/>
        <v>1</v>
      </c>
      <c r="W203" s="214">
        <f>IF(OR(AND((K203&lt;0.8),(AJ203&gt;180)),AND((K203&lt;0.8),(AJ203&lt;10)),AND((K203&gt;=0.8),(AJ203&lt;10)),AND((K203&gt;=0.8),(AJ203&gt;90))),0,1)</f>
        <v>1</v>
      </c>
      <c r="X203" s="214">
        <f t="shared" si="70"/>
        <v>1</v>
      </c>
      <c r="Y203" s="214">
        <f t="shared" si="71"/>
        <v>1</v>
      </c>
      <c r="Z203" s="214">
        <f t="shared" si="72"/>
        <v>1</v>
      </c>
      <c r="AA203" s="214">
        <f t="shared" si="73"/>
        <v>1</v>
      </c>
      <c r="AB203" s="215" t="str">
        <f t="shared" si="74"/>
        <v>A</v>
      </c>
      <c r="AC203" s="215" t="str">
        <f t="shared" si="75"/>
        <v>1A</v>
      </c>
      <c r="AD203" s="216"/>
      <c r="AE203" s="216"/>
      <c r="AF203" s="434">
        <f>IFERROR(INDEX(Raw_DATA!L:L,MATCH(Risk7_PlusY67!$D203,Raw_DATA!$A:$A,0)),"")</f>
        <v>4.74</v>
      </c>
      <c r="AG203" s="434">
        <f>IFERROR(INDEX(AVGGroup!$D$5:$D$21,MATCH(Risk7_PlusY67!$H203,AVGGroup!$C$5:$C$21,0)),"")</f>
        <v>1.1000000000000001</v>
      </c>
      <c r="AH203" s="434">
        <f>IFERROR(INDEX(Raw_DATA!M:M,MATCH(Risk7_PlusY67!$D203,Raw_DATA!$A:$A,0)),"")</f>
        <v>-0.6</v>
      </c>
      <c r="AI203" s="435">
        <f>IFERROR(INDEX(AVGGroup!$F$5:$F$21,MATCH(Risk7_PlusY67!$H203,AVGGroup!$C$5:$C$21,0)),"")</f>
        <v>-5.66</v>
      </c>
      <c r="AJ203" s="401">
        <f>IFERROR(INDEX(Raw_DATA!N:N,MATCH(Risk7_PlusY67!$D203,Raw_DATA!$A:$A,0)),"")</f>
        <v>88</v>
      </c>
      <c r="AK203" s="401">
        <f>IFERROR(INDEX(Raw_DATA!O:O,MATCH(Risk7_PlusY67!$D203,Raw_DATA!$A:$A,0)),"")</f>
        <v>28</v>
      </c>
      <c r="AL203" s="401">
        <f>IFERROR(INDEX(Raw_DATA!P:P,MATCH(Risk7_PlusY67!$D203,Raw_DATA!$A:$A,0)),"")</f>
        <v>11</v>
      </c>
      <c r="AM203" s="401">
        <f>IFERROR(INDEX(Raw_DATA!Q:Q,MATCH(Risk7_PlusY67!$D203,Raw_DATA!$A:$A,0)),"")</f>
        <v>84</v>
      </c>
      <c r="AN203" s="401">
        <f>IFERROR(INDEX(Raw_DATA!R:R,MATCH(Risk7_PlusY67!$D203,Raw_DATA!$A:$A,0)),"")</f>
        <v>18</v>
      </c>
      <c r="AO203" s="407"/>
      <c r="AP203" s="411" t="b">
        <f>AB203=AY203</f>
        <v>1</v>
      </c>
      <c r="AQ203" s="340">
        <f t="shared" si="76"/>
        <v>1</v>
      </c>
      <c r="AR203" s="123">
        <f t="shared" si="77"/>
        <v>1</v>
      </c>
      <c r="AS203" s="123">
        <f t="shared" si="78"/>
        <v>1</v>
      </c>
      <c r="AT203" s="123">
        <f>IF(OR(AND((K203&lt;0.8),(BE203&gt;180)),AND((K203&lt;0.8),(BE203&lt;10)),AND((K203&gt;=0.8),(BE203&lt;10)),AND((K203&gt;=0.8),(BE203&gt;90))),0,1)</f>
        <v>1</v>
      </c>
      <c r="AU203" s="123">
        <f t="shared" si="79"/>
        <v>1</v>
      </c>
      <c r="AV203" s="123">
        <f t="shared" si="80"/>
        <v>1</v>
      </c>
      <c r="AW203" s="123">
        <f t="shared" si="81"/>
        <v>1</v>
      </c>
      <c r="AX203" s="123">
        <f t="shared" si="82"/>
        <v>1</v>
      </c>
      <c r="AY203" s="416" t="str">
        <f t="shared" si="83"/>
        <v>A</v>
      </c>
      <c r="AZ203" s="416" t="str">
        <f>R203&amp;AY203</f>
        <v>1A</v>
      </c>
      <c r="BA203" s="417">
        <f>IFERROR(INDEX(Raw_DATA!L:L,MATCH(Risk7_PlusY67!$D203,Raw_DATA!$A:$A,0)),"")</f>
        <v>4.74</v>
      </c>
      <c r="BB203" s="417">
        <f>IFERROR(INDEX(AVGGroup!$H$5:$H$21,MATCH(Risk7_PlusY67!$BJ203,AVGGroup!$C$5:$C$21,0)),"")</f>
        <v>1.1000000000000001</v>
      </c>
      <c r="BC203" s="417">
        <f>IFERROR(INDEX(Raw_DATA!M:M,MATCH(Risk7_PlusY67!$D203,Raw_DATA!$A:$A,0)),"")</f>
        <v>-0.6</v>
      </c>
      <c r="BD203" s="418">
        <f>IFERROR(INDEX(AVGGroup!$J$5:$J$21,MATCH(Risk7_PlusY67!$BJ203,AVGGroup!$C$5:$C$21,0)),"")</f>
        <v>-5.66</v>
      </c>
      <c r="BE203" s="407">
        <f>IFERROR(INDEX(Raw_DATA!N:N,MATCH(Risk7_PlusY67!$D203,Raw_DATA!$A:$A,0)),"")</f>
        <v>88</v>
      </c>
      <c r="BF203" s="407">
        <f>IFERROR(INDEX(Raw_DATA!O:O,MATCH(Risk7_PlusY67!$D203,Raw_DATA!$A:$A,0)),"")</f>
        <v>28</v>
      </c>
      <c r="BG203" s="407">
        <f>IFERROR(INDEX(Raw_DATA!P:P,MATCH(Risk7_PlusY67!$D203,Raw_DATA!$A:$A,0)),"")</f>
        <v>11</v>
      </c>
      <c r="BH203" s="407">
        <f>IFERROR(INDEX(Raw_DATA!Q:Q,MATCH(Risk7_PlusY67!$D203,Raw_DATA!$A:$A,0)),"")</f>
        <v>84</v>
      </c>
      <c r="BI203" s="407">
        <f>IFERROR(INDEX(Raw_DATA!R:R,MATCH(Risk7_PlusY67!$D203,Raw_DATA!$A:$A,0)),"")</f>
        <v>18</v>
      </c>
      <c r="BJ203" s="124" t="str">
        <f>INDEX('Org2567'!$BM:$BM,MATCH(Risk7_PlusY67!D203,'Org2567'!$D:$D,0))</f>
        <v>รพช.F3 P&lt;=15,000</v>
      </c>
    </row>
    <row r="204" spans="1:62" x14ac:dyDescent="0.7">
      <c r="A204" s="206">
        <f>IF(ISBLANK(D204),"",COUNTA($D$3:D204))</f>
        <v>202</v>
      </c>
      <c r="B204" s="207">
        <f>IFERROR(INDEX(ID!$E:$E,MATCH(Risk7_PlusY67!$D204,ID!$A:$A,0)),"")</f>
        <v>3</v>
      </c>
      <c r="C204" s="207" t="str">
        <f>IFERROR(INDEX(ID!$I:$I,MATCH(Risk7_PlusY67!$D204,ID!$A:$A,0)),"")</f>
        <v>อุทัยธานี</v>
      </c>
      <c r="D204" s="295" t="s">
        <v>220</v>
      </c>
      <c r="E204" s="207" t="str">
        <f>IFERROR(INDEX(ID!$C:$C,MATCH(Risk7_PlusY67!$D204,ID!$A:$A,0)),"")</f>
        <v>บ้านไร่,รพช.</v>
      </c>
      <c r="F204" s="207" t="str">
        <f>IFERROR(INDEX(ID!$G:$G,MATCH(Risk7_PlusY67!$D204,ID!$A:$A,0)),"")</f>
        <v>รพช.</v>
      </c>
      <c r="G204" s="206">
        <f>IFERROR(INDEX(ID!$J:$J,MATCH(Risk7_PlusY67!$D204,ID!$A:$A,0)),"")</f>
        <v>62</v>
      </c>
      <c r="H204" s="208" t="str">
        <f>IFERROR(INDEX(ID!$P:$P,MATCH(Risk7_PlusY67!$D204,ID!$A:$A,0)),"")</f>
        <v>รพช.F1 P&lt;=50,000</v>
      </c>
      <c r="I204" s="209">
        <f>IFERROR(INDEX(Raw_DATA!E:E,MATCH(Risk7_PlusY67!$D204,Raw_DATA!$A:$A,0)),"")</f>
        <v>10.97</v>
      </c>
      <c r="J204" s="209">
        <f>IFERROR(INDEX(Raw_DATA!F:F,MATCH(Risk7_PlusY67!$D204,Raw_DATA!$A:$A,0)),"")</f>
        <v>10.58</v>
      </c>
      <c r="K204" s="209">
        <f>IFERROR(INDEX(Raw_DATA!G:G,MATCH(Risk7_PlusY67!$D204,Raw_DATA!$A:$A,0)),"")</f>
        <v>9.14</v>
      </c>
      <c r="L204" s="209">
        <f>IFERROR(INDEX(Raw_DATA!H:H,MATCH(Risk7_PlusY67!$D204,Raw_DATA!$A:$A,0)),"")</f>
        <v>100125977.19</v>
      </c>
      <c r="M204" s="210">
        <f>IFERROR(INDEX(Raw_DATA!I:I,MATCH(Risk7_PlusY67!$D204,Raw_DATA!$A:$A,0)),"")</f>
        <v>36161452.950000003</v>
      </c>
      <c r="N204" s="206">
        <f t="shared" si="63"/>
        <v>0</v>
      </c>
      <c r="O204" s="206">
        <f t="shared" si="64"/>
        <v>0</v>
      </c>
      <c r="P204" s="206">
        <f t="shared" si="65"/>
        <v>0</v>
      </c>
      <c r="Q204" s="211" t="str">
        <f t="shared" si="66"/>
        <v/>
      </c>
      <c r="R204" s="206">
        <f t="shared" si="67"/>
        <v>0</v>
      </c>
      <c r="S204" s="212">
        <f>IFERROR(INDEX(Raw_DATA!J:J,MATCH(Risk7_PlusY67!$D204,Raw_DATA!$A:$A,0)),"")</f>
        <v>-1202590.98</v>
      </c>
      <c r="T204" s="213">
        <f>IFERROR(INDEX(Raw_DATA!K:K,MATCH(Risk7_PlusY67!$D204,Raw_DATA!$A:$A,0)),"")</f>
        <v>81758229.480000004</v>
      </c>
      <c r="U204" s="214">
        <f t="shared" si="68"/>
        <v>1</v>
      </c>
      <c r="V204" s="214">
        <f t="shared" si="69"/>
        <v>1</v>
      </c>
      <c r="W204" s="214">
        <f>IF(OR(AND((K204&lt;0.8),(AJ204&gt;180)),AND((K204&lt;0.8),(AJ204&lt;10)),AND((K204&gt;=0.8),(AJ204&lt;10)),AND((K204&gt;=0.8),(AJ204&gt;90))),0,1)</f>
        <v>1</v>
      </c>
      <c r="X204" s="214">
        <f t="shared" si="70"/>
        <v>1</v>
      </c>
      <c r="Y204" s="214">
        <f t="shared" si="71"/>
        <v>1</v>
      </c>
      <c r="Z204" s="214">
        <f t="shared" si="72"/>
        <v>1</v>
      </c>
      <c r="AA204" s="214">
        <f t="shared" si="73"/>
        <v>1</v>
      </c>
      <c r="AB204" s="215" t="str">
        <f t="shared" si="74"/>
        <v>A</v>
      </c>
      <c r="AC204" s="215" t="str">
        <f t="shared" si="75"/>
        <v>0A</v>
      </c>
      <c r="AD204" s="216"/>
      <c r="AE204" s="216"/>
      <c r="AF204" s="434">
        <f>IFERROR(INDEX(Raw_DATA!L:L,MATCH(Risk7_PlusY67!$D204,Raw_DATA!$A:$A,0)),"")</f>
        <v>-0.85</v>
      </c>
      <c r="AG204" s="434">
        <f>IFERROR(INDEX(AVGGroup!$D$5:$D$21,MATCH(Risk7_PlusY67!$H204,AVGGroup!$C$5:$C$21,0)),"")</f>
        <v>-3.15</v>
      </c>
      <c r="AH204" s="434">
        <f>IFERROR(INDEX(Raw_DATA!M:M,MATCH(Risk7_PlusY67!$D204,Raw_DATA!$A:$A,0)),"")</f>
        <v>15.96</v>
      </c>
      <c r="AI204" s="435">
        <f>IFERROR(INDEX(AVGGroup!$F$5:$F$21,MATCH(Risk7_PlusY67!$H204,AVGGroup!$C$5:$C$21,0)),"")</f>
        <v>-7.1</v>
      </c>
      <c r="AJ204" s="401">
        <f>IFERROR(INDEX(Raw_DATA!N:N,MATCH(Risk7_PlusY67!$D204,Raw_DATA!$A:$A,0)),"")</f>
        <v>45</v>
      </c>
      <c r="AK204" s="401">
        <f>IFERROR(INDEX(Raw_DATA!O:O,MATCH(Risk7_PlusY67!$D204,Raw_DATA!$A:$A,0)),"")</f>
        <v>55</v>
      </c>
      <c r="AL204" s="401">
        <f>IFERROR(INDEX(Raw_DATA!P:P,MATCH(Risk7_PlusY67!$D204,Raw_DATA!$A:$A,0)),"")</f>
        <v>54</v>
      </c>
      <c r="AM204" s="401">
        <f>IFERROR(INDEX(Raw_DATA!Q:Q,MATCH(Risk7_PlusY67!$D204,Raw_DATA!$A:$A,0)),"")</f>
        <v>117</v>
      </c>
      <c r="AN204" s="401">
        <f>IFERROR(INDEX(Raw_DATA!R:R,MATCH(Risk7_PlusY67!$D204,Raw_DATA!$A:$A,0)),"")</f>
        <v>44</v>
      </c>
      <c r="AO204" s="407"/>
      <c r="AP204" s="411" t="b">
        <f>AB204=AY204</f>
        <v>1</v>
      </c>
      <c r="AQ204" s="340">
        <f t="shared" si="76"/>
        <v>0</v>
      </c>
      <c r="AR204" s="123">
        <f t="shared" si="77"/>
        <v>1</v>
      </c>
      <c r="AS204" s="123">
        <f t="shared" si="78"/>
        <v>1</v>
      </c>
      <c r="AT204" s="123">
        <f>IF(OR(AND((K204&lt;0.8),(BE204&gt;180)),AND((K204&lt;0.8),(BE204&lt;10)),AND((K204&gt;=0.8),(BE204&lt;10)),AND((K204&gt;=0.8),(BE204&gt;90))),0,1)</f>
        <v>1</v>
      </c>
      <c r="AU204" s="123">
        <f t="shared" si="79"/>
        <v>1</v>
      </c>
      <c r="AV204" s="123">
        <f t="shared" si="80"/>
        <v>1</v>
      </c>
      <c r="AW204" s="123">
        <f t="shared" si="81"/>
        <v>1</v>
      </c>
      <c r="AX204" s="123">
        <f t="shared" si="82"/>
        <v>1</v>
      </c>
      <c r="AY204" s="416" t="str">
        <f t="shared" si="83"/>
        <v>A</v>
      </c>
      <c r="AZ204" s="416" t="str">
        <f>R204&amp;AY204</f>
        <v>0A</v>
      </c>
      <c r="BA204" s="417">
        <f>IFERROR(INDEX(Raw_DATA!L:L,MATCH(Risk7_PlusY67!$D204,Raw_DATA!$A:$A,0)),"")</f>
        <v>-0.85</v>
      </c>
      <c r="BB204" s="417">
        <f>IFERROR(INDEX(AVGGroup!$H$5:$H$21,MATCH(Risk7_PlusY67!$BJ204,AVGGroup!$C$5:$C$21,0)),"")</f>
        <v>-3.15</v>
      </c>
      <c r="BC204" s="417">
        <f>IFERROR(INDEX(Raw_DATA!M:M,MATCH(Risk7_PlusY67!$D204,Raw_DATA!$A:$A,0)),"")</f>
        <v>15.96</v>
      </c>
      <c r="BD204" s="418">
        <f>IFERROR(INDEX(AVGGroup!$J$5:$J$21,MATCH(Risk7_PlusY67!$BJ204,AVGGroup!$C$5:$C$21,0)),"")</f>
        <v>-7.1</v>
      </c>
      <c r="BE204" s="407">
        <f>IFERROR(INDEX(Raw_DATA!N:N,MATCH(Risk7_PlusY67!$D204,Raw_DATA!$A:$A,0)),"")</f>
        <v>45</v>
      </c>
      <c r="BF204" s="407">
        <f>IFERROR(INDEX(Raw_DATA!O:O,MATCH(Risk7_PlusY67!$D204,Raw_DATA!$A:$A,0)),"")</f>
        <v>55</v>
      </c>
      <c r="BG204" s="407">
        <f>IFERROR(INDEX(Raw_DATA!P:P,MATCH(Risk7_PlusY67!$D204,Raw_DATA!$A:$A,0)),"")</f>
        <v>54</v>
      </c>
      <c r="BH204" s="407">
        <f>IFERROR(INDEX(Raw_DATA!Q:Q,MATCH(Risk7_PlusY67!$D204,Raw_DATA!$A:$A,0)),"")</f>
        <v>117</v>
      </c>
      <c r="BI204" s="407">
        <f>IFERROR(INDEX(Raw_DATA!R:R,MATCH(Risk7_PlusY67!$D204,Raw_DATA!$A:$A,0)),"")</f>
        <v>44</v>
      </c>
      <c r="BJ204" s="124" t="str">
        <f>INDEX('Org2567'!$BM:$BM,MATCH(Risk7_PlusY67!D204,'Org2567'!$D:$D,0))</f>
        <v>รพช.F1 P&lt;=50,000</v>
      </c>
    </row>
    <row r="205" spans="1:62" x14ac:dyDescent="0.7">
      <c r="A205" s="206">
        <f>IF(ISBLANK(D205),"",COUNTA($D$3:D205))</f>
        <v>203</v>
      </c>
      <c r="B205" s="207">
        <f>IFERROR(INDEX(ID!$E:$E,MATCH(Risk7_PlusY67!$D205,ID!$A:$A,0)),"")</f>
        <v>3</v>
      </c>
      <c r="C205" s="207" t="str">
        <f>IFERROR(INDEX(ID!$I:$I,MATCH(Risk7_PlusY67!$D205,ID!$A:$A,0)),"")</f>
        <v>อุทัยธานี</v>
      </c>
      <c r="D205" s="295" t="s">
        <v>221</v>
      </c>
      <c r="E205" s="207" t="str">
        <f>IFERROR(INDEX(ID!$C:$C,MATCH(Risk7_PlusY67!$D205,ID!$A:$A,0)),"")</f>
        <v>ลานสัก,รพช.</v>
      </c>
      <c r="F205" s="207" t="str">
        <f>IFERROR(INDEX(ID!$G:$G,MATCH(Risk7_PlusY67!$D205,ID!$A:$A,0)),"")</f>
        <v>รพช.</v>
      </c>
      <c r="G205" s="206">
        <f>IFERROR(INDEX(ID!$J:$J,MATCH(Risk7_PlusY67!$D205,ID!$A:$A,0)),"")</f>
        <v>60</v>
      </c>
      <c r="H205" s="208" t="str">
        <f>IFERROR(INDEX(ID!$P:$P,MATCH(Risk7_PlusY67!$D205,ID!$A:$A,0)),"")</f>
        <v>รพช.F2 P30,000-60,000</v>
      </c>
      <c r="I205" s="209">
        <f>IFERROR(INDEX(Raw_DATA!E:E,MATCH(Risk7_PlusY67!$D205,Raw_DATA!$A:$A,0)),"")</f>
        <v>1.95</v>
      </c>
      <c r="J205" s="209">
        <f>IFERROR(INDEX(Raw_DATA!F:F,MATCH(Risk7_PlusY67!$D205,Raw_DATA!$A:$A,0)),"")</f>
        <v>1.76</v>
      </c>
      <c r="K205" s="209">
        <f>IFERROR(INDEX(Raw_DATA!G:G,MATCH(Risk7_PlusY67!$D205,Raw_DATA!$A:$A,0)),"")</f>
        <v>0.94</v>
      </c>
      <c r="L205" s="209">
        <f>IFERROR(INDEX(Raw_DATA!H:H,MATCH(Risk7_PlusY67!$D205,Raw_DATA!$A:$A,0)),"")</f>
        <v>13598019.529999999</v>
      </c>
      <c r="M205" s="210">
        <f>IFERROR(INDEX(Raw_DATA!I:I,MATCH(Risk7_PlusY67!$D205,Raw_DATA!$A:$A,0)),"")</f>
        <v>-10225204.880000001</v>
      </c>
      <c r="N205" s="206">
        <f t="shared" si="63"/>
        <v>0</v>
      </c>
      <c r="O205" s="206">
        <f t="shared" si="64"/>
        <v>1</v>
      </c>
      <c r="P205" s="206">
        <f t="shared" si="65"/>
        <v>0</v>
      </c>
      <c r="Q205" s="211">
        <f t="shared" si="66"/>
        <v>15.9</v>
      </c>
      <c r="R205" s="206">
        <f t="shared" si="67"/>
        <v>1</v>
      </c>
      <c r="S205" s="212">
        <f>IFERROR(INDEX(Raw_DATA!J:J,MATCH(Risk7_PlusY67!$D205,Raw_DATA!$A:$A,0)),"")</f>
        <v>-1599683.5</v>
      </c>
      <c r="T205" s="213">
        <f>IFERROR(INDEX(Raw_DATA!K:K,MATCH(Risk7_PlusY67!$D205,Raw_DATA!$A:$A,0)),"")</f>
        <v>-833128.68</v>
      </c>
      <c r="U205" s="214">
        <f t="shared" si="68"/>
        <v>1</v>
      </c>
      <c r="V205" s="214">
        <f t="shared" si="69"/>
        <v>0</v>
      </c>
      <c r="W205" s="214">
        <f>IF(OR(AND((K205&lt;0.8),(AJ205&gt;180)),AND((K205&lt;0.8),(AJ205&lt;10)),AND((K205&gt;=0.8),(AJ205&lt;10)),AND((K205&gt;=0.8),(AJ205&gt;90))),0,1)</f>
        <v>1</v>
      </c>
      <c r="X205" s="214">
        <f t="shared" si="70"/>
        <v>1</v>
      </c>
      <c r="Y205" s="214">
        <f t="shared" si="71"/>
        <v>1</v>
      </c>
      <c r="Z205" s="214">
        <f t="shared" si="72"/>
        <v>1</v>
      </c>
      <c r="AA205" s="214">
        <f t="shared" si="73"/>
        <v>1</v>
      </c>
      <c r="AB205" s="215" t="str">
        <f t="shared" si="74"/>
        <v>A-</v>
      </c>
      <c r="AC205" s="215" t="str">
        <f t="shared" si="75"/>
        <v>1A-</v>
      </c>
      <c r="AD205" s="216"/>
      <c r="AE205" s="216"/>
      <c r="AF205" s="434">
        <f>IFERROR(INDEX(Raw_DATA!L:L,MATCH(Risk7_PlusY67!$D205,Raw_DATA!$A:$A,0)),"")</f>
        <v>-1.28</v>
      </c>
      <c r="AG205" s="434">
        <f>IFERROR(INDEX(AVGGroup!$D$5:$D$21,MATCH(Risk7_PlusY67!$H205,AVGGroup!$C$5:$C$21,0)),"")</f>
        <v>-4.37</v>
      </c>
      <c r="AH205" s="434">
        <f>IFERROR(INDEX(Raw_DATA!M:M,MATCH(Risk7_PlusY67!$D205,Raw_DATA!$A:$A,0)),"")</f>
        <v>-13.05</v>
      </c>
      <c r="AI205" s="435">
        <f>IFERROR(INDEX(AVGGroup!$F$5:$F$21,MATCH(Risk7_PlusY67!$H205,AVGGroup!$C$5:$C$21,0)),"")</f>
        <v>-9.19</v>
      </c>
      <c r="AJ205" s="401">
        <f>IFERROR(INDEX(Raw_DATA!N:N,MATCH(Risk7_PlusY67!$D205,Raw_DATA!$A:$A,0)),"")</f>
        <v>76</v>
      </c>
      <c r="AK205" s="401">
        <f>IFERROR(INDEX(Raw_DATA!O:O,MATCH(Risk7_PlusY67!$D205,Raw_DATA!$A:$A,0)),"")</f>
        <v>31</v>
      </c>
      <c r="AL205" s="401">
        <f>IFERROR(INDEX(Raw_DATA!P:P,MATCH(Risk7_PlusY67!$D205,Raw_DATA!$A:$A,0)),"")</f>
        <v>41</v>
      </c>
      <c r="AM205" s="401">
        <f>IFERROR(INDEX(Raw_DATA!Q:Q,MATCH(Risk7_PlusY67!$D205,Raw_DATA!$A:$A,0)),"")</f>
        <v>61</v>
      </c>
      <c r="AN205" s="401">
        <f>IFERROR(INDEX(Raw_DATA!R:R,MATCH(Risk7_PlusY67!$D205,Raw_DATA!$A:$A,0)),"")</f>
        <v>48</v>
      </c>
      <c r="AO205" s="407"/>
      <c r="AP205" s="411" t="b">
        <f>AB205=AY205</f>
        <v>1</v>
      </c>
      <c r="AQ205" s="340">
        <f t="shared" si="76"/>
        <v>1</v>
      </c>
      <c r="AR205" s="123">
        <f t="shared" si="77"/>
        <v>1</v>
      </c>
      <c r="AS205" s="123">
        <f t="shared" si="78"/>
        <v>0</v>
      </c>
      <c r="AT205" s="123">
        <f>IF(OR(AND((K205&lt;0.8),(BE205&gt;180)),AND((K205&lt;0.8),(BE205&lt;10)),AND((K205&gt;=0.8),(BE205&lt;10)),AND((K205&gt;=0.8),(BE205&gt;90))),0,1)</f>
        <v>1</v>
      </c>
      <c r="AU205" s="123">
        <f t="shared" si="79"/>
        <v>1</v>
      </c>
      <c r="AV205" s="123">
        <f t="shared" si="80"/>
        <v>1</v>
      </c>
      <c r="AW205" s="123">
        <f t="shared" si="81"/>
        <v>1</v>
      </c>
      <c r="AX205" s="123">
        <f t="shared" si="82"/>
        <v>1</v>
      </c>
      <c r="AY205" s="416" t="str">
        <f t="shared" si="83"/>
        <v>A-</v>
      </c>
      <c r="AZ205" s="416" t="str">
        <f>R205&amp;AY205</f>
        <v>1A-</v>
      </c>
      <c r="BA205" s="417">
        <f>IFERROR(INDEX(Raw_DATA!L:L,MATCH(Risk7_PlusY67!$D205,Raw_DATA!$A:$A,0)),"")</f>
        <v>-1.28</v>
      </c>
      <c r="BB205" s="417">
        <f>IFERROR(INDEX(AVGGroup!$H$5:$H$21,MATCH(Risk7_PlusY67!$BJ205,AVGGroup!$C$5:$C$21,0)),"")</f>
        <v>-3.95</v>
      </c>
      <c r="BC205" s="417">
        <f>IFERROR(INDEX(Raw_DATA!M:M,MATCH(Risk7_PlusY67!$D205,Raw_DATA!$A:$A,0)),"")</f>
        <v>-13.05</v>
      </c>
      <c r="BD205" s="418">
        <f>IFERROR(INDEX(AVGGroup!$J$5:$J$21,MATCH(Risk7_PlusY67!$BJ205,AVGGroup!$C$5:$C$21,0)),"")</f>
        <v>-8.8800000000000008</v>
      </c>
      <c r="BE205" s="407">
        <f>IFERROR(INDEX(Raw_DATA!N:N,MATCH(Risk7_PlusY67!$D205,Raw_DATA!$A:$A,0)),"")</f>
        <v>76</v>
      </c>
      <c r="BF205" s="407">
        <f>IFERROR(INDEX(Raw_DATA!O:O,MATCH(Risk7_PlusY67!$D205,Raw_DATA!$A:$A,0)),"")</f>
        <v>31</v>
      </c>
      <c r="BG205" s="407">
        <f>IFERROR(INDEX(Raw_DATA!P:P,MATCH(Risk7_PlusY67!$D205,Raw_DATA!$A:$A,0)),"")</f>
        <v>41</v>
      </c>
      <c r="BH205" s="407">
        <f>IFERROR(INDEX(Raw_DATA!Q:Q,MATCH(Risk7_PlusY67!$D205,Raw_DATA!$A:$A,0)),"")</f>
        <v>61</v>
      </c>
      <c r="BI205" s="407">
        <f>IFERROR(INDEX(Raw_DATA!R:R,MATCH(Risk7_PlusY67!$D205,Raw_DATA!$A:$A,0)),"")</f>
        <v>48</v>
      </c>
      <c r="BJ205" s="124" t="str">
        <f>INDEX('Org2567'!$BM:$BM,MATCH(Risk7_PlusY67!D205,'Org2567'!$D:$D,0))</f>
        <v>รพช.F2 P30,000-60,000</v>
      </c>
    </row>
    <row r="206" spans="1:62" x14ac:dyDescent="0.7">
      <c r="A206" s="206">
        <f>IF(ISBLANK(D206),"",COUNTA($D$3:D206))</f>
        <v>204</v>
      </c>
      <c r="B206" s="207">
        <f>IFERROR(INDEX(ID!$E:$E,MATCH(Risk7_PlusY67!$D206,ID!$A:$A,0)),"")</f>
        <v>3</v>
      </c>
      <c r="C206" s="207" t="str">
        <f>IFERROR(INDEX(ID!$I:$I,MATCH(Risk7_PlusY67!$D206,ID!$A:$A,0)),"")</f>
        <v>อุทัยธานี</v>
      </c>
      <c r="D206" s="295" t="s">
        <v>222</v>
      </c>
      <c r="E206" s="207" t="str">
        <f>IFERROR(INDEX(ID!$C:$C,MATCH(Risk7_PlusY67!$D206,ID!$A:$A,0)),"")</f>
        <v>ห้วยคต,รพช.</v>
      </c>
      <c r="F206" s="207" t="str">
        <f>IFERROR(INDEX(ID!$G:$G,MATCH(Risk7_PlusY67!$D206,ID!$A:$A,0)),"")</f>
        <v>รพช.</v>
      </c>
      <c r="G206" s="206">
        <f>IFERROR(INDEX(ID!$J:$J,MATCH(Risk7_PlusY67!$D206,ID!$A:$A,0)),"")</f>
        <v>30</v>
      </c>
      <c r="H206" s="208" t="str">
        <f>IFERROR(INDEX(ID!$P:$P,MATCH(Risk7_PlusY67!$D206,ID!$A:$A,0)),"")</f>
        <v>รพช.F2 P&lt;=30,000</v>
      </c>
      <c r="I206" s="209">
        <f>IFERROR(INDEX(Raw_DATA!E:E,MATCH(Risk7_PlusY67!$D206,Raw_DATA!$A:$A,0)),"")</f>
        <v>2.69</v>
      </c>
      <c r="J206" s="209">
        <f>IFERROR(INDEX(Raw_DATA!F:F,MATCH(Risk7_PlusY67!$D206,Raw_DATA!$A:$A,0)),"")</f>
        <v>2.52</v>
      </c>
      <c r="K206" s="209">
        <f>IFERROR(INDEX(Raw_DATA!G:G,MATCH(Risk7_PlusY67!$D206,Raw_DATA!$A:$A,0)),"")</f>
        <v>1.58</v>
      </c>
      <c r="L206" s="209">
        <f>IFERROR(INDEX(Raw_DATA!H:H,MATCH(Risk7_PlusY67!$D206,Raw_DATA!$A:$A,0)),"")</f>
        <v>10474493.699999999</v>
      </c>
      <c r="M206" s="210">
        <f>IFERROR(INDEX(Raw_DATA!I:I,MATCH(Risk7_PlusY67!$D206,Raw_DATA!$A:$A,0)),"")</f>
        <v>672541.66</v>
      </c>
      <c r="N206" s="206">
        <f t="shared" si="63"/>
        <v>0</v>
      </c>
      <c r="O206" s="206">
        <f t="shared" si="64"/>
        <v>0</v>
      </c>
      <c r="P206" s="206">
        <f t="shared" si="65"/>
        <v>0</v>
      </c>
      <c r="Q206" s="211" t="str">
        <f t="shared" si="66"/>
        <v/>
      </c>
      <c r="R206" s="206">
        <f t="shared" si="67"/>
        <v>0</v>
      </c>
      <c r="S206" s="212">
        <f>IFERROR(INDEX(Raw_DATA!J:J,MATCH(Risk7_PlusY67!$D206,Raw_DATA!$A:$A,0)),"")</f>
        <v>1267418.57</v>
      </c>
      <c r="T206" s="213">
        <f>IFERROR(INDEX(Raw_DATA!K:K,MATCH(Risk7_PlusY67!$D206,Raw_DATA!$A:$A,0)),"")</f>
        <v>3608931.18</v>
      </c>
      <c r="U206" s="214">
        <f t="shared" si="68"/>
        <v>1</v>
      </c>
      <c r="V206" s="214">
        <f t="shared" si="69"/>
        <v>1</v>
      </c>
      <c r="W206" s="214">
        <f>IF(OR(AND((K206&lt;0.8),(AJ206&gt;180)),AND((K206&lt;0.8),(AJ206&lt;10)),AND((K206&gt;=0.8),(AJ206&lt;10)),AND((K206&gt;=0.8),(AJ206&gt;90))),0,1)</f>
        <v>1</v>
      </c>
      <c r="X206" s="214">
        <f t="shared" si="70"/>
        <v>0</v>
      </c>
      <c r="Y206" s="214">
        <f t="shared" si="71"/>
        <v>1</v>
      </c>
      <c r="Z206" s="214">
        <f t="shared" si="72"/>
        <v>1</v>
      </c>
      <c r="AA206" s="214">
        <f t="shared" si="73"/>
        <v>1</v>
      </c>
      <c r="AB206" s="215" t="str">
        <f t="shared" si="74"/>
        <v>A-</v>
      </c>
      <c r="AC206" s="215" t="str">
        <f t="shared" si="75"/>
        <v>0A-</v>
      </c>
      <c r="AD206" s="216"/>
      <c r="AE206" s="216"/>
      <c r="AF206" s="434">
        <f>IFERROR(INDEX(Raw_DATA!L:L,MATCH(Risk7_PlusY67!$D206,Raw_DATA!$A:$A,0)),"")</f>
        <v>1.92</v>
      </c>
      <c r="AG206" s="434">
        <f>IFERROR(INDEX(AVGGroup!$D$5:$D$21,MATCH(Risk7_PlusY67!$H206,AVGGroup!$C$5:$C$21,0)),"")</f>
        <v>-3.55</v>
      </c>
      <c r="AH206" s="434">
        <f>IFERROR(INDEX(Raw_DATA!M:M,MATCH(Risk7_PlusY67!$D206,Raw_DATA!$A:$A,0)),"")</f>
        <v>1.03</v>
      </c>
      <c r="AI206" s="435">
        <f>IFERROR(INDEX(AVGGroup!$F$5:$F$21,MATCH(Risk7_PlusY67!$H206,AVGGroup!$C$5:$C$21,0)),"")</f>
        <v>-10.199999999999999</v>
      </c>
      <c r="AJ206" s="401">
        <f>IFERROR(INDEX(Raw_DATA!N:N,MATCH(Risk7_PlusY67!$D206,Raw_DATA!$A:$A,0)),"")</f>
        <v>63</v>
      </c>
      <c r="AK206" s="401">
        <f>IFERROR(INDEX(Raw_DATA!O:O,MATCH(Risk7_PlusY67!$D206,Raw_DATA!$A:$A,0)),"")</f>
        <v>62</v>
      </c>
      <c r="AL206" s="401">
        <f>IFERROR(INDEX(Raw_DATA!P:P,MATCH(Risk7_PlusY67!$D206,Raw_DATA!$A:$A,0)),"")</f>
        <v>58</v>
      </c>
      <c r="AM206" s="401">
        <f>IFERROR(INDEX(Raw_DATA!Q:Q,MATCH(Risk7_PlusY67!$D206,Raw_DATA!$A:$A,0)),"")</f>
        <v>85</v>
      </c>
      <c r="AN206" s="401">
        <f>IFERROR(INDEX(Raw_DATA!R:R,MATCH(Risk7_PlusY67!$D206,Raw_DATA!$A:$A,0)),"")</f>
        <v>30</v>
      </c>
      <c r="AO206" s="407"/>
      <c r="AP206" s="411" t="b">
        <f>AB206=AY206</f>
        <v>1</v>
      </c>
      <c r="AQ206" s="340">
        <f t="shared" si="76"/>
        <v>0</v>
      </c>
      <c r="AR206" s="123">
        <f t="shared" si="77"/>
        <v>1</v>
      </c>
      <c r="AS206" s="123">
        <f t="shared" si="78"/>
        <v>1</v>
      </c>
      <c r="AT206" s="123">
        <f>IF(OR(AND((K206&lt;0.8),(BE206&gt;180)),AND((K206&lt;0.8),(BE206&lt;10)),AND((K206&gt;=0.8),(BE206&lt;10)),AND((K206&gt;=0.8),(BE206&gt;90))),0,1)</f>
        <v>1</v>
      </c>
      <c r="AU206" s="123">
        <f t="shared" si="79"/>
        <v>0</v>
      </c>
      <c r="AV206" s="123">
        <f t="shared" si="80"/>
        <v>1</v>
      </c>
      <c r="AW206" s="123">
        <f t="shared" si="81"/>
        <v>1</v>
      </c>
      <c r="AX206" s="123">
        <f t="shared" si="82"/>
        <v>1</v>
      </c>
      <c r="AY206" s="416" t="str">
        <f t="shared" si="83"/>
        <v>A-</v>
      </c>
      <c r="AZ206" s="416" t="str">
        <f>R206&amp;AY206</f>
        <v>0A-</v>
      </c>
      <c r="BA206" s="417">
        <f>IFERROR(INDEX(Raw_DATA!L:L,MATCH(Risk7_PlusY67!$D206,Raw_DATA!$A:$A,0)),"")</f>
        <v>1.92</v>
      </c>
      <c r="BB206" s="417">
        <f>IFERROR(INDEX(AVGGroup!$H$5:$H$21,MATCH(Risk7_PlusY67!$BJ206,AVGGroup!$C$5:$C$21,0)),"")</f>
        <v>-3.54</v>
      </c>
      <c r="BC206" s="417">
        <f>IFERROR(INDEX(Raw_DATA!M:M,MATCH(Risk7_PlusY67!$D206,Raw_DATA!$A:$A,0)),"")</f>
        <v>1.03</v>
      </c>
      <c r="BD206" s="418">
        <f>IFERROR(INDEX(AVGGroup!$J$5:$J$21,MATCH(Risk7_PlusY67!$BJ206,AVGGroup!$C$5:$C$21,0)),"")</f>
        <v>-10.199999999999999</v>
      </c>
      <c r="BE206" s="407">
        <f>IFERROR(INDEX(Raw_DATA!N:N,MATCH(Risk7_PlusY67!$D206,Raw_DATA!$A:$A,0)),"")</f>
        <v>63</v>
      </c>
      <c r="BF206" s="407">
        <f>IFERROR(INDEX(Raw_DATA!O:O,MATCH(Risk7_PlusY67!$D206,Raw_DATA!$A:$A,0)),"")</f>
        <v>62</v>
      </c>
      <c r="BG206" s="407">
        <f>IFERROR(INDEX(Raw_DATA!P:P,MATCH(Risk7_PlusY67!$D206,Raw_DATA!$A:$A,0)),"")</f>
        <v>58</v>
      </c>
      <c r="BH206" s="407">
        <f>IFERROR(INDEX(Raw_DATA!Q:Q,MATCH(Risk7_PlusY67!$D206,Raw_DATA!$A:$A,0)),"")</f>
        <v>85</v>
      </c>
      <c r="BI206" s="407">
        <f>IFERROR(INDEX(Raw_DATA!R:R,MATCH(Risk7_PlusY67!$D206,Raw_DATA!$A:$A,0)),"")</f>
        <v>30</v>
      </c>
      <c r="BJ206" s="124" t="str">
        <f>INDEX('Org2567'!$BM:$BM,MATCH(Risk7_PlusY67!D206,'Org2567'!$D:$D,0))</f>
        <v>รพช.F2 P&lt;=30,000</v>
      </c>
    </row>
    <row r="207" spans="1:62" x14ac:dyDescent="0.7">
      <c r="A207" s="206">
        <f>IF(ISBLANK(D207),"",COUNTA($D$3:D207))</f>
        <v>205</v>
      </c>
      <c r="B207" s="207">
        <f>IFERROR(INDEX(ID!$E:$E,MATCH(Risk7_PlusY67!$D207,ID!$A:$A,0)),"")</f>
        <v>4</v>
      </c>
      <c r="C207" s="207" t="str">
        <f>IFERROR(INDEX(ID!$I:$I,MATCH(Risk7_PlusY67!$D207,ID!$A:$A,0)),"")</f>
        <v>นครนายก</v>
      </c>
      <c r="D207" s="295" t="s">
        <v>223</v>
      </c>
      <c r="E207" s="207" t="str">
        <f>IFERROR(INDEX(ID!$C:$C,MATCH(Risk7_PlusY67!$D207,ID!$A:$A,0)),"")</f>
        <v>นครนายก,รพท.</v>
      </c>
      <c r="F207" s="207" t="str">
        <f>IFERROR(INDEX(ID!$G:$G,MATCH(Risk7_PlusY67!$D207,ID!$A:$A,0)),"")</f>
        <v>รพท.</v>
      </c>
      <c r="G207" s="206">
        <f>IFERROR(INDEX(ID!$J:$J,MATCH(Risk7_PlusY67!$D207,ID!$A:$A,0)),"")</f>
        <v>314</v>
      </c>
      <c r="H207" s="208" t="str">
        <f>IFERROR(INDEX(ID!$P:$P,MATCH(Risk7_PlusY67!$D207,ID!$A:$A,0)),"")</f>
        <v>รพท.S B&lt;=400</v>
      </c>
      <c r="I207" s="209">
        <f>IFERROR(INDEX(Raw_DATA!E:E,MATCH(Risk7_PlusY67!$D207,Raw_DATA!$A:$A,0)),"")</f>
        <v>2.46</v>
      </c>
      <c r="J207" s="209">
        <f>IFERROR(INDEX(Raw_DATA!F:F,MATCH(Risk7_PlusY67!$D207,Raw_DATA!$A:$A,0)),"")</f>
        <v>2.19</v>
      </c>
      <c r="K207" s="209">
        <f>IFERROR(INDEX(Raw_DATA!G:G,MATCH(Risk7_PlusY67!$D207,Raw_DATA!$A:$A,0)),"")</f>
        <v>1.2</v>
      </c>
      <c r="L207" s="209">
        <f>IFERROR(INDEX(Raw_DATA!H:H,MATCH(Risk7_PlusY67!$D207,Raw_DATA!$A:$A,0)),"")</f>
        <v>204673858.77000001</v>
      </c>
      <c r="M207" s="210">
        <f>IFERROR(INDEX(Raw_DATA!I:I,MATCH(Risk7_PlusY67!$D207,Raw_DATA!$A:$A,0)),"")</f>
        <v>-26335828.870000001</v>
      </c>
      <c r="N207" s="206">
        <f t="shared" si="63"/>
        <v>0</v>
      </c>
      <c r="O207" s="206">
        <f t="shared" si="64"/>
        <v>1</v>
      </c>
      <c r="P207" s="206">
        <f t="shared" si="65"/>
        <v>0</v>
      </c>
      <c r="Q207" s="211">
        <f t="shared" si="66"/>
        <v>93.2</v>
      </c>
      <c r="R207" s="206">
        <f t="shared" si="67"/>
        <v>1</v>
      </c>
      <c r="S207" s="212">
        <f>IFERROR(INDEX(Raw_DATA!J:J,MATCH(Risk7_PlusY67!$D207,Raw_DATA!$A:$A,0)),"")</f>
        <v>14456697.060000001</v>
      </c>
      <c r="T207" s="213">
        <f>IFERROR(INDEX(Raw_DATA!K:K,MATCH(Risk7_PlusY67!$D207,Raw_DATA!$A:$A,0)),"")</f>
        <v>28258522.010000002</v>
      </c>
      <c r="U207" s="214">
        <f t="shared" si="68"/>
        <v>0</v>
      </c>
      <c r="V207" s="214">
        <f t="shared" si="69"/>
        <v>0</v>
      </c>
      <c r="W207" s="214">
        <f>IF(OR(AND((K207&lt;0.8),(AJ207&gt;180)),AND((K207&lt;0.8),(AJ207&lt;10)),AND((K207&gt;=0.8),(AJ207&lt;10)),AND((K207&gt;=0.8),(AJ207&gt;90))),0,1)</f>
        <v>0</v>
      </c>
      <c r="X207" s="214">
        <f t="shared" si="70"/>
        <v>1</v>
      </c>
      <c r="Y207" s="214">
        <f t="shared" si="71"/>
        <v>1</v>
      </c>
      <c r="Z207" s="214">
        <f t="shared" si="72"/>
        <v>0</v>
      </c>
      <c r="AA207" s="214">
        <f t="shared" si="73"/>
        <v>1</v>
      </c>
      <c r="AB207" s="215" t="str">
        <f t="shared" si="74"/>
        <v>C</v>
      </c>
      <c r="AC207" s="215" t="str">
        <f t="shared" si="75"/>
        <v>1C</v>
      </c>
      <c r="AD207" s="216"/>
      <c r="AE207" s="216"/>
      <c r="AF207" s="434">
        <f>IFERROR(INDEX(Raw_DATA!L:L,MATCH(Risk7_PlusY67!$D207,Raw_DATA!$A:$A,0)),"")</f>
        <v>1.71</v>
      </c>
      <c r="AG207" s="434">
        <f>IFERROR(INDEX(AVGGroup!$D$5:$D$21,MATCH(Risk7_PlusY67!$H207,AVGGroup!$C$5:$C$21,0)),"")</f>
        <v>2.19</v>
      </c>
      <c r="AH207" s="434">
        <f>IFERROR(INDEX(Raw_DATA!M:M,MATCH(Risk7_PlusY67!$D207,Raw_DATA!$A:$A,0)),"")</f>
        <v>-3.48</v>
      </c>
      <c r="AI207" s="435">
        <f>IFERROR(INDEX(AVGGroup!$F$5:$F$21,MATCH(Risk7_PlusY67!$H207,AVGGroup!$C$5:$C$21,0)),"")</f>
        <v>-2.17</v>
      </c>
      <c r="AJ207" s="401">
        <f>IFERROR(INDEX(Raw_DATA!N:N,MATCH(Risk7_PlusY67!$D207,Raw_DATA!$A:$A,0)),"")</f>
        <v>101</v>
      </c>
      <c r="AK207" s="401">
        <f>IFERROR(INDEX(Raw_DATA!O:O,MATCH(Risk7_PlusY67!$D207,Raw_DATA!$A:$A,0)),"")</f>
        <v>54</v>
      </c>
      <c r="AL207" s="401">
        <f>IFERROR(INDEX(Raw_DATA!P:P,MATCH(Risk7_PlusY67!$D207,Raw_DATA!$A:$A,0)),"")</f>
        <v>58</v>
      </c>
      <c r="AM207" s="401">
        <f>IFERROR(INDEX(Raw_DATA!Q:Q,MATCH(Risk7_PlusY67!$D207,Raw_DATA!$A:$A,0)),"")</f>
        <v>185</v>
      </c>
      <c r="AN207" s="401">
        <f>IFERROR(INDEX(Raw_DATA!R:R,MATCH(Risk7_PlusY67!$D207,Raw_DATA!$A:$A,0)),"")</f>
        <v>54</v>
      </c>
      <c r="AO207" s="407"/>
      <c r="AP207" s="411" t="b">
        <f>AB207=AY207</f>
        <v>1</v>
      </c>
      <c r="AQ207" s="340">
        <f t="shared" si="76"/>
        <v>1</v>
      </c>
      <c r="AR207" s="123">
        <f t="shared" si="77"/>
        <v>0</v>
      </c>
      <c r="AS207" s="123">
        <f t="shared" si="78"/>
        <v>0</v>
      </c>
      <c r="AT207" s="123">
        <f>IF(OR(AND((K207&lt;0.8),(BE207&gt;180)),AND((K207&lt;0.8),(BE207&lt;10)),AND((K207&gt;=0.8),(BE207&lt;10)),AND((K207&gt;=0.8),(BE207&gt;90))),0,1)</f>
        <v>0</v>
      </c>
      <c r="AU207" s="123">
        <f t="shared" si="79"/>
        <v>1</v>
      </c>
      <c r="AV207" s="123">
        <f t="shared" si="80"/>
        <v>1</v>
      </c>
      <c r="AW207" s="123">
        <f t="shared" si="81"/>
        <v>0</v>
      </c>
      <c r="AX207" s="123">
        <f t="shared" si="82"/>
        <v>1</v>
      </c>
      <c r="AY207" s="416" t="str">
        <f t="shared" si="83"/>
        <v>C</v>
      </c>
      <c r="AZ207" s="416" t="str">
        <f>R207&amp;AY207</f>
        <v>1C</v>
      </c>
      <c r="BA207" s="417">
        <f>IFERROR(INDEX(Raw_DATA!L:L,MATCH(Risk7_PlusY67!$D207,Raw_DATA!$A:$A,0)),"")</f>
        <v>1.71</v>
      </c>
      <c r="BB207" s="417">
        <f>IFERROR(INDEX(AVGGroup!$H$5:$H$21,MATCH(Risk7_PlusY67!$BJ207,AVGGroup!$C$5:$C$21,0)),"")</f>
        <v>2.19</v>
      </c>
      <c r="BC207" s="417">
        <f>IFERROR(INDEX(Raw_DATA!M:M,MATCH(Risk7_PlusY67!$D207,Raw_DATA!$A:$A,0)),"")</f>
        <v>-3.48</v>
      </c>
      <c r="BD207" s="418">
        <f>IFERROR(INDEX(AVGGroup!$J$5:$J$21,MATCH(Risk7_PlusY67!$BJ207,AVGGroup!$C$5:$C$21,0)),"")</f>
        <v>-2.17</v>
      </c>
      <c r="BE207" s="407">
        <f>IFERROR(INDEX(Raw_DATA!N:N,MATCH(Risk7_PlusY67!$D207,Raw_DATA!$A:$A,0)),"")</f>
        <v>101</v>
      </c>
      <c r="BF207" s="407">
        <f>IFERROR(INDEX(Raw_DATA!O:O,MATCH(Risk7_PlusY67!$D207,Raw_DATA!$A:$A,0)),"")</f>
        <v>54</v>
      </c>
      <c r="BG207" s="407">
        <f>IFERROR(INDEX(Raw_DATA!P:P,MATCH(Risk7_PlusY67!$D207,Raw_DATA!$A:$A,0)),"")</f>
        <v>58</v>
      </c>
      <c r="BH207" s="407">
        <f>IFERROR(INDEX(Raw_DATA!Q:Q,MATCH(Risk7_PlusY67!$D207,Raw_DATA!$A:$A,0)),"")</f>
        <v>185</v>
      </c>
      <c r="BI207" s="407">
        <f>IFERROR(INDEX(Raw_DATA!R:R,MATCH(Risk7_PlusY67!$D207,Raw_DATA!$A:$A,0)),"")</f>
        <v>54</v>
      </c>
      <c r="BJ207" s="124" t="str">
        <f>INDEX('Org2567'!$BM:$BM,MATCH(Risk7_PlusY67!D207,'Org2567'!$D:$D,0))</f>
        <v>รพท.S B&lt;=400</v>
      </c>
    </row>
    <row r="208" spans="1:62" x14ac:dyDescent="0.7">
      <c r="A208" s="206">
        <f>IF(ISBLANK(D208),"",COUNTA($D$3:D208))</f>
        <v>206</v>
      </c>
      <c r="B208" s="207">
        <f>IFERROR(INDEX(ID!$E:$E,MATCH(Risk7_PlusY67!$D208,ID!$A:$A,0)),"")</f>
        <v>4</v>
      </c>
      <c r="C208" s="207" t="str">
        <f>IFERROR(INDEX(ID!$I:$I,MATCH(Risk7_PlusY67!$D208,ID!$A:$A,0)),"")</f>
        <v>นครนายก</v>
      </c>
      <c r="D208" s="295" t="s">
        <v>224</v>
      </c>
      <c r="E208" s="207" t="str">
        <f>IFERROR(INDEX(ID!$C:$C,MATCH(Risk7_PlusY67!$D208,ID!$A:$A,0)),"")</f>
        <v>ปากพลี,รพช.</v>
      </c>
      <c r="F208" s="207" t="str">
        <f>IFERROR(INDEX(ID!$G:$G,MATCH(Risk7_PlusY67!$D208,ID!$A:$A,0)),"")</f>
        <v>รพช.</v>
      </c>
      <c r="G208" s="206">
        <f>IFERROR(INDEX(ID!$J:$J,MATCH(Risk7_PlusY67!$D208,ID!$A:$A,0)),"")</f>
        <v>10</v>
      </c>
      <c r="H208" s="208" t="str">
        <f>IFERROR(INDEX(ID!$P:$P,MATCH(Risk7_PlusY67!$D208,ID!$A:$A,0)),"")</f>
        <v>รพช.F3 P&lt;=15,000</v>
      </c>
      <c r="I208" s="209">
        <f>IFERROR(INDEX(Raw_DATA!E:E,MATCH(Risk7_PlusY67!$D208,Raw_DATA!$A:$A,0)),"")</f>
        <v>1.28</v>
      </c>
      <c r="J208" s="209">
        <f>IFERROR(INDEX(Raw_DATA!F:F,MATCH(Risk7_PlusY67!$D208,Raw_DATA!$A:$A,0)),"")</f>
        <v>1.1100000000000001</v>
      </c>
      <c r="K208" s="209">
        <f>IFERROR(INDEX(Raw_DATA!G:G,MATCH(Risk7_PlusY67!$D208,Raw_DATA!$A:$A,0)),"")</f>
        <v>0.76</v>
      </c>
      <c r="L208" s="209">
        <f>IFERROR(INDEX(Raw_DATA!H:H,MATCH(Risk7_PlusY67!$D208,Raw_DATA!$A:$A,0)),"")</f>
        <v>4353822.78</v>
      </c>
      <c r="M208" s="210">
        <f>IFERROR(INDEX(Raw_DATA!I:I,MATCH(Risk7_PlusY67!$D208,Raw_DATA!$A:$A,0)),"")</f>
        <v>-3289309.61</v>
      </c>
      <c r="N208" s="206">
        <f t="shared" si="63"/>
        <v>2</v>
      </c>
      <c r="O208" s="206">
        <f t="shared" si="64"/>
        <v>1</v>
      </c>
      <c r="P208" s="206">
        <f t="shared" si="65"/>
        <v>0</v>
      </c>
      <c r="Q208" s="211">
        <f t="shared" si="66"/>
        <v>15.8</v>
      </c>
      <c r="R208" s="206">
        <f t="shared" si="67"/>
        <v>3</v>
      </c>
      <c r="S208" s="212">
        <f>IFERROR(INDEX(Raw_DATA!J:J,MATCH(Risk7_PlusY67!$D208,Raw_DATA!$A:$A,0)),"")</f>
        <v>-2050623.29</v>
      </c>
      <c r="T208" s="213">
        <f>IFERROR(INDEX(Raw_DATA!K:K,MATCH(Risk7_PlusY67!$D208,Raw_DATA!$A:$A,0)),"")</f>
        <v>-3870897.73</v>
      </c>
      <c r="U208" s="214">
        <f t="shared" si="68"/>
        <v>0</v>
      </c>
      <c r="V208" s="214">
        <f t="shared" si="69"/>
        <v>1</v>
      </c>
      <c r="W208" s="214">
        <f>IF(OR(AND((K208&lt;0.8),(AJ208&gt;180)),AND((K208&lt;0.8),(AJ208&lt;10)),AND((K208&gt;=0.8),(AJ208&lt;10)),AND((K208&gt;=0.8),(AJ208&gt;90))),0,1)</f>
        <v>1</v>
      </c>
      <c r="X208" s="214">
        <f t="shared" si="70"/>
        <v>1</v>
      </c>
      <c r="Y208" s="214">
        <f t="shared" si="71"/>
        <v>0</v>
      </c>
      <c r="Z208" s="214">
        <f t="shared" si="72"/>
        <v>0</v>
      </c>
      <c r="AA208" s="214">
        <f t="shared" si="73"/>
        <v>0</v>
      </c>
      <c r="AB208" s="215" t="str">
        <f t="shared" si="74"/>
        <v>C</v>
      </c>
      <c r="AC208" s="215" t="str">
        <f t="shared" si="75"/>
        <v>3C</v>
      </c>
      <c r="AD208" s="216"/>
      <c r="AE208" s="216"/>
      <c r="AF208" s="434">
        <f>IFERROR(INDEX(Raw_DATA!L:L,MATCH(Risk7_PlusY67!$D208,Raw_DATA!$A:$A,0)),"")</f>
        <v>-2.67</v>
      </c>
      <c r="AG208" s="434">
        <f>IFERROR(INDEX(AVGGroup!$D$5:$D$21,MATCH(Risk7_PlusY67!$H208,AVGGroup!$C$5:$C$21,0)),"")</f>
        <v>1.1000000000000001</v>
      </c>
      <c r="AH208" s="434">
        <f>IFERROR(INDEX(Raw_DATA!M:M,MATCH(Risk7_PlusY67!$D208,Raw_DATA!$A:$A,0)),"")</f>
        <v>-5.47</v>
      </c>
      <c r="AI208" s="435">
        <f>IFERROR(INDEX(AVGGroup!$F$5:$F$21,MATCH(Risk7_PlusY67!$H208,AVGGroup!$C$5:$C$21,0)),"")</f>
        <v>-5.66</v>
      </c>
      <c r="AJ208" s="401">
        <f>IFERROR(INDEX(Raw_DATA!N:N,MATCH(Risk7_PlusY67!$D208,Raw_DATA!$A:$A,0)),"")</f>
        <v>164</v>
      </c>
      <c r="AK208" s="401">
        <f>IFERROR(INDEX(Raw_DATA!O:O,MATCH(Risk7_PlusY67!$D208,Raw_DATA!$A:$A,0)),"")</f>
        <v>49</v>
      </c>
      <c r="AL208" s="401">
        <f>IFERROR(INDEX(Raw_DATA!P:P,MATCH(Risk7_PlusY67!$D208,Raw_DATA!$A:$A,0)),"")</f>
        <v>64</v>
      </c>
      <c r="AM208" s="401">
        <f>IFERROR(INDEX(Raw_DATA!Q:Q,MATCH(Risk7_PlusY67!$D208,Raw_DATA!$A:$A,0)),"")</f>
        <v>283</v>
      </c>
      <c r="AN208" s="401">
        <f>IFERROR(INDEX(Raw_DATA!R:R,MATCH(Risk7_PlusY67!$D208,Raw_DATA!$A:$A,0)),"")</f>
        <v>78</v>
      </c>
      <c r="AO208" s="407"/>
      <c r="AP208" s="411" t="b">
        <f>AB208=AY208</f>
        <v>1</v>
      </c>
      <c r="AQ208" s="340">
        <f t="shared" si="76"/>
        <v>1</v>
      </c>
      <c r="AR208" s="123">
        <f t="shared" si="77"/>
        <v>0</v>
      </c>
      <c r="AS208" s="123">
        <f t="shared" si="78"/>
        <v>1</v>
      </c>
      <c r="AT208" s="123">
        <f>IF(OR(AND((K208&lt;0.8),(BE208&gt;180)),AND((K208&lt;0.8),(BE208&lt;10)),AND((K208&gt;=0.8),(BE208&lt;10)),AND((K208&gt;=0.8),(BE208&gt;90))),0,1)</f>
        <v>1</v>
      </c>
      <c r="AU208" s="123">
        <f t="shared" si="79"/>
        <v>1</v>
      </c>
      <c r="AV208" s="123">
        <f t="shared" si="80"/>
        <v>0</v>
      </c>
      <c r="AW208" s="123">
        <f t="shared" si="81"/>
        <v>0</v>
      </c>
      <c r="AX208" s="123">
        <f t="shared" si="82"/>
        <v>0</v>
      </c>
      <c r="AY208" s="416" t="str">
        <f t="shared" si="83"/>
        <v>C</v>
      </c>
      <c r="AZ208" s="416" t="str">
        <f>R208&amp;AY208</f>
        <v>3C</v>
      </c>
      <c r="BA208" s="417">
        <f>IFERROR(INDEX(Raw_DATA!L:L,MATCH(Risk7_PlusY67!$D208,Raw_DATA!$A:$A,0)),"")</f>
        <v>-2.67</v>
      </c>
      <c r="BB208" s="417">
        <f>IFERROR(INDEX(AVGGroup!$H$5:$H$21,MATCH(Risk7_PlusY67!$BJ208,AVGGroup!$C$5:$C$21,0)),"")</f>
        <v>1.1000000000000001</v>
      </c>
      <c r="BC208" s="417">
        <f>IFERROR(INDEX(Raw_DATA!M:M,MATCH(Risk7_PlusY67!$D208,Raw_DATA!$A:$A,0)),"")</f>
        <v>-5.47</v>
      </c>
      <c r="BD208" s="418">
        <f>IFERROR(INDEX(AVGGroup!$J$5:$J$21,MATCH(Risk7_PlusY67!$BJ208,AVGGroup!$C$5:$C$21,0)),"")</f>
        <v>-5.66</v>
      </c>
      <c r="BE208" s="407">
        <f>IFERROR(INDEX(Raw_DATA!N:N,MATCH(Risk7_PlusY67!$D208,Raw_DATA!$A:$A,0)),"")</f>
        <v>164</v>
      </c>
      <c r="BF208" s="407">
        <f>IFERROR(INDEX(Raw_DATA!O:O,MATCH(Risk7_PlusY67!$D208,Raw_DATA!$A:$A,0)),"")</f>
        <v>49</v>
      </c>
      <c r="BG208" s="407">
        <f>IFERROR(INDEX(Raw_DATA!P:P,MATCH(Risk7_PlusY67!$D208,Raw_DATA!$A:$A,0)),"")</f>
        <v>64</v>
      </c>
      <c r="BH208" s="407">
        <f>IFERROR(INDEX(Raw_DATA!Q:Q,MATCH(Risk7_PlusY67!$D208,Raw_DATA!$A:$A,0)),"")</f>
        <v>283</v>
      </c>
      <c r="BI208" s="407">
        <f>IFERROR(INDEX(Raw_DATA!R:R,MATCH(Risk7_PlusY67!$D208,Raw_DATA!$A:$A,0)),"")</f>
        <v>78</v>
      </c>
      <c r="BJ208" s="124" t="str">
        <f>INDEX('Org2567'!$BM:$BM,MATCH(Risk7_PlusY67!D208,'Org2567'!$D:$D,0))</f>
        <v>รพช.F3 P&lt;=15,000</v>
      </c>
    </row>
    <row r="209" spans="1:62" x14ac:dyDescent="0.7">
      <c r="A209" s="206">
        <f>IF(ISBLANK(D209),"",COUNTA($D$3:D209))</f>
        <v>207</v>
      </c>
      <c r="B209" s="207">
        <f>IFERROR(INDEX(ID!$E:$E,MATCH(Risk7_PlusY67!$D209,ID!$A:$A,0)),"")</f>
        <v>4</v>
      </c>
      <c r="C209" s="207" t="str">
        <f>IFERROR(INDEX(ID!$I:$I,MATCH(Risk7_PlusY67!$D209,ID!$A:$A,0)),"")</f>
        <v>นครนายก</v>
      </c>
      <c r="D209" s="295" t="s">
        <v>225</v>
      </c>
      <c r="E209" s="207" t="str">
        <f>IFERROR(INDEX(ID!$C:$C,MATCH(Risk7_PlusY67!$D209,ID!$A:$A,0)),"")</f>
        <v>บ้านนา,รพช.</v>
      </c>
      <c r="F209" s="207" t="str">
        <f>IFERROR(INDEX(ID!$G:$G,MATCH(Risk7_PlusY67!$D209,ID!$A:$A,0)),"")</f>
        <v>รพช.</v>
      </c>
      <c r="G209" s="206">
        <f>IFERROR(INDEX(ID!$J:$J,MATCH(Risk7_PlusY67!$D209,ID!$A:$A,0)),"")</f>
        <v>70</v>
      </c>
      <c r="H209" s="208" t="str">
        <f>IFERROR(INDEX(ID!$P:$P,MATCH(Risk7_PlusY67!$D209,ID!$A:$A,0)),"")</f>
        <v>รพช.F1 P&lt;=50,000</v>
      </c>
      <c r="I209" s="209">
        <f>IFERROR(INDEX(Raw_DATA!E:E,MATCH(Risk7_PlusY67!$D209,Raw_DATA!$A:$A,0)),"")</f>
        <v>2.2799999999999998</v>
      </c>
      <c r="J209" s="209">
        <f>IFERROR(INDEX(Raw_DATA!F:F,MATCH(Risk7_PlusY67!$D209,Raw_DATA!$A:$A,0)),"")</f>
        <v>2.0699999999999998</v>
      </c>
      <c r="K209" s="209">
        <f>IFERROR(INDEX(Raw_DATA!G:G,MATCH(Risk7_PlusY67!$D209,Raw_DATA!$A:$A,0)),"")</f>
        <v>1.46</v>
      </c>
      <c r="L209" s="209">
        <f>IFERROR(INDEX(Raw_DATA!H:H,MATCH(Risk7_PlusY67!$D209,Raw_DATA!$A:$A,0)),"")</f>
        <v>31376608.57</v>
      </c>
      <c r="M209" s="210">
        <f>IFERROR(INDEX(Raw_DATA!I:I,MATCH(Risk7_PlusY67!$D209,Raw_DATA!$A:$A,0)),"")</f>
        <v>-45420650.810000002</v>
      </c>
      <c r="N209" s="206">
        <f t="shared" si="63"/>
        <v>0</v>
      </c>
      <c r="O209" s="206">
        <f t="shared" si="64"/>
        <v>1</v>
      </c>
      <c r="P209" s="206">
        <f t="shared" si="65"/>
        <v>0</v>
      </c>
      <c r="Q209" s="211">
        <f t="shared" si="66"/>
        <v>8.1999999999999993</v>
      </c>
      <c r="R209" s="206">
        <f t="shared" si="67"/>
        <v>1</v>
      </c>
      <c r="S209" s="212">
        <f>IFERROR(INDEX(Raw_DATA!J:J,MATCH(Risk7_PlusY67!$D209,Raw_DATA!$A:$A,0)),"")</f>
        <v>-40130569.909999996</v>
      </c>
      <c r="T209" s="213">
        <f>IFERROR(INDEX(Raw_DATA!K:K,MATCH(Risk7_PlusY67!$D209,Raw_DATA!$A:$A,0)),"")</f>
        <v>11212957.359999999</v>
      </c>
      <c r="U209" s="214">
        <f t="shared" si="68"/>
        <v>0</v>
      </c>
      <c r="V209" s="214">
        <f t="shared" si="69"/>
        <v>0</v>
      </c>
      <c r="W209" s="214">
        <f>IF(OR(AND((K209&lt;0.8),(AJ209&gt;180)),AND((K209&lt;0.8),(AJ209&lt;10)),AND((K209&gt;=0.8),(AJ209&lt;10)),AND((K209&gt;=0.8),(AJ209&gt;90))),0,1)</f>
        <v>1</v>
      </c>
      <c r="X209" s="214">
        <f t="shared" si="70"/>
        <v>0</v>
      </c>
      <c r="Y209" s="214">
        <f t="shared" si="71"/>
        <v>0</v>
      </c>
      <c r="Z209" s="214">
        <f t="shared" si="72"/>
        <v>0</v>
      </c>
      <c r="AA209" s="214">
        <f t="shared" si="73"/>
        <v>1</v>
      </c>
      <c r="AB209" s="215" t="str">
        <f t="shared" si="74"/>
        <v>C-</v>
      </c>
      <c r="AC209" s="215" t="str">
        <f t="shared" si="75"/>
        <v>1C-</v>
      </c>
      <c r="AD209" s="216"/>
      <c r="AE209" s="216"/>
      <c r="AF209" s="434">
        <f>IFERROR(INDEX(Raw_DATA!L:L,MATCH(Risk7_PlusY67!$D209,Raw_DATA!$A:$A,0)),"")</f>
        <v>-29.15</v>
      </c>
      <c r="AG209" s="434">
        <f>IFERROR(INDEX(AVGGroup!$D$5:$D$21,MATCH(Risk7_PlusY67!$H209,AVGGroup!$C$5:$C$21,0)),"")</f>
        <v>-3.15</v>
      </c>
      <c r="AH209" s="434">
        <f>IFERROR(INDEX(Raw_DATA!M:M,MATCH(Risk7_PlusY67!$D209,Raw_DATA!$A:$A,0)),"")</f>
        <v>-31.58</v>
      </c>
      <c r="AI209" s="435">
        <f>IFERROR(INDEX(AVGGroup!$F$5:$F$21,MATCH(Risk7_PlusY67!$H209,AVGGroup!$C$5:$C$21,0)),"")</f>
        <v>-7.1</v>
      </c>
      <c r="AJ209" s="401">
        <f>IFERROR(INDEX(Raw_DATA!N:N,MATCH(Risk7_PlusY67!$D209,Raw_DATA!$A:$A,0)),"")</f>
        <v>86</v>
      </c>
      <c r="AK209" s="401">
        <f>IFERROR(INDEX(Raw_DATA!O:O,MATCH(Risk7_PlusY67!$D209,Raw_DATA!$A:$A,0)),"")</f>
        <v>82</v>
      </c>
      <c r="AL209" s="401">
        <f>IFERROR(INDEX(Raw_DATA!P:P,MATCH(Risk7_PlusY67!$D209,Raw_DATA!$A:$A,0)),"")</f>
        <v>104</v>
      </c>
      <c r="AM209" s="401">
        <f>IFERROR(INDEX(Raw_DATA!Q:Q,MATCH(Risk7_PlusY67!$D209,Raw_DATA!$A:$A,0)),"")</f>
        <v>237</v>
      </c>
      <c r="AN209" s="401">
        <f>IFERROR(INDEX(Raw_DATA!R:R,MATCH(Risk7_PlusY67!$D209,Raw_DATA!$A:$A,0)),"")</f>
        <v>46</v>
      </c>
      <c r="AO209" s="407"/>
      <c r="AP209" s="411" t="b">
        <f>AB209=AY209</f>
        <v>1</v>
      </c>
      <c r="AQ209" s="340">
        <f t="shared" si="76"/>
        <v>1</v>
      </c>
      <c r="AR209" s="123">
        <f t="shared" si="77"/>
        <v>0</v>
      </c>
      <c r="AS209" s="123">
        <f t="shared" si="78"/>
        <v>0</v>
      </c>
      <c r="AT209" s="123">
        <f>IF(OR(AND((K209&lt;0.8),(BE209&gt;180)),AND((K209&lt;0.8),(BE209&lt;10)),AND((K209&gt;=0.8),(BE209&lt;10)),AND((K209&gt;=0.8),(BE209&gt;90))),0,1)</f>
        <v>1</v>
      </c>
      <c r="AU209" s="123">
        <f t="shared" si="79"/>
        <v>0</v>
      </c>
      <c r="AV209" s="123">
        <f t="shared" si="80"/>
        <v>0</v>
      </c>
      <c r="AW209" s="123">
        <f t="shared" si="81"/>
        <v>0</v>
      </c>
      <c r="AX209" s="123">
        <f t="shared" si="82"/>
        <v>1</v>
      </c>
      <c r="AY209" s="416" t="str">
        <f t="shared" si="83"/>
        <v>C-</v>
      </c>
      <c r="AZ209" s="416" t="str">
        <f>R209&amp;AY209</f>
        <v>1C-</v>
      </c>
      <c r="BA209" s="417">
        <f>IFERROR(INDEX(Raw_DATA!L:L,MATCH(Risk7_PlusY67!$D209,Raw_DATA!$A:$A,0)),"")</f>
        <v>-29.15</v>
      </c>
      <c r="BB209" s="417">
        <f>IFERROR(INDEX(AVGGroup!$H$5:$H$21,MATCH(Risk7_PlusY67!$BJ209,AVGGroup!$C$5:$C$21,0)),"")</f>
        <v>-3.15</v>
      </c>
      <c r="BC209" s="417">
        <f>IFERROR(INDEX(Raw_DATA!M:M,MATCH(Risk7_PlusY67!$D209,Raw_DATA!$A:$A,0)),"")</f>
        <v>-31.58</v>
      </c>
      <c r="BD209" s="418">
        <f>IFERROR(INDEX(AVGGroup!$J$5:$J$21,MATCH(Risk7_PlusY67!$BJ209,AVGGroup!$C$5:$C$21,0)),"")</f>
        <v>-7.1</v>
      </c>
      <c r="BE209" s="407">
        <f>IFERROR(INDEX(Raw_DATA!N:N,MATCH(Risk7_PlusY67!$D209,Raw_DATA!$A:$A,0)),"")</f>
        <v>86</v>
      </c>
      <c r="BF209" s="407">
        <f>IFERROR(INDEX(Raw_DATA!O:O,MATCH(Risk7_PlusY67!$D209,Raw_DATA!$A:$A,0)),"")</f>
        <v>82</v>
      </c>
      <c r="BG209" s="407">
        <f>IFERROR(INDEX(Raw_DATA!P:P,MATCH(Risk7_PlusY67!$D209,Raw_DATA!$A:$A,0)),"")</f>
        <v>104</v>
      </c>
      <c r="BH209" s="407">
        <f>IFERROR(INDEX(Raw_DATA!Q:Q,MATCH(Risk7_PlusY67!$D209,Raw_DATA!$A:$A,0)),"")</f>
        <v>237</v>
      </c>
      <c r="BI209" s="407">
        <f>IFERROR(INDEX(Raw_DATA!R:R,MATCH(Risk7_PlusY67!$D209,Raw_DATA!$A:$A,0)),"")</f>
        <v>46</v>
      </c>
      <c r="BJ209" s="124" t="str">
        <f>INDEX('Org2567'!$BM:$BM,MATCH(Risk7_PlusY67!D209,'Org2567'!$D:$D,0))</f>
        <v>รพช.F1 P&lt;=50,000</v>
      </c>
    </row>
    <row r="210" spans="1:62" x14ac:dyDescent="0.7">
      <c r="A210" s="206">
        <f>IF(ISBLANK(D210),"",COUNTA($D$3:D210))</f>
        <v>208</v>
      </c>
      <c r="B210" s="207">
        <f>IFERROR(INDEX(ID!$E:$E,MATCH(Risk7_PlusY67!$D210,ID!$A:$A,0)),"")</f>
        <v>4</v>
      </c>
      <c r="C210" s="207" t="str">
        <f>IFERROR(INDEX(ID!$I:$I,MATCH(Risk7_PlusY67!$D210,ID!$A:$A,0)),"")</f>
        <v>นครนายก</v>
      </c>
      <c r="D210" s="295" t="s">
        <v>226</v>
      </c>
      <c r="E210" s="207" t="str">
        <f>IFERROR(INDEX(ID!$C:$C,MATCH(Risk7_PlusY67!$D210,ID!$A:$A,0)),"")</f>
        <v>องครักษ์,รพช.</v>
      </c>
      <c r="F210" s="207" t="str">
        <f>IFERROR(INDEX(ID!$G:$G,MATCH(Risk7_PlusY67!$D210,ID!$A:$A,0)),"")</f>
        <v>รพช.</v>
      </c>
      <c r="G210" s="206">
        <f>IFERROR(INDEX(ID!$J:$J,MATCH(Risk7_PlusY67!$D210,ID!$A:$A,0)),"")</f>
        <v>31</v>
      </c>
      <c r="H210" s="208" t="str">
        <f>IFERROR(INDEX(ID!$P:$P,MATCH(Risk7_PlusY67!$D210,ID!$A:$A,0)),"")</f>
        <v>รพช.F2 P30,000-60,000</v>
      </c>
      <c r="I210" s="209">
        <f>IFERROR(INDEX(Raw_DATA!E:E,MATCH(Risk7_PlusY67!$D210,Raw_DATA!$A:$A,0)),"")</f>
        <v>1.99</v>
      </c>
      <c r="J210" s="209">
        <f>IFERROR(INDEX(Raw_DATA!F:F,MATCH(Risk7_PlusY67!$D210,Raw_DATA!$A:$A,0)),"")</f>
        <v>1.85</v>
      </c>
      <c r="K210" s="209">
        <f>IFERROR(INDEX(Raw_DATA!G:G,MATCH(Risk7_PlusY67!$D210,Raw_DATA!$A:$A,0)),"")</f>
        <v>1.48</v>
      </c>
      <c r="L210" s="209">
        <f>IFERROR(INDEX(Raw_DATA!H:H,MATCH(Risk7_PlusY67!$D210,Raw_DATA!$A:$A,0)),"")</f>
        <v>19386867.27</v>
      </c>
      <c r="M210" s="210">
        <f>IFERROR(INDEX(Raw_DATA!I:I,MATCH(Risk7_PlusY67!$D210,Raw_DATA!$A:$A,0)),"")</f>
        <v>-35669497.990000002</v>
      </c>
      <c r="N210" s="206">
        <f t="shared" si="63"/>
        <v>0</v>
      </c>
      <c r="O210" s="206">
        <f t="shared" si="64"/>
        <v>1</v>
      </c>
      <c r="P210" s="206">
        <f t="shared" si="65"/>
        <v>0</v>
      </c>
      <c r="Q210" s="211">
        <f t="shared" si="66"/>
        <v>6.5</v>
      </c>
      <c r="R210" s="206">
        <f t="shared" si="67"/>
        <v>1</v>
      </c>
      <c r="S210" s="212">
        <f>IFERROR(INDEX(Raw_DATA!J:J,MATCH(Risk7_PlusY67!$D210,Raw_DATA!$A:$A,0)),"")</f>
        <v>-22683456.84</v>
      </c>
      <c r="T210" s="213">
        <f>IFERROR(INDEX(Raw_DATA!K:K,MATCH(Risk7_PlusY67!$D210,Raw_DATA!$A:$A,0)),"")</f>
        <v>9416588.25</v>
      </c>
      <c r="U210" s="214">
        <f t="shared" si="68"/>
        <v>0</v>
      </c>
      <c r="V210" s="214">
        <f t="shared" si="69"/>
        <v>0</v>
      </c>
      <c r="W210" s="214">
        <f>IF(OR(AND((K210&lt;0.8),(AJ210&gt;180)),AND((K210&lt;0.8),(AJ210&lt;10)),AND((K210&gt;=0.8),(AJ210&lt;10)),AND((K210&gt;=0.8),(AJ210&gt;90))),0,1)</f>
        <v>0</v>
      </c>
      <c r="X210" s="214">
        <f t="shared" si="70"/>
        <v>0</v>
      </c>
      <c r="Y210" s="214">
        <f t="shared" si="71"/>
        <v>1</v>
      </c>
      <c r="Z210" s="214">
        <f t="shared" si="72"/>
        <v>0</v>
      </c>
      <c r="AA210" s="214">
        <f t="shared" si="73"/>
        <v>1</v>
      </c>
      <c r="AB210" s="215" t="str">
        <f t="shared" si="74"/>
        <v>C-</v>
      </c>
      <c r="AC210" s="215" t="str">
        <f t="shared" si="75"/>
        <v>1C-</v>
      </c>
      <c r="AD210" s="216"/>
      <c r="AE210" s="216"/>
      <c r="AF210" s="434">
        <f>IFERROR(INDEX(Raw_DATA!L:L,MATCH(Risk7_PlusY67!$D210,Raw_DATA!$A:$A,0)),"")</f>
        <v>-21.91</v>
      </c>
      <c r="AG210" s="434">
        <f>IFERROR(INDEX(AVGGroup!$D$5:$D$21,MATCH(Risk7_PlusY67!$H210,AVGGroup!$C$5:$C$21,0)),"")</f>
        <v>-4.37</v>
      </c>
      <c r="AH210" s="434">
        <f>IFERROR(INDEX(Raw_DATA!M:M,MATCH(Risk7_PlusY67!$D210,Raw_DATA!$A:$A,0)),"")</f>
        <v>-44.32</v>
      </c>
      <c r="AI210" s="435">
        <f>IFERROR(INDEX(AVGGroup!$F$5:$F$21,MATCH(Risk7_PlusY67!$H210,AVGGroup!$C$5:$C$21,0)),"")</f>
        <v>-9.19</v>
      </c>
      <c r="AJ210" s="401">
        <f>IFERROR(INDEX(Raw_DATA!N:N,MATCH(Risk7_PlusY67!$D210,Raw_DATA!$A:$A,0)),"")</f>
        <v>100</v>
      </c>
      <c r="AK210" s="401">
        <f>IFERROR(INDEX(Raw_DATA!O:O,MATCH(Risk7_PlusY67!$D210,Raw_DATA!$A:$A,0)),"")</f>
        <v>130</v>
      </c>
      <c r="AL210" s="401">
        <f>IFERROR(INDEX(Raw_DATA!P:P,MATCH(Risk7_PlusY67!$D210,Raw_DATA!$A:$A,0)),"")</f>
        <v>47</v>
      </c>
      <c r="AM210" s="401">
        <f>IFERROR(INDEX(Raw_DATA!Q:Q,MATCH(Risk7_PlusY67!$D210,Raw_DATA!$A:$A,0)),"")</f>
        <v>316</v>
      </c>
      <c r="AN210" s="401">
        <f>IFERROR(INDEX(Raw_DATA!R:R,MATCH(Risk7_PlusY67!$D210,Raw_DATA!$A:$A,0)),"")</f>
        <v>37</v>
      </c>
      <c r="AO210" s="407"/>
      <c r="AP210" s="411" t="b">
        <f>AB210=AY210</f>
        <v>1</v>
      </c>
      <c r="AQ210" s="340">
        <f t="shared" si="76"/>
        <v>1</v>
      </c>
      <c r="AR210" s="123">
        <f t="shared" si="77"/>
        <v>0</v>
      </c>
      <c r="AS210" s="123">
        <f t="shared" si="78"/>
        <v>0</v>
      </c>
      <c r="AT210" s="123">
        <f>IF(OR(AND((K210&lt;0.8),(BE210&gt;180)),AND((K210&lt;0.8),(BE210&lt;10)),AND((K210&gt;=0.8),(BE210&lt;10)),AND((K210&gt;=0.8),(BE210&gt;90))),0,1)</f>
        <v>0</v>
      </c>
      <c r="AU210" s="123">
        <f t="shared" si="79"/>
        <v>0</v>
      </c>
      <c r="AV210" s="123">
        <f t="shared" si="80"/>
        <v>1</v>
      </c>
      <c r="AW210" s="123">
        <f t="shared" si="81"/>
        <v>0</v>
      </c>
      <c r="AX210" s="123">
        <f t="shared" si="82"/>
        <v>1</v>
      </c>
      <c r="AY210" s="416" t="str">
        <f t="shared" si="83"/>
        <v>C-</v>
      </c>
      <c r="AZ210" s="416" t="str">
        <f>R210&amp;AY210</f>
        <v>1C-</v>
      </c>
      <c r="BA210" s="417">
        <f>IFERROR(INDEX(Raw_DATA!L:L,MATCH(Risk7_PlusY67!$D210,Raw_DATA!$A:$A,0)),"")</f>
        <v>-21.91</v>
      </c>
      <c r="BB210" s="417">
        <f>IFERROR(INDEX(AVGGroup!$H$5:$H$21,MATCH(Risk7_PlusY67!$BJ210,AVGGroup!$C$5:$C$21,0)),"")</f>
        <v>-3.95</v>
      </c>
      <c r="BC210" s="417">
        <f>IFERROR(INDEX(Raw_DATA!M:M,MATCH(Risk7_PlusY67!$D210,Raw_DATA!$A:$A,0)),"")</f>
        <v>-44.32</v>
      </c>
      <c r="BD210" s="418">
        <f>IFERROR(INDEX(AVGGroup!$J$5:$J$21,MATCH(Risk7_PlusY67!$BJ210,AVGGroup!$C$5:$C$21,0)),"")</f>
        <v>-8.8800000000000008</v>
      </c>
      <c r="BE210" s="407">
        <f>IFERROR(INDEX(Raw_DATA!N:N,MATCH(Risk7_PlusY67!$D210,Raw_DATA!$A:$A,0)),"")</f>
        <v>100</v>
      </c>
      <c r="BF210" s="407">
        <f>IFERROR(INDEX(Raw_DATA!O:O,MATCH(Risk7_PlusY67!$D210,Raw_DATA!$A:$A,0)),"")</f>
        <v>130</v>
      </c>
      <c r="BG210" s="407">
        <f>IFERROR(INDEX(Raw_DATA!P:P,MATCH(Risk7_PlusY67!$D210,Raw_DATA!$A:$A,0)),"")</f>
        <v>47</v>
      </c>
      <c r="BH210" s="407">
        <f>IFERROR(INDEX(Raw_DATA!Q:Q,MATCH(Risk7_PlusY67!$D210,Raw_DATA!$A:$A,0)),"")</f>
        <v>316</v>
      </c>
      <c r="BI210" s="407">
        <f>IFERROR(INDEX(Raw_DATA!R:R,MATCH(Risk7_PlusY67!$D210,Raw_DATA!$A:$A,0)),"")</f>
        <v>37</v>
      </c>
      <c r="BJ210" s="124" t="str">
        <f>INDEX('Org2567'!$BM:$BM,MATCH(Risk7_PlusY67!D210,'Org2567'!$D:$D,0))</f>
        <v>รพช.F2 P30,000-60,000</v>
      </c>
    </row>
    <row r="211" spans="1:62" x14ac:dyDescent="0.7">
      <c r="A211" s="206">
        <f>IF(ISBLANK(D211),"",COUNTA($D$3:D211))</f>
        <v>209</v>
      </c>
      <c r="B211" s="207">
        <f>IFERROR(INDEX(ID!$E:$E,MATCH(Risk7_PlusY67!$D211,ID!$A:$A,0)),"")</f>
        <v>4</v>
      </c>
      <c r="C211" s="207" t="str">
        <f>IFERROR(INDEX(ID!$I:$I,MATCH(Risk7_PlusY67!$D211,ID!$A:$A,0)),"")</f>
        <v>นนทบุรี</v>
      </c>
      <c r="D211" s="295" t="s">
        <v>227</v>
      </c>
      <c r="E211" s="207" t="str">
        <f>IFERROR(INDEX(ID!$C:$C,MATCH(Risk7_PlusY67!$D211,ID!$A:$A,0)),"")</f>
        <v>พระนั่งเกล้า,รพศ.</v>
      </c>
      <c r="F211" s="207" t="str">
        <f>IFERROR(INDEX(ID!$G:$G,MATCH(Risk7_PlusY67!$D211,ID!$A:$A,0)),"")</f>
        <v>รพศ.</v>
      </c>
      <c r="G211" s="206">
        <f>IFERROR(INDEX(ID!$J:$J,MATCH(Risk7_PlusY67!$D211,ID!$A:$A,0)),"")</f>
        <v>657</v>
      </c>
      <c r="H211" s="208" t="str">
        <f>IFERROR(INDEX(ID!$P:$P,MATCH(Risk7_PlusY67!$D211,ID!$A:$A,0)),"")</f>
        <v>รพศ.A B&lt;=700</v>
      </c>
      <c r="I211" s="209">
        <f>IFERROR(INDEX(Raw_DATA!E:E,MATCH(Risk7_PlusY67!$D211,Raw_DATA!$A:$A,0)),"")</f>
        <v>2.66</v>
      </c>
      <c r="J211" s="209">
        <f>IFERROR(INDEX(Raw_DATA!F:F,MATCH(Risk7_PlusY67!$D211,Raw_DATA!$A:$A,0)),"")</f>
        <v>2.3199999999999998</v>
      </c>
      <c r="K211" s="209">
        <f>IFERROR(INDEX(Raw_DATA!G:G,MATCH(Risk7_PlusY67!$D211,Raw_DATA!$A:$A,0)),"")</f>
        <v>1.1599999999999999</v>
      </c>
      <c r="L211" s="209">
        <f>IFERROR(INDEX(Raw_DATA!H:H,MATCH(Risk7_PlusY67!$D211,Raw_DATA!$A:$A,0)),"")</f>
        <v>850572939.11000001</v>
      </c>
      <c r="M211" s="210">
        <f>IFERROR(INDEX(Raw_DATA!I:I,MATCH(Risk7_PlusY67!$D211,Raw_DATA!$A:$A,0)),"")</f>
        <v>264005040.84999999</v>
      </c>
      <c r="N211" s="206">
        <f t="shared" si="63"/>
        <v>0</v>
      </c>
      <c r="O211" s="206">
        <f t="shared" si="64"/>
        <v>0</v>
      </c>
      <c r="P211" s="206">
        <f t="shared" si="65"/>
        <v>0</v>
      </c>
      <c r="Q211" s="211" t="str">
        <f t="shared" si="66"/>
        <v/>
      </c>
      <c r="R211" s="206">
        <f t="shared" si="67"/>
        <v>0</v>
      </c>
      <c r="S211" s="212">
        <f>IFERROR(INDEX(Raw_DATA!J:J,MATCH(Risk7_PlusY67!$D211,Raw_DATA!$A:$A,0)),"")</f>
        <v>214908221.22999999</v>
      </c>
      <c r="T211" s="213">
        <f>IFERROR(INDEX(Raw_DATA!K:K,MATCH(Risk7_PlusY67!$D211,Raw_DATA!$A:$A,0)),"")</f>
        <v>190626292.94999999</v>
      </c>
      <c r="U211" s="214">
        <f t="shared" si="68"/>
        <v>1</v>
      </c>
      <c r="V211" s="214">
        <f t="shared" si="69"/>
        <v>1</v>
      </c>
      <c r="W211" s="214">
        <f>IF(OR(AND((K211&lt;0.8),(AJ211&gt;180)),AND((K211&lt;0.8),(AJ211&lt;10)),AND((K211&gt;=0.8),(AJ211&lt;10)),AND((K211&gt;=0.8),(AJ211&gt;90))),0,1)</f>
        <v>0</v>
      </c>
      <c r="X211" s="214">
        <f t="shared" si="70"/>
        <v>0</v>
      </c>
      <c r="Y211" s="214">
        <f t="shared" si="71"/>
        <v>1</v>
      </c>
      <c r="Z211" s="214">
        <f t="shared" si="72"/>
        <v>1</v>
      </c>
      <c r="AA211" s="214">
        <f t="shared" si="73"/>
        <v>1</v>
      </c>
      <c r="AB211" s="215" t="str">
        <f t="shared" si="74"/>
        <v>B</v>
      </c>
      <c r="AC211" s="215" t="str">
        <f t="shared" si="75"/>
        <v>0B</v>
      </c>
      <c r="AD211" s="216"/>
      <c r="AE211" s="216"/>
      <c r="AF211" s="434">
        <f>IFERROR(INDEX(Raw_DATA!L:L,MATCH(Risk7_PlusY67!$D211,Raw_DATA!$A:$A,0)),"")</f>
        <v>8.99</v>
      </c>
      <c r="AG211" s="434">
        <f>IFERROR(INDEX(AVGGroup!$D$5:$D$21,MATCH(Risk7_PlusY67!$H211,AVGGroup!$C$5:$C$21,0)),"")</f>
        <v>0</v>
      </c>
      <c r="AH211" s="434">
        <f>IFERROR(INDEX(Raw_DATA!M:M,MATCH(Risk7_PlusY67!$D211,Raw_DATA!$A:$A,0)),"")</f>
        <v>8.02</v>
      </c>
      <c r="AI211" s="435">
        <f>IFERROR(INDEX(AVGGroup!$F$5:$F$21,MATCH(Risk7_PlusY67!$H211,AVGGroup!$C$5:$C$21,0)),"")</f>
        <v>-1.45</v>
      </c>
      <c r="AJ211" s="401">
        <f>IFERROR(INDEX(Raw_DATA!N:N,MATCH(Risk7_PlusY67!$D211,Raw_DATA!$A:$A,0)),"")</f>
        <v>117</v>
      </c>
      <c r="AK211" s="401">
        <f>IFERROR(INDEX(Raw_DATA!O:O,MATCH(Risk7_PlusY67!$D211,Raw_DATA!$A:$A,0)),"")</f>
        <v>152</v>
      </c>
      <c r="AL211" s="401">
        <f>IFERROR(INDEX(Raw_DATA!P:P,MATCH(Risk7_PlusY67!$D211,Raw_DATA!$A:$A,0)),"")</f>
        <v>48</v>
      </c>
      <c r="AM211" s="401">
        <f>IFERROR(INDEX(Raw_DATA!Q:Q,MATCH(Risk7_PlusY67!$D211,Raw_DATA!$A:$A,0)),"")</f>
        <v>64</v>
      </c>
      <c r="AN211" s="401">
        <f>IFERROR(INDEX(Raw_DATA!R:R,MATCH(Risk7_PlusY67!$D211,Raw_DATA!$A:$A,0)),"")</f>
        <v>59</v>
      </c>
      <c r="AO211" s="407"/>
      <c r="AP211" s="411" t="b">
        <f>AB211=AY211</f>
        <v>1</v>
      </c>
      <c r="AQ211" s="340">
        <f t="shared" si="76"/>
        <v>0</v>
      </c>
      <c r="AR211" s="123">
        <f t="shared" si="77"/>
        <v>1</v>
      </c>
      <c r="AS211" s="123">
        <f t="shared" si="78"/>
        <v>1</v>
      </c>
      <c r="AT211" s="123">
        <f>IF(OR(AND((K211&lt;0.8),(BE211&gt;180)),AND((K211&lt;0.8),(BE211&lt;10)),AND((K211&gt;=0.8),(BE211&lt;10)),AND((K211&gt;=0.8),(BE211&gt;90))),0,1)</f>
        <v>0</v>
      </c>
      <c r="AU211" s="123">
        <f t="shared" si="79"/>
        <v>0</v>
      </c>
      <c r="AV211" s="123">
        <f t="shared" si="80"/>
        <v>1</v>
      </c>
      <c r="AW211" s="123">
        <f t="shared" si="81"/>
        <v>1</v>
      </c>
      <c r="AX211" s="123">
        <f t="shared" si="82"/>
        <v>1</v>
      </c>
      <c r="AY211" s="416" t="str">
        <f t="shared" si="83"/>
        <v>B</v>
      </c>
      <c r="AZ211" s="416" t="str">
        <f>R211&amp;AY211</f>
        <v>0B</v>
      </c>
      <c r="BA211" s="417">
        <f>IFERROR(INDEX(Raw_DATA!L:L,MATCH(Risk7_PlusY67!$D211,Raw_DATA!$A:$A,0)),"")</f>
        <v>8.99</v>
      </c>
      <c r="BB211" s="417">
        <f>IFERROR(INDEX(AVGGroup!$H$5:$H$21,MATCH(Risk7_PlusY67!$BJ211,AVGGroup!$C$5:$C$21,0)),"")</f>
        <v>0</v>
      </c>
      <c r="BC211" s="417">
        <f>IFERROR(INDEX(Raw_DATA!M:M,MATCH(Risk7_PlusY67!$D211,Raw_DATA!$A:$A,0)),"")</f>
        <v>8.02</v>
      </c>
      <c r="BD211" s="418">
        <f>IFERROR(INDEX(AVGGroup!$J$5:$J$21,MATCH(Risk7_PlusY67!$BJ211,AVGGroup!$C$5:$C$21,0)),"")</f>
        <v>-1.45</v>
      </c>
      <c r="BE211" s="407">
        <f>IFERROR(INDEX(Raw_DATA!N:N,MATCH(Risk7_PlusY67!$D211,Raw_DATA!$A:$A,0)),"")</f>
        <v>117</v>
      </c>
      <c r="BF211" s="407">
        <f>IFERROR(INDEX(Raw_DATA!O:O,MATCH(Risk7_PlusY67!$D211,Raw_DATA!$A:$A,0)),"")</f>
        <v>152</v>
      </c>
      <c r="BG211" s="407">
        <f>IFERROR(INDEX(Raw_DATA!P:P,MATCH(Risk7_PlusY67!$D211,Raw_DATA!$A:$A,0)),"")</f>
        <v>48</v>
      </c>
      <c r="BH211" s="407">
        <f>IFERROR(INDEX(Raw_DATA!Q:Q,MATCH(Risk7_PlusY67!$D211,Raw_DATA!$A:$A,0)),"")</f>
        <v>64</v>
      </c>
      <c r="BI211" s="407">
        <f>IFERROR(INDEX(Raw_DATA!R:R,MATCH(Risk7_PlusY67!$D211,Raw_DATA!$A:$A,0)),"")</f>
        <v>59</v>
      </c>
      <c r="BJ211" s="124" t="str">
        <f>INDEX('Org2567'!$BM:$BM,MATCH(Risk7_PlusY67!D211,'Org2567'!$D:$D,0))</f>
        <v>รพศ.A B&lt;=700</v>
      </c>
    </row>
    <row r="212" spans="1:62" x14ac:dyDescent="0.7">
      <c r="A212" s="206">
        <f>IF(ISBLANK(D212),"",COUNTA($D$3:D212))</f>
        <v>210</v>
      </c>
      <c r="B212" s="207">
        <f>IFERROR(INDEX(ID!$E:$E,MATCH(Risk7_PlusY67!$D212,ID!$A:$A,0)),"")</f>
        <v>4</v>
      </c>
      <c r="C212" s="207" t="str">
        <f>IFERROR(INDEX(ID!$I:$I,MATCH(Risk7_PlusY67!$D212,ID!$A:$A,0)),"")</f>
        <v>นนทบุรี</v>
      </c>
      <c r="D212" s="295" t="s">
        <v>228</v>
      </c>
      <c r="E212" s="207" t="str">
        <f>IFERROR(INDEX(ID!$C:$C,MATCH(Risk7_PlusY67!$D212,ID!$A:$A,0)),"")</f>
        <v>บางกรวย,รพช.</v>
      </c>
      <c r="F212" s="207" t="str">
        <f>IFERROR(INDEX(ID!$G:$G,MATCH(Risk7_PlusY67!$D212,ID!$A:$A,0)),"")</f>
        <v>รพช.</v>
      </c>
      <c r="G212" s="206">
        <f>IFERROR(INDEX(ID!$J:$J,MATCH(Risk7_PlusY67!$D212,ID!$A:$A,0)),"")</f>
        <v>60</v>
      </c>
      <c r="H212" s="208" t="str">
        <f>IFERROR(INDEX(ID!$P:$P,MATCH(Risk7_PlusY67!$D212,ID!$A:$A,0)),"")</f>
        <v>รพช.F1 P&lt;=50,000</v>
      </c>
      <c r="I212" s="209">
        <f>IFERROR(INDEX(Raw_DATA!E:E,MATCH(Risk7_PlusY67!$D212,Raw_DATA!$A:$A,0)),"")</f>
        <v>2.6</v>
      </c>
      <c r="J212" s="209">
        <f>IFERROR(INDEX(Raw_DATA!F:F,MATCH(Risk7_PlusY67!$D212,Raw_DATA!$A:$A,0)),"")</f>
        <v>2.5299999999999998</v>
      </c>
      <c r="K212" s="209">
        <f>IFERROR(INDEX(Raw_DATA!G:G,MATCH(Risk7_PlusY67!$D212,Raw_DATA!$A:$A,0)),"")</f>
        <v>2.2999999999999998</v>
      </c>
      <c r="L212" s="209">
        <f>IFERROR(INDEX(Raw_DATA!H:H,MATCH(Risk7_PlusY67!$D212,Raw_DATA!$A:$A,0)),"")</f>
        <v>140236341.25999999</v>
      </c>
      <c r="M212" s="210">
        <f>IFERROR(INDEX(Raw_DATA!I:I,MATCH(Risk7_PlusY67!$D212,Raw_DATA!$A:$A,0)),"")</f>
        <v>-38225499.960000001</v>
      </c>
      <c r="N212" s="206">
        <f t="shared" si="63"/>
        <v>0</v>
      </c>
      <c r="O212" s="206">
        <f t="shared" si="64"/>
        <v>1</v>
      </c>
      <c r="P212" s="206">
        <f t="shared" si="65"/>
        <v>0</v>
      </c>
      <c r="Q212" s="211">
        <f t="shared" si="66"/>
        <v>44</v>
      </c>
      <c r="R212" s="206">
        <f t="shared" si="67"/>
        <v>1</v>
      </c>
      <c r="S212" s="212">
        <f>IFERROR(INDEX(Raw_DATA!J:J,MATCH(Risk7_PlusY67!$D212,Raw_DATA!$A:$A,0)),"")</f>
        <v>-32306909.969999999</v>
      </c>
      <c r="T212" s="213">
        <f>IFERROR(INDEX(Raw_DATA!K:K,MATCH(Risk7_PlusY67!$D212,Raw_DATA!$A:$A,0)),"")</f>
        <v>113774898.64</v>
      </c>
      <c r="U212" s="214">
        <f t="shared" si="68"/>
        <v>0</v>
      </c>
      <c r="V212" s="214">
        <f t="shared" si="69"/>
        <v>0</v>
      </c>
      <c r="W212" s="214">
        <f>IF(OR(AND((K212&lt;0.8),(AJ212&gt;180)),AND((K212&lt;0.8),(AJ212&lt;10)),AND((K212&gt;=0.8),(AJ212&lt;10)),AND((K212&gt;=0.8),(AJ212&gt;90))),0,1)</f>
        <v>0</v>
      </c>
      <c r="X212" s="214">
        <f t="shared" si="70"/>
        <v>0</v>
      </c>
      <c r="Y212" s="214">
        <f t="shared" si="71"/>
        <v>1</v>
      </c>
      <c r="Z212" s="214">
        <f t="shared" si="72"/>
        <v>0</v>
      </c>
      <c r="AA212" s="214">
        <f t="shared" si="73"/>
        <v>0</v>
      </c>
      <c r="AB212" s="215" t="str">
        <f t="shared" si="74"/>
        <v>D</v>
      </c>
      <c r="AC212" s="215" t="str">
        <f t="shared" si="75"/>
        <v>1D</v>
      </c>
      <c r="AD212" s="216"/>
      <c r="AE212" s="216"/>
      <c r="AF212" s="434">
        <f>IFERROR(INDEX(Raw_DATA!L:L,MATCH(Risk7_PlusY67!$D212,Raw_DATA!$A:$A,0)),"")</f>
        <v>-20.8</v>
      </c>
      <c r="AG212" s="434">
        <f>IFERROR(INDEX(AVGGroup!$D$5:$D$21,MATCH(Risk7_PlusY67!$H212,AVGGroup!$C$5:$C$21,0)),"")</f>
        <v>-3.15</v>
      </c>
      <c r="AH212" s="434">
        <f>IFERROR(INDEX(Raw_DATA!M:M,MATCH(Risk7_PlusY67!$D212,Raw_DATA!$A:$A,0)),"")</f>
        <v>-12.61</v>
      </c>
      <c r="AI212" s="435">
        <f>IFERROR(INDEX(AVGGroup!$F$5:$F$21,MATCH(Risk7_PlusY67!$H212,AVGGroup!$C$5:$C$21,0)),"")</f>
        <v>-7.1</v>
      </c>
      <c r="AJ212" s="401">
        <f>IFERROR(INDEX(Raw_DATA!N:N,MATCH(Risk7_PlusY67!$D212,Raw_DATA!$A:$A,0)),"")</f>
        <v>93</v>
      </c>
      <c r="AK212" s="401">
        <f>IFERROR(INDEX(Raw_DATA!O:O,MATCH(Risk7_PlusY67!$D212,Raw_DATA!$A:$A,0)),"")</f>
        <v>365</v>
      </c>
      <c r="AL212" s="401">
        <f>IFERROR(INDEX(Raw_DATA!P:P,MATCH(Risk7_PlusY67!$D212,Raw_DATA!$A:$A,0)),"")</f>
        <v>49</v>
      </c>
      <c r="AM212" s="401">
        <f>IFERROR(INDEX(Raw_DATA!Q:Q,MATCH(Risk7_PlusY67!$D212,Raw_DATA!$A:$A,0)),"")</f>
        <v>325</v>
      </c>
      <c r="AN212" s="401">
        <f>IFERROR(INDEX(Raw_DATA!R:R,MATCH(Risk7_PlusY67!$D212,Raw_DATA!$A:$A,0)),"")</f>
        <v>87</v>
      </c>
      <c r="AO212" s="407"/>
      <c r="AP212" s="411" t="b">
        <f>AB212=AY212</f>
        <v>1</v>
      </c>
      <c r="AQ212" s="340">
        <f t="shared" si="76"/>
        <v>1</v>
      </c>
      <c r="AR212" s="123">
        <f t="shared" si="77"/>
        <v>0</v>
      </c>
      <c r="AS212" s="123">
        <f t="shared" si="78"/>
        <v>0</v>
      </c>
      <c r="AT212" s="123">
        <f>IF(OR(AND((K212&lt;0.8),(BE212&gt;180)),AND((K212&lt;0.8),(BE212&lt;10)),AND((K212&gt;=0.8),(BE212&lt;10)),AND((K212&gt;=0.8),(BE212&gt;90))),0,1)</f>
        <v>0</v>
      </c>
      <c r="AU212" s="123">
        <f t="shared" si="79"/>
        <v>0</v>
      </c>
      <c r="AV212" s="123">
        <f t="shared" si="80"/>
        <v>1</v>
      </c>
      <c r="AW212" s="123">
        <f t="shared" si="81"/>
        <v>0</v>
      </c>
      <c r="AX212" s="123">
        <f t="shared" si="82"/>
        <v>0</v>
      </c>
      <c r="AY212" s="416" t="str">
        <f t="shared" si="83"/>
        <v>D</v>
      </c>
      <c r="AZ212" s="416" t="str">
        <f>R212&amp;AY212</f>
        <v>1D</v>
      </c>
      <c r="BA212" s="417">
        <f>IFERROR(INDEX(Raw_DATA!L:L,MATCH(Risk7_PlusY67!$D212,Raw_DATA!$A:$A,0)),"")</f>
        <v>-20.8</v>
      </c>
      <c r="BB212" s="417">
        <f>IFERROR(INDEX(AVGGroup!$H$5:$H$21,MATCH(Risk7_PlusY67!$BJ212,AVGGroup!$C$5:$C$21,0)),"")</f>
        <v>-3.15</v>
      </c>
      <c r="BC212" s="417">
        <f>IFERROR(INDEX(Raw_DATA!M:M,MATCH(Risk7_PlusY67!$D212,Raw_DATA!$A:$A,0)),"")</f>
        <v>-12.61</v>
      </c>
      <c r="BD212" s="418">
        <f>IFERROR(INDEX(AVGGroup!$J$5:$J$21,MATCH(Risk7_PlusY67!$BJ212,AVGGroup!$C$5:$C$21,0)),"")</f>
        <v>-7.1</v>
      </c>
      <c r="BE212" s="407">
        <f>IFERROR(INDEX(Raw_DATA!N:N,MATCH(Risk7_PlusY67!$D212,Raw_DATA!$A:$A,0)),"")</f>
        <v>93</v>
      </c>
      <c r="BF212" s="407">
        <f>IFERROR(INDEX(Raw_DATA!O:O,MATCH(Risk7_PlusY67!$D212,Raw_DATA!$A:$A,0)),"")</f>
        <v>365</v>
      </c>
      <c r="BG212" s="407">
        <f>IFERROR(INDEX(Raw_DATA!P:P,MATCH(Risk7_PlusY67!$D212,Raw_DATA!$A:$A,0)),"")</f>
        <v>49</v>
      </c>
      <c r="BH212" s="407">
        <f>IFERROR(INDEX(Raw_DATA!Q:Q,MATCH(Risk7_PlusY67!$D212,Raw_DATA!$A:$A,0)),"")</f>
        <v>325</v>
      </c>
      <c r="BI212" s="407">
        <f>IFERROR(INDEX(Raw_DATA!R:R,MATCH(Risk7_PlusY67!$D212,Raw_DATA!$A:$A,0)),"")</f>
        <v>87</v>
      </c>
      <c r="BJ212" s="124" t="str">
        <f>INDEX('Org2567'!$BM:$BM,MATCH(Risk7_PlusY67!D212,'Org2567'!$D:$D,0))</f>
        <v>รพช.F1 P&lt;=50,000</v>
      </c>
    </row>
    <row r="213" spans="1:62" x14ac:dyDescent="0.7">
      <c r="A213" s="206">
        <f>IF(ISBLANK(D213),"",COUNTA($D$3:D213))</f>
        <v>211</v>
      </c>
      <c r="B213" s="207">
        <f>IFERROR(INDEX(ID!$E:$E,MATCH(Risk7_PlusY67!$D213,ID!$A:$A,0)),"")</f>
        <v>4</v>
      </c>
      <c r="C213" s="207" t="str">
        <f>IFERROR(INDEX(ID!$I:$I,MATCH(Risk7_PlusY67!$D213,ID!$A:$A,0)),"")</f>
        <v>นนทบุรี</v>
      </c>
      <c r="D213" s="295" t="s">
        <v>229</v>
      </c>
      <c r="E213" s="207" t="str">
        <f>IFERROR(INDEX(ID!$C:$C,MATCH(Risk7_PlusY67!$D213,ID!$A:$A,0)),"")</f>
        <v>บางใหญ่,รพช.</v>
      </c>
      <c r="F213" s="207" t="str">
        <f>IFERROR(INDEX(ID!$G:$G,MATCH(Risk7_PlusY67!$D213,ID!$A:$A,0)),"")</f>
        <v>รพช.</v>
      </c>
      <c r="G213" s="206">
        <f>IFERROR(INDEX(ID!$J:$J,MATCH(Risk7_PlusY67!$D213,ID!$A:$A,0)),"")</f>
        <v>104</v>
      </c>
      <c r="H213" s="208" t="str">
        <f>IFERROR(INDEX(ID!$P:$P,MATCH(Risk7_PlusY67!$D213,ID!$A:$A,0)),"")</f>
        <v>รพช.M2 B&gt;100</v>
      </c>
      <c r="I213" s="209">
        <f>IFERROR(INDEX(Raw_DATA!E:E,MATCH(Risk7_PlusY67!$D213,Raw_DATA!$A:$A,0)),"")</f>
        <v>2.59</v>
      </c>
      <c r="J213" s="209">
        <f>IFERROR(INDEX(Raw_DATA!F:F,MATCH(Risk7_PlusY67!$D213,Raw_DATA!$A:$A,0)),"")</f>
        <v>2.14</v>
      </c>
      <c r="K213" s="209">
        <f>IFERROR(INDEX(Raw_DATA!G:G,MATCH(Risk7_PlusY67!$D213,Raw_DATA!$A:$A,0)),"")</f>
        <v>0.84</v>
      </c>
      <c r="L213" s="209">
        <f>IFERROR(INDEX(Raw_DATA!H:H,MATCH(Risk7_PlusY67!$D213,Raw_DATA!$A:$A,0)),"")</f>
        <v>88209718.799999997</v>
      </c>
      <c r="M213" s="210">
        <f>IFERROR(INDEX(Raw_DATA!I:I,MATCH(Risk7_PlusY67!$D213,Raw_DATA!$A:$A,0)),"")</f>
        <v>-540677.43999999994</v>
      </c>
      <c r="N213" s="206">
        <f t="shared" si="63"/>
        <v>0</v>
      </c>
      <c r="O213" s="206">
        <f t="shared" si="64"/>
        <v>1</v>
      </c>
      <c r="P213" s="206">
        <f t="shared" si="65"/>
        <v>0</v>
      </c>
      <c r="Q213" s="211">
        <f t="shared" si="66"/>
        <v>1957.7</v>
      </c>
      <c r="R213" s="206">
        <f t="shared" si="67"/>
        <v>1</v>
      </c>
      <c r="S213" s="212">
        <f>IFERROR(INDEX(Raw_DATA!J:J,MATCH(Risk7_PlusY67!$D213,Raw_DATA!$A:$A,0)),"")</f>
        <v>20599831.190000001</v>
      </c>
      <c r="T213" s="213">
        <f>IFERROR(INDEX(Raw_DATA!K:K,MATCH(Risk7_PlusY67!$D213,Raw_DATA!$A:$A,0)),"")</f>
        <v>-9087750.9700000007</v>
      </c>
      <c r="U213" s="214">
        <f t="shared" si="68"/>
        <v>1</v>
      </c>
      <c r="V213" s="214">
        <f t="shared" si="69"/>
        <v>1</v>
      </c>
      <c r="W213" s="214">
        <f>IF(OR(AND((K213&lt;0.8),(AJ213&gt;180)),AND((K213&lt;0.8),(AJ213&lt;10)),AND((K213&gt;=0.8),(AJ213&lt;10)),AND((K213&gt;=0.8),(AJ213&gt;90))),0,1)</f>
        <v>1</v>
      </c>
      <c r="X213" s="214">
        <f t="shared" si="70"/>
        <v>0</v>
      </c>
      <c r="Y213" s="214">
        <f t="shared" si="71"/>
        <v>0</v>
      </c>
      <c r="Z213" s="214">
        <f t="shared" si="72"/>
        <v>0</v>
      </c>
      <c r="AA213" s="214">
        <f t="shared" si="73"/>
        <v>0</v>
      </c>
      <c r="AB213" s="215" t="str">
        <f t="shared" si="74"/>
        <v>C</v>
      </c>
      <c r="AC213" s="215" t="str">
        <f t="shared" si="75"/>
        <v>1C</v>
      </c>
      <c r="AD213" s="216"/>
      <c r="AE213" s="216"/>
      <c r="AF213" s="434">
        <f>IFERROR(INDEX(Raw_DATA!L:L,MATCH(Risk7_PlusY67!$D213,Raw_DATA!$A:$A,0)),"")</f>
        <v>6.01</v>
      </c>
      <c r="AG213" s="434">
        <f>IFERROR(INDEX(AVGGroup!$D$5:$D$21,MATCH(Risk7_PlusY67!$H213,AVGGroup!$C$5:$C$21,0)),"")</f>
        <v>-2.2400000000000002</v>
      </c>
      <c r="AH213" s="434">
        <f>IFERROR(INDEX(Raw_DATA!M:M,MATCH(Risk7_PlusY67!$D213,Raw_DATA!$A:$A,0)),"")</f>
        <v>-0.1</v>
      </c>
      <c r="AI213" s="435">
        <f>IFERROR(INDEX(AVGGroup!$F$5:$F$21,MATCH(Risk7_PlusY67!$H213,AVGGroup!$C$5:$C$21,0)),"")</f>
        <v>-7.61</v>
      </c>
      <c r="AJ213" s="401">
        <f>IFERROR(INDEX(Raw_DATA!N:N,MATCH(Risk7_PlusY67!$D213,Raw_DATA!$A:$A,0)),"")</f>
        <v>74</v>
      </c>
      <c r="AK213" s="401">
        <f>IFERROR(INDEX(Raw_DATA!O:O,MATCH(Risk7_PlusY67!$D213,Raw_DATA!$A:$A,0)),"")</f>
        <v>93</v>
      </c>
      <c r="AL213" s="401">
        <f>IFERROR(INDEX(Raw_DATA!P:P,MATCH(Risk7_PlusY67!$D213,Raw_DATA!$A:$A,0)),"")</f>
        <v>64</v>
      </c>
      <c r="AM213" s="401">
        <f>IFERROR(INDEX(Raw_DATA!Q:Q,MATCH(Risk7_PlusY67!$D213,Raw_DATA!$A:$A,0)),"")</f>
        <v>557</v>
      </c>
      <c r="AN213" s="401">
        <f>IFERROR(INDEX(Raw_DATA!R:R,MATCH(Risk7_PlusY67!$D213,Raw_DATA!$A:$A,0)),"")</f>
        <v>67</v>
      </c>
      <c r="AO213" s="407"/>
      <c r="AP213" s="411" t="b">
        <f>AB213=AY213</f>
        <v>1</v>
      </c>
      <c r="AQ213" s="340">
        <f t="shared" si="76"/>
        <v>1</v>
      </c>
      <c r="AR213" s="123">
        <f t="shared" si="77"/>
        <v>1</v>
      </c>
      <c r="AS213" s="123">
        <f t="shared" si="78"/>
        <v>1</v>
      </c>
      <c r="AT213" s="123">
        <f>IF(OR(AND((K213&lt;0.8),(BE213&gt;180)),AND((K213&lt;0.8),(BE213&lt;10)),AND((K213&gt;=0.8),(BE213&lt;10)),AND((K213&gt;=0.8),(BE213&gt;90))),0,1)</f>
        <v>1</v>
      </c>
      <c r="AU213" s="123">
        <f t="shared" si="79"/>
        <v>0</v>
      </c>
      <c r="AV213" s="123">
        <f t="shared" si="80"/>
        <v>0</v>
      </c>
      <c r="AW213" s="123">
        <f t="shared" si="81"/>
        <v>0</v>
      </c>
      <c r="AX213" s="123">
        <f t="shared" si="82"/>
        <v>0</v>
      </c>
      <c r="AY213" s="416" t="str">
        <f t="shared" si="83"/>
        <v>C</v>
      </c>
      <c r="AZ213" s="416" t="str">
        <f>R213&amp;AY213</f>
        <v>1C</v>
      </c>
      <c r="BA213" s="417">
        <f>IFERROR(INDEX(Raw_DATA!L:L,MATCH(Risk7_PlusY67!$D213,Raw_DATA!$A:$A,0)),"")</f>
        <v>6.01</v>
      </c>
      <c r="BB213" s="417">
        <f>IFERROR(INDEX(AVGGroup!$H$5:$H$21,MATCH(Risk7_PlusY67!$BJ213,AVGGroup!$C$5:$C$21,0)),"")</f>
        <v>-2.25</v>
      </c>
      <c r="BC213" s="417">
        <f>IFERROR(INDEX(Raw_DATA!M:M,MATCH(Risk7_PlusY67!$D213,Raw_DATA!$A:$A,0)),"")</f>
        <v>-0.1</v>
      </c>
      <c r="BD213" s="418">
        <f>IFERROR(INDEX(AVGGroup!$J$5:$J$21,MATCH(Risk7_PlusY67!$BJ213,AVGGroup!$C$5:$C$21,0)),"")</f>
        <v>-7.61</v>
      </c>
      <c r="BE213" s="407">
        <f>IFERROR(INDEX(Raw_DATA!N:N,MATCH(Risk7_PlusY67!$D213,Raw_DATA!$A:$A,0)),"")</f>
        <v>74</v>
      </c>
      <c r="BF213" s="407">
        <f>IFERROR(INDEX(Raw_DATA!O:O,MATCH(Risk7_PlusY67!$D213,Raw_DATA!$A:$A,0)),"")</f>
        <v>93</v>
      </c>
      <c r="BG213" s="407">
        <f>IFERROR(INDEX(Raw_DATA!P:P,MATCH(Risk7_PlusY67!$D213,Raw_DATA!$A:$A,0)),"")</f>
        <v>64</v>
      </c>
      <c r="BH213" s="407">
        <f>IFERROR(INDEX(Raw_DATA!Q:Q,MATCH(Risk7_PlusY67!$D213,Raw_DATA!$A:$A,0)),"")</f>
        <v>557</v>
      </c>
      <c r="BI213" s="407">
        <f>IFERROR(INDEX(Raw_DATA!R:R,MATCH(Risk7_PlusY67!$D213,Raw_DATA!$A:$A,0)),"")</f>
        <v>67</v>
      </c>
      <c r="BJ213" s="124" t="str">
        <f>INDEX('Org2567'!$BM:$BM,MATCH(Risk7_PlusY67!D213,'Org2567'!$D:$D,0))</f>
        <v>รพช.M2 B&gt;100</v>
      </c>
    </row>
    <row r="214" spans="1:62" x14ac:dyDescent="0.7">
      <c r="A214" s="206">
        <f>IF(ISBLANK(D214),"",COUNTA($D$3:D214))</f>
        <v>212</v>
      </c>
      <c r="B214" s="207">
        <f>IFERROR(INDEX(ID!$E:$E,MATCH(Risk7_PlusY67!$D214,ID!$A:$A,0)),"")</f>
        <v>4</v>
      </c>
      <c r="C214" s="207" t="str">
        <f>IFERROR(INDEX(ID!$I:$I,MATCH(Risk7_PlusY67!$D214,ID!$A:$A,0)),"")</f>
        <v>นนทบุรี</v>
      </c>
      <c r="D214" s="295" t="s">
        <v>230</v>
      </c>
      <c r="E214" s="207" t="str">
        <f>IFERROR(INDEX(ID!$C:$C,MATCH(Risk7_PlusY67!$D214,ID!$A:$A,0)),"")</f>
        <v>บางบัวทอง,รพช.</v>
      </c>
      <c r="F214" s="207" t="str">
        <f>IFERROR(INDEX(ID!$G:$G,MATCH(Risk7_PlusY67!$D214,ID!$A:$A,0)),"")</f>
        <v>รพช.</v>
      </c>
      <c r="G214" s="206">
        <f>IFERROR(INDEX(ID!$J:$J,MATCH(Risk7_PlusY67!$D214,ID!$A:$A,0)),"")</f>
        <v>102</v>
      </c>
      <c r="H214" s="208" t="str">
        <f>IFERROR(INDEX(ID!$P:$P,MATCH(Risk7_PlusY67!$D214,ID!$A:$A,0)),"")</f>
        <v>รพช.M2 B&gt;100</v>
      </c>
      <c r="I214" s="209">
        <f>IFERROR(INDEX(Raw_DATA!E:E,MATCH(Risk7_PlusY67!$D214,Raw_DATA!$A:$A,0)),"")</f>
        <v>2.87</v>
      </c>
      <c r="J214" s="209">
        <f>IFERROR(INDEX(Raw_DATA!F:F,MATCH(Risk7_PlusY67!$D214,Raw_DATA!$A:$A,0)),"")</f>
        <v>2.63</v>
      </c>
      <c r="K214" s="209">
        <f>IFERROR(INDEX(Raw_DATA!G:G,MATCH(Risk7_PlusY67!$D214,Raw_DATA!$A:$A,0)),"")</f>
        <v>1.76</v>
      </c>
      <c r="L214" s="209">
        <f>IFERROR(INDEX(Raw_DATA!H:H,MATCH(Risk7_PlusY67!$D214,Raw_DATA!$A:$A,0)),"")</f>
        <v>163976803.83000001</v>
      </c>
      <c r="M214" s="210">
        <f>IFERROR(INDEX(Raw_DATA!I:I,MATCH(Risk7_PlusY67!$D214,Raw_DATA!$A:$A,0)),"")</f>
        <v>-30928129.800000001</v>
      </c>
      <c r="N214" s="206">
        <f t="shared" si="63"/>
        <v>0</v>
      </c>
      <c r="O214" s="206">
        <f t="shared" si="64"/>
        <v>1</v>
      </c>
      <c r="P214" s="206">
        <f t="shared" si="65"/>
        <v>0</v>
      </c>
      <c r="Q214" s="211">
        <f t="shared" si="66"/>
        <v>63.6</v>
      </c>
      <c r="R214" s="206">
        <f t="shared" si="67"/>
        <v>1</v>
      </c>
      <c r="S214" s="212">
        <f>IFERROR(INDEX(Raw_DATA!J:J,MATCH(Risk7_PlusY67!$D214,Raw_DATA!$A:$A,0)),"")</f>
        <v>2059388.83</v>
      </c>
      <c r="T214" s="213">
        <f>IFERROR(INDEX(Raw_DATA!K:K,MATCH(Risk7_PlusY67!$D214,Raw_DATA!$A:$A,0)),"")</f>
        <v>66396149.57</v>
      </c>
      <c r="U214" s="214">
        <f t="shared" si="68"/>
        <v>1</v>
      </c>
      <c r="V214" s="214">
        <f t="shared" si="69"/>
        <v>1</v>
      </c>
      <c r="W214" s="214">
        <f>IF(OR(AND((K214&lt;0.8),(AJ214&gt;180)),AND((K214&lt;0.8),(AJ214&lt;10)),AND((K214&gt;=0.8),(AJ214&lt;10)),AND((K214&gt;=0.8),(AJ214&gt;90))),0,1)</f>
        <v>1</v>
      </c>
      <c r="X214" s="214">
        <f t="shared" si="70"/>
        <v>0</v>
      </c>
      <c r="Y214" s="214">
        <f t="shared" si="71"/>
        <v>0</v>
      </c>
      <c r="Z214" s="214">
        <f t="shared" si="72"/>
        <v>0</v>
      </c>
      <c r="AA214" s="214">
        <f t="shared" si="73"/>
        <v>0</v>
      </c>
      <c r="AB214" s="215" t="str">
        <f t="shared" si="74"/>
        <v>C</v>
      </c>
      <c r="AC214" s="215" t="str">
        <f t="shared" si="75"/>
        <v>1C</v>
      </c>
      <c r="AD214" s="216"/>
      <c r="AE214" s="216"/>
      <c r="AF214" s="434">
        <f>IFERROR(INDEX(Raw_DATA!L:L,MATCH(Risk7_PlusY67!$D214,Raw_DATA!$A:$A,0)),"")</f>
        <v>0.69</v>
      </c>
      <c r="AG214" s="434">
        <f>IFERROR(INDEX(AVGGroup!$D$5:$D$21,MATCH(Risk7_PlusY67!$H214,AVGGroup!$C$5:$C$21,0)),"")</f>
        <v>-2.2400000000000002</v>
      </c>
      <c r="AH214" s="434">
        <f>IFERROR(INDEX(Raw_DATA!M:M,MATCH(Risk7_PlusY67!$D214,Raw_DATA!$A:$A,0)),"")</f>
        <v>-7.33</v>
      </c>
      <c r="AI214" s="435">
        <f>IFERROR(INDEX(AVGGroup!$F$5:$F$21,MATCH(Risk7_PlusY67!$H214,AVGGroup!$C$5:$C$21,0)),"")</f>
        <v>-7.61</v>
      </c>
      <c r="AJ214" s="401">
        <f>IFERROR(INDEX(Raw_DATA!N:N,MATCH(Risk7_PlusY67!$D214,Raw_DATA!$A:$A,0)),"")</f>
        <v>52</v>
      </c>
      <c r="AK214" s="401">
        <f>IFERROR(INDEX(Raw_DATA!O:O,MATCH(Risk7_PlusY67!$D214,Raw_DATA!$A:$A,0)),"")</f>
        <v>199</v>
      </c>
      <c r="AL214" s="401">
        <f>IFERROR(INDEX(Raw_DATA!P:P,MATCH(Risk7_PlusY67!$D214,Raw_DATA!$A:$A,0)),"")</f>
        <v>85</v>
      </c>
      <c r="AM214" s="401">
        <f>IFERROR(INDEX(Raw_DATA!Q:Q,MATCH(Risk7_PlusY67!$D214,Raw_DATA!$A:$A,0)),"")</f>
        <v>208</v>
      </c>
      <c r="AN214" s="401">
        <f>IFERROR(INDEX(Raw_DATA!R:R,MATCH(Risk7_PlusY67!$D214,Raw_DATA!$A:$A,0)),"")</f>
        <v>80</v>
      </c>
      <c r="AO214" s="407"/>
      <c r="AP214" s="411" t="b">
        <f>AB214=AY214</f>
        <v>1</v>
      </c>
      <c r="AQ214" s="340">
        <f t="shared" si="76"/>
        <v>1</v>
      </c>
      <c r="AR214" s="123">
        <f t="shared" si="77"/>
        <v>1</v>
      </c>
      <c r="AS214" s="123">
        <f t="shared" si="78"/>
        <v>1</v>
      </c>
      <c r="AT214" s="123">
        <f>IF(OR(AND((K214&lt;0.8),(BE214&gt;180)),AND((K214&lt;0.8),(BE214&lt;10)),AND((K214&gt;=0.8),(BE214&lt;10)),AND((K214&gt;=0.8),(BE214&gt;90))),0,1)</f>
        <v>1</v>
      </c>
      <c r="AU214" s="123">
        <f t="shared" si="79"/>
        <v>0</v>
      </c>
      <c r="AV214" s="123">
        <f t="shared" si="80"/>
        <v>0</v>
      </c>
      <c r="AW214" s="123">
        <f t="shared" si="81"/>
        <v>0</v>
      </c>
      <c r="AX214" s="123">
        <f t="shared" si="82"/>
        <v>0</v>
      </c>
      <c r="AY214" s="416" t="str">
        <f t="shared" si="83"/>
        <v>C</v>
      </c>
      <c r="AZ214" s="416" t="str">
        <f>R214&amp;AY214</f>
        <v>1C</v>
      </c>
      <c r="BA214" s="417">
        <f>IFERROR(INDEX(Raw_DATA!L:L,MATCH(Risk7_PlusY67!$D214,Raw_DATA!$A:$A,0)),"")</f>
        <v>0.69</v>
      </c>
      <c r="BB214" s="417">
        <f>IFERROR(INDEX(AVGGroup!$H$5:$H$21,MATCH(Risk7_PlusY67!$BJ214,AVGGroup!$C$5:$C$21,0)),"")</f>
        <v>-2.25</v>
      </c>
      <c r="BC214" s="417">
        <f>IFERROR(INDEX(Raw_DATA!M:M,MATCH(Risk7_PlusY67!$D214,Raw_DATA!$A:$A,0)),"")</f>
        <v>-7.33</v>
      </c>
      <c r="BD214" s="418">
        <f>IFERROR(INDEX(AVGGroup!$J$5:$J$21,MATCH(Risk7_PlusY67!$BJ214,AVGGroup!$C$5:$C$21,0)),"")</f>
        <v>-7.61</v>
      </c>
      <c r="BE214" s="407">
        <f>IFERROR(INDEX(Raw_DATA!N:N,MATCH(Risk7_PlusY67!$D214,Raw_DATA!$A:$A,0)),"")</f>
        <v>52</v>
      </c>
      <c r="BF214" s="407">
        <f>IFERROR(INDEX(Raw_DATA!O:O,MATCH(Risk7_PlusY67!$D214,Raw_DATA!$A:$A,0)),"")</f>
        <v>199</v>
      </c>
      <c r="BG214" s="407">
        <f>IFERROR(INDEX(Raw_DATA!P:P,MATCH(Risk7_PlusY67!$D214,Raw_DATA!$A:$A,0)),"")</f>
        <v>85</v>
      </c>
      <c r="BH214" s="407">
        <f>IFERROR(INDEX(Raw_DATA!Q:Q,MATCH(Risk7_PlusY67!$D214,Raw_DATA!$A:$A,0)),"")</f>
        <v>208</v>
      </c>
      <c r="BI214" s="407">
        <f>IFERROR(INDEX(Raw_DATA!R:R,MATCH(Risk7_PlusY67!$D214,Raw_DATA!$A:$A,0)),"")</f>
        <v>80</v>
      </c>
      <c r="BJ214" s="124" t="str">
        <f>INDEX('Org2567'!$BM:$BM,MATCH(Risk7_PlusY67!D214,'Org2567'!$D:$D,0))</f>
        <v>รพช.M2 B&gt;100</v>
      </c>
    </row>
    <row r="215" spans="1:62" x14ac:dyDescent="0.7">
      <c r="A215" s="206">
        <f>IF(ISBLANK(D215),"",COUNTA($D$3:D215))</f>
        <v>213</v>
      </c>
      <c r="B215" s="207">
        <f>IFERROR(INDEX(ID!$E:$E,MATCH(Risk7_PlusY67!$D215,ID!$A:$A,0)),"")</f>
        <v>4</v>
      </c>
      <c r="C215" s="207" t="str">
        <f>IFERROR(INDEX(ID!$I:$I,MATCH(Risk7_PlusY67!$D215,ID!$A:$A,0)),"")</f>
        <v>นนทบุรี</v>
      </c>
      <c r="D215" s="295" t="s">
        <v>231</v>
      </c>
      <c r="E215" s="207" t="str">
        <f>IFERROR(INDEX(ID!$C:$C,MATCH(Risk7_PlusY67!$D215,ID!$A:$A,0)),"")</f>
        <v>ไทรน้อย,รพช.</v>
      </c>
      <c r="F215" s="207" t="str">
        <f>IFERROR(INDEX(ID!$G:$G,MATCH(Risk7_PlusY67!$D215,ID!$A:$A,0)),"")</f>
        <v>รพช.</v>
      </c>
      <c r="G215" s="206">
        <f>IFERROR(INDEX(ID!$J:$J,MATCH(Risk7_PlusY67!$D215,ID!$A:$A,0)),"")</f>
        <v>60</v>
      </c>
      <c r="H215" s="208" t="str">
        <f>IFERROR(INDEX(ID!$P:$P,MATCH(Risk7_PlusY67!$D215,ID!$A:$A,0)),"")</f>
        <v>รพช.F1 P50,000-100,000</v>
      </c>
      <c r="I215" s="209">
        <f>IFERROR(INDEX(Raw_DATA!E:E,MATCH(Risk7_PlusY67!$D215,Raw_DATA!$A:$A,0)),"")</f>
        <v>4.8899999999999997</v>
      </c>
      <c r="J215" s="209">
        <f>IFERROR(INDEX(Raw_DATA!F:F,MATCH(Risk7_PlusY67!$D215,Raw_DATA!$A:$A,0)),"")</f>
        <v>4.58</v>
      </c>
      <c r="K215" s="209">
        <f>IFERROR(INDEX(Raw_DATA!G:G,MATCH(Risk7_PlusY67!$D215,Raw_DATA!$A:$A,0)),"")</f>
        <v>3.54</v>
      </c>
      <c r="L215" s="209">
        <f>IFERROR(INDEX(Raw_DATA!H:H,MATCH(Risk7_PlusY67!$D215,Raw_DATA!$A:$A,0)),"")</f>
        <v>105428585.14</v>
      </c>
      <c r="M215" s="210">
        <f>IFERROR(INDEX(Raw_DATA!I:I,MATCH(Risk7_PlusY67!$D215,Raw_DATA!$A:$A,0)),"")</f>
        <v>-23060449.350000001</v>
      </c>
      <c r="N215" s="206">
        <f t="shared" si="63"/>
        <v>0</v>
      </c>
      <c r="O215" s="206">
        <f t="shared" si="64"/>
        <v>1</v>
      </c>
      <c r="P215" s="206">
        <f t="shared" si="65"/>
        <v>0</v>
      </c>
      <c r="Q215" s="211">
        <f t="shared" si="66"/>
        <v>54.8</v>
      </c>
      <c r="R215" s="206">
        <f t="shared" si="67"/>
        <v>1</v>
      </c>
      <c r="S215" s="212">
        <f>IFERROR(INDEX(Raw_DATA!J:J,MATCH(Risk7_PlusY67!$D215,Raw_DATA!$A:$A,0)),"")</f>
        <v>-14739636.42</v>
      </c>
      <c r="T215" s="213">
        <f>IFERROR(INDEX(Raw_DATA!K:K,MATCH(Risk7_PlusY67!$D215,Raw_DATA!$A:$A,0)),"")</f>
        <v>68959696.280000001</v>
      </c>
      <c r="U215" s="214">
        <f t="shared" si="68"/>
        <v>0</v>
      </c>
      <c r="V215" s="214">
        <f t="shared" si="69"/>
        <v>1</v>
      </c>
      <c r="W215" s="214">
        <f>IF(OR(AND((K215&lt;0.8),(AJ215&gt;180)),AND((K215&lt;0.8),(AJ215&lt;10)),AND((K215&gt;=0.8),(AJ215&lt;10)),AND((K215&gt;=0.8),(AJ215&gt;90))),0,1)</f>
        <v>0</v>
      </c>
      <c r="X215" s="214">
        <f t="shared" si="70"/>
        <v>1</v>
      </c>
      <c r="Y215" s="214">
        <f t="shared" si="71"/>
        <v>0</v>
      </c>
      <c r="Z215" s="214">
        <f t="shared" si="72"/>
        <v>0</v>
      </c>
      <c r="AA215" s="214">
        <f t="shared" si="73"/>
        <v>0</v>
      </c>
      <c r="AB215" s="215" t="str">
        <f t="shared" si="74"/>
        <v>C-</v>
      </c>
      <c r="AC215" s="215" t="str">
        <f t="shared" si="75"/>
        <v>1C-</v>
      </c>
      <c r="AD215" s="216"/>
      <c r="AE215" s="216"/>
      <c r="AF215" s="434">
        <f>IFERROR(INDEX(Raw_DATA!L:L,MATCH(Risk7_PlusY67!$D215,Raw_DATA!$A:$A,0)),"")</f>
        <v>-7.69</v>
      </c>
      <c r="AG215" s="434">
        <f>IFERROR(INDEX(AVGGroup!$D$5:$D$21,MATCH(Risk7_PlusY67!$H215,AVGGroup!$C$5:$C$21,0)),"")</f>
        <v>-5.99</v>
      </c>
      <c r="AH215" s="434">
        <f>IFERROR(INDEX(Raw_DATA!M:M,MATCH(Risk7_PlusY67!$D215,Raw_DATA!$A:$A,0)),"")</f>
        <v>-10.18</v>
      </c>
      <c r="AI215" s="435">
        <f>IFERROR(INDEX(AVGGroup!$F$5:$F$21,MATCH(Risk7_PlusY67!$H215,AVGGroup!$C$5:$C$21,0)),"")</f>
        <v>-10.86</v>
      </c>
      <c r="AJ215" s="401">
        <f>IFERROR(INDEX(Raw_DATA!N:N,MATCH(Risk7_PlusY67!$D215,Raw_DATA!$A:$A,0)),"")</f>
        <v>100</v>
      </c>
      <c r="AK215" s="401">
        <f>IFERROR(INDEX(Raw_DATA!O:O,MATCH(Risk7_PlusY67!$D215,Raw_DATA!$A:$A,0)),"")</f>
        <v>56</v>
      </c>
      <c r="AL215" s="401">
        <f>IFERROR(INDEX(Raw_DATA!P:P,MATCH(Risk7_PlusY67!$D215,Raw_DATA!$A:$A,0)),"")</f>
        <v>92</v>
      </c>
      <c r="AM215" s="401">
        <f>IFERROR(INDEX(Raw_DATA!Q:Q,MATCH(Risk7_PlusY67!$D215,Raw_DATA!$A:$A,0)),"")</f>
        <v>297</v>
      </c>
      <c r="AN215" s="401">
        <f>IFERROR(INDEX(Raw_DATA!R:R,MATCH(Risk7_PlusY67!$D215,Raw_DATA!$A:$A,0)),"")</f>
        <v>66</v>
      </c>
      <c r="AO215" s="407"/>
      <c r="AP215" s="411" t="b">
        <f>AB215=AY215</f>
        <v>1</v>
      </c>
      <c r="AQ215" s="340">
        <f t="shared" si="76"/>
        <v>1</v>
      </c>
      <c r="AR215" s="123">
        <f t="shared" si="77"/>
        <v>0</v>
      </c>
      <c r="AS215" s="123">
        <f t="shared" si="78"/>
        <v>1</v>
      </c>
      <c r="AT215" s="123">
        <f>IF(OR(AND((K215&lt;0.8),(BE215&gt;180)),AND((K215&lt;0.8),(BE215&lt;10)),AND((K215&gt;=0.8),(BE215&lt;10)),AND((K215&gt;=0.8),(BE215&gt;90))),0,1)</f>
        <v>0</v>
      </c>
      <c r="AU215" s="123">
        <f t="shared" si="79"/>
        <v>1</v>
      </c>
      <c r="AV215" s="123">
        <f t="shared" si="80"/>
        <v>0</v>
      </c>
      <c r="AW215" s="123">
        <f t="shared" si="81"/>
        <v>0</v>
      </c>
      <c r="AX215" s="123">
        <f t="shared" si="82"/>
        <v>0</v>
      </c>
      <c r="AY215" s="416" t="str">
        <f t="shared" si="83"/>
        <v>C-</v>
      </c>
      <c r="AZ215" s="416" t="str">
        <f>R215&amp;AY215</f>
        <v>1C-</v>
      </c>
      <c r="BA215" s="417">
        <f>IFERROR(INDEX(Raw_DATA!L:L,MATCH(Risk7_PlusY67!$D215,Raw_DATA!$A:$A,0)),"")</f>
        <v>-7.69</v>
      </c>
      <c r="BB215" s="417">
        <f>IFERROR(INDEX(AVGGroup!$H$5:$H$21,MATCH(Risk7_PlusY67!$BJ215,AVGGroup!$C$5:$C$21,0)),"")</f>
        <v>-5.99</v>
      </c>
      <c r="BC215" s="417">
        <f>IFERROR(INDEX(Raw_DATA!M:M,MATCH(Risk7_PlusY67!$D215,Raw_DATA!$A:$A,0)),"")</f>
        <v>-10.18</v>
      </c>
      <c r="BD215" s="418">
        <f>IFERROR(INDEX(AVGGroup!$J$5:$J$21,MATCH(Risk7_PlusY67!$BJ215,AVGGroup!$C$5:$C$21,0)),"")</f>
        <v>-10.86</v>
      </c>
      <c r="BE215" s="407">
        <f>IFERROR(INDEX(Raw_DATA!N:N,MATCH(Risk7_PlusY67!$D215,Raw_DATA!$A:$A,0)),"")</f>
        <v>100</v>
      </c>
      <c r="BF215" s="407">
        <f>IFERROR(INDEX(Raw_DATA!O:O,MATCH(Risk7_PlusY67!$D215,Raw_DATA!$A:$A,0)),"")</f>
        <v>56</v>
      </c>
      <c r="BG215" s="407">
        <f>IFERROR(INDEX(Raw_DATA!P:P,MATCH(Risk7_PlusY67!$D215,Raw_DATA!$A:$A,0)),"")</f>
        <v>92</v>
      </c>
      <c r="BH215" s="407">
        <f>IFERROR(INDEX(Raw_DATA!Q:Q,MATCH(Risk7_PlusY67!$D215,Raw_DATA!$A:$A,0)),"")</f>
        <v>297</v>
      </c>
      <c r="BI215" s="407">
        <f>IFERROR(INDEX(Raw_DATA!R:R,MATCH(Risk7_PlusY67!$D215,Raw_DATA!$A:$A,0)),"")</f>
        <v>66</v>
      </c>
      <c r="BJ215" s="124" t="str">
        <f>INDEX('Org2567'!$BM:$BM,MATCH(Risk7_PlusY67!D215,'Org2567'!$D:$D,0))</f>
        <v>รพช.F1 P50,000-100,000</v>
      </c>
    </row>
    <row r="216" spans="1:62" x14ac:dyDescent="0.7">
      <c r="A216" s="206">
        <f>IF(ISBLANK(D216),"",COUNTA($D$3:D216))</f>
        <v>214</v>
      </c>
      <c r="B216" s="207">
        <f>IFERROR(INDEX(ID!$E:$E,MATCH(Risk7_PlusY67!$D216,ID!$A:$A,0)),"")</f>
        <v>4</v>
      </c>
      <c r="C216" s="207" t="str">
        <f>IFERROR(INDEX(ID!$I:$I,MATCH(Risk7_PlusY67!$D216,ID!$A:$A,0)),"")</f>
        <v>นนทบุรี</v>
      </c>
      <c r="D216" s="295" t="s">
        <v>232</v>
      </c>
      <c r="E216" s="207" t="str">
        <f>IFERROR(INDEX(ID!$C:$C,MATCH(Risk7_PlusY67!$D216,ID!$A:$A,0)),"")</f>
        <v>ปากเกร็ด,รพช.</v>
      </c>
      <c r="F216" s="207" t="str">
        <f>IFERROR(INDEX(ID!$G:$G,MATCH(Risk7_PlusY67!$D216,ID!$A:$A,0)),"")</f>
        <v>รพช.</v>
      </c>
      <c r="G216" s="206">
        <f>IFERROR(INDEX(ID!$J:$J,MATCH(Risk7_PlusY67!$D216,ID!$A:$A,0)),"")</f>
        <v>87</v>
      </c>
      <c r="H216" s="208" t="str">
        <f>IFERROR(INDEX(ID!$P:$P,MATCH(Risk7_PlusY67!$D216,ID!$A:$A,0)),"")</f>
        <v>รพช.M2 B&lt;=100</v>
      </c>
      <c r="I216" s="209">
        <f>IFERROR(INDEX(Raw_DATA!E:E,MATCH(Risk7_PlusY67!$D216,Raw_DATA!$A:$A,0)),"")</f>
        <v>5.23</v>
      </c>
      <c r="J216" s="209">
        <f>IFERROR(INDEX(Raw_DATA!F:F,MATCH(Risk7_PlusY67!$D216,Raw_DATA!$A:$A,0)),"")</f>
        <v>4.93</v>
      </c>
      <c r="K216" s="209">
        <f>IFERROR(INDEX(Raw_DATA!G:G,MATCH(Risk7_PlusY67!$D216,Raw_DATA!$A:$A,0)),"")</f>
        <v>4.57</v>
      </c>
      <c r="L216" s="209">
        <f>IFERROR(INDEX(Raw_DATA!H:H,MATCH(Risk7_PlusY67!$D216,Raw_DATA!$A:$A,0)),"")</f>
        <v>232971674.19999999</v>
      </c>
      <c r="M216" s="210">
        <f>IFERROR(INDEX(Raw_DATA!I:I,MATCH(Risk7_PlusY67!$D216,Raw_DATA!$A:$A,0)),"")</f>
        <v>-32335056.109999999</v>
      </c>
      <c r="N216" s="206">
        <f t="shared" si="63"/>
        <v>0</v>
      </c>
      <c r="O216" s="206">
        <f t="shared" si="64"/>
        <v>1</v>
      </c>
      <c r="P216" s="206">
        <f t="shared" si="65"/>
        <v>0</v>
      </c>
      <c r="Q216" s="211">
        <f t="shared" si="66"/>
        <v>86.4</v>
      </c>
      <c r="R216" s="206">
        <f t="shared" si="67"/>
        <v>1</v>
      </c>
      <c r="S216" s="212">
        <f>IFERROR(INDEX(Raw_DATA!J:J,MATCH(Risk7_PlusY67!$D216,Raw_DATA!$A:$A,0)),"")</f>
        <v>-7203959.2699999996</v>
      </c>
      <c r="T216" s="213">
        <f>IFERROR(INDEX(Raw_DATA!K:K,MATCH(Risk7_PlusY67!$D216,Raw_DATA!$A:$A,0)),"")</f>
        <v>196281665.80000001</v>
      </c>
      <c r="U216" s="214">
        <f t="shared" si="68"/>
        <v>1</v>
      </c>
      <c r="V216" s="214">
        <f t="shared" si="69"/>
        <v>1</v>
      </c>
      <c r="W216" s="214">
        <f>IF(OR(AND((K216&lt;0.8),(AJ216&gt;180)),AND((K216&lt;0.8),(AJ216&lt;10)),AND((K216&gt;=0.8),(AJ216&lt;10)),AND((K216&gt;=0.8),(AJ216&gt;90))),0,1)</f>
        <v>1</v>
      </c>
      <c r="X216" s="214">
        <f t="shared" si="70"/>
        <v>1</v>
      </c>
      <c r="Y216" s="214">
        <f t="shared" si="71"/>
        <v>0</v>
      </c>
      <c r="Z216" s="214">
        <f t="shared" si="72"/>
        <v>0</v>
      </c>
      <c r="AA216" s="214">
        <f t="shared" si="73"/>
        <v>1</v>
      </c>
      <c r="AB216" s="215" t="str">
        <f t="shared" si="74"/>
        <v>B</v>
      </c>
      <c r="AC216" s="215" t="str">
        <f t="shared" si="75"/>
        <v>1B</v>
      </c>
      <c r="AD216" s="216"/>
      <c r="AE216" s="216"/>
      <c r="AF216" s="434">
        <f>IFERROR(INDEX(Raw_DATA!L:L,MATCH(Risk7_PlusY67!$D216,Raw_DATA!$A:$A,0)),"")</f>
        <v>-2.4700000000000002</v>
      </c>
      <c r="AG216" s="434">
        <f>IFERROR(INDEX(AVGGroup!$D$5:$D$21,MATCH(Risk7_PlusY67!$H216,AVGGroup!$C$5:$C$21,0)),"")</f>
        <v>-4.4400000000000004</v>
      </c>
      <c r="AH216" s="434">
        <f>IFERROR(INDEX(Raw_DATA!M:M,MATCH(Risk7_PlusY67!$D216,Raw_DATA!$A:$A,0)),"")</f>
        <v>-6.63</v>
      </c>
      <c r="AI216" s="435">
        <f>IFERROR(INDEX(AVGGroup!$F$5:$F$21,MATCH(Risk7_PlusY67!$H216,AVGGroup!$C$5:$C$21,0)),"")</f>
        <v>-7.31</v>
      </c>
      <c r="AJ216" s="401">
        <f>IFERROR(INDEX(Raw_DATA!N:N,MATCH(Risk7_PlusY67!$D216,Raw_DATA!$A:$A,0)),"")</f>
        <v>63</v>
      </c>
      <c r="AK216" s="401">
        <f>IFERROR(INDEX(Raw_DATA!O:O,MATCH(Risk7_PlusY67!$D216,Raw_DATA!$A:$A,0)),"")</f>
        <v>52</v>
      </c>
      <c r="AL216" s="401">
        <f>IFERROR(INDEX(Raw_DATA!P:P,MATCH(Risk7_PlusY67!$D216,Raw_DATA!$A:$A,0)),"")</f>
        <v>85</v>
      </c>
      <c r="AM216" s="401">
        <f>IFERROR(INDEX(Raw_DATA!Q:Q,MATCH(Risk7_PlusY67!$D216,Raw_DATA!$A:$A,0)),"")</f>
        <v>0</v>
      </c>
      <c r="AN216" s="401">
        <f>IFERROR(INDEX(Raw_DATA!R:R,MATCH(Risk7_PlusY67!$D216,Raw_DATA!$A:$A,0)),"")</f>
        <v>57</v>
      </c>
      <c r="AO216" s="407"/>
      <c r="AP216" s="411" t="b">
        <f>AB216=AY216</f>
        <v>1</v>
      </c>
      <c r="AQ216" s="340">
        <f t="shared" si="76"/>
        <v>1</v>
      </c>
      <c r="AR216" s="123">
        <f t="shared" si="77"/>
        <v>1</v>
      </c>
      <c r="AS216" s="123">
        <f t="shared" si="78"/>
        <v>1</v>
      </c>
      <c r="AT216" s="123">
        <f>IF(OR(AND((K216&lt;0.8),(BE216&gt;180)),AND((K216&lt;0.8),(BE216&lt;10)),AND((K216&gt;=0.8),(BE216&lt;10)),AND((K216&gt;=0.8),(BE216&gt;90))),0,1)</f>
        <v>1</v>
      </c>
      <c r="AU216" s="123">
        <f t="shared" si="79"/>
        <v>1</v>
      </c>
      <c r="AV216" s="123">
        <f t="shared" si="80"/>
        <v>0</v>
      </c>
      <c r="AW216" s="123">
        <f t="shared" si="81"/>
        <v>0</v>
      </c>
      <c r="AX216" s="123">
        <f t="shared" si="82"/>
        <v>1</v>
      </c>
      <c r="AY216" s="416" t="str">
        <f t="shared" si="83"/>
        <v>B</v>
      </c>
      <c r="AZ216" s="416" t="str">
        <f>R216&amp;AY216</f>
        <v>1B</v>
      </c>
      <c r="BA216" s="417">
        <f>IFERROR(INDEX(Raw_DATA!L:L,MATCH(Risk7_PlusY67!$D216,Raw_DATA!$A:$A,0)),"")</f>
        <v>-2.4700000000000002</v>
      </c>
      <c r="BB216" s="417">
        <f>IFERROR(INDEX(AVGGroup!$H$5:$H$21,MATCH(Risk7_PlusY67!$BJ216,AVGGroup!$C$5:$C$21,0)),"")</f>
        <v>-4.4400000000000004</v>
      </c>
      <c r="BC216" s="417">
        <f>IFERROR(INDEX(Raw_DATA!M:M,MATCH(Risk7_PlusY67!$D216,Raw_DATA!$A:$A,0)),"")</f>
        <v>-6.63</v>
      </c>
      <c r="BD216" s="418">
        <f>IFERROR(INDEX(AVGGroup!$J$5:$J$21,MATCH(Risk7_PlusY67!$BJ216,AVGGroup!$C$5:$C$21,0)),"")</f>
        <v>-7.31</v>
      </c>
      <c r="BE216" s="407">
        <f>IFERROR(INDEX(Raw_DATA!N:N,MATCH(Risk7_PlusY67!$D216,Raw_DATA!$A:$A,0)),"")</f>
        <v>63</v>
      </c>
      <c r="BF216" s="407">
        <f>IFERROR(INDEX(Raw_DATA!O:O,MATCH(Risk7_PlusY67!$D216,Raw_DATA!$A:$A,0)),"")</f>
        <v>52</v>
      </c>
      <c r="BG216" s="407">
        <f>IFERROR(INDEX(Raw_DATA!P:P,MATCH(Risk7_PlusY67!$D216,Raw_DATA!$A:$A,0)),"")</f>
        <v>85</v>
      </c>
      <c r="BH216" s="407">
        <f>IFERROR(INDEX(Raw_DATA!Q:Q,MATCH(Risk7_PlusY67!$D216,Raw_DATA!$A:$A,0)),"")</f>
        <v>0</v>
      </c>
      <c r="BI216" s="407">
        <f>IFERROR(INDEX(Raw_DATA!R:R,MATCH(Risk7_PlusY67!$D216,Raw_DATA!$A:$A,0)),"")</f>
        <v>57</v>
      </c>
      <c r="BJ216" s="124" t="str">
        <f>INDEX('Org2567'!$BM:$BM,MATCH(Risk7_PlusY67!D216,'Org2567'!$D:$D,0))</f>
        <v>รพช.M2 B&lt;=100</v>
      </c>
    </row>
    <row r="217" spans="1:62" x14ac:dyDescent="0.7">
      <c r="A217" s="206">
        <f>IF(ISBLANK(D217),"",COUNTA($D$3:D217))</f>
        <v>215</v>
      </c>
      <c r="B217" s="207">
        <f>IFERROR(INDEX(ID!$E:$E,MATCH(Risk7_PlusY67!$D217,ID!$A:$A,0)),"")</f>
        <v>4</v>
      </c>
      <c r="C217" s="207" t="str">
        <f>IFERROR(INDEX(ID!$I:$I,MATCH(Risk7_PlusY67!$D217,ID!$A:$A,0)),"")</f>
        <v>นนทบุรี</v>
      </c>
      <c r="D217" s="295" t="s">
        <v>233</v>
      </c>
      <c r="E217" s="207" t="str">
        <f>IFERROR(INDEX(ID!$C:$C,MATCH(Risk7_PlusY67!$D217,ID!$A:$A,0)),"")</f>
        <v>พิมลราช,รพช.</v>
      </c>
      <c r="F217" s="207" t="str">
        <f>IFERROR(INDEX(ID!$G:$G,MATCH(Risk7_PlusY67!$D217,ID!$A:$A,0)),"")</f>
        <v>รพช.</v>
      </c>
      <c r="G217" s="206">
        <f>IFERROR(INDEX(ID!$J:$J,MATCH(Risk7_PlusY67!$D217,ID!$A:$A,0)),"")</f>
        <v>30</v>
      </c>
      <c r="H217" s="208" t="str">
        <f>IFERROR(INDEX(ID!$P:$P,MATCH(Risk7_PlusY67!$D217,ID!$A:$A,0)),"")</f>
        <v>รพช.F2 P&lt;=30,000</v>
      </c>
      <c r="I217" s="209">
        <f>IFERROR(INDEX(Raw_DATA!E:E,MATCH(Risk7_PlusY67!$D217,Raw_DATA!$A:$A,0)),"")</f>
        <v>5.92</v>
      </c>
      <c r="J217" s="209">
        <f>IFERROR(INDEX(Raw_DATA!F:F,MATCH(Risk7_PlusY67!$D217,Raw_DATA!$A:$A,0)),"")</f>
        <v>5.73</v>
      </c>
      <c r="K217" s="209">
        <f>IFERROR(INDEX(Raw_DATA!G:G,MATCH(Risk7_PlusY67!$D217,Raw_DATA!$A:$A,0)),"")</f>
        <v>4.1100000000000003</v>
      </c>
      <c r="L217" s="209">
        <f>IFERROR(INDEX(Raw_DATA!H:H,MATCH(Risk7_PlusY67!$D217,Raw_DATA!$A:$A,0)),"")</f>
        <v>67048124.700000003</v>
      </c>
      <c r="M217" s="210">
        <f>IFERROR(INDEX(Raw_DATA!I:I,MATCH(Risk7_PlusY67!$D217,Raw_DATA!$A:$A,0)),"")</f>
        <v>-28504779.050000001</v>
      </c>
      <c r="N217" s="206">
        <f t="shared" si="63"/>
        <v>0</v>
      </c>
      <c r="O217" s="206">
        <f t="shared" si="64"/>
        <v>1</v>
      </c>
      <c r="P217" s="206">
        <f t="shared" si="65"/>
        <v>0</v>
      </c>
      <c r="Q217" s="211">
        <f t="shared" si="66"/>
        <v>28.2</v>
      </c>
      <c r="R217" s="206">
        <f t="shared" si="67"/>
        <v>1</v>
      </c>
      <c r="S217" s="212">
        <f>IFERROR(INDEX(Raw_DATA!J:J,MATCH(Risk7_PlusY67!$D217,Raw_DATA!$A:$A,0)),"")</f>
        <v>-14744039.76</v>
      </c>
      <c r="T217" s="213">
        <f>IFERROR(INDEX(Raw_DATA!K:K,MATCH(Risk7_PlusY67!$D217,Raw_DATA!$A:$A,0)),"")</f>
        <v>42378501.329999998</v>
      </c>
      <c r="U217" s="214">
        <f t="shared" si="68"/>
        <v>0</v>
      </c>
      <c r="V217" s="214">
        <f t="shared" si="69"/>
        <v>0</v>
      </c>
      <c r="W217" s="214">
        <f>IF(OR(AND((K217&lt;0.8),(AJ217&gt;180)),AND((K217&lt;0.8),(AJ217&lt;10)),AND((K217&gt;=0.8),(AJ217&lt;10)),AND((K217&gt;=0.8),(AJ217&gt;90))),0,1)</f>
        <v>1</v>
      </c>
      <c r="X217" s="214">
        <f t="shared" si="70"/>
        <v>0</v>
      </c>
      <c r="Y217" s="214">
        <f t="shared" si="71"/>
        <v>0</v>
      </c>
      <c r="Z217" s="214">
        <f t="shared" si="72"/>
        <v>0</v>
      </c>
      <c r="AA217" s="214">
        <f t="shared" si="73"/>
        <v>0</v>
      </c>
      <c r="AB217" s="215" t="str">
        <f t="shared" si="74"/>
        <v>D</v>
      </c>
      <c r="AC217" s="215" t="str">
        <f t="shared" si="75"/>
        <v>1D</v>
      </c>
      <c r="AD217" s="216"/>
      <c r="AE217" s="216"/>
      <c r="AF217" s="434">
        <f>IFERROR(INDEX(Raw_DATA!L:L,MATCH(Risk7_PlusY67!$D217,Raw_DATA!$A:$A,0)),"")</f>
        <v>-30.5</v>
      </c>
      <c r="AG217" s="434">
        <f>IFERROR(INDEX(AVGGroup!$D$5:$D$21,MATCH(Risk7_PlusY67!$H217,AVGGroup!$C$5:$C$21,0)),"")</f>
        <v>-3.55</v>
      </c>
      <c r="AH217" s="434">
        <f>IFERROR(INDEX(Raw_DATA!M:M,MATCH(Risk7_PlusY67!$D217,Raw_DATA!$A:$A,0)),"")</f>
        <v>-15.37</v>
      </c>
      <c r="AI217" s="435">
        <f>IFERROR(INDEX(AVGGroup!$F$5:$F$21,MATCH(Risk7_PlusY67!$H217,AVGGroup!$C$5:$C$21,0)),"")</f>
        <v>-10.199999999999999</v>
      </c>
      <c r="AJ217" s="401">
        <f>IFERROR(INDEX(Raw_DATA!N:N,MATCH(Risk7_PlusY67!$D217,Raw_DATA!$A:$A,0)),"")</f>
        <v>35</v>
      </c>
      <c r="AK217" s="401">
        <f>IFERROR(INDEX(Raw_DATA!O:O,MATCH(Risk7_PlusY67!$D217,Raw_DATA!$A:$A,0)),"")</f>
        <v>410</v>
      </c>
      <c r="AL217" s="401">
        <f>IFERROR(INDEX(Raw_DATA!P:P,MATCH(Risk7_PlusY67!$D217,Raw_DATA!$A:$A,0)),"")</f>
        <v>477</v>
      </c>
      <c r="AM217" s="401">
        <f>IFERROR(INDEX(Raw_DATA!Q:Q,MATCH(Risk7_PlusY67!$D217,Raw_DATA!$A:$A,0)),"")</f>
        <v>361</v>
      </c>
      <c r="AN217" s="401">
        <f>IFERROR(INDEX(Raw_DATA!R:R,MATCH(Risk7_PlusY67!$D217,Raw_DATA!$A:$A,0)),"")</f>
        <v>87</v>
      </c>
      <c r="AO217" s="407"/>
      <c r="AP217" s="411" t="b">
        <f>AB217=AY217</f>
        <v>1</v>
      </c>
      <c r="AQ217" s="340">
        <f t="shared" si="76"/>
        <v>1</v>
      </c>
      <c r="AR217" s="123">
        <f t="shared" si="77"/>
        <v>0</v>
      </c>
      <c r="AS217" s="123">
        <f t="shared" si="78"/>
        <v>0</v>
      </c>
      <c r="AT217" s="123">
        <f>IF(OR(AND((K217&lt;0.8),(BE217&gt;180)),AND((K217&lt;0.8),(BE217&lt;10)),AND((K217&gt;=0.8),(BE217&lt;10)),AND((K217&gt;=0.8),(BE217&gt;90))),0,1)</f>
        <v>1</v>
      </c>
      <c r="AU217" s="123">
        <f t="shared" si="79"/>
        <v>0</v>
      </c>
      <c r="AV217" s="123">
        <f t="shared" si="80"/>
        <v>0</v>
      </c>
      <c r="AW217" s="123">
        <f t="shared" si="81"/>
        <v>0</v>
      </c>
      <c r="AX217" s="123">
        <f t="shared" si="82"/>
        <v>0</v>
      </c>
      <c r="AY217" s="416" t="str">
        <f t="shared" si="83"/>
        <v>D</v>
      </c>
      <c r="AZ217" s="416" t="str">
        <f>R217&amp;AY217</f>
        <v>1D</v>
      </c>
      <c r="BA217" s="417">
        <f>IFERROR(INDEX(Raw_DATA!L:L,MATCH(Risk7_PlusY67!$D217,Raw_DATA!$A:$A,0)),"")</f>
        <v>-30.5</v>
      </c>
      <c r="BB217" s="417">
        <f>IFERROR(INDEX(AVGGroup!$H$5:$H$21,MATCH(Risk7_PlusY67!$BJ217,AVGGroup!$C$5:$C$21,0)),"")</f>
        <v>-3.54</v>
      </c>
      <c r="BC217" s="417">
        <f>IFERROR(INDEX(Raw_DATA!M:M,MATCH(Risk7_PlusY67!$D217,Raw_DATA!$A:$A,0)),"")</f>
        <v>-15.37</v>
      </c>
      <c r="BD217" s="418">
        <f>IFERROR(INDEX(AVGGroup!$J$5:$J$21,MATCH(Risk7_PlusY67!$BJ217,AVGGroup!$C$5:$C$21,0)),"")</f>
        <v>-10.199999999999999</v>
      </c>
      <c r="BE217" s="407">
        <f>IFERROR(INDEX(Raw_DATA!N:N,MATCH(Risk7_PlusY67!$D217,Raw_DATA!$A:$A,0)),"")</f>
        <v>35</v>
      </c>
      <c r="BF217" s="407">
        <f>IFERROR(INDEX(Raw_DATA!O:O,MATCH(Risk7_PlusY67!$D217,Raw_DATA!$A:$A,0)),"")</f>
        <v>410</v>
      </c>
      <c r="BG217" s="407">
        <f>IFERROR(INDEX(Raw_DATA!P:P,MATCH(Risk7_PlusY67!$D217,Raw_DATA!$A:$A,0)),"")</f>
        <v>477</v>
      </c>
      <c r="BH217" s="407">
        <f>IFERROR(INDEX(Raw_DATA!Q:Q,MATCH(Risk7_PlusY67!$D217,Raw_DATA!$A:$A,0)),"")</f>
        <v>361</v>
      </c>
      <c r="BI217" s="407">
        <f>IFERROR(INDEX(Raw_DATA!R:R,MATCH(Risk7_PlusY67!$D217,Raw_DATA!$A:$A,0)),"")</f>
        <v>87</v>
      </c>
      <c r="BJ217" s="124" t="str">
        <f>INDEX('Org2567'!$BM:$BM,MATCH(Risk7_PlusY67!D217,'Org2567'!$D:$D,0))</f>
        <v>รพช.F2 P&lt;=30,000</v>
      </c>
    </row>
    <row r="218" spans="1:62" x14ac:dyDescent="0.7">
      <c r="A218" s="206">
        <f>IF(ISBLANK(D218),"",COUNTA($D$3:D218))</f>
        <v>216</v>
      </c>
      <c r="B218" s="207">
        <f>IFERROR(INDEX(ID!$E:$E,MATCH(Risk7_PlusY67!$D218,ID!$A:$A,0)),"")</f>
        <v>4</v>
      </c>
      <c r="C218" s="207" t="str">
        <f>IFERROR(INDEX(ID!$I:$I,MATCH(Risk7_PlusY67!$D218,ID!$A:$A,0)),"")</f>
        <v>นนทบุรี</v>
      </c>
      <c r="D218" s="295" t="s">
        <v>3824</v>
      </c>
      <c r="E218" s="207" t="str">
        <f>IFERROR(INDEX(ID!$C:$C,MATCH(Risk7_PlusY67!$D218,ID!$A:$A,0)),"")</f>
        <v>ศูนย์บริการการแพทย์นนทบุรี,รพช.</v>
      </c>
      <c r="F218" s="207" t="str">
        <f>IFERROR(INDEX(ID!$G:$G,MATCH(Risk7_PlusY67!$D218,ID!$A:$A,0)),"")</f>
        <v>รพช.</v>
      </c>
      <c r="G218" s="206">
        <f>IFERROR(INDEX(ID!$J:$J,MATCH(Risk7_PlusY67!$D218,ID!$A:$A,0)),"")</f>
        <v>30</v>
      </c>
      <c r="H218" s="208" t="str">
        <f>IFERROR(INDEX(ID!$P:$P,MATCH(Risk7_PlusY67!$D218,ID!$A:$A,0)),"")</f>
        <v>รพช.F3 P&lt;=15,000</v>
      </c>
      <c r="I218" s="209">
        <f>IFERROR(INDEX(Raw_DATA!E:E,MATCH(Risk7_PlusY67!$D218,Raw_DATA!$A:$A,0)),"")</f>
        <v>4.07</v>
      </c>
      <c r="J218" s="209">
        <f>IFERROR(INDEX(Raw_DATA!F:F,MATCH(Risk7_PlusY67!$D218,Raw_DATA!$A:$A,0)),"")</f>
        <v>3.83</v>
      </c>
      <c r="K218" s="209">
        <f>IFERROR(INDEX(Raw_DATA!G:G,MATCH(Risk7_PlusY67!$D218,Raw_DATA!$A:$A,0)),"")</f>
        <v>2.82</v>
      </c>
      <c r="L218" s="209">
        <f>IFERROR(INDEX(Raw_DATA!H:H,MATCH(Risk7_PlusY67!$D218,Raw_DATA!$A:$A,0)),"")</f>
        <v>95394637.230000004</v>
      </c>
      <c r="M218" s="210">
        <f>IFERROR(INDEX(Raw_DATA!I:I,MATCH(Risk7_PlusY67!$D218,Raw_DATA!$A:$A,0)),"")</f>
        <v>-4384706.33</v>
      </c>
      <c r="N218" s="206">
        <f t="shared" si="63"/>
        <v>0</v>
      </c>
      <c r="O218" s="206">
        <f t="shared" si="64"/>
        <v>1</v>
      </c>
      <c r="P218" s="206">
        <f t="shared" si="65"/>
        <v>0</v>
      </c>
      <c r="Q218" s="211">
        <f t="shared" si="66"/>
        <v>261</v>
      </c>
      <c r="R218" s="206">
        <f t="shared" si="67"/>
        <v>1</v>
      </c>
      <c r="S218" s="212">
        <f>IFERROR(INDEX(Raw_DATA!J:J,MATCH(Risk7_PlusY67!$D218,Raw_DATA!$A:$A,0)),"")</f>
        <v>18055427.09</v>
      </c>
      <c r="T218" s="213">
        <f>IFERROR(INDEX(Raw_DATA!K:K,MATCH(Risk7_PlusY67!$D218,Raw_DATA!$A:$A,0)),"")</f>
        <v>56624088.619999997</v>
      </c>
      <c r="U218" s="214">
        <f t="shared" si="68"/>
        <v>1</v>
      </c>
      <c r="V218" s="214">
        <f t="shared" si="69"/>
        <v>1</v>
      </c>
      <c r="W218" s="214">
        <f>IF(OR(AND((K218&lt;0.8),(AJ218&gt;180)),AND((K218&lt;0.8),(AJ218&lt;10)),AND((K218&gt;=0.8),(AJ218&lt;10)),AND((K218&gt;=0.8),(AJ218&gt;90))),0,1)</f>
        <v>0</v>
      </c>
      <c r="X218" s="214">
        <f t="shared" si="70"/>
        <v>0</v>
      </c>
      <c r="Y218" s="214">
        <f t="shared" si="71"/>
        <v>0</v>
      </c>
      <c r="Z218" s="214">
        <f t="shared" si="72"/>
        <v>0</v>
      </c>
      <c r="AA218" s="214">
        <f t="shared" si="73"/>
        <v>0</v>
      </c>
      <c r="AB218" s="215" t="str">
        <f t="shared" si="74"/>
        <v>C-</v>
      </c>
      <c r="AC218" s="215" t="str">
        <f t="shared" si="75"/>
        <v>1C-</v>
      </c>
      <c r="AD218" s="216"/>
      <c r="AE218" s="216"/>
      <c r="AF218" s="434">
        <f>IFERROR(INDEX(Raw_DATA!L:L,MATCH(Risk7_PlusY67!$D218,Raw_DATA!$A:$A,0)),"")</f>
        <v>15.39</v>
      </c>
      <c r="AG218" s="434">
        <f>IFERROR(INDEX(AVGGroup!$D$5:$D$21,MATCH(Risk7_PlusY67!$H218,AVGGroup!$C$5:$C$21,0)),"")</f>
        <v>1.1000000000000001</v>
      </c>
      <c r="AH218" s="434">
        <f>IFERROR(INDEX(Raw_DATA!M:M,MATCH(Risk7_PlusY67!$D218,Raw_DATA!$A:$A,0)),"")</f>
        <v>-1.01</v>
      </c>
      <c r="AI218" s="435">
        <f>IFERROR(INDEX(AVGGroup!$F$5:$F$21,MATCH(Risk7_PlusY67!$H218,AVGGroup!$C$5:$C$21,0)),"")</f>
        <v>-5.66</v>
      </c>
      <c r="AJ218" s="401">
        <f>IFERROR(INDEX(Raw_DATA!N:N,MATCH(Risk7_PlusY67!$D218,Raw_DATA!$A:$A,0)),"")</f>
        <v>116</v>
      </c>
      <c r="AK218" s="401">
        <f>IFERROR(INDEX(Raw_DATA!O:O,MATCH(Risk7_PlusY67!$D218,Raw_DATA!$A:$A,0)),"")</f>
        <v>275</v>
      </c>
      <c r="AL218" s="401">
        <f>IFERROR(INDEX(Raw_DATA!P:P,MATCH(Risk7_PlusY67!$D218,Raw_DATA!$A:$A,0)),"")</f>
        <v>123</v>
      </c>
      <c r="AM218" s="401">
        <f>IFERROR(INDEX(Raw_DATA!Q:Q,MATCH(Risk7_PlusY67!$D218,Raw_DATA!$A:$A,0)),"")</f>
        <v>662</v>
      </c>
      <c r="AN218" s="401">
        <f>IFERROR(INDEX(Raw_DATA!R:R,MATCH(Risk7_PlusY67!$D218,Raw_DATA!$A:$A,0)),"")</f>
        <v>70</v>
      </c>
      <c r="AO218" s="407"/>
      <c r="AP218" s="411" t="b">
        <f>AB218=AY218</f>
        <v>1</v>
      </c>
      <c r="AQ218" s="340">
        <f t="shared" si="76"/>
        <v>1</v>
      </c>
      <c r="AR218" s="123">
        <f t="shared" si="77"/>
        <v>1</v>
      </c>
      <c r="AS218" s="123">
        <f t="shared" si="78"/>
        <v>1</v>
      </c>
      <c r="AT218" s="123">
        <f>IF(OR(AND((K218&lt;0.8),(BE218&gt;180)),AND((K218&lt;0.8),(BE218&lt;10)),AND((K218&gt;=0.8),(BE218&lt;10)),AND((K218&gt;=0.8),(BE218&gt;90))),0,1)</f>
        <v>0</v>
      </c>
      <c r="AU218" s="123">
        <f t="shared" si="79"/>
        <v>0</v>
      </c>
      <c r="AV218" s="123">
        <f t="shared" si="80"/>
        <v>0</v>
      </c>
      <c r="AW218" s="123">
        <f t="shared" si="81"/>
        <v>0</v>
      </c>
      <c r="AX218" s="123">
        <f t="shared" si="82"/>
        <v>0</v>
      </c>
      <c r="AY218" s="416" t="str">
        <f t="shared" si="83"/>
        <v>C-</v>
      </c>
      <c r="AZ218" s="416" t="str">
        <f>R218&amp;AY218</f>
        <v>1C-</v>
      </c>
      <c r="BA218" s="417">
        <f>IFERROR(INDEX(Raw_DATA!L:L,MATCH(Risk7_PlusY67!$D218,Raw_DATA!$A:$A,0)),"")</f>
        <v>15.39</v>
      </c>
      <c r="BB218" s="417">
        <f>IFERROR(INDEX(AVGGroup!$H$5:$H$21,MATCH(Risk7_PlusY67!$BJ218,AVGGroup!$C$5:$C$21,0)),"")</f>
        <v>1.1000000000000001</v>
      </c>
      <c r="BC218" s="417">
        <f>IFERROR(INDEX(Raw_DATA!M:M,MATCH(Risk7_PlusY67!$D218,Raw_DATA!$A:$A,0)),"")</f>
        <v>-1.01</v>
      </c>
      <c r="BD218" s="418">
        <f>IFERROR(INDEX(AVGGroup!$J$5:$J$21,MATCH(Risk7_PlusY67!$BJ218,AVGGroup!$C$5:$C$21,0)),"")</f>
        <v>-5.66</v>
      </c>
      <c r="BE218" s="407">
        <f>IFERROR(INDEX(Raw_DATA!N:N,MATCH(Risk7_PlusY67!$D218,Raw_DATA!$A:$A,0)),"")</f>
        <v>116</v>
      </c>
      <c r="BF218" s="407">
        <f>IFERROR(INDEX(Raw_DATA!O:O,MATCH(Risk7_PlusY67!$D218,Raw_DATA!$A:$A,0)),"")</f>
        <v>275</v>
      </c>
      <c r="BG218" s="407">
        <f>IFERROR(INDEX(Raw_DATA!P:P,MATCH(Risk7_PlusY67!$D218,Raw_DATA!$A:$A,0)),"")</f>
        <v>123</v>
      </c>
      <c r="BH218" s="407">
        <f>IFERROR(INDEX(Raw_DATA!Q:Q,MATCH(Risk7_PlusY67!$D218,Raw_DATA!$A:$A,0)),"")</f>
        <v>662</v>
      </c>
      <c r="BI218" s="407">
        <f>IFERROR(INDEX(Raw_DATA!R:R,MATCH(Risk7_PlusY67!$D218,Raw_DATA!$A:$A,0)),"")</f>
        <v>70</v>
      </c>
      <c r="BJ218" s="124" t="str">
        <f>INDEX('Org2567'!$BM:$BM,MATCH(Risk7_PlusY67!D218,'Org2567'!$D:$D,0))</f>
        <v>รพช.F3 P&lt;=15,000</v>
      </c>
    </row>
    <row r="219" spans="1:62" x14ac:dyDescent="0.7">
      <c r="A219" s="206">
        <f>IF(ISBLANK(D219),"",COUNTA($D$3:D219))</f>
        <v>217</v>
      </c>
      <c r="B219" s="207">
        <f>IFERROR(INDEX(ID!$E:$E,MATCH(Risk7_PlusY67!$D219,ID!$A:$A,0)),"")</f>
        <v>4</v>
      </c>
      <c r="C219" s="207" t="str">
        <f>IFERROR(INDEX(ID!$I:$I,MATCH(Risk7_PlusY67!$D219,ID!$A:$A,0)),"")</f>
        <v>ปทุมธานี</v>
      </c>
      <c r="D219" s="295" t="s">
        <v>234</v>
      </c>
      <c r="E219" s="207" t="str">
        <f>IFERROR(INDEX(ID!$C:$C,MATCH(Risk7_PlusY67!$D219,ID!$A:$A,0)),"")</f>
        <v>ปทุมธานี,รพท.</v>
      </c>
      <c r="F219" s="207" t="str">
        <f>IFERROR(INDEX(ID!$G:$G,MATCH(Risk7_PlusY67!$D219,ID!$A:$A,0)),"")</f>
        <v>รพท.</v>
      </c>
      <c r="G219" s="206">
        <f>IFERROR(INDEX(ID!$J:$J,MATCH(Risk7_PlusY67!$D219,ID!$A:$A,0)),"")</f>
        <v>456</v>
      </c>
      <c r="H219" s="208" t="str">
        <f>IFERROR(INDEX(ID!$P:$P,MATCH(Risk7_PlusY67!$D219,ID!$A:$A,0)),"")</f>
        <v>รพท.S B&gt;400</v>
      </c>
      <c r="I219" s="209">
        <f>IFERROR(INDEX(Raw_DATA!E:E,MATCH(Risk7_PlusY67!$D219,Raw_DATA!$A:$A,0)),"")</f>
        <v>3.8</v>
      </c>
      <c r="J219" s="209">
        <f>IFERROR(INDEX(Raw_DATA!F:F,MATCH(Risk7_PlusY67!$D219,Raw_DATA!$A:$A,0)),"")</f>
        <v>3.49</v>
      </c>
      <c r="K219" s="209">
        <f>IFERROR(INDEX(Raw_DATA!G:G,MATCH(Risk7_PlusY67!$D219,Raw_DATA!$A:$A,0)),"")</f>
        <v>1.91</v>
      </c>
      <c r="L219" s="209">
        <f>IFERROR(INDEX(Raw_DATA!H:H,MATCH(Risk7_PlusY67!$D219,Raw_DATA!$A:$A,0)),"")</f>
        <v>729580715.01999998</v>
      </c>
      <c r="M219" s="210">
        <f>IFERROR(INDEX(Raw_DATA!I:I,MATCH(Risk7_PlusY67!$D219,Raw_DATA!$A:$A,0)),"")</f>
        <v>-193745351.58000001</v>
      </c>
      <c r="N219" s="206">
        <f t="shared" si="63"/>
        <v>0</v>
      </c>
      <c r="O219" s="206">
        <f t="shared" si="64"/>
        <v>1</v>
      </c>
      <c r="P219" s="206">
        <f t="shared" si="65"/>
        <v>0</v>
      </c>
      <c r="Q219" s="211">
        <f t="shared" si="66"/>
        <v>45.1</v>
      </c>
      <c r="R219" s="206">
        <f t="shared" si="67"/>
        <v>1</v>
      </c>
      <c r="S219" s="212">
        <f>IFERROR(INDEX(Raw_DATA!J:J,MATCH(Risk7_PlusY67!$D219,Raw_DATA!$A:$A,0)),"")</f>
        <v>-103179634.94</v>
      </c>
      <c r="T219" s="213">
        <f>IFERROR(INDEX(Raw_DATA!K:K,MATCH(Risk7_PlusY67!$D219,Raw_DATA!$A:$A,0)),"")</f>
        <v>240088717.65000001</v>
      </c>
      <c r="U219" s="214">
        <f t="shared" si="68"/>
        <v>0</v>
      </c>
      <c r="V219" s="214">
        <f t="shared" si="69"/>
        <v>0</v>
      </c>
      <c r="W219" s="214">
        <f>IF(OR(AND((K219&lt;0.8),(AJ219&gt;180)),AND((K219&lt;0.8),(AJ219&lt;10)),AND((K219&gt;=0.8),(AJ219&lt;10)),AND((K219&gt;=0.8),(AJ219&gt;90))),0,1)</f>
        <v>1</v>
      </c>
      <c r="X219" s="214">
        <f t="shared" si="70"/>
        <v>0</v>
      </c>
      <c r="Y219" s="214">
        <f t="shared" si="71"/>
        <v>0</v>
      </c>
      <c r="Z219" s="214">
        <f t="shared" si="72"/>
        <v>1</v>
      </c>
      <c r="AA219" s="214">
        <f t="shared" si="73"/>
        <v>1</v>
      </c>
      <c r="AB219" s="215" t="str">
        <f t="shared" si="74"/>
        <v>C</v>
      </c>
      <c r="AC219" s="215" t="str">
        <f>R219&amp;AB219</f>
        <v>1C</v>
      </c>
      <c r="AD219" s="216"/>
      <c r="AE219" s="216"/>
      <c r="AF219" s="434">
        <f>IFERROR(INDEX(Raw_DATA!L:L,MATCH(Risk7_PlusY67!$D219,Raw_DATA!$A:$A,0)),"")</f>
        <v>-8.0500000000000007</v>
      </c>
      <c r="AG219" s="434">
        <f>IFERROR(INDEX(AVGGroup!$D$5:$D$21,MATCH(Risk7_PlusY67!$H219,AVGGroup!$C$5:$C$21,0)),"")</f>
        <v>3.6</v>
      </c>
      <c r="AH219" s="434">
        <f>IFERROR(INDEX(Raw_DATA!M:M,MATCH(Risk7_PlusY67!$D219,Raw_DATA!$A:$A,0)),"")</f>
        <v>-8.85</v>
      </c>
      <c r="AI219" s="435">
        <f>IFERROR(INDEX(AVGGroup!$F$5:$F$21,MATCH(Risk7_PlusY67!$H219,AVGGroup!$C$5:$C$21,0)),"")</f>
        <v>-2.23</v>
      </c>
      <c r="AJ219" s="401">
        <f>IFERROR(INDEX(Raw_DATA!N:N,MATCH(Risk7_PlusY67!$D219,Raw_DATA!$A:$A,0)),"")</f>
        <v>15</v>
      </c>
      <c r="AK219" s="401">
        <f>IFERROR(INDEX(Raw_DATA!O:O,MATCH(Risk7_PlusY67!$D219,Raw_DATA!$A:$A,0)),"")</f>
        <v>256</v>
      </c>
      <c r="AL219" s="401">
        <f>IFERROR(INDEX(Raw_DATA!P:P,MATCH(Risk7_PlusY67!$D219,Raw_DATA!$A:$A,0)),"")</f>
        <v>76</v>
      </c>
      <c r="AM219" s="401">
        <f>IFERROR(INDEX(Raw_DATA!Q:Q,MATCH(Risk7_PlusY67!$D219,Raw_DATA!$A:$A,0)),"")</f>
        <v>67</v>
      </c>
      <c r="AN219" s="401">
        <f>IFERROR(INDEX(Raw_DATA!R:R,MATCH(Risk7_PlusY67!$D219,Raw_DATA!$A:$A,0)),"")</f>
        <v>47</v>
      </c>
      <c r="AO219" s="407"/>
      <c r="AP219" s="411" t="b">
        <f>AB219=AY219</f>
        <v>1</v>
      </c>
      <c r="AQ219" s="340">
        <f t="shared" si="76"/>
        <v>1</v>
      </c>
      <c r="AR219" s="123">
        <f t="shared" si="77"/>
        <v>0</v>
      </c>
      <c r="AS219" s="123">
        <f t="shared" si="78"/>
        <v>0</v>
      </c>
      <c r="AT219" s="123">
        <f>IF(OR(AND((K219&lt;0.8),(BE219&gt;180)),AND((K219&lt;0.8),(BE219&lt;10)),AND((K219&gt;=0.8),(BE219&lt;10)),AND((K219&gt;=0.8),(BE219&gt;90))),0,1)</f>
        <v>1</v>
      </c>
      <c r="AU219" s="123">
        <f t="shared" si="79"/>
        <v>0</v>
      </c>
      <c r="AV219" s="123">
        <f t="shared" si="80"/>
        <v>0</v>
      </c>
      <c r="AW219" s="123">
        <f t="shared" si="81"/>
        <v>1</v>
      </c>
      <c r="AX219" s="123">
        <f t="shared" si="82"/>
        <v>1</v>
      </c>
      <c r="AY219" s="416" t="str">
        <f t="shared" si="83"/>
        <v>C</v>
      </c>
      <c r="AZ219" s="416" t="str">
        <f>R219&amp;AY219</f>
        <v>1C</v>
      </c>
      <c r="BA219" s="417">
        <f>IFERROR(INDEX(Raw_DATA!L:L,MATCH(Risk7_PlusY67!$D219,Raw_DATA!$A:$A,0)),"")</f>
        <v>-8.0500000000000007</v>
      </c>
      <c r="BB219" s="417">
        <f>IFERROR(INDEX(AVGGroup!$H$5:$H$21,MATCH(Risk7_PlusY67!$BJ219,AVGGroup!$C$5:$C$21,0)),"")</f>
        <v>3.6</v>
      </c>
      <c r="BC219" s="417">
        <f>IFERROR(INDEX(Raw_DATA!M:M,MATCH(Risk7_PlusY67!$D219,Raw_DATA!$A:$A,0)),"")</f>
        <v>-8.85</v>
      </c>
      <c r="BD219" s="418">
        <f>IFERROR(INDEX(AVGGroup!$J$5:$J$21,MATCH(Risk7_PlusY67!$BJ219,AVGGroup!$C$5:$C$21,0)),"")</f>
        <v>-2.23</v>
      </c>
      <c r="BE219" s="407">
        <f>IFERROR(INDEX(Raw_DATA!N:N,MATCH(Risk7_PlusY67!$D219,Raw_DATA!$A:$A,0)),"")</f>
        <v>15</v>
      </c>
      <c r="BF219" s="407">
        <f>IFERROR(INDEX(Raw_DATA!O:O,MATCH(Risk7_PlusY67!$D219,Raw_DATA!$A:$A,0)),"")</f>
        <v>256</v>
      </c>
      <c r="BG219" s="407">
        <f>IFERROR(INDEX(Raw_DATA!P:P,MATCH(Risk7_PlusY67!$D219,Raw_DATA!$A:$A,0)),"")</f>
        <v>76</v>
      </c>
      <c r="BH219" s="407">
        <f>IFERROR(INDEX(Raw_DATA!Q:Q,MATCH(Risk7_PlusY67!$D219,Raw_DATA!$A:$A,0)),"")</f>
        <v>67</v>
      </c>
      <c r="BI219" s="407">
        <f>IFERROR(INDEX(Raw_DATA!R:R,MATCH(Risk7_PlusY67!$D219,Raw_DATA!$A:$A,0)),"")</f>
        <v>47</v>
      </c>
      <c r="BJ219" s="124" t="str">
        <f>INDEX('Org2567'!$BM:$BM,MATCH(Risk7_PlusY67!D219,'Org2567'!$D:$D,0))</f>
        <v>รพท.S B&gt;400</v>
      </c>
    </row>
    <row r="220" spans="1:62" x14ac:dyDescent="0.7">
      <c r="A220" s="206">
        <f>IF(ISBLANK(D220),"",COUNTA($D$3:D220))</f>
        <v>218</v>
      </c>
      <c r="B220" s="207">
        <f>IFERROR(INDEX(ID!$E:$E,MATCH(Risk7_PlusY67!$D220,ID!$A:$A,0)),"")</f>
        <v>4</v>
      </c>
      <c r="C220" s="207" t="str">
        <f>IFERROR(INDEX(ID!$I:$I,MATCH(Risk7_PlusY67!$D220,ID!$A:$A,0)),"")</f>
        <v>ปทุมธานี</v>
      </c>
      <c r="D220" s="295" t="s">
        <v>235</v>
      </c>
      <c r="E220" s="207" t="str">
        <f>IFERROR(INDEX(ID!$C:$C,MATCH(Risk7_PlusY67!$D220,ID!$A:$A,0)),"")</f>
        <v>คลองหลวง,รพช.</v>
      </c>
      <c r="F220" s="207" t="str">
        <f>IFERROR(INDEX(ID!$G:$G,MATCH(Risk7_PlusY67!$D220,ID!$A:$A,0)),"")</f>
        <v>รพช.</v>
      </c>
      <c r="G220" s="206">
        <f>IFERROR(INDEX(ID!$J:$J,MATCH(Risk7_PlusY67!$D220,ID!$A:$A,0)),"")</f>
        <v>62</v>
      </c>
      <c r="H220" s="208" t="str">
        <f>IFERROR(INDEX(ID!$P:$P,MATCH(Risk7_PlusY67!$D220,ID!$A:$A,0)),"")</f>
        <v>รพช.F1 P50,000-100,000</v>
      </c>
      <c r="I220" s="209">
        <f>IFERROR(INDEX(Raw_DATA!E:E,MATCH(Risk7_PlusY67!$D220,Raw_DATA!$A:$A,0)),"")</f>
        <v>0.95</v>
      </c>
      <c r="J220" s="209">
        <f>IFERROR(INDEX(Raw_DATA!F:F,MATCH(Risk7_PlusY67!$D220,Raw_DATA!$A:$A,0)),"")</f>
        <v>0.83</v>
      </c>
      <c r="K220" s="209">
        <f>IFERROR(INDEX(Raw_DATA!G:G,MATCH(Risk7_PlusY67!$D220,Raw_DATA!$A:$A,0)),"")</f>
        <v>0.59</v>
      </c>
      <c r="L220" s="209">
        <f>IFERROR(INDEX(Raw_DATA!H:H,MATCH(Risk7_PlusY67!$D220,Raw_DATA!$A:$A,0)),"")</f>
        <v>-3245396.65</v>
      </c>
      <c r="M220" s="210">
        <f>IFERROR(INDEX(Raw_DATA!I:I,MATCH(Risk7_PlusY67!$D220,Raw_DATA!$A:$A,0)),"")</f>
        <v>55045269.450000003</v>
      </c>
      <c r="N220" s="206">
        <f t="shared" si="63"/>
        <v>3</v>
      </c>
      <c r="O220" s="206">
        <f t="shared" si="64"/>
        <v>1</v>
      </c>
      <c r="P220" s="206">
        <f t="shared" si="65"/>
        <v>0</v>
      </c>
      <c r="Q220" s="211">
        <f t="shared" si="66"/>
        <v>0.7</v>
      </c>
      <c r="R220" s="206">
        <f t="shared" si="67"/>
        <v>4</v>
      </c>
      <c r="S220" s="212">
        <f>IFERROR(INDEX(Raw_DATA!J:J,MATCH(Risk7_PlusY67!$D220,Raw_DATA!$A:$A,0)),"")</f>
        <v>-28706533.73</v>
      </c>
      <c r="T220" s="213">
        <f>IFERROR(INDEX(Raw_DATA!K:K,MATCH(Risk7_PlusY67!$D220,Raw_DATA!$A:$A,0)),"")</f>
        <v>-27388528.579999998</v>
      </c>
      <c r="U220" s="214">
        <f t="shared" si="68"/>
        <v>0</v>
      </c>
      <c r="V220" s="214">
        <f t="shared" si="69"/>
        <v>1</v>
      </c>
      <c r="W220" s="214">
        <f>IF(OR(AND((K220&lt;0.8),(AJ220&gt;180)),AND((K220&lt;0.8),(AJ220&lt;10)),AND((K220&gt;=0.8),(AJ220&lt;10)),AND((K220&gt;=0.8),(AJ220&gt;90))),0,1)</f>
        <v>0</v>
      </c>
      <c r="X220" s="214">
        <f t="shared" si="70"/>
        <v>0</v>
      </c>
      <c r="Y220" s="214">
        <f t="shared" si="71"/>
        <v>0</v>
      </c>
      <c r="Z220" s="214">
        <f t="shared" si="72"/>
        <v>0</v>
      </c>
      <c r="AA220" s="214">
        <f t="shared" si="73"/>
        <v>1</v>
      </c>
      <c r="AB220" s="215" t="str">
        <f t="shared" si="74"/>
        <v>C-</v>
      </c>
      <c r="AC220" s="215" t="str">
        <f t="shared" si="75"/>
        <v>4C-</v>
      </c>
      <c r="AD220" s="216"/>
      <c r="AE220" s="216"/>
      <c r="AF220" s="434">
        <f>IFERROR(INDEX(Raw_DATA!L:L,MATCH(Risk7_PlusY67!$D220,Raw_DATA!$A:$A,0)),"")</f>
        <v>-13.73</v>
      </c>
      <c r="AG220" s="434">
        <f>IFERROR(INDEX(AVGGroup!$D$5:$D$21,MATCH(Risk7_PlusY67!$H220,AVGGroup!$C$5:$C$21,0)),"")</f>
        <v>-5.99</v>
      </c>
      <c r="AH220" s="434">
        <f>IFERROR(INDEX(Raw_DATA!M:M,MATCH(Risk7_PlusY67!$D220,Raw_DATA!$A:$A,0)),"")</f>
        <v>13.47</v>
      </c>
      <c r="AI220" s="435">
        <f>IFERROR(INDEX(AVGGroup!$F$5:$F$21,MATCH(Risk7_PlusY67!$H220,AVGGroup!$C$5:$C$21,0)),"")</f>
        <v>-10.86</v>
      </c>
      <c r="AJ220" s="401">
        <f>IFERROR(INDEX(Raw_DATA!N:N,MATCH(Risk7_PlusY67!$D220,Raw_DATA!$A:$A,0)),"")</f>
        <v>212</v>
      </c>
      <c r="AK220" s="401">
        <f>IFERROR(INDEX(Raw_DATA!O:O,MATCH(Risk7_PlusY67!$D220,Raw_DATA!$A:$A,0)),"")</f>
        <v>89</v>
      </c>
      <c r="AL220" s="401">
        <f>IFERROR(INDEX(Raw_DATA!P:P,MATCH(Risk7_PlusY67!$D220,Raw_DATA!$A:$A,0)),"")</f>
        <v>91</v>
      </c>
      <c r="AM220" s="401">
        <f>IFERROR(INDEX(Raw_DATA!Q:Q,MATCH(Risk7_PlusY67!$D220,Raw_DATA!$A:$A,0)),"")</f>
        <v>249</v>
      </c>
      <c r="AN220" s="401">
        <f>IFERROR(INDEX(Raw_DATA!R:R,MATCH(Risk7_PlusY67!$D220,Raw_DATA!$A:$A,0)),"")</f>
        <v>49</v>
      </c>
      <c r="AO220" s="407"/>
      <c r="AP220" s="411" t="b">
        <f>AB220=AY220</f>
        <v>1</v>
      </c>
      <c r="AQ220" s="340">
        <f t="shared" si="76"/>
        <v>0</v>
      </c>
      <c r="AR220" s="123">
        <f t="shared" si="77"/>
        <v>0</v>
      </c>
      <c r="AS220" s="123">
        <f t="shared" si="78"/>
        <v>1</v>
      </c>
      <c r="AT220" s="123">
        <f>IF(OR(AND((K220&lt;0.8),(BE220&gt;180)),AND((K220&lt;0.8),(BE220&lt;10)),AND((K220&gt;=0.8),(BE220&lt;10)),AND((K220&gt;=0.8),(BE220&gt;90))),0,1)</f>
        <v>0</v>
      </c>
      <c r="AU220" s="123">
        <f t="shared" si="79"/>
        <v>0</v>
      </c>
      <c r="AV220" s="123">
        <f t="shared" si="80"/>
        <v>0</v>
      </c>
      <c r="AW220" s="123">
        <f t="shared" si="81"/>
        <v>0</v>
      </c>
      <c r="AX220" s="123">
        <f t="shared" si="82"/>
        <v>1</v>
      </c>
      <c r="AY220" s="416" t="str">
        <f t="shared" si="83"/>
        <v>C-</v>
      </c>
      <c r="AZ220" s="416" t="str">
        <f>R220&amp;AY220</f>
        <v>4C-</v>
      </c>
      <c r="BA220" s="417">
        <f>IFERROR(INDEX(Raw_DATA!L:L,MATCH(Risk7_PlusY67!$D220,Raw_DATA!$A:$A,0)),"")</f>
        <v>-13.73</v>
      </c>
      <c r="BB220" s="417">
        <f>IFERROR(INDEX(AVGGroup!$H$5:$H$21,MATCH(Risk7_PlusY67!$BJ220,AVGGroup!$C$5:$C$21,0)),"")</f>
        <v>-5.99</v>
      </c>
      <c r="BC220" s="417">
        <f>IFERROR(INDEX(Raw_DATA!M:M,MATCH(Risk7_PlusY67!$D220,Raw_DATA!$A:$A,0)),"")</f>
        <v>13.47</v>
      </c>
      <c r="BD220" s="418">
        <f>IFERROR(INDEX(AVGGroup!$J$5:$J$21,MATCH(Risk7_PlusY67!$BJ220,AVGGroup!$C$5:$C$21,0)),"")</f>
        <v>-10.86</v>
      </c>
      <c r="BE220" s="407">
        <f>IFERROR(INDEX(Raw_DATA!N:N,MATCH(Risk7_PlusY67!$D220,Raw_DATA!$A:$A,0)),"")</f>
        <v>212</v>
      </c>
      <c r="BF220" s="407">
        <f>IFERROR(INDEX(Raw_DATA!O:O,MATCH(Risk7_PlusY67!$D220,Raw_DATA!$A:$A,0)),"")</f>
        <v>89</v>
      </c>
      <c r="BG220" s="407">
        <f>IFERROR(INDEX(Raw_DATA!P:P,MATCH(Risk7_PlusY67!$D220,Raw_DATA!$A:$A,0)),"")</f>
        <v>91</v>
      </c>
      <c r="BH220" s="407">
        <f>IFERROR(INDEX(Raw_DATA!Q:Q,MATCH(Risk7_PlusY67!$D220,Raw_DATA!$A:$A,0)),"")</f>
        <v>249</v>
      </c>
      <c r="BI220" s="407">
        <f>IFERROR(INDEX(Raw_DATA!R:R,MATCH(Risk7_PlusY67!$D220,Raw_DATA!$A:$A,0)),"")</f>
        <v>49</v>
      </c>
      <c r="BJ220" s="124" t="str">
        <f>INDEX('Org2567'!$BM:$BM,MATCH(Risk7_PlusY67!D220,'Org2567'!$D:$D,0))</f>
        <v>รพช.F1 P50,000-100,000</v>
      </c>
    </row>
    <row r="221" spans="1:62" x14ac:dyDescent="0.7">
      <c r="A221" s="206">
        <f>IF(ISBLANK(D221),"",COUNTA($D$3:D221))</f>
        <v>219</v>
      </c>
      <c r="B221" s="207">
        <f>IFERROR(INDEX(ID!$E:$E,MATCH(Risk7_PlusY67!$D221,ID!$A:$A,0)),"")</f>
        <v>4</v>
      </c>
      <c r="C221" s="207" t="str">
        <f>IFERROR(INDEX(ID!$I:$I,MATCH(Risk7_PlusY67!$D221,ID!$A:$A,0)),"")</f>
        <v>ปทุมธานี</v>
      </c>
      <c r="D221" s="295" t="s">
        <v>236</v>
      </c>
      <c r="E221" s="207" t="str">
        <f>IFERROR(INDEX(ID!$C:$C,MATCH(Risk7_PlusY67!$D221,ID!$A:$A,0)),"")</f>
        <v>ธัญบุรี,รพช.</v>
      </c>
      <c r="F221" s="207" t="str">
        <f>IFERROR(INDEX(ID!$G:$G,MATCH(Risk7_PlusY67!$D221,ID!$A:$A,0)),"")</f>
        <v>รพช.</v>
      </c>
      <c r="G221" s="206">
        <f>IFERROR(INDEX(ID!$J:$J,MATCH(Risk7_PlusY67!$D221,ID!$A:$A,0)),"")</f>
        <v>90</v>
      </c>
      <c r="H221" s="208" t="str">
        <f>IFERROR(INDEX(ID!$P:$P,MATCH(Risk7_PlusY67!$D221,ID!$A:$A,0)),"")</f>
        <v>รพช.M2 B&lt;=100</v>
      </c>
      <c r="I221" s="209">
        <f>IFERROR(INDEX(Raw_DATA!E:E,MATCH(Risk7_PlusY67!$D221,Raw_DATA!$A:$A,0)),"")</f>
        <v>1.1499999999999999</v>
      </c>
      <c r="J221" s="209">
        <f>IFERROR(INDEX(Raw_DATA!F:F,MATCH(Risk7_PlusY67!$D221,Raw_DATA!$A:$A,0)),"")</f>
        <v>1.05</v>
      </c>
      <c r="K221" s="209">
        <f>IFERROR(INDEX(Raw_DATA!G:G,MATCH(Risk7_PlusY67!$D221,Raw_DATA!$A:$A,0)),"")</f>
        <v>0.56000000000000005</v>
      </c>
      <c r="L221" s="209">
        <f>IFERROR(INDEX(Raw_DATA!H:H,MATCH(Risk7_PlusY67!$D221,Raw_DATA!$A:$A,0)),"")</f>
        <v>22645284.73</v>
      </c>
      <c r="M221" s="210">
        <f>IFERROR(INDEX(Raw_DATA!I:I,MATCH(Risk7_PlusY67!$D221,Raw_DATA!$A:$A,0)),"")</f>
        <v>-101830226.13</v>
      </c>
      <c r="N221" s="206">
        <f t="shared" si="63"/>
        <v>2</v>
      </c>
      <c r="O221" s="206">
        <f t="shared" si="64"/>
        <v>1</v>
      </c>
      <c r="P221" s="206">
        <f t="shared" si="65"/>
        <v>2</v>
      </c>
      <c r="Q221" s="211">
        <f t="shared" si="66"/>
        <v>2.6</v>
      </c>
      <c r="R221" s="206">
        <f t="shared" si="67"/>
        <v>5</v>
      </c>
      <c r="S221" s="212">
        <f>IFERROR(INDEX(Raw_DATA!J:J,MATCH(Risk7_PlusY67!$D221,Raw_DATA!$A:$A,0)),"")</f>
        <v>-68485105.25</v>
      </c>
      <c r="T221" s="213">
        <f>IFERROR(INDEX(Raw_DATA!K:K,MATCH(Risk7_PlusY67!$D221,Raw_DATA!$A:$A,0)),"")</f>
        <v>-64745807.859999999</v>
      </c>
      <c r="U221" s="214">
        <f t="shared" si="68"/>
        <v>0</v>
      </c>
      <c r="V221" s="214">
        <f t="shared" si="69"/>
        <v>0</v>
      </c>
      <c r="W221" s="214">
        <f>IF(OR(AND((K221&lt;0.8),(AJ221&gt;180)),AND((K221&lt;0.8),(AJ221&lt;10)),AND((K221&gt;=0.8),(AJ221&lt;10)),AND((K221&gt;=0.8),(AJ221&gt;90))),0,1)</f>
        <v>1</v>
      </c>
      <c r="X221" s="214">
        <f t="shared" si="70"/>
        <v>0</v>
      </c>
      <c r="Y221" s="214">
        <f t="shared" si="71"/>
        <v>0</v>
      </c>
      <c r="Z221" s="214">
        <f t="shared" si="72"/>
        <v>0</v>
      </c>
      <c r="AA221" s="214">
        <f t="shared" si="73"/>
        <v>1</v>
      </c>
      <c r="AB221" s="215" t="str">
        <f t="shared" si="74"/>
        <v>C-</v>
      </c>
      <c r="AC221" s="215" t="str">
        <f t="shared" si="75"/>
        <v>5C-</v>
      </c>
      <c r="AD221" s="216"/>
      <c r="AE221" s="216"/>
      <c r="AF221" s="434">
        <f>IFERROR(INDEX(Raw_DATA!L:L,MATCH(Risk7_PlusY67!$D221,Raw_DATA!$A:$A,0)),"")</f>
        <v>-20.86</v>
      </c>
      <c r="AG221" s="434">
        <f>IFERROR(INDEX(AVGGroup!$D$5:$D$21,MATCH(Risk7_PlusY67!$H221,AVGGroup!$C$5:$C$21,0)),"")</f>
        <v>-4.4400000000000004</v>
      </c>
      <c r="AH221" s="434">
        <f>IFERROR(INDEX(Raw_DATA!M:M,MATCH(Risk7_PlusY67!$D221,Raw_DATA!$A:$A,0)),"")</f>
        <v>-17.239999999999998</v>
      </c>
      <c r="AI221" s="435">
        <f>IFERROR(INDEX(AVGGroup!$F$5:$F$21,MATCH(Risk7_PlusY67!$H221,AVGGroup!$C$5:$C$21,0)),"")</f>
        <v>-7.31</v>
      </c>
      <c r="AJ221" s="401">
        <f>IFERROR(INDEX(Raw_DATA!N:N,MATCH(Risk7_PlusY67!$D221,Raw_DATA!$A:$A,0)),"")</f>
        <v>171</v>
      </c>
      <c r="AK221" s="401">
        <f>IFERROR(INDEX(Raw_DATA!O:O,MATCH(Risk7_PlusY67!$D221,Raw_DATA!$A:$A,0)),"")</f>
        <v>135</v>
      </c>
      <c r="AL221" s="401">
        <f>IFERROR(INDEX(Raw_DATA!P:P,MATCH(Risk7_PlusY67!$D221,Raw_DATA!$A:$A,0)),"")</f>
        <v>184</v>
      </c>
      <c r="AM221" s="401">
        <f>IFERROR(INDEX(Raw_DATA!Q:Q,MATCH(Risk7_PlusY67!$D221,Raw_DATA!$A:$A,0)),"")</f>
        <v>184</v>
      </c>
      <c r="AN221" s="401">
        <f>IFERROR(INDEX(Raw_DATA!R:R,MATCH(Risk7_PlusY67!$D221,Raw_DATA!$A:$A,0)),"")</f>
        <v>47</v>
      </c>
      <c r="AO221" s="407"/>
      <c r="AP221" s="411" t="b">
        <f>AB221=AY221</f>
        <v>1</v>
      </c>
      <c r="AQ221" s="340">
        <f t="shared" si="76"/>
        <v>1</v>
      </c>
      <c r="AR221" s="123">
        <f t="shared" si="77"/>
        <v>0</v>
      </c>
      <c r="AS221" s="123">
        <f t="shared" si="78"/>
        <v>0</v>
      </c>
      <c r="AT221" s="123">
        <f>IF(OR(AND((K221&lt;0.8),(BE221&gt;180)),AND((K221&lt;0.8),(BE221&lt;10)),AND((K221&gt;=0.8),(BE221&lt;10)),AND((K221&gt;=0.8),(BE221&gt;90))),0,1)</f>
        <v>1</v>
      </c>
      <c r="AU221" s="123">
        <f t="shared" si="79"/>
        <v>0</v>
      </c>
      <c r="AV221" s="123">
        <f t="shared" si="80"/>
        <v>0</v>
      </c>
      <c r="AW221" s="123">
        <f t="shared" si="81"/>
        <v>0</v>
      </c>
      <c r="AX221" s="123">
        <f t="shared" si="82"/>
        <v>1</v>
      </c>
      <c r="AY221" s="416" t="str">
        <f t="shared" si="83"/>
        <v>C-</v>
      </c>
      <c r="AZ221" s="416" t="str">
        <f>R221&amp;AY221</f>
        <v>5C-</v>
      </c>
      <c r="BA221" s="417">
        <f>IFERROR(INDEX(Raw_DATA!L:L,MATCH(Risk7_PlusY67!$D221,Raw_DATA!$A:$A,0)),"")</f>
        <v>-20.86</v>
      </c>
      <c r="BB221" s="417">
        <f>IFERROR(INDEX(AVGGroup!$H$5:$H$21,MATCH(Risk7_PlusY67!$BJ221,AVGGroup!$C$5:$C$21,0)),"")</f>
        <v>-4.4400000000000004</v>
      </c>
      <c r="BC221" s="417">
        <f>IFERROR(INDEX(Raw_DATA!M:M,MATCH(Risk7_PlusY67!$D221,Raw_DATA!$A:$A,0)),"")</f>
        <v>-17.239999999999998</v>
      </c>
      <c r="BD221" s="418">
        <f>IFERROR(INDEX(AVGGroup!$J$5:$J$21,MATCH(Risk7_PlusY67!$BJ221,AVGGroup!$C$5:$C$21,0)),"")</f>
        <v>-7.31</v>
      </c>
      <c r="BE221" s="407">
        <f>IFERROR(INDEX(Raw_DATA!N:N,MATCH(Risk7_PlusY67!$D221,Raw_DATA!$A:$A,0)),"")</f>
        <v>171</v>
      </c>
      <c r="BF221" s="407">
        <f>IFERROR(INDEX(Raw_DATA!O:O,MATCH(Risk7_PlusY67!$D221,Raw_DATA!$A:$A,0)),"")</f>
        <v>135</v>
      </c>
      <c r="BG221" s="407">
        <f>IFERROR(INDEX(Raw_DATA!P:P,MATCH(Risk7_PlusY67!$D221,Raw_DATA!$A:$A,0)),"")</f>
        <v>184</v>
      </c>
      <c r="BH221" s="407">
        <f>IFERROR(INDEX(Raw_DATA!Q:Q,MATCH(Risk7_PlusY67!$D221,Raw_DATA!$A:$A,0)),"")</f>
        <v>184</v>
      </c>
      <c r="BI221" s="407">
        <f>IFERROR(INDEX(Raw_DATA!R:R,MATCH(Risk7_PlusY67!$D221,Raw_DATA!$A:$A,0)),"")</f>
        <v>47</v>
      </c>
      <c r="BJ221" s="124" t="str">
        <f>INDEX('Org2567'!$BM:$BM,MATCH(Risk7_PlusY67!D221,'Org2567'!$D:$D,0))</f>
        <v>รพช.M2 B&lt;=100</v>
      </c>
    </row>
    <row r="222" spans="1:62" x14ac:dyDescent="0.7">
      <c r="A222" s="206">
        <f>IF(ISBLANK(D222),"",COUNTA($D$3:D222))</f>
        <v>220</v>
      </c>
      <c r="B222" s="207">
        <f>IFERROR(INDEX(ID!$E:$E,MATCH(Risk7_PlusY67!$D222,ID!$A:$A,0)),"")</f>
        <v>4</v>
      </c>
      <c r="C222" s="207" t="str">
        <f>IFERROR(INDEX(ID!$I:$I,MATCH(Risk7_PlusY67!$D222,ID!$A:$A,0)),"")</f>
        <v>ปทุมธานี</v>
      </c>
      <c r="D222" s="295" t="s">
        <v>237</v>
      </c>
      <c r="E222" s="207" t="str">
        <f>IFERROR(INDEX(ID!$C:$C,MATCH(Risk7_PlusY67!$D222,ID!$A:$A,0)),"")</f>
        <v>ประชาธิปัตย์,รพช.</v>
      </c>
      <c r="F222" s="207" t="str">
        <f>IFERROR(INDEX(ID!$G:$G,MATCH(Risk7_PlusY67!$D222,ID!$A:$A,0)),"")</f>
        <v>รพช.</v>
      </c>
      <c r="G222" s="206">
        <f>IFERROR(INDEX(ID!$J:$J,MATCH(Risk7_PlusY67!$D222,ID!$A:$A,0)),"")</f>
        <v>37</v>
      </c>
      <c r="H222" s="208" t="str">
        <f>IFERROR(INDEX(ID!$P:$P,MATCH(Risk7_PlusY67!$D222,ID!$A:$A,0)),"")</f>
        <v>รพช.F1 P&lt;=50,000</v>
      </c>
      <c r="I222" s="209">
        <f>IFERROR(INDEX(Raw_DATA!E:E,MATCH(Risk7_PlusY67!$D222,Raw_DATA!$A:$A,0)),"")</f>
        <v>2.04</v>
      </c>
      <c r="J222" s="209">
        <f>IFERROR(INDEX(Raw_DATA!F:F,MATCH(Risk7_PlusY67!$D222,Raw_DATA!$A:$A,0)),"")</f>
        <v>1.93</v>
      </c>
      <c r="K222" s="209">
        <f>IFERROR(INDEX(Raw_DATA!G:G,MATCH(Risk7_PlusY67!$D222,Raw_DATA!$A:$A,0)),"")</f>
        <v>1.5</v>
      </c>
      <c r="L222" s="209">
        <f>IFERROR(INDEX(Raw_DATA!H:H,MATCH(Risk7_PlusY67!$D222,Raw_DATA!$A:$A,0)),"")</f>
        <v>58291545.600000001</v>
      </c>
      <c r="M222" s="210">
        <f>IFERROR(INDEX(Raw_DATA!I:I,MATCH(Risk7_PlusY67!$D222,Raw_DATA!$A:$A,0)),"")</f>
        <v>-43920553.079999998</v>
      </c>
      <c r="N222" s="206">
        <f t="shared" si="63"/>
        <v>0</v>
      </c>
      <c r="O222" s="206">
        <f t="shared" si="64"/>
        <v>1</v>
      </c>
      <c r="P222" s="206">
        <f t="shared" si="65"/>
        <v>0</v>
      </c>
      <c r="Q222" s="211">
        <f t="shared" si="66"/>
        <v>15.9</v>
      </c>
      <c r="R222" s="206">
        <f t="shared" si="67"/>
        <v>1</v>
      </c>
      <c r="S222" s="212">
        <f>IFERROR(INDEX(Raw_DATA!J:J,MATCH(Risk7_PlusY67!$D222,Raw_DATA!$A:$A,0)),"")</f>
        <v>-34171319.460000001</v>
      </c>
      <c r="T222" s="213">
        <f>IFERROR(INDEX(Raw_DATA!K:K,MATCH(Risk7_PlusY67!$D222,Raw_DATA!$A:$A,0)),"")</f>
        <v>28060446.969999999</v>
      </c>
      <c r="U222" s="214">
        <f t="shared" si="68"/>
        <v>0</v>
      </c>
      <c r="V222" s="214">
        <f t="shared" si="69"/>
        <v>0</v>
      </c>
      <c r="W222" s="214">
        <f>IF(OR(AND((K222&lt;0.8),(AJ222&gt;180)),AND((K222&lt;0.8),(AJ222&lt;10)),AND((K222&gt;=0.8),(AJ222&lt;10)),AND((K222&gt;=0.8),(AJ222&gt;90))),0,1)</f>
        <v>0</v>
      </c>
      <c r="X222" s="214">
        <f t="shared" si="70"/>
        <v>0</v>
      </c>
      <c r="Y222" s="214">
        <f t="shared" si="71"/>
        <v>0</v>
      </c>
      <c r="Z222" s="214">
        <f t="shared" si="72"/>
        <v>0</v>
      </c>
      <c r="AA222" s="214">
        <f t="shared" si="73"/>
        <v>1</v>
      </c>
      <c r="AB222" s="215" t="str">
        <f t="shared" si="74"/>
        <v>D</v>
      </c>
      <c r="AC222" s="215" t="str">
        <f t="shared" si="75"/>
        <v>1D</v>
      </c>
      <c r="AD222" s="216"/>
      <c r="AE222" s="216"/>
      <c r="AF222" s="434">
        <f>IFERROR(INDEX(Raw_DATA!L:L,MATCH(Risk7_PlusY67!$D222,Raw_DATA!$A:$A,0)),"")</f>
        <v>-23.8</v>
      </c>
      <c r="AG222" s="434">
        <f>IFERROR(INDEX(AVGGroup!$D$5:$D$21,MATCH(Risk7_PlusY67!$H222,AVGGroup!$C$5:$C$21,0)),"")</f>
        <v>-3.15</v>
      </c>
      <c r="AH222" s="434">
        <f>IFERROR(INDEX(Raw_DATA!M:M,MATCH(Risk7_PlusY67!$D222,Raw_DATA!$A:$A,0)),"")</f>
        <v>-29.37</v>
      </c>
      <c r="AI222" s="435">
        <f>IFERROR(INDEX(AVGGroup!$F$5:$F$21,MATCH(Risk7_PlusY67!$H222,AVGGroup!$C$5:$C$21,0)),"")</f>
        <v>-7.1</v>
      </c>
      <c r="AJ222" s="401">
        <f>IFERROR(INDEX(Raw_DATA!N:N,MATCH(Risk7_PlusY67!$D222,Raw_DATA!$A:$A,0)),"")</f>
        <v>126</v>
      </c>
      <c r="AK222" s="401">
        <f>IFERROR(INDEX(Raw_DATA!O:O,MATCH(Risk7_PlusY67!$D222,Raw_DATA!$A:$A,0)),"")</f>
        <v>537</v>
      </c>
      <c r="AL222" s="401">
        <f>IFERROR(INDEX(Raw_DATA!P:P,MATCH(Risk7_PlusY67!$D222,Raw_DATA!$A:$A,0)),"")</f>
        <v>127</v>
      </c>
      <c r="AM222" s="401">
        <f>IFERROR(INDEX(Raw_DATA!Q:Q,MATCH(Risk7_PlusY67!$D222,Raw_DATA!$A:$A,0)),"")</f>
        <v>483</v>
      </c>
      <c r="AN222" s="401">
        <f>IFERROR(INDEX(Raw_DATA!R:R,MATCH(Risk7_PlusY67!$D222,Raw_DATA!$A:$A,0)),"")</f>
        <v>47</v>
      </c>
      <c r="AO222" s="407"/>
      <c r="AP222" s="411" t="b">
        <f>AB222=AY222</f>
        <v>1</v>
      </c>
      <c r="AQ222" s="340">
        <f t="shared" si="76"/>
        <v>1</v>
      </c>
      <c r="AR222" s="123">
        <f t="shared" si="77"/>
        <v>0</v>
      </c>
      <c r="AS222" s="123">
        <f t="shared" si="78"/>
        <v>0</v>
      </c>
      <c r="AT222" s="123">
        <f>IF(OR(AND((K222&lt;0.8),(BE222&gt;180)),AND((K222&lt;0.8),(BE222&lt;10)),AND((K222&gt;=0.8),(BE222&lt;10)),AND((K222&gt;=0.8),(BE222&gt;90))),0,1)</f>
        <v>0</v>
      </c>
      <c r="AU222" s="123">
        <f t="shared" si="79"/>
        <v>0</v>
      </c>
      <c r="AV222" s="123">
        <f t="shared" si="80"/>
        <v>0</v>
      </c>
      <c r="AW222" s="123">
        <f t="shared" si="81"/>
        <v>0</v>
      </c>
      <c r="AX222" s="123">
        <f t="shared" si="82"/>
        <v>1</v>
      </c>
      <c r="AY222" s="416" t="str">
        <f t="shared" si="83"/>
        <v>D</v>
      </c>
      <c r="AZ222" s="416" t="str">
        <f>R222&amp;AY222</f>
        <v>1D</v>
      </c>
      <c r="BA222" s="417">
        <f>IFERROR(INDEX(Raw_DATA!L:L,MATCH(Risk7_PlusY67!$D222,Raw_DATA!$A:$A,0)),"")</f>
        <v>-23.8</v>
      </c>
      <c r="BB222" s="417">
        <f>IFERROR(INDEX(AVGGroup!$H$5:$H$21,MATCH(Risk7_PlusY67!$BJ222,AVGGroup!$C$5:$C$21,0)),"")</f>
        <v>-3.15</v>
      </c>
      <c r="BC222" s="417">
        <f>IFERROR(INDEX(Raw_DATA!M:M,MATCH(Risk7_PlusY67!$D222,Raw_DATA!$A:$A,0)),"")</f>
        <v>-29.37</v>
      </c>
      <c r="BD222" s="418">
        <f>IFERROR(INDEX(AVGGroup!$J$5:$J$21,MATCH(Risk7_PlusY67!$BJ222,AVGGroup!$C$5:$C$21,0)),"")</f>
        <v>-7.1</v>
      </c>
      <c r="BE222" s="407">
        <f>IFERROR(INDEX(Raw_DATA!N:N,MATCH(Risk7_PlusY67!$D222,Raw_DATA!$A:$A,0)),"")</f>
        <v>126</v>
      </c>
      <c r="BF222" s="407">
        <f>IFERROR(INDEX(Raw_DATA!O:O,MATCH(Risk7_PlusY67!$D222,Raw_DATA!$A:$A,0)),"")</f>
        <v>537</v>
      </c>
      <c r="BG222" s="407">
        <f>IFERROR(INDEX(Raw_DATA!P:P,MATCH(Risk7_PlusY67!$D222,Raw_DATA!$A:$A,0)),"")</f>
        <v>127</v>
      </c>
      <c r="BH222" s="407">
        <f>IFERROR(INDEX(Raw_DATA!Q:Q,MATCH(Risk7_PlusY67!$D222,Raw_DATA!$A:$A,0)),"")</f>
        <v>483</v>
      </c>
      <c r="BI222" s="407">
        <f>IFERROR(INDEX(Raw_DATA!R:R,MATCH(Risk7_PlusY67!$D222,Raw_DATA!$A:$A,0)),"")</f>
        <v>47</v>
      </c>
      <c r="BJ222" s="124" t="str">
        <f>INDEX('Org2567'!$BM:$BM,MATCH(Risk7_PlusY67!D222,'Org2567'!$D:$D,0))</f>
        <v>รพช.F1 P&lt;=50,000</v>
      </c>
    </row>
    <row r="223" spans="1:62" x14ac:dyDescent="0.7">
      <c r="A223" s="206">
        <f>IF(ISBLANK(D223),"",COUNTA($D$3:D223))</f>
        <v>221</v>
      </c>
      <c r="B223" s="207">
        <f>IFERROR(INDEX(ID!$E:$E,MATCH(Risk7_PlusY67!$D223,ID!$A:$A,0)),"")</f>
        <v>4</v>
      </c>
      <c r="C223" s="207" t="str">
        <f>IFERROR(INDEX(ID!$I:$I,MATCH(Risk7_PlusY67!$D223,ID!$A:$A,0)),"")</f>
        <v>ปทุมธานี</v>
      </c>
      <c r="D223" s="295" t="s">
        <v>238</v>
      </c>
      <c r="E223" s="207" t="str">
        <f>IFERROR(INDEX(ID!$C:$C,MATCH(Risk7_PlusY67!$D223,ID!$A:$A,0)),"")</f>
        <v>หนองเสือ,รพช.</v>
      </c>
      <c r="F223" s="207" t="str">
        <f>IFERROR(INDEX(ID!$G:$G,MATCH(Risk7_PlusY67!$D223,ID!$A:$A,0)),"")</f>
        <v>รพช.</v>
      </c>
      <c r="G223" s="206">
        <f>IFERROR(INDEX(ID!$J:$J,MATCH(Risk7_PlusY67!$D223,ID!$A:$A,0)),"")</f>
        <v>35</v>
      </c>
      <c r="H223" s="208" t="str">
        <f>IFERROR(INDEX(ID!$P:$P,MATCH(Risk7_PlusY67!$D223,ID!$A:$A,0)),"")</f>
        <v>รพช.F1 P&lt;=50,000</v>
      </c>
      <c r="I223" s="209">
        <f>IFERROR(INDEX(Raw_DATA!E:E,MATCH(Risk7_PlusY67!$D223,Raw_DATA!$A:$A,0)),"")</f>
        <v>2.44</v>
      </c>
      <c r="J223" s="209">
        <f>IFERROR(INDEX(Raw_DATA!F:F,MATCH(Risk7_PlusY67!$D223,Raw_DATA!$A:$A,0)),"")</f>
        <v>2.1800000000000002</v>
      </c>
      <c r="K223" s="209">
        <f>IFERROR(INDEX(Raw_DATA!G:G,MATCH(Risk7_PlusY67!$D223,Raw_DATA!$A:$A,0)),"")</f>
        <v>1.1299999999999999</v>
      </c>
      <c r="L223" s="209">
        <f>IFERROR(INDEX(Raw_DATA!H:H,MATCH(Risk7_PlusY67!$D223,Raw_DATA!$A:$A,0)),"")</f>
        <v>29950151.719999999</v>
      </c>
      <c r="M223" s="210">
        <f>IFERROR(INDEX(Raw_DATA!I:I,MATCH(Risk7_PlusY67!$D223,Raw_DATA!$A:$A,0)),"")</f>
        <v>-7381167.5300000003</v>
      </c>
      <c r="N223" s="206">
        <f t="shared" si="63"/>
        <v>0</v>
      </c>
      <c r="O223" s="206">
        <f t="shared" si="64"/>
        <v>1</v>
      </c>
      <c r="P223" s="206">
        <f t="shared" si="65"/>
        <v>0</v>
      </c>
      <c r="Q223" s="211">
        <f t="shared" si="66"/>
        <v>48.6</v>
      </c>
      <c r="R223" s="206">
        <f t="shared" si="67"/>
        <v>1</v>
      </c>
      <c r="S223" s="212">
        <f>IFERROR(INDEX(Raw_DATA!J:J,MATCH(Risk7_PlusY67!$D223,Raw_DATA!$A:$A,0)),"")</f>
        <v>-882935.47</v>
      </c>
      <c r="T223" s="213">
        <f>IFERROR(INDEX(Raw_DATA!K:K,MATCH(Risk7_PlusY67!$D223,Raw_DATA!$A:$A,0)),"")</f>
        <v>2593655.7200000002</v>
      </c>
      <c r="U223" s="214">
        <f t="shared" si="68"/>
        <v>1</v>
      </c>
      <c r="V223" s="214">
        <f t="shared" si="69"/>
        <v>1</v>
      </c>
      <c r="W223" s="214">
        <f>IF(OR(AND((K223&lt;0.8),(AJ223&gt;180)),AND((K223&lt;0.8),(AJ223&lt;10)),AND((K223&gt;=0.8),(AJ223&lt;10)),AND((K223&gt;=0.8),(AJ223&gt;90))),0,1)</f>
        <v>1</v>
      </c>
      <c r="X223" s="214">
        <f t="shared" si="70"/>
        <v>0</v>
      </c>
      <c r="Y223" s="214">
        <f t="shared" si="71"/>
        <v>0</v>
      </c>
      <c r="Z223" s="214">
        <f t="shared" si="72"/>
        <v>0</v>
      </c>
      <c r="AA223" s="214">
        <f t="shared" si="73"/>
        <v>1</v>
      </c>
      <c r="AB223" s="215" t="str">
        <f t="shared" si="74"/>
        <v>B-</v>
      </c>
      <c r="AC223" s="215" t="str">
        <f t="shared" si="75"/>
        <v>1B-</v>
      </c>
      <c r="AD223" s="216"/>
      <c r="AE223" s="216"/>
      <c r="AF223" s="434">
        <f>IFERROR(INDEX(Raw_DATA!L:L,MATCH(Risk7_PlusY67!$D223,Raw_DATA!$A:$A,0)),"")</f>
        <v>-0.8</v>
      </c>
      <c r="AG223" s="434">
        <f>IFERROR(INDEX(AVGGroup!$D$5:$D$21,MATCH(Risk7_PlusY67!$H223,AVGGroup!$C$5:$C$21,0)),"")</f>
        <v>-3.15</v>
      </c>
      <c r="AH223" s="434">
        <f>IFERROR(INDEX(Raw_DATA!M:M,MATCH(Risk7_PlusY67!$D223,Raw_DATA!$A:$A,0)),"")</f>
        <v>-6.41</v>
      </c>
      <c r="AI223" s="435">
        <f>IFERROR(INDEX(AVGGroup!$F$5:$F$21,MATCH(Risk7_PlusY67!$H223,AVGGroup!$C$5:$C$21,0)),"")</f>
        <v>-7.1</v>
      </c>
      <c r="AJ223" s="401">
        <f>IFERROR(INDEX(Raw_DATA!N:N,MATCH(Risk7_PlusY67!$D223,Raw_DATA!$A:$A,0)),"")</f>
        <v>74</v>
      </c>
      <c r="AK223" s="401">
        <f>IFERROR(INDEX(Raw_DATA!O:O,MATCH(Risk7_PlusY67!$D223,Raw_DATA!$A:$A,0)),"")</f>
        <v>303</v>
      </c>
      <c r="AL223" s="401">
        <f>IFERROR(INDEX(Raw_DATA!P:P,MATCH(Risk7_PlusY67!$D223,Raw_DATA!$A:$A,0)),"")</f>
        <v>121</v>
      </c>
      <c r="AM223" s="401">
        <f>IFERROR(INDEX(Raw_DATA!Q:Q,MATCH(Risk7_PlusY67!$D223,Raw_DATA!$A:$A,0)),"")</f>
        <v>292</v>
      </c>
      <c r="AN223" s="401">
        <f>IFERROR(INDEX(Raw_DATA!R:R,MATCH(Risk7_PlusY67!$D223,Raw_DATA!$A:$A,0)),"")</f>
        <v>44</v>
      </c>
      <c r="AO223" s="407"/>
      <c r="AP223" s="411" t="b">
        <f>AB223=AY223</f>
        <v>1</v>
      </c>
      <c r="AQ223" s="340">
        <f t="shared" si="76"/>
        <v>1</v>
      </c>
      <c r="AR223" s="123">
        <f t="shared" si="77"/>
        <v>1</v>
      </c>
      <c r="AS223" s="123">
        <f t="shared" si="78"/>
        <v>1</v>
      </c>
      <c r="AT223" s="123">
        <f>IF(OR(AND((K223&lt;0.8),(BE223&gt;180)),AND((K223&lt;0.8),(BE223&lt;10)),AND((K223&gt;=0.8),(BE223&lt;10)),AND((K223&gt;=0.8),(BE223&gt;90))),0,1)</f>
        <v>1</v>
      </c>
      <c r="AU223" s="123">
        <f t="shared" si="79"/>
        <v>0</v>
      </c>
      <c r="AV223" s="123">
        <f t="shared" si="80"/>
        <v>0</v>
      </c>
      <c r="AW223" s="123">
        <f t="shared" si="81"/>
        <v>0</v>
      </c>
      <c r="AX223" s="123">
        <f t="shared" si="82"/>
        <v>1</v>
      </c>
      <c r="AY223" s="416" t="str">
        <f t="shared" si="83"/>
        <v>B-</v>
      </c>
      <c r="AZ223" s="416" t="str">
        <f>R223&amp;AY223</f>
        <v>1B-</v>
      </c>
      <c r="BA223" s="417">
        <f>IFERROR(INDEX(Raw_DATA!L:L,MATCH(Risk7_PlusY67!$D223,Raw_DATA!$A:$A,0)),"")</f>
        <v>-0.8</v>
      </c>
      <c r="BB223" s="417">
        <f>IFERROR(INDEX(AVGGroup!$H$5:$H$21,MATCH(Risk7_PlusY67!$BJ223,AVGGroup!$C$5:$C$21,0)),"")</f>
        <v>-3.15</v>
      </c>
      <c r="BC223" s="417">
        <f>IFERROR(INDEX(Raw_DATA!M:M,MATCH(Risk7_PlusY67!$D223,Raw_DATA!$A:$A,0)),"")</f>
        <v>-6.41</v>
      </c>
      <c r="BD223" s="418">
        <f>IFERROR(INDEX(AVGGroup!$J$5:$J$21,MATCH(Risk7_PlusY67!$BJ223,AVGGroup!$C$5:$C$21,0)),"")</f>
        <v>-7.1</v>
      </c>
      <c r="BE223" s="407">
        <f>IFERROR(INDEX(Raw_DATA!N:N,MATCH(Risk7_PlusY67!$D223,Raw_DATA!$A:$A,0)),"")</f>
        <v>74</v>
      </c>
      <c r="BF223" s="407">
        <f>IFERROR(INDEX(Raw_DATA!O:O,MATCH(Risk7_PlusY67!$D223,Raw_DATA!$A:$A,0)),"")</f>
        <v>303</v>
      </c>
      <c r="BG223" s="407">
        <f>IFERROR(INDEX(Raw_DATA!P:P,MATCH(Risk7_PlusY67!$D223,Raw_DATA!$A:$A,0)),"")</f>
        <v>121</v>
      </c>
      <c r="BH223" s="407">
        <f>IFERROR(INDEX(Raw_DATA!Q:Q,MATCH(Risk7_PlusY67!$D223,Raw_DATA!$A:$A,0)),"")</f>
        <v>292</v>
      </c>
      <c r="BI223" s="407">
        <f>IFERROR(INDEX(Raw_DATA!R:R,MATCH(Risk7_PlusY67!$D223,Raw_DATA!$A:$A,0)),"")</f>
        <v>44</v>
      </c>
      <c r="BJ223" s="124" t="str">
        <f>INDEX('Org2567'!$BM:$BM,MATCH(Risk7_PlusY67!D223,'Org2567'!$D:$D,0))</f>
        <v>รพช.F1 P&lt;=50,000</v>
      </c>
    </row>
    <row r="224" spans="1:62" x14ac:dyDescent="0.7">
      <c r="A224" s="206">
        <f>IF(ISBLANK(D224),"",COUNTA($D$3:D224))</f>
        <v>222</v>
      </c>
      <c r="B224" s="207">
        <f>IFERROR(INDEX(ID!$E:$E,MATCH(Risk7_PlusY67!$D224,ID!$A:$A,0)),"")</f>
        <v>4</v>
      </c>
      <c r="C224" s="207" t="str">
        <f>IFERROR(INDEX(ID!$I:$I,MATCH(Risk7_PlusY67!$D224,ID!$A:$A,0)),"")</f>
        <v>ปทุมธานี</v>
      </c>
      <c r="D224" s="295" t="s">
        <v>239</v>
      </c>
      <c r="E224" s="207" t="str">
        <f>IFERROR(INDEX(ID!$C:$C,MATCH(Risk7_PlusY67!$D224,ID!$A:$A,0)),"")</f>
        <v>ลาดหลุมแก้ว,รพช.</v>
      </c>
      <c r="F224" s="207" t="str">
        <f>IFERROR(INDEX(ID!$G:$G,MATCH(Risk7_PlusY67!$D224,ID!$A:$A,0)),"")</f>
        <v>รพช.</v>
      </c>
      <c r="G224" s="206">
        <f>IFERROR(INDEX(ID!$J:$J,MATCH(Risk7_PlusY67!$D224,ID!$A:$A,0)),"")</f>
        <v>48</v>
      </c>
      <c r="H224" s="208" t="str">
        <f>IFERROR(INDEX(ID!$P:$P,MATCH(Risk7_PlusY67!$D224,ID!$A:$A,0)),"")</f>
        <v>รพช.F2 P&lt;=30,000</v>
      </c>
      <c r="I224" s="209">
        <f>IFERROR(INDEX(Raw_DATA!E:E,MATCH(Risk7_PlusY67!$D224,Raw_DATA!$A:$A,0)),"")</f>
        <v>4.59</v>
      </c>
      <c r="J224" s="209">
        <f>IFERROR(INDEX(Raw_DATA!F:F,MATCH(Risk7_PlusY67!$D224,Raw_DATA!$A:$A,0)),"")</f>
        <v>4.38</v>
      </c>
      <c r="K224" s="209">
        <f>IFERROR(INDEX(Raw_DATA!G:G,MATCH(Risk7_PlusY67!$D224,Raw_DATA!$A:$A,0)),"")</f>
        <v>3.09</v>
      </c>
      <c r="L224" s="209">
        <f>IFERROR(INDEX(Raw_DATA!H:H,MATCH(Risk7_PlusY67!$D224,Raw_DATA!$A:$A,0)),"")</f>
        <v>67509874</v>
      </c>
      <c r="M224" s="210">
        <f>IFERROR(INDEX(Raw_DATA!I:I,MATCH(Risk7_PlusY67!$D224,Raw_DATA!$A:$A,0)),"")</f>
        <v>-34015796.759999998</v>
      </c>
      <c r="N224" s="206">
        <f t="shared" si="63"/>
        <v>0</v>
      </c>
      <c r="O224" s="206">
        <f t="shared" si="64"/>
        <v>1</v>
      </c>
      <c r="P224" s="206">
        <f t="shared" si="65"/>
        <v>0</v>
      </c>
      <c r="Q224" s="211">
        <f t="shared" si="66"/>
        <v>23.8</v>
      </c>
      <c r="R224" s="206">
        <f t="shared" si="67"/>
        <v>1</v>
      </c>
      <c r="S224" s="212">
        <f>IFERROR(INDEX(Raw_DATA!J:J,MATCH(Risk7_PlusY67!$D224,Raw_DATA!$A:$A,0)),"")</f>
        <v>-28286157.710000001</v>
      </c>
      <c r="T224" s="213">
        <f>IFERROR(INDEX(Raw_DATA!K:K,MATCH(Risk7_PlusY67!$D224,Raw_DATA!$A:$A,0)),"")</f>
        <v>39230739.899999999</v>
      </c>
      <c r="U224" s="214">
        <f t="shared" si="68"/>
        <v>0</v>
      </c>
      <c r="V224" s="214">
        <f t="shared" si="69"/>
        <v>0</v>
      </c>
      <c r="W224" s="214">
        <f>IF(OR(AND((K224&lt;0.8),(AJ224&gt;180)),AND((K224&lt;0.8),(AJ224&lt;10)),AND((K224&gt;=0.8),(AJ224&lt;10)),AND((K224&gt;=0.8),(AJ224&gt;90))),0,1)</f>
        <v>1</v>
      </c>
      <c r="X224" s="214">
        <f t="shared" si="70"/>
        <v>0</v>
      </c>
      <c r="Y224" s="214">
        <f t="shared" si="71"/>
        <v>0</v>
      </c>
      <c r="Z224" s="214">
        <f t="shared" si="72"/>
        <v>0</v>
      </c>
      <c r="AA224" s="214">
        <f t="shared" si="73"/>
        <v>0</v>
      </c>
      <c r="AB224" s="215" t="str">
        <f t="shared" si="74"/>
        <v>D</v>
      </c>
      <c r="AC224" s="215" t="str">
        <f t="shared" si="75"/>
        <v>1D</v>
      </c>
      <c r="AD224" s="216"/>
      <c r="AE224" s="216"/>
      <c r="AF224" s="434">
        <f>IFERROR(INDEX(Raw_DATA!L:L,MATCH(Risk7_PlusY67!$D224,Raw_DATA!$A:$A,0)),"")</f>
        <v>-24.55</v>
      </c>
      <c r="AG224" s="434">
        <f>IFERROR(INDEX(AVGGroup!$D$5:$D$21,MATCH(Risk7_PlusY67!$H224,AVGGroup!$C$5:$C$21,0)),"")</f>
        <v>-3.55</v>
      </c>
      <c r="AH224" s="434">
        <f>IFERROR(INDEX(Raw_DATA!M:M,MATCH(Risk7_PlusY67!$D224,Raw_DATA!$A:$A,0)),"")</f>
        <v>-23.64</v>
      </c>
      <c r="AI224" s="435">
        <f>IFERROR(INDEX(AVGGroup!$F$5:$F$21,MATCH(Risk7_PlusY67!$H224,AVGGroup!$C$5:$C$21,0)),"")</f>
        <v>-10.199999999999999</v>
      </c>
      <c r="AJ224" s="401">
        <f>IFERROR(INDEX(Raw_DATA!N:N,MATCH(Risk7_PlusY67!$D224,Raw_DATA!$A:$A,0)),"")</f>
        <v>79</v>
      </c>
      <c r="AK224" s="401">
        <f>IFERROR(INDEX(Raw_DATA!O:O,MATCH(Risk7_PlusY67!$D224,Raw_DATA!$A:$A,0)),"")</f>
        <v>443</v>
      </c>
      <c r="AL224" s="401">
        <f>IFERROR(INDEX(Raw_DATA!P:P,MATCH(Risk7_PlusY67!$D224,Raw_DATA!$A:$A,0)),"")</f>
        <v>266</v>
      </c>
      <c r="AM224" s="401">
        <f>IFERROR(INDEX(Raw_DATA!Q:Q,MATCH(Risk7_PlusY67!$D224,Raw_DATA!$A:$A,0)),"")</f>
        <v>485</v>
      </c>
      <c r="AN224" s="401">
        <f>IFERROR(INDEX(Raw_DATA!R:R,MATCH(Risk7_PlusY67!$D224,Raw_DATA!$A:$A,0)),"")</f>
        <v>61</v>
      </c>
      <c r="AO224" s="407"/>
      <c r="AP224" s="411" t="b">
        <f>AB224=AY224</f>
        <v>1</v>
      </c>
      <c r="AQ224" s="340">
        <f t="shared" si="76"/>
        <v>1</v>
      </c>
      <c r="AR224" s="123">
        <f t="shared" si="77"/>
        <v>0</v>
      </c>
      <c r="AS224" s="123">
        <f t="shared" si="78"/>
        <v>0</v>
      </c>
      <c r="AT224" s="123">
        <f>IF(OR(AND((K224&lt;0.8),(BE224&gt;180)),AND((K224&lt;0.8),(BE224&lt;10)),AND((K224&gt;=0.8),(BE224&lt;10)),AND((K224&gt;=0.8),(BE224&gt;90))),0,1)</f>
        <v>1</v>
      </c>
      <c r="AU224" s="123">
        <f t="shared" si="79"/>
        <v>0</v>
      </c>
      <c r="AV224" s="123">
        <f t="shared" si="80"/>
        <v>0</v>
      </c>
      <c r="AW224" s="123">
        <f t="shared" si="81"/>
        <v>0</v>
      </c>
      <c r="AX224" s="123">
        <f t="shared" si="82"/>
        <v>0</v>
      </c>
      <c r="AY224" s="416" t="str">
        <f t="shared" si="83"/>
        <v>D</v>
      </c>
      <c r="AZ224" s="416" t="str">
        <f>R224&amp;AY224</f>
        <v>1D</v>
      </c>
      <c r="BA224" s="417">
        <f>IFERROR(INDEX(Raw_DATA!L:L,MATCH(Risk7_PlusY67!$D224,Raw_DATA!$A:$A,0)),"")</f>
        <v>-24.55</v>
      </c>
      <c r="BB224" s="417">
        <f>IFERROR(INDEX(AVGGroup!$H$5:$H$21,MATCH(Risk7_PlusY67!$BJ224,AVGGroup!$C$5:$C$21,0)),"")</f>
        <v>-3.54</v>
      </c>
      <c r="BC224" s="417">
        <f>IFERROR(INDEX(Raw_DATA!M:M,MATCH(Risk7_PlusY67!$D224,Raw_DATA!$A:$A,0)),"")</f>
        <v>-23.64</v>
      </c>
      <c r="BD224" s="418">
        <f>IFERROR(INDEX(AVGGroup!$J$5:$J$21,MATCH(Risk7_PlusY67!$BJ224,AVGGroup!$C$5:$C$21,0)),"")</f>
        <v>-10.199999999999999</v>
      </c>
      <c r="BE224" s="407">
        <f>IFERROR(INDEX(Raw_DATA!N:N,MATCH(Risk7_PlusY67!$D224,Raw_DATA!$A:$A,0)),"")</f>
        <v>79</v>
      </c>
      <c r="BF224" s="407">
        <f>IFERROR(INDEX(Raw_DATA!O:O,MATCH(Risk7_PlusY67!$D224,Raw_DATA!$A:$A,0)),"")</f>
        <v>443</v>
      </c>
      <c r="BG224" s="407">
        <f>IFERROR(INDEX(Raw_DATA!P:P,MATCH(Risk7_PlusY67!$D224,Raw_DATA!$A:$A,0)),"")</f>
        <v>266</v>
      </c>
      <c r="BH224" s="407">
        <f>IFERROR(INDEX(Raw_DATA!Q:Q,MATCH(Risk7_PlusY67!$D224,Raw_DATA!$A:$A,0)),"")</f>
        <v>485</v>
      </c>
      <c r="BI224" s="407">
        <f>IFERROR(INDEX(Raw_DATA!R:R,MATCH(Risk7_PlusY67!$D224,Raw_DATA!$A:$A,0)),"")</f>
        <v>61</v>
      </c>
      <c r="BJ224" s="124" t="str">
        <f>INDEX('Org2567'!$BM:$BM,MATCH(Risk7_PlusY67!D224,'Org2567'!$D:$D,0))</f>
        <v>รพช.F2 P&lt;=30,000</v>
      </c>
    </row>
    <row r="225" spans="1:62" x14ac:dyDescent="0.7">
      <c r="A225" s="206">
        <f>IF(ISBLANK(D225),"",COUNTA($D$3:D225))</f>
        <v>223</v>
      </c>
      <c r="B225" s="207">
        <f>IFERROR(INDEX(ID!$E:$E,MATCH(Risk7_PlusY67!$D225,ID!$A:$A,0)),"")</f>
        <v>4</v>
      </c>
      <c r="C225" s="207" t="str">
        <f>IFERROR(INDEX(ID!$I:$I,MATCH(Risk7_PlusY67!$D225,ID!$A:$A,0)),"")</f>
        <v>ปทุมธานี</v>
      </c>
      <c r="D225" s="295" t="s">
        <v>240</v>
      </c>
      <c r="E225" s="207" t="str">
        <f>IFERROR(INDEX(ID!$C:$C,MATCH(Risk7_PlusY67!$D225,ID!$A:$A,0)),"")</f>
        <v>ลำลูกกา,รพช.</v>
      </c>
      <c r="F225" s="207" t="str">
        <f>IFERROR(INDEX(ID!$G:$G,MATCH(Risk7_PlusY67!$D225,ID!$A:$A,0)),"")</f>
        <v>รพช.</v>
      </c>
      <c r="G225" s="206">
        <f>IFERROR(INDEX(ID!$J:$J,MATCH(Risk7_PlusY67!$D225,ID!$A:$A,0)),"")</f>
        <v>46</v>
      </c>
      <c r="H225" s="208" t="str">
        <f>IFERROR(INDEX(ID!$P:$P,MATCH(Risk7_PlusY67!$D225,ID!$A:$A,0)),"")</f>
        <v>รพช.F1 P50,000-100,000</v>
      </c>
      <c r="I225" s="209">
        <f>IFERROR(INDEX(Raw_DATA!E:E,MATCH(Risk7_PlusY67!$D225,Raw_DATA!$A:$A,0)),"")</f>
        <v>1.65</v>
      </c>
      <c r="J225" s="209">
        <f>IFERROR(INDEX(Raw_DATA!F:F,MATCH(Risk7_PlusY67!$D225,Raw_DATA!$A:$A,0)),"")</f>
        <v>1.53</v>
      </c>
      <c r="K225" s="209">
        <f>IFERROR(INDEX(Raw_DATA!G:G,MATCH(Risk7_PlusY67!$D225,Raw_DATA!$A:$A,0)),"")</f>
        <v>1.08</v>
      </c>
      <c r="L225" s="209">
        <f>IFERROR(INDEX(Raw_DATA!H:H,MATCH(Risk7_PlusY67!$D225,Raw_DATA!$A:$A,0)),"")</f>
        <v>20047658.43</v>
      </c>
      <c r="M225" s="210">
        <f>IFERROR(INDEX(Raw_DATA!I:I,MATCH(Risk7_PlusY67!$D225,Raw_DATA!$A:$A,0)),"")</f>
        <v>-23868771.460000001</v>
      </c>
      <c r="N225" s="206">
        <f t="shared" si="63"/>
        <v>0</v>
      </c>
      <c r="O225" s="206">
        <f t="shared" si="64"/>
        <v>1</v>
      </c>
      <c r="P225" s="206">
        <f t="shared" si="65"/>
        <v>0</v>
      </c>
      <c r="Q225" s="211">
        <f t="shared" si="66"/>
        <v>10</v>
      </c>
      <c r="R225" s="206">
        <f t="shared" si="67"/>
        <v>1</v>
      </c>
      <c r="S225" s="212">
        <f>IFERROR(INDEX(Raw_DATA!J:J,MATCH(Risk7_PlusY67!$D225,Raw_DATA!$A:$A,0)),"")</f>
        <v>-18800972.73</v>
      </c>
      <c r="T225" s="213">
        <f>IFERROR(INDEX(Raw_DATA!K:K,MATCH(Risk7_PlusY67!$D225,Raw_DATA!$A:$A,0)),"")</f>
        <v>2515063.59</v>
      </c>
      <c r="U225" s="214">
        <f t="shared" si="68"/>
        <v>0</v>
      </c>
      <c r="V225" s="214">
        <f t="shared" si="69"/>
        <v>0</v>
      </c>
      <c r="W225" s="214">
        <f>IF(OR(AND((K225&lt;0.8),(AJ225&gt;180)),AND((K225&lt;0.8),(AJ225&lt;10)),AND((K225&gt;=0.8),(AJ225&lt;10)),AND((K225&gt;=0.8),(AJ225&gt;90))),0,1)</f>
        <v>0</v>
      </c>
      <c r="X225" s="214">
        <f t="shared" si="70"/>
        <v>0</v>
      </c>
      <c r="Y225" s="214">
        <f t="shared" si="71"/>
        <v>0</v>
      </c>
      <c r="Z225" s="214">
        <f t="shared" si="72"/>
        <v>0</v>
      </c>
      <c r="AA225" s="214">
        <f t="shared" si="73"/>
        <v>1</v>
      </c>
      <c r="AB225" s="215" t="str">
        <f t="shared" si="74"/>
        <v>D</v>
      </c>
      <c r="AC225" s="215" t="str">
        <f t="shared" si="75"/>
        <v>1D</v>
      </c>
      <c r="AD225" s="216"/>
      <c r="AE225" s="216"/>
      <c r="AF225" s="434">
        <f>IFERROR(INDEX(Raw_DATA!L:L,MATCH(Risk7_PlusY67!$D225,Raw_DATA!$A:$A,0)),"")</f>
        <v>-13.76</v>
      </c>
      <c r="AG225" s="434">
        <f>IFERROR(INDEX(AVGGroup!$D$5:$D$21,MATCH(Risk7_PlusY67!$H225,AVGGroup!$C$5:$C$21,0)),"")</f>
        <v>-5.99</v>
      </c>
      <c r="AH225" s="434">
        <f>IFERROR(INDEX(Raw_DATA!M:M,MATCH(Risk7_PlusY67!$D225,Raw_DATA!$A:$A,0)),"")</f>
        <v>-26.45</v>
      </c>
      <c r="AI225" s="435">
        <f>IFERROR(INDEX(AVGGroup!$F$5:$F$21,MATCH(Risk7_PlusY67!$H225,AVGGroup!$C$5:$C$21,0)),"")</f>
        <v>-10.86</v>
      </c>
      <c r="AJ225" s="401">
        <f>IFERROR(INDEX(Raw_DATA!N:N,MATCH(Risk7_PlusY67!$D225,Raw_DATA!$A:$A,0)),"")</f>
        <v>103</v>
      </c>
      <c r="AK225" s="401">
        <f>IFERROR(INDEX(Raw_DATA!O:O,MATCH(Risk7_PlusY67!$D225,Raw_DATA!$A:$A,0)),"")</f>
        <v>121</v>
      </c>
      <c r="AL225" s="401">
        <f>IFERROR(INDEX(Raw_DATA!P:P,MATCH(Risk7_PlusY67!$D225,Raw_DATA!$A:$A,0)),"")</f>
        <v>81</v>
      </c>
      <c r="AM225" s="401">
        <f>IFERROR(INDEX(Raw_DATA!Q:Q,MATCH(Risk7_PlusY67!$D225,Raw_DATA!$A:$A,0)),"")</f>
        <v>174</v>
      </c>
      <c r="AN225" s="401">
        <f>IFERROR(INDEX(Raw_DATA!R:R,MATCH(Risk7_PlusY67!$D225,Raw_DATA!$A:$A,0)),"")</f>
        <v>36</v>
      </c>
      <c r="AO225" s="407"/>
      <c r="AP225" s="411" t="b">
        <f>AB225=AY225</f>
        <v>1</v>
      </c>
      <c r="AQ225" s="340">
        <f t="shared" si="76"/>
        <v>1</v>
      </c>
      <c r="AR225" s="123">
        <f t="shared" si="77"/>
        <v>0</v>
      </c>
      <c r="AS225" s="123">
        <f t="shared" si="78"/>
        <v>0</v>
      </c>
      <c r="AT225" s="123">
        <f>IF(OR(AND((K225&lt;0.8),(BE225&gt;180)),AND((K225&lt;0.8),(BE225&lt;10)),AND((K225&gt;=0.8),(BE225&lt;10)),AND((K225&gt;=0.8),(BE225&gt;90))),0,1)</f>
        <v>0</v>
      </c>
      <c r="AU225" s="123">
        <f t="shared" si="79"/>
        <v>0</v>
      </c>
      <c r="AV225" s="123">
        <f t="shared" si="80"/>
        <v>0</v>
      </c>
      <c r="AW225" s="123">
        <f t="shared" si="81"/>
        <v>0</v>
      </c>
      <c r="AX225" s="123">
        <f t="shared" si="82"/>
        <v>1</v>
      </c>
      <c r="AY225" s="416" t="str">
        <f t="shared" si="83"/>
        <v>D</v>
      </c>
      <c r="AZ225" s="416" t="str">
        <f>R225&amp;AY225</f>
        <v>1D</v>
      </c>
      <c r="BA225" s="417">
        <f>IFERROR(INDEX(Raw_DATA!L:L,MATCH(Risk7_PlusY67!$D225,Raw_DATA!$A:$A,0)),"")</f>
        <v>-13.76</v>
      </c>
      <c r="BB225" s="417">
        <f>IFERROR(INDEX(AVGGroup!$H$5:$H$21,MATCH(Risk7_PlusY67!$BJ225,AVGGroup!$C$5:$C$21,0)),"")</f>
        <v>-5.99</v>
      </c>
      <c r="BC225" s="417">
        <f>IFERROR(INDEX(Raw_DATA!M:M,MATCH(Risk7_PlusY67!$D225,Raw_DATA!$A:$A,0)),"")</f>
        <v>-26.45</v>
      </c>
      <c r="BD225" s="418">
        <f>IFERROR(INDEX(AVGGroup!$J$5:$J$21,MATCH(Risk7_PlusY67!$BJ225,AVGGroup!$C$5:$C$21,0)),"")</f>
        <v>-10.86</v>
      </c>
      <c r="BE225" s="407">
        <f>IFERROR(INDEX(Raw_DATA!N:N,MATCH(Risk7_PlusY67!$D225,Raw_DATA!$A:$A,0)),"")</f>
        <v>103</v>
      </c>
      <c r="BF225" s="407">
        <f>IFERROR(INDEX(Raw_DATA!O:O,MATCH(Risk7_PlusY67!$D225,Raw_DATA!$A:$A,0)),"")</f>
        <v>121</v>
      </c>
      <c r="BG225" s="407">
        <f>IFERROR(INDEX(Raw_DATA!P:P,MATCH(Risk7_PlusY67!$D225,Raw_DATA!$A:$A,0)),"")</f>
        <v>81</v>
      </c>
      <c r="BH225" s="407">
        <f>IFERROR(INDEX(Raw_DATA!Q:Q,MATCH(Risk7_PlusY67!$D225,Raw_DATA!$A:$A,0)),"")</f>
        <v>174</v>
      </c>
      <c r="BI225" s="407">
        <f>IFERROR(INDEX(Raw_DATA!R:R,MATCH(Risk7_PlusY67!$D225,Raw_DATA!$A:$A,0)),"")</f>
        <v>36</v>
      </c>
      <c r="BJ225" s="124" t="str">
        <f>INDEX('Org2567'!$BM:$BM,MATCH(Risk7_PlusY67!D225,'Org2567'!$D:$D,0))</f>
        <v>รพช.F1 P50,000-100,000</v>
      </c>
    </row>
    <row r="226" spans="1:62" x14ac:dyDescent="0.7">
      <c r="A226" s="206">
        <f>IF(ISBLANK(D226),"",COUNTA($D$3:D226))</f>
        <v>224</v>
      </c>
      <c r="B226" s="207">
        <f>IFERROR(INDEX(ID!$E:$E,MATCH(Risk7_PlusY67!$D226,ID!$A:$A,0)),"")</f>
        <v>4</v>
      </c>
      <c r="C226" s="207" t="str">
        <f>IFERROR(INDEX(ID!$I:$I,MATCH(Risk7_PlusY67!$D226,ID!$A:$A,0)),"")</f>
        <v>ปทุมธานี</v>
      </c>
      <c r="D226" s="295" t="s">
        <v>241</v>
      </c>
      <c r="E226" s="207" t="str">
        <f>IFERROR(INDEX(ID!$C:$C,MATCH(Risk7_PlusY67!$D226,ID!$A:$A,0)),"")</f>
        <v>สามโคก,รพช.</v>
      </c>
      <c r="F226" s="207" t="str">
        <f>IFERROR(INDEX(ID!$G:$G,MATCH(Risk7_PlusY67!$D226,ID!$A:$A,0)),"")</f>
        <v>รพช.</v>
      </c>
      <c r="G226" s="206">
        <f>IFERROR(INDEX(ID!$J:$J,MATCH(Risk7_PlusY67!$D226,ID!$A:$A,0)),"")</f>
        <v>36</v>
      </c>
      <c r="H226" s="208" t="str">
        <f>IFERROR(INDEX(ID!$P:$P,MATCH(Risk7_PlusY67!$D226,ID!$A:$A,0)),"")</f>
        <v>รพช.F2 P&lt;=30,000</v>
      </c>
      <c r="I226" s="209">
        <f>IFERROR(INDEX(Raw_DATA!E:E,MATCH(Risk7_PlusY67!$D226,Raw_DATA!$A:$A,0)),"")</f>
        <v>1.1000000000000001</v>
      </c>
      <c r="J226" s="209">
        <f>IFERROR(INDEX(Raw_DATA!F:F,MATCH(Risk7_PlusY67!$D226,Raw_DATA!$A:$A,0)),"")</f>
        <v>1.03</v>
      </c>
      <c r="K226" s="209">
        <f>IFERROR(INDEX(Raw_DATA!G:G,MATCH(Risk7_PlusY67!$D226,Raw_DATA!$A:$A,0)),"")</f>
        <v>0.49</v>
      </c>
      <c r="L226" s="209">
        <f>IFERROR(INDEX(Raw_DATA!H:H,MATCH(Risk7_PlusY67!$D226,Raw_DATA!$A:$A,0)),"")</f>
        <v>2635765.23</v>
      </c>
      <c r="M226" s="210">
        <f>IFERROR(INDEX(Raw_DATA!I:I,MATCH(Risk7_PlusY67!$D226,Raw_DATA!$A:$A,0)),"")</f>
        <v>-23738388.359999999</v>
      </c>
      <c r="N226" s="206">
        <f t="shared" si="63"/>
        <v>2</v>
      </c>
      <c r="O226" s="206">
        <f t="shared" si="64"/>
        <v>1</v>
      </c>
      <c r="P226" s="206">
        <f t="shared" si="65"/>
        <v>2</v>
      </c>
      <c r="Q226" s="211">
        <f t="shared" si="66"/>
        <v>1.3</v>
      </c>
      <c r="R226" s="206">
        <f t="shared" si="67"/>
        <v>5</v>
      </c>
      <c r="S226" s="212">
        <f>IFERROR(INDEX(Raw_DATA!J:J,MATCH(Risk7_PlusY67!$D226,Raw_DATA!$A:$A,0)),"")</f>
        <v>-17726711.16</v>
      </c>
      <c r="T226" s="213">
        <f>IFERROR(INDEX(Raw_DATA!K:K,MATCH(Risk7_PlusY67!$D226,Raw_DATA!$A:$A,0)),"")</f>
        <v>-13842037.039999999</v>
      </c>
      <c r="U226" s="214">
        <f t="shared" si="68"/>
        <v>0</v>
      </c>
      <c r="V226" s="214">
        <f t="shared" si="69"/>
        <v>0</v>
      </c>
      <c r="W226" s="214">
        <f>IF(OR(AND((K226&lt;0.8),(AJ226&gt;180)),AND((K226&lt;0.8),(AJ226&lt;10)),AND((K226&gt;=0.8),(AJ226&lt;10)),AND((K226&gt;=0.8),(AJ226&gt;90))),0,1)</f>
        <v>1</v>
      </c>
      <c r="X226" s="214">
        <f t="shared" si="70"/>
        <v>0</v>
      </c>
      <c r="Y226" s="214">
        <f t="shared" si="71"/>
        <v>0</v>
      </c>
      <c r="Z226" s="214">
        <f t="shared" si="72"/>
        <v>1</v>
      </c>
      <c r="AA226" s="214">
        <f t="shared" si="73"/>
        <v>1</v>
      </c>
      <c r="AB226" s="215" t="str">
        <f t="shared" si="74"/>
        <v>C</v>
      </c>
      <c r="AC226" s="215" t="str">
        <f t="shared" si="75"/>
        <v>5C</v>
      </c>
      <c r="AD226" s="216"/>
      <c r="AE226" s="216"/>
      <c r="AF226" s="434">
        <f>IFERROR(INDEX(Raw_DATA!L:L,MATCH(Risk7_PlusY67!$D226,Raw_DATA!$A:$A,0)),"")</f>
        <v>-25.07</v>
      </c>
      <c r="AG226" s="434">
        <f>IFERROR(INDEX(AVGGroup!$D$5:$D$21,MATCH(Risk7_PlusY67!$H226,AVGGroup!$C$5:$C$21,0)),"")</f>
        <v>-3.55</v>
      </c>
      <c r="AH226" s="434">
        <f>IFERROR(INDEX(Raw_DATA!M:M,MATCH(Risk7_PlusY67!$D226,Raw_DATA!$A:$A,0)),"")</f>
        <v>-27.11</v>
      </c>
      <c r="AI226" s="435">
        <f>IFERROR(INDEX(AVGGroup!$F$5:$F$21,MATCH(Risk7_PlusY67!$H226,AVGGroup!$C$5:$C$21,0)),"")</f>
        <v>-10.199999999999999</v>
      </c>
      <c r="AJ226" s="401">
        <f>IFERROR(INDEX(Raw_DATA!N:N,MATCH(Risk7_PlusY67!$D226,Raw_DATA!$A:$A,0)),"")</f>
        <v>102</v>
      </c>
      <c r="AK226" s="401">
        <f>IFERROR(INDEX(Raw_DATA!O:O,MATCH(Risk7_PlusY67!$D226,Raw_DATA!$A:$A,0)),"")</f>
        <v>141</v>
      </c>
      <c r="AL226" s="401">
        <f>IFERROR(INDEX(Raw_DATA!P:P,MATCH(Risk7_PlusY67!$D226,Raw_DATA!$A:$A,0)),"")</f>
        <v>296</v>
      </c>
      <c r="AM226" s="401">
        <f>IFERROR(INDEX(Raw_DATA!Q:Q,MATCH(Risk7_PlusY67!$D226,Raw_DATA!$A:$A,0)),"")</f>
        <v>90</v>
      </c>
      <c r="AN226" s="401">
        <f>IFERROR(INDEX(Raw_DATA!R:R,MATCH(Risk7_PlusY67!$D226,Raw_DATA!$A:$A,0)),"")</f>
        <v>47</v>
      </c>
      <c r="AO226" s="407"/>
      <c r="AP226" s="411" t="b">
        <f>AB226=AY226</f>
        <v>1</v>
      </c>
      <c r="AQ226" s="340">
        <f t="shared" si="76"/>
        <v>1</v>
      </c>
      <c r="AR226" s="123">
        <f t="shared" si="77"/>
        <v>0</v>
      </c>
      <c r="AS226" s="123">
        <f t="shared" si="78"/>
        <v>0</v>
      </c>
      <c r="AT226" s="123">
        <f>IF(OR(AND((K226&lt;0.8),(BE226&gt;180)),AND((K226&lt;0.8),(BE226&lt;10)),AND((K226&gt;=0.8),(BE226&lt;10)),AND((K226&gt;=0.8),(BE226&gt;90))),0,1)</f>
        <v>1</v>
      </c>
      <c r="AU226" s="123">
        <f t="shared" si="79"/>
        <v>0</v>
      </c>
      <c r="AV226" s="123">
        <f t="shared" si="80"/>
        <v>0</v>
      </c>
      <c r="AW226" s="123">
        <f t="shared" si="81"/>
        <v>1</v>
      </c>
      <c r="AX226" s="123">
        <f t="shared" si="82"/>
        <v>1</v>
      </c>
      <c r="AY226" s="416" t="str">
        <f t="shared" si="83"/>
        <v>C</v>
      </c>
      <c r="AZ226" s="416" t="str">
        <f>R226&amp;AY226</f>
        <v>5C</v>
      </c>
      <c r="BA226" s="417">
        <f>IFERROR(INDEX(Raw_DATA!L:L,MATCH(Risk7_PlusY67!$D226,Raw_DATA!$A:$A,0)),"")</f>
        <v>-25.07</v>
      </c>
      <c r="BB226" s="417">
        <f>IFERROR(INDEX(AVGGroup!$H$5:$H$21,MATCH(Risk7_PlusY67!$BJ226,AVGGroup!$C$5:$C$21,0)),"")</f>
        <v>-3.54</v>
      </c>
      <c r="BC226" s="417">
        <f>IFERROR(INDEX(Raw_DATA!M:M,MATCH(Risk7_PlusY67!$D226,Raw_DATA!$A:$A,0)),"")</f>
        <v>-27.11</v>
      </c>
      <c r="BD226" s="418">
        <f>IFERROR(INDEX(AVGGroup!$J$5:$J$21,MATCH(Risk7_PlusY67!$BJ226,AVGGroup!$C$5:$C$21,0)),"")</f>
        <v>-10.199999999999999</v>
      </c>
      <c r="BE226" s="407">
        <f>IFERROR(INDEX(Raw_DATA!N:N,MATCH(Risk7_PlusY67!$D226,Raw_DATA!$A:$A,0)),"")</f>
        <v>102</v>
      </c>
      <c r="BF226" s="407">
        <f>IFERROR(INDEX(Raw_DATA!O:O,MATCH(Risk7_PlusY67!$D226,Raw_DATA!$A:$A,0)),"")</f>
        <v>141</v>
      </c>
      <c r="BG226" s="407">
        <f>IFERROR(INDEX(Raw_DATA!P:P,MATCH(Risk7_PlusY67!$D226,Raw_DATA!$A:$A,0)),"")</f>
        <v>296</v>
      </c>
      <c r="BH226" s="407">
        <f>IFERROR(INDEX(Raw_DATA!Q:Q,MATCH(Risk7_PlusY67!$D226,Raw_DATA!$A:$A,0)),"")</f>
        <v>90</v>
      </c>
      <c r="BI226" s="407">
        <f>IFERROR(INDEX(Raw_DATA!R:R,MATCH(Risk7_PlusY67!$D226,Raw_DATA!$A:$A,0)),"")</f>
        <v>47</v>
      </c>
      <c r="BJ226" s="124" t="str">
        <f>INDEX('Org2567'!$BM:$BM,MATCH(Risk7_PlusY67!D226,'Org2567'!$D:$D,0))</f>
        <v>รพช.F2 P&lt;=30,000</v>
      </c>
    </row>
    <row r="227" spans="1:62" x14ac:dyDescent="0.7">
      <c r="A227" s="206">
        <f>IF(ISBLANK(D227),"",COUNTA($D$3:D227))</f>
        <v>225</v>
      </c>
      <c r="B227" s="207">
        <f>IFERROR(INDEX(ID!$E:$E,MATCH(Risk7_PlusY67!$D227,ID!$A:$A,0)),"")</f>
        <v>4</v>
      </c>
      <c r="C227" s="207" t="str">
        <f>IFERROR(INDEX(ID!$I:$I,MATCH(Risk7_PlusY67!$D227,ID!$A:$A,0)),"")</f>
        <v>พระนครศรีอยุธยา</v>
      </c>
      <c r="D227" s="295" t="s">
        <v>242</v>
      </c>
      <c r="E227" s="207" t="str">
        <f>IFERROR(INDEX(ID!$C:$C,MATCH(Risk7_PlusY67!$D227,ID!$A:$A,0)),"")</f>
        <v>พระนครศรีอยุธยา,รพศ.</v>
      </c>
      <c r="F227" s="207" t="str">
        <f>IFERROR(INDEX(ID!$G:$G,MATCH(Risk7_PlusY67!$D227,ID!$A:$A,0)),"")</f>
        <v>รพศ.</v>
      </c>
      <c r="G227" s="206">
        <f>IFERROR(INDEX(ID!$J:$J,MATCH(Risk7_PlusY67!$D227,ID!$A:$A,0)),"")</f>
        <v>560</v>
      </c>
      <c r="H227" s="208" t="str">
        <f>IFERROR(INDEX(ID!$P:$P,MATCH(Risk7_PlusY67!$D227,ID!$A:$A,0)),"")</f>
        <v>รพศ.A B&lt;=700</v>
      </c>
      <c r="I227" s="209">
        <f>IFERROR(INDEX(Raw_DATA!E:E,MATCH(Risk7_PlusY67!$D227,Raw_DATA!$A:$A,0)),"")</f>
        <v>1.58</v>
      </c>
      <c r="J227" s="209">
        <f>IFERROR(INDEX(Raw_DATA!F:F,MATCH(Risk7_PlusY67!$D227,Raw_DATA!$A:$A,0)),"")</f>
        <v>1.39</v>
      </c>
      <c r="K227" s="209">
        <f>IFERROR(INDEX(Raw_DATA!G:G,MATCH(Risk7_PlusY67!$D227,Raw_DATA!$A:$A,0)),"")</f>
        <v>0.59</v>
      </c>
      <c r="L227" s="209">
        <f>IFERROR(INDEX(Raw_DATA!H:H,MATCH(Risk7_PlusY67!$D227,Raw_DATA!$A:$A,0)),"")</f>
        <v>236395872.25999999</v>
      </c>
      <c r="M227" s="210">
        <f>IFERROR(INDEX(Raw_DATA!I:I,MATCH(Risk7_PlusY67!$D227,Raw_DATA!$A:$A,0)),"")</f>
        <v>-47146126.859999999</v>
      </c>
      <c r="N227" s="206">
        <f t="shared" si="63"/>
        <v>1</v>
      </c>
      <c r="O227" s="206">
        <f t="shared" si="64"/>
        <v>1</v>
      </c>
      <c r="P227" s="206">
        <f t="shared" si="65"/>
        <v>0</v>
      </c>
      <c r="Q227" s="211">
        <f t="shared" si="66"/>
        <v>60.1</v>
      </c>
      <c r="R227" s="206">
        <f t="shared" si="67"/>
        <v>2</v>
      </c>
      <c r="S227" s="212">
        <f>IFERROR(INDEX(Raw_DATA!J:J,MATCH(Risk7_PlusY67!$D227,Raw_DATA!$A:$A,0)),"")</f>
        <v>42692230.399999999</v>
      </c>
      <c r="T227" s="213">
        <f>IFERROR(INDEX(Raw_DATA!K:K,MATCH(Risk7_PlusY67!$D227,Raw_DATA!$A:$A,0)),"")</f>
        <v>-173506850.09</v>
      </c>
      <c r="U227" s="214">
        <f t="shared" si="68"/>
        <v>1</v>
      </c>
      <c r="V227" s="214">
        <f t="shared" si="69"/>
        <v>0</v>
      </c>
      <c r="W227" s="214">
        <f>IF(OR(AND((K227&lt;0.8),(AJ227&gt;180)),AND((K227&lt;0.8),(AJ227&lt;10)),AND((K227&gt;=0.8),(AJ227&lt;10)),AND((K227&gt;=0.8),(AJ227&gt;90))),0,1)</f>
        <v>1</v>
      </c>
      <c r="X227" s="214">
        <f t="shared" si="70"/>
        <v>0</v>
      </c>
      <c r="Y227" s="214">
        <f t="shared" si="71"/>
        <v>0</v>
      </c>
      <c r="Z227" s="214">
        <f t="shared" si="72"/>
        <v>0</v>
      </c>
      <c r="AA227" s="214">
        <f t="shared" si="73"/>
        <v>1</v>
      </c>
      <c r="AB227" s="215" t="str">
        <f t="shared" si="74"/>
        <v>C</v>
      </c>
      <c r="AC227" s="215" t="str">
        <f t="shared" si="75"/>
        <v>2C</v>
      </c>
      <c r="AD227" s="216"/>
      <c r="AE227" s="216"/>
      <c r="AF227" s="434">
        <f>IFERROR(INDEX(Raw_DATA!L:L,MATCH(Risk7_PlusY67!$D227,Raw_DATA!$A:$A,0)),"")</f>
        <v>2.5499999999999998</v>
      </c>
      <c r="AG227" s="434">
        <f>IFERROR(INDEX(AVGGroup!$D$5:$D$21,MATCH(Risk7_PlusY67!$H227,AVGGroup!$C$5:$C$21,0)),"")</f>
        <v>0</v>
      </c>
      <c r="AH227" s="434">
        <f>IFERROR(INDEX(Raw_DATA!M:M,MATCH(Risk7_PlusY67!$D227,Raw_DATA!$A:$A,0)),"")</f>
        <v>-3.91</v>
      </c>
      <c r="AI227" s="435">
        <f>IFERROR(INDEX(AVGGroup!$F$5:$F$21,MATCH(Risk7_PlusY67!$H227,AVGGroup!$C$5:$C$21,0)),"")</f>
        <v>-1.45</v>
      </c>
      <c r="AJ227" s="401">
        <f>IFERROR(INDEX(Raw_DATA!N:N,MATCH(Risk7_PlusY67!$D227,Raw_DATA!$A:$A,0)),"")</f>
        <v>125</v>
      </c>
      <c r="AK227" s="401">
        <f>IFERROR(INDEX(Raw_DATA!O:O,MATCH(Risk7_PlusY67!$D227,Raw_DATA!$A:$A,0)),"")</f>
        <v>62</v>
      </c>
      <c r="AL227" s="401">
        <f>IFERROR(INDEX(Raw_DATA!P:P,MATCH(Risk7_PlusY67!$D227,Raw_DATA!$A:$A,0)),"")</f>
        <v>62</v>
      </c>
      <c r="AM227" s="401">
        <f>IFERROR(INDEX(Raw_DATA!Q:Q,MATCH(Risk7_PlusY67!$D227,Raw_DATA!$A:$A,0)),"")</f>
        <v>161</v>
      </c>
      <c r="AN227" s="401">
        <f>IFERROR(INDEX(Raw_DATA!R:R,MATCH(Risk7_PlusY67!$D227,Raw_DATA!$A:$A,0)),"")</f>
        <v>36</v>
      </c>
      <c r="AO227" s="407"/>
      <c r="AP227" s="411" t="b">
        <f>AB227=AY227</f>
        <v>1</v>
      </c>
      <c r="AQ227" s="340">
        <f t="shared" si="76"/>
        <v>1</v>
      </c>
      <c r="AR227" s="123">
        <f t="shared" si="77"/>
        <v>1</v>
      </c>
      <c r="AS227" s="123">
        <f t="shared" si="78"/>
        <v>0</v>
      </c>
      <c r="AT227" s="123">
        <f>IF(OR(AND((K227&lt;0.8),(BE227&gt;180)),AND((K227&lt;0.8),(BE227&lt;10)),AND((K227&gt;=0.8),(BE227&lt;10)),AND((K227&gt;=0.8),(BE227&gt;90))),0,1)</f>
        <v>1</v>
      </c>
      <c r="AU227" s="123">
        <f t="shared" si="79"/>
        <v>0</v>
      </c>
      <c r="AV227" s="123">
        <f t="shared" si="80"/>
        <v>0</v>
      </c>
      <c r="AW227" s="123">
        <f t="shared" si="81"/>
        <v>0</v>
      </c>
      <c r="AX227" s="123">
        <f t="shared" si="82"/>
        <v>1</v>
      </c>
      <c r="AY227" s="416" t="str">
        <f t="shared" si="83"/>
        <v>C</v>
      </c>
      <c r="AZ227" s="416" t="str">
        <f>R227&amp;AY227</f>
        <v>2C</v>
      </c>
      <c r="BA227" s="417">
        <f>IFERROR(INDEX(Raw_DATA!L:L,MATCH(Risk7_PlusY67!$D227,Raw_DATA!$A:$A,0)),"")</f>
        <v>2.5499999999999998</v>
      </c>
      <c r="BB227" s="417">
        <f>IFERROR(INDEX(AVGGroup!$H$5:$H$21,MATCH(Risk7_PlusY67!$BJ227,AVGGroup!$C$5:$C$21,0)),"")</f>
        <v>0</v>
      </c>
      <c r="BC227" s="417">
        <f>IFERROR(INDEX(Raw_DATA!M:M,MATCH(Risk7_PlusY67!$D227,Raw_DATA!$A:$A,0)),"")</f>
        <v>-3.91</v>
      </c>
      <c r="BD227" s="418">
        <f>IFERROR(INDEX(AVGGroup!$J$5:$J$21,MATCH(Risk7_PlusY67!$BJ227,AVGGroup!$C$5:$C$21,0)),"")</f>
        <v>-1.45</v>
      </c>
      <c r="BE227" s="407">
        <f>IFERROR(INDEX(Raw_DATA!N:N,MATCH(Risk7_PlusY67!$D227,Raw_DATA!$A:$A,0)),"")</f>
        <v>125</v>
      </c>
      <c r="BF227" s="407">
        <f>IFERROR(INDEX(Raw_DATA!O:O,MATCH(Risk7_PlusY67!$D227,Raw_DATA!$A:$A,0)),"")</f>
        <v>62</v>
      </c>
      <c r="BG227" s="407">
        <f>IFERROR(INDEX(Raw_DATA!P:P,MATCH(Risk7_PlusY67!$D227,Raw_DATA!$A:$A,0)),"")</f>
        <v>62</v>
      </c>
      <c r="BH227" s="407">
        <f>IFERROR(INDEX(Raw_DATA!Q:Q,MATCH(Risk7_PlusY67!$D227,Raw_DATA!$A:$A,0)),"")</f>
        <v>161</v>
      </c>
      <c r="BI227" s="407">
        <f>IFERROR(INDEX(Raw_DATA!R:R,MATCH(Risk7_PlusY67!$D227,Raw_DATA!$A:$A,0)),"")</f>
        <v>36</v>
      </c>
      <c r="BJ227" s="124" t="str">
        <f>INDEX('Org2567'!$BM:$BM,MATCH(Risk7_PlusY67!D227,'Org2567'!$D:$D,0))</f>
        <v>รพศ.A B&lt;=700</v>
      </c>
    </row>
    <row r="228" spans="1:62" x14ac:dyDescent="0.7">
      <c r="A228" s="206">
        <f>IF(ISBLANK(D228),"",COUNTA($D$3:D228))</f>
        <v>226</v>
      </c>
      <c r="B228" s="207">
        <f>IFERROR(INDEX(ID!$E:$E,MATCH(Risk7_PlusY67!$D228,ID!$A:$A,0)),"")</f>
        <v>4</v>
      </c>
      <c r="C228" s="207" t="str">
        <f>IFERROR(INDEX(ID!$I:$I,MATCH(Risk7_PlusY67!$D228,ID!$A:$A,0)),"")</f>
        <v>พระนครศรีอยุธยา</v>
      </c>
      <c r="D228" s="295" t="s">
        <v>243</v>
      </c>
      <c r="E228" s="207" t="str">
        <f>IFERROR(INDEX(ID!$C:$C,MATCH(Risk7_PlusY67!$D228,ID!$A:$A,0)),"")</f>
        <v>เสนา,รพท.</v>
      </c>
      <c r="F228" s="207" t="str">
        <f>IFERROR(INDEX(ID!$G:$G,MATCH(Risk7_PlusY67!$D228,ID!$A:$A,0)),"")</f>
        <v>รพท.</v>
      </c>
      <c r="G228" s="206">
        <f>IFERROR(INDEX(ID!$J:$J,MATCH(Risk7_PlusY67!$D228,ID!$A:$A,0)),"")</f>
        <v>208</v>
      </c>
      <c r="H228" s="208" t="str">
        <f>IFERROR(INDEX(ID!$P:$P,MATCH(Risk7_PlusY67!$D228,ID!$A:$A,0)),"")</f>
        <v>รพท.M1 B&gt;200</v>
      </c>
      <c r="I228" s="209">
        <f>IFERROR(INDEX(Raw_DATA!E:E,MATCH(Risk7_PlusY67!$D228,Raw_DATA!$A:$A,0)),"")</f>
        <v>2.23</v>
      </c>
      <c r="J228" s="209">
        <f>IFERROR(INDEX(Raw_DATA!F:F,MATCH(Risk7_PlusY67!$D228,Raw_DATA!$A:$A,0)),"")</f>
        <v>2.11</v>
      </c>
      <c r="K228" s="209">
        <f>IFERROR(INDEX(Raw_DATA!G:G,MATCH(Risk7_PlusY67!$D228,Raw_DATA!$A:$A,0)),"")</f>
        <v>1.2</v>
      </c>
      <c r="L228" s="209">
        <f>IFERROR(INDEX(Raw_DATA!H:H,MATCH(Risk7_PlusY67!$D228,Raw_DATA!$A:$A,0)),"")</f>
        <v>127692505.16</v>
      </c>
      <c r="M228" s="210">
        <f>IFERROR(INDEX(Raw_DATA!I:I,MATCH(Risk7_PlusY67!$D228,Raw_DATA!$A:$A,0)),"")</f>
        <v>7055706.0099999998</v>
      </c>
      <c r="N228" s="206">
        <f t="shared" si="63"/>
        <v>0</v>
      </c>
      <c r="O228" s="206">
        <f t="shared" si="64"/>
        <v>0</v>
      </c>
      <c r="P228" s="206">
        <f t="shared" si="65"/>
        <v>0</v>
      </c>
      <c r="Q228" s="211" t="str">
        <f t="shared" si="66"/>
        <v/>
      </c>
      <c r="R228" s="206">
        <f t="shared" si="67"/>
        <v>0</v>
      </c>
      <c r="S228" s="212">
        <f>IFERROR(INDEX(Raw_DATA!J:J,MATCH(Risk7_PlusY67!$D228,Raw_DATA!$A:$A,0)),"")</f>
        <v>4792674.62</v>
      </c>
      <c r="T228" s="213">
        <f>IFERROR(INDEX(Raw_DATA!K:K,MATCH(Risk7_PlusY67!$D228,Raw_DATA!$A:$A,0)),"")</f>
        <v>21170868.77</v>
      </c>
      <c r="U228" s="214">
        <f t="shared" si="68"/>
        <v>0</v>
      </c>
      <c r="V228" s="214">
        <f t="shared" si="69"/>
        <v>1</v>
      </c>
      <c r="W228" s="214">
        <f>IF(OR(AND((K228&lt;0.8),(AJ228&gt;180)),AND((K228&lt;0.8),(AJ228&lt;10)),AND((K228&gt;=0.8),(AJ228&lt;10)),AND((K228&gt;=0.8),(AJ228&gt;90))),0,1)</f>
        <v>0</v>
      </c>
      <c r="X228" s="214">
        <f t="shared" si="70"/>
        <v>0</v>
      </c>
      <c r="Y228" s="214">
        <f t="shared" si="71"/>
        <v>0</v>
      </c>
      <c r="Z228" s="214">
        <f t="shared" si="72"/>
        <v>1</v>
      </c>
      <c r="AA228" s="214">
        <f t="shared" si="73"/>
        <v>1</v>
      </c>
      <c r="AB228" s="215" t="str">
        <f t="shared" si="74"/>
        <v>C</v>
      </c>
      <c r="AC228" s="215" t="str">
        <f t="shared" si="75"/>
        <v>0C</v>
      </c>
      <c r="AD228" s="216"/>
      <c r="AE228" s="216"/>
      <c r="AF228" s="434">
        <f>IFERROR(INDEX(Raw_DATA!L:L,MATCH(Risk7_PlusY67!$D228,Raw_DATA!$A:$A,0)),"")</f>
        <v>0.93</v>
      </c>
      <c r="AG228" s="434">
        <f>IFERROR(INDEX(AVGGroup!$D$5:$D$21,MATCH(Risk7_PlusY67!$H228,AVGGroup!$C$5:$C$21,0)),"")</f>
        <v>3.38</v>
      </c>
      <c r="AH228" s="434">
        <f>IFERROR(INDEX(Raw_DATA!M:M,MATCH(Risk7_PlusY67!$D228,Raw_DATA!$A:$A,0)),"")</f>
        <v>1.25</v>
      </c>
      <c r="AI228" s="435">
        <f>IFERROR(INDEX(AVGGroup!$F$5:$F$21,MATCH(Risk7_PlusY67!$H228,AVGGroup!$C$5:$C$21,0)),"")</f>
        <v>0.04</v>
      </c>
      <c r="AJ228" s="401">
        <f>IFERROR(INDEX(Raw_DATA!N:N,MATCH(Risk7_PlusY67!$D228,Raw_DATA!$A:$A,0)),"")</f>
        <v>134</v>
      </c>
      <c r="AK228" s="401">
        <f>IFERROR(INDEX(Raw_DATA!O:O,MATCH(Risk7_PlusY67!$D228,Raw_DATA!$A:$A,0)),"")</f>
        <v>106</v>
      </c>
      <c r="AL228" s="401">
        <f>IFERROR(INDEX(Raw_DATA!P:P,MATCH(Risk7_PlusY67!$D228,Raw_DATA!$A:$A,0)),"")</f>
        <v>73</v>
      </c>
      <c r="AM228" s="401">
        <f>IFERROR(INDEX(Raw_DATA!Q:Q,MATCH(Risk7_PlusY67!$D228,Raw_DATA!$A:$A,0)),"")</f>
        <v>66</v>
      </c>
      <c r="AN228" s="401">
        <f>IFERROR(INDEX(Raw_DATA!R:R,MATCH(Risk7_PlusY67!$D228,Raw_DATA!$A:$A,0)),"")</f>
        <v>33</v>
      </c>
      <c r="AO228" s="407"/>
      <c r="AP228" s="411" t="b">
        <f>AB228=AY228</f>
        <v>1</v>
      </c>
      <c r="AQ228" s="340">
        <f t="shared" si="76"/>
        <v>0</v>
      </c>
      <c r="AR228" s="123">
        <f t="shared" si="77"/>
        <v>0</v>
      </c>
      <c r="AS228" s="123">
        <f t="shared" si="78"/>
        <v>1</v>
      </c>
      <c r="AT228" s="123">
        <f>IF(OR(AND((K228&lt;0.8),(BE228&gt;180)),AND((K228&lt;0.8),(BE228&lt;10)),AND((K228&gt;=0.8),(BE228&lt;10)),AND((K228&gt;=0.8),(BE228&gt;90))),0,1)</f>
        <v>0</v>
      </c>
      <c r="AU228" s="123">
        <f t="shared" si="79"/>
        <v>0</v>
      </c>
      <c r="AV228" s="123">
        <f t="shared" si="80"/>
        <v>0</v>
      </c>
      <c r="AW228" s="123">
        <f t="shared" si="81"/>
        <v>1</v>
      </c>
      <c r="AX228" s="123">
        <f t="shared" si="82"/>
        <v>1</v>
      </c>
      <c r="AY228" s="416" t="str">
        <f t="shared" si="83"/>
        <v>C</v>
      </c>
      <c r="AZ228" s="416" t="str">
        <f>R228&amp;AY228</f>
        <v>0C</v>
      </c>
      <c r="BA228" s="417">
        <f>IFERROR(INDEX(Raw_DATA!L:L,MATCH(Risk7_PlusY67!$D228,Raw_DATA!$A:$A,0)),"")</f>
        <v>0.93</v>
      </c>
      <c r="BB228" s="417">
        <f>IFERROR(INDEX(AVGGroup!$H$5:$H$21,MATCH(Risk7_PlusY67!$BJ228,AVGGroup!$C$5:$C$21,0)),"")</f>
        <v>3.88</v>
      </c>
      <c r="BC228" s="417">
        <f>IFERROR(INDEX(Raw_DATA!M:M,MATCH(Risk7_PlusY67!$D228,Raw_DATA!$A:$A,0)),"")</f>
        <v>1.25</v>
      </c>
      <c r="BD228" s="418">
        <f>IFERROR(INDEX(AVGGroup!$J$5:$J$21,MATCH(Risk7_PlusY67!$BJ228,AVGGroup!$C$5:$C$21,0)),"")</f>
        <v>0.56999999999999995</v>
      </c>
      <c r="BE228" s="407">
        <f>IFERROR(INDEX(Raw_DATA!N:N,MATCH(Risk7_PlusY67!$D228,Raw_DATA!$A:$A,0)),"")</f>
        <v>134</v>
      </c>
      <c r="BF228" s="407">
        <f>IFERROR(INDEX(Raw_DATA!O:O,MATCH(Risk7_PlusY67!$D228,Raw_DATA!$A:$A,0)),"")</f>
        <v>106</v>
      </c>
      <c r="BG228" s="407">
        <f>IFERROR(INDEX(Raw_DATA!P:P,MATCH(Risk7_PlusY67!$D228,Raw_DATA!$A:$A,0)),"")</f>
        <v>73</v>
      </c>
      <c r="BH228" s="407">
        <f>IFERROR(INDEX(Raw_DATA!Q:Q,MATCH(Risk7_PlusY67!$D228,Raw_DATA!$A:$A,0)),"")</f>
        <v>66</v>
      </c>
      <c r="BI228" s="407">
        <f>IFERROR(INDEX(Raw_DATA!R:R,MATCH(Risk7_PlusY67!$D228,Raw_DATA!$A:$A,0)),"")</f>
        <v>33</v>
      </c>
      <c r="BJ228" s="124" t="str">
        <f>INDEX('Org2567'!$BM:$BM,MATCH(Risk7_PlusY67!D228,'Org2567'!$D:$D,0))</f>
        <v>รพท.M1 B&gt;200</v>
      </c>
    </row>
    <row r="229" spans="1:62" x14ac:dyDescent="0.7">
      <c r="A229" s="206">
        <f>IF(ISBLANK(D229),"",COUNTA($D$3:D229))</f>
        <v>227</v>
      </c>
      <c r="B229" s="207">
        <f>IFERROR(INDEX(ID!$E:$E,MATCH(Risk7_PlusY67!$D229,ID!$A:$A,0)),"")</f>
        <v>4</v>
      </c>
      <c r="C229" s="207" t="str">
        <f>IFERROR(INDEX(ID!$I:$I,MATCH(Risk7_PlusY67!$D229,ID!$A:$A,0)),"")</f>
        <v>พระนครศรีอยุธยา</v>
      </c>
      <c r="D229" s="295" t="s">
        <v>244</v>
      </c>
      <c r="E229" s="207" t="str">
        <f>IFERROR(INDEX(ID!$C:$C,MATCH(Risk7_PlusY67!$D229,ID!$A:$A,0)),"")</f>
        <v>ท่าเรือ,รพช.</v>
      </c>
      <c r="F229" s="207" t="str">
        <f>IFERROR(INDEX(ID!$G:$G,MATCH(Risk7_PlusY67!$D229,ID!$A:$A,0)),"")</f>
        <v>รพช.</v>
      </c>
      <c r="G229" s="206">
        <f>IFERROR(INDEX(ID!$J:$J,MATCH(Risk7_PlusY67!$D229,ID!$A:$A,0)),"")</f>
        <v>32</v>
      </c>
      <c r="H229" s="208" t="str">
        <f>IFERROR(INDEX(ID!$P:$P,MATCH(Risk7_PlusY67!$D229,ID!$A:$A,0)),"")</f>
        <v>รพช.F1 P&lt;=50,000</v>
      </c>
      <c r="I229" s="209">
        <f>IFERROR(INDEX(Raw_DATA!E:E,MATCH(Risk7_PlusY67!$D229,Raw_DATA!$A:$A,0)),"")</f>
        <v>3.37</v>
      </c>
      <c r="J229" s="209">
        <f>IFERROR(INDEX(Raw_DATA!F:F,MATCH(Risk7_PlusY67!$D229,Raw_DATA!$A:$A,0)),"")</f>
        <v>3.28</v>
      </c>
      <c r="K229" s="209">
        <f>IFERROR(INDEX(Raw_DATA!G:G,MATCH(Risk7_PlusY67!$D229,Raw_DATA!$A:$A,0)),"")</f>
        <v>2.84</v>
      </c>
      <c r="L229" s="209">
        <f>IFERROR(INDEX(Raw_DATA!H:H,MATCH(Risk7_PlusY67!$D229,Raw_DATA!$A:$A,0)),"")</f>
        <v>45924005.159999996</v>
      </c>
      <c r="M229" s="210">
        <f>IFERROR(INDEX(Raw_DATA!I:I,MATCH(Risk7_PlusY67!$D229,Raw_DATA!$A:$A,0)),"")</f>
        <v>100574882.14</v>
      </c>
      <c r="N229" s="206">
        <f t="shared" si="63"/>
        <v>0</v>
      </c>
      <c r="O229" s="206">
        <f t="shared" si="64"/>
        <v>0</v>
      </c>
      <c r="P229" s="206">
        <f t="shared" si="65"/>
        <v>0</v>
      </c>
      <c r="Q229" s="211" t="str">
        <f t="shared" si="66"/>
        <v/>
      </c>
      <c r="R229" s="206">
        <f t="shared" si="67"/>
        <v>0</v>
      </c>
      <c r="S229" s="212">
        <f>IFERROR(INDEX(Raw_DATA!J:J,MATCH(Risk7_PlusY67!$D229,Raw_DATA!$A:$A,0)),"")</f>
        <v>88024696.700000003</v>
      </c>
      <c r="T229" s="213">
        <f>IFERROR(INDEX(Raw_DATA!K:K,MATCH(Risk7_PlusY67!$D229,Raw_DATA!$A:$A,0)),"")</f>
        <v>35553276.07</v>
      </c>
      <c r="U229" s="214">
        <f t="shared" si="68"/>
        <v>1</v>
      </c>
      <c r="V229" s="214">
        <f t="shared" si="69"/>
        <v>1</v>
      </c>
      <c r="W229" s="214">
        <f>IF(OR(AND((K229&lt;0.8),(AJ229&gt;180)),AND((K229&lt;0.8),(AJ229&lt;10)),AND((K229&gt;=0.8),(AJ229&lt;10)),AND((K229&gt;=0.8),(AJ229&gt;90))),0,1)</f>
        <v>0</v>
      </c>
      <c r="X229" s="214">
        <f t="shared" si="70"/>
        <v>1</v>
      </c>
      <c r="Y229" s="214">
        <f t="shared" si="71"/>
        <v>1</v>
      </c>
      <c r="Z229" s="214">
        <f t="shared" si="72"/>
        <v>0</v>
      </c>
      <c r="AA229" s="214">
        <f t="shared" si="73"/>
        <v>1</v>
      </c>
      <c r="AB229" s="215" t="str">
        <f t="shared" si="74"/>
        <v>B</v>
      </c>
      <c r="AC229" s="215" t="str">
        <f t="shared" si="75"/>
        <v>0B</v>
      </c>
      <c r="AD229" s="216"/>
      <c r="AE229" s="216"/>
      <c r="AF229" s="434">
        <f>IFERROR(INDEX(Raw_DATA!L:L,MATCH(Risk7_PlusY67!$D229,Raw_DATA!$A:$A,0)),"")</f>
        <v>78.12</v>
      </c>
      <c r="AG229" s="434">
        <f>IFERROR(INDEX(AVGGroup!$D$5:$D$21,MATCH(Risk7_PlusY67!$H229,AVGGroup!$C$5:$C$21,0)),"")</f>
        <v>-3.15</v>
      </c>
      <c r="AH229" s="434">
        <f>IFERROR(INDEX(Raw_DATA!M:M,MATCH(Risk7_PlusY67!$D229,Raw_DATA!$A:$A,0)),"")</f>
        <v>36.54</v>
      </c>
      <c r="AI229" s="435">
        <f>IFERROR(INDEX(AVGGroup!$F$5:$F$21,MATCH(Risk7_PlusY67!$H229,AVGGroup!$C$5:$C$21,0)),"")</f>
        <v>-7.1</v>
      </c>
      <c r="AJ229" s="401">
        <f>IFERROR(INDEX(Raw_DATA!N:N,MATCH(Risk7_PlusY67!$D229,Raw_DATA!$A:$A,0)),"")</f>
        <v>119</v>
      </c>
      <c r="AK229" s="401">
        <f>IFERROR(INDEX(Raw_DATA!O:O,MATCH(Risk7_PlusY67!$D229,Raw_DATA!$A:$A,0)),"")</f>
        <v>26</v>
      </c>
      <c r="AL229" s="401">
        <f>IFERROR(INDEX(Raw_DATA!P:P,MATCH(Risk7_PlusY67!$D229,Raw_DATA!$A:$A,0)),"")</f>
        <v>48</v>
      </c>
      <c r="AM229" s="401">
        <f>IFERROR(INDEX(Raw_DATA!Q:Q,MATCH(Risk7_PlusY67!$D229,Raw_DATA!$A:$A,0)),"")</f>
        <v>157</v>
      </c>
      <c r="AN229" s="401">
        <f>IFERROR(INDEX(Raw_DATA!R:R,MATCH(Risk7_PlusY67!$D229,Raw_DATA!$A:$A,0)),"")</f>
        <v>30</v>
      </c>
      <c r="AO229" s="407"/>
      <c r="AP229" s="411" t="b">
        <f>AB229=AY229</f>
        <v>1</v>
      </c>
      <c r="AQ229" s="340">
        <f t="shared" si="76"/>
        <v>0</v>
      </c>
      <c r="AR229" s="123">
        <f t="shared" si="77"/>
        <v>1</v>
      </c>
      <c r="AS229" s="123">
        <f t="shared" si="78"/>
        <v>1</v>
      </c>
      <c r="AT229" s="123">
        <f>IF(OR(AND((K229&lt;0.8),(BE229&gt;180)),AND((K229&lt;0.8),(BE229&lt;10)),AND((K229&gt;=0.8),(BE229&lt;10)),AND((K229&gt;=0.8),(BE229&gt;90))),0,1)</f>
        <v>0</v>
      </c>
      <c r="AU229" s="123">
        <f t="shared" si="79"/>
        <v>1</v>
      </c>
      <c r="AV229" s="123">
        <f t="shared" si="80"/>
        <v>1</v>
      </c>
      <c r="AW229" s="123">
        <f t="shared" si="81"/>
        <v>0</v>
      </c>
      <c r="AX229" s="123">
        <f t="shared" si="82"/>
        <v>1</v>
      </c>
      <c r="AY229" s="416" t="str">
        <f t="shared" si="83"/>
        <v>B</v>
      </c>
      <c r="AZ229" s="416" t="str">
        <f>R229&amp;AY229</f>
        <v>0B</v>
      </c>
      <c r="BA229" s="417">
        <f>IFERROR(INDEX(Raw_DATA!L:L,MATCH(Risk7_PlusY67!$D229,Raw_DATA!$A:$A,0)),"")</f>
        <v>78.12</v>
      </c>
      <c r="BB229" s="417">
        <f>IFERROR(INDEX(AVGGroup!$H$5:$H$21,MATCH(Risk7_PlusY67!$BJ229,AVGGroup!$C$5:$C$21,0)),"")</f>
        <v>-3.15</v>
      </c>
      <c r="BC229" s="417">
        <f>IFERROR(INDEX(Raw_DATA!M:M,MATCH(Risk7_PlusY67!$D229,Raw_DATA!$A:$A,0)),"")</f>
        <v>36.54</v>
      </c>
      <c r="BD229" s="418">
        <f>IFERROR(INDEX(AVGGroup!$J$5:$J$21,MATCH(Risk7_PlusY67!$BJ229,AVGGroup!$C$5:$C$21,0)),"")</f>
        <v>-7.1</v>
      </c>
      <c r="BE229" s="407">
        <f>IFERROR(INDEX(Raw_DATA!N:N,MATCH(Risk7_PlusY67!$D229,Raw_DATA!$A:$A,0)),"")</f>
        <v>119</v>
      </c>
      <c r="BF229" s="407">
        <f>IFERROR(INDEX(Raw_DATA!O:O,MATCH(Risk7_PlusY67!$D229,Raw_DATA!$A:$A,0)),"")</f>
        <v>26</v>
      </c>
      <c r="BG229" s="407">
        <f>IFERROR(INDEX(Raw_DATA!P:P,MATCH(Risk7_PlusY67!$D229,Raw_DATA!$A:$A,0)),"")</f>
        <v>48</v>
      </c>
      <c r="BH229" s="407">
        <f>IFERROR(INDEX(Raw_DATA!Q:Q,MATCH(Risk7_PlusY67!$D229,Raw_DATA!$A:$A,0)),"")</f>
        <v>157</v>
      </c>
      <c r="BI229" s="407">
        <f>IFERROR(INDEX(Raw_DATA!R:R,MATCH(Risk7_PlusY67!$D229,Raw_DATA!$A:$A,0)),"")</f>
        <v>30</v>
      </c>
      <c r="BJ229" s="124" t="str">
        <f>INDEX('Org2567'!$BM:$BM,MATCH(Risk7_PlusY67!D229,'Org2567'!$D:$D,0))</f>
        <v>รพช.F1 P&lt;=50,000</v>
      </c>
    </row>
    <row r="230" spans="1:62" x14ac:dyDescent="0.7">
      <c r="A230" s="206">
        <f>IF(ISBLANK(D230),"",COUNTA($D$3:D230))</f>
        <v>228</v>
      </c>
      <c r="B230" s="207">
        <f>IFERROR(INDEX(ID!$E:$E,MATCH(Risk7_PlusY67!$D230,ID!$A:$A,0)),"")</f>
        <v>4</v>
      </c>
      <c r="C230" s="207" t="str">
        <f>IFERROR(INDEX(ID!$I:$I,MATCH(Risk7_PlusY67!$D230,ID!$A:$A,0)),"")</f>
        <v>พระนครศรีอยุธยา</v>
      </c>
      <c r="D230" s="295" t="s">
        <v>245</v>
      </c>
      <c r="E230" s="207" t="str">
        <f>IFERROR(INDEX(ID!$C:$C,MATCH(Risk7_PlusY67!$D230,ID!$A:$A,0)),"")</f>
        <v>สมเด็จพระสังฆราชเจ้า กรมหลวงชินวราลงกรณ (วาสนมหาเถร),รพช.</v>
      </c>
      <c r="F230" s="207" t="str">
        <f>IFERROR(INDEX(ID!$G:$G,MATCH(Risk7_PlusY67!$D230,ID!$A:$A,0)),"")</f>
        <v>รพช.</v>
      </c>
      <c r="G230" s="206">
        <f>IFERROR(INDEX(ID!$J:$J,MATCH(Risk7_PlusY67!$D230,ID!$A:$A,0)),"")</f>
        <v>45</v>
      </c>
      <c r="H230" s="208" t="str">
        <f>IFERROR(INDEX(ID!$P:$P,MATCH(Risk7_PlusY67!$D230,ID!$A:$A,0)),"")</f>
        <v>รพช.F1 P&lt;=50,000</v>
      </c>
      <c r="I230" s="209">
        <f>IFERROR(INDEX(Raw_DATA!E:E,MATCH(Risk7_PlusY67!$D230,Raw_DATA!$A:$A,0)),"")</f>
        <v>12.88</v>
      </c>
      <c r="J230" s="209">
        <f>IFERROR(INDEX(Raw_DATA!F:F,MATCH(Risk7_PlusY67!$D230,Raw_DATA!$A:$A,0)),"")</f>
        <v>12.66</v>
      </c>
      <c r="K230" s="209">
        <f>IFERROR(INDEX(Raw_DATA!G:G,MATCH(Risk7_PlusY67!$D230,Raw_DATA!$A:$A,0)),"")</f>
        <v>12.07</v>
      </c>
      <c r="L230" s="209">
        <f>IFERROR(INDEX(Raw_DATA!H:H,MATCH(Risk7_PlusY67!$D230,Raw_DATA!$A:$A,0)),"")</f>
        <v>122997563.8</v>
      </c>
      <c r="M230" s="210">
        <f>IFERROR(INDEX(Raw_DATA!I:I,MATCH(Risk7_PlusY67!$D230,Raw_DATA!$A:$A,0)),"")</f>
        <v>-24364440.199999999</v>
      </c>
      <c r="N230" s="206">
        <f t="shared" si="63"/>
        <v>0</v>
      </c>
      <c r="O230" s="206">
        <f t="shared" si="64"/>
        <v>1</v>
      </c>
      <c r="P230" s="206">
        <f t="shared" si="65"/>
        <v>0</v>
      </c>
      <c r="Q230" s="211">
        <f t="shared" si="66"/>
        <v>60.5</v>
      </c>
      <c r="R230" s="206">
        <f t="shared" si="67"/>
        <v>1</v>
      </c>
      <c r="S230" s="212">
        <f>IFERROR(INDEX(Raw_DATA!J:J,MATCH(Risk7_PlusY67!$D230,Raw_DATA!$A:$A,0)),"")</f>
        <v>-17112264.559999999</v>
      </c>
      <c r="T230" s="213">
        <f>IFERROR(INDEX(Raw_DATA!K:K,MATCH(Risk7_PlusY67!$D230,Raw_DATA!$A:$A,0)),"")</f>
        <v>114606509.26000001</v>
      </c>
      <c r="U230" s="214">
        <f t="shared" si="68"/>
        <v>0</v>
      </c>
      <c r="V230" s="214">
        <f t="shared" si="69"/>
        <v>0</v>
      </c>
      <c r="W230" s="214">
        <f>IF(OR(AND((K230&lt;0.8),(AJ230&gt;180)),AND((K230&lt;0.8),(AJ230&lt;10)),AND((K230&gt;=0.8),(AJ230&lt;10)),AND((K230&gt;=0.8),(AJ230&gt;90))),0,1)</f>
        <v>0</v>
      </c>
      <c r="X230" s="214">
        <f t="shared" si="70"/>
        <v>1</v>
      </c>
      <c r="Y230" s="214">
        <f t="shared" si="71"/>
        <v>1</v>
      </c>
      <c r="Z230" s="214">
        <f t="shared" si="72"/>
        <v>0</v>
      </c>
      <c r="AA230" s="214">
        <f t="shared" si="73"/>
        <v>1</v>
      </c>
      <c r="AB230" s="215" t="str">
        <f t="shared" si="74"/>
        <v>C</v>
      </c>
      <c r="AC230" s="215" t="str">
        <f t="shared" si="75"/>
        <v>1C</v>
      </c>
      <c r="AD230" s="216"/>
      <c r="AE230" s="216"/>
      <c r="AF230" s="434">
        <f>IFERROR(INDEX(Raw_DATA!L:L,MATCH(Risk7_PlusY67!$D230,Raw_DATA!$A:$A,0)),"")</f>
        <v>-20.92</v>
      </c>
      <c r="AG230" s="434">
        <f>IFERROR(INDEX(AVGGroup!$D$5:$D$21,MATCH(Risk7_PlusY67!$H230,AVGGroup!$C$5:$C$21,0)),"")</f>
        <v>-3.15</v>
      </c>
      <c r="AH230" s="434">
        <f>IFERROR(INDEX(Raw_DATA!M:M,MATCH(Risk7_PlusY67!$D230,Raw_DATA!$A:$A,0)),"")</f>
        <v>-10.57</v>
      </c>
      <c r="AI230" s="435">
        <f>IFERROR(INDEX(AVGGroup!$F$5:$F$21,MATCH(Risk7_PlusY67!$H230,AVGGroup!$C$5:$C$21,0)),"")</f>
        <v>-7.1</v>
      </c>
      <c r="AJ230" s="401">
        <f>IFERROR(INDEX(Raw_DATA!N:N,MATCH(Risk7_PlusY67!$D230,Raw_DATA!$A:$A,0)),"")</f>
        <v>108</v>
      </c>
      <c r="AK230" s="401">
        <f>IFERROR(INDEX(Raw_DATA!O:O,MATCH(Risk7_PlusY67!$D230,Raw_DATA!$A:$A,0)),"")</f>
        <v>57</v>
      </c>
      <c r="AL230" s="401">
        <f>IFERROR(INDEX(Raw_DATA!P:P,MATCH(Risk7_PlusY67!$D230,Raw_DATA!$A:$A,0)),"")</f>
        <v>51</v>
      </c>
      <c r="AM230" s="401">
        <f>IFERROR(INDEX(Raw_DATA!Q:Q,MATCH(Risk7_PlusY67!$D230,Raw_DATA!$A:$A,0)),"")</f>
        <v>132</v>
      </c>
      <c r="AN230" s="401">
        <f>IFERROR(INDEX(Raw_DATA!R:R,MATCH(Risk7_PlusY67!$D230,Raw_DATA!$A:$A,0)),"")</f>
        <v>54</v>
      </c>
      <c r="AO230" s="407"/>
      <c r="AP230" s="411" t="b">
        <f>AB230=AY230</f>
        <v>1</v>
      </c>
      <c r="AQ230" s="340">
        <f t="shared" si="76"/>
        <v>1</v>
      </c>
      <c r="AR230" s="123">
        <f t="shared" si="77"/>
        <v>0</v>
      </c>
      <c r="AS230" s="123">
        <f t="shared" si="78"/>
        <v>0</v>
      </c>
      <c r="AT230" s="123">
        <f>IF(OR(AND((K230&lt;0.8),(BE230&gt;180)),AND((K230&lt;0.8),(BE230&lt;10)),AND((K230&gt;=0.8),(BE230&lt;10)),AND((K230&gt;=0.8),(BE230&gt;90))),0,1)</f>
        <v>0</v>
      </c>
      <c r="AU230" s="123">
        <f t="shared" si="79"/>
        <v>1</v>
      </c>
      <c r="AV230" s="123">
        <f t="shared" si="80"/>
        <v>1</v>
      </c>
      <c r="AW230" s="123">
        <f t="shared" si="81"/>
        <v>0</v>
      </c>
      <c r="AX230" s="123">
        <f t="shared" si="82"/>
        <v>1</v>
      </c>
      <c r="AY230" s="416" t="str">
        <f t="shared" si="83"/>
        <v>C</v>
      </c>
      <c r="AZ230" s="416" t="str">
        <f>R230&amp;AY230</f>
        <v>1C</v>
      </c>
      <c r="BA230" s="417">
        <f>IFERROR(INDEX(Raw_DATA!L:L,MATCH(Risk7_PlusY67!$D230,Raw_DATA!$A:$A,0)),"")</f>
        <v>-20.92</v>
      </c>
      <c r="BB230" s="417">
        <f>IFERROR(INDEX(AVGGroup!$H$5:$H$21,MATCH(Risk7_PlusY67!$BJ230,AVGGroup!$C$5:$C$21,0)),"")</f>
        <v>-3.15</v>
      </c>
      <c r="BC230" s="417">
        <f>IFERROR(INDEX(Raw_DATA!M:M,MATCH(Risk7_PlusY67!$D230,Raw_DATA!$A:$A,0)),"")</f>
        <v>-10.57</v>
      </c>
      <c r="BD230" s="418">
        <f>IFERROR(INDEX(AVGGroup!$J$5:$J$21,MATCH(Risk7_PlusY67!$BJ230,AVGGroup!$C$5:$C$21,0)),"")</f>
        <v>-7.1</v>
      </c>
      <c r="BE230" s="407">
        <f>IFERROR(INDEX(Raw_DATA!N:N,MATCH(Risk7_PlusY67!$D230,Raw_DATA!$A:$A,0)),"")</f>
        <v>108</v>
      </c>
      <c r="BF230" s="407">
        <f>IFERROR(INDEX(Raw_DATA!O:O,MATCH(Risk7_PlusY67!$D230,Raw_DATA!$A:$A,0)),"")</f>
        <v>57</v>
      </c>
      <c r="BG230" s="407">
        <f>IFERROR(INDEX(Raw_DATA!P:P,MATCH(Risk7_PlusY67!$D230,Raw_DATA!$A:$A,0)),"")</f>
        <v>51</v>
      </c>
      <c r="BH230" s="407">
        <f>IFERROR(INDEX(Raw_DATA!Q:Q,MATCH(Risk7_PlusY67!$D230,Raw_DATA!$A:$A,0)),"")</f>
        <v>132</v>
      </c>
      <c r="BI230" s="407">
        <f>IFERROR(INDEX(Raw_DATA!R:R,MATCH(Risk7_PlusY67!$D230,Raw_DATA!$A:$A,0)),"")</f>
        <v>54</v>
      </c>
      <c r="BJ230" s="124" t="str">
        <f>INDEX('Org2567'!$BM:$BM,MATCH(Risk7_PlusY67!D230,'Org2567'!$D:$D,0))</f>
        <v>รพช.F1 P&lt;=50,000</v>
      </c>
    </row>
    <row r="231" spans="1:62" x14ac:dyDescent="0.7">
      <c r="A231" s="206">
        <f>IF(ISBLANK(D231),"",COUNTA($D$3:D231))</f>
        <v>229</v>
      </c>
      <c r="B231" s="207">
        <f>IFERROR(INDEX(ID!$E:$E,MATCH(Risk7_PlusY67!$D231,ID!$A:$A,0)),"")</f>
        <v>4</v>
      </c>
      <c r="C231" s="207" t="str">
        <f>IFERROR(INDEX(ID!$I:$I,MATCH(Risk7_PlusY67!$D231,ID!$A:$A,0)),"")</f>
        <v>พระนครศรีอยุธยา</v>
      </c>
      <c r="D231" s="295" t="s">
        <v>246</v>
      </c>
      <c r="E231" s="207" t="str">
        <f>IFERROR(INDEX(ID!$C:$C,MATCH(Risk7_PlusY67!$D231,ID!$A:$A,0)),"")</f>
        <v>บางไทร(พระนครศรีอยุธยา),รพช.</v>
      </c>
      <c r="F231" s="207" t="str">
        <f>IFERROR(INDEX(ID!$G:$G,MATCH(Risk7_PlusY67!$D231,ID!$A:$A,0)),"")</f>
        <v>รพช.</v>
      </c>
      <c r="G231" s="206">
        <f>IFERROR(INDEX(ID!$J:$J,MATCH(Risk7_PlusY67!$D231,ID!$A:$A,0)),"")</f>
        <v>39</v>
      </c>
      <c r="H231" s="208" t="str">
        <f>IFERROR(INDEX(ID!$P:$P,MATCH(Risk7_PlusY67!$D231,ID!$A:$A,0)),"")</f>
        <v>รพช.F2 P&lt;=30,000</v>
      </c>
      <c r="I231" s="209">
        <f>IFERROR(INDEX(Raw_DATA!E:E,MATCH(Risk7_PlusY67!$D231,Raw_DATA!$A:$A,0)),"")</f>
        <v>2.38</v>
      </c>
      <c r="J231" s="209">
        <f>IFERROR(INDEX(Raw_DATA!F:F,MATCH(Risk7_PlusY67!$D231,Raw_DATA!$A:$A,0)),"")</f>
        <v>2.09</v>
      </c>
      <c r="K231" s="209">
        <f>IFERROR(INDEX(Raw_DATA!G:G,MATCH(Risk7_PlusY67!$D231,Raw_DATA!$A:$A,0)),"")</f>
        <v>1.73</v>
      </c>
      <c r="L231" s="209">
        <f>IFERROR(INDEX(Raw_DATA!H:H,MATCH(Risk7_PlusY67!$D231,Raw_DATA!$A:$A,0)),"")</f>
        <v>16934712.449999999</v>
      </c>
      <c r="M231" s="210">
        <f>IFERROR(INDEX(Raw_DATA!I:I,MATCH(Risk7_PlusY67!$D231,Raw_DATA!$A:$A,0)),"")</f>
        <v>-17330504.32</v>
      </c>
      <c r="N231" s="206">
        <f t="shared" si="63"/>
        <v>0</v>
      </c>
      <c r="O231" s="206">
        <f t="shared" si="64"/>
        <v>1</v>
      </c>
      <c r="P231" s="206">
        <f t="shared" si="65"/>
        <v>0</v>
      </c>
      <c r="Q231" s="211">
        <f t="shared" si="66"/>
        <v>11.7</v>
      </c>
      <c r="R231" s="206">
        <f t="shared" si="67"/>
        <v>1</v>
      </c>
      <c r="S231" s="212">
        <f>IFERROR(INDEX(Raw_DATA!J:J,MATCH(Risk7_PlusY67!$D231,Raw_DATA!$A:$A,0)),"")</f>
        <v>-9496589.8399999999</v>
      </c>
      <c r="T231" s="213">
        <f>IFERROR(INDEX(Raw_DATA!K:K,MATCH(Risk7_PlusY67!$D231,Raw_DATA!$A:$A,0)),"")</f>
        <v>9002393.0199999996</v>
      </c>
      <c r="U231" s="214">
        <f t="shared" si="68"/>
        <v>0</v>
      </c>
      <c r="V231" s="214">
        <f t="shared" si="69"/>
        <v>0</v>
      </c>
      <c r="W231" s="214">
        <f>IF(OR(AND((K231&lt;0.8),(AJ231&gt;180)),AND((K231&lt;0.8),(AJ231&lt;10)),AND((K231&gt;=0.8),(AJ231&lt;10)),AND((K231&gt;=0.8),(AJ231&gt;90))),0,1)</f>
        <v>0</v>
      </c>
      <c r="X231" s="214">
        <f t="shared" si="70"/>
        <v>1</v>
      </c>
      <c r="Y231" s="214">
        <f t="shared" si="71"/>
        <v>1</v>
      </c>
      <c r="Z231" s="214">
        <f t="shared" si="72"/>
        <v>0</v>
      </c>
      <c r="AA231" s="214">
        <f t="shared" si="73"/>
        <v>0</v>
      </c>
      <c r="AB231" s="215" t="str">
        <f t="shared" si="74"/>
        <v>C-</v>
      </c>
      <c r="AC231" s="215" t="str">
        <f t="shared" si="75"/>
        <v>1C-</v>
      </c>
      <c r="AD231" s="216"/>
      <c r="AE231" s="216"/>
      <c r="AF231" s="434">
        <f>IFERROR(INDEX(Raw_DATA!L:L,MATCH(Risk7_PlusY67!$D231,Raw_DATA!$A:$A,0)),"")</f>
        <v>-11.94</v>
      </c>
      <c r="AG231" s="434">
        <f>IFERROR(INDEX(AVGGroup!$D$5:$D$21,MATCH(Risk7_PlusY67!$H231,AVGGroup!$C$5:$C$21,0)),"")</f>
        <v>-3.55</v>
      </c>
      <c r="AH231" s="434">
        <f>IFERROR(INDEX(Raw_DATA!M:M,MATCH(Risk7_PlusY67!$D231,Raw_DATA!$A:$A,0)),"")</f>
        <v>-24.21</v>
      </c>
      <c r="AI231" s="435">
        <f>IFERROR(INDEX(AVGGroup!$F$5:$F$21,MATCH(Risk7_PlusY67!$H231,AVGGroup!$C$5:$C$21,0)),"")</f>
        <v>-10.199999999999999</v>
      </c>
      <c r="AJ231" s="401">
        <f>IFERROR(INDEX(Raw_DATA!N:N,MATCH(Risk7_PlusY67!$D231,Raw_DATA!$A:$A,0)),"")</f>
        <v>96</v>
      </c>
      <c r="AK231" s="401">
        <f>IFERROR(INDEX(Raw_DATA!O:O,MATCH(Risk7_PlusY67!$D231,Raw_DATA!$A:$A,0)),"")</f>
        <v>36</v>
      </c>
      <c r="AL231" s="401">
        <f>IFERROR(INDEX(Raw_DATA!P:P,MATCH(Risk7_PlusY67!$D231,Raw_DATA!$A:$A,0)),"")</f>
        <v>33</v>
      </c>
      <c r="AM231" s="401">
        <f>IFERROR(INDEX(Raw_DATA!Q:Q,MATCH(Risk7_PlusY67!$D231,Raw_DATA!$A:$A,0)),"")</f>
        <v>306</v>
      </c>
      <c r="AN231" s="401">
        <f>IFERROR(INDEX(Raw_DATA!R:R,MATCH(Risk7_PlusY67!$D231,Raw_DATA!$A:$A,0)),"")</f>
        <v>71</v>
      </c>
      <c r="AO231" s="407"/>
      <c r="AP231" s="411" t="b">
        <f>AB231=AY231</f>
        <v>1</v>
      </c>
      <c r="AQ231" s="340">
        <f t="shared" si="76"/>
        <v>1</v>
      </c>
      <c r="AR231" s="123">
        <f t="shared" si="77"/>
        <v>0</v>
      </c>
      <c r="AS231" s="123">
        <f t="shared" si="78"/>
        <v>0</v>
      </c>
      <c r="AT231" s="123">
        <f>IF(OR(AND((K231&lt;0.8),(BE231&gt;180)),AND((K231&lt;0.8),(BE231&lt;10)),AND((K231&gt;=0.8),(BE231&lt;10)),AND((K231&gt;=0.8),(BE231&gt;90))),0,1)</f>
        <v>0</v>
      </c>
      <c r="AU231" s="123">
        <f t="shared" si="79"/>
        <v>1</v>
      </c>
      <c r="AV231" s="123">
        <f t="shared" si="80"/>
        <v>1</v>
      </c>
      <c r="AW231" s="123">
        <f t="shared" si="81"/>
        <v>0</v>
      </c>
      <c r="AX231" s="123">
        <f t="shared" si="82"/>
        <v>0</v>
      </c>
      <c r="AY231" s="416" t="str">
        <f t="shared" si="83"/>
        <v>C-</v>
      </c>
      <c r="AZ231" s="416" t="str">
        <f>R231&amp;AY231</f>
        <v>1C-</v>
      </c>
      <c r="BA231" s="417">
        <f>IFERROR(INDEX(Raw_DATA!L:L,MATCH(Risk7_PlusY67!$D231,Raw_DATA!$A:$A,0)),"")</f>
        <v>-11.94</v>
      </c>
      <c r="BB231" s="417">
        <f>IFERROR(INDEX(AVGGroup!$H$5:$H$21,MATCH(Risk7_PlusY67!$BJ231,AVGGroup!$C$5:$C$21,0)),"")</f>
        <v>-3.54</v>
      </c>
      <c r="BC231" s="417">
        <f>IFERROR(INDEX(Raw_DATA!M:M,MATCH(Risk7_PlusY67!$D231,Raw_DATA!$A:$A,0)),"")</f>
        <v>-24.21</v>
      </c>
      <c r="BD231" s="418">
        <f>IFERROR(INDEX(AVGGroup!$J$5:$J$21,MATCH(Risk7_PlusY67!$BJ231,AVGGroup!$C$5:$C$21,0)),"")</f>
        <v>-10.199999999999999</v>
      </c>
      <c r="BE231" s="407">
        <f>IFERROR(INDEX(Raw_DATA!N:N,MATCH(Risk7_PlusY67!$D231,Raw_DATA!$A:$A,0)),"")</f>
        <v>96</v>
      </c>
      <c r="BF231" s="407">
        <f>IFERROR(INDEX(Raw_DATA!O:O,MATCH(Risk7_PlusY67!$D231,Raw_DATA!$A:$A,0)),"")</f>
        <v>36</v>
      </c>
      <c r="BG231" s="407">
        <f>IFERROR(INDEX(Raw_DATA!P:P,MATCH(Risk7_PlusY67!$D231,Raw_DATA!$A:$A,0)),"")</f>
        <v>33</v>
      </c>
      <c r="BH231" s="407">
        <f>IFERROR(INDEX(Raw_DATA!Q:Q,MATCH(Risk7_PlusY67!$D231,Raw_DATA!$A:$A,0)),"")</f>
        <v>306</v>
      </c>
      <c r="BI231" s="407">
        <f>IFERROR(INDEX(Raw_DATA!R:R,MATCH(Risk7_PlusY67!$D231,Raw_DATA!$A:$A,0)),"")</f>
        <v>71</v>
      </c>
      <c r="BJ231" s="124" t="str">
        <f>INDEX('Org2567'!$BM:$BM,MATCH(Risk7_PlusY67!D231,'Org2567'!$D:$D,0))</f>
        <v>รพช.F2 P&lt;=30,000</v>
      </c>
    </row>
    <row r="232" spans="1:62" x14ac:dyDescent="0.7">
      <c r="A232" s="206">
        <f>IF(ISBLANK(D232),"",COUNTA($D$3:D232))</f>
        <v>230</v>
      </c>
      <c r="B232" s="207">
        <f>IFERROR(INDEX(ID!$E:$E,MATCH(Risk7_PlusY67!$D232,ID!$A:$A,0)),"")</f>
        <v>4</v>
      </c>
      <c r="C232" s="207" t="str">
        <f>IFERROR(INDEX(ID!$I:$I,MATCH(Risk7_PlusY67!$D232,ID!$A:$A,0)),"")</f>
        <v>พระนครศรีอยุธยา</v>
      </c>
      <c r="D232" s="295" t="s">
        <v>247</v>
      </c>
      <c r="E232" s="207" t="str">
        <f>IFERROR(INDEX(ID!$C:$C,MATCH(Risk7_PlusY67!$D232,ID!$A:$A,0)),"")</f>
        <v>บางบาล,รพช.</v>
      </c>
      <c r="F232" s="207" t="str">
        <f>IFERROR(INDEX(ID!$G:$G,MATCH(Risk7_PlusY67!$D232,ID!$A:$A,0)),"")</f>
        <v>รพช.</v>
      </c>
      <c r="G232" s="206">
        <f>IFERROR(INDEX(ID!$J:$J,MATCH(Risk7_PlusY67!$D232,ID!$A:$A,0)),"")</f>
        <v>26</v>
      </c>
      <c r="H232" s="208" t="str">
        <f>IFERROR(INDEX(ID!$P:$P,MATCH(Risk7_PlusY67!$D232,ID!$A:$A,0)),"")</f>
        <v>รพช.F2 P&lt;=30,000</v>
      </c>
      <c r="I232" s="209">
        <f>IFERROR(INDEX(Raw_DATA!E:E,MATCH(Risk7_PlusY67!$D232,Raw_DATA!$A:$A,0)),"")</f>
        <v>1.44</v>
      </c>
      <c r="J232" s="209">
        <f>IFERROR(INDEX(Raw_DATA!F:F,MATCH(Risk7_PlusY67!$D232,Raw_DATA!$A:$A,0)),"")</f>
        <v>1.28</v>
      </c>
      <c r="K232" s="209">
        <f>IFERROR(INDEX(Raw_DATA!G:G,MATCH(Risk7_PlusY67!$D232,Raw_DATA!$A:$A,0)),"")</f>
        <v>1.08</v>
      </c>
      <c r="L232" s="209">
        <f>IFERROR(INDEX(Raw_DATA!H:H,MATCH(Risk7_PlusY67!$D232,Raw_DATA!$A:$A,0)),"")</f>
        <v>7543513.0099999998</v>
      </c>
      <c r="M232" s="210">
        <f>IFERROR(INDEX(Raw_DATA!I:I,MATCH(Risk7_PlusY67!$D232,Raw_DATA!$A:$A,0)),"")</f>
        <v>-1729000.7</v>
      </c>
      <c r="N232" s="206">
        <f t="shared" si="63"/>
        <v>1</v>
      </c>
      <c r="O232" s="206">
        <f t="shared" si="64"/>
        <v>1</v>
      </c>
      <c r="P232" s="206">
        <f t="shared" si="65"/>
        <v>0</v>
      </c>
      <c r="Q232" s="211">
        <f t="shared" si="66"/>
        <v>52.3</v>
      </c>
      <c r="R232" s="206">
        <f t="shared" si="67"/>
        <v>2</v>
      </c>
      <c r="S232" s="212">
        <f>IFERROR(INDEX(Raw_DATA!J:J,MATCH(Risk7_PlusY67!$D232,Raw_DATA!$A:$A,0)),"")</f>
        <v>-159214.94</v>
      </c>
      <c r="T232" s="213">
        <f>IFERROR(INDEX(Raw_DATA!K:K,MATCH(Risk7_PlusY67!$D232,Raw_DATA!$A:$A,0)),"")</f>
        <v>1371118.21</v>
      </c>
      <c r="U232" s="214">
        <f t="shared" si="68"/>
        <v>1</v>
      </c>
      <c r="V232" s="214">
        <f t="shared" si="69"/>
        <v>1</v>
      </c>
      <c r="W232" s="214">
        <f>IF(OR(AND((K232&lt;0.8),(AJ232&gt;180)),AND((K232&lt;0.8),(AJ232&lt;10)),AND((K232&gt;=0.8),(AJ232&lt;10)),AND((K232&gt;=0.8),(AJ232&gt;90))),0,1)</f>
        <v>0</v>
      </c>
      <c r="X232" s="214">
        <f t="shared" si="70"/>
        <v>0</v>
      </c>
      <c r="Y232" s="214">
        <f t="shared" si="71"/>
        <v>0</v>
      </c>
      <c r="Z232" s="214">
        <f t="shared" si="72"/>
        <v>0</v>
      </c>
      <c r="AA232" s="214">
        <f t="shared" si="73"/>
        <v>0</v>
      </c>
      <c r="AB232" s="215" t="str">
        <f t="shared" si="74"/>
        <v>C-</v>
      </c>
      <c r="AC232" s="215" t="str">
        <f t="shared" si="75"/>
        <v>2C-</v>
      </c>
      <c r="AD232" s="216"/>
      <c r="AE232" s="216"/>
      <c r="AF232" s="434">
        <f>IFERROR(INDEX(Raw_DATA!L:L,MATCH(Risk7_PlusY67!$D232,Raw_DATA!$A:$A,0)),"")</f>
        <v>-0.23</v>
      </c>
      <c r="AG232" s="434">
        <f>IFERROR(INDEX(AVGGroup!$D$5:$D$21,MATCH(Risk7_PlusY67!$H232,AVGGroup!$C$5:$C$21,0)),"")</f>
        <v>-3.55</v>
      </c>
      <c r="AH232" s="434">
        <f>IFERROR(INDEX(Raw_DATA!M:M,MATCH(Risk7_PlusY67!$D232,Raw_DATA!$A:$A,0)),"")</f>
        <v>-4.9800000000000004</v>
      </c>
      <c r="AI232" s="435">
        <f>IFERROR(INDEX(AVGGroup!$F$5:$F$21,MATCH(Risk7_PlusY67!$H232,AVGGroup!$C$5:$C$21,0)),"")</f>
        <v>-10.199999999999999</v>
      </c>
      <c r="AJ232" s="401">
        <f>IFERROR(INDEX(Raw_DATA!N:N,MATCH(Risk7_PlusY67!$D232,Raw_DATA!$A:$A,0)),"")</f>
        <v>153</v>
      </c>
      <c r="AK232" s="401">
        <f>IFERROR(INDEX(Raw_DATA!O:O,MATCH(Risk7_PlusY67!$D232,Raw_DATA!$A:$A,0)),"")</f>
        <v>98</v>
      </c>
      <c r="AL232" s="401">
        <f>IFERROR(INDEX(Raw_DATA!P:P,MATCH(Risk7_PlusY67!$D232,Raw_DATA!$A:$A,0)),"")</f>
        <v>91</v>
      </c>
      <c r="AM232" s="401">
        <f>IFERROR(INDEX(Raw_DATA!Q:Q,MATCH(Risk7_PlusY67!$D232,Raw_DATA!$A:$A,0)),"")</f>
        <v>216</v>
      </c>
      <c r="AN232" s="401">
        <f>IFERROR(INDEX(Raw_DATA!R:R,MATCH(Risk7_PlusY67!$D232,Raw_DATA!$A:$A,0)),"")</f>
        <v>79</v>
      </c>
      <c r="AO232" s="407"/>
      <c r="AP232" s="411" t="b">
        <f>AB232=AY232</f>
        <v>1</v>
      </c>
      <c r="AQ232" s="340">
        <f t="shared" si="76"/>
        <v>1</v>
      </c>
      <c r="AR232" s="123">
        <f t="shared" si="77"/>
        <v>1</v>
      </c>
      <c r="AS232" s="123">
        <f t="shared" si="78"/>
        <v>1</v>
      </c>
      <c r="AT232" s="123">
        <f>IF(OR(AND((K232&lt;0.8),(BE232&gt;180)),AND((K232&lt;0.8),(BE232&lt;10)),AND((K232&gt;=0.8),(BE232&lt;10)),AND((K232&gt;=0.8),(BE232&gt;90))),0,1)</f>
        <v>0</v>
      </c>
      <c r="AU232" s="123">
        <f t="shared" si="79"/>
        <v>0</v>
      </c>
      <c r="AV232" s="123">
        <f t="shared" si="80"/>
        <v>0</v>
      </c>
      <c r="AW232" s="123">
        <f t="shared" si="81"/>
        <v>0</v>
      </c>
      <c r="AX232" s="123">
        <f t="shared" si="82"/>
        <v>0</v>
      </c>
      <c r="AY232" s="416" t="str">
        <f t="shared" si="83"/>
        <v>C-</v>
      </c>
      <c r="AZ232" s="416" t="str">
        <f>R232&amp;AY232</f>
        <v>2C-</v>
      </c>
      <c r="BA232" s="417">
        <f>IFERROR(INDEX(Raw_DATA!L:L,MATCH(Risk7_PlusY67!$D232,Raw_DATA!$A:$A,0)),"")</f>
        <v>-0.23</v>
      </c>
      <c r="BB232" s="417">
        <f>IFERROR(INDEX(AVGGroup!$H$5:$H$21,MATCH(Risk7_PlusY67!$BJ232,AVGGroup!$C$5:$C$21,0)),"")</f>
        <v>-3.54</v>
      </c>
      <c r="BC232" s="417">
        <f>IFERROR(INDEX(Raw_DATA!M:M,MATCH(Risk7_PlusY67!$D232,Raw_DATA!$A:$A,0)),"")</f>
        <v>-4.9800000000000004</v>
      </c>
      <c r="BD232" s="418">
        <f>IFERROR(INDEX(AVGGroup!$J$5:$J$21,MATCH(Risk7_PlusY67!$BJ232,AVGGroup!$C$5:$C$21,0)),"")</f>
        <v>-10.199999999999999</v>
      </c>
      <c r="BE232" s="407">
        <f>IFERROR(INDEX(Raw_DATA!N:N,MATCH(Risk7_PlusY67!$D232,Raw_DATA!$A:$A,0)),"")</f>
        <v>153</v>
      </c>
      <c r="BF232" s="407">
        <f>IFERROR(INDEX(Raw_DATA!O:O,MATCH(Risk7_PlusY67!$D232,Raw_DATA!$A:$A,0)),"")</f>
        <v>98</v>
      </c>
      <c r="BG232" s="407">
        <f>IFERROR(INDEX(Raw_DATA!P:P,MATCH(Risk7_PlusY67!$D232,Raw_DATA!$A:$A,0)),"")</f>
        <v>91</v>
      </c>
      <c r="BH232" s="407">
        <f>IFERROR(INDEX(Raw_DATA!Q:Q,MATCH(Risk7_PlusY67!$D232,Raw_DATA!$A:$A,0)),"")</f>
        <v>216</v>
      </c>
      <c r="BI232" s="407">
        <f>IFERROR(INDEX(Raw_DATA!R:R,MATCH(Risk7_PlusY67!$D232,Raw_DATA!$A:$A,0)),"")</f>
        <v>79</v>
      </c>
      <c r="BJ232" s="124" t="str">
        <f>INDEX('Org2567'!$BM:$BM,MATCH(Risk7_PlusY67!D232,'Org2567'!$D:$D,0))</f>
        <v>รพช.F2 P&lt;=30,000</v>
      </c>
    </row>
    <row r="233" spans="1:62" x14ac:dyDescent="0.7">
      <c r="A233" s="206">
        <f>IF(ISBLANK(D233),"",COUNTA($D$3:D233))</f>
        <v>231</v>
      </c>
      <c r="B233" s="207">
        <f>IFERROR(INDEX(ID!$E:$E,MATCH(Risk7_PlusY67!$D233,ID!$A:$A,0)),"")</f>
        <v>4</v>
      </c>
      <c r="C233" s="207" t="str">
        <f>IFERROR(INDEX(ID!$I:$I,MATCH(Risk7_PlusY67!$D233,ID!$A:$A,0)),"")</f>
        <v>พระนครศรีอยุธยา</v>
      </c>
      <c r="D233" s="295" t="s">
        <v>248</v>
      </c>
      <c r="E233" s="207" t="str">
        <f>IFERROR(INDEX(ID!$C:$C,MATCH(Risk7_PlusY67!$D233,ID!$A:$A,0)),"")</f>
        <v>บางปะอิน,รพช.</v>
      </c>
      <c r="F233" s="207" t="str">
        <f>IFERROR(INDEX(ID!$G:$G,MATCH(Risk7_PlusY67!$D233,ID!$A:$A,0)),"")</f>
        <v>รพช.</v>
      </c>
      <c r="G233" s="206">
        <f>IFERROR(INDEX(ID!$J:$J,MATCH(Risk7_PlusY67!$D233,ID!$A:$A,0)),"")</f>
        <v>96</v>
      </c>
      <c r="H233" s="208" t="str">
        <f>IFERROR(INDEX(ID!$P:$P,MATCH(Risk7_PlusY67!$D233,ID!$A:$A,0)),"")</f>
        <v>รพช.M2 B&lt;=100</v>
      </c>
      <c r="I233" s="209">
        <f>IFERROR(INDEX(Raw_DATA!E:E,MATCH(Risk7_PlusY67!$D233,Raw_DATA!$A:$A,0)),"")</f>
        <v>6.81</v>
      </c>
      <c r="J233" s="209">
        <f>IFERROR(INDEX(Raw_DATA!F:F,MATCH(Risk7_PlusY67!$D233,Raw_DATA!$A:$A,0)),"")</f>
        <v>6.5</v>
      </c>
      <c r="K233" s="209">
        <f>IFERROR(INDEX(Raw_DATA!G:G,MATCH(Risk7_PlusY67!$D233,Raw_DATA!$A:$A,0)),"")</f>
        <v>5.86</v>
      </c>
      <c r="L233" s="209">
        <f>IFERROR(INDEX(Raw_DATA!H:H,MATCH(Risk7_PlusY67!$D233,Raw_DATA!$A:$A,0)),"")</f>
        <v>201630662.75999999</v>
      </c>
      <c r="M233" s="210">
        <f>IFERROR(INDEX(Raw_DATA!I:I,MATCH(Risk7_PlusY67!$D233,Raw_DATA!$A:$A,0)),"")</f>
        <v>1501332.28</v>
      </c>
      <c r="N233" s="206">
        <f t="shared" si="63"/>
        <v>0</v>
      </c>
      <c r="O233" s="206">
        <f t="shared" si="64"/>
        <v>0</v>
      </c>
      <c r="P233" s="206">
        <f t="shared" si="65"/>
        <v>0</v>
      </c>
      <c r="Q233" s="211" t="str">
        <f t="shared" si="66"/>
        <v/>
      </c>
      <c r="R233" s="206">
        <f t="shared" si="67"/>
        <v>0</v>
      </c>
      <c r="S233" s="212">
        <f>IFERROR(INDEX(Raw_DATA!J:J,MATCH(Risk7_PlusY67!$D233,Raw_DATA!$A:$A,0)),"")</f>
        <v>17846434.48</v>
      </c>
      <c r="T233" s="213">
        <f>IFERROR(INDEX(Raw_DATA!K:K,MATCH(Risk7_PlusY67!$D233,Raw_DATA!$A:$A,0)),"")</f>
        <v>166420220.00999999</v>
      </c>
      <c r="U233" s="214">
        <f t="shared" si="68"/>
        <v>1</v>
      </c>
      <c r="V233" s="214">
        <f t="shared" si="69"/>
        <v>1</v>
      </c>
      <c r="W233" s="214">
        <f>IF(OR(AND((K233&lt;0.8),(AJ233&gt;180)),AND((K233&lt;0.8),(AJ233&lt;10)),AND((K233&gt;=0.8),(AJ233&lt;10)),AND((K233&gt;=0.8),(AJ233&gt;90))),0,1)</f>
        <v>1</v>
      </c>
      <c r="X233" s="214">
        <f t="shared" si="70"/>
        <v>0</v>
      </c>
      <c r="Y233" s="214">
        <f t="shared" si="71"/>
        <v>0</v>
      </c>
      <c r="Z233" s="214">
        <f t="shared" si="72"/>
        <v>0</v>
      </c>
      <c r="AA233" s="214">
        <f t="shared" si="73"/>
        <v>1</v>
      </c>
      <c r="AB233" s="215" t="str">
        <f t="shared" si="74"/>
        <v>B-</v>
      </c>
      <c r="AC233" s="215" t="str">
        <f t="shared" si="75"/>
        <v>0B-</v>
      </c>
      <c r="AD233" s="216"/>
      <c r="AE233" s="216"/>
      <c r="AF233" s="434">
        <f>IFERROR(INDEX(Raw_DATA!L:L,MATCH(Risk7_PlusY67!$D233,Raw_DATA!$A:$A,0)),"")</f>
        <v>5.8</v>
      </c>
      <c r="AG233" s="434">
        <f>IFERROR(INDEX(AVGGroup!$D$5:$D$21,MATCH(Risk7_PlusY67!$H233,AVGGroup!$C$5:$C$21,0)),"")</f>
        <v>-4.4400000000000004</v>
      </c>
      <c r="AH233" s="434">
        <f>IFERROR(INDEX(Raw_DATA!M:M,MATCH(Risk7_PlusY67!$D233,Raw_DATA!$A:$A,0)),"")</f>
        <v>0.28000000000000003</v>
      </c>
      <c r="AI233" s="435">
        <f>IFERROR(INDEX(AVGGroup!$F$5:$F$21,MATCH(Risk7_PlusY67!$H233,AVGGroup!$C$5:$C$21,0)),"")</f>
        <v>-7.31</v>
      </c>
      <c r="AJ233" s="401">
        <f>IFERROR(INDEX(Raw_DATA!N:N,MATCH(Risk7_PlusY67!$D233,Raw_DATA!$A:$A,0)),"")</f>
        <v>86</v>
      </c>
      <c r="AK233" s="401">
        <f>IFERROR(INDEX(Raw_DATA!O:O,MATCH(Risk7_PlusY67!$D233,Raw_DATA!$A:$A,0)),"")</f>
        <v>69</v>
      </c>
      <c r="AL233" s="401">
        <f>IFERROR(INDEX(Raw_DATA!P:P,MATCH(Risk7_PlusY67!$D233,Raw_DATA!$A:$A,0)),"")</f>
        <v>104</v>
      </c>
      <c r="AM233" s="401">
        <f>IFERROR(INDEX(Raw_DATA!Q:Q,MATCH(Risk7_PlusY67!$D233,Raw_DATA!$A:$A,0)),"")</f>
        <v>180</v>
      </c>
      <c r="AN233" s="401">
        <f>IFERROR(INDEX(Raw_DATA!R:R,MATCH(Risk7_PlusY67!$D233,Raw_DATA!$A:$A,0)),"")</f>
        <v>37</v>
      </c>
      <c r="AO233" s="407"/>
      <c r="AP233" s="411" t="b">
        <f>AB233=AY233</f>
        <v>1</v>
      </c>
      <c r="AQ233" s="340">
        <f t="shared" si="76"/>
        <v>0</v>
      </c>
      <c r="AR233" s="123">
        <f t="shared" si="77"/>
        <v>1</v>
      </c>
      <c r="AS233" s="123">
        <f t="shared" si="78"/>
        <v>1</v>
      </c>
      <c r="AT233" s="123">
        <f>IF(OR(AND((K233&lt;0.8),(BE233&gt;180)),AND((K233&lt;0.8),(BE233&lt;10)),AND((K233&gt;=0.8),(BE233&lt;10)),AND((K233&gt;=0.8),(BE233&gt;90))),0,1)</f>
        <v>1</v>
      </c>
      <c r="AU233" s="123">
        <f t="shared" si="79"/>
        <v>0</v>
      </c>
      <c r="AV233" s="123">
        <f t="shared" si="80"/>
        <v>0</v>
      </c>
      <c r="AW233" s="123">
        <f t="shared" si="81"/>
        <v>0</v>
      </c>
      <c r="AX233" s="123">
        <f t="shared" si="82"/>
        <v>1</v>
      </c>
      <c r="AY233" s="416" t="str">
        <f t="shared" si="83"/>
        <v>B-</v>
      </c>
      <c r="AZ233" s="416" t="str">
        <f>R233&amp;AY233</f>
        <v>0B-</v>
      </c>
      <c r="BA233" s="417">
        <f>IFERROR(INDEX(Raw_DATA!L:L,MATCH(Risk7_PlusY67!$D233,Raw_DATA!$A:$A,0)),"")</f>
        <v>5.8</v>
      </c>
      <c r="BB233" s="417">
        <f>IFERROR(INDEX(AVGGroup!$H$5:$H$21,MATCH(Risk7_PlusY67!$BJ233,AVGGroup!$C$5:$C$21,0)),"")</f>
        <v>-4.4400000000000004</v>
      </c>
      <c r="BC233" s="417">
        <f>IFERROR(INDEX(Raw_DATA!M:M,MATCH(Risk7_PlusY67!$D233,Raw_DATA!$A:$A,0)),"")</f>
        <v>0.28000000000000003</v>
      </c>
      <c r="BD233" s="418">
        <f>IFERROR(INDEX(AVGGroup!$J$5:$J$21,MATCH(Risk7_PlusY67!$BJ233,AVGGroup!$C$5:$C$21,0)),"")</f>
        <v>-7.31</v>
      </c>
      <c r="BE233" s="407">
        <f>IFERROR(INDEX(Raw_DATA!N:N,MATCH(Risk7_PlusY67!$D233,Raw_DATA!$A:$A,0)),"")</f>
        <v>86</v>
      </c>
      <c r="BF233" s="407">
        <f>IFERROR(INDEX(Raw_DATA!O:O,MATCH(Risk7_PlusY67!$D233,Raw_DATA!$A:$A,0)),"")</f>
        <v>69</v>
      </c>
      <c r="BG233" s="407">
        <f>IFERROR(INDEX(Raw_DATA!P:P,MATCH(Risk7_PlusY67!$D233,Raw_DATA!$A:$A,0)),"")</f>
        <v>104</v>
      </c>
      <c r="BH233" s="407">
        <f>IFERROR(INDEX(Raw_DATA!Q:Q,MATCH(Risk7_PlusY67!$D233,Raw_DATA!$A:$A,0)),"")</f>
        <v>180</v>
      </c>
      <c r="BI233" s="407">
        <f>IFERROR(INDEX(Raw_DATA!R:R,MATCH(Risk7_PlusY67!$D233,Raw_DATA!$A:$A,0)),"")</f>
        <v>37</v>
      </c>
      <c r="BJ233" s="124" t="str">
        <f>INDEX('Org2567'!$BM:$BM,MATCH(Risk7_PlusY67!D233,'Org2567'!$D:$D,0))</f>
        <v>รพช.M2 B&lt;=100</v>
      </c>
    </row>
    <row r="234" spans="1:62" x14ac:dyDescent="0.7">
      <c r="A234" s="206">
        <f>IF(ISBLANK(D234),"",COUNTA($D$3:D234))</f>
        <v>232</v>
      </c>
      <c r="B234" s="207">
        <f>IFERROR(INDEX(ID!$E:$E,MATCH(Risk7_PlusY67!$D234,ID!$A:$A,0)),"")</f>
        <v>4</v>
      </c>
      <c r="C234" s="207" t="str">
        <f>IFERROR(INDEX(ID!$I:$I,MATCH(Risk7_PlusY67!$D234,ID!$A:$A,0)),"")</f>
        <v>พระนครศรีอยุธยา</v>
      </c>
      <c r="D234" s="295" t="s">
        <v>249</v>
      </c>
      <c r="E234" s="207" t="str">
        <f>IFERROR(INDEX(ID!$C:$C,MATCH(Risk7_PlusY67!$D234,ID!$A:$A,0)),"")</f>
        <v>บางปะหัน,รพช.</v>
      </c>
      <c r="F234" s="207" t="str">
        <f>IFERROR(INDEX(ID!$G:$G,MATCH(Risk7_PlusY67!$D234,ID!$A:$A,0)),"")</f>
        <v>รพช.</v>
      </c>
      <c r="G234" s="206">
        <f>IFERROR(INDEX(ID!$J:$J,MATCH(Risk7_PlusY67!$D234,ID!$A:$A,0)),"")</f>
        <v>35</v>
      </c>
      <c r="H234" s="208" t="str">
        <f>IFERROR(INDEX(ID!$P:$P,MATCH(Risk7_PlusY67!$D234,ID!$A:$A,0)),"")</f>
        <v>รพช.F1 P&lt;=50,000</v>
      </c>
      <c r="I234" s="209">
        <f>IFERROR(INDEX(Raw_DATA!E:E,MATCH(Risk7_PlusY67!$D234,Raw_DATA!$A:$A,0)),"")</f>
        <v>1.51</v>
      </c>
      <c r="J234" s="209">
        <f>IFERROR(INDEX(Raw_DATA!F:F,MATCH(Risk7_PlusY67!$D234,Raw_DATA!$A:$A,0)),"")</f>
        <v>1.29</v>
      </c>
      <c r="K234" s="209">
        <f>IFERROR(INDEX(Raw_DATA!G:G,MATCH(Risk7_PlusY67!$D234,Raw_DATA!$A:$A,0)),"")</f>
        <v>0.8</v>
      </c>
      <c r="L234" s="209">
        <f>IFERROR(INDEX(Raw_DATA!H:H,MATCH(Risk7_PlusY67!$D234,Raw_DATA!$A:$A,0)),"")</f>
        <v>10301676.789999999</v>
      </c>
      <c r="M234" s="210">
        <f>IFERROR(INDEX(Raw_DATA!I:I,MATCH(Risk7_PlusY67!$D234,Raw_DATA!$A:$A,0)),"")</f>
        <v>-20643101.600000001</v>
      </c>
      <c r="N234" s="206">
        <f t="shared" si="63"/>
        <v>0</v>
      </c>
      <c r="O234" s="206">
        <f t="shared" si="64"/>
        <v>1</v>
      </c>
      <c r="P234" s="206">
        <f t="shared" si="65"/>
        <v>1</v>
      </c>
      <c r="Q234" s="211">
        <f t="shared" si="66"/>
        <v>5.9</v>
      </c>
      <c r="R234" s="206">
        <f t="shared" si="67"/>
        <v>2</v>
      </c>
      <c r="S234" s="212">
        <f>IFERROR(INDEX(Raw_DATA!J:J,MATCH(Risk7_PlusY67!$D234,Raw_DATA!$A:$A,0)),"")</f>
        <v>-13827075.07</v>
      </c>
      <c r="T234" s="213">
        <f>IFERROR(INDEX(Raw_DATA!K:K,MATCH(Risk7_PlusY67!$D234,Raw_DATA!$A:$A,0)),"")</f>
        <v>-4169169.54</v>
      </c>
      <c r="U234" s="214">
        <f t="shared" si="68"/>
        <v>0</v>
      </c>
      <c r="V234" s="214">
        <f t="shared" si="69"/>
        <v>0</v>
      </c>
      <c r="W234" s="214">
        <f>IF(OR(AND((K234&lt;0.8),(AJ234&gt;180)),AND((K234&lt;0.8),(AJ234&lt;10)),AND((K234&gt;=0.8),(AJ234&lt;10)),AND((K234&gt;=0.8),(AJ234&gt;90))),0,1)</f>
        <v>0</v>
      </c>
      <c r="X234" s="214">
        <f t="shared" si="70"/>
        <v>0</v>
      </c>
      <c r="Y234" s="214">
        <f t="shared" si="71"/>
        <v>0</v>
      </c>
      <c r="Z234" s="214">
        <f t="shared" si="72"/>
        <v>0</v>
      </c>
      <c r="AA234" s="214">
        <f t="shared" si="73"/>
        <v>0</v>
      </c>
      <c r="AB234" s="215" t="str">
        <f t="shared" si="74"/>
        <v>F</v>
      </c>
      <c r="AC234" s="215" t="str">
        <f t="shared" si="75"/>
        <v>2F</v>
      </c>
      <c r="AD234" s="216"/>
      <c r="AE234" s="216"/>
      <c r="AF234" s="434">
        <f>IFERROR(INDEX(Raw_DATA!L:L,MATCH(Risk7_PlusY67!$D234,Raw_DATA!$A:$A,0)),"")</f>
        <v>-15.76</v>
      </c>
      <c r="AG234" s="434">
        <f>IFERROR(INDEX(AVGGroup!$D$5:$D$21,MATCH(Risk7_PlusY67!$H234,AVGGroup!$C$5:$C$21,0)),"")</f>
        <v>-3.15</v>
      </c>
      <c r="AH234" s="434">
        <f>IFERROR(INDEX(Raw_DATA!M:M,MATCH(Risk7_PlusY67!$D234,Raw_DATA!$A:$A,0)),"")</f>
        <v>-33</v>
      </c>
      <c r="AI234" s="435">
        <f>IFERROR(INDEX(AVGGroup!$F$5:$F$21,MATCH(Risk7_PlusY67!$H234,AVGGroup!$C$5:$C$21,0)),"")</f>
        <v>-7.1</v>
      </c>
      <c r="AJ234" s="401">
        <f>IFERROR(INDEX(Raw_DATA!N:N,MATCH(Risk7_PlusY67!$D234,Raw_DATA!$A:$A,0)),"")</f>
        <v>163</v>
      </c>
      <c r="AK234" s="401">
        <f>IFERROR(INDEX(Raw_DATA!O:O,MATCH(Risk7_PlusY67!$D234,Raw_DATA!$A:$A,0)),"")</f>
        <v>98</v>
      </c>
      <c r="AL234" s="401">
        <f>IFERROR(INDEX(Raw_DATA!P:P,MATCH(Risk7_PlusY67!$D234,Raw_DATA!$A:$A,0)),"")</f>
        <v>98</v>
      </c>
      <c r="AM234" s="401">
        <f>IFERROR(INDEX(Raw_DATA!Q:Q,MATCH(Risk7_PlusY67!$D234,Raw_DATA!$A:$A,0)),"")</f>
        <v>208</v>
      </c>
      <c r="AN234" s="401">
        <f>IFERROR(INDEX(Raw_DATA!R:R,MATCH(Risk7_PlusY67!$D234,Raw_DATA!$A:$A,0)),"")</f>
        <v>73</v>
      </c>
      <c r="AO234" s="407"/>
      <c r="AP234" s="411" t="b">
        <f>AB234=AY234</f>
        <v>1</v>
      </c>
      <c r="AQ234" s="340">
        <f t="shared" si="76"/>
        <v>1</v>
      </c>
      <c r="AR234" s="123">
        <f t="shared" si="77"/>
        <v>0</v>
      </c>
      <c r="AS234" s="123">
        <f t="shared" si="78"/>
        <v>0</v>
      </c>
      <c r="AT234" s="123">
        <f>IF(OR(AND((K234&lt;0.8),(BE234&gt;180)),AND((K234&lt;0.8),(BE234&lt;10)),AND((K234&gt;=0.8),(BE234&lt;10)),AND((K234&gt;=0.8),(BE234&gt;90))),0,1)</f>
        <v>0</v>
      </c>
      <c r="AU234" s="123">
        <f t="shared" si="79"/>
        <v>0</v>
      </c>
      <c r="AV234" s="123">
        <f t="shared" si="80"/>
        <v>0</v>
      </c>
      <c r="AW234" s="123">
        <f t="shared" si="81"/>
        <v>0</v>
      </c>
      <c r="AX234" s="123">
        <f t="shared" si="82"/>
        <v>0</v>
      </c>
      <c r="AY234" s="416" t="str">
        <f t="shared" si="83"/>
        <v>F</v>
      </c>
      <c r="AZ234" s="416" t="str">
        <f>R234&amp;AY234</f>
        <v>2F</v>
      </c>
      <c r="BA234" s="417">
        <f>IFERROR(INDEX(Raw_DATA!L:L,MATCH(Risk7_PlusY67!$D234,Raw_DATA!$A:$A,0)),"")</f>
        <v>-15.76</v>
      </c>
      <c r="BB234" s="417">
        <f>IFERROR(INDEX(AVGGroup!$H$5:$H$21,MATCH(Risk7_PlusY67!$BJ234,AVGGroup!$C$5:$C$21,0)),"")</f>
        <v>-3.15</v>
      </c>
      <c r="BC234" s="417">
        <f>IFERROR(INDEX(Raw_DATA!M:M,MATCH(Risk7_PlusY67!$D234,Raw_DATA!$A:$A,0)),"")</f>
        <v>-33</v>
      </c>
      <c r="BD234" s="418">
        <f>IFERROR(INDEX(AVGGroup!$J$5:$J$21,MATCH(Risk7_PlusY67!$BJ234,AVGGroup!$C$5:$C$21,0)),"")</f>
        <v>-7.1</v>
      </c>
      <c r="BE234" s="407">
        <f>IFERROR(INDEX(Raw_DATA!N:N,MATCH(Risk7_PlusY67!$D234,Raw_DATA!$A:$A,0)),"")</f>
        <v>163</v>
      </c>
      <c r="BF234" s="407">
        <f>IFERROR(INDEX(Raw_DATA!O:O,MATCH(Risk7_PlusY67!$D234,Raw_DATA!$A:$A,0)),"")</f>
        <v>98</v>
      </c>
      <c r="BG234" s="407">
        <f>IFERROR(INDEX(Raw_DATA!P:P,MATCH(Risk7_PlusY67!$D234,Raw_DATA!$A:$A,0)),"")</f>
        <v>98</v>
      </c>
      <c r="BH234" s="407">
        <f>IFERROR(INDEX(Raw_DATA!Q:Q,MATCH(Risk7_PlusY67!$D234,Raw_DATA!$A:$A,0)),"")</f>
        <v>208</v>
      </c>
      <c r="BI234" s="407">
        <f>IFERROR(INDEX(Raw_DATA!R:R,MATCH(Risk7_PlusY67!$D234,Raw_DATA!$A:$A,0)),"")</f>
        <v>73</v>
      </c>
      <c r="BJ234" s="124" t="str">
        <f>INDEX('Org2567'!$BM:$BM,MATCH(Risk7_PlusY67!D234,'Org2567'!$D:$D,0))</f>
        <v>รพช.F1 P&lt;=50,000</v>
      </c>
    </row>
    <row r="235" spans="1:62" x14ac:dyDescent="0.7">
      <c r="A235" s="206">
        <f>IF(ISBLANK(D235),"",COUNTA($D$3:D235))</f>
        <v>233</v>
      </c>
      <c r="B235" s="207">
        <f>IFERROR(INDEX(ID!$E:$E,MATCH(Risk7_PlusY67!$D235,ID!$A:$A,0)),"")</f>
        <v>4</v>
      </c>
      <c r="C235" s="207" t="str">
        <f>IFERROR(INDEX(ID!$I:$I,MATCH(Risk7_PlusY67!$D235,ID!$A:$A,0)),"")</f>
        <v>พระนครศรีอยุธยา</v>
      </c>
      <c r="D235" s="295" t="s">
        <v>250</v>
      </c>
      <c r="E235" s="207" t="str">
        <f>IFERROR(INDEX(ID!$C:$C,MATCH(Risk7_PlusY67!$D235,ID!$A:$A,0)),"")</f>
        <v>ผักไห่,รพช.</v>
      </c>
      <c r="F235" s="207" t="str">
        <f>IFERROR(INDEX(ID!$G:$G,MATCH(Risk7_PlusY67!$D235,ID!$A:$A,0)),"")</f>
        <v>รพช.</v>
      </c>
      <c r="G235" s="206">
        <f>IFERROR(INDEX(ID!$J:$J,MATCH(Risk7_PlusY67!$D235,ID!$A:$A,0)),"")</f>
        <v>31</v>
      </c>
      <c r="H235" s="208" t="str">
        <f>IFERROR(INDEX(ID!$P:$P,MATCH(Risk7_PlusY67!$D235,ID!$A:$A,0)),"")</f>
        <v>รพช.F2 P&lt;=30,000</v>
      </c>
      <c r="I235" s="209">
        <f>IFERROR(INDEX(Raw_DATA!E:E,MATCH(Risk7_PlusY67!$D235,Raw_DATA!$A:$A,0)),"")</f>
        <v>6.75</v>
      </c>
      <c r="J235" s="209">
        <f>IFERROR(INDEX(Raw_DATA!F:F,MATCH(Risk7_PlusY67!$D235,Raw_DATA!$A:$A,0)),"")</f>
        <v>6.49</v>
      </c>
      <c r="K235" s="209">
        <f>IFERROR(INDEX(Raw_DATA!G:G,MATCH(Risk7_PlusY67!$D235,Raw_DATA!$A:$A,0)),"")</f>
        <v>5.79</v>
      </c>
      <c r="L235" s="209">
        <f>IFERROR(INDEX(Raw_DATA!H:H,MATCH(Risk7_PlusY67!$D235,Raw_DATA!$A:$A,0)),"")</f>
        <v>50225154.5</v>
      </c>
      <c r="M235" s="210">
        <f>IFERROR(INDEX(Raw_DATA!I:I,MATCH(Risk7_PlusY67!$D235,Raw_DATA!$A:$A,0)),"")</f>
        <v>-15631272.98</v>
      </c>
      <c r="N235" s="206">
        <f t="shared" si="63"/>
        <v>0</v>
      </c>
      <c r="O235" s="206">
        <f t="shared" si="64"/>
        <v>1</v>
      </c>
      <c r="P235" s="206">
        <f t="shared" si="65"/>
        <v>0</v>
      </c>
      <c r="Q235" s="211">
        <f t="shared" si="66"/>
        <v>38.5</v>
      </c>
      <c r="R235" s="206">
        <f t="shared" si="67"/>
        <v>1</v>
      </c>
      <c r="S235" s="212">
        <f>IFERROR(INDEX(Raw_DATA!J:J,MATCH(Risk7_PlusY67!$D235,Raw_DATA!$A:$A,0)),"")</f>
        <v>-12077591.789999999</v>
      </c>
      <c r="T235" s="213">
        <f>IFERROR(INDEX(Raw_DATA!K:K,MATCH(Risk7_PlusY67!$D235,Raw_DATA!$A:$A,0)),"")</f>
        <v>41788170.359999999</v>
      </c>
      <c r="U235" s="214">
        <f t="shared" si="68"/>
        <v>0</v>
      </c>
      <c r="V235" s="214">
        <f t="shared" si="69"/>
        <v>0</v>
      </c>
      <c r="W235" s="214">
        <f>IF(OR(AND((K235&lt;0.8),(AJ235&gt;180)),AND((K235&lt;0.8),(AJ235&lt;10)),AND((K235&gt;=0.8),(AJ235&lt;10)),AND((K235&gt;=0.8),(AJ235&gt;90))),0,1)</f>
        <v>1</v>
      </c>
      <c r="X235" s="214">
        <f t="shared" si="70"/>
        <v>1</v>
      </c>
      <c r="Y235" s="214">
        <f t="shared" si="71"/>
        <v>1</v>
      </c>
      <c r="Z235" s="214">
        <f t="shared" si="72"/>
        <v>0</v>
      </c>
      <c r="AA235" s="214">
        <f t="shared" si="73"/>
        <v>1</v>
      </c>
      <c r="AB235" s="215" t="str">
        <f t="shared" si="74"/>
        <v>B-</v>
      </c>
      <c r="AC235" s="215" t="str">
        <f t="shared" si="75"/>
        <v>1B-</v>
      </c>
      <c r="AD235" s="216"/>
      <c r="AE235" s="216"/>
      <c r="AF235" s="434">
        <f>IFERROR(INDEX(Raw_DATA!L:L,MATCH(Risk7_PlusY67!$D235,Raw_DATA!$A:$A,0)),"")</f>
        <v>-14.16</v>
      </c>
      <c r="AG235" s="434">
        <f>IFERROR(INDEX(AVGGroup!$D$5:$D$21,MATCH(Risk7_PlusY67!$H235,AVGGroup!$C$5:$C$21,0)),"")</f>
        <v>-3.55</v>
      </c>
      <c r="AH235" s="434">
        <f>IFERROR(INDEX(Raw_DATA!M:M,MATCH(Risk7_PlusY67!$D235,Raw_DATA!$A:$A,0)),"")</f>
        <v>-14.67</v>
      </c>
      <c r="AI235" s="435">
        <f>IFERROR(INDEX(AVGGroup!$F$5:$F$21,MATCH(Risk7_PlusY67!$H235,AVGGroup!$C$5:$C$21,0)),"")</f>
        <v>-10.199999999999999</v>
      </c>
      <c r="AJ235" s="401">
        <f>IFERROR(INDEX(Raw_DATA!N:N,MATCH(Risk7_PlusY67!$D235,Raw_DATA!$A:$A,0)),"")</f>
        <v>48</v>
      </c>
      <c r="AK235" s="401">
        <f>IFERROR(INDEX(Raw_DATA!O:O,MATCH(Risk7_PlusY67!$D235,Raw_DATA!$A:$A,0)),"")</f>
        <v>53</v>
      </c>
      <c r="AL235" s="401">
        <f>IFERROR(INDEX(Raw_DATA!P:P,MATCH(Risk7_PlusY67!$D235,Raw_DATA!$A:$A,0)),"")</f>
        <v>57</v>
      </c>
      <c r="AM235" s="401">
        <f>IFERROR(INDEX(Raw_DATA!Q:Q,MATCH(Risk7_PlusY67!$D235,Raw_DATA!$A:$A,0)),"")</f>
        <v>171</v>
      </c>
      <c r="AN235" s="401">
        <f>IFERROR(INDEX(Raw_DATA!R:R,MATCH(Risk7_PlusY67!$D235,Raw_DATA!$A:$A,0)),"")</f>
        <v>49</v>
      </c>
      <c r="AO235" s="407"/>
      <c r="AP235" s="411" t="b">
        <f>AB235=AY235</f>
        <v>1</v>
      </c>
      <c r="AQ235" s="340">
        <f t="shared" si="76"/>
        <v>1</v>
      </c>
      <c r="AR235" s="123">
        <f t="shared" si="77"/>
        <v>0</v>
      </c>
      <c r="AS235" s="123">
        <f t="shared" si="78"/>
        <v>0</v>
      </c>
      <c r="AT235" s="123">
        <f>IF(OR(AND((K235&lt;0.8),(BE235&gt;180)),AND((K235&lt;0.8),(BE235&lt;10)),AND((K235&gt;=0.8),(BE235&lt;10)),AND((K235&gt;=0.8),(BE235&gt;90))),0,1)</f>
        <v>1</v>
      </c>
      <c r="AU235" s="123">
        <f t="shared" si="79"/>
        <v>1</v>
      </c>
      <c r="AV235" s="123">
        <f t="shared" si="80"/>
        <v>1</v>
      </c>
      <c r="AW235" s="123">
        <f t="shared" si="81"/>
        <v>0</v>
      </c>
      <c r="AX235" s="123">
        <f t="shared" si="82"/>
        <v>1</v>
      </c>
      <c r="AY235" s="416" t="str">
        <f t="shared" si="83"/>
        <v>B-</v>
      </c>
      <c r="AZ235" s="416" t="str">
        <f>R235&amp;AY235</f>
        <v>1B-</v>
      </c>
      <c r="BA235" s="417">
        <f>IFERROR(INDEX(Raw_DATA!L:L,MATCH(Risk7_PlusY67!$D235,Raw_DATA!$A:$A,0)),"")</f>
        <v>-14.16</v>
      </c>
      <c r="BB235" s="417">
        <f>IFERROR(INDEX(AVGGroup!$H$5:$H$21,MATCH(Risk7_PlusY67!$BJ235,AVGGroup!$C$5:$C$21,0)),"")</f>
        <v>-3.54</v>
      </c>
      <c r="BC235" s="417">
        <f>IFERROR(INDEX(Raw_DATA!M:M,MATCH(Risk7_PlusY67!$D235,Raw_DATA!$A:$A,0)),"")</f>
        <v>-14.67</v>
      </c>
      <c r="BD235" s="418">
        <f>IFERROR(INDEX(AVGGroup!$J$5:$J$21,MATCH(Risk7_PlusY67!$BJ235,AVGGroup!$C$5:$C$21,0)),"")</f>
        <v>-10.199999999999999</v>
      </c>
      <c r="BE235" s="407">
        <f>IFERROR(INDEX(Raw_DATA!N:N,MATCH(Risk7_PlusY67!$D235,Raw_DATA!$A:$A,0)),"")</f>
        <v>48</v>
      </c>
      <c r="BF235" s="407">
        <f>IFERROR(INDEX(Raw_DATA!O:O,MATCH(Risk7_PlusY67!$D235,Raw_DATA!$A:$A,0)),"")</f>
        <v>53</v>
      </c>
      <c r="BG235" s="407">
        <f>IFERROR(INDEX(Raw_DATA!P:P,MATCH(Risk7_PlusY67!$D235,Raw_DATA!$A:$A,0)),"")</f>
        <v>57</v>
      </c>
      <c r="BH235" s="407">
        <f>IFERROR(INDEX(Raw_DATA!Q:Q,MATCH(Risk7_PlusY67!$D235,Raw_DATA!$A:$A,0)),"")</f>
        <v>171</v>
      </c>
      <c r="BI235" s="407">
        <f>IFERROR(INDEX(Raw_DATA!R:R,MATCH(Risk7_PlusY67!$D235,Raw_DATA!$A:$A,0)),"")</f>
        <v>49</v>
      </c>
      <c r="BJ235" s="124" t="str">
        <f>INDEX('Org2567'!$BM:$BM,MATCH(Risk7_PlusY67!D235,'Org2567'!$D:$D,0))</f>
        <v>รพช.F2 P&lt;=30,000</v>
      </c>
    </row>
    <row r="236" spans="1:62" x14ac:dyDescent="0.7">
      <c r="A236" s="206">
        <f>IF(ISBLANK(D236),"",COUNTA($D$3:D236))</f>
        <v>234</v>
      </c>
      <c r="B236" s="207">
        <f>IFERROR(INDEX(ID!$E:$E,MATCH(Risk7_PlusY67!$D236,ID!$A:$A,0)),"")</f>
        <v>4</v>
      </c>
      <c r="C236" s="207" t="str">
        <f>IFERROR(INDEX(ID!$I:$I,MATCH(Risk7_PlusY67!$D236,ID!$A:$A,0)),"")</f>
        <v>พระนครศรีอยุธยา</v>
      </c>
      <c r="D236" s="295" t="s">
        <v>251</v>
      </c>
      <c r="E236" s="207" t="str">
        <f>IFERROR(INDEX(ID!$C:$C,MATCH(Risk7_PlusY67!$D236,ID!$A:$A,0)),"")</f>
        <v>ภาชี,รพช.</v>
      </c>
      <c r="F236" s="207" t="str">
        <f>IFERROR(INDEX(ID!$G:$G,MATCH(Risk7_PlusY67!$D236,ID!$A:$A,0)),"")</f>
        <v>รพช.</v>
      </c>
      <c r="G236" s="206">
        <f>IFERROR(INDEX(ID!$J:$J,MATCH(Risk7_PlusY67!$D236,ID!$A:$A,0)),"")</f>
        <v>40</v>
      </c>
      <c r="H236" s="208" t="str">
        <f>IFERROR(INDEX(ID!$P:$P,MATCH(Risk7_PlusY67!$D236,ID!$A:$A,0)),"")</f>
        <v>รพช.F2 P&lt;=30,000</v>
      </c>
      <c r="I236" s="209">
        <f>IFERROR(INDEX(Raw_DATA!E:E,MATCH(Risk7_PlusY67!$D236,Raw_DATA!$A:$A,0)),"")</f>
        <v>4.8899999999999997</v>
      </c>
      <c r="J236" s="209">
        <f>IFERROR(INDEX(Raw_DATA!F:F,MATCH(Risk7_PlusY67!$D236,Raw_DATA!$A:$A,0)),"")</f>
        <v>4.59</v>
      </c>
      <c r="K236" s="209">
        <f>IFERROR(INDEX(Raw_DATA!G:G,MATCH(Risk7_PlusY67!$D236,Raw_DATA!$A:$A,0)),"")</f>
        <v>3.4</v>
      </c>
      <c r="L236" s="209">
        <f>IFERROR(INDEX(Raw_DATA!H:H,MATCH(Risk7_PlusY67!$D236,Raw_DATA!$A:$A,0)),"")</f>
        <v>43912780.299999997</v>
      </c>
      <c r="M236" s="210">
        <f>IFERROR(INDEX(Raw_DATA!I:I,MATCH(Risk7_PlusY67!$D236,Raw_DATA!$A:$A,0)),"")</f>
        <v>-11021183.050000001</v>
      </c>
      <c r="N236" s="206">
        <f t="shared" si="63"/>
        <v>0</v>
      </c>
      <c r="O236" s="206">
        <f t="shared" si="64"/>
        <v>1</v>
      </c>
      <c r="P236" s="206">
        <f t="shared" si="65"/>
        <v>0</v>
      </c>
      <c r="Q236" s="211">
        <f t="shared" si="66"/>
        <v>47.8</v>
      </c>
      <c r="R236" s="206">
        <f t="shared" si="67"/>
        <v>1</v>
      </c>
      <c r="S236" s="212">
        <f>IFERROR(INDEX(Raw_DATA!J:J,MATCH(Risk7_PlusY67!$D236,Raw_DATA!$A:$A,0)),"")</f>
        <v>-7493180.6799999997</v>
      </c>
      <c r="T236" s="213">
        <f>IFERROR(INDEX(Raw_DATA!K:K,MATCH(Risk7_PlusY67!$D236,Raw_DATA!$A:$A,0)),"")</f>
        <v>27109240.109999999</v>
      </c>
      <c r="U236" s="214">
        <f t="shared" si="68"/>
        <v>0</v>
      </c>
      <c r="V236" s="214">
        <f t="shared" si="69"/>
        <v>0</v>
      </c>
      <c r="W236" s="214">
        <f>IF(OR(AND((K236&lt;0.8),(AJ236&gt;180)),AND((K236&lt;0.8),(AJ236&lt;10)),AND((K236&gt;=0.8),(AJ236&lt;10)),AND((K236&gt;=0.8),(AJ236&gt;90))),0,1)</f>
        <v>0</v>
      </c>
      <c r="X236" s="214">
        <f t="shared" si="70"/>
        <v>0</v>
      </c>
      <c r="Y236" s="214">
        <f t="shared" si="71"/>
        <v>0</v>
      </c>
      <c r="Z236" s="214">
        <f t="shared" si="72"/>
        <v>0</v>
      </c>
      <c r="AA236" s="214">
        <f t="shared" si="73"/>
        <v>1</v>
      </c>
      <c r="AB236" s="215" t="str">
        <f t="shared" si="74"/>
        <v>D</v>
      </c>
      <c r="AC236" s="215" t="str">
        <f t="shared" si="75"/>
        <v>1D</v>
      </c>
      <c r="AD236" s="216"/>
      <c r="AE236" s="216"/>
      <c r="AF236" s="434">
        <f>IFERROR(INDEX(Raw_DATA!L:L,MATCH(Risk7_PlusY67!$D236,Raw_DATA!$A:$A,0)),"")</f>
        <v>-7.9</v>
      </c>
      <c r="AG236" s="434">
        <f>IFERROR(INDEX(AVGGroup!$D$5:$D$21,MATCH(Risk7_PlusY67!$H236,AVGGroup!$C$5:$C$21,0)),"")</f>
        <v>-3.55</v>
      </c>
      <c r="AH236" s="434">
        <f>IFERROR(INDEX(Raw_DATA!M:M,MATCH(Risk7_PlusY67!$D236,Raw_DATA!$A:$A,0)),"")</f>
        <v>-13.08</v>
      </c>
      <c r="AI236" s="435">
        <f>IFERROR(INDEX(AVGGroup!$F$5:$F$21,MATCH(Risk7_PlusY67!$H236,AVGGroup!$C$5:$C$21,0)),"")</f>
        <v>-10.199999999999999</v>
      </c>
      <c r="AJ236" s="401">
        <f>IFERROR(INDEX(Raw_DATA!N:N,MATCH(Risk7_PlusY67!$D236,Raw_DATA!$A:$A,0)),"")</f>
        <v>120</v>
      </c>
      <c r="AK236" s="401">
        <f>IFERROR(INDEX(Raw_DATA!O:O,MATCH(Risk7_PlusY67!$D236,Raw_DATA!$A:$A,0)),"")</f>
        <v>90</v>
      </c>
      <c r="AL236" s="401">
        <f>IFERROR(INDEX(Raw_DATA!P:P,MATCH(Risk7_PlusY67!$D236,Raw_DATA!$A:$A,0)),"")</f>
        <v>92</v>
      </c>
      <c r="AM236" s="401">
        <f>IFERROR(INDEX(Raw_DATA!Q:Q,MATCH(Risk7_PlusY67!$D236,Raw_DATA!$A:$A,0)),"")</f>
        <v>365</v>
      </c>
      <c r="AN236" s="401">
        <f>IFERROR(INDEX(Raw_DATA!R:R,MATCH(Risk7_PlusY67!$D236,Raw_DATA!$A:$A,0)),"")</f>
        <v>49</v>
      </c>
      <c r="AO236" s="407"/>
      <c r="AP236" s="411" t="b">
        <f>AB236=AY236</f>
        <v>1</v>
      </c>
      <c r="AQ236" s="340">
        <f t="shared" si="76"/>
        <v>1</v>
      </c>
      <c r="AR236" s="123">
        <f t="shared" si="77"/>
        <v>0</v>
      </c>
      <c r="AS236" s="123">
        <f t="shared" si="78"/>
        <v>0</v>
      </c>
      <c r="AT236" s="123">
        <f>IF(OR(AND((K236&lt;0.8),(BE236&gt;180)),AND((K236&lt;0.8),(BE236&lt;10)),AND((K236&gt;=0.8),(BE236&lt;10)),AND((K236&gt;=0.8),(BE236&gt;90))),0,1)</f>
        <v>0</v>
      </c>
      <c r="AU236" s="123">
        <f t="shared" si="79"/>
        <v>0</v>
      </c>
      <c r="AV236" s="123">
        <f t="shared" si="80"/>
        <v>0</v>
      </c>
      <c r="AW236" s="123">
        <f t="shared" si="81"/>
        <v>0</v>
      </c>
      <c r="AX236" s="123">
        <f t="shared" si="82"/>
        <v>1</v>
      </c>
      <c r="AY236" s="416" t="str">
        <f t="shared" si="83"/>
        <v>D</v>
      </c>
      <c r="AZ236" s="416" t="str">
        <f>R236&amp;AY236</f>
        <v>1D</v>
      </c>
      <c r="BA236" s="417">
        <f>IFERROR(INDEX(Raw_DATA!L:L,MATCH(Risk7_PlusY67!$D236,Raw_DATA!$A:$A,0)),"")</f>
        <v>-7.9</v>
      </c>
      <c r="BB236" s="417">
        <f>IFERROR(INDEX(AVGGroup!$H$5:$H$21,MATCH(Risk7_PlusY67!$BJ236,AVGGroup!$C$5:$C$21,0)),"")</f>
        <v>-3.54</v>
      </c>
      <c r="BC236" s="417">
        <f>IFERROR(INDEX(Raw_DATA!M:M,MATCH(Risk7_PlusY67!$D236,Raw_DATA!$A:$A,0)),"")</f>
        <v>-13.08</v>
      </c>
      <c r="BD236" s="418">
        <f>IFERROR(INDEX(AVGGroup!$J$5:$J$21,MATCH(Risk7_PlusY67!$BJ236,AVGGroup!$C$5:$C$21,0)),"")</f>
        <v>-10.199999999999999</v>
      </c>
      <c r="BE236" s="407">
        <f>IFERROR(INDEX(Raw_DATA!N:N,MATCH(Risk7_PlusY67!$D236,Raw_DATA!$A:$A,0)),"")</f>
        <v>120</v>
      </c>
      <c r="BF236" s="407">
        <f>IFERROR(INDEX(Raw_DATA!O:O,MATCH(Risk7_PlusY67!$D236,Raw_DATA!$A:$A,0)),"")</f>
        <v>90</v>
      </c>
      <c r="BG236" s="407">
        <f>IFERROR(INDEX(Raw_DATA!P:P,MATCH(Risk7_PlusY67!$D236,Raw_DATA!$A:$A,0)),"")</f>
        <v>92</v>
      </c>
      <c r="BH236" s="407">
        <f>IFERROR(INDEX(Raw_DATA!Q:Q,MATCH(Risk7_PlusY67!$D236,Raw_DATA!$A:$A,0)),"")</f>
        <v>365</v>
      </c>
      <c r="BI236" s="407">
        <f>IFERROR(INDEX(Raw_DATA!R:R,MATCH(Risk7_PlusY67!$D236,Raw_DATA!$A:$A,0)),"")</f>
        <v>49</v>
      </c>
      <c r="BJ236" s="124" t="str">
        <f>INDEX('Org2567'!$BM:$BM,MATCH(Risk7_PlusY67!D236,'Org2567'!$D:$D,0))</f>
        <v>รพช.F2 P&lt;=30,000</v>
      </c>
    </row>
    <row r="237" spans="1:62" x14ac:dyDescent="0.7">
      <c r="A237" s="206">
        <f>IF(ISBLANK(D237),"",COUNTA($D$3:D237))</f>
        <v>235</v>
      </c>
      <c r="B237" s="207">
        <f>IFERROR(INDEX(ID!$E:$E,MATCH(Risk7_PlusY67!$D237,ID!$A:$A,0)),"")</f>
        <v>4</v>
      </c>
      <c r="C237" s="207" t="str">
        <f>IFERROR(INDEX(ID!$I:$I,MATCH(Risk7_PlusY67!$D237,ID!$A:$A,0)),"")</f>
        <v>พระนครศรีอยุธยา</v>
      </c>
      <c r="D237" s="295" t="s">
        <v>252</v>
      </c>
      <c r="E237" s="207" t="str">
        <f>IFERROR(INDEX(ID!$C:$C,MATCH(Risk7_PlusY67!$D237,ID!$A:$A,0)),"")</f>
        <v>ลาดบัวหลวง,รพช.</v>
      </c>
      <c r="F237" s="207" t="str">
        <f>IFERROR(INDEX(ID!$G:$G,MATCH(Risk7_PlusY67!$D237,ID!$A:$A,0)),"")</f>
        <v>รพช.</v>
      </c>
      <c r="G237" s="206">
        <f>IFERROR(INDEX(ID!$J:$J,MATCH(Risk7_PlusY67!$D237,ID!$A:$A,0)),"")</f>
        <v>64</v>
      </c>
      <c r="H237" s="208" t="str">
        <f>IFERROR(INDEX(ID!$P:$P,MATCH(Risk7_PlusY67!$D237,ID!$A:$A,0)),"")</f>
        <v>รพช.F2 P&lt;=30,000</v>
      </c>
      <c r="I237" s="209">
        <f>IFERROR(INDEX(Raw_DATA!E:E,MATCH(Risk7_PlusY67!$D237,Raw_DATA!$A:$A,0)),"")</f>
        <v>4.29</v>
      </c>
      <c r="J237" s="209">
        <f>IFERROR(INDEX(Raw_DATA!F:F,MATCH(Risk7_PlusY67!$D237,Raw_DATA!$A:$A,0)),"")</f>
        <v>3.92</v>
      </c>
      <c r="K237" s="209">
        <f>IFERROR(INDEX(Raw_DATA!G:G,MATCH(Risk7_PlusY67!$D237,Raw_DATA!$A:$A,0)),"")</f>
        <v>3.15</v>
      </c>
      <c r="L237" s="209">
        <f>IFERROR(INDEX(Raw_DATA!H:H,MATCH(Risk7_PlusY67!$D237,Raw_DATA!$A:$A,0)),"")</f>
        <v>42144526.090000004</v>
      </c>
      <c r="M237" s="210">
        <f>IFERROR(INDEX(Raw_DATA!I:I,MATCH(Risk7_PlusY67!$D237,Raw_DATA!$A:$A,0)),"")</f>
        <v>-12961457.210000001</v>
      </c>
      <c r="N237" s="206">
        <f t="shared" si="63"/>
        <v>0</v>
      </c>
      <c r="O237" s="206">
        <f t="shared" si="64"/>
        <v>1</v>
      </c>
      <c r="P237" s="206">
        <f t="shared" si="65"/>
        <v>0</v>
      </c>
      <c r="Q237" s="211">
        <f t="shared" si="66"/>
        <v>39</v>
      </c>
      <c r="R237" s="206">
        <f t="shared" si="67"/>
        <v>1</v>
      </c>
      <c r="S237" s="212">
        <f>IFERROR(INDEX(Raw_DATA!J:J,MATCH(Risk7_PlusY67!$D237,Raw_DATA!$A:$A,0)),"")</f>
        <v>-9412833.4800000004</v>
      </c>
      <c r="T237" s="213">
        <f>IFERROR(INDEX(Raw_DATA!K:K,MATCH(Risk7_PlusY67!$D237,Raw_DATA!$A:$A,0)),"")</f>
        <v>27506764.989999998</v>
      </c>
      <c r="U237" s="214">
        <f t="shared" si="68"/>
        <v>0</v>
      </c>
      <c r="V237" s="214">
        <f t="shared" si="69"/>
        <v>0</v>
      </c>
      <c r="W237" s="214">
        <f>IF(OR(AND((K237&lt;0.8),(AJ237&gt;180)),AND((K237&lt;0.8),(AJ237&lt;10)),AND((K237&gt;=0.8),(AJ237&lt;10)),AND((K237&gt;=0.8),(AJ237&gt;90))),0,1)</f>
        <v>0</v>
      </c>
      <c r="X237" s="214">
        <f t="shared" si="70"/>
        <v>0</v>
      </c>
      <c r="Y237" s="214">
        <f t="shared" si="71"/>
        <v>0</v>
      </c>
      <c r="Z237" s="214">
        <f t="shared" si="72"/>
        <v>0</v>
      </c>
      <c r="AA237" s="214">
        <f t="shared" si="73"/>
        <v>0</v>
      </c>
      <c r="AB237" s="215" t="str">
        <f t="shared" si="74"/>
        <v>F</v>
      </c>
      <c r="AC237" s="215" t="str">
        <f t="shared" si="75"/>
        <v>1F</v>
      </c>
      <c r="AD237" s="216"/>
      <c r="AE237" s="216"/>
      <c r="AF237" s="434">
        <f>IFERROR(INDEX(Raw_DATA!L:L,MATCH(Risk7_PlusY67!$D237,Raw_DATA!$A:$A,0)),"")</f>
        <v>-9.4600000000000009</v>
      </c>
      <c r="AG237" s="434">
        <f>IFERROR(INDEX(AVGGroup!$D$5:$D$21,MATCH(Risk7_PlusY67!$H237,AVGGroup!$C$5:$C$21,0)),"")</f>
        <v>-3.55</v>
      </c>
      <c r="AH237" s="434">
        <f>IFERROR(INDEX(Raw_DATA!M:M,MATCH(Risk7_PlusY67!$D237,Raw_DATA!$A:$A,0)),"")</f>
        <v>-11.77</v>
      </c>
      <c r="AI237" s="435">
        <f>IFERROR(INDEX(AVGGroup!$F$5:$F$21,MATCH(Risk7_PlusY67!$H237,AVGGroup!$C$5:$C$21,0)),"")</f>
        <v>-10.199999999999999</v>
      </c>
      <c r="AJ237" s="401">
        <f>IFERROR(INDEX(Raw_DATA!N:N,MATCH(Risk7_PlusY67!$D237,Raw_DATA!$A:$A,0)),"")</f>
        <v>172</v>
      </c>
      <c r="AK237" s="401">
        <f>IFERROR(INDEX(Raw_DATA!O:O,MATCH(Risk7_PlusY67!$D237,Raw_DATA!$A:$A,0)),"")</f>
        <v>84</v>
      </c>
      <c r="AL237" s="401">
        <f>IFERROR(INDEX(Raw_DATA!P:P,MATCH(Risk7_PlusY67!$D237,Raw_DATA!$A:$A,0)),"")</f>
        <v>95</v>
      </c>
      <c r="AM237" s="401">
        <f>IFERROR(INDEX(Raw_DATA!Q:Q,MATCH(Risk7_PlusY67!$D237,Raw_DATA!$A:$A,0)),"")</f>
        <v>160</v>
      </c>
      <c r="AN237" s="401">
        <f>IFERROR(INDEX(Raw_DATA!R:R,MATCH(Risk7_PlusY67!$D237,Raw_DATA!$A:$A,0)),"")</f>
        <v>98</v>
      </c>
      <c r="AO237" s="407"/>
      <c r="AP237" s="411" t="b">
        <f>AB237=AY237</f>
        <v>1</v>
      </c>
      <c r="AQ237" s="340">
        <f t="shared" si="76"/>
        <v>1</v>
      </c>
      <c r="AR237" s="123">
        <f t="shared" si="77"/>
        <v>0</v>
      </c>
      <c r="AS237" s="123">
        <f t="shared" si="78"/>
        <v>0</v>
      </c>
      <c r="AT237" s="123">
        <f>IF(OR(AND((K237&lt;0.8),(BE237&gt;180)),AND((K237&lt;0.8),(BE237&lt;10)),AND((K237&gt;=0.8),(BE237&lt;10)),AND((K237&gt;=0.8),(BE237&gt;90))),0,1)</f>
        <v>0</v>
      </c>
      <c r="AU237" s="123">
        <f t="shared" si="79"/>
        <v>0</v>
      </c>
      <c r="AV237" s="123">
        <f t="shared" si="80"/>
        <v>0</v>
      </c>
      <c r="AW237" s="123">
        <f t="shared" si="81"/>
        <v>0</v>
      </c>
      <c r="AX237" s="123">
        <f t="shared" si="82"/>
        <v>0</v>
      </c>
      <c r="AY237" s="416" t="str">
        <f t="shared" si="83"/>
        <v>F</v>
      </c>
      <c r="AZ237" s="416" t="str">
        <f>R237&amp;AY237</f>
        <v>1F</v>
      </c>
      <c r="BA237" s="417">
        <f>IFERROR(INDEX(Raw_DATA!L:L,MATCH(Risk7_PlusY67!$D237,Raw_DATA!$A:$A,0)),"")</f>
        <v>-9.4600000000000009</v>
      </c>
      <c r="BB237" s="417">
        <f>IFERROR(INDEX(AVGGroup!$H$5:$H$21,MATCH(Risk7_PlusY67!$BJ237,AVGGroup!$C$5:$C$21,0)),"")</f>
        <v>-3.54</v>
      </c>
      <c r="BC237" s="417">
        <f>IFERROR(INDEX(Raw_DATA!M:M,MATCH(Risk7_PlusY67!$D237,Raw_DATA!$A:$A,0)),"")</f>
        <v>-11.77</v>
      </c>
      <c r="BD237" s="418">
        <f>IFERROR(INDEX(AVGGroup!$J$5:$J$21,MATCH(Risk7_PlusY67!$BJ237,AVGGroup!$C$5:$C$21,0)),"")</f>
        <v>-10.199999999999999</v>
      </c>
      <c r="BE237" s="407">
        <f>IFERROR(INDEX(Raw_DATA!N:N,MATCH(Risk7_PlusY67!$D237,Raw_DATA!$A:$A,0)),"")</f>
        <v>172</v>
      </c>
      <c r="BF237" s="407">
        <f>IFERROR(INDEX(Raw_DATA!O:O,MATCH(Risk7_PlusY67!$D237,Raw_DATA!$A:$A,0)),"")</f>
        <v>84</v>
      </c>
      <c r="BG237" s="407">
        <f>IFERROR(INDEX(Raw_DATA!P:P,MATCH(Risk7_PlusY67!$D237,Raw_DATA!$A:$A,0)),"")</f>
        <v>95</v>
      </c>
      <c r="BH237" s="407">
        <f>IFERROR(INDEX(Raw_DATA!Q:Q,MATCH(Risk7_PlusY67!$D237,Raw_DATA!$A:$A,0)),"")</f>
        <v>160</v>
      </c>
      <c r="BI237" s="407">
        <f>IFERROR(INDEX(Raw_DATA!R:R,MATCH(Risk7_PlusY67!$D237,Raw_DATA!$A:$A,0)),"")</f>
        <v>98</v>
      </c>
      <c r="BJ237" s="124" t="str">
        <f>INDEX('Org2567'!$BM:$BM,MATCH(Risk7_PlusY67!D237,'Org2567'!$D:$D,0))</f>
        <v>รพช.F2 P&lt;=30,000</v>
      </c>
    </row>
    <row r="238" spans="1:62" x14ac:dyDescent="0.7">
      <c r="A238" s="206">
        <f>IF(ISBLANK(D238),"",COUNTA($D$3:D238))</f>
        <v>236</v>
      </c>
      <c r="B238" s="207">
        <f>IFERROR(INDEX(ID!$E:$E,MATCH(Risk7_PlusY67!$D238,ID!$A:$A,0)),"")</f>
        <v>4</v>
      </c>
      <c r="C238" s="207" t="str">
        <f>IFERROR(INDEX(ID!$I:$I,MATCH(Risk7_PlusY67!$D238,ID!$A:$A,0)),"")</f>
        <v>พระนครศรีอยุธยา</v>
      </c>
      <c r="D238" s="295" t="s">
        <v>253</v>
      </c>
      <c r="E238" s="207" t="str">
        <f>IFERROR(INDEX(ID!$C:$C,MATCH(Risk7_PlusY67!$D238,ID!$A:$A,0)),"")</f>
        <v>วังน้อย,รพช.</v>
      </c>
      <c r="F238" s="207" t="str">
        <f>IFERROR(INDEX(ID!$G:$G,MATCH(Risk7_PlusY67!$D238,ID!$A:$A,0)),"")</f>
        <v>รพช.</v>
      </c>
      <c r="G238" s="206">
        <f>IFERROR(INDEX(ID!$J:$J,MATCH(Risk7_PlusY67!$D238,ID!$A:$A,0)),"")</f>
        <v>68</v>
      </c>
      <c r="H238" s="208" t="str">
        <f>IFERROR(INDEX(ID!$P:$P,MATCH(Risk7_PlusY67!$D238,ID!$A:$A,0)),"")</f>
        <v>รพช.F1 P&lt;=50,000</v>
      </c>
      <c r="I238" s="209">
        <f>IFERROR(INDEX(Raw_DATA!E:E,MATCH(Risk7_PlusY67!$D238,Raw_DATA!$A:$A,0)),"")</f>
        <v>5.7</v>
      </c>
      <c r="J238" s="209">
        <f>IFERROR(INDEX(Raw_DATA!F:F,MATCH(Risk7_PlusY67!$D238,Raw_DATA!$A:$A,0)),"")</f>
        <v>5.25</v>
      </c>
      <c r="K238" s="209">
        <f>IFERROR(INDEX(Raw_DATA!G:G,MATCH(Risk7_PlusY67!$D238,Raw_DATA!$A:$A,0)),"")</f>
        <v>4.1399999999999997</v>
      </c>
      <c r="L238" s="209">
        <f>IFERROR(INDEX(Raw_DATA!H:H,MATCH(Risk7_PlusY67!$D238,Raw_DATA!$A:$A,0)),"")</f>
        <v>76505742.760000005</v>
      </c>
      <c r="M238" s="210">
        <f>IFERROR(INDEX(Raw_DATA!I:I,MATCH(Risk7_PlusY67!$D238,Raw_DATA!$A:$A,0)),"")</f>
        <v>-29131946.030000001</v>
      </c>
      <c r="N238" s="206">
        <f t="shared" si="63"/>
        <v>0</v>
      </c>
      <c r="O238" s="206">
        <f t="shared" si="64"/>
        <v>1</v>
      </c>
      <c r="P238" s="206">
        <f t="shared" si="65"/>
        <v>0</v>
      </c>
      <c r="Q238" s="211">
        <f t="shared" si="66"/>
        <v>31.5</v>
      </c>
      <c r="R238" s="206">
        <f t="shared" si="67"/>
        <v>1</v>
      </c>
      <c r="S238" s="212">
        <f>IFERROR(INDEX(Raw_DATA!J:J,MATCH(Risk7_PlusY67!$D238,Raw_DATA!$A:$A,0)),"")</f>
        <v>-5614390.46</v>
      </c>
      <c r="T238" s="213">
        <f>IFERROR(INDEX(Raw_DATA!K:K,MATCH(Risk7_PlusY67!$D238,Raw_DATA!$A:$A,0)),"")</f>
        <v>51145650.030000001</v>
      </c>
      <c r="U238" s="214">
        <f t="shared" si="68"/>
        <v>0</v>
      </c>
      <c r="V238" s="214">
        <f t="shared" si="69"/>
        <v>0</v>
      </c>
      <c r="W238" s="214">
        <f>IF(OR(AND((K238&lt;0.8),(AJ238&gt;180)),AND((K238&lt;0.8),(AJ238&lt;10)),AND((K238&gt;=0.8),(AJ238&lt;10)),AND((K238&gt;=0.8),(AJ238&gt;90))),0,1)</f>
        <v>1</v>
      </c>
      <c r="X238" s="214">
        <f t="shared" si="70"/>
        <v>0</v>
      </c>
      <c r="Y238" s="214">
        <f t="shared" si="71"/>
        <v>0</v>
      </c>
      <c r="Z238" s="214">
        <f t="shared" si="72"/>
        <v>1</v>
      </c>
      <c r="AA238" s="214">
        <f t="shared" si="73"/>
        <v>1</v>
      </c>
      <c r="AB238" s="215" t="str">
        <f t="shared" si="74"/>
        <v>C</v>
      </c>
      <c r="AC238" s="215" t="str">
        <f t="shared" si="75"/>
        <v>1C</v>
      </c>
      <c r="AD238" s="216"/>
      <c r="AE238" s="216"/>
      <c r="AF238" s="434">
        <f>IFERROR(INDEX(Raw_DATA!L:L,MATCH(Risk7_PlusY67!$D238,Raw_DATA!$A:$A,0)),"")</f>
        <v>-3.44</v>
      </c>
      <c r="AG238" s="434">
        <f>IFERROR(INDEX(AVGGroup!$D$5:$D$21,MATCH(Risk7_PlusY67!$H238,AVGGroup!$C$5:$C$21,0)),"")</f>
        <v>-3.15</v>
      </c>
      <c r="AH238" s="434">
        <f>IFERROR(INDEX(Raw_DATA!M:M,MATCH(Risk7_PlusY67!$D238,Raw_DATA!$A:$A,0)),"")</f>
        <v>-8.39</v>
      </c>
      <c r="AI238" s="435">
        <f>IFERROR(INDEX(AVGGroup!$F$5:$F$21,MATCH(Risk7_PlusY67!$H238,AVGGroup!$C$5:$C$21,0)),"")</f>
        <v>-7.1</v>
      </c>
      <c r="AJ238" s="401">
        <f>IFERROR(INDEX(Raw_DATA!N:N,MATCH(Risk7_PlusY67!$D238,Raw_DATA!$A:$A,0)),"")</f>
        <v>37</v>
      </c>
      <c r="AK238" s="401">
        <f>IFERROR(INDEX(Raw_DATA!O:O,MATCH(Risk7_PlusY67!$D238,Raw_DATA!$A:$A,0)),"")</f>
        <v>64</v>
      </c>
      <c r="AL238" s="401">
        <f>IFERROR(INDEX(Raw_DATA!P:P,MATCH(Risk7_PlusY67!$D238,Raw_DATA!$A:$A,0)),"")</f>
        <v>65</v>
      </c>
      <c r="AM238" s="401">
        <f>IFERROR(INDEX(Raw_DATA!Q:Q,MATCH(Risk7_PlusY67!$D238,Raw_DATA!$A:$A,0)),"")</f>
        <v>99</v>
      </c>
      <c r="AN238" s="401">
        <f>IFERROR(INDEX(Raw_DATA!R:R,MATCH(Risk7_PlusY67!$D238,Raw_DATA!$A:$A,0)),"")</f>
        <v>54</v>
      </c>
      <c r="AO238" s="407"/>
      <c r="AP238" s="411" t="b">
        <f>AB238=AY238</f>
        <v>1</v>
      </c>
      <c r="AQ238" s="340">
        <f t="shared" si="76"/>
        <v>1</v>
      </c>
      <c r="AR238" s="123">
        <f t="shared" si="77"/>
        <v>0</v>
      </c>
      <c r="AS238" s="123">
        <f t="shared" si="78"/>
        <v>0</v>
      </c>
      <c r="AT238" s="123">
        <f>IF(OR(AND((K238&lt;0.8),(BE238&gt;180)),AND((K238&lt;0.8),(BE238&lt;10)),AND((K238&gt;=0.8),(BE238&lt;10)),AND((K238&gt;=0.8),(BE238&gt;90))),0,1)</f>
        <v>1</v>
      </c>
      <c r="AU238" s="123">
        <f t="shared" si="79"/>
        <v>0</v>
      </c>
      <c r="AV238" s="123">
        <f t="shared" si="80"/>
        <v>0</v>
      </c>
      <c r="AW238" s="123">
        <f t="shared" si="81"/>
        <v>1</v>
      </c>
      <c r="AX238" s="123">
        <f t="shared" si="82"/>
        <v>1</v>
      </c>
      <c r="AY238" s="416" t="str">
        <f t="shared" si="83"/>
        <v>C</v>
      </c>
      <c r="AZ238" s="416" t="str">
        <f>R238&amp;AY238</f>
        <v>1C</v>
      </c>
      <c r="BA238" s="417">
        <f>IFERROR(INDEX(Raw_DATA!L:L,MATCH(Risk7_PlusY67!$D238,Raw_DATA!$A:$A,0)),"")</f>
        <v>-3.44</v>
      </c>
      <c r="BB238" s="417">
        <f>IFERROR(INDEX(AVGGroup!$H$5:$H$21,MATCH(Risk7_PlusY67!$BJ238,AVGGroup!$C$5:$C$21,0)),"")</f>
        <v>-3.15</v>
      </c>
      <c r="BC238" s="417">
        <f>IFERROR(INDEX(Raw_DATA!M:M,MATCH(Risk7_PlusY67!$D238,Raw_DATA!$A:$A,0)),"")</f>
        <v>-8.39</v>
      </c>
      <c r="BD238" s="418">
        <f>IFERROR(INDEX(AVGGroup!$J$5:$J$21,MATCH(Risk7_PlusY67!$BJ238,AVGGroup!$C$5:$C$21,0)),"")</f>
        <v>-7.1</v>
      </c>
      <c r="BE238" s="407">
        <f>IFERROR(INDEX(Raw_DATA!N:N,MATCH(Risk7_PlusY67!$D238,Raw_DATA!$A:$A,0)),"")</f>
        <v>37</v>
      </c>
      <c r="BF238" s="407">
        <f>IFERROR(INDEX(Raw_DATA!O:O,MATCH(Risk7_PlusY67!$D238,Raw_DATA!$A:$A,0)),"")</f>
        <v>64</v>
      </c>
      <c r="BG238" s="407">
        <f>IFERROR(INDEX(Raw_DATA!P:P,MATCH(Risk7_PlusY67!$D238,Raw_DATA!$A:$A,0)),"")</f>
        <v>65</v>
      </c>
      <c r="BH238" s="407">
        <f>IFERROR(INDEX(Raw_DATA!Q:Q,MATCH(Risk7_PlusY67!$D238,Raw_DATA!$A:$A,0)),"")</f>
        <v>99</v>
      </c>
      <c r="BI238" s="407">
        <f>IFERROR(INDEX(Raw_DATA!R:R,MATCH(Risk7_PlusY67!$D238,Raw_DATA!$A:$A,0)),"")</f>
        <v>54</v>
      </c>
      <c r="BJ238" s="124" t="str">
        <f>INDEX('Org2567'!$BM:$BM,MATCH(Risk7_PlusY67!D238,'Org2567'!$D:$D,0))</f>
        <v>รพช.F1 P&lt;=50,000</v>
      </c>
    </row>
    <row r="239" spans="1:62" x14ac:dyDescent="0.7">
      <c r="A239" s="206">
        <f>IF(ISBLANK(D239),"",COUNTA($D$3:D239))</f>
        <v>237</v>
      </c>
      <c r="B239" s="207">
        <f>IFERROR(INDEX(ID!$E:$E,MATCH(Risk7_PlusY67!$D239,ID!$A:$A,0)),"")</f>
        <v>4</v>
      </c>
      <c r="C239" s="207" t="str">
        <f>IFERROR(INDEX(ID!$I:$I,MATCH(Risk7_PlusY67!$D239,ID!$A:$A,0)),"")</f>
        <v>พระนครศรีอยุธยา</v>
      </c>
      <c r="D239" s="295" t="s">
        <v>254</v>
      </c>
      <c r="E239" s="207" t="str">
        <f>IFERROR(INDEX(ID!$C:$C,MATCH(Risk7_PlusY67!$D239,ID!$A:$A,0)),"")</f>
        <v>บางซ้าย,รพช.</v>
      </c>
      <c r="F239" s="207" t="str">
        <f>IFERROR(INDEX(ID!$G:$G,MATCH(Risk7_PlusY67!$D239,ID!$A:$A,0)),"")</f>
        <v>รพช.</v>
      </c>
      <c r="G239" s="206">
        <f>IFERROR(INDEX(ID!$J:$J,MATCH(Risk7_PlusY67!$D239,ID!$A:$A,0)),"")</f>
        <v>10</v>
      </c>
      <c r="H239" s="208" t="str">
        <f>IFERROR(INDEX(ID!$P:$P,MATCH(Risk7_PlusY67!$D239,ID!$A:$A,0)),"")</f>
        <v>รพช.F3 P&lt;=15,000</v>
      </c>
      <c r="I239" s="209">
        <f>IFERROR(INDEX(Raw_DATA!E:E,MATCH(Risk7_PlusY67!$D239,Raw_DATA!$A:$A,0)),"")</f>
        <v>1.79</v>
      </c>
      <c r="J239" s="209">
        <f>IFERROR(INDEX(Raw_DATA!F:F,MATCH(Risk7_PlusY67!$D239,Raw_DATA!$A:$A,0)),"")</f>
        <v>1.6</v>
      </c>
      <c r="K239" s="209">
        <f>IFERROR(INDEX(Raw_DATA!G:G,MATCH(Risk7_PlusY67!$D239,Raw_DATA!$A:$A,0)),"")</f>
        <v>1.22</v>
      </c>
      <c r="L239" s="209">
        <f>IFERROR(INDEX(Raw_DATA!H:H,MATCH(Risk7_PlusY67!$D239,Raw_DATA!$A:$A,0)),"")</f>
        <v>4982104.05</v>
      </c>
      <c r="M239" s="210">
        <f>IFERROR(INDEX(Raw_DATA!I:I,MATCH(Risk7_PlusY67!$D239,Raw_DATA!$A:$A,0)),"")</f>
        <v>-8218287.4400000004</v>
      </c>
      <c r="N239" s="206">
        <f t="shared" si="63"/>
        <v>0</v>
      </c>
      <c r="O239" s="206">
        <f t="shared" si="64"/>
        <v>1</v>
      </c>
      <c r="P239" s="206">
        <f t="shared" si="65"/>
        <v>0</v>
      </c>
      <c r="Q239" s="211">
        <f t="shared" si="66"/>
        <v>7.2</v>
      </c>
      <c r="R239" s="206">
        <f t="shared" si="67"/>
        <v>1</v>
      </c>
      <c r="S239" s="212">
        <f>IFERROR(INDEX(Raw_DATA!J:J,MATCH(Risk7_PlusY67!$D239,Raw_DATA!$A:$A,0)),"")</f>
        <v>-5070914.21</v>
      </c>
      <c r="T239" s="213">
        <f>IFERROR(INDEX(Raw_DATA!K:K,MATCH(Risk7_PlusY67!$D239,Raw_DATA!$A:$A,0)),"")</f>
        <v>1411710.84</v>
      </c>
      <c r="U239" s="214">
        <f t="shared" si="68"/>
        <v>0</v>
      </c>
      <c r="V239" s="214">
        <f t="shared" si="69"/>
        <v>0</v>
      </c>
      <c r="W239" s="214">
        <f>IF(OR(AND((K239&lt;0.8),(AJ239&gt;180)),AND((K239&lt;0.8),(AJ239&lt;10)),AND((K239&gt;=0.8),(AJ239&lt;10)),AND((K239&gt;=0.8),(AJ239&gt;90))),0,1)</f>
        <v>0</v>
      </c>
      <c r="X239" s="214">
        <f t="shared" si="70"/>
        <v>1</v>
      </c>
      <c r="Y239" s="214">
        <f t="shared" si="71"/>
        <v>0</v>
      </c>
      <c r="Z239" s="214">
        <f t="shared" si="72"/>
        <v>0</v>
      </c>
      <c r="AA239" s="214">
        <f t="shared" si="73"/>
        <v>1</v>
      </c>
      <c r="AB239" s="215" t="str">
        <f t="shared" si="74"/>
        <v>C-</v>
      </c>
      <c r="AC239" s="215" t="str">
        <f t="shared" si="75"/>
        <v>1C-</v>
      </c>
      <c r="AD239" s="216"/>
      <c r="AE239" s="216"/>
      <c r="AF239" s="434">
        <f>IFERROR(INDEX(Raw_DATA!L:L,MATCH(Risk7_PlusY67!$D239,Raw_DATA!$A:$A,0)),"")</f>
        <v>-11.75</v>
      </c>
      <c r="AG239" s="434">
        <f>IFERROR(INDEX(AVGGroup!$D$5:$D$21,MATCH(Risk7_PlusY67!$H239,AVGGroup!$C$5:$C$21,0)),"")</f>
        <v>1.1000000000000001</v>
      </c>
      <c r="AH239" s="434">
        <f>IFERROR(INDEX(Raw_DATA!M:M,MATCH(Risk7_PlusY67!$D239,Raw_DATA!$A:$A,0)),"")</f>
        <v>-21.77</v>
      </c>
      <c r="AI239" s="435">
        <f>IFERROR(INDEX(AVGGroup!$F$5:$F$21,MATCH(Risk7_PlusY67!$H239,AVGGroup!$C$5:$C$21,0)),"")</f>
        <v>-5.66</v>
      </c>
      <c r="AJ239" s="401">
        <f>IFERROR(INDEX(Raw_DATA!N:N,MATCH(Risk7_PlusY67!$D239,Raw_DATA!$A:$A,0)),"")</f>
        <v>155</v>
      </c>
      <c r="AK239" s="401">
        <f>IFERROR(INDEX(Raw_DATA!O:O,MATCH(Risk7_PlusY67!$D239,Raw_DATA!$A:$A,0)),"")</f>
        <v>41</v>
      </c>
      <c r="AL239" s="401">
        <f>IFERROR(INDEX(Raw_DATA!P:P,MATCH(Risk7_PlusY67!$D239,Raw_DATA!$A:$A,0)),"")</f>
        <v>99</v>
      </c>
      <c r="AM239" s="401">
        <f>IFERROR(INDEX(Raw_DATA!Q:Q,MATCH(Risk7_PlusY67!$D239,Raw_DATA!$A:$A,0)),"")</f>
        <v>199</v>
      </c>
      <c r="AN239" s="401">
        <f>IFERROR(INDEX(Raw_DATA!R:R,MATCH(Risk7_PlusY67!$D239,Raw_DATA!$A:$A,0)),"")</f>
        <v>54</v>
      </c>
      <c r="AO239" s="407"/>
      <c r="AP239" s="411" t="b">
        <f>AB239=AY239</f>
        <v>1</v>
      </c>
      <c r="AQ239" s="340">
        <f t="shared" si="76"/>
        <v>1</v>
      </c>
      <c r="AR239" s="123">
        <f t="shared" si="77"/>
        <v>0</v>
      </c>
      <c r="AS239" s="123">
        <f t="shared" si="78"/>
        <v>0</v>
      </c>
      <c r="AT239" s="123">
        <f>IF(OR(AND((K239&lt;0.8),(BE239&gt;180)),AND((K239&lt;0.8),(BE239&lt;10)),AND((K239&gt;=0.8),(BE239&lt;10)),AND((K239&gt;=0.8),(BE239&gt;90))),0,1)</f>
        <v>0</v>
      </c>
      <c r="AU239" s="123">
        <f t="shared" si="79"/>
        <v>1</v>
      </c>
      <c r="AV239" s="123">
        <f t="shared" si="80"/>
        <v>0</v>
      </c>
      <c r="AW239" s="123">
        <f t="shared" si="81"/>
        <v>0</v>
      </c>
      <c r="AX239" s="123">
        <f t="shared" si="82"/>
        <v>1</v>
      </c>
      <c r="AY239" s="416" t="str">
        <f t="shared" si="83"/>
        <v>C-</v>
      </c>
      <c r="AZ239" s="416" t="str">
        <f>R239&amp;AY239</f>
        <v>1C-</v>
      </c>
      <c r="BA239" s="417">
        <f>IFERROR(INDEX(Raw_DATA!L:L,MATCH(Risk7_PlusY67!$D239,Raw_DATA!$A:$A,0)),"")</f>
        <v>-11.75</v>
      </c>
      <c r="BB239" s="417">
        <f>IFERROR(INDEX(AVGGroup!$H$5:$H$21,MATCH(Risk7_PlusY67!$BJ239,AVGGroup!$C$5:$C$21,0)),"")</f>
        <v>1.1000000000000001</v>
      </c>
      <c r="BC239" s="417">
        <f>IFERROR(INDEX(Raw_DATA!M:M,MATCH(Risk7_PlusY67!$D239,Raw_DATA!$A:$A,0)),"")</f>
        <v>-21.77</v>
      </c>
      <c r="BD239" s="418">
        <f>IFERROR(INDEX(AVGGroup!$J$5:$J$21,MATCH(Risk7_PlusY67!$BJ239,AVGGroup!$C$5:$C$21,0)),"")</f>
        <v>-5.66</v>
      </c>
      <c r="BE239" s="407">
        <f>IFERROR(INDEX(Raw_DATA!N:N,MATCH(Risk7_PlusY67!$D239,Raw_DATA!$A:$A,0)),"")</f>
        <v>155</v>
      </c>
      <c r="BF239" s="407">
        <f>IFERROR(INDEX(Raw_DATA!O:O,MATCH(Risk7_PlusY67!$D239,Raw_DATA!$A:$A,0)),"")</f>
        <v>41</v>
      </c>
      <c r="BG239" s="407">
        <f>IFERROR(INDEX(Raw_DATA!P:P,MATCH(Risk7_PlusY67!$D239,Raw_DATA!$A:$A,0)),"")</f>
        <v>99</v>
      </c>
      <c r="BH239" s="407">
        <f>IFERROR(INDEX(Raw_DATA!Q:Q,MATCH(Risk7_PlusY67!$D239,Raw_DATA!$A:$A,0)),"")</f>
        <v>199</v>
      </c>
      <c r="BI239" s="407">
        <f>IFERROR(INDEX(Raw_DATA!R:R,MATCH(Risk7_PlusY67!$D239,Raw_DATA!$A:$A,0)),"")</f>
        <v>54</v>
      </c>
      <c r="BJ239" s="124" t="str">
        <f>INDEX('Org2567'!$BM:$BM,MATCH(Risk7_PlusY67!D239,'Org2567'!$D:$D,0))</f>
        <v>รพช.F3 P&lt;=15,000</v>
      </c>
    </row>
    <row r="240" spans="1:62" x14ac:dyDescent="0.7">
      <c r="A240" s="206">
        <f>IF(ISBLANK(D240),"",COUNTA($D$3:D240))</f>
        <v>238</v>
      </c>
      <c r="B240" s="207">
        <f>IFERROR(INDEX(ID!$E:$E,MATCH(Risk7_PlusY67!$D240,ID!$A:$A,0)),"")</f>
        <v>4</v>
      </c>
      <c r="C240" s="207" t="str">
        <f>IFERROR(INDEX(ID!$I:$I,MATCH(Risk7_PlusY67!$D240,ID!$A:$A,0)),"")</f>
        <v>พระนครศรีอยุธยา</v>
      </c>
      <c r="D240" s="295" t="s">
        <v>255</v>
      </c>
      <c r="E240" s="207" t="str">
        <f>IFERROR(INDEX(ID!$C:$C,MATCH(Risk7_PlusY67!$D240,ID!$A:$A,0)),"")</f>
        <v>อุทัย,รพช.</v>
      </c>
      <c r="F240" s="207" t="str">
        <f>IFERROR(INDEX(ID!$G:$G,MATCH(Risk7_PlusY67!$D240,ID!$A:$A,0)),"")</f>
        <v>รพช.</v>
      </c>
      <c r="G240" s="206">
        <f>IFERROR(INDEX(ID!$J:$J,MATCH(Risk7_PlusY67!$D240,ID!$A:$A,0)),"")</f>
        <v>38</v>
      </c>
      <c r="H240" s="208" t="str">
        <f>IFERROR(INDEX(ID!$P:$P,MATCH(Risk7_PlusY67!$D240,ID!$A:$A,0)),"")</f>
        <v>รพช.F2 P30,000-60,000</v>
      </c>
      <c r="I240" s="209">
        <f>IFERROR(INDEX(Raw_DATA!E:E,MATCH(Risk7_PlusY67!$D240,Raw_DATA!$A:$A,0)),"")</f>
        <v>13.04</v>
      </c>
      <c r="J240" s="209">
        <f>IFERROR(INDEX(Raw_DATA!F:F,MATCH(Risk7_PlusY67!$D240,Raw_DATA!$A:$A,0)),"")</f>
        <v>12.84</v>
      </c>
      <c r="K240" s="209">
        <f>IFERROR(INDEX(Raw_DATA!G:G,MATCH(Risk7_PlusY67!$D240,Raw_DATA!$A:$A,0)),"")</f>
        <v>9.73</v>
      </c>
      <c r="L240" s="209">
        <f>IFERROR(INDEX(Raw_DATA!H:H,MATCH(Risk7_PlusY67!$D240,Raw_DATA!$A:$A,0)),"")</f>
        <v>155013932.05000001</v>
      </c>
      <c r="M240" s="210">
        <f>IFERROR(INDEX(Raw_DATA!I:I,MATCH(Risk7_PlusY67!$D240,Raw_DATA!$A:$A,0)),"")</f>
        <v>-18280243.850000001</v>
      </c>
      <c r="N240" s="206">
        <f t="shared" si="63"/>
        <v>0</v>
      </c>
      <c r="O240" s="206">
        <f t="shared" si="64"/>
        <v>1</v>
      </c>
      <c r="P240" s="206">
        <f t="shared" si="65"/>
        <v>0</v>
      </c>
      <c r="Q240" s="211">
        <f t="shared" si="66"/>
        <v>101.7</v>
      </c>
      <c r="R240" s="206">
        <f t="shared" si="67"/>
        <v>1</v>
      </c>
      <c r="S240" s="212">
        <f>IFERROR(INDEX(Raw_DATA!J:J,MATCH(Risk7_PlusY67!$D240,Raw_DATA!$A:$A,0)),"")</f>
        <v>-12703672.18</v>
      </c>
      <c r="T240" s="213">
        <f>IFERROR(INDEX(Raw_DATA!K:K,MATCH(Risk7_PlusY67!$D240,Raw_DATA!$A:$A,0)),"")</f>
        <v>112420473.47</v>
      </c>
      <c r="U240" s="214">
        <f t="shared" si="68"/>
        <v>0</v>
      </c>
      <c r="V240" s="214">
        <f t="shared" si="69"/>
        <v>1</v>
      </c>
      <c r="W240" s="214">
        <f>IF(OR(AND((K240&lt;0.8),(AJ240&gt;180)),AND((K240&lt;0.8),(AJ240&lt;10)),AND((K240&gt;=0.8),(AJ240&lt;10)),AND((K240&gt;=0.8),(AJ240&gt;90))),0,1)</f>
        <v>0</v>
      </c>
      <c r="X240" s="214">
        <f t="shared" si="70"/>
        <v>0</v>
      </c>
      <c r="Y240" s="214">
        <f t="shared" si="71"/>
        <v>0</v>
      </c>
      <c r="Z240" s="214">
        <f t="shared" si="72"/>
        <v>1</v>
      </c>
      <c r="AA240" s="214">
        <f t="shared" si="73"/>
        <v>1</v>
      </c>
      <c r="AB240" s="215" t="str">
        <f t="shared" si="74"/>
        <v>C</v>
      </c>
      <c r="AC240" s="215" t="str">
        <f t="shared" si="75"/>
        <v>1C</v>
      </c>
      <c r="AD240" s="216"/>
      <c r="AE240" s="216"/>
      <c r="AF240" s="434">
        <f>IFERROR(INDEX(Raw_DATA!L:L,MATCH(Risk7_PlusY67!$D240,Raw_DATA!$A:$A,0)),"")</f>
        <v>-10.4</v>
      </c>
      <c r="AG240" s="434">
        <f>IFERROR(INDEX(AVGGroup!$D$5:$D$21,MATCH(Risk7_PlusY67!$H240,AVGGroup!$C$5:$C$21,0)),"")</f>
        <v>-4.37</v>
      </c>
      <c r="AH240" s="434">
        <f>IFERROR(INDEX(Raw_DATA!M:M,MATCH(Risk7_PlusY67!$D240,Raw_DATA!$A:$A,0)),"")</f>
        <v>-7.66</v>
      </c>
      <c r="AI240" s="435">
        <f>IFERROR(INDEX(AVGGroup!$F$5:$F$21,MATCH(Risk7_PlusY67!$H240,AVGGroup!$C$5:$C$21,0)),"")</f>
        <v>-9.19</v>
      </c>
      <c r="AJ240" s="401">
        <f>IFERROR(INDEX(Raw_DATA!N:N,MATCH(Risk7_PlusY67!$D240,Raw_DATA!$A:$A,0)),"")</f>
        <v>139</v>
      </c>
      <c r="AK240" s="401">
        <f>IFERROR(INDEX(Raw_DATA!O:O,MATCH(Risk7_PlusY67!$D240,Raw_DATA!$A:$A,0)),"")</f>
        <v>66</v>
      </c>
      <c r="AL240" s="401">
        <f>IFERROR(INDEX(Raw_DATA!P:P,MATCH(Risk7_PlusY67!$D240,Raw_DATA!$A:$A,0)),"")</f>
        <v>82</v>
      </c>
      <c r="AM240" s="401">
        <f>IFERROR(INDEX(Raw_DATA!Q:Q,MATCH(Risk7_PlusY67!$D240,Raw_DATA!$A:$A,0)),"")</f>
        <v>86</v>
      </c>
      <c r="AN240" s="401">
        <f>IFERROR(INDEX(Raw_DATA!R:R,MATCH(Risk7_PlusY67!$D240,Raw_DATA!$A:$A,0)),"")</f>
        <v>43</v>
      </c>
      <c r="AO240" s="407"/>
      <c r="AP240" s="411" t="b">
        <f>AB240=AY240</f>
        <v>1</v>
      </c>
      <c r="AQ240" s="340">
        <f t="shared" si="76"/>
        <v>1</v>
      </c>
      <c r="AR240" s="123">
        <f t="shared" si="77"/>
        <v>0</v>
      </c>
      <c r="AS240" s="123">
        <f t="shared" si="78"/>
        <v>1</v>
      </c>
      <c r="AT240" s="123">
        <f>IF(OR(AND((K240&lt;0.8),(BE240&gt;180)),AND((K240&lt;0.8),(BE240&lt;10)),AND((K240&gt;=0.8),(BE240&lt;10)),AND((K240&gt;=0.8),(BE240&gt;90))),0,1)</f>
        <v>0</v>
      </c>
      <c r="AU240" s="123">
        <f t="shared" si="79"/>
        <v>0</v>
      </c>
      <c r="AV240" s="123">
        <f t="shared" si="80"/>
        <v>0</v>
      </c>
      <c r="AW240" s="123">
        <f t="shared" si="81"/>
        <v>1</v>
      </c>
      <c r="AX240" s="123">
        <f t="shared" si="82"/>
        <v>1</v>
      </c>
      <c r="AY240" s="416" t="str">
        <f t="shared" si="83"/>
        <v>C</v>
      </c>
      <c r="AZ240" s="416" t="str">
        <f>R240&amp;AY240</f>
        <v>1C</v>
      </c>
      <c r="BA240" s="417">
        <f>IFERROR(INDEX(Raw_DATA!L:L,MATCH(Risk7_PlusY67!$D240,Raw_DATA!$A:$A,0)),"")</f>
        <v>-10.4</v>
      </c>
      <c r="BB240" s="417">
        <f>IFERROR(INDEX(AVGGroup!$H$5:$H$21,MATCH(Risk7_PlusY67!$BJ240,AVGGroup!$C$5:$C$21,0)),"")</f>
        <v>-3.95</v>
      </c>
      <c r="BC240" s="417">
        <f>IFERROR(INDEX(Raw_DATA!M:M,MATCH(Risk7_PlusY67!$D240,Raw_DATA!$A:$A,0)),"")</f>
        <v>-7.66</v>
      </c>
      <c r="BD240" s="418">
        <f>IFERROR(INDEX(AVGGroup!$J$5:$J$21,MATCH(Risk7_PlusY67!$BJ240,AVGGroup!$C$5:$C$21,0)),"")</f>
        <v>-8.8800000000000008</v>
      </c>
      <c r="BE240" s="407">
        <f>IFERROR(INDEX(Raw_DATA!N:N,MATCH(Risk7_PlusY67!$D240,Raw_DATA!$A:$A,0)),"")</f>
        <v>139</v>
      </c>
      <c r="BF240" s="407">
        <f>IFERROR(INDEX(Raw_DATA!O:O,MATCH(Risk7_PlusY67!$D240,Raw_DATA!$A:$A,0)),"")</f>
        <v>66</v>
      </c>
      <c r="BG240" s="407">
        <f>IFERROR(INDEX(Raw_DATA!P:P,MATCH(Risk7_PlusY67!$D240,Raw_DATA!$A:$A,0)),"")</f>
        <v>82</v>
      </c>
      <c r="BH240" s="407">
        <f>IFERROR(INDEX(Raw_DATA!Q:Q,MATCH(Risk7_PlusY67!$D240,Raw_DATA!$A:$A,0)),"")</f>
        <v>86</v>
      </c>
      <c r="BI240" s="407">
        <f>IFERROR(INDEX(Raw_DATA!R:R,MATCH(Risk7_PlusY67!$D240,Raw_DATA!$A:$A,0)),"")</f>
        <v>43</v>
      </c>
      <c r="BJ240" s="124" t="str">
        <f>INDEX('Org2567'!$BM:$BM,MATCH(Risk7_PlusY67!D240,'Org2567'!$D:$D,0))</f>
        <v>รพช.F2 P30,000-60,000</v>
      </c>
    </row>
    <row r="241" spans="1:62" x14ac:dyDescent="0.7">
      <c r="A241" s="206">
        <f>IF(ISBLANK(D241),"",COUNTA($D$3:D241))</f>
        <v>239</v>
      </c>
      <c r="B241" s="207">
        <f>IFERROR(INDEX(ID!$E:$E,MATCH(Risk7_PlusY67!$D241,ID!$A:$A,0)),"")</f>
        <v>4</v>
      </c>
      <c r="C241" s="207" t="str">
        <f>IFERROR(INDEX(ID!$I:$I,MATCH(Risk7_PlusY67!$D241,ID!$A:$A,0)),"")</f>
        <v>พระนครศรีอยุธยา</v>
      </c>
      <c r="D241" s="295" t="s">
        <v>256</v>
      </c>
      <c r="E241" s="207" t="str">
        <f>IFERROR(INDEX(ID!$C:$C,MATCH(Risk7_PlusY67!$D241,ID!$A:$A,0)),"")</f>
        <v>มหาราช,รพช.</v>
      </c>
      <c r="F241" s="207" t="str">
        <f>IFERROR(INDEX(ID!$G:$G,MATCH(Risk7_PlusY67!$D241,ID!$A:$A,0)),"")</f>
        <v>รพช.</v>
      </c>
      <c r="G241" s="206">
        <f>IFERROR(INDEX(ID!$J:$J,MATCH(Risk7_PlusY67!$D241,ID!$A:$A,0)),"")</f>
        <v>22</v>
      </c>
      <c r="H241" s="208" t="str">
        <f>IFERROR(INDEX(ID!$P:$P,MATCH(Risk7_PlusY67!$D241,ID!$A:$A,0)),"")</f>
        <v>รพช.F2 P&lt;=30,000</v>
      </c>
      <c r="I241" s="209">
        <f>IFERROR(INDEX(Raw_DATA!E:E,MATCH(Risk7_PlusY67!$D241,Raw_DATA!$A:$A,0)),"")</f>
        <v>1.1000000000000001</v>
      </c>
      <c r="J241" s="209">
        <f>IFERROR(INDEX(Raw_DATA!F:F,MATCH(Risk7_PlusY67!$D241,Raw_DATA!$A:$A,0)),"")</f>
        <v>0.87</v>
      </c>
      <c r="K241" s="209">
        <f>IFERROR(INDEX(Raw_DATA!G:G,MATCH(Risk7_PlusY67!$D241,Raw_DATA!$A:$A,0)),"")</f>
        <v>0.23</v>
      </c>
      <c r="L241" s="209">
        <f>IFERROR(INDEX(Raw_DATA!H:H,MATCH(Risk7_PlusY67!$D241,Raw_DATA!$A:$A,0)),"")</f>
        <v>897444.32</v>
      </c>
      <c r="M241" s="210">
        <f>IFERROR(INDEX(Raw_DATA!I:I,MATCH(Risk7_PlusY67!$D241,Raw_DATA!$A:$A,0)),"")</f>
        <v>-1678611.23</v>
      </c>
      <c r="N241" s="206">
        <f t="shared" si="63"/>
        <v>3</v>
      </c>
      <c r="O241" s="206">
        <f t="shared" si="64"/>
        <v>1</v>
      </c>
      <c r="P241" s="206">
        <f t="shared" si="65"/>
        <v>0</v>
      </c>
      <c r="Q241" s="211">
        <f t="shared" si="66"/>
        <v>6.4</v>
      </c>
      <c r="R241" s="206">
        <f t="shared" si="67"/>
        <v>4</v>
      </c>
      <c r="S241" s="212">
        <f>IFERROR(INDEX(Raw_DATA!J:J,MATCH(Risk7_PlusY67!$D241,Raw_DATA!$A:$A,0)),"")</f>
        <v>1127296.68</v>
      </c>
      <c r="T241" s="213">
        <f>IFERROR(INDEX(Raw_DATA!K:K,MATCH(Risk7_PlusY67!$D241,Raw_DATA!$A:$A,0)),"")</f>
        <v>-6691325.7300000004</v>
      </c>
      <c r="U241" s="214">
        <f t="shared" si="68"/>
        <v>1</v>
      </c>
      <c r="V241" s="214">
        <f t="shared" si="69"/>
        <v>1</v>
      </c>
      <c r="W241" s="214">
        <f>IF(OR(AND((K241&lt;0.8),(AJ241&gt;180)),AND((K241&lt;0.8),(AJ241&lt;10)),AND((K241&gt;=0.8),(AJ241&lt;10)),AND((K241&gt;=0.8),(AJ241&gt;90))),0,1)</f>
        <v>1</v>
      </c>
      <c r="X241" s="214">
        <f t="shared" si="70"/>
        <v>1</v>
      </c>
      <c r="Y241" s="214">
        <f t="shared" si="71"/>
        <v>1</v>
      </c>
      <c r="Z241" s="214">
        <f t="shared" si="72"/>
        <v>1</v>
      </c>
      <c r="AA241" s="214">
        <f t="shared" si="73"/>
        <v>0</v>
      </c>
      <c r="AB241" s="215" t="str">
        <f t="shared" si="74"/>
        <v>A-</v>
      </c>
      <c r="AC241" s="215" t="str">
        <f t="shared" si="75"/>
        <v>4A-</v>
      </c>
      <c r="AD241" s="216"/>
      <c r="AE241" s="216"/>
      <c r="AF241" s="434">
        <f>IFERROR(INDEX(Raw_DATA!L:L,MATCH(Risk7_PlusY67!$D241,Raw_DATA!$A:$A,0)),"")</f>
        <v>1.86</v>
      </c>
      <c r="AG241" s="434">
        <f>IFERROR(INDEX(AVGGroup!$D$5:$D$21,MATCH(Risk7_PlusY67!$H241,AVGGroup!$C$5:$C$21,0)),"")</f>
        <v>-3.55</v>
      </c>
      <c r="AH241" s="434">
        <f>IFERROR(INDEX(Raw_DATA!M:M,MATCH(Risk7_PlusY67!$D241,Raw_DATA!$A:$A,0)),"")</f>
        <v>-2.8</v>
      </c>
      <c r="AI241" s="435">
        <f>IFERROR(INDEX(AVGGroup!$F$5:$F$21,MATCH(Risk7_PlusY67!$H241,AVGGroup!$C$5:$C$21,0)),"")</f>
        <v>-10.199999999999999</v>
      </c>
      <c r="AJ241" s="401">
        <f>IFERROR(INDEX(Raw_DATA!N:N,MATCH(Risk7_PlusY67!$D241,Raw_DATA!$A:$A,0)),"")</f>
        <v>176</v>
      </c>
      <c r="AK241" s="401">
        <f>IFERROR(INDEX(Raw_DATA!O:O,MATCH(Risk7_PlusY67!$D241,Raw_DATA!$A:$A,0)),"")</f>
        <v>60</v>
      </c>
      <c r="AL241" s="401">
        <f>IFERROR(INDEX(Raw_DATA!P:P,MATCH(Risk7_PlusY67!$D241,Raw_DATA!$A:$A,0)),"")</f>
        <v>55</v>
      </c>
      <c r="AM241" s="401">
        <f>IFERROR(INDEX(Raw_DATA!Q:Q,MATCH(Risk7_PlusY67!$D241,Raw_DATA!$A:$A,0)),"")</f>
        <v>114</v>
      </c>
      <c r="AN241" s="401">
        <f>IFERROR(INDEX(Raw_DATA!R:R,MATCH(Risk7_PlusY67!$D241,Raw_DATA!$A:$A,0)),"")</f>
        <v>76</v>
      </c>
      <c r="AO241" s="407"/>
      <c r="AP241" s="411" t="b">
        <f>AB241=AY241</f>
        <v>1</v>
      </c>
      <c r="AQ241" s="340">
        <f t="shared" si="76"/>
        <v>1</v>
      </c>
      <c r="AR241" s="123">
        <f t="shared" si="77"/>
        <v>1</v>
      </c>
      <c r="AS241" s="123">
        <f t="shared" si="78"/>
        <v>1</v>
      </c>
      <c r="AT241" s="123">
        <f>IF(OR(AND((K241&lt;0.8),(BE241&gt;180)),AND((K241&lt;0.8),(BE241&lt;10)),AND((K241&gt;=0.8),(BE241&lt;10)),AND((K241&gt;=0.8),(BE241&gt;90))),0,1)</f>
        <v>1</v>
      </c>
      <c r="AU241" s="123">
        <f t="shared" si="79"/>
        <v>1</v>
      </c>
      <c r="AV241" s="123">
        <f t="shared" si="80"/>
        <v>1</v>
      </c>
      <c r="AW241" s="123">
        <f t="shared" si="81"/>
        <v>1</v>
      </c>
      <c r="AX241" s="123">
        <f t="shared" si="82"/>
        <v>0</v>
      </c>
      <c r="AY241" s="416" t="str">
        <f t="shared" si="83"/>
        <v>A-</v>
      </c>
      <c r="AZ241" s="416" t="str">
        <f>R241&amp;AY241</f>
        <v>4A-</v>
      </c>
      <c r="BA241" s="417">
        <f>IFERROR(INDEX(Raw_DATA!L:L,MATCH(Risk7_PlusY67!$D241,Raw_DATA!$A:$A,0)),"")</f>
        <v>1.86</v>
      </c>
      <c r="BB241" s="417">
        <f>IFERROR(INDEX(AVGGroup!$H$5:$H$21,MATCH(Risk7_PlusY67!$BJ241,AVGGroup!$C$5:$C$21,0)),"")</f>
        <v>-3.54</v>
      </c>
      <c r="BC241" s="417">
        <f>IFERROR(INDEX(Raw_DATA!M:M,MATCH(Risk7_PlusY67!$D241,Raw_DATA!$A:$A,0)),"")</f>
        <v>-2.8</v>
      </c>
      <c r="BD241" s="418">
        <f>IFERROR(INDEX(AVGGroup!$J$5:$J$21,MATCH(Risk7_PlusY67!$BJ241,AVGGroup!$C$5:$C$21,0)),"")</f>
        <v>-10.199999999999999</v>
      </c>
      <c r="BE241" s="407">
        <f>IFERROR(INDEX(Raw_DATA!N:N,MATCH(Risk7_PlusY67!$D241,Raw_DATA!$A:$A,0)),"")</f>
        <v>176</v>
      </c>
      <c r="BF241" s="407">
        <f>IFERROR(INDEX(Raw_DATA!O:O,MATCH(Risk7_PlusY67!$D241,Raw_DATA!$A:$A,0)),"")</f>
        <v>60</v>
      </c>
      <c r="BG241" s="407">
        <f>IFERROR(INDEX(Raw_DATA!P:P,MATCH(Risk7_PlusY67!$D241,Raw_DATA!$A:$A,0)),"")</f>
        <v>55</v>
      </c>
      <c r="BH241" s="407">
        <f>IFERROR(INDEX(Raw_DATA!Q:Q,MATCH(Risk7_PlusY67!$D241,Raw_DATA!$A:$A,0)),"")</f>
        <v>114</v>
      </c>
      <c r="BI241" s="407">
        <f>IFERROR(INDEX(Raw_DATA!R:R,MATCH(Risk7_PlusY67!$D241,Raw_DATA!$A:$A,0)),"")</f>
        <v>76</v>
      </c>
      <c r="BJ241" s="124" t="str">
        <f>INDEX('Org2567'!$BM:$BM,MATCH(Risk7_PlusY67!D241,'Org2567'!$D:$D,0))</f>
        <v>รพช.F2 P&lt;=30,000</v>
      </c>
    </row>
    <row r="242" spans="1:62" x14ac:dyDescent="0.7">
      <c r="A242" s="206">
        <f>IF(ISBLANK(D242),"",COUNTA($D$3:D242))</f>
        <v>240</v>
      </c>
      <c r="B242" s="207">
        <f>IFERROR(INDEX(ID!$E:$E,MATCH(Risk7_PlusY67!$D242,ID!$A:$A,0)),"")</f>
        <v>4</v>
      </c>
      <c r="C242" s="207" t="str">
        <f>IFERROR(INDEX(ID!$I:$I,MATCH(Risk7_PlusY67!$D242,ID!$A:$A,0)),"")</f>
        <v>พระนครศรีอยุธยา</v>
      </c>
      <c r="D242" s="295" t="s">
        <v>257</v>
      </c>
      <c r="E242" s="207" t="str">
        <f>IFERROR(INDEX(ID!$C:$C,MATCH(Risk7_PlusY67!$D242,ID!$A:$A,0)),"")</f>
        <v>บ้านแพรก,รพช.</v>
      </c>
      <c r="F242" s="207" t="str">
        <f>IFERROR(INDEX(ID!$G:$G,MATCH(Risk7_PlusY67!$D242,ID!$A:$A,0)),"")</f>
        <v>รพช.</v>
      </c>
      <c r="G242" s="206">
        <f>IFERROR(INDEX(ID!$J:$J,MATCH(Risk7_PlusY67!$D242,ID!$A:$A,0)),"")</f>
        <v>10</v>
      </c>
      <c r="H242" s="208" t="str">
        <f>IFERROR(INDEX(ID!$P:$P,MATCH(Risk7_PlusY67!$D242,ID!$A:$A,0)),"")</f>
        <v>รพช.F3 P&lt;=15,000</v>
      </c>
      <c r="I242" s="209">
        <f>IFERROR(INDEX(Raw_DATA!E:E,MATCH(Risk7_PlusY67!$D242,Raw_DATA!$A:$A,0)),"")</f>
        <v>1.29</v>
      </c>
      <c r="J242" s="209">
        <f>IFERROR(INDEX(Raw_DATA!F:F,MATCH(Risk7_PlusY67!$D242,Raw_DATA!$A:$A,0)),"")</f>
        <v>1.17</v>
      </c>
      <c r="K242" s="209">
        <f>IFERROR(INDEX(Raw_DATA!G:G,MATCH(Risk7_PlusY67!$D242,Raw_DATA!$A:$A,0)),"")</f>
        <v>0.81</v>
      </c>
      <c r="L242" s="209">
        <f>IFERROR(INDEX(Raw_DATA!H:H,MATCH(Risk7_PlusY67!$D242,Raw_DATA!$A:$A,0)),"")</f>
        <v>2714688.99</v>
      </c>
      <c r="M242" s="210">
        <f>IFERROR(INDEX(Raw_DATA!I:I,MATCH(Risk7_PlusY67!$D242,Raw_DATA!$A:$A,0)),"")</f>
        <v>-3916147.17</v>
      </c>
      <c r="N242" s="206">
        <f t="shared" si="63"/>
        <v>1</v>
      </c>
      <c r="O242" s="206">
        <f t="shared" si="64"/>
        <v>1</v>
      </c>
      <c r="P242" s="206">
        <f t="shared" si="65"/>
        <v>0</v>
      </c>
      <c r="Q242" s="211">
        <f t="shared" si="66"/>
        <v>8.3000000000000007</v>
      </c>
      <c r="R242" s="206">
        <f t="shared" si="67"/>
        <v>2</v>
      </c>
      <c r="S242" s="212">
        <f>IFERROR(INDEX(Raw_DATA!J:J,MATCH(Risk7_PlusY67!$D242,Raw_DATA!$A:$A,0)),"")</f>
        <v>-1631434.43</v>
      </c>
      <c r="T242" s="213">
        <f>IFERROR(INDEX(Raw_DATA!K:K,MATCH(Risk7_PlusY67!$D242,Raw_DATA!$A:$A,0)),"")</f>
        <v>-1742385.56</v>
      </c>
      <c r="U242" s="214">
        <f t="shared" si="68"/>
        <v>0</v>
      </c>
      <c r="V242" s="214">
        <f t="shared" si="69"/>
        <v>0</v>
      </c>
      <c r="W242" s="214">
        <f>IF(OR(AND((K242&lt;0.8),(AJ242&gt;180)),AND((K242&lt;0.8),(AJ242&lt;10)),AND((K242&gt;=0.8),(AJ242&lt;10)),AND((K242&gt;=0.8),(AJ242&gt;90))),0,1)</f>
        <v>0</v>
      </c>
      <c r="X242" s="214">
        <f t="shared" si="70"/>
        <v>1</v>
      </c>
      <c r="Y242" s="214">
        <f t="shared" si="71"/>
        <v>1</v>
      </c>
      <c r="Z242" s="214">
        <f t="shared" si="72"/>
        <v>0</v>
      </c>
      <c r="AA242" s="214">
        <f t="shared" si="73"/>
        <v>1</v>
      </c>
      <c r="AB242" s="215" t="str">
        <f t="shared" si="74"/>
        <v>C</v>
      </c>
      <c r="AC242" s="215" t="str">
        <f t="shared" si="75"/>
        <v>2C</v>
      </c>
      <c r="AD242" s="216"/>
      <c r="AE242" s="216"/>
      <c r="AF242" s="434">
        <f>IFERROR(INDEX(Raw_DATA!L:L,MATCH(Risk7_PlusY67!$D242,Raw_DATA!$A:$A,0)),"")</f>
        <v>-2.66</v>
      </c>
      <c r="AG242" s="434">
        <f>IFERROR(INDEX(AVGGroup!$D$5:$D$21,MATCH(Risk7_PlusY67!$H242,AVGGroup!$C$5:$C$21,0)),"")</f>
        <v>1.1000000000000001</v>
      </c>
      <c r="AH242" s="434">
        <f>IFERROR(INDEX(Raw_DATA!M:M,MATCH(Risk7_PlusY67!$D242,Raw_DATA!$A:$A,0)),"")</f>
        <v>-13.02</v>
      </c>
      <c r="AI242" s="435">
        <f>IFERROR(INDEX(AVGGroup!$F$5:$F$21,MATCH(Risk7_PlusY67!$H242,AVGGroup!$C$5:$C$21,0)),"")</f>
        <v>-5.66</v>
      </c>
      <c r="AJ242" s="401">
        <f>IFERROR(INDEX(Raw_DATA!N:N,MATCH(Risk7_PlusY67!$D242,Raw_DATA!$A:$A,0)),"")</f>
        <v>185</v>
      </c>
      <c r="AK242" s="401">
        <f>IFERROR(INDEX(Raw_DATA!O:O,MATCH(Risk7_PlusY67!$D242,Raw_DATA!$A:$A,0)),"")</f>
        <v>33</v>
      </c>
      <c r="AL242" s="401">
        <f>IFERROR(INDEX(Raw_DATA!P:P,MATCH(Risk7_PlusY67!$D242,Raw_DATA!$A:$A,0)),"")</f>
        <v>35</v>
      </c>
      <c r="AM242" s="401">
        <f>IFERROR(INDEX(Raw_DATA!Q:Q,MATCH(Risk7_PlusY67!$D242,Raw_DATA!$A:$A,0)),"")</f>
        <v>156</v>
      </c>
      <c r="AN242" s="401">
        <f>IFERROR(INDEX(Raw_DATA!R:R,MATCH(Risk7_PlusY67!$D242,Raw_DATA!$A:$A,0)),"")</f>
        <v>42</v>
      </c>
      <c r="AO242" s="407"/>
      <c r="AP242" s="411" t="b">
        <f>AB242=AY242</f>
        <v>1</v>
      </c>
      <c r="AQ242" s="340">
        <f t="shared" si="76"/>
        <v>1</v>
      </c>
      <c r="AR242" s="123">
        <f t="shared" si="77"/>
        <v>0</v>
      </c>
      <c r="AS242" s="123">
        <f t="shared" si="78"/>
        <v>0</v>
      </c>
      <c r="AT242" s="123">
        <f>IF(OR(AND((K242&lt;0.8),(BE242&gt;180)),AND((K242&lt;0.8),(BE242&lt;10)),AND((K242&gt;=0.8),(BE242&lt;10)),AND((K242&gt;=0.8),(BE242&gt;90))),0,1)</f>
        <v>0</v>
      </c>
      <c r="AU242" s="123">
        <f t="shared" si="79"/>
        <v>1</v>
      </c>
      <c r="AV242" s="123">
        <f t="shared" si="80"/>
        <v>1</v>
      </c>
      <c r="AW242" s="123">
        <f t="shared" si="81"/>
        <v>0</v>
      </c>
      <c r="AX242" s="123">
        <f t="shared" si="82"/>
        <v>1</v>
      </c>
      <c r="AY242" s="416" t="str">
        <f t="shared" si="83"/>
        <v>C</v>
      </c>
      <c r="AZ242" s="416" t="str">
        <f>R242&amp;AY242</f>
        <v>2C</v>
      </c>
      <c r="BA242" s="417">
        <f>IFERROR(INDEX(Raw_DATA!L:L,MATCH(Risk7_PlusY67!$D242,Raw_DATA!$A:$A,0)),"")</f>
        <v>-2.66</v>
      </c>
      <c r="BB242" s="417">
        <f>IFERROR(INDEX(AVGGroup!$H$5:$H$21,MATCH(Risk7_PlusY67!$BJ242,AVGGroup!$C$5:$C$21,0)),"")</f>
        <v>1.1000000000000001</v>
      </c>
      <c r="BC242" s="417">
        <f>IFERROR(INDEX(Raw_DATA!M:M,MATCH(Risk7_PlusY67!$D242,Raw_DATA!$A:$A,0)),"")</f>
        <v>-13.02</v>
      </c>
      <c r="BD242" s="418">
        <f>IFERROR(INDEX(AVGGroup!$J$5:$J$21,MATCH(Risk7_PlusY67!$BJ242,AVGGroup!$C$5:$C$21,0)),"")</f>
        <v>-5.66</v>
      </c>
      <c r="BE242" s="407">
        <f>IFERROR(INDEX(Raw_DATA!N:N,MATCH(Risk7_PlusY67!$D242,Raw_DATA!$A:$A,0)),"")</f>
        <v>185</v>
      </c>
      <c r="BF242" s="407">
        <f>IFERROR(INDEX(Raw_DATA!O:O,MATCH(Risk7_PlusY67!$D242,Raw_DATA!$A:$A,0)),"")</f>
        <v>33</v>
      </c>
      <c r="BG242" s="407">
        <f>IFERROR(INDEX(Raw_DATA!P:P,MATCH(Risk7_PlusY67!$D242,Raw_DATA!$A:$A,0)),"")</f>
        <v>35</v>
      </c>
      <c r="BH242" s="407">
        <f>IFERROR(INDEX(Raw_DATA!Q:Q,MATCH(Risk7_PlusY67!$D242,Raw_DATA!$A:$A,0)),"")</f>
        <v>156</v>
      </c>
      <c r="BI242" s="407">
        <f>IFERROR(INDEX(Raw_DATA!R:R,MATCH(Risk7_PlusY67!$D242,Raw_DATA!$A:$A,0)),"")</f>
        <v>42</v>
      </c>
      <c r="BJ242" s="124" t="str">
        <f>INDEX('Org2567'!$BM:$BM,MATCH(Risk7_PlusY67!D242,'Org2567'!$D:$D,0))</f>
        <v>รพช.F3 P&lt;=15,000</v>
      </c>
    </row>
    <row r="243" spans="1:62" x14ac:dyDescent="0.7">
      <c r="A243" s="206">
        <f>IF(ISBLANK(D243),"",COUNTA($D$3:D243))</f>
        <v>241</v>
      </c>
      <c r="B243" s="207">
        <f>IFERROR(INDEX(ID!$E:$E,MATCH(Risk7_PlusY67!$D243,ID!$A:$A,0)),"")</f>
        <v>4</v>
      </c>
      <c r="C243" s="207" t="str">
        <f>IFERROR(INDEX(ID!$I:$I,MATCH(Risk7_PlusY67!$D243,ID!$A:$A,0)),"")</f>
        <v>ลพบุรี</v>
      </c>
      <c r="D243" s="295" t="s">
        <v>258</v>
      </c>
      <c r="E243" s="207" t="str">
        <f>IFERROR(INDEX(ID!$C:$C,MATCH(Risk7_PlusY67!$D243,ID!$A:$A,0)),"")</f>
        <v>พระนารายณ์มหาราช,รพท.</v>
      </c>
      <c r="F243" s="207" t="str">
        <f>IFERROR(INDEX(ID!$G:$G,MATCH(Risk7_PlusY67!$D243,ID!$A:$A,0)),"")</f>
        <v>รพท.</v>
      </c>
      <c r="G243" s="206">
        <f>IFERROR(INDEX(ID!$J:$J,MATCH(Risk7_PlusY67!$D243,ID!$A:$A,0)),"")</f>
        <v>550</v>
      </c>
      <c r="H243" s="208" t="str">
        <f>IFERROR(INDEX(ID!$P:$P,MATCH(Risk7_PlusY67!$D243,ID!$A:$A,0)),"")</f>
        <v>รพท.S B&gt;400</v>
      </c>
      <c r="I243" s="209">
        <f>IFERROR(INDEX(Raw_DATA!E:E,MATCH(Risk7_PlusY67!$D243,Raw_DATA!$A:$A,0)),"")</f>
        <v>2.87</v>
      </c>
      <c r="J243" s="209">
        <f>IFERROR(INDEX(Raw_DATA!F:F,MATCH(Risk7_PlusY67!$D243,Raw_DATA!$A:$A,0)),"")</f>
        <v>2.68</v>
      </c>
      <c r="K243" s="209">
        <f>IFERROR(INDEX(Raw_DATA!G:G,MATCH(Risk7_PlusY67!$D243,Raw_DATA!$A:$A,0)),"")</f>
        <v>0.99</v>
      </c>
      <c r="L243" s="209">
        <f>IFERROR(INDEX(Raw_DATA!H:H,MATCH(Risk7_PlusY67!$D243,Raw_DATA!$A:$A,0)),"")</f>
        <v>623032219.63</v>
      </c>
      <c r="M243" s="210">
        <f>IFERROR(INDEX(Raw_DATA!I:I,MATCH(Risk7_PlusY67!$D243,Raw_DATA!$A:$A,0)),"")</f>
        <v>11014222.869999999</v>
      </c>
      <c r="N243" s="206">
        <f t="shared" si="63"/>
        <v>0</v>
      </c>
      <c r="O243" s="206">
        <f t="shared" si="64"/>
        <v>0</v>
      </c>
      <c r="P243" s="206">
        <f t="shared" si="65"/>
        <v>0</v>
      </c>
      <c r="Q243" s="211" t="str">
        <f t="shared" si="66"/>
        <v/>
      </c>
      <c r="R243" s="206">
        <f t="shared" si="67"/>
        <v>0</v>
      </c>
      <c r="S243" s="212">
        <f>IFERROR(INDEX(Raw_DATA!J:J,MATCH(Risk7_PlusY67!$D243,Raw_DATA!$A:$A,0)),"")</f>
        <v>87480631.090000004</v>
      </c>
      <c r="T243" s="213">
        <f>IFERROR(INDEX(Raw_DATA!K:K,MATCH(Risk7_PlusY67!$D243,Raw_DATA!$A:$A,0)),"")</f>
        <v>-1871240.81</v>
      </c>
      <c r="U243" s="214">
        <f t="shared" si="68"/>
        <v>1</v>
      </c>
      <c r="V243" s="214">
        <f t="shared" si="69"/>
        <v>1</v>
      </c>
      <c r="W243" s="214">
        <f>IF(OR(AND((K243&lt;0.8),(AJ243&gt;180)),AND((K243&lt;0.8),(AJ243&lt;10)),AND((K243&gt;=0.8),(AJ243&lt;10)),AND((K243&gt;=0.8),(AJ243&gt;90))),0,1)</f>
        <v>1</v>
      </c>
      <c r="X243" s="214">
        <f t="shared" si="70"/>
        <v>0</v>
      </c>
      <c r="Y243" s="214">
        <f t="shared" si="71"/>
        <v>0</v>
      </c>
      <c r="Z243" s="214">
        <f t="shared" si="72"/>
        <v>0</v>
      </c>
      <c r="AA243" s="214">
        <f t="shared" si="73"/>
        <v>1</v>
      </c>
      <c r="AB243" s="215" t="str">
        <f t="shared" si="74"/>
        <v>B-</v>
      </c>
      <c r="AC243" s="215" t="str">
        <f t="shared" si="75"/>
        <v>0B-</v>
      </c>
      <c r="AD243" s="216"/>
      <c r="AE243" s="216"/>
      <c r="AF243" s="434">
        <f>IFERROR(INDEX(Raw_DATA!L:L,MATCH(Risk7_PlusY67!$D243,Raw_DATA!$A:$A,0)),"")</f>
        <v>6.27</v>
      </c>
      <c r="AG243" s="434">
        <f>IFERROR(INDEX(AVGGroup!$D$5:$D$21,MATCH(Risk7_PlusY67!$H243,AVGGroup!$C$5:$C$21,0)),"")</f>
        <v>3.6</v>
      </c>
      <c r="AH243" s="434">
        <f>IFERROR(INDEX(Raw_DATA!M:M,MATCH(Risk7_PlusY67!$D243,Raw_DATA!$A:$A,0)),"")</f>
        <v>0.74</v>
      </c>
      <c r="AI243" s="435">
        <f>IFERROR(INDEX(AVGGroup!$F$5:$F$21,MATCH(Risk7_PlusY67!$H243,AVGGroup!$C$5:$C$21,0)),"")</f>
        <v>-2.23</v>
      </c>
      <c r="AJ243" s="401">
        <f>IFERROR(INDEX(Raw_DATA!N:N,MATCH(Risk7_PlusY67!$D243,Raw_DATA!$A:$A,0)),"")</f>
        <v>86</v>
      </c>
      <c r="AK243" s="401">
        <f>IFERROR(INDEX(Raw_DATA!O:O,MATCH(Risk7_PlusY67!$D243,Raw_DATA!$A:$A,0)),"")</f>
        <v>295</v>
      </c>
      <c r="AL243" s="401">
        <f>IFERROR(INDEX(Raw_DATA!P:P,MATCH(Risk7_PlusY67!$D243,Raw_DATA!$A:$A,0)),"")</f>
        <v>64</v>
      </c>
      <c r="AM243" s="401">
        <f>IFERROR(INDEX(Raw_DATA!Q:Q,MATCH(Risk7_PlusY67!$D243,Raw_DATA!$A:$A,0)),"")</f>
        <v>224</v>
      </c>
      <c r="AN243" s="401">
        <f>IFERROR(INDEX(Raw_DATA!R:R,MATCH(Risk7_PlusY67!$D243,Raw_DATA!$A:$A,0)),"")</f>
        <v>34</v>
      </c>
      <c r="AO243" s="407"/>
      <c r="AP243" s="411" t="b">
        <f>AB243=AY243</f>
        <v>1</v>
      </c>
      <c r="AQ243" s="340">
        <f t="shared" si="76"/>
        <v>0</v>
      </c>
      <c r="AR243" s="123">
        <f t="shared" si="77"/>
        <v>1</v>
      </c>
      <c r="AS243" s="123">
        <f t="shared" si="78"/>
        <v>1</v>
      </c>
      <c r="AT243" s="123">
        <f>IF(OR(AND((K243&lt;0.8),(BE243&gt;180)),AND((K243&lt;0.8),(BE243&lt;10)),AND((K243&gt;=0.8),(BE243&lt;10)),AND((K243&gt;=0.8),(BE243&gt;90))),0,1)</f>
        <v>1</v>
      </c>
      <c r="AU243" s="123">
        <f t="shared" si="79"/>
        <v>0</v>
      </c>
      <c r="AV243" s="123">
        <f t="shared" si="80"/>
        <v>0</v>
      </c>
      <c r="AW243" s="123">
        <f t="shared" si="81"/>
        <v>0</v>
      </c>
      <c r="AX243" s="123">
        <f t="shared" si="82"/>
        <v>1</v>
      </c>
      <c r="AY243" s="416" t="str">
        <f t="shared" si="83"/>
        <v>B-</v>
      </c>
      <c r="AZ243" s="416" t="str">
        <f>R243&amp;AY243</f>
        <v>0B-</v>
      </c>
      <c r="BA243" s="417">
        <f>IFERROR(INDEX(Raw_DATA!L:L,MATCH(Risk7_PlusY67!$D243,Raw_DATA!$A:$A,0)),"")</f>
        <v>6.27</v>
      </c>
      <c r="BB243" s="417">
        <f>IFERROR(INDEX(AVGGroup!$H$5:$H$21,MATCH(Risk7_PlusY67!$BJ243,AVGGroup!$C$5:$C$21,0)),"")</f>
        <v>3.6</v>
      </c>
      <c r="BC243" s="417">
        <f>IFERROR(INDEX(Raw_DATA!M:M,MATCH(Risk7_PlusY67!$D243,Raw_DATA!$A:$A,0)),"")</f>
        <v>0.74</v>
      </c>
      <c r="BD243" s="418">
        <f>IFERROR(INDEX(AVGGroup!$J$5:$J$21,MATCH(Risk7_PlusY67!$BJ243,AVGGroup!$C$5:$C$21,0)),"")</f>
        <v>-2.23</v>
      </c>
      <c r="BE243" s="407">
        <f>IFERROR(INDEX(Raw_DATA!N:N,MATCH(Risk7_PlusY67!$D243,Raw_DATA!$A:$A,0)),"")</f>
        <v>86</v>
      </c>
      <c r="BF243" s="407">
        <f>IFERROR(INDEX(Raw_DATA!O:O,MATCH(Risk7_PlusY67!$D243,Raw_DATA!$A:$A,0)),"")</f>
        <v>295</v>
      </c>
      <c r="BG243" s="407">
        <f>IFERROR(INDEX(Raw_DATA!P:P,MATCH(Risk7_PlusY67!$D243,Raw_DATA!$A:$A,0)),"")</f>
        <v>64</v>
      </c>
      <c r="BH243" s="407">
        <f>IFERROR(INDEX(Raw_DATA!Q:Q,MATCH(Risk7_PlusY67!$D243,Raw_DATA!$A:$A,0)),"")</f>
        <v>224</v>
      </c>
      <c r="BI243" s="407">
        <f>IFERROR(INDEX(Raw_DATA!R:R,MATCH(Risk7_PlusY67!$D243,Raw_DATA!$A:$A,0)),"")</f>
        <v>34</v>
      </c>
      <c r="BJ243" s="124" t="str">
        <f>INDEX('Org2567'!$BM:$BM,MATCH(Risk7_PlusY67!D243,'Org2567'!$D:$D,0))</f>
        <v>รพท.S B&gt;400</v>
      </c>
    </row>
    <row r="244" spans="1:62" x14ac:dyDescent="0.7">
      <c r="A244" s="206">
        <f>IF(ISBLANK(D244),"",COUNTA($D$3:D244))</f>
        <v>242</v>
      </c>
      <c r="B244" s="207">
        <f>IFERROR(INDEX(ID!$E:$E,MATCH(Risk7_PlusY67!$D244,ID!$A:$A,0)),"")</f>
        <v>4</v>
      </c>
      <c r="C244" s="207" t="str">
        <f>IFERROR(INDEX(ID!$I:$I,MATCH(Risk7_PlusY67!$D244,ID!$A:$A,0)),"")</f>
        <v>ลพบุรี</v>
      </c>
      <c r="D244" s="295" t="s">
        <v>259</v>
      </c>
      <c r="E244" s="207" t="str">
        <f>IFERROR(INDEX(ID!$C:$C,MATCH(Risk7_PlusY67!$D244,ID!$A:$A,0)),"")</f>
        <v>บ้านหมี่,รพท.</v>
      </c>
      <c r="F244" s="207" t="str">
        <f>IFERROR(INDEX(ID!$G:$G,MATCH(Risk7_PlusY67!$D244,ID!$A:$A,0)),"")</f>
        <v>รพท.</v>
      </c>
      <c r="G244" s="206">
        <f>IFERROR(INDEX(ID!$J:$J,MATCH(Risk7_PlusY67!$D244,ID!$A:$A,0)),"")</f>
        <v>258</v>
      </c>
      <c r="H244" s="208" t="str">
        <f>IFERROR(INDEX(ID!$P:$P,MATCH(Risk7_PlusY67!$D244,ID!$A:$A,0)),"")</f>
        <v>รพท.M1 B&gt;200</v>
      </c>
      <c r="I244" s="209">
        <f>IFERROR(INDEX(Raw_DATA!E:E,MATCH(Risk7_PlusY67!$D244,Raw_DATA!$A:$A,0)),"")</f>
        <v>1.1000000000000001</v>
      </c>
      <c r="J244" s="209">
        <f>IFERROR(INDEX(Raw_DATA!F:F,MATCH(Risk7_PlusY67!$D244,Raw_DATA!$A:$A,0)),"")</f>
        <v>1.04</v>
      </c>
      <c r="K244" s="209">
        <f>IFERROR(INDEX(Raw_DATA!G:G,MATCH(Risk7_PlusY67!$D244,Raw_DATA!$A:$A,0)),"")</f>
        <v>0.54</v>
      </c>
      <c r="L244" s="209">
        <f>IFERROR(INDEX(Raw_DATA!H:H,MATCH(Risk7_PlusY67!$D244,Raw_DATA!$A:$A,0)),"")</f>
        <v>22680144.809999999</v>
      </c>
      <c r="M244" s="210">
        <f>IFERROR(INDEX(Raw_DATA!I:I,MATCH(Risk7_PlusY67!$D244,Raw_DATA!$A:$A,0)),"")</f>
        <v>37042336.890000001</v>
      </c>
      <c r="N244" s="206">
        <f t="shared" si="63"/>
        <v>2</v>
      </c>
      <c r="O244" s="206">
        <f t="shared" si="64"/>
        <v>0</v>
      </c>
      <c r="P244" s="206">
        <f t="shared" si="65"/>
        <v>0</v>
      </c>
      <c r="Q244" s="211" t="str">
        <f t="shared" si="66"/>
        <v/>
      </c>
      <c r="R244" s="206">
        <f t="shared" si="67"/>
        <v>2</v>
      </c>
      <c r="S244" s="212">
        <f>IFERROR(INDEX(Raw_DATA!J:J,MATCH(Risk7_PlusY67!$D244,Raw_DATA!$A:$A,0)),"")</f>
        <v>37827537.420000002</v>
      </c>
      <c r="T244" s="213">
        <f>IFERROR(INDEX(Raw_DATA!K:K,MATCH(Risk7_PlusY67!$D244,Raw_DATA!$A:$A,0)),"")</f>
        <v>-100796675.97</v>
      </c>
      <c r="U244" s="214">
        <f t="shared" si="68"/>
        <v>1</v>
      </c>
      <c r="V244" s="214">
        <f t="shared" si="69"/>
        <v>1</v>
      </c>
      <c r="W244" s="214">
        <f>IF(OR(AND((K244&lt;0.8),(AJ244&gt;180)),AND((K244&lt;0.8),(AJ244&lt;10)),AND((K244&gt;=0.8),(AJ244&lt;10)),AND((K244&gt;=0.8),(AJ244&gt;90))),0,1)</f>
        <v>0</v>
      </c>
      <c r="X244" s="214">
        <f t="shared" si="70"/>
        <v>0</v>
      </c>
      <c r="Y244" s="214">
        <f t="shared" si="71"/>
        <v>1</v>
      </c>
      <c r="Z244" s="214">
        <f t="shared" si="72"/>
        <v>0</v>
      </c>
      <c r="AA244" s="214">
        <f t="shared" si="73"/>
        <v>0</v>
      </c>
      <c r="AB244" s="215" t="str">
        <f t="shared" si="74"/>
        <v>C</v>
      </c>
      <c r="AC244" s="215" t="str">
        <f t="shared" si="75"/>
        <v>2C</v>
      </c>
      <c r="AD244" s="216"/>
      <c r="AE244" s="216"/>
      <c r="AF244" s="434">
        <f>IFERROR(INDEX(Raw_DATA!L:L,MATCH(Risk7_PlusY67!$D244,Raw_DATA!$A:$A,0)),"")</f>
        <v>8.75</v>
      </c>
      <c r="AG244" s="434">
        <f>IFERROR(INDEX(AVGGroup!$D$5:$D$21,MATCH(Risk7_PlusY67!$H244,AVGGroup!$C$5:$C$21,0)),"")</f>
        <v>3.38</v>
      </c>
      <c r="AH244" s="434">
        <f>IFERROR(INDEX(Raw_DATA!M:M,MATCH(Risk7_PlusY67!$D244,Raw_DATA!$A:$A,0)),"")</f>
        <v>9.69</v>
      </c>
      <c r="AI244" s="435">
        <f>IFERROR(INDEX(AVGGroup!$F$5:$F$21,MATCH(Risk7_PlusY67!$H244,AVGGroup!$C$5:$C$21,0)),"")</f>
        <v>0.04</v>
      </c>
      <c r="AJ244" s="401">
        <f>IFERROR(INDEX(Raw_DATA!N:N,MATCH(Risk7_PlusY67!$D244,Raw_DATA!$A:$A,0)),"")</f>
        <v>622</v>
      </c>
      <c r="AK244" s="401">
        <f>IFERROR(INDEX(Raw_DATA!O:O,MATCH(Risk7_PlusY67!$D244,Raw_DATA!$A:$A,0)),"")</f>
        <v>149</v>
      </c>
      <c r="AL244" s="401">
        <f>IFERROR(INDEX(Raw_DATA!P:P,MATCH(Risk7_PlusY67!$D244,Raw_DATA!$A:$A,0)),"")</f>
        <v>38</v>
      </c>
      <c r="AM244" s="401">
        <f>IFERROR(INDEX(Raw_DATA!Q:Q,MATCH(Risk7_PlusY67!$D244,Raw_DATA!$A:$A,0)),"")</f>
        <v>194</v>
      </c>
      <c r="AN244" s="401">
        <f>IFERROR(INDEX(Raw_DATA!R:R,MATCH(Risk7_PlusY67!$D244,Raw_DATA!$A:$A,0)),"")</f>
        <v>62</v>
      </c>
      <c r="AO244" s="407"/>
      <c r="AP244" s="411" t="b">
        <f>AB244=AY244</f>
        <v>1</v>
      </c>
      <c r="AQ244" s="340">
        <f t="shared" si="76"/>
        <v>0</v>
      </c>
      <c r="AR244" s="123">
        <f t="shared" si="77"/>
        <v>1</v>
      </c>
      <c r="AS244" s="123">
        <f t="shared" si="78"/>
        <v>1</v>
      </c>
      <c r="AT244" s="123">
        <f>IF(OR(AND((K244&lt;0.8),(BE244&gt;180)),AND((K244&lt;0.8),(BE244&lt;10)),AND((K244&gt;=0.8),(BE244&lt;10)),AND((K244&gt;=0.8),(BE244&gt;90))),0,1)</f>
        <v>0</v>
      </c>
      <c r="AU244" s="123">
        <f t="shared" si="79"/>
        <v>0</v>
      </c>
      <c r="AV244" s="123">
        <f t="shared" si="80"/>
        <v>1</v>
      </c>
      <c r="AW244" s="123">
        <f t="shared" si="81"/>
        <v>0</v>
      </c>
      <c r="AX244" s="123">
        <f t="shared" si="82"/>
        <v>0</v>
      </c>
      <c r="AY244" s="416" t="str">
        <f t="shared" si="83"/>
        <v>C</v>
      </c>
      <c r="AZ244" s="416" t="str">
        <f>R244&amp;AY244</f>
        <v>2C</v>
      </c>
      <c r="BA244" s="417">
        <f>IFERROR(INDEX(Raw_DATA!L:L,MATCH(Risk7_PlusY67!$D244,Raw_DATA!$A:$A,0)),"")</f>
        <v>8.75</v>
      </c>
      <c r="BB244" s="417">
        <f>IFERROR(INDEX(AVGGroup!$H$5:$H$21,MATCH(Risk7_PlusY67!$BJ244,AVGGroup!$C$5:$C$21,0)),"")</f>
        <v>3.88</v>
      </c>
      <c r="BC244" s="417">
        <f>IFERROR(INDEX(Raw_DATA!M:M,MATCH(Risk7_PlusY67!$D244,Raw_DATA!$A:$A,0)),"")</f>
        <v>9.69</v>
      </c>
      <c r="BD244" s="418">
        <f>IFERROR(INDEX(AVGGroup!$J$5:$J$21,MATCH(Risk7_PlusY67!$BJ244,AVGGroup!$C$5:$C$21,0)),"")</f>
        <v>0.56999999999999995</v>
      </c>
      <c r="BE244" s="407">
        <f>IFERROR(INDEX(Raw_DATA!N:N,MATCH(Risk7_PlusY67!$D244,Raw_DATA!$A:$A,0)),"")</f>
        <v>622</v>
      </c>
      <c r="BF244" s="407">
        <f>IFERROR(INDEX(Raw_DATA!O:O,MATCH(Risk7_PlusY67!$D244,Raw_DATA!$A:$A,0)),"")</f>
        <v>149</v>
      </c>
      <c r="BG244" s="407">
        <f>IFERROR(INDEX(Raw_DATA!P:P,MATCH(Risk7_PlusY67!$D244,Raw_DATA!$A:$A,0)),"")</f>
        <v>38</v>
      </c>
      <c r="BH244" s="407">
        <f>IFERROR(INDEX(Raw_DATA!Q:Q,MATCH(Risk7_PlusY67!$D244,Raw_DATA!$A:$A,0)),"")</f>
        <v>194</v>
      </c>
      <c r="BI244" s="407">
        <f>IFERROR(INDEX(Raw_DATA!R:R,MATCH(Risk7_PlusY67!$D244,Raw_DATA!$A:$A,0)),"")</f>
        <v>62</v>
      </c>
      <c r="BJ244" s="124" t="str">
        <f>INDEX('Org2567'!$BM:$BM,MATCH(Risk7_PlusY67!D244,'Org2567'!$D:$D,0))</f>
        <v>รพท.M1 B&gt;200</v>
      </c>
    </row>
    <row r="245" spans="1:62" x14ac:dyDescent="0.7">
      <c r="A245" s="206">
        <f>IF(ISBLANK(D245),"",COUNTA($D$3:D245))</f>
        <v>243</v>
      </c>
      <c r="B245" s="207">
        <f>IFERROR(INDEX(ID!$E:$E,MATCH(Risk7_PlusY67!$D245,ID!$A:$A,0)),"")</f>
        <v>4</v>
      </c>
      <c r="C245" s="207" t="str">
        <f>IFERROR(INDEX(ID!$I:$I,MATCH(Risk7_PlusY67!$D245,ID!$A:$A,0)),"")</f>
        <v>ลพบุรี</v>
      </c>
      <c r="D245" s="295" t="s">
        <v>260</v>
      </c>
      <c r="E245" s="207" t="str">
        <f>IFERROR(INDEX(ID!$C:$C,MATCH(Risk7_PlusY67!$D245,ID!$A:$A,0)),"")</f>
        <v>พัฒนานิคม,รพช.</v>
      </c>
      <c r="F245" s="207" t="str">
        <f>IFERROR(INDEX(ID!$G:$G,MATCH(Risk7_PlusY67!$D245,ID!$A:$A,0)),"")</f>
        <v>รพช.</v>
      </c>
      <c r="G245" s="206">
        <f>IFERROR(INDEX(ID!$J:$J,MATCH(Risk7_PlusY67!$D245,ID!$A:$A,0)),"")</f>
        <v>66</v>
      </c>
      <c r="H245" s="208" t="str">
        <f>IFERROR(INDEX(ID!$P:$P,MATCH(Risk7_PlusY67!$D245,ID!$A:$A,0)),"")</f>
        <v>รพช.F1 P&lt;=50,000</v>
      </c>
      <c r="I245" s="209">
        <f>IFERROR(INDEX(Raw_DATA!E:E,MATCH(Risk7_PlusY67!$D245,Raw_DATA!$A:$A,0)),"")</f>
        <v>14.27</v>
      </c>
      <c r="J245" s="209">
        <f>IFERROR(INDEX(Raw_DATA!F:F,MATCH(Risk7_PlusY67!$D245,Raw_DATA!$A:$A,0)),"")</f>
        <v>13.76</v>
      </c>
      <c r="K245" s="209">
        <f>IFERROR(INDEX(Raw_DATA!G:G,MATCH(Risk7_PlusY67!$D245,Raw_DATA!$A:$A,0)),"")</f>
        <v>11.62</v>
      </c>
      <c r="L245" s="209">
        <f>IFERROR(INDEX(Raw_DATA!H:H,MATCH(Risk7_PlusY67!$D245,Raw_DATA!$A:$A,0)),"")</f>
        <v>71834082.329999998</v>
      </c>
      <c r="M245" s="210">
        <f>IFERROR(INDEX(Raw_DATA!I:I,MATCH(Risk7_PlusY67!$D245,Raw_DATA!$A:$A,0)),"")</f>
        <v>-29162977.539999999</v>
      </c>
      <c r="N245" s="206">
        <f t="shared" si="63"/>
        <v>0</v>
      </c>
      <c r="O245" s="206">
        <f t="shared" si="64"/>
        <v>1</v>
      </c>
      <c r="P245" s="206">
        <f t="shared" si="65"/>
        <v>0</v>
      </c>
      <c r="Q245" s="211">
        <f t="shared" si="66"/>
        <v>29.5</v>
      </c>
      <c r="R245" s="206">
        <f t="shared" si="67"/>
        <v>1</v>
      </c>
      <c r="S245" s="212">
        <f>IFERROR(INDEX(Raw_DATA!J:J,MATCH(Risk7_PlusY67!$D245,Raw_DATA!$A:$A,0)),"")</f>
        <v>-20110966.370000001</v>
      </c>
      <c r="T245" s="213">
        <f>IFERROR(INDEX(Raw_DATA!K:K,MATCH(Risk7_PlusY67!$D245,Raw_DATA!$A:$A,0)),"")</f>
        <v>57483665.810000002</v>
      </c>
      <c r="U245" s="214">
        <f t="shared" si="68"/>
        <v>0</v>
      </c>
      <c r="V245" s="214">
        <f t="shared" si="69"/>
        <v>0</v>
      </c>
      <c r="W245" s="214">
        <f>IF(OR(AND((K245&lt;0.8),(AJ245&gt;180)),AND((K245&lt;0.8),(AJ245&lt;10)),AND((K245&gt;=0.8),(AJ245&lt;10)),AND((K245&gt;=0.8),(AJ245&gt;90))),0,1)</f>
        <v>1</v>
      </c>
      <c r="X245" s="214">
        <f t="shared" si="70"/>
        <v>1</v>
      </c>
      <c r="Y245" s="214">
        <f t="shared" si="71"/>
        <v>1</v>
      </c>
      <c r="Z245" s="214">
        <f t="shared" si="72"/>
        <v>0</v>
      </c>
      <c r="AA245" s="214">
        <f t="shared" si="73"/>
        <v>1</v>
      </c>
      <c r="AB245" s="215" t="str">
        <f t="shared" si="74"/>
        <v>B-</v>
      </c>
      <c r="AC245" s="215" t="str">
        <f t="shared" si="75"/>
        <v>1B-</v>
      </c>
      <c r="AD245" s="216"/>
      <c r="AE245" s="216"/>
      <c r="AF245" s="434">
        <f>IFERROR(INDEX(Raw_DATA!L:L,MATCH(Risk7_PlusY67!$D245,Raw_DATA!$A:$A,0)),"")</f>
        <v>-13.86</v>
      </c>
      <c r="AG245" s="434">
        <f>IFERROR(INDEX(AVGGroup!$D$5:$D$21,MATCH(Risk7_PlusY67!$H245,AVGGroup!$C$5:$C$21,0)),"")</f>
        <v>-3.15</v>
      </c>
      <c r="AH245" s="434">
        <f>IFERROR(INDEX(Raw_DATA!M:M,MATCH(Risk7_PlusY67!$D245,Raw_DATA!$A:$A,0)),"")</f>
        <v>-22.14</v>
      </c>
      <c r="AI245" s="435">
        <f>IFERROR(INDEX(AVGGroup!$F$5:$F$21,MATCH(Risk7_PlusY67!$H245,AVGGroup!$C$5:$C$21,0)),"")</f>
        <v>-7.1</v>
      </c>
      <c r="AJ245" s="401">
        <f>IFERROR(INDEX(Raw_DATA!N:N,MATCH(Risk7_PlusY67!$D245,Raw_DATA!$A:$A,0)),"")</f>
        <v>16</v>
      </c>
      <c r="AK245" s="401">
        <f>IFERROR(INDEX(Raw_DATA!O:O,MATCH(Risk7_PlusY67!$D245,Raw_DATA!$A:$A,0)),"")</f>
        <v>46</v>
      </c>
      <c r="AL245" s="401">
        <f>IFERROR(INDEX(Raw_DATA!P:P,MATCH(Risk7_PlusY67!$D245,Raw_DATA!$A:$A,0)),"")</f>
        <v>47</v>
      </c>
      <c r="AM245" s="401">
        <f>IFERROR(INDEX(Raw_DATA!Q:Q,MATCH(Risk7_PlusY67!$D245,Raw_DATA!$A:$A,0)),"")</f>
        <v>296</v>
      </c>
      <c r="AN245" s="401">
        <f>IFERROR(INDEX(Raw_DATA!R:R,MATCH(Risk7_PlusY67!$D245,Raw_DATA!$A:$A,0)),"")</f>
        <v>24</v>
      </c>
      <c r="AO245" s="407"/>
      <c r="AP245" s="411" t="b">
        <f>AB245=AY245</f>
        <v>1</v>
      </c>
      <c r="AQ245" s="340">
        <f t="shared" si="76"/>
        <v>1</v>
      </c>
      <c r="AR245" s="123">
        <f t="shared" si="77"/>
        <v>0</v>
      </c>
      <c r="AS245" s="123">
        <f t="shared" si="78"/>
        <v>0</v>
      </c>
      <c r="AT245" s="123">
        <f>IF(OR(AND((K245&lt;0.8),(BE245&gt;180)),AND((K245&lt;0.8),(BE245&lt;10)),AND((K245&gt;=0.8),(BE245&lt;10)),AND((K245&gt;=0.8),(BE245&gt;90))),0,1)</f>
        <v>1</v>
      </c>
      <c r="AU245" s="123">
        <f t="shared" si="79"/>
        <v>1</v>
      </c>
      <c r="AV245" s="123">
        <f t="shared" si="80"/>
        <v>1</v>
      </c>
      <c r="AW245" s="123">
        <f t="shared" si="81"/>
        <v>0</v>
      </c>
      <c r="AX245" s="123">
        <f t="shared" si="82"/>
        <v>1</v>
      </c>
      <c r="AY245" s="416" t="str">
        <f t="shared" si="83"/>
        <v>B-</v>
      </c>
      <c r="AZ245" s="416" t="str">
        <f>R245&amp;AY245</f>
        <v>1B-</v>
      </c>
      <c r="BA245" s="417">
        <f>IFERROR(INDEX(Raw_DATA!L:L,MATCH(Risk7_PlusY67!$D245,Raw_DATA!$A:$A,0)),"")</f>
        <v>-13.86</v>
      </c>
      <c r="BB245" s="417">
        <f>IFERROR(INDEX(AVGGroup!$H$5:$H$21,MATCH(Risk7_PlusY67!$BJ245,AVGGroup!$C$5:$C$21,0)),"")</f>
        <v>-3.15</v>
      </c>
      <c r="BC245" s="417">
        <f>IFERROR(INDEX(Raw_DATA!M:M,MATCH(Risk7_PlusY67!$D245,Raw_DATA!$A:$A,0)),"")</f>
        <v>-22.14</v>
      </c>
      <c r="BD245" s="418">
        <f>IFERROR(INDEX(AVGGroup!$J$5:$J$21,MATCH(Risk7_PlusY67!$BJ245,AVGGroup!$C$5:$C$21,0)),"")</f>
        <v>-7.1</v>
      </c>
      <c r="BE245" s="407">
        <f>IFERROR(INDEX(Raw_DATA!N:N,MATCH(Risk7_PlusY67!$D245,Raw_DATA!$A:$A,0)),"")</f>
        <v>16</v>
      </c>
      <c r="BF245" s="407">
        <f>IFERROR(INDEX(Raw_DATA!O:O,MATCH(Risk7_PlusY67!$D245,Raw_DATA!$A:$A,0)),"")</f>
        <v>46</v>
      </c>
      <c r="BG245" s="407">
        <f>IFERROR(INDEX(Raw_DATA!P:P,MATCH(Risk7_PlusY67!$D245,Raw_DATA!$A:$A,0)),"")</f>
        <v>47</v>
      </c>
      <c r="BH245" s="407">
        <f>IFERROR(INDEX(Raw_DATA!Q:Q,MATCH(Risk7_PlusY67!$D245,Raw_DATA!$A:$A,0)),"")</f>
        <v>296</v>
      </c>
      <c r="BI245" s="407">
        <f>IFERROR(INDEX(Raw_DATA!R:R,MATCH(Risk7_PlusY67!$D245,Raw_DATA!$A:$A,0)),"")</f>
        <v>24</v>
      </c>
      <c r="BJ245" s="124" t="str">
        <f>INDEX('Org2567'!$BM:$BM,MATCH(Risk7_PlusY67!D245,'Org2567'!$D:$D,0))</f>
        <v>รพช.F1 P&lt;=50,000</v>
      </c>
    </row>
    <row r="246" spans="1:62" x14ac:dyDescent="0.7">
      <c r="A246" s="206">
        <f>IF(ISBLANK(D246),"",COUNTA($D$3:D246))</f>
        <v>244</v>
      </c>
      <c r="B246" s="207">
        <f>IFERROR(INDEX(ID!$E:$E,MATCH(Risk7_PlusY67!$D246,ID!$A:$A,0)),"")</f>
        <v>4</v>
      </c>
      <c r="C246" s="207" t="str">
        <f>IFERROR(INDEX(ID!$I:$I,MATCH(Risk7_PlusY67!$D246,ID!$A:$A,0)),"")</f>
        <v>ลพบุรี</v>
      </c>
      <c r="D246" s="295" t="s">
        <v>261</v>
      </c>
      <c r="E246" s="207" t="str">
        <f>IFERROR(INDEX(ID!$C:$C,MATCH(Risk7_PlusY67!$D246,ID!$A:$A,0)),"")</f>
        <v>โคกสำโรง,รพช.</v>
      </c>
      <c r="F246" s="207" t="str">
        <f>IFERROR(INDEX(ID!$G:$G,MATCH(Risk7_PlusY67!$D246,ID!$A:$A,0)),"")</f>
        <v>รพช.</v>
      </c>
      <c r="G246" s="206">
        <f>IFERROR(INDEX(ID!$J:$J,MATCH(Risk7_PlusY67!$D246,ID!$A:$A,0)),"")</f>
        <v>120</v>
      </c>
      <c r="H246" s="208" t="str">
        <f>IFERROR(INDEX(ID!$P:$P,MATCH(Risk7_PlusY67!$D246,ID!$A:$A,0)),"")</f>
        <v>รพช.M2 B&gt;100</v>
      </c>
      <c r="I246" s="209">
        <f>IFERROR(INDEX(Raw_DATA!E:E,MATCH(Risk7_PlusY67!$D246,Raw_DATA!$A:$A,0)),"")</f>
        <v>2.5</v>
      </c>
      <c r="J246" s="209">
        <f>IFERROR(INDEX(Raw_DATA!F:F,MATCH(Risk7_PlusY67!$D246,Raw_DATA!$A:$A,0)),"")</f>
        <v>2.39</v>
      </c>
      <c r="K246" s="209">
        <f>IFERROR(INDEX(Raw_DATA!G:G,MATCH(Risk7_PlusY67!$D246,Raw_DATA!$A:$A,0)),"")</f>
        <v>1.36</v>
      </c>
      <c r="L246" s="209">
        <f>IFERROR(INDEX(Raw_DATA!H:H,MATCH(Risk7_PlusY67!$D246,Raw_DATA!$A:$A,0)),"")</f>
        <v>112818035.48999999</v>
      </c>
      <c r="M246" s="210">
        <f>IFERROR(INDEX(Raw_DATA!I:I,MATCH(Risk7_PlusY67!$D246,Raw_DATA!$A:$A,0)),"")</f>
        <v>2502645.96</v>
      </c>
      <c r="N246" s="206">
        <f t="shared" si="63"/>
        <v>0</v>
      </c>
      <c r="O246" s="206">
        <f t="shared" si="64"/>
        <v>0</v>
      </c>
      <c r="P246" s="206">
        <f t="shared" si="65"/>
        <v>0</v>
      </c>
      <c r="Q246" s="211" t="str">
        <f t="shared" si="66"/>
        <v/>
      </c>
      <c r="R246" s="206">
        <f t="shared" si="67"/>
        <v>0</v>
      </c>
      <c r="S246" s="212">
        <f>IFERROR(INDEX(Raw_DATA!J:J,MATCH(Risk7_PlusY67!$D246,Raw_DATA!$A:$A,0)),"")</f>
        <v>4721452.3600000003</v>
      </c>
      <c r="T246" s="213">
        <f>IFERROR(INDEX(Raw_DATA!K:K,MATCH(Risk7_PlusY67!$D246,Raw_DATA!$A:$A,0)),"")</f>
        <v>26828296.32</v>
      </c>
      <c r="U246" s="214">
        <f t="shared" si="68"/>
        <v>1</v>
      </c>
      <c r="V246" s="214">
        <f t="shared" si="69"/>
        <v>1</v>
      </c>
      <c r="W246" s="214">
        <f>IF(OR(AND((K246&lt;0.8),(AJ246&gt;180)),AND((K246&lt;0.8),(AJ246&lt;10)),AND((K246&gt;=0.8),(AJ246&lt;10)),AND((K246&gt;=0.8),(AJ246&gt;90))),0,1)</f>
        <v>0</v>
      </c>
      <c r="X246" s="214">
        <f t="shared" si="70"/>
        <v>0</v>
      </c>
      <c r="Y246" s="214">
        <f t="shared" si="71"/>
        <v>0</v>
      </c>
      <c r="Z246" s="214">
        <f t="shared" si="72"/>
        <v>0</v>
      </c>
      <c r="AA246" s="214">
        <f t="shared" si="73"/>
        <v>1</v>
      </c>
      <c r="AB246" s="215" t="str">
        <f t="shared" si="74"/>
        <v>C</v>
      </c>
      <c r="AC246" s="215" t="str">
        <f t="shared" si="75"/>
        <v>0C</v>
      </c>
      <c r="AD246" s="216"/>
      <c r="AE246" s="216"/>
      <c r="AF246" s="434">
        <f>IFERROR(INDEX(Raw_DATA!L:L,MATCH(Risk7_PlusY67!$D246,Raw_DATA!$A:$A,0)),"")</f>
        <v>1.94</v>
      </c>
      <c r="AG246" s="434">
        <f>IFERROR(INDEX(AVGGroup!$D$5:$D$21,MATCH(Risk7_PlusY67!$H246,AVGGroup!$C$5:$C$21,0)),"")</f>
        <v>-2.2400000000000002</v>
      </c>
      <c r="AH246" s="434">
        <f>IFERROR(INDEX(Raw_DATA!M:M,MATCH(Risk7_PlusY67!$D246,Raw_DATA!$A:$A,0)),"")</f>
        <v>1.06</v>
      </c>
      <c r="AI246" s="435">
        <f>IFERROR(INDEX(AVGGroup!$F$5:$F$21,MATCH(Risk7_PlusY67!$H246,AVGGroup!$C$5:$C$21,0)),"")</f>
        <v>-7.61</v>
      </c>
      <c r="AJ246" s="401">
        <f>IFERROR(INDEX(Raw_DATA!N:N,MATCH(Risk7_PlusY67!$D246,Raw_DATA!$A:$A,0)),"")</f>
        <v>153</v>
      </c>
      <c r="AK246" s="401">
        <f>IFERROR(INDEX(Raw_DATA!O:O,MATCH(Risk7_PlusY67!$D246,Raw_DATA!$A:$A,0)),"")</f>
        <v>153</v>
      </c>
      <c r="AL246" s="401">
        <f>IFERROR(INDEX(Raw_DATA!P:P,MATCH(Risk7_PlusY67!$D246,Raw_DATA!$A:$A,0)),"")</f>
        <v>92</v>
      </c>
      <c r="AM246" s="401">
        <f>IFERROR(INDEX(Raw_DATA!Q:Q,MATCH(Risk7_PlusY67!$D246,Raw_DATA!$A:$A,0)),"")</f>
        <v>338</v>
      </c>
      <c r="AN246" s="401">
        <f>IFERROR(INDEX(Raw_DATA!R:R,MATCH(Risk7_PlusY67!$D246,Raw_DATA!$A:$A,0)),"")</f>
        <v>32</v>
      </c>
      <c r="AO246" s="407"/>
      <c r="AP246" s="411" t="b">
        <f>AB246=AY246</f>
        <v>1</v>
      </c>
      <c r="AQ246" s="340">
        <f t="shared" si="76"/>
        <v>0</v>
      </c>
      <c r="AR246" s="123">
        <f t="shared" si="77"/>
        <v>1</v>
      </c>
      <c r="AS246" s="123">
        <f t="shared" si="78"/>
        <v>1</v>
      </c>
      <c r="AT246" s="123">
        <f>IF(OR(AND((K246&lt;0.8),(BE246&gt;180)),AND((K246&lt;0.8),(BE246&lt;10)),AND((K246&gt;=0.8),(BE246&lt;10)),AND((K246&gt;=0.8),(BE246&gt;90))),0,1)</f>
        <v>0</v>
      </c>
      <c r="AU246" s="123">
        <f t="shared" si="79"/>
        <v>0</v>
      </c>
      <c r="AV246" s="123">
        <f t="shared" si="80"/>
        <v>0</v>
      </c>
      <c r="AW246" s="123">
        <f t="shared" si="81"/>
        <v>0</v>
      </c>
      <c r="AX246" s="123">
        <f t="shared" si="82"/>
        <v>1</v>
      </c>
      <c r="AY246" s="416" t="str">
        <f t="shared" si="83"/>
        <v>C</v>
      </c>
      <c r="AZ246" s="416" t="str">
        <f>R246&amp;AY246</f>
        <v>0C</v>
      </c>
      <c r="BA246" s="417">
        <f>IFERROR(INDEX(Raw_DATA!L:L,MATCH(Risk7_PlusY67!$D246,Raw_DATA!$A:$A,0)),"")</f>
        <v>1.94</v>
      </c>
      <c r="BB246" s="417">
        <f>IFERROR(INDEX(AVGGroup!$H$5:$H$21,MATCH(Risk7_PlusY67!$BJ246,AVGGroup!$C$5:$C$21,0)),"")</f>
        <v>-2.25</v>
      </c>
      <c r="BC246" s="417">
        <f>IFERROR(INDEX(Raw_DATA!M:M,MATCH(Risk7_PlusY67!$D246,Raw_DATA!$A:$A,0)),"")</f>
        <v>1.06</v>
      </c>
      <c r="BD246" s="418">
        <f>IFERROR(INDEX(AVGGroup!$J$5:$J$21,MATCH(Risk7_PlusY67!$BJ246,AVGGroup!$C$5:$C$21,0)),"")</f>
        <v>-7.61</v>
      </c>
      <c r="BE246" s="407">
        <f>IFERROR(INDEX(Raw_DATA!N:N,MATCH(Risk7_PlusY67!$D246,Raw_DATA!$A:$A,0)),"")</f>
        <v>153</v>
      </c>
      <c r="BF246" s="407">
        <f>IFERROR(INDEX(Raw_DATA!O:O,MATCH(Risk7_PlusY67!$D246,Raw_DATA!$A:$A,0)),"")</f>
        <v>153</v>
      </c>
      <c r="BG246" s="407">
        <f>IFERROR(INDEX(Raw_DATA!P:P,MATCH(Risk7_PlusY67!$D246,Raw_DATA!$A:$A,0)),"")</f>
        <v>92</v>
      </c>
      <c r="BH246" s="407">
        <f>IFERROR(INDEX(Raw_DATA!Q:Q,MATCH(Risk7_PlusY67!$D246,Raw_DATA!$A:$A,0)),"")</f>
        <v>338</v>
      </c>
      <c r="BI246" s="407">
        <f>IFERROR(INDEX(Raw_DATA!R:R,MATCH(Risk7_PlusY67!$D246,Raw_DATA!$A:$A,0)),"")</f>
        <v>32</v>
      </c>
      <c r="BJ246" s="124" t="str">
        <f>INDEX('Org2567'!$BM:$BM,MATCH(Risk7_PlusY67!D246,'Org2567'!$D:$D,0))</f>
        <v>รพช.M2 B&gt;100</v>
      </c>
    </row>
    <row r="247" spans="1:62" x14ac:dyDescent="0.7">
      <c r="A247" s="206">
        <f>IF(ISBLANK(D247),"",COUNTA($D$3:D247))</f>
        <v>245</v>
      </c>
      <c r="B247" s="207">
        <f>IFERROR(INDEX(ID!$E:$E,MATCH(Risk7_PlusY67!$D247,ID!$A:$A,0)),"")</f>
        <v>4</v>
      </c>
      <c r="C247" s="207" t="str">
        <f>IFERROR(INDEX(ID!$I:$I,MATCH(Risk7_PlusY67!$D247,ID!$A:$A,0)),"")</f>
        <v>ลพบุรี</v>
      </c>
      <c r="D247" s="295" t="s">
        <v>262</v>
      </c>
      <c r="E247" s="207" t="str">
        <f>IFERROR(INDEX(ID!$C:$C,MATCH(Risk7_PlusY67!$D247,ID!$A:$A,0)),"")</f>
        <v>ชัยบาดาล,รพช.</v>
      </c>
      <c r="F247" s="207" t="str">
        <f>IFERROR(INDEX(ID!$G:$G,MATCH(Risk7_PlusY67!$D247,ID!$A:$A,0)),"")</f>
        <v>รพช.</v>
      </c>
      <c r="G247" s="206">
        <f>IFERROR(INDEX(ID!$J:$J,MATCH(Risk7_PlusY67!$D247,ID!$A:$A,0)),"")</f>
        <v>140</v>
      </c>
      <c r="H247" s="208" t="str">
        <f>IFERROR(INDEX(ID!$P:$P,MATCH(Risk7_PlusY67!$D247,ID!$A:$A,0)),"")</f>
        <v>รพช.M2 B&gt;100</v>
      </c>
      <c r="I247" s="209">
        <f>IFERROR(INDEX(Raw_DATA!E:E,MATCH(Risk7_PlusY67!$D247,Raw_DATA!$A:$A,0)),"")</f>
        <v>1.1299999999999999</v>
      </c>
      <c r="J247" s="209">
        <f>IFERROR(INDEX(Raw_DATA!F:F,MATCH(Risk7_PlusY67!$D247,Raw_DATA!$A:$A,0)),"")</f>
        <v>1</v>
      </c>
      <c r="K247" s="209">
        <f>IFERROR(INDEX(Raw_DATA!G:G,MATCH(Risk7_PlusY67!$D247,Raw_DATA!$A:$A,0)),"")</f>
        <v>0.74</v>
      </c>
      <c r="L247" s="209">
        <f>IFERROR(INDEX(Raw_DATA!H:H,MATCH(Risk7_PlusY67!$D247,Raw_DATA!$A:$A,0)),"")</f>
        <v>9541309.1899999995</v>
      </c>
      <c r="M247" s="210">
        <f>IFERROR(INDEX(Raw_DATA!I:I,MATCH(Risk7_PlusY67!$D247,Raw_DATA!$A:$A,0)),"")</f>
        <v>-32919612.690000001</v>
      </c>
      <c r="N247" s="206">
        <f t="shared" si="63"/>
        <v>2</v>
      </c>
      <c r="O247" s="206">
        <f t="shared" si="64"/>
        <v>1</v>
      </c>
      <c r="P247" s="206">
        <f t="shared" si="65"/>
        <v>1</v>
      </c>
      <c r="Q247" s="211">
        <f t="shared" si="66"/>
        <v>3.4</v>
      </c>
      <c r="R247" s="206">
        <f t="shared" si="67"/>
        <v>4</v>
      </c>
      <c r="S247" s="212">
        <f>IFERROR(INDEX(Raw_DATA!J:J,MATCH(Risk7_PlusY67!$D247,Raw_DATA!$A:$A,0)),"")</f>
        <v>-7178370.6799999997</v>
      </c>
      <c r="T247" s="213">
        <f>IFERROR(INDEX(Raw_DATA!K:K,MATCH(Risk7_PlusY67!$D247,Raw_DATA!$A:$A,0)),"")</f>
        <v>-18508199.239999998</v>
      </c>
      <c r="U247" s="214">
        <f t="shared" si="68"/>
        <v>1</v>
      </c>
      <c r="V247" s="214">
        <f t="shared" si="69"/>
        <v>0</v>
      </c>
      <c r="W247" s="214">
        <f>IF(OR(AND((K247&lt;0.8),(AJ247&gt;180)),AND((K247&lt;0.8),(AJ247&lt;10)),AND((K247&gt;=0.8),(AJ247&lt;10)),AND((K247&gt;=0.8),(AJ247&gt;90))),0,1)</f>
        <v>1</v>
      </c>
      <c r="X247" s="214">
        <f t="shared" si="70"/>
        <v>0</v>
      </c>
      <c r="Y247" s="214">
        <f t="shared" si="71"/>
        <v>1</v>
      </c>
      <c r="Z247" s="214">
        <f t="shared" si="72"/>
        <v>1</v>
      </c>
      <c r="AA247" s="214">
        <f t="shared" si="73"/>
        <v>1</v>
      </c>
      <c r="AB247" s="215" t="str">
        <f t="shared" si="74"/>
        <v>B</v>
      </c>
      <c r="AC247" s="215" t="str">
        <f t="shared" si="75"/>
        <v>4B</v>
      </c>
      <c r="AD247" s="216"/>
      <c r="AE247" s="216"/>
      <c r="AF247" s="434">
        <f>IFERROR(INDEX(Raw_DATA!L:L,MATCH(Risk7_PlusY67!$D247,Raw_DATA!$A:$A,0)),"")</f>
        <v>-2.21</v>
      </c>
      <c r="AG247" s="434">
        <f>IFERROR(INDEX(AVGGroup!$D$5:$D$21,MATCH(Risk7_PlusY67!$H247,AVGGroup!$C$5:$C$21,0)),"")</f>
        <v>-2.2400000000000002</v>
      </c>
      <c r="AH247" s="434">
        <f>IFERROR(INDEX(Raw_DATA!M:M,MATCH(Risk7_PlusY67!$D247,Raw_DATA!$A:$A,0)),"")</f>
        <v>-10</v>
      </c>
      <c r="AI247" s="435">
        <f>IFERROR(INDEX(AVGGroup!$F$5:$F$21,MATCH(Risk7_PlusY67!$H247,AVGGroup!$C$5:$C$21,0)),"")</f>
        <v>-7.61</v>
      </c>
      <c r="AJ247" s="401">
        <f>IFERROR(INDEX(Raw_DATA!N:N,MATCH(Risk7_PlusY67!$D247,Raw_DATA!$A:$A,0)),"")</f>
        <v>167</v>
      </c>
      <c r="AK247" s="401">
        <f>IFERROR(INDEX(Raw_DATA!O:O,MATCH(Risk7_PlusY67!$D247,Raw_DATA!$A:$A,0)),"")</f>
        <v>4</v>
      </c>
      <c r="AL247" s="401">
        <f>IFERROR(INDEX(Raw_DATA!P:P,MATCH(Risk7_PlusY67!$D247,Raw_DATA!$A:$A,0)),"")</f>
        <v>22</v>
      </c>
      <c r="AM247" s="401">
        <f>IFERROR(INDEX(Raw_DATA!Q:Q,MATCH(Risk7_PlusY67!$D247,Raw_DATA!$A:$A,0)),"")</f>
        <v>118</v>
      </c>
      <c r="AN247" s="401">
        <f>IFERROR(INDEX(Raw_DATA!R:R,MATCH(Risk7_PlusY67!$D247,Raw_DATA!$A:$A,0)),"")</f>
        <v>38</v>
      </c>
      <c r="AO247" s="407"/>
      <c r="AP247" s="411" t="b">
        <f>AB247=AY247</f>
        <v>1</v>
      </c>
      <c r="AQ247" s="340">
        <f t="shared" si="76"/>
        <v>1</v>
      </c>
      <c r="AR247" s="123">
        <f t="shared" si="77"/>
        <v>1</v>
      </c>
      <c r="AS247" s="123">
        <f t="shared" si="78"/>
        <v>0</v>
      </c>
      <c r="AT247" s="123">
        <f>IF(OR(AND((K247&lt;0.8),(BE247&gt;180)),AND((K247&lt;0.8),(BE247&lt;10)),AND((K247&gt;=0.8),(BE247&lt;10)),AND((K247&gt;=0.8),(BE247&gt;90))),0,1)</f>
        <v>1</v>
      </c>
      <c r="AU247" s="123">
        <f t="shared" si="79"/>
        <v>0</v>
      </c>
      <c r="AV247" s="123">
        <f t="shared" si="80"/>
        <v>1</v>
      </c>
      <c r="AW247" s="123">
        <f t="shared" si="81"/>
        <v>1</v>
      </c>
      <c r="AX247" s="123">
        <f t="shared" si="82"/>
        <v>1</v>
      </c>
      <c r="AY247" s="416" t="str">
        <f t="shared" si="83"/>
        <v>B</v>
      </c>
      <c r="AZ247" s="416" t="str">
        <f>R247&amp;AY247</f>
        <v>4B</v>
      </c>
      <c r="BA247" s="417">
        <f>IFERROR(INDEX(Raw_DATA!L:L,MATCH(Risk7_PlusY67!$D247,Raw_DATA!$A:$A,0)),"")</f>
        <v>-2.21</v>
      </c>
      <c r="BB247" s="417">
        <f>IFERROR(INDEX(AVGGroup!$H$5:$H$21,MATCH(Risk7_PlusY67!$BJ247,AVGGroup!$C$5:$C$21,0)),"")</f>
        <v>-2.25</v>
      </c>
      <c r="BC247" s="417">
        <f>IFERROR(INDEX(Raw_DATA!M:M,MATCH(Risk7_PlusY67!$D247,Raw_DATA!$A:$A,0)),"")</f>
        <v>-10</v>
      </c>
      <c r="BD247" s="418">
        <f>IFERROR(INDEX(AVGGroup!$J$5:$J$21,MATCH(Risk7_PlusY67!$BJ247,AVGGroup!$C$5:$C$21,0)),"")</f>
        <v>-7.61</v>
      </c>
      <c r="BE247" s="407">
        <f>IFERROR(INDEX(Raw_DATA!N:N,MATCH(Risk7_PlusY67!$D247,Raw_DATA!$A:$A,0)),"")</f>
        <v>167</v>
      </c>
      <c r="BF247" s="407">
        <f>IFERROR(INDEX(Raw_DATA!O:O,MATCH(Risk7_PlusY67!$D247,Raw_DATA!$A:$A,0)),"")</f>
        <v>4</v>
      </c>
      <c r="BG247" s="407">
        <f>IFERROR(INDEX(Raw_DATA!P:P,MATCH(Risk7_PlusY67!$D247,Raw_DATA!$A:$A,0)),"")</f>
        <v>22</v>
      </c>
      <c r="BH247" s="407">
        <f>IFERROR(INDEX(Raw_DATA!Q:Q,MATCH(Risk7_PlusY67!$D247,Raw_DATA!$A:$A,0)),"")</f>
        <v>118</v>
      </c>
      <c r="BI247" s="407">
        <f>IFERROR(INDEX(Raw_DATA!R:R,MATCH(Risk7_PlusY67!$D247,Raw_DATA!$A:$A,0)),"")</f>
        <v>38</v>
      </c>
      <c r="BJ247" s="124" t="str">
        <f>INDEX('Org2567'!$BM:$BM,MATCH(Risk7_PlusY67!D247,'Org2567'!$D:$D,0))</f>
        <v>รพช.M2 B&gt;100</v>
      </c>
    </row>
    <row r="248" spans="1:62" x14ac:dyDescent="0.7">
      <c r="A248" s="206">
        <f>IF(ISBLANK(D248),"",COUNTA($D$3:D248))</f>
        <v>246</v>
      </c>
      <c r="B248" s="207">
        <f>IFERROR(INDEX(ID!$E:$E,MATCH(Risk7_PlusY67!$D248,ID!$A:$A,0)),"")</f>
        <v>4</v>
      </c>
      <c r="C248" s="207" t="str">
        <f>IFERROR(INDEX(ID!$I:$I,MATCH(Risk7_PlusY67!$D248,ID!$A:$A,0)),"")</f>
        <v>ลพบุรี</v>
      </c>
      <c r="D248" s="295" t="s">
        <v>263</v>
      </c>
      <c r="E248" s="207" t="str">
        <f>IFERROR(INDEX(ID!$C:$C,MATCH(Risk7_PlusY67!$D248,ID!$A:$A,0)),"")</f>
        <v>ท่าวุ้ง,รพช.</v>
      </c>
      <c r="F248" s="207" t="str">
        <f>IFERROR(INDEX(ID!$G:$G,MATCH(Risk7_PlusY67!$D248,ID!$A:$A,0)),"")</f>
        <v>รพช.</v>
      </c>
      <c r="G248" s="206">
        <f>IFERROR(INDEX(ID!$J:$J,MATCH(Risk7_PlusY67!$D248,ID!$A:$A,0)),"")</f>
        <v>52</v>
      </c>
      <c r="H248" s="208" t="str">
        <f>IFERROR(INDEX(ID!$P:$P,MATCH(Risk7_PlusY67!$D248,ID!$A:$A,0)),"")</f>
        <v>รพช.F2 P&lt;=30,000</v>
      </c>
      <c r="I248" s="209">
        <f>IFERROR(INDEX(Raw_DATA!E:E,MATCH(Risk7_PlusY67!$D248,Raw_DATA!$A:$A,0)),"")</f>
        <v>7.53</v>
      </c>
      <c r="J248" s="209">
        <f>IFERROR(INDEX(Raw_DATA!F:F,MATCH(Risk7_PlusY67!$D248,Raw_DATA!$A:$A,0)),"")</f>
        <v>7.34</v>
      </c>
      <c r="K248" s="209">
        <f>IFERROR(INDEX(Raw_DATA!G:G,MATCH(Risk7_PlusY67!$D248,Raw_DATA!$A:$A,0)),"")</f>
        <v>6.61</v>
      </c>
      <c r="L248" s="209">
        <f>IFERROR(INDEX(Raw_DATA!H:H,MATCH(Risk7_PlusY67!$D248,Raw_DATA!$A:$A,0)),"")</f>
        <v>84011678.599999994</v>
      </c>
      <c r="M248" s="210">
        <f>IFERROR(INDEX(Raw_DATA!I:I,MATCH(Risk7_PlusY67!$D248,Raw_DATA!$A:$A,0)),"")</f>
        <v>-11228090.310000001</v>
      </c>
      <c r="N248" s="206">
        <f t="shared" si="63"/>
        <v>0</v>
      </c>
      <c r="O248" s="206">
        <f t="shared" si="64"/>
        <v>1</v>
      </c>
      <c r="P248" s="206">
        <f t="shared" si="65"/>
        <v>0</v>
      </c>
      <c r="Q248" s="211">
        <f t="shared" si="66"/>
        <v>89.7</v>
      </c>
      <c r="R248" s="206">
        <f t="shared" si="67"/>
        <v>1</v>
      </c>
      <c r="S248" s="212">
        <f>IFERROR(INDEX(Raw_DATA!J:J,MATCH(Risk7_PlusY67!$D248,Raw_DATA!$A:$A,0)),"")</f>
        <v>-8653773.5500000007</v>
      </c>
      <c r="T248" s="213">
        <f>IFERROR(INDEX(Raw_DATA!K:K,MATCH(Risk7_PlusY67!$D248,Raw_DATA!$A:$A,0)),"")</f>
        <v>72151773.409999996</v>
      </c>
      <c r="U248" s="214">
        <f t="shared" si="68"/>
        <v>0</v>
      </c>
      <c r="V248" s="214">
        <f t="shared" si="69"/>
        <v>1</v>
      </c>
      <c r="W248" s="214">
        <f>IF(OR(AND((K248&lt;0.8),(AJ248&gt;180)),AND((K248&lt;0.8),(AJ248&lt;10)),AND((K248&gt;=0.8),(AJ248&lt;10)),AND((K248&gt;=0.8),(AJ248&gt;90))),0,1)</f>
        <v>0</v>
      </c>
      <c r="X248" s="214">
        <f t="shared" si="70"/>
        <v>0</v>
      </c>
      <c r="Y248" s="214">
        <f t="shared" si="71"/>
        <v>1</v>
      </c>
      <c r="Z248" s="214">
        <f t="shared" si="72"/>
        <v>0</v>
      </c>
      <c r="AA248" s="214">
        <f t="shared" si="73"/>
        <v>1</v>
      </c>
      <c r="AB248" s="215" t="str">
        <f t="shared" si="74"/>
        <v>C</v>
      </c>
      <c r="AC248" s="215" t="str">
        <f t="shared" si="75"/>
        <v>1C</v>
      </c>
      <c r="AD248" s="216"/>
      <c r="AE248" s="216"/>
      <c r="AF248" s="434">
        <f>IFERROR(INDEX(Raw_DATA!L:L,MATCH(Risk7_PlusY67!$D248,Raw_DATA!$A:$A,0)),"")</f>
        <v>-7.57</v>
      </c>
      <c r="AG248" s="434">
        <f>IFERROR(INDEX(AVGGroup!$D$5:$D$21,MATCH(Risk7_PlusY67!$H248,AVGGroup!$C$5:$C$21,0)),"")</f>
        <v>-3.55</v>
      </c>
      <c r="AH248" s="434">
        <f>IFERROR(INDEX(Raw_DATA!M:M,MATCH(Risk7_PlusY67!$D248,Raw_DATA!$A:$A,0)),"")</f>
        <v>-7.77</v>
      </c>
      <c r="AI248" s="435">
        <f>IFERROR(INDEX(AVGGroup!$F$5:$F$21,MATCH(Risk7_PlusY67!$H248,AVGGroup!$C$5:$C$21,0)),"")</f>
        <v>-10.199999999999999</v>
      </c>
      <c r="AJ248" s="401">
        <f>IFERROR(INDEX(Raw_DATA!N:N,MATCH(Risk7_PlusY67!$D248,Raw_DATA!$A:$A,0)),"")</f>
        <v>94</v>
      </c>
      <c r="AK248" s="401">
        <f>IFERROR(INDEX(Raw_DATA!O:O,MATCH(Risk7_PlusY67!$D248,Raw_DATA!$A:$A,0)),"")</f>
        <v>100</v>
      </c>
      <c r="AL248" s="401">
        <f>IFERROR(INDEX(Raw_DATA!P:P,MATCH(Risk7_PlusY67!$D248,Raw_DATA!$A:$A,0)),"")</f>
        <v>52</v>
      </c>
      <c r="AM248" s="401">
        <f>IFERROR(INDEX(Raw_DATA!Q:Q,MATCH(Risk7_PlusY67!$D248,Raw_DATA!$A:$A,0)),"")</f>
        <v>180</v>
      </c>
      <c r="AN248" s="401">
        <f>IFERROR(INDEX(Raw_DATA!R:R,MATCH(Risk7_PlusY67!$D248,Raw_DATA!$A:$A,0)),"")</f>
        <v>48</v>
      </c>
      <c r="AO248" s="407"/>
      <c r="AP248" s="411" t="b">
        <f>AB248=AY248</f>
        <v>1</v>
      </c>
      <c r="AQ248" s="340">
        <f t="shared" si="76"/>
        <v>1</v>
      </c>
      <c r="AR248" s="123">
        <f t="shared" si="77"/>
        <v>0</v>
      </c>
      <c r="AS248" s="123">
        <f t="shared" si="78"/>
        <v>1</v>
      </c>
      <c r="AT248" s="123">
        <f>IF(OR(AND((K248&lt;0.8),(BE248&gt;180)),AND((K248&lt;0.8),(BE248&lt;10)),AND((K248&gt;=0.8),(BE248&lt;10)),AND((K248&gt;=0.8),(BE248&gt;90))),0,1)</f>
        <v>0</v>
      </c>
      <c r="AU248" s="123">
        <f t="shared" si="79"/>
        <v>0</v>
      </c>
      <c r="AV248" s="123">
        <f t="shared" si="80"/>
        <v>1</v>
      </c>
      <c r="AW248" s="123">
        <f t="shared" si="81"/>
        <v>0</v>
      </c>
      <c r="AX248" s="123">
        <f t="shared" si="82"/>
        <v>1</v>
      </c>
      <c r="AY248" s="416" t="str">
        <f t="shared" si="83"/>
        <v>C</v>
      </c>
      <c r="AZ248" s="416" t="str">
        <f>R248&amp;AY248</f>
        <v>1C</v>
      </c>
      <c r="BA248" s="417">
        <f>IFERROR(INDEX(Raw_DATA!L:L,MATCH(Risk7_PlusY67!$D248,Raw_DATA!$A:$A,0)),"")</f>
        <v>-7.57</v>
      </c>
      <c r="BB248" s="417">
        <f>IFERROR(INDEX(AVGGroup!$H$5:$H$21,MATCH(Risk7_PlusY67!$BJ248,AVGGroup!$C$5:$C$21,0)),"")</f>
        <v>-3.54</v>
      </c>
      <c r="BC248" s="417">
        <f>IFERROR(INDEX(Raw_DATA!M:M,MATCH(Risk7_PlusY67!$D248,Raw_DATA!$A:$A,0)),"")</f>
        <v>-7.77</v>
      </c>
      <c r="BD248" s="418">
        <f>IFERROR(INDEX(AVGGroup!$J$5:$J$21,MATCH(Risk7_PlusY67!$BJ248,AVGGroup!$C$5:$C$21,0)),"")</f>
        <v>-10.199999999999999</v>
      </c>
      <c r="BE248" s="407">
        <f>IFERROR(INDEX(Raw_DATA!N:N,MATCH(Risk7_PlusY67!$D248,Raw_DATA!$A:$A,0)),"")</f>
        <v>94</v>
      </c>
      <c r="BF248" s="407">
        <f>IFERROR(INDEX(Raw_DATA!O:O,MATCH(Risk7_PlusY67!$D248,Raw_DATA!$A:$A,0)),"")</f>
        <v>100</v>
      </c>
      <c r="BG248" s="407">
        <f>IFERROR(INDEX(Raw_DATA!P:P,MATCH(Risk7_PlusY67!$D248,Raw_DATA!$A:$A,0)),"")</f>
        <v>52</v>
      </c>
      <c r="BH248" s="407">
        <f>IFERROR(INDEX(Raw_DATA!Q:Q,MATCH(Risk7_PlusY67!$D248,Raw_DATA!$A:$A,0)),"")</f>
        <v>180</v>
      </c>
      <c r="BI248" s="407">
        <f>IFERROR(INDEX(Raw_DATA!R:R,MATCH(Risk7_PlusY67!$D248,Raw_DATA!$A:$A,0)),"")</f>
        <v>48</v>
      </c>
      <c r="BJ248" s="124" t="str">
        <f>INDEX('Org2567'!$BM:$BM,MATCH(Risk7_PlusY67!D248,'Org2567'!$D:$D,0))</f>
        <v>รพช.F2 P&lt;=30,000</v>
      </c>
    </row>
    <row r="249" spans="1:62" x14ac:dyDescent="0.7">
      <c r="A249" s="206">
        <f>IF(ISBLANK(D249),"",COUNTA($D$3:D249))</f>
        <v>247</v>
      </c>
      <c r="B249" s="207">
        <f>IFERROR(INDEX(ID!$E:$E,MATCH(Risk7_PlusY67!$D249,ID!$A:$A,0)),"")</f>
        <v>4</v>
      </c>
      <c r="C249" s="207" t="str">
        <f>IFERROR(INDEX(ID!$I:$I,MATCH(Risk7_PlusY67!$D249,ID!$A:$A,0)),"")</f>
        <v>ลพบุรี</v>
      </c>
      <c r="D249" s="295" t="s">
        <v>264</v>
      </c>
      <c r="E249" s="207" t="str">
        <f>IFERROR(INDEX(ID!$C:$C,MATCH(Risk7_PlusY67!$D249,ID!$A:$A,0)),"")</f>
        <v>ท่าหลวง,รพช.</v>
      </c>
      <c r="F249" s="207" t="str">
        <f>IFERROR(INDEX(ID!$G:$G,MATCH(Risk7_PlusY67!$D249,ID!$A:$A,0)),"")</f>
        <v>รพช.</v>
      </c>
      <c r="G249" s="206">
        <f>IFERROR(INDEX(ID!$J:$J,MATCH(Risk7_PlusY67!$D249,ID!$A:$A,0)),"")</f>
        <v>38</v>
      </c>
      <c r="H249" s="208" t="str">
        <f>IFERROR(INDEX(ID!$P:$P,MATCH(Risk7_PlusY67!$D249,ID!$A:$A,0)),"")</f>
        <v>รพช.F2 P&lt;=30,000</v>
      </c>
      <c r="I249" s="209">
        <f>IFERROR(INDEX(Raw_DATA!E:E,MATCH(Risk7_PlusY67!$D249,Raw_DATA!$A:$A,0)),"")</f>
        <v>1.56</v>
      </c>
      <c r="J249" s="209">
        <f>IFERROR(INDEX(Raw_DATA!F:F,MATCH(Risk7_PlusY67!$D249,Raw_DATA!$A:$A,0)),"")</f>
        <v>1.41</v>
      </c>
      <c r="K249" s="209">
        <f>IFERROR(INDEX(Raw_DATA!G:G,MATCH(Risk7_PlusY67!$D249,Raw_DATA!$A:$A,0)),"")</f>
        <v>1</v>
      </c>
      <c r="L249" s="209">
        <f>IFERROR(INDEX(Raw_DATA!H:H,MATCH(Risk7_PlusY67!$D249,Raw_DATA!$A:$A,0)),"")</f>
        <v>9155874.2400000002</v>
      </c>
      <c r="M249" s="210">
        <f>IFERROR(INDEX(Raw_DATA!I:I,MATCH(Risk7_PlusY67!$D249,Raw_DATA!$A:$A,0)),"")</f>
        <v>-11646185.359999999</v>
      </c>
      <c r="N249" s="206">
        <f t="shared" si="63"/>
        <v>0</v>
      </c>
      <c r="O249" s="206">
        <f t="shared" si="64"/>
        <v>1</v>
      </c>
      <c r="P249" s="206">
        <f t="shared" si="65"/>
        <v>0</v>
      </c>
      <c r="Q249" s="211">
        <f t="shared" si="66"/>
        <v>9.4</v>
      </c>
      <c r="R249" s="206">
        <f t="shared" si="67"/>
        <v>1</v>
      </c>
      <c r="S249" s="212">
        <f>IFERROR(INDEX(Raw_DATA!J:J,MATCH(Risk7_PlusY67!$D249,Raw_DATA!$A:$A,0)),"")</f>
        <v>-7563990.0099999998</v>
      </c>
      <c r="T249" s="213">
        <f>IFERROR(INDEX(Raw_DATA!K:K,MATCH(Risk7_PlusY67!$D249,Raw_DATA!$A:$A,0)),"")</f>
        <v>-53761.41</v>
      </c>
      <c r="U249" s="214">
        <f t="shared" si="68"/>
        <v>0</v>
      </c>
      <c r="V249" s="214">
        <f t="shared" si="69"/>
        <v>0</v>
      </c>
      <c r="W249" s="214">
        <f>IF(OR(AND((K249&lt;0.8),(AJ249&gt;180)),AND((K249&lt;0.8),(AJ249&lt;10)),AND((K249&gt;=0.8),(AJ249&lt;10)),AND((K249&gt;=0.8),(AJ249&gt;90))),0,1)</f>
        <v>0</v>
      </c>
      <c r="X249" s="214">
        <f t="shared" si="70"/>
        <v>1</v>
      </c>
      <c r="Y249" s="214">
        <f t="shared" si="71"/>
        <v>0</v>
      </c>
      <c r="Z249" s="214">
        <f t="shared" si="72"/>
        <v>0</v>
      </c>
      <c r="AA249" s="214">
        <f t="shared" si="73"/>
        <v>1</v>
      </c>
      <c r="AB249" s="215" t="str">
        <f t="shared" si="74"/>
        <v>C-</v>
      </c>
      <c r="AC249" s="215" t="str">
        <f t="shared" si="75"/>
        <v>1C-</v>
      </c>
      <c r="AD249" s="216"/>
      <c r="AE249" s="216"/>
      <c r="AF249" s="434">
        <f>IFERROR(INDEX(Raw_DATA!L:L,MATCH(Risk7_PlusY67!$D249,Raw_DATA!$A:$A,0)),"")</f>
        <v>-7.76</v>
      </c>
      <c r="AG249" s="434">
        <f>IFERROR(INDEX(AVGGroup!$D$5:$D$21,MATCH(Risk7_PlusY67!$H249,AVGGroup!$C$5:$C$21,0)),"")</f>
        <v>-3.55</v>
      </c>
      <c r="AH249" s="434">
        <f>IFERROR(INDEX(Raw_DATA!M:M,MATCH(Risk7_PlusY67!$D249,Raw_DATA!$A:$A,0)),"")</f>
        <v>-21.86</v>
      </c>
      <c r="AI249" s="435">
        <f>IFERROR(INDEX(AVGGroup!$F$5:$F$21,MATCH(Risk7_PlusY67!$H249,AVGGroup!$C$5:$C$21,0)),"")</f>
        <v>-10.199999999999999</v>
      </c>
      <c r="AJ249" s="401">
        <f>IFERROR(INDEX(Raw_DATA!N:N,MATCH(Risk7_PlusY67!$D249,Raw_DATA!$A:$A,0)),"")</f>
        <v>114</v>
      </c>
      <c r="AK249" s="401">
        <f>IFERROR(INDEX(Raw_DATA!O:O,MATCH(Risk7_PlusY67!$D249,Raw_DATA!$A:$A,0)),"")</f>
        <v>52</v>
      </c>
      <c r="AL249" s="401">
        <f>IFERROR(INDEX(Raw_DATA!P:P,MATCH(Risk7_PlusY67!$D249,Raw_DATA!$A:$A,0)),"")</f>
        <v>82</v>
      </c>
      <c r="AM249" s="401">
        <f>IFERROR(INDEX(Raw_DATA!Q:Q,MATCH(Risk7_PlusY67!$D249,Raw_DATA!$A:$A,0)),"")</f>
        <v>150</v>
      </c>
      <c r="AN249" s="401">
        <f>IFERROR(INDEX(Raw_DATA!R:R,MATCH(Risk7_PlusY67!$D249,Raw_DATA!$A:$A,0)),"")</f>
        <v>55</v>
      </c>
      <c r="AO249" s="407"/>
      <c r="AP249" s="411" t="b">
        <f>AB249=AY249</f>
        <v>1</v>
      </c>
      <c r="AQ249" s="340">
        <f t="shared" si="76"/>
        <v>1</v>
      </c>
      <c r="AR249" s="123">
        <f t="shared" si="77"/>
        <v>0</v>
      </c>
      <c r="AS249" s="123">
        <f t="shared" si="78"/>
        <v>0</v>
      </c>
      <c r="AT249" s="123">
        <f>IF(OR(AND((K249&lt;0.8),(BE249&gt;180)),AND((K249&lt;0.8),(BE249&lt;10)),AND((K249&gt;=0.8),(BE249&lt;10)),AND((K249&gt;=0.8),(BE249&gt;90))),0,1)</f>
        <v>0</v>
      </c>
      <c r="AU249" s="123">
        <f t="shared" si="79"/>
        <v>1</v>
      </c>
      <c r="AV249" s="123">
        <f t="shared" si="80"/>
        <v>0</v>
      </c>
      <c r="AW249" s="123">
        <f t="shared" si="81"/>
        <v>0</v>
      </c>
      <c r="AX249" s="123">
        <f t="shared" si="82"/>
        <v>1</v>
      </c>
      <c r="AY249" s="416" t="str">
        <f t="shared" si="83"/>
        <v>C-</v>
      </c>
      <c r="AZ249" s="416" t="str">
        <f>R249&amp;AY249</f>
        <v>1C-</v>
      </c>
      <c r="BA249" s="417">
        <f>IFERROR(INDEX(Raw_DATA!L:L,MATCH(Risk7_PlusY67!$D249,Raw_DATA!$A:$A,0)),"")</f>
        <v>-7.76</v>
      </c>
      <c r="BB249" s="417">
        <f>IFERROR(INDEX(AVGGroup!$H$5:$H$21,MATCH(Risk7_PlusY67!$BJ249,AVGGroup!$C$5:$C$21,0)),"")</f>
        <v>-3.54</v>
      </c>
      <c r="BC249" s="417">
        <f>IFERROR(INDEX(Raw_DATA!M:M,MATCH(Risk7_PlusY67!$D249,Raw_DATA!$A:$A,0)),"")</f>
        <v>-21.86</v>
      </c>
      <c r="BD249" s="418">
        <f>IFERROR(INDEX(AVGGroup!$J$5:$J$21,MATCH(Risk7_PlusY67!$BJ249,AVGGroup!$C$5:$C$21,0)),"")</f>
        <v>-10.199999999999999</v>
      </c>
      <c r="BE249" s="407">
        <f>IFERROR(INDEX(Raw_DATA!N:N,MATCH(Risk7_PlusY67!$D249,Raw_DATA!$A:$A,0)),"")</f>
        <v>114</v>
      </c>
      <c r="BF249" s="407">
        <f>IFERROR(INDEX(Raw_DATA!O:O,MATCH(Risk7_PlusY67!$D249,Raw_DATA!$A:$A,0)),"")</f>
        <v>52</v>
      </c>
      <c r="BG249" s="407">
        <f>IFERROR(INDEX(Raw_DATA!P:P,MATCH(Risk7_PlusY67!$D249,Raw_DATA!$A:$A,0)),"")</f>
        <v>82</v>
      </c>
      <c r="BH249" s="407">
        <f>IFERROR(INDEX(Raw_DATA!Q:Q,MATCH(Risk7_PlusY67!$D249,Raw_DATA!$A:$A,0)),"")</f>
        <v>150</v>
      </c>
      <c r="BI249" s="407">
        <f>IFERROR(INDEX(Raw_DATA!R:R,MATCH(Risk7_PlusY67!$D249,Raw_DATA!$A:$A,0)),"")</f>
        <v>55</v>
      </c>
      <c r="BJ249" s="124" t="str">
        <f>INDEX('Org2567'!$BM:$BM,MATCH(Risk7_PlusY67!D249,'Org2567'!$D:$D,0))</f>
        <v>รพช.F2 P&lt;=30,000</v>
      </c>
    </row>
    <row r="250" spans="1:62" x14ac:dyDescent="0.7">
      <c r="A250" s="206">
        <f>IF(ISBLANK(D250),"",COUNTA($D$3:D250))</f>
        <v>248</v>
      </c>
      <c r="B250" s="207">
        <f>IFERROR(INDEX(ID!$E:$E,MATCH(Risk7_PlusY67!$D250,ID!$A:$A,0)),"")</f>
        <v>4</v>
      </c>
      <c r="C250" s="207" t="str">
        <f>IFERROR(INDEX(ID!$I:$I,MATCH(Risk7_PlusY67!$D250,ID!$A:$A,0)),"")</f>
        <v>ลพบุรี</v>
      </c>
      <c r="D250" s="295" t="s">
        <v>265</v>
      </c>
      <c r="E250" s="207" t="str">
        <f>IFERROR(INDEX(ID!$C:$C,MATCH(Risk7_PlusY67!$D250,ID!$A:$A,0)),"")</f>
        <v>สระโบสถ์,รพช.</v>
      </c>
      <c r="F250" s="207" t="str">
        <f>IFERROR(INDEX(ID!$G:$G,MATCH(Risk7_PlusY67!$D250,ID!$A:$A,0)),"")</f>
        <v>รพช.</v>
      </c>
      <c r="G250" s="206">
        <f>IFERROR(INDEX(ID!$J:$J,MATCH(Risk7_PlusY67!$D250,ID!$A:$A,0)),"")</f>
        <v>30</v>
      </c>
      <c r="H250" s="208" t="str">
        <f>IFERROR(INDEX(ID!$P:$P,MATCH(Risk7_PlusY67!$D250,ID!$A:$A,0)),"")</f>
        <v>รพช.F2 P&lt;=30,000</v>
      </c>
      <c r="I250" s="209">
        <f>IFERROR(INDEX(Raw_DATA!E:E,MATCH(Risk7_PlusY67!$D250,Raw_DATA!$A:$A,0)),"")</f>
        <v>1.88</v>
      </c>
      <c r="J250" s="209">
        <f>IFERROR(INDEX(Raw_DATA!F:F,MATCH(Risk7_PlusY67!$D250,Raw_DATA!$A:$A,0)),"")</f>
        <v>1.71</v>
      </c>
      <c r="K250" s="209">
        <f>IFERROR(INDEX(Raw_DATA!G:G,MATCH(Risk7_PlusY67!$D250,Raw_DATA!$A:$A,0)),"")</f>
        <v>0.87</v>
      </c>
      <c r="L250" s="209">
        <f>IFERROR(INDEX(Raw_DATA!H:H,MATCH(Risk7_PlusY67!$D250,Raw_DATA!$A:$A,0)),"")</f>
        <v>10770519.26</v>
      </c>
      <c r="M250" s="210">
        <f>IFERROR(INDEX(Raw_DATA!I:I,MATCH(Risk7_PlusY67!$D250,Raw_DATA!$A:$A,0)),"")</f>
        <v>-11266738.529999999</v>
      </c>
      <c r="N250" s="206">
        <f t="shared" si="63"/>
        <v>0</v>
      </c>
      <c r="O250" s="206">
        <f t="shared" si="64"/>
        <v>1</v>
      </c>
      <c r="P250" s="206">
        <f t="shared" si="65"/>
        <v>0</v>
      </c>
      <c r="Q250" s="211">
        <f t="shared" si="66"/>
        <v>11.4</v>
      </c>
      <c r="R250" s="206">
        <f t="shared" si="67"/>
        <v>1</v>
      </c>
      <c r="S250" s="212">
        <f>IFERROR(INDEX(Raw_DATA!J:J,MATCH(Risk7_PlusY67!$D250,Raw_DATA!$A:$A,0)),"")</f>
        <v>-9162401.4499999993</v>
      </c>
      <c r="T250" s="213">
        <f>IFERROR(INDEX(Raw_DATA!K:K,MATCH(Risk7_PlusY67!$D250,Raw_DATA!$A:$A,0)),"")</f>
        <v>-1625566.18</v>
      </c>
      <c r="U250" s="214">
        <f t="shared" si="68"/>
        <v>0</v>
      </c>
      <c r="V250" s="214">
        <f t="shared" si="69"/>
        <v>0</v>
      </c>
      <c r="W250" s="214">
        <f>IF(OR(AND((K250&lt;0.8),(AJ250&gt;180)),AND((K250&lt;0.8),(AJ250&lt;10)),AND((K250&gt;=0.8),(AJ250&lt;10)),AND((K250&gt;=0.8),(AJ250&gt;90))),0,1)</f>
        <v>0</v>
      </c>
      <c r="X250" s="214">
        <f t="shared" si="70"/>
        <v>0</v>
      </c>
      <c r="Y250" s="214">
        <f t="shared" si="71"/>
        <v>0</v>
      </c>
      <c r="Z250" s="214">
        <f t="shared" si="72"/>
        <v>0</v>
      </c>
      <c r="AA250" s="214">
        <f t="shared" si="73"/>
        <v>1</v>
      </c>
      <c r="AB250" s="215" t="str">
        <f t="shared" si="74"/>
        <v>D</v>
      </c>
      <c r="AC250" s="215" t="str">
        <f t="shared" si="75"/>
        <v>1D</v>
      </c>
      <c r="AD250" s="216"/>
      <c r="AE250" s="216"/>
      <c r="AF250" s="434">
        <f>IFERROR(INDEX(Raw_DATA!L:L,MATCH(Risk7_PlusY67!$D250,Raw_DATA!$A:$A,0)),"")</f>
        <v>-15.23</v>
      </c>
      <c r="AG250" s="434">
        <f>IFERROR(INDEX(AVGGroup!$D$5:$D$21,MATCH(Risk7_PlusY67!$H250,AVGGroup!$C$5:$C$21,0)),"")</f>
        <v>-3.55</v>
      </c>
      <c r="AH250" s="434">
        <f>IFERROR(INDEX(Raw_DATA!M:M,MATCH(Risk7_PlusY67!$D250,Raw_DATA!$A:$A,0)),"")</f>
        <v>-23.34</v>
      </c>
      <c r="AI250" s="435">
        <f>IFERROR(INDEX(AVGGroup!$F$5:$F$21,MATCH(Risk7_PlusY67!$H250,AVGGroup!$C$5:$C$21,0)),"")</f>
        <v>-10.199999999999999</v>
      </c>
      <c r="AJ250" s="401">
        <f>IFERROR(INDEX(Raw_DATA!N:N,MATCH(Risk7_PlusY67!$D250,Raw_DATA!$A:$A,0)),"")</f>
        <v>124</v>
      </c>
      <c r="AK250" s="401">
        <f>IFERROR(INDEX(Raw_DATA!O:O,MATCH(Risk7_PlusY67!$D250,Raw_DATA!$A:$A,0)),"")</f>
        <v>129</v>
      </c>
      <c r="AL250" s="401">
        <f>IFERROR(INDEX(Raw_DATA!P:P,MATCH(Risk7_PlusY67!$D250,Raw_DATA!$A:$A,0)),"")</f>
        <v>95</v>
      </c>
      <c r="AM250" s="401">
        <f>IFERROR(INDEX(Raw_DATA!Q:Q,MATCH(Risk7_PlusY67!$D250,Raw_DATA!$A:$A,0)),"")</f>
        <v>189</v>
      </c>
      <c r="AN250" s="401">
        <f>IFERROR(INDEX(Raw_DATA!R:R,MATCH(Risk7_PlusY67!$D250,Raw_DATA!$A:$A,0)),"")</f>
        <v>51</v>
      </c>
      <c r="AO250" s="407"/>
      <c r="AP250" s="411" t="b">
        <f>AB250=AY250</f>
        <v>1</v>
      </c>
      <c r="AQ250" s="340">
        <f t="shared" si="76"/>
        <v>1</v>
      </c>
      <c r="AR250" s="123">
        <f t="shared" si="77"/>
        <v>0</v>
      </c>
      <c r="AS250" s="123">
        <f t="shared" si="78"/>
        <v>0</v>
      </c>
      <c r="AT250" s="123">
        <f>IF(OR(AND((K250&lt;0.8),(BE250&gt;180)),AND((K250&lt;0.8),(BE250&lt;10)),AND((K250&gt;=0.8),(BE250&lt;10)),AND((K250&gt;=0.8),(BE250&gt;90))),0,1)</f>
        <v>0</v>
      </c>
      <c r="AU250" s="123">
        <f t="shared" si="79"/>
        <v>0</v>
      </c>
      <c r="AV250" s="123">
        <f t="shared" si="80"/>
        <v>0</v>
      </c>
      <c r="AW250" s="123">
        <f t="shared" si="81"/>
        <v>0</v>
      </c>
      <c r="AX250" s="123">
        <f t="shared" si="82"/>
        <v>1</v>
      </c>
      <c r="AY250" s="416" t="str">
        <f t="shared" si="83"/>
        <v>D</v>
      </c>
      <c r="AZ250" s="416" t="str">
        <f>R250&amp;AY250</f>
        <v>1D</v>
      </c>
      <c r="BA250" s="417">
        <f>IFERROR(INDEX(Raw_DATA!L:L,MATCH(Risk7_PlusY67!$D250,Raw_DATA!$A:$A,0)),"")</f>
        <v>-15.23</v>
      </c>
      <c r="BB250" s="417">
        <f>IFERROR(INDEX(AVGGroup!$H$5:$H$21,MATCH(Risk7_PlusY67!$BJ250,AVGGroup!$C$5:$C$21,0)),"")</f>
        <v>-3.54</v>
      </c>
      <c r="BC250" s="417">
        <f>IFERROR(INDEX(Raw_DATA!M:M,MATCH(Risk7_PlusY67!$D250,Raw_DATA!$A:$A,0)),"")</f>
        <v>-23.34</v>
      </c>
      <c r="BD250" s="418">
        <f>IFERROR(INDEX(AVGGroup!$J$5:$J$21,MATCH(Risk7_PlusY67!$BJ250,AVGGroup!$C$5:$C$21,0)),"")</f>
        <v>-10.199999999999999</v>
      </c>
      <c r="BE250" s="407">
        <f>IFERROR(INDEX(Raw_DATA!N:N,MATCH(Risk7_PlusY67!$D250,Raw_DATA!$A:$A,0)),"")</f>
        <v>124</v>
      </c>
      <c r="BF250" s="407">
        <f>IFERROR(INDEX(Raw_DATA!O:O,MATCH(Risk7_PlusY67!$D250,Raw_DATA!$A:$A,0)),"")</f>
        <v>129</v>
      </c>
      <c r="BG250" s="407">
        <f>IFERROR(INDEX(Raw_DATA!P:P,MATCH(Risk7_PlusY67!$D250,Raw_DATA!$A:$A,0)),"")</f>
        <v>95</v>
      </c>
      <c r="BH250" s="407">
        <f>IFERROR(INDEX(Raw_DATA!Q:Q,MATCH(Risk7_PlusY67!$D250,Raw_DATA!$A:$A,0)),"")</f>
        <v>189</v>
      </c>
      <c r="BI250" s="407">
        <f>IFERROR(INDEX(Raw_DATA!R:R,MATCH(Risk7_PlusY67!$D250,Raw_DATA!$A:$A,0)),"")</f>
        <v>51</v>
      </c>
      <c r="BJ250" s="124" t="str">
        <f>INDEX('Org2567'!$BM:$BM,MATCH(Risk7_PlusY67!D250,'Org2567'!$D:$D,0))</f>
        <v>รพช.F2 P&lt;=30,000</v>
      </c>
    </row>
    <row r="251" spans="1:62" x14ac:dyDescent="0.7">
      <c r="A251" s="206">
        <f>IF(ISBLANK(D251),"",COUNTA($D$3:D251))</f>
        <v>249</v>
      </c>
      <c r="B251" s="207">
        <f>IFERROR(INDEX(ID!$E:$E,MATCH(Risk7_PlusY67!$D251,ID!$A:$A,0)),"")</f>
        <v>4</v>
      </c>
      <c r="C251" s="207" t="str">
        <f>IFERROR(INDEX(ID!$I:$I,MATCH(Risk7_PlusY67!$D251,ID!$A:$A,0)),"")</f>
        <v>ลพบุรี</v>
      </c>
      <c r="D251" s="295" t="s">
        <v>266</v>
      </c>
      <c r="E251" s="207" t="str">
        <f>IFERROR(INDEX(ID!$C:$C,MATCH(Risk7_PlusY67!$D251,ID!$A:$A,0)),"")</f>
        <v>โคกเจริญ,รพช.</v>
      </c>
      <c r="F251" s="207" t="str">
        <f>IFERROR(INDEX(ID!$G:$G,MATCH(Risk7_PlusY67!$D251,ID!$A:$A,0)),"")</f>
        <v>รพช.</v>
      </c>
      <c r="G251" s="206">
        <f>IFERROR(INDEX(ID!$J:$J,MATCH(Risk7_PlusY67!$D251,ID!$A:$A,0)),"")</f>
        <v>30</v>
      </c>
      <c r="H251" s="208" t="str">
        <f>IFERROR(INDEX(ID!$P:$P,MATCH(Risk7_PlusY67!$D251,ID!$A:$A,0)),"")</f>
        <v>รพช.F2 P&lt;=30,000</v>
      </c>
      <c r="I251" s="209">
        <f>IFERROR(INDEX(Raw_DATA!E:E,MATCH(Risk7_PlusY67!$D251,Raw_DATA!$A:$A,0)),"")</f>
        <v>2.06</v>
      </c>
      <c r="J251" s="209">
        <f>IFERROR(INDEX(Raw_DATA!F:F,MATCH(Risk7_PlusY67!$D251,Raw_DATA!$A:$A,0)),"")</f>
        <v>1.98</v>
      </c>
      <c r="K251" s="209">
        <f>IFERROR(INDEX(Raw_DATA!G:G,MATCH(Risk7_PlusY67!$D251,Raw_DATA!$A:$A,0)),"")</f>
        <v>1.46</v>
      </c>
      <c r="L251" s="209">
        <f>IFERROR(INDEX(Raw_DATA!H:H,MATCH(Risk7_PlusY67!$D251,Raw_DATA!$A:$A,0)),"")</f>
        <v>12747889.57</v>
      </c>
      <c r="M251" s="210">
        <f>IFERROR(INDEX(Raw_DATA!I:I,MATCH(Risk7_PlusY67!$D251,Raw_DATA!$A:$A,0)),"")</f>
        <v>-7836850.0700000003</v>
      </c>
      <c r="N251" s="206">
        <f t="shared" si="63"/>
        <v>0</v>
      </c>
      <c r="O251" s="206">
        <f t="shared" si="64"/>
        <v>1</v>
      </c>
      <c r="P251" s="206">
        <f t="shared" si="65"/>
        <v>0</v>
      </c>
      <c r="Q251" s="211">
        <f t="shared" si="66"/>
        <v>19.5</v>
      </c>
      <c r="R251" s="206">
        <f t="shared" si="67"/>
        <v>1</v>
      </c>
      <c r="S251" s="212">
        <f>IFERROR(INDEX(Raw_DATA!J:J,MATCH(Risk7_PlusY67!$D251,Raw_DATA!$A:$A,0)),"")</f>
        <v>-7460256.6200000001</v>
      </c>
      <c r="T251" s="213">
        <f>IFERROR(INDEX(Raw_DATA!K:K,MATCH(Risk7_PlusY67!$D251,Raw_DATA!$A:$A,0)),"")</f>
        <v>5574797.21</v>
      </c>
      <c r="U251" s="214">
        <f t="shared" si="68"/>
        <v>0</v>
      </c>
      <c r="V251" s="214">
        <f t="shared" si="69"/>
        <v>0</v>
      </c>
      <c r="W251" s="214">
        <f>IF(OR(AND((K251&lt;0.8),(AJ251&gt;180)),AND((K251&lt;0.8),(AJ251&lt;10)),AND((K251&gt;=0.8),(AJ251&lt;10)),AND((K251&gt;=0.8),(AJ251&gt;90))),0,1)</f>
        <v>0</v>
      </c>
      <c r="X251" s="214">
        <f t="shared" si="70"/>
        <v>1</v>
      </c>
      <c r="Y251" s="214">
        <f t="shared" si="71"/>
        <v>1</v>
      </c>
      <c r="Z251" s="214">
        <f t="shared" si="72"/>
        <v>0</v>
      </c>
      <c r="AA251" s="214">
        <f t="shared" si="73"/>
        <v>1</v>
      </c>
      <c r="AB251" s="215" t="str">
        <f t="shared" si="74"/>
        <v>C</v>
      </c>
      <c r="AC251" s="215" t="str">
        <f t="shared" si="75"/>
        <v>1C</v>
      </c>
      <c r="AD251" s="216"/>
      <c r="AE251" s="216"/>
      <c r="AF251" s="434">
        <f>IFERROR(INDEX(Raw_DATA!L:L,MATCH(Risk7_PlusY67!$D251,Raw_DATA!$A:$A,0)),"")</f>
        <v>-11.08</v>
      </c>
      <c r="AG251" s="434">
        <f>IFERROR(INDEX(AVGGroup!$D$5:$D$21,MATCH(Risk7_PlusY67!$H251,AVGGroup!$C$5:$C$21,0)),"")</f>
        <v>-3.55</v>
      </c>
      <c r="AH251" s="434">
        <f>IFERROR(INDEX(Raw_DATA!M:M,MATCH(Risk7_PlusY67!$D251,Raw_DATA!$A:$A,0)),"")</f>
        <v>-12.23</v>
      </c>
      <c r="AI251" s="435">
        <f>IFERROR(INDEX(AVGGroup!$F$5:$F$21,MATCH(Risk7_PlusY67!$H251,AVGGroup!$C$5:$C$21,0)),"")</f>
        <v>-10.199999999999999</v>
      </c>
      <c r="AJ251" s="401">
        <f>IFERROR(INDEX(Raw_DATA!N:N,MATCH(Risk7_PlusY67!$D251,Raw_DATA!$A:$A,0)),"")</f>
        <v>146</v>
      </c>
      <c r="AK251" s="401">
        <f>IFERROR(INDEX(Raw_DATA!O:O,MATCH(Risk7_PlusY67!$D251,Raw_DATA!$A:$A,0)),"")</f>
        <v>50</v>
      </c>
      <c r="AL251" s="401">
        <f>IFERROR(INDEX(Raw_DATA!P:P,MATCH(Risk7_PlusY67!$D251,Raw_DATA!$A:$A,0)),"")</f>
        <v>50</v>
      </c>
      <c r="AM251" s="401">
        <f>IFERROR(INDEX(Raw_DATA!Q:Q,MATCH(Risk7_PlusY67!$D251,Raw_DATA!$A:$A,0)),"")</f>
        <v>183</v>
      </c>
      <c r="AN251" s="401">
        <f>IFERROR(INDEX(Raw_DATA!R:R,MATCH(Risk7_PlusY67!$D251,Raw_DATA!$A:$A,0)),"")</f>
        <v>36</v>
      </c>
      <c r="AO251" s="407"/>
      <c r="AP251" s="411" t="b">
        <f>AB251=AY251</f>
        <v>1</v>
      </c>
      <c r="AQ251" s="340">
        <f t="shared" si="76"/>
        <v>1</v>
      </c>
      <c r="AR251" s="123">
        <f t="shared" si="77"/>
        <v>0</v>
      </c>
      <c r="AS251" s="123">
        <f t="shared" si="78"/>
        <v>0</v>
      </c>
      <c r="AT251" s="123">
        <f>IF(OR(AND((K251&lt;0.8),(BE251&gt;180)),AND((K251&lt;0.8),(BE251&lt;10)),AND((K251&gt;=0.8),(BE251&lt;10)),AND((K251&gt;=0.8),(BE251&gt;90))),0,1)</f>
        <v>0</v>
      </c>
      <c r="AU251" s="123">
        <f t="shared" si="79"/>
        <v>1</v>
      </c>
      <c r="AV251" s="123">
        <f t="shared" si="80"/>
        <v>1</v>
      </c>
      <c r="AW251" s="123">
        <f t="shared" si="81"/>
        <v>0</v>
      </c>
      <c r="AX251" s="123">
        <f t="shared" si="82"/>
        <v>1</v>
      </c>
      <c r="AY251" s="416" t="str">
        <f t="shared" si="83"/>
        <v>C</v>
      </c>
      <c r="AZ251" s="416" t="str">
        <f>R251&amp;AY251</f>
        <v>1C</v>
      </c>
      <c r="BA251" s="417">
        <f>IFERROR(INDEX(Raw_DATA!L:L,MATCH(Risk7_PlusY67!$D251,Raw_DATA!$A:$A,0)),"")</f>
        <v>-11.08</v>
      </c>
      <c r="BB251" s="417">
        <f>IFERROR(INDEX(AVGGroup!$H$5:$H$21,MATCH(Risk7_PlusY67!$BJ251,AVGGroup!$C$5:$C$21,0)),"")</f>
        <v>-3.54</v>
      </c>
      <c r="BC251" s="417">
        <f>IFERROR(INDEX(Raw_DATA!M:M,MATCH(Risk7_PlusY67!$D251,Raw_DATA!$A:$A,0)),"")</f>
        <v>-12.23</v>
      </c>
      <c r="BD251" s="418">
        <f>IFERROR(INDEX(AVGGroup!$J$5:$J$21,MATCH(Risk7_PlusY67!$BJ251,AVGGroup!$C$5:$C$21,0)),"")</f>
        <v>-10.199999999999999</v>
      </c>
      <c r="BE251" s="407">
        <f>IFERROR(INDEX(Raw_DATA!N:N,MATCH(Risk7_PlusY67!$D251,Raw_DATA!$A:$A,0)),"")</f>
        <v>146</v>
      </c>
      <c r="BF251" s="407">
        <f>IFERROR(INDEX(Raw_DATA!O:O,MATCH(Risk7_PlusY67!$D251,Raw_DATA!$A:$A,0)),"")</f>
        <v>50</v>
      </c>
      <c r="BG251" s="407">
        <f>IFERROR(INDEX(Raw_DATA!P:P,MATCH(Risk7_PlusY67!$D251,Raw_DATA!$A:$A,0)),"")</f>
        <v>50</v>
      </c>
      <c r="BH251" s="407">
        <f>IFERROR(INDEX(Raw_DATA!Q:Q,MATCH(Risk7_PlusY67!$D251,Raw_DATA!$A:$A,0)),"")</f>
        <v>183</v>
      </c>
      <c r="BI251" s="407">
        <f>IFERROR(INDEX(Raw_DATA!R:R,MATCH(Risk7_PlusY67!$D251,Raw_DATA!$A:$A,0)),"")</f>
        <v>36</v>
      </c>
      <c r="BJ251" s="124" t="str">
        <f>INDEX('Org2567'!$BM:$BM,MATCH(Risk7_PlusY67!D251,'Org2567'!$D:$D,0))</f>
        <v>รพช.F2 P&lt;=30,000</v>
      </c>
    </row>
    <row r="252" spans="1:62" x14ac:dyDescent="0.7">
      <c r="A252" s="206">
        <f>IF(ISBLANK(D252),"",COUNTA($D$3:D252))</f>
        <v>250</v>
      </c>
      <c r="B252" s="207">
        <f>IFERROR(INDEX(ID!$E:$E,MATCH(Risk7_PlusY67!$D252,ID!$A:$A,0)),"")</f>
        <v>4</v>
      </c>
      <c r="C252" s="207" t="str">
        <f>IFERROR(INDEX(ID!$I:$I,MATCH(Risk7_PlusY67!$D252,ID!$A:$A,0)),"")</f>
        <v>ลพบุรี</v>
      </c>
      <c r="D252" s="295" t="s">
        <v>267</v>
      </c>
      <c r="E252" s="207" t="str">
        <f>IFERROR(INDEX(ID!$C:$C,MATCH(Risk7_PlusY67!$D252,ID!$A:$A,0)),"")</f>
        <v>ลำสนธิ,รพช.</v>
      </c>
      <c r="F252" s="207" t="str">
        <f>IFERROR(INDEX(ID!$G:$G,MATCH(Risk7_PlusY67!$D252,ID!$A:$A,0)),"")</f>
        <v>รพช.</v>
      </c>
      <c r="G252" s="206">
        <f>IFERROR(INDEX(ID!$J:$J,MATCH(Risk7_PlusY67!$D252,ID!$A:$A,0)),"")</f>
        <v>37</v>
      </c>
      <c r="H252" s="208" t="str">
        <f>IFERROR(INDEX(ID!$P:$P,MATCH(Risk7_PlusY67!$D252,ID!$A:$A,0)),"")</f>
        <v>รพช.F2 P&lt;=30,000</v>
      </c>
      <c r="I252" s="209">
        <f>IFERROR(INDEX(Raw_DATA!E:E,MATCH(Risk7_PlusY67!$D252,Raw_DATA!$A:$A,0)),"")</f>
        <v>2.93</v>
      </c>
      <c r="J252" s="209">
        <f>IFERROR(INDEX(Raw_DATA!F:F,MATCH(Risk7_PlusY67!$D252,Raw_DATA!$A:$A,0)),"")</f>
        <v>2.62</v>
      </c>
      <c r="K252" s="209">
        <f>IFERROR(INDEX(Raw_DATA!G:G,MATCH(Risk7_PlusY67!$D252,Raw_DATA!$A:$A,0)),"")</f>
        <v>2.1</v>
      </c>
      <c r="L252" s="209">
        <f>IFERROR(INDEX(Raw_DATA!H:H,MATCH(Risk7_PlusY67!$D252,Raw_DATA!$A:$A,0)),"")</f>
        <v>19030205.850000001</v>
      </c>
      <c r="M252" s="210">
        <f>IFERROR(INDEX(Raw_DATA!I:I,MATCH(Risk7_PlusY67!$D252,Raw_DATA!$A:$A,0)),"")</f>
        <v>-3798800.13</v>
      </c>
      <c r="N252" s="206">
        <f t="shared" si="63"/>
        <v>0</v>
      </c>
      <c r="O252" s="206">
        <f t="shared" si="64"/>
        <v>1</v>
      </c>
      <c r="P252" s="206">
        <f t="shared" si="65"/>
        <v>0</v>
      </c>
      <c r="Q252" s="211">
        <f t="shared" si="66"/>
        <v>60.1</v>
      </c>
      <c r="R252" s="206">
        <f t="shared" si="67"/>
        <v>1</v>
      </c>
      <c r="S252" s="212">
        <f>IFERROR(INDEX(Raw_DATA!J:J,MATCH(Risk7_PlusY67!$D252,Raw_DATA!$A:$A,0)),"")</f>
        <v>3233382.68</v>
      </c>
      <c r="T252" s="213">
        <f>IFERROR(INDEX(Raw_DATA!K:K,MATCH(Risk7_PlusY67!$D252,Raw_DATA!$A:$A,0)),"")</f>
        <v>10780539.93</v>
      </c>
      <c r="U252" s="214">
        <f t="shared" si="68"/>
        <v>1</v>
      </c>
      <c r="V252" s="214">
        <f t="shared" si="69"/>
        <v>1</v>
      </c>
      <c r="W252" s="214">
        <f>IF(OR(AND((K252&lt;0.8),(AJ252&gt;180)),AND((K252&lt;0.8),(AJ252&lt;10)),AND((K252&gt;=0.8),(AJ252&lt;10)),AND((K252&gt;=0.8),(AJ252&gt;90))),0,1)</f>
        <v>0</v>
      </c>
      <c r="X252" s="214">
        <f t="shared" si="70"/>
        <v>1</v>
      </c>
      <c r="Y252" s="214">
        <f t="shared" si="71"/>
        <v>1</v>
      </c>
      <c r="Z252" s="214">
        <f t="shared" si="72"/>
        <v>0</v>
      </c>
      <c r="AA252" s="214">
        <f t="shared" si="73"/>
        <v>0</v>
      </c>
      <c r="AB252" s="215" t="str">
        <f t="shared" si="74"/>
        <v>B-</v>
      </c>
      <c r="AC252" s="215" t="str">
        <f t="shared" si="75"/>
        <v>1B-</v>
      </c>
      <c r="AD252" s="216"/>
      <c r="AE252" s="216"/>
      <c r="AF252" s="434">
        <f>IFERROR(INDEX(Raw_DATA!L:L,MATCH(Risk7_PlusY67!$D252,Raw_DATA!$A:$A,0)),"")</f>
        <v>4.79</v>
      </c>
      <c r="AG252" s="434">
        <f>IFERROR(INDEX(AVGGroup!$D$5:$D$21,MATCH(Risk7_PlusY67!$H252,AVGGroup!$C$5:$C$21,0)),"")</f>
        <v>-3.55</v>
      </c>
      <c r="AH252" s="434">
        <f>IFERROR(INDEX(Raw_DATA!M:M,MATCH(Risk7_PlusY67!$D252,Raw_DATA!$A:$A,0)),"")</f>
        <v>-5.55</v>
      </c>
      <c r="AI252" s="435">
        <f>IFERROR(INDEX(AVGGroup!$F$5:$F$21,MATCH(Risk7_PlusY67!$H252,AVGGroup!$C$5:$C$21,0)),"")</f>
        <v>-10.199999999999999</v>
      </c>
      <c r="AJ252" s="401">
        <f>IFERROR(INDEX(Raw_DATA!N:N,MATCH(Risk7_PlusY67!$D252,Raw_DATA!$A:$A,0)),"")</f>
        <v>169</v>
      </c>
      <c r="AK252" s="401">
        <f>IFERROR(INDEX(Raw_DATA!O:O,MATCH(Risk7_PlusY67!$D252,Raw_DATA!$A:$A,0)),"")</f>
        <v>44</v>
      </c>
      <c r="AL252" s="401">
        <f>IFERROR(INDEX(Raw_DATA!P:P,MATCH(Risk7_PlusY67!$D252,Raw_DATA!$A:$A,0)),"")</f>
        <v>41</v>
      </c>
      <c r="AM252" s="401">
        <f>IFERROR(INDEX(Raw_DATA!Q:Q,MATCH(Risk7_PlusY67!$D252,Raw_DATA!$A:$A,0)),"")</f>
        <v>542</v>
      </c>
      <c r="AN252" s="401">
        <f>IFERROR(INDEX(Raw_DATA!R:R,MATCH(Risk7_PlusY67!$D252,Raw_DATA!$A:$A,0)),"")</f>
        <v>66</v>
      </c>
      <c r="AO252" s="407"/>
      <c r="AP252" s="411" t="b">
        <f>AB252=AY252</f>
        <v>1</v>
      </c>
      <c r="AQ252" s="340">
        <f t="shared" si="76"/>
        <v>1</v>
      </c>
      <c r="AR252" s="123">
        <f t="shared" si="77"/>
        <v>1</v>
      </c>
      <c r="AS252" s="123">
        <f t="shared" si="78"/>
        <v>1</v>
      </c>
      <c r="AT252" s="123">
        <f>IF(OR(AND((K252&lt;0.8),(BE252&gt;180)),AND((K252&lt;0.8),(BE252&lt;10)),AND((K252&gt;=0.8),(BE252&lt;10)),AND((K252&gt;=0.8),(BE252&gt;90))),0,1)</f>
        <v>0</v>
      </c>
      <c r="AU252" s="123">
        <f t="shared" si="79"/>
        <v>1</v>
      </c>
      <c r="AV252" s="123">
        <f t="shared" si="80"/>
        <v>1</v>
      </c>
      <c r="AW252" s="123">
        <f t="shared" si="81"/>
        <v>0</v>
      </c>
      <c r="AX252" s="123">
        <f t="shared" si="82"/>
        <v>0</v>
      </c>
      <c r="AY252" s="416" t="str">
        <f t="shared" si="83"/>
        <v>B-</v>
      </c>
      <c r="AZ252" s="416" t="str">
        <f>R252&amp;AY252</f>
        <v>1B-</v>
      </c>
      <c r="BA252" s="417">
        <f>IFERROR(INDEX(Raw_DATA!L:L,MATCH(Risk7_PlusY67!$D252,Raw_DATA!$A:$A,0)),"")</f>
        <v>4.79</v>
      </c>
      <c r="BB252" s="417">
        <f>IFERROR(INDEX(AVGGroup!$H$5:$H$21,MATCH(Risk7_PlusY67!$BJ252,AVGGroup!$C$5:$C$21,0)),"")</f>
        <v>-3.54</v>
      </c>
      <c r="BC252" s="417">
        <f>IFERROR(INDEX(Raw_DATA!M:M,MATCH(Risk7_PlusY67!$D252,Raw_DATA!$A:$A,0)),"")</f>
        <v>-5.55</v>
      </c>
      <c r="BD252" s="418">
        <f>IFERROR(INDEX(AVGGroup!$J$5:$J$21,MATCH(Risk7_PlusY67!$BJ252,AVGGroup!$C$5:$C$21,0)),"")</f>
        <v>-10.199999999999999</v>
      </c>
      <c r="BE252" s="407">
        <f>IFERROR(INDEX(Raw_DATA!N:N,MATCH(Risk7_PlusY67!$D252,Raw_DATA!$A:$A,0)),"")</f>
        <v>169</v>
      </c>
      <c r="BF252" s="407">
        <f>IFERROR(INDEX(Raw_DATA!O:O,MATCH(Risk7_PlusY67!$D252,Raw_DATA!$A:$A,0)),"")</f>
        <v>44</v>
      </c>
      <c r="BG252" s="407">
        <f>IFERROR(INDEX(Raw_DATA!P:P,MATCH(Risk7_PlusY67!$D252,Raw_DATA!$A:$A,0)),"")</f>
        <v>41</v>
      </c>
      <c r="BH252" s="407">
        <f>IFERROR(INDEX(Raw_DATA!Q:Q,MATCH(Risk7_PlusY67!$D252,Raw_DATA!$A:$A,0)),"")</f>
        <v>542</v>
      </c>
      <c r="BI252" s="407">
        <f>IFERROR(INDEX(Raw_DATA!R:R,MATCH(Risk7_PlusY67!$D252,Raw_DATA!$A:$A,0)),"")</f>
        <v>66</v>
      </c>
      <c r="BJ252" s="124" t="str">
        <f>INDEX('Org2567'!$BM:$BM,MATCH(Risk7_PlusY67!D252,'Org2567'!$D:$D,0))</f>
        <v>รพช.F2 P&lt;=30,000</v>
      </c>
    </row>
    <row r="253" spans="1:62" x14ac:dyDescent="0.7">
      <c r="A253" s="206">
        <f>IF(ISBLANK(D253),"",COUNTA($D$3:D253))</f>
        <v>251</v>
      </c>
      <c r="B253" s="207">
        <f>IFERROR(INDEX(ID!$E:$E,MATCH(Risk7_PlusY67!$D253,ID!$A:$A,0)),"")</f>
        <v>4</v>
      </c>
      <c r="C253" s="207" t="str">
        <f>IFERROR(INDEX(ID!$I:$I,MATCH(Risk7_PlusY67!$D253,ID!$A:$A,0)),"")</f>
        <v>ลพบุรี</v>
      </c>
      <c r="D253" s="295" t="s">
        <v>268</v>
      </c>
      <c r="E253" s="207" t="str">
        <f>IFERROR(INDEX(ID!$C:$C,MATCH(Risk7_PlusY67!$D253,ID!$A:$A,0)),"")</f>
        <v>หนองม่วง,รพช.</v>
      </c>
      <c r="F253" s="207" t="str">
        <f>IFERROR(INDEX(ID!$G:$G,MATCH(Risk7_PlusY67!$D253,ID!$A:$A,0)),"")</f>
        <v>รพช.</v>
      </c>
      <c r="G253" s="206">
        <f>IFERROR(INDEX(ID!$J:$J,MATCH(Risk7_PlusY67!$D253,ID!$A:$A,0)),"")</f>
        <v>35</v>
      </c>
      <c r="H253" s="208" t="str">
        <f>IFERROR(INDEX(ID!$P:$P,MATCH(Risk7_PlusY67!$D253,ID!$A:$A,0)),"")</f>
        <v>รพช.F2 P&lt;=30,000</v>
      </c>
      <c r="I253" s="209">
        <f>IFERROR(INDEX(Raw_DATA!E:E,MATCH(Risk7_PlusY67!$D253,Raw_DATA!$A:$A,0)),"")</f>
        <v>7.32</v>
      </c>
      <c r="J253" s="209">
        <f>IFERROR(INDEX(Raw_DATA!F:F,MATCH(Risk7_PlusY67!$D253,Raw_DATA!$A:$A,0)),"")</f>
        <v>7.16</v>
      </c>
      <c r="K253" s="209">
        <f>IFERROR(INDEX(Raw_DATA!G:G,MATCH(Risk7_PlusY67!$D253,Raw_DATA!$A:$A,0)),"")</f>
        <v>6.67</v>
      </c>
      <c r="L253" s="209">
        <f>IFERROR(INDEX(Raw_DATA!H:H,MATCH(Risk7_PlusY67!$D253,Raw_DATA!$A:$A,0)),"")</f>
        <v>82223392.739999995</v>
      </c>
      <c r="M253" s="210">
        <f>IFERROR(INDEX(Raw_DATA!I:I,MATCH(Risk7_PlusY67!$D253,Raw_DATA!$A:$A,0)),"")</f>
        <v>-4706792.2</v>
      </c>
      <c r="N253" s="206">
        <f t="shared" si="63"/>
        <v>0</v>
      </c>
      <c r="O253" s="206">
        <f t="shared" si="64"/>
        <v>1</v>
      </c>
      <c r="P253" s="206">
        <f t="shared" si="65"/>
        <v>0</v>
      </c>
      <c r="Q253" s="211">
        <f t="shared" si="66"/>
        <v>209.6</v>
      </c>
      <c r="R253" s="206">
        <f t="shared" si="67"/>
        <v>1</v>
      </c>
      <c r="S253" s="212">
        <f>IFERROR(INDEX(Raw_DATA!J:J,MATCH(Risk7_PlusY67!$D253,Raw_DATA!$A:$A,0)),"")</f>
        <v>-2589464.75</v>
      </c>
      <c r="T253" s="213">
        <f>IFERROR(INDEX(Raw_DATA!K:K,MATCH(Risk7_PlusY67!$D253,Raw_DATA!$A:$A,0)),"")</f>
        <v>73590106.629999995</v>
      </c>
      <c r="U253" s="214">
        <f t="shared" si="68"/>
        <v>1</v>
      </c>
      <c r="V253" s="214">
        <f t="shared" si="69"/>
        <v>1</v>
      </c>
      <c r="W253" s="214">
        <f>IF(OR(AND((K253&lt;0.8),(AJ253&gt;180)),AND((K253&lt;0.8),(AJ253&lt;10)),AND((K253&gt;=0.8),(AJ253&lt;10)),AND((K253&gt;=0.8),(AJ253&gt;90))),0,1)</f>
        <v>1</v>
      </c>
      <c r="X253" s="214">
        <f t="shared" si="70"/>
        <v>1</v>
      </c>
      <c r="Y253" s="214">
        <f t="shared" si="71"/>
        <v>1</v>
      </c>
      <c r="Z253" s="214">
        <f t="shared" si="72"/>
        <v>0</v>
      </c>
      <c r="AA253" s="214">
        <f t="shared" si="73"/>
        <v>1</v>
      </c>
      <c r="AB253" s="215" t="str">
        <f t="shared" si="74"/>
        <v>A-</v>
      </c>
      <c r="AC253" s="215" t="str">
        <f t="shared" si="75"/>
        <v>1A-</v>
      </c>
      <c r="AD253" s="216"/>
      <c r="AE253" s="216"/>
      <c r="AF253" s="434">
        <f>IFERROR(INDEX(Raw_DATA!L:L,MATCH(Risk7_PlusY67!$D253,Raw_DATA!$A:$A,0)),"")</f>
        <v>-2.62</v>
      </c>
      <c r="AG253" s="434">
        <f>IFERROR(INDEX(AVGGroup!$D$5:$D$21,MATCH(Risk7_PlusY67!$H253,AVGGroup!$C$5:$C$21,0)),"")</f>
        <v>-3.55</v>
      </c>
      <c r="AH253" s="434">
        <f>IFERROR(INDEX(Raw_DATA!M:M,MATCH(Risk7_PlusY67!$D253,Raw_DATA!$A:$A,0)),"")</f>
        <v>-3.83</v>
      </c>
      <c r="AI253" s="435">
        <f>IFERROR(INDEX(AVGGroup!$F$5:$F$21,MATCH(Risk7_PlusY67!$H253,AVGGroup!$C$5:$C$21,0)),"")</f>
        <v>-10.199999999999999</v>
      </c>
      <c r="AJ253" s="401">
        <f>IFERROR(INDEX(Raw_DATA!N:N,MATCH(Risk7_PlusY67!$D253,Raw_DATA!$A:$A,0)),"")</f>
        <v>90</v>
      </c>
      <c r="AK253" s="401">
        <f>IFERROR(INDEX(Raw_DATA!O:O,MATCH(Risk7_PlusY67!$D253,Raw_DATA!$A:$A,0)),"")</f>
        <v>42</v>
      </c>
      <c r="AL253" s="401">
        <f>IFERROR(INDEX(Raw_DATA!P:P,MATCH(Risk7_PlusY67!$D253,Raw_DATA!$A:$A,0)),"")</f>
        <v>48</v>
      </c>
      <c r="AM253" s="401">
        <f>IFERROR(INDEX(Raw_DATA!Q:Q,MATCH(Risk7_PlusY67!$D253,Raw_DATA!$A:$A,0)),"")</f>
        <v>320</v>
      </c>
      <c r="AN253" s="401">
        <f>IFERROR(INDEX(Raw_DATA!R:R,MATCH(Risk7_PlusY67!$D253,Raw_DATA!$A:$A,0)),"")</f>
        <v>44</v>
      </c>
      <c r="AO253" s="407"/>
      <c r="AP253" s="411" t="b">
        <f>AB253=AY253</f>
        <v>1</v>
      </c>
      <c r="AQ253" s="340">
        <f t="shared" si="76"/>
        <v>1</v>
      </c>
      <c r="AR253" s="123">
        <f t="shared" si="77"/>
        <v>1</v>
      </c>
      <c r="AS253" s="123">
        <f t="shared" si="78"/>
        <v>1</v>
      </c>
      <c r="AT253" s="123">
        <f>IF(OR(AND((K253&lt;0.8),(BE253&gt;180)),AND((K253&lt;0.8),(BE253&lt;10)),AND((K253&gt;=0.8),(BE253&lt;10)),AND((K253&gt;=0.8),(BE253&gt;90))),0,1)</f>
        <v>1</v>
      </c>
      <c r="AU253" s="123">
        <f t="shared" si="79"/>
        <v>1</v>
      </c>
      <c r="AV253" s="123">
        <f t="shared" si="80"/>
        <v>1</v>
      </c>
      <c r="AW253" s="123">
        <f t="shared" si="81"/>
        <v>0</v>
      </c>
      <c r="AX253" s="123">
        <f t="shared" si="82"/>
        <v>1</v>
      </c>
      <c r="AY253" s="416" t="str">
        <f t="shared" si="83"/>
        <v>A-</v>
      </c>
      <c r="AZ253" s="416" t="str">
        <f>R253&amp;AY253</f>
        <v>1A-</v>
      </c>
      <c r="BA253" s="417">
        <f>IFERROR(INDEX(Raw_DATA!L:L,MATCH(Risk7_PlusY67!$D253,Raw_DATA!$A:$A,0)),"")</f>
        <v>-2.62</v>
      </c>
      <c r="BB253" s="417">
        <f>IFERROR(INDEX(AVGGroup!$H$5:$H$21,MATCH(Risk7_PlusY67!$BJ253,AVGGroup!$C$5:$C$21,0)),"")</f>
        <v>-3.54</v>
      </c>
      <c r="BC253" s="417">
        <f>IFERROR(INDEX(Raw_DATA!M:M,MATCH(Risk7_PlusY67!$D253,Raw_DATA!$A:$A,0)),"")</f>
        <v>-3.83</v>
      </c>
      <c r="BD253" s="418">
        <f>IFERROR(INDEX(AVGGroup!$J$5:$J$21,MATCH(Risk7_PlusY67!$BJ253,AVGGroup!$C$5:$C$21,0)),"")</f>
        <v>-10.199999999999999</v>
      </c>
      <c r="BE253" s="407">
        <f>IFERROR(INDEX(Raw_DATA!N:N,MATCH(Risk7_PlusY67!$D253,Raw_DATA!$A:$A,0)),"")</f>
        <v>90</v>
      </c>
      <c r="BF253" s="407">
        <f>IFERROR(INDEX(Raw_DATA!O:O,MATCH(Risk7_PlusY67!$D253,Raw_DATA!$A:$A,0)),"")</f>
        <v>42</v>
      </c>
      <c r="BG253" s="407">
        <f>IFERROR(INDEX(Raw_DATA!P:P,MATCH(Risk7_PlusY67!$D253,Raw_DATA!$A:$A,0)),"")</f>
        <v>48</v>
      </c>
      <c r="BH253" s="407">
        <f>IFERROR(INDEX(Raw_DATA!Q:Q,MATCH(Risk7_PlusY67!$D253,Raw_DATA!$A:$A,0)),"")</f>
        <v>320</v>
      </c>
      <c r="BI253" s="407">
        <f>IFERROR(INDEX(Raw_DATA!R:R,MATCH(Risk7_PlusY67!$D253,Raw_DATA!$A:$A,0)),"")</f>
        <v>44</v>
      </c>
      <c r="BJ253" s="124" t="str">
        <f>INDEX('Org2567'!$BM:$BM,MATCH(Risk7_PlusY67!D253,'Org2567'!$D:$D,0))</f>
        <v>รพช.F2 P&lt;=30,000</v>
      </c>
    </row>
    <row r="254" spans="1:62" x14ac:dyDescent="0.7">
      <c r="A254" s="206">
        <f>IF(ISBLANK(D254),"",COUNTA($D$3:D254))</f>
        <v>252</v>
      </c>
      <c r="B254" s="207">
        <f>IFERROR(INDEX(ID!$E:$E,MATCH(Risk7_PlusY67!$D254,ID!$A:$A,0)),"")</f>
        <v>4</v>
      </c>
      <c r="C254" s="207" t="str">
        <f>IFERROR(INDEX(ID!$I:$I,MATCH(Risk7_PlusY67!$D254,ID!$A:$A,0)),"")</f>
        <v>สระบุรี</v>
      </c>
      <c r="D254" s="295" t="s">
        <v>269</v>
      </c>
      <c r="E254" s="207" t="str">
        <f>IFERROR(INDEX(ID!$C:$C,MATCH(Risk7_PlusY67!$D254,ID!$A:$A,0)),"")</f>
        <v>สระบุรี,รพศ.</v>
      </c>
      <c r="F254" s="207" t="str">
        <f>IFERROR(INDEX(ID!$G:$G,MATCH(Risk7_PlusY67!$D254,ID!$A:$A,0)),"")</f>
        <v>รพศ.</v>
      </c>
      <c r="G254" s="206">
        <f>IFERROR(INDEX(ID!$J:$J,MATCH(Risk7_PlusY67!$D254,ID!$A:$A,0)),"")</f>
        <v>700</v>
      </c>
      <c r="H254" s="208" t="str">
        <f>IFERROR(INDEX(ID!$P:$P,MATCH(Risk7_PlusY67!$D254,ID!$A:$A,0)),"")</f>
        <v>รพศ.A B&lt;=700</v>
      </c>
      <c r="I254" s="209">
        <f>IFERROR(INDEX(Raw_DATA!E:E,MATCH(Risk7_PlusY67!$D254,Raw_DATA!$A:$A,0)),"")</f>
        <v>2.97</v>
      </c>
      <c r="J254" s="209">
        <f>IFERROR(INDEX(Raw_DATA!F:F,MATCH(Risk7_PlusY67!$D254,Raw_DATA!$A:$A,0)),"")</f>
        <v>2.85</v>
      </c>
      <c r="K254" s="209">
        <f>IFERROR(INDEX(Raw_DATA!G:G,MATCH(Risk7_PlusY67!$D254,Raw_DATA!$A:$A,0)),"")</f>
        <v>0.72</v>
      </c>
      <c r="L254" s="209">
        <f>IFERROR(INDEX(Raw_DATA!H:H,MATCH(Risk7_PlusY67!$D254,Raw_DATA!$A:$A,0)),"")</f>
        <v>1087358276.29</v>
      </c>
      <c r="M254" s="210">
        <f>IFERROR(INDEX(Raw_DATA!I:I,MATCH(Risk7_PlusY67!$D254,Raw_DATA!$A:$A,0)),"")</f>
        <v>168698899.16999999</v>
      </c>
      <c r="N254" s="206">
        <f t="shared" si="63"/>
        <v>1</v>
      </c>
      <c r="O254" s="206">
        <f t="shared" si="64"/>
        <v>0</v>
      </c>
      <c r="P254" s="206">
        <f t="shared" si="65"/>
        <v>0</v>
      </c>
      <c r="Q254" s="211" t="str">
        <f t="shared" si="66"/>
        <v/>
      </c>
      <c r="R254" s="206">
        <f t="shared" si="67"/>
        <v>1</v>
      </c>
      <c r="S254" s="212">
        <f>IFERROR(INDEX(Raw_DATA!J:J,MATCH(Risk7_PlusY67!$D254,Raw_DATA!$A:$A,0)),"")</f>
        <v>234959464.46000001</v>
      </c>
      <c r="T254" s="213">
        <f>IFERROR(INDEX(Raw_DATA!K:K,MATCH(Risk7_PlusY67!$D254,Raw_DATA!$A:$A,0)),"")</f>
        <v>-157107883.25999999</v>
      </c>
      <c r="U254" s="214">
        <f t="shared" si="68"/>
        <v>1</v>
      </c>
      <c r="V254" s="214">
        <f t="shared" si="69"/>
        <v>1</v>
      </c>
      <c r="W254" s="214">
        <f>IF(OR(AND((K254&lt;0.8),(AJ254&gt;180)),AND((K254&lt;0.8),(AJ254&lt;10)),AND((K254&gt;=0.8),(AJ254&lt;10)),AND((K254&gt;=0.8),(AJ254&gt;90))),0,1)</f>
        <v>1</v>
      </c>
      <c r="X254" s="214">
        <f t="shared" si="70"/>
        <v>0</v>
      </c>
      <c r="Y254" s="214">
        <f t="shared" si="71"/>
        <v>0</v>
      </c>
      <c r="Z254" s="214">
        <f t="shared" si="72"/>
        <v>1</v>
      </c>
      <c r="AA254" s="214">
        <f t="shared" si="73"/>
        <v>1</v>
      </c>
      <c r="AB254" s="215" t="str">
        <f t="shared" si="74"/>
        <v>B</v>
      </c>
      <c r="AC254" s="215" t="str">
        <f t="shared" si="75"/>
        <v>1B</v>
      </c>
      <c r="AD254" s="216"/>
      <c r="AE254" s="216"/>
      <c r="AF254" s="434">
        <f>IFERROR(INDEX(Raw_DATA!L:L,MATCH(Risk7_PlusY67!$D254,Raw_DATA!$A:$A,0)),"")</f>
        <v>10.14</v>
      </c>
      <c r="AG254" s="434">
        <f>IFERROR(INDEX(AVGGroup!$D$5:$D$21,MATCH(Risk7_PlusY67!$H254,AVGGroup!$C$5:$C$21,0)),"")</f>
        <v>0</v>
      </c>
      <c r="AH254" s="434">
        <f>IFERROR(INDEX(Raw_DATA!M:M,MATCH(Risk7_PlusY67!$D254,Raw_DATA!$A:$A,0)),"")</f>
        <v>6.21</v>
      </c>
      <c r="AI254" s="435">
        <f>IFERROR(INDEX(AVGGroup!$F$5:$F$21,MATCH(Risk7_PlusY67!$H254,AVGGroup!$C$5:$C$21,0)),"")</f>
        <v>-1.45</v>
      </c>
      <c r="AJ254" s="401">
        <f>IFERROR(INDEX(Raw_DATA!N:N,MATCH(Risk7_PlusY67!$D254,Raw_DATA!$A:$A,0)),"")</f>
        <v>136</v>
      </c>
      <c r="AK254" s="401">
        <f>IFERROR(INDEX(Raw_DATA!O:O,MATCH(Risk7_PlusY67!$D254,Raw_DATA!$A:$A,0)),"")</f>
        <v>255</v>
      </c>
      <c r="AL254" s="401">
        <f>IFERROR(INDEX(Raw_DATA!P:P,MATCH(Risk7_PlusY67!$D254,Raw_DATA!$A:$A,0)),"")</f>
        <v>162</v>
      </c>
      <c r="AM254" s="401">
        <f>IFERROR(INDEX(Raw_DATA!Q:Q,MATCH(Risk7_PlusY67!$D254,Raw_DATA!$A:$A,0)),"")</f>
        <v>117</v>
      </c>
      <c r="AN254" s="401">
        <f>IFERROR(INDEX(Raw_DATA!R:R,MATCH(Risk7_PlusY67!$D254,Raw_DATA!$A:$A,0)),"")</f>
        <v>27</v>
      </c>
      <c r="AO254" s="407"/>
      <c r="AP254" s="411" t="b">
        <f>AB254=AY254</f>
        <v>1</v>
      </c>
      <c r="AQ254" s="340">
        <f t="shared" si="76"/>
        <v>0</v>
      </c>
      <c r="AR254" s="123">
        <f t="shared" si="77"/>
        <v>1</v>
      </c>
      <c r="AS254" s="123">
        <f t="shared" si="78"/>
        <v>1</v>
      </c>
      <c r="AT254" s="123">
        <f>IF(OR(AND((K254&lt;0.8),(BE254&gt;180)),AND((K254&lt;0.8),(BE254&lt;10)),AND((K254&gt;=0.8),(BE254&lt;10)),AND((K254&gt;=0.8),(BE254&gt;90))),0,1)</f>
        <v>1</v>
      </c>
      <c r="AU254" s="123">
        <f t="shared" si="79"/>
        <v>0</v>
      </c>
      <c r="AV254" s="123">
        <f t="shared" si="80"/>
        <v>0</v>
      </c>
      <c r="AW254" s="123">
        <f t="shared" si="81"/>
        <v>1</v>
      </c>
      <c r="AX254" s="123">
        <f t="shared" si="82"/>
        <v>1</v>
      </c>
      <c r="AY254" s="416" t="str">
        <f t="shared" si="83"/>
        <v>B</v>
      </c>
      <c r="AZ254" s="416" t="str">
        <f>R254&amp;AY254</f>
        <v>1B</v>
      </c>
      <c r="BA254" s="417">
        <f>IFERROR(INDEX(Raw_DATA!L:L,MATCH(Risk7_PlusY67!$D254,Raw_DATA!$A:$A,0)),"")</f>
        <v>10.14</v>
      </c>
      <c r="BB254" s="417">
        <f>IFERROR(INDEX(AVGGroup!$H$5:$H$21,MATCH(Risk7_PlusY67!$BJ254,AVGGroup!$C$5:$C$21,0)),"")</f>
        <v>0</v>
      </c>
      <c r="BC254" s="417">
        <f>IFERROR(INDEX(Raw_DATA!M:M,MATCH(Risk7_PlusY67!$D254,Raw_DATA!$A:$A,0)),"")</f>
        <v>6.21</v>
      </c>
      <c r="BD254" s="418">
        <f>IFERROR(INDEX(AVGGroup!$J$5:$J$21,MATCH(Risk7_PlusY67!$BJ254,AVGGroup!$C$5:$C$21,0)),"")</f>
        <v>-1.45</v>
      </c>
      <c r="BE254" s="407">
        <f>IFERROR(INDEX(Raw_DATA!N:N,MATCH(Risk7_PlusY67!$D254,Raw_DATA!$A:$A,0)),"")</f>
        <v>136</v>
      </c>
      <c r="BF254" s="407">
        <f>IFERROR(INDEX(Raw_DATA!O:O,MATCH(Risk7_PlusY67!$D254,Raw_DATA!$A:$A,0)),"")</f>
        <v>255</v>
      </c>
      <c r="BG254" s="407">
        <f>IFERROR(INDEX(Raw_DATA!P:P,MATCH(Risk7_PlusY67!$D254,Raw_DATA!$A:$A,0)),"")</f>
        <v>162</v>
      </c>
      <c r="BH254" s="407">
        <f>IFERROR(INDEX(Raw_DATA!Q:Q,MATCH(Risk7_PlusY67!$D254,Raw_DATA!$A:$A,0)),"")</f>
        <v>117</v>
      </c>
      <c r="BI254" s="407">
        <f>IFERROR(INDEX(Raw_DATA!R:R,MATCH(Risk7_PlusY67!$D254,Raw_DATA!$A:$A,0)),"")</f>
        <v>27</v>
      </c>
      <c r="BJ254" s="124" t="str">
        <f>INDEX('Org2567'!$BM:$BM,MATCH(Risk7_PlusY67!D254,'Org2567'!$D:$D,0))</f>
        <v>รพศ.A B&lt;=700</v>
      </c>
    </row>
    <row r="255" spans="1:62" x14ac:dyDescent="0.7">
      <c r="A255" s="206">
        <f>IF(ISBLANK(D255),"",COUNTA($D$3:D255))</f>
        <v>253</v>
      </c>
      <c r="B255" s="207">
        <f>IFERROR(INDEX(ID!$E:$E,MATCH(Risk7_PlusY67!$D255,ID!$A:$A,0)),"")</f>
        <v>4</v>
      </c>
      <c r="C255" s="207" t="str">
        <f>IFERROR(INDEX(ID!$I:$I,MATCH(Risk7_PlusY67!$D255,ID!$A:$A,0)),"")</f>
        <v>สระบุรี</v>
      </c>
      <c r="D255" s="295" t="s">
        <v>270</v>
      </c>
      <c r="E255" s="207" t="str">
        <f>IFERROR(INDEX(ID!$C:$C,MATCH(Risk7_PlusY67!$D255,ID!$A:$A,0)),"")</f>
        <v>พระพุทธบาท,รพท.</v>
      </c>
      <c r="F255" s="207" t="str">
        <f>IFERROR(INDEX(ID!$G:$G,MATCH(Risk7_PlusY67!$D255,ID!$A:$A,0)),"")</f>
        <v>รพท.</v>
      </c>
      <c r="G255" s="206">
        <f>IFERROR(INDEX(ID!$J:$J,MATCH(Risk7_PlusY67!$D255,ID!$A:$A,0)),"")</f>
        <v>315</v>
      </c>
      <c r="H255" s="208" t="str">
        <f>IFERROR(INDEX(ID!$P:$P,MATCH(Risk7_PlusY67!$D255,ID!$A:$A,0)),"")</f>
        <v>รพท.M1 B&gt;200</v>
      </c>
      <c r="I255" s="209">
        <f>IFERROR(INDEX(Raw_DATA!E:E,MATCH(Risk7_PlusY67!$D255,Raw_DATA!$A:$A,0)),"")</f>
        <v>1.53</v>
      </c>
      <c r="J255" s="209">
        <f>IFERROR(INDEX(Raw_DATA!F:F,MATCH(Risk7_PlusY67!$D255,Raw_DATA!$A:$A,0)),"")</f>
        <v>1.43</v>
      </c>
      <c r="K255" s="209">
        <f>IFERROR(INDEX(Raw_DATA!G:G,MATCH(Risk7_PlusY67!$D255,Raw_DATA!$A:$A,0)),"")</f>
        <v>0.61</v>
      </c>
      <c r="L255" s="209">
        <f>IFERROR(INDEX(Raw_DATA!H:H,MATCH(Risk7_PlusY67!$D255,Raw_DATA!$A:$A,0)),"")</f>
        <v>144032321.87</v>
      </c>
      <c r="M255" s="210">
        <f>IFERROR(INDEX(Raw_DATA!I:I,MATCH(Risk7_PlusY67!$D255,Raw_DATA!$A:$A,0)),"")</f>
        <v>31754465.010000002</v>
      </c>
      <c r="N255" s="206">
        <f t="shared" si="63"/>
        <v>1</v>
      </c>
      <c r="O255" s="206">
        <f t="shared" si="64"/>
        <v>0</v>
      </c>
      <c r="P255" s="206">
        <f t="shared" si="65"/>
        <v>0</v>
      </c>
      <c r="Q255" s="211" t="str">
        <f t="shared" si="66"/>
        <v/>
      </c>
      <c r="R255" s="206">
        <f t="shared" si="67"/>
        <v>1</v>
      </c>
      <c r="S255" s="212">
        <f>IFERROR(INDEX(Raw_DATA!J:J,MATCH(Risk7_PlusY67!$D255,Raw_DATA!$A:$A,0)),"")</f>
        <v>52649145.530000001</v>
      </c>
      <c r="T255" s="213">
        <f>IFERROR(INDEX(Raw_DATA!K:K,MATCH(Risk7_PlusY67!$D255,Raw_DATA!$A:$A,0)),"")</f>
        <v>-107264054.97</v>
      </c>
      <c r="U255" s="214">
        <f t="shared" si="68"/>
        <v>1</v>
      </c>
      <c r="V255" s="214">
        <f t="shared" si="69"/>
        <v>1</v>
      </c>
      <c r="W255" s="214">
        <f>IF(OR(AND((K255&lt;0.8),(AJ255&gt;180)),AND((K255&lt;0.8),(AJ255&lt;10)),AND((K255&gt;=0.8),(AJ255&lt;10)),AND((K255&gt;=0.8),(AJ255&gt;90))),0,1)</f>
        <v>0</v>
      </c>
      <c r="X255" s="214">
        <f t="shared" si="70"/>
        <v>0</v>
      </c>
      <c r="Y255" s="214">
        <f t="shared" si="71"/>
        <v>0</v>
      </c>
      <c r="Z255" s="214">
        <f t="shared" si="72"/>
        <v>1</v>
      </c>
      <c r="AA255" s="214">
        <f t="shared" si="73"/>
        <v>1</v>
      </c>
      <c r="AB255" s="215" t="str">
        <f t="shared" si="74"/>
        <v>B-</v>
      </c>
      <c r="AC255" s="215" t="str">
        <f t="shared" si="75"/>
        <v>1B-</v>
      </c>
      <c r="AD255" s="216"/>
      <c r="AE255" s="216"/>
      <c r="AF255" s="434">
        <f>IFERROR(INDEX(Raw_DATA!L:L,MATCH(Risk7_PlusY67!$D255,Raw_DATA!$A:$A,0)),"")</f>
        <v>7.21</v>
      </c>
      <c r="AG255" s="434">
        <f>IFERROR(INDEX(AVGGroup!$D$5:$D$21,MATCH(Risk7_PlusY67!$H255,AVGGroup!$C$5:$C$21,0)),"")</f>
        <v>3.38</v>
      </c>
      <c r="AH255" s="434">
        <f>IFERROR(INDEX(Raw_DATA!M:M,MATCH(Risk7_PlusY67!$D255,Raw_DATA!$A:$A,0)),"")</f>
        <v>4.9000000000000004</v>
      </c>
      <c r="AI255" s="435">
        <f>IFERROR(INDEX(AVGGroup!$F$5:$F$21,MATCH(Risk7_PlusY67!$H255,AVGGroup!$C$5:$C$21,0)),"")</f>
        <v>0.04</v>
      </c>
      <c r="AJ255" s="401">
        <f>IFERROR(INDEX(Raw_DATA!N:N,MATCH(Risk7_PlusY67!$D255,Raw_DATA!$A:$A,0)),"")</f>
        <v>244</v>
      </c>
      <c r="AK255" s="401">
        <f>IFERROR(INDEX(Raw_DATA!O:O,MATCH(Risk7_PlusY67!$D255,Raw_DATA!$A:$A,0)),"")</f>
        <v>185</v>
      </c>
      <c r="AL255" s="401">
        <f>IFERROR(INDEX(Raw_DATA!P:P,MATCH(Risk7_PlusY67!$D255,Raw_DATA!$A:$A,0)),"")</f>
        <v>76</v>
      </c>
      <c r="AM255" s="401">
        <f>IFERROR(INDEX(Raw_DATA!Q:Q,MATCH(Risk7_PlusY67!$D255,Raw_DATA!$A:$A,0)),"")</f>
        <v>99</v>
      </c>
      <c r="AN255" s="401">
        <f>IFERROR(INDEX(Raw_DATA!R:R,MATCH(Risk7_PlusY67!$D255,Raw_DATA!$A:$A,0)),"")</f>
        <v>60</v>
      </c>
      <c r="AO255" s="407"/>
      <c r="AP255" s="411" t="b">
        <f>AB255=AY255</f>
        <v>1</v>
      </c>
      <c r="AQ255" s="340">
        <f t="shared" si="76"/>
        <v>0</v>
      </c>
      <c r="AR255" s="123">
        <f t="shared" si="77"/>
        <v>1</v>
      </c>
      <c r="AS255" s="123">
        <f t="shared" si="78"/>
        <v>1</v>
      </c>
      <c r="AT255" s="123">
        <f>IF(OR(AND((K255&lt;0.8),(BE255&gt;180)),AND((K255&lt;0.8),(BE255&lt;10)),AND((K255&gt;=0.8),(BE255&lt;10)),AND((K255&gt;=0.8),(BE255&gt;90))),0,1)</f>
        <v>0</v>
      </c>
      <c r="AU255" s="123">
        <f t="shared" si="79"/>
        <v>0</v>
      </c>
      <c r="AV255" s="123">
        <f t="shared" si="80"/>
        <v>0</v>
      </c>
      <c r="AW255" s="123">
        <f t="shared" si="81"/>
        <v>1</v>
      </c>
      <c r="AX255" s="123">
        <f t="shared" si="82"/>
        <v>1</v>
      </c>
      <c r="AY255" s="416" t="str">
        <f t="shared" si="83"/>
        <v>B-</v>
      </c>
      <c r="AZ255" s="416" t="str">
        <f>R255&amp;AY255</f>
        <v>1B-</v>
      </c>
      <c r="BA255" s="417">
        <f>IFERROR(INDEX(Raw_DATA!L:L,MATCH(Risk7_PlusY67!$D255,Raw_DATA!$A:$A,0)),"")</f>
        <v>7.21</v>
      </c>
      <c r="BB255" s="417">
        <f>IFERROR(INDEX(AVGGroup!$H$5:$H$21,MATCH(Risk7_PlusY67!$BJ255,AVGGroup!$C$5:$C$21,0)),"")</f>
        <v>3.88</v>
      </c>
      <c r="BC255" s="417">
        <f>IFERROR(INDEX(Raw_DATA!M:M,MATCH(Risk7_PlusY67!$D255,Raw_DATA!$A:$A,0)),"")</f>
        <v>4.9000000000000004</v>
      </c>
      <c r="BD255" s="418">
        <f>IFERROR(INDEX(AVGGroup!$J$5:$J$21,MATCH(Risk7_PlusY67!$BJ255,AVGGroup!$C$5:$C$21,0)),"")</f>
        <v>0.56999999999999995</v>
      </c>
      <c r="BE255" s="407">
        <f>IFERROR(INDEX(Raw_DATA!N:N,MATCH(Risk7_PlusY67!$D255,Raw_DATA!$A:$A,0)),"")</f>
        <v>244</v>
      </c>
      <c r="BF255" s="407">
        <f>IFERROR(INDEX(Raw_DATA!O:O,MATCH(Risk7_PlusY67!$D255,Raw_DATA!$A:$A,0)),"")</f>
        <v>185</v>
      </c>
      <c r="BG255" s="407">
        <f>IFERROR(INDEX(Raw_DATA!P:P,MATCH(Risk7_PlusY67!$D255,Raw_DATA!$A:$A,0)),"")</f>
        <v>76</v>
      </c>
      <c r="BH255" s="407">
        <f>IFERROR(INDEX(Raw_DATA!Q:Q,MATCH(Risk7_PlusY67!$D255,Raw_DATA!$A:$A,0)),"")</f>
        <v>99</v>
      </c>
      <c r="BI255" s="407">
        <f>IFERROR(INDEX(Raw_DATA!R:R,MATCH(Risk7_PlusY67!$D255,Raw_DATA!$A:$A,0)),"")</f>
        <v>60</v>
      </c>
      <c r="BJ255" s="124" t="str">
        <f>INDEX('Org2567'!$BM:$BM,MATCH(Risk7_PlusY67!D255,'Org2567'!$D:$D,0))</f>
        <v>รพท.M1 B&gt;200</v>
      </c>
    </row>
    <row r="256" spans="1:62" x14ac:dyDescent="0.7">
      <c r="A256" s="206">
        <f>IF(ISBLANK(D256),"",COUNTA($D$3:D256))</f>
        <v>254</v>
      </c>
      <c r="B256" s="207">
        <f>IFERROR(INDEX(ID!$E:$E,MATCH(Risk7_PlusY67!$D256,ID!$A:$A,0)),"")</f>
        <v>4</v>
      </c>
      <c r="C256" s="207" t="str">
        <f>IFERROR(INDEX(ID!$I:$I,MATCH(Risk7_PlusY67!$D256,ID!$A:$A,0)),"")</f>
        <v>สระบุรี</v>
      </c>
      <c r="D256" s="295" t="s">
        <v>271</v>
      </c>
      <c r="E256" s="207" t="str">
        <f>IFERROR(INDEX(ID!$C:$C,MATCH(Risk7_PlusY67!$D256,ID!$A:$A,0)),"")</f>
        <v>แก่งคอย,รพช.</v>
      </c>
      <c r="F256" s="207" t="str">
        <f>IFERROR(INDEX(ID!$G:$G,MATCH(Risk7_PlusY67!$D256,ID!$A:$A,0)),"")</f>
        <v>รพช.</v>
      </c>
      <c r="G256" s="206">
        <f>IFERROR(INDEX(ID!$J:$J,MATCH(Risk7_PlusY67!$D256,ID!$A:$A,0)),"")</f>
        <v>68</v>
      </c>
      <c r="H256" s="208" t="str">
        <f>IFERROR(INDEX(ID!$P:$P,MATCH(Risk7_PlusY67!$D256,ID!$A:$A,0)),"")</f>
        <v>รพช.F1 P50,000-100,000</v>
      </c>
      <c r="I256" s="209">
        <f>IFERROR(INDEX(Raw_DATA!E:E,MATCH(Risk7_PlusY67!$D256,Raw_DATA!$A:$A,0)),"")</f>
        <v>22.59</v>
      </c>
      <c r="J256" s="209">
        <f>IFERROR(INDEX(Raw_DATA!F:F,MATCH(Risk7_PlusY67!$D256,Raw_DATA!$A:$A,0)),"")</f>
        <v>22.04</v>
      </c>
      <c r="K256" s="209">
        <f>IFERROR(INDEX(Raw_DATA!G:G,MATCH(Risk7_PlusY67!$D256,Raw_DATA!$A:$A,0)),"")</f>
        <v>15.26</v>
      </c>
      <c r="L256" s="209">
        <f>IFERROR(INDEX(Raw_DATA!H:H,MATCH(Risk7_PlusY67!$D256,Raw_DATA!$A:$A,0)),"")</f>
        <v>197839934.43000001</v>
      </c>
      <c r="M256" s="210">
        <f>IFERROR(INDEX(Raw_DATA!I:I,MATCH(Risk7_PlusY67!$D256,Raw_DATA!$A:$A,0)),"")</f>
        <v>12337230.630000001</v>
      </c>
      <c r="N256" s="206">
        <f t="shared" si="63"/>
        <v>0</v>
      </c>
      <c r="O256" s="206">
        <f t="shared" si="64"/>
        <v>0</v>
      </c>
      <c r="P256" s="206">
        <f t="shared" si="65"/>
        <v>0</v>
      </c>
      <c r="Q256" s="211" t="str">
        <f t="shared" si="66"/>
        <v/>
      </c>
      <c r="R256" s="206">
        <f t="shared" si="67"/>
        <v>0</v>
      </c>
      <c r="S256" s="212">
        <f>IFERROR(INDEX(Raw_DATA!J:J,MATCH(Risk7_PlusY67!$D256,Raw_DATA!$A:$A,0)),"")</f>
        <v>23025043.550000001</v>
      </c>
      <c r="T256" s="213">
        <f>IFERROR(INDEX(Raw_DATA!K:K,MATCH(Risk7_PlusY67!$D256,Raw_DATA!$A:$A,0)),"")</f>
        <v>130674797.86</v>
      </c>
      <c r="U256" s="214">
        <f t="shared" si="68"/>
        <v>1</v>
      </c>
      <c r="V256" s="214">
        <f t="shared" si="69"/>
        <v>1</v>
      </c>
      <c r="W256" s="214">
        <f>IF(OR(AND((K256&lt;0.8),(AJ256&gt;180)),AND((K256&lt;0.8),(AJ256&lt;10)),AND((K256&gt;=0.8),(AJ256&lt;10)),AND((K256&gt;=0.8),(AJ256&gt;90))),0,1)</f>
        <v>1</v>
      </c>
      <c r="X256" s="214">
        <f t="shared" si="70"/>
        <v>0</v>
      </c>
      <c r="Y256" s="214">
        <f t="shared" si="71"/>
        <v>1</v>
      </c>
      <c r="Z256" s="214">
        <f t="shared" si="72"/>
        <v>0</v>
      </c>
      <c r="AA256" s="214">
        <f t="shared" si="73"/>
        <v>1</v>
      </c>
      <c r="AB256" s="215" t="str">
        <f t="shared" si="74"/>
        <v>B</v>
      </c>
      <c r="AC256" s="215" t="str">
        <f t="shared" si="75"/>
        <v>0B</v>
      </c>
      <c r="AD256" s="216"/>
      <c r="AE256" s="216"/>
      <c r="AF256" s="434">
        <f>IFERROR(INDEX(Raw_DATA!L:L,MATCH(Risk7_PlusY67!$D256,Raw_DATA!$A:$A,0)),"")</f>
        <v>9.7200000000000006</v>
      </c>
      <c r="AG256" s="434">
        <f>IFERROR(INDEX(AVGGroup!$D$5:$D$21,MATCH(Risk7_PlusY67!$H256,AVGGroup!$C$5:$C$21,0)),"")</f>
        <v>-5.99</v>
      </c>
      <c r="AH256" s="434">
        <f>IFERROR(INDEX(Raw_DATA!M:M,MATCH(Risk7_PlusY67!$D256,Raw_DATA!$A:$A,0)),"")</f>
        <v>4.21</v>
      </c>
      <c r="AI256" s="435">
        <f>IFERROR(INDEX(AVGGroup!$F$5:$F$21,MATCH(Risk7_PlusY67!$H256,AVGGroup!$C$5:$C$21,0)),"")</f>
        <v>-10.86</v>
      </c>
      <c r="AJ256" s="401">
        <f>IFERROR(INDEX(Raw_DATA!N:N,MATCH(Risk7_PlusY67!$D256,Raw_DATA!$A:$A,0)),"")</f>
        <v>28</v>
      </c>
      <c r="AK256" s="401">
        <f>IFERROR(INDEX(Raw_DATA!O:O,MATCH(Risk7_PlusY67!$D256,Raw_DATA!$A:$A,0)),"")</f>
        <v>194</v>
      </c>
      <c r="AL256" s="401">
        <f>IFERROR(INDEX(Raw_DATA!P:P,MATCH(Risk7_PlusY67!$D256,Raw_DATA!$A:$A,0)),"")</f>
        <v>47</v>
      </c>
      <c r="AM256" s="401">
        <f>IFERROR(INDEX(Raw_DATA!Q:Q,MATCH(Risk7_PlusY67!$D256,Raw_DATA!$A:$A,0)),"")</f>
        <v>466</v>
      </c>
      <c r="AN256" s="401">
        <f>IFERROR(INDEX(Raw_DATA!R:R,MATCH(Risk7_PlusY67!$D256,Raw_DATA!$A:$A,0)),"")</f>
        <v>32</v>
      </c>
      <c r="AO256" s="407"/>
      <c r="AP256" s="411" t="b">
        <f>AB256=AY256</f>
        <v>1</v>
      </c>
      <c r="AQ256" s="340">
        <f t="shared" si="76"/>
        <v>0</v>
      </c>
      <c r="AR256" s="123">
        <f t="shared" si="77"/>
        <v>1</v>
      </c>
      <c r="AS256" s="123">
        <f t="shared" si="78"/>
        <v>1</v>
      </c>
      <c r="AT256" s="123">
        <f>IF(OR(AND((K256&lt;0.8),(BE256&gt;180)),AND((K256&lt;0.8),(BE256&lt;10)),AND((K256&gt;=0.8),(BE256&lt;10)),AND((K256&gt;=0.8),(BE256&gt;90))),0,1)</f>
        <v>1</v>
      </c>
      <c r="AU256" s="123">
        <f t="shared" si="79"/>
        <v>0</v>
      </c>
      <c r="AV256" s="123">
        <f t="shared" si="80"/>
        <v>1</v>
      </c>
      <c r="AW256" s="123">
        <f t="shared" si="81"/>
        <v>0</v>
      </c>
      <c r="AX256" s="123">
        <f t="shared" si="82"/>
        <v>1</v>
      </c>
      <c r="AY256" s="416" t="str">
        <f t="shared" si="83"/>
        <v>B</v>
      </c>
      <c r="AZ256" s="416" t="str">
        <f>R256&amp;AY256</f>
        <v>0B</v>
      </c>
      <c r="BA256" s="417">
        <f>IFERROR(INDEX(Raw_DATA!L:L,MATCH(Risk7_PlusY67!$D256,Raw_DATA!$A:$A,0)),"")</f>
        <v>9.7200000000000006</v>
      </c>
      <c r="BB256" s="417">
        <f>IFERROR(INDEX(AVGGroup!$H$5:$H$21,MATCH(Risk7_PlusY67!$BJ256,AVGGroup!$C$5:$C$21,0)),"")</f>
        <v>-5.99</v>
      </c>
      <c r="BC256" s="417">
        <f>IFERROR(INDEX(Raw_DATA!M:M,MATCH(Risk7_PlusY67!$D256,Raw_DATA!$A:$A,0)),"")</f>
        <v>4.21</v>
      </c>
      <c r="BD256" s="418">
        <f>IFERROR(INDEX(AVGGroup!$J$5:$J$21,MATCH(Risk7_PlusY67!$BJ256,AVGGroup!$C$5:$C$21,0)),"")</f>
        <v>-10.86</v>
      </c>
      <c r="BE256" s="407">
        <f>IFERROR(INDEX(Raw_DATA!N:N,MATCH(Risk7_PlusY67!$D256,Raw_DATA!$A:$A,0)),"")</f>
        <v>28</v>
      </c>
      <c r="BF256" s="407">
        <f>IFERROR(INDEX(Raw_DATA!O:O,MATCH(Risk7_PlusY67!$D256,Raw_DATA!$A:$A,0)),"")</f>
        <v>194</v>
      </c>
      <c r="BG256" s="407">
        <f>IFERROR(INDEX(Raw_DATA!P:P,MATCH(Risk7_PlusY67!$D256,Raw_DATA!$A:$A,0)),"")</f>
        <v>47</v>
      </c>
      <c r="BH256" s="407">
        <f>IFERROR(INDEX(Raw_DATA!Q:Q,MATCH(Risk7_PlusY67!$D256,Raw_DATA!$A:$A,0)),"")</f>
        <v>466</v>
      </c>
      <c r="BI256" s="407">
        <f>IFERROR(INDEX(Raw_DATA!R:R,MATCH(Risk7_PlusY67!$D256,Raw_DATA!$A:$A,0)),"")</f>
        <v>32</v>
      </c>
      <c r="BJ256" s="124" t="str">
        <f>INDEX('Org2567'!$BM:$BM,MATCH(Risk7_PlusY67!D256,'Org2567'!$D:$D,0))</f>
        <v>รพช.F1 P50,000-100,000</v>
      </c>
    </row>
    <row r="257" spans="1:62" x14ac:dyDescent="0.7">
      <c r="A257" s="206">
        <f>IF(ISBLANK(D257),"",COUNTA($D$3:D257))</f>
        <v>255</v>
      </c>
      <c r="B257" s="207">
        <f>IFERROR(INDEX(ID!$E:$E,MATCH(Risk7_PlusY67!$D257,ID!$A:$A,0)),"")</f>
        <v>4</v>
      </c>
      <c r="C257" s="207" t="str">
        <f>IFERROR(INDEX(ID!$I:$I,MATCH(Risk7_PlusY67!$D257,ID!$A:$A,0)),"")</f>
        <v>สระบุรี</v>
      </c>
      <c r="D257" s="295" t="s">
        <v>272</v>
      </c>
      <c r="E257" s="207" t="str">
        <f>IFERROR(INDEX(ID!$C:$C,MATCH(Risk7_PlusY67!$D257,ID!$A:$A,0)),"")</f>
        <v>หนองแค,รพช.</v>
      </c>
      <c r="F257" s="207" t="str">
        <f>IFERROR(INDEX(ID!$G:$G,MATCH(Risk7_PlusY67!$D257,ID!$A:$A,0)),"")</f>
        <v>รพช.</v>
      </c>
      <c r="G257" s="206">
        <f>IFERROR(INDEX(ID!$J:$J,MATCH(Risk7_PlusY67!$D257,ID!$A:$A,0)),"")</f>
        <v>65</v>
      </c>
      <c r="H257" s="208" t="str">
        <f>IFERROR(INDEX(ID!$P:$P,MATCH(Risk7_PlusY67!$D257,ID!$A:$A,0)),"")</f>
        <v>รพช.F2 P30,000-60,000</v>
      </c>
      <c r="I257" s="209">
        <f>IFERROR(INDEX(Raw_DATA!E:E,MATCH(Risk7_PlusY67!$D257,Raw_DATA!$A:$A,0)),"")</f>
        <v>6.62</v>
      </c>
      <c r="J257" s="209">
        <f>IFERROR(INDEX(Raw_DATA!F:F,MATCH(Risk7_PlusY67!$D257,Raw_DATA!$A:$A,0)),"")</f>
        <v>6.29</v>
      </c>
      <c r="K257" s="209">
        <f>IFERROR(INDEX(Raw_DATA!G:G,MATCH(Risk7_PlusY67!$D257,Raw_DATA!$A:$A,0)),"")</f>
        <v>5.54</v>
      </c>
      <c r="L257" s="209">
        <f>IFERROR(INDEX(Raw_DATA!H:H,MATCH(Risk7_PlusY67!$D257,Raw_DATA!$A:$A,0)),"")</f>
        <v>82920606.719999999</v>
      </c>
      <c r="M257" s="210">
        <f>IFERROR(INDEX(Raw_DATA!I:I,MATCH(Risk7_PlusY67!$D257,Raw_DATA!$A:$A,0)),"")</f>
        <v>-3180739.49</v>
      </c>
      <c r="N257" s="206">
        <f t="shared" si="63"/>
        <v>0</v>
      </c>
      <c r="O257" s="206">
        <f t="shared" si="64"/>
        <v>1</v>
      </c>
      <c r="P257" s="206">
        <f t="shared" si="65"/>
        <v>0</v>
      </c>
      <c r="Q257" s="211">
        <f t="shared" si="66"/>
        <v>312.8</v>
      </c>
      <c r="R257" s="206">
        <f t="shared" si="67"/>
        <v>1</v>
      </c>
      <c r="S257" s="212">
        <f>IFERROR(INDEX(Raw_DATA!J:J,MATCH(Risk7_PlusY67!$D257,Raw_DATA!$A:$A,0)),"")</f>
        <v>3376249.51</v>
      </c>
      <c r="T257" s="213">
        <f>IFERROR(INDEX(Raw_DATA!K:K,MATCH(Risk7_PlusY67!$D257,Raw_DATA!$A:$A,0)),"")</f>
        <v>66979968.170000002</v>
      </c>
      <c r="U257" s="214">
        <f t="shared" si="68"/>
        <v>1</v>
      </c>
      <c r="V257" s="214">
        <f t="shared" si="69"/>
        <v>1</v>
      </c>
      <c r="W257" s="214">
        <f>IF(OR(AND((K257&lt;0.8),(AJ257&gt;180)),AND((K257&lt;0.8),(AJ257&lt;10)),AND((K257&gt;=0.8),(AJ257&lt;10)),AND((K257&gt;=0.8),(AJ257&gt;90))),0,1)</f>
        <v>0</v>
      </c>
      <c r="X257" s="214">
        <f t="shared" si="70"/>
        <v>1</v>
      </c>
      <c r="Y257" s="214">
        <f t="shared" si="71"/>
        <v>0</v>
      </c>
      <c r="Z257" s="214">
        <f t="shared" si="72"/>
        <v>0</v>
      </c>
      <c r="AA257" s="214">
        <f t="shared" si="73"/>
        <v>0</v>
      </c>
      <c r="AB257" s="215" t="str">
        <f t="shared" si="74"/>
        <v>C</v>
      </c>
      <c r="AC257" s="215" t="str">
        <f t="shared" si="75"/>
        <v>1C</v>
      </c>
      <c r="AD257" s="216"/>
      <c r="AE257" s="216"/>
      <c r="AF257" s="434">
        <f>IFERROR(INDEX(Raw_DATA!L:L,MATCH(Risk7_PlusY67!$D257,Raw_DATA!$A:$A,0)),"")</f>
        <v>2.79</v>
      </c>
      <c r="AG257" s="434">
        <f>IFERROR(INDEX(AVGGroup!$D$5:$D$21,MATCH(Risk7_PlusY67!$H257,AVGGroup!$C$5:$C$21,0)),"")</f>
        <v>-4.37</v>
      </c>
      <c r="AH257" s="434">
        <f>IFERROR(INDEX(Raw_DATA!M:M,MATCH(Risk7_PlusY67!$D257,Raw_DATA!$A:$A,0)),"")</f>
        <v>-1.98</v>
      </c>
      <c r="AI257" s="435">
        <f>IFERROR(INDEX(AVGGroup!$F$5:$F$21,MATCH(Risk7_PlusY67!$H257,AVGGroup!$C$5:$C$21,0)),"")</f>
        <v>-9.19</v>
      </c>
      <c r="AJ257" s="401">
        <f>IFERROR(INDEX(Raw_DATA!N:N,MATCH(Risk7_PlusY67!$D257,Raw_DATA!$A:$A,0)),"")</f>
        <v>97</v>
      </c>
      <c r="AK257" s="401">
        <f>IFERROR(INDEX(Raw_DATA!O:O,MATCH(Risk7_PlusY67!$D257,Raw_DATA!$A:$A,0)),"")</f>
        <v>58</v>
      </c>
      <c r="AL257" s="401">
        <f>IFERROR(INDEX(Raw_DATA!P:P,MATCH(Risk7_PlusY67!$D257,Raw_DATA!$A:$A,0)),"")</f>
        <v>98</v>
      </c>
      <c r="AM257" s="401">
        <f>IFERROR(INDEX(Raw_DATA!Q:Q,MATCH(Risk7_PlusY67!$D257,Raw_DATA!$A:$A,0)),"")</f>
        <v>275</v>
      </c>
      <c r="AN257" s="401">
        <f>IFERROR(INDEX(Raw_DATA!R:R,MATCH(Risk7_PlusY67!$D257,Raw_DATA!$A:$A,0)),"")</f>
        <v>65</v>
      </c>
      <c r="AO257" s="407"/>
      <c r="AP257" s="411" t="b">
        <f>AB257=AY257</f>
        <v>1</v>
      </c>
      <c r="AQ257" s="340">
        <f t="shared" si="76"/>
        <v>1</v>
      </c>
      <c r="AR257" s="123">
        <f t="shared" si="77"/>
        <v>1</v>
      </c>
      <c r="AS257" s="123">
        <f t="shared" si="78"/>
        <v>1</v>
      </c>
      <c r="AT257" s="123">
        <f>IF(OR(AND((K257&lt;0.8),(BE257&gt;180)),AND((K257&lt;0.8),(BE257&lt;10)),AND((K257&gt;=0.8),(BE257&lt;10)),AND((K257&gt;=0.8),(BE257&gt;90))),0,1)</f>
        <v>0</v>
      </c>
      <c r="AU257" s="123">
        <f t="shared" si="79"/>
        <v>1</v>
      </c>
      <c r="AV257" s="123">
        <f t="shared" si="80"/>
        <v>0</v>
      </c>
      <c r="AW257" s="123">
        <f t="shared" si="81"/>
        <v>0</v>
      </c>
      <c r="AX257" s="123">
        <f t="shared" si="82"/>
        <v>0</v>
      </c>
      <c r="AY257" s="416" t="str">
        <f t="shared" si="83"/>
        <v>C</v>
      </c>
      <c r="AZ257" s="416" t="str">
        <f>R257&amp;AY257</f>
        <v>1C</v>
      </c>
      <c r="BA257" s="417">
        <f>IFERROR(INDEX(Raw_DATA!L:L,MATCH(Risk7_PlusY67!$D257,Raw_DATA!$A:$A,0)),"")</f>
        <v>2.79</v>
      </c>
      <c r="BB257" s="417">
        <f>IFERROR(INDEX(AVGGroup!$H$5:$H$21,MATCH(Risk7_PlusY67!$BJ257,AVGGroup!$C$5:$C$21,0)),"")</f>
        <v>-3.95</v>
      </c>
      <c r="BC257" s="417">
        <f>IFERROR(INDEX(Raw_DATA!M:M,MATCH(Risk7_PlusY67!$D257,Raw_DATA!$A:$A,0)),"")</f>
        <v>-1.98</v>
      </c>
      <c r="BD257" s="418">
        <f>IFERROR(INDEX(AVGGroup!$J$5:$J$21,MATCH(Risk7_PlusY67!$BJ257,AVGGroup!$C$5:$C$21,0)),"")</f>
        <v>-8.8800000000000008</v>
      </c>
      <c r="BE257" s="407">
        <f>IFERROR(INDEX(Raw_DATA!N:N,MATCH(Risk7_PlusY67!$D257,Raw_DATA!$A:$A,0)),"")</f>
        <v>97</v>
      </c>
      <c r="BF257" s="407">
        <f>IFERROR(INDEX(Raw_DATA!O:O,MATCH(Risk7_PlusY67!$D257,Raw_DATA!$A:$A,0)),"")</f>
        <v>58</v>
      </c>
      <c r="BG257" s="407">
        <f>IFERROR(INDEX(Raw_DATA!P:P,MATCH(Risk7_PlusY67!$D257,Raw_DATA!$A:$A,0)),"")</f>
        <v>98</v>
      </c>
      <c r="BH257" s="407">
        <f>IFERROR(INDEX(Raw_DATA!Q:Q,MATCH(Risk7_PlusY67!$D257,Raw_DATA!$A:$A,0)),"")</f>
        <v>275</v>
      </c>
      <c r="BI257" s="407">
        <f>IFERROR(INDEX(Raw_DATA!R:R,MATCH(Risk7_PlusY67!$D257,Raw_DATA!$A:$A,0)),"")</f>
        <v>65</v>
      </c>
      <c r="BJ257" s="124" t="str">
        <f>INDEX('Org2567'!$BM:$BM,MATCH(Risk7_PlusY67!D257,'Org2567'!$D:$D,0))</f>
        <v>รพช.F2 P30,000-60,000</v>
      </c>
    </row>
    <row r="258" spans="1:62" x14ac:dyDescent="0.7">
      <c r="A258" s="206">
        <f>IF(ISBLANK(D258),"",COUNTA($D$3:D258))</f>
        <v>256</v>
      </c>
      <c r="B258" s="207">
        <f>IFERROR(INDEX(ID!$E:$E,MATCH(Risk7_PlusY67!$D258,ID!$A:$A,0)),"")</f>
        <v>4</v>
      </c>
      <c r="C258" s="207" t="str">
        <f>IFERROR(INDEX(ID!$I:$I,MATCH(Risk7_PlusY67!$D258,ID!$A:$A,0)),"")</f>
        <v>สระบุรี</v>
      </c>
      <c r="D258" s="295" t="s">
        <v>273</v>
      </c>
      <c r="E258" s="207" t="str">
        <f>IFERROR(INDEX(ID!$C:$C,MATCH(Risk7_PlusY67!$D258,ID!$A:$A,0)),"")</f>
        <v>วิหารแดง,รพช.</v>
      </c>
      <c r="F258" s="207" t="str">
        <f>IFERROR(INDEX(ID!$G:$G,MATCH(Risk7_PlusY67!$D258,ID!$A:$A,0)),"")</f>
        <v>รพช.</v>
      </c>
      <c r="G258" s="206">
        <f>IFERROR(INDEX(ID!$J:$J,MATCH(Risk7_PlusY67!$D258,ID!$A:$A,0)),"")</f>
        <v>48</v>
      </c>
      <c r="H258" s="208" t="str">
        <f>IFERROR(INDEX(ID!$P:$P,MATCH(Risk7_PlusY67!$D258,ID!$A:$A,0)),"")</f>
        <v>รพช.F2 P&lt;=30,000</v>
      </c>
      <c r="I258" s="209">
        <f>IFERROR(INDEX(Raw_DATA!E:E,MATCH(Risk7_PlusY67!$D258,Raw_DATA!$A:$A,0)),"")</f>
        <v>6.36</v>
      </c>
      <c r="J258" s="209">
        <f>IFERROR(INDEX(Raw_DATA!F:F,MATCH(Risk7_PlusY67!$D258,Raw_DATA!$A:$A,0)),"")</f>
        <v>6.25</v>
      </c>
      <c r="K258" s="209">
        <f>IFERROR(INDEX(Raw_DATA!G:G,MATCH(Risk7_PlusY67!$D258,Raw_DATA!$A:$A,0)),"")</f>
        <v>2.2799999999999998</v>
      </c>
      <c r="L258" s="209">
        <f>IFERROR(INDEX(Raw_DATA!H:H,MATCH(Risk7_PlusY67!$D258,Raw_DATA!$A:$A,0)),"")</f>
        <v>84574919.939999998</v>
      </c>
      <c r="M258" s="210">
        <f>IFERROR(INDEX(Raw_DATA!I:I,MATCH(Risk7_PlusY67!$D258,Raw_DATA!$A:$A,0)),"")</f>
        <v>-9513670.8100000005</v>
      </c>
      <c r="N258" s="206">
        <f t="shared" si="63"/>
        <v>0</v>
      </c>
      <c r="O258" s="206">
        <f t="shared" si="64"/>
        <v>1</v>
      </c>
      <c r="P258" s="206">
        <f t="shared" si="65"/>
        <v>0</v>
      </c>
      <c r="Q258" s="211">
        <f t="shared" si="66"/>
        <v>106.6</v>
      </c>
      <c r="R258" s="206">
        <f t="shared" si="67"/>
        <v>1</v>
      </c>
      <c r="S258" s="212">
        <f>IFERROR(INDEX(Raw_DATA!J:J,MATCH(Risk7_PlusY67!$D258,Raw_DATA!$A:$A,0)),"")</f>
        <v>866238.43</v>
      </c>
      <c r="T258" s="213">
        <f>IFERROR(INDEX(Raw_DATA!K:K,MATCH(Risk7_PlusY67!$D258,Raw_DATA!$A:$A,0)),"")</f>
        <v>20216142.93</v>
      </c>
      <c r="U258" s="214">
        <f t="shared" si="68"/>
        <v>1</v>
      </c>
      <c r="V258" s="214">
        <f t="shared" si="69"/>
        <v>1</v>
      </c>
      <c r="W258" s="214">
        <f>IF(OR(AND((K258&lt;0.8),(AJ258&gt;180)),AND((K258&lt;0.8),(AJ258&lt;10)),AND((K258&gt;=0.8),(AJ258&lt;10)),AND((K258&gt;=0.8),(AJ258&gt;90))),0,1)</f>
        <v>0</v>
      </c>
      <c r="X258" s="214">
        <f t="shared" si="70"/>
        <v>0</v>
      </c>
      <c r="Y258" s="214">
        <f t="shared" si="71"/>
        <v>0</v>
      </c>
      <c r="Z258" s="214">
        <f t="shared" si="72"/>
        <v>0</v>
      </c>
      <c r="AA258" s="214">
        <f t="shared" si="73"/>
        <v>1</v>
      </c>
      <c r="AB258" s="215" t="str">
        <f t="shared" si="74"/>
        <v>C</v>
      </c>
      <c r="AC258" s="215" t="str">
        <f t="shared" si="75"/>
        <v>1C</v>
      </c>
      <c r="AD258" s="216"/>
      <c r="AE258" s="216"/>
      <c r="AF258" s="434">
        <f>IFERROR(INDEX(Raw_DATA!L:L,MATCH(Risk7_PlusY67!$D258,Raw_DATA!$A:$A,0)),"")</f>
        <v>0.75</v>
      </c>
      <c r="AG258" s="434">
        <f>IFERROR(INDEX(AVGGroup!$D$5:$D$21,MATCH(Risk7_PlusY67!$H258,AVGGroup!$C$5:$C$21,0)),"")</f>
        <v>-3.55</v>
      </c>
      <c r="AH258" s="434">
        <f>IFERROR(INDEX(Raw_DATA!M:M,MATCH(Risk7_PlusY67!$D258,Raw_DATA!$A:$A,0)),"")</f>
        <v>-5.72</v>
      </c>
      <c r="AI258" s="435">
        <f>IFERROR(INDEX(AVGGroup!$F$5:$F$21,MATCH(Risk7_PlusY67!$H258,AVGGroup!$C$5:$C$21,0)),"")</f>
        <v>-10.199999999999999</v>
      </c>
      <c r="AJ258" s="401">
        <f>IFERROR(INDEX(Raw_DATA!N:N,MATCH(Risk7_PlusY67!$D258,Raw_DATA!$A:$A,0)),"")</f>
        <v>113</v>
      </c>
      <c r="AK258" s="401">
        <f>IFERROR(INDEX(Raw_DATA!O:O,MATCH(Risk7_PlusY67!$D258,Raw_DATA!$A:$A,0)),"")</f>
        <v>717</v>
      </c>
      <c r="AL258" s="401">
        <f>IFERROR(INDEX(Raw_DATA!P:P,MATCH(Risk7_PlusY67!$D258,Raw_DATA!$A:$A,0)),"")</f>
        <v>451</v>
      </c>
      <c r="AM258" s="401">
        <f>IFERROR(INDEX(Raw_DATA!Q:Q,MATCH(Risk7_PlusY67!$D258,Raw_DATA!$A:$A,0)),"")</f>
        <v>697</v>
      </c>
      <c r="AN258" s="401">
        <f>IFERROR(INDEX(Raw_DATA!R:R,MATCH(Risk7_PlusY67!$D258,Raw_DATA!$A:$A,0)),"")</f>
        <v>37</v>
      </c>
      <c r="AO258" s="407"/>
      <c r="AP258" s="411" t="b">
        <f>AB258=AY258</f>
        <v>1</v>
      </c>
      <c r="AQ258" s="340">
        <f t="shared" si="76"/>
        <v>1</v>
      </c>
      <c r="AR258" s="123">
        <f t="shared" si="77"/>
        <v>1</v>
      </c>
      <c r="AS258" s="123">
        <f t="shared" si="78"/>
        <v>1</v>
      </c>
      <c r="AT258" s="123">
        <f>IF(OR(AND((K258&lt;0.8),(BE258&gt;180)),AND((K258&lt;0.8),(BE258&lt;10)),AND((K258&gt;=0.8),(BE258&lt;10)),AND((K258&gt;=0.8),(BE258&gt;90))),0,1)</f>
        <v>0</v>
      </c>
      <c r="AU258" s="123">
        <f t="shared" si="79"/>
        <v>0</v>
      </c>
      <c r="AV258" s="123">
        <f t="shared" si="80"/>
        <v>0</v>
      </c>
      <c r="AW258" s="123">
        <f t="shared" si="81"/>
        <v>0</v>
      </c>
      <c r="AX258" s="123">
        <f t="shared" si="82"/>
        <v>1</v>
      </c>
      <c r="AY258" s="416" t="str">
        <f t="shared" si="83"/>
        <v>C</v>
      </c>
      <c r="AZ258" s="416" t="str">
        <f>R258&amp;AY258</f>
        <v>1C</v>
      </c>
      <c r="BA258" s="417">
        <f>IFERROR(INDEX(Raw_DATA!L:L,MATCH(Risk7_PlusY67!$D258,Raw_DATA!$A:$A,0)),"")</f>
        <v>0.75</v>
      </c>
      <c r="BB258" s="417">
        <f>IFERROR(INDEX(AVGGroup!$H$5:$H$21,MATCH(Risk7_PlusY67!$BJ258,AVGGroup!$C$5:$C$21,0)),"")</f>
        <v>-3.54</v>
      </c>
      <c r="BC258" s="417">
        <f>IFERROR(INDEX(Raw_DATA!M:M,MATCH(Risk7_PlusY67!$D258,Raw_DATA!$A:$A,0)),"")</f>
        <v>-5.72</v>
      </c>
      <c r="BD258" s="418">
        <f>IFERROR(INDEX(AVGGroup!$J$5:$J$21,MATCH(Risk7_PlusY67!$BJ258,AVGGroup!$C$5:$C$21,0)),"")</f>
        <v>-10.199999999999999</v>
      </c>
      <c r="BE258" s="407">
        <f>IFERROR(INDEX(Raw_DATA!N:N,MATCH(Risk7_PlusY67!$D258,Raw_DATA!$A:$A,0)),"")</f>
        <v>113</v>
      </c>
      <c r="BF258" s="407">
        <f>IFERROR(INDEX(Raw_DATA!O:O,MATCH(Risk7_PlusY67!$D258,Raw_DATA!$A:$A,0)),"")</f>
        <v>717</v>
      </c>
      <c r="BG258" s="407">
        <f>IFERROR(INDEX(Raw_DATA!P:P,MATCH(Risk7_PlusY67!$D258,Raw_DATA!$A:$A,0)),"")</f>
        <v>451</v>
      </c>
      <c r="BH258" s="407">
        <f>IFERROR(INDEX(Raw_DATA!Q:Q,MATCH(Risk7_PlusY67!$D258,Raw_DATA!$A:$A,0)),"")</f>
        <v>697</v>
      </c>
      <c r="BI258" s="407">
        <f>IFERROR(INDEX(Raw_DATA!R:R,MATCH(Risk7_PlusY67!$D258,Raw_DATA!$A:$A,0)),"")</f>
        <v>37</v>
      </c>
      <c r="BJ258" s="124" t="str">
        <f>INDEX('Org2567'!$BM:$BM,MATCH(Risk7_PlusY67!D258,'Org2567'!$D:$D,0))</f>
        <v>รพช.F2 P&lt;=30,000</v>
      </c>
    </row>
    <row r="259" spans="1:62" x14ac:dyDescent="0.7">
      <c r="A259" s="206">
        <f>IF(ISBLANK(D259),"",COUNTA($D$3:D259))</f>
        <v>257</v>
      </c>
      <c r="B259" s="207">
        <f>IFERROR(INDEX(ID!$E:$E,MATCH(Risk7_PlusY67!$D259,ID!$A:$A,0)),"")</f>
        <v>4</v>
      </c>
      <c r="C259" s="207" t="str">
        <f>IFERROR(INDEX(ID!$I:$I,MATCH(Risk7_PlusY67!$D259,ID!$A:$A,0)),"")</f>
        <v>สระบุรี</v>
      </c>
      <c r="D259" s="295" t="s">
        <v>274</v>
      </c>
      <c r="E259" s="207" t="str">
        <f>IFERROR(INDEX(ID!$C:$C,MATCH(Risk7_PlusY67!$D259,ID!$A:$A,0)),"")</f>
        <v>หนองแซง,รพช.</v>
      </c>
      <c r="F259" s="207" t="str">
        <f>IFERROR(INDEX(ID!$G:$G,MATCH(Risk7_PlusY67!$D259,ID!$A:$A,0)),"")</f>
        <v>รพช.</v>
      </c>
      <c r="G259" s="206">
        <f>IFERROR(INDEX(ID!$J:$J,MATCH(Risk7_PlusY67!$D259,ID!$A:$A,0)),"")</f>
        <v>15</v>
      </c>
      <c r="H259" s="208" t="str">
        <f>IFERROR(INDEX(ID!$P:$P,MATCH(Risk7_PlusY67!$D259,ID!$A:$A,0)),"")</f>
        <v>รพช.F2 P&lt;=30,000</v>
      </c>
      <c r="I259" s="209">
        <f>IFERROR(INDEX(Raw_DATA!E:E,MATCH(Risk7_PlusY67!$D259,Raw_DATA!$A:$A,0)),"")</f>
        <v>4.18</v>
      </c>
      <c r="J259" s="209">
        <f>IFERROR(INDEX(Raw_DATA!F:F,MATCH(Risk7_PlusY67!$D259,Raw_DATA!$A:$A,0)),"")</f>
        <v>4</v>
      </c>
      <c r="K259" s="209">
        <f>IFERROR(INDEX(Raw_DATA!G:G,MATCH(Risk7_PlusY67!$D259,Raw_DATA!$A:$A,0)),"")</f>
        <v>2.3199999999999998</v>
      </c>
      <c r="L259" s="209">
        <f>IFERROR(INDEX(Raw_DATA!H:H,MATCH(Risk7_PlusY67!$D259,Raw_DATA!$A:$A,0)),"")</f>
        <v>24357123.620000001</v>
      </c>
      <c r="M259" s="210">
        <f>IFERROR(INDEX(Raw_DATA!I:I,MATCH(Risk7_PlusY67!$D259,Raw_DATA!$A:$A,0)),"")</f>
        <v>-12686040.310000001</v>
      </c>
      <c r="N259" s="206">
        <f t="shared" si="63"/>
        <v>0</v>
      </c>
      <c r="O259" s="206">
        <f t="shared" si="64"/>
        <v>1</v>
      </c>
      <c r="P259" s="206">
        <f t="shared" si="65"/>
        <v>0</v>
      </c>
      <c r="Q259" s="211">
        <f t="shared" si="66"/>
        <v>23</v>
      </c>
      <c r="R259" s="206">
        <f t="shared" si="67"/>
        <v>1</v>
      </c>
      <c r="S259" s="212">
        <f>IFERROR(INDEX(Raw_DATA!J:J,MATCH(Risk7_PlusY67!$D259,Raw_DATA!$A:$A,0)),"")</f>
        <v>-2813717.33</v>
      </c>
      <c r="T259" s="213">
        <f>IFERROR(INDEX(Raw_DATA!K:K,MATCH(Risk7_PlusY67!$D259,Raw_DATA!$A:$A,0)),"")</f>
        <v>10100765.67</v>
      </c>
      <c r="U259" s="214">
        <f t="shared" si="68"/>
        <v>0</v>
      </c>
      <c r="V259" s="214">
        <f t="shared" si="69"/>
        <v>0</v>
      </c>
      <c r="W259" s="214">
        <f>IF(OR(AND((K259&lt;0.8),(AJ259&gt;180)),AND((K259&lt;0.8),(AJ259&lt;10)),AND((K259&gt;=0.8),(AJ259&lt;10)),AND((K259&gt;=0.8),(AJ259&gt;90))),0,1)</f>
        <v>0</v>
      </c>
      <c r="X259" s="214">
        <f t="shared" si="70"/>
        <v>0</v>
      </c>
      <c r="Y259" s="214">
        <f t="shared" si="71"/>
        <v>0</v>
      </c>
      <c r="Z259" s="214">
        <f t="shared" si="72"/>
        <v>0</v>
      </c>
      <c r="AA259" s="214">
        <f t="shared" si="73"/>
        <v>1</v>
      </c>
      <c r="AB259" s="215" t="str">
        <f t="shared" si="74"/>
        <v>D</v>
      </c>
      <c r="AC259" s="215" t="str">
        <f t="shared" si="75"/>
        <v>1D</v>
      </c>
      <c r="AD259" s="216"/>
      <c r="AE259" s="216"/>
      <c r="AF259" s="434">
        <f>IFERROR(INDEX(Raw_DATA!L:L,MATCH(Risk7_PlusY67!$D259,Raw_DATA!$A:$A,0)),"")</f>
        <v>-4.96</v>
      </c>
      <c r="AG259" s="434">
        <f>IFERROR(INDEX(AVGGroup!$D$5:$D$21,MATCH(Risk7_PlusY67!$H259,AVGGroup!$C$5:$C$21,0)),"")</f>
        <v>-3.55</v>
      </c>
      <c r="AH259" s="434">
        <f>IFERROR(INDEX(Raw_DATA!M:M,MATCH(Risk7_PlusY67!$D259,Raw_DATA!$A:$A,0)),"")</f>
        <v>-24.43</v>
      </c>
      <c r="AI259" s="435">
        <f>IFERROR(INDEX(AVGGroup!$F$5:$F$21,MATCH(Risk7_PlusY67!$H259,AVGGroup!$C$5:$C$21,0)),"")</f>
        <v>-10.199999999999999</v>
      </c>
      <c r="AJ259" s="401">
        <f>IFERROR(INDEX(Raw_DATA!N:N,MATCH(Risk7_PlusY67!$D259,Raw_DATA!$A:$A,0)),"")</f>
        <v>91</v>
      </c>
      <c r="AK259" s="401">
        <f>IFERROR(INDEX(Raw_DATA!O:O,MATCH(Risk7_PlusY67!$D259,Raw_DATA!$A:$A,0)),"")</f>
        <v>248</v>
      </c>
      <c r="AL259" s="401">
        <f>IFERROR(INDEX(Raw_DATA!P:P,MATCH(Risk7_PlusY67!$D259,Raw_DATA!$A:$A,0)),"")</f>
        <v>96</v>
      </c>
      <c r="AM259" s="401">
        <f>IFERROR(INDEX(Raw_DATA!Q:Q,MATCH(Risk7_PlusY67!$D259,Raw_DATA!$A:$A,0)),"")</f>
        <v>529</v>
      </c>
      <c r="AN259" s="401">
        <f>IFERROR(INDEX(Raw_DATA!R:R,MATCH(Risk7_PlusY67!$D259,Raw_DATA!$A:$A,0)),"")</f>
        <v>41</v>
      </c>
      <c r="AO259" s="407"/>
      <c r="AP259" s="411" t="b">
        <f>AB259=AY259</f>
        <v>1</v>
      </c>
      <c r="AQ259" s="340">
        <f t="shared" si="76"/>
        <v>1</v>
      </c>
      <c r="AR259" s="123">
        <f t="shared" si="77"/>
        <v>0</v>
      </c>
      <c r="AS259" s="123">
        <f t="shared" si="78"/>
        <v>0</v>
      </c>
      <c r="AT259" s="123">
        <f>IF(OR(AND((K259&lt;0.8),(BE259&gt;180)),AND((K259&lt;0.8),(BE259&lt;10)),AND((K259&gt;=0.8),(BE259&lt;10)),AND((K259&gt;=0.8),(BE259&gt;90))),0,1)</f>
        <v>0</v>
      </c>
      <c r="AU259" s="123">
        <f t="shared" si="79"/>
        <v>0</v>
      </c>
      <c r="AV259" s="123">
        <f t="shared" si="80"/>
        <v>0</v>
      </c>
      <c r="AW259" s="123">
        <f t="shared" si="81"/>
        <v>0</v>
      </c>
      <c r="AX259" s="123">
        <f t="shared" si="82"/>
        <v>1</v>
      </c>
      <c r="AY259" s="416" t="str">
        <f t="shared" si="83"/>
        <v>D</v>
      </c>
      <c r="AZ259" s="416" t="str">
        <f>R259&amp;AY259</f>
        <v>1D</v>
      </c>
      <c r="BA259" s="417">
        <f>IFERROR(INDEX(Raw_DATA!L:L,MATCH(Risk7_PlusY67!$D259,Raw_DATA!$A:$A,0)),"")</f>
        <v>-4.96</v>
      </c>
      <c r="BB259" s="417">
        <f>IFERROR(INDEX(AVGGroup!$H$5:$H$21,MATCH(Risk7_PlusY67!$BJ259,AVGGroup!$C$5:$C$21,0)),"")</f>
        <v>-3.54</v>
      </c>
      <c r="BC259" s="417">
        <f>IFERROR(INDEX(Raw_DATA!M:M,MATCH(Risk7_PlusY67!$D259,Raw_DATA!$A:$A,0)),"")</f>
        <v>-24.43</v>
      </c>
      <c r="BD259" s="418">
        <f>IFERROR(INDEX(AVGGroup!$J$5:$J$21,MATCH(Risk7_PlusY67!$BJ259,AVGGroup!$C$5:$C$21,0)),"")</f>
        <v>-10.199999999999999</v>
      </c>
      <c r="BE259" s="407">
        <f>IFERROR(INDEX(Raw_DATA!N:N,MATCH(Risk7_PlusY67!$D259,Raw_DATA!$A:$A,0)),"")</f>
        <v>91</v>
      </c>
      <c r="BF259" s="407">
        <f>IFERROR(INDEX(Raw_DATA!O:O,MATCH(Risk7_PlusY67!$D259,Raw_DATA!$A:$A,0)),"")</f>
        <v>248</v>
      </c>
      <c r="BG259" s="407">
        <f>IFERROR(INDEX(Raw_DATA!P:P,MATCH(Risk7_PlusY67!$D259,Raw_DATA!$A:$A,0)),"")</f>
        <v>96</v>
      </c>
      <c r="BH259" s="407">
        <f>IFERROR(INDEX(Raw_DATA!Q:Q,MATCH(Risk7_PlusY67!$D259,Raw_DATA!$A:$A,0)),"")</f>
        <v>529</v>
      </c>
      <c r="BI259" s="407">
        <f>IFERROR(INDEX(Raw_DATA!R:R,MATCH(Risk7_PlusY67!$D259,Raw_DATA!$A:$A,0)),"")</f>
        <v>41</v>
      </c>
      <c r="BJ259" s="124" t="str">
        <f>INDEX('Org2567'!$BM:$BM,MATCH(Risk7_PlusY67!D259,'Org2567'!$D:$D,0))</f>
        <v>รพช.F2 P&lt;=30,000</v>
      </c>
    </row>
    <row r="260" spans="1:62" x14ac:dyDescent="0.7">
      <c r="A260" s="206">
        <f>IF(ISBLANK(D260),"",COUNTA($D$3:D260))</f>
        <v>258</v>
      </c>
      <c r="B260" s="207">
        <f>IFERROR(INDEX(ID!$E:$E,MATCH(Risk7_PlusY67!$D260,ID!$A:$A,0)),"")</f>
        <v>4</v>
      </c>
      <c r="C260" s="207" t="str">
        <f>IFERROR(INDEX(ID!$I:$I,MATCH(Risk7_PlusY67!$D260,ID!$A:$A,0)),"")</f>
        <v>สระบุรี</v>
      </c>
      <c r="D260" s="295" t="s">
        <v>275</v>
      </c>
      <c r="E260" s="207" t="str">
        <f>IFERROR(INDEX(ID!$C:$C,MATCH(Risk7_PlusY67!$D260,ID!$A:$A,0)),"")</f>
        <v>บ้านหมอ,รพช.</v>
      </c>
      <c r="F260" s="207" t="str">
        <f>IFERROR(INDEX(ID!$G:$G,MATCH(Risk7_PlusY67!$D260,ID!$A:$A,0)),"")</f>
        <v>รพช.</v>
      </c>
      <c r="G260" s="206">
        <f>IFERROR(INDEX(ID!$J:$J,MATCH(Risk7_PlusY67!$D260,ID!$A:$A,0)),"")</f>
        <v>30</v>
      </c>
      <c r="H260" s="208" t="str">
        <f>IFERROR(INDEX(ID!$P:$P,MATCH(Risk7_PlusY67!$D260,ID!$A:$A,0)),"")</f>
        <v>รพช.F2 P&lt;=30,000</v>
      </c>
      <c r="I260" s="209">
        <f>IFERROR(INDEX(Raw_DATA!E:E,MATCH(Risk7_PlusY67!$D260,Raw_DATA!$A:$A,0)),"")</f>
        <v>1.61</v>
      </c>
      <c r="J260" s="209">
        <f>IFERROR(INDEX(Raw_DATA!F:F,MATCH(Risk7_PlusY67!$D260,Raw_DATA!$A:$A,0)),"")</f>
        <v>1.43</v>
      </c>
      <c r="K260" s="209">
        <f>IFERROR(INDEX(Raw_DATA!G:G,MATCH(Risk7_PlusY67!$D260,Raw_DATA!$A:$A,0)),"")</f>
        <v>1.04</v>
      </c>
      <c r="L260" s="209">
        <f>IFERROR(INDEX(Raw_DATA!H:H,MATCH(Risk7_PlusY67!$D260,Raw_DATA!$A:$A,0)),"")</f>
        <v>12893805.539999999</v>
      </c>
      <c r="M260" s="210">
        <f>IFERROR(INDEX(Raw_DATA!I:I,MATCH(Risk7_PlusY67!$D260,Raw_DATA!$A:$A,0)),"")</f>
        <v>-11167469.609999999</v>
      </c>
      <c r="N260" s="206">
        <f t="shared" ref="N260:N323" si="84">(IF(I260&lt;1.5,1,0))+(IF(J260&lt;1,1,0))+(IF(K260&lt;0.8,1,0))</f>
        <v>0</v>
      </c>
      <c r="O260" s="206">
        <f t="shared" ref="O260:O323" si="85">IF(M260&lt;0,1,0)+IF(L260&lt;0,1,0)</f>
        <v>1</v>
      </c>
      <c r="P260" s="206">
        <f t="shared" ref="P260:P323" si="86">IF(AND(L260&gt;0,M260&lt;0),IF(ABS((L260/(M260/$P$1)))&lt;3,2,IF(ABS((L260/(M260/$P$1)))&gt;6,0,1)),IF(AND(L260&lt;0,M260&gt;0),IF(ABS((L260/(M260/$P$1)))&lt;3,0,IF(ABS((L260/(M260/$P$1)))&gt;6,2,1)),IF(AND(L260&gt;0,M260&gt;0),0,2)))</f>
        <v>0</v>
      </c>
      <c r="Q260" s="211">
        <f t="shared" ref="Q260:Q323" si="87">IFERROR(IF(AND(L260&gt;0,M260&gt;0),"",IF(AND(L260&lt;0,M260&lt;0),"",TRUNC(ABS(L260/(M260/$P$1)),1))),"")</f>
        <v>13.8</v>
      </c>
      <c r="R260" s="206">
        <f t="shared" ref="R260:R323" si="88">+N260+O260+P260</f>
        <v>1</v>
      </c>
      <c r="S260" s="212">
        <f>IFERROR(INDEX(Raw_DATA!J:J,MATCH(Risk7_PlusY67!$D260,Raw_DATA!$A:$A,0)),"")</f>
        <v>-10394188.369999999</v>
      </c>
      <c r="T260" s="213">
        <f>IFERROR(INDEX(Raw_DATA!K:K,MATCH(Risk7_PlusY67!$D260,Raw_DATA!$A:$A,0)),"")</f>
        <v>845403.31</v>
      </c>
      <c r="U260" s="214">
        <f t="shared" ref="U260:U323" si="89">IF(AF260&gt;=AG260,1,0)</f>
        <v>0</v>
      </c>
      <c r="V260" s="214">
        <f t="shared" ref="V260:V323" si="90">IF(AH260&gt;=AI260,1,0)</f>
        <v>0</v>
      </c>
      <c r="W260" s="214">
        <f>IF(OR(AND((K260&lt;0.8),(AJ260&gt;180)),AND((K260&lt;0.8),(AJ260&lt;10)),AND((K260&gt;=0.8),(AJ260&lt;10)),AND((K260&gt;=0.8),(AJ260&gt;90))),0,1)</f>
        <v>0</v>
      </c>
      <c r="X260" s="214">
        <f t="shared" ref="X260:X323" si="91">IF(AND(AK260&gt;=10,AK260&lt;=60),1,0)</f>
        <v>0</v>
      </c>
      <c r="Y260" s="214">
        <f t="shared" ref="Y260:Y323" si="92">IF(AND(AL260&gt;=10,AL260&lt;=60),1,0)</f>
        <v>1</v>
      </c>
      <c r="Z260" s="214">
        <f t="shared" ref="Z260:Z323" si="93">IF(AND(AM260&gt;=10,AM260&lt;=120),1,0)</f>
        <v>0</v>
      </c>
      <c r="AA260" s="214">
        <f t="shared" ref="AA260:AA323" si="94">IF(AND(AN260&gt;=10,AN260&lt;=60),1,0)</f>
        <v>0</v>
      </c>
      <c r="AB260" s="215" t="str">
        <f t="shared" ref="AB260:AB323" si="95">IF(COUNTIF(U260:AA260,"1")=7,"A",IF(COUNTIF(U260:AA260,"1")=6,"A-",IF(COUNTIF(U260:AA260,"1")=5,"B",IF(COUNTIF(U260:AA260,"1")=4,"B-",IF(COUNTIF(U260:AA260,"1")=3,"C",IF(COUNTIF(U260:AA260,"1")=2,"C-",IF(COUNTIF(U260:AA260,"1")=1,"D","F")))))))</f>
        <v>D</v>
      </c>
      <c r="AC260" s="215" t="str">
        <f t="shared" ref="AC260:AC323" si="96">R260&amp;AB260</f>
        <v>1D</v>
      </c>
      <c r="AD260" s="216"/>
      <c r="AE260" s="216"/>
      <c r="AF260" s="434">
        <f>IFERROR(INDEX(Raw_DATA!L:L,MATCH(Risk7_PlusY67!$D260,Raw_DATA!$A:$A,0)),"")</f>
        <v>-11.93</v>
      </c>
      <c r="AG260" s="434">
        <f>IFERROR(INDEX(AVGGroup!$D$5:$D$21,MATCH(Risk7_PlusY67!$H260,AVGGroup!$C$5:$C$21,0)),"")</f>
        <v>-3.55</v>
      </c>
      <c r="AH260" s="434">
        <f>IFERROR(INDEX(Raw_DATA!M:M,MATCH(Risk7_PlusY67!$D260,Raw_DATA!$A:$A,0)),"")</f>
        <v>-18.440000000000001</v>
      </c>
      <c r="AI260" s="435">
        <f>IFERROR(INDEX(AVGGroup!$F$5:$F$21,MATCH(Risk7_PlusY67!$H260,AVGGroup!$C$5:$C$21,0)),"")</f>
        <v>-10.199999999999999</v>
      </c>
      <c r="AJ260" s="401">
        <f>IFERROR(INDEX(Raw_DATA!N:N,MATCH(Risk7_PlusY67!$D260,Raw_DATA!$A:$A,0)),"")</f>
        <v>272</v>
      </c>
      <c r="AK260" s="401">
        <f>IFERROR(INDEX(Raw_DATA!O:O,MATCH(Risk7_PlusY67!$D260,Raw_DATA!$A:$A,0)),"")</f>
        <v>63</v>
      </c>
      <c r="AL260" s="401">
        <f>IFERROR(INDEX(Raw_DATA!P:P,MATCH(Risk7_PlusY67!$D260,Raw_DATA!$A:$A,0)),"")</f>
        <v>47</v>
      </c>
      <c r="AM260" s="401">
        <f>IFERROR(INDEX(Raw_DATA!Q:Q,MATCH(Risk7_PlusY67!$D260,Raw_DATA!$A:$A,0)),"")</f>
        <v>198</v>
      </c>
      <c r="AN260" s="401">
        <f>IFERROR(INDEX(Raw_DATA!R:R,MATCH(Risk7_PlusY67!$D260,Raw_DATA!$A:$A,0)),"")</f>
        <v>94</v>
      </c>
      <c r="AO260" s="407"/>
      <c r="AP260" s="411" t="b">
        <f>AB260=AY260</f>
        <v>1</v>
      </c>
      <c r="AQ260" s="340">
        <f t="shared" ref="AQ260:AQ323" si="97">IF(AH260&lt;0,1,0)</f>
        <v>1</v>
      </c>
      <c r="AR260" s="123">
        <f t="shared" ref="AR260:AR323" si="98">IF(BA260&gt;=BB260,1,0)</f>
        <v>0</v>
      </c>
      <c r="AS260" s="123">
        <f t="shared" ref="AS260:AS323" si="99">IF(BC260&gt;=BD260,1,0)</f>
        <v>0</v>
      </c>
      <c r="AT260" s="123">
        <f>IF(OR(AND((K260&lt;0.8),(BE260&gt;180)),AND((K260&lt;0.8),(BE260&lt;10)),AND((K260&gt;=0.8),(BE260&lt;10)),AND((K260&gt;=0.8),(BE260&gt;90))),0,1)</f>
        <v>0</v>
      </c>
      <c r="AU260" s="123">
        <f t="shared" ref="AU260:AU323" si="100">IF(AND(BF260&gt;=10,BF260&lt;=60),1,0)</f>
        <v>0</v>
      </c>
      <c r="AV260" s="123">
        <f t="shared" ref="AV260:AV323" si="101">IF(AND(BG260&gt;=10,BG260&lt;=60),1,0)</f>
        <v>1</v>
      </c>
      <c r="AW260" s="123">
        <f t="shared" ref="AW260:AW323" si="102">IF(AND(BH260&gt;=10,BH260&lt;=120),1,0)</f>
        <v>0</v>
      </c>
      <c r="AX260" s="123">
        <f t="shared" ref="AX260:AX323" si="103">IF(AND(BI260&gt;=10,BI260&lt;=60),1,0)</f>
        <v>0</v>
      </c>
      <c r="AY260" s="416" t="str">
        <f t="shared" ref="AY260:AY323" si="104">IF(COUNTIF(AR260:AX260,"1")=7,"A",IF(COUNTIF(AR260:AX260,"1")=6,"A-",IF(COUNTIF(AR260:AX260,"1")=5,"B",IF(COUNTIF(AR260:AX260,"1")=4,"B-",IF(COUNTIF(AR260:AX260,"1")=3,"C",IF(COUNTIF(AR260:AX260,"1")=2,"C-",IF(COUNTIF(AR260:AX260,"1")=1,"D","F")))))))</f>
        <v>D</v>
      </c>
      <c r="AZ260" s="416" t="str">
        <f>R260&amp;AY260</f>
        <v>1D</v>
      </c>
      <c r="BA260" s="417">
        <f>IFERROR(INDEX(Raw_DATA!L:L,MATCH(Risk7_PlusY67!$D260,Raw_DATA!$A:$A,0)),"")</f>
        <v>-11.93</v>
      </c>
      <c r="BB260" s="417">
        <f>IFERROR(INDEX(AVGGroup!$H$5:$H$21,MATCH(Risk7_PlusY67!$BJ260,AVGGroup!$C$5:$C$21,0)),"")</f>
        <v>-3.54</v>
      </c>
      <c r="BC260" s="417">
        <f>IFERROR(INDEX(Raw_DATA!M:M,MATCH(Risk7_PlusY67!$D260,Raw_DATA!$A:$A,0)),"")</f>
        <v>-18.440000000000001</v>
      </c>
      <c r="BD260" s="418">
        <f>IFERROR(INDEX(AVGGroup!$J$5:$J$21,MATCH(Risk7_PlusY67!$BJ260,AVGGroup!$C$5:$C$21,0)),"")</f>
        <v>-10.199999999999999</v>
      </c>
      <c r="BE260" s="407">
        <f>IFERROR(INDEX(Raw_DATA!N:N,MATCH(Risk7_PlusY67!$D260,Raw_DATA!$A:$A,0)),"")</f>
        <v>272</v>
      </c>
      <c r="BF260" s="407">
        <f>IFERROR(INDEX(Raw_DATA!O:O,MATCH(Risk7_PlusY67!$D260,Raw_DATA!$A:$A,0)),"")</f>
        <v>63</v>
      </c>
      <c r="BG260" s="407">
        <f>IFERROR(INDEX(Raw_DATA!P:P,MATCH(Risk7_PlusY67!$D260,Raw_DATA!$A:$A,0)),"")</f>
        <v>47</v>
      </c>
      <c r="BH260" s="407">
        <f>IFERROR(INDEX(Raw_DATA!Q:Q,MATCH(Risk7_PlusY67!$D260,Raw_DATA!$A:$A,0)),"")</f>
        <v>198</v>
      </c>
      <c r="BI260" s="407">
        <f>IFERROR(INDEX(Raw_DATA!R:R,MATCH(Risk7_PlusY67!$D260,Raw_DATA!$A:$A,0)),"")</f>
        <v>94</v>
      </c>
      <c r="BJ260" s="124" t="str">
        <f>INDEX('Org2567'!$BM:$BM,MATCH(Risk7_PlusY67!D260,'Org2567'!$D:$D,0))</f>
        <v>รพช.F2 P&lt;=30,000</v>
      </c>
    </row>
    <row r="261" spans="1:62" x14ac:dyDescent="0.7">
      <c r="A261" s="206">
        <f>IF(ISBLANK(D261),"",COUNTA($D$3:D261))</f>
        <v>259</v>
      </c>
      <c r="B261" s="207">
        <f>IFERROR(INDEX(ID!$E:$E,MATCH(Risk7_PlusY67!$D261,ID!$A:$A,0)),"")</f>
        <v>4</v>
      </c>
      <c r="C261" s="207" t="str">
        <f>IFERROR(INDEX(ID!$I:$I,MATCH(Risk7_PlusY67!$D261,ID!$A:$A,0)),"")</f>
        <v>สระบุรี</v>
      </c>
      <c r="D261" s="295" t="s">
        <v>276</v>
      </c>
      <c r="E261" s="207" t="str">
        <f>IFERROR(INDEX(ID!$C:$C,MATCH(Risk7_PlusY67!$D261,ID!$A:$A,0)),"")</f>
        <v>ดอนพุด,รพช.</v>
      </c>
      <c r="F261" s="207" t="str">
        <f>IFERROR(INDEX(ID!$G:$G,MATCH(Risk7_PlusY67!$D261,ID!$A:$A,0)),"")</f>
        <v>รพช.</v>
      </c>
      <c r="G261" s="206">
        <f>IFERROR(INDEX(ID!$J:$J,MATCH(Risk7_PlusY67!$D261,ID!$A:$A,0)),"")</f>
        <v>15</v>
      </c>
      <c r="H261" s="208" t="str">
        <f>IFERROR(INDEX(ID!$P:$P,MATCH(Risk7_PlusY67!$D261,ID!$A:$A,0)),"")</f>
        <v>รพช.F3 P&lt;=15,000</v>
      </c>
      <c r="I261" s="209">
        <f>IFERROR(INDEX(Raw_DATA!E:E,MATCH(Risk7_PlusY67!$D261,Raw_DATA!$A:$A,0)),"")</f>
        <v>4.97</v>
      </c>
      <c r="J261" s="209">
        <f>IFERROR(INDEX(Raw_DATA!F:F,MATCH(Risk7_PlusY67!$D261,Raw_DATA!$A:$A,0)),"")</f>
        <v>4.76</v>
      </c>
      <c r="K261" s="209">
        <f>IFERROR(INDEX(Raw_DATA!G:G,MATCH(Risk7_PlusY67!$D261,Raw_DATA!$A:$A,0)),"")</f>
        <v>4.05</v>
      </c>
      <c r="L261" s="209">
        <f>IFERROR(INDEX(Raw_DATA!H:H,MATCH(Risk7_PlusY67!$D261,Raw_DATA!$A:$A,0)),"")</f>
        <v>23719436.550000001</v>
      </c>
      <c r="M261" s="210">
        <f>IFERROR(INDEX(Raw_DATA!I:I,MATCH(Risk7_PlusY67!$D261,Raw_DATA!$A:$A,0)),"")</f>
        <v>-3813009.63</v>
      </c>
      <c r="N261" s="206">
        <f t="shared" si="84"/>
        <v>0</v>
      </c>
      <c r="O261" s="206">
        <f t="shared" si="85"/>
        <v>1</v>
      </c>
      <c r="P261" s="206">
        <f t="shared" si="86"/>
        <v>0</v>
      </c>
      <c r="Q261" s="211">
        <f t="shared" si="87"/>
        <v>74.599999999999994</v>
      </c>
      <c r="R261" s="206">
        <f t="shared" si="88"/>
        <v>1</v>
      </c>
      <c r="S261" s="212">
        <f>IFERROR(INDEX(Raw_DATA!J:J,MATCH(Risk7_PlusY67!$D261,Raw_DATA!$A:$A,0)),"")</f>
        <v>-1662316.4</v>
      </c>
      <c r="T261" s="213">
        <f>IFERROR(INDEX(Raw_DATA!K:K,MATCH(Risk7_PlusY67!$D261,Raw_DATA!$A:$A,0)),"")</f>
        <v>18226433.879999999</v>
      </c>
      <c r="U261" s="214">
        <f t="shared" si="89"/>
        <v>0</v>
      </c>
      <c r="V261" s="214">
        <f t="shared" si="90"/>
        <v>0</v>
      </c>
      <c r="W261" s="214">
        <f>IF(OR(AND((K261&lt;0.8),(AJ261&gt;180)),AND((K261&lt;0.8),(AJ261&lt;10)),AND((K261&gt;=0.8),(AJ261&lt;10)),AND((K261&gt;=0.8),(AJ261&gt;90))),0,1)</f>
        <v>0</v>
      </c>
      <c r="X261" s="214">
        <f t="shared" si="91"/>
        <v>0</v>
      </c>
      <c r="Y261" s="214">
        <f t="shared" si="92"/>
        <v>0</v>
      </c>
      <c r="Z261" s="214">
        <f t="shared" si="93"/>
        <v>0</v>
      </c>
      <c r="AA261" s="214">
        <f t="shared" si="94"/>
        <v>0</v>
      </c>
      <c r="AB261" s="215" t="str">
        <f t="shared" si="95"/>
        <v>F</v>
      </c>
      <c r="AC261" s="215" t="str">
        <f t="shared" si="96"/>
        <v>1F</v>
      </c>
      <c r="AD261" s="216"/>
      <c r="AE261" s="216"/>
      <c r="AF261" s="434">
        <f>IFERROR(INDEX(Raw_DATA!L:L,MATCH(Risk7_PlusY67!$D261,Raw_DATA!$A:$A,0)),"")</f>
        <v>-3.3</v>
      </c>
      <c r="AG261" s="434">
        <f>IFERROR(INDEX(AVGGroup!$D$5:$D$21,MATCH(Risk7_PlusY67!$H261,AVGGroup!$C$5:$C$21,0)),"")</f>
        <v>1.1000000000000001</v>
      </c>
      <c r="AH261" s="434">
        <f>IFERROR(INDEX(Raw_DATA!M:M,MATCH(Risk7_PlusY67!$D261,Raw_DATA!$A:$A,0)),"")</f>
        <v>-8.82</v>
      </c>
      <c r="AI261" s="435">
        <f>IFERROR(INDEX(AVGGroup!$F$5:$F$21,MATCH(Risk7_PlusY67!$H261,AVGGroup!$C$5:$C$21,0)),"")</f>
        <v>-5.66</v>
      </c>
      <c r="AJ261" s="401">
        <f>IFERROR(INDEX(Raw_DATA!N:N,MATCH(Risk7_PlusY67!$D261,Raw_DATA!$A:$A,0)),"")</f>
        <v>140</v>
      </c>
      <c r="AK261" s="401">
        <f>IFERROR(INDEX(Raw_DATA!O:O,MATCH(Risk7_PlusY67!$D261,Raw_DATA!$A:$A,0)),"")</f>
        <v>101</v>
      </c>
      <c r="AL261" s="401">
        <f>IFERROR(INDEX(Raw_DATA!P:P,MATCH(Risk7_PlusY67!$D261,Raw_DATA!$A:$A,0)),"")</f>
        <v>69</v>
      </c>
      <c r="AM261" s="401">
        <f>IFERROR(INDEX(Raw_DATA!Q:Q,MATCH(Risk7_PlusY67!$D261,Raw_DATA!$A:$A,0)),"")</f>
        <v>281</v>
      </c>
      <c r="AN261" s="401">
        <f>IFERROR(INDEX(Raw_DATA!R:R,MATCH(Risk7_PlusY67!$D261,Raw_DATA!$A:$A,0)),"")</f>
        <v>63</v>
      </c>
      <c r="AO261" s="407"/>
      <c r="AP261" s="411" t="b">
        <f>AB261=AY261</f>
        <v>1</v>
      </c>
      <c r="AQ261" s="340">
        <f t="shared" si="97"/>
        <v>1</v>
      </c>
      <c r="AR261" s="123">
        <f t="shared" si="98"/>
        <v>0</v>
      </c>
      <c r="AS261" s="123">
        <f t="shared" si="99"/>
        <v>0</v>
      </c>
      <c r="AT261" s="123">
        <f>IF(OR(AND((K261&lt;0.8),(BE261&gt;180)),AND((K261&lt;0.8),(BE261&lt;10)),AND((K261&gt;=0.8),(BE261&lt;10)),AND((K261&gt;=0.8),(BE261&gt;90))),0,1)</f>
        <v>0</v>
      </c>
      <c r="AU261" s="123">
        <f t="shared" si="100"/>
        <v>0</v>
      </c>
      <c r="AV261" s="123">
        <f t="shared" si="101"/>
        <v>0</v>
      </c>
      <c r="AW261" s="123">
        <f t="shared" si="102"/>
        <v>0</v>
      </c>
      <c r="AX261" s="123">
        <f t="shared" si="103"/>
        <v>0</v>
      </c>
      <c r="AY261" s="416" t="str">
        <f t="shared" si="104"/>
        <v>F</v>
      </c>
      <c r="AZ261" s="416" t="str">
        <f>R261&amp;AY261</f>
        <v>1F</v>
      </c>
      <c r="BA261" s="417">
        <f>IFERROR(INDEX(Raw_DATA!L:L,MATCH(Risk7_PlusY67!$D261,Raw_DATA!$A:$A,0)),"")</f>
        <v>-3.3</v>
      </c>
      <c r="BB261" s="417">
        <f>IFERROR(INDEX(AVGGroup!$H$5:$H$21,MATCH(Risk7_PlusY67!$BJ261,AVGGroup!$C$5:$C$21,0)),"")</f>
        <v>1.1000000000000001</v>
      </c>
      <c r="BC261" s="417">
        <f>IFERROR(INDEX(Raw_DATA!M:M,MATCH(Risk7_PlusY67!$D261,Raw_DATA!$A:$A,0)),"")</f>
        <v>-8.82</v>
      </c>
      <c r="BD261" s="418">
        <f>IFERROR(INDEX(AVGGroup!$J$5:$J$21,MATCH(Risk7_PlusY67!$BJ261,AVGGroup!$C$5:$C$21,0)),"")</f>
        <v>-5.66</v>
      </c>
      <c r="BE261" s="407">
        <f>IFERROR(INDEX(Raw_DATA!N:N,MATCH(Risk7_PlusY67!$D261,Raw_DATA!$A:$A,0)),"")</f>
        <v>140</v>
      </c>
      <c r="BF261" s="407">
        <f>IFERROR(INDEX(Raw_DATA!O:O,MATCH(Risk7_PlusY67!$D261,Raw_DATA!$A:$A,0)),"")</f>
        <v>101</v>
      </c>
      <c r="BG261" s="407">
        <f>IFERROR(INDEX(Raw_DATA!P:P,MATCH(Risk7_PlusY67!$D261,Raw_DATA!$A:$A,0)),"")</f>
        <v>69</v>
      </c>
      <c r="BH261" s="407">
        <f>IFERROR(INDEX(Raw_DATA!Q:Q,MATCH(Risk7_PlusY67!$D261,Raw_DATA!$A:$A,0)),"")</f>
        <v>281</v>
      </c>
      <c r="BI261" s="407">
        <f>IFERROR(INDEX(Raw_DATA!R:R,MATCH(Risk7_PlusY67!$D261,Raw_DATA!$A:$A,0)),"")</f>
        <v>63</v>
      </c>
      <c r="BJ261" s="124" t="str">
        <f>INDEX('Org2567'!$BM:$BM,MATCH(Risk7_PlusY67!D261,'Org2567'!$D:$D,0))</f>
        <v>รพช.F3 P&lt;=15,000</v>
      </c>
    </row>
    <row r="262" spans="1:62" x14ac:dyDescent="0.7">
      <c r="A262" s="206">
        <f>IF(ISBLANK(D262),"",COUNTA($D$3:D262))</f>
        <v>260</v>
      </c>
      <c r="B262" s="207">
        <f>IFERROR(INDEX(ID!$E:$E,MATCH(Risk7_PlusY67!$D262,ID!$A:$A,0)),"")</f>
        <v>4</v>
      </c>
      <c r="C262" s="207" t="str">
        <f>IFERROR(INDEX(ID!$I:$I,MATCH(Risk7_PlusY67!$D262,ID!$A:$A,0)),"")</f>
        <v>สระบุรี</v>
      </c>
      <c r="D262" s="295" t="s">
        <v>277</v>
      </c>
      <c r="E262" s="207" t="str">
        <f>IFERROR(INDEX(ID!$C:$C,MATCH(Risk7_PlusY67!$D262,ID!$A:$A,0)),"")</f>
        <v>หนองโดน,รพช.</v>
      </c>
      <c r="F262" s="207" t="str">
        <f>IFERROR(INDEX(ID!$G:$G,MATCH(Risk7_PlusY67!$D262,ID!$A:$A,0)),"")</f>
        <v>รพช.</v>
      </c>
      <c r="G262" s="206">
        <f>IFERROR(INDEX(ID!$J:$J,MATCH(Risk7_PlusY67!$D262,ID!$A:$A,0)),"")</f>
        <v>20</v>
      </c>
      <c r="H262" s="208" t="str">
        <f>IFERROR(INDEX(ID!$P:$P,MATCH(Risk7_PlusY67!$D262,ID!$A:$A,0)),"")</f>
        <v>รพช.F3 P&lt;=15,000</v>
      </c>
      <c r="I262" s="209">
        <f>IFERROR(INDEX(Raw_DATA!E:E,MATCH(Risk7_PlusY67!$D262,Raw_DATA!$A:$A,0)),"")</f>
        <v>1.58</v>
      </c>
      <c r="J262" s="209">
        <f>IFERROR(INDEX(Raw_DATA!F:F,MATCH(Risk7_PlusY67!$D262,Raw_DATA!$A:$A,0)),"")</f>
        <v>1.36</v>
      </c>
      <c r="K262" s="209">
        <f>IFERROR(INDEX(Raw_DATA!G:G,MATCH(Risk7_PlusY67!$D262,Raw_DATA!$A:$A,0)),"")</f>
        <v>0.99</v>
      </c>
      <c r="L262" s="209">
        <f>IFERROR(INDEX(Raw_DATA!H:H,MATCH(Risk7_PlusY67!$D262,Raw_DATA!$A:$A,0)),"")</f>
        <v>10961755.109999999</v>
      </c>
      <c r="M262" s="210">
        <f>IFERROR(INDEX(Raw_DATA!I:I,MATCH(Risk7_PlusY67!$D262,Raw_DATA!$A:$A,0)),"")</f>
        <v>-9873359.3100000005</v>
      </c>
      <c r="N262" s="206">
        <f t="shared" si="84"/>
        <v>0</v>
      </c>
      <c r="O262" s="206">
        <f t="shared" si="85"/>
        <v>1</v>
      </c>
      <c r="P262" s="206">
        <f t="shared" si="86"/>
        <v>0</v>
      </c>
      <c r="Q262" s="211">
        <f t="shared" si="87"/>
        <v>13.3</v>
      </c>
      <c r="R262" s="206">
        <f t="shared" si="88"/>
        <v>1</v>
      </c>
      <c r="S262" s="212">
        <f>IFERROR(INDEX(Raw_DATA!J:J,MATCH(Risk7_PlusY67!$D262,Raw_DATA!$A:$A,0)),"")</f>
        <v>-5080539.17</v>
      </c>
      <c r="T262" s="213">
        <f>IFERROR(INDEX(Raw_DATA!K:K,MATCH(Risk7_PlusY67!$D262,Raw_DATA!$A:$A,0)),"")</f>
        <v>-107946.19</v>
      </c>
      <c r="U262" s="214">
        <f t="shared" si="89"/>
        <v>0</v>
      </c>
      <c r="V262" s="214">
        <f t="shared" si="90"/>
        <v>0</v>
      </c>
      <c r="W262" s="214">
        <f>IF(OR(AND((K262&lt;0.8),(AJ262&gt;180)),AND((K262&lt;0.8),(AJ262&lt;10)),AND((K262&gt;=0.8),(AJ262&lt;10)),AND((K262&gt;=0.8),(AJ262&gt;90))),0,1)</f>
        <v>0</v>
      </c>
      <c r="X262" s="214">
        <f t="shared" si="91"/>
        <v>1</v>
      </c>
      <c r="Y262" s="214">
        <f t="shared" si="92"/>
        <v>1</v>
      </c>
      <c r="Z262" s="214">
        <f t="shared" si="93"/>
        <v>0</v>
      </c>
      <c r="AA262" s="214">
        <f t="shared" si="94"/>
        <v>0</v>
      </c>
      <c r="AB262" s="215" t="str">
        <f t="shared" si="95"/>
        <v>C-</v>
      </c>
      <c r="AC262" s="215" t="str">
        <f t="shared" si="96"/>
        <v>1C-</v>
      </c>
      <c r="AD262" s="216"/>
      <c r="AE262" s="216"/>
      <c r="AF262" s="434">
        <f>IFERROR(INDEX(Raw_DATA!L:L,MATCH(Risk7_PlusY67!$D262,Raw_DATA!$A:$A,0)),"")</f>
        <v>-7.06</v>
      </c>
      <c r="AG262" s="434">
        <f>IFERROR(INDEX(AVGGroup!$D$5:$D$21,MATCH(Risk7_PlusY67!$H262,AVGGroup!$C$5:$C$21,0)),"")</f>
        <v>1.1000000000000001</v>
      </c>
      <c r="AH262" s="434">
        <f>IFERROR(INDEX(Raw_DATA!M:M,MATCH(Risk7_PlusY67!$D262,Raw_DATA!$A:$A,0)),"")</f>
        <v>-18.47</v>
      </c>
      <c r="AI262" s="435">
        <f>IFERROR(INDEX(AVGGroup!$F$5:$F$21,MATCH(Risk7_PlusY67!$H262,AVGGroup!$C$5:$C$21,0)),"")</f>
        <v>-5.66</v>
      </c>
      <c r="AJ262" s="401">
        <f>IFERROR(INDEX(Raw_DATA!N:N,MATCH(Risk7_PlusY67!$D262,Raw_DATA!$A:$A,0)),"")</f>
        <v>200</v>
      </c>
      <c r="AK262" s="401">
        <f>IFERROR(INDEX(Raw_DATA!O:O,MATCH(Risk7_PlusY67!$D262,Raw_DATA!$A:$A,0)),"")</f>
        <v>60</v>
      </c>
      <c r="AL262" s="401">
        <f>IFERROR(INDEX(Raw_DATA!P:P,MATCH(Risk7_PlusY67!$D262,Raw_DATA!$A:$A,0)),"")</f>
        <v>57</v>
      </c>
      <c r="AM262" s="401">
        <f>IFERROR(INDEX(Raw_DATA!Q:Q,MATCH(Risk7_PlusY67!$D262,Raw_DATA!$A:$A,0)),"")</f>
        <v>311</v>
      </c>
      <c r="AN262" s="401">
        <f>IFERROR(INDEX(Raw_DATA!R:R,MATCH(Risk7_PlusY67!$D262,Raw_DATA!$A:$A,0)),"")</f>
        <v>78</v>
      </c>
      <c r="AO262" s="407"/>
      <c r="AP262" s="411" t="b">
        <f>AB262=AY262</f>
        <v>1</v>
      </c>
      <c r="AQ262" s="340">
        <f t="shared" si="97"/>
        <v>1</v>
      </c>
      <c r="AR262" s="123">
        <f t="shared" si="98"/>
        <v>0</v>
      </c>
      <c r="AS262" s="123">
        <f t="shared" si="99"/>
        <v>0</v>
      </c>
      <c r="AT262" s="123">
        <f>IF(OR(AND((K262&lt;0.8),(BE262&gt;180)),AND((K262&lt;0.8),(BE262&lt;10)),AND((K262&gt;=0.8),(BE262&lt;10)),AND((K262&gt;=0.8),(BE262&gt;90))),0,1)</f>
        <v>0</v>
      </c>
      <c r="AU262" s="123">
        <f t="shared" si="100"/>
        <v>1</v>
      </c>
      <c r="AV262" s="123">
        <f t="shared" si="101"/>
        <v>1</v>
      </c>
      <c r="AW262" s="123">
        <f t="shared" si="102"/>
        <v>0</v>
      </c>
      <c r="AX262" s="123">
        <f t="shared" si="103"/>
        <v>0</v>
      </c>
      <c r="AY262" s="416" t="str">
        <f t="shared" si="104"/>
        <v>C-</v>
      </c>
      <c r="AZ262" s="416" t="str">
        <f>R262&amp;AY262</f>
        <v>1C-</v>
      </c>
      <c r="BA262" s="417">
        <f>IFERROR(INDEX(Raw_DATA!L:L,MATCH(Risk7_PlusY67!$D262,Raw_DATA!$A:$A,0)),"")</f>
        <v>-7.06</v>
      </c>
      <c r="BB262" s="417">
        <f>IFERROR(INDEX(AVGGroup!$H$5:$H$21,MATCH(Risk7_PlusY67!$BJ262,AVGGroup!$C$5:$C$21,0)),"")</f>
        <v>1.1000000000000001</v>
      </c>
      <c r="BC262" s="417">
        <f>IFERROR(INDEX(Raw_DATA!M:M,MATCH(Risk7_PlusY67!$D262,Raw_DATA!$A:$A,0)),"")</f>
        <v>-18.47</v>
      </c>
      <c r="BD262" s="418">
        <f>IFERROR(INDEX(AVGGroup!$J$5:$J$21,MATCH(Risk7_PlusY67!$BJ262,AVGGroup!$C$5:$C$21,0)),"")</f>
        <v>-5.66</v>
      </c>
      <c r="BE262" s="407">
        <f>IFERROR(INDEX(Raw_DATA!N:N,MATCH(Risk7_PlusY67!$D262,Raw_DATA!$A:$A,0)),"")</f>
        <v>200</v>
      </c>
      <c r="BF262" s="407">
        <f>IFERROR(INDEX(Raw_DATA!O:O,MATCH(Risk7_PlusY67!$D262,Raw_DATA!$A:$A,0)),"")</f>
        <v>60</v>
      </c>
      <c r="BG262" s="407">
        <f>IFERROR(INDEX(Raw_DATA!P:P,MATCH(Risk7_PlusY67!$D262,Raw_DATA!$A:$A,0)),"")</f>
        <v>57</v>
      </c>
      <c r="BH262" s="407">
        <f>IFERROR(INDEX(Raw_DATA!Q:Q,MATCH(Risk7_PlusY67!$D262,Raw_DATA!$A:$A,0)),"")</f>
        <v>311</v>
      </c>
      <c r="BI262" s="407">
        <f>IFERROR(INDEX(Raw_DATA!R:R,MATCH(Risk7_PlusY67!$D262,Raw_DATA!$A:$A,0)),"")</f>
        <v>78</v>
      </c>
      <c r="BJ262" s="124" t="str">
        <f>INDEX('Org2567'!$BM:$BM,MATCH(Risk7_PlusY67!D262,'Org2567'!$D:$D,0))</f>
        <v>รพช.F3 P&lt;=15,000</v>
      </c>
    </row>
    <row r="263" spans="1:62" x14ac:dyDescent="0.7">
      <c r="A263" s="206">
        <f>IF(ISBLANK(D263),"",COUNTA($D$3:D263))</f>
        <v>261</v>
      </c>
      <c r="B263" s="207">
        <f>IFERROR(INDEX(ID!$E:$E,MATCH(Risk7_PlusY67!$D263,ID!$A:$A,0)),"")</f>
        <v>4</v>
      </c>
      <c r="C263" s="207" t="str">
        <f>IFERROR(INDEX(ID!$I:$I,MATCH(Risk7_PlusY67!$D263,ID!$A:$A,0)),"")</f>
        <v>สระบุรี</v>
      </c>
      <c r="D263" s="295" t="s">
        <v>278</v>
      </c>
      <c r="E263" s="207" t="str">
        <f>IFERROR(INDEX(ID!$C:$C,MATCH(Risk7_PlusY67!$D263,ID!$A:$A,0)),"")</f>
        <v>เสาไห้เฉลิมพระเกียรติ ๘๐ พรรษา,รพช.</v>
      </c>
      <c r="F263" s="207" t="str">
        <f>IFERROR(INDEX(ID!$G:$G,MATCH(Risk7_PlusY67!$D263,ID!$A:$A,0)),"")</f>
        <v>รพช.</v>
      </c>
      <c r="G263" s="206">
        <f>IFERROR(INDEX(ID!$J:$J,MATCH(Risk7_PlusY67!$D263,ID!$A:$A,0)),"")</f>
        <v>28</v>
      </c>
      <c r="H263" s="208" t="str">
        <f>IFERROR(INDEX(ID!$P:$P,MATCH(Risk7_PlusY67!$D263,ID!$A:$A,0)),"")</f>
        <v>รพช.F2 P&lt;=30,000</v>
      </c>
      <c r="I263" s="209">
        <f>IFERROR(INDEX(Raw_DATA!E:E,MATCH(Risk7_PlusY67!$D263,Raw_DATA!$A:$A,0)),"")</f>
        <v>4.2300000000000004</v>
      </c>
      <c r="J263" s="209">
        <f>IFERROR(INDEX(Raw_DATA!F:F,MATCH(Risk7_PlusY67!$D263,Raw_DATA!$A:$A,0)),"")</f>
        <v>3.96</v>
      </c>
      <c r="K263" s="209">
        <f>IFERROR(INDEX(Raw_DATA!G:G,MATCH(Risk7_PlusY67!$D263,Raw_DATA!$A:$A,0)),"")</f>
        <v>2.96</v>
      </c>
      <c r="L263" s="209">
        <f>IFERROR(INDEX(Raw_DATA!H:H,MATCH(Risk7_PlusY67!$D263,Raw_DATA!$A:$A,0)),"")</f>
        <v>44787081.219999999</v>
      </c>
      <c r="M263" s="210">
        <f>IFERROR(INDEX(Raw_DATA!I:I,MATCH(Risk7_PlusY67!$D263,Raw_DATA!$A:$A,0)),"")</f>
        <v>-11016195.710000001</v>
      </c>
      <c r="N263" s="206">
        <f t="shared" si="84"/>
        <v>0</v>
      </c>
      <c r="O263" s="206">
        <f t="shared" si="85"/>
        <v>1</v>
      </c>
      <c r="P263" s="206">
        <f t="shared" si="86"/>
        <v>0</v>
      </c>
      <c r="Q263" s="211">
        <f t="shared" si="87"/>
        <v>48.7</v>
      </c>
      <c r="R263" s="206">
        <f t="shared" si="88"/>
        <v>1</v>
      </c>
      <c r="S263" s="212">
        <f>IFERROR(INDEX(Raw_DATA!J:J,MATCH(Risk7_PlusY67!$D263,Raw_DATA!$A:$A,0)),"")</f>
        <v>-5869614.0800000001</v>
      </c>
      <c r="T263" s="213">
        <f>IFERROR(INDEX(Raw_DATA!K:K,MATCH(Risk7_PlusY67!$D263,Raw_DATA!$A:$A,0)),"")</f>
        <v>27201909</v>
      </c>
      <c r="U263" s="214">
        <f t="shared" si="89"/>
        <v>0</v>
      </c>
      <c r="V263" s="214">
        <f t="shared" si="90"/>
        <v>1</v>
      </c>
      <c r="W263" s="214">
        <f>IF(OR(AND((K263&lt;0.8),(AJ263&gt;180)),AND((K263&lt;0.8),(AJ263&lt;10)),AND((K263&gt;=0.8),(AJ263&lt;10)),AND((K263&gt;=0.8),(AJ263&gt;90))),0,1)</f>
        <v>1</v>
      </c>
      <c r="X263" s="214">
        <f t="shared" si="91"/>
        <v>0</v>
      </c>
      <c r="Y263" s="214">
        <f t="shared" si="92"/>
        <v>1</v>
      </c>
      <c r="Z263" s="214">
        <f t="shared" si="93"/>
        <v>0</v>
      </c>
      <c r="AA263" s="214">
        <f t="shared" si="94"/>
        <v>1</v>
      </c>
      <c r="AB263" s="215" t="str">
        <f t="shared" si="95"/>
        <v>B-</v>
      </c>
      <c r="AC263" s="215" t="str">
        <f t="shared" si="96"/>
        <v>1B-</v>
      </c>
      <c r="AD263" s="216"/>
      <c r="AE263" s="216"/>
      <c r="AF263" s="434">
        <f>IFERROR(INDEX(Raw_DATA!L:L,MATCH(Risk7_PlusY67!$D263,Raw_DATA!$A:$A,0)),"")</f>
        <v>-5.56</v>
      </c>
      <c r="AG263" s="434">
        <f>IFERROR(INDEX(AVGGroup!$D$5:$D$21,MATCH(Risk7_PlusY67!$H263,AVGGroup!$C$5:$C$21,0)),"")</f>
        <v>-3.55</v>
      </c>
      <c r="AH263" s="434">
        <f>IFERROR(INDEX(Raw_DATA!M:M,MATCH(Risk7_PlusY67!$D263,Raw_DATA!$A:$A,0)),"")</f>
        <v>-8.6999999999999993</v>
      </c>
      <c r="AI263" s="435">
        <f>IFERROR(INDEX(AVGGroup!$F$5:$F$21,MATCH(Risk7_PlusY67!$H263,AVGGroup!$C$5:$C$21,0)),"")</f>
        <v>-10.199999999999999</v>
      </c>
      <c r="AJ263" s="401">
        <f>IFERROR(INDEX(Raw_DATA!N:N,MATCH(Risk7_PlusY67!$D263,Raw_DATA!$A:$A,0)),"")</f>
        <v>58</v>
      </c>
      <c r="AK263" s="401">
        <f>IFERROR(INDEX(Raw_DATA!O:O,MATCH(Risk7_PlusY67!$D263,Raw_DATA!$A:$A,0)),"")</f>
        <v>112</v>
      </c>
      <c r="AL263" s="401">
        <f>IFERROR(INDEX(Raw_DATA!P:P,MATCH(Risk7_PlusY67!$D263,Raw_DATA!$A:$A,0)),"")</f>
        <v>34</v>
      </c>
      <c r="AM263" s="401">
        <f>IFERROR(INDEX(Raw_DATA!Q:Q,MATCH(Risk7_PlusY67!$D263,Raw_DATA!$A:$A,0)),"")</f>
        <v>173</v>
      </c>
      <c r="AN263" s="401">
        <f>IFERROR(INDEX(Raw_DATA!R:R,MATCH(Risk7_PlusY67!$D263,Raw_DATA!$A:$A,0)),"")</f>
        <v>43</v>
      </c>
      <c r="AO263" s="407"/>
      <c r="AP263" s="411" t="b">
        <f>AB263=AY263</f>
        <v>1</v>
      </c>
      <c r="AQ263" s="340">
        <f t="shared" si="97"/>
        <v>1</v>
      </c>
      <c r="AR263" s="123">
        <f t="shared" si="98"/>
        <v>0</v>
      </c>
      <c r="AS263" s="123">
        <f t="shared" si="99"/>
        <v>1</v>
      </c>
      <c r="AT263" s="123">
        <f>IF(OR(AND((K263&lt;0.8),(BE263&gt;180)),AND((K263&lt;0.8),(BE263&lt;10)),AND((K263&gt;=0.8),(BE263&lt;10)),AND((K263&gt;=0.8),(BE263&gt;90))),0,1)</f>
        <v>1</v>
      </c>
      <c r="AU263" s="123">
        <f t="shared" si="100"/>
        <v>0</v>
      </c>
      <c r="AV263" s="123">
        <f t="shared" si="101"/>
        <v>1</v>
      </c>
      <c r="AW263" s="123">
        <f t="shared" si="102"/>
        <v>0</v>
      </c>
      <c r="AX263" s="123">
        <f t="shared" si="103"/>
        <v>1</v>
      </c>
      <c r="AY263" s="416" t="str">
        <f t="shared" si="104"/>
        <v>B-</v>
      </c>
      <c r="AZ263" s="416" t="str">
        <f>R263&amp;AY263</f>
        <v>1B-</v>
      </c>
      <c r="BA263" s="417">
        <f>IFERROR(INDEX(Raw_DATA!L:L,MATCH(Risk7_PlusY67!$D263,Raw_DATA!$A:$A,0)),"")</f>
        <v>-5.56</v>
      </c>
      <c r="BB263" s="417">
        <f>IFERROR(INDEX(AVGGroup!$H$5:$H$21,MATCH(Risk7_PlusY67!$BJ263,AVGGroup!$C$5:$C$21,0)),"")</f>
        <v>-3.54</v>
      </c>
      <c r="BC263" s="417">
        <f>IFERROR(INDEX(Raw_DATA!M:M,MATCH(Risk7_PlusY67!$D263,Raw_DATA!$A:$A,0)),"")</f>
        <v>-8.6999999999999993</v>
      </c>
      <c r="BD263" s="418">
        <f>IFERROR(INDEX(AVGGroup!$J$5:$J$21,MATCH(Risk7_PlusY67!$BJ263,AVGGroup!$C$5:$C$21,0)),"")</f>
        <v>-10.199999999999999</v>
      </c>
      <c r="BE263" s="407">
        <f>IFERROR(INDEX(Raw_DATA!N:N,MATCH(Risk7_PlusY67!$D263,Raw_DATA!$A:$A,0)),"")</f>
        <v>58</v>
      </c>
      <c r="BF263" s="407">
        <f>IFERROR(INDEX(Raw_DATA!O:O,MATCH(Risk7_PlusY67!$D263,Raw_DATA!$A:$A,0)),"")</f>
        <v>112</v>
      </c>
      <c r="BG263" s="407">
        <f>IFERROR(INDEX(Raw_DATA!P:P,MATCH(Risk7_PlusY67!$D263,Raw_DATA!$A:$A,0)),"")</f>
        <v>34</v>
      </c>
      <c r="BH263" s="407">
        <f>IFERROR(INDEX(Raw_DATA!Q:Q,MATCH(Risk7_PlusY67!$D263,Raw_DATA!$A:$A,0)),"")</f>
        <v>173</v>
      </c>
      <c r="BI263" s="407">
        <f>IFERROR(INDEX(Raw_DATA!R:R,MATCH(Risk7_PlusY67!$D263,Raw_DATA!$A:$A,0)),"")</f>
        <v>43</v>
      </c>
      <c r="BJ263" s="124" t="str">
        <f>INDEX('Org2567'!$BM:$BM,MATCH(Risk7_PlusY67!D263,'Org2567'!$D:$D,0))</f>
        <v>รพช.F2 P&lt;=30,000</v>
      </c>
    </row>
    <row r="264" spans="1:62" x14ac:dyDescent="0.7">
      <c r="A264" s="206">
        <f>IF(ISBLANK(D264),"",COUNTA($D$3:D264))</f>
        <v>262</v>
      </c>
      <c r="B264" s="207">
        <f>IFERROR(INDEX(ID!$E:$E,MATCH(Risk7_PlusY67!$D264,ID!$A:$A,0)),"")</f>
        <v>4</v>
      </c>
      <c r="C264" s="207" t="str">
        <f>IFERROR(INDEX(ID!$I:$I,MATCH(Risk7_PlusY67!$D264,ID!$A:$A,0)),"")</f>
        <v>สระบุรี</v>
      </c>
      <c r="D264" s="295" t="s">
        <v>279</v>
      </c>
      <c r="E264" s="207" t="str">
        <f>IFERROR(INDEX(ID!$C:$C,MATCH(Risk7_PlusY67!$D264,ID!$A:$A,0)),"")</f>
        <v>มวกเหล็ก,รพช.</v>
      </c>
      <c r="F264" s="207" t="str">
        <f>IFERROR(INDEX(ID!$G:$G,MATCH(Risk7_PlusY67!$D264,ID!$A:$A,0)),"")</f>
        <v>รพช.</v>
      </c>
      <c r="G264" s="206">
        <f>IFERROR(INDEX(ID!$J:$J,MATCH(Risk7_PlusY67!$D264,ID!$A:$A,0)),"")</f>
        <v>35</v>
      </c>
      <c r="H264" s="208" t="str">
        <f>IFERROR(INDEX(ID!$P:$P,MATCH(Risk7_PlusY67!$D264,ID!$A:$A,0)),"")</f>
        <v>รพช.F1 P&lt;=50,000</v>
      </c>
      <c r="I264" s="209">
        <f>IFERROR(INDEX(Raw_DATA!E:E,MATCH(Risk7_PlusY67!$D264,Raw_DATA!$A:$A,0)),"")</f>
        <v>6.98</v>
      </c>
      <c r="J264" s="209">
        <f>IFERROR(INDEX(Raw_DATA!F:F,MATCH(Risk7_PlusY67!$D264,Raw_DATA!$A:$A,0)),"")</f>
        <v>6.72</v>
      </c>
      <c r="K264" s="209">
        <f>IFERROR(INDEX(Raw_DATA!G:G,MATCH(Risk7_PlusY67!$D264,Raw_DATA!$A:$A,0)),"")</f>
        <v>5.55</v>
      </c>
      <c r="L264" s="209">
        <f>IFERROR(INDEX(Raw_DATA!H:H,MATCH(Risk7_PlusY67!$D264,Raw_DATA!$A:$A,0)),"")</f>
        <v>86200280.189999998</v>
      </c>
      <c r="M264" s="210">
        <f>IFERROR(INDEX(Raw_DATA!I:I,MATCH(Risk7_PlusY67!$D264,Raw_DATA!$A:$A,0)),"")</f>
        <v>-12374009.189999999</v>
      </c>
      <c r="N264" s="206">
        <f t="shared" si="84"/>
        <v>0</v>
      </c>
      <c r="O264" s="206">
        <f t="shared" si="85"/>
        <v>1</v>
      </c>
      <c r="P264" s="206">
        <f t="shared" si="86"/>
        <v>0</v>
      </c>
      <c r="Q264" s="211">
        <f t="shared" si="87"/>
        <v>83.5</v>
      </c>
      <c r="R264" s="206">
        <f t="shared" si="88"/>
        <v>1</v>
      </c>
      <c r="S264" s="212">
        <f>IFERROR(INDEX(Raw_DATA!J:J,MATCH(Risk7_PlusY67!$D264,Raw_DATA!$A:$A,0)),"")</f>
        <v>-8446564.8300000001</v>
      </c>
      <c r="T264" s="213">
        <f>IFERROR(INDEX(Raw_DATA!K:K,MATCH(Risk7_PlusY67!$D264,Raw_DATA!$A:$A,0)),"")</f>
        <v>65696689.100000001</v>
      </c>
      <c r="U264" s="214">
        <f t="shared" si="89"/>
        <v>0</v>
      </c>
      <c r="V264" s="214">
        <f t="shared" si="90"/>
        <v>0</v>
      </c>
      <c r="W264" s="214">
        <f>IF(OR(AND((K264&lt;0.8),(AJ264&gt;180)),AND((K264&lt;0.8),(AJ264&lt;10)),AND((K264&gt;=0.8),(AJ264&lt;10)),AND((K264&gt;=0.8),(AJ264&gt;90))),0,1)</f>
        <v>1</v>
      </c>
      <c r="X264" s="214">
        <f t="shared" si="91"/>
        <v>0</v>
      </c>
      <c r="Y264" s="214">
        <f t="shared" si="92"/>
        <v>1</v>
      </c>
      <c r="Z264" s="214">
        <f t="shared" si="93"/>
        <v>0</v>
      </c>
      <c r="AA264" s="214">
        <f t="shared" si="94"/>
        <v>1</v>
      </c>
      <c r="AB264" s="215" t="str">
        <f t="shared" si="95"/>
        <v>C</v>
      </c>
      <c r="AC264" s="215" t="str">
        <f t="shared" si="96"/>
        <v>1C</v>
      </c>
      <c r="AD264" s="216"/>
      <c r="AE264" s="216"/>
      <c r="AF264" s="434">
        <f>IFERROR(INDEX(Raw_DATA!L:L,MATCH(Risk7_PlusY67!$D264,Raw_DATA!$A:$A,0)),"")</f>
        <v>-7.74</v>
      </c>
      <c r="AG264" s="434">
        <f>IFERROR(INDEX(AVGGroup!$D$5:$D$21,MATCH(Risk7_PlusY67!$H264,AVGGroup!$C$5:$C$21,0)),"")</f>
        <v>-3.15</v>
      </c>
      <c r="AH264" s="434">
        <f>IFERROR(INDEX(Raw_DATA!M:M,MATCH(Risk7_PlusY67!$D264,Raw_DATA!$A:$A,0)),"")</f>
        <v>-8.44</v>
      </c>
      <c r="AI264" s="435">
        <f>IFERROR(INDEX(AVGGroup!$F$5:$F$21,MATCH(Risk7_PlusY67!$H264,AVGGroup!$C$5:$C$21,0)),"")</f>
        <v>-7.1</v>
      </c>
      <c r="AJ264" s="401">
        <f>IFERROR(INDEX(Raw_DATA!N:N,MATCH(Risk7_PlusY67!$D264,Raw_DATA!$A:$A,0)),"")</f>
        <v>51</v>
      </c>
      <c r="AK264" s="401">
        <f>IFERROR(INDEX(Raw_DATA!O:O,MATCH(Risk7_PlusY67!$D264,Raw_DATA!$A:$A,0)),"")</f>
        <v>204</v>
      </c>
      <c r="AL264" s="401">
        <f>IFERROR(INDEX(Raw_DATA!P:P,MATCH(Risk7_PlusY67!$D264,Raw_DATA!$A:$A,0)),"")</f>
        <v>28</v>
      </c>
      <c r="AM264" s="401">
        <f>IFERROR(INDEX(Raw_DATA!Q:Q,MATCH(Risk7_PlusY67!$D264,Raw_DATA!$A:$A,0)),"")</f>
        <v>222</v>
      </c>
      <c r="AN264" s="401">
        <f>IFERROR(INDEX(Raw_DATA!R:R,MATCH(Risk7_PlusY67!$D264,Raw_DATA!$A:$A,0)),"")</f>
        <v>59</v>
      </c>
      <c r="AO264" s="407"/>
      <c r="AP264" s="411" t="b">
        <f>AB264=AY264</f>
        <v>1</v>
      </c>
      <c r="AQ264" s="340">
        <f t="shared" si="97"/>
        <v>1</v>
      </c>
      <c r="AR264" s="123">
        <f t="shared" si="98"/>
        <v>0</v>
      </c>
      <c r="AS264" s="123">
        <f t="shared" si="99"/>
        <v>0</v>
      </c>
      <c r="AT264" s="123">
        <f>IF(OR(AND((K264&lt;0.8),(BE264&gt;180)),AND((K264&lt;0.8),(BE264&lt;10)),AND((K264&gt;=0.8),(BE264&lt;10)),AND((K264&gt;=0.8),(BE264&gt;90))),0,1)</f>
        <v>1</v>
      </c>
      <c r="AU264" s="123">
        <f t="shared" si="100"/>
        <v>0</v>
      </c>
      <c r="AV264" s="123">
        <f t="shared" si="101"/>
        <v>1</v>
      </c>
      <c r="AW264" s="123">
        <f t="shared" si="102"/>
        <v>0</v>
      </c>
      <c r="AX264" s="123">
        <f t="shared" si="103"/>
        <v>1</v>
      </c>
      <c r="AY264" s="416" t="str">
        <f t="shared" si="104"/>
        <v>C</v>
      </c>
      <c r="AZ264" s="416" t="str">
        <f>R264&amp;AY264</f>
        <v>1C</v>
      </c>
      <c r="BA264" s="417">
        <f>IFERROR(INDEX(Raw_DATA!L:L,MATCH(Risk7_PlusY67!$D264,Raw_DATA!$A:$A,0)),"")</f>
        <v>-7.74</v>
      </c>
      <c r="BB264" s="417">
        <f>IFERROR(INDEX(AVGGroup!$H$5:$H$21,MATCH(Risk7_PlusY67!$BJ264,AVGGroup!$C$5:$C$21,0)),"")</f>
        <v>-3.15</v>
      </c>
      <c r="BC264" s="417">
        <f>IFERROR(INDEX(Raw_DATA!M:M,MATCH(Risk7_PlusY67!$D264,Raw_DATA!$A:$A,0)),"")</f>
        <v>-8.44</v>
      </c>
      <c r="BD264" s="418">
        <f>IFERROR(INDEX(AVGGroup!$J$5:$J$21,MATCH(Risk7_PlusY67!$BJ264,AVGGroup!$C$5:$C$21,0)),"")</f>
        <v>-7.1</v>
      </c>
      <c r="BE264" s="407">
        <f>IFERROR(INDEX(Raw_DATA!N:N,MATCH(Risk7_PlusY67!$D264,Raw_DATA!$A:$A,0)),"")</f>
        <v>51</v>
      </c>
      <c r="BF264" s="407">
        <f>IFERROR(INDEX(Raw_DATA!O:O,MATCH(Risk7_PlusY67!$D264,Raw_DATA!$A:$A,0)),"")</f>
        <v>204</v>
      </c>
      <c r="BG264" s="407">
        <f>IFERROR(INDEX(Raw_DATA!P:P,MATCH(Risk7_PlusY67!$D264,Raw_DATA!$A:$A,0)),"")</f>
        <v>28</v>
      </c>
      <c r="BH264" s="407">
        <f>IFERROR(INDEX(Raw_DATA!Q:Q,MATCH(Risk7_PlusY67!$D264,Raw_DATA!$A:$A,0)),"")</f>
        <v>222</v>
      </c>
      <c r="BI264" s="407">
        <f>IFERROR(INDEX(Raw_DATA!R:R,MATCH(Risk7_PlusY67!$D264,Raw_DATA!$A:$A,0)),"")</f>
        <v>59</v>
      </c>
      <c r="BJ264" s="124" t="str">
        <f>INDEX('Org2567'!$BM:$BM,MATCH(Risk7_PlusY67!D264,'Org2567'!$D:$D,0))</f>
        <v>รพช.F1 P&lt;=50,000</v>
      </c>
    </row>
    <row r="265" spans="1:62" x14ac:dyDescent="0.7">
      <c r="A265" s="206">
        <f>IF(ISBLANK(D265),"",COUNTA($D$3:D265))</f>
        <v>263</v>
      </c>
      <c r="B265" s="207">
        <f>IFERROR(INDEX(ID!$E:$E,MATCH(Risk7_PlusY67!$D265,ID!$A:$A,0)),"")</f>
        <v>4</v>
      </c>
      <c r="C265" s="207" t="str">
        <f>IFERROR(INDEX(ID!$I:$I,MATCH(Risk7_PlusY67!$D265,ID!$A:$A,0)),"")</f>
        <v>สระบุรี</v>
      </c>
      <c r="D265" s="295" t="s">
        <v>280</v>
      </c>
      <c r="E265" s="207" t="str">
        <f>IFERROR(INDEX(ID!$C:$C,MATCH(Risk7_PlusY67!$D265,ID!$A:$A,0)),"")</f>
        <v>วังม่วงสัทธรรม,รพช.</v>
      </c>
      <c r="F265" s="207" t="str">
        <f>IFERROR(INDEX(ID!$G:$G,MATCH(Risk7_PlusY67!$D265,ID!$A:$A,0)),"")</f>
        <v>รพช.</v>
      </c>
      <c r="G265" s="206">
        <f>IFERROR(INDEX(ID!$J:$J,MATCH(Risk7_PlusY67!$D265,ID!$A:$A,0)),"")</f>
        <v>33</v>
      </c>
      <c r="H265" s="208" t="str">
        <f>IFERROR(INDEX(ID!$P:$P,MATCH(Risk7_PlusY67!$D265,ID!$A:$A,0)),"")</f>
        <v>รพช.F2 P&lt;=30,000</v>
      </c>
      <c r="I265" s="209">
        <f>IFERROR(INDEX(Raw_DATA!E:E,MATCH(Risk7_PlusY67!$D265,Raw_DATA!$A:$A,0)),"")</f>
        <v>1.96</v>
      </c>
      <c r="J265" s="209">
        <f>IFERROR(INDEX(Raw_DATA!F:F,MATCH(Risk7_PlusY67!$D265,Raw_DATA!$A:$A,0)),"")</f>
        <v>1.87</v>
      </c>
      <c r="K265" s="209">
        <f>IFERROR(INDEX(Raw_DATA!G:G,MATCH(Risk7_PlusY67!$D265,Raw_DATA!$A:$A,0)),"")</f>
        <v>0.72</v>
      </c>
      <c r="L265" s="209">
        <f>IFERROR(INDEX(Raw_DATA!H:H,MATCH(Risk7_PlusY67!$D265,Raw_DATA!$A:$A,0)),"")</f>
        <v>17811437.219999999</v>
      </c>
      <c r="M265" s="210">
        <f>IFERROR(INDEX(Raw_DATA!I:I,MATCH(Risk7_PlusY67!$D265,Raw_DATA!$A:$A,0)),"")</f>
        <v>-7568802.3099999996</v>
      </c>
      <c r="N265" s="206">
        <f t="shared" si="84"/>
        <v>1</v>
      </c>
      <c r="O265" s="206">
        <f t="shared" si="85"/>
        <v>1</v>
      </c>
      <c r="P265" s="206">
        <f t="shared" si="86"/>
        <v>0</v>
      </c>
      <c r="Q265" s="211">
        <f t="shared" si="87"/>
        <v>28.2</v>
      </c>
      <c r="R265" s="206">
        <f t="shared" si="88"/>
        <v>2</v>
      </c>
      <c r="S265" s="212">
        <f>IFERROR(INDEX(Raw_DATA!J:J,MATCH(Risk7_PlusY67!$D265,Raw_DATA!$A:$A,0)),"")</f>
        <v>-8392974.0399999991</v>
      </c>
      <c r="T265" s="213">
        <f>IFERROR(INDEX(Raw_DATA!K:K,MATCH(Risk7_PlusY67!$D265,Raw_DATA!$A:$A,0)),"")</f>
        <v>-5169424.7</v>
      </c>
      <c r="U265" s="214">
        <f t="shared" si="89"/>
        <v>0</v>
      </c>
      <c r="V265" s="214">
        <f t="shared" si="90"/>
        <v>0</v>
      </c>
      <c r="W265" s="214">
        <f>IF(OR(AND((K265&lt;0.8),(AJ265&gt;180)),AND((K265&lt;0.8),(AJ265&lt;10)),AND((K265&gt;=0.8),(AJ265&lt;10)),AND((K265&gt;=0.8),(AJ265&gt;90))),0,1)</f>
        <v>0</v>
      </c>
      <c r="X265" s="214">
        <f t="shared" si="91"/>
        <v>0</v>
      </c>
      <c r="Y265" s="214">
        <f t="shared" si="92"/>
        <v>0</v>
      </c>
      <c r="Z265" s="214">
        <f t="shared" si="93"/>
        <v>0</v>
      </c>
      <c r="AA265" s="214">
        <f t="shared" si="94"/>
        <v>1</v>
      </c>
      <c r="AB265" s="215" t="str">
        <f t="shared" si="95"/>
        <v>D</v>
      </c>
      <c r="AC265" s="215" t="str">
        <f t="shared" si="96"/>
        <v>2D</v>
      </c>
      <c r="AD265" s="216"/>
      <c r="AE265" s="216"/>
      <c r="AF265" s="434">
        <f>IFERROR(INDEX(Raw_DATA!L:L,MATCH(Risk7_PlusY67!$D265,Raw_DATA!$A:$A,0)),"")</f>
        <v>-10.33</v>
      </c>
      <c r="AG265" s="434">
        <f>IFERROR(INDEX(AVGGroup!$D$5:$D$21,MATCH(Risk7_PlusY67!$H265,AVGGroup!$C$5:$C$21,0)),"")</f>
        <v>-3.55</v>
      </c>
      <c r="AH265" s="434">
        <f>IFERROR(INDEX(Raw_DATA!M:M,MATCH(Risk7_PlusY67!$D265,Raw_DATA!$A:$A,0)),"")</f>
        <v>-16.350000000000001</v>
      </c>
      <c r="AI265" s="435">
        <f>IFERROR(INDEX(AVGGroup!$F$5:$F$21,MATCH(Risk7_PlusY67!$H265,AVGGroup!$C$5:$C$21,0)),"")</f>
        <v>-10.199999999999999</v>
      </c>
      <c r="AJ265" s="401">
        <f>IFERROR(INDEX(Raw_DATA!N:N,MATCH(Risk7_PlusY67!$D265,Raw_DATA!$A:$A,0)),"")</f>
        <v>226</v>
      </c>
      <c r="AK265" s="401">
        <f>IFERROR(INDEX(Raw_DATA!O:O,MATCH(Risk7_PlusY67!$D265,Raw_DATA!$A:$A,0)),"")</f>
        <v>246</v>
      </c>
      <c r="AL265" s="401">
        <f>IFERROR(INDEX(Raw_DATA!P:P,MATCH(Risk7_PlusY67!$D265,Raw_DATA!$A:$A,0)),"")</f>
        <v>126</v>
      </c>
      <c r="AM265" s="401">
        <f>IFERROR(INDEX(Raw_DATA!Q:Q,MATCH(Risk7_PlusY67!$D265,Raw_DATA!$A:$A,0)),"")</f>
        <v>249</v>
      </c>
      <c r="AN265" s="401">
        <f>IFERROR(INDEX(Raw_DATA!R:R,MATCH(Risk7_PlusY67!$D265,Raw_DATA!$A:$A,0)),"")</f>
        <v>46</v>
      </c>
      <c r="AO265" s="407"/>
      <c r="AP265" s="411" t="b">
        <f>AB265=AY265</f>
        <v>1</v>
      </c>
      <c r="AQ265" s="340">
        <f t="shared" si="97"/>
        <v>1</v>
      </c>
      <c r="AR265" s="123">
        <f t="shared" si="98"/>
        <v>0</v>
      </c>
      <c r="AS265" s="123">
        <f t="shared" si="99"/>
        <v>0</v>
      </c>
      <c r="AT265" s="123">
        <f>IF(OR(AND((K265&lt;0.8),(BE265&gt;180)),AND((K265&lt;0.8),(BE265&lt;10)),AND((K265&gt;=0.8),(BE265&lt;10)),AND((K265&gt;=0.8),(BE265&gt;90))),0,1)</f>
        <v>0</v>
      </c>
      <c r="AU265" s="123">
        <f t="shared" si="100"/>
        <v>0</v>
      </c>
      <c r="AV265" s="123">
        <f t="shared" si="101"/>
        <v>0</v>
      </c>
      <c r="AW265" s="123">
        <f t="shared" si="102"/>
        <v>0</v>
      </c>
      <c r="AX265" s="123">
        <f t="shared" si="103"/>
        <v>1</v>
      </c>
      <c r="AY265" s="416" t="str">
        <f t="shared" si="104"/>
        <v>D</v>
      </c>
      <c r="AZ265" s="416" t="str">
        <f>R265&amp;AY265</f>
        <v>2D</v>
      </c>
      <c r="BA265" s="417">
        <f>IFERROR(INDEX(Raw_DATA!L:L,MATCH(Risk7_PlusY67!$D265,Raw_DATA!$A:$A,0)),"")</f>
        <v>-10.33</v>
      </c>
      <c r="BB265" s="417">
        <f>IFERROR(INDEX(AVGGroup!$H$5:$H$21,MATCH(Risk7_PlusY67!$BJ265,AVGGroup!$C$5:$C$21,0)),"")</f>
        <v>-3.54</v>
      </c>
      <c r="BC265" s="417">
        <f>IFERROR(INDEX(Raw_DATA!M:M,MATCH(Risk7_PlusY67!$D265,Raw_DATA!$A:$A,0)),"")</f>
        <v>-16.350000000000001</v>
      </c>
      <c r="BD265" s="418">
        <f>IFERROR(INDEX(AVGGroup!$J$5:$J$21,MATCH(Risk7_PlusY67!$BJ265,AVGGroup!$C$5:$C$21,0)),"")</f>
        <v>-10.199999999999999</v>
      </c>
      <c r="BE265" s="407">
        <f>IFERROR(INDEX(Raw_DATA!N:N,MATCH(Risk7_PlusY67!$D265,Raw_DATA!$A:$A,0)),"")</f>
        <v>226</v>
      </c>
      <c r="BF265" s="407">
        <f>IFERROR(INDEX(Raw_DATA!O:O,MATCH(Risk7_PlusY67!$D265,Raw_DATA!$A:$A,0)),"")</f>
        <v>246</v>
      </c>
      <c r="BG265" s="407">
        <f>IFERROR(INDEX(Raw_DATA!P:P,MATCH(Risk7_PlusY67!$D265,Raw_DATA!$A:$A,0)),"")</f>
        <v>126</v>
      </c>
      <c r="BH265" s="407">
        <f>IFERROR(INDEX(Raw_DATA!Q:Q,MATCH(Risk7_PlusY67!$D265,Raw_DATA!$A:$A,0)),"")</f>
        <v>249</v>
      </c>
      <c r="BI265" s="407">
        <f>IFERROR(INDEX(Raw_DATA!R:R,MATCH(Risk7_PlusY67!$D265,Raw_DATA!$A:$A,0)),"")</f>
        <v>46</v>
      </c>
      <c r="BJ265" s="124" t="str">
        <f>INDEX('Org2567'!$BM:$BM,MATCH(Risk7_PlusY67!D265,'Org2567'!$D:$D,0))</f>
        <v>รพช.F2 P&lt;=30,000</v>
      </c>
    </row>
    <row r="266" spans="1:62" x14ac:dyDescent="0.7">
      <c r="A266" s="206">
        <f>IF(ISBLANK(D266),"",COUNTA($D$3:D266))</f>
        <v>264</v>
      </c>
      <c r="B266" s="207">
        <f>IFERROR(INDEX(ID!$E:$E,MATCH(Risk7_PlusY67!$D266,ID!$A:$A,0)),"")</f>
        <v>4</v>
      </c>
      <c r="C266" s="207" t="str">
        <f>IFERROR(INDEX(ID!$I:$I,MATCH(Risk7_PlusY67!$D266,ID!$A:$A,0)),"")</f>
        <v>สิงห์บุรี</v>
      </c>
      <c r="D266" s="295" t="s">
        <v>281</v>
      </c>
      <c r="E266" s="207" t="str">
        <f>IFERROR(INDEX(ID!$C:$C,MATCH(Risk7_PlusY67!$D266,ID!$A:$A,0)),"")</f>
        <v>สิงห์บุรี,รพท.</v>
      </c>
      <c r="F266" s="207" t="str">
        <f>IFERROR(INDEX(ID!$G:$G,MATCH(Risk7_PlusY67!$D266,ID!$A:$A,0)),"")</f>
        <v>รพท.</v>
      </c>
      <c r="G266" s="206">
        <f>IFERROR(INDEX(ID!$J:$J,MATCH(Risk7_PlusY67!$D266,ID!$A:$A,0)),"")</f>
        <v>282</v>
      </c>
      <c r="H266" s="208" t="str">
        <f>IFERROR(INDEX(ID!$P:$P,MATCH(Risk7_PlusY67!$D266,ID!$A:$A,0)),"")</f>
        <v>รพท.S B&lt;=400</v>
      </c>
      <c r="I266" s="209">
        <f>IFERROR(INDEX(Raw_DATA!E:E,MATCH(Risk7_PlusY67!$D266,Raw_DATA!$A:$A,0)),"")</f>
        <v>3.91</v>
      </c>
      <c r="J266" s="209">
        <f>IFERROR(INDEX(Raw_DATA!F:F,MATCH(Risk7_PlusY67!$D266,Raw_DATA!$A:$A,0)),"")</f>
        <v>3.51</v>
      </c>
      <c r="K266" s="209">
        <f>IFERROR(INDEX(Raw_DATA!G:G,MATCH(Risk7_PlusY67!$D266,Raw_DATA!$A:$A,0)),"")</f>
        <v>0.95</v>
      </c>
      <c r="L266" s="209">
        <f>IFERROR(INDEX(Raw_DATA!H:H,MATCH(Risk7_PlusY67!$D266,Raw_DATA!$A:$A,0)),"")</f>
        <v>215676072.83000001</v>
      </c>
      <c r="M266" s="210">
        <f>IFERROR(INDEX(Raw_DATA!I:I,MATCH(Risk7_PlusY67!$D266,Raw_DATA!$A:$A,0)),"")</f>
        <v>-35533129.200000003</v>
      </c>
      <c r="N266" s="206">
        <f t="shared" si="84"/>
        <v>0</v>
      </c>
      <c r="O266" s="206">
        <f t="shared" si="85"/>
        <v>1</v>
      </c>
      <c r="P266" s="206">
        <f t="shared" si="86"/>
        <v>0</v>
      </c>
      <c r="Q266" s="211">
        <f t="shared" si="87"/>
        <v>72.8</v>
      </c>
      <c r="R266" s="206">
        <f t="shared" si="88"/>
        <v>1</v>
      </c>
      <c r="S266" s="212">
        <f>IFERROR(INDEX(Raw_DATA!J:J,MATCH(Risk7_PlusY67!$D266,Raw_DATA!$A:$A,0)),"")</f>
        <v>7907001.3399999999</v>
      </c>
      <c r="T266" s="213">
        <f>IFERROR(INDEX(Raw_DATA!K:K,MATCH(Risk7_PlusY67!$D266,Raw_DATA!$A:$A,0)),"")</f>
        <v>-3976465.7</v>
      </c>
      <c r="U266" s="214">
        <f t="shared" si="89"/>
        <v>0</v>
      </c>
      <c r="V266" s="214">
        <f t="shared" si="90"/>
        <v>0</v>
      </c>
      <c r="W266" s="214">
        <f>IF(OR(AND((K266&lt;0.8),(AJ266&gt;180)),AND((K266&lt;0.8),(AJ266&lt;10)),AND((K266&gt;=0.8),(AJ266&lt;10)),AND((K266&gt;=0.8),(AJ266&gt;90))),0,1)</f>
        <v>1</v>
      </c>
      <c r="X266" s="214">
        <f t="shared" si="91"/>
        <v>0</v>
      </c>
      <c r="Y266" s="214">
        <f t="shared" si="92"/>
        <v>0</v>
      </c>
      <c r="Z266" s="214">
        <f t="shared" si="93"/>
        <v>1</v>
      </c>
      <c r="AA266" s="214">
        <f t="shared" si="94"/>
        <v>1</v>
      </c>
      <c r="AB266" s="215" t="str">
        <f t="shared" si="95"/>
        <v>C</v>
      </c>
      <c r="AC266" s="215" t="str">
        <f t="shared" si="96"/>
        <v>1C</v>
      </c>
      <c r="AD266" s="216"/>
      <c r="AE266" s="216"/>
      <c r="AF266" s="434">
        <f>IFERROR(INDEX(Raw_DATA!L:L,MATCH(Risk7_PlusY67!$D266,Raw_DATA!$A:$A,0)),"")</f>
        <v>1.1100000000000001</v>
      </c>
      <c r="AG266" s="434">
        <f>IFERROR(INDEX(AVGGroup!$D$5:$D$21,MATCH(Risk7_PlusY67!$H266,AVGGroup!$C$5:$C$21,0)),"")</f>
        <v>2.19</v>
      </c>
      <c r="AH266" s="434">
        <f>IFERROR(INDEX(Raw_DATA!M:M,MATCH(Risk7_PlusY67!$D266,Raw_DATA!$A:$A,0)),"")</f>
        <v>-5.5</v>
      </c>
      <c r="AI266" s="435">
        <f>IFERROR(INDEX(AVGGroup!$F$5:$F$21,MATCH(Risk7_PlusY67!$H266,AVGGroup!$C$5:$C$21,0)),"")</f>
        <v>-2.17</v>
      </c>
      <c r="AJ266" s="401">
        <f>IFERROR(INDEX(Raw_DATA!N:N,MATCH(Risk7_PlusY67!$D266,Raw_DATA!$A:$A,0)),"")</f>
        <v>69</v>
      </c>
      <c r="AK266" s="401">
        <f>IFERROR(INDEX(Raw_DATA!O:O,MATCH(Risk7_PlusY67!$D266,Raw_DATA!$A:$A,0)),"")</f>
        <v>123</v>
      </c>
      <c r="AL266" s="401">
        <f>IFERROR(INDEX(Raw_DATA!P:P,MATCH(Risk7_PlusY67!$D266,Raw_DATA!$A:$A,0)),"")</f>
        <v>76</v>
      </c>
      <c r="AM266" s="401">
        <f>IFERROR(INDEX(Raw_DATA!Q:Q,MATCH(Risk7_PlusY67!$D266,Raw_DATA!$A:$A,0)),"")</f>
        <v>90</v>
      </c>
      <c r="AN266" s="401">
        <f>IFERROR(INDEX(Raw_DATA!R:R,MATCH(Risk7_PlusY67!$D266,Raw_DATA!$A:$A,0)),"")</f>
        <v>44</v>
      </c>
      <c r="AO266" s="407"/>
      <c r="AP266" s="411" t="b">
        <f>AB266=AY266</f>
        <v>1</v>
      </c>
      <c r="AQ266" s="340">
        <f t="shared" si="97"/>
        <v>1</v>
      </c>
      <c r="AR266" s="123">
        <f t="shared" si="98"/>
        <v>0</v>
      </c>
      <c r="AS266" s="123">
        <f t="shared" si="99"/>
        <v>0</v>
      </c>
      <c r="AT266" s="123">
        <f>IF(OR(AND((K266&lt;0.8),(BE266&gt;180)),AND((K266&lt;0.8),(BE266&lt;10)),AND((K266&gt;=0.8),(BE266&lt;10)),AND((K266&gt;=0.8),(BE266&gt;90))),0,1)</f>
        <v>1</v>
      </c>
      <c r="AU266" s="123">
        <f t="shared" si="100"/>
        <v>0</v>
      </c>
      <c r="AV266" s="123">
        <f t="shared" si="101"/>
        <v>0</v>
      </c>
      <c r="AW266" s="123">
        <f t="shared" si="102"/>
        <v>1</v>
      </c>
      <c r="AX266" s="123">
        <f t="shared" si="103"/>
        <v>1</v>
      </c>
      <c r="AY266" s="416" t="str">
        <f t="shared" si="104"/>
        <v>C</v>
      </c>
      <c r="AZ266" s="416" t="str">
        <f>R266&amp;AY266</f>
        <v>1C</v>
      </c>
      <c r="BA266" s="417">
        <f>IFERROR(INDEX(Raw_DATA!L:L,MATCH(Risk7_PlusY67!$D266,Raw_DATA!$A:$A,0)),"")</f>
        <v>1.1100000000000001</v>
      </c>
      <c r="BB266" s="417">
        <f>IFERROR(INDEX(AVGGroup!$H$5:$H$21,MATCH(Risk7_PlusY67!$BJ266,AVGGroup!$C$5:$C$21,0)),"")</f>
        <v>2.19</v>
      </c>
      <c r="BC266" s="417">
        <f>IFERROR(INDEX(Raw_DATA!M:M,MATCH(Risk7_PlusY67!$D266,Raw_DATA!$A:$A,0)),"")</f>
        <v>-5.5</v>
      </c>
      <c r="BD266" s="418">
        <f>IFERROR(INDEX(AVGGroup!$J$5:$J$21,MATCH(Risk7_PlusY67!$BJ266,AVGGroup!$C$5:$C$21,0)),"")</f>
        <v>-2.17</v>
      </c>
      <c r="BE266" s="407">
        <f>IFERROR(INDEX(Raw_DATA!N:N,MATCH(Risk7_PlusY67!$D266,Raw_DATA!$A:$A,0)),"")</f>
        <v>69</v>
      </c>
      <c r="BF266" s="407">
        <f>IFERROR(INDEX(Raw_DATA!O:O,MATCH(Risk7_PlusY67!$D266,Raw_DATA!$A:$A,0)),"")</f>
        <v>123</v>
      </c>
      <c r="BG266" s="407">
        <f>IFERROR(INDEX(Raw_DATA!P:P,MATCH(Risk7_PlusY67!$D266,Raw_DATA!$A:$A,0)),"")</f>
        <v>76</v>
      </c>
      <c r="BH266" s="407">
        <f>IFERROR(INDEX(Raw_DATA!Q:Q,MATCH(Risk7_PlusY67!$D266,Raw_DATA!$A:$A,0)),"")</f>
        <v>90</v>
      </c>
      <c r="BI266" s="407">
        <f>IFERROR(INDEX(Raw_DATA!R:R,MATCH(Risk7_PlusY67!$D266,Raw_DATA!$A:$A,0)),"")</f>
        <v>44</v>
      </c>
      <c r="BJ266" s="124" t="str">
        <f>INDEX('Org2567'!$BM:$BM,MATCH(Risk7_PlusY67!D266,'Org2567'!$D:$D,0))</f>
        <v>รพท.S B&lt;=400</v>
      </c>
    </row>
    <row r="267" spans="1:62" x14ac:dyDescent="0.7">
      <c r="A267" s="206">
        <f>IF(ISBLANK(D267),"",COUNTA($D$3:D267))</f>
        <v>265</v>
      </c>
      <c r="B267" s="207">
        <f>IFERROR(INDEX(ID!$E:$E,MATCH(Risk7_PlusY67!$D267,ID!$A:$A,0)),"")</f>
        <v>4</v>
      </c>
      <c r="C267" s="207" t="str">
        <f>IFERROR(INDEX(ID!$I:$I,MATCH(Risk7_PlusY67!$D267,ID!$A:$A,0)),"")</f>
        <v>สิงห์บุรี</v>
      </c>
      <c r="D267" s="295" t="s">
        <v>282</v>
      </c>
      <c r="E267" s="207" t="str">
        <f>IFERROR(INDEX(ID!$C:$C,MATCH(Risk7_PlusY67!$D267,ID!$A:$A,0)),"")</f>
        <v>อินทร์บุรี,รพท.</v>
      </c>
      <c r="F267" s="207" t="str">
        <f>IFERROR(INDEX(ID!$G:$G,MATCH(Risk7_PlusY67!$D267,ID!$A:$A,0)),"")</f>
        <v>รพท.</v>
      </c>
      <c r="G267" s="206">
        <f>IFERROR(INDEX(ID!$J:$J,MATCH(Risk7_PlusY67!$D267,ID!$A:$A,0)),"")</f>
        <v>150</v>
      </c>
      <c r="H267" s="208" t="str">
        <f>IFERROR(INDEX(ID!$P:$P,MATCH(Risk7_PlusY67!$D267,ID!$A:$A,0)),"")</f>
        <v>รพท.M1 B&gt;200</v>
      </c>
      <c r="I267" s="209">
        <f>IFERROR(INDEX(Raw_DATA!E:E,MATCH(Risk7_PlusY67!$D267,Raw_DATA!$A:$A,0)),"")</f>
        <v>1.47</v>
      </c>
      <c r="J267" s="209">
        <f>IFERROR(INDEX(Raw_DATA!F:F,MATCH(Risk7_PlusY67!$D267,Raw_DATA!$A:$A,0)),"")</f>
        <v>1.38</v>
      </c>
      <c r="K267" s="209">
        <f>IFERROR(INDEX(Raw_DATA!G:G,MATCH(Risk7_PlusY67!$D267,Raw_DATA!$A:$A,0)),"")</f>
        <v>0.96</v>
      </c>
      <c r="L267" s="209">
        <f>IFERROR(INDEX(Raw_DATA!H:H,MATCH(Risk7_PlusY67!$D267,Raw_DATA!$A:$A,0)),"")</f>
        <v>48272033.289999999</v>
      </c>
      <c r="M267" s="210">
        <f>IFERROR(INDEX(Raw_DATA!I:I,MATCH(Risk7_PlusY67!$D267,Raw_DATA!$A:$A,0)),"")</f>
        <v>-26761804.73</v>
      </c>
      <c r="N267" s="206">
        <f t="shared" si="84"/>
        <v>1</v>
      </c>
      <c r="O267" s="206">
        <f t="shared" si="85"/>
        <v>1</v>
      </c>
      <c r="P267" s="206">
        <f t="shared" si="86"/>
        <v>0</v>
      </c>
      <c r="Q267" s="211">
        <f t="shared" si="87"/>
        <v>21.6</v>
      </c>
      <c r="R267" s="206">
        <f t="shared" si="88"/>
        <v>2</v>
      </c>
      <c r="S267" s="212">
        <f>IFERROR(INDEX(Raw_DATA!J:J,MATCH(Risk7_PlusY67!$D267,Raw_DATA!$A:$A,0)),"")</f>
        <v>-10812063.720000001</v>
      </c>
      <c r="T267" s="213">
        <f>IFERROR(INDEX(Raw_DATA!K:K,MATCH(Risk7_PlusY67!$D267,Raw_DATA!$A:$A,0)),"")</f>
        <v>-3897581.63</v>
      </c>
      <c r="U267" s="214">
        <f t="shared" si="89"/>
        <v>0</v>
      </c>
      <c r="V267" s="214">
        <f t="shared" si="90"/>
        <v>0</v>
      </c>
      <c r="W267" s="214">
        <f>IF(OR(AND((K267&lt;0.8),(AJ267&gt;180)),AND((K267&lt;0.8),(AJ267&lt;10)),AND((K267&gt;=0.8),(AJ267&lt;10)),AND((K267&gt;=0.8),(AJ267&gt;90))),0,1)</f>
        <v>0</v>
      </c>
      <c r="X267" s="214">
        <f t="shared" si="91"/>
        <v>1</v>
      </c>
      <c r="Y267" s="214">
        <f t="shared" si="92"/>
        <v>1</v>
      </c>
      <c r="Z267" s="214">
        <f t="shared" si="93"/>
        <v>0</v>
      </c>
      <c r="AA267" s="214">
        <f t="shared" si="94"/>
        <v>1</v>
      </c>
      <c r="AB267" s="215" t="str">
        <f t="shared" si="95"/>
        <v>C</v>
      </c>
      <c r="AC267" s="215" t="str">
        <f t="shared" si="96"/>
        <v>2C</v>
      </c>
      <c r="AD267" s="216"/>
      <c r="AE267" s="216"/>
      <c r="AF267" s="434">
        <f>IFERROR(INDEX(Raw_DATA!L:L,MATCH(Risk7_PlusY67!$D267,Raw_DATA!$A:$A,0)),"")</f>
        <v>-2.95</v>
      </c>
      <c r="AG267" s="434">
        <f>IFERROR(INDEX(AVGGroup!$D$5:$D$21,MATCH(Risk7_PlusY67!$H267,AVGGroup!$C$5:$C$21,0)),"")</f>
        <v>3.38</v>
      </c>
      <c r="AH267" s="434">
        <f>IFERROR(INDEX(Raw_DATA!M:M,MATCH(Risk7_PlusY67!$D267,Raw_DATA!$A:$A,0)),"")</f>
        <v>-12.62</v>
      </c>
      <c r="AI267" s="435">
        <f>IFERROR(INDEX(AVGGroup!$F$5:$F$21,MATCH(Risk7_PlusY67!$H267,AVGGroup!$C$5:$C$21,0)),"")</f>
        <v>0.04</v>
      </c>
      <c r="AJ267" s="401">
        <f>IFERROR(INDEX(Raw_DATA!N:N,MATCH(Risk7_PlusY67!$D267,Raw_DATA!$A:$A,0)),"")</f>
        <v>251</v>
      </c>
      <c r="AK267" s="401">
        <f>IFERROR(INDEX(Raw_DATA!O:O,MATCH(Risk7_PlusY67!$D267,Raw_DATA!$A:$A,0)),"")</f>
        <v>58</v>
      </c>
      <c r="AL267" s="401">
        <f>IFERROR(INDEX(Raw_DATA!P:P,MATCH(Risk7_PlusY67!$D267,Raw_DATA!$A:$A,0)),"")</f>
        <v>42</v>
      </c>
      <c r="AM267" s="401">
        <f>IFERROR(INDEX(Raw_DATA!Q:Q,MATCH(Risk7_PlusY67!$D267,Raw_DATA!$A:$A,0)),"")</f>
        <v>129</v>
      </c>
      <c r="AN267" s="401">
        <f>IFERROR(INDEX(Raw_DATA!R:R,MATCH(Risk7_PlusY67!$D267,Raw_DATA!$A:$A,0)),"")</f>
        <v>41</v>
      </c>
      <c r="AO267" s="407"/>
      <c r="AP267" s="411" t="b">
        <f>AB267=AY267</f>
        <v>1</v>
      </c>
      <c r="AQ267" s="340">
        <f t="shared" si="97"/>
        <v>1</v>
      </c>
      <c r="AR267" s="123">
        <f t="shared" si="98"/>
        <v>0</v>
      </c>
      <c r="AS267" s="123">
        <f t="shared" si="99"/>
        <v>0</v>
      </c>
      <c r="AT267" s="123">
        <f>IF(OR(AND((K267&lt;0.8),(BE267&gt;180)),AND((K267&lt;0.8),(BE267&lt;10)),AND((K267&gt;=0.8),(BE267&lt;10)),AND((K267&gt;=0.8),(BE267&gt;90))),0,1)</f>
        <v>0</v>
      </c>
      <c r="AU267" s="123">
        <f t="shared" si="100"/>
        <v>1</v>
      </c>
      <c r="AV267" s="123">
        <f t="shared" si="101"/>
        <v>1</v>
      </c>
      <c r="AW267" s="123">
        <f t="shared" si="102"/>
        <v>0</v>
      </c>
      <c r="AX267" s="123">
        <f t="shared" si="103"/>
        <v>1</v>
      </c>
      <c r="AY267" s="416" t="str">
        <f t="shared" si="104"/>
        <v>C</v>
      </c>
      <c r="AZ267" s="416" t="str">
        <f>R267&amp;AY267</f>
        <v>2C</v>
      </c>
      <c r="BA267" s="417">
        <f>IFERROR(INDEX(Raw_DATA!L:L,MATCH(Risk7_PlusY67!$D267,Raw_DATA!$A:$A,0)),"")</f>
        <v>-2.95</v>
      </c>
      <c r="BB267" s="417">
        <f>IFERROR(INDEX(AVGGroup!$H$5:$H$21,MATCH(Risk7_PlusY67!$BJ267,AVGGroup!$C$5:$C$21,0)),"")</f>
        <v>2.06</v>
      </c>
      <c r="BC267" s="417">
        <f>IFERROR(INDEX(Raw_DATA!M:M,MATCH(Risk7_PlusY67!$D267,Raw_DATA!$A:$A,0)),"")</f>
        <v>-12.62</v>
      </c>
      <c r="BD267" s="418">
        <f>IFERROR(INDEX(AVGGroup!$J$5:$J$21,MATCH(Risk7_PlusY67!$BJ267,AVGGroup!$C$5:$C$21,0)),"")</f>
        <v>-1.4</v>
      </c>
      <c r="BE267" s="407">
        <f>IFERROR(INDEX(Raw_DATA!N:N,MATCH(Risk7_PlusY67!$D267,Raw_DATA!$A:$A,0)),"")</f>
        <v>251</v>
      </c>
      <c r="BF267" s="407">
        <f>IFERROR(INDEX(Raw_DATA!O:O,MATCH(Risk7_PlusY67!$D267,Raw_DATA!$A:$A,0)),"")</f>
        <v>58</v>
      </c>
      <c r="BG267" s="407">
        <f>IFERROR(INDEX(Raw_DATA!P:P,MATCH(Risk7_PlusY67!$D267,Raw_DATA!$A:$A,0)),"")</f>
        <v>42</v>
      </c>
      <c r="BH267" s="407">
        <f>IFERROR(INDEX(Raw_DATA!Q:Q,MATCH(Risk7_PlusY67!$D267,Raw_DATA!$A:$A,0)),"")</f>
        <v>129</v>
      </c>
      <c r="BI267" s="407">
        <f>IFERROR(INDEX(Raw_DATA!R:R,MATCH(Risk7_PlusY67!$D267,Raw_DATA!$A:$A,0)),"")</f>
        <v>41</v>
      </c>
      <c r="BJ267" s="124" t="str">
        <f>INDEX('Org2567'!$BM:$BM,MATCH(Risk7_PlusY67!D267,'Org2567'!$D:$D,0))</f>
        <v>รพท.M1 B&lt;=200</v>
      </c>
    </row>
    <row r="268" spans="1:62" x14ac:dyDescent="0.7">
      <c r="A268" s="206">
        <f>IF(ISBLANK(D268),"",COUNTA($D$3:D268))</f>
        <v>266</v>
      </c>
      <c r="B268" s="207">
        <f>IFERROR(INDEX(ID!$E:$E,MATCH(Risk7_PlusY67!$D268,ID!$A:$A,0)),"")</f>
        <v>4</v>
      </c>
      <c r="C268" s="207" t="str">
        <f>IFERROR(INDEX(ID!$I:$I,MATCH(Risk7_PlusY67!$D268,ID!$A:$A,0)),"")</f>
        <v>สิงห์บุรี</v>
      </c>
      <c r="D268" s="295" t="s">
        <v>283</v>
      </c>
      <c r="E268" s="207" t="str">
        <f>IFERROR(INDEX(ID!$C:$C,MATCH(Risk7_PlusY67!$D268,ID!$A:$A,0)),"")</f>
        <v>บางระจัน,รพช.</v>
      </c>
      <c r="F268" s="207" t="str">
        <f>IFERROR(INDEX(ID!$G:$G,MATCH(Risk7_PlusY67!$D268,ID!$A:$A,0)),"")</f>
        <v>รพช.</v>
      </c>
      <c r="G268" s="206">
        <f>IFERROR(INDEX(ID!$J:$J,MATCH(Risk7_PlusY67!$D268,ID!$A:$A,0)),"")</f>
        <v>35</v>
      </c>
      <c r="H268" s="208" t="str">
        <f>IFERROR(INDEX(ID!$P:$P,MATCH(Risk7_PlusY67!$D268,ID!$A:$A,0)),"")</f>
        <v>รพช.F2 P&lt;=30,000</v>
      </c>
      <c r="I268" s="209">
        <f>IFERROR(INDEX(Raw_DATA!E:E,MATCH(Risk7_PlusY67!$D268,Raw_DATA!$A:$A,0)),"")</f>
        <v>1.28</v>
      </c>
      <c r="J268" s="209">
        <f>IFERROR(INDEX(Raw_DATA!F:F,MATCH(Risk7_PlusY67!$D268,Raw_DATA!$A:$A,0)),"")</f>
        <v>1.17</v>
      </c>
      <c r="K268" s="209">
        <f>IFERROR(INDEX(Raw_DATA!G:G,MATCH(Risk7_PlusY67!$D268,Raw_DATA!$A:$A,0)),"")</f>
        <v>0.73</v>
      </c>
      <c r="L268" s="209">
        <f>IFERROR(INDEX(Raw_DATA!H:H,MATCH(Risk7_PlusY67!$D268,Raw_DATA!$A:$A,0)),"")</f>
        <v>5846752.75</v>
      </c>
      <c r="M268" s="210">
        <f>IFERROR(INDEX(Raw_DATA!I:I,MATCH(Risk7_PlusY67!$D268,Raw_DATA!$A:$A,0)),"")</f>
        <v>-7692136.6299999999</v>
      </c>
      <c r="N268" s="206">
        <f t="shared" si="84"/>
        <v>2</v>
      </c>
      <c r="O268" s="206">
        <f t="shared" si="85"/>
        <v>1</v>
      </c>
      <c r="P268" s="206">
        <f t="shared" si="86"/>
        <v>0</v>
      </c>
      <c r="Q268" s="211">
        <f t="shared" si="87"/>
        <v>9.1</v>
      </c>
      <c r="R268" s="206">
        <f t="shared" si="88"/>
        <v>3</v>
      </c>
      <c r="S268" s="212">
        <f>IFERROR(INDEX(Raw_DATA!J:J,MATCH(Risk7_PlusY67!$D268,Raw_DATA!$A:$A,0)),"")</f>
        <v>-2839239.3</v>
      </c>
      <c r="T268" s="213">
        <f>IFERROR(INDEX(Raw_DATA!K:K,MATCH(Risk7_PlusY67!$D268,Raw_DATA!$A:$A,0)),"")</f>
        <v>-5785189.3700000001</v>
      </c>
      <c r="U268" s="214">
        <f t="shared" si="89"/>
        <v>1</v>
      </c>
      <c r="V268" s="214">
        <f t="shared" si="90"/>
        <v>0</v>
      </c>
      <c r="W268" s="214">
        <f>IF(OR(AND((K268&lt;0.8),(AJ268&gt;180)),AND((K268&lt;0.8),(AJ268&lt;10)),AND((K268&gt;=0.8),(AJ268&lt;10)),AND((K268&gt;=0.8),(AJ268&gt;90))),0,1)</f>
        <v>0</v>
      </c>
      <c r="X268" s="214">
        <f t="shared" si="91"/>
        <v>1</v>
      </c>
      <c r="Y268" s="214">
        <f t="shared" si="92"/>
        <v>0</v>
      </c>
      <c r="Z268" s="214">
        <f t="shared" si="93"/>
        <v>0</v>
      </c>
      <c r="AA268" s="214">
        <f t="shared" si="94"/>
        <v>0</v>
      </c>
      <c r="AB268" s="215" t="str">
        <f t="shared" si="95"/>
        <v>C-</v>
      </c>
      <c r="AC268" s="215" t="str">
        <f t="shared" si="96"/>
        <v>3C-</v>
      </c>
      <c r="AD268" s="216"/>
      <c r="AE268" s="216"/>
      <c r="AF268" s="434">
        <f>IFERROR(INDEX(Raw_DATA!L:L,MATCH(Risk7_PlusY67!$D268,Raw_DATA!$A:$A,0)),"")</f>
        <v>-3.09</v>
      </c>
      <c r="AG268" s="434">
        <f>IFERROR(INDEX(AVGGroup!$D$5:$D$21,MATCH(Risk7_PlusY67!$H268,AVGGroup!$C$5:$C$21,0)),"")</f>
        <v>-3.55</v>
      </c>
      <c r="AH268" s="434">
        <f>IFERROR(INDEX(Raw_DATA!M:M,MATCH(Risk7_PlusY67!$D268,Raw_DATA!$A:$A,0)),"")</f>
        <v>-13.41</v>
      </c>
      <c r="AI268" s="435">
        <f>IFERROR(INDEX(AVGGroup!$F$5:$F$21,MATCH(Risk7_PlusY67!$H268,AVGGroup!$C$5:$C$21,0)),"")</f>
        <v>-10.199999999999999</v>
      </c>
      <c r="AJ268" s="401">
        <f>IFERROR(INDEX(Raw_DATA!N:N,MATCH(Risk7_PlusY67!$D268,Raw_DATA!$A:$A,0)),"")</f>
        <v>224</v>
      </c>
      <c r="AK268" s="401">
        <f>IFERROR(INDEX(Raw_DATA!O:O,MATCH(Risk7_PlusY67!$D268,Raw_DATA!$A:$A,0)),"")</f>
        <v>60</v>
      </c>
      <c r="AL268" s="401">
        <f>IFERROR(INDEX(Raw_DATA!P:P,MATCH(Risk7_PlusY67!$D268,Raw_DATA!$A:$A,0)),"")</f>
        <v>68</v>
      </c>
      <c r="AM268" s="401">
        <f>IFERROR(INDEX(Raw_DATA!Q:Q,MATCH(Risk7_PlusY67!$D268,Raw_DATA!$A:$A,0)),"")</f>
        <v>146</v>
      </c>
      <c r="AN268" s="401">
        <f>IFERROR(INDEX(Raw_DATA!R:R,MATCH(Risk7_PlusY67!$D268,Raw_DATA!$A:$A,0)),"")</f>
        <v>74</v>
      </c>
      <c r="AO268" s="407"/>
      <c r="AP268" s="411" t="b">
        <f>AB268=AY268</f>
        <v>1</v>
      </c>
      <c r="AQ268" s="340">
        <f t="shared" si="97"/>
        <v>1</v>
      </c>
      <c r="AR268" s="123">
        <f t="shared" si="98"/>
        <v>1</v>
      </c>
      <c r="AS268" s="123">
        <f t="shared" si="99"/>
        <v>0</v>
      </c>
      <c r="AT268" s="123">
        <f>IF(OR(AND((K268&lt;0.8),(BE268&gt;180)),AND((K268&lt;0.8),(BE268&lt;10)),AND((K268&gt;=0.8),(BE268&lt;10)),AND((K268&gt;=0.8),(BE268&gt;90))),0,1)</f>
        <v>0</v>
      </c>
      <c r="AU268" s="123">
        <f t="shared" si="100"/>
        <v>1</v>
      </c>
      <c r="AV268" s="123">
        <f t="shared" si="101"/>
        <v>0</v>
      </c>
      <c r="AW268" s="123">
        <f t="shared" si="102"/>
        <v>0</v>
      </c>
      <c r="AX268" s="123">
        <f t="shared" si="103"/>
        <v>0</v>
      </c>
      <c r="AY268" s="416" t="str">
        <f t="shared" si="104"/>
        <v>C-</v>
      </c>
      <c r="AZ268" s="416" t="str">
        <f>R268&amp;AY268</f>
        <v>3C-</v>
      </c>
      <c r="BA268" s="417">
        <f>IFERROR(INDEX(Raw_DATA!L:L,MATCH(Risk7_PlusY67!$D268,Raw_DATA!$A:$A,0)),"")</f>
        <v>-3.09</v>
      </c>
      <c r="BB268" s="417">
        <f>IFERROR(INDEX(AVGGroup!$H$5:$H$21,MATCH(Risk7_PlusY67!$BJ268,AVGGroup!$C$5:$C$21,0)),"")</f>
        <v>-3.54</v>
      </c>
      <c r="BC268" s="417">
        <f>IFERROR(INDEX(Raw_DATA!M:M,MATCH(Risk7_PlusY67!$D268,Raw_DATA!$A:$A,0)),"")</f>
        <v>-13.41</v>
      </c>
      <c r="BD268" s="418">
        <f>IFERROR(INDEX(AVGGroup!$J$5:$J$21,MATCH(Risk7_PlusY67!$BJ268,AVGGroup!$C$5:$C$21,0)),"")</f>
        <v>-10.199999999999999</v>
      </c>
      <c r="BE268" s="407">
        <f>IFERROR(INDEX(Raw_DATA!N:N,MATCH(Risk7_PlusY67!$D268,Raw_DATA!$A:$A,0)),"")</f>
        <v>224</v>
      </c>
      <c r="BF268" s="407">
        <f>IFERROR(INDEX(Raw_DATA!O:O,MATCH(Risk7_PlusY67!$D268,Raw_DATA!$A:$A,0)),"")</f>
        <v>60</v>
      </c>
      <c r="BG268" s="407">
        <f>IFERROR(INDEX(Raw_DATA!P:P,MATCH(Risk7_PlusY67!$D268,Raw_DATA!$A:$A,0)),"")</f>
        <v>68</v>
      </c>
      <c r="BH268" s="407">
        <f>IFERROR(INDEX(Raw_DATA!Q:Q,MATCH(Risk7_PlusY67!$D268,Raw_DATA!$A:$A,0)),"")</f>
        <v>146</v>
      </c>
      <c r="BI268" s="407">
        <f>IFERROR(INDEX(Raw_DATA!R:R,MATCH(Risk7_PlusY67!$D268,Raw_DATA!$A:$A,0)),"")</f>
        <v>74</v>
      </c>
      <c r="BJ268" s="124" t="str">
        <f>INDEX('Org2567'!$BM:$BM,MATCH(Risk7_PlusY67!D268,'Org2567'!$D:$D,0))</f>
        <v>รพช.F2 P&lt;=30,000</v>
      </c>
    </row>
    <row r="269" spans="1:62" x14ac:dyDescent="0.7">
      <c r="A269" s="206">
        <f>IF(ISBLANK(D269),"",COUNTA($D$3:D269))</f>
        <v>267</v>
      </c>
      <c r="B269" s="207">
        <f>IFERROR(INDEX(ID!$E:$E,MATCH(Risk7_PlusY67!$D269,ID!$A:$A,0)),"")</f>
        <v>4</v>
      </c>
      <c r="C269" s="207" t="str">
        <f>IFERROR(INDEX(ID!$I:$I,MATCH(Risk7_PlusY67!$D269,ID!$A:$A,0)),"")</f>
        <v>สิงห์บุรี</v>
      </c>
      <c r="D269" s="295" t="s">
        <v>284</v>
      </c>
      <c r="E269" s="207" t="str">
        <f>IFERROR(INDEX(ID!$C:$C,MATCH(Risk7_PlusY67!$D269,ID!$A:$A,0)),"")</f>
        <v>ค่ายบางระจัน,รพช.</v>
      </c>
      <c r="F269" s="207" t="str">
        <f>IFERROR(INDEX(ID!$G:$G,MATCH(Risk7_PlusY67!$D269,ID!$A:$A,0)),"")</f>
        <v>รพช.</v>
      </c>
      <c r="G269" s="206">
        <f>IFERROR(INDEX(ID!$J:$J,MATCH(Risk7_PlusY67!$D269,ID!$A:$A,0)),"")</f>
        <v>30</v>
      </c>
      <c r="H269" s="208" t="str">
        <f>IFERROR(INDEX(ID!$P:$P,MATCH(Risk7_PlusY67!$D269,ID!$A:$A,0)),"")</f>
        <v>รพช.F2 P&lt;=30,000</v>
      </c>
      <c r="I269" s="209">
        <f>IFERROR(INDEX(Raw_DATA!E:E,MATCH(Risk7_PlusY67!$D269,Raw_DATA!$A:$A,0)),"")</f>
        <v>1.37</v>
      </c>
      <c r="J269" s="209">
        <f>IFERROR(INDEX(Raw_DATA!F:F,MATCH(Risk7_PlusY67!$D269,Raw_DATA!$A:$A,0)),"")</f>
        <v>1.31</v>
      </c>
      <c r="K269" s="209">
        <f>IFERROR(INDEX(Raw_DATA!G:G,MATCH(Risk7_PlusY67!$D269,Raw_DATA!$A:$A,0)),"")</f>
        <v>0.76</v>
      </c>
      <c r="L269" s="209">
        <f>IFERROR(INDEX(Raw_DATA!H:H,MATCH(Risk7_PlusY67!$D269,Raw_DATA!$A:$A,0)),"")</f>
        <v>6077883.3099999996</v>
      </c>
      <c r="M269" s="210">
        <f>IFERROR(INDEX(Raw_DATA!I:I,MATCH(Risk7_PlusY67!$D269,Raw_DATA!$A:$A,0)),"")</f>
        <v>1523237.85</v>
      </c>
      <c r="N269" s="206">
        <f t="shared" si="84"/>
        <v>2</v>
      </c>
      <c r="O269" s="206">
        <f t="shared" si="85"/>
        <v>0</v>
      </c>
      <c r="P269" s="206">
        <f t="shared" si="86"/>
        <v>0</v>
      </c>
      <c r="Q269" s="211" t="str">
        <f t="shared" si="87"/>
        <v/>
      </c>
      <c r="R269" s="206">
        <f t="shared" si="88"/>
        <v>2</v>
      </c>
      <c r="S269" s="212">
        <f>IFERROR(INDEX(Raw_DATA!J:J,MATCH(Risk7_PlusY67!$D269,Raw_DATA!$A:$A,0)),"")</f>
        <v>4037369.52</v>
      </c>
      <c r="T269" s="213">
        <f>IFERROR(INDEX(Raw_DATA!K:K,MATCH(Risk7_PlusY67!$D269,Raw_DATA!$A:$A,0)),"")</f>
        <v>-4150721.98</v>
      </c>
      <c r="U269" s="214">
        <f t="shared" si="89"/>
        <v>1</v>
      </c>
      <c r="V269" s="214">
        <f t="shared" si="90"/>
        <v>1</v>
      </c>
      <c r="W269" s="214">
        <f>IF(OR(AND((K269&lt;0.8),(AJ269&gt;180)),AND((K269&lt;0.8),(AJ269&lt;10)),AND((K269&gt;=0.8),(AJ269&lt;10)),AND((K269&gt;=0.8),(AJ269&gt;90))),0,1)</f>
        <v>1</v>
      </c>
      <c r="X269" s="214">
        <f t="shared" si="91"/>
        <v>0</v>
      </c>
      <c r="Y269" s="214">
        <f t="shared" si="92"/>
        <v>1</v>
      </c>
      <c r="Z269" s="214">
        <f t="shared" si="93"/>
        <v>0</v>
      </c>
      <c r="AA269" s="214">
        <f t="shared" si="94"/>
        <v>1</v>
      </c>
      <c r="AB269" s="215" t="str">
        <f t="shared" si="95"/>
        <v>B</v>
      </c>
      <c r="AC269" s="215" t="str">
        <f t="shared" si="96"/>
        <v>2B</v>
      </c>
      <c r="AD269" s="216"/>
      <c r="AE269" s="216"/>
      <c r="AF269" s="434">
        <f>IFERROR(INDEX(Raw_DATA!L:L,MATCH(Risk7_PlusY67!$D269,Raw_DATA!$A:$A,0)),"")</f>
        <v>4.95</v>
      </c>
      <c r="AG269" s="434">
        <f>IFERROR(INDEX(AVGGroup!$D$5:$D$21,MATCH(Risk7_PlusY67!$H269,AVGGroup!$C$5:$C$21,0)),"")</f>
        <v>-3.55</v>
      </c>
      <c r="AH269" s="434">
        <f>IFERROR(INDEX(Raw_DATA!M:M,MATCH(Risk7_PlusY67!$D269,Raw_DATA!$A:$A,0)),"")</f>
        <v>2.91</v>
      </c>
      <c r="AI269" s="435">
        <f>IFERROR(INDEX(AVGGroup!$F$5:$F$21,MATCH(Risk7_PlusY67!$H269,AVGGroup!$C$5:$C$21,0)),"")</f>
        <v>-10.199999999999999</v>
      </c>
      <c r="AJ269" s="401">
        <f>IFERROR(INDEX(Raw_DATA!N:N,MATCH(Risk7_PlusY67!$D269,Raw_DATA!$A:$A,0)),"")</f>
        <v>72</v>
      </c>
      <c r="AK269" s="401">
        <f>IFERROR(INDEX(Raw_DATA!O:O,MATCH(Risk7_PlusY67!$D269,Raw_DATA!$A:$A,0)),"")</f>
        <v>126</v>
      </c>
      <c r="AL269" s="401">
        <f>IFERROR(INDEX(Raw_DATA!P:P,MATCH(Risk7_PlusY67!$D269,Raw_DATA!$A:$A,0)),"")</f>
        <v>55</v>
      </c>
      <c r="AM269" s="401">
        <f>IFERROR(INDEX(Raw_DATA!Q:Q,MATCH(Risk7_PlusY67!$D269,Raw_DATA!$A:$A,0)),"")</f>
        <v>181</v>
      </c>
      <c r="AN269" s="401">
        <f>IFERROR(INDEX(Raw_DATA!R:R,MATCH(Risk7_PlusY67!$D269,Raw_DATA!$A:$A,0)),"")</f>
        <v>36</v>
      </c>
      <c r="AO269" s="407"/>
      <c r="AP269" s="411" t="b">
        <f>AB269=AY269</f>
        <v>1</v>
      </c>
      <c r="AQ269" s="340">
        <f t="shared" si="97"/>
        <v>0</v>
      </c>
      <c r="AR269" s="123">
        <f t="shared" si="98"/>
        <v>1</v>
      </c>
      <c r="AS269" s="123">
        <f t="shared" si="99"/>
        <v>1</v>
      </c>
      <c r="AT269" s="123">
        <f>IF(OR(AND((K269&lt;0.8),(BE269&gt;180)),AND((K269&lt;0.8),(BE269&lt;10)),AND((K269&gt;=0.8),(BE269&lt;10)),AND((K269&gt;=0.8),(BE269&gt;90))),0,1)</f>
        <v>1</v>
      </c>
      <c r="AU269" s="123">
        <f t="shared" si="100"/>
        <v>0</v>
      </c>
      <c r="AV269" s="123">
        <f t="shared" si="101"/>
        <v>1</v>
      </c>
      <c r="AW269" s="123">
        <f t="shared" si="102"/>
        <v>0</v>
      </c>
      <c r="AX269" s="123">
        <f t="shared" si="103"/>
        <v>1</v>
      </c>
      <c r="AY269" s="416" t="str">
        <f t="shared" si="104"/>
        <v>B</v>
      </c>
      <c r="AZ269" s="416" t="str">
        <f>R269&amp;AY269</f>
        <v>2B</v>
      </c>
      <c r="BA269" s="417">
        <f>IFERROR(INDEX(Raw_DATA!L:L,MATCH(Risk7_PlusY67!$D269,Raw_DATA!$A:$A,0)),"")</f>
        <v>4.95</v>
      </c>
      <c r="BB269" s="417">
        <f>IFERROR(INDEX(AVGGroup!$H$5:$H$21,MATCH(Risk7_PlusY67!$BJ269,AVGGroup!$C$5:$C$21,0)),"")</f>
        <v>-3.54</v>
      </c>
      <c r="BC269" s="417">
        <f>IFERROR(INDEX(Raw_DATA!M:M,MATCH(Risk7_PlusY67!$D269,Raw_DATA!$A:$A,0)),"")</f>
        <v>2.91</v>
      </c>
      <c r="BD269" s="418">
        <f>IFERROR(INDEX(AVGGroup!$J$5:$J$21,MATCH(Risk7_PlusY67!$BJ269,AVGGroup!$C$5:$C$21,0)),"")</f>
        <v>-10.199999999999999</v>
      </c>
      <c r="BE269" s="407">
        <f>IFERROR(INDEX(Raw_DATA!N:N,MATCH(Risk7_PlusY67!$D269,Raw_DATA!$A:$A,0)),"")</f>
        <v>72</v>
      </c>
      <c r="BF269" s="407">
        <f>IFERROR(INDEX(Raw_DATA!O:O,MATCH(Risk7_PlusY67!$D269,Raw_DATA!$A:$A,0)),"")</f>
        <v>126</v>
      </c>
      <c r="BG269" s="407">
        <f>IFERROR(INDEX(Raw_DATA!P:P,MATCH(Risk7_PlusY67!$D269,Raw_DATA!$A:$A,0)),"")</f>
        <v>55</v>
      </c>
      <c r="BH269" s="407">
        <f>IFERROR(INDEX(Raw_DATA!Q:Q,MATCH(Risk7_PlusY67!$D269,Raw_DATA!$A:$A,0)),"")</f>
        <v>181</v>
      </c>
      <c r="BI269" s="407">
        <f>IFERROR(INDEX(Raw_DATA!R:R,MATCH(Risk7_PlusY67!$D269,Raw_DATA!$A:$A,0)),"")</f>
        <v>36</v>
      </c>
      <c r="BJ269" s="124" t="str">
        <f>INDEX('Org2567'!$BM:$BM,MATCH(Risk7_PlusY67!D269,'Org2567'!$D:$D,0))</f>
        <v>รพช.F2 P&lt;=30,000</v>
      </c>
    </row>
    <row r="270" spans="1:62" x14ac:dyDescent="0.7">
      <c r="A270" s="206">
        <f>IF(ISBLANK(D270),"",COUNTA($D$3:D270))</f>
        <v>268</v>
      </c>
      <c r="B270" s="207">
        <f>IFERROR(INDEX(ID!$E:$E,MATCH(Risk7_PlusY67!$D270,ID!$A:$A,0)),"")</f>
        <v>4</v>
      </c>
      <c r="C270" s="207" t="str">
        <f>IFERROR(INDEX(ID!$I:$I,MATCH(Risk7_PlusY67!$D270,ID!$A:$A,0)),"")</f>
        <v>สิงห์บุรี</v>
      </c>
      <c r="D270" s="295" t="s">
        <v>285</v>
      </c>
      <c r="E270" s="207" t="str">
        <f>IFERROR(INDEX(ID!$C:$C,MATCH(Risk7_PlusY67!$D270,ID!$A:$A,0)),"")</f>
        <v>พรหมบุรี,รพช.</v>
      </c>
      <c r="F270" s="207" t="str">
        <f>IFERROR(INDEX(ID!$G:$G,MATCH(Risk7_PlusY67!$D270,ID!$A:$A,0)),"")</f>
        <v>รพช.</v>
      </c>
      <c r="G270" s="206">
        <f>IFERROR(INDEX(ID!$J:$J,MATCH(Risk7_PlusY67!$D270,ID!$A:$A,0)),"")</f>
        <v>28</v>
      </c>
      <c r="H270" s="208" t="str">
        <f>IFERROR(INDEX(ID!$P:$P,MATCH(Risk7_PlusY67!$D270,ID!$A:$A,0)),"")</f>
        <v>รพช.F2 P&lt;=30,000</v>
      </c>
      <c r="I270" s="209">
        <f>IFERROR(INDEX(Raw_DATA!E:E,MATCH(Risk7_PlusY67!$D270,Raw_DATA!$A:$A,0)),"")</f>
        <v>2.08</v>
      </c>
      <c r="J270" s="209">
        <f>IFERROR(INDEX(Raw_DATA!F:F,MATCH(Risk7_PlusY67!$D270,Raw_DATA!$A:$A,0)),"")</f>
        <v>1.88</v>
      </c>
      <c r="K270" s="209">
        <f>IFERROR(INDEX(Raw_DATA!G:G,MATCH(Risk7_PlusY67!$D270,Raw_DATA!$A:$A,0)),"")</f>
        <v>1.34</v>
      </c>
      <c r="L270" s="209">
        <f>IFERROR(INDEX(Raw_DATA!H:H,MATCH(Risk7_PlusY67!$D270,Raw_DATA!$A:$A,0)),"")</f>
        <v>8801418.25</v>
      </c>
      <c r="M270" s="210">
        <f>IFERROR(INDEX(Raw_DATA!I:I,MATCH(Risk7_PlusY67!$D270,Raw_DATA!$A:$A,0)),"")</f>
        <v>-17809532.609999999</v>
      </c>
      <c r="N270" s="206">
        <f t="shared" si="84"/>
        <v>0</v>
      </c>
      <c r="O270" s="206">
        <f t="shared" si="85"/>
        <v>1</v>
      </c>
      <c r="P270" s="206">
        <f t="shared" si="86"/>
        <v>1</v>
      </c>
      <c r="Q270" s="211">
        <f t="shared" si="87"/>
        <v>5.9</v>
      </c>
      <c r="R270" s="206">
        <f t="shared" si="88"/>
        <v>2</v>
      </c>
      <c r="S270" s="212">
        <f>IFERROR(INDEX(Raw_DATA!J:J,MATCH(Risk7_PlusY67!$D270,Raw_DATA!$A:$A,0)),"")</f>
        <v>-4477880.25</v>
      </c>
      <c r="T270" s="213">
        <f>IFERROR(INDEX(Raw_DATA!K:K,MATCH(Risk7_PlusY67!$D270,Raw_DATA!$A:$A,0)),"")</f>
        <v>2799240.85</v>
      </c>
      <c r="U270" s="214">
        <f t="shared" si="89"/>
        <v>0</v>
      </c>
      <c r="V270" s="214">
        <f t="shared" si="90"/>
        <v>0</v>
      </c>
      <c r="W270" s="214">
        <f>IF(OR(AND((K270&lt;0.8),(AJ270&gt;180)),AND((K270&lt;0.8),(AJ270&lt;10)),AND((K270&gt;=0.8),(AJ270&lt;10)),AND((K270&gt;=0.8),(AJ270&gt;90))),0,1)</f>
        <v>0</v>
      </c>
      <c r="X270" s="214">
        <f t="shared" si="91"/>
        <v>1</v>
      </c>
      <c r="Y270" s="214">
        <f t="shared" si="92"/>
        <v>1</v>
      </c>
      <c r="Z270" s="214">
        <f t="shared" si="93"/>
        <v>0</v>
      </c>
      <c r="AA270" s="214">
        <f t="shared" si="94"/>
        <v>1</v>
      </c>
      <c r="AB270" s="215" t="str">
        <f t="shared" si="95"/>
        <v>C</v>
      </c>
      <c r="AC270" s="215" t="str">
        <f t="shared" si="96"/>
        <v>2C</v>
      </c>
      <c r="AD270" s="216"/>
      <c r="AE270" s="216"/>
      <c r="AF270" s="434">
        <f>IFERROR(INDEX(Raw_DATA!L:L,MATCH(Risk7_PlusY67!$D270,Raw_DATA!$A:$A,0)),"")</f>
        <v>-6.22</v>
      </c>
      <c r="AG270" s="434">
        <f>IFERROR(INDEX(AVGGroup!$D$5:$D$21,MATCH(Risk7_PlusY67!$H270,AVGGroup!$C$5:$C$21,0)),"")</f>
        <v>-3.55</v>
      </c>
      <c r="AH270" s="434">
        <f>IFERROR(INDEX(Raw_DATA!M:M,MATCH(Risk7_PlusY67!$D270,Raw_DATA!$A:$A,0)),"")</f>
        <v>-52.48</v>
      </c>
      <c r="AI270" s="435">
        <f>IFERROR(INDEX(AVGGroup!$F$5:$F$21,MATCH(Risk7_PlusY67!$H270,AVGGroup!$C$5:$C$21,0)),"")</f>
        <v>-10.199999999999999</v>
      </c>
      <c r="AJ270" s="401">
        <f>IFERROR(INDEX(Raw_DATA!N:N,MATCH(Risk7_PlusY67!$D270,Raw_DATA!$A:$A,0)),"")</f>
        <v>170</v>
      </c>
      <c r="AK270" s="401">
        <f>IFERROR(INDEX(Raw_DATA!O:O,MATCH(Risk7_PlusY67!$D270,Raw_DATA!$A:$A,0)),"")</f>
        <v>47</v>
      </c>
      <c r="AL270" s="401">
        <f>IFERROR(INDEX(Raw_DATA!P:P,MATCH(Risk7_PlusY67!$D270,Raw_DATA!$A:$A,0)),"")</f>
        <v>40</v>
      </c>
      <c r="AM270" s="401">
        <f>IFERROR(INDEX(Raw_DATA!Q:Q,MATCH(Risk7_PlusY67!$D270,Raw_DATA!$A:$A,0)),"")</f>
        <v>153</v>
      </c>
      <c r="AN270" s="401">
        <f>IFERROR(INDEX(Raw_DATA!R:R,MATCH(Risk7_PlusY67!$D270,Raw_DATA!$A:$A,0)),"")</f>
        <v>60</v>
      </c>
      <c r="AO270" s="407"/>
      <c r="AP270" s="411" t="b">
        <f>AB270=AY270</f>
        <v>1</v>
      </c>
      <c r="AQ270" s="340">
        <f t="shared" si="97"/>
        <v>1</v>
      </c>
      <c r="AR270" s="123">
        <f t="shared" si="98"/>
        <v>0</v>
      </c>
      <c r="AS270" s="123">
        <f t="shared" si="99"/>
        <v>0</v>
      </c>
      <c r="AT270" s="123">
        <f>IF(OR(AND((K270&lt;0.8),(BE270&gt;180)),AND((K270&lt;0.8),(BE270&lt;10)),AND((K270&gt;=0.8),(BE270&lt;10)),AND((K270&gt;=0.8),(BE270&gt;90))),0,1)</f>
        <v>0</v>
      </c>
      <c r="AU270" s="123">
        <f t="shared" si="100"/>
        <v>1</v>
      </c>
      <c r="AV270" s="123">
        <f t="shared" si="101"/>
        <v>1</v>
      </c>
      <c r="AW270" s="123">
        <f t="shared" si="102"/>
        <v>0</v>
      </c>
      <c r="AX270" s="123">
        <f t="shared" si="103"/>
        <v>1</v>
      </c>
      <c r="AY270" s="416" t="str">
        <f t="shared" si="104"/>
        <v>C</v>
      </c>
      <c r="AZ270" s="416" t="str">
        <f>R270&amp;AY270</f>
        <v>2C</v>
      </c>
      <c r="BA270" s="417">
        <f>IFERROR(INDEX(Raw_DATA!L:L,MATCH(Risk7_PlusY67!$D270,Raw_DATA!$A:$A,0)),"")</f>
        <v>-6.22</v>
      </c>
      <c r="BB270" s="417">
        <f>IFERROR(INDEX(AVGGroup!$H$5:$H$21,MATCH(Risk7_PlusY67!$BJ270,AVGGroup!$C$5:$C$21,0)),"")</f>
        <v>-3.54</v>
      </c>
      <c r="BC270" s="417">
        <f>IFERROR(INDEX(Raw_DATA!M:M,MATCH(Risk7_PlusY67!$D270,Raw_DATA!$A:$A,0)),"")</f>
        <v>-52.48</v>
      </c>
      <c r="BD270" s="418">
        <f>IFERROR(INDEX(AVGGroup!$J$5:$J$21,MATCH(Risk7_PlusY67!$BJ270,AVGGroup!$C$5:$C$21,0)),"")</f>
        <v>-10.199999999999999</v>
      </c>
      <c r="BE270" s="407">
        <f>IFERROR(INDEX(Raw_DATA!N:N,MATCH(Risk7_PlusY67!$D270,Raw_DATA!$A:$A,0)),"")</f>
        <v>170</v>
      </c>
      <c r="BF270" s="407">
        <f>IFERROR(INDEX(Raw_DATA!O:O,MATCH(Risk7_PlusY67!$D270,Raw_DATA!$A:$A,0)),"")</f>
        <v>47</v>
      </c>
      <c r="BG270" s="407">
        <f>IFERROR(INDEX(Raw_DATA!P:P,MATCH(Risk7_PlusY67!$D270,Raw_DATA!$A:$A,0)),"")</f>
        <v>40</v>
      </c>
      <c r="BH270" s="407">
        <f>IFERROR(INDEX(Raw_DATA!Q:Q,MATCH(Risk7_PlusY67!$D270,Raw_DATA!$A:$A,0)),"")</f>
        <v>153</v>
      </c>
      <c r="BI270" s="407">
        <f>IFERROR(INDEX(Raw_DATA!R:R,MATCH(Risk7_PlusY67!$D270,Raw_DATA!$A:$A,0)),"")</f>
        <v>60</v>
      </c>
      <c r="BJ270" s="124" t="str">
        <f>INDEX('Org2567'!$BM:$BM,MATCH(Risk7_PlusY67!D270,'Org2567'!$D:$D,0))</f>
        <v>รพช.F2 P&lt;=30,000</v>
      </c>
    </row>
    <row r="271" spans="1:62" x14ac:dyDescent="0.7">
      <c r="A271" s="206">
        <f>IF(ISBLANK(D271),"",COUNTA($D$3:D271))</f>
        <v>269</v>
      </c>
      <c r="B271" s="207">
        <f>IFERROR(INDEX(ID!$E:$E,MATCH(Risk7_PlusY67!$D271,ID!$A:$A,0)),"")</f>
        <v>4</v>
      </c>
      <c r="C271" s="207" t="str">
        <f>IFERROR(INDEX(ID!$I:$I,MATCH(Risk7_PlusY67!$D271,ID!$A:$A,0)),"")</f>
        <v>สิงห์บุรี</v>
      </c>
      <c r="D271" s="295" t="s">
        <v>286</v>
      </c>
      <c r="E271" s="207" t="str">
        <f>IFERROR(INDEX(ID!$C:$C,MATCH(Risk7_PlusY67!$D271,ID!$A:$A,0)),"")</f>
        <v>ท่าช้าง,รพช.</v>
      </c>
      <c r="F271" s="207" t="str">
        <f>IFERROR(INDEX(ID!$G:$G,MATCH(Risk7_PlusY67!$D271,ID!$A:$A,0)),"")</f>
        <v>รพช.</v>
      </c>
      <c r="G271" s="206">
        <f>IFERROR(INDEX(ID!$J:$J,MATCH(Risk7_PlusY67!$D271,ID!$A:$A,0)),"")</f>
        <v>42</v>
      </c>
      <c r="H271" s="208" t="str">
        <f>IFERROR(INDEX(ID!$P:$P,MATCH(Risk7_PlusY67!$D271,ID!$A:$A,0)),"")</f>
        <v>รพช.F2 P&lt;=30,000</v>
      </c>
      <c r="I271" s="209">
        <f>IFERROR(INDEX(Raw_DATA!E:E,MATCH(Risk7_PlusY67!$D271,Raw_DATA!$A:$A,0)),"")</f>
        <v>4.88</v>
      </c>
      <c r="J271" s="209">
        <f>IFERROR(INDEX(Raw_DATA!F:F,MATCH(Risk7_PlusY67!$D271,Raw_DATA!$A:$A,0)),"")</f>
        <v>4.76</v>
      </c>
      <c r="K271" s="209">
        <f>IFERROR(INDEX(Raw_DATA!G:G,MATCH(Risk7_PlusY67!$D271,Raw_DATA!$A:$A,0)),"")</f>
        <v>4.1500000000000004</v>
      </c>
      <c r="L271" s="209">
        <f>IFERROR(INDEX(Raw_DATA!H:H,MATCH(Risk7_PlusY67!$D271,Raw_DATA!$A:$A,0)),"")</f>
        <v>37289336.890000001</v>
      </c>
      <c r="M271" s="210">
        <f>IFERROR(INDEX(Raw_DATA!I:I,MATCH(Risk7_PlusY67!$D271,Raw_DATA!$A:$A,0)),"")</f>
        <v>-9252544.9800000004</v>
      </c>
      <c r="N271" s="206">
        <f t="shared" si="84"/>
        <v>0</v>
      </c>
      <c r="O271" s="206">
        <f t="shared" si="85"/>
        <v>1</v>
      </c>
      <c r="P271" s="206">
        <f t="shared" si="86"/>
        <v>0</v>
      </c>
      <c r="Q271" s="211">
        <f t="shared" si="87"/>
        <v>48.3</v>
      </c>
      <c r="R271" s="206">
        <f t="shared" si="88"/>
        <v>1</v>
      </c>
      <c r="S271" s="212">
        <f>IFERROR(INDEX(Raw_DATA!J:J,MATCH(Risk7_PlusY67!$D271,Raw_DATA!$A:$A,0)),"")</f>
        <v>-5150190.18</v>
      </c>
      <c r="T271" s="213">
        <f>IFERROR(INDEX(Raw_DATA!K:K,MATCH(Risk7_PlusY67!$D271,Raw_DATA!$A:$A,0)),"")</f>
        <v>30311000.780000001</v>
      </c>
      <c r="U271" s="214">
        <f t="shared" si="89"/>
        <v>0</v>
      </c>
      <c r="V271" s="214">
        <f t="shared" si="90"/>
        <v>0</v>
      </c>
      <c r="W271" s="214">
        <f>IF(OR(AND((K271&lt;0.8),(AJ271&gt;180)),AND((K271&lt;0.8),(AJ271&lt;10)),AND((K271&gt;=0.8),(AJ271&lt;10)),AND((K271&gt;=0.8),(AJ271&gt;90))),0,1)</f>
        <v>0</v>
      </c>
      <c r="X271" s="214">
        <f t="shared" si="91"/>
        <v>1</v>
      </c>
      <c r="Y271" s="214">
        <f t="shared" si="92"/>
        <v>1</v>
      </c>
      <c r="Z271" s="214">
        <f t="shared" si="93"/>
        <v>1</v>
      </c>
      <c r="AA271" s="214">
        <f t="shared" si="94"/>
        <v>1</v>
      </c>
      <c r="AB271" s="215" t="str">
        <f t="shared" si="95"/>
        <v>B-</v>
      </c>
      <c r="AC271" s="215" t="str">
        <f t="shared" si="96"/>
        <v>1B-</v>
      </c>
      <c r="AD271" s="216"/>
      <c r="AE271" s="216"/>
      <c r="AF271" s="434">
        <f>IFERROR(INDEX(Raw_DATA!L:L,MATCH(Risk7_PlusY67!$D271,Raw_DATA!$A:$A,0)),"")</f>
        <v>-7.15</v>
      </c>
      <c r="AG271" s="434">
        <f>IFERROR(INDEX(AVGGroup!$D$5:$D$21,MATCH(Risk7_PlusY67!$H271,AVGGroup!$C$5:$C$21,0)),"")</f>
        <v>-3.55</v>
      </c>
      <c r="AH271" s="434">
        <f>IFERROR(INDEX(Raw_DATA!M:M,MATCH(Risk7_PlusY67!$D271,Raw_DATA!$A:$A,0)),"")</f>
        <v>-11.94</v>
      </c>
      <c r="AI271" s="435">
        <f>IFERROR(INDEX(AVGGroup!$F$5:$F$21,MATCH(Risk7_PlusY67!$H271,AVGGroup!$C$5:$C$21,0)),"")</f>
        <v>-10.199999999999999</v>
      </c>
      <c r="AJ271" s="401">
        <f>IFERROR(INDEX(Raw_DATA!N:N,MATCH(Risk7_PlusY67!$D271,Raw_DATA!$A:$A,0)),"")</f>
        <v>99</v>
      </c>
      <c r="AK271" s="401">
        <f>IFERROR(INDEX(Raw_DATA!O:O,MATCH(Risk7_PlusY67!$D271,Raw_DATA!$A:$A,0)),"")</f>
        <v>47</v>
      </c>
      <c r="AL271" s="401">
        <f>IFERROR(INDEX(Raw_DATA!P:P,MATCH(Risk7_PlusY67!$D271,Raw_DATA!$A:$A,0)),"")</f>
        <v>33</v>
      </c>
      <c r="AM271" s="401">
        <f>IFERROR(INDEX(Raw_DATA!Q:Q,MATCH(Risk7_PlusY67!$D271,Raw_DATA!$A:$A,0)),"")</f>
        <v>118</v>
      </c>
      <c r="AN271" s="401">
        <f>IFERROR(INDEX(Raw_DATA!R:R,MATCH(Risk7_PlusY67!$D271,Raw_DATA!$A:$A,0)),"")</f>
        <v>42</v>
      </c>
      <c r="AO271" s="407"/>
      <c r="AP271" s="411" t="b">
        <f>AB271=AY271</f>
        <v>1</v>
      </c>
      <c r="AQ271" s="340">
        <f t="shared" si="97"/>
        <v>1</v>
      </c>
      <c r="AR271" s="123">
        <f t="shared" si="98"/>
        <v>0</v>
      </c>
      <c r="AS271" s="123">
        <f t="shared" si="99"/>
        <v>0</v>
      </c>
      <c r="AT271" s="123">
        <f>IF(OR(AND((K271&lt;0.8),(BE271&gt;180)),AND((K271&lt;0.8),(BE271&lt;10)),AND((K271&gt;=0.8),(BE271&lt;10)),AND((K271&gt;=0.8),(BE271&gt;90))),0,1)</f>
        <v>0</v>
      </c>
      <c r="AU271" s="123">
        <f t="shared" si="100"/>
        <v>1</v>
      </c>
      <c r="AV271" s="123">
        <f t="shared" si="101"/>
        <v>1</v>
      </c>
      <c r="AW271" s="123">
        <f t="shared" si="102"/>
        <v>1</v>
      </c>
      <c r="AX271" s="123">
        <f t="shared" si="103"/>
        <v>1</v>
      </c>
      <c r="AY271" s="416" t="str">
        <f t="shared" si="104"/>
        <v>B-</v>
      </c>
      <c r="AZ271" s="416" t="str">
        <f>R271&amp;AY271</f>
        <v>1B-</v>
      </c>
      <c r="BA271" s="417">
        <f>IFERROR(INDEX(Raw_DATA!L:L,MATCH(Risk7_PlusY67!$D271,Raw_DATA!$A:$A,0)),"")</f>
        <v>-7.15</v>
      </c>
      <c r="BB271" s="417">
        <f>IFERROR(INDEX(AVGGroup!$H$5:$H$21,MATCH(Risk7_PlusY67!$BJ271,AVGGroup!$C$5:$C$21,0)),"")</f>
        <v>-3.54</v>
      </c>
      <c r="BC271" s="417">
        <f>IFERROR(INDEX(Raw_DATA!M:M,MATCH(Risk7_PlusY67!$D271,Raw_DATA!$A:$A,0)),"")</f>
        <v>-11.94</v>
      </c>
      <c r="BD271" s="418">
        <f>IFERROR(INDEX(AVGGroup!$J$5:$J$21,MATCH(Risk7_PlusY67!$BJ271,AVGGroup!$C$5:$C$21,0)),"")</f>
        <v>-10.199999999999999</v>
      </c>
      <c r="BE271" s="407">
        <f>IFERROR(INDEX(Raw_DATA!N:N,MATCH(Risk7_PlusY67!$D271,Raw_DATA!$A:$A,0)),"")</f>
        <v>99</v>
      </c>
      <c r="BF271" s="407">
        <f>IFERROR(INDEX(Raw_DATA!O:O,MATCH(Risk7_PlusY67!$D271,Raw_DATA!$A:$A,0)),"")</f>
        <v>47</v>
      </c>
      <c r="BG271" s="407">
        <f>IFERROR(INDEX(Raw_DATA!P:P,MATCH(Risk7_PlusY67!$D271,Raw_DATA!$A:$A,0)),"")</f>
        <v>33</v>
      </c>
      <c r="BH271" s="407">
        <f>IFERROR(INDEX(Raw_DATA!Q:Q,MATCH(Risk7_PlusY67!$D271,Raw_DATA!$A:$A,0)),"")</f>
        <v>118</v>
      </c>
      <c r="BI271" s="407">
        <f>IFERROR(INDEX(Raw_DATA!R:R,MATCH(Risk7_PlusY67!$D271,Raw_DATA!$A:$A,0)),"")</f>
        <v>42</v>
      </c>
      <c r="BJ271" s="124" t="str">
        <f>INDEX('Org2567'!$BM:$BM,MATCH(Risk7_PlusY67!D271,'Org2567'!$D:$D,0))</f>
        <v>รพช.F2 P&lt;=30,000</v>
      </c>
    </row>
    <row r="272" spans="1:62" x14ac:dyDescent="0.7">
      <c r="A272" s="206">
        <f>IF(ISBLANK(D272),"",COUNTA($D$3:D272))</f>
        <v>270</v>
      </c>
      <c r="B272" s="207">
        <f>IFERROR(INDEX(ID!$E:$E,MATCH(Risk7_PlusY67!$D272,ID!$A:$A,0)),"")</f>
        <v>4</v>
      </c>
      <c r="C272" s="207" t="str">
        <f>IFERROR(INDEX(ID!$I:$I,MATCH(Risk7_PlusY67!$D272,ID!$A:$A,0)),"")</f>
        <v>อ่างทอง</v>
      </c>
      <c r="D272" s="295" t="s">
        <v>287</v>
      </c>
      <c r="E272" s="207" t="str">
        <f>IFERROR(INDEX(ID!$C:$C,MATCH(Risk7_PlusY67!$D272,ID!$A:$A,0)),"")</f>
        <v>อ่างทอง,รพท.</v>
      </c>
      <c r="F272" s="207" t="str">
        <f>IFERROR(INDEX(ID!$G:$G,MATCH(Risk7_PlusY67!$D272,ID!$A:$A,0)),"")</f>
        <v>รพท.</v>
      </c>
      <c r="G272" s="206">
        <f>IFERROR(INDEX(ID!$J:$J,MATCH(Risk7_PlusY67!$D272,ID!$A:$A,0)),"")</f>
        <v>324</v>
      </c>
      <c r="H272" s="208" t="str">
        <f>IFERROR(INDEX(ID!$P:$P,MATCH(Risk7_PlusY67!$D272,ID!$A:$A,0)),"")</f>
        <v>รพท.S B&lt;=400</v>
      </c>
      <c r="I272" s="209">
        <f>IFERROR(INDEX(Raw_DATA!E:E,MATCH(Risk7_PlusY67!$D272,Raw_DATA!$A:$A,0)),"")</f>
        <v>2.4</v>
      </c>
      <c r="J272" s="209">
        <f>IFERROR(INDEX(Raw_DATA!F:F,MATCH(Risk7_PlusY67!$D272,Raw_DATA!$A:$A,0)),"")</f>
        <v>2.13</v>
      </c>
      <c r="K272" s="209">
        <f>IFERROR(INDEX(Raw_DATA!G:G,MATCH(Risk7_PlusY67!$D272,Raw_DATA!$A:$A,0)),"")</f>
        <v>1.39</v>
      </c>
      <c r="L272" s="209">
        <f>IFERROR(INDEX(Raw_DATA!H:H,MATCH(Risk7_PlusY67!$D272,Raw_DATA!$A:$A,0)),"")</f>
        <v>266339104.55000001</v>
      </c>
      <c r="M272" s="210">
        <f>IFERROR(INDEX(Raw_DATA!I:I,MATCH(Risk7_PlusY67!$D272,Raw_DATA!$A:$A,0)),"")</f>
        <v>3970477.05</v>
      </c>
      <c r="N272" s="206">
        <f t="shared" si="84"/>
        <v>0</v>
      </c>
      <c r="O272" s="206">
        <f t="shared" si="85"/>
        <v>0</v>
      </c>
      <c r="P272" s="206">
        <f t="shared" si="86"/>
        <v>0</v>
      </c>
      <c r="Q272" s="211" t="str">
        <f t="shared" si="87"/>
        <v/>
      </c>
      <c r="R272" s="206">
        <f t="shared" si="88"/>
        <v>0</v>
      </c>
      <c r="S272" s="212">
        <f>IFERROR(INDEX(Raw_DATA!J:J,MATCH(Risk7_PlusY67!$D272,Raw_DATA!$A:$A,0)),"")</f>
        <v>35990736.789999999</v>
      </c>
      <c r="T272" s="213">
        <f>IFERROR(INDEX(Raw_DATA!K:K,MATCH(Risk7_PlusY67!$D272,Raw_DATA!$A:$A,0)),"")</f>
        <v>73252395.730000004</v>
      </c>
      <c r="U272" s="214">
        <f t="shared" si="89"/>
        <v>1</v>
      </c>
      <c r="V272" s="214">
        <f t="shared" si="90"/>
        <v>1</v>
      </c>
      <c r="W272" s="214">
        <f>IF(OR(AND((K272&lt;0.8),(AJ272&gt;180)),AND((K272&lt;0.8),(AJ272&lt;10)),AND((K272&gt;=0.8),(AJ272&lt;10)),AND((K272&gt;=0.8),(AJ272&gt;90))),0,1)</f>
        <v>1</v>
      </c>
      <c r="X272" s="214">
        <f t="shared" si="91"/>
        <v>1</v>
      </c>
      <c r="Y272" s="214">
        <f t="shared" si="92"/>
        <v>0</v>
      </c>
      <c r="Z272" s="214">
        <f t="shared" si="93"/>
        <v>1</v>
      </c>
      <c r="AA272" s="214">
        <f t="shared" si="94"/>
        <v>0</v>
      </c>
      <c r="AB272" s="215" t="str">
        <f t="shared" si="95"/>
        <v>B</v>
      </c>
      <c r="AC272" s="215" t="str">
        <f t="shared" si="96"/>
        <v>0B</v>
      </c>
      <c r="AD272" s="216"/>
      <c r="AE272" s="216"/>
      <c r="AF272" s="434">
        <f>IFERROR(INDEX(Raw_DATA!L:L,MATCH(Risk7_PlusY67!$D272,Raw_DATA!$A:$A,0)),"")</f>
        <v>4.8600000000000003</v>
      </c>
      <c r="AG272" s="434">
        <f>IFERROR(INDEX(AVGGroup!$D$5:$D$21,MATCH(Risk7_PlusY67!$H272,AVGGroup!$C$5:$C$21,0)),"")</f>
        <v>2.19</v>
      </c>
      <c r="AH272" s="434">
        <f>IFERROR(INDEX(Raw_DATA!M:M,MATCH(Risk7_PlusY67!$D272,Raw_DATA!$A:$A,0)),"")</f>
        <v>0.47</v>
      </c>
      <c r="AI272" s="435">
        <f>IFERROR(INDEX(AVGGroup!$F$5:$F$21,MATCH(Risk7_PlusY67!$H272,AVGGroup!$C$5:$C$21,0)),"")</f>
        <v>-2.17</v>
      </c>
      <c r="AJ272" s="401">
        <f>IFERROR(INDEX(Raw_DATA!N:N,MATCH(Risk7_PlusY67!$D272,Raw_DATA!$A:$A,0)),"")</f>
        <v>75</v>
      </c>
      <c r="AK272" s="401">
        <f>IFERROR(INDEX(Raw_DATA!O:O,MATCH(Risk7_PlusY67!$D272,Raw_DATA!$A:$A,0)),"")</f>
        <v>50</v>
      </c>
      <c r="AL272" s="401">
        <f>IFERROR(INDEX(Raw_DATA!P:P,MATCH(Risk7_PlusY67!$D272,Raw_DATA!$A:$A,0)),"")</f>
        <v>62</v>
      </c>
      <c r="AM272" s="401">
        <f>IFERROR(INDEX(Raw_DATA!Q:Q,MATCH(Risk7_PlusY67!$D272,Raw_DATA!$A:$A,0)),"")</f>
        <v>71</v>
      </c>
      <c r="AN272" s="401">
        <f>IFERROR(INDEX(Raw_DATA!R:R,MATCH(Risk7_PlusY67!$D272,Raw_DATA!$A:$A,0)),"")</f>
        <v>73</v>
      </c>
      <c r="AO272" s="407"/>
      <c r="AP272" s="411" t="b">
        <f>AB272=AY272</f>
        <v>1</v>
      </c>
      <c r="AQ272" s="340">
        <f t="shared" si="97"/>
        <v>0</v>
      </c>
      <c r="AR272" s="123">
        <f t="shared" si="98"/>
        <v>1</v>
      </c>
      <c r="AS272" s="123">
        <f t="shared" si="99"/>
        <v>1</v>
      </c>
      <c r="AT272" s="123">
        <f>IF(OR(AND((K272&lt;0.8),(BE272&gt;180)),AND((K272&lt;0.8),(BE272&lt;10)),AND((K272&gt;=0.8),(BE272&lt;10)),AND((K272&gt;=0.8),(BE272&gt;90))),0,1)</f>
        <v>1</v>
      </c>
      <c r="AU272" s="123">
        <f t="shared" si="100"/>
        <v>1</v>
      </c>
      <c r="AV272" s="123">
        <f t="shared" si="101"/>
        <v>0</v>
      </c>
      <c r="AW272" s="123">
        <f t="shared" si="102"/>
        <v>1</v>
      </c>
      <c r="AX272" s="123">
        <f t="shared" si="103"/>
        <v>0</v>
      </c>
      <c r="AY272" s="416" t="str">
        <f t="shared" si="104"/>
        <v>B</v>
      </c>
      <c r="AZ272" s="416" t="str">
        <f>R272&amp;AY272</f>
        <v>0B</v>
      </c>
      <c r="BA272" s="417">
        <f>IFERROR(INDEX(Raw_DATA!L:L,MATCH(Risk7_PlusY67!$D272,Raw_DATA!$A:$A,0)),"")</f>
        <v>4.8600000000000003</v>
      </c>
      <c r="BB272" s="417">
        <f>IFERROR(INDEX(AVGGroup!$H$5:$H$21,MATCH(Risk7_PlusY67!$BJ272,AVGGroup!$C$5:$C$21,0)),"")</f>
        <v>2.19</v>
      </c>
      <c r="BC272" s="417">
        <f>IFERROR(INDEX(Raw_DATA!M:M,MATCH(Risk7_PlusY67!$D272,Raw_DATA!$A:$A,0)),"")</f>
        <v>0.47</v>
      </c>
      <c r="BD272" s="418">
        <f>IFERROR(INDEX(AVGGroup!$J$5:$J$21,MATCH(Risk7_PlusY67!$BJ272,AVGGroup!$C$5:$C$21,0)),"")</f>
        <v>-2.17</v>
      </c>
      <c r="BE272" s="407">
        <f>IFERROR(INDEX(Raw_DATA!N:N,MATCH(Risk7_PlusY67!$D272,Raw_DATA!$A:$A,0)),"")</f>
        <v>75</v>
      </c>
      <c r="BF272" s="407">
        <f>IFERROR(INDEX(Raw_DATA!O:O,MATCH(Risk7_PlusY67!$D272,Raw_DATA!$A:$A,0)),"")</f>
        <v>50</v>
      </c>
      <c r="BG272" s="407">
        <f>IFERROR(INDEX(Raw_DATA!P:P,MATCH(Risk7_PlusY67!$D272,Raw_DATA!$A:$A,0)),"")</f>
        <v>62</v>
      </c>
      <c r="BH272" s="407">
        <f>IFERROR(INDEX(Raw_DATA!Q:Q,MATCH(Risk7_PlusY67!$D272,Raw_DATA!$A:$A,0)),"")</f>
        <v>71</v>
      </c>
      <c r="BI272" s="407">
        <f>IFERROR(INDEX(Raw_DATA!R:R,MATCH(Risk7_PlusY67!$D272,Raw_DATA!$A:$A,0)),"")</f>
        <v>73</v>
      </c>
      <c r="BJ272" s="124" t="str">
        <f>INDEX('Org2567'!$BM:$BM,MATCH(Risk7_PlusY67!D272,'Org2567'!$D:$D,0))</f>
        <v>รพท.S B&lt;=400</v>
      </c>
    </row>
    <row r="273" spans="1:62" x14ac:dyDescent="0.7">
      <c r="A273" s="206">
        <f>IF(ISBLANK(D273),"",COUNTA($D$3:D273))</f>
        <v>271</v>
      </c>
      <c r="B273" s="207">
        <f>IFERROR(INDEX(ID!$E:$E,MATCH(Risk7_PlusY67!$D273,ID!$A:$A,0)),"")</f>
        <v>4</v>
      </c>
      <c r="C273" s="207" t="str">
        <f>IFERROR(INDEX(ID!$I:$I,MATCH(Risk7_PlusY67!$D273,ID!$A:$A,0)),"")</f>
        <v>อ่างทอง</v>
      </c>
      <c r="D273" s="295" t="s">
        <v>288</v>
      </c>
      <c r="E273" s="207" t="str">
        <f>IFERROR(INDEX(ID!$C:$C,MATCH(Risk7_PlusY67!$D273,ID!$A:$A,0)),"")</f>
        <v>ไชโย,รพช.</v>
      </c>
      <c r="F273" s="207" t="str">
        <f>IFERROR(INDEX(ID!$G:$G,MATCH(Risk7_PlusY67!$D273,ID!$A:$A,0)),"")</f>
        <v>รพช.</v>
      </c>
      <c r="G273" s="206">
        <f>IFERROR(INDEX(ID!$J:$J,MATCH(Risk7_PlusY67!$D273,ID!$A:$A,0)),"")</f>
        <v>52</v>
      </c>
      <c r="H273" s="208" t="str">
        <f>IFERROR(INDEX(ID!$P:$P,MATCH(Risk7_PlusY67!$D273,ID!$A:$A,0)),"")</f>
        <v>รพช.F2 P&lt;=30,000</v>
      </c>
      <c r="I273" s="209">
        <f>IFERROR(INDEX(Raw_DATA!E:E,MATCH(Risk7_PlusY67!$D273,Raw_DATA!$A:$A,0)),"")</f>
        <v>11.13</v>
      </c>
      <c r="J273" s="209">
        <f>IFERROR(INDEX(Raw_DATA!F:F,MATCH(Risk7_PlusY67!$D273,Raw_DATA!$A:$A,0)),"")</f>
        <v>11.05</v>
      </c>
      <c r="K273" s="209">
        <f>IFERROR(INDEX(Raw_DATA!G:G,MATCH(Risk7_PlusY67!$D273,Raw_DATA!$A:$A,0)),"")</f>
        <v>10.62</v>
      </c>
      <c r="L273" s="209">
        <f>IFERROR(INDEX(Raw_DATA!H:H,MATCH(Risk7_PlusY67!$D273,Raw_DATA!$A:$A,0)),"")</f>
        <v>152035563.59</v>
      </c>
      <c r="M273" s="210">
        <f>IFERROR(INDEX(Raw_DATA!I:I,MATCH(Risk7_PlusY67!$D273,Raw_DATA!$A:$A,0)),"")</f>
        <v>-34833667.82</v>
      </c>
      <c r="N273" s="206">
        <f t="shared" si="84"/>
        <v>0</v>
      </c>
      <c r="O273" s="206">
        <f t="shared" si="85"/>
        <v>1</v>
      </c>
      <c r="P273" s="206">
        <f t="shared" si="86"/>
        <v>0</v>
      </c>
      <c r="Q273" s="211">
        <f t="shared" si="87"/>
        <v>52.3</v>
      </c>
      <c r="R273" s="206">
        <f t="shared" si="88"/>
        <v>1</v>
      </c>
      <c r="S273" s="212">
        <f>IFERROR(INDEX(Raw_DATA!J:J,MATCH(Risk7_PlusY67!$D273,Raw_DATA!$A:$A,0)),"")</f>
        <v>-27766961.640000001</v>
      </c>
      <c r="T273" s="213">
        <f>IFERROR(INDEX(Raw_DATA!K:K,MATCH(Risk7_PlusY67!$D273,Raw_DATA!$A:$A,0)),"")</f>
        <v>144333751.63999999</v>
      </c>
      <c r="U273" s="214">
        <f t="shared" si="89"/>
        <v>0</v>
      </c>
      <c r="V273" s="214">
        <f t="shared" si="90"/>
        <v>0</v>
      </c>
      <c r="W273" s="214">
        <f>IF(OR(AND((K273&lt;0.8),(AJ273&gt;180)),AND((K273&lt;0.8),(AJ273&lt;10)),AND((K273&gt;=0.8),(AJ273&lt;10)),AND((K273&gt;=0.8),(AJ273&gt;90))),0,1)</f>
        <v>1</v>
      </c>
      <c r="X273" s="214">
        <f t="shared" si="91"/>
        <v>1</v>
      </c>
      <c r="Y273" s="214">
        <f t="shared" si="92"/>
        <v>1</v>
      </c>
      <c r="Z273" s="214">
        <f t="shared" si="93"/>
        <v>0</v>
      </c>
      <c r="AA273" s="214">
        <f t="shared" si="94"/>
        <v>1</v>
      </c>
      <c r="AB273" s="215" t="str">
        <f t="shared" si="95"/>
        <v>B-</v>
      </c>
      <c r="AC273" s="215" t="str">
        <f t="shared" si="96"/>
        <v>1B-</v>
      </c>
      <c r="AD273" s="216"/>
      <c r="AE273" s="216"/>
      <c r="AF273" s="434">
        <f>IFERROR(INDEX(Raw_DATA!L:L,MATCH(Risk7_PlusY67!$D273,Raw_DATA!$A:$A,0)),"")</f>
        <v>-40.619999999999997</v>
      </c>
      <c r="AG273" s="434">
        <f>IFERROR(INDEX(AVGGroup!$D$5:$D$21,MATCH(Risk7_PlusY67!$H273,AVGGroup!$C$5:$C$21,0)),"")</f>
        <v>-3.55</v>
      </c>
      <c r="AH273" s="434">
        <f>IFERROR(INDEX(Raw_DATA!M:M,MATCH(Risk7_PlusY67!$D273,Raw_DATA!$A:$A,0)),"")</f>
        <v>-17.91</v>
      </c>
      <c r="AI273" s="435">
        <f>IFERROR(INDEX(AVGGroup!$F$5:$F$21,MATCH(Risk7_PlusY67!$H273,AVGGroup!$C$5:$C$21,0)),"")</f>
        <v>-10.199999999999999</v>
      </c>
      <c r="AJ273" s="401">
        <f>IFERROR(INDEX(Raw_DATA!N:N,MATCH(Risk7_PlusY67!$D273,Raw_DATA!$A:$A,0)),"")</f>
        <v>38</v>
      </c>
      <c r="AK273" s="401">
        <f>IFERROR(INDEX(Raw_DATA!O:O,MATCH(Risk7_PlusY67!$D273,Raw_DATA!$A:$A,0)),"")</f>
        <v>36</v>
      </c>
      <c r="AL273" s="401">
        <f>IFERROR(INDEX(Raw_DATA!P:P,MATCH(Risk7_PlusY67!$D273,Raw_DATA!$A:$A,0)),"")</f>
        <v>45</v>
      </c>
      <c r="AM273" s="401">
        <f>IFERROR(INDEX(Raw_DATA!Q:Q,MATCH(Risk7_PlusY67!$D273,Raw_DATA!$A:$A,0)),"")</f>
        <v>148</v>
      </c>
      <c r="AN273" s="401">
        <f>IFERROR(INDEX(Raw_DATA!R:R,MATCH(Risk7_PlusY67!$D273,Raw_DATA!$A:$A,0)),"")</f>
        <v>31</v>
      </c>
      <c r="AO273" s="407"/>
      <c r="AP273" s="411" t="b">
        <f>AB273=AY273</f>
        <v>1</v>
      </c>
      <c r="AQ273" s="340">
        <f t="shared" si="97"/>
        <v>1</v>
      </c>
      <c r="AR273" s="123">
        <f t="shared" si="98"/>
        <v>0</v>
      </c>
      <c r="AS273" s="123">
        <f t="shared" si="99"/>
        <v>0</v>
      </c>
      <c r="AT273" s="123">
        <f>IF(OR(AND((K273&lt;0.8),(BE273&gt;180)),AND((K273&lt;0.8),(BE273&lt;10)),AND((K273&gt;=0.8),(BE273&lt;10)),AND((K273&gt;=0.8),(BE273&gt;90))),0,1)</f>
        <v>1</v>
      </c>
      <c r="AU273" s="123">
        <f t="shared" si="100"/>
        <v>1</v>
      </c>
      <c r="AV273" s="123">
        <f t="shared" si="101"/>
        <v>1</v>
      </c>
      <c r="AW273" s="123">
        <f t="shared" si="102"/>
        <v>0</v>
      </c>
      <c r="AX273" s="123">
        <f t="shared" si="103"/>
        <v>1</v>
      </c>
      <c r="AY273" s="416" t="str">
        <f t="shared" si="104"/>
        <v>B-</v>
      </c>
      <c r="AZ273" s="416" t="str">
        <f>R273&amp;AY273</f>
        <v>1B-</v>
      </c>
      <c r="BA273" s="417">
        <f>IFERROR(INDEX(Raw_DATA!L:L,MATCH(Risk7_PlusY67!$D273,Raw_DATA!$A:$A,0)),"")</f>
        <v>-40.619999999999997</v>
      </c>
      <c r="BB273" s="417">
        <f>IFERROR(INDEX(AVGGroup!$H$5:$H$21,MATCH(Risk7_PlusY67!$BJ273,AVGGroup!$C$5:$C$21,0)),"")</f>
        <v>-3.54</v>
      </c>
      <c r="BC273" s="417">
        <f>IFERROR(INDEX(Raw_DATA!M:M,MATCH(Risk7_PlusY67!$D273,Raw_DATA!$A:$A,0)),"")</f>
        <v>-17.91</v>
      </c>
      <c r="BD273" s="418">
        <f>IFERROR(INDEX(AVGGroup!$J$5:$J$21,MATCH(Risk7_PlusY67!$BJ273,AVGGroup!$C$5:$C$21,0)),"")</f>
        <v>-10.199999999999999</v>
      </c>
      <c r="BE273" s="407">
        <f>IFERROR(INDEX(Raw_DATA!N:N,MATCH(Risk7_PlusY67!$D273,Raw_DATA!$A:$A,0)),"")</f>
        <v>38</v>
      </c>
      <c r="BF273" s="407">
        <f>IFERROR(INDEX(Raw_DATA!O:O,MATCH(Risk7_PlusY67!$D273,Raw_DATA!$A:$A,0)),"")</f>
        <v>36</v>
      </c>
      <c r="BG273" s="407">
        <f>IFERROR(INDEX(Raw_DATA!P:P,MATCH(Risk7_PlusY67!$D273,Raw_DATA!$A:$A,0)),"")</f>
        <v>45</v>
      </c>
      <c r="BH273" s="407">
        <f>IFERROR(INDEX(Raw_DATA!Q:Q,MATCH(Risk7_PlusY67!$D273,Raw_DATA!$A:$A,0)),"")</f>
        <v>148</v>
      </c>
      <c r="BI273" s="407">
        <f>IFERROR(INDEX(Raw_DATA!R:R,MATCH(Risk7_PlusY67!$D273,Raw_DATA!$A:$A,0)),"")</f>
        <v>31</v>
      </c>
      <c r="BJ273" s="124" t="str">
        <f>INDEX('Org2567'!$BM:$BM,MATCH(Risk7_PlusY67!D273,'Org2567'!$D:$D,0))</f>
        <v>รพช.F2 P&lt;=30,000</v>
      </c>
    </row>
    <row r="274" spans="1:62" x14ac:dyDescent="0.7">
      <c r="A274" s="206">
        <f>IF(ISBLANK(D274),"",COUNTA($D$3:D274))</f>
        <v>272</v>
      </c>
      <c r="B274" s="207">
        <f>IFERROR(INDEX(ID!$E:$E,MATCH(Risk7_PlusY67!$D274,ID!$A:$A,0)),"")</f>
        <v>4</v>
      </c>
      <c r="C274" s="207" t="str">
        <f>IFERROR(INDEX(ID!$I:$I,MATCH(Risk7_PlusY67!$D274,ID!$A:$A,0)),"")</f>
        <v>อ่างทอง</v>
      </c>
      <c r="D274" s="295" t="s">
        <v>289</v>
      </c>
      <c r="E274" s="207" t="str">
        <f>IFERROR(INDEX(ID!$C:$C,MATCH(Risk7_PlusY67!$D274,ID!$A:$A,0)),"")</f>
        <v>ป่าโมก,รพช.</v>
      </c>
      <c r="F274" s="207" t="str">
        <f>IFERROR(INDEX(ID!$G:$G,MATCH(Risk7_PlusY67!$D274,ID!$A:$A,0)),"")</f>
        <v>รพช.</v>
      </c>
      <c r="G274" s="206">
        <f>IFERROR(INDEX(ID!$J:$J,MATCH(Risk7_PlusY67!$D274,ID!$A:$A,0)),"")</f>
        <v>54</v>
      </c>
      <c r="H274" s="208" t="str">
        <f>IFERROR(INDEX(ID!$P:$P,MATCH(Risk7_PlusY67!$D274,ID!$A:$A,0)),"")</f>
        <v>รพช.F2 P&lt;=30,000</v>
      </c>
      <c r="I274" s="209">
        <f>IFERROR(INDEX(Raw_DATA!E:E,MATCH(Risk7_PlusY67!$D274,Raw_DATA!$A:$A,0)),"")</f>
        <v>7.78</v>
      </c>
      <c r="J274" s="209">
        <f>IFERROR(INDEX(Raw_DATA!F:F,MATCH(Risk7_PlusY67!$D274,Raw_DATA!$A:$A,0)),"")</f>
        <v>7.61</v>
      </c>
      <c r="K274" s="209">
        <f>IFERROR(INDEX(Raw_DATA!G:G,MATCH(Risk7_PlusY67!$D274,Raw_DATA!$A:$A,0)),"")</f>
        <v>6.53</v>
      </c>
      <c r="L274" s="209">
        <f>IFERROR(INDEX(Raw_DATA!H:H,MATCH(Risk7_PlusY67!$D274,Raw_DATA!$A:$A,0)),"")</f>
        <v>115939422.67</v>
      </c>
      <c r="M274" s="210">
        <f>IFERROR(INDEX(Raw_DATA!I:I,MATCH(Risk7_PlusY67!$D274,Raw_DATA!$A:$A,0)),"")</f>
        <v>-11047905.789999999</v>
      </c>
      <c r="N274" s="206">
        <f t="shared" si="84"/>
        <v>0</v>
      </c>
      <c r="O274" s="206">
        <f t="shared" si="85"/>
        <v>1</v>
      </c>
      <c r="P274" s="206">
        <f t="shared" si="86"/>
        <v>0</v>
      </c>
      <c r="Q274" s="211">
        <f t="shared" si="87"/>
        <v>125.9</v>
      </c>
      <c r="R274" s="206">
        <f t="shared" si="88"/>
        <v>1</v>
      </c>
      <c r="S274" s="212">
        <f>IFERROR(INDEX(Raw_DATA!J:J,MATCH(Risk7_PlusY67!$D274,Raw_DATA!$A:$A,0)),"")</f>
        <v>-5189518.3899999997</v>
      </c>
      <c r="T274" s="213">
        <f>IFERROR(INDEX(Raw_DATA!K:K,MATCH(Risk7_PlusY67!$D274,Raw_DATA!$A:$A,0)),"")</f>
        <v>94582883.5</v>
      </c>
      <c r="U274" s="214">
        <f t="shared" si="89"/>
        <v>0</v>
      </c>
      <c r="V274" s="214">
        <f t="shared" si="90"/>
        <v>1</v>
      </c>
      <c r="W274" s="214">
        <f>IF(OR(AND((K274&lt;0.8),(AJ274&gt;180)),AND((K274&lt;0.8),(AJ274&lt;10)),AND((K274&gt;=0.8),(AJ274&lt;10)),AND((K274&gt;=0.8),(AJ274&gt;90))),0,1)</f>
        <v>0</v>
      </c>
      <c r="X274" s="214">
        <f t="shared" si="91"/>
        <v>0</v>
      </c>
      <c r="Y274" s="214">
        <f t="shared" si="92"/>
        <v>1</v>
      </c>
      <c r="Z274" s="214">
        <f t="shared" si="93"/>
        <v>1</v>
      </c>
      <c r="AA274" s="214">
        <f t="shared" si="94"/>
        <v>0</v>
      </c>
      <c r="AB274" s="215" t="str">
        <f t="shared" si="95"/>
        <v>C</v>
      </c>
      <c r="AC274" s="215" t="str">
        <f t="shared" si="96"/>
        <v>1C</v>
      </c>
      <c r="AD274" s="216"/>
      <c r="AE274" s="216"/>
      <c r="AF274" s="434">
        <f>IFERROR(INDEX(Raw_DATA!L:L,MATCH(Risk7_PlusY67!$D274,Raw_DATA!$A:$A,0)),"")</f>
        <v>-5.5</v>
      </c>
      <c r="AG274" s="434">
        <f>IFERROR(INDEX(AVGGroup!$D$5:$D$21,MATCH(Risk7_PlusY67!$H274,AVGGroup!$C$5:$C$21,0)),"")</f>
        <v>-3.55</v>
      </c>
      <c r="AH274" s="434">
        <f>IFERROR(INDEX(Raw_DATA!M:M,MATCH(Risk7_PlusY67!$D274,Raw_DATA!$A:$A,0)),"")</f>
        <v>-4.83</v>
      </c>
      <c r="AI274" s="435">
        <f>IFERROR(INDEX(AVGGroup!$F$5:$F$21,MATCH(Risk7_PlusY67!$H274,AVGGroup!$C$5:$C$21,0)),"")</f>
        <v>-10.199999999999999</v>
      </c>
      <c r="AJ274" s="401">
        <f>IFERROR(INDEX(Raw_DATA!N:N,MATCH(Risk7_PlusY67!$D274,Raw_DATA!$A:$A,0)),"")</f>
        <v>201</v>
      </c>
      <c r="AK274" s="401">
        <f>IFERROR(INDEX(Raw_DATA!O:O,MATCH(Risk7_PlusY67!$D274,Raw_DATA!$A:$A,0)),"")</f>
        <v>71</v>
      </c>
      <c r="AL274" s="401">
        <f>IFERROR(INDEX(Raw_DATA!P:P,MATCH(Risk7_PlusY67!$D274,Raw_DATA!$A:$A,0)),"")</f>
        <v>46</v>
      </c>
      <c r="AM274" s="401">
        <f>IFERROR(INDEX(Raw_DATA!Q:Q,MATCH(Risk7_PlusY67!$D274,Raw_DATA!$A:$A,0)),"")</f>
        <v>115</v>
      </c>
      <c r="AN274" s="401">
        <f>IFERROR(INDEX(Raw_DATA!R:R,MATCH(Risk7_PlusY67!$D274,Raw_DATA!$A:$A,0)),"")</f>
        <v>66</v>
      </c>
      <c r="AO274" s="407"/>
      <c r="AP274" s="411" t="b">
        <f>AB274=AY274</f>
        <v>1</v>
      </c>
      <c r="AQ274" s="340">
        <f t="shared" si="97"/>
        <v>1</v>
      </c>
      <c r="AR274" s="123">
        <f t="shared" si="98"/>
        <v>0</v>
      </c>
      <c r="AS274" s="123">
        <f t="shared" si="99"/>
        <v>1</v>
      </c>
      <c r="AT274" s="123">
        <f>IF(OR(AND((K274&lt;0.8),(BE274&gt;180)),AND((K274&lt;0.8),(BE274&lt;10)),AND((K274&gt;=0.8),(BE274&lt;10)),AND((K274&gt;=0.8),(BE274&gt;90))),0,1)</f>
        <v>0</v>
      </c>
      <c r="AU274" s="123">
        <f t="shared" si="100"/>
        <v>0</v>
      </c>
      <c r="AV274" s="123">
        <f t="shared" si="101"/>
        <v>1</v>
      </c>
      <c r="AW274" s="123">
        <f t="shared" si="102"/>
        <v>1</v>
      </c>
      <c r="AX274" s="123">
        <f t="shared" si="103"/>
        <v>0</v>
      </c>
      <c r="AY274" s="416" t="str">
        <f t="shared" si="104"/>
        <v>C</v>
      </c>
      <c r="AZ274" s="416" t="str">
        <f>R274&amp;AY274</f>
        <v>1C</v>
      </c>
      <c r="BA274" s="417">
        <f>IFERROR(INDEX(Raw_DATA!L:L,MATCH(Risk7_PlusY67!$D274,Raw_DATA!$A:$A,0)),"")</f>
        <v>-5.5</v>
      </c>
      <c r="BB274" s="417">
        <f>IFERROR(INDEX(AVGGroup!$H$5:$H$21,MATCH(Risk7_PlusY67!$BJ274,AVGGroup!$C$5:$C$21,0)),"")</f>
        <v>-3.54</v>
      </c>
      <c r="BC274" s="417">
        <f>IFERROR(INDEX(Raw_DATA!M:M,MATCH(Risk7_PlusY67!$D274,Raw_DATA!$A:$A,0)),"")</f>
        <v>-4.83</v>
      </c>
      <c r="BD274" s="418">
        <f>IFERROR(INDEX(AVGGroup!$J$5:$J$21,MATCH(Risk7_PlusY67!$BJ274,AVGGroup!$C$5:$C$21,0)),"")</f>
        <v>-10.199999999999999</v>
      </c>
      <c r="BE274" s="407">
        <f>IFERROR(INDEX(Raw_DATA!N:N,MATCH(Risk7_PlusY67!$D274,Raw_DATA!$A:$A,0)),"")</f>
        <v>201</v>
      </c>
      <c r="BF274" s="407">
        <f>IFERROR(INDEX(Raw_DATA!O:O,MATCH(Risk7_PlusY67!$D274,Raw_DATA!$A:$A,0)),"")</f>
        <v>71</v>
      </c>
      <c r="BG274" s="407">
        <f>IFERROR(INDEX(Raw_DATA!P:P,MATCH(Risk7_PlusY67!$D274,Raw_DATA!$A:$A,0)),"")</f>
        <v>46</v>
      </c>
      <c r="BH274" s="407">
        <f>IFERROR(INDEX(Raw_DATA!Q:Q,MATCH(Risk7_PlusY67!$D274,Raw_DATA!$A:$A,0)),"")</f>
        <v>115</v>
      </c>
      <c r="BI274" s="407">
        <f>IFERROR(INDEX(Raw_DATA!R:R,MATCH(Risk7_PlusY67!$D274,Raw_DATA!$A:$A,0)),"")</f>
        <v>66</v>
      </c>
      <c r="BJ274" s="124" t="str">
        <f>INDEX('Org2567'!$BM:$BM,MATCH(Risk7_PlusY67!D274,'Org2567'!$D:$D,0))</f>
        <v>รพช.F2 P&lt;=30,000</v>
      </c>
    </row>
    <row r="275" spans="1:62" x14ac:dyDescent="0.7">
      <c r="A275" s="206">
        <f>IF(ISBLANK(D275),"",COUNTA($D$3:D275))</f>
        <v>273</v>
      </c>
      <c r="B275" s="207">
        <f>IFERROR(INDEX(ID!$E:$E,MATCH(Risk7_PlusY67!$D275,ID!$A:$A,0)),"")</f>
        <v>4</v>
      </c>
      <c r="C275" s="207" t="str">
        <f>IFERROR(INDEX(ID!$I:$I,MATCH(Risk7_PlusY67!$D275,ID!$A:$A,0)),"")</f>
        <v>อ่างทอง</v>
      </c>
      <c r="D275" s="295" t="s">
        <v>290</v>
      </c>
      <c r="E275" s="207" t="str">
        <f>IFERROR(INDEX(ID!$C:$C,MATCH(Risk7_PlusY67!$D275,ID!$A:$A,0)),"")</f>
        <v>โพธิ์ทอง,รพช.</v>
      </c>
      <c r="F275" s="207" t="str">
        <f>IFERROR(INDEX(ID!$G:$G,MATCH(Risk7_PlusY67!$D275,ID!$A:$A,0)),"")</f>
        <v>รพช.</v>
      </c>
      <c r="G275" s="206">
        <f>IFERROR(INDEX(ID!$J:$J,MATCH(Risk7_PlusY67!$D275,ID!$A:$A,0)),"")</f>
        <v>60</v>
      </c>
      <c r="H275" s="208" t="str">
        <f>IFERROR(INDEX(ID!$P:$P,MATCH(Risk7_PlusY67!$D275,ID!$A:$A,0)),"")</f>
        <v>รพช.F1 P&lt;=50,000</v>
      </c>
      <c r="I275" s="209">
        <f>IFERROR(INDEX(Raw_DATA!E:E,MATCH(Risk7_PlusY67!$D275,Raw_DATA!$A:$A,0)),"")</f>
        <v>4.62</v>
      </c>
      <c r="J275" s="209">
        <f>IFERROR(INDEX(Raw_DATA!F:F,MATCH(Risk7_PlusY67!$D275,Raw_DATA!$A:$A,0)),"")</f>
        <v>4.49</v>
      </c>
      <c r="K275" s="209">
        <f>IFERROR(INDEX(Raw_DATA!G:G,MATCH(Risk7_PlusY67!$D275,Raw_DATA!$A:$A,0)),"")</f>
        <v>3.74</v>
      </c>
      <c r="L275" s="209">
        <f>IFERROR(INDEX(Raw_DATA!H:H,MATCH(Risk7_PlusY67!$D275,Raw_DATA!$A:$A,0)),"")</f>
        <v>137560368.91</v>
      </c>
      <c r="M275" s="210">
        <f>IFERROR(INDEX(Raw_DATA!I:I,MATCH(Risk7_PlusY67!$D275,Raw_DATA!$A:$A,0)),"")</f>
        <v>-30977274.82</v>
      </c>
      <c r="N275" s="206">
        <f t="shared" si="84"/>
        <v>0</v>
      </c>
      <c r="O275" s="206">
        <f t="shared" si="85"/>
        <v>1</v>
      </c>
      <c r="P275" s="206">
        <f t="shared" si="86"/>
        <v>0</v>
      </c>
      <c r="Q275" s="211">
        <f t="shared" si="87"/>
        <v>53.2</v>
      </c>
      <c r="R275" s="206">
        <f t="shared" si="88"/>
        <v>1</v>
      </c>
      <c r="S275" s="212">
        <f>IFERROR(INDEX(Raw_DATA!J:J,MATCH(Risk7_PlusY67!$D275,Raw_DATA!$A:$A,0)),"")</f>
        <v>-10523395</v>
      </c>
      <c r="T275" s="213">
        <f>IFERROR(INDEX(Raw_DATA!K:K,MATCH(Risk7_PlusY67!$D275,Raw_DATA!$A:$A,0)),"")</f>
        <v>104251223.31999999</v>
      </c>
      <c r="U275" s="214">
        <f t="shared" si="89"/>
        <v>0</v>
      </c>
      <c r="V275" s="214">
        <f t="shared" si="90"/>
        <v>0</v>
      </c>
      <c r="W275" s="214">
        <f>IF(OR(AND((K275&lt;0.8),(AJ275&gt;180)),AND((K275&lt;0.8),(AJ275&lt;10)),AND((K275&gt;=0.8),(AJ275&lt;10)),AND((K275&gt;=0.8),(AJ275&gt;90))),0,1)</f>
        <v>0</v>
      </c>
      <c r="X275" s="214">
        <f t="shared" si="91"/>
        <v>1</v>
      </c>
      <c r="Y275" s="214">
        <f t="shared" si="92"/>
        <v>1</v>
      </c>
      <c r="Z275" s="214">
        <f t="shared" si="93"/>
        <v>0</v>
      </c>
      <c r="AA275" s="214">
        <f t="shared" si="94"/>
        <v>1</v>
      </c>
      <c r="AB275" s="215" t="str">
        <f t="shared" si="95"/>
        <v>C</v>
      </c>
      <c r="AC275" s="215" t="str">
        <f t="shared" si="96"/>
        <v>1C</v>
      </c>
      <c r="AD275" s="216"/>
      <c r="AE275" s="216"/>
      <c r="AF275" s="434">
        <f>IFERROR(INDEX(Raw_DATA!L:L,MATCH(Risk7_PlusY67!$D275,Raw_DATA!$A:$A,0)),"")</f>
        <v>-6.15</v>
      </c>
      <c r="AG275" s="434">
        <f>IFERROR(INDEX(AVGGroup!$D$5:$D$21,MATCH(Risk7_PlusY67!$H275,AVGGroup!$C$5:$C$21,0)),"")</f>
        <v>-3.15</v>
      </c>
      <c r="AH275" s="434">
        <f>IFERROR(INDEX(Raw_DATA!M:M,MATCH(Risk7_PlusY67!$D275,Raw_DATA!$A:$A,0)),"")</f>
        <v>-9.9700000000000006</v>
      </c>
      <c r="AI275" s="435">
        <f>IFERROR(INDEX(AVGGroup!$F$5:$F$21,MATCH(Risk7_PlusY67!$H275,AVGGroup!$C$5:$C$21,0)),"")</f>
        <v>-7.1</v>
      </c>
      <c r="AJ275" s="401">
        <f>IFERROR(INDEX(Raw_DATA!N:N,MATCH(Risk7_PlusY67!$D275,Raw_DATA!$A:$A,0)),"")</f>
        <v>173</v>
      </c>
      <c r="AK275" s="401">
        <f>IFERROR(INDEX(Raw_DATA!O:O,MATCH(Risk7_PlusY67!$D275,Raw_DATA!$A:$A,0)),"")</f>
        <v>51</v>
      </c>
      <c r="AL275" s="401">
        <f>IFERROR(INDEX(Raw_DATA!P:P,MATCH(Risk7_PlusY67!$D275,Raw_DATA!$A:$A,0)),"")</f>
        <v>54</v>
      </c>
      <c r="AM275" s="401">
        <f>IFERROR(INDEX(Raw_DATA!Q:Q,MATCH(Risk7_PlusY67!$D275,Raw_DATA!$A:$A,0)),"")</f>
        <v>218</v>
      </c>
      <c r="AN275" s="401">
        <f>IFERROR(INDEX(Raw_DATA!R:R,MATCH(Risk7_PlusY67!$D275,Raw_DATA!$A:$A,0)),"")</f>
        <v>53</v>
      </c>
      <c r="AO275" s="407"/>
      <c r="AP275" s="411" t="b">
        <f>AB275=AY275</f>
        <v>1</v>
      </c>
      <c r="AQ275" s="340">
        <f t="shared" si="97"/>
        <v>1</v>
      </c>
      <c r="AR275" s="123">
        <f t="shared" si="98"/>
        <v>0</v>
      </c>
      <c r="AS275" s="123">
        <f t="shared" si="99"/>
        <v>0</v>
      </c>
      <c r="AT275" s="123">
        <f>IF(OR(AND((K275&lt;0.8),(BE275&gt;180)),AND((K275&lt;0.8),(BE275&lt;10)),AND((K275&gt;=0.8),(BE275&lt;10)),AND((K275&gt;=0.8),(BE275&gt;90))),0,1)</f>
        <v>0</v>
      </c>
      <c r="AU275" s="123">
        <f t="shared" si="100"/>
        <v>1</v>
      </c>
      <c r="AV275" s="123">
        <f t="shared" si="101"/>
        <v>1</v>
      </c>
      <c r="AW275" s="123">
        <f t="shared" si="102"/>
        <v>0</v>
      </c>
      <c r="AX275" s="123">
        <f t="shared" si="103"/>
        <v>1</v>
      </c>
      <c r="AY275" s="416" t="str">
        <f t="shared" si="104"/>
        <v>C</v>
      </c>
      <c r="AZ275" s="416" t="str">
        <f>R275&amp;AY275</f>
        <v>1C</v>
      </c>
      <c r="BA275" s="417">
        <f>IFERROR(INDEX(Raw_DATA!L:L,MATCH(Risk7_PlusY67!$D275,Raw_DATA!$A:$A,0)),"")</f>
        <v>-6.15</v>
      </c>
      <c r="BB275" s="417">
        <f>IFERROR(INDEX(AVGGroup!$H$5:$H$21,MATCH(Risk7_PlusY67!$BJ275,AVGGroup!$C$5:$C$21,0)),"")</f>
        <v>-3.15</v>
      </c>
      <c r="BC275" s="417">
        <f>IFERROR(INDEX(Raw_DATA!M:M,MATCH(Risk7_PlusY67!$D275,Raw_DATA!$A:$A,0)),"")</f>
        <v>-9.9700000000000006</v>
      </c>
      <c r="BD275" s="418">
        <f>IFERROR(INDEX(AVGGroup!$J$5:$J$21,MATCH(Risk7_PlusY67!$BJ275,AVGGroup!$C$5:$C$21,0)),"")</f>
        <v>-7.1</v>
      </c>
      <c r="BE275" s="407">
        <f>IFERROR(INDEX(Raw_DATA!N:N,MATCH(Risk7_PlusY67!$D275,Raw_DATA!$A:$A,0)),"")</f>
        <v>173</v>
      </c>
      <c r="BF275" s="407">
        <f>IFERROR(INDEX(Raw_DATA!O:O,MATCH(Risk7_PlusY67!$D275,Raw_DATA!$A:$A,0)),"")</f>
        <v>51</v>
      </c>
      <c r="BG275" s="407">
        <f>IFERROR(INDEX(Raw_DATA!P:P,MATCH(Risk7_PlusY67!$D275,Raw_DATA!$A:$A,0)),"")</f>
        <v>54</v>
      </c>
      <c r="BH275" s="407">
        <f>IFERROR(INDEX(Raw_DATA!Q:Q,MATCH(Risk7_PlusY67!$D275,Raw_DATA!$A:$A,0)),"")</f>
        <v>218</v>
      </c>
      <c r="BI275" s="407">
        <f>IFERROR(INDEX(Raw_DATA!R:R,MATCH(Risk7_PlusY67!$D275,Raw_DATA!$A:$A,0)),"")</f>
        <v>53</v>
      </c>
      <c r="BJ275" s="124" t="str">
        <f>INDEX('Org2567'!$BM:$BM,MATCH(Risk7_PlusY67!D275,'Org2567'!$D:$D,0))</f>
        <v>รพช.F1 P&lt;=50,000</v>
      </c>
    </row>
    <row r="276" spans="1:62" x14ac:dyDescent="0.7">
      <c r="A276" s="206">
        <f>IF(ISBLANK(D276),"",COUNTA($D$3:D276))</f>
        <v>274</v>
      </c>
      <c r="B276" s="207">
        <f>IFERROR(INDEX(ID!$E:$E,MATCH(Risk7_PlusY67!$D276,ID!$A:$A,0)),"")</f>
        <v>4</v>
      </c>
      <c r="C276" s="207" t="str">
        <f>IFERROR(INDEX(ID!$I:$I,MATCH(Risk7_PlusY67!$D276,ID!$A:$A,0)),"")</f>
        <v>อ่างทอง</v>
      </c>
      <c r="D276" s="295" t="s">
        <v>291</v>
      </c>
      <c r="E276" s="207" t="str">
        <f>IFERROR(INDEX(ID!$C:$C,MATCH(Risk7_PlusY67!$D276,ID!$A:$A,0)),"")</f>
        <v>แสวงหา,รพช.</v>
      </c>
      <c r="F276" s="207" t="str">
        <f>IFERROR(INDEX(ID!$G:$G,MATCH(Risk7_PlusY67!$D276,ID!$A:$A,0)),"")</f>
        <v>รพช.</v>
      </c>
      <c r="G276" s="206">
        <f>IFERROR(INDEX(ID!$J:$J,MATCH(Risk7_PlusY67!$D276,ID!$A:$A,0)),"")</f>
        <v>48</v>
      </c>
      <c r="H276" s="208" t="str">
        <f>IFERROR(INDEX(ID!$P:$P,MATCH(Risk7_PlusY67!$D276,ID!$A:$A,0)),"")</f>
        <v>รพช.F2 P&lt;=30,000</v>
      </c>
      <c r="I276" s="209">
        <f>IFERROR(INDEX(Raw_DATA!E:E,MATCH(Risk7_PlusY67!$D276,Raw_DATA!$A:$A,0)),"")</f>
        <v>1.37</v>
      </c>
      <c r="J276" s="209">
        <f>IFERROR(INDEX(Raw_DATA!F:F,MATCH(Risk7_PlusY67!$D276,Raw_DATA!$A:$A,0)),"")</f>
        <v>1.29</v>
      </c>
      <c r="K276" s="209">
        <f>IFERROR(INDEX(Raw_DATA!G:G,MATCH(Risk7_PlusY67!$D276,Raw_DATA!$A:$A,0)),"")</f>
        <v>0.77</v>
      </c>
      <c r="L276" s="209">
        <f>IFERROR(INDEX(Raw_DATA!H:H,MATCH(Risk7_PlusY67!$D276,Raw_DATA!$A:$A,0)),"")</f>
        <v>7716325.79</v>
      </c>
      <c r="M276" s="210">
        <f>IFERROR(INDEX(Raw_DATA!I:I,MATCH(Risk7_PlusY67!$D276,Raw_DATA!$A:$A,0)),"")</f>
        <v>-11134942.18</v>
      </c>
      <c r="N276" s="206">
        <f t="shared" si="84"/>
        <v>2</v>
      </c>
      <c r="O276" s="206">
        <f t="shared" si="85"/>
        <v>1</v>
      </c>
      <c r="P276" s="206">
        <f t="shared" si="86"/>
        <v>0</v>
      </c>
      <c r="Q276" s="211">
        <f t="shared" si="87"/>
        <v>8.3000000000000007</v>
      </c>
      <c r="R276" s="206">
        <f t="shared" si="88"/>
        <v>3</v>
      </c>
      <c r="S276" s="212">
        <f>IFERROR(INDEX(Raw_DATA!J:J,MATCH(Risk7_PlusY67!$D276,Raw_DATA!$A:$A,0)),"")</f>
        <v>-14386150.710000001</v>
      </c>
      <c r="T276" s="213">
        <f>IFERROR(INDEX(Raw_DATA!K:K,MATCH(Risk7_PlusY67!$D276,Raw_DATA!$A:$A,0)),"")</f>
        <v>-4908217.59</v>
      </c>
      <c r="U276" s="214">
        <f t="shared" si="89"/>
        <v>0</v>
      </c>
      <c r="V276" s="214">
        <f t="shared" si="90"/>
        <v>0</v>
      </c>
      <c r="W276" s="214">
        <f>IF(OR(AND((K276&lt;0.8),(AJ276&gt;180)),AND((K276&lt;0.8),(AJ276&lt;10)),AND((K276&gt;=0.8),(AJ276&lt;10)),AND((K276&gt;=0.8),(AJ276&gt;90))),0,1)</f>
        <v>0</v>
      </c>
      <c r="X276" s="214">
        <f t="shared" si="91"/>
        <v>1</v>
      </c>
      <c r="Y276" s="214">
        <f t="shared" si="92"/>
        <v>0</v>
      </c>
      <c r="Z276" s="214">
        <f t="shared" si="93"/>
        <v>0</v>
      </c>
      <c r="AA276" s="214">
        <f t="shared" si="94"/>
        <v>1</v>
      </c>
      <c r="AB276" s="215" t="str">
        <f t="shared" si="95"/>
        <v>C-</v>
      </c>
      <c r="AC276" s="215" t="str">
        <f t="shared" si="96"/>
        <v>3C-</v>
      </c>
      <c r="AD276" s="216"/>
      <c r="AE276" s="216"/>
      <c r="AF276" s="434">
        <f>IFERROR(INDEX(Raw_DATA!L:L,MATCH(Risk7_PlusY67!$D276,Raw_DATA!$A:$A,0)),"")</f>
        <v>-16.82</v>
      </c>
      <c r="AG276" s="434">
        <f>IFERROR(INDEX(AVGGroup!$D$5:$D$21,MATCH(Risk7_PlusY67!$H276,AVGGroup!$C$5:$C$21,0)),"")</f>
        <v>-3.55</v>
      </c>
      <c r="AH276" s="434">
        <f>IFERROR(INDEX(Raw_DATA!M:M,MATCH(Risk7_PlusY67!$D276,Raw_DATA!$A:$A,0)),"")</f>
        <v>-21.09</v>
      </c>
      <c r="AI276" s="435">
        <f>IFERROR(INDEX(AVGGroup!$F$5:$F$21,MATCH(Risk7_PlusY67!$H276,AVGGroup!$C$5:$C$21,0)),"")</f>
        <v>-10.199999999999999</v>
      </c>
      <c r="AJ276" s="401">
        <f>IFERROR(INDEX(Raw_DATA!N:N,MATCH(Risk7_PlusY67!$D276,Raw_DATA!$A:$A,0)),"")</f>
        <v>220</v>
      </c>
      <c r="AK276" s="401">
        <f>IFERROR(INDEX(Raw_DATA!O:O,MATCH(Risk7_PlusY67!$D276,Raw_DATA!$A:$A,0)),"")</f>
        <v>60</v>
      </c>
      <c r="AL276" s="401">
        <f>IFERROR(INDEX(Raw_DATA!P:P,MATCH(Risk7_PlusY67!$D276,Raw_DATA!$A:$A,0)),"")</f>
        <v>61</v>
      </c>
      <c r="AM276" s="401">
        <f>IFERROR(INDEX(Raw_DATA!Q:Q,MATCH(Risk7_PlusY67!$D276,Raw_DATA!$A:$A,0)),"")</f>
        <v>227</v>
      </c>
      <c r="AN276" s="401">
        <f>IFERROR(INDEX(Raw_DATA!R:R,MATCH(Risk7_PlusY67!$D276,Raw_DATA!$A:$A,0)),"")</f>
        <v>47</v>
      </c>
      <c r="AO276" s="407"/>
      <c r="AP276" s="411" t="b">
        <f>AB276=AY276</f>
        <v>1</v>
      </c>
      <c r="AQ276" s="340">
        <f t="shared" si="97"/>
        <v>1</v>
      </c>
      <c r="AR276" s="123">
        <f t="shared" si="98"/>
        <v>0</v>
      </c>
      <c r="AS276" s="123">
        <f t="shared" si="99"/>
        <v>0</v>
      </c>
      <c r="AT276" s="123">
        <f>IF(OR(AND((K276&lt;0.8),(BE276&gt;180)),AND((K276&lt;0.8),(BE276&lt;10)),AND((K276&gt;=0.8),(BE276&lt;10)),AND((K276&gt;=0.8),(BE276&gt;90))),0,1)</f>
        <v>0</v>
      </c>
      <c r="AU276" s="123">
        <f t="shared" si="100"/>
        <v>1</v>
      </c>
      <c r="AV276" s="123">
        <f t="shared" si="101"/>
        <v>0</v>
      </c>
      <c r="AW276" s="123">
        <f t="shared" si="102"/>
        <v>0</v>
      </c>
      <c r="AX276" s="123">
        <f t="shared" si="103"/>
        <v>1</v>
      </c>
      <c r="AY276" s="416" t="str">
        <f t="shared" si="104"/>
        <v>C-</v>
      </c>
      <c r="AZ276" s="416" t="str">
        <f>R276&amp;AY276</f>
        <v>3C-</v>
      </c>
      <c r="BA276" s="417">
        <f>IFERROR(INDEX(Raw_DATA!L:L,MATCH(Risk7_PlusY67!$D276,Raw_DATA!$A:$A,0)),"")</f>
        <v>-16.82</v>
      </c>
      <c r="BB276" s="417">
        <f>IFERROR(INDEX(AVGGroup!$H$5:$H$21,MATCH(Risk7_PlusY67!$BJ276,AVGGroup!$C$5:$C$21,0)),"")</f>
        <v>-3.54</v>
      </c>
      <c r="BC276" s="417">
        <f>IFERROR(INDEX(Raw_DATA!M:M,MATCH(Risk7_PlusY67!$D276,Raw_DATA!$A:$A,0)),"")</f>
        <v>-21.09</v>
      </c>
      <c r="BD276" s="418">
        <f>IFERROR(INDEX(AVGGroup!$J$5:$J$21,MATCH(Risk7_PlusY67!$BJ276,AVGGroup!$C$5:$C$21,0)),"")</f>
        <v>-10.199999999999999</v>
      </c>
      <c r="BE276" s="407">
        <f>IFERROR(INDEX(Raw_DATA!N:N,MATCH(Risk7_PlusY67!$D276,Raw_DATA!$A:$A,0)),"")</f>
        <v>220</v>
      </c>
      <c r="BF276" s="407">
        <f>IFERROR(INDEX(Raw_DATA!O:O,MATCH(Risk7_PlusY67!$D276,Raw_DATA!$A:$A,0)),"")</f>
        <v>60</v>
      </c>
      <c r="BG276" s="407">
        <f>IFERROR(INDEX(Raw_DATA!P:P,MATCH(Risk7_PlusY67!$D276,Raw_DATA!$A:$A,0)),"")</f>
        <v>61</v>
      </c>
      <c r="BH276" s="407">
        <f>IFERROR(INDEX(Raw_DATA!Q:Q,MATCH(Risk7_PlusY67!$D276,Raw_DATA!$A:$A,0)),"")</f>
        <v>227</v>
      </c>
      <c r="BI276" s="407">
        <f>IFERROR(INDEX(Raw_DATA!R:R,MATCH(Risk7_PlusY67!$D276,Raw_DATA!$A:$A,0)),"")</f>
        <v>47</v>
      </c>
      <c r="BJ276" s="124" t="str">
        <f>INDEX('Org2567'!$BM:$BM,MATCH(Risk7_PlusY67!D276,'Org2567'!$D:$D,0))</f>
        <v>รพช.F2 P&lt;=30,000</v>
      </c>
    </row>
    <row r="277" spans="1:62" x14ac:dyDescent="0.7">
      <c r="A277" s="206">
        <f>IF(ISBLANK(D277),"",COUNTA($D$3:D277))</f>
        <v>275</v>
      </c>
      <c r="B277" s="207">
        <f>IFERROR(INDEX(ID!$E:$E,MATCH(Risk7_PlusY67!$D277,ID!$A:$A,0)),"")</f>
        <v>4</v>
      </c>
      <c r="C277" s="207" t="str">
        <f>IFERROR(INDEX(ID!$I:$I,MATCH(Risk7_PlusY67!$D277,ID!$A:$A,0)),"")</f>
        <v>อ่างทอง</v>
      </c>
      <c r="D277" s="295" t="s">
        <v>292</v>
      </c>
      <c r="E277" s="207" t="str">
        <f>IFERROR(INDEX(ID!$C:$C,MATCH(Risk7_PlusY67!$D277,ID!$A:$A,0)),"")</f>
        <v>วิเศษชัยชาญ,รพช.</v>
      </c>
      <c r="F277" s="207" t="str">
        <f>IFERROR(INDEX(ID!$G:$G,MATCH(Risk7_PlusY67!$D277,ID!$A:$A,0)),"")</f>
        <v>รพช.</v>
      </c>
      <c r="G277" s="206">
        <f>IFERROR(INDEX(ID!$J:$J,MATCH(Risk7_PlusY67!$D277,ID!$A:$A,0)),"")</f>
        <v>97</v>
      </c>
      <c r="H277" s="208" t="str">
        <f>IFERROR(INDEX(ID!$P:$P,MATCH(Risk7_PlusY67!$D277,ID!$A:$A,0)),"")</f>
        <v>รพช.F1 P&lt;=50,000</v>
      </c>
      <c r="I277" s="209">
        <f>IFERROR(INDEX(Raw_DATA!E:E,MATCH(Risk7_PlusY67!$D277,Raw_DATA!$A:$A,0)),"")</f>
        <v>4.26</v>
      </c>
      <c r="J277" s="209">
        <f>IFERROR(INDEX(Raw_DATA!F:F,MATCH(Risk7_PlusY67!$D277,Raw_DATA!$A:$A,0)),"")</f>
        <v>4.1399999999999997</v>
      </c>
      <c r="K277" s="209">
        <f>IFERROR(INDEX(Raw_DATA!G:G,MATCH(Risk7_PlusY67!$D277,Raw_DATA!$A:$A,0)),"")</f>
        <v>3.01</v>
      </c>
      <c r="L277" s="209">
        <f>IFERROR(INDEX(Raw_DATA!H:H,MATCH(Risk7_PlusY67!$D277,Raw_DATA!$A:$A,0)),"")</f>
        <v>120611883.5</v>
      </c>
      <c r="M277" s="210">
        <f>IFERROR(INDEX(Raw_DATA!I:I,MATCH(Risk7_PlusY67!$D277,Raw_DATA!$A:$A,0)),"")</f>
        <v>-26234933.18</v>
      </c>
      <c r="N277" s="206">
        <f t="shared" si="84"/>
        <v>0</v>
      </c>
      <c r="O277" s="206">
        <f t="shared" si="85"/>
        <v>1</v>
      </c>
      <c r="P277" s="206">
        <f t="shared" si="86"/>
        <v>0</v>
      </c>
      <c r="Q277" s="211">
        <f t="shared" si="87"/>
        <v>55.1</v>
      </c>
      <c r="R277" s="206">
        <f t="shared" si="88"/>
        <v>1</v>
      </c>
      <c r="S277" s="212">
        <f>IFERROR(INDEX(Raw_DATA!J:J,MATCH(Risk7_PlusY67!$D277,Raw_DATA!$A:$A,0)),"")</f>
        <v>-7224802.4800000004</v>
      </c>
      <c r="T277" s="213">
        <f>IFERROR(INDEX(Raw_DATA!K:K,MATCH(Risk7_PlusY67!$D277,Raw_DATA!$A:$A,0)),"")</f>
        <v>74486081.349999994</v>
      </c>
      <c r="U277" s="214">
        <f t="shared" si="89"/>
        <v>0</v>
      </c>
      <c r="V277" s="214">
        <f t="shared" si="90"/>
        <v>0</v>
      </c>
      <c r="W277" s="214">
        <f>IF(OR(AND((K277&lt;0.8),(AJ277&gt;180)),AND((K277&lt;0.8),(AJ277&lt;10)),AND((K277&gt;=0.8),(AJ277&lt;10)),AND((K277&gt;=0.8),(AJ277&gt;90))),0,1)</f>
        <v>0</v>
      </c>
      <c r="X277" s="214">
        <f t="shared" si="91"/>
        <v>0</v>
      </c>
      <c r="Y277" s="214">
        <f t="shared" si="92"/>
        <v>1</v>
      </c>
      <c r="Z277" s="214">
        <f t="shared" si="93"/>
        <v>0</v>
      </c>
      <c r="AA277" s="214">
        <f t="shared" si="94"/>
        <v>1</v>
      </c>
      <c r="AB277" s="215" t="str">
        <f t="shared" si="95"/>
        <v>C-</v>
      </c>
      <c r="AC277" s="215" t="str">
        <f t="shared" si="96"/>
        <v>1C-</v>
      </c>
      <c r="AD277" s="216"/>
      <c r="AE277" s="216"/>
      <c r="AF277" s="434">
        <f>IFERROR(INDEX(Raw_DATA!L:L,MATCH(Risk7_PlusY67!$D277,Raw_DATA!$A:$A,0)),"")</f>
        <v>-4.1900000000000004</v>
      </c>
      <c r="AG277" s="434">
        <f>IFERROR(INDEX(AVGGroup!$D$5:$D$21,MATCH(Risk7_PlusY67!$H277,AVGGroup!$C$5:$C$21,0)),"")</f>
        <v>-3.15</v>
      </c>
      <c r="AH277" s="434">
        <f>IFERROR(INDEX(Raw_DATA!M:M,MATCH(Risk7_PlusY67!$D277,Raw_DATA!$A:$A,0)),"")</f>
        <v>-12.65</v>
      </c>
      <c r="AI277" s="435">
        <f>IFERROR(INDEX(AVGGroup!$F$5:$F$21,MATCH(Risk7_PlusY67!$H277,AVGGroup!$C$5:$C$21,0)),"")</f>
        <v>-7.1</v>
      </c>
      <c r="AJ277" s="401">
        <f>IFERROR(INDEX(Raw_DATA!N:N,MATCH(Risk7_PlusY67!$D277,Raw_DATA!$A:$A,0)),"")</f>
        <v>146</v>
      </c>
      <c r="AK277" s="401">
        <f>IFERROR(INDEX(Raw_DATA!O:O,MATCH(Risk7_PlusY67!$D277,Raw_DATA!$A:$A,0)),"")</f>
        <v>92</v>
      </c>
      <c r="AL277" s="401">
        <f>IFERROR(INDEX(Raw_DATA!P:P,MATCH(Risk7_PlusY67!$D277,Raw_DATA!$A:$A,0)),"")</f>
        <v>47</v>
      </c>
      <c r="AM277" s="401">
        <f>IFERROR(INDEX(Raw_DATA!Q:Q,MATCH(Risk7_PlusY67!$D277,Raw_DATA!$A:$A,0)),"")</f>
        <v>133</v>
      </c>
      <c r="AN277" s="401">
        <f>IFERROR(INDEX(Raw_DATA!R:R,MATCH(Risk7_PlusY67!$D277,Raw_DATA!$A:$A,0)),"")</f>
        <v>44</v>
      </c>
      <c r="AO277" s="407"/>
      <c r="AP277" s="411" t="b">
        <f>AB277=AY277</f>
        <v>1</v>
      </c>
      <c r="AQ277" s="340">
        <f t="shared" si="97"/>
        <v>1</v>
      </c>
      <c r="AR277" s="123">
        <f t="shared" si="98"/>
        <v>0</v>
      </c>
      <c r="AS277" s="123">
        <f t="shared" si="99"/>
        <v>0</v>
      </c>
      <c r="AT277" s="123">
        <f>IF(OR(AND((K277&lt;0.8),(BE277&gt;180)),AND((K277&lt;0.8),(BE277&lt;10)),AND((K277&gt;=0.8),(BE277&lt;10)),AND((K277&gt;=0.8),(BE277&gt;90))),0,1)</f>
        <v>0</v>
      </c>
      <c r="AU277" s="123">
        <f t="shared" si="100"/>
        <v>0</v>
      </c>
      <c r="AV277" s="123">
        <f t="shared" si="101"/>
        <v>1</v>
      </c>
      <c r="AW277" s="123">
        <f t="shared" si="102"/>
        <v>0</v>
      </c>
      <c r="AX277" s="123">
        <f t="shared" si="103"/>
        <v>1</v>
      </c>
      <c r="AY277" s="416" t="str">
        <f t="shared" si="104"/>
        <v>C-</v>
      </c>
      <c r="AZ277" s="416" t="str">
        <f>R277&amp;AY277</f>
        <v>1C-</v>
      </c>
      <c r="BA277" s="417">
        <f>IFERROR(INDEX(Raw_DATA!L:L,MATCH(Risk7_PlusY67!$D277,Raw_DATA!$A:$A,0)),"")</f>
        <v>-4.1900000000000004</v>
      </c>
      <c r="BB277" s="417">
        <f>IFERROR(INDEX(AVGGroup!$H$5:$H$21,MATCH(Risk7_PlusY67!$BJ277,AVGGroup!$C$5:$C$21,0)),"")</f>
        <v>-3.15</v>
      </c>
      <c r="BC277" s="417">
        <f>IFERROR(INDEX(Raw_DATA!M:M,MATCH(Risk7_PlusY67!$D277,Raw_DATA!$A:$A,0)),"")</f>
        <v>-12.65</v>
      </c>
      <c r="BD277" s="418">
        <f>IFERROR(INDEX(AVGGroup!$J$5:$J$21,MATCH(Risk7_PlusY67!$BJ277,AVGGroup!$C$5:$C$21,0)),"")</f>
        <v>-7.1</v>
      </c>
      <c r="BE277" s="407">
        <f>IFERROR(INDEX(Raw_DATA!N:N,MATCH(Risk7_PlusY67!$D277,Raw_DATA!$A:$A,0)),"")</f>
        <v>146</v>
      </c>
      <c r="BF277" s="407">
        <f>IFERROR(INDEX(Raw_DATA!O:O,MATCH(Risk7_PlusY67!$D277,Raw_DATA!$A:$A,0)),"")</f>
        <v>92</v>
      </c>
      <c r="BG277" s="407">
        <f>IFERROR(INDEX(Raw_DATA!P:P,MATCH(Risk7_PlusY67!$D277,Raw_DATA!$A:$A,0)),"")</f>
        <v>47</v>
      </c>
      <c r="BH277" s="407">
        <f>IFERROR(INDEX(Raw_DATA!Q:Q,MATCH(Risk7_PlusY67!$D277,Raw_DATA!$A:$A,0)),"")</f>
        <v>133</v>
      </c>
      <c r="BI277" s="407">
        <f>IFERROR(INDEX(Raw_DATA!R:R,MATCH(Risk7_PlusY67!$D277,Raw_DATA!$A:$A,0)),"")</f>
        <v>44</v>
      </c>
      <c r="BJ277" s="124" t="str">
        <f>INDEX('Org2567'!$BM:$BM,MATCH(Risk7_PlusY67!D277,'Org2567'!$D:$D,0))</f>
        <v>รพช.F1 P&lt;=50,000</v>
      </c>
    </row>
    <row r="278" spans="1:62" x14ac:dyDescent="0.7">
      <c r="A278" s="206">
        <f>IF(ISBLANK(D278),"",COUNTA($D$3:D278))</f>
        <v>276</v>
      </c>
      <c r="B278" s="207">
        <f>IFERROR(INDEX(ID!$E:$E,MATCH(Risk7_PlusY67!$D278,ID!$A:$A,0)),"")</f>
        <v>4</v>
      </c>
      <c r="C278" s="207" t="str">
        <f>IFERROR(INDEX(ID!$I:$I,MATCH(Risk7_PlusY67!$D278,ID!$A:$A,0)),"")</f>
        <v>อ่างทอง</v>
      </c>
      <c r="D278" s="295" t="s">
        <v>293</v>
      </c>
      <c r="E278" s="207" t="str">
        <f>IFERROR(INDEX(ID!$C:$C,MATCH(Risk7_PlusY67!$D278,ID!$A:$A,0)),"")</f>
        <v>สามโก้,รพช.</v>
      </c>
      <c r="F278" s="207" t="str">
        <f>IFERROR(INDEX(ID!$G:$G,MATCH(Risk7_PlusY67!$D278,ID!$A:$A,0)),"")</f>
        <v>รพช.</v>
      </c>
      <c r="G278" s="206">
        <f>IFERROR(INDEX(ID!$J:$J,MATCH(Risk7_PlusY67!$D278,ID!$A:$A,0)),"")</f>
        <v>36</v>
      </c>
      <c r="H278" s="208" t="str">
        <f>IFERROR(INDEX(ID!$P:$P,MATCH(Risk7_PlusY67!$D278,ID!$A:$A,0)),"")</f>
        <v>รพช.F3 P&lt;=15,000</v>
      </c>
      <c r="I278" s="209">
        <f>IFERROR(INDEX(Raw_DATA!E:E,MATCH(Risk7_PlusY67!$D278,Raw_DATA!$A:$A,0)),"")</f>
        <v>3.04</v>
      </c>
      <c r="J278" s="209">
        <f>IFERROR(INDEX(Raw_DATA!F:F,MATCH(Risk7_PlusY67!$D278,Raw_DATA!$A:$A,0)),"")</f>
        <v>2.87</v>
      </c>
      <c r="K278" s="209">
        <f>IFERROR(INDEX(Raw_DATA!G:G,MATCH(Risk7_PlusY67!$D278,Raw_DATA!$A:$A,0)),"")</f>
        <v>2.46</v>
      </c>
      <c r="L278" s="209">
        <f>IFERROR(INDEX(Raw_DATA!H:H,MATCH(Risk7_PlusY67!$D278,Raw_DATA!$A:$A,0)),"")</f>
        <v>17627533.829999998</v>
      </c>
      <c r="M278" s="210">
        <f>IFERROR(INDEX(Raw_DATA!I:I,MATCH(Risk7_PlusY67!$D278,Raw_DATA!$A:$A,0)),"")</f>
        <v>-15089329.34</v>
      </c>
      <c r="N278" s="206">
        <f t="shared" si="84"/>
        <v>0</v>
      </c>
      <c r="O278" s="206">
        <f t="shared" si="85"/>
        <v>1</v>
      </c>
      <c r="P278" s="206">
        <f t="shared" si="86"/>
        <v>0</v>
      </c>
      <c r="Q278" s="211">
        <f t="shared" si="87"/>
        <v>14</v>
      </c>
      <c r="R278" s="206">
        <f t="shared" si="88"/>
        <v>1</v>
      </c>
      <c r="S278" s="212">
        <f>IFERROR(INDEX(Raw_DATA!J:J,MATCH(Risk7_PlusY67!$D278,Raw_DATA!$A:$A,0)),"")</f>
        <v>-12107387.07</v>
      </c>
      <c r="T278" s="213">
        <f>IFERROR(INDEX(Raw_DATA!K:K,MATCH(Risk7_PlusY67!$D278,Raw_DATA!$A:$A,0)),"")</f>
        <v>12645690.59</v>
      </c>
      <c r="U278" s="214">
        <f t="shared" si="89"/>
        <v>0</v>
      </c>
      <c r="V278" s="214">
        <f t="shared" si="90"/>
        <v>0</v>
      </c>
      <c r="W278" s="214">
        <f>IF(OR(AND((K278&lt;0.8),(AJ278&gt;180)),AND((K278&lt;0.8),(AJ278&lt;10)),AND((K278&gt;=0.8),(AJ278&lt;10)),AND((K278&gt;=0.8),(AJ278&gt;90))),0,1)</f>
        <v>0</v>
      </c>
      <c r="X278" s="214">
        <f t="shared" si="91"/>
        <v>1</v>
      </c>
      <c r="Y278" s="214">
        <f t="shared" si="92"/>
        <v>1</v>
      </c>
      <c r="Z278" s="214">
        <f t="shared" si="93"/>
        <v>0</v>
      </c>
      <c r="AA278" s="214">
        <f t="shared" si="94"/>
        <v>1</v>
      </c>
      <c r="AB278" s="215" t="str">
        <f t="shared" si="95"/>
        <v>C</v>
      </c>
      <c r="AC278" s="215" t="str">
        <f t="shared" si="96"/>
        <v>1C</v>
      </c>
      <c r="AD278" s="216"/>
      <c r="AE278" s="216"/>
      <c r="AF278" s="434">
        <f>IFERROR(INDEX(Raw_DATA!L:L,MATCH(Risk7_PlusY67!$D278,Raw_DATA!$A:$A,0)),"")</f>
        <v>-19.29</v>
      </c>
      <c r="AG278" s="434">
        <f>IFERROR(INDEX(AVGGroup!$D$5:$D$21,MATCH(Risk7_PlusY67!$H278,AVGGroup!$C$5:$C$21,0)),"")</f>
        <v>1.1000000000000001</v>
      </c>
      <c r="AH278" s="434">
        <f>IFERROR(INDEX(Raw_DATA!M:M,MATCH(Risk7_PlusY67!$D278,Raw_DATA!$A:$A,0)),"")</f>
        <v>-23.63</v>
      </c>
      <c r="AI278" s="435">
        <f>IFERROR(INDEX(AVGGroup!$F$5:$F$21,MATCH(Risk7_PlusY67!$H278,AVGGroup!$C$5:$C$21,0)),"")</f>
        <v>-5.66</v>
      </c>
      <c r="AJ278" s="401">
        <f>IFERROR(INDEX(Raw_DATA!N:N,MATCH(Risk7_PlusY67!$D278,Raw_DATA!$A:$A,0)),"")</f>
        <v>129</v>
      </c>
      <c r="AK278" s="401">
        <f>IFERROR(INDEX(Raw_DATA!O:O,MATCH(Risk7_PlusY67!$D278,Raw_DATA!$A:$A,0)),"")</f>
        <v>35</v>
      </c>
      <c r="AL278" s="401">
        <f>IFERROR(INDEX(Raw_DATA!P:P,MATCH(Risk7_PlusY67!$D278,Raw_DATA!$A:$A,0)),"")</f>
        <v>54</v>
      </c>
      <c r="AM278" s="401">
        <f>IFERROR(INDEX(Raw_DATA!Q:Q,MATCH(Risk7_PlusY67!$D278,Raw_DATA!$A:$A,0)),"")</f>
        <v>235</v>
      </c>
      <c r="AN278" s="401">
        <f>IFERROR(INDEX(Raw_DATA!R:R,MATCH(Risk7_PlusY67!$D278,Raw_DATA!$A:$A,0)),"")</f>
        <v>41</v>
      </c>
      <c r="AO278" s="407"/>
      <c r="AP278" s="411" t="b">
        <f>AB278=AY278</f>
        <v>1</v>
      </c>
      <c r="AQ278" s="340">
        <f t="shared" si="97"/>
        <v>1</v>
      </c>
      <c r="AR278" s="123">
        <f t="shared" si="98"/>
        <v>0</v>
      </c>
      <c r="AS278" s="123">
        <f t="shared" si="99"/>
        <v>0</v>
      </c>
      <c r="AT278" s="123">
        <f>IF(OR(AND((K278&lt;0.8),(BE278&gt;180)),AND((K278&lt;0.8),(BE278&lt;10)),AND((K278&gt;=0.8),(BE278&lt;10)),AND((K278&gt;=0.8),(BE278&gt;90))),0,1)</f>
        <v>0</v>
      </c>
      <c r="AU278" s="123">
        <f t="shared" si="100"/>
        <v>1</v>
      </c>
      <c r="AV278" s="123">
        <f t="shared" si="101"/>
        <v>1</v>
      </c>
      <c r="AW278" s="123">
        <f t="shared" si="102"/>
        <v>0</v>
      </c>
      <c r="AX278" s="123">
        <f t="shared" si="103"/>
        <v>1</v>
      </c>
      <c r="AY278" s="416" t="str">
        <f t="shared" si="104"/>
        <v>C</v>
      </c>
      <c r="AZ278" s="416" t="str">
        <f>R278&amp;AY278</f>
        <v>1C</v>
      </c>
      <c r="BA278" s="417">
        <f>IFERROR(INDEX(Raw_DATA!L:L,MATCH(Risk7_PlusY67!$D278,Raw_DATA!$A:$A,0)),"")</f>
        <v>-19.29</v>
      </c>
      <c r="BB278" s="417">
        <f>IFERROR(INDEX(AVGGroup!$H$5:$H$21,MATCH(Risk7_PlusY67!$BJ278,AVGGroup!$C$5:$C$21,0)),"")</f>
        <v>1.1000000000000001</v>
      </c>
      <c r="BC278" s="417">
        <f>IFERROR(INDEX(Raw_DATA!M:M,MATCH(Risk7_PlusY67!$D278,Raw_DATA!$A:$A,0)),"")</f>
        <v>-23.63</v>
      </c>
      <c r="BD278" s="418">
        <f>IFERROR(INDEX(AVGGroup!$J$5:$J$21,MATCH(Risk7_PlusY67!$BJ278,AVGGroup!$C$5:$C$21,0)),"")</f>
        <v>-5.66</v>
      </c>
      <c r="BE278" s="407">
        <f>IFERROR(INDEX(Raw_DATA!N:N,MATCH(Risk7_PlusY67!$D278,Raw_DATA!$A:$A,0)),"")</f>
        <v>129</v>
      </c>
      <c r="BF278" s="407">
        <f>IFERROR(INDEX(Raw_DATA!O:O,MATCH(Risk7_PlusY67!$D278,Raw_DATA!$A:$A,0)),"")</f>
        <v>35</v>
      </c>
      <c r="BG278" s="407">
        <f>IFERROR(INDEX(Raw_DATA!P:P,MATCH(Risk7_PlusY67!$D278,Raw_DATA!$A:$A,0)),"")</f>
        <v>54</v>
      </c>
      <c r="BH278" s="407">
        <f>IFERROR(INDEX(Raw_DATA!Q:Q,MATCH(Risk7_PlusY67!$D278,Raw_DATA!$A:$A,0)),"")</f>
        <v>235</v>
      </c>
      <c r="BI278" s="407">
        <f>IFERROR(INDEX(Raw_DATA!R:R,MATCH(Risk7_PlusY67!$D278,Raw_DATA!$A:$A,0)),"")</f>
        <v>41</v>
      </c>
      <c r="BJ278" s="124" t="str">
        <f>INDEX('Org2567'!$BM:$BM,MATCH(Risk7_PlusY67!D278,'Org2567'!$D:$D,0))</f>
        <v>รพช.F3 P&lt;=15,000</v>
      </c>
    </row>
    <row r="279" spans="1:62" x14ac:dyDescent="0.7">
      <c r="A279" s="206">
        <f>IF(ISBLANK(D279),"",COUNTA($D$3:D279))</f>
        <v>277</v>
      </c>
      <c r="B279" s="207">
        <f>IFERROR(INDEX(ID!$E:$E,MATCH(Risk7_PlusY67!$D279,ID!$A:$A,0)),"")</f>
        <v>5</v>
      </c>
      <c r="C279" s="207" t="str">
        <f>IFERROR(INDEX(ID!$I:$I,MATCH(Risk7_PlusY67!$D279,ID!$A:$A,0)),"")</f>
        <v>กาญจนบุรี</v>
      </c>
      <c r="D279" s="295" t="s">
        <v>294</v>
      </c>
      <c r="E279" s="207" t="str">
        <f>IFERROR(INDEX(ID!$C:$C,MATCH(Risk7_PlusY67!$D279,ID!$A:$A,0)),"")</f>
        <v>พหลพลพยุหเสนา,รพท.</v>
      </c>
      <c r="F279" s="207" t="str">
        <f>IFERROR(INDEX(ID!$G:$G,MATCH(Risk7_PlusY67!$D279,ID!$A:$A,0)),"")</f>
        <v>รพท.</v>
      </c>
      <c r="G279" s="206">
        <f>IFERROR(INDEX(ID!$J:$J,MATCH(Risk7_PlusY67!$D279,ID!$A:$A,0)),"")</f>
        <v>597</v>
      </c>
      <c r="H279" s="208" t="str">
        <f>IFERROR(INDEX(ID!$P:$P,MATCH(Risk7_PlusY67!$D279,ID!$A:$A,0)),"")</f>
        <v>รพท.S B&gt;400</v>
      </c>
      <c r="I279" s="209">
        <f>IFERROR(INDEX(Raw_DATA!E:E,MATCH(Risk7_PlusY67!$D279,Raw_DATA!$A:$A,0)),"")</f>
        <v>9.06</v>
      </c>
      <c r="J279" s="209">
        <f>IFERROR(INDEX(Raw_DATA!F:F,MATCH(Risk7_PlusY67!$D279,Raw_DATA!$A:$A,0)),"")</f>
        <v>8.67</v>
      </c>
      <c r="K279" s="209">
        <f>IFERROR(INDEX(Raw_DATA!G:G,MATCH(Risk7_PlusY67!$D279,Raw_DATA!$A:$A,0)),"")</f>
        <v>3.72</v>
      </c>
      <c r="L279" s="209">
        <f>IFERROR(INDEX(Raw_DATA!H:H,MATCH(Risk7_PlusY67!$D279,Raw_DATA!$A:$A,0)),"")</f>
        <v>1294938553.22</v>
      </c>
      <c r="M279" s="210">
        <f>IFERROR(INDEX(Raw_DATA!I:I,MATCH(Risk7_PlusY67!$D279,Raw_DATA!$A:$A,0)),"")</f>
        <v>264309958.30000001</v>
      </c>
      <c r="N279" s="206">
        <f t="shared" si="84"/>
        <v>0</v>
      </c>
      <c r="O279" s="206">
        <f t="shared" si="85"/>
        <v>0</v>
      </c>
      <c r="P279" s="206">
        <f t="shared" si="86"/>
        <v>0</v>
      </c>
      <c r="Q279" s="211" t="str">
        <f t="shared" si="87"/>
        <v/>
      </c>
      <c r="R279" s="206">
        <f t="shared" si="88"/>
        <v>0</v>
      </c>
      <c r="S279" s="212">
        <f>IFERROR(INDEX(Raw_DATA!J:J,MATCH(Risk7_PlusY67!$D279,Raw_DATA!$A:$A,0)),"")</f>
        <v>390111084.73000002</v>
      </c>
      <c r="T279" s="213">
        <f>IFERROR(INDEX(Raw_DATA!K:K,MATCH(Risk7_PlusY67!$D279,Raw_DATA!$A:$A,0)),"")</f>
        <v>437360035.86000001</v>
      </c>
      <c r="U279" s="214">
        <f t="shared" si="89"/>
        <v>1</v>
      </c>
      <c r="V279" s="214">
        <f t="shared" si="90"/>
        <v>1</v>
      </c>
      <c r="W279" s="214">
        <f>IF(OR(AND((K279&lt;0.8),(AJ279&gt;180)),AND((K279&lt;0.8),(AJ279&lt;10)),AND((K279&gt;=0.8),(AJ279&lt;10)),AND((K279&gt;=0.8),(AJ279&gt;90))),0,1)</f>
        <v>1</v>
      </c>
      <c r="X279" s="214">
        <f t="shared" si="91"/>
        <v>0</v>
      </c>
      <c r="Y279" s="214">
        <f t="shared" si="92"/>
        <v>1</v>
      </c>
      <c r="Z279" s="214">
        <f t="shared" si="93"/>
        <v>1</v>
      </c>
      <c r="AA279" s="214">
        <f t="shared" si="94"/>
        <v>1</v>
      </c>
      <c r="AB279" s="215" t="str">
        <f t="shared" si="95"/>
        <v>A-</v>
      </c>
      <c r="AC279" s="215" t="str">
        <f t="shared" si="96"/>
        <v>0A-</v>
      </c>
      <c r="AD279" s="216"/>
      <c r="AE279" s="216"/>
      <c r="AF279" s="434">
        <f>IFERROR(INDEX(Raw_DATA!L:L,MATCH(Risk7_PlusY67!$D279,Raw_DATA!$A:$A,0)),"")</f>
        <v>19.739999999999998</v>
      </c>
      <c r="AG279" s="434">
        <f>IFERROR(INDEX(AVGGroup!$D$5:$D$21,MATCH(Risk7_PlusY67!$H279,AVGGroup!$C$5:$C$21,0)),"")</f>
        <v>3.6</v>
      </c>
      <c r="AH279" s="434">
        <f>IFERROR(INDEX(Raw_DATA!M:M,MATCH(Risk7_PlusY67!$D279,Raw_DATA!$A:$A,0)),"")</f>
        <v>10.54</v>
      </c>
      <c r="AI279" s="435">
        <f>IFERROR(INDEX(AVGGroup!$F$5:$F$21,MATCH(Risk7_PlusY67!$H279,AVGGroup!$C$5:$C$21,0)),"")</f>
        <v>-2.23</v>
      </c>
      <c r="AJ279" s="401">
        <f>IFERROR(INDEX(Raw_DATA!N:N,MATCH(Risk7_PlusY67!$D279,Raw_DATA!$A:$A,0)),"")</f>
        <v>44</v>
      </c>
      <c r="AK279" s="401">
        <f>IFERROR(INDEX(Raw_DATA!O:O,MATCH(Risk7_PlusY67!$D279,Raw_DATA!$A:$A,0)),"")</f>
        <v>184</v>
      </c>
      <c r="AL279" s="401">
        <f>IFERROR(INDEX(Raw_DATA!P:P,MATCH(Risk7_PlusY67!$D279,Raw_DATA!$A:$A,0)),"")</f>
        <v>34</v>
      </c>
      <c r="AM279" s="401">
        <f>IFERROR(INDEX(Raw_DATA!Q:Q,MATCH(Risk7_PlusY67!$D279,Raw_DATA!$A:$A,0)),"")</f>
        <v>116</v>
      </c>
      <c r="AN279" s="401">
        <f>IFERROR(INDEX(Raw_DATA!R:R,MATCH(Risk7_PlusY67!$D279,Raw_DATA!$A:$A,0)),"")</f>
        <v>31</v>
      </c>
      <c r="AO279" s="407"/>
      <c r="AP279" s="411" t="b">
        <f>AB279=AY279</f>
        <v>1</v>
      </c>
      <c r="AQ279" s="340">
        <f t="shared" si="97"/>
        <v>0</v>
      </c>
      <c r="AR279" s="123">
        <f t="shared" si="98"/>
        <v>1</v>
      </c>
      <c r="AS279" s="123">
        <f t="shared" si="99"/>
        <v>1</v>
      </c>
      <c r="AT279" s="123">
        <f>IF(OR(AND((K279&lt;0.8),(BE279&gt;180)),AND((K279&lt;0.8),(BE279&lt;10)),AND((K279&gt;=0.8),(BE279&lt;10)),AND((K279&gt;=0.8),(BE279&gt;90))),0,1)</f>
        <v>1</v>
      </c>
      <c r="AU279" s="123">
        <f t="shared" si="100"/>
        <v>0</v>
      </c>
      <c r="AV279" s="123">
        <f t="shared" si="101"/>
        <v>1</v>
      </c>
      <c r="AW279" s="123">
        <f t="shared" si="102"/>
        <v>1</v>
      </c>
      <c r="AX279" s="123">
        <f t="shared" si="103"/>
        <v>1</v>
      </c>
      <c r="AY279" s="416" t="str">
        <f t="shared" si="104"/>
        <v>A-</v>
      </c>
      <c r="AZ279" s="416" t="str">
        <f>R279&amp;AY279</f>
        <v>0A-</v>
      </c>
      <c r="BA279" s="417">
        <f>IFERROR(INDEX(Raw_DATA!L:L,MATCH(Risk7_PlusY67!$D279,Raw_DATA!$A:$A,0)),"")</f>
        <v>19.739999999999998</v>
      </c>
      <c r="BB279" s="417">
        <f>IFERROR(INDEX(AVGGroup!$H$5:$H$21,MATCH(Risk7_PlusY67!$BJ279,AVGGroup!$C$5:$C$21,0)),"")</f>
        <v>3.6</v>
      </c>
      <c r="BC279" s="417">
        <f>IFERROR(INDEX(Raw_DATA!M:M,MATCH(Risk7_PlusY67!$D279,Raw_DATA!$A:$A,0)),"")</f>
        <v>10.54</v>
      </c>
      <c r="BD279" s="418">
        <f>IFERROR(INDEX(AVGGroup!$J$5:$J$21,MATCH(Risk7_PlusY67!$BJ279,AVGGroup!$C$5:$C$21,0)),"")</f>
        <v>-2.23</v>
      </c>
      <c r="BE279" s="407">
        <f>IFERROR(INDEX(Raw_DATA!N:N,MATCH(Risk7_PlusY67!$D279,Raw_DATA!$A:$A,0)),"")</f>
        <v>44</v>
      </c>
      <c r="BF279" s="407">
        <f>IFERROR(INDEX(Raw_DATA!O:O,MATCH(Risk7_PlusY67!$D279,Raw_DATA!$A:$A,0)),"")</f>
        <v>184</v>
      </c>
      <c r="BG279" s="407">
        <f>IFERROR(INDEX(Raw_DATA!P:P,MATCH(Risk7_PlusY67!$D279,Raw_DATA!$A:$A,0)),"")</f>
        <v>34</v>
      </c>
      <c r="BH279" s="407">
        <f>IFERROR(INDEX(Raw_DATA!Q:Q,MATCH(Risk7_PlusY67!$D279,Raw_DATA!$A:$A,0)),"")</f>
        <v>116</v>
      </c>
      <c r="BI279" s="407">
        <f>IFERROR(INDEX(Raw_DATA!R:R,MATCH(Risk7_PlusY67!$D279,Raw_DATA!$A:$A,0)),"")</f>
        <v>31</v>
      </c>
      <c r="BJ279" s="124" t="str">
        <f>INDEX('Org2567'!$BM:$BM,MATCH(Risk7_PlusY67!D279,'Org2567'!$D:$D,0))</f>
        <v>รพท.S B&gt;400</v>
      </c>
    </row>
    <row r="280" spans="1:62" x14ac:dyDescent="0.7">
      <c r="A280" s="206">
        <f>IF(ISBLANK(D280),"",COUNTA($D$3:D280))</f>
        <v>278</v>
      </c>
      <c r="B280" s="207">
        <f>IFERROR(INDEX(ID!$E:$E,MATCH(Risk7_PlusY67!$D280,ID!$A:$A,0)),"")</f>
        <v>5</v>
      </c>
      <c r="C280" s="207" t="str">
        <f>IFERROR(INDEX(ID!$I:$I,MATCH(Risk7_PlusY67!$D280,ID!$A:$A,0)),"")</f>
        <v>กาญจนบุรี</v>
      </c>
      <c r="D280" s="295" t="s">
        <v>295</v>
      </c>
      <c r="E280" s="207" t="str">
        <f>IFERROR(INDEX(ID!$C:$C,MATCH(Risk7_PlusY67!$D280,ID!$A:$A,0)),"")</f>
        <v>มะการักษ์,รพท.</v>
      </c>
      <c r="F280" s="207" t="str">
        <f>IFERROR(INDEX(ID!$G:$G,MATCH(Risk7_PlusY67!$D280,ID!$A:$A,0)),"")</f>
        <v>รพท.</v>
      </c>
      <c r="G280" s="206">
        <f>IFERROR(INDEX(ID!$J:$J,MATCH(Risk7_PlusY67!$D280,ID!$A:$A,0)),"")</f>
        <v>280</v>
      </c>
      <c r="H280" s="208" t="str">
        <f>IFERROR(INDEX(ID!$P:$P,MATCH(Risk7_PlusY67!$D280,ID!$A:$A,0)),"")</f>
        <v>รพท.M1 B&gt;200</v>
      </c>
      <c r="I280" s="209">
        <f>IFERROR(INDEX(Raw_DATA!E:E,MATCH(Risk7_PlusY67!$D280,Raw_DATA!$A:$A,0)),"")</f>
        <v>5.8</v>
      </c>
      <c r="J280" s="209">
        <f>IFERROR(INDEX(Raw_DATA!F:F,MATCH(Risk7_PlusY67!$D280,Raw_DATA!$A:$A,0)),"")</f>
        <v>5.67</v>
      </c>
      <c r="K280" s="209">
        <f>IFERROR(INDEX(Raw_DATA!G:G,MATCH(Risk7_PlusY67!$D280,Raw_DATA!$A:$A,0)),"")</f>
        <v>3.27</v>
      </c>
      <c r="L280" s="209">
        <f>IFERROR(INDEX(Raw_DATA!H:H,MATCH(Risk7_PlusY67!$D280,Raw_DATA!$A:$A,0)),"")</f>
        <v>610230423.40999997</v>
      </c>
      <c r="M280" s="210">
        <f>IFERROR(INDEX(Raw_DATA!I:I,MATCH(Risk7_PlusY67!$D280,Raw_DATA!$A:$A,0)),"")</f>
        <v>52824073.75</v>
      </c>
      <c r="N280" s="206">
        <f t="shared" si="84"/>
        <v>0</v>
      </c>
      <c r="O280" s="206">
        <f t="shared" si="85"/>
        <v>0</v>
      </c>
      <c r="P280" s="206">
        <f t="shared" si="86"/>
        <v>0</v>
      </c>
      <c r="Q280" s="211" t="str">
        <f t="shared" si="87"/>
        <v/>
      </c>
      <c r="R280" s="206">
        <f t="shared" si="88"/>
        <v>0</v>
      </c>
      <c r="S280" s="212">
        <f>IFERROR(INDEX(Raw_DATA!J:J,MATCH(Risk7_PlusY67!$D280,Raw_DATA!$A:$A,0)),"")</f>
        <v>91165887.640000001</v>
      </c>
      <c r="T280" s="213">
        <f>IFERROR(INDEX(Raw_DATA!K:K,MATCH(Risk7_PlusY67!$D280,Raw_DATA!$A:$A,0)),"")</f>
        <v>288319023.66000003</v>
      </c>
      <c r="U280" s="214">
        <f t="shared" si="89"/>
        <v>1</v>
      </c>
      <c r="V280" s="214">
        <f t="shared" si="90"/>
        <v>1</v>
      </c>
      <c r="W280" s="214">
        <f>IF(OR(AND((K280&lt;0.8),(AJ280&gt;180)),AND((K280&lt;0.8),(AJ280&lt;10)),AND((K280&gt;=0.8),(AJ280&lt;10)),AND((K280&gt;=0.8),(AJ280&gt;90))),0,1)</f>
        <v>1</v>
      </c>
      <c r="X280" s="214">
        <f t="shared" si="91"/>
        <v>0</v>
      </c>
      <c r="Y280" s="214">
        <f t="shared" si="92"/>
        <v>1</v>
      </c>
      <c r="Z280" s="214">
        <f t="shared" si="93"/>
        <v>1</v>
      </c>
      <c r="AA280" s="214">
        <f t="shared" si="94"/>
        <v>1</v>
      </c>
      <c r="AB280" s="215" t="str">
        <f t="shared" si="95"/>
        <v>A-</v>
      </c>
      <c r="AC280" s="215" t="str">
        <f t="shared" si="96"/>
        <v>0A-</v>
      </c>
      <c r="AD280" s="216"/>
      <c r="AE280" s="216"/>
      <c r="AF280" s="434">
        <f>IFERROR(INDEX(Raw_DATA!L:L,MATCH(Risk7_PlusY67!$D280,Raw_DATA!$A:$A,0)),"")</f>
        <v>12.03</v>
      </c>
      <c r="AG280" s="434">
        <f>IFERROR(INDEX(AVGGroup!$D$5:$D$21,MATCH(Risk7_PlusY67!$H280,AVGGroup!$C$5:$C$21,0)),"")</f>
        <v>3.38</v>
      </c>
      <c r="AH280" s="434">
        <f>IFERROR(INDEX(Raw_DATA!M:M,MATCH(Risk7_PlusY67!$D280,Raw_DATA!$A:$A,0)),"")</f>
        <v>4.93</v>
      </c>
      <c r="AI280" s="435">
        <f>IFERROR(INDEX(AVGGroup!$F$5:$F$21,MATCH(Risk7_PlusY67!$H280,AVGGroup!$C$5:$C$21,0)),"")</f>
        <v>0.04</v>
      </c>
      <c r="AJ280" s="401">
        <f>IFERROR(INDEX(Raw_DATA!N:N,MATCH(Risk7_PlusY67!$D280,Raw_DATA!$A:$A,0)),"")</f>
        <v>41</v>
      </c>
      <c r="AK280" s="401">
        <f>IFERROR(INDEX(Raw_DATA!O:O,MATCH(Risk7_PlusY67!$D280,Raw_DATA!$A:$A,0)),"")</f>
        <v>175</v>
      </c>
      <c r="AL280" s="401">
        <f>IFERROR(INDEX(Raw_DATA!P:P,MATCH(Risk7_PlusY67!$D280,Raw_DATA!$A:$A,0)),"")</f>
        <v>48</v>
      </c>
      <c r="AM280" s="401">
        <f>IFERROR(INDEX(Raw_DATA!Q:Q,MATCH(Risk7_PlusY67!$D280,Raw_DATA!$A:$A,0)),"")</f>
        <v>111</v>
      </c>
      <c r="AN280" s="401">
        <f>IFERROR(INDEX(Raw_DATA!R:R,MATCH(Risk7_PlusY67!$D280,Raw_DATA!$A:$A,0)),"")</f>
        <v>36</v>
      </c>
      <c r="AO280" s="407"/>
      <c r="AP280" s="411" t="b">
        <f>AB280=AY280</f>
        <v>1</v>
      </c>
      <c r="AQ280" s="340">
        <f t="shared" si="97"/>
        <v>0</v>
      </c>
      <c r="AR280" s="123">
        <f t="shared" si="98"/>
        <v>1</v>
      </c>
      <c r="AS280" s="123">
        <f t="shared" si="99"/>
        <v>1</v>
      </c>
      <c r="AT280" s="123">
        <f>IF(OR(AND((K280&lt;0.8),(BE280&gt;180)),AND((K280&lt;0.8),(BE280&lt;10)),AND((K280&gt;=0.8),(BE280&lt;10)),AND((K280&gt;=0.8),(BE280&gt;90))),0,1)</f>
        <v>1</v>
      </c>
      <c r="AU280" s="123">
        <f t="shared" si="100"/>
        <v>0</v>
      </c>
      <c r="AV280" s="123">
        <f t="shared" si="101"/>
        <v>1</v>
      </c>
      <c r="AW280" s="123">
        <f t="shared" si="102"/>
        <v>1</v>
      </c>
      <c r="AX280" s="123">
        <f t="shared" si="103"/>
        <v>1</v>
      </c>
      <c r="AY280" s="416" t="str">
        <f t="shared" si="104"/>
        <v>A-</v>
      </c>
      <c r="AZ280" s="416" t="str">
        <f>R280&amp;AY280</f>
        <v>0A-</v>
      </c>
      <c r="BA280" s="417">
        <f>IFERROR(INDEX(Raw_DATA!L:L,MATCH(Risk7_PlusY67!$D280,Raw_DATA!$A:$A,0)),"")</f>
        <v>12.03</v>
      </c>
      <c r="BB280" s="417">
        <f>IFERROR(INDEX(AVGGroup!$H$5:$H$21,MATCH(Risk7_PlusY67!$BJ280,AVGGroup!$C$5:$C$21,0)),"")</f>
        <v>3.88</v>
      </c>
      <c r="BC280" s="417">
        <f>IFERROR(INDEX(Raw_DATA!M:M,MATCH(Risk7_PlusY67!$D280,Raw_DATA!$A:$A,0)),"")</f>
        <v>4.93</v>
      </c>
      <c r="BD280" s="418">
        <f>IFERROR(INDEX(AVGGroup!$J$5:$J$21,MATCH(Risk7_PlusY67!$BJ280,AVGGroup!$C$5:$C$21,0)),"")</f>
        <v>0.56999999999999995</v>
      </c>
      <c r="BE280" s="407">
        <f>IFERROR(INDEX(Raw_DATA!N:N,MATCH(Risk7_PlusY67!$D280,Raw_DATA!$A:$A,0)),"")</f>
        <v>41</v>
      </c>
      <c r="BF280" s="407">
        <f>IFERROR(INDEX(Raw_DATA!O:O,MATCH(Risk7_PlusY67!$D280,Raw_DATA!$A:$A,0)),"")</f>
        <v>175</v>
      </c>
      <c r="BG280" s="407">
        <f>IFERROR(INDEX(Raw_DATA!P:P,MATCH(Risk7_PlusY67!$D280,Raw_DATA!$A:$A,0)),"")</f>
        <v>48</v>
      </c>
      <c r="BH280" s="407">
        <f>IFERROR(INDEX(Raw_DATA!Q:Q,MATCH(Risk7_PlusY67!$D280,Raw_DATA!$A:$A,0)),"")</f>
        <v>111</v>
      </c>
      <c r="BI280" s="407">
        <f>IFERROR(INDEX(Raw_DATA!R:R,MATCH(Risk7_PlusY67!$D280,Raw_DATA!$A:$A,0)),"")</f>
        <v>36</v>
      </c>
      <c r="BJ280" s="124" t="str">
        <f>INDEX('Org2567'!$BM:$BM,MATCH(Risk7_PlusY67!D280,'Org2567'!$D:$D,0))</f>
        <v>รพท.M1 B&gt;200</v>
      </c>
    </row>
    <row r="281" spans="1:62" x14ac:dyDescent="0.7">
      <c r="A281" s="206">
        <f>IF(ISBLANK(D281),"",COUNTA($D$3:D281))</f>
        <v>279</v>
      </c>
      <c r="B281" s="207">
        <f>IFERROR(INDEX(ID!$E:$E,MATCH(Risk7_PlusY67!$D281,ID!$A:$A,0)),"")</f>
        <v>5</v>
      </c>
      <c r="C281" s="207" t="str">
        <f>IFERROR(INDEX(ID!$I:$I,MATCH(Risk7_PlusY67!$D281,ID!$A:$A,0)),"")</f>
        <v>กาญจนบุรี</v>
      </c>
      <c r="D281" s="295" t="s">
        <v>296</v>
      </c>
      <c r="E281" s="207" t="str">
        <f>IFERROR(INDEX(ID!$C:$C,MATCH(Risk7_PlusY67!$D281,ID!$A:$A,0)),"")</f>
        <v>ไทรโยค,รพช.</v>
      </c>
      <c r="F281" s="207" t="str">
        <f>IFERROR(INDEX(ID!$G:$G,MATCH(Risk7_PlusY67!$D281,ID!$A:$A,0)),"")</f>
        <v>รพช.</v>
      </c>
      <c r="G281" s="206">
        <f>IFERROR(INDEX(ID!$J:$J,MATCH(Risk7_PlusY67!$D281,ID!$A:$A,0)),"")</f>
        <v>58</v>
      </c>
      <c r="H281" s="208" t="str">
        <f>IFERROR(INDEX(ID!$P:$P,MATCH(Risk7_PlusY67!$D281,ID!$A:$A,0)),"")</f>
        <v>รพช.F2 P&lt;=30,000</v>
      </c>
      <c r="I281" s="209">
        <f>IFERROR(INDEX(Raw_DATA!E:E,MATCH(Risk7_PlusY67!$D281,Raw_DATA!$A:$A,0)),"")</f>
        <v>13.27</v>
      </c>
      <c r="J281" s="209">
        <f>IFERROR(INDEX(Raw_DATA!F:F,MATCH(Risk7_PlusY67!$D281,Raw_DATA!$A:$A,0)),"")</f>
        <v>12.62</v>
      </c>
      <c r="K281" s="209">
        <f>IFERROR(INDEX(Raw_DATA!G:G,MATCH(Risk7_PlusY67!$D281,Raw_DATA!$A:$A,0)),"")</f>
        <v>7.95</v>
      </c>
      <c r="L281" s="209">
        <f>IFERROR(INDEX(Raw_DATA!H:H,MATCH(Risk7_PlusY67!$D281,Raw_DATA!$A:$A,0)),"")</f>
        <v>97291216.510000005</v>
      </c>
      <c r="M281" s="210">
        <f>IFERROR(INDEX(Raw_DATA!I:I,MATCH(Risk7_PlusY67!$D281,Raw_DATA!$A:$A,0)),"")</f>
        <v>13538789.630000001</v>
      </c>
      <c r="N281" s="206">
        <f t="shared" si="84"/>
        <v>0</v>
      </c>
      <c r="O281" s="206">
        <f t="shared" si="85"/>
        <v>0</v>
      </c>
      <c r="P281" s="206">
        <f t="shared" si="86"/>
        <v>0</v>
      </c>
      <c r="Q281" s="211" t="str">
        <f t="shared" si="87"/>
        <v/>
      </c>
      <c r="R281" s="206">
        <f t="shared" si="88"/>
        <v>0</v>
      </c>
      <c r="S281" s="212">
        <f>IFERROR(INDEX(Raw_DATA!J:J,MATCH(Risk7_PlusY67!$D281,Raw_DATA!$A:$A,0)),"")</f>
        <v>20484261.870000001</v>
      </c>
      <c r="T281" s="213">
        <f>IFERROR(INDEX(Raw_DATA!K:K,MATCH(Risk7_PlusY67!$D281,Raw_DATA!$A:$A,0)),"")</f>
        <v>55136434.850000001</v>
      </c>
      <c r="U281" s="214">
        <f t="shared" si="89"/>
        <v>1</v>
      </c>
      <c r="V281" s="214">
        <f t="shared" si="90"/>
        <v>1</v>
      </c>
      <c r="W281" s="214">
        <f>IF(OR(AND((K281&lt;0.8),(AJ281&gt;180)),AND((K281&lt;0.8),(AJ281&lt;10)),AND((K281&gt;=0.8),(AJ281&lt;10)),AND((K281&gt;=0.8),(AJ281&gt;90))),0,1)</f>
        <v>1</v>
      </c>
      <c r="X281" s="214">
        <f t="shared" si="91"/>
        <v>0</v>
      </c>
      <c r="Y281" s="214">
        <f t="shared" si="92"/>
        <v>1</v>
      </c>
      <c r="Z281" s="214">
        <f t="shared" si="93"/>
        <v>0</v>
      </c>
      <c r="AA281" s="214">
        <f t="shared" si="94"/>
        <v>0</v>
      </c>
      <c r="AB281" s="215" t="str">
        <f t="shared" si="95"/>
        <v>B-</v>
      </c>
      <c r="AC281" s="215" t="str">
        <f t="shared" si="96"/>
        <v>0B-</v>
      </c>
      <c r="AD281" s="216"/>
      <c r="AE281" s="216"/>
      <c r="AF281" s="434">
        <f>IFERROR(INDEX(Raw_DATA!L:L,MATCH(Risk7_PlusY67!$D281,Raw_DATA!$A:$A,0)),"")</f>
        <v>16.48</v>
      </c>
      <c r="AG281" s="434">
        <f>IFERROR(INDEX(AVGGroup!$D$5:$D$21,MATCH(Risk7_PlusY67!$H281,AVGGroup!$C$5:$C$21,0)),"")</f>
        <v>-3.55</v>
      </c>
      <c r="AH281" s="434">
        <f>IFERROR(INDEX(Raw_DATA!M:M,MATCH(Risk7_PlusY67!$D281,Raw_DATA!$A:$A,0)),"")</f>
        <v>9.1999999999999993</v>
      </c>
      <c r="AI281" s="435">
        <f>IFERROR(INDEX(AVGGroup!$F$5:$F$21,MATCH(Risk7_PlusY67!$H281,AVGGroup!$C$5:$C$21,0)),"")</f>
        <v>-10.199999999999999</v>
      </c>
      <c r="AJ281" s="401">
        <f>IFERROR(INDEX(Raw_DATA!N:N,MATCH(Risk7_PlusY67!$D281,Raw_DATA!$A:$A,0)),"")</f>
        <v>59</v>
      </c>
      <c r="AK281" s="401">
        <f>IFERROR(INDEX(Raw_DATA!O:O,MATCH(Risk7_PlusY67!$D281,Raw_DATA!$A:$A,0)),"")</f>
        <v>231</v>
      </c>
      <c r="AL281" s="401">
        <f>IFERROR(INDEX(Raw_DATA!P:P,MATCH(Risk7_PlusY67!$D281,Raw_DATA!$A:$A,0)),"")</f>
        <v>30</v>
      </c>
      <c r="AM281" s="401">
        <f>IFERROR(INDEX(Raw_DATA!Q:Q,MATCH(Risk7_PlusY67!$D281,Raw_DATA!$A:$A,0)),"")</f>
        <v>224</v>
      </c>
      <c r="AN281" s="401">
        <f>IFERROR(INDEX(Raw_DATA!R:R,MATCH(Risk7_PlusY67!$D281,Raw_DATA!$A:$A,0)),"")</f>
        <v>132</v>
      </c>
      <c r="AO281" s="407"/>
      <c r="AP281" s="411" t="b">
        <f>AB281=AY281</f>
        <v>1</v>
      </c>
      <c r="AQ281" s="340">
        <f t="shared" si="97"/>
        <v>0</v>
      </c>
      <c r="AR281" s="123">
        <f t="shared" si="98"/>
        <v>1</v>
      </c>
      <c r="AS281" s="123">
        <f t="shared" si="99"/>
        <v>1</v>
      </c>
      <c r="AT281" s="123">
        <f>IF(OR(AND((K281&lt;0.8),(BE281&gt;180)),AND((K281&lt;0.8),(BE281&lt;10)),AND((K281&gt;=0.8),(BE281&lt;10)),AND((K281&gt;=0.8),(BE281&gt;90))),0,1)</f>
        <v>1</v>
      </c>
      <c r="AU281" s="123">
        <f t="shared" si="100"/>
        <v>0</v>
      </c>
      <c r="AV281" s="123">
        <f t="shared" si="101"/>
        <v>1</v>
      </c>
      <c r="AW281" s="123">
        <f t="shared" si="102"/>
        <v>0</v>
      </c>
      <c r="AX281" s="123">
        <f t="shared" si="103"/>
        <v>0</v>
      </c>
      <c r="AY281" s="416" t="str">
        <f t="shared" si="104"/>
        <v>B-</v>
      </c>
      <c r="AZ281" s="416" t="str">
        <f>R281&amp;AY281</f>
        <v>0B-</v>
      </c>
      <c r="BA281" s="417">
        <f>IFERROR(INDEX(Raw_DATA!L:L,MATCH(Risk7_PlusY67!$D281,Raw_DATA!$A:$A,0)),"")</f>
        <v>16.48</v>
      </c>
      <c r="BB281" s="417">
        <f>IFERROR(INDEX(AVGGroup!$H$5:$H$21,MATCH(Risk7_PlusY67!$BJ281,AVGGroup!$C$5:$C$21,0)),"")</f>
        <v>-3.54</v>
      </c>
      <c r="BC281" s="417">
        <f>IFERROR(INDEX(Raw_DATA!M:M,MATCH(Risk7_PlusY67!$D281,Raw_DATA!$A:$A,0)),"")</f>
        <v>9.1999999999999993</v>
      </c>
      <c r="BD281" s="418">
        <f>IFERROR(INDEX(AVGGroup!$J$5:$J$21,MATCH(Risk7_PlusY67!$BJ281,AVGGroup!$C$5:$C$21,0)),"")</f>
        <v>-10.199999999999999</v>
      </c>
      <c r="BE281" s="407">
        <f>IFERROR(INDEX(Raw_DATA!N:N,MATCH(Risk7_PlusY67!$D281,Raw_DATA!$A:$A,0)),"")</f>
        <v>59</v>
      </c>
      <c r="BF281" s="407">
        <f>IFERROR(INDEX(Raw_DATA!O:O,MATCH(Risk7_PlusY67!$D281,Raw_DATA!$A:$A,0)),"")</f>
        <v>231</v>
      </c>
      <c r="BG281" s="407">
        <f>IFERROR(INDEX(Raw_DATA!P:P,MATCH(Risk7_PlusY67!$D281,Raw_DATA!$A:$A,0)),"")</f>
        <v>30</v>
      </c>
      <c r="BH281" s="407">
        <f>IFERROR(INDEX(Raw_DATA!Q:Q,MATCH(Risk7_PlusY67!$D281,Raw_DATA!$A:$A,0)),"")</f>
        <v>224</v>
      </c>
      <c r="BI281" s="407">
        <f>IFERROR(INDEX(Raw_DATA!R:R,MATCH(Risk7_PlusY67!$D281,Raw_DATA!$A:$A,0)),"")</f>
        <v>132</v>
      </c>
      <c r="BJ281" s="124" t="str">
        <f>INDEX('Org2567'!$BM:$BM,MATCH(Risk7_PlusY67!D281,'Org2567'!$D:$D,0))</f>
        <v>รพช.F2 P&lt;=30,000</v>
      </c>
    </row>
    <row r="282" spans="1:62" x14ac:dyDescent="0.7">
      <c r="A282" s="206">
        <f>IF(ISBLANK(D282),"",COUNTA($D$3:D282))</f>
        <v>280</v>
      </c>
      <c r="B282" s="207">
        <f>IFERROR(INDEX(ID!$E:$E,MATCH(Risk7_PlusY67!$D282,ID!$A:$A,0)),"")</f>
        <v>5</v>
      </c>
      <c r="C282" s="207" t="str">
        <f>IFERROR(INDEX(ID!$I:$I,MATCH(Risk7_PlusY67!$D282,ID!$A:$A,0)),"")</f>
        <v>กาญจนบุรี</v>
      </c>
      <c r="D282" s="295" t="s">
        <v>297</v>
      </c>
      <c r="E282" s="207" t="str">
        <f>IFERROR(INDEX(ID!$C:$C,MATCH(Risk7_PlusY67!$D282,ID!$A:$A,0)),"")</f>
        <v>สมเด็จพระปิยมหาราชรมณียเขต,รพช.</v>
      </c>
      <c r="F282" s="207" t="str">
        <f>IFERROR(INDEX(ID!$G:$G,MATCH(Risk7_PlusY67!$D282,ID!$A:$A,0)),"")</f>
        <v>รพช.</v>
      </c>
      <c r="G282" s="206">
        <f>IFERROR(INDEX(ID!$J:$J,MATCH(Risk7_PlusY67!$D282,ID!$A:$A,0)),"")</f>
        <v>30</v>
      </c>
      <c r="H282" s="208" t="str">
        <f>IFERROR(INDEX(ID!$P:$P,MATCH(Risk7_PlusY67!$D282,ID!$A:$A,0)),"")</f>
        <v>รพช.F2 P&lt;=30,000</v>
      </c>
      <c r="I282" s="209">
        <f>IFERROR(INDEX(Raw_DATA!E:E,MATCH(Risk7_PlusY67!$D282,Raw_DATA!$A:$A,0)),"")</f>
        <v>5.29</v>
      </c>
      <c r="J282" s="209">
        <f>IFERROR(INDEX(Raw_DATA!F:F,MATCH(Risk7_PlusY67!$D282,Raw_DATA!$A:$A,0)),"")</f>
        <v>4.93</v>
      </c>
      <c r="K282" s="209">
        <f>IFERROR(INDEX(Raw_DATA!G:G,MATCH(Risk7_PlusY67!$D282,Raw_DATA!$A:$A,0)),"")</f>
        <v>1.94</v>
      </c>
      <c r="L282" s="209">
        <f>IFERROR(INDEX(Raw_DATA!H:H,MATCH(Risk7_PlusY67!$D282,Raw_DATA!$A:$A,0)),"")</f>
        <v>26038156</v>
      </c>
      <c r="M282" s="210">
        <f>IFERROR(INDEX(Raw_DATA!I:I,MATCH(Risk7_PlusY67!$D282,Raw_DATA!$A:$A,0)),"")</f>
        <v>-2157792.25</v>
      </c>
      <c r="N282" s="206">
        <f t="shared" si="84"/>
        <v>0</v>
      </c>
      <c r="O282" s="206">
        <f t="shared" si="85"/>
        <v>1</v>
      </c>
      <c r="P282" s="206">
        <f t="shared" si="86"/>
        <v>0</v>
      </c>
      <c r="Q282" s="211">
        <f t="shared" si="87"/>
        <v>144.80000000000001</v>
      </c>
      <c r="R282" s="206">
        <f t="shared" si="88"/>
        <v>1</v>
      </c>
      <c r="S282" s="212">
        <f>IFERROR(INDEX(Raw_DATA!J:J,MATCH(Risk7_PlusY67!$D282,Raw_DATA!$A:$A,0)),"")</f>
        <v>1945923.61</v>
      </c>
      <c r="T282" s="213">
        <f>IFERROR(INDEX(Raw_DATA!K:K,MATCH(Risk7_PlusY67!$D282,Raw_DATA!$A:$A,0)),"")</f>
        <v>5684876.5999999996</v>
      </c>
      <c r="U282" s="214">
        <f t="shared" si="89"/>
        <v>1</v>
      </c>
      <c r="V282" s="214">
        <f t="shared" si="90"/>
        <v>1</v>
      </c>
      <c r="W282" s="214">
        <f>IF(OR(AND((K282&lt;0.8),(AJ282&gt;180)),AND((K282&lt;0.8),(AJ282&lt;10)),AND((K282&gt;=0.8),(AJ282&lt;10)),AND((K282&gt;=0.8),(AJ282&gt;90))),0,1)</f>
        <v>1</v>
      </c>
      <c r="X282" s="214">
        <f t="shared" si="91"/>
        <v>0</v>
      </c>
      <c r="Y282" s="214">
        <f t="shared" si="92"/>
        <v>0</v>
      </c>
      <c r="Z282" s="214">
        <f t="shared" si="93"/>
        <v>0</v>
      </c>
      <c r="AA282" s="214">
        <f t="shared" si="94"/>
        <v>1</v>
      </c>
      <c r="AB282" s="215" t="str">
        <f t="shared" si="95"/>
        <v>B-</v>
      </c>
      <c r="AC282" s="215" t="str">
        <f t="shared" si="96"/>
        <v>1B-</v>
      </c>
      <c r="AD282" s="216"/>
      <c r="AE282" s="216"/>
      <c r="AF282" s="434">
        <f>IFERROR(INDEX(Raw_DATA!L:L,MATCH(Risk7_PlusY67!$D282,Raw_DATA!$A:$A,0)),"")</f>
        <v>2.92</v>
      </c>
      <c r="AG282" s="434">
        <f>IFERROR(INDEX(AVGGroup!$D$5:$D$21,MATCH(Risk7_PlusY67!$H282,AVGGroup!$C$5:$C$21,0)),"")</f>
        <v>-3.55</v>
      </c>
      <c r="AH282" s="434">
        <f>IFERROR(INDEX(Raw_DATA!M:M,MATCH(Risk7_PlusY67!$D282,Raw_DATA!$A:$A,0)),"")</f>
        <v>-3.39</v>
      </c>
      <c r="AI282" s="435">
        <f>IFERROR(INDEX(AVGGroup!$F$5:$F$21,MATCH(Risk7_PlusY67!$H282,AVGGroup!$C$5:$C$21,0)),"")</f>
        <v>-10.199999999999999</v>
      </c>
      <c r="AJ282" s="401">
        <f>IFERROR(INDEX(Raw_DATA!N:N,MATCH(Risk7_PlusY67!$D282,Raw_DATA!$A:$A,0)),"")</f>
        <v>90</v>
      </c>
      <c r="AK282" s="401">
        <f>IFERROR(INDEX(Raw_DATA!O:O,MATCH(Risk7_PlusY67!$D282,Raw_DATA!$A:$A,0)),"")</f>
        <v>216</v>
      </c>
      <c r="AL282" s="401">
        <f>IFERROR(INDEX(Raw_DATA!P:P,MATCH(Risk7_PlusY67!$D282,Raw_DATA!$A:$A,0)),"")</f>
        <v>78</v>
      </c>
      <c r="AM282" s="401">
        <f>IFERROR(INDEX(Raw_DATA!Q:Q,MATCH(Risk7_PlusY67!$D282,Raw_DATA!$A:$A,0)),"")</f>
        <v>178</v>
      </c>
      <c r="AN282" s="401">
        <f>IFERROR(INDEX(Raw_DATA!R:R,MATCH(Risk7_PlusY67!$D282,Raw_DATA!$A:$A,0)),"")</f>
        <v>58</v>
      </c>
      <c r="AO282" s="407"/>
      <c r="AP282" s="411" t="b">
        <f>AB282=AY282</f>
        <v>1</v>
      </c>
      <c r="AQ282" s="340">
        <f t="shared" si="97"/>
        <v>1</v>
      </c>
      <c r="AR282" s="123">
        <f t="shared" si="98"/>
        <v>1</v>
      </c>
      <c r="AS282" s="123">
        <f t="shared" si="99"/>
        <v>1</v>
      </c>
      <c r="AT282" s="123">
        <f>IF(OR(AND((K282&lt;0.8),(BE282&gt;180)),AND((K282&lt;0.8),(BE282&lt;10)),AND((K282&gt;=0.8),(BE282&lt;10)),AND((K282&gt;=0.8),(BE282&gt;90))),0,1)</f>
        <v>1</v>
      </c>
      <c r="AU282" s="123">
        <f t="shared" si="100"/>
        <v>0</v>
      </c>
      <c r="AV282" s="123">
        <f t="shared" si="101"/>
        <v>0</v>
      </c>
      <c r="AW282" s="123">
        <f t="shared" si="102"/>
        <v>0</v>
      </c>
      <c r="AX282" s="123">
        <f t="shared" si="103"/>
        <v>1</v>
      </c>
      <c r="AY282" s="416" t="str">
        <f t="shared" si="104"/>
        <v>B-</v>
      </c>
      <c r="AZ282" s="416" t="str">
        <f>R282&amp;AY282</f>
        <v>1B-</v>
      </c>
      <c r="BA282" s="417">
        <f>IFERROR(INDEX(Raw_DATA!L:L,MATCH(Risk7_PlusY67!$D282,Raw_DATA!$A:$A,0)),"")</f>
        <v>2.92</v>
      </c>
      <c r="BB282" s="417">
        <f>IFERROR(INDEX(AVGGroup!$H$5:$H$21,MATCH(Risk7_PlusY67!$BJ282,AVGGroup!$C$5:$C$21,0)),"")</f>
        <v>-3.54</v>
      </c>
      <c r="BC282" s="417">
        <f>IFERROR(INDEX(Raw_DATA!M:M,MATCH(Risk7_PlusY67!$D282,Raw_DATA!$A:$A,0)),"")</f>
        <v>-3.39</v>
      </c>
      <c r="BD282" s="418">
        <f>IFERROR(INDEX(AVGGroup!$J$5:$J$21,MATCH(Risk7_PlusY67!$BJ282,AVGGroup!$C$5:$C$21,0)),"")</f>
        <v>-10.199999999999999</v>
      </c>
      <c r="BE282" s="407">
        <f>IFERROR(INDEX(Raw_DATA!N:N,MATCH(Risk7_PlusY67!$D282,Raw_DATA!$A:$A,0)),"")</f>
        <v>90</v>
      </c>
      <c r="BF282" s="407">
        <f>IFERROR(INDEX(Raw_DATA!O:O,MATCH(Risk7_PlusY67!$D282,Raw_DATA!$A:$A,0)),"")</f>
        <v>216</v>
      </c>
      <c r="BG282" s="407">
        <f>IFERROR(INDEX(Raw_DATA!P:P,MATCH(Risk7_PlusY67!$D282,Raw_DATA!$A:$A,0)),"")</f>
        <v>78</v>
      </c>
      <c r="BH282" s="407">
        <f>IFERROR(INDEX(Raw_DATA!Q:Q,MATCH(Risk7_PlusY67!$D282,Raw_DATA!$A:$A,0)),"")</f>
        <v>178</v>
      </c>
      <c r="BI282" s="407">
        <f>IFERROR(INDEX(Raw_DATA!R:R,MATCH(Risk7_PlusY67!$D282,Raw_DATA!$A:$A,0)),"")</f>
        <v>58</v>
      </c>
      <c r="BJ282" s="124" t="str">
        <f>INDEX('Org2567'!$BM:$BM,MATCH(Risk7_PlusY67!D282,'Org2567'!$D:$D,0))</f>
        <v>รพช.F2 P&lt;=30,000</v>
      </c>
    </row>
    <row r="283" spans="1:62" x14ac:dyDescent="0.7">
      <c r="A283" s="206">
        <f>IF(ISBLANK(D283),"",COUNTA($D$3:D283))</f>
        <v>281</v>
      </c>
      <c r="B283" s="207">
        <f>IFERROR(INDEX(ID!$E:$E,MATCH(Risk7_PlusY67!$D283,ID!$A:$A,0)),"")</f>
        <v>5</v>
      </c>
      <c r="C283" s="207" t="str">
        <f>IFERROR(INDEX(ID!$I:$I,MATCH(Risk7_PlusY67!$D283,ID!$A:$A,0)),"")</f>
        <v>กาญจนบุรี</v>
      </c>
      <c r="D283" s="295" t="s">
        <v>298</v>
      </c>
      <c r="E283" s="207" t="str">
        <f>IFERROR(INDEX(ID!$C:$C,MATCH(Risk7_PlusY67!$D283,ID!$A:$A,0)),"")</f>
        <v>บ่อพลอย,รพช.</v>
      </c>
      <c r="F283" s="207" t="str">
        <f>IFERROR(INDEX(ID!$G:$G,MATCH(Risk7_PlusY67!$D283,ID!$A:$A,0)),"")</f>
        <v>รพช.</v>
      </c>
      <c r="G283" s="206">
        <f>IFERROR(INDEX(ID!$J:$J,MATCH(Risk7_PlusY67!$D283,ID!$A:$A,0)),"")</f>
        <v>60</v>
      </c>
      <c r="H283" s="208" t="str">
        <f>IFERROR(INDEX(ID!$P:$P,MATCH(Risk7_PlusY67!$D283,ID!$A:$A,0)),"")</f>
        <v>รพช.F1 P&lt;=50,000</v>
      </c>
      <c r="I283" s="209">
        <f>IFERROR(INDEX(Raw_DATA!E:E,MATCH(Risk7_PlusY67!$D283,Raw_DATA!$A:$A,0)),"")</f>
        <v>4.54</v>
      </c>
      <c r="J283" s="209">
        <f>IFERROR(INDEX(Raw_DATA!F:F,MATCH(Risk7_PlusY67!$D283,Raw_DATA!$A:$A,0)),"")</f>
        <v>4.3</v>
      </c>
      <c r="K283" s="209">
        <f>IFERROR(INDEX(Raw_DATA!G:G,MATCH(Risk7_PlusY67!$D283,Raw_DATA!$A:$A,0)),"")</f>
        <v>1.45</v>
      </c>
      <c r="L283" s="209">
        <f>IFERROR(INDEX(Raw_DATA!H:H,MATCH(Risk7_PlusY67!$D283,Raw_DATA!$A:$A,0)),"")</f>
        <v>82292883.510000005</v>
      </c>
      <c r="M283" s="210">
        <f>IFERROR(INDEX(Raw_DATA!I:I,MATCH(Risk7_PlusY67!$D283,Raw_DATA!$A:$A,0)),"")</f>
        <v>19200698.239999998</v>
      </c>
      <c r="N283" s="206">
        <f t="shared" si="84"/>
        <v>0</v>
      </c>
      <c r="O283" s="206">
        <f t="shared" si="85"/>
        <v>0</v>
      </c>
      <c r="P283" s="206">
        <f t="shared" si="86"/>
        <v>0</v>
      </c>
      <c r="Q283" s="211" t="str">
        <f t="shared" si="87"/>
        <v/>
      </c>
      <c r="R283" s="206">
        <f t="shared" si="88"/>
        <v>0</v>
      </c>
      <c r="S283" s="212">
        <f>IFERROR(INDEX(Raw_DATA!J:J,MATCH(Risk7_PlusY67!$D283,Raw_DATA!$A:$A,0)),"")</f>
        <v>28433849.350000001</v>
      </c>
      <c r="T283" s="213">
        <f>IFERROR(INDEX(Raw_DATA!K:K,MATCH(Risk7_PlusY67!$D283,Raw_DATA!$A:$A,0)),"")</f>
        <v>10453126.140000001</v>
      </c>
      <c r="U283" s="214">
        <f t="shared" si="89"/>
        <v>1</v>
      </c>
      <c r="V283" s="214">
        <f t="shared" si="90"/>
        <v>1</v>
      </c>
      <c r="W283" s="214">
        <f>IF(OR(AND((K283&lt;0.8),(AJ283&gt;180)),AND((K283&lt;0.8),(AJ283&lt;10)),AND((K283&gt;=0.8),(AJ283&lt;10)),AND((K283&gt;=0.8),(AJ283&gt;90))),0,1)</f>
        <v>1</v>
      </c>
      <c r="X283" s="214">
        <f t="shared" si="91"/>
        <v>0</v>
      </c>
      <c r="Y283" s="214">
        <f t="shared" si="92"/>
        <v>0</v>
      </c>
      <c r="Z283" s="214">
        <f t="shared" si="93"/>
        <v>1</v>
      </c>
      <c r="AA283" s="214">
        <f t="shared" si="94"/>
        <v>1</v>
      </c>
      <c r="AB283" s="215" t="str">
        <f t="shared" si="95"/>
        <v>B</v>
      </c>
      <c r="AC283" s="215" t="str">
        <f t="shared" si="96"/>
        <v>0B</v>
      </c>
      <c r="AD283" s="216"/>
      <c r="AE283" s="216"/>
      <c r="AF283" s="434">
        <f>IFERROR(INDEX(Raw_DATA!L:L,MATCH(Risk7_PlusY67!$D283,Raw_DATA!$A:$A,0)),"")</f>
        <v>15.3</v>
      </c>
      <c r="AG283" s="434">
        <f>IFERROR(INDEX(AVGGroup!$D$5:$D$21,MATCH(Risk7_PlusY67!$H283,AVGGroup!$C$5:$C$21,0)),"")</f>
        <v>-3.15</v>
      </c>
      <c r="AH283" s="434">
        <f>IFERROR(INDEX(Raw_DATA!M:M,MATCH(Risk7_PlusY67!$D283,Raw_DATA!$A:$A,0)),"")</f>
        <v>10.35</v>
      </c>
      <c r="AI283" s="435">
        <f>IFERROR(INDEX(AVGGroup!$F$5:$F$21,MATCH(Risk7_PlusY67!$H283,AVGGroup!$C$5:$C$21,0)),"")</f>
        <v>-7.1</v>
      </c>
      <c r="AJ283" s="401">
        <f>IFERROR(INDEX(Raw_DATA!N:N,MATCH(Risk7_PlusY67!$D283,Raw_DATA!$A:$A,0)),"")</f>
        <v>50</v>
      </c>
      <c r="AK283" s="401">
        <f>IFERROR(INDEX(Raw_DATA!O:O,MATCH(Risk7_PlusY67!$D283,Raw_DATA!$A:$A,0)),"")</f>
        <v>234</v>
      </c>
      <c r="AL283" s="401">
        <f>IFERROR(INDEX(Raw_DATA!P:P,MATCH(Risk7_PlusY67!$D283,Raw_DATA!$A:$A,0)),"")</f>
        <v>70</v>
      </c>
      <c r="AM283" s="401">
        <f>IFERROR(INDEX(Raw_DATA!Q:Q,MATCH(Risk7_PlusY67!$D283,Raw_DATA!$A:$A,0)),"")</f>
        <v>115</v>
      </c>
      <c r="AN283" s="401">
        <f>IFERROR(INDEX(Raw_DATA!R:R,MATCH(Risk7_PlusY67!$D283,Raw_DATA!$A:$A,0)),"")</f>
        <v>49</v>
      </c>
      <c r="AO283" s="407"/>
      <c r="AP283" s="411" t="b">
        <f>AB283=AY283</f>
        <v>1</v>
      </c>
      <c r="AQ283" s="340">
        <f t="shared" si="97"/>
        <v>0</v>
      </c>
      <c r="AR283" s="123">
        <f t="shared" si="98"/>
        <v>1</v>
      </c>
      <c r="AS283" s="123">
        <f t="shared" si="99"/>
        <v>1</v>
      </c>
      <c r="AT283" s="123">
        <f>IF(OR(AND((K283&lt;0.8),(BE283&gt;180)),AND((K283&lt;0.8),(BE283&lt;10)),AND((K283&gt;=0.8),(BE283&lt;10)),AND((K283&gt;=0.8),(BE283&gt;90))),0,1)</f>
        <v>1</v>
      </c>
      <c r="AU283" s="123">
        <f t="shared" si="100"/>
        <v>0</v>
      </c>
      <c r="AV283" s="123">
        <f t="shared" si="101"/>
        <v>0</v>
      </c>
      <c r="AW283" s="123">
        <f t="shared" si="102"/>
        <v>1</v>
      </c>
      <c r="AX283" s="123">
        <f t="shared" si="103"/>
        <v>1</v>
      </c>
      <c r="AY283" s="416" t="str">
        <f t="shared" si="104"/>
        <v>B</v>
      </c>
      <c r="AZ283" s="416" t="str">
        <f>R283&amp;AY283</f>
        <v>0B</v>
      </c>
      <c r="BA283" s="417">
        <f>IFERROR(INDEX(Raw_DATA!L:L,MATCH(Risk7_PlusY67!$D283,Raw_DATA!$A:$A,0)),"")</f>
        <v>15.3</v>
      </c>
      <c r="BB283" s="417">
        <f>IFERROR(INDEX(AVGGroup!$H$5:$H$21,MATCH(Risk7_PlusY67!$BJ283,AVGGroup!$C$5:$C$21,0)),"")</f>
        <v>-3.15</v>
      </c>
      <c r="BC283" s="417">
        <f>IFERROR(INDEX(Raw_DATA!M:M,MATCH(Risk7_PlusY67!$D283,Raw_DATA!$A:$A,0)),"")</f>
        <v>10.35</v>
      </c>
      <c r="BD283" s="418">
        <f>IFERROR(INDEX(AVGGroup!$J$5:$J$21,MATCH(Risk7_PlusY67!$BJ283,AVGGroup!$C$5:$C$21,0)),"")</f>
        <v>-7.1</v>
      </c>
      <c r="BE283" s="407">
        <f>IFERROR(INDEX(Raw_DATA!N:N,MATCH(Risk7_PlusY67!$D283,Raw_DATA!$A:$A,0)),"")</f>
        <v>50</v>
      </c>
      <c r="BF283" s="407">
        <f>IFERROR(INDEX(Raw_DATA!O:O,MATCH(Risk7_PlusY67!$D283,Raw_DATA!$A:$A,0)),"")</f>
        <v>234</v>
      </c>
      <c r="BG283" s="407">
        <f>IFERROR(INDEX(Raw_DATA!P:P,MATCH(Risk7_PlusY67!$D283,Raw_DATA!$A:$A,0)),"")</f>
        <v>70</v>
      </c>
      <c r="BH283" s="407">
        <f>IFERROR(INDEX(Raw_DATA!Q:Q,MATCH(Risk7_PlusY67!$D283,Raw_DATA!$A:$A,0)),"")</f>
        <v>115</v>
      </c>
      <c r="BI283" s="407">
        <f>IFERROR(INDEX(Raw_DATA!R:R,MATCH(Risk7_PlusY67!$D283,Raw_DATA!$A:$A,0)),"")</f>
        <v>49</v>
      </c>
      <c r="BJ283" s="124" t="str">
        <f>INDEX('Org2567'!$BM:$BM,MATCH(Risk7_PlusY67!D283,'Org2567'!$D:$D,0))</f>
        <v>รพช.F1 P&lt;=50,000</v>
      </c>
    </row>
    <row r="284" spans="1:62" x14ac:dyDescent="0.7">
      <c r="A284" s="206">
        <f>IF(ISBLANK(D284),"",COUNTA($D$3:D284))</f>
        <v>282</v>
      </c>
      <c r="B284" s="207">
        <f>IFERROR(INDEX(ID!$E:$E,MATCH(Risk7_PlusY67!$D284,ID!$A:$A,0)),"")</f>
        <v>5</v>
      </c>
      <c r="C284" s="207" t="str">
        <f>IFERROR(INDEX(ID!$I:$I,MATCH(Risk7_PlusY67!$D284,ID!$A:$A,0)),"")</f>
        <v>กาญจนบุรี</v>
      </c>
      <c r="D284" s="295" t="s">
        <v>299</v>
      </c>
      <c r="E284" s="207" t="str">
        <f>IFERROR(INDEX(ID!$C:$C,MATCH(Risk7_PlusY67!$D284,ID!$A:$A,0)),"")</f>
        <v>ท่ากระดาน,รพช.</v>
      </c>
      <c r="F284" s="207" t="str">
        <f>IFERROR(INDEX(ID!$G:$G,MATCH(Risk7_PlusY67!$D284,ID!$A:$A,0)),"")</f>
        <v>รพช.</v>
      </c>
      <c r="G284" s="206">
        <f>IFERROR(INDEX(ID!$J:$J,MATCH(Risk7_PlusY67!$D284,ID!$A:$A,0)),"")</f>
        <v>32</v>
      </c>
      <c r="H284" s="208" t="str">
        <f>IFERROR(INDEX(ID!$P:$P,MATCH(Risk7_PlusY67!$D284,ID!$A:$A,0)),"")</f>
        <v>รพช.F2 P&lt;=30,000</v>
      </c>
      <c r="I284" s="209">
        <f>IFERROR(INDEX(Raw_DATA!E:E,MATCH(Risk7_PlusY67!$D284,Raw_DATA!$A:$A,0)),"")</f>
        <v>4.84</v>
      </c>
      <c r="J284" s="209">
        <f>IFERROR(INDEX(Raw_DATA!F:F,MATCH(Risk7_PlusY67!$D284,Raw_DATA!$A:$A,0)),"")</f>
        <v>4.59</v>
      </c>
      <c r="K284" s="209">
        <f>IFERROR(INDEX(Raw_DATA!G:G,MATCH(Risk7_PlusY67!$D284,Raw_DATA!$A:$A,0)),"")</f>
        <v>2.36</v>
      </c>
      <c r="L284" s="209">
        <f>IFERROR(INDEX(Raw_DATA!H:H,MATCH(Risk7_PlusY67!$D284,Raw_DATA!$A:$A,0)),"")</f>
        <v>18212923.600000001</v>
      </c>
      <c r="M284" s="210">
        <f>IFERROR(INDEX(Raw_DATA!I:I,MATCH(Risk7_PlusY67!$D284,Raw_DATA!$A:$A,0)),"")</f>
        <v>3654100.98</v>
      </c>
      <c r="N284" s="206">
        <f t="shared" si="84"/>
        <v>0</v>
      </c>
      <c r="O284" s="206">
        <f t="shared" si="85"/>
        <v>0</v>
      </c>
      <c r="P284" s="206">
        <f t="shared" si="86"/>
        <v>0</v>
      </c>
      <c r="Q284" s="211" t="str">
        <f t="shared" si="87"/>
        <v/>
      </c>
      <c r="R284" s="206">
        <f t="shared" si="88"/>
        <v>0</v>
      </c>
      <c r="S284" s="212">
        <f>IFERROR(INDEX(Raw_DATA!J:J,MATCH(Risk7_PlusY67!$D284,Raw_DATA!$A:$A,0)),"")</f>
        <v>7040928.6399999997</v>
      </c>
      <c r="T284" s="213">
        <f>IFERROR(INDEX(Raw_DATA!K:K,MATCH(Risk7_PlusY67!$D284,Raw_DATA!$A:$A,0)),"")</f>
        <v>6455096.7999999998</v>
      </c>
      <c r="U284" s="214">
        <f t="shared" si="89"/>
        <v>1</v>
      </c>
      <c r="V284" s="214">
        <f t="shared" si="90"/>
        <v>1</v>
      </c>
      <c r="W284" s="214">
        <f>IF(OR(AND((K284&lt;0.8),(AJ284&gt;180)),AND((K284&lt;0.8),(AJ284&lt;10)),AND((K284&gt;=0.8),(AJ284&lt;10)),AND((K284&gt;=0.8),(AJ284&gt;90))),0,1)</f>
        <v>0</v>
      </c>
      <c r="X284" s="214">
        <f t="shared" si="91"/>
        <v>0</v>
      </c>
      <c r="Y284" s="214">
        <f t="shared" si="92"/>
        <v>1</v>
      </c>
      <c r="Z284" s="214">
        <f t="shared" si="93"/>
        <v>0</v>
      </c>
      <c r="AA284" s="214">
        <f t="shared" si="94"/>
        <v>1</v>
      </c>
      <c r="AB284" s="215" t="str">
        <f t="shared" si="95"/>
        <v>B-</v>
      </c>
      <c r="AC284" s="215" t="str">
        <f t="shared" si="96"/>
        <v>0B-</v>
      </c>
      <c r="AD284" s="216"/>
      <c r="AE284" s="216"/>
      <c r="AF284" s="434">
        <f>IFERROR(INDEX(Raw_DATA!L:L,MATCH(Risk7_PlusY67!$D284,Raw_DATA!$A:$A,0)),"")</f>
        <v>14.19</v>
      </c>
      <c r="AG284" s="434">
        <f>IFERROR(INDEX(AVGGroup!$D$5:$D$21,MATCH(Risk7_PlusY67!$H284,AVGGroup!$C$5:$C$21,0)),"")</f>
        <v>-3.55</v>
      </c>
      <c r="AH284" s="434">
        <f>IFERROR(INDEX(Raw_DATA!M:M,MATCH(Risk7_PlusY67!$D284,Raw_DATA!$A:$A,0)),"")</f>
        <v>6.58</v>
      </c>
      <c r="AI284" s="435">
        <f>IFERROR(INDEX(AVGGroup!$F$5:$F$21,MATCH(Risk7_PlusY67!$H284,AVGGroup!$C$5:$C$21,0)),"")</f>
        <v>-10.199999999999999</v>
      </c>
      <c r="AJ284" s="401">
        <f>IFERROR(INDEX(Raw_DATA!N:N,MATCH(Risk7_PlusY67!$D284,Raw_DATA!$A:$A,0)),"")</f>
        <v>93</v>
      </c>
      <c r="AK284" s="401">
        <f>IFERROR(INDEX(Raw_DATA!O:O,MATCH(Risk7_PlusY67!$D284,Raw_DATA!$A:$A,0)),"")</f>
        <v>145</v>
      </c>
      <c r="AL284" s="401">
        <f>IFERROR(INDEX(Raw_DATA!P:P,MATCH(Risk7_PlusY67!$D284,Raw_DATA!$A:$A,0)),"")</f>
        <v>29</v>
      </c>
      <c r="AM284" s="401">
        <f>IFERROR(INDEX(Raw_DATA!Q:Q,MATCH(Risk7_PlusY67!$D284,Raw_DATA!$A:$A,0)),"")</f>
        <v>197</v>
      </c>
      <c r="AN284" s="401">
        <f>IFERROR(INDEX(Raw_DATA!R:R,MATCH(Risk7_PlusY67!$D284,Raw_DATA!$A:$A,0)),"")</f>
        <v>56</v>
      </c>
      <c r="AO284" s="407"/>
      <c r="AP284" s="411" t="b">
        <f>AB284=AY284</f>
        <v>1</v>
      </c>
      <c r="AQ284" s="340">
        <f t="shared" si="97"/>
        <v>0</v>
      </c>
      <c r="AR284" s="123">
        <f t="shared" si="98"/>
        <v>1</v>
      </c>
      <c r="AS284" s="123">
        <f t="shared" si="99"/>
        <v>1</v>
      </c>
      <c r="AT284" s="123">
        <f>IF(OR(AND((K284&lt;0.8),(BE284&gt;180)),AND((K284&lt;0.8),(BE284&lt;10)),AND((K284&gt;=0.8),(BE284&lt;10)),AND((K284&gt;=0.8),(BE284&gt;90))),0,1)</f>
        <v>0</v>
      </c>
      <c r="AU284" s="123">
        <f t="shared" si="100"/>
        <v>0</v>
      </c>
      <c r="AV284" s="123">
        <f t="shared" si="101"/>
        <v>1</v>
      </c>
      <c r="AW284" s="123">
        <f t="shared" si="102"/>
        <v>0</v>
      </c>
      <c r="AX284" s="123">
        <f t="shared" si="103"/>
        <v>1</v>
      </c>
      <c r="AY284" s="416" t="str">
        <f t="shared" si="104"/>
        <v>B-</v>
      </c>
      <c r="AZ284" s="416" t="str">
        <f>R284&amp;AY284</f>
        <v>0B-</v>
      </c>
      <c r="BA284" s="417">
        <f>IFERROR(INDEX(Raw_DATA!L:L,MATCH(Risk7_PlusY67!$D284,Raw_DATA!$A:$A,0)),"")</f>
        <v>14.19</v>
      </c>
      <c r="BB284" s="417">
        <f>IFERROR(INDEX(AVGGroup!$H$5:$H$21,MATCH(Risk7_PlusY67!$BJ284,AVGGroup!$C$5:$C$21,0)),"")</f>
        <v>-3.54</v>
      </c>
      <c r="BC284" s="417">
        <f>IFERROR(INDEX(Raw_DATA!M:M,MATCH(Risk7_PlusY67!$D284,Raw_DATA!$A:$A,0)),"")</f>
        <v>6.58</v>
      </c>
      <c r="BD284" s="418">
        <f>IFERROR(INDEX(AVGGroup!$J$5:$J$21,MATCH(Risk7_PlusY67!$BJ284,AVGGroup!$C$5:$C$21,0)),"")</f>
        <v>-10.199999999999999</v>
      </c>
      <c r="BE284" s="407">
        <f>IFERROR(INDEX(Raw_DATA!N:N,MATCH(Risk7_PlusY67!$D284,Raw_DATA!$A:$A,0)),"")</f>
        <v>93</v>
      </c>
      <c r="BF284" s="407">
        <f>IFERROR(INDEX(Raw_DATA!O:O,MATCH(Risk7_PlusY67!$D284,Raw_DATA!$A:$A,0)),"")</f>
        <v>145</v>
      </c>
      <c r="BG284" s="407">
        <f>IFERROR(INDEX(Raw_DATA!P:P,MATCH(Risk7_PlusY67!$D284,Raw_DATA!$A:$A,0)),"")</f>
        <v>29</v>
      </c>
      <c r="BH284" s="407">
        <f>IFERROR(INDEX(Raw_DATA!Q:Q,MATCH(Risk7_PlusY67!$D284,Raw_DATA!$A:$A,0)),"")</f>
        <v>197</v>
      </c>
      <c r="BI284" s="407">
        <f>IFERROR(INDEX(Raw_DATA!R:R,MATCH(Risk7_PlusY67!$D284,Raw_DATA!$A:$A,0)),"")</f>
        <v>56</v>
      </c>
      <c r="BJ284" s="124" t="str">
        <f>INDEX('Org2567'!$BM:$BM,MATCH(Risk7_PlusY67!D284,'Org2567'!$D:$D,0))</f>
        <v>รพช.F2 P&lt;=30,000</v>
      </c>
    </row>
    <row r="285" spans="1:62" x14ac:dyDescent="0.7">
      <c r="A285" s="206">
        <f>IF(ISBLANK(D285),"",COUNTA($D$3:D285))</f>
        <v>283</v>
      </c>
      <c r="B285" s="207">
        <f>IFERROR(INDEX(ID!$E:$E,MATCH(Risk7_PlusY67!$D285,ID!$A:$A,0)),"")</f>
        <v>5</v>
      </c>
      <c r="C285" s="207" t="str">
        <f>IFERROR(INDEX(ID!$I:$I,MATCH(Risk7_PlusY67!$D285,ID!$A:$A,0)),"")</f>
        <v>กาญจนบุรี</v>
      </c>
      <c r="D285" s="295" t="s">
        <v>300</v>
      </c>
      <c r="E285" s="207" t="str">
        <f>IFERROR(INDEX(ID!$C:$C,MATCH(Risk7_PlusY67!$D285,ID!$A:$A,0)),"")</f>
        <v>สมเด็จพระสังฆราชองค์ที่๑๙,รพช.</v>
      </c>
      <c r="F285" s="207" t="str">
        <f>IFERROR(INDEX(ID!$G:$G,MATCH(Risk7_PlusY67!$D285,ID!$A:$A,0)),"")</f>
        <v>รพช.</v>
      </c>
      <c r="G285" s="206">
        <f>IFERROR(INDEX(ID!$J:$J,MATCH(Risk7_PlusY67!$D285,ID!$A:$A,0)),"")</f>
        <v>141</v>
      </c>
      <c r="H285" s="208" t="str">
        <f>IFERROR(INDEX(ID!$P:$P,MATCH(Risk7_PlusY67!$D285,ID!$A:$A,0)),"")</f>
        <v>รพช.M2 B&gt;100</v>
      </c>
      <c r="I285" s="209">
        <f>IFERROR(INDEX(Raw_DATA!E:E,MATCH(Risk7_PlusY67!$D285,Raw_DATA!$A:$A,0)),"")</f>
        <v>2.95</v>
      </c>
      <c r="J285" s="209">
        <f>IFERROR(INDEX(Raw_DATA!F:F,MATCH(Risk7_PlusY67!$D285,Raw_DATA!$A:$A,0)),"")</f>
        <v>2.76</v>
      </c>
      <c r="K285" s="209">
        <f>IFERROR(INDEX(Raw_DATA!G:G,MATCH(Risk7_PlusY67!$D285,Raw_DATA!$A:$A,0)),"")</f>
        <v>0.57999999999999996</v>
      </c>
      <c r="L285" s="209">
        <f>IFERROR(INDEX(Raw_DATA!H:H,MATCH(Risk7_PlusY67!$D285,Raw_DATA!$A:$A,0)),"")</f>
        <v>126390032.31</v>
      </c>
      <c r="M285" s="210">
        <f>IFERROR(INDEX(Raw_DATA!I:I,MATCH(Risk7_PlusY67!$D285,Raw_DATA!$A:$A,0)),"")</f>
        <v>81920604.459999993</v>
      </c>
      <c r="N285" s="206">
        <f t="shared" si="84"/>
        <v>1</v>
      </c>
      <c r="O285" s="206">
        <f t="shared" si="85"/>
        <v>0</v>
      </c>
      <c r="P285" s="206">
        <f t="shared" si="86"/>
        <v>0</v>
      </c>
      <c r="Q285" s="211" t="str">
        <f t="shared" si="87"/>
        <v/>
      </c>
      <c r="R285" s="206">
        <f t="shared" si="88"/>
        <v>1</v>
      </c>
      <c r="S285" s="212">
        <f>IFERROR(INDEX(Raw_DATA!J:J,MATCH(Risk7_PlusY67!$D285,Raw_DATA!$A:$A,0)),"")</f>
        <v>113680150.55</v>
      </c>
      <c r="T285" s="213">
        <f>IFERROR(INDEX(Raw_DATA!K:K,MATCH(Risk7_PlusY67!$D285,Raw_DATA!$A:$A,0)),"")</f>
        <v>-27025254.399999999</v>
      </c>
      <c r="U285" s="214">
        <f t="shared" si="89"/>
        <v>1</v>
      </c>
      <c r="V285" s="214">
        <f t="shared" si="90"/>
        <v>1</v>
      </c>
      <c r="W285" s="214">
        <f>IF(OR(AND((K285&lt;0.8),(AJ285&gt;180)),AND((K285&lt;0.8),(AJ285&lt;10)),AND((K285&gt;=0.8),(AJ285&lt;10)),AND((K285&gt;=0.8),(AJ285&gt;90))),0,1)</f>
        <v>0</v>
      </c>
      <c r="X285" s="214">
        <f t="shared" si="91"/>
        <v>0</v>
      </c>
      <c r="Y285" s="214">
        <f t="shared" si="92"/>
        <v>1</v>
      </c>
      <c r="Z285" s="214">
        <f t="shared" si="93"/>
        <v>0</v>
      </c>
      <c r="AA285" s="214">
        <f t="shared" si="94"/>
        <v>0</v>
      </c>
      <c r="AB285" s="215" t="str">
        <f t="shared" si="95"/>
        <v>C</v>
      </c>
      <c r="AC285" s="215" t="str">
        <f t="shared" si="96"/>
        <v>1C</v>
      </c>
      <c r="AD285" s="216"/>
      <c r="AE285" s="216"/>
      <c r="AF285" s="434">
        <f>IFERROR(INDEX(Raw_DATA!L:L,MATCH(Risk7_PlusY67!$D285,Raw_DATA!$A:$A,0)),"")</f>
        <v>28.75</v>
      </c>
      <c r="AG285" s="434">
        <f>IFERROR(INDEX(AVGGroup!$D$5:$D$21,MATCH(Risk7_PlusY67!$H285,AVGGroup!$C$5:$C$21,0)),"")</f>
        <v>-2.2400000000000002</v>
      </c>
      <c r="AH285" s="434">
        <f>IFERROR(INDEX(Raw_DATA!M:M,MATCH(Risk7_PlusY67!$D285,Raw_DATA!$A:$A,0)),"")</f>
        <v>20.260000000000002</v>
      </c>
      <c r="AI285" s="435">
        <f>IFERROR(INDEX(AVGGroup!$F$5:$F$21,MATCH(Risk7_PlusY67!$H285,AVGGroup!$C$5:$C$21,0)),"")</f>
        <v>-7.61</v>
      </c>
      <c r="AJ285" s="401">
        <f>IFERROR(INDEX(Raw_DATA!N:N,MATCH(Risk7_PlusY67!$D285,Raw_DATA!$A:$A,0)),"")</f>
        <v>196</v>
      </c>
      <c r="AK285" s="401">
        <f>IFERROR(INDEX(Raw_DATA!O:O,MATCH(Risk7_PlusY67!$D285,Raw_DATA!$A:$A,0)),"")</f>
        <v>221</v>
      </c>
      <c r="AL285" s="401">
        <f>IFERROR(INDEX(Raw_DATA!P:P,MATCH(Risk7_PlusY67!$D285,Raw_DATA!$A:$A,0)),"")</f>
        <v>44</v>
      </c>
      <c r="AM285" s="401">
        <f>IFERROR(INDEX(Raw_DATA!Q:Q,MATCH(Risk7_PlusY67!$D285,Raw_DATA!$A:$A,0)),"")</f>
        <v>129</v>
      </c>
      <c r="AN285" s="401">
        <f>IFERROR(INDEX(Raw_DATA!R:R,MATCH(Risk7_PlusY67!$D285,Raw_DATA!$A:$A,0)),"")</f>
        <v>71</v>
      </c>
      <c r="AO285" s="407"/>
      <c r="AP285" s="411" t="b">
        <f>AB285=AY285</f>
        <v>1</v>
      </c>
      <c r="AQ285" s="340">
        <f t="shared" si="97"/>
        <v>0</v>
      </c>
      <c r="AR285" s="123">
        <f t="shared" si="98"/>
        <v>1</v>
      </c>
      <c r="AS285" s="123">
        <f t="shared" si="99"/>
        <v>1</v>
      </c>
      <c r="AT285" s="123">
        <f>IF(OR(AND((K285&lt;0.8),(BE285&gt;180)),AND((K285&lt;0.8),(BE285&lt;10)),AND((K285&gt;=0.8),(BE285&lt;10)),AND((K285&gt;=0.8),(BE285&gt;90))),0,1)</f>
        <v>0</v>
      </c>
      <c r="AU285" s="123">
        <f t="shared" si="100"/>
        <v>0</v>
      </c>
      <c r="AV285" s="123">
        <f t="shared" si="101"/>
        <v>1</v>
      </c>
      <c r="AW285" s="123">
        <f t="shared" si="102"/>
        <v>0</v>
      </c>
      <c r="AX285" s="123">
        <f t="shared" si="103"/>
        <v>0</v>
      </c>
      <c r="AY285" s="416" t="str">
        <f t="shared" si="104"/>
        <v>C</v>
      </c>
      <c r="AZ285" s="416" t="str">
        <f>R285&amp;AY285</f>
        <v>1C</v>
      </c>
      <c r="BA285" s="417">
        <f>IFERROR(INDEX(Raw_DATA!L:L,MATCH(Risk7_PlusY67!$D285,Raw_DATA!$A:$A,0)),"")</f>
        <v>28.75</v>
      </c>
      <c r="BB285" s="417">
        <f>IFERROR(INDEX(AVGGroup!$H$5:$H$21,MATCH(Risk7_PlusY67!$BJ285,AVGGroup!$C$5:$C$21,0)),"")</f>
        <v>-2.25</v>
      </c>
      <c r="BC285" s="417">
        <f>IFERROR(INDEX(Raw_DATA!M:M,MATCH(Risk7_PlusY67!$D285,Raw_DATA!$A:$A,0)),"")</f>
        <v>20.260000000000002</v>
      </c>
      <c r="BD285" s="418">
        <f>IFERROR(INDEX(AVGGroup!$J$5:$J$21,MATCH(Risk7_PlusY67!$BJ285,AVGGroup!$C$5:$C$21,0)),"")</f>
        <v>-7.61</v>
      </c>
      <c r="BE285" s="407">
        <f>IFERROR(INDEX(Raw_DATA!N:N,MATCH(Risk7_PlusY67!$D285,Raw_DATA!$A:$A,0)),"")</f>
        <v>196</v>
      </c>
      <c r="BF285" s="407">
        <f>IFERROR(INDEX(Raw_DATA!O:O,MATCH(Risk7_PlusY67!$D285,Raw_DATA!$A:$A,0)),"")</f>
        <v>221</v>
      </c>
      <c r="BG285" s="407">
        <f>IFERROR(INDEX(Raw_DATA!P:P,MATCH(Risk7_PlusY67!$D285,Raw_DATA!$A:$A,0)),"")</f>
        <v>44</v>
      </c>
      <c r="BH285" s="407">
        <f>IFERROR(INDEX(Raw_DATA!Q:Q,MATCH(Risk7_PlusY67!$D285,Raw_DATA!$A:$A,0)),"")</f>
        <v>129</v>
      </c>
      <c r="BI285" s="407">
        <f>IFERROR(INDEX(Raw_DATA!R:R,MATCH(Risk7_PlusY67!$D285,Raw_DATA!$A:$A,0)),"")</f>
        <v>71</v>
      </c>
      <c r="BJ285" s="124" t="str">
        <f>INDEX('Org2567'!$BM:$BM,MATCH(Risk7_PlusY67!D285,'Org2567'!$D:$D,0))</f>
        <v>รพช.M2 B&gt;100</v>
      </c>
    </row>
    <row r="286" spans="1:62" x14ac:dyDescent="0.7">
      <c r="A286" s="206">
        <f>IF(ISBLANK(D286),"",COUNTA($D$3:D286))</f>
        <v>284</v>
      </c>
      <c r="B286" s="207">
        <f>IFERROR(INDEX(ID!$E:$E,MATCH(Risk7_PlusY67!$D286,ID!$A:$A,0)),"")</f>
        <v>5</v>
      </c>
      <c r="C286" s="207" t="str">
        <f>IFERROR(INDEX(ID!$I:$I,MATCH(Risk7_PlusY67!$D286,ID!$A:$A,0)),"")</f>
        <v>กาญจนบุรี</v>
      </c>
      <c r="D286" s="295" t="s">
        <v>301</v>
      </c>
      <c r="E286" s="207" t="str">
        <f>IFERROR(INDEX(ID!$C:$C,MATCH(Risk7_PlusY67!$D286,ID!$A:$A,0)),"")</f>
        <v>ทองผาภูมิ,รพช.</v>
      </c>
      <c r="F286" s="207" t="str">
        <f>IFERROR(INDEX(ID!$G:$G,MATCH(Risk7_PlusY67!$D286,ID!$A:$A,0)),"")</f>
        <v>รพช.</v>
      </c>
      <c r="G286" s="206">
        <f>IFERROR(INDEX(ID!$J:$J,MATCH(Risk7_PlusY67!$D286,ID!$A:$A,0)),"")</f>
        <v>95</v>
      </c>
      <c r="H286" s="208" t="str">
        <f>IFERROR(INDEX(ID!$P:$P,MATCH(Risk7_PlusY67!$D286,ID!$A:$A,0)),"")</f>
        <v>รพช.M2 B&lt;=100</v>
      </c>
      <c r="I286" s="209">
        <f>IFERROR(INDEX(Raw_DATA!E:E,MATCH(Risk7_PlusY67!$D286,Raw_DATA!$A:$A,0)),"")</f>
        <v>5.63</v>
      </c>
      <c r="J286" s="209">
        <f>IFERROR(INDEX(Raw_DATA!F:F,MATCH(Risk7_PlusY67!$D286,Raw_DATA!$A:$A,0)),"")</f>
        <v>5.27</v>
      </c>
      <c r="K286" s="209">
        <f>IFERROR(INDEX(Raw_DATA!G:G,MATCH(Risk7_PlusY67!$D286,Raw_DATA!$A:$A,0)),"")</f>
        <v>1.63</v>
      </c>
      <c r="L286" s="209">
        <f>IFERROR(INDEX(Raw_DATA!H:H,MATCH(Risk7_PlusY67!$D286,Raw_DATA!$A:$A,0)),"")</f>
        <v>97076752.849999994</v>
      </c>
      <c r="M286" s="210">
        <f>IFERROR(INDEX(Raw_DATA!I:I,MATCH(Risk7_PlusY67!$D286,Raw_DATA!$A:$A,0)),"")</f>
        <v>14877852.52</v>
      </c>
      <c r="N286" s="206">
        <f t="shared" si="84"/>
        <v>0</v>
      </c>
      <c r="O286" s="206">
        <f t="shared" si="85"/>
        <v>0</v>
      </c>
      <c r="P286" s="206">
        <f t="shared" si="86"/>
        <v>0</v>
      </c>
      <c r="Q286" s="211" t="str">
        <f t="shared" si="87"/>
        <v/>
      </c>
      <c r="R286" s="206">
        <f t="shared" si="88"/>
        <v>0</v>
      </c>
      <c r="S286" s="212">
        <f>IFERROR(INDEX(Raw_DATA!J:J,MATCH(Risk7_PlusY67!$D286,Raw_DATA!$A:$A,0)),"")</f>
        <v>30328743.539999999</v>
      </c>
      <c r="T286" s="213">
        <f>IFERROR(INDEX(Raw_DATA!K:K,MATCH(Risk7_PlusY67!$D286,Raw_DATA!$A:$A,0)),"")</f>
        <v>13160464.76</v>
      </c>
      <c r="U286" s="214">
        <f t="shared" si="89"/>
        <v>1</v>
      </c>
      <c r="V286" s="214">
        <f t="shared" si="90"/>
        <v>1</v>
      </c>
      <c r="W286" s="214">
        <f>IF(OR(AND((K286&lt;0.8),(AJ286&gt;180)),AND((K286&lt;0.8),(AJ286&lt;10)),AND((K286&gt;=0.8),(AJ286&lt;10)),AND((K286&gt;=0.8),(AJ286&gt;90))),0,1)</f>
        <v>1</v>
      </c>
      <c r="X286" s="214">
        <f t="shared" si="91"/>
        <v>0</v>
      </c>
      <c r="Y286" s="214">
        <f t="shared" si="92"/>
        <v>1</v>
      </c>
      <c r="Z286" s="214">
        <f t="shared" si="93"/>
        <v>0</v>
      </c>
      <c r="AA286" s="214">
        <f t="shared" si="94"/>
        <v>1</v>
      </c>
      <c r="AB286" s="215" t="str">
        <f t="shared" si="95"/>
        <v>B</v>
      </c>
      <c r="AC286" s="215" t="str">
        <f t="shared" si="96"/>
        <v>0B</v>
      </c>
      <c r="AD286" s="216"/>
      <c r="AE286" s="216"/>
      <c r="AF286" s="434">
        <f>IFERROR(INDEX(Raw_DATA!L:L,MATCH(Risk7_PlusY67!$D286,Raw_DATA!$A:$A,0)),"")</f>
        <v>13.37</v>
      </c>
      <c r="AG286" s="434">
        <f>IFERROR(INDEX(AVGGroup!$D$5:$D$21,MATCH(Risk7_PlusY67!$H286,AVGGroup!$C$5:$C$21,0)),"")</f>
        <v>-4.4400000000000004</v>
      </c>
      <c r="AH286" s="434">
        <f>IFERROR(INDEX(Raw_DATA!M:M,MATCH(Risk7_PlusY67!$D286,Raw_DATA!$A:$A,0)),"")</f>
        <v>5.73</v>
      </c>
      <c r="AI286" s="435">
        <f>IFERROR(INDEX(AVGGroup!$F$5:$F$21,MATCH(Risk7_PlusY67!$H286,AVGGroup!$C$5:$C$21,0)),"")</f>
        <v>-7.31</v>
      </c>
      <c r="AJ286" s="401">
        <f>IFERROR(INDEX(Raw_DATA!N:N,MATCH(Risk7_PlusY67!$D286,Raw_DATA!$A:$A,0)),"")</f>
        <v>49</v>
      </c>
      <c r="AK286" s="401">
        <f>IFERROR(INDEX(Raw_DATA!O:O,MATCH(Risk7_PlusY67!$D286,Raw_DATA!$A:$A,0)),"")</f>
        <v>182</v>
      </c>
      <c r="AL286" s="401">
        <f>IFERROR(INDEX(Raw_DATA!P:P,MATCH(Risk7_PlusY67!$D286,Raw_DATA!$A:$A,0)),"")</f>
        <v>49</v>
      </c>
      <c r="AM286" s="401">
        <f>IFERROR(INDEX(Raw_DATA!Q:Q,MATCH(Risk7_PlusY67!$D286,Raw_DATA!$A:$A,0)),"")</f>
        <v>228</v>
      </c>
      <c r="AN286" s="401">
        <f>IFERROR(INDEX(Raw_DATA!R:R,MATCH(Risk7_PlusY67!$D286,Raw_DATA!$A:$A,0)),"")</f>
        <v>52</v>
      </c>
      <c r="AO286" s="407"/>
      <c r="AP286" s="411" t="b">
        <f>AB286=AY286</f>
        <v>1</v>
      </c>
      <c r="AQ286" s="340">
        <f t="shared" si="97"/>
        <v>0</v>
      </c>
      <c r="AR286" s="123">
        <f t="shared" si="98"/>
        <v>1</v>
      </c>
      <c r="AS286" s="123">
        <f t="shared" si="99"/>
        <v>1</v>
      </c>
      <c r="AT286" s="123">
        <f>IF(OR(AND((K286&lt;0.8),(BE286&gt;180)),AND((K286&lt;0.8),(BE286&lt;10)),AND((K286&gt;=0.8),(BE286&lt;10)),AND((K286&gt;=0.8),(BE286&gt;90))),0,1)</f>
        <v>1</v>
      </c>
      <c r="AU286" s="123">
        <f t="shared" si="100"/>
        <v>0</v>
      </c>
      <c r="AV286" s="123">
        <f t="shared" si="101"/>
        <v>1</v>
      </c>
      <c r="AW286" s="123">
        <f t="shared" si="102"/>
        <v>0</v>
      </c>
      <c r="AX286" s="123">
        <f t="shared" si="103"/>
        <v>1</v>
      </c>
      <c r="AY286" s="416" t="str">
        <f t="shared" si="104"/>
        <v>B</v>
      </c>
      <c r="AZ286" s="416" t="str">
        <f>R286&amp;AY286</f>
        <v>0B</v>
      </c>
      <c r="BA286" s="417">
        <f>IFERROR(INDEX(Raw_DATA!L:L,MATCH(Risk7_PlusY67!$D286,Raw_DATA!$A:$A,0)),"")</f>
        <v>13.37</v>
      </c>
      <c r="BB286" s="417">
        <f>IFERROR(INDEX(AVGGroup!$H$5:$H$21,MATCH(Risk7_PlusY67!$BJ286,AVGGroup!$C$5:$C$21,0)),"")</f>
        <v>-4.4400000000000004</v>
      </c>
      <c r="BC286" s="417">
        <f>IFERROR(INDEX(Raw_DATA!M:M,MATCH(Risk7_PlusY67!$D286,Raw_DATA!$A:$A,0)),"")</f>
        <v>5.73</v>
      </c>
      <c r="BD286" s="418">
        <f>IFERROR(INDEX(AVGGroup!$J$5:$J$21,MATCH(Risk7_PlusY67!$BJ286,AVGGroup!$C$5:$C$21,0)),"")</f>
        <v>-7.31</v>
      </c>
      <c r="BE286" s="407">
        <f>IFERROR(INDEX(Raw_DATA!N:N,MATCH(Risk7_PlusY67!$D286,Raw_DATA!$A:$A,0)),"")</f>
        <v>49</v>
      </c>
      <c r="BF286" s="407">
        <f>IFERROR(INDEX(Raw_DATA!O:O,MATCH(Risk7_PlusY67!$D286,Raw_DATA!$A:$A,0)),"")</f>
        <v>182</v>
      </c>
      <c r="BG286" s="407">
        <f>IFERROR(INDEX(Raw_DATA!P:P,MATCH(Risk7_PlusY67!$D286,Raw_DATA!$A:$A,0)),"")</f>
        <v>49</v>
      </c>
      <c r="BH286" s="407">
        <f>IFERROR(INDEX(Raw_DATA!Q:Q,MATCH(Risk7_PlusY67!$D286,Raw_DATA!$A:$A,0)),"")</f>
        <v>228</v>
      </c>
      <c r="BI286" s="407">
        <f>IFERROR(INDEX(Raw_DATA!R:R,MATCH(Risk7_PlusY67!$D286,Raw_DATA!$A:$A,0)),"")</f>
        <v>52</v>
      </c>
      <c r="BJ286" s="124" t="str">
        <f>INDEX('Org2567'!$BM:$BM,MATCH(Risk7_PlusY67!D286,'Org2567'!$D:$D,0))</f>
        <v>รพช.M2 B&lt;=100</v>
      </c>
    </row>
    <row r="287" spans="1:62" x14ac:dyDescent="0.7">
      <c r="A287" s="206">
        <f>IF(ISBLANK(D287),"",COUNTA($D$3:D287))</f>
        <v>285</v>
      </c>
      <c r="B287" s="207">
        <f>IFERROR(INDEX(ID!$E:$E,MATCH(Risk7_PlusY67!$D287,ID!$A:$A,0)),"")</f>
        <v>5</v>
      </c>
      <c r="C287" s="207" t="str">
        <f>IFERROR(INDEX(ID!$I:$I,MATCH(Risk7_PlusY67!$D287,ID!$A:$A,0)),"")</f>
        <v>กาญจนบุรี</v>
      </c>
      <c r="D287" s="295" t="s">
        <v>302</v>
      </c>
      <c r="E287" s="207" t="str">
        <f>IFERROR(INDEX(ID!$C:$C,MATCH(Risk7_PlusY67!$D287,ID!$A:$A,0)),"")</f>
        <v>สังขละบุรี,รพช.</v>
      </c>
      <c r="F287" s="207" t="str">
        <f>IFERROR(INDEX(ID!$G:$G,MATCH(Risk7_PlusY67!$D287,ID!$A:$A,0)),"")</f>
        <v>รพช.</v>
      </c>
      <c r="G287" s="206">
        <f>IFERROR(INDEX(ID!$J:$J,MATCH(Risk7_PlusY67!$D287,ID!$A:$A,0)),"")</f>
        <v>61</v>
      </c>
      <c r="H287" s="208" t="str">
        <f>IFERROR(INDEX(ID!$P:$P,MATCH(Risk7_PlusY67!$D287,ID!$A:$A,0)),"")</f>
        <v>รพช.F1 P&lt;=50,000</v>
      </c>
      <c r="I287" s="209">
        <f>IFERROR(INDEX(Raw_DATA!E:E,MATCH(Risk7_PlusY67!$D287,Raw_DATA!$A:$A,0)),"")</f>
        <v>5.05</v>
      </c>
      <c r="J287" s="209">
        <f>IFERROR(INDEX(Raw_DATA!F:F,MATCH(Risk7_PlusY67!$D287,Raw_DATA!$A:$A,0)),"")</f>
        <v>4.34</v>
      </c>
      <c r="K287" s="209">
        <f>IFERROR(INDEX(Raw_DATA!G:G,MATCH(Risk7_PlusY67!$D287,Raw_DATA!$A:$A,0)),"")</f>
        <v>2.7</v>
      </c>
      <c r="L287" s="209">
        <f>IFERROR(INDEX(Raw_DATA!H:H,MATCH(Risk7_PlusY67!$D287,Raw_DATA!$A:$A,0)),"")</f>
        <v>30721361.02</v>
      </c>
      <c r="M287" s="210">
        <f>IFERROR(INDEX(Raw_DATA!I:I,MATCH(Risk7_PlusY67!$D287,Raw_DATA!$A:$A,0)),"")</f>
        <v>-4196693.87</v>
      </c>
      <c r="N287" s="206">
        <f t="shared" si="84"/>
        <v>0</v>
      </c>
      <c r="O287" s="206">
        <f t="shared" si="85"/>
        <v>1</v>
      </c>
      <c r="P287" s="206">
        <f t="shared" si="86"/>
        <v>0</v>
      </c>
      <c r="Q287" s="211">
        <f t="shared" si="87"/>
        <v>87.8</v>
      </c>
      <c r="R287" s="206">
        <f t="shared" si="88"/>
        <v>1</v>
      </c>
      <c r="S287" s="212">
        <f>IFERROR(INDEX(Raw_DATA!J:J,MATCH(Risk7_PlusY67!$D287,Raw_DATA!$A:$A,0)),"")</f>
        <v>3515460.08</v>
      </c>
      <c r="T287" s="213">
        <f>IFERROR(INDEX(Raw_DATA!K:K,MATCH(Risk7_PlusY67!$D287,Raw_DATA!$A:$A,0)),"")</f>
        <v>12849926.18</v>
      </c>
      <c r="U287" s="214">
        <f t="shared" si="89"/>
        <v>1</v>
      </c>
      <c r="V287" s="214">
        <f t="shared" si="90"/>
        <v>1</v>
      </c>
      <c r="W287" s="214">
        <f>IF(OR(AND((K287&lt;0.8),(AJ287&gt;180)),AND((K287&lt;0.8),(AJ287&lt;10)),AND((K287&gt;=0.8),(AJ287&lt;10)),AND((K287&gt;=0.8),(AJ287&gt;90))),0,1)</f>
        <v>1</v>
      </c>
      <c r="X287" s="214">
        <f t="shared" si="91"/>
        <v>0</v>
      </c>
      <c r="Y287" s="214">
        <f t="shared" si="92"/>
        <v>1</v>
      </c>
      <c r="Z287" s="214">
        <f t="shared" si="93"/>
        <v>0</v>
      </c>
      <c r="AA287" s="214">
        <f t="shared" si="94"/>
        <v>0</v>
      </c>
      <c r="AB287" s="215" t="str">
        <f t="shared" si="95"/>
        <v>B-</v>
      </c>
      <c r="AC287" s="215" t="str">
        <f t="shared" si="96"/>
        <v>1B-</v>
      </c>
      <c r="AD287" s="216"/>
      <c r="AE287" s="216"/>
      <c r="AF287" s="434">
        <f>IFERROR(INDEX(Raw_DATA!L:L,MATCH(Risk7_PlusY67!$D287,Raw_DATA!$A:$A,0)),"")</f>
        <v>3.33</v>
      </c>
      <c r="AG287" s="434">
        <f>IFERROR(INDEX(AVGGroup!$D$5:$D$21,MATCH(Risk7_PlusY67!$H287,AVGGroup!$C$5:$C$21,0)),"")</f>
        <v>-3.15</v>
      </c>
      <c r="AH287" s="434">
        <f>IFERROR(INDEX(Raw_DATA!M:M,MATCH(Risk7_PlusY67!$D287,Raw_DATA!$A:$A,0)),"")</f>
        <v>-3.87</v>
      </c>
      <c r="AI287" s="435">
        <f>IFERROR(INDEX(AVGGroup!$F$5:$F$21,MATCH(Risk7_PlusY67!$H287,AVGGroup!$C$5:$C$21,0)),"")</f>
        <v>-7.1</v>
      </c>
      <c r="AJ287" s="401">
        <f>IFERROR(INDEX(Raw_DATA!N:N,MATCH(Risk7_PlusY67!$D287,Raw_DATA!$A:$A,0)),"")</f>
        <v>52</v>
      </c>
      <c r="AK287" s="401">
        <f>IFERROR(INDEX(Raw_DATA!O:O,MATCH(Risk7_PlusY67!$D287,Raw_DATA!$A:$A,0)),"")</f>
        <v>191</v>
      </c>
      <c r="AL287" s="401">
        <f>IFERROR(INDEX(Raw_DATA!P:P,MATCH(Risk7_PlusY67!$D287,Raw_DATA!$A:$A,0)),"")</f>
        <v>37</v>
      </c>
      <c r="AM287" s="401">
        <f>IFERROR(INDEX(Raw_DATA!Q:Q,MATCH(Risk7_PlusY67!$D287,Raw_DATA!$A:$A,0)),"")</f>
        <v>237</v>
      </c>
      <c r="AN287" s="401">
        <f>IFERROR(INDEX(Raw_DATA!R:R,MATCH(Risk7_PlusY67!$D287,Raw_DATA!$A:$A,0)),"")</f>
        <v>70</v>
      </c>
      <c r="AO287" s="407"/>
      <c r="AP287" s="411" t="b">
        <f>AB287=AY287</f>
        <v>1</v>
      </c>
      <c r="AQ287" s="340">
        <f t="shared" si="97"/>
        <v>1</v>
      </c>
      <c r="AR287" s="123">
        <f t="shared" si="98"/>
        <v>1</v>
      </c>
      <c r="AS287" s="123">
        <f t="shared" si="99"/>
        <v>1</v>
      </c>
      <c r="AT287" s="123">
        <f>IF(OR(AND((K287&lt;0.8),(BE287&gt;180)),AND((K287&lt;0.8),(BE287&lt;10)),AND((K287&gt;=0.8),(BE287&lt;10)),AND((K287&gt;=0.8),(BE287&gt;90))),0,1)</f>
        <v>1</v>
      </c>
      <c r="AU287" s="123">
        <f t="shared" si="100"/>
        <v>0</v>
      </c>
      <c r="AV287" s="123">
        <f t="shared" si="101"/>
        <v>1</v>
      </c>
      <c r="AW287" s="123">
        <f t="shared" si="102"/>
        <v>0</v>
      </c>
      <c r="AX287" s="123">
        <f t="shared" si="103"/>
        <v>0</v>
      </c>
      <c r="AY287" s="416" t="str">
        <f t="shared" si="104"/>
        <v>B-</v>
      </c>
      <c r="AZ287" s="416" t="str">
        <f>R287&amp;AY287</f>
        <v>1B-</v>
      </c>
      <c r="BA287" s="417">
        <f>IFERROR(INDEX(Raw_DATA!L:L,MATCH(Risk7_PlusY67!$D287,Raw_DATA!$A:$A,0)),"")</f>
        <v>3.33</v>
      </c>
      <c r="BB287" s="417">
        <f>IFERROR(INDEX(AVGGroup!$H$5:$H$21,MATCH(Risk7_PlusY67!$BJ287,AVGGroup!$C$5:$C$21,0)),"")</f>
        <v>-3.15</v>
      </c>
      <c r="BC287" s="417">
        <f>IFERROR(INDEX(Raw_DATA!M:M,MATCH(Risk7_PlusY67!$D287,Raw_DATA!$A:$A,0)),"")</f>
        <v>-3.87</v>
      </c>
      <c r="BD287" s="418">
        <f>IFERROR(INDEX(AVGGroup!$J$5:$J$21,MATCH(Risk7_PlusY67!$BJ287,AVGGroup!$C$5:$C$21,0)),"")</f>
        <v>-7.1</v>
      </c>
      <c r="BE287" s="407">
        <f>IFERROR(INDEX(Raw_DATA!N:N,MATCH(Risk7_PlusY67!$D287,Raw_DATA!$A:$A,0)),"")</f>
        <v>52</v>
      </c>
      <c r="BF287" s="407">
        <f>IFERROR(INDEX(Raw_DATA!O:O,MATCH(Risk7_PlusY67!$D287,Raw_DATA!$A:$A,0)),"")</f>
        <v>191</v>
      </c>
      <c r="BG287" s="407">
        <f>IFERROR(INDEX(Raw_DATA!P:P,MATCH(Risk7_PlusY67!$D287,Raw_DATA!$A:$A,0)),"")</f>
        <v>37</v>
      </c>
      <c r="BH287" s="407">
        <f>IFERROR(INDEX(Raw_DATA!Q:Q,MATCH(Risk7_PlusY67!$D287,Raw_DATA!$A:$A,0)),"")</f>
        <v>237</v>
      </c>
      <c r="BI287" s="407">
        <f>IFERROR(INDEX(Raw_DATA!R:R,MATCH(Risk7_PlusY67!$D287,Raw_DATA!$A:$A,0)),"")</f>
        <v>70</v>
      </c>
      <c r="BJ287" s="124" t="str">
        <f>INDEX('Org2567'!$BM:$BM,MATCH(Risk7_PlusY67!D287,'Org2567'!$D:$D,0))</f>
        <v>รพช.F1 P&lt;=50,000</v>
      </c>
    </row>
    <row r="288" spans="1:62" x14ac:dyDescent="0.7">
      <c r="A288" s="206">
        <f>IF(ISBLANK(D288),"",COUNTA($D$3:D288))</f>
        <v>286</v>
      </c>
      <c r="B288" s="207">
        <f>IFERROR(INDEX(ID!$E:$E,MATCH(Risk7_PlusY67!$D288,ID!$A:$A,0)),"")</f>
        <v>5</v>
      </c>
      <c r="C288" s="207" t="str">
        <f>IFERROR(INDEX(ID!$I:$I,MATCH(Risk7_PlusY67!$D288,ID!$A:$A,0)),"")</f>
        <v>กาญจนบุรี</v>
      </c>
      <c r="D288" s="295" t="s">
        <v>303</v>
      </c>
      <c r="E288" s="207" t="str">
        <f>IFERROR(INDEX(ID!$C:$C,MATCH(Risk7_PlusY67!$D288,ID!$A:$A,0)),"")</f>
        <v>เจ้าคุณไพบูลย์พนมทวน,รพช.</v>
      </c>
      <c r="F288" s="207" t="str">
        <f>IFERROR(INDEX(ID!$G:$G,MATCH(Risk7_PlusY67!$D288,ID!$A:$A,0)),"")</f>
        <v>รพช.</v>
      </c>
      <c r="G288" s="206">
        <f>IFERROR(INDEX(ID!$J:$J,MATCH(Risk7_PlusY67!$D288,ID!$A:$A,0)),"")</f>
        <v>59</v>
      </c>
      <c r="H288" s="208" t="str">
        <f>IFERROR(INDEX(ID!$P:$P,MATCH(Risk7_PlusY67!$D288,ID!$A:$A,0)),"")</f>
        <v>รพช.F2 P30,000-60,000</v>
      </c>
      <c r="I288" s="209">
        <f>IFERROR(INDEX(Raw_DATA!E:E,MATCH(Risk7_PlusY67!$D288,Raw_DATA!$A:$A,0)),"")</f>
        <v>4.04</v>
      </c>
      <c r="J288" s="209">
        <f>IFERROR(INDEX(Raw_DATA!F:F,MATCH(Risk7_PlusY67!$D288,Raw_DATA!$A:$A,0)),"")</f>
        <v>3.79</v>
      </c>
      <c r="K288" s="209">
        <f>IFERROR(INDEX(Raw_DATA!G:G,MATCH(Risk7_PlusY67!$D288,Raw_DATA!$A:$A,0)),"")</f>
        <v>0.69</v>
      </c>
      <c r="L288" s="209">
        <f>IFERROR(INDEX(Raw_DATA!H:H,MATCH(Risk7_PlusY67!$D288,Raw_DATA!$A:$A,0)),"")</f>
        <v>51249189.189999998</v>
      </c>
      <c r="M288" s="210">
        <f>IFERROR(INDEX(Raw_DATA!I:I,MATCH(Risk7_PlusY67!$D288,Raw_DATA!$A:$A,0)),"")</f>
        <v>24215856.82</v>
      </c>
      <c r="N288" s="206">
        <f t="shared" si="84"/>
        <v>1</v>
      </c>
      <c r="O288" s="206">
        <f t="shared" si="85"/>
        <v>0</v>
      </c>
      <c r="P288" s="206">
        <f t="shared" si="86"/>
        <v>0</v>
      </c>
      <c r="Q288" s="211" t="str">
        <f t="shared" si="87"/>
        <v/>
      </c>
      <c r="R288" s="206">
        <f t="shared" si="88"/>
        <v>1</v>
      </c>
      <c r="S288" s="212">
        <f>IFERROR(INDEX(Raw_DATA!J:J,MATCH(Risk7_PlusY67!$D288,Raw_DATA!$A:$A,0)),"")</f>
        <v>31397676.530000001</v>
      </c>
      <c r="T288" s="213">
        <f>IFERROR(INDEX(Raw_DATA!K:K,MATCH(Risk7_PlusY67!$D288,Raw_DATA!$A:$A,0)),"")</f>
        <v>-5218882.33</v>
      </c>
      <c r="U288" s="214">
        <f t="shared" si="89"/>
        <v>1</v>
      </c>
      <c r="V288" s="214">
        <f t="shared" si="90"/>
        <v>1</v>
      </c>
      <c r="W288" s="214">
        <f>IF(OR(AND((K288&lt;0.8),(AJ288&gt;180)),AND((K288&lt;0.8),(AJ288&lt;10)),AND((K288&gt;=0.8),(AJ288&lt;10)),AND((K288&gt;=0.8),(AJ288&gt;90))),0,1)</f>
        <v>1</v>
      </c>
      <c r="X288" s="214">
        <f t="shared" si="91"/>
        <v>0</v>
      </c>
      <c r="Y288" s="214">
        <f t="shared" si="92"/>
        <v>1</v>
      </c>
      <c r="Z288" s="214">
        <f t="shared" si="93"/>
        <v>0</v>
      </c>
      <c r="AA288" s="214">
        <f t="shared" si="94"/>
        <v>1</v>
      </c>
      <c r="AB288" s="215" t="str">
        <f t="shared" si="95"/>
        <v>B</v>
      </c>
      <c r="AC288" s="215" t="str">
        <f t="shared" si="96"/>
        <v>1B</v>
      </c>
      <c r="AD288" s="216"/>
      <c r="AE288" s="216"/>
      <c r="AF288" s="434">
        <f>IFERROR(INDEX(Raw_DATA!L:L,MATCH(Risk7_PlusY67!$D288,Raw_DATA!$A:$A,0)),"")</f>
        <v>18.190000000000001</v>
      </c>
      <c r="AG288" s="434">
        <f>IFERROR(INDEX(AVGGroup!$D$5:$D$21,MATCH(Risk7_PlusY67!$H288,AVGGroup!$C$5:$C$21,0)),"")</f>
        <v>-4.37</v>
      </c>
      <c r="AH288" s="434">
        <f>IFERROR(INDEX(Raw_DATA!M:M,MATCH(Risk7_PlusY67!$D288,Raw_DATA!$A:$A,0)),"")</f>
        <v>24.15</v>
      </c>
      <c r="AI288" s="435">
        <f>IFERROR(INDEX(AVGGroup!$F$5:$F$21,MATCH(Risk7_PlusY67!$H288,AVGGroup!$C$5:$C$21,0)),"")</f>
        <v>-9.19</v>
      </c>
      <c r="AJ288" s="401">
        <f>IFERROR(INDEX(Raw_DATA!N:N,MATCH(Risk7_PlusY67!$D288,Raw_DATA!$A:$A,0)),"")</f>
        <v>86</v>
      </c>
      <c r="AK288" s="401">
        <f>IFERROR(INDEX(Raw_DATA!O:O,MATCH(Risk7_PlusY67!$D288,Raw_DATA!$A:$A,0)),"")</f>
        <v>134</v>
      </c>
      <c r="AL288" s="401">
        <f>IFERROR(INDEX(Raw_DATA!P:P,MATCH(Risk7_PlusY67!$D288,Raw_DATA!$A:$A,0)),"")</f>
        <v>37</v>
      </c>
      <c r="AM288" s="401">
        <f>IFERROR(INDEX(Raw_DATA!Q:Q,MATCH(Risk7_PlusY67!$D288,Raw_DATA!$A:$A,0)),"")</f>
        <v>285</v>
      </c>
      <c r="AN288" s="401">
        <f>IFERROR(INDEX(Raw_DATA!R:R,MATCH(Risk7_PlusY67!$D288,Raw_DATA!$A:$A,0)),"")</f>
        <v>39</v>
      </c>
      <c r="AO288" s="407"/>
      <c r="AP288" s="411" t="b">
        <f>AB288=AY288</f>
        <v>1</v>
      </c>
      <c r="AQ288" s="340">
        <f t="shared" si="97"/>
        <v>0</v>
      </c>
      <c r="AR288" s="123">
        <f t="shared" si="98"/>
        <v>1</v>
      </c>
      <c r="AS288" s="123">
        <f t="shared" si="99"/>
        <v>1</v>
      </c>
      <c r="AT288" s="123">
        <f>IF(OR(AND((K288&lt;0.8),(BE288&gt;180)),AND((K288&lt;0.8),(BE288&lt;10)),AND((K288&gt;=0.8),(BE288&lt;10)),AND((K288&gt;=0.8),(BE288&gt;90))),0,1)</f>
        <v>1</v>
      </c>
      <c r="AU288" s="123">
        <f t="shared" si="100"/>
        <v>0</v>
      </c>
      <c r="AV288" s="123">
        <f t="shared" si="101"/>
        <v>1</v>
      </c>
      <c r="AW288" s="123">
        <f t="shared" si="102"/>
        <v>0</v>
      </c>
      <c r="AX288" s="123">
        <f t="shared" si="103"/>
        <v>1</v>
      </c>
      <c r="AY288" s="416" t="str">
        <f t="shared" si="104"/>
        <v>B</v>
      </c>
      <c r="AZ288" s="416" t="str">
        <f>R288&amp;AY288</f>
        <v>1B</v>
      </c>
      <c r="BA288" s="417">
        <f>IFERROR(INDEX(Raw_DATA!L:L,MATCH(Risk7_PlusY67!$D288,Raw_DATA!$A:$A,0)),"")</f>
        <v>18.190000000000001</v>
      </c>
      <c r="BB288" s="417">
        <f>IFERROR(INDEX(AVGGroup!$H$5:$H$21,MATCH(Risk7_PlusY67!$BJ288,AVGGroup!$C$5:$C$21,0)),"")</f>
        <v>-3.95</v>
      </c>
      <c r="BC288" s="417">
        <f>IFERROR(INDEX(Raw_DATA!M:M,MATCH(Risk7_PlusY67!$D288,Raw_DATA!$A:$A,0)),"")</f>
        <v>24.15</v>
      </c>
      <c r="BD288" s="418">
        <f>IFERROR(INDEX(AVGGroup!$J$5:$J$21,MATCH(Risk7_PlusY67!$BJ288,AVGGroup!$C$5:$C$21,0)),"")</f>
        <v>-8.8800000000000008</v>
      </c>
      <c r="BE288" s="407">
        <f>IFERROR(INDEX(Raw_DATA!N:N,MATCH(Risk7_PlusY67!$D288,Raw_DATA!$A:$A,0)),"")</f>
        <v>86</v>
      </c>
      <c r="BF288" s="407">
        <f>IFERROR(INDEX(Raw_DATA!O:O,MATCH(Risk7_PlusY67!$D288,Raw_DATA!$A:$A,0)),"")</f>
        <v>134</v>
      </c>
      <c r="BG288" s="407">
        <f>IFERROR(INDEX(Raw_DATA!P:P,MATCH(Risk7_PlusY67!$D288,Raw_DATA!$A:$A,0)),"")</f>
        <v>37</v>
      </c>
      <c r="BH288" s="407">
        <f>IFERROR(INDEX(Raw_DATA!Q:Q,MATCH(Risk7_PlusY67!$D288,Raw_DATA!$A:$A,0)),"")</f>
        <v>285</v>
      </c>
      <c r="BI288" s="407">
        <f>IFERROR(INDEX(Raw_DATA!R:R,MATCH(Risk7_PlusY67!$D288,Raw_DATA!$A:$A,0)),"")</f>
        <v>39</v>
      </c>
      <c r="BJ288" s="124" t="str">
        <f>INDEX('Org2567'!$BM:$BM,MATCH(Risk7_PlusY67!D288,'Org2567'!$D:$D,0))</f>
        <v>รพช.F2 P30,000-60,000</v>
      </c>
    </row>
    <row r="289" spans="1:62" x14ac:dyDescent="0.7">
      <c r="A289" s="206">
        <f>IF(ISBLANK(D289),"",COUNTA($D$3:D289))</f>
        <v>287</v>
      </c>
      <c r="B289" s="207">
        <f>IFERROR(INDEX(ID!$E:$E,MATCH(Risk7_PlusY67!$D289,ID!$A:$A,0)),"")</f>
        <v>5</v>
      </c>
      <c r="C289" s="207" t="str">
        <f>IFERROR(INDEX(ID!$I:$I,MATCH(Risk7_PlusY67!$D289,ID!$A:$A,0)),"")</f>
        <v>กาญจนบุรี</v>
      </c>
      <c r="D289" s="295" t="s">
        <v>304</v>
      </c>
      <c r="E289" s="207" t="str">
        <f>IFERROR(INDEX(ID!$C:$C,MATCH(Risk7_PlusY67!$D289,ID!$A:$A,0)),"")</f>
        <v>เลาขวัญ,รพช.</v>
      </c>
      <c r="F289" s="207" t="str">
        <f>IFERROR(INDEX(ID!$G:$G,MATCH(Risk7_PlusY67!$D289,ID!$A:$A,0)),"")</f>
        <v>รพช.</v>
      </c>
      <c r="G289" s="206">
        <f>IFERROR(INDEX(ID!$J:$J,MATCH(Risk7_PlusY67!$D289,ID!$A:$A,0)),"")</f>
        <v>54</v>
      </c>
      <c r="H289" s="208" t="str">
        <f>IFERROR(INDEX(ID!$P:$P,MATCH(Risk7_PlusY67!$D289,ID!$A:$A,0)),"")</f>
        <v>รพช.F2 P30,000-60,000</v>
      </c>
      <c r="I289" s="209">
        <f>IFERROR(INDEX(Raw_DATA!E:E,MATCH(Risk7_PlusY67!$D289,Raw_DATA!$A:$A,0)),"")</f>
        <v>16.09</v>
      </c>
      <c r="J289" s="209">
        <f>IFERROR(INDEX(Raw_DATA!F:F,MATCH(Risk7_PlusY67!$D289,Raw_DATA!$A:$A,0)),"")</f>
        <v>15.66</v>
      </c>
      <c r="K289" s="209">
        <f>IFERROR(INDEX(Raw_DATA!G:G,MATCH(Risk7_PlusY67!$D289,Raw_DATA!$A:$A,0)),"")</f>
        <v>4.42</v>
      </c>
      <c r="L289" s="209">
        <f>IFERROR(INDEX(Raw_DATA!H:H,MATCH(Risk7_PlusY67!$D289,Raw_DATA!$A:$A,0)),"")</f>
        <v>123702597.45</v>
      </c>
      <c r="M289" s="210">
        <f>IFERROR(INDEX(Raw_DATA!I:I,MATCH(Risk7_PlusY67!$D289,Raw_DATA!$A:$A,0)),"")</f>
        <v>48311593.439999998</v>
      </c>
      <c r="N289" s="206">
        <f t="shared" si="84"/>
        <v>0</v>
      </c>
      <c r="O289" s="206">
        <f t="shared" si="85"/>
        <v>0</v>
      </c>
      <c r="P289" s="206">
        <f t="shared" si="86"/>
        <v>0</v>
      </c>
      <c r="Q289" s="211" t="str">
        <f t="shared" si="87"/>
        <v/>
      </c>
      <c r="R289" s="206">
        <f t="shared" si="88"/>
        <v>0</v>
      </c>
      <c r="S289" s="212">
        <f>IFERROR(INDEX(Raw_DATA!J:J,MATCH(Risk7_PlusY67!$D289,Raw_DATA!$A:$A,0)),"")</f>
        <v>55326978.329999998</v>
      </c>
      <c r="T289" s="213">
        <f>IFERROR(INDEX(Raw_DATA!K:K,MATCH(Risk7_PlusY67!$D289,Raw_DATA!$A:$A,0)),"")</f>
        <v>28065635.309999999</v>
      </c>
      <c r="U289" s="214">
        <f t="shared" si="89"/>
        <v>1</v>
      </c>
      <c r="V289" s="214">
        <f t="shared" si="90"/>
        <v>1</v>
      </c>
      <c r="W289" s="214">
        <f>IF(OR(AND((K289&lt;0.8),(AJ289&gt;180)),AND((K289&lt;0.8),(AJ289&lt;10)),AND((K289&gt;=0.8),(AJ289&lt;10)),AND((K289&gt;=0.8),(AJ289&gt;90))),0,1)</f>
        <v>1</v>
      </c>
      <c r="X289" s="214">
        <f t="shared" si="91"/>
        <v>0</v>
      </c>
      <c r="Y289" s="214">
        <f t="shared" si="92"/>
        <v>0</v>
      </c>
      <c r="Z289" s="214">
        <f t="shared" si="93"/>
        <v>0</v>
      </c>
      <c r="AA289" s="214">
        <f t="shared" si="94"/>
        <v>1</v>
      </c>
      <c r="AB289" s="215" t="str">
        <f t="shared" si="95"/>
        <v>B-</v>
      </c>
      <c r="AC289" s="215" t="str">
        <f t="shared" si="96"/>
        <v>0B-</v>
      </c>
      <c r="AD289" s="216"/>
      <c r="AE289" s="216"/>
      <c r="AF289" s="434">
        <f>IFERROR(INDEX(Raw_DATA!L:L,MATCH(Risk7_PlusY67!$D289,Raw_DATA!$A:$A,0)),"")</f>
        <v>31.23</v>
      </c>
      <c r="AG289" s="434">
        <f>IFERROR(INDEX(AVGGroup!$D$5:$D$21,MATCH(Risk7_PlusY67!$H289,AVGGroup!$C$5:$C$21,0)),"")</f>
        <v>-4.37</v>
      </c>
      <c r="AH289" s="434">
        <f>IFERROR(INDEX(Raw_DATA!M:M,MATCH(Risk7_PlusY67!$D289,Raw_DATA!$A:$A,0)),"")</f>
        <v>27.73</v>
      </c>
      <c r="AI289" s="435">
        <f>IFERROR(INDEX(AVGGroup!$F$5:$F$21,MATCH(Risk7_PlusY67!$H289,AVGGroup!$C$5:$C$21,0)),"")</f>
        <v>-9.19</v>
      </c>
      <c r="AJ289" s="401">
        <f>IFERROR(INDEX(Raw_DATA!N:N,MATCH(Risk7_PlusY67!$D289,Raw_DATA!$A:$A,0)),"")</f>
        <v>37</v>
      </c>
      <c r="AK289" s="401">
        <f>IFERROR(INDEX(Raw_DATA!O:O,MATCH(Risk7_PlusY67!$D289,Raw_DATA!$A:$A,0)),"")</f>
        <v>328</v>
      </c>
      <c r="AL289" s="401">
        <f>IFERROR(INDEX(Raw_DATA!P:P,MATCH(Risk7_PlusY67!$D289,Raw_DATA!$A:$A,0)),"")</f>
        <v>100</v>
      </c>
      <c r="AM289" s="401">
        <f>IFERROR(INDEX(Raw_DATA!Q:Q,MATCH(Risk7_PlusY67!$D289,Raw_DATA!$A:$A,0)),"")</f>
        <v>167</v>
      </c>
      <c r="AN289" s="401">
        <f>IFERROR(INDEX(Raw_DATA!R:R,MATCH(Risk7_PlusY67!$D289,Raw_DATA!$A:$A,0)),"")</f>
        <v>45</v>
      </c>
      <c r="AO289" s="407"/>
      <c r="AP289" s="411" t="b">
        <f>AB289=AY289</f>
        <v>1</v>
      </c>
      <c r="AQ289" s="340">
        <f t="shared" si="97"/>
        <v>0</v>
      </c>
      <c r="AR289" s="123">
        <f t="shared" si="98"/>
        <v>1</v>
      </c>
      <c r="AS289" s="123">
        <f t="shared" si="99"/>
        <v>1</v>
      </c>
      <c r="AT289" s="123">
        <f>IF(OR(AND((K289&lt;0.8),(BE289&gt;180)),AND((K289&lt;0.8),(BE289&lt;10)),AND((K289&gt;=0.8),(BE289&lt;10)),AND((K289&gt;=0.8),(BE289&gt;90))),0,1)</f>
        <v>1</v>
      </c>
      <c r="AU289" s="123">
        <f t="shared" si="100"/>
        <v>0</v>
      </c>
      <c r="AV289" s="123">
        <f t="shared" si="101"/>
        <v>0</v>
      </c>
      <c r="AW289" s="123">
        <f t="shared" si="102"/>
        <v>0</v>
      </c>
      <c r="AX289" s="123">
        <f t="shared" si="103"/>
        <v>1</v>
      </c>
      <c r="AY289" s="416" t="str">
        <f t="shared" si="104"/>
        <v>B-</v>
      </c>
      <c r="AZ289" s="416" t="str">
        <f>R289&amp;AY289</f>
        <v>0B-</v>
      </c>
      <c r="BA289" s="417">
        <f>IFERROR(INDEX(Raw_DATA!L:L,MATCH(Risk7_PlusY67!$D289,Raw_DATA!$A:$A,0)),"")</f>
        <v>31.23</v>
      </c>
      <c r="BB289" s="417">
        <f>IFERROR(INDEX(AVGGroup!$H$5:$H$21,MATCH(Risk7_PlusY67!$BJ289,AVGGroup!$C$5:$C$21,0)),"")</f>
        <v>-3.95</v>
      </c>
      <c r="BC289" s="417">
        <f>IFERROR(INDEX(Raw_DATA!M:M,MATCH(Risk7_PlusY67!$D289,Raw_DATA!$A:$A,0)),"")</f>
        <v>27.73</v>
      </c>
      <c r="BD289" s="418">
        <f>IFERROR(INDEX(AVGGroup!$J$5:$J$21,MATCH(Risk7_PlusY67!$BJ289,AVGGroup!$C$5:$C$21,0)),"")</f>
        <v>-8.8800000000000008</v>
      </c>
      <c r="BE289" s="407">
        <f>IFERROR(INDEX(Raw_DATA!N:N,MATCH(Risk7_PlusY67!$D289,Raw_DATA!$A:$A,0)),"")</f>
        <v>37</v>
      </c>
      <c r="BF289" s="407">
        <f>IFERROR(INDEX(Raw_DATA!O:O,MATCH(Risk7_PlusY67!$D289,Raw_DATA!$A:$A,0)),"")</f>
        <v>328</v>
      </c>
      <c r="BG289" s="407">
        <f>IFERROR(INDEX(Raw_DATA!P:P,MATCH(Risk7_PlusY67!$D289,Raw_DATA!$A:$A,0)),"")</f>
        <v>100</v>
      </c>
      <c r="BH289" s="407">
        <f>IFERROR(INDEX(Raw_DATA!Q:Q,MATCH(Risk7_PlusY67!$D289,Raw_DATA!$A:$A,0)),"")</f>
        <v>167</v>
      </c>
      <c r="BI289" s="407">
        <f>IFERROR(INDEX(Raw_DATA!R:R,MATCH(Risk7_PlusY67!$D289,Raw_DATA!$A:$A,0)),"")</f>
        <v>45</v>
      </c>
      <c r="BJ289" s="124" t="str">
        <f>INDEX('Org2567'!$BM:$BM,MATCH(Risk7_PlusY67!D289,'Org2567'!$D:$D,0))</f>
        <v>รพช.F2 P30,000-60,000</v>
      </c>
    </row>
    <row r="290" spans="1:62" x14ac:dyDescent="0.7">
      <c r="A290" s="206">
        <f>IF(ISBLANK(D290),"",COUNTA($D$3:D290))</f>
        <v>288</v>
      </c>
      <c r="B290" s="207">
        <f>IFERROR(INDEX(ID!$E:$E,MATCH(Risk7_PlusY67!$D290,ID!$A:$A,0)),"")</f>
        <v>5</v>
      </c>
      <c r="C290" s="207" t="str">
        <f>IFERROR(INDEX(ID!$I:$I,MATCH(Risk7_PlusY67!$D290,ID!$A:$A,0)),"")</f>
        <v>กาญจนบุรี</v>
      </c>
      <c r="D290" s="295" t="s">
        <v>305</v>
      </c>
      <c r="E290" s="207" t="str">
        <f>IFERROR(INDEX(ID!$C:$C,MATCH(Risk7_PlusY67!$D290,ID!$A:$A,0)),"")</f>
        <v>ด่านมะขามเตี้ย,รพช.</v>
      </c>
      <c r="F290" s="207" t="str">
        <f>IFERROR(INDEX(ID!$G:$G,MATCH(Risk7_PlusY67!$D290,ID!$A:$A,0)),"")</f>
        <v>รพช.</v>
      </c>
      <c r="G290" s="206">
        <f>IFERROR(INDEX(ID!$J:$J,MATCH(Risk7_PlusY67!$D290,ID!$A:$A,0)),"")</f>
        <v>56</v>
      </c>
      <c r="H290" s="208" t="str">
        <f>IFERROR(INDEX(ID!$P:$P,MATCH(Risk7_PlusY67!$D290,ID!$A:$A,0)),"")</f>
        <v>รพช.F2 P&lt;=30,000</v>
      </c>
      <c r="I290" s="209">
        <f>IFERROR(INDEX(Raw_DATA!E:E,MATCH(Risk7_PlusY67!$D290,Raw_DATA!$A:$A,0)),"")</f>
        <v>9.8800000000000008</v>
      </c>
      <c r="J290" s="209">
        <f>IFERROR(INDEX(Raw_DATA!F:F,MATCH(Risk7_PlusY67!$D290,Raw_DATA!$A:$A,0)),"")</f>
        <v>9.16</v>
      </c>
      <c r="K290" s="209">
        <f>IFERROR(INDEX(Raw_DATA!G:G,MATCH(Risk7_PlusY67!$D290,Raw_DATA!$A:$A,0)),"")</f>
        <v>3.2</v>
      </c>
      <c r="L290" s="209">
        <f>IFERROR(INDEX(Raw_DATA!H:H,MATCH(Risk7_PlusY67!$D290,Raw_DATA!$A:$A,0)),"")</f>
        <v>63208195.829999998</v>
      </c>
      <c r="M290" s="210">
        <f>IFERROR(INDEX(Raw_DATA!I:I,MATCH(Risk7_PlusY67!$D290,Raw_DATA!$A:$A,0)),"")</f>
        <v>13995808.18</v>
      </c>
      <c r="N290" s="206">
        <f t="shared" si="84"/>
        <v>0</v>
      </c>
      <c r="O290" s="206">
        <f t="shared" si="85"/>
        <v>0</v>
      </c>
      <c r="P290" s="206">
        <f t="shared" si="86"/>
        <v>0</v>
      </c>
      <c r="Q290" s="211" t="str">
        <f t="shared" si="87"/>
        <v/>
      </c>
      <c r="R290" s="206">
        <f t="shared" si="88"/>
        <v>0</v>
      </c>
      <c r="S290" s="212">
        <f>IFERROR(INDEX(Raw_DATA!J:J,MATCH(Risk7_PlusY67!$D290,Raw_DATA!$A:$A,0)),"")</f>
        <v>23310699.129999999</v>
      </c>
      <c r="T290" s="213">
        <f>IFERROR(INDEX(Raw_DATA!K:K,MATCH(Risk7_PlusY67!$D290,Raw_DATA!$A:$A,0)),"")</f>
        <v>15691763.57</v>
      </c>
      <c r="U290" s="214">
        <f t="shared" si="89"/>
        <v>1</v>
      </c>
      <c r="V290" s="214">
        <f t="shared" si="90"/>
        <v>1</v>
      </c>
      <c r="W290" s="214">
        <f>IF(OR(AND((K290&lt;0.8),(AJ290&gt;180)),AND((K290&lt;0.8),(AJ290&lt;10)),AND((K290&gt;=0.8),(AJ290&lt;10)),AND((K290&gt;=0.8),(AJ290&gt;90))),0,1)</f>
        <v>1</v>
      </c>
      <c r="X290" s="214">
        <f t="shared" si="91"/>
        <v>0</v>
      </c>
      <c r="Y290" s="214">
        <f t="shared" si="92"/>
        <v>1</v>
      </c>
      <c r="Z290" s="214">
        <f t="shared" si="93"/>
        <v>0</v>
      </c>
      <c r="AA290" s="214">
        <f t="shared" si="94"/>
        <v>0</v>
      </c>
      <c r="AB290" s="215" t="str">
        <f t="shared" si="95"/>
        <v>B-</v>
      </c>
      <c r="AC290" s="215" t="str">
        <f t="shared" si="96"/>
        <v>0B-</v>
      </c>
      <c r="AD290" s="216"/>
      <c r="AE290" s="216"/>
      <c r="AF290" s="434">
        <f>IFERROR(INDEX(Raw_DATA!L:L,MATCH(Risk7_PlusY67!$D290,Raw_DATA!$A:$A,0)),"")</f>
        <v>19.239999999999998</v>
      </c>
      <c r="AG290" s="434">
        <f>IFERROR(INDEX(AVGGroup!$D$5:$D$21,MATCH(Risk7_PlusY67!$H290,AVGGroup!$C$5:$C$21,0)),"")</f>
        <v>-3.55</v>
      </c>
      <c r="AH290" s="434">
        <f>IFERROR(INDEX(Raw_DATA!M:M,MATCH(Risk7_PlusY67!$D290,Raw_DATA!$A:$A,0)),"")</f>
        <v>11.85</v>
      </c>
      <c r="AI290" s="435">
        <f>IFERROR(INDEX(AVGGroup!$F$5:$F$21,MATCH(Risk7_PlusY67!$H290,AVGGroup!$C$5:$C$21,0)),"")</f>
        <v>-10.199999999999999</v>
      </c>
      <c r="AJ290" s="401">
        <f>IFERROR(INDEX(Raw_DATA!N:N,MATCH(Risk7_PlusY67!$D290,Raw_DATA!$A:$A,0)),"")</f>
        <v>75</v>
      </c>
      <c r="AK290" s="401">
        <f>IFERROR(INDEX(Raw_DATA!O:O,MATCH(Risk7_PlusY67!$D290,Raw_DATA!$A:$A,0)),"")</f>
        <v>306</v>
      </c>
      <c r="AL290" s="401">
        <f>IFERROR(INDEX(Raw_DATA!P:P,MATCH(Risk7_PlusY67!$D290,Raw_DATA!$A:$A,0)),"")</f>
        <v>27</v>
      </c>
      <c r="AM290" s="401">
        <f>IFERROR(INDEX(Raw_DATA!Q:Q,MATCH(Risk7_PlusY67!$D290,Raw_DATA!$A:$A,0)),"")</f>
        <v>193</v>
      </c>
      <c r="AN290" s="401">
        <f>IFERROR(INDEX(Raw_DATA!R:R,MATCH(Risk7_PlusY67!$D290,Raw_DATA!$A:$A,0)),"")</f>
        <v>102</v>
      </c>
      <c r="AO290" s="407"/>
      <c r="AP290" s="411" t="b">
        <f>AB290=AY290</f>
        <v>1</v>
      </c>
      <c r="AQ290" s="340">
        <f t="shared" si="97"/>
        <v>0</v>
      </c>
      <c r="AR290" s="123">
        <f t="shared" si="98"/>
        <v>1</v>
      </c>
      <c r="AS290" s="123">
        <f t="shared" si="99"/>
        <v>1</v>
      </c>
      <c r="AT290" s="123">
        <f>IF(OR(AND((K290&lt;0.8),(BE290&gt;180)),AND((K290&lt;0.8),(BE290&lt;10)),AND((K290&gt;=0.8),(BE290&lt;10)),AND((K290&gt;=0.8),(BE290&gt;90))),0,1)</f>
        <v>1</v>
      </c>
      <c r="AU290" s="123">
        <f t="shared" si="100"/>
        <v>0</v>
      </c>
      <c r="AV290" s="123">
        <f t="shared" si="101"/>
        <v>1</v>
      </c>
      <c r="AW290" s="123">
        <f t="shared" si="102"/>
        <v>0</v>
      </c>
      <c r="AX290" s="123">
        <f t="shared" si="103"/>
        <v>0</v>
      </c>
      <c r="AY290" s="416" t="str">
        <f t="shared" si="104"/>
        <v>B-</v>
      </c>
      <c r="AZ290" s="416" t="str">
        <f>R290&amp;AY290</f>
        <v>0B-</v>
      </c>
      <c r="BA290" s="417">
        <f>IFERROR(INDEX(Raw_DATA!L:L,MATCH(Risk7_PlusY67!$D290,Raw_DATA!$A:$A,0)),"")</f>
        <v>19.239999999999998</v>
      </c>
      <c r="BB290" s="417">
        <f>IFERROR(INDEX(AVGGroup!$H$5:$H$21,MATCH(Risk7_PlusY67!$BJ290,AVGGroup!$C$5:$C$21,0)),"")</f>
        <v>-3.54</v>
      </c>
      <c r="BC290" s="417">
        <f>IFERROR(INDEX(Raw_DATA!M:M,MATCH(Risk7_PlusY67!$D290,Raw_DATA!$A:$A,0)),"")</f>
        <v>11.85</v>
      </c>
      <c r="BD290" s="418">
        <f>IFERROR(INDEX(AVGGroup!$J$5:$J$21,MATCH(Risk7_PlusY67!$BJ290,AVGGroup!$C$5:$C$21,0)),"")</f>
        <v>-10.199999999999999</v>
      </c>
      <c r="BE290" s="407">
        <f>IFERROR(INDEX(Raw_DATA!N:N,MATCH(Risk7_PlusY67!$D290,Raw_DATA!$A:$A,0)),"")</f>
        <v>75</v>
      </c>
      <c r="BF290" s="407">
        <f>IFERROR(INDEX(Raw_DATA!O:O,MATCH(Risk7_PlusY67!$D290,Raw_DATA!$A:$A,0)),"")</f>
        <v>306</v>
      </c>
      <c r="BG290" s="407">
        <f>IFERROR(INDEX(Raw_DATA!P:P,MATCH(Risk7_PlusY67!$D290,Raw_DATA!$A:$A,0)),"")</f>
        <v>27</v>
      </c>
      <c r="BH290" s="407">
        <f>IFERROR(INDEX(Raw_DATA!Q:Q,MATCH(Risk7_PlusY67!$D290,Raw_DATA!$A:$A,0)),"")</f>
        <v>193</v>
      </c>
      <c r="BI290" s="407">
        <f>IFERROR(INDEX(Raw_DATA!R:R,MATCH(Risk7_PlusY67!$D290,Raw_DATA!$A:$A,0)),"")</f>
        <v>102</v>
      </c>
      <c r="BJ290" s="124" t="str">
        <f>INDEX('Org2567'!$BM:$BM,MATCH(Risk7_PlusY67!D290,'Org2567'!$D:$D,0))</f>
        <v>รพช.F2 P&lt;=30,000</v>
      </c>
    </row>
    <row r="291" spans="1:62" x14ac:dyDescent="0.7">
      <c r="A291" s="206">
        <f>IF(ISBLANK(D291),"",COUNTA($D$3:D291))</f>
        <v>289</v>
      </c>
      <c r="B291" s="207">
        <f>IFERROR(INDEX(ID!$E:$E,MATCH(Risk7_PlusY67!$D291,ID!$A:$A,0)),"")</f>
        <v>5</v>
      </c>
      <c r="C291" s="207" t="str">
        <f>IFERROR(INDEX(ID!$I:$I,MATCH(Risk7_PlusY67!$D291,ID!$A:$A,0)),"")</f>
        <v>กาญจนบุรี</v>
      </c>
      <c r="D291" s="295" t="s">
        <v>306</v>
      </c>
      <c r="E291" s="207" t="str">
        <f>IFERROR(INDEX(ID!$C:$C,MATCH(Risk7_PlusY67!$D291,ID!$A:$A,0)),"")</f>
        <v>สถานพระบารมี,รพช.</v>
      </c>
      <c r="F291" s="207" t="str">
        <f>IFERROR(INDEX(ID!$G:$G,MATCH(Risk7_PlusY67!$D291,ID!$A:$A,0)),"")</f>
        <v>รพช.</v>
      </c>
      <c r="G291" s="206">
        <f>IFERROR(INDEX(ID!$J:$J,MATCH(Risk7_PlusY67!$D291,ID!$A:$A,0)),"")</f>
        <v>30</v>
      </c>
      <c r="H291" s="208" t="str">
        <f>IFERROR(INDEX(ID!$P:$P,MATCH(Risk7_PlusY67!$D291,ID!$A:$A,0)),"")</f>
        <v>รพช.F2 P&lt;=30,000</v>
      </c>
      <c r="I291" s="209">
        <f>IFERROR(INDEX(Raw_DATA!E:E,MATCH(Risk7_PlusY67!$D291,Raw_DATA!$A:$A,0)),"")</f>
        <v>2.0299999999999998</v>
      </c>
      <c r="J291" s="209">
        <f>IFERROR(INDEX(Raw_DATA!F:F,MATCH(Risk7_PlusY67!$D291,Raw_DATA!$A:$A,0)),"")</f>
        <v>1.88</v>
      </c>
      <c r="K291" s="209">
        <f>IFERROR(INDEX(Raw_DATA!G:G,MATCH(Risk7_PlusY67!$D291,Raw_DATA!$A:$A,0)),"")</f>
        <v>1.43</v>
      </c>
      <c r="L291" s="209">
        <f>IFERROR(INDEX(Raw_DATA!H:H,MATCH(Risk7_PlusY67!$D291,Raw_DATA!$A:$A,0)),"")</f>
        <v>7552696.6100000003</v>
      </c>
      <c r="M291" s="210">
        <f>IFERROR(INDEX(Raw_DATA!I:I,MATCH(Risk7_PlusY67!$D291,Raw_DATA!$A:$A,0)),"")</f>
        <v>-890064.99</v>
      </c>
      <c r="N291" s="206">
        <f t="shared" si="84"/>
        <v>0</v>
      </c>
      <c r="O291" s="206">
        <f t="shared" si="85"/>
        <v>1</v>
      </c>
      <c r="P291" s="206">
        <f t="shared" si="86"/>
        <v>0</v>
      </c>
      <c r="Q291" s="211">
        <f t="shared" si="87"/>
        <v>101.8</v>
      </c>
      <c r="R291" s="206">
        <f t="shared" si="88"/>
        <v>1</v>
      </c>
      <c r="S291" s="212">
        <f>IFERROR(INDEX(Raw_DATA!J:J,MATCH(Risk7_PlusY67!$D291,Raw_DATA!$A:$A,0)),"")</f>
        <v>2322968.8199999998</v>
      </c>
      <c r="T291" s="213">
        <f>IFERROR(INDEX(Raw_DATA!K:K,MATCH(Risk7_PlusY67!$D291,Raw_DATA!$A:$A,0)),"")</f>
        <v>3130901.64</v>
      </c>
      <c r="U291" s="214">
        <f t="shared" si="89"/>
        <v>1</v>
      </c>
      <c r="V291" s="214">
        <f t="shared" si="90"/>
        <v>1</v>
      </c>
      <c r="W291" s="214">
        <f>IF(OR(AND((K291&lt;0.8),(AJ291&gt;180)),AND((K291&lt;0.8),(AJ291&lt;10)),AND((K291&gt;=0.8),(AJ291&lt;10)),AND((K291&gt;=0.8),(AJ291&gt;90))),0,1)</f>
        <v>0</v>
      </c>
      <c r="X291" s="214">
        <f t="shared" si="91"/>
        <v>0</v>
      </c>
      <c r="Y291" s="214">
        <f t="shared" si="92"/>
        <v>1</v>
      </c>
      <c r="Z291" s="214">
        <f t="shared" si="93"/>
        <v>0</v>
      </c>
      <c r="AA291" s="214">
        <f t="shared" si="94"/>
        <v>1</v>
      </c>
      <c r="AB291" s="215" t="str">
        <f t="shared" si="95"/>
        <v>B-</v>
      </c>
      <c r="AC291" s="215" t="str">
        <f t="shared" si="96"/>
        <v>1B-</v>
      </c>
      <c r="AD291" s="216"/>
      <c r="AE291" s="216"/>
      <c r="AF291" s="434">
        <f>IFERROR(INDEX(Raw_DATA!L:L,MATCH(Risk7_PlusY67!$D291,Raw_DATA!$A:$A,0)),"")</f>
        <v>3.88</v>
      </c>
      <c r="AG291" s="434">
        <f>IFERROR(INDEX(AVGGroup!$D$5:$D$21,MATCH(Risk7_PlusY67!$H291,AVGGroup!$C$5:$C$21,0)),"")</f>
        <v>-3.55</v>
      </c>
      <c r="AH291" s="434">
        <f>IFERROR(INDEX(Raw_DATA!M:M,MATCH(Risk7_PlusY67!$D291,Raw_DATA!$A:$A,0)),"")</f>
        <v>-3.08</v>
      </c>
      <c r="AI291" s="435">
        <f>IFERROR(INDEX(AVGGroup!$F$5:$F$21,MATCH(Risk7_PlusY67!$H291,AVGGroup!$C$5:$C$21,0)),"")</f>
        <v>-10.199999999999999</v>
      </c>
      <c r="AJ291" s="401">
        <f>IFERROR(INDEX(Raw_DATA!N:N,MATCH(Risk7_PlusY67!$D291,Raw_DATA!$A:$A,0)),"")</f>
        <v>159</v>
      </c>
      <c r="AK291" s="401">
        <f>IFERROR(INDEX(Raw_DATA!O:O,MATCH(Risk7_PlusY67!$D291,Raw_DATA!$A:$A,0)),"")</f>
        <v>158</v>
      </c>
      <c r="AL291" s="401">
        <f>IFERROR(INDEX(Raw_DATA!P:P,MATCH(Risk7_PlusY67!$D291,Raw_DATA!$A:$A,0)),"")</f>
        <v>48</v>
      </c>
      <c r="AM291" s="401">
        <f>IFERROR(INDEX(Raw_DATA!Q:Q,MATCH(Risk7_PlusY67!$D291,Raw_DATA!$A:$A,0)),"")</f>
        <v>151</v>
      </c>
      <c r="AN291" s="401">
        <f>IFERROR(INDEX(Raw_DATA!R:R,MATCH(Risk7_PlusY67!$D291,Raw_DATA!$A:$A,0)),"")</f>
        <v>52</v>
      </c>
      <c r="AO291" s="407"/>
      <c r="AP291" s="411" t="b">
        <f>AB291=AY291</f>
        <v>1</v>
      </c>
      <c r="AQ291" s="340">
        <f t="shared" si="97"/>
        <v>1</v>
      </c>
      <c r="AR291" s="123">
        <f t="shared" si="98"/>
        <v>1</v>
      </c>
      <c r="AS291" s="123">
        <f t="shared" si="99"/>
        <v>1</v>
      </c>
      <c r="AT291" s="123">
        <f>IF(OR(AND((K291&lt;0.8),(BE291&gt;180)),AND((K291&lt;0.8),(BE291&lt;10)),AND((K291&gt;=0.8),(BE291&lt;10)),AND((K291&gt;=0.8),(BE291&gt;90))),0,1)</f>
        <v>0</v>
      </c>
      <c r="AU291" s="123">
        <f t="shared" si="100"/>
        <v>0</v>
      </c>
      <c r="AV291" s="123">
        <f t="shared" si="101"/>
        <v>1</v>
      </c>
      <c r="AW291" s="123">
        <f t="shared" si="102"/>
        <v>0</v>
      </c>
      <c r="AX291" s="123">
        <f t="shared" si="103"/>
        <v>1</v>
      </c>
      <c r="AY291" s="416" t="str">
        <f t="shared" si="104"/>
        <v>B-</v>
      </c>
      <c r="AZ291" s="416" t="str">
        <f>R291&amp;AY291</f>
        <v>1B-</v>
      </c>
      <c r="BA291" s="417">
        <f>IFERROR(INDEX(Raw_DATA!L:L,MATCH(Risk7_PlusY67!$D291,Raw_DATA!$A:$A,0)),"")</f>
        <v>3.88</v>
      </c>
      <c r="BB291" s="417">
        <f>IFERROR(INDEX(AVGGroup!$H$5:$H$21,MATCH(Risk7_PlusY67!$BJ291,AVGGroup!$C$5:$C$21,0)),"")</f>
        <v>-3.54</v>
      </c>
      <c r="BC291" s="417">
        <f>IFERROR(INDEX(Raw_DATA!M:M,MATCH(Risk7_PlusY67!$D291,Raw_DATA!$A:$A,0)),"")</f>
        <v>-3.08</v>
      </c>
      <c r="BD291" s="418">
        <f>IFERROR(INDEX(AVGGroup!$J$5:$J$21,MATCH(Risk7_PlusY67!$BJ291,AVGGroup!$C$5:$C$21,0)),"")</f>
        <v>-10.199999999999999</v>
      </c>
      <c r="BE291" s="407">
        <f>IFERROR(INDEX(Raw_DATA!N:N,MATCH(Risk7_PlusY67!$D291,Raw_DATA!$A:$A,0)),"")</f>
        <v>159</v>
      </c>
      <c r="BF291" s="407">
        <f>IFERROR(INDEX(Raw_DATA!O:O,MATCH(Risk7_PlusY67!$D291,Raw_DATA!$A:$A,0)),"")</f>
        <v>158</v>
      </c>
      <c r="BG291" s="407">
        <f>IFERROR(INDEX(Raw_DATA!P:P,MATCH(Risk7_PlusY67!$D291,Raw_DATA!$A:$A,0)),"")</f>
        <v>48</v>
      </c>
      <c r="BH291" s="407">
        <f>IFERROR(INDEX(Raw_DATA!Q:Q,MATCH(Risk7_PlusY67!$D291,Raw_DATA!$A:$A,0)),"")</f>
        <v>151</v>
      </c>
      <c r="BI291" s="407">
        <f>IFERROR(INDEX(Raw_DATA!R:R,MATCH(Risk7_PlusY67!$D291,Raw_DATA!$A:$A,0)),"")</f>
        <v>52</v>
      </c>
      <c r="BJ291" s="124" t="str">
        <f>INDEX('Org2567'!$BM:$BM,MATCH(Risk7_PlusY67!D291,'Org2567'!$D:$D,0))</f>
        <v>รพช.F2 P&lt;=30,000</v>
      </c>
    </row>
    <row r="292" spans="1:62" x14ac:dyDescent="0.7">
      <c r="A292" s="206">
        <f>IF(ISBLANK(D292),"",COUNTA($D$3:D292))</f>
        <v>290</v>
      </c>
      <c r="B292" s="207">
        <f>IFERROR(INDEX(ID!$E:$E,MATCH(Risk7_PlusY67!$D292,ID!$A:$A,0)),"")</f>
        <v>5</v>
      </c>
      <c r="C292" s="207" t="str">
        <f>IFERROR(INDEX(ID!$I:$I,MATCH(Risk7_PlusY67!$D292,ID!$A:$A,0)),"")</f>
        <v>กาญจนบุรี</v>
      </c>
      <c r="D292" s="295" t="s">
        <v>307</v>
      </c>
      <c r="E292" s="207" t="str">
        <f>IFERROR(INDEX(ID!$C:$C,MATCH(Risk7_PlusY67!$D292,ID!$A:$A,0)),"")</f>
        <v>ศุกร์ศิริศรีสวัสดิ์,รพช.</v>
      </c>
      <c r="F292" s="207" t="str">
        <f>IFERROR(INDEX(ID!$G:$G,MATCH(Risk7_PlusY67!$D292,ID!$A:$A,0)),"")</f>
        <v>รพช.</v>
      </c>
      <c r="G292" s="206">
        <f>IFERROR(INDEX(ID!$J:$J,MATCH(Risk7_PlusY67!$D292,ID!$A:$A,0)),"")</f>
        <v>10</v>
      </c>
      <c r="H292" s="208" t="str">
        <f>IFERROR(INDEX(ID!$P:$P,MATCH(Risk7_PlusY67!$D292,ID!$A:$A,0)),"")</f>
        <v>รพช.F3 P&lt;=15,000</v>
      </c>
      <c r="I292" s="209">
        <f>IFERROR(INDEX(Raw_DATA!E:E,MATCH(Risk7_PlusY67!$D292,Raw_DATA!$A:$A,0)),"")</f>
        <v>4.8600000000000003</v>
      </c>
      <c r="J292" s="209">
        <f>IFERROR(INDEX(Raw_DATA!F:F,MATCH(Risk7_PlusY67!$D292,Raw_DATA!$A:$A,0)),"")</f>
        <v>4.4000000000000004</v>
      </c>
      <c r="K292" s="209">
        <f>IFERROR(INDEX(Raw_DATA!G:G,MATCH(Risk7_PlusY67!$D292,Raw_DATA!$A:$A,0)),"")</f>
        <v>3.77</v>
      </c>
      <c r="L292" s="209">
        <f>IFERROR(INDEX(Raw_DATA!H:H,MATCH(Risk7_PlusY67!$D292,Raw_DATA!$A:$A,0)),"")</f>
        <v>9032548.6400000006</v>
      </c>
      <c r="M292" s="210">
        <f>IFERROR(INDEX(Raw_DATA!I:I,MATCH(Risk7_PlusY67!$D292,Raw_DATA!$A:$A,0)),"")</f>
        <v>-2810293.67</v>
      </c>
      <c r="N292" s="206">
        <f t="shared" si="84"/>
        <v>0</v>
      </c>
      <c r="O292" s="206">
        <f t="shared" si="85"/>
        <v>1</v>
      </c>
      <c r="P292" s="206">
        <f t="shared" si="86"/>
        <v>0</v>
      </c>
      <c r="Q292" s="211">
        <f t="shared" si="87"/>
        <v>38.5</v>
      </c>
      <c r="R292" s="206">
        <f t="shared" si="88"/>
        <v>1</v>
      </c>
      <c r="S292" s="212">
        <f>IFERROR(INDEX(Raw_DATA!J:J,MATCH(Risk7_PlusY67!$D292,Raw_DATA!$A:$A,0)),"")</f>
        <v>-409642.16</v>
      </c>
      <c r="T292" s="213">
        <f>IFERROR(INDEX(Raw_DATA!K:K,MATCH(Risk7_PlusY67!$D292,Raw_DATA!$A:$A,0)),"")</f>
        <v>6488824.0700000003</v>
      </c>
      <c r="U292" s="214">
        <f t="shared" si="89"/>
        <v>0</v>
      </c>
      <c r="V292" s="214">
        <f t="shared" si="90"/>
        <v>0</v>
      </c>
      <c r="W292" s="214">
        <f>IF(OR(AND((K292&lt;0.8),(AJ292&gt;180)),AND((K292&lt;0.8),(AJ292&lt;10)),AND((K292&gt;=0.8),(AJ292&lt;10)),AND((K292&gt;=0.8),(AJ292&gt;90))),0,1)</f>
        <v>1</v>
      </c>
      <c r="X292" s="214">
        <f t="shared" si="91"/>
        <v>1</v>
      </c>
      <c r="Y292" s="214">
        <f t="shared" si="92"/>
        <v>0</v>
      </c>
      <c r="Z292" s="214">
        <f t="shared" si="93"/>
        <v>0</v>
      </c>
      <c r="AA292" s="214">
        <f t="shared" si="94"/>
        <v>0</v>
      </c>
      <c r="AB292" s="215" t="str">
        <f t="shared" si="95"/>
        <v>C-</v>
      </c>
      <c r="AC292" s="215" t="str">
        <f t="shared" si="96"/>
        <v>1C-</v>
      </c>
      <c r="AD292" s="216"/>
      <c r="AE292" s="216"/>
      <c r="AF292" s="434">
        <f>IFERROR(INDEX(Raw_DATA!L:L,MATCH(Risk7_PlusY67!$D292,Raw_DATA!$A:$A,0)),"")</f>
        <v>-1.32</v>
      </c>
      <c r="AG292" s="434">
        <f>IFERROR(INDEX(AVGGroup!$D$5:$D$21,MATCH(Risk7_PlusY67!$H292,AVGGroup!$C$5:$C$21,0)),"")</f>
        <v>1.1000000000000001</v>
      </c>
      <c r="AH292" s="434">
        <f>IFERROR(INDEX(Raw_DATA!M:M,MATCH(Risk7_PlusY67!$D292,Raw_DATA!$A:$A,0)),"")</f>
        <v>-7.8</v>
      </c>
      <c r="AI292" s="435">
        <f>IFERROR(INDEX(AVGGroup!$F$5:$F$21,MATCH(Risk7_PlusY67!$H292,AVGGroup!$C$5:$C$21,0)),"")</f>
        <v>-5.66</v>
      </c>
      <c r="AJ292" s="401">
        <f>IFERROR(INDEX(Raw_DATA!N:N,MATCH(Risk7_PlusY67!$D292,Raw_DATA!$A:$A,0)),"")</f>
        <v>86</v>
      </c>
      <c r="AK292" s="401">
        <f>IFERROR(INDEX(Raw_DATA!O:O,MATCH(Risk7_PlusY67!$D292,Raw_DATA!$A:$A,0)),"")</f>
        <v>19</v>
      </c>
      <c r="AL292" s="401">
        <f>IFERROR(INDEX(Raw_DATA!P:P,MATCH(Risk7_PlusY67!$D292,Raw_DATA!$A:$A,0)),"")</f>
        <v>75</v>
      </c>
      <c r="AM292" s="401">
        <f>IFERROR(INDEX(Raw_DATA!Q:Q,MATCH(Risk7_PlusY67!$D292,Raw_DATA!$A:$A,0)),"")</f>
        <v>187</v>
      </c>
      <c r="AN292" s="401">
        <f>IFERROR(INDEX(Raw_DATA!R:R,MATCH(Risk7_PlusY67!$D292,Raw_DATA!$A:$A,0)),"")</f>
        <v>74</v>
      </c>
      <c r="AO292" s="407"/>
      <c r="AP292" s="411" t="b">
        <f>AB292=AY292</f>
        <v>1</v>
      </c>
      <c r="AQ292" s="340">
        <f t="shared" si="97"/>
        <v>1</v>
      </c>
      <c r="AR292" s="123">
        <f t="shared" si="98"/>
        <v>0</v>
      </c>
      <c r="AS292" s="123">
        <f t="shared" si="99"/>
        <v>0</v>
      </c>
      <c r="AT292" s="123">
        <f>IF(OR(AND((K292&lt;0.8),(BE292&gt;180)),AND((K292&lt;0.8),(BE292&lt;10)),AND((K292&gt;=0.8),(BE292&lt;10)),AND((K292&gt;=0.8),(BE292&gt;90))),0,1)</f>
        <v>1</v>
      </c>
      <c r="AU292" s="123">
        <f t="shared" si="100"/>
        <v>1</v>
      </c>
      <c r="AV292" s="123">
        <f t="shared" si="101"/>
        <v>0</v>
      </c>
      <c r="AW292" s="123">
        <f t="shared" si="102"/>
        <v>0</v>
      </c>
      <c r="AX292" s="123">
        <f t="shared" si="103"/>
        <v>0</v>
      </c>
      <c r="AY292" s="416" t="str">
        <f t="shared" si="104"/>
        <v>C-</v>
      </c>
      <c r="AZ292" s="416" t="str">
        <f>R292&amp;AY292</f>
        <v>1C-</v>
      </c>
      <c r="BA292" s="417">
        <f>IFERROR(INDEX(Raw_DATA!L:L,MATCH(Risk7_PlusY67!$D292,Raw_DATA!$A:$A,0)),"")</f>
        <v>-1.32</v>
      </c>
      <c r="BB292" s="417">
        <f>IFERROR(INDEX(AVGGroup!$H$5:$H$21,MATCH(Risk7_PlusY67!$BJ292,AVGGroup!$C$5:$C$21,0)),"")</f>
        <v>1.1000000000000001</v>
      </c>
      <c r="BC292" s="417">
        <f>IFERROR(INDEX(Raw_DATA!M:M,MATCH(Risk7_PlusY67!$D292,Raw_DATA!$A:$A,0)),"")</f>
        <v>-7.8</v>
      </c>
      <c r="BD292" s="418">
        <f>IFERROR(INDEX(AVGGroup!$J$5:$J$21,MATCH(Risk7_PlusY67!$BJ292,AVGGroup!$C$5:$C$21,0)),"")</f>
        <v>-5.66</v>
      </c>
      <c r="BE292" s="407">
        <f>IFERROR(INDEX(Raw_DATA!N:N,MATCH(Risk7_PlusY67!$D292,Raw_DATA!$A:$A,0)),"")</f>
        <v>86</v>
      </c>
      <c r="BF292" s="407">
        <f>IFERROR(INDEX(Raw_DATA!O:O,MATCH(Risk7_PlusY67!$D292,Raw_DATA!$A:$A,0)),"")</f>
        <v>19</v>
      </c>
      <c r="BG292" s="407">
        <f>IFERROR(INDEX(Raw_DATA!P:P,MATCH(Risk7_PlusY67!$D292,Raw_DATA!$A:$A,0)),"")</f>
        <v>75</v>
      </c>
      <c r="BH292" s="407">
        <f>IFERROR(INDEX(Raw_DATA!Q:Q,MATCH(Risk7_PlusY67!$D292,Raw_DATA!$A:$A,0)),"")</f>
        <v>187</v>
      </c>
      <c r="BI292" s="407">
        <f>IFERROR(INDEX(Raw_DATA!R:R,MATCH(Risk7_PlusY67!$D292,Raw_DATA!$A:$A,0)),"")</f>
        <v>74</v>
      </c>
      <c r="BJ292" s="124" t="str">
        <f>INDEX('Org2567'!$BM:$BM,MATCH(Risk7_PlusY67!D292,'Org2567'!$D:$D,0))</f>
        <v>รพช.F3 P&lt;=15,000</v>
      </c>
    </row>
    <row r="293" spans="1:62" x14ac:dyDescent="0.7">
      <c r="A293" s="206">
        <f>IF(ISBLANK(D293),"",COUNTA($D$3:D293))</f>
        <v>291</v>
      </c>
      <c r="B293" s="207">
        <f>IFERROR(INDEX(ID!$E:$E,MATCH(Risk7_PlusY67!$D293,ID!$A:$A,0)),"")</f>
        <v>5</v>
      </c>
      <c r="C293" s="207" t="str">
        <f>IFERROR(INDEX(ID!$I:$I,MATCH(Risk7_PlusY67!$D293,ID!$A:$A,0)),"")</f>
        <v>กาญจนบุรี</v>
      </c>
      <c r="D293" s="295" t="s">
        <v>308</v>
      </c>
      <c r="E293" s="207" t="str">
        <f>IFERROR(INDEX(ID!$C:$C,MATCH(Risk7_PlusY67!$D293,ID!$A:$A,0)),"")</f>
        <v>ห้วยกระเจาเฉลิมพระเกียรติ ๘๐ พรรษา,รพช.</v>
      </c>
      <c r="F293" s="207" t="str">
        <f>IFERROR(INDEX(ID!$G:$G,MATCH(Risk7_PlusY67!$D293,ID!$A:$A,0)),"")</f>
        <v>รพช.</v>
      </c>
      <c r="G293" s="206">
        <f>IFERROR(INDEX(ID!$J:$J,MATCH(Risk7_PlusY67!$D293,ID!$A:$A,0)),"")</f>
        <v>30</v>
      </c>
      <c r="H293" s="208" t="str">
        <f>IFERROR(INDEX(ID!$P:$P,MATCH(Risk7_PlusY67!$D293,ID!$A:$A,0)),"")</f>
        <v>รพช.F2 P&lt;=30,000</v>
      </c>
      <c r="I293" s="209">
        <f>IFERROR(INDEX(Raw_DATA!E:E,MATCH(Risk7_PlusY67!$D293,Raw_DATA!$A:$A,0)),"")</f>
        <v>6.62</v>
      </c>
      <c r="J293" s="209">
        <f>IFERROR(INDEX(Raw_DATA!F:F,MATCH(Risk7_PlusY67!$D293,Raw_DATA!$A:$A,0)),"")</f>
        <v>6.35</v>
      </c>
      <c r="K293" s="209">
        <f>IFERROR(INDEX(Raw_DATA!G:G,MATCH(Risk7_PlusY67!$D293,Raw_DATA!$A:$A,0)),"")</f>
        <v>2.25</v>
      </c>
      <c r="L293" s="209">
        <f>IFERROR(INDEX(Raw_DATA!H:H,MATCH(Risk7_PlusY67!$D293,Raw_DATA!$A:$A,0)),"")</f>
        <v>61016849.280000001</v>
      </c>
      <c r="M293" s="210">
        <f>IFERROR(INDEX(Raw_DATA!I:I,MATCH(Risk7_PlusY67!$D293,Raw_DATA!$A:$A,0)),"")</f>
        <v>17356001.440000001</v>
      </c>
      <c r="N293" s="206">
        <f t="shared" si="84"/>
        <v>0</v>
      </c>
      <c r="O293" s="206">
        <f t="shared" si="85"/>
        <v>0</v>
      </c>
      <c r="P293" s="206">
        <f t="shared" si="86"/>
        <v>0</v>
      </c>
      <c r="Q293" s="211" t="str">
        <f t="shared" si="87"/>
        <v/>
      </c>
      <c r="R293" s="206">
        <f t="shared" si="88"/>
        <v>0</v>
      </c>
      <c r="S293" s="212">
        <f>IFERROR(INDEX(Raw_DATA!J:J,MATCH(Risk7_PlusY67!$D293,Raw_DATA!$A:$A,0)),"")</f>
        <v>23363743.210000001</v>
      </c>
      <c r="T293" s="213">
        <f>IFERROR(INDEX(Raw_DATA!K:K,MATCH(Risk7_PlusY67!$D293,Raw_DATA!$A:$A,0)),"")</f>
        <v>13606980.68</v>
      </c>
      <c r="U293" s="214">
        <f t="shared" si="89"/>
        <v>1</v>
      </c>
      <c r="V293" s="214">
        <f t="shared" si="90"/>
        <v>1</v>
      </c>
      <c r="W293" s="214">
        <f>IF(OR(AND((K293&lt;0.8),(AJ293&gt;180)),AND((K293&lt;0.8),(AJ293&lt;10)),AND((K293&gt;=0.8),(AJ293&lt;10)),AND((K293&gt;=0.8),(AJ293&gt;90))),0,1)</f>
        <v>0</v>
      </c>
      <c r="X293" s="214">
        <f t="shared" si="91"/>
        <v>0</v>
      </c>
      <c r="Y293" s="214">
        <f t="shared" si="92"/>
        <v>1</v>
      </c>
      <c r="Z293" s="214">
        <f t="shared" si="93"/>
        <v>1</v>
      </c>
      <c r="AA293" s="214">
        <f t="shared" si="94"/>
        <v>1</v>
      </c>
      <c r="AB293" s="215" t="str">
        <f t="shared" si="95"/>
        <v>B</v>
      </c>
      <c r="AC293" s="215" t="str">
        <f t="shared" si="96"/>
        <v>0B</v>
      </c>
      <c r="AD293" s="216"/>
      <c r="AE293" s="216"/>
      <c r="AF293" s="434">
        <f>IFERROR(INDEX(Raw_DATA!L:L,MATCH(Risk7_PlusY67!$D293,Raw_DATA!$A:$A,0)),"")</f>
        <v>21.84</v>
      </c>
      <c r="AG293" s="434">
        <f>IFERROR(INDEX(AVGGroup!$D$5:$D$21,MATCH(Risk7_PlusY67!$H293,AVGGroup!$C$5:$C$21,0)),"")</f>
        <v>-3.55</v>
      </c>
      <c r="AH293" s="434">
        <f>IFERROR(INDEX(Raw_DATA!M:M,MATCH(Risk7_PlusY67!$D293,Raw_DATA!$A:$A,0)),"")</f>
        <v>13.19</v>
      </c>
      <c r="AI293" s="435">
        <f>IFERROR(INDEX(AVGGroup!$F$5:$F$21,MATCH(Risk7_PlusY67!$H293,AVGGroup!$C$5:$C$21,0)),"")</f>
        <v>-10.199999999999999</v>
      </c>
      <c r="AJ293" s="401">
        <f>IFERROR(INDEX(Raw_DATA!N:N,MATCH(Risk7_PlusY67!$D293,Raw_DATA!$A:$A,0)),"")</f>
        <v>102</v>
      </c>
      <c r="AK293" s="401">
        <f>IFERROR(INDEX(Raw_DATA!O:O,MATCH(Risk7_PlusY67!$D293,Raw_DATA!$A:$A,0)),"")</f>
        <v>524</v>
      </c>
      <c r="AL293" s="401">
        <f>IFERROR(INDEX(Raw_DATA!P:P,MATCH(Risk7_PlusY67!$D293,Raw_DATA!$A:$A,0)),"")</f>
        <v>44</v>
      </c>
      <c r="AM293" s="401">
        <f>IFERROR(INDEX(Raw_DATA!Q:Q,MATCH(Risk7_PlusY67!$D293,Raw_DATA!$A:$A,0)),"")</f>
        <v>39</v>
      </c>
      <c r="AN293" s="401">
        <f>IFERROR(INDEX(Raw_DATA!R:R,MATCH(Risk7_PlusY67!$D293,Raw_DATA!$A:$A,0)),"")</f>
        <v>60</v>
      </c>
      <c r="AO293" s="407"/>
      <c r="AP293" s="411" t="b">
        <f>AB293=AY293</f>
        <v>1</v>
      </c>
      <c r="AQ293" s="340">
        <f t="shared" si="97"/>
        <v>0</v>
      </c>
      <c r="AR293" s="123">
        <f t="shared" si="98"/>
        <v>1</v>
      </c>
      <c r="AS293" s="123">
        <f t="shared" si="99"/>
        <v>1</v>
      </c>
      <c r="AT293" s="123">
        <f>IF(OR(AND((K293&lt;0.8),(BE293&gt;180)),AND((K293&lt;0.8),(BE293&lt;10)),AND((K293&gt;=0.8),(BE293&lt;10)),AND((K293&gt;=0.8),(BE293&gt;90))),0,1)</f>
        <v>0</v>
      </c>
      <c r="AU293" s="123">
        <f t="shared" si="100"/>
        <v>0</v>
      </c>
      <c r="AV293" s="123">
        <f t="shared" si="101"/>
        <v>1</v>
      </c>
      <c r="AW293" s="123">
        <f t="shared" si="102"/>
        <v>1</v>
      </c>
      <c r="AX293" s="123">
        <f t="shared" si="103"/>
        <v>1</v>
      </c>
      <c r="AY293" s="416" t="str">
        <f t="shared" si="104"/>
        <v>B</v>
      </c>
      <c r="AZ293" s="416" t="str">
        <f>R293&amp;AY293</f>
        <v>0B</v>
      </c>
      <c r="BA293" s="417">
        <f>IFERROR(INDEX(Raw_DATA!L:L,MATCH(Risk7_PlusY67!$D293,Raw_DATA!$A:$A,0)),"")</f>
        <v>21.84</v>
      </c>
      <c r="BB293" s="417">
        <f>IFERROR(INDEX(AVGGroup!$H$5:$H$21,MATCH(Risk7_PlusY67!$BJ293,AVGGroup!$C$5:$C$21,0)),"")</f>
        <v>-3.54</v>
      </c>
      <c r="BC293" s="417">
        <f>IFERROR(INDEX(Raw_DATA!M:M,MATCH(Risk7_PlusY67!$D293,Raw_DATA!$A:$A,0)),"")</f>
        <v>13.19</v>
      </c>
      <c r="BD293" s="418">
        <f>IFERROR(INDEX(AVGGroup!$J$5:$J$21,MATCH(Risk7_PlusY67!$BJ293,AVGGroup!$C$5:$C$21,0)),"")</f>
        <v>-10.199999999999999</v>
      </c>
      <c r="BE293" s="407">
        <f>IFERROR(INDEX(Raw_DATA!N:N,MATCH(Risk7_PlusY67!$D293,Raw_DATA!$A:$A,0)),"")</f>
        <v>102</v>
      </c>
      <c r="BF293" s="407">
        <f>IFERROR(INDEX(Raw_DATA!O:O,MATCH(Risk7_PlusY67!$D293,Raw_DATA!$A:$A,0)),"")</f>
        <v>524</v>
      </c>
      <c r="BG293" s="407">
        <f>IFERROR(INDEX(Raw_DATA!P:P,MATCH(Risk7_PlusY67!$D293,Raw_DATA!$A:$A,0)),"")</f>
        <v>44</v>
      </c>
      <c r="BH293" s="407">
        <f>IFERROR(INDEX(Raw_DATA!Q:Q,MATCH(Risk7_PlusY67!$D293,Raw_DATA!$A:$A,0)),"")</f>
        <v>39</v>
      </c>
      <c r="BI293" s="407">
        <f>IFERROR(INDEX(Raw_DATA!R:R,MATCH(Risk7_PlusY67!$D293,Raw_DATA!$A:$A,0)),"")</f>
        <v>60</v>
      </c>
      <c r="BJ293" s="124" t="str">
        <f>INDEX('Org2567'!$BM:$BM,MATCH(Risk7_PlusY67!D293,'Org2567'!$D:$D,0))</f>
        <v>รพช.F2 P&lt;=30,000</v>
      </c>
    </row>
    <row r="294" spans="1:62" x14ac:dyDescent="0.7">
      <c r="A294" s="206">
        <f>IF(ISBLANK(D294),"",COUNTA($D$3:D294))</f>
        <v>292</v>
      </c>
      <c r="B294" s="207">
        <f>IFERROR(INDEX(ID!$E:$E,MATCH(Risk7_PlusY67!$D294,ID!$A:$A,0)),"")</f>
        <v>5</v>
      </c>
      <c r="C294" s="207" t="str">
        <f>IFERROR(INDEX(ID!$I:$I,MATCH(Risk7_PlusY67!$D294,ID!$A:$A,0)),"")</f>
        <v>กาญจนบุรี</v>
      </c>
      <c r="D294" s="295" t="s">
        <v>3788</v>
      </c>
      <c r="E294" s="207" t="str">
        <f>IFERROR(INDEX(ID!$C:$C,MATCH(Risk7_PlusY67!$D294,ID!$A:$A,0)),"")</f>
        <v>หนองปรือ,รพช.</v>
      </c>
      <c r="F294" s="207" t="str">
        <f>IFERROR(INDEX(ID!$G:$G,MATCH(Risk7_PlusY67!$D294,ID!$A:$A,0)),"")</f>
        <v>รพช.</v>
      </c>
      <c r="G294" s="206">
        <f>IFERROR(INDEX(ID!$J:$J,MATCH(Risk7_PlusY67!$D294,ID!$A:$A,0)),"")</f>
        <v>30</v>
      </c>
      <c r="H294" s="208" t="str">
        <f>IFERROR(INDEX(ID!$P:$P,MATCH(Risk7_PlusY67!$D294,ID!$A:$A,0)),"")</f>
        <v>รพช.F3 P15,000-25,000</v>
      </c>
      <c r="I294" s="209">
        <f>IFERROR(INDEX(Raw_DATA!E:E,MATCH(Risk7_PlusY67!$D294,Raw_DATA!$A:$A,0)),"")</f>
        <v>2.13</v>
      </c>
      <c r="J294" s="209">
        <f>IFERROR(INDEX(Raw_DATA!F:F,MATCH(Risk7_PlusY67!$D294,Raw_DATA!$A:$A,0)),"")</f>
        <v>2.0299999999999998</v>
      </c>
      <c r="K294" s="209">
        <f>IFERROR(INDEX(Raw_DATA!G:G,MATCH(Risk7_PlusY67!$D294,Raw_DATA!$A:$A,0)),"")</f>
        <v>0.84</v>
      </c>
      <c r="L294" s="209">
        <f>IFERROR(INDEX(Raw_DATA!H:H,MATCH(Risk7_PlusY67!$D294,Raw_DATA!$A:$A,0)),"")</f>
        <v>16656472.800000001</v>
      </c>
      <c r="M294" s="210">
        <f>IFERROR(INDEX(Raw_DATA!I:I,MATCH(Risk7_PlusY67!$D294,Raw_DATA!$A:$A,0)),"")</f>
        <v>2808439.41</v>
      </c>
      <c r="N294" s="206">
        <f t="shared" si="84"/>
        <v>0</v>
      </c>
      <c r="O294" s="206">
        <f t="shared" si="85"/>
        <v>0</v>
      </c>
      <c r="P294" s="206">
        <f t="shared" si="86"/>
        <v>0</v>
      </c>
      <c r="Q294" s="211" t="str">
        <f t="shared" si="87"/>
        <v/>
      </c>
      <c r="R294" s="206">
        <f t="shared" si="88"/>
        <v>0</v>
      </c>
      <c r="S294" s="212">
        <f>IFERROR(INDEX(Raw_DATA!J:J,MATCH(Risk7_PlusY67!$D294,Raw_DATA!$A:$A,0)),"")</f>
        <v>10363878.869999999</v>
      </c>
      <c r="T294" s="213">
        <f>IFERROR(INDEX(Raw_DATA!K:K,MATCH(Risk7_PlusY67!$D294,Raw_DATA!$A:$A,0)),"")</f>
        <v>-2313929.98</v>
      </c>
      <c r="U294" s="214">
        <f t="shared" si="89"/>
        <v>1</v>
      </c>
      <c r="V294" s="214">
        <f t="shared" si="90"/>
        <v>1</v>
      </c>
      <c r="W294" s="214">
        <f>IF(OR(AND((K294&lt;0.8),(AJ294&gt;180)),AND((K294&lt;0.8),(AJ294&lt;10)),AND((K294&gt;=0.8),(AJ294&lt;10)),AND((K294&gt;=0.8),(AJ294&gt;90))),0,1)</f>
        <v>0</v>
      </c>
      <c r="X294" s="214">
        <f t="shared" si="91"/>
        <v>0</v>
      </c>
      <c r="Y294" s="214">
        <f t="shared" si="92"/>
        <v>0</v>
      </c>
      <c r="Z294" s="214">
        <f t="shared" si="93"/>
        <v>0</v>
      </c>
      <c r="AA294" s="214">
        <f t="shared" si="94"/>
        <v>1</v>
      </c>
      <c r="AB294" s="215" t="str">
        <f t="shared" si="95"/>
        <v>C</v>
      </c>
      <c r="AC294" s="215" t="str">
        <f t="shared" si="96"/>
        <v>0C</v>
      </c>
      <c r="AD294" s="216"/>
      <c r="AE294" s="216"/>
      <c r="AF294" s="434">
        <f>IFERROR(INDEX(Raw_DATA!L:L,MATCH(Risk7_PlusY67!$D294,Raw_DATA!$A:$A,0)),"")</f>
        <v>21.4</v>
      </c>
      <c r="AG294" s="434">
        <f>IFERROR(INDEX(AVGGroup!$D$5:$D$21,MATCH(Risk7_PlusY67!$H294,AVGGroup!$C$5:$C$21,0)),"")</f>
        <v>5.15</v>
      </c>
      <c r="AH294" s="434">
        <f>IFERROR(INDEX(Raw_DATA!M:M,MATCH(Risk7_PlusY67!$D294,Raw_DATA!$A:$A,0)),"")</f>
        <v>3.36</v>
      </c>
      <c r="AI294" s="435">
        <f>IFERROR(INDEX(AVGGroup!$F$5:$F$21,MATCH(Risk7_PlusY67!$H294,AVGGroup!$C$5:$C$21,0)),"")</f>
        <v>-2.83</v>
      </c>
      <c r="AJ294" s="401">
        <f>IFERROR(INDEX(Raw_DATA!N:N,MATCH(Risk7_PlusY67!$D294,Raw_DATA!$A:$A,0)),"")</f>
        <v>279</v>
      </c>
      <c r="AK294" s="401">
        <f>IFERROR(INDEX(Raw_DATA!O:O,MATCH(Risk7_PlusY67!$D294,Raw_DATA!$A:$A,0)),"")</f>
        <v>124</v>
      </c>
      <c r="AL294" s="401">
        <f>IFERROR(INDEX(Raw_DATA!P:P,MATCH(Risk7_PlusY67!$D294,Raw_DATA!$A:$A,0)),"")</f>
        <v>69</v>
      </c>
      <c r="AM294" s="401">
        <f>IFERROR(INDEX(Raw_DATA!Q:Q,MATCH(Risk7_PlusY67!$D294,Raw_DATA!$A:$A,0)),"")</f>
        <v>399</v>
      </c>
      <c r="AN294" s="401">
        <f>IFERROR(INDEX(Raw_DATA!R:R,MATCH(Risk7_PlusY67!$D294,Raw_DATA!$A:$A,0)),"")</f>
        <v>52</v>
      </c>
      <c r="AO294" s="407"/>
      <c r="AP294" s="411" t="b">
        <f>AB294=AY294</f>
        <v>1</v>
      </c>
      <c r="AQ294" s="340">
        <f t="shared" si="97"/>
        <v>0</v>
      </c>
      <c r="AR294" s="123">
        <f t="shared" si="98"/>
        <v>1</v>
      </c>
      <c r="AS294" s="123">
        <f t="shared" si="99"/>
        <v>1</v>
      </c>
      <c r="AT294" s="123">
        <f>IF(OR(AND((K294&lt;0.8),(BE294&gt;180)),AND((K294&lt;0.8),(BE294&lt;10)),AND((K294&gt;=0.8),(BE294&lt;10)),AND((K294&gt;=0.8),(BE294&gt;90))),0,1)</f>
        <v>0</v>
      </c>
      <c r="AU294" s="123">
        <f t="shared" si="100"/>
        <v>0</v>
      </c>
      <c r="AV294" s="123">
        <f t="shared" si="101"/>
        <v>0</v>
      </c>
      <c r="AW294" s="123">
        <f t="shared" si="102"/>
        <v>0</v>
      </c>
      <c r="AX294" s="123">
        <f t="shared" si="103"/>
        <v>1</v>
      </c>
      <c r="AY294" s="416" t="str">
        <f t="shared" si="104"/>
        <v>C</v>
      </c>
      <c r="AZ294" s="416" t="str">
        <f>R294&amp;AY294</f>
        <v>0C</v>
      </c>
      <c r="BA294" s="417">
        <f>IFERROR(INDEX(Raw_DATA!L:L,MATCH(Risk7_PlusY67!$D294,Raw_DATA!$A:$A,0)),"")</f>
        <v>21.4</v>
      </c>
      <c r="BB294" s="417">
        <f>IFERROR(INDEX(AVGGroup!$H$5:$H$21,MATCH(Risk7_PlusY67!$BJ294,AVGGroup!$C$5:$C$21,0)),"")</f>
        <v>5.15</v>
      </c>
      <c r="BC294" s="417">
        <f>IFERROR(INDEX(Raw_DATA!M:M,MATCH(Risk7_PlusY67!$D294,Raw_DATA!$A:$A,0)),"")</f>
        <v>3.36</v>
      </c>
      <c r="BD294" s="418">
        <f>IFERROR(INDEX(AVGGroup!$J$5:$J$21,MATCH(Risk7_PlusY67!$BJ294,AVGGroup!$C$5:$C$21,0)),"")</f>
        <v>-2.83</v>
      </c>
      <c r="BE294" s="407">
        <f>IFERROR(INDEX(Raw_DATA!N:N,MATCH(Risk7_PlusY67!$D294,Raw_DATA!$A:$A,0)),"")</f>
        <v>279</v>
      </c>
      <c r="BF294" s="407">
        <f>IFERROR(INDEX(Raw_DATA!O:O,MATCH(Risk7_PlusY67!$D294,Raw_DATA!$A:$A,0)),"")</f>
        <v>124</v>
      </c>
      <c r="BG294" s="407">
        <f>IFERROR(INDEX(Raw_DATA!P:P,MATCH(Risk7_PlusY67!$D294,Raw_DATA!$A:$A,0)),"")</f>
        <v>69</v>
      </c>
      <c r="BH294" s="407">
        <f>IFERROR(INDEX(Raw_DATA!Q:Q,MATCH(Risk7_PlusY67!$D294,Raw_DATA!$A:$A,0)),"")</f>
        <v>399</v>
      </c>
      <c r="BI294" s="407">
        <f>IFERROR(INDEX(Raw_DATA!R:R,MATCH(Risk7_PlusY67!$D294,Raw_DATA!$A:$A,0)),"")</f>
        <v>52</v>
      </c>
      <c r="BJ294" s="124" t="str">
        <f>INDEX('Org2567'!$BM:$BM,MATCH(Risk7_PlusY67!D294,'Org2567'!$D:$D,0))</f>
        <v>รพช.F3 P15,000-25,000</v>
      </c>
    </row>
    <row r="295" spans="1:62" x14ac:dyDescent="0.7">
      <c r="A295" s="206">
        <f>IF(ISBLANK(D295),"",COUNTA($D$3:D295))</f>
        <v>293</v>
      </c>
      <c r="B295" s="207">
        <f>IFERROR(INDEX(ID!$E:$E,MATCH(Risk7_PlusY67!$D295,ID!$A:$A,0)),"")</f>
        <v>5</v>
      </c>
      <c r="C295" s="207" t="str">
        <f>IFERROR(INDEX(ID!$I:$I,MATCH(Risk7_PlusY67!$D295,ID!$A:$A,0)),"")</f>
        <v>นครปฐม</v>
      </c>
      <c r="D295" s="295" t="s">
        <v>309</v>
      </c>
      <c r="E295" s="207" t="str">
        <f>IFERROR(INDEX(ID!$C:$C,MATCH(Risk7_PlusY67!$D295,ID!$A:$A,0)),"")</f>
        <v>นครปฐม,รพศ.</v>
      </c>
      <c r="F295" s="207" t="str">
        <f>IFERROR(INDEX(ID!$G:$G,MATCH(Risk7_PlusY67!$D295,ID!$A:$A,0)),"")</f>
        <v>รพศ.</v>
      </c>
      <c r="G295" s="206">
        <f>IFERROR(INDEX(ID!$J:$J,MATCH(Risk7_PlusY67!$D295,ID!$A:$A,0)),"")</f>
        <v>860</v>
      </c>
      <c r="H295" s="208" t="str">
        <f>IFERROR(INDEX(ID!$P:$P,MATCH(Risk7_PlusY67!$D295,ID!$A:$A,0)),"")</f>
        <v>รพศ.A B&gt;700to1000</v>
      </c>
      <c r="I295" s="209">
        <f>IFERROR(INDEX(Raw_DATA!E:E,MATCH(Risk7_PlusY67!$D295,Raw_DATA!$A:$A,0)),"")</f>
        <v>2.54</v>
      </c>
      <c r="J295" s="209">
        <f>IFERROR(INDEX(Raw_DATA!F:F,MATCH(Risk7_PlusY67!$D295,Raw_DATA!$A:$A,0)),"")</f>
        <v>2.37</v>
      </c>
      <c r="K295" s="209">
        <f>IFERROR(INDEX(Raw_DATA!G:G,MATCH(Risk7_PlusY67!$D295,Raw_DATA!$A:$A,0)),"")</f>
        <v>1.7</v>
      </c>
      <c r="L295" s="209">
        <f>IFERROR(INDEX(Raw_DATA!H:H,MATCH(Risk7_PlusY67!$D295,Raw_DATA!$A:$A,0)),"")</f>
        <v>1196405460.6700001</v>
      </c>
      <c r="M295" s="210">
        <f>IFERROR(INDEX(Raw_DATA!I:I,MATCH(Risk7_PlusY67!$D295,Raw_DATA!$A:$A,0)),"")</f>
        <v>-28430856.120000001</v>
      </c>
      <c r="N295" s="206">
        <f t="shared" si="84"/>
        <v>0</v>
      </c>
      <c r="O295" s="206">
        <f t="shared" si="85"/>
        <v>1</v>
      </c>
      <c r="P295" s="206">
        <f t="shared" si="86"/>
        <v>0</v>
      </c>
      <c r="Q295" s="211">
        <f t="shared" si="87"/>
        <v>504.9</v>
      </c>
      <c r="R295" s="206">
        <f t="shared" si="88"/>
        <v>1</v>
      </c>
      <c r="S295" s="212">
        <f>IFERROR(INDEX(Raw_DATA!J:J,MATCH(Risk7_PlusY67!$D295,Raw_DATA!$A:$A,0)),"")</f>
        <v>49836619.710000001</v>
      </c>
      <c r="T295" s="213">
        <f>IFERROR(INDEX(Raw_DATA!K:K,MATCH(Risk7_PlusY67!$D295,Raw_DATA!$A:$A,0)),"")</f>
        <v>536637813.99000001</v>
      </c>
      <c r="U295" s="214">
        <f t="shared" si="89"/>
        <v>0</v>
      </c>
      <c r="V295" s="214">
        <f t="shared" si="90"/>
        <v>0</v>
      </c>
      <c r="W295" s="214">
        <f>IF(OR(AND((K295&lt;0.8),(AJ295&gt;180)),AND((K295&lt;0.8),(AJ295&lt;10)),AND((K295&gt;=0.8),(AJ295&lt;10)),AND((K295&gt;=0.8),(AJ295&gt;90))),0,1)</f>
        <v>0</v>
      </c>
      <c r="X295" s="214">
        <f t="shared" si="91"/>
        <v>0</v>
      </c>
      <c r="Y295" s="214">
        <f t="shared" si="92"/>
        <v>1</v>
      </c>
      <c r="Z295" s="214">
        <f t="shared" si="93"/>
        <v>0</v>
      </c>
      <c r="AA295" s="214">
        <f t="shared" si="94"/>
        <v>1</v>
      </c>
      <c r="AB295" s="215" t="str">
        <f t="shared" si="95"/>
        <v>C-</v>
      </c>
      <c r="AC295" s="215" t="str">
        <f t="shared" si="96"/>
        <v>1C-</v>
      </c>
      <c r="AD295" s="216"/>
      <c r="AE295" s="216"/>
      <c r="AF295" s="434">
        <f>IFERROR(INDEX(Raw_DATA!L:L,MATCH(Risk7_PlusY67!$D295,Raw_DATA!$A:$A,0)),"")</f>
        <v>1.98</v>
      </c>
      <c r="AG295" s="434">
        <f>IFERROR(INDEX(AVGGroup!$D$5:$D$21,MATCH(Risk7_PlusY67!$H295,AVGGroup!$C$5:$C$21,0)),"")</f>
        <v>5.87</v>
      </c>
      <c r="AH295" s="434">
        <f>IFERROR(INDEX(Raw_DATA!M:M,MATCH(Risk7_PlusY67!$D295,Raw_DATA!$A:$A,0)),"")</f>
        <v>-0.85</v>
      </c>
      <c r="AI295" s="435">
        <f>IFERROR(INDEX(AVGGroup!$F$5:$F$21,MATCH(Risk7_PlusY67!$H295,AVGGroup!$C$5:$C$21,0)),"")</f>
        <v>2.31</v>
      </c>
      <c r="AJ295" s="401">
        <f>IFERROR(INDEX(Raw_DATA!N:N,MATCH(Risk7_PlusY67!$D295,Raw_DATA!$A:$A,0)),"")</f>
        <v>135</v>
      </c>
      <c r="AK295" s="401">
        <f>IFERROR(INDEX(Raw_DATA!O:O,MATCH(Risk7_PlusY67!$D295,Raw_DATA!$A:$A,0)),"")</f>
        <v>131</v>
      </c>
      <c r="AL295" s="401">
        <f>IFERROR(INDEX(Raw_DATA!P:P,MATCH(Risk7_PlusY67!$D295,Raw_DATA!$A:$A,0)),"")</f>
        <v>28</v>
      </c>
      <c r="AM295" s="401">
        <f>IFERROR(INDEX(Raw_DATA!Q:Q,MATCH(Risk7_PlusY67!$D295,Raw_DATA!$A:$A,0)),"")</f>
        <v>238</v>
      </c>
      <c r="AN295" s="401">
        <f>IFERROR(INDEX(Raw_DATA!R:R,MATCH(Risk7_PlusY67!$D295,Raw_DATA!$A:$A,0)),"")</f>
        <v>36</v>
      </c>
      <c r="AO295" s="407"/>
      <c r="AP295" s="411" t="b">
        <f>AB295=AY295</f>
        <v>1</v>
      </c>
      <c r="AQ295" s="340">
        <f t="shared" si="97"/>
        <v>1</v>
      </c>
      <c r="AR295" s="123">
        <f t="shared" si="98"/>
        <v>0</v>
      </c>
      <c r="AS295" s="123">
        <f t="shared" si="99"/>
        <v>0</v>
      </c>
      <c r="AT295" s="123">
        <f>IF(OR(AND((K295&lt;0.8),(BE295&gt;180)),AND((K295&lt;0.8),(BE295&lt;10)),AND((K295&gt;=0.8),(BE295&lt;10)),AND((K295&gt;=0.8),(BE295&gt;90))),0,1)</f>
        <v>0</v>
      </c>
      <c r="AU295" s="123">
        <f t="shared" si="100"/>
        <v>0</v>
      </c>
      <c r="AV295" s="123">
        <f t="shared" si="101"/>
        <v>1</v>
      </c>
      <c r="AW295" s="123">
        <f t="shared" si="102"/>
        <v>0</v>
      </c>
      <c r="AX295" s="123">
        <f t="shared" si="103"/>
        <v>1</v>
      </c>
      <c r="AY295" s="416" t="str">
        <f t="shared" si="104"/>
        <v>C-</v>
      </c>
      <c r="AZ295" s="416" t="str">
        <f>R295&amp;AY295</f>
        <v>1C-</v>
      </c>
      <c r="BA295" s="417">
        <f>IFERROR(INDEX(Raw_DATA!L:L,MATCH(Risk7_PlusY67!$D295,Raw_DATA!$A:$A,0)),"")</f>
        <v>1.98</v>
      </c>
      <c r="BB295" s="417">
        <f>IFERROR(INDEX(AVGGroup!$H$5:$H$21,MATCH(Risk7_PlusY67!$BJ295,AVGGroup!$C$5:$C$21,0)),"")</f>
        <v>5.88</v>
      </c>
      <c r="BC295" s="417">
        <f>IFERROR(INDEX(Raw_DATA!M:M,MATCH(Risk7_PlusY67!$D295,Raw_DATA!$A:$A,0)),"")</f>
        <v>-0.85</v>
      </c>
      <c r="BD295" s="418">
        <f>IFERROR(INDEX(AVGGroup!$J$5:$J$21,MATCH(Risk7_PlusY67!$BJ295,AVGGroup!$C$5:$C$21,0)),"")</f>
        <v>2.31</v>
      </c>
      <c r="BE295" s="407">
        <f>IFERROR(INDEX(Raw_DATA!N:N,MATCH(Risk7_PlusY67!$D295,Raw_DATA!$A:$A,0)),"")</f>
        <v>135</v>
      </c>
      <c r="BF295" s="407">
        <f>IFERROR(INDEX(Raw_DATA!O:O,MATCH(Risk7_PlusY67!$D295,Raw_DATA!$A:$A,0)),"")</f>
        <v>131</v>
      </c>
      <c r="BG295" s="407">
        <f>IFERROR(INDEX(Raw_DATA!P:P,MATCH(Risk7_PlusY67!$D295,Raw_DATA!$A:$A,0)),"")</f>
        <v>28</v>
      </c>
      <c r="BH295" s="407">
        <f>IFERROR(INDEX(Raw_DATA!Q:Q,MATCH(Risk7_PlusY67!$D295,Raw_DATA!$A:$A,0)),"")</f>
        <v>238</v>
      </c>
      <c r="BI295" s="407">
        <f>IFERROR(INDEX(Raw_DATA!R:R,MATCH(Risk7_PlusY67!$D295,Raw_DATA!$A:$A,0)),"")</f>
        <v>36</v>
      </c>
      <c r="BJ295" s="124" t="str">
        <f>INDEX('Org2567'!$BM:$BM,MATCH(Risk7_PlusY67!D295,'Org2567'!$D:$D,0))</f>
        <v>รพศ.A B&gt;700to1000</v>
      </c>
    </row>
    <row r="296" spans="1:62" x14ac:dyDescent="0.7">
      <c r="A296" s="206">
        <f>IF(ISBLANK(D296),"",COUNTA($D$3:D296))</f>
        <v>294</v>
      </c>
      <c r="B296" s="207">
        <f>IFERROR(INDEX(ID!$E:$E,MATCH(Risk7_PlusY67!$D296,ID!$A:$A,0)),"")</f>
        <v>5</v>
      </c>
      <c r="C296" s="207" t="str">
        <f>IFERROR(INDEX(ID!$I:$I,MATCH(Risk7_PlusY67!$D296,ID!$A:$A,0)),"")</f>
        <v>นครปฐม</v>
      </c>
      <c r="D296" s="295" t="s">
        <v>310</v>
      </c>
      <c r="E296" s="207" t="str">
        <f>IFERROR(INDEX(ID!$C:$C,MATCH(Risk7_PlusY67!$D296,ID!$A:$A,0)),"")</f>
        <v>กำแพงแสน,รพช.</v>
      </c>
      <c r="F296" s="207" t="str">
        <f>IFERROR(INDEX(ID!$G:$G,MATCH(Risk7_PlusY67!$D296,ID!$A:$A,0)),"")</f>
        <v>รพช.</v>
      </c>
      <c r="G296" s="206">
        <f>IFERROR(INDEX(ID!$J:$J,MATCH(Risk7_PlusY67!$D296,ID!$A:$A,0)),"")</f>
        <v>120</v>
      </c>
      <c r="H296" s="208" t="str">
        <f>IFERROR(INDEX(ID!$P:$P,MATCH(Risk7_PlusY67!$D296,ID!$A:$A,0)),"")</f>
        <v>รพช.M2 B&gt;100</v>
      </c>
      <c r="I296" s="209">
        <f>IFERROR(INDEX(Raw_DATA!E:E,MATCH(Risk7_PlusY67!$D296,Raw_DATA!$A:$A,0)),"")</f>
        <v>1.58</v>
      </c>
      <c r="J296" s="209">
        <f>IFERROR(INDEX(Raw_DATA!F:F,MATCH(Risk7_PlusY67!$D296,Raw_DATA!$A:$A,0)),"")</f>
        <v>1.38</v>
      </c>
      <c r="K296" s="209">
        <f>IFERROR(INDEX(Raw_DATA!G:G,MATCH(Risk7_PlusY67!$D296,Raw_DATA!$A:$A,0)),"")</f>
        <v>0.8</v>
      </c>
      <c r="L296" s="209">
        <f>IFERROR(INDEX(Raw_DATA!H:H,MATCH(Risk7_PlusY67!$D296,Raw_DATA!$A:$A,0)),"")</f>
        <v>37161588.280000001</v>
      </c>
      <c r="M296" s="210">
        <f>IFERROR(INDEX(Raw_DATA!I:I,MATCH(Risk7_PlusY67!$D296,Raw_DATA!$A:$A,0)),"")</f>
        <v>-38169214.390000001</v>
      </c>
      <c r="N296" s="206">
        <f t="shared" si="84"/>
        <v>0</v>
      </c>
      <c r="O296" s="206">
        <f t="shared" si="85"/>
        <v>1</v>
      </c>
      <c r="P296" s="206">
        <f t="shared" si="86"/>
        <v>0</v>
      </c>
      <c r="Q296" s="211">
        <f t="shared" si="87"/>
        <v>11.6</v>
      </c>
      <c r="R296" s="206">
        <f t="shared" si="88"/>
        <v>1</v>
      </c>
      <c r="S296" s="212">
        <f>IFERROR(INDEX(Raw_DATA!J:J,MATCH(Risk7_PlusY67!$D296,Raw_DATA!$A:$A,0)),"")</f>
        <v>-22478823.41</v>
      </c>
      <c r="T296" s="213">
        <f>IFERROR(INDEX(Raw_DATA!K:K,MATCH(Risk7_PlusY67!$D296,Raw_DATA!$A:$A,0)),"")</f>
        <v>-13547111.83</v>
      </c>
      <c r="U296" s="214">
        <f t="shared" si="89"/>
        <v>0</v>
      </c>
      <c r="V296" s="214">
        <f t="shared" si="90"/>
        <v>0</v>
      </c>
      <c r="W296" s="214">
        <f>IF(OR(AND((K296&lt;0.8),(AJ296&gt;180)),AND((K296&lt;0.8),(AJ296&lt;10)),AND((K296&gt;=0.8),(AJ296&lt;10)),AND((K296&gt;=0.8),(AJ296&gt;90))),0,1)</f>
        <v>0</v>
      </c>
      <c r="X296" s="214">
        <f t="shared" si="91"/>
        <v>0</v>
      </c>
      <c r="Y296" s="214">
        <f t="shared" si="92"/>
        <v>1</v>
      </c>
      <c r="Z296" s="214">
        <f t="shared" si="93"/>
        <v>0</v>
      </c>
      <c r="AA296" s="214">
        <f t="shared" si="94"/>
        <v>1</v>
      </c>
      <c r="AB296" s="215" t="str">
        <f t="shared" si="95"/>
        <v>C-</v>
      </c>
      <c r="AC296" s="215" t="str">
        <f t="shared" si="96"/>
        <v>1C-</v>
      </c>
      <c r="AD296" s="216"/>
      <c r="AE296" s="216"/>
      <c r="AF296" s="434">
        <f>IFERROR(INDEX(Raw_DATA!L:L,MATCH(Risk7_PlusY67!$D296,Raw_DATA!$A:$A,0)),"")</f>
        <v>-7.71</v>
      </c>
      <c r="AG296" s="434">
        <f>IFERROR(INDEX(AVGGroup!$D$5:$D$21,MATCH(Risk7_PlusY67!$H296,AVGGroup!$C$5:$C$21,0)),"")</f>
        <v>-2.2400000000000002</v>
      </c>
      <c r="AH296" s="434">
        <f>IFERROR(INDEX(Raw_DATA!M:M,MATCH(Risk7_PlusY67!$D296,Raw_DATA!$A:$A,0)),"")</f>
        <v>-16.48</v>
      </c>
      <c r="AI296" s="435">
        <f>IFERROR(INDEX(AVGGroup!$F$5:$F$21,MATCH(Risk7_PlusY67!$H296,AVGGroup!$C$5:$C$21,0)),"")</f>
        <v>-7.61</v>
      </c>
      <c r="AJ296" s="401">
        <f>IFERROR(INDEX(Raw_DATA!N:N,MATCH(Risk7_PlusY67!$D296,Raw_DATA!$A:$A,0)),"")</f>
        <v>123</v>
      </c>
      <c r="AK296" s="401">
        <f>IFERROR(INDEX(Raw_DATA!O:O,MATCH(Risk7_PlusY67!$D296,Raw_DATA!$A:$A,0)),"")</f>
        <v>65</v>
      </c>
      <c r="AL296" s="401">
        <f>IFERROR(INDEX(Raw_DATA!P:P,MATCH(Risk7_PlusY67!$D296,Raw_DATA!$A:$A,0)),"")</f>
        <v>49</v>
      </c>
      <c r="AM296" s="401">
        <f>IFERROR(INDEX(Raw_DATA!Q:Q,MATCH(Risk7_PlusY67!$D296,Raw_DATA!$A:$A,0)),"")</f>
        <v>212</v>
      </c>
      <c r="AN296" s="401">
        <f>IFERROR(INDEX(Raw_DATA!R:R,MATCH(Risk7_PlusY67!$D296,Raw_DATA!$A:$A,0)),"")</f>
        <v>43</v>
      </c>
      <c r="AO296" s="407"/>
      <c r="AP296" s="411" t="b">
        <f>AB296=AY296</f>
        <v>1</v>
      </c>
      <c r="AQ296" s="340">
        <f t="shared" si="97"/>
        <v>1</v>
      </c>
      <c r="AR296" s="123">
        <f t="shared" si="98"/>
        <v>0</v>
      </c>
      <c r="AS296" s="123">
        <f t="shared" si="99"/>
        <v>0</v>
      </c>
      <c r="AT296" s="123">
        <f>IF(OR(AND((K296&lt;0.8),(BE296&gt;180)),AND((K296&lt;0.8),(BE296&lt;10)),AND((K296&gt;=0.8),(BE296&lt;10)),AND((K296&gt;=0.8),(BE296&gt;90))),0,1)</f>
        <v>0</v>
      </c>
      <c r="AU296" s="123">
        <f t="shared" si="100"/>
        <v>0</v>
      </c>
      <c r="AV296" s="123">
        <f t="shared" si="101"/>
        <v>1</v>
      </c>
      <c r="AW296" s="123">
        <f t="shared" si="102"/>
        <v>0</v>
      </c>
      <c r="AX296" s="123">
        <f t="shared" si="103"/>
        <v>1</v>
      </c>
      <c r="AY296" s="416" t="str">
        <f t="shared" si="104"/>
        <v>C-</v>
      </c>
      <c r="AZ296" s="416" t="str">
        <f>R296&amp;AY296</f>
        <v>1C-</v>
      </c>
      <c r="BA296" s="417">
        <f>IFERROR(INDEX(Raw_DATA!L:L,MATCH(Risk7_PlusY67!$D296,Raw_DATA!$A:$A,0)),"")</f>
        <v>-7.71</v>
      </c>
      <c r="BB296" s="417">
        <f>IFERROR(INDEX(AVGGroup!$H$5:$H$21,MATCH(Risk7_PlusY67!$BJ296,AVGGroup!$C$5:$C$21,0)),"")</f>
        <v>-2.25</v>
      </c>
      <c r="BC296" s="417">
        <f>IFERROR(INDEX(Raw_DATA!M:M,MATCH(Risk7_PlusY67!$D296,Raw_DATA!$A:$A,0)),"")</f>
        <v>-16.48</v>
      </c>
      <c r="BD296" s="418">
        <f>IFERROR(INDEX(AVGGroup!$J$5:$J$21,MATCH(Risk7_PlusY67!$BJ296,AVGGroup!$C$5:$C$21,0)),"")</f>
        <v>-7.61</v>
      </c>
      <c r="BE296" s="407">
        <f>IFERROR(INDEX(Raw_DATA!N:N,MATCH(Risk7_PlusY67!$D296,Raw_DATA!$A:$A,0)),"")</f>
        <v>123</v>
      </c>
      <c r="BF296" s="407">
        <f>IFERROR(INDEX(Raw_DATA!O:O,MATCH(Risk7_PlusY67!$D296,Raw_DATA!$A:$A,0)),"")</f>
        <v>65</v>
      </c>
      <c r="BG296" s="407">
        <f>IFERROR(INDEX(Raw_DATA!P:P,MATCH(Risk7_PlusY67!$D296,Raw_DATA!$A:$A,0)),"")</f>
        <v>49</v>
      </c>
      <c r="BH296" s="407">
        <f>IFERROR(INDEX(Raw_DATA!Q:Q,MATCH(Risk7_PlusY67!$D296,Raw_DATA!$A:$A,0)),"")</f>
        <v>212</v>
      </c>
      <c r="BI296" s="407">
        <f>IFERROR(INDEX(Raw_DATA!R:R,MATCH(Risk7_PlusY67!$D296,Raw_DATA!$A:$A,0)),"")</f>
        <v>43</v>
      </c>
      <c r="BJ296" s="124" t="str">
        <f>INDEX('Org2567'!$BM:$BM,MATCH(Risk7_PlusY67!D296,'Org2567'!$D:$D,0))</f>
        <v>รพช.M2 B&gt;100</v>
      </c>
    </row>
    <row r="297" spans="1:62" x14ac:dyDescent="0.7">
      <c r="A297" s="206">
        <f>IF(ISBLANK(D297),"",COUNTA($D$3:D297))</f>
        <v>295</v>
      </c>
      <c r="B297" s="207">
        <f>IFERROR(INDEX(ID!$E:$E,MATCH(Risk7_PlusY67!$D297,ID!$A:$A,0)),"")</f>
        <v>5</v>
      </c>
      <c r="C297" s="207" t="str">
        <f>IFERROR(INDEX(ID!$I:$I,MATCH(Risk7_PlusY67!$D297,ID!$A:$A,0)),"")</f>
        <v>นครปฐม</v>
      </c>
      <c r="D297" s="295" t="s">
        <v>311</v>
      </c>
      <c r="E297" s="207" t="str">
        <f>IFERROR(INDEX(ID!$C:$C,MATCH(Risk7_PlusY67!$D297,ID!$A:$A,0)),"")</f>
        <v>นครชัยศรี,รพช.</v>
      </c>
      <c r="F297" s="207" t="str">
        <f>IFERROR(INDEX(ID!$G:$G,MATCH(Risk7_PlusY67!$D297,ID!$A:$A,0)),"")</f>
        <v>รพช.</v>
      </c>
      <c r="G297" s="206">
        <f>IFERROR(INDEX(ID!$J:$J,MATCH(Risk7_PlusY67!$D297,ID!$A:$A,0)),"")</f>
        <v>60</v>
      </c>
      <c r="H297" s="208" t="str">
        <f>IFERROR(INDEX(ID!$P:$P,MATCH(Risk7_PlusY67!$D297,ID!$A:$A,0)),"")</f>
        <v>รพช.F2 P30,000-60,000</v>
      </c>
      <c r="I297" s="209">
        <f>IFERROR(INDEX(Raw_DATA!E:E,MATCH(Risk7_PlusY67!$D297,Raw_DATA!$A:$A,0)),"")</f>
        <v>3.13</v>
      </c>
      <c r="J297" s="209">
        <f>IFERROR(INDEX(Raw_DATA!F:F,MATCH(Risk7_PlusY67!$D297,Raw_DATA!$A:$A,0)),"")</f>
        <v>2.94</v>
      </c>
      <c r="K297" s="209">
        <f>IFERROR(INDEX(Raw_DATA!G:G,MATCH(Risk7_PlusY67!$D297,Raw_DATA!$A:$A,0)),"")</f>
        <v>1.77</v>
      </c>
      <c r="L297" s="209">
        <f>IFERROR(INDEX(Raw_DATA!H:H,MATCH(Risk7_PlusY67!$D297,Raw_DATA!$A:$A,0)),"")</f>
        <v>57023033.75</v>
      </c>
      <c r="M297" s="210">
        <f>IFERROR(INDEX(Raw_DATA!I:I,MATCH(Risk7_PlusY67!$D297,Raw_DATA!$A:$A,0)),"")</f>
        <v>-1761464.47</v>
      </c>
      <c r="N297" s="206">
        <f t="shared" si="84"/>
        <v>0</v>
      </c>
      <c r="O297" s="206">
        <f t="shared" si="85"/>
        <v>1</v>
      </c>
      <c r="P297" s="206">
        <f t="shared" si="86"/>
        <v>0</v>
      </c>
      <c r="Q297" s="211">
        <f t="shared" si="87"/>
        <v>388.4</v>
      </c>
      <c r="R297" s="206">
        <f t="shared" si="88"/>
        <v>1</v>
      </c>
      <c r="S297" s="212">
        <f>IFERROR(INDEX(Raw_DATA!J:J,MATCH(Risk7_PlusY67!$D297,Raw_DATA!$A:$A,0)),"")</f>
        <v>10033441.039999999</v>
      </c>
      <c r="T297" s="213">
        <f>IFERROR(INDEX(Raw_DATA!K:K,MATCH(Risk7_PlusY67!$D297,Raw_DATA!$A:$A,0)),"")</f>
        <v>20572630.969999999</v>
      </c>
      <c r="U297" s="214">
        <f t="shared" si="89"/>
        <v>1</v>
      </c>
      <c r="V297" s="214">
        <f t="shared" si="90"/>
        <v>1</v>
      </c>
      <c r="W297" s="214">
        <f>IF(OR(AND((K297&lt;0.8),(AJ297&gt;180)),AND((K297&lt;0.8),(AJ297&lt;10)),AND((K297&gt;=0.8),(AJ297&lt;10)),AND((K297&gt;=0.8),(AJ297&gt;90))),0,1)</f>
        <v>0</v>
      </c>
      <c r="X297" s="214">
        <f t="shared" si="91"/>
        <v>0</v>
      </c>
      <c r="Y297" s="214">
        <f t="shared" si="92"/>
        <v>0</v>
      </c>
      <c r="Z297" s="214">
        <f t="shared" si="93"/>
        <v>0</v>
      </c>
      <c r="AA297" s="214">
        <f t="shared" si="94"/>
        <v>1</v>
      </c>
      <c r="AB297" s="215" t="str">
        <f t="shared" si="95"/>
        <v>C</v>
      </c>
      <c r="AC297" s="215" t="str">
        <f t="shared" si="96"/>
        <v>1C</v>
      </c>
      <c r="AD297" s="216"/>
      <c r="AE297" s="216"/>
      <c r="AF297" s="434">
        <f>IFERROR(INDEX(Raw_DATA!L:L,MATCH(Risk7_PlusY67!$D297,Raw_DATA!$A:$A,0)),"")</f>
        <v>6.68</v>
      </c>
      <c r="AG297" s="434">
        <f>IFERROR(INDEX(AVGGroup!$D$5:$D$21,MATCH(Risk7_PlusY67!$H297,AVGGroup!$C$5:$C$21,0)),"")</f>
        <v>-4.37</v>
      </c>
      <c r="AH297" s="434">
        <f>IFERROR(INDEX(Raw_DATA!M:M,MATCH(Risk7_PlusY67!$D297,Raw_DATA!$A:$A,0)),"")</f>
        <v>-0.74</v>
      </c>
      <c r="AI297" s="435">
        <f>IFERROR(INDEX(AVGGroup!$F$5:$F$21,MATCH(Risk7_PlusY67!$H297,AVGGroup!$C$5:$C$21,0)),"")</f>
        <v>-9.19</v>
      </c>
      <c r="AJ297" s="401">
        <f>IFERROR(INDEX(Raw_DATA!N:N,MATCH(Risk7_PlusY67!$D297,Raw_DATA!$A:$A,0)),"")</f>
        <v>101</v>
      </c>
      <c r="AK297" s="401">
        <f>IFERROR(INDEX(Raw_DATA!O:O,MATCH(Risk7_PlusY67!$D297,Raw_DATA!$A:$A,0)),"")</f>
        <v>128</v>
      </c>
      <c r="AL297" s="401">
        <f>IFERROR(INDEX(Raw_DATA!P:P,MATCH(Risk7_PlusY67!$D297,Raw_DATA!$A:$A,0)),"")</f>
        <v>85</v>
      </c>
      <c r="AM297" s="401">
        <f>IFERROR(INDEX(Raw_DATA!Q:Q,MATCH(Risk7_PlusY67!$D297,Raw_DATA!$A:$A,0)),"")</f>
        <v>273</v>
      </c>
      <c r="AN297" s="401">
        <f>IFERROR(INDEX(Raw_DATA!R:R,MATCH(Risk7_PlusY67!$D297,Raw_DATA!$A:$A,0)),"")</f>
        <v>44</v>
      </c>
      <c r="AO297" s="407"/>
      <c r="AP297" s="411" t="b">
        <f>AB297=AY297</f>
        <v>1</v>
      </c>
      <c r="AQ297" s="340">
        <f t="shared" si="97"/>
        <v>1</v>
      </c>
      <c r="AR297" s="123">
        <f t="shared" si="98"/>
        <v>1</v>
      </c>
      <c r="AS297" s="123">
        <f t="shared" si="99"/>
        <v>1</v>
      </c>
      <c r="AT297" s="123">
        <f>IF(OR(AND((K297&lt;0.8),(BE297&gt;180)),AND((K297&lt;0.8),(BE297&lt;10)),AND((K297&gt;=0.8),(BE297&lt;10)),AND((K297&gt;=0.8),(BE297&gt;90))),0,1)</f>
        <v>0</v>
      </c>
      <c r="AU297" s="123">
        <f t="shared" si="100"/>
        <v>0</v>
      </c>
      <c r="AV297" s="123">
        <f t="shared" si="101"/>
        <v>0</v>
      </c>
      <c r="AW297" s="123">
        <f t="shared" si="102"/>
        <v>0</v>
      </c>
      <c r="AX297" s="123">
        <f t="shared" si="103"/>
        <v>1</v>
      </c>
      <c r="AY297" s="416" t="str">
        <f t="shared" si="104"/>
        <v>C</v>
      </c>
      <c r="AZ297" s="416" t="str">
        <f>R297&amp;AY297</f>
        <v>1C</v>
      </c>
      <c r="BA297" s="417">
        <f>IFERROR(INDEX(Raw_DATA!L:L,MATCH(Risk7_PlusY67!$D297,Raw_DATA!$A:$A,0)),"")</f>
        <v>6.68</v>
      </c>
      <c r="BB297" s="417">
        <f>IFERROR(INDEX(AVGGroup!$H$5:$H$21,MATCH(Risk7_PlusY67!$BJ297,AVGGroup!$C$5:$C$21,0)),"")</f>
        <v>-3.95</v>
      </c>
      <c r="BC297" s="417">
        <f>IFERROR(INDEX(Raw_DATA!M:M,MATCH(Risk7_PlusY67!$D297,Raw_DATA!$A:$A,0)),"")</f>
        <v>-0.74</v>
      </c>
      <c r="BD297" s="418">
        <f>IFERROR(INDEX(AVGGroup!$J$5:$J$21,MATCH(Risk7_PlusY67!$BJ297,AVGGroup!$C$5:$C$21,0)),"")</f>
        <v>-8.8800000000000008</v>
      </c>
      <c r="BE297" s="407">
        <f>IFERROR(INDEX(Raw_DATA!N:N,MATCH(Risk7_PlusY67!$D297,Raw_DATA!$A:$A,0)),"")</f>
        <v>101</v>
      </c>
      <c r="BF297" s="407">
        <f>IFERROR(INDEX(Raw_DATA!O:O,MATCH(Risk7_PlusY67!$D297,Raw_DATA!$A:$A,0)),"")</f>
        <v>128</v>
      </c>
      <c r="BG297" s="407">
        <f>IFERROR(INDEX(Raw_DATA!P:P,MATCH(Risk7_PlusY67!$D297,Raw_DATA!$A:$A,0)),"")</f>
        <v>85</v>
      </c>
      <c r="BH297" s="407">
        <f>IFERROR(INDEX(Raw_DATA!Q:Q,MATCH(Risk7_PlusY67!$D297,Raw_DATA!$A:$A,0)),"")</f>
        <v>273</v>
      </c>
      <c r="BI297" s="407">
        <f>IFERROR(INDEX(Raw_DATA!R:R,MATCH(Risk7_PlusY67!$D297,Raw_DATA!$A:$A,0)),"")</f>
        <v>44</v>
      </c>
      <c r="BJ297" s="124" t="str">
        <f>INDEX('Org2567'!$BM:$BM,MATCH(Risk7_PlusY67!D297,'Org2567'!$D:$D,0))</f>
        <v>รพช.F2 P30,000-60,000</v>
      </c>
    </row>
    <row r="298" spans="1:62" x14ac:dyDescent="0.7">
      <c r="A298" s="206">
        <f>IF(ISBLANK(D298),"",COUNTA($D$3:D298))</f>
        <v>296</v>
      </c>
      <c r="B298" s="207">
        <f>IFERROR(INDEX(ID!$E:$E,MATCH(Risk7_PlusY67!$D298,ID!$A:$A,0)),"")</f>
        <v>5</v>
      </c>
      <c r="C298" s="207" t="str">
        <f>IFERROR(INDEX(ID!$I:$I,MATCH(Risk7_PlusY67!$D298,ID!$A:$A,0)),"")</f>
        <v>นครปฐม</v>
      </c>
      <c r="D298" s="295" t="s">
        <v>312</v>
      </c>
      <c r="E298" s="207" t="str">
        <f>IFERROR(INDEX(ID!$C:$C,MATCH(Risk7_PlusY67!$D298,ID!$A:$A,0)),"")</f>
        <v>ห้วยพลู,รพช.</v>
      </c>
      <c r="F298" s="207" t="str">
        <f>IFERROR(INDEX(ID!$G:$G,MATCH(Risk7_PlusY67!$D298,ID!$A:$A,0)),"")</f>
        <v>รพช.</v>
      </c>
      <c r="G298" s="206">
        <f>IFERROR(INDEX(ID!$J:$J,MATCH(Risk7_PlusY67!$D298,ID!$A:$A,0)),"")</f>
        <v>60</v>
      </c>
      <c r="H298" s="208" t="str">
        <f>IFERROR(INDEX(ID!$P:$P,MATCH(Risk7_PlusY67!$D298,ID!$A:$A,0)),"")</f>
        <v>รพช.F2 P30,000-60,000</v>
      </c>
      <c r="I298" s="209">
        <f>IFERROR(INDEX(Raw_DATA!E:E,MATCH(Risk7_PlusY67!$D298,Raw_DATA!$A:$A,0)),"")</f>
        <v>3.51</v>
      </c>
      <c r="J298" s="209">
        <f>IFERROR(INDEX(Raw_DATA!F:F,MATCH(Risk7_PlusY67!$D298,Raw_DATA!$A:$A,0)),"")</f>
        <v>3.39</v>
      </c>
      <c r="K298" s="209">
        <f>IFERROR(INDEX(Raw_DATA!G:G,MATCH(Risk7_PlusY67!$D298,Raw_DATA!$A:$A,0)),"")</f>
        <v>2.38</v>
      </c>
      <c r="L298" s="209">
        <f>IFERROR(INDEX(Raw_DATA!H:H,MATCH(Risk7_PlusY67!$D298,Raw_DATA!$A:$A,0)),"")</f>
        <v>77422770.010000005</v>
      </c>
      <c r="M298" s="210">
        <f>IFERROR(INDEX(Raw_DATA!I:I,MATCH(Risk7_PlusY67!$D298,Raw_DATA!$A:$A,0)),"")</f>
        <v>-13222479.75</v>
      </c>
      <c r="N298" s="206">
        <f t="shared" si="84"/>
        <v>0</v>
      </c>
      <c r="O298" s="206">
        <f t="shared" si="85"/>
        <v>1</v>
      </c>
      <c r="P298" s="206">
        <f t="shared" si="86"/>
        <v>0</v>
      </c>
      <c r="Q298" s="211">
        <f t="shared" si="87"/>
        <v>70.2</v>
      </c>
      <c r="R298" s="206">
        <f t="shared" si="88"/>
        <v>1</v>
      </c>
      <c r="S298" s="212">
        <f>IFERROR(INDEX(Raw_DATA!J:J,MATCH(Risk7_PlusY67!$D298,Raw_DATA!$A:$A,0)),"")</f>
        <v>-6114827.3499999996</v>
      </c>
      <c r="T298" s="213">
        <f>IFERROR(INDEX(Raw_DATA!K:K,MATCH(Risk7_PlusY67!$D298,Raw_DATA!$A:$A,0)),"")</f>
        <v>42724588.689999998</v>
      </c>
      <c r="U298" s="214">
        <f t="shared" si="89"/>
        <v>1</v>
      </c>
      <c r="V298" s="214">
        <f t="shared" si="90"/>
        <v>1</v>
      </c>
      <c r="W298" s="214">
        <f>IF(OR(AND((K298&lt;0.8),(AJ298&gt;180)),AND((K298&lt;0.8),(AJ298&lt;10)),AND((K298&gt;=0.8),(AJ298&lt;10)),AND((K298&gt;=0.8),(AJ298&gt;90))),0,1)</f>
        <v>1</v>
      </c>
      <c r="X298" s="214">
        <f t="shared" si="91"/>
        <v>1</v>
      </c>
      <c r="Y298" s="214">
        <f t="shared" si="92"/>
        <v>1</v>
      </c>
      <c r="Z298" s="214">
        <f t="shared" si="93"/>
        <v>0</v>
      </c>
      <c r="AA298" s="214">
        <f t="shared" si="94"/>
        <v>1</v>
      </c>
      <c r="AB298" s="215" t="str">
        <f t="shared" si="95"/>
        <v>A-</v>
      </c>
      <c r="AC298" s="215" t="str">
        <f t="shared" si="96"/>
        <v>1A-</v>
      </c>
      <c r="AD298" s="216"/>
      <c r="AE298" s="216"/>
      <c r="AF298" s="434">
        <f>IFERROR(INDEX(Raw_DATA!L:L,MATCH(Risk7_PlusY67!$D298,Raw_DATA!$A:$A,0)),"")</f>
        <v>-4.04</v>
      </c>
      <c r="AG298" s="434">
        <f>IFERROR(INDEX(AVGGroup!$D$5:$D$21,MATCH(Risk7_PlusY67!$H298,AVGGroup!$C$5:$C$21,0)),"")</f>
        <v>-4.37</v>
      </c>
      <c r="AH298" s="434">
        <f>IFERROR(INDEX(Raw_DATA!M:M,MATCH(Risk7_PlusY67!$D298,Raw_DATA!$A:$A,0)),"")</f>
        <v>-8.7899999999999991</v>
      </c>
      <c r="AI298" s="435">
        <f>IFERROR(INDEX(AVGGroup!$F$5:$F$21,MATCH(Risk7_PlusY67!$H298,AVGGroup!$C$5:$C$21,0)),"")</f>
        <v>-9.19</v>
      </c>
      <c r="AJ298" s="401">
        <f>IFERROR(INDEX(Raw_DATA!N:N,MATCH(Risk7_PlusY67!$D298,Raw_DATA!$A:$A,0)),"")</f>
        <v>87</v>
      </c>
      <c r="AK298" s="401">
        <f>IFERROR(INDEX(Raw_DATA!O:O,MATCH(Risk7_PlusY67!$D298,Raw_DATA!$A:$A,0)),"")</f>
        <v>49</v>
      </c>
      <c r="AL298" s="401">
        <f>IFERROR(INDEX(Raw_DATA!P:P,MATCH(Risk7_PlusY67!$D298,Raw_DATA!$A:$A,0)),"")</f>
        <v>47</v>
      </c>
      <c r="AM298" s="401">
        <f>IFERROR(INDEX(Raw_DATA!Q:Q,MATCH(Risk7_PlusY67!$D298,Raw_DATA!$A:$A,0)),"")</f>
        <v>372</v>
      </c>
      <c r="AN298" s="401">
        <f>IFERROR(INDEX(Raw_DATA!R:R,MATCH(Risk7_PlusY67!$D298,Raw_DATA!$A:$A,0)),"")</f>
        <v>43</v>
      </c>
      <c r="AO298" s="407"/>
      <c r="AP298" s="411" t="b">
        <f>AB298=AY298</f>
        <v>0</v>
      </c>
      <c r="AQ298" s="340">
        <f t="shared" si="97"/>
        <v>1</v>
      </c>
      <c r="AR298" s="123">
        <f t="shared" si="98"/>
        <v>0</v>
      </c>
      <c r="AS298" s="123">
        <f t="shared" si="99"/>
        <v>1</v>
      </c>
      <c r="AT298" s="123">
        <f>IF(OR(AND((K298&lt;0.8),(BE298&gt;180)),AND((K298&lt;0.8),(BE298&lt;10)),AND((K298&gt;=0.8),(BE298&lt;10)),AND((K298&gt;=0.8),(BE298&gt;90))),0,1)</f>
        <v>1</v>
      </c>
      <c r="AU298" s="123">
        <f t="shared" si="100"/>
        <v>1</v>
      </c>
      <c r="AV298" s="123">
        <f t="shared" si="101"/>
        <v>1</v>
      </c>
      <c r="AW298" s="123">
        <f t="shared" si="102"/>
        <v>0</v>
      </c>
      <c r="AX298" s="123">
        <f t="shared" si="103"/>
        <v>1</v>
      </c>
      <c r="AY298" s="416" t="str">
        <f t="shared" si="104"/>
        <v>B</v>
      </c>
      <c r="AZ298" s="416" t="str">
        <f>R298&amp;AY298</f>
        <v>1B</v>
      </c>
      <c r="BA298" s="417">
        <f>IFERROR(INDEX(Raw_DATA!L:L,MATCH(Risk7_PlusY67!$D298,Raw_DATA!$A:$A,0)),"")</f>
        <v>-4.04</v>
      </c>
      <c r="BB298" s="417">
        <f>IFERROR(INDEX(AVGGroup!$H$5:$H$21,MATCH(Risk7_PlusY67!$BJ298,AVGGroup!$C$5:$C$21,0)),"")</f>
        <v>-3.95</v>
      </c>
      <c r="BC298" s="417">
        <f>IFERROR(INDEX(Raw_DATA!M:M,MATCH(Risk7_PlusY67!$D298,Raw_DATA!$A:$A,0)),"")</f>
        <v>-8.7899999999999991</v>
      </c>
      <c r="BD298" s="418">
        <f>IFERROR(INDEX(AVGGroup!$J$5:$J$21,MATCH(Risk7_PlusY67!$BJ298,AVGGroup!$C$5:$C$21,0)),"")</f>
        <v>-8.8800000000000008</v>
      </c>
      <c r="BE298" s="407">
        <f>IFERROR(INDEX(Raw_DATA!N:N,MATCH(Risk7_PlusY67!$D298,Raw_DATA!$A:$A,0)),"")</f>
        <v>87</v>
      </c>
      <c r="BF298" s="407">
        <f>IFERROR(INDEX(Raw_DATA!O:O,MATCH(Risk7_PlusY67!$D298,Raw_DATA!$A:$A,0)),"")</f>
        <v>49</v>
      </c>
      <c r="BG298" s="407">
        <f>IFERROR(INDEX(Raw_DATA!P:P,MATCH(Risk7_PlusY67!$D298,Raw_DATA!$A:$A,0)),"")</f>
        <v>47</v>
      </c>
      <c r="BH298" s="407">
        <f>IFERROR(INDEX(Raw_DATA!Q:Q,MATCH(Risk7_PlusY67!$D298,Raw_DATA!$A:$A,0)),"")</f>
        <v>372</v>
      </c>
      <c r="BI298" s="407">
        <f>IFERROR(INDEX(Raw_DATA!R:R,MATCH(Risk7_PlusY67!$D298,Raw_DATA!$A:$A,0)),"")</f>
        <v>43</v>
      </c>
      <c r="BJ298" s="124" t="str">
        <f>INDEX('Org2567'!$BM:$BM,MATCH(Risk7_PlusY67!D298,'Org2567'!$D:$D,0))</f>
        <v>รพช.F2 P30,000-60,000</v>
      </c>
    </row>
    <row r="299" spans="1:62" x14ac:dyDescent="0.7">
      <c r="A299" s="206">
        <f>IF(ISBLANK(D299),"",COUNTA($D$3:D299))</f>
        <v>297</v>
      </c>
      <c r="B299" s="207">
        <f>IFERROR(INDEX(ID!$E:$E,MATCH(Risk7_PlusY67!$D299,ID!$A:$A,0)),"")</f>
        <v>5</v>
      </c>
      <c r="C299" s="207" t="str">
        <f>IFERROR(INDEX(ID!$I:$I,MATCH(Risk7_PlusY67!$D299,ID!$A:$A,0)),"")</f>
        <v>นครปฐม</v>
      </c>
      <c r="D299" s="295" t="s">
        <v>313</v>
      </c>
      <c r="E299" s="207" t="str">
        <f>IFERROR(INDEX(ID!$C:$C,MATCH(Risk7_PlusY67!$D299,ID!$A:$A,0)),"")</f>
        <v>ดอนตูม,รพช.</v>
      </c>
      <c r="F299" s="207" t="str">
        <f>IFERROR(INDEX(ID!$G:$G,MATCH(Risk7_PlusY67!$D299,ID!$A:$A,0)),"")</f>
        <v>รพช.</v>
      </c>
      <c r="G299" s="206">
        <f>IFERROR(INDEX(ID!$J:$J,MATCH(Risk7_PlusY67!$D299,ID!$A:$A,0)),"")</f>
        <v>38</v>
      </c>
      <c r="H299" s="208" t="str">
        <f>IFERROR(INDEX(ID!$P:$P,MATCH(Risk7_PlusY67!$D299,ID!$A:$A,0)),"")</f>
        <v>รพช.F2 P30,000-60,000</v>
      </c>
      <c r="I299" s="209">
        <f>IFERROR(INDEX(Raw_DATA!E:E,MATCH(Risk7_PlusY67!$D299,Raw_DATA!$A:$A,0)),"")</f>
        <v>17.61</v>
      </c>
      <c r="J299" s="209">
        <f>IFERROR(INDEX(Raw_DATA!F:F,MATCH(Risk7_PlusY67!$D299,Raw_DATA!$A:$A,0)),"")</f>
        <v>17.05</v>
      </c>
      <c r="K299" s="209">
        <f>IFERROR(INDEX(Raw_DATA!G:G,MATCH(Risk7_PlusY67!$D299,Raw_DATA!$A:$A,0)),"")</f>
        <v>15.89</v>
      </c>
      <c r="L299" s="209">
        <f>IFERROR(INDEX(Raw_DATA!H:H,MATCH(Risk7_PlusY67!$D299,Raw_DATA!$A:$A,0)),"")</f>
        <v>165804505.41999999</v>
      </c>
      <c r="M299" s="210">
        <f>IFERROR(INDEX(Raw_DATA!I:I,MATCH(Risk7_PlusY67!$D299,Raw_DATA!$A:$A,0)),"")</f>
        <v>74149785.469999999</v>
      </c>
      <c r="N299" s="206">
        <f t="shared" si="84"/>
        <v>0</v>
      </c>
      <c r="O299" s="206">
        <f t="shared" si="85"/>
        <v>0</v>
      </c>
      <c r="P299" s="206">
        <f t="shared" si="86"/>
        <v>0</v>
      </c>
      <c r="Q299" s="211" t="str">
        <f t="shared" si="87"/>
        <v/>
      </c>
      <c r="R299" s="206">
        <f t="shared" si="88"/>
        <v>0</v>
      </c>
      <c r="S299" s="212">
        <f>IFERROR(INDEX(Raw_DATA!J:J,MATCH(Risk7_PlusY67!$D299,Raw_DATA!$A:$A,0)),"")</f>
        <v>10263138.43</v>
      </c>
      <c r="T299" s="213">
        <f>IFERROR(INDEX(Raw_DATA!K:K,MATCH(Risk7_PlusY67!$D299,Raw_DATA!$A:$A,0)),"")</f>
        <v>148460596.06999999</v>
      </c>
      <c r="U299" s="214">
        <f t="shared" si="89"/>
        <v>1</v>
      </c>
      <c r="V299" s="214">
        <f t="shared" si="90"/>
        <v>1</v>
      </c>
      <c r="W299" s="214">
        <f>IF(OR(AND((K299&lt;0.8),(AJ299&gt;180)),AND((K299&lt;0.8),(AJ299&lt;10)),AND((K299&gt;=0.8),(AJ299&lt;10)),AND((K299&gt;=0.8),(AJ299&gt;90))),0,1)</f>
        <v>1</v>
      </c>
      <c r="X299" s="214">
        <f t="shared" si="91"/>
        <v>1</v>
      </c>
      <c r="Y299" s="214">
        <f t="shared" si="92"/>
        <v>1</v>
      </c>
      <c r="Z299" s="214">
        <f t="shared" si="93"/>
        <v>0</v>
      </c>
      <c r="AA299" s="214">
        <f t="shared" si="94"/>
        <v>1</v>
      </c>
      <c r="AB299" s="215" t="str">
        <f t="shared" si="95"/>
        <v>A-</v>
      </c>
      <c r="AC299" s="215" t="str">
        <f t="shared" si="96"/>
        <v>0A-</v>
      </c>
      <c r="AD299" s="216"/>
      <c r="AE299" s="216"/>
      <c r="AF299" s="434">
        <f>IFERROR(INDEX(Raw_DATA!L:L,MATCH(Risk7_PlusY67!$D299,Raw_DATA!$A:$A,0)),"")</f>
        <v>6.24</v>
      </c>
      <c r="AG299" s="434">
        <f>IFERROR(INDEX(AVGGroup!$D$5:$D$21,MATCH(Risk7_PlusY67!$H299,AVGGroup!$C$5:$C$21,0)),"")</f>
        <v>-4.37</v>
      </c>
      <c r="AH299" s="434">
        <f>IFERROR(INDEX(Raw_DATA!M:M,MATCH(Risk7_PlusY67!$D299,Raw_DATA!$A:$A,0)),"")</f>
        <v>21.03</v>
      </c>
      <c r="AI299" s="435">
        <f>IFERROR(INDEX(AVGGroup!$F$5:$F$21,MATCH(Risk7_PlusY67!$H299,AVGGroup!$C$5:$C$21,0)),"")</f>
        <v>-9.19</v>
      </c>
      <c r="AJ299" s="401">
        <f>IFERROR(INDEX(Raw_DATA!N:N,MATCH(Risk7_PlusY67!$D299,Raw_DATA!$A:$A,0)),"")</f>
        <v>48</v>
      </c>
      <c r="AK299" s="401">
        <f>IFERROR(INDEX(Raw_DATA!O:O,MATCH(Risk7_PlusY67!$D299,Raw_DATA!$A:$A,0)),"")</f>
        <v>36</v>
      </c>
      <c r="AL299" s="401">
        <f>IFERROR(INDEX(Raw_DATA!P:P,MATCH(Risk7_PlusY67!$D299,Raw_DATA!$A:$A,0)),"")</f>
        <v>18</v>
      </c>
      <c r="AM299" s="401">
        <f>IFERROR(INDEX(Raw_DATA!Q:Q,MATCH(Risk7_PlusY67!$D299,Raw_DATA!$A:$A,0)),"")</f>
        <v>131</v>
      </c>
      <c r="AN299" s="401">
        <f>IFERROR(INDEX(Raw_DATA!R:R,MATCH(Risk7_PlusY67!$D299,Raw_DATA!$A:$A,0)),"")</f>
        <v>45</v>
      </c>
      <c r="AO299" s="407"/>
      <c r="AP299" s="411" t="b">
        <f>AB299=AY299</f>
        <v>1</v>
      </c>
      <c r="AQ299" s="340">
        <f t="shared" si="97"/>
        <v>0</v>
      </c>
      <c r="AR299" s="123">
        <f t="shared" si="98"/>
        <v>1</v>
      </c>
      <c r="AS299" s="123">
        <f t="shared" si="99"/>
        <v>1</v>
      </c>
      <c r="AT299" s="123">
        <f>IF(OR(AND((K299&lt;0.8),(BE299&gt;180)),AND((K299&lt;0.8),(BE299&lt;10)),AND((K299&gt;=0.8),(BE299&lt;10)),AND((K299&gt;=0.8),(BE299&gt;90))),0,1)</f>
        <v>1</v>
      </c>
      <c r="AU299" s="123">
        <f t="shared" si="100"/>
        <v>1</v>
      </c>
      <c r="AV299" s="123">
        <f t="shared" si="101"/>
        <v>1</v>
      </c>
      <c r="AW299" s="123">
        <f t="shared" si="102"/>
        <v>0</v>
      </c>
      <c r="AX299" s="123">
        <f t="shared" si="103"/>
        <v>1</v>
      </c>
      <c r="AY299" s="416" t="str">
        <f t="shared" si="104"/>
        <v>A-</v>
      </c>
      <c r="AZ299" s="416" t="str">
        <f>R299&amp;AY299</f>
        <v>0A-</v>
      </c>
      <c r="BA299" s="417">
        <f>IFERROR(INDEX(Raw_DATA!L:L,MATCH(Risk7_PlusY67!$D299,Raw_DATA!$A:$A,0)),"")</f>
        <v>6.24</v>
      </c>
      <c r="BB299" s="417">
        <f>IFERROR(INDEX(AVGGroup!$H$5:$H$21,MATCH(Risk7_PlusY67!$BJ299,AVGGroup!$C$5:$C$21,0)),"")</f>
        <v>-3.95</v>
      </c>
      <c r="BC299" s="417">
        <f>IFERROR(INDEX(Raw_DATA!M:M,MATCH(Risk7_PlusY67!$D299,Raw_DATA!$A:$A,0)),"")</f>
        <v>21.03</v>
      </c>
      <c r="BD299" s="418">
        <f>IFERROR(INDEX(AVGGroup!$J$5:$J$21,MATCH(Risk7_PlusY67!$BJ299,AVGGroup!$C$5:$C$21,0)),"")</f>
        <v>-8.8800000000000008</v>
      </c>
      <c r="BE299" s="407">
        <f>IFERROR(INDEX(Raw_DATA!N:N,MATCH(Risk7_PlusY67!$D299,Raw_DATA!$A:$A,0)),"")</f>
        <v>48</v>
      </c>
      <c r="BF299" s="407">
        <f>IFERROR(INDEX(Raw_DATA!O:O,MATCH(Risk7_PlusY67!$D299,Raw_DATA!$A:$A,0)),"")</f>
        <v>36</v>
      </c>
      <c r="BG299" s="407">
        <f>IFERROR(INDEX(Raw_DATA!P:P,MATCH(Risk7_PlusY67!$D299,Raw_DATA!$A:$A,0)),"")</f>
        <v>18</v>
      </c>
      <c r="BH299" s="407">
        <f>IFERROR(INDEX(Raw_DATA!Q:Q,MATCH(Risk7_PlusY67!$D299,Raw_DATA!$A:$A,0)),"")</f>
        <v>131</v>
      </c>
      <c r="BI299" s="407">
        <f>IFERROR(INDEX(Raw_DATA!R:R,MATCH(Risk7_PlusY67!$D299,Raw_DATA!$A:$A,0)),"")</f>
        <v>45</v>
      </c>
      <c r="BJ299" s="124" t="str">
        <f>INDEX('Org2567'!$BM:$BM,MATCH(Risk7_PlusY67!D299,'Org2567'!$D:$D,0))</f>
        <v>รพช.F2 P30,000-60,000</v>
      </c>
    </row>
    <row r="300" spans="1:62" x14ac:dyDescent="0.7">
      <c r="A300" s="206">
        <f>IF(ISBLANK(D300),"",COUNTA($D$3:D300))</f>
        <v>298</v>
      </c>
      <c r="B300" s="207">
        <f>IFERROR(INDEX(ID!$E:$E,MATCH(Risk7_PlusY67!$D300,ID!$A:$A,0)),"")</f>
        <v>5</v>
      </c>
      <c r="C300" s="207" t="str">
        <f>IFERROR(INDEX(ID!$I:$I,MATCH(Risk7_PlusY67!$D300,ID!$A:$A,0)),"")</f>
        <v>นครปฐม</v>
      </c>
      <c r="D300" s="295" t="s">
        <v>314</v>
      </c>
      <c r="E300" s="207" t="str">
        <f>IFERROR(INDEX(ID!$C:$C,MATCH(Risk7_PlusY67!$D300,ID!$A:$A,0)),"")</f>
        <v>บางเลน,รพช.</v>
      </c>
      <c r="F300" s="207" t="str">
        <f>IFERROR(INDEX(ID!$G:$G,MATCH(Risk7_PlusY67!$D300,ID!$A:$A,0)),"")</f>
        <v>รพช.</v>
      </c>
      <c r="G300" s="206">
        <f>IFERROR(INDEX(ID!$J:$J,MATCH(Risk7_PlusY67!$D300,ID!$A:$A,0)),"")</f>
        <v>79</v>
      </c>
      <c r="H300" s="208" t="str">
        <f>IFERROR(INDEX(ID!$P:$P,MATCH(Risk7_PlusY67!$D300,ID!$A:$A,0)),"")</f>
        <v>รพช.F1 P&lt;=50,000</v>
      </c>
      <c r="I300" s="209">
        <f>IFERROR(INDEX(Raw_DATA!E:E,MATCH(Risk7_PlusY67!$D300,Raw_DATA!$A:$A,0)),"")</f>
        <v>7.32</v>
      </c>
      <c r="J300" s="209">
        <f>IFERROR(INDEX(Raw_DATA!F:F,MATCH(Risk7_PlusY67!$D300,Raw_DATA!$A:$A,0)),"")</f>
        <v>6.97</v>
      </c>
      <c r="K300" s="209">
        <f>IFERROR(INDEX(Raw_DATA!G:G,MATCH(Risk7_PlusY67!$D300,Raw_DATA!$A:$A,0)),"")</f>
        <v>5.53</v>
      </c>
      <c r="L300" s="209">
        <f>IFERROR(INDEX(Raw_DATA!H:H,MATCH(Risk7_PlusY67!$D300,Raw_DATA!$A:$A,0)),"")</f>
        <v>102750300.92</v>
      </c>
      <c r="M300" s="210">
        <f>IFERROR(INDEX(Raw_DATA!I:I,MATCH(Risk7_PlusY67!$D300,Raw_DATA!$A:$A,0)),"")</f>
        <v>-23496186.800000001</v>
      </c>
      <c r="N300" s="206">
        <f t="shared" si="84"/>
        <v>0</v>
      </c>
      <c r="O300" s="206">
        <f t="shared" si="85"/>
        <v>1</v>
      </c>
      <c r="P300" s="206">
        <f t="shared" si="86"/>
        <v>0</v>
      </c>
      <c r="Q300" s="211">
        <f t="shared" si="87"/>
        <v>52.4</v>
      </c>
      <c r="R300" s="206">
        <f t="shared" si="88"/>
        <v>1</v>
      </c>
      <c r="S300" s="212">
        <f>IFERROR(INDEX(Raw_DATA!J:J,MATCH(Risk7_PlusY67!$D300,Raw_DATA!$A:$A,0)),"")</f>
        <v>-10899876.859999999</v>
      </c>
      <c r="T300" s="213">
        <f>IFERROR(INDEX(Raw_DATA!K:K,MATCH(Risk7_PlusY67!$D300,Raw_DATA!$A:$A,0)),"")</f>
        <v>73643819.060000002</v>
      </c>
      <c r="U300" s="214">
        <f t="shared" si="89"/>
        <v>0</v>
      </c>
      <c r="V300" s="214">
        <f t="shared" si="90"/>
        <v>0</v>
      </c>
      <c r="W300" s="214">
        <f>IF(OR(AND((K300&lt;0.8),(AJ300&gt;180)),AND((K300&lt;0.8),(AJ300&lt;10)),AND((K300&gt;=0.8),(AJ300&lt;10)),AND((K300&gt;=0.8),(AJ300&gt;90))),0,1)</f>
        <v>1</v>
      </c>
      <c r="X300" s="214">
        <f t="shared" si="91"/>
        <v>0</v>
      </c>
      <c r="Y300" s="214">
        <f t="shared" si="92"/>
        <v>0</v>
      </c>
      <c r="Z300" s="214">
        <f t="shared" si="93"/>
        <v>0</v>
      </c>
      <c r="AA300" s="214">
        <f t="shared" si="94"/>
        <v>1</v>
      </c>
      <c r="AB300" s="215" t="str">
        <f t="shared" si="95"/>
        <v>C-</v>
      </c>
      <c r="AC300" s="215" t="str">
        <f t="shared" si="96"/>
        <v>1C-</v>
      </c>
      <c r="AD300" s="216"/>
      <c r="AE300" s="216"/>
      <c r="AF300" s="434">
        <f>IFERROR(INDEX(Raw_DATA!L:L,MATCH(Risk7_PlusY67!$D300,Raw_DATA!$A:$A,0)),"")</f>
        <v>-6.86</v>
      </c>
      <c r="AG300" s="434">
        <f>IFERROR(INDEX(AVGGroup!$D$5:$D$21,MATCH(Risk7_PlusY67!$H300,AVGGroup!$C$5:$C$21,0)),"")</f>
        <v>-3.15</v>
      </c>
      <c r="AH300" s="434">
        <f>IFERROR(INDEX(Raw_DATA!M:M,MATCH(Risk7_PlusY67!$D300,Raw_DATA!$A:$A,0)),"")</f>
        <v>-10.9</v>
      </c>
      <c r="AI300" s="435">
        <f>IFERROR(INDEX(AVGGroup!$F$5:$F$21,MATCH(Risk7_PlusY67!$H300,AVGGroup!$C$5:$C$21,0)),"")</f>
        <v>-7.1</v>
      </c>
      <c r="AJ300" s="401">
        <f>IFERROR(INDEX(Raw_DATA!N:N,MATCH(Risk7_PlusY67!$D300,Raw_DATA!$A:$A,0)),"")</f>
        <v>57</v>
      </c>
      <c r="AK300" s="401">
        <f>IFERROR(INDEX(Raw_DATA!O:O,MATCH(Risk7_PlusY67!$D300,Raw_DATA!$A:$A,0)),"")</f>
        <v>67</v>
      </c>
      <c r="AL300" s="401">
        <f>IFERROR(INDEX(Raw_DATA!P:P,MATCH(Risk7_PlusY67!$D300,Raw_DATA!$A:$A,0)),"")</f>
        <v>61</v>
      </c>
      <c r="AM300" s="401">
        <f>IFERROR(INDEX(Raw_DATA!Q:Q,MATCH(Risk7_PlusY67!$D300,Raw_DATA!$A:$A,0)),"")</f>
        <v>238</v>
      </c>
      <c r="AN300" s="401">
        <f>IFERROR(INDEX(Raw_DATA!R:R,MATCH(Risk7_PlusY67!$D300,Raw_DATA!$A:$A,0)),"")</f>
        <v>42</v>
      </c>
      <c r="AO300" s="407"/>
      <c r="AP300" s="411" t="b">
        <f>AB300=AY300</f>
        <v>1</v>
      </c>
      <c r="AQ300" s="340">
        <f t="shared" si="97"/>
        <v>1</v>
      </c>
      <c r="AR300" s="123">
        <f t="shared" si="98"/>
        <v>0</v>
      </c>
      <c r="AS300" s="123">
        <f t="shared" si="99"/>
        <v>0</v>
      </c>
      <c r="AT300" s="123">
        <f>IF(OR(AND((K300&lt;0.8),(BE300&gt;180)),AND((K300&lt;0.8),(BE300&lt;10)),AND((K300&gt;=0.8),(BE300&lt;10)),AND((K300&gt;=0.8),(BE300&gt;90))),0,1)</f>
        <v>1</v>
      </c>
      <c r="AU300" s="123">
        <f t="shared" si="100"/>
        <v>0</v>
      </c>
      <c r="AV300" s="123">
        <f t="shared" si="101"/>
        <v>0</v>
      </c>
      <c r="AW300" s="123">
        <f t="shared" si="102"/>
        <v>0</v>
      </c>
      <c r="AX300" s="123">
        <f t="shared" si="103"/>
        <v>1</v>
      </c>
      <c r="AY300" s="416" t="str">
        <f t="shared" si="104"/>
        <v>C-</v>
      </c>
      <c r="AZ300" s="416" t="str">
        <f>R300&amp;AY300</f>
        <v>1C-</v>
      </c>
      <c r="BA300" s="417">
        <f>IFERROR(INDEX(Raw_DATA!L:L,MATCH(Risk7_PlusY67!$D300,Raw_DATA!$A:$A,0)),"")</f>
        <v>-6.86</v>
      </c>
      <c r="BB300" s="417">
        <f>IFERROR(INDEX(AVGGroup!$H$5:$H$21,MATCH(Risk7_PlusY67!$BJ300,AVGGroup!$C$5:$C$21,0)),"")</f>
        <v>-3.15</v>
      </c>
      <c r="BC300" s="417">
        <f>IFERROR(INDEX(Raw_DATA!M:M,MATCH(Risk7_PlusY67!$D300,Raw_DATA!$A:$A,0)),"")</f>
        <v>-10.9</v>
      </c>
      <c r="BD300" s="418">
        <f>IFERROR(INDEX(AVGGroup!$J$5:$J$21,MATCH(Risk7_PlusY67!$BJ300,AVGGroup!$C$5:$C$21,0)),"")</f>
        <v>-7.1</v>
      </c>
      <c r="BE300" s="407">
        <f>IFERROR(INDEX(Raw_DATA!N:N,MATCH(Risk7_PlusY67!$D300,Raw_DATA!$A:$A,0)),"")</f>
        <v>57</v>
      </c>
      <c r="BF300" s="407">
        <f>IFERROR(INDEX(Raw_DATA!O:O,MATCH(Risk7_PlusY67!$D300,Raw_DATA!$A:$A,0)),"")</f>
        <v>67</v>
      </c>
      <c r="BG300" s="407">
        <f>IFERROR(INDEX(Raw_DATA!P:P,MATCH(Risk7_PlusY67!$D300,Raw_DATA!$A:$A,0)),"")</f>
        <v>61</v>
      </c>
      <c r="BH300" s="407">
        <f>IFERROR(INDEX(Raw_DATA!Q:Q,MATCH(Risk7_PlusY67!$D300,Raw_DATA!$A:$A,0)),"")</f>
        <v>238</v>
      </c>
      <c r="BI300" s="407">
        <f>IFERROR(INDEX(Raw_DATA!R:R,MATCH(Risk7_PlusY67!$D300,Raw_DATA!$A:$A,0)),"")</f>
        <v>42</v>
      </c>
      <c r="BJ300" s="124" t="str">
        <f>INDEX('Org2567'!$BM:$BM,MATCH(Risk7_PlusY67!D300,'Org2567'!$D:$D,0))</f>
        <v>รพช.F1 P&lt;=50,000</v>
      </c>
    </row>
    <row r="301" spans="1:62" x14ac:dyDescent="0.7">
      <c r="A301" s="206">
        <f>IF(ISBLANK(D301),"",COUNTA($D$3:D301))</f>
        <v>299</v>
      </c>
      <c r="B301" s="207">
        <f>IFERROR(INDEX(ID!$E:$E,MATCH(Risk7_PlusY67!$D301,ID!$A:$A,0)),"")</f>
        <v>5</v>
      </c>
      <c r="C301" s="207" t="str">
        <f>IFERROR(INDEX(ID!$I:$I,MATCH(Risk7_PlusY67!$D301,ID!$A:$A,0)),"")</f>
        <v>นครปฐม</v>
      </c>
      <c r="D301" s="295" t="s">
        <v>315</v>
      </c>
      <c r="E301" s="207" t="str">
        <f>IFERROR(INDEX(ID!$C:$C,MATCH(Risk7_PlusY67!$D301,ID!$A:$A,0)),"")</f>
        <v>สามพราน,รพช.</v>
      </c>
      <c r="F301" s="207" t="str">
        <f>IFERROR(INDEX(ID!$G:$G,MATCH(Risk7_PlusY67!$D301,ID!$A:$A,0)),"")</f>
        <v>รพช.</v>
      </c>
      <c r="G301" s="206">
        <f>IFERROR(INDEX(ID!$J:$J,MATCH(Risk7_PlusY67!$D301,ID!$A:$A,0)),"")</f>
        <v>136</v>
      </c>
      <c r="H301" s="208" t="str">
        <f>IFERROR(INDEX(ID!$P:$P,MATCH(Risk7_PlusY67!$D301,ID!$A:$A,0)),"")</f>
        <v>รพช.M2 B&gt;100</v>
      </c>
      <c r="I301" s="209">
        <f>IFERROR(INDEX(Raw_DATA!E:E,MATCH(Risk7_PlusY67!$D301,Raw_DATA!$A:$A,0)),"")</f>
        <v>1.1299999999999999</v>
      </c>
      <c r="J301" s="209">
        <f>IFERROR(INDEX(Raw_DATA!F:F,MATCH(Risk7_PlusY67!$D301,Raw_DATA!$A:$A,0)),"")</f>
        <v>1</v>
      </c>
      <c r="K301" s="209">
        <f>IFERROR(INDEX(Raw_DATA!G:G,MATCH(Risk7_PlusY67!$D301,Raw_DATA!$A:$A,0)),"")</f>
        <v>0.53</v>
      </c>
      <c r="L301" s="209">
        <f>IFERROR(INDEX(Raw_DATA!H:H,MATCH(Risk7_PlusY67!$D301,Raw_DATA!$A:$A,0)),"")</f>
        <v>11302571.18</v>
      </c>
      <c r="M301" s="210">
        <f>IFERROR(INDEX(Raw_DATA!I:I,MATCH(Risk7_PlusY67!$D301,Raw_DATA!$A:$A,0)),"")</f>
        <v>3632650.99</v>
      </c>
      <c r="N301" s="206">
        <f t="shared" si="84"/>
        <v>2</v>
      </c>
      <c r="O301" s="206">
        <f t="shared" si="85"/>
        <v>0</v>
      </c>
      <c r="P301" s="206">
        <f t="shared" si="86"/>
        <v>0</v>
      </c>
      <c r="Q301" s="211" t="str">
        <f t="shared" si="87"/>
        <v/>
      </c>
      <c r="R301" s="206">
        <f t="shared" si="88"/>
        <v>2</v>
      </c>
      <c r="S301" s="212">
        <f>IFERROR(INDEX(Raw_DATA!J:J,MATCH(Risk7_PlusY67!$D301,Raw_DATA!$A:$A,0)),"")</f>
        <v>30661739.469999999</v>
      </c>
      <c r="T301" s="213">
        <f>IFERROR(INDEX(Raw_DATA!K:K,MATCH(Risk7_PlusY67!$D301,Raw_DATA!$A:$A,0)),"")</f>
        <v>-41867290.090000004</v>
      </c>
      <c r="U301" s="214">
        <f t="shared" si="89"/>
        <v>1</v>
      </c>
      <c r="V301" s="214">
        <f t="shared" si="90"/>
        <v>1</v>
      </c>
      <c r="W301" s="214">
        <f>IF(OR(AND((K301&lt;0.8),(AJ301&gt;180)),AND((K301&lt;0.8),(AJ301&lt;10)),AND((K301&gt;=0.8),(AJ301&lt;10)),AND((K301&gt;=0.8),(AJ301&gt;90))),0,1)</f>
        <v>0</v>
      </c>
      <c r="X301" s="214">
        <f t="shared" si="91"/>
        <v>1</v>
      </c>
      <c r="Y301" s="214">
        <f t="shared" si="92"/>
        <v>1</v>
      </c>
      <c r="Z301" s="214">
        <f t="shared" si="93"/>
        <v>0</v>
      </c>
      <c r="AA301" s="214">
        <f t="shared" si="94"/>
        <v>1</v>
      </c>
      <c r="AB301" s="215" t="str">
        <f t="shared" si="95"/>
        <v>B</v>
      </c>
      <c r="AC301" s="215" t="str">
        <f t="shared" si="96"/>
        <v>2B</v>
      </c>
      <c r="AD301" s="216"/>
      <c r="AE301" s="216"/>
      <c r="AF301" s="434">
        <f>IFERROR(INDEX(Raw_DATA!L:L,MATCH(Risk7_PlusY67!$D301,Raw_DATA!$A:$A,0)),"")</f>
        <v>6.52</v>
      </c>
      <c r="AG301" s="434">
        <f>IFERROR(INDEX(AVGGroup!$D$5:$D$21,MATCH(Risk7_PlusY67!$H301,AVGGroup!$C$5:$C$21,0)),"")</f>
        <v>-2.2400000000000002</v>
      </c>
      <c r="AH301" s="434">
        <f>IFERROR(INDEX(Raw_DATA!M:M,MATCH(Risk7_PlusY67!$D301,Raw_DATA!$A:$A,0)),"")</f>
        <v>0.88</v>
      </c>
      <c r="AI301" s="435">
        <f>IFERROR(INDEX(AVGGroup!$F$5:$F$21,MATCH(Risk7_PlusY67!$H301,AVGGroup!$C$5:$C$21,0)),"")</f>
        <v>-7.61</v>
      </c>
      <c r="AJ301" s="401">
        <f>IFERROR(INDEX(Raw_DATA!N:N,MATCH(Risk7_PlusY67!$D301,Raw_DATA!$A:$A,0)),"")</f>
        <v>210</v>
      </c>
      <c r="AK301" s="401">
        <f>IFERROR(INDEX(Raw_DATA!O:O,MATCH(Risk7_PlusY67!$D301,Raw_DATA!$A:$A,0)),"")</f>
        <v>54</v>
      </c>
      <c r="AL301" s="401">
        <f>IFERROR(INDEX(Raw_DATA!P:P,MATCH(Risk7_PlusY67!$D301,Raw_DATA!$A:$A,0)),"")</f>
        <v>49</v>
      </c>
      <c r="AM301" s="401">
        <f>IFERROR(INDEX(Raw_DATA!Q:Q,MATCH(Risk7_PlusY67!$D301,Raw_DATA!$A:$A,0)),"")</f>
        <v>123</v>
      </c>
      <c r="AN301" s="401">
        <f>IFERROR(INDEX(Raw_DATA!R:R,MATCH(Risk7_PlusY67!$D301,Raw_DATA!$A:$A,0)),"")</f>
        <v>29</v>
      </c>
      <c r="AO301" s="407"/>
      <c r="AP301" s="411" t="b">
        <f>AB301=AY301</f>
        <v>1</v>
      </c>
      <c r="AQ301" s="340">
        <f t="shared" si="97"/>
        <v>0</v>
      </c>
      <c r="AR301" s="123">
        <f t="shared" si="98"/>
        <v>1</v>
      </c>
      <c r="AS301" s="123">
        <f t="shared" si="99"/>
        <v>1</v>
      </c>
      <c r="AT301" s="123">
        <f>IF(OR(AND((K301&lt;0.8),(BE301&gt;180)),AND((K301&lt;0.8),(BE301&lt;10)),AND((K301&gt;=0.8),(BE301&lt;10)),AND((K301&gt;=0.8),(BE301&gt;90))),0,1)</f>
        <v>0</v>
      </c>
      <c r="AU301" s="123">
        <f t="shared" si="100"/>
        <v>1</v>
      </c>
      <c r="AV301" s="123">
        <f t="shared" si="101"/>
        <v>1</v>
      </c>
      <c r="AW301" s="123">
        <f t="shared" si="102"/>
        <v>0</v>
      </c>
      <c r="AX301" s="123">
        <f t="shared" si="103"/>
        <v>1</v>
      </c>
      <c r="AY301" s="416" t="str">
        <f t="shared" si="104"/>
        <v>B</v>
      </c>
      <c r="AZ301" s="416" t="str">
        <f>R301&amp;AY301</f>
        <v>2B</v>
      </c>
      <c r="BA301" s="417">
        <f>IFERROR(INDEX(Raw_DATA!L:L,MATCH(Risk7_PlusY67!$D301,Raw_DATA!$A:$A,0)),"")</f>
        <v>6.52</v>
      </c>
      <c r="BB301" s="417">
        <f>IFERROR(INDEX(AVGGroup!$H$5:$H$21,MATCH(Risk7_PlusY67!$BJ301,AVGGroup!$C$5:$C$21,0)),"")</f>
        <v>-2.25</v>
      </c>
      <c r="BC301" s="417">
        <f>IFERROR(INDEX(Raw_DATA!M:M,MATCH(Risk7_PlusY67!$D301,Raw_DATA!$A:$A,0)),"")</f>
        <v>0.88</v>
      </c>
      <c r="BD301" s="418">
        <f>IFERROR(INDEX(AVGGroup!$J$5:$J$21,MATCH(Risk7_PlusY67!$BJ301,AVGGroup!$C$5:$C$21,0)),"")</f>
        <v>-7.61</v>
      </c>
      <c r="BE301" s="407">
        <f>IFERROR(INDEX(Raw_DATA!N:N,MATCH(Risk7_PlusY67!$D301,Raw_DATA!$A:$A,0)),"")</f>
        <v>210</v>
      </c>
      <c r="BF301" s="407">
        <f>IFERROR(INDEX(Raw_DATA!O:O,MATCH(Risk7_PlusY67!$D301,Raw_DATA!$A:$A,0)),"")</f>
        <v>54</v>
      </c>
      <c r="BG301" s="407">
        <f>IFERROR(INDEX(Raw_DATA!P:P,MATCH(Risk7_PlusY67!$D301,Raw_DATA!$A:$A,0)),"")</f>
        <v>49</v>
      </c>
      <c r="BH301" s="407">
        <f>IFERROR(INDEX(Raw_DATA!Q:Q,MATCH(Risk7_PlusY67!$D301,Raw_DATA!$A:$A,0)),"")</f>
        <v>123</v>
      </c>
      <c r="BI301" s="407">
        <f>IFERROR(INDEX(Raw_DATA!R:R,MATCH(Risk7_PlusY67!$D301,Raw_DATA!$A:$A,0)),"")</f>
        <v>29</v>
      </c>
      <c r="BJ301" s="124" t="str">
        <f>INDEX('Org2567'!$BM:$BM,MATCH(Risk7_PlusY67!D301,'Org2567'!$D:$D,0))</f>
        <v>รพช.M2 B&gt;100</v>
      </c>
    </row>
    <row r="302" spans="1:62" x14ac:dyDescent="0.7">
      <c r="A302" s="206">
        <f>IF(ISBLANK(D302),"",COUNTA($D$3:D302))</f>
        <v>300</v>
      </c>
      <c r="B302" s="207">
        <f>IFERROR(INDEX(ID!$E:$E,MATCH(Risk7_PlusY67!$D302,ID!$A:$A,0)),"")</f>
        <v>5</v>
      </c>
      <c r="C302" s="207" t="str">
        <f>IFERROR(INDEX(ID!$I:$I,MATCH(Risk7_PlusY67!$D302,ID!$A:$A,0)),"")</f>
        <v>นครปฐม</v>
      </c>
      <c r="D302" s="295" t="s">
        <v>316</v>
      </c>
      <c r="E302" s="207" t="str">
        <f>IFERROR(INDEX(ID!$C:$C,MATCH(Risk7_PlusY67!$D302,ID!$A:$A,0)),"")</f>
        <v>พุทธมณฑล,รพช.</v>
      </c>
      <c r="F302" s="207" t="str">
        <f>IFERROR(INDEX(ID!$G:$G,MATCH(Risk7_PlusY67!$D302,ID!$A:$A,0)),"")</f>
        <v>รพช.</v>
      </c>
      <c r="G302" s="206">
        <f>IFERROR(INDEX(ID!$J:$J,MATCH(Risk7_PlusY67!$D302,ID!$A:$A,0)),"")</f>
        <v>34</v>
      </c>
      <c r="H302" s="208" t="str">
        <f>IFERROR(INDEX(ID!$P:$P,MATCH(Risk7_PlusY67!$D302,ID!$A:$A,0)),"")</f>
        <v>รพช.F2 P&lt;=30,000</v>
      </c>
      <c r="I302" s="209">
        <f>IFERROR(INDEX(Raw_DATA!E:E,MATCH(Risk7_PlusY67!$D302,Raw_DATA!$A:$A,0)),"")</f>
        <v>13.43</v>
      </c>
      <c r="J302" s="209">
        <f>IFERROR(INDEX(Raw_DATA!F:F,MATCH(Risk7_PlusY67!$D302,Raw_DATA!$A:$A,0)),"")</f>
        <v>12.75</v>
      </c>
      <c r="K302" s="209">
        <f>IFERROR(INDEX(Raw_DATA!G:G,MATCH(Risk7_PlusY67!$D302,Raw_DATA!$A:$A,0)),"")</f>
        <v>11.34</v>
      </c>
      <c r="L302" s="209">
        <f>IFERROR(INDEX(Raw_DATA!H:H,MATCH(Risk7_PlusY67!$D302,Raw_DATA!$A:$A,0)),"")</f>
        <v>98309484.799999997</v>
      </c>
      <c r="M302" s="210">
        <f>IFERROR(INDEX(Raw_DATA!I:I,MATCH(Risk7_PlusY67!$D302,Raw_DATA!$A:$A,0)),"")</f>
        <v>-42278620.280000001</v>
      </c>
      <c r="N302" s="206">
        <f t="shared" si="84"/>
        <v>0</v>
      </c>
      <c r="O302" s="206">
        <f t="shared" si="85"/>
        <v>1</v>
      </c>
      <c r="P302" s="206">
        <f t="shared" si="86"/>
        <v>0</v>
      </c>
      <c r="Q302" s="211">
        <f t="shared" si="87"/>
        <v>27.9</v>
      </c>
      <c r="R302" s="206">
        <f t="shared" si="88"/>
        <v>1</v>
      </c>
      <c r="S302" s="212">
        <f>IFERROR(INDEX(Raw_DATA!J:J,MATCH(Risk7_PlusY67!$D302,Raw_DATA!$A:$A,0)),"")</f>
        <v>-31846141.600000001</v>
      </c>
      <c r="T302" s="213">
        <f>IFERROR(INDEX(Raw_DATA!K:K,MATCH(Risk7_PlusY67!$D302,Raw_DATA!$A:$A,0)),"")</f>
        <v>81718646.840000004</v>
      </c>
      <c r="U302" s="214">
        <f t="shared" si="89"/>
        <v>0</v>
      </c>
      <c r="V302" s="214">
        <f t="shared" si="90"/>
        <v>0</v>
      </c>
      <c r="W302" s="214">
        <f>IF(OR(AND((K302&lt;0.8),(AJ302&gt;180)),AND((K302&lt;0.8),(AJ302&lt;10)),AND((K302&gt;=0.8),(AJ302&lt;10)),AND((K302&gt;=0.8),(AJ302&gt;90))),0,1)</f>
        <v>1</v>
      </c>
      <c r="X302" s="214">
        <f t="shared" si="91"/>
        <v>0</v>
      </c>
      <c r="Y302" s="214">
        <f t="shared" si="92"/>
        <v>1</v>
      </c>
      <c r="Z302" s="214">
        <f t="shared" si="93"/>
        <v>0</v>
      </c>
      <c r="AA302" s="214">
        <f t="shared" si="94"/>
        <v>0</v>
      </c>
      <c r="AB302" s="215" t="str">
        <f t="shared" si="95"/>
        <v>C-</v>
      </c>
      <c r="AC302" s="215" t="str">
        <f t="shared" si="96"/>
        <v>1C-</v>
      </c>
      <c r="AD302" s="216"/>
      <c r="AE302" s="216"/>
      <c r="AF302" s="434">
        <f>IFERROR(INDEX(Raw_DATA!L:L,MATCH(Risk7_PlusY67!$D302,Raw_DATA!$A:$A,0)),"")</f>
        <v>-33.56</v>
      </c>
      <c r="AG302" s="434">
        <f>IFERROR(INDEX(AVGGroup!$D$5:$D$21,MATCH(Risk7_PlusY67!$H302,AVGGroup!$C$5:$C$21,0)),"")</f>
        <v>-3.55</v>
      </c>
      <c r="AH302" s="434">
        <f>IFERROR(INDEX(Raw_DATA!M:M,MATCH(Risk7_PlusY67!$D302,Raw_DATA!$A:$A,0)),"")</f>
        <v>-26.86</v>
      </c>
      <c r="AI302" s="435">
        <f>IFERROR(INDEX(AVGGroup!$F$5:$F$21,MATCH(Risk7_PlusY67!$H302,AVGGroup!$C$5:$C$21,0)),"")</f>
        <v>-10.199999999999999</v>
      </c>
      <c r="AJ302" s="401">
        <f>IFERROR(INDEX(Raw_DATA!N:N,MATCH(Risk7_PlusY67!$D302,Raw_DATA!$A:$A,0)),"")</f>
        <v>28</v>
      </c>
      <c r="AK302" s="401">
        <f>IFERROR(INDEX(Raw_DATA!O:O,MATCH(Risk7_PlusY67!$D302,Raw_DATA!$A:$A,0)),"")</f>
        <v>68</v>
      </c>
      <c r="AL302" s="401">
        <f>IFERROR(INDEX(Raw_DATA!P:P,MATCH(Risk7_PlusY67!$D302,Raw_DATA!$A:$A,0)),"")</f>
        <v>30</v>
      </c>
      <c r="AM302" s="401">
        <f>IFERROR(INDEX(Raw_DATA!Q:Q,MATCH(Risk7_PlusY67!$D302,Raw_DATA!$A:$A,0)),"")</f>
        <v>136</v>
      </c>
      <c r="AN302" s="401">
        <f>IFERROR(INDEX(Raw_DATA!R:R,MATCH(Risk7_PlusY67!$D302,Raw_DATA!$A:$A,0)),"")</f>
        <v>87</v>
      </c>
      <c r="AO302" s="407"/>
      <c r="AP302" s="411" t="b">
        <f>AB302=AY302</f>
        <v>1</v>
      </c>
      <c r="AQ302" s="340">
        <f t="shared" si="97"/>
        <v>1</v>
      </c>
      <c r="AR302" s="123">
        <f t="shared" si="98"/>
        <v>0</v>
      </c>
      <c r="AS302" s="123">
        <f t="shared" si="99"/>
        <v>0</v>
      </c>
      <c r="AT302" s="123">
        <f>IF(OR(AND((K302&lt;0.8),(BE302&gt;180)),AND((K302&lt;0.8),(BE302&lt;10)),AND((K302&gt;=0.8),(BE302&lt;10)),AND((K302&gt;=0.8),(BE302&gt;90))),0,1)</f>
        <v>1</v>
      </c>
      <c r="AU302" s="123">
        <f t="shared" si="100"/>
        <v>0</v>
      </c>
      <c r="AV302" s="123">
        <f t="shared" si="101"/>
        <v>1</v>
      </c>
      <c r="AW302" s="123">
        <f t="shared" si="102"/>
        <v>0</v>
      </c>
      <c r="AX302" s="123">
        <f t="shared" si="103"/>
        <v>0</v>
      </c>
      <c r="AY302" s="416" t="str">
        <f t="shared" si="104"/>
        <v>C-</v>
      </c>
      <c r="AZ302" s="416" t="str">
        <f>R302&amp;AY302</f>
        <v>1C-</v>
      </c>
      <c r="BA302" s="417">
        <f>IFERROR(INDEX(Raw_DATA!L:L,MATCH(Risk7_PlusY67!$D302,Raw_DATA!$A:$A,0)),"")</f>
        <v>-33.56</v>
      </c>
      <c r="BB302" s="417">
        <f>IFERROR(INDEX(AVGGroup!$H$5:$H$21,MATCH(Risk7_PlusY67!$BJ302,AVGGroup!$C$5:$C$21,0)),"")</f>
        <v>-3.54</v>
      </c>
      <c r="BC302" s="417">
        <f>IFERROR(INDEX(Raw_DATA!M:M,MATCH(Risk7_PlusY67!$D302,Raw_DATA!$A:$A,0)),"")</f>
        <v>-26.86</v>
      </c>
      <c r="BD302" s="418">
        <f>IFERROR(INDEX(AVGGroup!$J$5:$J$21,MATCH(Risk7_PlusY67!$BJ302,AVGGroup!$C$5:$C$21,0)),"")</f>
        <v>-10.199999999999999</v>
      </c>
      <c r="BE302" s="407">
        <f>IFERROR(INDEX(Raw_DATA!N:N,MATCH(Risk7_PlusY67!$D302,Raw_DATA!$A:$A,0)),"")</f>
        <v>28</v>
      </c>
      <c r="BF302" s="407">
        <f>IFERROR(INDEX(Raw_DATA!O:O,MATCH(Risk7_PlusY67!$D302,Raw_DATA!$A:$A,0)),"")</f>
        <v>68</v>
      </c>
      <c r="BG302" s="407">
        <f>IFERROR(INDEX(Raw_DATA!P:P,MATCH(Risk7_PlusY67!$D302,Raw_DATA!$A:$A,0)),"")</f>
        <v>30</v>
      </c>
      <c r="BH302" s="407">
        <f>IFERROR(INDEX(Raw_DATA!Q:Q,MATCH(Risk7_PlusY67!$D302,Raw_DATA!$A:$A,0)),"")</f>
        <v>136</v>
      </c>
      <c r="BI302" s="407">
        <f>IFERROR(INDEX(Raw_DATA!R:R,MATCH(Risk7_PlusY67!$D302,Raw_DATA!$A:$A,0)),"")</f>
        <v>87</v>
      </c>
      <c r="BJ302" s="124" t="str">
        <f>INDEX('Org2567'!$BM:$BM,MATCH(Risk7_PlusY67!D302,'Org2567'!$D:$D,0))</f>
        <v>รพช.F2 P&lt;=30,000</v>
      </c>
    </row>
    <row r="303" spans="1:62" x14ac:dyDescent="0.7">
      <c r="A303" s="206">
        <f>IF(ISBLANK(D303),"",COUNTA($D$3:D303))</f>
        <v>301</v>
      </c>
      <c r="B303" s="207">
        <f>IFERROR(INDEX(ID!$E:$E,MATCH(Risk7_PlusY67!$D303,ID!$A:$A,0)),"")</f>
        <v>5</v>
      </c>
      <c r="C303" s="207" t="str">
        <f>IFERROR(INDEX(ID!$I:$I,MATCH(Risk7_PlusY67!$D303,ID!$A:$A,0)),"")</f>
        <v>นครปฐม</v>
      </c>
      <c r="D303" s="295" t="s">
        <v>317</v>
      </c>
      <c r="E303" s="207" t="str">
        <f>IFERROR(INDEX(ID!$C:$C,MATCH(Risk7_PlusY67!$D303,ID!$A:$A,0)),"")</f>
        <v>หลวงพ่อเปิ่น,รพช.</v>
      </c>
      <c r="F303" s="207" t="str">
        <f>IFERROR(INDEX(ID!$G:$G,MATCH(Risk7_PlusY67!$D303,ID!$A:$A,0)),"")</f>
        <v>รพช.</v>
      </c>
      <c r="G303" s="206">
        <f>IFERROR(INDEX(ID!$J:$J,MATCH(Risk7_PlusY67!$D303,ID!$A:$A,0)),"")</f>
        <v>32</v>
      </c>
      <c r="H303" s="208" t="str">
        <f>IFERROR(INDEX(ID!$P:$P,MATCH(Risk7_PlusY67!$D303,ID!$A:$A,0)),"")</f>
        <v>รพช.F2 P&lt;=30,000</v>
      </c>
      <c r="I303" s="209">
        <f>IFERROR(INDEX(Raw_DATA!E:E,MATCH(Risk7_PlusY67!$D303,Raw_DATA!$A:$A,0)),"")</f>
        <v>8.31</v>
      </c>
      <c r="J303" s="209">
        <f>IFERROR(INDEX(Raw_DATA!F:F,MATCH(Risk7_PlusY67!$D303,Raw_DATA!$A:$A,0)),"")</f>
        <v>8.0399999999999991</v>
      </c>
      <c r="K303" s="209">
        <f>IFERROR(INDEX(Raw_DATA!G:G,MATCH(Risk7_PlusY67!$D303,Raw_DATA!$A:$A,0)),"")</f>
        <v>7.18</v>
      </c>
      <c r="L303" s="209">
        <f>IFERROR(INDEX(Raw_DATA!H:H,MATCH(Risk7_PlusY67!$D303,Raw_DATA!$A:$A,0)),"")</f>
        <v>77837442.680000007</v>
      </c>
      <c r="M303" s="210">
        <f>IFERROR(INDEX(Raw_DATA!I:I,MATCH(Risk7_PlusY67!$D303,Raw_DATA!$A:$A,0)),"")</f>
        <v>-17301940.390000001</v>
      </c>
      <c r="N303" s="206">
        <f t="shared" si="84"/>
        <v>0</v>
      </c>
      <c r="O303" s="206">
        <f t="shared" si="85"/>
        <v>1</v>
      </c>
      <c r="P303" s="206">
        <f t="shared" si="86"/>
        <v>0</v>
      </c>
      <c r="Q303" s="211">
        <f t="shared" si="87"/>
        <v>53.9</v>
      </c>
      <c r="R303" s="206">
        <f t="shared" si="88"/>
        <v>1</v>
      </c>
      <c r="S303" s="212">
        <f>IFERROR(INDEX(Raw_DATA!J:J,MATCH(Risk7_PlusY67!$D303,Raw_DATA!$A:$A,0)),"")</f>
        <v>-9739965.0099999998</v>
      </c>
      <c r="T303" s="213">
        <f>IFERROR(INDEX(Raw_DATA!K:K,MATCH(Risk7_PlusY67!$D303,Raw_DATA!$A:$A,0)),"")</f>
        <v>65721419.869999997</v>
      </c>
      <c r="U303" s="214">
        <f t="shared" si="89"/>
        <v>0</v>
      </c>
      <c r="V303" s="214">
        <f t="shared" si="90"/>
        <v>0</v>
      </c>
      <c r="W303" s="214">
        <f>IF(OR(AND((K303&lt;0.8),(AJ303&gt;180)),AND((K303&lt;0.8),(AJ303&lt;10)),AND((K303&gt;=0.8),(AJ303&lt;10)),AND((K303&gt;=0.8),(AJ303&gt;90))),0,1)</f>
        <v>1</v>
      </c>
      <c r="X303" s="214">
        <f t="shared" si="91"/>
        <v>1</v>
      </c>
      <c r="Y303" s="214">
        <f t="shared" si="92"/>
        <v>1</v>
      </c>
      <c r="Z303" s="214">
        <f t="shared" si="93"/>
        <v>0</v>
      </c>
      <c r="AA303" s="214">
        <f t="shared" si="94"/>
        <v>1</v>
      </c>
      <c r="AB303" s="215" t="str">
        <f t="shared" si="95"/>
        <v>B-</v>
      </c>
      <c r="AC303" s="215" t="str">
        <f t="shared" si="96"/>
        <v>1B-</v>
      </c>
      <c r="AD303" s="216"/>
      <c r="AE303" s="216"/>
      <c r="AF303" s="434">
        <f>IFERROR(INDEX(Raw_DATA!L:L,MATCH(Risk7_PlusY67!$D303,Raw_DATA!$A:$A,0)),"")</f>
        <v>-9.9700000000000006</v>
      </c>
      <c r="AG303" s="434">
        <f>IFERROR(INDEX(AVGGroup!$D$5:$D$21,MATCH(Risk7_PlusY67!$H303,AVGGroup!$C$5:$C$21,0)),"")</f>
        <v>-3.55</v>
      </c>
      <c r="AH303" s="434">
        <f>IFERROR(INDEX(Raw_DATA!M:M,MATCH(Risk7_PlusY67!$D303,Raw_DATA!$A:$A,0)),"")</f>
        <v>-13.4</v>
      </c>
      <c r="AI303" s="435">
        <f>IFERROR(INDEX(AVGGroup!$F$5:$F$21,MATCH(Risk7_PlusY67!$H303,AVGGroup!$C$5:$C$21,0)),"")</f>
        <v>-10.199999999999999</v>
      </c>
      <c r="AJ303" s="401">
        <f>IFERROR(INDEX(Raw_DATA!N:N,MATCH(Risk7_PlusY67!$D303,Raw_DATA!$A:$A,0)),"")</f>
        <v>42</v>
      </c>
      <c r="AK303" s="401">
        <f>IFERROR(INDEX(Raw_DATA!O:O,MATCH(Risk7_PlusY67!$D303,Raw_DATA!$A:$A,0)),"")</f>
        <v>34</v>
      </c>
      <c r="AL303" s="401">
        <f>IFERROR(INDEX(Raw_DATA!P:P,MATCH(Risk7_PlusY67!$D303,Raw_DATA!$A:$A,0)),"")</f>
        <v>50</v>
      </c>
      <c r="AM303" s="401">
        <f>IFERROR(INDEX(Raw_DATA!Q:Q,MATCH(Risk7_PlusY67!$D303,Raw_DATA!$A:$A,0)),"")</f>
        <v>241</v>
      </c>
      <c r="AN303" s="401">
        <f>IFERROR(INDEX(Raw_DATA!R:R,MATCH(Risk7_PlusY67!$D303,Raw_DATA!$A:$A,0)),"")</f>
        <v>49</v>
      </c>
      <c r="AO303" s="407"/>
      <c r="AP303" s="411" t="b">
        <f>AB303=AY303</f>
        <v>1</v>
      </c>
      <c r="AQ303" s="340">
        <f t="shared" si="97"/>
        <v>1</v>
      </c>
      <c r="AR303" s="123">
        <f t="shared" si="98"/>
        <v>0</v>
      </c>
      <c r="AS303" s="123">
        <f t="shared" si="99"/>
        <v>0</v>
      </c>
      <c r="AT303" s="123">
        <f>IF(OR(AND((K303&lt;0.8),(BE303&gt;180)),AND((K303&lt;0.8),(BE303&lt;10)),AND((K303&gt;=0.8),(BE303&lt;10)),AND((K303&gt;=0.8),(BE303&gt;90))),0,1)</f>
        <v>1</v>
      </c>
      <c r="AU303" s="123">
        <f t="shared" si="100"/>
        <v>1</v>
      </c>
      <c r="AV303" s="123">
        <f t="shared" si="101"/>
        <v>1</v>
      </c>
      <c r="AW303" s="123">
        <f t="shared" si="102"/>
        <v>0</v>
      </c>
      <c r="AX303" s="123">
        <f t="shared" si="103"/>
        <v>1</v>
      </c>
      <c r="AY303" s="416" t="str">
        <f t="shared" si="104"/>
        <v>B-</v>
      </c>
      <c r="AZ303" s="416" t="str">
        <f>R303&amp;AY303</f>
        <v>1B-</v>
      </c>
      <c r="BA303" s="417">
        <f>IFERROR(INDEX(Raw_DATA!L:L,MATCH(Risk7_PlusY67!$D303,Raw_DATA!$A:$A,0)),"")</f>
        <v>-9.9700000000000006</v>
      </c>
      <c r="BB303" s="417">
        <f>IFERROR(INDEX(AVGGroup!$H$5:$H$21,MATCH(Risk7_PlusY67!$BJ303,AVGGroup!$C$5:$C$21,0)),"")</f>
        <v>-3.54</v>
      </c>
      <c r="BC303" s="417">
        <f>IFERROR(INDEX(Raw_DATA!M:M,MATCH(Risk7_PlusY67!$D303,Raw_DATA!$A:$A,0)),"")</f>
        <v>-13.4</v>
      </c>
      <c r="BD303" s="418">
        <f>IFERROR(INDEX(AVGGroup!$J$5:$J$21,MATCH(Risk7_PlusY67!$BJ303,AVGGroup!$C$5:$C$21,0)),"")</f>
        <v>-10.199999999999999</v>
      </c>
      <c r="BE303" s="407">
        <f>IFERROR(INDEX(Raw_DATA!N:N,MATCH(Risk7_PlusY67!$D303,Raw_DATA!$A:$A,0)),"")</f>
        <v>42</v>
      </c>
      <c r="BF303" s="407">
        <f>IFERROR(INDEX(Raw_DATA!O:O,MATCH(Risk7_PlusY67!$D303,Raw_DATA!$A:$A,0)),"")</f>
        <v>34</v>
      </c>
      <c r="BG303" s="407">
        <f>IFERROR(INDEX(Raw_DATA!P:P,MATCH(Risk7_PlusY67!$D303,Raw_DATA!$A:$A,0)),"")</f>
        <v>50</v>
      </c>
      <c r="BH303" s="407">
        <f>IFERROR(INDEX(Raw_DATA!Q:Q,MATCH(Risk7_PlusY67!$D303,Raw_DATA!$A:$A,0)),"")</f>
        <v>241</v>
      </c>
      <c r="BI303" s="407">
        <f>IFERROR(INDEX(Raw_DATA!R:R,MATCH(Risk7_PlusY67!$D303,Raw_DATA!$A:$A,0)),"")</f>
        <v>49</v>
      </c>
      <c r="BJ303" s="124" t="str">
        <f>INDEX('Org2567'!$BM:$BM,MATCH(Risk7_PlusY67!D303,'Org2567'!$D:$D,0))</f>
        <v>รพช.F2 P&lt;=30,000</v>
      </c>
    </row>
    <row r="304" spans="1:62" x14ac:dyDescent="0.7">
      <c r="A304" s="206">
        <f>IF(ISBLANK(D304),"",COUNTA($D$3:D304))</f>
        <v>302</v>
      </c>
      <c r="B304" s="207">
        <f>IFERROR(INDEX(ID!$E:$E,MATCH(Risk7_PlusY67!$D304,ID!$A:$A,0)),"")</f>
        <v>5</v>
      </c>
      <c r="C304" s="207" t="str">
        <f>IFERROR(INDEX(ID!$I:$I,MATCH(Risk7_PlusY67!$D304,ID!$A:$A,0)),"")</f>
        <v>ประจวบคีรีขันธ์</v>
      </c>
      <c r="D304" s="295" t="s">
        <v>318</v>
      </c>
      <c r="E304" s="207" t="str">
        <f>IFERROR(INDEX(ID!$C:$C,MATCH(Risk7_PlusY67!$D304,ID!$A:$A,0)),"")</f>
        <v>ประจวบคีรีขันธ์,รพท.</v>
      </c>
      <c r="F304" s="207" t="str">
        <f>IFERROR(INDEX(ID!$G:$G,MATCH(Risk7_PlusY67!$D304,ID!$A:$A,0)),"")</f>
        <v>รพท.</v>
      </c>
      <c r="G304" s="206">
        <f>IFERROR(INDEX(ID!$J:$J,MATCH(Risk7_PlusY67!$D304,ID!$A:$A,0)),"")</f>
        <v>278</v>
      </c>
      <c r="H304" s="208" t="str">
        <f>IFERROR(INDEX(ID!$P:$P,MATCH(Risk7_PlusY67!$D304,ID!$A:$A,0)),"")</f>
        <v>รพท.S B&lt;=400</v>
      </c>
      <c r="I304" s="209">
        <f>IFERROR(INDEX(Raw_DATA!E:E,MATCH(Risk7_PlusY67!$D304,Raw_DATA!$A:$A,0)),"")</f>
        <v>1.57</v>
      </c>
      <c r="J304" s="209">
        <f>IFERROR(INDEX(Raw_DATA!F:F,MATCH(Risk7_PlusY67!$D304,Raw_DATA!$A:$A,0)),"")</f>
        <v>1.44</v>
      </c>
      <c r="K304" s="209">
        <f>IFERROR(INDEX(Raw_DATA!G:G,MATCH(Risk7_PlusY67!$D304,Raw_DATA!$A:$A,0)),"")</f>
        <v>0.48</v>
      </c>
      <c r="L304" s="209">
        <f>IFERROR(INDEX(Raw_DATA!H:H,MATCH(Risk7_PlusY67!$D304,Raw_DATA!$A:$A,0)),"")</f>
        <v>108623367.27</v>
      </c>
      <c r="M304" s="210">
        <f>IFERROR(INDEX(Raw_DATA!I:I,MATCH(Risk7_PlusY67!$D304,Raw_DATA!$A:$A,0)),"")</f>
        <v>-35781156.409999996</v>
      </c>
      <c r="N304" s="206">
        <f t="shared" si="84"/>
        <v>1</v>
      </c>
      <c r="O304" s="206">
        <f t="shared" si="85"/>
        <v>1</v>
      </c>
      <c r="P304" s="206">
        <f t="shared" si="86"/>
        <v>0</v>
      </c>
      <c r="Q304" s="211">
        <f t="shared" si="87"/>
        <v>36.4</v>
      </c>
      <c r="R304" s="206">
        <f t="shared" si="88"/>
        <v>2</v>
      </c>
      <c r="S304" s="212">
        <f>IFERROR(INDEX(Raw_DATA!J:J,MATCH(Risk7_PlusY67!$D304,Raw_DATA!$A:$A,0)),"")</f>
        <v>12315624.42</v>
      </c>
      <c r="T304" s="213">
        <f>IFERROR(INDEX(Raw_DATA!K:K,MATCH(Risk7_PlusY67!$D304,Raw_DATA!$A:$A,0)),"")</f>
        <v>-98949898.140000001</v>
      </c>
      <c r="U304" s="214">
        <f t="shared" si="89"/>
        <v>0</v>
      </c>
      <c r="V304" s="214">
        <f t="shared" si="90"/>
        <v>0</v>
      </c>
      <c r="W304" s="214">
        <f>IF(OR(AND((K304&lt;0.8),(AJ304&gt;180)),AND((K304&lt;0.8),(AJ304&lt;10)),AND((K304&gt;=0.8),(AJ304&lt;10)),AND((K304&gt;=0.8),(AJ304&gt;90))),0,1)</f>
        <v>1</v>
      </c>
      <c r="X304" s="214">
        <f t="shared" si="91"/>
        <v>0</v>
      </c>
      <c r="Y304" s="214">
        <f t="shared" si="92"/>
        <v>0</v>
      </c>
      <c r="Z304" s="214">
        <f t="shared" si="93"/>
        <v>0</v>
      </c>
      <c r="AA304" s="214">
        <f t="shared" si="94"/>
        <v>1</v>
      </c>
      <c r="AB304" s="215" t="str">
        <f t="shared" si="95"/>
        <v>C-</v>
      </c>
      <c r="AC304" s="215" t="str">
        <f t="shared" si="96"/>
        <v>2C-</v>
      </c>
      <c r="AD304" s="216"/>
      <c r="AE304" s="216"/>
      <c r="AF304" s="434">
        <f>IFERROR(INDEX(Raw_DATA!L:L,MATCH(Risk7_PlusY67!$D304,Raw_DATA!$A:$A,0)),"")</f>
        <v>1.66</v>
      </c>
      <c r="AG304" s="434">
        <f>IFERROR(INDEX(AVGGroup!$D$5:$D$21,MATCH(Risk7_PlusY67!$H304,AVGGroup!$C$5:$C$21,0)),"")</f>
        <v>2.19</v>
      </c>
      <c r="AH304" s="434">
        <f>IFERROR(INDEX(Raw_DATA!M:M,MATCH(Risk7_PlusY67!$D304,Raw_DATA!$A:$A,0)),"")</f>
        <v>-5.66</v>
      </c>
      <c r="AI304" s="435">
        <f>IFERROR(INDEX(AVGGroup!$F$5:$F$21,MATCH(Risk7_PlusY67!$H304,AVGGroup!$C$5:$C$21,0)),"")</f>
        <v>-2.17</v>
      </c>
      <c r="AJ304" s="401">
        <f>IFERROR(INDEX(Raw_DATA!N:N,MATCH(Risk7_PlusY67!$D304,Raw_DATA!$A:$A,0)),"")</f>
        <v>132</v>
      </c>
      <c r="AK304" s="401">
        <f>IFERROR(INDEX(Raw_DATA!O:O,MATCH(Risk7_PlusY67!$D304,Raw_DATA!$A:$A,0)),"")</f>
        <v>80</v>
      </c>
      <c r="AL304" s="401">
        <f>IFERROR(INDEX(Raw_DATA!P:P,MATCH(Risk7_PlusY67!$D304,Raw_DATA!$A:$A,0)),"")</f>
        <v>148</v>
      </c>
      <c r="AM304" s="401">
        <f>IFERROR(INDEX(Raw_DATA!Q:Q,MATCH(Risk7_PlusY67!$D304,Raw_DATA!$A:$A,0)),"")</f>
        <v>139</v>
      </c>
      <c r="AN304" s="401">
        <f>IFERROR(INDEX(Raw_DATA!R:R,MATCH(Risk7_PlusY67!$D304,Raw_DATA!$A:$A,0)),"")</f>
        <v>30</v>
      </c>
      <c r="AO304" s="407"/>
      <c r="AP304" s="411" t="b">
        <f>AB304=AY304</f>
        <v>1</v>
      </c>
      <c r="AQ304" s="340">
        <f t="shared" si="97"/>
        <v>1</v>
      </c>
      <c r="AR304" s="123">
        <f t="shared" si="98"/>
        <v>0</v>
      </c>
      <c r="AS304" s="123">
        <f t="shared" si="99"/>
        <v>0</v>
      </c>
      <c r="AT304" s="123">
        <f>IF(OR(AND((K304&lt;0.8),(BE304&gt;180)),AND((K304&lt;0.8),(BE304&lt;10)),AND((K304&gt;=0.8),(BE304&lt;10)),AND((K304&gt;=0.8),(BE304&gt;90))),0,1)</f>
        <v>1</v>
      </c>
      <c r="AU304" s="123">
        <f t="shared" si="100"/>
        <v>0</v>
      </c>
      <c r="AV304" s="123">
        <f t="shared" si="101"/>
        <v>0</v>
      </c>
      <c r="AW304" s="123">
        <f t="shared" si="102"/>
        <v>0</v>
      </c>
      <c r="AX304" s="123">
        <f t="shared" si="103"/>
        <v>1</v>
      </c>
      <c r="AY304" s="416" t="str">
        <f t="shared" si="104"/>
        <v>C-</v>
      </c>
      <c r="AZ304" s="416" t="str">
        <f>R304&amp;AY304</f>
        <v>2C-</v>
      </c>
      <c r="BA304" s="417">
        <f>IFERROR(INDEX(Raw_DATA!L:L,MATCH(Risk7_PlusY67!$D304,Raw_DATA!$A:$A,0)),"")</f>
        <v>1.66</v>
      </c>
      <c r="BB304" s="417">
        <f>IFERROR(INDEX(AVGGroup!$H$5:$H$21,MATCH(Risk7_PlusY67!$BJ304,AVGGroup!$C$5:$C$21,0)),"")</f>
        <v>2.19</v>
      </c>
      <c r="BC304" s="417">
        <f>IFERROR(INDEX(Raw_DATA!M:M,MATCH(Risk7_PlusY67!$D304,Raw_DATA!$A:$A,0)),"")</f>
        <v>-5.66</v>
      </c>
      <c r="BD304" s="418">
        <f>IFERROR(INDEX(AVGGroup!$J$5:$J$21,MATCH(Risk7_PlusY67!$BJ304,AVGGroup!$C$5:$C$21,0)),"")</f>
        <v>-2.17</v>
      </c>
      <c r="BE304" s="407">
        <f>IFERROR(INDEX(Raw_DATA!N:N,MATCH(Risk7_PlusY67!$D304,Raw_DATA!$A:$A,0)),"")</f>
        <v>132</v>
      </c>
      <c r="BF304" s="407">
        <f>IFERROR(INDEX(Raw_DATA!O:O,MATCH(Risk7_PlusY67!$D304,Raw_DATA!$A:$A,0)),"")</f>
        <v>80</v>
      </c>
      <c r="BG304" s="407">
        <f>IFERROR(INDEX(Raw_DATA!P:P,MATCH(Risk7_PlusY67!$D304,Raw_DATA!$A:$A,0)),"")</f>
        <v>148</v>
      </c>
      <c r="BH304" s="407">
        <f>IFERROR(INDEX(Raw_DATA!Q:Q,MATCH(Risk7_PlusY67!$D304,Raw_DATA!$A:$A,0)),"")</f>
        <v>139</v>
      </c>
      <c r="BI304" s="407">
        <f>IFERROR(INDEX(Raw_DATA!R:R,MATCH(Risk7_PlusY67!$D304,Raw_DATA!$A:$A,0)),"")</f>
        <v>30</v>
      </c>
      <c r="BJ304" s="124" t="str">
        <f>INDEX('Org2567'!$BM:$BM,MATCH(Risk7_PlusY67!D304,'Org2567'!$D:$D,0))</f>
        <v>รพท.S B&lt;=400</v>
      </c>
    </row>
    <row r="305" spans="1:62" x14ac:dyDescent="0.7">
      <c r="A305" s="206">
        <f>IF(ISBLANK(D305),"",COUNTA($D$3:D305))</f>
        <v>303</v>
      </c>
      <c r="B305" s="207">
        <f>IFERROR(INDEX(ID!$E:$E,MATCH(Risk7_PlusY67!$D305,ID!$A:$A,0)),"")</f>
        <v>5</v>
      </c>
      <c r="C305" s="207" t="str">
        <f>IFERROR(INDEX(ID!$I:$I,MATCH(Risk7_PlusY67!$D305,ID!$A:$A,0)),"")</f>
        <v>ประจวบคีรีขันธ์</v>
      </c>
      <c r="D305" s="295" t="s">
        <v>319</v>
      </c>
      <c r="E305" s="207" t="str">
        <f>IFERROR(INDEX(ID!$C:$C,MATCH(Risk7_PlusY67!$D305,ID!$A:$A,0)),"")</f>
        <v>กุยบุรี,รพช.</v>
      </c>
      <c r="F305" s="207" t="str">
        <f>IFERROR(INDEX(ID!$G:$G,MATCH(Risk7_PlusY67!$D305,ID!$A:$A,0)),"")</f>
        <v>รพช.</v>
      </c>
      <c r="G305" s="206">
        <f>IFERROR(INDEX(ID!$J:$J,MATCH(Risk7_PlusY67!$D305,ID!$A:$A,0)),"")</f>
        <v>30</v>
      </c>
      <c r="H305" s="208" t="str">
        <f>IFERROR(INDEX(ID!$P:$P,MATCH(Risk7_PlusY67!$D305,ID!$A:$A,0)),"")</f>
        <v>รพช.F2 P30,000-60,000</v>
      </c>
      <c r="I305" s="209">
        <f>IFERROR(INDEX(Raw_DATA!E:E,MATCH(Risk7_PlusY67!$D305,Raw_DATA!$A:$A,0)),"")</f>
        <v>3.02</v>
      </c>
      <c r="J305" s="209">
        <f>IFERROR(INDEX(Raw_DATA!F:F,MATCH(Risk7_PlusY67!$D305,Raw_DATA!$A:$A,0)),"")</f>
        <v>2.88</v>
      </c>
      <c r="K305" s="209">
        <f>IFERROR(INDEX(Raw_DATA!G:G,MATCH(Risk7_PlusY67!$D305,Raw_DATA!$A:$A,0)),"")</f>
        <v>2.48</v>
      </c>
      <c r="L305" s="209">
        <f>IFERROR(INDEX(Raw_DATA!H:H,MATCH(Risk7_PlusY67!$D305,Raw_DATA!$A:$A,0)),"")</f>
        <v>50433129.600000001</v>
      </c>
      <c r="M305" s="210">
        <f>IFERROR(INDEX(Raw_DATA!I:I,MATCH(Risk7_PlusY67!$D305,Raw_DATA!$A:$A,0)),"")</f>
        <v>-12341037.18</v>
      </c>
      <c r="N305" s="206">
        <f t="shared" si="84"/>
        <v>0</v>
      </c>
      <c r="O305" s="206">
        <f t="shared" si="85"/>
        <v>1</v>
      </c>
      <c r="P305" s="206">
        <f t="shared" si="86"/>
        <v>0</v>
      </c>
      <c r="Q305" s="211">
        <f t="shared" si="87"/>
        <v>49</v>
      </c>
      <c r="R305" s="206">
        <f t="shared" si="88"/>
        <v>1</v>
      </c>
      <c r="S305" s="212">
        <f>IFERROR(INDEX(Raw_DATA!J:J,MATCH(Risk7_PlusY67!$D305,Raw_DATA!$A:$A,0)),"")</f>
        <v>-7552992.9000000004</v>
      </c>
      <c r="T305" s="213">
        <f>IFERROR(INDEX(Raw_DATA!K:K,MATCH(Risk7_PlusY67!$D305,Raw_DATA!$A:$A,0)),"")</f>
        <v>37085782.68</v>
      </c>
      <c r="U305" s="214">
        <f t="shared" si="89"/>
        <v>0</v>
      </c>
      <c r="V305" s="214">
        <f t="shared" si="90"/>
        <v>0</v>
      </c>
      <c r="W305" s="214">
        <f>IF(OR(AND((K305&lt;0.8),(AJ305&gt;180)),AND((K305&lt;0.8),(AJ305&lt;10)),AND((K305&gt;=0.8),(AJ305&lt;10)),AND((K305&gt;=0.8),(AJ305&gt;90))),0,1)</f>
        <v>0</v>
      </c>
      <c r="X305" s="214">
        <f t="shared" si="91"/>
        <v>0</v>
      </c>
      <c r="Y305" s="214">
        <f t="shared" si="92"/>
        <v>1</v>
      </c>
      <c r="Z305" s="214">
        <f t="shared" si="93"/>
        <v>0</v>
      </c>
      <c r="AA305" s="214">
        <f t="shared" si="94"/>
        <v>0</v>
      </c>
      <c r="AB305" s="215" t="str">
        <f t="shared" si="95"/>
        <v>D</v>
      </c>
      <c r="AC305" s="215" t="str">
        <f t="shared" si="96"/>
        <v>1D</v>
      </c>
      <c r="AD305" s="216"/>
      <c r="AE305" s="216"/>
      <c r="AF305" s="434">
        <f>IFERROR(INDEX(Raw_DATA!L:L,MATCH(Risk7_PlusY67!$D305,Raw_DATA!$A:$A,0)),"")</f>
        <v>-7.61</v>
      </c>
      <c r="AG305" s="434">
        <f>IFERROR(INDEX(AVGGroup!$D$5:$D$21,MATCH(Risk7_PlusY67!$H305,AVGGroup!$C$5:$C$21,0)),"")</f>
        <v>-4.37</v>
      </c>
      <c r="AH305" s="434">
        <f>IFERROR(INDEX(Raw_DATA!M:M,MATCH(Risk7_PlusY67!$D305,Raw_DATA!$A:$A,0)),"")</f>
        <v>-9.4600000000000009</v>
      </c>
      <c r="AI305" s="435">
        <f>IFERROR(INDEX(AVGGroup!$F$5:$F$21,MATCH(Risk7_PlusY67!$H305,AVGGroup!$C$5:$C$21,0)),"")</f>
        <v>-9.19</v>
      </c>
      <c r="AJ305" s="401">
        <f>IFERROR(INDEX(Raw_DATA!N:N,MATCH(Risk7_PlusY67!$D305,Raw_DATA!$A:$A,0)),"")</f>
        <v>137</v>
      </c>
      <c r="AK305" s="401">
        <f>IFERROR(INDEX(Raw_DATA!O:O,MATCH(Risk7_PlusY67!$D305,Raw_DATA!$A:$A,0)),"")</f>
        <v>83</v>
      </c>
      <c r="AL305" s="401">
        <f>IFERROR(INDEX(Raw_DATA!P:P,MATCH(Risk7_PlusY67!$D305,Raw_DATA!$A:$A,0)),"")</f>
        <v>52</v>
      </c>
      <c r="AM305" s="401">
        <f>IFERROR(INDEX(Raw_DATA!Q:Q,MATCH(Risk7_PlusY67!$D305,Raw_DATA!$A:$A,0)),"")</f>
        <v>145</v>
      </c>
      <c r="AN305" s="401">
        <f>IFERROR(INDEX(Raw_DATA!R:R,MATCH(Risk7_PlusY67!$D305,Raw_DATA!$A:$A,0)),"")</f>
        <v>87</v>
      </c>
      <c r="AO305" s="407"/>
      <c r="AP305" s="411" t="b">
        <f>AB305=AY305</f>
        <v>1</v>
      </c>
      <c r="AQ305" s="340">
        <f t="shared" si="97"/>
        <v>1</v>
      </c>
      <c r="AR305" s="123">
        <f t="shared" si="98"/>
        <v>0</v>
      </c>
      <c r="AS305" s="123">
        <f t="shared" si="99"/>
        <v>0</v>
      </c>
      <c r="AT305" s="123">
        <f>IF(OR(AND((K305&lt;0.8),(BE305&gt;180)),AND((K305&lt;0.8),(BE305&lt;10)),AND((K305&gt;=0.8),(BE305&lt;10)),AND((K305&gt;=0.8),(BE305&gt;90))),0,1)</f>
        <v>0</v>
      </c>
      <c r="AU305" s="123">
        <f t="shared" si="100"/>
        <v>0</v>
      </c>
      <c r="AV305" s="123">
        <f t="shared" si="101"/>
        <v>1</v>
      </c>
      <c r="AW305" s="123">
        <f t="shared" si="102"/>
        <v>0</v>
      </c>
      <c r="AX305" s="123">
        <f t="shared" si="103"/>
        <v>0</v>
      </c>
      <c r="AY305" s="416" t="str">
        <f t="shared" si="104"/>
        <v>D</v>
      </c>
      <c r="AZ305" s="416" t="str">
        <f>R305&amp;AY305</f>
        <v>1D</v>
      </c>
      <c r="BA305" s="417">
        <f>IFERROR(INDEX(Raw_DATA!L:L,MATCH(Risk7_PlusY67!$D305,Raw_DATA!$A:$A,0)),"")</f>
        <v>-7.61</v>
      </c>
      <c r="BB305" s="417">
        <f>IFERROR(INDEX(AVGGroup!$H$5:$H$21,MATCH(Risk7_PlusY67!$BJ305,AVGGroup!$C$5:$C$21,0)),"")</f>
        <v>-3.95</v>
      </c>
      <c r="BC305" s="417">
        <f>IFERROR(INDEX(Raw_DATA!M:M,MATCH(Risk7_PlusY67!$D305,Raw_DATA!$A:$A,0)),"")</f>
        <v>-9.4600000000000009</v>
      </c>
      <c r="BD305" s="418">
        <f>IFERROR(INDEX(AVGGroup!$J$5:$J$21,MATCH(Risk7_PlusY67!$BJ305,AVGGroup!$C$5:$C$21,0)),"")</f>
        <v>-8.8800000000000008</v>
      </c>
      <c r="BE305" s="407">
        <f>IFERROR(INDEX(Raw_DATA!N:N,MATCH(Risk7_PlusY67!$D305,Raw_DATA!$A:$A,0)),"")</f>
        <v>137</v>
      </c>
      <c r="BF305" s="407">
        <f>IFERROR(INDEX(Raw_DATA!O:O,MATCH(Risk7_PlusY67!$D305,Raw_DATA!$A:$A,0)),"")</f>
        <v>83</v>
      </c>
      <c r="BG305" s="407">
        <f>IFERROR(INDEX(Raw_DATA!P:P,MATCH(Risk7_PlusY67!$D305,Raw_DATA!$A:$A,0)),"")</f>
        <v>52</v>
      </c>
      <c r="BH305" s="407">
        <f>IFERROR(INDEX(Raw_DATA!Q:Q,MATCH(Risk7_PlusY67!$D305,Raw_DATA!$A:$A,0)),"")</f>
        <v>145</v>
      </c>
      <c r="BI305" s="407">
        <f>IFERROR(INDEX(Raw_DATA!R:R,MATCH(Risk7_PlusY67!$D305,Raw_DATA!$A:$A,0)),"")</f>
        <v>87</v>
      </c>
      <c r="BJ305" s="124" t="str">
        <f>INDEX('Org2567'!$BM:$BM,MATCH(Risk7_PlusY67!D305,'Org2567'!$D:$D,0))</f>
        <v>รพช.F2 P30,000-60,000</v>
      </c>
    </row>
    <row r="306" spans="1:62" x14ac:dyDescent="0.7">
      <c r="A306" s="206">
        <f>IF(ISBLANK(D306),"",COUNTA($D$3:D306))</f>
        <v>304</v>
      </c>
      <c r="B306" s="207">
        <f>IFERROR(INDEX(ID!$E:$E,MATCH(Risk7_PlusY67!$D306,ID!$A:$A,0)),"")</f>
        <v>5</v>
      </c>
      <c r="C306" s="207" t="str">
        <f>IFERROR(INDEX(ID!$I:$I,MATCH(Risk7_PlusY67!$D306,ID!$A:$A,0)),"")</f>
        <v>ประจวบคีรีขันธ์</v>
      </c>
      <c r="D306" s="295" t="s">
        <v>320</v>
      </c>
      <c r="E306" s="207" t="str">
        <f>IFERROR(INDEX(ID!$C:$C,MATCH(Risk7_PlusY67!$D306,ID!$A:$A,0)),"")</f>
        <v>ทับสะแก,รพช.</v>
      </c>
      <c r="F306" s="207" t="str">
        <f>IFERROR(INDEX(ID!$G:$G,MATCH(Risk7_PlusY67!$D306,ID!$A:$A,0)),"")</f>
        <v>รพช.</v>
      </c>
      <c r="G306" s="206">
        <f>IFERROR(INDEX(ID!$J:$J,MATCH(Risk7_PlusY67!$D306,ID!$A:$A,0)),"")</f>
        <v>60</v>
      </c>
      <c r="H306" s="208" t="str">
        <f>IFERROR(INDEX(ID!$P:$P,MATCH(Risk7_PlusY67!$D306,ID!$A:$A,0)),"")</f>
        <v>รพช.F2 P30,000-60,000</v>
      </c>
      <c r="I306" s="209">
        <f>IFERROR(INDEX(Raw_DATA!E:E,MATCH(Risk7_PlusY67!$D306,Raw_DATA!$A:$A,0)),"")</f>
        <v>4.32</v>
      </c>
      <c r="J306" s="209">
        <f>IFERROR(INDEX(Raw_DATA!F:F,MATCH(Risk7_PlusY67!$D306,Raw_DATA!$A:$A,0)),"")</f>
        <v>3.95</v>
      </c>
      <c r="K306" s="209">
        <f>IFERROR(INDEX(Raw_DATA!G:G,MATCH(Risk7_PlusY67!$D306,Raw_DATA!$A:$A,0)),"")</f>
        <v>2.75</v>
      </c>
      <c r="L306" s="209">
        <f>IFERROR(INDEX(Raw_DATA!H:H,MATCH(Risk7_PlusY67!$D306,Raw_DATA!$A:$A,0)),"")</f>
        <v>42219936.189999998</v>
      </c>
      <c r="M306" s="210">
        <f>IFERROR(INDEX(Raw_DATA!I:I,MATCH(Risk7_PlusY67!$D306,Raw_DATA!$A:$A,0)),"")</f>
        <v>-12629411.91</v>
      </c>
      <c r="N306" s="206">
        <f t="shared" si="84"/>
        <v>0</v>
      </c>
      <c r="O306" s="206">
        <f t="shared" si="85"/>
        <v>1</v>
      </c>
      <c r="P306" s="206">
        <f t="shared" si="86"/>
        <v>0</v>
      </c>
      <c r="Q306" s="211">
        <f t="shared" si="87"/>
        <v>40.1</v>
      </c>
      <c r="R306" s="206">
        <f t="shared" si="88"/>
        <v>1</v>
      </c>
      <c r="S306" s="212">
        <f>IFERROR(INDEX(Raw_DATA!J:J,MATCH(Risk7_PlusY67!$D306,Raw_DATA!$A:$A,0)),"")</f>
        <v>-8644804.2100000009</v>
      </c>
      <c r="T306" s="213">
        <f>IFERROR(INDEX(Raw_DATA!K:K,MATCH(Risk7_PlusY67!$D306,Raw_DATA!$A:$A,0)),"")</f>
        <v>22307027.25</v>
      </c>
      <c r="U306" s="214">
        <f t="shared" si="89"/>
        <v>0</v>
      </c>
      <c r="V306" s="214">
        <f t="shared" si="90"/>
        <v>0</v>
      </c>
      <c r="W306" s="214">
        <f>IF(OR(AND((K306&lt;0.8),(AJ306&gt;180)),AND((K306&lt;0.8),(AJ306&lt;10)),AND((K306&gt;=0.8),(AJ306&lt;10)),AND((K306&gt;=0.8),(AJ306&gt;90))),0,1)</f>
        <v>1</v>
      </c>
      <c r="X306" s="214">
        <f t="shared" si="91"/>
        <v>0</v>
      </c>
      <c r="Y306" s="214">
        <f t="shared" si="92"/>
        <v>1</v>
      </c>
      <c r="Z306" s="214">
        <f t="shared" si="93"/>
        <v>0</v>
      </c>
      <c r="AA306" s="214">
        <f t="shared" si="94"/>
        <v>0</v>
      </c>
      <c r="AB306" s="215" t="str">
        <f t="shared" si="95"/>
        <v>C-</v>
      </c>
      <c r="AC306" s="215" t="str">
        <f t="shared" si="96"/>
        <v>1C-</v>
      </c>
      <c r="AD306" s="216"/>
      <c r="AE306" s="216"/>
      <c r="AF306" s="434">
        <f>IFERROR(INDEX(Raw_DATA!L:L,MATCH(Risk7_PlusY67!$D306,Raw_DATA!$A:$A,0)),"")</f>
        <v>-6.18</v>
      </c>
      <c r="AG306" s="434">
        <f>IFERROR(INDEX(AVGGroup!$D$5:$D$21,MATCH(Risk7_PlusY67!$H306,AVGGroup!$C$5:$C$21,0)),"")</f>
        <v>-4.37</v>
      </c>
      <c r="AH306" s="434">
        <f>IFERROR(INDEX(Raw_DATA!M:M,MATCH(Risk7_PlusY67!$D306,Raw_DATA!$A:$A,0)),"")</f>
        <v>-11.06</v>
      </c>
      <c r="AI306" s="435">
        <f>IFERROR(INDEX(AVGGroup!$F$5:$F$21,MATCH(Risk7_PlusY67!$H306,AVGGroup!$C$5:$C$21,0)),"")</f>
        <v>-9.19</v>
      </c>
      <c r="AJ306" s="401">
        <f>IFERROR(INDEX(Raw_DATA!N:N,MATCH(Risk7_PlusY67!$D306,Raw_DATA!$A:$A,0)),"")</f>
        <v>69</v>
      </c>
      <c r="AK306" s="401">
        <f>IFERROR(INDEX(Raw_DATA!O:O,MATCH(Risk7_PlusY67!$D306,Raw_DATA!$A:$A,0)),"")</f>
        <v>69</v>
      </c>
      <c r="AL306" s="401">
        <f>IFERROR(INDEX(Raw_DATA!P:P,MATCH(Risk7_PlusY67!$D306,Raw_DATA!$A:$A,0)),"")</f>
        <v>51</v>
      </c>
      <c r="AM306" s="401">
        <f>IFERROR(INDEX(Raw_DATA!Q:Q,MATCH(Risk7_PlusY67!$D306,Raw_DATA!$A:$A,0)),"")</f>
        <v>154</v>
      </c>
      <c r="AN306" s="401">
        <f>IFERROR(INDEX(Raw_DATA!R:R,MATCH(Risk7_PlusY67!$D306,Raw_DATA!$A:$A,0)),"")</f>
        <v>68</v>
      </c>
      <c r="AO306" s="407"/>
      <c r="AP306" s="411" t="b">
        <f>AB306=AY306</f>
        <v>1</v>
      </c>
      <c r="AQ306" s="340">
        <f t="shared" si="97"/>
        <v>1</v>
      </c>
      <c r="AR306" s="123">
        <f t="shared" si="98"/>
        <v>0</v>
      </c>
      <c r="AS306" s="123">
        <f t="shared" si="99"/>
        <v>0</v>
      </c>
      <c r="AT306" s="123">
        <f>IF(OR(AND((K306&lt;0.8),(BE306&gt;180)),AND((K306&lt;0.8),(BE306&lt;10)),AND((K306&gt;=0.8),(BE306&lt;10)),AND((K306&gt;=0.8),(BE306&gt;90))),0,1)</f>
        <v>1</v>
      </c>
      <c r="AU306" s="123">
        <f t="shared" si="100"/>
        <v>0</v>
      </c>
      <c r="AV306" s="123">
        <f t="shared" si="101"/>
        <v>1</v>
      </c>
      <c r="AW306" s="123">
        <f t="shared" si="102"/>
        <v>0</v>
      </c>
      <c r="AX306" s="123">
        <f t="shared" si="103"/>
        <v>0</v>
      </c>
      <c r="AY306" s="416" t="str">
        <f t="shared" si="104"/>
        <v>C-</v>
      </c>
      <c r="AZ306" s="416" t="str">
        <f>R306&amp;AY306</f>
        <v>1C-</v>
      </c>
      <c r="BA306" s="417">
        <f>IFERROR(INDEX(Raw_DATA!L:L,MATCH(Risk7_PlusY67!$D306,Raw_DATA!$A:$A,0)),"")</f>
        <v>-6.18</v>
      </c>
      <c r="BB306" s="417">
        <f>IFERROR(INDEX(AVGGroup!$H$5:$H$21,MATCH(Risk7_PlusY67!$BJ306,AVGGroup!$C$5:$C$21,0)),"")</f>
        <v>-3.95</v>
      </c>
      <c r="BC306" s="417">
        <f>IFERROR(INDEX(Raw_DATA!M:M,MATCH(Risk7_PlusY67!$D306,Raw_DATA!$A:$A,0)),"")</f>
        <v>-11.06</v>
      </c>
      <c r="BD306" s="418">
        <f>IFERROR(INDEX(AVGGroup!$J$5:$J$21,MATCH(Risk7_PlusY67!$BJ306,AVGGroup!$C$5:$C$21,0)),"")</f>
        <v>-8.8800000000000008</v>
      </c>
      <c r="BE306" s="407">
        <f>IFERROR(INDEX(Raw_DATA!N:N,MATCH(Risk7_PlusY67!$D306,Raw_DATA!$A:$A,0)),"")</f>
        <v>69</v>
      </c>
      <c r="BF306" s="407">
        <f>IFERROR(INDEX(Raw_DATA!O:O,MATCH(Risk7_PlusY67!$D306,Raw_DATA!$A:$A,0)),"")</f>
        <v>69</v>
      </c>
      <c r="BG306" s="407">
        <f>IFERROR(INDEX(Raw_DATA!P:P,MATCH(Risk7_PlusY67!$D306,Raw_DATA!$A:$A,0)),"")</f>
        <v>51</v>
      </c>
      <c r="BH306" s="407">
        <f>IFERROR(INDEX(Raw_DATA!Q:Q,MATCH(Risk7_PlusY67!$D306,Raw_DATA!$A:$A,0)),"")</f>
        <v>154</v>
      </c>
      <c r="BI306" s="407">
        <f>IFERROR(INDEX(Raw_DATA!R:R,MATCH(Risk7_PlusY67!$D306,Raw_DATA!$A:$A,0)),"")</f>
        <v>68</v>
      </c>
      <c r="BJ306" s="124" t="str">
        <f>INDEX('Org2567'!$BM:$BM,MATCH(Risk7_PlusY67!D306,'Org2567'!$D:$D,0))</f>
        <v>รพช.F2 P30,000-60,000</v>
      </c>
    </row>
    <row r="307" spans="1:62" x14ac:dyDescent="0.7">
      <c r="A307" s="206">
        <f>IF(ISBLANK(D307),"",COUNTA($D$3:D307))</f>
        <v>305</v>
      </c>
      <c r="B307" s="207">
        <f>IFERROR(INDEX(ID!$E:$E,MATCH(Risk7_PlusY67!$D307,ID!$A:$A,0)),"")</f>
        <v>5</v>
      </c>
      <c r="C307" s="207" t="str">
        <f>IFERROR(INDEX(ID!$I:$I,MATCH(Risk7_PlusY67!$D307,ID!$A:$A,0)),"")</f>
        <v>ประจวบคีรีขันธ์</v>
      </c>
      <c r="D307" s="295" t="s">
        <v>321</v>
      </c>
      <c r="E307" s="207" t="str">
        <f>IFERROR(INDEX(ID!$C:$C,MATCH(Risk7_PlusY67!$D307,ID!$A:$A,0)),"")</f>
        <v>บางสะพาน,รพท.</v>
      </c>
      <c r="F307" s="207" t="str">
        <f>IFERROR(INDEX(ID!$G:$G,MATCH(Risk7_PlusY67!$D307,ID!$A:$A,0)),"")</f>
        <v>รพท.</v>
      </c>
      <c r="G307" s="206">
        <f>IFERROR(INDEX(ID!$J:$J,MATCH(Risk7_PlusY67!$D307,ID!$A:$A,0)),"")</f>
        <v>156</v>
      </c>
      <c r="H307" s="208" t="str">
        <f>IFERROR(INDEX(ID!$P:$P,MATCH(Risk7_PlusY67!$D307,ID!$A:$A,0)),"")</f>
        <v>รพท.M1 B&gt;200</v>
      </c>
      <c r="I307" s="209">
        <f>IFERROR(INDEX(Raw_DATA!E:E,MATCH(Risk7_PlusY67!$D307,Raw_DATA!$A:$A,0)),"")</f>
        <v>2.82</v>
      </c>
      <c r="J307" s="209">
        <f>IFERROR(INDEX(Raw_DATA!F:F,MATCH(Risk7_PlusY67!$D307,Raw_DATA!$A:$A,0)),"")</f>
        <v>2.58</v>
      </c>
      <c r="K307" s="209">
        <f>IFERROR(INDEX(Raw_DATA!G:G,MATCH(Risk7_PlusY67!$D307,Raw_DATA!$A:$A,0)),"")</f>
        <v>1.25</v>
      </c>
      <c r="L307" s="209">
        <f>IFERROR(INDEX(Raw_DATA!H:H,MATCH(Risk7_PlusY67!$D307,Raw_DATA!$A:$A,0)),"")</f>
        <v>115018228.83</v>
      </c>
      <c r="M307" s="210">
        <f>IFERROR(INDEX(Raw_DATA!I:I,MATCH(Risk7_PlusY67!$D307,Raw_DATA!$A:$A,0)),"")</f>
        <v>-32801608.940000001</v>
      </c>
      <c r="N307" s="206">
        <f t="shared" si="84"/>
        <v>0</v>
      </c>
      <c r="O307" s="206">
        <f t="shared" si="85"/>
        <v>1</v>
      </c>
      <c r="P307" s="206">
        <f t="shared" si="86"/>
        <v>0</v>
      </c>
      <c r="Q307" s="211">
        <f t="shared" si="87"/>
        <v>42</v>
      </c>
      <c r="R307" s="206">
        <f t="shared" si="88"/>
        <v>1</v>
      </c>
      <c r="S307" s="212">
        <f>IFERROR(INDEX(Raw_DATA!J:J,MATCH(Risk7_PlusY67!$D307,Raw_DATA!$A:$A,0)),"")</f>
        <v>11682825.07</v>
      </c>
      <c r="T307" s="213">
        <f>IFERROR(INDEX(Raw_DATA!K:K,MATCH(Risk7_PlusY67!$D307,Raw_DATA!$A:$A,0)),"")</f>
        <v>15582888.84</v>
      </c>
      <c r="U307" s="214">
        <f t="shared" si="89"/>
        <v>0</v>
      </c>
      <c r="V307" s="214">
        <f t="shared" si="90"/>
        <v>0</v>
      </c>
      <c r="W307" s="214">
        <f>IF(OR(AND((K307&lt;0.8),(AJ307&gt;180)),AND((K307&lt;0.8),(AJ307&lt;10)),AND((K307&gt;=0.8),(AJ307&lt;10)),AND((K307&gt;=0.8),(AJ307&gt;90))),0,1)</f>
        <v>1</v>
      </c>
      <c r="X307" s="214">
        <f t="shared" si="91"/>
        <v>0</v>
      </c>
      <c r="Y307" s="214">
        <f t="shared" si="92"/>
        <v>0</v>
      </c>
      <c r="Z307" s="214">
        <f t="shared" si="93"/>
        <v>0</v>
      </c>
      <c r="AA307" s="214">
        <f t="shared" si="94"/>
        <v>1</v>
      </c>
      <c r="AB307" s="215" t="str">
        <f t="shared" si="95"/>
        <v>C-</v>
      </c>
      <c r="AC307" s="215" t="str">
        <f t="shared" si="96"/>
        <v>1C-</v>
      </c>
      <c r="AD307" s="216"/>
      <c r="AE307" s="216"/>
      <c r="AF307" s="434">
        <f>IFERROR(INDEX(Raw_DATA!L:L,MATCH(Risk7_PlusY67!$D307,Raw_DATA!$A:$A,0)),"")</f>
        <v>3</v>
      </c>
      <c r="AG307" s="434">
        <f>IFERROR(INDEX(AVGGroup!$D$5:$D$21,MATCH(Risk7_PlusY67!$H307,AVGGroup!$C$5:$C$21,0)),"")</f>
        <v>3.38</v>
      </c>
      <c r="AH307" s="434">
        <f>IFERROR(INDEX(Raw_DATA!M:M,MATCH(Risk7_PlusY67!$D307,Raw_DATA!$A:$A,0)),"")</f>
        <v>-4.8899999999999997</v>
      </c>
      <c r="AI307" s="435">
        <f>IFERROR(INDEX(AVGGroup!$F$5:$F$21,MATCH(Risk7_PlusY67!$H307,AVGGroup!$C$5:$C$21,0)),"")</f>
        <v>0.04</v>
      </c>
      <c r="AJ307" s="401">
        <f>IFERROR(INDEX(Raw_DATA!N:N,MATCH(Risk7_PlusY67!$D307,Raw_DATA!$A:$A,0)),"")</f>
        <v>76</v>
      </c>
      <c r="AK307" s="401">
        <f>IFERROR(INDEX(Raw_DATA!O:O,MATCH(Risk7_PlusY67!$D307,Raw_DATA!$A:$A,0)),"")</f>
        <v>97</v>
      </c>
      <c r="AL307" s="401">
        <f>IFERROR(INDEX(Raw_DATA!P:P,MATCH(Risk7_PlusY67!$D307,Raw_DATA!$A:$A,0)),"")</f>
        <v>87</v>
      </c>
      <c r="AM307" s="401">
        <f>IFERROR(INDEX(Raw_DATA!Q:Q,MATCH(Risk7_PlusY67!$D307,Raw_DATA!$A:$A,0)),"")</f>
        <v>211</v>
      </c>
      <c r="AN307" s="401">
        <f>IFERROR(INDEX(Raw_DATA!R:R,MATCH(Risk7_PlusY67!$D307,Raw_DATA!$A:$A,0)),"")</f>
        <v>51</v>
      </c>
      <c r="AO307" s="407"/>
      <c r="AP307" s="411" t="b">
        <f>AB307=AY307</f>
        <v>0</v>
      </c>
      <c r="AQ307" s="340">
        <f t="shared" si="97"/>
        <v>1</v>
      </c>
      <c r="AR307" s="123">
        <f t="shared" si="98"/>
        <v>1</v>
      </c>
      <c r="AS307" s="123">
        <f t="shared" si="99"/>
        <v>0</v>
      </c>
      <c r="AT307" s="123">
        <f>IF(OR(AND((K307&lt;0.8),(BE307&gt;180)),AND((K307&lt;0.8),(BE307&lt;10)),AND((K307&gt;=0.8),(BE307&lt;10)),AND((K307&gt;=0.8),(BE307&gt;90))),0,1)</f>
        <v>1</v>
      </c>
      <c r="AU307" s="123">
        <f t="shared" si="100"/>
        <v>0</v>
      </c>
      <c r="AV307" s="123">
        <f t="shared" si="101"/>
        <v>0</v>
      </c>
      <c r="AW307" s="123">
        <f t="shared" si="102"/>
        <v>0</v>
      </c>
      <c r="AX307" s="123">
        <f t="shared" si="103"/>
        <v>1</v>
      </c>
      <c r="AY307" s="416" t="str">
        <f t="shared" si="104"/>
        <v>C</v>
      </c>
      <c r="AZ307" s="416" t="str">
        <f>R307&amp;AY307</f>
        <v>1C</v>
      </c>
      <c r="BA307" s="417">
        <f>IFERROR(INDEX(Raw_DATA!L:L,MATCH(Risk7_PlusY67!$D307,Raw_DATA!$A:$A,0)),"")</f>
        <v>3</v>
      </c>
      <c r="BB307" s="417">
        <f>IFERROR(INDEX(AVGGroup!$H$5:$H$21,MATCH(Risk7_PlusY67!$BJ307,AVGGroup!$C$5:$C$21,0)),"")</f>
        <v>2.06</v>
      </c>
      <c r="BC307" s="417">
        <f>IFERROR(INDEX(Raw_DATA!M:M,MATCH(Risk7_PlusY67!$D307,Raw_DATA!$A:$A,0)),"")</f>
        <v>-4.8899999999999997</v>
      </c>
      <c r="BD307" s="418">
        <f>IFERROR(INDEX(AVGGroup!$J$5:$J$21,MATCH(Risk7_PlusY67!$BJ307,AVGGroup!$C$5:$C$21,0)),"")</f>
        <v>-1.4</v>
      </c>
      <c r="BE307" s="407">
        <f>IFERROR(INDEX(Raw_DATA!N:N,MATCH(Risk7_PlusY67!$D307,Raw_DATA!$A:$A,0)),"")</f>
        <v>76</v>
      </c>
      <c r="BF307" s="407">
        <f>IFERROR(INDEX(Raw_DATA!O:O,MATCH(Risk7_PlusY67!$D307,Raw_DATA!$A:$A,0)),"")</f>
        <v>97</v>
      </c>
      <c r="BG307" s="407">
        <f>IFERROR(INDEX(Raw_DATA!P:P,MATCH(Risk7_PlusY67!$D307,Raw_DATA!$A:$A,0)),"")</f>
        <v>87</v>
      </c>
      <c r="BH307" s="407">
        <f>IFERROR(INDEX(Raw_DATA!Q:Q,MATCH(Risk7_PlusY67!$D307,Raw_DATA!$A:$A,0)),"")</f>
        <v>211</v>
      </c>
      <c r="BI307" s="407">
        <f>IFERROR(INDEX(Raw_DATA!R:R,MATCH(Risk7_PlusY67!$D307,Raw_DATA!$A:$A,0)),"")</f>
        <v>51</v>
      </c>
      <c r="BJ307" s="124" t="str">
        <f>INDEX('Org2567'!$BM:$BM,MATCH(Risk7_PlusY67!D307,'Org2567'!$D:$D,0))</f>
        <v>รพท.M1 B&lt;=200</v>
      </c>
    </row>
    <row r="308" spans="1:62" x14ac:dyDescent="0.7">
      <c r="A308" s="206">
        <f>IF(ISBLANK(D308),"",COUNTA($D$3:D308))</f>
        <v>306</v>
      </c>
      <c r="B308" s="207">
        <f>IFERROR(INDEX(ID!$E:$E,MATCH(Risk7_PlusY67!$D308,ID!$A:$A,0)),"")</f>
        <v>5</v>
      </c>
      <c r="C308" s="207" t="str">
        <f>IFERROR(INDEX(ID!$I:$I,MATCH(Risk7_PlusY67!$D308,ID!$A:$A,0)),"")</f>
        <v>ประจวบคีรีขันธ์</v>
      </c>
      <c r="D308" s="295" t="s">
        <v>322</v>
      </c>
      <c r="E308" s="207" t="str">
        <f>IFERROR(INDEX(ID!$C:$C,MATCH(Risk7_PlusY67!$D308,ID!$A:$A,0)),"")</f>
        <v>บางสะพานน้อย,รพช.</v>
      </c>
      <c r="F308" s="207" t="str">
        <f>IFERROR(INDEX(ID!$G:$G,MATCH(Risk7_PlusY67!$D308,ID!$A:$A,0)),"")</f>
        <v>รพช.</v>
      </c>
      <c r="G308" s="206">
        <f>IFERROR(INDEX(ID!$J:$J,MATCH(Risk7_PlusY67!$D308,ID!$A:$A,0)),"")</f>
        <v>30</v>
      </c>
      <c r="H308" s="208" t="str">
        <f>IFERROR(INDEX(ID!$P:$P,MATCH(Risk7_PlusY67!$D308,ID!$A:$A,0)),"")</f>
        <v>รพช.F2 P&lt;=30,000</v>
      </c>
      <c r="I308" s="209">
        <f>IFERROR(INDEX(Raw_DATA!E:E,MATCH(Risk7_PlusY67!$D308,Raw_DATA!$A:$A,0)),"")</f>
        <v>1.22</v>
      </c>
      <c r="J308" s="209">
        <f>IFERROR(INDEX(Raw_DATA!F:F,MATCH(Risk7_PlusY67!$D308,Raw_DATA!$A:$A,0)),"")</f>
        <v>1.1000000000000001</v>
      </c>
      <c r="K308" s="209">
        <f>IFERROR(INDEX(Raw_DATA!G:G,MATCH(Risk7_PlusY67!$D308,Raw_DATA!$A:$A,0)),"")</f>
        <v>0.88</v>
      </c>
      <c r="L308" s="209">
        <f>IFERROR(INDEX(Raw_DATA!H:H,MATCH(Risk7_PlusY67!$D308,Raw_DATA!$A:$A,0)),"")</f>
        <v>5238931.34</v>
      </c>
      <c r="M308" s="210">
        <f>IFERROR(INDEX(Raw_DATA!I:I,MATCH(Risk7_PlusY67!$D308,Raw_DATA!$A:$A,0)),"")</f>
        <v>-17662867.440000001</v>
      </c>
      <c r="N308" s="206">
        <f t="shared" si="84"/>
        <v>1</v>
      </c>
      <c r="O308" s="206">
        <f t="shared" si="85"/>
        <v>1</v>
      </c>
      <c r="P308" s="206">
        <f t="shared" si="86"/>
        <v>1</v>
      </c>
      <c r="Q308" s="211">
        <f t="shared" si="87"/>
        <v>3.5</v>
      </c>
      <c r="R308" s="206">
        <f t="shared" si="88"/>
        <v>3</v>
      </c>
      <c r="S308" s="212">
        <f>IFERROR(INDEX(Raw_DATA!J:J,MATCH(Risk7_PlusY67!$D308,Raw_DATA!$A:$A,0)),"")</f>
        <v>-12416494.17</v>
      </c>
      <c r="T308" s="213">
        <f>IFERROR(INDEX(Raw_DATA!K:K,MATCH(Risk7_PlusY67!$D308,Raw_DATA!$A:$A,0)),"")</f>
        <v>-2707372.97</v>
      </c>
      <c r="U308" s="214">
        <f t="shared" si="89"/>
        <v>0</v>
      </c>
      <c r="V308" s="214">
        <f t="shared" si="90"/>
        <v>0</v>
      </c>
      <c r="W308" s="214">
        <f>IF(OR(AND((K308&lt;0.8),(AJ308&gt;180)),AND((K308&lt;0.8),(AJ308&lt;10)),AND((K308&gt;=0.8),(AJ308&lt;10)),AND((K308&gt;=0.8),(AJ308&gt;90))),0,1)</f>
        <v>1</v>
      </c>
      <c r="X308" s="214">
        <f t="shared" si="91"/>
        <v>1</v>
      </c>
      <c r="Y308" s="214">
        <f t="shared" si="92"/>
        <v>1</v>
      </c>
      <c r="Z308" s="214">
        <f t="shared" si="93"/>
        <v>0</v>
      </c>
      <c r="AA308" s="214">
        <f t="shared" si="94"/>
        <v>1</v>
      </c>
      <c r="AB308" s="215" t="str">
        <f t="shared" si="95"/>
        <v>B-</v>
      </c>
      <c r="AC308" s="215" t="str">
        <f t="shared" si="96"/>
        <v>3B-</v>
      </c>
      <c r="AD308" s="216"/>
      <c r="AE308" s="216"/>
      <c r="AF308" s="434">
        <f>IFERROR(INDEX(Raw_DATA!L:L,MATCH(Risk7_PlusY67!$D308,Raw_DATA!$A:$A,0)),"")</f>
        <v>-12.82</v>
      </c>
      <c r="AG308" s="434">
        <f>IFERROR(INDEX(AVGGroup!$D$5:$D$21,MATCH(Risk7_PlusY67!$H308,AVGGroup!$C$5:$C$21,0)),"")</f>
        <v>-3.55</v>
      </c>
      <c r="AH308" s="434">
        <f>IFERROR(INDEX(Raw_DATA!M:M,MATCH(Risk7_PlusY67!$D308,Raw_DATA!$A:$A,0)),"")</f>
        <v>-23.99</v>
      </c>
      <c r="AI308" s="435">
        <f>IFERROR(INDEX(AVGGroup!$F$5:$F$21,MATCH(Risk7_PlusY67!$H308,AVGGroup!$C$5:$C$21,0)),"")</f>
        <v>-10.199999999999999</v>
      </c>
      <c r="AJ308" s="401">
        <f>IFERROR(INDEX(Raw_DATA!N:N,MATCH(Risk7_PlusY67!$D308,Raw_DATA!$A:$A,0)),"")</f>
        <v>84</v>
      </c>
      <c r="AK308" s="401">
        <f>IFERROR(INDEX(Raw_DATA!O:O,MATCH(Risk7_PlusY67!$D308,Raw_DATA!$A:$A,0)),"")</f>
        <v>31</v>
      </c>
      <c r="AL308" s="401">
        <f>IFERROR(INDEX(Raw_DATA!P:P,MATCH(Risk7_PlusY67!$D308,Raw_DATA!$A:$A,0)),"")</f>
        <v>33</v>
      </c>
      <c r="AM308" s="401">
        <f>IFERROR(INDEX(Raw_DATA!Q:Q,MATCH(Risk7_PlusY67!$D308,Raw_DATA!$A:$A,0)),"")</f>
        <v>201</v>
      </c>
      <c r="AN308" s="401">
        <f>IFERROR(INDEX(Raw_DATA!R:R,MATCH(Risk7_PlusY67!$D308,Raw_DATA!$A:$A,0)),"")</f>
        <v>35</v>
      </c>
      <c r="AO308" s="407"/>
      <c r="AP308" s="411" t="b">
        <f>AB308=AY308</f>
        <v>1</v>
      </c>
      <c r="AQ308" s="340">
        <f t="shared" si="97"/>
        <v>1</v>
      </c>
      <c r="AR308" s="123">
        <f t="shared" si="98"/>
        <v>0</v>
      </c>
      <c r="AS308" s="123">
        <f t="shared" si="99"/>
        <v>0</v>
      </c>
      <c r="AT308" s="123">
        <f>IF(OR(AND((K308&lt;0.8),(BE308&gt;180)),AND((K308&lt;0.8),(BE308&lt;10)),AND((K308&gt;=0.8),(BE308&lt;10)),AND((K308&gt;=0.8),(BE308&gt;90))),0,1)</f>
        <v>1</v>
      </c>
      <c r="AU308" s="123">
        <f t="shared" si="100"/>
        <v>1</v>
      </c>
      <c r="AV308" s="123">
        <f t="shared" si="101"/>
        <v>1</v>
      </c>
      <c r="AW308" s="123">
        <f t="shared" si="102"/>
        <v>0</v>
      </c>
      <c r="AX308" s="123">
        <f t="shared" si="103"/>
        <v>1</v>
      </c>
      <c r="AY308" s="416" t="str">
        <f t="shared" si="104"/>
        <v>B-</v>
      </c>
      <c r="AZ308" s="416" t="str">
        <f>R308&amp;AY308</f>
        <v>3B-</v>
      </c>
      <c r="BA308" s="417">
        <f>IFERROR(INDEX(Raw_DATA!L:L,MATCH(Risk7_PlusY67!$D308,Raw_DATA!$A:$A,0)),"")</f>
        <v>-12.82</v>
      </c>
      <c r="BB308" s="417">
        <f>IFERROR(INDEX(AVGGroup!$H$5:$H$21,MATCH(Risk7_PlusY67!$BJ308,AVGGroup!$C$5:$C$21,0)),"")</f>
        <v>-3.54</v>
      </c>
      <c r="BC308" s="417">
        <f>IFERROR(INDEX(Raw_DATA!M:M,MATCH(Risk7_PlusY67!$D308,Raw_DATA!$A:$A,0)),"")</f>
        <v>-23.99</v>
      </c>
      <c r="BD308" s="418">
        <f>IFERROR(INDEX(AVGGroup!$J$5:$J$21,MATCH(Risk7_PlusY67!$BJ308,AVGGroup!$C$5:$C$21,0)),"")</f>
        <v>-10.199999999999999</v>
      </c>
      <c r="BE308" s="407">
        <f>IFERROR(INDEX(Raw_DATA!N:N,MATCH(Risk7_PlusY67!$D308,Raw_DATA!$A:$A,0)),"")</f>
        <v>84</v>
      </c>
      <c r="BF308" s="407">
        <f>IFERROR(INDEX(Raw_DATA!O:O,MATCH(Risk7_PlusY67!$D308,Raw_DATA!$A:$A,0)),"")</f>
        <v>31</v>
      </c>
      <c r="BG308" s="407">
        <f>IFERROR(INDEX(Raw_DATA!P:P,MATCH(Risk7_PlusY67!$D308,Raw_DATA!$A:$A,0)),"")</f>
        <v>33</v>
      </c>
      <c r="BH308" s="407">
        <f>IFERROR(INDEX(Raw_DATA!Q:Q,MATCH(Risk7_PlusY67!$D308,Raw_DATA!$A:$A,0)),"")</f>
        <v>201</v>
      </c>
      <c r="BI308" s="407">
        <f>IFERROR(INDEX(Raw_DATA!R:R,MATCH(Risk7_PlusY67!$D308,Raw_DATA!$A:$A,0)),"")</f>
        <v>35</v>
      </c>
      <c r="BJ308" s="124" t="str">
        <f>INDEX('Org2567'!$BM:$BM,MATCH(Risk7_PlusY67!D308,'Org2567'!$D:$D,0))</f>
        <v>รพช.F2 P&lt;=30,000</v>
      </c>
    </row>
    <row r="309" spans="1:62" x14ac:dyDescent="0.7">
      <c r="A309" s="206">
        <f>IF(ISBLANK(D309),"",COUNTA($D$3:D309))</f>
        <v>307</v>
      </c>
      <c r="B309" s="207">
        <f>IFERROR(INDEX(ID!$E:$E,MATCH(Risk7_PlusY67!$D309,ID!$A:$A,0)),"")</f>
        <v>5</v>
      </c>
      <c r="C309" s="207" t="str">
        <f>IFERROR(INDEX(ID!$I:$I,MATCH(Risk7_PlusY67!$D309,ID!$A:$A,0)),"")</f>
        <v>ประจวบคีรีขันธ์</v>
      </c>
      <c r="D309" s="295" t="s">
        <v>323</v>
      </c>
      <c r="E309" s="207" t="str">
        <f>IFERROR(INDEX(ID!$C:$C,MATCH(Risk7_PlusY67!$D309,ID!$A:$A,0)),"")</f>
        <v>ปราณบุรี,รพช.</v>
      </c>
      <c r="F309" s="207" t="str">
        <f>IFERROR(INDEX(ID!$G:$G,MATCH(Risk7_PlusY67!$D309,ID!$A:$A,0)),"")</f>
        <v>รพช.</v>
      </c>
      <c r="G309" s="206">
        <f>IFERROR(INDEX(ID!$J:$J,MATCH(Risk7_PlusY67!$D309,ID!$A:$A,0)),"")</f>
        <v>60</v>
      </c>
      <c r="H309" s="208" t="str">
        <f>IFERROR(INDEX(ID!$P:$P,MATCH(Risk7_PlusY67!$D309,ID!$A:$A,0)),"")</f>
        <v>รพช.F1 P&lt;=50,000</v>
      </c>
      <c r="I309" s="209">
        <f>IFERROR(INDEX(Raw_DATA!E:E,MATCH(Risk7_PlusY67!$D309,Raw_DATA!$A:$A,0)),"")</f>
        <v>4.9800000000000004</v>
      </c>
      <c r="J309" s="209">
        <f>IFERROR(INDEX(Raw_DATA!F:F,MATCH(Risk7_PlusY67!$D309,Raw_DATA!$A:$A,0)),"")</f>
        <v>4.76</v>
      </c>
      <c r="K309" s="209">
        <f>IFERROR(INDEX(Raw_DATA!G:G,MATCH(Risk7_PlusY67!$D309,Raw_DATA!$A:$A,0)),"")</f>
        <v>3.97</v>
      </c>
      <c r="L309" s="209">
        <f>IFERROR(INDEX(Raw_DATA!H:H,MATCH(Risk7_PlusY67!$D309,Raw_DATA!$A:$A,0)),"")</f>
        <v>114708825.14</v>
      </c>
      <c r="M309" s="210">
        <f>IFERROR(INDEX(Raw_DATA!I:I,MATCH(Risk7_PlusY67!$D309,Raw_DATA!$A:$A,0)),"")</f>
        <v>-21508438.77</v>
      </c>
      <c r="N309" s="206">
        <f t="shared" si="84"/>
        <v>0</v>
      </c>
      <c r="O309" s="206">
        <f t="shared" si="85"/>
        <v>1</v>
      </c>
      <c r="P309" s="206">
        <f t="shared" si="86"/>
        <v>0</v>
      </c>
      <c r="Q309" s="211">
        <f t="shared" si="87"/>
        <v>63.9</v>
      </c>
      <c r="R309" s="206">
        <f t="shared" si="88"/>
        <v>1</v>
      </c>
      <c r="S309" s="212">
        <f>IFERROR(INDEX(Raw_DATA!J:J,MATCH(Risk7_PlusY67!$D309,Raw_DATA!$A:$A,0)),"")</f>
        <v>-9653783.5099999998</v>
      </c>
      <c r="T309" s="213">
        <f>IFERROR(INDEX(Raw_DATA!K:K,MATCH(Risk7_PlusY67!$D309,Raw_DATA!$A:$A,0)),"")</f>
        <v>85668453.859999999</v>
      </c>
      <c r="U309" s="214">
        <f t="shared" si="89"/>
        <v>0</v>
      </c>
      <c r="V309" s="214">
        <f t="shared" si="90"/>
        <v>0</v>
      </c>
      <c r="W309" s="214">
        <f>IF(OR(AND((K309&lt;0.8),(AJ309&gt;180)),AND((K309&lt;0.8),(AJ309&lt;10)),AND((K309&gt;=0.8),(AJ309&lt;10)),AND((K309&gt;=0.8),(AJ309&gt;90))),0,1)</f>
        <v>1</v>
      </c>
      <c r="X309" s="214">
        <f t="shared" si="91"/>
        <v>0</v>
      </c>
      <c r="Y309" s="214">
        <f t="shared" si="92"/>
        <v>0</v>
      </c>
      <c r="Z309" s="214">
        <f t="shared" si="93"/>
        <v>0</v>
      </c>
      <c r="AA309" s="214">
        <f t="shared" si="94"/>
        <v>0</v>
      </c>
      <c r="AB309" s="215" t="str">
        <f t="shared" si="95"/>
        <v>D</v>
      </c>
      <c r="AC309" s="215" t="str">
        <f t="shared" si="96"/>
        <v>1D</v>
      </c>
      <c r="AD309" s="216"/>
      <c r="AE309" s="216"/>
      <c r="AF309" s="434">
        <f>IFERROR(INDEX(Raw_DATA!L:L,MATCH(Risk7_PlusY67!$D309,Raw_DATA!$A:$A,0)),"")</f>
        <v>-6.14</v>
      </c>
      <c r="AG309" s="434">
        <f>IFERROR(INDEX(AVGGroup!$D$5:$D$21,MATCH(Risk7_PlusY67!$H309,AVGGroup!$C$5:$C$21,0)),"")</f>
        <v>-3.15</v>
      </c>
      <c r="AH309" s="434">
        <f>IFERROR(INDEX(Raw_DATA!M:M,MATCH(Risk7_PlusY67!$D309,Raw_DATA!$A:$A,0)),"")</f>
        <v>-9.41</v>
      </c>
      <c r="AI309" s="435">
        <f>IFERROR(INDEX(AVGGroup!$F$5:$F$21,MATCH(Risk7_PlusY67!$H309,AVGGroup!$C$5:$C$21,0)),"")</f>
        <v>-7.1</v>
      </c>
      <c r="AJ309" s="401">
        <f>IFERROR(INDEX(Raw_DATA!N:N,MATCH(Risk7_PlusY67!$D309,Raw_DATA!$A:$A,0)),"")</f>
        <v>81</v>
      </c>
      <c r="AK309" s="401">
        <f>IFERROR(INDEX(Raw_DATA!O:O,MATCH(Risk7_PlusY67!$D309,Raw_DATA!$A:$A,0)),"")</f>
        <v>117</v>
      </c>
      <c r="AL309" s="401">
        <f>IFERROR(INDEX(Raw_DATA!P:P,MATCH(Risk7_PlusY67!$D309,Raw_DATA!$A:$A,0)),"")</f>
        <v>64</v>
      </c>
      <c r="AM309" s="401">
        <f>IFERROR(INDEX(Raw_DATA!Q:Q,MATCH(Risk7_PlusY67!$D309,Raw_DATA!$A:$A,0)),"")</f>
        <v>273</v>
      </c>
      <c r="AN309" s="401">
        <f>IFERROR(INDEX(Raw_DATA!R:R,MATCH(Risk7_PlusY67!$D309,Raw_DATA!$A:$A,0)),"")</f>
        <v>72</v>
      </c>
      <c r="AO309" s="407"/>
      <c r="AP309" s="411" t="b">
        <f>AB309=AY309</f>
        <v>1</v>
      </c>
      <c r="AQ309" s="340">
        <f t="shared" si="97"/>
        <v>1</v>
      </c>
      <c r="AR309" s="123">
        <f t="shared" si="98"/>
        <v>0</v>
      </c>
      <c r="AS309" s="123">
        <f t="shared" si="99"/>
        <v>0</v>
      </c>
      <c r="AT309" s="123">
        <f>IF(OR(AND((K309&lt;0.8),(BE309&gt;180)),AND((K309&lt;0.8),(BE309&lt;10)),AND((K309&gt;=0.8),(BE309&lt;10)),AND((K309&gt;=0.8),(BE309&gt;90))),0,1)</f>
        <v>1</v>
      </c>
      <c r="AU309" s="123">
        <f t="shared" si="100"/>
        <v>0</v>
      </c>
      <c r="AV309" s="123">
        <f t="shared" si="101"/>
        <v>0</v>
      </c>
      <c r="AW309" s="123">
        <f t="shared" si="102"/>
        <v>0</v>
      </c>
      <c r="AX309" s="123">
        <f t="shared" si="103"/>
        <v>0</v>
      </c>
      <c r="AY309" s="416" t="str">
        <f t="shared" si="104"/>
        <v>D</v>
      </c>
      <c r="AZ309" s="416" t="str">
        <f>R309&amp;AY309</f>
        <v>1D</v>
      </c>
      <c r="BA309" s="417">
        <f>IFERROR(INDEX(Raw_DATA!L:L,MATCH(Risk7_PlusY67!$D309,Raw_DATA!$A:$A,0)),"")</f>
        <v>-6.14</v>
      </c>
      <c r="BB309" s="417">
        <f>IFERROR(INDEX(AVGGroup!$H$5:$H$21,MATCH(Risk7_PlusY67!$BJ309,AVGGroup!$C$5:$C$21,0)),"")</f>
        <v>-3.15</v>
      </c>
      <c r="BC309" s="417">
        <f>IFERROR(INDEX(Raw_DATA!M:M,MATCH(Risk7_PlusY67!$D309,Raw_DATA!$A:$A,0)),"")</f>
        <v>-9.41</v>
      </c>
      <c r="BD309" s="418">
        <f>IFERROR(INDEX(AVGGroup!$J$5:$J$21,MATCH(Risk7_PlusY67!$BJ309,AVGGroup!$C$5:$C$21,0)),"")</f>
        <v>-7.1</v>
      </c>
      <c r="BE309" s="407">
        <f>IFERROR(INDEX(Raw_DATA!N:N,MATCH(Risk7_PlusY67!$D309,Raw_DATA!$A:$A,0)),"")</f>
        <v>81</v>
      </c>
      <c r="BF309" s="407">
        <f>IFERROR(INDEX(Raw_DATA!O:O,MATCH(Risk7_PlusY67!$D309,Raw_DATA!$A:$A,0)),"")</f>
        <v>117</v>
      </c>
      <c r="BG309" s="407">
        <f>IFERROR(INDEX(Raw_DATA!P:P,MATCH(Risk7_PlusY67!$D309,Raw_DATA!$A:$A,0)),"")</f>
        <v>64</v>
      </c>
      <c r="BH309" s="407">
        <f>IFERROR(INDEX(Raw_DATA!Q:Q,MATCH(Risk7_PlusY67!$D309,Raw_DATA!$A:$A,0)),"")</f>
        <v>273</v>
      </c>
      <c r="BI309" s="407">
        <f>IFERROR(INDEX(Raw_DATA!R:R,MATCH(Risk7_PlusY67!$D309,Raw_DATA!$A:$A,0)),"")</f>
        <v>72</v>
      </c>
      <c r="BJ309" s="124" t="str">
        <f>INDEX('Org2567'!$BM:$BM,MATCH(Risk7_PlusY67!D309,'Org2567'!$D:$D,0))</f>
        <v>รพช.F1 P&lt;=50,000</v>
      </c>
    </row>
    <row r="310" spans="1:62" x14ac:dyDescent="0.7">
      <c r="A310" s="206">
        <f>IF(ISBLANK(D310),"",COUNTA($D$3:D310))</f>
        <v>308</v>
      </c>
      <c r="B310" s="207">
        <f>IFERROR(INDEX(ID!$E:$E,MATCH(Risk7_PlusY67!$D310,ID!$A:$A,0)),"")</f>
        <v>5</v>
      </c>
      <c r="C310" s="207" t="str">
        <f>IFERROR(INDEX(ID!$I:$I,MATCH(Risk7_PlusY67!$D310,ID!$A:$A,0)),"")</f>
        <v>ประจวบคีรีขันธ์</v>
      </c>
      <c r="D310" s="295" t="s">
        <v>324</v>
      </c>
      <c r="E310" s="207" t="str">
        <f>IFERROR(INDEX(ID!$C:$C,MATCH(Risk7_PlusY67!$D310,ID!$A:$A,0)),"")</f>
        <v>หัวหิน,รพท.</v>
      </c>
      <c r="F310" s="207" t="str">
        <f>IFERROR(INDEX(ID!$G:$G,MATCH(Risk7_PlusY67!$D310,ID!$A:$A,0)),"")</f>
        <v>รพท.</v>
      </c>
      <c r="G310" s="206">
        <f>IFERROR(INDEX(ID!$J:$J,MATCH(Risk7_PlusY67!$D310,ID!$A:$A,0)),"")</f>
        <v>446</v>
      </c>
      <c r="H310" s="208" t="str">
        <f>IFERROR(INDEX(ID!$P:$P,MATCH(Risk7_PlusY67!$D310,ID!$A:$A,0)),"")</f>
        <v>รพท.S B&gt;400</v>
      </c>
      <c r="I310" s="209">
        <f>IFERROR(INDEX(Raw_DATA!E:E,MATCH(Risk7_PlusY67!$D310,Raw_DATA!$A:$A,0)),"")</f>
        <v>5.22</v>
      </c>
      <c r="J310" s="209">
        <f>IFERROR(INDEX(Raw_DATA!F:F,MATCH(Risk7_PlusY67!$D310,Raw_DATA!$A:$A,0)),"")</f>
        <v>4.6500000000000004</v>
      </c>
      <c r="K310" s="209">
        <f>IFERROR(INDEX(Raw_DATA!G:G,MATCH(Risk7_PlusY67!$D310,Raw_DATA!$A:$A,0)),"")</f>
        <v>3.15</v>
      </c>
      <c r="L310" s="209">
        <f>IFERROR(INDEX(Raw_DATA!H:H,MATCH(Risk7_PlusY67!$D310,Raw_DATA!$A:$A,0)),"")</f>
        <v>789948068.61000001</v>
      </c>
      <c r="M310" s="210">
        <f>IFERROR(INDEX(Raw_DATA!I:I,MATCH(Risk7_PlusY67!$D310,Raw_DATA!$A:$A,0)),"")</f>
        <v>-12115574.390000001</v>
      </c>
      <c r="N310" s="206">
        <f t="shared" si="84"/>
        <v>0</v>
      </c>
      <c r="O310" s="206">
        <f t="shared" si="85"/>
        <v>1</v>
      </c>
      <c r="P310" s="206">
        <f t="shared" si="86"/>
        <v>0</v>
      </c>
      <c r="Q310" s="211">
        <f t="shared" si="87"/>
        <v>782.4</v>
      </c>
      <c r="R310" s="206">
        <f t="shared" si="88"/>
        <v>1</v>
      </c>
      <c r="S310" s="212">
        <f>IFERROR(INDEX(Raw_DATA!J:J,MATCH(Risk7_PlusY67!$D310,Raw_DATA!$A:$A,0)),"")</f>
        <v>87739661.569999993</v>
      </c>
      <c r="T310" s="213">
        <f>IFERROR(INDEX(Raw_DATA!K:K,MATCH(Risk7_PlusY67!$D310,Raw_DATA!$A:$A,0)),"")</f>
        <v>402405999.69</v>
      </c>
      <c r="U310" s="214">
        <f t="shared" si="89"/>
        <v>1</v>
      </c>
      <c r="V310" s="214">
        <f t="shared" si="90"/>
        <v>1</v>
      </c>
      <c r="W310" s="214">
        <f>IF(OR(AND((K310&lt;0.8),(AJ310&gt;180)),AND((K310&lt;0.8),(AJ310&lt;10)),AND((K310&gt;=0.8),(AJ310&lt;10)),AND((K310&gt;=0.8),(AJ310&gt;90))),0,1)</f>
        <v>1</v>
      </c>
      <c r="X310" s="214">
        <f t="shared" si="91"/>
        <v>1</v>
      </c>
      <c r="Y310" s="214">
        <f t="shared" si="92"/>
        <v>0</v>
      </c>
      <c r="Z310" s="214">
        <f t="shared" si="93"/>
        <v>0</v>
      </c>
      <c r="AA310" s="214">
        <f t="shared" si="94"/>
        <v>0</v>
      </c>
      <c r="AB310" s="215" t="str">
        <f t="shared" si="95"/>
        <v>B-</v>
      </c>
      <c r="AC310" s="215" t="str">
        <f t="shared" si="96"/>
        <v>1B-</v>
      </c>
      <c r="AD310" s="216"/>
      <c r="AE310" s="216"/>
      <c r="AF310" s="434">
        <f>IFERROR(INDEX(Raw_DATA!L:L,MATCH(Risk7_PlusY67!$D310,Raw_DATA!$A:$A,0)),"")</f>
        <v>7.03</v>
      </c>
      <c r="AG310" s="434">
        <f>IFERROR(INDEX(AVGGroup!$D$5:$D$21,MATCH(Risk7_PlusY67!$H310,AVGGroup!$C$5:$C$21,0)),"")</f>
        <v>3.6</v>
      </c>
      <c r="AH310" s="434">
        <f>IFERROR(INDEX(Raw_DATA!M:M,MATCH(Risk7_PlusY67!$D310,Raw_DATA!$A:$A,0)),"")</f>
        <v>-0.68</v>
      </c>
      <c r="AI310" s="435">
        <f>IFERROR(INDEX(AVGGroup!$F$5:$F$21,MATCH(Risk7_PlusY67!$H310,AVGGroup!$C$5:$C$21,0)),"")</f>
        <v>-2.23</v>
      </c>
      <c r="AJ310" s="401">
        <f>IFERROR(INDEX(Raw_DATA!N:N,MATCH(Risk7_PlusY67!$D310,Raw_DATA!$A:$A,0)),"")</f>
        <v>64</v>
      </c>
      <c r="AK310" s="401">
        <f>IFERROR(INDEX(Raw_DATA!O:O,MATCH(Risk7_PlusY67!$D310,Raw_DATA!$A:$A,0)),"")</f>
        <v>18</v>
      </c>
      <c r="AL310" s="401">
        <f>IFERROR(INDEX(Raw_DATA!P:P,MATCH(Risk7_PlusY67!$D310,Raw_DATA!$A:$A,0)),"")</f>
        <v>69</v>
      </c>
      <c r="AM310" s="401">
        <f>IFERROR(INDEX(Raw_DATA!Q:Q,MATCH(Risk7_PlusY67!$D310,Raw_DATA!$A:$A,0)),"")</f>
        <v>142</v>
      </c>
      <c r="AN310" s="401">
        <f>IFERROR(INDEX(Raw_DATA!R:R,MATCH(Risk7_PlusY67!$D310,Raw_DATA!$A:$A,0)),"")</f>
        <v>82</v>
      </c>
      <c r="AO310" s="407"/>
      <c r="AP310" s="411" t="b">
        <f>AB310=AY310</f>
        <v>1</v>
      </c>
      <c r="AQ310" s="340">
        <f t="shared" si="97"/>
        <v>1</v>
      </c>
      <c r="AR310" s="123">
        <f t="shared" si="98"/>
        <v>1</v>
      </c>
      <c r="AS310" s="123">
        <f t="shared" si="99"/>
        <v>1</v>
      </c>
      <c r="AT310" s="123">
        <f>IF(OR(AND((K310&lt;0.8),(BE310&gt;180)),AND((K310&lt;0.8),(BE310&lt;10)),AND((K310&gt;=0.8),(BE310&lt;10)),AND((K310&gt;=0.8),(BE310&gt;90))),0,1)</f>
        <v>1</v>
      </c>
      <c r="AU310" s="123">
        <f t="shared" si="100"/>
        <v>1</v>
      </c>
      <c r="AV310" s="123">
        <f t="shared" si="101"/>
        <v>0</v>
      </c>
      <c r="AW310" s="123">
        <f t="shared" si="102"/>
        <v>0</v>
      </c>
      <c r="AX310" s="123">
        <f t="shared" si="103"/>
        <v>0</v>
      </c>
      <c r="AY310" s="416" t="str">
        <f t="shared" si="104"/>
        <v>B-</v>
      </c>
      <c r="AZ310" s="416" t="str">
        <f>R310&amp;AY310</f>
        <v>1B-</v>
      </c>
      <c r="BA310" s="417">
        <f>IFERROR(INDEX(Raw_DATA!L:L,MATCH(Risk7_PlusY67!$D310,Raw_DATA!$A:$A,0)),"")</f>
        <v>7.03</v>
      </c>
      <c r="BB310" s="417">
        <f>IFERROR(INDEX(AVGGroup!$H$5:$H$21,MATCH(Risk7_PlusY67!$BJ310,AVGGroup!$C$5:$C$21,0)),"")</f>
        <v>3.6</v>
      </c>
      <c r="BC310" s="417">
        <f>IFERROR(INDEX(Raw_DATA!M:M,MATCH(Risk7_PlusY67!$D310,Raw_DATA!$A:$A,0)),"")</f>
        <v>-0.68</v>
      </c>
      <c r="BD310" s="418">
        <f>IFERROR(INDEX(AVGGroup!$J$5:$J$21,MATCH(Risk7_PlusY67!$BJ310,AVGGroup!$C$5:$C$21,0)),"")</f>
        <v>-2.23</v>
      </c>
      <c r="BE310" s="407">
        <f>IFERROR(INDEX(Raw_DATA!N:N,MATCH(Risk7_PlusY67!$D310,Raw_DATA!$A:$A,0)),"")</f>
        <v>64</v>
      </c>
      <c r="BF310" s="407">
        <f>IFERROR(INDEX(Raw_DATA!O:O,MATCH(Risk7_PlusY67!$D310,Raw_DATA!$A:$A,0)),"")</f>
        <v>18</v>
      </c>
      <c r="BG310" s="407">
        <f>IFERROR(INDEX(Raw_DATA!P:P,MATCH(Risk7_PlusY67!$D310,Raw_DATA!$A:$A,0)),"")</f>
        <v>69</v>
      </c>
      <c r="BH310" s="407">
        <f>IFERROR(INDEX(Raw_DATA!Q:Q,MATCH(Risk7_PlusY67!$D310,Raw_DATA!$A:$A,0)),"")</f>
        <v>142</v>
      </c>
      <c r="BI310" s="407">
        <f>IFERROR(INDEX(Raw_DATA!R:R,MATCH(Risk7_PlusY67!$D310,Raw_DATA!$A:$A,0)),"")</f>
        <v>82</v>
      </c>
      <c r="BJ310" s="124" t="str">
        <f>INDEX('Org2567'!$BM:$BM,MATCH(Risk7_PlusY67!D310,'Org2567'!$D:$D,0))</f>
        <v>รพท.S B&gt;400</v>
      </c>
    </row>
    <row r="311" spans="1:62" x14ac:dyDescent="0.7">
      <c r="A311" s="206">
        <f>IF(ISBLANK(D311),"",COUNTA($D$3:D311))</f>
        <v>309</v>
      </c>
      <c r="B311" s="207">
        <f>IFERROR(INDEX(ID!$E:$E,MATCH(Risk7_PlusY67!$D311,ID!$A:$A,0)),"")</f>
        <v>5</v>
      </c>
      <c r="C311" s="207" t="str">
        <f>IFERROR(INDEX(ID!$I:$I,MATCH(Risk7_PlusY67!$D311,ID!$A:$A,0)),"")</f>
        <v>ประจวบคีรีขันธ์</v>
      </c>
      <c r="D311" s="295" t="s">
        <v>325</v>
      </c>
      <c r="E311" s="207" t="str">
        <f>IFERROR(INDEX(ID!$C:$C,MATCH(Risk7_PlusY67!$D311,ID!$A:$A,0)),"")</f>
        <v>สามร้อยยอด,รพช.</v>
      </c>
      <c r="F311" s="207" t="str">
        <f>IFERROR(INDEX(ID!$G:$G,MATCH(Risk7_PlusY67!$D311,ID!$A:$A,0)),"")</f>
        <v>รพช.</v>
      </c>
      <c r="G311" s="206">
        <f>IFERROR(INDEX(ID!$J:$J,MATCH(Risk7_PlusY67!$D311,ID!$A:$A,0)),"")</f>
        <v>90</v>
      </c>
      <c r="H311" s="208" t="str">
        <f>IFERROR(INDEX(ID!$P:$P,MATCH(Risk7_PlusY67!$D311,ID!$A:$A,0)),"")</f>
        <v>รพช.F1 P&lt;=50,000</v>
      </c>
      <c r="I311" s="209">
        <f>IFERROR(INDEX(Raw_DATA!E:E,MATCH(Risk7_PlusY67!$D311,Raw_DATA!$A:$A,0)),"")</f>
        <v>17.920000000000002</v>
      </c>
      <c r="J311" s="209">
        <f>IFERROR(INDEX(Raw_DATA!F:F,MATCH(Risk7_PlusY67!$D311,Raw_DATA!$A:$A,0)),"")</f>
        <v>17.41</v>
      </c>
      <c r="K311" s="209">
        <f>IFERROR(INDEX(Raw_DATA!G:G,MATCH(Risk7_PlusY67!$D311,Raw_DATA!$A:$A,0)),"")</f>
        <v>15.99</v>
      </c>
      <c r="L311" s="209">
        <f>IFERROR(INDEX(Raw_DATA!H:H,MATCH(Risk7_PlusY67!$D311,Raw_DATA!$A:$A,0)),"")</f>
        <v>198372729.97</v>
      </c>
      <c r="M311" s="210">
        <f>IFERROR(INDEX(Raw_DATA!I:I,MATCH(Risk7_PlusY67!$D311,Raw_DATA!$A:$A,0)),"")</f>
        <v>-7106752.9900000002</v>
      </c>
      <c r="N311" s="206">
        <f t="shared" si="84"/>
        <v>0</v>
      </c>
      <c r="O311" s="206">
        <f t="shared" si="85"/>
        <v>1</v>
      </c>
      <c r="P311" s="206">
        <f t="shared" si="86"/>
        <v>0</v>
      </c>
      <c r="Q311" s="211">
        <f t="shared" si="87"/>
        <v>334.9</v>
      </c>
      <c r="R311" s="206">
        <f t="shared" si="88"/>
        <v>1</v>
      </c>
      <c r="S311" s="212">
        <f>IFERROR(INDEX(Raw_DATA!J:J,MATCH(Risk7_PlusY67!$D311,Raw_DATA!$A:$A,0)),"")</f>
        <v>1623393.7</v>
      </c>
      <c r="T311" s="213">
        <f>IFERROR(INDEX(Raw_DATA!K:K,MATCH(Risk7_PlusY67!$D311,Raw_DATA!$A:$A,0)),"")</f>
        <v>175730798.97999999</v>
      </c>
      <c r="U311" s="214">
        <f t="shared" si="89"/>
        <v>1</v>
      </c>
      <c r="V311" s="214">
        <f t="shared" si="90"/>
        <v>1</v>
      </c>
      <c r="W311" s="214">
        <f>IF(OR(AND((K311&lt;0.8),(AJ311&gt;180)),AND((K311&lt;0.8),(AJ311&lt;10)),AND((K311&gt;=0.8),(AJ311&lt;10)),AND((K311&gt;=0.8),(AJ311&gt;90))),0,1)</f>
        <v>1</v>
      </c>
      <c r="X311" s="214">
        <f t="shared" si="91"/>
        <v>1</v>
      </c>
      <c r="Y311" s="214">
        <f t="shared" si="92"/>
        <v>0</v>
      </c>
      <c r="Z311" s="214">
        <f t="shared" si="93"/>
        <v>0</v>
      </c>
      <c r="AA311" s="214">
        <f t="shared" si="94"/>
        <v>1</v>
      </c>
      <c r="AB311" s="215" t="str">
        <f t="shared" si="95"/>
        <v>B</v>
      </c>
      <c r="AC311" s="215" t="str">
        <f t="shared" si="96"/>
        <v>1B</v>
      </c>
      <c r="AD311" s="216"/>
      <c r="AE311" s="216"/>
      <c r="AF311" s="434">
        <f>IFERROR(INDEX(Raw_DATA!L:L,MATCH(Risk7_PlusY67!$D311,Raw_DATA!$A:$A,0)),"")</f>
        <v>0.9</v>
      </c>
      <c r="AG311" s="434">
        <f>IFERROR(INDEX(AVGGroup!$D$5:$D$21,MATCH(Risk7_PlusY67!$H311,AVGGroup!$C$5:$C$21,0)),"")</f>
        <v>-3.15</v>
      </c>
      <c r="AH311" s="434">
        <f>IFERROR(INDEX(Raw_DATA!M:M,MATCH(Risk7_PlusY67!$D311,Raw_DATA!$A:$A,0)),"")</f>
        <v>-2.41</v>
      </c>
      <c r="AI311" s="435">
        <f>IFERROR(INDEX(AVGGroup!$F$5:$F$21,MATCH(Risk7_PlusY67!$H311,AVGGroup!$C$5:$C$21,0)),"")</f>
        <v>-7.1</v>
      </c>
      <c r="AJ311" s="401">
        <f>IFERROR(INDEX(Raw_DATA!N:N,MATCH(Risk7_PlusY67!$D311,Raw_DATA!$A:$A,0)),"")</f>
        <v>69</v>
      </c>
      <c r="AK311" s="401">
        <f>IFERROR(INDEX(Raw_DATA!O:O,MATCH(Risk7_PlusY67!$D311,Raw_DATA!$A:$A,0)),"")</f>
        <v>35</v>
      </c>
      <c r="AL311" s="401">
        <f>IFERROR(INDEX(Raw_DATA!P:P,MATCH(Risk7_PlusY67!$D311,Raw_DATA!$A:$A,0)),"")</f>
        <v>61</v>
      </c>
      <c r="AM311" s="401">
        <f>IFERROR(INDEX(Raw_DATA!Q:Q,MATCH(Risk7_PlusY67!$D311,Raw_DATA!$A:$A,0)),"")</f>
        <v>334</v>
      </c>
      <c r="AN311" s="401">
        <f>IFERROR(INDEX(Raw_DATA!R:R,MATCH(Risk7_PlusY67!$D311,Raw_DATA!$A:$A,0)),"")</f>
        <v>47</v>
      </c>
      <c r="AO311" s="407"/>
      <c r="AP311" s="411" t="b">
        <f>AB311=AY311</f>
        <v>1</v>
      </c>
      <c r="AQ311" s="340">
        <f t="shared" si="97"/>
        <v>1</v>
      </c>
      <c r="AR311" s="123">
        <f t="shared" si="98"/>
        <v>1</v>
      </c>
      <c r="AS311" s="123">
        <f t="shared" si="99"/>
        <v>1</v>
      </c>
      <c r="AT311" s="123">
        <f>IF(OR(AND((K311&lt;0.8),(BE311&gt;180)),AND((K311&lt;0.8),(BE311&lt;10)),AND((K311&gt;=0.8),(BE311&lt;10)),AND((K311&gt;=0.8),(BE311&gt;90))),0,1)</f>
        <v>1</v>
      </c>
      <c r="AU311" s="123">
        <f t="shared" si="100"/>
        <v>1</v>
      </c>
      <c r="AV311" s="123">
        <f t="shared" si="101"/>
        <v>0</v>
      </c>
      <c r="AW311" s="123">
        <f t="shared" si="102"/>
        <v>0</v>
      </c>
      <c r="AX311" s="123">
        <f t="shared" si="103"/>
        <v>1</v>
      </c>
      <c r="AY311" s="416" t="str">
        <f t="shared" si="104"/>
        <v>B</v>
      </c>
      <c r="AZ311" s="416" t="str">
        <f>R311&amp;AY311</f>
        <v>1B</v>
      </c>
      <c r="BA311" s="417">
        <f>IFERROR(INDEX(Raw_DATA!L:L,MATCH(Risk7_PlusY67!$D311,Raw_DATA!$A:$A,0)),"")</f>
        <v>0.9</v>
      </c>
      <c r="BB311" s="417">
        <f>IFERROR(INDEX(AVGGroup!$H$5:$H$21,MATCH(Risk7_PlusY67!$BJ311,AVGGroup!$C$5:$C$21,0)),"")</f>
        <v>-3.15</v>
      </c>
      <c r="BC311" s="417">
        <f>IFERROR(INDEX(Raw_DATA!M:M,MATCH(Risk7_PlusY67!$D311,Raw_DATA!$A:$A,0)),"")</f>
        <v>-2.41</v>
      </c>
      <c r="BD311" s="418">
        <f>IFERROR(INDEX(AVGGroup!$J$5:$J$21,MATCH(Risk7_PlusY67!$BJ311,AVGGroup!$C$5:$C$21,0)),"")</f>
        <v>-7.1</v>
      </c>
      <c r="BE311" s="407">
        <f>IFERROR(INDEX(Raw_DATA!N:N,MATCH(Risk7_PlusY67!$D311,Raw_DATA!$A:$A,0)),"")</f>
        <v>69</v>
      </c>
      <c r="BF311" s="407">
        <f>IFERROR(INDEX(Raw_DATA!O:O,MATCH(Risk7_PlusY67!$D311,Raw_DATA!$A:$A,0)),"")</f>
        <v>35</v>
      </c>
      <c r="BG311" s="407">
        <f>IFERROR(INDEX(Raw_DATA!P:P,MATCH(Risk7_PlusY67!$D311,Raw_DATA!$A:$A,0)),"")</f>
        <v>61</v>
      </c>
      <c r="BH311" s="407">
        <f>IFERROR(INDEX(Raw_DATA!Q:Q,MATCH(Risk7_PlusY67!$D311,Raw_DATA!$A:$A,0)),"")</f>
        <v>334</v>
      </c>
      <c r="BI311" s="407">
        <f>IFERROR(INDEX(Raw_DATA!R:R,MATCH(Risk7_PlusY67!$D311,Raw_DATA!$A:$A,0)),"")</f>
        <v>47</v>
      </c>
      <c r="BJ311" s="124" t="str">
        <f>INDEX('Org2567'!$BM:$BM,MATCH(Risk7_PlusY67!D311,'Org2567'!$D:$D,0))</f>
        <v>รพช.F1 P&lt;=50,000</v>
      </c>
    </row>
    <row r="312" spans="1:62" x14ac:dyDescent="0.7">
      <c r="A312" s="206">
        <f>IF(ISBLANK(D312),"",COUNTA($D$3:D312))</f>
        <v>310</v>
      </c>
      <c r="B312" s="207">
        <f>IFERROR(INDEX(ID!$E:$E,MATCH(Risk7_PlusY67!$D312,ID!$A:$A,0)),"")</f>
        <v>5</v>
      </c>
      <c r="C312" s="207" t="str">
        <f>IFERROR(INDEX(ID!$I:$I,MATCH(Risk7_PlusY67!$D312,ID!$A:$A,0)),"")</f>
        <v>เพชรบุรี</v>
      </c>
      <c r="D312" s="295" t="s">
        <v>326</v>
      </c>
      <c r="E312" s="207" t="str">
        <f>IFERROR(INDEX(ID!$C:$C,MATCH(Risk7_PlusY67!$D312,ID!$A:$A,0)),"")</f>
        <v>พระจอมเกล้า,รพท.</v>
      </c>
      <c r="F312" s="207" t="str">
        <f>IFERROR(INDEX(ID!$G:$G,MATCH(Risk7_PlusY67!$D312,ID!$A:$A,0)),"")</f>
        <v>รพท.</v>
      </c>
      <c r="G312" s="206">
        <f>IFERROR(INDEX(ID!$J:$J,MATCH(Risk7_PlusY67!$D312,ID!$A:$A,0)),"")</f>
        <v>463</v>
      </c>
      <c r="H312" s="208" t="str">
        <f>IFERROR(INDEX(ID!$P:$P,MATCH(Risk7_PlusY67!$D312,ID!$A:$A,0)),"")</f>
        <v>รพท.S B&gt;400</v>
      </c>
      <c r="I312" s="209">
        <f>IFERROR(INDEX(Raw_DATA!E:E,MATCH(Risk7_PlusY67!$D312,Raw_DATA!$A:$A,0)),"")</f>
        <v>4.17</v>
      </c>
      <c r="J312" s="209">
        <f>IFERROR(INDEX(Raw_DATA!F:F,MATCH(Risk7_PlusY67!$D312,Raw_DATA!$A:$A,0)),"")</f>
        <v>4</v>
      </c>
      <c r="K312" s="209">
        <f>IFERROR(INDEX(Raw_DATA!G:G,MATCH(Risk7_PlusY67!$D312,Raw_DATA!$A:$A,0)),"")</f>
        <v>3.05</v>
      </c>
      <c r="L312" s="209">
        <f>IFERROR(INDEX(Raw_DATA!H:H,MATCH(Risk7_PlusY67!$D312,Raw_DATA!$A:$A,0)),"")</f>
        <v>700138281.38999999</v>
      </c>
      <c r="M312" s="210">
        <f>IFERROR(INDEX(Raw_DATA!I:I,MATCH(Risk7_PlusY67!$D312,Raw_DATA!$A:$A,0)),"")</f>
        <v>-61843710.810000002</v>
      </c>
      <c r="N312" s="206">
        <f t="shared" si="84"/>
        <v>0</v>
      </c>
      <c r="O312" s="206">
        <f t="shared" si="85"/>
        <v>1</v>
      </c>
      <c r="P312" s="206">
        <f t="shared" si="86"/>
        <v>0</v>
      </c>
      <c r="Q312" s="211">
        <f t="shared" si="87"/>
        <v>135.80000000000001</v>
      </c>
      <c r="R312" s="206">
        <f t="shared" si="88"/>
        <v>1</v>
      </c>
      <c r="S312" s="212">
        <f>IFERROR(INDEX(Raw_DATA!J:J,MATCH(Risk7_PlusY67!$D312,Raw_DATA!$A:$A,0)),"")</f>
        <v>12959185.76</v>
      </c>
      <c r="T312" s="213">
        <f>IFERROR(INDEX(Raw_DATA!K:K,MATCH(Risk7_PlusY67!$D312,Raw_DATA!$A:$A,0)),"")</f>
        <v>454314916.47000003</v>
      </c>
      <c r="U312" s="214">
        <f t="shared" si="89"/>
        <v>0</v>
      </c>
      <c r="V312" s="214">
        <f t="shared" si="90"/>
        <v>0</v>
      </c>
      <c r="W312" s="214">
        <f>IF(OR(AND((K312&lt;0.8),(AJ312&gt;180)),AND((K312&lt;0.8),(AJ312&lt;10)),AND((K312&gt;=0.8),(AJ312&lt;10)),AND((K312&gt;=0.8),(AJ312&gt;90))),0,1)</f>
        <v>1</v>
      </c>
      <c r="X312" s="214">
        <f t="shared" si="91"/>
        <v>1</v>
      </c>
      <c r="Y312" s="214">
        <f t="shared" si="92"/>
        <v>1</v>
      </c>
      <c r="Z312" s="214">
        <f t="shared" si="93"/>
        <v>0</v>
      </c>
      <c r="AA312" s="214">
        <f t="shared" si="94"/>
        <v>1</v>
      </c>
      <c r="AB312" s="215" t="str">
        <f t="shared" si="95"/>
        <v>B-</v>
      </c>
      <c r="AC312" s="215" t="str">
        <f t="shared" si="96"/>
        <v>1B-</v>
      </c>
      <c r="AD312" s="216"/>
      <c r="AE312" s="216"/>
      <c r="AF312" s="434">
        <f>IFERROR(INDEX(Raw_DATA!L:L,MATCH(Risk7_PlusY67!$D312,Raw_DATA!$A:$A,0)),"")</f>
        <v>1.07</v>
      </c>
      <c r="AG312" s="434">
        <f>IFERROR(INDEX(AVGGroup!$D$5:$D$21,MATCH(Risk7_PlusY67!$H312,AVGGroup!$C$5:$C$21,0)),"")</f>
        <v>3.6</v>
      </c>
      <c r="AH312" s="434">
        <f>IFERROR(INDEX(Raw_DATA!M:M,MATCH(Risk7_PlusY67!$D312,Raw_DATA!$A:$A,0)),"")</f>
        <v>-4.78</v>
      </c>
      <c r="AI312" s="435">
        <f>IFERROR(INDEX(AVGGroup!$F$5:$F$21,MATCH(Risk7_PlusY67!$H312,AVGGroup!$C$5:$C$21,0)),"")</f>
        <v>-2.23</v>
      </c>
      <c r="AJ312" s="401">
        <f>IFERROR(INDEX(Raw_DATA!N:N,MATCH(Risk7_PlusY67!$D312,Raw_DATA!$A:$A,0)),"")</f>
        <v>71</v>
      </c>
      <c r="AK312" s="401">
        <f>IFERROR(INDEX(Raw_DATA!O:O,MATCH(Risk7_PlusY67!$D312,Raw_DATA!$A:$A,0)),"")</f>
        <v>42</v>
      </c>
      <c r="AL312" s="401">
        <f>IFERROR(INDEX(Raw_DATA!P:P,MATCH(Risk7_PlusY67!$D312,Raw_DATA!$A:$A,0)),"")</f>
        <v>56</v>
      </c>
      <c r="AM312" s="401">
        <f>IFERROR(INDEX(Raw_DATA!Q:Q,MATCH(Risk7_PlusY67!$D312,Raw_DATA!$A:$A,0)),"")</f>
        <v>309</v>
      </c>
      <c r="AN312" s="401">
        <f>IFERROR(INDEX(Raw_DATA!R:R,MATCH(Risk7_PlusY67!$D312,Raw_DATA!$A:$A,0)),"")</f>
        <v>31</v>
      </c>
      <c r="AO312" s="407"/>
      <c r="AP312" s="411" t="b">
        <f>AB312=AY312</f>
        <v>1</v>
      </c>
      <c r="AQ312" s="340">
        <f t="shared" si="97"/>
        <v>1</v>
      </c>
      <c r="AR312" s="123">
        <f t="shared" si="98"/>
        <v>0</v>
      </c>
      <c r="AS312" s="123">
        <f t="shared" si="99"/>
        <v>0</v>
      </c>
      <c r="AT312" s="123">
        <f>IF(OR(AND((K312&lt;0.8),(BE312&gt;180)),AND((K312&lt;0.8),(BE312&lt;10)),AND((K312&gt;=0.8),(BE312&lt;10)),AND((K312&gt;=0.8),(BE312&gt;90))),0,1)</f>
        <v>1</v>
      </c>
      <c r="AU312" s="123">
        <f t="shared" si="100"/>
        <v>1</v>
      </c>
      <c r="AV312" s="123">
        <f t="shared" si="101"/>
        <v>1</v>
      </c>
      <c r="AW312" s="123">
        <f t="shared" si="102"/>
        <v>0</v>
      </c>
      <c r="AX312" s="123">
        <f t="shared" si="103"/>
        <v>1</v>
      </c>
      <c r="AY312" s="416" t="str">
        <f t="shared" si="104"/>
        <v>B-</v>
      </c>
      <c r="AZ312" s="416" t="str">
        <f>R312&amp;AY312</f>
        <v>1B-</v>
      </c>
      <c r="BA312" s="417">
        <f>IFERROR(INDEX(Raw_DATA!L:L,MATCH(Risk7_PlusY67!$D312,Raw_DATA!$A:$A,0)),"")</f>
        <v>1.07</v>
      </c>
      <c r="BB312" s="417">
        <f>IFERROR(INDEX(AVGGroup!$H$5:$H$21,MATCH(Risk7_PlusY67!$BJ312,AVGGroup!$C$5:$C$21,0)),"")</f>
        <v>3.6</v>
      </c>
      <c r="BC312" s="417">
        <f>IFERROR(INDEX(Raw_DATA!M:M,MATCH(Risk7_PlusY67!$D312,Raw_DATA!$A:$A,0)),"")</f>
        <v>-4.78</v>
      </c>
      <c r="BD312" s="418">
        <f>IFERROR(INDEX(AVGGroup!$J$5:$J$21,MATCH(Risk7_PlusY67!$BJ312,AVGGroup!$C$5:$C$21,0)),"")</f>
        <v>-2.23</v>
      </c>
      <c r="BE312" s="407">
        <f>IFERROR(INDEX(Raw_DATA!N:N,MATCH(Risk7_PlusY67!$D312,Raw_DATA!$A:$A,0)),"")</f>
        <v>71</v>
      </c>
      <c r="BF312" s="407">
        <f>IFERROR(INDEX(Raw_DATA!O:O,MATCH(Risk7_PlusY67!$D312,Raw_DATA!$A:$A,0)),"")</f>
        <v>42</v>
      </c>
      <c r="BG312" s="407">
        <f>IFERROR(INDEX(Raw_DATA!P:P,MATCH(Risk7_PlusY67!$D312,Raw_DATA!$A:$A,0)),"")</f>
        <v>56</v>
      </c>
      <c r="BH312" s="407">
        <f>IFERROR(INDEX(Raw_DATA!Q:Q,MATCH(Risk7_PlusY67!$D312,Raw_DATA!$A:$A,0)),"")</f>
        <v>309</v>
      </c>
      <c r="BI312" s="407">
        <f>IFERROR(INDEX(Raw_DATA!R:R,MATCH(Risk7_PlusY67!$D312,Raw_DATA!$A:$A,0)),"")</f>
        <v>31</v>
      </c>
      <c r="BJ312" s="124" t="str">
        <f>INDEX('Org2567'!$BM:$BM,MATCH(Risk7_PlusY67!D312,'Org2567'!$D:$D,0))</f>
        <v>รพท.S B&gt;400</v>
      </c>
    </row>
    <row r="313" spans="1:62" x14ac:dyDescent="0.7">
      <c r="A313" s="206">
        <f>IF(ISBLANK(D313),"",COUNTA($D$3:D313))</f>
        <v>311</v>
      </c>
      <c r="B313" s="207">
        <f>IFERROR(INDEX(ID!$E:$E,MATCH(Risk7_PlusY67!$D313,ID!$A:$A,0)),"")</f>
        <v>5</v>
      </c>
      <c r="C313" s="207" t="str">
        <f>IFERROR(INDEX(ID!$I:$I,MATCH(Risk7_PlusY67!$D313,ID!$A:$A,0)),"")</f>
        <v>เพชรบุรี</v>
      </c>
      <c r="D313" s="295" t="s">
        <v>327</v>
      </c>
      <c r="E313" s="207" t="str">
        <f>IFERROR(INDEX(ID!$C:$C,MATCH(Risk7_PlusY67!$D313,ID!$A:$A,0)),"")</f>
        <v>เขาย้อย,รพช.</v>
      </c>
      <c r="F313" s="207" t="str">
        <f>IFERROR(INDEX(ID!$G:$G,MATCH(Risk7_PlusY67!$D313,ID!$A:$A,0)),"")</f>
        <v>รพช.</v>
      </c>
      <c r="G313" s="206">
        <f>IFERROR(INDEX(ID!$J:$J,MATCH(Risk7_PlusY67!$D313,ID!$A:$A,0)),"")</f>
        <v>33</v>
      </c>
      <c r="H313" s="208" t="str">
        <f>IFERROR(INDEX(ID!$P:$P,MATCH(Risk7_PlusY67!$D313,ID!$A:$A,0)),"")</f>
        <v>รพช.F1 P&lt;=50,000</v>
      </c>
      <c r="I313" s="209">
        <f>IFERROR(INDEX(Raw_DATA!E:E,MATCH(Risk7_PlusY67!$D313,Raw_DATA!$A:$A,0)),"")</f>
        <v>9.7899999999999991</v>
      </c>
      <c r="J313" s="209">
        <f>IFERROR(INDEX(Raw_DATA!F:F,MATCH(Risk7_PlusY67!$D313,Raw_DATA!$A:$A,0)),"")</f>
        <v>9.41</v>
      </c>
      <c r="K313" s="209">
        <f>IFERROR(INDEX(Raw_DATA!G:G,MATCH(Risk7_PlusY67!$D313,Raw_DATA!$A:$A,0)),"")</f>
        <v>8.4600000000000009</v>
      </c>
      <c r="L313" s="209">
        <f>IFERROR(INDEX(Raw_DATA!H:H,MATCH(Risk7_PlusY67!$D313,Raw_DATA!$A:$A,0)),"")</f>
        <v>100127455.33</v>
      </c>
      <c r="M313" s="210">
        <f>IFERROR(INDEX(Raw_DATA!I:I,MATCH(Risk7_PlusY67!$D313,Raw_DATA!$A:$A,0)),"")</f>
        <v>-32945000.41</v>
      </c>
      <c r="N313" s="206">
        <f t="shared" si="84"/>
        <v>0</v>
      </c>
      <c r="O313" s="206">
        <f t="shared" si="85"/>
        <v>1</v>
      </c>
      <c r="P313" s="206">
        <f t="shared" si="86"/>
        <v>0</v>
      </c>
      <c r="Q313" s="211">
        <f t="shared" si="87"/>
        <v>36.4</v>
      </c>
      <c r="R313" s="206">
        <f t="shared" si="88"/>
        <v>1</v>
      </c>
      <c r="S313" s="212">
        <f>IFERROR(INDEX(Raw_DATA!J:J,MATCH(Risk7_PlusY67!$D313,Raw_DATA!$A:$A,0)),"")</f>
        <v>-29245871.030000001</v>
      </c>
      <c r="T313" s="213">
        <f>IFERROR(INDEX(Raw_DATA!K:K,MATCH(Risk7_PlusY67!$D313,Raw_DATA!$A:$A,0)),"")</f>
        <v>84851682.799999997</v>
      </c>
      <c r="U313" s="214">
        <f t="shared" si="89"/>
        <v>0</v>
      </c>
      <c r="V313" s="214">
        <f t="shared" si="90"/>
        <v>0</v>
      </c>
      <c r="W313" s="214">
        <f>IF(OR(AND((K313&lt;0.8),(AJ313&gt;180)),AND((K313&lt;0.8),(AJ313&lt;10)),AND((K313&gt;=0.8),(AJ313&lt;10)),AND((K313&gt;=0.8),(AJ313&gt;90))),0,1)</f>
        <v>1</v>
      </c>
      <c r="X313" s="214">
        <f t="shared" si="91"/>
        <v>1</v>
      </c>
      <c r="Y313" s="214">
        <f t="shared" si="92"/>
        <v>1</v>
      </c>
      <c r="Z313" s="214">
        <f t="shared" si="93"/>
        <v>0</v>
      </c>
      <c r="AA313" s="214">
        <f t="shared" si="94"/>
        <v>0</v>
      </c>
      <c r="AB313" s="215" t="str">
        <f t="shared" si="95"/>
        <v>C</v>
      </c>
      <c r="AC313" s="215" t="str">
        <f t="shared" si="96"/>
        <v>1C</v>
      </c>
      <c r="AD313" s="216"/>
      <c r="AE313" s="216"/>
      <c r="AF313" s="434">
        <f>IFERROR(INDEX(Raw_DATA!L:L,MATCH(Risk7_PlusY67!$D313,Raw_DATA!$A:$A,0)),"")</f>
        <v>-35.85</v>
      </c>
      <c r="AG313" s="434">
        <f>IFERROR(INDEX(AVGGroup!$D$5:$D$21,MATCH(Risk7_PlusY67!$H313,AVGGroup!$C$5:$C$21,0)),"")</f>
        <v>-3.15</v>
      </c>
      <c r="AH313" s="434">
        <f>IFERROR(INDEX(Raw_DATA!M:M,MATCH(Risk7_PlusY67!$D313,Raw_DATA!$A:$A,0)),"")</f>
        <v>-16.739999999999998</v>
      </c>
      <c r="AI313" s="435">
        <f>IFERROR(INDEX(AVGGroup!$F$5:$F$21,MATCH(Risk7_PlusY67!$H313,AVGGroup!$C$5:$C$21,0)),"")</f>
        <v>-7.1</v>
      </c>
      <c r="AJ313" s="401">
        <f>IFERROR(INDEX(Raw_DATA!N:N,MATCH(Risk7_PlusY67!$D313,Raw_DATA!$A:$A,0)),"")</f>
        <v>67</v>
      </c>
      <c r="AK313" s="401">
        <f>IFERROR(INDEX(Raw_DATA!O:O,MATCH(Risk7_PlusY67!$D313,Raw_DATA!$A:$A,0)),"")</f>
        <v>33</v>
      </c>
      <c r="AL313" s="401">
        <f>IFERROR(INDEX(Raw_DATA!P:P,MATCH(Risk7_PlusY67!$D313,Raw_DATA!$A:$A,0)),"")</f>
        <v>55</v>
      </c>
      <c r="AM313" s="401">
        <f>IFERROR(INDEX(Raw_DATA!Q:Q,MATCH(Risk7_PlusY67!$D313,Raw_DATA!$A:$A,0)),"")</f>
        <v>233</v>
      </c>
      <c r="AN313" s="401">
        <f>IFERROR(INDEX(Raw_DATA!R:R,MATCH(Risk7_PlusY67!$D313,Raw_DATA!$A:$A,0)),"")</f>
        <v>63</v>
      </c>
      <c r="AO313" s="407"/>
      <c r="AP313" s="411" t="b">
        <f>AB313=AY313</f>
        <v>1</v>
      </c>
      <c r="AQ313" s="340">
        <f t="shared" si="97"/>
        <v>1</v>
      </c>
      <c r="AR313" s="123">
        <f t="shared" si="98"/>
        <v>0</v>
      </c>
      <c r="AS313" s="123">
        <f t="shared" si="99"/>
        <v>0</v>
      </c>
      <c r="AT313" s="123">
        <f>IF(OR(AND((K313&lt;0.8),(BE313&gt;180)),AND((K313&lt;0.8),(BE313&lt;10)),AND((K313&gt;=0.8),(BE313&lt;10)),AND((K313&gt;=0.8),(BE313&gt;90))),0,1)</f>
        <v>1</v>
      </c>
      <c r="AU313" s="123">
        <f t="shared" si="100"/>
        <v>1</v>
      </c>
      <c r="AV313" s="123">
        <f t="shared" si="101"/>
        <v>1</v>
      </c>
      <c r="AW313" s="123">
        <f t="shared" si="102"/>
        <v>0</v>
      </c>
      <c r="AX313" s="123">
        <f t="shared" si="103"/>
        <v>0</v>
      </c>
      <c r="AY313" s="416" t="str">
        <f t="shared" si="104"/>
        <v>C</v>
      </c>
      <c r="AZ313" s="416" t="str">
        <f>R313&amp;AY313</f>
        <v>1C</v>
      </c>
      <c r="BA313" s="417">
        <f>IFERROR(INDEX(Raw_DATA!L:L,MATCH(Risk7_PlusY67!$D313,Raw_DATA!$A:$A,0)),"")</f>
        <v>-35.85</v>
      </c>
      <c r="BB313" s="417">
        <f>IFERROR(INDEX(AVGGroup!$H$5:$H$21,MATCH(Risk7_PlusY67!$BJ313,AVGGroup!$C$5:$C$21,0)),"")</f>
        <v>-3.15</v>
      </c>
      <c r="BC313" s="417">
        <f>IFERROR(INDEX(Raw_DATA!M:M,MATCH(Risk7_PlusY67!$D313,Raw_DATA!$A:$A,0)),"")</f>
        <v>-16.739999999999998</v>
      </c>
      <c r="BD313" s="418">
        <f>IFERROR(INDEX(AVGGroup!$J$5:$J$21,MATCH(Risk7_PlusY67!$BJ313,AVGGroup!$C$5:$C$21,0)),"")</f>
        <v>-7.1</v>
      </c>
      <c r="BE313" s="407">
        <f>IFERROR(INDEX(Raw_DATA!N:N,MATCH(Risk7_PlusY67!$D313,Raw_DATA!$A:$A,0)),"")</f>
        <v>67</v>
      </c>
      <c r="BF313" s="407">
        <f>IFERROR(INDEX(Raw_DATA!O:O,MATCH(Risk7_PlusY67!$D313,Raw_DATA!$A:$A,0)),"")</f>
        <v>33</v>
      </c>
      <c r="BG313" s="407">
        <f>IFERROR(INDEX(Raw_DATA!P:P,MATCH(Risk7_PlusY67!$D313,Raw_DATA!$A:$A,0)),"")</f>
        <v>55</v>
      </c>
      <c r="BH313" s="407">
        <f>IFERROR(INDEX(Raw_DATA!Q:Q,MATCH(Risk7_PlusY67!$D313,Raw_DATA!$A:$A,0)),"")</f>
        <v>233</v>
      </c>
      <c r="BI313" s="407">
        <f>IFERROR(INDEX(Raw_DATA!R:R,MATCH(Risk7_PlusY67!$D313,Raw_DATA!$A:$A,0)),"")</f>
        <v>63</v>
      </c>
      <c r="BJ313" s="124" t="str">
        <f>INDEX('Org2567'!$BM:$BM,MATCH(Risk7_PlusY67!D313,'Org2567'!$D:$D,0))</f>
        <v>รพช.F1 P&lt;=50,000</v>
      </c>
    </row>
    <row r="314" spans="1:62" x14ac:dyDescent="0.7">
      <c r="A314" s="206">
        <f>IF(ISBLANK(D314),"",COUNTA($D$3:D314))</f>
        <v>312</v>
      </c>
      <c r="B314" s="207">
        <f>IFERROR(INDEX(ID!$E:$E,MATCH(Risk7_PlusY67!$D314,ID!$A:$A,0)),"")</f>
        <v>5</v>
      </c>
      <c r="C314" s="207" t="str">
        <f>IFERROR(INDEX(ID!$I:$I,MATCH(Risk7_PlusY67!$D314,ID!$A:$A,0)),"")</f>
        <v>เพชรบุรี</v>
      </c>
      <c r="D314" s="295" t="s">
        <v>328</v>
      </c>
      <c r="E314" s="207" t="str">
        <f>IFERROR(INDEX(ID!$C:$C,MATCH(Risk7_PlusY67!$D314,ID!$A:$A,0)),"")</f>
        <v>หนองหญ้าปล้อง,รพช.</v>
      </c>
      <c r="F314" s="207" t="str">
        <f>IFERROR(INDEX(ID!$G:$G,MATCH(Risk7_PlusY67!$D314,ID!$A:$A,0)),"")</f>
        <v>รพช.</v>
      </c>
      <c r="G314" s="206">
        <f>IFERROR(INDEX(ID!$J:$J,MATCH(Risk7_PlusY67!$D314,ID!$A:$A,0)),"")</f>
        <v>30</v>
      </c>
      <c r="H314" s="208" t="str">
        <f>IFERROR(INDEX(ID!$P:$P,MATCH(Risk7_PlusY67!$D314,ID!$A:$A,0)),"")</f>
        <v>รพช.F2 P&lt;=30,000</v>
      </c>
      <c r="I314" s="209">
        <f>IFERROR(INDEX(Raw_DATA!E:E,MATCH(Risk7_PlusY67!$D314,Raw_DATA!$A:$A,0)),"")</f>
        <v>4.5999999999999996</v>
      </c>
      <c r="J314" s="209">
        <f>IFERROR(INDEX(Raw_DATA!F:F,MATCH(Risk7_PlusY67!$D314,Raw_DATA!$A:$A,0)),"")</f>
        <v>4.38</v>
      </c>
      <c r="K314" s="209">
        <f>IFERROR(INDEX(Raw_DATA!G:G,MATCH(Risk7_PlusY67!$D314,Raw_DATA!$A:$A,0)),"")</f>
        <v>3.97</v>
      </c>
      <c r="L314" s="209">
        <f>IFERROR(INDEX(Raw_DATA!H:H,MATCH(Risk7_PlusY67!$D314,Raw_DATA!$A:$A,0)),"")</f>
        <v>38029809.960000001</v>
      </c>
      <c r="M314" s="210">
        <f>IFERROR(INDEX(Raw_DATA!I:I,MATCH(Risk7_PlusY67!$D314,Raw_DATA!$A:$A,0)),"")</f>
        <v>-31775964.940000001</v>
      </c>
      <c r="N314" s="206">
        <f t="shared" si="84"/>
        <v>0</v>
      </c>
      <c r="O314" s="206">
        <f t="shared" si="85"/>
        <v>1</v>
      </c>
      <c r="P314" s="206">
        <f t="shared" si="86"/>
        <v>0</v>
      </c>
      <c r="Q314" s="211">
        <f t="shared" si="87"/>
        <v>14.3</v>
      </c>
      <c r="R314" s="206">
        <f t="shared" si="88"/>
        <v>1</v>
      </c>
      <c r="S314" s="212">
        <f>IFERROR(INDEX(Raw_DATA!J:J,MATCH(Risk7_PlusY67!$D314,Raw_DATA!$A:$A,0)),"")</f>
        <v>-29259782.440000001</v>
      </c>
      <c r="T314" s="213">
        <f>IFERROR(INDEX(Raw_DATA!K:K,MATCH(Risk7_PlusY67!$D314,Raw_DATA!$A:$A,0)),"")</f>
        <v>31295028.120000001</v>
      </c>
      <c r="U314" s="214">
        <f t="shared" si="89"/>
        <v>0</v>
      </c>
      <c r="V314" s="214">
        <f t="shared" si="90"/>
        <v>0</v>
      </c>
      <c r="W314" s="214">
        <f>IF(OR(AND((K314&lt;0.8),(AJ314&gt;180)),AND((K314&lt;0.8),(AJ314&lt;10)),AND((K314&gt;=0.8),(AJ314&lt;10)),AND((K314&gt;=0.8),(AJ314&gt;90))),0,1)</f>
        <v>0</v>
      </c>
      <c r="X314" s="214">
        <f t="shared" si="91"/>
        <v>1</v>
      </c>
      <c r="Y314" s="214">
        <f t="shared" si="92"/>
        <v>1</v>
      </c>
      <c r="Z314" s="214">
        <f t="shared" si="93"/>
        <v>0</v>
      </c>
      <c r="AA314" s="214">
        <f t="shared" si="94"/>
        <v>1</v>
      </c>
      <c r="AB314" s="215" t="str">
        <f t="shared" si="95"/>
        <v>C</v>
      </c>
      <c r="AC314" s="215" t="str">
        <f t="shared" si="96"/>
        <v>1C</v>
      </c>
      <c r="AD314" s="216"/>
      <c r="AE314" s="216"/>
      <c r="AF314" s="434">
        <f>IFERROR(INDEX(Raw_DATA!L:L,MATCH(Risk7_PlusY67!$D314,Raw_DATA!$A:$A,0)),"")</f>
        <v>-46.59</v>
      </c>
      <c r="AG314" s="434">
        <f>IFERROR(INDEX(AVGGroup!$D$5:$D$21,MATCH(Risk7_PlusY67!$H314,AVGGroup!$C$5:$C$21,0)),"")</f>
        <v>-3.55</v>
      </c>
      <c r="AH314" s="434">
        <f>IFERROR(INDEX(Raw_DATA!M:M,MATCH(Risk7_PlusY67!$D314,Raw_DATA!$A:$A,0)),"")</f>
        <v>-39.6</v>
      </c>
      <c r="AI314" s="435">
        <f>IFERROR(INDEX(AVGGroup!$F$5:$F$21,MATCH(Risk7_PlusY67!$H314,AVGGroup!$C$5:$C$21,0)),"")</f>
        <v>-10.199999999999999</v>
      </c>
      <c r="AJ314" s="401">
        <f>IFERROR(INDEX(Raw_DATA!N:N,MATCH(Risk7_PlusY67!$D314,Raw_DATA!$A:$A,0)),"")</f>
        <v>132</v>
      </c>
      <c r="AK314" s="401">
        <f>IFERROR(INDEX(Raw_DATA!O:O,MATCH(Risk7_PlusY67!$D314,Raw_DATA!$A:$A,0)),"")</f>
        <v>26</v>
      </c>
      <c r="AL314" s="401">
        <f>IFERROR(INDEX(Raw_DATA!P:P,MATCH(Risk7_PlusY67!$D314,Raw_DATA!$A:$A,0)),"")</f>
        <v>43</v>
      </c>
      <c r="AM314" s="401">
        <f>IFERROR(INDEX(Raw_DATA!Q:Q,MATCH(Risk7_PlusY67!$D314,Raw_DATA!$A:$A,0)),"")</f>
        <v>359</v>
      </c>
      <c r="AN314" s="401">
        <f>IFERROR(INDEX(Raw_DATA!R:R,MATCH(Risk7_PlusY67!$D314,Raw_DATA!$A:$A,0)),"")</f>
        <v>58</v>
      </c>
      <c r="AO314" s="407"/>
      <c r="AP314" s="411" t="b">
        <f>AB314=AY314</f>
        <v>1</v>
      </c>
      <c r="AQ314" s="340">
        <f t="shared" si="97"/>
        <v>1</v>
      </c>
      <c r="AR314" s="123">
        <f t="shared" si="98"/>
        <v>0</v>
      </c>
      <c r="AS314" s="123">
        <f t="shared" si="99"/>
        <v>0</v>
      </c>
      <c r="AT314" s="123">
        <f>IF(OR(AND((K314&lt;0.8),(BE314&gt;180)),AND((K314&lt;0.8),(BE314&lt;10)),AND((K314&gt;=0.8),(BE314&lt;10)),AND((K314&gt;=0.8),(BE314&gt;90))),0,1)</f>
        <v>0</v>
      </c>
      <c r="AU314" s="123">
        <f t="shared" si="100"/>
        <v>1</v>
      </c>
      <c r="AV314" s="123">
        <f t="shared" si="101"/>
        <v>1</v>
      </c>
      <c r="AW314" s="123">
        <f t="shared" si="102"/>
        <v>0</v>
      </c>
      <c r="AX314" s="123">
        <f t="shared" si="103"/>
        <v>1</v>
      </c>
      <c r="AY314" s="416" t="str">
        <f t="shared" si="104"/>
        <v>C</v>
      </c>
      <c r="AZ314" s="416" t="str">
        <f>R314&amp;AY314</f>
        <v>1C</v>
      </c>
      <c r="BA314" s="417">
        <f>IFERROR(INDEX(Raw_DATA!L:L,MATCH(Risk7_PlusY67!$D314,Raw_DATA!$A:$A,0)),"")</f>
        <v>-46.59</v>
      </c>
      <c r="BB314" s="417">
        <f>IFERROR(INDEX(AVGGroup!$H$5:$H$21,MATCH(Risk7_PlusY67!$BJ314,AVGGroup!$C$5:$C$21,0)),"")</f>
        <v>-3.54</v>
      </c>
      <c r="BC314" s="417">
        <f>IFERROR(INDEX(Raw_DATA!M:M,MATCH(Risk7_PlusY67!$D314,Raw_DATA!$A:$A,0)),"")</f>
        <v>-39.6</v>
      </c>
      <c r="BD314" s="418">
        <f>IFERROR(INDEX(AVGGroup!$J$5:$J$21,MATCH(Risk7_PlusY67!$BJ314,AVGGroup!$C$5:$C$21,0)),"")</f>
        <v>-10.199999999999999</v>
      </c>
      <c r="BE314" s="407">
        <f>IFERROR(INDEX(Raw_DATA!N:N,MATCH(Risk7_PlusY67!$D314,Raw_DATA!$A:$A,0)),"")</f>
        <v>132</v>
      </c>
      <c r="BF314" s="407">
        <f>IFERROR(INDEX(Raw_DATA!O:O,MATCH(Risk7_PlusY67!$D314,Raw_DATA!$A:$A,0)),"")</f>
        <v>26</v>
      </c>
      <c r="BG314" s="407">
        <f>IFERROR(INDEX(Raw_DATA!P:P,MATCH(Risk7_PlusY67!$D314,Raw_DATA!$A:$A,0)),"")</f>
        <v>43</v>
      </c>
      <c r="BH314" s="407">
        <f>IFERROR(INDEX(Raw_DATA!Q:Q,MATCH(Risk7_PlusY67!$D314,Raw_DATA!$A:$A,0)),"")</f>
        <v>359</v>
      </c>
      <c r="BI314" s="407">
        <f>IFERROR(INDEX(Raw_DATA!R:R,MATCH(Risk7_PlusY67!$D314,Raw_DATA!$A:$A,0)),"")</f>
        <v>58</v>
      </c>
      <c r="BJ314" s="124" t="str">
        <f>INDEX('Org2567'!$BM:$BM,MATCH(Risk7_PlusY67!D314,'Org2567'!$D:$D,0))</f>
        <v>รพช.F2 P&lt;=30,000</v>
      </c>
    </row>
    <row r="315" spans="1:62" x14ac:dyDescent="0.7">
      <c r="A315" s="206">
        <f>IF(ISBLANK(D315),"",COUNTA($D$3:D315))</f>
        <v>313</v>
      </c>
      <c r="B315" s="207">
        <f>IFERROR(INDEX(ID!$E:$E,MATCH(Risk7_PlusY67!$D315,ID!$A:$A,0)),"")</f>
        <v>5</v>
      </c>
      <c r="C315" s="207" t="str">
        <f>IFERROR(INDEX(ID!$I:$I,MATCH(Risk7_PlusY67!$D315,ID!$A:$A,0)),"")</f>
        <v>เพชรบุรี</v>
      </c>
      <c r="D315" s="295" t="s">
        <v>329</v>
      </c>
      <c r="E315" s="207" t="str">
        <f>IFERROR(INDEX(ID!$C:$C,MATCH(Risk7_PlusY67!$D315,ID!$A:$A,0)),"")</f>
        <v>ชะอำ,รพช.</v>
      </c>
      <c r="F315" s="207" t="str">
        <f>IFERROR(INDEX(ID!$G:$G,MATCH(Risk7_PlusY67!$D315,ID!$A:$A,0)),"")</f>
        <v>รพช.</v>
      </c>
      <c r="G315" s="206">
        <f>IFERROR(INDEX(ID!$J:$J,MATCH(Risk7_PlusY67!$D315,ID!$A:$A,0)),"")</f>
        <v>90</v>
      </c>
      <c r="H315" s="208" t="str">
        <f>IFERROR(INDEX(ID!$P:$P,MATCH(Risk7_PlusY67!$D315,ID!$A:$A,0)),"")</f>
        <v>รพช.M2 B&lt;=100</v>
      </c>
      <c r="I315" s="209">
        <f>IFERROR(INDEX(Raw_DATA!E:E,MATCH(Risk7_PlusY67!$D315,Raw_DATA!$A:$A,0)),"")</f>
        <v>2.67</v>
      </c>
      <c r="J315" s="209">
        <f>IFERROR(INDEX(Raw_DATA!F:F,MATCH(Risk7_PlusY67!$D315,Raw_DATA!$A:$A,0)),"")</f>
        <v>2.48</v>
      </c>
      <c r="K315" s="209">
        <f>IFERROR(INDEX(Raw_DATA!G:G,MATCH(Risk7_PlusY67!$D315,Raw_DATA!$A:$A,0)),"")</f>
        <v>2.0099999999999998</v>
      </c>
      <c r="L315" s="209">
        <f>IFERROR(INDEX(Raw_DATA!H:H,MATCH(Risk7_PlusY67!$D315,Raw_DATA!$A:$A,0)),"")</f>
        <v>86639480.719999999</v>
      </c>
      <c r="M315" s="210">
        <f>IFERROR(INDEX(Raw_DATA!I:I,MATCH(Risk7_PlusY67!$D315,Raw_DATA!$A:$A,0)),"")</f>
        <v>-60762031.009999998</v>
      </c>
      <c r="N315" s="206">
        <f t="shared" si="84"/>
        <v>0</v>
      </c>
      <c r="O315" s="206">
        <f t="shared" si="85"/>
        <v>1</v>
      </c>
      <c r="P315" s="206">
        <f t="shared" si="86"/>
        <v>0</v>
      </c>
      <c r="Q315" s="211">
        <f t="shared" si="87"/>
        <v>17.100000000000001</v>
      </c>
      <c r="R315" s="206">
        <f t="shared" si="88"/>
        <v>1</v>
      </c>
      <c r="S315" s="212">
        <f>IFERROR(INDEX(Raw_DATA!J:J,MATCH(Risk7_PlusY67!$D315,Raw_DATA!$A:$A,0)),"")</f>
        <v>-46551248.5</v>
      </c>
      <c r="T315" s="213">
        <f>IFERROR(INDEX(Raw_DATA!K:K,MATCH(Risk7_PlusY67!$D315,Raw_DATA!$A:$A,0)),"")</f>
        <v>52254212.740000002</v>
      </c>
      <c r="U315" s="214">
        <f t="shared" si="89"/>
        <v>0</v>
      </c>
      <c r="V315" s="214">
        <f t="shared" si="90"/>
        <v>0</v>
      </c>
      <c r="W315" s="214">
        <f>IF(OR(AND((K315&lt;0.8),(AJ315&gt;180)),AND((K315&lt;0.8),(AJ315&lt;10)),AND((K315&gt;=0.8),(AJ315&lt;10)),AND((K315&gt;=0.8),(AJ315&gt;90))),0,1)</f>
        <v>0</v>
      </c>
      <c r="X315" s="214">
        <f t="shared" si="91"/>
        <v>1</v>
      </c>
      <c r="Y315" s="214">
        <f t="shared" si="92"/>
        <v>1</v>
      </c>
      <c r="Z315" s="214">
        <f t="shared" si="93"/>
        <v>0</v>
      </c>
      <c r="AA315" s="214">
        <f t="shared" si="94"/>
        <v>1</v>
      </c>
      <c r="AB315" s="215" t="str">
        <f t="shared" si="95"/>
        <v>C</v>
      </c>
      <c r="AC315" s="215" t="str">
        <f t="shared" si="96"/>
        <v>1C</v>
      </c>
      <c r="AD315" s="216"/>
      <c r="AE315" s="216"/>
      <c r="AF315" s="434">
        <f>IFERROR(INDEX(Raw_DATA!L:L,MATCH(Risk7_PlusY67!$D315,Raw_DATA!$A:$A,0)),"")</f>
        <v>-19.95</v>
      </c>
      <c r="AG315" s="434">
        <f>IFERROR(INDEX(AVGGroup!$D$5:$D$21,MATCH(Risk7_PlusY67!$H315,AVGGroup!$C$5:$C$21,0)),"")</f>
        <v>-4.4400000000000004</v>
      </c>
      <c r="AH315" s="434">
        <f>IFERROR(INDEX(Raw_DATA!M:M,MATCH(Risk7_PlusY67!$D315,Raw_DATA!$A:$A,0)),"")</f>
        <v>-20.65</v>
      </c>
      <c r="AI315" s="435">
        <f>IFERROR(INDEX(AVGGroup!$F$5:$F$21,MATCH(Risk7_PlusY67!$H315,AVGGroup!$C$5:$C$21,0)),"")</f>
        <v>-7.31</v>
      </c>
      <c r="AJ315" s="401">
        <f>IFERROR(INDEX(Raw_DATA!N:N,MATCH(Risk7_PlusY67!$D315,Raw_DATA!$A:$A,0)),"")</f>
        <v>122</v>
      </c>
      <c r="AK315" s="401">
        <f>IFERROR(INDEX(Raw_DATA!O:O,MATCH(Risk7_PlusY67!$D315,Raw_DATA!$A:$A,0)),"")</f>
        <v>38</v>
      </c>
      <c r="AL315" s="401">
        <f>IFERROR(INDEX(Raw_DATA!P:P,MATCH(Risk7_PlusY67!$D315,Raw_DATA!$A:$A,0)),"")</f>
        <v>59</v>
      </c>
      <c r="AM315" s="401">
        <f>IFERROR(INDEX(Raw_DATA!Q:Q,MATCH(Risk7_PlusY67!$D315,Raw_DATA!$A:$A,0)),"")</f>
        <v>218</v>
      </c>
      <c r="AN315" s="401">
        <f>IFERROR(INDEX(Raw_DATA!R:R,MATCH(Risk7_PlusY67!$D315,Raw_DATA!$A:$A,0)),"")</f>
        <v>59</v>
      </c>
      <c r="AO315" s="407"/>
      <c r="AP315" s="411" t="b">
        <f>AB315=AY315</f>
        <v>1</v>
      </c>
      <c r="AQ315" s="340">
        <f t="shared" si="97"/>
        <v>1</v>
      </c>
      <c r="AR315" s="123">
        <f t="shared" si="98"/>
        <v>0</v>
      </c>
      <c r="AS315" s="123">
        <f t="shared" si="99"/>
        <v>0</v>
      </c>
      <c r="AT315" s="123">
        <f>IF(OR(AND((K315&lt;0.8),(BE315&gt;180)),AND((K315&lt;0.8),(BE315&lt;10)),AND((K315&gt;=0.8),(BE315&lt;10)),AND((K315&gt;=0.8),(BE315&gt;90))),0,1)</f>
        <v>0</v>
      </c>
      <c r="AU315" s="123">
        <f t="shared" si="100"/>
        <v>1</v>
      </c>
      <c r="AV315" s="123">
        <f t="shared" si="101"/>
        <v>1</v>
      </c>
      <c r="AW315" s="123">
        <f t="shared" si="102"/>
        <v>0</v>
      </c>
      <c r="AX315" s="123">
        <f t="shared" si="103"/>
        <v>1</v>
      </c>
      <c r="AY315" s="416" t="str">
        <f t="shared" si="104"/>
        <v>C</v>
      </c>
      <c r="AZ315" s="416" t="str">
        <f>R315&amp;AY315</f>
        <v>1C</v>
      </c>
      <c r="BA315" s="417">
        <f>IFERROR(INDEX(Raw_DATA!L:L,MATCH(Risk7_PlusY67!$D315,Raw_DATA!$A:$A,0)),"")</f>
        <v>-19.95</v>
      </c>
      <c r="BB315" s="417">
        <f>IFERROR(INDEX(AVGGroup!$H$5:$H$21,MATCH(Risk7_PlusY67!$BJ315,AVGGroup!$C$5:$C$21,0)),"")</f>
        <v>-4.4400000000000004</v>
      </c>
      <c r="BC315" s="417">
        <f>IFERROR(INDEX(Raw_DATA!M:M,MATCH(Risk7_PlusY67!$D315,Raw_DATA!$A:$A,0)),"")</f>
        <v>-20.65</v>
      </c>
      <c r="BD315" s="418">
        <f>IFERROR(INDEX(AVGGroup!$J$5:$J$21,MATCH(Risk7_PlusY67!$BJ315,AVGGroup!$C$5:$C$21,0)),"")</f>
        <v>-7.31</v>
      </c>
      <c r="BE315" s="407">
        <f>IFERROR(INDEX(Raw_DATA!N:N,MATCH(Risk7_PlusY67!$D315,Raw_DATA!$A:$A,0)),"")</f>
        <v>122</v>
      </c>
      <c r="BF315" s="407">
        <f>IFERROR(INDEX(Raw_DATA!O:O,MATCH(Risk7_PlusY67!$D315,Raw_DATA!$A:$A,0)),"")</f>
        <v>38</v>
      </c>
      <c r="BG315" s="407">
        <f>IFERROR(INDEX(Raw_DATA!P:P,MATCH(Risk7_PlusY67!$D315,Raw_DATA!$A:$A,0)),"")</f>
        <v>59</v>
      </c>
      <c r="BH315" s="407">
        <f>IFERROR(INDEX(Raw_DATA!Q:Q,MATCH(Risk7_PlusY67!$D315,Raw_DATA!$A:$A,0)),"")</f>
        <v>218</v>
      </c>
      <c r="BI315" s="407">
        <f>IFERROR(INDEX(Raw_DATA!R:R,MATCH(Risk7_PlusY67!$D315,Raw_DATA!$A:$A,0)),"")</f>
        <v>59</v>
      </c>
      <c r="BJ315" s="124" t="str">
        <f>INDEX('Org2567'!$BM:$BM,MATCH(Risk7_PlusY67!D315,'Org2567'!$D:$D,0))</f>
        <v>รพช.M2 B&lt;=100</v>
      </c>
    </row>
    <row r="316" spans="1:62" x14ac:dyDescent="0.7">
      <c r="A316" s="206">
        <f>IF(ISBLANK(D316),"",COUNTA($D$3:D316))</f>
        <v>314</v>
      </c>
      <c r="B316" s="207">
        <f>IFERROR(INDEX(ID!$E:$E,MATCH(Risk7_PlusY67!$D316,ID!$A:$A,0)),"")</f>
        <v>5</v>
      </c>
      <c r="C316" s="207" t="str">
        <f>IFERROR(INDEX(ID!$I:$I,MATCH(Risk7_PlusY67!$D316,ID!$A:$A,0)),"")</f>
        <v>เพชรบุรี</v>
      </c>
      <c r="D316" s="295" t="s">
        <v>330</v>
      </c>
      <c r="E316" s="207" t="str">
        <f>IFERROR(INDEX(ID!$C:$C,MATCH(Risk7_PlusY67!$D316,ID!$A:$A,0)),"")</f>
        <v>ท่ายาง,รพช.</v>
      </c>
      <c r="F316" s="207" t="str">
        <f>IFERROR(INDEX(ID!$G:$G,MATCH(Risk7_PlusY67!$D316,ID!$A:$A,0)),"")</f>
        <v>รพช.</v>
      </c>
      <c r="G316" s="206">
        <f>IFERROR(INDEX(ID!$J:$J,MATCH(Risk7_PlusY67!$D316,ID!$A:$A,0)),"")</f>
        <v>78</v>
      </c>
      <c r="H316" s="208" t="str">
        <f>IFERROR(INDEX(ID!$P:$P,MATCH(Risk7_PlusY67!$D316,ID!$A:$A,0)),"")</f>
        <v>รพช.M2 B&lt;=100</v>
      </c>
      <c r="I316" s="209">
        <f>IFERROR(INDEX(Raw_DATA!E:E,MATCH(Risk7_PlusY67!$D316,Raw_DATA!$A:$A,0)),"")</f>
        <v>3.74</v>
      </c>
      <c r="J316" s="209">
        <f>IFERROR(INDEX(Raw_DATA!F:F,MATCH(Risk7_PlusY67!$D316,Raw_DATA!$A:$A,0)),"")</f>
        <v>3.53</v>
      </c>
      <c r="K316" s="209">
        <f>IFERROR(INDEX(Raw_DATA!G:G,MATCH(Risk7_PlusY67!$D316,Raw_DATA!$A:$A,0)),"")</f>
        <v>2.99</v>
      </c>
      <c r="L316" s="209">
        <f>IFERROR(INDEX(Raw_DATA!H:H,MATCH(Risk7_PlusY67!$D316,Raw_DATA!$A:$A,0)),"")</f>
        <v>96031793.599999994</v>
      </c>
      <c r="M316" s="210">
        <f>IFERROR(INDEX(Raw_DATA!I:I,MATCH(Risk7_PlusY67!$D316,Raw_DATA!$A:$A,0)),"")</f>
        <v>-44818300.210000001</v>
      </c>
      <c r="N316" s="206">
        <f t="shared" si="84"/>
        <v>0</v>
      </c>
      <c r="O316" s="206">
        <f t="shared" si="85"/>
        <v>1</v>
      </c>
      <c r="P316" s="206">
        <f t="shared" si="86"/>
        <v>0</v>
      </c>
      <c r="Q316" s="211">
        <f t="shared" si="87"/>
        <v>25.7</v>
      </c>
      <c r="R316" s="206">
        <f t="shared" si="88"/>
        <v>1</v>
      </c>
      <c r="S316" s="212">
        <f>IFERROR(INDEX(Raw_DATA!J:J,MATCH(Risk7_PlusY67!$D316,Raw_DATA!$A:$A,0)),"")</f>
        <v>-31815780.82</v>
      </c>
      <c r="T316" s="213">
        <f>IFERROR(INDEX(Raw_DATA!K:K,MATCH(Risk7_PlusY67!$D316,Raw_DATA!$A:$A,0)),"")</f>
        <v>69455692.359999999</v>
      </c>
      <c r="U316" s="214">
        <f t="shared" si="89"/>
        <v>0</v>
      </c>
      <c r="V316" s="214">
        <f t="shared" si="90"/>
        <v>0</v>
      </c>
      <c r="W316" s="214">
        <f>IF(OR(AND((K316&lt;0.8),(AJ316&gt;180)),AND((K316&lt;0.8),(AJ316&lt;10)),AND((K316&gt;=0.8),(AJ316&lt;10)),AND((K316&gt;=0.8),(AJ316&gt;90))),0,1)</f>
        <v>0</v>
      </c>
      <c r="X316" s="214">
        <f t="shared" si="91"/>
        <v>1</v>
      </c>
      <c r="Y316" s="214">
        <f t="shared" si="92"/>
        <v>0</v>
      </c>
      <c r="Z316" s="214">
        <f t="shared" si="93"/>
        <v>0</v>
      </c>
      <c r="AA316" s="214">
        <f t="shared" si="94"/>
        <v>1</v>
      </c>
      <c r="AB316" s="215" t="str">
        <f t="shared" si="95"/>
        <v>C-</v>
      </c>
      <c r="AC316" s="215" t="str">
        <f t="shared" si="96"/>
        <v>1C-</v>
      </c>
      <c r="AD316" s="216"/>
      <c r="AE316" s="216"/>
      <c r="AF316" s="434">
        <f>IFERROR(INDEX(Raw_DATA!L:L,MATCH(Risk7_PlusY67!$D316,Raw_DATA!$A:$A,0)),"")</f>
        <v>-15.57</v>
      </c>
      <c r="AG316" s="434">
        <f>IFERROR(INDEX(AVGGroup!$D$5:$D$21,MATCH(Risk7_PlusY67!$H316,AVGGroup!$C$5:$C$21,0)),"")</f>
        <v>-4.4400000000000004</v>
      </c>
      <c r="AH316" s="434">
        <f>IFERROR(INDEX(Raw_DATA!M:M,MATCH(Risk7_PlusY67!$D316,Raw_DATA!$A:$A,0)),"")</f>
        <v>-18.43</v>
      </c>
      <c r="AI316" s="435">
        <f>IFERROR(INDEX(AVGGroup!$F$5:$F$21,MATCH(Risk7_PlusY67!$H316,AVGGroup!$C$5:$C$21,0)),"")</f>
        <v>-7.31</v>
      </c>
      <c r="AJ316" s="401">
        <f>IFERROR(INDEX(Raw_DATA!N:N,MATCH(Risk7_PlusY67!$D316,Raw_DATA!$A:$A,0)),"")</f>
        <v>113</v>
      </c>
      <c r="AK316" s="401">
        <f>IFERROR(INDEX(Raw_DATA!O:O,MATCH(Risk7_PlusY67!$D316,Raw_DATA!$A:$A,0)),"")</f>
        <v>36</v>
      </c>
      <c r="AL316" s="401">
        <f>IFERROR(INDEX(Raw_DATA!P:P,MATCH(Risk7_PlusY67!$D316,Raw_DATA!$A:$A,0)),"")</f>
        <v>63</v>
      </c>
      <c r="AM316" s="401">
        <f>IFERROR(INDEX(Raw_DATA!Q:Q,MATCH(Risk7_PlusY67!$D316,Raw_DATA!$A:$A,0)),"")</f>
        <v>256</v>
      </c>
      <c r="AN316" s="401">
        <f>IFERROR(INDEX(Raw_DATA!R:R,MATCH(Risk7_PlusY67!$D316,Raw_DATA!$A:$A,0)),"")</f>
        <v>53</v>
      </c>
      <c r="AO316" s="407"/>
      <c r="AP316" s="411" t="b">
        <f>AB316=AY316</f>
        <v>1</v>
      </c>
      <c r="AQ316" s="340">
        <f t="shared" si="97"/>
        <v>1</v>
      </c>
      <c r="AR316" s="123">
        <f t="shared" si="98"/>
        <v>0</v>
      </c>
      <c r="AS316" s="123">
        <f t="shared" si="99"/>
        <v>0</v>
      </c>
      <c r="AT316" s="123">
        <f>IF(OR(AND((K316&lt;0.8),(BE316&gt;180)),AND((K316&lt;0.8),(BE316&lt;10)),AND((K316&gt;=0.8),(BE316&lt;10)),AND((K316&gt;=0.8),(BE316&gt;90))),0,1)</f>
        <v>0</v>
      </c>
      <c r="AU316" s="123">
        <f t="shared" si="100"/>
        <v>1</v>
      </c>
      <c r="AV316" s="123">
        <f t="shared" si="101"/>
        <v>0</v>
      </c>
      <c r="AW316" s="123">
        <f t="shared" si="102"/>
        <v>0</v>
      </c>
      <c r="AX316" s="123">
        <f t="shared" si="103"/>
        <v>1</v>
      </c>
      <c r="AY316" s="416" t="str">
        <f t="shared" si="104"/>
        <v>C-</v>
      </c>
      <c r="AZ316" s="416" t="str">
        <f>R316&amp;AY316</f>
        <v>1C-</v>
      </c>
      <c r="BA316" s="417">
        <f>IFERROR(INDEX(Raw_DATA!L:L,MATCH(Risk7_PlusY67!$D316,Raw_DATA!$A:$A,0)),"")</f>
        <v>-15.57</v>
      </c>
      <c r="BB316" s="417">
        <f>IFERROR(INDEX(AVGGroup!$H$5:$H$21,MATCH(Risk7_PlusY67!$BJ316,AVGGroup!$C$5:$C$21,0)),"")</f>
        <v>-4.4400000000000004</v>
      </c>
      <c r="BC316" s="417">
        <f>IFERROR(INDEX(Raw_DATA!M:M,MATCH(Risk7_PlusY67!$D316,Raw_DATA!$A:$A,0)),"")</f>
        <v>-18.43</v>
      </c>
      <c r="BD316" s="418">
        <f>IFERROR(INDEX(AVGGroup!$J$5:$J$21,MATCH(Risk7_PlusY67!$BJ316,AVGGroup!$C$5:$C$21,0)),"")</f>
        <v>-7.31</v>
      </c>
      <c r="BE316" s="407">
        <f>IFERROR(INDEX(Raw_DATA!N:N,MATCH(Risk7_PlusY67!$D316,Raw_DATA!$A:$A,0)),"")</f>
        <v>113</v>
      </c>
      <c r="BF316" s="407">
        <f>IFERROR(INDEX(Raw_DATA!O:O,MATCH(Risk7_PlusY67!$D316,Raw_DATA!$A:$A,0)),"")</f>
        <v>36</v>
      </c>
      <c r="BG316" s="407">
        <f>IFERROR(INDEX(Raw_DATA!P:P,MATCH(Risk7_PlusY67!$D316,Raw_DATA!$A:$A,0)),"")</f>
        <v>63</v>
      </c>
      <c r="BH316" s="407">
        <f>IFERROR(INDEX(Raw_DATA!Q:Q,MATCH(Risk7_PlusY67!$D316,Raw_DATA!$A:$A,0)),"")</f>
        <v>256</v>
      </c>
      <c r="BI316" s="407">
        <f>IFERROR(INDEX(Raw_DATA!R:R,MATCH(Risk7_PlusY67!$D316,Raw_DATA!$A:$A,0)),"")</f>
        <v>53</v>
      </c>
      <c r="BJ316" s="124" t="str">
        <f>INDEX('Org2567'!$BM:$BM,MATCH(Risk7_PlusY67!D316,'Org2567'!$D:$D,0))</f>
        <v>รพช.M2 B&lt;=100</v>
      </c>
    </row>
    <row r="317" spans="1:62" x14ac:dyDescent="0.7">
      <c r="A317" s="206">
        <f>IF(ISBLANK(D317),"",COUNTA($D$3:D317))</f>
        <v>315</v>
      </c>
      <c r="B317" s="207">
        <f>IFERROR(INDEX(ID!$E:$E,MATCH(Risk7_PlusY67!$D317,ID!$A:$A,0)),"")</f>
        <v>5</v>
      </c>
      <c r="C317" s="207" t="str">
        <f>IFERROR(INDEX(ID!$I:$I,MATCH(Risk7_PlusY67!$D317,ID!$A:$A,0)),"")</f>
        <v>เพชรบุรี</v>
      </c>
      <c r="D317" s="295" t="s">
        <v>331</v>
      </c>
      <c r="E317" s="207" t="str">
        <f>IFERROR(INDEX(ID!$C:$C,MATCH(Risk7_PlusY67!$D317,ID!$A:$A,0)),"")</f>
        <v>บ้านลาด,รพช.</v>
      </c>
      <c r="F317" s="207" t="str">
        <f>IFERROR(INDEX(ID!$G:$G,MATCH(Risk7_PlusY67!$D317,ID!$A:$A,0)),"")</f>
        <v>รพช.</v>
      </c>
      <c r="G317" s="206">
        <f>IFERROR(INDEX(ID!$J:$J,MATCH(Risk7_PlusY67!$D317,ID!$A:$A,0)),"")</f>
        <v>32</v>
      </c>
      <c r="H317" s="208" t="str">
        <f>IFERROR(INDEX(ID!$P:$P,MATCH(Risk7_PlusY67!$D317,ID!$A:$A,0)),"")</f>
        <v>รพช.F2 P30,000-60,000</v>
      </c>
      <c r="I317" s="209">
        <f>IFERROR(INDEX(Raw_DATA!E:E,MATCH(Risk7_PlusY67!$D317,Raw_DATA!$A:$A,0)),"")</f>
        <v>6.74</v>
      </c>
      <c r="J317" s="209">
        <f>IFERROR(INDEX(Raw_DATA!F:F,MATCH(Risk7_PlusY67!$D317,Raw_DATA!$A:$A,0)),"")</f>
        <v>6.5</v>
      </c>
      <c r="K317" s="209">
        <f>IFERROR(INDEX(Raw_DATA!G:G,MATCH(Risk7_PlusY67!$D317,Raw_DATA!$A:$A,0)),"")</f>
        <v>5.74</v>
      </c>
      <c r="L317" s="209">
        <f>IFERROR(INDEX(Raw_DATA!H:H,MATCH(Risk7_PlusY67!$D317,Raw_DATA!$A:$A,0)),"")</f>
        <v>90987977.790000007</v>
      </c>
      <c r="M317" s="210">
        <f>IFERROR(INDEX(Raw_DATA!I:I,MATCH(Risk7_PlusY67!$D317,Raw_DATA!$A:$A,0)),"")</f>
        <v>-33153365</v>
      </c>
      <c r="N317" s="206">
        <f t="shared" si="84"/>
        <v>0</v>
      </c>
      <c r="O317" s="206">
        <f t="shared" si="85"/>
        <v>1</v>
      </c>
      <c r="P317" s="206">
        <f t="shared" si="86"/>
        <v>0</v>
      </c>
      <c r="Q317" s="211">
        <f t="shared" si="87"/>
        <v>32.9</v>
      </c>
      <c r="R317" s="206">
        <f t="shared" si="88"/>
        <v>1</v>
      </c>
      <c r="S317" s="212">
        <f>IFERROR(INDEX(Raw_DATA!J:J,MATCH(Risk7_PlusY67!$D317,Raw_DATA!$A:$A,0)),"")</f>
        <v>-28649484.370000001</v>
      </c>
      <c r="T317" s="213">
        <f>IFERROR(INDEX(Raw_DATA!K:K,MATCH(Risk7_PlusY67!$D317,Raw_DATA!$A:$A,0)),"")</f>
        <v>75020381.879999995</v>
      </c>
      <c r="U317" s="214">
        <f t="shared" si="89"/>
        <v>0</v>
      </c>
      <c r="V317" s="214">
        <f t="shared" si="90"/>
        <v>0</v>
      </c>
      <c r="W317" s="214">
        <f>IF(OR(AND((K317&lt;0.8),(AJ317&gt;180)),AND((K317&lt;0.8),(AJ317&lt;10)),AND((K317&gt;=0.8),(AJ317&lt;10)),AND((K317&gt;=0.8),(AJ317&gt;90))),0,1)</f>
        <v>0</v>
      </c>
      <c r="X317" s="214">
        <f t="shared" si="91"/>
        <v>1</v>
      </c>
      <c r="Y317" s="214">
        <f t="shared" si="92"/>
        <v>1</v>
      </c>
      <c r="Z317" s="214">
        <f t="shared" si="93"/>
        <v>0</v>
      </c>
      <c r="AA317" s="214">
        <f t="shared" si="94"/>
        <v>1</v>
      </c>
      <c r="AB317" s="215" t="str">
        <f t="shared" si="95"/>
        <v>C</v>
      </c>
      <c r="AC317" s="215" t="str">
        <f t="shared" si="96"/>
        <v>1C</v>
      </c>
      <c r="AD317" s="216"/>
      <c r="AE317" s="216"/>
      <c r="AF317" s="434">
        <f>IFERROR(INDEX(Raw_DATA!L:L,MATCH(Risk7_PlusY67!$D317,Raw_DATA!$A:$A,0)),"")</f>
        <v>-26.07</v>
      </c>
      <c r="AG317" s="434">
        <f>IFERROR(INDEX(AVGGroup!$D$5:$D$21,MATCH(Risk7_PlusY67!$H317,AVGGroup!$C$5:$C$21,0)),"")</f>
        <v>-4.37</v>
      </c>
      <c r="AH317" s="434">
        <f>IFERROR(INDEX(Raw_DATA!M:M,MATCH(Risk7_PlusY67!$D317,Raw_DATA!$A:$A,0)),"")</f>
        <v>-23.72</v>
      </c>
      <c r="AI317" s="435">
        <f>IFERROR(INDEX(AVGGroup!$F$5:$F$21,MATCH(Risk7_PlusY67!$H317,AVGGroup!$C$5:$C$21,0)),"")</f>
        <v>-9.19</v>
      </c>
      <c r="AJ317" s="401">
        <f>IFERROR(INDEX(Raw_DATA!N:N,MATCH(Risk7_PlusY67!$D317,Raw_DATA!$A:$A,0)),"")</f>
        <v>104</v>
      </c>
      <c r="AK317" s="401">
        <f>IFERROR(INDEX(Raw_DATA!O:O,MATCH(Risk7_PlusY67!$D317,Raw_DATA!$A:$A,0)),"")</f>
        <v>28</v>
      </c>
      <c r="AL317" s="401">
        <f>IFERROR(INDEX(Raw_DATA!P:P,MATCH(Risk7_PlusY67!$D317,Raw_DATA!$A:$A,0)),"")</f>
        <v>58</v>
      </c>
      <c r="AM317" s="401">
        <f>IFERROR(INDEX(Raw_DATA!Q:Q,MATCH(Risk7_PlusY67!$D317,Raw_DATA!$A:$A,0)),"")</f>
        <v>201</v>
      </c>
      <c r="AN317" s="401">
        <f>IFERROR(INDEX(Raw_DATA!R:R,MATCH(Risk7_PlusY67!$D317,Raw_DATA!$A:$A,0)),"")</f>
        <v>50</v>
      </c>
      <c r="AO317" s="407"/>
      <c r="AP317" s="411" t="b">
        <f>AB317=AY317</f>
        <v>1</v>
      </c>
      <c r="AQ317" s="340">
        <f t="shared" si="97"/>
        <v>1</v>
      </c>
      <c r="AR317" s="123">
        <f t="shared" si="98"/>
        <v>0</v>
      </c>
      <c r="AS317" s="123">
        <f t="shared" si="99"/>
        <v>0</v>
      </c>
      <c r="AT317" s="123">
        <f>IF(OR(AND((K317&lt;0.8),(BE317&gt;180)),AND((K317&lt;0.8),(BE317&lt;10)),AND((K317&gt;=0.8),(BE317&lt;10)),AND((K317&gt;=0.8),(BE317&gt;90))),0,1)</f>
        <v>0</v>
      </c>
      <c r="AU317" s="123">
        <f t="shared" si="100"/>
        <v>1</v>
      </c>
      <c r="AV317" s="123">
        <f t="shared" si="101"/>
        <v>1</v>
      </c>
      <c r="AW317" s="123">
        <f t="shared" si="102"/>
        <v>0</v>
      </c>
      <c r="AX317" s="123">
        <f t="shared" si="103"/>
        <v>1</v>
      </c>
      <c r="AY317" s="416" t="str">
        <f t="shared" si="104"/>
        <v>C</v>
      </c>
      <c r="AZ317" s="416" t="str">
        <f>R317&amp;AY317</f>
        <v>1C</v>
      </c>
      <c r="BA317" s="417">
        <f>IFERROR(INDEX(Raw_DATA!L:L,MATCH(Risk7_PlusY67!$D317,Raw_DATA!$A:$A,0)),"")</f>
        <v>-26.07</v>
      </c>
      <c r="BB317" s="417">
        <f>IFERROR(INDEX(AVGGroup!$H$5:$H$21,MATCH(Risk7_PlusY67!$BJ317,AVGGroup!$C$5:$C$21,0)),"")</f>
        <v>-3.95</v>
      </c>
      <c r="BC317" s="417">
        <f>IFERROR(INDEX(Raw_DATA!M:M,MATCH(Risk7_PlusY67!$D317,Raw_DATA!$A:$A,0)),"")</f>
        <v>-23.72</v>
      </c>
      <c r="BD317" s="418">
        <f>IFERROR(INDEX(AVGGroup!$J$5:$J$21,MATCH(Risk7_PlusY67!$BJ317,AVGGroup!$C$5:$C$21,0)),"")</f>
        <v>-8.8800000000000008</v>
      </c>
      <c r="BE317" s="407">
        <f>IFERROR(INDEX(Raw_DATA!N:N,MATCH(Risk7_PlusY67!$D317,Raw_DATA!$A:$A,0)),"")</f>
        <v>104</v>
      </c>
      <c r="BF317" s="407">
        <f>IFERROR(INDEX(Raw_DATA!O:O,MATCH(Risk7_PlusY67!$D317,Raw_DATA!$A:$A,0)),"")</f>
        <v>28</v>
      </c>
      <c r="BG317" s="407">
        <f>IFERROR(INDEX(Raw_DATA!P:P,MATCH(Risk7_PlusY67!$D317,Raw_DATA!$A:$A,0)),"")</f>
        <v>58</v>
      </c>
      <c r="BH317" s="407">
        <f>IFERROR(INDEX(Raw_DATA!Q:Q,MATCH(Risk7_PlusY67!$D317,Raw_DATA!$A:$A,0)),"")</f>
        <v>201</v>
      </c>
      <c r="BI317" s="407">
        <f>IFERROR(INDEX(Raw_DATA!R:R,MATCH(Risk7_PlusY67!$D317,Raw_DATA!$A:$A,0)),"")</f>
        <v>50</v>
      </c>
      <c r="BJ317" s="124" t="str">
        <f>INDEX('Org2567'!$BM:$BM,MATCH(Risk7_PlusY67!D317,'Org2567'!$D:$D,0))</f>
        <v>รพช.F2 P30,000-60,000</v>
      </c>
    </row>
    <row r="318" spans="1:62" x14ac:dyDescent="0.7">
      <c r="A318" s="206">
        <f>IF(ISBLANK(D318),"",COUNTA($D$3:D318))</f>
        <v>316</v>
      </c>
      <c r="B318" s="207">
        <f>IFERROR(INDEX(ID!$E:$E,MATCH(Risk7_PlusY67!$D318,ID!$A:$A,0)),"")</f>
        <v>5</v>
      </c>
      <c r="C318" s="207" t="str">
        <f>IFERROR(INDEX(ID!$I:$I,MATCH(Risk7_PlusY67!$D318,ID!$A:$A,0)),"")</f>
        <v>เพชรบุรี</v>
      </c>
      <c r="D318" s="295" t="s">
        <v>332</v>
      </c>
      <c r="E318" s="207" t="str">
        <f>IFERROR(INDEX(ID!$C:$C,MATCH(Risk7_PlusY67!$D318,ID!$A:$A,0)),"")</f>
        <v>บ้านแหลม,รพช.</v>
      </c>
      <c r="F318" s="207" t="str">
        <f>IFERROR(INDEX(ID!$G:$G,MATCH(Risk7_PlusY67!$D318,ID!$A:$A,0)),"")</f>
        <v>รพช.</v>
      </c>
      <c r="G318" s="206">
        <f>IFERROR(INDEX(ID!$J:$J,MATCH(Risk7_PlusY67!$D318,ID!$A:$A,0)),"")</f>
        <v>37</v>
      </c>
      <c r="H318" s="208" t="str">
        <f>IFERROR(INDEX(ID!$P:$P,MATCH(Risk7_PlusY67!$D318,ID!$A:$A,0)),"")</f>
        <v>รพช.F2 P30,000-60,000</v>
      </c>
      <c r="I318" s="209">
        <f>IFERROR(INDEX(Raw_DATA!E:E,MATCH(Risk7_PlusY67!$D318,Raw_DATA!$A:$A,0)),"")</f>
        <v>4.66</v>
      </c>
      <c r="J318" s="209">
        <f>IFERROR(INDEX(Raw_DATA!F:F,MATCH(Risk7_PlusY67!$D318,Raw_DATA!$A:$A,0)),"")</f>
        <v>4.47</v>
      </c>
      <c r="K318" s="209">
        <f>IFERROR(INDEX(Raw_DATA!G:G,MATCH(Risk7_PlusY67!$D318,Raw_DATA!$A:$A,0)),"")</f>
        <v>4.21</v>
      </c>
      <c r="L318" s="209">
        <f>IFERROR(INDEX(Raw_DATA!H:H,MATCH(Risk7_PlusY67!$D318,Raw_DATA!$A:$A,0)),"")</f>
        <v>65425149.18</v>
      </c>
      <c r="M318" s="210">
        <f>IFERROR(INDEX(Raw_DATA!I:I,MATCH(Risk7_PlusY67!$D318,Raw_DATA!$A:$A,0)),"")</f>
        <v>-22024265.600000001</v>
      </c>
      <c r="N318" s="206">
        <f t="shared" si="84"/>
        <v>0</v>
      </c>
      <c r="O318" s="206">
        <f t="shared" si="85"/>
        <v>1</v>
      </c>
      <c r="P318" s="206">
        <f t="shared" si="86"/>
        <v>0</v>
      </c>
      <c r="Q318" s="211">
        <f t="shared" si="87"/>
        <v>35.6</v>
      </c>
      <c r="R318" s="206">
        <f t="shared" si="88"/>
        <v>1</v>
      </c>
      <c r="S318" s="212">
        <f>IFERROR(INDEX(Raw_DATA!J:J,MATCH(Risk7_PlusY67!$D318,Raw_DATA!$A:$A,0)),"")</f>
        <v>-14144305.15</v>
      </c>
      <c r="T318" s="213">
        <f>IFERROR(INDEX(Raw_DATA!K:K,MATCH(Risk7_PlusY67!$D318,Raw_DATA!$A:$A,0)),"")</f>
        <v>57409713.200000003</v>
      </c>
      <c r="U318" s="214">
        <f t="shared" si="89"/>
        <v>0</v>
      </c>
      <c r="V318" s="214">
        <f t="shared" si="90"/>
        <v>0</v>
      </c>
      <c r="W318" s="214">
        <f>IF(OR(AND((K318&lt;0.8),(AJ318&gt;180)),AND((K318&lt;0.8),(AJ318&lt;10)),AND((K318&gt;=0.8),(AJ318&lt;10)),AND((K318&gt;=0.8),(AJ318&gt;90))),0,1)</f>
        <v>1</v>
      </c>
      <c r="X318" s="214">
        <f t="shared" si="91"/>
        <v>1</v>
      </c>
      <c r="Y318" s="214">
        <f t="shared" si="92"/>
        <v>1</v>
      </c>
      <c r="Z318" s="214">
        <f t="shared" si="93"/>
        <v>0</v>
      </c>
      <c r="AA318" s="214">
        <f t="shared" si="94"/>
        <v>1</v>
      </c>
      <c r="AB318" s="215" t="str">
        <f t="shared" si="95"/>
        <v>B-</v>
      </c>
      <c r="AC318" s="215" t="str">
        <f t="shared" si="96"/>
        <v>1B-</v>
      </c>
      <c r="AD318" s="216"/>
      <c r="AE318" s="216"/>
      <c r="AF318" s="434">
        <f>IFERROR(INDEX(Raw_DATA!L:L,MATCH(Risk7_PlusY67!$D318,Raw_DATA!$A:$A,0)),"")</f>
        <v>-12.41</v>
      </c>
      <c r="AG318" s="434">
        <f>IFERROR(INDEX(AVGGroup!$D$5:$D$21,MATCH(Risk7_PlusY67!$H318,AVGGroup!$C$5:$C$21,0)),"")</f>
        <v>-4.37</v>
      </c>
      <c r="AH318" s="434">
        <f>IFERROR(INDEX(Raw_DATA!M:M,MATCH(Risk7_PlusY67!$D318,Raw_DATA!$A:$A,0)),"")</f>
        <v>-15.64</v>
      </c>
      <c r="AI318" s="435">
        <f>IFERROR(INDEX(AVGGroup!$F$5:$F$21,MATCH(Risk7_PlusY67!$H318,AVGGroup!$C$5:$C$21,0)),"")</f>
        <v>-9.19</v>
      </c>
      <c r="AJ318" s="401">
        <f>IFERROR(INDEX(Raw_DATA!N:N,MATCH(Risk7_PlusY67!$D318,Raw_DATA!$A:$A,0)),"")</f>
        <v>77</v>
      </c>
      <c r="AK318" s="401">
        <f>IFERROR(INDEX(Raw_DATA!O:O,MATCH(Risk7_PlusY67!$D318,Raw_DATA!$A:$A,0)),"")</f>
        <v>15</v>
      </c>
      <c r="AL318" s="401">
        <f>IFERROR(INDEX(Raw_DATA!P:P,MATCH(Risk7_PlusY67!$D318,Raw_DATA!$A:$A,0)),"")</f>
        <v>48</v>
      </c>
      <c r="AM318" s="401">
        <f>IFERROR(INDEX(Raw_DATA!Q:Q,MATCH(Risk7_PlusY67!$D318,Raw_DATA!$A:$A,0)),"")</f>
        <v>273</v>
      </c>
      <c r="AN318" s="401">
        <f>IFERROR(INDEX(Raw_DATA!R:R,MATCH(Risk7_PlusY67!$D318,Raw_DATA!$A:$A,0)),"")</f>
        <v>50</v>
      </c>
      <c r="AO318" s="407"/>
      <c r="AP318" s="411" t="b">
        <f>AB318=AY318</f>
        <v>1</v>
      </c>
      <c r="AQ318" s="340">
        <f t="shared" si="97"/>
        <v>1</v>
      </c>
      <c r="AR318" s="123">
        <f t="shared" si="98"/>
        <v>0</v>
      </c>
      <c r="AS318" s="123">
        <f t="shared" si="99"/>
        <v>0</v>
      </c>
      <c r="AT318" s="123">
        <f>IF(OR(AND((K318&lt;0.8),(BE318&gt;180)),AND((K318&lt;0.8),(BE318&lt;10)),AND((K318&gt;=0.8),(BE318&lt;10)),AND((K318&gt;=0.8),(BE318&gt;90))),0,1)</f>
        <v>1</v>
      </c>
      <c r="AU318" s="123">
        <f t="shared" si="100"/>
        <v>1</v>
      </c>
      <c r="AV318" s="123">
        <f t="shared" si="101"/>
        <v>1</v>
      </c>
      <c r="AW318" s="123">
        <f t="shared" si="102"/>
        <v>0</v>
      </c>
      <c r="AX318" s="123">
        <f t="shared" si="103"/>
        <v>1</v>
      </c>
      <c r="AY318" s="416" t="str">
        <f t="shared" si="104"/>
        <v>B-</v>
      </c>
      <c r="AZ318" s="416" t="str">
        <f>R318&amp;AY318</f>
        <v>1B-</v>
      </c>
      <c r="BA318" s="417">
        <f>IFERROR(INDEX(Raw_DATA!L:L,MATCH(Risk7_PlusY67!$D318,Raw_DATA!$A:$A,0)),"")</f>
        <v>-12.41</v>
      </c>
      <c r="BB318" s="417">
        <f>IFERROR(INDEX(AVGGroup!$H$5:$H$21,MATCH(Risk7_PlusY67!$BJ318,AVGGroup!$C$5:$C$21,0)),"")</f>
        <v>-3.95</v>
      </c>
      <c r="BC318" s="417">
        <f>IFERROR(INDEX(Raw_DATA!M:M,MATCH(Risk7_PlusY67!$D318,Raw_DATA!$A:$A,0)),"")</f>
        <v>-15.64</v>
      </c>
      <c r="BD318" s="418">
        <f>IFERROR(INDEX(AVGGroup!$J$5:$J$21,MATCH(Risk7_PlusY67!$BJ318,AVGGroup!$C$5:$C$21,0)),"")</f>
        <v>-8.8800000000000008</v>
      </c>
      <c r="BE318" s="407">
        <f>IFERROR(INDEX(Raw_DATA!N:N,MATCH(Risk7_PlusY67!$D318,Raw_DATA!$A:$A,0)),"")</f>
        <v>77</v>
      </c>
      <c r="BF318" s="407">
        <f>IFERROR(INDEX(Raw_DATA!O:O,MATCH(Risk7_PlusY67!$D318,Raw_DATA!$A:$A,0)),"")</f>
        <v>15</v>
      </c>
      <c r="BG318" s="407">
        <f>IFERROR(INDEX(Raw_DATA!P:P,MATCH(Risk7_PlusY67!$D318,Raw_DATA!$A:$A,0)),"")</f>
        <v>48</v>
      </c>
      <c r="BH318" s="407">
        <f>IFERROR(INDEX(Raw_DATA!Q:Q,MATCH(Risk7_PlusY67!$D318,Raw_DATA!$A:$A,0)),"")</f>
        <v>273</v>
      </c>
      <c r="BI318" s="407">
        <f>IFERROR(INDEX(Raw_DATA!R:R,MATCH(Risk7_PlusY67!$D318,Raw_DATA!$A:$A,0)),"")</f>
        <v>50</v>
      </c>
      <c r="BJ318" s="124" t="str">
        <f>INDEX('Org2567'!$BM:$BM,MATCH(Risk7_PlusY67!D318,'Org2567'!$D:$D,0))</f>
        <v>รพช.F2 P30,000-60,000</v>
      </c>
    </row>
    <row r="319" spans="1:62" x14ac:dyDescent="0.7">
      <c r="A319" s="206">
        <f>IF(ISBLANK(D319),"",COUNTA($D$3:D319))</f>
        <v>317</v>
      </c>
      <c r="B319" s="207">
        <f>IFERROR(INDEX(ID!$E:$E,MATCH(Risk7_PlusY67!$D319,ID!$A:$A,0)),"")</f>
        <v>5</v>
      </c>
      <c r="C319" s="207" t="str">
        <f>IFERROR(INDEX(ID!$I:$I,MATCH(Risk7_PlusY67!$D319,ID!$A:$A,0)),"")</f>
        <v>เพชรบุรี</v>
      </c>
      <c r="D319" s="295" t="s">
        <v>333</v>
      </c>
      <c r="E319" s="207" t="str">
        <f>IFERROR(INDEX(ID!$C:$C,MATCH(Risk7_PlusY67!$D319,ID!$A:$A,0)),"")</f>
        <v>แก่งกระจาน,รพช.</v>
      </c>
      <c r="F319" s="207" t="str">
        <f>IFERROR(INDEX(ID!$G:$G,MATCH(Risk7_PlusY67!$D319,ID!$A:$A,0)),"")</f>
        <v>รพช.</v>
      </c>
      <c r="G319" s="206">
        <f>IFERROR(INDEX(ID!$J:$J,MATCH(Risk7_PlusY67!$D319,ID!$A:$A,0)),"")</f>
        <v>66</v>
      </c>
      <c r="H319" s="208" t="str">
        <f>IFERROR(INDEX(ID!$P:$P,MATCH(Risk7_PlusY67!$D319,ID!$A:$A,0)),"")</f>
        <v>รพช.F2 P&lt;=30,000</v>
      </c>
      <c r="I319" s="209">
        <f>IFERROR(INDEX(Raw_DATA!E:E,MATCH(Risk7_PlusY67!$D319,Raw_DATA!$A:$A,0)),"")</f>
        <v>6.69</v>
      </c>
      <c r="J319" s="209">
        <f>IFERROR(INDEX(Raw_DATA!F:F,MATCH(Risk7_PlusY67!$D319,Raw_DATA!$A:$A,0)),"")</f>
        <v>6.36</v>
      </c>
      <c r="K319" s="209">
        <f>IFERROR(INDEX(Raw_DATA!G:G,MATCH(Risk7_PlusY67!$D319,Raw_DATA!$A:$A,0)),"")</f>
        <v>5.54</v>
      </c>
      <c r="L319" s="209">
        <f>IFERROR(INDEX(Raw_DATA!H:H,MATCH(Risk7_PlusY67!$D319,Raw_DATA!$A:$A,0)),"")</f>
        <v>64279003.229999997</v>
      </c>
      <c r="M319" s="210">
        <f>IFERROR(INDEX(Raw_DATA!I:I,MATCH(Risk7_PlusY67!$D319,Raw_DATA!$A:$A,0)),"")</f>
        <v>-26587433.600000001</v>
      </c>
      <c r="N319" s="206">
        <f t="shared" si="84"/>
        <v>0</v>
      </c>
      <c r="O319" s="206">
        <f t="shared" si="85"/>
        <v>1</v>
      </c>
      <c r="P319" s="206">
        <f t="shared" si="86"/>
        <v>0</v>
      </c>
      <c r="Q319" s="211">
        <f t="shared" si="87"/>
        <v>29</v>
      </c>
      <c r="R319" s="206">
        <f t="shared" si="88"/>
        <v>1</v>
      </c>
      <c r="S319" s="212">
        <f>IFERROR(INDEX(Raw_DATA!J:J,MATCH(Risk7_PlusY67!$D319,Raw_DATA!$A:$A,0)),"")</f>
        <v>-19778131.469999999</v>
      </c>
      <c r="T319" s="213">
        <f>IFERROR(INDEX(Raw_DATA!K:K,MATCH(Risk7_PlusY67!$D319,Raw_DATA!$A:$A,0)),"")</f>
        <v>51022786.109999999</v>
      </c>
      <c r="U319" s="214">
        <f t="shared" si="89"/>
        <v>0</v>
      </c>
      <c r="V319" s="214">
        <f t="shared" si="90"/>
        <v>0</v>
      </c>
      <c r="W319" s="214">
        <f>IF(OR(AND((K319&lt;0.8),(AJ319&gt;180)),AND((K319&lt;0.8),(AJ319&lt;10)),AND((K319&gt;=0.8),(AJ319&lt;10)),AND((K319&gt;=0.8),(AJ319&gt;90))),0,1)</f>
        <v>0</v>
      </c>
      <c r="X319" s="214">
        <f t="shared" si="91"/>
        <v>1</v>
      </c>
      <c r="Y319" s="214">
        <f t="shared" si="92"/>
        <v>0</v>
      </c>
      <c r="Z319" s="214">
        <f t="shared" si="93"/>
        <v>1</v>
      </c>
      <c r="AA319" s="214">
        <f t="shared" si="94"/>
        <v>0</v>
      </c>
      <c r="AB319" s="215" t="str">
        <f t="shared" si="95"/>
        <v>C-</v>
      </c>
      <c r="AC319" s="215" t="str">
        <f t="shared" si="96"/>
        <v>1C-</v>
      </c>
      <c r="AD319" s="216"/>
      <c r="AE319" s="216"/>
      <c r="AF319" s="434">
        <f>IFERROR(INDEX(Raw_DATA!L:L,MATCH(Risk7_PlusY67!$D319,Raw_DATA!$A:$A,0)),"")</f>
        <v>-20.75</v>
      </c>
      <c r="AG319" s="434">
        <f>IFERROR(INDEX(AVGGroup!$D$5:$D$21,MATCH(Risk7_PlusY67!$H319,AVGGroup!$C$5:$C$21,0)),"")</f>
        <v>-3.55</v>
      </c>
      <c r="AH319" s="434">
        <f>IFERROR(INDEX(Raw_DATA!M:M,MATCH(Risk7_PlusY67!$D319,Raw_DATA!$A:$A,0)),"")</f>
        <v>-25.28</v>
      </c>
      <c r="AI319" s="435">
        <f>IFERROR(INDEX(AVGGroup!$F$5:$F$21,MATCH(Risk7_PlusY67!$H319,AVGGroup!$C$5:$C$21,0)),"")</f>
        <v>-10.199999999999999</v>
      </c>
      <c r="AJ319" s="401">
        <f>IFERROR(INDEX(Raw_DATA!N:N,MATCH(Risk7_PlusY67!$D319,Raw_DATA!$A:$A,0)),"")</f>
        <v>93</v>
      </c>
      <c r="AK319" s="401">
        <f>IFERROR(INDEX(Raw_DATA!O:O,MATCH(Risk7_PlusY67!$D319,Raw_DATA!$A:$A,0)),"")</f>
        <v>25</v>
      </c>
      <c r="AL319" s="401">
        <f>IFERROR(INDEX(Raw_DATA!P:P,MATCH(Risk7_PlusY67!$D319,Raw_DATA!$A:$A,0)),"")</f>
        <v>110</v>
      </c>
      <c r="AM319" s="401">
        <f>IFERROR(INDEX(Raw_DATA!Q:Q,MATCH(Risk7_PlusY67!$D319,Raw_DATA!$A:$A,0)),"")</f>
        <v>107</v>
      </c>
      <c r="AN319" s="401">
        <f>IFERROR(INDEX(Raw_DATA!R:R,MATCH(Risk7_PlusY67!$D319,Raw_DATA!$A:$A,0)),"")</f>
        <v>74</v>
      </c>
      <c r="AO319" s="407"/>
      <c r="AP319" s="411" t="b">
        <f>AB319=AY319</f>
        <v>1</v>
      </c>
      <c r="AQ319" s="340">
        <f t="shared" si="97"/>
        <v>1</v>
      </c>
      <c r="AR319" s="123">
        <f t="shared" si="98"/>
        <v>0</v>
      </c>
      <c r="AS319" s="123">
        <f t="shared" si="99"/>
        <v>0</v>
      </c>
      <c r="AT319" s="123">
        <f>IF(OR(AND((K319&lt;0.8),(BE319&gt;180)),AND((K319&lt;0.8),(BE319&lt;10)),AND((K319&gt;=0.8),(BE319&lt;10)),AND((K319&gt;=0.8),(BE319&gt;90))),0,1)</f>
        <v>0</v>
      </c>
      <c r="AU319" s="123">
        <f t="shared" si="100"/>
        <v>1</v>
      </c>
      <c r="AV319" s="123">
        <f t="shared" si="101"/>
        <v>0</v>
      </c>
      <c r="AW319" s="123">
        <f t="shared" si="102"/>
        <v>1</v>
      </c>
      <c r="AX319" s="123">
        <f t="shared" si="103"/>
        <v>0</v>
      </c>
      <c r="AY319" s="416" t="str">
        <f t="shared" si="104"/>
        <v>C-</v>
      </c>
      <c r="AZ319" s="416" t="str">
        <f>R319&amp;AY319</f>
        <v>1C-</v>
      </c>
      <c r="BA319" s="417">
        <f>IFERROR(INDEX(Raw_DATA!L:L,MATCH(Risk7_PlusY67!$D319,Raw_DATA!$A:$A,0)),"")</f>
        <v>-20.75</v>
      </c>
      <c r="BB319" s="417">
        <f>IFERROR(INDEX(AVGGroup!$H$5:$H$21,MATCH(Risk7_PlusY67!$BJ319,AVGGroup!$C$5:$C$21,0)),"")</f>
        <v>-3.54</v>
      </c>
      <c r="BC319" s="417">
        <f>IFERROR(INDEX(Raw_DATA!M:M,MATCH(Risk7_PlusY67!$D319,Raw_DATA!$A:$A,0)),"")</f>
        <v>-25.28</v>
      </c>
      <c r="BD319" s="418">
        <f>IFERROR(INDEX(AVGGroup!$J$5:$J$21,MATCH(Risk7_PlusY67!$BJ319,AVGGroup!$C$5:$C$21,0)),"")</f>
        <v>-10.199999999999999</v>
      </c>
      <c r="BE319" s="407">
        <f>IFERROR(INDEX(Raw_DATA!N:N,MATCH(Risk7_PlusY67!$D319,Raw_DATA!$A:$A,0)),"")</f>
        <v>93</v>
      </c>
      <c r="BF319" s="407">
        <f>IFERROR(INDEX(Raw_DATA!O:O,MATCH(Risk7_PlusY67!$D319,Raw_DATA!$A:$A,0)),"")</f>
        <v>25</v>
      </c>
      <c r="BG319" s="407">
        <f>IFERROR(INDEX(Raw_DATA!P:P,MATCH(Risk7_PlusY67!$D319,Raw_DATA!$A:$A,0)),"")</f>
        <v>110</v>
      </c>
      <c r="BH319" s="407">
        <f>IFERROR(INDEX(Raw_DATA!Q:Q,MATCH(Risk7_PlusY67!$D319,Raw_DATA!$A:$A,0)),"")</f>
        <v>107</v>
      </c>
      <c r="BI319" s="407">
        <f>IFERROR(INDEX(Raw_DATA!R:R,MATCH(Risk7_PlusY67!$D319,Raw_DATA!$A:$A,0)),"")</f>
        <v>74</v>
      </c>
      <c r="BJ319" s="124" t="str">
        <f>INDEX('Org2567'!$BM:$BM,MATCH(Risk7_PlusY67!D319,'Org2567'!$D:$D,0))</f>
        <v>รพช.F2 P&lt;=30,000</v>
      </c>
    </row>
    <row r="320" spans="1:62" x14ac:dyDescent="0.7">
      <c r="A320" s="206">
        <f>IF(ISBLANK(D320),"",COUNTA($D$3:D320))</f>
        <v>318</v>
      </c>
      <c r="B320" s="207">
        <f>IFERROR(INDEX(ID!$E:$E,MATCH(Risk7_PlusY67!$D320,ID!$A:$A,0)),"")</f>
        <v>5</v>
      </c>
      <c r="C320" s="207" t="str">
        <f>IFERROR(INDEX(ID!$I:$I,MATCH(Risk7_PlusY67!$D320,ID!$A:$A,0)),"")</f>
        <v>ราชบุรี</v>
      </c>
      <c r="D320" s="295" t="s">
        <v>334</v>
      </c>
      <c r="E320" s="207" t="str">
        <f>IFERROR(INDEX(ID!$C:$C,MATCH(Risk7_PlusY67!$D320,ID!$A:$A,0)),"")</f>
        <v>ราชบุรี,รพศ.</v>
      </c>
      <c r="F320" s="207" t="str">
        <f>IFERROR(INDEX(ID!$G:$G,MATCH(Risk7_PlusY67!$D320,ID!$A:$A,0)),"")</f>
        <v>รพศ.</v>
      </c>
      <c r="G320" s="206">
        <f>IFERROR(INDEX(ID!$J:$J,MATCH(Risk7_PlusY67!$D320,ID!$A:$A,0)),"")</f>
        <v>855</v>
      </c>
      <c r="H320" s="208" t="str">
        <f>IFERROR(INDEX(ID!$P:$P,MATCH(Risk7_PlusY67!$D320,ID!$A:$A,0)),"")</f>
        <v>รพศ.A B&gt;700to1000</v>
      </c>
      <c r="I320" s="209">
        <f>IFERROR(INDEX(Raw_DATA!E:E,MATCH(Risk7_PlusY67!$D320,Raw_DATA!$A:$A,0)),"")</f>
        <v>5.68</v>
      </c>
      <c r="J320" s="209">
        <f>IFERROR(INDEX(Raw_DATA!F:F,MATCH(Risk7_PlusY67!$D320,Raw_DATA!$A:$A,0)),"")</f>
        <v>5.31</v>
      </c>
      <c r="K320" s="209">
        <f>IFERROR(INDEX(Raw_DATA!G:G,MATCH(Risk7_PlusY67!$D320,Raw_DATA!$A:$A,0)),"")</f>
        <v>3.34</v>
      </c>
      <c r="L320" s="209">
        <f>IFERROR(INDEX(Raw_DATA!H:H,MATCH(Risk7_PlusY67!$D320,Raw_DATA!$A:$A,0)),"")</f>
        <v>1641338646.26</v>
      </c>
      <c r="M320" s="210">
        <f>IFERROR(INDEX(Raw_DATA!I:I,MATCH(Risk7_PlusY67!$D320,Raw_DATA!$A:$A,0)),"")</f>
        <v>-20210271.850000001</v>
      </c>
      <c r="N320" s="206">
        <f t="shared" si="84"/>
        <v>0</v>
      </c>
      <c r="O320" s="206">
        <f t="shared" si="85"/>
        <v>1</v>
      </c>
      <c r="P320" s="206">
        <f t="shared" si="86"/>
        <v>0</v>
      </c>
      <c r="Q320" s="211">
        <f t="shared" si="87"/>
        <v>974.5</v>
      </c>
      <c r="R320" s="206">
        <f t="shared" si="88"/>
        <v>1</v>
      </c>
      <c r="S320" s="212">
        <f>IFERROR(INDEX(Raw_DATA!J:J,MATCH(Risk7_PlusY67!$D320,Raw_DATA!$A:$A,0)),"")</f>
        <v>84945842.739999995</v>
      </c>
      <c r="T320" s="213">
        <f>IFERROR(INDEX(Raw_DATA!K:K,MATCH(Risk7_PlusY67!$D320,Raw_DATA!$A:$A,0)),"")</f>
        <v>820700997.61000001</v>
      </c>
      <c r="U320" s="214">
        <f t="shared" si="89"/>
        <v>0</v>
      </c>
      <c r="V320" s="214">
        <f t="shared" si="90"/>
        <v>0</v>
      </c>
      <c r="W320" s="214">
        <f>IF(OR(AND((K320&lt;0.8),(AJ320&gt;180)),AND((K320&lt;0.8),(AJ320&lt;10)),AND((K320&gt;=0.8),(AJ320&lt;10)),AND((K320&gt;=0.8),(AJ320&gt;90))),0,1)</f>
        <v>1</v>
      </c>
      <c r="X320" s="214">
        <f t="shared" si="91"/>
        <v>0</v>
      </c>
      <c r="Y320" s="214">
        <f t="shared" si="92"/>
        <v>0</v>
      </c>
      <c r="Z320" s="214">
        <f t="shared" si="93"/>
        <v>1</v>
      </c>
      <c r="AA320" s="214">
        <f t="shared" si="94"/>
        <v>1</v>
      </c>
      <c r="AB320" s="215" t="str">
        <f t="shared" si="95"/>
        <v>C</v>
      </c>
      <c r="AC320" s="215" t="str">
        <f t="shared" si="96"/>
        <v>1C</v>
      </c>
      <c r="AD320" s="216"/>
      <c r="AE320" s="216"/>
      <c r="AF320" s="434">
        <f>IFERROR(INDEX(Raw_DATA!L:L,MATCH(Risk7_PlusY67!$D320,Raw_DATA!$A:$A,0)),"")</f>
        <v>3.02</v>
      </c>
      <c r="AG320" s="434">
        <f>IFERROR(INDEX(AVGGroup!$D$5:$D$21,MATCH(Risk7_PlusY67!$H320,AVGGroup!$C$5:$C$21,0)),"")</f>
        <v>5.87</v>
      </c>
      <c r="AH320" s="434">
        <f>IFERROR(INDEX(Raw_DATA!M:M,MATCH(Risk7_PlusY67!$D320,Raw_DATA!$A:$A,0)),"")</f>
        <v>-0.59</v>
      </c>
      <c r="AI320" s="435">
        <f>IFERROR(INDEX(AVGGroup!$F$5:$F$21,MATCH(Risk7_PlusY67!$H320,AVGGroup!$C$5:$C$21,0)),"")</f>
        <v>2.31</v>
      </c>
      <c r="AJ320" s="401">
        <f>IFERROR(INDEX(Raw_DATA!N:N,MATCH(Risk7_PlusY67!$D320,Raw_DATA!$A:$A,0)),"")</f>
        <v>56</v>
      </c>
      <c r="AK320" s="401">
        <f>IFERROR(INDEX(Raw_DATA!O:O,MATCH(Risk7_PlusY67!$D320,Raw_DATA!$A:$A,0)),"")</f>
        <v>89</v>
      </c>
      <c r="AL320" s="401">
        <f>IFERROR(INDEX(Raw_DATA!P:P,MATCH(Risk7_PlusY67!$D320,Raw_DATA!$A:$A,0)),"")</f>
        <v>132</v>
      </c>
      <c r="AM320" s="401">
        <f>IFERROR(INDEX(Raw_DATA!Q:Q,MATCH(Risk7_PlusY67!$D320,Raw_DATA!$A:$A,0)),"")</f>
        <v>73</v>
      </c>
      <c r="AN320" s="401">
        <f>IFERROR(INDEX(Raw_DATA!R:R,MATCH(Risk7_PlusY67!$D320,Raw_DATA!$A:$A,0)),"")</f>
        <v>36</v>
      </c>
      <c r="AO320" s="407"/>
      <c r="AP320" s="411" t="b">
        <f>AB320=AY320</f>
        <v>1</v>
      </c>
      <c r="AQ320" s="340">
        <f t="shared" si="97"/>
        <v>1</v>
      </c>
      <c r="AR320" s="123">
        <f t="shared" si="98"/>
        <v>0</v>
      </c>
      <c r="AS320" s="123">
        <f t="shared" si="99"/>
        <v>0</v>
      </c>
      <c r="AT320" s="123">
        <f>IF(OR(AND((K320&lt;0.8),(BE320&gt;180)),AND((K320&lt;0.8),(BE320&lt;10)),AND((K320&gt;=0.8),(BE320&lt;10)),AND((K320&gt;=0.8),(BE320&gt;90))),0,1)</f>
        <v>1</v>
      </c>
      <c r="AU320" s="123">
        <f t="shared" si="100"/>
        <v>0</v>
      </c>
      <c r="AV320" s="123">
        <f t="shared" si="101"/>
        <v>0</v>
      </c>
      <c r="AW320" s="123">
        <f t="shared" si="102"/>
        <v>1</v>
      </c>
      <c r="AX320" s="123">
        <f t="shared" si="103"/>
        <v>1</v>
      </c>
      <c r="AY320" s="416" t="str">
        <f t="shared" si="104"/>
        <v>C</v>
      </c>
      <c r="AZ320" s="416" t="str">
        <f>R320&amp;AY320</f>
        <v>1C</v>
      </c>
      <c r="BA320" s="417">
        <f>IFERROR(INDEX(Raw_DATA!L:L,MATCH(Risk7_PlusY67!$D320,Raw_DATA!$A:$A,0)),"")</f>
        <v>3.02</v>
      </c>
      <c r="BB320" s="417">
        <f>IFERROR(INDEX(AVGGroup!$H$5:$H$21,MATCH(Risk7_PlusY67!$BJ320,AVGGroup!$C$5:$C$21,0)),"")</f>
        <v>5.88</v>
      </c>
      <c r="BC320" s="417">
        <f>IFERROR(INDEX(Raw_DATA!M:M,MATCH(Risk7_PlusY67!$D320,Raw_DATA!$A:$A,0)),"")</f>
        <v>-0.59</v>
      </c>
      <c r="BD320" s="418">
        <f>IFERROR(INDEX(AVGGroup!$J$5:$J$21,MATCH(Risk7_PlusY67!$BJ320,AVGGroup!$C$5:$C$21,0)),"")</f>
        <v>2.31</v>
      </c>
      <c r="BE320" s="407">
        <f>IFERROR(INDEX(Raw_DATA!N:N,MATCH(Risk7_PlusY67!$D320,Raw_DATA!$A:$A,0)),"")</f>
        <v>56</v>
      </c>
      <c r="BF320" s="407">
        <f>IFERROR(INDEX(Raw_DATA!O:O,MATCH(Risk7_PlusY67!$D320,Raw_DATA!$A:$A,0)),"")</f>
        <v>89</v>
      </c>
      <c r="BG320" s="407">
        <f>IFERROR(INDEX(Raw_DATA!P:P,MATCH(Risk7_PlusY67!$D320,Raw_DATA!$A:$A,0)),"")</f>
        <v>132</v>
      </c>
      <c r="BH320" s="407">
        <f>IFERROR(INDEX(Raw_DATA!Q:Q,MATCH(Risk7_PlusY67!$D320,Raw_DATA!$A:$A,0)),"")</f>
        <v>73</v>
      </c>
      <c r="BI320" s="407">
        <f>IFERROR(INDEX(Raw_DATA!R:R,MATCH(Risk7_PlusY67!$D320,Raw_DATA!$A:$A,0)),"")</f>
        <v>36</v>
      </c>
      <c r="BJ320" s="124" t="str">
        <f>INDEX('Org2567'!$BM:$BM,MATCH(Risk7_PlusY67!D320,'Org2567'!$D:$D,0))</f>
        <v>รพศ.A B&gt;700to1000</v>
      </c>
    </row>
    <row r="321" spans="1:62" x14ac:dyDescent="0.7">
      <c r="A321" s="206">
        <f>IF(ISBLANK(D321),"",COUNTA($D$3:D321))</f>
        <v>319</v>
      </c>
      <c r="B321" s="207">
        <f>IFERROR(INDEX(ID!$E:$E,MATCH(Risk7_PlusY67!$D321,ID!$A:$A,0)),"")</f>
        <v>5</v>
      </c>
      <c r="C321" s="207" t="str">
        <f>IFERROR(INDEX(ID!$I:$I,MATCH(Risk7_PlusY67!$D321,ID!$A:$A,0)),"")</f>
        <v>ราชบุรี</v>
      </c>
      <c r="D321" s="295" t="s">
        <v>335</v>
      </c>
      <c r="E321" s="207" t="str">
        <f>IFERROR(INDEX(ID!$C:$C,MATCH(Risk7_PlusY67!$D321,ID!$A:$A,0)),"")</f>
        <v>ดำเนินสะดวก,รพท.</v>
      </c>
      <c r="F321" s="207" t="str">
        <f>IFERROR(INDEX(ID!$G:$G,MATCH(Risk7_PlusY67!$D321,ID!$A:$A,0)),"")</f>
        <v>รพท.</v>
      </c>
      <c r="G321" s="206">
        <f>IFERROR(INDEX(ID!$J:$J,MATCH(Risk7_PlusY67!$D321,ID!$A:$A,0)),"")</f>
        <v>272</v>
      </c>
      <c r="H321" s="208" t="str">
        <f>IFERROR(INDEX(ID!$P:$P,MATCH(Risk7_PlusY67!$D321,ID!$A:$A,0)),"")</f>
        <v>รพท.M1 B&gt;200</v>
      </c>
      <c r="I321" s="209">
        <f>IFERROR(INDEX(Raw_DATA!E:E,MATCH(Risk7_PlusY67!$D321,Raw_DATA!$A:$A,0)),"")</f>
        <v>2.94</v>
      </c>
      <c r="J321" s="209">
        <f>IFERROR(INDEX(Raw_DATA!F:F,MATCH(Risk7_PlusY67!$D321,Raw_DATA!$A:$A,0)),"")</f>
        <v>2.77</v>
      </c>
      <c r="K321" s="209">
        <f>IFERROR(INDEX(Raw_DATA!G:G,MATCH(Risk7_PlusY67!$D321,Raw_DATA!$A:$A,0)),"")</f>
        <v>1.41</v>
      </c>
      <c r="L321" s="209">
        <f>IFERROR(INDEX(Raw_DATA!H:H,MATCH(Risk7_PlusY67!$D321,Raw_DATA!$A:$A,0)),"")</f>
        <v>125056781.87</v>
      </c>
      <c r="M321" s="210">
        <f>IFERROR(INDEX(Raw_DATA!I:I,MATCH(Risk7_PlusY67!$D321,Raw_DATA!$A:$A,0)),"")</f>
        <v>-371957098.58999997</v>
      </c>
      <c r="N321" s="206">
        <f t="shared" si="84"/>
        <v>0</v>
      </c>
      <c r="O321" s="206">
        <f t="shared" si="85"/>
        <v>1</v>
      </c>
      <c r="P321" s="206">
        <f t="shared" si="86"/>
        <v>1</v>
      </c>
      <c r="Q321" s="211">
        <f t="shared" si="87"/>
        <v>4</v>
      </c>
      <c r="R321" s="206">
        <f t="shared" si="88"/>
        <v>2</v>
      </c>
      <c r="S321" s="212">
        <f>IFERROR(INDEX(Raw_DATA!J:J,MATCH(Risk7_PlusY67!$D321,Raw_DATA!$A:$A,0)),"")</f>
        <v>-64835822.619999997</v>
      </c>
      <c r="T321" s="213">
        <f>IFERROR(INDEX(Raw_DATA!K:K,MATCH(Risk7_PlusY67!$D321,Raw_DATA!$A:$A,0)),"")</f>
        <v>26469971.98</v>
      </c>
      <c r="U321" s="214">
        <f t="shared" si="89"/>
        <v>0</v>
      </c>
      <c r="V321" s="214">
        <f t="shared" si="90"/>
        <v>0</v>
      </c>
      <c r="W321" s="214">
        <f>IF(OR(AND((K321&lt;0.8),(AJ321&gt;180)),AND((K321&lt;0.8),(AJ321&lt;10)),AND((K321&gt;=0.8),(AJ321&lt;10)),AND((K321&gt;=0.8),(AJ321&gt;90))),0,1)</f>
        <v>1</v>
      </c>
      <c r="X321" s="214">
        <f t="shared" si="91"/>
        <v>0</v>
      </c>
      <c r="Y321" s="214">
        <f t="shared" si="92"/>
        <v>0</v>
      </c>
      <c r="Z321" s="214">
        <f t="shared" si="93"/>
        <v>0</v>
      </c>
      <c r="AA321" s="214">
        <f t="shared" si="94"/>
        <v>1</v>
      </c>
      <c r="AB321" s="215" t="str">
        <f t="shared" si="95"/>
        <v>C-</v>
      </c>
      <c r="AC321" s="215" t="str">
        <f t="shared" si="96"/>
        <v>2C-</v>
      </c>
      <c r="AD321" s="216"/>
      <c r="AE321" s="216"/>
      <c r="AF321" s="434">
        <f>IFERROR(INDEX(Raw_DATA!L:L,MATCH(Risk7_PlusY67!$D321,Raw_DATA!$A:$A,0)),"")</f>
        <v>-16.27</v>
      </c>
      <c r="AG321" s="434">
        <f>IFERROR(INDEX(AVGGroup!$D$5:$D$21,MATCH(Risk7_PlusY67!$H321,AVGGroup!$C$5:$C$21,0)),"")</f>
        <v>3.38</v>
      </c>
      <c r="AH321" s="434">
        <f>IFERROR(INDEX(Raw_DATA!M:M,MATCH(Risk7_PlusY67!$D321,Raw_DATA!$A:$A,0)),"")</f>
        <v>-86.26</v>
      </c>
      <c r="AI321" s="435">
        <f>IFERROR(INDEX(AVGGroup!$F$5:$F$21,MATCH(Risk7_PlusY67!$H321,AVGGroup!$C$5:$C$21,0)),"")</f>
        <v>0.04</v>
      </c>
      <c r="AJ321" s="401">
        <f>IFERROR(INDEX(Raw_DATA!N:N,MATCH(Risk7_PlusY67!$D321,Raw_DATA!$A:$A,0)),"")</f>
        <v>88</v>
      </c>
      <c r="AK321" s="401">
        <f>IFERROR(INDEX(Raw_DATA!O:O,MATCH(Risk7_PlusY67!$D321,Raw_DATA!$A:$A,0)),"")</f>
        <v>165</v>
      </c>
      <c r="AL321" s="401">
        <f>IFERROR(INDEX(Raw_DATA!P:P,MATCH(Risk7_PlusY67!$D321,Raw_DATA!$A:$A,0)),"")</f>
        <v>130</v>
      </c>
      <c r="AM321" s="401">
        <f>IFERROR(INDEX(Raw_DATA!Q:Q,MATCH(Risk7_PlusY67!$D321,Raw_DATA!$A:$A,0)),"")</f>
        <v>-989</v>
      </c>
      <c r="AN321" s="401">
        <f>IFERROR(INDEX(Raw_DATA!R:R,MATCH(Risk7_PlusY67!$D321,Raw_DATA!$A:$A,0)),"")</f>
        <v>19</v>
      </c>
      <c r="AO321" s="407"/>
      <c r="AP321" s="411" t="b">
        <f>AB321=AY321</f>
        <v>1</v>
      </c>
      <c r="AQ321" s="340">
        <f t="shared" si="97"/>
        <v>1</v>
      </c>
      <c r="AR321" s="123">
        <f t="shared" si="98"/>
        <v>0</v>
      </c>
      <c r="AS321" s="123">
        <f t="shared" si="99"/>
        <v>0</v>
      </c>
      <c r="AT321" s="123">
        <f>IF(OR(AND((K321&lt;0.8),(BE321&gt;180)),AND((K321&lt;0.8),(BE321&lt;10)),AND((K321&gt;=0.8),(BE321&lt;10)),AND((K321&gt;=0.8),(BE321&gt;90))),0,1)</f>
        <v>1</v>
      </c>
      <c r="AU321" s="123">
        <f t="shared" si="100"/>
        <v>0</v>
      </c>
      <c r="AV321" s="123">
        <f t="shared" si="101"/>
        <v>0</v>
      </c>
      <c r="AW321" s="123">
        <f t="shared" si="102"/>
        <v>0</v>
      </c>
      <c r="AX321" s="123">
        <f t="shared" si="103"/>
        <v>1</v>
      </c>
      <c r="AY321" s="416" t="str">
        <f t="shared" si="104"/>
        <v>C-</v>
      </c>
      <c r="AZ321" s="416" t="str">
        <f>R321&amp;AY321</f>
        <v>2C-</v>
      </c>
      <c r="BA321" s="417">
        <f>IFERROR(INDEX(Raw_DATA!L:L,MATCH(Risk7_PlusY67!$D321,Raw_DATA!$A:$A,0)),"")</f>
        <v>-16.27</v>
      </c>
      <c r="BB321" s="417">
        <f>IFERROR(INDEX(AVGGroup!$H$5:$H$21,MATCH(Risk7_PlusY67!$BJ321,AVGGroup!$C$5:$C$21,0)),"")</f>
        <v>3.88</v>
      </c>
      <c r="BC321" s="417">
        <f>IFERROR(INDEX(Raw_DATA!M:M,MATCH(Risk7_PlusY67!$D321,Raw_DATA!$A:$A,0)),"")</f>
        <v>-86.26</v>
      </c>
      <c r="BD321" s="418">
        <f>IFERROR(INDEX(AVGGroup!$J$5:$J$21,MATCH(Risk7_PlusY67!$BJ321,AVGGroup!$C$5:$C$21,0)),"")</f>
        <v>0.56999999999999995</v>
      </c>
      <c r="BE321" s="407">
        <f>IFERROR(INDEX(Raw_DATA!N:N,MATCH(Risk7_PlusY67!$D321,Raw_DATA!$A:$A,0)),"")</f>
        <v>88</v>
      </c>
      <c r="BF321" s="407">
        <f>IFERROR(INDEX(Raw_DATA!O:O,MATCH(Risk7_PlusY67!$D321,Raw_DATA!$A:$A,0)),"")</f>
        <v>165</v>
      </c>
      <c r="BG321" s="407">
        <f>IFERROR(INDEX(Raw_DATA!P:P,MATCH(Risk7_PlusY67!$D321,Raw_DATA!$A:$A,0)),"")</f>
        <v>130</v>
      </c>
      <c r="BH321" s="407">
        <f>IFERROR(INDEX(Raw_DATA!Q:Q,MATCH(Risk7_PlusY67!$D321,Raw_DATA!$A:$A,0)),"")</f>
        <v>-989</v>
      </c>
      <c r="BI321" s="407">
        <f>IFERROR(INDEX(Raw_DATA!R:R,MATCH(Risk7_PlusY67!$D321,Raw_DATA!$A:$A,0)),"")</f>
        <v>19</v>
      </c>
      <c r="BJ321" s="124" t="str">
        <f>INDEX('Org2567'!$BM:$BM,MATCH(Risk7_PlusY67!D321,'Org2567'!$D:$D,0))</f>
        <v>รพท.M1 B&gt;200</v>
      </c>
    </row>
    <row r="322" spans="1:62" x14ac:dyDescent="0.7">
      <c r="A322" s="206">
        <f>IF(ISBLANK(D322),"",COUNTA($D$3:D322))</f>
        <v>320</v>
      </c>
      <c r="B322" s="207">
        <f>IFERROR(INDEX(ID!$E:$E,MATCH(Risk7_PlusY67!$D322,ID!$A:$A,0)),"")</f>
        <v>5</v>
      </c>
      <c r="C322" s="207" t="str">
        <f>IFERROR(INDEX(ID!$I:$I,MATCH(Risk7_PlusY67!$D322,ID!$A:$A,0)),"")</f>
        <v>ราชบุรี</v>
      </c>
      <c r="D322" s="295" t="s">
        <v>336</v>
      </c>
      <c r="E322" s="207" t="str">
        <f>IFERROR(INDEX(ID!$C:$C,MATCH(Risk7_PlusY67!$D322,ID!$A:$A,0)),"")</f>
        <v>บ้านโป่ง,รพท.</v>
      </c>
      <c r="F322" s="207" t="str">
        <f>IFERROR(INDEX(ID!$G:$G,MATCH(Risk7_PlusY67!$D322,ID!$A:$A,0)),"")</f>
        <v>รพท.</v>
      </c>
      <c r="G322" s="206">
        <f>IFERROR(INDEX(ID!$J:$J,MATCH(Risk7_PlusY67!$D322,ID!$A:$A,0)),"")</f>
        <v>353</v>
      </c>
      <c r="H322" s="208" t="str">
        <f>IFERROR(INDEX(ID!$P:$P,MATCH(Risk7_PlusY67!$D322,ID!$A:$A,0)),"")</f>
        <v>รพท.S B&lt;=400</v>
      </c>
      <c r="I322" s="209">
        <f>IFERROR(INDEX(Raw_DATA!E:E,MATCH(Risk7_PlusY67!$D322,Raw_DATA!$A:$A,0)),"")</f>
        <v>10.27</v>
      </c>
      <c r="J322" s="209">
        <f>IFERROR(INDEX(Raw_DATA!F:F,MATCH(Risk7_PlusY67!$D322,Raw_DATA!$A:$A,0)),"")</f>
        <v>9.77</v>
      </c>
      <c r="K322" s="209">
        <f>IFERROR(INDEX(Raw_DATA!G:G,MATCH(Risk7_PlusY67!$D322,Raw_DATA!$A:$A,0)),"")</f>
        <v>8.66</v>
      </c>
      <c r="L322" s="209">
        <f>IFERROR(INDEX(Raw_DATA!H:H,MATCH(Risk7_PlusY67!$D322,Raw_DATA!$A:$A,0)),"")</f>
        <v>687694165.97000003</v>
      </c>
      <c r="M322" s="210">
        <f>IFERROR(INDEX(Raw_DATA!I:I,MATCH(Risk7_PlusY67!$D322,Raw_DATA!$A:$A,0)),"")</f>
        <v>137007584.87</v>
      </c>
      <c r="N322" s="206">
        <f t="shared" si="84"/>
        <v>0</v>
      </c>
      <c r="O322" s="206">
        <f t="shared" si="85"/>
        <v>0</v>
      </c>
      <c r="P322" s="206">
        <f t="shared" si="86"/>
        <v>0</v>
      </c>
      <c r="Q322" s="211" t="str">
        <f t="shared" si="87"/>
        <v/>
      </c>
      <c r="R322" s="206">
        <f t="shared" si="88"/>
        <v>0</v>
      </c>
      <c r="S322" s="212">
        <f>IFERROR(INDEX(Raw_DATA!J:J,MATCH(Risk7_PlusY67!$D322,Raw_DATA!$A:$A,0)),"")</f>
        <v>105730271.72</v>
      </c>
      <c r="T322" s="213">
        <f>IFERROR(INDEX(Raw_DATA!K:K,MATCH(Risk7_PlusY67!$D322,Raw_DATA!$A:$A,0)),"")</f>
        <v>568220776.49000001</v>
      </c>
      <c r="U322" s="214">
        <f t="shared" si="89"/>
        <v>1</v>
      </c>
      <c r="V322" s="214">
        <f t="shared" si="90"/>
        <v>1</v>
      </c>
      <c r="W322" s="214">
        <f>IF(OR(AND((K322&lt;0.8),(AJ322&gt;180)),AND((K322&lt;0.8),(AJ322&lt;10)),AND((K322&gt;=0.8),(AJ322&lt;10)),AND((K322&gt;=0.8),(AJ322&gt;90))),0,1)</f>
        <v>1</v>
      </c>
      <c r="X322" s="214">
        <f t="shared" si="91"/>
        <v>1</v>
      </c>
      <c r="Y322" s="214">
        <f t="shared" si="92"/>
        <v>1</v>
      </c>
      <c r="Z322" s="214">
        <f t="shared" si="93"/>
        <v>0</v>
      </c>
      <c r="AA322" s="214">
        <f t="shared" si="94"/>
        <v>1</v>
      </c>
      <c r="AB322" s="215" t="str">
        <f t="shared" si="95"/>
        <v>A-</v>
      </c>
      <c r="AC322" s="215" t="str">
        <f t="shared" si="96"/>
        <v>0A-</v>
      </c>
      <c r="AD322" s="216"/>
      <c r="AE322" s="216"/>
      <c r="AF322" s="434">
        <f>IFERROR(INDEX(Raw_DATA!L:L,MATCH(Risk7_PlusY67!$D322,Raw_DATA!$A:$A,0)),"")</f>
        <v>12.89</v>
      </c>
      <c r="AG322" s="434">
        <f>IFERROR(INDEX(AVGGroup!$D$5:$D$21,MATCH(Risk7_PlusY67!$H322,AVGGroup!$C$5:$C$21,0)),"")</f>
        <v>2.19</v>
      </c>
      <c r="AH322" s="434">
        <f>IFERROR(INDEX(Raw_DATA!M:M,MATCH(Risk7_PlusY67!$D322,Raw_DATA!$A:$A,0)),"")</f>
        <v>10.76</v>
      </c>
      <c r="AI322" s="435">
        <f>IFERROR(INDEX(AVGGroup!$F$5:$F$21,MATCH(Risk7_PlusY67!$H322,AVGGroup!$C$5:$C$21,0)),"")</f>
        <v>-2.17</v>
      </c>
      <c r="AJ322" s="401">
        <f>IFERROR(INDEX(Raw_DATA!N:N,MATCH(Risk7_PlusY67!$D322,Raw_DATA!$A:$A,0)),"")</f>
        <v>33</v>
      </c>
      <c r="AK322" s="401">
        <f>IFERROR(INDEX(Raw_DATA!O:O,MATCH(Risk7_PlusY67!$D322,Raw_DATA!$A:$A,0)),"")</f>
        <v>48</v>
      </c>
      <c r="AL322" s="401">
        <f>IFERROR(INDEX(Raw_DATA!P:P,MATCH(Risk7_PlusY67!$D322,Raw_DATA!$A:$A,0)),"")</f>
        <v>37</v>
      </c>
      <c r="AM322" s="401">
        <f>IFERROR(INDEX(Raw_DATA!Q:Q,MATCH(Risk7_PlusY67!$D322,Raw_DATA!$A:$A,0)),"")</f>
        <v>146</v>
      </c>
      <c r="AN322" s="401">
        <f>IFERROR(INDEX(Raw_DATA!R:R,MATCH(Risk7_PlusY67!$D322,Raw_DATA!$A:$A,0)),"")</f>
        <v>48</v>
      </c>
      <c r="AO322" s="407"/>
      <c r="AP322" s="411" t="b">
        <f>AB322=AY322</f>
        <v>1</v>
      </c>
      <c r="AQ322" s="340">
        <f t="shared" si="97"/>
        <v>0</v>
      </c>
      <c r="AR322" s="123">
        <f t="shared" si="98"/>
        <v>1</v>
      </c>
      <c r="AS322" s="123">
        <f t="shared" si="99"/>
        <v>1</v>
      </c>
      <c r="AT322" s="123">
        <f>IF(OR(AND((K322&lt;0.8),(BE322&gt;180)),AND((K322&lt;0.8),(BE322&lt;10)),AND((K322&gt;=0.8),(BE322&lt;10)),AND((K322&gt;=0.8),(BE322&gt;90))),0,1)</f>
        <v>1</v>
      </c>
      <c r="AU322" s="123">
        <f t="shared" si="100"/>
        <v>1</v>
      </c>
      <c r="AV322" s="123">
        <f t="shared" si="101"/>
        <v>1</v>
      </c>
      <c r="AW322" s="123">
        <f t="shared" si="102"/>
        <v>0</v>
      </c>
      <c r="AX322" s="123">
        <f t="shared" si="103"/>
        <v>1</v>
      </c>
      <c r="AY322" s="416" t="str">
        <f t="shared" si="104"/>
        <v>A-</v>
      </c>
      <c r="AZ322" s="416" t="str">
        <f>R322&amp;AY322</f>
        <v>0A-</v>
      </c>
      <c r="BA322" s="417">
        <f>IFERROR(INDEX(Raw_DATA!L:L,MATCH(Risk7_PlusY67!$D322,Raw_DATA!$A:$A,0)),"")</f>
        <v>12.89</v>
      </c>
      <c r="BB322" s="417">
        <f>IFERROR(INDEX(AVGGroup!$H$5:$H$21,MATCH(Risk7_PlusY67!$BJ322,AVGGroup!$C$5:$C$21,0)),"")</f>
        <v>2.19</v>
      </c>
      <c r="BC322" s="417">
        <f>IFERROR(INDEX(Raw_DATA!M:M,MATCH(Risk7_PlusY67!$D322,Raw_DATA!$A:$A,0)),"")</f>
        <v>10.76</v>
      </c>
      <c r="BD322" s="418">
        <f>IFERROR(INDEX(AVGGroup!$J$5:$J$21,MATCH(Risk7_PlusY67!$BJ322,AVGGroup!$C$5:$C$21,0)),"")</f>
        <v>-2.17</v>
      </c>
      <c r="BE322" s="407">
        <f>IFERROR(INDEX(Raw_DATA!N:N,MATCH(Risk7_PlusY67!$D322,Raw_DATA!$A:$A,0)),"")</f>
        <v>33</v>
      </c>
      <c r="BF322" s="407">
        <f>IFERROR(INDEX(Raw_DATA!O:O,MATCH(Risk7_PlusY67!$D322,Raw_DATA!$A:$A,0)),"")</f>
        <v>48</v>
      </c>
      <c r="BG322" s="407">
        <f>IFERROR(INDEX(Raw_DATA!P:P,MATCH(Risk7_PlusY67!$D322,Raw_DATA!$A:$A,0)),"")</f>
        <v>37</v>
      </c>
      <c r="BH322" s="407">
        <f>IFERROR(INDEX(Raw_DATA!Q:Q,MATCH(Risk7_PlusY67!$D322,Raw_DATA!$A:$A,0)),"")</f>
        <v>146</v>
      </c>
      <c r="BI322" s="407">
        <f>IFERROR(INDEX(Raw_DATA!R:R,MATCH(Risk7_PlusY67!$D322,Raw_DATA!$A:$A,0)),"")</f>
        <v>48</v>
      </c>
      <c r="BJ322" s="124" t="str">
        <f>INDEX('Org2567'!$BM:$BM,MATCH(Risk7_PlusY67!D322,'Org2567'!$D:$D,0))</f>
        <v>รพท.S B&lt;=400</v>
      </c>
    </row>
    <row r="323" spans="1:62" x14ac:dyDescent="0.7">
      <c r="A323" s="206">
        <f>IF(ISBLANK(D323),"",COUNTA($D$3:D323))</f>
        <v>321</v>
      </c>
      <c r="B323" s="207">
        <f>IFERROR(INDEX(ID!$E:$E,MATCH(Risk7_PlusY67!$D323,ID!$A:$A,0)),"")</f>
        <v>5</v>
      </c>
      <c r="C323" s="207" t="str">
        <f>IFERROR(INDEX(ID!$I:$I,MATCH(Risk7_PlusY67!$D323,ID!$A:$A,0)),"")</f>
        <v>ราชบุรี</v>
      </c>
      <c r="D323" s="295" t="s">
        <v>337</v>
      </c>
      <c r="E323" s="207" t="str">
        <f>IFERROR(INDEX(ID!$C:$C,MATCH(Risk7_PlusY67!$D323,ID!$A:$A,0)),"")</f>
        <v>โพธาราม,รพท.</v>
      </c>
      <c r="F323" s="207" t="str">
        <f>IFERROR(INDEX(ID!$G:$G,MATCH(Risk7_PlusY67!$D323,ID!$A:$A,0)),"")</f>
        <v>รพท.</v>
      </c>
      <c r="G323" s="206">
        <f>IFERROR(INDEX(ID!$J:$J,MATCH(Risk7_PlusY67!$D323,ID!$A:$A,0)),"")</f>
        <v>340</v>
      </c>
      <c r="H323" s="208" t="str">
        <f>IFERROR(INDEX(ID!$P:$P,MATCH(Risk7_PlusY67!$D323,ID!$A:$A,0)),"")</f>
        <v>รพท.M1 B&gt;200</v>
      </c>
      <c r="I323" s="209">
        <f>IFERROR(INDEX(Raw_DATA!E:E,MATCH(Risk7_PlusY67!$D323,Raw_DATA!$A:$A,0)),"")</f>
        <v>5.35</v>
      </c>
      <c r="J323" s="209">
        <f>IFERROR(INDEX(Raw_DATA!F:F,MATCH(Risk7_PlusY67!$D323,Raw_DATA!$A:$A,0)),"")</f>
        <v>5.15</v>
      </c>
      <c r="K323" s="209">
        <f>IFERROR(INDEX(Raw_DATA!G:G,MATCH(Risk7_PlusY67!$D323,Raw_DATA!$A:$A,0)),"")</f>
        <v>4.3499999999999996</v>
      </c>
      <c r="L323" s="209">
        <f>IFERROR(INDEX(Raw_DATA!H:H,MATCH(Risk7_PlusY67!$D323,Raw_DATA!$A:$A,0)),"")</f>
        <v>479369166.43000001</v>
      </c>
      <c r="M323" s="210">
        <f>IFERROR(INDEX(Raw_DATA!I:I,MATCH(Risk7_PlusY67!$D323,Raw_DATA!$A:$A,0)),"")</f>
        <v>7411928.4500000002</v>
      </c>
      <c r="N323" s="206">
        <f t="shared" si="84"/>
        <v>0</v>
      </c>
      <c r="O323" s="206">
        <f t="shared" si="85"/>
        <v>0</v>
      </c>
      <c r="P323" s="206">
        <f t="shared" si="86"/>
        <v>0</v>
      </c>
      <c r="Q323" s="211" t="str">
        <f t="shared" si="87"/>
        <v/>
      </c>
      <c r="R323" s="206">
        <f t="shared" si="88"/>
        <v>0</v>
      </c>
      <c r="S323" s="212">
        <f>IFERROR(INDEX(Raw_DATA!J:J,MATCH(Risk7_PlusY67!$D323,Raw_DATA!$A:$A,0)),"")</f>
        <v>27317696.129999999</v>
      </c>
      <c r="T323" s="213">
        <f>IFERROR(INDEX(Raw_DATA!K:K,MATCH(Risk7_PlusY67!$D323,Raw_DATA!$A:$A,0)),"")</f>
        <v>369392005.61000001</v>
      </c>
      <c r="U323" s="214">
        <f t="shared" si="89"/>
        <v>1</v>
      </c>
      <c r="V323" s="214">
        <f t="shared" si="90"/>
        <v>1</v>
      </c>
      <c r="W323" s="214">
        <f>IF(OR(AND((K323&lt;0.8),(AJ323&gt;180)),AND((K323&lt;0.8),(AJ323&lt;10)),AND((K323&gt;=0.8),(AJ323&lt;10)),AND((K323&gt;=0.8),(AJ323&gt;90))),0,1)</f>
        <v>1</v>
      </c>
      <c r="X323" s="214">
        <f t="shared" si="91"/>
        <v>1</v>
      </c>
      <c r="Y323" s="214">
        <f t="shared" si="92"/>
        <v>1</v>
      </c>
      <c r="Z323" s="214">
        <f t="shared" si="93"/>
        <v>0</v>
      </c>
      <c r="AA323" s="214">
        <f t="shared" si="94"/>
        <v>1</v>
      </c>
      <c r="AB323" s="215" t="str">
        <f t="shared" si="95"/>
        <v>A-</v>
      </c>
      <c r="AC323" s="215" t="str">
        <f t="shared" si="96"/>
        <v>0A-</v>
      </c>
      <c r="AD323" s="216"/>
      <c r="AE323" s="216"/>
      <c r="AF323" s="434">
        <f>IFERROR(INDEX(Raw_DATA!L:L,MATCH(Risk7_PlusY67!$D323,Raw_DATA!$A:$A,0)),"")</f>
        <v>4.3600000000000003</v>
      </c>
      <c r="AG323" s="434">
        <f>IFERROR(INDEX(AVGGroup!$D$5:$D$21,MATCH(Risk7_PlusY67!$H323,AVGGroup!$C$5:$C$21,0)),"")</f>
        <v>3.38</v>
      </c>
      <c r="AH323" s="434">
        <f>IFERROR(INDEX(Raw_DATA!M:M,MATCH(Risk7_PlusY67!$D323,Raw_DATA!$A:$A,0)),"")</f>
        <v>0.89</v>
      </c>
      <c r="AI323" s="435">
        <f>IFERROR(INDEX(AVGGroup!$F$5:$F$21,MATCH(Risk7_PlusY67!$H323,AVGGroup!$C$5:$C$21,0)),"")</f>
        <v>0.04</v>
      </c>
      <c r="AJ323" s="401">
        <f>IFERROR(INDEX(Raw_DATA!N:N,MATCH(Risk7_PlusY67!$D323,Raw_DATA!$A:$A,0)),"")</f>
        <v>45</v>
      </c>
      <c r="AK323" s="401">
        <f>IFERROR(INDEX(Raw_DATA!O:O,MATCH(Risk7_PlusY67!$D323,Raw_DATA!$A:$A,0)),"")</f>
        <v>44</v>
      </c>
      <c r="AL323" s="401">
        <f>IFERROR(INDEX(Raw_DATA!P:P,MATCH(Risk7_PlusY67!$D323,Raw_DATA!$A:$A,0)),"")</f>
        <v>36</v>
      </c>
      <c r="AM323" s="401">
        <f>IFERROR(INDEX(Raw_DATA!Q:Q,MATCH(Risk7_PlusY67!$D323,Raw_DATA!$A:$A,0)),"")</f>
        <v>211</v>
      </c>
      <c r="AN323" s="401">
        <f>IFERROR(INDEX(Raw_DATA!R:R,MATCH(Risk7_PlusY67!$D323,Raw_DATA!$A:$A,0)),"")</f>
        <v>54</v>
      </c>
      <c r="AO323" s="407"/>
      <c r="AP323" s="411" t="b">
        <f>AB323=AY323</f>
        <v>1</v>
      </c>
      <c r="AQ323" s="340">
        <f t="shared" si="97"/>
        <v>0</v>
      </c>
      <c r="AR323" s="123">
        <f t="shared" si="98"/>
        <v>1</v>
      </c>
      <c r="AS323" s="123">
        <f t="shared" si="99"/>
        <v>1</v>
      </c>
      <c r="AT323" s="123">
        <f>IF(OR(AND((K323&lt;0.8),(BE323&gt;180)),AND((K323&lt;0.8),(BE323&lt;10)),AND((K323&gt;=0.8),(BE323&lt;10)),AND((K323&gt;=0.8),(BE323&gt;90))),0,1)</f>
        <v>1</v>
      </c>
      <c r="AU323" s="123">
        <f t="shared" si="100"/>
        <v>1</v>
      </c>
      <c r="AV323" s="123">
        <f t="shared" si="101"/>
        <v>1</v>
      </c>
      <c r="AW323" s="123">
        <f t="shared" si="102"/>
        <v>0</v>
      </c>
      <c r="AX323" s="123">
        <f t="shared" si="103"/>
        <v>1</v>
      </c>
      <c r="AY323" s="416" t="str">
        <f t="shared" si="104"/>
        <v>A-</v>
      </c>
      <c r="AZ323" s="416" t="str">
        <f>R323&amp;AY323</f>
        <v>0A-</v>
      </c>
      <c r="BA323" s="417">
        <f>IFERROR(INDEX(Raw_DATA!L:L,MATCH(Risk7_PlusY67!$D323,Raw_DATA!$A:$A,0)),"")</f>
        <v>4.3600000000000003</v>
      </c>
      <c r="BB323" s="417">
        <f>IFERROR(INDEX(AVGGroup!$H$5:$H$21,MATCH(Risk7_PlusY67!$BJ323,AVGGroup!$C$5:$C$21,0)),"")</f>
        <v>3.88</v>
      </c>
      <c r="BC323" s="417">
        <f>IFERROR(INDEX(Raw_DATA!M:M,MATCH(Risk7_PlusY67!$D323,Raw_DATA!$A:$A,0)),"")</f>
        <v>0.89</v>
      </c>
      <c r="BD323" s="418">
        <f>IFERROR(INDEX(AVGGroup!$J$5:$J$21,MATCH(Risk7_PlusY67!$BJ323,AVGGroup!$C$5:$C$21,0)),"")</f>
        <v>0.56999999999999995</v>
      </c>
      <c r="BE323" s="407">
        <f>IFERROR(INDEX(Raw_DATA!N:N,MATCH(Risk7_PlusY67!$D323,Raw_DATA!$A:$A,0)),"")</f>
        <v>45</v>
      </c>
      <c r="BF323" s="407">
        <f>IFERROR(INDEX(Raw_DATA!O:O,MATCH(Risk7_PlusY67!$D323,Raw_DATA!$A:$A,0)),"")</f>
        <v>44</v>
      </c>
      <c r="BG323" s="407">
        <f>IFERROR(INDEX(Raw_DATA!P:P,MATCH(Risk7_PlusY67!$D323,Raw_DATA!$A:$A,0)),"")</f>
        <v>36</v>
      </c>
      <c r="BH323" s="407">
        <f>IFERROR(INDEX(Raw_DATA!Q:Q,MATCH(Risk7_PlusY67!$D323,Raw_DATA!$A:$A,0)),"")</f>
        <v>211</v>
      </c>
      <c r="BI323" s="407">
        <f>IFERROR(INDEX(Raw_DATA!R:R,MATCH(Risk7_PlusY67!$D323,Raw_DATA!$A:$A,0)),"")</f>
        <v>54</v>
      </c>
      <c r="BJ323" s="124" t="str">
        <f>INDEX('Org2567'!$BM:$BM,MATCH(Risk7_PlusY67!D323,'Org2567'!$D:$D,0))</f>
        <v>รพท.M1 B&gt;200</v>
      </c>
    </row>
    <row r="324" spans="1:62" x14ac:dyDescent="0.7">
      <c r="A324" s="206">
        <f>IF(ISBLANK(D324),"",COUNTA($D$3:D324))</f>
        <v>322</v>
      </c>
      <c r="B324" s="207">
        <f>IFERROR(INDEX(ID!$E:$E,MATCH(Risk7_PlusY67!$D324,ID!$A:$A,0)),"")</f>
        <v>5</v>
      </c>
      <c r="C324" s="207" t="str">
        <f>IFERROR(INDEX(ID!$I:$I,MATCH(Risk7_PlusY67!$D324,ID!$A:$A,0)),"")</f>
        <v>ราชบุรี</v>
      </c>
      <c r="D324" s="295" t="s">
        <v>338</v>
      </c>
      <c r="E324" s="207" t="str">
        <f>IFERROR(INDEX(ID!$C:$C,MATCH(Risk7_PlusY67!$D324,ID!$A:$A,0)),"")</f>
        <v>สวนผึ้ง,รพช.</v>
      </c>
      <c r="F324" s="207" t="str">
        <f>IFERROR(INDEX(ID!$G:$G,MATCH(Risk7_PlusY67!$D324,ID!$A:$A,0)),"")</f>
        <v>รพช.</v>
      </c>
      <c r="G324" s="206">
        <f>IFERROR(INDEX(ID!$J:$J,MATCH(Risk7_PlusY67!$D324,ID!$A:$A,0)),"")</f>
        <v>60</v>
      </c>
      <c r="H324" s="208" t="str">
        <f>IFERROR(INDEX(ID!$P:$P,MATCH(Risk7_PlusY67!$D324,ID!$A:$A,0)),"")</f>
        <v>รพช.F2 P&lt;=30,000</v>
      </c>
      <c r="I324" s="209">
        <f>IFERROR(INDEX(Raw_DATA!E:E,MATCH(Risk7_PlusY67!$D324,Raw_DATA!$A:$A,0)),"")</f>
        <v>3.08</v>
      </c>
      <c r="J324" s="209">
        <f>IFERROR(INDEX(Raw_DATA!F:F,MATCH(Risk7_PlusY67!$D324,Raw_DATA!$A:$A,0)),"")</f>
        <v>2.9</v>
      </c>
      <c r="K324" s="209">
        <f>IFERROR(INDEX(Raw_DATA!G:G,MATCH(Risk7_PlusY67!$D324,Raw_DATA!$A:$A,0)),"")</f>
        <v>1.98</v>
      </c>
      <c r="L324" s="209">
        <f>IFERROR(INDEX(Raw_DATA!H:H,MATCH(Risk7_PlusY67!$D324,Raw_DATA!$A:$A,0)),"")</f>
        <v>42315520.840000004</v>
      </c>
      <c r="M324" s="210">
        <f>IFERROR(INDEX(Raw_DATA!I:I,MATCH(Risk7_PlusY67!$D324,Raw_DATA!$A:$A,0)),"")</f>
        <v>-31560845.440000001</v>
      </c>
      <c r="N324" s="206">
        <f t="shared" ref="N324:N387" si="105">(IF(I324&lt;1.5,1,0))+(IF(J324&lt;1,1,0))+(IF(K324&lt;0.8,1,0))</f>
        <v>0</v>
      </c>
      <c r="O324" s="206">
        <f t="shared" ref="O324:O387" si="106">IF(M324&lt;0,1,0)+IF(L324&lt;0,1,0)</f>
        <v>1</v>
      </c>
      <c r="P324" s="206">
        <f t="shared" ref="P324:P387" si="107">IF(AND(L324&gt;0,M324&lt;0),IF(ABS((L324/(M324/$P$1)))&lt;3,2,IF(ABS((L324/(M324/$P$1)))&gt;6,0,1)),IF(AND(L324&lt;0,M324&gt;0),IF(ABS((L324/(M324/$P$1)))&lt;3,0,IF(ABS((L324/(M324/$P$1)))&gt;6,2,1)),IF(AND(L324&gt;0,M324&gt;0),0,2)))</f>
        <v>0</v>
      </c>
      <c r="Q324" s="211">
        <f t="shared" ref="Q324:Q387" si="108">IFERROR(IF(AND(L324&gt;0,M324&gt;0),"",IF(AND(L324&lt;0,M324&lt;0),"",TRUNC(ABS(L324/(M324/$P$1)),1))),"")</f>
        <v>16</v>
      </c>
      <c r="R324" s="206">
        <f t="shared" ref="R324:R387" si="109">+N324+O324+P324</f>
        <v>1</v>
      </c>
      <c r="S324" s="212">
        <f>IFERROR(INDEX(Raw_DATA!J:J,MATCH(Risk7_PlusY67!$D324,Raw_DATA!$A:$A,0)),"")</f>
        <v>-20522659.129999999</v>
      </c>
      <c r="T324" s="213">
        <f>IFERROR(INDEX(Raw_DATA!K:K,MATCH(Risk7_PlusY67!$D324,Raw_DATA!$A:$A,0)),"")</f>
        <v>19973325.960000001</v>
      </c>
      <c r="U324" s="214">
        <f t="shared" ref="U324:U387" si="110">IF(AF324&gt;=AG324,1,0)</f>
        <v>0</v>
      </c>
      <c r="V324" s="214">
        <f t="shared" ref="V324:V387" si="111">IF(AH324&gt;=AI324,1,0)</f>
        <v>0</v>
      </c>
      <c r="W324" s="214">
        <f>IF(OR(AND((K324&lt;0.8),(AJ324&gt;180)),AND((K324&lt;0.8),(AJ324&lt;10)),AND((K324&gt;=0.8),(AJ324&lt;10)),AND((K324&gt;=0.8),(AJ324&gt;90))),0,1)</f>
        <v>1</v>
      </c>
      <c r="X324" s="214">
        <f t="shared" ref="X324:X387" si="112">IF(AND(AK324&gt;=10,AK324&lt;=60),1,0)</f>
        <v>0</v>
      </c>
      <c r="Y324" s="214">
        <f t="shared" ref="Y324:Y387" si="113">IF(AND(AL324&gt;=10,AL324&lt;=60),1,0)</f>
        <v>0</v>
      </c>
      <c r="Z324" s="214">
        <f t="shared" ref="Z324:Z387" si="114">IF(AND(AM324&gt;=10,AM324&lt;=120),1,0)</f>
        <v>0</v>
      </c>
      <c r="AA324" s="214">
        <f t="shared" ref="AA324:AA387" si="115">IF(AND(AN324&gt;=10,AN324&lt;=60),1,0)</f>
        <v>1</v>
      </c>
      <c r="AB324" s="215" t="str">
        <f t="shared" ref="AB324:AB387" si="116">IF(COUNTIF(U324:AA324,"1")=7,"A",IF(COUNTIF(U324:AA324,"1")=6,"A-",IF(COUNTIF(U324:AA324,"1")=5,"B",IF(COUNTIF(U324:AA324,"1")=4,"B-",IF(COUNTIF(U324:AA324,"1")=3,"C",IF(COUNTIF(U324:AA324,"1")=2,"C-",IF(COUNTIF(U324:AA324,"1")=1,"D","F")))))))</f>
        <v>C-</v>
      </c>
      <c r="AC324" s="215" t="str">
        <f t="shared" ref="AC324:AC387" si="117">R324&amp;AB324</f>
        <v>1C-</v>
      </c>
      <c r="AD324" s="216"/>
      <c r="AE324" s="216"/>
      <c r="AF324" s="434">
        <f>IFERROR(INDEX(Raw_DATA!L:L,MATCH(Risk7_PlusY67!$D324,Raw_DATA!$A:$A,0)),"")</f>
        <v>-16.13</v>
      </c>
      <c r="AG324" s="434">
        <f>IFERROR(INDEX(AVGGroup!$D$5:$D$21,MATCH(Risk7_PlusY67!$H324,AVGGroup!$C$5:$C$21,0)),"")</f>
        <v>-3.55</v>
      </c>
      <c r="AH324" s="434">
        <f>IFERROR(INDEX(Raw_DATA!M:M,MATCH(Risk7_PlusY67!$D324,Raw_DATA!$A:$A,0)),"")</f>
        <v>-27.44</v>
      </c>
      <c r="AI324" s="435">
        <f>IFERROR(INDEX(AVGGroup!$F$5:$F$21,MATCH(Risk7_PlusY67!$H324,AVGGroup!$C$5:$C$21,0)),"")</f>
        <v>-10.199999999999999</v>
      </c>
      <c r="AJ324" s="401">
        <f>IFERROR(INDEX(Raw_DATA!N:N,MATCH(Risk7_PlusY67!$D324,Raw_DATA!$A:$A,0)),"")</f>
        <v>71</v>
      </c>
      <c r="AK324" s="401">
        <f>IFERROR(INDEX(Raw_DATA!O:O,MATCH(Risk7_PlusY67!$D324,Raw_DATA!$A:$A,0)),"")</f>
        <v>70</v>
      </c>
      <c r="AL324" s="401">
        <f>IFERROR(INDEX(Raw_DATA!P:P,MATCH(Risk7_PlusY67!$D324,Raw_DATA!$A:$A,0)),"")</f>
        <v>129</v>
      </c>
      <c r="AM324" s="401">
        <f>IFERROR(INDEX(Raw_DATA!Q:Q,MATCH(Risk7_PlusY67!$D324,Raw_DATA!$A:$A,0)),"")</f>
        <v>265</v>
      </c>
      <c r="AN324" s="401">
        <f>IFERROR(INDEX(Raw_DATA!R:R,MATCH(Risk7_PlusY67!$D324,Raw_DATA!$A:$A,0)),"")</f>
        <v>44</v>
      </c>
      <c r="AO324" s="407"/>
      <c r="AP324" s="411" t="b">
        <f>AB324=AY324</f>
        <v>1</v>
      </c>
      <c r="AQ324" s="340">
        <f t="shared" ref="AQ324:AQ387" si="118">IF(AH324&lt;0,1,0)</f>
        <v>1</v>
      </c>
      <c r="AR324" s="123">
        <f t="shared" ref="AR324:AR387" si="119">IF(BA324&gt;=BB324,1,0)</f>
        <v>0</v>
      </c>
      <c r="AS324" s="123">
        <f t="shared" ref="AS324:AS387" si="120">IF(BC324&gt;=BD324,1,0)</f>
        <v>0</v>
      </c>
      <c r="AT324" s="123">
        <f>IF(OR(AND((K324&lt;0.8),(BE324&gt;180)),AND((K324&lt;0.8),(BE324&lt;10)),AND((K324&gt;=0.8),(BE324&lt;10)),AND((K324&gt;=0.8),(BE324&gt;90))),0,1)</f>
        <v>1</v>
      </c>
      <c r="AU324" s="123">
        <f t="shared" ref="AU324:AU387" si="121">IF(AND(BF324&gt;=10,BF324&lt;=60),1,0)</f>
        <v>0</v>
      </c>
      <c r="AV324" s="123">
        <f t="shared" ref="AV324:AV387" si="122">IF(AND(BG324&gt;=10,BG324&lt;=60),1,0)</f>
        <v>0</v>
      </c>
      <c r="AW324" s="123">
        <f t="shared" ref="AW324:AW387" si="123">IF(AND(BH324&gt;=10,BH324&lt;=120),1,0)</f>
        <v>0</v>
      </c>
      <c r="AX324" s="123">
        <f t="shared" ref="AX324:AX387" si="124">IF(AND(BI324&gt;=10,BI324&lt;=60),1,0)</f>
        <v>1</v>
      </c>
      <c r="AY324" s="416" t="str">
        <f t="shared" ref="AY324:AY387" si="125">IF(COUNTIF(AR324:AX324,"1")=7,"A",IF(COUNTIF(AR324:AX324,"1")=6,"A-",IF(COUNTIF(AR324:AX324,"1")=5,"B",IF(COUNTIF(AR324:AX324,"1")=4,"B-",IF(COUNTIF(AR324:AX324,"1")=3,"C",IF(COUNTIF(AR324:AX324,"1")=2,"C-",IF(COUNTIF(AR324:AX324,"1")=1,"D","F")))))))</f>
        <v>C-</v>
      </c>
      <c r="AZ324" s="416" t="str">
        <f>R324&amp;AY324</f>
        <v>1C-</v>
      </c>
      <c r="BA324" s="417">
        <f>IFERROR(INDEX(Raw_DATA!L:L,MATCH(Risk7_PlusY67!$D324,Raw_DATA!$A:$A,0)),"")</f>
        <v>-16.13</v>
      </c>
      <c r="BB324" s="417">
        <f>IFERROR(INDEX(AVGGroup!$H$5:$H$21,MATCH(Risk7_PlusY67!$BJ324,AVGGroup!$C$5:$C$21,0)),"")</f>
        <v>-3.54</v>
      </c>
      <c r="BC324" s="417">
        <f>IFERROR(INDEX(Raw_DATA!M:M,MATCH(Risk7_PlusY67!$D324,Raw_DATA!$A:$A,0)),"")</f>
        <v>-27.44</v>
      </c>
      <c r="BD324" s="418">
        <f>IFERROR(INDEX(AVGGroup!$J$5:$J$21,MATCH(Risk7_PlusY67!$BJ324,AVGGroup!$C$5:$C$21,0)),"")</f>
        <v>-10.199999999999999</v>
      </c>
      <c r="BE324" s="407">
        <f>IFERROR(INDEX(Raw_DATA!N:N,MATCH(Risk7_PlusY67!$D324,Raw_DATA!$A:$A,0)),"")</f>
        <v>71</v>
      </c>
      <c r="BF324" s="407">
        <f>IFERROR(INDEX(Raw_DATA!O:O,MATCH(Risk7_PlusY67!$D324,Raw_DATA!$A:$A,0)),"")</f>
        <v>70</v>
      </c>
      <c r="BG324" s="407">
        <f>IFERROR(INDEX(Raw_DATA!P:P,MATCH(Risk7_PlusY67!$D324,Raw_DATA!$A:$A,0)),"")</f>
        <v>129</v>
      </c>
      <c r="BH324" s="407">
        <f>IFERROR(INDEX(Raw_DATA!Q:Q,MATCH(Risk7_PlusY67!$D324,Raw_DATA!$A:$A,0)),"")</f>
        <v>265</v>
      </c>
      <c r="BI324" s="407">
        <f>IFERROR(INDEX(Raw_DATA!R:R,MATCH(Risk7_PlusY67!$D324,Raw_DATA!$A:$A,0)),"")</f>
        <v>44</v>
      </c>
      <c r="BJ324" s="124" t="str">
        <f>INDEX('Org2567'!$BM:$BM,MATCH(Risk7_PlusY67!D324,'Org2567'!$D:$D,0))</f>
        <v>รพช.F2 P&lt;=30,000</v>
      </c>
    </row>
    <row r="325" spans="1:62" x14ac:dyDescent="0.7">
      <c r="A325" s="206">
        <f>IF(ISBLANK(D325),"",COUNTA($D$3:D325))</f>
        <v>323</v>
      </c>
      <c r="B325" s="207">
        <f>IFERROR(INDEX(ID!$E:$E,MATCH(Risk7_PlusY67!$D325,ID!$A:$A,0)),"")</f>
        <v>5</v>
      </c>
      <c r="C325" s="207" t="str">
        <f>IFERROR(INDEX(ID!$I:$I,MATCH(Risk7_PlusY67!$D325,ID!$A:$A,0)),"")</f>
        <v>ราชบุรี</v>
      </c>
      <c r="D325" s="295" t="s">
        <v>339</v>
      </c>
      <c r="E325" s="207" t="str">
        <f>IFERROR(INDEX(ID!$C:$C,MATCH(Risk7_PlusY67!$D325,ID!$A:$A,0)),"")</f>
        <v>บางแพ,รพช.</v>
      </c>
      <c r="F325" s="207" t="str">
        <f>IFERROR(INDEX(ID!$G:$G,MATCH(Risk7_PlusY67!$D325,ID!$A:$A,0)),"")</f>
        <v>รพช.</v>
      </c>
      <c r="G325" s="206">
        <f>IFERROR(INDEX(ID!$J:$J,MATCH(Risk7_PlusY67!$D325,ID!$A:$A,0)),"")</f>
        <v>48</v>
      </c>
      <c r="H325" s="208" t="str">
        <f>IFERROR(INDEX(ID!$P:$P,MATCH(Risk7_PlusY67!$D325,ID!$A:$A,0)),"")</f>
        <v>รพช.F1 P&lt;=50,000</v>
      </c>
      <c r="I325" s="209">
        <f>IFERROR(INDEX(Raw_DATA!E:E,MATCH(Risk7_PlusY67!$D325,Raw_DATA!$A:$A,0)),"")</f>
        <v>1.24</v>
      </c>
      <c r="J325" s="209">
        <f>IFERROR(INDEX(Raw_DATA!F:F,MATCH(Risk7_PlusY67!$D325,Raw_DATA!$A:$A,0)),"")</f>
        <v>1.1599999999999999</v>
      </c>
      <c r="K325" s="209">
        <f>IFERROR(INDEX(Raw_DATA!G:G,MATCH(Risk7_PlusY67!$D325,Raw_DATA!$A:$A,0)),"")</f>
        <v>0.85</v>
      </c>
      <c r="L325" s="209">
        <f>IFERROR(INDEX(Raw_DATA!H:H,MATCH(Risk7_PlusY67!$D325,Raw_DATA!$A:$A,0)),"")</f>
        <v>6344956.29</v>
      </c>
      <c r="M325" s="210">
        <f>IFERROR(INDEX(Raw_DATA!I:I,MATCH(Risk7_PlusY67!$D325,Raw_DATA!$A:$A,0)),"")</f>
        <v>-22246357.34</v>
      </c>
      <c r="N325" s="206">
        <f t="shared" si="105"/>
        <v>1</v>
      </c>
      <c r="O325" s="206">
        <f t="shared" si="106"/>
        <v>1</v>
      </c>
      <c r="P325" s="206">
        <f t="shared" si="107"/>
        <v>1</v>
      </c>
      <c r="Q325" s="211">
        <f t="shared" si="108"/>
        <v>3.4</v>
      </c>
      <c r="R325" s="206">
        <f t="shared" si="109"/>
        <v>3</v>
      </c>
      <c r="S325" s="212">
        <f>IFERROR(INDEX(Raw_DATA!J:J,MATCH(Risk7_PlusY67!$D325,Raw_DATA!$A:$A,0)),"")</f>
        <v>-14900635.199999999</v>
      </c>
      <c r="T325" s="213">
        <f>IFERROR(INDEX(Raw_DATA!K:K,MATCH(Risk7_PlusY67!$D325,Raw_DATA!$A:$A,0)),"")</f>
        <v>-4071882.77</v>
      </c>
      <c r="U325" s="214">
        <f t="shared" si="110"/>
        <v>0</v>
      </c>
      <c r="V325" s="214">
        <f t="shared" si="111"/>
        <v>0</v>
      </c>
      <c r="W325" s="214">
        <f>IF(OR(AND((K325&lt;0.8),(AJ325&gt;180)),AND((K325&lt;0.8),(AJ325&lt;10)),AND((K325&gt;=0.8),(AJ325&lt;10)),AND((K325&gt;=0.8),(AJ325&gt;90))),0,1)</f>
        <v>0</v>
      </c>
      <c r="X325" s="214">
        <f t="shared" si="112"/>
        <v>1</v>
      </c>
      <c r="Y325" s="214">
        <f t="shared" si="113"/>
        <v>0</v>
      </c>
      <c r="Z325" s="214">
        <f t="shared" si="114"/>
        <v>0</v>
      </c>
      <c r="AA325" s="214">
        <f t="shared" si="115"/>
        <v>1</v>
      </c>
      <c r="AB325" s="215" t="str">
        <f t="shared" si="116"/>
        <v>C-</v>
      </c>
      <c r="AC325" s="215" t="str">
        <f t="shared" si="117"/>
        <v>3C-</v>
      </c>
      <c r="AD325" s="216"/>
      <c r="AE325" s="216"/>
      <c r="AF325" s="434">
        <f>IFERROR(INDEX(Raw_DATA!L:L,MATCH(Risk7_PlusY67!$D325,Raw_DATA!$A:$A,0)),"")</f>
        <v>-14.64</v>
      </c>
      <c r="AG325" s="434">
        <f>IFERROR(INDEX(AVGGroup!$D$5:$D$21,MATCH(Risk7_PlusY67!$H325,AVGGroup!$C$5:$C$21,0)),"")</f>
        <v>-3.15</v>
      </c>
      <c r="AH325" s="434">
        <f>IFERROR(INDEX(Raw_DATA!M:M,MATCH(Risk7_PlusY67!$D325,Raw_DATA!$A:$A,0)),"")</f>
        <v>-26.2</v>
      </c>
      <c r="AI325" s="435">
        <f>IFERROR(INDEX(AVGGroup!$F$5:$F$21,MATCH(Risk7_PlusY67!$H325,AVGGroup!$C$5:$C$21,0)),"")</f>
        <v>-7.1</v>
      </c>
      <c r="AJ325" s="401">
        <f>IFERROR(INDEX(Raw_DATA!N:N,MATCH(Risk7_PlusY67!$D325,Raw_DATA!$A:$A,0)),"")</f>
        <v>127</v>
      </c>
      <c r="AK325" s="401">
        <f>IFERROR(INDEX(Raw_DATA!O:O,MATCH(Risk7_PlusY67!$D325,Raw_DATA!$A:$A,0)),"")</f>
        <v>48</v>
      </c>
      <c r="AL325" s="401">
        <f>IFERROR(INDEX(Raw_DATA!P:P,MATCH(Risk7_PlusY67!$D325,Raw_DATA!$A:$A,0)),"")</f>
        <v>65</v>
      </c>
      <c r="AM325" s="401">
        <f>IFERROR(INDEX(Raw_DATA!Q:Q,MATCH(Risk7_PlusY67!$D325,Raw_DATA!$A:$A,0)),"")</f>
        <v>371</v>
      </c>
      <c r="AN325" s="401">
        <f>IFERROR(INDEX(Raw_DATA!R:R,MATCH(Risk7_PlusY67!$D325,Raw_DATA!$A:$A,0)),"")</f>
        <v>47</v>
      </c>
      <c r="AO325" s="407"/>
      <c r="AP325" s="411" t="b">
        <f>AB325=AY325</f>
        <v>1</v>
      </c>
      <c r="AQ325" s="340">
        <f t="shared" si="118"/>
        <v>1</v>
      </c>
      <c r="AR325" s="123">
        <f t="shared" si="119"/>
        <v>0</v>
      </c>
      <c r="AS325" s="123">
        <f t="shared" si="120"/>
        <v>0</v>
      </c>
      <c r="AT325" s="123">
        <f>IF(OR(AND((K325&lt;0.8),(BE325&gt;180)),AND((K325&lt;0.8),(BE325&lt;10)),AND((K325&gt;=0.8),(BE325&lt;10)),AND((K325&gt;=0.8),(BE325&gt;90))),0,1)</f>
        <v>0</v>
      </c>
      <c r="AU325" s="123">
        <f t="shared" si="121"/>
        <v>1</v>
      </c>
      <c r="AV325" s="123">
        <f t="shared" si="122"/>
        <v>0</v>
      </c>
      <c r="AW325" s="123">
        <f t="shared" si="123"/>
        <v>0</v>
      </c>
      <c r="AX325" s="123">
        <f t="shared" si="124"/>
        <v>1</v>
      </c>
      <c r="AY325" s="416" t="str">
        <f t="shared" si="125"/>
        <v>C-</v>
      </c>
      <c r="AZ325" s="416" t="str">
        <f>R325&amp;AY325</f>
        <v>3C-</v>
      </c>
      <c r="BA325" s="417">
        <f>IFERROR(INDEX(Raw_DATA!L:L,MATCH(Risk7_PlusY67!$D325,Raw_DATA!$A:$A,0)),"")</f>
        <v>-14.64</v>
      </c>
      <c r="BB325" s="417">
        <f>IFERROR(INDEX(AVGGroup!$H$5:$H$21,MATCH(Risk7_PlusY67!$BJ325,AVGGroup!$C$5:$C$21,0)),"")</f>
        <v>-3.15</v>
      </c>
      <c r="BC325" s="417">
        <f>IFERROR(INDEX(Raw_DATA!M:M,MATCH(Risk7_PlusY67!$D325,Raw_DATA!$A:$A,0)),"")</f>
        <v>-26.2</v>
      </c>
      <c r="BD325" s="418">
        <f>IFERROR(INDEX(AVGGroup!$J$5:$J$21,MATCH(Risk7_PlusY67!$BJ325,AVGGroup!$C$5:$C$21,0)),"")</f>
        <v>-7.1</v>
      </c>
      <c r="BE325" s="407">
        <f>IFERROR(INDEX(Raw_DATA!N:N,MATCH(Risk7_PlusY67!$D325,Raw_DATA!$A:$A,0)),"")</f>
        <v>127</v>
      </c>
      <c r="BF325" s="407">
        <f>IFERROR(INDEX(Raw_DATA!O:O,MATCH(Risk7_PlusY67!$D325,Raw_DATA!$A:$A,0)),"")</f>
        <v>48</v>
      </c>
      <c r="BG325" s="407">
        <f>IFERROR(INDEX(Raw_DATA!P:P,MATCH(Risk7_PlusY67!$D325,Raw_DATA!$A:$A,0)),"")</f>
        <v>65</v>
      </c>
      <c r="BH325" s="407">
        <f>IFERROR(INDEX(Raw_DATA!Q:Q,MATCH(Risk7_PlusY67!$D325,Raw_DATA!$A:$A,0)),"")</f>
        <v>371</v>
      </c>
      <c r="BI325" s="407">
        <f>IFERROR(INDEX(Raw_DATA!R:R,MATCH(Risk7_PlusY67!$D325,Raw_DATA!$A:$A,0)),"")</f>
        <v>47</v>
      </c>
      <c r="BJ325" s="124" t="str">
        <f>INDEX('Org2567'!$BM:$BM,MATCH(Risk7_PlusY67!D325,'Org2567'!$D:$D,0))</f>
        <v>รพช.F1 P&lt;=50,000</v>
      </c>
    </row>
    <row r="326" spans="1:62" x14ac:dyDescent="0.7">
      <c r="A326" s="206">
        <f>IF(ISBLANK(D326),"",COUNTA($D$3:D326))</f>
        <v>324</v>
      </c>
      <c r="B326" s="207">
        <f>IFERROR(INDEX(ID!$E:$E,MATCH(Risk7_PlusY67!$D326,ID!$A:$A,0)),"")</f>
        <v>5</v>
      </c>
      <c r="C326" s="207" t="str">
        <f>IFERROR(INDEX(ID!$I:$I,MATCH(Risk7_PlusY67!$D326,ID!$A:$A,0)),"")</f>
        <v>ราชบุรี</v>
      </c>
      <c r="D326" s="295" t="s">
        <v>340</v>
      </c>
      <c r="E326" s="207" t="str">
        <f>IFERROR(INDEX(ID!$C:$C,MATCH(Risk7_PlusY67!$D326,ID!$A:$A,0)),"")</f>
        <v>เจ็ดเสมียน,รพช.</v>
      </c>
      <c r="F326" s="207" t="str">
        <f>IFERROR(INDEX(ID!$G:$G,MATCH(Risk7_PlusY67!$D326,ID!$A:$A,0)),"")</f>
        <v>รพช.</v>
      </c>
      <c r="G326" s="206">
        <f>IFERROR(INDEX(ID!$J:$J,MATCH(Risk7_PlusY67!$D326,ID!$A:$A,0)),"")</f>
        <v>30</v>
      </c>
      <c r="H326" s="208" t="str">
        <f>IFERROR(INDEX(ID!$P:$P,MATCH(Risk7_PlusY67!$D326,ID!$A:$A,0)),"")</f>
        <v>รพช.F2 P&lt;=30,000</v>
      </c>
      <c r="I326" s="209">
        <f>IFERROR(INDEX(Raw_DATA!E:E,MATCH(Risk7_PlusY67!$D326,Raw_DATA!$A:$A,0)),"")</f>
        <v>2.23</v>
      </c>
      <c r="J326" s="209">
        <f>IFERROR(INDEX(Raw_DATA!F:F,MATCH(Risk7_PlusY67!$D326,Raw_DATA!$A:$A,0)),"")</f>
        <v>1.94</v>
      </c>
      <c r="K326" s="209">
        <f>IFERROR(INDEX(Raw_DATA!G:G,MATCH(Risk7_PlusY67!$D326,Raw_DATA!$A:$A,0)),"")</f>
        <v>1.49</v>
      </c>
      <c r="L326" s="209">
        <f>IFERROR(INDEX(Raw_DATA!H:H,MATCH(Risk7_PlusY67!$D326,Raw_DATA!$A:$A,0)),"")</f>
        <v>10139684.32</v>
      </c>
      <c r="M326" s="210">
        <f>IFERROR(INDEX(Raw_DATA!I:I,MATCH(Risk7_PlusY67!$D326,Raw_DATA!$A:$A,0)),"")</f>
        <v>-9222128.0500000007</v>
      </c>
      <c r="N326" s="206">
        <f t="shared" si="105"/>
        <v>0</v>
      </c>
      <c r="O326" s="206">
        <f t="shared" si="106"/>
        <v>1</v>
      </c>
      <c r="P326" s="206">
        <f t="shared" si="107"/>
        <v>0</v>
      </c>
      <c r="Q326" s="211">
        <f t="shared" si="108"/>
        <v>13.1</v>
      </c>
      <c r="R326" s="206">
        <f t="shared" si="109"/>
        <v>1</v>
      </c>
      <c r="S326" s="212">
        <f>IFERROR(INDEX(Raw_DATA!J:J,MATCH(Risk7_PlusY67!$D326,Raw_DATA!$A:$A,0)),"")</f>
        <v>-7994896.1100000003</v>
      </c>
      <c r="T326" s="213">
        <f>IFERROR(INDEX(Raw_DATA!K:K,MATCH(Risk7_PlusY67!$D326,Raw_DATA!$A:$A,0)),"")</f>
        <v>4049967.4</v>
      </c>
      <c r="U326" s="214">
        <f t="shared" si="110"/>
        <v>0</v>
      </c>
      <c r="V326" s="214">
        <f t="shared" si="111"/>
        <v>0</v>
      </c>
      <c r="W326" s="214">
        <f>IF(OR(AND((K326&lt;0.8),(AJ326&gt;180)),AND((K326&lt;0.8),(AJ326&lt;10)),AND((K326&gt;=0.8),(AJ326&lt;10)),AND((K326&gt;=0.8),(AJ326&gt;90))),0,1)</f>
        <v>0</v>
      </c>
      <c r="X326" s="214">
        <f t="shared" si="112"/>
        <v>1</v>
      </c>
      <c r="Y326" s="214">
        <f t="shared" si="113"/>
        <v>1</v>
      </c>
      <c r="Z326" s="214">
        <f t="shared" si="114"/>
        <v>0</v>
      </c>
      <c r="AA326" s="214">
        <f t="shared" si="115"/>
        <v>0</v>
      </c>
      <c r="AB326" s="215" t="str">
        <f t="shared" si="116"/>
        <v>C-</v>
      </c>
      <c r="AC326" s="215" t="str">
        <f t="shared" si="117"/>
        <v>1C-</v>
      </c>
      <c r="AD326" s="216"/>
      <c r="AE326" s="216"/>
      <c r="AF326" s="434">
        <f>IFERROR(INDEX(Raw_DATA!L:L,MATCH(Risk7_PlusY67!$D326,Raw_DATA!$A:$A,0)),"")</f>
        <v>-11.97</v>
      </c>
      <c r="AG326" s="434">
        <f>IFERROR(INDEX(AVGGroup!$D$5:$D$21,MATCH(Risk7_PlusY67!$H326,AVGGroup!$C$5:$C$21,0)),"")</f>
        <v>-3.55</v>
      </c>
      <c r="AH326" s="434">
        <f>IFERROR(INDEX(Raw_DATA!M:M,MATCH(Risk7_PlusY67!$D326,Raw_DATA!$A:$A,0)),"")</f>
        <v>-18.489999999999998</v>
      </c>
      <c r="AI326" s="435">
        <f>IFERROR(INDEX(AVGGroup!$F$5:$F$21,MATCH(Risk7_PlusY67!$H326,AVGGroup!$C$5:$C$21,0)),"")</f>
        <v>-10.199999999999999</v>
      </c>
      <c r="AJ326" s="401">
        <f>IFERROR(INDEX(Raw_DATA!N:N,MATCH(Risk7_PlusY67!$D326,Raw_DATA!$A:$A,0)),"")</f>
        <v>146</v>
      </c>
      <c r="AK326" s="401">
        <f>IFERROR(INDEX(Raw_DATA!O:O,MATCH(Risk7_PlusY67!$D326,Raw_DATA!$A:$A,0)),"")</f>
        <v>21</v>
      </c>
      <c r="AL326" s="401">
        <f>IFERROR(INDEX(Raw_DATA!P:P,MATCH(Risk7_PlusY67!$D326,Raw_DATA!$A:$A,0)),"")</f>
        <v>58</v>
      </c>
      <c r="AM326" s="401">
        <f>IFERROR(INDEX(Raw_DATA!Q:Q,MATCH(Risk7_PlusY67!$D326,Raw_DATA!$A:$A,0)),"")</f>
        <v>152</v>
      </c>
      <c r="AN326" s="401">
        <f>IFERROR(INDEX(Raw_DATA!R:R,MATCH(Risk7_PlusY67!$D326,Raw_DATA!$A:$A,0)),"")</f>
        <v>69</v>
      </c>
      <c r="AO326" s="407"/>
      <c r="AP326" s="411" t="b">
        <f>AB326=AY326</f>
        <v>1</v>
      </c>
      <c r="AQ326" s="340">
        <f t="shared" si="118"/>
        <v>1</v>
      </c>
      <c r="AR326" s="123">
        <f t="shared" si="119"/>
        <v>0</v>
      </c>
      <c r="AS326" s="123">
        <f t="shared" si="120"/>
        <v>0</v>
      </c>
      <c r="AT326" s="123">
        <f>IF(OR(AND((K326&lt;0.8),(BE326&gt;180)),AND((K326&lt;0.8),(BE326&lt;10)),AND((K326&gt;=0.8),(BE326&lt;10)),AND((K326&gt;=0.8),(BE326&gt;90))),0,1)</f>
        <v>0</v>
      </c>
      <c r="AU326" s="123">
        <f t="shared" si="121"/>
        <v>1</v>
      </c>
      <c r="AV326" s="123">
        <f t="shared" si="122"/>
        <v>1</v>
      </c>
      <c r="AW326" s="123">
        <f t="shared" si="123"/>
        <v>0</v>
      </c>
      <c r="AX326" s="123">
        <f t="shared" si="124"/>
        <v>0</v>
      </c>
      <c r="AY326" s="416" t="str">
        <f t="shared" si="125"/>
        <v>C-</v>
      </c>
      <c r="AZ326" s="416" t="str">
        <f>R326&amp;AY326</f>
        <v>1C-</v>
      </c>
      <c r="BA326" s="417">
        <f>IFERROR(INDEX(Raw_DATA!L:L,MATCH(Risk7_PlusY67!$D326,Raw_DATA!$A:$A,0)),"")</f>
        <v>-11.97</v>
      </c>
      <c r="BB326" s="417">
        <f>IFERROR(INDEX(AVGGroup!$H$5:$H$21,MATCH(Risk7_PlusY67!$BJ326,AVGGroup!$C$5:$C$21,0)),"")</f>
        <v>-3.54</v>
      </c>
      <c r="BC326" s="417">
        <f>IFERROR(INDEX(Raw_DATA!M:M,MATCH(Risk7_PlusY67!$D326,Raw_DATA!$A:$A,0)),"")</f>
        <v>-18.489999999999998</v>
      </c>
      <c r="BD326" s="418">
        <f>IFERROR(INDEX(AVGGroup!$J$5:$J$21,MATCH(Risk7_PlusY67!$BJ326,AVGGroup!$C$5:$C$21,0)),"")</f>
        <v>-10.199999999999999</v>
      </c>
      <c r="BE326" s="407">
        <f>IFERROR(INDEX(Raw_DATA!N:N,MATCH(Risk7_PlusY67!$D326,Raw_DATA!$A:$A,0)),"")</f>
        <v>146</v>
      </c>
      <c r="BF326" s="407">
        <f>IFERROR(INDEX(Raw_DATA!O:O,MATCH(Risk7_PlusY67!$D326,Raw_DATA!$A:$A,0)),"")</f>
        <v>21</v>
      </c>
      <c r="BG326" s="407">
        <f>IFERROR(INDEX(Raw_DATA!P:P,MATCH(Risk7_PlusY67!$D326,Raw_DATA!$A:$A,0)),"")</f>
        <v>58</v>
      </c>
      <c r="BH326" s="407">
        <f>IFERROR(INDEX(Raw_DATA!Q:Q,MATCH(Risk7_PlusY67!$D326,Raw_DATA!$A:$A,0)),"")</f>
        <v>152</v>
      </c>
      <c r="BI326" s="407">
        <f>IFERROR(INDEX(Raw_DATA!R:R,MATCH(Risk7_PlusY67!$D326,Raw_DATA!$A:$A,0)),"")</f>
        <v>69</v>
      </c>
      <c r="BJ326" s="124" t="str">
        <f>INDEX('Org2567'!$BM:$BM,MATCH(Risk7_PlusY67!D326,'Org2567'!$D:$D,0))</f>
        <v>รพช.F2 P&lt;=30,000</v>
      </c>
    </row>
    <row r="327" spans="1:62" x14ac:dyDescent="0.7">
      <c r="A327" s="206">
        <f>IF(ISBLANK(D327),"",COUNTA($D$3:D327))</f>
        <v>325</v>
      </c>
      <c r="B327" s="207">
        <f>IFERROR(INDEX(ID!$E:$E,MATCH(Risk7_PlusY67!$D327,ID!$A:$A,0)),"")</f>
        <v>5</v>
      </c>
      <c r="C327" s="207" t="str">
        <f>IFERROR(INDEX(ID!$I:$I,MATCH(Risk7_PlusY67!$D327,ID!$A:$A,0)),"")</f>
        <v>ราชบุรี</v>
      </c>
      <c r="D327" s="295" t="s">
        <v>341</v>
      </c>
      <c r="E327" s="207" t="str">
        <f>IFERROR(INDEX(ID!$C:$C,MATCH(Risk7_PlusY67!$D327,ID!$A:$A,0)),"")</f>
        <v>ปากท่อ,รพช.</v>
      </c>
      <c r="F327" s="207" t="str">
        <f>IFERROR(INDEX(ID!$G:$G,MATCH(Risk7_PlusY67!$D327,ID!$A:$A,0)),"")</f>
        <v>รพช.</v>
      </c>
      <c r="G327" s="206">
        <f>IFERROR(INDEX(ID!$J:$J,MATCH(Risk7_PlusY67!$D327,ID!$A:$A,0)),"")</f>
        <v>60</v>
      </c>
      <c r="H327" s="208" t="str">
        <f>IFERROR(INDEX(ID!$P:$P,MATCH(Risk7_PlusY67!$D327,ID!$A:$A,0)),"")</f>
        <v>รพช.F2 P30,000-60,000</v>
      </c>
      <c r="I327" s="209">
        <f>IFERROR(INDEX(Raw_DATA!E:E,MATCH(Risk7_PlusY67!$D327,Raw_DATA!$A:$A,0)),"")</f>
        <v>3.44</v>
      </c>
      <c r="J327" s="209">
        <f>IFERROR(INDEX(Raw_DATA!F:F,MATCH(Risk7_PlusY67!$D327,Raw_DATA!$A:$A,0)),"")</f>
        <v>3.34</v>
      </c>
      <c r="K327" s="209">
        <f>IFERROR(INDEX(Raw_DATA!G:G,MATCH(Risk7_PlusY67!$D327,Raw_DATA!$A:$A,0)),"")</f>
        <v>2.99</v>
      </c>
      <c r="L327" s="209">
        <f>IFERROR(INDEX(Raw_DATA!H:H,MATCH(Risk7_PlusY67!$D327,Raw_DATA!$A:$A,0)),"")</f>
        <v>56037501.210000001</v>
      </c>
      <c r="M327" s="210">
        <f>IFERROR(INDEX(Raw_DATA!I:I,MATCH(Risk7_PlusY67!$D327,Raw_DATA!$A:$A,0)),"")</f>
        <v>-21795915.02</v>
      </c>
      <c r="N327" s="206">
        <f t="shared" si="105"/>
        <v>0</v>
      </c>
      <c r="O327" s="206">
        <f t="shared" si="106"/>
        <v>1</v>
      </c>
      <c r="P327" s="206">
        <f t="shared" si="107"/>
        <v>0</v>
      </c>
      <c r="Q327" s="211">
        <f t="shared" si="108"/>
        <v>30.8</v>
      </c>
      <c r="R327" s="206">
        <f t="shared" si="109"/>
        <v>1</v>
      </c>
      <c r="S327" s="212">
        <f>IFERROR(INDEX(Raw_DATA!J:J,MATCH(Risk7_PlusY67!$D327,Raw_DATA!$A:$A,0)),"")</f>
        <v>-15135780.02</v>
      </c>
      <c r="T327" s="213">
        <f>IFERROR(INDEX(Raw_DATA!K:K,MATCH(Risk7_PlusY67!$D327,Raw_DATA!$A:$A,0)),"")</f>
        <v>45671767.719999999</v>
      </c>
      <c r="U327" s="214">
        <f t="shared" si="110"/>
        <v>0</v>
      </c>
      <c r="V327" s="214">
        <f t="shared" si="111"/>
        <v>0</v>
      </c>
      <c r="W327" s="214">
        <f>IF(OR(AND((K327&lt;0.8),(AJ327&gt;180)),AND((K327&lt;0.8),(AJ327&lt;10)),AND((K327&gt;=0.8),(AJ327&lt;10)),AND((K327&gt;=0.8),(AJ327&gt;90))),0,1)</f>
        <v>0</v>
      </c>
      <c r="X327" s="214">
        <f t="shared" si="112"/>
        <v>1</v>
      </c>
      <c r="Y327" s="214">
        <f t="shared" si="113"/>
        <v>1</v>
      </c>
      <c r="Z327" s="214">
        <f t="shared" si="114"/>
        <v>0</v>
      </c>
      <c r="AA327" s="214">
        <f t="shared" si="115"/>
        <v>1</v>
      </c>
      <c r="AB327" s="215" t="str">
        <f t="shared" si="116"/>
        <v>C</v>
      </c>
      <c r="AC327" s="215" t="str">
        <f t="shared" si="117"/>
        <v>1C</v>
      </c>
      <c r="AD327" s="216"/>
      <c r="AE327" s="216"/>
      <c r="AF327" s="434">
        <f>IFERROR(INDEX(Raw_DATA!L:L,MATCH(Risk7_PlusY67!$D327,Raw_DATA!$A:$A,0)),"")</f>
        <v>-10.29</v>
      </c>
      <c r="AG327" s="434">
        <f>IFERROR(INDEX(AVGGroup!$D$5:$D$21,MATCH(Risk7_PlusY67!$H327,AVGGroup!$C$5:$C$21,0)),"")</f>
        <v>-4.37</v>
      </c>
      <c r="AH327" s="434">
        <f>IFERROR(INDEX(Raw_DATA!M:M,MATCH(Risk7_PlusY67!$D327,Raw_DATA!$A:$A,0)),"")</f>
        <v>-14.08</v>
      </c>
      <c r="AI327" s="435">
        <f>IFERROR(INDEX(AVGGroup!$F$5:$F$21,MATCH(Risk7_PlusY67!$H327,AVGGroup!$C$5:$C$21,0)),"")</f>
        <v>-9.19</v>
      </c>
      <c r="AJ327" s="401">
        <f>IFERROR(INDEX(Raw_DATA!N:N,MATCH(Risk7_PlusY67!$D327,Raw_DATA!$A:$A,0)),"")</f>
        <v>103</v>
      </c>
      <c r="AK327" s="401">
        <f>IFERROR(INDEX(Raw_DATA!O:O,MATCH(Risk7_PlusY67!$D327,Raw_DATA!$A:$A,0)),"")</f>
        <v>34</v>
      </c>
      <c r="AL327" s="401">
        <f>IFERROR(INDEX(Raw_DATA!P:P,MATCH(Risk7_PlusY67!$D327,Raw_DATA!$A:$A,0)),"")</f>
        <v>15</v>
      </c>
      <c r="AM327" s="401">
        <f>IFERROR(INDEX(Raw_DATA!Q:Q,MATCH(Risk7_PlusY67!$D327,Raw_DATA!$A:$A,0)),"")</f>
        <v>153</v>
      </c>
      <c r="AN327" s="401">
        <f>IFERROR(INDEX(Raw_DATA!R:R,MATCH(Risk7_PlusY67!$D327,Raw_DATA!$A:$A,0)),"")</f>
        <v>28</v>
      </c>
      <c r="AO327" s="407"/>
      <c r="AP327" s="411" t="b">
        <f>AB327=AY327</f>
        <v>1</v>
      </c>
      <c r="AQ327" s="340">
        <f t="shared" si="118"/>
        <v>1</v>
      </c>
      <c r="AR327" s="123">
        <f t="shared" si="119"/>
        <v>0</v>
      </c>
      <c r="AS327" s="123">
        <f t="shared" si="120"/>
        <v>0</v>
      </c>
      <c r="AT327" s="123">
        <f>IF(OR(AND((K327&lt;0.8),(BE327&gt;180)),AND((K327&lt;0.8),(BE327&lt;10)),AND((K327&gt;=0.8),(BE327&lt;10)),AND((K327&gt;=0.8),(BE327&gt;90))),0,1)</f>
        <v>0</v>
      </c>
      <c r="AU327" s="123">
        <f t="shared" si="121"/>
        <v>1</v>
      </c>
      <c r="AV327" s="123">
        <f t="shared" si="122"/>
        <v>1</v>
      </c>
      <c r="AW327" s="123">
        <f t="shared" si="123"/>
        <v>0</v>
      </c>
      <c r="AX327" s="123">
        <f t="shared" si="124"/>
        <v>1</v>
      </c>
      <c r="AY327" s="416" t="str">
        <f t="shared" si="125"/>
        <v>C</v>
      </c>
      <c r="AZ327" s="416" t="str">
        <f>R327&amp;AY327</f>
        <v>1C</v>
      </c>
      <c r="BA327" s="417">
        <f>IFERROR(INDEX(Raw_DATA!L:L,MATCH(Risk7_PlusY67!$D327,Raw_DATA!$A:$A,0)),"")</f>
        <v>-10.29</v>
      </c>
      <c r="BB327" s="417">
        <f>IFERROR(INDEX(AVGGroup!$H$5:$H$21,MATCH(Risk7_PlusY67!$BJ327,AVGGroup!$C$5:$C$21,0)),"")</f>
        <v>-3.95</v>
      </c>
      <c r="BC327" s="417">
        <f>IFERROR(INDEX(Raw_DATA!M:M,MATCH(Risk7_PlusY67!$D327,Raw_DATA!$A:$A,0)),"")</f>
        <v>-14.08</v>
      </c>
      <c r="BD327" s="418">
        <f>IFERROR(INDEX(AVGGroup!$J$5:$J$21,MATCH(Risk7_PlusY67!$BJ327,AVGGroup!$C$5:$C$21,0)),"")</f>
        <v>-8.8800000000000008</v>
      </c>
      <c r="BE327" s="407">
        <f>IFERROR(INDEX(Raw_DATA!N:N,MATCH(Risk7_PlusY67!$D327,Raw_DATA!$A:$A,0)),"")</f>
        <v>103</v>
      </c>
      <c r="BF327" s="407">
        <f>IFERROR(INDEX(Raw_DATA!O:O,MATCH(Risk7_PlusY67!$D327,Raw_DATA!$A:$A,0)),"")</f>
        <v>34</v>
      </c>
      <c r="BG327" s="407">
        <f>IFERROR(INDEX(Raw_DATA!P:P,MATCH(Risk7_PlusY67!$D327,Raw_DATA!$A:$A,0)),"")</f>
        <v>15</v>
      </c>
      <c r="BH327" s="407">
        <f>IFERROR(INDEX(Raw_DATA!Q:Q,MATCH(Risk7_PlusY67!$D327,Raw_DATA!$A:$A,0)),"")</f>
        <v>153</v>
      </c>
      <c r="BI327" s="407">
        <f>IFERROR(INDEX(Raw_DATA!R:R,MATCH(Risk7_PlusY67!$D327,Raw_DATA!$A:$A,0)),"")</f>
        <v>28</v>
      </c>
      <c r="BJ327" s="124" t="str">
        <f>INDEX('Org2567'!$BM:$BM,MATCH(Risk7_PlusY67!D327,'Org2567'!$D:$D,0))</f>
        <v>รพช.F2 P30,000-60,000</v>
      </c>
    </row>
    <row r="328" spans="1:62" x14ac:dyDescent="0.7">
      <c r="A328" s="206">
        <f>IF(ISBLANK(D328),"",COUNTA($D$3:D328))</f>
        <v>326</v>
      </c>
      <c r="B328" s="207">
        <f>IFERROR(INDEX(ID!$E:$E,MATCH(Risk7_PlusY67!$D328,ID!$A:$A,0)),"")</f>
        <v>5</v>
      </c>
      <c r="C328" s="207" t="str">
        <f>IFERROR(INDEX(ID!$I:$I,MATCH(Risk7_PlusY67!$D328,ID!$A:$A,0)),"")</f>
        <v>ราชบุรี</v>
      </c>
      <c r="D328" s="295" t="s">
        <v>342</v>
      </c>
      <c r="E328" s="207" t="str">
        <f>IFERROR(INDEX(ID!$C:$C,MATCH(Risk7_PlusY67!$D328,ID!$A:$A,0)),"")</f>
        <v>วัดเพลง,รพช.</v>
      </c>
      <c r="F328" s="207" t="str">
        <f>IFERROR(INDEX(ID!$G:$G,MATCH(Risk7_PlusY67!$D328,ID!$A:$A,0)),"")</f>
        <v>รพช.</v>
      </c>
      <c r="G328" s="206">
        <f>IFERROR(INDEX(ID!$J:$J,MATCH(Risk7_PlusY67!$D328,ID!$A:$A,0)),"")</f>
        <v>38</v>
      </c>
      <c r="H328" s="208" t="str">
        <f>IFERROR(INDEX(ID!$P:$P,MATCH(Risk7_PlusY67!$D328,ID!$A:$A,0)),"")</f>
        <v>รพช.F2 P&lt;=30,000</v>
      </c>
      <c r="I328" s="209">
        <f>IFERROR(INDEX(Raw_DATA!E:E,MATCH(Risk7_PlusY67!$D328,Raw_DATA!$A:$A,0)),"")</f>
        <v>3.54</v>
      </c>
      <c r="J328" s="209">
        <f>IFERROR(INDEX(Raw_DATA!F:F,MATCH(Risk7_PlusY67!$D328,Raw_DATA!$A:$A,0)),"")</f>
        <v>3.32</v>
      </c>
      <c r="K328" s="209">
        <f>IFERROR(INDEX(Raw_DATA!G:G,MATCH(Risk7_PlusY67!$D328,Raw_DATA!$A:$A,0)),"")</f>
        <v>0.59</v>
      </c>
      <c r="L328" s="209">
        <f>IFERROR(INDEX(Raw_DATA!H:H,MATCH(Risk7_PlusY67!$D328,Raw_DATA!$A:$A,0)),"")</f>
        <v>30821025.52</v>
      </c>
      <c r="M328" s="210">
        <f>IFERROR(INDEX(Raw_DATA!I:I,MATCH(Risk7_PlusY67!$D328,Raw_DATA!$A:$A,0)),"")</f>
        <v>-13163248</v>
      </c>
      <c r="N328" s="206">
        <f t="shared" si="105"/>
        <v>1</v>
      </c>
      <c r="O328" s="206">
        <f t="shared" si="106"/>
        <v>1</v>
      </c>
      <c r="P328" s="206">
        <f t="shared" si="107"/>
        <v>0</v>
      </c>
      <c r="Q328" s="211">
        <f t="shared" si="108"/>
        <v>28</v>
      </c>
      <c r="R328" s="206">
        <f t="shared" si="109"/>
        <v>2</v>
      </c>
      <c r="S328" s="212">
        <f>IFERROR(INDEX(Raw_DATA!J:J,MATCH(Risk7_PlusY67!$D328,Raw_DATA!$A:$A,0)),"")</f>
        <v>-8472238.4199999999</v>
      </c>
      <c r="T328" s="213">
        <f>IFERROR(INDEX(Raw_DATA!K:K,MATCH(Risk7_PlusY67!$D328,Raw_DATA!$A:$A,0)),"")</f>
        <v>-4955367.13</v>
      </c>
      <c r="U328" s="214">
        <f t="shared" si="110"/>
        <v>0</v>
      </c>
      <c r="V328" s="214">
        <f t="shared" si="111"/>
        <v>0</v>
      </c>
      <c r="W328" s="214">
        <f>IF(OR(AND((K328&lt;0.8),(AJ328&gt;180)),AND((K328&lt;0.8),(AJ328&lt;10)),AND((K328&gt;=0.8),(AJ328&lt;10)),AND((K328&gt;=0.8),(AJ328&gt;90))),0,1)</f>
        <v>1</v>
      </c>
      <c r="X328" s="214">
        <f t="shared" si="112"/>
        <v>1</v>
      </c>
      <c r="Y328" s="214">
        <f t="shared" si="113"/>
        <v>1</v>
      </c>
      <c r="Z328" s="214">
        <f t="shared" si="114"/>
        <v>0</v>
      </c>
      <c r="AA328" s="214">
        <f t="shared" si="115"/>
        <v>1</v>
      </c>
      <c r="AB328" s="215" t="str">
        <f t="shared" si="116"/>
        <v>B-</v>
      </c>
      <c r="AC328" s="215" t="str">
        <f t="shared" si="117"/>
        <v>2B-</v>
      </c>
      <c r="AD328" s="216"/>
      <c r="AE328" s="216"/>
      <c r="AF328" s="434">
        <f>IFERROR(INDEX(Raw_DATA!L:L,MATCH(Risk7_PlusY67!$D328,Raw_DATA!$A:$A,0)),"")</f>
        <v>-11.3</v>
      </c>
      <c r="AG328" s="434">
        <f>IFERROR(INDEX(AVGGroup!$D$5:$D$21,MATCH(Risk7_PlusY67!$H328,AVGGroup!$C$5:$C$21,0)),"")</f>
        <v>-3.55</v>
      </c>
      <c r="AH328" s="434">
        <f>IFERROR(INDEX(Raw_DATA!M:M,MATCH(Risk7_PlusY67!$D328,Raw_DATA!$A:$A,0)),"")</f>
        <v>-16.63</v>
      </c>
      <c r="AI328" s="435">
        <f>IFERROR(INDEX(AVGGroup!$F$5:$F$21,MATCH(Risk7_PlusY67!$H328,AVGGroup!$C$5:$C$21,0)),"")</f>
        <v>-10.199999999999999</v>
      </c>
      <c r="AJ328" s="401">
        <f>IFERROR(INDEX(Raw_DATA!N:N,MATCH(Risk7_PlusY67!$D328,Raw_DATA!$A:$A,0)),"")</f>
        <v>108</v>
      </c>
      <c r="AK328" s="401">
        <f>IFERROR(INDEX(Raw_DATA!O:O,MATCH(Risk7_PlusY67!$D328,Raw_DATA!$A:$A,0)),"")</f>
        <v>44</v>
      </c>
      <c r="AL328" s="401">
        <f>IFERROR(INDEX(Raw_DATA!P:P,MATCH(Risk7_PlusY67!$D328,Raw_DATA!$A:$A,0)),"")</f>
        <v>34</v>
      </c>
      <c r="AM328" s="401">
        <f>IFERROR(INDEX(Raw_DATA!Q:Q,MATCH(Risk7_PlusY67!$D328,Raw_DATA!$A:$A,0)),"")</f>
        <v>162</v>
      </c>
      <c r="AN328" s="401">
        <f>IFERROR(INDEX(Raw_DATA!R:R,MATCH(Risk7_PlusY67!$D328,Raw_DATA!$A:$A,0)),"")</f>
        <v>60</v>
      </c>
      <c r="AO328" s="407"/>
      <c r="AP328" s="411" t="b">
        <f>AB328=AY328</f>
        <v>1</v>
      </c>
      <c r="AQ328" s="340">
        <f t="shared" si="118"/>
        <v>1</v>
      </c>
      <c r="AR328" s="123">
        <f t="shared" si="119"/>
        <v>0</v>
      </c>
      <c r="AS328" s="123">
        <f t="shared" si="120"/>
        <v>0</v>
      </c>
      <c r="AT328" s="123">
        <f>IF(OR(AND((K328&lt;0.8),(BE328&gt;180)),AND((K328&lt;0.8),(BE328&lt;10)),AND((K328&gt;=0.8),(BE328&lt;10)),AND((K328&gt;=0.8),(BE328&gt;90))),0,1)</f>
        <v>1</v>
      </c>
      <c r="AU328" s="123">
        <f t="shared" si="121"/>
        <v>1</v>
      </c>
      <c r="AV328" s="123">
        <f t="shared" si="122"/>
        <v>1</v>
      </c>
      <c r="AW328" s="123">
        <f t="shared" si="123"/>
        <v>0</v>
      </c>
      <c r="AX328" s="123">
        <f t="shared" si="124"/>
        <v>1</v>
      </c>
      <c r="AY328" s="416" t="str">
        <f t="shared" si="125"/>
        <v>B-</v>
      </c>
      <c r="AZ328" s="416" t="str">
        <f>R328&amp;AY328</f>
        <v>2B-</v>
      </c>
      <c r="BA328" s="417">
        <f>IFERROR(INDEX(Raw_DATA!L:L,MATCH(Risk7_PlusY67!$D328,Raw_DATA!$A:$A,0)),"")</f>
        <v>-11.3</v>
      </c>
      <c r="BB328" s="417">
        <f>IFERROR(INDEX(AVGGroup!$H$5:$H$21,MATCH(Risk7_PlusY67!$BJ328,AVGGroup!$C$5:$C$21,0)),"")</f>
        <v>-3.54</v>
      </c>
      <c r="BC328" s="417">
        <f>IFERROR(INDEX(Raw_DATA!M:M,MATCH(Risk7_PlusY67!$D328,Raw_DATA!$A:$A,0)),"")</f>
        <v>-16.63</v>
      </c>
      <c r="BD328" s="418">
        <f>IFERROR(INDEX(AVGGroup!$J$5:$J$21,MATCH(Risk7_PlusY67!$BJ328,AVGGroup!$C$5:$C$21,0)),"")</f>
        <v>-10.199999999999999</v>
      </c>
      <c r="BE328" s="407">
        <f>IFERROR(INDEX(Raw_DATA!N:N,MATCH(Risk7_PlusY67!$D328,Raw_DATA!$A:$A,0)),"")</f>
        <v>108</v>
      </c>
      <c r="BF328" s="407">
        <f>IFERROR(INDEX(Raw_DATA!O:O,MATCH(Risk7_PlusY67!$D328,Raw_DATA!$A:$A,0)),"")</f>
        <v>44</v>
      </c>
      <c r="BG328" s="407">
        <f>IFERROR(INDEX(Raw_DATA!P:P,MATCH(Risk7_PlusY67!$D328,Raw_DATA!$A:$A,0)),"")</f>
        <v>34</v>
      </c>
      <c r="BH328" s="407">
        <f>IFERROR(INDEX(Raw_DATA!Q:Q,MATCH(Risk7_PlusY67!$D328,Raw_DATA!$A:$A,0)),"")</f>
        <v>162</v>
      </c>
      <c r="BI328" s="407">
        <f>IFERROR(INDEX(Raw_DATA!R:R,MATCH(Risk7_PlusY67!$D328,Raw_DATA!$A:$A,0)),"")</f>
        <v>60</v>
      </c>
      <c r="BJ328" s="124" t="str">
        <f>INDEX('Org2567'!$BM:$BM,MATCH(Risk7_PlusY67!D328,'Org2567'!$D:$D,0))</f>
        <v>รพช.F2 P&lt;=30,000</v>
      </c>
    </row>
    <row r="329" spans="1:62" x14ac:dyDescent="0.7">
      <c r="A329" s="206">
        <f>IF(ISBLANK(D329),"",COUNTA($D$3:D329))</f>
        <v>327</v>
      </c>
      <c r="B329" s="207">
        <f>IFERROR(INDEX(ID!$E:$E,MATCH(Risk7_PlusY67!$D329,ID!$A:$A,0)),"")</f>
        <v>5</v>
      </c>
      <c r="C329" s="207" t="str">
        <f>IFERROR(INDEX(ID!$I:$I,MATCH(Risk7_PlusY67!$D329,ID!$A:$A,0)),"")</f>
        <v>ราชบุรี</v>
      </c>
      <c r="D329" s="295" t="s">
        <v>343</v>
      </c>
      <c r="E329" s="207" t="str">
        <f>IFERROR(INDEX(ID!$C:$C,MATCH(Risk7_PlusY67!$D329,ID!$A:$A,0)),"")</f>
        <v>สมเด็จพระยุพราชจอมบึง,รพช.</v>
      </c>
      <c r="F329" s="207" t="str">
        <f>IFERROR(INDEX(ID!$G:$G,MATCH(Risk7_PlusY67!$D329,ID!$A:$A,0)),"")</f>
        <v>รพช.</v>
      </c>
      <c r="G329" s="206">
        <f>IFERROR(INDEX(ID!$J:$J,MATCH(Risk7_PlusY67!$D329,ID!$A:$A,0)),"")</f>
        <v>60</v>
      </c>
      <c r="H329" s="208" t="str">
        <f>IFERROR(INDEX(ID!$P:$P,MATCH(Risk7_PlusY67!$D329,ID!$A:$A,0)),"")</f>
        <v>รพช.M2 B&lt;=100</v>
      </c>
      <c r="I329" s="209">
        <f>IFERROR(INDEX(Raw_DATA!E:E,MATCH(Risk7_PlusY67!$D329,Raw_DATA!$A:$A,0)),"")</f>
        <v>1.34</v>
      </c>
      <c r="J329" s="209">
        <f>IFERROR(INDEX(Raw_DATA!F:F,MATCH(Risk7_PlusY67!$D329,Raw_DATA!$A:$A,0)),"")</f>
        <v>1.21</v>
      </c>
      <c r="K329" s="209">
        <f>IFERROR(INDEX(Raw_DATA!G:G,MATCH(Risk7_PlusY67!$D329,Raw_DATA!$A:$A,0)),"")</f>
        <v>0.77</v>
      </c>
      <c r="L329" s="209">
        <f>IFERROR(INDEX(Raw_DATA!H:H,MATCH(Risk7_PlusY67!$D329,Raw_DATA!$A:$A,0)),"")</f>
        <v>14496948.6</v>
      </c>
      <c r="M329" s="210">
        <f>IFERROR(INDEX(Raw_DATA!I:I,MATCH(Risk7_PlusY67!$D329,Raw_DATA!$A:$A,0)),"")</f>
        <v>-25471441.120000001</v>
      </c>
      <c r="N329" s="206">
        <f t="shared" si="105"/>
        <v>2</v>
      </c>
      <c r="O329" s="206">
        <f t="shared" si="106"/>
        <v>1</v>
      </c>
      <c r="P329" s="206">
        <f t="shared" si="107"/>
        <v>0</v>
      </c>
      <c r="Q329" s="211">
        <f t="shared" si="108"/>
        <v>6.8</v>
      </c>
      <c r="R329" s="206">
        <f t="shared" si="109"/>
        <v>3</v>
      </c>
      <c r="S329" s="212">
        <f>IFERROR(INDEX(Raw_DATA!J:J,MATCH(Risk7_PlusY67!$D329,Raw_DATA!$A:$A,0)),"")</f>
        <v>-31726641.629999999</v>
      </c>
      <c r="T329" s="213">
        <f>IFERROR(INDEX(Raw_DATA!K:K,MATCH(Risk7_PlusY67!$D329,Raw_DATA!$A:$A,0)),"")</f>
        <v>-9709079.9299999997</v>
      </c>
      <c r="U329" s="214">
        <f t="shared" si="110"/>
        <v>0</v>
      </c>
      <c r="V329" s="214">
        <f t="shared" si="111"/>
        <v>0</v>
      </c>
      <c r="W329" s="214">
        <f>IF(OR(AND((K329&lt;0.8),(AJ329&gt;180)),AND((K329&lt;0.8),(AJ329&lt;10)),AND((K329&gt;=0.8),(AJ329&lt;10)),AND((K329&gt;=0.8),(AJ329&gt;90))),0,1)</f>
        <v>1</v>
      </c>
      <c r="X329" s="214">
        <f t="shared" si="112"/>
        <v>0</v>
      </c>
      <c r="Y329" s="214">
        <f t="shared" si="113"/>
        <v>1</v>
      </c>
      <c r="Z329" s="214">
        <f t="shared" si="114"/>
        <v>0</v>
      </c>
      <c r="AA329" s="214">
        <f t="shared" si="115"/>
        <v>1</v>
      </c>
      <c r="AB329" s="215" t="str">
        <f t="shared" si="116"/>
        <v>C</v>
      </c>
      <c r="AC329" s="215" t="str">
        <f t="shared" si="117"/>
        <v>3C</v>
      </c>
      <c r="AD329" s="216"/>
      <c r="AE329" s="216"/>
      <c r="AF329" s="434">
        <f>IFERROR(INDEX(Raw_DATA!L:L,MATCH(Risk7_PlusY67!$D329,Raw_DATA!$A:$A,0)),"")</f>
        <v>-20.25</v>
      </c>
      <c r="AG329" s="434">
        <f>IFERROR(INDEX(AVGGroup!$D$5:$D$21,MATCH(Risk7_PlusY67!$H329,AVGGroup!$C$5:$C$21,0)),"")</f>
        <v>-4.4400000000000004</v>
      </c>
      <c r="AH329" s="434">
        <f>IFERROR(INDEX(Raw_DATA!M:M,MATCH(Risk7_PlusY67!$D329,Raw_DATA!$A:$A,0)),"")</f>
        <v>-15.23</v>
      </c>
      <c r="AI329" s="435">
        <f>IFERROR(INDEX(AVGGroup!$F$5:$F$21,MATCH(Risk7_PlusY67!$H329,AVGGroup!$C$5:$C$21,0)),"")</f>
        <v>-7.31</v>
      </c>
      <c r="AJ329" s="401">
        <f>IFERROR(INDEX(Raw_DATA!N:N,MATCH(Risk7_PlusY67!$D329,Raw_DATA!$A:$A,0)),"")</f>
        <v>68</v>
      </c>
      <c r="AK329" s="401">
        <f>IFERROR(INDEX(Raw_DATA!O:O,MATCH(Risk7_PlusY67!$D329,Raw_DATA!$A:$A,0)),"")</f>
        <v>149</v>
      </c>
      <c r="AL329" s="401">
        <f>IFERROR(INDEX(Raw_DATA!P:P,MATCH(Risk7_PlusY67!$D329,Raw_DATA!$A:$A,0)),"")</f>
        <v>33</v>
      </c>
      <c r="AM329" s="401">
        <f>IFERROR(INDEX(Raw_DATA!Q:Q,MATCH(Risk7_PlusY67!$D329,Raw_DATA!$A:$A,0)),"")</f>
        <v>297</v>
      </c>
      <c r="AN329" s="401">
        <f>IFERROR(INDEX(Raw_DATA!R:R,MATCH(Risk7_PlusY67!$D329,Raw_DATA!$A:$A,0)),"")</f>
        <v>45</v>
      </c>
      <c r="AO329" s="407"/>
      <c r="AP329" s="411" t="b">
        <f>AB329=AY329</f>
        <v>1</v>
      </c>
      <c r="AQ329" s="340">
        <f t="shared" si="118"/>
        <v>1</v>
      </c>
      <c r="AR329" s="123">
        <f t="shared" si="119"/>
        <v>0</v>
      </c>
      <c r="AS329" s="123">
        <f t="shared" si="120"/>
        <v>0</v>
      </c>
      <c r="AT329" s="123">
        <f>IF(OR(AND((K329&lt;0.8),(BE329&gt;180)),AND((K329&lt;0.8),(BE329&lt;10)),AND((K329&gt;=0.8),(BE329&lt;10)),AND((K329&gt;=0.8),(BE329&gt;90))),0,1)</f>
        <v>1</v>
      </c>
      <c r="AU329" s="123">
        <f t="shared" si="121"/>
        <v>0</v>
      </c>
      <c r="AV329" s="123">
        <f t="shared" si="122"/>
        <v>1</v>
      </c>
      <c r="AW329" s="123">
        <f t="shared" si="123"/>
        <v>0</v>
      </c>
      <c r="AX329" s="123">
        <f t="shared" si="124"/>
        <v>1</v>
      </c>
      <c r="AY329" s="416" t="str">
        <f t="shared" si="125"/>
        <v>C</v>
      </c>
      <c r="AZ329" s="416" t="str">
        <f>R329&amp;AY329</f>
        <v>3C</v>
      </c>
      <c r="BA329" s="417">
        <f>IFERROR(INDEX(Raw_DATA!L:L,MATCH(Risk7_PlusY67!$D329,Raw_DATA!$A:$A,0)),"")</f>
        <v>-20.25</v>
      </c>
      <c r="BB329" s="417">
        <f>IFERROR(INDEX(AVGGroup!$H$5:$H$21,MATCH(Risk7_PlusY67!$BJ329,AVGGroup!$C$5:$C$21,0)),"")</f>
        <v>-4.4400000000000004</v>
      </c>
      <c r="BC329" s="417">
        <f>IFERROR(INDEX(Raw_DATA!M:M,MATCH(Risk7_PlusY67!$D329,Raw_DATA!$A:$A,0)),"")</f>
        <v>-15.23</v>
      </c>
      <c r="BD329" s="418">
        <f>IFERROR(INDEX(AVGGroup!$J$5:$J$21,MATCH(Risk7_PlusY67!$BJ329,AVGGroup!$C$5:$C$21,0)),"")</f>
        <v>-7.31</v>
      </c>
      <c r="BE329" s="407">
        <f>IFERROR(INDEX(Raw_DATA!N:N,MATCH(Risk7_PlusY67!$D329,Raw_DATA!$A:$A,0)),"")</f>
        <v>68</v>
      </c>
      <c r="BF329" s="407">
        <f>IFERROR(INDEX(Raw_DATA!O:O,MATCH(Risk7_PlusY67!$D329,Raw_DATA!$A:$A,0)),"")</f>
        <v>149</v>
      </c>
      <c r="BG329" s="407">
        <f>IFERROR(INDEX(Raw_DATA!P:P,MATCH(Risk7_PlusY67!$D329,Raw_DATA!$A:$A,0)),"")</f>
        <v>33</v>
      </c>
      <c r="BH329" s="407">
        <f>IFERROR(INDEX(Raw_DATA!Q:Q,MATCH(Risk7_PlusY67!$D329,Raw_DATA!$A:$A,0)),"")</f>
        <v>297</v>
      </c>
      <c r="BI329" s="407">
        <f>IFERROR(INDEX(Raw_DATA!R:R,MATCH(Risk7_PlusY67!$D329,Raw_DATA!$A:$A,0)),"")</f>
        <v>45</v>
      </c>
      <c r="BJ329" s="124" t="str">
        <f>INDEX('Org2567'!$BM:$BM,MATCH(Risk7_PlusY67!D329,'Org2567'!$D:$D,0))</f>
        <v>รพช.M2 B&lt;=100</v>
      </c>
    </row>
    <row r="330" spans="1:62" x14ac:dyDescent="0.7">
      <c r="A330" s="206">
        <f>IF(ISBLANK(D330),"",COUNTA($D$3:D330))</f>
        <v>328</v>
      </c>
      <c r="B330" s="207">
        <f>IFERROR(INDEX(ID!$E:$E,MATCH(Risk7_PlusY67!$D330,ID!$A:$A,0)),"")</f>
        <v>5</v>
      </c>
      <c r="C330" s="207" t="str">
        <f>IFERROR(INDEX(ID!$I:$I,MATCH(Risk7_PlusY67!$D330,ID!$A:$A,0)),"")</f>
        <v>ราชบุรี</v>
      </c>
      <c r="D330" s="295" t="s">
        <v>344</v>
      </c>
      <c r="E330" s="207" t="str">
        <f>IFERROR(INDEX(ID!$C:$C,MATCH(Risk7_PlusY67!$D330,ID!$A:$A,0)),"")</f>
        <v>บ้านคา,รพช.</v>
      </c>
      <c r="F330" s="207" t="str">
        <f>IFERROR(INDEX(ID!$G:$G,MATCH(Risk7_PlusY67!$D330,ID!$A:$A,0)),"")</f>
        <v>รพช.</v>
      </c>
      <c r="G330" s="206">
        <f>IFERROR(INDEX(ID!$J:$J,MATCH(Risk7_PlusY67!$D330,ID!$A:$A,0)),"")</f>
        <v>30</v>
      </c>
      <c r="H330" s="208" t="str">
        <f>IFERROR(INDEX(ID!$P:$P,MATCH(Risk7_PlusY67!$D330,ID!$A:$A,0)),"")</f>
        <v>รพช.F3 P15,000-25,000</v>
      </c>
      <c r="I330" s="209">
        <f>IFERROR(INDEX(Raw_DATA!E:E,MATCH(Risk7_PlusY67!$D330,Raw_DATA!$A:$A,0)),"")</f>
        <v>2.41</v>
      </c>
      <c r="J330" s="209">
        <f>IFERROR(INDEX(Raw_DATA!F:F,MATCH(Risk7_PlusY67!$D330,Raw_DATA!$A:$A,0)),"")</f>
        <v>2.2400000000000002</v>
      </c>
      <c r="K330" s="209">
        <f>IFERROR(INDEX(Raw_DATA!G:G,MATCH(Risk7_PlusY67!$D330,Raw_DATA!$A:$A,0)),"")</f>
        <v>1.75</v>
      </c>
      <c r="L330" s="209">
        <f>IFERROR(INDEX(Raw_DATA!H:H,MATCH(Risk7_PlusY67!$D330,Raw_DATA!$A:$A,0)),"")</f>
        <v>16470542.300000001</v>
      </c>
      <c r="M330" s="210">
        <f>IFERROR(INDEX(Raw_DATA!I:I,MATCH(Risk7_PlusY67!$D330,Raw_DATA!$A:$A,0)),"")</f>
        <v>-10140112.800000001</v>
      </c>
      <c r="N330" s="206">
        <f t="shared" si="105"/>
        <v>0</v>
      </c>
      <c r="O330" s="206">
        <f t="shared" si="106"/>
        <v>1</v>
      </c>
      <c r="P330" s="206">
        <f t="shared" si="107"/>
        <v>0</v>
      </c>
      <c r="Q330" s="211">
        <f t="shared" si="108"/>
        <v>19.399999999999999</v>
      </c>
      <c r="R330" s="206">
        <f t="shared" si="109"/>
        <v>1</v>
      </c>
      <c r="S330" s="212">
        <f>IFERROR(INDEX(Raw_DATA!J:J,MATCH(Risk7_PlusY67!$D330,Raw_DATA!$A:$A,0)),"")</f>
        <v>-8571313.6600000001</v>
      </c>
      <c r="T330" s="213">
        <f>IFERROR(INDEX(Raw_DATA!K:K,MATCH(Risk7_PlusY67!$D330,Raw_DATA!$A:$A,0)),"")</f>
        <v>8832487.6500000004</v>
      </c>
      <c r="U330" s="214">
        <f t="shared" si="110"/>
        <v>0</v>
      </c>
      <c r="V330" s="214">
        <f t="shared" si="111"/>
        <v>0</v>
      </c>
      <c r="W330" s="214">
        <f>IF(OR(AND((K330&lt;0.8),(AJ330&gt;180)),AND((K330&lt;0.8),(AJ330&lt;10)),AND((K330&gt;=0.8),(AJ330&lt;10)),AND((K330&gt;=0.8),(AJ330&gt;90))),0,1)</f>
        <v>1</v>
      </c>
      <c r="X330" s="214">
        <f t="shared" si="112"/>
        <v>1</v>
      </c>
      <c r="Y330" s="214">
        <f t="shared" si="113"/>
        <v>1</v>
      </c>
      <c r="Z330" s="214">
        <f t="shared" si="114"/>
        <v>0</v>
      </c>
      <c r="AA330" s="214">
        <f t="shared" si="115"/>
        <v>1</v>
      </c>
      <c r="AB330" s="215" t="str">
        <f t="shared" si="116"/>
        <v>B-</v>
      </c>
      <c r="AC330" s="215" t="str">
        <f t="shared" si="117"/>
        <v>1B-</v>
      </c>
      <c r="AD330" s="216"/>
      <c r="AE330" s="216"/>
      <c r="AF330" s="434">
        <f>IFERROR(INDEX(Raw_DATA!L:L,MATCH(Risk7_PlusY67!$D330,Raw_DATA!$A:$A,0)),"")</f>
        <v>-14.02</v>
      </c>
      <c r="AG330" s="434">
        <f>IFERROR(INDEX(AVGGroup!$D$5:$D$21,MATCH(Risk7_PlusY67!$H330,AVGGroup!$C$5:$C$21,0)),"")</f>
        <v>5.15</v>
      </c>
      <c r="AH330" s="434">
        <f>IFERROR(INDEX(Raw_DATA!M:M,MATCH(Risk7_PlusY67!$D330,Raw_DATA!$A:$A,0)),"")</f>
        <v>-13.32</v>
      </c>
      <c r="AI330" s="435">
        <f>IFERROR(INDEX(AVGGroup!$F$5:$F$21,MATCH(Risk7_PlusY67!$H330,AVGGroup!$C$5:$C$21,0)),"")</f>
        <v>-2.83</v>
      </c>
      <c r="AJ330" s="401">
        <f>IFERROR(INDEX(Raw_DATA!N:N,MATCH(Risk7_PlusY67!$D330,Raw_DATA!$A:$A,0)),"")</f>
        <v>57</v>
      </c>
      <c r="AK330" s="401">
        <f>IFERROR(INDEX(Raw_DATA!O:O,MATCH(Risk7_PlusY67!$D330,Raw_DATA!$A:$A,0)),"")</f>
        <v>27</v>
      </c>
      <c r="AL330" s="401">
        <f>IFERROR(INDEX(Raw_DATA!P:P,MATCH(Risk7_PlusY67!$D330,Raw_DATA!$A:$A,0)),"")</f>
        <v>60</v>
      </c>
      <c r="AM330" s="401">
        <f>IFERROR(INDEX(Raw_DATA!Q:Q,MATCH(Risk7_PlusY67!$D330,Raw_DATA!$A:$A,0)),"")</f>
        <v>181</v>
      </c>
      <c r="AN330" s="401">
        <f>IFERROR(INDEX(Raw_DATA!R:R,MATCH(Risk7_PlusY67!$D330,Raw_DATA!$A:$A,0)),"")</f>
        <v>48</v>
      </c>
      <c r="AO330" s="407"/>
      <c r="AP330" s="411" t="b">
        <f>AB330=AY330</f>
        <v>1</v>
      </c>
      <c r="AQ330" s="340">
        <f t="shared" si="118"/>
        <v>1</v>
      </c>
      <c r="AR330" s="123">
        <f t="shared" si="119"/>
        <v>0</v>
      </c>
      <c r="AS330" s="123">
        <f t="shared" si="120"/>
        <v>0</v>
      </c>
      <c r="AT330" s="123">
        <f>IF(OR(AND((K330&lt;0.8),(BE330&gt;180)),AND((K330&lt;0.8),(BE330&lt;10)),AND((K330&gt;=0.8),(BE330&lt;10)),AND((K330&gt;=0.8),(BE330&gt;90))),0,1)</f>
        <v>1</v>
      </c>
      <c r="AU330" s="123">
        <f t="shared" si="121"/>
        <v>1</v>
      </c>
      <c r="AV330" s="123">
        <f t="shared" si="122"/>
        <v>1</v>
      </c>
      <c r="AW330" s="123">
        <f t="shared" si="123"/>
        <v>0</v>
      </c>
      <c r="AX330" s="123">
        <f t="shared" si="124"/>
        <v>1</v>
      </c>
      <c r="AY330" s="416" t="str">
        <f t="shared" si="125"/>
        <v>B-</v>
      </c>
      <c r="AZ330" s="416" t="str">
        <f>R330&amp;AY330</f>
        <v>1B-</v>
      </c>
      <c r="BA330" s="417">
        <f>IFERROR(INDEX(Raw_DATA!L:L,MATCH(Risk7_PlusY67!$D330,Raw_DATA!$A:$A,0)),"")</f>
        <v>-14.02</v>
      </c>
      <c r="BB330" s="417">
        <f>IFERROR(INDEX(AVGGroup!$H$5:$H$21,MATCH(Risk7_PlusY67!$BJ330,AVGGroup!$C$5:$C$21,0)),"")</f>
        <v>5.15</v>
      </c>
      <c r="BC330" s="417">
        <f>IFERROR(INDEX(Raw_DATA!M:M,MATCH(Risk7_PlusY67!$D330,Raw_DATA!$A:$A,0)),"")</f>
        <v>-13.32</v>
      </c>
      <c r="BD330" s="418">
        <f>IFERROR(INDEX(AVGGroup!$J$5:$J$21,MATCH(Risk7_PlusY67!$BJ330,AVGGroup!$C$5:$C$21,0)),"")</f>
        <v>-2.83</v>
      </c>
      <c r="BE330" s="407">
        <f>IFERROR(INDEX(Raw_DATA!N:N,MATCH(Risk7_PlusY67!$D330,Raw_DATA!$A:$A,0)),"")</f>
        <v>57</v>
      </c>
      <c r="BF330" s="407">
        <f>IFERROR(INDEX(Raw_DATA!O:O,MATCH(Risk7_PlusY67!$D330,Raw_DATA!$A:$A,0)),"")</f>
        <v>27</v>
      </c>
      <c r="BG330" s="407">
        <f>IFERROR(INDEX(Raw_DATA!P:P,MATCH(Risk7_PlusY67!$D330,Raw_DATA!$A:$A,0)),"")</f>
        <v>60</v>
      </c>
      <c r="BH330" s="407">
        <f>IFERROR(INDEX(Raw_DATA!Q:Q,MATCH(Risk7_PlusY67!$D330,Raw_DATA!$A:$A,0)),"")</f>
        <v>181</v>
      </c>
      <c r="BI330" s="407">
        <f>IFERROR(INDEX(Raw_DATA!R:R,MATCH(Risk7_PlusY67!$D330,Raw_DATA!$A:$A,0)),"")</f>
        <v>48</v>
      </c>
      <c r="BJ330" s="124" t="str">
        <f>INDEX('Org2567'!$BM:$BM,MATCH(Risk7_PlusY67!D330,'Org2567'!$D:$D,0))</f>
        <v>รพช.F3 P15,000-25,000</v>
      </c>
    </row>
    <row r="331" spans="1:62" x14ac:dyDescent="0.7">
      <c r="A331" s="206">
        <f>IF(ISBLANK(D331),"",COUNTA($D$3:D331))</f>
        <v>329</v>
      </c>
      <c r="B331" s="207">
        <f>IFERROR(INDEX(ID!$E:$E,MATCH(Risk7_PlusY67!$D331,ID!$A:$A,0)),"")</f>
        <v>5</v>
      </c>
      <c r="C331" s="207" t="str">
        <f>IFERROR(INDEX(ID!$I:$I,MATCH(Risk7_PlusY67!$D331,ID!$A:$A,0)),"")</f>
        <v>สมุทรสงคราม</v>
      </c>
      <c r="D331" s="295" t="s">
        <v>345</v>
      </c>
      <c r="E331" s="207" t="str">
        <f>IFERROR(INDEX(ID!$C:$C,MATCH(Risk7_PlusY67!$D331,ID!$A:$A,0)),"")</f>
        <v>สมเด็จพระพุทธเลิศหล้า,รพท.</v>
      </c>
      <c r="F331" s="207" t="str">
        <f>IFERROR(INDEX(ID!$G:$G,MATCH(Risk7_PlusY67!$D331,ID!$A:$A,0)),"")</f>
        <v>รพท.</v>
      </c>
      <c r="G331" s="206">
        <f>IFERROR(INDEX(ID!$J:$J,MATCH(Risk7_PlusY67!$D331,ID!$A:$A,0)),"")</f>
        <v>282</v>
      </c>
      <c r="H331" s="208" t="str">
        <f>IFERROR(INDEX(ID!$P:$P,MATCH(Risk7_PlusY67!$D331,ID!$A:$A,0)),"")</f>
        <v>รพท.S B&lt;=400</v>
      </c>
      <c r="I331" s="209">
        <f>IFERROR(INDEX(Raw_DATA!E:E,MATCH(Risk7_PlusY67!$D331,Raw_DATA!$A:$A,0)),"")</f>
        <v>2.61</v>
      </c>
      <c r="J331" s="209">
        <f>IFERROR(INDEX(Raw_DATA!F:F,MATCH(Risk7_PlusY67!$D331,Raw_DATA!$A:$A,0)),"")</f>
        <v>2.09</v>
      </c>
      <c r="K331" s="209">
        <f>IFERROR(INDEX(Raw_DATA!G:G,MATCH(Risk7_PlusY67!$D331,Raw_DATA!$A:$A,0)),"")</f>
        <v>1.33</v>
      </c>
      <c r="L331" s="209">
        <f>IFERROR(INDEX(Raw_DATA!H:H,MATCH(Risk7_PlusY67!$D331,Raw_DATA!$A:$A,0)),"")</f>
        <v>156811121.66</v>
      </c>
      <c r="M331" s="210">
        <f>IFERROR(INDEX(Raw_DATA!I:I,MATCH(Risk7_PlusY67!$D331,Raw_DATA!$A:$A,0)),"")</f>
        <v>-99198386.480000004</v>
      </c>
      <c r="N331" s="206">
        <f t="shared" si="105"/>
        <v>0</v>
      </c>
      <c r="O331" s="206">
        <f t="shared" si="106"/>
        <v>1</v>
      </c>
      <c r="P331" s="206">
        <f t="shared" si="107"/>
        <v>0</v>
      </c>
      <c r="Q331" s="211">
        <f t="shared" si="108"/>
        <v>18.899999999999999</v>
      </c>
      <c r="R331" s="206">
        <f t="shared" si="109"/>
        <v>1</v>
      </c>
      <c r="S331" s="212">
        <f>IFERROR(INDEX(Raw_DATA!J:J,MATCH(Risk7_PlusY67!$D331,Raw_DATA!$A:$A,0)),"")</f>
        <v>-70504975.069999993</v>
      </c>
      <c r="T331" s="213">
        <f>IFERROR(INDEX(Raw_DATA!K:K,MATCH(Risk7_PlusY67!$D331,Raw_DATA!$A:$A,0)),"")</f>
        <v>31929206.550000001</v>
      </c>
      <c r="U331" s="214">
        <f t="shared" si="110"/>
        <v>0</v>
      </c>
      <c r="V331" s="214">
        <f t="shared" si="111"/>
        <v>0</v>
      </c>
      <c r="W331" s="214">
        <f>IF(OR(AND((K331&lt;0.8),(AJ331&gt;180)),AND((K331&lt;0.8),(AJ331&lt;10)),AND((K331&gt;=0.8),(AJ331&lt;10)),AND((K331&gt;=0.8),(AJ331&gt;90))),0,1)</f>
        <v>1</v>
      </c>
      <c r="X331" s="214">
        <f t="shared" si="112"/>
        <v>1</v>
      </c>
      <c r="Y331" s="214">
        <f t="shared" si="113"/>
        <v>1</v>
      </c>
      <c r="Z331" s="214">
        <f t="shared" si="114"/>
        <v>1</v>
      </c>
      <c r="AA331" s="214">
        <f t="shared" si="115"/>
        <v>0</v>
      </c>
      <c r="AB331" s="215" t="str">
        <f t="shared" si="116"/>
        <v>B-</v>
      </c>
      <c r="AC331" s="215" t="str">
        <f t="shared" si="117"/>
        <v>1B-</v>
      </c>
      <c r="AD331" s="216"/>
      <c r="AE331" s="216"/>
      <c r="AF331" s="434">
        <f>IFERROR(INDEX(Raw_DATA!L:L,MATCH(Risk7_PlusY67!$D331,Raw_DATA!$A:$A,0)),"")</f>
        <v>-10.28</v>
      </c>
      <c r="AG331" s="434">
        <f>IFERROR(INDEX(AVGGroup!$D$5:$D$21,MATCH(Risk7_PlusY67!$H331,AVGGroup!$C$5:$C$21,0)),"")</f>
        <v>2.19</v>
      </c>
      <c r="AH331" s="434">
        <f>IFERROR(INDEX(Raw_DATA!M:M,MATCH(Risk7_PlusY67!$D331,Raw_DATA!$A:$A,0)),"")</f>
        <v>-16.809999999999999</v>
      </c>
      <c r="AI331" s="435">
        <f>IFERROR(INDEX(AVGGroup!$F$5:$F$21,MATCH(Risk7_PlusY67!$H331,AVGGroup!$C$5:$C$21,0)),"")</f>
        <v>-2.17</v>
      </c>
      <c r="AJ331" s="401">
        <f>IFERROR(INDEX(Raw_DATA!N:N,MATCH(Risk7_PlusY67!$D331,Raw_DATA!$A:$A,0)),"")</f>
        <v>59</v>
      </c>
      <c r="AK331" s="401">
        <f>IFERROR(INDEX(Raw_DATA!O:O,MATCH(Risk7_PlusY67!$D331,Raw_DATA!$A:$A,0)),"")</f>
        <v>56</v>
      </c>
      <c r="AL331" s="401">
        <f>IFERROR(INDEX(Raw_DATA!P:P,MATCH(Risk7_PlusY67!$D331,Raw_DATA!$A:$A,0)),"")</f>
        <v>50</v>
      </c>
      <c r="AM331" s="401">
        <f>IFERROR(INDEX(Raw_DATA!Q:Q,MATCH(Risk7_PlusY67!$D331,Raw_DATA!$A:$A,0)),"")</f>
        <v>37</v>
      </c>
      <c r="AN331" s="401">
        <f>IFERROR(INDEX(Raw_DATA!R:R,MATCH(Risk7_PlusY67!$D331,Raw_DATA!$A:$A,0)),"")</f>
        <v>70</v>
      </c>
      <c r="AO331" s="407"/>
      <c r="AP331" s="411" t="b">
        <f>AB331=AY331</f>
        <v>1</v>
      </c>
      <c r="AQ331" s="340">
        <f t="shared" si="118"/>
        <v>1</v>
      </c>
      <c r="AR331" s="123">
        <f t="shared" si="119"/>
        <v>0</v>
      </c>
      <c r="AS331" s="123">
        <f t="shared" si="120"/>
        <v>0</v>
      </c>
      <c r="AT331" s="123">
        <f>IF(OR(AND((K331&lt;0.8),(BE331&gt;180)),AND((K331&lt;0.8),(BE331&lt;10)),AND((K331&gt;=0.8),(BE331&lt;10)),AND((K331&gt;=0.8),(BE331&gt;90))),0,1)</f>
        <v>1</v>
      </c>
      <c r="AU331" s="123">
        <f t="shared" si="121"/>
        <v>1</v>
      </c>
      <c r="AV331" s="123">
        <f t="shared" si="122"/>
        <v>1</v>
      </c>
      <c r="AW331" s="123">
        <f t="shared" si="123"/>
        <v>1</v>
      </c>
      <c r="AX331" s="123">
        <f t="shared" si="124"/>
        <v>0</v>
      </c>
      <c r="AY331" s="416" t="str">
        <f t="shared" si="125"/>
        <v>B-</v>
      </c>
      <c r="AZ331" s="416" t="str">
        <f>R331&amp;AY331</f>
        <v>1B-</v>
      </c>
      <c r="BA331" s="417">
        <f>IFERROR(INDEX(Raw_DATA!L:L,MATCH(Risk7_PlusY67!$D331,Raw_DATA!$A:$A,0)),"")</f>
        <v>-10.28</v>
      </c>
      <c r="BB331" s="417">
        <f>IFERROR(INDEX(AVGGroup!$H$5:$H$21,MATCH(Risk7_PlusY67!$BJ331,AVGGroup!$C$5:$C$21,0)),"")</f>
        <v>2.19</v>
      </c>
      <c r="BC331" s="417">
        <f>IFERROR(INDEX(Raw_DATA!M:M,MATCH(Risk7_PlusY67!$D331,Raw_DATA!$A:$A,0)),"")</f>
        <v>-16.809999999999999</v>
      </c>
      <c r="BD331" s="418">
        <f>IFERROR(INDEX(AVGGroup!$J$5:$J$21,MATCH(Risk7_PlusY67!$BJ331,AVGGroup!$C$5:$C$21,0)),"")</f>
        <v>-2.17</v>
      </c>
      <c r="BE331" s="407">
        <f>IFERROR(INDEX(Raw_DATA!N:N,MATCH(Risk7_PlusY67!$D331,Raw_DATA!$A:$A,0)),"")</f>
        <v>59</v>
      </c>
      <c r="BF331" s="407">
        <f>IFERROR(INDEX(Raw_DATA!O:O,MATCH(Risk7_PlusY67!$D331,Raw_DATA!$A:$A,0)),"")</f>
        <v>56</v>
      </c>
      <c r="BG331" s="407">
        <f>IFERROR(INDEX(Raw_DATA!P:P,MATCH(Risk7_PlusY67!$D331,Raw_DATA!$A:$A,0)),"")</f>
        <v>50</v>
      </c>
      <c r="BH331" s="407">
        <f>IFERROR(INDEX(Raw_DATA!Q:Q,MATCH(Risk7_PlusY67!$D331,Raw_DATA!$A:$A,0)),"")</f>
        <v>37</v>
      </c>
      <c r="BI331" s="407">
        <f>IFERROR(INDEX(Raw_DATA!R:R,MATCH(Risk7_PlusY67!$D331,Raw_DATA!$A:$A,0)),"")</f>
        <v>70</v>
      </c>
      <c r="BJ331" s="124" t="str">
        <f>INDEX('Org2567'!$BM:$BM,MATCH(Risk7_PlusY67!D331,'Org2567'!$D:$D,0))</f>
        <v>รพท.S B&lt;=400</v>
      </c>
    </row>
    <row r="332" spans="1:62" x14ac:dyDescent="0.7">
      <c r="A332" s="206">
        <f>IF(ISBLANK(D332),"",COUNTA($D$3:D332))</f>
        <v>330</v>
      </c>
      <c r="B332" s="207">
        <f>IFERROR(INDEX(ID!$E:$E,MATCH(Risk7_PlusY67!$D332,ID!$A:$A,0)),"")</f>
        <v>5</v>
      </c>
      <c r="C332" s="207" t="str">
        <f>IFERROR(INDEX(ID!$I:$I,MATCH(Risk7_PlusY67!$D332,ID!$A:$A,0)),"")</f>
        <v>สมุทรสงคราม</v>
      </c>
      <c r="D332" s="295" t="s">
        <v>346</v>
      </c>
      <c r="E332" s="207" t="str">
        <f>IFERROR(INDEX(ID!$C:$C,MATCH(Risk7_PlusY67!$D332,ID!$A:$A,0)),"")</f>
        <v>นภาลัย,รพช.</v>
      </c>
      <c r="F332" s="207" t="str">
        <f>IFERROR(INDEX(ID!$G:$G,MATCH(Risk7_PlusY67!$D332,ID!$A:$A,0)),"")</f>
        <v>รพช.</v>
      </c>
      <c r="G332" s="206">
        <f>IFERROR(INDEX(ID!$J:$J,MATCH(Risk7_PlusY67!$D332,ID!$A:$A,0)),"")</f>
        <v>90</v>
      </c>
      <c r="H332" s="208" t="str">
        <f>IFERROR(INDEX(ID!$P:$P,MATCH(Risk7_PlusY67!$D332,ID!$A:$A,0)),"")</f>
        <v>รพช.F1 P&lt;=50,000</v>
      </c>
      <c r="I332" s="209">
        <f>IFERROR(INDEX(Raw_DATA!E:E,MATCH(Risk7_PlusY67!$D332,Raw_DATA!$A:$A,0)),"")</f>
        <v>15.11</v>
      </c>
      <c r="J332" s="209">
        <f>IFERROR(INDEX(Raw_DATA!F:F,MATCH(Risk7_PlusY67!$D332,Raw_DATA!$A:$A,0)),"")</f>
        <v>14.44</v>
      </c>
      <c r="K332" s="209">
        <f>IFERROR(INDEX(Raw_DATA!G:G,MATCH(Risk7_PlusY67!$D332,Raw_DATA!$A:$A,0)),"")</f>
        <v>13.52</v>
      </c>
      <c r="L332" s="209">
        <f>IFERROR(INDEX(Raw_DATA!H:H,MATCH(Risk7_PlusY67!$D332,Raw_DATA!$A:$A,0)),"")</f>
        <v>96341680.159999996</v>
      </c>
      <c r="M332" s="210">
        <f>IFERROR(INDEX(Raw_DATA!I:I,MATCH(Risk7_PlusY67!$D332,Raw_DATA!$A:$A,0)),"")</f>
        <v>-14206288.01</v>
      </c>
      <c r="N332" s="206">
        <f t="shared" si="105"/>
        <v>0</v>
      </c>
      <c r="O332" s="206">
        <f t="shared" si="106"/>
        <v>1</v>
      </c>
      <c r="P332" s="206">
        <f t="shared" si="107"/>
        <v>0</v>
      </c>
      <c r="Q332" s="211">
        <f t="shared" si="108"/>
        <v>81.3</v>
      </c>
      <c r="R332" s="206">
        <f t="shared" si="109"/>
        <v>1</v>
      </c>
      <c r="S332" s="212">
        <f>IFERROR(INDEX(Raw_DATA!J:J,MATCH(Risk7_PlusY67!$D332,Raw_DATA!$A:$A,0)),"")</f>
        <v>-4820205.29</v>
      </c>
      <c r="T332" s="213">
        <f>IFERROR(INDEX(Raw_DATA!K:K,MATCH(Risk7_PlusY67!$D332,Raw_DATA!$A:$A,0)),"")</f>
        <v>85461453.370000005</v>
      </c>
      <c r="U332" s="214">
        <f t="shared" si="110"/>
        <v>0</v>
      </c>
      <c r="V332" s="214">
        <f t="shared" si="111"/>
        <v>1</v>
      </c>
      <c r="W332" s="214">
        <f>IF(OR(AND((K332&lt;0.8),(AJ332&gt;180)),AND((K332&lt;0.8),(AJ332&lt;10)),AND((K332&gt;=0.8),(AJ332&lt;10)),AND((K332&gt;=0.8),(AJ332&gt;90))),0,1)</f>
        <v>1</v>
      </c>
      <c r="X332" s="214">
        <f t="shared" si="112"/>
        <v>1</v>
      </c>
      <c r="Y332" s="214">
        <f t="shared" si="113"/>
        <v>1</v>
      </c>
      <c r="Z332" s="214">
        <f t="shared" si="114"/>
        <v>1</v>
      </c>
      <c r="AA332" s="214">
        <f t="shared" si="115"/>
        <v>0</v>
      </c>
      <c r="AB332" s="215" t="str">
        <f t="shared" si="116"/>
        <v>B</v>
      </c>
      <c r="AC332" s="215" t="str">
        <f t="shared" si="117"/>
        <v>1B</v>
      </c>
      <c r="AD332" s="216"/>
      <c r="AE332" s="216"/>
      <c r="AF332" s="434">
        <f>IFERROR(INDEX(Raw_DATA!L:L,MATCH(Risk7_PlusY67!$D332,Raw_DATA!$A:$A,0)),"")</f>
        <v>-3.64</v>
      </c>
      <c r="AG332" s="434">
        <f>IFERROR(INDEX(AVGGroup!$D$5:$D$21,MATCH(Risk7_PlusY67!$H332,AVGGroup!$C$5:$C$21,0)),"")</f>
        <v>-3.15</v>
      </c>
      <c r="AH332" s="434">
        <f>IFERROR(INDEX(Raw_DATA!M:M,MATCH(Risk7_PlusY67!$D332,Raw_DATA!$A:$A,0)),"")</f>
        <v>-6.7</v>
      </c>
      <c r="AI332" s="435">
        <f>IFERROR(INDEX(AVGGroup!$F$5:$F$21,MATCH(Risk7_PlusY67!$H332,AVGGroup!$C$5:$C$21,0)),"")</f>
        <v>-7.1</v>
      </c>
      <c r="AJ332" s="401">
        <f>IFERROR(INDEX(Raw_DATA!N:N,MATCH(Risk7_PlusY67!$D332,Raw_DATA!$A:$A,0)),"")</f>
        <v>60</v>
      </c>
      <c r="AK332" s="401">
        <f>IFERROR(INDEX(Raw_DATA!O:O,MATCH(Risk7_PlusY67!$D332,Raw_DATA!$A:$A,0)),"")</f>
        <v>25</v>
      </c>
      <c r="AL332" s="401">
        <f>IFERROR(INDEX(Raw_DATA!P:P,MATCH(Risk7_PlusY67!$D332,Raw_DATA!$A:$A,0)),"")</f>
        <v>30</v>
      </c>
      <c r="AM332" s="401">
        <f>IFERROR(INDEX(Raw_DATA!Q:Q,MATCH(Risk7_PlusY67!$D332,Raw_DATA!$A:$A,0)),"")</f>
        <v>26</v>
      </c>
      <c r="AN332" s="401">
        <f>IFERROR(INDEX(Raw_DATA!R:R,MATCH(Risk7_PlusY67!$D332,Raw_DATA!$A:$A,0)),"")</f>
        <v>83</v>
      </c>
      <c r="AO332" s="407"/>
      <c r="AP332" s="411" t="b">
        <f>AB332=AY332</f>
        <v>1</v>
      </c>
      <c r="AQ332" s="340">
        <f t="shared" si="118"/>
        <v>1</v>
      </c>
      <c r="AR332" s="123">
        <f t="shared" si="119"/>
        <v>0</v>
      </c>
      <c r="AS332" s="123">
        <f t="shared" si="120"/>
        <v>1</v>
      </c>
      <c r="AT332" s="123">
        <f>IF(OR(AND((K332&lt;0.8),(BE332&gt;180)),AND((K332&lt;0.8),(BE332&lt;10)),AND((K332&gt;=0.8),(BE332&lt;10)),AND((K332&gt;=0.8),(BE332&gt;90))),0,1)</f>
        <v>1</v>
      </c>
      <c r="AU332" s="123">
        <f t="shared" si="121"/>
        <v>1</v>
      </c>
      <c r="AV332" s="123">
        <f t="shared" si="122"/>
        <v>1</v>
      </c>
      <c r="AW332" s="123">
        <f t="shared" si="123"/>
        <v>1</v>
      </c>
      <c r="AX332" s="123">
        <f t="shared" si="124"/>
        <v>0</v>
      </c>
      <c r="AY332" s="416" t="str">
        <f t="shared" si="125"/>
        <v>B</v>
      </c>
      <c r="AZ332" s="416" t="str">
        <f>R332&amp;AY332</f>
        <v>1B</v>
      </c>
      <c r="BA332" s="417">
        <f>IFERROR(INDEX(Raw_DATA!L:L,MATCH(Risk7_PlusY67!$D332,Raw_DATA!$A:$A,0)),"")</f>
        <v>-3.64</v>
      </c>
      <c r="BB332" s="417">
        <f>IFERROR(INDEX(AVGGroup!$H$5:$H$21,MATCH(Risk7_PlusY67!$BJ332,AVGGroup!$C$5:$C$21,0)),"")</f>
        <v>-3.15</v>
      </c>
      <c r="BC332" s="417">
        <f>IFERROR(INDEX(Raw_DATA!M:M,MATCH(Risk7_PlusY67!$D332,Raw_DATA!$A:$A,0)),"")</f>
        <v>-6.7</v>
      </c>
      <c r="BD332" s="418">
        <f>IFERROR(INDEX(AVGGroup!$J$5:$J$21,MATCH(Risk7_PlusY67!$BJ332,AVGGroup!$C$5:$C$21,0)),"")</f>
        <v>-7.1</v>
      </c>
      <c r="BE332" s="407">
        <f>IFERROR(INDEX(Raw_DATA!N:N,MATCH(Risk7_PlusY67!$D332,Raw_DATA!$A:$A,0)),"")</f>
        <v>60</v>
      </c>
      <c r="BF332" s="407">
        <f>IFERROR(INDEX(Raw_DATA!O:O,MATCH(Risk7_PlusY67!$D332,Raw_DATA!$A:$A,0)),"")</f>
        <v>25</v>
      </c>
      <c r="BG332" s="407">
        <f>IFERROR(INDEX(Raw_DATA!P:P,MATCH(Risk7_PlusY67!$D332,Raw_DATA!$A:$A,0)),"")</f>
        <v>30</v>
      </c>
      <c r="BH332" s="407">
        <f>IFERROR(INDEX(Raw_DATA!Q:Q,MATCH(Risk7_PlusY67!$D332,Raw_DATA!$A:$A,0)),"")</f>
        <v>26</v>
      </c>
      <c r="BI332" s="407">
        <f>IFERROR(INDEX(Raw_DATA!R:R,MATCH(Risk7_PlusY67!$D332,Raw_DATA!$A:$A,0)),"")</f>
        <v>83</v>
      </c>
      <c r="BJ332" s="124" t="str">
        <f>INDEX('Org2567'!$BM:$BM,MATCH(Risk7_PlusY67!D332,'Org2567'!$D:$D,0))</f>
        <v>รพช.F1 P&lt;=50,000</v>
      </c>
    </row>
    <row r="333" spans="1:62" x14ac:dyDescent="0.7">
      <c r="A333" s="206">
        <f>IF(ISBLANK(D333),"",COUNTA($D$3:D333))</f>
        <v>331</v>
      </c>
      <c r="B333" s="207">
        <f>IFERROR(INDEX(ID!$E:$E,MATCH(Risk7_PlusY67!$D333,ID!$A:$A,0)),"")</f>
        <v>5</v>
      </c>
      <c r="C333" s="207" t="str">
        <f>IFERROR(INDEX(ID!$I:$I,MATCH(Risk7_PlusY67!$D333,ID!$A:$A,0)),"")</f>
        <v>สมุทรสงคราม</v>
      </c>
      <c r="D333" s="295" t="s">
        <v>347</v>
      </c>
      <c r="E333" s="207" t="str">
        <f>IFERROR(INDEX(ID!$C:$C,MATCH(Risk7_PlusY67!$D333,ID!$A:$A,0)),"")</f>
        <v>อัมพวา,รพช.</v>
      </c>
      <c r="F333" s="207" t="str">
        <f>IFERROR(INDEX(ID!$G:$G,MATCH(Risk7_PlusY67!$D333,ID!$A:$A,0)),"")</f>
        <v>รพช.</v>
      </c>
      <c r="G333" s="206">
        <f>IFERROR(INDEX(ID!$J:$J,MATCH(Risk7_PlusY67!$D333,ID!$A:$A,0)),"")</f>
        <v>33</v>
      </c>
      <c r="H333" s="208" t="str">
        <f>IFERROR(INDEX(ID!$P:$P,MATCH(Risk7_PlusY67!$D333,ID!$A:$A,0)),"")</f>
        <v>รพช.F2 P30,000-60,000</v>
      </c>
      <c r="I333" s="209">
        <f>IFERROR(INDEX(Raw_DATA!E:E,MATCH(Risk7_PlusY67!$D333,Raw_DATA!$A:$A,0)),"")</f>
        <v>10.36</v>
      </c>
      <c r="J333" s="209">
        <f>IFERROR(INDEX(Raw_DATA!F:F,MATCH(Risk7_PlusY67!$D333,Raw_DATA!$A:$A,0)),"")</f>
        <v>9.81</v>
      </c>
      <c r="K333" s="209">
        <f>IFERROR(INDEX(Raw_DATA!G:G,MATCH(Risk7_PlusY67!$D333,Raw_DATA!$A:$A,0)),"")</f>
        <v>9.49</v>
      </c>
      <c r="L333" s="209">
        <f>IFERROR(INDEX(Raw_DATA!H:H,MATCH(Risk7_PlusY67!$D333,Raw_DATA!$A:$A,0)),"")</f>
        <v>61440880.950000003</v>
      </c>
      <c r="M333" s="210">
        <f>IFERROR(INDEX(Raw_DATA!I:I,MATCH(Risk7_PlusY67!$D333,Raw_DATA!$A:$A,0)),"")</f>
        <v>-9745919.4600000009</v>
      </c>
      <c r="N333" s="206">
        <f t="shared" si="105"/>
        <v>0</v>
      </c>
      <c r="O333" s="206">
        <f t="shared" si="106"/>
        <v>1</v>
      </c>
      <c r="P333" s="206">
        <f t="shared" si="107"/>
        <v>0</v>
      </c>
      <c r="Q333" s="211">
        <f t="shared" si="108"/>
        <v>75.599999999999994</v>
      </c>
      <c r="R333" s="206">
        <f t="shared" si="109"/>
        <v>1</v>
      </c>
      <c r="S333" s="212">
        <f>IFERROR(INDEX(Raw_DATA!J:J,MATCH(Risk7_PlusY67!$D333,Raw_DATA!$A:$A,0)),"")</f>
        <v>-4151028.42</v>
      </c>
      <c r="T333" s="213">
        <f>IFERROR(INDEX(Raw_DATA!K:K,MATCH(Risk7_PlusY67!$D333,Raw_DATA!$A:$A,0)),"")</f>
        <v>55744331.369999997</v>
      </c>
      <c r="U333" s="214">
        <f t="shared" si="110"/>
        <v>0</v>
      </c>
      <c r="V333" s="214">
        <f t="shared" si="111"/>
        <v>1</v>
      </c>
      <c r="W333" s="214">
        <f>IF(OR(AND((K333&lt;0.8),(AJ333&gt;180)),AND((K333&lt;0.8),(AJ333&lt;10)),AND((K333&gt;=0.8),(AJ333&lt;10)),AND((K333&gt;=0.8),(AJ333&gt;90))),0,1)</f>
        <v>1</v>
      </c>
      <c r="X333" s="214">
        <f t="shared" si="112"/>
        <v>1</v>
      </c>
      <c r="Y333" s="214">
        <f t="shared" si="113"/>
        <v>1</v>
      </c>
      <c r="Z333" s="214">
        <f t="shared" si="114"/>
        <v>1</v>
      </c>
      <c r="AA333" s="214">
        <f t="shared" si="115"/>
        <v>0</v>
      </c>
      <c r="AB333" s="215" t="str">
        <f t="shared" si="116"/>
        <v>B</v>
      </c>
      <c r="AC333" s="215" t="str">
        <f t="shared" si="117"/>
        <v>1B</v>
      </c>
      <c r="AD333" s="216"/>
      <c r="AE333" s="216"/>
      <c r="AF333" s="434">
        <f>IFERROR(INDEX(Raw_DATA!L:L,MATCH(Risk7_PlusY67!$D333,Raw_DATA!$A:$A,0)),"")</f>
        <v>-4.88</v>
      </c>
      <c r="AG333" s="434">
        <f>IFERROR(INDEX(AVGGroup!$D$5:$D$21,MATCH(Risk7_PlusY67!$H333,AVGGroup!$C$5:$C$21,0)),"")</f>
        <v>-4.37</v>
      </c>
      <c r="AH333" s="434">
        <f>IFERROR(INDEX(Raw_DATA!M:M,MATCH(Risk7_PlusY67!$D333,Raw_DATA!$A:$A,0)),"")</f>
        <v>-8.01</v>
      </c>
      <c r="AI333" s="435">
        <f>IFERROR(INDEX(AVGGroup!$F$5:$F$21,MATCH(Risk7_PlusY67!$H333,AVGGroup!$C$5:$C$21,0)),"")</f>
        <v>-9.19</v>
      </c>
      <c r="AJ333" s="401">
        <f>IFERROR(INDEX(Raw_DATA!N:N,MATCH(Risk7_PlusY67!$D333,Raw_DATA!$A:$A,0)),"")</f>
        <v>52</v>
      </c>
      <c r="AK333" s="401">
        <f>IFERROR(INDEX(Raw_DATA!O:O,MATCH(Risk7_PlusY67!$D333,Raw_DATA!$A:$A,0)),"")</f>
        <v>11</v>
      </c>
      <c r="AL333" s="401">
        <f>IFERROR(INDEX(Raw_DATA!P:P,MATCH(Risk7_PlusY67!$D333,Raw_DATA!$A:$A,0)),"")</f>
        <v>22</v>
      </c>
      <c r="AM333" s="401">
        <f>IFERROR(INDEX(Raw_DATA!Q:Q,MATCH(Risk7_PlusY67!$D333,Raw_DATA!$A:$A,0)),"")</f>
        <v>38</v>
      </c>
      <c r="AN333" s="401">
        <f>IFERROR(INDEX(Raw_DATA!R:R,MATCH(Risk7_PlusY67!$D333,Raw_DATA!$A:$A,0)),"")</f>
        <v>97</v>
      </c>
      <c r="AO333" s="407"/>
      <c r="AP333" s="411" t="b">
        <f>AB333=AY333</f>
        <v>1</v>
      </c>
      <c r="AQ333" s="340">
        <f t="shared" si="118"/>
        <v>1</v>
      </c>
      <c r="AR333" s="123">
        <f t="shared" si="119"/>
        <v>0</v>
      </c>
      <c r="AS333" s="123">
        <f t="shared" si="120"/>
        <v>1</v>
      </c>
      <c r="AT333" s="123">
        <f>IF(OR(AND((K333&lt;0.8),(BE333&gt;180)),AND((K333&lt;0.8),(BE333&lt;10)),AND((K333&gt;=0.8),(BE333&lt;10)),AND((K333&gt;=0.8),(BE333&gt;90))),0,1)</f>
        <v>1</v>
      </c>
      <c r="AU333" s="123">
        <f t="shared" si="121"/>
        <v>1</v>
      </c>
      <c r="AV333" s="123">
        <f t="shared" si="122"/>
        <v>1</v>
      </c>
      <c r="AW333" s="123">
        <f t="shared" si="123"/>
        <v>1</v>
      </c>
      <c r="AX333" s="123">
        <f t="shared" si="124"/>
        <v>0</v>
      </c>
      <c r="AY333" s="416" t="str">
        <f t="shared" si="125"/>
        <v>B</v>
      </c>
      <c r="AZ333" s="416" t="str">
        <f>R333&amp;AY333</f>
        <v>1B</v>
      </c>
      <c r="BA333" s="417">
        <f>IFERROR(INDEX(Raw_DATA!L:L,MATCH(Risk7_PlusY67!$D333,Raw_DATA!$A:$A,0)),"")</f>
        <v>-4.88</v>
      </c>
      <c r="BB333" s="417">
        <f>IFERROR(INDEX(AVGGroup!$H$5:$H$21,MATCH(Risk7_PlusY67!$BJ333,AVGGroup!$C$5:$C$21,0)),"")</f>
        <v>-3.95</v>
      </c>
      <c r="BC333" s="417">
        <f>IFERROR(INDEX(Raw_DATA!M:M,MATCH(Risk7_PlusY67!$D333,Raw_DATA!$A:$A,0)),"")</f>
        <v>-8.01</v>
      </c>
      <c r="BD333" s="418">
        <f>IFERROR(INDEX(AVGGroup!$J$5:$J$21,MATCH(Risk7_PlusY67!$BJ333,AVGGroup!$C$5:$C$21,0)),"")</f>
        <v>-8.8800000000000008</v>
      </c>
      <c r="BE333" s="407">
        <f>IFERROR(INDEX(Raw_DATA!N:N,MATCH(Risk7_PlusY67!$D333,Raw_DATA!$A:$A,0)),"")</f>
        <v>52</v>
      </c>
      <c r="BF333" s="407">
        <f>IFERROR(INDEX(Raw_DATA!O:O,MATCH(Risk7_PlusY67!$D333,Raw_DATA!$A:$A,0)),"")</f>
        <v>11</v>
      </c>
      <c r="BG333" s="407">
        <f>IFERROR(INDEX(Raw_DATA!P:P,MATCH(Risk7_PlusY67!$D333,Raw_DATA!$A:$A,0)),"")</f>
        <v>22</v>
      </c>
      <c r="BH333" s="407">
        <f>IFERROR(INDEX(Raw_DATA!Q:Q,MATCH(Risk7_PlusY67!$D333,Raw_DATA!$A:$A,0)),"")</f>
        <v>38</v>
      </c>
      <c r="BI333" s="407">
        <f>IFERROR(INDEX(Raw_DATA!R:R,MATCH(Risk7_PlusY67!$D333,Raw_DATA!$A:$A,0)),"")</f>
        <v>97</v>
      </c>
      <c r="BJ333" s="124" t="str">
        <f>INDEX('Org2567'!$BM:$BM,MATCH(Risk7_PlusY67!D333,'Org2567'!$D:$D,0))</f>
        <v>รพช.F2 P30,000-60,000</v>
      </c>
    </row>
    <row r="334" spans="1:62" x14ac:dyDescent="0.7">
      <c r="A334" s="206">
        <f>IF(ISBLANK(D334),"",COUNTA($D$3:D334))</f>
        <v>332</v>
      </c>
      <c r="B334" s="207">
        <f>IFERROR(INDEX(ID!$E:$E,MATCH(Risk7_PlusY67!$D334,ID!$A:$A,0)),"")</f>
        <v>5</v>
      </c>
      <c r="C334" s="207" t="str">
        <f>IFERROR(INDEX(ID!$I:$I,MATCH(Risk7_PlusY67!$D334,ID!$A:$A,0)),"")</f>
        <v>สมุทรสาคร</v>
      </c>
      <c r="D334" s="295" t="s">
        <v>348</v>
      </c>
      <c r="E334" s="207" t="str">
        <f>IFERROR(INDEX(ID!$C:$C,MATCH(Risk7_PlusY67!$D334,ID!$A:$A,0)),"")</f>
        <v>สมุทรสาคร,รพศ.</v>
      </c>
      <c r="F334" s="207" t="str">
        <f>IFERROR(INDEX(ID!$G:$G,MATCH(Risk7_PlusY67!$D334,ID!$A:$A,0)),"")</f>
        <v>รพศ.</v>
      </c>
      <c r="G334" s="206">
        <f>IFERROR(INDEX(ID!$J:$J,MATCH(Risk7_PlusY67!$D334,ID!$A:$A,0)),"")</f>
        <v>693</v>
      </c>
      <c r="H334" s="208" t="str">
        <f>IFERROR(INDEX(ID!$P:$P,MATCH(Risk7_PlusY67!$D334,ID!$A:$A,0)),"")</f>
        <v>รพศ.A B&lt;=700</v>
      </c>
      <c r="I334" s="209">
        <f>IFERROR(INDEX(Raw_DATA!E:E,MATCH(Risk7_PlusY67!$D334,Raw_DATA!$A:$A,0)),"")</f>
        <v>10.02</v>
      </c>
      <c r="J334" s="209">
        <f>IFERROR(INDEX(Raw_DATA!F:F,MATCH(Risk7_PlusY67!$D334,Raw_DATA!$A:$A,0)),"")</f>
        <v>9.7799999999999994</v>
      </c>
      <c r="K334" s="209">
        <f>IFERROR(INDEX(Raw_DATA!G:G,MATCH(Risk7_PlusY67!$D334,Raw_DATA!$A:$A,0)),"")</f>
        <v>8.52</v>
      </c>
      <c r="L334" s="209">
        <f>IFERROR(INDEX(Raw_DATA!H:H,MATCH(Risk7_PlusY67!$D334,Raw_DATA!$A:$A,0)),"")</f>
        <v>2435519959.46</v>
      </c>
      <c r="M334" s="210">
        <f>IFERROR(INDEX(Raw_DATA!I:I,MATCH(Risk7_PlusY67!$D334,Raw_DATA!$A:$A,0)),"")</f>
        <v>-209904072.90000001</v>
      </c>
      <c r="N334" s="206">
        <f t="shared" si="105"/>
        <v>0</v>
      </c>
      <c r="O334" s="206">
        <f t="shared" si="106"/>
        <v>1</v>
      </c>
      <c r="P334" s="206">
        <f t="shared" si="107"/>
        <v>0</v>
      </c>
      <c r="Q334" s="211">
        <f t="shared" si="108"/>
        <v>139.19999999999999</v>
      </c>
      <c r="R334" s="206">
        <f t="shared" si="109"/>
        <v>1</v>
      </c>
      <c r="S334" s="212">
        <f>IFERROR(INDEX(Raw_DATA!J:J,MATCH(Risk7_PlusY67!$D334,Raw_DATA!$A:$A,0)),"")</f>
        <v>-156318072.97</v>
      </c>
      <c r="T334" s="213">
        <f>IFERROR(INDEX(Raw_DATA!K:K,MATCH(Risk7_PlusY67!$D334,Raw_DATA!$A:$A,0)),"")</f>
        <v>2031482686.6199999</v>
      </c>
      <c r="U334" s="214">
        <f t="shared" si="110"/>
        <v>0</v>
      </c>
      <c r="V334" s="214">
        <f t="shared" si="111"/>
        <v>0</v>
      </c>
      <c r="W334" s="214">
        <f>IF(OR(AND((K334&lt;0.8),(AJ334&gt;180)),AND((K334&lt;0.8),(AJ334&lt;10)),AND((K334&gt;=0.8),(AJ334&lt;10)),AND((K334&gt;=0.8),(AJ334&gt;90))),0,1)</f>
        <v>1</v>
      </c>
      <c r="X334" s="214">
        <f t="shared" si="112"/>
        <v>1</v>
      </c>
      <c r="Y334" s="214">
        <f t="shared" si="113"/>
        <v>1</v>
      </c>
      <c r="Z334" s="214">
        <f t="shared" si="114"/>
        <v>0</v>
      </c>
      <c r="AA334" s="214">
        <f t="shared" si="115"/>
        <v>1</v>
      </c>
      <c r="AB334" s="215" t="str">
        <f t="shared" si="116"/>
        <v>B-</v>
      </c>
      <c r="AC334" s="215" t="str">
        <f t="shared" si="117"/>
        <v>1B-</v>
      </c>
      <c r="AD334" s="216"/>
      <c r="AE334" s="216"/>
      <c r="AF334" s="434">
        <f>IFERROR(INDEX(Raw_DATA!L:L,MATCH(Risk7_PlusY67!$D334,Raw_DATA!$A:$A,0)),"")</f>
        <v>-7.76</v>
      </c>
      <c r="AG334" s="434">
        <f>IFERROR(INDEX(AVGGroup!$D$5:$D$21,MATCH(Risk7_PlusY67!$H334,AVGGroup!$C$5:$C$21,0)),"")</f>
        <v>0</v>
      </c>
      <c r="AH334" s="434">
        <f>IFERROR(INDEX(Raw_DATA!M:M,MATCH(Risk7_PlusY67!$D334,Raw_DATA!$A:$A,0)),"")</f>
        <v>-5.33</v>
      </c>
      <c r="AI334" s="435">
        <f>IFERROR(INDEX(AVGGroup!$F$5:$F$21,MATCH(Risk7_PlusY67!$H334,AVGGroup!$C$5:$C$21,0)),"")</f>
        <v>-1.45</v>
      </c>
      <c r="AJ334" s="401">
        <f>IFERROR(INDEX(Raw_DATA!N:N,MATCH(Risk7_PlusY67!$D334,Raw_DATA!$A:$A,0)),"")</f>
        <v>50</v>
      </c>
      <c r="AK334" s="401">
        <f>IFERROR(INDEX(Raw_DATA!O:O,MATCH(Risk7_PlusY67!$D334,Raw_DATA!$A:$A,0)),"")</f>
        <v>40</v>
      </c>
      <c r="AL334" s="401">
        <f>IFERROR(INDEX(Raw_DATA!P:P,MATCH(Risk7_PlusY67!$D334,Raw_DATA!$A:$A,0)),"")</f>
        <v>40</v>
      </c>
      <c r="AM334" s="401">
        <f>IFERROR(INDEX(Raw_DATA!Q:Q,MATCH(Risk7_PlusY67!$D334,Raw_DATA!$A:$A,0)),"")</f>
        <v>328</v>
      </c>
      <c r="AN334" s="401">
        <f>IFERROR(INDEX(Raw_DATA!R:R,MATCH(Risk7_PlusY67!$D334,Raw_DATA!$A:$A,0)),"")</f>
        <v>39</v>
      </c>
      <c r="AO334" s="407"/>
      <c r="AP334" s="411" t="b">
        <f>AB334=AY334</f>
        <v>1</v>
      </c>
      <c r="AQ334" s="340">
        <f t="shared" si="118"/>
        <v>1</v>
      </c>
      <c r="AR334" s="123">
        <f t="shared" si="119"/>
        <v>0</v>
      </c>
      <c r="AS334" s="123">
        <f t="shared" si="120"/>
        <v>0</v>
      </c>
      <c r="AT334" s="123">
        <f>IF(OR(AND((K334&lt;0.8),(BE334&gt;180)),AND((K334&lt;0.8),(BE334&lt;10)),AND((K334&gt;=0.8),(BE334&lt;10)),AND((K334&gt;=0.8),(BE334&gt;90))),0,1)</f>
        <v>1</v>
      </c>
      <c r="AU334" s="123">
        <f t="shared" si="121"/>
        <v>1</v>
      </c>
      <c r="AV334" s="123">
        <f t="shared" si="122"/>
        <v>1</v>
      </c>
      <c r="AW334" s="123">
        <f t="shared" si="123"/>
        <v>0</v>
      </c>
      <c r="AX334" s="123">
        <f t="shared" si="124"/>
        <v>1</v>
      </c>
      <c r="AY334" s="416" t="str">
        <f t="shared" si="125"/>
        <v>B-</v>
      </c>
      <c r="AZ334" s="416" t="str">
        <f>R334&amp;AY334</f>
        <v>1B-</v>
      </c>
      <c r="BA334" s="417">
        <f>IFERROR(INDEX(Raw_DATA!L:L,MATCH(Risk7_PlusY67!$D334,Raw_DATA!$A:$A,0)),"")</f>
        <v>-7.76</v>
      </c>
      <c r="BB334" s="417">
        <f>IFERROR(INDEX(AVGGroup!$H$5:$H$21,MATCH(Risk7_PlusY67!$BJ334,AVGGroup!$C$5:$C$21,0)),"")</f>
        <v>0</v>
      </c>
      <c r="BC334" s="417">
        <f>IFERROR(INDEX(Raw_DATA!M:M,MATCH(Risk7_PlusY67!$D334,Raw_DATA!$A:$A,0)),"")</f>
        <v>-5.33</v>
      </c>
      <c r="BD334" s="418">
        <f>IFERROR(INDEX(AVGGroup!$J$5:$J$21,MATCH(Risk7_PlusY67!$BJ334,AVGGroup!$C$5:$C$21,0)),"")</f>
        <v>-1.45</v>
      </c>
      <c r="BE334" s="407">
        <f>IFERROR(INDEX(Raw_DATA!N:N,MATCH(Risk7_PlusY67!$D334,Raw_DATA!$A:$A,0)),"")</f>
        <v>50</v>
      </c>
      <c r="BF334" s="407">
        <f>IFERROR(INDEX(Raw_DATA!O:O,MATCH(Risk7_PlusY67!$D334,Raw_DATA!$A:$A,0)),"")</f>
        <v>40</v>
      </c>
      <c r="BG334" s="407">
        <f>IFERROR(INDEX(Raw_DATA!P:P,MATCH(Risk7_PlusY67!$D334,Raw_DATA!$A:$A,0)),"")</f>
        <v>40</v>
      </c>
      <c r="BH334" s="407">
        <f>IFERROR(INDEX(Raw_DATA!Q:Q,MATCH(Risk7_PlusY67!$D334,Raw_DATA!$A:$A,0)),"")</f>
        <v>328</v>
      </c>
      <c r="BI334" s="407">
        <f>IFERROR(INDEX(Raw_DATA!R:R,MATCH(Risk7_PlusY67!$D334,Raw_DATA!$A:$A,0)),"")</f>
        <v>39</v>
      </c>
      <c r="BJ334" s="124" t="str">
        <f>INDEX('Org2567'!$BM:$BM,MATCH(Risk7_PlusY67!D334,'Org2567'!$D:$D,0))</f>
        <v>รพศ.A B&lt;=700</v>
      </c>
    </row>
    <row r="335" spans="1:62" x14ac:dyDescent="0.7">
      <c r="A335" s="206">
        <f>IF(ISBLANK(D335),"",COUNTA($D$3:D335))</f>
        <v>333</v>
      </c>
      <c r="B335" s="207">
        <f>IFERROR(INDEX(ID!$E:$E,MATCH(Risk7_PlusY67!$D335,ID!$A:$A,0)),"")</f>
        <v>5</v>
      </c>
      <c r="C335" s="207" t="str">
        <f>IFERROR(INDEX(ID!$I:$I,MATCH(Risk7_PlusY67!$D335,ID!$A:$A,0)),"")</f>
        <v>สมุทรสาคร</v>
      </c>
      <c r="D335" s="295" t="s">
        <v>349</v>
      </c>
      <c r="E335" s="207" t="str">
        <f>IFERROR(INDEX(ID!$C:$C,MATCH(Risk7_PlusY67!$D335,ID!$A:$A,0)),"")</f>
        <v>กระทุ่มแบน,รพท.</v>
      </c>
      <c r="F335" s="207" t="str">
        <f>IFERROR(INDEX(ID!$G:$G,MATCH(Risk7_PlusY67!$D335,ID!$A:$A,0)),"")</f>
        <v>รพท.</v>
      </c>
      <c r="G335" s="206">
        <f>IFERROR(INDEX(ID!$J:$J,MATCH(Risk7_PlusY67!$D335,ID!$A:$A,0)),"")</f>
        <v>300</v>
      </c>
      <c r="H335" s="208" t="str">
        <f>IFERROR(INDEX(ID!$P:$P,MATCH(Risk7_PlusY67!$D335,ID!$A:$A,0)),"")</f>
        <v>รพท.S B&lt;=400</v>
      </c>
      <c r="I335" s="209">
        <f>IFERROR(INDEX(Raw_DATA!E:E,MATCH(Risk7_PlusY67!$D335,Raw_DATA!$A:$A,0)),"")</f>
        <v>4.97</v>
      </c>
      <c r="J335" s="209">
        <f>IFERROR(INDEX(Raw_DATA!F:F,MATCH(Risk7_PlusY67!$D335,Raw_DATA!$A:$A,0)),"")</f>
        <v>4.7699999999999996</v>
      </c>
      <c r="K335" s="209">
        <f>IFERROR(INDEX(Raw_DATA!G:G,MATCH(Risk7_PlusY67!$D335,Raw_DATA!$A:$A,0)),"")</f>
        <v>3.95</v>
      </c>
      <c r="L335" s="209">
        <f>IFERROR(INDEX(Raw_DATA!H:H,MATCH(Risk7_PlusY67!$D335,Raw_DATA!$A:$A,0)),"")</f>
        <v>626090663.5</v>
      </c>
      <c r="M335" s="210">
        <f>IFERROR(INDEX(Raw_DATA!I:I,MATCH(Risk7_PlusY67!$D335,Raw_DATA!$A:$A,0)),"")</f>
        <v>-58007194.590000004</v>
      </c>
      <c r="N335" s="206">
        <f t="shared" si="105"/>
        <v>0</v>
      </c>
      <c r="O335" s="206">
        <f t="shared" si="106"/>
        <v>1</v>
      </c>
      <c r="P335" s="206">
        <f t="shared" si="107"/>
        <v>0</v>
      </c>
      <c r="Q335" s="211">
        <f t="shared" si="108"/>
        <v>129.5</v>
      </c>
      <c r="R335" s="206">
        <f t="shared" si="109"/>
        <v>1</v>
      </c>
      <c r="S335" s="212">
        <f>IFERROR(INDEX(Raw_DATA!J:J,MATCH(Risk7_PlusY67!$D335,Raw_DATA!$A:$A,0)),"")</f>
        <v>4299860.58</v>
      </c>
      <c r="T335" s="213">
        <f>IFERROR(INDEX(Raw_DATA!K:K,MATCH(Risk7_PlusY67!$D335,Raw_DATA!$A:$A,0)),"")</f>
        <v>466224631.61000001</v>
      </c>
      <c r="U335" s="214">
        <f t="shared" si="110"/>
        <v>0</v>
      </c>
      <c r="V335" s="214">
        <f t="shared" si="111"/>
        <v>0</v>
      </c>
      <c r="W335" s="214">
        <f>IF(OR(AND((K335&lt;0.8),(AJ335&gt;180)),AND((K335&lt;0.8),(AJ335&lt;10)),AND((K335&gt;=0.8),(AJ335&lt;10)),AND((K335&gt;=0.8),(AJ335&gt;90))),0,1)</f>
        <v>1</v>
      </c>
      <c r="X335" s="214">
        <f t="shared" si="112"/>
        <v>1</v>
      </c>
      <c r="Y335" s="214">
        <f t="shared" si="113"/>
        <v>1</v>
      </c>
      <c r="Z335" s="214">
        <f t="shared" si="114"/>
        <v>1</v>
      </c>
      <c r="AA335" s="214">
        <f t="shared" si="115"/>
        <v>1</v>
      </c>
      <c r="AB335" s="215" t="str">
        <f t="shared" si="116"/>
        <v>B</v>
      </c>
      <c r="AC335" s="215" t="str">
        <f t="shared" si="117"/>
        <v>1B</v>
      </c>
      <c r="AD335" s="216"/>
      <c r="AE335" s="216"/>
      <c r="AF335" s="434">
        <f>IFERROR(INDEX(Raw_DATA!L:L,MATCH(Risk7_PlusY67!$D335,Raw_DATA!$A:$A,0)),"")</f>
        <v>0.5</v>
      </c>
      <c r="AG335" s="434">
        <f>IFERROR(INDEX(AVGGroup!$D$5:$D$21,MATCH(Risk7_PlusY67!$H335,AVGGroup!$C$5:$C$21,0)),"")</f>
        <v>2.19</v>
      </c>
      <c r="AH335" s="434">
        <f>IFERROR(INDEX(Raw_DATA!M:M,MATCH(Risk7_PlusY67!$D335,Raw_DATA!$A:$A,0)),"")</f>
        <v>-3.76</v>
      </c>
      <c r="AI335" s="435">
        <f>IFERROR(INDEX(AVGGroup!$F$5:$F$21,MATCH(Risk7_PlusY67!$H335,AVGGroup!$C$5:$C$21,0)),"")</f>
        <v>-2.17</v>
      </c>
      <c r="AJ335" s="401">
        <f>IFERROR(INDEX(Raw_DATA!N:N,MATCH(Risk7_PlusY67!$D335,Raw_DATA!$A:$A,0)),"")</f>
        <v>83</v>
      </c>
      <c r="AK335" s="401">
        <f>IFERROR(INDEX(Raw_DATA!O:O,MATCH(Risk7_PlusY67!$D335,Raw_DATA!$A:$A,0)),"")</f>
        <v>58</v>
      </c>
      <c r="AL335" s="401">
        <f>IFERROR(INDEX(Raw_DATA!P:P,MATCH(Risk7_PlusY67!$D335,Raw_DATA!$A:$A,0)),"")</f>
        <v>43</v>
      </c>
      <c r="AM335" s="401">
        <f>IFERROR(INDEX(Raw_DATA!Q:Q,MATCH(Risk7_PlusY67!$D335,Raw_DATA!$A:$A,0)),"")</f>
        <v>71</v>
      </c>
      <c r="AN335" s="401">
        <f>IFERROR(INDEX(Raw_DATA!R:R,MATCH(Risk7_PlusY67!$D335,Raw_DATA!$A:$A,0)),"")</f>
        <v>36</v>
      </c>
      <c r="AO335" s="407"/>
      <c r="AP335" s="411" t="b">
        <f>AB335=AY335</f>
        <v>1</v>
      </c>
      <c r="AQ335" s="340">
        <f t="shared" si="118"/>
        <v>1</v>
      </c>
      <c r="AR335" s="123">
        <f t="shared" si="119"/>
        <v>0</v>
      </c>
      <c r="AS335" s="123">
        <f t="shared" si="120"/>
        <v>0</v>
      </c>
      <c r="AT335" s="123">
        <f>IF(OR(AND((K335&lt;0.8),(BE335&gt;180)),AND((K335&lt;0.8),(BE335&lt;10)),AND((K335&gt;=0.8),(BE335&lt;10)),AND((K335&gt;=0.8),(BE335&gt;90))),0,1)</f>
        <v>1</v>
      </c>
      <c r="AU335" s="123">
        <f t="shared" si="121"/>
        <v>1</v>
      </c>
      <c r="AV335" s="123">
        <f t="shared" si="122"/>
        <v>1</v>
      </c>
      <c r="AW335" s="123">
        <f t="shared" si="123"/>
        <v>1</v>
      </c>
      <c r="AX335" s="123">
        <f t="shared" si="124"/>
        <v>1</v>
      </c>
      <c r="AY335" s="416" t="str">
        <f t="shared" si="125"/>
        <v>B</v>
      </c>
      <c r="AZ335" s="416" t="str">
        <f>R335&amp;AY335</f>
        <v>1B</v>
      </c>
      <c r="BA335" s="417">
        <f>IFERROR(INDEX(Raw_DATA!L:L,MATCH(Risk7_PlusY67!$D335,Raw_DATA!$A:$A,0)),"")</f>
        <v>0.5</v>
      </c>
      <c r="BB335" s="417">
        <f>IFERROR(INDEX(AVGGroup!$H$5:$H$21,MATCH(Risk7_PlusY67!$BJ335,AVGGroup!$C$5:$C$21,0)),"")</f>
        <v>2.19</v>
      </c>
      <c r="BC335" s="417">
        <f>IFERROR(INDEX(Raw_DATA!M:M,MATCH(Risk7_PlusY67!$D335,Raw_DATA!$A:$A,0)),"")</f>
        <v>-3.76</v>
      </c>
      <c r="BD335" s="418">
        <f>IFERROR(INDEX(AVGGroup!$J$5:$J$21,MATCH(Risk7_PlusY67!$BJ335,AVGGroup!$C$5:$C$21,0)),"")</f>
        <v>-2.17</v>
      </c>
      <c r="BE335" s="407">
        <f>IFERROR(INDEX(Raw_DATA!N:N,MATCH(Risk7_PlusY67!$D335,Raw_DATA!$A:$A,0)),"")</f>
        <v>83</v>
      </c>
      <c r="BF335" s="407">
        <f>IFERROR(INDEX(Raw_DATA!O:O,MATCH(Risk7_PlusY67!$D335,Raw_DATA!$A:$A,0)),"")</f>
        <v>58</v>
      </c>
      <c r="BG335" s="407">
        <f>IFERROR(INDEX(Raw_DATA!P:P,MATCH(Risk7_PlusY67!$D335,Raw_DATA!$A:$A,0)),"")</f>
        <v>43</v>
      </c>
      <c r="BH335" s="407">
        <f>IFERROR(INDEX(Raw_DATA!Q:Q,MATCH(Risk7_PlusY67!$D335,Raw_DATA!$A:$A,0)),"")</f>
        <v>71</v>
      </c>
      <c r="BI335" s="407">
        <f>IFERROR(INDEX(Raw_DATA!R:R,MATCH(Risk7_PlusY67!$D335,Raw_DATA!$A:$A,0)),"")</f>
        <v>36</v>
      </c>
      <c r="BJ335" s="124" t="str">
        <f>INDEX('Org2567'!$BM:$BM,MATCH(Risk7_PlusY67!D335,'Org2567'!$D:$D,0))</f>
        <v>รพท.S B&lt;=400</v>
      </c>
    </row>
    <row r="336" spans="1:62" x14ac:dyDescent="0.7">
      <c r="A336" s="206">
        <f>IF(ISBLANK(D336),"",COUNTA($D$3:D336))</f>
        <v>334</v>
      </c>
      <c r="B336" s="207">
        <f>IFERROR(INDEX(ID!$E:$E,MATCH(Risk7_PlusY67!$D336,ID!$A:$A,0)),"")</f>
        <v>5</v>
      </c>
      <c r="C336" s="207" t="str">
        <f>IFERROR(INDEX(ID!$I:$I,MATCH(Risk7_PlusY67!$D336,ID!$A:$A,0)),"")</f>
        <v>สุพรรณบุรี</v>
      </c>
      <c r="D336" s="295" t="s">
        <v>350</v>
      </c>
      <c r="E336" s="207" t="str">
        <f>IFERROR(INDEX(ID!$C:$C,MATCH(Risk7_PlusY67!$D336,ID!$A:$A,0)),"")</f>
        <v>เจ้าพระยายมราช,รพศ.</v>
      </c>
      <c r="F336" s="207" t="str">
        <f>IFERROR(INDEX(ID!$G:$G,MATCH(Risk7_PlusY67!$D336,ID!$A:$A,0)),"")</f>
        <v>รพศ.</v>
      </c>
      <c r="G336" s="206">
        <f>IFERROR(INDEX(ID!$J:$J,MATCH(Risk7_PlusY67!$D336,ID!$A:$A,0)),"")</f>
        <v>738</v>
      </c>
      <c r="H336" s="208" t="str">
        <f>IFERROR(INDEX(ID!$P:$P,MATCH(Risk7_PlusY67!$D336,ID!$A:$A,0)),"")</f>
        <v>รพศ.A B&gt;700to1000</v>
      </c>
      <c r="I336" s="209">
        <f>IFERROR(INDEX(Raw_DATA!E:E,MATCH(Risk7_PlusY67!$D336,Raw_DATA!$A:$A,0)),"")</f>
        <v>4.0199999999999996</v>
      </c>
      <c r="J336" s="209">
        <f>IFERROR(INDEX(Raw_DATA!F:F,MATCH(Risk7_PlusY67!$D336,Raw_DATA!$A:$A,0)),"")</f>
        <v>3.79</v>
      </c>
      <c r="K336" s="209">
        <f>IFERROR(INDEX(Raw_DATA!G:G,MATCH(Risk7_PlusY67!$D336,Raw_DATA!$A:$A,0)),"")</f>
        <v>2.4700000000000002</v>
      </c>
      <c r="L336" s="209">
        <f>IFERROR(INDEX(Raw_DATA!H:H,MATCH(Risk7_PlusY67!$D336,Raw_DATA!$A:$A,0)),"")</f>
        <v>1111711192.97</v>
      </c>
      <c r="M336" s="210">
        <f>IFERROR(INDEX(Raw_DATA!I:I,MATCH(Risk7_PlusY67!$D336,Raw_DATA!$A:$A,0)),"")</f>
        <v>-76227021.450000003</v>
      </c>
      <c r="N336" s="206">
        <f t="shared" si="105"/>
        <v>0</v>
      </c>
      <c r="O336" s="206">
        <f t="shared" si="106"/>
        <v>1</v>
      </c>
      <c r="P336" s="206">
        <f t="shared" si="107"/>
        <v>0</v>
      </c>
      <c r="Q336" s="211">
        <f t="shared" si="108"/>
        <v>175</v>
      </c>
      <c r="R336" s="206">
        <f t="shared" si="109"/>
        <v>1</v>
      </c>
      <c r="S336" s="212">
        <f>IFERROR(INDEX(Raw_DATA!J:J,MATCH(Risk7_PlusY67!$D336,Raw_DATA!$A:$A,0)),"")</f>
        <v>92600096.400000006</v>
      </c>
      <c r="T336" s="213">
        <f>IFERROR(INDEX(Raw_DATA!K:K,MATCH(Risk7_PlusY67!$D336,Raw_DATA!$A:$A,0)),"")</f>
        <v>539325823.27999997</v>
      </c>
      <c r="U336" s="214">
        <f t="shared" si="110"/>
        <v>0</v>
      </c>
      <c r="V336" s="214">
        <f t="shared" si="111"/>
        <v>0</v>
      </c>
      <c r="W336" s="214">
        <f>IF(OR(AND((K336&lt;0.8),(AJ336&gt;180)),AND((K336&lt;0.8),(AJ336&lt;10)),AND((K336&gt;=0.8),(AJ336&lt;10)),AND((K336&gt;=0.8),(AJ336&gt;90))),0,1)</f>
        <v>1</v>
      </c>
      <c r="X336" s="214">
        <f t="shared" si="112"/>
        <v>0</v>
      </c>
      <c r="Y336" s="214">
        <f t="shared" si="113"/>
        <v>1</v>
      </c>
      <c r="Z336" s="214">
        <f t="shared" si="114"/>
        <v>0</v>
      </c>
      <c r="AA336" s="214">
        <f t="shared" si="115"/>
        <v>1</v>
      </c>
      <c r="AB336" s="215" t="str">
        <f t="shared" si="116"/>
        <v>C</v>
      </c>
      <c r="AC336" s="215" t="str">
        <f t="shared" si="117"/>
        <v>1C</v>
      </c>
      <c r="AD336" s="216"/>
      <c r="AE336" s="216"/>
      <c r="AF336" s="434">
        <f>IFERROR(INDEX(Raw_DATA!L:L,MATCH(Risk7_PlusY67!$D336,Raw_DATA!$A:$A,0)),"")</f>
        <v>4.01</v>
      </c>
      <c r="AG336" s="434">
        <f>IFERROR(INDEX(AVGGroup!$D$5:$D$21,MATCH(Risk7_PlusY67!$H336,AVGGroup!$C$5:$C$21,0)),"")</f>
        <v>5.87</v>
      </c>
      <c r="AH336" s="434">
        <f>IFERROR(INDEX(Raw_DATA!M:M,MATCH(Risk7_PlusY67!$D336,Raw_DATA!$A:$A,0)),"")</f>
        <v>-3.11</v>
      </c>
      <c r="AI336" s="435">
        <f>IFERROR(INDEX(AVGGroup!$F$5:$F$21,MATCH(Risk7_PlusY67!$H336,AVGGroup!$C$5:$C$21,0)),"")</f>
        <v>2.31</v>
      </c>
      <c r="AJ336" s="401">
        <f>IFERROR(INDEX(Raw_DATA!N:N,MATCH(Risk7_PlusY67!$D336,Raw_DATA!$A:$A,0)),"")</f>
        <v>81</v>
      </c>
      <c r="AK336" s="401">
        <f>IFERROR(INDEX(Raw_DATA!O:O,MATCH(Risk7_PlusY67!$D336,Raw_DATA!$A:$A,0)),"")</f>
        <v>91</v>
      </c>
      <c r="AL336" s="401">
        <f>IFERROR(INDEX(Raw_DATA!P:P,MATCH(Risk7_PlusY67!$D336,Raw_DATA!$A:$A,0)),"")</f>
        <v>58</v>
      </c>
      <c r="AM336" s="401">
        <f>IFERROR(INDEX(Raw_DATA!Q:Q,MATCH(Risk7_PlusY67!$D336,Raw_DATA!$A:$A,0)),"")</f>
        <v>329</v>
      </c>
      <c r="AN336" s="401">
        <f>IFERROR(INDEX(Raw_DATA!R:R,MATCH(Risk7_PlusY67!$D336,Raw_DATA!$A:$A,0)),"")</f>
        <v>30</v>
      </c>
      <c r="AO336" s="407"/>
      <c r="AP336" s="411" t="b">
        <f>AB336=AY336</f>
        <v>1</v>
      </c>
      <c r="AQ336" s="340">
        <f t="shared" si="118"/>
        <v>1</v>
      </c>
      <c r="AR336" s="123">
        <f t="shared" si="119"/>
        <v>0</v>
      </c>
      <c r="AS336" s="123">
        <f t="shared" si="120"/>
        <v>0</v>
      </c>
      <c r="AT336" s="123">
        <f>IF(OR(AND((K336&lt;0.8),(BE336&gt;180)),AND((K336&lt;0.8),(BE336&lt;10)),AND((K336&gt;=0.8),(BE336&lt;10)),AND((K336&gt;=0.8),(BE336&gt;90))),0,1)</f>
        <v>1</v>
      </c>
      <c r="AU336" s="123">
        <f t="shared" si="121"/>
        <v>0</v>
      </c>
      <c r="AV336" s="123">
        <f t="shared" si="122"/>
        <v>1</v>
      </c>
      <c r="AW336" s="123">
        <f t="shared" si="123"/>
        <v>0</v>
      </c>
      <c r="AX336" s="123">
        <f t="shared" si="124"/>
        <v>1</v>
      </c>
      <c r="AY336" s="416" t="str">
        <f t="shared" si="125"/>
        <v>C</v>
      </c>
      <c r="AZ336" s="416" t="str">
        <f>R336&amp;AY336</f>
        <v>1C</v>
      </c>
      <c r="BA336" s="417">
        <f>IFERROR(INDEX(Raw_DATA!L:L,MATCH(Risk7_PlusY67!$D336,Raw_DATA!$A:$A,0)),"")</f>
        <v>4.01</v>
      </c>
      <c r="BB336" s="417">
        <f>IFERROR(INDEX(AVGGroup!$H$5:$H$21,MATCH(Risk7_PlusY67!$BJ336,AVGGroup!$C$5:$C$21,0)),"")</f>
        <v>5.88</v>
      </c>
      <c r="BC336" s="417">
        <f>IFERROR(INDEX(Raw_DATA!M:M,MATCH(Risk7_PlusY67!$D336,Raw_DATA!$A:$A,0)),"")</f>
        <v>-3.11</v>
      </c>
      <c r="BD336" s="418">
        <f>IFERROR(INDEX(AVGGroup!$J$5:$J$21,MATCH(Risk7_PlusY67!$BJ336,AVGGroup!$C$5:$C$21,0)),"")</f>
        <v>2.31</v>
      </c>
      <c r="BE336" s="407">
        <f>IFERROR(INDEX(Raw_DATA!N:N,MATCH(Risk7_PlusY67!$D336,Raw_DATA!$A:$A,0)),"")</f>
        <v>81</v>
      </c>
      <c r="BF336" s="407">
        <f>IFERROR(INDEX(Raw_DATA!O:O,MATCH(Risk7_PlusY67!$D336,Raw_DATA!$A:$A,0)),"")</f>
        <v>91</v>
      </c>
      <c r="BG336" s="407">
        <f>IFERROR(INDEX(Raw_DATA!P:P,MATCH(Risk7_PlusY67!$D336,Raw_DATA!$A:$A,0)),"")</f>
        <v>58</v>
      </c>
      <c r="BH336" s="407">
        <f>IFERROR(INDEX(Raw_DATA!Q:Q,MATCH(Risk7_PlusY67!$D336,Raw_DATA!$A:$A,0)),"")</f>
        <v>329</v>
      </c>
      <c r="BI336" s="407">
        <f>IFERROR(INDEX(Raw_DATA!R:R,MATCH(Risk7_PlusY67!$D336,Raw_DATA!$A:$A,0)),"")</f>
        <v>30</v>
      </c>
      <c r="BJ336" s="124" t="str">
        <f>INDEX('Org2567'!$BM:$BM,MATCH(Risk7_PlusY67!D336,'Org2567'!$D:$D,0))</f>
        <v>รพศ.A B&gt;700to1000</v>
      </c>
    </row>
    <row r="337" spans="1:62" x14ac:dyDescent="0.7">
      <c r="A337" s="206">
        <f>IF(ISBLANK(D337),"",COUNTA($D$3:D337))</f>
        <v>335</v>
      </c>
      <c r="B337" s="207">
        <f>IFERROR(INDEX(ID!$E:$E,MATCH(Risk7_PlusY67!$D337,ID!$A:$A,0)),"")</f>
        <v>5</v>
      </c>
      <c r="C337" s="207" t="str">
        <f>IFERROR(INDEX(ID!$I:$I,MATCH(Risk7_PlusY67!$D337,ID!$A:$A,0)),"")</f>
        <v>สุพรรณบุรี</v>
      </c>
      <c r="D337" s="295" t="s">
        <v>351</v>
      </c>
      <c r="E337" s="207" t="str">
        <f>IFERROR(INDEX(ID!$C:$C,MATCH(Risk7_PlusY67!$D337,ID!$A:$A,0)),"")</f>
        <v>สมเด็จพระสังฆราชองค์ที่๑๗,รพท.</v>
      </c>
      <c r="F337" s="207" t="str">
        <f>IFERROR(INDEX(ID!$G:$G,MATCH(Risk7_PlusY67!$D337,ID!$A:$A,0)),"")</f>
        <v>รพท.</v>
      </c>
      <c r="G337" s="206">
        <f>IFERROR(INDEX(ID!$J:$J,MATCH(Risk7_PlusY67!$D337,ID!$A:$A,0)),"")</f>
        <v>262</v>
      </c>
      <c r="H337" s="208" t="str">
        <f>IFERROR(INDEX(ID!$P:$P,MATCH(Risk7_PlusY67!$D337,ID!$A:$A,0)),"")</f>
        <v>รพท.M1 B&gt;200</v>
      </c>
      <c r="I337" s="209">
        <f>IFERROR(INDEX(Raw_DATA!E:E,MATCH(Risk7_PlusY67!$D337,Raw_DATA!$A:$A,0)),"")</f>
        <v>6.02</v>
      </c>
      <c r="J337" s="209">
        <f>IFERROR(INDEX(Raw_DATA!F:F,MATCH(Risk7_PlusY67!$D337,Raw_DATA!$A:$A,0)),"")</f>
        <v>5.43</v>
      </c>
      <c r="K337" s="209">
        <f>IFERROR(INDEX(Raw_DATA!G:G,MATCH(Risk7_PlusY67!$D337,Raw_DATA!$A:$A,0)),"")</f>
        <v>3.75</v>
      </c>
      <c r="L337" s="209">
        <f>IFERROR(INDEX(Raw_DATA!H:H,MATCH(Risk7_PlusY67!$D337,Raw_DATA!$A:$A,0)),"")</f>
        <v>237051506.86000001</v>
      </c>
      <c r="M337" s="210">
        <f>IFERROR(INDEX(Raw_DATA!I:I,MATCH(Risk7_PlusY67!$D337,Raw_DATA!$A:$A,0)),"")</f>
        <v>-8776413.7799999993</v>
      </c>
      <c r="N337" s="206">
        <f t="shared" si="105"/>
        <v>0</v>
      </c>
      <c r="O337" s="206">
        <f t="shared" si="106"/>
        <v>1</v>
      </c>
      <c r="P337" s="206">
        <f t="shared" si="107"/>
        <v>0</v>
      </c>
      <c r="Q337" s="211">
        <f t="shared" si="108"/>
        <v>324.10000000000002</v>
      </c>
      <c r="R337" s="206">
        <f t="shared" si="109"/>
        <v>1</v>
      </c>
      <c r="S337" s="212">
        <f>IFERROR(INDEX(Raw_DATA!J:J,MATCH(Risk7_PlusY67!$D337,Raw_DATA!$A:$A,0)),"")</f>
        <v>24410188.989999998</v>
      </c>
      <c r="T337" s="213">
        <f>IFERROR(INDEX(Raw_DATA!K:K,MATCH(Risk7_PlusY67!$D337,Raw_DATA!$A:$A,0)),"")</f>
        <v>129881270.26000001</v>
      </c>
      <c r="U337" s="214">
        <f t="shared" si="110"/>
        <v>1</v>
      </c>
      <c r="V337" s="214">
        <f t="shared" si="111"/>
        <v>0</v>
      </c>
      <c r="W337" s="214">
        <f>IF(OR(AND((K337&lt;0.8),(AJ337&gt;180)),AND((K337&lt;0.8),(AJ337&lt;10)),AND((K337&gt;=0.8),(AJ337&lt;10)),AND((K337&gt;=0.8),(AJ337&gt;90))),0,1)</f>
        <v>1</v>
      </c>
      <c r="X337" s="214">
        <f t="shared" si="112"/>
        <v>0</v>
      </c>
      <c r="Y337" s="214">
        <f t="shared" si="113"/>
        <v>1</v>
      </c>
      <c r="Z337" s="214">
        <f t="shared" si="114"/>
        <v>1</v>
      </c>
      <c r="AA337" s="214">
        <f t="shared" si="115"/>
        <v>0</v>
      </c>
      <c r="AB337" s="215" t="str">
        <f t="shared" si="116"/>
        <v>B-</v>
      </c>
      <c r="AC337" s="215" t="str">
        <f t="shared" si="117"/>
        <v>1B-</v>
      </c>
      <c r="AD337" s="216"/>
      <c r="AE337" s="216"/>
      <c r="AF337" s="434">
        <f>IFERROR(INDEX(Raw_DATA!L:L,MATCH(Risk7_PlusY67!$D337,Raw_DATA!$A:$A,0)),"")</f>
        <v>4.3099999999999996</v>
      </c>
      <c r="AG337" s="434">
        <f>IFERROR(INDEX(AVGGroup!$D$5:$D$21,MATCH(Risk7_PlusY67!$H337,AVGGroup!$C$5:$C$21,0)),"")</f>
        <v>3.38</v>
      </c>
      <c r="AH337" s="434">
        <f>IFERROR(INDEX(Raw_DATA!M:M,MATCH(Risk7_PlusY67!$D337,Raw_DATA!$A:$A,0)),"")</f>
        <v>-1.35</v>
      </c>
      <c r="AI337" s="435">
        <f>IFERROR(INDEX(AVGGroup!$F$5:$F$21,MATCH(Risk7_PlusY67!$H337,AVGGroup!$C$5:$C$21,0)),"")</f>
        <v>0.04</v>
      </c>
      <c r="AJ337" s="401">
        <f>IFERROR(INDEX(Raw_DATA!N:N,MATCH(Risk7_PlusY67!$D337,Raw_DATA!$A:$A,0)),"")</f>
        <v>45</v>
      </c>
      <c r="AK337" s="401">
        <f>IFERROR(INDEX(Raw_DATA!O:O,MATCH(Risk7_PlusY67!$D337,Raw_DATA!$A:$A,0)),"")</f>
        <v>63</v>
      </c>
      <c r="AL337" s="401">
        <f>IFERROR(INDEX(Raw_DATA!P:P,MATCH(Risk7_PlusY67!$D337,Raw_DATA!$A:$A,0)),"")</f>
        <v>52</v>
      </c>
      <c r="AM337" s="401">
        <f>IFERROR(INDEX(Raw_DATA!Q:Q,MATCH(Risk7_PlusY67!$D337,Raw_DATA!$A:$A,0)),"")</f>
        <v>12</v>
      </c>
      <c r="AN337" s="401">
        <f>IFERROR(INDEX(Raw_DATA!R:R,MATCH(Risk7_PlusY67!$D337,Raw_DATA!$A:$A,0)),"")</f>
        <v>73</v>
      </c>
      <c r="AO337" s="407"/>
      <c r="AP337" s="411" t="b">
        <f>AB337=AY337</f>
        <v>1</v>
      </c>
      <c r="AQ337" s="340">
        <f t="shared" si="118"/>
        <v>1</v>
      </c>
      <c r="AR337" s="123">
        <f t="shared" si="119"/>
        <v>1</v>
      </c>
      <c r="AS337" s="123">
        <f t="shared" si="120"/>
        <v>0</v>
      </c>
      <c r="AT337" s="123">
        <f>IF(OR(AND((K337&lt;0.8),(BE337&gt;180)),AND((K337&lt;0.8),(BE337&lt;10)),AND((K337&gt;=0.8),(BE337&lt;10)),AND((K337&gt;=0.8),(BE337&gt;90))),0,1)</f>
        <v>1</v>
      </c>
      <c r="AU337" s="123">
        <f t="shared" si="121"/>
        <v>0</v>
      </c>
      <c r="AV337" s="123">
        <f t="shared" si="122"/>
        <v>1</v>
      </c>
      <c r="AW337" s="123">
        <f t="shared" si="123"/>
        <v>1</v>
      </c>
      <c r="AX337" s="123">
        <f t="shared" si="124"/>
        <v>0</v>
      </c>
      <c r="AY337" s="416" t="str">
        <f t="shared" si="125"/>
        <v>B-</v>
      </c>
      <c r="AZ337" s="416" t="str">
        <f>R337&amp;AY337</f>
        <v>1B-</v>
      </c>
      <c r="BA337" s="417">
        <f>IFERROR(INDEX(Raw_DATA!L:L,MATCH(Risk7_PlusY67!$D337,Raw_DATA!$A:$A,0)),"")</f>
        <v>4.3099999999999996</v>
      </c>
      <c r="BB337" s="417">
        <f>IFERROR(INDEX(AVGGroup!$H$5:$H$21,MATCH(Risk7_PlusY67!$BJ337,AVGGroup!$C$5:$C$21,0)),"")</f>
        <v>3.88</v>
      </c>
      <c r="BC337" s="417">
        <f>IFERROR(INDEX(Raw_DATA!M:M,MATCH(Risk7_PlusY67!$D337,Raw_DATA!$A:$A,0)),"")</f>
        <v>-1.35</v>
      </c>
      <c r="BD337" s="418">
        <f>IFERROR(INDEX(AVGGroup!$J$5:$J$21,MATCH(Risk7_PlusY67!$BJ337,AVGGroup!$C$5:$C$21,0)),"")</f>
        <v>0.56999999999999995</v>
      </c>
      <c r="BE337" s="407">
        <f>IFERROR(INDEX(Raw_DATA!N:N,MATCH(Risk7_PlusY67!$D337,Raw_DATA!$A:$A,0)),"")</f>
        <v>45</v>
      </c>
      <c r="BF337" s="407">
        <f>IFERROR(INDEX(Raw_DATA!O:O,MATCH(Risk7_PlusY67!$D337,Raw_DATA!$A:$A,0)),"")</f>
        <v>63</v>
      </c>
      <c r="BG337" s="407">
        <f>IFERROR(INDEX(Raw_DATA!P:P,MATCH(Risk7_PlusY67!$D337,Raw_DATA!$A:$A,0)),"")</f>
        <v>52</v>
      </c>
      <c r="BH337" s="407">
        <f>IFERROR(INDEX(Raw_DATA!Q:Q,MATCH(Risk7_PlusY67!$D337,Raw_DATA!$A:$A,0)),"")</f>
        <v>12</v>
      </c>
      <c r="BI337" s="407">
        <f>IFERROR(INDEX(Raw_DATA!R:R,MATCH(Risk7_PlusY67!$D337,Raw_DATA!$A:$A,0)),"")</f>
        <v>73</v>
      </c>
      <c r="BJ337" s="124" t="str">
        <f>INDEX('Org2567'!$BM:$BM,MATCH(Risk7_PlusY67!D337,'Org2567'!$D:$D,0))</f>
        <v>รพท.M1 B&gt;200</v>
      </c>
    </row>
    <row r="338" spans="1:62" x14ac:dyDescent="0.7">
      <c r="A338" s="206">
        <f>IF(ISBLANK(D338),"",COUNTA($D$3:D338))</f>
        <v>336</v>
      </c>
      <c r="B338" s="207">
        <f>IFERROR(INDEX(ID!$E:$E,MATCH(Risk7_PlusY67!$D338,ID!$A:$A,0)),"")</f>
        <v>5</v>
      </c>
      <c r="C338" s="207" t="str">
        <f>IFERROR(INDEX(ID!$I:$I,MATCH(Risk7_PlusY67!$D338,ID!$A:$A,0)),"")</f>
        <v>สุพรรณบุรี</v>
      </c>
      <c r="D338" s="295" t="s">
        <v>352</v>
      </c>
      <c r="E338" s="207" t="str">
        <f>IFERROR(INDEX(ID!$C:$C,MATCH(Risk7_PlusY67!$D338,ID!$A:$A,0)),"")</f>
        <v>เดิมบางนางบวช,รพช.</v>
      </c>
      <c r="F338" s="207" t="str">
        <f>IFERROR(INDEX(ID!$G:$G,MATCH(Risk7_PlusY67!$D338,ID!$A:$A,0)),"")</f>
        <v>รพช.</v>
      </c>
      <c r="G338" s="206">
        <f>IFERROR(INDEX(ID!$J:$J,MATCH(Risk7_PlusY67!$D338,ID!$A:$A,0)),"")</f>
        <v>109</v>
      </c>
      <c r="H338" s="208" t="str">
        <f>IFERROR(INDEX(ID!$P:$P,MATCH(Risk7_PlusY67!$D338,ID!$A:$A,0)),"")</f>
        <v>รพช.F1 P50,000-100,000</v>
      </c>
      <c r="I338" s="209">
        <f>IFERROR(INDEX(Raw_DATA!E:E,MATCH(Risk7_PlusY67!$D338,Raw_DATA!$A:$A,0)),"")</f>
        <v>3.37</v>
      </c>
      <c r="J338" s="209">
        <f>IFERROR(INDEX(Raw_DATA!F:F,MATCH(Risk7_PlusY67!$D338,Raw_DATA!$A:$A,0)),"")</f>
        <v>3.14</v>
      </c>
      <c r="K338" s="209">
        <f>IFERROR(INDEX(Raw_DATA!G:G,MATCH(Risk7_PlusY67!$D338,Raw_DATA!$A:$A,0)),"")</f>
        <v>2.15</v>
      </c>
      <c r="L338" s="209">
        <f>IFERROR(INDEX(Raw_DATA!H:H,MATCH(Risk7_PlusY67!$D338,Raw_DATA!$A:$A,0)),"")</f>
        <v>63581162.560000002</v>
      </c>
      <c r="M338" s="210">
        <f>IFERROR(INDEX(Raw_DATA!I:I,MATCH(Risk7_PlusY67!$D338,Raw_DATA!$A:$A,0)),"")</f>
        <v>-7492841.6699999999</v>
      </c>
      <c r="N338" s="206">
        <f t="shared" si="105"/>
        <v>0</v>
      </c>
      <c r="O338" s="206">
        <f t="shared" si="106"/>
        <v>1</v>
      </c>
      <c r="P338" s="206">
        <f t="shared" si="107"/>
        <v>0</v>
      </c>
      <c r="Q338" s="211">
        <f t="shared" si="108"/>
        <v>101.8</v>
      </c>
      <c r="R338" s="206">
        <f t="shared" si="109"/>
        <v>1</v>
      </c>
      <c r="S338" s="212">
        <f>IFERROR(INDEX(Raw_DATA!J:J,MATCH(Risk7_PlusY67!$D338,Raw_DATA!$A:$A,0)),"")</f>
        <v>11810653.550000001</v>
      </c>
      <c r="T338" s="213">
        <f>IFERROR(INDEX(Raw_DATA!K:K,MATCH(Risk7_PlusY67!$D338,Raw_DATA!$A:$A,0)),"")</f>
        <v>30818539.98</v>
      </c>
      <c r="U338" s="214">
        <f t="shared" si="110"/>
        <v>1</v>
      </c>
      <c r="V338" s="214">
        <f t="shared" si="111"/>
        <v>1</v>
      </c>
      <c r="W338" s="214">
        <f>IF(OR(AND((K338&lt;0.8),(AJ338&gt;180)),AND((K338&lt;0.8),(AJ338&lt;10)),AND((K338&gt;=0.8),(AJ338&lt;10)),AND((K338&gt;=0.8),(AJ338&gt;90))),0,1)</f>
        <v>1</v>
      </c>
      <c r="X338" s="214">
        <f t="shared" si="112"/>
        <v>1</v>
      </c>
      <c r="Y338" s="214">
        <f t="shared" si="113"/>
        <v>1</v>
      </c>
      <c r="Z338" s="214">
        <f t="shared" si="114"/>
        <v>0</v>
      </c>
      <c r="AA338" s="214">
        <f t="shared" si="115"/>
        <v>1</v>
      </c>
      <c r="AB338" s="215" t="str">
        <f t="shared" si="116"/>
        <v>A-</v>
      </c>
      <c r="AC338" s="215" t="str">
        <f t="shared" si="117"/>
        <v>1A-</v>
      </c>
      <c r="AD338" s="216"/>
      <c r="AE338" s="216"/>
      <c r="AF338" s="434">
        <f>IFERROR(INDEX(Raw_DATA!L:L,MATCH(Risk7_PlusY67!$D338,Raw_DATA!$A:$A,0)),"")</f>
        <v>4.3600000000000003</v>
      </c>
      <c r="AG338" s="434">
        <f>IFERROR(INDEX(AVGGroup!$D$5:$D$21,MATCH(Risk7_PlusY67!$H338,AVGGroup!$C$5:$C$21,0)),"")</f>
        <v>-5.99</v>
      </c>
      <c r="AH338" s="434">
        <f>IFERROR(INDEX(Raw_DATA!M:M,MATCH(Risk7_PlusY67!$D338,Raw_DATA!$A:$A,0)),"")</f>
        <v>-3.45</v>
      </c>
      <c r="AI338" s="435">
        <f>IFERROR(INDEX(AVGGroup!$F$5:$F$21,MATCH(Risk7_PlusY67!$H338,AVGGroup!$C$5:$C$21,0)),"")</f>
        <v>-10.86</v>
      </c>
      <c r="AJ338" s="401">
        <f>IFERROR(INDEX(Raw_DATA!N:N,MATCH(Risk7_PlusY67!$D338,Raw_DATA!$A:$A,0)),"")</f>
        <v>60</v>
      </c>
      <c r="AK338" s="401">
        <f>IFERROR(INDEX(Raw_DATA!O:O,MATCH(Risk7_PlusY67!$D338,Raw_DATA!$A:$A,0)),"")</f>
        <v>46</v>
      </c>
      <c r="AL338" s="401">
        <f>IFERROR(INDEX(Raw_DATA!P:P,MATCH(Risk7_PlusY67!$D338,Raw_DATA!$A:$A,0)),"")</f>
        <v>34</v>
      </c>
      <c r="AM338" s="401">
        <f>IFERROR(INDEX(Raw_DATA!Q:Q,MATCH(Risk7_PlusY67!$D338,Raw_DATA!$A:$A,0)),"")</f>
        <v>250</v>
      </c>
      <c r="AN338" s="401">
        <f>IFERROR(INDEX(Raw_DATA!R:R,MATCH(Risk7_PlusY67!$D338,Raw_DATA!$A:$A,0)),"")</f>
        <v>27</v>
      </c>
      <c r="AO338" s="407"/>
      <c r="AP338" s="411" t="b">
        <f>AB338=AY338</f>
        <v>1</v>
      </c>
      <c r="AQ338" s="340">
        <f t="shared" si="118"/>
        <v>1</v>
      </c>
      <c r="AR338" s="123">
        <f t="shared" si="119"/>
        <v>1</v>
      </c>
      <c r="AS338" s="123">
        <f t="shared" si="120"/>
        <v>1</v>
      </c>
      <c r="AT338" s="123">
        <f>IF(OR(AND((K338&lt;0.8),(BE338&gt;180)),AND((K338&lt;0.8),(BE338&lt;10)),AND((K338&gt;=0.8),(BE338&lt;10)),AND((K338&gt;=0.8),(BE338&gt;90))),0,1)</f>
        <v>1</v>
      </c>
      <c r="AU338" s="123">
        <f t="shared" si="121"/>
        <v>1</v>
      </c>
      <c r="AV338" s="123">
        <f t="shared" si="122"/>
        <v>1</v>
      </c>
      <c r="AW338" s="123">
        <f t="shared" si="123"/>
        <v>0</v>
      </c>
      <c r="AX338" s="123">
        <f t="shared" si="124"/>
        <v>1</v>
      </c>
      <c r="AY338" s="416" t="str">
        <f t="shared" si="125"/>
        <v>A-</v>
      </c>
      <c r="AZ338" s="416" t="str">
        <f>R338&amp;AY338</f>
        <v>1A-</v>
      </c>
      <c r="BA338" s="417">
        <f>IFERROR(INDEX(Raw_DATA!L:L,MATCH(Risk7_PlusY67!$D338,Raw_DATA!$A:$A,0)),"")</f>
        <v>4.3600000000000003</v>
      </c>
      <c r="BB338" s="417">
        <f>IFERROR(INDEX(AVGGroup!$H$5:$H$21,MATCH(Risk7_PlusY67!$BJ338,AVGGroup!$C$5:$C$21,0)),"")</f>
        <v>-5.99</v>
      </c>
      <c r="BC338" s="417">
        <f>IFERROR(INDEX(Raw_DATA!M:M,MATCH(Risk7_PlusY67!$D338,Raw_DATA!$A:$A,0)),"")</f>
        <v>-3.45</v>
      </c>
      <c r="BD338" s="418">
        <f>IFERROR(INDEX(AVGGroup!$J$5:$J$21,MATCH(Risk7_PlusY67!$BJ338,AVGGroup!$C$5:$C$21,0)),"")</f>
        <v>-10.86</v>
      </c>
      <c r="BE338" s="407">
        <f>IFERROR(INDEX(Raw_DATA!N:N,MATCH(Risk7_PlusY67!$D338,Raw_DATA!$A:$A,0)),"")</f>
        <v>60</v>
      </c>
      <c r="BF338" s="407">
        <f>IFERROR(INDEX(Raw_DATA!O:O,MATCH(Risk7_PlusY67!$D338,Raw_DATA!$A:$A,0)),"")</f>
        <v>46</v>
      </c>
      <c r="BG338" s="407">
        <f>IFERROR(INDEX(Raw_DATA!P:P,MATCH(Risk7_PlusY67!$D338,Raw_DATA!$A:$A,0)),"")</f>
        <v>34</v>
      </c>
      <c r="BH338" s="407">
        <f>IFERROR(INDEX(Raw_DATA!Q:Q,MATCH(Risk7_PlusY67!$D338,Raw_DATA!$A:$A,0)),"")</f>
        <v>250</v>
      </c>
      <c r="BI338" s="407">
        <f>IFERROR(INDEX(Raw_DATA!R:R,MATCH(Risk7_PlusY67!$D338,Raw_DATA!$A:$A,0)),"")</f>
        <v>27</v>
      </c>
      <c r="BJ338" s="124" t="str">
        <f>INDEX('Org2567'!$BM:$BM,MATCH(Risk7_PlusY67!D338,'Org2567'!$D:$D,0))</f>
        <v>รพช.F1 P50,000-100,000</v>
      </c>
    </row>
    <row r="339" spans="1:62" x14ac:dyDescent="0.7">
      <c r="A339" s="206">
        <f>IF(ISBLANK(D339),"",COUNTA($D$3:D339))</f>
        <v>337</v>
      </c>
      <c r="B339" s="207">
        <f>IFERROR(INDEX(ID!$E:$E,MATCH(Risk7_PlusY67!$D339,ID!$A:$A,0)),"")</f>
        <v>5</v>
      </c>
      <c r="C339" s="207" t="str">
        <f>IFERROR(INDEX(ID!$I:$I,MATCH(Risk7_PlusY67!$D339,ID!$A:$A,0)),"")</f>
        <v>สุพรรณบุรี</v>
      </c>
      <c r="D339" s="295" t="s">
        <v>353</v>
      </c>
      <c r="E339" s="207" t="str">
        <f>IFERROR(INDEX(ID!$C:$C,MATCH(Risk7_PlusY67!$D339,ID!$A:$A,0)),"")</f>
        <v>ด่านช้าง,รพช.</v>
      </c>
      <c r="F339" s="207" t="str">
        <f>IFERROR(INDEX(ID!$G:$G,MATCH(Risk7_PlusY67!$D339,ID!$A:$A,0)),"")</f>
        <v>รพช.</v>
      </c>
      <c r="G339" s="206">
        <f>IFERROR(INDEX(ID!$J:$J,MATCH(Risk7_PlusY67!$D339,ID!$A:$A,0)),"")</f>
        <v>111</v>
      </c>
      <c r="H339" s="208" t="str">
        <f>IFERROR(INDEX(ID!$P:$P,MATCH(Risk7_PlusY67!$D339,ID!$A:$A,0)),"")</f>
        <v>รพช.M2 B&gt;100</v>
      </c>
      <c r="I339" s="209">
        <f>IFERROR(INDEX(Raw_DATA!E:E,MATCH(Risk7_PlusY67!$D339,Raw_DATA!$A:$A,0)),"")</f>
        <v>7.12</v>
      </c>
      <c r="J339" s="209">
        <f>IFERROR(INDEX(Raw_DATA!F:F,MATCH(Risk7_PlusY67!$D339,Raw_DATA!$A:$A,0)),"")</f>
        <v>6.8</v>
      </c>
      <c r="K339" s="209">
        <f>IFERROR(INDEX(Raw_DATA!G:G,MATCH(Risk7_PlusY67!$D339,Raw_DATA!$A:$A,0)),"")</f>
        <v>5.33</v>
      </c>
      <c r="L339" s="209">
        <f>IFERROR(INDEX(Raw_DATA!H:H,MATCH(Risk7_PlusY67!$D339,Raw_DATA!$A:$A,0)),"")</f>
        <v>172337213.40000001</v>
      </c>
      <c r="M339" s="210">
        <f>IFERROR(INDEX(Raw_DATA!I:I,MATCH(Risk7_PlusY67!$D339,Raw_DATA!$A:$A,0)),"")</f>
        <v>-35629128.539999999</v>
      </c>
      <c r="N339" s="206">
        <f t="shared" si="105"/>
        <v>0</v>
      </c>
      <c r="O339" s="206">
        <f t="shared" si="106"/>
        <v>1</v>
      </c>
      <c r="P339" s="206">
        <f t="shared" si="107"/>
        <v>0</v>
      </c>
      <c r="Q339" s="211">
        <f t="shared" si="108"/>
        <v>58</v>
      </c>
      <c r="R339" s="206">
        <f t="shared" si="109"/>
        <v>1</v>
      </c>
      <c r="S339" s="212">
        <f>IFERROR(INDEX(Raw_DATA!J:J,MATCH(Risk7_PlusY67!$D339,Raw_DATA!$A:$A,0)),"")</f>
        <v>-12947165.210000001</v>
      </c>
      <c r="T339" s="213">
        <f>IFERROR(INDEX(Raw_DATA!K:K,MATCH(Risk7_PlusY67!$D339,Raw_DATA!$A:$A,0)),"")</f>
        <v>122122966.83</v>
      </c>
      <c r="U339" s="214">
        <f t="shared" si="110"/>
        <v>0</v>
      </c>
      <c r="V339" s="214">
        <f t="shared" si="111"/>
        <v>0</v>
      </c>
      <c r="W339" s="214">
        <f>IF(OR(AND((K339&lt;0.8),(AJ339&gt;180)),AND((K339&lt;0.8),(AJ339&lt;10)),AND((K339&gt;=0.8),(AJ339&lt;10)),AND((K339&gt;=0.8),(AJ339&gt;90))),0,1)</f>
        <v>1</v>
      </c>
      <c r="X339" s="214">
        <f t="shared" si="112"/>
        <v>0</v>
      </c>
      <c r="Y339" s="214">
        <f t="shared" si="113"/>
        <v>0</v>
      </c>
      <c r="Z339" s="214">
        <f t="shared" si="114"/>
        <v>0</v>
      </c>
      <c r="AA339" s="214">
        <f t="shared" si="115"/>
        <v>1</v>
      </c>
      <c r="AB339" s="215" t="str">
        <f t="shared" si="116"/>
        <v>C-</v>
      </c>
      <c r="AC339" s="215" t="str">
        <f t="shared" si="117"/>
        <v>1C-</v>
      </c>
      <c r="AD339" s="216"/>
      <c r="AE339" s="216"/>
      <c r="AF339" s="434">
        <f>IFERROR(INDEX(Raw_DATA!L:L,MATCH(Risk7_PlusY67!$D339,Raw_DATA!$A:$A,0)),"")</f>
        <v>-5.07</v>
      </c>
      <c r="AG339" s="434">
        <f>IFERROR(INDEX(AVGGroup!$D$5:$D$21,MATCH(Risk7_PlusY67!$H339,AVGGroup!$C$5:$C$21,0)),"")</f>
        <v>-2.2400000000000002</v>
      </c>
      <c r="AH339" s="434">
        <f>IFERROR(INDEX(Raw_DATA!M:M,MATCH(Risk7_PlusY67!$D339,Raw_DATA!$A:$A,0)),"")</f>
        <v>-9.4</v>
      </c>
      <c r="AI339" s="435">
        <f>IFERROR(INDEX(AVGGroup!$F$5:$F$21,MATCH(Risk7_PlusY67!$H339,AVGGroup!$C$5:$C$21,0)),"")</f>
        <v>-7.61</v>
      </c>
      <c r="AJ339" s="401">
        <f>IFERROR(INDEX(Raw_DATA!N:N,MATCH(Risk7_PlusY67!$D339,Raw_DATA!$A:$A,0)),"")</f>
        <v>45</v>
      </c>
      <c r="AK339" s="401">
        <f>IFERROR(INDEX(Raw_DATA!O:O,MATCH(Risk7_PlusY67!$D339,Raw_DATA!$A:$A,0)),"")</f>
        <v>83</v>
      </c>
      <c r="AL339" s="401">
        <f>IFERROR(INDEX(Raw_DATA!P:P,MATCH(Risk7_PlusY67!$D339,Raw_DATA!$A:$A,0)),"")</f>
        <v>65</v>
      </c>
      <c r="AM339" s="401">
        <f>IFERROR(INDEX(Raw_DATA!Q:Q,MATCH(Risk7_PlusY67!$D339,Raw_DATA!$A:$A,0)),"")</f>
        <v>202</v>
      </c>
      <c r="AN339" s="401">
        <f>IFERROR(INDEX(Raw_DATA!R:R,MATCH(Risk7_PlusY67!$D339,Raw_DATA!$A:$A,0)),"")</f>
        <v>51</v>
      </c>
      <c r="AO339" s="407"/>
      <c r="AP339" s="411" t="b">
        <f>AB339=AY339</f>
        <v>1</v>
      </c>
      <c r="AQ339" s="340">
        <f t="shared" si="118"/>
        <v>1</v>
      </c>
      <c r="AR339" s="123">
        <f t="shared" si="119"/>
        <v>0</v>
      </c>
      <c r="AS339" s="123">
        <f t="shared" si="120"/>
        <v>0</v>
      </c>
      <c r="AT339" s="123">
        <f>IF(OR(AND((K339&lt;0.8),(BE339&gt;180)),AND((K339&lt;0.8),(BE339&lt;10)),AND((K339&gt;=0.8),(BE339&lt;10)),AND((K339&gt;=0.8),(BE339&gt;90))),0,1)</f>
        <v>1</v>
      </c>
      <c r="AU339" s="123">
        <f t="shared" si="121"/>
        <v>0</v>
      </c>
      <c r="AV339" s="123">
        <f t="shared" si="122"/>
        <v>0</v>
      </c>
      <c r="AW339" s="123">
        <f t="shared" si="123"/>
        <v>0</v>
      </c>
      <c r="AX339" s="123">
        <f t="shared" si="124"/>
        <v>1</v>
      </c>
      <c r="AY339" s="416" t="str">
        <f t="shared" si="125"/>
        <v>C-</v>
      </c>
      <c r="AZ339" s="416" t="str">
        <f>R339&amp;AY339</f>
        <v>1C-</v>
      </c>
      <c r="BA339" s="417">
        <f>IFERROR(INDEX(Raw_DATA!L:L,MATCH(Risk7_PlusY67!$D339,Raw_DATA!$A:$A,0)),"")</f>
        <v>-5.07</v>
      </c>
      <c r="BB339" s="417">
        <f>IFERROR(INDEX(AVGGroup!$H$5:$H$21,MATCH(Risk7_PlusY67!$BJ339,AVGGroup!$C$5:$C$21,0)),"")</f>
        <v>-2.25</v>
      </c>
      <c r="BC339" s="417">
        <f>IFERROR(INDEX(Raw_DATA!M:M,MATCH(Risk7_PlusY67!$D339,Raw_DATA!$A:$A,0)),"")</f>
        <v>-9.4</v>
      </c>
      <c r="BD339" s="418">
        <f>IFERROR(INDEX(AVGGroup!$J$5:$J$21,MATCH(Risk7_PlusY67!$BJ339,AVGGroup!$C$5:$C$21,0)),"")</f>
        <v>-7.61</v>
      </c>
      <c r="BE339" s="407">
        <f>IFERROR(INDEX(Raw_DATA!N:N,MATCH(Risk7_PlusY67!$D339,Raw_DATA!$A:$A,0)),"")</f>
        <v>45</v>
      </c>
      <c r="BF339" s="407">
        <f>IFERROR(INDEX(Raw_DATA!O:O,MATCH(Risk7_PlusY67!$D339,Raw_DATA!$A:$A,0)),"")</f>
        <v>83</v>
      </c>
      <c r="BG339" s="407">
        <f>IFERROR(INDEX(Raw_DATA!P:P,MATCH(Risk7_PlusY67!$D339,Raw_DATA!$A:$A,0)),"")</f>
        <v>65</v>
      </c>
      <c r="BH339" s="407">
        <f>IFERROR(INDEX(Raw_DATA!Q:Q,MATCH(Risk7_PlusY67!$D339,Raw_DATA!$A:$A,0)),"")</f>
        <v>202</v>
      </c>
      <c r="BI339" s="407">
        <f>IFERROR(INDEX(Raw_DATA!R:R,MATCH(Risk7_PlusY67!$D339,Raw_DATA!$A:$A,0)),"")</f>
        <v>51</v>
      </c>
      <c r="BJ339" s="124" t="str">
        <f>INDEX('Org2567'!$BM:$BM,MATCH(Risk7_PlusY67!D339,'Org2567'!$D:$D,0))</f>
        <v>รพช.M2 B&gt;100</v>
      </c>
    </row>
    <row r="340" spans="1:62" x14ac:dyDescent="0.7">
      <c r="A340" s="206">
        <f>IF(ISBLANK(D340),"",COUNTA($D$3:D340))</f>
        <v>338</v>
      </c>
      <c r="B340" s="207">
        <f>IFERROR(INDEX(ID!$E:$E,MATCH(Risk7_PlusY67!$D340,ID!$A:$A,0)),"")</f>
        <v>5</v>
      </c>
      <c r="C340" s="207" t="str">
        <f>IFERROR(INDEX(ID!$I:$I,MATCH(Risk7_PlusY67!$D340,ID!$A:$A,0)),"")</f>
        <v>สุพรรณบุรี</v>
      </c>
      <c r="D340" s="295" t="s">
        <v>354</v>
      </c>
      <c r="E340" s="207" t="str">
        <f>IFERROR(INDEX(ID!$C:$C,MATCH(Risk7_PlusY67!$D340,ID!$A:$A,0)),"")</f>
        <v>บางปลาม้า,รพช.</v>
      </c>
      <c r="F340" s="207" t="str">
        <f>IFERROR(INDEX(ID!$G:$G,MATCH(Risk7_PlusY67!$D340,ID!$A:$A,0)),"")</f>
        <v>รพช.</v>
      </c>
      <c r="G340" s="206">
        <f>IFERROR(INDEX(ID!$J:$J,MATCH(Risk7_PlusY67!$D340,ID!$A:$A,0)),"")</f>
        <v>60</v>
      </c>
      <c r="H340" s="208" t="str">
        <f>IFERROR(INDEX(ID!$P:$P,MATCH(Risk7_PlusY67!$D340,ID!$A:$A,0)),"")</f>
        <v>รพช.F2 P30,000-60,000</v>
      </c>
      <c r="I340" s="209">
        <f>IFERROR(INDEX(Raw_DATA!E:E,MATCH(Risk7_PlusY67!$D340,Raw_DATA!$A:$A,0)),"")</f>
        <v>6.09</v>
      </c>
      <c r="J340" s="209">
        <f>IFERROR(INDEX(Raw_DATA!F:F,MATCH(Risk7_PlusY67!$D340,Raw_DATA!$A:$A,0)),"")</f>
        <v>5.82</v>
      </c>
      <c r="K340" s="209">
        <f>IFERROR(INDEX(Raw_DATA!G:G,MATCH(Risk7_PlusY67!$D340,Raw_DATA!$A:$A,0)),"")</f>
        <v>5.17</v>
      </c>
      <c r="L340" s="209">
        <f>IFERROR(INDEX(Raw_DATA!H:H,MATCH(Risk7_PlusY67!$D340,Raw_DATA!$A:$A,0)),"")</f>
        <v>145341418.03</v>
      </c>
      <c r="M340" s="210">
        <f>IFERROR(INDEX(Raw_DATA!I:I,MATCH(Risk7_PlusY67!$D340,Raw_DATA!$A:$A,0)),"")</f>
        <v>48908965.57</v>
      </c>
      <c r="N340" s="206">
        <f t="shared" si="105"/>
        <v>0</v>
      </c>
      <c r="O340" s="206">
        <f t="shared" si="106"/>
        <v>0</v>
      </c>
      <c r="P340" s="206">
        <f t="shared" si="107"/>
        <v>0</v>
      </c>
      <c r="Q340" s="211" t="str">
        <f t="shared" si="108"/>
        <v/>
      </c>
      <c r="R340" s="206">
        <f t="shared" si="109"/>
        <v>0</v>
      </c>
      <c r="S340" s="212">
        <f>IFERROR(INDEX(Raw_DATA!J:J,MATCH(Risk7_PlusY67!$D340,Raw_DATA!$A:$A,0)),"")</f>
        <v>64303456.119999997</v>
      </c>
      <c r="T340" s="213">
        <f>IFERROR(INDEX(Raw_DATA!K:K,MATCH(Risk7_PlusY67!$D340,Raw_DATA!$A:$A,0)),"")</f>
        <v>119262297.83</v>
      </c>
      <c r="U340" s="214">
        <f t="shared" si="110"/>
        <v>1</v>
      </c>
      <c r="V340" s="214">
        <f t="shared" si="111"/>
        <v>1</v>
      </c>
      <c r="W340" s="214">
        <f>IF(OR(AND((K340&lt;0.8),(AJ340&gt;180)),AND((K340&lt;0.8),(AJ340&lt;10)),AND((K340&gt;=0.8),(AJ340&lt;10)),AND((K340&gt;=0.8),(AJ340&gt;90))),0,1)</f>
        <v>1</v>
      </c>
      <c r="X340" s="214">
        <f t="shared" si="112"/>
        <v>1</v>
      </c>
      <c r="Y340" s="214">
        <f t="shared" si="113"/>
        <v>1</v>
      </c>
      <c r="Z340" s="214">
        <f t="shared" si="114"/>
        <v>0</v>
      </c>
      <c r="AA340" s="214">
        <f t="shared" si="115"/>
        <v>1</v>
      </c>
      <c r="AB340" s="215" t="str">
        <f t="shared" si="116"/>
        <v>A-</v>
      </c>
      <c r="AC340" s="215" t="str">
        <f t="shared" si="117"/>
        <v>0A-</v>
      </c>
      <c r="AD340" s="216"/>
      <c r="AE340" s="216"/>
      <c r="AF340" s="434">
        <f>IFERROR(INDEX(Raw_DATA!L:L,MATCH(Risk7_PlusY67!$D340,Raw_DATA!$A:$A,0)),"")</f>
        <v>33.96</v>
      </c>
      <c r="AG340" s="434">
        <f>IFERROR(INDEX(AVGGroup!$D$5:$D$21,MATCH(Risk7_PlusY67!$H340,AVGGroup!$C$5:$C$21,0)),"")</f>
        <v>-4.37</v>
      </c>
      <c r="AH340" s="434">
        <f>IFERROR(INDEX(Raw_DATA!M:M,MATCH(Risk7_PlusY67!$D340,Raw_DATA!$A:$A,0)),"")</f>
        <v>16.8</v>
      </c>
      <c r="AI340" s="435">
        <f>IFERROR(INDEX(AVGGroup!$F$5:$F$21,MATCH(Risk7_PlusY67!$H340,AVGGroup!$C$5:$C$21,0)),"")</f>
        <v>-9.19</v>
      </c>
      <c r="AJ340" s="401">
        <f>IFERROR(INDEX(Raw_DATA!N:N,MATCH(Risk7_PlusY67!$D340,Raw_DATA!$A:$A,0)),"")</f>
        <v>50</v>
      </c>
      <c r="AK340" s="401">
        <f>IFERROR(INDEX(Raw_DATA!O:O,MATCH(Risk7_PlusY67!$D340,Raw_DATA!$A:$A,0)),"")</f>
        <v>38</v>
      </c>
      <c r="AL340" s="401">
        <f>IFERROR(INDEX(Raw_DATA!P:P,MATCH(Risk7_PlusY67!$D340,Raw_DATA!$A:$A,0)),"")</f>
        <v>52</v>
      </c>
      <c r="AM340" s="401">
        <f>IFERROR(INDEX(Raw_DATA!Q:Q,MATCH(Risk7_PlusY67!$D340,Raw_DATA!$A:$A,0)),"")</f>
        <v>211</v>
      </c>
      <c r="AN340" s="401">
        <f>IFERROR(INDEX(Raw_DATA!R:R,MATCH(Risk7_PlusY67!$D340,Raw_DATA!$A:$A,0)),"")</f>
        <v>53</v>
      </c>
      <c r="AO340" s="407"/>
      <c r="AP340" s="411" t="b">
        <f>AB340=AY340</f>
        <v>1</v>
      </c>
      <c r="AQ340" s="340">
        <f t="shared" si="118"/>
        <v>0</v>
      </c>
      <c r="AR340" s="123">
        <f t="shared" si="119"/>
        <v>1</v>
      </c>
      <c r="AS340" s="123">
        <f t="shared" si="120"/>
        <v>1</v>
      </c>
      <c r="AT340" s="123">
        <f>IF(OR(AND((K340&lt;0.8),(BE340&gt;180)),AND((K340&lt;0.8),(BE340&lt;10)),AND((K340&gt;=0.8),(BE340&lt;10)),AND((K340&gt;=0.8),(BE340&gt;90))),0,1)</f>
        <v>1</v>
      </c>
      <c r="AU340" s="123">
        <f t="shared" si="121"/>
        <v>1</v>
      </c>
      <c r="AV340" s="123">
        <f t="shared" si="122"/>
        <v>1</v>
      </c>
      <c r="AW340" s="123">
        <f t="shared" si="123"/>
        <v>0</v>
      </c>
      <c r="AX340" s="123">
        <f t="shared" si="124"/>
        <v>1</v>
      </c>
      <c r="AY340" s="416" t="str">
        <f t="shared" si="125"/>
        <v>A-</v>
      </c>
      <c r="AZ340" s="416" t="str">
        <f>R340&amp;AY340</f>
        <v>0A-</v>
      </c>
      <c r="BA340" s="417">
        <f>IFERROR(INDEX(Raw_DATA!L:L,MATCH(Risk7_PlusY67!$D340,Raw_DATA!$A:$A,0)),"")</f>
        <v>33.96</v>
      </c>
      <c r="BB340" s="417">
        <f>IFERROR(INDEX(AVGGroup!$H$5:$H$21,MATCH(Risk7_PlusY67!$BJ340,AVGGroup!$C$5:$C$21,0)),"")</f>
        <v>-3.95</v>
      </c>
      <c r="BC340" s="417">
        <f>IFERROR(INDEX(Raw_DATA!M:M,MATCH(Risk7_PlusY67!$D340,Raw_DATA!$A:$A,0)),"")</f>
        <v>16.8</v>
      </c>
      <c r="BD340" s="418">
        <f>IFERROR(INDEX(AVGGroup!$J$5:$J$21,MATCH(Risk7_PlusY67!$BJ340,AVGGroup!$C$5:$C$21,0)),"")</f>
        <v>-8.8800000000000008</v>
      </c>
      <c r="BE340" s="407">
        <f>IFERROR(INDEX(Raw_DATA!N:N,MATCH(Risk7_PlusY67!$D340,Raw_DATA!$A:$A,0)),"")</f>
        <v>50</v>
      </c>
      <c r="BF340" s="407">
        <f>IFERROR(INDEX(Raw_DATA!O:O,MATCH(Risk7_PlusY67!$D340,Raw_DATA!$A:$A,0)),"")</f>
        <v>38</v>
      </c>
      <c r="BG340" s="407">
        <f>IFERROR(INDEX(Raw_DATA!P:P,MATCH(Risk7_PlusY67!$D340,Raw_DATA!$A:$A,0)),"")</f>
        <v>52</v>
      </c>
      <c r="BH340" s="407">
        <f>IFERROR(INDEX(Raw_DATA!Q:Q,MATCH(Risk7_PlusY67!$D340,Raw_DATA!$A:$A,0)),"")</f>
        <v>211</v>
      </c>
      <c r="BI340" s="407">
        <f>IFERROR(INDEX(Raw_DATA!R:R,MATCH(Risk7_PlusY67!$D340,Raw_DATA!$A:$A,0)),"")</f>
        <v>53</v>
      </c>
      <c r="BJ340" s="124" t="str">
        <f>INDEX('Org2567'!$BM:$BM,MATCH(Risk7_PlusY67!D340,'Org2567'!$D:$D,0))</f>
        <v>รพช.F2 P30,000-60,000</v>
      </c>
    </row>
    <row r="341" spans="1:62" x14ac:dyDescent="0.7">
      <c r="A341" s="206">
        <f>IF(ISBLANK(D341),"",COUNTA($D$3:D341))</f>
        <v>339</v>
      </c>
      <c r="B341" s="207">
        <f>IFERROR(INDEX(ID!$E:$E,MATCH(Risk7_PlusY67!$D341,ID!$A:$A,0)),"")</f>
        <v>5</v>
      </c>
      <c r="C341" s="207" t="str">
        <f>IFERROR(INDEX(ID!$I:$I,MATCH(Risk7_PlusY67!$D341,ID!$A:$A,0)),"")</f>
        <v>สุพรรณบุรี</v>
      </c>
      <c r="D341" s="295" t="s">
        <v>355</v>
      </c>
      <c r="E341" s="207" t="str">
        <f>IFERROR(INDEX(ID!$C:$C,MATCH(Risk7_PlusY67!$D341,ID!$A:$A,0)),"")</f>
        <v>ศรีประจันต์,รพช.</v>
      </c>
      <c r="F341" s="207" t="str">
        <f>IFERROR(INDEX(ID!$G:$G,MATCH(Risk7_PlusY67!$D341,ID!$A:$A,0)),"")</f>
        <v>รพช.</v>
      </c>
      <c r="G341" s="206">
        <f>IFERROR(INDEX(ID!$J:$J,MATCH(Risk7_PlusY67!$D341,ID!$A:$A,0)),"")</f>
        <v>60</v>
      </c>
      <c r="H341" s="208" t="str">
        <f>IFERROR(INDEX(ID!$P:$P,MATCH(Risk7_PlusY67!$D341,ID!$A:$A,0)),"")</f>
        <v>รพช.F1 P&lt;=50,000</v>
      </c>
      <c r="I341" s="209">
        <f>IFERROR(INDEX(Raw_DATA!E:E,MATCH(Risk7_PlusY67!$D341,Raw_DATA!$A:$A,0)),"")</f>
        <v>9.5500000000000007</v>
      </c>
      <c r="J341" s="209">
        <f>IFERROR(INDEX(Raw_DATA!F:F,MATCH(Risk7_PlusY67!$D341,Raw_DATA!$A:$A,0)),"")</f>
        <v>9.19</v>
      </c>
      <c r="K341" s="209">
        <f>IFERROR(INDEX(Raw_DATA!G:G,MATCH(Risk7_PlusY67!$D341,Raw_DATA!$A:$A,0)),"")</f>
        <v>8.33</v>
      </c>
      <c r="L341" s="209">
        <f>IFERROR(INDEX(Raw_DATA!H:H,MATCH(Risk7_PlusY67!$D341,Raw_DATA!$A:$A,0)),"")</f>
        <v>150721541.91</v>
      </c>
      <c r="M341" s="210">
        <f>IFERROR(INDEX(Raw_DATA!I:I,MATCH(Risk7_PlusY67!$D341,Raw_DATA!$A:$A,0)),"")</f>
        <v>110412911.78</v>
      </c>
      <c r="N341" s="206">
        <f t="shared" si="105"/>
        <v>0</v>
      </c>
      <c r="O341" s="206">
        <f t="shared" si="106"/>
        <v>0</v>
      </c>
      <c r="P341" s="206">
        <f t="shared" si="107"/>
        <v>0</v>
      </c>
      <c r="Q341" s="211" t="str">
        <f t="shared" si="108"/>
        <v/>
      </c>
      <c r="R341" s="206">
        <f t="shared" si="109"/>
        <v>0</v>
      </c>
      <c r="S341" s="212">
        <f>IFERROR(INDEX(Raw_DATA!J:J,MATCH(Risk7_PlusY67!$D341,Raw_DATA!$A:$A,0)),"")</f>
        <v>33394979.809999999</v>
      </c>
      <c r="T341" s="213">
        <f>IFERROR(INDEX(Raw_DATA!K:K,MATCH(Risk7_PlusY67!$D341,Raw_DATA!$A:$A,0)),"")</f>
        <v>129123923.70999999</v>
      </c>
      <c r="U341" s="214">
        <f t="shared" si="110"/>
        <v>1</v>
      </c>
      <c r="V341" s="214">
        <f t="shared" si="111"/>
        <v>1</v>
      </c>
      <c r="W341" s="214">
        <f>IF(OR(AND((K341&lt;0.8),(AJ341&gt;180)),AND((K341&lt;0.8),(AJ341&lt;10)),AND((K341&gt;=0.8),(AJ341&lt;10)),AND((K341&gt;=0.8),(AJ341&gt;90))),0,1)</f>
        <v>1</v>
      </c>
      <c r="X341" s="214">
        <f t="shared" si="112"/>
        <v>1</v>
      </c>
      <c r="Y341" s="214">
        <f t="shared" si="113"/>
        <v>1</v>
      </c>
      <c r="Z341" s="214">
        <f t="shared" si="114"/>
        <v>0</v>
      </c>
      <c r="AA341" s="214">
        <f t="shared" si="115"/>
        <v>0</v>
      </c>
      <c r="AB341" s="215" t="str">
        <f t="shared" si="116"/>
        <v>B</v>
      </c>
      <c r="AC341" s="215" t="str">
        <f t="shared" si="117"/>
        <v>0B</v>
      </c>
      <c r="AD341" s="216"/>
      <c r="AE341" s="216"/>
      <c r="AF341" s="434">
        <f>IFERROR(INDEX(Raw_DATA!L:L,MATCH(Risk7_PlusY67!$D341,Raw_DATA!$A:$A,0)),"")</f>
        <v>17.53</v>
      </c>
      <c r="AG341" s="434">
        <f>IFERROR(INDEX(AVGGroup!$D$5:$D$21,MATCH(Risk7_PlusY67!$H341,AVGGroup!$C$5:$C$21,0)),"")</f>
        <v>-3.15</v>
      </c>
      <c r="AH341" s="434">
        <f>IFERROR(INDEX(Raw_DATA!M:M,MATCH(Risk7_PlusY67!$D341,Raw_DATA!$A:$A,0)),"")</f>
        <v>37.24</v>
      </c>
      <c r="AI341" s="435">
        <f>IFERROR(INDEX(AVGGroup!$F$5:$F$21,MATCH(Risk7_PlusY67!$H341,AVGGroup!$C$5:$C$21,0)),"")</f>
        <v>-7.1</v>
      </c>
      <c r="AJ341" s="401">
        <f>IFERROR(INDEX(Raw_DATA!N:N,MATCH(Risk7_PlusY67!$D341,Raw_DATA!$A:$A,0)),"")</f>
        <v>69</v>
      </c>
      <c r="AK341" s="401">
        <f>IFERROR(INDEX(Raw_DATA!O:O,MATCH(Risk7_PlusY67!$D341,Raw_DATA!$A:$A,0)),"")</f>
        <v>28</v>
      </c>
      <c r="AL341" s="401">
        <f>IFERROR(INDEX(Raw_DATA!P:P,MATCH(Risk7_PlusY67!$D341,Raw_DATA!$A:$A,0)),"")</f>
        <v>18</v>
      </c>
      <c r="AM341" s="401">
        <f>IFERROR(INDEX(Raw_DATA!Q:Q,MATCH(Risk7_PlusY67!$D341,Raw_DATA!$A:$A,0)),"")</f>
        <v>160</v>
      </c>
      <c r="AN341" s="401">
        <f>IFERROR(INDEX(Raw_DATA!R:R,MATCH(Risk7_PlusY67!$D341,Raw_DATA!$A:$A,0)),"")</f>
        <v>66</v>
      </c>
      <c r="AO341" s="407"/>
      <c r="AP341" s="411" t="b">
        <f>AB341=AY341</f>
        <v>1</v>
      </c>
      <c r="AQ341" s="340">
        <f t="shared" si="118"/>
        <v>0</v>
      </c>
      <c r="AR341" s="123">
        <f t="shared" si="119"/>
        <v>1</v>
      </c>
      <c r="AS341" s="123">
        <f t="shared" si="120"/>
        <v>1</v>
      </c>
      <c r="AT341" s="123">
        <f>IF(OR(AND((K341&lt;0.8),(BE341&gt;180)),AND((K341&lt;0.8),(BE341&lt;10)),AND((K341&gt;=0.8),(BE341&lt;10)),AND((K341&gt;=0.8),(BE341&gt;90))),0,1)</f>
        <v>1</v>
      </c>
      <c r="AU341" s="123">
        <f t="shared" si="121"/>
        <v>1</v>
      </c>
      <c r="AV341" s="123">
        <f t="shared" si="122"/>
        <v>1</v>
      </c>
      <c r="AW341" s="123">
        <f t="shared" si="123"/>
        <v>0</v>
      </c>
      <c r="AX341" s="123">
        <f t="shared" si="124"/>
        <v>0</v>
      </c>
      <c r="AY341" s="416" t="str">
        <f t="shared" si="125"/>
        <v>B</v>
      </c>
      <c r="AZ341" s="416" t="str">
        <f>R341&amp;AY341</f>
        <v>0B</v>
      </c>
      <c r="BA341" s="417">
        <f>IFERROR(INDEX(Raw_DATA!L:L,MATCH(Risk7_PlusY67!$D341,Raw_DATA!$A:$A,0)),"")</f>
        <v>17.53</v>
      </c>
      <c r="BB341" s="417">
        <f>IFERROR(INDEX(AVGGroup!$H$5:$H$21,MATCH(Risk7_PlusY67!$BJ341,AVGGroup!$C$5:$C$21,0)),"")</f>
        <v>-3.15</v>
      </c>
      <c r="BC341" s="417">
        <f>IFERROR(INDEX(Raw_DATA!M:M,MATCH(Risk7_PlusY67!$D341,Raw_DATA!$A:$A,0)),"")</f>
        <v>37.24</v>
      </c>
      <c r="BD341" s="418">
        <f>IFERROR(INDEX(AVGGroup!$J$5:$J$21,MATCH(Risk7_PlusY67!$BJ341,AVGGroup!$C$5:$C$21,0)),"")</f>
        <v>-7.1</v>
      </c>
      <c r="BE341" s="407">
        <f>IFERROR(INDEX(Raw_DATA!N:N,MATCH(Risk7_PlusY67!$D341,Raw_DATA!$A:$A,0)),"")</f>
        <v>69</v>
      </c>
      <c r="BF341" s="407">
        <f>IFERROR(INDEX(Raw_DATA!O:O,MATCH(Risk7_PlusY67!$D341,Raw_DATA!$A:$A,0)),"")</f>
        <v>28</v>
      </c>
      <c r="BG341" s="407">
        <f>IFERROR(INDEX(Raw_DATA!P:P,MATCH(Risk7_PlusY67!$D341,Raw_DATA!$A:$A,0)),"")</f>
        <v>18</v>
      </c>
      <c r="BH341" s="407">
        <f>IFERROR(INDEX(Raw_DATA!Q:Q,MATCH(Risk7_PlusY67!$D341,Raw_DATA!$A:$A,0)),"")</f>
        <v>160</v>
      </c>
      <c r="BI341" s="407">
        <f>IFERROR(INDEX(Raw_DATA!R:R,MATCH(Risk7_PlusY67!$D341,Raw_DATA!$A:$A,0)),"")</f>
        <v>66</v>
      </c>
      <c r="BJ341" s="124" t="str">
        <f>INDEX('Org2567'!$BM:$BM,MATCH(Risk7_PlusY67!D341,'Org2567'!$D:$D,0))</f>
        <v>รพช.F1 P&lt;=50,000</v>
      </c>
    </row>
    <row r="342" spans="1:62" x14ac:dyDescent="0.7">
      <c r="A342" s="206">
        <f>IF(ISBLANK(D342),"",COUNTA($D$3:D342))</f>
        <v>340</v>
      </c>
      <c r="B342" s="207">
        <f>IFERROR(INDEX(ID!$E:$E,MATCH(Risk7_PlusY67!$D342,ID!$A:$A,0)),"")</f>
        <v>5</v>
      </c>
      <c r="C342" s="207" t="str">
        <f>IFERROR(INDEX(ID!$I:$I,MATCH(Risk7_PlusY67!$D342,ID!$A:$A,0)),"")</f>
        <v>สุพรรณบุรี</v>
      </c>
      <c r="D342" s="295" t="s">
        <v>356</v>
      </c>
      <c r="E342" s="207" t="str">
        <f>IFERROR(INDEX(ID!$C:$C,MATCH(Risk7_PlusY67!$D342,ID!$A:$A,0)),"")</f>
        <v>ดอนเจดีย์,รพช.</v>
      </c>
      <c r="F342" s="207" t="str">
        <f>IFERROR(INDEX(ID!$G:$G,MATCH(Risk7_PlusY67!$D342,ID!$A:$A,0)),"")</f>
        <v>รพช.</v>
      </c>
      <c r="G342" s="206">
        <f>IFERROR(INDEX(ID!$J:$J,MATCH(Risk7_PlusY67!$D342,ID!$A:$A,0)),"")</f>
        <v>60</v>
      </c>
      <c r="H342" s="208" t="str">
        <f>IFERROR(INDEX(ID!$P:$P,MATCH(Risk7_PlusY67!$D342,ID!$A:$A,0)),"")</f>
        <v>รพช.F2 P30,000-60,000</v>
      </c>
      <c r="I342" s="209">
        <f>IFERROR(INDEX(Raw_DATA!E:E,MATCH(Risk7_PlusY67!$D342,Raw_DATA!$A:$A,0)),"")</f>
        <v>9.44</v>
      </c>
      <c r="J342" s="209">
        <f>IFERROR(INDEX(Raw_DATA!F:F,MATCH(Risk7_PlusY67!$D342,Raw_DATA!$A:$A,0)),"")</f>
        <v>8.93</v>
      </c>
      <c r="K342" s="209">
        <f>IFERROR(INDEX(Raw_DATA!G:G,MATCH(Risk7_PlusY67!$D342,Raw_DATA!$A:$A,0)),"")</f>
        <v>7.31</v>
      </c>
      <c r="L342" s="209">
        <f>IFERROR(INDEX(Raw_DATA!H:H,MATCH(Risk7_PlusY67!$D342,Raw_DATA!$A:$A,0)),"")</f>
        <v>100664262.72</v>
      </c>
      <c r="M342" s="210">
        <f>IFERROR(INDEX(Raw_DATA!I:I,MATCH(Risk7_PlusY67!$D342,Raw_DATA!$A:$A,0)),"")</f>
        <v>-16905557.219999999</v>
      </c>
      <c r="N342" s="206">
        <f t="shared" si="105"/>
        <v>0</v>
      </c>
      <c r="O342" s="206">
        <f t="shared" si="106"/>
        <v>1</v>
      </c>
      <c r="P342" s="206">
        <f t="shared" si="107"/>
        <v>0</v>
      </c>
      <c r="Q342" s="211">
        <f t="shared" si="108"/>
        <v>71.400000000000006</v>
      </c>
      <c r="R342" s="206">
        <f t="shared" si="109"/>
        <v>1</v>
      </c>
      <c r="S342" s="212">
        <f>IFERROR(INDEX(Raw_DATA!J:J,MATCH(Risk7_PlusY67!$D342,Raw_DATA!$A:$A,0)),"")</f>
        <v>-4514419.16</v>
      </c>
      <c r="T342" s="213">
        <f>IFERROR(INDEX(Raw_DATA!K:K,MATCH(Risk7_PlusY67!$D342,Raw_DATA!$A:$A,0)),"")</f>
        <v>75230923.939999998</v>
      </c>
      <c r="U342" s="214">
        <f t="shared" si="110"/>
        <v>1</v>
      </c>
      <c r="V342" s="214">
        <f t="shared" si="111"/>
        <v>0</v>
      </c>
      <c r="W342" s="214">
        <f>IF(OR(AND((K342&lt;0.8),(AJ342&gt;180)),AND((K342&lt;0.8),(AJ342&lt;10)),AND((K342&gt;=0.8),(AJ342&lt;10)),AND((K342&gt;=0.8),(AJ342&gt;90))),0,1)</f>
        <v>0</v>
      </c>
      <c r="X342" s="214">
        <f t="shared" si="112"/>
        <v>1</v>
      </c>
      <c r="Y342" s="214">
        <f t="shared" si="113"/>
        <v>0</v>
      </c>
      <c r="Z342" s="214">
        <f t="shared" si="114"/>
        <v>0</v>
      </c>
      <c r="AA342" s="214">
        <f t="shared" si="115"/>
        <v>1</v>
      </c>
      <c r="AB342" s="215" t="str">
        <f t="shared" si="116"/>
        <v>C</v>
      </c>
      <c r="AC342" s="215" t="str">
        <f t="shared" si="117"/>
        <v>1C</v>
      </c>
      <c r="AD342" s="216"/>
      <c r="AE342" s="216"/>
      <c r="AF342" s="434">
        <f>IFERROR(INDEX(Raw_DATA!L:L,MATCH(Risk7_PlusY67!$D342,Raw_DATA!$A:$A,0)),"")</f>
        <v>-2.57</v>
      </c>
      <c r="AG342" s="434">
        <f>IFERROR(INDEX(AVGGroup!$D$5:$D$21,MATCH(Risk7_PlusY67!$H342,AVGGroup!$C$5:$C$21,0)),"")</f>
        <v>-4.37</v>
      </c>
      <c r="AH342" s="434">
        <f>IFERROR(INDEX(Raw_DATA!M:M,MATCH(Risk7_PlusY67!$D342,Raw_DATA!$A:$A,0)),"")</f>
        <v>-9.9700000000000006</v>
      </c>
      <c r="AI342" s="435">
        <f>IFERROR(INDEX(AVGGroup!$F$5:$F$21,MATCH(Risk7_PlusY67!$H342,AVGGroup!$C$5:$C$21,0)),"")</f>
        <v>-9.19</v>
      </c>
      <c r="AJ342" s="401">
        <f>IFERROR(INDEX(Raw_DATA!N:N,MATCH(Risk7_PlusY67!$D342,Raw_DATA!$A:$A,0)),"")</f>
        <v>0</v>
      </c>
      <c r="AK342" s="401">
        <f>IFERROR(INDEX(Raw_DATA!O:O,MATCH(Risk7_PlusY67!$D342,Raw_DATA!$A:$A,0)),"")</f>
        <v>41</v>
      </c>
      <c r="AL342" s="401">
        <f>IFERROR(INDEX(Raw_DATA!P:P,MATCH(Risk7_PlusY67!$D342,Raw_DATA!$A:$A,0)),"")</f>
        <v>63</v>
      </c>
      <c r="AM342" s="401">
        <f>IFERROR(INDEX(Raw_DATA!Q:Q,MATCH(Risk7_PlusY67!$D342,Raw_DATA!$A:$A,0)),"")</f>
        <v>159</v>
      </c>
      <c r="AN342" s="401">
        <f>IFERROR(INDEX(Raw_DATA!R:R,MATCH(Risk7_PlusY67!$D342,Raw_DATA!$A:$A,0)),"")</f>
        <v>46</v>
      </c>
      <c r="AO342" s="407"/>
      <c r="AP342" s="411" t="b">
        <f>AB342=AY342</f>
        <v>1</v>
      </c>
      <c r="AQ342" s="340">
        <f t="shared" si="118"/>
        <v>1</v>
      </c>
      <c r="AR342" s="123">
        <f t="shared" si="119"/>
        <v>1</v>
      </c>
      <c r="AS342" s="123">
        <f t="shared" si="120"/>
        <v>0</v>
      </c>
      <c r="AT342" s="123">
        <f>IF(OR(AND((K342&lt;0.8),(BE342&gt;180)),AND((K342&lt;0.8),(BE342&lt;10)),AND((K342&gt;=0.8),(BE342&lt;10)),AND((K342&gt;=0.8),(BE342&gt;90))),0,1)</f>
        <v>0</v>
      </c>
      <c r="AU342" s="123">
        <f t="shared" si="121"/>
        <v>1</v>
      </c>
      <c r="AV342" s="123">
        <f t="shared" si="122"/>
        <v>0</v>
      </c>
      <c r="AW342" s="123">
        <f t="shared" si="123"/>
        <v>0</v>
      </c>
      <c r="AX342" s="123">
        <f t="shared" si="124"/>
        <v>1</v>
      </c>
      <c r="AY342" s="416" t="str">
        <f t="shared" si="125"/>
        <v>C</v>
      </c>
      <c r="AZ342" s="416" t="str">
        <f>R342&amp;AY342</f>
        <v>1C</v>
      </c>
      <c r="BA342" s="417">
        <f>IFERROR(INDEX(Raw_DATA!L:L,MATCH(Risk7_PlusY67!$D342,Raw_DATA!$A:$A,0)),"")</f>
        <v>-2.57</v>
      </c>
      <c r="BB342" s="417">
        <f>IFERROR(INDEX(AVGGroup!$H$5:$H$21,MATCH(Risk7_PlusY67!$BJ342,AVGGroup!$C$5:$C$21,0)),"")</f>
        <v>-3.95</v>
      </c>
      <c r="BC342" s="417">
        <f>IFERROR(INDEX(Raw_DATA!M:M,MATCH(Risk7_PlusY67!$D342,Raw_DATA!$A:$A,0)),"")</f>
        <v>-9.9700000000000006</v>
      </c>
      <c r="BD342" s="418">
        <f>IFERROR(INDEX(AVGGroup!$J$5:$J$21,MATCH(Risk7_PlusY67!$BJ342,AVGGroup!$C$5:$C$21,0)),"")</f>
        <v>-8.8800000000000008</v>
      </c>
      <c r="BE342" s="407">
        <f>IFERROR(INDEX(Raw_DATA!N:N,MATCH(Risk7_PlusY67!$D342,Raw_DATA!$A:$A,0)),"")</f>
        <v>0</v>
      </c>
      <c r="BF342" s="407">
        <f>IFERROR(INDEX(Raw_DATA!O:O,MATCH(Risk7_PlusY67!$D342,Raw_DATA!$A:$A,0)),"")</f>
        <v>41</v>
      </c>
      <c r="BG342" s="407">
        <f>IFERROR(INDEX(Raw_DATA!P:P,MATCH(Risk7_PlusY67!$D342,Raw_DATA!$A:$A,0)),"")</f>
        <v>63</v>
      </c>
      <c r="BH342" s="407">
        <f>IFERROR(INDEX(Raw_DATA!Q:Q,MATCH(Risk7_PlusY67!$D342,Raw_DATA!$A:$A,0)),"")</f>
        <v>159</v>
      </c>
      <c r="BI342" s="407">
        <f>IFERROR(INDEX(Raw_DATA!R:R,MATCH(Risk7_PlusY67!$D342,Raw_DATA!$A:$A,0)),"")</f>
        <v>46</v>
      </c>
      <c r="BJ342" s="124" t="str">
        <f>INDEX('Org2567'!$BM:$BM,MATCH(Risk7_PlusY67!D342,'Org2567'!$D:$D,0))</f>
        <v>รพช.F2 P30,000-60,000</v>
      </c>
    </row>
    <row r="343" spans="1:62" x14ac:dyDescent="0.7">
      <c r="A343" s="206">
        <f>IF(ISBLANK(D343),"",COUNTA($D$3:D343))</f>
        <v>341</v>
      </c>
      <c r="B343" s="207">
        <f>IFERROR(INDEX(ID!$E:$E,MATCH(Risk7_PlusY67!$D343,ID!$A:$A,0)),"")</f>
        <v>5</v>
      </c>
      <c r="C343" s="207" t="str">
        <f>IFERROR(INDEX(ID!$I:$I,MATCH(Risk7_PlusY67!$D343,ID!$A:$A,0)),"")</f>
        <v>สุพรรณบุรี</v>
      </c>
      <c r="D343" s="295" t="s">
        <v>357</v>
      </c>
      <c r="E343" s="207" t="str">
        <f>IFERROR(INDEX(ID!$C:$C,MATCH(Risk7_PlusY67!$D343,ID!$A:$A,0)),"")</f>
        <v>สามชุก,รพช.</v>
      </c>
      <c r="F343" s="207" t="str">
        <f>IFERROR(INDEX(ID!$G:$G,MATCH(Risk7_PlusY67!$D343,ID!$A:$A,0)),"")</f>
        <v>รพช.</v>
      </c>
      <c r="G343" s="206">
        <f>IFERROR(INDEX(ID!$J:$J,MATCH(Risk7_PlusY67!$D343,ID!$A:$A,0)),"")</f>
        <v>83</v>
      </c>
      <c r="H343" s="208" t="str">
        <f>IFERROR(INDEX(ID!$P:$P,MATCH(Risk7_PlusY67!$D343,ID!$A:$A,0)),"")</f>
        <v>รพช.F1 P&lt;=50,000</v>
      </c>
      <c r="I343" s="209">
        <f>IFERROR(INDEX(Raw_DATA!E:E,MATCH(Risk7_PlusY67!$D343,Raw_DATA!$A:$A,0)),"")</f>
        <v>10.16</v>
      </c>
      <c r="J343" s="209">
        <f>IFERROR(INDEX(Raw_DATA!F:F,MATCH(Risk7_PlusY67!$D343,Raw_DATA!$A:$A,0)),"")</f>
        <v>9.81</v>
      </c>
      <c r="K343" s="209">
        <f>IFERROR(INDEX(Raw_DATA!G:G,MATCH(Risk7_PlusY67!$D343,Raw_DATA!$A:$A,0)),"")</f>
        <v>8.73</v>
      </c>
      <c r="L343" s="209">
        <f>IFERROR(INDEX(Raw_DATA!H:H,MATCH(Risk7_PlusY67!$D343,Raw_DATA!$A:$A,0)),"")</f>
        <v>256069208.02000001</v>
      </c>
      <c r="M343" s="210">
        <f>IFERROR(INDEX(Raw_DATA!I:I,MATCH(Risk7_PlusY67!$D343,Raw_DATA!$A:$A,0)),"")</f>
        <v>2096800.24</v>
      </c>
      <c r="N343" s="206">
        <f t="shared" si="105"/>
        <v>0</v>
      </c>
      <c r="O343" s="206">
        <f t="shared" si="106"/>
        <v>0</v>
      </c>
      <c r="P343" s="206">
        <f t="shared" si="107"/>
        <v>0</v>
      </c>
      <c r="Q343" s="211" t="str">
        <f t="shared" si="108"/>
        <v/>
      </c>
      <c r="R343" s="206">
        <f t="shared" si="109"/>
        <v>0</v>
      </c>
      <c r="S343" s="212">
        <f>IFERROR(INDEX(Raw_DATA!J:J,MATCH(Risk7_PlusY67!$D343,Raw_DATA!$A:$A,0)),"")</f>
        <v>25125879.440000001</v>
      </c>
      <c r="T343" s="213">
        <f>IFERROR(INDEX(Raw_DATA!K:K,MATCH(Risk7_PlusY67!$D343,Raw_DATA!$A:$A,0)),"")</f>
        <v>215913060.63999999</v>
      </c>
      <c r="U343" s="214">
        <f t="shared" si="110"/>
        <v>1</v>
      </c>
      <c r="V343" s="214">
        <f t="shared" si="111"/>
        <v>1</v>
      </c>
      <c r="W343" s="214">
        <f>IF(OR(AND((K343&lt;0.8),(AJ343&gt;180)),AND((K343&lt;0.8),(AJ343&lt;10)),AND((K343&gt;=0.8),(AJ343&lt;10)),AND((K343&gt;=0.8),(AJ343&gt;90))),0,1)</f>
        <v>1</v>
      </c>
      <c r="X343" s="214">
        <f t="shared" si="112"/>
        <v>1</v>
      </c>
      <c r="Y343" s="214">
        <f t="shared" si="113"/>
        <v>1</v>
      </c>
      <c r="Z343" s="214">
        <f t="shared" si="114"/>
        <v>0</v>
      </c>
      <c r="AA343" s="214">
        <f t="shared" si="115"/>
        <v>1</v>
      </c>
      <c r="AB343" s="215" t="str">
        <f t="shared" si="116"/>
        <v>A-</v>
      </c>
      <c r="AC343" s="215" t="str">
        <f t="shared" si="117"/>
        <v>0A-</v>
      </c>
      <c r="AD343" s="216"/>
      <c r="AE343" s="216"/>
      <c r="AF343" s="434">
        <f>IFERROR(INDEX(Raw_DATA!L:L,MATCH(Risk7_PlusY67!$D343,Raw_DATA!$A:$A,0)),"")</f>
        <v>10.11</v>
      </c>
      <c r="AG343" s="434">
        <f>IFERROR(INDEX(AVGGroup!$D$5:$D$21,MATCH(Risk7_PlusY67!$H343,AVGGroup!$C$5:$C$21,0)),"")</f>
        <v>-3.15</v>
      </c>
      <c r="AH343" s="434">
        <f>IFERROR(INDEX(Raw_DATA!M:M,MATCH(Risk7_PlusY67!$D343,Raw_DATA!$A:$A,0)),"")</f>
        <v>0.4</v>
      </c>
      <c r="AI343" s="435">
        <f>IFERROR(INDEX(AVGGroup!$F$5:$F$21,MATCH(Risk7_PlusY67!$H343,AVGGroup!$C$5:$C$21,0)),"")</f>
        <v>-7.1</v>
      </c>
      <c r="AJ343" s="401">
        <f>IFERROR(INDEX(Raw_DATA!N:N,MATCH(Risk7_PlusY67!$D343,Raw_DATA!$A:$A,0)),"")</f>
        <v>50</v>
      </c>
      <c r="AK343" s="401">
        <f>IFERROR(INDEX(Raw_DATA!O:O,MATCH(Risk7_PlusY67!$D343,Raw_DATA!$A:$A,0)),"")</f>
        <v>29</v>
      </c>
      <c r="AL343" s="401">
        <f>IFERROR(INDEX(Raw_DATA!P:P,MATCH(Risk7_PlusY67!$D343,Raw_DATA!$A:$A,0)),"")</f>
        <v>40</v>
      </c>
      <c r="AM343" s="401">
        <f>IFERROR(INDEX(Raw_DATA!Q:Q,MATCH(Risk7_PlusY67!$D343,Raw_DATA!$A:$A,0)),"")</f>
        <v>232</v>
      </c>
      <c r="AN343" s="401">
        <f>IFERROR(INDEX(Raw_DATA!R:R,MATCH(Risk7_PlusY67!$D343,Raw_DATA!$A:$A,0)),"")</f>
        <v>44</v>
      </c>
      <c r="AO343" s="407"/>
      <c r="AP343" s="411" t="b">
        <f>AB343=AY343</f>
        <v>1</v>
      </c>
      <c r="AQ343" s="340">
        <f t="shared" si="118"/>
        <v>0</v>
      </c>
      <c r="AR343" s="123">
        <f t="shared" si="119"/>
        <v>1</v>
      </c>
      <c r="AS343" s="123">
        <f t="shared" si="120"/>
        <v>1</v>
      </c>
      <c r="AT343" s="123">
        <f>IF(OR(AND((K343&lt;0.8),(BE343&gt;180)),AND((K343&lt;0.8),(BE343&lt;10)),AND((K343&gt;=0.8),(BE343&lt;10)),AND((K343&gt;=0.8),(BE343&gt;90))),0,1)</f>
        <v>1</v>
      </c>
      <c r="AU343" s="123">
        <f t="shared" si="121"/>
        <v>1</v>
      </c>
      <c r="AV343" s="123">
        <f t="shared" si="122"/>
        <v>1</v>
      </c>
      <c r="AW343" s="123">
        <f t="shared" si="123"/>
        <v>0</v>
      </c>
      <c r="AX343" s="123">
        <f t="shared" si="124"/>
        <v>1</v>
      </c>
      <c r="AY343" s="416" t="str">
        <f t="shared" si="125"/>
        <v>A-</v>
      </c>
      <c r="AZ343" s="416" t="str">
        <f>R343&amp;AY343</f>
        <v>0A-</v>
      </c>
      <c r="BA343" s="417">
        <f>IFERROR(INDEX(Raw_DATA!L:L,MATCH(Risk7_PlusY67!$D343,Raw_DATA!$A:$A,0)),"")</f>
        <v>10.11</v>
      </c>
      <c r="BB343" s="417">
        <f>IFERROR(INDEX(AVGGroup!$H$5:$H$21,MATCH(Risk7_PlusY67!$BJ343,AVGGroup!$C$5:$C$21,0)),"")</f>
        <v>-3.15</v>
      </c>
      <c r="BC343" s="417">
        <f>IFERROR(INDEX(Raw_DATA!M:M,MATCH(Risk7_PlusY67!$D343,Raw_DATA!$A:$A,0)),"")</f>
        <v>0.4</v>
      </c>
      <c r="BD343" s="418">
        <f>IFERROR(INDEX(AVGGroup!$J$5:$J$21,MATCH(Risk7_PlusY67!$BJ343,AVGGroup!$C$5:$C$21,0)),"")</f>
        <v>-7.1</v>
      </c>
      <c r="BE343" s="407">
        <f>IFERROR(INDEX(Raw_DATA!N:N,MATCH(Risk7_PlusY67!$D343,Raw_DATA!$A:$A,0)),"")</f>
        <v>50</v>
      </c>
      <c r="BF343" s="407">
        <f>IFERROR(INDEX(Raw_DATA!O:O,MATCH(Risk7_PlusY67!$D343,Raw_DATA!$A:$A,0)),"")</f>
        <v>29</v>
      </c>
      <c r="BG343" s="407">
        <f>IFERROR(INDEX(Raw_DATA!P:P,MATCH(Risk7_PlusY67!$D343,Raw_DATA!$A:$A,0)),"")</f>
        <v>40</v>
      </c>
      <c r="BH343" s="407">
        <f>IFERROR(INDEX(Raw_DATA!Q:Q,MATCH(Risk7_PlusY67!$D343,Raw_DATA!$A:$A,0)),"")</f>
        <v>232</v>
      </c>
      <c r="BI343" s="407">
        <f>IFERROR(INDEX(Raw_DATA!R:R,MATCH(Risk7_PlusY67!$D343,Raw_DATA!$A:$A,0)),"")</f>
        <v>44</v>
      </c>
      <c r="BJ343" s="124" t="str">
        <f>INDEX('Org2567'!$BM:$BM,MATCH(Risk7_PlusY67!D343,'Org2567'!$D:$D,0))</f>
        <v>รพช.F1 P&lt;=50,000</v>
      </c>
    </row>
    <row r="344" spans="1:62" x14ac:dyDescent="0.7">
      <c r="A344" s="206">
        <f>IF(ISBLANK(D344),"",COUNTA($D$3:D344))</f>
        <v>342</v>
      </c>
      <c r="B344" s="207">
        <f>IFERROR(INDEX(ID!$E:$E,MATCH(Risk7_PlusY67!$D344,ID!$A:$A,0)),"")</f>
        <v>5</v>
      </c>
      <c r="C344" s="207" t="str">
        <f>IFERROR(INDEX(ID!$I:$I,MATCH(Risk7_PlusY67!$D344,ID!$A:$A,0)),"")</f>
        <v>สุพรรณบุรี</v>
      </c>
      <c r="D344" s="295" t="s">
        <v>358</v>
      </c>
      <c r="E344" s="207" t="str">
        <f>IFERROR(INDEX(ID!$C:$C,MATCH(Risk7_PlusY67!$D344,ID!$A:$A,0)),"")</f>
        <v>อู่ทอง,รพช.</v>
      </c>
      <c r="F344" s="207" t="str">
        <f>IFERROR(INDEX(ID!$G:$G,MATCH(Risk7_PlusY67!$D344,ID!$A:$A,0)),"")</f>
        <v>รพช.</v>
      </c>
      <c r="G344" s="206">
        <f>IFERROR(INDEX(ID!$J:$J,MATCH(Risk7_PlusY67!$D344,ID!$A:$A,0)),"")</f>
        <v>134</v>
      </c>
      <c r="H344" s="208" t="str">
        <f>IFERROR(INDEX(ID!$P:$P,MATCH(Risk7_PlusY67!$D344,ID!$A:$A,0)),"")</f>
        <v>รพช.M2 B&gt;100</v>
      </c>
      <c r="I344" s="209">
        <f>IFERROR(INDEX(Raw_DATA!E:E,MATCH(Risk7_PlusY67!$D344,Raw_DATA!$A:$A,0)),"")</f>
        <v>2.06</v>
      </c>
      <c r="J344" s="209">
        <f>IFERROR(INDEX(Raw_DATA!F:F,MATCH(Risk7_PlusY67!$D344,Raw_DATA!$A:$A,0)),"")</f>
        <v>1.74</v>
      </c>
      <c r="K344" s="209">
        <f>IFERROR(INDEX(Raw_DATA!G:G,MATCH(Risk7_PlusY67!$D344,Raw_DATA!$A:$A,0)),"")</f>
        <v>1.3</v>
      </c>
      <c r="L344" s="209">
        <f>IFERROR(INDEX(Raw_DATA!H:H,MATCH(Risk7_PlusY67!$D344,Raw_DATA!$A:$A,0)),"")</f>
        <v>68165833.049999997</v>
      </c>
      <c r="M344" s="210">
        <f>IFERROR(INDEX(Raw_DATA!I:I,MATCH(Risk7_PlusY67!$D344,Raw_DATA!$A:$A,0)),"")</f>
        <v>-53633885.770000003</v>
      </c>
      <c r="N344" s="206">
        <f t="shared" si="105"/>
        <v>0</v>
      </c>
      <c r="O344" s="206">
        <f t="shared" si="106"/>
        <v>1</v>
      </c>
      <c r="P344" s="206">
        <f t="shared" si="107"/>
        <v>0</v>
      </c>
      <c r="Q344" s="211">
        <f t="shared" si="108"/>
        <v>15.2</v>
      </c>
      <c r="R344" s="206">
        <f t="shared" si="109"/>
        <v>1</v>
      </c>
      <c r="S344" s="212">
        <f>IFERROR(INDEX(Raw_DATA!J:J,MATCH(Risk7_PlusY67!$D344,Raw_DATA!$A:$A,0)),"")</f>
        <v>-35503455.57</v>
      </c>
      <c r="T344" s="213">
        <f>IFERROR(INDEX(Raw_DATA!K:K,MATCH(Risk7_PlusY67!$D344,Raw_DATA!$A:$A,0)),"")</f>
        <v>19143872.870000001</v>
      </c>
      <c r="U344" s="214">
        <f t="shared" si="110"/>
        <v>0</v>
      </c>
      <c r="V344" s="214">
        <f t="shared" si="111"/>
        <v>0</v>
      </c>
      <c r="W344" s="214">
        <f>IF(OR(AND((K344&lt;0.8),(AJ344&gt;180)),AND((K344&lt;0.8),(AJ344&lt;10)),AND((K344&gt;=0.8),(AJ344&lt;10)),AND((K344&gt;=0.8),(AJ344&gt;90))),0,1)</f>
        <v>0</v>
      </c>
      <c r="X344" s="214">
        <f t="shared" si="112"/>
        <v>1</v>
      </c>
      <c r="Y344" s="214">
        <f t="shared" si="113"/>
        <v>1</v>
      </c>
      <c r="Z344" s="214">
        <f t="shared" si="114"/>
        <v>1</v>
      </c>
      <c r="AA344" s="214">
        <f t="shared" si="115"/>
        <v>1</v>
      </c>
      <c r="AB344" s="215" t="str">
        <f t="shared" si="116"/>
        <v>B-</v>
      </c>
      <c r="AC344" s="215" t="str">
        <f t="shared" si="117"/>
        <v>1B-</v>
      </c>
      <c r="AD344" s="216"/>
      <c r="AE344" s="216"/>
      <c r="AF344" s="434">
        <f>IFERROR(INDEX(Raw_DATA!L:L,MATCH(Risk7_PlusY67!$D344,Raw_DATA!$A:$A,0)),"")</f>
        <v>-10.44</v>
      </c>
      <c r="AG344" s="434">
        <f>IFERROR(INDEX(AVGGroup!$D$5:$D$21,MATCH(Risk7_PlusY67!$H344,AVGGroup!$C$5:$C$21,0)),"")</f>
        <v>-2.2400000000000002</v>
      </c>
      <c r="AH344" s="434">
        <f>IFERROR(INDEX(Raw_DATA!M:M,MATCH(Risk7_PlusY67!$D344,Raw_DATA!$A:$A,0)),"")</f>
        <v>-17.16</v>
      </c>
      <c r="AI344" s="435">
        <f>IFERROR(INDEX(AVGGroup!$F$5:$F$21,MATCH(Risk7_PlusY67!$H344,AVGGroup!$C$5:$C$21,0)),"")</f>
        <v>-7.61</v>
      </c>
      <c r="AJ344" s="401">
        <f>IFERROR(INDEX(Raw_DATA!N:N,MATCH(Risk7_PlusY67!$D344,Raw_DATA!$A:$A,0)),"")</f>
        <v>92</v>
      </c>
      <c r="AK344" s="401">
        <f>IFERROR(INDEX(Raw_DATA!O:O,MATCH(Risk7_PlusY67!$D344,Raw_DATA!$A:$A,0)),"")</f>
        <v>15</v>
      </c>
      <c r="AL344" s="401">
        <f>IFERROR(INDEX(Raw_DATA!P:P,MATCH(Risk7_PlusY67!$D344,Raw_DATA!$A:$A,0)),"")</f>
        <v>45</v>
      </c>
      <c r="AM344" s="401">
        <f>IFERROR(INDEX(Raw_DATA!Q:Q,MATCH(Risk7_PlusY67!$D344,Raw_DATA!$A:$A,0)),"")</f>
        <v>76</v>
      </c>
      <c r="AN344" s="401">
        <f>IFERROR(INDEX(Raw_DATA!R:R,MATCH(Risk7_PlusY67!$D344,Raw_DATA!$A:$A,0)),"")</f>
        <v>41</v>
      </c>
      <c r="AO344" s="407"/>
      <c r="AP344" s="411" t="b">
        <f>AB344=AY344</f>
        <v>1</v>
      </c>
      <c r="AQ344" s="340">
        <f t="shared" si="118"/>
        <v>1</v>
      </c>
      <c r="AR344" s="123">
        <f t="shared" si="119"/>
        <v>0</v>
      </c>
      <c r="AS344" s="123">
        <f t="shared" si="120"/>
        <v>0</v>
      </c>
      <c r="AT344" s="123">
        <f>IF(OR(AND((K344&lt;0.8),(BE344&gt;180)),AND((K344&lt;0.8),(BE344&lt;10)),AND((K344&gt;=0.8),(BE344&lt;10)),AND((K344&gt;=0.8),(BE344&gt;90))),0,1)</f>
        <v>0</v>
      </c>
      <c r="AU344" s="123">
        <f t="shared" si="121"/>
        <v>1</v>
      </c>
      <c r="AV344" s="123">
        <f t="shared" si="122"/>
        <v>1</v>
      </c>
      <c r="AW344" s="123">
        <f t="shared" si="123"/>
        <v>1</v>
      </c>
      <c r="AX344" s="123">
        <f t="shared" si="124"/>
        <v>1</v>
      </c>
      <c r="AY344" s="416" t="str">
        <f t="shared" si="125"/>
        <v>B-</v>
      </c>
      <c r="AZ344" s="416" t="str">
        <f>R344&amp;AY344</f>
        <v>1B-</v>
      </c>
      <c r="BA344" s="417">
        <f>IFERROR(INDEX(Raw_DATA!L:L,MATCH(Risk7_PlusY67!$D344,Raw_DATA!$A:$A,0)),"")</f>
        <v>-10.44</v>
      </c>
      <c r="BB344" s="417">
        <f>IFERROR(INDEX(AVGGroup!$H$5:$H$21,MATCH(Risk7_PlusY67!$BJ344,AVGGroup!$C$5:$C$21,0)),"")</f>
        <v>-2.25</v>
      </c>
      <c r="BC344" s="417">
        <f>IFERROR(INDEX(Raw_DATA!M:M,MATCH(Risk7_PlusY67!$D344,Raw_DATA!$A:$A,0)),"")</f>
        <v>-17.16</v>
      </c>
      <c r="BD344" s="418">
        <f>IFERROR(INDEX(AVGGroup!$J$5:$J$21,MATCH(Risk7_PlusY67!$BJ344,AVGGroup!$C$5:$C$21,0)),"")</f>
        <v>-7.61</v>
      </c>
      <c r="BE344" s="407">
        <f>IFERROR(INDEX(Raw_DATA!N:N,MATCH(Risk7_PlusY67!$D344,Raw_DATA!$A:$A,0)),"")</f>
        <v>92</v>
      </c>
      <c r="BF344" s="407">
        <f>IFERROR(INDEX(Raw_DATA!O:O,MATCH(Risk7_PlusY67!$D344,Raw_DATA!$A:$A,0)),"")</f>
        <v>15</v>
      </c>
      <c r="BG344" s="407">
        <f>IFERROR(INDEX(Raw_DATA!P:P,MATCH(Risk7_PlusY67!$D344,Raw_DATA!$A:$A,0)),"")</f>
        <v>45</v>
      </c>
      <c r="BH344" s="407">
        <f>IFERROR(INDEX(Raw_DATA!Q:Q,MATCH(Risk7_PlusY67!$D344,Raw_DATA!$A:$A,0)),"")</f>
        <v>76</v>
      </c>
      <c r="BI344" s="407">
        <f>IFERROR(INDEX(Raw_DATA!R:R,MATCH(Risk7_PlusY67!$D344,Raw_DATA!$A:$A,0)),"")</f>
        <v>41</v>
      </c>
      <c r="BJ344" s="124" t="str">
        <f>INDEX('Org2567'!$BM:$BM,MATCH(Risk7_PlusY67!D344,'Org2567'!$D:$D,0))</f>
        <v>รพช.M2 B&gt;100</v>
      </c>
    </row>
    <row r="345" spans="1:62" x14ac:dyDescent="0.7">
      <c r="A345" s="206">
        <f>IF(ISBLANK(D345),"",COUNTA($D$3:D345))</f>
        <v>343</v>
      </c>
      <c r="B345" s="207">
        <f>IFERROR(INDEX(ID!$E:$E,MATCH(Risk7_PlusY67!$D345,ID!$A:$A,0)),"")</f>
        <v>5</v>
      </c>
      <c r="C345" s="207" t="str">
        <f>IFERROR(INDEX(ID!$I:$I,MATCH(Risk7_PlusY67!$D345,ID!$A:$A,0)),"")</f>
        <v>สุพรรณบุรี</v>
      </c>
      <c r="D345" s="295" t="s">
        <v>359</v>
      </c>
      <c r="E345" s="207" t="str">
        <f>IFERROR(INDEX(ID!$C:$C,MATCH(Risk7_PlusY67!$D345,ID!$A:$A,0)),"")</f>
        <v>หนองหญ้าไซ,รพช.</v>
      </c>
      <c r="F345" s="207" t="str">
        <f>IFERROR(INDEX(ID!$G:$G,MATCH(Risk7_PlusY67!$D345,ID!$A:$A,0)),"")</f>
        <v>รพช.</v>
      </c>
      <c r="G345" s="206">
        <f>IFERROR(INDEX(ID!$J:$J,MATCH(Risk7_PlusY67!$D345,ID!$A:$A,0)),"")</f>
        <v>60</v>
      </c>
      <c r="H345" s="208" t="str">
        <f>IFERROR(INDEX(ID!$P:$P,MATCH(Risk7_PlusY67!$D345,ID!$A:$A,0)),"")</f>
        <v>รพช.F2 P&lt;=30,000</v>
      </c>
      <c r="I345" s="209">
        <f>IFERROR(INDEX(Raw_DATA!E:E,MATCH(Risk7_PlusY67!$D345,Raw_DATA!$A:$A,0)),"")</f>
        <v>2.68</v>
      </c>
      <c r="J345" s="209">
        <f>IFERROR(INDEX(Raw_DATA!F:F,MATCH(Risk7_PlusY67!$D345,Raw_DATA!$A:$A,0)),"")</f>
        <v>2.56</v>
      </c>
      <c r="K345" s="209">
        <f>IFERROR(INDEX(Raw_DATA!G:G,MATCH(Risk7_PlusY67!$D345,Raw_DATA!$A:$A,0)),"")</f>
        <v>1.77</v>
      </c>
      <c r="L345" s="209">
        <f>IFERROR(INDEX(Raw_DATA!H:H,MATCH(Risk7_PlusY67!$D345,Raw_DATA!$A:$A,0)),"")</f>
        <v>26955211.350000001</v>
      </c>
      <c r="M345" s="210">
        <f>IFERROR(INDEX(Raw_DATA!I:I,MATCH(Risk7_PlusY67!$D345,Raw_DATA!$A:$A,0)),"")</f>
        <v>-30493283.870000001</v>
      </c>
      <c r="N345" s="206">
        <f t="shared" si="105"/>
        <v>0</v>
      </c>
      <c r="O345" s="206">
        <f t="shared" si="106"/>
        <v>1</v>
      </c>
      <c r="P345" s="206">
        <f t="shared" si="107"/>
        <v>0</v>
      </c>
      <c r="Q345" s="211">
        <f t="shared" si="108"/>
        <v>10.6</v>
      </c>
      <c r="R345" s="206">
        <f t="shared" si="109"/>
        <v>1</v>
      </c>
      <c r="S345" s="212">
        <f>IFERROR(INDEX(Raw_DATA!J:J,MATCH(Risk7_PlusY67!$D345,Raw_DATA!$A:$A,0)),"")</f>
        <v>-17513085.629999999</v>
      </c>
      <c r="T345" s="213">
        <f>IFERROR(INDEX(Raw_DATA!K:K,MATCH(Risk7_PlusY67!$D345,Raw_DATA!$A:$A,0)),"")</f>
        <v>12353724.43</v>
      </c>
      <c r="U345" s="214">
        <f t="shared" si="110"/>
        <v>0</v>
      </c>
      <c r="V345" s="214">
        <f t="shared" si="111"/>
        <v>0</v>
      </c>
      <c r="W345" s="214">
        <f>IF(OR(AND((K345&lt;0.8),(AJ345&gt;180)),AND((K345&lt;0.8),(AJ345&lt;10)),AND((K345&gt;=0.8),(AJ345&lt;10)),AND((K345&gt;=0.8),(AJ345&gt;90))),0,1)</f>
        <v>1</v>
      </c>
      <c r="X345" s="214">
        <f t="shared" si="112"/>
        <v>1</v>
      </c>
      <c r="Y345" s="214">
        <f t="shared" si="113"/>
        <v>0</v>
      </c>
      <c r="Z345" s="214">
        <f t="shared" si="114"/>
        <v>0</v>
      </c>
      <c r="AA345" s="214">
        <f t="shared" si="115"/>
        <v>1</v>
      </c>
      <c r="AB345" s="215" t="str">
        <f t="shared" si="116"/>
        <v>C</v>
      </c>
      <c r="AC345" s="215" t="str">
        <f t="shared" si="117"/>
        <v>1C</v>
      </c>
      <c r="AD345" s="216"/>
      <c r="AE345" s="216"/>
      <c r="AF345" s="434">
        <f>IFERROR(INDEX(Raw_DATA!L:L,MATCH(Risk7_PlusY67!$D345,Raw_DATA!$A:$A,0)),"")</f>
        <v>-16.350000000000001</v>
      </c>
      <c r="AG345" s="434">
        <f>IFERROR(INDEX(AVGGroup!$D$5:$D$21,MATCH(Risk7_PlusY67!$H345,AVGGroup!$C$5:$C$21,0)),"")</f>
        <v>-3.55</v>
      </c>
      <c r="AH345" s="434">
        <f>IFERROR(INDEX(Raw_DATA!M:M,MATCH(Risk7_PlusY67!$D345,Raw_DATA!$A:$A,0)),"")</f>
        <v>-18.190000000000001</v>
      </c>
      <c r="AI345" s="435">
        <f>IFERROR(INDEX(AVGGroup!$F$5:$F$21,MATCH(Risk7_PlusY67!$H345,AVGGroup!$C$5:$C$21,0)),"")</f>
        <v>-10.199999999999999</v>
      </c>
      <c r="AJ345" s="401">
        <f>IFERROR(INDEX(Raw_DATA!N:N,MATCH(Risk7_PlusY67!$D345,Raw_DATA!$A:$A,0)),"")</f>
        <v>77</v>
      </c>
      <c r="AK345" s="401">
        <f>IFERROR(INDEX(Raw_DATA!O:O,MATCH(Risk7_PlusY67!$D345,Raw_DATA!$A:$A,0)),"")</f>
        <v>22</v>
      </c>
      <c r="AL345" s="401">
        <f>IFERROR(INDEX(Raw_DATA!P:P,MATCH(Risk7_PlusY67!$D345,Raw_DATA!$A:$A,0)),"")</f>
        <v>346</v>
      </c>
      <c r="AM345" s="401">
        <f>IFERROR(INDEX(Raw_DATA!Q:Q,MATCH(Risk7_PlusY67!$D345,Raw_DATA!$A:$A,0)),"")</f>
        <v>-1358</v>
      </c>
      <c r="AN345" s="401">
        <f>IFERROR(INDEX(Raw_DATA!R:R,MATCH(Risk7_PlusY67!$D345,Raw_DATA!$A:$A,0)),"")</f>
        <v>35</v>
      </c>
      <c r="AO345" s="407"/>
      <c r="AP345" s="411" t="b">
        <f>AB345=AY345</f>
        <v>1</v>
      </c>
      <c r="AQ345" s="340">
        <f t="shared" si="118"/>
        <v>1</v>
      </c>
      <c r="AR345" s="123">
        <f t="shared" si="119"/>
        <v>0</v>
      </c>
      <c r="AS345" s="123">
        <f t="shared" si="120"/>
        <v>0</v>
      </c>
      <c r="AT345" s="123">
        <f>IF(OR(AND((K345&lt;0.8),(BE345&gt;180)),AND((K345&lt;0.8),(BE345&lt;10)),AND((K345&gt;=0.8),(BE345&lt;10)),AND((K345&gt;=0.8),(BE345&gt;90))),0,1)</f>
        <v>1</v>
      </c>
      <c r="AU345" s="123">
        <f t="shared" si="121"/>
        <v>1</v>
      </c>
      <c r="AV345" s="123">
        <f t="shared" si="122"/>
        <v>0</v>
      </c>
      <c r="AW345" s="123">
        <f t="shared" si="123"/>
        <v>0</v>
      </c>
      <c r="AX345" s="123">
        <f t="shared" si="124"/>
        <v>1</v>
      </c>
      <c r="AY345" s="416" t="str">
        <f t="shared" si="125"/>
        <v>C</v>
      </c>
      <c r="AZ345" s="416" t="str">
        <f>R345&amp;AY345</f>
        <v>1C</v>
      </c>
      <c r="BA345" s="417">
        <f>IFERROR(INDEX(Raw_DATA!L:L,MATCH(Risk7_PlusY67!$D345,Raw_DATA!$A:$A,0)),"")</f>
        <v>-16.350000000000001</v>
      </c>
      <c r="BB345" s="417">
        <f>IFERROR(INDEX(AVGGroup!$H$5:$H$21,MATCH(Risk7_PlusY67!$BJ345,AVGGroup!$C$5:$C$21,0)),"")</f>
        <v>-3.54</v>
      </c>
      <c r="BC345" s="417">
        <f>IFERROR(INDEX(Raw_DATA!M:M,MATCH(Risk7_PlusY67!$D345,Raw_DATA!$A:$A,0)),"")</f>
        <v>-18.190000000000001</v>
      </c>
      <c r="BD345" s="418">
        <f>IFERROR(INDEX(AVGGroup!$J$5:$J$21,MATCH(Risk7_PlusY67!$BJ345,AVGGroup!$C$5:$C$21,0)),"")</f>
        <v>-10.199999999999999</v>
      </c>
      <c r="BE345" s="407">
        <f>IFERROR(INDEX(Raw_DATA!N:N,MATCH(Risk7_PlusY67!$D345,Raw_DATA!$A:$A,0)),"")</f>
        <v>77</v>
      </c>
      <c r="BF345" s="407">
        <f>IFERROR(INDEX(Raw_DATA!O:O,MATCH(Risk7_PlusY67!$D345,Raw_DATA!$A:$A,0)),"")</f>
        <v>22</v>
      </c>
      <c r="BG345" s="407">
        <f>IFERROR(INDEX(Raw_DATA!P:P,MATCH(Risk7_PlusY67!$D345,Raw_DATA!$A:$A,0)),"")</f>
        <v>346</v>
      </c>
      <c r="BH345" s="407">
        <f>IFERROR(INDEX(Raw_DATA!Q:Q,MATCH(Risk7_PlusY67!$D345,Raw_DATA!$A:$A,0)),"")</f>
        <v>-1358</v>
      </c>
      <c r="BI345" s="407">
        <f>IFERROR(INDEX(Raw_DATA!R:R,MATCH(Risk7_PlusY67!$D345,Raw_DATA!$A:$A,0)),"")</f>
        <v>35</v>
      </c>
      <c r="BJ345" s="124" t="str">
        <f>INDEX('Org2567'!$BM:$BM,MATCH(Risk7_PlusY67!D345,'Org2567'!$D:$D,0))</f>
        <v>รพช.F2 P&lt;=30,000</v>
      </c>
    </row>
    <row r="346" spans="1:62" x14ac:dyDescent="0.7">
      <c r="A346" s="206">
        <f>IF(ISBLANK(D346),"",COUNTA($D$3:D346))</f>
        <v>344</v>
      </c>
      <c r="B346" s="207">
        <f>IFERROR(INDEX(ID!$E:$E,MATCH(Risk7_PlusY67!$D346,ID!$A:$A,0)),"")</f>
        <v>6</v>
      </c>
      <c r="C346" s="207" t="str">
        <f>IFERROR(INDEX(ID!$I:$I,MATCH(Risk7_PlusY67!$D346,ID!$A:$A,0)),"")</f>
        <v>จันทบุรี</v>
      </c>
      <c r="D346" s="295" t="s">
        <v>360</v>
      </c>
      <c r="E346" s="207" t="str">
        <f>IFERROR(INDEX(ID!$C:$C,MATCH(Risk7_PlusY67!$D346,ID!$A:$A,0)),"")</f>
        <v>พระปกเกล้า,รพศ.</v>
      </c>
      <c r="F346" s="207" t="str">
        <f>IFERROR(INDEX(ID!$G:$G,MATCH(Risk7_PlusY67!$D346,ID!$A:$A,0)),"")</f>
        <v>รพศ.</v>
      </c>
      <c r="G346" s="206">
        <f>IFERROR(INDEX(ID!$J:$J,MATCH(Risk7_PlusY67!$D346,ID!$A:$A,0)),"")</f>
        <v>747</v>
      </c>
      <c r="H346" s="208" t="str">
        <f>IFERROR(INDEX(ID!$P:$P,MATCH(Risk7_PlusY67!$D346,ID!$A:$A,0)),"")</f>
        <v>รพศ.A B&gt;700to1000</v>
      </c>
      <c r="I346" s="209">
        <f>IFERROR(INDEX(Raw_DATA!E:E,MATCH(Risk7_PlusY67!$D346,Raw_DATA!$A:$A,0)),"")</f>
        <v>2.14</v>
      </c>
      <c r="J346" s="209">
        <f>IFERROR(INDEX(Raw_DATA!F:F,MATCH(Risk7_PlusY67!$D346,Raw_DATA!$A:$A,0)),"")</f>
        <v>1.98</v>
      </c>
      <c r="K346" s="209">
        <f>IFERROR(INDEX(Raw_DATA!G:G,MATCH(Risk7_PlusY67!$D346,Raw_DATA!$A:$A,0)),"")</f>
        <v>0.96</v>
      </c>
      <c r="L346" s="209">
        <f>IFERROR(INDEX(Raw_DATA!H:H,MATCH(Risk7_PlusY67!$D346,Raw_DATA!$A:$A,0)),"")</f>
        <v>696658388.63</v>
      </c>
      <c r="M346" s="210">
        <f>IFERROR(INDEX(Raw_DATA!I:I,MATCH(Risk7_PlusY67!$D346,Raw_DATA!$A:$A,0)),"")</f>
        <v>-71046574.670000002</v>
      </c>
      <c r="N346" s="206">
        <f t="shared" si="105"/>
        <v>0</v>
      </c>
      <c r="O346" s="206">
        <f t="shared" si="106"/>
        <v>1</v>
      </c>
      <c r="P346" s="206">
        <f t="shared" si="107"/>
        <v>0</v>
      </c>
      <c r="Q346" s="211">
        <f t="shared" si="108"/>
        <v>117.6</v>
      </c>
      <c r="R346" s="206">
        <f t="shared" si="109"/>
        <v>1</v>
      </c>
      <c r="S346" s="212">
        <f>IFERROR(INDEX(Raw_DATA!J:J,MATCH(Risk7_PlusY67!$D346,Raw_DATA!$A:$A,0)),"")</f>
        <v>59865200.149999999</v>
      </c>
      <c r="T346" s="213">
        <f>IFERROR(INDEX(Raw_DATA!K:K,MATCH(Risk7_PlusY67!$D346,Raw_DATA!$A:$A,0)),"")</f>
        <v>-12132162.16</v>
      </c>
      <c r="U346" s="214">
        <f t="shared" si="110"/>
        <v>0</v>
      </c>
      <c r="V346" s="214">
        <f t="shared" si="111"/>
        <v>0</v>
      </c>
      <c r="W346" s="214">
        <f>IF(OR(AND((K346&lt;0.8),(AJ346&gt;180)),AND((K346&lt;0.8),(AJ346&lt;10)),AND((K346&gt;=0.8),(AJ346&lt;10)),AND((K346&gt;=0.8),(AJ346&gt;90))),0,1)</f>
        <v>1</v>
      </c>
      <c r="X346" s="214">
        <f t="shared" si="112"/>
        <v>0</v>
      </c>
      <c r="Y346" s="214">
        <f t="shared" si="113"/>
        <v>1</v>
      </c>
      <c r="Z346" s="214">
        <f t="shared" si="114"/>
        <v>1</v>
      </c>
      <c r="AA346" s="214">
        <f t="shared" si="115"/>
        <v>1</v>
      </c>
      <c r="AB346" s="215" t="str">
        <f t="shared" si="116"/>
        <v>B-</v>
      </c>
      <c r="AC346" s="215" t="str">
        <f t="shared" si="117"/>
        <v>1B-</v>
      </c>
      <c r="AD346" s="216"/>
      <c r="AE346" s="216"/>
      <c r="AF346" s="434">
        <f>IFERROR(INDEX(Raw_DATA!L:L,MATCH(Risk7_PlusY67!$D346,Raw_DATA!$A:$A,0)),"")</f>
        <v>2.12</v>
      </c>
      <c r="AG346" s="434">
        <f>IFERROR(INDEX(AVGGroup!$D$5:$D$21,MATCH(Risk7_PlusY67!$H346,AVGGroup!$C$5:$C$21,0)),"")</f>
        <v>5.87</v>
      </c>
      <c r="AH346" s="434">
        <f>IFERROR(INDEX(Raw_DATA!M:M,MATCH(Risk7_PlusY67!$D346,Raw_DATA!$A:$A,0)),"")</f>
        <v>-2.4500000000000002</v>
      </c>
      <c r="AI346" s="435">
        <f>IFERROR(INDEX(AVGGroup!$F$5:$F$21,MATCH(Risk7_PlusY67!$H346,AVGGroup!$C$5:$C$21,0)),"")</f>
        <v>2.31</v>
      </c>
      <c r="AJ346" s="401">
        <f>IFERROR(INDEX(Raw_DATA!N:N,MATCH(Risk7_PlusY67!$D346,Raw_DATA!$A:$A,0)),"")</f>
        <v>82</v>
      </c>
      <c r="AK346" s="401">
        <f>IFERROR(INDEX(Raw_DATA!O:O,MATCH(Risk7_PlusY67!$D346,Raw_DATA!$A:$A,0)),"")</f>
        <v>93</v>
      </c>
      <c r="AL346" s="401">
        <f>IFERROR(INDEX(Raw_DATA!P:P,MATCH(Risk7_PlusY67!$D346,Raw_DATA!$A:$A,0)),"")</f>
        <v>36</v>
      </c>
      <c r="AM346" s="401">
        <f>IFERROR(INDEX(Raw_DATA!Q:Q,MATCH(Risk7_PlusY67!$D346,Raw_DATA!$A:$A,0)),"")</f>
        <v>84</v>
      </c>
      <c r="AN346" s="401">
        <f>IFERROR(INDEX(Raw_DATA!R:R,MATCH(Risk7_PlusY67!$D346,Raw_DATA!$A:$A,0)),"")</f>
        <v>30</v>
      </c>
      <c r="AO346" s="407"/>
      <c r="AP346" s="411" t="b">
        <f>AB346=AY346</f>
        <v>1</v>
      </c>
      <c r="AQ346" s="340">
        <f t="shared" si="118"/>
        <v>1</v>
      </c>
      <c r="AR346" s="123">
        <f t="shared" si="119"/>
        <v>0</v>
      </c>
      <c r="AS346" s="123">
        <f t="shared" si="120"/>
        <v>0</v>
      </c>
      <c r="AT346" s="123">
        <f>IF(OR(AND((K346&lt;0.8),(BE346&gt;180)),AND((K346&lt;0.8),(BE346&lt;10)),AND((K346&gt;=0.8),(BE346&lt;10)),AND((K346&gt;=0.8),(BE346&gt;90))),0,1)</f>
        <v>1</v>
      </c>
      <c r="AU346" s="123">
        <f t="shared" si="121"/>
        <v>0</v>
      </c>
      <c r="AV346" s="123">
        <f t="shared" si="122"/>
        <v>1</v>
      </c>
      <c r="AW346" s="123">
        <f t="shared" si="123"/>
        <v>1</v>
      </c>
      <c r="AX346" s="123">
        <f t="shared" si="124"/>
        <v>1</v>
      </c>
      <c r="AY346" s="416" t="str">
        <f t="shared" si="125"/>
        <v>B-</v>
      </c>
      <c r="AZ346" s="416" t="str">
        <f>R346&amp;AY346</f>
        <v>1B-</v>
      </c>
      <c r="BA346" s="417">
        <f>IFERROR(INDEX(Raw_DATA!L:L,MATCH(Risk7_PlusY67!$D346,Raw_DATA!$A:$A,0)),"")</f>
        <v>2.12</v>
      </c>
      <c r="BB346" s="417">
        <f>IFERROR(INDEX(AVGGroup!$H$5:$H$21,MATCH(Risk7_PlusY67!$BJ346,AVGGroup!$C$5:$C$21,0)),"")</f>
        <v>5.88</v>
      </c>
      <c r="BC346" s="417">
        <f>IFERROR(INDEX(Raw_DATA!M:M,MATCH(Risk7_PlusY67!$D346,Raw_DATA!$A:$A,0)),"")</f>
        <v>-2.4500000000000002</v>
      </c>
      <c r="BD346" s="418">
        <f>IFERROR(INDEX(AVGGroup!$J$5:$J$21,MATCH(Risk7_PlusY67!$BJ346,AVGGroup!$C$5:$C$21,0)),"")</f>
        <v>2.31</v>
      </c>
      <c r="BE346" s="407">
        <f>IFERROR(INDEX(Raw_DATA!N:N,MATCH(Risk7_PlusY67!$D346,Raw_DATA!$A:$A,0)),"")</f>
        <v>82</v>
      </c>
      <c r="BF346" s="407">
        <f>IFERROR(INDEX(Raw_DATA!O:O,MATCH(Risk7_PlusY67!$D346,Raw_DATA!$A:$A,0)),"")</f>
        <v>93</v>
      </c>
      <c r="BG346" s="407">
        <f>IFERROR(INDEX(Raw_DATA!P:P,MATCH(Risk7_PlusY67!$D346,Raw_DATA!$A:$A,0)),"")</f>
        <v>36</v>
      </c>
      <c r="BH346" s="407">
        <f>IFERROR(INDEX(Raw_DATA!Q:Q,MATCH(Risk7_PlusY67!$D346,Raw_DATA!$A:$A,0)),"")</f>
        <v>84</v>
      </c>
      <c r="BI346" s="407">
        <f>IFERROR(INDEX(Raw_DATA!R:R,MATCH(Risk7_PlusY67!$D346,Raw_DATA!$A:$A,0)),"")</f>
        <v>30</v>
      </c>
      <c r="BJ346" s="124" t="str">
        <f>INDEX('Org2567'!$BM:$BM,MATCH(Risk7_PlusY67!D346,'Org2567'!$D:$D,0))</f>
        <v>รพศ.A B&gt;700to1000</v>
      </c>
    </row>
    <row r="347" spans="1:62" x14ac:dyDescent="0.7">
      <c r="A347" s="206">
        <f>IF(ISBLANK(D347),"",COUNTA($D$3:D347))</f>
        <v>345</v>
      </c>
      <c r="B347" s="207">
        <f>IFERROR(INDEX(ID!$E:$E,MATCH(Risk7_PlusY67!$D347,ID!$A:$A,0)),"")</f>
        <v>6</v>
      </c>
      <c r="C347" s="207" t="str">
        <f>IFERROR(INDEX(ID!$I:$I,MATCH(Risk7_PlusY67!$D347,ID!$A:$A,0)),"")</f>
        <v>จันทบุรี</v>
      </c>
      <c r="D347" s="295" t="s">
        <v>361</v>
      </c>
      <c r="E347" s="207" t="str">
        <f>IFERROR(INDEX(ID!$C:$C,MATCH(Risk7_PlusY67!$D347,ID!$A:$A,0)),"")</f>
        <v>ขลุง,รพช.</v>
      </c>
      <c r="F347" s="207" t="str">
        <f>IFERROR(INDEX(ID!$G:$G,MATCH(Risk7_PlusY67!$D347,ID!$A:$A,0)),"")</f>
        <v>รพช.</v>
      </c>
      <c r="G347" s="206">
        <f>IFERROR(INDEX(ID!$J:$J,MATCH(Risk7_PlusY67!$D347,ID!$A:$A,0)),"")</f>
        <v>39</v>
      </c>
      <c r="H347" s="208" t="str">
        <f>IFERROR(INDEX(ID!$P:$P,MATCH(Risk7_PlusY67!$D347,ID!$A:$A,0)),"")</f>
        <v>รพช.F1 P&lt;=50,000</v>
      </c>
      <c r="I347" s="209">
        <f>IFERROR(INDEX(Raw_DATA!E:E,MATCH(Risk7_PlusY67!$D347,Raw_DATA!$A:$A,0)),"")</f>
        <v>3.85</v>
      </c>
      <c r="J347" s="209">
        <f>IFERROR(INDEX(Raw_DATA!F:F,MATCH(Risk7_PlusY67!$D347,Raw_DATA!$A:$A,0)),"")</f>
        <v>3.5</v>
      </c>
      <c r="K347" s="209">
        <f>IFERROR(INDEX(Raw_DATA!G:G,MATCH(Risk7_PlusY67!$D347,Raw_DATA!$A:$A,0)),"")</f>
        <v>2.78</v>
      </c>
      <c r="L347" s="209">
        <f>IFERROR(INDEX(Raw_DATA!H:H,MATCH(Risk7_PlusY67!$D347,Raw_DATA!$A:$A,0)),"")</f>
        <v>68183766.090000004</v>
      </c>
      <c r="M347" s="210">
        <f>IFERROR(INDEX(Raw_DATA!I:I,MATCH(Risk7_PlusY67!$D347,Raw_DATA!$A:$A,0)),"")</f>
        <v>-34504687.789999999</v>
      </c>
      <c r="N347" s="206">
        <f t="shared" si="105"/>
        <v>0</v>
      </c>
      <c r="O347" s="206">
        <f t="shared" si="106"/>
        <v>1</v>
      </c>
      <c r="P347" s="206">
        <f t="shared" si="107"/>
        <v>0</v>
      </c>
      <c r="Q347" s="211">
        <f t="shared" si="108"/>
        <v>23.7</v>
      </c>
      <c r="R347" s="206">
        <f t="shared" si="109"/>
        <v>1</v>
      </c>
      <c r="S347" s="212">
        <f>IFERROR(INDEX(Raw_DATA!J:J,MATCH(Risk7_PlusY67!$D347,Raw_DATA!$A:$A,0)),"")</f>
        <v>-19212084.469999999</v>
      </c>
      <c r="T347" s="213">
        <f>IFERROR(INDEX(Raw_DATA!K:K,MATCH(Risk7_PlusY67!$D347,Raw_DATA!$A:$A,0)),"")</f>
        <v>42574151.909999996</v>
      </c>
      <c r="U347" s="214">
        <f t="shared" si="110"/>
        <v>0</v>
      </c>
      <c r="V347" s="214">
        <f t="shared" si="111"/>
        <v>0</v>
      </c>
      <c r="W347" s="214">
        <f>IF(OR(AND((K347&lt;0.8),(AJ347&gt;180)),AND((K347&lt;0.8),(AJ347&lt;10)),AND((K347&gt;=0.8),(AJ347&lt;10)),AND((K347&gt;=0.8),(AJ347&gt;90))),0,1)</f>
        <v>0</v>
      </c>
      <c r="X347" s="214">
        <f t="shared" si="112"/>
        <v>1</v>
      </c>
      <c r="Y347" s="214">
        <f t="shared" si="113"/>
        <v>0</v>
      </c>
      <c r="Z347" s="214">
        <f t="shared" si="114"/>
        <v>1</v>
      </c>
      <c r="AA347" s="214">
        <f t="shared" si="115"/>
        <v>0</v>
      </c>
      <c r="AB347" s="215" t="str">
        <f t="shared" si="116"/>
        <v>C-</v>
      </c>
      <c r="AC347" s="215" t="str">
        <f t="shared" si="117"/>
        <v>1C-</v>
      </c>
      <c r="AD347" s="216"/>
      <c r="AE347" s="216"/>
      <c r="AF347" s="434">
        <f>IFERROR(INDEX(Raw_DATA!L:L,MATCH(Risk7_PlusY67!$D347,Raw_DATA!$A:$A,0)),"")</f>
        <v>-14.73</v>
      </c>
      <c r="AG347" s="434">
        <f>IFERROR(INDEX(AVGGroup!$D$5:$D$21,MATCH(Risk7_PlusY67!$H347,AVGGroup!$C$5:$C$21,0)),"")</f>
        <v>-3.15</v>
      </c>
      <c r="AH347" s="434">
        <f>IFERROR(INDEX(Raw_DATA!M:M,MATCH(Risk7_PlusY67!$D347,Raw_DATA!$A:$A,0)),"")</f>
        <v>-20.75</v>
      </c>
      <c r="AI347" s="435">
        <f>IFERROR(INDEX(AVGGroup!$F$5:$F$21,MATCH(Risk7_PlusY67!$H347,AVGGroup!$C$5:$C$21,0)),"")</f>
        <v>-7.1</v>
      </c>
      <c r="AJ347" s="401">
        <f>IFERROR(INDEX(Raw_DATA!N:N,MATCH(Risk7_PlusY67!$D347,Raw_DATA!$A:$A,0)),"")</f>
        <v>113</v>
      </c>
      <c r="AK347" s="401">
        <f>IFERROR(INDEX(Raw_DATA!O:O,MATCH(Risk7_PlusY67!$D347,Raw_DATA!$A:$A,0)),"")</f>
        <v>55</v>
      </c>
      <c r="AL347" s="401">
        <f>IFERROR(INDEX(Raw_DATA!P:P,MATCH(Risk7_PlusY67!$D347,Raw_DATA!$A:$A,0)),"")</f>
        <v>105</v>
      </c>
      <c r="AM347" s="401">
        <f>IFERROR(INDEX(Raw_DATA!Q:Q,MATCH(Risk7_PlusY67!$D347,Raw_DATA!$A:$A,0)),"")</f>
        <v>75</v>
      </c>
      <c r="AN347" s="401">
        <f>IFERROR(INDEX(Raw_DATA!R:R,MATCH(Risk7_PlusY67!$D347,Raw_DATA!$A:$A,0)),"")</f>
        <v>87</v>
      </c>
      <c r="AO347" s="407"/>
      <c r="AP347" s="411" t="b">
        <f>AB347=AY347</f>
        <v>1</v>
      </c>
      <c r="AQ347" s="340">
        <f t="shared" si="118"/>
        <v>1</v>
      </c>
      <c r="AR347" s="123">
        <f t="shared" si="119"/>
        <v>0</v>
      </c>
      <c r="AS347" s="123">
        <f t="shared" si="120"/>
        <v>0</v>
      </c>
      <c r="AT347" s="123">
        <f>IF(OR(AND((K347&lt;0.8),(BE347&gt;180)),AND((K347&lt;0.8),(BE347&lt;10)),AND((K347&gt;=0.8),(BE347&lt;10)),AND((K347&gt;=0.8),(BE347&gt;90))),0,1)</f>
        <v>0</v>
      </c>
      <c r="AU347" s="123">
        <f t="shared" si="121"/>
        <v>1</v>
      </c>
      <c r="AV347" s="123">
        <f t="shared" si="122"/>
        <v>0</v>
      </c>
      <c r="AW347" s="123">
        <f t="shared" si="123"/>
        <v>1</v>
      </c>
      <c r="AX347" s="123">
        <f t="shared" si="124"/>
        <v>0</v>
      </c>
      <c r="AY347" s="416" t="str">
        <f t="shared" si="125"/>
        <v>C-</v>
      </c>
      <c r="AZ347" s="416" t="str">
        <f>R347&amp;AY347</f>
        <v>1C-</v>
      </c>
      <c r="BA347" s="417">
        <f>IFERROR(INDEX(Raw_DATA!L:L,MATCH(Risk7_PlusY67!$D347,Raw_DATA!$A:$A,0)),"")</f>
        <v>-14.73</v>
      </c>
      <c r="BB347" s="417">
        <f>IFERROR(INDEX(AVGGroup!$H$5:$H$21,MATCH(Risk7_PlusY67!$BJ347,AVGGroup!$C$5:$C$21,0)),"")</f>
        <v>-3.15</v>
      </c>
      <c r="BC347" s="417">
        <f>IFERROR(INDEX(Raw_DATA!M:M,MATCH(Risk7_PlusY67!$D347,Raw_DATA!$A:$A,0)),"")</f>
        <v>-20.75</v>
      </c>
      <c r="BD347" s="418">
        <f>IFERROR(INDEX(AVGGroup!$J$5:$J$21,MATCH(Risk7_PlusY67!$BJ347,AVGGroup!$C$5:$C$21,0)),"")</f>
        <v>-7.1</v>
      </c>
      <c r="BE347" s="407">
        <f>IFERROR(INDEX(Raw_DATA!N:N,MATCH(Risk7_PlusY67!$D347,Raw_DATA!$A:$A,0)),"")</f>
        <v>113</v>
      </c>
      <c r="BF347" s="407">
        <f>IFERROR(INDEX(Raw_DATA!O:O,MATCH(Risk7_PlusY67!$D347,Raw_DATA!$A:$A,0)),"")</f>
        <v>55</v>
      </c>
      <c r="BG347" s="407">
        <f>IFERROR(INDEX(Raw_DATA!P:P,MATCH(Risk7_PlusY67!$D347,Raw_DATA!$A:$A,0)),"")</f>
        <v>105</v>
      </c>
      <c r="BH347" s="407">
        <f>IFERROR(INDEX(Raw_DATA!Q:Q,MATCH(Risk7_PlusY67!$D347,Raw_DATA!$A:$A,0)),"")</f>
        <v>75</v>
      </c>
      <c r="BI347" s="407">
        <f>IFERROR(INDEX(Raw_DATA!R:R,MATCH(Risk7_PlusY67!$D347,Raw_DATA!$A:$A,0)),"")</f>
        <v>87</v>
      </c>
      <c r="BJ347" s="124" t="str">
        <f>INDEX('Org2567'!$BM:$BM,MATCH(Risk7_PlusY67!D347,'Org2567'!$D:$D,0))</f>
        <v>รพช.F1 P&lt;=50,000</v>
      </c>
    </row>
    <row r="348" spans="1:62" x14ac:dyDescent="0.7">
      <c r="A348" s="206">
        <f>IF(ISBLANK(D348),"",COUNTA($D$3:D348))</f>
        <v>346</v>
      </c>
      <c r="B348" s="207">
        <f>IFERROR(INDEX(ID!$E:$E,MATCH(Risk7_PlusY67!$D348,ID!$A:$A,0)),"")</f>
        <v>6</v>
      </c>
      <c r="C348" s="207" t="str">
        <f>IFERROR(INDEX(ID!$I:$I,MATCH(Risk7_PlusY67!$D348,ID!$A:$A,0)),"")</f>
        <v>จันทบุรี</v>
      </c>
      <c r="D348" s="295" t="s">
        <v>362</v>
      </c>
      <c r="E348" s="207" t="str">
        <f>IFERROR(INDEX(ID!$C:$C,MATCH(Risk7_PlusY67!$D348,ID!$A:$A,0)),"")</f>
        <v>ท่าใหม่,รพช.</v>
      </c>
      <c r="F348" s="207" t="str">
        <f>IFERROR(INDEX(ID!$G:$G,MATCH(Risk7_PlusY67!$D348,ID!$A:$A,0)),"")</f>
        <v>รพช.</v>
      </c>
      <c r="G348" s="206">
        <f>IFERROR(INDEX(ID!$J:$J,MATCH(Risk7_PlusY67!$D348,ID!$A:$A,0)),"")</f>
        <v>33</v>
      </c>
      <c r="H348" s="208" t="str">
        <f>IFERROR(INDEX(ID!$P:$P,MATCH(Risk7_PlusY67!$D348,ID!$A:$A,0)),"")</f>
        <v>รพช.F2 P&lt;=30,000</v>
      </c>
      <c r="I348" s="209">
        <f>IFERROR(INDEX(Raw_DATA!E:E,MATCH(Risk7_PlusY67!$D348,Raw_DATA!$A:$A,0)),"")</f>
        <v>6.88</v>
      </c>
      <c r="J348" s="209">
        <f>IFERROR(INDEX(Raw_DATA!F:F,MATCH(Risk7_PlusY67!$D348,Raw_DATA!$A:$A,0)),"")</f>
        <v>6.43</v>
      </c>
      <c r="K348" s="209">
        <f>IFERROR(INDEX(Raw_DATA!G:G,MATCH(Risk7_PlusY67!$D348,Raw_DATA!$A:$A,0)),"")</f>
        <v>5.44</v>
      </c>
      <c r="L348" s="209">
        <f>IFERROR(INDEX(Raw_DATA!H:H,MATCH(Risk7_PlusY67!$D348,Raw_DATA!$A:$A,0)),"")</f>
        <v>45829176.899999999</v>
      </c>
      <c r="M348" s="210">
        <f>IFERROR(INDEX(Raw_DATA!I:I,MATCH(Risk7_PlusY67!$D348,Raw_DATA!$A:$A,0)),"")</f>
        <v>-10341847.42</v>
      </c>
      <c r="N348" s="206">
        <f t="shared" si="105"/>
        <v>0</v>
      </c>
      <c r="O348" s="206">
        <f t="shared" si="106"/>
        <v>1</v>
      </c>
      <c r="P348" s="206">
        <f t="shared" si="107"/>
        <v>0</v>
      </c>
      <c r="Q348" s="211">
        <f t="shared" si="108"/>
        <v>53.1</v>
      </c>
      <c r="R348" s="206">
        <f t="shared" si="109"/>
        <v>1</v>
      </c>
      <c r="S348" s="212">
        <f>IFERROR(INDEX(Raw_DATA!J:J,MATCH(Risk7_PlusY67!$D348,Raw_DATA!$A:$A,0)),"")</f>
        <v>-3997637.95</v>
      </c>
      <c r="T348" s="213">
        <f>IFERROR(INDEX(Raw_DATA!K:K,MATCH(Risk7_PlusY67!$D348,Raw_DATA!$A:$A,0)),"")</f>
        <v>34641076.75</v>
      </c>
      <c r="U348" s="214">
        <f t="shared" si="110"/>
        <v>0</v>
      </c>
      <c r="V348" s="214">
        <f t="shared" si="111"/>
        <v>0</v>
      </c>
      <c r="W348" s="214">
        <f>IF(OR(AND((K348&lt;0.8),(AJ348&gt;180)),AND((K348&lt;0.8),(AJ348&lt;10)),AND((K348&gt;=0.8),(AJ348&lt;10)),AND((K348&gt;=0.8),(AJ348&gt;90))),0,1)</f>
        <v>1</v>
      </c>
      <c r="X348" s="214">
        <f t="shared" si="112"/>
        <v>1</v>
      </c>
      <c r="Y348" s="214">
        <f t="shared" si="113"/>
        <v>0</v>
      </c>
      <c r="Z348" s="214">
        <f t="shared" si="114"/>
        <v>0</v>
      </c>
      <c r="AA348" s="214">
        <f t="shared" si="115"/>
        <v>0</v>
      </c>
      <c r="AB348" s="215" t="str">
        <f t="shared" si="116"/>
        <v>C-</v>
      </c>
      <c r="AC348" s="215" t="str">
        <f t="shared" si="117"/>
        <v>1C-</v>
      </c>
      <c r="AD348" s="216"/>
      <c r="AE348" s="216"/>
      <c r="AF348" s="434">
        <f>IFERROR(INDEX(Raw_DATA!L:L,MATCH(Risk7_PlusY67!$D348,Raw_DATA!$A:$A,0)),"")</f>
        <v>-5.16</v>
      </c>
      <c r="AG348" s="434">
        <f>IFERROR(INDEX(AVGGroup!$D$5:$D$21,MATCH(Risk7_PlusY67!$H348,AVGGroup!$C$5:$C$21,0)),"")</f>
        <v>-3.55</v>
      </c>
      <c r="AH348" s="434">
        <f>IFERROR(INDEX(Raw_DATA!M:M,MATCH(Risk7_PlusY67!$D348,Raw_DATA!$A:$A,0)),"")</f>
        <v>-12.28</v>
      </c>
      <c r="AI348" s="435">
        <f>IFERROR(INDEX(AVGGroup!$F$5:$F$21,MATCH(Risk7_PlusY67!$H348,AVGGroup!$C$5:$C$21,0)),"")</f>
        <v>-10.199999999999999</v>
      </c>
      <c r="AJ348" s="401">
        <f>IFERROR(INDEX(Raw_DATA!N:N,MATCH(Risk7_PlusY67!$D348,Raw_DATA!$A:$A,0)),"")</f>
        <v>76</v>
      </c>
      <c r="AK348" s="401">
        <f>IFERROR(INDEX(Raw_DATA!O:O,MATCH(Risk7_PlusY67!$D348,Raw_DATA!$A:$A,0)),"")</f>
        <v>52</v>
      </c>
      <c r="AL348" s="401">
        <f>IFERROR(INDEX(Raw_DATA!P:P,MATCH(Risk7_PlusY67!$D348,Raw_DATA!$A:$A,0)),"")</f>
        <v>66</v>
      </c>
      <c r="AM348" s="401">
        <f>IFERROR(INDEX(Raw_DATA!Q:Q,MATCH(Risk7_PlusY67!$D348,Raw_DATA!$A:$A,0)),"")</f>
        <v>133</v>
      </c>
      <c r="AN348" s="401">
        <f>IFERROR(INDEX(Raw_DATA!R:R,MATCH(Risk7_PlusY67!$D348,Raw_DATA!$A:$A,0)),"")</f>
        <v>80</v>
      </c>
      <c r="AO348" s="407"/>
      <c r="AP348" s="411" t="b">
        <f>AB348=AY348</f>
        <v>1</v>
      </c>
      <c r="AQ348" s="340">
        <f t="shared" si="118"/>
        <v>1</v>
      </c>
      <c r="AR348" s="123">
        <f t="shared" si="119"/>
        <v>0</v>
      </c>
      <c r="AS348" s="123">
        <f t="shared" si="120"/>
        <v>0</v>
      </c>
      <c r="AT348" s="123">
        <f>IF(OR(AND((K348&lt;0.8),(BE348&gt;180)),AND((K348&lt;0.8),(BE348&lt;10)),AND((K348&gt;=0.8),(BE348&lt;10)),AND((K348&gt;=0.8),(BE348&gt;90))),0,1)</f>
        <v>1</v>
      </c>
      <c r="AU348" s="123">
        <f t="shared" si="121"/>
        <v>1</v>
      </c>
      <c r="AV348" s="123">
        <f t="shared" si="122"/>
        <v>0</v>
      </c>
      <c r="AW348" s="123">
        <f t="shared" si="123"/>
        <v>0</v>
      </c>
      <c r="AX348" s="123">
        <f t="shared" si="124"/>
        <v>0</v>
      </c>
      <c r="AY348" s="416" t="str">
        <f t="shared" si="125"/>
        <v>C-</v>
      </c>
      <c r="AZ348" s="416" t="str">
        <f>R348&amp;AY348</f>
        <v>1C-</v>
      </c>
      <c r="BA348" s="417">
        <f>IFERROR(INDEX(Raw_DATA!L:L,MATCH(Risk7_PlusY67!$D348,Raw_DATA!$A:$A,0)),"")</f>
        <v>-5.16</v>
      </c>
      <c r="BB348" s="417">
        <f>IFERROR(INDEX(AVGGroup!$H$5:$H$21,MATCH(Risk7_PlusY67!$BJ348,AVGGroup!$C$5:$C$21,0)),"")</f>
        <v>-3.54</v>
      </c>
      <c r="BC348" s="417">
        <f>IFERROR(INDEX(Raw_DATA!M:M,MATCH(Risk7_PlusY67!$D348,Raw_DATA!$A:$A,0)),"")</f>
        <v>-12.28</v>
      </c>
      <c r="BD348" s="418">
        <f>IFERROR(INDEX(AVGGroup!$J$5:$J$21,MATCH(Risk7_PlusY67!$BJ348,AVGGroup!$C$5:$C$21,0)),"")</f>
        <v>-10.199999999999999</v>
      </c>
      <c r="BE348" s="407">
        <f>IFERROR(INDEX(Raw_DATA!N:N,MATCH(Risk7_PlusY67!$D348,Raw_DATA!$A:$A,0)),"")</f>
        <v>76</v>
      </c>
      <c r="BF348" s="407">
        <f>IFERROR(INDEX(Raw_DATA!O:O,MATCH(Risk7_PlusY67!$D348,Raw_DATA!$A:$A,0)),"")</f>
        <v>52</v>
      </c>
      <c r="BG348" s="407">
        <f>IFERROR(INDEX(Raw_DATA!P:P,MATCH(Risk7_PlusY67!$D348,Raw_DATA!$A:$A,0)),"")</f>
        <v>66</v>
      </c>
      <c r="BH348" s="407">
        <f>IFERROR(INDEX(Raw_DATA!Q:Q,MATCH(Risk7_PlusY67!$D348,Raw_DATA!$A:$A,0)),"")</f>
        <v>133</v>
      </c>
      <c r="BI348" s="407">
        <f>IFERROR(INDEX(Raw_DATA!R:R,MATCH(Risk7_PlusY67!$D348,Raw_DATA!$A:$A,0)),"")</f>
        <v>80</v>
      </c>
      <c r="BJ348" s="124" t="str">
        <f>INDEX('Org2567'!$BM:$BM,MATCH(Risk7_PlusY67!D348,'Org2567'!$D:$D,0))</f>
        <v>รพช.F2 P&lt;=30,000</v>
      </c>
    </row>
    <row r="349" spans="1:62" x14ac:dyDescent="0.7">
      <c r="A349" s="206">
        <f>IF(ISBLANK(D349),"",COUNTA($D$3:D349))</f>
        <v>347</v>
      </c>
      <c r="B349" s="207">
        <f>IFERROR(INDEX(ID!$E:$E,MATCH(Risk7_PlusY67!$D349,ID!$A:$A,0)),"")</f>
        <v>6</v>
      </c>
      <c r="C349" s="207" t="str">
        <f>IFERROR(INDEX(ID!$I:$I,MATCH(Risk7_PlusY67!$D349,ID!$A:$A,0)),"")</f>
        <v>จันทบุรี</v>
      </c>
      <c r="D349" s="295" t="s">
        <v>363</v>
      </c>
      <c r="E349" s="207" t="str">
        <f>IFERROR(INDEX(ID!$C:$C,MATCH(Risk7_PlusY67!$D349,ID!$A:$A,0)),"")</f>
        <v>เขาสุกิม,รพช.</v>
      </c>
      <c r="F349" s="207" t="str">
        <f>IFERROR(INDEX(ID!$G:$G,MATCH(Risk7_PlusY67!$D349,ID!$A:$A,0)),"")</f>
        <v>รพช.</v>
      </c>
      <c r="G349" s="206">
        <f>IFERROR(INDEX(ID!$J:$J,MATCH(Risk7_PlusY67!$D349,ID!$A:$A,0)),"")</f>
        <v>30</v>
      </c>
      <c r="H349" s="208" t="str">
        <f>IFERROR(INDEX(ID!$P:$P,MATCH(Risk7_PlusY67!$D349,ID!$A:$A,0)),"")</f>
        <v>รพช.F2 P&lt;=30,000</v>
      </c>
      <c r="I349" s="209">
        <f>IFERROR(INDEX(Raw_DATA!E:E,MATCH(Risk7_PlusY67!$D349,Raw_DATA!$A:$A,0)),"")</f>
        <v>3.14</v>
      </c>
      <c r="J349" s="209">
        <f>IFERROR(INDEX(Raw_DATA!F:F,MATCH(Risk7_PlusY67!$D349,Raw_DATA!$A:$A,0)),"")</f>
        <v>2.87</v>
      </c>
      <c r="K349" s="209">
        <f>IFERROR(INDEX(Raw_DATA!G:G,MATCH(Risk7_PlusY67!$D349,Raw_DATA!$A:$A,0)),"")</f>
        <v>2.46</v>
      </c>
      <c r="L349" s="209">
        <f>IFERROR(INDEX(Raw_DATA!H:H,MATCH(Risk7_PlusY67!$D349,Raw_DATA!$A:$A,0)),"")</f>
        <v>18682900.190000001</v>
      </c>
      <c r="M349" s="210">
        <f>IFERROR(INDEX(Raw_DATA!I:I,MATCH(Risk7_PlusY67!$D349,Raw_DATA!$A:$A,0)),"")</f>
        <v>-14838378.75</v>
      </c>
      <c r="N349" s="206">
        <f t="shared" si="105"/>
        <v>0</v>
      </c>
      <c r="O349" s="206">
        <f t="shared" si="106"/>
        <v>1</v>
      </c>
      <c r="P349" s="206">
        <f t="shared" si="107"/>
        <v>0</v>
      </c>
      <c r="Q349" s="211">
        <f t="shared" si="108"/>
        <v>15.1</v>
      </c>
      <c r="R349" s="206">
        <f t="shared" si="109"/>
        <v>1</v>
      </c>
      <c r="S349" s="212">
        <f>IFERROR(INDEX(Raw_DATA!J:J,MATCH(Risk7_PlusY67!$D349,Raw_DATA!$A:$A,0)),"")</f>
        <v>-10016669.859999999</v>
      </c>
      <c r="T349" s="213">
        <f>IFERROR(INDEX(Raw_DATA!K:K,MATCH(Risk7_PlusY67!$D349,Raw_DATA!$A:$A,0)),"")</f>
        <v>12733306.23</v>
      </c>
      <c r="U349" s="214">
        <f t="shared" si="110"/>
        <v>0</v>
      </c>
      <c r="V349" s="214">
        <f t="shared" si="111"/>
        <v>0</v>
      </c>
      <c r="W349" s="214">
        <f>IF(OR(AND((K349&lt;0.8),(AJ349&gt;180)),AND((K349&lt;0.8),(AJ349&lt;10)),AND((K349&gt;=0.8),(AJ349&lt;10)),AND((K349&gt;=0.8),(AJ349&gt;90))),0,1)</f>
        <v>0</v>
      </c>
      <c r="X349" s="214">
        <f t="shared" si="112"/>
        <v>1</v>
      </c>
      <c r="Y349" s="214">
        <f t="shared" si="113"/>
        <v>0</v>
      </c>
      <c r="Z349" s="214">
        <f t="shared" si="114"/>
        <v>0</v>
      </c>
      <c r="AA349" s="214">
        <f t="shared" si="115"/>
        <v>1</v>
      </c>
      <c r="AB349" s="215" t="str">
        <f t="shared" si="116"/>
        <v>C-</v>
      </c>
      <c r="AC349" s="215" t="str">
        <f t="shared" si="117"/>
        <v>1C-</v>
      </c>
      <c r="AD349" s="216"/>
      <c r="AE349" s="216"/>
      <c r="AF349" s="434">
        <f>IFERROR(INDEX(Raw_DATA!L:L,MATCH(Risk7_PlusY67!$D349,Raw_DATA!$A:$A,0)),"")</f>
        <v>-13.26</v>
      </c>
      <c r="AG349" s="434">
        <f>IFERROR(INDEX(AVGGroup!$D$5:$D$21,MATCH(Risk7_PlusY67!$H349,AVGGroup!$C$5:$C$21,0)),"")</f>
        <v>-3.55</v>
      </c>
      <c r="AH349" s="434">
        <f>IFERROR(INDEX(Raw_DATA!M:M,MATCH(Risk7_PlusY67!$D349,Raw_DATA!$A:$A,0)),"")</f>
        <v>-23.35</v>
      </c>
      <c r="AI349" s="435">
        <f>IFERROR(INDEX(AVGGroup!$F$5:$F$21,MATCH(Risk7_PlusY67!$H349,AVGGroup!$C$5:$C$21,0)),"")</f>
        <v>-10.199999999999999</v>
      </c>
      <c r="AJ349" s="401">
        <f>IFERROR(INDEX(Raw_DATA!N:N,MATCH(Risk7_PlusY67!$D349,Raw_DATA!$A:$A,0)),"")</f>
        <v>96</v>
      </c>
      <c r="AK349" s="401">
        <f>IFERROR(INDEX(Raw_DATA!O:O,MATCH(Risk7_PlusY67!$D349,Raw_DATA!$A:$A,0)),"")</f>
        <v>60</v>
      </c>
      <c r="AL349" s="401">
        <f>IFERROR(INDEX(Raw_DATA!P:P,MATCH(Risk7_PlusY67!$D349,Raw_DATA!$A:$A,0)),"")</f>
        <v>99</v>
      </c>
      <c r="AM349" s="401">
        <f>IFERROR(INDEX(Raw_DATA!Q:Q,MATCH(Risk7_PlusY67!$D349,Raw_DATA!$A:$A,0)),"")</f>
        <v>184</v>
      </c>
      <c r="AN349" s="401">
        <f>IFERROR(INDEX(Raw_DATA!R:R,MATCH(Risk7_PlusY67!$D349,Raw_DATA!$A:$A,0)),"")</f>
        <v>49</v>
      </c>
      <c r="AO349" s="407"/>
      <c r="AP349" s="411" t="b">
        <f>AB349=AY349</f>
        <v>1</v>
      </c>
      <c r="AQ349" s="340">
        <f t="shared" si="118"/>
        <v>1</v>
      </c>
      <c r="AR349" s="123">
        <f t="shared" si="119"/>
        <v>0</v>
      </c>
      <c r="AS349" s="123">
        <f t="shared" si="120"/>
        <v>0</v>
      </c>
      <c r="AT349" s="123">
        <f>IF(OR(AND((K349&lt;0.8),(BE349&gt;180)),AND((K349&lt;0.8),(BE349&lt;10)),AND((K349&gt;=0.8),(BE349&lt;10)),AND((K349&gt;=0.8),(BE349&gt;90))),0,1)</f>
        <v>0</v>
      </c>
      <c r="AU349" s="123">
        <f t="shared" si="121"/>
        <v>1</v>
      </c>
      <c r="AV349" s="123">
        <f t="shared" si="122"/>
        <v>0</v>
      </c>
      <c r="AW349" s="123">
        <f t="shared" si="123"/>
        <v>0</v>
      </c>
      <c r="AX349" s="123">
        <f t="shared" si="124"/>
        <v>1</v>
      </c>
      <c r="AY349" s="416" t="str">
        <f t="shared" si="125"/>
        <v>C-</v>
      </c>
      <c r="AZ349" s="416" t="str">
        <f>R349&amp;AY349</f>
        <v>1C-</v>
      </c>
      <c r="BA349" s="417">
        <f>IFERROR(INDEX(Raw_DATA!L:L,MATCH(Risk7_PlusY67!$D349,Raw_DATA!$A:$A,0)),"")</f>
        <v>-13.26</v>
      </c>
      <c r="BB349" s="417">
        <f>IFERROR(INDEX(AVGGroup!$H$5:$H$21,MATCH(Risk7_PlusY67!$BJ349,AVGGroup!$C$5:$C$21,0)),"")</f>
        <v>-3.54</v>
      </c>
      <c r="BC349" s="417">
        <f>IFERROR(INDEX(Raw_DATA!M:M,MATCH(Risk7_PlusY67!$D349,Raw_DATA!$A:$A,0)),"")</f>
        <v>-23.35</v>
      </c>
      <c r="BD349" s="418">
        <f>IFERROR(INDEX(AVGGroup!$J$5:$J$21,MATCH(Risk7_PlusY67!$BJ349,AVGGroup!$C$5:$C$21,0)),"")</f>
        <v>-10.199999999999999</v>
      </c>
      <c r="BE349" s="407">
        <f>IFERROR(INDEX(Raw_DATA!N:N,MATCH(Risk7_PlusY67!$D349,Raw_DATA!$A:$A,0)),"")</f>
        <v>96</v>
      </c>
      <c r="BF349" s="407">
        <f>IFERROR(INDEX(Raw_DATA!O:O,MATCH(Risk7_PlusY67!$D349,Raw_DATA!$A:$A,0)),"")</f>
        <v>60</v>
      </c>
      <c r="BG349" s="407">
        <f>IFERROR(INDEX(Raw_DATA!P:P,MATCH(Risk7_PlusY67!$D349,Raw_DATA!$A:$A,0)),"")</f>
        <v>99</v>
      </c>
      <c r="BH349" s="407">
        <f>IFERROR(INDEX(Raw_DATA!Q:Q,MATCH(Risk7_PlusY67!$D349,Raw_DATA!$A:$A,0)),"")</f>
        <v>184</v>
      </c>
      <c r="BI349" s="407">
        <f>IFERROR(INDEX(Raw_DATA!R:R,MATCH(Risk7_PlusY67!$D349,Raw_DATA!$A:$A,0)),"")</f>
        <v>49</v>
      </c>
      <c r="BJ349" s="124" t="str">
        <f>INDEX('Org2567'!$BM:$BM,MATCH(Risk7_PlusY67!D349,'Org2567'!$D:$D,0))</f>
        <v>รพช.F2 P&lt;=30,000</v>
      </c>
    </row>
    <row r="350" spans="1:62" x14ac:dyDescent="0.7">
      <c r="A350" s="206">
        <f>IF(ISBLANK(D350),"",COUNTA($D$3:D350))</f>
        <v>348</v>
      </c>
      <c r="B350" s="207">
        <f>IFERROR(INDEX(ID!$E:$E,MATCH(Risk7_PlusY67!$D350,ID!$A:$A,0)),"")</f>
        <v>6</v>
      </c>
      <c r="C350" s="207" t="str">
        <f>IFERROR(INDEX(ID!$I:$I,MATCH(Risk7_PlusY67!$D350,ID!$A:$A,0)),"")</f>
        <v>จันทบุรี</v>
      </c>
      <c r="D350" s="295" t="s">
        <v>364</v>
      </c>
      <c r="E350" s="207" t="str">
        <f>IFERROR(INDEX(ID!$C:$C,MATCH(Risk7_PlusY67!$D350,ID!$A:$A,0)),"")</f>
        <v>สองพี่น้อง,รพช.</v>
      </c>
      <c r="F350" s="207" t="str">
        <f>IFERROR(INDEX(ID!$G:$G,MATCH(Risk7_PlusY67!$D350,ID!$A:$A,0)),"")</f>
        <v>รพช.</v>
      </c>
      <c r="G350" s="206">
        <f>IFERROR(INDEX(ID!$J:$J,MATCH(Risk7_PlusY67!$D350,ID!$A:$A,0)),"")</f>
        <v>32</v>
      </c>
      <c r="H350" s="208" t="str">
        <f>IFERROR(INDEX(ID!$P:$P,MATCH(Risk7_PlusY67!$D350,ID!$A:$A,0)),"")</f>
        <v>รพช.F2 P&lt;=30,000</v>
      </c>
      <c r="I350" s="209">
        <f>IFERROR(INDEX(Raw_DATA!E:E,MATCH(Risk7_PlusY67!$D350,Raw_DATA!$A:$A,0)),"")</f>
        <v>10.37</v>
      </c>
      <c r="J350" s="209">
        <f>IFERROR(INDEX(Raw_DATA!F:F,MATCH(Risk7_PlusY67!$D350,Raw_DATA!$A:$A,0)),"")</f>
        <v>9.86</v>
      </c>
      <c r="K350" s="209">
        <f>IFERROR(INDEX(Raw_DATA!G:G,MATCH(Risk7_PlusY67!$D350,Raw_DATA!$A:$A,0)),"")</f>
        <v>8.56</v>
      </c>
      <c r="L350" s="209">
        <f>IFERROR(INDEX(Raw_DATA!H:H,MATCH(Risk7_PlusY67!$D350,Raw_DATA!$A:$A,0)),"")</f>
        <v>54925785.759999998</v>
      </c>
      <c r="M350" s="210">
        <f>IFERROR(INDEX(Raw_DATA!I:I,MATCH(Risk7_PlusY67!$D350,Raw_DATA!$A:$A,0)),"")</f>
        <v>4455011.0599999996</v>
      </c>
      <c r="N350" s="206">
        <f t="shared" si="105"/>
        <v>0</v>
      </c>
      <c r="O350" s="206">
        <f t="shared" si="106"/>
        <v>0</v>
      </c>
      <c r="P350" s="206">
        <f t="shared" si="107"/>
        <v>0</v>
      </c>
      <c r="Q350" s="211" t="str">
        <f t="shared" si="108"/>
        <v/>
      </c>
      <c r="R350" s="206">
        <f t="shared" si="109"/>
        <v>0</v>
      </c>
      <c r="S350" s="212">
        <f>IFERROR(INDEX(Raw_DATA!J:J,MATCH(Risk7_PlusY67!$D350,Raw_DATA!$A:$A,0)),"")</f>
        <v>8941908.3399999999</v>
      </c>
      <c r="T350" s="213">
        <f>IFERROR(INDEX(Raw_DATA!K:K,MATCH(Risk7_PlusY67!$D350,Raw_DATA!$A:$A,0)),"")</f>
        <v>44330942.079999998</v>
      </c>
      <c r="U350" s="214">
        <f t="shared" si="110"/>
        <v>1</v>
      </c>
      <c r="V350" s="214">
        <f t="shared" si="111"/>
        <v>1</v>
      </c>
      <c r="W350" s="214">
        <f>IF(OR(AND((K350&lt;0.8),(AJ350&gt;180)),AND((K350&lt;0.8),(AJ350&lt;10)),AND((K350&gt;=0.8),(AJ350&lt;10)),AND((K350&gt;=0.8),(AJ350&gt;90))),0,1)</f>
        <v>0</v>
      </c>
      <c r="X350" s="214">
        <f t="shared" si="112"/>
        <v>0</v>
      </c>
      <c r="Y350" s="214">
        <f t="shared" si="113"/>
        <v>1</v>
      </c>
      <c r="Z350" s="214">
        <f t="shared" si="114"/>
        <v>1</v>
      </c>
      <c r="AA350" s="214">
        <f t="shared" si="115"/>
        <v>0</v>
      </c>
      <c r="AB350" s="215" t="str">
        <f t="shared" si="116"/>
        <v>B-</v>
      </c>
      <c r="AC350" s="215" t="str">
        <f t="shared" si="117"/>
        <v>0B-</v>
      </c>
      <c r="AD350" s="216"/>
      <c r="AE350" s="216"/>
      <c r="AF350" s="434">
        <f>IFERROR(INDEX(Raw_DATA!L:L,MATCH(Risk7_PlusY67!$D350,Raw_DATA!$A:$A,0)),"")</f>
        <v>11.63</v>
      </c>
      <c r="AG350" s="434">
        <f>IFERROR(INDEX(AVGGroup!$D$5:$D$21,MATCH(Risk7_PlusY67!$H350,AVGGroup!$C$5:$C$21,0)),"")</f>
        <v>-3.55</v>
      </c>
      <c r="AH350" s="434">
        <f>IFERROR(INDEX(Raw_DATA!M:M,MATCH(Risk7_PlusY67!$D350,Raw_DATA!$A:$A,0)),"")</f>
        <v>4.6100000000000003</v>
      </c>
      <c r="AI350" s="435">
        <f>IFERROR(INDEX(AVGGroup!$F$5:$F$21,MATCH(Risk7_PlusY67!$H350,AVGGroup!$C$5:$C$21,0)),"")</f>
        <v>-10.199999999999999</v>
      </c>
      <c r="AJ350" s="401">
        <f>IFERROR(INDEX(Raw_DATA!N:N,MATCH(Risk7_PlusY67!$D350,Raw_DATA!$A:$A,0)),"")</f>
        <v>103</v>
      </c>
      <c r="AK350" s="401">
        <f>IFERROR(INDEX(Raw_DATA!O:O,MATCH(Risk7_PlusY67!$D350,Raw_DATA!$A:$A,0)),"")</f>
        <v>82</v>
      </c>
      <c r="AL350" s="401">
        <f>IFERROR(INDEX(Raw_DATA!P:P,MATCH(Risk7_PlusY67!$D350,Raw_DATA!$A:$A,0)),"")</f>
        <v>46</v>
      </c>
      <c r="AM350" s="401">
        <f>IFERROR(INDEX(Raw_DATA!Q:Q,MATCH(Risk7_PlusY67!$D350,Raw_DATA!$A:$A,0)),"")</f>
        <v>103</v>
      </c>
      <c r="AN350" s="401">
        <f>IFERROR(INDEX(Raw_DATA!R:R,MATCH(Risk7_PlusY67!$D350,Raw_DATA!$A:$A,0)),"")</f>
        <v>96</v>
      </c>
      <c r="AO350" s="407"/>
      <c r="AP350" s="411" t="b">
        <f>AB350=AY350</f>
        <v>1</v>
      </c>
      <c r="AQ350" s="340">
        <f t="shared" si="118"/>
        <v>0</v>
      </c>
      <c r="AR350" s="123">
        <f t="shared" si="119"/>
        <v>1</v>
      </c>
      <c r="AS350" s="123">
        <f t="shared" si="120"/>
        <v>1</v>
      </c>
      <c r="AT350" s="123">
        <f>IF(OR(AND((K350&lt;0.8),(BE350&gt;180)),AND((K350&lt;0.8),(BE350&lt;10)),AND((K350&gt;=0.8),(BE350&lt;10)),AND((K350&gt;=0.8),(BE350&gt;90))),0,1)</f>
        <v>0</v>
      </c>
      <c r="AU350" s="123">
        <f t="shared" si="121"/>
        <v>0</v>
      </c>
      <c r="AV350" s="123">
        <f t="shared" si="122"/>
        <v>1</v>
      </c>
      <c r="AW350" s="123">
        <f t="shared" si="123"/>
        <v>1</v>
      </c>
      <c r="AX350" s="123">
        <f t="shared" si="124"/>
        <v>0</v>
      </c>
      <c r="AY350" s="416" t="str">
        <f t="shared" si="125"/>
        <v>B-</v>
      </c>
      <c r="AZ350" s="416" t="str">
        <f>R350&amp;AY350</f>
        <v>0B-</v>
      </c>
      <c r="BA350" s="417">
        <f>IFERROR(INDEX(Raw_DATA!L:L,MATCH(Risk7_PlusY67!$D350,Raw_DATA!$A:$A,0)),"")</f>
        <v>11.63</v>
      </c>
      <c r="BB350" s="417">
        <f>IFERROR(INDEX(AVGGroup!$H$5:$H$21,MATCH(Risk7_PlusY67!$BJ350,AVGGroup!$C$5:$C$21,0)),"")</f>
        <v>-3.54</v>
      </c>
      <c r="BC350" s="417">
        <f>IFERROR(INDEX(Raw_DATA!M:M,MATCH(Risk7_PlusY67!$D350,Raw_DATA!$A:$A,0)),"")</f>
        <v>4.6100000000000003</v>
      </c>
      <c r="BD350" s="418">
        <f>IFERROR(INDEX(AVGGroup!$J$5:$J$21,MATCH(Risk7_PlusY67!$BJ350,AVGGroup!$C$5:$C$21,0)),"")</f>
        <v>-10.199999999999999</v>
      </c>
      <c r="BE350" s="407">
        <f>IFERROR(INDEX(Raw_DATA!N:N,MATCH(Risk7_PlusY67!$D350,Raw_DATA!$A:$A,0)),"")</f>
        <v>103</v>
      </c>
      <c r="BF350" s="407">
        <f>IFERROR(INDEX(Raw_DATA!O:O,MATCH(Risk7_PlusY67!$D350,Raw_DATA!$A:$A,0)),"")</f>
        <v>82</v>
      </c>
      <c r="BG350" s="407">
        <f>IFERROR(INDEX(Raw_DATA!P:P,MATCH(Risk7_PlusY67!$D350,Raw_DATA!$A:$A,0)),"")</f>
        <v>46</v>
      </c>
      <c r="BH350" s="407">
        <f>IFERROR(INDEX(Raw_DATA!Q:Q,MATCH(Risk7_PlusY67!$D350,Raw_DATA!$A:$A,0)),"")</f>
        <v>103</v>
      </c>
      <c r="BI350" s="407">
        <f>IFERROR(INDEX(Raw_DATA!R:R,MATCH(Risk7_PlusY67!$D350,Raw_DATA!$A:$A,0)),"")</f>
        <v>96</v>
      </c>
      <c r="BJ350" s="124" t="str">
        <f>INDEX('Org2567'!$BM:$BM,MATCH(Risk7_PlusY67!D350,'Org2567'!$D:$D,0))</f>
        <v>รพช.F2 P&lt;=30,000</v>
      </c>
    </row>
    <row r="351" spans="1:62" x14ac:dyDescent="0.7">
      <c r="A351" s="206">
        <f>IF(ISBLANK(D351),"",COUNTA($D$3:D351))</f>
        <v>349</v>
      </c>
      <c r="B351" s="207">
        <f>IFERROR(INDEX(ID!$E:$E,MATCH(Risk7_PlusY67!$D351,ID!$A:$A,0)),"")</f>
        <v>6</v>
      </c>
      <c r="C351" s="207" t="str">
        <f>IFERROR(INDEX(ID!$I:$I,MATCH(Risk7_PlusY67!$D351,ID!$A:$A,0)),"")</f>
        <v>จันทบุรี</v>
      </c>
      <c r="D351" s="295" t="s">
        <v>365</v>
      </c>
      <c r="E351" s="207" t="str">
        <f>IFERROR(INDEX(ID!$C:$C,MATCH(Risk7_PlusY67!$D351,ID!$A:$A,0)),"")</f>
        <v>โป่งน้ำร้อน,รพช.</v>
      </c>
      <c r="F351" s="207" t="str">
        <f>IFERROR(INDEX(ID!$G:$G,MATCH(Risk7_PlusY67!$D351,ID!$A:$A,0)),"")</f>
        <v>รพช.</v>
      </c>
      <c r="G351" s="206">
        <f>IFERROR(INDEX(ID!$J:$J,MATCH(Risk7_PlusY67!$D351,ID!$A:$A,0)),"")</f>
        <v>69</v>
      </c>
      <c r="H351" s="208" t="str">
        <f>IFERROR(INDEX(ID!$P:$P,MATCH(Risk7_PlusY67!$D351,ID!$A:$A,0)),"")</f>
        <v>รพช.F1 P&lt;=50,000</v>
      </c>
      <c r="I351" s="209">
        <f>IFERROR(INDEX(Raw_DATA!E:E,MATCH(Risk7_PlusY67!$D351,Raw_DATA!$A:$A,0)),"")</f>
        <v>5.21</v>
      </c>
      <c r="J351" s="209">
        <f>IFERROR(INDEX(Raw_DATA!F:F,MATCH(Risk7_PlusY67!$D351,Raw_DATA!$A:$A,0)),"")</f>
        <v>4.9000000000000004</v>
      </c>
      <c r="K351" s="209">
        <f>IFERROR(INDEX(Raw_DATA!G:G,MATCH(Risk7_PlusY67!$D351,Raw_DATA!$A:$A,0)),"")</f>
        <v>4.49</v>
      </c>
      <c r="L351" s="209">
        <f>IFERROR(INDEX(Raw_DATA!H:H,MATCH(Risk7_PlusY67!$D351,Raw_DATA!$A:$A,0)),"")</f>
        <v>83991845.25</v>
      </c>
      <c r="M351" s="210">
        <f>IFERROR(INDEX(Raw_DATA!I:I,MATCH(Risk7_PlusY67!$D351,Raw_DATA!$A:$A,0)),"")</f>
        <v>4657966.17</v>
      </c>
      <c r="N351" s="206">
        <f t="shared" si="105"/>
        <v>0</v>
      </c>
      <c r="O351" s="206">
        <f t="shared" si="106"/>
        <v>0</v>
      </c>
      <c r="P351" s="206">
        <f t="shared" si="107"/>
        <v>0</v>
      </c>
      <c r="Q351" s="211" t="str">
        <f t="shared" si="108"/>
        <v/>
      </c>
      <c r="R351" s="206">
        <f t="shared" si="109"/>
        <v>0</v>
      </c>
      <c r="S351" s="212">
        <f>IFERROR(INDEX(Raw_DATA!J:J,MATCH(Risk7_PlusY67!$D351,Raw_DATA!$A:$A,0)),"")</f>
        <v>-10395800.23</v>
      </c>
      <c r="T351" s="213">
        <f>IFERROR(INDEX(Raw_DATA!K:K,MATCH(Risk7_PlusY67!$D351,Raw_DATA!$A:$A,0)),"")</f>
        <v>69544769.159999996</v>
      </c>
      <c r="U351" s="214">
        <f t="shared" si="110"/>
        <v>0</v>
      </c>
      <c r="V351" s="214">
        <f t="shared" si="111"/>
        <v>1</v>
      </c>
      <c r="W351" s="214">
        <f>IF(OR(AND((K351&lt;0.8),(AJ351&gt;180)),AND((K351&lt;0.8),(AJ351&lt;10)),AND((K351&gt;=0.8),(AJ351&lt;10)),AND((K351&gt;=0.8),(AJ351&gt;90))),0,1)</f>
        <v>0</v>
      </c>
      <c r="X351" s="214">
        <f t="shared" si="112"/>
        <v>1</v>
      </c>
      <c r="Y351" s="214">
        <f t="shared" si="113"/>
        <v>1</v>
      </c>
      <c r="Z351" s="214">
        <f t="shared" si="114"/>
        <v>1</v>
      </c>
      <c r="AA351" s="214">
        <f t="shared" si="115"/>
        <v>0</v>
      </c>
      <c r="AB351" s="215" t="str">
        <f t="shared" si="116"/>
        <v>B-</v>
      </c>
      <c r="AC351" s="215" t="str">
        <f t="shared" si="117"/>
        <v>0B-</v>
      </c>
      <c r="AD351" s="216"/>
      <c r="AE351" s="216"/>
      <c r="AF351" s="434">
        <f>IFERROR(INDEX(Raw_DATA!L:L,MATCH(Risk7_PlusY67!$D351,Raw_DATA!$A:$A,0)),"")</f>
        <v>-8.33</v>
      </c>
      <c r="AG351" s="434">
        <f>IFERROR(INDEX(AVGGroup!$D$5:$D$21,MATCH(Risk7_PlusY67!$H351,AVGGroup!$C$5:$C$21,0)),"")</f>
        <v>-3.15</v>
      </c>
      <c r="AH351" s="434">
        <f>IFERROR(INDEX(Raw_DATA!M:M,MATCH(Risk7_PlusY67!$D351,Raw_DATA!$A:$A,0)),"")</f>
        <v>2.8</v>
      </c>
      <c r="AI351" s="435">
        <f>IFERROR(INDEX(AVGGroup!$F$5:$F$21,MATCH(Risk7_PlusY67!$H351,AVGGroup!$C$5:$C$21,0)),"")</f>
        <v>-7.1</v>
      </c>
      <c r="AJ351" s="401">
        <f>IFERROR(INDEX(Raw_DATA!N:N,MATCH(Risk7_PlusY67!$D351,Raw_DATA!$A:$A,0)),"")</f>
        <v>142</v>
      </c>
      <c r="AK351" s="401">
        <f>IFERROR(INDEX(Raw_DATA!O:O,MATCH(Risk7_PlusY67!$D351,Raw_DATA!$A:$A,0)),"")</f>
        <v>27</v>
      </c>
      <c r="AL351" s="401">
        <f>IFERROR(INDEX(Raw_DATA!P:P,MATCH(Risk7_PlusY67!$D351,Raw_DATA!$A:$A,0)),"")</f>
        <v>36</v>
      </c>
      <c r="AM351" s="401">
        <f>IFERROR(INDEX(Raw_DATA!Q:Q,MATCH(Risk7_PlusY67!$D351,Raw_DATA!$A:$A,0)),"")</f>
        <v>68</v>
      </c>
      <c r="AN351" s="401">
        <f>IFERROR(INDEX(Raw_DATA!R:R,MATCH(Risk7_PlusY67!$D351,Raw_DATA!$A:$A,0)),"")</f>
        <v>70</v>
      </c>
      <c r="AO351" s="407"/>
      <c r="AP351" s="411" t="b">
        <f>AB351=AY351</f>
        <v>1</v>
      </c>
      <c r="AQ351" s="340">
        <f t="shared" si="118"/>
        <v>0</v>
      </c>
      <c r="AR351" s="123">
        <f t="shared" si="119"/>
        <v>0</v>
      </c>
      <c r="AS351" s="123">
        <f t="shared" si="120"/>
        <v>1</v>
      </c>
      <c r="AT351" s="123">
        <f>IF(OR(AND((K351&lt;0.8),(BE351&gt;180)),AND((K351&lt;0.8),(BE351&lt;10)),AND((K351&gt;=0.8),(BE351&lt;10)),AND((K351&gt;=0.8),(BE351&gt;90))),0,1)</f>
        <v>0</v>
      </c>
      <c r="AU351" s="123">
        <f t="shared" si="121"/>
        <v>1</v>
      </c>
      <c r="AV351" s="123">
        <f t="shared" si="122"/>
        <v>1</v>
      </c>
      <c r="AW351" s="123">
        <f t="shared" si="123"/>
        <v>1</v>
      </c>
      <c r="AX351" s="123">
        <f t="shared" si="124"/>
        <v>0</v>
      </c>
      <c r="AY351" s="416" t="str">
        <f t="shared" si="125"/>
        <v>B-</v>
      </c>
      <c r="AZ351" s="416" t="str">
        <f>R351&amp;AY351</f>
        <v>0B-</v>
      </c>
      <c r="BA351" s="417">
        <f>IFERROR(INDEX(Raw_DATA!L:L,MATCH(Risk7_PlusY67!$D351,Raw_DATA!$A:$A,0)),"")</f>
        <v>-8.33</v>
      </c>
      <c r="BB351" s="417">
        <f>IFERROR(INDEX(AVGGroup!$H$5:$H$21,MATCH(Risk7_PlusY67!$BJ351,AVGGroup!$C$5:$C$21,0)),"")</f>
        <v>-3.15</v>
      </c>
      <c r="BC351" s="417">
        <f>IFERROR(INDEX(Raw_DATA!M:M,MATCH(Risk7_PlusY67!$D351,Raw_DATA!$A:$A,0)),"")</f>
        <v>2.8</v>
      </c>
      <c r="BD351" s="418">
        <f>IFERROR(INDEX(AVGGroup!$J$5:$J$21,MATCH(Risk7_PlusY67!$BJ351,AVGGroup!$C$5:$C$21,0)),"")</f>
        <v>-7.1</v>
      </c>
      <c r="BE351" s="407">
        <f>IFERROR(INDEX(Raw_DATA!N:N,MATCH(Risk7_PlusY67!$D351,Raw_DATA!$A:$A,0)),"")</f>
        <v>142</v>
      </c>
      <c r="BF351" s="407">
        <f>IFERROR(INDEX(Raw_DATA!O:O,MATCH(Risk7_PlusY67!$D351,Raw_DATA!$A:$A,0)),"")</f>
        <v>27</v>
      </c>
      <c r="BG351" s="407">
        <f>IFERROR(INDEX(Raw_DATA!P:P,MATCH(Risk7_PlusY67!$D351,Raw_DATA!$A:$A,0)),"")</f>
        <v>36</v>
      </c>
      <c r="BH351" s="407">
        <f>IFERROR(INDEX(Raw_DATA!Q:Q,MATCH(Risk7_PlusY67!$D351,Raw_DATA!$A:$A,0)),"")</f>
        <v>68</v>
      </c>
      <c r="BI351" s="407">
        <f>IFERROR(INDEX(Raw_DATA!R:R,MATCH(Risk7_PlusY67!$D351,Raw_DATA!$A:$A,0)),"")</f>
        <v>70</v>
      </c>
      <c r="BJ351" s="124" t="str">
        <f>INDEX('Org2567'!$BM:$BM,MATCH(Risk7_PlusY67!D351,'Org2567'!$D:$D,0))</f>
        <v>รพช.F1 P&lt;=50,000</v>
      </c>
    </row>
    <row r="352" spans="1:62" x14ac:dyDescent="0.7">
      <c r="A352" s="206">
        <f>IF(ISBLANK(D352),"",COUNTA($D$3:D352))</f>
        <v>350</v>
      </c>
      <c r="B352" s="207">
        <f>IFERROR(INDEX(ID!$E:$E,MATCH(Risk7_PlusY67!$D352,ID!$A:$A,0)),"")</f>
        <v>6</v>
      </c>
      <c r="C352" s="207" t="str">
        <f>IFERROR(INDEX(ID!$I:$I,MATCH(Risk7_PlusY67!$D352,ID!$A:$A,0)),"")</f>
        <v>จันทบุรี</v>
      </c>
      <c r="D352" s="295" t="s">
        <v>366</v>
      </c>
      <c r="E352" s="207" t="str">
        <f>IFERROR(INDEX(ID!$C:$C,MATCH(Risk7_PlusY67!$D352,ID!$A:$A,0)),"")</f>
        <v>มะขาม,รพช.</v>
      </c>
      <c r="F352" s="207" t="str">
        <f>IFERROR(INDEX(ID!$G:$G,MATCH(Risk7_PlusY67!$D352,ID!$A:$A,0)),"")</f>
        <v>รพช.</v>
      </c>
      <c r="G352" s="206">
        <f>IFERROR(INDEX(ID!$J:$J,MATCH(Risk7_PlusY67!$D352,ID!$A:$A,0)),"")</f>
        <v>42</v>
      </c>
      <c r="H352" s="208" t="str">
        <f>IFERROR(INDEX(ID!$P:$P,MATCH(Risk7_PlusY67!$D352,ID!$A:$A,0)),"")</f>
        <v>รพช.F1 P&lt;=50,000</v>
      </c>
      <c r="I352" s="209">
        <f>IFERROR(INDEX(Raw_DATA!E:E,MATCH(Risk7_PlusY67!$D352,Raw_DATA!$A:$A,0)),"")</f>
        <v>2.0299999999999998</v>
      </c>
      <c r="J352" s="209">
        <f>IFERROR(INDEX(Raw_DATA!F:F,MATCH(Risk7_PlusY67!$D352,Raw_DATA!$A:$A,0)),"")</f>
        <v>1.84</v>
      </c>
      <c r="K352" s="209">
        <f>IFERROR(INDEX(Raw_DATA!G:G,MATCH(Risk7_PlusY67!$D352,Raw_DATA!$A:$A,0)),"")</f>
        <v>0.9</v>
      </c>
      <c r="L352" s="209">
        <f>IFERROR(INDEX(Raw_DATA!H:H,MATCH(Risk7_PlusY67!$D352,Raw_DATA!$A:$A,0)),"")</f>
        <v>19966961.960000001</v>
      </c>
      <c r="M352" s="210">
        <f>IFERROR(INDEX(Raw_DATA!I:I,MATCH(Risk7_PlusY67!$D352,Raw_DATA!$A:$A,0)),"")</f>
        <v>-12264949.390000001</v>
      </c>
      <c r="N352" s="206">
        <f t="shared" si="105"/>
        <v>0</v>
      </c>
      <c r="O352" s="206">
        <f t="shared" si="106"/>
        <v>1</v>
      </c>
      <c r="P352" s="206">
        <f t="shared" si="107"/>
        <v>0</v>
      </c>
      <c r="Q352" s="211">
        <f t="shared" si="108"/>
        <v>19.5</v>
      </c>
      <c r="R352" s="206">
        <f t="shared" si="109"/>
        <v>1</v>
      </c>
      <c r="S352" s="212">
        <f>IFERROR(INDEX(Raw_DATA!J:J,MATCH(Risk7_PlusY67!$D352,Raw_DATA!$A:$A,0)),"")</f>
        <v>-6193930.2300000004</v>
      </c>
      <c r="T352" s="213">
        <f>IFERROR(INDEX(Raw_DATA!K:K,MATCH(Risk7_PlusY67!$D352,Raw_DATA!$A:$A,0)),"")</f>
        <v>-1853465.53</v>
      </c>
      <c r="U352" s="214">
        <f t="shared" si="110"/>
        <v>0</v>
      </c>
      <c r="V352" s="214">
        <f t="shared" si="111"/>
        <v>0</v>
      </c>
      <c r="W352" s="214">
        <f>IF(OR(AND((K352&lt;0.8),(AJ352&gt;180)),AND((K352&lt;0.8),(AJ352&lt;10)),AND((K352&gt;=0.8),(AJ352&lt;10)),AND((K352&gt;=0.8),(AJ352&gt;90))),0,1)</f>
        <v>0</v>
      </c>
      <c r="X352" s="214">
        <f t="shared" si="112"/>
        <v>0</v>
      </c>
      <c r="Y352" s="214">
        <f t="shared" si="113"/>
        <v>0</v>
      </c>
      <c r="Z352" s="214">
        <f t="shared" si="114"/>
        <v>1</v>
      </c>
      <c r="AA352" s="214">
        <f t="shared" si="115"/>
        <v>1</v>
      </c>
      <c r="AB352" s="215" t="str">
        <f t="shared" si="116"/>
        <v>C-</v>
      </c>
      <c r="AC352" s="215" t="str">
        <f t="shared" si="117"/>
        <v>1C-</v>
      </c>
      <c r="AD352" s="216"/>
      <c r="AE352" s="216"/>
      <c r="AF352" s="434">
        <f>IFERROR(INDEX(Raw_DATA!L:L,MATCH(Risk7_PlusY67!$D352,Raw_DATA!$A:$A,0)),"")</f>
        <v>-5.28</v>
      </c>
      <c r="AG352" s="434">
        <f>IFERROR(INDEX(AVGGroup!$D$5:$D$21,MATCH(Risk7_PlusY67!$H352,AVGGroup!$C$5:$C$21,0)),"")</f>
        <v>-3.15</v>
      </c>
      <c r="AH352" s="434">
        <f>IFERROR(INDEX(Raw_DATA!M:M,MATCH(Risk7_PlusY67!$D352,Raw_DATA!$A:$A,0)),"")</f>
        <v>-12.28</v>
      </c>
      <c r="AI352" s="435">
        <f>IFERROR(INDEX(AVGGroup!$F$5:$F$21,MATCH(Risk7_PlusY67!$H352,AVGGroup!$C$5:$C$21,0)),"")</f>
        <v>-7.1</v>
      </c>
      <c r="AJ352" s="401">
        <f>IFERROR(INDEX(Raw_DATA!N:N,MATCH(Risk7_PlusY67!$D352,Raw_DATA!$A:$A,0)),"")</f>
        <v>137</v>
      </c>
      <c r="AK352" s="401">
        <f>IFERROR(INDEX(Raw_DATA!O:O,MATCH(Risk7_PlusY67!$D352,Raw_DATA!$A:$A,0)),"")</f>
        <v>73</v>
      </c>
      <c r="AL352" s="401">
        <f>IFERROR(INDEX(Raw_DATA!P:P,MATCH(Risk7_PlusY67!$D352,Raw_DATA!$A:$A,0)),"")</f>
        <v>74</v>
      </c>
      <c r="AM352" s="401">
        <f>IFERROR(INDEX(Raw_DATA!Q:Q,MATCH(Risk7_PlusY67!$D352,Raw_DATA!$A:$A,0)),"")</f>
        <v>85</v>
      </c>
      <c r="AN352" s="401">
        <f>IFERROR(INDEX(Raw_DATA!R:R,MATCH(Risk7_PlusY67!$D352,Raw_DATA!$A:$A,0)),"")</f>
        <v>57</v>
      </c>
      <c r="AO352" s="407"/>
      <c r="AP352" s="411" t="b">
        <f>AB352=AY352</f>
        <v>1</v>
      </c>
      <c r="AQ352" s="340">
        <f t="shared" si="118"/>
        <v>1</v>
      </c>
      <c r="AR352" s="123">
        <f t="shared" si="119"/>
        <v>0</v>
      </c>
      <c r="AS352" s="123">
        <f t="shared" si="120"/>
        <v>0</v>
      </c>
      <c r="AT352" s="123">
        <f>IF(OR(AND((K352&lt;0.8),(BE352&gt;180)),AND((K352&lt;0.8),(BE352&lt;10)),AND((K352&gt;=0.8),(BE352&lt;10)),AND((K352&gt;=0.8),(BE352&gt;90))),0,1)</f>
        <v>0</v>
      </c>
      <c r="AU352" s="123">
        <f t="shared" si="121"/>
        <v>0</v>
      </c>
      <c r="AV352" s="123">
        <f t="shared" si="122"/>
        <v>0</v>
      </c>
      <c r="AW352" s="123">
        <f t="shared" si="123"/>
        <v>1</v>
      </c>
      <c r="AX352" s="123">
        <f t="shared" si="124"/>
        <v>1</v>
      </c>
      <c r="AY352" s="416" t="str">
        <f t="shared" si="125"/>
        <v>C-</v>
      </c>
      <c r="AZ352" s="416" t="str">
        <f>R352&amp;AY352</f>
        <v>1C-</v>
      </c>
      <c r="BA352" s="417">
        <f>IFERROR(INDEX(Raw_DATA!L:L,MATCH(Risk7_PlusY67!$D352,Raw_DATA!$A:$A,0)),"")</f>
        <v>-5.28</v>
      </c>
      <c r="BB352" s="417">
        <f>IFERROR(INDEX(AVGGroup!$H$5:$H$21,MATCH(Risk7_PlusY67!$BJ352,AVGGroup!$C$5:$C$21,0)),"")</f>
        <v>-3.15</v>
      </c>
      <c r="BC352" s="417">
        <f>IFERROR(INDEX(Raw_DATA!M:M,MATCH(Risk7_PlusY67!$D352,Raw_DATA!$A:$A,0)),"")</f>
        <v>-12.28</v>
      </c>
      <c r="BD352" s="418">
        <f>IFERROR(INDEX(AVGGroup!$J$5:$J$21,MATCH(Risk7_PlusY67!$BJ352,AVGGroup!$C$5:$C$21,0)),"")</f>
        <v>-7.1</v>
      </c>
      <c r="BE352" s="407">
        <f>IFERROR(INDEX(Raw_DATA!N:N,MATCH(Risk7_PlusY67!$D352,Raw_DATA!$A:$A,0)),"")</f>
        <v>137</v>
      </c>
      <c r="BF352" s="407">
        <f>IFERROR(INDEX(Raw_DATA!O:O,MATCH(Risk7_PlusY67!$D352,Raw_DATA!$A:$A,0)),"")</f>
        <v>73</v>
      </c>
      <c r="BG352" s="407">
        <f>IFERROR(INDEX(Raw_DATA!P:P,MATCH(Risk7_PlusY67!$D352,Raw_DATA!$A:$A,0)),"")</f>
        <v>74</v>
      </c>
      <c r="BH352" s="407">
        <f>IFERROR(INDEX(Raw_DATA!Q:Q,MATCH(Risk7_PlusY67!$D352,Raw_DATA!$A:$A,0)),"")</f>
        <v>85</v>
      </c>
      <c r="BI352" s="407">
        <f>IFERROR(INDEX(Raw_DATA!R:R,MATCH(Risk7_PlusY67!$D352,Raw_DATA!$A:$A,0)),"")</f>
        <v>57</v>
      </c>
      <c r="BJ352" s="124" t="str">
        <f>INDEX('Org2567'!$BM:$BM,MATCH(Risk7_PlusY67!D352,'Org2567'!$D:$D,0))</f>
        <v>รพช.F1 P&lt;=50,000</v>
      </c>
    </row>
    <row r="353" spans="1:62" x14ac:dyDescent="0.7">
      <c r="A353" s="206">
        <f>IF(ISBLANK(D353),"",COUNTA($D$3:D353))</f>
        <v>351</v>
      </c>
      <c r="B353" s="207">
        <f>IFERROR(INDEX(ID!$E:$E,MATCH(Risk7_PlusY67!$D353,ID!$A:$A,0)),"")</f>
        <v>6</v>
      </c>
      <c r="C353" s="207" t="str">
        <f>IFERROR(INDEX(ID!$I:$I,MATCH(Risk7_PlusY67!$D353,ID!$A:$A,0)),"")</f>
        <v>จันทบุรี</v>
      </c>
      <c r="D353" s="295" t="s">
        <v>367</v>
      </c>
      <c r="E353" s="207" t="str">
        <f>IFERROR(INDEX(ID!$C:$C,MATCH(Risk7_PlusY67!$D353,ID!$A:$A,0)),"")</f>
        <v>แหลมสิงห์,รพช.</v>
      </c>
      <c r="F353" s="207" t="str">
        <f>IFERROR(INDEX(ID!$G:$G,MATCH(Risk7_PlusY67!$D353,ID!$A:$A,0)),"")</f>
        <v>รพช.</v>
      </c>
      <c r="G353" s="206">
        <f>IFERROR(INDEX(ID!$J:$J,MATCH(Risk7_PlusY67!$D353,ID!$A:$A,0)),"")</f>
        <v>34</v>
      </c>
      <c r="H353" s="208" t="str">
        <f>IFERROR(INDEX(ID!$P:$P,MATCH(Risk7_PlusY67!$D353,ID!$A:$A,0)),"")</f>
        <v>รพช.F2 P&lt;=30,000</v>
      </c>
      <c r="I353" s="209">
        <f>IFERROR(INDEX(Raw_DATA!E:E,MATCH(Risk7_PlusY67!$D353,Raw_DATA!$A:$A,0)),"")</f>
        <v>4.16</v>
      </c>
      <c r="J353" s="209">
        <f>IFERROR(INDEX(Raw_DATA!F:F,MATCH(Risk7_PlusY67!$D353,Raw_DATA!$A:$A,0)),"")</f>
        <v>3.93</v>
      </c>
      <c r="K353" s="209">
        <f>IFERROR(INDEX(Raw_DATA!G:G,MATCH(Risk7_PlusY67!$D353,Raw_DATA!$A:$A,0)),"")</f>
        <v>3.13</v>
      </c>
      <c r="L353" s="209">
        <f>IFERROR(INDEX(Raw_DATA!H:H,MATCH(Risk7_PlusY67!$D353,Raw_DATA!$A:$A,0)),"")</f>
        <v>34383013.020000003</v>
      </c>
      <c r="M353" s="210">
        <f>IFERROR(INDEX(Raw_DATA!I:I,MATCH(Risk7_PlusY67!$D353,Raw_DATA!$A:$A,0)),"")</f>
        <v>-17064167.219999999</v>
      </c>
      <c r="N353" s="206">
        <f t="shared" si="105"/>
        <v>0</v>
      </c>
      <c r="O353" s="206">
        <f t="shared" si="106"/>
        <v>1</v>
      </c>
      <c r="P353" s="206">
        <f t="shared" si="107"/>
        <v>0</v>
      </c>
      <c r="Q353" s="211">
        <f t="shared" si="108"/>
        <v>24.1</v>
      </c>
      <c r="R353" s="206">
        <f t="shared" si="109"/>
        <v>1</v>
      </c>
      <c r="S353" s="212">
        <f>IFERROR(INDEX(Raw_DATA!J:J,MATCH(Risk7_PlusY67!$D353,Raw_DATA!$A:$A,0)),"")</f>
        <v>-12161907.65</v>
      </c>
      <c r="T353" s="213">
        <f>IFERROR(INDEX(Raw_DATA!K:K,MATCH(Risk7_PlusY67!$D353,Raw_DATA!$A:$A,0)),"")</f>
        <v>23167429.739999998</v>
      </c>
      <c r="U353" s="214">
        <f t="shared" si="110"/>
        <v>0</v>
      </c>
      <c r="V353" s="214">
        <f t="shared" si="111"/>
        <v>0</v>
      </c>
      <c r="W353" s="214">
        <f>IF(OR(AND((K353&lt;0.8),(AJ353&gt;180)),AND((K353&lt;0.8),(AJ353&lt;10)),AND((K353&gt;=0.8),(AJ353&lt;10)),AND((K353&gt;=0.8),(AJ353&gt;90))),0,1)</f>
        <v>1</v>
      </c>
      <c r="X353" s="214">
        <f t="shared" si="112"/>
        <v>1</v>
      </c>
      <c r="Y353" s="214">
        <f t="shared" si="113"/>
        <v>0</v>
      </c>
      <c r="Z353" s="214">
        <f t="shared" si="114"/>
        <v>1</v>
      </c>
      <c r="AA353" s="214">
        <f t="shared" si="115"/>
        <v>1</v>
      </c>
      <c r="AB353" s="215" t="str">
        <f t="shared" si="116"/>
        <v>B-</v>
      </c>
      <c r="AC353" s="215" t="str">
        <f t="shared" si="117"/>
        <v>1B-</v>
      </c>
      <c r="AD353" s="216"/>
      <c r="AE353" s="216"/>
      <c r="AF353" s="434">
        <f>IFERROR(INDEX(Raw_DATA!L:L,MATCH(Risk7_PlusY67!$D353,Raw_DATA!$A:$A,0)),"")</f>
        <v>-13.01</v>
      </c>
      <c r="AG353" s="434">
        <f>IFERROR(INDEX(AVGGroup!$D$5:$D$21,MATCH(Risk7_PlusY67!$H353,AVGGroup!$C$5:$C$21,0)),"")</f>
        <v>-3.55</v>
      </c>
      <c r="AH353" s="434">
        <f>IFERROR(INDEX(Raw_DATA!M:M,MATCH(Risk7_PlusY67!$D353,Raw_DATA!$A:$A,0)),"")</f>
        <v>-20.100000000000001</v>
      </c>
      <c r="AI353" s="435">
        <f>IFERROR(INDEX(AVGGroup!$F$5:$F$21,MATCH(Risk7_PlusY67!$H353,AVGGroup!$C$5:$C$21,0)),"")</f>
        <v>-10.199999999999999</v>
      </c>
      <c r="AJ353" s="401">
        <f>IFERROR(INDEX(Raw_DATA!N:N,MATCH(Risk7_PlusY67!$D353,Raw_DATA!$A:$A,0)),"")</f>
        <v>89</v>
      </c>
      <c r="AK353" s="401">
        <f>IFERROR(INDEX(Raw_DATA!O:O,MATCH(Risk7_PlusY67!$D353,Raw_DATA!$A:$A,0)),"")</f>
        <v>48</v>
      </c>
      <c r="AL353" s="401">
        <f>IFERROR(INDEX(Raw_DATA!P:P,MATCH(Risk7_PlusY67!$D353,Raw_DATA!$A:$A,0)),"")</f>
        <v>98</v>
      </c>
      <c r="AM353" s="401">
        <f>IFERROR(INDEX(Raw_DATA!Q:Q,MATCH(Risk7_PlusY67!$D353,Raw_DATA!$A:$A,0)),"")</f>
        <v>110</v>
      </c>
      <c r="AN353" s="401">
        <f>IFERROR(INDEX(Raw_DATA!R:R,MATCH(Risk7_PlusY67!$D353,Raw_DATA!$A:$A,0)),"")</f>
        <v>53</v>
      </c>
      <c r="AO353" s="407"/>
      <c r="AP353" s="411" t="b">
        <f>AB353=AY353</f>
        <v>1</v>
      </c>
      <c r="AQ353" s="340">
        <f t="shared" si="118"/>
        <v>1</v>
      </c>
      <c r="AR353" s="123">
        <f t="shared" si="119"/>
        <v>0</v>
      </c>
      <c r="AS353" s="123">
        <f t="shared" si="120"/>
        <v>0</v>
      </c>
      <c r="AT353" s="123">
        <f>IF(OR(AND((K353&lt;0.8),(BE353&gt;180)),AND((K353&lt;0.8),(BE353&lt;10)),AND((K353&gt;=0.8),(BE353&lt;10)),AND((K353&gt;=0.8),(BE353&gt;90))),0,1)</f>
        <v>1</v>
      </c>
      <c r="AU353" s="123">
        <f t="shared" si="121"/>
        <v>1</v>
      </c>
      <c r="AV353" s="123">
        <f t="shared" si="122"/>
        <v>0</v>
      </c>
      <c r="AW353" s="123">
        <f t="shared" si="123"/>
        <v>1</v>
      </c>
      <c r="AX353" s="123">
        <f t="shared" si="124"/>
        <v>1</v>
      </c>
      <c r="AY353" s="416" t="str">
        <f t="shared" si="125"/>
        <v>B-</v>
      </c>
      <c r="AZ353" s="416" t="str">
        <f>R353&amp;AY353</f>
        <v>1B-</v>
      </c>
      <c r="BA353" s="417">
        <f>IFERROR(INDEX(Raw_DATA!L:L,MATCH(Risk7_PlusY67!$D353,Raw_DATA!$A:$A,0)),"")</f>
        <v>-13.01</v>
      </c>
      <c r="BB353" s="417">
        <f>IFERROR(INDEX(AVGGroup!$H$5:$H$21,MATCH(Risk7_PlusY67!$BJ353,AVGGroup!$C$5:$C$21,0)),"")</f>
        <v>-3.54</v>
      </c>
      <c r="BC353" s="417">
        <f>IFERROR(INDEX(Raw_DATA!M:M,MATCH(Risk7_PlusY67!$D353,Raw_DATA!$A:$A,0)),"")</f>
        <v>-20.100000000000001</v>
      </c>
      <c r="BD353" s="418">
        <f>IFERROR(INDEX(AVGGroup!$J$5:$J$21,MATCH(Risk7_PlusY67!$BJ353,AVGGroup!$C$5:$C$21,0)),"")</f>
        <v>-10.199999999999999</v>
      </c>
      <c r="BE353" s="407">
        <f>IFERROR(INDEX(Raw_DATA!N:N,MATCH(Risk7_PlusY67!$D353,Raw_DATA!$A:$A,0)),"")</f>
        <v>89</v>
      </c>
      <c r="BF353" s="407">
        <f>IFERROR(INDEX(Raw_DATA!O:O,MATCH(Risk7_PlusY67!$D353,Raw_DATA!$A:$A,0)),"")</f>
        <v>48</v>
      </c>
      <c r="BG353" s="407">
        <f>IFERROR(INDEX(Raw_DATA!P:P,MATCH(Risk7_PlusY67!$D353,Raw_DATA!$A:$A,0)),"")</f>
        <v>98</v>
      </c>
      <c r="BH353" s="407">
        <f>IFERROR(INDEX(Raw_DATA!Q:Q,MATCH(Risk7_PlusY67!$D353,Raw_DATA!$A:$A,0)),"")</f>
        <v>110</v>
      </c>
      <c r="BI353" s="407">
        <f>IFERROR(INDEX(Raw_DATA!R:R,MATCH(Risk7_PlusY67!$D353,Raw_DATA!$A:$A,0)),"")</f>
        <v>53</v>
      </c>
      <c r="BJ353" s="124" t="str">
        <f>INDEX('Org2567'!$BM:$BM,MATCH(Risk7_PlusY67!D353,'Org2567'!$D:$D,0))</f>
        <v>รพช.F2 P&lt;=30,000</v>
      </c>
    </row>
    <row r="354" spans="1:62" x14ac:dyDescent="0.7">
      <c r="A354" s="206">
        <f>IF(ISBLANK(D354),"",COUNTA($D$3:D354))</f>
        <v>352</v>
      </c>
      <c r="B354" s="207">
        <f>IFERROR(INDEX(ID!$E:$E,MATCH(Risk7_PlusY67!$D354,ID!$A:$A,0)),"")</f>
        <v>6</v>
      </c>
      <c r="C354" s="207" t="str">
        <f>IFERROR(INDEX(ID!$I:$I,MATCH(Risk7_PlusY67!$D354,ID!$A:$A,0)),"")</f>
        <v>จันทบุรี</v>
      </c>
      <c r="D354" s="295" t="s">
        <v>368</v>
      </c>
      <c r="E354" s="207" t="str">
        <f>IFERROR(INDEX(ID!$C:$C,MATCH(Risk7_PlusY67!$D354,ID!$A:$A,0)),"")</f>
        <v>สอยดาว,รพช.</v>
      </c>
      <c r="F354" s="207" t="str">
        <f>IFERROR(INDEX(ID!$G:$G,MATCH(Risk7_PlusY67!$D354,ID!$A:$A,0)),"")</f>
        <v>รพช.</v>
      </c>
      <c r="G354" s="206">
        <f>IFERROR(INDEX(ID!$J:$J,MATCH(Risk7_PlusY67!$D354,ID!$A:$A,0)),"")</f>
        <v>62</v>
      </c>
      <c r="H354" s="208" t="str">
        <f>IFERROR(INDEX(ID!$P:$P,MATCH(Risk7_PlusY67!$D354,ID!$A:$A,0)),"")</f>
        <v>รพช.F1 P50,000-100,000</v>
      </c>
      <c r="I354" s="209">
        <f>IFERROR(INDEX(Raw_DATA!E:E,MATCH(Risk7_PlusY67!$D354,Raw_DATA!$A:$A,0)),"")</f>
        <v>2.5099999999999998</v>
      </c>
      <c r="J354" s="209">
        <f>IFERROR(INDEX(Raw_DATA!F:F,MATCH(Risk7_PlusY67!$D354,Raw_DATA!$A:$A,0)),"")</f>
        <v>2.33</v>
      </c>
      <c r="K354" s="209">
        <f>IFERROR(INDEX(Raw_DATA!G:G,MATCH(Risk7_PlusY67!$D354,Raw_DATA!$A:$A,0)),"")</f>
        <v>1.74</v>
      </c>
      <c r="L354" s="209">
        <f>IFERROR(INDEX(Raw_DATA!H:H,MATCH(Risk7_PlusY67!$D354,Raw_DATA!$A:$A,0)),"")</f>
        <v>47118737.189999998</v>
      </c>
      <c r="M354" s="210">
        <f>IFERROR(INDEX(Raw_DATA!I:I,MATCH(Risk7_PlusY67!$D354,Raw_DATA!$A:$A,0)),"")</f>
        <v>-29559824.899999999</v>
      </c>
      <c r="N354" s="206">
        <f t="shared" si="105"/>
        <v>0</v>
      </c>
      <c r="O354" s="206">
        <f t="shared" si="106"/>
        <v>1</v>
      </c>
      <c r="P354" s="206">
        <f t="shared" si="107"/>
        <v>0</v>
      </c>
      <c r="Q354" s="211">
        <f t="shared" si="108"/>
        <v>19.100000000000001</v>
      </c>
      <c r="R354" s="206">
        <f t="shared" si="109"/>
        <v>1</v>
      </c>
      <c r="S354" s="212">
        <f>IFERROR(INDEX(Raw_DATA!J:J,MATCH(Risk7_PlusY67!$D354,Raw_DATA!$A:$A,0)),"")</f>
        <v>-17410668.5</v>
      </c>
      <c r="T354" s="213">
        <f>IFERROR(INDEX(Raw_DATA!K:K,MATCH(Risk7_PlusY67!$D354,Raw_DATA!$A:$A,0)),"")</f>
        <v>23167158.399999999</v>
      </c>
      <c r="U354" s="214">
        <f t="shared" si="110"/>
        <v>0</v>
      </c>
      <c r="V354" s="214">
        <f t="shared" si="111"/>
        <v>0</v>
      </c>
      <c r="W354" s="214">
        <f>IF(OR(AND((K354&lt;0.8),(AJ354&gt;180)),AND((K354&lt;0.8),(AJ354&lt;10)),AND((K354&gt;=0.8),(AJ354&lt;10)),AND((K354&gt;=0.8),(AJ354&gt;90))),0,1)</f>
        <v>0</v>
      </c>
      <c r="X354" s="214">
        <f t="shared" si="112"/>
        <v>1</v>
      </c>
      <c r="Y354" s="214">
        <f t="shared" si="113"/>
        <v>1</v>
      </c>
      <c r="Z354" s="214">
        <f t="shared" si="114"/>
        <v>1</v>
      </c>
      <c r="AA354" s="214">
        <f t="shared" si="115"/>
        <v>0</v>
      </c>
      <c r="AB354" s="215" t="str">
        <f t="shared" si="116"/>
        <v>C</v>
      </c>
      <c r="AC354" s="215" t="str">
        <f t="shared" si="117"/>
        <v>1C</v>
      </c>
      <c r="AD354" s="216"/>
      <c r="AE354" s="216"/>
      <c r="AF354" s="434">
        <f>IFERROR(INDEX(Raw_DATA!L:L,MATCH(Risk7_PlusY67!$D354,Raw_DATA!$A:$A,0)),"")</f>
        <v>-10.59</v>
      </c>
      <c r="AG354" s="434">
        <f>IFERROR(INDEX(AVGGroup!$D$5:$D$21,MATCH(Risk7_PlusY67!$H354,AVGGroup!$C$5:$C$21,0)),"")</f>
        <v>-5.99</v>
      </c>
      <c r="AH354" s="434">
        <f>IFERROR(INDEX(Raw_DATA!M:M,MATCH(Risk7_PlusY67!$D354,Raw_DATA!$A:$A,0)),"")</f>
        <v>-17.34</v>
      </c>
      <c r="AI354" s="435">
        <f>IFERROR(INDEX(AVGGroup!$F$5:$F$21,MATCH(Risk7_PlusY67!$H354,AVGGroup!$C$5:$C$21,0)),"")</f>
        <v>-10.86</v>
      </c>
      <c r="AJ354" s="401">
        <f>IFERROR(INDEX(Raw_DATA!N:N,MATCH(Risk7_PlusY67!$D354,Raw_DATA!$A:$A,0)),"")</f>
        <v>121</v>
      </c>
      <c r="AK354" s="401">
        <f>IFERROR(INDEX(Raw_DATA!O:O,MATCH(Risk7_PlusY67!$D354,Raw_DATA!$A:$A,0)),"")</f>
        <v>50</v>
      </c>
      <c r="AL354" s="401">
        <f>IFERROR(INDEX(Raw_DATA!P:P,MATCH(Risk7_PlusY67!$D354,Raw_DATA!$A:$A,0)),"")</f>
        <v>44</v>
      </c>
      <c r="AM354" s="401">
        <f>IFERROR(INDEX(Raw_DATA!Q:Q,MATCH(Risk7_PlusY67!$D354,Raw_DATA!$A:$A,0)),"")</f>
        <v>80</v>
      </c>
      <c r="AN354" s="401">
        <f>IFERROR(INDEX(Raw_DATA!R:R,MATCH(Risk7_PlusY67!$D354,Raw_DATA!$A:$A,0)),"")</f>
        <v>67</v>
      </c>
      <c r="AO354" s="407"/>
      <c r="AP354" s="411" t="b">
        <f>AB354=AY354</f>
        <v>1</v>
      </c>
      <c r="AQ354" s="340">
        <f t="shared" si="118"/>
        <v>1</v>
      </c>
      <c r="AR354" s="123">
        <f t="shared" si="119"/>
        <v>0</v>
      </c>
      <c r="AS354" s="123">
        <f t="shared" si="120"/>
        <v>0</v>
      </c>
      <c r="AT354" s="123">
        <f>IF(OR(AND((K354&lt;0.8),(BE354&gt;180)),AND((K354&lt;0.8),(BE354&lt;10)),AND((K354&gt;=0.8),(BE354&lt;10)),AND((K354&gt;=0.8),(BE354&gt;90))),0,1)</f>
        <v>0</v>
      </c>
      <c r="AU354" s="123">
        <f t="shared" si="121"/>
        <v>1</v>
      </c>
      <c r="AV354" s="123">
        <f t="shared" si="122"/>
        <v>1</v>
      </c>
      <c r="AW354" s="123">
        <f t="shared" si="123"/>
        <v>1</v>
      </c>
      <c r="AX354" s="123">
        <f t="shared" si="124"/>
        <v>0</v>
      </c>
      <c r="AY354" s="416" t="str">
        <f t="shared" si="125"/>
        <v>C</v>
      </c>
      <c r="AZ354" s="416" t="str">
        <f>R354&amp;AY354</f>
        <v>1C</v>
      </c>
      <c r="BA354" s="417">
        <f>IFERROR(INDEX(Raw_DATA!L:L,MATCH(Risk7_PlusY67!$D354,Raw_DATA!$A:$A,0)),"")</f>
        <v>-10.59</v>
      </c>
      <c r="BB354" s="417">
        <f>IFERROR(INDEX(AVGGroup!$H$5:$H$21,MATCH(Risk7_PlusY67!$BJ354,AVGGroup!$C$5:$C$21,0)),"")</f>
        <v>-5.99</v>
      </c>
      <c r="BC354" s="417">
        <f>IFERROR(INDEX(Raw_DATA!M:M,MATCH(Risk7_PlusY67!$D354,Raw_DATA!$A:$A,0)),"")</f>
        <v>-17.34</v>
      </c>
      <c r="BD354" s="418">
        <f>IFERROR(INDEX(AVGGroup!$J$5:$J$21,MATCH(Risk7_PlusY67!$BJ354,AVGGroup!$C$5:$C$21,0)),"")</f>
        <v>-10.86</v>
      </c>
      <c r="BE354" s="407">
        <f>IFERROR(INDEX(Raw_DATA!N:N,MATCH(Risk7_PlusY67!$D354,Raw_DATA!$A:$A,0)),"")</f>
        <v>121</v>
      </c>
      <c r="BF354" s="407">
        <f>IFERROR(INDEX(Raw_DATA!O:O,MATCH(Risk7_PlusY67!$D354,Raw_DATA!$A:$A,0)),"")</f>
        <v>50</v>
      </c>
      <c r="BG354" s="407">
        <f>IFERROR(INDEX(Raw_DATA!P:P,MATCH(Risk7_PlusY67!$D354,Raw_DATA!$A:$A,0)),"")</f>
        <v>44</v>
      </c>
      <c r="BH354" s="407">
        <f>IFERROR(INDEX(Raw_DATA!Q:Q,MATCH(Risk7_PlusY67!$D354,Raw_DATA!$A:$A,0)),"")</f>
        <v>80</v>
      </c>
      <c r="BI354" s="407">
        <f>IFERROR(INDEX(Raw_DATA!R:R,MATCH(Risk7_PlusY67!$D354,Raw_DATA!$A:$A,0)),"")</f>
        <v>67</v>
      </c>
      <c r="BJ354" s="124" t="str">
        <f>INDEX('Org2567'!$BM:$BM,MATCH(Risk7_PlusY67!D354,'Org2567'!$D:$D,0))</f>
        <v>รพช.F1 P50,000-100,000</v>
      </c>
    </row>
    <row r="355" spans="1:62" x14ac:dyDescent="0.7">
      <c r="A355" s="206">
        <f>IF(ISBLANK(D355),"",COUNTA($D$3:D355))</f>
        <v>353</v>
      </c>
      <c r="B355" s="207">
        <f>IFERROR(INDEX(ID!$E:$E,MATCH(Risk7_PlusY67!$D355,ID!$A:$A,0)),"")</f>
        <v>6</v>
      </c>
      <c r="C355" s="207" t="str">
        <f>IFERROR(INDEX(ID!$I:$I,MATCH(Risk7_PlusY67!$D355,ID!$A:$A,0)),"")</f>
        <v>จันทบุรี</v>
      </c>
      <c r="D355" s="295" t="s">
        <v>369</v>
      </c>
      <c r="E355" s="207" t="str">
        <f>IFERROR(INDEX(ID!$C:$C,MATCH(Risk7_PlusY67!$D355,ID!$A:$A,0)),"")</f>
        <v>แก่งหางแมว,รพช.</v>
      </c>
      <c r="F355" s="207" t="str">
        <f>IFERROR(INDEX(ID!$G:$G,MATCH(Risk7_PlusY67!$D355,ID!$A:$A,0)),"")</f>
        <v>รพช.</v>
      </c>
      <c r="G355" s="206">
        <f>IFERROR(INDEX(ID!$J:$J,MATCH(Risk7_PlusY67!$D355,ID!$A:$A,0)),"")</f>
        <v>34</v>
      </c>
      <c r="H355" s="208" t="str">
        <f>IFERROR(INDEX(ID!$P:$P,MATCH(Risk7_PlusY67!$D355,ID!$A:$A,0)),"")</f>
        <v>รพช.F2 P30,000-60,000</v>
      </c>
      <c r="I355" s="209">
        <f>IFERROR(INDEX(Raw_DATA!E:E,MATCH(Risk7_PlusY67!$D355,Raw_DATA!$A:$A,0)),"")</f>
        <v>2.72</v>
      </c>
      <c r="J355" s="209">
        <f>IFERROR(INDEX(Raw_DATA!F:F,MATCH(Risk7_PlusY67!$D355,Raw_DATA!$A:$A,0)),"")</f>
        <v>2.59</v>
      </c>
      <c r="K355" s="209">
        <f>IFERROR(INDEX(Raw_DATA!G:G,MATCH(Risk7_PlusY67!$D355,Raw_DATA!$A:$A,0)),"")</f>
        <v>1.98</v>
      </c>
      <c r="L355" s="209">
        <f>IFERROR(INDEX(Raw_DATA!H:H,MATCH(Risk7_PlusY67!$D355,Raw_DATA!$A:$A,0)),"")</f>
        <v>22273334.809999999</v>
      </c>
      <c r="M355" s="210">
        <f>IFERROR(INDEX(Raw_DATA!I:I,MATCH(Risk7_PlusY67!$D355,Raw_DATA!$A:$A,0)),"")</f>
        <v>-13626793.710000001</v>
      </c>
      <c r="N355" s="206">
        <f t="shared" si="105"/>
        <v>0</v>
      </c>
      <c r="O355" s="206">
        <f t="shared" si="106"/>
        <v>1</v>
      </c>
      <c r="P355" s="206">
        <f t="shared" si="107"/>
        <v>0</v>
      </c>
      <c r="Q355" s="211">
        <f t="shared" si="108"/>
        <v>19.600000000000001</v>
      </c>
      <c r="R355" s="206">
        <f t="shared" si="109"/>
        <v>1</v>
      </c>
      <c r="S355" s="212">
        <f>IFERROR(INDEX(Raw_DATA!J:J,MATCH(Risk7_PlusY67!$D355,Raw_DATA!$A:$A,0)),"")</f>
        <v>-6878289.04</v>
      </c>
      <c r="T355" s="213">
        <f>IFERROR(INDEX(Raw_DATA!K:K,MATCH(Risk7_PlusY67!$D355,Raw_DATA!$A:$A,0)),"")</f>
        <v>12595416.91</v>
      </c>
      <c r="U355" s="214">
        <f t="shared" si="110"/>
        <v>0</v>
      </c>
      <c r="V355" s="214">
        <f t="shared" si="111"/>
        <v>0</v>
      </c>
      <c r="W355" s="214">
        <f>IF(OR(AND((K355&lt;0.8),(AJ355&gt;180)),AND((K355&lt;0.8),(AJ355&lt;10)),AND((K355&gt;=0.8),(AJ355&lt;10)),AND((K355&gt;=0.8),(AJ355&gt;90))),0,1)</f>
        <v>0</v>
      </c>
      <c r="X355" s="214">
        <f t="shared" si="112"/>
        <v>1</v>
      </c>
      <c r="Y355" s="214">
        <f t="shared" si="113"/>
        <v>1</v>
      </c>
      <c r="Z355" s="214">
        <f t="shared" si="114"/>
        <v>1</v>
      </c>
      <c r="AA355" s="214">
        <f t="shared" si="115"/>
        <v>1</v>
      </c>
      <c r="AB355" s="215" t="str">
        <f t="shared" si="116"/>
        <v>B-</v>
      </c>
      <c r="AC355" s="215" t="str">
        <f t="shared" si="117"/>
        <v>1B-</v>
      </c>
      <c r="AD355" s="216"/>
      <c r="AE355" s="216"/>
      <c r="AF355" s="434">
        <f>IFERROR(INDEX(Raw_DATA!L:L,MATCH(Risk7_PlusY67!$D355,Raw_DATA!$A:$A,0)),"")</f>
        <v>-6.92</v>
      </c>
      <c r="AG355" s="434">
        <f>IFERROR(INDEX(AVGGroup!$D$5:$D$21,MATCH(Risk7_PlusY67!$H355,AVGGroup!$C$5:$C$21,0)),"")</f>
        <v>-4.37</v>
      </c>
      <c r="AH355" s="434">
        <f>IFERROR(INDEX(Raw_DATA!M:M,MATCH(Risk7_PlusY67!$D355,Raw_DATA!$A:$A,0)),"")</f>
        <v>-17.32</v>
      </c>
      <c r="AI355" s="435">
        <f>IFERROR(INDEX(AVGGroup!$F$5:$F$21,MATCH(Risk7_PlusY67!$H355,AVGGroup!$C$5:$C$21,0)),"")</f>
        <v>-9.19</v>
      </c>
      <c r="AJ355" s="401">
        <f>IFERROR(INDEX(Raw_DATA!N:N,MATCH(Risk7_PlusY67!$D355,Raw_DATA!$A:$A,0)),"")</f>
        <v>124</v>
      </c>
      <c r="AK355" s="401">
        <f>IFERROR(INDEX(Raw_DATA!O:O,MATCH(Risk7_PlusY67!$D355,Raw_DATA!$A:$A,0)),"")</f>
        <v>25</v>
      </c>
      <c r="AL355" s="401">
        <f>IFERROR(INDEX(Raw_DATA!P:P,MATCH(Risk7_PlusY67!$D355,Raw_DATA!$A:$A,0)),"")</f>
        <v>23</v>
      </c>
      <c r="AM355" s="401">
        <f>IFERROR(INDEX(Raw_DATA!Q:Q,MATCH(Risk7_PlusY67!$D355,Raw_DATA!$A:$A,0)),"")</f>
        <v>103</v>
      </c>
      <c r="AN355" s="401">
        <f>IFERROR(INDEX(Raw_DATA!R:R,MATCH(Risk7_PlusY67!$D355,Raw_DATA!$A:$A,0)),"")</f>
        <v>42</v>
      </c>
      <c r="AO355" s="407"/>
      <c r="AP355" s="411" t="b">
        <f>AB355=AY355</f>
        <v>1</v>
      </c>
      <c r="AQ355" s="340">
        <f t="shared" si="118"/>
        <v>1</v>
      </c>
      <c r="AR355" s="123">
        <f t="shared" si="119"/>
        <v>0</v>
      </c>
      <c r="AS355" s="123">
        <f t="shared" si="120"/>
        <v>0</v>
      </c>
      <c r="AT355" s="123">
        <f>IF(OR(AND((K355&lt;0.8),(BE355&gt;180)),AND((K355&lt;0.8),(BE355&lt;10)),AND((K355&gt;=0.8),(BE355&lt;10)),AND((K355&gt;=0.8),(BE355&gt;90))),0,1)</f>
        <v>0</v>
      </c>
      <c r="AU355" s="123">
        <f t="shared" si="121"/>
        <v>1</v>
      </c>
      <c r="AV355" s="123">
        <f t="shared" si="122"/>
        <v>1</v>
      </c>
      <c r="AW355" s="123">
        <f t="shared" si="123"/>
        <v>1</v>
      </c>
      <c r="AX355" s="123">
        <f t="shared" si="124"/>
        <v>1</v>
      </c>
      <c r="AY355" s="416" t="str">
        <f t="shared" si="125"/>
        <v>B-</v>
      </c>
      <c r="AZ355" s="416" t="str">
        <f>R355&amp;AY355</f>
        <v>1B-</v>
      </c>
      <c r="BA355" s="417">
        <f>IFERROR(INDEX(Raw_DATA!L:L,MATCH(Risk7_PlusY67!$D355,Raw_DATA!$A:$A,0)),"")</f>
        <v>-6.92</v>
      </c>
      <c r="BB355" s="417">
        <f>IFERROR(INDEX(AVGGroup!$H$5:$H$21,MATCH(Risk7_PlusY67!$BJ355,AVGGroup!$C$5:$C$21,0)),"")</f>
        <v>-3.95</v>
      </c>
      <c r="BC355" s="417">
        <f>IFERROR(INDEX(Raw_DATA!M:M,MATCH(Risk7_PlusY67!$D355,Raw_DATA!$A:$A,0)),"")</f>
        <v>-17.32</v>
      </c>
      <c r="BD355" s="418">
        <f>IFERROR(INDEX(AVGGroup!$J$5:$J$21,MATCH(Risk7_PlusY67!$BJ355,AVGGroup!$C$5:$C$21,0)),"")</f>
        <v>-8.8800000000000008</v>
      </c>
      <c r="BE355" s="407">
        <f>IFERROR(INDEX(Raw_DATA!N:N,MATCH(Risk7_PlusY67!$D355,Raw_DATA!$A:$A,0)),"")</f>
        <v>124</v>
      </c>
      <c r="BF355" s="407">
        <f>IFERROR(INDEX(Raw_DATA!O:O,MATCH(Risk7_PlusY67!$D355,Raw_DATA!$A:$A,0)),"")</f>
        <v>25</v>
      </c>
      <c r="BG355" s="407">
        <f>IFERROR(INDEX(Raw_DATA!P:P,MATCH(Risk7_PlusY67!$D355,Raw_DATA!$A:$A,0)),"")</f>
        <v>23</v>
      </c>
      <c r="BH355" s="407">
        <f>IFERROR(INDEX(Raw_DATA!Q:Q,MATCH(Risk7_PlusY67!$D355,Raw_DATA!$A:$A,0)),"")</f>
        <v>103</v>
      </c>
      <c r="BI355" s="407">
        <f>IFERROR(INDEX(Raw_DATA!R:R,MATCH(Risk7_PlusY67!$D355,Raw_DATA!$A:$A,0)),"")</f>
        <v>42</v>
      </c>
      <c r="BJ355" s="124" t="str">
        <f>INDEX('Org2567'!$BM:$BM,MATCH(Risk7_PlusY67!D355,'Org2567'!$D:$D,0))</f>
        <v>รพช.F2 P30,000-60,000</v>
      </c>
    </row>
    <row r="356" spans="1:62" x14ac:dyDescent="0.7">
      <c r="A356" s="206">
        <f>IF(ISBLANK(D356),"",COUNTA($D$3:D356))</f>
        <v>354</v>
      </c>
      <c r="B356" s="207">
        <f>IFERROR(INDEX(ID!$E:$E,MATCH(Risk7_PlusY67!$D356,ID!$A:$A,0)),"")</f>
        <v>6</v>
      </c>
      <c r="C356" s="207" t="str">
        <f>IFERROR(INDEX(ID!$I:$I,MATCH(Risk7_PlusY67!$D356,ID!$A:$A,0)),"")</f>
        <v>จันทบุรี</v>
      </c>
      <c r="D356" s="295" t="s">
        <v>370</v>
      </c>
      <c r="E356" s="207" t="str">
        <f>IFERROR(INDEX(ID!$C:$C,MATCH(Risk7_PlusY67!$D356,ID!$A:$A,0)),"")</f>
        <v>นายายอาม,รพช.</v>
      </c>
      <c r="F356" s="207" t="str">
        <f>IFERROR(INDEX(ID!$G:$G,MATCH(Risk7_PlusY67!$D356,ID!$A:$A,0)),"")</f>
        <v>รพช.</v>
      </c>
      <c r="G356" s="206">
        <f>IFERROR(INDEX(ID!$J:$J,MATCH(Risk7_PlusY67!$D356,ID!$A:$A,0)),"")</f>
        <v>38</v>
      </c>
      <c r="H356" s="208" t="str">
        <f>IFERROR(INDEX(ID!$P:$P,MATCH(Risk7_PlusY67!$D356,ID!$A:$A,0)),"")</f>
        <v>รพช.F1 P&lt;=50,000</v>
      </c>
      <c r="I356" s="209">
        <f>IFERROR(INDEX(Raw_DATA!E:E,MATCH(Risk7_PlusY67!$D356,Raw_DATA!$A:$A,0)),"")</f>
        <v>3.77</v>
      </c>
      <c r="J356" s="209">
        <f>IFERROR(INDEX(Raw_DATA!F:F,MATCH(Risk7_PlusY67!$D356,Raw_DATA!$A:$A,0)),"")</f>
        <v>3.54</v>
      </c>
      <c r="K356" s="209">
        <f>IFERROR(INDEX(Raw_DATA!G:G,MATCH(Risk7_PlusY67!$D356,Raw_DATA!$A:$A,0)),"")</f>
        <v>2.7</v>
      </c>
      <c r="L356" s="209">
        <f>IFERROR(INDEX(Raw_DATA!H:H,MATCH(Risk7_PlusY67!$D356,Raw_DATA!$A:$A,0)),"")</f>
        <v>32877336.059999999</v>
      </c>
      <c r="M356" s="210">
        <f>IFERROR(INDEX(Raw_DATA!I:I,MATCH(Risk7_PlusY67!$D356,Raw_DATA!$A:$A,0)),"")</f>
        <v>-19180301.289999999</v>
      </c>
      <c r="N356" s="206">
        <f t="shared" si="105"/>
        <v>0</v>
      </c>
      <c r="O356" s="206">
        <f t="shared" si="106"/>
        <v>1</v>
      </c>
      <c r="P356" s="206">
        <f t="shared" si="107"/>
        <v>0</v>
      </c>
      <c r="Q356" s="211">
        <f t="shared" si="108"/>
        <v>20.5</v>
      </c>
      <c r="R356" s="206">
        <f t="shared" si="109"/>
        <v>1</v>
      </c>
      <c r="S356" s="212">
        <f>IFERROR(INDEX(Raw_DATA!J:J,MATCH(Risk7_PlusY67!$D356,Raw_DATA!$A:$A,0)),"")</f>
        <v>-13436992.68</v>
      </c>
      <c r="T356" s="213">
        <f>IFERROR(INDEX(Raw_DATA!K:K,MATCH(Risk7_PlusY67!$D356,Raw_DATA!$A:$A,0)),"")</f>
        <v>20148287.93</v>
      </c>
      <c r="U356" s="214">
        <f t="shared" si="110"/>
        <v>0</v>
      </c>
      <c r="V356" s="214">
        <f t="shared" si="111"/>
        <v>0</v>
      </c>
      <c r="W356" s="214">
        <f>IF(OR(AND((K356&lt;0.8),(AJ356&gt;180)),AND((K356&lt;0.8),(AJ356&lt;10)),AND((K356&gt;=0.8),(AJ356&lt;10)),AND((K356&gt;=0.8),(AJ356&gt;90))),0,1)</f>
        <v>0</v>
      </c>
      <c r="X356" s="214">
        <f t="shared" si="112"/>
        <v>0</v>
      </c>
      <c r="Y356" s="214">
        <f t="shared" si="113"/>
        <v>0</v>
      </c>
      <c r="Z356" s="214">
        <f t="shared" si="114"/>
        <v>1</v>
      </c>
      <c r="AA356" s="214">
        <f t="shared" si="115"/>
        <v>1</v>
      </c>
      <c r="AB356" s="215" t="str">
        <f t="shared" si="116"/>
        <v>C-</v>
      </c>
      <c r="AC356" s="215" t="str">
        <f t="shared" si="117"/>
        <v>1C-</v>
      </c>
      <c r="AD356" s="216"/>
      <c r="AE356" s="216"/>
      <c r="AF356" s="434">
        <f>IFERROR(INDEX(Raw_DATA!L:L,MATCH(Risk7_PlusY67!$D356,Raw_DATA!$A:$A,0)),"")</f>
        <v>-14.72</v>
      </c>
      <c r="AG356" s="434">
        <f>IFERROR(INDEX(AVGGroup!$D$5:$D$21,MATCH(Risk7_PlusY67!$H356,AVGGroup!$C$5:$C$21,0)),"")</f>
        <v>-3.15</v>
      </c>
      <c r="AH356" s="434">
        <f>IFERROR(INDEX(Raw_DATA!M:M,MATCH(Risk7_PlusY67!$D356,Raw_DATA!$A:$A,0)),"")</f>
        <v>-20.260000000000002</v>
      </c>
      <c r="AI356" s="435">
        <f>IFERROR(INDEX(AVGGroup!$F$5:$F$21,MATCH(Risk7_PlusY67!$H356,AVGGroup!$C$5:$C$21,0)),"")</f>
        <v>-7.1</v>
      </c>
      <c r="AJ356" s="401">
        <f>IFERROR(INDEX(Raw_DATA!N:N,MATCH(Risk7_PlusY67!$D356,Raw_DATA!$A:$A,0)),"")</f>
        <v>120</v>
      </c>
      <c r="AK356" s="401">
        <f>IFERROR(INDEX(Raw_DATA!O:O,MATCH(Risk7_PlusY67!$D356,Raw_DATA!$A:$A,0)),"")</f>
        <v>85</v>
      </c>
      <c r="AL356" s="401">
        <f>IFERROR(INDEX(Raw_DATA!P:P,MATCH(Risk7_PlusY67!$D356,Raw_DATA!$A:$A,0)),"")</f>
        <v>86</v>
      </c>
      <c r="AM356" s="401">
        <f>IFERROR(INDEX(Raw_DATA!Q:Q,MATCH(Risk7_PlusY67!$D356,Raw_DATA!$A:$A,0)),"")</f>
        <v>92</v>
      </c>
      <c r="AN356" s="401">
        <f>IFERROR(INDEX(Raw_DATA!R:R,MATCH(Risk7_PlusY67!$D356,Raw_DATA!$A:$A,0)),"")</f>
        <v>47</v>
      </c>
      <c r="AO356" s="407"/>
      <c r="AP356" s="411" t="b">
        <f>AB356=AY356</f>
        <v>1</v>
      </c>
      <c r="AQ356" s="340">
        <f t="shared" si="118"/>
        <v>1</v>
      </c>
      <c r="AR356" s="123">
        <f t="shared" si="119"/>
        <v>0</v>
      </c>
      <c r="AS356" s="123">
        <f t="shared" si="120"/>
        <v>0</v>
      </c>
      <c r="AT356" s="123">
        <f>IF(OR(AND((K356&lt;0.8),(BE356&gt;180)),AND((K356&lt;0.8),(BE356&lt;10)),AND((K356&gt;=0.8),(BE356&lt;10)),AND((K356&gt;=0.8),(BE356&gt;90))),0,1)</f>
        <v>0</v>
      </c>
      <c r="AU356" s="123">
        <f t="shared" si="121"/>
        <v>0</v>
      </c>
      <c r="AV356" s="123">
        <f t="shared" si="122"/>
        <v>0</v>
      </c>
      <c r="AW356" s="123">
        <f t="shared" si="123"/>
        <v>1</v>
      </c>
      <c r="AX356" s="123">
        <f t="shared" si="124"/>
        <v>1</v>
      </c>
      <c r="AY356" s="416" t="str">
        <f t="shared" si="125"/>
        <v>C-</v>
      </c>
      <c r="AZ356" s="416" t="str">
        <f>R356&amp;AY356</f>
        <v>1C-</v>
      </c>
      <c r="BA356" s="417">
        <f>IFERROR(INDEX(Raw_DATA!L:L,MATCH(Risk7_PlusY67!$D356,Raw_DATA!$A:$A,0)),"")</f>
        <v>-14.72</v>
      </c>
      <c r="BB356" s="417">
        <f>IFERROR(INDEX(AVGGroup!$H$5:$H$21,MATCH(Risk7_PlusY67!$BJ356,AVGGroup!$C$5:$C$21,0)),"")</f>
        <v>-3.15</v>
      </c>
      <c r="BC356" s="417">
        <f>IFERROR(INDEX(Raw_DATA!M:M,MATCH(Risk7_PlusY67!$D356,Raw_DATA!$A:$A,0)),"")</f>
        <v>-20.260000000000002</v>
      </c>
      <c r="BD356" s="418">
        <f>IFERROR(INDEX(AVGGroup!$J$5:$J$21,MATCH(Risk7_PlusY67!$BJ356,AVGGroup!$C$5:$C$21,0)),"")</f>
        <v>-7.1</v>
      </c>
      <c r="BE356" s="407">
        <f>IFERROR(INDEX(Raw_DATA!N:N,MATCH(Risk7_PlusY67!$D356,Raw_DATA!$A:$A,0)),"")</f>
        <v>120</v>
      </c>
      <c r="BF356" s="407">
        <f>IFERROR(INDEX(Raw_DATA!O:O,MATCH(Risk7_PlusY67!$D356,Raw_DATA!$A:$A,0)),"")</f>
        <v>85</v>
      </c>
      <c r="BG356" s="407">
        <f>IFERROR(INDEX(Raw_DATA!P:P,MATCH(Risk7_PlusY67!$D356,Raw_DATA!$A:$A,0)),"")</f>
        <v>86</v>
      </c>
      <c r="BH356" s="407">
        <f>IFERROR(INDEX(Raw_DATA!Q:Q,MATCH(Risk7_PlusY67!$D356,Raw_DATA!$A:$A,0)),"")</f>
        <v>92</v>
      </c>
      <c r="BI356" s="407">
        <f>IFERROR(INDEX(Raw_DATA!R:R,MATCH(Risk7_PlusY67!$D356,Raw_DATA!$A:$A,0)),"")</f>
        <v>47</v>
      </c>
      <c r="BJ356" s="124" t="str">
        <f>INDEX('Org2567'!$BM:$BM,MATCH(Risk7_PlusY67!D356,'Org2567'!$D:$D,0))</f>
        <v>รพช.F1 P&lt;=50,000</v>
      </c>
    </row>
    <row r="357" spans="1:62" x14ac:dyDescent="0.7">
      <c r="A357" s="206">
        <f>IF(ISBLANK(D357),"",COUNTA($D$3:D357))</f>
        <v>355</v>
      </c>
      <c r="B357" s="207">
        <f>IFERROR(INDEX(ID!$E:$E,MATCH(Risk7_PlusY67!$D357,ID!$A:$A,0)),"")</f>
        <v>6</v>
      </c>
      <c r="C357" s="207" t="str">
        <f>IFERROR(INDEX(ID!$I:$I,MATCH(Risk7_PlusY67!$D357,ID!$A:$A,0)),"")</f>
        <v>จันทบุรี</v>
      </c>
      <c r="D357" s="295" t="s">
        <v>371</v>
      </c>
      <c r="E357" s="207" t="str">
        <f>IFERROR(INDEX(ID!$C:$C,MATCH(Risk7_PlusY67!$D357,ID!$A:$A,0)),"")</f>
        <v>เขาคิชฌกูฏ,รพช.</v>
      </c>
      <c r="F357" s="207" t="str">
        <f>IFERROR(INDEX(ID!$G:$G,MATCH(Risk7_PlusY67!$D357,ID!$A:$A,0)),"")</f>
        <v>รพช.</v>
      </c>
      <c r="G357" s="206">
        <f>IFERROR(INDEX(ID!$J:$J,MATCH(Risk7_PlusY67!$D357,ID!$A:$A,0)),"")</f>
        <v>40</v>
      </c>
      <c r="H357" s="208" t="str">
        <f>IFERROR(INDEX(ID!$P:$P,MATCH(Risk7_PlusY67!$D357,ID!$A:$A,0)),"")</f>
        <v>รพช.F2 P&lt;=30,000</v>
      </c>
      <c r="I357" s="209">
        <f>IFERROR(INDEX(Raw_DATA!E:E,MATCH(Risk7_PlusY67!$D357,Raw_DATA!$A:$A,0)),"")</f>
        <v>3.65</v>
      </c>
      <c r="J357" s="209">
        <f>IFERROR(INDEX(Raw_DATA!F:F,MATCH(Risk7_PlusY67!$D357,Raw_DATA!$A:$A,0)),"")</f>
        <v>3.43</v>
      </c>
      <c r="K357" s="209">
        <f>IFERROR(INDEX(Raw_DATA!G:G,MATCH(Risk7_PlusY67!$D357,Raw_DATA!$A:$A,0)),"")</f>
        <v>2.81</v>
      </c>
      <c r="L357" s="209">
        <f>IFERROR(INDEX(Raw_DATA!H:H,MATCH(Risk7_PlusY67!$D357,Raw_DATA!$A:$A,0)),"")</f>
        <v>35032554.270000003</v>
      </c>
      <c r="M357" s="210">
        <f>IFERROR(INDEX(Raw_DATA!I:I,MATCH(Risk7_PlusY67!$D357,Raw_DATA!$A:$A,0)),"")</f>
        <v>-15222183.24</v>
      </c>
      <c r="N357" s="206">
        <f t="shared" si="105"/>
        <v>0</v>
      </c>
      <c r="O357" s="206">
        <f t="shared" si="106"/>
        <v>1</v>
      </c>
      <c r="P357" s="206">
        <f t="shared" si="107"/>
        <v>0</v>
      </c>
      <c r="Q357" s="211">
        <f t="shared" si="108"/>
        <v>27.6</v>
      </c>
      <c r="R357" s="206">
        <f t="shared" si="109"/>
        <v>1</v>
      </c>
      <c r="S357" s="212">
        <f>IFERROR(INDEX(Raw_DATA!J:J,MATCH(Risk7_PlusY67!$D357,Raw_DATA!$A:$A,0)),"")</f>
        <v>-6641659.4199999999</v>
      </c>
      <c r="T357" s="213">
        <f>IFERROR(INDEX(Raw_DATA!K:K,MATCH(Risk7_PlusY67!$D357,Raw_DATA!$A:$A,0)),"")</f>
        <v>23885238.989999998</v>
      </c>
      <c r="U357" s="214">
        <f t="shared" si="110"/>
        <v>0</v>
      </c>
      <c r="V357" s="214">
        <f t="shared" si="111"/>
        <v>0</v>
      </c>
      <c r="W357" s="214">
        <f>IF(OR(AND((K357&lt;0.8),(AJ357&gt;180)),AND((K357&lt;0.8),(AJ357&lt;10)),AND((K357&gt;=0.8),(AJ357&lt;10)),AND((K357&gt;=0.8),(AJ357&gt;90))),0,1)</f>
        <v>0</v>
      </c>
      <c r="X357" s="214">
        <f t="shared" si="112"/>
        <v>1</v>
      </c>
      <c r="Y357" s="214">
        <f t="shared" si="113"/>
        <v>0</v>
      </c>
      <c r="Z357" s="214">
        <f t="shared" si="114"/>
        <v>1</v>
      </c>
      <c r="AA357" s="214">
        <f t="shared" si="115"/>
        <v>1</v>
      </c>
      <c r="AB357" s="215" t="str">
        <f t="shared" si="116"/>
        <v>C</v>
      </c>
      <c r="AC357" s="215" t="str">
        <f t="shared" si="117"/>
        <v>1C</v>
      </c>
      <c r="AD357" s="216"/>
      <c r="AE357" s="216"/>
      <c r="AF357" s="434">
        <f>IFERROR(INDEX(Raw_DATA!L:L,MATCH(Risk7_PlusY67!$D357,Raw_DATA!$A:$A,0)),"")</f>
        <v>-7.7</v>
      </c>
      <c r="AG357" s="434">
        <f>IFERROR(INDEX(AVGGroup!$D$5:$D$21,MATCH(Risk7_PlusY67!$H357,AVGGroup!$C$5:$C$21,0)),"")</f>
        <v>-3.55</v>
      </c>
      <c r="AH357" s="434">
        <f>IFERROR(INDEX(Raw_DATA!M:M,MATCH(Risk7_PlusY67!$D357,Raw_DATA!$A:$A,0)),"")</f>
        <v>-11.23</v>
      </c>
      <c r="AI357" s="435">
        <f>IFERROR(INDEX(AVGGroup!$F$5:$F$21,MATCH(Risk7_PlusY67!$H357,AVGGroup!$C$5:$C$21,0)),"")</f>
        <v>-10.199999999999999</v>
      </c>
      <c r="AJ357" s="401">
        <f>IFERROR(INDEX(Raw_DATA!N:N,MATCH(Risk7_PlusY67!$D357,Raw_DATA!$A:$A,0)),"")</f>
        <v>125</v>
      </c>
      <c r="AK357" s="401">
        <f>IFERROR(INDEX(Raw_DATA!O:O,MATCH(Risk7_PlusY67!$D357,Raw_DATA!$A:$A,0)),"")</f>
        <v>59</v>
      </c>
      <c r="AL357" s="401">
        <f>IFERROR(INDEX(Raw_DATA!P:P,MATCH(Risk7_PlusY67!$D357,Raw_DATA!$A:$A,0)),"")</f>
        <v>75</v>
      </c>
      <c r="AM357" s="401">
        <f>IFERROR(INDEX(Raw_DATA!Q:Q,MATCH(Risk7_PlusY67!$D357,Raw_DATA!$A:$A,0)),"")</f>
        <v>84</v>
      </c>
      <c r="AN357" s="401">
        <f>IFERROR(INDEX(Raw_DATA!R:R,MATCH(Risk7_PlusY67!$D357,Raw_DATA!$A:$A,0)),"")</f>
        <v>35</v>
      </c>
      <c r="AO357" s="407"/>
      <c r="AP357" s="411" t="b">
        <f>AB357=AY357</f>
        <v>1</v>
      </c>
      <c r="AQ357" s="340">
        <f t="shared" si="118"/>
        <v>1</v>
      </c>
      <c r="AR357" s="123">
        <f t="shared" si="119"/>
        <v>0</v>
      </c>
      <c r="AS357" s="123">
        <f t="shared" si="120"/>
        <v>0</v>
      </c>
      <c r="AT357" s="123">
        <f>IF(OR(AND((K357&lt;0.8),(BE357&gt;180)),AND((K357&lt;0.8),(BE357&lt;10)),AND((K357&gt;=0.8),(BE357&lt;10)),AND((K357&gt;=0.8),(BE357&gt;90))),0,1)</f>
        <v>0</v>
      </c>
      <c r="AU357" s="123">
        <f t="shared" si="121"/>
        <v>1</v>
      </c>
      <c r="AV357" s="123">
        <f t="shared" si="122"/>
        <v>0</v>
      </c>
      <c r="AW357" s="123">
        <f t="shared" si="123"/>
        <v>1</v>
      </c>
      <c r="AX357" s="123">
        <f t="shared" si="124"/>
        <v>1</v>
      </c>
      <c r="AY357" s="416" t="str">
        <f t="shared" si="125"/>
        <v>C</v>
      </c>
      <c r="AZ357" s="416" t="str">
        <f>R357&amp;AY357</f>
        <v>1C</v>
      </c>
      <c r="BA357" s="417">
        <f>IFERROR(INDEX(Raw_DATA!L:L,MATCH(Risk7_PlusY67!$D357,Raw_DATA!$A:$A,0)),"")</f>
        <v>-7.7</v>
      </c>
      <c r="BB357" s="417">
        <f>IFERROR(INDEX(AVGGroup!$H$5:$H$21,MATCH(Risk7_PlusY67!$BJ357,AVGGroup!$C$5:$C$21,0)),"")</f>
        <v>-3.54</v>
      </c>
      <c r="BC357" s="417">
        <f>IFERROR(INDEX(Raw_DATA!M:M,MATCH(Risk7_PlusY67!$D357,Raw_DATA!$A:$A,0)),"")</f>
        <v>-11.23</v>
      </c>
      <c r="BD357" s="418">
        <f>IFERROR(INDEX(AVGGroup!$J$5:$J$21,MATCH(Risk7_PlusY67!$BJ357,AVGGroup!$C$5:$C$21,0)),"")</f>
        <v>-10.199999999999999</v>
      </c>
      <c r="BE357" s="407">
        <f>IFERROR(INDEX(Raw_DATA!N:N,MATCH(Risk7_PlusY67!$D357,Raw_DATA!$A:$A,0)),"")</f>
        <v>125</v>
      </c>
      <c r="BF357" s="407">
        <f>IFERROR(INDEX(Raw_DATA!O:O,MATCH(Risk7_PlusY67!$D357,Raw_DATA!$A:$A,0)),"")</f>
        <v>59</v>
      </c>
      <c r="BG357" s="407">
        <f>IFERROR(INDEX(Raw_DATA!P:P,MATCH(Risk7_PlusY67!$D357,Raw_DATA!$A:$A,0)),"")</f>
        <v>75</v>
      </c>
      <c r="BH357" s="407">
        <f>IFERROR(INDEX(Raw_DATA!Q:Q,MATCH(Risk7_PlusY67!$D357,Raw_DATA!$A:$A,0)),"")</f>
        <v>84</v>
      </c>
      <c r="BI357" s="407">
        <f>IFERROR(INDEX(Raw_DATA!R:R,MATCH(Risk7_PlusY67!$D357,Raw_DATA!$A:$A,0)),"")</f>
        <v>35</v>
      </c>
      <c r="BJ357" s="124" t="str">
        <f>INDEX('Org2567'!$BM:$BM,MATCH(Risk7_PlusY67!D357,'Org2567'!$D:$D,0))</f>
        <v>รพช.F2 P&lt;=30,000</v>
      </c>
    </row>
    <row r="358" spans="1:62" x14ac:dyDescent="0.7">
      <c r="A358" s="206">
        <f>IF(ISBLANK(D358),"",COUNTA($D$3:D358))</f>
        <v>356</v>
      </c>
      <c r="B358" s="207">
        <f>IFERROR(INDEX(ID!$E:$E,MATCH(Risk7_PlusY67!$D358,ID!$A:$A,0)),"")</f>
        <v>6</v>
      </c>
      <c r="C358" s="207" t="str">
        <f>IFERROR(INDEX(ID!$I:$I,MATCH(Risk7_PlusY67!$D358,ID!$A:$A,0)),"")</f>
        <v>ฉะเชิงเทรา</v>
      </c>
      <c r="D358" s="295" t="s">
        <v>372</v>
      </c>
      <c r="E358" s="207" t="str">
        <f>IFERROR(INDEX(ID!$C:$C,MATCH(Risk7_PlusY67!$D358,ID!$A:$A,0)),"")</f>
        <v>พุทธโสธร,รพศ.</v>
      </c>
      <c r="F358" s="207" t="str">
        <f>IFERROR(INDEX(ID!$G:$G,MATCH(Risk7_PlusY67!$D358,ID!$A:$A,0)),"")</f>
        <v>รพศ.</v>
      </c>
      <c r="G358" s="206">
        <f>IFERROR(INDEX(ID!$J:$J,MATCH(Risk7_PlusY67!$D358,ID!$A:$A,0)),"")</f>
        <v>652</v>
      </c>
      <c r="H358" s="208" t="str">
        <f>IFERROR(INDEX(ID!$P:$P,MATCH(Risk7_PlusY67!$D358,ID!$A:$A,0)),"")</f>
        <v>รพศ.A B&lt;=700</v>
      </c>
      <c r="I358" s="209">
        <f>IFERROR(INDEX(Raw_DATA!E:E,MATCH(Risk7_PlusY67!$D358,Raw_DATA!$A:$A,0)),"")</f>
        <v>2.15</v>
      </c>
      <c r="J358" s="209">
        <f>IFERROR(INDEX(Raw_DATA!F:F,MATCH(Risk7_PlusY67!$D358,Raw_DATA!$A:$A,0)),"")</f>
        <v>1.88</v>
      </c>
      <c r="K358" s="209">
        <f>IFERROR(INDEX(Raw_DATA!G:G,MATCH(Risk7_PlusY67!$D358,Raw_DATA!$A:$A,0)),"")</f>
        <v>1.33</v>
      </c>
      <c r="L358" s="209">
        <f>IFERROR(INDEX(Raw_DATA!H:H,MATCH(Risk7_PlusY67!$D358,Raw_DATA!$A:$A,0)),"")</f>
        <v>481454343.00999999</v>
      </c>
      <c r="M358" s="210">
        <f>IFERROR(INDEX(Raw_DATA!I:I,MATCH(Risk7_PlusY67!$D358,Raw_DATA!$A:$A,0)),"")</f>
        <v>-186881617.40000001</v>
      </c>
      <c r="N358" s="206">
        <f t="shared" si="105"/>
        <v>0</v>
      </c>
      <c r="O358" s="206">
        <f t="shared" si="106"/>
        <v>1</v>
      </c>
      <c r="P358" s="206">
        <f t="shared" si="107"/>
        <v>0</v>
      </c>
      <c r="Q358" s="211">
        <f t="shared" si="108"/>
        <v>30.9</v>
      </c>
      <c r="R358" s="206">
        <f t="shared" si="109"/>
        <v>1</v>
      </c>
      <c r="S358" s="212">
        <f>IFERROR(INDEX(Raw_DATA!J:J,MATCH(Risk7_PlusY67!$D358,Raw_DATA!$A:$A,0)),"")</f>
        <v>-111083748.28</v>
      </c>
      <c r="T358" s="213">
        <f>IFERROR(INDEX(Raw_DATA!K:K,MATCH(Risk7_PlusY67!$D358,Raw_DATA!$A:$A,0)),"")</f>
        <v>137105747.84</v>
      </c>
      <c r="U358" s="214">
        <f t="shared" si="110"/>
        <v>0</v>
      </c>
      <c r="V358" s="214">
        <f t="shared" si="111"/>
        <v>0</v>
      </c>
      <c r="W358" s="214">
        <f>IF(OR(AND((K358&lt;0.8),(AJ358&gt;180)),AND((K358&lt;0.8),(AJ358&lt;10)),AND((K358&gt;=0.8),(AJ358&lt;10)),AND((K358&gt;=0.8),(AJ358&gt;90))),0,1)</f>
        <v>1</v>
      </c>
      <c r="X358" s="214">
        <f t="shared" si="112"/>
        <v>1</v>
      </c>
      <c r="Y358" s="214">
        <f t="shared" si="113"/>
        <v>1</v>
      </c>
      <c r="Z358" s="214">
        <f t="shared" si="114"/>
        <v>0</v>
      </c>
      <c r="AA358" s="214">
        <f t="shared" si="115"/>
        <v>0</v>
      </c>
      <c r="AB358" s="215" t="str">
        <f t="shared" si="116"/>
        <v>C</v>
      </c>
      <c r="AC358" s="215" t="str">
        <f t="shared" si="117"/>
        <v>1C</v>
      </c>
      <c r="AD358" s="216"/>
      <c r="AE358" s="216"/>
      <c r="AF358" s="434">
        <f>IFERROR(INDEX(Raw_DATA!L:L,MATCH(Risk7_PlusY67!$D358,Raw_DATA!$A:$A,0)),"")</f>
        <v>-7.02</v>
      </c>
      <c r="AG358" s="434">
        <f>IFERROR(INDEX(AVGGroup!$D$5:$D$21,MATCH(Risk7_PlusY67!$H358,AVGGroup!$C$5:$C$21,0)),"")</f>
        <v>0</v>
      </c>
      <c r="AH358" s="434">
        <f>IFERROR(INDEX(Raw_DATA!M:M,MATCH(Risk7_PlusY67!$D358,Raw_DATA!$A:$A,0)),"")</f>
        <v>-9.32</v>
      </c>
      <c r="AI358" s="435">
        <f>IFERROR(INDEX(AVGGroup!$F$5:$F$21,MATCH(Risk7_PlusY67!$H358,AVGGroup!$C$5:$C$21,0)),"")</f>
        <v>-1.45</v>
      </c>
      <c r="AJ358" s="401">
        <f>IFERROR(INDEX(Raw_DATA!N:N,MATCH(Risk7_PlusY67!$D358,Raw_DATA!$A:$A,0)),"")</f>
        <v>35</v>
      </c>
      <c r="AK358" s="401">
        <f>IFERROR(INDEX(Raw_DATA!O:O,MATCH(Risk7_PlusY67!$D358,Raw_DATA!$A:$A,0)),"")</f>
        <v>60</v>
      </c>
      <c r="AL358" s="401">
        <f>IFERROR(INDEX(Raw_DATA!P:P,MATCH(Risk7_PlusY67!$D358,Raw_DATA!$A:$A,0)),"")</f>
        <v>53</v>
      </c>
      <c r="AM358" s="401">
        <f>IFERROR(INDEX(Raw_DATA!Q:Q,MATCH(Risk7_PlusY67!$D358,Raw_DATA!$A:$A,0)),"")</f>
        <v>298</v>
      </c>
      <c r="AN358" s="401">
        <f>IFERROR(INDEX(Raw_DATA!R:R,MATCH(Risk7_PlusY67!$D358,Raw_DATA!$A:$A,0)),"")</f>
        <v>64</v>
      </c>
      <c r="AO358" s="407"/>
      <c r="AP358" s="411" t="b">
        <f>AB358=AY358</f>
        <v>1</v>
      </c>
      <c r="AQ358" s="340">
        <f t="shared" si="118"/>
        <v>1</v>
      </c>
      <c r="AR358" s="123">
        <f t="shared" si="119"/>
        <v>0</v>
      </c>
      <c r="AS358" s="123">
        <f t="shared" si="120"/>
        <v>0</v>
      </c>
      <c r="AT358" s="123">
        <f>IF(OR(AND((K358&lt;0.8),(BE358&gt;180)),AND((K358&lt;0.8),(BE358&lt;10)),AND((K358&gt;=0.8),(BE358&lt;10)),AND((K358&gt;=0.8),(BE358&gt;90))),0,1)</f>
        <v>1</v>
      </c>
      <c r="AU358" s="123">
        <f t="shared" si="121"/>
        <v>1</v>
      </c>
      <c r="AV358" s="123">
        <f t="shared" si="122"/>
        <v>1</v>
      </c>
      <c r="AW358" s="123">
        <f t="shared" si="123"/>
        <v>0</v>
      </c>
      <c r="AX358" s="123">
        <f t="shared" si="124"/>
        <v>0</v>
      </c>
      <c r="AY358" s="416" t="str">
        <f t="shared" si="125"/>
        <v>C</v>
      </c>
      <c r="AZ358" s="416" t="str">
        <f>R358&amp;AY358</f>
        <v>1C</v>
      </c>
      <c r="BA358" s="417">
        <f>IFERROR(INDEX(Raw_DATA!L:L,MATCH(Risk7_PlusY67!$D358,Raw_DATA!$A:$A,0)),"")</f>
        <v>-7.02</v>
      </c>
      <c r="BB358" s="417">
        <f>IFERROR(INDEX(AVGGroup!$H$5:$H$21,MATCH(Risk7_PlusY67!$BJ358,AVGGroup!$C$5:$C$21,0)),"")</f>
        <v>0</v>
      </c>
      <c r="BC358" s="417">
        <f>IFERROR(INDEX(Raw_DATA!M:M,MATCH(Risk7_PlusY67!$D358,Raw_DATA!$A:$A,0)),"")</f>
        <v>-9.32</v>
      </c>
      <c r="BD358" s="418">
        <f>IFERROR(INDEX(AVGGroup!$J$5:$J$21,MATCH(Risk7_PlusY67!$BJ358,AVGGroup!$C$5:$C$21,0)),"")</f>
        <v>-1.45</v>
      </c>
      <c r="BE358" s="407">
        <f>IFERROR(INDEX(Raw_DATA!N:N,MATCH(Risk7_PlusY67!$D358,Raw_DATA!$A:$A,0)),"")</f>
        <v>35</v>
      </c>
      <c r="BF358" s="407">
        <f>IFERROR(INDEX(Raw_DATA!O:O,MATCH(Risk7_PlusY67!$D358,Raw_DATA!$A:$A,0)),"")</f>
        <v>60</v>
      </c>
      <c r="BG358" s="407">
        <f>IFERROR(INDEX(Raw_DATA!P:P,MATCH(Risk7_PlusY67!$D358,Raw_DATA!$A:$A,0)),"")</f>
        <v>53</v>
      </c>
      <c r="BH358" s="407">
        <f>IFERROR(INDEX(Raw_DATA!Q:Q,MATCH(Risk7_PlusY67!$D358,Raw_DATA!$A:$A,0)),"")</f>
        <v>298</v>
      </c>
      <c r="BI358" s="407">
        <f>IFERROR(INDEX(Raw_DATA!R:R,MATCH(Risk7_PlusY67!$D358,Raw_DATA!$A:$A,0)),"")</f>
        <v>64</v>
      </c>
      <c r="BJ358" s="124" t="str">
        <f>INDEX('Org2567'!$BM:$BM,MATCH(Risk7_PlusY67!D358,'Org2567'!$D:$D,0))</f>
        <v>รพศ.A B&lt;=700</v>
      </c>
    </row>
    <row r="359" spans="1:62" x14ac:dyDescent="0.7">
      <c r="A359" s="206">
        <f>IF(ISBLANK(D359),"",COUNTA($D$3:D359))</f>
        <v>357</v>
      </c>
      <c r="B359" s="207">
        <f>IFERROR(INDEX(ID!$E:$E,MATCH(Risk7_PlusY67!$D359,ID!$A:$A,0)),"")</f>
        <v>6</v>
      </c>
      <c r="C359" s="207" t="str">
        <f>IFERROR(INDEX(ID!$I:$I,MATCH(Risk7_PlusY67!$D359,ID!$A:$A,0)),"")</f>
        <v>ฉะเชิงเทรา</v>
      </c>
      <c r="D359" s="295" t="s">
        <v>373</v>
      </c>
      <c r="E359" s="207" t="str">
        <f>IFERROR(INDEX(ID!$C:$C,MATCH(Risk7_PlusY67!$D359,ID!$A:$A,0)),"")</f>
        <v>ท่าตะเกียบ,รพช.</v>
      </c>
      <c r="F359" s="207" t="str">
        <f>IFERROR(INDEX(ID!$G:$G,MATCH(Risk7_PlusY67!$D359,ID!$A:$A,0)),"")</f>
        <v>รพช.</v>
      </c>
      <c r="G359" s="206">
        <f>IFERROR(INDEX(ID!$J:$J,MATCH(Risk7_PlusY67!$D359,ID!$A:$A,0)),"")</f>
        <v>45</v>
      </c>
      <c r="H359" s="208" t="str">
        <f>IFERROR(INDEX(ID!$P:$P,MATCH(Risk7_PlusY67!$D359,ID!$A:$A,0)),"")</f>
        <v>รพช.F2 P30,000-60,000</v>
      </c>
      <c r="I359" s="209">
        <f>IFERROR(INDEX(Raw_DATA!E:E,MATCH(Risk7_PlusY67!$D359,Raw_DATA!$A:$A,0)),"")</f>
        <v>4.2300000000000004</v>
      </c>
      <c r="J359" s="209">
        <f>IFERROR(INDEX(Raw_DATA!F:F,MATCH(Risk7_PlusY67!$D359,Raw_DATA!$A:$A,0)),"")</f>
        <v>3.95</v>
      </c>
      <c r="K359" s="209">
        <f>IFERROR(INDEX(Raw_DATA!G:G,MATCH(Risk7_PlusY67!$D359,Raw_DATA!$A:$A,0)),"")</f>
        <v>3.17</v>
      </c>
      <c r="L359" s="209">
        <f>IFERROR(INDEX(Raw_DATA!H:H,MATCH(Risk7_PlusY67!$D359,Raw_DATA!$A:$A,0)),"")</f>
        <v>48636513.170000002</v>
      </c>
      <c r="M359" s="210">
        <f>IFERROR(INDEX(Raw_DATA!I:I,MATCH(Risk7_PlusY67!$D359,Raw_DATA!$A:$A,0)),"")</f>
        <v>-11900054.52</v>
      </c>
      <c r="N359" s="206">
        <f t="shared" si="105"/>
        <v>0</v>
      </c>
      <c r="O359" s="206">
        <f t="shared" si="106"/>
        <v>1</v>
      </c>
      <c r="P359" s="206">
        <f t="shared" si="107"/>
        <v>0</v>
      </c>
      <c r="Q359" s="211">
        <f t="shared" si="108"/>
        <v>49</v>
      </c>
      <c r="R359" s="206">
        <f t="shared" si="109"/>
        <v>1</v>
      </c>
      <c r="S359" s="212">
        <f>IFERROR(INDEX(Raw_DATA!J:J,MATCH(Risk7_PlusY67!$D359,Raw_DATA!$A:$A,0)),"")</f>
        <v>-6973611.3600000003</v>
      </c>
      <c r="T359" s="213">
        <f>IFERROR(INDEX(Raw_DATA!K:K,MATCH(Risk7_PlusY67!$D359,Raw_DATA!$A:$A,0)),"")</f>
        <v>32631537.77</v>
      </c>
      <c r="U359" s="214">
        <f t="shared" si="110"/>
        <v>0</v>
      </c>
      <c r="V359" s="214">
        <f t="shared" si="111"/>
        <v>0</v>
      </c>
      <c r="W359" s="214">
        <f>IF(OR(AND((K359&lt;0.8),(AJ359&gt;180)),AND((K359&lt;0.8),(AJ359&lt;10)),AND((K359&gt;=0.8),(AJ359&lt;10)),AND((K359&gt;=0.8),(AJ359&gt;90))),0,1)</f>
        <v>0</v>
      </c>
      <c r="X359" s="214">
        <f t="shared" si="112"/>
        <v>0</v>
      </c>
      <c r="Y359" s="214">
        <f t="shared" si="113"/>
        <v>0</v>
      </c>
      <c r="Z359" s="214">
        <f t="shared" si="114"/>
        <v>0</v>
      </c>
      <c r="AA359" s="214">
        <f t="shared" si="115"/>
        <v>0</v>
      </c>
      <c r="AB359" s="215" t="str">
        <f t="shared" si="116"/>
        <v>F</v>
      </c>
      <c r="AC359" s="215" t="str">
        <f t="shared" si="117"/>
        <v>1F</v>
      </c>
      <c r="AD359" s="216"/>
      <c r="AE359" s="216"/>
      <c r="AF359" s="434">
        <f>IFERROR(INDEX(Raw_DATA!L:L,MATCH(Risk7_PlusY67!$D359,Raw_DATA!$A:$A,0)),"")</f>
        <v>-6.04</v>
      </c>
      <c r="AG359" s="434">
        <f>IFERROR(INDEX(AVGGroup!$D$5:$D$21,MATCH(Risk7_PlusY67!$H359,AVGGroup!$C$5:$C$21,0)),"")</f>
        <v>-4.37</v>
      </c>
      <c r="AH359" s="434">
        <f>IFERROR(INDEX(Raw_DATA!M:M,MATCH(Risk7_PlusY67!$D359,Raw_DATA!$A:$A,0)),"")</f>
        <v>-13.57</v>
      </c>
      <c r="AI359" s="435">
        <f>IFERROR(INDEX(AVGGroup!$F$5:$F$21,MATCH(Risk7_PlusY67!$H359,AVGGroup!$C$5:$C$21,0)),"")</f>
        <v>-9.19</v>
      </c>
      <c r="AJ359" s="401">
        <f>IFERROR(INDEX(Raw_DATA!N:N,MATCH(Risk7_PlusY67!$D359,Raw_DATA!$A:$A,0)),"")</f>
        <v>125</v>
      </c>
      <c r="AK359" s="401">
        <f>IFERROR(INDEX(Raw_DATA!O:O,MATCH(Risk7_PlusY67!$D359,Raw_DATA!$A:$A,0)),"")</f>
        <v>105</v>
      </c>
      <c r="AL359" s="401">
        <f>IFERROR(INDEX(Raw_DATA!P:P,MATCH(Risk7_PlusY67!$D359,Raw_DATA!$A:$A,0)),"")</f>
        <v>75</v>
      </c>
      <c r="AM359" s="401">
        <f>IFERROR(INDEX(Raw_DATA!Q:Q,MATCH(Risk7_PlusY67!$D359,Raw_DATA!$A:$A,0)),"")</f>
        <v>564</v>
      </c>
      <c r="AN359" s="401">
        <f>IFERROR(INDEX(Raw_DATA!R:R,MATCH(Risk7_PlusY67!$D359,Raw_DATA!$A:$A,0)),"")</f>
        <v>61</v>
      </c>
      <c r="AO359" s="407"/>
      <c r="AP359" s="411" t="b">
        <f>AB359=AY359</f>
        <v>1</v>
      </c>
      <c r="AQ359" s="340">
        <f t="shared" si="118"/>
        <v>1</v>
      </c>
      <c r="AR359" s="123">
        <f t="shared" si="119"/>
        <v>0</v>
      </c>
      <c r="AS359" s="123">
        <f t="shared" si="120"/>
        <v>0</v>
      </c>
      <c r="AT359" s="123">
        <f>IF(OR(AND((K359&lt;0.8),(BE359&gt;180)),AND((K359&lt;0.8),(BE359&lt;10)),AND((K359&gt;=0.8),(BE359&lt;10)),AND((K359&gt;=0.8),(BE359&gt;90))),0,1)</f>
        <v>0</v>
      </c>
      <c r="AU359" s="123">
        <f t="shared" si="121"/>
        <v>0</v>
      </c>
      <c r="AV359" s="123">
        <f t="shared" si="122"/>
        <v>0</v>
      </c>
      <c r="AW359" s="123">
        <f t="shared" si="123"/>
        <v>0</v>
      </c>
      <c r="AX359" s="123">
        <f t="shared" si="124"/>
        <v>0</v>
      </c>
      <c r="AY359" s="416" t="str">
        <f t="shared" si="125"/>
        <v>F</v>
      </c>
      <c r="AZ359" s="416" t="str">
        <f>R359&amp;AY359</f>
        <v>1F</v>
      </c>
      <c r="BA359" s="417">
        <f>IFERROR(INDEX(Raw_DATA!L:L,MATCH(Risk7_PlusY67!$D359,Raw_DATA!$A:$A,0)),"")</f>
        <v>-6.04</v>
      </c>
      <c r="BB359" s="417">
        <f>IFERROR(INDEX(AVGGroup!$H$5:$H$21,MATCH(Risk7_PlusY67!$BJ359,AVGGroup!$C$5:$C$21,0)),"")</f>
        <v>-3.95</v>
      </c>
      <c r="BC359" s="417">
        <f>IFERROR(INDEX(Raw_DATA!M:M,MATCH(Risk7_PlusY67!$D359,Raw_DATA!$A:$A,0)),"")</f>
        <v>-13.57</v>
      </c>
      <c r="BD359" s="418">
        <f>IFERROR(INDEX(AVGGroup!$J$5:$J$21,MATCH(Risk7_PlusY67!$BJ359,AVGGroup!$C$5:$C$21,0)),"")</f>
        <v>-8.8800000000000008</v>
      </c>
      <c r="BE359" s="407">
        <f>IFERROR(INDEX(Raw_DATA!N:N,MATCH(Risk7_PlusY67!$D359,Raw_DATA!$A:$A,0)),"")</f>
        <v>125</v>
      </c>
      <c r="BF359" s="407">
        <f>IFERROR(INDEX(Raw_DATA!O:O,MATCH(Risk7_PlusY67!$D359,Raw_DATA!$A:$A,0)),"")</f>
        <v>105</v>
      </c>
      <c r="BG359" s="407">
        <f>IFERROR(INDEX(Raw_DATA!P:P,MATCH(Risk7_PlusY67!$D359,Raw_DATA!$A:$A,0)),"")</f>
        <v>75</v>
      </c>
      <c r="BH359" s="407">
        <f>IFERROR(INDEX(Raw_DATA!Q:Q,MATCH(Risk7_PlusY67!$D359,Raw_DATA!$A:$A,0)),"")</f>
        <v>564</v>
      </c>
      <c r="BI359" s="407">
        <f>IFERROR(INDEX(Raw_DATA!R:R,MATCH(Risk7_PlusY67!$D359,Raw_DATA!$A:$A,0)),"")</f>
        <v>61</v>
      </c>
      <c r="BJ359" s="124" t="str">
        <f>INDEX('Org2567'!$BM:$BM,MATCH(Risk7_PlusY67!D359,'Org2567'!$D:$D,0))</f>
        <v>รพช.F2 P30,000-60,000</v>
      </c>
    </row>
    <row r="360" spans="1:62" x14ac:dyDescent="0.7">
      <c r="A360" s="206">
        <f>IF(ISBLANK(D360),"",COUNTA($D$3:D360))</f>
        <v>358</v>
      </c>
      <c r="B360" s="207">
        <f>IFERROR(INDEX(ID!$E:$E,MATCH(Risk7_PlusY67!$D360,ID!$A:$A,0)),"")</f>
        <v>6</v>
      </c>
      <c r="C360" s="207" t="str">
        <f>IFERROR(INDEX(ID!$I:$I,MATCH(Risk7_PlusY67!$D360,ID!$A:$A,0)),"")</f>
        <v>ฉะเชิงเทรา</v>
      </c>
      <c r="D360" s="295" t="s">
        <v>374</v>
      </c>
      <c r="E360" s="207" t="str">
        <f>IFERROR(INDEX(ID!$C:$C,MATCH(Risk7_PlusY67!$D360,ID!$A:$A,0)),"")</f>
        <v>บางคล้า,รพช.</v>
      </c>
      <c r="F360" s="207" t="str">
        <f>IFERROR(INDEX(ID!$G:$G,MATCH(Risk7_PlusY67!$D360,ID!$A:$A,0)),"")</f>
        <v>รพช.</v>
      </c>
      <c r="G360" s="206">
        <f>IFERROR(INDEX(ID!$J:$J,MATCH(Risk7_PlusY67!$D360,ID!$A:$A,0)),"")</f>
        <v>52</v>
      </c>
      <c r="H360" s="208" t="str">
        <f>IFERROR(INDEX(ID!$P:$P,MATCH(Risk7_PlusY67!$D360,ID!$A:$A,0)),"")</f>
        <v>รพช.F1 P&lt;=50,000</v>
      </c>
      <c r="I360" s="209">
        <f>IFERROR(INDEX(Raw_DATA!E:E,MATCH(Risk7_PlusY67!$D360,Raw_DATA!$A:$A,0)),"")</f>
        <v>6.97</v>
      </c>
      <c r="J360" s="209">
        <f>IFERROR(INDEX(Raw_DATA!F:F,MATCH(Risk7_PlusY67!$D360,Raw_DATA!$A:$A,0)),"")</f>
        <v>6.79</v>
      </c>
      <c r="K360" s="209">
        <f>IFERROR(INDEX(Raw_DATA!G:G,MATCH(Risk7_PlusY67!$D360,Raw_DATA!$A:$A,0)),"")</f>
        <v>6.1</v>
      </c>
      <c r="L360" s="209">
        <f>IFERROR(INDEX(Raw_DATA!H:H,MATCH(Risk7_PlusY67!$D360,Raw_DATA!$A:$A,0)),"")</f>
        <v>187169662.84</v>
      </c>
      <c r="M360" s="210">
        <f>IFERROR(INDEX(Raw_DATA!I:I,MATCH(Risk7_PlusY67!$D360,Raw_DATA!$A:$A,0)),"")</f>
        <v>12157084.27</v>
      </c>
      <c r="N360" s="206">
        <f t="shared" si="105"/>
        <v>0</v>
      </c>
      <c r="O360" s="206">
        <f t="shared" si="106"/>
        <v>0</v>
      </c>
      <c r="P360" s="206">
        <f t="shared" si="107"/>
        <v>0</v>
      </c>
      <c r="Q360" s="211" t="str">
        <f t="shared" si="108"/>
        <v/>
      </c>
      <c r="R360" s="206">
        <f t="shared" si="109"/>
        <v>0</v>
      </c>
      <c r="S360" s="212">
        <f>IFERROR(INDEX(Raw_DATA!J:J,MATCH(Risk7_PlusY67!$D360,Raw_DATA!$A:$A,0)),"")</f>
        <v>17562858.16</v>
      </c>
      <c r="T360" s="213">
        <f>IFERROR(INDEX(Raw_DATA!K:K,MATCH(Risk7_PlusY67!$D360,Raw_DATA!$A:$A,0)),"")</f>
        <v>159682933.59999999</v>
      </c>
      <c r="U360" s="214">
        <f t="shared" si="110"/>
        <v>1</v>
      </c>
      <c r="V360" s="214">
        <f t="shared" si="111"/>
        <v>1</v>
      </c>
      <c r="W360" s="214">
        <f>IF(OR(AND((K360&lt;0.8),(AJ360&gt;180)),AND((K360&lt;0.8),(AJ360&lt;10)),AND((K360&gt;=0.8),(AJ360&lt;10)),AND((K360&gt;=0.8),(AJ360&gt;90))),0,1)</f>
        <v>1</v>
      </c>
      <c r="X360" s="214">
        <f t="shared" si="112"/>
        <v>0</v>
      </c>
      <c r="Y360" s="214">
        <f t="shared" si="113"/>
        <v>0</v>
      </c>
      <c r="Z360" s="214">
        <f t="shared" si="114"/>
        <v>0</v>
      </c>
      <c r="AA360" s="214">
        <f t="shared" si="115"/>
        <v>0</v>
      </c>
      <c r="AB360" s="215" t="str">
        <f t="shared" si="116"/>
        <v>C</v>
      </c>
      <c r="AC360" s="215" t="str">
        <f t="shared" si="117"/>
        <v>0C</v>
      </c>
      <c r="AD360" s="216"/>
      <c r="AE360" s="216"/>
      <c r="AF360" s="434">
        <f>IFERROR(INDEX(Raw_DATA!L:L,MATCH(Risk7_PlusY67!$D360,Raw_DATA!$A:$A,0)),"")</f>
        <v>11.9</v>
      </c>
      <c r="AG360" s="434">
        <f>IFERROR(INDEX(AVGGroup!$D$5:$D$21,MATCH(Risk7_PlusY67!$H360,AVGGroup!$C$5:$C$21,0)),"")</f>
        <v>-3.15</v>
      </c>
      <c r="AH360" s="434">
        <f>IFERROR(INDEX(Raw_DATA!M:M,MATCH(Risk7_PlusY67!$D360,Raw_DATA!$A:$A,0)),"")</f>
        <v>3.98</v>
      </c>
      <c r="AI360" s="435">
        <f>IFERROR(INDEX(AVGGroup!$F$5:$F$21,MATCH(Risk7_PlusY67!$H360,AVGGroup!$C$5:$C$21,0)),"")</f>
        <v>-7.1</v>
      </c>
      <c r="AJ360" s="401">
        <f>IFERROR(INDEX(Raw_DATA!N:N,MATCH(Risk7_PlusY67!$D360,Raw_DATA!$A:$A,0)),"")</f>
        <v>82</v>
      </c>
      <c r="AK360" s="401">
        <f>IFERROR(INDEX(Raw_DATA!O:O,MATCH(Risk7_PlusY67!$D360,Raw_DATA!$A:$A,0)),"")</f>
        <v>64</v>
      </c>
      <c r="AL360" s="401">
        <f>IFERROR(INDEX(Raw_DATA!P:P,MATCH(Risk7_PlusY67!$D360,Raw_DATA!$A:$A,0)),"")</f>
        <v>65</v>
      </c>
      <c r="AM360" s="401">
        <f>IFERROR(INDEX(Raw_DATA!Q:Q,MATCH(Risk7_PlusY67!$D360,Raw_DATA!$A:$A,0)),"")</f>
        <v>146</v>
      </c>
      <c r="AN360" s="401">
        <f>IFERROR(INDEX(Raw_DATA!R:R,MATCH(Risk7_PlusY67!$D360,Raw_DATA!$A:$A,0)),"")</f>
        <v>66</v>
      </c>
      <c r="AO360" s="407"/>
      <c r="AP360" s="411" t="b">
        <f>AB360=AY360</f>
        <v>1</v>
      </c>
      <c r="AQ360" s="340">
        <f t="shared" si="118"/>
        <v>0</v>
      </c>
      <c r="AR360" s="123">
        <f t="shared" si="119"/>
        <v>1</v>
      </c>
      <c r="AS360" s="123">
        <f t="shared" si="120"/>
        <v>1</v>
      </c>
      <c r="AT360" s="123">
        <f>IF(OR(AND((K360&lt;0.8),(BE360&gt;180)),AND((K360&lt;0.8),(BE360&lt;10)),AND((K360&gt;=0.8),(BE360&lt;10)),AND((K360&gt;=0.8),(BE360&gt;90))),0,1)</f>
        <v>1</v>
      </c>
      <c r="AU360" s="123">
        <f t="shared" si="121"/>
        <v>0</v>
      </c>
      <c r="AV360" s="123">
        <f t="shared" si="122"/>
        <v>0</v>
      </c>
      <c r="AW360" s="123">
        <f t="shared" si="123"/>
        <v>0</v>
      </c>
      <c r="AX360" s="123">
        <f t="shared" si="124"/>
        <v>0</v>
      </c>
      <c r="AY360" s="416" t="str">
        <f t="shared" si="125"/>
        <v>C</v>
      </c>
      <c r="AZ360" s="416" t="str">
        <f>R360&amp;AY360</f>
        <v>0C</v>
      </c>
      <c r="BA360" s="417">
        <f>IFERROR(INDEX(Raw_DATA!L:L,MATCH(Risk7_PlusY67!$D360,Raw_DATA!$A:$A,0)),"")</f>
        <v>11.9</v>
      </c>
      <c r="BB360" s="417">
        <f>IFERROR(INDEX(AVGGroup!$H$5:$H$21,MATCH(Risk7_PlusY67!$BJ360,AVGGroup!$C$5:$C$21,0)),"")</f>
        <v>-3.15</v>
      </c>
      <c r="BC360" s="417">
        <f>IFERROR(INDEX(Raw_DATA!M:M,MATCH(Risk7_PlusY67!$D360,Raw_DATA!$A:$A,0)),"")</f>
        <v>3.98</v>
      </c>
      <c r="BD360" s="418">
        <f>IFERROR(INDEX(AVGGroup!$J$5:$J$21,MATCH(Risk7_PlusY67!$BJ360,AVGGroup!$C$5:$C$21,0)),"")</f>
        <v>-7.1</v>
      </c>
      <c r="BE360" s="407">
        <f>IFERROR(INDEX(Raw_DATA!N:N,MATCH(Risk7_PlusY67!$D360,Raw_DATA!$A:$A,0)),"")</f>
        <v>82</v>
      </c>
      <c r="BF360" s="407">
        <f>IFERROR(INDEX(Raw_DATA!O:O,MATCH(Risk7_PlusY67!$D360,Raw_DATA!$A:$A,0)),"")</f>
        <v>64</v>
      </c>
      <c r="BG360" s="407">
        <f>IFERROR(INDEX(Raw_DATA!P:P,MATCH(Risk7_PlusY67!$D360,Raw_DATA!$A:$A,0)),"")</f>
        <v>65</v>
      </c>
      <c r="BH360" s="407">
        <f>IFERROR(INDEX(Raw_DATA!Q:Q,MATCH(Risk7_PlusY67!$D360,Raw_DATA!$A:$A,0)),"")</f>
        <v>146</v>
      </c>
      <c r="BI360" s="407">
        <f>IFERROR(INDEX(Raw_DATA!R:R,MATCH(Risk7_PlusY67!$D360,Raw_DATA!$A:$A,0)),"")</f>
        <v>66</v>
      </c>
      <c r="BJ360" s="124" t="str">
        <f>INDEX('Org2567'!$BM:$BM,MATCH(Risk7_PlusY67!D360,'Org2567'!$D:$D,0))</f>
        <v>รพช.F1 P&lt;=50,000</v>
      </c>
    </row>
    <row r="361" spans="1:62" x14ac:dyDescent="0.7">
      <c r="A361" s="206">
        <f>IF(ISBLANK(D361),"",COUNTA($D$3:D361))</f>
        <v>359</v>
      </c>
      <c r="B361" s="207">
        <f>IFERROR(INDEX(ID!$E:$E,MATCH(Risk7_PlusY67!$D361,ID!$A:$A,0)),"")</f>
        <v>6</v>
      </c>
      <c r="C361" s="207" t="str">
        <f>IFERROR(INDEX(ID!$I:$I,MATCH(Risk7_PlusY67!$D361,ID!$A:$A,0)),"")</f>
        <v>ฉะเชิงเทรา</v>
      </c>
      <c r="D361" s="295" t="s">
        <v>375</v>
      </c>
      <c r="E361" s="207" t="str">
        <f>IFERROR(INDEX(ID!$C:$C,MATCH(Risk7_PlusY67!$D361,ID!$A:$A,0)),"")</f>
        <v>บางน้ำเปรี้ยว,รพช.</v>
      </c>
      <c r="F361" s="207" t="str">
        <f>IFERROR(INDEX(ID!$G:$G,MATCH(Risk7_PlusY67!$D361,ID!$A:$A,0)),"")</f>
        <v>รพช.</v>
      </c>
      <c r="G361" s="206">
        <f>IFERROR(INDEX(ID!$J:$J,MATCH(Risk7_PlusY67!$D361,ID!$A:$A,0)),"")</f>
        <v>64</v>
      </c>
      <c r="H361" s="208" t="str">
        <f>IFERROR(INDEX(ID!$P:$P,MATCH(Risk7_PlusY67!$D361,ID!$A:$A,0)),"")</f>
        <v>รพช.F1 P50,000-100,000</v>
      </c>
      <c r="I361" s="209">
        <f>IFERROR(INDEX(Raw_DATA!E:E,MATCH(Risk7_PlusY67!$D361,Raw_DATA!$A:$A,0)),"")</f>
        <v>3.4</v>
      </c>
      <c r="J361" s="209">
        <f>IFERROR(INDEX(Raw_DATA!F:F,MATCH(Risk7_PlusY67!$D361,Raw_DATA!$A:$A,0)),"")</f>
        <v>3.18</v>
      </c>
      <c r="K361" s="209">
        <f>IFERROR(INDEX(Raw_DATA!G:G,MATCH(Risk7_PlusY67!$D361,Raw_DATA!$A:$A,0)),"")</f>
        <v>1.8</v>
      </c>
      <c r="L361" s="209">
        <f>IFERROR(INDEX(Raw_DATA!H:H,MATCH(Risk7_PlusY67!$D361,Raw_DATA!$A:$A,0)),"")</f>
        <v>101262572.33</v>
      </c>
      <c r="M361" s="210">
        <f>IFERROR(INDEX(Raw_DATA!I:I,MATCH(Risk7_PlusY67!$D361,Raw_DATA!$A:$A,0)),"")</f>
        <v>-58697356.219999999</v>
      </c>
      <c r="N361" s="206">
        <f t="shared" si="105"/>
        <v>0</v>
      </c>
      <c r="O361" s="206">
        <f t="shared" si="106"/>
        <v>1</v>
      </c>
      <c r="P361" s="206">
        <f t="shared" si="107"/>
        <v>0</v>
      </c>
      <c r="Q361" s="211">
        <f t="shared" si="108"/>
        <v>20.7</v>
      </c>
      <c r="R361" s="206">
        <f t="shared" si="109"/>
        <v>1</v>
      </c>
      <c r="S361" s="212">
        <f>IFERROR(INDEX(Raw_DATA!J:J,MATCH(Risk7_PlusY67!$D361,Raw_DATA!$A:$A,0)),"")</f>
        <v>-46342424.109999999</v>
      </c>
      <c r="T361" s="213">
        <f>IFERROR(INDEX(Raw_DATA!K:K,MATCH(Risk7_PlusY67!$D361,Raw_DATA!$A:$A,0)),"")</f>
        <v>33663123.210000001</v>
      </c>
      <c r="U361" s="214">
        <f t="shared" si="110"/>
        <v>0</v>
      </c>
      <c r="V361" s="214">
        <f t="shared" si="111"/>
        <v>0</v>
      </c>
      <c r="W361" s="214">
        <f>IF(OR(AND((K361&lt;0.8),(AJ361&gt;180)),AND((K361&lt;0.8),(AJ361&lt;10)),AND((K361&gt;=0.8),(AJ361&lt;10)),AND((K361&gt;=0.8),(AJ361&gt;90))),0,1)</f>
        <v>0</v>
      </c>
      <c r="X361" s="214">
        <f t="shared" si="112"/>
        <v>1</v>
      </c>
      <c r="Y361" s="214">
        <f t="shared" si="113"/>
        <v>0</v>
      </c>
      <c r="Z361" s="214">
        <f t="shared" si="114"/>
        <v>0</v>
      </c>
      <c r="AA361" s="214">
        <f t="shared" si="115"/>
        <v>0</v>
      </c>
      <c r="AB361" s="215" t="str">
        <f t="shared" si="116"/>
        <v>D</v>
      </c>
      <c r="AC361" s="215" t="str">
        <f t="shared" si="117"/>
        <v>1D</v>
      </c>
      <c r="AD361" s="216"/>
      <c r="AE361" s="216"/>
      <c r="AF361" s="434">
        <f>IFERROR(INDEX(Raw_DATA!L:L,MATCH(Risk7_PlusY67!$D361,Raw_DATA!$A:$A,0)),"")</f>
        <v>-23.93</v>
      </c>
      <c r="AG361" s="434">
        <f>IFERROR(INDEX(AVGGroup!$D$5:$D$21,MATCH(Risk7_PlusY67!$H361,AVGGroup!$C$5:$C$21,0)),"")</f>
        <v>-5.99</v>
      </c>
      <c r="AH361" s="434">
        <f>IFERROR(INDEX(Raw_DATA!M:M,MATCH(Risk7_PlusY67!$D361,Raw_DATA!$A:$A,0)),"")</f>
        <v>-23</v>
      </c>
      <c r="AI361" s="435">
        <f>IFERROR(INDEX(AVGGroup!$F$5:$F$21,MATCH(Risk7_PlusY67!$H361,AVGGroup!$C$5:$C$21,0)),"")</f>
        <v>-10.86</v>
      </c>
      <c r="AJ361" s="401">
        <f>IFERROR(INDEX(Raw_DATA!N:N,MATCH(Risk7_PlusY67!$D361,Raw_DATA!$A:$A,0)),"")</f>
        <v>101</v>
      </c>
      <c r="AK361" s="401">
        <f>IFERROR(INDEX(Raw_DATA!O:O,MATCH(Risk7_PlusY67!$D361,Raw_DATA!$A:$A,0)),"")</f>
        <v>48</v>
      </c>
      <c r="AL361" s="401">
        <f>IFERROR(INDEX(Raw_DATA!P:P,MATCH(Risk7_PlusY67!$D361,Raw_DATA!$A:$A,0)),"")</f>
        <v>123</v>
      </c>
      <c r="AM361" s="401">
        <f>IFERROR(INDEX(Raw_DATA!Q:Q,MATCH(Risk7_PlusY67!$D361,Raw_DATA!$A:$A,0)),"")</f>
        <v>326</v>
      </c>
      <c r="AN361" s="401">
        <f>IFERROR(INDEX(Raw_DATA!R:R,MATCH(Risk7_PlusY67!$D361,Raw_DATA!$A:$A,0)),"")</f>
        <v>80</v>
      </c>
      <c r="AO361" s="407"/>
      <c r="AP361" s="411" t="b">
        <f>AB361=AY361</f>
        <v>1</v>
      </c>
      <c r="AQ361" s="340">
        <f t="shared" si="118"/>
        <v>1</v>
      </c>
      <c r="AR361" s="123">
        <f t="shared" si="119"/>
        <v>0</v>
      </c>
      <c r="AS361" s="123">
        <f t="shared" si="120"/>
        <v>0</v>
      </c>
      <c r="AT361" s="123">
        <f>IF(OR(AND((K361&lt;0.8),(BE361&gt;180)),AND((K361&lt;0.8),(BE361&lt;10)),AND((K361&gt;=0.8),(BE361&lt;10)),AND((K361&gt;=0.8),(BE361&gt;90))),0,1)</f>
        <v>0</v>
      </c>
      <c r="AU361" s="123">
        <f t="shared" si="121"/>
        <v>1</v>
      </c>
      <c r="AV361" s="123">
        <f t="shared" si="122"/>
        <v>0</v>
      </c>
      <c r="AW361" s="123">
        <f t="shared" si="123"/>
        <v>0</v>
      </c>
      <c r="AX361" s="123">
        <f t="shared" si="124"/>
        <v>0</v>
      </c>
      <c r="AY361" s="416" t="str">
        <f t="shared" si="125"/>
        <v>D</v>
      </c>
      <c r="AZ361" s="416" t="str">
        <f>R361&amp;AY361</f>
        <v>1D</v>
      </c>
      <c r="BA361" s="417">
        <f>IFERROR(INDEX(Raw_DATA!L:L,MATCH(Risk7_PlusY67!$D361,Raw_DATA!$A:$A,0)),"")</f>
        <v>-23.93</v>
      </c>
      <c r="BB361" s="417">
        <f>IFERROR(INDEX(AVGGroup!$H$5:$H$21,MATCH(Risk7_PlusY67!$BJ361,AVGGroup!$C$5:$C$21,0)),"")</f>
        <v>-5.99</v>
      </c>
      <c r="BC361" s="417">
        <f>IFERROR(INDEX(Raw_DATA!M:M,MATCH(Risk7_PlusY67!$D361,Raw_DATA!$A:$A,0)),"")</f>
        <v>-23</v>
      </c>
      <c r="BD361" s="418">
        <f>IFERROR(INDEX(AVGGroup!$J$5:$J$21,MATCH(Risk7_PlusY67!$BJ361,AVGGroup!$C$5:$C$21,0)),"")</f>
        <v>-10.86</v>
      </c>
      <c r="BE361" s="407">
        <f>IFERROR(INDEX(Raw_DATA!N:N,MATCH(Risk7_PlusY67!$D361,Raw_DATA!$A:$A,0)),"")</f>
        <v>101</v>
      </c>
      <c r="BF361" s="407">
        <f>IFERROR(INDEX(Raw_DATA!O:O,MATCH(Risk7_PlusY67!$D361,Raw_DATA!$A:$A,0)),"")</f>
        <v>48</v>
      </c>
      <c r="BG361" s="407">
        <f>IFERROR(INDEX(Raw_DATA!P:P,MATCH(Risk7_PlusY67!$D361,Raw_DATA!$A:$A,0)),"")</f>
        <v>123</v>
      </c>
      <c r="BH361" s="407">
        <f>IFERROR(INDEX(Raw_DATA!Q:Q,MATCH(Risk7_PlusY67!$D361,Raw_DATA!$A:$A,0)),"")</f>
        <v>326</v>
      </c>
      <c r="BI361" s="407">
        <f>IFERROR(INDEX(Raw_DATA!R:R,MATCH(Risk7_PlusY67!$D361,Raw_DATA!$A:$A,0)),"")</f>
        <v>80</v>
      </c>
      <c r="BJ361" s="124" t="str">
        <f>INDEX('Org2567'!$BM:$BM,MATCH(Risk7_PlusY67!D361,'Org2567'!$D:$D,0))</f>
        <v>รพช.F1 P50,000-100,000</v>
      </c>
    </row>
    <row r="362" spans="1:62" x14ac:dyDescent="0.7">
      <c r="A362" s="206">
        <f>IF(ISBLANK(D362),"",COUNTA($D$3:D362))</f>
        <v>360</v>
      </c>
      <c r="B362" s="207">
        <f>IFERROR(INDEX(ID!$E:$E,MATCH(Risk7_PlusY67!$D362,ID!$A:$A,0)),"")</f>
        <v>6</v>
      </c>
      <c r="C362" s="207" t="str">
        <f>IFERROR(INDEX(ID!$I:$I,MATCH(Risk7_PlusY67!$D362,ID!$A:$A,0)),"")</f>
        <v>ฉะเชิงเทรา</v>
      </c>
      <c r="D362" s="295" t="s">
        <v>376</v>
      </c>
      <c r="E362" s="207" t="str">
        <f>IFERROR(INDEX(ID!$C:$C,MATCH(Risk7_PlusY67!$D362,ID!$A:$A,0)),"")</f>
        <v>บางปะกง,รพช.</v>
      </c>
      <c r="F362" s="207" t="str">
        <f>IFERROR(INDEX(ID!$G:$G,MATCH(Risk7_PlusY67!$D362,ID!$A:$A,0)),"")</f>
        <v>รพช.</v>
      </c>
      <c r="G362" s="206">
        <f>IFERROR(INDEX(ID!$J:$J,MATCH(Risk7_PlusY67!$D362,ID!$A:$A,0)),"")</f>
        <v>90</v>
      </c>
      <c r="H362" s="208" t="str">
        <f>IFERROR(INDEX(ID!$P:$P,MATCH(Risk7_PlusY67!$D362,ID!$A:$A,0)),"")</f>
        <v>รพช.F1 P50,000-100,000</v>
      </c>
      <c r="I362" s="209">
        <f>IFERROR(INDEX(Raw_DATA!E:E,MATCH(Risk7_PlusY67!$D362,Raw_DATA!$A:$A,0)),"")</f>
        <v>2.88</v>
      </c>
      <c r="J362" s="209">
        <f>IFERROR(INDEX(Raw_DATA!F:F,MATCH(Risk7_PlusY67!$D362,Raw_DATA!$A:$A,0)),"")</f>
        <v>2.82</v>
      </c>
      <c r="K362" s="209">
        <f>IFERROR(INDEX(Raw_DATA!G:G,MATCH(Risk7_PlusY67!$D362,Raw_DATA!$A:$A,0)),"")</f>
        <v>2.38</v>
      </c>
      <c r="L362" s="209">
        <f>IFERROR(INDEX(Raw_DATA!H:H,MATCH(Risk7_PlusY67!$D362,Raw_DATA!$A:$A,0)),"")</f>
        <v>96839836.400000006</v>
      </c>
      <c r="M362" s="210">
        <f>IFERROR(INDEX(Raw_DATA!I:I,MATCH(Risk7_PlusY67!$D362,Raw_DATA!$A:$A,0)),"")</f>
        <v>-16324096.189999999</v>
      </c>
      <c r="N362" s="206">
        <f t="shared" si="105"/>
        <v>0</v>
      </c>
      <c r="O362" s="206">
        <f t="shared" si="106"/>
        <v>1</v>
      </c>
      <c r="P362" s="206">
        <f t="shared" si="107"/>
        <v>0</v>
      </c>
      <c r="Q362" s="211">
        <f t="shared" si="108"/>
        <v>71.099999999999994</v>
      </c>
      <c r="R362" s="206">
        <f t="shared" si="109"/>
        <v>1</v>
      </c>
      <c r="S362" s="212">
        <f>IFERROR(INDEX(Raw_DATA!J:J,MATCH(Risk7_PlusY67!$D362,Raw_DATA!$A:$A,0)),"")</f>
        <v>9289069.5299999993</v>
      </c>
      <c r="T362" s="213">
        <f>IFERROR(INDEX(Raw_DATA!K:K,MATCH(Risk7_PlusY67!$D362,Raw_DATA!$A:$A,0)),"")</f>
        <v>71182035.859999999</v>
      </c>
      <c r="U362" s="214">
        <f t="shared" si="110"/>
        <v>1</v>
      </c>
      <c r="V362" s="214">
        <f t="shared" si="111"/>
        <v>1</v>
      </c>
      <c r="W362" s="214">
        <f>IF(OR(AND((K362&lt;0.8),(AJ362&gt;180)),AND((K362&lt;0.8),(AJ362&lt;10)),AND((K362&gt;=0.8),(AJ362&lt;10)),AND((K362&gt;=0.8),(AJ362&gt;90))),0,1)</f>
        <v>0</v>
      </c>
      <c r="X362" s="214">
        <f t="shared" si="112"/>
        <v>0</v>
      </c>
      <c r="Y362" s="214">
        <f t="shared" si="113"/>
        <v>0</v>
      </c>
      <c r="Z362" s="214">
        <f t="shared" si="114"/>
        <v>0</v>
      </c>
      <c r="AA362" s="214">
        <f t="shared" si="115"/>
        <v>1</v>
      </c>
      <c r="AB362" s="215" t="str">
        <f t="shared" si="116"/>
        <v>C</v>
      </c>
      <c r="AC362" s="215" t="str">
        <f t="shared" si="117"/>
        <v>1C</v>
      </c>
      <c r="AD362" s="216"/>
      <c r="AE362" s="216"/>
      <c r="AF362" s="434">
        <f>IFERROR(INDEX(Raw_DATA!L:L,MATCH(Risk7_PlusY67!$D362,Raw_DATA!$A:$A,0)),"")</f>
        <v>4.54</v>
      </c>
      <c r="AG362" s="434">
        <f>IFERROR(INDEX(AVGGroup!$D$5:$D$21,MATCH(Risk7_PlusY67!$H362,AVGGroup!$C$5:$C$21,0)),"")</f>
        <v>-5.99</v>
      </c>
      <c r="AH362" s="434">
        <f>IFERROR(INDEX(Raw_DATA!M:M,MATCH(Risk7_PlusY67!$D362,Raw_DATA!$A:$A,0)),"")</f>
        <v>-4.38</v>
      </c>
      <c r="AI362" s="435">
        <f>IFERROR(INDEX(AVGGroup!$F$5:$F$21,MATCH(Risk7_PlusY67!$H362,AVGGroup!$C$5:$C$21,0)),"")</f>
        <v>-10.86</v>
      </c>
      <c r="AJ362" s="401">
        <f>IFERROR(INDEX(Raw_DATA!N:N,MATCH(Risk7_PlusY67!$D362,Raw_DATA!$A:$A,0)),"")</f>
        <v>173</v>
      </c>
      <c r="AK362" s="401">
        <f>IFERROR(INDEX(Raw_DATA!O:O,MATCH(Risk7_PlusY67!$D362,Raw_DATA!$A:$A,0)),"")</f>
        <v>117</v>
      </c>
      <c r="AL362" s="401">
        <f>IFERROR(INDEX(Raw_DATA!P:P,MATCH(Risk7_PlusY67!$D362,Raw_DATA!$A:$A,0)),"")</f>
        <v>277</v>
      </c>
      <c r="AM362" s="401">
        <f>IFERROR(INDEX(Raw_DATA!Q:Q,MATCH(Risk7_PlusY67!$D362,Raw_DATA!$A:$A,0)),"")</f>
        <v>125</v>
      </c>
      <c r="AN362" s="401">
        <f>IFERROR(INDEX(Raw_DATA!R:R,MATCH(Risk7_PlusY67!$D362,Raw_DATA!$A:$A,0)),"")</f>
        <v>33</v>
      </c>
      <c r="AO362" s="407"/>
      <c r="AP362" s="411" t="b">
        <f>AB362=AY362</f>
        <v>1</v>
      </c>
      <c r="AQ362" s="340">
        <f t="shared" si="118"/>
        <v>1</v>
      </c>
      <c r="AR362" s="123">
        <f t="shared" si="119"/>
        <v>1</v>
      </c>
      <c r="AS362" s="123">
        <f t="shared" si="120"/>
        <v>1</v>
      </c>
      <c r="AT362" s="123">
        <f>IF(OR(AND((K362&lt;0.8),(BE362&gt;180)),AND((K362&lt;0.8),(BE362&lt;10)),AND((K362&gt;=0.8),(BE362&lt;10)),AND((K362&gt;=0.8),(BE362&gt;90))),0,1)</f>
        <v>0</v>
      </c>
      <c r="AU362" s="123">
        <f t="shared" si="121"/>
        <v>0</v>
      </c>
      <c r="AV362" s="123">
        <f t="shared" si="122"/>
        <v>0</v>
      </c>
      <c r="AW362" s="123">
        <f t="shared" si="123"/>
        <v>0</v>
      </c>
      <c r="AX362" s="123">
        <f t="shared" si="124"/>
        <v>1</v>
      </c>
      <c r="AY362" s="416" t="str">
        <f t="shared" si="125"/>
        <v>C</v>
      </c>
      <c r="AZ362" s="416" t="str">
        <f>R362&amp;AY362</f>
        <v>1C</v>
      </c>
      <c r="BA362" s="417">
        <f>IFERROR(INDEX(Raw_DATA!L:L,MATCH(Risk7_PlusY67!$D362,Raw_DATA!$A:$A,0)),"")</f>
        <v>4.54</v>
      </c>
      <c r="BB362" s="417">
        <f>IFERROR(INDEX(AVGGroup!$H$5:$H$21,MATCH(Risk7_PlusY67!$BJ362,AVGGroup!$C$5:$C$21,0)),"")</f>
        <v>-5.99</v>
      </c>
      <c r="BC362" s="417">
        <f>IFERROR(INDEX(Raw_DATA!M:M,MATCH(Risk7_PlusY67!$D362,Raw_DATA!$A:$A,0)),"")</f>
        <v>-4.38</v>
      </c>
      <c r="BD362" s="418">
        <f>IFERROR(INDEX(AVGGroup!$J$5:$J$21,MATCH(Risk7_PlusY67!$BJ362,AVGGroup!$C$5:$C$21,0)),"")</f>
        <v>-10.86</v>
      </c>
      <c r="BE362" s="407">
        <f>IFERROR(INDEX(Raw_DATA!N:N,MATCH(Risk7_PlusY67!$D362,Raw_DATA!$A:$A,0)),"")</f>
        <v>173</v>
      </c>
      <c r="BF362" s="407">
        <f>IFERROR(INDEX(Raw_DATA!O:O,MATCH(Risk7_PlusY67!$D362,Raw_DATA!$A:$A,0)),"")</f>
        <v>117</v>
      </c>
      <c r="BG362" s="407">
        <f>IFERROR(INDEX(Raw_DATA!P:P,MATCH(Risk7_PlusY67!$D362,Raw_DATA!$A:$A,0)),"")</f>
        <v>277</v>
      </c>
      <c r="BH362" s="407">
        <f>IFERROR(INDEX(Raw_DATA!Q:Q,MATCH(Risk7_PlusY67!$D362,Raw_DATA!$A:$A,0)),"")</f>
        <v>125</v>
      </c>
      <c r="BI362" s="407">
        <f>IFERROR(INDEX(Raw_DATA!R:R,MATCH(Risk7_PlusY67!$D362,Raw_DATA!$A:$A,0)),"")</f>
        <v>33</v>
      </c>
      <c r="BJ362" s="124" t="str">
        <f>INDEX('Org2567'!$BM:$BM,MATCH(Risk7_PlusY67!D362,'Org2567'!$D:$D,0))</f>
        <v>รพช.F1 P50,000-100,000</v>
      </c>
    </row>
    <row r="363" spans="1:62" x14ac:dyDescent="0.7">
      <c r="A363" s="206">
        <f>IF(ISBLANK(D363),"",COUNTA($D$3:D363))</f>
        <v>361</v>
      </c>
      <c r="B363" s="207">
        <f>IFERROR(INDEX(ID!$E:$E,MATCH(Risk7_PlusY67!$D363,ID!$A:$A,0)),"")</f>
        <v>6</v>
      </c>
      <c r="C363" s="207" t="str">
        <f>IFERROR(INDEX(ID!$I:$I,MATCH(Risk7_PlusY67!$D363,ID!$A:$A,0)),"")</f>
        <v>ฉะเชิงเทรา</v>
      </c>
      <c r="D363" s="295" t="s">
        <v>377</v>
      </c>
      <c r="E363" s="207" t="str">
        <f>IFERROR(INDEX(ID!$C:$C,MATCH(Risk7_PlusY67!$D363,ID!$A:$A,0)),"")</f>
        <v>บ้านโพธิ์,รพช.</v>
      </c>
      <c r="F363" s="207" t="str">
        <f>IFERROR(INDEX(ID!$G:$G,MATCH(Risk7_PlusY67!$D363,ID!$A:$A,0)),"")</f>
        <v>รพช.</v>
      </c>
      <c r="G363" s="206">
        <f>IFERROR(INDEX(ID!$J:$J,MATCH(Risk7_PlusY67!$D363,ID!$A:$A,0)),"")</f>
        <v>52</v>
      </c>
      <c r="H363" s="208" t="str">
        <f>IFERROR(INDEX(ID!$P:$P,MATCH(Risk7_PlusY67!$D363,ID!$A:$A,0)),"")</f>
        <v>รพช.F2 P30,000-60,000</v>
      </c>
      <c r="I363" s="209">
        <f>IFERROR(INDEX(Raw_DATA!E:E,MATCH(Risk7_PlusY67!$D363,Raw_DATA!$A:$A,0)),"")</f>
        <v>6.41</v>
      </c>
      <c r="J363" s="209">
        <f>IFERROR(INDEX(Raw_DATA!F:F,MATCH(Risk7_PlusY67!$D363,Raw_DATA!$A:$A,0)),"")</f>
        <v>6.16</v>
      </c>
      <c r="K363" s="209">
        <f>IFERROR(INDEX(Raw_DATA!G:G,MATCH(Risk7_PlusY67!$D363,Raw_DATA!$A:$A,0)),"")</f>
        <v>4.66</v>
      </c>
      <c r="L363" s="209">
        <f>IFERROR(INDEX(Raw_DATA!H:H,MATCH(Risk7_PlusY67!$D363,Raw_DATA!$A:$A,0)),"")</f>
        <v>115552070.59</v>
      </c>
      <c r="M363" s="210">
        <f>IFERROR(INDEX(Raw_DATA!I:I,MATCH(Risk7_PlusY67!$D363,Raw_DATA!$A:$A,0)),"")</f>
        <v>-13305763.26</v>
      </c>
      <c r="N363" s="206">
        <f t="shared" si="105"/>
        <v>0</v>
      </c>
      <c r="O363" s="206">
        <f t="shared" si="106"/>
        <v>1</v>
      </c>
      <c r="P363" s="206">
        <f t="shared" si="107"/>
        <v>0</v>
      </c>
      <c r="Q363" s="211">
        <f t="shared" si="108"/>
        <v>104.2</v>
      </c>
      <c r="R363" s="206">
        <f t="shared" si="109"/>
        <v>1</v>
      </c>
      <c r="S363" s="212">
        <f>IFERROR(INDEX(Raw_DATA!J:J,MATCH(Risk7_PlusY67!$D363,Raw_DATA!$A:$A,0)),"")</f>
        <v>-15081469.08</v>
      </c>
      <c r="T363" s="213">
        <f>IFERROR(INDEX(Raw_DATA!K:K,MATCH(Risk7_PlusY67!$D363,Raw_DATA!$A:$A,0)),"")</f>
        <v>78229818.260000005</v>
      </c>
      <c r="U363" s="214">
        <f t="shared" si="110"/>
        <v>0</v>
      </c>
      <c r="V363" s="214">
        <f t="shared" si="111"/>
        <v>1</v>
      </c>
      <c r="W363" s="214">
        <f>IF(OR(AND((K363&lt;0.8),(AJ363&gt;180)),AND((K363&lt;0.8),(AJ363&lt;10)),AND((K363&gt;=0.8),(AJ363&lt;10)),AND((K363&gt;=0.8),(AJ363&gt;90))),0,1)</f>
        <v>0</v>
      </c>
      <c r="X363" s="214">
        <f t="shared" si="112"/>
        <v>0</v>
      </c>
      <c r="Y363" s="214">
        <f t="shared" si="113"/>
        <v>0</v>
      </c>
      <c r="Z363" s="214">
        <f t="shared" si="114"/>
        <v>0</v>
      </c>
      <c r="AA363" s="214">
        <f t="shared" si="115"/>
        <v>0</v>
      </c>
      <c r="AB363" s="215" t="str">
        <f t="shared" si="116"/>
        <v>D</v>
      </c>
      <c r="AC363" s="215" t="str">
        <f t="shared" si="117"/>
        <v>1D</v>
      </c>
      <c r="AD363" s="216"/>
      <c r="AE363" s="216"/>
      <c r="AF363" s="434">
        <f>IFERROR(INDEX(Raw_DATA!L:L,MATCH(Risk7_PlusY67!$D363,Raw_DATA!$A:$A,0)),"")</f>
        <v>-11.68</v>
      </c>
      <c r="AG363" s="434">
        <f>IFERROR(INDEX(AVGGroup!$D$5:$D$21,MATCH(Risk7_PlusY67!$H363,AVGGroup!$C$5:$C$21,0)),"")</f>
        <v>-4.37</v>
      </c>
      <c r="AH363" s="434">
        <f>IFERROR(INDEX(Raw_DATA!M:M,MATCH(Risk7_PlusY67!$D363,Raw_DATA!$A:$A,0)),"")</f>
        <v>-6.4</v>
      </c>
      <c r="AI363" s="435">
        <f>IFERROR(INDEX(AVGGroup!$F$5:$F$21,MATCH(Risk7_PlusY67!$H363,AVGGroup!$C$5:$C$21,0)),"")</f>
        <v>-9.19</v>
      </c>
      <c r="AJ363" s="401">
        <f>IFERROR(INDEX(Raw_DATA!N:N,MATCH(Risk7_PlusY67!$D363,Raw_DATA!$A:$A,0)),"")</f>
        <v>91</v>
      </c>
      <c r="AK363" s="401">
        <f>IFERROR(INDEX(Raw_DATA!O:O,MATCH(Risk7_PlusY67!$D363,Raw_DATA!$A:$A,0)),"")</f>
        <v>153</v>
      </c>
      <c r="AL363" s="401">
        <f>IFERROR(INDEX(Raw_DATA!P:P,MATCH(Risk7_PlusY67!$D363,Raw_DATA!$A:$A,0)),"")</f>
        <v>191</v>
      </c>
      <c r="AM363" s="401">
        <f>IFERROR(INDEX(Raw_DATA!Q:Q,MATCH(Risk7_PlusY67!$D363,Raw_DATA!$A:$A,0)),"")</f>
        <v>220</v>
      </c>
      <c r="AN363" s="401">
        <f>IFERROR(INDEX(Raw_DATA!R:R,MATCH(Risk7_PlusY67!$D363,Raw_DATA!$A:$A,0)),"")</f>
        <v>79</v>
      </c>
      <c r="AO363" s="407"/>
      <c r="AP363" s="411" t="b">
        <f>AB363=AY363</f>
        <v>1</v>
      </c>
      <c r="AQ363" s="340">
        <f t="shared" si="118"/>
        <v>1</v>
      </c>
      <c r="AR363" s="123">
        <f t="shared" si="119"/>
        <v>0</v>
      </c>
      <c r="AS363" s="123">
        <f t="shared" si="120"/>
        <v>1</v>
      </c>
      <c r="AT363" s="123">
        <f>IF(OR(AND((K363&lt;0.8),(BE363&gt;180)),AND((K363&lt;0.8),(BE363&lt;10)),AND((K363&gt;=0.8),(BE363&lt;10)),AND((K363&gt;=0.8),(BE363&gt;90))),0,1)</f>
        <v>0</v>
      </c>
      <c r="AU363" s="123">
        <f t="shared" si="121"/>
        <v>0</v>
      </c>
      <c r="AV363" s="123">
        <f t="shared" si="122"/>
        <v>0</v>
      </c>
      <c r="AW363" s="123">
        <f t="shared" si="123"/>
        <v>0</v>
      </c>
      <c r="AX363" s="123">
        <f t="shared" si="124"/>
        <v>0</v>
      </c>
      <c r="AY363" s="416" t="str">
        <f t="shared" si="125"/>
        <v>D</v>
      </c>
      <c r="AZ363" s="416" t="str">
        <f>R363&amp;AY363</f>
        <v>1D</v>
      </c>
      <c r="BA363" s="417">
        <f>IFERROR(INDEX(Raw_DATA!L:L,MATCH(Risk7_PlusY67!$D363,Raw_DATA!$A:$A,0)),"")</f>
        <v>-11.68</v>
      </c>
      <c r="BB363" s="417">
        <f>IFERROR(INDEX(AVGGroup!$H$5:$H$21,MATCH(Risk7_PlusY67!$BJ363,AVGGroup!$C$5:$C$21,0)),"")</f>
        <v>-3.95</v>
      </c>
      <c r="BC363" s="417">
        <f>IFERROR(INDEX(Raw_DATA!M:M,MATCH(Risk7_PlusY67!$D363,Raw_DATA!$A:$A,0)),"")</f>
        <v>-6.4</v>
      </c>
      <c r="BD363" s="418">
        <f>IFERROR(INDEX(AVGGroup!$J$5:$J$21,MATCH(Risk7_PlusY67!$BJ363,AVGGroup!$C$5:$C$21,0)),"")</f>
        <v>-8.8800000000000008</v>
      </c>
      <c r="BE363" s="407">
        <f>IFERROR(INDEX(Raw_DATA!N:N,MATCH(Risk7_PlusY67!$D363,Raw_DATA!$A:$A,0)),"")</f>
        <v>91</v>
      </c>
      <c r="BF363" s="407">
        <f>IFERROR(INDEX(Raw_DATA!O:O,MATCH(Risk7_PlusY67!$D363,Raw_DATA!$A:$A,0)),"")</f>
        <v>153</v>
      </c>
      <c r="BG363" s="407">
        <f>IFERROR(INDEX(Raw_DATA!P:P,MATCH(Risk7_PlusY67!$D363,Raw_DATA!$A:$A,0)),"")</f>
        <v>191</v>
      </c>
      <c r="BH363" s="407">
        <f>IFERROR(INDEX(Raw_DATA!Q:Q,MATCH(Risk7_PlusY67!$D363,Raw_DATA!$A:$A,0)),"")</f>
        <v>220</v>
      </c>
      <c r="BI363" s="407">
        <f>IFERROR(INDEX(Raw_DATA!R:R,MATCH(Risk7_PlusY67!$D363,Raw_DATA!$A:$A,0)),"")</f>
        <v>79</v>
      </c>
      <c r="BJ363" s="124" t="str">
        <f>INDEX('Org2567'!$BM:$BM,MATCH(Risk7_PlusY67!D363,'Org2567'!$D:$D,0))</f>
        <v>รพช.F2 P30,000-60,000</v>
      </c>
    </row>
    <row r="364" spans="1:62" x14ac:dyDescent="0.7">
      <c r="A364" s="206">
        <f>IF(ISBLANK(D364),"",COUNTA($D$3:D364))</f>
        <v>362</v>
      </c>
      <c r="B364" s="207">
        <f>IFERROR(INDEX(ID!$E:$E,MATCH(Risk7_PlusY67!$D364,ID!$A:$A,0)),"")</f>
        <v>6</v>
      </c>
      <c r="C364" s="207" t="str">
        <f>IFERROR(INDEX(ID!$I:$I,MATCH(Risk7_PlusY67!$D364,ID!$A:$A,0)),"")</f>
        <v>ฉะเชิงเทรา</v>
      </c>
      <c r="D364" s="295" t="s">
        <v>378</v>
      </c>
      <c r="E364" s="207" t="str">
        <f>IFERROR(INDEX(ID!$C:$C,MATCH(Risk7_PlusY67!$D364,ID!$A:$A,0)),"")</f>
        <v>พนมสารคาม,รพช.</v>
      </c>
      <c r="F364" s="207" t="str">
        <f>IFERROR(INDEX(ID!$G:$G,MATCH(Risk7_PlusY67!$D364,ID!$A:$A,0)),"")</f>
        <v>รพช.</v>
      </c>
      <c r="G364" s="206">
        <f>IFERROR(INDEX(ID!$J:$J,MATCH(Risk7_PlusY67!$D364,ID!$A:$A,0)),"")</f>
        <v>163</v>
      </c>
      <c r="H364" s="208" t="str">
        <f>IFERROR(INDEX(ID!$P:$P,MATCH(Risk7_PlusY67!$D364,ID!$A:$A,0)),"")</f>
        <v>รพช.M2 B&gt;100</v>
      </c>
      <c r="I364" s="209">
        <f>IFERROR(INDEX(Raw_DATA!E:E,MATCH(Risk7_PlusY67!$D364,Raw_DATA!$A:$A,0)),"")</f>
        <v>9.48</v>
      </c>
      <c r="J364" s="209">
        <f>IFERROR(INDEX(Raw_DATA!F:F,MATCH(Risk7_PlusY67!$D364,Raw_DATA!$A:$A,0)),"")</f>
        <v>9.32</v>
      </c>
      <c r="K364" s="209">
        <f>IFERROR(INDEX(Raw_DATA!G:G,MATCH(Risk7_PlusY67!$D364,Raw_DATA!$A:$A,0)),"")</f>
        <v>7.83</v>
      </c>
      <c r="L364" s="209">
        <f>IFERROR(INDEX(Raw_DATA!H:H,MATCH(Risk7_PlusY67!$D364,Raw_DATA!$A:$A,0)),"")</f>
        <v>450143693.12</v>
      </c>
      <c r="M364" s="210">
        <f>IFERROR(INDEX(Raw_DATA!I:I,MATCH(Risk7_PlusY67!$D364,Raw_DATA!$A:$A,0)),"")</f>
        <v>41574026.369999997</v>
      </c>
      <c r="N364" s="206">
        <f t="shared" si="105"/>
        <v>0</v>
      </c>
      <c r="O364" s="206">
        <f t="shared" si="106"/>
        <v>0</v>
      </c>
      <c r="P364" s="206">
        <f t="shared" si="107"/>
        <v>0</v>
      </c>
      <c r="Q364" s="211" t="str">
        <f t="shared" si="108"/>
        <v/>
      </c>
      <c r="R364" s="206">
        <f t="shared" si="109"/>
        <v>0</v>
      </c>
      <c r="S364" s="212">
        <f>IFERROR(INDEX(Raw_DATA!J:J,MATCH(Risk7_PlusY67!$D364,Raw_DATA!$A:$A,0)),"")</f>
        <v>73800238.019999996</v>
      </c>
      <c r="T364" s="213">
        <f>IFERROR(INDEX(Raw_DATA!K:K,MATCH(Risk7_PlusY67!$D364,Raw_DATA!$A:$A,0)),"")</f>
        <v>362584787.18000001</v>
      </c>
      <c r="U364" s="214">
        <f t="shared" si="110"/>
        <v>1</v>
      </c>
      <c r="V364" s="214">
        <f t="shared" si="111"/>
        <v>1</v>
      </c>
      <c r="W364" s="214">
        <f>IF(OR(AND((K364&lt;0.8),(AJ364&gt;180)),AND((K364&lt;0.8),(AJ364&lt;10)),AND((K364&gt;=0.8),(AJ364&lt;10)),AND((K364&gt;=0.8),(AJ364&gt;90))),0,1)</f>
        <v>0</v>
      </c>
      <c r="X364" s="214">
        <f t="shared" si="112"/>
        <v>0</v>
      </c>
      <c r="Y364" s="214">
        <f t="shared" si="113"/>
        <v>0</v>
      </c>
      <c r="Z364" s="214">
        <f t="shared" si="114"/>
        <v>0</v>
      </c>
      <c r="AA364" s="214">
        <f t="shared" si="115"/>
        <v>1</v>
      </c>
      <c r="AB364" s="215" t="str">
        <f t="shared" si="116"/>
        <v>C</v>
      </c>
      <c r="AC364" s="215" t="str">
        <f t="shared" si="117"/>
        <v>0C</v>
      </c>
      <c r="AD364" s="216"/>
      <c r="AE364" s="216"/>
      <c r="AF364" s="434">
        <f>IFERROR(INDEX(Raw_DATA!L:L,MATCH(Risk7_PlusY67!$D364,Raw_DATA!$A:$A,0)),"")</f>
        <v>19.91</v>
      </c>
      <c r="AG364" s="434">
        <f>IFERROR(INDEX(AVGGroup!$D$5:$D$21,MATCH(Risk7_PlusY67!$H364,AVGGroup!$C$5:$C$21,0)),"")</f>
        <v>-2.2400000000000002</v>
      </c>
      <c r="AH364" s="434">
        <f>IFERROR(INDEX(Raw_DATA!M:M,MATCH(Risk7_PlusY67!$D364,Raw_DATA!$A:$A,0)),"")</f>
        <v>4.82</v>
      </c>
      <c r="AI364" s="435">
        <f>IFERROR(INDEX(AVGGroup!$F$5:$F$21,MATCH(Risk7_PlusY67!$H364,AVGGroup!$C$5:$C$21,0)),"")</f>
        <v>-7.61</v>
      </c>
      <c r="AJ364" s="401">
        <f>IFERROR(INDEX(Raw_DATA!N:N,MATCH(Risk7_PlusY67!$D364,Raw_DATA!$A:$A,0)),"")</f>
        <v>92</v>
      </c>
      <c r="AK364" s="401">
        <f>IFERROR(INDEX(Raw_DATA!O:O,MATCH(Risk7_PlusY67!$D364,Raw_DATA!$A:$A,0)),"")</f>
        <v>70</v>
      </c>
      <c r="AL364" s="401">
        <f>IFERROR(INDEX(Raw_DATA!P:P,MATCH(Risk7_PlusY67!$D364,Raw_DATA!$A:$A,0)),"")</f>
        <v>97</v>
      </c>
      <c r="AM364" s="401">
        <f>IFERROR(INDEX(Raw_DATA!Q:Q,MATCH(Risk7_PlusY67!$D364,Raw_DATA!$A:$A,0)),"")</f>
        <v>280</v>
      </c>
      <c r="AN364" s="401">
        <f>IFERROR(INDEX(Raw_DATA!R:R,MATCH(Risk7_PlusY67!$D364,Raw_DATA!$A:$A,0)),"")</f>
        <v>38</v>
      </c>
      <c r="AO364" s="407"/>
      <c r="AP364" s="411" t="b">
        <f>AB364=AY364</f>
        <v>1</v>
      </c>
      <c r="AQ364" s="340">
        <f t="shared" si="118"/>
        <v>0</v>
      </c>
      <c r="AR364" s="123">
        <f t="shared" si="119"/>
        <v>1</v>
      </c>
      <c r="AS364" s="123">
        <f t="shared" si="120"/>
        <v>1</v>
      </c>
      <c r="AT364" s="123">
        <f>IF(OR(AND((K364&lt;0.8),(BE364&gt;180)),AND((K364&lt;0.8),(BE364&lt;10)),AND((K364&gt;=0.8),(BE364&lt;10)),AND((K364&gt;=0.8),(BE364&gt;90))),0,1)</f>
        <v>0</v>
      </c>
      <c r="AU364" s="123">
        <f t="shared" si="121"/>
        <v>0</v>
      </c>
      <c r="AV364" s="123">
        <f t="shared" si="122"/>
        <v>0</v>
      </c>
      <c r="AW364" s="123">
        <f t="shared" si="123"/>
        <v>0</v>
      </c>
      <c r="AX364" s="123">
        <f t="shared" si="124"/>
        <v>1</v>
      </c>
      <c r="AY364" s="416" t="str">
        <f t="shared" si="125"/>
        <v>C</v>
      </c>
      <c r="AZ364" s="416" t="str">
        <f>R364&amp;AY364</f>
        <v>0C</v>
      </c>
      <c r="BA364" s="417">
        <f>IFERROR(INDEX(Raw_DATA!L:L,MATCH(Risk7_PlusY67!$D364,Raw_DATA!$A:$A,0)),"")</f>
        <v>19.91</v>
      </c>
      <c r="BB364" s="417">
        <f>IFERROR(INDEX(AVGGroup!$H$5:$H$21,MATCH(Risk7_PlusY67!$BJ364,AVGGroup!$C$5:$C$21,0)),"")</f>
        <v>-2.25</v>
      </c>
      <c r="BC364" s="417">
        <f>IFERROR(INDEX(Raw_DATA!M:M,MATCH(Risk7_PlusY67!$D364,Raw_DATA!$A:$A,0)),"")</f>
        <v>4.82</v>
      </c>
      <c r="BD364" s="418">
        <f>IFERROR(INDEX(AVGGroup!$J$5:$J$21,MATCH(Risk7_PlusY67!$BJ364,AVGGroup!$C$5:$C$21,0)),"")</f>
        <v>-7.61</v>
      </c>
      <c r="BE364" s="407">
        <f>IFERROR(INDEX(Raw_DATA!N:N,MATCH(Risk7_PlusY67!$D364,Raw_DATA!$A:$A,0)),"")</f>
        <v>92</v>
      </c>
      <c r="BF364" s="407">
        <f>IFERROR(INDEX(Raw_DATA!O:O,MATCH(Risk7_PlusY67!$D364,Raw_DATA!$A:$A,0)),"")</f>
        <v>70</v>
      </c>
      <c r="BG364" s="407">
        <f>IFERROR(INDEX(Raw_DATA!P:P,MATCH(Risk7_PlusY67!$D364,Raw_DATA!$A:$A,0)),"")</f>
        <v>97</v>
      </c>
      <c r="BH364" s="407">
        <f>IFERROR(INDEX(Raw_DATA!Q:Q,MATCH(Risk7_PlusY67!$D364,Raw_DATA!$A:$A,0)),"")</f>
        <v>280</v>
      </c>
      <c r="BI364" s="407">
        <f>IFERROR(INDEX(Raw_DATA!R:R,MATCH(Risk7_PlusY67!$D364,Raw_DATA!$A:$A,0)),"")</f>
        <v>38</v>
      </c>
      <c r="BJ364" s="124" t="str">
        <f>INDEX('Org2567'!$BM:$BM,MATCH(Risk7_PlusY67!D364,'Org2567'!$D:$D,0))</f>
        <v>รพช.M2 B&gt;100</v>
      </c>
    </row>
    <row r="365" spans="1:62" x14ac:dyDescent="0.7">
      <c r="A365" s="206">
        <f>IF(ISBLANK(D365),"",COUNTA($D$3:D365))</f>
        <v>363</v>
      </c>
      <c r="B365" s="207">
        <f>IFERROR(INDEX(ID!$E:$E,MATCH(Risk7_PlusY67!$D365,ID!$A:$A,0)),"")</f>
        <v>6</v>
      </c>
      <c r="C365" s="207" t="str">
        <f>IFERROR(INDEX(ID!$I:$I,MATCH(Risk7_PlusY67!$D365,ID!$A:$A,0)),"")</f>
        <v>ฉะเชิงเทรา</v>
      </c>
      <c r="D365" s="295" t="s">
        <v>379</v>
      </c>
      <c r="E365" s="207" t="str">
        <f>IFERROR(INDEX(ID!$C:$C,MATCH(Risk7_PlusY67!$D365,ID!$A:$A,0)),"")</f>
        <v>สนามชัยเขต,รพช.</v>
      </c>
      <c r="F365" s="207" t="str">
        <f>IFERROR(INDEX(ID!$G:$G,MATCH(Risk7_PlusY67!$D365,ID!$A:$A,0)),"")</f>
        <v>รพช.</v>
      </c>
      <c r="G365" s="206">
        <f>IFERROR(INDEX(ID!$J:$J,MATCH(Risk7_PlusY67!$D365,ID!$A:$A,0)),"")</f>
        <v>150</v>
      </c>
      <c r="H365" s="208" t="str">
        <f>IFERROR(INDEX(ID!$P:$P,MATCH(Risk7_PlusY67!$D365,ID!$A:$A,0)),"")</f>
        <v>รพช.M2 B&gt;100</v>
      </c>
      <c r="I365" s="209">
        <f>IFERROR(INDEX(Raw_DATA!E:E,MATCH(Risk7_PlusY67!$D365,Raw_DATA!$A:$A,0)),"")</f>
        <v>3.94</v>
      </c>
      <c r="J365" s="209">
        <f>IFERROR(INDEX(Raw_DATA!F:F,MATCH(Risk7_PlusY67!$D365,Raw_DATA!$A:$A,0)),"")</f>
        <v>3.89</v>
      </c>
      <c r="K365" s="209">
        <f>IFERROR(INDEX(Raw_DATA!G:G,MATCH(Risk7_PlusY67!$D365,Raw_DATA!$A:$A,0)),"")</f>
        <v>3.09</v>
      </c>
      <c r="L365" s="209">
        <f>IFERROR(INDEX(Raw_DATA!H:H,MATCH(Risk7_PlusY67!$D365,Raw_DATA!$A:$A,0)),"")</f>
        <v>116085682.48</v>
      </c>
      <c r="M365" s="210">
        <f>IFERROR(INDEX(Raw_DATA!I:I,MATCH(Risk7_PlusY67!$D365,Raw_DATA!$A:$A,0)),"")</f>
        <v>-37746115.590000004</v>
      </c>
      <c r="N365" s="206">
        <f t="shared" si="105"/>
        <v>0</v>
      </c>
      <c r="O365" s="206">
        <f t="shared" si="106"/>
        <v>1</v>
      </c>
      <c r="P365" s="206">
        <f t="shared" si="107"/>
        <v>0</v>
      </c>
      <c r="Q365" s="211">
        <f t="shared" si="108"/>
        <v>36.9</v>
      </c>
      <c r="R365" s="206">
        <f t="shared" si="109"/>
        <v>1</v>
      </c>
      <c r="S365" s="212">
        <f>IFERROR(INDEX(Raw_DATA!J:J,MATCH(Risk7_PlusY67!$D365,Raw_DATA!$A:$A,0)),"")</f>
        <v>-17649504.600000001</v>
      </c>
      <c r="T365" s="213">
        <f>IFERROR(INDEX(Raw_DATA!K:K,MATCH(Risk7_PlusY67!$D365,Raw_DATA!$A:$A,0)),"")</f>
        <v>82279090.840000004</v>
      </c>
      <c r="U365" s="214">
        <f t="shared" si="110"/>
        <v>0</v>
      </c>
      <c r="V365" s="214">
        <f t="shared" si="111"/>
        <v>0</v>
      </c>
      <c r="W365" s="214">
        <f>IF(OR(AND((K365&lt;0.8),(AJ365&gt;180)),AND((K365&lt;0.8),(AJ365&lt;10)),AND((K365&gt;=0.8),(AJ365&lt;10)),AND((K365&gt;=0.8),(AJ365&gt;90))),0,1)</f>
        <v>0</v>
      </c>
      <c r="X365" s="214">
        <f t="shared" si="112"/>
        <v>0</v>
      </c>
      <c r="Y365" s="214">
        <f t="shared" si="113"/>
        <v>1</v>
      </c>
      <c r="Z365" s="214">
        <f t="shared" si="114"/>
        <v>0</v>
      </c>
      <c r="AA365" s="214">
        <f t="shared" si="115"/>
        <v>1</v>
      </c>
      <c r="AB365" s="215" t="str">
        <f t="shared" si="116"/>
        <v>C-</v>
      </c>
      <c r="AC365" s="215" t="str">
        <f t="shared" si="117"/>
        <v>1C-</v>
      </c>
      <c r="AD365" s="216"/>
      <c r="AE365" s="216"/>
      <c r="AF365" s="434">
        <f>IFERROR(INDEX(Raw_DATA!L:L,MATCH(Risk7_PlusY67!$D365,Raw_DATA!$A:$A,0)),"")</f>
        <v>-8.42</v>
      </c>
      <c r="AG365" s="434">
        <f>IFERROR(INDEX(AVGGroup!$D$5:$D$21,MATCH(Risk7_PlusY67!$H365,AVGGroup!$C$5:$C$21,0)),"")</f>
        <v>-2.2400000000000002</v>
      </c>
      <c r="AH365" s="434">
        <f>IFERROR(INDEX(Raw_DATA!M:M,MATCH(Risk7_PlusY67!$D365,Raw_DATA!$A:$A,0)),"")</f>
        <v>-12.25</v>
      </c>
      <c r="AI365" s="435">
        <f>IFERROR(INDEX(AVGGroup!$F$5:$F$21,MATCH(Risk7_PlusY67!$H365,AVGGroup!$C$5:$C$21,0)),"")</f>
        <v>-7.61</v>
      </c>
      <c r="AJ365" s="401">
        <f>IFERROR(INDEX(Raw_DATA!N:N,MATCH(Risk7_PlusY67!$D365,Raw_DATA!$A:$A,0)),"")</f>
        <v>145</v>
      </c>
      <c r="AK365" s="401">
        <f>IFERROR(INDEX(Raw_DATA!O:O,MATCH(Risk7_PlusY67!$D365,Raw_DATA!$A:$A,0)),"")</f>
        <v>61</v>
      </c>
      <c r="AL365" s="401">
        <f>IFERROR(INDEX(Raw_DATA!P:P,MATCH(Risk7_PlusY67!$D365,Raw_DATA!$A:$A,0)),"")</f>
        <v>49</v>
      </c>
      <c r="AM365" s="401">
        <f>IFERROR(INDEX(Raw_DATA!Q:Q,MATCH(Risk7_PlusY67!$D365,Raw_DATA!$A:$A,0)),"")</f>
        <v>278</v>
      </c>
      <c r="AN365" s="401">
        <f>IFERROR(INDEX(Raw_DATA!R:R,MATCH(Risk7_PlusY67!$D365,Raw_DATA!$A:$A,0)),"")</f>
        <v>21</v>
      </c>
      <c r="AO365" s="407"/>
      <c r="AP365" s="411" t="b">
        <f>AB365=AY365</f>
        <v>1</v>
      </c>
      <c r="AQ365" s="340">
        <f t="shared" si="118"/>
        <v>1</v>
      </c>
      <c r="AR365" s="123">
        <f t="shared" si="119"/>
        <v>0</v>
      </c>
      <c r="AS365" s="123">
        <f t="shared" si="120"/>
        <v>0</v>
      </c>
      <c r="AT365" s="123">
        <f>IF(OR(AND((K365&lt;0.8),(BE365&gt;180)),AND((K365&lt;0.8),(BE365&lt;10)),AND((K365&gt;=0.8),(BE365&lt;10)),AND((K365&gt;=0.8),(BE365&gt;90))),0,1)</f>
        <v>0</v>
      </c>
      <c r="AU365" s="123">
        <f t="shared" si="121"/>
        <v>0</v>
      </c>
      <c r="AV365" s="123">
        <f t="shared" si="122"/>
        <v>1</v>
      </c>
      <c r="AW365" s="123">
        <f t="shared" si="123"/>
        <v>0</v>
      </c>
      <c r="AX365" s="123">
        <f t="shared" si="124"/>
        <v>1</v>
      </c>
      <c r="AY365" s="416" t="str">
        <f t="shared" si="125"/>
        <v>C-</v>
      </c>
      <c r="AZ365" s="416" t="str">
        <f>R365&amp;AY365</f>
        <v>1C-</v>
      </c>
      <c r="BA365" s="417">
        <f>IFERROR(INDEX(Raw_DATA!L:L,MATCH(Risk7_PlusY67!$D365,Raw_DATA!$A:$A,0)),"")</f>
        <v>-8.42</v>
      </c>
      <c r="BB365" s="417">
        <f>IFERROR(INDEX(AVGGroup!$H$5:$H$21,MATCH(Risk7_PlusY67!$BJ365,AVGGroup!$C$5:$C$21,0)),"")</f>
        <v>-2.25</v>
      </c>
      <c r="BC365" s="417">
        <f>IFERROR(INDEX(Raw_DATA!M:M,MATCH(Risk7_PlusY67!$D365,Raw_DATA!$A:$A,0)),"")</f>
        <v>-12.25</v>
      </c>
      <c r="BD365" s="418">
        <f>IFERROR(INDEX(AVGGroup!$J$5:$J$21,MATCH(Risk7_PlusY67!$BJ365,AVGGroup!$C$5:$C$21,0)),"")</f>
        <v>-7.61</v>
      </c>
      <c r="BE365" s="407">
        <f>IFERROR(INDEX(Raw_DATA!N:N,MATCH(Risk7_PlusY67!$D365,Raw_DATA!$A:$A,0)),"")</f>
        <v>145</v>
      </c>
      <c r="BF365" s="407">
        <f>IFERROR(INDEX(Raw_DATA!O:O,MATCH(Risk7_PlusY67!$D365,Raw_DATA!$A:$A,0)),"")</f>
        <v>61</v>
      </c>
      <c r="BG365" s="407">
        <f>IFERROR(INDEX(Raw_DATA!P:P,MATCH(Risk7_PlusY67!$D365,Raw_DATA!$A:$A,0)),"")</f>
        <v>49</v>
      </c>
      <c r="BH365" s="407">
        <f>IFERROR(INDEX(Raw_DATA!Q:Q,MATCH(Risk7_PlusY67!$D365,Raw_DATA!$A:$A,0)),"")</f>
        <v>278</v>
      </c>
      <c r="BI365" s="407">
        <f>IFERROR(INDEX(Raw_DATA!R:R,MATCH(Risk7_PlusY67!$D365,Raw_DATA!$A:$A,0)),"")</f>
        <v>21</v>
      </c>
      <c r="BJ365" s="124" t="str">
        <f>INDEX('Org2567'!$BM:$BM,MATCH(Risk7_PlusY67!D365,'Org2567'!$D:$D,0))</f>
        <v>รพช.M2 B&gt;100</v>
      </c>
    </row>
    <row r="366" spans="1:62" x14ac:dyDescent="0.7">
      <c r="A366" s="206">
        <f>IF(ISBLANK(D366),"",COUNTA($D$3:D366))</f>
        <v>364</v>
      </c>
      <c r="B366" s="207">
        <f>IFERROR(INDEX(ID!$E:$E,MATCH(Risk7_PlusY67!$D366,ID!$A:$A,0)),"")</f>
        <v>6</v>
      </c>
      <c r="C366" s="207" t="str">
        <f>IFERROR(INDEX(ID!$I:$I,MATCH(Risk7_PlusY67!$D366,ID!$A:$A,0)),"")</f>
        <v>ฉะเชิงเทรา</v>
      </c>
      <c r="D366" s="295" t="s">
        <v>380</v>
      </c>
      <c r="E366" s="207" t="str">
        <f>IFERROR(INDEX(ID!$C:$C,MATCH(Risk7_PlusY67!$D366,ID!$A:$A,0)),"")</f>
        <v>แปลงยาว,รพช.</v>
      </c>
      <c r="F366" s="207" t="str">
        <f>IFERROR(INDEX(ID!$G:$G,MATCH(Risk7_PlusY67!$D366,ID!$A:$A,0)),"")</f>
        <v>รพช.</v>
      </c>
      <c r="G366" s="206">
        <f>IFERROR(INDEX(ID!$J:$J,MATCH(Risk7_PlusY67!$D366,ID!$A:$A,0)),"")</f>
        <v>73</v>
      </c>
      <c r="H366" s="208" t="str">
        <f>IFERROR(INDEX(ID!$P:$P,MATCH(Risk7_PlusY67!$D366,ID!$A:$A,0)),"")</f>
        <v>รพช.F2 P30,000-60,000</v>
      </c>
      <c r="I366" s="209">
        <f>IFERROR(INDEX(Raw_DATA!E:E,MATCH(Risk7_PlusY67!$D366,Raw_DATA!$A:$A,0)),"")</f>
        <v>8.25</v>
      </c>
      <c r="J366" s="209">
        <f>IFERROR(INDEX(Raw_DATA!F:F,MATCH(Risk7_PlusY67!$D366,Raw_DATA!$A:$A,0)),"")</f>
        <v>7.92</v>
      </c>
      <c r="K366" s="209">
        <f>IFERROR(INDEX(Raw_DATA!G:G,MATCH(Risk7_PlusY67!$D366,Raw_DATA!$A:$A,0)),"")</f>
        <v>5.0599999999999996</v>
      </c>
      <c r="L366" s="209">
        <f>IFERROR(INDEX(Raw_DATA!H:H,MATCH(Risk7_PlusY67!$D366,Raw_DATA!$A:$A,0)),"")</f>
        <v>150179266.22</v>
      </c>
      <c r="M366" s="210">
        <f>IFERROR(INDEX(Raw_DATA!I:I,MATCH(Risk7_PlusY67!$D366,Raw_DATA!$A:$A,0)),"")</f>
        <v>12777161.52</v>
      </c>
      <c r="N366" s="206">
        <f t="shared" si="105"/>
        <v>0</v>
      </c>
      <c r="O366" s="206">
        <f t="shared" si="106"/>
        <v>0</v>
      </c>
      <c r="P366" s="206">
        <f t="shared" si="107"/>
        <v>0</v>
      </c>
      <c r="Q366" s="211" t="str">
        <f t="shared" si="108"/>
        <v/>
      </c>
      <c r="R366" s="206">
        <f t="shared" si="109"/>
        <v>0</v>
      </c>
      <c r="S366" s="212">
        <f>IFERROR(INDEX(Raw_DATA!J:J,MATCH(Risk7_PlusY67!$D366,Raw_DATA!$A:$A,0)),"")</f>
        <v>18776001.100000001</v>
      </c>
      <c r="T366" s="213">
        <f>IFERROR(INDEX(Raw_DATA!K:K,MATCH(Risk7_PlusY67!$D366,Raw_DATA!$A:$A,0)),"")</f>
        <v>84240717.030000001</v>
      </c>
      <c r="U366" s="214">
        <f t="shared" si="110"/>
        <v>1</v>
      </c>
      <c r="V366" s="214">
        <f t="shared" si="111"/>
        <v>1</v>
      </c>
      <c r="W366" s="214">
        <f>IF(OR(AND((K366&lt;0.8),(AJ366&gt;180)),AND((K366&lt;0.8),(AJ366&lt;10)),AND((K366&gt;=0.8),(AJ366&lt;10)),AND((K366&gt;=0.8),(AJ366&gt;90))),0,1)</f>
        <v>0</v>
      </c>
      <c r="X366" s="214">
        <f t="shared" si="112"/>
        <v>0</v>
      </c>
      <c r="Y366" s="214">
        <f t="shared" si="113"/>
        <v>0</v>
      </c>
      <c r="Z366" s="214">
        <f t="shared" si="114"/>
        <v>0</v>
      </c>
      <c r="AA366" s="214">
        <f t="shared" si="115"/>
        <v>0</v>
      </c>
      <c r="AB366" s="215" t="str">
        <f t="shared" si="116"/>
        <v>C-</v>
      </c>
      <c r="AC366" s="215" t="str">
        <f t="shared" si="117"/>
        <v>0C-</v>
      </c>
      <c r="AD366" s="216"/>
      <c r="AE366" s="216"/>
      <c r="AF366" s="434">
        <f>IFERROR(INDEX(Raw_DATA!L:L,MATCH(Risk7_PlusY67!$D366,Raw_DATA!$A:$A,0)),"")</f>
        <v>11.27</v>
      </c>
      <c r="AG366" s="434">
        <f>IFERROR(INDEX(AVGGroup!$D$5:$D$21,MATCH(Risk7_PlusY67!$H366,AVGGroup!$C$5:$C$21,0)),"")</f>
        <v>-4.37</v>
      </c>
      <c r="AH366" s="434">
        <f>IFERROR(INDEX(Raw_DATA!M:M,MATCH(Risk7_PlusY67!$D366,Raw_DATA!$A:$A,0)),"")</f>
        <v>6.77</v>
      </c>
      <c r="AI366" s="435">
        <f>IFERROR(INDEX(AVGGroup!$F$5:$F$21,MATCH(Risk7_PlusY67!$H366,AVGGroup!$C$5:$C$21,0)),"")</f>
        <v>-9.19</v>
      </c>
      <c r="AJ366" s="401">
        <f>IFERROR(INDEX(Raw_DATA!N:N,MATCH(Risk7_PlusY67!$D366,Raw_DATA!$A:$A,0)),"")</f>
        <v>97</v>
      </c>
      <c r="AK366" s="401">
        <f>IFERROR(INDEX(Raw_DATA!O:O,MATCH(Risk7_PlusY67!$D366,Raw_DATA!$A:$A,0)),"")</f>
        <v>573</v>
      </c>
      <c r="AL366" s="401">
        <f>IFERROR(INDEX(Raw_DATA!P:P,MATCH(Risk7_PlusY67!$D366,Raw_DATA!$A:$A,0)),"")</f>
        <v>332</v>
      </c>
      <c r="AM366" s="401">
        <f>IFERROR(INDEX(Raw_DATA!Q:Q,MATCH(Risk7_PlusY67!$D366,Raw_DATA!$A:$A,0)),"")</f>
        <v>745</v>
      </c>
      <c r="AN366" s="401">
        <f>IFERROR(INDEX(Raw_DATA!R:R,MATCH(Risk7_PlusY67!$D366,Raw_DATA!$A:$A,0)),"")</f>
        <v>72</v>
      </c>
      <c r="AO366" s="407"/>
      <c r="AP366" s="411" t="b">
        <f>AB366=AY366</f>
        <v>1</v>
      </c>
      <c r="AQ366" s="340">
        <f t="shared" si="118"/>
        <v>0</v>
      </c>
      <c r="AR366" s="123">
        <f t="shared" si="119"/>
        <v>1</v>
      </c>
      <c r="AS366" s="123">
        <f t="shared" si="120"/>
        <v>1</v>
      </c>
      <c r="AT366" s="123">
        <f>IF(OR(AND((K366&lt;0.8),(BE366&gt;180)),AND((K366&lt;0.8),(BE366&lt;10)),AND((K366&gt;=0.8),(BE366&lt;10)),AND((K366&gt;=0.8),(BE366&gt;90))),0,1)</f>
        <v>0</v>
      </c>
      <c r="AU366" s="123">
        <f t="shared" si="121"/>
        <v>0</v>
      </c>
      <c r="AV366" s="123">
        <f t="shared" si="122"/>
        <v>0</v>
      </c>
      <c r="AW366" s="123">
        <f t="shared" si="123"/>
        <v>0</v>
      </c>
      <c r="AX366" s="123">
        <f t="shared" si="124"/>
        <v>0</v>
      </c>
      <c r="AY366" s="416" t="str">
        <f t="shared" si="125"/>
        <v>C-</v>
      </c>
      <c r="AZ366" s="416" t="str">
        <f>R366&amp;AY366</f>
        <v>0C-</v>
      </c>
      <c r="BA366" s="417">
        <f>IFERROR(INDEX(Raw_DATA!L:L,MATCH(Risk7_PlusY67!$D366,Raw_DATA!$A:$A,0)),"")</f>
        <v>11.27</v>
      </c>
      <c r="BB366" s="417">
        <f>IFERROR(INDEX(AVGGroup!$H$5:$H$21,MATCH(Risk7_PlusY67!$BJ366,AVGGroup!$C$5:$C$21,0)),"")</f>
        <v>-3.95</v>
      </c>
      <c r="BC366" s="417">
        <f>IFERROR(INDEX(Raw_DATA!M:M,MATCH(Risk7_PlusY67!$D366,Raw_DATA!$A:$A,0)),"")</f>
        <v>6.77</v>
      </c>
      <c r="BD366" s="418">
        <f>IFERROR(INDEX(AVGGroup!$J$5:$J$21,MATCH(Risk7_PlusY67!$BJ366,AVGGroup!$C$5:$C$21,0)),"")</f>
        <v>-8.8800000000000008</v>
      </c>
      <c r="BE366" s="407">
        <f>IFERROR(INDEX(Raw_DATA!N:N,MATCH(Risk7_PlusY67!$D366,Raw_DATA!$A:$A,0)),"")</f>
        <v>97</v>
      </c>
      <c r="BF366" s="407">
        <f>IFERROR(INDEX(Raw_DATA!O:O,MATCH(Risk7_PlusY67!$D366,Raw_DATA!$A:$A,0)),"")</f>
        <v>573</v>
      </c>
      <c r="BG366" s="407">
        <f>IFERROR(INDEX(Raw_DATA!P:P,MATCH(Risk7_PlusY67!$D366,Raw_DATA!$A:$A,0)),"")</f>
        <v>332</v>
      </c>
      <c r="BH366" s="407">
        <f>IFERROR(INDEX(Raw_DATA!Q:Q,MATCH(Risk7_PlusY67!$D366,Raw_DATA!$A:$A,0)),"")</f>
        <v>745</v>
      </c>
      <c r="BI366" s="407">
        <f>IFERROR(INDEX(Raw_DATA!R:R,MATCH(Risk7_PlusY67!$D366,Raw_DATA!$A:$A,0)),"")</f>
        <v>72</v>
      </c>
      <c r="BJ366" s="124" t="str">
        <f>INDEX('Org2567'!$BM:$BM,MATCH(Risk7_PlusY67!D366,'Org2567'!$D:$D,0))</f>
        <v>รพช.F2 P30,000-60,000</v>
      </c>
    </row>
    <row r="367" spans="1:62" x14ac:dyDescent="0.7">
      <c r="A367" s="206">
        <f>IF(ISBLANK(D367),"",COUNTA($D$3:D367))</f>
        <v>365</v>
      </c>
      <c r="B367" s="207">
        <f>IFERROR(INDEX(ID!$E:$E,MATCH(Risk7_PlusY67!$D367,ID!$A:$A,0)),"")</f>
        <v>6</v>
      </c>
      <c r="C367" s="207" t="str">
        <f>IFERROR(INDEX(ID!$I:$I,MATCH(Risk7_PlusY67!$D367,ID!$A:$A,0)),"")</f>
        <v>ฉะเชิงเทรา</v>
      </c>
      <c r="D367" s="295" t="s">
        <v>381</v>
      </c>
      <c r="E367" s="207" t="str">
        <f>IFERROR(INDEX(ID!$C:$C,MATCH(Risk7_PlusY67!$D367,ID!$A:$A,0)),"")</f>
        <v>ราชสาส์น,รพช.</v>
      </c>
      <c r="F367" s="207" t="str">
        <f>IFERROR(INDEX(ID!$G:$G,MATCH(Risk7_PlusY67!$D367,ID!$A:$A,0)),"")</f>
        <v>รพช.</v>
      </c>
      <c r="G367" s="206">
        <f>IFERROR(INDEX(ID!$J:$J,MATCH(Risk7_PlusY67!$D367,ID!$A:$A,0)),"")</f>
        <v>13</v>
      </c>
      <c r="H367" s="208" t="str">
        <f>IFERROR(INDEX(ID!$P:$P,MATCH(Risk7_PlusY67!$D367,ID!$A:$A,0)),"")</f>
        <v>รพช.F2 P&lt;=30,000</v>
      </c>
      <c r="I367" s="209">
        <f>IFERROR(INDEX(Raw_DATA!E:E,MATCH(Risk7_PlusY67!$D367,Raw_DATA!$A:$A,0)),"")</f>
        <v>2.6</v>
      </c>
      <c r="J367" s="209">
        <f>IFERROR(INDEX(Raw_DATA!F:F,MATCH(Risk7_PlusY67!$D367,Raw_DATA!$A:$A,0)),"")</f>
        <v>2.4</v>
      </c>
      <c r="K367" s="209">
        <f>IFERROR(INDEX(Raw_DATA!G:G,MATCH(Risk7_PlusY67!$D367,Raw_DATA!$A:$A,0)),"")</f>
        <v>1.81</v>
      </c>
      <c r="L367" s="209">
        <f>IFERROR(INDEX(Raw_DATA!H:H,MATCH(Risk7_PlusY67!$D367,Raw_DATA!$A:$A,0)),"")</f>
        <v>15630688.449999999</v>
      </c>
      <c r="M367" s="210">
        <f>IFERROR(INDEX(Raw_DATA!I:I,MATCH(Risk7_PlusY67!$D367,Raw_DATA!$A:$A,0)),"")</f>
        <v>-475972.97</v>
      </c>
      <c r="N367" s="206">
        <f t="shared" si="105"/>
        <v>0</v>
      </c>
      <c r="O367" s="206">
        <f t="shared" si="106"/>
        <v>1</v>
      </c>
      <c r="P367" s="206">
        <f t="shared" si="107"/>
        <v>0</v>
      </c>
      <c r="Q367" s="211">
        <f t="shared" si="108"/>
        <v>394</v>
      </c>
      <c r="R367" s="206">
        <f t="shared" si="109"/>
        <v>1</v>
      </c>
      <c r="S367" s="212">
        <f>IFERROR(INDEX(Raw_DATA!J:J,MATCH(Risk7_PlusY67!$D367,Raw_DATA!$A:$A,0)),"")</f>
        <v>-1551345.34</v>
      </c>
      <c r="T367" s="213">
        <f>IFERROR(INDEX(Raw_DATA!K:K,MATCH(Risk7_PlusY67!$D367,Raw_DATA!$A:$A,0)),"")</f>
        <v>7889902.4800000004</v>
      </c>
      <c r="U367" s="214">
        <f t="shared" si="110"/>
        <v>1</v>
      </c>
      <c r="V367" s="214">
        <f t="shared" si="111"/>
        <v>1</v>
      </c>
      <c r="W367" s="214">
        <f>IF(OR(AND((K367&lt;0.8),(AJ367&gt;180)),AND((K367&lt;0.8),(AJ367&lt;10)),AND((K367&gt;=0.8),(AJ367&lt;10)),AND((K367&gt;=0.8),(AJ367&gt;90))),0,1)</f>
        <v>0</v>
      </c>
      <c r="X367" s="214">
        <f t="shared" si="112"/>
        <v>1</v>
      </c>
      <c r="Y367" s="214">
        <f t="shared" si="113"/>
        <v>0</v>
      </c>
      <c r="Z367" s="214">
        <f t="shared" si="114"/>
        <v>0</v>
      </c>
      <c r="AA367" s="214">
        <f t="shared" si="115"/>
        <v>0</v>
      </c>
      <c r="AB367" s="215" t="str">
        <f t="shared" si="116"/>
        <v>C</v>
      </c>
      <c r="AC367" s="215" t="str">
        <f t="shared" si="117"/>
        <v>1C</v>
      </c>
      <c r="AD367" s="216"/>
      <c r="AE367" s="216"/>
      <c r="AF367" s="434">
        <f>IFERROR(INDEX(Raw_DATA!L:L,MATCH(Risk7_PlusY67!$D367,Raw_DATA!$A:$A,0)),"")</f>
        <v>-2.96</v>
      </c>
      <c r="AG367" s="434">
        <f>IFERROR(INDEX(AVGGroup!$D$5:$D$21,MATCH(Risk7_PlusY67!$H367,AVGGroup!$C$5:$C$21,0)),"")</f>
        <v>-3.55</v>
      </c>
      <c r="AH367" s="434">
        <f>IFERROR(INDEX(Raw_DATA!M:M,MATCH(Risk7_PlusY67!$D367,Raw_DATA!$A:$A,0)),"")</f>
        <v>-1.05</v>
      </c>
      <c r="AI367" s="435">
        <f>IFERROR(INDEX(AVGGroup!$F$5:$F$21,MATCH(Risk7_PlusY67!$H367,AVGGroup!$C$5:$C$21,0)),"")</f>
        <v>-10.199999999999999</v>
      </c>
      <c r="AJ367" s="401">
        <f>IFERROR(INDEX(Raw_DATA!N:N,MATCH(Risk7_PlusY67!$D367,Raw_DATA!$A:$A,0)),"")</f>
        <v>213</v>
      </c>
      <c r="AK367" s="401">
        <f>IFERROR(INDEX(Raw_DATA!O:O,MATCH(Risk7_PlusY67!$D367,Raw_DATA!$A:$A,0)),"")</f>
        <v>24</v>
      </c>
      <c r="AL367" s="401">
        <f>IFERROR(INDEX(Raw_DATA!P:P,MATCH(Risk7_PlusY67!$D367,Raw_DATA!$A:$A,0)),"")</f>
        <v>79</v>
      </c>
      <c r="AM367" s="401">
        <f>IFERROR(INDEX(Raw_DATA!Q:Q,MATCH(Risk7_PlusY67!$D367,Raw_DATA!$A:$A,0)),"")</f>
        <v>188</v>
      </c>
      <c r="AN367" s="401">
        <f>IFERROR(INDEX(Raw_DATA!R:R,MATCH(Risk7_PlusY67!$D367,Raw_DATA!$A:$A,0)),"")</f>
        <v>109</v>
      </c>
      <c r="AO367" s="407"/>
      <c r="AP367" s="411" t="b">
        <f>AB367=AY367</f>
        <v>1</v>
      </c>
      <c r="AQ367" s="340">
        <f t="shared" si="118"/>
        <v>1</v>
      </c>
      <c r="AR367" s="123">
        <f t="shared" si="119"/>
        <v>1</v>
      </c>
      <c r="AS367" s="123">
        <f t="shared" si="120"/>
        <v>1</v>
      </c>
      <c r="AT367" s="123">
        <f>IF(OR(AND((K367&lt;0.8),(BE367&gt;180)),AND((K367&lt;0.8),(BE367&lt;10)),AND((K367&gt;=0.8),(BE367&lt;10)),AND((K367&gt;=0.8),(BE367&gt;90))),0,1)</f>
        <v>0</v>
      </c>
      <c r="AU367" s="123">
        <f t="shared" si="121"/>
        <v>1</v>
      </c>
      <c r="AV367" s="123">
        <f t="shared" si="122"/>
        <v>0</v>
      </c>
      <c r="AW367" s="123">
        <f t="shared" si="123"/>
        <v>0</v>
      </c>
      <c r="AX367" s="123">
        <f t="shared" si="124"/>
        <v>0</v>
      </c>
      <c r="AY367" s="416" t="str">
        <f t="shared" si="125"/>
        <v>C</v>
      </c>
      <c r="AZ367" s="416" t="str">
        <f>R367&amp;AY367</f>
        <v>1C</v>
      </c>
      <c r="BA367" s="417">
        <f>IFERROR(INDEX(Raw_DATA!L:L,MATCH(Risk7_PlusY67!$D367,Raw_DATA!$A:$A,0)),"")</f>
        <v>-2.96</v>
      </c>
      <c r="BB367" s="417">
        <f>IFERROR(INDEX(AVGGroup!$H$5:$H$21,MATCH(Risk7_PlusY67!$BJ367,AVGGroup!$C$5:$C$21,0)),"")</f>
        <v>-3.54</v>
      </c>
      <c r="BC367" s="417">
        <f>IFERROR(INDEX(Raw_DATA!M:M,MATCH(Risk7_PlusY67!$D367,Raw_DATA!$A:$A,0)),"")</f>
        <v>-1.05</v>
      </c>
      <c r="BD367" s="418">
        <f>IFERROR(INDEX(AVGGroup!$J$5:$J$21,MATCH(Risk7_PlusY67!$BJ367,AVGGroup!$C$5:$C$21,0)),"")</f>
        <v>-10.199999999999999</v>
      </c>
      <c r="BE367" s="407">
        <f>IFERROR(INDEX(Raw_DATA!N:N,MATCH(Risk7_PlusY67!$D367,Raw_DATA!$A:$A,0)),"")</f>
        <v>213</v>
      </c>
      <c r="BF367" s="407">
        <f>IFERROR(INDEX(Raw_DATA!O:O,MATCH(Risk7_PlusY67!$D367,Raw_DATA!$A:$A,0)),"")</f>
        <v>24</v>
      </c>
      <c r="BG367" s="407">
        <f>IFERROR(INDEX(Raw_DATA!P:P,MATCH(Risk7_PlusY67!$D367,Raw_DATA!$A:$A,0)),"")</f>
        <v>79</v>
      </c>
      <c r="BH367" s="407">
        <f>IFERROR(INDEX(Raw_DATA!Q:Q,MATCH(Risk7_PlusY67!$D367,Raw_DATA!$A:$A,0)),"")</f>
        <v>188</v>
      </c>
      <c r="BI367" s="407">
        <f>IFERROR(INDEX(Raw_DATA!R:R,MATCH(Risk7_PlusY67!$D367,Raw_DATA!$A:$A,0)),"")</f>
        <v>109</v>
      </c>
      <c r="BJ367" s="124" t="str">
        <f>INDEX('Org2567'!$BM:$BM,MATCH(Risk7_PlusY67!D367,'Org2567'!$D:$D,0))</f>
        <v>รพช.F2 P&lt;=30,000</v>
      </c>
    </row>
    <row r="368" spans="1:62" x14ac:dyDescent="0.7">
      <c r="A368" s="206">
        <f>IF(ISBLANK(D368),"",COUNTA($D$3:D368))</f>
        <v>366</v>
      </c>
      <c r="B368" s="207">
        <f>IFERROR(INDEX(ID!$E:$E,MATCH(Risk7_PlusY67!$D368,ID!$A:$A,0)),"")</f>
        <v>6</v>
      </c>
      <c r="C368" s="207" t="str">
        <f>IFERROR(INDEX(ID!$I:$I,MATCH(Risk7_PlusY67!$D368,ID!$A:$A,0)),"")</f>
        <v>ฉะเชิงเทรา</v>
      </c>
      <c r="D368" s="295" t="s">
        <v>2119</v>
      </c>
      <c r="E368" s="207" t="str">
        <f>IFERROR(INDEX(ID!$C:$C,MATCH(Risk7_PlusY67!$D368,ID!$A:$A,0)),"")</f>
        <v>คลองเขื่อน,รพช.</v>
      </c>
      <c r="F368" s="207" t="str">
        <f>IFERROR(INDEX(ID!$G:$G,MATCH(Risk7_PlusY67!$D368,ID!$A:$A,0)),"")</f>
        <v>รพช.</v>
      </c>
      <c r="G368" s="206">
        <f>IFERROR(INDEX(ID!$J:$J,MATCH(Risk7_PlusY67!$D368,ID!$A:$A,0)),"")</f>
        <v>32</v>
      </c>
      <c r="H368" s="208" t="str">
        <f>IFERROR(INDEX(ID!$P:$P,MATCH(Risk7_PlusY67!$D368,ID!$A:$A,0)),"")</f>
        <v>รพช.F3 P&lt;=15,000</v>
      </c>
      <c r="I368" s="209">
        <f>IFERROR(INDEX(Raw_DATA!E:E,MATCH(Risk7_PlusY67!$D368,Raw_DATA!$A:$A,0)),"")</f>
        <v>5.21</v>
      </c>
      <c r="J368" s="209">
        <f>IFERROR(INDEX(Raw_DATA!F:F,MATCH(Risk7_PlusY67!$D368,Raw_DATA!$A:$A,0)),"")</f>
        <v>4.96</v>
      </c>
      <c r="K368" s="209">
        <f>IFERROR(INDEX(Raw_DATA!G:G,MATCH(Risk7_PlusY67!$D368,Raw_DATA!$A:$A,0)),"")</f>
        <v>4.08</v>
      </c>
      <c r="L368" s="209">
        <f>IFERROR(INDEX(Raw_DATA!H:H,MATCH(Risk7_PlusY67!$D368,Raw_DATA!$A:$A,0)),"")</f>
        <v>35770656.600000001</v>
      </c>
      <c r="M368" s="210">
        <f>IFERROR(INDEX(Raw_DATA!I:I,MATCH(Risk7_PlusY67!$D368,Raw_DATA!$A:$A,0)),"")</f>
        <v>-827257.87</v>
      </c>
      <c r="N368" s="206">
        <f t="shared" si="105"/>
        <v>0</v>
      </c>
      <c r="O368" s="206">
        <f t="shared" si="106"/>
        <v>1</v>
      </c>
      <c r="P368" s="206">
        <f t="shared" si="107"/>
        <v>0</v>
      </c>
      <c r="Q368" s="211">
        <f t="shared" si="108"/>
        <v>518.79999999999995</v>
      </c>
      <c r="R368" s="206">
        <f t="shared" si="109"/>
        <v>1</v>
      </c>
      <c r="S368" s="212">
        <f>IFERROR(INDEX(Raw_DATA!J:J,MATCH(Risk7_PlusY67!$D368,Raw_DATA!$A:$A,0)),"")</f>
        <v>5537928.0999999996</v>
      </c>
      <c r="T368" s="213">
        <f>IFERROR(INDEX(Raw_DATA!K:K,MATCH(Risk7_PlusY67!$D368,Raw_DATA!$A:$A,0)),"")</f>
        <v>26126663.920000002</v>
      </c>
      <c r="U368" s="214">
        <f t="shared" si="110"/>
        <v>1</v>
      </c>
      <c r="V368" s="214">
        <f t="shared" si="111"/>
        <v>1</v>
      </c>
      <c r="W368" s="214">
        <f>IF(OR(AND((K368&lt;0.8),(AJ368&gt;180)),AND((K368&lt;0.8),(AJ368&lt;10)),AND((K368&gt;=0.8),(AJ368&lt;10)),AND((K368&gt;=0.8),(AJ368&gt;90))),0,1)</f>
        <v>1</v>
      </c>
      <c r="X368" s="214">
        <f t="shared" si="112"/>
        <v>1</v>
      </c>
      <c r="Y368" s="214">
        <f t="shared" si="113"/>
        <v>0</v>
      </c>
      <c r="Z368" s="214">
        <f t="shared" si="114"/>
        <v>0</v>
      </c>
      <c r="AA368" s="214">
        <f t="shared" si="115"/>
        <v>0</v>
      </c>
      <c r="AB368" s="215" t="str">
        <f t="shared" si="116"/>
        <v>B-</v>
      </c>
      <c r="AC368" s="215" t="str">
        <f t="shared" si="117"/>
        <v>1B-</v>
      </c>
      <c r="AD368" s="216"/>
      <c r="AE368" s="216"/>
      <c r="AF368" s="434">
        <f>IFERROR(INDEX(Raw_DATA!L:L,MATCH(Risk7_PlusY67!$D368,Raw_DATA!$A:$A,0)),"")</f>
        <v>10.97</v>
      </c>
      <c r="AG368" s="434">
        <f>IFERROR(INDEX(AVGGroup!$D$5:$D$21,MATCH(Risk7_PlusY67!$H368,AVGGroup!$C$5:$C$21,0)),"")</f>
        <v>1.1000000000000001</v>
      </c>
      <c r="AH368" s="434">
        <f>IFERROR(INDEX(Raw_DATA!M:M,MATCH(Risk7_PlusY67!$D368,Raw_DATA!$A:$A,0)),"")</f>
        <v>-0.8</v>
      </c>
      <c r="AI368" s="435">
        <f>IFERROR(INDEX(AVGGroup!$F$5:$F$21,MATCH(Risk7_PlusY67!$H368,AVGGroup!$C$5:$C$21,0)),"")</f>
        <v>-5.66</v>
      </c>
      <c r="AJ368" s="401">
        <f>IFERROR(INDEX(Raw_DATA!N:N,MATCH(Risk7_PlusY67!$D368,Raw_DATA!$A:$A,0)),"")</f>
        <v>67</v>
      </c>
      <c r="AK368" s="401">
        <f>IFERROR(INDEX(Raw_DATA!O:O,MATCH(Risk7_PlusY67!$D368,Raw_DATA!$A:$A,0)),"")</f>
        <v>46</v>
      </c>
      <c r="AL368" s="401">
        <f>IFERROR(INDEX(Raw_DATA!P:P,MATCH(Risk7_PlusY67!$D368,Raw_DATA!$A:$A,0)),"")</f>
        <v>62</v>
      </c>
      <c r="AM368" s="401">
        <f>IFERROR(INDEX(Raw_DATA!Q:Q,MATCH(Risk7_PlusY67!$D368,Raw_DATA!$A:$A,0)),"")</f>
        <v>164</v>
      </c>
      <c r="AN368" s="401">
        <f>IFERROR(INDEX(Raw_DATA!R:R,MATCH(Risk7_PlusY67!$D368,Raw_DATA!$A:$A,0)),"")</f>
        <v>80</v>
      </c>
      <c r="AO368" s="407"/>
      <c r="AP368" s="411" t="b">
        <f>AB368=AY368</f>
        <v>1</v>
      </c>
      <c r="AQ368" s="340">
        <f t="shared" si="118"/>
        <v>1</v>
      </c>
      <c r="AR368" s="123">
        <f t="shared" si="119"/>
        <v>1</v>
      </c>
      <c r="AS368" s="123">
        <f t="shared" si="120"/>
        <v>1</v>
      </c>
      <c r="AT368" s="123">
        <f>IF(OR(AND((K368&lt;0.8),(BE368&gt;180)),AND((K368&lt;0.8),(BE368&lt;10)),AND((K368&gt;=0.8),(BE368&lt;10)),AND((K368&gt;=0.8),(BE368&gt;90))),0,1)</f>
        <v>1</v>
      </c>
      <c r="AU368" s="123">
        <f t="shared" si="121"/>
        <v>1</v>
      </c>
      <c r="AV368" s="123">
        <f t="shared" si="122"/>
        <v>0</v>
      </c>
      <c r="AW368" s="123">
        <f t="shared" si="123"/>
        <v>0</v>
      </c>
      <c r="AX368" s="123">
        <f t="shared" si="124"/>
        <v>0</v>
      </c>
      <c r="AY368" s="416" t="str">
        <f t="shared" si="125"/>
        <v>B-</v>
      </c>
      <c r="AZ368" s="416" t="str">
        <f>R368&amp;AY368</f>
        <v>1B-</v>
      </c>
      <c r="BA368" s="417">
        <f>IFERROR(INDEX(Raw_DATA!L:L,MATCH(Risk7_PlusY67!$D368,Raw_DATA!$A:$A,0)),"")</f>
        <v>10.97</v>
      </c>
      <c r="BB368" s="417">
        <f>IFERROR(INDEX(AVGGroup!$H$5:$H$21,MATCH(Risk7_PlusY67!$BJ368,AVGGroup!$C$5:$C$21,0)),"")</f>
        <v>1.1000000000000001</v>
      </c>
      <c r="BC368" s="417">
        <f>IFERROR(INDEX(Raw_DATA!M:M,MATCH(Risk7_PlusY67!$D368,Raw_DATA!$A:$A,0)),"")</f>
        <v>-0.8</v>
      </c>
      <c r="BD368" s="418">
        <f>IFERROR(INDEX(AVGGroup!$J$5:$J$21,MATCH(Risk7_PlusY67!$BJ368,AVGGroup!$C$5:$C$21,0)),"")</f>
        <v>-5.66</v>
      </c>
      <c r="BE368" s="407">
        <f>IFERROR(INDEX(Raw_DATA!N:N,MATCH(Risk7_PlusY67!$D368,Raw_DATA!$A:$A,0)),"")</f>
        <v>67</v>
      </c>
      <c r="BF368" s="407">
        <f>IFERROR(INDEX(Raw_DATA!O:O,MATCH(Risk7_PlusY67!$D368,Raw_DATA!$A:$A,0)),"")</f>
        <v>46</v>
      </c>
      <c r="BG368" s="407">
        <f>IFERROR(INDEX(Raw_DATA!P:P,MATCH(Risk7_PlusY67!$D368,Raw_DATA!$A:$A,0)),"")</f>
        <v>62</v>
      </c>
      <c r="BH368" s="407">
        <f>IFERROR(INDEX(Raw_DATA!Q:Q,MATCH(Risk7_PlusY67!$D368,Raw_DATA!$A:$A,0)),"")</f>
        <v>164</v>
      </c>
      <c r="BI368" s="407">
        <f>IFERROR(INDEX(Raw_DATA!R:R,MATCH(Risk7_PlusY67!$D368,Raw_DATA!$A:$A,0)),"")</f>
        <v>80</v>
      </c>
      <c r="BJ368" s="124" t="str">
        <f>INDEX('Org2567'!$BM:$BM,MATCH(Risk7_PlusY67!D368,'Org2567'!$D:$D,0))</f>
        <v>รพช.F3 P&lt;=15,000</v>
      </c>
    </row>
    <row r="369" spans="1:62" x14ac:dyDescent="0.7">
      <c r="A369" s="206">
        <f>IF(ISBLANK(D369),"",COUNTA($D$3:D369))</f>
        <v>367</v>
      </c>
      <c r="B369" s="207">
        <f>IFERROR(INDEX(ID!$E:$E,MATCH(Risk7_PlusY67!$D369,ID!$A:$A,0)),"")</f>
        <v>6</v>
      </c>
      <c r="C369" s="207" t="str">
        <f>IFERROR(INDEX(ID!$I:$I,MATCH(Risk7_PlusY67!$D369,ID!$A:$A,0)),"")</f>
        <v>ชลบุรี</v>
      </c>
      <c r="D369" s="295" t="s">
        <v>382</v>
      </c>
      <c r="E369" s="207" t="str">
        <f>IFERROR(INDEX(ID!$C:$C,MATCH(Risk7_PlusY67!$D369,ID!$A:$A,0)),"")</f>
        <v>ชลบุรี,รพศ.</v>
      </c>
      <c r="F369" s="207" t="str">
        <f>IFERROR(INDEX(ID!$G:$G,MATCH(Risk7_PlusY67!$D369,ID!$A:$A,0)),"")</f>
        <v>รพศ.</v>
      </c>
      <c r="G369" s="206">
        <f>IFERROR(INDEX(ID!$J:$J,MATCH(Risk7_PlusY67!$D369,ID!$A:$A,0)),"")</f>
        <v>866</v>
      </c>
      <c r="H369" s="208" t="str">
        <f>IFERROR(INDEX(ID!$P:$P,MATCH(Risk7_PlusY67!$D369,ID!$A:$A,0)),"")</f>
        <v>รพศ.A B&gt;700to1000</v>
      </c>
      <c r="I369" s="209">
        <f>IFERROR(INDEX(Raw_DATA!E:E,MATCH(Risk7_PlusY67!$D369,Raw_DATA!$A:$A,0)),"")</f>
        <v>3.76</v>
      </c>
      <c r="J369" s="209">
        <f>IFERROR(INDEX(Raw_DATA!F:F,MATCH(Risk7_PlusY67!$D369,Raw_DATA!$A:$A,0)),"")</f>
        <v>3.51</v>
      </c>
      <c r="K369" s="209">
        <f>IFERROR(INDEX(Raw_DATA!G:G,MATCH(Risk7_PlusY67!$D369,Raw_DATA!$A:$A,0)),"")</f>
        <v>2</v>
      </c>
      <c r="L369" s="209">
        <f>IFERROR(INDEX(Raw_DATA!H:H,MATCH(Risk7_PlusY67!$D369,Raw_DATA!$A:$A,0)),"")</f>
        <v>2437683747.9000001</v>
      </c>
      <c r="M369" s="210">
        <f>IFERROR(INDEX(Raw_DATA!I:I,MATCH(Risk7_PlusY67!$D369,Raw_DATA!$A:$A,0)),"")</f>
        <v>22565689.739999998</v>
      </c>
      <c r="N369" s="206">
        <f t="shared" si="105"/>
        <v>0</v>
      </c>
      <c r="O369" s="206">
        <f t="shared" si="106"/>
        <v>0</v>
      </c>
      <c r="P369" s="206">
        <f t="shared" si="107"/>
        <v>0</v>
      </c>
      <c r="Q369" s="211" t="str">
        <f t="shared" si="108"/>
        <v/>
      </c>
      <c r="R369" s="206">
        <f t="shared" si="109"/>
        <v>0</v>
      </c>
      <c r="S369" s="212">
        <f>IFERROR(INDEX(Raw_DATA!J:J,MATCH(Risk7_PlusY67!$D369,Raw_DATA!$A:$A,0)),"")</f>
        <v>136082582.19999999</v>
      </c>
      <c r="T369" s="213">
        <f>IFERROR(INDEX(Raw_DATA!K:K,MATCH(Risk7_PlusY67!$D369,Raw_DATA!$A:$A,0)),"")</f>
        <v>883308469.27999997</v>
      </c>
      <c r="U369" s="214">
        <f t="shared" si="110"/>
        <v>0</v>
      </c>
      <c r="V369" s="214">
        <f t="shared" si="111"/>
        <v>0</v>
      </c>
      <c r="W369" s="214">
        <f>IF(OR(AND((K369&lt;0.8),(AJ369&gt;180)),AND((K369&lt;0.8),(AJ369&lt;10)),AND((K369&gt;=0.8),(AJ369&lt;10)),AND((K369&gt;=0.8),(AJ369&gt;90))),0,1)</f>
        <v>1</v>
      </c>
      <c r="X369" s="214">
        <f t="shared" si="112"/>
        <v>0</v>
      </c>
      <c r="Y369" s="214">
        <f t="shared" si="113"/>
        <v>0</v>
      </c>
      <c r="Z369" s="214">
        <f t="shared" si="114"/>
        <v>0</v>
      </c>
      <c r="AA369" s="214">
        <f t="shared" si="115"/>
        <v>1</v>
      </c>
      <c r="AB369" s="215" t="str">
        <f t="shared" si="116"/>
        <v>C-</v>
      </c>
      <c r="AC369" s="215" t="str">
        <f t="shared" si="117"/>
        <v>0C-</v>
      </c>
      <c r="AD369" s="216"/>
      <c r="AE369" s="216"/>
      <c r="AF369" s="434">
        <f>IFERROR(INDEX(Raw_DATA!L:L,MATCH(Risk7_PlusY67!$D369,Raw_DATA!$A:$A,0)),"")</f>
        <v>4.25</v>
      </c>
      <c r="AG369" s="434">
        <f>IFERROR(INDEX(AVGGroup!$D$5:$D$21,MATCH(Risk7_PlusY67!$H369,AVGGroup!$C$5:$C$21,0)),"")</f>
        <v>5.87</v>
      </c>
      <c r="AH369" s="434">
        <f>IFERROR(INDEX(Raw_DATA!M:M,MATCH(Risk7_PlusY67!$D369,Raw_DATA!$A:$A,0)),"")</f>
        <v>0.51</v>
      </c>
      <c r="AI369" s="435">
        <f>IFERROR(INDEX(AVGGroup!$F$5:$F$21,MATCH(Risk7_PlusY67!$H369,AVGGroup!$C$5:$C$21,0)),"")</f>
        <v>2.31</v>
      </c>
      <c r="AJ369" s="401">
        <f>IFERROR(INDEX(Raw_DATA!N:N,MATCH(Risk7_PlusY67!$D369,Raw_DATA!$A:$A,0)),"")</f>
        <v>53</v>
      </c>
      <c r="AK369" s="401">
        <f>IFERROR(INDEX(Raw_DATA!O:O,MATCH(Risk7_PlusY67!$D369,Raw_DATA!$A:$A,0)),"")</f>
        <v>176</v>
      </c>
      <c r="AL369" s="401">
        <f>IFERROR(INDEX(Raw_DATA!P:P,MATCH(Risk7_PlusY67!$D369,Raw_DATA!$A:$A,0)),"")</f>
        <v>141</v>
      </c>
      <c r="AM369" s="401">
        <f>IFERROR(INDEX(Raw_DATA!Q:Q,MATCH(Risk7_PlusY67!$D369,Raw_DATA!$A:$A,0)),"")</f>
        <v>173</v>
      </c>
      <c r="AN369" s="401">
        <f>IFERROR(INDEX(Raw_DATA!R:R,MATCH(Risk7_PlusY67!$D369,Raw_DATA!$A:$A,0)),"")</f>
        <v>58</v>
      </c>
      <c r="AO369" s="407"/>
      <c r="AP369" s="411" t="b">
        <f>AB369=AY369</f>
        <v>1</v>
      </c>
      <c r="AQ369" s="340">
        <f t="shared" si="118"/>
        <v>0</v>
      </c>
      <c r="AR369" s="123">
        <f t="shared" si="119"/>
        <v>0</v>
      </c>
      <c r="AS369" s="123">
        <f t="shared" si="120"/>
        <v>0</v>
      </c>
      <c r="AT369" s="123">
        <f>IF(OR(AND((K369&lt;0.8),(BE369&gt;180)),AND((K369&lt;0.8),(BE369&lt;10)),AND((K369&gt;=0.8),(BE369&lt;10)),AND((K369&gt;=0.8),(BE369&gt;90))),0,1)</f>
        <v>1</v>
      </c>
      <c r="AU369" s="123">
        <f t="shared" si="121"/>
        <v>0</v>
      </c>
      <c r="AV369" s="123">
        <f t="shared" si="122"/>
        <v>0</v>
      </c>
      <c r="AW369" s="123">
        <f t="shared" si="123"/>
        <v>0</v>
      </c>
      <c r="AX369" s="123">
        <f t="shared" si="124"/>
        <v>1</v>
      </c>
      <c r="AY369" s="416" t="str">
        <f t="shared" si="125"/>
        <v>C-</v>
      </c>
      <c r="AZ369" s="416" t="str">
        <f>R369&amp;AY369</f>
        <v>0C-</v>
      </c>
      <c r="BA369" s="417">
        <f>IFERROR(INDEX(Raw_DATA!L:L,MATCH(Risk7_PlusY67!$D369,Raw_DATA!$A:$A,0)),"")</f>
        <v>4.25</v>
      </c>
      <c r="BB369" s="417">
        <f>IFERROR(INDEX(AVGGroup!$H$5:$H$21,MATCH(Risk7_PlusY67!$BJ369,AVGGroup!$C$5:$C$21,0)),"")</f>
        <v>5.88</v>
      </c>
      <c r="BC369" s="417">
        <f>IFERROR(INDEX(Raw_DATA!M:M,MATCH(Risk7_PlusY67!$D369,Raw_DATA!$A:$A,0)),"")</f>
        <v>0.51</v>
      </c>
      <c r="BD369" s="418">
        <f>IFERROR(INDEX(AVGGroup!$J$5:$J$21,MATCH(Risk7_PlusY67!$BJ369,AVGGroup!$C$5:$C$21,0)),"")</f>
        <v>2.31</v>
      </c>
      <c r="BE369" s="407">
        <f>IFERROR(INDEX(Raw_DATA!N:N,MATCH(Risk7_PlusY67!$D369,Raw_DATA!$A:$A,0)),"")</f>
        <v>53</v>
      </c>
      <c r="BF369" s="407">
        <f>IFERROR(INDEX(Raw_DATA!O:O,MATCH(Risk7_PlusY67!$D369,Raw_DATA!$A:$A,0)),"")</f>
        <v>176</v>
      </c>
      <c r="BG369" s="407">
        <f>IFERROR(INDEX(Raw_DATA!P:P,MATCH(Risk7_PlusY67!$D369,Raw_DATA!$A:$A,0)),"")</f>
        <v>141</v>
      </c>
      <c r="BH369" s="407">
        <f>IFERROR(INDEX(Raw_DATA!Q:Q,MATCH(Risk7_PlusY67!$D369,Raw_DATA!$A:$A,0)),"")</f>
        <v>173</v>
      </c>
      <c r="BI369" s="407">
        <f>IFERROR(INDEX(Raw_DATA!R:R,MATCH(Risk7_PlusY67!$D369,Raw_DATA!$A:$A,0)),"")</f>
        <v>58</v>
      </c>
      <c r="BJ369" s="124" t="str">
        <f>INDEX('Org2567'!$BM:$BM,MATCH(Risk7_PlusY67!D369,'Org2567'!$D:$D,0))</f>
        <v>รพศ.A B&gt;700to1000</v>
      </c>
    </row>
    <row r="370" spans="1:62" x14ac:dyDescent="0.7">
      <c r="A370" s="206">
        <f>IF(ISBLANK(D370),"",COUNTA($D$3:D370))</f>
        <v>368</v>
      </c>
      <c r="B370" s="207">
        <f>IFERROR(INDEX(ID!$E:$E,MATCH(Risk7_PlusY67!$D370,ID!$A:$A,0)),"")</f>
        <v>6</v>
      </c>
      <c r="C370" s="207" t="str">
        <f>IFERROR(INDEX(ID!$I:$I,MATCH(Risk7_PlusY67!$D370,ID!$A:$A,0)),"")</f>
        <v>ชลบุรี</v>
      </c>
      <c r="D370" s="295" t="s">
        <v>383</v>
      </c>
      <c r="E370" s="207" t="str">
        <f>IFERROR(INDEX(ID!$C:$C,MATCH(Risk7_PlusY67!$D370,ID!$A:$A,0)),"")</f>
        <v>บ้านบึง,รพช.</v>
      </c>
      <c r="F370" s="207" t="str">
        <f>IFERROR(INDEX(ID!$G:$G,MATCH(Risk7_PlusY67!$D370,ID!$A:$A,0)),"")</f>
        <v>รพช.</v>
      </c>
      <c r="G370" s="206">
        <f>IFERROR(INDEX(ID!$J:$J,MATCH(Risk7_PlusY67!$D370,ID!$A:$A,0)),"")</f>
        <v>170</v>
      </c>
      <c r="H370" s="208" t="str">
        <f>IFERROR(INDEX(ID!$P:$P,MATCH(Risk7_PlusY67!$D370,ID!$A:$A,0)),"")</f>
        <v>รพช.M2 B&gt;100</v>
      </c>
      <c r="I370" s="209">
        <f>IFERROR(INDEX(Raw_DATA!E:E,MATCH(Risk7_PlusY67!$D370,Raw_DATA!$A:$A,0)),"")</f>
        <v>8.27</v>
      </c>
      <c r="J370" s="209">
        <f>IFERROR(INDEX(Raw_DATA!F:F,MATCH(Risk7_PlusY67!$D370,Raw_DATA!$A:$A,0)),"")</f>
        <v>8.1300000000000008</v>
      </c>
      <c r="K370" s="209">
        <f>IFERROR(INDEX(Raw_DATA!G:G,MATCH(Risk7_PlusY67!$D370,Raw_DATA!$A:$A,0)),"")</f>
        <v>7.42</v>
      </c>
      <c r="L370" s="209">
        <f>IFERROR(INDEX(Raw_DATA!H:H,MATCH(Risk7_PlusY67!$D370,Raw_DATA!$A:$A,0)),"")</f>
        <v>612839849.44000006</v>
      </c>
      <c r="M370" s="210">
        <f>IFERROR(INDEX(Raw_DATA!I:I,MATCH(Risk7_PlusY67!$D370,Raw_DATA!$A:$A,0)),"")</f>
        <v>-38168842.149999999</v>
      </c>
      <c r="N370" s="206">
        <f t="shared" si="105"/>
        <v>0</v>
      </c>
      <c r="O370" s="206">
        <f t="shared" si="106"/>
        <v>1</v>
      </c>
      <c r="P370" s="206">
        <f t="shared" si="107"/>
        <v>0</v>
      </c>
      <c r="Q370" s="211">
        <f t="shared" si="108"/>
        <v>192.6</v>
      </c>
      <c r="R370" s="206">
        <f t="shared" si="109"/>
        <v>1</v>
      </c>
      <c r="S370" s="212">
        <f>IFERROR(INDEX(Raw_DATA!J:J,MATCH(Risk7_PlusY67!$D370,Raw_DATA!$A:$A,0)),"")</f>
        <v>2919771.06</v>
      </c>
      <c r="T370" s="213">
        <f>IFERROR(INDEX(Raw_DATA!K:K,MATCH(Risk7_PlusY67!$D370,Raw_DATA!$A:$A,0)),"")</f>
        <v>541215057</v>
      </c>
      <c r="U370" s="214">
        <f t="shared" si="110"/>
        <v>1</v>
      </c>
      <c r="V370" s="214">
        <f t="shared" si="111"/>
        <v>1</v>
      </c>
      <c r="W370" s="214">
        <f>IF(OR(AND((K370&lt;0.8),(AJ370&gt;180)),AND((K370&lt;0.8),(AJ370&lt;10)),AND((K370&gt;=0.8),(AJ370&lt;10)),AND((K370&gt;=0.8),(AJ370&gt;90))),0,1)</f>
        <v>1</v>
      </c>
      <c r="X370" s="214">
        <f t="shared" si="112"/>
        <v>1</v>
      </c>
      <c r="Y370" s="214">
        <f t="shared" si="113"/>
        <v>0</v>
      </c>
      <c r="Z370" s="214">
        <f t="shared" si="114"/>
        <v>0</v>
      </c>
      <c r="AA370" s="214">
        <f t="shared" si="115"/>
        <v>1</v>
      </c>
      <c r="AB370" s="215" t="str">
        <f t="shared" si="116"/>
        <v>B</v>
      </c>
      <c r="AC370" s="215" t="str">
        <f t="shared" si="117"/>
        <v>1B</v>
      </c>
      <c r="AD370" s="216"/>
      <c r="AE370" s="216"/>
      <c r="AF370" s="434">
        <f>IFERROR(INDEX(Raw_DATA!L:L,MATCH(Risk7_PlusY67!$D370,Raw_DATA!$A:$A,0)),"")</f>
        <v>0.72</v>
      </c>
      <c r="AG370" s="434">
        <f>IFERROR(INDEX(AVGGroup!$D$5:$D$21,MATCH(Risk7_PlusY67!$H370,AVGGroup!$C$5:$C$21,0)),"")</f>
        <v>-2.2400000000000002</v>
      </c>
      <c r="AH370" s="434">
        <f>IFERROR(INDEX(Raw_DATA!M:M,MATCH(Risk7_PlusY67!$D370,Raw_DATA!$A:$A,0)),"")</f>
        <v>-3.58</v>
      </c>
      <c r="AI370" s="435">
        <f>IFERROR(INDEX(AVGGroup!$F$5:$F$21,MATCH(Risk7_PlusY67!$H370,AVGGroup!$C$5:$C$21,0)),"")</f>
        <v>-7.61</v>
      </c>
      <c r="AJ370" s="401">
        <f>IFERROR(INDEX(Raw_DATA!N:N,MATCH(Risk7_PlusY67!$D370,Raw_DATA!$A:$A,0)),"")</f>
        <v>58</v>
      </c>
      <c r="AK370" s="401">
        <f>IFERROR(INDEX(Raw_DATA!O:O,MATCH(Risk7_PlusY67!$D370,Raw_DATA!$A:$A,0)),"")</f>
        <v>58</v>
      </c>
      <c r="AL370" s="401">
        <f>IFERROR(INDEX(Raw_DATA!P:P,MATCH(Risk7_PlusY67!$D370,Raw_DATA!$A:$A,0)),"")</f>
        <v>69</v>
      </c>
      <c r="AM370" s="401">
        <f>IFERROR(INDEX(Raw_DATA!Q:Q,MATCH(Risk7_PlusY67!$D370,Raw_DATA!$A:$A,0)),"")</f>
        <v>262</v>
      </c>
      <c r="AN370" s="401">
        <f>IFERROR(INDEX(Raw_DATA!R:R,MATCH(Risk7_PlusY67!$D370,Raw_DATA!$A:$A,0)),"")</f>
        <v>35</v>
      </c>
      <c r="AO370" s="407"/>
      <c r="AP370" s="411" t="b">
        <f>AB370=AY370</f>
        <v>1</v>
      </c>
      <c r="AQ370" s="340">
        <f t="shared" si="118"/>
        <v>1</v>
      </c>
      <c r="AR370" s="123">
        <f t="shared" si="119"/>
        <v>1</v>
      </c>
      <c r="AS370" s="123">
        <f t="shared" si="120"/>
        <v>1</v>
      </c>
      <c r="AT370" s="123">
        <f>IF(OR(AND((K370&lt;0.8),(BE370&gt;180)),AND((K370&lt;0.8),(BE370&lt;10)),AND((K370&gt;=0.8),(BE370&lt;10)),AND((K370&gt;=0.8),(BE370&gt;90))),0,1)</f>
        <v>1</v>
      </c>
      <c r="AU370" s="123">
        <f t="shared" si="121"/>
        <v>1</v>
      </c>
      <c r="AV370" s="123">
        <f t="shared" si="122"/>
        <v>0</v>
      </c>
      <c r="AW370" s="123">
        <f t="shared" si="123"/>
        <v>0</v>
      </c>
      <c r="AX370" s="123">
        <f t="shared" si="124"/>
        <v>1</v>
      </c>
      <c r="AY370" s="416" t="str">
        <f t="shared" si="125"/>
        <v>B</v>
      </c>
      <c r="AZ370" s="416" t="str">
        <f>R370&amp;AY370</f>
        <v>1B</v>
      </c>
      <c r="BA370" s="417">
        <f>IFERROR(INDEX(Raw_DATA!L:L,MATCH(Risk7_PlusY67!$D370,Raw_DATA!$A:$A,0)),"")</f>
        <v>0.72</v>
      </c>
      <c r="BB370" s="417">
        <f>IFERROR(INDEX(AVGGroup!$H$5:$H$21,MATCH(Risk7_PlusY67!$BJ370,AVGGroup!$C$5:$C$21,0)),"")</f>
        <v>-2.25</v>
      </c>
      <c r="BC370" s="417">
        <f>IFERROR(INDEX(Raw_DATA!M:M,MATCH(Risk7_PlusY67!$D370,Raw_DATA!$A:$A,0)),"")</f>
        <v>-3.58</v>
      </c>
      <c r="BD370" s="418">
        <f>IFERROR(INDEX(AVGGroup!$J$5:$J$21,MATCH(Risk7_PlusY67!$BJ370,AVGGroup!$C$5:$C$21,0)),"")</f>
        <v>-7.61</v>
      </c>
      <c r="BE370" s="407">
        <f>IFERROR(INDEX(Raw_DATA!N:N,MATCH(Risk7_PlusY67!$D370,Raw_DATA!$A:$A,0)),"")</f>
        <v>58</v>
      </c>
      <c r="BF370" s="407">
        <f>IFERROR(INDEX(Raw_DATA!O:O,MATCH(Risk7_PlusY67!$D370,Raw_DATA!$A:$A,0)),"")</f>
        <v>58</v>
      </c>
      <c r="BG370" s="407">
        <f>IFERROR(INDEX(Raw_DATA!P:P,MATCH(Risk7_PlusY67!$D370,Raw_DATA!$A:$A,0)),"")</f>
        <v>69</v>
      </c>
      <c r="BH370" s="407">
        <f>IFERROR(INDEX(Raw_DATA!Q:Q,MATCH(Risk7_PlusY67!$D370,Raw_DATA!$A:$A,0)),"")</f>
        <v>262</v>
      </c>
      <c r="BI370" s="407">
        <f>IFERROR(INDEX(Raw_DATA!R:R,MATCH(Risk7_PlusY67!$D370,Raw_DATA!$A:$A,0)),"")</f>
        <v>35</v>
      </c>
      <c r="BJ370" s="124" t="str">
        <f>INDEX('Org2567'!$BM:$BM,MATCH(Risk7_PlusY67!D370,'Org2567'!$D:$D,0))</f>
        <v>รพช.M2 B&gt;100</v>
      </c>
    </row>
    <row r="371" spans="1:62" x14ac:dyDescent="0.7">
      <c r="A371" s="206">
        <f>IF(ISBLANK(D371),"",COUNTA($D$3:D371))</f>
        <v>369</v>
      </c>
      <c r="B371" s="207">
        <f>IFERROR(INDEX(ID!$E:$E,MATCH(Risk7_PlusY67!$D371,ID!$A:$A,0)),"")</f>
        <v>6</v>
      </c>
      <c r="C371" s="207" t="str">
        <f>IFERROR(INDEX(ID!$I:$I,MATCH(Risk7_PlusY67!$D371,ID!$A:$A,0)),"")</f>
        <v>ชลบุรี</v>
      </c>
      <c r="D371" s="295" t="s">
        <v>384</v>
      </c>
      <c r="E371" s="207" t="str">
        <f>IFERROR(INDEX(ID!$C:$C,MATCH(Risk7_PlusY67!$D371,ID!$A:$A,0)),"")</f>
        <v>หนองใหญ่,รพช.</v>
      </c>
      <c r="F371" s="207" t="str">
        <f>IFERROR(INDEX(ID!$G:$G,MATCH(Risk7_PlusY67!$D371,ID!$A:$A,0)),"")</f>
        <v>รพช.</v>
      </c>
      <c r="G371" s="206">
        <f>IFERROR(INDEX(ID!$J:$J,MATCH(Risk7_PlusY67!$D371,ID!$A:$A,0)),"")</f>
        <v>35</v>
      </c>
      <c r="H371" s="208" t="str">
        <f>IFERROR(INDEX(ID!$P:$P,MATCH(Risk7_PlusY67!$D371,ID!$A:$A,0)),"")</f>
        <v>รพช.F2 P&lt;=30,000</v>
      </c>
      <c r="I371" s="209">
        <f>IFERROR(INDEX(Raw_DATA!E:E,MATCH(Risk7_PlusY67!$D371,Raw_DATA!$A:$A,0)),"")</f>
        <v>4.6100000000000003</v>
      </c>
      <c r="J371" s="209">
        <f>IFERROR(INDEX(Raw_DATA!F:F,MATCH(Risk7_PlusY67!$D371,Raw_DATA!$A:$A,0)),"")</f>
        <v>4.46</v>
      </c>
      <c r="K371" s="209">
        <f>IFERROR(INDEX(Raw_DATA!G:G,MATCH(Risk7_PlusY67!$D371,Raw_DATA!$A:$A,0)),"")</f>
        <v>3.26</v>
      </c>
      <c r="L371" s="209">
        <f>IFERROR(INDEX(Raw_DATA!H:H,MATCH(Risk7_PlusY67!$D371,Raw_DATA!$A:$A,0)),"")</f>
        <v>60027024.310000002</v>
      </c>
      <c r="M371" s="210">
        <f>IFERROR(INDEX(Raw_DATA!I:I,MATCH(Risk7_PlusY67!$D371,Raw_DATA!$A:$A,0)),"")</f>
        <v>-833915.33</v>
      </c>
      <c r="N371" s="206">
        <f t="shared" si="105"/>
        <v>0</v>
      </c>
      <c r="O371" s="206">
        <f t="shared" si="106"/>
        <v>1</v>
      </c>
      <c r="P371" s="206">
        <f t="shared" si="107"/>
        <v>0</v>
      </c>
      <c r="Q371" s="211">
        <f t="shared" si="108"/>
        <v>863.7</v>
      </c>
      <c r="R371" s="206">
        <f t="shared" si="109"/>
        <v>1</v>
      </c>
      <c r="S371" s="212">
        <f>IFERROR(INDEX(Raw_DATA!J:J,MATCH(Risk7_PlusY67!$D371,Raw_DATA!$A:$A,0)),"")</f>
        <v>-119503.14</v>
      </c>
      <c r="T371" s="213">
        <f>IFERROR(INDEX(Raw_DATA!K:K,MATCH(Risk7_PlusY67!$D371,Raw_DATA!$A:$A,0)),"")</f>
        <v>37685325.990000002</v>
      </c>
      <c r="U371" s="214">
        <f t="shared" si="110"/>
        <v>1</v>
      </c>
      <c r="V371" s="214">
        <f t="shared" si="111"/>
        <v>1</v>
      </c>
      <c r="W371" s="214">
        <f>IF(OR(AND((K371&lt;0.8),(AJ371&gt;180)),AND((K371&lt;0.8),(AJ371&lt;10)),AND((K371&gt;=0.8),(AJ371&lt;10)),AND((K371&gt;=0.8),(AJ371&gt;90))),0,1)</f>
        <v>1</v>
      </c>
      <c r="X371" s="214">
        <f t="shared" si="112"/>
        <v>0</v>
      </c>
      <c r="Y371" s="214">
        <f t="shared" si="113"/>
        <v>0</v>
      </c>
      <c r="Z371" s="214">
        <f t="shared" si="114"/>
        <v>0</v>
      </c>
      <c r="AA371" s="214">
        <f t="shared" si="115"/>
        <v>1</v>
      </c>
      <c r="AB371" s="215" t="str">
        <f t="shared" si="116"/>
        <v>B-</v>
      </c>
      <c r="AC371" s="215" t="str">
        <f t="shared" si="117"/>
        <v>1B-</v>
      </c>
      <c r="AD371" s="216"/>
      <c r="AE371" s="216"/>
      <c r="AF371" s="434">
        <f>IFERROR(INDEX(Raw_DATA!L:L,MATCH(Risk7_PlusY67!$D371,Raw_DATA!$A:$A,0)),"")</f>
        <v>-0.13</v>
      </c>
      <c r="AG371" s="434">
        <f>IFERROR(INDEX(AVGGroup!$D$5:$D$21,MATCH(Risk7_PlusY67!$H371,AVGGroup!$C$5:$C$21,0)),"")</f>
        <v>-3.55</v>
      </c>
      <c r="AH371" s="434">
        <f>IFERROR(INDEX(Raw_DATA!M:M,MATCH(Risk7_PlusY67!$D371,Raw_DATA!$A:$A,0)),"")</f>
        <v>-0.72</v>
      </c>
      <c r="AI371" s="435">
        <f>IFERROR(INDEX(AVGGroup!$F$5:$F$21,MATCH(Risk7_PlusY67!$H371,AVGGroup!$C$5:$C$21,0)),"")</f>
        <v>-10.199999999999999</v>
      </c>
      <c r="AJ371" s="401">
        <f>IFERROR(INDEX(Raw_DATA!N:N,MATCH(Risk7_PlusY67!$D371,Raw_DATA!$A:$A,0)),"")</f>
        <v>87</v>
      </c>
      <c r="AK371" s="401">
        <f>IFERROR(INDEX(Raw_DATA!O:O,MATCH(Risk7_PlusY67!$D371,Raw_DATA!$A:$A,0)),"")</f>
        <v>173</v>
      </c>
      <c r="AL371" s="401">
        <f>IFERROR(INDEX(Raw_DATA!P:P,MATCH(Risk7_PlusY67!$D371,Raw_DATA!$A:$A,0)),"")</f>
        <v>81</v>
      </c>
      <c r="AM371" s="401">
        <f>IFERROR(INDEX(Raw_DATA!Q:Q,MATCH(Risk7_PlusY67!$D371,Raw_DATA!$A:$A,0)),"")</f>
        <v>194</v>
      </c>
      <c r="AN371" s="401">
        <f>IFERROR(INDEX(Raw_DATA!R:R,MATCH(Risk7_PlusY67!$D371,Raw_DATA!$A:$A,0)),"")</f>
        <v>50</v>
      </c>
      <c r="AO371" s="407"/>
      <c r="AP371" s="411" t="b">
        <f>AB371=AY371</f>
        <v>1</v>
      </c>
      <c r="AQ371" s="340">
        <f t="shared" si="118"/>
        <v>1</v>
      </c>
      <c r="AR371" s="123">
        <f t="shared" si="119"/>
        <v>1</v>
      </c>
      <c r="AS371" s="123">
        <f t="shared" si="120"/>
        <v>1</v>
      </c>
      <c r="AT371" s="123">
        <f>IF(OR(AND((K371&lt;0.8),(BE371&gt;180)),AND((K371&lt;0.8),(BE371&lt;10)),AND((K371&gt;=0.8),(BE371&lt;10)),AND((K371&gt;=0.8),(BE371&gt;90))),0,1)</f>
        <v>1</v>
      </c>
      <c r="AU371" s="123">
        <f t="shared" si="121"/>
        <v>0</v>
      </c>
      <c r="AV371" s="123">
        <f t="shared" si="122"/>
        <v>0</v>
      </c>
      <c r="AW371" s="123">
        <f t="shared" si="123"/>
        <v>0</v>
      </c>
      <c r="AX371" s="123">
        <f t="shared" si="124"/>
        <v>1</v>
      </c>
      <c r="AY371" s="416" t="str">
        <f t="shared" si="125"/>
        <v>B-</v>
      </c>
      <c r="AZ371" s="416" t="str">
        <f>R371&amp;AY371</f>
        <v>1B-</v>
      </c>
      <c r="BA371" s="417">
        <f>IFERROR(INDEX(Raw_DATA!L:L,MATCH(Risk7_PlusY67!$D371,Raw_DATA!$A:$A,0)),"")</f>
        <v>-0.13</v>
      </c>
      <c r="BB371" s="417">
        <f>IFERROR(INDEX(AVGGroup!$H$5:$H$21,MATCH(Risk7_PlusY67!$BJ371,AVGGroup!$C$5:$C$21,0)),"")</f>
        <v>-3.54</v>
      </c>
      <c r="BC371" s="417">
        <f>IFERROR(INDEX(Raw_DATA!M:M,MATCH(Risk7_PlusY67!$D371,Raw_DATA!$A:$A,0)),"")</f>
        <v>-0.72</v>
      </c>
      <c r="BD371" s="418">
        <f>IFERROR(INDEX(AVGGroup!$J$5:$J$21,MATCH(Risk7_PlusY67!$BJ371,AVGGroup!$C$5:$C$21,0)),"")</f>
        <v>-10.199999999999999</v>
      </c>
      <c r="BE371" s="407">
        <f>IFERROR(INDEX(Raw_DATA!N:N,MATCH(Risk7_PlusY67!$D371,Raw_DATA!$A:$A,0)),"")</f>
        <v>87</v>
      </c>
      <c r="BF371" s="407">
        <f>IFERROR(INDEX(Raw_DATA!O:O,MATCH(Risk7_PlusY67!$D371,Raw_DATA!$A:$A,0)),"")</f>
        <v>173</v>
      </c>
      <c r="BG371" s="407">
        <f>IFERROR(INDEX(Raw_DATA!P:P,MATCH(Risk7_PlusY67!$D371,Raw_DATA!$A:$A,0)),"")</f>
        <v>81</v>
      </c>
      <c r="BH371" s="407">
        <f>IFERROR(INDEX(Raw_DATA!Q:Q,MATCH(Risk7_PlusY67!$D371,Raw_DATA!$A:$A,0)),"")</f>
        <v>194</v>
      </c>
      <c r="BI371" s="407">
        <f>IFERROR(INDEX(Raw_DATA!R:R,MATCH(Risk7_PlusY67!$D371,Raw_DATA!$A:$A,0)),"")</f>
        <v>50</v>
      </c>
      <c r="BJ371" s="124" t="str">
        <f>INDEX('Org2567'!$BM:$BM,MATCH(Risk7_PlusY67!D371,'Org2567'!$D:$D,0))</f>
        <v>รพช.F2 P&lt;=30,000</v>
      </c>
    </row>
    <row r="372" spans="1:62" x14ac:dyDescent="0.7">
      <c r="A372" s="206">
        <f>IF(ISBLANK(D372),"",COUNTA($D$3:D372))</f>
        <v>370</v>
      </c>
      <c r="B372" s="207">
        <f>IFERROR(INDEX(ID!$E:$E,MATCH(Risk7_PlusY67!$D372,ID!$A:$A,0)),"")</f>
        <v>6</v>
      </c>
      <c r="C372" s="207" t="str">
        <f>IFERROR(INDEX(ID!$I:$I,MATCH(Risk7_PlusY67!$D372,ID!$A:$A,0)),"")</f>
        <v>ชลบุรี</v>
      </c>
      <c r="D372" s="295" t="s">
        <v>385</v>
      </c>
      <c r="E372" s="207" t="str">
        <f>IFERROR(INDEX(ID!$C:$C,MATCH(Risk7_PlusY67!$D372,ID!$A:$A,0)),"")</f>
        <v>บางละมุง,รพท.</v>
      </c>
      <c r="F372" s="207" t="str">
        <f>IFERROR(INDEX(ID!$G:$G,MATCH(Risk7_PlusY67!$D372,ID!$A:$A,0)),"")</f>
        <v>รพท.</v>
      </c>
      <c r="G372" s="206">
        <f>IFERROR(INDEX(ID!$J:$J,MATCH(Risk7_PlusY67!$D372,ID!$A:$A,0)),"")</f>
        <v>408</v>
      </c>
      <c r="H372" s="208" t="str">
        <f>IFERROR(INDEX(ID!$P:$P,MATCH(Risk7_PlusY67!$D372,ID!$A:$A,0)),"")</f>
        <v>รพท.S B&gt;400</v>
      </c>
      <c r="I372" s="209">
        <f>IFERROR(INDEX(Raw_DATA!E:E,MATCH(Risk7_PlusY67!$D372,Raw_DATA!$A:$A,0)),"")</f>
        <v>9.83</v>
      </c>
      <c r="J372" s="209">
        <f>IFERROR(INDEX(Raw_DATA!F:F,MATCH(Risk7_PlusY67!$D372,Raw_DATA!$A:$A,0)),"")</f>
        <v>9.52</v>
      </c>
      <c r="K372" s="209">
        <f>IFERROR(INDEX(Raw_DATA!G:G,MATCH(Risk7_PlusY67!$D372,Raw_DATA!$A:$A,0)),"")</f>
        <v>8.3699999999999992</v>
      </c>
      <c r="L372" s="209">
        <f>IFERROR(INDEX(Raw_DATA!H:H,MATCH(Risk7_PlusY67!$D372,Raw_DATA!$A:$A,0)),"")</f>
        <v>1265878983.98</v>
      </c>
      <c r="M372" s="210">
        <f>IFERROR(INDEX(Raw_DATA!I:I,MATCH(Risk7_PlusY67!$D372,Raw_DATA!$A:$A,0)),"")</f>
        <v>-60611977.920000002</v>
      </c>
      <c r="N372" s="206">
        <f t="shared" si="105"/>
        <v>0</v>
      </c>
      <c r="O372" s="206">
        <f t="shared" si="106"/>
        <v>1</v>
      </c>
      <c r="P372" s="206">
        <f t="shared" si="107"/>
        <v>0</v>
      </c>
      <c r="Q372" s="211">
        <f t="shared" si="108"/>
        <v>250.6</v>
      </c>
      <c r="R372" s="206">
        <f t="shared" si="109"/>
        <v>1</v>
      </c>
      <c r="S372" s="212">
        <f>IFERROR(INDEX(Raw_DATA!J:J,MATCH(Risk7_PlusY67!$D372,Raw_DATA!$A:$A,0)),"")</f>
        <v>125353897.93000001</v>
      </c>
      <c r="T372" s="213">
        <f>IFERROR(INDEX(Raw_DATA!K:K,MATCH(Risk7_PlusY67!$D372,Raw_DATA!$A:$A,0)),"")</f>
        <v>1057249207.8099999</v>
      </c>
      <c r="U372" s="214">
        <f t="shared" si="110"/>
        <v>1</v>
      </c>
      <c r="V372" s="214">
        <f t="shared" si="111"/>
        <v>0</v>
      </c>
      <c r="W372" s="214">
        <f>IF(OR(AND((K372&lt;0.8),(AJ372&gt;180)),AND((K372&lt;0.8),(AJ372&lt;10)),AND((K372&gt;=0.8),(AJ372&lt;10)),AND((K372&gt;=0.8),(AJ372&gt;90))),0,1)</f>
        <v>1</v>
      </c>
      <c r="X372" s="214">
        <f t="shared" si="112"/>
        <v>0</v>
      </c>
      <c r="Y372" s="214">
        <f t="shared" si="113"/>
        <v>0</v>
      </c>
      <c r="Z372" s="214">
        <f t="shared" si="114"/>
        <v>0</v>
      </c>
      <c r="AA372" s="214">
        <f t="shared" si="115"/>
        <v>1</v>
      </c>
      <c r="AB372" s="215" t="str">
        <f t="shared" si="116"/>
        <v>C</v>
      </c>
      <c r="AC372" s="215" t="str">
        <f t="shared" si="117"/>
        <v>1C</v>
      </c>
      <c r="AD372" s="216"/>
      <c r="AE372" s="216"/>
      <c r="AF372" s="434">
        <f>IFERROR(INDEX(Raw_DATA!L:L,MATCH(Risk7_PlusY67!$D372,Raw_DATA!$A:$A,0)),"")</f>
        <v>11.34</v>
      </c>
      <c r="AG372" s="434">
        <f>IFERROR(INDEX(AVGGroup!$D$5:$D$21,MATCH(Risk7_PlusY67!$H372,AVGGroup!$C$5:$C$21,0)),"")</f>
        <v>3.6</v>
      </c>
      <c r="AH372" s="434">
        <f>IFERROR(INDEX(Raw_DATA!M:M,MATCH(Risk7_PlusY67!$D372,Raw_DATA!$A:$A,0)),"")</f>
        <v>-2.64</v>
      </c>
      <c r="AI372" s="435">
        <f>IFERROR(INDEX(AVGGroup!$F$5:$F$21,MATCH(Risk7_PlusY67!$H372,AVGGroup!$C$5:$C$21,0)),"")</f>
        <v>-2.23</v>
      </c>
      <c r="AJ372" s="401">
        <f>IFERROR(INDEX(Raw_DATA!N:N,MATCH(Risk7_PlusY67!$D372,Raw_DATA!$A:$A,0)),"")</f>
        <v>70</v>
      </c>
      <c r="AK372" s="401">
        <f>IFERROR(INDEX(Raw_DATA!O:O,MATCH(Risk7_PlusY67!$D372,Raw_DATA!$A:$A,0)),"")</f>
        <v>65</v>
      </c>
      <c r="AL372" s="401">
        <f>IFERROR(INDEX(Raw_DATA!P:P,MATCH(Risk7_PlusY67!$D372,Raw_DATA!$A:$A,0)),"")</f>
        <v>108</v>
      </c>
      <c r="AM372" s="401">
        <f>IFERROR(INDEX(Raw_DATA!Q:Q,MATCH(Risk7_PlusY67!$D372,Raw_DATA!$A:$A,0)),"")</f>
        <v>253</v>
      </c>
      <c r="AN372" s="401">
        <f>IFERROR(INDEX(Raw_DATA!R:R,MATCH(Risk7_PlusY67!$D372,Raw_DATA!$A:$A,0)),"")</f>
        <v>41</v>
      </c>
      <c r="AO372" s="407"/>
      <c r="AP372" s="411" t="b">
        <f>AB372=AY372</f>
        <v>1</v>
      </c>
      <c r="AQ372" s="340">
        <f t="shared" si="118"/>
        <v>1</v>
      </c>
      <c r="AR372" s="123">
        <f t="shared" si="119"/>
        <v>1</v>
      </c>
      <c r="AS372" s="123">
        <f t="shared" si="120"/>
        <v>0</v>
      </c>
      <c r="AT372" s="123">
        <f>IF(OR(AND((K372&lt;0.8),(BE372&gt;180)),AND((K372&lt;0.8),(BE372&lt;10)),AND((K372&gt;=0.8),(BE372&lt;10)),AND((K372&gt;=0.8),(BE372&gt;90))),0,1)</f>
        <v>1</v>
      </c>
      <c r="AU372" s="123">
        <f t="shared" si="121"/>
        <v>0</v>
      </c>
      <c r="AV372" s="123">
        <f t="shared" si="122"/>
        <v>0</v>
      </c>
      <c r="AW372" s="123">
        <f t="shared" si="123"/>
        <v>0</v>
      </c>
      <c r="AX372" s="123">
        <f t="shared" si="124"/>
        <v>1</v>
      </c>
      <c r="AY372" s="416" t="str">
        <f t="shared" si="125"/>
        <v>C</v>
      </c>
      <c r="AZ372" s="416" t="str">
        <f>R372&amp;AY372</f>
        <v>1C</v>
      </c>
      <c r="BA372" s="417">
        <f>IFERROR(INDEX(Raw_DATA!L:L,MATCH(Risk7_PlusY67!$D372,Raw_DATA!$A:$A,0)),"")</f>
        <v>11.34</v>
      </c>
      <c r="BB372" s="417">
        <f>IFERROR(INDEX(AVGGroup!$H$5:$H$21,MATCH(Risk7_PlusY67!$BJ372,AVGGroup!$C$5:$C$21,0)),"")</f>
        <v>3.6</v>
      </c>
      <c r="BC372" s="417">
        <f>IFERROR(INDEX(Raw_DATA!M:M,MATCH(Risk7_PlusY67!$D372,Raw_DATA!$A:$A,0)),"")</f>
        <v>-2.64</v>
      </c>
      <c r="BD372" s="418">
        <f>IFERROR(INDEX(AVGGroup!$J$5:$J$21,MATCH(Risk7_PlusY67!$BJ372,AVGGroup!$C$5:$C$21,0)),"")</f>
        <v>-2.23</v>
      </c>
      <c r="BE372" s="407">
        <f>IFERROR(INDEX(Raw_DATA!N:N,MATCH(Risk7_PlusY67!$D372,Raw_DATA!$A:$A,0)),"")</f>
        <v>70</v>
      </c>
      <c r="BF372" s="407">
        <f>IFERROR(INDEX(Raw_DATA!O:O,MATCH(Risk7_PlusY67!$D372,Raw_DATA!$A:$A,0)),"")</f>
        <v>65</v>
      </c>
      <c r="BG372" s="407">
        <f>IFERROR(INDEX(Raw_DATA!P:P,MATCH(Risk7_PlusY67!$D372,Raw_DATA!$A:$A,0)),"")</f>
        <v>108</v>
      </c>
      <c r="BH372" s="407">
        <f>IFERROR(INDEX(Raw_DATA!Q:Q,MATCH(Risk7_PlusY67!$D372,Raw_DATA!$A:$A,0)),"")</f>
        <v>253</v>
      </c>
      <c r="BI372" s="407">
        <f>IFERROR(INDEX(Raw_DATA!R:R,MATCH(Risk7_PlusY67!$D372,Raw_DATA!$A:$A,0)),"")</f>
        <v>41</v>
      </c>
      <c r="BJ372" s="124" t="str">
        <f>INDEX('Org2567'!$BM:$BM,MATCH(Risk7_PlusY67!D372,'Org2567'!$D:$D,0))</f>
        <v>รพท.S B&gt;400</v>
      </c>
    </row>
    <row r="373" spans="1:62" x14ac:dyDescent="0.7">
      <c r="A373" s="206">
        <f>IF(ISBLANK(D373),"",COUNTA($D$3:D373))</f>
        <v>371</v>
      </c>
      <c r="B373" s="207">
        <f>IFERROR(INDEX(ID!$E:$E,MATCH(Risk7_PlusY67!$D373,ID!$A:$A,0)),"")</f>
        <v>6</v>
      </c>
      <c r="C373" s="207" t="str">
        <f>IFERROR(INDEX(ID!$I:$I,MATCH(Risk7_PlusY67!$D373,ID!$A:$A,0)),"")</f>
        <v>ชลบุรี</v>
      </c>
      <c r="D373" s="295" t="s">
        <v>386</v>
      </c>
      <c r="E373" s="207" t="str">
        <f>IFERROR(INDEX(ID!$C:$C,MATCH(Risk7_PlusY67!$D373,ID!$A:$A,0)),"")</f>
        <v>วัดญาณสังวราราม,รพช.</v>
      </c>
      <c r="F373" s="207" t="str">
        <f>IFERROR(INDEX(ID!$G:$G,MATCH(Risk7_PlusY67!$D373,ID!$A:$A,0)),"")</f>
        <v>รพช.</v>
      </c>
      <c r="G373" s="206">
        <f>IFERROR(INDEX(ID!$J:$J,MATCH(Risk7_PlusY67!$D373,ID!$A:$A,0)),"")</f>
        <v>31</v>
      </c>
      <c r="H373" s="208" t="str">
        <f>IFERROR(INDEX(ID!$P:$P,MATCH(Risk7_PlusY67!$D373,ID!$A:$A,0)),"")</f>
        <v>รพช.F2 P&lt;=30,000</v>
      </c>
      <c r="I373" s="209">
        <f>IFERROR(INDEX(Raw_DATA!E:E,MATCH(Risk7_PlusY67!$D373,Raw_DATA!$A:$A,0)),"")</f>
        <v>4.99</v>
      </c>
      <c r="J373" s="209">
        <f>IFERROR(INDEX(Raw_DATA!F:F,MATCH(Risk7_PlusY67!$D373,Raw_DATA!$A:$A,0)),"")</f>
        <v>4.7699999999999996</v>
      </c>
      <c r="K373" s="209">
        <f>IFERROR(INDEX(Raw_DATA!G:G,MATCH(Risk7_PlusY67!$D373,Raw_DATA!$A:$A,0)),"")</f>
        <v>4.21</v>
      </c>
      <c r="L373" s="209">
        <f>IFERROR(INDEX(Raw_DATA!H:H,MATCH(Risk7_PlusY67!$D373,Raw_DATA!$A:$A,0)),"")</f>
        <v>56385190.539999999</v>
      </c>
      <c r="M373" s="210">
        <f>IFERROR(INDEX(Raw_DATA!I:I,MATCH(Risk7_PlusY67!$D373,Raw_DATA!$A:$A,0)),"")</f>
        <v>-3056650.49</v>
      </c>
      <c r="N373" s="206">
        <f t="shared" si="105"/>
        <v>0</v>
      </c>
      <c r="O373" s="206">
        <f t="shared" si="106"/>
        <v>1</v>
      </c>
      <c r="P373" s="206">
        <f t="shared" si="107"/>
        <v>0</v>
      </c>
      <c r="Q373" s="211">
        <f t="shared" si="108"/>
        <v>221.3</v>
      </c>
      <c r="R373" s="206">
        <f t="shared" si="109"/>
        <v>1</v>
      </c>
      <c r="S373" s="212">
        <f>IFERROR(INDEX(Raw_DATA!J:J,MATCH(Risk7_PlusY67!$D373,Raw_DATA!$A:$A,0)),"")</f>
        <v>1203758.03</v>
      </c>
      <c r="T373" s="213">
        <f>IFERROR(INDEX(Raw_DATA!K:K,MATCH(Risk7_PlusY67!$D373,Raw_DATA!$A:$A,0)),"")</f>
        <v>45405790.299999997</v>
      </c>
      <c r="U373" s="214">
        <f t="shared" si="110"/>
        <v>1</v>
      </c>
      <c r="V373" s="214">
        <f t="shared" si="111"/>
        <v>1</v>
      </c>
      <c r="W373" s="214">
        <f>IF(OR(AND((K373&lt;0.8),(AJ373&gt;180)),AND((K373&lt;0.8),(AJ373&lt;10)),AND((K373&gt;=0.8),(AJ373&lt;10)),AND((K373&gt;=0.8),(AJ373&gt;90))),0,1)</f>
        <v>0</v>
      </c>
      <c r="X373" s="214">
        <f t="shared" si="112"/>
        <v>1</v>
      </c>
      <c r="Y373" s="214">
        <f t="shared" si="113"/>
        <v>1</v>
      </c>
      <c r="Z373" s="214">
        <f t="shared" si="114"/>
        <v>0</v>
      </c>
      <c r="AA373" s="214">
        <f t="shared" si="115"/>
        <v>0</v>
      </c>
      <c r="AB373" s="215" t="str">
        <f t="shared" si="116"/>
        <v>B-</v>
      </c>
      <c r="AC373" s="215" t="str">
        <f t="shared" si="117"/>
        <v>1B-</v>
      </c>
      <c r="AD373" s="216"/>
      <c r="AE373" s="216"/>
      <c r="AF373" s="434">
        <f>IFERROR(INDEX(Raw_DATA!L:L,MATCH(Risk7_PlusY67!$D373,Raw_DATA!$A:$A,0)),"")</f>
        <v>1.47</v>
      </c>
      <c r="AG373" s="434">
        <f>IFERROR(INDEX(AVGGroup!$D$5:$D$21,MATCH(Risk7_PlusY67!$H373,AVGGroup!$C$5:$C$21,0)),"")</f>
        <v>-3.55</v>
      </c>
      <c r="AH373" s="434">
        <f>IFERROR(INDEX(Raw_DATA!M:M,MATCH(Risk7_PlusY67!$D373,Raw_DATA!$A:$A,0)),"")</f>
        <v>-2.58</v>
      </c>
      <c r="AI373" s="435">
        <f>IFERROR(INDEX(AVGGroup!$F$5:$F$21,MATCH(Risk7_PlusY67!$H373,AVGGroup!$C$5:$C$21,0)),"")</f>
        <v>-10.199999999999999</v>
      </c>
      <c r="AJ373" s="401">
        <f>IFERROR(INDEX(Raw_DATA!N:N,MATCH(Risk7_PlusY67!$D373,Raw_DATA!$A:$A,0)),"")</f>
        <v>115</v>
      </c>
      <c r="AK373" s="401">
        <f>IFERROR(INDEX(Raw_DATA!O:O,MATCH(Risk7_PlusY67!$D373,Raw_DATA!$A:$A,0)),"")</f>
        <v>43</v>
      </c>
      <c r="AL373" s="401">
        <f>IFERROR(INDEX(Raw_DATA!P:P,MATCH(Risk7_PlusY67!$D373,Raw_DATA!$A:$A,0)),"")</f>
        <v>51</v>
      </c>
      <c r="AM373" s="401">
        <f>IFERROR(INDEX(Raw_DATA!Q:Q,MATCH(Risk7_PlusY67!$D373,Raw_DATA!$A:$A,0)),"")</f>
        <v>241</v>
      </c>
      <c r="AN373" s="401">
        <f>IFERROR(INDEX(Raw_DATA!R:R,MATCH(Risk7_PlusY67!$D373,Raw_DATA!$A:$A,0)),"")</f>
        <v>75</v>
      </c>
      <c r="AO373" s="407"/>
      <c r="AP373" s="411" t="b">
        <f>AB373=AY373</f>
        <v>1</v>
      </c>
      <c r="AQ373" s="340">
        <f t="shared" si="118"/>
        <v>1</v>
      </c>
      <c r="AR373" s="123">
        <f t="shared" si="119"/>
        <v>1</v>
      </c>
      <c r="AS373" s="123">
        <f t="shared" si="120"/>
        <v>1</v>
      </c>
      <c r="AT373" s="123">
        <f>IF(OR(AND((K373&lt;0.8),(BE373&gt;180)),AND((K373&lt;0.8),(BE373&lt;10)),AND((K373&gt;=0.8),(BE373&lt;10)),AND((K373&gt;=0.8),(BE373&gt;90))),0,1)</f>
        <v>0</v>
      </c>
      <c r="AU373" s="123">
        <f t="shared" si="121"/>
        <v>1</v>
      </c>
      <c r="AV373" s="123">
        <f t="shared" si="122"/>
        <v>1</v>
      </c>
      <c r="AW373" s="123">
        <f t="shared" si="123"/>
        <v>0</v>
      </c>
      <c r="AX373" s="123">
        <f t="shared" si="124"/>
        <v>0</v>
      </c>
      <c r="AY373" s="416" t="str">
        <f t="shared" si="125"/>
        <v>B-</v>
      </c>
      <c r="AZ373" s="416" t="str">
        <f>R373&amp;AY373</f>
        <v>1B-</v>
      </c>
      <c r="BA373" s="417">
        <f>IFERROR(INDEX(Raw_DATA!L:L,MATCH(Risk7_PlusY67!$D373,Raw_DATA!$A:$A,0)),"")</f>
        <v>1.47</v>
      </c>
      <c r="BB373" s="417">
        <f>IFERROR(INDEX(AVGGroup!$H$5:$H$21,MATCH(Risk7_PlusY67!$BJ373,AVGGroup!$C$5:$C$21,0)),"")</f>
        <v>-3.54</v>
      </c>
      <c r="BC373" s="417">
        <f>IFERROR(INDEX(Raw_DATA!M:M,MATCH(Risk7_PlusY67!$D373,Raw_DATA!$A:$A,0)),"")</f>
        <v>-2.58</v>
      </c>
      <c r="BD373" s="418">
        <f>IFERROR(INDEX(AVGGroup!$J$5:$J$21,MATCH(Risk7_PlusY67!$BJ373,AVGGroup!$C$5:$C$21,0)),"")</f>
        <v>-10.199999999999999</v>
      </c>
      <c r="BE373" s="407">
        <f>IFERROR(INDEX(Raw_DATA!N:N,MATCH(Risk7_PlusY67!$D373,Raw_DATA!$A:$A,0)),"")</f>
        <v>115</v>
      </c>
      <c r="BF373" s="407">
        <f>IFERROR(INDEX(Raw_DATA!O:O,MATCH(Risk7_PlusY67!$D373,Raw_DATA!$A:$A,0)),"")</f>
        <v>43</v>
      </c>
      <c r="BG373" s="407">
        <f>IFERROR(INDEX(Raw_DATA!P:P,MATCH(Risk7_PlusY67!$D373,Raw_DATA!$A:$A,0)),"")</f>
        <v>51</v>
      </c>
      <c r="BH373" s="407">
        <f>IFERROR(INDEX(Raw_DATA!Q:Q,MATCH(Risk7_PlusY67!$D373,Raw_DATA!$A:$A,0)),"")</f>
        <v>241</v>
      </c>
      <c r="BI373" s="407">
        <f>IFERROR(INDEX(Raw_DATA!R:R,MATCH(Risk7_PlusY67!$D373,Raw_DATA!$A:$A,0)),"")</f>
        <v>75</v>
      </c>
      <c r="BJ373" s="124" t="str">
        <f>INDEX('Org2567'!$BM:$BM,MATCH(Risk7_PlusY67!D373,'Org2567'!$D:$D,0))</f>
        <v>รพช.F2 P&lt;=30,000</v>
      </c>
    </row>
    <row r="374" spans="1:62" x14ac:dyDescent="0.7">
      <c r="A374" s="206">
        <f>IF(ISBLANK(D374),"",COUNTA($D$3:D374))</f>
        <v>372</v>
      </c>
      <c r="B374" s="207">
        <f>IFERROR(INDEX(ID!$E:$E,MATCH(Risk7_PlusY67!$D374,ID!$A:$A,0)),"")</f>
        <v>6</v>
      </c>
      <c r="C374" s="207" t="str">
        <f>IFERROR(INDEX(ID!$I:$I,MATCH(Risk7_PlusY67!$D374,ID!$A:$A,0)),"")</f>
        <v>ชลบุรี</v>
      </c>
      <c r="D374" s="295" t="s">
        <v>387</v>
      </c>
      <c r="E374" s="207" t="str">
        <f>IFERROR(INDEX(ID!$C:$C,MATCH(Risk7_PlusY67!$D374,ID!$A:$A,0)),"")</f>
        <v>พานทอง,รพช.</v>
      </c>
      <c r="F374" s="207" t="str">
        <f>IFERROR(INDEX(ID!$G:$G,MATCH(Risk7_PlusY67!$D374,ID!$A:$A,0)),"")</f>
        <v>รพช.</v>
      </c>
      <c r="G374" s="206">
        <f>IFERROR(INDEX(ID!$J:$J,MATCH(Risk7_PlusY67!$D374,ID!$A:$A,0)),"")</f>
        <v>90</v>
      </c>
      <c r="H374" s="208" t="str">
        <f>IFERROR(INDEX(ID!$P:$P,MATCH(Risk7_PlusY67!$D374,ID!$A:$A,0)),"")</f>
        <v>รพช.F1 P&lt;=50,000</v>
      </c>
      <c r="I374" s="209">
        <f>IFERROR(INDEX(Raw_DATA!E:E,MATCH(Risk7_PlusY67!$D374,Raw_DATA!$A:$A,0)),"")</f>
        <v>5.03</v>
      </c>
      <c r="J374" s="209">
        <f>IFERROR(INDEX(Raw_DATA!F:F,MATCH(Risk7_PlusY67!$D374,Raw_DATA!$A:$A,0)),"")</f>
        <v>4.93</v>
      </c>
      <c r="K374" s="209">
        <f>IFERROR(INDEX(Raw_DATA!G:G,MATCH(Risk7_PlusY67!$D374,Raw_DATA!$A:$A,0)),"")</f>
        <v>4.12</v>
      </c>
      <c r="L374" s="209">
        <f>IFERROR(INDEX(Raw_DATA!H:H,MATCH(Risk7_PlusY67!$D374,Raw_DATA!$A:$A,0)),"")</f>
        <v>128710756.31</v>
      </c>
      <c r="M374" s="210">
        <f>IFERROR(INDEX(Raw_DATA!I:I,MATCH(Risk7_PlusY67!$D374,Raw_DATA!$A:$A,0)),"")</f>
        <v>-25447704.129999999</v>
      </c>
      <c r="N374" s="206">
        <f t="shared" si="105"/>
        <v>0</v>
      </c>
      <c r="O374" s="206">
        <f t="shared" si="106"/>
        <v>1</v>
      </c>
      <c r="P374" s="206">
        <f t="shared" si="107"/>
        <v>0</v>
      </c>
      <c r="Q374" s="211">
        <f t="shared" si="108"/>
        <v>60.6</v>
      </c>
      <c r="R374" s="206">
        <f t="shared" si="109"/>
        <v>1</v>
      </c>
      <c r="S374" s="212">
        <f>IFERROR(INDEX(Raw_DATA!J:J,MATCH(Risk7_PlusY67!$D374,Raw_DATA!$A:$A,0)),"")</f>
        <v>-15092669.15</v>
      </c>
      <c r="T374" s="213">
        <f>IFERROR(INDEX(Raw_DATA!K:K,MATCH(Risk7_PlusY67!$D374,Raw_DATA!$A:$A,0)),"")</f>
        <v>99722707.329999998</v>
      </c>
      <c r="U374" s="214">
        <f t="shared" si="110"/>
        <v>0</v>
      </c>
      <c r="V374" s="214">
        <f t="shared" si="111"/>
        <v>0</v>
      </c>
      <c r="W374" s="214">
        <f>IF(OR(AND((K374&lt;0.8),(AJ374&gt;180)),AND((K374&lt;0.8),(AJ374&lt;10)),AND((K374&gt;=0.8),(AJ374&lt;10)),AND((K374&gt;=0.8),(AJ374&gt;90))),0,1)</f>
        <v>1</v>
      </c>
      <c r="X374" s="214">
        <f t="shared" si="112"/>
        <v>1</v>
      </c>
      <c r="Y374" s="214">
        <f t="shared" si="113"/>
        <v>0</v>
      </c>
      <c r="Z374" s="214">
        <f t="shared" si="114"/>
        <v>0</v>
      </c>
      <c r="AA374" s="214">
        <f t="shared" si="115"/>
        <v>1</v>
      </c>
      <c r="AB374" s="215" t="str">
        <f t="shared" si="116"/>
        <v>C</v>
      </c>
      <c r="AC374" s="215" t="str">
        <f t="shared" si="117"/>
        <v>1C</v>
      </c>
      <c r="AD374" s="216"/>
      <c r="AE374" s="216"/>
      <c r="AF374" s="434">
        <f>IFERROR(INDEX(Raw_DATA!L:L,MATCH(Risk7_PlusY67!$D374,Raw_DATA!$A:$A,0)),"")</f>
        <v>-5.94</v>
      </c>
      <c r="AG374" s="434">
        <f>IFERROR(INDEX(AVGGroup!$D$5:$D$21,MATCH(Risk7_PlusY67!$H374,AVGGroup!$C$5:$C$21,0)),"")</f>
        <v>-3.15</v>
      </c>
      <c r="AH374" s="434">
        <f>IFERROR(INDEX(Raw_DATA!M:M,MATCH(Risk7_PlusY67!$D374,Raw_DATA!$A:$A,0)),"")</f>
        <v>-8.42</v>
      </c>
      <c r="AI374" s="435">
        <f>IFERROR(INDEX(AVGGroup!$F$5:$F$21,MATCH(Risk7_PlusY67!$H374,AVGGroup!$C$5:$C$21,0)),"")</f>
        <v>-7.1</v>
      </c>
      <c r="AJ374" s="401">
        <f>IFERROR(INDEX(Raw_DATA!N:N,MATCH(Risk7_PlusY67!$D374,Raw_DATA!$A:$A,0)),"")</f>
        <v>86</v>
      </c>
      <c r="AK374" s="401">
        <f>IFERROR(INDEX(Raw_DATA!O:O,MATCH(Risk7_PlusY67!$D374,Raw_DATA!$A:$A,0)),"")</f>
        <v>49</v>
      </c>
      <c r="AL374" s="401">
        <f>IFERROR(INDEX(Raw_DATA!P:P,MATCH(Risk7_PlusY67!$D374,Raw_DATA!$A:$A,0)),"")</f>
        <v>63</v>
      </c>
      <c r="AM374" s="401">
        <f>IFERROR(INDEX(Raw_DATA!Q:Q,MATCH(Risk7_PlusY67!$D374,Raw_DATA!$A:$A,0)),"")</f>
        <v>230</v>
      </c>
      <c r="AN374" s="401">
        <f>IFERROR(INDEX(Raw_DATA!R:R,MATCH(Risk7_PlusY67!$D374,Raw_DATA!$A:$A,0)),"")</f>
        <v>26</v>
      </c>
      <c r="AO374" s="407"/>
      <c r="AP374" s="411" t="b">
        <f>AB374=AY374</f>
        <v>1</v>
      </c>
      <c r="AQ374" s="340">
        <f t="shared" si="118"/>
        <v>1</v>
      </c>
      <c r="AR374" s="123">
        <f t="shared" si="119"/>
        <v>0</v>
      </c>
      <c r="AS374" s="123">
        <f t="shared" si="120"/>
        <v>0</v>
      </c>
      <c r="AT374" s="123">
        <f>IF(OR(AND((K374&lt;0.8),(BE374&gt;180)),AND((K374&lt;0.8),(BE374&lt;10)),AND((K374&gt;=0.8),(BE374&lt;10)),AND((K374&gt;=0.8),(BE374&gt;90))),0,1)</f>
        <v>1</v>
      </c>
      <c r="AU374" s="123">
        <f t="shared" si="121"/>
        <v>1</v>
      </c>
      <c r="AV374" s="123">
        <f t="shared" si="122"/>
        <v>0</v>
      </c>
      <c r="AW374" s="123">
        <f t="shared" si="123"/>
        <v>0</v>
      </c>
      <c r="AX374" s="123">
        <f t="shared" si="124"/>
        <v>1</v>
      </c>
      <c r="AY374" s="416" t="str">
        <f t="shared" si="125"/>
        <v>C</v>
      </c>
      <c r="AZ374" s="416" t="str">
        <f>R374&amp;AY374</f>
        <v>1C</v>
      </c>
      <c r="BA374" s="417">
        <f>IFERROR(INDEX(Raw_DATA!L:L,MATCH(Risk7_PlusY67!$D374,Raw_DATA!$A:$A,0)),"")</f>
        <v>-5.94</v>
      </c>
      <c r="BB374" s="417">
        <f>IFERROR(INDEX(AVGGroup!$H$5:$H$21,MATCH(Risk7_PlusY67!$BJ374,AVGGroup!$C$5:$C$21,0)),"")</f>
        <v>-3.15</v>
      </c>
      <c r="BC374" s="417">
        <f>IFERROR(INDEX(Raw_DATA!M:M,MATCH(Risk7_PlusY67!$D374,Raw_DATA!$A:$A,0)),"")</f>
        <v>-8.42</v>
      </c>
      <c r="BD374" s="418">
        <f>IFERROR(INDEX(AVGGroup!$J$5:$J$21,MATCH(Risk7_PlusY67!$BJ374,AVGGroup!$C$5:$C$21,0)),"")</f>
        <v>-7.1</v>
      </c>
      <c r="BE374" s="407">
        <f>IFERROR(INDEX(Raw_DATA!N:N,MATCH(Risk7_PlusY67!$D374,Raw_DATA!$A:$A,0)),"")</f>
        <v>86</v>
      </c>
      <c r="BF374" s="407">
        <f>IFERROR(INDEX(Raw_DATA!O:O,MATCH(Risk7_PlusY67!$D374,Raw_DATA!$A:$A,0)),"")</f>
        <v>49</v>
      </c>
      <c r="BG374" s="407">
        <f>IFERROR(INDEX(Raw_DATA!P:P,MATCH(Risk7_PlusY67!$D374,Raw_DATA!$A:$A,0)),"")</f>
        <v>63</v>
      </c>
      <c r="BH374" s="407">
        <f>IFERROR(INDEX(Raw_DATA!Q:Q,MATCH(Risk7_PlusY67!$D374,Raw_DATA!$A:$A,0)),"")</f>
        <v>230</v>
      </c>
      <c r="BI374" s="407">
        <f>IFERROR(INDEX(Raw_DATA!R:R,MATCH(Risk7_PlusY67!$D374,Raw_DATA!$A:$A,0)),"")</f>
        <v>26</v>
      </c>
      <c r="BJ374" s="124" t="str">
        <f>INDEX('Org2567'!$BM:$BM,MATCH(Risk7_PlusY67!D374,'Org2567'!$D:$D,0))</f>
        <v>รพช.F1 P&lt;=50,000</v>
      </c>
    </row>
    <row r="375" spans="1:62" x14ac:dyDescent="0.7">
      <c r="A375" s="206">
        <f>IF(ISBLANK(D375),"",COUNTA($D$3:D375))</f>
        <v>373</v>
      </c>
      <c r="B375" s="207">
        <f>IFERROR(INDEX(ID!$E:$E,MATCH(Risk7_PlusY67!$D375,ID!$A:$A,0)),"")</f>
        <v>6</v>
      </c>
      <c r="C375" s="207" t="str">
        <f>IFERROR(INDEX(ID!$I:$I,MATCH(Risk7_PlusY67!$D375,ID!$A:$A,0)),"")</f>
        <v>ชลบุรี</v>
      </c>
      <c r="D375" s="295" t="s">
        <v>388</v>
      </c>
      <c r="E375" s="207" t="str">
        <f>IFERROR(INDEX(ID!$C:$C,MATCH(Risk7_PlusY67!$D375,ID!$A:$A,0)),"")</f>
        <v>พนัสนิคม,รพท.</v>
      </c>
      <c r="F375" s="207" t="str">
        <f>IFERROR(INDEX(ID!$G:$G,MATCH(Risk7_PlusY67!$D375,ID!$A:$A,0)),"")</f>
        <v>รพท.</v>
      </c>
      <c r="G375" s="206">
        <f>IFERROR(INDEX(ID!$J:$J,MATCH(Risk7_PlusY67!$D375,ID!$A:$A,0)),"")</f>
        <v>220</v>
      </c>
      <c r="H375" s="208" t="str">
        <f>IFERROR(INDEX(ID!$P:$P,MATCH(Risk7_PlusY67!$D375,ID!$A:$A,0)),"")</f>
        <v>รพท.M1 B&gt;200</v>
      </c>
      <c r="I375" s="209">
        <f>IFERROR(INDEX(Raw_DATA!E:E,MATCH(Risk7_PlusY67!$D375,Raw_DATA!$A:$A,0)),"")</f>
        <v>5.59</v>
      </c>
      <c r="J375" s="209">
        <f>IFERROR(INDEX(Raw_DATA!F:F,MATCH(Risk7_PlusY67!$D375,Raw_DATA!$A:$A,0)),"")</f>
        <v>5.43</v>
      </c>
      <c r="K375" s="209">
        <f>IFERROR(INDEX(Raw_DATA!G:G,MATCH(Risk7_PlusY67!$D375,Raw_DATA!$A:$A,0)),"")</f>
        <v>4.6500000000000004</v>
      </c>
      <c r="L375" s="209">
        <f>IFERROR(INDEX(Raw_DATA!H:H,MATCH(Risk7_PlusY67!$D375,Raw_DATA!$A:$A,0)),"")</f>
        <v>683617547.33000004</v>
      </c>
      <c r="M375" s="210">
        <f>IFERROR(INDEX(Raw_DATA!I:I,MATCH(Risk7_PlusY67!$D375,Raw_DATA!$A:$A,0)),"")</f>
        <v>71053260.209999993</v>
      </c>
      <c r="N375" s="206">
        <f t="shared" si="105"/>
        <v>0</v>
      </c>
      <c r="O375" s="206">
        <f t="shared" si="106"/>
        <v>0</v>
      </c>
      <c r="P375" s="206">
        <f t="shared" si="107"/>
        <v>0</v>
      </c>
      <c r="Q375" s="211" t="str">
        <f t="shared" si="108"/>
        <v/>
      </c>
      <c r="R375" s="206">
        <f t="shared" si="109"/>
        <v>0</v>
      </c>
      <c r="S375" s="212">
        <f>IFERROR(INDEX(Raw_DATA!J:J,MATCH(Risk7_PlusY67!$D375,Raw_DATA!$A:$A,0)),"")</f>
        <v>116815201.3</v>
      </c>
      <c r="T375" s="213">
        <f>IFERROR(INDEX(Raw_DATA!K:K,MATCH(Risk7_PlusY67!$D375,Raw_DATA!$A:$A,0)),"")</f>
        <v>543548386.34000003</v>
      </c>
      <c r="U375" s="214">
        <f t="shared" si="110"/>
        <v>1</v>
      </c>
      <c r="V375" s="214">
        <f t="shared" si="111"/>
        <v>1</v>
      </c>
      <c r="W375" s="214">
        <f>IF(OR(AND((K375&lt;0.8),(AJ375&gt;180)),AND((K375&lt;0.8),(AJ375&lt;10)),AND((K375&gt;=0.8),(AJ375&lt;10)),AND((K375&gt;=0.8),(AJ375&gt;90))),0,1)</f>
        <v>1</v>
      </c>
      <c r="X375" s="214">
        <f t="shared" si="112"/>
        <v>0</v>
      </c>
      <c r="Y375" s="214">
        <f t="shared" si="113"/>
        <v>1</v>
      </c>
      <c r="Z375" s="214">
        <f t="shared" si="114"/>
        <v>0</v>
      </c>
      <c r="AA375" s="214">
        <f t="shared" si="115"/>
        <v>1</v>
      </c>
      <c r="AB375" s="215" t="str">
        <f t="shared" si="116"/>
        <v>B</v>
      </c>
      <c r="AC375" s="215" t="str">
        <f t="shared" si="117"/>
        <v>0B</v>
      </c>
      <c r="AD375" s="216"/>
      <c r="AE375" s="216"/>
      <c r="AF375" s="434">
        <f>IFERROR(INDEX(Raw_DATA!L:L,MATCH(Risk7_PlusY67!$D375,Raw_DATA!$A:$A,0)),"")</f>
        <v>19.14</v>
      </c>
      <c r="AG375" s="434">
        <f>IFERROR(INDEX(AVGGroup!$D$5:$D$21,MATCH(Risk7_PlusY67!$H375,AVGGroup!$C$5:$C$21,0)),"")</f>
        <v>3.38</v>
      </c>
      <c r="AH375" s="434">
        <f>IFERROR(INDEX(Raw_DATA!M:M,MATCH(Risk7_PlusY67!$D375,Raw_DATA!$A:$A,0)),"")</f>
        <v>5.63</v>
      </c>
      <c r="AI375" s="435">
        <f>IFERROR(INDEX(AVGGroup!$F$5:$F$21,MATCH(Risk7_PlusY67!$H375,AVGGroup!$C$5:$C$21,0)),"")</f>
        <v>0.04</v>
      </c>
      <c r="AJ375" s="401">
        <f>IFERROR(INDEX(Raw_DATA!N:N,MATCH(Risk7_PlusY67!$D375,Raw_DATA!$A:$A,0)),"")</f>
        <v>56</v>
      </c>
      <c r="AK375" s="401">
        <f>IFERROR(INDEX(Raw_DATA!O:O,MATCH(Risk7_PlusY67!$D375,Raw_DATA!$A:$A,0)),"")</f>
        <v>82</v>
      </c>
      <c r="AL375" s="401">
        <f>IFERROR(INDEX(Raw_DATA!P:P,MATCH(Risk7_PlusY67!$D375,Raw_DATA!$A:$A,0)),"")</f>
        <v>57</v>
      </c>
      <c r="AM375" s="401">
        <f>IFERROR(INDEX(Raw_DATA!Q:Q,MATCH(Risk7_PlusY67!$D375,Raw_DATA!$A:$A,0)),"")</f>
        <v>193</v>
      </c>
      <c r="AN375" s="401">
        <f>IFERROR(INDEX(Raw_DATA!R:R,MATCH(Risk7_PlusY67!$D375,Raw_DATA!$A:$A,0)),"")</f>
        <v>41</v>
      </c>
      <c r="AO375" s="407"/>
      <c r="AP375" s="411" t="b">
        <f>AB375=AY375</f>
        <v>1</v>
      </c>
      <c r="AQ375" s="340">
        <f t="shared" si="118"/>
        <v>0</v>
      </c>
      <c r="AR375" s="123">
        <f t="shared" si="119"/>
        <v>1</v>
      </c>
      <c r="AS375" s="123">
        <f t="shared" si="120"/>
        <v>1</v>
      </c>
      <c r="AT375" s="123">
        <f>IF(OR(AND((K375&lt;0.8),(BE375&gt;180)),AND((K375&lt;0.8),(BE375&lt;10)),AND((K375&gt;=0.8),(BE375&lt;10)),AND((K375&gt;=0.8),(BE375&gt;90))),0,1)</f>
        <v>1</v>
      </c>
      <c r="AU375" s="123">
        <f t="shared" si="121"/>
        <v>0</v>
      </c>
      <c r="AV375" s="123">
        <f t="shared" si="122"/>
        <v>1</v>
      </c>
      <c r="AW375" s="123">
        <f t="shared" si="123"/>
        <v>0</v>
      </c>
      <c r="AX375" s="123">
        <f t="shared" si="124"/>
        <v>1</v>
      </c>
      <c r="AY375" s="416" t="str">
        <f t="shared" si="125"/>
        <v>B</v>
      </c>
      <c r="AZ375" s="416" t="str">
        <f>R375&amp;AY375</f>
        <v>0B</v>
      </c>
      <c r="BA375" s="417">
        <f>IFERROR(INDEX(Raw_DATA!L:L,MATCH(Risk7_PlusY67!$D375,Raw_DATA!$A:$A,0)),"")</f>
        <v>19.14</v>
      </c>
      <c r="BB375" s="417">
        <f>IFERROR(INDEX(AVGGroup!$H$5:$H$21,MATCH(Risk7_PlusY67!$BJ375,AVGGroup!$C$5:$C$21,0)),"")</f>
        <v>3.88</v>
      </c>
      <c r="BC375" s="417">
        <f>IFERROR(INDEX(Raw_DATA!M:M,MATCH(Risk7_PlusY67!$D375,Raw_DATA!$A:$A,0)),"")</f>
        <v>5.63</v>
      </c>
      <c r="BD375" s="418">
        <f>IFERROR(INDEX(AVGGroup!$J$5:$J$21,MATCH(Risk7_PlusY67!$BJ375,AVGGroup!$C$5:$C$21,0)),"")</f>
        <v>0.56999999999999995</v>
      </c>
      <c r="BE375" s="407">
        <f>IFERROR(INDEX(Raw_DATA!N:N,MATCH(Risk7_PlusY67!$D375,Raw_DATA!$A:$A,0)),"")</f>
        <v>56</v>
      </c>
      <c r="BF375" s="407">
        <f>IFERROR(INDEX(Raw_DATA!O:O,MATCH(Risk7_PlusY67!$D375,Raw_DATA!$A:$A,0)),"")</f>
        <v>82</v>
      </c>
      <c r="BG375" s="407">
        <f>IFERROR(INDEX(Raw_DATA!P:P,MATCH(Risk7_PlusY67!$D375,Raw_DATA!$A:$A,0)),"")</f>
        <v>57</v>
      </c>
      <c r="BH375" s="407">
        <f>IFERROR(INDEX(Raw_DATA!Q:Q,MATCH(Risk7_PlusY67!$D375,Raw_DATA!$A:$A,0)),"")</f>
        <v>193</v>
      </c>
      <c r="BI375" s="407">
        <f>IFERROR(INDEX(Raw_DATA!R:R,MATCH(Risk7_PlusY67!$D375,Raw_DATA!$A:$A,0)),"")</f>
        <v>41</v>
      </c>
      <c r="BJ375" s="124" t="str">
        <f>INDEX('Org2567'!$BM:$BM,MATCH(Risk7_PlusY67!D375,'Org2567'!$D:$D,0))</f>
        <v>รพท.M1 B&gt;200</v>
      </c>
    </row>
    <row r="376" spans="1:62" x14ac:dyDescent="0.7">
      <c r="A376" s="206">
        <f>IF(ISBLANK(D376),"",COUNTA($D$3:D376))</f>
        <v>374</v>
      </c>
      <c r="B376" s="207">
        <f>IFERROR(INDEX(ID!$E:$E,MATCH(Risk7_PlusY67!$D376,ID!$A:$A,0)),"")</f>
        <v>6</v>
      </c>
      <c r="C376" s="207" t="str">
        <f>IFERROR(INDEX(ID!$I:$I,MATCH(Risk7_PlusY67!$D376,ID!$A:$A,0)),"")</f>
        <v>ชลบุรี</v>
      </c>
      <c r="D376" s="295" t="s">
        <v>389</v>
      </c>
      <c r="E376" s="207" t="str">
        <f>IFERROR(INDEX(ID!$C:$C,MATCH(Risk7_PlusY67!$D376,ID!$A:$A,0)),"")</f>
        <v>แหลมฉบัง,รพช.</v>
      </c>
      <c r="F376" s="207" t="str">
        <f>IFERROR(INDEX(ID!$G:$G,MATCH(Risk7_PlusY67!$D376,ID!$A:$A,0)),"")</f>
        <v>รพช.</v>
      </c>
      <c r="G376" s="206">
        <f>IFERROR(INDEX(ID!$J:$J,MATCH(Risk7_PlusY67!$D376,ID!$A:$A,0)),"")</f>
        <v>187</v>
      </c>
      <c r="H376" s="208" t="str">
        <f>IFERROR(INDEX(ID!$P:$P,MATCH(Risk7_PlusY67!$D376,ID!$A:$A,0)),"")</f>
        <v>รพช.M2 B&gt;100</v>
      </c>
      <c r="I376" s="209">
        <f>IFERROR(INDEX(Raw_DATA!E:E,MATCH(Risk7_PlusY67!$D376,Raw_DATA!$A:$A,0)),"")</f>
        <v>4.41</v>
      </c>
      <c r="J376" s="209">
        <f>IFERROR(INDEX(Raw_DATA!F:F,MATCH(Risk7_PlusY67!$D376,Raw_DATA!$A:$A,0)),"")</f>
        <v>4.28</v>
      </c>
      <c r="K376" s="209">
        <f>IFERROR(INDEX(Raw_DATA!G:G,MATCH(Risk7_PlusY67!$D376,Raw_DATA!$A:$A,0)),"")</f>
        <v>3.82</v>
      </c>
      <c r="L376" s="209">
        <f>IFERROR(INDEX(Raw_DATA!H:H,MATCH(Risk7_PlusY67!$D376,Raw_DATA!$A:$A,0)),"")</f>
        <v>335925434.25999999</v>
      </c>
      <c r="M376" s="210">
        <f>IFERROR(INDEX(Raw_DATA!I:I,MATCH(Risk7_PlusY67!$D376,Raw_DATA!$A:$A,0)),"")</f>
        <v>-22897993.960000001</v>
      </c>
      <c r="N376" s="206">
        <f t="shared" si="105"/>
        <v>0</v>
      </c>
      <c r="O376" s="206">
        <f t="shared" si="106"/>
        <v>1</v>
      </c>
      <c r="P376" s="206">
        <f t="shared" si="107"/>
        <v>0</v>
      </c>
      <c r="Q376" s="211">
        <f t="shared" si="108"/>
        <v>176</v>
      </c>
      <c r="R376" s="206">
        <f t="shared" si="109"/>
        <v>1</v>
      </c>
      <c r="S376" s="212">
        <f>IFERROR(INDEX(Raw_DATA!J:J,MATCH(Risk7_PlusY67!$D376,Raw_DATA!$A:$A,0)),"")</f>
        <v>8789290.9199999999</v>
      </c>
      <c r="T376" s="213">
        <f>IFERROR(INDEX(Raw_DATA!K:K,MATCH(Risk7_PlusY67!$D376,Raw_DATA!$A:$A,0)),"")</f>
        <v>277417701.57999998</v>
      </c>
      <c r="U376" s="214">
        <f t="shared" si="110"/>
        <v>1</v>
      </c>
      <c r="V376" s="214">
        <f t="shared" si="111"/>
        <v>1</v>
      </c>
      <c r="W376" s="214">
        <f>IF(OR(AND((K376&lt;0.8),(AJ376&gt;180)),AND((K376&lt;0.8),(AJ376&lt;10)),AND((K376&gt;=0.8),(AJ376&lt;10)),AND((K376&gt;=0.8),(AJ376&gt;90))),0,1)</f>
        <v>1</v>
      </c>
      <c r="X376" s="214">
        <f t="shared" si="112"/>
        <v>0</v>
      </c>
      <c r="Y376" s="214">
        <f t="shared" si="113"/>
        <v>0</v>
      </c>
      <c r="Z376" s="214">
        <f t="shared" si="114"/>
        <v>1</v>
      </c>
      <c r="AA376" s="214">
        <f t="shared" si="115"/>
        <v>1</v>
      </c>
      <c r="AB376" s="215" t="str">
        <f t="shared" si="116"/>
        <v>B</v>
      </c>
      <c r="AC376" s="215" t="str">
        <f t="shared" si="117"/>
        <v>1B</v>
      </c>
      <c r="AD376" s="216"/>
      <c r="AE376" s="216"/>
      <c r="AF376" s="434">
        <f>IFERROR(INDEX(Raw_DATA!L:L,MATCH(Risk7_PlusY67!$D376,Raw_DATA!$A:$A,0)),"")</f>
        <v>2.2400000000000002</v>
      </c>
      <c r="AG376" s="434">
        <f>IFERROR(INDEX(AVGGroup!$D$5:$D$21,MATCH(Risk7_PlusY67!$H376,AVGGroup!$C$5:$C$21,0)),"")</f>
        <v>-2.2400000000000002</v>
      </c>
      <c r="AH376" s="434">
        <f>IFERROR(INDEX(Raw_DATA!M:M,MATCH(Risk7_PlusY67!$D376,Raw_DATA!$A:$A,0)),"")</f>
        <v>-2.91</v>
      </c>
      <c r="AI376" s="435">
        <f>IFERROR(INDEX(AVGGroup!$F$5:$F$21,MATCH(Risk7_PlusY67!$H376,AVGGroup!$C$5:$C$21,0)),"")</f>
        <v>-7.61</v>
      </c>
      <c r="AJ376" s="401">
        <f>IFERROR(INDEX(Raw_DATA!N:N,MATCH(Risk7_PlusY67!$D376,Raw_DATA!$A:$A,0)),"")</f>
        <v>88</v>
      </c>
      <c r="AK376" s="401">
        <f>IFERROR(INDEX(Raw_DATA!O:O,MATCH(Risk7_PlusY67!$D376,Raw_DATA!$A:$A,0)),"")</f>
        <v>88</v>
      </c>
      <c r="AL376" s="401">
        <f>IFERROR(INDEX(Raw_DATA!P:P,MATCH(Risk7_PlusY67!$D376,Raw_DATA!$A:$A,0)),"")</f>
        <v>109</v>
      </c>
      <c r="AM376" s="401">
        <f>IFERROR(INDEX(Raw_DATA!Q:Q,MATCH(Risk7_PlusY67!$D376,Raw_DATA!$A:$A,0)),"")</f>
        <v>77</v>
      </c>
      <c r="AN376" s="401">
        <f>IFERROR(INDEX(Raw_DATA!R:R,MATCH(Risk7_PlusY67!$D376,Raw_DATA!$A:$A,0)),"")</f>
        <v>45</v>
      </c>
      <c r="AO376" s="407"/>
      <c r="AP376" s="411" t="b">
        <f>AB376=AY376</f>
        <v>1</v>
      </c>
      <c r="AQ376" s="340">
        <f t="shared" si="118"/>
        <v>1</v>
      </c>
      <c r="AR376" s="123">
        <f t="shared" si="119"/>
        <v>1</v>
      </c>
      <c r="AS376" s="123">
        <f t="shared" si="120"/>
        <v>1</v>
      </c>
      <c r="AT376" s="123">
        <f>IF(OR(AND((K376&lt;0.8),(BE376&gt;180)),AND((K376&lt;0.8),(BE376&lt;10)),AND((K376&gt;=0.8),(BE376&lt;10)),AND((K376&gt;=0.8),(BE376&gt;90))),0,1)</f>
        <v>1</v>
      </c>
      <c r="AU376" s="123">
        <f t="shared" si="121"/>
        <v>0</v>
      </c>
      <c r="AV376" s="123">
        <f t="shared" si="122"/>
        <v>0</v>
      </c>
      <c r="AW376" s="123">
        <f t="shared" si="123"/>
        <v>1</v>
      </c>
      <c r="AX376" s="123">
        <f t="shared" si="124"/>
        <v>1</v>
      </c>
      <c r="AY376" s="416" t="str">
        <f t="shared" si="125"/>
        <v>B</v>
      </c>
      <c r="AZ376" s="416" t="str">
        <f>R376&amp;AY376</f>
        <v>1B</v>
      </c>
      <c r="BA376" s="417">
        <f>IFERROR(INDEX(Raw_DATA!L:L,MATCH(Risk7_PlusY67!$D376,Raw_DATA!$A:$A,0)),"")</f>
        <v>2.2400000000000002</v>
      </c>
      <c r="BB376" s="417">
        <f>IFERROR(INDEX(AVGGroup!$H$5:$H$21,MATCH(Risk7_PlusY67!$BJ376,AVGGroup!$C$5:$C$21,0)),"")</f>
        <v>-2.25</v>
      </c>
      <c r="BC376" s="417">
        <f>IFERROR(INDEX(Raw_DATA!M:M,MATCH(Risk7_PlusY67!$D376,Raw_DATA!$A:$A,0)),"")</f>
        <v>-2.91</v>
      </c>
      <c r="BD376" s="418">
        <f>IFERROR(INDEX(AVGGroup!$J$5:$J$21,MATCH(Risk7_PlusY67!$BJ376,AVGGroup!$C$5:$C$21,0)),"")</f>
        <v>-7.61</v>
      </c>
      <c r="BE376" s="407">
        <f>IFERROR(INDEX(Raw_DATA!N:N,MATCH(Risk7_PlusY67!$D376,Raw_DATA!$A:$A,0)),"")</f>
        <v>88</v>
      </c>
      <c r="BF376" s="407">
        <f>IFERROR(INDEX(Raw_DATA!O:O,MATCH(Risk7_PlusY67!$D376,Raw_DATA!$A:$A,0)),"")</f>
        <v>88</v>
      </c>
      <c r="BG376" s="407">
        <f>IFERROR(INDEX(Raw_DATA!P:P,MATCH(Risk7_PlusY67!$D376,Raw_DATA!$A:$A,0)),"")</f>
        <v>109</v>
      </c>
      <c r="BH376" s="407">
        <f>IFERROR(INDEX(Raw_DATA!Q:Q,MATCH(Risk7_PlusY67!$D376,Raw_DATA!$A:$A,0)),"")</f>
        <v>77</v>
      </c>
      <c r="BI376" s="407">
        <f>IFERROR(INDEX(Raw_DATA!R:R,MATCH(Risk7_PlusY67!$D376,Raw_DATA!$A:$A,0)),"")</f>
        <v>45</v>
      </c>
      <c r="BJ376" s="124" t="str">
        <f>INDEX('Org2567'!$BM:$BM,MATCH(Risk7_PlusY67!D376,'Org2567'!$D:$D,0))</f>
        <v>รพช.M2 B&gt;100</v>
      </c>
    </row>
    <row r="377" spans="1:62" x14ac:dyDescent="0.7">
      <c r="A377" s="206">
        <f>IF(ISBLANK(D377),"",COUNTA($D$3:D377))</f>
        <v>375</v>
      </c>
      <c r="B377" s="207">
        <f>IFERROR(INDEX(ID!$E:$E,MATCH(Risk7_PlusY67!$D377,ID!$A:$A,0)),"")</f>
        <v>6</v>
      </c>
      <c r="C377" s="207" t="str">
        <f>IFERROR(INDEX(ID!$I:$I,MATCH(Risk7_PlusY67!$D377,ID!$A:$A,0)),"")</f>
        <v>ชลบุรี</v>
      </c>
      <c r="D377" s="295" t="s">
        <v>390</v>
      </c>
      <c r="E377" s="207" t="str">
        <f>IFERROR(INDEX(ID!$C:$C,MATCH(Risk7_PlusY67!$D377,ID!$A:$A,0)),"")</f>
        <v>เกาะสีชัง,รพช.</v>
      </c>
      <c r="F377" s="207" t="str">
        <f>IFERROR(INDEX(ID!$G:$G,MATCH(Risk7_PlusY67!$D377,ID!$A:$A,0)),"")</f>
        <v>รพช.</v>
      </c>
      <c r="G377" s="206">
        <f>IFERROR(INDEX(ID!$J:$J,MATCH(Risk7_PlusY67!$D377,ID!$A:$A,0)),"")</f>
        <v>15</v>
      </c>
      <c r="H377" s="208" t="str">
        <f>IFERROR(INDEX(ID!$P:$P,MATCH(Risk7_PlusY67!$D377,ID!$A:$A,0)),"")</f>
        <v>รพช.F2 P&lt;=30,000</v>
      </c>
      <c r="I377" s="209">
        <f>IFERROR(INDEX(Raw_DATA!E:E,MATCH(Risk7_PlusY67!$D377,Raw_DATA!$A:$A,0)),"")</f>
        <v>7.05</v>
      </c>
      <c r="J377" s="209">
        <f>IFERROR(INDEX(Raw_DATA!F:F,MATCH(Risk7_PlusY67!$D377,Raw_DATA!$A:$A,0)),"")</f>
        <v>6.8</v>
      </c>
      <c r="K377" s="209">
        <f>IFERROR(INDEX(Raw_DATA!G:G,MATCH(Risk7_PlusY67!$D377,Raw_DATA!$A:$A,0)),"")</f>
        <v>6.57</v>
      </c>
      <c r="L377" s="209">
        <f>IFERROR(INDEX(Raw_DATA!H:H,MATCH(Risk7_PlusY67!$D377,Raw_DATA!$A:$A,0)),"")</f>
        <v>28550282.859999999</v>
      </c>
      <c r="M377" s="210">
        <f>IFERROR(INDEX(Raw_DATA!I:I,MATCH(Risk7_PlusY67!$D377,Raw_DATA!$A:$A,0)),"")</f>
        <v>-1737085.57</v>
      </c>
      <c r="N377" s="206">
        <f t="shared" si="105"/>
        <v>0</v>
      </c>
      <c r="O377" s="206">
        <f t="shared" si="106"/>
        <v>1</v>
      </c>
      <c r="P377" s="206">
        <f t="shared" si="107"/>
        <v>0</v>
      </c>
      <c r="Q377" s="211">
        <f t="shared" si="108"/>
        <v>197.2</v>
      </c>
      <c r="R377" s="206">
        <f t="shared" si="109"/>
        <v>1</v>
      </c>
      <c r="S377" s="212">
        <f>IFERROR(INDEX(Raw_DATA!J:J,MATCH(Risk7_PlusY67!$D377,Raw_DATA!$A:$A,0)),"")</f>
        <v>1816089.73</v>
      </c>
      <c r="T377" s="213">
        <f>IFERROR(INDEX(Raw_DATA!K:K,MATCH(Risk7_PlusY67!$D377,Raw_DATA!$A:$A,0)),"")</f>
        <v>26274595.260000002</v>
      </c>
      <c r="U377" s="214">
        <f t="shared" si="110"/>
        <v>1</v>
      </c>
      <c r="V377" s="214">
        <f t="shared" si="111"/>
        <v>1</v>
      </c>
      <c r="W377" s="214">
        <f>IF(OR(AND((K377&lt;0.8),(AJ377&gt;180)),AND((K377&lt;0.8),(AJ377&lt;10)),AND((K377&gt;=0.8),(AJ377&lt;10)),AND((K377&gt;=0.8),(AJ377&gt;90))),0,1)</f>
        <v>1</v>
      </c>
      <c r="X377" s="214">
        <f t="shared" si="112"/>
        <v>1</v>
      </c>
      <c r="Y377" s="214">
        <f t="shared" si="113"/>
        <v>1</v>
      </c>
      <c r="Z377" s="214">
        <f t="shared" si="114"/>
        <v>0</v>
      </c>
      <c r="AA377" s="214">
        <f t="shared" si="115"/>
        <v>0</v>
      </c>
      <c r="AB377" s="215" t="str">
        <f t="shared" si="116"/>
        <v>B</v>
      </c>
      <c r="AC377" s="215" t="str">
        <f t="shared" si="117"/>
        <v>1B</v>
      </c>
      <c r="AD377" s="216"/>
      <c r="AE377" s="216"/>
      <c r="AF377" s="434">
        <f>IFERROR(INDEX(Raw_DATA!L:L,MATCH(Risk7_PlusY67!$D377,Raw_DATA!$A:$A,0)),"")</f>
        <v>4.7</v>
      </c>
      <c r="AG377" s="434">
        <f>IFERROR(INDEX(AVGGroup!$D$5:$D$21,MATCH(Risk7_PlusY67!$H377,AVGGroup!$C$5:$C$21,0)),"")</f>
        <v>-3.55</v>
      </c>
      <c r="AH377" s="434">
        <f>IFERROR(INDEX(Raw_DATA!M:M,MATCH(Risk7_PlusY67!$D377,Raw_DATA!$A:$A,0)),"")</f>
        <v>-2.5299999999999998</v>
      </c>
      <c r="AI377" s="435">
        <f>IFERROR(INDEX(AVGGroup!$F$5:$F$21,MATCH(Risk7_PlusY67!$H377,AVGGroup!$C$5:$C$21,0)),"")</f>
        <v>-10.199999999999999</v>
      </c>
      <c r="AJ377" s="401">
        <f>IFERROR(INDEX(Raw_DATA!N:N,MATCH(Risk7_PlusY67!$D377,Raw_DATA!$A:$A,0)),"")</f>
        <v>62</v>
      </c>
      <c r="AK377" s="401">
        <f>IFERROR(INDEX(Raw_DATA!O:O,MATCH(Risk7_PlusY67!$D377,Raw_DATA!$A:$A,0)),"")</f>
        <v>13</v>
      </c>
      <c r="AL377" s="401">
        <f>IFERROR(INDEX(Raw_DATA!P:P,MATCH(Risk7_PlusY67!$D377,Raw_DATA!$A:$A,0)),"")</f>
        <v>58</v>
      </c>
      <c r="AM377" s="401">
        <f>IFERROR(INDEX(Raw_DATA!Q:Q,MATCH(Risk7_PlusY67!$D377,Raw_DATA!$A:$A,0)),"")</f>
        <v>328</v>
      </c>
      <c r="AN377" s="401">
        <f>IFERROR(INDEX(Raw_DATA!R:R,MATCH(Risk7_PlusY67!$D377,Raw_DATA!$A:$A,0)),"")</f>
        <v>98</v>
      </c>
      <c r="AO377" s="407"/>
      <c r="AP377" s="411" t="b">
        <f>AB377=AY377</f>
        <v>1</v>
      </c>
      <c r="AQ377" s="340">
        <f t="shared" si="118"/>
        <v>1</v>
      </c>
      <c r="AR377" s="123">
        <f t="shared" si="119"/>
        <v>1</v>
      </c>
      <c r="AS377" s="123">
        <f t="shared" si="120"/>
        <v>1</v>
      </c>
      <c r="AT377" s="123">
        <f>IF(OR(AND((K377&lt;0.8),(BE377&gt;180)),AND((K377&lt;0.8),(BE377&lt;10)),AND((K377&gt;=0.8),(BE377&lt;10)),AND((K377&gt;=0.8),(BE377&gt;90))),0,1)</f>
        <v>1</v>
      </c>
      <c r="AU377" s="123">
        <f t="shared" si="121"/>
        <v>1</v>
      </c>
      <c r="AV377" s="123">
        <f t="shared" si="122"/>
        <v>1</v>
      </c>
      <c r="AW377" s="123">
        <f t="shared" si="123"/>
        <v>0</v>
      </c>
      <c r="AX377" s="123">
        <f t="shared" si="124"/>
        <v>0</v>
      </c>
      <c r="AY377" s="416" t="str">
        <f t="shared" si="125"/>
        <v>B</v>
      </c>
      <c r="AZ377" s="416" t="str">
        <f>R377&amp;AY377</f>
        <v>1B</v>
      </c>
      <c r="BA377" s="417">
        <f>IFERROR(INDEX(Raw_DATA!L:L,MATCH(Risk7_PlusY67!$D377,Raw_DATA!$A:$A,0)),"")</f>
        <v>4.7</v>
      </c>
      <c r="BB377" s="417">
        <f>IFERROR(INDEX(AVGGroup!$H$5:$H$21,MATCH(Risk7_PlusY67!$BJ377,AVGGroup!$C$5:$C$21,0)),"")</f>
        <v>-3.54</v>
      </c>
      <c r="BC377" s="417">
        <f>IFERROR(INDEX(Raw_DATA!M:M,MATCH(Risk7_PlusY67!$D377,Raw_DATA!$A:$A,0)),"")</f>
        <v>-2.5299999999999998</v>
      </c>
      <c r="BD377" s="418">
        <f>IFERROR(INDEX(AVGGroup!$J$5:$J$21,MATCH(Risk7_PlusY67!$BJ377,AVGGroup!$C$5:$C$21,0)),"")</f>
        <v>-10.199999999999999</v>
      </c>
      <c r="BE377" s="407">
        <f>IFERROR(INDEX(Raw_DATA!N:N,MATCH(Risk7_PlusY67!$D377,Raw_DATA!$A:$A,0)),"")</f>
        <v>62</v>
      </c>
      <c r="BF377" s="407">
        <f>IFERROR(INDEX(Raw_DATA!O:O,MATCH(Risk7_PlusY67!$D377,Raw_DATA!$A:$A,0)),"")</f>
        <v>13</v>
      </c>
      <c r="BG377" s="407">
        <f>IFERROR(INDEX(Raw_DATA!P:P,MATCH(Risk7_PlusY67!$D377,Raw_DATA!$A:$A,0)),"")</f>
        <v>58</v>
      </c>
      <c r="BH377" s="407">
        <f>IFERROR(INDEX(Raw_DATA!Q:Q,MATCH(Risk7_PlusY67!$D377,Raw_DATA!$A:$A,0)),"")</f>
        <v>328</v>
      </c>
      <c r="BI377" s="407">
        <f>IFERROR(INDEX(Raw_DATA!R:R,MATCH(Risk7_PlusY67!$D377,Raw_DATA!$A:$A,0)),"")</f>
        <v>98</v>
      </c>
      <c r="BJ377" s="124" t="str">
        <f>INDEX('Org2567'!$BM:$BM,MATCH(Risk7_PlusY67!D377,'Org2567'!$D:$D,0))</f>
        <v>รพช.F2 P&lt;=30,000</v>
      </c>
    </row>
    <row r="378" spans="1:62" x14ac:dyDescent="0.7">
      <c r="A378" s="206">
        <f>IF(ISBLANK(D378),"",COUNTA($D$3:D378))</f>
        <v>376</v>
      </c>
      <c r="B378" s="207">
        <f>IFERROR(INDEX(ID!$E:$E,MATCH(Risk7_PlusY67!$D378,ID!$A:$A,0)),"")</f>
        <v>6</v>
      </c>
      <c r="C378" s="207" t="str">
        <f>IFERROR(INDEX(ID!$I:$I,MATCH(Risk7_PlusY67!$D378,ID!$A:$A,0)),"")</f>
        <v>ชลบุรี</v>
      </c>
      <c r="D378" s="295" t="s">
        <v>391</v>
      </c>
      <c r="E378" s="207" t="str">
        <f>IFERROR(INDEX(ID!$C:$C,MATCH(Risk7_PlusY67!$D378,ID!$A:$A,0)),"")</f>
        <v>สัตหีบกม.๑๐,รพช.</v>
      </c>
      <c r="F378" s="207" t="str">
        <f>IFERROR(INDEX(ID!$G:$G,MATCH(Risk7_PlusY67!$D378,ID!$A:$A,0)),"")</f>
        <v>รพช.</v>
      </c>
      <c r="G378" s="206">
        <f>IFERROR(INDEX(ID!$J:$J,MATCH(Risk7_PlusY67!$D378,ID!$A:$A,0)),"")</f>
        <v>66</v>
      </c>
      <c r="H378" s="208" t="str">
        <f>IFERROR(INDEX(ID!$P:$P,MATCH(Risk7_PlusY67!$D378,ID!$A:$A,0)),"")</f>
        <v>รพช.F1 P50,000-100,000</v>
      </c>
      <c r="I378" s="209">
        <f>IFERROR(INDEX(Raw_DATA!E:E,MATCH(Risk7_PlusY67!$D378,Raw_DATA!$A:$A,0)),"")</f>
        <v>10.78</v>
      </c>
      <c r="J378" s="209">
        <f>IFERROR(INDEX(Raw_DATA!F:F,MATCH(Risk7_PlusY67!$D378,Raw_DATA!$A:$A,0)),"")</f>
        <v>10.64</v>
      </c>
      <c r="K378" s="209">
        <f>IFERROR(INDEX(Raw_DATA!G:G,MATCH(Risk7_PlusY67!$D378,Raw_DATA!$A:$A,0)),"")</f>
        <v>9.85</v>
      </c>
      <c r="L378" s="209">
        <f>IFERROR(INDEX(Raw_DATA!H:H,MATCH(Risk7_PlusY67!$D378,Raw_DATA!$A:$A,0)),"")</f>
        <v>274759474.73000002</v>
      </c>
      <c r="M378" s="210">
        <f>IFERROR(INDEX(Raw_DATA!I:I,MATCH(Risk7_PlusY67!$D378,Raw_DATA!$A:$A,0)),"")</f>
        <v>-17641271.690000001</v>
      </c>
      <c r="N378" s="206">
        <f t="shared" si="105"/>
        <v>0</v>
      </c>
      <c r="O378" s="206">
        <f t="shared" si="106"/>
        <v>1</v>
      </c>
      <c r="P378" s="206">
        <f t="shared" si="107"/>
        <v>0</v>
      </c>
      <c r="Q378" s="211">
        <f t="shared" si="108"/>
        <v>186.8</v>
      </c>
      <c r="R378" s="206">
        <f t="shared" si="109"/>
        <v>1</v>
      </c>
      <c r="S378" s="212">
        <f>IFERROR(INDEX(Raw_DATA!J:J,MATCH(Risk7_PlusY67!$D378,Raw_DATA!$A:$A,0)),"")</f>
        <v>2156992.56</v>
      </c>
      <c r="T378" s="213">
        <f>IFERROR(INDEX(Raw_DATA!K:K,MATCH(Risk7_PlusY67!$D378,Raw_DATA!$A:$A,0)),"")</f>
        <v>248634735.27000001</v>
      </c>
      <c r="U378" s="214">
        <f t="shared" si="110"/>
        <v>1</v>
      </c>
      <c r="V378" s="214">
        <f t="shared" si="111"/>
        <v>1</v>
      </c>
      <c r="W378" s="214">
        <f>IF(OR(AND((K378&lt;0.8),(AJ378&gt;180)),AND((K378&lt;0.8),(AJ378&lt;10)),AND((K378&gt;=0.8),(AJ378&lt;10)),AND((K378&gt;=0.8),(AJ378&gt;90))),0,1)</f>
        <v>1</v>
      </c>
      <c r="X378" s="214">
        <f t="shared" si="112"/>
        <v>0</v>
      </c>
      <c r="Y378" s="214">
        <f t="shared" si="113"/>
        <v>0</v>
      </c>
      <c r="Z378" s="214">
        <f t="shared" si="114"/>
        <v>0</v>
      </c>
      <c r="AA378" s="214">
        <f t="shared" si="115"/>
        <v>1</v>
      </c>
      <c r="AB378" s="215" t="str">
        <f t="shared" si="116"/>
        <v>B-</v>
      </c>
      <c r="AC378" s="215" t="str">
        <f t="shared" si="117"/>
        <v>1B-</v>
      </c>
      <c r="AD378" s="216"/>
      <c r="AE378" s="216"/>
      <c r="AF378" s="434">
        <f>IFERROR(INDEX(Raw_DATA!L:L,MATCH(Risk7_PlusY67!$D378,Raw_DATA!$A:$A,0)),"")</f>
        <v>1.19</v>
      </c>
      <c r="AG378" s="434">
        <f>IFERROR(INDEX(AVGGroup!$D$5:$D$21,MATCH(Risk7_PlusY67!$H378,AVGGroup!$C$5:$C$21,0)),"")</f>
        <v>-5.99</v>
      </c>
      <c r="AH378" s="434">
        <f>IFERROR(INDEX(Raw_DATA!M:M,MATCH(Risk7_PlusY67!$D378,Raw_DATA!$A:$A,0)),"")</f>
        <v>-4.5</v>
      </c>
      <c r="AI378" s="435">
        <f>IFERROR(INDEX(AVGGroup!$F$5:$F$21,MATCH(Risk7_PlusY67!$H378,AVGGroup!$C$5:$C$21,0)),"")</f>
        <v>-10.86</v>
      </c>
      <c r="AJ378" s="401">
        <f>IFERROR(INDEX(Raw_DATA!N:N,MATCH(Risk7_PlusY67!$D378,Raw_DATA!$A:$A,0)),"")</f>
        <v>88</v>
      </c>
      <c r="AK378" s="401">
        <f>IFERROR(INDEX(Raw_DATA!O:O,MATCH(Risk7_PlusY67!$D378,Raw_DATA!$A:$A,0)),"")</f>
        <v>127</v>
      </c>
      <c r="AL378" s="401">
        <f>IFERROR(INDEX(Raw_DATA!P:P,MATCH(Risk7_PlusY67!$D378,Raw_DATA!$A:$A,0)),"")</f>
        <v>135</v>
      </c>
      <c r="AM378" s="401">
        <f>IFERROR(INDEX(Raw_DATA!Q:Q,MATCH(Risk7_PlusY67!$D378,Raw_DATA!$A:$A,0)),"")</f>
        <v>149</v>
      </c>
      <c r="AN378" s="401">
        <f>IFERROR(INDEX(Raw_DATA!R:R,MATCH(Risk7_PlusY67!$D378,Raw_DATA!$A:$A,0)),"")</f>
        <v>35</v>
      </c>
      <c r="AO378" s="407"/>
      <c r="AP378" s="411" t="b">
        <f>AB378=AY378</f>
        <v>1</v>
      </c>
      <c r="AQ378" s="340">
        <f t="shared" si="118"/>
        <v>1</v>
      </c>
      <c r="AR378" s="123">
        <f t="shared" si="119"/>
        <v>1</v>
      </c>
      <c r="AS378" s="123">
        <f t="shared" si="120"/>
        <v>1</v>
      </c>
      <c r="AT378" s="123">
        <f>IF(OR(AND((K378&lt;0.8),(BE378&gt;180)),AND((K378&lt;0.8),(BE378&lt;10)),AND((K378&gt;=0.8),(BE378&lt;10)),AND((K378&gt;=0.8),(BE378&gt;90))),0,1)</f>
        <v>1</v>
      </c>
      <c r="AU378" s="123">
        <f t="shared" si="121"/>
        <v>0</v>
      </c>
      <c r="AV378" s="123">
        <f t="shared" si="122"/>
        <v>0</v>
      </c>
      <c r="AW378" s="123">
        <f t="shared" si="123"/>
        <v>0</v>
      </c>
      <c r="AX378" s="123">
        <f t="shared" si="124"/>
        <v>1</v>
      </c>
      <c r="AY378" s="416" t="str">
        <f t="shared" si="125"/>
        <v>B-</v>
      </c>
      <c r="AZ378" s="416" t="str">
        <f>R378&amp;AY378</f>
        <v>1B-</v>
      </c>
      <c r="BA378" s="417">
        <f>IFERROR(INDEX(Raw_DATA!L:L,MATCH(Risk7_PlusY67!$D378,Raw_DATA!$A:$A,0)),"")</f>
        <v>1.19</v>
      </c>
      <c r="BB378" s="417">
        <f>IFERROR(INDEX(AVGGroup!$H$5:$H$21,MATCH(Risk7_PlusY67!$BJ378,AVGGroup!$C$5:$C$21,0)),"")</f>
        <v>-5.99</v>
      </c>
      <c r="BC378" s="417">
        <f>IFERROR(INDEX(Raw_DATA!M:M,MATCH(Risk7_PlusY67!$D378,Raw_DATA!$A:$A,0)),"")</f>
        <v>-4.5</v>
      </c>
      <c r="BD378" s="418">
        <f>IFERROR(INDEX(AVGGroup!$J$5:$J$21,MATCH(Risk7_PlusY67!$BJ378,AVGGroup!$C$5:$C$21,0)),"")</f>
        <v>-10.86</v>
      </c>
      <c r="BE378" s="407">
        <f>IFERROR(INDEX(Raw_DATA!N:N,MATCH(Risk7_PlusY67!$D378,Raw_DATA!$A:$A,0)),"")</f>
        <v>88</v>
      </c>
      <c r="BF378" s="407">
        <f>IFERROR(INDEX(Raw_DATA!O:O,MATCH(Risk7_PlusY67!$D378,Raw_DATA!$A:$A,0)),"")</f>
        <v>127</v>
      </c>
      <c r="BG378" s="407">
        <f>IFERROR(INDEX(Raw_DATA!P:P,MATCH(Risk7_PlusY67!$D378,Raw_DATA!$A:$A,0)),"")</f>
        <v>135</v>
      </c>
      <c r="BH378" s="407">
        <f>IFERROR(INDEX(Raw_DATA!Q:Q,MATCH(Risk7_PlusY67!$D378,Raw_DATA!$A:$A,0)),"")</f>
        <v>149</v>
      </c>
      <c r="BI378" s="407">
        <f>IFERROR(INDEX(Raw_DATA!R:R,MATCH(Risk7_PlusY67!$D378,Raw_DATA!$A:$A,0)),"")</f>
        <v>35</v>
      </c>
      <c r="BJ378" s="124" t="str">
        <f>INDEX('Org2567'!$BM:$BM,MATCH(Risk7_PlusY67!D378,'Org2567'!$D:$D,0))</f>
        <v>รพช.F1 P50,000-100,000</v>
      </c>
    </row>
    <row r="379" spans="1:62" x14ac:dyDescent="0.7">
      <c r="A379" s="206">
        <f>IF(ISBLANK(D379),"",COUNTA($D$3:D379))</f>
        <v>377</v>
      </c>
      <c r="B379" s="207">
        <f>IFERROR(INDEX(ID!$E:$E,MATCH(Risk7_PlusY67!$D379,ID!$A:$A,0)),"")</f>
        <v>6</v>
      </c>
      <c r="C379" s="207" t="str">
        <f>IFERROR(INDEX(ID!$I:$I,MATCH(Risk7_PlusY67!$D379,ID!$A:$A,0)),"")</f>
        <v>ชลบุรี</v>
      </c>
      <c r="D379" s="295" t="s">
        <v>392</v>
      </c>
      <c r="E379" s="207" t="str">
        <f>IFERROR(INDEX(ID!$C:$C,MATCH(Risk7_PlusY67!$D379,ID!$A:$A,0)),"")</f>
        <v>บ่อทอง,รพช.</v>
      </c>
      <c r="F379" s="207" t="str">
        <f>IFERROR(INDEX(ID!$G:$G,MATCH(Risk7_PlusY67!$D379,ID!$A:$A,0)),"")</f>
        <v>รพช.</v>
      </c>
      <c r="G379" s="206">
        <f>IFERROR(INDEX(ID!$J:$J,MATCH(Risk7_PlusY67!$D379,ID!$A:$A,0)),"")</f>
        <v>70</v>
      </c>
      <c r="H379" s="208" t="str">
        <f>IFERROR(INDEX(ID!$P:$P,MATCH(Risk7_PlusY67!$D379,ID!$A:$A,0)),"")</f>
        <v>รพช.F1 P&lt;=50,000</v>
      </c>
      <c r="I379" s="209">
        <f>IFERROR(INDEX(Raw_DATA!E:E,MATCH(Risk7_PlusY67!$D379,Raw_DATA!$A:$A,0)),"")</f>
        <v>8.94</v>
      </c>
      <c r="J379" s="209">
        <f>IFERROR(INDEX(Raw_DATA!F:F,MATCH(Risk7_PlusY67!$D379,Raw_DATA!$A:$A,0)),"")</f>
        <v>8.82</v>
      </c>
      <c r="K379" s="209">
        <f>IFERROR(INDEX(Raw_DATA!G:G,MATCH(Risk7_PlusY67!$D379,Raw_DATA!$A:$A,0)),"")</f>
        <v>7.14</v>
      </c>
      <c r="L379" s="209">
        <f>IFERROR(INDEX(Raw_DATA!H:H,MATCH(Risk7_PlusY67!$D379,Raw_DATA!$A:$A,0)),"")</f>
        <v>148646440.77000001</v>
      </c>
      <c r="M379" s="210">
        <f>IFERROR(INDEX(Raw_DATA!I:I,MATCH(Risk7_PlusY67!$D379,Raw_DATA!$A:$A,0)),"")</f>
        <v>-24080551.309999999</v>
      </c>
      <c r="N379" s="206">
        <f t="shared" si="105"/>
        <v>0</v>
      </c>
      <c r="O379" s="206">
        <f t="shared" si="106"/>
        <v>1</v>
      </c>
      <c r="P379" s="206">
        <f t="shared" si="107"/>
        <v>0</v>
      </c>
      <c r="Q379" s="211">
        <f t="shared" si="108"/>
        <v>74</v>
      </c>
      <c r="R379" s="206">
        <f t="shared" si="109"/>
        <v>1</v>
      </c>
      <c r="S379" s="212">
        <f>IFERROR(INDEX(Raw_DATA!J:J,MATCH(Risk7_PlusY67!$D379,Raw_DATA!$A:$A,0)),"")</f>
        <v>-17366721.34</v>
      </c>
      <c r="T379" s="213">
        <f>IFERROR(INDEX(Raw_DATA!K:K,MATCH(Risk7_PlusY67!$D379,Raw_DATA!$A:$A,0)),"")</f>
        <v>114800567.12</v>
      </c>
      <c r="U379" s="214">
        <f t="shared" si="110"/>
        <v>0</v>
      </c>
      <c r="V379" s="214">
        <f t="shared" si="111"/>
        <v>0</v>
      </c>
      <c r="W379" s="214">
        <f>IF(OR(AND((K379&lt;0.8),(AJ379&gt;180)),AND((K379&lt;0.8),(AJ379&lt;10)),AND((K379&gt;=0.8),(AJ379&lt;10)),AND((K379&gt;=0.8),(AJ379&gt;90))),0,1)</f>
        <v>1</v>
      </c>
      <c r="X379" s="214">
        <f t="shared" si="112"/>
        <v>1</v>
      </c>
      <c r="Y379" s="214">
        <f t="shared" si="113"/>
        <v>0</v>
      </c>
      <c r="Z379" s="214">
        <f t="shared" si="114"/>
        <v>0</v>
      </c>
      <c r="AA379" s="214">
        <f t="shared" si="115"/>
        <v>1</v>
      </c>
      <c r="AB379" s="215" t="str">
        <f t="shared" si="116"/>
        <v>C</v>
      </c>
      <c r="AC379" s="215" t="str">
        <f t="shared" si="117"/>
        <v>1C</v>
      </c>
      <c r="AD379" s="216"/>
      <c r="AE379" s="216"/>
      <c r="AF379" s="434">
        <f>IFERROR(INDEX(Raw_DATA!L:L,MATCH(Risk7_PlusY67!$D379,Raw_DATA!$A:$A,0)),"")</f>
        <v>-12.94</v>
      </c>
      <c r="AG379" s="434">
        <f>IFERROR(INDEX(AVGGroup!$D$5:$D$21,MATCH(Risk7_PlusY67!$H379,AVGGroup!$C$5:$C$21,0)),"")</f>
        <v>-3.15</v>
      </c>
      <c r="AH379" s="434">
        <f>IFERROR(INDEX(Raw_DATA!M:M,MATCH(Risk7_PlusY67!$D379,Raw_DATA!$A:$A,0)),"")</f>
        <v>-9.52</v>
      </c>
      <c r="AI379" s="435">
        <f>IFERROR(INDEX(AVGGroup!$F$5:$F$21,MATCH(Risk7_PlusY67!$H379,AVGGroup!$C$5:$C$21,0)),"")</f>
        <v>-7.1</v>
      </c>
      <c r="AJ379" s="401">
        <f>IFERROR(INDEX(Raw_DATA!N:N,MATCH(Risk7_PlusY67!$D379,Raw_DATA!$A:$A,0)),"")</f>
        <v>47</v>
      </c>
      <c r="AK379" s="401">
        <f>IFERROR(INDEX(Raw_DATA!O:O,MATCH(Risk7_PlusY67!$D379,Raw_DATA!$A:$A,0)),"")</f>
        <v>52</v>
      </c>
      <c r="AL379" s="401">
        <f>IFERROR(INDEX(Raw_DATA!P:P,MATCH(Risk7_PlusY67!$D379,Raw_DATA!$A:$A,0)),"")</f>
        <v>146</v>
      </c>
      <c r="AM379" s="401">
        <f>IFERROR(INDEX(Raw_DATA!Q:Q,MATCH(Risk7_PlusY67!$D379,Raw_DATA!$A:$A,0)),"")</f>
        <v>1001</v>
      </c>
      <c r="AN379" s="401">
        <f>IFERROR(INDEX(Raw_DATA!R:R,MATCH(Risk7_PlusY67!$D379,Raw_DATA!$A:$A,0)),"")</f>
        <v>25</v>
      </c>
      <c r="AO379" s="407"/>
      <c r="AP379" s="411" t="b">
        <f>AB379=AY379</f>
        <v>1</v>
      </c>
      <c r="AQ379" s="340">
        <f t="shared" si="118"/>
        <v>1</v>
      </c>
      <c r="AR379" s="123">
        <f t="shared" si="119"/>
        <v>0</v>
      </c>
      <c r="AS379" s="123">
        <f t="shared" si="120"/>
        <v>0</v>
      </c>
      <c r="AT379" s="123">
        <f>IF(OR(AND((K379&lt;0.8),(BE379&gt;180)),AND((K379&lt;0.8),(BE379&lt;10)),AND((K379&gt;=0.8),(BE379&lt;10)),AND((K379&gt;=0.8),(BE379&gt;90))),0,1)</f>
        <v>1</v>
      </c>
      <c r="AU379" s="123">
        <f t="shared" si="121"/>
        <v>1</v>
      </c>
      <c r="AV379" s="123">
        <f t="shared" si="122"/>
        <v>0</v>
      </c>
      <c r="AW379" s="123">
        <f t="shared" si="123"/>
        <v>0</v>
      </c>
      <c r="AX379" s="123">
        <f t="shared" si="124"/>
        <v>1</v>
      </c>
      <c r="AY379" s="416" t="str">
        <f t="shared" si="125"/>
        <v>C</v>
      </c>
      <c r="AZ379" s="416" t="str">
        <f>R379&amp;AY379</f>
        <v>1C</v>
      </c>
      <c r="BA379" s="417">
        <f>IFERROR(INDEX(Raw_DATA!L:L,MATCH(Risk7_PlusY67!$D379,Raw_DATA!$A:$A,0)),"")</f>
        <v>-12.94</v>
      </c>
      <c r="BB379" s="417">
        <f>IFERROR(INDEX(AVGGroup!$H$5:$H$21,MATCH(Risk7_PlusY67!$BJ379,AVGGroup!$C$5:$C$21,0)),"")</f>
        <v>-3.15</v>
      </c>
      <c r="BC379" s="417">
        <f>IFERROR(INDEX(Raw_DATA!M:M,MATCH(Risk7_PlusY67!$D379,Raw_DATA!$A:$A,0)),"")</f>
        <v>-9.52</v>
      </c>
      <c r="BD379" s="418">
        <f>IFERROR(INDEX(AVGGroup!$J$5:$J$21,MATCH(Risk7_PlusY67!$BJ379,AVGGroup!$C$5:$C$21,0)),"")</f>
        <v>-7.1</v>
      </c>
      <c r="BE379" s="407">
        <f>IFERROR(INDEX(Raw_DATA!N:N,MATCH(Risk7_PlusY67!$D379,Raw_DATA!$A:$A,0)),"")</f>
        <v>47</v>
      </c>
      <c r="BF379" s="407">
        <f>IFERROR(INDEX(Raw_DATA!O:O,MATCH(Risk7_PlusY67!$D379,Raw_DATA!$A:$A,0)),"")</f>
        <v>52</v>
      </c>
      <c r="BG379" s="407">
        <f>IFERROR(INDEX(Raw_DATA!P:P,MATCH(Risk7_PlusY67!$D379,Raw_DATA!$A:$A,0)),"")</f>
        <v>146</v>
      </c>
      <c r="BH379" s="407">
        <f>IFERROR(INDEX(Raw_DATA!Q:Q,MATCH(Risk7_PlusY67!$D379,Raw_DATA!$A:$A,0)),"")</f>
        <v>1001</v>
      </c>
      <c r="BI379" s="407">
        <f>IFERROR(INDEX(Raw_DATA!R:R,MATCH(Risk7_PlusY67!$D379,Raw_DATA!$A:$A,0)),"")</f>
        <v>25</v>
      </c>
      <c r="BJ379" s="124" t="str">
        <f>INDEX('Org2567'!$BM:$BM,MATCH(Risk7_PlusY67!D379,'Org2567'!$D:$D,0))</f>
        <v>รพช.F1 P&lt;=50,000</v>
      </c>
    </row>
    <row r="380" spans="1:62" x14ac:dyDescent="0.7">
      <c r="A380" s="206">
        <f>IF(ISBLANK(D380),"",COUNTA($D$3:D380))</f>
        <v>378</v>
      </c>
      <c r="B380" s="207">
        <f>IFERROR(INDEX(ID!$E:$E,MATCH(Risk7_PlusY67!$D380,ID!$A:$A,0)),"")</f>
        <v>6</v>
      </c>
      <c r="C380" s="207" t="str">
        <f>IFERROR(INDEX(ID!$I:$I,MATCH(Risk7_PlusY67!$D380,ID!$A:$A,0)),"")</f>
        <v>ชลบุรี</v>
      </c>
      <c r="D380" s="295" t="s">
        <v>393</v>
      </c>
      <c r="E380" s="207" t="str">
        <f>IFERROR(INDEX(ID!$C:$C,MATCH(Risk7_PlusY67!$D380,ID!$A:$A,0)),"")</f>
        <v>เกาะจันทร์,รพช.</v>
      </c>
      <c r="F380" s="207" t="str">
        <f>IFERROR(INDEX(ID!$G:$G,MATCH(Risk7_PlusY67!$D380,ID!$A:$A,0)),"")</f>
        <v>รพช.</v>
      </c>
      <c r="G380" s="206">
        <f>IFERROR(INDEX(ID!$J:$J,MATCH(Risk7_PlusY67!$D380,ID!$A:$A,0)),"")</f>
        <v>30</v>
      </c>
      <c r="H380" s="208" t="str">
        <f>IFERROR(INDEX(ID!$P:$P,MATCH(Risk7_PlusY67!$D380,ID!$A:$A,0)),"")</f>
        <v>รพช.F2 P&lt;=30,000</v>
      </c>
      <c r="I380" s="209">
        <f>IFERROR(INDEX(Raw_DATA!E:E,MATCH(Risk7_PlusY67!$D380,Raw_DATA!$A:$A,0)),"")</f>
        <v>7.68</v>
      </c>
      <c r="J380" s="209">
        <f>IFERROR(INDEX(Raw_DATA!F:F,MATCH(Risk7_PlusY67!$D380,Raw_DATA!$A:$A,0)),"")</f>
        <v>7.22</v>
      </c>
      <c r="K380" s="209">
        <f>IFERROR(INDEX(Raw_DATA!G:G,MATCH(Risk7_PlusY67!$D380,Raw_DATA!$A:$A,0)),"")</f>
        <v>6.59</v>
      </c>
      <c r="L380" s="209">
        <f>IFERROR(INDEX(Raw_DATA!H:H,MATCH(Risk7_PlusY67!$D380,Raw_DATA!$A:$A,0)),"")</f>
        <v>75037621.079999998</v>
      </c>
      <c r="M380" s="210">
        <f>IFERROR(INDEX(Raw_DATA!I:I,MATCH(Risk7_PlusY67!$D380,Raw_DATA!$A:$A,0)),"")</f>
        <v>12562727.23</v>
      </c>
      <c r="N380" s="206">
        <f t="shared" si="105"/>
        <v>0</v>
      </c>
      <c r="O380" s="206">
        <f t="shared" si="106"/>
        <v>0</v>
      </c>
      <c r="P380" s="206">
        <f t="shared" si="107"/>
        <v>0</v>
      </c>
      <c r="Q380" s="211" t="str">
        <f t="shared" si="108"/>
        <v/>
      </c>
      <c r="R380" s="206">
        <f t="shared" si="109"/>
        <v>0</v>
      </c>
      <c r="S380" s="212">
        <f>IFERROR(INDEX(Raw_DATA!J:J,MATCH(Risk7_PlusY67!$D380,Raw_DATA!$A:$A,0)),"")</f>
        <v>22894904.18</v>
      </c>
      <c r="T380" s="213">
        <f>IFERROR(INDEX(Raw_DATA!K:K,MATCH(Risk7_PlusY67!$D380,Raw_DATA!$A:$A,0)),"")</f>
        <v>62874695.039999999</v>
      </c>
      <c r="U380" s="214">
        <f t="shared" si="110"/>
        <v>1</v>
      </c>
      <c r="V380" s="214">
        <f t="shared" si="111"/>
        <v>1</v>
      </c>
      <c r="W380" s="214">
        <f>IF(OR(AND((K380&lt;0.8),(AJ380&gt;180)),AND((K380&lt;0.8),(AJ380&lt;10)),AND((K380&gt;=0.8),(AJ380&lt;10)),AND((K380&gt;=0.8),(AJ380&gt;90))),0,1)</f>
        <v>0</v>
      </c>
      <c r="X380" s="214">
        <f t="shared" si="112"/>
        <v>1</v>
      </c>
      <c r="Y380" s="214">
        <f t="shared" si="113"/>
        <v>0</v>
      </c>
      <c r="Z380" s="214">
        <f t="shared" si="114"/>
        <v>0</v>
      </c>
      <c r="AA380" s="214">
        <f t="shared" si="115"/>
        <v>0</v>
      </c>
      <c r="AB380" s="215" t="str">
        <f t="shared" si="116"/>
        <v>C</v>
      </c>
      <c r="AC380" s="215" t="str">
        <f t="shared" si="117"/>
        <v>0C</v>
      </c>
      <c r="AD380" s="216"/>
      <c r="AE380" s="216"/>
      <c r="AF380" s="434">
        <f>IFERROR(INDEX(Raw_DATA!L:L,MATCH(Risk7_PlusY67!$D380,Raw_DATA!$A:$A,0)),"")</f>
        <v>24.58</v>
      </c>
      <c r="AG380" s="434">
        <f>IFERROR(INDEX(AVGGroup!$D$5:$D$21,MATCH(Risk7_PlusY67!$H380,AVGGroup!$C$5:$C$21,0)),"")</f>
        <v>-3.55</v>
      </c>
      <c r="AH380" s="434">
        <f>IFERROR(INDEX(Raw_DATA!M:M,MATCH(Risk7_PlusY67!$D380,Raw_DATA!$A:$A,0)),"")</f>
        <v>6.07</v>
      </c>
      <c r="AI380" s="435">
        <f>IFERROR(INDEX(AVGGroup!$F$5:$F$21,MATCH(Risk7_PlusY67!$H380,AVGGroup!$C$5:$C$21,0)),"")</f>
        <v>-10.199999999999999</v>
      </c>
      <c r="AJ380" s="401">
        <f>IFERROR(INDEX(Raw_DATA!N:N,MATCH(Risk7_PlusY67!$D380,Raw_DATA!$A:$A,0)),"")</f>
        <v>119</v>
      </c>
      <c r="AK380" s="401">
        <f>IFERROR(INDEX(Raw_DATA!O:O,MATCH(Risk7_PlusY67!$D380,Raw_DATA!$A:$A,0)),"")</f>
        <v>25</v>
      </c>
      <c r="AL380" s="401">
        <f>IFERROR(INDEX(Raw_DATA!P:P,MATCH(Risk7_PlusY67!$D380,Raw_DATA!$A:$A,0)),"")</f>
        <v>74</v>
      </c>
      <c r="AM380" s="401">
        <f>IFERROR(INDEX(Raw_DATA!Q:Q,MATCH(Risk7_PlusY67!$D380,Raw_DATA!$A:$A,0)),"")</f>
        <v>234</v>
      </c>
      <c r="AN380" s="401">
        <f>IFERROR(INDEX(Raw_DATA!R:R,MATCH(Risk7_PlusY67!$D380,Raw_DATA!$A:$A,0)),"")</f>
        <v>84</v>
      </c>
      <c r="AO380" s="407"/>
      <c r="AP380" s="411" t="b">
        <f>AB380=AY380</f>
        <v>1</v>
      </c>
      <c r="AQ380" s="340">
        <f t="shared" si="118"/>
        <v>0</v>
      </c>
      <c r="AR380" s="123">
        <f t="shared" si="119"/>
        <v>1</v>
      </c>
      <c r="AS380" s="123">
        <f t="shared" si="120"/>
        <v>1</v>
      </c>
      <c r="AT380" s="123">
        <f>IF(OR(AND((K380&lt;0.8),(BE380&gt;180)),AND((K380&lt;0.8),(BE380&lt;10)),AND((K380&gt;=0.8),(BE380&lt;10)),AND((K380&gt;=0.8),(BE380&gt;90))),0,1)</f>
        <v>0</v>
      </c>
      <c r="AU380" s="123">
        <f t="shared" si="121"/>
        <v>1</v>
      </c>
      <c r="AV380" s="123">
        <f t="shared" si="122"/>
        <v>0</v>
      </c>
      <c r="AW380" s="123">
        <f t="shared" si="123"/>
        <v>0</v>
      </c>
      <c r="AX380" s="123">
        <f t="shared" si="124"/>
        <v>0</v>
      </c>
      <c r="AY380" s="416" t="str">
        <f t="shared" si="125"/>
        <v>C</v>
      </c>
      <c r="AZ380" s="416" t="str">
        <f>R380&amp;AY380</f>
        <v>0C</v>
      </c>
      <c r="BA380" s="417">
        <f>IFERROR(INDEX(Raw_DATA!L:L,MATCH(Risk7_PlusY67!$D380,Raw_DATA!$A:$A,0)),"")</f>
        <v>24.58</v>
      </c>
      <c r="BB380" s="417">
        <f>IFERROR(INDEX(AVGGroup!$H$5:$H$21,MATCH(Risk7_PlusY67!$BJ380,AVGGroup!$C$5:$C$21,0)),"")</f>
        <v>-3.54</v>
      </c>
      <c r="BC380" s="417">
        <f>IFERROR(INDEX(Raw_DATA!M:M,MATCH(Risk7_PlusY67!$D380,Raw_DATA!$A:$A,0)),"")</f>
        <v>6.07</v>
      </c>
      <c r="BD380" s="418">
        <f>IFERROR(INDEX(AVGGroup!$J$5:$J$21,MATCH(Risk7_PlusY67!$BJ380,AVGGroup!$C$5:$C$21,0)),"")</f>
        <v>-10.199999999999999</v>
      </c>
      <c r="BE380" s="407">
        <f>IFERROR(INDEX(Raw_DATA!N:N,MATCH(Risk7_PlusY67!$D380,Raw_DATA!$A:$A,0)),"")</f>
        <v>119</v>
      </c>
      <c r="BF380" s="407">
        <f>IFERROR(INDEX(Raw_DATA!O:O,MATCH(Risk7_PlusY67!$D380,Raw_DATA!$A:$A,0)),"")</f>
        <v>25</v>
      </c>
      <c r="BG380" s="407">
        <f>IFERROR(INDEX(Raw_DATA!P:P,MATCH(Risk7_PlusY67!$D380,Raw_DATA!$A:$A,0)),"")</f>
        <v>74</v>
      </c>
      <c r="BH380" s="407">
        <f>IFERROR(INDEX(Raw_DATA!Q:Q,MATCH(Risk7_PlusY67!$D380,Raw_DATA!$A:$A,0)),"")</f>
        <v>234</v>
      </c>
      <c r="BI380" s="407">
        <f>IFERROR(INDEX(Raw_DATA!R:R,MATCH(Risk7_PlusY67!$D380,Raw_DATA!$A:$A,0)),"")</f>
        <v>84</v>
      </c>
      <c r="BJ380" s="124" t="str">
        <f>INDEX('Org2567'!$BM:$BM,MATCH(Risk7_PlusY67!D380,'Org2567'!$D:$D,0))</f>
        <v>รพช.F2 P&lt;=30,000</v>
      </c>
    </row>
    <row r="381" spans="1:62" x14ac:dyDescent="0.7">
      <c r="A381" s="206">
        <f>IF(ISBLANK(D381),"",COUNTA($D$3:D381))</f>
        <v>379</v>
      </c>
      <c r="B381" s="207">
        <f>IFERROR(INDEX(ID!$E:$E,MATCH(Risk7_PlusY67!$D381,ID!$A:$A,0)),"")</f>
        <v>6</v>
      </c>
      <c r="C381" s="207" t="str">
        <f>IFERROR(INDEX(ID!$I:$I,MATCH(Risk7_PlusY67!$D381,ID!$A:$A,0)),"")</f>
        <v>ตราด</v>
      </c>
      <c r="D381" s="295" t="s">
        <v>394</v>
      </c>
      <c r="E381" s="207" t="str">
        <f>IFERROR(INDEX(ID!$C:$C,MATCH(Risk7_PlusY67!$D381,ID!$A:$A,0)),"")</f>
        <v>ตราด,รพท.</v>
      </c>
      <c r="F381" s="207" t="str">
        <f>IFERROR(INDEX(ID!$G:$G,MATCH(Risk7_PlusY67!$D381,ID!$A:$A,0)),"")</f>
        <v>รพท.</v>
      </c>
      <c r="G381" s="206">
        <f>IFERROR(INDEX(ID!$J:$J,MATCH(Risk7_PlusY67!$D381,ID!$A:$A,0)),"")</f>
        <v>395</v>
      </c>
      <c r="H381" s="208" t="str">
        <f>IFERROR(INDEX(ID!$P:$P,MATCH(Risk7_PlusY67!$D381,ID!$A:$A,0)),"")</f>
        <v>รพท.S B&lt;=400</v>
      </c>
      <c r="I381" s="209">
        <f>IFERROR(INDEX(Raw_DATA!E:E,MATCH(Risk7_PlusY67!$D381,Raw_DATA!$A:$A,0)),"")</f>
        <v>3.11</v>
      </c>
      <c r="J381" s="209">
        <f>IFERROR(INDEX(Raw_DATA!F:F,MATCH(Risk7_PlusY67!$D381,Raw_DATA!$A:$A,0)),"")</f>
        <v>2.87</v>
      </c>
      <c r="K381" s="209">
        <f>IFERROR(INDEX(Raw_DATA!G:G,MATCH(Risk7_PlusY67!$D381,Raw_DATA!$A:$A,0)),"")</f>
        <v>1.69</v>
      </c>
      <c r="L381" s="209">
        <f>IFERROR(INDEX(Raw_DATA!H:H,MATCH(Risk7_PlusY67!$D381,Raw_DATA!$A:$A,0)),"")</f>
        <v>276878946.76999998</v>
      </c>
      <c r="M381" s="210">
        <f>IFERROR(INDEX(Raw_DATA!I:I,MATCH(Risk7_PlusY67!$D381,Raw_DATA!$A:$A,0)),"")</f>
        <v>-62767696.229999997</v>
      </c>
      <c r="N381" s="206">
        <f t="shared" si="105"/>
        <v>0</v>
      </c>
      <c r="O381" s="206">
        <f t="shared" si="106"/>
        <v>1</v>
      </c>
      <c r="P381" s="206">
        <f t="shared" si="107"/>
        <v>0</v>
      </c>
      <c r="Q381" s="211">
        <f t="shared" si="108"/>
        <v>52.9</v>
      </c>
      <c r="R381" s="206">
        <f t="shared" si="109"/>
        <v>1</v>
      </c>
      <c r="S381" s="212">
        <f>IFERROR(INDEX(Raw_DATA!J:J,MATCH(Risk7_PlusY67!$D381,Raw_DATA!$A:$A,0)),"")</f>
        <v>-33018777.34</v>
      </c>
      <c r="T381" s="213">
        <f>IFERROR(INDEX(Raw_DATA!K:K,MATCH(Risk7_PlusY67!$D381,Raw_DATA!$A:$A,0)),"")</f>
        <v>90373161.069999993</v>
      </c>
      <c r="U381" s="214">
        <f t="shared" si="110"/>
        <v>0</v>
      </c>
      <c r="V381" s="214">
        <f t="shared" si="111"/>
        <v>0</v>
      </c>
      <c r="W381" s="214">
        <f>IF(OR(AND((K381&lt;0.8),(AJ381&gt;180)),AND((K381&lt;0.8),(AJ381&lt;10)),AND((K381&gt;=0.8),(AJ381&lt;10)),AND((K381&gt;=0.8),(AJ381&gt;90))),0,1)</f>
        <v>1</v>
      </c>
      <c r="X381" s="214">
        <f t="shared" si="112"/>
        <v>1</v>
      </c>
      <c r="Y381" s="214">
        <f t="shared" si="113"/>
        <v>1</v>
      </c>
      <c r="Z381" s="214">
        <f t="shared" si="114"/>
        <v>1</v>
      </c>
      <c r="AA381" s="214">
        <f t="shared" si="115"/>
        <v>1</v>
      </c>
      <c r="AB381" s="215" t="str">
        <f t="shared" si="116"/>
        <v>B</v>
      </c>
      <c r="AC381" s="215" t="str">
        <f t="shared" si="117"/>
        <v>1B</v>
      </c>
      <c r="AD381" s="216"/>
      <c r="AE381" s="216"/>
      <c r="AF381" s="434">
        <f>IFERROR(INDEX(Raw_DATA!L:L,MATCH(Risk7_PlusY67!$D381,Raw_DATA!$A:$A,0)),"")</f>
        <v>-4.24</v>
      </c>
      <c r="AG381" s="434">
        <f>IFERROR(INDEX(AVGGroup!$D$5:$D$21,MATCH(Risk7_PlusY67!$H381,AVGGroup!$C$5:$C$21,0)),"")</f>
        <v>2.19</v>
      </c>
      <c r="AH381" s="434">
        <f>IFERROR(INDEX(Raw_DATA!M:M,MATCH(Risk7_PlusY67!$D381,Raw_DATA!$A:$A,0)),"")</f>
        <v>-6.1</v>
      </c>
      <c r="AI381" s="435">
        <f>IFERROR(INDEX(AVGGroup!$F$5:$F$21,MATCH(Risk7_PlusY67!$H381,AVGGroup!$C$5:$C$21,0)),"")</f>
        <v>-2.17</v>
      </c>
      <c r="AJ381" s="401">
        <f>IFERROR(INDEX(Raw_DATA!N:N,MATCH(Risk7_PlusY67!$D381,Raw_DATA!$A:$A,0)),"")</f>
        <v>83</v>
      </c>
      <c r="AK381" s="401">
        <f>IFERROR(INDEX(Raw_DATA!O:O,MATCH(Risk7_PlusY67!$D381,Raw_DATA!$A:$A,0)),"")</f>
        <v>35</v>
      </c>
      <c r="AL381" s="401">
        <f>IFERROR(INDEX(Raw_DATA!P:P,MATCH(Risk7_PlusY67!$D381,Raw_DATA!$A:$A,0)),"")</f>
        <v>33</v>
      </c>
      <c r="AM381" s="401">
        <f>IFERROR(INDEX(Raw_DATA!Q:Q,MATCH(Risk7_PlusY67!$D381,Raw_DATA!$A:$A,0)),"")</f>
        <v>42</v>
      </c>
      <c r="AN381" s="401">
        <f>IFERROR(INDEX(Raw_DATA!R:R,MATCH(Risk7_PlusY67!$D381,Raw_DATA!$A:$A,0)),"")</f>
        <v>38</v>
      </c>
      <c r="AO381" s="407"/>
      <c r="AP381" s="411" t="b">
        <f>AB381=AY381</f>
        <v>1</v>
      </c>
      <c r="AQ381" s="340">
        <f t="shared" si="118"/>
        <v>1</v>
      </c>
      <c r="AR381" s="123">
        <f t="shared" si="119"/>
        <v>0</v>
      </c>
      <c r="AS381" s="123">
        <f t="shared" si="120"/>
        <v>0</v>
      </c>
      <c r="AT381" s="123">
        <f>IF(OR(AND((K381&lt;0.8),(BE381&gt;180)),AND((K381&lt;0.8),(BE381&lt;10)),AND((K381&gt;=0.8),(BE381&lt;10)),AND((K381&gt;=0.8),(BE381&gt;90))),0,1)</f>
        <v>1</v>
      </c>
      <c r="AU381" s="123">
        <f t="shared" si="121"/>
        <v>1</v>
      </c>
      <c r="AV381" s="123">
        <f t="shared" si="122"/>
        <v>1</v>
      </c>
      <c r="AW381" s="123">
        <f t="shared" si="123"/>
        <v>1</v>
      </c>
      <c r="AX381" s="123">
        <f t="shared" si="124"/>
        <v>1</v>
      </c>
      <c r="AY381" s="416" t="str">
        <f t="shared" si="125"/>
        <v>B</v>
      </c>
      <c r="AZ381" s="416" t="str">
        <f>R381&amp;AY381</f>
        <v>1B</v>
      </c>
      <c r="BA381" s="417">
        <f>IFERROR(INDEX(Raw_DATA!L:L,MATCH(Risk7_PlusY67!$D381,Raw_DATA!$A:$A,0)),"")</f>
        <v>-4.24</v>
      </c>
      <c r="BB381" s="417">
        <f>IFERROR(INDEX(AVGGroup!$H$5:$H$21,MATCH(Risk7_PlusY67!$BJ381,AVGGroup!$C$5:$C$21,0)),"")</f>
        <v>2.19</v>
      </c>
      <c r="BC381" s="417">
        <f>IFERROR(INDEX(Raw_DATA!M:M,MATCH(Risk7_PlusY67!$D381,Raw_DATA!$A:$A,0)),"")</f>
        <v>-6.1</v>
      </c>
      <c r="BD381" s="418">
        <f>IFERROR(INDEX(AVGGroup!$J$5:$J$21,MATCH(Risk7_PlusY67!$BJ381,AVGGroup!$C$5:$C$21,0)),"")</f>
        <v>-2.17</v>
      </c>
      <c r="BE381" s="407">
        <f>IFERROR(INDEX(Raw_DATA!N:N,MATCH(Risk7_PlusY67!$D381,Raw_DATA!$A:$A,0)),"")</f>
        <v>83</v>
      </c>
      <c r="BF381" s="407">
        <f>IFERROR(INDEX(Raw_DATA!O:O,MATCH(Risk7_PlusY67!$D381,Raw_DATA!$A:$A,0)),"")</f>
        <v>35</v>
      </c>
      <c r="BG381" s="407">
        <f>IFERROR(INDEX(Raw_DATA!P:P,MATCH(Risk7_PlusY67!$D381,Raw_DATA!$A:$A,0)),"")</f>
        <v>33</v>
      </c>
      <c r="BH381" s="407">
        <f>IFERROR(INDEX(Raw_DATA!Q:Q,MATCH(Risk7_PlusY67!$D381,Raw_DATA!$A:$A,0)),"")</f>
        <v>42</v>
      </c>
      <c r="BI381" s="407">
        <f>IFERROR(INDEX(Raw_DATA!R:R,MATCH(Risk7_PlusY67!$D381,Raw_DATA!$A:$A,0)),"")</f>
        <v>38</v>
      </c>
      <c r="BJ381" s="124" t="str">
        <f>INDEX('Org2567'!$BM:$BM,MATCH(Risk7_PlusY67!D381,'Org2567'!$D:$D,0))</f>
        <v>รพท.S B&lt;=400</v>
      </c>
    </row>
    <row r="382" spans="1:62" x14ac:dyDescent="0.7">
      <c r="A382" s="206">
        <f>IF(ISBLANK(D382),"",COUNTA($D$3:D382))</f>
        <v>380</v>
      </c>
      <c r="B382" s="207">
        <f>IFERROR(INDEX(ID!$E:$E,MATCH(Risk7_PlusY67!$D382,ID!$A:$A,0)),"")</f>
        <v>6</v>
      </c>
      <c r="C382" s="207" t="str">
        <f>IFERROR(INDEX(ID!$I:$I,MATCH(Risk7_PlusY67!$D382,ID!$A:$A,0)),"")</f>
        <v>ตราด</v>
      </c>
      <c r="D382" s="295" t="s">
        <v>395</v>
      </c>
      <c r="E382" s="207" t="str">
        <f>IFERROR(INDEX(ID!$C:$C,MATCH(Risk7_PlusY67!$D382,ID!$A:$A,0)),"")</f>
        <v>คลองใหญ่,รพช.</v>
      </c>
      <c r="F382" s="207" t="str">
        <f>IFERROR(INDEX(ID!$G:$G,MATCH(Risk7_PlusY67!$D382,ID!$A:$A,0)),"")</f>
        <v>รพช.</v>
      </c>
      <c r="G382" s="206">
        <f>IFERROR(INDEX(ID!$J:$J,MATCH(Risk7_PlusY67!$D382,ID!$A:$A,0)),"")</f>
        <v>39</v>
      </c>
      <c r="H382" s="208" t="str">
        <f>IFERROR(INDEX(ID!$P:$P,MATCH(Risk7_PlusY67!$D382,ID!$A:$A,0)),"")</f>
        <v>รพช.F2 P&lt;=30,000</v>
      </c>
      <c r="I382" s="209">
        <f>IFERROR(INDEX(Raw_DATA!E:E,MATCH(Risk7_PlusY67!$D382,Raw_DATA!$A:$A,0)),"")</f>
        <v>7.95</v>
      </c>
      <c r="J382" s="209">
        <f>IFERROR(INDEX(Raw_DATA!F:F,MATCH(Risk7_PlusY67!$D382,Raw_DATA!$A:$A,0)),"")</f>
        <v>7.69</v>
      </c>
      <c r="K382" s="209">
        <f>IFERROR(INDEX(Raw_DATA!G:G,MATCH(Risk7_PlusY67!$D382,Raw_DATA!$A:$A,0)),"")</f>
        <v>7.02</v>
      </c>
      <c r="L382" s="209">
        <f>IFERROR(INDEX(Raw_DATA!H:H,MATCH(Risk7_PlusY67!$D382,Raw_DATA!$A:$A,0)),"")</f>
        <v>56257890.810000002</v>
      </c>
      <c r="M382" s="210">
        <f>IFERROR(INDEX(Raw_DATA!I:I,MATCH(Risk7_PlusY67!$D382,Raw_DATA!$A:$A,0)),"")</f>
        <v>-10931193.6</v>
      </c>
      <c r="N382" s="206">
        <f t="shared" si="105"/>
        <v>0</v>
      </c>
      <c r="O382" s="206">
        <f t="shared" si="106"/>
        <v>1</v>
      </c>
      <c r="P382" s="206">
        <f t="shared" si="107"/>
        <v>0</v>
      </c>
      <c r="Q382" s="211">
        <f t="shared" si="108"/>
        <v>61.7</v>
      </c>
      <c r="R382" s="206">
        <f t="shared" si="109"/>
        <v>1</v>
      </c>
      <c r="S382" s="212">
        <f>IFERROR(INDEX(Raw_DATA!J:J,MATCH(Risk7_PlusY67!$D382,Raw_DATA!$A:$A,0)),"")</f>
        <v>-7920278.1600000001</v>
      </c>
      <c r="T382" s="213">
        <f>IFERROR(INDEX(Raw_DATA!K:K,MATCH(Risk7_PlusY67!$D382,Raw_DATA!$A:$A,0)),"")</f>
        <v>48737392.149999999</v>
      </c>
      <c r="U382" s="214">
        <f t="shared" si="110"/>
        <v>0</v>
      </c>
      <c r="V382" s="214">
        <f t="shared" si="111"/>
        <v>0</v>
      </c>
      <c r="W382" s="214">
        <f>IF(OR(AND((K382&lt;0.8),(AJ382&gt;180)),AND((K382&lt;0.8),(AJ382&lt;10)),AND((K382&gt;=0.8),(AJ382&lt;10)),AND((K382&gt;=0.8),(AJ382&gt;90))),0,1)</f>
        <v>1</v>
      </c>
      <c r="X382" s="214">
        <f t="shared" si="112"/>
        <v>1</v>
      </c>
      <c r="Y382" s="214">
        <f t="shared" si="113"/>
        <v>1</v>
      </c>
      <c r="Z382" s="214">
        <f t="shared" si="114"/>
        <v>1</v>
      </c>
      <c r="AA382" s="214">
        <f t="shared" si="115"/>
        <v>1</v>
      </c>
      <c r="AB382" s="215" t="str">
        <f t="shared" si="116"/>
        <v>B</v>
      </c>
      <c r="AC382" s="215" t="str">
        <f t="shared" si="117"/>
        <v>1B</v>
      </c>
      <c r="AD382" s="216"/>
      <c r="AE382" s="216"/>
      <c r="AF382" s="434">
        <f>IFERROR(INDEX(Raw_DATA!L:L,MATCH(Risk7_PlusY67!$D382,Raw_DATA!$A:$A,0)),"")</f>
        <v>-8.69</v>
      </c>
      <c r="AG382" s="434">
        <f>IFERROR(INDEX(AVGGroup!$D$5:$D$21,MATCH(Risk7_PlusY67!$H382,AVGGroup!$C$5:$C$21,0)),"")</f>
        <v>-3.55</v>
      </c>
      <c r="AH382" s="434">
        <f>IFERROR(INDEX(Raw_DATA!M:M,MATCH(Risk7_PlusY67!$D382,Raw_DATA!$A:$A,0)),"")</f>
        <v>-13.17</v>
      </c>
      <c r="AI382" s="435">
        <f>IFERROR(INDEX(AVGGroup!$F$5:$F$21,MATCH(Risk7_PlusY67!$H382,AVGGroup!$C$5:$C$21,0)),"")</f>
        <v>-10.199999999999999</v>
      </c>
      <c r="AJ382" s="401">
        <f>IFERROR(INDEX(Raw_DATA!N:N,MATCH(Risk7_PlusY67!$D382,Raw_DATA!$A:$A,0)),"")</f>
        <v>49</v>
      </c>
      <c r="AK382" s="401">
        <f>IFERROR(INDEX(Raw_DATA!O:O,MATCH(Risk7_PlusY67!$D382,Raw_DATA!$A:$A,0)),"")</f>
        <v>42</v>
      </c>
      <c r="AL382" s="401">
        <f>IFERROR(INDEX(Raw_DATA!P:P,MATCH(Risk7_PlusY67!$D382,Raw_DATA!$A:$A,0)),"")</f>
        <v>38</v>
      </c>
      <c r="AM382" s="401">
        <f>IFERROR(INDEX(Raw_DATA!Q:Q,MATCH(Risk7_PlusY67!$D382,Raw_DATA!$A:$A,0)),"")</f>
        <v>106</v>
      </c>
      <c r="AN382" s="401">
        <f>IFERROR(INDEX(Raw_DATA!R:R,MATCH(Risk7_PlusY67!$D382,Raw_DATA!$A:$A,0)),"")</f>
        <v>44</v>
      </c>
      <c r="AO382" s="407"/>
      <c r="AP382" s="411" t="b">
        <f>AB382=AY382</f>
        <v>1</v>
      </c>
      <c r="AQ382" s="340">
        <f t="shared" si="118"/>
        <v>1</v>
      </c>
      <c r="AR382" s="123">
        <f t="shared" si="119"/>
        <v>0</v>
      </c>
      <c r="AS382" s="123">
        <f t="shared" si="120"/>
        <v>0</v>
      </c>
      <c r="AT382" s="123">
        <f>IF(OR(AND((K382&lt;0.8),(BE382&gt;180)),AND((K382&lt;0.8),(BE382&lt;10)),AND((K382&gt;=0.8),(BE382&lt;10)),AND((K382&gt;=0.8),(BE382&gt;90))),0,1)</f>
        <v>1</v>
      </c>
      <c r="AU382" s="123">
        <f t="shared" si="121"/>
        <v>1</v>
      </c>
      <c r="AV382" s="123">
        <f t="shared" si="122"/>
        <v>1</v>
      </c>
      <c r="AW382" s="123">
        <f t="shared" si="123"/>
        <v>1</v>
      </c>
      <c r="AX382" s="123">
        <f t="shared" si="124"/>
        <v>1</v>
      </c>
      <c r="AY382" s="416" t="str">
        <f t="shared" si="125"/>
        <v>B</v>
      </c>
      <c r="AZ382" s="416" t="str">
        <f>R382&amp;AY382</f>
        <v>1B</v>
      </c>
      <c r="BA382" s="417">
        <f>IFERROR(INDEX(Raw_DATA!L:L,MATCH(Risk7_PlusY67!$D382,Raw_DATA!$A:$A,0)),"")</f>
        <v>-8.69</v>
      </c>
      <c r="BB382" s="417">
        <f>IFERROR(INDEX(AVGGroup!$H$5:$H$21,MATCH(Risk7_PlusY67!$BJ382,AVGGroup!$C$5:$C$21,0)),"")</f>
        <v>-3.54</v>
      </c>
      <c r="BC382" s="417">
        <f>IFERROR(INDEX(Raw_DATA!M:M,MATCH(Risk7_PlusY67!$D382,Raw_DATA!$A:$A,0)),"")</f>
        <v>-13.17</v>
      </c>
      <c r="BD382" s="418">
        <f>IFERROR(INDEX(AVGGroup!$J$5:$J$21,MATCH(Risk7_PlusY67!$BJ382,AVGGroup!$C$5:$C$21,0)),"")</f>
        <v>-10.199999999999999</v>
      </c>
      <c r="BE382" s="407">
        <f>IFERROR(INDEX(Raw_DATA!N:N,MATCH(Risk7_PlusY67!$D382,Raw_DATA!$A:$A,0)),"")</f>
        <v>49</v>
      </c>
      <c r="BF382" s="407">
        <f>IFERROR(INDEX(Raw_DATA!O:O,MATCH(Risk7_PlusY67!$D382,Raw_DATA!$A:$A,0)),"")</f>
        <v>42</v>
      </c>
      <c r="BG382" s="407">
        <f>IFERROR(INDEX(Raw_DATA!P:P,MATCH(Risk7_PlusY67!$D382,Raw_DATA!$A:$A,0)),"")</f>
        <v>38</v>
      </c>
      <c r="BH382" s="407">
        <f>IFERROR(INDEX(Raw_DATA!Q:Q,MATCH(Risk7_PlusY67!$D382,Raw_DATA!$A:$A,0)),"")</f>
        <v>106</v>
      </c>
      <c r="BI382" s="407">
        <f>IFERROR(INDEX(Raw_DATA!R:R,MATCH(Risk7_PlusY67!$D382,Raw_DATA!$A:$A,0)),"")</f>
        <v>44</v>
      </c>
      <c r="BJ382" s="124" t="str">
        <f>INDEX('Org2567'!$BM:$BM,MATCH(Risk7_PlusY67!D382,'Org2567'!$D:$D,0))</f>
        <v>รพช.F2 P&lt;=30,000</v>
      </c>
    </row>
    <row r="383" spans="1:62" x14ac:dyDescent="0.7">
      <c r="A383" s="206">
        <f>IF(ISBLANK(D383),"",COUNTA($D$3:D383))</f>
        <v>381</v>
      </c>
      <c r="B383" s="207">
        <f>IFERROR(INDEX(ID!$E:$E,MATCH(Risk7_PlusY67!$D383,ID!$A:$A,0)),"")</f>
        <v>6</v>
      </c>
      <c r="C383" s="207" t="str">
        <f>IFERROR(INDEX(ID!$I:$I,MATCH(Risk7_PlusY67!$D383,ID!$A:$A,0)),"")</f>
        <v>ตราด</v>
      </c>
      <c r="D383" s="295" t="s">
        <v>396</v>
      </c>
      <c r="E383" s="207" t="str">
        <f>IFERROR(INDEX(ID!$C:$C,MATCH(Risk7_PlusY67!$D383,ID!$A:$A,0)),"")</f>
        <v>เขาสมิง,รพช.</v>
      </c>
      <c r="F383" s="207" t="str">
        <f>IFERROR(INDEX(ID!$G:$G,MATCH(Risk7_PlusY67!$D383,ID!$A:$A,0)),"")</f>
        <v>รพช.</v>
      </c>
      <c r="G383" s="206">
        <f>IFERROR(INDEX(ID!$J:$J,MATCH(Risk7_PlusY67!$D383,ID!$A:$A,0)),"")</f>
        <v>36</v>
      </c>
      <c r="H383" s="208" t="str">
        <f>IFERROR(INDEX(ID!$P:$P,MATCH(Risk7_PlusY67!$D383,ID!$A:$A,0)),"")</f>
        <v>รพช.F2 P30,000-60,000</v>
      </c>
      <c r="I383" s="209">
        <f>IFERROR(INDEX(Raw_DATA!E:E,MATCH(Risk7_PlusY67!$D383,Raw_DATA!$A:$A,0)),"")</f>
        <v>5.45</v>
      </c>
      <c r="J383" s="209">
        <f>IFERROR(INDEX(Raw_DATA!F:F,MATCH(Risk7_PlusY67!$D383,Raw_DATA!$A:$A,0)),"")</f>
        <v>5.22</v>
      </c>
      <c r="K383" s="209">
        <f>IFERROR(INDEX(Raw_DATA!G:G,MATCH(Risk7_PlusY67!$D383,Raw_DATA!$A:$A,0)),"")</f>
        <v>4.28</v>
      </c>
      <c r="L383" s="209">
        <f>IFERROR(INDEX(Raw_DATA!H:H,MATCH(Risk7_PlusY67!$D383,Raw_DATA!$A:$A,0)),"")</f>
        <v>36584670.399999999</v>
      </c>
      <c r="M383" s="210">
        <f>IFERROR(INDEX(Raw_DATA!I:I,MATCH(Risk7_PlusY67!$D383,Raw_DATA!$A:$A,0)),"")</f>
        <v>6094735.1799999997</v>
      </c>
      <c r="N383" s="206">
        <f t="shared" si="105"/>
        <v>0</v>
      </c>
      <c r="O383" s="206">
        <f t="shared" si="106"/>
        <v>0</v>
      </c>
      <c r="P383" s="206">
        <f t="shared" si="107"/>
        <v>0</v>
      </c>
      <c r="Q383" s="211" t="str">
        <f t="shared" si="108"/>
        <v/>
      </c>
      <c r="R383" s="206">
        <f t="shared" si="109"/>
        <v>0</v>
      </c>
      <c r="S383" s="212">
        <f>IFERROR(INDEX(Raw_DATA!J:J,MATCH(Risk7_PlusY67!$D383,Raw_DATA!$A:$A,0)),"")</f>
        <v>11232043.289999999</v>
      </c>
      <c r="T383" s="213">
        <f>IFERROR(INDEX(Raw_DATA!K:K,MATCH(Risk7_PlusY67!$D383,Raw_DATA!$A:$A,0)),"")</f>
        <v>26930860.629999999</v>
      </c>
      <c r="U383" s="214">
        <f t="shared" si="110"/>
        <v>1</v>
      </c>
      <c r="V383" s="214">
        <f t="shared" si="111"/>
        <v>1</v>
      </c>
      <c r="W383" s="214">
        <f>IF(OR(AND((K383&lt;0.8),(AJ383&gt;180)),AND((K383&lt;0.8),(AJ383&lt;10)),AND((K383&gt;=0.8),(AJ383&lt;10)),AND((K383&gt;=0.8),(AJ383&gt;90))),0,1)</f>
        <v>1</v>
      </c>
      <c r="X383" s="214">
        <f t="shared" si="112"/>
        <v>1</v>
      </c>
      <c r="Y383" s="214">
        <f t="shared" si="113"/>
        <v>1</v>
      </c>
      <c r="Z383" s="214">
        <f t="shared" si="114"/>
        <v>1</v>
      </c>
      <c r="AA383" s="214">
        <f t="shared" si="115"/>
        <v>1</v>
      </c>
      <c r="AB383" s="215" t="str">
        <f t="shared" si="116"/>
        <v>A</v>
      </c>
      <c r="AC383" s="215" t="str">
        <f t="shared" si="117"/>
        <v>0A</v>
      </c>
      <c r="AD383" s="216"/>
      <c r="AE383" s="216"/>
      <c r="AF383" s="434">
        <f>IFERROR(INDEX(Raw_DATA!L:L,MATCH(Risk7_PlusY67!$D383,Raw_DATA!$A:$A,0)),"")</f>
        <v>11.02</v>
      </c>
      <c r="AG383" s="434">
        <f>IFERROR(INDEX(AVGGroup!$D$5:$D$21,MATCH(Risk7_PlusY67!$H383,AVGGroup!$C$5:$C$21,0)),"")</f>
        <v>-4.37</v>
      </c>
      <c r="AH383" s="434">
        <f>IFERROR(INDEX(Raw_DATA!M:M,MATCH(Risk7_PlusY67!$D383,Raw_DATA!$A:$A,0)),"")</f>
        <v>7.43</v>
      </c>
      <c r="AI383" s="435">
        <f>IFERROR(INDEX(AVGGroup!$F$5:$F$21,MATCH(Risk7_PlusY67!$H383,AVGGroup!$C$5:$C$21,0)),"")</f>
        <v>-9.19</v>
      </c>
      <c r="AJ383" s="401">
        <f>IFERROR(INDEX(Raw_DATA!N:N,MATCH(Risk7_PlusY67!$D383,Raw_DATA!$A:$A,0)),"")</f>
        <v>40</v>
      </c>
      <c r="AK383" s="401">
        <f>IFERROR(INDEX(Raw_DATA!O:O,MATCH(Risk7_PlusY67!$D383,Raw_DATA!$A:$A,0)),"")</f>
        <v>50</v>
      </c>
      <c r="AL383" s="401">
        <f>IFERROR(INDEX(Raw_DATA!P:P,MATCH(Risk7_PlusY67!$D383,Raw_DATA!$A:$A,0)),"")</f>
        <v>48</v>
      </c>
      <c r="AM383" s="401">
        <f>IFERROR(INDEX(Raw_DATA!Q:Q,MATCH(Risk7_PlusY67!$D383,Raw_DATA!$A:$A,0)),"")</f>
        <v>70</v>
      </c>
      <c r="AN383" s="401">
        <f>IFERROR(INDEX(Raw_DATA!R:R,MATCH(Risk7_PlusY67!$D383,Raw_DATA!$A:$A,0)),"")</f>
        <v>47</v>
      </c>
      <c r="AO383" s="407"/>
      <c r="AP383" s="411" t="b">
        <f>AB383=AY383</f>
        <v>1</v>
      </c>
      <c r="AQ383" s="340">
        <f t="shared" si="118"/>
        <v>0</v>
      </c>
      <c r="AR383" s="123">
        <f t="shared" si="119"/>
        <v>1</v>
      </c>
      <c r="AS383" s="123">
        <f t="shared" si="120"/>
        <v>1</v>
      </c>
      <c r="AT383" s="123">
        <f>IF(OR(AND((K383&lt;0.8),(BE383&gt;180)),AND((K383&lt;0.8),(BE383&lt;10)),AND((K383&gt;=0.8),(BE383&lt;10)),AND((K383&gt;=0.8),(BE383&gt;90))),0,1)</f>
        <v>1</v>
      </c>
      <c r="AU383" s="123">
        <f t="shared" si="121"/>
        <v>1</v>
      </c>
      <c r="AV383" s="123">
        <f t="shared" si="122"/>
        <v>1</v>
      </c>
      <c r="AW383" s="123">
        <f t="shared" si="123"/>
        <v>1</v>
      </c>
      <c r="AX383" s="123">
        <f t="shared" si="124"/>
        <v>1</v>
      </c>
      <c r="AY383" s="416" t="str">
        <f t="shared" si="125"/>
        <v>A</v>
      </c>
      <c r="AZ383" s="416" t="str">
        <f>R383&amp;AY383</f>
        <v>0A</v>
      </c>
      <c r="BA383" s="417">
        <f>IFERROR(INDEX(Raw_DATA!L:L,MATCH(Risk7_PlusY67!$D383,Raw_DATA!$A:$A,0)),"")</f>
        <v>11.02</v>
      </c>
      <c r="BB383" s="417">
        <f>IFERROR(INDEX(AVGGroup!$H$5:$H$21,MATCH(Risk7_PlusY67!$BJ383,AVGGroup!$C$5:$C$21,0)),"")</f>
        <v>-3.95</v>
      </c>
      <c r="BC383" s="417">
        <f>IFERROR(INDEX(Raw_DATA!M:M,MATCH(Risk7_PlusY67!$D383,Raw_DATA!$A:$A,0)),"")</f>
        <v>7.43</v>
      </c>
      <c r="BD383" s="418">
        <f>IFERROR(INDEX(AVGGroup!$J$5:$J$21,MATCH(Risk7_PlusY67!$BJ383,AVGGroup!$C$5:$C$21,0)),"")</f>
        <v>-8.8800000000000008</v>
      </c>
      <c r="BE383" s="407">
        <f>IFERROR(INDEX(Raw_DATA!N:N,MATCH(Risk7_PlusY67!$D383,Raw_DATA!$A:$A,0)),"")</f>
        <v>40</v>
      </c>
      <c r="BF383" s="407">
        <f>IFERROR(INDEX(Raw_DATA!O:O,MATCH(Risk7_PlusY67!$D383,Raw_DATA!$A:$A,0)),"")</f>
        <v>50</v>
      </c>
      <c r="BG383" s="407">
        <f>IFERROR(INDEX(Raw_DATA!P:P,MATCH(Risk7_PlusY67!$D383,Raw_DATA!$A:$A,0)),"")</f>
        <v>48</v>
      </c>
      <c r="BH383" s="407">
        <f>IFERROR(INDEX(Raw_DATA!Q:Q,MATCH(Risk7_PlusY67!$D383,Raw_DATA!$A:$A,0)),"")</f>
        <v>70</v>
      </c>
      <c r="BI383" s="407">
        <f>IFERROR(INDEX(Raw_DATA!R:R,MATCH(Risk7_PlusY67!$D383,Raw_DATA!$A:$A,0)),"")</f>
        <v>47</v>
      </c>
      <c r="BJ383" s="124" t="str">
        <f>INDEX('Org2567'!$BM:$BM,MATCH(Risk7_PlusY67!D383,'Org2567'!$D:$D,0))</f>
        <v>รพช.F2 P30,000-60,000</v>
      </c>
    </row>
    <row r="384" spans="1:62" x14ac:dyDescent="0.7">
      <c r="A384" s="206">
        <f>IF(ISBLANK(D384),"",COUNTA($D$3:D384))</f>
        <v>382</v>
      </c>
      <c r="B384" s="207">
        <f>IFERROR(INDEX(ID!$E:$E,MATCH(Risk7_PlusY67!$D384,ID!$A:$A,0)),"")</f>
        <v>6</v>
      </c>
      <c r="C384" s="207" t="str">
        <f>IFERROR(INDEX(ID!$I:$I,MATCH(Risk7_PlusY67!$D384,ID!$A:$A,0)),"")</f>
        <v>ตราด</v>
      </c>
      <c r="D384" s="295" t="s">
        <v>397</v>
      </c>
      <c r="E384" s="207" t="str">
        <f>IFERROR(INDEX(ID!$C:$C,MATCH(Risk7_PlusY67!$D384,ID!$A:$A,0)),"")</f>
        <v>บ่อไร่,รพช.</v>
      </c>
      <c r="F384" s="207" t="str">
        <f>IFERROR(INDEX(ID!$G:$G,MATCH(Risk7_PlusY67!$D384,ID!$A:$A,0)),"")</f>
        <v>รพช.</v>
      </c>
      <c r="G384" s="206">
        <f>IFERROR(INDEX(ID!$J:$J,MATCH(Risk7_PlusY67!$D384,ID!$A:$A,0)),"")</f>
        <v>37</v>
      </c>
      <c r="H384" s="208" t="str">
        <f>IFERROR(INDEX(ID!$P:$P,MATCH(Risk7_PlusY67!$D384,ID!$A:$A,0)),"")</f>
        <v>รพช.F2 P&lt;=30,000</v>
      </c>
      <c r="I384" s="209">
        <f>IFERROR(INDEX(Raw_DATA!E:E,MATCH(Risk7_PlusY67!$D384,Raw_DATA!$A:$A,0)),"")</f>
        <v>16.41</v>
      </c>
      <c r="J384" s="209">
        <f>IFERROR(INDEX(Raw_DATA!F:F,MATCH(Risk7_PlusY67!$D384,Raw_DATA!$A:$A,0)),"")</f>
        <v>15.99</v>
      </c>
      <c r="K384" s="209">
        <f>IFERROR(INDEX(Raw_DATA!G:G,MATCH(Risk7_PlusY67!$D384,Raw_DATA!$A:$A,0)),"")</f>
        <v>12.19</v>
      </c>
      <c r="L384" s="209">
        <f>IFERROR(INDEX(Raw_DATA!H:H,MATCH(Risk7_PlusY67!$D384,Raw_DATA!$A:$A,0)),"")</f>
        <v>81170948.180000007</v>
      </c>
      <c r="M384" s="210">
        <f>IFERROR(INDEX(Raw_DATA!I:I,MATCH(Risk7_PlusY67!$D384,Raw_DATA!$A:$A,0)),"")</f>
        <v>6787659.7699999996</v>
      </c>
      <c r="N384" s="206">
        <f t="shared" si="105"/>
        <v>0</v>
      </c>
      <c r="O384" s="206">
        <f t="shared" si="106"/>
        <v>0</v>
      </c>
      <c r="P384" s="206">
        <f t="shared" si="107"/>
        <v>0</v>
      </c>
      <c r="Q384" s="211" t="str">
        <f t="shared" si="108"/>
        <v/>
      </c>
      <c r="R384" s="206">
        <f t="shared" si="109"/>
        <v>0</v>
      </c>
      <c r="S384" s="212">
        <f>IFERROR(INDEX(Raw_DATA!J:J,MATCH(Risk7_PlusY67!$D384,Raw_DATA!$A:$A,0)),"")</f>
        <v>9403245.8200000003</v>
      </c>
      <c r="T384" s="213">
        <f>IFERROR(INDEX(Raw_DATA!K:K,MATCH(Risk7_PlusY67!$D384,Raw_DATA!$A:$A,0)),"")</f>
        <v>58927624.18</v>
      </c>
      <c r="U384" s="214">
        <f t="shared" si="110"/>
        <v>1</v>
      </c>
      <c r="V384" s="214">
        <f t="shared" si="111"/>
        <v>1</v>
      </c>
      <c r="W384" s="214">
        <f>IF(OR(AND((K384&lt;0.8),(AJ384&gt;180)),AND((K384&lt;0.8),(AJ384&lt;10)),AND((K384&gt;=0.8),(AJ384&lt;10)),AND((K384&gt;=0.8),(AJ384&gt;90))),0,1)</f>
        <v>0</v>
      </c>
      <c r="X384" s="214">
        <f t="shared" si="112"/>
        <v>0</v>
      </c>
      <c r="Y384" s="214">
        <f t="shared" si="113"/>
        <v>0</v>
      </c>
      <c r="Z384" s="214">
        <f t="shared" si="114"/>
        <v>1</v>
      </c>
      <c r="AA384" s="214">
        <f t="shared" si="115"/>
        <v>1</v>
      </c>
      <c r="AB384" s="215" t="str">
        <f t="shared" si="116"/>
        <v>B-</v>
      </c>
      <c r="AC384" s="215" t="str">
        <f t="shared" si="117"/>
        <v>0B-</v>
      </c>
      <c r="AD384" s="216"/>
      <c r="AE384" s="216"/>
      <c r="AF384" s="434">
        <f>IFERROR(INDEX(Raw_DATA!L:L,MATCH(Risk7_PlusY67!$D384,Raw_DATA!$A:$A,0)),"")</f>
        <v>11.04</v>
      </c>
      <c r="AG384" s="434">
        <f>IFERROR(INDEX(AVGGroup!$D$5:$D$21,MATCH(Risk7_PlusY67!$H384,AVGGroup!$C$5:$C$21,0)),"")</f>
        <v>-3.55</v>
      </c>
      <c r="AH384" s="434">
        <f>IFERROR(INDEX(Raw_DATA!M:M,MATCH(Risk7_PlusY67!$D384,Raw_DATA!$A:$A,0)),"")</f>
        <v>5.58</v>
      </c>
      <c r="AI384" s="435">
        <f>IFERROR(INDEX(AVGGroup!$F$5:$F$21,MATCH(Risk7_PlusY67!$H384,AVGGroup!$C$5:$C$21,0)),"")</f>
        <v>-10.199999999999999</v>
      </c>
      <c r="AJ384" s="401">
        <f>IFERROR(INDEX(Raw_DATA!N:N,MATCH(Risk7_PlusY67!$D384,Raw_DATA!$A:$A,0)),"")</f>
        <v>5</v>
      </c>
      <c r="AK384" s="401">
        <f>IFERROR(INDEX(Raw_DATA!O:O,MATCH(Risk7_PlusY67!$D384,Raw_DATA!$A:$A,0)),"")</f>
        <v>99</v>
      </c>
      <c r="AL384" s="401">
        <f>IFERROR(INDEX(Raw_DATA!P:P,MATCH(Risk7_PlusY67!$D384,Raw_DATA!$A:$A,0)),"")</f>
        <v>104</v>
      </c>
      <c r="AM384" s="401">
        <f>IFERROR(INDEX(Raw_DATA!Q:Q,MATCH(Risk7_PlusY67!$D384,Raw_DATA!$A:$A,0)),"")</f>
        <v>91</v>
      </c>
      <c r="AN384" s="401">
        <f>IFERROR(INDEX(Raw_DATA!R:R,MATCH(Risk7_PlusY67!$D384,Raw_DATA!$A:$A,0)),"")</f>
        <v>53</v>
      </c>
      <c r="AO384" s="407"/>
      <c r="AP384" s="411" t="b">
        <f>AB384=AY384</f>
        <v>1</v>
      </c>
      <c r="AQ384" s="340">
        <f t="shared" si="118"/>
        <v>0</v>
      </c>
      <c r="AR384" s="123">
        <f t="shared" si="119"/>
        <v>1</v>
      </c>
      <c r="AS384" s="123">
        <f t="shared" si="120"/>
        <v>1</v>
      </c>
      <c r="AT384" s="123">
        <f>IF(OR(AND((K384&lt;0.8),(BE384&gt;180)),AND((K384&lt;0.8),(BE384&lt;10)),AND((K384&gt;=0.8),(BE384&lt;10)),AND((K384&gt;=0.8),(BE384&gt;90))),0,1)</f>
        <v>0</v>
      </c>
      <c r="AU384" s="123">
        <f t="shared" si="121"/>
        <v>0</v>
      </c>
      <c r="AV384" s="123">
        <f t="shared" si="122"/>
        <v>0</v>
      </c>
      <c r="AW384" s="123">
        <f t="shared" si="123"/>
        <v>1</v>
      </c>
      <c r="AX384" s="123">
        <f t="shared" si="124"/>
        <v>1</v>
      </c>
      <c r="AY384" s="416" t="str">
        <f t="shared" si="125"/>
        <v>B-</v>
      </c>
      <c r="AZ384" s="416" t="str">
        <f>R384&amp;AY384</f>
        <v>0B-</v>
      </c>
      <c r="BA384" s="417">
        <f>IFERROR(INDEX(Raw_DATA!L:L,MATCH(Risk7_PlusY67!$D384,Raw_DATA!$A:$A,0)),"")</f>
        <v>11.04</v>
      </c>
      <c r="BB384" s="417">
        <f>IFERROR(INDEX(AVGGroup!$H$5:$H$21,MATCH(Risk7_PlusY67!$BJ384,AVGGroup!$C$5:$C$21,0)),"")</f>
        <v>-3.54</v>
      </c>
      <c r="BC384" s="417">
        <f>IFERROR(INDEX(Raw_DATA!M:M,MATCH(Risk7_PlusY67!$D384,Raw_DATA!$A:$A,0)),"")</f>
        <v>5.58</v>
      </c>
      <c r="BD384" s="418">
        <f>IFERROR(INDEX(AVGGroup!$J$5:$J$21,MATCH(Risk7_PlusY67!$BJ384,AVGGroup!$C$5:$C$21,0)),"")</f>
        <v>-10.199999999999999</v>
      </c>
      <c r="BE384" s="407">
        <f>IFERROR(INDEX(Raw_DATA!N:N,MATCH(Risk7_PlusY67!$D384,Raw_DATA!$A:$A,0)),"")</f>
        <v>5</v>
      </c>
      <c r="BF384" s="407">
        <f>IFERROR(INDEX(Raw_DATA!O:O,MATCH(Risk7_PlusY67!$D384,Raw_DATA!$A:$A,0)),"")</f>
        <v>99</v>
      </c>
      <c r="BG384" s="407">
        <f>IFERROR(INDEX(Raw_DATA!P:P,MATCH(Risk7_PlusY67!$D384,Raw_DATA!$A:$A,0)),"")</f>
        <v>104</v>
      </c>
      <c r="BH384" s="407">
        <f>IFERROR(INDEX(Raw_DATA!Q:Q,MATCH(Risk7_PlusY67!$D384,Raw_DATA!$A:$A,0)),"")</f>
        <v>91</v>
      </c>
      <c r="BI384" s="407">
        <f>IFERROR(INDEX(Raw_DATA!R:R,MATCH(Risk7_PlusY67!$D384,Raw_DATA!$A:$A,0)),"")</f>
        <v>53</v>
      </c>
      <c r="BJ384" s="124" t="str">
        <f>INDEX('Org2567'!$BM:$BM,MATCH(Risk7_PlusY67!D384,'Org2567'!$D:$D,0))</f>
        <v>รพช.F2 P&lt;=30,000</v>
      </c>
    </row>
    <row r="385" spans="1:62" x14ac:dyDescent="0.7">
      <c r="A385" s="206">
        <f>IF(ISBLANK(D385),"",COUNTA($D$3:D385))</f>
        <v>383</v>
      </c>
      <c r="B385" s="207">
        <f>IFERROR(INDEX(ID!$E:$E,MATCH(Risk7_PlusY67!$D385,ID!$A:$A,0)),"")</f>
        <v>6</v>
      </c>
      <c r="C385" s="207" t="str">
        <f>IFERROR(INDEX(ID!$I:$I,MATCH(Risk7_PlusY67!$D385,ID!$A:$A,0)),"")</f>
        <v>ตราด</v>
      </c>
      <c r="D385" s="295" t="s">
        <v>398</v>
      </c>
      <c r="E385" s="207" t="str">
        <f>IFERROR(INDEX(ID!$C:$C,MATCH(Risk7_PlusY67!$D385,ID!$A:$A,0)),"")</f>
        <v>แหลมงอบ,รพช.</v>
      </c>
      <c r="F385" s="207" t="str">
        <f>IFERROR(INDEX(ID!$G:$G,MATCH(Risk7_PlusY67!$D385,ID!$A:$A,0)),"")</f>
        <v>รพช.</v>
      </c>
      <c r="G385" s="206">
        <f>IFERROR(INDEX(ID!$J:$J,MATCH(Risk7_PlusY67!$D385,ID!$A:$A,0)),"")</f>
        <v>30</v>
      </c>
      <c r="H385" s="208" t="str">
        <f>IFERROR(INDEX(ID!$P:$P,MATCH(Risk7_PlusY67!$D385,ID!$A:$A,0)),"")</f>
        <v>รพช.F2 P&lt;=30,000</v>
      </c>
      <c r="I385" s="209">
        <f>IFERROR(INDEX(Raw_DATA!E:E,MATCH(Risk7_PlusY67!$D385,Raw_DATA!$A:$A,0)),"")</f>
        <v>8.68</v>
      </c>
      <c r="J385" s="209">
        <f>IFERROR(INDEX(Raw_DATA!F:F,MATCH(Risk7_PlusY67!$D385,Raw_DATA!$A:$A,0)),"")</f>
        <v>8.36</v>
      </c>
      <c r="K385" s="209">
        <f>IFERROR(INDEX(Raw_DATA!G:G,MATCH(Risk7_PlusY67!$D385,Raw_DATA!$A:$A,0)),"")</f>
        <v>7.15</v>
      </c>
      <c r="L385" s="209">
        <f>IFERROR(INDEX(Raw_DATA!H:H,MATCH(Risk7_PlusY67!$D385,Raw_DATA!$A:$A,0)),"")</f>
        <v>54425196.649999999</v>
      </c>
      <c r="M385" s="210">
        <f>IFERROR(INDEX(Raw_DATA!I:I,MATCH(Risk7_PlusY67!$D385,Raw_DATA!$A:$A,0)),"")</f>
        <v>-6760997.1799999997</v>
      </c>
      <c r="N385" s="206">
        <f t="shared" si="105"/>
        <v>0</v>
      </c>
      <c r="O385" s="206">
        <f t="shared" si="106"/>
        <v>1</v>
      </c>
      <c r="P385" s="206">
        <f t="shared" si="107"/>
        <v>0</v>
      </c>
      <c r="Q385" s="211">
        <f t="shared" si="108"/>
        <v>96.5</v>
      </c>
      <c r="R385" s="206">
        <f t="shared" si="109"/>
        <v>1</v>
      </c>
      <c r="S385" s="212">
        <f>IFERROR(INDEX(Raw_DATA!J:J,MATCH(Risk7_PlusY67!$D385,Raw_DATA!$A:$A,0)),"")</f>
        <v>-3187739.29</v>
      </c>
      <c r="T385" s="213">
        <f>IFERROR(INDEX(Raw_DATA!K:K,MATCH(Risk7_PlusY67!$D385,Raw_DATA!$A:$A,0)),"")</f>
        <v>43624186</v>
      </c>
      <c r="U385" s="214">
        <f t="shared" si="110"/>
        <v>0</v>
      </c>
      <c r="V385" s="214">
        <f t="shared" si="111"/>
        <v>1</v>
      </c>
      <c r="W385" s="214">
        <f>IF(OR(AND((K385&lt;0.8),(AJ385&gt;180)),AND((K385&lt;0.8),(AJ385&lt;10)),AND((K385&gt;=0.8),(AJ385&lt;10)),AND((K385&gt;=0.8),(AJ385&gt;90))),0,1)</f>
        <v>1</v>
      </c>
      <c r="X385" s="214">
        <f t="shared" si="112"/>
        <v>1</v>
      </c>
      <c r="Y385" s="214">
        <f t="shared" si="113"/>
        <v>1</v>
      </c>
      <c r="Z385" s="214">
        <f t="shared" si="114"/>
        <v>1</v>
      </c>
      <c r="AA385" s="214">
        <f t="shared" si="115"/>
        <v>0</v>
      </c>
      <c r="AB385" s="215" t="str">
        <f t="shared" si="116"/>
        <v>B</v>
      </c>
      <c r="AC385" s="215" t="str">
        <f t="shared" si="117"/>
        <v>1B</v>
      </c>
      <c r="AD385" s="216"/>
      <c r="AE385" s="216"/>
      <c r="AF385" s="434">
        <f>IFERROR(INDEX(Raw_DATA!L:L,MATCH(Risk7_PlusY67!$D385,Raw_DATA!$A:$A,0)),"")</f>
        <v>-4.3099999999999996</v>
      </c>
      <c r="AG385" s="434">
        <f>IFERROR(INDEX(AVGGroup!$D$5:$D$21,MATCH(Risk7_PlusY67!$H385,AVGGroup!$C$5:$C$21,0)),"")</f>
        <v>-3.55</v>
      </c>
      <c r="AH385" s="434">
        <f>IFERROR(INDEX(Raw_DATA!M:M,MATCH(Risk7_PlusY67!$D385,Raw_DATA!$A:$A,0)),"")</f>
        <v>-8.19</v>
      </c>
      <c r="AI385" s="435">
        <f>IFERROR(INDEX(AVGGroup!$F$5:$F$21,MATCH(Risk7_PlusY67!$H385,AVGGroup!$C$5:$C$21,0)),"")</f>
        <v>-10.199999999999999</v>
      </c>
      <c r="AJ385" s="401">
        <f>IFERROR(INDEX(Raw_DATA!N:N,MATCH(Risk7_PlusY67!$D385,Raw_DATA!$A:$A,0)),"")</f>
        <v>58</v>
      </c>
      <c r="AK385" s="401">
        <f>IFERROR(INDEX(Raw_DATA!O:O,MATCH(Risk7_PlusY67!$D385,Raw_DATA!$A:$A,0)),"")</f>
        <v>30</v>
      </c>
      <c r="AL385" s="401">
        <f>IFERROR(INDEX(Raw_DATA!P:P,MATCH(Risk7_PlusY67!$D385,Raw_DATA!$A:$A,0)),"")</f>
        <v>60</v>
      </c>
      <c r="AM385" s="401">
        <f>IFERROR(INDEX(Raw_DATA!Q:Q,MATCH(Risk7_PlusY67!$D385,Raw_DATA!$A:$A,0)),"")</f>
        <v>39</v>
      </c>
      <c r="AN385" s="401">
        <f>IFERROR(INDEX(Raw_DATA!R:R,MATCH(Risk7_PlusY67!$D385,Raw_DATA!$A:$A,0)),"")</f>
        <v>98</v>
      </c>
      <c r="AO385" s="407"/>
      <c r="AP385" s="411" t="b">
        <f>AB385=AY385</f>
        <v>1</v>
      </c>
      <c r="AQ385" s="340">
        <f t="shared" si="118"/>
        <v>1</v>
      </c>
      <c r="AR385" s="123">
        <f t="shared" si="119"/>
        <v>0</v>
      </c>
      <c r="AS385" s="123">
        <f t="shared" si="120"/>
        <v>1</v>
      </c>
      <c r="AT385" s="123">
        <f>IF(OR(AND((K385&lt;0.8),(BE385&gt;180)),AND((K385&lt;0.8),(BE385&lt;10)),AND((K385&gt;=0.8),(BE385&lt;10)),AND((K385&gt;=0.8),(BE385&gt;90))),0,1)</f>
        <v>1</v>
      </c>
      <c r="AU385" s="123">
        <f t="shared" si="121"/>
        <v>1</v>
      </c>
      <c r="AV385" s="123">
        <f t="shared" si="122"/>
        <v>1</v>
      </c>
      <c r="AW385" s="123">
        <f t="shared" si="123"/>
        <v>1</v>
      </c>
      <c r="AX385" s="123">
        <f t="shared" si="124"/>
        <v>0</v>
      </c>
      <c r="AY385" s="416" t="str">
        <f t="shared" si="125"/>
        <v>B</v>
      </c>
      <c r="AZ385" s="416" t="str">
        <f>R385&amp;AY385</f>
        <v>1B</v>
      </c>
      <c r="BA385" s="417">
        <f>IFERROR(INDEX(Raw_DATA!L:L,MATCH(Risk7_PlusY67!$D385,Raw_DATA!$A:$A,0)),"")</f>
        <v>-4.3099999999999996</v>
      </c>
      <c r="BB385" s="417">
        <f>IFERROR(INDEX(AVGGroup!$H$5:$H$21,MATCH(Risk7_PlusY67!$BJ385,AVGGroup!$C$5:$C$21,0)),"")</f>
        <v>-3.54</v>
      </c>
      <c r="BC385" s="417">
        <f>IFERROR(INDEX(Raw_DATA!M:M,MATCH(Risk7_PlusY67!$D385,Raw_DATA!$A:$A,0)),"")</f>
        <v>-8.19</v>
      </c>
      <c r="BD385" s="418">
        <f>IFERROR(INDEX(AVGGroup!$J$5:$J$21,MATCH(Risk7_PlusY67!$BJ385,AVGGroup!$C$5:$C$21,0)),"")</f>
        <v>-10.199999999999999</v>
      </c>
      <c r="BE385" s="407">
        <f>IFERROR(INDEX(Raw_DATA!N:N,MATCH(Risk7_PlusY67!$D385,Raw_DATA!$A:$A,0)),"")</f>
        <v>58</v>
      </c>
      <c r="BF385" s="407">
        <f>IFERROR(INDEX(Raw_DATA!O:O,MATCH(Risk7_PlusY67!$D385,Raw_DATA!$A:$A,0)),"")</f>
        <v>30</v>
      </c>
      <c r="BG385" s="407">
        <f>IFERROR(INDEX(Raw_DATA!P:P,MATCH(Risk7_PlusY67!$D385,Raw_DATA!$A:$A,0)),"")</f>
        <v>60</v>
      </c>
      <c r="BH385" s="407">
        <f>IFERROR(INDEX(Raw_DATA!Q:Q,MATCH(Risk7_PlusY67!$D385,Raw_DATA!$A:$A,0)),"")</f>
        <v>39</v>
      </c>
      <c r="BI385" s="407">
        <f>IFERROR(INDEX(Raw_DATA!R:R,MATCH(Risk7_PlusY67!$D385,Raw_DATA!$A:$A,0)),"")</f>
        <v>98</v>
      </c>
      <c r="BJ385" s="124" t="str">
        <f>INDEX('Org2567'!$BM:$BM,MATCH(Risk7_PlusY67!D385,'Org2567'!$D:$D,0))</f>
        <v>รพช.F2 P&lt;=30,000</v>
      </c>
    </row>
    <row r="386" spans="1:62" x14ac:dyDescent="0.7">
      <c r="A386" s="206">
        <f>IF(ISBLANK(D386),"",COUNTA($D$3:D386))</f>
        <v>384</v>
      </c>
      <c r="B386" s="207">
        <f>IFERROR(INDEX(ID!$E:$E,MATCH(Risk7_PlusY67!$D386,ID!$A:$A,0)),"")</f>
        <v>6</v>
      </c>
      <c r="C386" s="207" t="str">
        <f>IFERROR(INDEX(ID!$I:$I,MATCH(Risk7_PlusY67!$D386,ID!$A:$A,0)),"")</f>
        <v>ตราด</v>
      </c>
      <c r="D386" s="295" t="s">
        <v>399</v>
      </c>
      <c r="E386" s="207" t="str">
        <f>IFERROR(INDEX(ID!$C:$C,MATCH(Risk7_PlusY67!$D386,ID!$A:$A,0)),"")</f>
        <v>เกาะกูด,รพช.</v>
      </c>
      <c r="F386" s="207" t="str">
        <f>IFERROR(INDEX(ID!$G:$G,MATCH(Risk7_PlusY67!$D386,ID!$A:$A,0)),"")</f>
        <v>รพช.</v>
      </c>
      <c r="G386" s="206">
        <f>IFERROR(INDEX(ID!$J:$J,MATCH(Risk7_PlusY67!$D386,ID!$A:$A,0)),"")</f>
        <v>7</v>
      </c>
      <c r="H386" s="208" t="str">
        <f>IFERROR(INDEX(ID!$P:$P,MATCH(Risk7_PlusY67!$D386,ID!$A:$A,0)),"")</f>
        <v>รพช.F3 P&lt;=15,000</v>
      </c>
      <c r="I386" s="209">
        <f>IFERROR(INDEX(Raw_DATA!E:E,MATCH(Risk7_PlusY67!$D386,Raw_DATA!$A:$A,0)),"")</f>
        <v>11.94</v>
      </c>
      <c r="J386" s="209">
        <f>IFERROR(INDEX(Raw_DATA!F:F,MATCH(Risk7_PlusY67!$D386,Raw_DATA!$A:$A,0)),"")</f>
        <v>11.45</v>
      </c>
      <c r="K386" s="209">
        <f>IFERROR(INDEX(Raw_DATA!G:G,MATCH(Risk7_PlusY67!$D386,Raw_DATA!$A:$A,0)),"")</f>
        <v>10.8</v>
      </c>
      <c r="L386" s="209">
        <f>IFERROR(INDEX(Raw_DATA!H:H,MATCH(Risk7_PlusY67!$D386,Raw_DATA!$A:$A,0)),"")</f>
        <v>15321770.01</v>
      </c>
      <c r="M386" s="210">
        <f>IFERROR(INDEX(Raw_DATA!I:I,MATCH(Risk7_PlusY67!$D386,Raw_DATA!$A:$A,0)),"")</f>
        <v>4224635.5999999996</v>
      </c>
      <c r="N386" s="206">
        <f t="shared" si="105"/>
        <v>0</v>
      </c>
      <c r="O386" s="206">
        <f t="shared" si="106"/>
        <v>0</v>
      </c>
      <c r="P386" s="206">
        <f t="shared" si="107"/>
        <v>0</v>
      </c>
      <c r="Q386" s="211" t="str">
        <f t="shared" si="108"/>
        <v/>
      </c>
      <c r="R386" s="206">
        <f t="shared" si="109"/>
        <v>0</v>
      </c>
      <c r="S386" s="212">
        <f>IFERROR(INDEX(Raw_DATA!J:J,MATCH(Risk7_PlusY67!$D386,Raw_DATA!$A:$A,0)),"")</f>
        <v>6831776</v>
      </c>
      <c r="T386" s="213">
        <f>IFERROR(INDEX(Raw_DATA!K:K,MATCH(Risk7_PlusY67!$D386,Raw_DATA!$A:$A,0)),"")</f>
        <v>13737627.98</v>
      </c>
      <c r="U386" s="214">
        <f t="shared" si="110"/>
        <v>1</v>
      </c>
      <c r="V386" s="214">
        <f t="shared" si="111"/>
        <v>1</v>
      </c>
      <c r="W386" s="214">
        <f>IF(OR(AND((K386&lt;0.8),(AJ386&gt;180)),AND((K386&lt;0.8),(AJ386&lt;10)),AND((K386&gt;=0.8),(AJ386&lt;10)),AND((K386&gt;=0.8),(AJ386&gt;90))),0,1)</f>
        <v>0</v>
      </c>
      <c r="X386" s="214">
        <f t="shared" si="112"/>
        <v>1</v>
      </c>
      <c r="Y386" s="214">
        <f t="shared" si="113"/>
        <v>1</v>
      </c>
      <c r="Z386" s="214">
        <f t="shared" si="114"/>
        <v>1</v>
      </c>
      <c r="AA386" s="214">
        <f t="shared" si="115"/>
        <v>0</v>
      </c>
      <c r="AB386" s="215" t="str">
        <f t="shared" si="116"/>
        <v>B</v>
      </c>
      <c r="AC386" s="215" t="str">
        <f t="shared" si="117"/>
        <v>0B</v>
      </c>
      <c r="AD386" s="216"/>
      <c r="AE386" s="216"/>
      <c r="AF386" s="434">
        <f>IFERROR(INDEX(Raw_DATA!L:L,MATCH(Risk7_PlusY67!$D386,Raw_DATA!$A:$A,0)),"")</f>
        <v>17.559999999999999</v>
      </c>
      <c r="AG386" s="434">
        <f>IFERROR(INDEX(AVGGroup!$D$5:$D$21,MATCH(Risk7_PlusY67!$H386,AVGGroup!$C$5:$C$21,0)),"")</f>
        <v>1.1000000000000001</v>
      </c>
      <c r="AH386" s="434">
        <f>IFERROR(INDEX(Raw_DATA!M:M,MATCH(Risk7_PlusY67!$D386,Raw_DATA!$A:$A,0)),"")</f>
        <v>14.36</v>
      </c>
      <c r="AI386" s="435">
        <f>IFERROR(INDEX(AVGGroup!$F$5:$F$21,MATCH(Risk7_PlusY67!$H386,AVGGroup!$C$5:$C$21,0)),"")</f>
        <v>-5.66</v>
      </c>
      <c r="AJ386" s="401">
        <f>IFERROR(INDEX(Raw_DATA!N:N,MATCH(Risk7_PlusY67!$D386,Raw_DATA!$A:$A,0)),"")</f>
        <v>7</v>
      </c>
      <c r="AK386" s="401">
        <f>IFERROR(INDEX(Raw_DATA!O:O,MATCH(Risk7_PlusY67!$D386,Raw_DATA!$A:$A,0)),"")</f>
        <v>42</v>
      </c>
      <c r="AL386" s="401">
        <f>IFERROR(INDEX(Raw_DATA!P:P,MATCH(Risk7_PlusY67!$D386,Raw_DATA!$A:$A,0)),"")</f>
        <v>55</v>
      </c>
      <c r="AM386" s="401">
        <f>IFERROR(INDEX(Raw_DATA!Q:Q,MATCH(Risk7_PlusY67!$D386,Raw_DATA!$A:$A,0)),"")</f>
        <v>93</v>
      </c>
      <c r="AN386" s="401">
        <f>IFERROR(INDEX(Raw_DATA!R:R,MATCH(Risk7_PlusY67!$D386,Raw_DATA!$A:$A,0)),"")</f>
        <v>86</v>
      </c>
      <c r="AO386" s="407"/>
      <c r="AP386" s="411" t="b">
        <f>AB386=AY386</f>
        <v>1</v>
      </c>
      <c r="AQ386" s="340">
        <f t="shared" si="118"/>
        <v>0</v>
      </c>
      <c r="AR386" s="123">
        <f t="shared" si="119"/>
        <v>1</v>
      </c>
      <c r="AS386" s="123">
        <f t="shared" si="120"/>
        <v>1</v>
      </c>
      <c r="AT386" s="123">
        <f>IF(OR(AND((K386&lt;0.8),(BE386&gt;180)),AND((K386&lt;0.8),(BE386&lt;10)),AND((K386&gt;=0.8),(BE386&lt;10)),AND((K386&gt;=0.8),(BE386&gt;90))),0,1)</f>
        <v>0</v>
      </c>
      <c r="AU386" s="123">
        <f t="shared" si="121"/>
        <v>1</v>
      </c>
      <c r="AV386" s="123">
        <f t="shared" si="122"/>
        <v>1</v>
      </c>
      <c r="AW386" s="123">
        <f t="shared" si="123"/>
        <v>1</v>
      </c>
      <c r="AX386" s="123">
        <f t="shared" si="124"/>
        <v>0</v>
      </c>
      <c r="AY386" s="416" t="str">
        <f t="shared" si="125"/>
        <v>B</v>
      </c>
      <c r="AZ386" s="416" t="str">
        <f>R386&amp;AY386</f>
        <v>0B</v>
      </c>
      <c r="BA386" s="417">
        <f>IFERROR(INDEX(Raw_DATA!L:L,MATCH(Risk7_PlusY67!$D386,Raw_DATA!$A:$A,0)),"")</f>
        <v>17.559999999999999</v>
      </c>
      <c r="BB386" s="417">
        <f>IFERROR(INDEX(AVGGroup!$H$5:$H$21,MATCH(Risk7_PlusY67!$BJ386,AVGGroup!$C$5:$C$21,0)),"")</f>
        <v>1.1000000000000001</v>
      </c>
      <c r="BC386" s="417">
        <f>IFERROR(INDEX(Raw_DATA!M:M,MATCH(Risk7_PlusY67!$D386,Raw_DATA!$A:$A,0)),"")</f>
        <v>14.36</v>
      </c>
      <c r="BD386" s="418">
        <f>IFERROR(INDEX(AVGGroup!$J$5:$J$21,MATCH(Risk7_PlusY67!$BJ386,AVGGroup!$C$5:$C$21,0)),"")</f>
        <v>-5.66</v>
      </c>
      <c r="BE386" s="407">
        <f>IFERROR(INDEX(Raw_DATA!N:N,MATCH(Risk7_PlusY67!$D386,Raw_DATA!$A:$A,0)),"")</f>
        <v>7</v>
      </c>
      <c r="BF386" s="407">
        <f>IFERROR(INDEX(Raw_DATA!O:O,MATCH(Risk7_PlusY67!$D386,Raw_DATA!$A:$A,0)),"")</f>
        <v>42</v>
      </c>
      <c r="BG386" s="407">
        <f>IFERROR(INDEX(Raw_DATA!P:P,MATCH(Risk7_PlusY67!$D386,Raw_DATA!$A:$A,0)),"")</f>
        <v>55</v>
      </c>
      <c r="BH386" s="407">
        <f>IFERROR(INDEX(Raw_DATA!Q:Q,MATCH(Risk7_PlusY67!$D386,Raw_DATA!$A:$A,0)),"")</f>
        <v>93</v>
      </c>
      <c r="BI386" s="407">
        <f>IFERROR(INDEX(Raw_DATA!R:R,MATCH(Risk7_PlusY67!$D386,Raw_DATA!$A:$A,0)),"")</f>
        <v>86</v>
      </c>
      <c r="BJ386" s="124" t="str">
        <f>INDEX('Org2567'!$BM:$BM,MATCH(Risk7_PlusY67!D386,'Org2567'!$D:$D,0))</f>
        <v>รพช.F3 P&lt;=15,000</v>
      </c>
    </row>
    <row r="387" spans="1:62" x14ac:dyDescent="0.7">
      <c r="A387" s="206">
        <f>IF(ISBLANK(D387),"",COUNTA($D$3:D387))</f>
        <v>385</v>
      </c>
      <c r="B387" s="207">
        <f>IFERROR(INDEX(ID!$E:$E,MATCH(Risk7_PlusY67!$D387,ID!$A:$A,0)),"")</f>
        <v>6</v>
      </c>
      <c r="C387" s="207" t="str">
        <f>IFERROR(INDEX(ID!$I:$I,MATCH(Risk7_PlusY67!$D387,ID!$A:$A,0)),"")</f>
        <v>ตราด</v>
      </c>
      <c r="D387" s="295" t="s">
        <v>400</v>
      </c>
      <c r="E387" s="207" t="str">
        <f>IFERROR(INDEX(ID!$C:$C,MATCH(Risk7_PlusY67!$D387,ID!$A:$A,0)),"")</f>
        <v>เกาะช้าง,รพช.</v>
      </c>
      <c r="F387" s="207" t="str">
        <f>IFERROR(INDEX(ID!$G:$G,MATCH(Risk7_PlusY67!$D387,ID!$A:$A,0)),"")</f>
        <v>รพช.</v>
      </c>
      <c r="G387" s="206">
        <f>IFERROR(INDEX(ID!$J:$J,MATCH(Risk7_PlusY67!$D387,ID!$A:$A,0)),"")</f>
        <v>26</v>
      </c>
      <c r="H387" s="208" t="str">
        <f>IFERROR(INDEX(ID!$P:$P,MATCH(Risk7_PlusY67!$D387,ID!$A:$A,0)),"")</f>
        <v>รพช.F2 P&lt;=30,000</v>
      </c>
      <c r="I387" s="209">
        <f>IFERROR(INDEX(Raw_DATA!E:E,MATCH(Risk7_PlusY67!$D387,Raw_DATA!$A:$A,0)),"")</f>
        <v>6.5</v>
      </c>
      <c r="J387" s="209">
        <f>IFERROR(INDEX(Raw_DATA!F:F,MATCH(Risk7_PlusY67!$D387,Raw_DATA!$A:$A,0)),"")</f>
        <v>6.17</v>
      </c>
      <c r="K387" s="209">
        <f>IFERROR(INDEX(Raw_DATA!G:G,MATCH(Risk7_PlusY67!$D387,Raw_DATA!$A:$A,0)),"")</f>
        <v>3.88</v>
      </c>
      <c r="L387" s="209">
        <f>IFERROR(INDEX(Raw_DATA!H:H,MATCH(Risk7_PlusY67!$D387,Raw_DATA!$A:$A,0)),"")</f>
        <v>21415830.079999998</v>
      </c>
      <c r="M387" s="210">
        <f>IFERROR(INDEX(Raw_DATA!I:I,MATCH(Risk7_PlusY67!$D387,Raw_DATA!$A:$A,0)),"")</f>
        <v>-5562299.1600000001</v>
      </c>
      <c r="N387" s="206">
        <f t="shared" si="105"/>
        <v>0</v>
      </c>
      <c r="O387" s="206">
        <f t="shared" si="106"/>
        <v>1</v>
      </c>
      <c r="P387" s="206">
        <f t="shared" si="107"/>
        <v>0</v>
      </c>
      <c r="Q387" s="211">
        <f t="shared" si="108"/>
        <v>46.2</v>
      </c>
      <c r="R387" s="206">
        <f t="shared" si="109"/>
        <v>1</v>
      </c>
      <c r="S387" s="212">
        <f>IFERROR(INDEX(Raw_DATA!J:J,MATCH(Risk7_PlusY67!$D387,Raw_DATA!$A:$A,0)),"")</f>
        <v>-1399161.45</v>
      </c>
      <c r="T387" s="213">
        <f>IFERROR(INDEX(Raw_DATA!K:K,MATCH(Risk7_PlusY67!$D387,Raw_DATA!$A:$A,0)),"")</f>
        <v>11304460.439999999</v>
      </c>
      <c r="U387" s="214">
        <f t="shared" si="110"/>
        <v>1</v>
      </c>
      <c r="V387" s="214">
        <f t="shared" si="111"/>
        <v>0</v>
      </c>
      <c r="W387" s="214">
        <f>IF(OR(AND((K387&lt;0.8),(AJ387&gt;180)),AND((K387&lt;0.8),(AJ387&lt;10)),AND((K387&gt;=0.8),(AJ387&lt;10)),AND((K387&gt;=0.8),(AJ387&gt;90))),0,1)</f>
        <v>1</v>
      </c>
      <c r="X387" s="214">
        <f t="shared" si="112"/>
        <v>1</v>
      </c>
      <c r="Y387" s="214">
        <f t="shared" si="113"/>
        <v>1</v>
      </c>
      <c r="Z387" s="214">
        <f t="shared" si="114"/>
        <v>1</v>
      </c>
      <c r="AA387" s="214">
        <f t="shared" si="115"/>
        <v>0</v>
      </c>
      <c r="AB387" s="215" t="str">
        <f t="shared" si="116"/>
        <v>B</v>
      </c>
      <c r="AC387" s="215" t="str">
        <f t="shared" si="117"/>
        <v>1B</v>
      </c>
      <c r="AD387" s="216"/>
      <c r="AE387" s="216"/>
      <c r="AF387" s="434">
        <f>IFERROR(INDEX(Raw_DATA!L:L,MATCH(Risk7_PlusY67!$D387,Raw_DATA!$A:$A,0)),"")</f>
        <v>-2.5099999999999998</v>
      </c>
      <c r="AG387" s="434">
        <f>IFERROR(INDEX(AVGGroup!$D$5:$D$21,MATCH(Risk7_PlusY67!$H387,AVGGroup!$C$5:$C$21,0)),"")</f>
        <v>-3.55</v>
      </c>
      <c r="AH387" s="434">
        <f>IFERROR(INDEX(Raw_DATA!M:M,MATCH(Risk7_PlusY67!$D387,Raw_DATA!$A:$A,0)),"")</f>
        <v>-11.6</v>
      </c>
      <c r="AI387" s="435">
        <f>IFERROR(INDEX(AVGGroup!$F$5:$F$21,MATCH(Risk7_PlusY67!$H387,AVGGroup!$C$5:$C$21,0)),"")</f>
        <v>-10.199999999999999</v>
      </c>
      <c r="AJ387" s="401">
        <f>IFERROR(INDEX(Raw_DATA!N:N,MATCH(Risk7_PlusY67!$D387,Raw_DATA!$A:$A,0)),"")</f>
        <v>33</v>
      </c>
      <c r="AK387" s="401">
        <f>IFERROR(INDEX(Raw_DATA!O:O,MATCH(Risk7_PlusY67!$D387,Raw_DATA!$A:$A,0)),"")</f>
        <v>12</v>
      </c>
      <c r="AL387" s="401">
        <f>IFERROR(INDEX(Raw_DATA!P:P,MATCH(Risk7_PlusY67!$D387,Raw_DATA!$A:$A,0)),"")</f>
        <v>57</v>
      </c>
      <c r="AM387" s="401">
        <f>IFERROR(INDEX(Raw_DATA!Q:Q,MATCH(Risk7_PlusY67!$D387,Raw_DATA!$A:$A,0)),"")</f>
        <v>109</v>
      </c>
      <c r="AN387" s="401">
        <f>IFERROR(INDEX(Raw_DATA!R:R,MATCH(Risk7_PlusY67!$D387,Raw_DATA!$A:$A,0)),"")</f>
        <v>77</v>
      </c>
      <c r="AO387" s="407"/>
      <c r="AP387" s="411" t="b">
        <f>AB387=AY387</f>
        <v>1</v>
      </c>
      <c r="AQ387" s="340">
        <f t="shared" si="118"/>
        <v>1</v>
      </c>
      <c r="AR387" s="123">
        <f t="shared" si="119"/>
        <v>1</v>
      </c>
      <c r="AS387" s="123">
        <f t="shared" si="120"/>
        <v>0</v>
      </c>
      <c r="AT387" s="123">
        <f>IF(OR(AND((K387&lt;0.8),(BE387&gt;180)),AND((K387&lt;0.8),(BE387&lt;10)),AND((K387&gt;=0.8),(BE387&lt;10)),AND((K387&gt;=0.8),(BE387&gt;90))),0,1)</f>
        <v>1</v>
      </c>
      <c r="AU387" s="123">
        <f t="shared" si="121"/>
        <v>1</v>
      </c>
      <c r="AV387" s="123">
        <f t="shared" si="122"/>
        <v>1</v>
      </c>
      <c r="AW387" s="123">
        <f t="shared" si="123"/>
        <v>1</v>
      </c>
      <c r="AX387" s="123">
        <f t="shared" si="124"/>
        <v>0</v>
      </c>
      <c r="AY387" s="416" t="str">
        <f t="shared" si="125"/>
        <v>B</v>
      </c>
      <c r="AZ387" s="416" t="str">
        <f>R387&amp;AY387</f>
        <v>1B</v>
      </c>
      <c r="BA387" s="417">
        <f>IFERROR(INDEX(Raw_DATA!L:L,MATCH(Risk7_PlusY67!$D387,Raw_DATA!$A:$A,0)),"")</f>
        <v>-2.5099999999999998</v>
      </c>
      <c r="BB387" s="417">
        <f>IFERROR(INDEX(AVGGroup!$H$5:$H$21,MATCH(Risk7_PlusY67!$BJ387,AVGGroup!$C$5:$C$21,0)),"")</f>
        <v>-3.54</v>
      </c>
      <c r="BC387" s="417">
        <f>IFERROR(INDEX(Raw_DATA!M:M,MATCH(Risk7_PlusY67!$D387,Raw_DATA!$A:$A,0)),"")</f>
        <v>-11.6</v>
      </c>
      <c r="BD387" s="418">
        <f>IFERROR(INDEX(AVGGroup!$J$5:$J$21,MATCH(Risk7_PlusY67!$BJ387,AVGGroup!$C$5:$C$21,0)),"")</f>
        <v>-10.199999999999999</v>
      </c>
      <c r="BE387" s="407">
        <f>IFERROR(INDEX(Raw_DATA!N:N,MATCH(Risk7_PlusY67!$D387,Raw_DATA!$A:$A,0)),"")</f>
        <v>33</v>
      </c>
      <c r="BF387" s="407">
        <f>IFERROR(INDEX(Raw_DATA!O:O,MATCH(Risk7_PlusY67!$D387,Raw_DATA!$A:$A,0)),"")</f>
        <v>12</v>
      </c>
      <c r="BG387" s="407">
        <f>IFERROR(INDEX(Raw_DATA!P:P,MATCH(Risk7_PlusY67!$D387,Raw_DATA!$A:$A,0)),"")</f>
        <v>57</v>
      </c>
      <c r="BH387" s="407">
        <f>IFERROR(INDEX(Raw_DATA!Q:Q,MATCH(Risk7_PlusY67!$D387,Raw_DATA!$A:$A,0)),"")</f>
        <v>109</v>
      </c>
      <c r="BI387" s="407">
        <f>IFERROR(INDEX(Raw_DATA!R:R,MATCH(Risk7_PlusY67!$D387,Raw_DATA!$A:$A,0)),"")</f>
        <v>77</v>
      </c>
      <c r="BJ387" s="124" t="str">
        <f>INDEX('Org2567'!$BM:$BM,MATCH(Risk7_PlusY67!D387,'Org2567'!$D:$D,0))</f>
        <v>รพช.F2 P&lt;=30,000</v>
      </c>
    </row>
    <row r="388" spans="1:62" x14ac:dyDescent="0.7">
      <c r="A388" s="206">
        <f>IF(ISBLANK(D388),"",COUNTA($D$3:D388))</f>
        <v>386</v>
      </c>
      <c r="B388" s="207">
        <f>IFERROR(INDEX(ID!$E:$E,MATCH(Risk7_PlusY67!$D388,ID!$A:$A,0)),"")</f>
        <v>6</v>
      </c>
      <c r="C388" s="207" t="str">
        <f>IFERROR(INDEX(ID!$I:$I,MATCH(Risk7_PlusY67!$D388,ID!$A:$A,0)),"")</f>
        <v>ปราจีนบุรี</v>
      </c>
      <c r="D388" s="295" t="s">
        <v>401</v>
      </c>
      <c r="E388" s="207" t="str">
        <f>IFERROR(INDEX(ID!$C:$C,MATCH(Risk7_PlusY67!$D388,ID!$A:$A,0)),"")</f>
        <v>เจ้าพระยาอภัยภูเบศร,รพศ.</v>
      </c>
      <c r="F388" s="207" t="str">
        <f>IFERROR(INDEX(ID!$G:$G,MATCH(Risk7_PlusY67!$D388,ID!$A:$A,0)),"")</f>
        <v>รพศ.</v>
      </c>
      <c r="G388" s="206">
        <f>IFERROR(INDEX(ID!$J:$J,MATCH(Risk7_PlusY67!$D388,ID!$A:$A,0)),"")</f>
        <v>504</v>
      </c>
      <c r="H388" s="208" t="str">
        <f>IFERROR(INDEX(ID!$P:$P,MATCH(Risk7_PlusY67!$D388,ID!$A:$A,0)),"")</f>
        <v>รพศ.A B&lt;=700</v>
      </c>
      <c r="I388" s="209">
        <f>IFERROR(INDEX(Raw_DATA!E:E,MATCH(Risk7_PlusY67!$D388,Raw_DATA!$A:$A,0)),"")</f>
        <v>3.56</v>
      </c>
      <c r="J388" s="209">
        <f>IFERROR(INDEX(Raw_DATA!F:F,MATCH(Risk7_PlusY67!$D388,Raw_DATA!$A:$A,0)),"")</f>
        <v>3.27</v>
      </c>
      <c r="K388" s="209">
        <f>IFERROR(INDEX(Raw_DATA!G:G,MATCH(Risk7_PlusY67!$D388,Raw_DATA!$A:$A,0)),"")</f>
        <v>2.42</v>
      </c>
      <c r="L388" s="209">
        <f>IFERROR(INDEX(Raw_DATA!H:H,MATCH(Risk7_PlusY67!$D388,Raw_DATA!$A:$A,0)),"")</f>
        <v>785878429.22000003</v>
      </c>
      <c r="M388" s="210">
        <f>IFERROR(INDEX(Raw_DATA!I:I,MATCH(Risk7_PlusY67!$D388,Raw_DATA!$A:$A,0)),"")</f>
        <v>-206907861.65000001</v>
      </c>
      <c r="N388" s="206">
        <f t="shared" ref="N388:N451" si="126">(IF(I388&lt;1.5,1,0))+(IF(J388&lt;1,1,0))+(IF(K388&lt;0.8,1,0))</f>
        <v>0</v>
      </c>
      <c r="O388" s="206">
        <f t="shared" ref="O388:O451" si="127">IF(M388&lt;0,1,0)+IF(L388&lt;0,1,0)</f>
        <v>1</v>
      </c>
      <c r="P388" s="206">
        <f t="shared" ref="P388:P451" si="128">IF(AND(L388&gt;0,M388&lt;0),IF(ABS((L388/(M388/$P$1)))&lt;3,2,IF(ABS((L388/(M388/$P$1)))&gt;6,0,1)),IF(AND(L388&lt;0,M388&gt;0),IF(ABS((L388/(M388/$P$1)))&lt;3,0,IF(ABS((L388/(M388/$P$1)))&gt;6,2,1)),IF(AND(L388&gt;0,M388&gt;0),0,2)))</f>
        <v>0</v>
      </c>
      <c r="Q388" s="211">
        <f t="shared" ref="Q388:Q451" si="129">IFERROR(IF(AND(L388&gt;0,M388&gt;0),"",IF(AND(L388&lt;0,M388&lt;0),"",TRUNC(ABS(L388/(M388/$P$1)),1))),"")</f>
        <v>45.5</v>
      </c>
      <c r="R388" s="206">
        <f t="shared" ref="R388:R451" si="130">+N388+O388+P388</f>
        <v>1</v>
      </c>
      <c r="S388" s="212">
        <f>IFERROR(INDEX(Raw_DATA!J:J,MATCH(Risk7_PlusY67!$D388,Raw_DATA!$A:$A,0)),"")</f>
        <v>-45635234.590000004</v>
      </c>
      <c r="T388" s="213">
        <f>IFERROR(INDEX(Raw_DATA!K:K,MATCH(Risk7_PlusY67!$D388,Raw_DATA!$A:$A,0)),"")</f>
        <v>436062911.72000003</v>
      </c>
      <c r="U388" s="214">
        <f t="shared" ref="U388:U451" si="131">IF(AF388&gt;=AG388,1,0)</f>
        <v>0</v>
      </c>
      <c r="V388" s="214">
        <f t="shared" ref="V388:V451" si="132">IF(AH388&gt;=AI388,1,0)</f>
        <v>0</v>
      </c>
      <c r="W388" s="214">
        <f>IF(OR(AND((K388&lt;0.8),(AJ388&gt;180)),AND((K388&lt;0.8),(AJ388&lt;10)),AND((K388&gt;=0.8),(AJ388&lt;10)),AND((K388&gt;=0.8),(AJ388&gt;90))),0,1)</f>
        <v>1</v>
      </c>
      <c r="X388" s="214">
        <f t="shared" ref="X388:X451" si="133">IF(AND(AK388&gt;=10,AK388&lt;=60),1,0)</f>
        <v>0</v>
      </c>
      <c r="Y388" s="214">
        <f t="shared" ref="Y388:Y451" si="134">IF(AND(AL388&gt;=10,AL388&lt;=60),1,0)</f>
        <v>0</v>
      </c>
      <c r="Z388" s="214">
        <f t="shared" ref="Z388:Z451" si="135">IF(AND(AM388&gt;=10,AM388&lt;=120),1,0)</f>
        <v>0</v>
      </c>
      <c r="AA388" s="214">
        <f t="shared" ref="AA388:AA451" si="136">IF(AND(AN388&gt;=10,AN388&lt;=60),1,0)</f>
        <v>0</v>
      </c>
      <c r="AB388" s="215" t="str">
        <f t="shared" ref="AB388:AB451" si="137">IF(COUNTIF(U388:AA388,"1")=7,"A",IF(COUNTIF(U388:AA388,"1")=6,"A-",IF(COUNTIF(U388:AA388,"1")=5,"B",IF(COUNTIF(U388:AA388,"1")=4,"B-",IF(COUNTIF(U388:AA388,"1")=3,"C",IF(COUNTIF(U388:AA388,"1")=2,"C-",IF(COUNTIF(U388:AA388,"1")=1,"D","F")))))))</f>
        <v>D</v>
      </c>
      <c r="AC388" s="215" t="str">
        <f t="shared" ref="AC388:AC451" si="138">R388&amp;AB388</f>
        <v>1D</v>
      </c>
      <c r="AD388" s="216"/>
      <c r="AE388" s="216"/>
      <c r="AF388" s="434">
        <f>IFERROR(INDEX(Raw_DATA!L:L,MATCH(Risk7_PlusY67!$D388,Raw_DATA!$A:$A,0)),"")</f>
        <v>-3.35</v>
      </c>
      <c r="AG388" s="434">
        <f>IFERROR(INDEX(AVGGroup!$D$5:$D$21,MATCH(Risk7_PlusY67!$H388,AVGGroup!$C$5:$C$21,0)),"")</f>
        <v>0</v>
      </c>
      <c r="AH388" s="434">
        <f>IFERROR(INDEX(Raw_DATA!M:M,MATCH(Risk7_PlusY67!$D388,Raw_DATA!$A:$A,0)),"")</f>
        <v>-9.3699999999999992</v>
      </c>
      <c r="AI388" s="435">
        <f>IFERROR(INDEX(AVGGroup!$F$5:$F$21,MATCH(Risk7_PlusY67!$H388,AVGGroup!$C$5:$C$21,0)),"")</f>
        <v>-1.45</v>
      </c>
      <c r="AJ388" s="401">
        <f>IFERROR(INDEX(Raw_DATA!N:N,MATCH(Risk7_PlusY67!$D388,Raw_DATA!$A:$A,0)),"")</f>
        <v>45</v>
      </c>
      <c r="AK388" s="401">
        <f>IFERROR(INDEX(Raw_DATA!O:O,MATCH(Risk7_PlusY67!$D388,Raw_DATA!$A:$A,0)),"")</f>
        <v>142</v>
      </c>
      <c r="AL388" s="401">
        <f>IFERROR(INDEX(Raw_DATA!P:P,MATCH(Risk7_PlusY67!$D388,Raw_DATA!$A:$A,0)),"")</f>
        <v>83</v>
      </c>
      <c r="AM388" s="401">
        <f>IFERROR(INDEX(Raw_DATA!Q:Q,MATCH(Risk7_PlusY67!$D388,Raw_DATA!$A:$A,0)),"")</f>
        <v>612</v>
      </c>
      <c r="AN388" s="401">
        <f>IFERROR(INDEX(Raw_DATA!R:R,MATCH(Risk7_PlusY67!$D388,Raw_DATA!$A:$A,0)),"")</f>
        <v>61</v>
      </c>
      <c r="AO388" s="407"/>
      <c r="AP388" s="411" t="b">
        <f>AB388=AY388</f>
        <v>1</v>
      </c>
      <c r="AQ388" s="340">
        <f t="shared" ref="AQ388:AQ451" si="139">IF(AH388&lt;0,1,0)</f>
        <v>1</v>
      </c>
      <c r="AR388" s="123">
        <f t="shared" ref="AR388:AR451" si="140">IF(BA388&gt;=BB388,1,0)</f>
        <v>0</v>
      </c>
      <c r="AS388" s="123">
        <f t="shared" ref="AS388:AS451" si="141">IF(BC388&gt;=BD388,1,0)</f>
        <v>0</v>
      </c>
      <c r="AT388" s="123">
        <f>IF(OR(AND((K388&lt;0.8),(BE388&gt;180)),AND((K388&lt;0.8),(BE388&lt;10)),AND((K388&gt;=0.8),(BE388&lt;10)),AND((K388&gt;=0.8),(BE388&gt;90))),0,1)</f>
        <v>1</v>
      </c>
      <c r="AU388" s="123">
        <f t="shared" ref="AU388:AU451" si="142">IF(AND(BF388&gt;=10,BF388&lt;=60),1,0)</f>
        <v>0</v>
      </c>
      <c r="AV388" s="123">
        <f t="shared" ref="AV388:AV451" si="143">IF(AND(BG388&gt;=10,BG388&lt;=60),1,0)</f>
        <v>0</v>
      </c>
      <c r="AW388" s="123">
        <f t="shared" ref="AW388:AW451" si="144">IF(AND(BH388&gt;=10,BH388&lt;=120),1,0)</f>
        <v>0</v>
      </c>
      <c r="AX388" s="123">
        <f t="shared" ref="AX388:AX451" si="145">IF(AND(BI388&gt;=10,BI388&lt;=60),1,0)</f>
        <v>0</v>
      </c>
      <c r="AY388" s="416" t="str">
        <f t="shared" ref="AY388:AY451" si="146">IF(COUNTIF(AR388:AX388,"1")=7,"A",IF(COUNTIF(AR388:AX388,"1")=6,"A-",IF(COUNTIF(AR388:AX388,"1")=5,"B",IF(COUNTIF(AR388:AX388,"1")=4,"B-",IF(COUNTIF(AR388:AX388,"1")=3,"C",IF(COUNTIF(AR388:AX388,"1")=2,"C-",IF(COUNTIF(AR388:AX388,"1")=1,"D","F")))))))</f>
        <v>D</v>
      </c>
      <c r="AZ388" s="416" t="str">
        <f>R388&amp;AY388</f>
        <v>1D</v>
      </c>
      <c r="BA388" s="417">
        <f>IFERROR(INDEX(Raw_DATA!L:L,MATCH(Risk7_PlusY67!$D388,Raw_DATA!$A:$A,0)),"")</f>
        <v>-3.35</v>
      </c>
      <c r="BB388" s="417">
        <f>IFERROR(INDEX(AVGGroup!$H$5:$H$21,MATCH(Risk7_PlusY67!$BJ388,AVGGroup!$C$5:$C$21,0)),"")</f>
        <v>0</v>
      </c>
      <c r="BC388" s="417">
        <f>IFERROR(INDEX(Raw_DATA!M:M,MATCH(Risk7_PlusY67!$D388,Raw_DATA!$A:$A,0)),"")</f>
        <v>-9.3699999999999992</v>
      </c>
      <c r="BD388" s="418">
        <f>IFERROR(INDEX(AVGGroup!$J$5:$J$21,MATCH(Risk7_PlusY67!$BJ388,AVGGroup!$C$5:$C$21,0)),"")</f>
        <v>-1.45</v>
      </c>
      <c r="BE388" s="407">
        <f>IFERROR(INDEX(Raw_DATA!N:N,MATCH(Risk7_PlusY67!$D388,Raw_DATA!$A:$A,0)),"")</f>
        <v>45</v>
      </c>
      <c r="BF388" s="407">
        <f>IFERROR(INDEX(Raw_DATA!O:O,MATCH(Risk7_PlusY67!$D388,Raw_DATA!$A:$A,0)),"")</f>
        <v>142</v>
      </c>
      <c r="BG388" s="407">
        <f>IFERROR(INDEX(Raw_DATA!P:P,MATCH(Risk7_PlusY67!$D388,Raw_DATA!$A:$A,0)),"")</f>
        <v>83</v>
      </c>
      <c r="BH388" s="407">
        <f>IFERROR(INDEX(Raw_DATA!Q:Q,MATCH(Risk7_PlusY67!$D388,Raw_DATA!$A:$A,0)),"")</f>
        <v>612</v>
      </c>
      <c r="BI388" s="407">
        <f>IFERROR(INDEX(Raw_DATA!R:R,MATCH(Risk7_PlusY67!$D388,Raw_DATA!$A:$A,0)),"")</f>
        <v>61</v>
      </c>
      <c r="BJ388" s="124" t="str">
        <f>INDEX('Org2567'!$BM:$BM,MATCH(Risk7_PlusY67!D388,'Org2567'!$D:$D,0))</f>
        <v>รพศ.A B&lt;=700</v>
      </c>
    </row>
    <row r="389" spans="1:62" x14ac:dyDescent="0.7">
      <c r="A389" s="206">
        <f>IF(ISBLANK(D389),"",COUNTA($D$3:D389))</f>
        <v>387</v>
      </c>
      <c r="B389" s="207">
        <f>IFERROR(INDEX(ID!$E:$E,MATCH(Risk7_PlusY67!$D389,ID!$A:$A,0)),"")</f>
        <v>6</v>
      </c>
      <c r="C389" s="207" t="str">
        <f>IFERROR(INDEX(ID!$I:$I,MATCH(Risk7_PlusY67!$D389,ID!$A:$A,0)),"")</f>
        <v>ปราจีนบุรี</v>
      </c>
      <c r="D389" s="295" t="s">
        <v>402</v>
      </c>
      <c r="E389" s="207" t="str">
        <f>IFERROR(INDEX(ID!$C:$C,MATCH(Risk7_PlusY67!$D389,ID!$A:$A,0)),"")</f>
        <v>กบินทร์บุรี,รพท.</v>
      </c>
      <c r="F389" s="207" t="str">
        <f>IFERROR(INDEX(ID!$G:$G,MATCH(Risk7_PlusY67!$D389,ID!$A:$A,0)),"")</f>
        <v>รพท.</v>
      </c>
      <c r="G389" s="206">
        <f>IFERROR(INDEX(ID!$J:$J,MATCH(Risk7_PlusY67!$D389,ID!$A:$A,0)),"")</f>
        <v>256</v>
      </c>
      <c r="H389" s="208" t="str">
        <f>IFERROR(INDEX(ID!$P:$P,MATCH(Risk7_PlusY67!$D389,ID!$A:$A,0)),"")</f>
        <v>รพท.M1 B&gt;200</v>
      </c>
      <c r="I389" s="209">
        <f>IFERROR(INDEX(Raw_DATA!E:E,MATCH(Risk7_PlusY67!$D389,Raw_DATA!$A:$A,0)),"")</f>
        <v>3.69</v>
      </c>
      <c r="J389" s="209">
        <f>IFERROR(INDEX(Raw_DATA!F:F,MATCH(Risk7_PlusY67!$D389,Raw_DATA!$A:$A,0)),"")</f>
        <v>3.57</v>
      </c>
      <c r="K389" s="209">
        <f>IFERROR(INDEX(Raw_DATA!G:G,MATCH(Risk7_PlusY67!$D389,Raw_DATA!$A:$A,0)),"")</f>
        <v>3.06</v>
      </c>
      <c r="L389" s="209">
        <f>IFERROR(INDEX(Raw_DATA!H:H,MATCH(Risk7_PlusY67!$D389,Raw_DATA!$A:$A,0)),"")</f>
        <v>446131598.80000001</v>
      </c>
      <c r="M389" s="210">
        <f>IFERROR(INDEX(Raw_DATA!I:I,MATCH(Risk7_PlusY67!$D389,Raw_DATA!$A:$A,0)),"")</f>
        <v>-233284691.37</v>
      </c>
      <c r="N389" s="206">
        <f t="shared" si="126"/>
        <v>0</v>
      </c>
      <c r="O389" s="206">
        <f t="shared" si="127"/>
        <v>1</v>
      </c>
      <c r="P389" s="206">
        <f t="shared" si="128"/>
        <v>0</v>
      </c>
      <c r="Q389" s="211">
        <f t="shared" si="129"/>
        <v>22.9</v>
      </c>
      <c r="R389" s="206">
        <f t="shared" si="130"/>
        <v>1</v>
      </c>
      <c r="S389" s="212">
        <f>IFERROR(INDEX(Raw_DATA!J:J,MATCH(Risk7_PlusY67!$D389,Raw_DATA!$A:$A,0)),"")</f>
        <v>-30087337.25</v>
      </c>
      <c r="T389" s="213">
        <f>IFERROR(INDEX(Raw_DATA!K:K,MATCH(Risk7_PlusY67!$D389,Raw_DATA!$A:$A,0)),"")</f>
        <v>341622951.72000003</v>
      </c>
      <c r="U389" s="214">
        <f t="shared" si="131"/>
        <v>0</v>
      </c>
      <c r="V389" s="214">
        <f t="shared" si="132"/>
        <v>0</v>
      </c>
      <c r="W389" s="214">
        <f>IF(OR(AND((K389&lt;0.8),(AJ389&gt;180)),AND((K389&lt;0.8),(AJ389&lt;10)),AND((K389&gt;=0.8),(AJ389&lt;10)),AND((K389&gt;=0.8),(AJ389&gt;90))),0,1)</f>
        <v>0</v>
      </c>
      <c r="X389" s="214">
        <f t="shared" si="133"/>
        <v>1</v>
      </c>
      <c r="Y389" s="214">
        <f t="shared" si="134"/>
        <v>0</v>
      </c>
      <c r="Z389" s="214">
        <f t="shared" si="135"/>
        <v>0</v>
      </c>
      <c r="AA389" s="214">
        <f t="shared" si="136"/>
        <v>1</v>
      </c>
      <c r="AB389" s="215" t="str">
        <f t="shared" si="137"/>
        <v>C-</v>
      </c>
      <c r="AC389" s="215" t="str">
        <f t="shared" si="138"/>
        <v>1C-</v>
      </c>
      <c r="AD389" s="216"/>
      <c r="AE389" s="216"/>
      <c r="AF389" s="434">
        <f>IFERROR(INDEX(Raw_DATA!L:L,MATCH(Risk7_PlusY67!$D389,Raw_DATA!$A:$A,0)),"")</f>
        <v>-6.26</v>
      </c>
      <c r="AG389" s="434">
        <f>IFERROR(INDEX(AVGGroup!$D$5:$D$21,MATCH(Risk7_PlusY67!$H389,AVGGroup!$C$5:$C$21,0)),"")</f>
        <v>3.38</v>
      </c>
      <c r="AH389" s="434">
        <f>IFERROR(INDEX(Raw_DATA!M:M,MATCH(Risk7_PlusY67!$D389,Raw_DATA!$A:$A,0)),"")</f>
        <v>-24.34</v>
      </c>
      <c r="AI389" s="435">
        <f>IFERROR(INDEX(AVGGroup!$F$5:$F$21,MATCH(Risk7_PlusY67!$H389,AVGGroup!$C$5:$C$21,0)),"")</f>
        <v>0.04</v>
      </c>
      <c r="AJ389" s="401">
        <f>IFERROR(INDEX(Raw_DATA!N:N,MATCH(Risk7_PlusY67!$D389,Raw_DATA!$A:$A,0)),"")</f>
        <v>215</v>
      </c>
      <c r="AK389" s="401">
        <f>IFERROR(INDEX(Raw_DATA!O:O,MATCH(Risk7_PlusY67!$D389,Raw_DATA!$A:$A,0)),"")</f>
        <v>55</v>
      </c>
      <c r="AL389" s="401">
        <f>IFERROR(INDEX(Raw_DATA!P:P,MATCH(Risk7_PlusY67!$D389,Raw_DATA!$A:$A,0)),"")</f>
        <v>68</v>
      </c>
      <c r="AM389" s="401">
        <f>IFERROR(INDEX(Raw_DATA!Q:Q,MATCH(Risk7_PlusY67!$D389,Raw_DATA!$A:$A,0)),"")</f>
        <v>975</v>
      </c>
      <c r="AN389" s="401">
        <f>IFERROR(INDEX(Raw_DATA!R:R,MATCH(Risk7_PlusY67!$D389,Raw_DATA!$A:$A,0)),"")</f>
        <v>47</v>
      </c>
      <c r="AO389" s="407"/>
      <c r="AP389" s="411" t="b">
        <f>AB389=AY389</f>
        <v>1</v>
      </c>
      <c r="AQ389" s="340">
        <f t="shared" si="139"/>
        <v>1</v>
      </c>
      <c r="AR389" s="123">
        <f t="shared" si="140"/>
        <v>0</v>
      </c>
      <c r="AS389" s="123">
        <f t="shared" si="141"/>
        <v>0</v>
      </c>
      <c r="AT389" s="123">
        <f>IF(OR(AND((K389&lt;0.8),(BE389&gt;180)),AND((K389&lt;0.8),(BE389&lt;10)),AND((K389&gt;=0.8),(BE389&lt;10)),AND((K389&gt;=0.8),(BE389&gt;90))),0,1)</f>
        <v>0</v>
      </c>
      <c r="AU389" s="123">
        <f t="shared" si="142"/>
        <v>1</v>
      </c>
      <c r="AV389" s="123">
        <f t="shared" si="143"/>
        <v>0</v>
      </c>
      <c r="AW389" s="123">
        <f t="shared" si="144"/>
        <v>0</v>
      </c>
      <c r="AX389" s="123">
        <f t="shared" si="145"/>
        <v>1</v>
      </c>
      <c r="AY389" s="416" t="str">
        <f t="shared" si="146"/>
        <v>C-</v>
      </c>
      <c r="AZ389" s="416" t="str">
        <f>R389&amp;AY389</f>
        <v>1C-</v>
      </c>
      <c r="BA389" s="417">
        <f>IFERROR(INDEX(Raw_DATA!L:L,MATCH(Risk7_PlusY67!$D389,Raw_DATA!$A:$A,0)),"")</f>
        <v>-6.26</v>
      </c>
      <c r="BB389" s="417">
        <f>IFERROR(INDEX(AVGGroup!$H$5:$H$21,MATCH(Risk7_PlusY67!$BJ389,AVGGroup!$C$5:$C$21,0)),"")</f>
        <v>3.88</v>
      </c>
      <c r="BC389" s="417">
        <f>IFERROR(INDEX(Raw_DATA!M:M,MATCH(Risk7_PlusY67!$D389,Raw_DATA!$A:$A,0)),"")</f>
        <v>-24.34</v>
      </c>
      <c r="BD389" s="418">
        <f>IFERROR(INDEX(AVGGroup!$J$5:$J$21,MATCH(Risk7_PlusY67!$BJ389,AVGGroup!$C$5:$C$21,0)),"")</f>
        <v>0.56999999999999995</v>
      </c>
      <c r="BE389" s="407">
        <f>IFERROR(INDEX(Raw_DATA!N:N,MATCH(Risk7_PlusY67!$D389,Raw_DATA!$A:$A,0)),"")</f>
        <v>215</v>
      </c>
      <c r="BF389" s="407">
        <f>IFERROR(INDEX(Raw_DATA!O:O,MATCH(Risk7_PlusY67!$D389,Raw_DATA!$A:$A,0)),"")</f>
        <v>55</v>
      </c>
      <c r="BG389" s="407">
        <f>IFERROR(INDEX(Raw_DATA!P:P,MATCH(Risk7_PlusY67!$D389,Raw_DATA!$A:$A,0)),"")</f>
        <v>68</v>
      </c>
      <c r="BH389" s="407">
        <f>IFERROR(INDEX(Raw_DATA!Q:Q,MATCH(Risk7_PlusY67!$D389,Raw_DATA!$A:$A,0)),"")</f>
        <v>975</v>
      </c>
      <c r="BI389" s="407">
        <f>IFERROR(INDEX(Raw_DATA!R:R,MATCH(Risk7_PlusY67!$D389,Raw_DATA!$A:$A,0)),"")</f>
        <v>47</v>
      </c>
      <c r="BJ389" s="124" t="str">
        <f>INDEX('Org2567'!$BM:$BM,MATCH(Risk7_PlusY67!D389,'Org2567'!$D:$D,0))</f>
        <v>รพท.M1 B&gt;200</v>
      </c>
    </row>
    <row r="390" spans="1:62" x14ac:dyDescent="0.7">
      <c r="A390" s="206">
        <f>IF(ISBLANK(D390),"",COUNTA($D$3:D390))</f>
        <v>388</v>
      </c>
      <c r="B390" s="207">
        <f>IFERROR(INDEX(ID!$E:$E,MATCH(Risk7_PlusY67!$D390,ID!$A:$A,0)),"")</f>
        <v>6</v>
      </c>
      <c r="C390" s="207" t="str">
        <f>IFERROR(INDEX(ID!$I:$I,MATCH(Risk7_PlusY67!$D390,ID!$A:$A,0)),"")</f>
        <v>ปราจีนบุรี</v>
      </c>
      <c r="D390" s="295" t="s">
        <v>403</v>
      </c>
      <c r="E390" s="207" t="str">
        <f>IFERROR(INDEX(ID!$C:$C,MATCH(Risk7_PlusY67!$D390,ID!$A:$A,0)),"")</f>
        <v>นาดี,รพช.</v>
      </c>
      <c r="F390" s="207" t="str">
        <f>IFERROR(INDEX(ID!$G:$G,MATCH(Risk7_PlusY67!$D390,ID!$A:$A,0)),"")</f>
        <v>รพช.</v>
      </c>
      <c r="G390" s="206">
        <f>IFERROR(INDEX(ID!$J:$J,MATCH(Risk7_PlusY67!$D390,ID!$A:$A,0)),"")</f>
        <v>60</v>
      </c>
      <c r="H390" s="208" t="str">
        <f>IFERROR(INDEX(ID!$P:$P,MATCH(Risk7_PlusY67!$D390,ID!$A:$A,0)),"")</f>
        <v>รพช.F1 P&lt;=50,000</v>
      </c>
      <c r="I390" s="209">
        <f>IFERROR(INDEX(Raw_DATA!E:E,MATCH(Risk7_PlusY67!$D390,Raw_DATA!$A:$A,0)),"")</f>
        <v>9.07</v>
      </c>
      <c r="J390" s="209">
        <f>IFERROR(INDEX(Raw_DATA!F:F,MATCH(Risk7_PlusY67!$D390,Raw_DATA!$A:$A,0)),"")</f>
        <v>8.9</v>
      </c>
      <c r="K390" s="209">
        <f>IFERROR(INDEX(Raw_DATA!G:G,MATCH(Risk7_PlusY67!$D390,Raw_DATA!$A:$A,0)),"")</f>
        <v>7.93</v>
      </c>
      <c r="L390" s="209">
        <f>IFERROR(INDEX(Raw_DATA!H:H,MATCH(Risk7_PlusY67!$D390,Raw_DATA!$A:$A,0)),"")</f>
        <v>103105878.11</v>
      </c>
      <c r="M390" s="210">
        <f>IFERROR(INDEX(Raw_DATA!I:I,MATCH(Risk7_PlusY67!$D390,Raw_DATA!$A:$A,0)),"")</f>
        <v>-5652111.3099999996</v>
      </c>
      <c r="N390" s="206">
        <f t="shared" si="126"/>
        <v>0</v>
      </c>
      <c r="O390" s="206">
        <f t="shared" si="127"/>
        <v>1</v>
      </c>
      <c r="P390" s="206">
        <f t="shared" si="128"/>
        <v>0</v>
      </c>
      <c r="Q390" s="211">
        <f t="shared" si="129"/>
        <v>218.9</v>
      </c>
      <c r="R390" s="206">
        <f t="shared" si="130"/>
        <v>1</v>
      </c>
      <c r="S390" s="212">
        <f>IFERROR(INDEX(Raw_DATA!J:J,MATCH(Risk7_PlusY67!$D390,Raw_DATA!$A:$A,0)),"")</f>
        <v>-3938447.28</v>
      </c>
      <c r="T390" s="213">
        <f>IFERROR(INDEX(Raw_DATA!K:K,MATCH(Risk7_PlusY67!$D390,Raw_DATA!$A:$A,0)),"")</f>
        <v>88498566.010000005</v>
      </c>
      <c r="U390" s="214">
        <f t="shared" si="131"/>
        <v>0</v>
      </c>
      <c r="V390" s="214">
        <f t="shared" si="132"/>
        <v>1</v>
      </c>
      <c r="W390" s="214">
        <f>IF(OR(AND((K390&lt;0.8),(AJ390&gt;180)),AND((K390&lt;0.8),(AJ390&lt;10)),AND((K390&gt;=0.8),(AJ390&lt;10)),AND((K390&gt;=0.8),(AJ390&gt;90))),0,1)</f>
        <v>1</v>
      </c>
      <c r="X390" s="214">
        <f t="shared" si="133"/>
        <v>0</v>
      </c>
      <c r="Y390" s="214">
        <f t="shared" si="134"/>
        <v>0</v>
      </c>
      <c r="Z390" s="214">
        <f t="shared" si="135"/>
        <v>0</v>
      </c>
      <c r="AA390" s="214">
        <f t="shared" si="136"/>
        <v>1</v>
      </c>
      <c r="AB390" s="215" t="str">
        <f t="shared" si="137"/>
        <v>C</v>
      </c>
      <c r="AC390" s="215" t="str">
        <f t="shared" si="138"/>
        <v>1C</v>
      </c>
      <c r="AD390" s="216"/>
      <c r="AE390" s="216"/>
      <c r="AF390" s="434">
        <f>IFERROR(INDEX(Raw_DATA!L:L,MATCH(Risk7_PlusY67!$D390,Raw_DATA!$A:$A,0)),"")</f>
        <v>-3.42</v>
      </c>
      <c r="AG390" s="434">
        <f>IFERROR(INDEX(AVGGroup!$D$5:$D$21,MATCH(Risk7_PlusY67!$H390,AVGGroup!$C$5:$C$21,0)),"")</f>
        <v>-3.15</v>
      </c>
      <c r="AH390" s="434">
        <f>IFERROR(INDEX(Raw_DATA!M:M,MATCH(Risk7_PlusY67!$D390,Raw_DATA!$A:$A,0)),"")</f>
        <v>-2.94</v>
      </c>
      <c r="AI390" s="435">
        <f>IFERROR(INDEX(AVGGroup!$F$5:$F$21,MATCH(Risk7_PlusY67!$H390,AVGGroup!$C$5:$C$21,0)),"")</f>
        <v>-7.1</v>
      </c>
      <c r="AJ390" s="401">
        <f>IFERROR(INDEX(Raw_DATA!N:N,MATCH(Risk7_PlusY67!$D390,Raw_DATA!$A:$A,0)),"")</f>
        <v>88</v>
      </c>
      <c r="AK390" s="401">
        <f>IFERROR(INDEX(Raw_DATA!O:O,MATCH(Risk7_PlusY67!$D390,Raw_DATA!$A:$A,0)),"")</f>
        <v>88</v>
      </c>
      <c r="AL390" s="401">
        <f>IFERROR(INDEX(Raw_DATA!P:P,MATCH(Risk7_PlusY67!$D390,Raw_DATA!$A:$A,0)),"")</f>
        <v>146</v>
      </c>
      <c r="AM390" s="401">
        <f>IFERROR(INDEX(Raw_DATA!Q:Q,MATCH(Risk7_PlusY67!$D390,Raw_DATA!$A:$A,0)),"")</f>
        <v>446</v>
      </c>
      <c r="AN390" s="401">
        <f>IFERROR(INDEX(Raw_DATA!R:R,MATCH(Risk7_PlusY67!$D390,Raw_DATA!$A:$A,0)),"")</f>
        <v>49</v>
      </c>
      <c r="AO390" s="407"/>
      <c r="AP390" s="411" t="b">
        <f>AB390=AY390</f>
        <v>1</v>
      </c>
      <c r="AQ390" s="340">
        <f t="shared" si="139"/>
        <v>1</v>
      </c>
      <c r="AR390" s="123">
        <f t="shared" si="140"/>
        <v>0</v>
      </c>
      <c r="AS390" s="123">
        <f t="shared" si="141"/>
        <v>1</v>
      </c>
      <c r="AT390" s="123">
        <f>IF(OR(AND((K390&lt;0.8),(BE390&gt;180)),AND((K390&lt;0.8),(BE390&lt;10)),AND((K390&gt;=0.8),(BE390&lt;10)),AND((K390&gt;=0.8),(BE390&gt;90))),0,1)</f>
        <v>1</v>
      </c>
      <c r="AU390" s="123">
        <f t="shared" si="142"/>
        <v>0</v>
      </c>
      <c r="AV390" s="123">
        <f t="shared" si="143"/>
        <v>0</v>
      </c>
      <c r="AW390" s="123">
        <f t="shared" si="144"/>
        <v>0</v>
      </c>
      <c r="AX390" s="123">
        <f t="shared" si="145"/>
        <v>1</v>
      </c>
      <c r="AY390" s="416" t="str">
        <f t="shared" si="146"/>
        <v>C</v>
      </c>
      <c r="AZ390" s="416" t="str">
        <f>R390&amp;AY390</f>
        <v>1C</v>
      </c>
      <c r="BA390" s="417">
        <f>IFERROR(INDEX(Raw_DATA!L:L,MATCH(Risk7_PlusY67!$D390,Raw_DATA!$A:$A,0)),"")</f>
        <v>-3.42</v>
      </c>
      <c r="BB390" s="417">
        <f>IFERROR(INDEX(AVGGroup!$H$5:$H$21,MATCH(Risk7_PlusY67!$BJ390,AVGGroup!$C$5:$C$21,0)),"")</f>
        <v>-3.15</v>
      </c>
      <c r="BC390" s="417">
        <f>IFERROR(INDEX(Raw_DATA!M:M,MATCH(Risk7_PlusY67!$D390,Raw_DATA!$A:$A,0)),"")</f>
        <v>-2.94</v>
      </c>
      <c r="BD390" s="418">
        <f>IFERROR(INDEX(AVGGroup!$J$5:$J$21,MATCH(Risk7_PlusY67!$BJ390,AVGGroup!$C$5:$C$21,0)),"")</f>
        <v>-7.1</v>
      </c>
      <c r="BE390" s="407">
        <f>IFERROR(INDEX(Raw_DATA!N:N,MATCH(Risk7_PlusY67!$D390,Raw_DATA!$A:$A,0)),"")</f>
        <v>88</v>
      </c>
      <c r="BF390" s="407">
        <f>IFERROR(INDEX(Raw_DATA!O:O,MATCH(Risk7_PlusY67!$D390,Raw_DATA!$A:$A,0)),"")</f>
        <v>88</v>
      </c>
      <c r="BG390" s="407">
        <f>IFERROR(INDEX(Raw_DATA!P:P,MATCH(Risk7_PlusY67!$D390,Raw_DATA!$A:$A,0)),"")</f>
        <v>146</v>
      </c>
      <c r="BH390" s="407">
        <f>IFERROR(INDEX(Raw_DATA!Q:Q,MATCH(Risk7_PlusY67!$D390,Raw_DATA!$A:$A,0)),"")</f>
        <v>446</v>
      </c>
      <c r="BI390" s="407">
        <f>IFERROR(INDEX(Raw_DATA!R:R,MATCH(Risk7_PlusY67!$D390,Raw_DATA!$A:$A,0)),"")</f>
        <v>49</v>
      </c>
      <c r="BJ390" s="124" t="str">
        <f>INDEX('Org2567'!$BM:$BM,MATCH(Risk7_PlusY67!D390,'Org2567'!$D:$D,0))</f>
        <v>รพช.F1 P&lt;=50,000</v>
      </c>
    </row>
    <row r="391" spans="1:62" x14ac:dyDescent="0.7">
      <c r="A391" s="206">
        <f>IF(ISBLANK(D391),"",COUNTA($D$3:D391))</f>
        <v>389</v>
      </c>
      <c r="B391" s="207">
        <f>IFERROR(INDEX(ID!$E:$E,MATCH(Risk7_PlusY67!$D391,ID!$A:$A,0)),"")</f>
        <v>6</v>
      </c>
      <c r="C391" s="207" t="str">
        <f>IFERROR(INDEX(ID!$I:$I,MATCH(Risk7_PlusY67!$D391,ID!$A:$A,0)),"")</f>
        <v>ปราจีนบุรี</v>
      </c>
      <c r="D391" s="295" t="s">
        <v>404</v>
      </c>
      <c r="E391" s="207" t="str">
        <f>IFERROR(INDEX(ID!$C:$C,MATCH(Risk7_PlusY67!$D391,ID!$A:$A,0)),"")</f>
        <v>บ้านสร้าง,รพช.</v>
      </c>
      <c r="F391" s="207" t="str">
        <f>IFERROR(INDEX(ID!$G:$G,MATCH(Risk7_PlusY67!$D391,ID!$A:$A,0)),"")</f>
        <v>รพช.</v>
      </c>
      <c r="G391" s="206">
        <f>IFERROR(INDEX(ID!$J:$J,MATCH(Risk7_PlusY67!$D391,ID!$A:$A,0)),"")</f>
        <v>30</v>
      </c>
      <c r="H391" s="208" t="str">
        <f>IFERROR(INDEX(ID!$P:$P,MATCH(Risk7_PlusY67!$D391,ID!$A:$A,0)),"")</f>
        <v>รพช.F2 P&lt;=30,000</v>
      </c>
      <c r="I391" s="209">
        <f>IFERROR(INDEX(Raw_DATA!E:E,MATCH(Risk7_PlusY67!$D391,Raw_DATA!$A:$A,0)),"")</f>
        <v>1.1200000000000001</v>
      </c>
      <c r="J391" s="209">
        <f>IFERROR(INDEX(Raw_DATA!F:F,MATCH(Risk7_PlusY67!$D391,Raw_DATA!$A:$A,0)),"")</f>
        <v>1.05</v>
      </c>
      <c r="K391" s="209">
        <f>IFERROR(INDEX(Raw_DATA!G:G,MATCH(Risk7_PlusY67!$D391,Raw_DATA!$A:$A,0)),"")</f>
        <v>0.47</v>
      </c>
      <c r="L391" s="209">
        <f>IFERROR(INDEX(Raw_DATA!H:H,MATCH(Risk7_PlusY67!$D391,Raw_DATA!$A:$A,0)),"")</f>
        <v>2404842.33</v>
      </c>
      <c r="M391" s="210">
        <f>IFERROR(INDEX(Raw_DATA!I:I,MATCH(Risk7_PlusY67!$D391,Raw_DATA!$A:$A,0)),"")</f>
        <v>7999959.2599999998</v>
      </c>
      <c r="N391" s="206">
        <f t="shared" si="126"/>
        <v>2</v>
      </c>
      <c r="O391" s="206">
        <f t="shared" si="127"/>
        <v>0</v>
      </c>
      <c r="P391" s="206">
        <f t="shared" si="128"/>
        <v>0</v>
      </c>
      <c r="Q391" s="211" t="str">
        <f t="shared" si="129"/>
        <v/>
      </c>
      <c r="R391" s="206">
        <f t="shared" si="130"/>
        <v>2</v>
      </c>
      <c r="S391" s="212">
        <f>IFERROR(INDEX(Raw_DATA!J:J,MATCH(Risk7_PlusY67!$D391,Raw_DATA!$A:$A,0)),"")</f>
        <v>6893322.3899999997</v>
      </c>
      <c r="T391" s="213">
        <f>IFERROR(INDEX(Raw_DATA!K:K,MATCH(Risk7_PlusY67!$D391,Raw_DATA!$A:$A,0)),"")</f>
        <v>-11102132</v>
      </c>
      <c r="U391" s="214">
        <f t="shared" si="131"/>
        <v>1</v>
      </c>
      <c r="V391" s="214">
        <f t="shared" si="132"/>
        <v>1</v>
      </c>
      <c r="W391" s="214">
        <f>IF(OR(AND((K391&lt;0.8),(AJ391&gt;180)),AND((K391&lt;0.8),(AJ391&lt;10)),AND((K391&gt;=0.8),(AJ391&lt;10)),AND((K391&gt;=0.8),(AJ391&gt;90))),0,1)</f>
        <v>1</v>
      </c>
      <c r="X391" s="214">
        <f t="shared" si="133"/>
        <v>0</v>
      </c>
      <c r="Y391" s="214">
        <f t="shared" si="134"/>
        <v>0</v>
      </c>
      <c r="Z391" s="214">
        <f t="shared" si="135"/>
        <v>0</v>
      </c>
      <c r="AA391" s="214">
        <f t="shared" si="136"/>
        <v>1</v>
      </c>
      <c r="AB391" s="215" t="str">
        <f t="shared" si="137"/>
        <v>B-</v>
      </c>
      <c r="AC391" s="215" t="str">
        <f t="shared" si="138"/>
        <v>2B-</v>
      </c>
      <c r="AD391" s="216"/>
      <c r="AE391" s="216"/>
      <c r="AF391" s="434">
        <f>IFERROR(INDEX(Raw_DATA!L:L,MATCH(Risk7_PlusY67!$D391,Raw_DATA!$A:$A,0)),"")</f>
        <v>7.76</v>
      </c>
      <c r="AG391" s="434">
        <f>IFERROR(INDEX(AVGGroup!$D$5:$D$21,MATCH(Risk7_PlusY67!$H391,AVGGroup!$C$5:$C$21,0)),"")</f>
        <v>-3.55</v>
      </c>
      <c r="AH391" s="434">
        <f>IFERROR(INDEX(Raw_DATA!M:M,MATCH(Risk7_PlusY67!$D391,Raw_DATA!$A:$A,0)),"")</f>
        <v>8.16</v>
      </c>
      <c r="AI391" s="435">
        <f>IFERROR(INDEX(AVGGroup!$F$5:$F$21,MATCH(Risk7_PlusY67!$H391,AVGGroup!$C$5:$C$21,0)),"")</f>
        <v>-10.199999999999999</v>
      </c>
      <c r="AJ391" s="401">
        <f>IFERROR(INDEX(Raw_DATA!N:N,MATCH(Risk7_PlusY67!$D391,Raw_DATA!$A:$A,0)),"")</f>
        <v>137</v>
      </c>
      <c r="AK391" s="401">
        <f>IFERROR(INDEX(Raw_DATA!O:O,MATCH(Risk7_PlusY67!$D391,Raw_DATA!$A:$A,0)),"")</f>
        <v>62</v>
      </c>
      <c r="AL391" s="401">
        <f>IFERROR(INDEX(Raw_DATA!P:P,MATCH(Risk7_PlusY67!$D391,Raw_DATA!$A:$A,0)),"")</f>
        <v>73</v>
      </c>
      <c r="AM391" s="401">
        <f>IFERROR(INDEX(Raw_DATA!Q:Q,MATCH(Risk7_PlusY67!$D391,Raw_DATA!$A:$A,0)),"")</f>
        <v>310</v>
      </c>
      <c r="AN391" s="401">
        <f>IFERROR(INDEX(Raw_DATA!R:R,MATCH(Risk7_PlusY67!$D391,Raw_DATA!$A:$A,0)),"")</f>
        <v>53</v>
      </c>
      <c r="AO391" s="407"/>
      <c r="AP391" s="411" t="b">
        <f>AB391=AY391</f>
        <v>1</v>
      </c>
      <c r="AQ391" s="340">
        <f t="shared" si="139"/>
        <v>0</v>
      </c>
      <c r="AR391" s="123">
        <f t="shared" si="140"/>
        <v>1</v>
      </c>
      <c r="AS391" s="123">
        <f t="shared" si="141"/>
        <v>1</v>
      </c>
      <c r="AT391" s="123">
        <f>IF(OR(AND((K391&lt;0.8),(BE391&gt;180)),AND((K391&lt;0.8),(BE391&lt;10)),AND((K391&gt;=0.8),(BE391&lt;10)),AND((K391&gt;=0.8),(BE391&gt;90))),0,1)</f>
        <v>1</v>
      </c>
      <c r="AU391" s="123">
        <f t="shared" si="142"/>
        <v>0</v>
      </c>
      <c r="AV391" s="123">
        <f t="shared" si="143"/>
        <v>0</v>
      </c>
      <c r="AW391" s="123">
        <f t="shared" si="144"/>
        <v>0</v>
      </c>
      <c r="AX391" s="123">
        <f t="shared" si="145"/>
        <v>1</v>
      </c>
      <c r="AY391" s="416" t="str">
        <f t="shared" si="146"/>
        <v>B-</v>
      </c>
      <c r="AZ391" s="416" t="str">
        <f>R391&amp;AY391</f>
        <v>2B-</v>
      </c>
      <c r="BA391" s="417">
        <f>IFERROR(INDEX(Raw_DATA!L:L,MATCH(Risk7_PlusY67!$D391,Raw_DATA!$A:$A,0)),"")</f>
        <v>7.76</v>
      </c>
      <c r="BB391" s="417">
        <f>IFERROR(INDEX(AVGGroup!$H$5:$H$21,MATCH(Risk7_PlusY67!$BJ391,AVGGroup!$C$5:$C$21,0)),"")</f>
        <v>-3.54</v>
      </c>
      <c r="BC391" s="417">
        <f>IFERROR(INDEX(Raw_DATA!M:M,MATCH(Risk7_PlusY67!$D391,Raw_DATA!$A:$A,0)),"")</f>
        <v>8.16</v>
      </c>
      <c r="BD391" s="418">
        <f>IFERROR(INDEX(AVGGroup!$J$5:$J$21,MATCH(Risk7_PlusY67!$BJ391,AVGGroup!$C$5:$C$21,0)),"")</f>
        <v>-10.199999999999999</v>
      </c>
      <c r="BE391" s="407">
        <f>IFERROR(INDEX(Raw_DATA!N:N,MATCH(Risk7_PlusY67!$D391,Raw_DATA!$A:$A,0)),"")</f>
        <v>137</v>
      </c>
      <c r="BF391" s="407">
        <f>IFERROR(INDEX(Raw_DATA!O:O,MATCH(Risk7_PlusY67!$D391,Raw_DATA!$A:$A,0)),"")</f>
        <v>62</v>
      </c>
      <c r="BG391" s="407">
        <f>IFERROR(INDEX(Raw_DATA!P:P,MATCH(Risk7_PlusY67!$D391,Raw_DATA!$A:$A,0)),"")</f>
        <v>73</v>
      </c>
      <c r="BH391" s="407">
        <f>IFERROR(INDEX(Raw_DATA!Q:Q,MATCH(Risk7_PlusY67!$D391,Raw_DATA!$A:$A,0)),"")</f>
        <v>310</v>
      </c>
      <c r="BI391" s="407">
        <f>IFERROR(INDEX(Raw_DATA!R:R,MATCH(Risk7_PlusY67!$D391,Raw_DATA!$A:$A,0)),"")</f>
        <v>53</v>
      </c>
      <c r="BJ391" s="124" t="str">
        <f>INDEX('Org2567'!$BM:$BM,MATCH(Risk7_PlusY67!D391,'Org2567'!$D:$D,0))</f>
        <v>รพช.F2 P&lt;=30,000</v>
      </c>
    </row>
    <row r="392" spans="1:62" x14ac:dyDescent="0.7">
      <c r="A392" s="206">
        <f>IF(ISBLANK(D392),"",COUNTA($D$3:D392))</f>
        <v>390</v>
      </c>
      <c r="B392" s="207">
        <f>IFERROR(INDEX(ID!$E:$E,MATCH(Risk7_PlusY67!$D392,ID!$A:$A,0)),"")</f>
        <v>6</v>
      </c>
      <c r="C392" s="207" t="str">
        <f>IFERROR(INDEX(ID!$I:$I,MATCH(Risk7_PlusY67!$D392,ID!$A:$A,0)),"")</f>
        <v>ปราจีนบุรี</v>
      </c>
      <c r="D392" s="295" t="s">
        <v>405</v>
      </c>
      <c r="E392" s="207" t="str">
        <f>IFERROR(INDEX(ID!$C:$C,MATCH(Risk7_PlusY67!$D392,ID!$A:$A,0)),"")</f>
        <v>ประจันตคาม,รพช.</v>
      </c>
      <c r="F392" s="207" t="str">
        <f>IFERROR(INDEX(ID!$G:$G,MATCH(Risk7_PlusY67!$D392,ID!$A:$A,0)),"")</f>
        <v>รพช.</v>
      </c>
      <c r="G392" s="206">
        <f>IFERROR(INDEX(ID!$J:$J,MATCH(Risk7_PlusY67!$D392,ID!$A:$A,0)),"")</f>
        <v>33</v>
      </c>
      <c r="H392" s="208" t="str">
        <f>IFERROR(INDEX(ID!$P:$P,MATCH(Risk7_PlusY67!$D392,ID!$A:$A,0)),"")</f>
        <v>รพช.F2 P30,000-60,000</v>
      </c>
      <c r="I392" s="209">
        <f>IFERROR(INDEX(Raw_DATA!E:E,MATCH(Risk7_PlusY67!$D392,Raw_DATA!$A:$A,0)),"")</f>
        <v>2.2200000000000002</v>
      </c>
      <c r="J392" s="209">
        <f>IFERROR(INDEX(Raw_DATA!F:F,MATCH(Risk7_PlusY67!$D392,Raw_DATA!$A:$A,0)),"")</f>
        <v>2.0699999999999998</v>
      </c>
      <c r="K392" s="209">
        <f>IFERROR(INDEX(Raw_DATA!G:G,MATCH(Risk7_PlusY67!$D392,Raw_DATA!$A:$A,0)),"")</f>
        <v>1.55</v>
      </c>
      <c r="L392" s="209">
        <f>IFERROR(INDEX(Raw_DATA!H:H,MATCH(Risk7_PlusY67!$D392,Raw_DATA!$A:$A,0)),"")</f>
        <v>13072785.52</v>
      </c>
      <c r="M392" s="210">
        <f>IFERROR(INDEX(Raw_DATA!I:I,MATCH(Risk7_PlusY67!$D392,Raw_DATA!$A:$A,0)),"")</f>
        <v>-18661408.25</v>
      </c>
      <c r="N392" s="206">
        <f t="shared" si="126"/>
        <v>0</v>
      </c>
      <c r="O392" s="206">
        <f t="shared" si="127"/>
        <v>1</v>
      </c>
      <c r="P392" s="206">
        <f t="shared" si="128"/>
        <v>0</v>
      </c>
      <c r="Q392" s="211">
        <f t="shared" si="129"/>
        <v>8.4</v>
      </c>
      <c r="R392" s="206">
        <f t="shared" si="130"/>
        <v>1</v>
      </c>
      <c r="S392" s="212">
        <f>IFERROR(INDEX(Raw_DATA!J:J,MATCH(Risk7_PlusY67!$D392,Raw_DATA!$A:$A,0)),"")</f>
        <v>-13347721.470000001</v>
      </c>
      <c r="T392" s="213">
        <f>IFERROR(INDEX(Raw_DATA!K:K,MATCH(Risk7_PlusY67!$D392,Raw_DATA!$A:$A,0)),"")</f>
        <v>5882121.2999999998</v>
      </c>
      <c r="U392" s="214">
        <f t="shared" si="131"/>
        <v>0</v>
      </c>
      <c r="V392" s="214">
        <f t="shared" si="132"/>
        <v>0</v>
      </c>
      <c r="W392" s="214">
        <f>IF(OR(AND((K392&lt;0.8),(AJ392&gt;180)),AND((K392&lt;0.8),(AJ392&lt;10)),AND((K392&gt;=0.8),(AJ392&lt;10)),AND((K392&gt;=0.8),(AJ392&gt;90))),0,1)</f>
        <v>1</v>
      </c>
      <c r="X392" s="214">
        <f t="shared" si="133"/>
        <v>1</v>
      </c>
      <c r="Y392" s="214">
        <f t="shared" si="134"/>
        <v>1</v>
      </c>
      <c r="Z392" s="214">
        <f t="shared" si="135"/>
        <v>0</v>
      </c>
      <c r="AA392" s="214">
        <f t="shared" si="136"/>
        <v>1</v>
      </c>
      <c r="AB392" s="215" t="str">
        <f t="shared" si="137"/>
        <v>B-</v>
      </c>
      <c r="AC392" s="215" t="str">
        <f t="shared" si="138"/>
        <v>1B-</v>
      </c>
      <c r="AD392" s="216"/>
      <c r="AE392" s="216"/>
      <c r="AF392" s="434">
        <f>IFERROR(INDEX(Raw_DATA!L:L,MATCH(Risk7_PlusY67!$D392,Raw_DATA!$A:$A,0)),"")</f>
        <v>-13.72</v>
      </c>
      <c r="AG392" s="434">
        <f>IFERROR(INDEX(AVGGroup!$D$5:$D$21,MATCH(Risk7_PlusY67!$H392,AVGGroup!$C$5:$C$21,0)),"")</f>
        <v>-4.37</v>
      </c>
      <c r="AH392" s="434">
        <f>IFERROR(INDEX(Raw_DATA!M:M,MATCH(Risk7_PlusY67!$D392,Raw_DATA!$A:$A,0)),"")</f>
        <v>-39.4</v>
      </c>
      <c r="AI392" s="435">
        <f>IFERROR(INDEX(AVGGroup!$F$5:$F$21,MATCH(Risk7_PlusY67!$H392,AVGGroup!$C$5:$C$21,0)),"")</f>
        <v>-9.19</v>
      </c>
      <c r="AJ392" s="401">
        <f>IFERROR(INDEX(Raw_DATA!N:N,MATCH(Risk7_PlusY67!$D392,Raw_DATA!$A:$A,0)),"")</f>
        <v>66</v>
      </c>
      <c r="AK392" s="401">
        <f>IFERROR(INDEX(Raw_DATA!O:O,MATCH(Risk7_PlusY67!$D392,Raw_DATA!$A:$A,0)),"")</f>
        <v>29</v>
      </c>
      <c r="AL392" s="401">
        <f>IFERROR(INDEX(Raw_DATA!P:P,MATCH(Risk7_PlusY67!$D392,Raw_DATA!$A:$A,0)),"")</f>
        <v>25</v>
      </c>
      <c r="AM392" s="401">
        <f>IFERROR(INDEX(Raw_DATA!Q:Q,MATCH(Risk7_PlusY67!$D392,Raw_DATA!$A:$A,0)),"")</f>
        <v>231</v>
      </c>
      <c r="AN392" s="401">
        <f>IFERROR(INDEX(Raw_DATA!R:R,MATCH(Risk7_PlusY67!$D392,Raw_DATA!$A:$A,0)),"")</f>
        <v>36</v>
      </c>
      <c r="AO392" s="407"/>
      <c r="AP392" s="411" t="b">
        <f>AB392=AY392</f>
        <v>1</v>
      </c>
      <c r="AQ392" s="340">
        <f t="shared" si="139"/>
        <v>1</v>
      </c>
      <c r="AR392" s="123">
        <f t="shared" si="140"/>
        <v>0</v>
      </c>
      <c r="AS392" s="123">
        <f t="shared" si="141"/>
        <v>0</v>
      </c>
      <c r="AT392" s="123">
        <f>IF(OR(AND((K392&lt;0.8),(BE392&gt;180)),AND((K392&lt;0.8),(BE392&lt;10)),AND((K392&gt;=0.8),(BE392&lt;10)),AND((K392&gt;=0.8),(BE392&gt;90))),0,1)</f>
        <v>1</v>
      </c>
      <c r="AU392" s="123">
        <f t="shared" si="142"/>
        <v>1</v>
      </c>
      <c r="AV392" s="123">
        <f t="shared" si="143"/>
        <v>1</v>
      </c>
      <c r="AW392" s="123">
        <f t="shared" si="144"/>
        <v>0</v>
      </c>
      <c r="AX392" s="123">
        <f t="shared" si="145"/>
        <v>1</v>
      </c>
      <c r="AY392" s="416" t="str">
        <f t="shared" si="146"/>
        <v>B-</v>
      </c>
      <c r="AZ392" s="416" t="str">
        <f>R392&amp;AY392</f>
        <v>1B-</v>
      </c>
      <c r="BA392" s="417">
        <f>IFERROR(INDEX(Raw_DATA!L:L,MATCH(Risk7_PlusY67!$D392,Raw_DATA!$A:$A,0)),"")</f>
        <v>-13.72</v>
      </c>
      <c r="BB392" s="417">
        <f>IFERROR(INDEX(AVGGroup!$H$5:$H$21,MATCH(Risk7_PlusY67!$BJ392,AVGGroup!$C$5:$C$21,0)),"")</f>
        <v>-3.95</v>
      </c>
      <c r="BC392" s="417">
        <f>IFERROR(INDEX(Raw_DATA!M:M,MATCH(Risk7_PlusY67!$D392,Raw_DATA!$A:$A,0)),"")</f>
        <v>-39.4</v>
      </c>
      <c r="BD392" s="418">
        <f>IFERROR(INDEX(AVGGroup!$J$5:$J$21,MATCH(Risk7_PlusY67!$BJ392,AVGGroup!$C$5:$C$21,0)),"")</f>
        <v>-8.8800000000000008</v>
      </c>
      <c r="BE392" s="407">
        <f>IFERROR(INDEX(Raw_DATA!N:N,MATCH(Risk7_PlusY67!$D392,Raw_DATA!$A:$A,0)),"")</f>
        <v>66</v>
      </c>
      <c r="BF392" s="407">
        <f>IFERROR(INDEX(Raw_DATA!O:O,MATCH(Risk7_PlusY67!$D392,Raw_DATA!$A:$A,0)),"")</f>
        <v>29</v>
      </c>
      <c r="BG392" s="407">
        <f>IFERROR(INDEX(Raw_DATA!P:P,MATCH(Risk7_PlusY67!$D392,Raw_DATA!$A:$A,0)),"")</f>
        <v>25</v>
      </c>
      <c r="BH392" s="407">
        <f>IFERROR(INDEX(Raw_DATA!Q:Q,MATCH(Risk7_PlusY67!$D392,Raw_DATA!$A:$A,0)),"")</f>
        <v>231</v>
      </c>
      <c r="BI392" s="407">
        <f>IFERROR(INDEX(Raw_DATA!R:R,MATCH(Risk7_PlusY67!$D392,Raw_DATA!$A:$A,0)),"")</f>
        <v>36</v>
      </c>
      <c r="BJ392" s="124" t="str">
        <f>INDEX('Org2567'!$BM:$BM,MATCH(Risk7_PlusY67!D392,'Org2567'!$D:$D,0))</f>
        <v>รพช.F2 P30,000-60,000</v>
      </c>
    </row>
    <row r="393" spans="1:62" x14ac:dyDescent="0.7">
      <c r="A393" s="206">
        <f>IF(ISBLANK(D393),"",COUNTA($D$3:D393))</f>
        <v>391</v>
      </c>
      <c r="B393" s="207">
        <f>IFERROR(INDEX(ID!$E:$E,MATCH(Risk7_PlusY67!$D393,ID!$A:$A,0)),"")</f>
        <v>6</v>
      </c>
      <c r="C393" s="207" t="str">
        <f>IFERROR(INDEX(ID!$I:$I,MATCH(Risk7_PlusY67!$D393,ID!$A:$A,0)),"")</f>
        <v>ปราจีนบุรี</v>
      </c>
      <c r="D393" s="295" t="s">
        <v>406</v>
      </c>
      <c r="E393" s="207" t="str">
        <f>IFERROR(INDEX(ID!$C:$C,MATCH(Risk7_PlusY67!$D393,ID!$A:$A,0)),"")</f>
        <v>ศรีมหาโพธิ,รพช.</v>
      </c>
      <c r="F393" s="207" t="str">
        <f>IFERROR(INDEX(ID!$G:$G,MATCH(Risk7_PlusY67!$D393,ID!$A:$A,0)),"")</f>
        <v>รพช.</v>
      </c>
      <c r="G393" s="206">
        <f>IFERROR(INDEX(ID!$J:$J,MATCH(Risk7_PlusY67!$D393,ID!$A:$A,0)),"")</f>
        <v>66</v>
      </c>
      <c r="H393" s="208" t="str">
        <f>IFERROR(INDEX(ID!$P:$P,MATCH(Risk7_PlusY67!$D393,ID!$A:$A,0)),"")</f>
        <v>รพช.F1 P&lt;=50,000</v>
      </c>
      <c r="I393" s="209">
        <f>IFERROR(INDEX(Raw_DATA!E:E,MATCH(Risk7_PlusY67!$D393,Raw_DATA!$A:$A,0)),"")</f>
        <v>3.95</v>
      </c>
      <c r="J393" s="209">
        <f>IFERROR(INDEX(Raw_DATA!F:F,MATCH(Risk7_PlusY67!$D393,Raw_DATA!$A:$A,0)),"")</f>
        <v>3.82</v>
      </c>
      <c r="K393" s="209">
        <f>IFERROR(INDEX(Raw_DATA!G:G,MATCH(Risk7_PlusY67!$D393,Raw_DATA!$A:$A,0)),"")</f>
        <v>3.23</v>
      </c>
      <c r="L393" s="209">
        <f>IFERROR(INDEX(Raw_DATA!H:H,MATCH(Risk7_PlusY67!$D393,Raw_DATA!$A:$A,0)),"")</f>
        <v>57345278.880000003</v>
      </c>
      <c r="M393" s="210">
        <f>IFERROR(INDEX(Raw_DATA!I:I,MATCH(Risk7_PlusY67!$D393,Raw_DATA!$A:$A,0)),"")</f>
        <v>-42019229.670000002</v>
      </c>
      <c r="N393" s="206">
        <f t="shared" si="126"/>
        <v>0</v>
      </c>
      <c r="O393" s="206">
        <f t="shared" si="127"/>
        <v>1</v>
      </c>
      <c r="P393" s="206">
        <f t="shared" si="128"/>
        <v>0</v>
      </c>
      <c r="Q393" s="211">
        <f t="shared" si="129"/>
        <v>16.3</v>
      </c>
      <c r="R393" s="206">
        <f t="shared" si="130"/>
        <v>1</v>
      </c>
      <c r="S393" s="212">
        <f>IFERROR(INDEX(Raw_DATA!J:J,MATCH(Risk7_PlusY67!$D393,Raw_DATA!$A:$A,0)),"")</f>
        <v>-30841804.719999999</v>
      </c>
      <c r="T393" s="213">
        <f>IFERROR(INDEX(Raw_DATA!K:K,MATCH(Risk7_PlusY67!$D393,Raw_DATA!$A:$A,0)),"")</f>
        <v>43329259.960000001</v>
      </c>
      <c r="U393" s="214">
        <f t="shared" si="131"/>
        <v>0</v>
      </c>
      <c r="V393" s="214">
        <f t="shared" si="132"/>
        <v>0</v>
      </c>
      <c r="W393" s="214">
        <f>IF(OR(AND((K393&lt;0.8),(AJ393&gt;180)),AND((K393&lt;0.8),(AJ393&lt;10)),AND((K393&gt;=0.8),(AJ393&lt;10)),AND((K393&gt;=0.8),(AJ393&gt;90))),0,1)</f>
        <v>0</v>
      </c>
      <c r="X393" s="214">
        <f t="shared" si="133"/>
        <v>1</v>
      </c>
      <c r="Y393" s="214">
        <f t="shared" si="134"/>
        <v>1</v>
      </c>
      <c r="Z393" s="214">
        <f t="shared" si="135"/>
        <v>0</v>
      </c>
      <c r="AA393" s="214">
        <f t="shared" si="136"/>
        <v>1</v>
      </c>
      <c r="AB393" s="215" t="str">
        <f t="shared" si="137"/>
        <v>C</v>
      </c>
      <c r="AC393" s="215" t="str">
        <f t="shared" si="138"/>
        <v>1C</v>
      </c>
      <c r="AD393" s="216"/>
      <c r="AE393" s="216"/>
      <c r="AF393" s="434">
        <f>IFERROR(INDEX(Raw_DATA!L:L,MATCH(Risk7_PlusY67!$D393,Raw_DATA!$A:$A,0)),"")</f>
        <v>-21.15</v>
      </c>
      <c r="AG393" s="434">
        <f>IFERROR(INDEX(AVGGroup!$D$5:$D$21,MATCH(Risk7_PlusY67!$H393,AVGGroup!$C$5:$C$21,0)),"")</f>
        <v>-3.15</v>
      </c>
      <c r="AH393" s="434">
        <f>IFERROR(INDEX(Raw_DATA!M:M,MATCH(Risk7_PlusY67!$D393,Raw_DATA!$A:$A,0)),"")</f>
        <v>-26.34</v>
      </c>
      <c r="AI393" s="435">
        <f>IFERROR(INDEX(AVGGroup!$F$5:$F$21,MATCH(Risk7_PlusY67!$H393,AVGGroup!$C$5:$C$21,0)),"")</f>
        <v>-7.1</v>
      </c>
      <c r="AJ393" s="401">
        <f>IFERROR(INDEX(Raw_DATA!N:N,MATCH(Risk7_PlusY67!$D393,Raw_DATA!$A:$A,0)),"")</f>
        <v>99</v>
      </c>
      <c r="AK393" s="401">
        <f>IFERROR(INDEX(Raw_DATA!O:O,MATCH(Risk7_PlusY67!$D393,Raw_DATA!$A:$A,0)),"")</f>
        <v>45</v>
      </c>
      <c r="AL393" s="401">
        <f>IFERROR(INDEX(Raw_DATA!P:P,MATCH(Risk7_PlusY67!$D393,Raw_DATA!$A:$A,0)),"")</f>
        <v>56</v>
      </c>
      <c r="AM393" s="401">
        <f>IFERROR(INDEX(Raw_DATA!Q:Q,MATCH(Risk7_PlusY67!$D393,Raw_DATA!$A:$A,0)),"")</f>
        <v>251</v>
      </c>
      <c r="AN393" s="401">
        <f>IFERROR(INDEX(Raw_DATA!R:R,MATCH(Risk7_PlusY67!$D393,Raw_DATA!$A:$A,0)),"")</f>
        <v>39</v>
      </c>
      <c r="AO393" s="407"/>
      <c r="AP393" s="411" t="b">
        <f>AB393=AY393</f>
        <v>1</v>
      </c>
      <c r="AQ393" s="340">
        <f t="shared" si="139"/>
        <v>1</v>
      </c>
      <c r="AR393" s="123">
        <f t="shared" si="140"/>
        <v>0</v>
      </c>
      <c r="AS393" s="123">
        <f t="shared" si="141"/>
        <v>0</v>
      </c>
      <c r="AT393" s="123">
        <f>IF(OR(AND((K393&lt;0.8),(BE393&gt;180)),AND((K393&lt;0.8),(BE393&lt;10)),AND((K393&gt;=0.8),(BE393&lt;10)),AND((K393&gt;=0.8),(BE393&gt;90))),0,1)</f>
        <v>0</v>
      </c>
      <c r="AU393" s="123">
        <f t="shared" si="142"/>
        <v>1</v>
      </c>
      <c r="AV393" s="123">
        <f t="shared" si="143"/>
        <v>1</v>
      </c>
      <c r="AW393" s="123">
        <f t="shared" si="144"/>
        <v>0</v>
      </c>
      <c r="AX393" s="123">
        <f t="shared" si="145"/>
        <v>1</v>
      </c>
      <c r="AY393" s="416" t="str">
        <f t="shared" si="146"/>
        <v>C</v>
      </c>
      <c r="AZ393" s="416" t="str">
        <f>R393&amp;AY393</f>
        <v>1C</v>
      </c>
      <c r="BA393" s="417">
        <f>IFERROR(INDEX(Raw_DATA!L:L,MATCH(Risk7_PlusY67!$D393,Raw_DATA!$A:$A,0)),"")</f>
        <v>-21.15</v>
      </c>
      <c r="BB393" s="417">
        <f>IFERROR(INDEX(AVGGroup!$H$5:$H$21,MATCH(Risk7_PlusY67!$BJ393,AVGGroup!$C$5:$C$21,0)),"")</f>
        <v>-3.15</v>
      </c>
      <c r="BC393" s="417">
        <f>IFERROR(INDEX(Raw_DATA!M:M,MATCH(Risk7_PlusY67!$D393,Raw_DATA!$A:$A,0)),"")</f>
        <v>-26.34</v>
      </c>
      <c r="BD393" s="418">
        <f>IFERROR(INDEX(AVGGroup!$J$5:$J$21,MATCH(Risk7_PlusY67!$BJ393,AVGGroup!$C$5:$C$21,0)),"")</f>
        <v>-7.1</v>
      </c>
      <c r="BE393" s="407">
        <f>IFERROR(INDEX(Raw_DATA!N:N,MATCH(Risk7_PlusY67!$D393,Raw_DATA!$A:$A,0)),"")</f>
        <v>99</v>
      </c>
      <c r="BF393" s="407">
        <f>IFERROR(INDEX(Raw_DATA!O:O,MATCH(Risk7_PlusY67!$D393,Raw_DATA!$A:$A,0)),"")</f>
        <v>45</v>
      </c>
      <c r="BG393" s="407">
        <f>IFERROR(INDEX(Raw_DATA!P:P,MATCH(Risk7_PlusY67!$D393,Raw_DATA!$A:$A,0)),"")</f>
        <v>56</v>
      </c>
      <c r="BH393" s="407">
        <f>IFERROR(INDEX(Raw_DATA!Q:Q,MATCH(Risk7_PlusY67!$D393,Raw_DATA!$A:$A,0)),"")</f>
        <v>251</v>
      </c>
      <c r="BI393" s="407">
        <f>IFERROR(INDEX(Raw_DATA!R:R,MATCH(Risk7_PlusY67!$D393,Raw_DATA!$A:$A,0)),"")</f>
        <v>39</v>
      </c>
      <c r="BJ393" s="124" t="str">
        <f>INDEX('Org2567'!$BM:$BM,MATCH(Risk7_PlusY67!D393,'Org2567'!$D:$D,0))</f>
        <v>รพช.F1 P&lt;=50,000</v>
      </c>
    </row>
    <row r="394" spans="1:62" x14ac:dyDescent="0.7">
      <c r="A394" s="206">
        <f>IF(ISBLANK(D394),"",COUNTA($D$3:D394))</f>
        <v>392</v>
      </c>
      <c r="B394" s="207">
        <f>IFERROR(INDEX(ID!$E:$E,MATCH(Risk7_PlusY67!$D394,ID!$A:$A,0)),"")</f>
        <v>6</v>
      </c>
      <c r="C394" s="207" t="str">
        <f>IFERROR(INDEX(ID!$I:$I,MATCH(Risk7_PlusY67!$D394,ID!$A:$A,0)),"")</f>
        <v>ปราจีนบุรี</v>
      </c>
      <c r="D394" s="295" t="s">
        <v>407</v>
      </c>
      <c r="E394" s="207" t="str">
        <f>IFERROR(INDEX(ID!$C:$C,MATCH(Risk7_PlusY67!$D394,ID!$A:$A,0)),"")</f>
        <v>ศรีมโหสถ,รพช.</v>
      </c>
      <c r="F394" s="207" t="str">
        <f>IFERROR(INDEX(ID!$G:$G,MATCH(Risk7_PlusY67!$D394,ID!$A:$A,0)),"")</f>
        <v>รพช.</v>
      </c>
      <c r="G394" s="206">
        <f>IFERROR(INDEX(ID!$J:$J,MATCH(Risk7_PlusY67!$D394,ID!$A:$A,0)),"")</f>
        <v>30</v>
      </c>
      <c r="H394" s="208" t="str">
        <f>IFERROR(INDEX(ID!$P:$P,MATCH(Risk7_PlusY67!$D394,ID!$A:$A,0)),"")</f>
        <v>รพช.F2 P&lt;=30,000</v>
      </c>
      <c r="I394" s="209">
        <f>IFERROR(INDEX(Raw_DATA!E:E,MATCH(Risk7_PlusY67!$D394,Raw_DATA!$A:$A,0)),"")</f>
        <v>1.3</v>
      </c>
      <c r="J394" s="209">
        <f>IFERROR(INDEX(Raw_DATA!F:F,MATCH(Risk7_PlusY67!$D394,Raw_DATA!$A:$A,0)),"")</f>
        <v>1.25</v>
      </c>
      <c r="K394" s="209">
        <f>IFERROR(INDEX(Raw_DATA!G:G,MATCH(Risk7_PlusY67!$D394,Raw_DATA!$A:$A,0)),"")</f>
        <v>0.92</v>
      </c>
      <c r="L394" s="209">
        <f>IFERROR(INDEX(Raw_DATA!H:H,MATCH(Risk7_PlusY67!$D394,Raw_DATA!$A:$A,0)),"")</f>
        <v>4902552.16</v>
      </c>
      <c r="M394" s="210">
        <f>IFERROR(INDEX(Raw_DATA!I:I,MATCH(Risk7_PlusY67!$D394,Raw_DATA!$A:$A,0)),"")</f>
        <v>-6080673.9500000002</v>
      </c>
      <c r="N394" s="206">
        <f t="shared" si="126"/>
        <v>1</v>
      </c>
      <c r="O394" s="206">
        <f t="shared" si="127"/>
        <v>1</v>
      </c>
      <c r="P394" s="206">
        <f t="shared" si="128"/>
        <v>0</v>
      </c>
      <c r="Q394" s="211">
        <f t="shared" si="129"/>
        <v>9.6</v>
      </c>
      <c r="R394" s="206">
        <f t="shared" si="130"/>
        <v>2</v>
      </c>
      <c r="S394" s="212">
        <f>IFERROR(INDEX(Raw_DATA!J:J,MATCH(Risk7_PlusY67!$D394,Raw_DATA!$A:$A,0)),"")</f>
        <v>-5033895.6100000003</v>
      </c>
      <c r="T394" s="213">
        <f>IFERROR(INDEX(Raw_DATA!K:K,MATCH(Risk7_PlusY67!$D394,Raw_DATA!$A:$A,0)),"")</f>
        <v>-1367391.79</v>
      </c>
      <c r="U394" s="214">
        <f t="shared" si="131"/>
        <v>0</v>
      </c>
      <c r="V394" s="214">
        <f t="shared" si="132"/>
        <v>0</v>
      </c>
      <c r="W394" s="214">
        <f>IF(OR(AND((K394&lt;0.8),(AJ394&gt;180)),AND((K394&lt;0.8),(AJ394&lt;10)),AND((K394&gt;=0.8),(AJ394&lt;10)),AND((K394&gt;=0.8),(AJ394&gt;90))),0,1)</f>
        <v>0</v>
      </c>
      <c r="X394" s="214">
        <f t="shared" si="133"/>
        <v>1</v>
      </c>
      <c r="Y394" s="214">
        <f t="shared" si="134"/>
        <v>0</v>
      </c>
      <c r="Z394" s="214">
        <f t="shared" si="135"/>
        <v>0</v>
      </c>
      <c r="AA394" s="214">
        <f t="shared" si="136"/>
        <v>1</v>
      </c>
      <c r="AB394" s="215" t="str">
        <f t="shared" si="137"/>
        <v>C-</v>
      </c>
      <c r="AC394" s="215" t="str">
        <f t="shared" si="138"/>
        <v>2C-</v>
      </c>
      <c r="AD394" s="216"/>
      <c r="AE394" s="216"/>
      <c r="AF394" s="434">
        <f>IFERROR(INDEX(Raw_DATA!L:L,MATCH(Risk7_PlusY67!$D394,Raw_DATA!$A:$A,0)),"")</f>
        <v>-6.79</v>
      </c>
      <c r="AG394" s="434">
        <f>IFERROR(INDEX(AVGGroup!$D$5:$D$21,MATCH(Risk7_PlusY67!$H394,AVGGroup!$C$5:$C$21,0)),"")</f>
        <v>-3.55</v>
      </c>
      <c r="AH394" s="434">
        <f>IFERROR(INDEX(Raw_DATA!M:M,MATCH(Risk7_PlusY67!$D394,Raw_DATA!$A:$A,0)),"")</f>
        <v>-16.73</v>
      </c>
      <c r="AI394" s="435">
        <f>IFERROR(INDEX(AVGGroup!$F$5:$F$21,MATCH(Risk7_PlusY67!$H394,AVGGroup!$C$5:$C$21,0)),"")</f>
        <v>-10.199999999999999</v>
      </c>
      <c r="AJ394" s="401">
        <f>IFERROR(INDEX(Raw_DATA!N:N,MATCH(Risk7_PlusY67!$D394,Raw_DATA!$A:$A,0)),"")</f>
        <v>120</v>
      </c>
      <c r="AK394" s="401">
        <f>IFERROR(INDEX(Raw_DATA!O:O,MATCH(Risk7_PlusY67!$D394,Raw_DATA!$A:$A,0)),"")</f>
        <v>49</v>
      </c>
      <c r="AL394" s="401">
        <f>IFERROR(INDEX(Raw_DATA!P:P,MATCH(Risk7_PlusY67!$D394,Raw_DATA!$A:$A,0)),"")</f>
        <v>76</v>
      </c>
      <c r="AM394" s="401">
        <f>IFERROR(INDEX(Raw_DATA!Q:Q,MATCH(Risk7_PlusY67!$D394,Raw_DATA!$A:$A,0)),"")</f>
        <v>159</v>
      </c>
      <c r="AN394" s="401">
        <f>IFERROR(INDEX(Raw_DATA!R:R,MATCH(Risk7_PlusY67!$D394,Raw_DATA!$A:$A,0)),"")</f>
        <v>31</v>
      </c>
      <c r="AO394" s="407"/>
      <c r="AP394" s="411" t="b">
        <f>AB394=AY394</f>
        <v>1</v>
      </c>
      <c r="AQ394" s="340">
        <f t="shared" si="139"/>
        <v>1</v>
      </c>
      <c r="AR394" s="123">
        <f t="shared" si="140"/>
        <v>0</v>
      </c>
      <c r="AS394" s="123">
        <f t="shared" si="141"/>
        <v>0</v>
      </c>
      <c r="AT394" s="123">
        <f>IF(OR(AND((K394&lt;0.8),(BE394&gt;180)),AND((K394&lt;0.8),(BE394&lt;10)),AND((K394&gt;=0.8),(BE394&lt;10)),AND((K394&gt;=0.8),(BE394&gt;90))),0,1)</f>
        <v>0</v>
      </c>
      <c r="AU394" s="123">
        <f t="shared" si="142"/>
        <v>1</v>
      </c>
      <c r="AV394" s="123">
        <f t="shared" si="143"/>
        <v>0</v>
      </c>
      <c r="AW394" s="123">
        <f t="shared" si="144"/>
        <v>0</v>
      </c>
      <c r="AX394" s="123">
        <f t="shared" si="145"/>
        <v>1</v>
      </c>
      <c r="AY394" s="416" t="str">
        <f t="shared" si="146"/>
        <v>C-</v>
      </c>
      <c r="AZ394" s="416" t="str">
        <f>R394&amp;AY394</f>
        <v>2C-</v>
      </c>
      <c r="BA394" s="417">
        <f>IFERROR(INDEX(Raw_DATA!L:L,MATCH(Risk7_PlusY67!$D394,Raw_DATA!$A:$A,0)),"")</f>
        <v>-6.79</v>
      </c>
      <c r="BB394" s="417">
        <f>IFERROR(INDEX(AVGGroup!$H$5:$H$21,MATCH(Risk7_PlusY67!$BJ394,AVGGroup!$C$5:$C$21,0)),"")</f>
        <v>-3.54</v>
      </c>
      <c r="BC394" s="417">
        <f>IFERROR(INDEX(Raw_DATA!M:M,MATCH(Risk7_PlusY67!$D394,Raw_DATA!$A:$A,0)),"")</f>
        <v>-16.73</v>
      </c>
      <c r="BD394" s="418">
        <f>IFERROR(INDEX(AVGGroup!$J$5:$J$21,MATCH(Risk7_PlusY67!$BJ394,AVGGroup!$C$5:$C$21,0)),"")</f>
        <v>-10.199999999999999</v>
      </c>
      <c r="BE394" s="407">
        <f>IFERROR(INDEX(Raw_DATA!N:N,MATCH(Risk7_PlusY67!$D394,Raw_DATA!$A:$A,0)),"")</f>
        <v>120</v>
      </c>
      <c r="BF394" s="407">
        <f>IFERROR(INDEX(Raw_DATA!O:O,MATCH(Risk7_PlusY67!$D394,Raw_DATA!$A:$A,0)),"")</f>
        <v>49</v>
      </c>
      <c r="BG394" s="407">
        <f>IFERROR(INDEX(Raw_DATA!P:P,MATCH(Risk7_PlusY67!$D394,Raw_DATA!$A:$A,0)),"")</f>
        <v>76</v>
      </c>
      <c r="BH394" s="407">
        <f>IFERROR(INDEX(Raw_DATA!Q:Q,MATCH(Risk7_PlusY67!$D394,Raw_DATA!$A:$A,0)),"")</f>
        <v>159</v>
      </c>
      <c r="BI394" s="407">
        <f>IFERROR(INDEX(Raw_DATA!R:R,MATCH(Risk7_PlusY67!$D394,Raw_DATA!$A:$A,0)),"")</f>
        <v>31</v>
      </c>
      <c r="BJ394" s="124" t="str">
        <f>INDEX('Org2567'!$BM:$BM,MATCH(Risk7_PlusY67!D394,'Org2567'!$D:$D,0))</f>
        <v>รพช.F2 P&lt;=30,000</v>
      </c>
    </row>
    <row r="395" spans="1:62" x14ac:dyDescent="0.7">
      <c r="A395" s="206">
        <f>IF(ISBLANK(D395),"",COUNTA($D$3:D395))</f>
        <v>393</v>
      </c>
      <c r="B395" s="207">
        <f>IFERROR(INDEX(ID!$E:$E,MATCH(Risk7_PlusY67!$D395,ID!$A:$A,0)),"")</f>
        <v>6</v>
      </c>
      <c r="C395" s="207" t="str">
        <f>IFERROR(INDEX(ID!$I:$I,MATCH(Risk7_PlusY67!$D395,ID!$A:$A,0)),"")</f>
        <v>ระยอง</v>
      </c>
      <c r="D395" s="295" t="s">
        <v>408</v>
      </c>
      <c r="E395" s="207" t="str">
        <f>IFERROR(INDEX(ID!$C:$C,MATCH(Risk7_PlusY67!$D395,ID!$A:$A,0)),"")</f>
        <v>ระยอง,รพศ.</v>
      </c>
      <c r="F395" s="207" t="str">
        <f>IFERROR(INDEX(ID!$G:$G,MATCH(Risk7_PlusY67!$D395,ID!$A:$A,0)),"")</f>
        <v>รพศ.</v>
      </c>
      <c r="G395" s="206">
        <f>IFERROR(INDEX(ID!$J:$J,MATCH(Risk7_PlusY67!$D395,ID!$A:$A,0)),"")</f>
        <v>679</v>
      </c>
      <c r="H395" s="208" t="str">
        <f>IFERROR(INDEX(ID!$P:$P,MATCH(Risk7_PlusY67!$D395,ID!$A:$A,0)),"")</f>
        <v>รพศ.A B&lt;=700</v>
      </c>
      <c r="I395" s="209">
        <f>IFERROR(INDEX(Raw_DATA!E:E,MATCH(Risk7_PlusY67!$D395,Raw_DATA!$A:$A,0)),"")</f>
        <v>3.32</v>
      </c>
      <c r="J395" s="209">
        <f>IFERROR(INDEX(Raw_DATA!F:F,MATCH(Risk7_PlusY67!$D395,Raw_DATA!$A:$A,0)),"")</f>
        <v>3.08</v>
      </c>
      <c r="K395" s="209">
        <f>IFERROR(INDEX(Raw_DATA!G:G,MATCH(Risk7_PlusY67!$D395,Raw_DATA!$A:$A,0)),"")</f>
        <v>2.0499999999999998</v>
      </c>
      <c r="L395" s="209">
        <f>IFERROR(INDEX(Raw_DATA!H:H,MATCH(Risk7_PlusY67!$D395,Raw_DATA!$A:$A,0)),"")</f>
        <v>1306443281.3499999</v>
      </c>
      <c r="M395" s="210">
        <f>IFERROR(INDEX(Raw_DATA!I:I,MATCH(Risk7_PlusY67!$D395,Raw_DATA!$A:$A,0)),"")</f>
        <v>-256875373.99000001</v>
      </c>
      <c r="N395" s="206">
        <f t="shared" si="126"/>
        <v>0</v>
      </c>
      <c r="O395" s="206">
        <f t="shared" si="127"/>
        <v>1</v>
      </c>
      <c r="P395" s="206">
        <f t="shared" si="128"/>
        <v>0</v>
      </c>
      <c r="Q395" s="211">
        <f t="shared" si="129"/>
        <v>61</v>
      </c>
      <c r="R395" s="206">
        <f t="shared" si="130"/>
        <v>1</v>
      </c>
      <c r="S395" s="212">
        <f>IFERROR(INDEX(Raw_DATA!J:J,MATCH(Risk7_PlusY67!$D395,Raw_DATA!$A:$A,0)),"")</f>
        <v>-103549354.91</v>
      </c>
      <c r="T395" s="213">
        <f>IFERROR(INDEX(Raw_DATA!K:K,MATCH(Risk7_PlusY67!$D395,Raw_DATA!$A:$A,0)),"")</f>
        <v>589532021.86000001</v>
      </c>
      <c r="U395" s="214">
        <f t="shared" si="131"/>
        <v>0</v>
      </c>
      <c r="V395" s="214">
        <f t="shared" si="132"/>
        <v>0</v>
      </c>
      <c r="W395" s="214">
        <f>IF(OR(AND((K395&lt;0.8),(AJ395&gt;180)),AND((K395&lt;0.8),(AJ395&lt;10)),AND((K395&gt;=0.8),(AJ395&lt;10)),AND((K395&gt;=0.8),(AJ395&gt;90))),0,1)</f>
        <v>0</v>
      </c>
      <c r="X395" s="214">
        <f t="shared" si="133"/>
        <v>0</v>
      </c>
      <c r="Y395" s="214">
        <f t="shared" si="134"/>
        <v>1</v>
      </c>
      <c r="Z395" s="214">
        <f t="shared" si="135"/>
        <v>0</v>
      </c>
      <c r="AA395" s="214">
        <f t="shared" si="136"/>
        <v>0</v>
      </c>
      <c r="AB395" s="215" t="str">
        <f t="shared" si="137"/>
        <v>D</v>
      </c>
      <c r="AC395" s="215" t="str">
        <f t="shared" si="138"/>
        <v>1D</v>
      </c>
      <c r="AD395" s="216"/>
      <c r="AE395" s="216"/>
      <c r="AF395" s="434">
        <f>IFERROR(INDEX(Raw_DATA!L:L,MATCH(Risk7_PlusY67!$D395,Raw_DATA!$A:$A,0)),"")</f>
        <v>-4.8</v>
      </c>
      <c r="AG395" s="434">
        <f>IFERROR(INDEX(AVGGroup!$D$5:$D$21,MATCH(Risk7_PlusY67!$H395,AVGGroup!$C$5:$C$21,0)),"")</f>
        <v>0</v>
      </c>
      <c r="AH395" s="434">
        <f>IFERROR(INDEX(Raw_DATA!M:M,MATCH(Risk7_PlusY67!$D395,Raw_DATA!$A:$A,0)),"")</f>
        <v>-8.41</v>
      </c>
      <c r="AI395" s="435">
        <f>IFERROR(INDEX(AVGGroup!$F$5:$F$21,MATCH(Risk7_PlusY67!$H395,AVGGroup!$C$5:$C$21,0)),"")</f>
        <v>-1.45</v>
      </c>
      <c r="AJ395" s="401">
        <f>IFERROR(INDEX(Raw_DATA!N:N,MATCH(Risk7_PlusY67!$D395,Raw_DATA!$A:$A,0)),"")</f>
        <v>3</v>
      </c>
      <c r="AK395" s="401">
        <f>IFERROR(INDEX(Raw_DATA!O:O,MATCH(Risk7_PlusY67!$D395,Raw_DATA!$A:$A,0)),"")</f>
        <v>92</v>
      </c>
      <c r="AL395" s="401">
        <f>IFERROR(INDEX(Raw_DATA!P:P,MATCH(Risk7_PlusY67!$D395,Raw_DATA!$A:$A,0)),"")</f>
        <v>33</v>
      </c>
      <c r="AM395" s="401">
        <f>IFERROR(INDEX(Raw_DATA!Q:Q,MATCH(Risk7_PlusY67!$D395,Raw_DATA!$A:$A,0)),"")</f>
        <v>197</v>
      </c>
      <c r="AN395" s="401">
        <f>IFERROR(INDEX(Raw_DATA!R:R,MATCH(Risk7_PlusY67!$D395,Raw_DATA!$A:$A,0)),"")</f>
        <v>64</v>
      </c>
      <c r="AO395" s="407"/>
      <c r="AP395" s="411" t="b">
        <f>AB395=AY395</f>
        <v>1</v>
      </c>
      <c r="AQ395" s="340">
        <f t="shared" si="139"/>
        <v>1</v>
      </c>
      <c r="AR395" s="123">
        <f t="shared" si="140"/>
        <v>0</v>
      </c>
      <c r="AS395" s="123">
        <f t="shared" si="141"/>
        <v>0</v>
      </c>
      <c r="AT395" s="123">
        <f>IF(OR(AND((K395&lt;0.8),(BE395&gt;180)),AND((K395&lt;0.8),(BE395&lt;10)),AND((K395&gt;=0.8),(BE395&lt;10)),AND((K395&gt;=0.8),(BE395&gt;90))),0,1)</f>
        <v>0</v>
      </c>
      <c r="AU395" s="123">
        <f t="shared" si="142"/>
        <v>0</v>
      </c>
      <c r="AV395" s="123">
        <f t="shared" si="143"/>
        <v>1</v>
      </c>
      <c r="AW395" s="123">
        <f t="shared" si="144"/>
        <v>0</v>
      </c>
      <c r="AX395" s="123">
        <f t="shared" si="145"/>
        <v>0</v>
      </c>
      <c r="AY395" s="416" t="str">
        <f t="shared" si="146"/>
        <v>D</v>
      </c>
      <c r="AZ395" s="416" t="str">
        <f>R395&amp;AY395</f>
        <v>1D</v>
      </c>
      <c r="BA395" s="417">
        <f>IFERROR(INDEX(Raw_DATA!L:L,MATCH(Risk7_PlusY67!$D395,Raw_DATA!$A:$A,0)),"")</f>
        <v>-4.8</v>
      </c>
      <c r="BB395" s="417">
        <f>IFERROR(INDEX(AVGGroup!$H$5:$H$21,MATCH(Risk7_PlusY67!$BJ395,AVGGroup!$C$5:$C$21,0)),"")</f>
        <v>0</v>
      </c>
      <c r="BC395" s="417">
        <f>IFERROR(INDEX(Raw_DATA!M:M,MATCH(Risk7_PlusY67!$D395,Raw_DATA!$A:$A,0)),"")</f>
        <v>-8.41</v>
      </c>
      <c r="BD395" s="418">
        <f>IFERROR(INDEX(AVGGroup!$J$5:$J$21,MATCH(Risk7_PlusY67!$BJ395,AVGGroup!$C$5:$C$21,0)),"")</f>
        <v>-1.45</v>
      </c>
      <c r="BE395" s="407">
        <f>IFERROR(INDEX(Raw_DATA!N:N,MATCH(Risk7_PlusY67!$D395,Raw_DATA!$A:$A,0)),"")</f>
        <v>3</v>
      </c>
      <c r="BF395" s="407">
        <f>IFERROR(INDEX(Raw_DATA!O:O,MATCH(Risk7_PlusY67!$D395,Raw_DATA!$A:$A,0)),"")</f>
        <v>92</v>
      </c>
      <c r="BG395" s="407">
        <f>IFERROR(INDEX(Raw_DATA!P:P,MATCH(Risk7_PlusY67!$D395,Raw_DATA!$A:$A,0)),"")</f>
        <v>33</v>
      </c>
      <c r="BH395" s="407">
        <f>IFERROR(INDEX(Raw_DATA!Q:Q,MATCH(Risk7_PlusY67!$D395,Raw_DATA!$A:$A,0)),"")</f>
        <v>197</v>
      </c>
      <c r="BI395" s="407">
        <f>IFERROR(INDEX(Raw_DATA!R:R,MATCH(Risk7_PlusY67!$D395,Raw_DATA!$A:$A,0)),"")</f>
        <v>64</v>
      </c>
      <c r="BJ395" s="124" t="str">
        <f>INDEX('Org2567'!$BM:$BM,MATCH(Risk7_PlusY67!D395,'Org2567'!$D:$D,0))</f>
        <v>รพศ.A B&lt;=700</v>
      </c>
    </row>
    <row r="396" spans="1:62" x14ac:dyDescent="0.7">
      <c r="A396" s="206">
        <f>IF(ISBLANK(D396),"",COUNTA($D$3:D396))</f>
        <v>394</v>
      </c>
      <c r="B396" s="207">
        <f>IFERROR(INDEX(ID!$E:$E,MATCH(Risk7_PlusY67!$D396,ID!$A:$A,0)),"")</f>
        <v>6</v>
      </c>
      <c r="C396" s="207" t="str">
        <f>IFERROR(INDEX(ID!$I:$I,MATCH(Risk7_PlusY67!$D396,ID!$A:$A,0)),"")</f>
        <v>ระยอง</v>
      </c>
      <c r="D396" s="295" t="s">
        <v>409</v>
      </c>
      <c r="E396" s="207" t="str">
        <f>IFERROR(INDEX(ID!$C:$C,MATCH(Risk7_PlusY67!$D396,ID!$A:$A,0)),"")</f>
        <v>เฉลิมพระเกียรติสมเด็จพระเทพรัตนราชสุดาฯ สยามบรมราชกุมารี ระยอง,รพท.</v>
      </c>
      <c r="F396" s="207" t="str">
        <f>IFERROR(INDEX(ID!$G:$G,MATCH(Risk7_PlusY67!$D396,ID!$A:$A,0)),"")</f>
        <v>รพท.</v>
      </c>
      <c r="G396" s="206">
        <f>IFERROR(INDEX(ID!$J:$J,MATCH(Risk7_PlusY67!$D396,ID!$A:$A,0)),"")</f>
        <v>176</v>
      </c>
      <c r="H396" s="208" t="str">
        <f>IFERROR(INDEX(ID!$P:$P,MATCH(Risk7_PlusY67!$D396,ID!$A:$A,0)),"")</f>
        <v>รพท.M1 B&gt;200</v>
      </c>
      <c r="I396" s="209">
        <f>IFERROR(INDEX(Raw_DATA!E:E,MATCH(Risk7_PlusY67!$D396,Raw_DATA!$A:$A,0)),"")</f>
        <v>1.52</v>
      </c>
      <c r="J396" s="209">
        <f>IFERROR(INDEX(Raw_DATA!F:F,MATCH(Risk7_PlusY67!$D396,Raw_DATA!$A:$A,0)),"")</f>
        <v>1.44</v>
      </c>
      <c r="K396" s="209">
        <f>IFERROR(INDEX(Raw_DATA!G:G,MATCH(Risk7_PlusY67!$D396,Raw_DATA!$A:$A,0)),"")</f>
        <v>0.81</v>
      </c>
      <c r="L396" s="209">
        <f>IFERROR(INDEX(Raw_DATA!H:H,MATCH(Risk7_PlusY67!$D396,Raw_DATA!$A:$A,0)),"")</f>
        <v>79875473.510000005</v>
      </c>
      <c r="M396" s="210">
        <f>IFERROR(INDEX(Raw_DATA!I:I,MATCH(Risk7_PlusY67!$D396,Raw_DATA!$A:$A,0)),"")</f>
        <v>-5247773.13</v>
      </c>
      <c r="N396" s="206">
        <f t="shared" si="126"/>
        <v>0</v>
      </c>
      <c r="O396" s="206">
        <f t="shared" si="127"/>
        <v>1</v>
      </c>
      <c r="P396" s="206">
        <f t="shared" si="128"/>
        <v>0</v>
      </c>
      <c r="Q396" s="211">
        <f t="shared" si="129"/>
        <v>182.6</v>
      </c>
      <c r="R396" s="206">
        <f t="shared" si="130"/>
        <v>1</v>
      </c>
      <c r="S396" s="212">
        <f>IFERROR(INDEX(Raw_DATA!J:J,MATCH(Risk7_PlusY67!$D396,Raw_DATA!$A:$A,0)),"")</f>
        <v>13458375.710000001</v>
      </c>
      <c r="T396" s="213">
        <f>IFERROR(INDEX(Raw_DATA!K:K,MATCH(Risk7_PlusY67!$D396,Raw_DATA!$A:$A,0)),"")</f>
        <v>-30081774.32</v>
      </c>
      <c r="U396" s="214">
        <f t="shared" si="131"/>
        <v>0</v>
      </c>
      <c r="V396" s="214">
        <f t="shared" si="132"/>
        <v>0</v>
      </c>
      <c r="W396" s="214">
        <f>IF(OR(AND((K396&lt;0.8),(AJ396&gt;180)),AND((K396&lt;0.8),(AJ396&lt;10)),AND((K396&gt;=0.8),(AJ396&lt;10)),AND((K396&gt;=0.8),(AJ396&gt;90))),0,1)</f>
        <v>0</v>
      </c>
      <c r="X396" s="214">
        <f t="shared" si="133"/>
        <v>0</v>
      </c>
      <c r="Y396" s="214">
        <f t="shared" si="134"/>
        <v>1</v>
      </c>
      <c r="Z396" s="214">
        <f t="shared" si="135"/>
        <v>0</v>
      </c>
      <c r="AA396" s="214">
        <f t="shared" si="136"/>
        <v>1</v>
      </c>
      <c r="AB396" s="215" t="str">
        <f t="shared" si="137"/>
        <v>C-</v>
      </c>
      <c r="AC396" s="215" t="str">
        <f t="shared" si="138"/>
        <v>1C-</v>
      </c>
      <c r="AD396" s="216"/>
      <c r="AE396" s="216"/>
      <c r="AF396" s="434">
        <f>IFERROR(INDEX(Raw_DATA!L:L,MATCH(Risk7_PlusY67!$D396,Raw_DATA!$A:$A,0)),"")</f>
        <v>3.14</v>
      </c>
      <c r="AG396" s="434">
        <f>IFERROR(INDEX(AVGGroup!$D$5:$D$21,MATCH(Risk7_PlusY67!$H396,AVGGroup!$C$5:$C$21,0)),"")</f>
        <v>3.38</v>
      </c>
      <c r="AH396" s="434">
        <f>IFERROR(INDEX(Raw_DATA!M:M,MATCH(Risk7_PlusY67!$D396,Raw_DATA!$A:$A,0)),"")</f>
        <v>-0.68</v>
      </c>
      <c r="AI396" s="435">
        <f>IFERROR(INDEX(AVGGroup!$F$5:$F$21,MATCH(Risk7_PlusY67!$H396,AVGGroup!$C$5:$C$21,0)),"")</f>
        <v>0.04</v>
      </c>
      <c r="AJ396" s="401">
        <f>IFERROR(INDEX(Raw_DATA!N:N,MATCH(Risk7_PlusY67!$D396,Raw_DATA!$A:$A,0)),"")</f>
        <v>234</v>
      </c>
      <c r="AK396" s="401">
        <f>IFERROR(INDEX(Raw_DATA!O:O,MATCH(Risk7_PlusY67!$D396,Raw_DATA!$A:$A,0)),"")</f>
        <v>62</v>
      </c>
      <c r="AL396" s="401">
        <f>IFERROR(INDEX(Raw_DATA!P:P,MATCH(Risk7_PlusY67!$D396,Raw_DATA!$A:$A,0)),"")</f>
        <v>48</v>
      </c>
      <c r="AM396" s="401">
        <f>IFERROR(INDEX(Raw_DATA!Q:Q,MATCH(Risk7_PlusY67!$D396,Raw_DATA!$A:$A,0)),"")</f>
        <v>246</v>
      </c>
      <c r="AN396" s="401">
        <f>IFERROR(INDEX(Raw_DATA!R:R,MATCH(Risk7_PlusY67!$D396,Raw_DATA!$A:$A,0)),"")</f>
        <v>34</v>
      </c>
      <c r="AO396" s="407"/>
      <c r="AP396" s="411" t="b">
        <f>AB396=AY396</f>
        <v>0</v>
      </c>
      <c r="AQ396" s="340">
        <f t="shared" si="139"/>
        <v>1</v>
      </c>
      <c r="AR396" s="123">
        <f t="shared" si="140"/>
        <v>1</v>
      </c>
      <c r="AS396" s="123">
        <f t="shared" si="141"/>
        <v>1</v>
      </c>
      <c r="AT396" s="123">
        <f>IF(OR(AND((K396&lt;0.8),(BE396&gt;180)),AND((K396&lt;0.8),(BE396&lt;10)),AND((K396&gt;=0.8),(BE396&lt;10)),AND((K396&gt;=0.8),(BE396&gt;90))),0,1)</f>
        <v>0</v>
      </c>
      <c r="AU396" s="123">
        <f t="shared" si="142"/>
        <v>0</v>
      </c>
      <c r="AV396" s="123">
        <f t="shared" si="143"/>
        <v>1</v>
      </c>
      <c r="AW396" s="123">
        <f t="shared" si="144"/>
        <v>0</v>
      </c>
      <c r="AX396" s="123">
        <f t="shared" si="145"/>
        <v>1</v>
      </c>
      <c r="AY396" s="416" t="str">
        <f t="shared" si="146"/>
        <v>B-</v>
      </c>
      <c r="AZ396" s="416" t="str">
        <f>R396&amp;AY396</f>
        <v>1B-</v>
      </c>
      <c r="BA396" s="417">
        <f>IFERROR(INDEX(Raw_DATA!L:L,MATCH(Risk7_PlusY67!$D396,Raw_DATA!$A:$A,0)),"")</f>
        <v>3.14</v>
      </c>
      <c r="BB396" s="417">
        <f>IFERROR(INDEX(AVGGroup!$H$5:$H$21,MATCH(Risk7_PlusY67!$BJ396,AVGGroup!$C$5:$C$21,0)),"")</f>
        <v>2.06</v>
      </c>
      <c r="BC396" s="417">
        <f>IFERROR(INDEX(Raw_DATA!M:M,MATCH(Risk7_PlusY67!$D396,Raw_DATA!$A:$A,0)),"")</f>
        <v>-0.68</v>
      </c>
      <c r="BD396" s="418">
        <f>IFERROR(INDEX(AVGGroup!$J$5:$J$21,MATCH(Risk7_PlusY67!$BJ396,AVGGroup!$C$5:$C$21,0)),"")</f>
        <v>-1.4</v>
      </c>
      <c r="BE396" s="407">
        <f>IFERROR(INDEX(Raw_DATA!N:N,MATCH(Risk7_PlusY67!$D396,Raw_DATA!$A:$A,0)),"")</f>
        <v>234</v>
      </c>
      <c r="BF396" s="407">
        <f>IFERROR(INDEX(Raw_DATA!O:O,MATCH(Risk7_PlusY67!$D396,Raw_DATA!$A:$A,0)),"")</f>
        <v>62</v>
      </c>
      <c r="BG396" s="407">
        <f>IFERROR(INDEX(Raw_DATA!P:P,MATCH(Risk7_PlusY67!$D396,Raw_DATA!$A:$A,0)),"")</f>
        <v>48</v>
      </c>
      <c r="BH396" s="407">
        <f>IFERROR(INDEX(Raw_DATA!Q:Q,MATCH(Risk7_PlusY67!$D396,Raw_DATA!$A:$A,0)),"")</f>
        <v>246</v>
      </c>
      <c r="BI396" s="407">
        <f>IFERROR(INDEX(Raw_DATA!R:R,MATCH(Risk7_PlusY67!$D396,Raw_DATA!$A:$A,0)),"")</f>
        <v>34</v>
      </c>
      <c r="BJ396" s="124" t="str">
        <f>INDEX('Org2567'!$BM:$BM,MATCH(Risk7_PlusY67!D396,'Org2567'!$D:$D,0))</f>
        <v>รพท.M1 B&lt;=200</v>
      </c>
    </row>
    <row r="397" spans="1:62" x14ac:dyDescent="0.7">
      <c r="A397" s="206">
        <f>IF(ISBLANK(D397),"",COUNTA($D$3:D397))</f>
        <v>395</v>
      </c>
      <c r="B397" s="207">
        <f>IFERROR(INDEX(ID!$E:$E,MATCH(Risk7_PlusY67!$D397,ID!$A:$A,0)),"")</f>
        <v>6</v>
      </c>
      <c r="C397" s="207" t="str">
        <f>IFERROR(INDEX(ID!$I:$I,MATCH(Risk7_PlusY67!$D397,ID!$A:$A,0)),"")</f>
        <v>ระยอง</v>
      </c>
      <c r="D397" s="295" t="s">
        <v>410</v>
      </c>
      <c r="E397" s="207" t="str">
        <f>IFERROR(INDEX(ID!$C:$C,MATCH(Risk7_PlusY67!$D397,ID!$A:$A,0)),"")</f>
        <v>บ้านฉาง,รพช.</v>
      </c>
      <c r="F397" s="207" t="str">
        <f>IFERROR(INDEX(ID!$G:$G,MATCH(Risk7_PlusY67!$D397,ID!$A:$A,0)),"")</f>
        <v>รพช.</v>
      </c>
      <c r="G397" s="206">
        <f>IFERROR(INDEX(ID!$J:$J,MATCH(Risk7_PlusY67!$D397,ID!$A:$A,0)),"")</f>
        <v>120</v>
      </c>
      <c r="H397" s="208" t="str">
        <f>IFERROR(INDEX(ID!$P:$P,MATCH(Risk7_PlusY67!$D397,ID!$A:$A,0)),"")</f>
        <v>รพช.F1 P&lt;=50,000</v>
      </c>
      <c r="I397" s="209">
        <f>IFERROR(INDEX(Raw_DATA!E:E,MATCH(Risk7_PlusY67!$D397,Raw_DATA!$A:$A,0)),"")</f>
        <v>1.27</v>
      </c>
      <c r="J397" s="209">
        <f>IFERROR(INDEX(Raw_DATA!F:F,MATCH(Risk7_PlusY67!$D397,Raw_DATA!$A:$A,0)),"")</f>
        <v>1.17</v>
      </c>
      <c r="K397" s="209">
        <f>IFERROR(INDEX(Raw_DATA!G:G,MATCH(Risk7_PlusY67!$D397,Raw_DATA!$A:$A,0)),"")</f>
        <v>0.66</v>
      </c>
      <c r="L397" s="209">
        <f>IFERROR(INDEX(Raw_DATA!H:H,MATCH(Risk7_PlusY67!$D397,Raw_DATA!$A:$A,0)),"")</f>
        <v>15562186.98</v>
      </c>
      <c r="M397" s="210">
        <f>IFERROR(INDEX(Raw_DATA!I:I,MATCH(Risk7_PlusY67!$D397,Raw_DATA!$A:$A,0)),"")</f>
        <v>-45855935.520000003</v>
      </c>
      <c r="N397" s="206">
        <f t="shared" si="126"/>
        <v>2</v>
      </c>
      <c r="O397" s="206">
        <f t="shared" si="127"/>
        <v>1</v>
      </c>
      <c r="P397" s="206">
        <f t="shared" si="128"/>
        <v>1</v>
      </c>
      <c r="Q397" s="211">
        <f t="shared" si="129"/>
        <v>4</v>
      </c>
      <c r="R397" s="206">
        <f t="shared" si="130"/>
        <v>4</v>
      </c>
      <c r="S397" s="212">
        <f>IFERROR(INDEX(Raw_DATA!J:J,MATCH(Risk7_PlusY67!$D397,Raw_DATA!$A:$A,0)),"")</f>
        <v>-28361511.850000001</v>
      </c>
      <c r="T397" s="213">
        <f>IFERROR(INDEX(Raw_DATA!K:K,MATCH(Risk7_PlusY67!$D397,Raw_DATA!$A:$A,0)),"")</f>
        <v>-20100531.84</v>
      </c>
      <c r="U397" s="214">
        <f t="shared" si="131"/>
        <v>0</v>
      </c>
      <c r="V397" s="214">
        <f t="shared" si="132"/>
        <v>0</v>
      </c>
      <c r="W397" s="214">
        <f>IF(OR(AND((K397&lt;0.8),(AJ397&gt;180)),AND((K397&lt;0.8),(AJ397&lt;10)),AND((K397&gt;=0.8),(AJ397&lt;10)),AND((K397&gt;=0.8),(AJ397&gt;90))),0,1)</f>
        <v>1</v>
      </c>
      <c r="X397" s="214">
        <f t="shared" si="133"/>
        <v>0</v>
      </c>
      <c r="Y397" s="214">
        <f t="shared" si="134"/>
        <v>0</v>
      </c>
      <c r="Z397" s="214">
        <f t="shared" si="135"/>
        <v>0</v>
      </c>
      <c r="AA397" s="214">
        <f t="shared" si="136"/>
        <v>1</v>
      </c>
      <c r="AB397" s="215" t="str">
        <f t="shared" si="137"/>
        <v>C-</v>
      </c>
      <c r="AC397" s="215" t="str">
        <f t="shared" si="138"/>
        <v>4C-</v>
      </c>
      <c r="AD397" s="216"/>
      <c r="AE397" s="216"/>
      <c r="AF397" s="434">
        <f>IFERROR(INDEX(Raw_DATA!L:L,MATCH(Risk7_PlusY67!$D397,Raw_DATA!$A:$A,0)),"")</f>
        <v>-13.76</v>
      </c>
      <c r="AG397" s="434">
        <f>IFERROR(INDEX(AVGGroup!$D$5:$D$21,MATCH(Risk7_PlusY67!$H397,AVGGroup!$C$5:$C$21,0)),"")</f>
        <v>-3.15</v>
      </c>
      <c r="AH397" s="434">
        <f>IFERROR(INDEX(Raw_DATA!M:M,MATCH(Risk7_PlusY67!$D397,Raw_DATA!$A:$A,0)),"")</f>
        <v>-18.059999999999999</v>
      </c>
      <c r="AI397" s="435">
        <f>IFERROR(INDEX(AVGGroup!$F$5:$F$21,MATCH(Risk7_PlusY67!$H397,AVGGroup!$C$5:$C$21,0)),"")</f>
        <v>-7.1</v>
      </c>
      <c r="AJ397" s="401">
        <f>IFERROR(INDEX(Raw_DATA!N:N,MATCH(Risk7_PlusY67!$D397,Raw_DATA!$A:$A,0)),"")</f>
        <v>129</v>
      </c>
      <c r="AK397" s="401">
        <f>IFERROR(INDEX(Raw_DATA!O:O,MATCH(Risk7_PlusY67!$D397,Raw_DATA!$A:$A,0)),"")</f>
        <v>121</v>
      </c>
      <c r="AL397" s="401">
        <f>IFERROR(INDEX(Raw_DATA!P:P,MATCH(Risk7_PlusY67!$D397,Raw_DATA!$A:$A,0)),"")</f>
        <v>108</v>
      </c>
      <c r="AM397" s="401">
        <f>IFERROR(INDEX(Raw_DATA!Q:Q,MATCH(Risk7_PlusY67!$D397,Raw_DATA!$A:$A,0)),"")</f>
        <v>202</v>
      </c>
      <c r="AN397" s="401">
        <f>IFERROR(INDEX(Raw_DATA!R:R,MATCH(Risk7_PlusY67!$D397,Raw_DATA!$A:$A,0)),"")</f>
        <v>33</v>
      </c>
      <c r="AO397" s="407"/>
      <c r="AP397" s="411" t="b">
        <f>AB397=AY397</f>
        <v>1</v>
      </c>
      <c r="AQ397" s="340">
        <f t="shared" si="139"/>
        <v>1</v>
      </c>
      <c r="AR397" s="123">
        <f t="shared" si="140"/>
        <v>0</v>
      </c>
      <c r="AS397" s="123">
        <f t="shared" si="141"/>
        <v>0</v>
      </c>
      <c r="AT397" s="123">
        <f>IF(OR(AND((K397&lt;0.8),(BE397&gt;180)),AND((K397&lt;0.8),(BE397&lt;10)),AND((K397&gt;=0.8),(BE397&lt;10)),AND((K397&gt;=0.8),(BE397&gt;90))),0,1)</f>
        <v>1</v>
      </c>
      <c r="AU397" s="123">
        <f t="shared" si="142"/>
        <v>0</v>
      </c>
      <c r="AV397" s="123">
        <f t="shared" si="143"/>
        <v>0</v>
      </c>
      <c r="AW397" s="123">
        <f t="shared" si="144"/>
        <v>0</v>
      </c>
      <c r="AX397" s="123">
        <f t="shared" si="145"/>
        <v>1</v>
      </c>
      <c r="AY397" s="416" t="str">
        <f t="shared" si="146"/>
        <v>C-</v>
      </c>
      <c r="AZ397" s="416" t="str">
        <f>R397&amp;AY397</f>
        <v>4C-</v>
      </c>
      <c r="BA397" s="417">
        <f>IFERROR(INDEX(Raw_DATA!L:L,MATCH(Risk7_PlusY67!$D397,Raw_DATA!$A:$A,0)),"")</f>
        <v>-13.76</v>
      </c>
      <c r="BB397" s="417">
        <f>IFERROR(INDEX(AVGGroup!$H$5:$H$21,MATCH(Risk7_PlusY67!$BJ397,AVGGroup!$C$5:$C$21,0)),"")</f>
        <v>-3.15</v>
      </c>
      <c r="BC397" s="417">
        <f>IFERROR(INDEX(Raw_DATA!M:M,MATCH(Risk7_PlusY67!$D397,Raw_DATA!$A:$A,0)),"")</f>
        <v>-18.059999999999999</v>
      </c>
      <c r="BD397" s="418">
        <f>IFERROR(INDEX(AVGGroup!$J$5:$J$21,MATCH(Risk7_PlusY67!$BJ397,AVGGroup!$C$5:$C$21,0)),"")</f>
        <v>-7.1</v>
      </c>
      <c r="BE397" s="407">
        <f>IFERROR(INDEX(Raw_DATA!N:N,MATCH(Risk7_PlusY67!$D397,Raw_DATA!$A:$A,0)),"")</f>
        <v>129</v>
      </c>
      <c r="BF397" s="407">
        <f>IFERROR(INDEX(Raw_DATA!O:O,MATCH(Risk7_PlusY67!$D397,Raw_DATA!$A:$A,0)),"")</f>
        <v>121</v>
      </c>
      <c r="BG397" s="407">
        <f>IFERROR(INDEX(Raw_DATA!P:P,MATCH(Risk7_PlusY67!$D397,Raw_DATA!$A:$A,0)),"")</f>
        <v>108</v>
      </c>
      <c r="BH397" s="407">
        <f>IFERROR(INDEX(Raw_DATA!Q:Q,MATCH(Risk7_PlusY67!$D397,Raw_DATA!$A:$A,0)),"")</f>
        <v>202</v>
      </c>
      <c r="BI397" s="407">
        <f>IFERROR(INDEX(Raw_DATA!R:R,MATCH(Risk7_PlusY67!$D397,Raw_DATA!$A:$A,0)),"")</f>
        <v>33</v>
      </c>
      <c r="BJ397" s="124" t="str">
        <f>INDEX('Org2567'!$BM:$BM,MATCH(Risk7_PlusY67!D397,'Org2567'!$D:$D,0))</f>
        <v>รพช.F1 P&lt;=50,000</v>
      </c>
    </row>
    <row r="398" spans="1:62" x14ac:dyDescent="0.7">
      <c r="A398" s="206">
        <f>IF(ISBLANK(D398),"",COUNTA($D$3:D398))</f>
        <v>396</v>
      </c>
      <c r="B398" s="207">
        <f>IFERROR(INDEX(ID!$E:$E,MATCH(Risk7_PlusY67!$D398,ID!$A:$A,0)),"")</f>
        <v>6</v>
      </c>
      <c r="C398" s="207" t="str">
        <f>IFERROR(INDEX(ID!$I:$I,MATCH(Risk7_PlusY67!$D398,ID!$A:$A,0)),"")</f>
        <v>ระยอง</v>
      </c>
      <c r="D398" s="295" t="s">
        <v>411</v>
      </c>
      <c r="E398" s="207" t="str">
        <f>IFERROR(INDEX(ID!$C:$C,MATCH(Risk7_PlusY67!$D398,ID!$A:$A,0)),"")</f>
        <v>แกลง,รพท.</v>
      </c>
      <c r="F398" s="207" t="str">
        <f>IFERROR(INDEX(ID!$G:$G,MATCH(Risk7_PlusY67!$D398,ID!$A:$A,0)),"")</f>
        <v>รพท.</v>
      </c>
      <c r="G398" s="206">
        <f>IFERROR(INDEX(ID!$J:$J,MATCH(Risk7_PlusY67!$D398,ID!$A:$A,0)),"")</f>
        <v>214</v>
      </c>
      <c r="H398" s="208" t="str">
        <f>IFERROR(INDEX(ID!$P:$P,MATCH(Risk7_PlusY67!$D398,ID!$A:$A,0)),"")</f>
        <v>รพท.M1 B&gt;200</v>
      </c>
      <c r="I398" s="209">
        <f>IFERROR(INDEX(Raw_DATA!E:E,MATCH(Risk7_PlusY67!$D398,Raw_DATA!$A:$A,0)),"")</f>
        <v>4.74</v>
      </c>
      <c r="J398" s="209">
        <f>IFERROR(INDEX(Raw_DATA!F:F,MATCH(Risk7_PlusY67!$D398,Raw_DATA!$A:$A,0)),"")</f>
        <v>4.57</v>
      </c>
      <c r="K398" s="209">
        <f>IFERROR(INDEX(Raw_DATA!G:G,MATCH(Risk7_PlusY67!$D398,Raw_DATA!$A:$A,0)),"")</f>
        <v>1.18</v>
      </c>
      <c r="L398" s="209">
        <f>IFERROR(INDEX(Raw_DATA!H:H,MATCH(Risk7_PlusY67!$D398,Raw_DATA!$A:$A,0)),"")</f>
        <v>485947226.52999997</v>
      </c>
      <c r="M398" s="210">
        <f>IFERROR(INDEX(Raw_DATA!I:I,MATCH(Risk7_PlusY67!$D398,Raw_DATA!$A:$A,0)),"")</f>
        <v>-53696273.460000001</v>
      </c>
      <c r="N398" s="206">
        <f t="shared" si="126"/>
        <v>0</v>
      </c>
      <c r="O398" s="206">
        <f t="shared" si="127"/>
        <v>1</v>
      </c>
      <c r="P398" s="206">
        <f t="shared" si="128"/>
        <v>0</v>
      </c>
      <c r="Q398" s="211">
        <f t="shared" si="129"/>
        <v>108.5</v>
      </c>
      <c r="R398" s="206">
        <f t="shared" si="130"/>
        <v>1</v>
      </c>
      <c r="S398" s="212">
        <f>IFERROR(INDEX(Raw_DATA!J:J,MATCH(Risk7_PlusY67!$D398,Raw_DATA!$A:$A,0)),"")</f>
        <v>-24276591.539999999</v>
      </c>
      <c r="T398" s="213">
        <f>IFERROR(INDEX(Raw_DATA!K:K,MATCH(Risk7_PlusY67!$D398,Raw_DATA!$A:$A,0)),"")</f>
        <v>23081442.210000001</v>
      </c>
      <c r="U398" s="214">
        <f t="shared" si="131"/>
        <v>0</v>
      </c>
      <c r="V398" s="214">
        <f t="shared" si="132"/>
        <v>0</v>
      </c>
      <c r="W398" s="214">
        <f>IF(OR(AND((K398&lt;0.8),(AJ398&gt;180)),AND((K398&lt;0.8),(AJ398&lt;10)),AND((K398&gt;=0.8),(AJ398&lt;10)),AND((K398&gt;=0.8),(AJ398&gt;90))),0,1)</f>
        <v>0</v>
      </c>
      <c r="X398" s="214">
        <f t="shared" si="133"/>
        <v>0</v>
      </c>
      <c r="Y398" s="214">
        <f t="shared" si="134"/>
        <v>0</v>
      </c>
      <c r="Z398" s="214">
        <f t="shared" si="135"/>
        <v>0</v>
      </c>
      <c r="AA398" s="214">
        <f t="shared" si="136"/>
        <v>1</v>
      </c>
      <c r="AB398" s="215" t="str">
        <f t="shared" si="137"/>
        <v>D</v>
      </c>
      <c r="AC398" s="215" t="str">
        <f t="shared" si="138"/>
        <v>1D</v>
      </c>
      <c r="AD398" s="216"/>
      <c r="AE398" s="216"/>
      <c r="AF398" s="434">
        <f>IFERROR(INDEX(Raw_DATA!L:L,MATCH(Risk7_PlusY67!$D398,Raw_DATA!$A:$A,0)),"")</f>
        <v>-4.71</v>
      </c>
      <c r="AG398" s="434">
        <f>IFERROR(INDEX(AVGGroup!$D$5:$D$21,MATCH(Risk7_PlusY67!$H398,AVGGroup!$C$5:$C$21,0)),"")</f>
        <v>3.38</v>
      </c>
      <c r="AH398" s="434">
        <f>IFERROR(INDEX(Raw_DATA!M:M,MATCH(Risk7_PlusY67!$D398,Raw_DATA!$A:$A,0)),"")</f>
        <v>-4.99</v>
      </c>
      <c r="AI398" s="435">
        <f>IFERROR(INDEX(AVGGroup!$F$5:$F$21,MATCH(Risk7_PlusY67!$H398,AVGGroup!$C$5:$C$21,0)),"")</f>
        <v>0.04</v>
      </c>
      <c r="AJ398" s="401">
        <f>IFERROR(INDEX(Raw_DATA!N:N,MATCH(Risk7_PlusY67!$D398,Raw_DATA!$A:$A,0)),"")</f>
        <v>138</v>
      </c>
      <c r="AK398" s="401">
        <f>IFERROR(INDEX(Raw_DATA!O:O,MATCH(Risk7_PlusY67!$D398,Raw_DATA!$A:$A,0)),"")</f>
        <v>495</v>
      </c>
      <c r="AL398" s="401">
        <f>IFERROR(INDEX(Raw_DATA!P:P,MATCH(Risk7_PlusY67!$D398,Raw_DATA!$A:$A,0)),"")</f>
        <v>109</v>
      </c>
      <c r="AM398" s="401">
        <f>IFERROR(INDEX(Raw_DATA!Q:Q,MATCH(Risk7_PlusY67!$D398,Raw_DATA!$A:$A,0)),"")</f>
        <v>205</v>
      </c>
      <c r="AN398" s="401">
        <f>IFERROR(INDEX(Raw_DATA!R:R,MATCH(Risk7_PlusY67!$D398,Raw_DATA!$A:$A,0)),"")</f>
        <v>49</v>
      </c>
      <c r="AO398" s="407"/>
      <c r="AP398" s="411" t="b">
        <f>AB398=AY398</f>
        <v>1</v>
      </c>
      <c r="AQ398" s="340">
        <f t="shared" si="139"/>
        <v>1</v>
      </c>
      <c r="AR398" s="123">
        <f t="shared" si="140"/>
        <v>0</v>
      </c>
      <c r="AS398" s="123">
        <f t="shared" si="141"/>
        <v>0</v>
      </c>
      <c r="AT398" s="123">
        <f>IF(OR(AND((K398&lt;0.8),(BE398&gt;180)),AND((K398&lt;0.8),(BE398&lt;10)),AND((K398&gt;=0.8),(BE398&lt;10)),AND((K398&gt;=0.8),(BE398&gt;90))),0,1)</f>
        <v>0</v>
      </c>
      <c r="AU398" s="123">
        <f t="shared" si="142"/>
        <v>0</v>
      </c>
      <c r="AV398" s="123">
        <f t="shared" si="143"/>
        <v>0</v>
      </c>
      <c r="AW398" s="123">
        <f t="shared" si="144"/>
        <v>0</v>
      </c>
      <c r="AX398" s="123">
        <f t="shared" si="145"/>
        <v>1</v>
      </c>
      <c r="AY398" s="416" t="str">
        <f t="shared" si="146"/>
        <v>D</v>
      </c>
      <c r="AZ398" s="416" t="str">
        <f>R398&amp;AY398</f>
        <v>1D</v>
      </c>
      <c r="BA398" s="417">
        <f>IFERROR(INDEX(Raw_DATA!L:L,MATCH(Risk7_PlusY67!$D398,Raw_DATA!$A:$A,0)),"")</f>
        <v>-4.71</v>
      </c>
      <c r="BB398" s="417">
        <f>IFERROR(INDEX(AVGGroup!$H$5:$H$21,MATCH(Risk7_PlusY67!$BJ398,AVGGroup!$C$5:$C$21,0)),"")</f>
        <v>3.88</v>
      </c>
      <c r="BC398" s="417">
        <f>IFERROR(INDEX(Raw_DATA!M:M,MATCH(Risk7_PlusY67!$D398,Raw_DATA!$A:$A,0)),"")</f>
        <v>-4.99</v>
      </c>
      <c r="BD398" s="418">
        <f>IFERROR(INDEX(AVGGroup!$J$5:$J$21,MATCH(Risk7_PlusY67!$BJ398,AVGGroup!$C$5:$C$21,0)),"")</f>
        <v>0.56999999999999995</v>
      </c>
      <c r="BE398" s="407">
        <f>IFERROR(INDEX(Raw_DATA!N:N,MATCH(Risk7_PlusY67!$D398,Raw_DATA!$A:$A,0)),"")</f>
        <v>138</v>
      </c>
      <c r="BF398" s="407">
        <f>IFERROR(INDEX(Raw_DATA!O:O,MATCH(Risk7_PlusY67!$D398,Raw_DATA!$A:$A,0)),"")</f>
        <v>495</v>
      </c>
      <c r="BG398" s="407">
        <f>IFERROR(INDEX(Raw_DATA!P:P,MATCH(Risk7_PlusY67!$D398,Raw_DATA!$A:$A,0)),"")</f>
        <v>109</v>
      </c>
      <c r="BH398" s="407">
        <f>IFERROR(INDEX(Raw_DATA!Q:Q,MATCH(Risk7_PlusY67!$D398,Raw_DATA!$A:$A,0)),"")</f>
        <v>205</v>
      </c>
      <c r="BI398" s="407">
        <f>IFERROR(INDEX(Raw_DATA!R:R,MATCH(Risk7_PlusY67!$D398,Raw_DATA!$A:$A,0)),"")</f>
        <v>49</v>
      </c>
      <c r="BJ398" s="124" t="str">
        <f>INDEX('Org2567'!$BM:$BM,MATCH(Risk7_PlusY67!D398,'Org2567'!$D:$D,0))</f>
        <v>รพท.M1 B&gt;200</v>
      </c>
    </row>
    <row r="399" spans="1:62" x14ac:dyDescent="0.7">
      <c r="A399" s="206">
        <f>IF(ISBLANK(D399),"",COUNTA($D$3:D399))</f>
        <v>397</v>
      </c>
      <c r="B399" s="207">
        <f>IFERROR(INDEX(ID!$E:$E,MATCH(Risk7_PlusY67!$D399,ID!$A:$A,0)),"")</f>
        <v>6</v>
      </c>
      <c r="C399" s="207" t="str">
        <f>IFERROR(INDEX(ID!$I:$I,MATCH(Risk7_PlusY67!$D399,ID!$A:$A,0)),"")</f>
        <v>ระยอง</v>
      </c>
      <c r="D399" s="295" t="s">
        <v>412</v>
      </c>
      <c r="E399" s="207" t="str">
        <f>IFERROR(INDEX(ID!$C:$C,MATCH(Risk7_PlusY67!$D399,ID!$A:$A,0)),"")</f>
        <v>วังจันทร์,รพช.</v>
      </c>
      <c r="F399" s="207" t="str">
        <f>IFERROR(INDEX(ID!$G:$G,MATCH(Risk7_PlusY67!$D399,ID!$A:$A,0)),"")</f>
        <v>รพช.</v>
      </c>
      <c r="G399" s="206">
        <f>IFERROR(INDEX(ID!$J:$J,MATCH(Risk7_PlusY67!$D399,ID!$A:$A,0)),"")</f>
        <v>43</v>
      </c>
      <c r="H399" s="208" t="str">
        <f>IFERROR(INDEX(ID!$P:$P,MATCH(Risk7_PlusY67!$D399,ID!$A:$A,0)),"")</f>
        <v>รพช.F2 P&lt;=30,000</v>
      </c>
      <c r="I399" s="209">
        <f>IFERROR(INDEX(Raw_DATA!E:E,MATCH(Risk7_PlusY67!$D399,Raw_DATA!$A:$A,0)),"")</f>
        <v>2.56</v>
      </c>
      <c r="J399" s="209">
        <f>IFERROR(INDEX(Raw_DATA!F:F,MATCH(Risk7_PlusY67!$D399,Raw_DATA!$A:$A,0)),"")</f>
        <v>2.35</v>
      </c>
      <c r="K399" s="209">
        <f>IFERROR(INDEX(Raw_DATA!G:G,MATCH(Risk7_PlusY67!$D399,Raw_DATA!$A:$A,0)),"")</f>
        <v>0.54</v>
      </c>
      <c r="L399" s="209">
        <f>IFERROR(INDEX(Raw_DATA!H:H,MATCH(Risk7_PlusY67!$D399,Raw_DATA!$A:$A,0)),"")</f>
        <v>26733124.93</v>
      </c>
      <c r="M399" s="210">
        <f>IFERROR(INDEX(Raw_DATA!I:I,MATCH(Risk7_PlusY67!$D399,Raw_DATA!$A:$A,0)),"")</f>
        <v>-14151190.460000001</v>
      </c>
      <c r="N399" s="206">
        <f t="shared" si="126"/>
        <v>1</v>
      </c>
      <c r="O399" s="206">
        <f t="shared" si="127"/>
        <v>1</v>
      </c>
      <c r="P399" s="206">
        <f t="shared" si="128"/>
        <v>0</v>
      </c>
      <c r="Q399" s="211">
        <f t="shared" si="129"/>
        <v>22.6</v>
      </c>
      <c r="R399" s="206">
        <f t="shared" si="130"/>
        <v>2</v>
      </c>
      <c r="S399" s="212">
        <f>IFERROR(INDEX(Raw_DATA!J:J,MATCH(Risk7_PlusY67!$D399,Raw_DATA!$A:$A,0)),"")</f>
        <v>-7754675.3499999996</v>
      </c>
      <c r="T399" s="213">
        <f>IFERROR(INDEX(Raw_DATA!K:K,MATCH(Risk7_PlusY67!$D399,Raw_DATA!$A:$A,0)),"")</f>
        <v>-7818484.9800000004</v>
      </c>
      <c r="U399" s="214">
        <f t="shared" si="131"/>
        <v>0</v>
      </c>
      <c r="V399" s="214">
        <f t="shared" si="132"/>
        <v>0</v>
      </c>
      <c r="W399" s="214">
        <f>IF(OR(AND((K399&lt;0.8),(AJ399&gt;180)),AND((K399&lt;0.8),(AJ399&lt;10)),AND((K399&gt;=0.8),(AJ399&lt;10)),AND((K399&gt;=0.8),(AJ399&gt;90))),0,1)</f>
        <v>1</v>
      </c>
      <c r="X399" s="214">
        <f t="shared" si="133"/>
        <v>0</v>
      </c>
      <c r="Y399" s="214">
        <f t="shared" si="134"/>
        <v>0</v>
      </c>
      <c r="Z399" s="214">
        <f t="shared" si="135"/>
        <v>0</v>
      </c>
      <c r="AA399" s="214">
        <f t="shared" si="136"/>
        <v>1</v>
      </c>
      <c r="AB399" s="215" t="str">
        <f t="shared" si="137"/>
        <v>C-</v>
      </c>
      <c r="AC399" s="215" t="str">
        <f t="shared" si="138"/>
        <v>2C-</v>
      </c>
      <c r="AD399" s="216"/>
      <c r="AE399" s="216"/>
      <c r="AF399" s="434">
        <f>IFERROR(INDEX(Raw_DATA!L:L,MATCH(Risk7_PlusY67!$D399,Raw_DATA!$A:$A,0)),"")</f>
        <v>-6.36</v>
      </c>
      <c r="AG399" s="434">
        <f>IFERROR(INDEX(AVGGroup!$D$5:$D$21,MATCH(Risk7_PlusY67!$H399,AVGGroup!$C$5:$C$21,0)),"")</f>
        <v>-3.55</v>
      </c>
      <c r="AH399" s="434">
        <f>IFERROR(INDEX(Raw_DATA!M:M,MATCH(Risk7_PlusY67!$D399,Raw_DATA!$A:$A,0)),"")</f>
        <v>-16.75</v>
      </c>
      <c r="AI399" s="435">
        <f>IFERROR(INDEX(AVGGroup!$F$5:$F$21,MATCH(Risk7_PlusY67!$H399,AVGGroup!$C$5:$C$21,0)),"")</f>
        <v>-10.199999999999999</v>
      </c>
      <c r="AJ399" s="401">
        <f>IFERROR(INDEX(Raw_DATA!N:N,MATCH(Risk7_PlusY67!$D399,Raw_DATA!$A:$A,0)),"")</f>
        <v>73</v>
      </c>
      <c r="AK399" s="401">
        <f>IFERROR(INDEX(Raw_DATA!O:O,MATCH(Risk7_PlusY67!$D399,Raw_DATA!$A:$A,0)),"")</f>
        <v>159</v>
      </c>
      <c r="AL399" s="401">
        <f>IFERROR(INDEX(Raw_DATA!P:P,MATCH(Risk7_PlusY67!$D399,Raw_DATA!$A:$A,0)),"")</f>
        <v>91</v>
      </c>
      <c r="AM399" s="401">
        <f>IFERROR(INDEX(Raw_DATA!Q:Q,MATCH(Risk7_PlusY67!$D399,Raw_DATA!$A:$A,0)),"")</f>
        <v>272</v>
      </c>
      <c r="AN399" s="401">
        <f>IFERROR(INDEX(Raw_DATA!R:R,MATCH(Risk7_PlusY67!$D399,Raw_DATA!$A:$A,0)),"")</f>
        <v>44</v>
      </c>
      <c r="AO399" s="407"/>
      <c r="AP399" s="411" t="b">
        <f>AB399=AY399</f>
        <v>1</v>
      </c>
      <c r="AQ399" s="340">
        <f t="shared" si="139"/>
        <v>1</v>
      </c>
      <c r="AR399" s="123">
        <f t="shared" si="140"/>
        <v>0</v>
      </c>
      <c r="AS399" s="123">
        <f t="shared" si="141"/>
        <v>0</v>
      </c>
      <c r="AT399" s="123">
        <f>IF(OR(AND((K399&lt;0.8),(BE399&gt;180)),AND((K399&lt;0.8),(BE399&lt;10)),AND((K399&gt;=0.8),(BE399&lt;10)),AND((K399&gt;=0.8),(BE399&gt;90))),0,1)</f>
        <v>1</v>
      </c>
      <c r="AU399" s="123">
        <f t="shared" si="142"/>
        <v>0</v>
      </c>
      <c r="AV399" s="123">
        <f t="shared" si="143"/>
        <v>0</v>
      </c>
      <c r="AW399" s="123">
        <f t="shared" si="144"/>
        <v>0</v>
      </c>
      <c r="AX399" s="123">
        <f t="shared" si="145"/>
        <v>1</v>
      </c>
      <c r="AY399" s="416" t="str">
        <f t="shared" si="146"/>
        <v>C-</v>
      </c>
      <c r="AZ399" s="416" t="str">
        <f>R399&amp;AY399</f>
        <v>2C-</v>
      </c>
      <c r="BA399" s="417">
        <f>IFERROR(INDEX(Raw_DATA!L:L,MATCH(Risk7_PlusY67!$D399,Raw_DATA!$A:$A,0)),"")</f>
        <v>-6.36</v>
      </c>
      <c r="BB399" s="417">
        <f>IFERROR(INDEX(AVGGroup!$H$5:$H$21,MATCH(Risk7_PlusY67!$BJ399,AVGGroup!$C$5:$C$21,0)),"")</f>
        <v>-3.54</v>
      </c>
      <c r="BC399" s="417">
        <f>IFERROR(INDEX(Raw_DATA!M:M,MATCH(Risk7_PlusY67!$D399,Raw_DATA!$A:$A,0)),"")</f>
        <v>-16.75</v>
      </c>
      <c r="BD399" s="418">
        <f>IFERROR(INDEX(AVGGroup!$J$5:$J$21,MATCH(Risk7_PlusY67!$BJ399,AVGGroup!$C$5:$C$21,0)),"")</f>
        <v>-10.199999999999999</v>
      </c>
      <c r="BE399" s="407">
        <f>IFERROR(INDEX(Raw_DATA!N:N,MATCH(Risk7_PlusY67!$D399,Raw_DATA!$A:$A,0)),"")</f>
        <v>73</v>
      </c>
      <c r="BF399" s="407">
        <f>IFERROR(INDEX(Raw_DATA!O:O,MATCH(Risk7_PlusY67!$D399,Raw_DATA!$A:$A,0)),"")</f>
        <v>159</v>
      </c>
      <c r="BG399" s="407">
        <f>IFERROR(INDEX(Raw_DATA!P:P,MATCH(Risk7_PlusY67!$D399,Raw_DATA!$A:$A,0)),"")</f>
        <v>91</v>
      </c>
      <c r="BH399" s="407">
        <f>IFERROR(INDEX(Raw_DATA!Q:Q,MATCH(Risk7_PlusY67!$D399,Raw_DATA!$A:$A,0)),"")</f>
        <v>272</v>
      </c>
      <c r="BI399" s="407">
        <f>IFERROR(INDEX(Raw_DATA!R:R,MATCH(Risk7_PlusY67!$D399,Raw_DATA!$A:$A,0)),"")</f>
        <v>44</v>
      </c>
      <c r="BJ399" s="124" t="str">
        <f>INDEX('Org2567'!$BM:$BM,MATCH(Risk7_PlusY67!D399,'Org2567'!$D:$D,0))</f>
        <v>รพช.F2 P&lt;=30,000</v>
      </c>
    </row>
    <row r="400" spans="1:62" x14ac:dyDescent="0.7">
      <c r="A400" s="206">
        <f>IF(ISBLANK(D400),"",COUNTA($D$3:D400))</f>
        <v>398</v>
      </c>
      <c r="B400" s="207">
        <f>IFERROR(INDEX(ID!$E:$E,MATCH(Risk7_PlusY67!$D400,ID!$A:$A,0)),"")</f>
        <v>6</v>
      </c>
      <c r="C400" s="207" t="str">
        <f>IFERROR(INDEX(ID!$I:$I,MATCH(Risk7_PlusY67!$D400,ID!$A:$A,0)),"")</f>
        <v>ระยอง</v>
      </c>
      <c r="D400" s="295" t="s">
        <v>413</v>
      </c>
      <c r="E400" s="207" t="str">
        <f>IFERROR(INDEX(ID!$C:$C,MATCH(Risk7_PlusY67!$D400,ID!$A:$A,0)),"")</f>
        <v>บ้านค่าย,รพช.</v>
      </c>
      <c r="F400" s="207" t="str">
        <f>IFERROR(INDEX(ID!$G:$G,MATCH(Risk7_PlusY67!$D400,ID!$A:$A,0)),"")</f>
        <v>รพช.</v>
      </c>
      <c r="G400" s="206">
        <f>IFERROR(INDEX(ID!$J:$J,MATCH(Risk7_PlusY67!$D400,ID!$A:$A,0)),"")</f>
        <v>48</v>
      </c>
      <c r="H400" s="208" t="str">
        <f>IFERROR(INDEX(ID!$P:$P,MATCH(Risk7_PlusY67!$D400,ID!$A:$A,0)),"")</f>
        <v>รพช.F1 P50,000-100,000</v>
      </c>
      <c r="I400" s="209">
        <f>IFERROR(INDEX(Raw_DATA!E:E,MATCH(Risk7_PlusY67!$D400,Raw_DATA!$A:$A,0)),"")</f>
        <v>5.97</v>
      </c>
      <c r="J400" s="209">
        <f>IFERROR(INDEX(Raw_DATA!F:F,MATCH(Risk7_PlusY67!$D400,Raw_DATA!$A:$A,0)),"")</f>
        <v>5.72</v>
      </c>
      <c r="K400" s="209">
        <f>IFERROR(INDEX(Raw_DATA!G:G,MATCH(Risk7_PlusY67!$D400,Raw_DATA!$A:$A,0)),"")</f>
        <v>4.49</v>
      </c>
      <c r="L400" s="209">
        <f>IFERROR(INDEX(Raw_DATA!H:H,MATCH(Risk7_PlusY67!$D400,Raw_DATA!$A:$A,0)),"")</f>
        <v>156147424.38999999</v>
      </c>
      <c r="M400" s="210">
        <f>IFERROR(INDEX(Raw_DATA!I:I,MATCH(Risk7_PlusY67!$D400,Raw_DATA!$A:$A,0)),"")</f>
        <v>-11855280.449999999</v>
      </c>
      <c r="N400" s="206">
        <f t="shared" si="126"/>
        <v>0</v>
      </c>
      <c r="O400" s="206">
        <f t="shared" si="127"/>
        <v>1</v>
      </c>
      <c r="P400" s="206">
        <f t="shared" si="128"/>
        <v>0</v>
      </c>
      <c r="Q400" s="211">
        <f t="shared" si="129"/>
        <v>158</v>
      </c>
      <c r="R400" s="206">
        <f t="shared" si="130"/>
        <v>1</v>
      </c>
      <c r="S400" s="212">
        <f>IFERROR(INDEX(Raw_DATA!J:J,MATCH(Risk7_PlusY67!$D400,Raw_DATA!$A:$A,0)),"")</f>
        <v>-10066011.1</v>
      </c>
      <c r="T400" s="213">
        <f>IFERROR(INDEX(Raw_DATA!K:K,MATCH(Risk7_PlusY67!$D400,Raw_DATA!$A:$A,0)),"")</f>
        <v>109683888.22</v>
      </c>
      <c r="U400" s="214">
        <f t="shared" si="131"/>
        <v>0</v>
      </c>
      <c r="V400" s="214">
        <f t="shared" si="132"/>
        <v>1</v>
      </c>
      <c r="W400" s="214">
        <f>IF(OR(AND((K400&lt;0.8),(AJ400&gt;180)),AND((K400&lt;0.8),(AJ400&lt;10)),AND((K400&gt;=0.8),(AJ400&lt;10)),AND((K400&gt;=0.8),(AJ400&gt;90))),0,1)</f>
        <v>1</v>
      </c>
      <c r="X400" s="214">
        <f t="shared" si="133"/>
        <v>0</v>
      </c>
      <c r="Y400" s="214">
        <f t="shared" si="134"/>
        <v>0</v>
      </c>
      <c r="Z400" s="214">
        <f t="shared" si="135"/>
        <v>0</v>
      </c>
      <c r="AA400" s="214">
        <f t="shared" si="136"/>
        <v>0</v>
      </c>
      <c r="AB400" s="215" t="str">
        <f t="shared" si="137"/>
        <v>C-</v>
      </c>
      <c r="AC400" s="215" t="str">
        <f t="shared" si="138"/>
        <v>1C-</v>
      </c>
      <c r="AD400" s="216"/>
      <c r="AE400" s="216"/>
      <c r="AF400" s="434">
        <f>IFERROR(INDEX(Raw_DATA!L:L,MATCH(Risk7_PlusY67!$D400,Raw_DATA!$A:$A,0)),"")</f>
        <v>-6.77</v>
      </c>
      <c r="AG400" s="434">
        <f>IFERROR(INDEX(AVGGroup!$D$5:$D$21,MATCH(Risk7_PlusY67!$H400,AVGGroup!$C$5:$C$21,0)),"")</f>
        <v>-5.99</v>
      </c>
      <c r="AH400" s="434">
        <f>IFERROR(INDEX(Raw_DATA!M:M,MATCH(Risk7_PlusY67!$D400,Raw_DATA!$A:$A,0)),"")</f>
        <v>-4.6500000000000004</v>
      </c>
      <c r="AI400" s="435">
        <f>IFERROR(INDEX(AVGGroup!$F$5:$F$21,MATCH(Risk7_PlusY67!$H400,AVGGroup!$C$5:$C$21,0)),"")</f>
        <v>-10.86</v>
      </c>
      <c r="AJ400" s="401">
        <f>IFERROR(INDEX(Raw_DATA!N:N,MATCH(Risk7_PlusY67!$D400,Raw_DATA!$A:$A,0)),"")</f>
        <v>87</v>
      </c>
      <c r="AK400" s="401">
        <f>IFERROR(INDEX(Raw_DATA!O:O,MATCH(Risk7_PlusY67!$D400,Raw_DATA!$A:$A,0)),"")</f>
        <v>134</v>
      </c>
      <c r="AL400" s="401">
        <f>IFERROR(INDEX(Raw_DATA!P:P,MATCH(Risk7_PlusY67!$D400,Raw_DATA!$A:$A,0)),"")</f>
        <v>187</v>
      </c>
      <c r="AM400" s="401">
        <f>IFERROR(INDEX(Raw_DATA!Q:Q,MATCH(Risk7_PlusY67!$D400,Raw_DATA!$A:$A,0)),"")</f>
        <v>731</v>
      </c>
      <c r="AN400" s="401">
        <f>IFERROR(INDEX(Raw_DATA!R:R,MATCH(Risk7_PlusY67!$D400,Raw_DATA!$A:$A,0)),"")</f>
        <v>61</v>
      </c>
      <c r="AO400" s="407"/>
      <c r="AP400" s="411" t="b">
        <f>AB400=AY400</f>
        <v>1</v>
      </c>
      <c r="AQ400" s="340">
        <f t="shared" si="139"/>
        <v>1</v>
      </c>
      <c r="AR400" s="123">
        <f t="shared" si="140"/>
        <v>0</v>
      </c>
      <c r="AS400" s="123">
        <f t="shared" si="141"/>
        <v>1</v>
      </c>
      <c r="AT400" s="123">
        <f>IF(OR(AND((K400&lt;0.8),(BE400&gt;180)),AND((K400&lt;0.8),(BE400&lt;10)),AND((K400&gt;=0.8),(BE400&lt;10)),AND((K400&gt;=0.8),(BE400&gt;90))),0,1)</f>
        <v>1</v>
      </c>
      <c r="AU400" s="123">
        <f t="shared" si="142"/>
        <v>0</v>
      </c>
      <c r="AV400" s="123">
        <f t="shared" si="143"/>
        <v>0</v>
      </c>
      <c r="AW400" s="123">
        <f t="shared" si="144"/>
        <v>0</v>
      </c>
      <c r="AX400" s="123">
        <f t="shared" si="145"/>
        <v>0</v>
      </c>
      <c r="AY400" s="416" t="str">
        <f t="shared" si="146"/>
        <v>C-</v>
      </c>
      <c r="AZ400" s="416" t="str">
        <f>R400&amp;AY400</f>
        <v>1C-</v>
      </c>
      <c r="BA400" s="417">
        <f>IFERROR(INDEX(Raw_DATA!L:L,MATCH(Risk7_PlusY67!$D400,Raw_DATA!$A:$A,0)),"")</f>
        <v>-6.77</v>
      </c>
      <c r="BB400" s="417">
        <f>IFERROR(INDEX(AVGGroup!$H$5:$H$21,MATCH(Risk7_PlusY67!$BJ400,AVGGroup!$C$5:$C$21,0)),"")</f>
        <v>-5.99</v>
      </c>
      <c r="BC400" s="417">
        <f>IFERROR(INDEX(Raw_DATA!M:M,MATCH(Risk7_PlusY67!$D400,Raw_DATA!$A:$A,0)),"")</f>
        <v>-4.6500000000000004</v>
      </c>
      <c r="BD400" s="418">
        <f>IFERROR(INDEX(AVGGroup!$J$5:$J$21,MATCH(Risk7_PlusY67!$BJ400,AVGGroup!$C$5:$C$21,0)),"")</f>
        <v>-10.86</v>
      </c>
      <c r="BE400" s="407">
        <f>IFERROR(INDEX(Raw_DATA!N:N,MATCH(Risk7_PlusY67!$D400,Raw_DATA!$A:$A,0)),"")</f>
        <v>87</v>
      </c>
      <c r="BF400" s="407">
        <f>IFERROR(INDEX(Raw_DATA!O:O,MATCH(Risk7_PlusY67!$D400,Raw_DATA!$A:$A,0)),"")</f>
        <v>134</v>
      </c>
      <c r="BG400" s="407">
        <f>IFERROR(INDEX(Raw_DATA!P:P,MATCH(Risk7_PlusY67!$D400,Raw_DATA!$A:$A,0)),"")</f>
        <v>187</v>
      </c>
      <c r="BH400" s="407">
        <f>IFERROR(INDEX(Raw_DATA!Q:Q,MATCH(Risk7_PlusY67!$D400,Raw_DATA!$A:$A,0)),"")</f>
        <v>731</v>
      </c>
      <c r="BI400" s="407">
        <f>IFERROR(INDEX(Raw_DATA!R:R,MATCH(Risk7_PlusY67!$D400,Raw_DATA!$A:$A,0)),"")</f>
        <v>61</v>
      </c>
      <c r="BJ400" s="124" t="str">
        <f>INDEX('Org2567'!$BM:$BM,MATCH(Risk7_PlusY67!D400,'Org2567'!$D:$D,0))</f>
        <v>รพช.F1 P50,000-100,000</v>
      </c>
    </row>
    <row r="401" spans="1:62" x14ac:dyDescent="0.7">
      <c r="A401" s="206">
        <f>IF(ISBLANK(D401),"",COUNTA($D$3:D401))</f>
        <v>399</v>
      </c>
      <c r="B401" s="207">
        <f>IFERROR(INDEX(ID!$E:$E,MATCH(Risk7_PlusY67!$D401,ID!$A:$A,0)),"")</f>
        <v>6</v>
      </c>
      <c r="C401" s="207" t="str">
        <f>IFERROR(INDEX(ID!$I:$I,MATCH(Risk7_PlusY67!$D401,ID!$A:$A,0)),"")</f>
        <v>ระยอง</v>
      </c>
      <c r="D401" s="295" t="s">
        <v>414</v>
      </c>
      <c r="E401" s="207" t="str">
        <f>IFERROR(INDEX(ID!$C:$C,MATCH(Risk7_PlusY67!$D401,ID!$A:$A,0)),"")</f>
        <v>ปลวกแดง,รพช.</v>
      </c>
      <c r="F401" s="207" t="str">
        <f>IFERROR(INDEX(ID!$G:$G,MATCH(Risk7_PlusY67!$D401,ID!$A:$A,0)),"")</f>
        <v>รพช.</v>
      </c>
      <c r="G401" s="206">
        <f>IFERROR(INDEX(ID!$J:$J,MATCH(Risk7_PlusY67!$D401,ID!$A:$A,0)),"")</f>
        <v>76</v>
      </c>
      <c r="H401" s="208" t="str">
        <f>IFERROR(INDEX(ID!$P:$P,MATCH(Risk7_PlusY67!$D401,ID!$A:$A,0)),"")</f>
        <v>รพช.M2 B&lt;=100</v>
      </c>
      <c r="I401" s="209">
        <f>IFERROR(INDEX(Raw_DATA!E:E,MATCH(Risk7_PlusY67!$D401,Raw_DATA!$A:$A,0)),"")</f>
        <v>4.5199999999999996</v>
      </c>
      <c r="J401" s="209">
        <f>IFERROR(INDEX(Raw_DATA!F:F,MATCH(Risk7_PlusY67!$D401,Raw_DATA!$A:$A,0)),"")</f>
        <v>4.33</v>
      </c>
      <c r="K401" s="209">
        <f>IFERROR(INDEX(Raw_DATA!G:G,MATCH(Risk7_PlusY67!$D401,Raw_DATA!$A:$A,0)),"")</f>
        <v>1.96</v>
      </c>
      <c r="L401" s="209">
        <f>IFERROR(INDEX(Raw_DATA!H:H,MATCH(Risk7_PlusY67!$D401,Raw_DATA!$A:$A,0)),"")</f>
        <v>206658752.34</v>
      </c>
      <c r="M401" s="210">
        <f>IFERROR(INDEX(Raw_DATA!I:I,MATCH(Risk7_PlusY67!$D401,Raw_DATA!$A:$A,0)),"")</f>
        <v>-17233525.420000002</v>
      </c>
      <c r="N401" s="206">
        <f t="shared" si="126"/>
        <v>0</v>
      </c>
      <c r="O401" s="206">
        <f t="shared" si="127"/>
        <v>1</v>
      </c>
      <c r="P401" s="206">
        <f t="shared" si="128"/>
        <v>0</v>
      </c>
      <c r="Q401" s="211">
        <f t="shared" si="129"/>
        <v>143.9</v>
      </c>
      <c r="R401" s="206">
        <f t="shared" si="130"/>
        <v>1</v>
      </c>
      <c r="S401" s="212">
        <f>IFERROR(INDEX(Raw_DATA!J:J,MATCH(Risk7_PlusY67!$D401,Raw_DATA!$A:$A,0)),"")</f>
        <v>-4600853.91</v>
      </c>
      <c r="T401" s="213">
        <f>IFERROR(INDEX(Raw_DATA!K:K,MATCH(Risk7_PlusY67!$D401,Raw_DATA!$A:$A,0)),"")</f>
        <v>56634672.369999997</v>
      </c>
      <c r="U401" s="214">
        <f t="shared" si="131"/>
        <v>1</v>
      </c>
      <c r="V401" s="214">
        <f t="shared" si="132"/>
        <v>1</v>
      </c>
      <c r="W401" s="214">
        <f>IF(OR(AND((K401&lt;0.8),(AJ401&gt;180)),AND((K401&lt;0.8),(AJ401&lt;10)),AND((K401&gt;=0.8),(AJ401&lt;10)),AND((K401&gt;=0.8),(AJ401&gt;90))),0,1)</f>
        <v>0</v>
      </c>
      <c r="X401" s="214">
        <f t="shared" si="133"/>
        <v>0</v>
      </c>
      <c r="Y401" s="214">
        <f t="shared" si="134"/>
        <v>0</v>
      </c>
      <c r="Z401" s="214">
        <f t="shared" si="135"/>
        <v>0</v>
      </c>
      <c r="AA401" s="214">
        <f t="shared" si="136"/>
        <v>1</v>
      </c>
      <c r="AB401" s="215" t="str">
        <f t="shared" si="137"/>
        <v>C</v>
      </c>
      <c r="AC401" s="215" t="str">
        <f t="shared" si="138"/>
        <v>1C</v>
      </c>
      <c r="AD401" s="216"/>
      <c r="AE401" s="216"/>
      <c r="AF401" s="434">
        <f>IFERROR(INDEX(Raw_DATA!L:L,MATCH(Risk7_PlusY67!$D401,Raw_DATA!$A:$A,0)),"")</f>
        <v>-1.86</v>
      </c>
      <c r="AG401" s="434">
        <f>IFERROR(INDEX(AVGGroup!$D$5:$D$21,MATCH(Risk7_PlusY67!$H401,AVGGroup!$C$5:$C$21,0)),"")</f>
        <v>-4.4400000000000004</v>
      </c>
      <c r="AH401" s="434">
        <f>IFERROR(INDEX(Raw_DATA!M:M,MATCH(Risk7_PlusY67!$D401,Raw_DATA!$A:$A,0)),"")</f>
        <v>-4.47</v>
      </c>
      <c r="AI401" s="435">
        <f>IFERROR(INDEX(AVGGroup!$F$5:$F$21,MATCH(Risk7_PlusY67!$H401,AVGGroup!$C$5:$C$21,0)),"")</f>
        <v>-7.31</v>
      </c>
      <c r="AJ401" s="401">
        <f>IFERROR(INDEX(Raw_DATA!N:N,MATCH(Risk7_PlusY67!$D401,Raw_DATA!$A:$A,0)),"")</f>
        <v>113</v>
      </c>
      <c r="AK401" s="401">
        <f>IFERROR(INDEX(Raw_DATA!O:O,MATCH(Risk7_PlusY67!$D401,Raw_DATA!$A:$A,0)),"")</f>
        <v>194</v>
      </c>
      <c r="AL401" s="401">
        <f>IFERROR(INDEX(Raw_DATA!P:P,MATCH(Risk7_PlusY67!$D401,Raw_DATA!$A:$A,0)),"")</f>
        <v>401</v>
      </c>
      <c r="AM401" s="401">
        <f>IFERROR(INDEX(Raw_DATA!Q:Q,MATCH(Risk7_PlusY67!$D401,Raw_DATA!$A:$A,0)),"")</f>
        <v>261</v>
      </c>
      <c r="AN401" s="401">
        <f>IFERROR(INDEX(Raw_DATA!R:R,MATCH(Risk7_PlusY67!$D401,Raw_DATA!$A:$A,0)),"")</f>
        <v>51</v>
      </c>
      <c r="AO401" s="407"/>
      <c r="AP401" s="411" t="b">
        <f>AB401=AY401</f>
        <v>1</v>
      </c>
      <c r="AQ401" s="340">
        <f t="shared" si="139"/>
        <v>1</v>
      </c>
      <c r="AR401" s="123">
        <f t="shared" si="140"/>
        <v>1</v>
      </c>
      <c r="AS401" s="123">
        <f t="shared" si="141"/>
        <v>1</v>
      </c>
      <c r="AT401" s="123">
        <f>IF(OR(AND((K401&lt;0.8),(BE401&gt;180)),AND((K401&lt;0.8),(BE401&lt;10)),AND((K401&gt;=0.8),(BE401&lt;10)),AND((K401&gt;=0.8),(BE401&gt;90))),0,1)</f>
        <v>0</v>
      </c>
      <c r="AU401" s="123">
        <f t="shared" si="142"/>
        <v>0</v>
      </c>
      <c r="AV401" s="123">
        <f t="shared" si="143"/>
        <v>0</v>
      </c>
      <c r="AW401" s="123">
        <f t="shared" si="144"/>
        <v>0</v>
      </c>
      <c r="AX401" s="123">
        <f t="shared" si="145"/>
        <v>1</v>
      </c>
      <c r="AY401" s="416" t="str">
        <f t="shared" si="146"/>
        <v>C</v>
      </c>
      <c r="AZ401" s="416" t="str">
        <f>R401&amp;AY401</f>
        <v>1C</v>
      </c>
      <c r="BA401" s="417">
        <f>IFERROR(INDEX(Raw_DATA!L:L,MATCH(Risk7_PlusY67!$D401,Raw_DATA!$A:$A,0)),"")</f>
        <v>-1.86</v>
      </c>
      <c r="BB401" s="417">
        <f>IFERROR(INDEX(AVGGroup!$H$5:$H$21,MATCH(Risk7_PlusY67!$BJ401,AVGGroup!$C$5:$C$21,0)),"")</f>
        <v>-4.4400000000000004</v>
      </c>
      <c r="BC401" s="417">
        <f>IFERROR(INDEX(Raw_DATA!M:M,MATCH(Risk7_PlusY67!$D401,Raw_DATA!$A:$A,0)),"")</f>
        <v>-4.47</v>
      </c>
      <c r="BD401" s="418">
        <f>IFERROR(INDEX(AVGGroup!$J$5:$J$21,MATCH(Risk7_PlusY67!$BJ401,AVGGroup!$C$5:$C$21,0)),"")</f>
        <v>-7.31</v>
      </c>
      <c r="BE401" s="407">
        <f>IFERROR(INDEX(Raw_DATA!N:N,MATCH(Risk7_PlusY67!$D401,Raw_DATA!$A:$A,0)),"")</f>
        <v>113</v>
      </c>
      <c r="BF401" s="407">
        <f>IFERROR(INDEX(Raw_DATA!O:O,MATCH(Risk7_PlusY67!$D401,Raw_DATA!$A:$A,0)),"")</f>
        <v>194</v>
      </c>
      <c r="BG401" s="407">
        <f>IFERROR(INDEX(Raw_DATA!P:P,MATCH(Risk7_PlusY67!$D401,Raw_DATA!$A:$A,0)),"")</f>
        <v>401</v>
      </c>
      <c r="BH401" s="407">
        <f>IFERROR(INDEX(Raw_DATA!Q:Q,MATCH(Risk7_PlusY67!$D401,Raw_DATA!$A:$A,0)),"")</f>
        <v>261</v>
      </c>
      <c r="BI401" s="407">
        <f>IFERROR(INDEX(Raw_DATA!R:R,MATCH(Risk7_PlusY67!$D401,Raw_DATA!$A:$A,0)),"")</f>
        <v>51</v>
      </c>
      <c r="BJ401" s="124" t="str">
        <f>INDEX('Org2567'!$BM:$BM,MATCH(Risk7_PlusY67!D401,'Org2567'!$D:$D,0))</f>
        <v>รพช.M2 B&lt;=100</v>
      </c>
    </row>
    <row r="402" spans="1:62" x14ac:dyDescent="0.7">
      <c r="A402" s="206">
        <f>IF(ISBLANK(D402),"",COUNTA($D$3:D402))</f>
        <v>400</v>
      </c>
      <c r="B402" s="207">
        <f>IFERROR(INDEX(ID!$E:$E,MATCH(Risk7_PlusY67!$D402,ID!$A:$A,0)),"")</f>
        <v>6</v>
      </c>
      <c r="C402" s="207" t="str">
        <f>IFERROR(INDEX(ID!$I:$I,MATCH(Risk7_PlusY67!$D402,ID!$A:$A,0)),"")</f>
        <v>ระยอง</v>
      </c>
      <c r="D402" s="295" t="s">
        <v>415</v>
      </c>
      <c r="E402" s="207" t="str">
        <f>IFERROR(INDEX(ID!$C:$C,MATCH(Risk7_PlusY67!$D402,ID!$A:$A,0)),"")</f>
        <v>เขาชะเมาเฉลิมพระเกียรติ ๘๐ พรรษา,รพช.</v>
      </c>
      <c r="F402" s="207" t="str">
        <f>IFERROR(INDEX(ID!$G:$G,MATCH(Risk7_PlusY67!$D402,ID!$A:$A,0)),"")</f>
        <v>รพช.</v>
      </c>
      <c r="G402" s="206">
        <f>IFERROR(INDEX(ID!$J:$J,MATCH(Risk7_PlusY67!$D402,ID!$A:$A,0)),"")</f>
        <v>38</v>
      </c>
      <c r="H402" s="208" t="str">
        <f>IFERROR(INDEX(ID!$P:$P,MATCH(Risk7_PlusY67!$D402,ID!$A:$A,0)),"")</f>
        <v>รพช.F2 P&lt;=30,000</v>
      </c>
      <c r="I402" s="209">
        <f>IFERROR(INDEX(Raw_DATA!E:E,MATCH(Risk7_PlusY67!$D402,Raw_DATA!$A:$A,0)),"")</f>
        <v>2.96</v>
      </c>
      <c r="J402" s="209">
        <f>IFERROR(INDEX(Raw_DATA!F:F,MATCH(Risk7_PlusY67!$D402,Raw_DATA!$A:$A,0)),"")</f>
        <v>2.86</v>
      </c>
      <c r="K402" s="209">
        <f>IFERROR(INDEX(Raw_DATA!G:G,MATCH(Risk7_PlusY67!$D402,Raw_DATA!$A:$A,0)),"")</f>
        <v>2.38</v>
      </c>
      <c r="L402" s="209">
        <f>IFERROR(INDEX(Raw_DATA!H:H,MATCH(Risk7_PlusY67!$D402,Raw_DATA!$A:$A,0)),"")</f>
        <v>31102189.859999999</v>
      </c>
      <c r="M402" s="210">
        <f>IFERROR(INDEX(Raw_DATA!I:I,MATCH(Risk7_PlusY67!$D402,Raw_DATA!$A:$A,0)),"")</f>
        <v>-17870285.41</v>
      </c>
      <c r="N402" s="206">
        <f t="shared" si="126"/>
        <v>0</v>
      </c>
      <c r="O402" s="206">
        <f t="shared" si="127"/>
        <v>1</v>
      </c>
      <c r="P402" s="206">
        <f t="shared" si="128"/>
        <v>0</v>
      </c>
      <c r="Q402" s="211">
        <f t="shared" si="129"/>
        <v>20.8</v>
      </c>
      <c r="R402" s="206">
        <f t="shared" si="130"/>
        <v>1</v>
      </c>
      <c r="S402" s="212">
        <f>IFERROR(INDEX(Raw_DATA!J:J,MATCH(Risk7_PlusY67!$D402,Raw_DATA!$A:$A,0)),"")</f>
        <v>-16098461.060000001</v>
      </c>
      <c r="T402" s="213">
        <f>IFERROR(INDEX(Raw_DATA!K:K,MATCH(Risk7_PlusY67!$D402,Raw_DATA!$A:$A,0)),"")</f>
        <v>21817230.989999998</v>
      </c>
      <c r="U402" s="214">
        <f t="shared" si="131"/>
        <v>0</v>
      </c>
      <c r="V402" s="214">
        <f t="shared" si="132"/>
        <v>0</v>
      </c>
      <c r="W402" s="214">
        <f>IF(OR(AND((K402&lt;0.8),(AJ402&gt;180)),AND((K402&lt;0.8),(AJ402&lt;10)),AND((K402&gt;=0.8),(AJ402&lt;10)),AND((K402&gt;=0.8),(AJ402&gt;90))),0,1)</f>
        <v>1</v>
      </c>
      <c r="X402" s="214">
        <f t="shared" si="133"/>
        <v>0</v>
      </c>
      <c r="Y402" s="214">
        <f t="shared" si="134"/>
        <v>0</v>
      </c>
      <c r="Z402" s="214">
        <f t="shared" si="135"/>
        <v>0</v>
      </c>
      <c r="AA402" s="214">
        <f t="shared" si="136"/>
        <v>1</v>
      </c>
      <c r="AB402" s="215" t="str">
        <f t="shared" si="137"/>
        <v>C-</v>
      </c>
      <c r="AC402" s="215" t="str">
        <f t="shared" si="138"/>
        <v>1C-</v>
      </c>
      <c r="AD402" s="216"/>
      <c r="AE402" s="216"/>
      <c r="AF402" s="434">
        <f>IFERROR(INDEX(Raw_DATA!L:L,MATCH(Risk7_PlusY67!$D402,Raw_DATA!$A:$A,0)),"")</f>
        <v>-30.19</v>
      </c>
      <c r="AG402" s="434">
        <f>IFERROR(INDEX(AVGGroup!$D$5:$D$21,MATCH(Risk7_PlusY67!$H402,AVGGroup!$C$5:$C$21,0)),"")</f>
        <v>-3.55</v>
      </c>
      <c r="AH402" s="434">
        <f>IFERROR(INDEX(Raw_DATA!M:M,MATCH(Risk7_PlusY67!$D402,Raw_DATA!$A:$A,0)),"")</f>
        <v>-17.75</v>
      </c>
      <c r="AI402" s="435">
        <f>IFERROR(INDEX(AVGGroup!$F$5:$F$21,MATCH(Risk7_PlusY67!$H402,AVGGroup!$C$5:$C$21,0)),"")</f>
        <v>-10.199999999999999</v>
      </c>
      <c r="AJ402" s="401">
        <f>IFERROR(INDEX(Raw_DATA!N:N,MATCH(Risk7_PlusY67!$D402,Raw_DATA!$A:$A,0)),"")</f>
        <v>82</v>
      </c>
      <c r="AK402" s="401">
        <f>IFERROR(INDEX(Raw_DATA!O:O,MATCH(Risk7_PlusY67!$D402,Raw_DATA!$A:$A,0)),"")</f>
        <v>134</v>
      </c>
      <c r="AL402" s="401">
        <f>IFERROR(INDEX(Raw_DATA!P:P,MATCH(Risk7_PlusY67!$D402,Raw_DATA!$A:$A,0)),"")</f>
        <v>104</v>
      </c>
      <c r="AM402" s="401">
        <f>IFERROR(INDEX(Raw_DATA!Q:Q,MATCH(Risk7_PlusY67!$D402,Raw_DATA!$A:$A,0)),"")</f>
        <v>162</v>
      </c>
      <c r="AN402" s="401">
        <f>IFERROR(INDEX(Raw_DATA!R:R,MATCH(Risk7_PlusY67!$D402,Raw_DATA!$A:$A,0)),"")</f>
        <v>43</v>
      </c>
      <c r="AO402" s="407"/>
      <c r="AP402" s="411" t="b">
        <f>AB402=AY402</f>
        <v>1</v>
      </c>
      <c r="AQ402" s="340">
        <f t="shared" si="139"/>
        <v>1</v>
      </c>
      <c r="AR402" s="123">
        <f t="shared" si="140"/>
        <v>0</v>
      </c>
      <c r="AS402" s="123">
        <f t="shared" si="141"/>
        <v>0</v>
      </c>
      <c r="AT402" s="123">
        <f>IF(OR(AND((K402&lt;0.8),(BE402&gt;180)),AND((K402&lt;0.8),(BE402&lt;10)),AND((K402&gt;=0.8),(BE402&lt;10)),AND((K402&gt;=0.8),(BE402&gt;90))),0,1)</f>
        <v>1</v>
      </c>
      <c r="AU402" s="123">
        <f t="shared" si="142"/>
        <v>0</v>
      </c>
      <c r="AV402" s="123">
        <f t="shared" si="143"/>
        <v>0</v>
      </c>
      <c r="AW402" s="123">
        <f t="shared" si="144"/>
        <v>0</v>
      </c>
      <c r="AX402" s="123">
        <f t="shared" si="145"/>
        <v>1</v>
      </c>
      <c r="AY402" s="416" t="str">
        <f t="shared" si="146"/>
        <v>C-</v>
      </c>
      <c r="AZ402" s="416" t="str">
        <f>R402&amp;AY402</f>
        <v>1C-</v>
      </c>
      <c r="BA402" s="417">
        <f>IFERROR(INDEX(Raw_DATA!L:L,MATCH(Risk7_PlusY67!$D402,Raw_DATA!$A:$A,0)),"")</f>
        <v>-30.19</v>
      </c>
      <c r="BB402" s="417">
        <f>IFERROR(INDEX(AVGGroup!$H$5:$H$21,MATCH(Risk7_PlusY67!$BJ402,AVGGroup!$C$5:$C$21,0)),"")</f>
        <v>-3.54</v>
      </c>
      <c r="BC402" s="417">
        <f>IFERROR(INDEX(Raw_DATA!M:M,MATCH(Risk7_PlusY67!$D402,Raw_DATA!$A:$A,0)),"")</f>
        <v>-17.75</v>
      </c>
      <c r="BD402" s="418">
        <f>IFERROR(INDEX(AVGGroup!$J$5:$J$21,MATCH(Risk7_PlusY67!$BJ402,AVGGroup!$C$5:$C$21,0)),"")</f>
        <v>-10.199999999999999</v>
      </c>
      <c r="BE402" s="407">
        <f>IFERROR(INDEX(Raw_DATA!N:N,MATCH(Risk7_PlusY67!$D402,Raw_DATA!$A:$A,0)),"")</f>
        <v>82</v>
      </c>
      <c r="BF402" s="407">
        <f>IFERROR(INDEX(Raw_DATA!O:O,MATCH(Risk7_PlusY67!$D402,Raw_DATA!$A:$A,0)),"")</f>
        <v>134</v>
      </c>
      <c r="BG402" s="407">
        <f>IFERROR(INDEX(Raw_DATA!P:P,MATCH(Risk7_PlusY67!$D402,Raw_DATA!$A:$A,0)),"")</f>
        <v>104</v>
      </c>
      <c r="BH402" s="407">
        <f>IFERROR(INDEX(Raw_DATA!Q:Q,MATCH(Risk7_PlusY67!$D402,Raw_DATA!$A:$A,0)),"")</f>
        <v>162</v>
      </c>
      <c r="BI402" s="407">
        <f>IFERROR(INDEX(Raw_DATA!R:R,MATCH(Risk7_PlusY67!$D402,Raw_DATA!$A:$A,0)),"")</f>
        <v>43</v>
      </c>
      <c r="BJ402" s="124" t="str">
        <f>INDEX('Org2567'!$BM:$BM,MATCH(Risk7_PlusY67!D402,'Org2567'!$D:$D,0))</f>
        <v>รพช.F2 P&lt;=30,000</v>
      </c>
    </row>
    <row r="403" spans="1:62" x14ac:dyDescent="0.7">
      <c r="A403" s="206">
        <f>IF(ISBLANK(D403),"",COUNTA($D$3:D403))</f>
        <v>401</v>
      </c>
      <c r="B403" s="207">
        <f>IFERROR(INDEX(ID!$E:$E,MATCH(Risk7_PlusY67!$D403,ID!$A:$A,0)),"")</f>
        <v>6</v>
      </c>
      <c r="C403" s="207" t="str">
        <f>IFERROR(INDEX(ID!$I:$I,MATCH(Risk7_PlusY67!$D403,ID!$A:$A,0)),"")</f>
        <v>ระยอง</v>
      </c>
      <c r="D403" s="295" t="s">
        <v>416</v>
      </c>
      <c r="E403" s="207" t="str">
        <f>IFERROR(INDEX(ID!$C:$C,MATCH(Risk7_PlusY67!$D403,ID!$A:$A,0)),"")</f>
        <v>นิคมพัฒนา,รพช.</v>
      </c>
      <c r="F403" s="207" t="str">
        <f>IFERROR(INDEX(ID!$G:$G,MATCH(Risk7_PlusY67!$D403,ID!$A:$A,0)),"")</f>
        <v>รพช.</v>
      </c>
      <c r="G403" s="206">
        <f>IFERROR(INDEX(ID!$J:$J,MATCH(Risk7_PlusY67!$D403,ID!$A:$A,0)),"")</f>
        <v>30</v>
      </c>
      <c r="H403" s="208" t="str">
        <f>IFERROR(INDEX(ID!$P:$P,MATCH(Risk7_PlusY67!$D403,ID!$A:$A,0)),"")</f>
        <v>รพช.F1 P&lt;=50,000</v>
      </c>
      <c r="I403" s="209">
        <f>IFERROR(INDEX(Raw_DATA!E:E,MATCH(Risk7_PlusY67!$D403,Raw_DATA!$A:$A,0)),"")</f>
        <v>4.0599999999999996</v>
      </c>
      <c r="J403" s="209">
        <f>IFERROR(INDEX(Raw_DATA!F:F,MATCH(Risk7_PlusY67!$D403,Raw_DATA!$A:$A,0)),"")</f>
        <v>3.91</v>
      </c>
      <c r="K403" s="209">
        <f>IFERROR(INDEX(Raw_DATA!G:G,MATCH(Risk7_PlusY67!$D403,Raw_DATA!$A:$A,0)),"")</f>
        <v>3.41</v>
      </c>
      <c r="L403" s="209">
        <f>IFERROR(INDEX(Raw_DATA!H:H,MATCH(Risk7_PlusY67!$D403,Raw_DATA!$A:$A,0)),"")</f>
        <v>112417773.20999999</v>
      </c>
      <c r="M403" s="210">
        <f>IFERROR(INDEX(Raw_DATA!I:I,MATCH(Risk7_PlusY67!$D403,Raw_DATA!$A:$A,0)),"")</f>
        <v>-7601376.8099999996</v>
      </c>
      <c r="N403" s="206">
        <f t="shared" si="126"/>
        <v>0</v>
      </c>
      <c r="O403" s="206">
        <f t="shared" si="127"/>
        <v>1</v>
      </c>
      <c r="P403" s="206">
        <f t="shared" si="128"/>
        <v>0</v>
      </c>
      <c r="Q403" s="211">
        <f t="shared" si="129"/>
        <v>177.4</v>
      </c>
      <c r="R403" s="206">
        <f t="shared" si="130"/>
        <v>1</v>
      </c>
      <c r="S403" s="212">
        <f>IFERROR(INDEX(Raw_DATA!J:J,MATCH(Risk7_PlusY67!$D403,Raw_DATA!$A:$A,0)),"")</f>
        <v>-13086273.689999999</v>
      </c>
      <c r="T403" s="213">
        <f>IFERROR(INDEX(Raw_DATA!K:K,MATCH(Risk7_PlusY67!$D403,Raw_DATA!$A:$A,0)),"")</f>
        <v>88736757.140000001</v>
      </c>
      <c r="U403" s="214">
        <f t="shared" si="131"/>
        <v>0</v>
      </c>
      <c r="V403" s="214">
        <f t="shared" si="132"/>
        <v>1</v>
      </c>
      <c r="W403" s="214">
        <f>IF(OR(AND((K403&lt;0.8),(AJ403&gt;180)),AND((K403&lt;0.8),(AJ403&lt;10)),AND((K403&gt;=0.8),(AJ403&lt;10)),AND((K403&gt;=0.8),(AJ403&gt;90))),0,1)</f>
        <v>0</v>
      </c>
      <c r="X403" s="214">
        <f t="shared" si="133"/>
        <v>0</v>
      </c>
      <c r="Y403" s="214">
        <f t="shared" si="134"/>
        <v>0</v>
      </c>
      <c r="Z403" s="214">
        <f t="shared" si="135"/>
        <v>0</v>
      </c>
      <c r="AA403" s="214">
        <f t="shared" si="136"/>
        <v>1</v>
      </c>
      <c r="AB403" s="215" t="str">
        <f t="shared" si="137"/>
        <v>C-</v>
      </c>
      <c r="AC403" s="215" t="str">
        <f t="shared" si="138"/>
        <v>1C-</v>
      </c>
      <c r="AD403" s="216"/>
      <c r="AE403" s="216"/>
      <c r="AF403" s="434">
        <f>IFERROR(INDEX(Raw_DATA!L:L,MATCH(Risk7_PlusY67!$D403,Raw_DATA!$A:$A,0)),"")</f>
        <v>-13.04</v>
      </c>
      <c r="AG403" s="434">
        <f>IFERROR(INDEX(AVGGroup!$D$5:$D$21,MATCH(Risk7_PlusY67!$H403,AVGGroup!$C$5:$C$21,0)),"")</f>
        <v>-3.15</v>
      </c>
      <c r="AH403" s="434">
        <f>IFERROR(INDEX(Raw_DATA!M:M,MATCH(Risk7_PlusY67!$D403,Raw_DATA!$A:$A,0)),"")</f>
        <v>-2.69</v>
      </c>
      <c r="AI403" s="435">
        <f>IFERROR(INDEX(AVGGroup!$F$5:$F$21,MATCH(Risk7_PlusY67!$H403,AVGGroup!$C$5:$C$21,0)),"")</f>
        <v>-7.1</v>
      </c>
      <c r="AJ403" s="401">
        <f>IFERROR(INDEX(Raw_DATA!N:N,MATCH(Risk7_PlusY67!$D403,Raw_DATA!$A:$A,0)),"")</f>
        <v>112</v>
      </c>
      <c r="AK403" s="401">
        <f>IFERROR(INDEX(Raw_DATA!O:O,MATCH(Risk7_PlusY67!$D403,Raw_DATA!$A:$A,0)),"")</f>
        <v>142</v>
      </c>
      <c r="AL403" s="401">
        <f>IFERROR(INDEX(Raw_DATA!P:P,MATCH(Risk7_PlusY67!$D403,Raw_DATA!$A:$A,0)),"")</f>
        <v>167</v>
      </c>
      <c r="AM403" s="401">
        <f>IFERROR(INDEX(Raw_DATA!Q:Q,MATCH(Risk7_PlusY67!$D403,Raw_DATA!$A:$A,0)),"")</f>
        <v>269</v>
      </c>
      <c r="AN403" s="401">
        <f>IFERROR(INDEX(Raw_DATA!R:R,MATCH(Risk7_PlusY67!$D403,Raw_DATA!$A:$A,0)),"")</f>
        <v>46</v>
      </c>
      <c r="AO403" s="407"/>
      <c r="AP403" s="411" t="b">
        <f>AB403=AY403</f>
        <v>1</v>
      </c>
      <c r="AQ403" s="340">
        <f t="shared" si="139"/>
        <v>1</v>
      </c>
      <c r="AR403" s="123">
        <f t="shared" si="140"/>
        <v>0</v>
      </c>
      <c r="AS403" s="123">
        <f t="shared" si="141"/>
        <v>1</v>
      </c>
      <c r="AT403" s="123">
        <f>IF(OR(AND((K403&lt;0.8),(BE403&gt;180)),AND((K403&lt;0.8),(BE403&lt;10)),AND((K403&gt;=0.8),(BE403&lt;10)),AND((K403&gt;=0.8),(BE403&gt;90))),0,1)</f>
        <v>0</v>
      </c>
      <c r="AU403" s="123">
        <f t="shared" si="142"/>
        <v>0</v>
      </c>
      <c r="AV403" s="123">
        <f t="shared" si="143"/>
        <v>0</v>
      </c>
      <c r="AW403" s="123">
        <f t="shared" si="144"/>
        <v>0</v>
      </c>
      <c r="AX403" s="123">
        <f t="shared" si="145"/>
        <v>1</v>
      </c>
      <c r="AY403" s="416" t="str">
        <f t="shared" si="146"/>
        <v>C-</v>
      </c>
      <c r="AZ403" s="416" t="str">
        <f>R403&amp;AY403</f>
        <v>1C-</v>
      </c>
      <c r="BA403" s="417">
        <f>IFERROR(INDEX(Raw_DATA!L:L,MATCH(Risk7_PlusY67!$D403,Raw_DATA!$A:$A,0)),"")</f>
        <v>-13.04</v>
      </c>
      <c r="BB403" s="417">
        <f>IFERROR(INDEX(AVGGroup!$H$5:$H$21,MATCH(Risk7_PlusY67!$BJ403,AVGGroup!$C$5:$C$21,0)),"")</f>
        <v>-3.15</v>
      </c>
      <c r="BC403" s="417">
        <f>IFERROR(INDEX(Raw_DATA!M:M,MATCH(Risk7_PlusY67!$D403,Raw_DATA!$A:$A,0)),"")</f>
        <v>-2.69</v>
      </c>
      <c r="BD403" s="418">
        <f>IFERROR(INDEX(AVGGroup!$J$5:$J$21,MATCH(Risk7_PlusY67!$BJ403,AVGGroup!$C$5:$C$21,0)),"")</f>
        <v>-7.1</v>
      </c>
      <c r="BE403" s="407">
        <f>IFERROR(INDEX(Raw_DATA!N:N,MATCH(Risk7_PlusY67!$D403,Raw_DATA!$A:$A,0)),"")</f>
        <v>112</v>
      </c>
      <c r="BF403" s="407">
        <f>IFERROR(INDEX(Raw_DATA!O:O,MATCH(Risk7_PlusY67!$D403,Raw_DATA!$A:$A,0)),"")</f>
        <v>142</v>
      </c>
      <c r="BG403" s="407">
        <f>IFERROR(INDEX(Raw_DATA!P:P,MATCH(Risk7_PlusY67!$D403,Raw_DATA!$A:$A,0)),"")</f>
        <v>167</v>
      </c>
      <c r="BH403" s="407">
        <f>IFERROR(INDEX(Raw_DATA!Q:Q,MATCH(Risk7_PlusY67!$D403,Raw_DATA!$A:$A,0)),"")</f>
        <v>269</v>
      </c>
      <c r="BI403" s="407">
        <f>IFERROR(INDEX(Raw_DATA!R:R,MATCH(Risk7_PlusY67!$D403,Raw_DATA!$A:$A,0)),"")</f>
        <v>46</v>
      </c>
      <c r="BJ403" s="124" t="str">
        <f>INDEX('Org2567'!$BM:$BM,MATCH(Risk7_PlusY67!D403,'Org2567'!$D:$D,0))</f>
        <v>รพช.F1 P&lt;=50,000</v>
      </c>
    </row>
    <row r="404" spans="1:62" x14ac:dyDescent="0.7">
      <c r="A404" s="206">
        <f>IF(ISBLANK(D404),"",COUNTA($D$3:D404))</f>
        <v>402</v>
      </c>
      <c r="B404" s="207">
        <f>IFERROR(INDEX(ID!$E:$E,MATCH(Risk7_PlusY67!$D404,ID!$A:$A,0)),"")</f>
        <v>6</v>
      </c>
      <c r="C404" s="207" t="str">
        <f>IFERROR(INDEX(ID!$I:$I,MATCH(Risk7_PlusY67!$D404,ID!$A:$A,0)),"")</f>
        <v>สมุทรปราการ</v>
      </c>
      <c r="D404" s="295" t="s">
        <v>417</v>
      </c>
      <c r="E404" s="207" t="str">
        <f>IFERROR(INDEX(ID!$C:$C,MATCH(Risk7_PlusY67!$D404,ID!$A:$A,0)),"")</f>
        <v>สมุทรปราการ,รพศ.</v>
      </c>
      <c r="F404" s="207" t="str">
        <f>IFERROR(INDEX(ID!$G:$G,MATCH(Risk7_PlusY67!$D404,ID!$A:$A,0)),"")</f>
        <v>รพศ.</v>
      </c>
      <c r="G404" s="206">
        <f>IFERROR(INDEX(ID!$J:$J,MATCH(Risk7_PlusY67!$D404,ID!$A:$A,0)),"")</f>
        <v>594</v>
      </c>
      <c r="H404" s="208" t="str">
        <f>IFERROR(INDEX(ID!$P:$P,MATCH(Risk7_PlusY67!$D404,ID!$A:$A,0)),"")</f>
        <v>รพศ.A B&lt;=700</v>
      </c>
      <c r="I404" s="209">
        <f>IFERROR(INDEX(Raw_DATA!E:E,MATCH(Risk7_PlusY67!$D404,Raw_DATA!$A:$A,0)),"")</f>
        <v>3.99</v>
      </c>
      <c r="J404" s="209">
        <f>IFERROR(INDEX(Raw_DATA!F:F,MATCH(Risk7_PlusY67!$D404,Raw_DATA!$A:$A,0)),"")</f>
        <v>3.72</v>
      </c>
      <c r="K404" s="209">
        <f>IFERROR(INDEX(Raw_DATA!G:G,MATCH(Risk7_PlusY67!$D404,Raw_DATA!$A:$A,0)),"")</f>
        <v>2.19</v>
      </c>
      <c r="L404" s="209">
        <f>IFERROR(INDEX(Raw_DATA!H:H,MATCH(Risk7_PlusY67!$D404,Raw_DATA!$A:$A,0)),"")</f>
        <v>1044335102.48</v>
      </c>
      <c r="M404" s="210">
        <f>IFERROR(INDEX(Raw_DATA!I:I,MATCH(Risk7_PlusY67!$D404,Raw_DATA!$A:$A,0)),"")</f>
        <v>-34249502.740000002</v>
      </c>
      <c r="N404" s="206">
        <f t="shared" si="126"/>
        <v>0</v>
      </c>
      <c r="O404" s="206">
        <f t="shared" si="127"/>
        <v>1</v>
      </c>
      <c r="P404" s="206">
        <f t="shared" si="128"/>
        <v>0</v>
      </c>
      <c r="Q404" s="211">
        <f t="shared" si="129"/>
        <v>365.9</v>
      </c>
      <c r="R404" s="206">
        <f t="shared" si="130"/>
        <v>1</v>
      </c>
      <c r="S404" s="212">
        <f>IFERROR(INDEX(Raw_DATA!J:J,MATCH(Risk7_PlusY67!$D404,Raw_DATA!$A:$A,0)),"")</f>
        <v>6951125.3399999999</v>
      </c>
      <c r="T404" s="213">
        <f>IFERROR(INDEX(Raw_DATA!K:K,MATCH(Risk7_PlusY67!$D404,Raw_DATA!$A:$A,0)),"")</f>
        <v>415489312.99000001</v>
      </c>
      <c r="U404" s="214">
        <f t="shared" si="131"/>
        <v>1</v>
      </c>
      <c r="V404" s="214">
        <f t="shared" si="132"/>
        <v>0</v>
      </c>
      <c r="W404" s="214">
        <f>IF(OR(AND((K404&lt;0.8),(AJ404&gt;180)),AND((K404&lt;0.8),(AJ404&lt;10)),AND((K404&gt;=0.8),(AJ404&lt;10)),AND((K404&gt;=0.8),(AJ404&gt;90))),0,1)</f>
        <v>1</v>
      </c>
      <c r="X404" s="214">
        <f t="shared" si="133"/>
        <v>0</v>
      </c>
      <c r="Y404" s="214">
        <f t="shared" si="134"/>
        <v>0</v>
      </c>
      <c r="Z404" s="214">
        <f t="shared" si="135"/>
        <v>1</v>
      </c>
      <c r="AA404" s="214">
        <f t="shared" si="136"/>
        <v>1</v>
      </c>
      <c r="AB404" s="215" t="str">
        <f t="shared" si="137"/>
        <v>B-</v>
      </c>
      <c r="AC404" s="215" t="str">
        <f t="shared" si="138"/>
        <v>1B-</v>
      </c>
      <c r="AD404" s="216"/>
      <c r="AE404" s="216"/>
      <c r="AF404" s="434">
        <f>IFERROR(INDEX(Raw_DATA!L:L,MATCH(Risk7_PlusY67!$D404,Raw_DATA!$A:$A,0)),"")</f>
        <v>0.35</v>
      </c>
      <c r="AG404" s="434">
        <f>IFERROR(INDEX(AVGGroup!$D$5:$D$21,MATCH(Risk7_PlusY67!$H404,AVGGroup!$C$5:$C$21,0)),"")</f>
        <v>0</v>
      </c>
      <c r="AH404" s="434">
        <f>IFERROR(INDEX(Raw_DATA!M:M,MATCH(Risk7_PlusY67!$D404,Raw_DATA!$A:$A,0)),"")</f>
        <v>-1.51</v>
      </c>
      <c r="AI404" s="435">
        <f>IFERROR(INDEX(AVGGroup!$F$5:$F$21,MATCH(Risk7_PlusY67!$H404,AVGGroup!$C$5:$C$21,0)),"")</f>
        <v>-1.45</v>
      </c>
      <c r="AJ404" s="401">
        <f>IFERROR(INDEX(Raw_DATA!N:N,MATCH(Risk7_PlusY67!$D404,Raw_DATA!$A:$A,0)),"")</f>
        <v>75</v>
      </c>
      <c r="AK404" s="401">
        <f>IFERROR(INDEX(Raw_DATA!O:O,MATCH(Risk7_PlusY67!$D404,Raw_DATA!$A:$A,0)),"")</f>
        <v>134</v>
      </c>
      <c r="AL404" s="401">
        <f>IFERROR(INDEX(Raw_DATA!P:P,MATCH(Risk7_PlusY67!$D404,Raw_DATA!$A:$A,0)),"")</f>
        <v>78</v>
      </c>
      <c r="AM404" s="401">
        <f>IFERROR(INDEX(Raw_DATA!Q:Q,MATCH(Risk7_PlusY67!$D404,Raw_DATA!$A:$A,0)),"")</f>
        <v>103</v>
      </c>
      <c r="AN404" s="401">
        <f>IFERROR(INDEX(Raw_DATA!R:R,MATCH(Risk7_PlusY67!$D404,Raw_DATA!$A:$A,0)),"")</f>
        <v>36</v>
      </c>
      <c r="AO404" s="407"/>
      <c r="AP404" s="411" t="b">
        <f>AB404=AY404</f>
        <v>1</v>
      </c>
      <c r="AQ404" s="340">
        <f t="shared" si="139"/>
        <v>1</v>
      </c>
      <c r="AR404" s="123">
        <f t="shared" si="140"/>
        <v>1</v>
      </c>
      <c r="AS404" s="123">
        <f t="shared" si="141"/>
        <v>0</v>
      </c>
      <c r="AT404" s="123">
        <f>IF(OR(AND((K404&lt;0.8),(BE404&gt;180)),AND((K404&lt;0.8),(BE404&lt;10)),AND((K404&gt;=0.8),(BE404&lt;10)),AND((K404&gt;=0.8),(BE404&gt;90))),0,1)</f>
        <v>1</v>
      </c>
      <c r="AU404" s="123">
        <f t="shared" si="142"/>
        <v>0</v>
      </c>
      <c r="AV404" s="123">
        <f t="shared" si="143"/>
        <v>0</v>
      </c>
      <c r="AW404" s="123">
        <f t="shared" si="144"/>
        <v>1</v>
      </c>
      <c r="AX404" s="123">
        <f t="shared" si="145"/>
        <v>1</v>
      </c>
      <c r="AY404" s="416" t="str">
        <f t="shared" si="146"/>
        <v>B-</v>
      </c>
      <c r="AZ404" s="416" t="str">
        <f>R404&amp;AY404</f>
        <v>1B-</v>
      </c>
      <c r="BA404" s="417">
        <f>IFERROR(INDEX(Raw_DATA!L:L,MATCH(Risk7_PlusY67!$D404,Raw_DATA!$A:$A,0)),"")</f>
        <v>0.35</v>
      </c>
      <c r="BB404" s="417">
        <f>IFERROR(INDEX(AVGGroup!$H$5:$H$21,MATCH(Risk7_PlusY67!$BJ404,AVGGroup!$C$5:$C$21,0)),"")</f>
        <v>0</v>
      </c>
      <c r="BC404" s="417">
        <f>IFERROR(INDEX(Raw_DATA!M:M,MATCH(Risk7_PlusY67!$D404,Raw_DATA!$A:$A,0)),"")</f>
        <v>-1.51</v>
      </c>
      <c r="BD404" s="418">
        <f>IFERROR(INDEX(AVGGroup!$J$5:$J$21,MATCH(Risk7_PlusY67!$BJ404,AVGGroup!$C$5:$C$21,0)),"")</f>
        <v>-1.45</v>
      </c>
      <c r="BE404" s="407">
        <f>IFERROR(INDEX(Raw_DATA!N:N,MATCH(Risk7_PlusY67!$D404,Raw_DATA!$A:$A,0)),"")</f>
        <v>75</v>
      </c>
      <c r="BF404" s="407">
        <f>IFERROR(INDEX(Raw_DATA!O:O,MATCH(Risk7_PlusY67!$D404,Raw_DATA!$A:$A,0)),"")</f>
        <v>134</v>
      </c>
      <c r="BG404" s="407">
        <f>IFERROR(INDEX(Raw_DATA!P:P,MATCH(Risk7_PlusY67!$D404,Raw_DATA!$A:$A,0)),"")</f>
        <v>78</v>
      </c>
      <c r="BH404" s="407">
        <f>IFERROR(INDEX(Raw_DATA!Q:Q,MATCH(Risk7_PlusY67!$D404,Raw_DATA!$A:$A,0)),"")</f>
        <v>103</v>
      </c>
      <c r="BI404" s="407">
        <f>IFERROR(INDEX(Raw_DATA!R:R,MATCH(Risk7_PlusY67!$D404,Raw_DATA!$A:$A,0)),"")</f>
        <v>36</v>
      </c>
      <c r="BJ404" s="124" t="str">
        <f>INDEX('Org2567'!$BM:$BM,MATCH(Risk7_PlusY67!D404,'Org2567'!$D:$D,0))</f>
        <v>รพศ.A B&lt;=700</v>
      </c>
    </row>
    <row r="405" spans="1:62" x14ac:dyDescent="0.7">
      <c r="A405" s="206">
        <f>IF(ISBLANK(D405),"",COUNTA($D$3:D405))</f>
        <v>403</v>
      </c>
      <c r="B405" s="207">
        <f>IFERROR(INDEX(ID!$E:$E,MATCH(Risk7_PlusY67!$D405,ID!$A:$A,0)),"")</f>
        <v>6</v>
      </c>
      <c r="C405" s="207" t="str">
        <f>IFERROR(INDEX(ID!$I:$I,MATCH(Risk7_PlusY67!$D405,ID!$A:$A,0)),"")</f>
        <v>สมุทรปราการ</v>
      </c>
      <c r="D405" s="295" t="s">
        <v>418</v>
      </c>
      <c r="E405" s="207" t="str">
        <f>IFERROR(INDEX(ID!$C:$C,MATCH(Risk7_PlusY67!$D405,ID!$A:$A,0)),"")</f>
        <v>บางบ่อ,รพช.</v>
      </c>
      <c r="F405" s="207" t="str">
        <f>IFERROR(INDEX(ID!$G:$G,MATCH(Risk7_PlusY67!$D405,ID!$A:$A,0)),"")</f>
        <v>รพช.</v>
      </c>
      <c r="G405" s="206">
        <f>IFERROR(INDEX(ID!$J:$J,MATCH(Risk7_PlusY67!$D405,ID!$A:$A,0)),"")</f>
        <v>191</v>
      </c>
      <c r="H405" s="208" t="str">
        <f>IFERROR(INDEX(ID!$P:$P,MATCH(Risk7_PlusY67!$D405,ID!$A:$A,0)),"")</f>
        <v>รพช.M2 B&gt;100</v>
      </c>
      <c r="I405" s="209">
        <f>IFERROR(INDEX(Raw_DATA!E:E,MATCH(Risk7_PlusY67!$D405,Raw_DATA!$A:$A,0)),"")</f>
        <v>3.37</v>
      </c>
      <c r="J405" s="209">
        <f>IFERROR(INDEX(Raw_DATA!F:F,MATCH(Risk7_PlusY67!$D405,Raw_DATA!$A:$A,0)),"")</f>
        <v>3.24</v>
      </c>
      <c r="K405" s="209">
        <f>IFERROR(INDEX(Raw_DATA!G:G,MATCH(Risk7_PlusY67!$D405,Raw_DATA!$A:$A,0)),"")</f>
        <v>2.2400000000000002</v>
      </c>
      <c r="L405" s="209">
        <f>IFERROR(INDEX(Raw_DATA!H:H,MATCH(Risk7_PlusY67!$D405,Raw_DATA!$A:$A,0)),"")</f>
        <v>291888346.45999998</v>
      </c>
      <c r="M405" s="210">
        <f>IFERROR(INDEX(Raw_DATA!I:I,MATCH(Risk7_PlusY67!$D405,Raw_DATA!$A:$A,0)),"")</f>
        <v>-27751597.960000001</v>
      </c>
      <c r="N405" s="206">
        <f t="shared" si="126"/>
        <v>0</v>
      </c>
      <c r="O405" s="206">
        <f t="shared" si="127"/>
        <v>1</v>
      </c>
      <c r="P405" s="206">
        <f t="shared" si="128"/>
        <v>0</v>
      </c>
      <c r="Q405" s="211">
        <f t="shared" si="129"/>
        <v>126.2</v>
      </c>
      <c r="R405" s="206">
        <f t="shared" si="130"/>
        <v>1</v>
      </c>
      <c r="S405" s="212">
        <f>IFERROR(INDEX(Raw_DATA!J:J,MATCH(Risk7_PlusY67!$D405,Raw_DATA!$A:$A,0)),"")</f>
        <v>-10651143.640000001</v>
      </c>
      <c r="T405" s="213">
        <f>IFERROR(INDEX(Raw_DATA!K:K,MATCH(Risk7_PlusY67!$D405,Raw_DATA!$A:$A,0)),"")</f>
        <v>151401038.03</v>
      </c>
      <c r="U405" s="214">
        <f t="shared" si="131"/>
        <v>0</v>
      </c>
      <c r="V405" s="214">
        <f t="shared" si="132"/>
        <v>1</v>
      </c>
      <c r="W405" s="214">
        <f>IF(OR(AND((K405&lt;0.8),(AJ405&gt;180)),AND((K405&lt;0.8),(AJ405&lt;10)),AND((K405&gt;=0.8),(AJ405&lt;10)),AND((K405&gt;=0.8),(AJ405&gt;90))),0,1)</f>
        <v>0</v>
      </c>
      <c r="X405" s="214">
        <f t="shared" si="133"/>
        <v>0</v>
      </c>
      <c r="Y405" s="214">
        <f t="shared" si="134"/>
        <v>0</v>
      </c>
      <c r="Z405" s="214">
        <v>1</v>
      </c>
      <c r="AA405" s="214">
        <f t="shared" si="136"/>
        <v>1</v>
      </c>
      <c r="AB405" s="215" t="str">
        <f t="shared" si="137"/>
        <v>C</v>
      </c>
      <c r="AC405" s="215" t="str">
        <f t="shared" si="138"/>
        <v>1C</v>
      </c>
      <c r="AD405" s="216"/>
      <c r="AE405" s="216"/>
      <c r="AF405" s="434">
        <f>IFERROR(INDEX(Raw_DATA!L:L,MATCH(Risk7_PlusY67!$D405,Raw_DATA!$A:$A,0)),"")</f>
        <v>-2.63</v>
      </c>
      <c r="AG405" s="434">
        <f>IFERROR(INDEX(AVGGroup!$D$5:$D$21,MATCH(Risk7_PlusY67!$H405,AVGGroup!$C$5:$C$21,0)),"")</f>
        <v>-2.2400000000000002</v>
      </c>
      <c r="AH405" s="434">
        <f>IFERROR(INDEX(Raw_DATA!M:M,MATCH(Risk7_PlusY67!$D405,Raw_DATA!$A:$A,0)),"")</f>
        <v>-4.26</v>
      </c>
      <c r="AI405" s="435">
        <f>IFERROR(INDEX(AVGGroup!$F$5:$F$21,MATCH(Risk7_PlusY67!$H405,AVGGroup!$C$5:$C$21,0)),"")</f>
        <v>-7.61</v>
      </c>
      <c r="AJ405" s="401">
        <f>IFERROR(INDEX(Raw_DATA!N:N,MATCH(Risk7_PlusY67!$D405,Raw_DATA!$A:$A,0)),"")</f>
        <v>93</v>
      </c>
      <c r="AK405" s="401">
        <f>IFERROR(INDEX(Raw_DATA!O:O,MATCH(Risk7_PlusY67!$D405,Raw_DATA!$A:$A,0)),"")</f>
        <v>196</v>
      </c>
      <c r="AL405" s="401">
        <f>IFERROR(INDEX(Raw_DATA!P:P,MATCH(Risk7_PlusY67!$D405,Raw_DATA!$A:$A,0)),"")</f>
        <v>127</v>
      </c>
      <c r="AM405" s="401">
        <f>IFERROR(INDEX(Raw_DATA!Q:Q,MATCH(Risk7_PlusY67!$D405,Raw_DATA!$A:$A,0)),"")</f>
        <v>28</v>
      </c>
      <c r="AN405" s="401">
        <f>IFERROR(INDEX(Raw_DATA!R:R,MATCH(Risk7_PlusY67!$D405,Raw_DATA!$A:$A,0)),"")</f>
        <v>42</v>
      </c>
      <c r="AO405" s="407"/>
      <c r="AP405" s="411" t="b">
        <f>AB405=AY405</f>
        <v>1</v>
      </c>
      <c r="AQ405" s="340">
        <f t="shared" si="139"/>
        <v>1</v>
      </c>
      <c r="AR405" s="123">
        <f t="shared" si="140"/>
        <v>0</v>
      </c>
      <c r="AS405" s="123">
        <f t="shared" si="141"/>
        <v>1</v>
      </c>
      <c r="AT405" s="123">
        <f>IF(OR(AND((K405&lt;0.8),(BE405&gt;180)),AND((K405&lt;0.8),(BE405&lt;10)),AND((K405&gt;=0.8),(BE405&lt;10)),AND((K405&gt;=0.8),(BE405&gt;90))),0,1)</f>
        <v>0</v>
      </c>
      <c r="AU405" s="123">
        <f t="shared" si="142"/>
        <v>0</v>
      </c>
      <c r="AV405" s="123">
        <f t="shared" si="143"/>
        <v>0</v>
      </c>
      <c r="AW405" s="123">
        <f t="shared" si="144"/>
        <v>1</v>
      </c>
      <c r="AX405" s="123">
        <f t="shared" si="145"/>
        <v>1</v>
      </c>
      <c r="AY405" s="416" t="str">
        <f t="shared" si="146"/>
        <v>C</v>
      </c>
      <c r="AZ405" s="416" t="str">
        <f>R405&amp;AY405</f>
        <v>1C</v>
      </c>
      <c r="BA405" s="417">
        <f>IFERROR(INDEX(Raw_DATA!L:L,MATCH(Risk7_PlusY67!$D405,Raw_DATA!$A:$A,0)),"")</f>
        <v>-2.63</v>
      </c>
      <c r="BB405" s="417">
        <f>IFERROR(INDEX(AVGGroup!$H$5:$H$21,MATCH(Risk7_PlusY67!$BJ405,AVGGroup!$C$5:$C$21,0)),"")</f>
        <v>-2.25</v>
      </c>
      <c r="BC405" s="417">
        <f>IFERROR(INDEX(Raw_DATA!M:M,MATCH(Risk7_PlusY67!$D405,Raw_DATA!$A:$A,0)),"")</f>
        <v>-4.26</v>
      </c>
      <c r="BD405" s="418">
        <f>IFERROR(INDEX(AVGGroup!$J$5:$J$21,MATCH(Risk7_PlusY67!$BJ405,AVGGroup!$C$5:$C$21,0)),"")</f>
        <v>-7.61</v>
      </c>
      <c r="BE405" s="407">
        <f>IFERROR(INDEX(Raw_DATA!N:N,MATCH(Risk7_PlusY67!$D405,Raw_DATA!$A:$A,0)),"")</f>
        <v>93</v>
      </c>
      <c r="BF405" s="407">
        <f>IFERROR(INDEX(Raw_DATA!O:O,MATCH(Risk7_PlusY67!$D405,Raw_DATA!$A:$A,0)),"")</f>
        <v>196</v>
      </c>
      <c r="BG405" s="407">
        <f>IFERROR(INDEX(Raw_DATA!P:P,MATCH(Risk7_PlusY67!$D405,Raw_DATA!$A:$A,0)),"")</f>
        <v>127</v>
      </c>
      <c r="BH405" s="407">
        <f>IFERROR(INDEX(Raw_DATA!Q:Q,MATCH(Risk7_PlusY67!$D405,Raw_DATA!$A:$A,0)),"")</f>
        <v>28</v>
      </c>
      <c r="BI405" s="407">
        <f>IFERROR(INDEX(Raw_DATA!R:R,MATCH(Risk7_PlusY67!$D405,Raw_DATA!$A:$A,0)),"")</f>
        <v>42</v>
      </c>
      <c r="BJ405" s="124" t="str">
        <f>INDEX('Org2567'!$BM:$BM,MATCH(Risk7_PlusY67!D405,'Org2567'!$D:$D,0))</f>
        <v>รพช.M2 B&gt;100</v>
      </c>
    </row>
    <row r="406" spans="1:62" x14ac:dyDescent="0.7">
      <c r="A406" s="206">
        <f>IF(ISBLANK(D406),"",COUNTA($D$3:D406))</f>
        <v>404</v>
      </c>
      <c r="B406" s="207">
        <f>IFERROR(INDEX(ID!$E:$E,MATCH(Risk7_PlusY67!$D406,ID!$A:$A,0)),"")</f>
        <v>6</v>
      </c>
      <c r="C406" s="207" t="str">
        <f>IFERROR(INDEX(ID!$I:$I,MATCH(Risk7_PlusY67!$D406,ID!$A:$A,0)),"")</f>
        <v>สมุทรปราการ</v>
      </c>
      <c r="D406" s="295" t="s">
        <v>419</v>
      </c>
      <c r="E406" s="207" t="str">
        <f>IFERROR(INDEX(ID!$C:$C,MATCH(Risk7_PlusY67!$D406,ID!$A:$A,0)),"")</f>
        <v>บางพลี,รพท.</v>
      </c>
      <c r="F406" s="207" t="str">
        <f>IFERROR(INDEX(ID!$G:$G,MATCH(Risk7_PlusY67!$D406,ID!$A:$A,0)),"")</f>
        <v>รพท.</v>
      </c>
      <c r="G406" s="206">
        <f>IFERROR(INDEX(ID!$J:$J,MATCH(Risk7_PlusY67!$D406,ID!$A:$A,0)),"")</f>
        <v>286</v>
      </c>
      <c r="H406" s="208" t="str">
        <f>IFERROR(INDEX(ID!$P:$P,MATCH(Risk7_PlusY67!$D406,ID!$A:$A,0)),"")</f>
        <v>รพท.M1 B&gt;200</v>
      </c>
      <c r="I406" s="209">
        <f>IFERROR(INDEX(Raw_DATA!E:E,MATCH(Risk7_PlusY67!$D406,Raw_DATA!$A:$A,0)),"")</f>
        <v>5.04</v>
      </c>
      <c r="J406" s="209">
        <f>IFERROR(INDEX(Raw_DATA!F:F,MATCH(Risk7_PlusY67!$D406,Raw_DATA!$A:$A,0)),"")</f>
        <v>4.91</v>
      </c>
      <c r="K406" s="209">
        <f>IFERROR(INDEX(Raw_DATA!G:G,MATCH(Risk7_PlusY67!$D406,Raw_DATA!$A:$A,0)),"")</f>
        <v>4.54</v>
      </c>
      <c r="L406" s="209">
        <f>IFERROR(INDEX(Raw_DATA!H:H,MATCH(Risk7_PlusY67!$D406,Raw_DATA!$A:$A,0)),"")</f>
        <v>659920899.13999999</v>
      </c>
      <c r="M406" s="210">
        <f>IFERROR(INDEX(Raw_DATA!I:I,MATCH(Risk7_PlusY67!$D406,Raw_DATA!$A:$A,0)),"")</f>
        <v>-119610974.81</v>
      </c>
      <c r="N406" s="206">
        <f t="shared" si="126"/>
        <v>0</v>
      </c>
      <c r="O406" s="206">
        <f t="shared" si="127"/>
        <v>1</v>
      </c>
      <c r="P406" s="206">
        <f t="shared" si="128"/>
        <v>0</v>
      </c>
      <c r="Q406" s="211">
        <f t="shared" si="129"/>
        <v>66.2</v>
      </c>
      <c r="R406" s="206">
        <f t="shared" si="130"/>
        <v>1</v>
      </c>
      <c r="S406" s="212">
        <f>IFERROR(INDEX(Raw_DATA!J:J,MATCH(Risk7_PlusY67!$D406,Raw_DATA!$A:$A,0)),"")</f>
        <v>-58794118.649999999</v>
      </c>
      <c r="T406" s="213">
        <f>IFERROR(INDEX(Raw_DATA!K:K,MATCH(Risk7_PlusY67!$D406,Raw_DATA!$A:$A,0)),"")</f>
        <v>577619545.63999999</v>
      </c>
      <c r="U406" s="214">
        <f t="shared" si="131"/>
        <v>0</v>
      </c>
      <c r="V406" s="214">
        <f t="shared" si="132"/>
        <v>0</v>
      </c>
      <c r="W406" s="214">
        <f>IF(OR(AND((K406&lt;0.8),(AJ406&gt;180)),AND((K406&lt;0.8),(AJ406&lt;10)),AND((K406&gt;=0.8),(AJ406&lt;10)),AND((K406&gt;=0.8),(AJ406&gt;90))),0,1)</f>
        <v>1</v>
      </c>
      <c r="X406" s="214">
        <f t="shared" si="133"/>
        <v>1</v>
      </c>
      <c r="Y406" s="214">
        <f t="shared" si="134"/>
        <v>1</v>
      </c>
      <c r="Z406" s="214">
        <f t="shared" si="135"/>
        <v>1</v>
      </c>
      <c r="AA406" s="214">
        <f t="shared" si="136"/>
        <v>1</v>
      </c>
      <c r="AB406" s="215" t="str">
        <f t="shared" si="137"/>
        <v>B</v>
      </c>
      <c r="AC406" s="215" t="str">
        <f t="shared" si="138"/>
        <v>1B</v>
      </c>
      <c r="AD406" s="216"/>
      <c r="AE406" s="216"/>
      <c r="AF406" s="434">
        <f>IFERROR(INDEX(Raw_DATA!L:L,MATCH(Risk7_PlusY67!$D406,Raw_DATA!$A:$A,0)),"")</f>
        <v>-9.4</v>
      </c>
      <c r="AG406" s="434">
        <f>IFERROR(INDEX(AVGGroup!$D$5:$D$21,MATCH(Risk7_PlusY67!$H406,AVGGroup!$C$5:$C$21,0)),"")</f>
        <v>3.38</v>
      </c>
      <c r="AH406" s="434">
        <f>IFERROR(INDEX(Raw_DATA!M:M,MATCH(Risk7_PlusY67!$D406,Raw_DATA!$A:$A,0)),"")</f>
        <v>-8.1</v>
      </c>
      <c r="AI406" s="435">
        <f>IFERROR(INDEX(AVGGroup!$F$5:$F$21,MATCH(Risk7_PlusY67!$H406,AVGGroup!$C$5:$C$21,0)),"")</f>
        <v>0.04</v>
      </c>
      <c r="AJ406" s="401">
        <f>IFERROR(INDEX(Raw_DATA!N:N,MATCH(Risk7_PlusY67!$D406,Raw_DATA!$A:$A,0)),"")</f>
        <v>78</v>
      </c>
      <c r="AK406" s="401">
        <f>IFERROR(INDEX(Raw_DATA!O:O,MATCH(Risk7_PlusY67!$D406,Raw_DATA!$A:$A,0)),"")</f>
        <v>53</v>
      </c>
      <c r="AL406" s="401">
        <f>IFERROR(INDEX(Raw_DATA!P:P,MATCH(Risk7_PlusY67!$D406,Raw_DATA!$A:$A,0)),"")</f>
        <v>28</v>
      </c>
      <c r="AM406" s="401">
        <f>IFERROR(INDEX(Raw_DATA!Q:Q,MATCH(Risk7_PlusY67!$D406,Raw_DATA!$A:$A,0)),"")</f>
        <v>18</v>
      </c>
      <c r="AN406" s="401">
        <f>IFERROR(INDEX(Raw_DATA!R:R,MATCH(Risk7_PlusY67!$D406,Raw_DATA!$A:$A,0)),"")</f>
        <v>41</v>
      </c>
      <c r="AO406" s="407"/>
      <c r="AP406" s="411" t="b">
        <f>AB406=AY406</f>
        <v>1</v>
      </c>
      <c r="AQ406" s="340">
        <f t="shared" si="139"/>
        <v>1</v>
      </c>
      <c r="AR406" s="123">
        <f t="shared" si="140"/>
        <v>0</v>
      </c>
      <c r="AS406" s="123">
        <f t="shared" si="141"/>
        <v>0</v>
      </c>
      <c r="AT406" s="123">
        <f>IF(OR(AND((K406&lt;0.8),(BE406&gt;180)),AND((K406&lt;0.8),(BE406&lt;10)),AND((K406&gt;=0.8),(BE406&lt;10)),AND((K406&gt;=0.8),(BE406&gt;90))),0,1)</f>
        <v>1</v>
      </c>
      <c r="AU406" s="123">
        <f t="shared" si="142"/>
        <v>1</v>
      </c>
      <c r="AV406" s="123">
        <f t="shared" si="143"/>
        <v>1</v>
      </c>
      <c r="AW406" s="123">
        <f t="shared" si="144"/>
        <v>1</v>
      </c>
      <c r="AX406" s="123">
        <f t="shared" si="145"/>
        <v>1</v>
      </c>
      <c r="AY406" s="416" t="str">
        <f t="shared" si="146"/>
        <v>B</v>
      </c>
      <c r="AZ406" s="416" t="str">
        <f>R406&amp;AY406</f>
        <v>1B</v>
      </c>
      <c r="BA406" s="417">
        <f>IFERROR(INDEX(Raw_DATA!L:L,MATCH(Risk7_PlusY67!$D406,Raw_DATA!$A:$A,0)),"")</f>
        <v>-9.4</v>
      </c>
      <c r="BB406" s="417">
        <f>IFERROR(INDEX(AVGGroup!$H$5:$H$21,MATCH(Risk7_PlusY67!$BJ406,AVGGroup!$C$5:$C$21,0)),"")</f>
        <v>3.88</v>
      </c>
      <c r="BC406" s="417">
        <f>IFERROR(INDEX(Raw_DATA!M:M,MATCH(Risk7_PlusY67!$D406,Raw_DATA!$A:$A,0)),"")</f>
        <v>-8.1</v>
      </c>
      <c r="BD406" s="418">
        <f>IFERROR(INDEX(AVGGroup!$J$5:$J$21,MATCH(Risk7_PlusY67!$BJ406,AVGGroup!$C$5:$C$21,0)),"")</f>
        <v>0.56999999999999995</v>
      </c>
      <c r="BE406" s="407">
        <f>IFERROR(INDEX(Raw_DATA!N:N,MATCH(Risk7_PlusY67!$D406,Raw_DATA!$A:$A,0)),"")</f>
        <v>78</v>
      </c>
      <c r="BF406" s="407">
        <f>IFERROR(INDEX(Raw_DATA!O:O,MATCH(Risk7_PlusY67!$D406,Raw_DATA!$A:$A,0)),"")</f>
        <v>53</v>
      </c>
      <c r="BG406" s="407">
        <f>IFERROR(INDEX(Raw_DATA!P:P,MATCH(Risk7_PlusY67!$D406,Raw_DATA!$A:$A,0)),"")</f>
        <v>28</v>
      </c>
      <c r="BH406" s="407">
        <f>IFERROR(INDEX(Raw_DATA!Q:Q,MATCH(Risk7_PlusY67!$D406,Raw_DATA!$A:$A,0)),"")</f>
        <v>18</v>
      </c>
      <c r="BI406" s="407">
        <f>IFERROR(INDEX(Raw_DATA!R:R,MATCH(Risk7_PlusY67!$D406,Raw_DATA!$A:$A,0)),"")</f>
        <v>41</v>
      </c>
      <c r="BJ406" s="124" t="str">
        <f>INDEX('Org2567'!$BM:$BM,MATCH(Risk7_PlusY67!D406,'Org2567'!$D:$D,0))</f>
        <v>รพท.M1 B&gt;200</v>
      </c>
    </row>
    <row r="407" spans="1:62" x14ac:dyDescent="0.7">
      <c r="A407" s="206">
        <f>IF(ISBLANK(D407),"",COUNTA($D$3:D407))</f>
        <v>405</v>
      </c>
      <c r="B407" s="207">
        <f>IFERROR(INDEX(ID!$E:$E,MATCH(Risk7_PlusY67!$D407,ID!$A:$A,0)),"")</f>
        <v>6</v>
      </c>
      <c r="C407" s="207" t="str">
        <f>IFERROR(INDEX(ID!$I:$I,MATCH(Risk7_PlusY67!$D407,ID!$A:$A,0)),"")</f>
        <v>สมุทรปราการ</v>
      </c>
      <c r="D407" s="295" t="s">
        <v>420</v>
      </c>
      <c r="E407" s="207" t="str">
        <f>IFERROR(INDEX(ID!$C:$C,MATCH(Risk7_PlusY67!$D407,ID!$A:$A,0)),"")</f>
        <v>บางจาก,รพช.</v>
      </c>
      <c r="F407" s="207" t="str">
        <f>IFERROR(INDEX(ID!$G:$G,MATCH(Risk7_PlusY67!$D407,ID!$A:$A,0)),"")</f>
        <v>รพช.</v>
      </c>
      <c r="G407" s="206">
        <f>IFERROR(INDEX(ID!$J:$J,MATCH(Risk7_PlusY67!$D407,ID!$A:$A,0)),"")</f>
        <v>104</v>
      </c>
      <c r="H407" s="208" t="str">
        <f>IFERROR(INDEX(ID!$P:$P,MATCH(Risk7_PlusY67!$D407,ID!$A:$A,0)),"")</f>
        <v>รพช.M2 B&gt;100</v>
      </c>
      <c r="I407" s="209">
        <f>IFERROR(INDEX(Raw_DATA!E:E,MATCH(Risk7_PlusY67!$D407,Raw_DATA!$A:$A,0)),"")</f>
        <v>3.89</v>
      </c>
      <c r="J407" s="209">
        <f>IFERROR(INDEX(Raw_DATA!F:F,MATCH(Risk7_PlusY67!$D407,Raw_DATA!$A:$A,0)),"")</f>
        <v>3.75</v>
      </c>
      <c r="K407" s="209">
        <f>IFERROR(INDEX(Raw_DATA!G:G,MATCH(Risk7_PlusY67!$D407,Raw_DATA!$A:$A,0)),"")</f>
        <v>3.14</v>
      </c>
      <c r="L407" s="209">
        <f>IFERROR(INDEX(Raw_DATA!H:H,MATCH(Risk7_PlusY67!$D407,Raw_DATA!$A:$A,0)),"")</f>
        <v>128920328.05</v>
      </c>
      <c r="M407" s="210">
        <f>IFERROR(INDEX(Raw_DATA!I:I,MATCH(Risk7_PlusY67!$D407,Raw_DATA!$A:$A,0)),"")</f>
        <v>-31482960.43</v>
      </c>
      <c r="N407" s="206">
        <f t="shared" si="126"/>
        <v>0</v>
      </c>
      <c r="O407" s="206">
        <f t="shared" si="127"/>
        <v>1</v>
      </c>
      <c r="P407" s="206">
        <f t="shared" si="128"/>
        <v>0</v>
      </c>
      <c r="Q407" s="211">
        <f t="shared" si="129"/>
        <v>49.1</v>
      </c>
      <c r="R407" s="206">
        <f t="shared" si="130"/>
        <v>1</v>
      </c>
      <c r="S407" s="212">
        <f>IFERROR(INDEX(Raw_DATA!J:J,MATCH(Risk7_PlusY67!$D407,Raw_DATA!$A:$A,0)),"")</f>
        <v>-27103816.43</v>
      </c>
      <c r="T407" s="213">
        <f>IFERROR(INDEX(Raw_DATA!K:K,MATCH(Risk7_PlusY67!$D407,Raw_DATA!$A:$A,0)),"")</f>
        <v>94896425.239999995</v>
      </c>
      <c r="U407" s="214">
        <f t="shared" si="131"/>
        <v>0</v>
      </c>
      <c r="V407" s="214">
        <f t="shared" si="132"/>
        <v>0</v>
      </c>
      <c r="W407" s="214">
        <f>IF(OR(AND((K407&lt;0.8),(AJ407&gt;180)),AND((K407&lt;0.8),(AJ407&lt;10)),AND((K407&gt;=0.8),(AJ407&lt;10)),AND((K407&gt;=0.8),(AJ407&gt;90))),0,1)</f>
        <v>1</v>
      </c>
      <c r="X407" s="214">
        <f t="shared" si="133"/>
        <v>0</v>
      </c>
      <c r="Y407" s="214">
        <f t="shared" si="134"/>
        <v>1</v>
      </c>
      <c r="Z407" s="214">
        <f t="shared" si="135"/>
        <v>0</v>
      </c>
      <c r="AA407" s="214">
        <f t="shared" si="136"/>
        <v>1</v>
      </c>
      <c r="AB407" s="215" t="str">
        <f t="shared" si="137"/>
        <v>C</v>
      </c>
      <c r="AC407" s="215" t="str">
        <f t="shared" si="138"/>
        <v>1C</v>
      </c>
      <c r="AD407" s="216"/>
      <c r="AE407" s="216"/>
      <c r="AF407" s="434">
        <f>IFERROR(INDEX(Raw_DATA!L:L,MATCH(Risk7_PlusY67!$D407,Raw_DATA!$A:$A,0)),"")</f>
        <v>-11.82</v>
      </c>
      <c r="AG407" s="434">
        <f>IFERROR(INDEX(AVGGroup!$D$5:$D$21,MATCH(Risk7_PlusY67!$H407,AVGGroup!$C$5:$C$21,0)),"")</f>
        <v>-2.2400000000000002</v>
      </c>
      <c r="AH407" s="434">
        <f>IFERROR(INDEX(Raw_DATA!M:M,MATCH(Risk7_PlusY67!$D407,Raw_DATA!$A:$A,0)),"")</f>
        <v>-12.75</v>
      </c>
      <c r="AI407" s="435">
        <f>IFERROR(INDEX(AVGGroup!$F$5:$F$21,MATCH(Risk7_PlusY67!$H407,AVGGroup!$C$5:$C$21,0)),"")</f>
        <v>-7.61</v>
      </c>
      <c r="AJ407" s="401">
        <f>IFERROR(INDEX(Raw_DATA!N:N,MATCH(Risk7_PlusY67!$D407,Raw_DATA!$A:$A,0)),"")</f>
        <v>62</v>
      </c>
      <c r="AK407" s="401">
        <f>IFERROR(INDEX(Raw_DATA!O:O,MATCH(Risk7_PlusY67!$D407,Raw_DATA!$A:$A,0)),"")</f>
        <v>106</v>
      </c>
      <c r="AL407" s="401">
        <f>IFERROR(INDEX(Raw_DATA!P:P,MATCH(Risk7_PlusY67!$D407,Raw_DATA!$A:$A,0)),"")</f>
        <v>57</v>
      </c>
      <c r="AM407" s="401">
        <f>IFERROR(INDEX(Raw_DATA!Q:Q,MATCH(Risk7_PlusY67!$D407,Raw_DATA!$A:$A,0)),"")</f>
        <v>150</v>
      </c>
      <c r="AN407" s="401">
        <f>IFERROR(INDEX(Raw_DATA!R:R,MATCH(Risk7_PlusY67!$D407,Raw_DATA!$A:$A,0)),"")</f>
        <v>36</v>
      </c>
      <c r="AO407" s="407"/>
      <c r="AP407" s="411" t="b">
        <f>AB407=AY407</f>
        <v>1</v>
      </c>
      <c r="AQ407" s="340">
        <f t="shared" si="139"/>
        <v>1</v>
      </c>
      <c r="AR407" s="123">
        <f t="shared" si="140"/>
        <v>0</v>
      </c>
      <c r="AS407" s="123">
        <f t="shared" si="141"/>
        <v>0</v>
      </c>
      <c r="AT407" s="123">
        <f>IF(OR(AND((K407&lt;0.8),(BE407&gt;180)),AND((K407&lt;0.8),(BE407&lt;10)),AND((K407&gt;=0.8),(BE407&lt;10)),AND((K407&gt;=0.8),(BE407&gt;90))),0,1)</f>
        <v>1</v>
      </c>
      <c r="AU407" s="123">
        <f t="shared" si="142"/>
        <v>0</v>
      </c>
      <c r="AV407" s="123">
        <f t="shared" si="143"/>
        <v>1</v>
      </c>
      <c r="AW407" s="123">
        <f t="shared" si="144"/>
        <v>0</v>
      </c>
      <c r="AX407" s="123">
        <f t="shared" si="145"/>
        <v>1</v>
      </c>
      <c r="AY407" s="416" t="str">
        <f t="shared" si="146"/>
        <v>C</v>
      </c>
      <c r="AZ407" s="416" t="str">
        <f>R407&amp;AY407</f>
        <v>1C</v>
      </c>
      <c r="BA407" s="417">
        <f>IFERROR(INDEX(Raw_DATA!L:L,MATCH(Risk7_PlusY67!$D407,Raw_DATA!$A:$A,0)),"")</f>
        <v>-11.82</v>
      </c>
      <c r="BB407" s="417">
        <f>IFERROR(INDEX(AVGGroup!$H$5:$H$21,MATCH(Risk7_PlusY67!$BJ407,AVGGroup!$C$5:$C$21,0)),"")</f>
        <v>-2.25</v>
      </c>
      <c r="BC407" s="417">
        <f>IFERROR(INDEX(Raw_DATA!M:M,MATCH(Risk7_PlusY67!$D407,Raw_DATA!$A:$A,0)),"")</f>
        <v>-12.75</v>
      </c>
      <c r="BD407" s="418">
        <f>IFERROR(INDEX(AVGGroup!$J$5:$J$21,MATCH(Risk7_PlusY67!$BJ407,AVGGroup!$C$5:$C$21,0)),"")</f>
        <v>-7.61</v>
      </c>
      <c r="BE407" s="407">
        <f>IFERROR(INDEX(Raw_DATA!N:N,MATCH(Risk7_PlusY67!$D407,Raw_DATA!$A:$A,0)),"")</f>
        <v>62</v>
      </c>
      <c r="BF407" s="407">
        <f>IFERROR(INDEX(Raw_DATA!O:O,MATCH(Risk7_PlusY67!$D407,Raw_DATA!$A:$A,0)),"")</f>
        <v>106</v>
      </c>
      <c r="BG407" s="407">
        <f>IFERROR(INDEX(Raw_DATA!P:P,MATCH(Risk7_PlusY67!$D407,Raw_DATA!$A:$A,0)),"")</f>
        <v>57</v>
      </c>
      <c r="BH407" s="407">
        <f>IFERROR(INDEX(Raw_DATA!Q:Q,MATCH(Risk7_PlusY67!$D407,Raw_DATA!$A:$A,0)),"")</f>
        <v>150</v>
      </c>
      <c r="BI407" s="407">
        <f>IFERROR(INDEX(Raw_DATA!R:R,MATCH(Risk7_PlusY67!$D407,Raw_DATA!$A:$A,0)),"")</f>
        <v>36</v>
      </c>
      <c r="BJ407" s="124" t="str">
        <f>INDEX('Org2567'!$BM:$BM,MATCH(Risk7_PlusY67!D407,'Org2567'!$D:$D,0))</f>
        <v>รพช.M2 B&gt;100</v>
      </c>
    </row>
    <row r="408" spans="1:62" x14ac:dyDescent="0.7">
      <c r="A408" s="206">
        <f>IF(ISBLANK(D408),"",COUNTA($D$3:D408))</f>
        <v>406</v>
      </c>
      <c r="B408" s="207">
        <f>IFERROR(INDEX(ID!$E:$E,MATCH(Risk7_PlusY67!$D408,ID!$A:$A,0)),"")</f>
        <v>6</v>
      </c>
      <c r="C408" s="207" t="str">
        <f>IFERROR(INDEX(ID!$I:$I,MATCH(Risk7_PlusY67!$D408,ID!$A:$A,0)),"")</f>
        <v>สมุทรปราการ</v>
      </c>
      <c r="D408" s="295" t="s">
        <v>421</v>
      </c>
      <c r="E408" s="207" t="str">
        <f>IFERROR(INDEX(ID!$C:$C,MATCH(Risk7_PlusY67!$D408,ID!$A:$A,0)),"")</f>
        <v>พระสมุทรเจดีย์สวาทยานนท์,รพช.</v>
      </c>
      <c r="F408" s="207" t="str">
        <f>IFERROR(INDEX(ID!$G:$G,MATCH(Risk7_PlusY67!$D408,ID!$A:$A,0)),"")</f>
        <v>รพช.</v>
      </c>
      <c r="G408" s="206">
        <f>IFERROR(INDEX(ID!$J:$J,MATCH(Risk7_PlusY67!$D408,ID!$A:$A,0)),"")</f>
        <v>52</v>
      </c>
      <c r="H408" s="208" t="str">
        <f>IFERROR(INDEX(ID!$P:$P,MATCH(Risk7_PlusY67!$D408,ID!$A:$A,0)),"")</f>
        <v>รพช.F1 P50,000-100,000</v>
      </c>
      <c r="I408" s="209">
        <f>IFERROR(INDEX(Raw_DATA!E:E,MATCH(Risk7_PlusY67!$D408,Raw_DATA!$A:$A,0)),"")</f>
        <v>1.03</v>
      </c>
      <c r="J408" s="209">
        <f>IFERROR(INDEX(Raw_DATA!F:F,MATCH(Risk7_PlusY67!$D408,Raw_DATA!$A:$A,0)),"")</f>
        <v>0.88</v>
      </c>
      <c r="K408" s="209">
        <f>IFERROR(INDEX(Raw_DATA!G:G,MATCH(Risk7_PlusY67!$D408,Raw_DATA!$A:$A,0)),"")</f>
        <v>0.66</v>
      </c>
      <c r="L408" s="209">
        <f>IFERROR(INDEX(Raw_DATA!H:H,MATCH(Risk7_PlusY67!$D408,Raw_DATA!$A:$A,0)),"")</f>
        <v>1542822.06</v>
      </c>
      <c r="M408" s="210">
        <f>IFERROR(INDEX(Raw_DATA!I:I,MATCH(Risk7_PlusY67!$D408,Raw_DATA!$A:$A,0)),"")</f>
        <v>-17115665</v>
      </c>
      <c r="N408" s="206">
        <f t="shared" si="126"/>
        <v>3</v>
      </c>
      <c r="O408" s="206">
        <f t="shared" si="127"/>
        <v>1</v>
      </c>
      <c r="P408" s="206">
        <f t="shared" si="128"/>
        <v>2</v>
      </c>
      <c r="Q408" s="211">
        <f t="shared" si="129"/>
        <v>1</v>
      </c>
      <c r="R408" s="206">
        <f t="shared" si="130"/>
        <v>6</v>
      </c>
      <c r="S408" s="212">
        <f>IFERROR(INDEX(Raw_DATA!J:J,MATCH(Risk7_PlusY67!$D408,Raw_DATA!$A:$A,0)),"")</f>
        <v>-10014830</v>
      </c>
      <c r="T408" s="213">
        <f>IFERROR(INDEX(Raw_DATA!K:K,MATCH(Risk7_PlusY67!$D408,Raw_DATA!$A:$A,0)),"")</f>
        <v>-15047652</v>
      </c>
      <c r="U408" s="214">
        <f t="shared" si="131"/>
        <v>1</v>
      </c>
      <c r="V408" s="214">
        <f t="shared" si="132"/>
        <v>0</v>
      </c>
      <c r="W408" s="214">
        <f>IF(OR(AND((K408&lt;0.8),(AJ408&gt;180)),AND((K408&lt;0.8),(AJ408&lt;10)),AND((K408&gt;=0.8),(AJ408&lt;10)),AND((K408&gt;=0.8),(AJ408&gt;90))),0,1)</f>
        <v>1</v>
      </c>
      <c r="X408" s="214">
        <f t="shared" si="133"/>
        <v>1</v>
      </c>
      <c r="Y408" s="214">
        <f t="shared" si="134"/>
        <v>0</v>
      </c>
      <c r="Z408" s="214">
        <f t="shared" si="135"/>
        <v>0</v>
      </c>
      <c r="AA408" s="214">
        <f t="shared" si="136"/>
        <v>0</v>
      </c>
      <c r="AB408" s="215" t="str">
        <f t="shared" si="137"/>
        <v>C</v>
      </c>
      <c r="AC408" s="215" t="str">
        <f t="shared" si="138"/>
        <v>6C</v>
      </c>
      <c r="AD408" s="216"/>
      <c r="AE408" s="216"/>
      <c r="AF408" s="434">
        <f>IFERROR(INDEX(Raw_DATA!L:L,MATCH(Risk7_PlusY67!$D408,Raw_DATA!$A:$A,0)),"")</f>
        <v>-5.84</v>
      </c>
      <c r="AG408" s="434">
        <f>IFERROR(INDEX(AVGGroup!$D$5:$D$21,MATCH(Risk7_PlusY67!$H408,AVGGroup!$C$5:$C$21,0)),"")</f>
        <v>-5.99</v>
      </c>
      <c r="AH408" s="434">
        <f>IFERROR(INDEX(Raw_DATA!M:M,MATCH(Risk7_PlusY67!$D408,Raw_DATA!$A:$A,0)),"")</f>
        <v>-15.33</v>
      </c>
      <c r="AI408" s="435">
        <f>IFERROR(INDEX(AVGGroup!$F$5:$F$21,MATCH(Risk7_PlusY67!$H408,AVGGroup!$C$5:$C$21,0)),"")</f>
        <v>-10.86</v>
      </c>
      <c r="AJ408" s="401">
        <f>IFERROR(INDEX(Raw_DATA!N:N,MATCH(Risk7_PlusY67!$D408,Raw_DATA!$A:$A,0)),"")</f>
        <v>83</v>
      </c>
      <c r="AK408" s="401">
        <f>IFERROR(INDEX(Raw_DATA!O:O,MATCH(Risk7_PlusY67!$D408,Raw_DATA!$A:$A,0)),"")</f>
        <v>60</v>
      </c>
      <c r="AL408" s="401">
        <f>IFERROR(INDEX(Raw_DATA!P:P,MATCH(Risk7_PlusY67!$D408,Raw_DATA!$A:$A,0)),"")</f>
        <v>71</v>
      </c>
      <c r="AM408" s="401">
        <f>IFERROR(INDEX(Raw_DATA!Q:Q,MATCH(Risk7_PlusY67!$D408,Raw_DATA!$A:$A,0)),"")</f>
        <v>287</v>
      </c>
      <c r="AN408" s="401">
        <f>IFERROR(INDEX(Raw_DATA!R:R,MATCH(Risk7_PlusY67!$D408,Raw_DATA!$A:$A,0)),"")</f>
        <v>66</v>
      </c>
      <c r="AO408" s="407"/>
      <c r="AP408" s="411" t="b">
        <f>AB408=AY408</f>
        <v>1</v>
      </c>
      <c r="AQ408" s="340">
        <f t="shared" si="139"/>
        <v>1</v>
      </c>
      <c r="AR408" s="123">
        <f t="shared" si="140"/>
        <v>1</v>
      </c>
      <c r="AS408" s="123">
        <f t="shared" si="141"/>
        <v>0</v>
      </c>
      <c r="AT408" s="123">
        <f>IF(OR(AND((K408&lt;0.8),(BE408&gt;180)),AND((K408&lt;0.8),(BE408&lt;10)),AND((K408&gt;=0.8),(BE408&lt;10)),AND((K408&gt;=0.8),(BE408&gt;90))),0,1)</f>
        <v>1</v>
      </c>
      <c r="AU408" s="123">
        <f t="shared" si="142"/>
        <v>1</v>
      </c>
      <c r="AV408" s="123">
        <f t="shared" si="143"/>
        <v>0</v>
      </c>
      <c r="AW408" s="123">
        <f t="shared" si="144"/>
        <v>0</v>
      </c>
      <c r="AX408" s="123">
        <f t="shared" si="145"/>
        <v>0</v>
      </c>
      <c r="AY408" s="416" t="str">
        <f t="shared" si="146"/>
        <v>C</v>
      </c>
      <c r="AZ408" s="416" t="str">
        <f>R408&amp;AY408</f>
        <v>6C</v>
      </c>
      <c r="BA408" s="417">
        <f>IFERROR(INDEX(Raw_DATA!L:L,MATCH(Risk7_PlusY67!$D408,Raw_DATA!$A:$A,0)),"")</f>
        <v>-5.84</v>
      </c>
      <c r="BB408" s="417">
        <f>IFERROR(INDEX(AVGGroup!$H$5:$H$21,MATCH(Risk7_PlusY67!$BJ408,AVGGroup!$C$5:$C$21,0)),"")</f>
        <v>-5.99</v>
      </c>
      <c r="BC408" s="417">
        <f>IFERROR(INDEX(Raw_DATA!M:M,MATCH(Risk7_PlusY67!$D408,Raw_DATA!$A:$A,0)),"")</f>
        <v>-15.33</v>
      </c>
      <c r="BD408" s="418">
        <f>IFERROR(INDEX(AVGGroup!$J$5:$J$21,MATCH(Risk7_PlusY67!$BJ408,AVGGroup!$C$5:$C$21,0)),"")</f>
        <v>-10.86</v>
      </c>
      <c r="BE408" s="407">
        <f>IFERROR(INDEX(Raw_DATA!N:N,MATCH(Risk7_PlusY67!$D408,Raw_DATA!$A:$A,0)),"")</f>
        <v>83</v>
      </c>
      <c r="BF408" s="407">
        <f>IFERROR(INDEX(Raw_DATA!O:O,MATCH(Risk7_PlusY67!$D408,Raw_DATA!$A:$A,0)),"")</f>
        <v>60</v>
      </c>
      <c r="BG408" s="407">
        <f>IFERROR(INDEX(Raw_DATA!P:P,MATCH(Risk7_PlusY67!$D408,Raw_DATA!$A:$A,0)),"")</f>
        <v>71</v>
      </c>
      <c r="BH408" s="407">
        <f>IFERROR(INDEX(Raw_DATA!Q:Q,MATCH(Risk7_PlusY67!$D408,Raw_DATA!$A:$A,0)),"")</f>
        <v>287</v>
      </c>
      <c r="BI408" s="407">
        <f>IFERROR(INDEX(Raw_DATA!R:R,MATCH(Risk7_PlusY67!$D408,Raw_DATA!$A:$A,0)),"")</f>
        <v>66</v>
      </c>
      <c r="BJ408" s="124" t="str">
        <f>INDEX('Org2567'!$BM:$BM,MATCH(Risk7_PlusY67!D408,'Org2567'!$D:$D,0))</f>
        <v>รพช.F1 P50,000-100,000</v>
      </c>
    </row>
    <row r="409" spans="1:62" x14ac:dyDescent="0.7">
      <c r="A409" s="206">
        <f>IF(ISBLANK(D409),"",COUNTA($D$3:D409))</f>
        <v>407</v>
      </c>
      <c r="B409" s="207">
        <f>IFERROR(INDEX(ID!$E:$E,MATCH(Risk7_PlusY67!$D409,ID!$A:$A,0)),"")</f>
        <v>6</v>
      </c>
      <c r="C409" s="207" t="str">
        <f>IFERROR(INDEX(ID!$I:$I,MATCH(Risk7_PlusY67!$D409,ID!$A:$A,0)),"")</f>
        <v>สมุทรปราการ</v>
      </c>
      <c r="D409" s="295" t="s">
        <v>422</v>
      </c>
      <c r="E409" s="207" t="str">
        <f>IFERROR(INDEX(ID!$C:$C,MATCH(Risk7_PlusY67!$D409,ID!$A:$A,0)),"")</f>
        <v>บางเสาธง,รพช.</v>
      </c>
      <c r="F409" s="207" t="str">
        <f>IFERROR(INDEX(ID!$G:$G,MATCH(Risk7_PlusY67!$D409,ID!$A:$A,0)),"")</f>
        <v>รพช.</v>
      </c>
      <c r="G409" s="206">
        <f>IFERROR(INDEX(ID!$J:$J,MATCH(Risk7_PlusY67!$D409,ID!$A:$A,0)),"")</f>
        <v>20</v>
      </c>
      <c r="H409" s="208" t="str">
        <f>IFERROR(INDEX(ID!$P:$P,MATCH(Risk7_PlusY67!$D409,ID!$A:$A,0)),"")</f>
        <v>รพช.F2 P30,000-60,000</v>
      </c>
      <c r="I409" s="209">
        <f>IFERROR(INDEX(Raw_DATA!E:E,MATCH(Risk7_PlusY67!$D409,Raw_DATA!$A:$A,0)),"")</f>
        <v>1.82</v>
      </c>
      <c r="J409" s="209">
        <f>IFERROR(INDEX(Raw_DATA!F:F,MATCH(Risk7_PlusY67!$D409,Raw_DATA!$A:$A,0)),"")</f>
        <v>1.72</v>
      </c>
      <c r="K409" s="209">
        <f>IFERROR(INDEX(Raw_DATA!G:G,MATCH(Risk7_PlusY67!$D409,Raw_DATA!$A:$A,0)),"")</f>
        <v>1.66</v>
      </c>
      <c r="L409" s="209">
        <f>IFERROR(INDEX(Raw_DATA!H:H,MATCH(Risk7_PlusY67!$D409,Raw_DATA!$A:$A,0)),"")</f>
        <v>31356644.420000002</v>
      </c>
      <c r="M409" s="210">
        <f>IFERROR(INDEX(Raw_DATA!I:I,MATCH(Risk7_PlusY67!$D409,Raw_DATA!$A:$A,0)),"")</f>
        <v>-3372672.34</v>
      </c>
      <c r="N409" s="206">
        <f t="shared" si="126"/>
        <v>0</v>
      </c>
      <c r="O409" s="206">
        <f t="shared" si="127"/>
        <v>1</v>
      </c>
      <c r="P409" s="206">
        <f t="shared" si="128"/>
        <v>0</v>
      </c>
      <c r="Q409" s="211">
        <f t="shared" si="129"/>
        <v>111.5</v>
      </c>
      <c r="R409" s="206">
        <f t="shared" si="130"/>
        <v>1</v>
      </c>
      <c r="S409" s="212">
        <f>IFERROR(INDEX(Raw_DATA!J:J,MATCH(Risk7_PlusY67!$D409,Raw_DATA!$A:$A,0)),"")</f>
        <v>6636110.1200000001</v>
      </c>
      <c r="T409" s="213">
        <f>IFERROR(INDEX(Raw_DATA!K:K,MATCH(Risk7_PlusY67!$D409,Raw_DATA!$A:$A,0)),"")</f>
        <v>25123229.440000001</v>
      </c>
      <c r="U409" s="214">
        <f t="shared" si="131"/>
        <v>1</v>
      </c>
      <c r="V409" s="214">
        <f t="shared" si="132"/>
        <v>1</v>
      </c>
      <c r="W409" s="214">
        <f>IF(OR(AND((K409&lt;0.8),(AJ409&gt;180)),AND((K409&lt;0.8),(AJ409&lt;10)),AND((K409&gt;=0.8),(AJ409&lt;10)),AND((K409&gt;=0.8),(AJ409&gt;90))),0,1)</f>
        <v>0</v>
      </c>
      <c r="X409" s="214">
        <f t="shared" si="133"/>
        <v>1</v>
      </c>
      <c r="Y409" s="214">
        <f t="shared" si="134"/>
        <v>0</v>
      </c>
      <c r="Z409" s="214">
        <f t="shared" si="135"/>
        <v>0</v>
      </c>
      <c r="AA409" s="214">
        <f t="shared" si="136"/>
        <v>0</v>
      </c>
      <c r="AB409" s="215" t="str">
        <f t="shared" si="137"/>
        <v>C</v>
      </c>
      <c r="AC409" s="215" t="str">
        <f t="shared" si="138"/>
        <v>1C</v>
      </c>
      <c r="AD409" s="216"/>
      <c r="AE409" s="216"/>
      <c r="AF409" s="434">
        <f>IFERROR(INDEX(Raw_DATA!L:L,MATCH(Risk7_PlusY67!$D409,Raw_DATA!$A:$A,0)),"")</f>
        <v>8.5399999999999991</v>
      </c>
      <c r="AG409" s="434">
        <f>IFERROR(INDEX(AVGGroup!$D$5:$D$21,MATCH(Risk7_PlusY67!$H409,AVGGroup!$C$5:$C$21,0)),"")</f>
        <v>-4.37</v>
      </c>
      <c r="AH409" s="434">
        <f>IFERROR(INDEX(Raw_DATA!M:M,MATCH(Risk7_PlusY67!$D409,Raw_DATA!$A:$A,0)),"")</f>
        <v>-1.61</v>
      </c>
      <c r="AI409" s="435">
        <f>IFERROR(INDEX(AVGGroup!$F$5:$F$21,MATCH(Risk7_PlusY67!$H409,AVGGroup!$C$5:$C$21,0)),"")</f>
        <v>-9.19</v>
      </c>
      <c r="AJ409" s="401">
        <f>IFERROR(INDEX(Raw_DATA!N:N,MATCH(Risk7_PlusY67!$D409,Raw_DATA!$A:$A,0)),"")</f>
        <v>102</v>
      </c>
      <c r="AK409" s="401">
        <f>IFERROR(INDEX(Raw_DATA!O:O,MATCH(Risk7_PlusY67!$D409,Raw_DATA!$A:$A,0)),"")</f>
        <v>43</v>
      </c>
      <c r="AL409" s="401">
        <f>IFERROR(INDEX(Raw_DATA!P:P,MATCH(Risk7_PlusY67!$D409,Raw_DATA!$A:$A,0)),"")</f>
        <v>96</v>
      </c>
      <c r="AM409" s="401">
        <f>IFERROR(INDEX(Raw_DATA!Q:Q,MATCH(Risk7_PlusY67!$D409,Raw_DATA!$A:$A,0)),"")</f>
        <v>187</v>
      </c>
      <c r="AN409" s="401">
        <f>IFERROR(INDEX(Raw_DATA!R:R,MATCH(Risk7_PlusY67!$D409,Raw_DATA!$A:$A,0)),"")</f>
        <v>86</v>
      </c>
      <c r="AO409" s="407"/>
      <c r="AP409" s="411" t="b">
        <f>AB409=AY409</f>
        <v>1</v>
      </c>
      <c r="AQ409" s="340">
        <f t="shared" si="139"/>
        <v>1</v>
      </c>
      <c r="AR409" s="123">
        <f t="shared" si="140"/>
        <v>1</v>
      </c>
      <c r="AS409" s="123">
        <f t="shared" si="141"/>
        <v>1</v>
      </c>
      <c r="AT409" s="123">
        <f>IF(OR(AND((K409&lt;0.8),(BE409&gt;180)),AND((K409&lt;0.8),(BE409&lt;10)),AND((K409&gt;=0.8),(BE409&lt;10)),AND((K409&gt;=0.8),(BE409&gt;90))),0,1)</f>
        <v>0</v>
      </c>
      <c r="AU409" s="123">
        <f t="shared" si="142"/>
        <v>1</v>
      </c>
      <c r="AV409" s="123">
        <f t="shared" si="143"/>
        <v>0</v>
      </c>
      <c r="AW409" s="123">
        <f t="shared" si="144"/>
        <v>0</v>
      </c>
      <c r="AX409" s="123">
        <f t="shared" si="145"/>
        <v>0</v>
      </c>
      <c r="AY409" s="416" t="str">
        <f t="shared" si="146"/>
        <v>C</v>
      </c>
      <c r="AZ409" s="416" t="str">
        <f>R409&amp;AY409</f>
        <v>1C</v>
      </c>
      <c r="BA409" s="417">
        <f>IFERROR(INDEX(Raw_DATA!L:L,MATCH(Risk7_PlusY67!$D409,Raw_DATA!$A:$A,0)),"")</f>
        <v>8.5399999999999991</v>
      </c>
      <c r="BB409" s="417">
        <f>IFERROR(INDEX(AVGGroup!$H$5:$H$21,MATCH(Risk7_PlusY67!$BJ409,AVGGroup!$C$5:$C$21,0)),"")</f>
        <v>-3.95</v>
      </c>
      <c r="BC409" s="417">
        <f>IFERROR(INDEX(Raw_DATA!M:M,MATCH(Risk7_PlusY67!$D409,Raw_DATA!$A:$A,0)),"")</f>
        <v>-1.61</v>
      </c>
      <c r="BD409" s="418">
        <f>IFERROR(INDEX(AVGGroup!$J$5:$J$21,MATCH(Risk7_PlusY67!$BJ409,AVGGroup!$C$5:$C$21,0)),"")</f>
        <v>-8.8800000000000008</v>
      </c>
      <c r="BE409" s="407">
        <f>IFERROR(INDEX(Raw_DATA!N:N,MATCH(Risk7_PlusY67!$D409,Raw_DATA!$A:$A,0)),"")</f>
        <v>102</v>
      </c>
      <c r="BF409" s="407">
        <f>IFERROR(INDEX(Raw_DATA!O:O,MATCH(Risk7_PlusY67!$D409,Raw_DATA!$A:$A,0)),"")</f>
        <v>43</v>
      </c>
      <c r="BG409" s="407">
        <f>IFERROR(INDEX(Raw_DATA!P:P,MATCH(Risk7_PlusY67!$D409,Raw_DATA!$A:$A,0)),"")</f>
        <v>96</v>
      </c>
      <c r="BH409" s="407">
        <f>IFERROR(INDEX(Raw_DATA!Q:Q,MATCH(Risk7_PlusY67!$D409,Raw_DATA!$A:$A,0)),"")</f>
        <v>187</v>
      </c>
      <c r="BI409" s="407">
        <f>IFERROR(INDEX(Raw_DATA!R:R,MATCH(Risk7_PlusY67!$D409,Raw_DATA!$A:$A,0)),"")</f>
        <v>86</v>
      </c>
      <c r="BJ409" s="124" t="str">
        <f>INDEX('Org2567'!$BM:$BM,MATCH(Risk7_PlusY67!D409,'Org2567'!$D:$D,0))</f>
        <v>รพช.F2 P30,000-60,000</v>
      </c>
    </row>
    <row r="410" spans="1:62" x14ac:dyDescent="0.7">
      <c r="A410" s="206">
        <f>IF(ISBLANK(D410),"",COUNTA($D$3:D410))</f>
        <v>408</v>
      </c>
      <c r="B410" s="207">
        <f>IFERROR(INDEX(ID!$E:$E,MATCH(Risk7_PlusY67!$D410,ID!$A:$A,0)),"")</f>
        <v>6</v>
      </c>
      <c r="C410" s="207" t="str">
        <f>IFERROR(INDEX(ID!$I:$I,MATCH(Risk7_PlusY67!$D410,ID!$A:$A,0)),"")</f>
        <v>สระแก้ว</v>
      </c>
      <c r="D410" s="295" t="s">
        <v>423</v>
      </c>
      <c r="E410" s="207" t="str">
        <f>IFERROR(INDEX(ID!$C:$C,MATCH(Risk7_PlusY67!$D410,ID!$A:$A,0)),"")</f>
        <v>สมเด็จพระยุพราชสระแก้ว,รพท.</v>
      </c>
      <c r="F410" s="207" t="str">
        <f>IFERROR(INDEX(ID!$G:$G,MATCH(Risk7_PlusY67!$D410,ID!$A:$A,0)),"")</f>
        <v>รพท.</v>
      </c>
      <c r="G410" s="206">
        <f>IFERROR(INDEX(ID!$J:$J,MATCH(Risk7_PlusY67!$D410,ID!$A:$A,0)),"")</f>
        <v>466</v>
      </c>
      <c r="H410" s="208" t="str">
        <f>IFERROR(INDEX(ID!$P:$P,MATCH(Risk7_PlusY67!$D410,ID!$A:$A,0)),"")</f>
        <v>รพท.S B&gt;400</v>
      </c>
      <c r="I410" s="209">
        <f>IFERROR(INDEX(Raw_DATA!E:E,MATCH(Risk7_PlusY67!$D410,Raw_DATA!$A:$A,0)),"")</f>
        <v>7.38</v>
      </c>
      <c r="J410" s="209">
        <f>IFERROR(INDEX(Raw_DATA!F:F,MATCH(Risk7_PlusY67!$D410,Raw_DATA!$A:$A,0)),"")</f>
        <v>7.13</v>
      </c>
      <c r="K410" s="209">
        <f>IFERROR(INDEX(Raw_DATA!G:G,MATCH(Risk7_PlusY67!$D410,Raw_DATA!$A:$A,0)),"")</f>
        <v>5.33</v>
      </c>
      <c r="L410" s="209">
        <f>IFERROR(INDEX(Raw_DATA!H:H,MATCH(Risk7_PlusY67!$D410,Raw_DATA!$A:$A,0)),"")</f>
        <v>941088383.76999998</v>
      </c>
      <c r="M410" s="210">
        <f>IFERROR(INDEX(Raw_DATA!I:I,MATCH(Risk7_PlusY67!$D410,Raw_DATA!$A:$A,0)),"")</f>
        <v>91750466.920000002</v>
      </c>
      <c r="N410" s="206">
        <f t="shared" si="126"/>
        <v>0</v>
      </c>
      <c r="O410" s="206">
        <f t="shared" si="127"/>
        <v>0</v>
      </c>
      <c r="P410" s="206">
        <f t="shared" si="128"/>
        <v>0</v>
      </c>
      <c r="Q410" s="211" t="str">
        <f t="shared" si="129"/>
        <v/>
      </c>
      <c r="R410" s="206">
        <f t="shared" si="130"/>
        <v>0</v>
      </c>
      <c r="S410" s="212">
        <f>IFERROR(INDEX(Raw_DATA!J:J,MATCH(Risk7_PlusY67!$D410,Raw_DATA!$A:$A,0)),"")</f>
        <v>110703251</v>
      </c>
      <c r="T410" s="213">
        <f>IFERROR(INDEX(Raw_DATA!K:K,MATCH(Risk7_PlusY67!$D410,Raw_DATA!$A:$A,0)),"")</f>
        <v>647323382.12</v>
      </c>
      <c r="U410" s="214">
        <f t="shared" si="131"/>
        <v>1</v>
      </c>
      <c r="V410" s="214">
        <f t="shared" si="132"/>
        <v>1</v>
      </c>
      <c r="W410" s="214">
        <f>IF(OR(AND((K410&lt;0.8),(AJ410&gt;180)),AND((K410&lt;0.8),(AJ410&lt;10)),AND((K410&gt;=0.8),(AJ410&lt;10)),AND((K410&gt;=0.8),(AJ410&gt;90))),0,1)</f>
        <v>1</v>
      </c>
      <c r="X410" s="214">
        <f t="shared" si="133"/>
        <v>0</v>
      </c>
      <c r="Y410" s="214">
        <f t="shared" si="134"/>
        <v>1</v>
      </c>
      <c r="Z410" s="214">
        <f t="shared" si="135"/>
        <v>1</v>
      </c>
      <c r="AA410" s="214">
        <f t="shared" si="136"/>
        <v>1</v>
      </c>
      <c r="AB410" s="215" t="str">
        <f t="shared" si="137"/>
        <v>A-</v>
      </c>
      <c r="AC410" s="215" t="str">
        <f t="shared" si="138"/>
        <v>0A-</v>
      </c>
      <c r="AD410" s="216"/>
      <c r="AE410" s="216"/>
      <c r="AF410" s="434">
        <f>IFERROR(INDEX(Raw_DATA!L:L,MATCH(Risk7_PlusY67!$D410,Raw_DATA!$A:$A,0)),"")</f>
        <v>9.4700000000000006</v>
      </c>
      <c r="AG410" s="434">
        <f>IFERROR(INDEX(AVGGroup!$D$5:$D$21,MATCH(Risk7_PlusY67!$H410,AVGGroup!$C$5:$C$21,0)),"")</f>
        <v>3.6</v>
      </c>
      <c r="AH410" s="434">
        <f>IFERROR(INDEX(Raw_DATA!M:M,MATCH(Risk7_PlusY67!$D410,Raw_DATA!$A:$A,0)),"")</f>
        <v>5.03</v>
      </c>
      <c r="AI410" s="435">
        <f>IFERROR(INDEX(AVGGroup!$F$5:$F$21,MATCH(Risk7_PlusY67!$H410,AVGGroup!$C$5:$C$21,0)),"")</f>
        <v>-2.23</v>
      </c>
      <c r="AJ410" s="401">
        <f>IFERROR(INDEX(Raw_DATA!N:N,MATCH(Risk7_PlusY67!$D410,Raw_DATA!$A:$A,0)),"")</f>
        <v>73</v>
      </c>
      <c r="AK410" s="401">
        <f>IFERROR(INDEX(Raw_DATA!O:O,MATCH(Risk7_PlusY67!$D410,Raw_DATA!$A:$A,0)),"")</f>
        <v>73</v>
      </c>
      <c r="AL410" s="401">
        <f>IFERROR(INDEX(Raw_DATA!P:P,MATCH(Risk7_PlusY67!$D410,Raw_DATA!$A:$A,0)),"")</f>
        <v>37</v>
      </c>
      <c r="AM410" s="401">
        <f>IFERROR(INDEX(Raw_DATA!Q:Q,MATCH(Risk7_PlusY67!$D410,Raw_DATA!$A:$A,0)),"")</f>
        <v>68</v>
      </c>
      <c r="AN410" s="401">
        <f>IFERROR(INDEX(Raw_DATA!R:R,MATCH(Risk7_PlusY67!$D410,Raw_DATA!$A:$A,0)),"")</f>
        <v>42</v>
      </c>
      <c r="AO410" s="407"/>
      <c r="AP410" s="411" t="b">
        <f>AB410=AY410</f>
        <v>1</v>
      </c>
      <c r="AQ410" s="340">
        <f t="shared" si="139"/>
        <v>0</v>
      </c>
      <c r="AR410" s="123">
        <f t="shared" si="140"/>
        <v>1</v>
      </c>
      <c r="AS410" s="123">
        <f t="shared" si="141"/>
        <v>1</v>
      </c>
      <c r="AT410" s="123">
        <f>IF(OR(AND((K410&lt;0.8),(BE410&gt;180)),AND((K410&lt;0.8),(BE410&lt;10)),AND((K410&gt;=0.8),(BE410&lt;10)),AND((K410&gt;=0.8),(BE410&gt;90))),0,1)</f>
        <v>1</v>
      </c>
      <c r="AU410" s="123">
        <f t="shared" si="142"/>
        <v>0</v>
      </c>
      <c r="AV410" s="123">
        <f t="shared" si="143"/>
        <v>1</v>
      </c>
      <c r="AW410" s="123">
        <f t="shared" si="144"/>
        <v>1</v>
      </c>
      <c r="AX410" s="123">
        <f t="shared" si="145"/>
        <v>1</v>
      </c>
      <c r="AY410" s="416" t="str">
        <f t="shared" si="146"/>
        <v>A-</v>
      </c>
      <c r="AZ410" s="416" t="str">
        <f>R410&amp;AY410</f>
        <v>0A-</v>
      </c>
      <c r="BA410" s="417">
        <f>IFERROR(INDEX(Raw_DATA!L:L,MATCH(Risk7_PlusY67!$D410,Raw_DATA!$A:$A,0)),"")</f>
        <v>9.4700000000000006</v>
      </c>
      <c r="BB410" s="417">
        <f>IFERROR(INDEX(AVGGroup!$H$5:$H$21,MATCH(Risk7_PlusY67!$BJ410,AVGGroup!$C$5:$C$21,0)),"")</f>
        <v>3.6</v>
      </c>
      <c r="BC410" s="417">
        <f>IFERROR(INDEX(Raw_DATA!M:M,MATCH(Risk7_PlusY67!$D410,Raw_DATA!$A:$A,0)),"")</f>
        <v>5.03</v>
      </c>
      <c r="BD410" s="418">
        <f>IFERROR(INDEX(AVGGroup!$J$5:$J$21,MATCH(Risk7_PlusY67!$BJ410,AVGGroup!$C$5:$C$21,0)),"")</f>
        <v>-2.23</v>
      </c>
      <c r="BE410" s="407">
        <f>IFERROR(INDEX(Raw_DATA!N:N,MATCH(Risk7_PlusY67!$D410,Raw_DATA!$A:$A,0)),"")</f>
        <v>73</v>
      </c>
      <c r="BF410" s="407">
        <f>IFERROR(INDEX(Raw_DATA!O:O,MATCH(Risk7_PlusY67!$D410,Raw_DATA!$A:$A,0)),"")</f>
        <v>73</v>
      </c>
      <c r="BG410" s="407">
        <f>IFERROR(INDEX(Raw_DATA!P:P,MATCH(Risk7_PlusY67!$D410,Raw_DATA!$A:$A,0)),"")</f>
        <v>37</v>
      </c>
      <c r="BH410" s="407">
        <f>IFERROR(INDEX(Raw_DATA!Q:Q,MATCH(Risk7_PlusY67!$D410,Raw_DATA!$A:$A,0)),"")</f>
        <v>68</v>
      </c>
      <c r="BI410" s="407">
        <f>IFERROR(INDEX(Raw_DATA!R:R,MATCH(Risk7_PlusY67!$D410,Raw_DATA!$A:$A,0)),"")</f>
        <v>42</v>
      </c>
      <c r="BJ410" s="124" t="str">
        <f>INDEX('Org2567'!$BM:$BM,MATCH(Risk7_PlusY67!D410,'Org2567'!$D:$D,0))</f>
        <v>รพท.S B&gt;400</v>
      </c>
    </row>
    <row r="411" spans="1:62" x14ac:dyDescent="0.7">
      <c r="A411" s="206">
        <f>IF(ISBLANK(D411),"",COUNTA($D$3:D411))</f>
        <v>409</v>
      </c>
      <c r="B411" s="207">
        <f>IFERROR(INDEX(ID!$E:$E,MATCH(Risk7_PlusY67!$D411,ID!$A:$A,0)),"")</f>
        <v>6</v>
      </c>
      <c r="C411" s="207" t="str">
        <f>IFERROR(INDEX(ID!$I:$I,MATCH(Risk7_PlusY67!$D411,ID!$A:$A,0)),"")</f>
        <v>สระแก้ว</v>
      </c>
      <c r="D411" s="295" t="s">
        <v>424</v>
      </c>
      <c r="E411" s="207" t="str">
        <f>IFERROR(INDEX(ID!$C:$C,MATCH(Risk7_PlusY67!$D411,ID!$A:$A,0)),"")</f>
        <v>คลองหาด,รพช.</v>
      </c>
      <c r="F411" s="207" t="str">
        <f>IFERROR(INDEX(ID!$G:$G,MATCH(Risk7_PlusY67!$D411,ID!$A:$A,0)),"")</f>
        <v>รพช.</v>
      </c>
      <c r="G411" s="206">
        <f>IFERROR(INDEX(ID!$J:$J,MATCH(Risk7_PlusY67!$D411,ID!$A:$A,0)),"")</f>
        <v>38</v>
      </c>
      <c r="H411" s="208" t="str">
        <f>IFERROR(INDEX(ID!$P:$P,MATCH(Risk7_PlusY67!$D411,ID!$A:$A,0)),"")</f>
        <v>รพช.F2 P&lt;=30,000</v>
      </c>
      <c r="I411" s="209">
        <f>IFERROR(INDEX(Raw_DATA!E:E,MATCH(Risk7_PlusY67!$D411,Raw_DATA!$A:$A,0)),"")</f>
        <v>7.6</v>
      </c>
      <c r="J411" s="209">
        <f>IFERROR(INDEX(Raw_DATA!F:F,MATCH(Risk7_PlusY67!$D411,Raw_DATA!$A:$A,0)),"")</f>
        <v>7.29</v>
      </c>
      <c r="K411" s="209">
        <f>IFERROR(INDEX(Raw_DATA!G:G,MATCH(Risk7_PlusY67!$D411,Raw_DATA!$A:$A,0)),"")</f>
        <v>6.62</v>
      </c>
      <c r="L411" s="209">
        <f>IFERROR(INDEX(Raw_DATA!H:H,MATCH(Risk7_PlusY67!$D411,Raw_DATA!$A:$A,0)),"")</f>
        <v>68518147.829999998</v>
      </c>
      <c r="M411" s="210">
        <f>IFERROR(INDEX(Raw_DATA!I:I,MATCH(Risk7_PlusY67!$D411,Raw_DATA!$A:$A,0)),"")</f>
        <v>-424562.47</v>
      </c>
      <c r="N411" s="206">
        <f t="shared" si="126"/>
        <v>0</v>
      </c>
      <c r="O411" s="206">
        <f t="shared" si="127"/>
        <v>1</v>
      </c>
      <c r="P411" s="206">
        <f t="shared" si="128"/>
        <v>0</v>
      </c>
      <c r="Q411" s="211">
        <f t="shared" si="129"/>
        <v>1936.6</v>
      </c>
      <c r="R411" s="206">
        <f t="shared" si="130"/>
        <v>1</v>
      </c>
      <c r="S411" s="212">
        <f>IFERROR(INDEX(Raw_DATA!J:J,MATCH(Risk7_PlusY67!$D411,Raw_DATA!$A:$A,0)),"")</f>
        <v>1902500.73</v>
      </c>
      <c r="T411" s="213">
        <f>IFERROR(INDEX(Raw_DATA!K:K,MATCH(Risk7_PlusY67!$D411,Raw_DATA!$A:$A,0)),"")</f>
        <v>58347561.979999997</v>
      </c>
      <c r="U411" s="214">
        <f t="shared" si="131"/>
        <v>1</v>
      </c>
      <c r="V411" s="214">
        <f t="shared" si="132"/>
        <v>1</v>
      </c>
      <c r="W411" s="214">
        <f>IF(OR(AND((K411&lt;0.8),(AJ411&gt;180)),AND((K411&lt;0.8),(AJ411&lt;10)),AND((K411&gt;=0.8),(AJ411&lt;10)),AND((K411&gt;=0.8),(AJ411&gt;90))),0,1)</f>
        <v>1</v>
      </c>
      <c r="X411" s="214">
        <f t="shared" si="133"/>
        <v>1</v>
      </c>
      <c r="Y411" s="214">
        <f t="shared" si="134"/>
        <v>1</v>
      </c>
      <c r="Z411" s="214">
        <f t="shared" si="135"/>
        <v>1</v>
      </c>
      <c r="AA411" s="214">
        <f t="shared" si="136"/>
        <v>0</v>
      </c>
      <c r="AB411" s="215" t="str">
        <f t="shared" si="137"/>
        <v>A-</v>
      </c>
      <c r="AC411" s="215" t="str">
        <f t="shared" si="138"/>
        <v>1A-</v>
      </c>
      <c r="AD411" s="216"/>
      <c r="AE411" s="216"/>
      <c r="AF411" s="434">
        <f>IFERROR(INDEX(Raw_DATA!L:L,MATCH(Risk7_PlusY67!$D411,Raw_DATA!$A:$A,0)),"")</f>
        <v>2.1</v>
      </c>
      <c r="AG411" s="434">
        <f>IFERROR(INDEX(AVGGroup!$D$5:$D$21,MATCH(Risk7_PlusY67!$H411,AVGGroup!$C$5:$C$21,0)),"")</f>
        <v>-3.55</v>
      </c>
      <c r="AH411" s="434">
        <f>IFERROR(INDEX(Raw_DATA!M:M,MATCH(Risk7_PlusY67!$D411,Raw_DATA!$A:$A,0)),"")</f>
        <v>-0.39</v>
      </c>
      <c r="AI411" s="435">
        <f>IFERROR(INDEX(AVGGroup!$F$5:$F$21,MATCH(Risk7_PlusY67!$H411,AVGGroup!$C$5:$C$21,0)),"")</f>
        <v>-10.199999999999999</v>
      </c>
      <c r="AJ411" s="401">
        <f>IFERROR(INDEX(Raw_DATA!N:N,MATCH(Risk7_PlusY67!$D411,Raw_DATA!$A:$A,0)),"")</f>
        <v>90</v>
      </c>
      <c r="AK411" s="401">
        <f>IFERROR(INDEX(Raw_DATA!O:O,MATCH(Risk7_PlusY67!$D411,Raw_DATA!$A:$A,0)),"")</f>
        <v>41</v>
      </c>
      <c r="AL411" s="401">
        <f>IFERROR(INDEX(Raw_DATA!P:P,MATCH(Risk7_PlusY67!$D411,Raw_DATA!$A:$A,0)),"")</f>
        <v>53</v>
      </c>
      <c r="AM411" s="401">
        <f>IFERROR(INDEX(Raw_DATA!Q:Q,MATCH(Risk7_PlusY67!$D411,Raw_DATA!$A:$A,0)),"")</f>
        <v>112</v>
      </c>
      <c r="AN411" s="401">
        <f>IFERROR(INDEX(Raw_DATA!R:R,MATCH(Risk7_PlusY67!$D411,Raw_DATA!$A:$A,0)),"")</f>
        <v>73</v>
      </c>
      <c r="AO411" s="407"/>
      <c r="AP411" s="411" t="b">
        <f>AB411=AY411</f>
        <v>1</v>
      </c>
      <c r="AQ411" s="340">
        <f t="shared" si="139"/>
        <v>1</v>
      </c>
      <c r="AR411" s="123">
        <f t="shared" si="140"/>
        <v>1</v>
      </c>
      <c r="AS411" s="123">
        <f t="shared" si="141"/>
        <v>1</v>
      </c>
      <c r="AT411" s="123">
        <f>IF(OR(AND((K411&lt;0.8),(BE411&gt;180)),AND((K411&lt;0.8),(BE411&lt;10)),AND((K411&gt;=0.8),(BE411&lt;10)),AND((K411&gt;=0.8),(BE411&gt;90))),0,1)</f>
        <v>1</v>
      </c>
      <c r="AU411" s="123">
        <f t="shared" si="142"/>
        <v>1</v>
      </c>
      <c r="AV411" s="123">
        <f t="shared" si="143"/>
        <v>1</v>
      </c>
      <c r="AW411" s="123">
        <f t="shared" si="144"/>
        <v>1</v>
      </c>
      <c r="AX411" s="123">
        <f t="shared" si="145"/>
        <v>0</v>
      </c>
      <c r="AY411" s="416" t="str">
        <f t="shared" si="146"/>
        <v>A-</v>
      </c>
      <c r="AZ411" s="416" t="str">
        <f>R411&amp;AY411</f>
        <v>1A-</v>
      </c>
      <c r="BA411" s="417">
        <f>IFERROR(INDEX(Raw_DATA!L:L,MATCH(Risk7_PlusY67!$D411,Raw_DATA!$A:$A,0)),"")</f>
        <v>2.1</v>
      </c>
      <c r="BB411" s="417">
        <f>IFERROR(INDEX(AVGGroup!$H$5:$H$21,MATCH(Risk7_PlusY67!$BJ411,AVGGroup!$C$5:$C$21,0)),"")</f>
        <v>-3.54</v>
      </c>
      <c r="BC411" s="417">
        <f>IFERROR(INDEX(Raw_DATA!M:M,MATCH(Risk7_PlusY67!$D411,Raw_DATA!$A:$A,0)),"")</f>
        <v>-0.39</v>
      </c>
      <c r="BD411" s="418">
        <f>IFERROR(INDEX(AVGGroup!$J$5:$J$21,MATCH(Risk7_PlusY67!$BJ411,AVGGroup!$C$5:$C$21,0)),"")</f>
        <v>-10.199999999999999</v>
      </c>
      <c r="BE411" s="407">
        <f>IFERROR(INDEX(Raw_DATA!N:N,MATCH(Risk7_PlusY67!$D411,Raw_DATA!$A:$A,0)),"")</f>
        <v>90</v>
      </c>
      <c r="BF411" s="407">
        <f>IFERROR(INDEX(Raw_DATA!O:O,MATCH(Risk7_PlusY67!$D411,Raw_DATA!$A:$A,0)),"")</f>
        <v>41</v>
      </c>
      <c r="BG411" s="407">
        <f>IFERROR(INDEX(Raw_DATA!P:P,MATCH(Risk7_PlusY67!$D411,Raw_DATA!$A:$A,0)),"")</f>
        <v>53</v>
      </c>
      <c r="BH411" s="407">
        <f>IFERROR(INDEX(Raw_DATA!Q:Q,MATCH(Risk7_PlusY67!$D411,Raw_DATA!$A:$A,0)),"")</f>
        <v>112</v>
      </c>
      <c r="BI411" s="407">
        <f>IFERROR(INDEX(Raw_DATA!R:R,MATCH(Risk7_PlusY67!$D411,Raw_DATA!$A:$A,0)),"")</f>
        <v>73</v>
      </c>
      <c r="BJ411" s="124" t="str">
        <f>INDEX('Org2567'!$BM:$BM,MATCH(Risk7_PlusY67!D411,'Org2567'!$D:$D,0))</f>
        <v>รพช.F2 P&lt;=30,000</v>
      </c>
    </row>
    <row r="412" spans="1:62" x14ac:dyDescent="0.7">
      <c r="A412" s="206">
        <f>IF(ISBLANK(D412),"",COUNTA($D$3:D412))</f>
        <v>410</v>
      </c>
      <c r="B412" s="207">
        <f>IFERROR(INDEX(ID!$E:$E,MATCH(Risk7_PlusY67!$D412,ID!$A:$A,0)),"")</f>
        <v>6</v>
      </c>
      <c r="C412" s="207" t="str">
        <f>IFERROR(INDEX(ID!$I:$I,MATCH(Risk7_PlusY67!$D412,ID!$A:$A,0)),"")</f>
        <v>สระแก้ว</v>
      </c>
      <c r="D412" s="295" t="s">
        <v>425</v>
      </c>
      <c r="E412" s="207" t="str">
        <f>IFERROR(INDEX(ID!$C:$C,MATCH(Risk7_PlusY67!$D412,ID!$A:$A,0)),"")</f>
        <v>ตาพระยา,รพช.</v>
      </c>
      <c r="F412" s="207" t="str">
        <f>IFERROR(INDEX(ID!$G:$G,MATCH(Risk7_PlusY67!$D412,ID!$A:$A,0)),"")</f>
        <v>รพช.</v>
      </c>
      <c r="G412" s="206">
        <f>IFERROR(INDEX(ID!$J:$J,MATCH(Risk7_PlusY67!$D412,ID!$A:$A,0)),"")</f>
        <v>53</v>
      </c>
      <c r="H412" s="208" t="str">
        <f>IFERROR(INDEX(ID!$P:$P,MATCH(Risk7_PlusY67!$D412,ID!$A:$A,0)),"")</f>
        <v>รพช.F2 P30,000-60,000</v>
      </c>
      <c r="I412" s="209">
        <f>IFERROR(INDEX(Raw_DATA!E:E,MATCH(Risk7_PlusY67!$D412,Raw_DATA!$A:$A,0)),"")</f>
        <v>8.83</v>
      </c>
      <c r="J412" s="209">
        <f>IFERROR(INDEX(Raw_DATA!F:F,MATCH(Risk7_PlusY67!$D412,Raw_DATA!$A:$A,0)),"")</f>
        <v>8.36</v>
      </c>
      <c r="K412" s="209">
        <f>IFERROR(INDEX(Raw_DATA!G:G,MATCH(Risk7_PlusY67!$D412,Raw_DATA!$A:$A,0)),"")</f>
        <v>6.83</v>
      </c>
      <c r="L412" s="209">
        <f>IFERROR(INDEX(Raw_DATA!H:H,MATCH(Risk7_PlusY67!$D412,Raw_DATA!$A:$A,0)),"")</f>
        <v>80454890.409999996</v>
      </c>
      <c r="M412" s="210">
        <f>IFERROR(INDEX(Raw_DATA!I:I,MATCH(Risk7_PlusY67!$D412,Raw_DATA!$A:$A,0)),"")</f>
        <v>-18693279.789999999</v>
      </c>
      <c r="N412" s="206">
        <f t="shared" si="126"/>
        <v>0</v>
      </c>
      <c r="O412" s="206">
        <f t="shared" si="127"/>
        <v>1</v>
      </c>
      <c r="P412" s="206">
        <f t="shared" si="128"/>
        <v>0</v>
      </c>
      <c r="Q412" s="211">
        <f t="shared" si="129"/>
        <v>51.6</v>
      </c>
      <c r="R412" s="206">
        <f t="shared" si="130"/>
        <v>1</v>
      </c>
      <c r="S412" s="212">
        <f>IFERROR(INDEX(Raw_DATA!J:J,MATCH(Risk7_PlusY67!$D412,Raw_DATA!$A:$A,0)),"")</f>
        <v>-11025722.23</v>
      </c>
      <c r="T412" s="213">
        <f>IFERROR(INDEX(Raw_DATA!K:K,MATCH(Risk7_PlusY67!$D412,Raw_DATA!$A:$A,0)),"")</f>
        <v>59889823.149999999</v>
      </c>
      <c r="U412" s="214">
        <f t="shared" si="131"/>
        <v>0</v>
      </c>
      <c r="V412" s="214">
        <f t="shared" si="132"/>
        <v>0</v>
      </c>
      <c r="W412" s="214">
        <f>IF(OR(AND((K412&lt;0.8),(AJ412&gt;180)),AND((K412&lt;0.8),(AJ412&lt;10)),AND((K412&gt;=0.8),(AJ412&lt;10)),AND((K412&gt;=0.8),(AJ412&gt;90))),0,1)</f>
        <v>1</v>
      </c>
      <c r="X412" s="214">
        <f t="shared" si="133"/>
        <v>0</v>
      </c>
      <c r="Y412" s="214">
        <f t="shared" si="134"/>
        <v>0</v>
      </c>
      <c r="Z412" s="214">
        <f t="shared" si="135"/>
        <v>0</v>
      </c>
      <c r="AA412" s="214">
        <f t="shared" si="136"/>
        <v>0</v>
      </c>
      <c r="AB412" s="215" t="str">
        <f t="shared" si="137"/>
        <v>D</v>
      </c>
      <c r="AC412" s="215" t="str">
        <f t="shared" si="138"/>
        <v>1D</v>
      </c>
      <c r="AD412" s="216"/>
      <c r="AE412" s="216"/>
      <c r="AF412" s="434">
        <f>IFERROR(INDEX(Raw_DATA!L:L,MATCH(Risk7_PlusY67!$D412,Raw_DATA!$A:$A,0)),"")</f>
        <v>-11.37</v>
      </c>
      <c r="AG412" s="434">
        <f>IFERROR(INDEX(AVGGroup!$D$5:$D$21,MATCH(Risk7_PlusY67!$H412,AVGGroup!$C$5:$C$21,0)),"")</f>
        <v>-4.37</v>
      </c>
      <c r="AH412" s="434">
        <f>IFERROR(INDEX(Raw_DATA!M:M,MATCH(Risk7_PlusY67!$D412,Raw_DATA!$A:$A,0)),"")</f>
        <v>-12.17</v>
      </c>
      <c r="AI412" s="435">
        <f>IFERROR(INDEX(AVGGroup!$F$5:$F$21,MATCH(Risk7_PlusY67!$H412,AVGGroup!$C$5:$C$21,0)),"")</f>
        <v>-9.19</v>
      </c>
      <c r="AJ412" s="401">
        <f>IFERROR(INDEX(Raw_DATA!N:N,MATCH(Risk7_PlusY67!$D412,Raw_DATA!$A:$A,0)),"")</f>
        <v>19</v>
      </c>
      <c r="AK412" s="401">
        <f>IFERROR(INDEX(Raw_DATA!O:O,MATCH(Risk7_PlusY67!$D412,Raw_DATA!$A:$A,0)),"")</f>
        <v>142</v>
      </c>
      <c r="AL412" s="401">
        <f>IFERROR(INDEX(Raw_DATA!P:P,MATCH(Risk7_PlusY67!$D412,Raw_DATA!$A:$A,0)),"")</f>
        <v>142</v>
      </c>
      <c r="AM412" s="401">
        <f>IFERROR(INDEX(Raw_DATA!Q:Q,MATCH(Risk7_PlusY67!$D412,Raw_DATA!$A:$A,0)),"")</f>
        <v>296</v>
      </c>
      <c r="AN412" s="401">
        <f>IFERROR(INDEX(Raw_DATA!R:R,MATCH(Risk7_PlusY67!$D412,Raw_DATA!$A:$A,0)),"")</f>
        <v>106</v>
      </c>
      <c r="AO412" s="407"/>
      <c r="AP412" s="411" t="b">
        <f>AB412=AY412</f>
        <v>1</v>
      </c>
      <c r="AQ412" s="340">
        <f t="shared" si="139"/>
        <v>1</v>
      </c>
      <c r="AR412" s="123">
        <f t="shared" si="140"/>
        <v>0</v>
      </c>
      <c r="AS412" s="123">
        <f t="shared" si="141"/>
        <v>0</v>
      </c>
      <c r="AT412" s="123">
        <f>IF(OR(AND((K412&lt;0.8),(BE412&gt;180)),AND((K412&lt;0.8),(BE412&lt;10)),AND((K412&gt;=0.8),(BE412&lt;10)),AND((K412&gt;=0.8),(BE412&gt;90))),0,1)</f>
        <v>1</v>
      </c>
      <c r="AU412" s="123">
        <f t="shared" si="142"/>
        <v>0</v>
      </c>
      <c r="AV412" s="123">
        <f t="shared" si="143"/>
        <v>0</v>
      </c>
      <c r="AW412" s="123">
        <f t="shared" si="144"/>
        <v>0</v>
      </c>
      <c r="AX412" s="123">
        <f t="shared" si="145"/>
        <v>0</v>
      </c>
      <c r="AY412" s="416" t="str">
        <f t="shared" si="146"/>
        <v>D</v>
      </c>
      <c r="AZ412" s="416" t="str">
        <f>R412&amp;AY412</f>
        <v>1D</v>
      </c>
      <c r="BA412" s="417">
        <f>IFERROR(INDEX(Raw_DATA!L:L,MATCH(Risk7_PlusY67!$D412,Raw_DATA!$A:$A,0)),"")</f>
        <v>-11.37</v>
      </c>
      <c r="BB412" s="417">
        <f>IFERROR(INDEX(AVGGroup!$H$5:$H$21,MATCH(Risk7_PlusY67!$BJ412,AVGGroup!$C$5:$C$21,0)),"")</f>
        <v>-3.95</v>
      </c>
      <c r="BC412" s="417">
        <f>IFERROR(INDEX(Raw_DATA!M:M,MATCH(Risk7_PlusY67!$D412,Raw_DATA!$A:$A,0)),"")</f>
        <v>-12.17</v>
      </c>
      <c r="BD412" s="418">
        <f>IFERROR(INDEX(AVGGroup!$J$5:$J$21,MATCH(Risk7_PlusY67!$BJ412,AVGGroup!$C$5:$C$21,0)),"")</f>
        <v>-8.8800000000000008</v>
      </c>
      <c r="BE412" s="407">
        <f>IFERROR(INDEX(Raw_DATA!N:N,MATCH(Risk7_PlusY67!$D412,Raw_DATA!$A:$A,0)),"")</f>
        <v>19</v>
      </c>
      <c r="BF412" s="407">
        <f>IFERROR(INDEX(Raw_DATA!O:O,MATCH(Risk7_PlusY67!$D412,Raw_DATA!$A:$A,0)),"")</f>
        <v>142</v>
      </c>
      <c r="BG412" s="407">
        <f>IFERROR(INDEX(Raw_DATA!P:P,MATCH(Risk7_PlusY67!$D412,Raw_DATA!$A:$A,0)),"")</f>
        <v>142</v>
      </c>
      <c r="BH412" s="407">
        <f>IFERROR(INDEX(Raw_DATA!Q:Q,MATCH(Risk7_PlusY67!$D412,Raw_DATA!$A:$A,0)),"")</f>
        <v>296</v>
      </c>
      <c r="BI412" s="407">
        <f>IFERROR(INDEX(Raw_DATA!R:R,MATCH(Risk7_PlusY67!$D412,Raw_DATA!$A:$A,0)),"")</f>
        <v>106</v>
      </c>
      <c r="BJ412" s="124" t="str">
        <f>INDEX('Org2567'!$BM:$BM,MATCH(Risk7_PlusY67!D412,'Org2567'!$D:$D,0))</f>
        <v>รพช.F2 P30,000-60,000</v>
      </c>
    </row>
    <row r="413" spans="1:62" x14ac:dyDescent="0.7">
      <c r="A413" s="206">
        <f>IF(ISBLANK(D413),"",COUNTA($D$3:D413))</f>
        <v>411</v>
      </c>
      <c r="B413" s="207">
        <f>IFERROR(INDEX(ID!$E:$E,MATCH(Risk7_PlusY67!$D413,ID!$A:$A,0)),"")</f>
        <v>6</v>
      </c>
      <c r="C413" s="207" t="str">
        <f>IFERROR(INDEX(ID!$I:$I,MATCH(Risk7_PlusY67!$D413,ID!$A:$A,0)),"")</f>
        <v>สระแก้ว</v>
      </c>
      <c r="D413" s="295" t="s">
        <v>426</v>
      </c>
      <c r="E413" s="207" t="str">
        <f>IFERROR(INDEX(ID!$C:$C,MATCH(Risk7_PlusY67!$D413,ID!$A:$A,0)),"")</f>
        <v>วังน้ำเย็น,รพช.</v>
      </c>
      <c r="F413" s="207" t="str">
        <f>IFERROR(INDEX(ID!$G:$G,MATCH(Risk7_PlusY67!$D413,ID!$A:$A,0)),"")</f>
        <v>รพช.</v>
      </c>
      <c r="G413" s="206">
        <f>IFERROR(INDEX(ID!$J:$J,MATCH(Risk7_PlusY67!$D413,ID!$A:$A,0)),"")</f>
        <v>76</v>
      </c>
      <c r="H413" s="208" t="str">
        <f>IFERROR(INDEX(ID!$P:$P,MATCH(Risk7_PlusY67!$D413,ID!$A:$A,0)),"")</f>
        <v>รพช.F1 P&lt;=50,000</v>
      </c>
      <c r="I413" s="209">
        <f>IFERROR(INDEX(Raw_DATA!E:E,MATCH(Risk7_PlusY67!$D413,Raw_DATA!$A:$A,0)),"")</f>
        <v>9.49</v>
      </c>
      <c r="J413" s="209">
        <f>IFERROR(INDEX(Raw_DATA!F:F,MATCH(Risk7_PlusY67!$D413,Raw_DATA!$A:$A,0)),"")</f>
        <v>9.16</v>
      </c>
      <c r="K413" s="209">
        <f>IFERROR(INDEX(Raw_DATA!G:G,MATCH(Risk7_PlusY67!$D413,Raw_DATA!$A:$A,0)),"")</f>
        <v>7.45</v>
      </c>
      <c r="L413" s="209">
        <f>IFERROR(INDEX(Raw_DATA!H:H,MATCH(Risk7_PlusY67!$D413,Raw_DATA!$A:$A,0)),"")</f>
        <v>121200956.92</v>
      </c>
      <c r="M413" s="210">
        <f>IFERROR(INDEX(Raw_DATA!I:I,MATCH(Risk7_PlusY67!$D413,Raw_DATA!$A:$A,0)),"")</f>
        <v>7584854.8200000003</v>
      </c>
      <c r="N413" s="206">
        <f t="shared" si="126"/>
        <v>0</v>
      </c>
      <c r="O413" s="206">
        <f t="shared" si="127"/>
        <v>0</v>
      </c>
      <c r="P413" s="206">
        <f t="shared" si="128"/>
        <v>0</v>
      </c>
      <c r="Q413" s="211" t="str">
        <f t="shared" si="129"/>
        <v/>
      </c>
      <c r="R413" s="206">
        <f t="shared" si="130"/>
        <v>0</v>
      </c>
      <c r="S413" s="212">
        <f>IFERROR(INDEX(Raw_DATA!J:J,MATCH(Risk7_PlusY67!$D413,Raw_DATA!$A:$A,0)),"")</f>
        <v>27741108.07</v>
      </c>
      <c r="T413" s="213">
        <f>IFERROR(INDEX(Raw_DATA!K:K,MATCH(Risk7_PlusY67!$D413,Raw_DATA!$A:$A,0)),"")</f>
        <v>92051363.569999993</v>
      </c>
      <c r="U413" s="214">
        <f t="shared" si="131"/>
        <v>1</v>
      </c>
      <c r="V413" s="214">
        <f t="shared" si="132"/>
        <v>1</v>
      </c>
      <c r="W413" s="214">
        <f>IF(OR(AND((K413&lt;0.8),(AJ413&gt;180)),AND((K413&lt;0.8),(AJ413&lt;10)),AND((K413&gt;=0.8),(AJ413&lt;10)),AND((K413&gt;=0.8),(AJ413&gt;90))),0,1)</f>
        <v>1</v>
      </c>
      <c r="X413" s="214">
        <f t="shared" si="133"/>
        <v>1</v>
      </c>
      <c r="Y413" s="214">
        <f t="shared" si="134"/>
        <v>1</v>
      </c>
      <c r="Z413" s="214">
        <f t="shared" si="135"/>
        <v>0</v>
      </c>
      <c r="AA413" s="214">
        <f t="shared" si="136"/>
        <v>0</v>
      </c>
      <c r="AB413" s="215" t="str">
        <f t="shared" si="137"/>
        <v>B</v>
      </c>
      <c r="AC413" s="215" t="str">
        <f t="shared" si="138"/>
        <v>0B</v>
      </c>
      <c r="AD413" s="216"/>
      <c r="AE413" s="216"/>
      <c r="AF413" s="434">
        <f>IFERROR(INDEX(Raw_DATA!L:L,MATCH(Risk7_PlusY67!$D413,Raw_DATA!$A:$A,0)),"")</f>
        <v>16.86</v>
      </c>
      <c r="AG413" s="434">
        <f>IFERROR(INDEX(AVGGroup!$D$5:$D$21,MATCH(Risk7_PlusY67!$H413,AVGGroup!$C$5:$C$21,0)),"")</f>
        <v>-3.15</v>
      </c>
      <c r="AH413" s="434">
        <f>IFERROR(INDEX(Raw_DATA!M:M,MATCH(Risk7_PlusY67!$D413,Raw_DATA!$A:$A,0)),"")</f>
        <v>2.95</v>
      </c>
      <c r="AI413" s="435">
        <f>IFERROR(INDEX(AVGGroup!$F$5:$F$21,MATCH(Risk7_PlusY67!$H413,AVGGroup!$C$5:$C$21,0)),"")</f>
        <v>-7.1</v>
      </c>
      <c r="AJ413" s="401">
        <f>IFERROR(INDEX(Raw_DATA!N:N,MATCH(Risk7_PlusY67!$D413,Raw_DATA!$A:$A,0)),"")</f>
        <v>86</v>
      </c>
      <c r="AK413" s="401">
        <f>IFERROR(INDEX(Raw_DATA!O:O,MATCH(Risk7_PlusY67!$D413,Raw_DATA!$A:$A,0)),"")</f>
        <v>46</v>
      </c>
      <c r="AL413" s="401">
        <f>IFERROR(INDEX(Raw_DATA!P:P,MATCH(Risk7_PlusY67!$D413,Raw_DATA!$A:$A,0)),"")</f>
        <v>39</v>
      </c>
      <c r="AM413" s="401">
        <f>IFERROR(INDEX(Raw_DATA!Q:Q,MATCH(Risk7_PlusY67!$D413,Raw_DATA!$A:$A,0)),"")</f>
        <v>220</v>
      </c>
      <c r="AN413" s="401">
        <f>IFERROR(INDEX(Raw_DATA!R:R,MATCH(Risk7_PlusY67!$D413,Raw_DATA!$A:$A,0)),"")</f>
        <v>85</v>
      </c>
      <c r="AO413" s="407"/>
      <c r="AP413" s="411" t="b">
        <f>AB413=AY413</f>
        <v>1</v>
      </c>
      <c r="AQ413" s="340">
        <f t="shared" si="139"/>
        <v>0</v>
      </c>
      <c r="AR413" s="123">
        <f t="shared" si="140"/>
        <v>1</v>
      </c>
      <c r="AS413" s="123">
        <f t="shared" si="141"/>
        <v>1</v>
      </c>
      <c r="AT413" s="123">
        <f>IF(OR(AND((K413&lt;0.8),(BE413&gt;180)),AND((K413&lt;0.8),(BE413&lt;10)),AND((K413&gt;=0.8),(BE413&lt;10)),AND((K413&gt;=0.8),(BE413&gt;90))),0,1)</f>
        <v>1</v>
      </c>
      <c r="AU413" s="123">
        <f t="shared" si="142"/>
        <v>1</v>
      </c>
      <c r="AV413" s="123">
        <f t="shared" si="143"/>
        <v>1</v>
      </c>
      <c r="AW413" s="123">
        <f t="shared" si="144"/>
        <v>0</v>
      </c>
      <c r="AX413" s="123">
        <f t="shared" si="145"/>
        <v>0</v>
      </c>
      <c r="AY413" s="416" t="str">
        <f t="shared" si="146"/>
        <v>B</v>
      </c>
      <c r="AZ413" s="416" t="str">
        <f>R413&amp;AY413</f>
        <v>0B</v>
      </c>
      <c r="BA413" s="417">
        <f>IFERROR(INDEX(Raw_DATA!L:L,MATCH(Risk7_PlusY67!$D413,Raw_DATA!$A:$A,0)),"")</f>
        <v>16.86</v>
      </c>
      <c r="BB413" s="417">
        <f>IFERROR(INDEX(AVGGroup!$H$5:$H$21,MATCH(Risk7_PlusY67!$BJ413,AVGGroup!$C$5:$C$21,0)),"")</f>
        <v>-3.15</v>
      </c>
      <c r="BC413" s="417">
        <f>IFERROR(INDEX(Raw_DATA!M:M,MATCH(Risk7_PlusY67!$D413,Raw_DATA!$A:$A,0)),"")</f>
        <v>2.95</v>
      </c>
      <c r="BD413" s="418">
        <f>IFERROR(INDEX(AVGGroup!$J$5:$J$21,MATCH(Risk7_PlusY67!$BJ413,AVGGroup!$C$5:$C$21,0)),"")</f>
        <v>-7.1</v>
      </c>
      <c r="BE413" s="407">
        <f>IFERROR(INDEX(Raw_DATA!N:N,MATCH(Risk7_PlusY67!$D413,Raw_DATA!$A:$A,0)),"")</f>
        <v>86</v>
      </c>
      <c r="BF413" s="407">
        <f>IFERROR(INDEX(Raw_DATA!O:O,MATCH(Risk7_PlusY67!$D413,Raw_DATA!$A:$A,0)),"")</f>
        <v>46</v>
      </c>
      <c r="BG413" s="407">
        <f>IFERROR(INDEX(Raw_DATA!P:P,MATCH(Risk7_PlusY67!$D413,Raw_DATA!$A:$A,0)),"")</f>
        <v>39</v>
      </c>
      <c r="BH413" s="407">
        <f>IFERROR(INDEX(Raw_DATA!Q:Q,MATCH(Risk7_PlusY67!$D413,Raw_DATA!$A:$A,0)),"")</f>
        <v>220</v>
      </c>
      <c r="BI413" s="407">
        <f>IFERROR(INDEX(Raw_DATA!R:R,MATCH(Risk7_PlusY67!$D413,Raw_DATA!$A:$A,0)),"")</f>
        <v>85</v>
      </c>
      <c r="BJ413" s="124" t="str">
        <f>INDEX('Org2567'!$BM:$BM,MATCH(Risk7_PlusY67!D413,'Org2567'!$D:$D,0))</f>
        <v>รพช.F1 P&lt;=50,000</v>
      </c>
    </row>
    <row r="414" spans="1:62" x14ac:dyDescent="0.7">
      <c r="A414" s="206">
        <f>IF(ISBLANK(D414),"",COUNTA($D$3:D414))</f>
        <v>412</v>
      </c>
      <c r="B414" s="207">
        <f>IFERROR(INDEX(ID!$E:$E,MATCH(Risk7_PlusY67!$D414,ID!$A:$A,0)),"")</f>
        <v>6</v>
      </c>
      <c r="C414" s="207" t="str">
        <f>IFERROR(INDEX(ID!$I:$I,MATCH(Risk7_PlusY67!$D414,ID!$A:$A,0)),"")</f>
        <v>สระแก้ว</v>
      </c>
      <c r="D414" s="295" t="s">
        <v>427</v>
      </c>
      <c r="E414" s="207" t="str">
        <f>IFERROR(INDEX(ID!$C:$C,MATCH(Risk7_PlusY67!$D414,ID!$A:$A,0)),"")</f>
        <v>วัฒนานคร,รพช.</v>
      </c>
      <c r="F414" s="207" t="str">
        <f>IFERROR(INDEX(ID!$G:$G,MATCH(Risk7_PlusY67!$D414,ID!$A:$A,0)),"")</f>
        <v>รพช.</v>
      </c>
      <c r="G414" s="206">
        <f>IFERROR(INDEX(ID!$J:$J,MATCH(Risk7_PlusY67!$D414,ID!$A:$A,0)),"")</f>
        <v>75</v>
      </c>
      <c r="H414" s="208" t="str">
        <f>IFERROR(INDEX(ID!$P:$P,MATCH(Risk7_PlusY67!$D414,ID!$A:$A,0)),"")</f>
        <v>รพช.F2 P30,000-60,000</v>
      </c>
      <c r="I414" s="209">
        <f>IFERROR(INDEX(Raw_DATA!E:E,MATCH(Risk7_PlusY67!$D414,Raw_DATA!$A:$A,0)),"")</f>
        <v>6.28</v>
      </c>
      <c r="J414" s="209">
        <f>IFERROR(INDEX(Raw_DATA!F:F,MATCH(Risk7_PlusY67!$D414,Raw_DATA!$A:$A,0)),"")</f>
        <v>6.1</v>
      </c>
      <c r="K414" s="209">
        <f>IFERROR(INDEX(Raw_DATA!G:G,MATCH(Risk7_PlusY67!$D414,Raw_DATA!$A:$A,0)),"")</f>
        <v>5.0999999999999996</v>
      </c>
      <c r="L414" s="209">
        <f>IFERROR(INDEX(Raw_DATA!H:H,MATCH(Risk7_PlusY67!$D414,Raw_DATA!$A:$A,0)),"")</f>
        <v>113864736.55</v>
      </c>
      <c r="M414" s="210">
        <f>IFERROR(INDEX(Raw_DATA!I:I,MATCH(Risk7_PlusY67!$D414,Raw_DATA!$A:$A,0)),"")</f>
        <v>-1743022.53</v>
      </c>
      <c r="N414" s="206">
        <f t="shared" si="126"/>
        <v>0</v>
      </c>
      <c r="O414" s="206">
        <f t="shared" si="127"/>
        <v>1</v>
      </c>
      <c r="P414" s="206">
        <f t="shared" si="128"/>
        <v>0</v>
      </c>
      <c r="Q414" s="211">
        <f t="shared" si="129"/>
        <v>783.9</v>
      </c>
      <c r="R414" s="206">
        <f t="shared" si="130"/>
        <v>1</v>
      </c>
      <c r="S414" s="212">
        <f>IFERROR(INDEX(Raw_DATA!J:J,MATCH(Risk7_PlusY67!$D414,Raw_DATA!$A:$A,0)),"")</f>
        <v>4831452.9800000004</v>
      </c>
      <c r="T414" s="213">
        <f>IFERROR(INDEX(Raw_DATA!K:K,MATCH(Risk7_PlusY67!$D414,Raw_DATA!$A:$A,0)),"")</f>
        <v>88596690.900000006</v>
      </c>
      <c r="U414" s="214">
        <f t="shared" si="131"/>
        <v>1</v>
      </c>
      <c r="V414" s="214">
        <f t="shared" si="132"/>
        <v>1</v>
      </c>
      <c r="W414" s="214">
        <f>IF(OR(AND((K414&lt;0.8),(AJ414&gt;180)),AND((K414&lt;0.8),(AJ414&lt;10)),AND((K414&gt;=0.8),(AJ414&lt;10)),AND((K414&gt;=0.8),(AJ414&gt;90))),0,1)</f>
        <v>1</v>
      </c>
      <c r="X414" s="214">
        <f t="shared" si="133"/>
        <v>1</v>
      </c>
      <c r="Y414" s="214">
        <f t="shared" si="134"/>
        <v>0</v>
      </c>
      <c r="Z414" s="214">
        <f t="shared" si="135"/>
        <v>0</v>
      </c>
      <c r="AA414" s="214">
        <f t="shared" si="136"/>
        <v>1</v>
      </c>
      <c r="AB414" s="215" t="str">
        <f t="shared" si="137"/>
        <v>B</v>
      </c>
      <c r="AC414" s="215" t="str">
        <f t="shared" si="138"/>
        <v>1B</v>
      </c>
      <c r="AD414" s="216"/>
      <c r="AE414" s="216"/>
      <c r="AF414" s="434">
        <f>IFERROR(INDEX(Raw_DATA!L:L,MATCH(Risk7_PlusY67!$D414,Raw_DATA!$A:$A,0)),"")</f>
        <v>2.86</v>
      </c>
      <c r="AG414" s="434">
        <f>IFERROR(INDEX(AVGGroup!$D$5:$D$21,MATCH(Risk7_PlusY67!$H414,AVGGroup!$C$5:$C$21,0)),"")</f>
        <v>-4.37</v>
      </c>
      <c r="AH414" s="434">
        <f>IFERROR(INDEX(Raw_DATA!M:M,MATCH(Risk7_PlusY67!$D414,Raw_DATA!$A:$A,0)),"")</f>
        <v>-0.8</v>
      </c>
      <c r="AI414" s="435">
        <f>IFERROR(INDEX(AVGGroup!$F$5:$F$21,MATCH(Risk7_PlusY67!$H414,AVGGroup!$C$5:$C$21,0)),"")</f>
        <v>-9.19</v>
      </c>
      <c r="AJ414" s="401">
        <f>IFERROR(INDEX(Raw_DATA!N:N,MATCH(Risk7_PlusY67!$D414,Raw_DATA!$A:$A,0)),"")</f>
        <v>87</v>
      </c>
      <c r="AK414" s="401">
        <f>IFERROR(INDEX(Raw_DATA!O:O,MATCH(Risk7_PlusY67!$D414,Raw_DATA!$A:$A,0)),"")</f>
        <v>59</v>
      </c>
      <c r="AL414" s="401">
        <f>IFERROR(INDEX(Raw_DATA!P:P,MATCH(Risk7_PlusY67!$D414,Raw_DATA!$A:$A,0)),"")</f>
        <v>64</v>
      </c>
      <c r="AM414" s="401">
        <f>IFERROR(INDEX(Raw_DATA!Q:Q,MATCH(Risk7_PlusY67!$D414,Raw_DATA!$A:$A,0)),"")</f>
        <v>135</v>
      </c>
      <c r="AN414" s="401">
        <f>IFERROR(INDEX(Raw_DATA!R:R,MATCH(Risk7_PlusY67!$D414,Raw_DATA!$A:$A,0)),"")</f>
        <v>44</v>
      </c>
      <c r="AO414" s="407"/>
      <c r="AP414" s="411" t="b">
        <f>AB414=AY414</f>
        <v>1</v>
      </c>
      <c r="AQ414" s="340">
        <f t="shared" si="139"/>
        <v>1</v>
      </c>
      <c r="AR414" s="123">
        <f t="shared" si="140"/>
        <v>1</v>
      </c>
      <c r="AS414" s="123">
        <f t="shared" si="141"/>
        <v>1</v>
      </c>
      <c r="AT414" s="123">
        <f>IF(OR(AND((K414&lt;0.8),(BE414&gt;180)),AND((K414&lt;0.8),(BE414&lt;10)),AND((K414&gt;=0.8),(BE414&lt;10)),AND((K414&gt;=0.8),(BE414&gt;90))),0,1)</f>
        <v>1</v>
      </c>
      <c r="AU414" s="123">
        <f t="shared" si="142"/>
        <v>1</v>
      </c>
      <c r="AV414" s="123">
        <f t="shared" si="143"/>
        <v>0</v>
      </c>
      <c r="AW414" s="123">
        <f t="shared" si="144"/>
        <v>0</v>
      </c>
      <c r="AX414" s="123">
        <f t="shared" si="145"/>
        <v>1</v>
      </c>
      <c r="AY414" s="416" t="str">
        <f t="shared" si="146"/>
        <v>B</v>
      </c>
      <c r="AZ414" s="416" t="str">
        <f>R414&amp;AY414</f>
        <v>1B</v>
      </c>
      <c r="BA414" s="417">
        <f>IFERROR(INDEX(Raw_DATA!L:L,MATCH(Risk7_PlusY67!$D414,Raw_DATA!$A:$A,0)),"")</f>
        <v>2.86</v>
      </c>
      <c r="BB414" s="417">
        <f>IFERROR(INDEX(AVGGroup!$H$5:$H$21,MATCH(Risk7_PlusY67!$BJ414,AVGGroup!$C$5:$C$21,0)),"")</f>
        <v>-3.95</v>
      </c>
      <c r="BC414" s="417">
        <f>IFERROR(INDEX(Raw_DATA!M:M,MATCH(Risk7_PlusY67!$D414,Raw_DATA!$A:$A,0)),"")</f>
        <v>-0.8</v>
      </c>
      <c r="BD414" s="418">
        <f>IFERROR(INDEX(AVGGroup!$J$5:$J$21,MATCH(Risk7_PlusY67!$BJ414,AVGGroup!$C$5:$C$21,0)),"")</f>
        <v>-8.8800000000000008</v>
      </c>
      <c r="BE414" s="407">
        <f>IFERROR(INDEX(Raw_DATA!N:N,MATCH(Risk7_PlusY67!$D414,Raw_DATA!$A:$A,0)),"")</f>
        <v>87</v>
      </c>
      <c r="BF414" s="407">
        <f>IFERROR(INDEX(Raw_DATA!O:O,MATCH(Risk7_PlusY67!$D414,Raw_DATA!$A:$A,0)),"")</f>
        <v>59</v>
      </c>
      <c r="BG414" s="407">
        <f>IFERROR(INDEX(Raw_DATA!P:P,MATCH(Risk7_PlusY67!$D414,Raw_DATA!$A:$A,0)),"")</f>
        <v>64</v>
      </c>
      <c r="BH414" s="407">
        <f>IFERROR(INDEX(Raw_DATA!Q:Q,MATCH(Risk7_PlusY67!$D414,Raw_DATA!$A:$A,0)),"")</f>
        <v>135</v>
      </c>
      <c r="BI414" s="407">
        <f>IFERROR(INDEX(Raw_DATA!R:R,MATCH(Risk7_PlusY67!$D414,Raw_DATA!$A:$A,0)),"")</f>
        <v>44</v>
      </c>
      <c r="BJ414" s="124" t="str">
        <f>INDEX('Org2567'!$BM:$BM,MATCH(Risk7_PlusY67!D414,'Org2567'!$D:$D,0))</f>
        <v>รพช.F2 P30,000-60,000</v>
      </c>
    </row>
    <row r="415" spans="1:62" x14ac:dyDescent="0.7">
      <c r="A415" s="206">
        <f>IF(ISBLANK(D415),"",COUNTA($D$3:D415))</f>
        <v>413</v>
      </c>
      <c r="B415" s="207">
        <f>IFERROR(INDEX(ID!$E:$E,MATCH(Risk7_PlusY67!$D415,ID!$A:$A,0)),"")</f>
        <v>6</v>
      </c>
      <c r="C415" s="207" t="str">
        <f>IFERROR(INDEX(ID!$I:$I,MATCH(Risk7_PlusY67!$D415,ID!$A:$A,0)),"")</f>
        <v>สระแก้ว</v>
      </c>
      <c r="D415" s="295" t="s">
        <v>428</v>
      </c>
      <c r="E415" s="207" t="str">
        <f>IFERROR(INDEX(ID!$C:$C,MATCH(Risk7_PlusY67!$D415,ID!$A:$A,0)),"")</f>
        <v>อรัญประเทศ,รพท.</v>
      </c>
      <c r="F415" s="207" t="str">
        <f>IFERROR(INDEX(ID!$G:$G,MATCH(Risk7_PlusY67!$D415,ID!$A:$A,0)),"")</f>
        <v>รพท.</v>
      </c>
      <c r="G415" s="206">
        <f>IFERROR(INDEX(ID!$J:$J,MATCH(Risk7_PlusY67!$D415,ID!$A:$A,0)),"")</f>
        <v>260</v>
      </c>
      <c r="H415" s="208" t="str">
        <f>IFERROR(INDEX(ID!$P:$P,MATCH(Risk7_PlusY67!$D415,ID!$A:$A,0)),"")</f>
        <v>รพท.M1 B&gt;200</v>
      </c>
      <c r="I415" s="209">
        <f>IFERROR(INDEX(Raw_DATA!E:E,MATCH(Risk7_PlusY67!$D415,Raw_DATA!$A:$A,0)),"")</f>
        <v>5.03</v>
      </c>
      <c r="J415" s="209">
        <f>IFERROR(INDEX(Raw_DATA!F:F,MATCH(Risk7_PlusY67!$D415,Raw_DATA!$A:$A,0)),"")</f>
        <v>4.84</v>
      </c>
      <c r="K415" s="209">
        <f>IFERROR(INDEX(Raw_DATA!G:G,MATCH(Risk7_PlusY67!$D415,Raw_DATA!$A:$A,0)),"")</f>
        <v>4.03</v>
      </c>
      <c r="L415" s="209">
        <f>IFERROR(INDEX(Raw_DATA!H:H,MATCH(Risk7_PlusY67!$D415,Raw_DATA!$A:$A,0)),"")</f>
        <v>316379971.74000001</v>
      </c>
      <c r="M415" s="210">
        <f>IFERROR(INDEX(Raw_DATA!I:I,MATCH(Risk7_PlusY67!$D415,Raw_DATA!$A:$A,0)),"")</f>
        <v>22104585</v>
      </c>
      <c r="N415" s="206">
        <f t="shared" si="126"/>
        <v>0</v>
      </c>
      <c r="O415" s="206">
        <f t="shared" si="127"/>
        <v>0</v>
      </c>
      <c r="P415" s="206">
        <f t="shared" si="128"/>
        <v>0</v>
      </c>
      <c r="Q415" s="211" t="str">
        <f t="shared" si="129"/>
        <v/>
      </c>
      <c r="R415" s="206">
        <f t="shared" si="130"/>
        <v>0</v>
      </c>
      <c r="S415" s="212">
        <f>IFERROR(INDEX(Raw_DATA!J:J,MATCH(Risk7_PlusY67!$D415,Raw_DATA!$A:$A,0)),"")</f>
        <v>70233233.319999993</v>
      </c>
      <c r="T415" s="213">
        <f>IFERROR(INDEX(Raw_DATA!K:K,MATCH(Risk7_PlusY67!$D415,Raw_DATA!$A:$A,0)),"")</f>
        <v>238345686.97</v>
      </c>
      <c r="U415" s="214">
        <f t="shared" si="131"/>
        <v>1</v>
      </c>
      <c r="V415" s="214">
        <f t="shared" si="132"/>
        <v>1</v>
      </c>
      <c r="W415" s="214">
        <f>IF(OR(AND((K415&lt;0.8),(AJ415&gt;180)),AND((K415&lt;0.8),(AJ415&lt;10)),AND((K415&gt;=0.8),(AJ415&lt;10)),AND((K415&gt;=0.8),(AJ415&gt;90))),0,1)</f>
        <v>0</v>
      </c>
      <c r="X415" s="214">
        <f t="shared" si="133"/>
        <v>0</v>
      </c>
      <c r="Y415" s="214">
        <f t="shared" si="134"/>
        <v>0</v>
      </c>
      <c r="Z415" s="214">
        <f t="shared" si="135"/>
        <v>0</v>
      </c>
      <c r="AA415" s="214">
        <f t="shared" si="136"/>
        <v>1</v>
      </c>
      <c r="AB415" s="215" t="str">
        <f t="shared" si="137"/>
        <v>C</v>
      </c>
      <c r="AC415" s="215" t="str">
        <f t="shared" si="138"/>
        <v>0C</v>
      </c>
      <c r="AD415" s="216"/>
      <c r="AE415" s="216"/>
      <c r="AF415" s="434">
        <f>IFERROR(INDEX(Raw_DATA!L:L,MATCH(Risk7_PlusY67!$D415,Raw_DATA!$A:$A,0)),"")</f>
        <v>13.63</v>
      </c>
      <c r="AG415" s="434">
        <f>IFERROR(INDEX(AVGGroup!$D$5:$D$21,MATCH(Risk7_PlusY67!$H415,AVGGroup!$C$5:$C$21,0)),"")</f>
        <v>3.38</v>
      </c>
      <c r="AH415" s="434">
        <f>IFERROR(INDEX(Raw_DATA!M:M,MATCH(Risk7_PlusY67!$D415,Raw_DATA!$A:$A,0)),"")</f>
        <v>2.04</v>
      </c>
      <c r="AI415" s="435">
        <f>IFERROR(INDEX(AVGGroup!$F$5:$F$21,MATCH(Risk7_PlusY67!$H415,AVGGroup!$C$5:$C$21,0)),"")</f>
        <v>0.04</v>
      </c>
      <c r="AJ415" s="401">
        <f>IFERROR(INDEX(Raw_DATA!N:N,MATCH(Risk7_PlusY67!$D415,Raw_DATA!$A:$A,0)),"")</f>
        <v>116</v>
      </c>
      <c r="AK415" s="401">
        <f>IFERROR(INDEX(Raw_DATA!O:O,MATCH(Risk7_PlusY67!$D415,Raw_DATA!$A:$A,0)),"")</f>
        <v>158</v>
      </c>
      <c r="AL415" s="401">
        <f>IFERROR(INDEX(Raw_DATA!P:P,MATCH(Risk7_PlusY67!$D415,Raw_DATA!$A:$A,0)),"")</f>
        <v>109</v>
      </c>
      <c r="AM415" s="401">
        <f>IFERROR(INDEX(Raw_DATA!Q:Q,MATCH(Risk7_PlusY67!$D415,Raw_DATA!$A:$A,0)),"")</f>
        <v>1335</v>
      </c>
      <c r="AN415" s="401">
        <f>IFERROR(INDEX(Raw_DATA!R:R,MATCH(Risk7_PlusY67!$D415,Raw_DATA!$A:$A,0)),"")</f>
        <v>54</v>
      </c>
      <c r="AO415" s="407"/>
      <c r="AP415" s="411" t="b">
        <f>AB415=AY415</f>
        <v>1</v>
      </c>
      <c r="AQ415" s="340">
        <f t="shared" si="139"/>
        <v>0</v>
      </c>
      <c r="AR415" s="123">
        <f t="shared" si="140"/>
        <v>1</v>
      </c>
      <c r="AS415" s="123">
        <f t="shared" si="141"/>
        <v>1</v>
      </c>
      <c r="AT415" s="123">
        <f>IF(OR(AND((K415&lt;0.8),(BE415&gt;180)),AND((K415&lt;0.8),(BE415&lt;10)),AND((K415&gt;=0.8),(BE415&lt;10)),AND((K415&gt;=0.8),(BE415&gt;90))),0,1)</f>
        <v>0</v>
      </c>
      <c r="AU415" s="123">
        <f t="shared" si="142"/>
        <v>0</v>
      </c>
      <c r="AV415" s="123">
        <f t="shared" si="143"/>
        <v>0</v>
      </c>
      <c r="AW415" s="123">
        <f t="shared" si="144"/>
        <v>0</v>
      </c>
      <c r="AX415" s="123">
        <f t="shared" si="145"/>
        <v>1</v>
      </c>
      <c r="AY415" s="416" t="str">
        <f t="shared" si="146"/>
        <v>C</v>
      </c>
      <c r="AZ415" s="416" t="str">
        <f>R415&amp;AY415</f>
        <v>0C</v>
      </c>
      <c r="BA415" s="417">
        <f>IFERROR(INDEX(Raw_DATA!L:L,MATCH(Risk7_PlusY67!$D415,Raw_DATA!$A:$A,0)),"")</f>
        <v>13.63</v>
      </c>
      <c r="BB415" s="417">
        <f>IFERROR(INDEX(AVGGroup!$H$5:$H$21,MATCH(Risk7_PlusY67!$BJ415,AVGGroup!$C$5:$C$21,0)),"")</f>
        <v>3.88</v>
      </c>
      <c r="BC415" s="417">
        <f>IFERROR(INDEX(Raw_DATA!M:M,MATCH(Risk7_PlusY67!$D415,Raw_DATA!$A:$A,0)),"")</f>
        <v>2.04</v>
      </c>
      <c r="BD415" s="418">
        <f>IFERROR(INDEX(AVGGroup!$J$5:$J$21,MATCH(Risk7_PlusY67!$BJ415,AVGGroup!$C$5:$C$21,0)),"")</f>
        <v>0.56999999999999995</v>
      </c>
      <c r="BE415" s="407">
        <f>IFERROR(INDEX(Raw_DATA!N:N,MATCH(Risk7_PlusY67!$D415,Raw_DATA!$A:$A,0)),"")</f>
        <v>116</v>
      </c>
      <c r="BF415" s="407">
        <f>IFERROR(INDEX(Raw_DATA!O:O,MATCH(Risk7_PlusY67!$D415,Raw_DATA!$A:$A,0)),"")</f>
        <v>158</v>
      </c>
      <c r="BG415" s="407">
        <f>IFERROR(INDEX(Raw_DATA!P:P,MATCH(Risk7_PlusY67!$D415,Raw_DATA!$A:$A,0)),"")</f>
        <v>109</v>
      </c>
      <c r="BH415" s="407">
        <f>IFERROR(INDEX(Raw_DATA!Q:Q,MATCH(Risk7_PlusY67!$D415,Raw_DATA!$A:$A,0)),"")</f>
        <v>1335</v>
      </c>
      <c r="BI415" s="407">
        <f>IFERROR(INDEX(Raw_DATA!R:R,MATCH(Risk7_PlusY67!$D415,Raw_DATA!$A:$A,0)),"")</f>
        <v>54</v>
      </c>
      <c r="BJ415" s="124" t="str">
        <f>INDEX('Org2567'!$BM:$BM,MATCH(Risk7_PlusY67!D415,'Org2567'!$D:$D,0))</f>
        <v>รพท.M1 B&gt;200</v>
      </c>
    </row>
    <row r="416" spans="1:62" x14ac:dyDescent="0.7">
      <c r="A416" s="206">
        <f>IF(ISBLANK(D416),"",COUNTA($D$3:D416))</f>
        <v>414</v>
      </c>
      <c r="B416" s="207">
        <f>IFERROR(INDEX(ID!$E:$E,MATCH(Risk7_PlusY67!$D416,ID!$A:$A,0)),"")</f>
        <v>6</v>
      </c>
      <c r="C416" s="207" t="str">
        <f>IFERROR(INDEX(ID!$I:$I,MATCH(Risk7_PlusY67!$D416,ID!$A:$A,0)),"")</f>
        <v>สระแก้ว</v>
      </c>
      <c r="D416" s="295" t="s">
        <v>429</v>
      </c>
      <c r="E416" s="207" t="str">
        <f>IFERROR(INDEX(ID!$C:$C,MATCH(Risk7_PlusY67!$D416,ID!$A:$A,0)),"")</f>
        <v>เขาฉกรรจ์,รพช.</v>
      </c>
      <c r="F416" s="207" t="str">
        <f>IFERROR(INDEX(ID!$G:$G,MATCH(Risk7_PlusY67!$D416,ID!$A:$A,0)),"")</f>
        <v>รพช.</v>
      </c>
      <c r="G416" s="206">
        <f>IFERROR(INDEX(ID!$J:$J,MATCH(Risk7_PlusY67!$D416,ID!$A:$A,0)),"")</f>
        <v>50</v>
      </c>
      <c r="H416" s="208" t="str">
        <f>IFERROR(INDEX(ID!$P:$P,MATCH(Risk7_PlusY67!$D416,ID!$A:$A,0)),"")</f>
        <v>รพช.F2 P30,000-60,000</v>
      </c>
      <c r="I416" s="209">
        <f>IFERROR(INDEX(Raw_DATA!E:E,MATCH(Risk7_PlusY67!$D416,Raw_DATA!$A:$A,0)),"")</f>
        <v>6.05</v>
      </c>
      <c r="J416" s="209">
        <f>IFERROR(INDEX(Raw_DATA!F:F,MATCH(Risk7_PlusY67!$D416,Raw_DATA!$A:$A,0)),"")</f>
        <v>5.69</v>
      </c>
      <c r="K416" s="209">
        <f>IFERROR(INDEX(Raw_DATA!G:G,MATCH(Risk7_PlusY67!$D416,Raw_DATA!$A:$A,0)),"")</f>
        <v>4.67</v>
      </c>
      <c r="L416" s="209">
        <f>IFERROR(INDEX(Raw_DATA!H:H,MATCH(Risk7_PlusY67!$D416,Raw_DATA!$A:$A,0)),"")</f>
        <v>49541491.18</v>
      </c>
      <c r="M416" s="210">
        <f>IFERROR(INDEX(Raw_DATA!I:I,MATCH(Risk7_PlusY67!$D416,Raw_DATA!$A:$A,0)),"")</f>
        <v>-8045491.0499999998</v>
      </c>
      <c r="N416" s="206">
        <f t="shared" si="126"/>
        <v>0</v>
      </c>
      <c r="O416" s="206">
        <f t="shared" si="127"/>
        <v>1</v>
      </c>
      <c r="P416" s="206">
        <f t="shared" si="128"/>
        <v>0</v>
      </c>
      <c r="Q416" s="211">
        <f t="shared" si="129"/>
        <v>73.8</v>
      </c>
      <c r="R416" s="206">
        <f t="shared" si="130"/>
        <v>1</v>
      </c>
      <c r="S416" s="212">
        <f>IFERROR(INDEX(Raw_DATA!J:J,MATCH(Risk7_PlusY67!$D416,Raw_DATA!$A:$A,0)),"")</f>
        <v>-5289750.2699999996</v>
      </c>
      <c r="T416" s="213">
        <f>IFERROR(INDEX(Raw_DATA!K:K,MATCH(Risk7_PlusY67!$D416,Raw_DATA!$A:$A,0)),"")</f>
        <v>35987337.710000001</v>
      </c>
      <c r="U416" s="214">
        <f t="shared" si="131"/>
        <v>0</v>
      </c>
      <c r="V416" s="214">
        <f t="shared" si="132"/>
        <v>1</v>
      </c>
      <c r="W416" s="214">
        <f>IF(OR(AND((K416&lt;0.8),(AJ416&gt;180)),AND((K416&lt;0.8),(AJ416&lt;10)),AND((K416&gt;=0.8),(AJ416&lt;10)),AND((K416&gt;=0.8),(AJ416&gt;90))),0,1)</f>
        <v>1</v>
      </c>
      <c r="X416" s="214">
        <f t="shared" si="133"/>
        <v>0</v>
      </c>
      <c r="Y416" s="214">
        <f t="shared" si="134"/>
        <v>0</v>
      </c>
      <c r="Z416" s="214">
        <f t="shared" si="135"/>
        <v>0</v>
      </c>
      <c r="AA416" s="214">
        <f t="shared" si="136"/>
        <v>0</v>
      </c>
      <c r="AB416" s="215" t="str">
        <f t="shared" si="137"/>
        <v>C-</v>
      </c>
      <c r="AC416" s="215" t="str">
        <f t="shared" si="138"/>
        <v>1C-</v>
      </c>
      <c r="AD416" s="216"/>
      <c r="AE416" s="216"/>
      <c r="AF416" s="434">
        <f>IFERROR(INDEX(Raw_DATA!L:L,MATCH(Risk7_PlusY67!$D416,Raw_DATA!$A:$A,0)),"")</f>
        <v>-5.01</v>
      </c>
      <c r="AG416" s="434">
        <f>IFERROR(INDEX(AVGGroup!$D$5:$D$21,MATCH(Risk7_PlusY67!$H416,AVGGroup!$C$5:$C$21,0)),"")</f>
        <v>-4.37</v>
      </c>
      <c r="AH416" s="434">
        <f>IFERROR(INDEX(Raw_DATA!M:M,MATCH(Risk7_PlusY67!$D416,Raw_DATA!$A:$A,0)),"")</f>
        <v>-6.26</v>
      </c>
      <c r="AI416" s="435">
        <f>IFERROR(INDEX(AVGGroup!$F$5:$F$21,MATCH(Risk7_PlusY67!$H416,AVGGroup!$C$5:$C$21,0)),"")</f>
        <v>-9.19</v>
      </c>
      <c r="AJ416" s="401">
        <f>IFERROR(INDEX(Raw_DATA!N:N,MATCH(Risk7_PlusY67!$D416,Raw_DATA!$A:$A,0)),"")</f>
        <v>73</v>
      </c>
      <c r="AK416" s="401">
        <f>IFERROR(INDEX(Raw_DATA!O:O,MATCH(Risk7_PlusY67!$D416,Raw_DATA!$A:$A,0)),"")</f>
        <v>70</v>
      </c>
      <c r="AL416" s="401">
        <f>IFERROR(INDEX(Raw_DATA!P:P,MATCH(Risk7_PlusY67!$D416,Raw_DATA!$A:$A,0)),"")</f>
        <v>62</v>
      </c>
      <c r="AM416" s="401">
        <f>IFERROR(INDEX(Raw_DATA!Q:Q,MATCH(Risk7_PlusY67!$D416,Raw_DATA!$A:$A,0)),"")</f>
        <v>172</v>
      </c>
      <c r="AN416" s="401">
        <f>IFERROR(INDEX(Raw_DATA!R:R,MATCH(Risk7_PlusY67!$D416,Raw_DATA!$A:$A,0)),"")</f>
        <v>76</v>
      </c>
      <c r="AO416" s="407"/>
      <c r="AP416" s="411" t="b">
        <f>AB416=AY416</f>
        <v>1</v>
      </c>
      <c r="AQ416" s="340">
        <f t="shared" si="139"/>
        <v>1</v>
      </c>
      <c r="AR416" s="123">
        <f t="shared" si="140"/>
        <v>0</v>
      </c>
      <c r="AS416" s="123">
        <f t="shared" si="141"/>
        <v>1</v>
      </c>
      <c r="AT416" s="123">
        <f>IF(OR(AND((K416&lt;0.8),(BE416&gt;180)),AND((K416&lt;0.8),(BE416&lt;10)),AND((K416&gt;=0.8),(BE416&lt;10)),AND((K416&gt;=0.8),(BE416&gt;90))),0,1)</f>
        <v>1</v>
      </c>
      <c r="AU416" s="123">
        <f t="shared" si="142"/>
        <v>0</v>
      </c>
      <c r="AV416" s="123">
        <f t="shared" si="143"/>
        <v>0</v>
      </c>
      <c r="AW416" s="123">
        <f t="shared" si="144"/>
        <v>0</v>
      </c>
      <c r="AX416" s="123">
        <f t="shared" si="145"/>
        <v>0</v>
      </c>
      <c r="AY416" s="416" t="str">
        <f t="shared" si="146"/>
        <v>C-</v>
      </c>
      <c r="AZ416" s="416" t="str">
        <f>R416&amp;AY416</f>
        <v>1C-</v>
      </c>
      <c r="BA416" s="417">
        <f>IFERROR(INDEX(Raw_DATA!L:L,MATCH(Risk7_PlusY67!$D416,Raw_DATA!$A:$A,0)),"")</f>
        <v>-5.01</v>
      </c>
      <c r="BB416" s="417">
        <f>IFERROR(INDEX(AVGGroup!$H$5:$H$21,MATCH(Risk7_PlusY67!$BJ416,AVGGroup!$C$5:$C$21,0)),"")</f>
        <v>-3.95</v>
      </c>
      <c r="BC416" s="417">
        <f>IFERROR(INDEX(Raw_DATA!M:M,MATCH(Risk7_PlusY67!$D416,Raw_DATA!$A:$A,0)),"")</f>
        <v>-6.26</v>
      </c>
      <c r="BD416" s="418">
        <f>IFERROR(INDEX(AVGGroup!$J$5:$J$21,MATCH(Risk7_PlusY67!$BJ416,AVGGroup!$C$5:$C$21,0)),"")</f>
        <v>-8.8800000000000008</v>
      </c>
      <c r="BE416" s="407">
        <f>IFERROR(INDEX(Raw_DATA!N:N,MATCH(Risk7_PlusY67!$D416,Raw_DATA!$A:$A,0)),"")</f>
        <v>73</v>
      </c>
      <c r="BF416" s="407">
        <f>IFERROR(INDEX(Raw_DATA!O:O,MATCH(Risk7_PlusY67!$D416,Raw_DATA!$A:$A,0)),"")</f>
        <v>70</v>
      </c>
      <c r="BG416" s="407">
        <f>IFERROR(INDEX(Raw_DATA!P:P,MATCH(Risk7_PlusY67!$D416,Raw_DATA!$A:$A,0)),"")</f>
        <v>62</v>
      </c>
      <c r="BH416" s="407">
        <f>IFERROR(INDEX(Raw_DATA!Q:Q,MATCH(Risk7_PlusY67!$D416,Raw_DATA!$A:$A,0)),"")</f>
        <v>172</v>
      </c>
      <c r="BI416" s="407">
        <f>IFERROR(INDEX(Raw_DATA!R:R,MATCH(Risk7_PlusY67!$D416,Raw_DATA!$A:$A,0)),"")</f>
        <v>76</v>
      </c>
      <c r="BJ416" s="124" t="str">
        <f>INDEX('Org2567'!$BM:$BM,MATCH(Risk7_PlusY67!D416,'Org2567'!$D:$D,0))</f>
        <v>รพช.F2 P30,000-60,000</v>
      </c>
    </row>
    <row r="417" spans="1:62" x14ac:dyDescent="0.7">
      <c r="A417" s="206">
        <f>IF(ISBLANK(D417),"",COUNTA($D$3:D417))</f>
        <v>415</v>
      </c>
      <c r="B417" s="207">
        <f>IFERROR(INDEX(ID!$E:$E,MATCH(Risk7_PlusY67!$D417,ID!$A:$A,0)),"")</f>
        <v>6</v>
      </c>
      <c r="C417" s="207" t="str">
        <f>IFERROR(INDEX(ID!$I:$I,MATCH(Risk7_PlusY67!$D417,ID!$A:$A,0)),"")</f>
        <v>สระแก้ว</v>
      </c>
      <c r="D417" s="295" t="s">
        <v>430</v>
      </c>
      <c r="E417" s="207" t="str">
        <f>IFERROR(INDEX(ID!$C:$C,MATCH(Risk7_PlusY67!$D417,ID!$A:$A,0)),"")</f>
        <v>วังสมบูรณ์,รพช.</v>
      </c>
      <c r="F417" s="207" t="str">
        <f>IFERROR(INDEX(ID!$G:$G,MATCH(Risk7_PlusY67!$D417,ID!$A:$A,0)),"")</f>
        <v>รพช.</v>
      </c>
      <c r="G417" s="206">
        <f>IFERROR(INDEX(ID!$J:$J,MATCH(Risk7_PlusY67!$D417,ID!$A:$A,0)),"")</f>
        <v>34</v>
      </c>
      <c r="H417" s="208" t="str">
        <f>IFERROR(INDEX(ID!$P:$P,MATCH(Risk7_PlusY67!$D417,ID!$A:$A,0)),"")</f>
        <v>รพช.F2 P&lt;=30,000</v>
      </c>
      <c r="I417" s="209">
        <f>IFERROR(INDEX(Raw_DATA!E:E,MATCH(Risk7_PlusY67!$D417,Raw_DATA!$A:$A,0)),"")</f>
        <v>4.57</v>
      </c>
      <c r="J417" s="209">
        <f>IFERROR(INDEX(Raw_DATA!F:F,MATCH(Risk7_PlusY67!$D417,Raw_DATA!$A:$A,0)),"")</f>
        <v>4.16</v>
      </c>
      <c r="K417" s="209">
        <f>IFERROR(INDEX(Raw_DATA!G:G,MATCH(Risk7_PlusY67!$D417,Raw_DATA!$A:$A,0)),"")</f>
        <v>3.8</v>
      </c>
      <c r="L417" s="209">
        <f>IFERROR(INDEX(Raw_DATA!H:H,MATCH(Risk7_PlusY67!$D417,Raw_DATA!$A:$A,0)),"")</f>
        <v>34888051.039999999</v>
      </c>
      <c r="M417" s="210">
        <f>IFERROR(INDEX(Raw_DATA!I:I,MATCH(Risk7_PlusY67!$D417,Raw_DATA!$A:$A,0)),"")</f>
        <v>-800972.86</v>
      </c>
      <c r="N417" s="206">
        <f t="shared" si="126"/>
        <v>0</v>
      </c>
      <c r="O417" s="206">
        <f t="shared" si="127"/>
        <v>1</v>
      </c>
      <c r="P417" s="206">
        <f t="shared" si="128"/>
        <v>0</v>
      </c>
      <c r="Q417" s="211">
        <f t="shared" si="129"/>
        <v>522.6</v>
      </c>
      <c r="R417" s="206">
        <f t="shared" si="130"/>
        <v>1</v>
      </c>
      <c r="S417" s="212">
        <f>IFERROR(INDEX(Raw_DATA!J:J,MATCH(Risk7_PlusY67!$D417,Raw_DATA!$A:$A,0)),"")</f>
        <v>2595446.67</v>
      </c>
      <c r="T417" s="213">
        <f>IFERROR(INDEX(Raw_DATA!K:K,MATCH(Risk7_PlusY67!$D417,Raw_DATA!$A:$A,0)),"")</f>
        <v>27423429.91</v>
      </c>
      <c r="U417" s="214">
        <f t="shared" si="131"/>
        <v>1</v>
      </c>
      <c r="V417" s="214">
        <f t="shared" si="132"/>
        <v>1</v>
      </c>
      <c r="W417" s="214">
        <f>IF(OR(AND((K417&lt;0.8),(AJ417&gt;180)),AND((K417&lt;0.8),(AJ417&lt;10)),AND((K417&gt;=0.8),(AJ417&lt;10)),AND((K417&gt;=0.8),(AJ417&gt;90))),0,1)</f>
        <v>0</v>
      </c>
      <c r="X417" s="214">
        <f t="shared" si="133"/>
        <v>1</v>
      </c>
      <c r="Y417" s="214">
        <f t="shared" si="134"/>
        <v>0</v>
      </c>
      <c r="Z417" s="214">
        <f t="shared" si="135"/>
        <v>1</v>
      </c>
      <c r="AA417" s="214">
        <f t="shared" si="136"/>
        <v>0</v>
      </c>
      <c r="AB417" s="215" t="str">
        <f t="shared" si="137"/>
        <v>B-</v>
      </c>
      <c r="AC417" s="215" t="str">
        <f t="shared" si="138"/>
        <v>1B-</v>
      </c>
      <c r="AD417" s="216"/>
      <c r="AE417" s="216"/>
      <c r="AF417" s="434">
        <f>IFERROR(INDEX(Raw_DATA!L:L,MATCH(Risk7_PlusY67!$D417,Raw_DATA!$A:$A,0)),"")</f>
        <v>4.03</v>
      </c>
      <c r="AG417" s="434">
        <f>IFERROR(INDEX(AVGGroup!$D$5:$D$21,MATCH(Risk7_PlusY67!$H417,AVGGroup!$C$5:$C$21,0)),"")</f>
        <v>-3.55</v>
      </c>
      <c r="AH417" s="434">
        <f>IFERROR(INDEX(Raw_DATA!M:M,MATCH(Risk7_PlusY67!$D417,Raw_DATA!$A:$A,0)),"")</f>
        <v>-0.73</v>
      </c>
      <c r="AI417" s="435">
        <f>IFERROR(INDEX(AVGGroup!$F$5:$F$21,MATCH(Risk7_PlusY67!$H417,AVGGroup!$C$5:$C$21,0)),"")</f>
        <v>-10.199999999999999</v>
      </c>
      <c r="AJ417" s="401">
        <f>IFERROR(INDEX(Raw_DATA!N:N,MATCH(Risk7_PlusY67!$D417,Raw_DATA!$A:$A,0)),"")</f>
        <v>103</v>
      </c>
      <c r="AK417" s="401">
        <f>IFERROR(INDEX(Raw_DATA!O:O,MATCH(Risk7_PlusY67!$D417,Raw_DATA!$A:$A,0)),"")</f>
        <v>25</v>
      </c>
      <c r="AL417" s="401">
        <f>IFERROR(INDEX(Raw_DATA!P:P,MATCH(Risk7_PlusY67!$D417,Raw_DATA!$A:$A,0)),"")</f>
        <v>75</v>
      </c>
      <c r="AM417" s="401">
        <f>IFERROR(INDEX(Raw_DATA!Q:Q,MATCH(Risk7_PlusY67!$D417,Raw_DATA!$A:$A,0)),"")</f>
        <v>83</v>
      </c>
      <c r="AN417" s="401">
        <f>IFERROR(INDEX(Raw_DATA!R:R,MATCH(Risk7_PlusY67!$D417,Raw_DATA!$A:$A,0)),"")</f>
        <v>109</v>
      </c>
      <c r="AO417" s="407"/>
      <c r="AP417" s="411" t="b">
        <f>AB417=AY417</f>
        <v>1</v>
      </c>
      <c r="AQ417" s="340">
        <f t="shared" si="139"/>
        <v>1</v>
      </c>
      <c r="AR417" s="123">
        <f t="shared" si="140"/>
        <v>1</v>
      </c>
      <c r="AS417" s="123">
        <f t="shared" si="141"/>
        <v>1</v>
      </c>
      <c r="AT417" s="123">
        <f>IF(OR(AND((K417&lt;0.8),(BE417&gt;180)),AND((K417&lt;0.8),(BE417&lt;10)),AND((K417&gt;=0.8),(BE417&lt;10)),AND((K417&gt;=0.8),(BE417&gt;90))),0,1)</f>
        <v>0</v>
      </c>
      <c r="AU417" s="123">
        <f t="shared" si="142"/>
        <v>1</v>
      </c>
      <c r="AV417" s="123">
        <f t="shared" si="143"/>
        <v>0</v>
      </c>
      <c r="AW417" s="123">
        <f t="shared" si="144"/>
        <v>1</v>
      </c>
      <c r="AX417" s="123">
        <f t="shared" si="145"/>
        <v>0</v>
      </c>
      <c r="AY417" s="416" t="str">
        <f t="shared" si="146"/>
        <v>B-</v>
      </c>
      <c r="AZ417" s="416" t="str">
        <f>R417&amp;AY417</f>
        <v>1B-</v>
      </c>
      <c r="BA417" s="417">
        <f>IFERROR(INDEX(Raw_DATA!L:L,MATCH(Risk7_PlusY67!$D417,Raw_DATA!$A:$A,0)),"")</f>
        <v>4.03</v>
      </c>
      <c r="BB417" s="417">
        <f>IFERROR(INDEX(AVGGroup!$H$5:$H$21,MATCH(Risk7_PlusY67!$BJ417,AVGGroup!$C$5:$C$21,0)),"")</f>
        <v>-3.54</v>
      </c>
      <c r="BC417" s="417">
        <f>IFERROR(INDEX(Raw_DATA!M:M,MATCH(Risk7_PlusY67!$D417,Raw_DATA!$A:$A,0)),"")</f>
        <v>-0.73</v>
      </c>
      <c r="BD417" s="418">
        <f>IFERROR(INDEX(AVGGroup!$J$5:$J$21,MATCH(Risk7_PlusY67!$BJ417,AVGGroup!$C$5:$C$21,0)),"")</f>
        <v>-10.199999999999999</v>
      </c>
      <c r="BE417" s="407">
        <f>IFERROR(INDEX(Raw_DATA!N:N,MATCH(Risk7_PlusY67!$D417,Raw_DATA!$A:$A,0)),"")</f>
        <v>103</v>
      </c>
      <c r="BF417" s="407">
        <f>IFERROR(INDEX(Raw_DATA!O:O,MATCH(Risk7_PlusY67!$D417,Raw_DATA!$A:$A,0)),"")</f>
        <v>25</v>
      </c>
      <c r="BG417" s="407">
        <f>IFERROR(INDEX(Raw_DATA!P:P,MATCH(Risk7_PlusY67!$D417,Raw_DATA!$A:$A,0)),"")</f>
        <v>75</v>
      </c>
      <c r="BH417" s="407">
        <f>IFERROR(INDEX(Raw_DATA!Q:Q,MATCH(Risk7_PlusY67!$D417,Raw_DATA!$A:$A,0)),"")</f>
        <v>83</v>
      </c>
      <c r="BI417" s="407">
        <f>IFERROR(INDEX(Raw_DATA!R:R,MATCH(Risk7_PlusY67!$D417,Raw_DATA!$A:$A,0)),"")</f>
        <v>109</v>
      </c>
      <c r="BJ417" s="124" t="str">
        <f>INDEX('Org2567'!$BM:$BM,MATCH(Risk7_PlusY67!D417,'Org2567'!$D:$D,0))</f>
        <v>รพช.F2 P&lt;=30,000</v>
      </c>
    </row>
    <row r="418" spans="1:62" x14ac:dyDescent="0.7">
      <c r="A418" s="206">
        <f>IF(ISBLANK(D418),"",COUNTA($D$3:D418))</f>
        <v>416</v>
      </c>
      <c r="B418" s="207">
        <f>IFERROR(INDEX(ID!$E:$E,MATCH(Risk7_PlusY67!$D418,ID!$A:$A,0)),"")</f>
        <v>6</v>
      </c>
      <c r="C418" s="207" t="str">
        <f>IFERROR(INDEX(ID!$I:$I,MATCH(Risk7_PlusY67!$D418,ID!$A:$A,0)),"")</f>
        <v>สระแก้ว</v>
      </c>
      <c r="D418" s="295" t="s">
        <v>431</v>
      </c>
      <c r="E418" s="207" t="str">
        <f>IFERROR(INDEX(ID!$C:$C,MATCH(Risk7_PlusY67!$D418,ID!$A:$A,0)),"")</f>
        <v>โคกสูง,รพช.</v>
      </c>
      <c r="F418" s="207" t="str">
        <f>IFERROR(INDEX(ID!$G:$G,MATCH(Risk7_PlusY67!$D418,ID!$A:$A,0)),"")</f>
        <v>รพช.</v>
      </c>
      <c r="G418" s="206">
        <f>IFERROR(INDEX(ID!$J:$J,MATCH(Risk7_PlusY67!$D418,ID!$A:$A,0)),"")</f>
        <v>30</v>
      </c>
      <c r="H418" s="208" t="str">
        <f>IFERROR(INDEX(ID!$P:$P,MATCH(Risk7_PlusY67!$D418,ID!$A:$A,0)),"")</f>
        <v>รพช.F2 P&lt;=30,000</v>
      </c>
      <c r="I418" s="209">
        <f>IFERROR(INDEX(Raw_DATA!E:E,MATCH(Risk7_PlusY67!$D418,Raw_DATA!$A:$A,0)),"")</f>
        <v>7.23</v>
      </c>
      <c r="J418" s="209">
        <f>IFERROR(INDEX(Raw_DATA!F:F,MATCH(Risk7_PlusY67!$D418,Raw_DATA!$A:$A,0)),"")</f>
        <v>6.72</v>
      </c>
      <c r="K418" s="209">
        <f>IFERROR(INDEX(Raw_DATA!G:G,MATCH(Risk7_PlusY67!$D418,Raw_DATA!$A:$A,0)),"")</f>
        <v>5.65</v>
      </c>
      <c r="L418" s="209">
        <f>IFERROR(INDEX(Raw_DATA!H:H,MATCH(Risk7_PlusY67!$D418,Raw_DATA!$A:$A,0)),"")</f>
        <v>49997524.380000003</v>
      </c>
      <c r="M418" s="210">
        <f>IFERROR(INDEX(Raw_DATA!I:I,MATCH(Risk7_PlusY67!$D418,Raw_DATA!$A:$A,0)),"")</f>
        <v>-7601456.2999999998</v>
      </c>
      <c r="N418" s="206">
        <f t="shared" si="126"/>
        <v>0</v>
      </c>
      <c r="O418" s="206">
        <f t="shared" si="127"/>
        <v>1</v>
      </c>
      <c r="P418" s="206">
        <f t="shared" si="128"/>
        <v>0</v>
      </c>
      <c r="Q418" s="211">
        <f t="shared" si="129"/>
        <v>78.900000000000006</v>
      </c>
      <c r="R418" s="206">
        <f t="shared" si="130"/>
        <v>1</v>
      </c>
      <c r="S418" s="212">
        <f>IFERROR(INDEX(Raw_DATA!J:J,MATCH(Risk7_PlusY67!$D418,Raw_DATA!$A:$A,0)),"")</f>
        <v>6179139.5999999996</v>
      </c>
      <c r="T418" s="213">
        <f>IFERROR(INDEX(Raw_DATA!K:K,MATCH(Risk7_PlusY67!$D418,Raw_DATA!$A:$A,0)),"")</f>
        <v>37375754.789999999</v>
      </c>
      <c r="U418" s="214">
        <f t="shared" si="131"/>
        <v>1</v>
      </c>
      <c r="V418" s="214">
        <f t="shared" si="132"/>
        <v>1</v>
      </c>
      <c r="W418" s="214">
        <f>IF(OR(AND((K418&lt;0.8),(AJ418&gt;180)),AND((K418&lt;0.8),(AJ418&lt;10)),AND((K418&gt;=0.8),(AJ418&lt;10)),AND((K418&gt;=0.8),(AJ418&gt;90))),0,1)</f>
        <v>1</v>
      </c>
      <c r="X418" s="214">
        <f t="shared" si="133"/>
        <v>0</v>
      </c>
      <c r="Y418" s="214">
        <f t="shared" si="134"/>
        <v>1</v>
      </c>
      <c r="Z418" s="214">
        <f t="shared" si="135"/>
        <v>1</v>
      </c>
      <c r="AA418" s="214">
        <f t="shared" si="136"/>
        <v>0</v>
      </c>
      <c r="AB418" s="215" t="str">
        <f t="shared" si="137"/>
        <v>B</v>
      </c>
      <c r="AC418" s="215" t="str">
        <f t="shared" si="138"/>
        <v>1B</v>
      </c>
      <c r="AD418" s="216"/>
      <c r="AE418" s="216"/>
      <c r="AF418" s="434">
        <f>IFERROR(INDEX(Raw_DATA!L:L,MATCH(Risk7_PlusY67!$D418,Raw_DATA!$A:$A,0)),"")</f>
        <v>9.4</v>
      </c>
      <c r="AG418" s="434">
        <f>IFERROR(INDEX(AVGGroup!$D$5:$D$21,MATCH(Risk7_PlusY67!$H418,AVGGroup!$C$5:$C$21,0)),"")</f>
        <v>-3.55</v>
      </c>
      <c r="AH418" s="434">
        <f>IFERROR(INDEX(Raw_DATA!M:M,MATCH(Risk7_PlusY67!$D418,Raw_DATA!$A:$A,0)),"")</f>
        <v>-5.52</v>
      </c>
      <c r="AI418" s="435">
        <f>IFERROR(INDEX(AVGGroup!$F$5:$F$21,MATCH(Risk7_PlusY67!$H418,AVGGroup!$C$5:$C$21,0)),"")</f>
        <v>-10.199999999999999</v>
      </c>
      <c r="AJ418" s="401">
        <f>IFERROR(INDEX(Raw_DATA!N:N,MATCH(Risk7_PlusY67!$D418,Raw_DATA!$A:$A,0)),"")</f>
        <v>81</v>
      </c>
      <c r="AK418" s="401">
        <f>IFERROR(INDEX(Raw_DATA!O:O,MATCH(Risk7_PlusY67!$D418,Raw_DATA!$A:$A,0)),"")</f>
        <v>73</v>
      </c>
      <c r="AL418" s="401">
        <f>IFERROR(INDEX(Raw_DATA!P:P,MATCH(Risk7_PlusY67!$D418,Raw_DATA!$A:$A,0)),"")</f>
        <v>51</v>
      </c>
      <c r="AM418" s="401">
        <f>IFERROR(INDEX(Raw_DATA!Q:Q,MATCH(Risk7_PlusY67!$D418,Raw_DATA!$A:$A,0)),"")</f>
        <v>113</v>
      </c>
      <c r="AN418" s="401">
        <f>IFERROR(INDEX(Raw_DATA!R:R,MATCH(Risk7_PlusY67!$D418,Raw_DATA!$A:$A,0)),"")</f>
        <v>115</v>
      </c>
      <c r="AO418" s="407"/>
      <c r="AP418" s="411" t="b">
        <f>AB418=AY418</f>
        <v>1</v>
      </c>
      <c r="AQ418" s="340">
        <f t="shared" si="139"/>
        <v>1</v>
      </c>
      <c r="AR418" s="123">
        <f t="shared" si="140"/>
        <v>1</v>
      </c>
      <c r="AS418" s="123">
        <f t="shared" si="141"/>
        <v>1</v>
      </c>
      <c r="AT418" s="123">
        <f>IF(OR(AND((K418&lt;0.8),(BE418&gt;180)),AND((K418&lt;0.8),(BE418&lt;10)),AND((K418&gt;=0.8),(BE418&lt;10)),AND((K418&gt;=0.8),(BE418&gt;90))),0,1)</f>
        <v>1</v>
      </c>
      <c r="AU418" s="123">
        <f t="shared" si="142"/>
        <v>0</v>
      </c>
      <c r="AV418" s="123">
        <f t="shared" si="143"/>
        <v>1</v>
      </c>
      <c r="AW418" s="123">
        <f t="shared" si="144"/>
        <v>1</v>
      </c>
      <c r="AX418" s="123">
        <f t="shared" si="145"/>
        <v>0</v>
      </c>
      <c r="AY418" s="416" t="str">
        <f t="shared" si="146"/>
        <v>B</v>
      </c>
      <c r="AZ418" s="416" t="str">
        <f>R418&amp;AY418</f>
        <v>1B</v>
      </c>
      <c r="BA418" s="417">
        <f>IFERROR(INDEX(Raw_DATA!L:L,MATCH(Risk7_PlusY67!$D418,Raw_DATA!$A:$A,0)),"")</f>
        <v>9.4</v>
      </c>
      <c r="BB418" s="417">
        <f>IFERROR(INDEX(AVGGroup!$H$5:$H$21,MATCH(Risk7_PlusY67!$BJ418,AVGGroup!$C$5:$C$21,0)),"")</f>
        <v>-3.54</v>
      </c>
      <c r="BC418" s="417">
        <f>IFERROR(INDEX(Raw_DATA!M:M,MATCH(Risk7_PlusY67!$D418,Raw_DATA!$A:$A,0)),"")</f>
        <v>-5.52</v>
      </c>
      <c r="BD418" s="418">
        <f>IFERROR(INDEX(AVGGroup!$J$5:$J$21,MATCH(Risk7_PlusY67!$BJ418,AVGGroup!$C$5:$C$21,0)),"")</f>
        <v>-10.199999999999999</v>
      </c>
      <c r="BE418" s="407">
        <f>IFERROR(INDEX(Raw_DATA!N:N,MATCH(Risk7_PlusY67!$D418,Raw_DATA!$A:$A,0)),"")</f>
        <v>81</v>
      </c>
      <c r="BF418" s="407">
        <f>IFERROR(INDEX(Raw_DATA!O:O,MATCH(Risk7_PlusY67!$D418,Raw_DATA!$A:$A,0)),"")</f>
        <v>73</v>
      </c>
      <c r="BG418" s="407">
        <f>IFERROR(INDEX(Raw_DATA!P:P,MATCH(Risk7_PlusY67!$D418,Raw_DATA!$A:$A,0)),"")</f>
        <v>51</v>
      </c>
      <c r="BH418" s="407">
        <f>IFERROR(INDEX(Raw_DATA!Q:Q,MATCH(Risk7_PlusY67!$D418,Raw_DATA!$A:$A,0)),"")</f>
        <v>113</v>
      </c>
      <c r="BI418" s="407">
        <f>IFERROR(INDEX(Raw_DATA!R:R,MATCH(Risk7_PlusY67!$D418,Raw_DATA!$A:$A,0)),"")</f>
        <v>115</v>
      </c>
      <c r="BJ418" s="124" t="str">
        <f>INDEX('Org2567'!$BM:$BM,MATCH(Risk7_PlusY67!D418,'Org2567'!$D:$D,0))</f>
        <v>รพช.F2 P&lt;=30,000</v>
      </c>
    </row>
    <row r="419" spans="1:62" x14ac:dyDescent="0.7">
      <c r="A419" s="206">
        <f>IF(ISBLANK(D419),"",COUNTA($D$3:D419))</f>
        <v>417</v>
      </c>
      <c r="B419" s="207">
        <f>IFERROR(INDEX(ID!$E:$E,MATCH(Risk7_PlusY67!$D419,ID!$A:$A,0)),"")</f>
        <v>7</v>
      </c>
      <c r="C419" s="207" t="str">
        <f>IFERROR(INDEX(ID!$I:$I,MATCH(Risk7_PlusY67!$D419,ID!$A:$A,0)),"")</f>
        <v>กาฬสินธุ์</v>
      </c>
      <c r="D419" s="295" t="s">
        <v>432</v>
      </c>
      <c r="E419" s="207" t="str">
        <f>IFERROR(INDEX(ID!$C:$C,MATCH(Risk7_PlusY67!$D419,ID!$A:$A,0)),"")</f>
        <v>กาฬสินธุ์,รพท.</v>
      </c>
      <c r="F419" s="207" t="str">
        <f>IFERROR(INDEX(ID!$G:$G,MATCH(Risk7_PlusY67!$D419,ID!$A:$A,0)),"")</f>
        <v>รพท.</v>
      </c>
      <c r="G419" s="206">
        <f>IFERROR(INDEX(ID!$J:$J,MATCH(Risk7_PlusY67!$D419,ID!$A:$A,0)),"")</f>
        <v>570</v>
      </c>
      <c r="H419" s="208" t="str">
        <f>IFERROR(INDEX(ID!$P:$P,MATCH(Risk7_PlusY67!$D419,ID!$A:$A,0)),"")</f>
        <v>รพท.S B&gt;400</v>
      </c>
      <c r="I419" s="209">
        <f>IFERROR(INDEX(Raw_DATA!E:E,MATCH(Risk7_PlusY67!$D419,Raw_DATA!$A:$A,0)),"")</f>
        <v>1.95</v>
      </c>
      <c r="J419" s="209">
        <f>IFERROR(INDEX(Raw_DATA!F:F,MATCH(Risk7_PlusY67!$D419,Raw_DATA!$A:$A,0)),"")</f>
        <v>1.73</v>
      </c>
      <c r="K419" s="209">
        <f>IFERROR(INDEX(Raw_DATA!G:G,MATCH(Risk7_PlusY67!$D419,Raw_DATA!$A:$A,0)),"")</f>
        <v>0.73</v>
      </c>
      <c r="L419" s="209">
        <f>IFERROR(INDEX(Raw_DATA!H:H,MATCH(Risk7_PlusY67!$D419,Raw_DATA!$A:$A,0)),"")</f>
        <v>285165400.83999997</v>
      </c>
      <c r="M419" s="210">
        <f>IFERROR(INDEX(Raw_DATA!I:I,MATCH(Risk7_PlusY67!$D419,Raw_DATA!$A:$A,0)),"")</f>
        <v>-140089486.66</v>
      </c>
      <c r="N419" s="206">
        <f t="shared" si="126"/>
        <v>1</v>
      </c>
      <c r="O419" s="206">
        <f t="shared" si="127"/>
        <v>1</v>
      </c>
      <c r="P419" s="206">
        <f t="shared" si="128"/>
        <v>0</v>
      </c>
      <c r="Q419" s="211">
        <f t="shared" si="129"/>
        <v>24.4</v>
      </c>
      <c r="R419" s="206">
        <f t="shared" si="130"/>
        <v>2</v>
      </c>
      <c r="S419" s="212">
        <f>IFERROR(INDEX(Raw_DATA!J:J,MATCH(Risk7_PlusY67!$D419,Raw_DATA!$A:$A,0)),"")</f>
        <v>-148851391.24000001</v>
      </c>
      <c r="T419" s="213">
        <f>IFERROR(INDEX(Raw_DATA!K:K,MATCH(Risk7_PlusY67!$D419,Raw_DATA!$A:$A,0)),"")</f>
        <v>-82198084.680000007</v>
      </c>
      <c r="U419" s="214">
        <f t="shared" si="131"/>
        <v>0</v>
      </c>
      <c r="V419" s="214">
        <f t="shared" si="132"/>
        <v>0</v>
      </c>
      <c r="W419" s="214">
        <f>IF(OR(AND((K419&lt;0.8),(AJ419&gt;180)),AND((K419&lt;0.8),(AJ419&lt;10)),AND((K419&gt;=0.8),(AJ419&lt;10)),AND((K419&gt;=0.8),(AJ419&gt;90))),0,1)</f>
        <v>1</v>
      </c>
      <c r="X419" s="214">
        <f t="shared" si="133"/>
        <v>1</v>
      </c>
      <c r="Y419" s="214">
        <f t="shared" si="134"/>
        <v>1</v>
      </c>
      <c r="Z419" s="214">
        <f t="shared" si="135"/>
        <v>0</v>
      </c>
      <c r="AA419" s="214">
        <f t="shared" si="136"/>
        <v>1</v>
      </c>
      <c r="AB419" s="215" t="str">
        <f t="shared" si="137"/>
        <v>B-</v>
      </c>
      <c r="AC419" s="215" t="str">
        <f t="shared" si="138"/>
        <v>2B-</v>
      </c>
      <c r="AD419" s="216"/>
      <c r="AE419" s="216"/>
      <c r="AF419" s="434">
        <f>IFERROR(INDEX(Raw_DATA!L:L,MATCH(Risk7_PlusY67!$D419,Raw_DATA!$A:$A,0)),"")</f>
        <v>-9.77</v>
      </c>
      <c r="AG419" s="434">
        <f>IFERROR(INDEX(AVGGroup!$D$5:$D$21,MATCH(Risk7_PlusY67!$H419,AVGGroup!$C$5:$C$21,0)),"")</f>
        <v>3.6</v>
      </c>
      <c r="AH419" s="434">
        <f>IFERROR(INDEX(Raw_DATA!M:M,MATCH(Risk7_PlusY67!$D419,Raw_DATA!$A:$A,0)),"")</f>
        <v>-8.01</v>
      </c>
      <c r="AI419" s="435">
        <f>IFERROR(INDEX(AVGGroup!$F$5:$F$21,MATCH(Risk7_PlusY67!$H419,AVGGroup!$C$5:$C$21,0)),"")</f>
        <v>-2.23</v>
      </c>
      <c r="AJ419" s="401">
        <f>IFERROR(INDEX(Raw_DATA!N:N,MATCH(Risk7_PlusY67!$D419,Raw_DATA!$A:$A,0)),"")</f>
        <v>91</v>
      </c>
      <c r="AK419" s="401">
        <f>IFERROR(INDEX(Raw_DATA!O:O,MATCH(Risk7_PlusY67!$D419,Raw_DATA!$A:$A,0)),"")</f>
        <v>55</v>
      </c>
      <c r="AL419" s="401">
        <f>IFERROR(INDEX(Raw_DATA!P:P,MATCH(Risk7_PlusY67!$D419,Raw_DATA!$A:$A,0)),"")</f>
        <v>39</v>
      </c>
      <c r="AM419" s="401">
        <f>IFERROR(INDEX(Raw_DATA!Q:Q,MATCH(Risk7_PlusY67!$D419,Raw_DATA!$A:$A,0)),"")</f>
        <v>150</v>
      </c>
      <c r="AN419" s="401">
        <f>IFERROR(INDEX(Raw_DATA!R:R,MATCH(Risk7_PlusY67!$D419,Raw_DATA!$A:$A,0)),"")</f>
        <v>42</v>
      </c>
      <c r="AO419" s="407"/>
      <c r="AP419" s="411" t="b">
        <f>AB419=AY419</f>
        <v>1</v>
      </c>
      <c r="AQ419" s="340">
        <f t="shared" si="139"/>
        <v>1</v>
      </c>
      <c r="AR419" s="123">
        <f t="shared" si="140"/>
        <v>0</v>
      </c>
      <c r="AS419" s="123">
        <f t="shared" si="141"/>
        <v>0</v>
      </c>
      <c r="AT419" s="123">
        <f>IF(OR(AND((K419&lt;0.8),(BE419&gt;180)),AND((K419&lt;0.8),(BE419&lt;10)),AND((K419&gt;=0.8),(BE419&lt;10)),AND((K419&gt;=0.8),(BE419&gt;90))),0,1)</f>
        <v>1</v>
      </c>
      <c r="AU419" s="123">
        <f t="shared" si="142"/>
        <v>1</v>
      </c>
      <c r="AV419" s="123">
        <f t="shared" si="143"/>
        <v>1</v>
      </c>
      <c r="AW419" s="123">
        <f t="shared" si="144"/>
        <v>0</v>
      </c>
      <c r="AX419" s="123">
        <f t="shared" si="145"/>
        <v>1</v>
      </c>
      <c r="AY419" s="416" t="str">
        <f t="shared" si="146"/>
        <v>B-</v>
      </c>
      <c r="AZ419" s="416" t="str">
        <f>R419&amp;AY419</f>
        <v>2B-</v>
      </c>
      <c r="BA419" s="417">
        <f>IFERROR(INDEX(Raw_DATA!L:L,MATCH(Risk7_PlusY67!$D419,Raw_DATA!$A:$A,0)),"")</f>
        <v>-9.77</v>
      </c>
      <c r="BB419" s="417">
        <f>IFERROR(INDEX(AVGGroup!$H$5:$H$21,MATCH(Risk7_PlusY67!$BJ419,AVGGroup!$C$5:$C$21,0)),"")</f>
        <v>3.6</v>
      </c>
      <c r="BC419" s="417">
        <f>IFERROR(INDEX(Raw_DATA!M:M,MATCH(Risk7_PlusY67!$D419,Raw_DATA!$A:$A,0)),"")</f>
        <v>-8.01</v>
      </c>
      <c r="BD419" s="418">
        <f>IFERROR(INDEX(AVGGroup!$J$5:$J$21,MATCH(Risk7_PlusY67!$BJ419,AVGGroup!$C$5:$C$21,0)),"")</f>
        <v>-2.23</v>
      </c>
      <c r="BE419" s="407">
        <f>IFERROR(INDEX(Raw_DATA!N:N,MATCH(Risk7_PlusY67!$D419,Raw_DATA!$A:$A,0)),"")</f>
        <v>91</v>
      </c>
      <c r="BF419" s="407">
        <f>IFERROR(INDEX(Raw_DATA!O:O,MATCH(Risk7_PlusY67!$D419,Raw_DATA!$A:$A,0)),"")</f>
        <v>55</v>
      </c>
      <c r="BG419" s="407">
        <f>IFERROR(INDEX(Raw_DATA!P:P,MATCH(Risk7_PlusY67!$D419,Raw_DATA!$A:$A,0)),"")</f>
        <v>39</v>
      </c>
      <c r="BH419" s="407">
        <f>IFERROR(INDEX(Raw_DATA!Q:Q,MATCH(Risk7_PlusY67!$D419,Raw_DATA!$A:$A,0)),"")</f>
        <v>150</v>
      </c>
      <c r="BI419" s="407">
        <f>IFERROR(INDEX(Raw_DATA!R:R,MATCH(Risk7_PlusY67!$D419,Raw_DATA!$A:$A,0)),"")</f>
        <v>42</v>
      </c>
      <c r="BJ419" s="124" t="str">
        <f>INDEX('Org2567'!$BM:$BM,MATCH(Risk7_PlusY67!D419,'Org2567'!$D:$D,0))</f>
        <v>รพท.S B&gt;400</v>
      </c>
    </row>
    <row r="420" spans="1:62" x14ac:dyDescent="0.7">
      <c r="A420" s="206">
        <f>IF(ISBLANK(D420),"",COUNTA($D$3:D420))</f>
        <v>418</v>
      </c>
      <c r="B420" s="207">
        <f>IFERROR(INDEX(ID!$E:$E,MATCH(Risk7_PlusY67!$D420,ID!$A:$A,0)),"")</f>
        <v>7</v>
      </c>
      <c r="C420" s="207" t="str">
        <f>IFERROR(INDEX(ID!$I:$I,MATCH(Risk7_PlusY67!$D420,ID!$A:$A,0)),"")</f>
        <v>กาฬสินธุ์</v>
      </c>
      <c r="D420" s="295" t="s">
        <v>433</v>
      </c>
      <c r="E420" s="207" t="str">
        <f>IFERROR(INDEX(ID!$C:$C,MATCH(Risk7_PlusY67!$D420,ID!$A:$A,0)),"")</f>
        <v>นามน,รพช.</v>
      </c>
      <c r="F420" s="207" t="str">
        <f>IFERROR(INDEX(ID!$G:$G,MATCH(Risk7_PlusY67!$D420,ID!$A:$A,0)),"")</f>
        <v>รพช.</v>
      </c>
      <c r="G420" s="206">
        <f>IFERROR(INDEX(ID!$J:$J,MATCH(Risk7_PlusY67!$D420,ID!$A:$A,0)),"")</f>
        <v>37</v>
      </c>
      <c r="H420" s="208" t="str">
        <f>IFERROR(INDEX(ID!$P:$P,MATCH(Risk7_PlusY67!$D420,ID!$A:$A,0)),"")</f>
        <v>รพช.F2 P&lt;=30,000</v>
      </c>
      <c r="I420" s="209">
        <f>IFERROR(INDEX(Raw_DATA!E:E,MATCH(Risk7_PlusY67!$D420,Raw_DATA!$A:$A,0)),"")</f>
        <v>1.81</v>
      </c>
      <c r="J420" s="209">
        <f>IFERROR(INDEX(Raw_DATA!F:F,MATCH(Risk7_PlusY67!$D420,Raw_DATA!$A:$A,0)),"")</f>
        <v>1.53</v>
      </c>
      <c r="K420" s="209">
        <f>IFERROR(INDEX(Raw_DATA!G:G,MATCH(Risk7_PlusY67!$D420,Raw_DATA!$A:$A,0)),"")</f>
        <v>0.65</v>
      </c>
      <c r="L420" s="209">
        <f>IFERROR(INDEX(Raw_DATA!H:H,MATCH(Risk7_PlusY67!$D420,Raw_DATA!$A:$A,0)),"")</f>
        <v>11466015.66</v>
      </c>
      <c r="M420" s="210">
        <f>IFERROR(INDEX(Raw_DATA!I:I,MATCH(Risk7_PlusY67!$D420,Raw_DATA!$A:$A,0)),"")</f>
        <v>-5048500.4800000004</v>
      </c>
      <c r="N420" s="206">
        <f t="shared" si="126"/>
        <v>1</v>
      </c>
      <c r="O420" s="206">
        <f t="shared" si="127"/>
        <v>1</v>
      </c>
      <c r="P420" s="206">
        <f t="shared" si="128"/>
        <v>0</v>
      </c>
      <c r="Q420" s="211">
        <f t="shared" si="129"/>
        <v>27.2</v>
      </c>
      <c r="R420" s="206">
        <f t="shared" si="130"/>
        <v>2</v>
      </c>
      <c r="S420" s="212">
        <f>IFERROR(INDEX(Raw_DATA!J:J,MATCH(Risk7_PlusY67!$D420,Raw_DATA!$A:$A,0)),"")</f>
        <v>-4469010.38</v>
      </c>
      <c r="T420" s="213">
        <f>IFERROR(INDEX(Raw_DATA!K:K,MATCH(Risk7_PlusY67!$D420,Raw_DATA!$A:$A,0)),"")</f>
        <v>-4941640.6399999997</v>
      </c>
      <c r="U420" s="214">
        <f t="shared" si="131"/>
        <v>0</v>
      </c>
      <c r="V420" s="214">
        <f t="shared" si="132"/>
        <v>1</v>
      </c>
      <c r="W420" s="214">
        <f>IF(OR(AND((K420&lt;0.8),(AJ420&gt;180)),AND((K420&lt;0.8),(AJ420&lt;10)),AND((K420&gt;=0.8),(AJ420&lt;10)),AND((K420&gt;=0.8),(AJ420&gt;90))),0,1)</f>
        <v>1</v>
      </c>
      <c r="X420" s="214">
        <f t="shared" si="133"/>
        <v>0</v>
      </c>
      <c r="Y420" s="214">
        <f t="shared" si="134"/>
        <v>1</v>
      </c>
      <c r="Z420" s="214">
        <f t="shared" si="135"/>
        <v>0</v>
      </c>
      <c r="AA420" s="214">
        <f t="shared" si="136"/>
        <v>0</v>
      </c>
      <c r="AB420" s="215" t="str">
        <f t="shared" si="137"/>
        <v>C</v>
      </c>
      <c r="AC420" s="215" t="str">
        <f t="shared" si="138"/>
        <v>2C</v>
      </c>
      <c r="AD420" s="216"/>
      <c r="AE420" s="216"/>
      <c r="AF420" s="434">
        <f>IFERROR(INDEX(Raw_DATA!L:L,MATCH(Risk7_PlusY67!$D420,Raw_DATA!$A:$A,0)),"")</f>
        <v>-4.3899999999999997</v>
      </c>
      <c r="AG420" s="434">
        <f>IFERROR(INDEX(AVGGroup!$D$5:$D$21,MATCH(Risk7_PlusY67!$H420,AVGGroup!$C$5:$C$21,0)),"")</f>
        <v>-3.55</v>
      </c>
      <c r="AH420" s="434">
        <f>IFERROR(INDEX(Raw_DATA!M:M,MATCH(Risk7_PlusY67!$D420,Raw_DATA!$A:$A,0)),"")</f>
        <v>-10.15</v>
      </c>
      <c r="AI420" s="435">
        <f>IFERROR(INDEX(AVGGroup!$F$5:$F$21,MATCH(Risk7_PlusY67!$H420,AVGGroup!$C$5:$C$21,0)),"")</f>
        <v>-10.199999999999999</v>
      </c>
      <c r="AJ420" s="401">
        <f>IFERROR(INDEX(Raw_DATA!N:N,MATCH(Risk7_PlusY67!$D420,Raw_DATA!$A:$A,0)),"")</f>
        <v>141</v>
      </c>
      <c r="AK420" s="401">
        <f>IFERROR(INDEX(Raw_DATA!O:O,MATCH(Risk7_PlusY67!$D420,Raw_DATA!$A:$A,0)),"")</f>
        <v>80</v>
      </c>
      <c r="AL420" s="401">
        <f>IFERROR(INDEX(Raw_DATA!P:P,MATCH(Risk7_PlusY67!$D420,Raw_DATA!$A:$A,0)),"")</f>
        <v>20</v>
      </c>
      <c r="AM420" s="401">
        <f>IFERROR(INDEX(Raw_DATA!Q:Q,MATCH(Risk7_PlusY67!$D420,Raw_DATA!$A:$A,0)),"")</f>
        <v>256</v>
      </c>
      <c r="AN420" s="401">
        <f>IFERROR(INDEX(Raw_DATA!R:R,MATCH(Risk7_PlusY67!$D420,Raw_DATA!$A:$A,0)),"")</f>
        <v>70</v>
      </c>
      <c r="AO420" s="407"/>
      <c r="AP420" s="411" t="b">
        <f>AB420=AY420</f>
        <v>1</v>
      </c>
      <c r="AQ420" s="340">
        <f t="shared" si="139"/>
        <v>1</v>
      </c>
      <c r="AR420" s="123">
        <f t="shared" si="140"/>
        <v>0</v>
      </c>
      <c r="AS420" s="123">
        <f t="shared" si="141"/>
        <v>1</v>
      </c>
      <c r="AT420" s="123">
        <f>IF(OR(AND((K420&lt;0.8),(BE420&gt;180)),AND((K420&lt;0.8),(BE420&lt;10)),AND((K420&gt;=0.8),(BE420&lt;10)),AND((K420&gt;=0.8),(BE420&gt;90))),0,1)</f>
        <v>1</v>
      </c>
      <c r="AU420" s="123">
        <f t="shared" si="142"/>
        <v>0</v>
      </c>
      <c r="AV420" s="123">
        <f t="shared" si="143"/>
        <v>1</v>
      </c>
      <c r="AW420" s="123">
        <f t="shared" si="144"/>
        <v>0</v>
      </c>
      <c r="AX420" s="123">
        <f t="shared" si="145"/>
        <v>0</v>
      </c>
      <c r="AY420" s="416" t="str">
        <f t="shared" si="146"/>
        <v>C</v>
      </c>
      <c r="AZ420" s="416" t="str">
        <f>R420&amp;AY420</f>
        <v>2C</v>
      </c>
      <c r="BA420" s="417">
        <f>IFERROR(INDEX(Raw_DATA!L:L,MATCH(Risk7_PlusY67!$D420,Raw_DATA!$A:$A,0)),"")</f>
        <v>-4.3899999999999997</v>
      </c>
      <c r="BB420" s="417">
        <f>IFERROR(INDEX(AVGGroup!$H$5:$H$21,MATCH(Risk7_PlusY67!$BJ420,AVGGroup!$C$5:$C$21,0)),"")</f>
        <v>-3.54</v>
      </c>
      <c r="BC420" s="417">
        <f>IFERROR(INDEX(Raw_DATA!M:M,MATCH(Risk7_PlusY67!$D420,Raw_DATA!$A:$A,0)),"")</f>
        <v>-10.15</v>
      </c>
      <c r="BD420" s="418">
        <f>IFERROR(INDEX(AVGGroup!$J$5:$J$21,MATCH(Risk7_PlusY67!$BJ420,AVGGroup!$C$5:$C$21,0)),"")</f>
        <v>-10.199999999999999</v>
      </c>
      <c r="BE420" s="407">
        <f>IFERROR(INDEX(Raw_DATA!N:N,MATCH(Risk7_PlusY67!$D420,Raw_DATA!$A:$A,0)),"")</f>
        <v>141</v>
      </c>
      <c r="BF420" s="407">
        <f>IFERROR(INDEX(Raw_DATA!O:O,MATCH(Risk7_PlusY67!$D420,Raw_DATA!$A:$A,0)),"")</f>
        <v>80</v>
      </c>
      <c r="BG420" s="407">
        <f>IFERROR(INDEX(Raw_DATA!P:P,MATCH(Risk7_PlusY67!$D420,Raw_DATA!$A:$A,0)),"")</f>
        <v>20</v>
      </c>
      <c r="BH420" s="407">
        <f>IFERROR(INDEX(Raw_DATA!Q:Q,MATCH(Risk7_PlusY67!$D420,Raw_DATA!$A:$A,0)),"")</f>
        <v>256</v>
      </c>
      <c r="BI420" s="407">
        <f>IFERROR(INDEX(Raw_DATA!R:R,MATCH(Risk7_PlusY67!$D420,Raw_DATA!$A:$A,0)),"")</f>
        <v>70</v>
      </c>
      <c r="BJ420" s="124" t="str">
        <f>INDEX('Org2567'!$BM:$BM,MATCH(Risk7_PlusY67!D420,'Org2567'!$D:$D,0))</f>
        <v>รพช.F2 P&lt;=30,000</v>
      </c>
    </row>
    <row r="421" spans="1:62" x14ac:dyDescent="0.7">
      <c r="A421" s="206">
        <f>IF(ISBLANK(D421),"",COUNTA($D$3:D421))</f>
        <v>419</v>
      </c>
      <c r="B421" s="207">
        <f>IFERROR(INDEX(ID!$E:$E,MATCH(Risk7_PlusY67!$D421,ID!$A:$A,0)),"")</f>
        <v>7</v>
      </c>
      <c r="C421" s="207" t="str">
        <f>IFERROR(INDEX(ID!$I:$I,MATCH(Risk7_PlusY67!$D421,ID!$A:$A,0)),"")</f>
        <v>กาฬสินธุ์</v>
      </c>
      <c r="D421" s="295" t="s">
        <v>434</v>
      </c>
      <c r="E421" s="207" t="str">
        <f>IFERROR(INDEX(ID!$C:$C,MATCH(Risk7_PlusY67!$D421,ID!$A:$A,0)),"")</f>
        <v>กมลาไสย,รพช.</v>
      </c>
      <c r="F421" s="207" t="str">
        <f>IFERROR(INDEX(ID!$G:$G,MATCH(Risk7_PlusY67!$D421,ID!$A:$A,0)),"")</f>
        <v>รพช.</v>
      </c>
      <c r="G421" s="206">
        <f>IFERROR(INDEX(ID!$J:$J,MATCH(Risk7_PlusY67!$D421,ID!$A:$A,0)),"")</f>
        <v>143</v>
      </c>
      <c r="H421" s="208" t="str">
        <f>IFERROR(INDEX(ID!$P:$P,MATCH(Risk7_PlusY67!$D421,ID!$A:$A,0)),"")</f>
        <v>รพช.M2 B&gt;100</v>
      </c>
      <c r="I421" s="209">
        <f>IFERROR(INDEX(Raw_DATA!E:E,MATCH(Risk7_PlusY67!$D421,Raw_DATA!$A:$A,0)),"")</f>
        <v>1.18</v>
      </c>
      <c r="J421" s="209">
        <f>IFERROR(INDEX(Raw_DATA!F:F,MATCH(Risk7_PlusY67!$D421,Raw_DATA!$A:$A,0)),"")</f>
        <v>1.04</v>
      </c>
      <c r="K421" s="209">
        <f>IFERROR(INDEX(Raw_DATA!G:G,MATCH(Risk7_PlusY67!$D421,Raw_DATA!$A:$A,0)),"")</f>
        <v>0.6</v>
      </c>
      <c r="L421" s="209">
        <f>IFERROR(INDEX(Raw_DATA!H:H,MATCH(Risk7_PlusY67!$D421,Raw_DATA!$A:$A,0)),"")</f>
        <v>9684571.5299999993</v>
      </c>
      <c r="M421" s="210">
        <f>IFERROR(INDEX(Raw_DATA!I:I,MATCH(Risk7_PlusY67!$D421,Raw_DATA!$A:$A,0)),"")</f>
        <v>-23203197.949999999</v>
      </c>
      <c r="N421" s="206">
        <f t="shared" si="126"/>
        <v>2</v>
      </c>
      <c r="O421" s="206">
        <f t="shared" si="127"/>
        <v>1</v>
      </c>
      <c r="P421" s="206">
        <f t="shared" si="128"/>
        <v>1</v>
      </c>
      <c r="Q421" s="211">
        <f t="shared" si="129"/>
        <v>5</v>
      </c>
      <c r="R421" s="206">
        <f t="shared" si="130"/>
        <v>4</v>
      </c>
      <c r="S421" s="212">
        <f>IFERROR(INDEX(Raw_DATA!J:J,MATCH(Risk7_PlusY67!$D421,Raw_DATA!$A:$A,0)),"")</f>
        <v>-11254142.800000001</v>
      </c>
      <c r="T421" s="213">
        <f>IFERROR(INDEX(Raw_DATA!K:K,MATCH(Risk7_PlusY67!$D421,Raw_DATA!$A:$A,0)),"")</f>
        <v>-21443667.16</v>
      </c>
      <c r="U421" s="214">
        <f t="shared" si="131"/>
        <v>0</v>
      </c>
      <c r="V421" s="214">
        <f t="shared" si="132"/>
        <v>0</v>
      </c>
      <c r="W421" s="214">
        <f>IF(OR(AND((K421&lt;0.8),(AJ421&gt;180)),AND((K421&lt;0.8),(AJ421&lt;10)),AND((K421&gt;=0.8),(AJ421&lt;10)),AND((K421&gt;=0.8),(AJ421&gt;90))),0,1)</f>
        <v>0</v>
      </c>
      <c r="X421" s="214">
        <f t="shared" si="133"/>
        <v>1</v>
      </c>
      <c r="Y421" s="214">
        <f t="shared" si="134"/>
        <v>1</v>
      </c>
      <c r="Z421" s="214">
        <f t="shared" si="135"/>
        <v>0</v>
      </c>
      <c r="AA421" s="214">
        <f t="shared" si="136"/>
        <v>1</v>
      </c>
      <c r="AB421" s="215" t="str">
        <f t="shared" si="137"/>
        <v>C</v>
      </c>
      <c r="AC421" s="215" t="str">
        <f t="shared" si="138"/>
        <v>4C</v>
      </c>
      <c r="AD421" s="216"/>
      <c r="AE421" s="216"/>
      <c r="AF421" s="434">
        <f>IFERROR(INDEX(Raw_DATA!L:L,MATCH(Risk7_PlusY67!$D421,Raw_DATA!$A:$A,0)),"")</f>
        <v>-4.38</v>
      </c>
      <c r="AG421" s="434">
        <f>IFERROR(INDEX(AVGGroup!$D$5:$D$21,MATCH(Risk7_PlusY67!$H421,AVGGroup!$C$5:$C$21,0)),"")</f>
        <v>-2.2400000000000002</v>
      </c>
      <c r="AH421" s="434">
        <f>IFERROR(INDEX(Raw_DATA!M:M,MATCH(Risk7_PlusY67!$D421,Raw_DATA!$A:$A,0)),"")</f>
        <v>-19.27</v>
      </c>
      <c r="AI421" s="435">
        <f>IFERROR(INDEX(AVGGroup!$F$5:$F$21,MATCH(Risk7_PlusY67!$H421,AVGGroup!$C$5:$C$21,0)),"")</f>
        <v>-7.61</v>
      </c>
      <c r="AJ421" s="401">
        <f>IFERROR(INDEX(Raw_DATA!N:N,MATCH(Risk7_PlusY67!$D421,Raw_DATA!$A:$A,0)),"")</f>
        <v>306</v>
      </c>
      <c r="AK421" s="401">
        <f>IFERROR(INDEX(Raw_DATA!O:O,MATCH(Risk7_PlusY67!$D421,Raw_DATA!$A:$A,0)),"")</f>
        <v>29</v>
      </c>
      <c r="AL421" s="401">
        <f>IFERROR(INDEX(Raw_DATA!P:P,MATCH(Risk7_PlusY67!$D421,Raw_DATA!$A:$A,0)),"")</f>
        <v>33</v>
      </c>
      <c r="AM421" s="401">
        <f>IFERROR(INDEX(Raw_DATA!Q:Q,MATCH(Risk7_PlusY67!$D421,Raw_DATA!$A:$A,0)),"")</f>
        <v>226</v>
      </c>
      <c r="AN421" s="401">
        <f>IFERROR(INDEX(Raw_DATA!R:R,MATCH(Risk7_PlusY67!$D421,Raw_DATA!$A:$A,0)),"")</f>
        <v>57</v>
      </c>
      <c r="AO421" s="407"/>
      <c r="AP421" s="411" t="b">
        <f>AB421=AY421</f>
        <v>1</v>
      </c>
      <c r="AQ421" s="340">
        <f t="shared" si="139"/>
        <v>1</v>
      </c>
      <c r="AR421" s="123">
        <f t="shared" si="140"/>
        <v>0</v>
      </c>
      <c r="AS421" s="123">
        <f t="shared" si="141"/>
        <v>0</v>
      </c>
      <c r="AT421" s="123">
        <f>IF(OR(AND((K421&lt;0.8),(BE421&gt;180)),AND((K421&lt;0.8),(BE421&lt;10)),AND((K421&gt;=0.8),(BE421&lt;10)),AND((K421&gt;=0.8),(BE421&gt;90))),0,1)</f>
        <v>0</v>
      </c>
      <c r="AU421" s="123">
        <f t="shared" si="142"/>
        <v>1</v>
      </c>
      <c r="AV421" s="123">
        <f t="shared" si="143"/>
        <v>1</v>
      </c>
      <c r="AW421" s="123">
        <f t="shared" si="144"/>
        <v>0</v>
      </c>
      <c r="AX421" s="123">
        <f t="shared" si="145"/>
        <v>1</v>
      </c>
      <c r="AY421" s="416" t="str">
        <f t="shared" si="146"/>
        <v>C</v>
      </c>
      <c r="AZ421" s="416" t="str">
        <f>R421&amp;AY421</f>
        <v>4C</v>
      </c>
      <c r="BA421" s="417">
        <f>IFERROR(INDEX(Raw_DATA!L:L,MATCH(Risk7_PlusY67!$D421,Raw_DATA!$A:$A,0)),"")</f>
        <v>-4.38</v>
      </c>
      <c r="BB421" s="417">
        <f>IFERROR(INDEX(AVGGroup!$H$5:$H$21,MATCH(Risk7_PlusY67!$BJ421,AVGGroup!$C$5:$C$21,0)),"")</f>
        <v>-2.25</v>
      </c>
      <c r="BC421" s="417">
        <f>IFERROR(INDEX(Raw_DATA!M:M,MATCH(Risk7_PlusY67!$D421,Raw_DATA!$A:$A,0)),"")</f>
        <v>-19.27</v>
      </c>
      <c r="BD421" s="418">
        <f>IFERROR(INDEX(AVGGroup!$J$5:$J$21,MATCH(Risk7_PlusY67!$BJ421,AVGGroup!$C$5:$C$21,0)),"")</f>
        <v>-7.61</v>
      </c>
      <c r="BE421" s="407">
        <f>IFERROR(INDEX(Raw_DATA!N:N,MATCH(Risk7_PlusY67!$D421,Raw_DATA!$A:$A,0)),"")</f>
        <v>306</v>
      </c>
      <c r="BF421" s="407">
        <f>IFERROR(INDEX(Raw_DATA!O:O,MATCH(Risk7_PlusY67!$D421,Raw_DATA!$A:$A,0)),"")</f>
        <v>29</v>
      </c>
      <c r="BG421" s="407">
        <f>IFERROR(INDEX(Raw_DATA!P:P,MATCH(Risk7_PlusY67!$D421,Raw_DATA!$A:$A,0)),"")</f>
        <v>33</v>
      </c>
      <c r="BH421" s="407">
        <f>IFERROR(INDEX(Raw_DATA!Q:Q,MATCH(Risk7_PlusY67!$D421,Raw_DATA!$A:$A,0)),"")</f>
        <v>226</v>
      </c>
      <c r="BI421" s="407">
        <f>IFERROR(INDEX(Raw_DATA!R:R,MATCH(Risk7_PlusY67!$D421,Raw_DATA!$A:$A,0)),"")</f>
        <v>57</v>
      </c>
      <c r="BJ421" s="124" t="str">
        <f>INDEX('Org2567'!$BM:$BM,MATCH(Risk7_PlusY67!D421,'Org2567'!$D:$D,0))</f>
        <v>รพช.M2 B&gt;100</v>
      </c>
    </row>
    <row r="422" spans="1:62" x14ac:dyDescent="0.7">
      <c r="A422" s="206">
        <f>IF(ISBLANK(D422),"",COUNTA($D$3:D422))</f>
        <v>420</v>
      </c>
      <c r="B422" s="207">
        <f>IFERROR(INDEX(ID!$E:$E,MATCH(Risk7_PlusY67!$D422,ID!$A:$A,0)),"")</f>
        <v>7</v>
      </c>
      <c r="C422" s="207" t="str">
        <f>IFERROR(INDEX(ID!$I:$I,MATCH(Risk7_PlusY67!$D422,ID!$A:$A,0)),"")</f>
        <v>กาฬสินธุ์</v>
      </c>
      <c r="D422" s="295" t="s">
        <v>435</v>
      </c>
      <c r="E422" s="207" t="str">
        <f>IFERROR(INDEX(ID!$C:$C,MATCH(Risk7_PlusY67!$D422,ID!$A:$A,0)),"")</f>
        <v>ร่องคำ,รพช.</v>
      </c>
      <c r="F422" s="207" t="str">
        <f>IFERROR(INDEX(ID!$G:$G,MATCH(Risk7_PlusY67!$D422,ID!$A:$A,0)),"")</f>
        <v>รพช.</v>
      </c>
      <c r="G422" s="206">
        <f>IFERROR(INDEX(ID!$J:$J,MATCH(Risk7_PlusY67!$D422,ID!$A:$A,0)),"")</f>
        <v>30</v>
      </c>
      <c r="H422" s="208" t="str">
        <f>IFERROR(INDEX(ID!$P:$P,MATCH(Risk7_PlusY67!$D422,ID!$A:$A,0)),"")</f>
        <v>รพช.F2 P&lt;=30,000</v>
      </c>
      <c r="I422" s="209">
        <f>IFERROR(INDEX(Raw_DATA!E:E,MATCH(Risk7_PlusY67!$D422,Raw_DATA!$A:$A,0)),"")</f>
        <v>2.78</v>
      </c>
      <c r="J422" s="209">
        <f>IFERROR(INDEX(Raw_DATA!F:F,MATCH(Risk7_PlusY67!$D422,Raw_DATA!$A:$A,0)),"")</f>
        <v>2.54</v>
      </c>
      <c r="K422" s="209">
        <f>IFERROR(INDEX(Raw_DATA!G:G,MATCH(Risk7_PlusY67!$D422,Raw_DATA!$A:$A,0)),"")</f>
        <v>2.0499999999999998</v>
      </c>
      <c r="L422" s="209">
        <f>IFERROR(INDEX(Raw_DATA!H:H,MATCH(Risk7_PlusY67!$D422,Raw_DATA!$A:$A,0)),"")</f>
        <v>12600903.039999999</v>
      </c>
      <c r="M422" s="210">
        <f>IFERROR(INDEX(Raw_DATA!I:I,MATCH(Risk7_PlusY67!$D422,Raw_DATA!$A:$A,0)),"")</f>
        <v>827204.85</v>
      </c>
      <c r="N422" s="206">
        <f t="shared" si="126"/>
        <v>0</v>
      </c>
      <c r="O422" s="206">
        <f t="shared" si="127"/>
        <v>0</v>
      </c>
      <c r="P422" s="206">
        <f t="shared" si="128"/>
        <v>0</v>
      </c>
      <c r="Q422" s="211" t="str">
        <f t="shared" si="129"/>
        <v/>
      </c>
      <c r="R422" s="206">
        <f t="shared" si="130"/>
        <v>0</v>
      </c>
      <c r="S422" s="212">
        <f>IFERROR(INDEX(Raw_DATA!J:J,MATCH(Risk7_PlusY67!$D422,Raw_DATA!$A:$A,0)),"")</f>
        <v>3547504.98</v>
      </c>
      <c r="T422" s="213">
        <f>IFERROR(INDEX(Raw_DATA!K:K,MATCH(Risk7_PlusY67!$D422,Raw_DATA!$A:$A,0)),"")</f>
        <v>7437573.8700000001</v>
      </c>
      <c r="U422" s="214">
        <f t="shared" si="131"/>
        <v>1</v>
      </c>
      <c r="V422" s="214">
        <f t="shared" si="132"/>
        <v>1</v>
      </c>
      <c r="W422" s="214">
        <f>IF(OR(AND((K422&lt;0.8),(AJ422&gt;180)),AND((K422&lt;0.8),(AJ422&lt;10)),AND((K422&gt;=0.8),(AJ422&lt;10)),AND((K422&gt;=0.8),(AJ422&gt;90))),0,1)</f>
        <v>0</v>
      </c>
      <c r="X422" s="214">
        <f t="shared" si="133"/>
        <v>1</v>
      </c>
      <c r="Y422" s="214">
        <f t="shared" si="134"/>
        <v>1</v>
      </c>
      <c r="Z422" s="214">
        <f t="shared" si="135"/>
        <v>1</v>
      </c>
      <c r="AA422" s="214">
        <f t="shared" si="136"/>
        <v>1</v>
      </c>
      <c r="AB422" s="215" t="str">
        <f t="shared" si="137"/>
        <v>A-</v>
      </c>
      <c r="AC422" s="215" t="str">
        <f t="shared" si="138"/>
        <v>0A-</v>
      </c>
      <c r="AD422" s="216"/>
      <c r="AE422" s="216"/>
      <c r="AF422" s="434">
        <f>IFERROR(INDEX(Raw_DATA!L:L,MATCH(Risk7_PlusY67!$D422,Raw_DATA!$A:$A,0)),"")</f>
        <v>5.21</v>
      </c>
      <c r="AG422" s="434">
        <f>IFERROR(INDEX(AVGGroup!$D$5:$D$21,MATCH(Risk7_PlusY67!$H422,AVGGroup!$C$5:$C$21,0)),"")</f>
        <v>-3.55</v>
      </c>
      <c r="AH422" s="434">
        <f>IFERROR(INDEX(Raw_DATA!M:M,MATCH(Risk7_PlusY67!$D422,Raw_DATA!$A:$A,0)),"")</f>
        <v>2.56</v>
      </c>
      <c r="AI422" s="435">
        <f>IFERROR(INDEX(AVGGroup!$F$5:$F$21,MATCH(Risk7_PlusY67!$H422,AVGGroup!$C$5:$C$21,0)),"")</f>
        <v>-10.199999999999999</v>
      </c>
      <c r="AJ422" s="401">
        <f>IFERROR(INDEX(Raw_DATA!N:N,MATCH(Risk7_PlusY67!$D422,Raw_DATA!$A:$A,0)),"")</f>
        <v>137</v>
      </c>
      <c r="AK422" s="401">
        <f>IFERROR(INDEX(Raw_DATA!O:O,MATCH(Risk7_PlusY67!$D422,Raw_DATA!$A:$A,0)),"")</f>
        <v>11</v>
      </c>
      <c r="AL422" s="401">
        <f>IFERROR(INDEX(Raw_DATA!P:P,MATCH(Risk7_PlusY67!$D422,Raw_DATA!$A:$A,0)),"")</f>
        <v>31</v>
      </c>
      <c r="AM422" s="401">
        <f>IFERROR(INDEX(Raw_DATA!Q:Q,MATCH(Risk7_PlusY67!$D422,Raw_DATA!$A:$A,0)),"")</f>
        <v>99</v>
      </c>
      <c r="AN422" s="401">
        <f>IFERROR(INDEX(Raw_DATA!R:R,MATCH(Risk7_PlusY67!$D422,Raw_DATA!$A:$A,0)),"")</f>
        <v>58</v>
      </c>
      <c r="AO422" s="407"/>
      <c r="AP422" s="411" t="b">
        <f>AB422=AY422</f>
        <v>1</v>
      </c>
      <c r="AQ422" s="340">
        <f t="shared" si="139"/>
        <v>0</v>
      </c>
      <c r="AR422" s="123">
        <f t="shared" si="140"/>
        <v>1</v>
      </c>
      <c r="AS422" s="123">
        <f t="shared" si="141"/>
        <v>1</v>
      </c>
      <c r="AT422" s="123">
        <f>IF(OR(AND((K422&lt;0.8),(BE422&gt;180)),AND((K422&lt;0.8),(BE422&lt;10)),AND((K422&gt;=0.8),(BE422&lt;10)),AND((K422&gt;=0.8),(BE422&gt;90))),0,1)</f>
        <v>0</v>
      </c>
      <c r="AU422" s="123">
        <f t="shared" si="142"/>
        <v>1</v>
      </c>
      <c r="AV422" s="123">
        <f t="shared" si="143"/>
        <v>1</v>
      </c>
      <c r="AW422" s="123">
        <f t="shared" si="144"/>
        <v>1</v>
      </c>
      <c r="AX422" s="123">
        <f t="shared" si="145"/>
        <v>1</v>
      </c>
      <c r="AY422" s="416" t="str">
        <f t="shared" si="146"/>
        <v>A-</v>
      </c>
      <c r="AZ422" s="416" t="str">
        <f>R422&amp;AY422</f>
        <v>0A-</v>
      </c>
      <c r="BA422" s="417">
        <f>IFERROR(INDEX(Raw_DATA!L:L,MATCH(Risk7_PlusY67!$D422,Raw_DATA!$A:$A,0)),"")</f>
        <v>5.21</v>
      </c>
      <c r="BB422" s="417">
        <f>IFERROR(INDEX(AVGGroup!$H$5:$H$21,MATCH(Risk7_PlusY67!$BJ422,AVGGroup!$C$5:$C$21,0)),"")</f>
        <v>-3.54</v>
      </c>
      <c r="BC422" s="417">
        <f>IFERROR(INDEX(Raw_DATA!M:M,MATCH(Risk7_PlusY67!$D422,Raw_DATA!$A:$A,0)),"")</f>
        <v>2.56</v>
      </c>
      <c r="BD422" s="418">
        <f>IFERROR(INDEX(AVGGroup!$J$5:$J$21,MATCH(Risk7_PlusY67!$BJ422,AVGGroup!$C$5:$C$21,0)),"")</f>
        <v>-10.199999999999999</v>
      </c>
      <c r="BE422" s="407">
        <f>IFERROR(INDEX(Raw_DATA!N:N,MATCH(Risk7_PlusY67!$D422,Raw_DATA!$A:$A,0)),"")</f>
        <v>137</v>
      </c>
      <c r="BF422" s="407">
        <f>IFERROR(INDEX(Raw_DATA!O:O,MATCH(Risk7_PlusY67!$D422,Raw_DATA!$A:$A,0)),"")</f>
        <v>11</v>
      </c>
      <c r="BG422" s="407">
        <f>IFERROR(INDEX(Raw_DATA!P:P,MATCH(Risk7_PlusY67!$D422,Raw_DATA!$A:$A,0)),"")</f>
        <v>31</v>
      </c>
      <c r="BH422" s="407">
        <f>IFERROR(INDEX(Raw_DATA!Q:Q,MATCH(Risk7_PlusY67!$D422,Raw_DATA!$A:$A,0)),"")</f>
        <v>99</v>
      </c>
      <c r="BI422" s="407">
        <f>IFERROR(INDEX(Raw_DATA!R:R,MATCH(Risk7_PlusY67!$D422,Raw_DATA!$A:$A,0)),"")</f>
        <v>58</v>
      </c>
      <c r="BJ422" s="124" t="str">
        <f>INDEX('Org2567'!$BM:$BM,MATCH(Risk7_PlusY67!D422,'Org2567'!$D:$D,0))</f>
        <v>รพช.F2 P&lt;=30,000</v>
      </c>
    </row>
    <row r="423" spans="1:62" x14ac:dyDescent="0.7">
      <c r="A423" s="206">
        <f>IF(ISBLANK(D423),"",COUNTA($D$3:D423))</f>
        <v>421</v>
      </c>
      <c r="B423" s="207">
        <f>IFERROR(INDEX(ID!$E:$E,MATCH(Risk7_PlusY67!$D423,ID!$A:$A,0)),"")</f>
        <v>7</v>
      </c>
      <c r="C423" s="207" t="str">
        <f>IFERROR(INDEX(ID!$I:$I,MATCH(Risk7_PlusY67!$D423,ID!$A:$A,0)),"")</f>
        <v>กาฬสินธุ์</v>
      </c>
      <c r="D423" s="295" t="s">
        <v>436</v>
      </c>
      <c r="E423" s="207" t="str">
        <f>IFERROR(INDEX(ID!$C:$C,MATCH(Risk7_PlusY67!$D423,ID!$A:$A,0)),"")</f>
        <v>เขาวง,รพช.</v>
      </c>
      <c r="F423" s="207" t="str">
        <f>IFERROR(INDEX(ID!$G:$G,MATCH(Risk7_PlusY67!$D423,ID!$A:$A,0)),"")</f>
        <v>รพช.</v>
      </c>
      <c r="G423" s="206">
        <f>IFERROR(INDEX(ID!$J:$J,MATCH(Risk7_PlusY67!$D423,ID!$A:$A,0)),"")</f>
        <v>88</v>
      </c>
      <c r="H423" s="208" t="str">
        <f>IFERROR(INDEX(ID!$P:$P,MATCH(Risk7_PlusY67!$D423,ID!$A:$A,0)),"")</f>
        <v>รพช.F2 P&lt;=30,000</v>
      </c>
      <c r="I423" s="209">
        <f>IFERROR(INDEX(Raw_DATA!E:E,MATCH(Risk7_PlusY67!$D423,Raw_DATA!$A:$A,0)),"")</f>
        <v>4.9000000000000004</v>
      </c>
      <c r="J423" s="209">
        <f>IFERROR(INDEX(Raw_DATA!F:F,MATCH(Risk7_PlusY67!$D423,Raw_DATA!$A:$A,0)),"")</f>
        <v>4.43</v>
      </c>
      <c r="K423" s="209">
        <f>IFERROR(INDEX(Raw_DATA!G:G,MATCH(Risk7_PlusY67!$D423,Raw_DATA!$A:$A,0)),"")</f>
        <v>2.4900000000000002</v>
      </c>
      <c r="L423" s="209">
        <f>IFERROR(INDEX(Raw_DATA!H:H,MATCH(Risk7_PlusY67!$D423,Raw_DATA!$A:$A,0)),"")</f>
        <v>49924330.990000002</v>
      </c>
      <c r="M423" s="210">
        <f>IFERROR(INDEX(Raw_DATA!I:I,MATCH(Risk7_PlusY67!$D423,Raw_DATA!$A:$A,0)),"")</f>
        <v>-10685460.039999999</v>
      </c>
      <c r="N423" s="206">
        <f t="shared" si="126"/>
        <v>0</v>
      </c>
      <c r="O423" s="206">
        <f t="shared" si="127"/>
        <v>1</v>
      </c>
      <c r="P423" s="206">
        <f t="shared" si="128"/>
        <v>0</v>
      </c>
      <c r="Q423" s="211">
        <f t="shared" si="129"/>
        <v>56</v>
      </c>
      <c r="R423" s="206">
        <f t="shared" si="130"/>
        <v>1</v>
      </c>
      <c r="S423" s="212">
        <f>IFERROR(INDEX(Raw_DATA!J:J,MATCH(Risk7_PlusY67!$D423,Raw_DATA!$A:$A,0)),"")</f>
        <v>-7541044.4199999999</v>
      </c>
      <c r="T423" s="213">
        <f>IFERROR(INDEX(Raw_DATA!K:K,MATCH(Risk7_PlusY67!$D423,Raw_DATA!$A:$A,0)),"")</f>
        <v>19074583.609999999</v>
      </c>
      <c r="U423" s="214">
        <f t="shared" si="131"/>
        <v>0</v>
      </c>
      <c r="V423" s="214">
        <f t="shared" si="132"/>
        <v>1</v>
      </c>
      <c r="W423" s="214">
        <f>IF(OR(AND((K423&lt;0.8),(AJ423&gt;180)),AND((K423&lt;0.8),(AJ423&lt;10)),AND((K423&gt;=0.8),(AJ423&lt;10)),AND((K423&gt;=0.8),(AJ423&gt;90))),0,1)</f>
        <v>1</v>
      </c>
      <c r="X423" s="214">
        <f t="shared" si="133"/>
        <v>0</v>
      </c>
      <c r="Y423" s="214">
        <f t="shared" si="134"/>
        <v>0</v>
      </c>
      <c r="Z423" s="214">
        <f t="shared" si="135"/>
        <v>0</v>
      </c>
      <c r="AA423" s="214">
        <f t="shared" si="136"/>
        <v>1</v>
      </c>
      <c r="AB423" s="215" t="str">
        <f t="shared" si="137"/>
        <v>C</v>
      </c>
      <c r="AC423" s="215" t="str">
        <f t="shared" si="138"/>
        <v>1C</v>
      </c>
      <c r="AD423" s="216"/>
      <c r="AE423" s="216"/>
      <c r="AF423" s="434">
        <f>IFERROR(INDEX(Raw_DATA!L:L,MATCH(Risk7_PlusY67!$D423,Raw_DATA!$A:$A,0)),"")</f>
        <v>-4.21</v>
      </c>
      <c r="AG423" s="434">
        <f>IFERROR(INDEX(AVGGroup!$D$5:$D$21,MATCH(Risk7_PlusY67!$H423,AVGGroup!$C$5:$C$21,0)),"")</f>
        <v>-3.55</v>
      </c>
      <c r="AH423" s="434">
        <f>IFERROR(INDEX(Raw_DATA!M:M,MATCH(Risk7_PlusY67!$D423,Raw_DATA!$A:$A,0)),"")</f>
        <v>-10.130000000000001</v>
      </c>
      <c r="AI423" s="435">
        <f>IFERROR(INDEX(AVGGroup!$F$5:$F$21,MATCH(Risk7_PlusY67!$H423,AVGGroup!$C$5:$C$21,0)),"")</f>
        <v>-10.199999999999999</v>
      </c>
      <c r="AJ423" s="401">
        <f>IFERROR(INDEX(Raw_DATA!N:N,MATCH(Risk7_PlusY67!$D423,Raw_DATA!$A:$A,0)),"")</f>
        <v>65</v>
      </c>
      <c r="AK423" s="401">
        <f>IFERROR(INDEX(Raw_DATA!O:O,MATCH(Risk7_PlusY67!$D423,Raw_DATA!$A:$A,0)),"")</f>
        <v>88</v>
      </c>
      <c r="AL423" s="401">
        <f>IFERROR(INDEX(Raw_DATA!P:P,MATCH(Risk7_PlusY67!$D423,Raw_DATA!$A:$A,0)),"")</f>
        <v>87</v>
      </c>
      <c r="AM423" s="401">
        <f>IFERROR(INDEX(Raw_DATA!Q:Q,MATCH(Risk7_PlusY67!$D423,Raw_DATA!$A:$A,0)),"")</f>
        <v>263</v>
      </c>
      <c r="AN423" s="401">
        <f>IFERROR(INDEX(Raw_DATA!R:R,MATCH(Risk7_PlusY67!$D423,Raw_DATA!$A:$A,0)),"")</f>
        <v>49</v>
      </c>
      <c r="AO423" s="407"/>
      <c r="AP423" s="411" t="b">
        <f>AB423=AY423</f>
        <v>1</v>
      </c>
      <c r="AQ423" s="340">
        <f t="shared" si="139"/>
        <v>1</v>
      </c>
      <c r="AR423" s="123">
        <f t="shared" si="140"/>
        <v>0</v>
      </c>
      <c r="AS423" s="123">
        <f t="shared" si="141"/>
        <v>1</v>
      </c>
      <c r="AT423" s="123">
        <f>IF(OR(AND((K423&lt;0.8),(BE423&gt;180)),AND((K423&lt;0.8),(BE423&lt;10)),AND((K423&gt;=0.8),(BE423&lt;10)),AND((K423&gt;=0.8),(BE423&gt;90))),0,1)</f>
        <v>1</v>
      </c>
      <c r="AU423" s="123">
        <f t="shared" si="142"/>
        <v>0</v>
      </c>
      <c r="AV423" s="123">
        <f t="shared" si="143"/>
        <v>0</v>
      </c>
      <c r="AW423" s="123">
        <f t="shared" si="144"/>
        <v>0</v>
      </c>
      <c r="AX423" s="123">
        <f t="shared" si="145"/>
        <v>1</v>
      </c>
      <c r="AY423" s="416" t="str">
        <f t="shared" si="146"/>
        <v>C</v>
      </c>
      <c r="AZ423" s="416" t="str">
        <f>R423&amp;AY423</f>
        <v>1C</v>
      </c>
      <c r="BA423" s="417">
        <f>IFERROR(INDEX(Raw_DATA!L:L,MATCH(Risk7_PlusY67!$D423,Raw_DATA!$A:$A,0)),"")</f>
        <v>-4.21</v>
      </c>
      <c r="BB423" s="417">
        <f>IFERROR(INDEX(AVGGroup!$H$5:$H$21,MATCH(Risk7_PlusY67!$BJ423,AVGGroup!$C$5:$C$21,0)),"")</f>
        <v>-3.54</v>
      </c>
      <c r="BC423" s="417">
        <f>IFERROR(INDEX(Raw_DATA!M:M,MATCH(Risk7_PlusY67!$D423,Raw_DATA!$A:$A,0)),"")</f>
        <v>-10.130000000000001</v>
      </c>
      <c r="BD423" s="418">
        <f>IFERROR(INDEX(AVGGroup!$J$5:$J$21,MATCH(Risk7_PlusY67!$BJ423,AVGGroup!$C$5:$C$21,0)),"")</f>
        <v>-10.199999999999999</v>
      </c>
      <c r="BE423" s="407">
        <f>IFERROR(INDEX(Raw_DATA!N:N,MATCH(Risk7_PlusY67!$D423,Raw_DATA!$A:$A,0)),"")</f>
        <v>65</v>
      </c>
      <c r="BF423" s="407">
        <f>IFERROR(INDEX(Raw_DATA!O:O,MATCH(Risk7_PlusY67!$D423,Raw_DATA!$A:$A,0)),"")</f>
        <v>88</v>
      </c>
      <c r="BG423" s="407">
        <f>IFERROR(INDEX(Raw_DATA!P:P,MATCH(Risk7_PlusY67!$D423,Raw_DATA!$A:$A,0)),"")</f>
        <v>87</v>
      </c>
      <c r="BH423" s="407">
        <f>IFERROR(INDEX(Raw_DATA!Q:Q,MATCH(Risk7_PlusY67!$D423,Raw_DATA!$A:$A,0)),"")</f>
        <v>263</v>
      </c>
      <c r="BI423" s="407">
        <f>IFERROR(INDEX(Raw_DATA!R:R,MATCH(Risk7_PlusY67!$D423,Raw_DATA!$A:$A,0)),"")</f>
        <v>49</v>
      </c>
      <c r="BJ423" s="124" t="str">
        <f>INDEX('Org2567'!$BM:$BM,MATCH(Risk7_PlusY67!D423,'Org2567'!$D:$D,0))</f>
        <v>รพช.F2 P&lt;=30,000</v>
      </c>
    </row>
    <row r="424" spans="1:62" x14ac:dyDescent="0.7">
      <c r="A424" s="206">
        <f>IF(ISBLANK(D424),"",COUNTA($D$3:D424))</f>
        <v>422</v>
      </c>
      <c r="B424" s="207">
        <f>IFERROR(INDEX(ID!$E:$E,MATCH(Risk7_PlusY67!$D424,ID!$A:$A,0)),"")</f>
        <v>7</v>
      </c>
      <c r="C424" s="207" t="str">
        <f>IFERROR(INDEX(ID!$I:$I,MATCH(Risk7_PlusY67!$D424,ID!$A:$A,0)),"")</f>
        <v>กาฬสินธุ์</v>
      </c>
      <c r="D424" s="295" t="s">
        <v>437</v>
      </c>
      <c r="E424" s="207" t="str">
        <f>IFERROR(INDEX(ID!$C:$C,MATCH(Risk7_PlusY67!$D424,ID!$A:$A,0)),"")</f>
        <v>ยางตลาด,รพช.</v>
      </c>
      <c r="F424" s="207" t="str">
        <f>IFERROR(INDEX(ID!$G:$G,MATCH(Risk7_PlusY67!$D424,ID!$A:$A,0)),"")</f>
        <v>รพช.</v>
      </c>
      <c r="G424" s="206">
        <f>IFERROR(INDEX(ID!$J:$J,MATCH(Risk7_PlusY67!$D424,ID!$A:$A,0)),"")</f>
        <v>162</v>
      </c>
      <c r="H424" s="208" t="str">
        <f>IFERROR(INDEX(ID!$P:$P,MATCH(Risk7_PlusY67!$D424,ID!$A:$A,0)),"")</f>
        <v>รพช.M2 B&gt;100</v>
      </c>
      <c r="I424" s="209">
        <f>IFERROR(INDEX(Raw_DATA!E:E,MATCH(Risk7_PlusY67!$D424,Raw_DATA!$A:$A,0)),"")</f>
        <v>2.08</v>
      </c>
      <c r="J424" s="209">
        <f>IFERROR(INDEX(Raw_DATA!F:F,MATCH(Risk7_PlusY67!$D424,Raw_DATA!$A:$A,0)),"")</f>
        <v>1.85</v>
      </c>
      <c r="K424" s="209">
        <f>IFERROR(INDEX(Raw_DATA!G:G,MATCH(Risk7_PlusY67!$D424,Raw_DATA!$A:$A,0)),"")</f>
        <v>1.3</v>
      </c>
      <c r="L424" s="209">
        <f>IFERROR(INDEX(Raw_DATA!H:H,MATCH(Risk7_PlusY67!$D424,Raw_DATA!$A:$A,0)),"")</f>
        <v>69755974.510000005</v>
      </c>
      <c r="M424" s="210">
        <f>IFERROR(INDEX(Raw_DATA!I:I,MATCH(Risk7_PlusY67!$D424,Raw_DATA!$A:$A,0)),"")</f>
        <v>-68362400.280000001</v>
      </c>
      <c r="N424" s="206">
        <f t="shared" si="126"/>
        <v>0</v>
      </c>
      <c r="O424" s="206">
        <f t="shared" si="127"/>
        <v>1</v>
      </c>
      <c r="P424" s="206">
        <f t="shared" si="128"/>
        <v>0</v>
      </c>
      <c r="Q424" s="211">
        <f t="shared" si="129"/>
        <v>12.2</v>
      </c>
      <c r="R424" s="206">
        <f t="shared" si="130"/>
        <v>1</v>
      </c>
      <c r="S424" s="212">
        <f>IFERROR(INDEX(Raw_DATA!J:J,MATCH(Risk7_PlusY67!$D424,Raw_DATA!$A:$A,0)),"")</f>
        <v>-45251684.140000001</v>
      </c>
      <c r="T424" s="213">
        <f>IFERROR(INDEX(Raw_DATA!K:K,MATCH(Risk7_PlusY67!$D424,Raw_DATA!$A:$A,0)),"")</f>
        <v>19349266.920000002</v>
      </c>
      <c r="U424" s="214">
        <f t="shared" si="131"/>
        <v>0</v>
      </c>
      <c r="V424" s="214">
        <f t="shared" si="132"/>
        <v>0</v>
      </c>
      <c r="W424" s="214">
        <f>IF(OR(AND((K424&lt;0.8),(AJ424&gt;180)),AND((K424&lt;0.8),(AJ424&lt;10)),AND((K424&gt;=0.8),(AJ424&lt;10)),AND((K424&gt;=0.8),(AJ424&gt;90))),0,1)</f>
        <v>0</v>
      </c>
      <c r="X424" s="214">
        <f t="shared" si="133"/>
        <v>0</v>
      </c>
      <c r="Y424" s="214">
        <f t="shared" si="134"/>
        <v>0</v>
      </c>
      <c r="Z424" s="214">
        <f t="shared" si="135"/>
        <v>0</v>
      </c>
      <c r="AA424" s="214">
        <f t="shared" si="136"/>
        <v>0</v>
      </c>
      <c r="AB424" s="215" t="str">
        <f t="shared" si="137"/>
        <v>F</v>
      </c>
      <c r="AC424" s="215" t="str">
        <f t="shared" si="138"/>
        <v>1F</v>
      </c>
      <c r="AD424" s="216"/>
      <c r="AE424" s="216"/>
      <c r="AF424" s="434">
        <f>IFERROR(INDEX(Raw_DATA!L:L,MATCH(Risk7_PlusY67!$D424,Raw_DATA!$A:$A,0)),"")</f>
        <v>-15.56</v>
      </c>
      <c r="AG424" s="434">
        <f>IFERROR(INDEX(AVGGroup!$D$5:$D$21,MATCH(Risk7_PlusY67!$H424,AVGGroup!$C$5:$C$21,0)),"")</f>
        <v>-2.2400000000000002</v>
      </c>
      <c r="AH424" s="434">
        <f>IFERROR(INDEX(Raw_DATA!M:M,MATCH(Risk7_PlusY67!$D424,Raw_DATA!$A:$A,0)),"")</f>
        <v>-21.22</v>
      </c>
      <c r="AI424" s="435">
        <f>IFERROR(INDEX(AVGGroup!$F$5:$F$21,MATCH(Risk7_PlusY67!$H424,AVGGroup!$C$5:$C$21,0)),"")</f>
        <v>-7.61</v>
      </c>
      <c r="AJ424" s="401">
        <f>IFERROR(INDEX(Raw_DATA!N:N,MATCH(Risk7_PlusY67!$D424,Raw_DATA!$A:$A,0)),"")</f>
        <v>103</v>
      </c>
      <c r="AK424" s="401">
        <f>IFERROR(INDEX(Raw_DATA!O:O,MATCH(Risk7_PlusY67!$D424,Raw_DATA!$A:$A,0)),"")</f>
        <v>64</v>
      </c>
      <c r="AL424" s="401">
        <f>IFERROR(INDEX(Raw_DATA!P:P,MATCH(Risk7_PlusY67!$D424,Raw_DATA!$A:$A,0)),"")</f>
        <v>77</v>
      </c>
      <c r="AM424" s="401">
        <f>IFERROR(INDEX(Raw_DATA!Q:Q,MATCH(Risk7_PlusY67!$D424,Raw_DATA!$A:$A,0)),"")</f>
        <v>271</v>
      </c>
      <c r="AN424" s="401">
        <f>IFERROR(INDEX(Raw_DATA!R:R,MATCH(Risk7_PlusY67!$D424,Raw_DATA!$A:$A,0)),"")</f>
        <v>64</v>
      </c>
      <c r="AO424" s="407"/>
      <c r="AP424" s="411" t="b">
        <f>AB424=AY424</f>
        <v>1</v>
      </c>
      <c r="AQ424" s="340">
        <f t="shared" si="139"/>
        <v>1</v>
      </c>
      <c r="AR424" s="123">
        <f t="shared" si="140"/>
        <v>0</v>
      </c>
      <c r="AS424" s="123">
        <f t="shared" si="141"/>
        <v>0</v>
      </c>
      <c r="AT424" s="123">
        <f>IF(OR(AND((K424&lt;0.8),(BE424&gt;180)),AND((K424&lt;0.8),(BE424&lt;10)),AND((K424&gt;=0.8),(BE424&lt;10)),AND((K424&gt;=0.8),(BE424&gt;90))),0,1)</f>
        <v>0</v>
      </c>
      <c r="AU424" s="123">
        <f t="shared" si="142"/>
        <v>0</v>
      </c>
      <c r="AV424" s="123">
        <f t="shared" si="143"/>
        <v>0</v>
      </c>
      <c r="AW424" s="123">
        <f t="shared" si="144"/>
        <v>0</v>
      </c>
      <c r="AX424" s="123">
        <f t="shared" si="145"/>
        <v>0</v>
      </c>
      <c r="AY424" s="416" t="str">
        <f t="shared" si="146"/>
        <v>F</v>
      </c>
      <c r="AZ424" s="416" t="str">
        <f>R424&amp;AY424</f>
        <v>1F</v>
      </c>
      <c r="BA424" s="417">
        <f>IFERROR(INDEX(Raw_DATA!L:L,MATCH(Risk7_PlusY67!$D424,Raw_DATA!$A:$A,0)),"")</f>
        <v>-15.56</v>
      </c>
      <c r="BB424" s="417">
        <f>IFERROR(INDEX(AVGGroup!$H$5:$H$21,MATCH(Risk7_PlusY67!$BJ424,AVGGroup!$C$5:$C$21,0)),"")</f>
        <v>-2.25</v>
      </c>
      <c r="BC424" s="417">
        <f>IFERROR(INDEX(Raw_DATA!M:M,MATCH(Risk7_PlusY67!$D424,Raw_DATA!$A:$A,0)),"")</f>
        <v>-21.22</v>
      </c>
      <c r="BD424" s="418">
        <f>IFERROR(INDEX(AVGGroup!$J$5:$J$21,MATCH(Risk7_PlusY67!$BJ424,AVGGroup!$C$5:$C$21,0)),"")</f>
        <v>-7.61</v>
      </c>
      <c r="BE424" s="407">
        <f>IFERROR(INDEX(Raw_DATA!N:N,MATCH(Risk7_PlusY67!$D424,Raw_DATA!$A:$A,0)),"")</f>
        <v>103</v>
      </c>
      <c r="BF424" s="407">
        <f>IFERROR(INDEX(Raw_DATA!O:O,MATCH(Risk7_PlusY67!$D424,Raw_DATA!$A:$A,0)),"")</f>
        <v>64</v>
      </c>
      <c r="BG424" s="407">
        <f>IFERROR(INDEX(Raw_DATA!P:P,MATCH(Risk7_PlusY67!$D424,Raw_DATA!$A:$A,0)),"")</f>
        <v>77</v>
      </c>
      <c r="BH424" s="407">
        <f>IFERROR(INDEX(Raw_DATA!Q:Q,MATCH(Risk7_PlusY67!$D424,Raw_DATA!$A:$A,0)),"")</f>
        <v>271</v>
      </c>
      <c r="BI424" s="407">
        <f>IFERROR(INDEX(Raw_DATA!R:R,MATCH(Risk7_PlusY67!$D424,Raw_DATA!$A:$A,0)),"")</f>
        <v>64</v>
      </c>
      <c r="BJ424" s="124" t="str">
        <f>INDEX('Org2567'!$BM:$BM,MATCH(Risk7_PlusY67!D424,'Org2567'!$D:$D,0))</f>
        <v>รพช.M2 B&gt;100</v>
      </c>
    </row>
    <row r="425" spans="1:62" x14ac:dyDescent="0.7">
      <c r="A425" s="206">
        <f>IF(ISBLANK(D425),"",COUNTA($D$3:D425))</f>
        <v>423</v>
      </c>
      <c r="B425" s="207">
        <f>IFERROR(INDEX(ID!$E:$E,MATCH(Risk7_PlusY67!$D425,ID!$A:$A,0)),"")</f>
        <v>7</v>
      </c>
      <c r="C425" s="207" t="str">
        <f>IFERROR(INDEX(ID!$I:$I,MATCH(Risk7_PlusY67!$D425,ID!$A:$A,0)),"")</f>
        <v>กาฬสินธุ์</v>
      </c>
      <c r="D425" s="295" t="s">
        <v>438</v>
      </c>
      <c r="E425" s="207" t="str">
        <f>IFERROR(INDEX(ID!$C:$C,MATCH(Risk7_PlusY67!$D425,ID!$A:$A,0)),"")</f>
        <v>ห้วยเม็ก,รพช.</v>
      </c>
      <c r="F425" s="207" t="str">
        <f>IFERROR(INDEX(ID!$G:$G,MATCH(Risk7_PlusY67!$D425,ID!$A:$A,0)),"")</f>
        <v>รพช.</v>
      </c>
      <c r="G425" s="206">
        <f>IFERROR(INDEX(ID!$J:$J,MATCH(Risk7_PlusY67!$D425,ID!$A:$A,0)),"")</f>
        <v>58</v>
      </c>
      <c r="H425" s="208" t="str">
        <f>IFERROR(INDEX(ID!$P:$P,MATCH(Risk7_PlusY67!$D425,ID!$A:$A,0)),"")</f>
        <v>รพช.F2 P30,000-60,000</v>
      </c>
      <c r="I425" s="209">
        <f>IFERROR(INDEX(Raw_DATA!E:E,MATCH(Risk7_PlusY67!$D425,Raw_DATA!$A:$A,0)),"")</f>
        <v>1.84</v>
      </c>
      <c r="J425" s="209">
        <f>IFERROR(INDEX(Raw_DATA!F:F,MATCH(Risk7_PlusY67!$D425,Raw_DATA!$A:$A,0)),"")</f>
        <v>1.52</v>
      </c>
      <c r="K425" s="209">
        <f>IFERROR(INDEX(Raw_DATA!G:G,MATCH(Risk7_PlusY67!$D425,Raw_DATA!$A:$A,0)),"")</f>
        <v>1.03</v>
      </c>
      <c r="L425" s="209">
        <f>IFERROR(INDEX(Raw_DATA!H:H,MATCH(Risk7_PlusY67!$D425,Raw_DATA!$A:$A,0)),"")</f>
        <v>10607145.210000001</v>
      </c>
      <c r="M425" s="210">
        <f>IFERROR(INDEX(Raw_DATA!I:I,MATCH(Risk7_PlusY67!$D425,Raw_DATA!$A:$A,0)),"")</f>
        <v>-9822736.8599999994</v>
      </c>
      <c r="N425" s="206">
        <f t="shared" si="126"/>
        <v>0</v>
      </c>
      <c r="O425" s="206">
        <f t="shared" si="127"/>
        <v>1</v>
      </c>
      <c r="P425" s="206">
        <f t="shared" si="128"/>
        <v>0</v>
      </c>
      <c r="Q425" s="211">
        <f t="shared" si="129"/>
        <v>12.9</v>
      </c>
      <c r="R425" s="206">
        <f t="shared" si="130"/>
        <v>1</v>
      </c>
      <c r="S425" s="212">
        <f>IFERROR(INDEX(Raw_DATA!J:J,MATCH(Risk7_PlusY67!$D425,Raw_DATA!$A:$A,0)),"")</f>
        <v>-11687126.1</v>
      </c>
      <c r="T425" s="213">
        <f>IFERROR(INDEX(Raw_DATA!K:K,MATCH(Risk7_PlusY67!$D425,Raw_DATA!$A:$A,0)),"")</f>
        <v>405162.07</v>
      </c>
      <c r="U425" s="214">
        <f t="shared" si="131"/>
        <v>0</v>
      </c>
      <c r="V425" s="214">
        <f t="shared" si="132"/>
        <v>0</v>
      </c>
      <c r="W425" s="214">
        <f>IF(OR(AND((K425&lt;0.8),(AJ425&gt;180)),AND((K425&lt;0.8),(AJ425&lt;10)),AND((K425&gt;=0.8),(AJ425&lt;10)),AND((K425&gt;=0.8),(AJ425&gt;90))),0,1)</f>
        <v>0</v>
      </c>
      <c r="X425" s="214">
        <f t="shared" si="133"/>
        <v>1</v>
      </c>
      <c r="Y425" s="214">
        <f t="shared" si="134"/>
        <v>1</v>
      </c>
      <c r="Z425" s="214">
        <f t="shared" si="135"/>
        <v>0</v>
      </c>
      <c r="AA425" s="214">
        <f t="shared" si="136"/>
        <v>0</v>
      </c>
      <c r="AB425" s="215" t="str">
        <f t="shared" si="137"/>
        <v>C-</v>
      </c>
      <c r="AC425" s="215" t="str">
        <f t="shared" si="138"/>
        <v>1C-</v>
      </c>
      <c r="AD425" s="216"/>
      <c r="AE425" s="216"/>
      <c r="AF425" s="434">
        <f>IFERROR(INDEX(Raw_DATA!L:L,MATCH(Risk7_PlusY67!$D425,Raw_DATA!$A:$A,0)),"")</f>
        <v>-12.17</v>
      </c>
      <c r="AG425" s="434">
        <f>IFERROR(INDEX(AVGGroup!$D$5:$D$21,MATCH(Risk7_PlusY67!$H425,AVGGroup!$C$5:$C$21,0)),"")</f>
        <v>-4.37</v>
      </c>
      <c r="AH425" s="434">
        <f>IFERROR(INDEX(Raw_DATA!M:M,MATCH(Risk7_PlusY67!$D425,Raw_DATA!$A:$A,0)),"")</f>
        <v>-12.07</v>
      </c>
      <c r="AI425" s="435">
        <f>IFERROR(INDEX(AVGGroup!$F$5:$F$21,MATCH(Risk7_PlusY67!$H425,AVGGroup!$C$5:$C$21,0)),"")</f>
        <v>-9.19</v>
      </c>
      <c r="AJ425" s="401">
        <f>IFERROR(INDEX(Raw_DATA!N:N,MATCH(Risk7_PlusY67!$D425,Raw_DATA!$A:$A,0)),"")</f>
        <v>115</v>
      </c>
      <c r="AK425" s="401">
        <f>IFERROR(INDEX(Raw_DATA!O:O,MATCH(Risk7_PlusY67!$D425,Raw_DATA!$A:$A,0)),"")</f>
        <v>38</v>
      </c>
      <c r="AL425" s="401">
        <f>IFERROR(INDEX(Raw_DATA!P:P,MATCH(Risk7_PlusY67!$D425,Raw_DATA!$A:$A,0)),"")</f>
        <v>56</v>
      </c>
      <c r="AM425" s="401">
        <f>IFERROR(INDEX(Raw_DATA!Q:Q,MATCH(Risk7_PlusY67!$D425,Raw_DATA!$A:$A,0)),"")</f>
        <v>209</v>
      </c>
      <c r="AN425" s="401">
        <f>IFERROR(INDEX(Raw_DATA!R:R,MATCH(Risk7_PlusY67!$D425,Raw_DATA!$A:$A,0)),"")</f>
        <v>67</v>
      </c>
      <c r="AO425" s="407"/>
      <c r="AP425" s="411" t="b">
        <f>AB425=AY425</f>
        <v>1</v>
      </c>
      <c r="AQ425" s="340">
        <f t="shared" si="139"/>
        <v>1</v>
      </c>
      <c r="AR425" s="123">
        <f t="shared" si="140"/>
        <v>0</v>
      </c>
      <c r="AS425" s="123">
        <f t="shared" si="141"/>
        <v>0</v>
      </c>
      <c r="AT425" s="123">
        <f>IF(OR(AND((K425&lt;0.8),(BE425&gt;180)),AND((K425&lt;0.8),(BE425&lt;10)),AND((K425&gt;=0.8),(BE425&lt;10)),AND((K425&gt;=0.8),(BE425&gt;90))),0,1)</f>
        <v>0</v>
      </c>
      <c r="AU425" s="123">
        <f t="shared" si="142"/>
        <v>1</v>
      </c>
      <c r="AV425" s="123">
        <f t="shared" si="143"/>
        <v>1</v>
      </c>
      <c r="AW425" s="123">
        <f t="shared" si="144"/>
        <v>0</v>
      </c>
      <c r="AX425" s="123">
        <f t="shared" si="145"/>
        <v>0</v>
      </c>
      <c r="AY425" s="416" t="str">
        <f t="shared" si="146"/>
        <v>C-</v>
      </c>
      <c r="AZ425" s="416" t="str">
        <f>R425&amp;AY425</f>
        <v>1C-</v>
      </c>
      <c r="BA425" s="417">
        <f>IFERROR(INDEX(Raw_DATA!L:L,MATCH(Risk7_PlusY67!$D425,Raw_DATA!$A:$A,0)),"")</f>
        <v>-12.17</v>
      </c>
      <c r="BB425" s="417">
        <f>IFERROR(INDEX(AVGGroup!$H$5:$H$21,MATCH(Risk7_PlusY67!$BJ425,AVGGroup!$C$5:$C$21,0)),"")</f>
        <v>-3.95</v>
      </c>
      <c r="BC425" s="417">
        <f>IFERROR(INDEX(Raw_DATA!M:M,MATCH(Risk7_PlusY67!$D425,Raw_DATA!$A:$A,0)),"")</f>
        <v>-12.07</v>
      </c>
      <c r="BD425" s="418">
        <f>IFERROR(INDEX(AVGGroup!$J$5:$J$21,MATCH(Risk7_PlusY67!$BJ425,AVGGroup!$C$5:$C$21,0)),"")</f>
        <v>-8.8800000000000008</v>
      </c>
      <c r="BE425" s="407">
        <f>IFERROR(INDEX(Raw_DATA!N:N,MATCH(Risk7_PlusY67!$D425,Raw_DATA!$A:$A,0)),"")</f>
        <v>115</v>
      </c>
      <c r="BF425" s="407">
        <f>IFERROR(INDEX(Raw_DATA!O:O,MATCH(Risk7_PlusY67!$D425,Raw_DATA!$A:$A,0)),"")</f>
        <v>38</v>
      </c>
      <c r="BG425" s="407">
        <f>IFERROR(INDEX(Raw_DATA!P:P,MATCH(Risk7_PlusY67!$D425,Raw_DATA!$A:$A,0)),"")</f>
        <v>56</v>
      </c>
      <c r="BH425" s="407">
        <f>IFERROR(INDEX(Raw_DATA!Q:Q,MATCH(Risk7_PlusY67!$D425,Raw_DATA!$A:$A,0)),"")</f>
        <v>209</v>
      </c>
      <c r="BI425" s="407">
        <f>IFERROR(INDEX(Raw_DATA!R:R,MATCH(Risk7_PlusY67!$D425,Raw_DATA!$A:$A,0)),"")</f>
        <v>67</v>
      </c>
      <c r="BJ425" s="124" t="str">
        <f>INDEX('Org2567'!$BM:$BM,MATCH(Risk7_PlusY67!D425,'Org2567'!$D:$D,0))</f>
        <v>รพช.F2 P30,000-60,000</v>
      </c>
    </row>
    <row r="426" spans="1:62" x14ac:dyDescent="0.7">
      <c r="A426" s="206">
        <f>IF(ISBLANK(D426),"",COUNTA($D$3:D426))</f>
        <v>424</v>
      </c>
      <c r="B426" s="207">
        <f>IFERROR(INDEX(ID!$E:$E,MATCH(Risk7_PlusY67!$D426,ID!$A:$A,0)),"")</f>
        <v>7</v>
      </c>
      <c r="C426" s="207" t="str">
        <f>IFERROR(INDEX(ID!$I:$I,MATCH(Risk7_PlusY67!$D426,ID!$A:$A,0)),"")</f>
        <v>กาฬสินธุ์</v>
      </c>
      <c r="D426" s="295" t="s">
        <v>439</v>
      </c>
      <c r="E426" s="207" t="str">
        <f>IFERROR(INDEX(ID!$C:$C,MATCH(Risk7_PlusY67!$D426,ID!$A:$A,0)),"")</f>
        <v>สหัสขันธ์,รพช.</v>
      </c>
      <c r="F426" s="207" t="str">
        <f>IFERROR(INDEX(ID!$G:$G,MATCH(Risk7_PlusY67!$D426,ID!$A:$A,0)),"")</f>
        <v>รพช.</v>
      </c>
      <c r="G426" s="206">
        <f>IFERROR(INDEX(ID!$J:$J,MATCH(Risk7_PlusY67!$D426,ID!$A:$A,0)),"")</f>
        <v>40</v>
      </c>
      <c r="H426" s="208" t="str">
        <f>IFERROR(INDEX(ID!$P:$P,MATCH(Risk7_PlusY67!$D426,ID!$A:$A,0)),"")</f>
        <v>รพช.F2 P&lt;=30,000</v>
      </c>
      <c r="I426" s="209">
        <f>IFERROR(INDEX(Raw_DATA!E:E,MATCH(Risk7_PlusY67!$D426,Raw_DATA!$A:$A,0)),"")</f>
        <v>1.87</v>
      </c>
      <c r="J426" s="209">
        <f>IFERROR(INDEX(Raw_DATA!F:F,MATCH(Risk7_PlusY67!$D426,Raw_DATA!$A:$A,0)),"")</f>
        <v>1.52</v>
      </c>
      <c r="K426" s="209">
        <f>IFERROR(INDEX(Raw_DATA!G:G,MATCH(Risk7_PlusY67!$D426,Raw_DATA!$A:$A,0)),"")</f>
        <v>1.0900000000000001</v>
      </c>
      <c r="L426" s="209">
        <f>IFERROR(INDEX(Raw_DATA!H:H,MATCH(Risk7_PlusY67!$D426,Raw_DATA!$A:$A,0)),"")</f>
        <v>11251247.76</v>
      </c>
      <c r="M426" s="210">
        <f>IFERROR(INDEX(Raw_DATA!I:I,MATCH(Risk7_PlusY67!$D426,Raw_DATA!$A:$A,0)),"")</f>
        <v>-8222060.9500000002</v>
      </c>
      <c r="N426" s="206">
        <f t="shared" si="126"/>
        <v>0</v>
      </c>
      <c r="O426" s="206">
        <f t="shared" si="127"/>
        <v>1</v>
      </c>
      <c r="P426" s="206">
        <f t="shared" si="128"/>
        <v>0</v>
      </c>
      <c r="Q426" s="211">
        <f t="shared" si="129"/>
        <v>16.399999999999999</v>
      </c>
      <c r="R426" s="206">
        <f t="shared" si="130"/>
        <v>1</v>
      </c>
      <c r="S426" s="212">
        <f>IFERROR(INDEX(Raw_DATA!J:J,MATCH(Risk7_PlusY67!$D426,Raw_DATA!$A:$A,0)),"")</f>
        <v>-7410111.6100000003</v>
      </c>
      <c r="T426" s="213">
        <f>IFERROR(INDEX(Raw_DATA!K:K,MATCH(Risk7_PlusY67!$D426,Raw_DATA!$A:$A,0)),"")</f>
        <v>1109918.44</v>
      </c>
      <c r="U426" s="214">
        <f t="shared" si="131"/>
        <v>0</v>
      </c>
      <c r="V426" s="214">
        <f t="shared" si="132"/>
        <v>0</v>
      </c>
      <c r="W426" s="214">
        <f>IF(OR(AND((K426&lt;0.8),(AJ426&gt;180)),AND((K426&lt;0.8),(AJ426&lt;10)),AND((K426&gt;=0.8),(AJ426&lt;10)),AND((K426&gt;=0.8),(AJ426&gt;90))),0,1)</f>
        <v>0</v>
      </c>
      <c r="X426" s="214">
        <f t="shared" si="133"/>
        <v>1</v>
      </c>
      <c r="Y426" s="214">
        <f t="shared" si="134"/>
        <v>1</v>
      </c>
      <c r="Z426" s="214">
        <f t="shared" si="135"/>
        <v>0</v>
      </c>
      <c r="AA426" s="214">
        <f t="shared" si="136"/>
        <v>0</v>
      </c>
      <c r="AB426" s="215" t="str">
        <f t="shared" si="137"/>
        <v>C-</v>
      </c>
      <c r="AC426" s="215" t="str">
        <f t="shared" si="138"/>
        <v>1C-</v>
      </c>
      <c r="AD426" s="216"/>
      <c r="AE426" s="216"/>
      <c r="AF426" s="434">
        <f>IFERROR(INDEX(Raw_DATA!L:L,MATCH(Risk7_PlusY67!$D426,Raw_DATA!$A:$A,0)),"")</f>
        <v>-8.11</v>
      </c>
      <c r="AG426" s="434">
        <f>IFERROR(INDEX(AVGGroup!$D$5:$D$21,MATCH(Risk7_PlusY67!$H426,AVGGroup!$C$5:$C$21,0)),"")</f>
        <v>-3.55</v>
      </c>
      <c r="AH426" s="434">
        <f>IFERROR(INDEX(Raw_DATA!M:M,MATCH(Risk7_PlusY67!$D426,Raw_DATA!$A:$A,0)),"")</f>
        <v>-11.35</v>
      </c>
      <c r="AI426" s="435">
        <f>IFERROR(INDEX(AVGGroup!$F$5:$F$21,MATCH(Risk7_PlusY67!$H426,AVGGroup!$C$5:$C$21,0)),"")</f>
        <v>-10.199999999999999</v>
      </c>
      <c r="AJ426" s="401">
        <f>IFERROR(INDEX(Raw_DATA!N:N,MATCH(Risk7_PlusY67!$D426,Raw_DATA!$A:$A,0)),"")</f>
        <v>140</v>
      </c>
      <c r="AK426" s="401">
        <f>IFERROR(INDEX(Raw_DATA!O:O,MATCH(Risk7_PlusY67!$D426,Raw_DATA!$A:$A,0)),"")</f>
        <v>33</v>
      </c>
      <c r="AL426" s="401">
        <f>IFERROR(INDEX(Raw_DATA!P:P,MATCH(Risk7_PlusY67!$D426,Raw_DATA!$A:$A,0)),"")</f>
        <v>50</v>
      </c>
      <c r="AM426" s="401">
        <f>IFERROR(INDEX(Raw_DATA!Q:Q,MATCH(Risk7_PlusY67!$D426,Raw_DATA!$A:$A,0)),"")</f>
        <v>210</v>
      </c>
      <c r="AN426" s="401">
        <f>IFERROR(INDEX(Raw_DATA!R:R,MATCH(Risk7_PlusY67!$D426,Raw_DATA!$A:$A,0)),"")</f>
        <v>82</v>
      </c>
      <c r="AO426" s="407"/>
      <c r="AP426" s="411" t="b">
        <f>AB426=AY426</f>
        <v>1</v>
      </c>
      <c r="AQ426" s="340">
        <f t="shared" si="139"/>
        <v>1</v>
      </c>
      <c r="AR426" s="123">
        <f t="shared" si="140"/>
        <v>0</v>
      </c>
      <c r="AS426" s="123">
        <f t="shared" si="141"/>
        <v>0</v>
      </c>
      <c r="AT426" s="123">
        <f>IF(OR(AND((K426&lt;0.8),(BE426&gt;180)),AND((K426&lt;0.8),(BE426&lt;10)),AND((K426&gt;=0.8),(BE426&lt;10)),AND((K426&gt;=0.8),(BE426&gt;90))),0,1)</f>
        <v>0</v>
      </c>
      <c r="AU426" s="123">
        <f t="shared" si="142"/>
        <v>1</v>
      </c>
      <c r="AV426" s="123">
        <f t="shared" si="143"/>
        <v>1</v>
      </c>
      <c r="AW426" s="123">
        <f t="shared" si="144"/>
        <v>0</v>
      </c>
      <c r="AX426" s="123">
        <f t="shared" si="145"/>
        <v>0</v>
      </c>
      <c r="AY426" s="416" t="str">
        <f t="shared" si="146"/>
        <v>C-</v>
      </c>
      <c r="AZ426" s="416" t="str">
        <f>R426&amp;AY426</f>
        <v>1C-</v>
      </c>
      <c r="BA426" s="417">
        <f>IFERROR(INDEX(Raw_DATA!L:L,MATCH(Risk7_PlusY67!$D426,Raw_DATA!$A:$A,0)),"")</f>
        <v>-8.11</v>
      </c>
      <c r="BB426" s="417">
        <f>IFERROR(INDEX(AVGGroup!$H$5:$H$21,MATCH(Risk7_PlusY67!$BJ426,AVGGroup!$C$5:$C$21,0)),"")</f>
        <v>-3.54</v>
      </c>
      <c r="BC426" s="417">
        <f>IFERROR(INDEX(Raw_DATA!M:M,MATCH(Risk7_PlusY67!$D426,Raw_DATA!$A:$A,0)),"")</f>
        <v>-11.35</v>
      </c>
      <c r="BD426" s="418">
        <f>IFERROR(INDEX(AVGGroup!$J$5:$J$21,MATCH(Risk7_PlusY67!$BJ426,AVGGroup!$C$5:$C$21,0)),"")</f>
        <v>-10.199999999999999</v>
      </c>
      <c r="BE426" s="407">
        <f>IFERROR(INDEX(Raw_DATA!N:N,MATCH(Risk7_PlusY67!$D426,Raw_DATA!$A:$A,0)),"")</f>
        <v>140</v>
      </c>
      <c r="BF426" s="407">
        <f>IFERROR(INDEX(Raw_DATA!O:O,MATCH(Risk7_PlusY67!$D426,Raw_DATA!$A:$A,0)),"")</f>
        <v>33</v>
      </c>
      <c r="BG426" s="407">
        <f>IFERROR(INDEX(Raw_DATA!P:P,MATCH(Risk7_PlusY67!$D426,Raw_DATA!$A:$A,0)),"")</f>
        <v>50</v>
      </c>
      <c r="BH426" s="407">
        <f>IFERROR(INDEX(Raw_DATA!Q:Q,MATCH(Risk7_PlusY67!$D426,Raw_DATA!$A:$A,0)),"")</f>
        <v>210</v>
      </c>
      <c r="BI426" s="407">
        <f>IFERROR(INDEX(Raw_DATA!R:R,MATCH(Risk7_PlusY67!$D426,Raw_DATA!$A:$A,0)),"")</f>
        <v>82</v>
      </c>
      <c r="BJ426" s="124" t="str">
        <f>INDEX('Org2567'!$BM:$BM,MATCH(Risk7_PlusY67!D426,'Org2567'!$D:$D,0))</f>
        <v>รพช.F2 P&lt;=30,000</v>
      </c>
    </row>
    <row r="427" spans="1:62" x14ac:dyDescent="0.7">
      <c r="A427" s="206">
        <f>IF(ISBLANK(D427),"",COUNTA($D$3:D427))</f>
        <v>425</v>
      </c>
      <c r="B427" s="207">
        <f>IFERROR(INDEX(ID!$E:$E,MATCH(Risk7_PlusY67!$D427,ID!$A:$A,0)),"")</f>
        <v>7</v>
      </c>
      <c r="C427" s="207" t="str">
        <f>IFERROR(INDEX(ID!$I:$I,MATCH(Risk7_PlusY67!$D427,ID!$A:$A,0)),"")</f>
        <v>กาฬสินธุ์</v>
      </c>
      <c r="D427" s="295" t="s">
        <v>440</v>
      </c>
      <c r="E427" s="207" t="str">
        <f>IFERROR(INDEX(ID!$C:$C,MATCH(Risk7_PlusY67!$D427,ID!$A:$A,0)),"")</f>
        <v>คำม่วง,รพช.</v>
      </c>
      <c r="F427" s="207" t="str">
        <f>IFERROR(INDEX(ID!$G:$G,MATCH(Risk7_PlusY67!$D427,ID!$A:$A,0)),"")</f>
        <v>รพช.</v>
      </c>
      <c r="G427" s="206">
        <f>IFERROR(INDEX(ID!$J:$J,MATCH(Risk7_PlusY67!$D427,ID!$A:$A,0)),"")</f>
        <v>81</v>
      </c>
      <c r="H427" s="208" t="str">
        <f>IFERROR(INDEX(ID!$P:$P,MATCH(Risk7_PlusY67!$D427,ID!$A:$A,0)),"")</f>
        <v>รพช.F2 P30,000-60,000</v>
      </c>
      <c r="I427" s="209">
        <f>IFERROR(INDEX(Raw_DATA!E:E,MATCH(Risk7_PlusY67!$D427,Raw_DATA!$A:$A,0)),"")</f>
        <v>1.0900000000000001</v>
      </c>
      <c r="J427" s="209">
        <f>IFERROR(INDEX(Raw_DATA!F:F,MATCH(Risk7_PlusY67!$D427,Raw_DATA!$A:$A,0)),"")</f>
        <v>0.92</v>
      </c>
      <c r="K427" s="209">
        <f>IFERROR(INDEX(Raw_DATA!G:G,MATCH(Risk7_PlusY67!$D427,Raw_DATA!$A:$A,0)),"")</f>
        <v>0.38</v>
      </c>
      <c r="L427" s="209">
        <f>IFERROR(INDEX(Raw_DATA!H:H,MATCH(Risk7_PlusY67!$D427,Raw_DATA!$A:$A,0)),"")</f>
        <v>2745739.17</v>
      </c>
      <c r="M427" s="210">
        <f>IFERROR(INDEX(Raw_DATA!I:I,MATCH(Risk7_PlusY67!$D427,Raw_DATA!$A:$A,0)),"")</f>
        <v>-25329334.109999999</v>
      </c>
      <c r="N427" s="206">
        <f t="shared" si="126"/>
        <v>3</v>
      </c>
      <c r="O427" s="206">
        <f t="shared" si="127"/>
        <v>1</v>
      </c>
      <c r="P427" s="206">
        <f t="shared" si="128"/>
        <v>2</v>
      </c>
      <c r="Q427" s="211">
        <f t="shared" si="129"/>
        <v>1.3</v>
      </c>
      <c r="R427" s="206">
        <f t="shared" si="130"/>
        <v>6</v>
      </c>
      <c r="S427" s="212">
        <f>IFERROR(INDEX(Raw_DATA!J:J,MATCH(Risk7_PlusY67!$D427,Raw_DATA!$A:$A,0)),"")</f>
        <v>-17606534.399999999</v>
      </c>
      <c r="T427" s="213">
        <f>IFERROR(INDEX(Raw_DATA!K:K,MATCH(Risk7_PlusY67!$D427,Raw_DATA!$A:$A,0)),"")</f>
        <v>-18495553.399999999</v>
      </c>
      <c r="U427" s="214">
        <f t="shared" si="131"/>
        <v>0</v>
      </c>
      <c r="V427" s="214">
        <f t="shared" si="132"/>
        <v>0</v>
      </c>
      <c r="W427" s="214">
        <f>IF(OR(AND((K427&lt;0.8),(AJ427&gt;180)),AND((K427&lt;0.8),(AJ427&lt;10)),AND((K427&gt;=0.8),(AJ427&lt;10)),AND((K427&gt;=0.8),(AJ427&gt;90))),0,1)</f>
        <v>1</v>
      </c>
      <c r="X427" s="214">
        <f t="shared" si="133"/>
        <v>0</v>
      </c>
      <c r="Y427" s="214">
        <f t="shared" si="134"/>
        <v>0</v>
      </c>
      <c r="Z427" s="214">
        <f t="shared" si="135"/>
        <v>0</v>
      </c>
      <c r="AA427" s="214">
        <f t="shared" si="136"/>
        <v>1</v>
      </c>
      <c r="AB427" s="215" t="str">
        <f t="shared" si="137"/>
        <v>C-</v>
      </c>
      <c r="AC427" s="215" t="str">
        <f t="shared" si="138"/>
        <v>6C-</v>
      </c>
      <c r="AD427" s="216"/>
      <c r="AE427" s="216"/>
      <c r="AF427" s="434">
        <f>IFERROR(INDEX(Raw_DATA!L:L,MATCH(Risk7_PlusY67!$D427,Raw_DATA!$A:$A,0)),"")</f>
        <v>-13.55</v>
      </c>
      <c r="AG427" s="434">
        <f>IFERROR(INDEX(AVGGroup!$D$5:$D$21,MATCH(Risk7_PlusY67!$H427,AVGGroup!$C$5:$C$21,0)),"")</f>
        <v>-4.37</v>
      </c>
      <c r="AH427" s="434">
        <f>IFERROR(INDEX(Raw_DATA!M:M,MATCH(Risk7_PlusY67!$D427,Raw_DATA!$A:$A,0)),"")</f>
        <v>-33.94</v>
      </c>
      <c r="AI427" s="435">
        <f>IFERROR(INDEX(AVGGroup!$F$5:$F$21,MATCH(Risk7_PlusY67!$H427,AVGGroup!$C$5:$C$21,0)),"")</f>
        <v>-9.19</v>
      </c>
      <c r="AJ427" s="401">
        <f>IFERROR(INDEX(Raw_DATA!N:N,MATCH(Risk7_PlusY67!$D427,Raw_DATA!$A:$A,0)),"")</f>
        <v>163</v>
      </c>
      <c r="AK427" s="401">
        <f>IFERROR(INDEX(Raw_DATA!O:O,MATCH(Risk7_PlusY67!$D427,Raw_DATA!$A:$A,0)),"")</f>
        <v>78</v>
      </c>
      <c r="AL427" s="401">
        <f>IFERROR(INDEX(Raw_DATA!P:P,MATCH(Risk7_PlusY67!$D427,Raw_DATA!$A:$A,0)),"")</f>
        <v>114</v>
      </c>
      <c r="AM427" s="401">
        <f>IFERROR(INDEX(Raw_DATA!Q:Q,MATCH(Risk7_PlusY67!$D427,Raw_DATA!$A:$A,0)),"")</f>
        <v>281</v>
      </c>
      <c r="AN427" s="401">
        <f>IFERROR(INDEX(Raw_DATA!R:R,MATCH(Risk7_PlusY67!$D427,Raw_DATA!$A:$A,0)),"")</f>
        <v>58</v>
      </c>
      <c r="AO427" s="407"/>
      <c r="AP427" s="411" t="b">
        <f>AB427=AY427</f>
        <v>1</v>
      </c>
      <c r="AQ427" s="340">
        <f t="shared" si="139"/>
        <v>1</v>
      </c>
      <c r="AR427" s="123">
        <f t="shared" si="140"/>
        <v>0</v>
      </c>
      <c r="AS427" s="123">
        <f t="shared" si="141"/>
        <v>0</v>
      </c>
      <c r="AT427" s="123">
        <f>IF(OR(AND((K427&lt;0.8),(BE427&gt;180)),AND((K427&lt;0.8),(BE427&lt;10)),AND((K427&gt;=0.8),(BE427&lt;10)),AND((K427&gt;=0.8),(BE427&gt;90))),0,1)</f>
        <v>1</v>
      </c>
      <c r="AU427" s="123">
        <f t="shared" si="142"/>
        <v>0</v>
      </c>
      <c r="AV427" s="123">
        <f t="shared" si="143"/>
        <v>0</v>
      </c>
      <c r="AW427" s="123">
        <f t="shared" si="144"/>
        <v>0</v>
      </c>
      <c r="AX427" s="123">
        <f t="shared" si="145"/>
        <v>1</v>
      </c>
      <c r="AY427" s="416" t="str">
        <f t="shared" si="146"/>
        <v>C-</v>
      </c>
      <c r="AZ427" s="416" t="str">
        <f>R427&amp;AY427</f>
        <v>6C-</v>
      </c>
      <c r="BA427" s="417">
        <f>IFERROR(INDEX(Raw_DATA!L:L,MATCH(Risk7_PlusY67!$D427,Raw_DATA!$A:$A,0)),"")</f>
        <v>-13.55</v>
      </c>
      <c r="BB427" s="417">
        <f>IFERROR(INDEX(AVGGroup!$H$5:$H$21,MATCH(Risk7_PlusY67!$BJ427,AVGGroup!$C$5:$C$21,0)),"")</f>
        <v>-3.95</v>
      </c>
      <c r="BC427" s="417">
        <f>IFERROR(INDEX(Raw_DATA!M:M,MATCH(Risk7_PlusY67!$D427,Raw_DATA!$A:$A,0)),"")</f>
        <v>-33.94</v>
      </c>
      <c r="BD427" s="418">
        <f>IFERROR(INDEX(AVGGroup!$J$5:$J$21,MATCH(Risk7_PlusY67!$BJ427,AVGGroup!$C$5:$C$21,0)),"")</f>
        <v>-8.8800000000000008</v>
      </c>
      <c r="BE427" s="407">
        <f>IFERROR(INDEX(Raw_DATA!N:N,MATCH(Risk7_PlusY67!$D427,Raw_DATA!$A:$A,0)),"")</f>
        <v>163</v>
      </c>
      <c r="BF427" s="407">
        <f>IFERROR(INDEX(Raw_DATA!O:O,MATCH(Risk7_PlusY67!$D427,Raw_DATA!$A:$A,0)),"")</f>
        <v>78</v>
      </c>
      <c r="BG427" s="407">
        <f>IFERROR(INDEX(Raw_DATA!P:P,MATCH(Risk7_PlusY67!$D427,Raw_DATA!$A:$A,0)),"")</f>
        <v>114</v>
      </c>
      <c r="BH427" s="407">
        <f>IFERROR(INDEX(Raw_DATA!Q:Q,MATCH(Risk7_PlusY67!$D427,Raw_DATA!$A:$A,0)),"")</f>
        <v>281</v>
      </c>
      <c r="BI427" s="407">
        <f>IFERROR(INDEX(Raw_DATA!R:R,MATCH(Risk7_PlusY67!$D427,Raw_DATA!$A:$A,0)),"")</f>
        <v>58</v>
      </c>
      <c r="BJ427" s="124" t="str">
        <f>INDEX('Org2567'!$BM:$BM,MATCH(Risk7_PlusY67!D427,'Org2567'!$D:$D,0))</f>
        <v>รพช.F2 P30,000-60,000</v>
      </c>
    </row>
    <row r="428" spans="1:62" x14ac:dyDescent="0.7">
      <c r="A428" s="206">
        <f>IF(ISBLANK(D428),"",COUNTA($D$3:D428))</f>
        <v>426</v>
      </c>
      <c r="B428" s="207">
        <f>IFERROR(INDEX(ID!$E:$E,MATCH(Risk7_PlusY67!$D428,ID!$A:$A,0)),"")</f>
        <v>7</v>
      </c>
      <c r="C428" s="207" t="str">
        <f>IFERROR(INDEX(ID!$I:$I,MATCH(Risk7_PlusY67!$D428,ID!$A:$A,0)),"")</f>
        <v>กาฬสินธุ์</v>
      </c>
      <c r="D428" s="295" t="s">
        <v>441</v>
      </c>
      <c r="E428" s="207" t="str">
        <f>IFERROR(INDEX(ID!$C:$C,MATCH(Risk7_PlusY67!$D428,ID!$A:$A,0)),"")</f>
        <v>ท่าคันโท,รพช.</v>
      </c>
      <c r="F428" s="207" t="str">
        <f>IFERROR(INDEX(ID!$G:$G,MATCH(Risk7_PlusY67!$D428,ID!$A:$A,0)),"")</f>
        <v>รพช.</v>
      </c>
      <c r="G428" s="206">
        <f>IFERROR(INDEX(ID!$J:$J,MATCH(Risk7_PlusY67!$D428,ID!$A:$A,0)),"")</f>
        <v>60</v>
      </c>
      <c r="H428" s="208" t="str">
        <f>IFERROR(INDEX(ID!$P:$P,MATCH(Risk7_PlusY67!$D428,ID!$A:$A,0)),"")</f>
        <v>รพช.F2 P&lt;=30,000</v>
      </c>
      <c r="I428" s="209">
        <f>IFERROR(INDEX(Raw_DATA!E:E,MATCH(Risk7_PlusY67!$D428,Raw_DATA!$A:$A,0)),"")</f>
        <v>1.45</v>
      </c>
      <c r="J428" s="209">
        <f>IFERROR(INDEX(Raw_DATA!F:F,MATCH(Risk7_PlusY67!$D428,Raw_DATA!$A:$A,0)),"")</f>
        <v>1.21</v>
      </c>
      <c r="K428" s="209">
        <f>IFERROR(INDEX(Raw_DATA!G:G,MATCH(Risk7_PlusY67!$D428,Raw_DATA!$A:$A,0)),"")</f>
        <v>0.81</v>
      </c>
      <c r="L428" s="209">
        <f>IFERROR(INDEX(Raw_DATA!H:H,MATCH(Risk7_PlusY67!$D428,Raw_DATA!$A:$A,0)),"")</f>
        <v>11964856.359999999</v>
      </c>
      <c r="M428" s="210">
        <f>IFERROR(INDEX(Raw_DATA!I:I,MATCH(Risk7_PlusY67!$D428,Raw_DATA!$A:$A,0)),"")</f>
        <v>-2637917.98</v>
      </c>
      <c r="N428" s="206">
        <f t="shared" si="126"/>
        <v>1</v>
      </c>
      <c r="O428" s="206">
        <f t="shared" si="127"/>
        <v>1</v>
      </c>
      <c r="P428" s="206">
        <f t="shared" si="128"/>
        <v>0</v>
      </c>
      <c r="Q428" s="211">
        <f t="shared" si="129"/>
        <v>54.4</v>
      </c>
      <c r="R428" s="206">
        <f t="shared" si="130"/>
        <v>2</v>
      </c>
      <c r="S428" s="212">
        <f>IFERROR(INDEX(Raw_DATA!J:J,MATCH(Risk7_PlusY67!$D428,Raw_DATA!$A:$A,0)),"")</f>
        <v>1358230.09</v>
      </c>
      <c r="T428" s="213">
        <f>IFERROR(INDEX(Raw_DATA!K:K,MATCH(Risk7_PlusY67!$D428,Raw_DATA!$A:$A,0)),"")</f>
        <v>-5156494.2</v>
      </c>
      <c r="U428" s="214">
        <f t="shared" si="131"/>
        <v>1</v>
      </c>
      <c r="V428" s="214">
        <f t="shared" si="132"/>
        <v>1</v>
      </c>
      <c r="W428" s="214">
        <f>IF(OR(AND((K428&lt;0.8),(AJ428&gt;180)),AND((K428&lt;0.8),(AJ428&lt;10)),AND((K428&gt;=0.8),(AJ428&lt;10)),AND((K428&gt;=0.8),(AJ428&gt;90))),0,1)</f>
        <v>0</v>
      </c>
      <c r="X428" s="214">
        <f t="shared" si="133"/>
        <v>1</v>
      </c>
      <c r="Y428" s="214">
        <f t="shared" si="134"/>
        <v>1</v>
      </c>
      <c r="Z428" s="214">
        <f t="shared" si="135"/>
        <v>0</v>
      </c>
      <c r="AA428" s="214">
        <f t="shared" si="136"/>
        <v>0</v>
      </c>
      <c r="AB428" s="215" t="str">
        <f t="shared" si="137"/>
        <v>B-</v>
      </c>
      <c r="AC428" s="215" t="str">
        <f t="shared" si="138"/>
        <v>2B-</v>
      </c>
      <c r="AD428" s="216"/>
      <c r="AE428" s="216"/>
      <c r="AF428" s="434">
        <f>IFERROR(INDEX(Raw_DATA!L:L,MATCH(Risk7_PlusY67!$D428,Raw_DATA!$A:$A,0)),"")</f>
        <v>1.0900000000000001</v>
      </c>
      <c r="AG428" s="434">
        <f>IFERROR(INDEX(AVGGroup!$D$5:$D$21,MATCH(Risk7_PlusY67!$H428,AVGGroup!$C$5:$C$21,0)),"")</f>
        <v>-3.55</v>
      </c>
      <c r="AH428" s="434">
        <f>IFERROR(INDEX(Raw_DATA!M:M,MATCH(Risk7_PlusY67!$D428,Raw_DATA!$A:$A,0)),"")</f>
        <v>-2.7</v>
      </c>
      <c r="AI428" s="435">
        <f>IFERROR(INDEX(AVGGroup!$F$5:$F$21,MATCH(Risk7_PlusY67!$H428,AVGGroup!$C$5:$C$21,0)),"")</f>
        <v>-10.199999999999999</v>
      </c>
      <c r="AJ428" s="401">
        <f>IFERROR(INDEX(Raw_DATA!N:N,MATCH(Risk7_PlusY67!$D428,Raw_DATA!$A:$A,0)),"")</f>
        <v>180</v>
      </c>
      <c r="AK428" s="401">
        <f>IFERROR(INDEX(Raw_DATA!O:O,MATCH(Risk7_PlusY67!$D428,Raw_DATA!$A:$A,0)),"")</f>
        <v>29</v>
      </c>
      <c r="AL428" s="401">
        <f>IFERROR(INDEX(Raw_DATA!P:P,MATCH(Risk7_PlusY67!$D428,Raw_DATA!$A:$A,0)),"")</f>
        <v>46</v>
      </c>
      <c r="AM428" s="401">
        <f>IFERROR(INDEX(Raw_DATA!Q:Q,MATCH(Risk7_PlusY67!$D428,Raw_DATA!$A:$A,0)),"")</f>
        <v>248</v>
      </c>
      <c r="AN428" s="401">
        <f>IFERROR(INDEX(Raw_DATA!R:R,MATCH(Risk7_PlusY67!$D428,Raw_DATA!$A:$A,0)),"")</f>
        <v>69</v>
      </c>
      <c r="AO428" s="407"/>
      <c r="AP428" s="411" t="b">
        <f>AB428=AY428</f>
        <v>1</v>
      </c>
      <c r="AQ428" s="340">
        <f t="shared" si="139"/>
        <v>1</v>
      </c>
      <c r="AR428" s="123">
        <f t="shared" si="140"/>
        <v>1</v>
      </c>
      <c r="AS428" s="123">
        <f t="shared" si="141"/>
        <v>1</v>
      </c>
      <c r="AT428" s="123">
        <f>IF(OR(AND((K428&lt;0.8),(BE428&gt;180)),AND((K428&lt;0.8),(BE428&lt;10)),AND((K428&gt;=0.8),(BE428&lt;10)),AND((K428&gt;=0.8),(BE428&gt;90))),0,1)</f>
        <v>0</v>
      </c>
      <c r="AU428" s="123">
        <f t="shared" si="142"/>
        <v>1</v>
      </c>
      <c r="AV428" s="123">
        <f t="shared" si="143"/>
        <v>1</v>
      </c>
      <c r="AW428" s="123">
        <f t="shared" si="144"/>
        <v>0</v>
      </c>
      <c r="AX428" s="123">
        <f t="shared" si="145"/>
        <v>0</v>
      </c>
      <c r="AY428" s="416" t="str">
        <f t="shared" si="146"/>
        <v>B-</v>
      </c>
      <c r="AZ428" s="416" t="str">
        <f>R428&amp;AY428</f>
        <v>2B-</v>
      </c>
      <c r="BA428" s="417">
        <f>IFERROR(INDEX(Raw_DATA!L:L,MATCH(Risk7_PlusY67!$D428,Raw_DATA!$A:$A,0)),"")</f>
        <v>1.0900000000000001</v>
      </c>
      <c r="BB428" s="417">
        <f>IFERROR(INDEX(AVGGroup!$H$5:$H$21,MATCH(Risk7_PlusY67!$BJ428,AVGGroup!$C$5:$C$21,0)),"")</f>
        <v>-3.54</v>
      </c>
      <c r="BC428" s="417">
        <f>IFERROR(INDEX(Raw_DATA!M:M,MATCH(Risk7_PlusY67!$D428,Raw_DATA!$A:$A,0)),"")</f>
        <v>-2.7</v>
      </c>
      <c r="BD428" s="418">
        <f>IFERROR(INDEX(AVGGroup!$J$5:$J$21,MATCH(Risk7_PlusY67!$BJ428,AVGGroup!$C$5:$C$21,0)),"")</f>
        <v>-10.199999999999999</v>
      </c>
      <c r="BE428" s="407">
        <f>IFERROR(INDEX(Raw_DATA!N:N,MATCH(Risk7_PlusY67!$D428,Raw_DATA!$A:$A,0)),"")</f>
        <v>180</v>
      </c>
      <c r="BF428" s="407">
        <f>IFERROR(INDEX(Raw_DATA!O:O,MATCH(Risk7_PlusY67!$D428,Raw_DATA!$A:$A,0)),"")</f>
        <v>29</v>
      </c>
      <c r="BG428" s="407">
        <f>IFERROR(INDEX(Raw_DATA!P:P,MATCH(Risk7_PlusY67!$D428,Raw_DATA!$A:$A,0)),"")</f>
        <v>46</v>
      </c>
      <c r="BH428" s="407">
        <f>IFERROR(INDEX(Raw_DATA!Q:Q,MATCH(Risk7_PlusY67!$D428,Raw_DATA!$A:$A,0)),"")</f>
        <v>248</v>
      </c>
      <c r="BI428" s="407">
        <f>IFERROR(INDEX(Raw_DATA!R:R,MATCH(Risk7_PlusY67!$D428,Raw_DATA!$A:$A,0)),"")</f>
        <v>69</v>
      </c>
      <c r="BJ428" s="124" t="str">
        <f>INDEX('Org2567'!$BM:$BM,MATCH(Risk7_PlusY67!D428,'Org2567'!$D:$D,0))</f>
        <v>รพช.F2 P&lt;=30,000</v>
      </c>
    </row>
    <row r="429" spans="1:62" x14ac:dyDescent="0.7">
      <c r="A429" s="206">
        <f>IF(ISBLANK(D429),"",COUNTA($D$3:D429))</f>
        <v>427</v>
      </c>
      <c r="B429" s="207">
        <f>IFERROR(INDEX(ID!$E:$E,MATCH(Risk7_PlusY67!$D429,ID!$A:$A,0)),"")</f>
        <v>7</v>
      </c>
      <c r="C429" s="207" t="str">
        <f>IFERROR(INDEX(ID!$I:$I,MATCH(Risk7_PlusY67!$D429,ID!$A:$A,0)),"")</f>
        <v>กาฬสินธุ์</v>
      </c>
      <c r="D429" s="295" t="s">
        <v>442</v>
      </c>
      <c r="E429" s="207" t="str">
        <f>IFERROR(INDEX(ID!$C:$C,MATCH(Risk7_PlusY67!$D429,ID!$A:$A,0)),"")</f>
        <v>หนองกุงศรี,รพช.</v>
      </c>
      <c r="F429" s="207" t="str">
        <f>IFERROR(INDEX(ID!$G:$G,MATCH(Risk7_PlusY67!$D429,ID!$A:$A,0)),"")</f>
        <v>รพช.</v>
      </c>
      <c r="G429" s="206">
        <f>IFERROR(INDEX(ID!$J:$J,MATCH(Risk7_PlusY67!$D429,ID!$A:$A,0)),"")</f>
        <v>80</v>
      </c>
      <c r="H429" s="208" t="str">
        <f>IFERROR(INDEX(ID!$P:$P,MATCH(Risk7_PlusY67!$D429,ID!$A:$A,0)),"")</f>
        <v>รพช.F1 P&lt;=50,000</v>
      </c>
      <c r="I429" s="209">
        <f>IFERROR(INDEX(Raw_DATA!E:E,MATCH(Risk7_PlusY67!$D429,Raw_DATA!$A:$A,0)),"")</f>
        <v>5.56</v>
      </c>
      <c r="J429" s="209">
        <f>IFERROR(INDEX(Raw_DATA!F:F,MATCH(Risk7_PlusY67!$D429,Raw_DATA!$A:$A,0)),"")</f>
        <v>5.18</v>
      </c>
      <c r="K429" s="209">
        <f>IFERROR(INDEX(Raw_DATA!G:G,MATCH(Risk7_PlusY67!$D429,Raw_DATA!$A:$A,0)),"")</f>
        <v>3.7</v>
      </c>
      <c r="L429" s="209">
        <f>IFERROR(INDEX(Raw_DATA!H:H,MATCH(Risk7_PlusY67!$D429,Raw_DATA!$A:$A,0)),"")</f>
        <v>97794924.280000001</v>
      </c>
      <c r="M429" s="210">
        <f>IFERROR(INDEX(Raw_DATA!I:I,MATCH(Risk7_PlusY67!$D429,Raw_DATA!$A:$A,0)),"")</f>
        <v>-11169176.82</v>
      </c>
      <c r="N429" s="206">
        <f t="shared" si="126"/>
        <v>0</v>
      </c>
      <c r="O429" s="206">
        <f t="shared" si="127"/>
        <v>1</v>
      </c>
      <c r="P429" s="206">
        <f t="shared" si="128"/>
        <v>0</v>
      </c>
      <c r="Q429" s="211">
        <f t="shared" si="129"/>
        <v>105</v>
      </c>
      <c r="R429" s="206">
        <f t="shared" si="130"/>
        <v>1</v>
      </c>
      <c r="S429" s="212">
        <f>IFERROR(INDEX(Raw_DATA!J:J,MATCH(Risk7_PlusY67!$D429,Raw_DATA!$A:$A,0)),"")</f>
        <v>-5282458.3600000003</v>
      </c>
      <c r="T429" s="213">
        <f>IFERROR(INDEX(Raw_DATA!K:K,MATCH(Risk7_PlusY67!$D429,Raw_DATA!$A:$A,0)),"")</f>
        <v>57898895.799999997</v>
      </c>
      <c r="U429" s="214">
        <f t="shared" si="131"/>
        <v>1</v>
      </c>
      <c r="V429" s="214">
        <f t="shared" si="132"/>
        <v>1</v>
      </c>
      <c r="W429" s="214">
        <f>IF(OR(AND((K429&lt;0.8),(AJ429&gt;180)),AND((K429&lt;0.8),(AJ429&lt;10)),AND((K429&gt;=0.8),(AJ429&lt;10)),AND((K429&gt;=0.8),(AJ429&gt;90))),0,1)</f>
        <v>1</v>
      </c>
      <c r="X429" s="214">
        <f t="shared" si="133"/>
        <v>0</v>
      </c>
      <c r="Y429" s="214">
        <f t="shared" si="134"/>
        <v>0</v>
      </c>
      <c r="Z429" s="214">
        <f t="shared" si="135"/>
        <v>0</v>
      </c>
      <c r="AA429" s="214">
        <f t="shared" si="136"/>
        <v>0</v>
      </c>
      <c r="AB429" s="215" t="str">
        <f t="shared" si="137"/>
        <v>C</v>
      </c>
      <c r="AC429" s="215" t="str">
        <f t="shared" si="138"/>
        <v>1C</v>
      </c>
      <c r="AD429" s="216"/>
      <c r="AE429" s="216"/>
      <c r="AF429" s="434">
        <f>IFERROR(INDEX(Raw_DATA!L:L,MATCH(Risk7_PlusY67!$D429,Raw_DATA!$A:$A,0)),"")</f>
        <v>-3.1</v>
      </c>
      <c r="AG429" s="434">
        <f>IFERROR(INDEX(AVGGroup!$D$5:$D$21,MATCH(Risk7_PlusY67!$H429,AVGGroup!$C$5:$C$21,0)),"")</f>
        <v>-3.15</v>
      </c>
      <c r="AH429" s="434">
        <f>IFERROR(INDEX(Raw_DATA!M:M,MATCH(Risk7_PlusY67!$D429,Raw_DATA!$A:$A,0)),"")</f>
        <v>-6.25</v>
      </c>
      <c r="AI429" s="435">
        <f>IFERROR(INDEX(AVGGroup!$F$5:$F$21,MATCH(Risk7_PlusY67!$H429,AVGGroup!$C$5:$C$21,0)),"")</f>
        <v>-7.1</v>
      </c>
      <c r="AJ429" s="401">
        <f>IFERROR(INDEX(Raw_DATA!N:N,MATCH(Risk7_PlusY67!$D429,Raw_DATA!$A:$A,0)),"")</f>
        <v>66</v>
      </c>
      <c r="AK429" s="401">
        <f>IFERROR(INDEX(Raw_DATA!O:O,MATCH(Risk7_PlusY67!$D429,Raw_DATA!$A:$A,0)),"")</f>
        <v>109</v>
      </c>
      <c r="AL429" s="401">
        <f>IFERROR(INDEX(Raw_DATA!P:P,MATCH(Risk7_PlusY67!$D429,Raw_DATA!$A:$A,0)),"")</f>
        <v>137</v>
      </c>
      <c r="AM429" s="401">
        <f>IFERROR(INDEX(Raw_DATA!Q:Q,MATCH(Risk7_PlusY67!$D429,Raw_DATA!$A:$A,0)),"")</f>
        <v>383</v>
      </c>
      <c r="AN429" s="401">
        <f>IFERROR(INDEX(Raw_DATA!R:R,MATCH(Risk7_PlusY67!$D429,Raw_DATA!$A:$A,0)),"")</f>
        <v>73</v>
      </c>
      <c r="AO429" s="407"/>
      <c r="AP429" s="411" t="b">
        <f>AB429=AY429</f>
        <v>1</v>
      </c>
      <c r="AQ429" s="340">
        <f t="shared" si="139"/>
        <v>1</v>
      </c>
      <c r="AR429" s="123">
        <f t="shared" si="140"/>
        <v>1</v>
      </c>
      <c r="AS429" s="123">
        <f t="shared" si="141"/>
        <v>1</v>
      </c>
      <c r="AT429" s="123">
        <f>IF(OR(AND((K429&lt;0.8),(BE429&gt;180)),AND((K429&lt;0.8),(BE429&lt;10)),AND((K429&gt;=0.8),(BE429&lt;10)),AND((K429&gt;=0.8),(BE429&gt;90))),0,1)</f>
        <v>1</v>
      </c>
      <c r="AU429" s="123">
        <f t="shared" si="142"/>
        <v>0</v>
      </c>
      <c r="AV429" s="123">
        <f t="shared" si="143"/>
        <v>0</v>
      </c>
      <c r="AW429" s="123">
        <f t="shared" si="144"/>
        <v>0</v>
      </c>
      <c r="AX429" s="123">
        <f t="shared" si="145"/>
        <v>0</v>
      </c>
      <c r="AY429" s="416" t="str">
        <f t="shared" si="146"/>
        <v>C</v>
      </c>
      <c r="AZ429" s="416" t="str">
        <f>R429&amp;AY429</f>
        <v>1C</v>
      </c>
      <c r="BA429" s="417">
        <f>IFERROR(INDEX(Raw_DATA!L:L,MATCH(Risk7_PlusY67!$D429,Raw_DATA!$A:$A,0)),"")</f>
        <v>-3.1</v>
      </c>
      <c r="BB429" s="417">
        <f>IFERROR(INDEX(AVGGroup!$H$5:$H$21,MATCH(Risk7_PlusY67!$BJ429,AVGGroup!$C$5:$C$21,0)),"")</f>
        <v>-3.15</v>
      </c>
      <c r="BC429" s="417">
        <f>IFERROR(INDEX(Raw_DATA!M:M,MATCH(Risk7_PlusY67!$D429,Raw_DATA!$A:$A,0)),"")</f>
        <v>-6.25</v>
      </c>
      <c r="BD429" s="418">
        <f>IFERROR(INDEX(AVGGroup!$J$5:$J$21,MATCH(Risk7_PlusY67!$BJ429,AVGGroup!$C$5:$C$21,0)),"")</f>
        <v>-7.1</v>
      </c>
      <c r="BE429" s="407">
        <f>IFERROR(INDEX(Raw_DATA!N:N,MATCH(Risk7_PlusY67!$D429,Raw_DATA!$A:$A,0)),"")</f>
        <v>66</v>
      </c>
      <c r="BF429" s="407">
        <f>IFERROR(INDEX(Raw_DATA!O:O,MATCH(Risk7_PlusY67!$D429,Raw_DATA!$A:$A,0)),"")</f>
        <v>109</v>
      </c>
      <c r="BG429" s="407">
        <f>IFERROR(INDEX(Raw_DATA!P:P,MATCH(Risk7_PlusY67!$D429,Raw_DATA!$A:$A,0)),"")</f>
        <v>137</v>
      </c>
      <c r="BH429" s="407">
        <f>IFERROR(INDEX(Raw_DATA!Q:Q,MATCH(Risk7_PlusY67!$D429,Raw_DATA!$A:$A,0)),"")</f>
        <v>383</v>
      </c>
      <c r="BI429" s="407">
        <f>IFERROR(INDEX(Raw_DATA!R:R,MATCH(Risk7_PlusY67!$D429,Raw_DATA!$A:$A,0)),"")</f>
        <v>73</v>
      </c>
      <c r="BJ429" s="124" t="str">
        <f>INDEX('Org2567'!$BM:$BM,MATCH(Risk7_PlusY67!D429,'Org2567'!$D:$D,0))</f>
        <v>รพช.F1 P&lt;=50,000</v>
      </c>
    </row>
    <row r="430" spans="1:62" x14ac:dyDescent="0.7">
      <c r="A430" s="206">
        <f>IF(ISBLANK(D430),"",COUNTA($D$3:D430))</f>
        <v>428</v>
      </c>
      <c r="B430" s="207">
        <f>IFERROR(INDEX(ID!$E:$E,MATCH(Risk7_PlusY67!$D430,ID!$A:$A,0)),"")</f>
        <v>7</v>
      </c>
      <c r="C430" s="207" t="str">
        <f>IFERROR(INDEX(ID!$I:$I,MATCH(Risk7_PlusY67!$D430,ID!$A:$A,0)),"")</f>
        <v>กาฬสินธุ์</v>
      </c>
      <c r="D430" s="295" t="s">
        <v>443</v>
      </c>
      <c r="E430" s="207" t="str">
        <f>IFERROR(INDEX(ID!$C:$C,MATCH(Risk7_PlusY67!$D430,ID!$A:$A,0)),"")</f>
        <v>สมเด็จ,รพช.</v>
      </c>
      <c r="F430" s="207" t="str">
        <f>IFERROR(INDEX(ID!$G:$G,MATCH(Risk7_PlusY67!$D430,ID!$A:$A,0)),"")</f>
        <v>รพช.</v>
      </c>
      <c r="G430" s="206">
        <f>IFERROR(INDEX(ID!$J:$J,MATCH(Risk7_PlusY67!$D430,ID!$A:$A,0)),"")</f>
        <v>114</v>
      </c>
      <c r="H430" s="208" t="str">
        <f>IFERROR(INDEX(ID!$P:$P,MATCH(Risk7_PlusY67!$D430,ID!$A:$A,0)),"")</f>
        <v>รพช.M2 B&gt;100</v>
      </c>
      <c r="I430" s="209">
        <f>IFERROR(INDEX(Raw_DATA!E:E,MATCH(Risk7_PlusY67!$D430,Raw_DATA!$A:$A,0)),"")</f>
        <v>4.34</v>
      </c>
      <c r="J430" s="209">
        <f>IFERROR(INDEX(Raw_DATA!F:F,MATCH(Risk7_PlusY67!$D430,Raw_DATA!$A:$A,0)),"")</f>
        <v>3.83</v>
      </c>
      <c r="K430" s="209">
        <f>IFERROR(INDEX(Raw_DATA!G:G,MATCH(Risk7_PlusY67!$D430,Raw_DATA!$A:$A,0)),"")</f>
        <v>1.73</v>
      </c>
      <c r="L430" s="209">
        <f>IFERROR(INDEX(Raw_DATA!H:H,MATCH(Risk7_PlusY67!$D430,Raw_DATA!$A:$A,0)),"")</f>
        <v>78939474.859999999</v>
      </c>
      <c r="M430" s="210">
        <f>IFERROR(INDEX(Raw_DATA!I:I,MATCH(Risk7_PlusY67!$D430,Raw_DATA!$A:$A,0)),"")</f>
        <v>6182814.3899999997</v>
      </c>
      <c r="N430" s="206">
        <f t="shared" si="126"/>
        <v>0</v>
      </c>
      <c r="O430" s="206">
        <f t="shared" si="127"/>
        <v>0</v>
      </c>
      <c r="P430" s="206">
        <f t="shared" si="128"/>
        <v>0</v>
      </c>
      <c r="Q430" s="211" t="str">
        <f t="shared" si="129"/>
        <v/>
      </c>
      <c r="R430" s="206">
        <f t="shared" si="130"/>
        <v>0</v>
      </c>
      <c r="S430" s="212">
        <f>IFERROR(INDEX(Raw_DATA!J:J,MATCH(Risk7_PlusY67!$D430,Raw_DATA!$A:$A,0)),"")</f>
        <v>18723893.780000001</v>
      </c>
      <c r="T430" s="213">
        <f>IFERROR(INDEX(Raw_DATA!K:K,MATCH(Risk7_PlusY67!$D430,Raw_DATA!$A:$A,0)),"")</f>
        <v>17136554.07</v>
      </c>
      <c r="U430" s="214">
        <f t="shared" si="131"/>
        <v>1</v>
      </c>
      <c r="V430" s="214">
        <f t="shared" si="132"/>
        <v>1</v>
      </c>
      <c r="W430" s="214">
        <f>IF(OR(AND((K430&lt;0.8),(AJ430&gt;180)),AND((K430&lt;0.8),(AJ430&lt;10)),AND((K430&gt;=0.8),(AJ430&lt;10)),AND((K430&gt;=0.8),(AJ430&gt;90))),0,1)</f>
        <v>0</v>
      </c>
      <c r="X430" s="214">
        <f t="shared" si="133"/>
        <v>0</v>
      </c>
      <c r="Y430" s="214">
        <f t="shared" si="134"/>
        <v>1</v>
      </c>
      <c r="Z430" s="214">
        <f t="shared" si="135"/>
        <v>0</v>
      </c>
      <c r="AA430" s="214">
        <f t="shared" si="136"/>
        <v>0</v>
      </c>
      <c r="AB430" s="215" t="str">
        <f t="shared" si="137"/>
        <v>C</v>
      </c>
      <c r="AC430" s="215" t="str">
        <f t="shared" si="138"/>
        <v>0C</v>
      </c>
      <c r="AD430" s="216"/>
      <c r="AE430" s="216"/>
      <c r="AF430" s="434">
        <f>IFERROR(INDEX(Raw_DATA!L:L,MATCH(Risk7_PlusY67!$D430,Raw_DATA!$A:$A,0)),"")</f>
        <v>7.63</v>
      </c>
      <c r="AG430" s="434">
        <f>IFERROR(INDEX(AVGGroup!$D$5:$D$21,MATCH(Risk7_PlusY67!$H430,AVGGroup!$C$5:$C$21,0)),"")</f>
        <v>-2.2400000000000002</v>
      </c>
      <c r="AH430" s="434">
        <f>IFERROR(INDEX(Raw_DATA!M:M,MATCH(Risk7_PlusY67!$D430,Raw_DATA!$A:$A,0)),"")</f>
        <v>2.31</v>
      </c>
      <c r="AI430" s="435">
        <f>IFERROR(INDEX(AVGGroup!$F$5:$F$21,MATCH(Risk7_PlusY67!$H430,AVGGroup!$C$5:$C$21,0)),"")</f>
        <v>-7.61</v>
      </c>
      <c r="AJ430" s="401">
        <f>IFERROR(INDEX(Raw_DATA!N:N,MATCH(Risk7_PlusY67!$D430,Raw_DATA!$A:$A,0)),"")</f>
        <v>123</v>
      </c>
      <c r="AK430" s="401">
        <f>IFERROR(INDEX(Raw_DATA!O:O,MATCH(Risk7_PlusY67!$D430,Raw_DATA!$A:$A,0)),"")</f>
        <v>111</v>
      </c>
      <c r="AL430" s="401">
        <f>IFERROR(INDEX(Raw_DATA!P:P,MATCH(Risk7_PlusY67!$D430,Raw_DATA!$A:$A,0)),"")</f>
        <v>51</v>
      </c>
      <c r="AM430" s="401">
        <f>IFERROR(INDEX(Raw_DATA!Q:Q,MATCH(Risk7_PlusY67!$D430,Raw_DATA!$A:$A,0)),"")</f>
        <v>230</v>
      </c>
      <c r="AN430" s="401">
        <f>IFERROR(INDEX(Raw_DATA!R:R,MATCH(Risk7_PlusY67!$D430,Raw_DATA!$A:$A,0)),"")</f>
        <v>87</v>
      </c>
      <c r="AO430" s="407"/>
      <c r="AP430" s="411" t="b">
        <f>AB430=AY430</f>
        <v>1</v>
      </c>
      <c r="AQ430" s="340">
        <f t="shared" si="139"/>
        <v>0</v>
      </c>
      <c r="AR430" s="123">
        <f t="shared" si="140"/>
        <v>1</v>
      </c>
      <c r="AS430" s="123">
        <f t="shared" si="141"/>
        <v>1</v>
      </c>
      <c r="AT430" s="123">
        <f>IF(OR(AND((K430&lt;0.8),(BE430&gt;180)),AND((K430&lt;0.8),(BE430&lt;10)),AND((K430&gt;=0.8),(BE430&lt;10)),AND((K430&gt;=0.8),(BE430&gt;90))),0,1)</f>
        <v>0</v>
      </c>
      <c r="AU430" s="123">
        <f t="shared" si="142"/>
        <v>0</v>
      </c>
      <c r="AV430" s="123">
        <f t="shared" si="143"/>
        <v>1</v>
      </c>
      <c r="AW430" s="123">
        <f t="shared" si="144"/>
        <v>0</v>
      </c>
      <c r="AX430" s="123">
        <f t="shared" si="145"/>
        <v>0</v>
      </c>
      <c r="AY430" s="416" t="str">
        <f t="shared" si="146"/>
        <v>C</v>
      </c>
      <c r="AZ430" s="416" t="str">
        <f>R430&amp;AY430</f>
        <v>0C</v>
      </c>
      <c r="BA430" s="417">
        <f>IFERROR(INDEX(Raw_DATA!L:L,MATCH(Risk7_PlusY67!$D430,Raw_DATA!$A:$A,0)),"")</f>
        <v>7.63</v>
      </c>
      <c r="BB430" s="417">
        <f>IFERROR(INDEX(AVGGroup!$H$5:$H$21,MATCH(Risk7_PlusY67!$BJ430,AVGGroup!$C$5:$C$21,0)),"")</f>
        <v>-2.25</v>
      </c>
      <c r="BC430" s="417">
        <f>IFERROR(INDEX(Raw_DATA!M:M,MATCH(Risk7_PlusY67!$D430,Raw_DATA!$A:$A,0)),"")</f>
        <v>2.31</v>
      </c>
      <c r="BD430" s="418">
        <f>IFERROR(INDEX(AVGGroup!$J$5:$J$21,MATCH(Risk7_PlusY67!$BJ430,AVGGroup!$C$5:$C$21,0)),"")</f>
        <v>-7.61</v>
      </c>
      <c r="BE430" s="407">
        <f>IFERROR(INDEX(Raw_DATA!N:N,MATCH(Risk7_PlusY67!$D430,Raw_DATA!$A:$A,0)),"")</f>
        <v>123</v>
      </c>
      <c r="BF430" s="407">
        <f>IFERROR(INDEX(Raw_DATA!O:O,MATCH(Risk7_PlusY67!$D430,Raw_DATA!$A:$A,0)),"")</f>
        <v>111</v>
      </c>
      <c r="BG430" s="407">
        <f>IFERROR(INDEX(Raw_DATA!P:P,MATCH(Risk7_PlusY67!$D430,Raw_DATA!$A:$A,0)),"")</f>
        <v>51</v>
      </c>
      <c r="BH430" s="407">
        <f>IFERROR(INDEX(Raw_DATA!Q:Q,MATCH(Risk7_PlusY67!$D430,Raw_DATA!$A:$A,0)),"")</f>
        <v>230</v>
      </c>
      <c r="BI430" s="407">
        <f>IFERROR(INDEX(Raw_DATA!R:R,MATCH(Risk7_PlusY67!$D430,Raw_DATA!$A:$A,0)),"")</f>
        <v>87</v>
      </c>
      <c r="BJ430" s="124" t="str">
        <f>INDEX('Org2567'!$BM:$BM,MATCH(Risk7_PlusY67!D430,'Org2567'!$D:$D,0))</f>
        <v>รพช.M2 B&gt;100</v>
      </c>
    </row>
    <row r="431" spans="1:62" x14ac:dyDescent="0.7">
      <c r="A431" s="206">
        <f>IF(ISBLANK(D431),"",COUNTA($D$3:D431))</f>
        <v>429</v>
      </c>
      <c r="B431" s="207">
        <f>IFERROR(INDEX(ID!$E:$E,MATCH(Risk7_PlusY67!$D431,ID!$A:$A,0)),"")</f>
        <v>7</v>
      </c>
      <c r="C431" s="207" t="str">
        <f>IFERROR(INDEX(ID!$I:$I,MATCH(Risk7_PlusY67!$D431,ID!$A:$A,0)),"")</f>
        <v>กาฬสินธุ์</v>
      </c>
      <c r="D431" s="295" t="s">
        <v>444</v>
      </c>
      <c r="E431" s="207" t="str">
        <f>IFERROR(INDEX(ID!$C:$C,MATCH(Risk7_PlusY67!$D431,ID!$A:$A,0)),"")</f>
        <v>ห้วยผึ้ง,รพช.</v>
      </c>
      <c r="F431" s="207" t="str">
        <f>IFERROR(INDEX(ID!$G:$G,MATCH(Risk7_PlusY67!$D431,ID!$A:$A,0)),"")</f>
        <v>รพช.</v>
      </c>
      <c r="G431" s="206">
        <f>IFERROR(INDEX(ID!$J:$J,MATCH(Risk7_PlusY67!$D431,ID!$A:$A,0)),"")</f>
        <v>34</v>
      </c>
      <c r="H431" s="208" t="str">
        <f>IFERROR(INDEX(ID!$P:$P,MATCH(Risk7_PlusY67!$D431,ID!$A:$A,0)),"")</f>
        <v>รพช.F2 P&lt;=30,000</v>
      </c>
      <c r="I431" s="209">
        <f>IFERROR(INDEX(Raw_DATA!E:E,MATCH(Risk7_PlusY67!$D431,Raw_DATA!$A:$A,0)),"")</f>
        <v>2.35</v>
      </c>
      <c r="J431" s="209">
        <f>IFERROR(INDEX(Raw_DATA!F:F,MATCH(Risk7_PlusY67!$D431,Raw_DATA!$A:$A,0)),"")</f>
        <v>1.95</v>
      </c>
      <c r="K431" s="209">
        <f>IFERROR(INDEX(Raw_DATA!G:G,MATCH(Risk7_PlusY67!$D431,Raw_DATA!$A:$A,0)),"")</f>
        <v>1.1299999999999999</v>
      </c>
      <c r="L431" s="209">
        <f>IFERROR(INDEX(Raw_DATA!H:H,MATCH(Risk7_PlusY67!$D431,Raw_DATA!$A:$A,0)),"")</f>
        <v>13585478.210000001</v>
      </c>
      <c r="M431" s="210">
        <f>IFERROR(INDEX(Raw_DATA!I:I,MATCH(Risk7_PlusY67!$D431,Raw_DATA!$A:$A,0)),"")</f>
        <v>-8612500.2400000002</v>
      </c>
      <c r="N431" s="206">
        <f t="shared" si="126"/>
        <v>0</v>
      </c>
      <c r="O431" s="206">
        <f t="shared" si="127"/>
        <v>1</v>
      </c>
      <c r="P431" s="206">
        <f t="shared" si="128"/>
        <v>0</v>
      </c>
      <c r="Q431" s="211">
        <f t="shared" si="129"/>
        <v>18.899999999999999</v>
      </c>
      <c r="R431" s="206">
        <f t="shared" si="130"/>
        <v>1</v>
      </c>
      <c r="S431" s="212">
        <f>IFERROR(INDEX(Raw_DATA!J:J,MATCH(Risk7_PlusY67!$D431,Raw_DATA!$A:$A,0)),"")</f>
        <v>-4040461.51</v>
      </c>
      <c r="T431" s="213">
        <f>IFERROR(INDEX(Raw_DATA!K:K,MATCH(Risk7_PlusY67!$D431,Raw_DATA!$A:$A,0)),"")</f>
        <v>1326260.71</v>
      </c>
      <c r="U431" s="214">
        <f t="shared" si="131"/>
        <v>0</v>
      </c>
      <c r="V431" s="214">
        <f t="shared" si="132"/>
        <v>0</v>
      </c>
      <c r="W431" s="214">
        <f>IF(OR(AND((K431&lt;0.8),(AJ431&gt;180)),AND((K431&lt;0.8),(AJ431&lt;10)),AND((K431&gt;=0.8),(AJ431&lt;10)),AND((K431&gt;=0.8),(AJ431&gt;90))),0,1)</f>
        <v>0</v>
      </c>
      <c r="X431" s="214">
        <f t="shared" si="133"/>
        <v>1</v>
      </c>
      <c r="Y431" s="214">
        <f t="shared" si="134"/>
        <v>1</v>
      </c>
      <c r="Z431" s="214">
        <f t="shared" si="135"/>
        <v>0</v>
      </c>
      <c r="AA431" s="214">
        <f t="shared" si="136"/>
        <v>0</v>
      </c>
      <c r="AB431" s="215" t="str">
        <f t="shared" si="137"/>
        <v>C-</v>
      </c>
      <c r="AC431" s="215" t="str">
        <f t="shared" si="138"/>
        <v>1C-</v>
      </c>
      <c r="AD431" s="216"/>
      <c r="AE431" s="216"/>
      <c r="AF431" s="434">
        <f>IFERROR(INDEX(Raw_DATA!L:L,MATCH(Risk7_PlusY67!$D431,Raw_DATA!$A:$A,0)),"")</f>
        <v>-4.88</v>
      </c>
      <c r="AG431" s="434">
        <f>IFERROR(INDEX(AVGGroup!$D$5:$D$21,MATCH(Risk7_PlusY67!$H431,AVGGroup!$C$5:$C$21,0)),"")</f>
        <v>-3.55</v>
      </c>
      <c r="AH431" s="434">
        <f>IFERROR(INDEX(Raw_DATA!M:M,MATCH(Risk7_PlusY67!$D431,Raw_DATA!$A:$A,0)),"")</f>
        <v>-15.45</v>
      </c>
      <c r="AI431" s="435">
        <f>IFERROR(INDEX(AVGGroup!$F$5:$F$21,MATCH(Risk7_PlusY67!$H431,AVGGroup!$C$5:$C$21,0)),"")</f>
        <v>-10.199999999999999</v>
      </c>
      <c r="AJ431" s="401">
        <f>IFERROR(INDEX(Raw_DATA!N:N,MATCH(Risk7_PlusY67!$D431,Raw_DATA!$A:$A,0)),"")</f>
        <v>132</v>
      </c>
      <c r="AK431" s="401">
        <f>IFERROR(INDEX(Raw_DATA!O:O,MATCH(Risk7_PlusY67!$D431,Raw_DATA!$A:$A,0)),"")</f>
        <v>47</v>
      </c>
      <c r="AL431" s="401">
        <f>IFERROR(INDEX(Raw_DATA!P:P,MATCH(Risk7_PlusY67!$D431,Raw_DATA!$A:$A,0)),"")</f>
        <v>32</v>
      </c>
      <c r="AM431" s="401">
        <f>IFERROR(INDEX(Raw_DATA!Q:Q,MATCH(Risk7_PlusY67!$D431,Raw_DATA!$A:$A,0)),"")</f>
        <v>263</v>
      </c>
      <c r="AN431" s="401">
        <f>IFERROR(INDEX(Raw_DATA!R:R,MATCH(Risk7_PlusY67!$D431,Raw_DATA!$A:$A,0)),"")</f>
        <v>75</v>
      </c>
      <c r="AO431" s="407"/>
      <c r="AP431" s="411" t="b">
        <f>AB431=AY431</f>
        <v>1</v>
      </c>
      <c r="AQ431" s="340">
        <f t="shared" si="139"/>
        <v>1</v>
      </c>
      <c r="AR431" s="123">
        <f t="shared" si="140"/>
        <v>0</v>
      </c>
      <c r="AS431" s="123">
        <f t="shared" si="141"/>
        <v>0</v>
      </c>
      <c r="AT431" s="123">
        <f>IF(OR(AND((K431&lt;0.8),(BE431&gt;180)),AND((K431&lt;0.8),(BE431&lt;10)),AND((K431&gt;=0.8),(BE431&lt;10)),AND((K431&gt;=0.8),(BE431&gt;90))),0,1)</f>
        <v>0</v>
      </c>
      <c r="AU431" s="123">
        <f t="shared" si="142"/>
        <v>1</v>
      </c>
      <c r="AV431" s="123">
        <f t="shared" si="143"/>
        <v>1</v>
      </c>
      <c r="AW431" s="123">
        <f t="shared" si="144"/>
        <v>0</v>
      </c>
      <c r="AX431" s="123">
        <f t="shared" si="145"/>
        <v>0</v>
      </c>
      <c r="AY431" s="416" t="str">
        <f t="shared" si="146"/>
        <v>C-</v>
      </c>
      <c r="AZ431" s="416" t="str">
        <f>R431&amp;AY431</f>
        <v>1C-</v>
      </c>
      <c r="BA431" s="417">
        <f>IFERROR(INDEX(Raw_DATA!L:L,MATCH(Risk7_PlusY67!$D431,Raw_DATA!$A:$A,0)),"")</f>
        <v>-4.88</v>
      </c>
      <c r="BB431" s="417">
        <f>IFERROR(INDEX(AVGGroup!$H$5:$H$21,MATCH(Risk7_PlusY67!$BJ431,AVGGroup!$C$5:$C$21,0)),"")</f>
        <v>-3.54</v>
      </c>
      <c r="BC431" s="417">
        <f>IFERROR(INDEX(Raw_DATA!M:M,MATCH(Risk7_PlusY67!$D431,Raw_DATA!$A:$A,0)),"")</f>
        <v>-15.45</v>
      </c>
      <c r="BD431" s="418">
        <f>IFERROR(INDEX(AVGGroup!$J$5:$J$21,MATCH(Risk7_PlusY67!$BJ431,AVGGroup!$C$5:$C$21,0)),"")</f>
        <v>-10.199999999999999</v>
      </c>
      <c r="BE431" s="407">
        <f>IFERROR(INDEX(Raw_DATA!N:N,MATCH(Risk7_PlusY67!$D431,Raw_DATA!$A:$A,0)),"")</f>
        <v>132</v>
      </c>
      <c r="BF431" s="407">
        <f>IFERROR(INDEX(Raw_DATA!O:O,MATCH(Risk7_PlusY67!$D431,Raw_DATA!$A:$A,0)),"")</f>
        <v>47</v>
      </c>
      <c r="BG431" s="407">
        <f>IFERROR(INDEX(Raw_DATA!P:P,MATCH(Risk7_PlusY67!$D431,Raw_DATA!$A:$A,0)),"")</f>
        <v>32</v>
      </c>
      <c r="BH431" s="407">
        <f>IFERROR(INDEX(Raw_DATA!Q:Q,MATCH(Risk7_PlusY67!$D431,Raw_DATA!$A:$A,0)),"")</f>
        <v>263</v>
      </c>
      <c r="BI431" s="407">
        <f>IFERROR(INDEX(Raw_DATA!R:R,MATCH(Risk7_PlusY67!$D431,Raw_DATA!$A:$A,0)),"")</f>
        <v>75</v>
      </c>
      <c r="BJ431" s="124" t="str">
        <f>INDEX('Org2567'!$BM:$BM,MATCH(Risk7_PlusY67!D431,'Org2567'!$D:$D,0))</f>
        <v>รพช.F2 P&lt;=30,000</v>
      </c>
    </row>
    <row r="432" spans="1:62" x14ac:dyDescent="0.7">
      <c r="A432" s="206">
        <f>IF(ISBLANK(D432),"",COUNTA($D$3:D432))</f>
        <v>430</v>
      </c>
      <c r="B432" s="207">
        <f>IFERROR(INDEX(ID!$E:$E,MATCH(Risk7_PlusY67!$D432,ID!$A:$A,0)),"")</f>
        <v>7</v>
      </c>
      <c r="C432" s="207" t="str">
        <f>IFERROR(INDEX(ID!$I:$I,MATCH(Risk7_PlusY67!$D432,ID!$A:$A,0)),"")</f>
        <v>กาฬสินธุ์</v>
      </c>
      <c r="D432" s="295" t="s">
        <v>445</v>
      </c>
      <c r="E432" s="207" t="str">
        <f>IFERROR(INDEX(ID!$C:$C,MATCH(Risk7_PlusY67!$D432,ID!$A:$A,0)),"")</f>
        <v>สมเด็จพระยุพราชกุฉินารายณ์,รพช.</v>
      </c>
      <c r="F432" s="207" t="str">
        <f>IFERROR(INDEX(ID!$G:$G,MATCH(Risk7_PlusY67!$D432,ID!$A:$A,0)),"")</f>
        <v>รพช.</v>
      </c>
      <c r="G432" s="206">
        <f>IFERROR(INDEX(ID!$J:$J,MATCH(Risk7_PlusY67!$D432,ID!$A:$A,0)),"")</f>
        <v>177</v>
      </c>
      <c r="H432" s="208" t="str">
        <f>IFERROR(INDEX(ID!$P:$P,MATCH(Risk7_PlusY67!$D432,ID!$A:$A,0)),"")</f>
        <v>รพช.M2 B&gt;100</v>
      </c>
      <c r="I432" s="209">
        <f>IFERROR(INDEX(Raw_DATA!E:E,MATCH(Risk7_PlusY67!$D432,Raw_DATA!$A:$A,0)),"")</f>
        <v>2.0099999999999998</v>
      </c>
      <c r="J432" s="209">
        <f>IFERROR(INDEX(Raw_DATA!F:F,MATCH(Risk7_PlusY67!$D432,Raw_DATA!$A:$A,0)),"")</f>
        <v>1.77</v>
      </c>
      <c r="K432" s="209">
        <f>IFERROR(INDEX(Raw_DATA!G:G,MATCH(Risk7_PlusY67!$D432,Raw_DATA!$A:$A,0)),"")</f>
        <v>0.66</v>
      </c>
      <c r="L432" s="209">
        <f>IFERROR(INDEX(Raw_DATA!H:H,MATCH(Risk7_PlusY67!$D432,Raw_DATA!$A:$A,0)),"")</f>
        <v>81780896.439999998</v>
      </c>
      <c r="M432" s="210">
        <f>IFERROR(INDEX(Raw_DATA!I:I,MATCH(Risk7_PlusY67!$D432,Raw_DATA!$A:$A,0)),"")</f>
        <v>76325.039999999994</v>
      </c>
      <c r="N432" s="206">
        <f t="shared" si="126"/>
        <v>1</v>
      </c>
      <c r="O432" s="206">
        <f t="shared" si="127"/>
        <v>0</v>
      </c>
      <c r="P432" s="206">
        <f t="shared" si="128"/>
        <v>0</v>
      </c>
      <c r="Q432" s="211" t="str">
        <f t="shared" si="129"/>
        <v/>
      </c>
      <c r="R432" s="206">
        <f t="shared" si="130"/>
        <v>1</v>
      </c>
      <c r="S432" s="212">
        <f>IFERROR(INDEX(Raw_DATA!J:J,MATCH(Risk7_PlusY67!$D432,Raw_DATA!$A:$A,0)),"")</f>
        <v>14946986.539999999</v>
      </c>
      <c r="T432" s="213">
        <f>IFERROR(INDEX(Raw_DATA!K:K,MATCH(Risk7_PlusY67!$D432,Raw_DATA!$A:$A,0)),"")</f>
        <v>-27237188.09</v>
      </c>
      <c r="U432" s="214">
        <f t="shared" si="131"/>
        <v>1</v>
      </c>
      <c r="V432" s="214">
        <f t="shared" si="132"/>
        <v>1</v>
      </c>
      <c r="W432" s="214">
        <f>IF(OR(AND((K432&lt;0.8),(AJ432&gt;180)),AND((K432&lt;0.8),(AJ432&lt;10)),AND((K432&gt;=0.8),(AJ432&lt;10)),AND((K432&gt;=0.8),(AJ432&gt;90))),0,1)</f>
        <v>1</v>
      </c>
      <c r="X432" s="214">
        <f t="shared" si="133"/>
        <v>0</v>
      </c>
      <c r="Y432" s="214">
        <f t="shared" si="134"/>
        <v>1</v>
      </c>
      <c r="Z432" s="214">
        <f t="shared" si="135"/>
        <v>0</v>
      </c>
      <c r="AA432" s="214">
        <f t="shared" si="136"/>
        <v>1</v>
      </c>
      <c r="AB432" s="215" t="str">
        <f t="shared" si="137"/>
        <v>B</v>
      </c>
      <c r="AC432" s="215" t="str">
        <f t="shared" si="138"/>
        <v>1B</v>
      </c>
      <c r="AD432" s="216"/>
      <c r="AE432" s="216"/>
      <c r="AF432" s="434">
        <f>IFERROR(INDEX(Raw_DATA!L:L,MATCH(Risk7_PlusY67!$D432,Raw_DATA!$A:$A,0)),"")</f>
        <v>3.79</v>
      </c>
      <c r="AG432" s="434">
        <f>IFERROR(INDEX(AVGGroup!$D$5:$D$21,MATCH(Risk7_PlusY67!$H432,AVGGroup!$C$5:$C$21,0)),"")</f>
        <v>-2.2400000000000002</v>
      </c>
      <c r="AH432" s="434">
        <f>IFERROR(INDEX(Raw_DATA!M:M,MATCH(Risk7_PlusY67!$D432,Raw_DATA!$A:$A,0)),"")</f>
        <v>0.02</v>
      </c>
      <c r="AI432" s="435">
        <f>IFERROR(INDEX(AVGGroup!$F$5:$F$21,MATCH(Risk7_PlusY67!$H432,AVGGroup!$C$5:$C$21,0)),"")</f>
        <v>-7.61</v>
      </c>
      <c r="AJ432" s="401">
        <f>IFERROR(INDEX(Raw_DATA!N:N,MATCH(Risk7_PlusY67!$D432,Raw_DATA!$A:$A,0)),"")</f>
        <v>149</v>
      </c>
      <c r="AK432" s="401">
        <f>IFERROR(INDEX(Raw_DATA!O:O,MATCH(Risk7_PlusY67!$D432,Raw_DATA!$A:$A,0)),"")</f>
        <v>93</v>
      </c>
      <c r="AL432" s="401">
        <f>IFERROR(INDEX(Raw_DATA!P:P,MATCH(Risk7_PlusY67!$D432,Raw_DATA!$A:$A,0)),"")</f>
        <v>55</v>
      </c>
      <c r="AM432" s="401">
        <f>IFERROR(INDEX(Raw_DATA!Q:Q,MATCH(Risk7_PlusY67!$D432,Raw_DATA!$A:$A,0)),"")</f>
        <v>199</v>
      </c>
      <c r="AN432" s="401">
        <f>IFERROR(INDEX(Raw_DATA!R:R,MATCH(Risk7_PlusY67!$D432,Raw_DATA!$A:$A,0)),"")</f>
        <v>51</v>
      </c>
      <c r="AO432" s="407"/>
      <c r="AP432" s="411" t="b">
        <f>AB432=AY432</f>
        <v>1</v>
      </c>
      <c r="AQ432" s="340">
        <f t="shared" si="139"/>
        <v>0</v>
      </c>
      <c r="AR432" s="123">
        <f t="shared" si="140"/>
        <v>1</v>
      </c>
      <c r="AS432" s="123">
        <f t="shared" si="141"/>
        <v>1</v>
      </c>
      <c r="AT432" s="123">
        <f>IF(OR(AND((K432&lt;0.8),(BE432&gt;180)),AND((K432&lt;0.8),(BE432&lt;10)),AND((K432&gt;=0.8),(BE432&lt;10)),AND((K432&gt;=0.8),(BE432&gt;90))),0,1)</f>
        <v>1</v>
      </c>
      <c r="AU432" s="123">
        <f t="shared" si="142"/>
        <v>0</v>
      </c>
      <c r="AV432" s="123">
        <f t="shared" si="143"/>
        <v>1</v>
      </c>
      <c r="AW432" s="123">
        <f t="shared" si="144"/>
        <v>0</v>
      </c>
      <c r="AX432" s="123">
        <f t="shared" si="145"/>
        <v>1</v>
      </c>
      <c r="AY432" s="416" t="str">
        <f t="shared" si="146"/>
        <v>B</v>
      </c>
      <c r="AZ432" s="416" t="str">
        <f>R432&amp;AY432</f>
        <v>1B</v>
      </c>
      <c r="BA432" s="417">
        <f>IFERROR(INDEX(Raw_DATA!L:L,MATCH(Risk7_PlusY67!$D432,Raw_DATA!$A:$A,0)),"")</f>
        <v>3.79</v>
      </c>
      <c r="BB432" s="417">
        <f>IFERROR(INDEX(AVGGroup!$H$5:$H$21,MATCH(Risk7_PlusY67!$BJ432,AVGGroup!$C$5:$C$21,0)),"")</f>
        <v>-2.25</v>
      </c>
      <c r="BC432" s="417">
        <f>IFERROR(INDEX(Raw_DATA!M:M,MATCH(Risk7_PlusY67!$D432,Raw_DATA!$A:$A,0)),"")</f>
        <v>0.02</v>
      </c>
      <c r="BD432" s="418">
        <f>IFERROR(INDEX(AVGGroup!$J$5:$J$21,MATCH(Risk7_PlusY67!$BJ432,AVGGroup!$C$5:$C$21,0)),"")</f>
        <v>-7.61</v>
      </c>
      <c r="BE432" s="407">
        <f>IFERROR(INDEX(Raw_DATA!N:N,MATCH(Risk7_PlusY67!$D432,Raw_DATA!$A:$A,0)),"")</f>
        <v>149</v>
      </c>
      <c r="BF432" s="407">
        <f>IFERROR(INDEX(Raw_DATA!O:O,MATCH(Risk7_PlusY67!$D432,Raw_DATA!$A:$A,0)),"")</f>
        <v>93</v>
      </c>
      <c r="BG432" s="407">
        <f>IFERROR(INDEX(Raw_DATA!P:P,MATCH(Risk7_PlusY67!$D432,Raw_DATA!$A:$A,0)),"")</f>
        <v>55</v>
      </c>
      <c r="BH432" s="407">
        <f>IFERROR(INDEX(Raw_DATA!Q:Q,MATCH(Risk7_PlusY67!$D432,Raw_DATA!$A:$A,0)),"")</f>
        <v>199</v>
      </c>
      <c r="BI432" s="407">
        <f>IFERROR(INDEX(Raw_DATA!R:R,MATCH(Risk7_PlusY67!$D432,Raw_DATA!$A:$A,0)),"")</f>
        <v>51</v>
      </c>
      <c r="BJ432" s="124" t="str">
        <f>INDEX('Org2567'!$BM:$BM,MATCH(Risk7_PlusY67!D432,'Org2567'!$D:$D,0))</f>
        <v>รพช.M2 B&gt;100</v>
      </c>
    </row>
    <row r="433" spans="1:62" x14ac:dyDescent="0.7">
      <c r="A433" s="206">
        <f>IF(ISBLANK(D433),"",COUNTA($D$3:D433))</f>
        <v>431</v>
      </c>
      <c r="B433" s="207">
        <f>IFERROR(INDEX(ID!$E:$E,MATCH(Risk7_PlusY67!$D433,ID!$A:$A,0)),"")</f>
        <v>7</v>
      </c>
      <c r="C433" s="207" t="str">
        <f>IFERROR(INDEX(ID!$I:$I,MATCH(Risk7_PlusY67!$D433,ID!$A:$A,0)),"")</f>
        <v>กาฬสินธุ์</v>
      </c>
      <c r="D433" s="295" t="s">
        <v>2400</v>
      </c>
      <c r="E433" s="207" t="str">
        <f>IFERROR(INDEX(ID!$C:$C,MATCH(Risk7_PlusY67!$D433,ID!$A:$A,0)),"")</f>
        <v>นาคู,รพช.</v>
      </c>
      <c r="F433" s="207" t="str">
        <f>IFERROR(INDEX(ID!$G:$G,MATCH(Risk7_PlusY67!$D433,ID!$A:$A,0)),"")</f>
        <v>รพช.</v>
      </c>
      <c r="G433" s="206">
        <f>IFERROR(INDEX(ID!$J:$J,MATCH(Risk7_PlusY67!$D433,ID!$A:$A,0)),"")</f>
        <v>41</v>
      </c>
      <c r="H433" s="208" t="str">
        <f>IFERROR(INDEX(ID!$P:$P,MATCH(Risk7_PlusY67!$D433,ID!$A:$A,0)),"")</f>
        <v>รพช.F2 P&lt;=30,000</v>
      </c>
      <c r="I433" s="209">
        <f>IFERROR(INDEX(Raw_DATA!E:E,MATCH(Risk7_PlusY67!$D433,Raw_DATA!$A:$A,0)),"")</f>
        <v>2.15</v>
      </c>
      <c r="J433" s="209">
        <f>IFERROR(INDEX(Raw_DATA!F:F,MATCH(Risk7_PlusY67!$D433,Raw_DATA!$A:$A,0)),"")</f>
        <v>1.97</v>
      </c>
      <c r="K433" s="209">
        <f>IFERROR(INDEX(Raw_DATA!G:G,MATCH(Risk7_PlusY67!$D433,Raw_DATA!$A:$A,0)),"")</f>
        <v>1.27</v>
      </c>
      <c r="L433" s="209">
        <f>IFERROR(INDEX(Raw_DATA!H:H,MATCH(Risk7_PlusY67!$D433,Raw_DATA!$A:$A,0)),"")</f>
        <v>19103620.140000001</v>
      </c>
      <c r="M433" s="210">
        <f>IFERROR(INDEX(Raw_DATA!I:I,MATCH(Risk7_PlusY67!$D433,Raw_DATA!$A:$A,0)),"")</f>
        <v>844647.03</v>
      </c>
      <c r="N433" s="206">
        <f t="shared" si="126"/>
        <v>0</v>
      </c>
      <c r="O433" s="206">
        <f t="shared" si="127"/>
        <v>0</v>
      </c>
      <c r="P433" s="206">
        <f t="shared" si="128"/>
        <v>0</v>
      </c>
      <c r="Q433" s="211" t="str">
        <f t="shared" si="129"/>
        <v/>
      </c>
      <c r="R433" s="206">
        <f t="shared" si="130"/>
        <v>0</v>
      </c>
      <c r="S433" s="212">
        <f>IFERROR(INDEX(Raw_DATA!J:J,MATCH(Risk7_PlusY67!$D433,Raw_DATA!$A:$A,0)),"")</f>
        <v>8748680.0800000001</v>
      </c>
      <c r="T433" s="213">
        <f>IFERROR(INDEX(Raw_DATA!K:K,MATCH(Risk7_PlusY67!$D433,Raw_DATA!$A:$A,0)),"")</f>
        <v>4467584.74</v>
      </c>
      <c r="U433" s="214">
        <f t="shared" si="131"/>
        <v>1</v>
      </c>
      <c r="V433" s="214">
        <f t="shared" si="132"/>
        <v>1</v>
      </c>
      <c r="W433" s="214">
        <f>IF(OR(AND((K433&lt;0.8),(AJ433&gt;180)),AND((K433&lt;0.8),(AJ433&lt;10)),AND((K433&gt;=0.8),(AJ433&lt;10)),AND((K433&gt;=0.8),(AJ433&gt;90))),0,1)</f>
        <v>0</v>
      </c>
      <c r="X433" s="214">
        <f t="shared" si="133"/>
        <v>1</v>
      </c>
      <c r="Y433" s="214">
        <f t="shared" si="134"/>
        <v>1</v>
      </c>
      <c r="Z433" s="214">
        <f t="shared" si="135"/>
        <v>0</v>
      </c>
      <c r="AA433" s="214">
        <f t="shared" si="136"/>
        <v>1</v>
      </c>
      <c r="AB433" s="215" t="str">
        <f t="shared" si="137"/>
        <v>B</v>
      </c>
      <c r="AC433" s="215" t="str">
        <f t="shared" si="138"/>
        <v>0B</v>
      </c>
      <c r="AD433" s="216"/>
      <c r="AE433" s="216"/>
      <c r="AF433" s="434">
        <f>IFERROR(INDEX(Raw_DATA!L:L,MATCH(Risk7_PlusY67!$D433,Raw_DATA!$A:$A,0)),"")</f>
        <v>9.23</v>
      </c>
      <c r="AG433" s="434">
        <f>IFERROR(INDEX(AVGGroup!$D$5:$D$21,MATCH(Risk7_PlusY67!$H433,AVGGroup!$C$5:$C$21,0)),"")</f>
        <v>-3.55</v>
      </c>
      <c r="AH433" s="434">
        <f>IFERROR(INDEX(Raw_DATA!M:M,MATCH(Risk7_PlusY67!$D433,Raw_DATA!$A:$A,0)),"")</f>
        <v>0.86</v>
      </c>
      <c r="AI433" s="435">
        <f>IFERROR(INDEX(AVGGroup!$F$5:$F$21,MATCH(Risk7_PlusY67!$H433,AVGGroup!$C$5:$C$21,0)),"")</f>
        <v>-10.199999999999999</v>
      </c>
      <c r="AJ433" s="401">
        <f>IFERROR(INDEX(Raw_DATA!N:N,MATCH(Risk7_PlusY67!$D433,Raw_DATA!$A:$A,0)),"")</f>
        <v>138</v>
      </c>
      <c r="AK433" s="401">
        <f>IFERROR(INDEX(Raw_DATA!O:O,MATCH(Risk7_PlusY67!$D433,Raw_DATA!$A:$A,0)),"")</f>
        <v>50</v>
      </c>
      <c r="AL433" s="401">
        <f>IFERROR(INDEX(Raw_DATA!P:P,MATCH(Risk7_PlusY67!$D433,Raw_DATA!$A:$A,0)),"")</f>
        <v>40</v>
      </c>
      <c r="AM433" s="401">
        <f>IFERROR(INDEX(Raw_DATA!Q:Q,MATCH(Risk7_PlusY67!$D433,Raw_DATA!$A:$A,0)),"")</f>
        <v>202</v>
      </c>
      <c r="AN433" s="401">
        <f>IFERROR(INDEX(Raw_DATA!R:R,MATCH(Risk7_PlusY67!$D433,Raw_DATA!$A:$A,0)),"")</f>
        <v>53</v>
      </c>
      <c r="AO433" s="407"/>
      <c r="AP433" s="411" t="b">
        <f>AB433=AY433</f>
        <v>1</v>
      </c>
      <c r="AQ433" s="340">
        <f t="shared" si="139"/>
        <v>0</v>
      </c>
      <c r="AR433" s="123">
        <f t="shared" si="140"/>
        <v>1</v>
      </c>
      <c r="AS433" s="123">
        <f t="shared" si="141"/>
        <v>1</v>
      </c>
      <c r="AT433" s="123">
        <f>IF(OR(AND((K433&lt;0.8),(BE433&gt;180)),AND((K433&lt;0.8),(BE433&lt;10)),AND((K433&gt;=0.8),(BE433&lt;10)),AND((K433&gt;=0.8),(BE433&gt;90))),0,1)</f>
        <v>0</v>
      </c>
      <c r="AU433" s="123">
        <f t="shared" si="142"/>
        <v>1</v>
      </c>
      <c r="AV433" s="123">
        <f t="shared" si="143"/>
        <v>1</v>
      </c>
      <c r="AW433" s="123">
        <f t="shared" si="144"/>
        <v>0</v>
      </c>
      <c r="AX433" s="123">
        <f t="shared" si="145"/>
        <v>1</v>
      </c>
      <c r="AY433" s="416" t="str">
        <f t="shared" si="146"/>
        <v>B</v>
      </c>
      <c r="AZ433" s="416" t="str">
        <f>R433&amp;AY433</f>
        <v>0B</v>
      </c>
      <c r="BA433" s="417">
        <f>IFERROR(INDEX(Raw_DATA!L:L,MATCH(Risk7_PlusY67!$D433,Raw_DATA!$A:$A,0)),"")</f>
        <v>9.23</v>
      </c>
      <c r="BB433" s="417">
        <f>IFERROR(INDEX(AVGGroup!$H$5:$H$21,MATCH(Risk7_PlusY67!$BJ433,AVGGroup!$C$5:$C$21,0)),"")</f>
        <v>-3.54</v>
      </c>
      <c r="BC433" s="417">
        <f>IFERROR(INDEX(Raw_DATA!M:M,MATCH(Risk7_PlusY67!$D433,Raw_DATA!$A:$A,0)),"")</f>
        <v>0.86</v>
      </c>
      <c r="BD433" s="418">
        <f>IFERROR(INDEX(AVGGroup!$J$5:$J$21,MATCH(Risk7_PlusY67!$BJ433,AVGGroup!$C$5:$C$21,0)),"")</f>
        <v>-10.199999999999999</v>
      </c>
      <c r="BE433" s="407">
        <f>IFERROR(INDEX(Raw_DATA!N:N,MATCH(Risk7_PlusY67!$D433,Raw_DATA!$A:$A,0)),"")</f>
        <v>138</v>
      </c>
      <c r="BF433" s="407">
        <f>IFERROR(INDEX(Raw_DATA!O:O,MATCH(Risk7_PlusY67!$D433,Raw_DATA!$A:$A,0)),"")</f>
        <v>50</v>
      </c>
      <c r="BG433" s="407">
        <f>IFERROR(INDEX(Raw_DATA!P:P,MATCH(Risk7_PlusY67!$D433,Raw_DATA!$A:$A,0)),"")</f>
        <v>40</v>
      </c>
      <c r="BH433" s="407">
        <f>IFERROR(INDEX(Raw_DATA!Q:Q,MATCH(Risk7_PlusY67!$D433,Raw_DATA!$A:$A,0)),"")</f>
        <v>202</v>
      </c>
      <c r="BI433" s="407">
        <f>IFERROR(INDEX(Raw_DATA!R:R,MATCH(Risk7_PlusY67!$D433,Raw_DATA!$A:$A,0)),"")</f>
        <v>53</v>
      </c>
      <c r="BJ433" s="124" t="str">
        <f>INDEX('Org2567'!$BM:$BM,MATCH(Risk7_PlusY67!D433,'Org2567'!$D:$D,0))</f>
        <v>รพช.F2 P&lt;=30,000</v>
      </c>
    </row>
    <row r="434" spans="1:62" x14ac:dyDescent="0.7">
      <c r="A434" s="206">
        <f>IF(ISBLANK(D434),"",COUNTA($D$3:D434))</f>
        <v>432</v>
      </c>
      <c r="B434" s="207">
        <f>IFERROR(INDEX(ID!$E:$E,MATCH(Risk7_PlusY67!$D434,ID!$A:$A,0)),"")</f>
        <v>7</v>
      </c>
      <c r="C434" s="207" t="str">
        <f>IFERROR(INDEX(ID!$I:$I,MATCH(Risk7_PlusY67!$D434,ID!$A:$A,0)),"")</f>
        <v>กาฬสินธุ์</v>
      </c>
      <c r="D434" s="295" t="s">
        <v>898</v>
      </c>
      <c r="E434" s="207" t="str">
        <f>IFERROR(INDEX(ID!$C:$C,MATCH(Risk7_PlusY67!$D434,ID!$A:$A,0)),"")</f>
        <v>ฆ้องชัย,รพช.</v>
      </c>
      <c r="F434" s="207" t="str">
        <f>IFERROR(INDEX(ID!$G:$G,MATCH(Risk7_PlusY67!$D434,ID!$A:$A,0)),"")</f>
        <v>รพช.</v>
      </c>
      <c r="G434" s="206">
        <f>IFERROR(INDEX(ID!$J:$J,MATCH(Risk7_PlusY67!$D434,ID!$A:$A,0)),"")</f>
        <v>30</v>
      </c>
      <c r="H434" s="208" t="str">
        <f>IFERROR(INDEX(ID!$P:$P,MATCH(Risk7_PlusY67!$D434,ID!$A:$A,0)),"")</f>
        <v>รพช.F3 P15,000-25,000</v>
      </c>
      <c r="I434" s="209">
        <f>IFERROR(INDEX(Raw_DATA!E:E,MATCH(Risk7_PlusY67!$D434,Raw_DATA!$A:$A,0)),"")</f>
        <v>6.11</v>
      </c>
      <c r="J434" s="209">
        <f>IFERROR(INDEX(Raw_DATA!F:F,MATCH(Risk7_PlusY67!$D434,Raw_DATA!$A:$A,0)),"")</f>
        <v>5.81</v>
      </c>
      <c r="K434" s="209">
        <f>IFERROR(INDEX(Raw_DATA!G:G,MATCH(Risk7_PlusY67!$D434,Raw_DATA!$A:$A,0)),"")</f>
        <v>5.41</v>
      </c>
      <c r="L434" s="209">
        <f>IFERROR(INDEX(Raw_DATA!H:H,MATCH(Risk7_PlusY67!$D434,Raw_DATA!$A:$A,0)),"")</f>
        <v>28310304.530000001</v>
      </c>
      <c r="M434" s="210">
        <f>IFERROR(INDEX(Raw_DATA!I:I,MATCH(Risk7_PlusY67!$D434,Raw_DATA!$A:$A,0)),"")</f>
        <v>-3554852.23</v>
      </c>
      <c r="N434" s="206">
        <f t="shared" si="126"/>
        <v>0</v>
      </c>
      <c r="O434" s="206">
        <f t="shared" si="127"/>
        <v>1</v>
      </c>
      <c r="P434" s="206">
        <f t="shared" si="128"/>
        <v>0</v>
      </c>
      <c r="Q434" s="211">
        <f t="shared" si="129"/>
        <v>95.5</v>
      </c>
      <c r="R434" s="206">
        <f t="shared" si="130"/>
        <v>1</v>
      </c>
      <c r="S434" s="212">
        <f>IFERROR(INDEX(Raw_DATA!J:J,MATCH(Risk7_PlusY67!$D434,Raw_DATA!$A:$A,0)),"")</f>
        <v>3646033.9199999999</v>
      </c>
      <c r="T434" s="213">
        <f>IFERROR(INDEX(Raw_DATA!K:K,MATCH(Risk7_PlusY67!$D434,Raw_DATA!$A:$A,0)),"")</f>
        <v>24463683.800000001</v>
      </c>
      <c r="U434" s="214">
        <f t="shared" si="131"/>
        <v>1</v>
      </c>
      <c r="V434" s="214">
        <f t="shared" si="132"/>
        <v>0</v>
      </c>
      <c r="W434" s="214">
        <f>IF(OR(AND((K434&lt;0.8),(AJ434&gt;180)),AND((K434&lt;0.8),(AJ434&lt;10)),AND((K434&gt;=0.8),(AJ434&lt;10)),AND((K434&gt;=0.8),(AJ434&gt;90))),0,1)</f>
        <v>0</v>
      </c>
      <c r="X434" s="214">
        <f t="shared" si="133"/>
        <v>1</v>
      </c>
      <c r="Y434" s="214">
        <f t="shared" si="134"/>
        <v>1</v>
      </c>
      <c r="Z434" s="214">
        <f t="shared" si="135"/>
        <v>1</v>
      </c>
      <c r="AA434" s="214">
        <f t="shared" si="136"/>
        <v>1</v>
      </c>
      <c r="AB434" s="215" t="str">
        <f t="shared" si="137"/>
        <v>B</v>
      </c>
      <c r="AC434" s="215" t="str">
        <f t="shared" si="138"/>
        <v>1B</v>
      </c>
      <c r="AD434" s="216"/>
      <c r="AE434" s="216"/>
      <c r="AF434" s="434">
        <f>IFERROR(INDEX(Raw_DATA!L:L,MATCH(Risk7_PlusY67!$D434,Raw_DATA!$A:$A,0)),"")</f>
        <v>6.1</v>
      </c>
      <c r="AG434" s="434">
        <f>IFERROR(INDEX(AVGGroup!$D$5:$D$21,MATCH(Risk7_PlusY67!$H434,AVGGroup!$C$5:$C$21,0)),"")</f>
        <v>5.15</v>
      </c>
      <c r="AH434" s="434">
        <f>IFERROR(INDEX(Raw_DATA!M:M,MATCH(Risk7_PlusY67!$D434,Raw_DATA!$A:$A,0)),"")</f>
        <v>-4.5599999999999996</v>
      </c>
      <c r="AI434" s="435">
        <f>IFERROR(INDEX(AVGGroup!$F$5:$F$21,MATCH(Risk7_PlusY67!$H434,AVGGroup!$C$5:$C$21,0)),"")</f>
        <v>-2.83</v>
      </c>
      <c r="AJ434" s="401">
        <f>IFERROR(INDEX(Raw_DATA!N:N,MATCH(Risk7_PlusY67!$D434,Raw_DATA!$A:$A,0)),"")</f>
        <v>112</v>
      </c>
      <c r="AK434" s="401">
        <f>IFERROR(INDEX(Raw_DATA!O:O,MATCH(Risk7_PlusY67!$D434,Raw_DATA!$A:$A,0)),"")</f>
        <v>14</v>
      </c>
      <c r="AL434" s="401">
        <f>IFERROR(INDEX(Raw_DATA!P:P,MATCH(Risk7_PlusY67!$D434,Raw_DATA!$A:$A,0)),"")</f>
        <v>54</v>
      </c>
      <c r="AM434" s="401">
        <f>IFERROR(INDEX(Raw_DATA!Q:Q,MATCH(Risk7_PlusY67!$D434,Raw_DATA!$A:$A,0)),"")</f>
        <v>33</v>
      </c>
      <c r="AN434" s="401">
        <f>IFERROR(INDEX(Raw_DATA!R:R,MATCH(Risk7_PlusY67!$D434,Raw_DATA!$A:$A,0)),"")</f>
        <v>42</v>
      </c>
      <c r="AO434" s="407"/>
      <c r="AP434" s="411" t="b">
        <f>AB434=AY434</f>
        <v>1</v>
      </c>
      <c r="AQ434" s="340">
        <f t="shared" si="139"/>
        <v>1</v>
      </c>
      <c r="AR434" s="123">
        <f t="shared" si="140"/>
        <v>1</v>
      </c>
      <c r="AS434" s="123">
        <f t="shared" si="141"/>
        <v>0</v>
      </c>
      <c r="AT434" s="123">
        <f>IF(OR(AND((K434&lt;0.8),(BE434&gt;180)),AND((K434&lt;0.8),(BE434&lt;10)),AND((K434&gt;=0.8),(BE434&lt;10)),AND((K434&gt;=0.8),(BE434&gt;90))),0,1)</f>
        <v>0</v>
      </c>
      <c r="AU434" s="123">
        <f t="shared" si="142"/>
        <v>1</v>
      </c>
      <c r="AV434" s="123">
        <f t="shared" si="143"/>
        <v>1</v>
      </c>
      <c r="AW434" s="123">
        <f t="shared" si="144"/>
        <v>1</v>
      </c>
      <c r="AX434" s="123">
        <f t="shared" si="145"/>
        <v>1</v>
      </c>
      <c r="AY434" s="416" t="str">
        <f t="shared" si="146"/>
        <v>B</v>
      </c>
      <c r="AZ434" s="416" t="str">
        <f>R434&amp;AY434</f>
        <v>1B</v>
      </c>
      <c r="BA434" s="417">
        <f>IFERROR(INDEX(Raw_DATA!L:L,MATCH(Risk7_PlusY67!$D434,Raw_DATA!$A:$A,0)),"")</f>
        <v>6.1</v>
      </c>
      <c r="BB434" s="417">
        <f>IFERROR(INDEX(AVGGroup!$H$5:$H$21,MATCH(Risk7_PlusY67!$BJ434,AVGGroup!$C$5:$C$21,0)),"")</f>
        <v>5.15</v>
      </c>
      <c r="BC434" s="417">
        <f>IFERROR(INDEX(Raw_DATA!M:M,MATCH(Risk7_PlusY67!$D434,Raw_DATA!$A:$A,0)),"")</f>
        <v>-4.5599999999999996</v>
      </c>
      <c r="BD434" s="418">
        <f>IFERROR(INDEX(AVGGroup!$J$5:$J$21,MATCH(Risk7_PlusY67!$BJ434,AVGGroup!$C$5:$C$21,0)),"")</f>
        <v>-2.83</v>
      </c>
      <c r="BE434" s="407">
        <f>IFERROR(INDEX(Raw_DATA!N:N,MATCH(Risk7_PlusY67!$D434,Raw_DATA!$A:$A,0)),"")</f>
        <v>112</v>
      </c>
      <c r="BF434" s="407">
        <f>IFERROR(INDEX(Raw_DATA!O:O,MATCH(Risk7_PlusY67!$D434,Raw_DATA!$A:$A,0)),"")</f>
        <v>14</v>
      </c>
      <c r="BG434" s="407">
        <f>IFERROR(INDEX(Raw_DATA!P:P,MATCH(Risk7_PlusY67!$D434,Raw_DATA!$A:$A,0)),"")</f>
        <v>54</v>
      </c>
      <c r="BH434" s="407">
        <f>IFERROR(INDEX(Raw_DATA!Q:Q,MATCH(Risk7_PlusY67!$D434,Raw_DATA!$A:$A,0)),"")</f>
        <v>33</v>
      </c>
      <c r="BI434" s="407">
        <f>IFERROR(INDEX(Raw_DATA!R:R,MATCH(Risk7_PlusY67!$D434,Raw_DATA!$A:$A,0)),"")</f>
        <v>42</v>
      </c>
      <c r="BJ434" s="124" t="str">
        <f>INDEX('Org2567'!$BM:$BM,MATCH(Risk7_PlusY67!D434,'Org2567'!$D:$D,0))</f>
        <v>รพช.F3 P15,000-25,000</v>
      </c>
    </row>
    <row r="435" spans="1:62" x14ac:dyDescent="0.7">
      <c r="A435" s="206">
        <f>IF(ISBLANK(D435),"",COUNTA($D$3:D435))</f>
        <v>433</v>
      </c>
      <c r="B435" s="207">
        <f>IFERROR(INDEX(ID!$E:$E,MATCH(Risk7_PlusY67!$D435,ID!$A:$A,0)),"")</f>
        <v>7</v>
      </c>
      <c r="C435" s="207" t="str">
        <f>IFERROR(INDEX(ID!$I:$I,MATCH(Risk7_PlusY67!$D435,ID!$A:$A,0)),"")</f>
        <v>กาฬสินธุ์</v>
      </c>
      <c r="D435" s="295" t="s">
        <v>2407</v>
      </c>
      <c r="E435" s="207" t="str">
        <f>IFERROR(INDEX(ID!$C:$C,MATCH(Risk7_PlusY67!$D435,ID!$A:$A,0)),"")</f>
        <v>ดอนจาน,รพช.</v>
      </c>
      <c r="F435" s="207" t="str">
        <f>IFERROR(INDEX(ID!$G:$G,MATCH(Risk7_PlusY67!$D435,ID!$A:$A,0)),"")</f>
        <v>รพช.</v>
      </c>
      <c r="G435" s="206">
        <f>IFERROR(INDEX(ID!$J:$J,MATCH(Risk7_PlusY67!$D435,ID!$A:$A,0)),"")</f>
        <v>14</v>
      </c>
      <c r="H435" s="208" t="str">
        <f>IFERROR(INDEX(ID!$P:$P,MATCH(Risk7_PlusY67!$D435,ID!$A:$A,0)),"")</f>
        <v>รพช.F3 P15,000-25,000</v>
      </c>
      <c r="I435" s="209">
        <f>IFERROR(INDEX(Raw_DATA!E:E,MATCH(Risk7_PlusY67!$D435,Raw_DATA!$A:$A,0)),"")</f>
        <v>3.06</v>
      </c>
      <c r="J435" s="209">
        <f>IFERROR(INDEX(Raw_DATA!F:F,MATCH(Risk7_PlusY67!$D435,Raw_DATA!$A:$A,0)),"")</f>
        <v>2.7</v>
      </c>
      <c r="K435" s="209">
        <f>IFERROR(INDEX(Raw_DATA!G:G,MATCH(Risk7_PlusY67!$D435,Raw_DATA!$A:$A,0)),"")</f>
        <v>1.88</v>
      </c>
      <c r="L435" s="209">
        <f>IFERROR(INDEX(Raw_DATA!H:H,MATCH(Risk7_PlusY67!$D435,Raw_DATA!$A:$A,0)),"")</f>
        <v>22584543.510000002</v>
      </c>
      <c r="M435" s="210">
        <f>IFERROR(INDEX(Raw_DATA!I:I,MATCH(Risk7_PlusY67!$D435,Raw_DATA!$A:$A,0)),"")</f>
        <v>3237172.2</v>
      </c>
      <c r="N435" s="206">
        <f t="shared" si="126"/>
        <v>0</v>
      </c>
      <c r="O435" s="206">
        <f t="shared" si="127"/>
        <v>0</v>
      </c>
      <c r="P435" s="206">
        <f t="shared" si="128"/>
        <v>0</v>
      </c>
      <c r="Q435" s="211" t="str">
        <f t="shared" si="129"/>
        <v/>
      </c>
      <c r="R435" s="206">
        <f t="shared" si="130"/>
        <v>0</v>
      </c>
      <c r="S435" s="212">
        <f>IFERROR(INDEX(Raw_DATA!J:J,MATCH(Risk7_PlusY67!$D435,Raw_DATA!$A:$A,0)),"")</f>
        <v>5743671.5800000001</v>
      </c>
      <c r="T435" s="213">
        <f>IFERROR(INDEX(Raw_DATA!K:K,MATCH(Risk7_PlusY67!$D435,Raw_DATA!$A:$A,0)),"")</f>
        <v>9606943.6099999994</v>
      </c>
      <c r="U435" s="214">
        <f t="shared" si="131"/>
        <v>1</v>
      </c>
      <c r="V435" s="214">
        <f t="shared" si="132"/>
        <v>1</v>
      </c>
      <c r="W435" s="214">
        <f>IF(OR(AND((K435&lt;0.8),(AJ435&gt;180)),AND((K435&lt;0.8),(AJ435&lt;10)),AND((K435&gt;=0.8),(AJ435&lt;10)),AND((K435&gt;=0.8),(AJ435&gt;90))),0,1)</f>
        <v>0</v>
      </c>
      <c r="X435" s="214">
        <f t="shared" si="133"/>
        <v>1</v>
      </c>
      <c r="Y435" s="214">
        <f t="shared" si="134"/>
        <v>1</v>
      </c>
      <c r="Z435" s="214">
        <f t="shared" si="135"/>
        <v>0</v>
      </c>
      <c r="AA435" s="214">
        <f t="shared" si="136"/>
        <v>0</v>
      </c>
      <c r="AB435" s="215" t="str">
        <f t="shared" si="137"/>
        <v>B-</v>
      </c>
      <c r="AC435" s="215" t="str">
        <f t="shared" si="138"/>
        <v>0B-</v>
      </c>
      <c r="AD435" s="216"/>
      <c r="AE435" s="216"/>
      <c r="AF435" s="434">
        <f>IFERROR(INDEX(Raw_DATA!L:L,MATCH(Risk7_PlusY67!$D435,Raw_DATA!$A:$A,0)),"")</f>
        <v>12.16</v>
      </c>
      <c r="AG435" s="434">
        <f>IFERROR(INDEX(AVGGroup!$D$5:$D$21,MATCH(Risk7_PlusY67!$H435,AVGGroup!$C$5:$C$21,0)),"")</f>
        <v>5.15</v>
      </c>
      <c r="AH435" s="434">
        <f>IFERROR(INDEX(Raw_DATA!M:M,MATCH(Risk7_PlusY67!$D435,Raw_DATA!$A:$A,0)),"")</f>
        <v>3.87</v>
      </c>
      <c r="AI435" s="435">
        <f>IFERROR(INDEX(AVGGroup!$F$5:$F$21,MATCH(Risk7_PlusY67!$H435,AVGGroup!$C$5:$C$21,0)),"")</f>
        <v>-2.83</v>
      </c>
      <c r="AJ435" s="401">
        <f>IFERROR(INDEX(Raw_DATA!N:N,MATCH(Risk7_PlusY67!$D435,Raw_DATA!$A:$A,0)),"")</f>
        <v>208</v>
      </c>
      <c r="AK435" s="401">
        <f>IFERROR(INDEX(Raw_DATA!O:O,MATCH(Risk7_PlusY67!$D435,Raw_DATA!$A:$A,0)),"")</f>
        <v>31</v>
      </c>
      <c r="AL435" s="401">
        <f>IFERROR(INDEX(Raw_DATA!P:P,MATCH(Risk7_PlusY67!$D435,Raw_DATA!$A:$A,0)),"")</f>
        <v>47</v>
      </c>
      <c r="AM435" s="401">
        <f>IFERROR(INDEX(Raw_DATA!Q:Q,MATCH(Risk7_PlusY67!$D435,Raw_DATA!$A:$A,0)),"")</f>
        <v>197</v>
      </c>
      <c r="AN435" s="401">
        <f>IFERROR(INDEX(Raw_DATA!R:R,MATCH(Risk7_PlusY67!$D435,Raw_DATA!$A:$A,0)),"")</f>
        <v>143</v>
      </c>
      <c r="AO435" s="407"/>
      <c r="AP435" s="411" t="b">
        <f>AB435=AY435</f>
        <v>1</v>
      </c>
      <c r="AQ435" s="340">
        <f t="shared" si="139"/>
        <v>0</v>
      </c>
      <c r="AR435" s="123">
        <f t="shared" si="140"/>
        <v>1</v>
      </c>
      <c r="AS435" s="123">
        <f t="shared" si="141"/>
        <v>1</v>
      </c>
      <c r="AT435" s="123">
        <f>IF(OR(AND((K435&lt;0.8),(BE435&gt;180)),AND((K435&lt;0.8),(BE435&lt;10)),AND((K435&gt;=0.8),(BE435&lt;10)),AND((K435&gt;=0.8),(BE435&gt;90))),0,1)</f>
        <v>0</v>
      </c>
      <c r="AU435" s="123">
        <f t="shared" si="142"/>
        <v>1</v>
      </c>
      <c r="AV435" s="123">
        <f t="shared" si="143"/>
        <v>1</v>
      </c>
      <c r="AW435" s="123">
        <f t="shared" si="144"/>
        <v>0</v>
      </c>
      <c r="AX435" s="123">
        <f t="shared" si="145"/>
        <v>0</v>
      </c>
      <c r="AY435" s="416" t="str">
        <f t="shared" si="146"/>
        <v>B-</v>
      </c>
      <c r="AZ435" s="416" t="str">
        <f>R435&amp;AY435</f>
        <v>0B-</v>
      </c>
      <c r="BA435" s="417">
        <f>IFERROR(INDEX(Raw_DATA!L:L,MATCH(Risk7_PlusY67!$D435,Raw_DATA!$A:$A,0)),"")</f>
        <v>12.16</v>
      </c>
      <c r="BB435" s="417">
        <f>IFERROR(INDEX(AVGGroup!$H$5:$H$21,MATCH(Risk7_PlusY67!$BJ435,AVGGroup!$C$5:$C$21,0)),"")</f>
        <v>5.15</v>
      </c>
      <c r="BC435" s="417">
        <f>IFERROR(INDEX(Raw_DATA!M:M,MATCH(Risk7_PlusY67!$D435,Raw_DATA!$A:$A,0)),"")</f>
        <v>3.87</v>
      </c>
      <c r="BD435" s="418">
        <f>IFERROR(INDEX(AVGGroup!$J$5:$J$21,MATCH(Risk7_PlusY67!$BJ435,AVGGroup!$C$5:$C$21,0)),"")</f>
        <v>-2.83</v>
      </c>
      <c r="BE435" s="407">
        <f>IFERROR(INDEX(Raw_DATA!N:N,MATCH(Risk7_PlusY67!$D435,Raw_DATA!$A:$A,0)),"")</f>
        <v>208</v>
      </c>
      <c r="BF435" s="407">
        <f>IFERROR(INDEX(Raw_DATA!O:O,MATCH(Risk7_PlusY67!$D435,Raw_DATA!$A:$A,0)),"")</f>
        <v>31</v>
      </c>
      <c r="BG435" s="407">
        <f>IFERROR(INDEX(Raw_DATA!P:P,MATCH(Risk7_PlusY67!$D435,Raw_DATA!$A:$A,0)),"")</f>
        <v>47</v>
      </c>
      <c r="BH435" s="407">
        <f>IFERROR(INDEX(Raw_DATA!Q:Q,MATCH(Risk7_PlusY67!$D435,Raw_DATA!$A:$A,0)),"")</f>
        <v>197</v>
      </c>
      <c r="BI435" s="407">
        <f>IFERROR(INDEX(Raw_DATA!R:R,MATCH(Risk7_PlusY67!$D435,Raw_DATA!$A:$A,0)),"")</f>
        <v>143</v>
      </c>
      <c r="BJ435" s="124" t="str">
        <f>INDEX('Org2567'!$BM:$BM,MATCH(Risk7_PlusY67!D435,'Org2567'!$D:$D,0))</f>
        <v>รพช.F3 P15,000-25,000</v>
      </c>
    </row>
    <row r="436" spans="1:62" x14ac:dyDescent="0.7">
      <c r="A436" s="206">
        <f>IF(ISBLANK(D436),"",COUNTA($D$3:D436))</f>
        <v>434</v>
      </c>
      <c r="B436" s="207">
        <f>IFERROR(INDEX(ID!$E:$E,MATCH(Risk7_PlusY67!$D436,ID!$A:$A,0)),"")</f>
        <v>7</v>
      </c>
      <c r="C436" s="207" t="str">
        <f>IFERROR(INDEX(ID!$I:$I,MATCH(Risk7_PlusY67!$D436,ID!$A:$A,0)),"")</f>
        <v>กาฬสินธุ์</v>
      </c>
      <c r="D436" s="295" t="s">
        <v>2411</v>
      </c>
      <c r="E436" s="207" t="str">
        <f>IFERROR(INDEX(ID!$C:$C,MATCH(Risk7_PlusY67!$D436,ID!$A:$A,0)),"")</f>
        <v>สามชัย,รพช.</v>
      </c>
      <c r="F436" s="207" t="str">
        <f>IFERROR(INDEX(ID!$G:$G,MATCH(Risk7_PlusY67!$D436,ID!$A:$A,0)),"")</f>
        <v>รพช.</v>
      </c>
      <c r="G436" s="206">
        <f>IFERROR(INDEX(ID!$J:$J,MATCH(Risk7_PlusY67!$D436,ID!$A:$A,0)),"")</f>
        <v>30</v>
      </c>
      <c r="H436" s="208" t="str">
        <f>IFERROR(INDEX(ID!$P:$P,MATCH(Risk7_PlusY67!$D436,ID!$A:$A,0)),"")</f>
        <v>รพช.F2 P&lt;=30,000</v>
      </c>
      <c r="I436" s="209">
        <f>IFERROR(INDEX(Raw_DATA!E:E,MATCH(Risk7_PlusY67!$D436,Raw_DATA!$A:$A,0)),"")</f>
        <v>5.33</v>
      </c>
      <c r="J436" s="209">
        <f>IFERROR(INDEX(Raw_DATA!F:F,MATCH(Risk7_PlusY67!$D436,Raw_DATA!$A:$A,0)),"")</f>
        <v>4.93</v>
      </c>
      <c r="K436" s="209">
        <f>IFERROR(INDEX(Raw_DATA!G:G,MATCH(Risk7_PlusY67!$D436,Raw_DATA!$A:$A,0)),"")</f>
        <v>4.0199999999999996</v>
      </c>
      <c r="L436" s="209">
        <f>IFERROR(INDEX(Raw_DATA!H:H,MATCH(Risk7_PlusY67!$D436,Raw_DATA!$A:$A,0)),"")</f>
        <v>24858912.23</v>
      </c>
      <c r="M436" s="210">
        <f>IFERROR(INDEX(Raw_DATA!I:I,MATCH(Risk7_PlusY67!$D436,Raw_DATA!$A:$A,0)),"")</f>
        <v>3338909.23</v>
      </c>
      <c r="N436" s="206">
        <f t="shared" si="126"/>
        <v>0</v>
      </c>
      <c r="O436" s="206">
        <f t="shared" si="127"/>
        <v>0</v>
      </c>
      <c r="P436" s="206">
        <f t="shared" si="128"/>
        <v>0</v>
      </c>
      <c r="Q436" s="211" t="str">
        <f t="shared" si="129"/>
        <v/>
      </c>
      <c r="R436" s="206">
        <f t="shared" si="130"/>
        <v>0</v>
      </c>
      <c r="S436" s="212">
        <f>IFERROR(INDEX(Raw_DATA!J:J,MATCH(Risk7_PlusY67!$D436,Raw_DATA!$A:$A,0)),"")</f>
        <v>9472303.8699999992</v>
      </c>
      <c r="T436" s="213">
        <f>IFERROR(INDEX(Raw_DATA!K:K,MATCH(Risk7_PlusY67!$D436,Raw_DATA!$A:$A,0)),"")</f>
        <v>17286200.370000001</v>
      </c>
      <c r="U436" s="214">
        <f t="shared" si="131"/>
        <v>1</v>
      </c>
      <c r="V436" s="214">
        <f t="shared" si="132"/>
        <v>1</v>
      </c>
      <c r="W436" s="214">
        <f>IF(OR(AND((K436&lt;0.8),(AJ436&gt;180)),AND((K436&lt;0.8),(AJ436&lt;10)),AND((K436&gt;=0.8),(AJ436&lt;10)),AND((K436&gt;=0.8),(AJ436&gt;90))),0,1)</f>
        <v>0</v>
      </c>
      <c r="X436" s="214">
        <f t="shared" si="133"/>
        <v>1</v>
      </c>
      <c r="Y436" s="214">
        <f t="shared" si="134"/>
        <v>1</v>
      </c>
      <c r="Z436" s="214">
        <f t="shared" si="135"/>
        <v>0</v>
      </c>
      <c r="AA436" s="214">
        <f t="shared" si="136"/>
        <v>1</v>
      </c>
      <c r="AB436" s="215" t="str">
        <f t="shared" si="137"/>
        <v>B</v>
      </c>
      <c r="AC436" s="215" t="str">
        <f t="shared" si="138"/>
        <v>0B</v>
      </c>
      <c r="AD436" s="216"/>
      <c r="AE436" s="216"/>
      <c r="AF436" s="434">
        <f>IFERROR(INDEX(Raw_DATA!L:L,MATCH(Risk7_PlusY67!$D436,Raw_DATA!$A:$A,0)),"")</f>
        <v>12.27</v>
      </c>
      <c r="AG436" s="434">
        <f>IFERROR(INDEX(AVGGroup!$D$5:$D$21,MATCH(Risk7_PlusY67!$H436,AVGGroup!$C$5:$C$21,0)),"")</f>
        <v>-3.55</v>
      </c>
      <c r="AH436" s="434">
        <f>IFERROR(INDEX(Raw_DATA!M:M,MATCH(Risk7_PlusY67!$D436,Raw_DATA!$A:$A,0)),"")</f>
        <v>4.01</v>
      </c>
      <c r="AI436" s="435">
        <f>IFERROR(INDEX(AVGGroup!$F$5:$F$21,MATCH(Risk7_PlusY67!$H436,AVGGroup!$C$5:$C$21,0)),"")</f>
        <v>-10.199999999999999</v>
      </c>
      <c r="AJ436" s="401">
        <f>IFERROR(INDEX(Raw_DATA!N:N,MATCH(Risk7_PlusY67!$D436,Raw_DATA!$A:$A,0)),"")</f>
        <v>125</v>
      </c>
      <c r="AK436" s="401">
        <f>IFERROR(INDEX(Raw_DATA!O:O,MATCH(Risk7_PlusY67!$D436,Raw_DATA!$A:$A,0)),"")</f>
        <v>32</v>
      </c>
      <c r="AL436" s="401">
        <f>IFERROR(INDEX(Raw_DATA!P:P,MATCH(Risk7_PlusY67!$D436,Raw_DATA!$A:$A,0)),"")</f>
        <v>39</v>
      </c>
      <c r="AM436" s="401">
        <f>IFERROR(INDEX(Raw_DATA!Q:Q,MATCH(Risk7_PlusY67!$D436,Raw_DATA!$A:$A,0)),"")</f>
        <v>154</v>
      </c>
      <c r="AN436" s="401">
        <f>IFERROR(INDEX(Raw_DATA!R:R,MATCH(Risk7_PlusY67!$D436,Raw_DATA!$A:$A,0)),"")</f>
        <v>52</v>
      </c>
      <c r="AO436" s="407"/>
      <c r="AP436" s="411" t="b">
        <f>AB436=AY436</f>
        <v>1</v>
      </c>
      <c r="AQ436" s="340">
        <f t="shared" si="139"/>
        <v>0</v>
      </c>
      <c r="AR436" s="123">
        <f t="shared" si="140"/>
        <v>1</v>
      </c>
      <c r="AS436" s="123">
        <f t="shared" si="141"/>
        <v>1</v>
      </c>
      <c r="AT436" s="123">
        <f>IF(OR(AND((K436&lt;0.8),(BE436&gt;180)),AND((K436&lt;0.8),(BE436&lt;10)),AND((K436&gt;=0.8),(BE436&lt;10)),AND((K436&gt;=0.8),(BE436&gt;90))),0,1)</f>
        <v>0</v>
      </c>
      <c r="AU436" s="123">
        <f t="shared" si="142"/>
        <v>1</v>
      </c>
      <c r="AV436" s="123">
        <f t="shared" si="143"/>
        <v>1</v>
      </c>
      <c r="AW436" s="123">
        <f t="shared" si="144"/>
        <v>0</v>
      </c>
      <c r="AX436" s="123">
        <f t="shared" si="145"/>
        <v>1</v>
      </c>
      <c r="AY436" s="416" t="str">
        <f t="shared" si="146"/>
        <v>B</v>
      </c>
      <c r="AZ436" s="416" t="str">
        <f>R436&amp;AY436</f>
        <v>0B</v>
      </c>
      <c r="BA436" s="417">
        <f>IFERROR(INDEX(Raw_DATA!L:L,MATCH(Risk7_PlusY67!$D436,Raw_DATA!$A:$A,0)),"")</f>
        <v>12.27</v>
      </c>
      <c r="BB436" s="417">
        <f>IFERROR(INDEX(AVGGroup!$H$5:$H$21,MATCH(Risk7_PlusY67!$BJ436,AVGGroup!$C$5:$C$21,0)),"")</f>
        <v>-3.54</v>
      </c>
      <c r="BC436" s="417">
        <f>IFERROR(INDEX(Raw_DATA!M:M,MATCH(Risk7_PlusY67!$D436,Raw_DATA!$A:$A,0)),"")</f>
        <v>4.01</v>
      </c>
      <c r="BD436" s="418">
        <f>IFERROR(INDEX(AVGGroup!$J$5:$J$21,MATCH(Risk7_PlusY67!$BJ436,AVGGroup!$C$5:$C$21,0)),"")</f>
        <v>-10.199999999999999</v>
      </c>
      <c r="BE436" s="407">
        <f>IFERROR(INDEX(Raw_DATA!N:N,MATCH(Risk7_PlusY67!$D436,Raw_DATA!$A:$A,0)),"")</f>
        <v>125</v>
      </c>
      <c r="BF436" s="407">
        <f>IFERROR(INDEX(Raw_DATA!O:O,MATCH(Risk7_PlusY67!$D436,Raw_DATA!$A:$A,0)),"")</f>
        <v>32</v>
      </c>
      <c r="BG436" s="407">
        <f>IFERROR(INDEX(Raw_DATA!P:P,MATCH(Risk7_PlusY67!$D436,Raw_DATA!$A:$A,0)),"")</f>
        <v>39</v>
      </c>
      <c r="BH436" s="407">
        <f>IFERROR(INDEX(Raw_DATA!Q:Q,MATCH(Risk7_PlusY67!$D436,Raw_DATA!$A:$A,0)),"")</f>
        <v>154</v>
      </c>
      <c r="BI436" s="407">
        <f>IFERROR(INDEX(Raw_DATA!R:R,MATCH(Risk7_PlusY67!$D436,Raw_DATA!$A:$A,0)),"")</f>
        <v>52</v>
      </c>
      <c r="BJ436" s="124" t="str">
        <f>INDEX('Org2567'!$BM:$BM,MATCH(Risk7_PlusY67!D436,'Org2567'!$D:$D,0))</f>
        <v>รพช.F2 P&lt;=30,000</v>
      </c>
    </row>
    <row r="437" spans="1:62" x14ac:dyDescent="0.7">
      <c r="A437" s="206">
        <f>IF(ISBLANK(D437),"",COUNTA($D$3:D437))</f>
        <v>435</v>
      </c>
      <c r="B437" s="207">
        <f>IFERROR(INDEX(ID!$E:$E,MATCH(Risk7_PlusY67!$D437,ID!$A:$A,0)),"")</f>
        <v>7</v>
      </c>
      <c r="C437" s="207" t="str">
        <f>IFERROR(INDEX(ID!$I:$I,MATCH(Risk7_PlusY67!$D437,ID!$A:$A,0)),"")</f>
        <v>ขอนแก่น</v>
      </c>
      <c r="D437" s="295" t="s">
        <v>446</v>
      </c>
      <c r="E437" s="207" t="str">
        <f>IFERROR(INDEX(ID!$C:$C,MATCH(Risk7_PlusY67!$D437,ID!$A:$A,0)),"")</f>
        <v>ขอนแก่น,รพศ.</v>
      </c>
      <c r="F437" s="207" t="str">
        <f>IFERROR(INDEX(ID!$G:$G,MATCH(Risk7_PlusY67!$D437,ID!$A:$A,0)),"")</f>
        <v>รพศ.</v>
      </c>
      <c r="G437" s="206">
        <f>IFERROR(INDEX(ID!$J:$J,MATCH(Risk7_PlusY67!$D437,ID!$A:$A,0)),"")</f>
        <v>1238</v>
      </c>
      <c r="H437" s="208" t="str">
        <f>IFERROR(INDEX(ID!$P:$P,MATCH(Risk7_PlusY67!$D437,ID!$A:$A,0)),"")</f>
        <v>รพศ.A B&gt;1000</v>
      </c>
      <c r="I437" s="209">
        <f>IFERROR(INDEX(Raw_DATA!E:E,MATCH(Risk7_PlusY67!$D437,Raw_DATA!$A:$A,0)),"")</f>
        <v>1.1000000000000001</v>
      </c>
      <c r="J437" s="209">
        <f>IFERROR(INDEX(Raw_DATA!F:F,MATCH(Risk7_PlusY67!$D437,Raw_DATA!$A:$A,0)),"")</f>
        <v>0.86</v>
      </c>
      <c r="K437" s="209">
        <f>IFERROR(INDEX(Raw_DATA!G:G,MATCH(Risk7_PlusY67!$D437,Raw_DATA!$A:$A,0)),"")</f>
        <v>0.2</v>
      </c>
      <c r="L437" s="209">
        <f>IFERROR(INDEX(Raw_DATA!H:H,MATCH(Risk7_PlusY67!$D437,Raw_DATA!$A:$A,0)),"")</f>
        <v>104297485.52</v>
      </c>
      <c r="M437" s="210">
        <f>IFERROR(INDEX(Raw_DATA!I:I,MATCH(Risk7_PlusY67!$D437,Raw_DATA!$A:$A,0)),"")</f>
        <v>-213290337.44999999</v>
      </c>
      <c r="N437" s="206">
        <f t="shared" si="126"/>
        <v>3</v>
      </c>
      <c r="O437" s="206">
        <f t="shared" si="127"/>
        <v>1</v>
      </c>
      <c r="P437" s="206">
        <f t="shared" si="128"/>
        <v>1</v>
      </c>
      <c r="Q437" s="211">
        <f t="shared" si="129"/>
        <v>5.8</v>
      </c>
      <c r="R437" s="206">
        <f t="shared" si="130"/>
        <v>5</v>
      </c>
      <c r="S437" s="212">
        <f>IFERROR(INDEX(Raw_DATA!J:J,MATCH(Risk7_PlusY67!$D437,Raw_DATA!$A:$A,0)),"")</f>
        <v>40278090.25</v>
      </c>
      <c r="T437" s="213">
        <f>IFERROR(INDEX(Raw_DATA!K:K,MATCH(Risk7_PlusY67!$D437,Raw_DATA!$A:$A,0)),"")</f>
        <v>-873892763.07000005</v>
      </c>
      <c r="U437" s="214">
        <f t="shared" si="131"/>
        <v>0</v>
      </c>
      <c r="V437" s="214">
        <f t="shared" si="132"/>
        <v>0</v>
      </c>
      <c r="W437" s="214">
        <f>IF(OR(AND((K437&lt;0.8),(AJ437&gt;180)),AND((K437&lt;0.8),(AJ437&lt;10)),AND((K437&gt;=0.8),(AJ437&lt;10)),AND((K437&gt;=0.8),(AJ437&gt;90))),0,1)</f>
        <v>1</v>
      </c>
      <c r="X437" s="214">
        <f t="shared" si="133"/>
        <v>0</v>
      </c>
      <c r="Y437" s="214">
        <f t="shared" si="134"/>
        <v>1</v>
      </c>
      <c r="Z437" s="214">
        <f t="shared" si="135"/>
        <v>1</v>
      </c>
      <c r="AA437" s="214">
        <f t="shared" si="136"/>
        <v>1</v>
      </c>
      <c r="AB437" s="215" t="str">
        <f t="shared" si="137"/>
        <v>B-</v>
      </c>
      <c r="AC437" s="215" t="str">
        <f t="shared" si="138"/>
        <v>5B-</v>
      </c>
      <c r="AD437" s="216"/>
      <c r="AE437" s="216"/>
      <c r="AF437" s="434">
        <f>IFERROR(INDEX(Raw_DATA!L:L,MATCH(Risk7_PlusY67!$D437,Raw_DATA!$A:$A,0)),"")</f>
        <v>1.01</v>
      </c>
      <c r="AG437" s="434">
        <f>IFERROR(INDEX(AVGGroup!$D$5:$D$21,MATCH(Risk7_PlusY67!$H437,AVGGroup!$C$5:$C$21,0)),"")</f>
        <v>3.1</v>
      </c>
      <c r="AH437" s="434">
        <f>IFERROR(INDEX(Raw_DATA!M:M,MATCH(Risk7_PlusY67!$D437,Raw_DATA!$A:$A,0)),"")</f>
        <v>-7.36</v>
      </c>
      <c r="AI437" s="435">
        <f>IFERROR(INDEX(AVGGroup!$F$5:$F$21,MATCH(Risk7_PlusY67!$H437,AVGGroup!$C$5:$C$21,0)),"")</f>
        <v>-3.26</v>
      </c>
      <c r="AJ437" s="401">
        <f>IFERROR(INDEX(Raw_DATA!N:N,MATCH(Risk7_PlusY67!$D437,Raw_DATA!$A:$A,0)),"")</f>
        <v>174</v>
      </c>
      <c r="AK437" s="401">
        <f>IFERROR(INDEX(Raw_DATA!O:O,MATCH(Risk7_PlusY67!$D437,Raw_DATA!$A:$A,0)),"")</f>
        <v>88</v>
      </c>
      <c r="AL437" s="401">
        <f>IFERROR(INDEX(Raw_DATA!P:P,MATCH(Risk7_PlusY67!$D437,Raw_DATA!$A:$A,0)),"")</f>
        <v>32</v>
      </c>
      <c r="AM437" s="401">
        <f>IFERROR(INDEX(Raw_DATA!Q:Q,MATCH(Risk7_PlusY67!$D437,Raw_DATA!$A:$A,0)),"")</f>
        <v>31</v>
      </c>
      <c r="AN437" s="401">
        <f>IFERROR(INDEX(Raw_DATA!R:R,MATCH(Risk7_PlusY67!$D437,Raw_DATA!$A:$A,0)),"")</f>
        <v>57</v>
      </c>
      <c r="AO437" s="407"/>
      <c r="AP437" s="411" t="b">
        <f>AB437=AY437</f>
        <v>1</v>
      </c>
      <c r="AQ437" s="340">
        <f t="shared" si="139"/>
        <v>1</v>
      </c>
      <c r="AR437" s="123">
        <f t="shared" si="140"/>
        <v>0</v>
      </c>
      <c r="AS437" s="123">
        <f t="shared" si="141"/>
        <v>0</v>
      </c>
      <c r="AT437" s="123">
        <f>IF(OR(AND((K437&lt;0.8),(BE437&gt;180)),AND((K437&lt;0.8),(BE437&lt;10)),AND((K437&gt;=0.8),(BE437&lt;10)),AND((K437&gt;=0.8),(BE437&gt;90))),0,1)</f>
        <v>1</v>
      </c>
      <c r="AU437" s="123">
        <f t="shared" si="142"/>
        <v>0</v>
      </c>
      <c r="AV437" s="123">
        <f t="shared" si="143"/>
        <v>1</v>
      </c>
      <c r="AW437" s="123">
        <f t="shared" si="144"/>
        <v>1</v>
      </c>
      <c r="AX437" s="123">
        <f t="shared" si="145"/>
        <v>1</v>
      </c>
      <c r="AY437" s="416" t="str">
        <f t="shared" si="146"/>
        <v>B-</v>
      </c>
      <c r="AZ437" s="416" t="str">
        <f>R437&amp;AY437</f>
        <v>5B-</v>
      </c>
      <c r="BA437" s="417">
        <f>IFERROR(INDEX(Raw_DATA!L:L,MATCH(Risk7_PlusY67!$D437,Raw_DATA!$A:$A,0)),"")</f>
        <v>1.01</v>
      </c>
      <c r="BB437" s="417">
        <f>IFERROR(INDEX(AVGGroup!$H$5:$H$21,MATCH(Risk7_PlusY67!$BJ437,AVGGroup!$C$5:$C$21,0)),"")</f>
        <v>3.1</v>
      </c>
      <c r="BC437" s="417">
        <f>IFERROR(INDEX(Raw_DATA!M:M,MATCH(Risk7_PlusY67!$D437,Raw_DATA!$A:$A,0)),"")</f>
        <v>-7.36</v>
      </c>
      <c r="BD437" s="418">
        <f>IFERROR(INDEX(AVGGroup!$J$5:$J$21,MATCH(Risk7_PlusY67!$BJ437,AVGGroup!$C$5:$C$21,0)),"")</f>
        <v>-3.26</v>
      </c>
      <c r="BE437" s="407">
        <f>IFERROR(INDEX(Raw_DATA!N:N,MATCH(Risk7_PlusY67!$D437,Raw_DATA!$A:$A,0)),"")</f>
        <v>174</v>
      </c>
      <c r="BF437" s="407">
        <f>IFERROR(INDEX(Raw_DATA!O:O,MATCH(Risk7_PlusY67!$D437,Raw_DATA!$A:$A,0)),"")</f>
        <v>88</v>
      </c>
      <c r="BG437" s="407">
        <f>IFERROR(INDEX(Raw_DATA!P:P,MATCH(Risk7_PlusY67!$D437,Raw_DATA!$A:$A,0)),"")</f>
        <v>32</v>
      </c>
      <c r="BH437" s="407">
        <f>IFERROR(INDEX(Raw_DATA!Q:Q,MATCH(Risk7_PlusY67!$D437,Raw_DATA!$A:$A,0)),"")</f>
        <v>31</v>
      </c>
      <c r="BI437" s="407">
        <f>IFERROR(INDEX(Raw_DATA!R:R,MATCH(Risk7_PlusY67!$D437,Raw_DATA!$A:$A,0)),"")</f>
        <v>57</v>
      </c>
      <c r="BJ437" s="124" t="str">
        <f>INDEX('Org2567'!$BM:$BM,MATCH(Risk7_PlusY67!D437,'Org2567'!$D:$D,0))</f>
        <v>รพศ.A B&gt;1000</v>
      </c>
    </row>
    <row r="438" spans="1:62" x14ac:dyDescent="0.7">
      <c r="A438" s="206">
        <f>IF(ISBLANK(D438),"",COUNTA($D$3:D438))</f>
        <v>436</v>
      </c>
      <c r="B438" s="207">
        <f>IFERROR(INDEX(ID!$E:$E,MATCH(Risk7_PlusY67!$D438,ID!$A:$A,0)),"")</f>
        <v>7</v>
      </c>
      <c r="C438" s="207" t="str">
        <f>IFERROR(INDEX(ID!$I:$I,MATCH(Risk7_PlusY67!$D438,ID!$A:$A,0)),"")</f>
        <v>ขอนแก่น</v>
      </c>
      <c r="D438" s="295" t="s">
        <v>447</v>
      </c>
      <c r="E438" s="207" t="str">
        <f>IFERROR(INDEX(ID!$C:$C,MATCH(Risk7_PlusY67!$D438,ID!$A:$A,0)),"")</f>
        <v>บ้านฝาง,รพช.</v>
      </c>
      <c r="F438" s="207" t="str">
        <f>IFERROR(INDEX(ID!$G:$G,MATCH(Risk7_PlusY67!$D438,ID!$A:$A,0)),"")</f>
        <v>รพช.</v>
      </c>
      <c r="G438" s="206">
        <f>IFERROR(INDEX(ID!$J:$J,MATCH(Risk7_PlusY67!$D438,ID!$A:$A,0)),"")</f>
        <v>30</v>
      </c>
      <c r="H438" s="208" t="str">
        <f>IFERROR(INDEX(ID!$P:$P,MATCH(Risk7_PlusY67!$D438,ID!$A:$A,0)),"")</f>
        <v>รพช.F2 P30,000-60,000</v>
      </c>
      <c r="I438" s="209">
        <f>IFERROR(INDEX(Raw_DATA!E:E,MATCH(Risk7_PlusY67!$D438,Raw_DATA!$A:$A,0)),"")</f>
        <v>1.77</v>
      </c>
      <c r="J438" s="209">
        <f>IFERROR(INDEX(Raw_DATA!F:F,MATCH(Risk7_PlusY67!$D438,Raw_DATA!$A:$A,0)),"")</f>
        <v>1.52</v>
      </c>
      <c r="K438" s="209">
        <f>IFERROR(INDEX(Raw_DATA!G:G,MATCH(Risk7_PlusY67!$D438,Raw_DATA!$A:$A,0)),"")</f>
        <v>0.72</v>
      </c>
      <c r="L438" s="209">
        <f>IFERROR(INDEX(Raw_DATA!H:H,MATCH(Risk7_PlusY67!$D438,Raw_DATA!$A:$A,0)),"")</f>
        <v>13858975.300000001</v>
      </c>
      <c r="M438" s="210">
        <f>IFERROR(INDEX(Raw_DATA!I:I,MATCH(Risk7_PlusY67!$D438,Raw_DATA!$A:$A,0)),"")</f>
        <v>420326.92</v>
      </c>
      <c r="N438" s="206">
        <f t="shared" si="126"/>
        <v>1</v>
      </c>
      <c r="O438" s="206">
        <f t="shared" si="127"/>
        <v>0</v>
      </c>
      <c r="P438" s="206">
        <f t="shared" si="128"/>
        <v>0</v>
      </c>
      <c r="Q438" s="211" t="str">
        <f t="shared" si="129"/>
        <v/>
      </c>
      <c r="R438" s="206">
        <f t="shared" si="130"/>
        <v>1</v>
      </c>
      <c r="S438" s="212">
        <f>IFERROR(INDEX(Raw_DATA!J:J,MATCH(Risk7_PlusY67!$D438,Raw_DATA!$A:$A,0)),"")</f>
        <v>830163.52</v>
      </c>
      <c r="T438" s="213">
        <f>IFERROR(INDEX(Raw_DATA!K:K,MATCH(Risk7_PlusY67!$D438,Raw_DATA!$A:$A,0)),"")</f>
        <v>-5033503.1900000004</v>
      </c>
      <c r="U438" s="214">
        <f t="shared" si="131"/>
        <v>1</v>
      </c>
      <c r="V438" s="214">
        <f t="shared" si="132"/>
        <v>1</v>
      </c>
      <c r="W438" s="214">
        <f>IF(OR(AND((K438&lt;0.8),(AJ438&gt;180)),AND((K438&lt;0.8),(AJ438&lt;10)),AND((K438&gt;=0.8),(AJ438&lt;10)),AND((K438&gt;=0.8),(AJ438&gt;90))),0,1)</f>
        <v>1</v>
      </c>
      <c r="X438" s="214">
        <f t="shared" si="133"/>
        <v>1</v>
      </c>
      <c r="Y438" s="214">
        <f t="shared" si="134"/>
        <v>1</v>
      </c>
      <c r="Z438" s="214">
        <f t="shared" si="135"/>
        <v>0</v>
      </c>
      <c r="AA438" s="214">
        <f t="shared" si="136"/>
        <v>1</v>
      </c>
      <c r="AB438" s="215" t="str">
        <f t="shared" si="137"/>
        <v>A-</v>
      </c>
      <c r="AC438" s="215" t="str">
        <f t="shared" si="138"/>
        <v>1A-</v>
      </c>
      <c r="AD438" s="216"/>
      <c r="AE438" s="216"/>
      <c r="AF438" s="434">
        <f>IFERROR(INDEX(Raw_DATA!L:L,MATCH(Risk7_PlusY67!$D438,Raw_DATA!$A:$A,0)),"")</f>
        <v>0.72</v>
      </c>
      <c r="AG438" s="434">
        <f>IFERROR(INDEX(AVGGroup!$D$5:$D$21,MATCH(Risk7_PlusY67!$H438,AVGGroup!$C$5:$C$21,0)),"")</f>
        <v>-4.37</v>
      </c>
      <c r="AH438" s="434">
        <f>IFERROR(INDEX(Raw_DATA!M:M,MATCH(Risk7_PlusY67!$D438,Raw_DATA!$A:$A,0)),"")</f>
        <v>0.57999999999999996</v>
      </c>
      <c r="AI438" s="435">
        <f>IFERROR(INDEX(AVGGroup!$F$5:$F$21,MATCH(Risk7_PlusY67!$H438,AVGGroup!$C$5:$C$21,0)),"")</f>
        <v>-9.19</v>
      </c>
      <c r="AJ438" s="401">
        <f>IFERROR(INDEX(Raw_DATA!N:N,MATCH(Risk7_PlusY67!$D438,Raw_DATA!$A:$A,0)),"")</f>
        <v>167</v>
      </c>
      <c r="AK438" s="401">
        <f>IFERROR(INDEX(Raw_DATA!O:O,MATCH(Risk7_PlusY67!$D438,Raw_DATA!$A:$A,0)),"")</f>
        <v>22</v>
      </c>
      <c r="AL438" s="401">
        <f>IFERROR(INDEX(Raw_DATA!P:P,MATCH(Risk7_PlusY67!$D438,Raw_DATA!$A:$A,0)),"")</f>
        <v>52</v>
      </c>
      <c r="AM438" s="401">
        <f>IFERROR(INDEX(Raw_DATA!Q:Q,MATCH(Risk7_PlusY67!$D438,Raw_DATA!$A:$A,0)),"")</f>
        <v>182</v>
      </c>
      <c r="AN438" s="401">
        <f>IFERROR(INDEX(Raw_DATA!R:R,MATCH(Risk7_PlusY67!$D438,Raw_DATA!$A:$A,0)),"")</f>
        <v>51</v>
      </c>
      <c r="AO438" s="407"/>
      <c r="AP438" s="411" t="b">
        <f>AB438=AY438</f>
        <v>1</v>
      </c>
      <c r="AQ438" s="340">
        <f t="shared" si="139"/>
        <v>0</v>
      </c>
      <c r="AR438" s="123">
        <f t="shared" si="140"/>
        <v>1</v>
      </c>
      <c r="AS438" s="123">
        <f t="shared" si="141"/>
        <v>1</v>
      </c>
      <c r="AT438" s="123">
        <f>IF(OR(AND((K438&lt;0.8),(BE438&gt;180)),AND((K438&lt;0.8),(BE438&lt;10)),AND((K438&gt;=0.8),(BE438&lt;10)),AND((K438&gt;=0.8),(BE438&gt;90))),0,1)</f>
        <v>1</v>
      </c>
      <c r="AU438" s="123">
        <f t="shared" si="142"/>
        <v>1</v>
      </c>
      <c r="AV438" s="123">
        <f t="shared" si="143"/>
        <v>1</v>
      </c>
      <c r="AW438" s="123">
        <f t="shared" si="144"/>
        <v>0</v>
      </c>
      <c r="AX438" s="123">
        <f t="shared" si="145"/>
        <v>1</v>
      </c>
      <c r="AY438" s="416" t="str">
        <f t="shared" si="146"/>
        <v>A-</v>
      </c>
      <c r="AZ438" s="416" t="str">
        <f>R438&amp;AY438</f>
        <v>1A-</v>
      </c>
      <c r="BA438" s="417">
        <f>IFERROR(INDEX(Raw_DATA!L:L,MATCH(Risk7_PlusY67!$D438,Raw_DATA!$A:$A,0)),"")</f>
        <v>0.72</v>
      </c>
      <c r="BB438" s="417">
        <f>IFERROR(INDEX(AVGGroup!$H$5:$H$21,MATCH(Risk7_PlusY67!$BJ438,AVGGroup!$C$5:$C$21,0)),"")</f>
        <v>-3.95</v>
      </c>
      <c r="BC438" s="417">
        <f>IFERROR(INDEX(Raw_DATA!M:M,MATCH(Risk7_PlusY67!$D438,Raw_DATA!$A:$A,0)),"")</f>
        <v>0.57999999999999996</v>
      </c>
      <c r="BD438" s="418">
        <f>IFERROR(INDEX(AVGGroup!$J$5:$J$21,MATCH(Risk7_PlusY67!$BJ438,AVGGroup!$C$5:$C$21,0)),"")</f>
        <v>-8.8800000000000008</v>
      </c>
      <c r="BE438" s="407">
        <f>IFERROR(INDEX(Raw_DATA!N:N,MATCH(Risk7_PlusY67!$D438,Raw_DATA!$A:$A,0)),"")</f>
        <v>167</v>
      </c>
      <c r="BF438" s="407">
        <f>IFERROR(INDEX(Raw_DATA!O:O,MATCH(Risk7_PlusY67!$D438,Raw_DATA!$A:$A,0)),"")</f>
        <v>22</v>
      </c>
      <c r="BG438" s="407">
        <f>IFERROR(INDEX(Raw_DATA!P:P,MATCH(Risk7_PlusY67!$D438,Raw_DATA!$A:$A,0)),"")</f>
        <v>52</v>
      </c>
      <c r="BH438" s="407">
        <f>IFERROR(INDEX(Raw_DATA!Q:Q,MATCH(Risk7_PlusY67!$D438,Raw_DATA!$A:$A,0)),"")</f>
        <v>182</v>
      </c>
      <c r="BI438" s="407">
        <f>IFERROR(INDEX(Raw_DATA!R:R,MATCH(Risk7_PlusY67!$D438,Raw_DATA!$A:$A,0)),"")</f>
        <v>51</v>
      </c>
      <c r="BJ438" s="124" t="str">
        <f>INDEX('Org2567'!$BM:$BM,MATCH(Risk7_PlusY67!D438,'Org2567'!$D:$D,0))</f>
        <v>รพช.F2 P30,000-60,000</v>
      </c>
    </row>
    <row r="439" spans="1:62" x14ac:dyDescent="0.7">
      <c r="A439" s="206">
        <f>IF(ISBLANK(D439),"",COUNTA($D$3:D439))</f>
        <v>437</v>
      </c>
      <c r="B439" s="207">
        <f>IFERROR(INDEX(ID!$E:$E,MATCH(Risk7_PlusY67!$D439,ID!$A:$A,0)),"")</f>
        <v>7</v>
      </c>
      <c r="C439" s="207" t="str">
        <f>IFERROR(INDEX(ID!$I:$I,MATCH(Risk7_PlusY67!$D439,ID!$A:$A,0)),"")</f>
        <v>ขอนแก่น</v>
      </c>
      <c r="D439" s="295" t="s">
        <v>448</v>
      </c>
      <c r="E439" s="207" t="str">
        <f>IFERROR(INDEX(ID!$C:$C,MATCH(Risk7_PlusY67!$D439,ID!$A:$A,0)),"")</f>
        <v>พระยืน,รพช.</v>
      </c>
      <c r="F439" s="207" t="str">
        <f>IFERROR(INDEX(ID!$G:$G,MATCH(Risk7_PlusY67!$D439,ID!$A:$A,0)),"")</f>
        <v>รพช.</v>
      </c>
      <c r="G439" s="206">
        <f>IFERROR(INDEX(ID!$J:$J,MATCH(Risk7_PlusY67!$D439,ID!$A:$A,0)),"")</f>
        <v>34</v>
      </c>
      <c r="H439" s="208" t="str">
        <f>IFERROR(INDEX(ID!$P:$P,MATCH(Risk7_PlusY67!$D439,ID!$A:$A,0)),"")</f>
        <v>รพช.F2 P&lt;=30,000</v>
      </c>
      <c r="I439" s="209">
        <f>IFERROR(INDEX(Raw_DATA!E:E,MATCH(Risk7_PlusY67!$D439,Raw_DATA!$A:$A,0)),"")</f>
        <v>1.51</v>
      </c>
      <c r="J439" s="209">
        <f>IFERROR(INDEX(Raw_DATA!F:F,MATCH(Risk7_PlusY67!$D439,Raw_DATA!$A:$A,0)),"")</f>
        <v>1.38</v>
      </c>
      <c r="K439" s="209">
        <f>IFERROR(INDEX(Raw_DATA!G:G,MATCH(Risk7_PlusY67!$D439,Raw_DATA!$A:$A,0)),"")</f>
        <v>0.66</v>
      </c>
      <c r="L439" s="209">
        <f>IFERROR(INDEX(Raw_DATA!H:H,MATCH(Risk7_PlusY67!$D439,Raw_DATA!$A:$A,0)),"")</f>
        <v>9667440.1699999999</v>
      </c>
      <c r="M439" s="210">
        <f>IFERROR(INDEX(Raw_DATA!I:I,MATCH(Risk7_PlusY67!$D439,Raw_DATA!$A:$A,0)),"")</f>
        <v>-22009662.09</v>
      </c>
      <c r="N439" s="206">
        <f t="shared" si="126"/>
        <v>1</v>
      </c>
      <c r="O439" s="206">
        <f t="shared" si="127"/>
        <v>1</v>
      </c>
      <c r="P439" s="206">
        <f t="shared" si="128"/>
        <v>1</v>
      </c>
      <c r="Q439" s="211">
        <f t="shared" si="129"/>
        <v>5.2</v>
      </c>
      <c r="R439" s="206">
        <f t="shared" si="130"/>
        <v>3</v>
      </c>
      <c r="S439" s="212">
        <f>IFERROR(INDEX(Raw_DATA!J:J,MATCH(Risk7_PlusY67!$D439,Raw_DATA!$A:$A,0)),"")</f>
        <v>-6685767.4500000002</v>
      </c>
      <c r="T439" s="213">
        <f>IFERROR(INDEX(Raw_DATA!K:K,MATCH(Risk7_PlusY67!$D439,Raw_DATA!$A:$A,0)),"")</f>
        <v>-6609807.6299999999</v>
      </c>
      <c r="U439" s="214">
        <f t="shared" si="131"/>
        <v>0</v>
      </c>
      <c r="V439" s="214">
        <f t="shared" si="132"/>
        <v>0</v>
      </c>
      <c r="W439" s="214">
        <f>IF(OR(AND((K439&lt;0.8),(AJ439&gt;180)),AND((K439&lt;0.8),(AJ439&lt;10)),AND((K439&gt;=0.8),(AJ439&lt;10)),AND((K439&gt;=0.8),(AJ439&gt;90))),0,1)</f>
        <v>0</v>
      </c>
      <c r="X439" s="214">
        <f t="shared" si="133"/>
        <v>0</v>
      </c>
      <c r="Y439" s="214">
        <f t="shared" si="134"/>
        <v>1</v>
      </c>
      <c r="Z439" s="214">
        <f t="shared" si="135"/>
        <v>0</v>
      </c>
      <c r="AA439" s="214">
        <f t="shared" si="136"/>
        <v>1</v>
      </c>
      <c r="AB439" s="215" t="str">
        <f t="shared" si="137"/>
        <v>C-</v>
      </c>
      <c r="AC439" s="215" t="str">
        <f t="shared" si="138"/>
        <v>3C-</v>
      </c>
      <c r="AD439" s="216"/>
      <c r="AE439" s="216"/>
      <c r="AF439" s="434">
        <f>IFERROR(INDEX(Raw_DATA!L:L,MATCH(Risk7_PlusY67!$D439,Raw_DATA!$A:$A,0)),"")</f>
        <v>-7.3</v>
      </c>
      <c r="AG439" s="434">
        <f>IFERROR(INDEX(AVGGroup!$D$5:$D$21,MATCH(Risk7_PlusY67!$H439,AVGGroup!$C$5:$C$21,0)),"")</f>
        <v>-3.55</v>
      </c>
      <c r="AH439" s="434">
        <f>IFERROR(INDEX(Raw_DATA!M:M,MATCH(Risk7_PlusY67!$D439,Raw_DATA!$A:$A,0)),"")</f>
        <v>-39.67</v>
      </c>
      <c r="AI439" s="435">
        <f>IFERROR(INDEX(AVGGroup!$F$5:$F$21,MATCH(Risk7_PlusY67!$H439,AVGGroup!$C$5:$C$21,0)),"")</f>
        <v>-10.199999999999999</v>
      </c>
      <c r="AJ439" s="401">
        <f>IFERROR(INDEX(Raw_DATA!N:N,MATCH(Risk7_PlusY67!$D439,Raw_DATA!$A:$A,0)),"")</f>
        <v>285</v>
      </c>
      <c r="AK439" s="401">
        <f>IFERROR(INDEX(Raw_DATA!O:O,MATCH(Risk7_PlusY67!$D439,Raw_DATA!$A:$A,0)),"")</f>
        <v>81</v>
      </c>
      <c r="AL439" s="401">
        <f>IFERROR(INDEX(Raw_DATA!P:P,MATCH(Risk7_PlusY67!$D439,Raw_DATA!$A:$A,0)),"")</f>
        <v>58</v>
      </c>
      <c r="AM439" s="401">
        <f>IFERROR(INDEX(Raw_DATA!Q:Q,MATCH(Risk7_PlusY67!$D439,Raw_DATA!$A:$A,0)),"")</f>
        <v>185</v>
      </c>
      <c r="AN439" s="401">
        <f>IFERROR(INDEX(Raw_DATA!R:R,MATCH(Risk7_PlusY67!$D439,Raw_DATA!$A:$A,0)),"")</f>
        <v>32</v>
      </c>
      <c r="AO439" s="407"/>
      <c r="AP439" s="411" t="b">
        <f>AB439=AY439</f>
        <v>1</v>
      </c>
      <c r="AQ439" s="340">
        <f t="shared" si="139"/>
        <v>1</v>
      </c>
      <c r="AR439" s="123">
        <f t="shared" si="140"/>
        <v>0</v>
      </c>
      <c r="AS439" s="123">
        <f t="shared" si="141"/>
        <v>0</v>
      </c>
      <c r="AT439" s="123">
        <f>IF(OR(AND((K439&lt;0.8),(BE439&gt;180)),AND((K439&lt;0.8),(BE439&lt;10)),AND((K439&gt;=0.8),(BE439&lt;10)),AND((K439&gt;=0.8),(BE439&gt;90))),0,1)</f>
        <v>0</v>
      </c>
      <c r="AU439" s="123">
        <f t="shared" si="142"/>
        <v>0</v>
      </c>
      <c r="AV439" s="123">
        <f t="shared" si="143"/>
        <v>1</v>
      </c>
      <c r="AW439" s="123">
        <f t="shared" si="144"/>
        <v>0</v>
      </c>
      <c r="AX439" s="123">
        <f t="shared" si="145"/>
        <v>1</v>
      </c>
      <c r="AY439" s="416" t="str">
        <f t="shared" si="146"/>
        <v>C-</v>
      </c>
      <c r="AZ439" s="416" t="str">
        <f>R439&amp;AY439</f>
        <v>3C-</v>
      </c>
      <c r="BA439" s="417">
        <f>IFERROR(INDEX(Raw_DATA!L:L,MATCH(Risk7_PlusY67!$D439,Raw_DATA!$A:$A,0)),"")</f>
        <v>-7.3</v>
      </c>
      <c r="BB439" s="417">
        <f>IFERROR(INDEX(AVGGroup!$H$5:$H$21,MATCH(Risk7_PlusY67!$BJ439,AVGGroup!$C$5:$C$21,0)),"")</f>
        <v>-3.54</v>
      </c>
      <c r="BC439" s="417">
        <f>IFERROR(INDEX(Raw_DATA!M:M,MATCH(Risk7_PlusY67!$D439,Raw_DATA!$A:$A,0)),"")</f>
        <v>-39.67</v>
      </c>
      <c r="BD439" s="418">
        <f>IFERROR(INDEX(AVGGroup!$J$5:$J$21,MATCH(Risk7_PlusY67!$BJ439,AVGGroup!$C$5:$C$21,0)),"")</f>
        <v>-10.199999999999999</v>
      </c>
      <c r="BE439" s="407">
        <f>IFERROR(INDEX(Raw_DATA!N:N,MATCH(Risk7_PlusY67!$D439,Raw_DATA!$A:$A,0)),"")</f>
        <v>285</v>
      </c>
      <c r="BF439" s="407">
        <f>IFERROR(INDEX(Raw_DATA!O:O,MATCH(Risk7_PlusY67!$D439,Raw_DATA!$A:$A,0)),"")</f>
        <v>81</v>
      </c>
      <c r="BG439" s="407">
        <f>IFERROR(INDEX(Raw_DATA!P:P,MATCH(Risk7_PlusY67!$D439,Raw_DATA!$A:$A,0)),"")</f>
        <v>58</v>
      </c>
      <c r="BH439" s="407">
        <f>IFERROR(INDEX(Raw_DATA!Q:Q,MATCH(Risk7_PlusY67!$D439,Raw_DATA!$A:$A,0)),"")</f>
        <v>185</v>
      </c>
      <c r="BI439" s="407">
        <f>IFERROR(INDEX(Raw_DATA!R:R,MATCH(Risk7_PlusY67!$D439,Raw_DATA!$A:$A,0)),"")</f>
        <v>32</v>
      </c>
      <c r="BJ439" s="124" t="str">
        <f>INDEX('Org2567'!$BM:$BM,MATCH(Risk7_PlusY67!D439,'Org2567'!$D:$D,0))</f>
        <v>รพช.F2 P&lt;=30,000</v>
      </c>
    </row>
    <row r="440" spans="1:62" x14ac:dyDescent="0.7">
      <c r="A440" s="206">
        <f>IF(ISBLANK(D440),"",COUNTA($D$3:D440))</f>
        <v>438</v>
      </c>
      <c r="B440" s="207">
        <f>IFERROR(INDEX(ID!$E:$E,MATCH(Risk7_PlusY67!$D440,ID!$A:$A,0)),"")</f>
        <v>7</v>
      </c>
      <c r="C440" s="207" t="str">
        <f>IFERROR(INDEX(ID!$I:$I,MATCH(Risk7_PlusY67!$D440,ID!$A:$A,0)),"")</f>
        <v>ขอนแก่น</v>
      </c>
      <c r="D440" s="295" t="s">
        <v>449</v>
      </c>
      <c r="E440" s="207" t="str">
        <f>IFERROR(INDEX(ID!$C:$C,MATCH(Risk7_PlusY67!$D440,ID!$A:$A,0)),"")</f>
        <v>หนองเรือ,รพช.</v>
      </c>
      <c r="F440" s="207" t="str">
        <f>IFERROR(INDEX(ID!$G:$G,MATCH(Risk7_PlusY67!$D440,ID!$A:$A,0)),"")</f>
        <v>รพช.</v>
      </c>
      <c r="G440" s="206">
        <f>IFERROR(INDEX(ID!$J:$J,MATCH(Risk7_PlusY67!$D440,ID!$A:$A,0)),"")</f>
        <v>90</v>
      </c>
      <c r="H440" s="208" t="str">
        <f>IFERROR(INDEX(ID!$P:$P,MATCH(Risk7_PlusY67!$D440,ID!$A:$A,0)),"")</f>
        <v>รพช.F1 P50,000-100,000</v>
      </c>
      <c r="I440" s="209">
        <f>IFERROR(INDEX(Raw_DATA!E:E,MATCH(Risk7_PlusY67!$D440,Raw_DATA!$A:$A,0)),"")</f>
        <v>8.17</v>
      </c>
      <c r="J440" s="209">
        <f>IFERROR(INDEX(Raw_DATA!F:F,MATCH(Risk7_PlusY67!$D440,Raw_DATA!$A:$A,0)),"")</f>
        <v>7.78</v>
      </c>
      <c r="K440" s="209">
        <f>IFERROR(INDEX(Raw_DATA!G:G,MATCH(Risk7_PlusY67!$D440,Raw_DATA!$A:$A,0)),"")</f>
        <v>5.9</v>
      </c>
      <c r="L440" s="209">
        <f>IFERROR(INDEX(Raw_DATA!H:H,MATCH(Risk7_PlusY67!$D440,Raw_DATA!$A:$A,0)),"")</f>
        <v>97085322.129999995</v>
      </c>
      <c r="M440" s="210">
        <f>IFERROR(INDEX(Raw_DATA!I:I,MATCH(Risk7_PlusY67!$D440,Raw_DATA!$A:$A,0)),"")</f>
        <v>124422.99</v>
      </c>
      <c r="N440" s="206">
        <f t="shared" si="126"/>
        <v>0</v>
      </c>
      <c r="O440" s="206">
        <f t="shared" si="127"/>
        <v>0</v>
      </c>
      <c r="P440" s="206">
        <f t="shared" si="128"/>
        <v>0</v>
      </c>
      <c r="Q440" s="211" t="str">
        <f t="shared" si="129"/>
        <v/>
      </c>
      <c r="R440" s="206">
        <f t="shared" si="130"/>
        <v>0</v>
      </c>
      <c r="S440" s="212">
        <f>IFERROR(INDEX(Raw_DATA!J:J,MATCH(Risk7_PlusY67!$D440,Raw_DATA!$A:$A,0)),"")</f>
        <v>8478235.4000000004</v>
      </c>
      <c r="T440" s="213">
        <f>IFERROR(INDEX(Raw_DATA!K:K,MATCH(Risk7_PlusY67!$D440,Raw_DATA!$A:$A,0)),"")</f>
        <v>66295190.659999996</v>
      </c>
      <c r="U440" s="214">
        <f t="shared" si="131"/>
        <v>1</v>
      </c>
      <c r="V440" s="214">
        <f t="shared" si="132"/>
        <v>1</v>
      </c>
      <c r="W440" s="214">
        <f>IF(OR(AND((K440&lt;0.8),(AJ440&gt;180)),AND((K440&lt;0.8),(AJ440&lt;10)),AND((K440&gt;=0.8),(AJ440&lt;10)),AND((K440&gt;=0.8),(AJ440&gt;90))),0,1)</f>
        <v>1</v>
      </c>
      <c r="X440" s="214">
        <f t="shared" si="133"/>
        <v>1</v>
      </c>
      <c r="Y440" s="214">
        <f t="shared" si="134"/>
        <v>1</v>
      </c>
      <c r="Z440" s="214">
        <f t="shared" si="135"/>
        <v>1</v>
      </c>
      <c r="AA440" s="214">
        <f t="shared" si="136"/>
        <v>1</v>
      </c>
      <c r="AB440" s="215" t="str">
        <f t="shared" si="137"/>
        <v>A</v>
      </c>
      <c r="AC440" s="215" t="str">
        <f t="shared" si="138"/>
        <v>0A</v>
      </c>
      <c r="AD440" s="216"/>
      <c r="AE440" s="216"/>
      <c r="AF440" s="434">
        <f>IFERROR(INDEX(Raw_DATA!L:L,MATCH(Risk7_PlusY67!$D440,Raw_DATA!$A:$A,0)),"")</f>
        <v>4.3099999999999996</v>
      </c>
      <c r="AG440" s="434">
        <f>IFERROR(INDEX(AVGGroup!$D$5:$D$21,MATCH(Risk7_PlusY67!$H440,AVGGroup!$C$5:$C$21,0)),"")</f>
        <v>-5.99</v>
      </c>
      <c r="AH440" s="434">
        <f>IFERROR(INDEX(Raw_DATA!M:M,MATCH(Risk7_PlusY67!$D440,Raw_DATA!$A:$A,0)),"")</f>
        <v>0.08</v>
      </c>
      <c r="AI440" s="435">
        <f>IFERROR(INDEX(AVGGroup!$F$5:$F$21,MATCH(Risk7_PlusY67!$H440,AVGGroup!$C$5:$C$21,0)),"")</f>
        <v>-10.86</v>
      </c>
      <c r="AJ440" s="401">
        <f>IFERROR(INDEX(Raw_DATA!N:N,MATCH(Risk7_PlusY67!$D440,Raw_DATA!$A:$A,0)),"")</f>
        <v>77</v>
      </c>
      <c r="AK440" s="401">
        <f>IFERROR(INDEX(Raw_DATA!O:O,MATCH(Risk7_PlusY67!$D440,Raw_DATA!$A:$A,0)),"")</f>
        <v>53</v>
      </c>
      <c r="AL440" s="401">
        <f>IFERROR(INDEX(Raw_DATA!P:P,MATCH(Risk7_PlusY67!$D440,Raw_DATA!$A:$A,0)),"")</f>
        <v>55</v>
      </c>
      <c r="AM440" s="401">
        <f>IFERROR(INDEX(Raw_DATA!Q:Q,MATCH(Risk7_PlusY67!$D440,Raw_DATA!$A:$A,0)),"")</f>
        <v>102</v>
      </c>
      <c r="AN440" s="401">
        <f>IFERROR(INDEX(Raw_DATA!R:R,MATCH(Risk7_PlusY67!$D440,Raw_DATA!$A:$A,0)),"")</f>
        <v>50</v>
      </c>
      <c r="AO440" s="407"/>
      <c r="AP440" s="411" t="b">
        <f>AB440=AY440</f>
        <v>1</v>
      </c>
      <c r="AQ440" s="340">
        <f t="shared" si="139"/>
        <v>0</v>
      </c>
      <c r="AR440" s="123">
        <f t="shared" si="140"/>
        <v>1</v>
      </c>
      <c r="AS440" s="123">
        <f t="shared" si="141"/>
        <v>1</v>
      </c>
      <c r="AT440" s="123">
        <f>IF(OR(AND((K440&lt;0.8),(BE440&gt;180)),AND((K440&lt;0.8),(BE440&lt;10)),AND((K440&gt;=0.8),(BE440&lt;10)),AND((K440&gt;=0.8),(BE440&gt;90))),0,1)</f>
        <v>1</v>
      </c>
      <c r="AU440" s="123">
        <f t="shared" si="142"/>
        <v>1</v>
      </c>
      <c r="AV440" s="123">
        <f t="shared" si="143"/>
        <v>1</v>
      </c>
      <c r="AW440" s="123">
        <f t="shared" si="144"/>
        <v>1</v>
      </c>
      <c r="AX440" s="123">
        <f t="shared" si="145"/>
        <v>1</v>
      </c>
      <c r="AY440" s="416" t="str">
        <f t="shared" si="146"/>
        <v>A</v>
      </c>
      <c r="AZ440" s="416" t="str">
        <f>R440&amp;AY440</f>
        <v>0A</v>
      </c>
      <c r="BA440" s="417">
        <f>IFERROR(INDEX(Raw_DATA!L:L,MATCH(Risk7_PlusY67!$D440,Raw_DATA!$A:$A,0)),"")</f>
        <v>4.3099999999999996</v>
      </c>
      <c r="BB440" s="417">
        <f>IFERROR(INDEX(AVGGroup!$H$5:$H$21,MATCH(Risk7_PlusY67!$BJ440,AVGGroup!$C$5:$C$21,0)),"")</f>
        <v>-5.99</v>
      </c>
      <c r="BC440" s="417">
        <f>IFERROR(INDEX(Raw_DATA!M:M,MATCH(Risk7_PlusY67!$D440,Raw_DATA!$A:$A,0)),"")</f>
        <v>0.08</v>
      </c>
      <c r="BD440" s="418">
        <f>IFERROR(INDEX(AVGGroup!$J$5:$J$21,MATCH(Risk7_PlusY67!$BJ440,AVGGroup!$C$5:$C$21,0)),"")</f>
        <v>-10.86</v>
      </c>
      <c r="BE440" s="407">
        <f>IFERROR(INDEX(Raw_DATA!N:N,MATCH(Risk7_PlusY67!$D440,Raw_DATA!$A:$A,0)),"")</f>
        <v>77</v>
      </c>
      <c r="BF440" s="407">
        <f>IFERROR(INDEX(Raw_DATA!O:O,MATCH(Risk7_PlusY67!$D440,Raw_DATA!$A:$A,0)),"")</f>
        <v>53</v>
      </c>
      <c r="BG440" s="407">
        <f>IFERROR(INDEX(Raw_DATA!P:P,MATCH(Risk7_PlusY67!$D440,Raw_DATA!$A:$A,0)),"")</f>
        <v>55</v>
      </c>
      <c r="BH440" s="407">
        <f>IFERROR(INDEX(Raw_DATA!Q:Q,MATCH(Risk7_PlusY67!$D440,Raw_DATA!$A:$A,0)),"")</f>
        <v>102</v>
      </c>
      <c r="BI440" s="407">
        <f>IFERROR(INDEX(Raw_DATA!R:R,MATCH(Risk7_PlusY67!$D440,Raw_DATA!$A:$A,0)),"")</f>
        <v>50</v>
      </c>
      <c r="BJ440" s="124" t="str">
        <f>INDEX('Org2567'!$BM:$BM,MATCH(Risk7_PlusY67!D440,'Org2567'!$D:$D,0))</f>
        <v>รพช.F1 P50,000-100,000</v>
      </c>
    </row>
    <row r="441" spans="1:62" x14ac:dyDescent="0.7">
      <c r="A441" s="206">
        <f>IF(ISBLANK(D441),"",COUNTA($D$3:D441))</f>
        <v>439</v>
      </c>
      <c r="B441" s="207">
        <f>IFERROR(INDEX(ID!$E:$E,MATCH(Risk7_PlusY67!$D441,ID!$A:$A,0)),"")</f>
        <v>7</v>
      </c>
      <c r="C441" s="207" t="str">
        <f>IFERROR(INDEX(ID!$I:$I,MATCH(Risk7_PlusY67!$D441,ID!$A:$A,0)),"")</f>
        <v>ขอนแก่น</v>
      </c>
      <c r="D441" s="295" t="s">
        <v>450</v>
      </c>
      <c r="E441" s="207" t="str">
        <f>IFERROR(INDEX(ID!$C:$C,MATCH(Risk7_PlusY67!$D441,ID!$A:$A,0)),"")</f>
        <v>ชุมแพ,รพท.</v>
      </c>
      <c r="F441" s="207" t="str">
        <f>IFERROR(INDEX(ID!$G:$G,MATCH(Risk7_PlusY67!$D441,ID!$A:$A,0)),"")</f>
        <v>รพท.</v>
      </c>
      <c r="G441" s="206">
        <f>IFERROR(INDEX(ID!$J:$J,MATCH(Risk7_PlusY67!$D441,ID!$A:$A,0)),"")</f>
        <v>360</v>
      </c>
      <c r="H441" s="208" t="str">
        <f>IFERROR(INDEX(ID!$P:$P,MATCH(Risk7_PlusY67!$D441,ID!$A:$A,0)),"")</f>
        <v>รพท.S B&lt;=400</v>
      </c>
      <c r="I441" s="209">
        <f>IFERROR(INDEX(Raw_DATA!E:E,MATCH(Risk7_PlusY67!$D441,Raw_DATA!$A:$A,0)),"")</f>
        <v>2.31</v>
      </c>
      <c r="J441" s="209">
        <f>IFERROR(INDEX(Raw_DATA!F:F,MATCH(Risk7_PlusY67!$D441,Raw_DATA!$A:$A,0)),"")</f>
        <v>2.16</v>
      </c>
      <c r="K441" s="209">
        <f>IFERROR(INDEX(Raw_DATA!G:G,MATCH(Risk7_PlusY67!$D441,Raw_DATA!$A:$A,0)),"")</f>
        <v>1.37</v>
      </c>
      <c r="L441" s="209">
        <f>IFERROR(INDEX(Raw_DATA!H:H,MATCH(Risk7_PlusY67!$D441,Raw_DATA!$A:$A,0)),"")</f>
        <v>302028638.06999999</v>
      </c>
      <c r="M441" s="210">
        <f>IFERROR(INDEX(Raw_DATA!I:I,MATCH(Risk7_PlusY67!$D441,Raw_DATA!$A:$A,0)),"")</f>
        <v>8963072.9199999999</v>
      </c>
      <c r="N441" s="206">
        <f t="shared" si="126"/>
        <v>0</v>
      </c>
      <c r="O441" s="206">
        <f t="shared" si="127"/>
        <v>0</v>
      </c>
      <c r="P441" s="206">
        <f t="shared" si="128"/>
        <v>0</v>
      </c>
      <c r="Q441" s="211" t="str">
        <f t="shared" si="129"/>
        <v/>
      </c>
      <c r="R441" s="206">
        <f t="shared" si="130"/>
        <v>0</v>
      </c>
      <c r="S441" s="212">
        <f>IFERROR(INDEX(Raw_DATA!J:J,MATCH(Risk7_PlusY67!$D441,Raw_DATA!$A:$A,0)),"")</f>
        <v>53651566.75</v>
      </c>
      <c r="T441" s="213">
        <f>IFERROR(INDEX(Raw_DATA!K:K,MATCH(Risk7_PlusY67!$D441,Raw_DATA!$A:$A,0)),"")</f>
        <v>84481525.969999999</v>
      </c>
      <c r="U441" s="214">
        <f t="shared" si="131"/>
        <v>1</v>
      </c>
      <c r="V441" s="214">
        <f t="shared" si="132"/>
        <v>1</v>
      </c>
      <c r="W441" s="214">
        <f>IF(OR(AND((K441&lt;0.8),(AJ441&gt;180)),AND((K441&lt;0.8),(AJ441&lt;10)),AND((K441&gt;=0.8),(AJ441&lt;10)),AND((K441&gt;=0.8),(AJ441&gt;90))),0,1)</f>
        <v>0</v>
      </c>
      <c r="X441" s="214">
        <f t="shared" si="133"/>
        <v>1</v>
      </c>
      <c r="Y441" s="214">
        <f t="shared" si="134"/>
        <v>0</v>
      </c>
      <c r="Z441" s="214">
        <f t="shared" si="135"/>
        <v>0</v>
      </c>
      <c r="AA441" s="214">
        <f t="shared" si="136"/>
        <v>1</v>
      </c>
      <c r="AB441" s="215" t="str">
        <f t="shared" si="137"/>
        <v>B-</v>
      </c>
      <c r="AC441" s="215" t="str">
        <f t="shared" si="138"/>
        <v>0B-</v>
      </c>
      <c r="AD441" s="216"/>
      <c r="AE441" s="216"/>
      <c r="AF441" s="434">
        <f>IFERROR(INDEX(Raw_DATA!L:L,MATCH(Risk7_PlusY67!$D441,Raw_DATA!$A:$A,0)),"")</f>
        <v>6.15</v>
      </c>
      <c r="AG441" s="434">
        <f>IFERROR(INDEX(AVGGroup!$D$5:$D$21,MATCH(Risk7_PlusY67!$H441,AVGGroup!$C$5:$C$21,0)),"")</f>
        <v>2.19</v>
      </c>
      <c r="AH441" s="434">
        <f>IFERROR(INDEX(Raw_DATA!M:M,MATCH(Risk7_PlusY67!$D441,Raw_DATA!$A:$A,0)),"")</f>
        <v>0.82</v>
      </c>
      <c r="AI441" s="435">
        <f>IFERROR(INDEX(AVGGroup!$F$5:$F$21,MATCH(Risk7_PlusY67!$H441,AVGGroup!$C$5:$C$21,0)),"")</f>
        <v>-2.17</v>
      </c>
      <c r="AJ441" s="401">
        <f>IFERROR(INDEX(Raw_DATA!N:N,MATCH(Risk7_PlusY67!$D441,Raw_DATA!$A:$A,0)),"")</f>
        <v>156</v>
      </c>
      <c r="AK441" s="401">
        <f>IFERROR(INDEX(Raw_DATA!O:O,MATCH(Risk7_PlusY67!$D441,Raw_DATA!$A:$A,0)),"")</f>
        <v>44</v>
      </c>
      <c r="AL441" s="401">
        <f>IFERROR(INDEX(Raw_DATA!P:P,MATCH(Risk7_PlusY67!$D441,Raw_DATA!$A:$A,0)),"")</f>
        <v>139</v>
      </c>
      <c r="AM441" s="401">
        <f>IFERROR(INDEX(Raw_DATA!Q:Q,MATCH(Risk7_PlusY67!$D441,Raw_DATA!$A:$A,0)),"")</f>
        <v>953</v>
      </c>
      <c r="AN441" s="401">
        <f>IFERROR(INDEX(Raw_DATA!R:R,MATCH(Risk7_PlusY67!$D441,Raw_DATA!$A:$A,0)),"")</f>
        <v>47</v>
      </c>
      <c r="AO441" s="407"/>
      <c r="AP441" s="411" t="b">
        <f>AB441=AY441</f>
        <v>1</v>
      </c>
      <c r="AQ441" s="340">
        <f t="shared" si="139"/>
        <v>0</v>
      </c>
      <c r="AR441" s="123">
        <f t="shared" si="140"/>
        <v>1</v>
      </c>
      <c r="AS441" s="123">
        <f t="shared" si="141"/>
        <v>1</v>
      </c>
      <c r="AT441" s="123">
        <f>IF(OR(AND((K441&lt;0.8),(BE441&gt;180)),AND((K441&lt;0.8),(BE441&lt;10)),AND((K441&gt;=0.8),(BE441&lt;10)),AND((K441&gt;=0.8),(BE441&gt;90))),0,1)</f>
        <v>0</v>
      </c>
      <c r="AU441" s="123">
        <f t="shared" si="142"/>
        <v>1</v>
      </c>
      <c r="AV441" s="123">
        <f t="shared" si="143"/>
        <v>0</v>
      </c>
      <c r="AW441" s="123">
        <f t="shared" si="144"/>
        <v>0</v>
      </c>
      <c r="AX441" s="123">
        <f t="shared" si="145"/>
        <v>1</v>
      </c>
      <c r="AY441" s="416" t="str">
        <f t="shared" si="146"/>
        <v>B-</v>
      </c>
      <c r="AZ441" s="416" t="str">
        <f>R441&amp;AY441</f>
        <v>0B-</v>
      </c>
      <c r="BA441" s="417">
        <f>IFERROR(INDEX(Raw_DATA!L:L,MATCH(Risk7_PlusY67!$D441,Raw_DATA!$A:$A,0)),"")</f>
        <v>6.15</v>
      </c>
      <c r="BB441" s="417">
        <f>IFERROR(INDEX(AVGGroup!$H$5:$H$21,MATCH(Risk7_PlusY67!$BJ441,AVGGroup!$C$5:$C$21,0)),"")</f>
        <v>2.19</v>
      </c>
      <c r="BC441" s="417">
        <f>IFERROR(INDEX(Raw_DATA!M:M,MATCH(Risk7_PlusY67!$D441,Raw_DATA!$A:$A,0)),"")</f>
        <v>0.82</v>
      </c>
      <c r="BD441" s="418">
        <f>IFERROR(INDEX(AVGGroup!$J$5:$J$21,MATCH(Risk7_PlusY67!$BJ441,AVGGroup!$C$5:$C$21,0)),"")</f>
        <v>-2.17</v>
      </c>
      <c r="BE441" s="407">
        <f>IFERROR(INDEX(Raw_DATA!N:N,MATCH(Risk7_PlusY67!$D441,Raw_DATA!$A:$A,0)),"")</f>
        <v>156</v>
      </c>
      <c r="BF441" s="407">
        <f>IFERROR(INDEX(Raw_DATA!O:O,MATCH(Risk7_PlusY67!$D441,Raw_DATA!$A:$A,0)),"")</f>
        <v>44</v>
      </c>
      <c r="BG441" s="407">
        <f>IFERROR(INDEX(Raw_DATA!P:P,MATCH(Risk7_PlusY67!$D441,Raw_DATA!$A:$A,0)),"")</f>
        <v>139</v>
      </c>
      <c r="BH441" s="407">
        <f>IFERROR(INDEX(Raw_DATA!Q:Q,MATCH(Risk7_PlusY67!$D441,Raw_DATA!$A:$A,0)),"")</f>
        <v>953</v>
      </c>
      <c r="BI441" s="407">
        <f>IFERROR(INDEX(Raw_DATA!R:R,MATCH(Risk7_PlusY67!$D441,Raw_DATA!$A:$A,0)),"")</f>
        <v>47</v>
      </c>
      <c r="BJ441" s="124" t="str">
        <f>INDEX('Org2567'!$BM:$BM,MATCH(Risk7_PlusY67!D441,'Org2567'!$D:$D,0))</f>
        <v>รพท.S B&lt;=400</v>
      </c>
    </row>
    <row r="442" spans="1:62" x14ac:dyDescent="0.7">
      <c r="A442" s="206">
        <f>IF(ISBLANK(D442),"",COUNTA($D$3:D442))</f>
        <v>440</v>
      </c>
      <c r="B442" s="207">
        <f>IFERROR(INDEX(ID!$E:$E,MATCH(Risk7_PlusY67!$D442,ID!$A:$A,0)),"")</f>
        <v>7</v>
      </c>
      <c r="C442" s="207" t="str">
        <f>IFERROR(INDEX(ID!$I:$I,MATCH(Risk7_PlusY67!$D442,ID!$A:$A,0)),"")</f>
        <v>ขอนแก่น</v>
      </c>
      <c r="D442" s="295" t="s">
        <v>451</v>
      </c>
      <c r="E442" s="207" t="str">
        <f>IFERROR(INDEX(ID!$C:$C,MATCH(Risk7_PlusY67!$D442,ID!$A:$A,0)),"")</f>
        <v>สีชมพู,รพช.</v>
      </c>
      <c r="F442" s="207" t="str">
        <f>IFERROR(INDEX(ID!$G:$G,MATCH(Risk7_PlusY67!$D442,ID!$A:$A,0)),"")</f>
        <v>รพช.</v>
      </c>
      <c r="G442" s="206">
        <f>IFERROR(INDEX(ID!$J:$J,MATCH(Risk7_PlusY67!$D442,ID!$A:$A,0)),"")</f>
        <v>78</v>
      </c>
      <c r="H442" s="208" t="str">
        <f>IFERROR(INDEX(ID!$P:$P,MATCH(Risk7_PlusY67!$D442,ID!$A:$A,0)),"")</f>
        <v>รพช.F1 P50,000-100,000</v>
      </c>
      <c r="I442" s="209">
        <f>IFERROR(INDEX(Raw_DATA!E:E,MATCH(Risk7_PlusY67!$D442,Raw_DATA!$A:$A,0)),"")</f>
        <v>1.51</v>
      </c>
      <c r="J442" s="209">
        <f>IFERROR(INDEX(Raw_DATA!F:F,MATCH(Risk7_PlusY67!$D442,Raw_DATA!$A:$A,0)),"")</f>
        <v>1.42</v>
      </c>
      <c r="K442" s="209">
        <f>IFERROR(INDEX(Raw_DATA!G:G,MATCH(Risk7_PlusY67!$D442,Raw_DATA!$A:$A,0)),"")</f>
        <v>1.1499999999999999</v>
      </c>
      <c r="L442" s="209">
        <f>IFERROR(INDEX(Raw_DATA!H:H,MATCH(Risk7_PlusY67!$D442,Raw_DATA!$A:$A,0)),"")</f>
        <v>18558407.210000001</v>
      </c>
      <c r="M442" s="210">
        <f>IFERROR(INDEX(Raw_DATA!I:I,MATCH(Risk7_PlusY67!$D442,Raw_DATA!$A:$A,0)),"")</f>
        <v>2438836.1</v>
      </c>
      <c r="N442" s="206">
        <f t="shared" si="126"/>
        <v>0</v>
      </c>
      <c r="O442" s="206">
        <f t="shared" si="127"/>
        <v>0</v>
      </c>
      <c r="P442" s="206">
        <f t="shared" si="128"/>
        <v>0</v>
      </c>
      <c r="Q442" s="211" t="str">
        <f t="shared" si="129"/>
        <v/>
      </c>
      <c r="R442" s="206">
        <f t="shared" si="130"/>
        <v>0</v>
      </c>
      <c r="S442" s="212">
        <f>IFERROR(INDEX(Raw_DATA!J:J,MATCH(Risk7_PlusY67!$D442,Raw_DATA!$A:$A,0)),"")</f>
        <v>8933252.1099999994</v>
      </c>
      <c r="T442" s="213">
        <f>IFERROR(INDEX(Raw_DATA!K:K,MATCH(Risk7_PlusY67!$D442,Raw_DATA!$A:$A,0)),"")</f>
        <v>5648555.0999999996</v>
      </c>
      <c r="U442" s="214">
        <f t="shared" si="131"/>
        <v>1</v>
      </c>
      <c r="V442" s="214">
        <f t="shared" si="132"/>
        <v>1</v>
      </c>
      <c r="W442" s="214">
        <f>IF(OR(AND((K442&lt;0.8),(AJ442&gt;180)),AND((K442&lt;0.8),(AJ442&lt;10)),AND((K442&gt;=0.8),(AJ442&lt;10)),AND((K442&gt;=0.8),(AJ442&gt;90))),0,1)</f>
        <v>0</v>
      </c>
      <c r="X442" s="214">
        <f t="shared" si="133"/>
        <v>1</v>
      </c>
      <c r="Y442" s="214">
        <f t="shared" si="134"/>
        <v>0</v>
      </c>
      <c r="Z442" s="214">
        <f t="shared" si="135"/>
        <v>0</v>
      </c>
      <c r="AA442" s="214">
        <f t="shared" si="136"/>
        <v>1</v>
      </c>
      <c r="AB442" s="215" t="str">
        <f t="shared" si="137"/>
        <v>B-</v>
      </c>
      <c r="AC442" s="215" t="str">
        <f t="shared" si="138"/>
        <v>0B-</v>
      </c>
      <c r="AD442" s="216"/>
      <c r="AE442" s="216"/>
      <c r="AF442" s="434">
        <f>IFERROR(INDEX(Raw_DATA!L:L,MATCH(Risk7_PlusY67!$D442,Raw_DATA!$A:$A,0)),"")</f>
        <v>5.12</v>
      </c>
      <c r="AG442" s="434">
        <f>IFERROR(INDEX(AVGGroup!$D$5:$D$21,MATCH(Risk7_PlusY67!$H442,AVGGroup!$C$5:$C$21,0)),"")</f>
        <v>-5.99</v>
      </c>
      <c r="AH442" s="434">
        <f>IFERROR(INDEX(Raw_DATA!M:M,MATCH(Risk7_PlusY67!$D442,Raw_DATA!$A:$A,0)),"")</f>
        <v>2.23</v>
      </c>
      <c r="AI442" s="435">
        <f>IFERROR(INDEX(AVGGroup!$F$5:$F$21,MATCH(Risk7_PlusY67!$H442,AVGGroup!$C$5:$C$21,0)),"")</f>
        <v>-10.86</v>
      </c>
      <c r="AJ442" s="401">
        <f>IFERROR(INDEX(Raw_DATA!N:N,MATCH(Risk7_PlusY67!$D442,Raw_DATA!$A:$A,0)),"")</f>
        <v>246</v>
      </c>
      <c r="AK442" s="401">
        <f>IFERROR(INDEX(Raw_DATA!O:O,MATCH(Risk7_PlusY67!$D442,Raw_DATA!$A:$A,0)),"")</f>
        <v>26</v>
      </c>
      <c r="AL442" s="401">
        <f>IFERROR(INDEX(Raw_DATA!P:P,MATCH(Risk7_PlusY67!$D442,Raw_DATA!$A:$A,0)),"")</f>
        <v>63</v>
      </c>
      <c r="AM442" s="401">
        <f>IFERROR(INDEX(Raw_DATA!Q:Q,MATCH(Risk7_PlusY67!$D442,Raw_DATA!$A:$A,0)),"")</f>
        <v>322</v>
      </c>
      <c r="AN442" s="401">
        <f>IFERROR(INDEX(Raw_DATA!R:R,MATCH(Risk7_PlusY67!$D442,Raw_DATA!$A:$A,0)),"")</f>
        <v>43</v>
      </c>
      <c r="AO442" s="407"/>
      <c r="AP442" s="411" t="b">
        <f>AB442=AY442</f>
        <v>1</v>
      </c>
      <c r="AQ442" s="340">
        <f t="shared" si="139"/>
        <v>0</v>
      </c>
      <c r="AR442" s="123">
        <f t="shared" si="140"/>
        <v>1</v>
      </c>
      <c r="AS442" s="123">
        <f t="shared" si="141"/>
        <v>1</v>
      </c>
      <c r="AT442" s="123">
        <f>IF(OR(AND((K442&lt;0.8),(BE442&gt;180)),AND((K442&lt;0.8),(BE442&lt;10)),AND((K442&gt;=0.8),(BE442&lt;10)),AND((K442&gt;=0.8),(BE442&gt;90))),0,1)</f>
        <v>0</v>
      </c>
      <c r="AU442" s="123">
        <f t="shared" si="142"/>
        <v>1</v>
      </c>
      <c r="AV442" s="123">
        <f t="shared" si="143"/>
        <v>0</v>
      </c>
      <c r="AW442" s="123">
        <f t="shared" si="144"/>
        <v>0</v>
      </c>
      <c r="AX442" s="123">
        <f t="shared" si="145"/>
        <v>1</v>
      </c>
      <c r="AY442" s="416" t="str">
        <f t="shared" si="146"/>
        <v>B-</v>
      </c>
      <c r="AZ442" s="416" t="str">
        <f>R442&amp;AY442</f>
        <v>0B-</v>
      </c>
      <c r="BA442" s="417">
        <f>IFERROR(INDEX(Raw_DATA!L:L,MATCH(Risk7_PlusY67!$D442,Raw_DATA!$A:$A,0)),"")</f>
        <v>5.12</v>
      </c>
      <c r="BB442" s="417">
        <f>IFERROR(INDEX(AVGGroup!$H$5:$H$21,MATCH(Risk7_PlusY67!$BJ442,AVGGroup!$C$5:$C$21,0)),"")</f>
        <v>-5.99</v>
      </c>
      <c r="BC442" s="417">
        <f>IFERROR(INDEX(Raw_DATA!M:M,MATCH(Risk7_PlusY67!$D442,Raw_DATA!$A:$A,0)),"")</f>
        <v>2.23</v>
      </c>
      <c r="BD442" s="418">
        <f>IFERROR(INDEX(AVGGroup!$J$5:$J$21,MATCH(Risk7_PlusY67!$BJ442,AVGGroup!$C$5:$C$21,0)),"")</f>
        <v>-10.86</v>
      </c>
      <c r="BE442" s="407">
        <f>IFERROR(INDEX(Raw_DATA!N:N,MATCH(Risk7_PlusY67!$D442,Raw_DATA!$A:$A,0)),"")</f>
        <v>246</v>
      </c>
      <c r="BF442" s="407">
        <f>IFERROR(INDEX(Raw_DATA!O:O,MATCH(Risk7_PlusY67!$D442,Raw_DATA!$A:$A,0)),"")</f>
        <v>26</v>
      </c>
      <c r="BG442" s="407">
        <f>IFERROR(INDEX(Raw_DATA!P:P,MATCH(Risk7_PlusY67!$D442,Raw_DATA!$A:$A,0)),"")</f>
        <v>63</v>
      </c>
      <c r="BH442" s="407">
        <f>IFERROR(INDEX(Raw_DATA!Q:Q,MATCH(Risk7_PlusY67!$D442,Raw_DATA!$A:$A,0)),"")</f>
        <v>322</v>
      </c>
      <c r="BI442" s="407">
        <f>IFERROR(INDEX(Raw_DATA!R:R,MATCH(Risk7_PlusY67!$D442,Raw_DATA!$A:$A,0)),"")</f>
        <v>43</v>
      </c>
      <c r="BJ442" s="124" t="str">
        <f>INDEX('Org2567'!$BM:$BM,MATCH(Risk7_PlusY67!D442,'Org2567'!$D:$D,0))</f>
        <v>รพช.F1 P50,000-100,000</v>
      </c>
    </row>
    <row r="443" spans="1:62" x14ac:dyDescent="0.7">
      <c r="A443" s="206">
        <f>IF(ISBLANK(D443),"",COUNTA($D$3:D443))</f>
        <v>441</v>
      </c>
      <c r="B443" s="207">
        <f>IFERROR(INDEX(ID!$E:$E,MATCH(Risk7_PlusY67!$D443,ID!$A:$A,0)),"")</f>
        <v>7</v>
      </c>
      <c r="C443" s="207" t="str">
        <f>IFERROR(INDEX(ID!$I:$I,MATCH(Risk7_PlusY67!$D443,ID!$A:$A,0)),"")</f>
        <v>ขอนแก่น</v>
      </c>
      <c r="D443" s="295" t="s">
        <v>452</v>
      </c>
      <c r="E443" s="207" t="str">
        <f>IFERROR(INDEX(ID!$C:$C,MATCH(Risk7_PlusY67!$D443,ID!$A:$A,0)),"")</f>
        <v>น้ำพอง,รพช.</v>
      </c>
      <c r="F443" s="207" t="str">
        <f>IFERROR(INDEX(ID!$G:$G,MATCH(Risk7_PlusY67!$D443,ID!$A:$A,0)),"")</f>
        <v>รพช.</v>
      </c>
      <c r="G443" s="206">
        <f>IFERROR(INDEX(ID!$J:$J,MATCH(Risk7_PlusY67!$D443,ID!$A:$A,0)),"")</f>
        <v>120</v>
      </c>
      <c r="H443" s="208" t="str">
        <f>IFERROR(INDEX(ID!$P:$P,MATCH(Risk7_PlusY67!$D443,ID!$A:$A,0)),"")</f>
        <v>รพช.M2 B&gt;100</v>
      </c>
      <c r="I443" s="209">
        <f>IFERROR(INDEX(Raw_DATA!E:E,MATCH(Risk7_PlusY67!$D443,Raw_DATA!$A:$A,0)),"")</f>
        <v>1.76</v>
      </c>
      <c r="J443" s="209">
        <f>IFERROR(INDEX(Raw_DATA!F:F,MATCH(Risk7_PlusY67!$D443,Raw_DATA!$A:$A,0)),"")</f>
        <v>1.64</v>
      </c>
      <c r="K443" s="209">
        <f>IFERROR(INDEX(Raw_DATA!G:G,MATCH(Risk7_PlusY67!$D443,Raw_DATA!$A:$A,0)),"")</f>
        <v>0.81</v>
      </c>
      <c r="L443" s="209">
        <f>IFERROR(INDEX(Raw_DATA!H:H,MATCH(Risk7_PlusY67!$D443,Raw_DATA!$A:$A,0)),"")</f>
        <v>51249795.289999999</v>
      </c>
      <c r="M443" s="210">
        <f>IFERROR(INDEX(Raw_DATA!I:I,MATCH(Risk7_PlusY67!$D443,Raw_DATA!$A:$A,0)),"")</f>
        <v>-104414519.23</v>
      </c>
      <c r="N443" s="206">
        <f t="shared" si="126"/>
        <v>0</v>
      </c>
      <c r="O443" s="206">
        <f t="shared" si="127"/>
        <v>1</v>
      </c>
      <c r="P443" s="206">
        <f t="shared" si="128"/>
        <v>1</v>
      </c>
      <c r="Q443" s="211">
        <f t="shared" si="129"/>
        <v>5.8</v>
      </c>
      <c r="R443" s="206">
        <f t="shared" si="130"/>
        <v>2</v>
      </c>
      <c r="S443" s="212">
        <f>IFERROR(INDEX(Raw_DATA!J:J,MATCH(Risk7_PlusY67!$D443,Raw_DATA!$A:$A,0)),"")</f>
        <v>-24394044.460000001</v>
      </c>
      <c r="T443" s="213">
        <f>IFERROR(INDEX(Raw_DATA!K:K,MATCH(Risk7_PlusY67!$D443,Raw_DATA!$A:$A,0)),"")</f>
        <v>-12532587.050000001</v>
      </c>
      <c r="U443" s="214">
        <f t="shared" si="131"/>
        <v>0</v>
      </c>
      <c r="V443" s="214">
        <f t="shared" si="132"/>
        <v>0</v>
      </c>
      <c r="W443" s="214">
        <f>IF(OR(AND((K443&lt;0.8),(AJ443&gt;180)),AND((K443&lt;0.8),(AJ443&lt;10)),AND((K443&gt;=0.8),(AJ443&lt;10)),AND((K443&gt;=0.8),(AJ443&gt;90))),0,1)</f>
        <v>0</v>
      </c>
      <c r="X443" s="214">
        <f t="shared" si="133"/>
        <v>1</v>
      </c>
      <c r="Y443" s="214">
        <f t="shared" si="134"/>
        <v>0</v>
      </c>
      <c r="Z443" s="214">
        <f t="shared" si="135"/>
        <v>0</v>
      </c>
      <c r="AA443" s="214">
        <f t="shared" si="136"/>
        <v>1</v>
      </c>
      <c r="AB443" s="215" t="str">
        <f t="shared" si="137"/>
        <v>C-</v>
      </c>
      <c r="AC443" s="215" t="str">
        <f t="shared" si="138"/>
        <v>2C-</v>
      </c>
      <c r="AD443" s="216"/>
      <c r="AE443" s="216"/>
      <c r="AF443" s="434">
        <f>IFERROR(INDEX(Raw_DATA!L:L,MATCH(Risk7_PlusY67!$D443,Raw_DATA!$A:$A,0)),"")</f>
        <v>-8.48</v>
      </c>
      <c r="AG443" s="434">
        <f>IFERROR(INDEX(AVGGroup!$D$5:$D$21,MATCH(Risk7_PlusY67!$H443,AVGGroup!$C$5:$C$21,0)),"")</f>
        <v>-2.2400000000000002</v>
      </c>
      <c r="AH443" s="434">
        <f>IFERROR(INDEX(Raw_DATA!M:M,MATCH(Risk7_PlusY67!$D443,Raw_DATA!$A:$A,0)),"")</f>
        <v>-25.41</v>
      </c>
      <c r="AI443" s="435">
        <f>IFERROR(INDEX(AVGGroup!$F$5:$F$21,MATCH(Risk7_PlusY67!$H443,AVGGroup!$C$5:$C$21,0)),"")</f>
        <v>-7.61</v>
      </c>
      <c r="AJ443" s="401">
        <f>IFERROR(INDEX(Raw_DATA!N:N,MATCH(Risk7_PlusY67!$D443,Raw_DATA!$A:$A,0)),"")</f>
        <v>248</v>
      </c>
      <c r="AK443" s="401">
        <f>IFERROR(INDEX(Raw_DATA!O:O,MATCH(Risk7_PlusY67!$D443,Raw_DATA!$A:$A,0)),"")</f>
        <v>15</v>
      </c>
      <c r="AL443" s="401">
        <f>IFERROR(INDEX(Raw_DATA!P:P,MATCH(Risk7_PlusY67!$D443,Raw_DATA!$A:$A,0)),"")</f>
        <v>73</v>
      </c>
      <c r="AM443" s="401">
        <f>IFERROR(INDEX(Raw_DATA!Q:Q,MATCH(Risk7_PlusY67!$D443,Raw_DATA!$A:$A,0)),"")</f>
        <v>147</v>
      </c>
      <c r="AN443" s="401">
        <f>IFERROR(INDEX(Raw_DATA!R:R,MATCH(Risk7_PlusY67!$D443,Raw_DATA!$A:$A,0)),"")</f>
        <v>43</v>
      </c>
      <c r="AO443" s="407"/>
      <c r="AP443" s="411" t="b">
        <f>AB443=AY443</f>
        <v>1</v>
      </c>
      <c r="AQ443" s="340">
        <f t="shared" si="139"/>
        <v>1</v>
      </c>
      <c r="AR443" s="123">
        <f t="shared" si="140"/>
        <v>0</v>
      </c>
      <c r="AS443" s="123">
        <f t="shared" si="141"/>
        <v>0</v>
      </c>
      <c r="AT443" s="123">
        <f>IF(OR(AND((K443&lt;0.8),(BE443&gt;180)),AND((K443&lt;0.8),(BE443&lt;10)),AND((K443&gt;=0.8),(BE443&lt;10)),AND((K443&gt;=0.8),(BE443&gt;90))),0,1)</f>
        <v>0</v>
      </c>
      <c r="AU443" s="123">
        <f t="shared" si="142"/>
        <v>1</v>
      </c>
      <c r="AV443" s="123">
        <f t="shared" si="143"/>
        <v>0</v>
      </c>
      <c r="AW443" s="123">
        <f t="shared" si="144"/>
        <v>0</v>
      </c>
      <c r="AX443" s="123">
        <f t="shared" si="145"/>
        <v>1</v>
      </c>
      <c r="AY443" s="416" t="str">
        <f t="shared" si="146"/>
        <v>C-</v>
      </c>
      <c r="AZ443" s="416" t="str">
        <f>R443&amp;AY443</f>
        <v>2C-</v>
      </c>
      <c r="BA443" s="417">
        <f>IFERROR(INDEX(Raw_DATA!L:L,MATCH(Risk7_PlusY67!$D443,Raw_DATA!$A:$A,0)),"")</f>
        <v>-8.48</v>
      </c>
      <c r="BB443" s="417">
        <f>IFERROR(INDEX(AVGGroup!$H$5:$H$21,MATCH(Risk7_PlusY67!$BJ443,AVGGroup!$C$5:$C$21,0)),"")</f>
        <v>-2.25</v>
      </c>
      <c r="BC443" s="417">
        <f>IFERROR(INDEX(Raw_DATA!M:M,MATCH(Risk7_PlusY67!$D443,Raw_DATA!$A:$A,0)),"")</f>
        <v>-25.41</v>
      </c>
      <c r="BD443" s="418">
        <f>IFERROR(INDEX(AVGGroup!$J$5:$J$21,MATCH(Risk7_PlusY67!$BJ443,AVGGroup!$C$5:$C$21,0)),"")</f>
        <v>-7.61</v>
      </c>
      <c r="BE443" s="407">
        <f>IFERROR(INDEX(Raw_DATA!N:N,MATCH(Risk7_PlusY67!$D443,Raw_DATA!$A:$A,0)),"")</f>
        <v>248</v>
      </c>
      <c r="BF443" s="407">
        <f>IFERROR(INDEX(Raw_DATA!O:O,MATCH(Risk7_PlusY67!$D443,Raw_DATA!$A:$A,0)),"")</f>
        <v>15</v>
      </c>
      <c r="BG443" s="407">
        <f>IFERROR(INDEX(Raw_DATA!P:P,MATCH(Risk7_PlusY67!$D443,Raw_DATA!$A:$A,0)),"")</f>
        <v>73</v>
      </c>
      <c r="BH443" s="407">
        <f>IFERROR(INDEX(Raw_DATA!Q:Q,MATCH(Risk7_PlusY67!$D443,Raw_DATA!$A:$A,0)),"")</f>
        <v>147</v>
      </c>
      <c r="BI443" s="407">
        <f>IFERROR(INDEX(Raw_DATA!R:R,MATCH(Risk7_PlusY67!$D443,Raw_DATA!$A:$A,0)),"")</f>
        <v>43</v>
      </c>
      <c r="BJ443" s="124" t="str">
        <f>INDEX('Org2567'!$BM:$BM,MATCH(Risk7_PlusY67!D443,'Org2567'!$D:$D,0))</f>
        <v>รพช.M2 B&gt;100</v>
      </c>
    </row>
    <row r="444" spans="1:62" x14ac:dyDescent="0.7">
      <c r="A444" s="206">
        <f>IF(ISBLANK(D444),"",COUNTA($D$3:D444))</f>
        <v>442</v>
      </c>
      <c r="B444" s="207">
        <f>IFERROR(INDEX(ID!$E:$E,MATCH(Risk7_PlusY67!$D444,ID!$A:$A,0)),"")</f>
        <v>7</v>
      </c>
      <c r="C444" s="207" t="str">
        <f>IFERROR(INDEX(ID!$I:$I,MATCH(Risk7_PlusY67!$D444,ID!$A:$A,0)),"")</f>
        <v>ขอนแก่น</v>
      </c>
      <c r="D444" s="295" t="s">
        <v>453</v>
      </c>
      <c r="E444" s="207" t="str">
        <f>IFERROR(INDEX(ID!$C:$C,MATCH(Risk7_PlusY67!$D444,ID!$A:$A,0)),"")</f>
        <v>อุบลรัตน์,รพช.</v>
      </c>
      <c r="F444" s="207" t="str">
        <f>IFERROR(INDEX(ID!$G:$G,MATCH(Risk7_PlusY67!$D444,ID!$A:$A,0)),"")</f>
        <v>รพช.</v>
      </c>
      <c r="G444" s="206">
        <f>IFERROR(INDEX(ID!$J:$J,MATCH(Risk7_PlusY67!$D444,ID!$A:$A,0)),"")</f>
        <v>60</v>
      </c>
      <c r="H444" s="208" t="str">
        <f>IFERROR(INDEX(ID!$P:$P,MATCH(Risk7_PlusY67!$D444,ID!$A:$A,0)),"")</f>
        <v>รพช.F1 P&lt;=50,000</v>
      </c>
      <c r="I444" s="209">
        <f>IFERROR(INDEX(Raw_DATA!E:E,MATCH(Risk7_PlusY67!$D444,Raw_DATA!$A:$A,0)),"")</f>
        <v>3.16</v>
      </c>
      <c r="J444" s="209">
        <f>IFERROR(INDEX(Raw_DATA!F:F,MATCH(Risk7_PlusY67!$D444,Raw_DATA!$A:$A,0)),"")</f>
        <v>2.9</v>
      </c>
      <c r="K444" s="209">
        <f>IFERROR(INDEX(Raw_DATA!G:G,MATCH(Risk7_PlusY67!$D444,Raw_DATA!$A:$A,0)),"")</f>
        <v>1.79</v>
      </c>
      <c r="L444" s="209">
        <f>IFERROR(INDEX(Raw_DATA!H:H,MATCH(Risk7_PlusY67!$D444,Raw_DATA!$A:$A,0)),"")</f>
        <v>31663308.449999999</v>
      </c>
      <c r="M444" s="210">
        <f>IFERROR(INDEX(Raw_DATA!I:I,MATCH(Risk7_PlusY67!$D444,Raw_DATA!$A:$A,0)),"")</f>
        <v>-3865551.99</v>
      </c>
      <c r="N444" s="206">
        <f t="shared" si="126"/>
        <v>0</v>
      </c>
      <c r="O444" s="206">
        <f t="shared" si="127"/>
        <v>1</v>
      </c>
      <c r="P444" s="206">
        <f t="shared" si="128"/>
        <v>0</v>
      </c>
      <c r="Q444" s="211">
        <f t="shared" si="129"/>
        <v>98.2</v>
      </c>
      <c r="R444" s="206">
        <f t="shared" si="130"/>
        <v>1</v>
      </c>
      <c r="S444" s="212">
        <f>IFERROR(INDEX(Raw_DATA!J:J,MATCH(Risk7_PlusY67!$D444,Raw_DATA!$A:$A,0)),"")</f>
        <v>-258731.82</v>
      </c>
      <c r="T444" s="213">
        <f>IFERROR(INDEX(Raw_DATA!K:K,MATCH(Risk7_PlusY67!$D444,Raw_DATA!$A:$A,0)),"")</f>
        <v>11665288.33</v>
      </c>
      <c r="U444" s="214">
        <f t="shared" si="131"/>
        <v>1</v>
      </c>
      <c r="V444" s="214">
        <f t="shared" si="132"/>
        <v>1</v>
      </c>
      <c r="W444" s="214">
        <f>IF(OR(AND((K444&lt;0.8),(AJ444&gt;180)),AND((K444&lt;0.8),(AJ444&lt;10)),AND((K444&gt;=0.8),(AJ444&lt;10)),AND((K444&gt;=0.8),(AJ444&gt;90))),0,1)</f>
        <v>0</v>
      </c>
      <c r="X444" s="214">
        <f t="shared" si="133"/>
        <v>1</v>
      </c>
      <c r="Y444" s="214">
        <f t="shared" si="134"/>
        <v>1</v>
      </c>
      <c r="Z444" s="214">
        <f t="shared" si="135"/>
        <v>0</v>
      </c>
      <c r="AA444" s="214">
        <f t="shared" si="136"/>
        <v>0</v>
      </c>
      <c r="AB444" s="215" t="str">
        <f t="shared" si="137"/>
        <v>B-</v>
      </c>
      <c r="AC444" s="215" t="str">
        <f t="shared" si="138"/>
        <v>1B-</v>
      </c>
      <c r="AD444" s="216"/>
      <c r="AE444" s="216"/>
      <c r="AF444" s="434">
        <f>IFERROR(INDEX(Raw_DATA!L:L,MATCH(Risk7_PlusY67!$D444,Raw_DATA!$A:$A,0)),"")</f>
        <v>-0.21</v>
      </c>
      <c r="AG444" s="434">
        <f>IFERROR(INDEX(AVGGroup!$D$5:$D$21,MATCH(Risk7_PlusY67!$H444,AVGGroup!$C$5:$C$21,0)),"")</f>
        <v>-3.15</v>
      </c>
      <c r="AH444" s="434">
        <f>IFERROR(INDEX(Raw_DATA!M:M,MATCH(Risk7_PlusY67!$D444,Raw_DATA!$A:$A,0)),"")</f>
        <v>-3.75</v>
      </c>
      <c r="AI444" s="435">
        <f>IFERROR(INDEX(AVGGroup!$F$5:$F$21,MATCH(Risk7_PlusY67!$H444,AVGGroup!$C$5:$C$21,0)),"")</f>
        <v>-7.1</v>
      </c>
      <c r="AJ444" s="401">
        <f>IFERROR(INDEX(Raw_DATA!N:N,MATCH(Risk7_PlusY67!$D444,Raw_DATA!$A:$A,0)),"")</f>
        <v>172</v>
      </c>
      <c r="AK444" s="401">
        <f>IFERROR(INDEX(Raw_DATA!O:O,MATCH(Risk7_PlusY67!$D444,Raw_DATA!$A:$A,0)),"")</f>
        <v>40</v>
      </c>
      <c r="AL444" s="401">
        <f>IFERROR(INDEX(Raw_DATA!P:P,MATCH(Risk7_PlusY67!$D444,Raw_DATA!$A:$A,0)),"")</f>
        <v>54</v>
      </c>
      <c r="AM444" s="401">
        <f>IFERROR(INDEX(Raw_DATA!Q:Q,MATCH(Risk7_PlusY67!$D444,Raw_DATA!$A:$A,0)),"")</f>
        <v>169</v>
      </c>
      <c r="AN444" s="401">
        <f>IFERROR(INDEX(Raw_DATA!R:R,MATCH(Risk7_PlusY67!$D444,Raw_DATA!$A:$A,0)),"")</f>
        <v>69</v>
      </c>
      <c r="AO444" s="407"/>
      <c r="AP444" s="411" t="b">
        <f>AB444=AY444</f>
        <v>1</v>
      </c>
      <c r="AQ444" s="340">
        <f t="shared" si="139"/>
        <v>1</v>
      </c>
      <c r="AR444" s="123">
        <f t="shared" si="140"/>
        <v>1</v>
      </c>
      <c r="AS444" s="123">
        <f t="shared" si="141"/>
        <v>1</v>
      </c>
      <c r="AT444" s="123">
        <f>IF(OR(AND((K444&lt;0.8),(BE444&gt;180)),AND((K444&lt;0.8),(BE444&lt;10)),AND((K444&gt;=0.8),(BE444&lt;10)),AND((K444&gt;=0.8),(BE444&gt;90))),0,1)</f>
        <v>0</v>
      </c>
      <c r="AU444" s="123">
        <f t="shared" si="142"/>
        <v>1</v>
      </c>
      <c r="AV444" s="123">
        <f t="shared" si="143"/>
        <v>1</v>
      </c>
      <c r="AW444" s="123">
        <f t="shared" si="144"/>
        <v>0</v>
      </c>
      <c r="AX444" s="123">
        <f t="shared" si="145"/>
        <v>0</v>
      </c>
      <c r="AY444" s="416" t="str">
        <f t="shared" si="146"/>
        <v>B-</v>
      </c>
      <c r="AZ444" s="416" t="str">
        <f>R444&amp;AY444</f>
        <v>1B-</v>
      </c>
      <c r="BA444" s="417">
        <f>IFERROR(INDEX(Raw_DATA!L:L,MATCH(Risk7_PlusY67!$D444,Raw_DATA!$A:$A,0)),"")</f>
        <v>-0.21</v>
      </c>
      <c r="BB444" s="417">
        <f>IFERROR(INDEX(AVGGroup!$H$5:$H$21,MATCH(Risk7_PlusY67!$BJ444,AVGGroup!$C$5:$C$21,0)),"")</f>
        <v>-3.15</v>
      </c>
      <c r="BC444" s="417">
        <f>IFERROR(INDEX(Raw_DATA!M:M,MATCH(Risk7_PlusY67!$D444,Raw_DATA!$A:$A,0)),"")</f>
        <v>-3.75</v>
      </c>
      <c r="BD444" s="418">
        <f>IFERROR(INDEX(AVGGroup!$J$5:$J$21,MATCH(Risk7_PlusY67!$BJ444,AVGGroup!$C$5:$C$21,0)),"")</f>
        <v>-7.1</v>
      </c>
      <c r="BE444" s="407">
        <f>IFERROR(INDEX(Raw_DATA!N:N,MATCH(Risk7_PlusY67!$D444,Raw_DATA!$A:$A,0)),"")</f>
        <v>172</v>
      </c>
      <c r="BF444" s="407">
        <f>IFERROR(INDEX(Raw_DATA!O:O,MATCH(Risk7_PlusY67!$D444,Raw_DATA!$A:$A,0)),"")</f>
        <v>40</v>
      </c>
      <c r="BG444" s="407">
        <f>IFERROR(INDEX(Raw_DATA!P:P,MATCH(Risk7_PlusY67!$D444,Raw_DATA!$A:$A,0)),"")</f>
        <v>54</v>
      </c>
      <c r="BH444" s="407">
        <f>IFERROR(INDEX(Raw_DATA!Q:Q,MATCH(Risk7_PlusY67!$D444,Raw_DATA!$A:$A,0)),"")</f>
        <v>169</v>
      </c>
      <c r="BI444" s="407">
        <f>IFERROR(INDEX(Raw_DATA!R:R,MATCH(Risk7_PlusY67!$D444,Raw_DATA!$A:$A,0)),"")</f>
        <v>69</v>
      </c>
      <c r="BJ444" s="124" t="str">
        <f>INDEX('Org2567'!$BM:$BM,MATCH(Risk7_PlusY67!D444,'Org2567'!$D:$D,0))</f>
        <v>รพช.F1 P&lt;=50,000</v>
      </c>
    </row>
    <row r="445" spans="1:62" x14ac:dyDescent="0.7">
      <c r="A445" s="206">
        <f>IF(ISBLANK(D445),"",COUNTA($D$3:D445))</f>
        <v>443</v>
      </c>
      <c r="B445" s="207">
        <f>IFERROR(INDEX(ID!$E:$E,MATCH(Risk7_PlusY67!$D445,ID!$A:$A,0)),"")</f>
        <v>7</v>
      </c>
      <c r="C445" s="207" t="str">
        <f>IFERROR(INDEX(ID!$I:$I,MATCH(Risk7_PlusY67!$D445,ID!$A:$A,0)),"")</f>
        <v>ขอนแก่น</v>
      </c>
      <c r="D445" s="295" t="s">
        <v>454</v>
      </c>
      <c r="E445" s="207" t="str">
        <f>IFERROR(INDEX(ID!$C:$C,MATCH(Risk7_PlusY67!$D445,ID!$A:$A,0)),"")</f>
        <v>บ้านไผ่,รพช.</v>
      </c>
      <c r="F445" s="207" t="str">
        <f>IFERROR(INDEX(ID!$G:$G,MATCH(Risk7_PlusY67!$D445,ID!$A:$A,0)),"")</f>
        <v>รพช.</v>
      </c>
      <c r="G445" s="206">
        <f>IFERROR(INDEX(ID!$J:$J,MATCH(Risk7_PlusY67!$D445,ID!$A:$A,0)),"")</f>
        <v>142</v>
      </c>
      <c r="H445" s="208" t="str">
        <f>IFERROR(INDEX(ID!$P:$P,MATCH(Risk7_PlusY67!$D445,ID!$A:$A,0)),"")</f>
        <v>รพช.M2 B&gt;100</v>
      </c>
      <c r="I445" s="209">
        <f>IFERROR(INDEX(Raw_DATA!E:E,MATCH(Risk7_PlusY67!$D445,Raw_DATA!$A:$A,0)),"")</f>
        <v>3.91</v>
      </c>
      <c r="J445" s="209">
        <f>IFERROR(INDEX(Raw_DATA!F:F,MATCH(Risk7_PlusY67!$D445,Raw_DATA!$A:$A,0)),"")</f>
        <v>3.69</v>
      </c>
      <c r="K445" s="209">
        <f>IFERROR(INDEX(Raw_DATA!G:G,MATCH(Risk7_PlusY67!$D445,Raw_DATA!$A:$A,0)),"")</f>
        <v>3.07</v>
      </c>
      <c r="L445" s="209">
        <f>IFERROR(INDEX(Raw_DATA!H:H,MATCH(Risk7_PlusY67!$D445,Raw_DATA!$A:$A,0)),"")</f>
        <v>173696410.08000001</v>
      </c>
      <c r="M445" s="210">
        <f>IFERROR(INDEX(Raw_DATA!I:I,MATCH(Risk7_PlusY67!$D445,Raw_DATA!$A:$A,0)),"")</f>
        <v>-14501761.01</v>
      </c>
      <c r="N445" s="206">
        <f t="shared" si="126"/>
        <v>0</v>
      </c>
      <c r="O445" s="206">
        <f t="shared" si="127"/>
        <v>1</v>
      </c>
      <c r="P445" s="206">
        <f t="shared" si="128"/>
        <v>0</v>
      </c>
      <c r="Q445" s="211">
        <f t="shared" si="129"/>
        <v>143.69999999999999</v>
      </c>
      <c r="R445" s="206">
        <f t="shared" si="130"/>
        <v>1</v>
      </c>
      <c r="S445" s="212">
        <f>IFERROR(INDEX(Raw_DATA!J:J,MATCH(Risk7_PlusY67!$D445,Raw_DATA!$A:$A,0)),"")</f>
        <v>13488013.109999999</v>
      </c>
      <c r="T445" s="213">
        <f>IFERROR(INDEX(Raw_DATA!K:K,MATCH(Risk7_PlusY67!$D445,Raw_DATA!$A:$A,0)),"")</f>
        <v>123343986.17</v>
      </c>
      <c r="U445" s="214">
        <f t="shared" si="131"/>
        <v>1</v>
      </c>
      <c r="V445" s="214">
        <f t="shared" si="132"/>
        <v>1</v>
      </c>
      <c r="W445" s="214">
        <f>IF(OR(AND((K445&lt;0.8),(AJ445&gt;180)),AND((K445&lt;0.8),(AJ445&lt;10)),AND((K445&gt;=0.8),(AJ445&lt;10)),AND((K445&gt;=0.8),(AJ445&gt;90))),0,1)</f>
        <v>0</v>
      </c>
      <c r="X445" s="214">
        <f t="shared" si="133"/>
        <v>1</v>
      </c>
      <c r="Y445" s="214">
        <f t="shared" si="134"/>
        <v>1</v>
      </c>
      <c r="Z445" s="214">
        <f t="shared" si="135"/>
        <v>1</v>
      </c>
      <c r="AA445" s="214">
        <f t="shared" si="136"/>
        <v>1</v>
      </c>
      <c r="AB445" s="215" t="str">
        <f t="shared" si="137"/>
        <v>A-</v>
      </c>
      <c r="AC445" s="215" t="str">
        <f t="shared" si="138"/>
        <v>1A-</v>
      </c>
      <c r="AD445" s="216"/>
      <c r="AE445" s="216"/>
      <c r="AF445" s="434">
        <f>IFERROR(INDEX(Raw_DATA!L:L,MATCH(Risk7_PlusY67!$D445,Raw_DATA!$A:$A,0)),"")</f>
        <v>3.74</v>
      </c>
      <c r="AG445" s="434">
        <f>IFERROR(INDEX(AVGGroup!$D$5:$D$21,MATCH(Risk7_PlusY67!$H445,AVGGroup!$C$5:$C$21,0)),"")</f>
        <v>-2.2400000000000002</v>
      </c>
      <c r="AH445" s="434">
        <f>IFERROR(INDEX(Raw_DATA!M:M,MATCH(Risk7_PlusY67!$D445,Raw_DATA!$A:$A,0)),"")</f>
        <v>-3.11</v>
      </c>
      <c r="AI445" s="435">
        <f>IFERROR(INDEX(AVGGroup!$F$5:$F$21,MATCH(Risk7_PlusY67!$H445,AVGGroup!$C$5:$C$21,0)),"")</f>
        <v>-7.61</v>
      </c>
      <c r="AJ445" s="401">
        <f>IFERROR(INDEX(Raw_DATA!N:N,MATCH(Risk7_PlusY67!$D445,Raw_DATA!$A:$A,0)),"")</f>
        <v>127</v>
      </c>
      <c r="AK445" s="401">
        <f>IFERROR(INDEX(Raw_DATA!O:O,MATCH(Risk7_PlusY67!$D445,Raw_DATA!$A:$A,0)),"")</f>
        <v>41</v>
      </c>
      <c r="AL445" s="401">
        <f>IFERROR(INDEX(Raw_DATA!P:P,MATCH(Risk7_PlusY67!$D445,Raw_DATA!$A:$A,0)),"")</f>
        <v>50</v>
      </c>
      <c r="AM445" s="401">
        <f>IFERROR(INDEX(Raw_DATA!Q:Q,MATCH(Risk7_PlusY67!$D445,Raw_DATA!$A:$A,0)),"")</f>
        <v>94</v>
      </c>
      <c r="AN445" s="401">
        <f>IFERROR(INDEX(Raw_DATA!R:R,MATCH(Risk7_PlusY67!$D445,Raw_DATA!$A:$A,0)),"")</f>
        <v>44</v>
      </c>
      <c r="AO445" s="407"/>
      <c r="AP445" s="411" t="b">
        <f>AB445=AY445</f>
        <v>1</v>
      </c>
      <c r="AQ445" s="340">
        <f t="shared" si="139"/>
        <v>1</v>
      </c>
      <c r="AR445" s="123">
        <f t="shared" si="140"/>
        <v>1</v>
      </c>
      <c r="AS445" s="123">
        <f t="shared" si="141"/>
        <v>1</v>
      </c>
      <c r="AT445" s="123">
        <f>IF(OR(AND((K445&lt;0.8),(BE445&gt;180)),AND((K445&lt;0.8),(BE445&lt;10)),AND((K445&gt;=0.8),(BE445&lt;10)),AND((K445&gt;=0.8),(BE445&gt;90))),0,1)</f>
        <v>0</v>
      </c>
      <c r="AU445" s="123">
        <f t="shared" si="142"/>
        <v>1</v>
      </c>
      <c r="AV445" s="123">
        <f t="shared" si="143"/>
        <v>1</v>
      </c>
      <c r="AW445" s="123">
        <f t="shared" si="144"/>
        <v>1</v>
      </c>
      <c r="AX445" s="123">
        <f t="shared" si="145"/>
        <v>1</v>
      </c>
      <c r="AY445" s="416" t="str">
        <f t="shared" si="146"/>
        <v>A-</v>
      </c>
      <c r="AZ445" s="416" t="str">
        <f>R445&amp;AY445</f>
        <v>1A-</v>
      </c>
      <c r="BA445" s="417">
        <f>IFERROR(INDEX(Raw_DATA!L:L,MATCH(Risk7_PlusY67!$D445,Raw_DATA!$A:$A,0)),"")</f>
        <v>3.74</v>
      </c>
      <c r="BB445" s="417">
        <f>IFERROR(INDEX(AVGGroup!$H$5:$H$21,MATCH(Risk7_PlusY67!$BJ445,AVGGroup!$C$5:$C$21,0)),"")</f>
        <v>-2.25</v>
      </c>
      <c r="BC445" s="417">
        <f>IFERROR(INDEX(Raw_DATA!M:M,MATCH(Risk7_PlusY67!$D445,Raw_DATA!$A:$A,0)),"")</f>
        <v>-3.11</v>
      </c>
      <c r="BD445" s="418">
        <f>IFERROR(INDEX(AVGGroup!$J$5:$J$21,MATCH(Risk7_PlusY67!$BJ445,AVGGroup!$C$5:$C$21,0)),"")</f>
        <v>-7.61</v>
      </c>
      <c r="BE445" s="407">
        <f>IFERROR(INDEX(Raw_DATA!N:N,MATCH(Risk7_PlusY67!$D445,Raw_DATA!$A:$A,0)),"")</f>
        <v>127</v>
      </c>
      <c r="BF445" s="407">
        <f>IFERROR(INDEX(Raw_DATA!O:O,MATCH(Risk7_PlusY67!$D445,Raw_DATA!$A:$A,0)),"")</f>
        <v>41</v>
      </c>
      <c r="BG445" s="407">
        <f>IFERROR(INDEX(Raw_DATA!P:P,MATCH(Risk7_PlusY67!$D445,Raw_DATA!$A:$A,0)),"")</f>
        <v>50</v>
      </c>
      <c r="BH445" s="407">
        <f>IFERROR(INDEX(Raw_DATA!Q:Q,MATCH(Risk7_PlusY67!$D445,Raw_DATA!$A:$A,0)),"")</f>
        <v>94</v>
      </c>
      <c r="BI445" s="407">
        <f>IFERROR(INDEX(Raw_DATA!R:R,MATCH(Risk7_PlusY67!$D445,Raw_DATA!$A:$A,0)),"")</f>
        <v>44</v>
      </c>
      <c r="BJ445" s="124" t="str">
        <f>INDEX('Org2567'!$BM:$BM,MATCH(Risk7_PlusY67!D445,'Org2567'!$D:$D,0))</f>
        <v>รพช.M2 B&gt;100</v>
      </c>
    </row>
    <row r="446" spans="1:62" x14ac:dyDescent="0.7">
      <c r="A446" s="206">
        <f>IF(ISBLANK(D446),"",COUNTA($D$3:D446))</f>
        <v>444</v>
      </c>
      <c r="B446" s="207">
        <f>IFERROR(INDEX(ID!$E:$E,MATCH(Risk7_PlusY67!$D446,ID!$A:$A,0)),"")</f>
        <v>7</v>
      </c>
      <c r="C446" s="207" t="str">
        <f>IFERROR(INDEX(ID!$I:$I,MATCH(Risk7_PlusY67!$D446,ID!$A:$A,0)),"")</f>
        <v>ขอนแก่น</v>
      </c>
      <c r="D446" s="295" t="s">
        <v>455</v>
      </c>
      <c r="E446" s="207" t="str">
        <f>IFERROR(INDEX(ID!$C:$C,MATCH(Risk7_PlusY67!$D446,ID!$A:$A,0)),"")</f>
        <v>เปือยน้อย,รพช.</v>
      </c>
      <c r="F446" s="207" t="str">
        <f>IFERROR(INDEX(ID!$G:$G,MATCH(Risk7_PlusY67!$D446,ID!$A:$A,0)),"")</f>
        <v>รพช.</v>
      </c>
      <c r="G446" s="206">
        <f>IFERROR(INDEX(ID!$J:$J,MATCH(Risk7_PlusY67!$D446,ID!$A:$A,0)),"")</f>
        <v>30</v>
      </c>
      <c r="H446" s="208" t="str">
        <f>IFERROR(INDEX(ID!$P:$P,MATCH(Risk7_PlusY67!$D446,ID!$A:$A,0)),"")</f>
        <v>รพช.F2 P&lt;=30,000</v>
      </c>
      <c r="I446" s="209">
        <f>IFERROR(INDEX(Raw_DATA!E:E,MATCH(Risk7_PlusY67!$D446,Raw_DATA!$A:$A,0)),"")</f>
        <v>1.1499999999999999</v>
      </c>
      <c r="J446" s="209">
        <f>IFERROR(INDEX(Raw_DATA!F:F,MATCH(Risk7_PlusY67!$D446,Raw_DATA!$A:$A,0)),"")</f>
        <v>1.01</v>
      </c>
      <c r="K446" s="209">
        <f>IFERROR(INDEX(Raw_DATA!G:G,MATCH(Risk7_PlusY67!$D446,Raw_DATA!$A:$A,0)),"")</f>
        <v>0.39</v>
      </c>
      <c r="L446" s="209">
        <f>IFERROR(INDEX(Raw_DATA!H:H,MATCH(Risk7_PlusY67!$D446,Raw_DATA!$A:$A,0)),"")</f>
        <v>2124081.5</v>
      </c>
      <c r="M446" s="210">
        <f>IFERROR(INDEX(Raw_DATA!I:I,MATCH(Risk7_PlusY67!$D446,Raw_DATA!$A:$A,0)),"")</f>
        <v>-1832410.19</v>
      </c>
      <c r="N446" s="206">
        <f t="shared" si="126"/>
        <v>2</v>
      </c>
      <c r="O446" s="206">
        <f t="shared" si="127"/>
        <v>1</v>
      </c>
      <c r="P446" s="206">
        <f t="shared" si="128"/>
        <v>0</v>
      </c>
      <c r="Q446" s="211">
        <f t="shared" si="129"/>
        <v>13.9</v>
      </c>
      <c r="R446" s="206">
        <f t="shared" si="130"/>
        <v>3</v>
      </c>
      <c r="S446" s="212">
        <f>IFERROR(INDEX(Raw_DATA!J:J,MATCH(Risk7_PlusY67!$D446,Raw_DATA!$A:$A,0)),"")</f>
        <v>718244.17</v>
      </c>
      <c r="T446" s="213">
        <f>IFERROR(INDEX(Raw_DATA!K:K,MATCH(Risk7_PlusY67!$D446,Raw_DATA!$A:$A,0)),"")</f>
        <v>-8447384.5999999996</v>
      </c>
      <c r="U446" s="214">
        <f t="shared" si="131"/>
        <v>1</v>
      </c>
      <c r="V446" s="214">
        <f t="shared" si="132"/>
        <v>1</v>
      </c>
      <c r="W446" s="214">
        <f>IF(OR(AND((K446&lt;0.8),(AJ446&gt;180)),AND((K446&lt;0.8),(AJ446&lt;10)),AND((K446&gt;=0.8),(AJ446&lt;10)),AND((K446&gt;=0.8),(AJ446&gt;90))),0,1)</f>
        <v>0</v>
      </c>
      <c r="X446" s="214">
        <f t="shared" si="133"/>
        <v>1</v>
      </c>
      <c r="Y446" s="214">
        <f t="shared" si="134"/>
        <v>1</v>
      </c>
      <c r="Z446" s="214">
        <f t="shared" si="135"/>
        <v>0</v>
      </c>
      <c r="AA446" s="214">
        <f t="shared" si="136"/>
        <v>1</v>
      </c>
      <c r="AB446" s="215" t="str">
        <f t="shared" si="137"/>
        <v>B</v>
      </c>
      <c r="AC446" s="215" t="str">
        <f t="shared" si="138"/>
        <v>3B</v>
      </c>
      <c r="AD446" s="216"/>
      <c r="AE446" s="216"/>
      <c r="AF446" s="434">
        <f>IFERROR(INDEX(Raw_DATA!L:L,MATCH(Risk7_PlusY67!$D446,Raw_DATA!$A:$A,0)),"")</f>
        <v>0.85</v>
      </c>
      <c r="AG446" s="434">
        <f>IFERROR(INDEX(AVGGroup!$D$5:$D$21,MATCH(Risk7_PlusY67!$H446,AVGGroup!$C$5:$C$21,0)),"")</f>
        <v>-3.55</v>
      </c>
      <c r="AH446" s="434">
        <f>IFERROR(INDEX(Raw_DATA!M:M,MATCH(Risk7_PlusY67!$D446,Raw_DATA!$A:$A,0)),"")</f>
        <v>-4.1900000000000004</v>
      </c>
      <c r="AI446" s="435">
        <f>IFERROR(INDEX(AVGGroup!$F$5:$F$21,MATCH(Risk7_PlusY67!$H446,AVGGroup!$C$5:$C$21,0)),"")</f>
        <v>-10.199999999999999</v>
      </c>
      <c r="AJ446" s="401">
        <f>IFERROR(INDEX(Raw_DATA!N:N,MATCH(Risk7_PlusY67!$D446,Raw_DATA!$A:$A,0)),"")</f>
        <v>198</v>
      </c>
      <c r="AK446" s="401">
        <f>IFERROR(INDEX(Raw_DATA!O:O,MATCH(Risk7_PlusY67!$D446,Raw_DATA!$A:$A,0)),"")</f>
        <v>41</v>
      </c>
      <c r="AL446" s="401">
        <f>IFERROR(INDEX(Raw_DATA!P:P,MATCH(Risk7_PlusY67!$D446,Raw_DATA!$A:$A,0)),"")</f>
        <v>42</v>
      </c>
      <c r="AM446" s="401">
        <f>IFERROR(INDEX(Raw_DATA!Q:Q,MATCH(Risk7_PlusY67!$D446,Raw_DATA!$A:$A,0)),"")</f>
        <v>171</v>
      </c>
      <c r="AN446" s="401">
        <f>IFERROR(INDEX(Raw_DATA!R:R,MATCH(Risk7_PlusY67!$D446,Raw_DATA!$A:$A,0)),"")</f>
        <v>45</v>
      </c>
      <c r="AO446" s="407"/>
      <c r="AP446" s="411" t="b">
        <f>AB446=AY446</f>
        <v>1</v>
      </c>
      <c r="AQ446" s="340">
        <f t="shared" si="139"/>
        <v>1</v>
      </c>
      <c r="AR446" s="123">
        <f t="shared" si="140"/>
        <v>1</v>
      </c>
      <c r="AS446" s="123">
        <f t="shared" si="141"/>
        <v>1</v>
      </c>
      <c r="AT446" s="123">
        <f>IF(OR(AND((K446&lt;0.8),(BE446&gt;180)),AND((K446&lt;0.8),(BE446&lt;10)),AND((K446&gt;=0.8),(BE446&lt;10)),AND((K446&gt;=0.8),(BE446&gt;90))),0,1)</f>
        <v>0</v>
      </c>
      <c r="AU446" s="123">
        <f t="shared" si="142"/>
        <v>1</v>
      </c>
      <c r="AV446" s="123">
        <f t="shared" si="143"/>
        <v>1</v>
      </c>
      <c r="AW446" s="123">
        <f t="shared" si="144"/>
        <v>0</v>
      </c>
      <c r="AX446" s="123">
        <f t="shared" si="145"/>
        <v>1</v>
      </c>
      <c r="AY446" s="416" t="str">
        <f t="shared" si="146"/>
        <v>B</v>
      </c>
      <c r="AZ446" s="416" t="str">
        <f>R446&amp;AY446</f>
        <v>3B</v>
      </c>
      <c r="BA446" s="417">
        <f>IFERROR(INDEX(Raw_DATA!L:L,MATCH(Risk7_PlusY67!$D446,Raw_DATA!$A:$A,0)),"")</f>
        <v>0.85</v>
      </c>
      <c r="BB446" s="417">
        <f>IFERROR(INDEX(AVGGroup!$H$5:$H$21,MATCH(Risk7_PlusY67!$BJ446,AVGGroup!$C$5:$C$21,0)),"")</f>
        <v>-3.54</v>
      </c>
      <c r="BC446" s="417">
        <f>IFERROR(INDEX(Raw_DATA!M:M,MATCH(Risk7_PlusY67!$D446,Raw_DATA!$A:$A,0)),"")</f>
        <v>-4.1900000000000004</v>
      </c>
      <c r="BD446" s="418">
        <f>IFERROR(INDEX(AVGGroup!$J$5:$J$21,MATCH(Risk7_PlusY67!$BJ446,AVGGroup!$C$5:$C$21,0)),"")</f>
        <v>-10.199999999999999</v>
      </c>
      <c r="BE446" s="407">
        <f>IFERROR(INDEX(Raw_DATA!N:N,MATCH(Risk7_PlusY67!$D446,Raw_DATA!$A:$A,0)),"")</f>
        <v>198</v>
      </c>
      <c r="BF446" s="407">
        <f>IFERROR(INDEX(Raw_DATA!O:O,MATCH(Risk7_PlusY67!$D446,Raw_DATA!$A:$A,0)),"")</f>
        <v>41</v>
      </c>
      <c r="BG446" s="407">
        <f>IFERROR(INDEX(Raw_DATA!P:P,MATCH(Risk7_PlusY67!$D446,Raw_DATA!$A:$A,0)),"")</f>
        <v>42</v>
      </c>
      <c r="BH446" s="407">
        <f>IFERROR(INDEX(Raw_DATA!Q:Q,MATCH(Risk7_PlusY67!$D446,Raw_DATA!$A:$A,0)),"")</f>
        <v>171</v>
      </c>
      <c r="BI446" s="407">
        <f>IFERROR(INDEX(Raw_DATA!R:R,MATCH(Risk7_PlusY67!$D446,Raw_DATA!$A:$A,0)),"")</f>
        <v>45</v>
      </c>
      <c r="BJ446" s="124" t="str">
        <f>INDEX('Org2567'!$BM:$BM,MATCH(Risk7_PlusY67!D446,'Org2567'!$D:$D,0))</f>
        <v>รพช.F2 P&lt;=30,000</v>
      </c>
    </row>
    <row r="447" spans="1:62" x14ac:dyDescent="0.7">
      <c r="A447" s="206">
        <f>IF(ISBLANK(D447),"",COUNTA($D$3:D447))</f>
        <v>445</v>
      </c>
      <c r="B447" s="207">
        <f>IFERROR(INDEX(ID!$E:$E,MATCH(Risk7_PlusY67!$D447,ID!$A:$A,0)),"")</f>
        <v>7</v>
      </c>
      <c r="C447" s="207" t="str">
        <f>IFERROR(INDEX(ID!$I:$I,MATCH(Risk7_PlusY67!$D447,ID!$A:$A,0)),"")</f>
        <v>ขอนแก่น</v>
      </c>
      <c r="D447" s="295" t="s">
        <v>456</v>
      </c>
      <c r="E447" s="207" t="str">
        <f>IFERROR(INDEX(ID!$C:$C,MATCH(Risk7_PlusY67!$D447,ID!$A:$A,0)),"")</f>
        <v>พล,รพช.</v>
      </c>
      <c r="F447" s="207" t="str">
        <f>IFERROR(INDEX(ID!$G:$G,MATCH(Risk7_PlusY67!$D447,ID!$A:$A,0)),"")</f>
        <v>รพช.</v>
      </c>
      <c r="G447" s="206">
        <f>IFERROR(INDEX(ID!$J:$J,MATCH(Risk7_PlusY67!$D447,ID!$A:$A,0)),"")</f>
        <v>117</v>
      </c>
      <c r="H447" s="208" t="str">
        <f>IFERROR(INDEX(ID!$P:$P,MATCH(Risk7_PlusY67!$D447,ID!$A:$A,0)),"")</f>
        <v>รพช.M2 B&gt;100</v>
      </c>
      <c r="I447" s="209">
        <f>IFERROR(INDEX(Raw_DATA!E:E,MATCH(Risk7_PlusY67!$D447,Raw_DATA!$A:$A,0)),"")</f>
        <v>6</v>
      </c>
      <c r="J447" s="209">
        <f>IFERROR(INDEX(Raw_DATA!F:F,MATCH(Risk7_PlusY67!$D447,Raw_DATA!$A:$A,0)),"")</f>
        <v>5.73</v>
      </c>
      <c r="K447" s="209">
        <f>IFERROR(INDEX(Raw_DATA!G:G,MATCH(Risk7_PlusY67!$D447,Raw_DATA!$A:$A,0)),"")</f>
        <v>4.1500000000000004</v>
      </c>
      <c r="L447" s="209">
        <f>IFERROR(INDEX(Raw_DATA!H:H,MATCH(Risk7_PlusY67!$D447,Raw_DATA!$A:$A,0)),"")</f>
        <v>209285286.05000001</v>
      </c>
      <c r="M447" s="210">
        <f>IFERROR(INDEX(Raw_DATA!I:I,MATCH(Risk7_PlusY67!$D447,Raw_DATA!$A:$A,0)),"")</f>
        <v>17205394.789999999</v>
      </c>
      <c r="N447" s="206">
        <f t="shared" si="126"/>
        <v>0</v>
      </c>
      <c r="O447" s="206">
        <f t="shared" si="127"/>
        <v>0</v>
      </c>
      <c r="P447" s="206">
        <f t="shared" si="128"/>
        <v>0</v>
      </c>
      <c r="Q447" s="211" t="str">
        <f t="shared" si="129"/>
        <v/>
      </c>
      <c r="R447" s="206">
        <f t="shared" si="130"/>
        <v>0</v>
      </c>
      <c r="S447" s="212">
        <f>IFERROR(INDEX(Raw_DATA!J:J,MATCH(Risk7_PlusY67!$D447,Raw_DATA!$A:$A,0)),"")</f>
        <v>27937338.73</v>
      </c>
      <c r="T447" s="213">
        <f>IFERROR(INDEX(Raw_DATA!K:K,MATCH(Risk7_PlusY67!$D447,Raw_DATA!$A:$A,0)),"")</f>
        <v>131608300.65000001</v>
      </c>
      <c r="U447" s="214">
        <f t="shared" si="131"/>
        <v>1</v>
      </c>
      <c r="V447" s="214">
        <f t="shared" si="132"/>
        <v>1</v>
      </c>
      <c r="W447" s="214">
        <f>IF(OR(AND((K447&lt;0.8),(AJ447&gt;180)),AND((K447&lt;0.8),(AJ447&lt;10)),AND((K447&gt;=0.8),(AJ447&lt;10)),AND((K447&gt;=0.8),(AJ447&gt;90))),0,1)</f>
        <v>0</v>
      </c>
      <c r="X447" s="214">
        <f t="shared" si="133"/>
        <v>1</v>
      </c>
      <c r="Y447" s="214">
        <f t="shared" si="134"/>
        <v>1</v>
      </c>
      <c r="Z447" s="214">
        <f t="shared" si="135"/>
        <v>1</v>
      </c>
      <c r="AA447" s="214">
        <f t="shared" si="136"/>
        <v>1</v>
      </c>
      <c r="AB447" s="215" t="str">
        <f t="shared" si="137"/>
        <v>A-</v>
      </c>
      <c r="AC447" s="215" t="str">
        <f t="shared" si="138"/>
        <v>0A-</v>
      </c>
      <c r="AD447" s="216"/>
      <c r="AE447" s="216"/>
      <c r="AF447" s="434">
        <f>IFERROR(INDEX(Raw_DATA!L:L,MATCH(Risk7_PlusY67!$D447,Raw_DATA!$A:$A,0)),"")</f>
        <v>8.7200000000000006</v>
      </c>
      <c r="AG447" s="434">
        <f>IFERROR(INDEX(AVGGroup!$D$5:$D$21,MATCH(Risk7_PlusY67!$H447,AVGGroup!$C$5:$C$21,0)),"")</f>
        <v>-2.2400000000000002</v>
      </c>
      <c r="AH447" s="434">
        <f>IFERROR(INDEX(Raw_DATA!M:M,MATCH(Risk7_PlusY67!$D447,Raw_DATA!$A:$A,0)),"")</f>
        <v>3.93</v>
      </c>
      <c r="AI447" s="435">
        <f>IFERROR(INDEX(AVGGroup!$F$5:$F$21,MATCH(Risk7_PlusY67!$H447,AVGGroup!$C$5:$C$21,0)),"")</f>
        <v>-7.61</v>
      </c>
      <c r="AJ447" s="401">
        <f>IFERROR(INDEX(Raw_DATA!N:N,MATCH(Risk7_PlusY67!$D447,Raw_DATA!$A:$A,0)),"")</f>
        <v>120</v>
      </c>
      <c r="AK447" s="401">
        <f>IFERROR(INDEX(Raw_DATA!O:O,MATCH(Risk7_PlusY67!$D447,Raw_DATA!$A:$A,0)),"")</f>
        <v>39</v>
      </c>
      <c r="AL447" s="401">
        <f>IFERROR(INDEX(Raw_DATA!P:P,MATCH(Risk7_PlusY67!$D447,Raw_DATA!$A:$A,0)),"")</f>
        <v>59</v>
      </c>
      <c r="AM447" s="401">
        <f>IFERROR(INDEX(Raw_DATA!Q:Q,MATCH(Risk7_PlusY67!$D447,Raw_DATA!$A:$A,0)),"")</f>
        <v>111</v>
      </c>
      <c r="AN447" s="401">
        <f>IFERROR(INDEX(Raw_DATA!R:R,MATCH(Risk7_PlusY67!$D447,Raw_DATA!$A:$A,0)),"")</f>
        <v>54</v>
      </c>
      <c r="AO447" s="407"/>
      <c r="AP447" s="411" t="b">
        <f>AB447=AY447</f>
        <v>1</v>
      </c>
      <c r="AQ447" s="340">
        <f t="shared" si="139"/>
        <v>0</v>
      </c>
      <c r="AR447" s="123">
        <f t="shared" si="140"/>
        <v>1</v>
      </c>
      <c r="AS447" s="123">
        <f t="shared" si="141"/>
        <v>1</v>
      </c>
      <c r="AT447" s="123">
        <f>IF(OR(AND((K447&lt;0.8),(BE447&gt;180)),AND((K447&lt;0.8),(BE447&lt;10)),AND((K447&gt;=0.8),(BE447&lt;10)),AND((K447&gt;=0.8),(BE447&gt;90))),0,1)</f>
        <v>0</v>
      </c>
      <c r="AU447" s="123">
        <f t="shared" si="142"/>
        <v>1</v>
      </c>
      <c r="AV447" s="123">
        <f t="shared" si="143"/>
        <v>1</v>
      </c>
      <c r="AW447" s="123">
        <f t="shared" si="144"/>
        <v>1</v>
      </c>
      <c r="AX447" s="123">
        <f t="shared" si="145"/>
        <v>1</v>
      </c>
      <c r="AY447" s="416" t="str">
        <f t="shared" si="146"/>
        <v>A-</v>
      </c>
      <c r="AZ447" s="416" t="str">
        <f>R447&amp;AY447</f>
        <v>0A-</v>
      </c>
      <c r="BA447" s="417">
        <f>IFERROR(INDEX(Raw_DATA!L:L,MATCH(Risk7_PlusY67!$D447,Raw_DATA!$A:$A,0)),"")</f>
        <v>8.7200000000000006</v>
      </c>
      <c r="BB447" s="417">
        <f>IFERROR(INDEX(AVGGroup!$H$5:$H$21,MATCH(Risk7_PlusY67!$BJ447,AVGGroup!$C$5:$C$21,0)),"")</f>
        <v>-2.25</v>
      </c>
      <c r="BC447" s="417">
        <f>IFERROR(INDEX(Raw_DATA!M:M,MATCH(Risk7_PlusY67!$D447,Raw_DATA!$A:$A,0)),"")</f>
        <v>3.93</v>
      </c>
      <c r="BD447" s="418">
        <f>IFERROR(INDEX(AVGGroup!$J$5:$J$21,MATCH(Risk7_PlusY67!$BJ447,AVGGroup!$C$5:$C$21,0)),"")</f>
        <v>-7.61</v>
      </c>
      <c r="BE447" s="407">
        <f>IFERROR(INDEX(Raw_DATA!N:N,MATCH(Risk7_PlusY67!$D447,Raw_DATA!$A:$A,0)),"")</f>
        <v>120</v>
      </c>
      <c r="BF447" s="407">
        <f>IFERROR(INDEX(Raw_DATA!O:O,MATCH(Risk7_PlusY67!$D447,Raw_DATA!$A:$A,0)),"")</f>
        <v>39</v>
      </c>
      <c r="BG447" s="407">
        <f>IFERROR(INDEX(Raw_DATA!P:P,MATCH(Risk7_PlusY67!$D447,Raw_DATA!$A:$A,0)),"")</f>
        <v>59</v>
      </c>
      <c r="BH447" s="407">
        <f>IFERROR(INDEX(Raw_DATA!Q:Q,MATCH(Risk7_PlusY67!$D447,Raw_DATA!$A:$A,0)),"")</f>
        <v>111</v>
      </c>
      <c r="BI447" s="407">
        <f>IFERROR(INDEX(Raw_DATA!R:R,MATCH(Risk7_PlusY67!$D447,Raw_DATA!$A:$A,0)),"")</f>
        <v>54</v>
      </c>
      <c r="BJ447" s="124" t="str">
        <f>INDEX('Org2567'!$BM:$BM,MATCH(Risk7_PlusY67!D447,'Org2567'!$D:$D,0))</f>
        <v>รพช.M2 B&gt;100</v>
      </c>
    </row>
    <row r="448" spans="1:62" x14ac:dyDescent="0.7">
      <c r="A448" s="206">
        <f>IF(ISBLANK(D448),"",COUNTA($D$3:D448))</f>
        <v>446</v>
      </c>
      <c r="B448" s="207">
        <f>IFERROR(INDEX(ID!$E:$E,MATCH(Risk7_PlusY67!$D448,ID!$A:$A,0)),"")</f>
        <v>7</v>
      </c>
      <c r="C448" s="207" t="str">
        <f>IFERROR(INDEX(ID!$I:$I,MATCH(Risk7_PlusY67!$D448,ID!$A:$A,0)),"")</f>
        <v>ขอนแก่น</v>
      </c>
      <c r="D448" s="295" t="s">
        <v>457</v>
      </c>
      <c r="E448" s="207" t="str">
        <f>IFERROR(INDEX(ID!$C:$C,MATCH(Risk7_PlusY67!$D448,ID!$A:$A,0)),"")</f>
        <v>แวงใหญ่,รพช.</v>
      </c>
      <c r="F448" s="207" t="str">
        <f>IFERROR(INDEX(ID!$G:$G,MATCH(Risk7_PlusY67!$D448,ID!$A:$A,0)),"")</f>
        <v>รพช.</v>
      </c>
      <c r="G448" s="206">
        <f>IFERROR(INDEX(ID!$J:$J,MATCH(Risk7_PlusY67!$D448,ID!$A:$A,0)),"")</f>
        <v>36</v>
      </c>
      <c r="H448" s="208" t="str">
        <f>IFERROR(INDEX(ID!$P:$P,MATCH(Risk7_PlusY67!$D448,ID!$A:$A,0)),"")</f>
        <v>รพช.F2 P&lt;=30,000</v>
      </c>
      <c r="I448" s="209">
        <f>IFERROR(INDEX(Raw_DATA!E:E,MATCH(Risk7_PlusY67!$D448,Raw_DATA!$A:$A,0)),"")</f>
        <v>1.68</v>
      </c>
      <c r="J448" s="209">
        <f>IFERROR(INDEX(Raw_DATA!F:F,MATCH(Risk7_PlusY67!$D448,Raw_DATA!$A:$A,0)),"")</f>
        <v>1.49</v>
      </c>
      <c r="K448" s="209">
        <f>IFERROR(INDEX(Raw_DATA!G:G,MATCH(Risk7_PlusY67!$D448,Raw_DATA!$A:$A,0)),"")</f>
        <v>0.87</v>
      </c>
      <c r="L448" s="209">
        <f>IFERROR(INDEX(Raw_DATA!H:H,MATCH(Risk7_PlusY67!$D448,Raw_DATA!$A:$A,0)),"")</f>
        <v>14355706.039999999</v>
      </c>
      <c r="M448" s="210">
        <f>IFERROR(INDEX(Raw_DATA!I:I,MATCH(Risk7_PlusY67!$D448,Raw_DATA!$A:$A,0)),"")</f>
        <v>-7552784.0599999996</v>
      </c>
      <c r="N448" s="206">
        <f t="shared" si="126"/>
        <v>0</v>
      </c>
      <c r="O448" s="206">
        <f t="shared" si="127"/>
        <v>1</v>
      </c>
      <c r="P448" s="206">
        <f t="shared" si="128"/>
        <v>0</v>
      </c>
      <c r="Q448" s="211">
        <f t="shared" si="129"/>
        <v>22.8</v>
      </c>
      <c r="R448" s="206">
        <f t="shared" si="130"/>
        <v>1</v>
      </c>
      <c r="S448" s="212">
        <f>IFERROR(INDEX(Raw_DATA!J:J,MATCH(Risk7_PlusY67!$D448,Raw_DATA!$A:$A,0)),"")</f>
        <v>-3741289.27</v>
      </c>
      <c r="T448" s="213">
        <f>IFERROR(INDEX(Raw_DATA!K:K,MATCH(Risk7_PlusY67!$D448,Raw_DATA!$A:$A,0)),"")</f>
        <v>-3118819.86</v>
      </c>
      <c r="U448" s="214">
        <f t="shared" si="131"/>
        <v>0</v>
      </c>
      <c r="V448" s="214">
        <f t="shared" si="132"/>
        <v>0</v>
      </c>
      <c r="W448" s="214">
        <f>IF(OR(AND((K448&lt;0.8),(AJ448&gt;180)),AND((K448&lt;0.8),(AJ448&lt;10)),AND((K448&gt;=0.8),(AJ448&lt;10)),AND((K448&gt;=0.8),(AJ448&gt;90))),0,1)</f>
        <v>0</v>
      </c>
      <c r="X448" s="214">
        <f t="shared" si="133"/>
        <v>0</v>
      </c>
      <c r="Y448" s="214">
        <f t="shared" si="134"/>
        <v>0</v>
      </c>
      <c r="Z448" s="214">
        <f t="shared" si="135"/>
        <v>0</v>
      </c>
      <c r="AA448" s="214">
        <f t="shared" si="136"/>
        <v>0</v>
      </c>
      <c r="AB448" s="215" t="str">
        <f t="shared" si="137"/>
        <v>F</v>
      </c>
      <c r="AC448" s="215" t="str">
        <f t="shared" si="138"/>
        <v>1F</v>
      </c>
      <c r="AD448" s="216"/>
      <c r="AE448" s="216"/>
      <c r="AF448" s="434">
        <f>IFERROR(INDEX(Raw_DATA!L:L,MATCH(Risk7_PlusY67!$D448,Raw_DATA!$A:$A,0)),"")</f>
        <v>-4.33</v>
      </c>
      <c r="AG448" s="434">
        <f>IFERROR(INDEX(AVGGroup!$D$5:$D$21,MATCH(Risk7_PlusY67!$H448,AVGGroup!$C$5:$C$21,0)),"")</f>
        <v>-3.55</v>
      </c>
      <c r="AH448" s="434">
        <f>IFERROR(INDEX(Raw_DATA!M:M,MATCH(Risk7_PlusY67!$D448,Raw_DATA!$A:$A,0)),"")</f>
        <v>-10.74</v>
      </c>
      <c r="AI448" s="435">
        <f>IFERROR(INDEX(AVGGroup!$F$5:$F$21,MATCH(Risk7_PlusY67!$H448,AVGGroup!$C$5:$C$21,0)),"")</f>
        <v>-10.199999999999999</v>
      </c>
      <c r="AJ448" s="401">
        <f>IFERROR(INDEX(Raw_DATA!N:N,MATCH(Risk7_PlusY67!$D448,Raw_DATA!$A:$A,0)),"")</f>
        <v>234</v>
      </c>
      <c r="AK448" s="401">
        <f>IFERROR(INDEX(Raw_DATA!O:O,MATCH(Risk7_PlusY67!$D448,Raw_DATA!$A:$A,0)),"")</f>
        <v>68</v>
      </c>
      <c r="AL448" s="401">
        <f>IFERROR(INDEX(Raw_DATA!P:P,MATCH(Risk7_PlusY67!$D448,Raw_DATA!$A:$A,0)),"")</f>
        <v>71</v>
      </c>
      <c r="AM448" s="401">
        <f>IFERROR(INDEX(Raw_DATA!Q:Q,MATCH(Risk7_PlusY67!$D448,Raw_DATA!$A:$A,0)),"")</f>
        <v>164</v>
      </c>
      <c r="AN448" s="401">
        <f>IFERROR(INDEX(Raw_DATA!R:R,MATCH(Risk7_PlusY67!$D448,Raw_DATA!$A:$A,0)),"")</f>
        <v>70</v>
      </c>
      <c r="AO448" s="407"/>
      <c r="AP448" s="411" t="b">
        <f>AB448=AY448</f>
        <v>1</v>
      </c>
      <c r="AQ448" s="340">
        <f t="shared" si="139"/>
        <v>1</v>
      </c>
      <c r="AR448" s="123">
        <f t="shared" si="140"/>
        <v>0</v>
      </c>
      <c r="AS448" s="123">
        <f t="shared" si="141"/>
        <v>0</v>
      </c>
      <c r="AT448" s="123">
        <f>IF(OR(AND((K448&lt;0.8),(BE448&gt;180)),AND((K448&lt;0.8),(BE448&lt;10)),AND((K448&gt;=0.8),(BE448&lt;10)),AND((K448&gt;=0.8),(BE448&gt;90))),0,1)</f>
        <v>0</v>
      </c>
      <c r="AU448" s="123">
        <f t="shared" si="142"/>
        <v>0</v>
      </c>
      <c r="AV448" s="123">
        <f t="shared" si="143"/>
        <v>0</v>
      </c>
      <c r="AW448" s="123">
        <f t="shared" si="144"/>
        <v>0</v>
      </c>
      <c r="AX448" s="123">
        <f t="shared" si="145"/>
        <v>0</v>
      </c>
      <c r="AY448" s="416" t="str">
        <f t="shared" si="146"/>
        <v>F</v>
      </c>
      <c r="AZ448" s="416" t="str">
        <f>R448&amp;AY448</f>
        <v>1F</v>
      </c>
      <c r="BA448" s="417">
        <f>IFERROR(INDEX(Raw_DATA!L:L,MATCH(Risk7_PlusY67!$D448,Raw_DATA!$A:$A,0)),"")</f>
        <v>-4.33</v>
      </c>
      <c r="BB448" s="417">
        <f>IFERROR(INDEX(AVGGroup!$H$5:$H$21,MATCH(Risk7_PlusY67!$BJ448,AVGGroup!$C$5:$C$21,0)),"")</f>
        <v>-3.54</v>
      </c>
      <c r="BC448" s="417">
        <f>IFERROR(INDEX(Raw_DATA!M:M,MATCH(Risk7_PlusY67!$D448,Raw_DATA!$A:$A,0)),"")</f>
        <v>-10.74</v>
      </c>
      <c r="BD448" s="418">
        <f>IFERROR(INDEX(AVGGroup!$J$5:$J$21,MATCH(Risk7_PlusY67!$BJ448,AVGGroup!$C$5:$C$21,0)),"")</f>
        <v>-10.199999999999999</v>
      </c>
      <c r="BE448" s="407">
        <f>IFERROR(INDEX(Raw_DATA!N:N,MATCH(Risk7_PlusY67!$D448,Raw_DATA!$A:$A,0)),"")</f>
        <v>234</v>
      </c>
      <c r="BF448" s="407">
        <f>IFERROR(INDEX(Raw_DATA!O:O,MATCH(Risk7_PlusY67!$D448,Raw_DATA!$A:$A,0)),"")</f>
        <v>68</v>
      </c>
      <c r="BG448" s="407">
        <f>IFERROR(INDEX(Raw_DATA!P:P,MATCH(Risk7_PlusY67!$D448,Raw_DATA!$A:$A,0)),"")</f>
        <v>71</v>
      </c>
      <c r="BH448" s="407">
        <f>IFERROR(INDEX(Raw_DATA!Q:Q,MATCH(Risk7_PlusY67!$D448,Raw_DATA!$A:$A,0)),"")</f>
        <v>164</v>
      </c>
      <c r="BI448" s="407">
        <f>IFERROR(INDEX(Raw_DATA!R:R,MATCH(Risk7_PlusY67!$D448,Raw_DATA!$A:$A,0)),"")</f>
        <v>70</v>
      </c>
      <c r="BJ448" s="124" t="str">
        <f>INDEX('Org2567'!$BM:$BM,MATCH(Risk7_PlusY67!D448,'Org2567'!$D:$D,0))</f>
        <v>รพช.F2 P&lt;=30,000</v>
      </c>
    </row>
    <row r="449" spans="1:62" x14ac:dyDescent="0.7">
      <c r="A449" s="206">
        <f>IF(ISBLANK(D449),"",COUNTA($D$3:D449))</f>
        <v>447</v>
      </c>
      <c r="B449" s="207">
        <f>IFERROR(INDEX(ID!$E:$E,MATCH(Risk7_PlusY67!$D449,ID!$A:$A,0)),"")</f>
        <v>7</v>
      </c>
      <c r="C449" s="207" t="str">
        <f>IFERROR(INDEX(ID!$I:$I,MATCH(Risk7_PlusY67!$D449,ID!$A:$A,0)),"")</f>
        <v>ขอนแก่น</v>
      </c>
      <c r="D449" s="295" t="s">
        <v>458</v>
      </c>
      <c r="E449" s="207" t="str">
        <f>IFERROR(INDEX(ID!$C:$C,MATCH(Risk7_PlusY67!$D449,ID!$A:$A,0)),"")</f>
        <v>แวงน้อย,รพช.</v>
      </c>
      <c r="F449" s="207" t="str">
        <f>IFERROR(INDEX(ID!$G:$G,MATCH(Risk7_PlusY67!$D449,ID!$A:$A,0)),"")</f>
        <v>รพช.</v>
      </c>
      <c r="G449" s="206">
        <f>IFERROR(INDEX(ID!$J:$J,MATCH(Risk7_PlusY67!$D449,ID!$A:$A,0)),"")</f>
        <v>34</v>
      </c>
      <c r="H449" s="208" t="str">
        <f>IFERROR(INDEX(ID!$P:$P,MATCH(Risk7_PlusY67!$D449,ID!$A:$A,0)),"")</f>
        <v>รพช.F2 P&lt;=30,000</v>
      </c>
      <c r="I449" s="209">
        <f>IFERROR(INDEX(Raw_DATA!E:E,MATCH(Risk7_PlusY67!$D449,Raw_DATA!$A:$A,0)),"")</f>
        <v>2.76</v>
      </c>
      <c r="J449" s="209">
        <f>IFERROR(INDEX(Raw_DATA!F:F,MATCH(Risk7_PlusY67!$D449,Raw_DATA!$A:$A,0)),"")</f>
        <v>2.58</v>
      </c>
      <c r="K449" s="209">
        <f>IFERROR(INDEX(Raw_DATA!G:G,MATCH(Risk7_PlusY67!$D449,Raw_DATA!$A:$A,0)),"")</f>
        <v>2.1800000000000002</v>
      </c>
      <c r="L449" s="209">
        <f>IFERROR(INDEX(Raw_DATA!H:H,MATCH(Risk7_PlusY67!$D449,Raw_DATA!$A:$A,0)),"")</f>
        <v>32443619.859999999</v>
      </c>
      <c r="M449" s="210">
        <f>IFERROR(INDEX(Raw_DATA!I:I,MATCH(Risk7_PlusY67!$D449,Raw_DATA!$A:$A,0)),"")</f>
        <v>-12728739.199999999</v>
      </c>
      <c r="N449" s="206">
        <f t="shared" si="126"/>
        <v>0</v>
      </c>
      <c r="O449" s="206">
        <f t="shared" si="127"/>
        <v>1</v>
      </c>
      <c r="P449" s="206">
        <f t="shared" si="128"/>
        <v>0</v>
      </c>
      <c r="Q449" s="211">
        <f t="shared" si="129"/>
        <v>30.5</v>
      </c>
      <c r="R449" s="206">
        <f t="shared" si="130"/>
        <v>1</v>
      </c>
      <c r="S449" s="212">
        <f>IFERROR(INDEX(Raw_DATA!J:J,MATCH(Risk7_PlusY67!$D449,Raw_DATA!$A:$A,0)),"")</f>
        <v>-8006634.4500000002</v>
      </c>
      <c r="T449" s="213">
        <f>IFERROR(INDEX(Raw_DATA!K:K,MATCH(Risk7_PlusY67!$D449,Raw_DATA!$A:$A,0)),"")</f>
        <v>21718043.210000001</v>
      </c>
      <c r="U449" s="214">
        <f t="shared" si="131"/>
        <v>0</v>
      </c>
      <c r="V449" s="214">
        <f t="shared" si="132"/>
        <v>0</v>
      </c>
      <c r="W449" s="214">
        <f>IF(OR(AND((K449&lt;0.8),(AJ449&gt;180)),AND((K449&lt;0.8),(AJ449&lt;10)),AND((K449&gt;=0.8),(AJ449&lt;10)),AND((K449&gt;=0.8),(AJ449&gt;90))),0,1)</f>
        <v>0</v>
      </c>
      <c r="X449" s="214">
        <f t="shared" si="133"/>
        <v>0</v>
      </c>
      <c r="Y449" s="214">
        <f t="shared" si="134"/>
        <v>1</v>
      </c>
      <c r="Z449" s="214">
        <f t="shared" si="135"/>
        <v>0</v>
      </c>
      <c r="AA449" s="214">
        <f t="shared" si="136"/>
        <v>1</v>
      </c>
      <c r="AB449" s="215" t="str">
        <f t="shared" si="137"/>
        <v>C-</v>
      </c>
      <c r="AC449" s="215" t="str">
        <f t="shared" si="138"/>
        <v>1C-</v>
      </c>
      <c r="AD449" s="216"/>
      <c r="AE449" s="216"/>
      <c r="AF449" s="434">
        <f>IFERROR(INDEX(Raw_DATA!L:L,MATCH(Risk7_PlusY67!$D449,Raw_DATA!$A:$A,0)),"")</f>
        <v>-6.91</v>
      </c>
      <c r="AG449" s="434">
        <f>IFERROR(INDEX(AVGGroup!$D$5:$D$21,MATCH(Risk7_PlusY67!$H449,AVGGroup!$C$5:$C$21,0)),"")</f>
        <v>-3.55</v>
      </c>
      <c r="AH449" s="434">
        <f>IFERROR(INDEX(Raw_DATA!M:M,MATCH(Risk7_PlusY67!$D449,Raw_DATA!$A:$A,0)),"")</f>
        <v>-12.08</v>
      </c>
      <c r="AI449" s="435">
        <f>IFERROR(INDEX(AVGGroup!$F$5:$F$21,MATCH(Risk7_PlusY67!$H449,AVGGroup!$C$5:$C$21,0)),"")</f>
        <v>-10.199999999999999</v>
      </c>
      <c r="AJ449" s="401">
        <f>IFERROR(INDEX(Raw_DATA!N:N,MATCH(Risk7_PlusY67!$D449,Raw_DATA!$A:$A,0)),"")</f>
        <v>204</v>
      </c>
      <c r="AK449" s="401">
        <f>IFERROR(INDEX(Raw_DATA!O:O,MATCH(Risk7_PlusY67!$D449,Raw_DATA!$A:$A,0)),"")</f>
        <v>8</v>
      </c>
      <c r="AL449" s="401">
        <f>IFERROR(INDEX(Raw_DATA!P:P,MATCH(Risk7_PlusY67!$D449,Raw_DATA!$A:$A,0)),"")</f>
        <v>40</v>
      </c>
      <c r="AM449" s="401">
        <f>IFERROR(INDEX(Raw_DATA!Q:Q,MATCH(Risk7_PlusY67!$D449,Raw_DATA!$A:$A,0)),"")</f>
        <v>8</v>
      </c>
      <c r="AN449" s="401">
        <f>IFERROR(INDEX(Raw_DATA!R:R,MATCH(Risk7_PlusY67!$D449,Raw_DATA!$A:$A,0)),"")</f>
        <v>39</v>
      </c>
      <c r="AO449" s="407"/>
      <c r="AP449" s="411" t="b">
        <f>AB449=AY449</f>
        <v>1</v>
      </c>
      <c r="AQ449" s="340">
        <f t="shared" si="139"/>
        <v>1</v>
      </c>
      <c r="AR449" s="123">
        <f t="shared" si="140"/>
        <v>0</v>
      </c>
      <c r="AS449" s="123">
        <f t="shared" si="141"/>
        <v>0</v>
      </c>
      <c r="AT449" s="123">
        <f>IF(OR(AND((K449&lt;0.8),(BE449&gt;180)),AND((K449&lt;0.8),(BE449&lt;10)),AND((K449&gt;=0.8),(BE449&lt;10)),AND((K449&gt;=0.8),(BE449&gt;90))),0,1)</f>
        <v>0</v>
      </c>
      <c r="AU449" s="123">
        <f t="shared" si="142"/>
        <v>0</v>
      </c>
      <c r="AV449" s="123">
        <f t="shared" si="143"/>
        <v>1</v>
      </c>
      <c r="AW449" s="123">
        <f t="shared" si="144"/>
        <v>0</v>
      </c>
      <c r="AX449" s="123">
        <f t="shared" si="145"/>
        <v>1</v>
      </c>
      <c r="AY449" s="416" t="str">
        <f t="shared" si="146"/>
        <v>C-</v>
      </c>
      <c r="AZ449" s="416" t="str">
        <f>R449&amp;AY449</f>
        <v>1C-</v>
      </c>
      <c r="BA449" s="417">
        <f>IFERROR(INDEX(Raw_DATA!L:L,MATCH(Risk7_PlusY67!$D449,Raw_DATA!$A:$A,0)),"")</f>
        <v>-6.91</v>
      </c>
      <c r="BB449" s="417">
        <f>IFERROR(INDEX(AVGGroup!$H$5:$H$21,MATCH(Risk7_PlusY67!$BJ449,AVGGroup!$C$5:$C$21,0)),"")</f>
        <v>-3.54</v>
      </c>
      <c r="BC449" s="417">
        <f>IFERROR(INDEX(Raw_DATA!M:M,MATCH(Risk7_PlusY67!$D449,Raw_DATA!$A:$A,0)),"")</f>
        <v>-12.08</v>
      </c>
      <c r="BD449" s="418">
        <f>IFERROR(INDEX(AVGGroup!$J$5:$J$21,MATCH(Risk7_PlusY67!$BJ449,AVGGroup!$C$5:$C$21,0)),"")</f>
        <v>-10.199999999999999</v>
      </c>
      <c r="BE449" s="407">
        <f>IFERROR(INDEX(Raw_DATA!N:N,MATCH(Risk7_PlusY67!$D449,Raw_DATA!$A:$A,0)),"")</f>
        <v>204</v>
      </c>
      <c r="BF449" s="407">
        <f>IFERROR(INDEX(Raw_DATA!O:O,MATCH(Risk7_PlusY67!$D449,Raw_DATA!$A:$A,0)),"")</f>
        <v>8</v>
      </c>
      <c r="BG449" s="407">
        <f>IFERROR(INDEX(Raw_DATA!P:P,MATCH(Risk7_PlusY67!$D449,Raw_DATA!$A:$A,0)),"")</f>
        <v>40</v>
      </c>
      <c r="BH449" s="407">
        <f>IFERROR(INDEX(Raw_DATA!Q:Q,MATCH(Risk7_PlusY67!$D449,Raw_DATA!$A:$A,0)),"")</f>
        <v>8</v>
      </c>
      <c r="BI449" s="407">
        <f>IFERROR(INDEX(Raw_DATA!R:R,MATCH(Risk7_PlusY67!$D449,Raw_DATA!$A:$A,0)),"")</f>
        <v>39</v>
      </c>
      <c r="BJ449" s="124" t="str">
        <f>INDEX('Org2567'!$BM:$BM,MATCH(Risk7_PlusY67!D449,'Org2567'!$D:$D,0))</f>
        <v>รพช.F2 P&lt;=30,000</v>
      </c>
    </row>
    <row r="450" spans="1:62" x14ac:dyDescent="0.7">
      <c r="A450" s="206">
        <f>IF(ISBLANK(D450),"",COUNTA($D$3:D450))</f>
        <v>448</v>
      </c>
      <c r="B450" s="207">
        <f>IFERROR(INDEX(ID!$E:$E,MATCH(Risk7_PlusY67!$D450,ID!$A:$A,0)),"")</f>
        <v>7</v>
      </c>
      <c r="C450" s="207" t="str">
        <f>IFERROR(INDEX(ID!$I:$I,MATCH(Risk7_PlusY67!$D450,ID!$A:$A,0)),"")</f>
        <v>ขอนแก่น</v>
      </c>
      <c r="D450" s="295" t="s">
        <v>459</v>
      </c>
      <c r="E450" s="207" t="str">
        <f>IFERROR(INDEX(ID!$C:$C,MATCH(Risk7_PlusY67!$D450,ID!$A:$A,0)),"")</f>
        <v>หนองสองห้อง,รพช.</v>
      </c>
      <c r="F450" s="207" t="str">
        <f>IFERROR(INDEX(ID!$G:$G,MATCH(Risk7_PlusY67!$D450,ID!$A:$A,0)),"")</f>
        <v>รพช.</v>
      </c>
      <c r="G450" s="206">
        <f>IFERROR(INDEX(ID!$J:$J,MATCH(Risk7_PlusY67!$D450,ID!$A:$A,0)),"")</f>
        <v>69</v>
      </c>
      <c r="H450" s="208" t="str">
        <f>IFERROR(INDEX(ID!$P:$P,MATCH(Risk7_PlusY67!$D450,ID!$A:$A,0)),"")</f>
        <v>รพช.F1 P50,000-100,000</v>
      </c>
      <c r="I450" s="209">
        <f>IFERROR(INDEX(Raw_DATA!E:E,MATCH(Risk7_PlusY67!$D450,Raw_DATA!$A:$A,0)),"")</f>
        <v>7.18</v>
      </c>
      <c r="J450" s="209">
        <f>IFERROR(INDEX(Raw_DATA!F:F,MATCH(Risk7_PlusY67!$D450,Raw_DATA!$A:$A,0)),"")</f>
        <v>6.87</v>
      </c>
      <c r="K450" s="209">
        <f>IFERROR(INDEX(Raw_DATA!G:G,MATCH(Risk7_PlusY67!$D450,Raw_DATA!$A:$A,0)),"")</f>
        <v>6.25</v>
      </c>
      <c r="L450" s="209">
        <f>IFERROR(INDEX(Raw_DATA!H:H,MATCH(Risk7_PlusY67!$D450,Raw_DATA!$A:$A,0)),"")</f>
        <v>82852516.849999994</v>
      </c>
      <c r="M450" s="210">
        <f>IFERROR(INDEX(Raw_DATA!I:I,MATCH(Risk7_PlusY67!$D450,Raw_DATA!$A:$A,0)),"")</f>
        <v>-25296707.760000002</v>
      </c>
      <c r="N450" s="206">
        <f t="shared" si="126"/>
        <v>0</v>
      </c>
      <c r="O450" s="206">
        <f t="shared" si="127"/>
        <v>1</v>
      </c>
      <c r="P450" s="206">
        <f t="shared" si="128"/>
        <v>0</v>
      </c>
      <c r="Q450" s="211">
        <f t="shared" si="129"/>
        <v>39.299999999999997</v>
      </c>
      <c r="R450" s="206">
        <f t="shared" si="130"/>
        <v>1</v>
      </c>
      <c r="S450" s="212">
        <f>IFERROR(INDEX(Raw_DATA!J:J,MATCH(Risk7_PlusY67!$D450,Raw_DATA!$A:$A,0)),"")</f>
        <v>-15547863.550000001</v>
      </c>
      <c r="T450" s="213">
        <f>IFERROR(INDEX(Raw_DATA!K:K,MATCH(Risk7_PlusY67!$D450,Raw_DATA!$A:$A,0)),"")</f>
        <v>70117375</v>
      </c>
      <c r="U450" s="214">
        <f t="shared" si="131"/>
        <v>0</v>
      </c>
      <c r="V450" s="214">
        <f t="shared" si="132"/>
        <v>1</v>
      </c>
      <c r="W450" s="214">
        <f>IF(OR(AND((K450&lt;0.8),(AJ450&gt;180)),AND((K450&lt;0.8),(AJ450&lt;10)),AND((K450&gt;=0.8),(AJ450&lt;10)),AND((K450&gt;=0.8),(AJ450&gt;90))),0,1)</f>
        <v>1</v>
      </c>
      <c r="X450" s="214">
        <f t="shared" si="133"/>
        <v>1</v>
      </c>
      <c r="Y450" s="214">
        <f t="shared" si="134"/>
        <v>1</v>
      </c>
      <c r="Z450" s="214">
        <f t="shared" si="135"/>
        <v>0</v>
      </c>
      <c r="AA450" s="214">
        <f t="shared" si="136"/>
        <v>0</v>
      </c>
      <c r="AB450" s="215" t="str">
        <f t="shared" si="137"/>
        <v>B-</v>
      </c>
      <c r="AC450" s="215" t="str">
        <f t="shared" si="138"/>
        <v>1B-</v>
      </c>
      <c r="AD450" s="216"/>
      <c r="AE450" s="216"/>
      <c r="AF450" s="434">
        <f>IFERROR(INDEX(Raw_DATA!L:L,MATCH(Risk7_PlusY67!$D450,Raw_DATA!$A:$A,0)),"")</f>
        <v>-11.64</v>
      </c>
      <c r="AG450" s="434">
        <f>IFERROR(INDEX(AVGGroup!$D$5:$D$21,MATCH(Risk7_PlusY67!$H450,AVGGroup!$C$5:$C$21,0)),"")</f>
        <v>-5.99</v>
      </c>
      <c r="AH450" s="434">
        <f>IFERROR(INDEX(Raw_DATA!M:M,MATCH(Risk7_PlusY67!$D450,Raw_DATA!$A:$A,0)),"")</f>
        <v>-10.29</v>
      </c>
      <c r="AI450" s="435">
        <f>IFERROR(INDEX(AVGGroup!$F$5:$F$21,MATCH(Risk7_PlusY67!$H450,AVGGroup!$C$5:$C$21,0)),"")</f>
        <v>-10.86</v>
      </c>
      <c r="AJ450" s="401">
        <f>IFERROR(INDEX(Raw_DATA!N:N,MATCH(Risk7_PlusY67!$D450,Raw_DATA!$A:$A,0)),"")</f>
        <v>60</v>
      </c>
      <c r="AK450" s="401">
        <f>IFERROR(INDEX(Raw_DATA!O:O,MATCH(Risk7_PlusY67!$D450,Raw_DATA!$A:$A,0)),"")</f>
        <v>16</v>
      </c>
      <c r="AL450" s="401">
        <f>IFERROR(INDEX(Raw_DATA!P:P,MATCH(Risk7_PlusY67!$D450,Raw_DATA!$A:$A,0)),"")</f>
        <v>53</v>
      </c>
      <c r="AM450" s="401">
        <f>IFERROR(INDEX(Raw_DATA!Q:Q,MATCH(Risk7_PlusY67!$D450,Raw_DATA!$A:$A,0)),"")</f>
        <v>180</v>
      </c>
      <c r="AN450" s="401">
        <f>IFERROR(INDEX(Raw_DATA!R:R,MATCH(Risk7_PlusY67!$D450,Raw_DATA!$A:$A,0)),"")</f>
        <v>61</v>
      </c>
      <c r="AO450" s="407"/>
      <c r="AP450" s="411" t="b">
        <f>AB450=AY450</f>
        <v>1</v>
      </c>
      <c r="AQ450" s="340">
        <f t="shared" si="139"/>
        <v>1</v>
      </c>
      <c r="AR450" s="123">
        <f t="shared" si="140"/>
        <v>0</v>
      </c>
      <c r="AS450" s="123">
        <f t="shared" si="141"/>
        <v>1</v>
      </c>
      <c r="AT450" s="123">
        <f>IF(OR(AND((K450&lt;0.8),(BE450&gt;180)),AND((K450&lt;0.8),(BE450&lt;10)),AND((K450&gt;=0.8),(BE450&lt;10)),AND((K450&gt;=0.8),(BE450&gt;90))),0,1)</f>
        <v>1</v>
      </c>
      <c r="AU450" s="123">
        <f t="shared" si="142"/>
        <v>1</v>
      </c>
      <c r="AV450" s="123">
        <f t="shared" si="143"/>
        <v>1</v>
      </c>
      <c r="AW450" s="123">
        <f t="shared" si="144"/>
        <v>0</v>
      </c>
      <c r="AX450" s="123">
        <f t="shared" si="145"/>
        <v>0</v>
      </c>
      <c r="AY450" s="416" t="str">
        <f t="shared" si="146"/>
        <v>B-</v>
      </c>
      <c r="AZ450" s="416" t="str">
        <f>R450&amp;AY450</f>
        <v>1B-</v>
      </c>
      <c r="BA450" s="417">
        <f>IFERROR(INDEX(Raw_DATA!L:L,MATCH(Risk7_PlusY67!$D450,Raw_DATA!$A:$A,0)),"")</f>
        <v>-11.64</v>
      </c>
      <c r="BB450" s="417">
        <f>IFERROR(INDEX(AVGGroup!$H$5:$H$21,MATCH(Risk7_PlusY67!$BJ450,AVGGroup!$C$5:$C$21,0)),"")</f>
        <v>-5.99</v>
      </c>
      <c r="BC450" s="417">
        <f>IFERROR(INDEX(Raw_DATA!M:M,MATCH(Risk7_PlusY67!$D450,Raw_DATA!$A:$A,0)),"")</f>
        <v>-10.29</v>
      </c>
      <c r="BD450" s="418">
        <f>IFERROR(INDEX(AVGGroup!$J$5:$J$21,MATCH(Risk7_PlusY67!$BJ450,AVGGroup!$C$5:$C$21,0)),"")</f>
        <v>-10.86</v>
      </c>
      <c r="BE450" s="407">
        <f>IFERROR(INDEX(Raw_DATA!N:N,MATCH(Risk7_PlusY67!$D450,Raw_DATA!$A:$A,0)),"")</f>
        <v>60</v>
      </c>
      <c r="BF450" s="407">
        <f>IFERROR(INDEX(Raw_DATA!O:O,MATCH(Risk7_PlusY67!$D450,Raw_DATA!$A:$A,0)),"")</f>
        <v>16</v>
      </c>
      <c r="BG450" s="407">
        <f>IFERROR(INDEX(Raw_DATA!P:P,MATCH(Risk7_PlusY67!$D450,Raw_DATA!$A:$A,0)),"")</f>
        <v>53</v>
      </c>
      <c r="BH450" s="407">
        <f>IFERROR(INDEX(Raw_DATA!Q:Q,MATCH(Risk7_PlusY67!$D450,Raw_DATA!$A:$A,0)),"")</f>
        <v>180</v>
      </c>
      <c r="BI450" s="407">
        <f>IFERROR(INDEX(Raw_DATA!R:R,MATCH(Risk7_PlusY67!$D450,Raw_DATA!$A:$A,0)),"")</f>
        <v>61</v>
      </c>
      <c r="BJ450" s="124" t="str">
        <f>INDEX('Org2567'!$BM:$BM,MATCH(Risk7_PlusY67!D450,'Org2567'!$D:$D,0))</f>
        <v>รพช.F1 P50,000-100,000</v>
      </c>
    </row>
    <row r="451" spans="1:62" x14ac:dyDescent="0.7">
      <c r="A451" s="206">
        <f>IF(ISBLANK(D451),"",COUNTA($D$3:D451))</f>
        <v>449</v>
      </c>
      <c r="B451" s="207">
        <f>IFERROR(INDEX(ID!$E:$E,MATCH(Risk7_PlusY67!$D451,ID!$A:$A,0)),"")</f>
        <v>7</v>
      </c>
      <c r="C451" s="207" t="str">
        <f>IFERROR(INDEX(ID!$I:$I,MATCH(Risk7_PlusY67!$D451,ID!$A:$A,0)),"")</f>
        <v>ขอนแก่น</v>
      </c>
      <c r="D451" s="295" t="s">
        <v>460</v>
      </c>
      <c r="E451" s="207" t="str">
        <f>IFERROR(INDEX(ID!$C:$C,MATCH(Risk7_PlusY67!$D451,ID!$A:$A,0)),"")</f>
        <v>ภูเวียง,รพช.</v>
      </c>
      <c r="F451" s="207" t="str">
        <f>IFERROR(INDEX(ID!$G:$G,MATCH(Risk7_PlusY67!$D451,ID!$A:$A,0)),"")</f>
        <v>รพช.</v>
      </c>
      <c r="G451" s="206">
        <f>IFERROR(INDEX(ID!$J:$J,MATCH(Risk7_PlusY67!$D451,ID!$A:$A,0)),"")</f>
        <v>60</v>
      </c>
      <c r="H451" s="208" t="str">
        <f>IFERROR(INDEX(ID!$P:$P,MATCH(Risk7_PlusY67!$D451,ID!$A:$A,0)),"")</f>
        <v>รพช.F1 P50,000-100,000</v>
      </c>
      <c r="I451" s="209">
        <f>IFERROR(INDEX(Raw_DATA!E:E,MATCH(Risk7_PlusY67!$D451,Raw_DATA!$A:$A,0)),"")</f>
        <v>1.52</v>
      </c>
      <c r="J451" s="209">
        <f>IFERROR(INDEX(Raw_DATA!F:F,MATCH(Risk7_PlusY67!$D451,Raw_DATA!$A:$A,0)),"")</f>
        <v>1.38</v>
      </c>
      <c r="K451" s="209">
        <f>IFERROR(INDEX(Raw_DATA!G:G,MATCH(Risk7_PlusY67!$D451,Raw_DATA!$A:$A,0)),"")</f>
        <v>0.51</v>
      </c>
      <c r="L451" s="209">
        <f>IFERROR(INDEX(Raw_DATA!H:H,MATCH(Risk7_PlusY67!$D451,Raw_DATA!$A:$A,0)),"")</f>
        <v>23879552.760000002</v>
      </c>
      <c r="M451" s="210">
        <f>IFERROR(INDEX(Raw_DATA!I:I,MATCH(Risk7_PlusY67!$D451,Raw_DATA!$A:$A,0)),"")</f>
        <v>-24461839.960000001</v>
      </c>
      <c r="N451" s="206">
        <f t="shared" si="126"/>
        <v>1</v>
      </c>
      <c r="O451" s="206">
        <f t="shared" si="127"/>
        <v>1</v>
      </c>
      <c r="P451" s="206">
        <f t="shared" si="128"/>
        <v>0</v>
      </c>
      <c r="Q451" s="211">
        <f t="shared" si="129"/>
        <v>11.7</v>
      </c>
      <c r="R451" s="206">
        <f t="shared" si="130"/>
        <v>2</v>
      </c>
      <c r="S451" s="212">
        <f>IFERROR(INDEX(Raw_DATA!J:J,MATCH(Risk7_PlusY67!$D451,Raw_DATA!$A:$A,0)),"")</f>
        <v>3902942.5</v>
      </c>
      <c r="T451" s="213">
        <f>IFERROR(INDEX(Raw_DATA!K:K,MATCH(Risk7_PlusY67!$D451,Raw_DATA!$A:$A,0)),"")</f>
        <v>-22688849.809999999</v>
      </c>
      <c r="U451" s="214">
        <f t="shared" si="131"/>
        <v>1</v>
      </c>
      <c r="V451" s="214">
        <f t="shared" si="132"/>
        <v>0</v>
      </c>
      <c r="W451" s="214">
        <f>IF(OR(AND((K451&lt;0.8),(AJ451&gt;180)),AND((K451&lt;0.8),(AJ451&lt;10)),AND((K451&gt;=0.8),(AJ451&lt;10)),AND((K451&gt;=0.8),(AJ451&gt;90))),0,1)</f>
        <v>0</v>
      </c>
      <c r="X451" s="214">
        <f t="shared" si="133"/>
        <v>0</v>
      </c>
      <c r="Y451" s="214">
        <f t="shared" si="134"/>
        <v>0</v>
      </c>
      <c r="Z451" s="214">
        <f t="shared" si="135"/>
        <v>0</v>
      </c>
      <c r="AA451" s="214">
        <f t="shared" si="136"/>
        <v>1</v>
      </c>
      <c r="AB451" s="215" t="str">
        <f t="shared" si="137"/>
        <v>C-</v>
      </c>
      <c r="AC451" s="215" t="str">
        <f t="shared" si="138"/>
        <v>2C-</v>
      </c>
      <c r="AD451" s="216"/>
      <c r="AE451" s="216"/>
      <c r="AF451" s="434">
        <f>IFERROR(INDEX(Raw_DATA!L:L,MATCH(Risk7_PlusY67!$D451,Raw_DATA!$A:$A,0)),"")</f>
        <v>2.1</v>
      </c>
      <c r="AG451" s="434">
        <f>IFERROR(INDEX(AVGGroup!$D$5:$D$21,MATCH(Risk7_PlusY67!$H451,AVGGroup!$C$5:$C$21,0)),"")</f>
        <v>-5.99</v>
      </c>
      <c r="AH451" s="434">
        <f>IFERROR(INDEX(Raw_DATA!M:M,MATCH(Risk7_PlusY67!$D451,Raw_DATA!$A:$A,0)),"")</f>
        <v>-25.96</v>
      </c>
      <c r="AI451" s="435">
        <f>IFERROR(INDEX(AVGGroup!$F$5:$F$21,MATCH(Risk7_PlusY67!$H451,AVGGroup!$C$5:$C$21,0)),"")</f>
        <v>-10.86</v>
      </c>
      <c r="AJ451" s="401">
        <f>IFERROR(INDEX(Raw_DATA!N:N,MATCH(Risk7_PlusY67!$D451,Raw_DATA!$A:$A,0)),"")</f>
        <v>384</v>
      </c>
      <c r="AK451" s="401">
        <f>IFERROR(INDEX(Raw_DATA!O:O,MATCH(Risk7_PlusY67!$D451,Raw_DATA!$A:$A,0)),"")</f>
        <v>122</v>
      </c>
      <c r="AL451" s="401">
        <f>IFERROR(INDEX(Raw_DATA!P:P,MATCH(Risk7_PlusY67!$D451,Raw_DATA!$A:$A,0)),"")</f>
        <v>86</v>
      </c>
      <c r="AM451" s="401">
        <f>IFERROR(INDEX(Raw_DATA!Q:Q,MATCH(Risk7_PlusY67!$D451,Raw_DATA!$A:$A,0)),"")</f>
        <v>646</v>
      </c>
      <c r="AN451" s="401">
        <f>IFERROR(INDEX(Raw_DATA!R:R,MATCH(Risk7_PlusY67!$D451,Raw_DATA!$A:$A,0)),"")</f>
        <v>33</v>
      </c>
      <c r="AO451" s="407"/>
      <c r="AP451" s="411" t="b">
        <f>AB451=AY451</f>
        <v>1</v>
      </c>
      <c r="AQ451" s="340">
        <f t="shared" si="139"/>
        <v>1</v>
      </c>
      <c r="AR451" s="123">
        <f t="shared" si="140"/>
        <v>1</v>
      </c>
      <c r="AS451" s="123">
        <f t="shared" si="141"/>
        <v>0</v>
      </c>
      <c r="AT451" s="123">
        <f>IF(OR(AND((K451&lt;0.8),(BE451&gt;180)),AND((K451&lt;0.8),(BE451&lt;10)),AND((K451&gt;=0.8),(BE451&lt;10)),AND((K451&gt;=0.8),(BE451&gt;90))),0,1)</f>
        <v>0</v>
      </c>
      <c r="AU451" s="123">
        <f t="shared" si="142"/>
        <v>0</v>
      </c>
      <c r="AV451" s="123">
        <f t="shared" si="143"/>
        <v>0</v>
      </c>
      <c r="AW451" s="123">
        <f t="shared" si="144"/>
        <v>0</v>
      </c>
      <c r="AX451" s="123">
        <f t="shared" si="145"/>
        <v>1</v>
      </c>
      <c r="AY451" s="416" t="str">
        <f t="shared" si="146"/>
        <v>C-</v>
      </c>
      <c r="AZ451" s="416" t="str">
        <f>R451&amp;AY451</f>
        <v>2C-</v>
      </c>
      <c r="BA451" s="417">
        <f>IFERROR(INDEX(Raw_DATA!L:L,MATCH(Risk7_PlusY67!$D451,Raw_DATA!$A:$A,0)),"")</f>
        <v>2.1</v>
      </c>
      <c r="BB451" s="417">
        <f>IFERROR(INDEX(AVGGroup!$H$5:$H$21,MATCH(Risk7_PlusY67!$BJ451,AVGGroup!$C$5:$C$21,0)),"")</f>
        <v>-5.99</v>
      </c>
      <c r="BC451" s="417">
        <f>IFERROR(INDEX(Raw_DATA!M:M,MATCH(Risk7_PlusY67!$D451,Raw_DATA!$A:$A,0)),"")</f>
        <v>-25.96</v>
      </c>
      <c r="BD451" s="418">
        <f>IFERROR(INDEX(AVGGroup!$J$5:$J$21,MATCH(Risk7_PlusY67!$BJ451,AVGGroup!$C$5:$C$21,0)),"")</f>
        <v>-10.86</v>
      </c>
      <c r="BE451" s="407">
        <f>IFERROR(INDEX(Raw_DATA!N:N,MATCH(Risk7_PlusY67!$D451,Raw_DATA!$A:$A,0)),"")</f>
        <v>384</v>
      </c>
      <c r="BF451" s="407">
        <f>IFERROR(INDEX(Raw_DATA!O:O,MATCH(Risk7_PlusY67!$D451,Raw_DATA!$A:$A,0)),"")</f>
        <v>122</v>
      </c>
      <c r="BG451" s="407">
        <f>IFERROR(INDEX(Raw_DATA!P:P,MATCH(Risk7_PlusY67!$D451,Raw_DATA!$A:$A,0)),"")</f>
        <v>86</v>
      </c>
      <c r="BH451" s="407">
        <f>IFERROR(INDEX(Raw_DATA!Q:Q,MATCH(Risk7_PlusY67!$D451,Raw_DATA!$A:$A,0)),"")</f>
        <v>646</v>
      </c>
      <c r="BI451" s="407">
        <f>IFERROR(INDEX(Raw_DATA!R:R,MATCH(Risk7_PlusY67!$D451,Raw_DATA!$A:$A,0)),"")</f>
        <v>33</v>
      </c>
      <c r="BJ451" s="124" t="str">
        <f>INDEX('Org2567'!$BM:$BM,MATCH(Risk7_PlusY67!D451,'Org2567'!$D:$D,0))</f>
        <v>รพช.F1 P50,000-100,000</v>
      </c>
    </row>
    <row r="452" spans="1:62" x14ac:dyDescent="0.7">
      <c r="A452" s="206">
        <f>IF(ISBLANK(D452),"",COUNTA($D$3:D452))</f>
        <v>450</v>
      </c>
      <c r="B452" s="207">
        <f>IFERROR(INDEX(ID!$E:$E,MATCH(Risk7_PlusY67!$D452,ID!$A:$A,0)),"")</f>
        <v>7</v>
      </c>
      <c r="C452" s="207" t="str">
        <f>IFERROR(INDEX(ID!$I:$I,MATCH(Risk7_PlusY67!$D452,ID!$A:$A,0)),"")</f>
        <v>ขอนแก่น</v>
      </c>
      <c r="D452" s="295" t="s">
        <v>461</v>
      </c>
      <c r="E452" s="207" t="str">
        <f>IFERROR(INDEX(ID!$C:$C,MATCH(Risk7_PlusY67!$D452,ID!$A:$A,0)),"")</f>
        <v>มัญจาคีรี,รพช.</v>
      </c>
      <c r="F452" s="207" t="str">
        <f>IFERROR(INDEX(ID!$G:$G,MATCH(Risk7_PlusY67!$D452,ID!$A:$A,0)),"")</f>
        <v>รพช.</v>
      </c>
      <c r="G452" s="206">
        <f>IFERROR(INDEX(ID!$J:$J,MATCH(Risk7_PlusY67!$D452,ID!$A:$A,0)),"")</f>
        <v>65</v>
      </c>
      <c r="H452" s="208" t="str">
        <f>IFERROR(INDEX(ID!$P:$P,MATCH(Risk7_PlusY67!$D452,ID!$A:$A,0)),"")</f>
        <v>รพช.F1 P&lt;=50,000</v>
      </c>
      <c r="I452" s="209">
        <f>IFERROR(INDEX(Raw_DATA!E:E,MATCH(Risk7_PlusY67!$D452,Raw_DATA!$A:$A,0)),"")</f>
        <v>2.83</v>
      </c>
      <c r="J452" s="209">
        <f>IFERROR(INDEX(Raw_DATA!F:F,MATCH(Risk7_PlusY67!$D452,Raw_DATA!$A:$A,0)),"")</f>
        <v>2.6</v>
      </c>
      <c r="K452" s="209">
        <f>IFERROR(INDEX(Raw_DATA!G:G,MATCH(Risk7_PlusY67!$D452,Raw_DATA!$A:$A,0)),"")</f>
        <v>2.0099999999999998</v>
      </c>
      <c r="L452" s="209">
        <f>IFERROR(INDEX(Raw_DATA!H:H,MATCH(Risk7_PlusY67!$D452,Raw_DATA!$A:$A,0)),"")</f>
        <v>36985201.32</v>
      </c>
      <c r="M452" s="210">
        <f>IFERROR(INDEX(Raw_DATA!I:I,MATCH(Risk7_PlusY67!$D452,Raw_DATA!$A:$A,0)),"")</f>
        <v>-30497941.93</v>
      </c>
      <c r="N452" s="206">
        <f t="shared" ref="N452:N513" si="147">(IF(I452&lt;1.5,1,0))+(IF(J452&lt;1,1,0))+(IF(K452&lt;0.8,1,0))</f>
        <v>0</v>
      </c>
      <c r="O452" s="206">
        <f t="shared" ref="O452:O513" si="148">IF(M452&lt;0,1,0)+IF(L452&lt;0,1,0)</f>
        <v>1</v>
      </c>
      <c r="P452" s="206">
        <f t="shared" ref="P452:P515" si="149">IF(AND(L452&gt;0,M452&lt;0),IF(ABS((L452/(M452/$P$1)))&lt;3,2,IF(ABS((L452/(M452/$P$1)))&gt;6,0,1)),IF(AND(L452&lt;0,M452&gt;0),IF(ABS((L452/(M452/$P$1)))&lt;3,0,IF(ABS((L452/(M452/$P$1)))&gt;6,2,1)),IF(AND(L452&gt;0,M452&gt;0),0,2)))</f>
        <v>0</v>
      </c>
      <c r="Q452" s="211">
        <f t="shared" ref="Q452:Q515" si="150">IFERROR(IF(AND(L452&gt;0,M452&gt;0),"",IF(AND(L452&lt;0,M452&lt;0),"",TRUNC(ABS(L452/(M452/$P$1)),1))),"")</f>
        <v>14.5</v>
      </c>
      <c r="R452" s="206">
        <f t="shared" ref="R452:R513" si="151">+N452+O452+P452</f>
        <v>1</v>
      </c>
      <c r="S452" s="212">
        <f>IFERROR(INDEX(Raw_DATA!J:J,MATCH(Risk7_PlusY67!$D452,Raw_DATA!$A:$A,0)),"")</f>
        <v>-26182138.93</v>
      </c>
      <c r="T452" s="213">
        <f>IFERROR(INDEX(Raw_DATA!K:K,MATCH(Risk7_PlusY67!$D452,Raw_DATA!$A:$A,0)),"")</f>
        <v>20361686.23</v>
      </c>
      <c r="U452" s="214">
        <f t="shared" ref="U452:U515" si="152">IF(AF452&gt;=AG452,1,0)</f>
        <v>0</v>
      </c>
      <c r="V452" s="214">
        <f t="shared" ref="V452:V515" si="153">IF(AH452&gt;=AI452,1,0)</f>
        <v>0</v>
      </c>
      <c r="W452" s="214">
        <f>IF(OR(AND((K452&lt;0.8),(AJ452&gt;180)),AND((K452&lt;0.8),(AJ452&lt;10)),AND((K452&gt;=0.8),(AJ452&lt;10)),AND((K452&gt;=0.8),(AJ452&gt;90))),0,1)</f>
        <v>0</v>
      </c>
      <c r="X452" s="214">
        <f t="shared" ref="X452:X515" si="154">IF(AND(AK452&gt;=10,AK452&lt;=60),1,0)</f>
        <v>1</v>
      </c>
      <c r="Y452" s="214">
        <f t="shared" ref="Y452:Y515" si="155">IF(AND(AL452&gt;=10,AL452&lt;=60),1,0)</f>
        <v>1</v>
      </c>
      <c r="Z452" s="214">
        <f t="shared" ref="Z452:Z515" si="156">IF(AND(AM452&gt;=10,AM452&lt;=120),1,0)</f>
        <v>1</v>
      </c>
      <c r="AA452" s="214">
        <f t="shared" ref="AA452:AA515" si="157">IF(AND(AN452&gt;=10,AN452&lt;=60),1,0)</f>
        <v>1</v>
      </c>
      <c r="AB452" s="215" t="str">
        <f t="shared" ref="AB452:AB515" si="158">IF(COUNTIF(U452:AA452,"1")=7,"A",IF(COUNTIF(U452:AA452,"1")=6,"A-",IF(COUNTIF(U452:AA452,"1")=5,"B",IF(COUNTIF(U452:AA452,"1")=4,"B-",IF(COUNTIF(U452:AA452,"1")=3,"C",IF(COUNTIF(U452:AA452,"1")=2,"C-",IF(COUNTIF(U452:AA452,"1")=1,"D","F")))))))</f>
        <v>B-</v>
      </c>
      <c r="AC452" s="215" t="str">
        <f t="shared" ref="AC452:AC515" si="159">R452&amp;AB452</f>
        <v>1B-</v>
      </c>
      <c r="AD452" s="216"/>
      <c r="AE452" s="216"/>
      <c r="AF452" s="434">
        <f>IFERROR(INDEX(Raw_DATA!L:L,MATCH(Risk7_PlusY67!$D452,Raw_DATA!$A:$A,0)),"")</f>
        <v>-15.32</v>
      </c>
      <c r="AG452" s="434">
        <f>IFERROR(INDEX(AVGGroup!$D$5:$D$21,MATCH(Risk7_PlusY67!$H452,AVGGroup!$C$5:$C$21,0)),"")</f>
        <v>-3.15</v>
      </c>
      <c r="AH452" s="434">
        <f>IFERROR(INDEX(Raw_DATA!M:M,MATCH(Risk7_PlusY67!$D452,Raw_DATA!$A:$A,0)),"")</f>
        <v>-34.68</v>
      </c>
      <c r="AI452" s="435">
        <f>IFERROR(INDEX(AVGGroup!$F$5:$F$21,MATCH(Risk7_PlusY67!$H452,AVGGroup!$C$5:$C$21,0)),"")</f>
        <v>-7.1</v>
      </c>
      <c r="AJ452" s="401">
        <f>IFERROR(INDEX(Raw_DATA!N:N,MATCH(Risk7_PlusY67!$D452,Raw_DATA!$A:$A,0)),"")</f>
        <v>110</v>
      </c>
      <c r="AK452" s="401">
        <f>IFERROR(INDEX(Raw_DATA!O:O,MATCH(Risk7_PlusY67!$D452,Raw_DATA!$A:$A,0)),"")</f>
        <v>33</v>
      </c>
      <c r="AL452" s="401">
        <f>IFERROR(INDEX(Raw_DATA!P:P,MATCH(Risk7_PlusY67!$D452,Raw_DATA!$A:$A,0)),"")</f>
        <v>51</v>
      </c>
      <c r="AM452" s="401">
        <f>IFERROR(INDEX(Raw_DATA!Q:Q,MATCH(Risk7_PlusY67!$D452,Raw_DATA!$A:$A,0)),"")</f>
        <v>118</v>
      </c>
      <c r="AN452" s="401">
        <f>IFERROR(INDEX(Raw_DATA!R:R,MATCH(Risk7_PlusY67!$D452,Raw_DATA!$A:$A,0)),"")</f>
        <v>43</v>
      </c>
      <c r="AO452" s="407"/>
      <c r="AP452" s="411" t="b">
        <f>AB452=AY452</f>
        <v>1</v>
      </c>
      <c r="AQ452" s="340">
        <f t="shared" ref="AQ452:AQ515" si="160">IF(AH452&lt;0,1,0)</f>
        <v>1</v>
      </c>
      <c r="AR452" s="123">
        <f t="shared" ref="AR452:AR515" si="161">IF(BA452&gt;=BB452,1,0)</f>
        <v>0</v>
      </c>
      <c r="AS452" s="123">
        <f t="shared" ref="AS452:AS515" si="162">IF(BC452&gt;=BD452,1,0)</f>
        <v>0</v>
      </c>
      <c r="AT452" s="123">
        <f>IF(OR(AND((K452&lt;0.8),(BE452&gt;180)),AND((K452&lt;0.8),(BE452&lt;10)),AND((K452&gt;=0.8),(BE452&lt;10)),AND((K452&gt;=0.8),(BE452&gt;90))),0,1)</f>
        <v>0</v>
      </c>
      <c r="AU452" s="123">
        <f t="shared" ref="AU452:AU515" si="163">IF(AND(BF452&gt;=10,BF452&lt;=60),1,0)</f>
        <v>1</v>
      </c>
      <c r="AV452" s="123">
        <f t="shared" ref="AV452:AV515" si="164">IF(AND(BG452&gt;=10,BG452&lt;=60),1,0)</f>
        <v>1</v>
      </c>
      <c r="AW452" s="123">
        <f t="shared" ref="AW452:AW515" si="165">IF(AND(BH452&gt;=10,BH452&lt;=120),1,0)</f>
        <v>1</v>
      </c>
      <c r="AX452" s="123">
        <f t="shared" ref="AX452:AX515" si="166">IF(AND(BI452&gt;=10,BI452&lt;=60),1,0)</f>
        <v>1</v>
      </c>
      <c r="AY452" s="416" t="str">
        <f t="shared" ref="AY452:AY515" si="167">IF(COUNTIF(AR452:AX452,"1")=7,"A",IF(COUNTIF(AR452:AX452,"1")=6,"A-",IF(COUNTIF(AR452:AX452,"1")=5,"B",IF(COUNTIF(AR452:AX452,"1")=4,"B-",IF(COUNTIF(AR452:AX452,"1")=3,"C",IF(COUNTIF(AR452:AX452,"1")=2,"C-",IF(COUNTIF(AR452:AX452,"1")=1,"D","F")))))))</f>
        <v>B-</v>
      </c>
      <c r="AZ452" s="416" t="str">
        <f>R452&amp;AY452</f>
        <v>1B-</v>
      </c>
      <c r="BA452" s="417">
        <f>IFERROR(INDEX(Raw_DATA!L:L,MATCH(Risk7_PlusY67!$D452,Raw_DATA!$A:$A,0)),"")</f>
        <v>-15.32</v>
      </c>
      <c r="BB452" s="417">
        <f>IFERROR(INDEX(AVGGroup!$H$5:$H$21,MATCH(Risk7_PlusY67!$BJ452,AVGGroup!$C$5:$C$21,0)),"")</f>
        <v>-3.15</v>
      </c>
      <c r="BC452" s="417">
        <f>IFERROR(INDEX(Raw_DATA!M:M,MATCH(Risk7_PlusY67!$D452,Raw_DATA!$A:$A,0)),"")</f>
        <v>-34.68</v>
      </c>
      <c r="BD452" s="418">
        <f>IFERROR(INDEX(AVGGroup!$J$5:$J$21,MATCH(Risk7_PlusY67!$BJ452,AVGGroup!$C$5:$C$21,0)),"")</f>
        <v>-7.1</v>
      </c>
      <c r="BE452" s="407">
        <f>IFERROR(INDEX(Raw_DATA!N:N,MATCH(Risk7_PlusY67!$D452,Raw_DATA!$A:$A,0)),"")</f>
        <v>110</v>
      </c>
      <c r="BF452" s="407">
        <f>IFERROR(INDEX(Raw_DATA!O:O,MATCH(Risk7_PlusY67!$D452,Raw_DATA!$A:$A,0)),"")</f>
        <v>33</v>
      </c>
      <c r="BG452" s="407">
        <f>IFERROR(INDEX(Raw_DATA!P:P,MATCH(Risk7_PlusY67!$D452,Raw_DATA!$A:$A,0)),"")</f>
        <v>51</v>
      </c>
      <c r="BH452" s="407">
        <f>IFERROR(INDEX(Raw_DATA!Q:Q,MATCH(Risk7_PlusY67!$D452,Raw_DATA!$A:$A,0)),"")</f>
        <v>118</v>
      </c>
      <c r="BI452" s="407">
        <f>IFERROR(INDEX(Raw_DATA!R:R,MATCH(Risk7_PlusY67!$D452,Raw_DATA!$A:$A,0)),"")</f>
        <v>43</v>
      </c>
      <c r="BJ452" s="124" t="str">
        <f>INDEX('Org2567'!$BM:$BM,MATCH(Risk7_PlusY67!D452,'Org2567'!$D:$D,0))</f>
        <v>รพช.F1 P&lt;=50,000</v>
      </c>
    </row>
    <row r="453" spans="1:62" x14ac:dyDescent="0.7">
      <c r="A453" s="206">
        <f>IF(ISBLANK(D453),"",COUNTA($D$3:D453))</f>
        <v>451</v>
      </c>
      <c r="B453" s="207">
        <f>IFERROR(INDEX(ID!$E:$E,MATCH(Risk7_PlusY67!$D453,ID!$A:$A,0)),"")</f>
        <v>7</v>
      </c>
      <c r="C453" s="207" t="str">
        <f>IFERROR(INDEX(ID!$I:$I,MATCH(Risk7_PlusY67!$D453,ID!$A:$A,0)),"")</f>
        <v>ขอนแก่น</v>
      </c>
      <c r="D453" s="295" t="s">
        <v>462</v>
      </c>
      <c r="E453" s="207" t="str">
        <f>IFERROR(INDEX(ID!$C:$C,MATCH(Risk7_PlusY67!$D453,ID!$A:$A,0)),"")</f>
        <v>ชนบท,รพช.</v>
      </c>
      <c r="F453" s="207" t="str">
        <f>IFERROR(INDEX(ID!$G:$G,MATCH(Risk7_PlusY67!$D453,ID!$A:$A,0)),"")</f>
        <v>รพช.</v>
      </c>
      <c r="G453" s="206">
        <f>IFERROR(INDEX(ID!$J:$J,MATCH(Risk7_PlusY67!$D453,ID!$A:$A,0)),"")</f>
        <v>35</v>
      </c>
      <c r="H453" s="208" t="str">
        <f>IFERROR(INDEX(ID!$P:$P,MATCH(Risk7_PlusY67!$D453,ID!$A:$A,0)),"")</f>
        <v>รพช.F2 P30,000-60,000</v>
      </c>
      <c r="I453" s="209">
        <f>IFERROR(INDEX(Raw_DATA!E:E,MATCH(Risk7_PlusY67!$D453,Raw_DATA!$A:$A,0)),"")</f>
        <v>1.4</v>
      </c>
      <c r="J453" s="209">
        <f>IFERROR(INDEX(Raw_DATA!F:F,MATCH(Risk7_PlusY67!$D453,Raw_DATA!$A:$A,0)),"")</f>
        <v>1.36</v>
      </c>
      <c r="K453" s="209">
        <f>IFERROR(INDEX(Raw_DATA!G:G,MATCH(Risk7_PlusY67!$D453,Raw_DATA!$A:$A,0)),"")</f>
        <v>1.08</v>
      </c>
      <c r="L453" s="209">
        <f>IFERROR(INDEX(Raw_DATA!H:H,MATCH(Risk7_PlusY67!$D453,Raw_DATA!$A:$A,0)),"")</f>
        <v>11572442.5</v>
      </c>
      <c r="M453" s="210">
        <f>IFERROR(INDEX(Raw_DATA!I:I,MATCH(Risk7_PlusY67!$D453,Raw_DATA!$A:$A,0)),"")</f>
        <v>7579207.4699999997</v>
      </c>
      <c r="N453" s="206">
        <f t="shared" si="147"/>
        <v>1</v>
      </c>
      <c r="O453" s="206">
        <f t="shared" si="148"/>
        <v>0</v>
      </c>
      <c r="P453" s="206">
        <f t="shared" si="149"/>
        <v>0</v>
      </c>
      <c r="Q453" s="211" t="str">
        <f t="shared" si="150"/>
        <v/>
      </c>
      <c r="R453" s="206">
        <f t="shared" si="151"/>
        <v>1</v>
      </c>
      <c r="S453" s="212">
        <f>IFERROR(INDEX(Raw_DATA!J:J,MATCH(Risk7_PlusY67!$D453,Raw_DATA!$A:$A,0)),"")</f>
        <v>-229932.79</v>
      </c>
      <c r="T453" s="213">
        <f>IFERROR(INDEX(Raw_DATA!K:K,MATCH(Risk7_PlusY67!$D453,Raw_DATA!$A:$A,0)),"")</f>
        <v>2175371.08</v>
      </c>
      <c r="U453" s="214">
        <f t="shared" si="152"/>
        <v>1</v>
      </c>
      <c r="V453" s="214">
        <f t="shared" si="153"/>
        <v>1</v>
      </c>
      <c r="W453" s="214">
        <f>IF(OR(AND((K453&lt;0.8),(AJ453&gt;180)),AND((K453&lt;0.8),(AJ453&lt;10)),AND((K453&gt;=0.8),(AJ453&lt;10)),AND((K453&gt;=0.8),(AJ453&gt;90))),0,1)</f>
        <v>0</v>
      </c>
      <c r="X453" s="214">
        <f t="shared" si="154"/>
        <v>1</v>
      </c>
      <c r="Y453" s="214">
        <f t="shared" si="155"/>
        <v>1</v>
      </c>
      <c r="Z453" s="214">
        <f t="shared" si="156"/>
        <v>1</v>
      </c>
      <c r="AA453" s="214">
        <f t="shared" si="157"/>
        <v>1</v>
      </c>
      <c r="AB453" s="215" t="str">
        <f t="shared" si="158"/>
        <v>A-</v>
      </c>
      <c r="AC453" s="215" t="str">
        <f t="shared" si="159"/>
        <v>1A-</v>
      </c>
      <c r="AD453" s="216"/>
      <c r="AE453" s="216"/>
      <c r="AF453" s="434">
        <f>IFERROR(INDEX(Raw_DATA!L:L,MATCH(Risk7_PlusY67!$D453,Raw_DATA!$A:$A,0)),"")</f>
        <v>-0.2</v>
      </c>
      <c r="AG453" s="434">
        <f>IFERROR(INDEX(AVGGroup!$D$5:$D$21,MATCH(Risk7_PlusY67!$H453,AVGGroup!$C$5:$C$21,0)),"")</f>
        <v>-4.37</v>
      </c>
      <c r="AH453" s="434">
        <f>IFERROR(INDEX(Raw_DATA!M:M,MATCH(Risk7_PlusY67!$D453,Raw_DATA!$A:$A,0)),"")</f>
        <v>9.86</v>
      </c>
      <c r="AI453" s="435">
        <f>IFERROR(INDEX(AVGGroup!$F$5:$F$21,MATCH(Risk7_PlusY67!$H453,AVGGroup!$C$5:$C$21,0)),"")</f>
        <v>-9.19</v>
      </c>
      <c r="AJ453" s="401">
        <f>IFERROR(INDEX(Raw_DATA!N:N,MATCH(Risk7_PlusY67!$D453,Raw_DATA!$A:$A,0)),"")</f>
        <v>343</v>
      </c>
      <c r="AK453" s="401">
        <f>IFERROR(INDEX(Raw_DATA!O:O,MATCH(Risk7_PlusY67!$D453,Raw_DATA!$A:$A,0)),"")</f>
        <v>43</v>
      </c>
      <c r="AL453" s="401">
        <f>IFERROR(INDEX(Raw_DATA!P:P,MATCH(Risk7_PlusY67!$D453,Raw_DATA!$A:$A,0)),"")</f>
        <v>55</v>
      </c>
      <c r="AM453" s="401">
        <f>IFERROR(INDEX(Raw_DATA!Q:Q,MATCH(Risk7_PlusY67!$D453,Raw_DATA!$A:$A,0)),"")</f>
        <v>80</v>
      </c>
      <c r="AN453" s="401">
        <f>IFERROR(INDEX(Raw_DATA!R:R,MATCH(Risk7_PlusY67!$D453,Raw_DATA!$A:$A,0)),"")</f>
        <v>20</v>
      </c>
      <c r="AO453" s="407"/>
      <c r="AP453" s="411" t="b">
        <f>AB453=AY453</f>
        <v>1</v>
      </c>
      <c r="AQ453" s="340">
        <f t="shared" si="160"/>
        <v>0</v>
      </c>
      <c r="AR453" s="123">
        <f t="shared" si="161"/>
        <v>1</v>
      </c>
      <c r="AS453" s="123">
        <f t="shared" si="162"/>
        <v>1</v>
      </c>
      <c r="AT453" s="123">
        <f>IF(OR(AND((K453&lt;0.8),(BE453&gt;180)),AND((K453&lt;0.8),(BE453&lt;10)),AND((K453&gt;=0.8),(BE453&lt;10)),AND((K453&gt;=0.8),(BE453&gt;90))),0,1)</f>
        <v>0</v>
      </c>
      <c r="AU453" s="123">
        <f t="shared" si="163"/>
        <v>1</v>
      </c>
      <c r="AV453" s="123">
        <f t="shared" si="164"/>
        <v>1</v>
      </c>
      <c r="AW453" s="123">
        <f t="shared" si="165"/>
        <v>1</v>
      </c>
      <c r="AX453" s="123">
        <f t="shared" si="166"/>
        <v>1</v>
      </c>
      <c r="AY453" s="416" t="str">
        <f t="shared" si="167"/>
        <v>A-</v>
      </c>
      <c r="AZ453" s="416" t="str">
        <f>R453&amp;AY453</f>
        <v>1A-</v>
      </c>
      <c r="BA453" s="417">
        <f>IFERROR(INDEX(Raw_DATA!L:L,MATCH(Risk7_PlusY67!$D453,Raw_DATA!$A:$A,0)),"")</f>
        <v>-0.2</v>
      </c>
      <c r="BB453" s="417">
        <f>IFERROR(INDEX(AVGGroup!$H$5:$H$21,MATCH(Risk7_PlusY67!$BJ453,AVGGroup!$C$5:$C$21,0)),"")</f>
        <v>-3.95</v>
      </c>
      <c r="BC453" s="417">
        <f>IFERROR(INDEX(Raw_DATA!M:M,MATCH(Risk7_PlusY67!$D453,Raw_DATA!$A:$A,0)),"")</f>
        <v>9.86</v>
      </c>
      <c r="BD453" s="418">
        <f>IFERROR(INDEX(AVGGroup!$J$5:$J$21,MATCH(Risk7_PlusY67!$BJ453,AVGGroup!$C$5:$C$21,0)),"")</f>
        <v>-8.8800000000000008</v>
      </c>
      <c r="BE453" s="407">
        <f>IFERROR(INDEX(Raw_DATA!N:N,MATCH(Risk7_PlusY67!$D453,Raw_DATA!$A:$A,0)),"")</f>
        <v>343</v>
      </c>
      <c r="BF453" s="407">
        <f>IFERROR(INDEX(Raw_DATA!O:O,MATCH(Risk7_PlusY67!$D453,Raw_DATA!$A:$A,0)),"")</f>
        <v>43</v>
      </c>
      <c r="BG453" s="407">
        <f>IFERROR(INDEX(Raw_DATA!P:P,MATCH(Risk7_PlusY67!$D453,Raw_DATA!$A:$A,0)),"")</f>
        <v>55</v>
      </c>
      <c r="BH453" s="407">
        <f>IFERROR(INDEX(Raw_DATA!Q:Q,MATCH(Risk7_PlusY67!$D453,Raw_DATA!$A:$A,0)),"")</f>
        <v>80</v>
      </c>
      <c r="BI453" s="407">
        <f>IFERROR(INDEX(Raw_DATA!R:R,MATCH(Risk7_PlusY67!$D453,Raw_DATA!$A:$A,0)),"")</f>
        <v>20</v>
      </c>
      <c r="BJ453" s="124" t="str">
        <f>INDEX('Org2567'!$BM:$BM,MATCH(Risk7_PlusY67!D453,'Org2567'!$D:$D,0))</f>
        <v>รพช.F2 P30,000-60,000</v>
      </c>
    </row>
    <row r="454" spans="1:62" x14ac:dyDescent="0.7">
      <c r="A454" s="206">
        <f>IF(ISBLANK(D454),"",COUNTA($D$3:D454))</f>
        <v>452</v>
      </c>
      <c r="B454" s="207">
        <f>IFERROR(INDEX(ID!$E:$E,MATCH(Risk7_PlusY67!$D454,ID!$A:$A,0)),"")</f>
        <v>7</v>
      </c>
      <c r="C454" s="207" t="str">
        <f>IFERROR(INDEX(ID!$I:$I,MATCH(Risk7_PlusY67!$D454,ID!$A:$A,0)),"")</f>
        <v>ขอนแก่น</v>
      </c>
      <c r="D454" s="295" t="s">
        <v>463</v>
      </c>
      <c r="E454" s="207" t="str">
        <f>IFERROR(INDEX(ID!$C:$C,MATCH(Risk7_PlusY67!$D454,ID!$A:$A,0)),"")</f>
        <v>เขาสวนกวาง,รพช.</v>
      </c>
      <c r="F454" s="207" t="str">
        <f>IFERROR(INDEX(ID!$G:$G,MATCH(Risk7_PlusY67!$D454,ID!$A:$A,0)),"")</f>
        <v>รพช.</v>
      </c>
      <c r="G454" s="206">
        <f>IFERROR(INDEX(ID!$J:$J,MATCH(Risk7_PlusY67!$D454,ID!$A:$A,0)),"")</f>
        <v>45</v>
      </c>
      <c r="H454" s="208" t="str">
        <f>IFERROR(INDEX(ID!$P:$P,MATCH(Risk7_PlusY67!$D454,ID!$A:$A,0)),"")</f>
        <v>รพช.F1 P&lt;=50,000</v>
      </c>
      <c r="I454" s="209">
        <f>IFERROR(INDEX(Raw_DATA!E:E,MATCH(Risk7_PlusY67!$D454,Raw_DATA!$A:$A,0)),"")</f>
        <v>1.28</v>
      </c>
      <c r="J454" s="209">
        <f>IFERROR(INDEX(Raw_DATA!F:F,MATCH(Risk7_PlusY67!$D454,Raw_DATA!$A:$A,0)),"")</f>
        <v>1.2</v>
      </c>
      <c r="K454" s="209">
        <f>IFERROR(INDEX(Raw_DATA!G:G,MATCH(Risk7_PlusY67!$D454,Raw_DATA!$A:$A,0)),"")</f>
        <v>0.81</v>
      </c>
      <c r="L454" s="209">
        <f>IFERROR(INDEX(Raw_DATA!H:H,MATCH(Risk7_PlusY67!$D454,Raw_DATA!$A:$A,0)),"")</f>
        <v>8103762.4100000001</v>
      </c>
      <c r="M454" s="210">
        <f>IFERROR(INDEX(Raw_DATA!I:I,MATCH(Risk7_PlusY67!$D454,Raw_DATA!$A:$A,0)),"")</f>
        <v>2047692.19</v>
      </c>
      <c r="N454" s="206">
        <f t="shared" si="147"/>
        <v>1</v>
      </c>
      <c r="O454" s="206">
        <f t="shared" si="148"/>
        <v>0</v>
      </c>
      <c r="P454" s="206">
        <f t="shared" si="149"/>
        <v>0</v>
      </c>
      <c r="Q454" s="211" t="str">
        <f t="shared" si="150"/>
        <v/>
      </c>
      <c r="R454" s="206">
        <f t="shared" si="151"/>
        <v>1</v>
      </c>
      <c r="S454" s="212">
        <f>IFERROR(INDEX(Raw_DATA!J:J,MATCH(Risk7_PlusY67!$D454,Raw_DATA!$A:$A,0)),"")</f>
        <v>3361125.55</v>
      </c>
      <c r="T454" s="213">
        <f>IFERROR(INDEX(Raw_DATA!K:K,MATCH(Risk7_PlusY67!$D454,Raw_DATA!$A:$A,0)),"")</f>
        <v>-5977572.9800000004</v>
      </c>
      <c r="U454" s="214">
        <f t="shared" si="152"/>
        <v>1</v>
      </c>
      <c r="V454" s="214">
        <f t="shared" si="153"/>
        <v>1</v>
      </c>
      <c r="W454" s="214">
        <f>IF(OR(AND((K454&lt;0.8),(AJ454&gt;180)),AND((K454&lt;0.8),(AJ454&lt;10)),AND((K454&gt;=0.8),(AJ454&lt;10)),AND((K454&gt;=0.8),(AJ454&gt;90))),0,1)</f>
        <v>0</v>
      </c>
      <c r="X454" s="214">
        <f t="shared" si="154"/>
        <v>0</v>
      </c>
      <c r="Y454" s="214">
        <f t="shared" si="155"/>
        <v>0</v>
      </c>
      <c r="Z454" s="214">
        <f t="shared" si="156"/>
        <v>0</v>
      </c>
      <c r="AA454" s="214">
        <f t="shared" si="157"/>
        <v>1</v>
      </c>
      <c r="AB454" s="215" t="str">
        <f t="shared" si="158"/>
        <v>C</v>
      </c>
      <c r="AC454" s="215" t="str">
        <f t="shared" si="159"/>
        <v>1C</v>
      </c>
      <c r="AD454" s="216"/>
      <c r="AE454" s="216"/>
      <c r="AF454" s="434">
        <f>IFERROR(INDEX(Raw_DATA!L:L,MATCH(Risk7_PlusY67!$D454,Raw_DATA!$A:$A,0)),"")</f>
        <v>3.42</v>
      </c>
      <c r="AG454" s="434">
        <f>IFERROR(INDEX(AVGGroup!$D$5:$D$21,MATCH(Risk7_PlusY67!$H454,AVGGroup!$C$5:$C$21,0)),"")</f>
        <v>-3.15</v>
      </c>
      <c r="AH454" s="434">
        <f>IFERROR(INDEX(Raw_DATA!M:M,MATCH(Risk7_PlusY67!$D454,Raw_DATA!$A:$A,0)),"")</f>
        <v>3.14</v>
      </c>
      <c r="AI454" s="435">
        <f>IFERROR(INDEX(AVGGroup!$F$5:$F$21,MATCH(Risk7_PlusY67!$H454,AVGGroup!$C$5:$C$21,0)),"")</f>
        <v>-7.1</v>
      </c>
      <c r="AJ454" s="401">
        <f>IFERROR(INDEX(Raw_DATA!N:N,MATCH(Risk7_PlusY67!$D454,Raw_DATA!$A:$A,0)),"")</f>
        <v>450</v>
      </c>
      <c r="AK454" s="401">
        <f>IFERROR(INDEX(Raw_DATA!O:O,MATCH(Risk7_PlusY67!$D454,Raw_DATA!$A:$A,0)),"")</f>
        <v>100</v>
      </c>
      <c r="AL454" s="401">
        <f>IFERROR(INDEX(Raw_DATA!P:P,MATCH(Risk7_PlusY67!$D454,Raw_DATA!$A:$A,0)),"")</f>
        <v>88</v>
      </c>
      <c r="AM454" s="401">
        <f>IFERROR(INDEX(Raw_DATA!Q:Q,MATCH(Risk7_PlusY67!$D454,Raw_DATA!$A:$A,0)),"")</f>
        <v>144</v>
      </c>
      <c r="AN454" s="401">
        <f>IFERROR(INDEX(Raw_DATA!R:R,MATCH(Risk7_PlusY67!$D454,Raw_DATA!$A:$A,0)),"")</f>
        <v>51</v>
      </c>
      <c r="AO454" s="407"/>
      <c r="AP454" s="411" t="b">
        <f>AB454=AY454</f>
        <v>1</v>
      </c>
      <c r="AQ454" s="340">
        <f t="shared" si="160"/>
        <v>0</v>
      </c>
      <c r="AR454" s="123">
        <f t="shared" si="161"/>
        <v>1</v>
      </c>
      <c r="AS454" s="123">
        <f t="shared" si="162"/>
        <v>1</v>
      </c>
      <c r="AT454" s="123">
        <f>IF(OR(AND((K454&lt;0.8),(BE454&gt;180)),AND((K454&lt;0.8),(BE454&lt;10)),AND((K454&gt;=0.8),(BE454&lt;10)),AND((K454&gt;=0.8),(BE454&gt;90))),0,1)</f>
        <v>0</v>
      </c>
      <c r="AU454" s="123">
        <f t="shared" si="163"/>
        <v>0</v>
      </c>
      <c r="AV454" s="123">
        <f t="shared" si="164"/>
        <v>0</v>
      </c>
      <c r="AW454" s="123">
        <f t="shared" si="165"/>
        <v>0</v>
      </c>
      <c r="AX454" s="123">
        <f t="shared" si="166"/>
        <v>1</v>
      </c>
      <c r="AY454" s="416" t="str">
        <f t="shared" si="167"/>
        <v>C</v>
      </c>
      <c r="AZ454" s="416" t="str">
        <f>R454&amp;AY454</f>
        <v>1C</v>
      </c>
      <c r="BA454" s="417">
        <f>IFERROR(INDEX(Raw_DATA!L:L,MATCH(Risk7_PlusY67!$D454,Raw_DATA!$A:$A,0)),"")</f>
        <v>3.42</v>
      </c>
      <c r="BB454" s="417">
        <f>IFERROR(INDEX(AVGGroup!$H$5:$H$21,MATCH(Risk7_PlusY67!$BJ454,AVGGroup!$C$5:$C$21,0)),"")</f>
        <v>-3.15</v>
      </c>
      <c r="BC454" s="417">
        <f>IFERROR(INDEX(Raw_DATA!M:M,MATCH(Risk7_PlusY67!$D454,Raw_DATA!$A:$A,0)),"")</f>
        <v>3.14</v>
      </c>
      <c r="BD454" s="418">
        <f>IFERROR(INDEX(AVGGroup!$J$5:$J$21,MATCH(Risk7_PlusY67!$BJ454,AVGGroup!$C$5:$C$21,0)),"")</f>
        <v>-7.1</v>
      </c>
      <c r="BE454" s="407">
        <f>IFERROR(INDEX(Raw_DATA!N:N,MATCH(Risk7_PlusY67!$D454,Raw_DATA!$A:$A,0)),"")</f>
        <v>450</v>
      </c>
      <c r="BF454" s="407">
        <f>IFERROR(INDEX(Raw_DATA!O:O,MATCH(Risk7_PlusY67!$D454,Raw_DATA!$A:$A,0)),"")</f>
        <v>100</v>
      </c>
      <c r="BG454" s="407">
        <f>IFERROR(INDEX(Raw_DATA!P:P,MATCH(Risk7_PlusY67!$D454,Raw_DATA!$A:$A,0)),"")</f>
        <v>88</v>
      </c>
      <c r="BH454" s="407">
        <f>IFERROR(INDEX(Raw_DATA!Q:Q,MATCH(Risk7_PlusY67!$D454,Raw_DATA!$A:$A,0)),"")</f>
        <v>144</v>
      </c>
      <c r="BI454" s="407">
        <f>IFERROR(INDEX(Raw_DATA!R:R,MATCH(Risk7_PlusY67!$D454,Raw_DATA!$A:$A,0)),"")</f>
        <v>51</v>
      </c>
      <c r="BJ454" s="124" t="str">
        <f>INDEX('Org2567'!$BM:$BM,MATCH(Risk7_PlusY67!D454,'Org2567'!$D:$D,0))</f>
        <v>รพช.F1 P&lt;=50,000</v>
      </c>
    </row>
    <row r="455" spans="1:62" x14ac:dyDescent="0.7">
      <c r="A455" s="206">
        <f>IF(ISBLANK(D455),"",COUNTA($D$3:D455))</f>
        <v>453</v>
      </c>
      <c r="B455" s="207">
        <f>IFERROR(INDEX(ID!$E:$E,MATCH(Risk7_PlusY67!$D455,ID!$A:$A,0)),"")</f>
        <v>7</v>
      </c>
      <c r="C455" s="207" t="str">
        <f>IFERROR(INDEX(ID!$I:$I,MATCH(Risk7_PlusY67!$D455,ID!$A:$A,0)),"")</f>
        <v>ขอนแก่น</v>
      </c>
      <c r="D455" s="295" t="s">
        <v>464</v>
      </c>
      <c r="E455" s="207" t="str">
        <f>IFERROR(INDEX(ID!$C:$C,MATCH(Risk7_PlusY67!$D455,ID!$A:$A,0)),"")</f>
        <v>ภูผาม่าน,รพช.</v>
      </c>
      <c r="F455" s="207" t="str">
        <f>IFERROR(INDEX(ID!$G:$G,MATCH(Risk7_PlusY67!$D455,ID!$A:$A,0)),"")</f>
        <v>รพช.</v>
      </c>
      <c r="G455" s="206">
        <f>IFERROR(INDEX(ID!$J:$J,MATCH(Risk7_PlusY67!$D455,ID!$A:$A,0)),"")</f>
        <v>30</v>
      </c>
      <c r="H455" s="208" t="str">
        <f>IFERROR(INDEX(ID!$P:$P,MATCH(Risk7_PlusY67!$D455,ID!$A:$A,0)),"")</f>
        <v>รพช.F2 P&lt;=30,000</v>
      </c>
      <c r="I455" s="209">
        <f>IFERROR(INDEX(Raw_DATA!E:E,MATCH(Risk7_PlusY67!$D455,Raw_DATA!$A:$A,0)),"")</f>
        <v>1.07</v>
      </c>
      <c r="J455" s="209">
        <f>IFERROR(INDEX(Raw_DATA!F:F,MATCH(Risk7_PlusY67!$D455,Raw_DATA!$A:$A,0)),"")</f>
        <v>1</v>
      </c>
      <c r="K455" s="209">
        <f>IFERROR(INDEX(Raw_DATA!G:G,MATCH(Risk7_PlusY67!$D455,Raw_DATA!$A:$A,0)),"")</f>
        <v>0.66</v>
      </c>
      <c r="L455" s="209">
        <f>IFERROR(INDEX(Raw_DATA!H:H,MATCH(Risk7_PlusY67!$D455,Raw_DATA!$A:$A,0)),"")</f>
        <v>1671940.5</v>
      </c>
      <c r="M455" s="210">
        <f>IFERROR(INDEX(Raw_DATA!I:I,MATCH(Risk7_PlusY67!$D455,Raw_DATA!$A:$A,0)),"")</f>
        <v>872901.22</v>
      </c>
      <c r="N455" s="206">
        <f t="shared" si="147"/>
        <v>2</v>
      </c>
      <c r="O455" s="206">
        <f t="shared" si="148"/>
        <v>0</v>
      </c>
      <c r="P455" s="206">
        <f t="shared" si="149"/>
        <v>0</v>
      </c>
      <c r="Q455" s="211" t="str">
        <f t="shared" si="150"/>
        <v/>
      </c>
      <c r="R455" s="206">
        <f t="shared" si="151"/>
        <v>2</v>
      </c>
      <c r="S455" s="212">
        <f>IFERROR(INDEX(Raw_DATA!J:J,MATCH(Risk7_PlusY67!$D455,Raw_DATA!$A:$A,0)),"")</f>
        <v>3461772.3</v>
      </c>
      <c r="T455" s="213">
        <f>IFERROR(INDEX(Raw_DATA!K:K,MATCH(Risk7_PlusY67!$D455,Raw_DATA!$A:$A,0)),"")</f>
        <v>-8221857.5300000003</v>
      </c>
      <c r="U455" s="214">
        <f t="shared" si="152"/>
        <v>1</v>
      </c>
      <c r="V455" s="214">
        <f t="shared" si="153"/>
        <v>1</v>
      </c>
      <c r="W455" s="214">
        <f>IF(OR(AND((K455&lt;0.8),(AJ455&gt;180)),AND((K455&lt;0.8),(AJ455&lt;10)),AND((K455&gt;=0.8),(AJ455&lt;10)),AND((K455&gt;=0.8),(AJ455&gt;90))),0,1)</f>
        <v>0</v>
      </c>
      <c r="X455" s="214">
        <f t="shared" si="154"/>
        <v>1</v>
      </c>
      <c r="Y455" s="214">
        <f t="shared" si="155"/>
        <v>1</v>
      </c>
      <c r="Z455" s="214">
        <f t="shared" si="156"/>
        <v>0</v>
      </c>
      <c r="AA455" s="214">
        <f t="shared" si="157"/>
        <v>1</v>
      </c>
      <c r="AB455" s="215" t="str">
        <f t="shared" si="158"/>
        <v>B</v>
      </c>
      <c r="AC455" s="215" t="str">
        <f t="shared" si="159"/>
        <v>2B</v>
      </c>
      <c r="AD455" s="216"/>
      <c r="AE455" s="216"/>
      <c r="AF455" s="434">
        <f>IFERROR(INDEX(Raw_DATA!L:L,MATCH(Risk7_PlusY67!$D455,Raw_DATA!$A:$A,0)),"")</f>
        <v>4.45</v>
      </c>
      <c r="AG455" s="434">
        <f>IFERROR(INDEX(AVGGroup!$D$5:$D$21,MATCH(Risk7_PlusY67!$H455,AVGGroup!$C$5:$C$21,0)),"")</f>
        <v>-3.55</v>
      </c>
      <c r="AH455" s="434">
        <f>IFERROR(INDEX(Raw_DATA!M:M,MATCH(Risk7_PlusY67!$D455,Raw_DATA!$A:$A,0)),"")</f>
        <v>2.02</v>
      </c>
      <c r="AI455" s="435">
        <f>IFERROR(INDEX(AVGGroup!$F$5:$F$21,MATCH(Risk7_PlusY67!$H455,AVGGroup!$C$5:$C$21,0)),"")</f>
        <v>-10.199999999999999</v>
      </c>
      <c r="AJ455" s="401">
        <f>IFERROR(INDEX(Raw_DATA!N:N,MATCH(Risk7_PlusY67!$D455,Raw_DATA!$A:$A,0)),"")</f>
        <v>463</v>
      </c>
      <c r="AK455" s="401">
        <f>IFERROR(INDEX(Raw_DATA!O:O,MATCH(Risk7_PlusY67!$D455,Raw_DATA!$A:$A,0)),"")</f>
        <v>33</v>
      </c>
      <c r="AL455" s="401">
        <f>IFERROR(INDEX(Raw_DATA!P:P,MATCH(Risk7_PlusY67!$D455,Raw_DATA!$A:$A,0)),"")</f>
        <v>23</v>
      </c>
      <c r="AM455" s="401">
        <f>IFERROR(INDEX(Raw_DATA!Q:Q,MATCH(Risk7_PlusY67!$D455,Raw_DATA!$A:$A,0)),"")</f>
        <v>496</v>
      </c>
      <c r="AN455" s="401">
        <f>IFERROR(INDEX(Raw_DATA!R:R,MATCH(Risk7_PlusY67!$D455,Raw_DATA!$A:$A,0)),"")</f>
        <v>44</v>
      </c>
      <c r="AO455" s="407"/>
      <c r="AP455" s="411" t="b">
        <f>AB455=AY455</f>
        <v>1</v>
      </c>
      <c r="AQ455" s="340">
        <f t="shared" si="160"/>
        <v>0</v>
      </c>
      <c r="AR455" s="123">
        <f t="shared" si="161"/>
        <v>1</v>
      </c>
      <c r="AS455" s="123">
        <f t="shared" si="162"/>
        <v>1</v>
      </c>
      <c r="AT455" s="123">
        <f>IF(OR(AND((K455&lt;0.8),(BE455&gt;180)),AND((K455&lt;0.8),(BE455&lt;10)),AND((K455&gt;=0.8),(BE455&lt;10)),AND((K455&gt;=0.8),(BE455&gt;90))),0,1)</f>
        <v>0</v>
      </c>
      <c r="AU455" s="123">
        <f t="shared" si="163"/>
        <v>1</v>
      </c>
      <c r="AV455" s="123">
        <f t="shared" si="164"/>
        <v>1</v>
      </c>
      <c r="AW455" s="123">
        <f t="shared" si="165"/>
        <v>0</v>
      </c>
      <c r="AX455" s="123">
        <f t="shared" si="166"/>
        <v>1</v>
      </c>
      <c r="AY455" s="416" t="str">
        <f t="shared" si="167"/>
        <v>B</v>
      </c>
      <c r="AZ455" s="416" t="str">
        <f>R455&amp;AY455</f>
        <v>2B</v>
      </c>
      <c r="BA455" s="417">
        <f>IFERROR(INDEX(Raw_DATA!L:L,MATCH(Risk7_PlusY67!$D455,Raw_DATA!$A:$A,0)),"")</f>
        <v>4.45</v>
      </c>
      <c r="BB455" s="417">
        <f>IFERROR(INDEX(AVGGroup!$H$5:$H$21,MATCH(Risk7_PlusY67!$BJ455,AVGGroup!$C$5:$C$21,0)),"")</f>
        <v>-3.54</v>
      </c>
      <c r="BC455" s="417">
        <f>IFERROR(INDEX(Raw_DATA!M:M,MATCH(Risk7_PlusY67!$D455,Raw_DATA!$A:$A,0)),"")</f>
        <v>2.02</v>
      </c>
      <c r="BD455" s="418">
        <f>IFERROR(INDEX(AVGGroup!$J$5:$J$21,MATCH(Risk7_PlusY67!$BJ455,AVGGroup!$C$5:$C$21,0)),"")</f>
        <v>-10.199999999999999</v>
      </c>
      <c r="BE455" s="407">
        <f>IFERROR(INDEX(Raw_DATA!N:N,MATCH(Risk7_PlusY67!$D455,Raw_DATA!$A:$A,0)),"")</f>
        <v>463</v>
      </c>
      <c r="BF455" s="407">
        <f>IFERROR(INDEX(Raw_DATA!O:O,MATCH(Risk7_PlusY67!$D455,Raw_DATA!$A:$A,0)),"")</f>
        <v>33</v>
      </c>
      <c r="BG455" s="407">
        <f>IFERROR(INDEX(Raw_DATA!P:P,MATCH(Risk7_PlusY67!$D455,Raw_DATA!$A:$A,0)),"")</f>
        <v>23</v>
      </c>
      <c r="BH455" s="407">
        <f>IFERROR(INDEX(Raw_DATA!Q:Q,MATCH(Risk7_PlusY67!$D455,Raw_DATA!$A:$A,0)),"")</f>
        <v>496</v>
      </c>
      <c r="BI455" s="407">
        <f>IFERROR(INDEX(Raw_DATA!R:R,MATCH(Risk7_PlusY67!$D455,Raw_DATA!$A:$A,0)),"")</f>
        <v>44</v>
      </c>
      <c r="BJ455" s="124" t="str">
        <f>INDEX('Org2567'!$BM:$BM,MATCH(Risk7_PlusY67!D455,'Org2567'!$D:$D,0))</f>
        <v>รพช.F2 P&lt;=30,000</v>
      </c>
    </row>
    <row r="456" spans="1:62" x14ac:dyDescent="0.7">
      <c r="A456" s="206">
        <f>IF(ISBLANK(D456),"",COUNTA($D$3:D456))</f>
        <v>454</v>
      </c>
      <c r="B456" s="207">
        <f>IFERROR(INDEX(ID!$E:$E,MATCH(Risk7_PlusY67!$D456,ID!$A:$A,0)),"")</f>
        <v>7</v>
      </c>
      <c r="C456" s="207" t="str">
        <f>IFERROR(INDEX(ID!$I:$I,MATCH(Risk7_PlusY67!$D456,ID!$A:$A,0)),"")</f>
        <v>ขอนแก่น</v>
      </c>
      <c r="D456" s="295" t="s">
        <v>465</v>
      </c>
      <c r="E456" s="207" t="str">
        <f>IFERROR(INDEX(ID!$C:$C,MATCH(Risk7_PlusY67!$D456,ID!$A:$A,0)),"")</f>
        <v>สมเด็จพระยุพราชกระนวน,รพช.</v>
      </c>
      <c r="F456" s="207" t="str">
        <f>IFERROR(INDEX(ID!$G:$G,MATCH(Risk7_PlusY67!$D456,ID!$A:$A,0)),"")</f>
        <v>รพช.</v>
      </c>
      <c r="G456" s="206">
        <f>IFERROR(INDEX(ID!$J:$J,MATCH(Risk7_PlusY67!$D456,ID!$A:$A,0)),"")</f>
        <v>150</v>
      </c>
      <c r="H456" s="208" t="str">
        <f>IFERROR(INDEX(ID!$P:$P,MATCH(Risk7_PlusY67!$D456,ID!$A:$A,0)),"")</f>
        <v>รพช.M2 B&gt;100</v>
      </c>
      <c r="I456" s="209">
        <f>IFERROR(INDEX(Raw_DATA!E:E,MATCH(Risk7_PlusY67!$D456,Raw_DATA!$A:$A,0)),"")</f>
        <v>1.94</v>
      </c>
      <c r="J456" s="209">
        <f>IFERROR(INDEX(Raw_DATA!F:F,MATCH(Risk7_PlusY67!$D456,Raw_DATA!$A:$A,0)),"")</f>
        <v>1.76</v>
      </c>
      <c r="K456" s="209">
        <f>IFERROR(INDEX(Raw_DATA!G:G,MATCH(Risk7_PlusY67!$D456,Raw_DATA!$A:$A,0)),"")</f>
        <v>0.52</v>
      </c>
      <c r="L456" s="209">
        <f>IFERROR(INDEX(Raw_DATA!H:H,MATCH(Risk7_PlusY67!$D456,Raw_DATA!$A:$A,0)),"")</f>
        <v>80072391.040000007</v>
      </c>
      <c r="M456" s="210">
        <f>IFERROR(INDEX(Raw_DATA!I:I,MATCH(Risk7_PlusY67!$D456,Raw_DATA!$A:$A,0)),"")</f>
        <v>-785296.57</v>
      </c>
      <c r="N456" s="206">
        <f t="shared" si="147"/>
        <v>1</v>
      </c>
      <c r="O456" s="206">
        <f t="shared" si="148"/>
        <v>1</v>
      </c>
      <c r="P456" s="206">
        <f t="shared" si="149"/>
        <v>0</v>
      </c>
      <c r="Q456" s="211">
        <f t="shared" si="150"/>
        <v>1223.5</v>
      </c>
      <c r="R456" s="206">
        <f t="shared" si="151"/>
        <v>2</v>
      </c>
      <c r="S456" s="212">
        <f>IFERROR(INDEX(Raw_DATA!J:J,MATCH(Risk7_PlusY67!$D456,Raw_DATA!$A:$A,0)),"")</f>
        <v>15280448.24</v>
      </c>
      <c r="T456" s="213">
        <f>IFERROR(INDEX(Raw_DATA!K:K,MATCH(Risk7_PlusY67!$D456,Raw_DATA!$A:$A,0)),"")</f>
        <v>-41323514.07</v>
      </c>
      <c r="U456" s="214">
        <f t="shared" si="152"/>
        <v>1</v>
      </c>
      <c r="V456" s="214">
        <f t="shared" si="153"/>
        <v>1</v>
      </c>
      <c r="W456" s="214">
        <f>IF(OR(AND((K456&lt;0.8),(AJ456&gt;180)),AND((K456&lt;0.8),(AJ456&lt;10)),AND((K456&gt;=0.8),(AJ456&lt;10)),AND((K456&gt;=0.8),(AJ456&gt;90))),0,1)</f>
        <v>0</v>
      </c>
      <c r="X456" s="214">
        <f t="shared" si="154"/>
        <v>0</v>
      </c>
      <c r="Y456" s="214">
        <f t="shared" si="155"/>
        <v>0</v>
      </c>
      <c r="Z456" s="214">
        <f t="shared" si="156"/>
        <v>0</v>
      </c>
      <c r="AA456" s="214">
        <f t="shared" si="157"/>
        <v>1</v>
      </c>
      <c r="AB456" s="215" t="str">
        <f t="shared" si="158"/>
        <v>C</v>
      </c>
      <c r="AC456" s="215" t="str">
        <f t="shared" si="159"/>
        <v>2C</v>
      </c>
      <c r="AD456" s="216"/>
      <c r="AE456" s="216"/>
      <c r="AF456" s="434">
        <f>IFERROR(INDEX(Raw_DATA!L:L,MATCH(Risk7_PlusY67!$D456,Raw_DATA!$A:$A,0)),"")</f>
        <v>4.34</v>
      </c>
      <c r="AG456" s="434">
        <f>IFERROR(INDEX(AVGGroup!$D$5:$D$21,MATCH(Risk7_PlusY67!$H456,AVGGroup!$C$5:$C$21,0)),"")</f>
        <v>-2.2400000000000002</v>
      </c>
      <c r="AH456" s="434">
        <f>IFERROR(INDEX(Raw_DATA!M:M,MATCH(Risk7_PlusY67!$D456,Raw_DATA!$A:$A,0)),"")</f>
        <v>-0.18</v>
      </c>
      <c r="AI456" s="435">
        <f>IFERROR(INDEX(AVGGroup!$F$5:$F$21,MATCH(Risk7_PlusY67!$H456,AVGGroup!$C$5:$C$21,0)),"")</f>
        <v>-7.61</v>
      </c>
      <c r="AJ456" s="401">
        <f>IFERROR(INDEX(Raw_DATA!N:N,MATCH(Risk7_PlusY67!$D456,Raw_DATA!$A:$A,0)),"")</f>
        <v>197</v>
      </c>
      <c r="AK456" s="401">
        <f>IFERROR(INDEX(Raw_DATA!O:O,MATCH(Risk7_PlusY67!$D456,Raw_DATA!$A:$A,0)),"")</f>
        <v>108</v>
      </c>
      <c r="AL456" s="401">
        <f>IFERROR(INDEX(Raw_DATA!P:P,MATCH(Risk7_PlusY67!$D456,Raw_DATA!$A:$A,0)),"")</f>
        <v>94</v>
      </c>
      <c r="AM456" s="401">
        <f>IFERROR(INDEX(Raw_DATA!Q:Q,MATCH(Risk7_PlusY67!$D456,Raw_DATA!$A:$A,0)),"")</f>
        <v>572</v>
      </c>
      <c r="AN456" s="401">
        <f>IFERROR(INDEX(Raw_DATA!R:R,MATCH(Risk7_PlusY67!$D456,Raw_DATA!$A:$A,0)),"")</f>
        <v>54</v>
      </c>
      <c r="AO456" s="407"/>
      <c r="AP456" s="411" t="b">
        <f>AB456=AY456</f>
        <v>1</v>
      </c>
      <c r="AQ456" s="340">
        <f t="shared" si="160"/>
        <v>1</v>
      </c>
      <c r="AR456" s="123">
        <f t="shared" si="161"/>
        <v>1</v>
      </c>
      <c r="AS456" s="123">
        <f t="shared" si="162"/>
        <v>1</v>
      </c>
      <c r="AT456" s="123">
        <f>IF(OR(AND((K456&lt;0.8),(BE456&gt;180)),AND((K456&lt;0.8),(BE456&lt;10)),AND((K456&gt;=0.8),(BE456&lt;10)),AND((K456&gt;=0.8),(BE456&gt;90))),0,1)</f>
        <v>0</v>
      </c>
      <c r="AU456" s="123">
        <f t="shared" si="163"/>
        <v>0</v>
      </c>
      <c r="AV456" s="123">
        <f t="shared" si="164"/>
        <v>0</v>
      </c>
      <c r="AW456" s="123">
        <f t="shared" si="165"/>
        <v>0</v>
      </c>
      <c r="AX456" s="123">
        <f t="shared" si="166"/>
        <v>1</v>
      </c>
      <c r="AY456" s="416" t="str">
        <f t="shared" si="167"/>
        <v>C</v>
      </c>
      <c r="AZ456" s="416" t="str">
        <f>R456&amp;AY456</f>
        <v>2C</v>
      </c>
      <c r="BA456" s="417">
        <f>IFERROR(INDEX(Raw_DATA!L:L,MATCH(Risk7_PlusY67!$D456,Raw_DATA!$A:$A,0)),"")</f>
        <v>4.34</v>
      </c>
      <c r="BB456" s="417">
        <f>IFERROR(INDEX(AVGGroup!$H$5:$H$21,MATCH(Risk7_PlusY67!$BJ456,AVGGroup!$C$5:$C$21,0)),"")</f>
        <v>-2.25</v>
      </c>
      <c r="BC456" s="417">
        <f>IFERROR(INDEX(Raw_DATA!M:M,MATCH(Risk7_PlusY67!$D456,Raw_DATA!$A:$A,0)),"")</f>
        <v>-0.18</v>
      </c>
      <c r="BD456" s="418">
        <f>IFERROR(INDEX(AVGGroup!$J$5:$J$21,MATCH(Risk7_PlusY67!$BJ456,AVGGroup!$C$5:$C$21,0)),"")</f>
        <v>-7.61</v>
      </c>
      <c r="BE456" s="407">
        <f>IFERROR(INDEX(Raw_DATA!N:N,MATCH(Risk7_PlusY67!$D456,Raw_DATA!$A:$A,0)),"")</f>
        <v>197</v>
      </c>
      <c r="BF456" s="407">
        <f>IFERROR(INDEX(Raw_DATA!O:O,MATCH(Risk7_PlusY67!$D456,Raw_DATA!$A:$A,0)),"")</f>
        <v>108</v>
      </c>
      <c r="BG456" s="407">
        <f>IFERROR(INDEX(Raw_DATA!P:P,MATCH(Risk7_PlusY67!$D456,Raw_DATA!$A:$A,0)),"")</f>
        <v>94</v>
      </c>
      <c r="BH456" s="407">
        <f>IFERROR(INDEX(Raw_DATA!Q:Q,MATCH(Risk7_PlusY67!$D456,Raw_DATA!$A:$A,0)),"")</f>
        <v>572</v>
      </c>
      <c r="BI456" s="407">
        <f>IFERROR(INDEX(Raw_DATA!R:R,MATCH(Risk7_PlusY67!$D456,Raw_DATA!$A:$A,0)),"")</f>
        <v>54</v>
      </c>
      <c r="BJ456" s="124" t="str">
        <f>INDEX('Org2567'!$BM:$BM,MATCH(Risk7_PlusY67!D456,'Org2567'!$D:$D,0))</f>
        <v>รพช.M2 B&gt;100</v>
      </c>
    </row>
    <row r="457" spans="1:62" x14ac:dyDescent="0.7">
      <c r="A457" s="206">
        <f>IF(ISBLANK(D457),"",COUNTA($D$3:D457))</f>
        <v>455</v>
      </c>
      <c r="B457" s="207">
        <f>IFERROR(INDEX(ID!$E:$E,MATCH(Risk7_PlusY67!$D457,ID!$A:$A,0)),"")</f>
        <v>7</v>
      </c>
      <c r="C457" s="207" t="str">
        <f>IFERROR(INDEX(ID!$I:$I,MATCH(Risk7_PlusY67!$D457,ID!$A:$A,0)),"")</f>
        <v>ขอนแก่น</v>
      </c>
      <c r="D457" s="295" t="s">
        <v>466</v>
      </c>
      <c r="E457" s="207" t="str">
        <f>IFERROR(INDEX(ID!$C:$C,MATCH(Risk7_PlusY67!$D457,ID!$A:$A,0)),"")</f>
        <v>สิรินธร จังหวัดขอนแก่น,รพท.</v>
      </c>
      <c r="F457" s="207" t="str">
        <f>IFERROR(INDEX(ID!$G:$G,MATCH(Risk7_PlusY67!$D457,ID!$A:$A,0)),"")</f>
        <v>รพท.</v>
      </c>
      <c r="G457" s="206">
        <f>IFERROR(INDEX(ID!$J:$J,MATCH(Risk7_PlusY67!$D457,ID!$A:$A,0)),"")</f>
        <v>170</v>
      </c>
      <c r="H457" s="208" t="str">
        <f>IFERROR(INDEX(ID!$P:$P,MATCH(Risk7_PlusY67!$D457,ID!$A:$A,0)),"")</f>
        <v>รพท.M1 B&gt;200</v>
      </c>
      <c r="I457" s="209">
        <f>IFERROR(INDEX(Raw_DATA!E:E,MATCH(Risk7_PlusY67!$D457,Raw_DATA!$A:$A,0)),"")</f>
        <v>3.14</v>
      </c>
      <c r="J457" s="209">
        <f>IFERROR(INDEX(Raw_DATA!F:F,MATCH(Risk7_PlusY67!$D457,Raw_DATA!$A:$A,0)),"")</f>
        <v>2.79</v>
      </c>
      <c r="K457" s="209">
        <f>IFERROR(INDEX(Raw_DATA!G:G,MATCH(Risk7_PlusY67!$D457,Raw_DATA!$A:$A,0)),"")</f>
        <v>1.69</v>
      </c>
      <c r="L457" s="209">
        <f>IFERROR(INDEX(Raw_DATA!H:H,MATCH(Risk7_PlusY67!$D457,Raw_DATA!$A:$A,0)),"")</f>
        <v>154947828.66</v>
      </c>
      <c r="M457" s="210">
        <f>IFERROR(INDEX(Raw_DATA!I:I,MATCH(Risk7_PlusY67!$D457,Raw_DATA!$A:$A,0)),"")</f>
        <v>28735984.32</v>
      </c>
      <c r="N457" s="206">
        <f t="shared" si="147"/>
        <v>0</v>
      </c>
      <c r="O457" s="206">
        <f t="shared" si="148"/>
        <v>0</v>
      </c>
      <c r="P457" s="206">
        <f t="shared" si="149"/>
        <v>0</v>
      </c>
      <c r="Q457" s="211" t="str">
        <f t="shared" si="150"/>
        <v/>
      </c>
      <c r="R457" s="206">
        <f t="shared" si="151"/>
        <v>0</v>
      </c>
      <c r="S457" s="212">
        <f>IFERROR(INDEX(Raw_DATA!J:J,MATCH(Risk7_PlusY67!$D457,Raw_DATA!$A:$A,0)),"")</f>
        <v>58067822.82</v>
      </c>
      <c r="T457" s="213">
        <f>IFERROR(INDEX(Raw_DATA!K:K,MATCH(Risk7_PlusY67!$D457,Raw_DATA!$A:$A,0)),"")</f>
        <v>49690575.100000001</v>
      </c>
      <c r="U457" s="214">
        <f t="shared" si="152"/>
        <v>1</v>
      </c>
      <c r="V457" s="214">
        <f t="shared" si="153"/>
        <v>1</v>
      </c>
      <c r="W457" s="214">
        <f>IF(OR(AND((K457&lt;0.8),(AJ457&gt;180)),AND((K457&lt;0.8),(AJ457&lt;10)),AND((K457&gt;=0.8),(AJ457&lt;10)),AND((K457&gt;=0.8),(AJ457&gt;90))),0,1)</f>
        <v>0</v>
      </c>
      <c r="X457" s="214">
        <f t="shared" si="154"/>
        <v>0</v>
      </c>
      <c r="Y457" s="214">
        <f t="shared" si="155"/>
        <v>1</v>
      </c>
      <c r="Z457" s="214">
        <f t="shared" si="156"/>
        <v>1</v>
      </c>
      <c r="AA457" s="214">
        <f t="shared" si="157"/>
        <v>0</v>
      </c>
      <c r="AB457" s="215" t="str">
        <f t="shared" si="158"/>
        <v>B-</v>
      </c>
      <c r="AC457" s="215" t="str">
        <f t="shared" si="159"/>
        <v>0B-</v>
      </c>
      <c r="AD457" s="216"/>
      <c r="AE457" s="216"/>
      <c r="AF457" s="434">
        <f>IFERROR(INDEX(Raw_DATA!L:L,MATCH(Risk7_PlusY67!$D457,Raw_DATA!$A:$A,0)),"")</f>
        <v>13.69</v>
      </c>
      <c r="AG457" s="434">
        <f>IFERROR(INDEX(AVGGroup!$D$5:$D$21,MATCH(Risk7_PlusY67!$H457,AVGGroup!$C$5:$C$21,0)),"")</f>
        <v>3.38</v>
      </c>
      <c r="AH457" s="434">
        <f>IFERROR(INDEX(Raw_DATA!M:M,MATCH(Risk7_PlusY67!$D457,Raw_DATA!$A:$A,0)),"")</f>
        <v>5.83</v>
      </c>
      <c r="AI457" s="435">
        <f>IFERROR(INDEX(AVGGroup!$F$5:$F$21,MATCH(Risk7_PlusY67!$H457,AVGGroup!$C$5:$C$21,0)),"")</f>
        <v>0.04</v>
      </c>
      <c r="AJ457" s="401">
        <f>IFERROR(INDEX(Raw_DATA!N:N,MATCH(Risk7_PlusY67!$D457,Raw_DATA!$A:$A,0)),"")</f>
        <v>102</v>
      </c>
      <c r="AK457" s="401">
        <f>IFERROR(INDEX(Raw_DATA!O:O,MATCH(Risk7_PlusY67!$D457,Raw_DATA!$A:$A,0)),"")</f>
        <v>83</v>
      </c>
      <c r="AL457" s="401">
        <f>IFERROR(INDEX(Raw_DATA!P:P,MATCH(Risk7_PlusY67!$D457,Raw_DATA!$A:$A,0)),"")</f>
        <v>43</v>
      </c>
      <c r="AM457" s="401">
        <f>IFERROR(INDEX(Raw_DATA!Q:Q,MATCH(Risk7_PlusY67!$D457,Raw_DATA!$A:$A,0)),"")</f>
        <v>115</v>
      </c>
      <c r="AN457" s="401">
        <f>IFERROR(INDEX(Raw_DATA!R:R,MATCH(Risk7_PlusY67!$D457,Raw_DATA!$A:$A,0)),"")</f>
        <v>71</v>
      </c>
      <c r="AO457" s="407"/>
      <c r="AP457" s="411" t="b">
        <f>AB457=AY457</f>
        <v>1</v>
      </c>
      <c r="AQ457" s="340">
        <f t="shared" si="160"/>
        <v>0</v>
      </c>
      <c r="AR457" s="123">
        <f t="shared" si="161"/>
        <v>1</v>
      </c>
      <c r="AS457" s="123">
        <f t="shared" si="162"/>
        <v>1</v>
      </c>
      <c r="AT457" s="123">
        <f>IF(OR(AND((K457&lt;0.8),(BE457&gt;180)),AND((K457&lt;0.8),(BE457&lt;10)),AND((K457&gt;=0.8),(BE457&lt;10)),AND((K457&gt;=0.8),(BE457&gt;90))),0,1)</f>
        <v>0</v>
      </c>
      <c r="AU457" s="123">
        <f t="shared" si="163"/>
        <v>0</v>
      </c>
      <c r="AV457" s="123">
        <f t="shared" si="164"/>
        <v>1</v>
      </c>
      <c r="AW457" s="123">
        <f t="shared" si="165"/>
        <v>1</v>
      </c>
      <c r="AX457" s="123">
        <f t="shared" si="166"/>
        <v>0</v>
      </c>
      <c r="AY457" s="416" t="str">
        <f t="shared" si="167"/>
        <v>B-</v>
      </c>
      <c r="AZ457" s="416" t="str">
        <f>R457&amp;AY457</f>
        <v>0B-</v>
      </c>
      <c r="BA457" s="417">
        <f>IFERROR(INDEX(Raw_DATA!L:L,MATCH(Risk7_PlusY67!$D457,Raw_DATA!$A:$A,0)),"")</f>
        <v>13.69</v>
      </c>
      <c r="BB457" s="417">
        <f>IFERROR(INDEX(AVGGroup!$H$5:$H$21,MATCH(Risk7_PlusY67!$BJ457,AVGGroup!$C$5:$C$21,0)),"")</f>
        <v>2.06</v>
      </c>
      <c r="BC457" s="417">
        <f>IFERROR(INDEX(Raw_DATA!M:M,MATCH(Risk7_PlusY67!$D457,Raw_DATA!$A:$A,0)),"")</f>
        <v>5.83</v>
      </c>
      <c r="BD457" s="418">
        <f>IFERROR(INDEX(AVGGroup!$J$5:$J$21,MATCH(Risk7_PlusY67!$BJ457,AVGGroup!$C$5:$C$21,0)),"")</f>
        <v>-1.4</v>
      </c>
      <c r="BE457" s="407">
        <f>IFERROR(INDEX(Raw_DATA!N:N,MATCH(Risk7_PlusY67!$D457,Raw_DATA!$A:$A,0)),"")</f>
        <v>102</v>
      </c>
      <c r="BF457" s="407">
        <f>IFERROR(INDEX(Raw_DATA!O:O,MATCH(Risk7_PlusY67!$D457,Raw_DATA!$A:$A,0)),"")</f>
        <v>83</v>
      </c>
      <c r="BG457" s="407">
        <f>IFERROR(INDEX(Raw_DATA!P:P,MATCH(Risk7_PlusY67!$D457,Raw_DATA!$A:$A,0)),"")</f>
        <v>43</v>
      </c>
      <c r="BH457" s="407">
        <f>IFERROR(INDEX(Raw_DATA!Q:Q,MATCH(Risk7_PlusY67!$D457,Raw_DATA!$A:$A,0)),"")</f>
        <v>115</v>
      </c>
      <c r="BI457" s="407">
        <f>IFERROR(INDEX(Raw_DATA!R:R,MATCH(Risk7_PlusY67!$D457,Raw_DATA!$A:$A,0)),"")</f>
        <v>71</v>
      </c>
      <c r="BJ457" s="124" t="str">
        <f>INDEX('Org2567'!$BM:$BM,MATCH(Risk7_PlusY67!D457,'Org2567'!$D:$D,0))</f>
        <v>รพท.M1 B&lt;=200</v>
      </c>
    </row>
    <row r="458" spans="1:62" x14ac:dyDescent="0.7">
      <c r="A458" s="206">
        <f>IF(ISBLANK(D458),"",COUNTA($D$3:D458))</f>
        <v>456</v>
      </c>
      <c r="B458" s="207">
        <f>IFERROR(INDEX(ID!$E:$E,MATCH(Risk7_PlusY67!$D458,ID!$A:$A,0)),"")</f>
        <v>7</v>
      </c>
      <c r="C458" s="207" t="str">
        <f>IFERROR(INDEX(ID!$I:$I,MATCH(Risk7_PlusY67!$D458,ID!$A:$A,0)),"")</f>
        <v>ขอนแก่น</v>
      </c>
      <c r="D458" s="295" t="s">
        <v>467</v>
      </c>
      <c r="E458" s="207" t="str">
        <f>IFERROR(INDEX(ID!$C:$C,MATCH(Risk7_PlusY67!$D458,ID!$A:$A,0)),"")</f>
        <v>ซำสูง,รพช.</v>
      </c>
      <c r="F458" s="207" t="str">
        <f>IFERROR(INDEX(ID!$G:$G,MATCH(Risk7_PlusY67!$D458,ID!$A:$A,0)),"")</f>
        <v>รพช.</v>
      </c>
      <c r="G458" s="206">
        <f>IFERROR(INDEX(ID!$J:$J,MATCH(Risk7_PlusY67!$D458,ID!$A:$A,0)),"")</f>
        <v>30</v>
      </c>
      <c r="H458" s="208" t="str">
        <f>IFERROR(INDEX(ID!$P:$P,MATCH(Risk7_PlusY67!$D458,ID!$A:$A,0)),"")</f>
        <v>รพช.F2 P&lt;=30,000</v>
      </c>
      <c r="I458" s="209">
        <f>IFERROR(INDEX(Raw_DATA!E:E,MATCH(Risk7_PlusY67!$D458,Raw_DATA!$A:$A,0)),"")</f>
        <v>1.5</v>
      </c>
      <c r="J458" s="209">
        <f>IFERROR(INDEX(Raw_DATA!F:F,MATCH(Risk7_PlusY67!$D458,Raw_DATA!$A:$A,0)),"")</f>
        <v>1.38</v>
      </c>
      <c r="K458" s="209">
        <f>IFERROR(INDEX(Raw_DATA!G:G,MATCH(Risk7_PlusY67!$D458,Raw_DATA!$A:$A,0)),"")</f>
        <v>0.79</v>
      </c>
      <c r="L458" s="209">
        <f>IFERROR(INDEX(Raw_DATA!H:H,MATCH(Risk7_PlusY67!$D458,Raw_DATA!$A:$A,0)),"")</f>
        <v>8443932.7799999993</v>
      </c>
      <c r="M458" s="210">
        <f>IFERROR(INDEX(Raw_DATA!I:I,MATCH(Risk7_PlusY67!$D458,Raw_DATA!$A:$A,0)),"")</f>
        <v>-1762335.91</v>
      </c>
      <c r="N458" s="206">
        <f t="shared" si="147"/>
        <v>1</v>
      </c>
      <c r="O458" s="206">
        <f t="shared" si="148"/>
        <v>1</v>
      </c>
      <c r="P458" s="206">
        <f t="shared" si="149"/>
        <v>0</v>
      </c>
      <c r="Q458" s="211">
        <f t="shared" si="150"/>
        <v>57.4</v>
      </c>
      <c r="R458" s="206">
        <f t="shared" si="151"/>
        <v>2</v>
      </c>
      <c r="S458" s="212">
        <f>IFERROR(INDEX(Raw_DATA!J:J,MATCH(Risk7_PlusY67!$D458,Raw_DATA!$A:$A,0)),"")</f>
        <v>846469.44</v>
      </c>
      <c r="T458" s="213">
        <f>IFERROR(INDEX(Raw_DATA!K:K,MATCH(Risk7_PlusY67!$D458,Raw_DATA!$A:$A,0)),"")</f>
        <v>-3807127.76</v>
      </c>
      <c r="U458" s="214">
        <f t="shared" si="152"/>
        <v>1</v>
      </c>
      <c r="V458" s="214">
        <f t="shared" si="153"/>
        <v>1</v>
      </c>
      <c r="W458" s="214">
        <f>IF(OR(AND((K458&lt;0.8),(AJ458&gt;180)),AND((K458&lt;0.8),(AJ458&lt;10)),AND((K458&gt;=0.8),(AJ458&lt;10)),AND((K458&gt;=0.8),(AJ458&gt;90))),0,1)</f>
        <v>0</v>
      </c>
      <c r="X458" s="214">
        <f t="shared" si="154"/>
        <v>1</v>
      </c>
      <c r="Y458" s="214">
        <f t="shared" si="155"/>
        <v>0</v>
      </c>
      <c r="Z458" s="214">
        <f t="shared" si="156"/>
        <v>0</v>
      </c>
      <c r="AA458" s="214">
        <f t="shared" si="157"/>
        <v>0</v>
      </c>
      <c r="AB458" s="215" t="str">
        <f t="shared" si="158"/>
        <v>C</v>
      </c>
      <c r="AC458" s="215" t="str">
        <f t="shared" si="159"/>
        <v>2C</v>
      </c>
      <c r="AD458" s="216"/>
      <c r="AE458" s="216"/>
      <c r="AF458" s="434">
        <f>IFERROR(INDEX(Raw_DATA!L:L,MATCH(Risk7_PlusY67!$D458,Raw_DATA!$A:$A,0)),"")</f>
        <v>1.07</v>
      </c>
      <c r="AG458" s="434">
        <f>IFERROR(INDEX(AVGGroup!$D$5:$D$21,MATCH(Risk7_PlusY67!$H458,AVGGroup!$C$5:$C$21,0)),"")</f>
        <v>-3.55</v>
      </c>
      <c r="AH458" s="434">
        <f>IFERROR(INDEX(Raw_DATA!M:M,MATCH(Risk7_PlusY67!$D458,Raw_DATA!$A:$A,0)),"")</f>
        <v>-3.01</v>
      </c>
      <c r="AI458" s="435">
        <f>IFERROR(INDEX(AVGGroup!$F$5:$F$21,MATCH(Risk7_PlusY67!$H458,AVGGroup!$C$5:$C$21,0)),"")</f>
        <v>-10.199999999999999</v>
      </c>
      <c r="AJ458" s="401">
        <f>IFERROR(INDEX(Raw_DATA!N:N,MATCH(Risk7_PlusY67!$D458,Raw_DATA!$A:$A,0)),"")</f>
        <v>317</v>
      </c>
      <c r="AK458" s="401">
        <f>IFERROR(INDEX(Raw_DATA!O:O,MATCH(Risk7_PlusY67!$D458,Raw_DATA!$A:$A,0)),"")</f>
        <v>38</v>
      </c>
      <c r="AL458" s="401">
        <f>IFERROR(INDEX(Raw_DATA!P:P,MATCH(Risk7_PlusY67!$D458,Raw_DATA!$A:$A,0)),"")</f>
        <v>90</v>
      </c>
      <c r="AM458" s="401">
        <f>IFERROR(INDEX(Raw_DATA!Q:Q,MATCH(Risk7_PlusY67!$D458,Raw_DATA!$A:$A,0)),"")</f>
        <v>327</v>
      </c>
      <c r="AN458" s="401">
        <f>IFERROR(INDEX(Raw_DATA!R:R,MATCH(Risk7_PlusY67!$D458,Raw_DATA!$A:$A,0)),"")</f>
        <v>69</v>
      </c>
      <c r="AO458" s="407"/>
      <c r="AP458" s="411" t="b">
        <f>AB458=AY458</f>
        <v>1</v>
      </c>
      <c r="AQ458" s="340">
        <f t="shared" si="160"/>
        <v>1</v>
      </c>
      <c r="AR458" s="123">
        <f t="shared" si="161"/>
        <v>1</v>
      </c>
      <c r="AS458" s="123">
        <f t="shared" si="162"/>
        <v>1</v>
      </c>
      <c r="AT458" s="123">
        <f>IF(OR(AND((K458&lt;0.8),(BE458&gt;180)),AND((K458&lt;0.8),(BE458&lt;10)),AND((K458&gt;=0.8),(BE458&lt;10)),AND((K458&gt;=0.8),(BE458&gt;90))),0,1)</f>
        <v>0</v>
      </c>
      <c r="AU458" s="123">
        <f t="shared" si="163"/>
        <v>1</v>
      </c>
      <c r="AV458" s="123">
        <f t="shared" si="164"/>
        <v>0</v>
      </c>
      <c r="AW458" s="123">
        <f t="shared" si="165"/>
        <v>0</v>
      </c>
      <c r="AX458" s="123">
        <f t="shared" si="166"/>
        <v>0</v>
      </c>
      <c r="AY458" s="416" t="str">
        <f t="shared" si="167"/>
        <v>C</v>
      </c>
      <c r="AZ458" s="416" t="str">
        <f>R458&amp;AY458</f>
        <v>2C</v>
      </c>
      <c r="BA458" s="417">
        <f>IFERROR(INDEX(Raw_DATA!L:L,MATCH(Risk7_PlusY67!$D458,Raw_DATA!$A:$A,0)),"")</f>
        <v>1.07</v>
      </c>
      <c r="BB458" s="417">
        <f>IFERROR(INDEX(AVGGroup!$H$5:$H$21,MATCH(Risk7_PlusY67!$BJ458,AVGGroup!$C$5:$C$21,0)),"")</f>
        <v>-3.54</v>
      </c>
      <c r="BC458" s="417">
        <f>IFERROR(INDEX(Raw_DATA!M:M,MATCH(Risk7_PlusY67!$D458,Raw_DATA!$A:$A,0)),"")</f>
        <v>-3.01</v>
      </c>
      <c r="BD458" s="418">
        <f>IFERROR(INDEX(AVGGroup!$J$5:$J$21,MATCH(Risk7_PlusY67!$BJ458,AVGGroup!$C$5:$C$21,0)),"")</f>
        <v>-10.199999999999999</v>
      </c>
      <c r="BE458" s="407">
        <f>IFERROR(INDEX(Raw_DATA!N:N,MATCH(Risk7_PlusY67!$D458,Raw_DATA!$A:$A,0)),"")</f>
        <v>317</v>
      </c>
      <c r="BF458" s="407">
        <f>IFERROR(INDEX(Raw_DATA!O:O,MATCH(Risk7_PlusY67!$D458,Raw_DATA!$A:$A,0)),"")</f>
        <v>38</v>
      </c>
      <c r="BG458" s="407">
        <f>IFERROR(INDEX(Raw_DATA!P:P,MATCH(Risk7_PlusY67!$D458,Raw_DATA!$A:$A,0)),"")</f>
        <v>90</v>
      </c>
      <c r="BH458" s="407">
        <f>IFERROR(INDEX(Raw_DATA!Q:Q,MATCH(Risk7_PlusY67!$D458,Raw_DATA!$A:$A,0)),"")</f>
        <v>327</v>
      </c>
      <c r="BI458" s="407">
        <f>IFERROR(INDEX(Raw_DATA!R:R,MATCH(Risk7_PlusY67!$D458,Raw_DATA!$A:$A,0)),"")</f>
        <v>69</v>
      </c>
      <c r="BJ458" s="124" t="str">
        <f>INDEX('Org2567'!$BM:$BM,MATCH(Risk7_PlusY67!D458,'Org2567'!$D:$D,0))</f>
        <v>รพช.F2 P&lt;=30,000</v>
      </c>
    </row>
    <row r="459" spans="1:62" x14ac:dyDescent="0.7">
      <c r="A459" s="206">
        <f>IF(ISBLANK(D459),"",COUNTA($D$3:D459))</f>
        <v>457</v>
      </c>
      <c r="B459" s="207">
        <f>IFERROR(INDEX(ID!$E:$E,MATCH(Risk7_PlusY67!$D459,ID!$A:$A,0)),"")</f>
        <v>7</v>
      </c>
      <c r="C459" s="207" t="str">
        <f>IFERROR(INDEX(ID!$I:$I,MATCH(Risk7_PlusY67!$D459,ID!$A:$A,0)),"")</f>
        <v>ขอนแก่น</v>
      </c>
      <c r="D459" s="295" t="s">
        <v>2238</v>
      </c>
      <c r="E459" s="207" t="str">
        <f>IFERROR(INDEX(ID!$C:$C,MATCH(Risk7_PlusY67!$D459,ID!$A:$A,0)),"")</f>
        <v>หนองนาคำ,รพช.</v>
      </c>
      <c r="F459" s="207" t="str">
        <f>IFERROR(INDEX(ID!$G:$G,MATCH(Risk7_PlusY67!$D459,ID!$A:$A,0)),"")</f>
        <v>รพช.</v>
      </c>
      <c r="G459" s="206">
        <f>IFERROR(INDEX(ID!$J:$J,MATCH(Risk7_PlusY67!$D459,ID!$A:$A,0)),"")</f>
        <v>0</v>
      </c>
      <c r="H459" s="208" t="str">
        <f>IFERROR(INDEX(ID!$P:$P,MATCH(Risk7_PlusY67!$D459,ID!$A:$A,0)),"")</f>
        <v>รพช.F3 P15,000-25,000</v>
      </c>
      <c r="I459" s="209">
        <f>IFERROR(INDEX(Raw_DATA!E:E,MATCH(Risk7_PlusY67!$D459,Raw_DATA!$A:$A,0)),"")</f>
        <v>3.32</v>
      </c>
      <c r="J459" s="209">
        <f>IFERROR(INDEX(Raw_DATA!F:F,MATCH(Risk7_PlusY67!$D459,Raw_DATA!$A:$A,0)),"")</f>
        <v>2.98</v>
      </c>
      <c r="K459" s="209">
        <f>IFERROR(INDEX(Raw_DATA!G:G,MATCH(Risk7_PlusY67!$D459,Raw_DATA!$A:$A,0)),"")</f>
        <v>2.19</v>
      </c>
      <c r="L459" s="209">
        <f>IFERROR(INDEX(Raw_DATA!H:H,MATCH(Risk7_PlusY67!$D459,Raw_DATA!$A:$A,0)),"")</f>
        <v>11361770.42</v>
      </c>
      <c r="M459" s="210">
        <f>IFERROR(INDEX(Raw_DATA!I:I,MATCH(Risk7_PlusY67!$D459,Raw_DATA!$A:$A,0)),"")</f>
        <v>3048181.94</v>
      </c>
      <c r="N459" s="206">
        <f t="shared" si="147"/>
        <v>0</v>
      </c>
      <c r="O459" s="206">
        <f t="shared" si="148"/>
        <v>0</v>
      </c>
      <c r="P459" s="206">
        <f t="shared" si="149"/>
        <v>0</v>
      </c>
      <c r="Q459" s="211" t="str">
        <f t="shared" si="150"/>
        <v/>
      </c>
      <c r="R459" s="206">
        <f t="shared" si="151"/>
        <v>0</v>
      </c>
      <c r="S459" s="212">
        <f>IFERROR(INDEX(Raw_DATA!J:J,MATCH(Risk7_PlusY67!$D459,Raw_DATA!$A:$A,0)),"")</f>
        <v>6828037.9299999997</v>
      </c>
      <c r="T459" s="213">
        <f>IFERROR(INDEX(Raw_DATA!K:K,MATCH(Risk7_PlusY67!$D459,Raw_DATA!$A:$A,0)),"")</f>
        <v>5526778.75</v>
      </c>
      <c r="U459" s="214">
        <f t="shared" si="152"/>
        <v>1</v>
      </c>
      <c r="V459" s="214">
        <f t="shared" si="153"/>
        <v>1</v>
      </c>
      <c r="W459" s="214">
        <f>IF(OR(AND((K459&lt;0.8),(AJ459&gt;180)),AND((K459&lt;0.8),(AJ459&lt;10)),AND((K459&gt;=0.8),(AJ459&lt;10)),AND((K459&gt;=0.8),(AJ459&gt;90))),0,1)</f>
        <v>0</v>
      </c>
      <c r="X459" s="214">
        <f t="shared" si="154"/>
        <v>0</v>
      </c>
      <c r="Y459" s="214">
        <f t="shared" si="155"/>
        <v>0</v>
      </c>
      <c r="Z459" s="214">
        <f t="shared" si="156"/>
        <v>0</v>
      </c>
      <c r="AA459" s="214">
        <f t="shared" si="157"/>
        <v>0</v>
      </c>
      <c r="AB459" s="215" t="str">
        <f t="shared" si="158"/>
        <v>C-</v>
      </c>
      <c r="AC459" s="215" t="str">
        <f t="shared" si="159"/>
        <v>0C-</v>
      </c>
      <c r="AD459" s="216"/>
      <c r="AE459" s="216"/>
      <c r="AF459" s="434">
        <f>IFERROR(INDEX(Raw_DATA!L:L,MATCH(Risk7_PlusY67!$D459,Raw_DATA!$A:$A,0)),"")</f>
        <v>17.48</v>
      </c>
      <c r="AG459" s="434">
        <f>IFERROR(INDEX(AVGGroup!$D$5:$D$21,MATCH(Risk7_PlusY67!$H459,AVGGroup!$C$5:$C$21,0)),"")</f>
        <v>5.15</v>
      </c>
      <c r="AH459" s="434">
        <f>IFERROR(INDEX(Raw_DATA!M:M,MATCH(Risk7_PlusY67!$D459,Raw_DATA!$A:$A,0)),"")</f>
        <v>4.7699999999999996</v>
      </c>
      <c r="AI459" s="435">
        <f>IFERROR(INDEX(AVGGroup!$F$5:$F$21,MATCH(Risk7_PlusY67!$H459,AVGGroup!$C$5:$C$21,0)),"")</f>
        <v>-2.83</v>
      </c>
      <c r="AJ459" s="401">
        <f>IFERROR(INDEX(Raw_DATA!N:N,MATCH(Risk7_PlusY67!$D459,Raw_DATA!$A:$A,0)),"")</f>
        <v>122</v>
      </c>
      <c r="AK459" s="401">
        <f>IFERROR(INDEX(Raw_DATA!O:O,MATCH(Risk7_PlusY67!$D459,Raw_DATA!$A:$A,0)),"")</f>
        <v>237</v>
      </c>
      <c r="AL459" s="401">
        <f>IFERROR(INDEX(Raw_DATA!P:P,MATCH(Risk7_PlusY67!$D459,Raw_DATA!$A:$A,0)),"")</f>
        <v>108</v>
      </c>
      <c r="AM459" s="401">
        <f>IFERROR(INDEX(Raw_DATA!Q:Q,MATCH(Risk7_PlusY67!$D459,Raw_DATA!$A:$A,0)),"")</f>
        <v>396</v>
      </c>
      <c r="AN459" s="401">
        <f>IFERROR(INDEX(Raw_DATA!R:R,MATCH(Risk7_PlusY67!$D459,Raw_DATA!$A:$A,0)),"")</f>
        <v>69</v>
      </c>
      <c r="AO459" s="407"/>
      <c r="AP459" s="411" t="b">
        <f>AB459=AY459</f>
        <v>1</v>
      </c>
      <c r="AQ459" s="340">
        <f t="shared" si="160"/>
        <v>0</v>
      </c>
      <c r="AR459" s="123">
        <f t="shared" si="161"/>
        <v>1</v>
      </c>
      <c r="AS459" s="123">
        <f t="shared" si="162"/>
        <v>1</v>
      </c>
      <c r="AT459" s="123">
        <f>IF(OR(AND((K459&lt;0.8),(BE459&gt;180)),AND((K459&lt;0.8),(BE459&lt;10)),AND((K459&gt;=0.8),(BE459&lt;10)),AND((K459&gt;=0.8),(BE459&gt;90))),0,1)</f>
        <v>0</v>
      </c>
      <c r="AU459" s="123">
        <f t="shared" si="163"/>
        <v>0</v>
      </c>
      <c r="AV459" s="123">
        <f t="shared" si="164"/>
        <v>0</v>
      </c>
      <c r="AW459" s="123">
        <f t="shared" si="165"/>
        <v>0</v>
      </c>
      <c r="AX459" s="123">
        <f t="shared" si="166"/>
        <v>0</v>
      </c>
      <c r="AY459" s="416" t="str">
        <f t="shared" si="167"/>
        <v>C-</v>
      </c>
      <c r="AZ459" s="416" t="str">
        <f>R459&amp;AY459</f>
        <v>0C-</v>
      </c>
      <c r="BA459" s="417">
        <f>IFERROR(INDEX(Raw_DATA!L:L,MATCH(Risk7_PlusY67!$D459,Raw_DATA!$A:$A,0)),"")</f>
        <v>17.48</v>
      </c>
      <c r="BB459" s="417">
        <f>IFERROR(INDEX(AVGGroup!$H$5:$H$21,MATCH(Risk7_PlusY67!$BJ459,AVGGroup!$C$5:$C$21,0)),"")</f>
        <v>5.15</v>
      </c>
      <c r="BC459" s="417">
        <f>IFERROR(INDEX(Raw_DATA!M:M,MATCH(Risk7_PlusY67!$D459,Raw_DATA!$A:$A,0)),"")</f>
        <v>4.7699999999999996</v>
      </c>
      <c r="BD459" s="418">
        <f>IFERROR(INDEX(AVGGroup!$J$5:$J$21,MATCH(Risk7_PlusY67!$BJ459,AVGGroup!$C$5:$C$21,0)),"")</f>
        <v>-2.83</v>
      </c>
      <c r="BE459" s="407">
        <f>IFERROR(INDEX(Raw_DATA!N:N,MATCH(Risk7_PlusY67!$D459,Raw_DATA!$A:$A,0)),"")</f>
        <v>122</v>
      </c>
      <c r="BF459" s="407">
        <f>IFERROR(INDEX(Raw_DATA!O:O,MATCH(Risk7_PlusY67!$D459,Raw_DATA!$A:$A,0)),"")</f>
        <v>237</v>
      </c>
      <c r="BG459" s="407">
        <f>IFERROR(INDEX(Raw_DATA!P:P,MATCH(Risk7_PlusY67!$D459,Raw_DATA!$A:$A,0)),"")</f>
        <v>108</v>
      </c>
      <c r="BH459" s="407">
        <f>IFERROR(INDEX(Raw_DATA!Q:Q,MATCH(Risk7_PlusY67!$D459,Raw_DATA!$A:$A,0)),"")</f>
        <v>396</v>
      </c>
      <c r="BI459" s="407">
        <f>IFERROR(INDEX(Raw_DATA!R:R,MATCH(Risk7_PlusY67!$D459,Raw_DATA!$A:$A,0)),"")</f>
        <v>69</v>
      </c>
      <c r="BJ459" s="124" t="str">
        <f>INDEX('Org2567'!$BM:$BM,MATCH(Risk7_PlusY67!D459,'Org2567'!$D:$D,0))</f>
        <v>รพช.F3 P15,000-25,000</v>
      </c>
    </row>
    <row r="460" spans="1:62" x14ac:dyDescent="0.7">
      <c r="A460" s="206">
        <f>IF(ISBLANK(D460),"",COUNTA($D$3:D460))</f>
        <v>458</v>
      </c>
      <c r="B460" s="207">
        <f>IFERROR(INDEX(ID!$E:$E,MATCH(Risk7_PlusY67!$D460,ID!$A:$A,0)),"")</f>
        <v>7</v>
      </c>
      <c r="C460" s="207" t="str">
        <f>IFERROR(INDEX(ID!$I:$I,MATCH(Risk7_PlusY67!$D460,ID!$A:$A,0)),"")</f>
        <v>ขอนแก่น</v>
      </c>
      <c r="D460" s="295" t="s">
        <v>2242</v>
      </c>
      <c r="E460" s="207" t="str">
        <f>IFERROR(INDEX(ID!$C:$C,MATCH(Risk7_PlusY67!$D460,ID!$A:$A,0)),"")</f>
        <v>เวียงเก่า,รพช.</v>
      </c>
      <c r="F460" s="207" t="str">
        <f>IFERROR(INDEX(ID!$G:$G,MATCH(Risk7_PlusY67!$D460,ID!$A:$A,0)),"")</f>
        <v>รพช.</v>
      </c>
      <c r="G460" s="206">
        <f>IFERROR(INDEX(ID!$J:$J,MATCH(Risk7_PlusY67!$D460,ID!$A:$A,0)),"")</f>
        <v>0</v>
      </c>
      <c r="H460" s="208" t="str">
        <f>IFERROR(INDEX(ID!$P:$P,MATCH(Risk7_PlusY67!$D460,ID!$A:$A,0)),"")</f>
        <v>รพช.F3 P&lt;=15,000</v>
      </c>
      <c r="I460" s="209">
        <f>IFERROR(INDEX(Raw_DATA!E:E,MATCH(Risk7_PlusY67!$D460,Raw_DATA!$A:$A,0)),"")</f>
        <v>1.07</v>
      </c>
      <c r="J460" s="209">
        <f>IFERROR(INDEX(Raw_DATA!F:F,MATCH(Risk7_PlusY67!$D460,Raw_DATA!$A:$A,0)),"")</f>
        <v>0.97</v>
      </c>
      <c r="K460" s="209">
        <f>IFERROR(INDEX(Raw_DATA!G:G,MATCH(Risk7_PlusY67!$D460,Raw_DATA!$A:$A,0)),"")</f>
        <v>0.75</v>
      </c>
      <c r="L460" s="209">
        <f>IFERROR(INDEX(Raw_DATA!H:H,MATCH(Risk7_PlusY67!$D460,Raw_DATA!$A:$A,0)),"")</f>
        <v>1151525.32</v>
      </c>
      <c r="M460" s="210">
        <f>IFERROR(INDEX(Raw_DATA!I:I,MATCH(Risk7_PlusY67!$D460,Raw_DATA!$A:$A,0)),"")</f>
        <v>-5151991.12</v>
      </c>
      <c r="N460" s="206">
        <f t="shared" si="147"/>
        <v>3</v>
      </c>
      <c r="O460" s="206">
        <f t="shared" si="148"/>
        <v>1</v>
      </c>
      <c r="P460" s="206">
        <f t="shared" si="149"/>
        <v>2</v>
      </c>
      <c r="Q460" s="211">
        <f t="shared" si="150"/>
        <v>2.6</v>
      </c>
      <c r="R460" s="206">
        <f t="shared" si="151"/>
        <v>6</v>
      </c>
      <c r="S460" s="212">
        <f>IFERROR(INDEX(Raw_DATA!J:J,MATCH(Risk7_PlusY67!$D460,Raw_DATA!$A:$A,0)),"")</f>
        <v>17885.29</v>
      </c>
      <c r="T460" s="213">
        <f>IFERROR(INDEX(Raw_DATA!K:K,MATCH(Risk7_PlusY67!$D460,Raw_DATA!$A:$A,0)),"")</f>
        <v>-4076816.77</v>
      </c>
      <c r="U460" s="214">
        <f t="shared" si="152"/>
        <v>0</v>
      </c>
      <c r="V460" s="214">
        <f t="shared" si="153"/>
        <v>0</v>
      </c>
      <c r="W460" s="214">
        <f>IF(OR(AND((K460&lt;0.8),(AJ460&gt;180)),AND((K460&lt;0.8),(AJ460&lt;10)),AND((K460&gt;=0.8),(AJ460&lt;10)),AND((K460&gt;=0.8),(AJ460&gt;90))),0,1)</f>
        <v>0</v>
      </c>
      <c r="X460" s="214">
        <f t="shared" si="154"/>
        <v>0</v>
      </c>
      <c r="Y460" s="214">
        <f t="shared" si="155"/>
        <v>1</v>
      </c>
      <c r="Z460" s="214">
        <f t="shared" si="156"/>
        <v>0</v>
      </c>
      <c r="AA460" s="214">
        <f t="shared" si="157"/>
        <v>0</v>
      </c>
      <c r="AB460" s="215" t="str">
        <f t="shared" si="158"/>
        <v>D</v>
      </c>
      <c r="AC460" s="215" t="str">
        <f t="shared" si="159"/>
        <v>6D</v>
      </c>
      <c r="AD460" s="216"/>
      <c r="AE460" s="216"/>
      <c r="AF460" s="434">
        <f>IFERROR(INDEX(Raw_DATA!L:L,MATCH(Risk7_PlusY67!$D460,Raw_DATA!$A:$A,0)),"")</f>
        <v>0.05</v>
      </c>
      <c r="AG460" s="434">
        <f>IFERROR(INDEX(AVGGroup!$D$5:$D$21,MATCH(Risk7_PlusY67!$H460,AVGGroup!$C$5:$C$21,0)),"")</f>
        <v>1.1000000000000001</v>
      </c>
      <c r="AH460" s="434">
        <f>IFERROR(INDEX(Raw_DATA!M:M,MATCH(Risk7_PlusY67!$D460,Raw_DATA!$A:$A,0)),"")</f>
        <v>-11.13</v>
      </c>
      <c r="AI460" s="435">
        <f>IFERROR(INDEX(AVGGroup!$F$5:$F$21,MATCH(Risk7_PlusY67!$H460,AVGGroup!$C$5:$C$21,0)),"")</f>
        <v>-5.66</v>
      </c>
      <c r="AJ460" s="401">
        <f>IFERROR(INDEX(Raw_DATA!N:N,MATCH(Risk7_PlusY67!$D460,Raw_DATA!$A:$A,0)),"")</f>
        <v>514</v>
      </c>
      <c r="AK460" s="401">
        <f>IFERROR(INDEX(Raw_DATA!O:O,MATCH(Risk7_PlusY67!$D460,Raw_DATA!$A:$A,0)),"")</f>
        <v>150</v>
      </c>
      <c r="AL460" s="401">
        <f>IFERROR(INDEX(Raw_DATA!P:P,MATCH(Risk7_PlusY67!$D460,Raw_DATA!$A:$A,0)),"")</f>
        <v>38</v>
      </c>
      <c r="AM460" s="401">
        <f>IFERROR(INDEX(Raw_DATA!Q:Q,MATCH(Risk7_PlusY67!$D460,Raw_DATA!$A:$A,0)),"")</f>
        <v>487</v>
      </c>
      <c r="AN460" s="401">
        <f>IFERROR(INDEX(Raw_DATA!R:R,MATCH(Risk7_PlusY67!$D460,Raw_DATA!$A:$A,0)),"")</f>
        <v>62</v>
      </c>
      <c r="AO460" s="407"/>
      <c r="AP460" s="411" t="b">
        <f>AB460=AY460</f>
        <v>1</v>
      </c>
      <c r="AQ460" s="340">
        <f t="shared" si="160"/>
        <v>1</v>
      </c>
      <c r="AR460" s="123">
        <f t="shared" si="161"/>
        <v>0</v>
      </c>
      <c r="AS460" s="123">
        <f t="shared" si="162"/>
        <v>0</v>
      </c>
      <c r="AT460" s="123">
        <f>IF(OR(AND((K460&lt;0.8),(BE460&gt;180)),AND((K460&lt;0.8),(BE460&lt;10)),AND((K460&gt;=0.8),(BE460&lt;10)),AND((K460&gt;=0.8),(BE460&gt;90))),0,1)</f>
        <v>0</v>
      </c>
      <c r="AU460" s="123">
        <f t="shared" si="163"/>
        <v>0</v>
      </c>
      <c r="AV460" s="123">
        <f t="shared" si="164"/>
        <v>1</v>
      </c>
      <c r="AW460" s="123">
        <f t="shared" si="165"/>
        <v>0</v>
      </c>
      <c r="AX460" s="123">
        <f t="shared" si="166"/>
        <v>0</v>
      </c>
      <c r="AY460" s="416" t="str">
        <f t="shared" si="167"/>
        <v>D</v>
      </c>
      <c r="AZ460" s="416" t="str">
        <f>R460&amp;AY460</f>
        <v>6D</v>
      </c>
      <c r="BA460" s="417">
        <f>IFERROR(INDEX(Raw_DATA!L:L,MATCH(Risk7_PlusY67!$D460,Raw_DATA!$A:$A,0)),"")</f>
        <v>0.05</v>
      </c>
      <c r="BB460" s="417">
        <f>IFERROR(INDEX(AVGGroup!$H$5:$H$21,MATCH(Risk7_PlusY67!$BJ460,AVGGroup!$C$5:$C$21,0)),"")</f>
        <v>1.1000000000000001</v>
      </c>
      <c r="BC460" s="417">
        <f>IFERROR(INDEX(Raw_DATA!M:M,MATCH(Risk7_PlusY67!$D460,Raw_DATA!$A:$A,0)),"")</f>
        <v>-11.13</v>
      </c>
      <c r="BD460" s="418">
        <f>IFERROR(INDEX(AVGGroup!$J$5:$J$21,MATCH(Risk7_PlusY67!$BJ460,AVGGroup!$C$5:$C$21,0)),"")</f>
        <v>-5.66</v>
      </c>
      <c r="BE460" s="407">
        <f>IFERROR(INDEX(Raw_DATA!N:N,MATCH(Risk7_PlusY67!$D460,Raw_DATA!$A:$A,0)),"")</f>
        <v>514</v>
      </c>
      <c r="BF460" s="407">
        <f>IFERROR(INDEX(Raw_DATA!O:O,MATCH(Risk7_PlusY67!$D460,Raw_DATA!$A:$A,0)),"")</f>
        <v>150</v>
      </c>
      <c r="BG460" s="407">
        <f>IFERROR(INDEX(Raw_DATA!P:P,MATCH(Risk7_PlusY67!$D460,Raw_DATA!$A:$A,0)),"")</f>
        <v>38</v>
      </c>
      <c r="BH460" s="407">
        <f>IFERROR(INDEX(Raw_DATA!Q:Q,MATCH(Risk7_PlusY67!$D460,Raw_DATA!$A:$A,0)),"")</f>
        <v>487</v>
      </c>
      <c r="BI460" s="407">
        <f>IFERROR(INDEX(Raw_DATA!R:R,MATCH(Risk7_PlusY67!$D460,Raw_DATA!$A:$A,0)),"")</f>
        <v>62</v>
      </c>
      <c r="BJ460" s="124" t="str">
        <f>INDEX('Org2567'!$BM:$BM,MATCH(Risk7_PlusY67!D460,'Org2567'!$D:$D,0))</f>
        <v>รพช.F3 P&lt;=15,000</v>
      </c>
    </row>
    <row r="461" spans="1:62" x14ac:dyDescent="0.7">
      <c r="A461" s="206">
        <f>IF(ISBLANK(D461),"",COUNTA($D$3:D461))</f>
        <v>459</v>
      </c>
      <c r="B461" s="207">
        <f>IFERROR(INDEX(ID!$E:$E,MATCH(Risk7_PlusY67!$D461,ID!$A:$A,0)),"")</f>
        <v>7</v>
      </c>
      <c r="C461" s="207" t="str">
        <f>IFERROR(INDEX(ID!$I:$I,MATCH(Risk7_PlusY67!$D461,ID!$A:$A,0)),"")</f>
        <v>ขอนแก่น</v>
      </c>
      <c r="D461" s="295" t="s">
        <v>2246</v>
      </c>
      <c r="E461" s="207" t="str">
        <f>IFERROR(INDEX(ID!$C:$C,MATCH(Risk7_PlusY67!$D461,ID!$A:$A,0)),"")</f>
        <v>โคกโพธิ์ไชย,รพช.</v>
      </c>
      <c r="F461" s="207" t="str">
        <f>IFERROR(INDEX(ID!$G:$G,MATCH(Risk7_PlusY67!$D461,ID!$A:$A,0)),"")</f>
        <v>รพช.</v>
      </c>
      <c r="G461" s="206">
        <f>IFERROR(INDEX(ID!$J:$J,MATCH(Risk7_PlusY67!$D461,ID!$A:$A,0)),"")</f>
        <v>0</v>
      </c>
      <c r="H461" s="208" t="str">
        <f>IFERROR(INDEX(ID!$P:$P,MATCH(Risk7_PlusY67!$D461,ID!$A:$A,0)),"")</f>
        <v>รพช.F3 P15,000-25,000</v>
      </c>
      <c r="I461" s="209">
        <f>IFERROR(INDEX(Raw_DATA!E:E,MATCH(Risk7_PlusY67!$D461,Raw_DATA!$A:$A,0)),"")</f>
        <v>1.33</v>
      </c>
      <c r="J461" s="209">
        <f>IFERROR(INDEX(Raw_DATA!F:F,MATCH(Risk7_PlusY67!$D461,Raw_DATA!$A:$A,0)),"")</f>
        <v>1.01</v>
      </c>
      <c r="K461" s="209">
        <f>IFERROR(INDEX(Raw_DATA!G:G,MATCH(Risk7_PlusY67!$D461,Raw_DATA!$A:$A,0)),"")</f>
        <v>0.8</v>
      </c>
      <c r="L461" s="209">
        <f>IFERROR(INDEX(Raw_DATA!H:H,MATCH(Risk7_PlusY67!$D461,Raw_DATA!$A:$A,0)),"")</f>
        <v>1897634.96</v>
      </c>
      <c r="M461" s="210">
        <f>IFERROR(INDEX(Raw_DATA!I:I,MATCH(Risk7_PlusY67!$D461,Raw_DATA!$A:$A,0)),"")</f>
        <v>242547.21</v>
      </c>
      <c r="N461" s="206">
        <f t="shared" si="147"/>
        <v>1</v>
      </c>
      <c r="O461" s="206">
        <f t="shared" si="148"/>
        <v>0</v>
      </c>
      <c r="P461" s="206">
        <f t="shared" si="149"/>
        <v>0</v>
      </c>
      <c r="Q461" s="211" t="str">
        <f t="shared" si="150"/>
        <v/>
      </c>
      <c r="R461" s="206">
        <f t="shared" si="151"/>
        <v>1</v>
      </c>
      <c r="S461" s="212">
        <f>IFERROR(INDEX(Raw_DATA!J:J,MATCH(Risk7_PlusY67!$D461,Raw_DATA!$A:$A,0)),"")</f>
        <v>4218073.07</v>
      </c>
      <c r="T461" s="213">
        <f>IFERROR(INDEX(Raw_DATA!K:K,MATCH(Risk7_PlusY67!$D461,Raw_DATA!$A:$A,0)),"")</f>
        <v>-1144074.02</v>
      </c>
      <c r="U461" s="214">
        <f t="shared" si="152"/>
        <v>1</v>
      </c>
      <c r="V461" s="214">
        <f t="shared" si="153"/>
        <v>1</v>
      </c>
      <c r="W461" s="214">
        <f>IF(OR(AND((K461&lt;0.8),(AJ461&gt;180)),AND((K461&lt;0.8),(AJ461&lt;10)),AND((K461&gt;=0.8),(AJ461&lt;10)),AND((K461&gt;=0.8),(AJ461&gt;90))),0,1)</f>
        <v>1</v>
      </c>
      <c r="X461" s="214">
        <f t="shared" si="154"/>
        <v>0</v>
      </c>
      <c r="Y461" s="214">
        <f t="shared" si="155"/>
        <v>1</v>
      </c>
      <c r="Z461" s="214">
        <f t="shared" si="156"/>
        <v>1</v>
      </c>
      <c r="AA461" s="214">
        <f t="shared" si="157"/>
        <v>1</v>
      </c>
      <c r="AB461" s="215" t="str">
        <f t="shared" si="158"/>
        <v>A-</v>
      </c>
      <c r="AC461" s="215" t="str">
        <f t="shared" si="159"/>
        <v>1A-</v>
      </c>
      <c r="AD461" s="216"/>
      <c r="AE461" s="216"/>
      <c r="AF461" s="434">
        <f>IFERROR(INDEX(Raw_DATA!L:L,MATCH(Risk7_PlusY67!$D461,Raw_DATA!$A:$A,0)),"")</f>
        <v>9.75</v>
      </c>
      <c r="AG461" s="434">
        <f>IFERROR(INDEX(AVGGroup!$D$5:$D$21,MATCH(Risk7_PlusY67!$H461,AVGGroup!$C$5:$C$21,0)),"")</f>
        <v>5.15</v>
      </c>
      <c r="AH461" s="434">
        <f>IFERROR(INDEX(Raw_DATA!M:M,MATCH(Risk7_PlusY67!$D461,Raw_DATA!$A:$A,0)),"")</f>
        <v>0.36</v>
      </c>
      <c r="AI461" s="435">
        <f>IFERROR(INDEX(AVGGroup!$F$5:$F$21,MATCH(Risk7_PlusY67!$H461,AVGGroup!$C$5:$C$21,0)),"")</f>
        <v>-2.83</v>
      </c>
      <c r="AJ461" s="401">
        <f>IFERROR(INDEX(Raw_DATA!N:N,MATCH(Risk7_PlusY67!$D461,Raw_DATA!$A:$A,0)),"")</f>
        <v>64</v>
      </c>
      <c r="AK461" s="401">
        <f>IFERROR(INDEX(Raw_DATA!O:O,MATCH(Risk7_PlusY67!$D461,Raw_DATA!$A:$A,0)),"")</f>
        <v>89</v>
      </c>
      <c r="AL461" s="401">
        <f>IFERROR(INDEX(Raw_DATA!P:P,MATCH(Risk7_PlusY67!$D461,Raw_DATA!$A:$A,0)),"")</f>
        <v>32</v>
      </c>
      <c r="AM461" s="401">
        <f>IFERROR(INDEX(Raw_DATA!Q:Q,MATCH(Risk7_PlusY67!$D461,Raw_DATA!$A:$A,0)),"")</f>
        <v>73</v>
      </c>
      <c r="AN461" s="401">
        <f>IFERROR(INDEX(Raw_DATA!R:R,MATCH(Risk7_PlusY67!$D461,Raw_DATA!$A:$A,0)),"")</f>
        <v>52</v>
      </c>
      <c r="AO461" s="407"/>
      <c r="AP461" s="411" t="b">
        <f>AB461=AY461</f>
        <v>1</v>
      </c>
      <c r="AQ461" s="340">
        <f t="shared" si="160"/>
        <v>0</v>
      </c>
      <c r="AR461" s="123">
        <f t="shared" si="161"/>
        <v>1</v>
      </c>
      <c r="AS461" s="123">
        <f t="shared" si="162"/>
        <v>1</v>
      </c>
      <c r="AT461" s="123">
        <f>IF(OR(AND((K461&lt;0.8),(BE461&gt;180)),AND((K461&lt;0.8),(BE461&lt;10)),AND((K461&gt;=0.8),(BE461&lt;10)),AND((K461&gt;=0.8),(BE461&gt;90))),0,1)</f>
        <v>1</v>
      </c>
      <c r="AU461" s="123">
        <f t="shared" si="163"/>
        <v>0</v>
      </c>
      <c r="AV461" s="123">
        <f t="shared" si="164"/>
        <v>1</v>
      </c>
      <c r="AW461" s="123">
        <f t="shared" si="165"/>
        <v>1</v>
      </c>
      <c r="AX461" s="123">
        <f t="shared" si="166"/>
        <v>1</v>
      </c>
      <c r="AY461" s="416" t="str">
        <f t="shared" si="167"/>
        <v>A-</v>
      </c>
      <c r="AZ461" s="416" t="str">
        <f>R461&amp;AY461</f>
        <v>1A-</v>
      </c>
      <c r="BA461" s="417">
        <f>IFERROR(INDEX(Raw_DATA!L:L,MATCH(Risk7_PlusY67!$D461,Raw_DATA!$A:$A,0)),"")</f>
        <v>9.75</v>
      </c>
      <c r="BB461" s="417">
        <f>IFERROR(INDEX(AVGGroup!$H$5:$H$21,MATCH(Risk7_PlusY67!$BJ461,AVGGroup!$C$5:$C$21,0)),"")</f>
        <v>5.15</v>
      </c>
      <c r="BC461" s="417">
        <f>IFERROR(INDEX(Raw_DATA!M:M,MATCH(Risk7_PlusY67!$D461,Raw_DATA!$A:$A,0)),"")</f>
        <v>0.36</v>
      </c>
      <c r="BD461" s="418">
        <f>IFERROR(INDEX(AVGGroup!$J$5:$J$21,MATCH(Risk7_PlusY67!$BJ461,AVGGroup!$C$5:$C$21,0)),"")</f>
        <v>-2.83</v>
      </c>
      <c r="BE461" s="407">
        <f>IFERROR(INDEX(Raw_DATA!N:N,MATCH(Risk7_PlusY67!$D461,Raw_DATA!$A:$A,0)),"")</f>
        <v>64</v>
      </c>
      <c r="BF461" s="407">
        <f>IFERROR(INDEX(Raw_DATA!O:O,MATCH(Risk7_PlusY67!$D461,Raw_DATA!$A:$A,0)),"")</f>
        <v>89</v>
      </c>
      <c r="BG461" s="407">
        <f>IFERROR(INDEX(Raw_DATA!P:P,MATCH(Risk7_PlusY67!$D461,Raw_DATA!$A:$A,0)),"")</f>
        <v>32</v>
      </c>
      <c r="BH461" s="407">
        <f>IFERROR(INDEX(Raw_DATA!Q:Q,MATCH(Risk7_PlusY67!$D461,Raw_DATA!$A:$A,0)),"")</f>
        <v>73</v>
      </c>
      <c r="BI461" s="407">
        <f>IFERROR(INDEX(Raw_DATA!R:R,MATCH(Risk7_PlusY67!$D461,Raw_DATA!$A:$A,0)),"")</f>
        <v>52</v>
      </c>
      <c r="BJ461" s="124" t="str">
        <f>INDEX('Org2567'!$BM:$BM,MATCH(Risk7_PlusY67!D461,'Org2567'!$D:$D,0))</f>
        <v>รพช.F3 P15,000-25,000</v>
      </c>
    </row>
    <row r="462" spans="1:62" x14ac:dyDescent="0.7">
      <c r="A462" s="206">
        <f>IF(ISBLANK(D462),"",COUNTA($D$3:D462))</f>
        <v>460</v>
      </c>
      <c r="B462" s="207">
        <f>IFERROR(INDEX(ID!$E:$E,MATCH(Risk7_PlusY67!$D462,ID!$A:$A,0)),"")</f>
        <v>7</v>
      </c>
      <c r="C462" s="207" t="str">
        <f>IFERROR(INDEX(ID!$I:$I,MATCH(Risk7_PlusY67!$D462,ID!$A:$A,0)),"")</f>
        <v>ขอนแก่น</v>
      </c>
      <c r="D462" s="295" t="s">
        <v>2250</v>
      </c>
      <c r="E462" s="207" t="str">
        <f>IFERROR(INDEX(ID!$C:$C,MATCH(Risk7_PlusY67!$D462,ID!$A:$A,0)),"")</f>
        <v>โนนศิลา,รพช.</v>
      </c>
      <c r="F462" s="207" t="str">
        <f>IFERROR(INDEX(ID!$G:$G,MATCH(Risk7_PlusY67!$D462,ID!$A:$A,0)),"")</f>
        <v>รพช.</v>
      </c>
      <c r="G462" s="206">
        <f>IFERROR(INDEX(ID!$J:$J,MATCH(Risk7_PlusY67!$D462,ID!$A:$A,0)),"")</f>
        <v>30</v>
      </c>
      <c r="H462" s="208" t="str">
        <f>IFERROR(INDEX(ID!$P:$P,MATCH(Risk7_PlusY67!$D462,ID!$A:$A,0)),"")</f>
        <v>รพช.F3 P15,000-25,000</v>
      </c>
      <c r="I462" s="209">
        <f>IFERROR(INDEX(Raw_DATA!E:E,MATCH(Risk7_PlusY67!$D462,Raw_DATA!$A:$A,0)),"")</f>
        <v>2.5499999999999998</v>
      </c>
      <c r="J462" s="209">
        <f>IFERROR(INDEX(Raw_DATA!F:F,MATCH(Risk7_PlusY67!$D462,Raw_DATA!$A:$A,0)),"")</f>
        <v>2.21</v>
      </c>
      <c r="K462" s="209">
        <f>IFERROR(INDEX(Raw_DATA!G:G,MATCH(Risk7_PlusY67!$D462,Raw_DATA!$A:$A,0)),"")</f>
        <v>1.59</v>
      </c>
      <c r="L462" s="209">
        <f>IFERROR(INDEX(Raw_DATA!H:H,MATCH(Risk7_PlusY67!$D462,Raw_DATA!$A:$A,0)),"")</f>
        <v>15397560.68</v>
      </c>
      <c r="M462" s="210">
        <f>IFERROR(INDEX(Raw_DATA!I:I,MATCH(Risk7_PlusY67!$D462,Raw_DATA!$A:$A,0)),"")</f>
        <v>7091176.9000000004</v>
      </c>
      <c r="N462" s="206">
        <f t="shared" si="147"/>
        <v>0</v>
      </c>
      <c r="O462" s="206">
        <f t="shared" si="148"/>
        <v>0</v>
      </c>
      <c r="P462" s="206">
        <f t="shared" si="149"/>
        <v>0</v>
      </c>
      <c r="Q462" s="211" t="str">
        <f t="shared" si="150"/>
        <v/>
      </c>
      <c r="R462" s="206">
        <f t="shared" si="151"/>
        <v>0</v>
      </c>
      <c r="S462" s="212">
        <f>IFERROR(INDEX(Raw_DATA!J:J,MATCH(Risk7_PlusY67!$D462,Raw_DATA!$A:$A,0)),"")</f>
        <v>4486756.46</v>
      </c>
      <c r="T462" s="213">
        <f>IFERROR(INDEX(Raw_DATA!K:K,MATCH(Risk7_PlusY67!$D462,Raw_DATA!$A:$A,0)),"")</f>
        <v>5845929.2400000002</v>
      </c>
      <c r="U462" s="214">
        <f t="shared" si="152"/>
        <v>1</v>
      </c>
      <c r="V462" s="214">
        <f t="shared" si="153"/>
        <v>1</v>
      </c>
      <c r="W462" s="214">
        <f>IF(OR(AND((K462&lt;0.8),(AJ462&gt;180)),AND((K462&lt;0.8),(AJ462&lt;10)),AND((K462&gt;=0.8),(AJ462&lt;10)),AND((K462&gt;=0.8),(AJ462&gt;90))),0,1)</f>
        <v>0</v>
      </c>
      <c r="X462" s="214">
        <f t="shared" si="154"/>
        <v>1</v>
      </c>
      <c r="Y462" s="214">
        <f t="shared" si="155"/>
        <v>0</v>
      </c>
      <c r="Z462" s="214">
        <f t="shared" si="156"/>
        <v>0</v>
      </c>
      <c r="AA462" s="214">
        <f t="shared" si="157"/>
        <v>0</v>
      </c>
      <c r="AB462" s="215" t="str">
        <f t="shared" si="158"/>
        <v>C</v>
      </c>
      <c r="AC462" s="215" t="str">
        <f t="shared" si="159"/>
        <v>0C</v>
      </c>
      <c r="AD462" s="216"/>
      <c r="AE462" s="216"/>
      <c r="AF462" s="434">
        <f>IFERROR(INDEX(Raw_DATA!L:L,MATCH(Risk7_PlusY67!$D462,Raw_DATA!$A:$A,0)),"")</f>
        <v>10.220000000000001</v>
      </c>
      <c r="AG462" s="434">
        <f>IFERROR(INDEX(AVGGroup!$D$5:$D$21,MATCH(Risk7_PlusY67!$H462,AVGGroup!$C$5:$C$21,0)),"")</f>
        <v>5.15</v>
      </c>
      <c r="AH462" s="434">
        <f>IFERROR(INDEX(Raw_DATA!M:M,MATCH(Risk7_PlusY67!$D462,Raw_DATA!$A:$A,0)),"")</f>
        <v>10.84</v>
      </c>
      <c r="AI462" s="435">
        <f>IFERROR(INDEX(AVGGroup!$F$5:$F$21,MATCH(Risk7_PlusY67!$H462,AVGGroup!$C$5:$C$21,0)),"")</f>
        <v>-2.83</v>
      </c>
      <c r="AJ462" s="401">
        <f>IFERROR(INDEX(Raw_DATA!N:N,MATCH(Risk7_PlusY67!$D462,Raw_DATA!$A:$A,0)),"")</f>
        <v>181</v>
      </c>
      <c r="AK462" s="401">
        <f>IFERROR(INDEX(Raw_DATA!O:O,MATCH(Risk7_PlusY67!$D462,Raw_DATA!$A:$A,0)),"")</f>
        <v>41</v>
      </c>
      <c r="AL462" s="401">
        <f>IFERROR(INDEX(Raw_DATA!P:P,MATCH(Risk7_PlusY67!$D462,Raw_DATA!$A:$A,0)),"")</f>
        <v>329</v>
      </c>
      <c r="AM462" s="401">
        <f>IFERROR(INDEX(Raw_DATA!Q:Q,MATCH(Risk7_PlusY67!$D462,Raw_DATA!$A:$A,0)),"")</f>
        <v>264</v>
      </c>
      <c r="AN462" s="401">
        <f>IFERROR(INDEX(Raw_DATA!R:R,MATCH(Risk7_PlusY67!$D462,Raw_DATA!$A:$A,0)),"")</f>
        <v>76</v>
      </c>
      <c r="AO462" s="407"/>
      <c r="AP462" s="411" t="b">
        <f>AB462=AY462</f>
        <v>1</v>
      </c>
      <c r="AQ462" s="340">
        <f t="shared" si="160"/>
        <v>0</v>
      </c>
      <c r="AR462" s="123">
        <f t="shared" si="161"/>
        <v>1</v>
      </c>
      <c r="AS462" s="123">
        <f t="shared" si="162"/>
        <v>1</v>
      </c>
      <c r="AT462" s="123">
        <f>IF(OR(AND((K462&lt;0.8),(BE462&gt;180)),AND((K462&lt;0.8),(BE462&lt;10)),AND((K462&gt;=0.8),(BE462&lt;10)),AND((K462&gt;=0.8),(BE462&gt;90))),0,1)</f>
        <v>0</v>
      </c>
      <c r="AU462" s="123">
        <f t="shared" si="163"/>
        <v>1</v>
      </c>
      <c r="AV462" s="123">
        <f t="shared" si="164"/>
        <v>0</v>
      </c>
      <c r="AW462" s="123">
        <f t="shared" si="165"/>
        <v>0</v>
      </c>
      <c r="AX462" s="123">
        <f t="shared" si="166"/>
        <v>0</v>
      </c>
      <c r="AY462" s="416" t="str">
        <f t="shared" si="167"/>
        <v>C</v>
      </c>
      <c r="AZ462" s="416" t="str">
        <f>R462&amp;AY462</f>
        <v>0C</v>
      </c>
      <c r="BA462" s="417">
        <f>IFERROR(INDEX(Raw_DATA!L:L,MATCH(Risk7_PlusY67!$D462,Raw_DATA!$A:$A,0)),"")</f>
        <v>10.220000000000001</v>
      </c>
      <c r="BB462" s="417">
        <f>IFERROR(INDEX(AVGGroup!$H$5:$H$21,MATCH(Risk7_PlusY67!$BJ462,AVGGroup!$C$5:$C$21,0)),"")</f>
        <v>5.15</v>
      </c>
      <c r="BC462" s="417">
        <f>IFERROR(INDEX(Raw_DATA!M:M,MATCH(Risk7_PlusY67!$D462,Raw_DATA!$A:$A,0)),"")</f>
        <v>10.84</v>
      </c>
      <c r="BD462" s="418">
        <f>IFERROR(INDEX(AVGGroup!$J$5:$J$21,MATCH(Risk7_PlusY67!$BJ462,AVGGroup!$C$5:$C$21,0)),"")</f>
        <v>-2.83</v>
      </c>
      <c r="BE462" s="407">
        <f>IFERROR(INDEX(Raw_DATA!N:N,MATCH(Risk7_PlusY67!$D462,Raw_DATA!$A:$A,0)),"")</f>
        <v>181</v>
      </c>
      <c r="BF462" s="407">
        <f>IFERROR(INDEX(Raw_DATA!O:O,MATCH(Risk7_PlusY67!$D462,Raw_DATA!$A:$A,0)),"")</f>
        <v>41</v>
      </c>
      <c r="BG462" s="407">
        <f>IFERROR(INDEX(Raw_DATA!P:P,MATCH(Risk7_PlusY67!$D462,Raw_DATA!$A:$A,0)),"")</f>
        <v>329</v>
      </c>
      <c r="BH462" s="407">
        <f>IFERROR(INDEX(Raw_DATA!Q:Q,MATCH(Risk7_PlusY67!$D462,Raw_DATA!$A:$A,0)),"")</f>
        <v>264</v>
      </c>
      <c r="BI462" s="407">
        <f>IFERROR(INDEX(Raw_DATA!R:R,MATCH(Risk7_PlusY67!$D462,Raw_DATA!$A:$A,0)),"")</f>
        <v>76</v>
      </c>
      <c r="BJ462" s="124" t="str">
        <f>INDEX('Org2567'!$BM:$BM,MATCH(Risk7_PlusY67!D462,'Org2567'!$D:$D,0))</f>
        <v>รพช.F3 P15,000-25,000</v>
      </c>
    </row>
    <row r="463" spans="1:62" x14ac:dyDescent="0.7">
      <c r="A463" s="206">
        <f>IF(ISBLANK(D463),"",COUNTA($D$3:D463))</f>
        <v>461</v>
      </c>
      <c r="B463" s="207">
        <f>IFERROR(INDEX(ID!$E:$E,MATCH(Risk7_PlusY67!$D463,ID!$A:$A,0)),"")</f>
        <v>7</v>
      </c>
      <c r="C463" s="207" t="str">
        <f>IFERROR(INDEX(ID!$I:$I,MATCH(Risk7_PlusY67!$D463,ID!$A:$A,0)),"")</f>
        <v>มหาสารคาม</v>
      </c>
      <c r="D463" s="295" t="s">
        <v>468</v>
      </c>
      <c r="E463" s="207" t="str">
        <f>IFERROR(INDEX(ID!$C:$C,MATCH(Risk7_PlusY67!$D463,ID!$A:$A,0)),"")</f>
        <v>มหาสารคาม,รพท.</v>
      </c>
      <c r="F463" s="207" t="str">
        <f>IFERROR(INDEX(ID!$G:$G,MATCH(Risk7_PlusY67!$D463,ID!$A:$A,0)),"")</f>
        <v>รพท.</v>
      </c>
      <c r="G463" s="206">
        <f>IFERROR(INDEX(ID!$J:$J,MATCH(Risk7_PlusY67!$D463,ID!$A:$A,0)),"")</f>
        <v>538</v>
      </c>
      <c r="H463" s="208" t="str">
        <f>IFERROR(INDEX(ID!$P:$P,MATCH(Risk7_PlusY67!$D463,ID!$A:$A,0)),"")</f>
        <v>รพท.S B&gt;400</v>
      </c>
      <c r="I463" s="209">
        <f>IFERROR(INDEX(Raw_DATA!E:E,MATCH(Risk7_PlusY67!$D463,Raw_DATA!$A:$A,0)),"")</f>
        <v>3.2</v>
      </c>
      <c r="J463" s="209">
        <f>IFERROR(INDEX(Raw_DATA!F:F,MATCH(Risk7_PlusY67!$D463,Raw_DATA!$A:$A,0)),"")</f>
        <v>2.75</v>
      </c>
      <c r="K463" s="209">
        <f>IFERROR(INDEX(Raw_DATA!G:G,MATCH(Risk7_PlusY67!$D463,Raw_DATA!$A:$A,0)),"")</f>
        <v>0.97</v>
      </c>
      <c r="L463" s="209">
        <f>IFERROR(INDEX(Raw_DATA!H:H,MATCH(Risk7_PlusY67!$D463,Raw_DATA!$A:$A,0)),"")</f>
        <v>434640147.95999998</v>
      </c>
      <c r="M463" s="210">
        <f>IFERROR(INDEX(Raw_DATA!I:I,MATCH(Risk7_PlusY67!$D463,Raw_DATA!$A:$A,0)),"")</f>
        <v>-112441816.66</v>
      </c>
      <c r="N463" s="206">
        <f t="shared" si="147"/>
        <v>0</v>
      </c>
      <c r="O463" s="206">
        <f t="shared" si="148"/>
        <v>1</v>
      </c>
      <c r="P463" s="206">
        <f t="shared" si="149"/>
        <v>0</v>
      </c>
      <c r="Q463" s="211">
        <f t="shared" si="150"/>
        <v>46.3</v>
      </c>
      <c r="R463" s="206">
        <f t="shared" si="151"/>
        <v>1</v>
      </c>
      <c r="S463" s="212">
        <f>IFERROR(INDEX(Raw_DATA!J:J,MATCH(Risk7_PlusY67!$D463,Raw_DATA!$A:$A,0)),"")</f>
        <v>12852986.49</v>
      </c>
      <c r="T463" s="213">
        <f>IFERROR(INDEX(Raw_DATA!K:K,MATCH(Risk7_PlusY67!$D463,Raw_DATA!$A:$A,0)),"")</f>
        <v>137337.04</v>
      </c>
      <c r="U463" s="214">
        <f t="shared" si="152"/>
        <v>0</v>
      </c>
      <c r="V463" s="214">
        <f t="shared" si="153"/>
        <v>0</v>
      </c>
      <c r="W463" s="214">
        <f>IF(OR(AND((K463&lt;0.8),(AJ463&gt;180)),AND((K463&lt;0.8),(AJ463&lt;10)),AND((K463&gt;=0.8),(AJ463&lt;10)),AND((K463&gt;=0.8),(AJ463&gt;90))),0,1)</f>
        <v>1</v>
      </c>
      <c r="X463" s="214">
        <f t="shared" si="154"/>
        <v>0</v>
      </c>
      <c r="Y463" s="214">
        <f t="shared" si="155"/>
        <v>1</v>
      </c>
      <c r="Z463" s="214">
        <f t="shared" si="156"/>
        <v>0</v>
      </c>
      <c r="AA463" s="214">
        <f t="shared" si="157"/>
        <v>0</v>
      </c>
      <c r="AB463" s="215" t="str">
        <f t="shared" si="158"/>
        <v>C-</v>
      </c>
      <c r="AC463" s="215" t="str">
        <f t="shared" si="159"/>
        <v>1C-</v>
      </c>
      <c r="AD463" s="216"/>
      <c r="AE463" s="216"/>
      <c r="AF463" s="434">
        <f>IFERROR(INDEX(Raw_DATA!L:L,MATCH(Risk7_PlusY67!$D463,Raw_DATA!$A:$A,0)),"")</f>
        <v>0.74</v>
      </c>
      <c r="AG463" s="434">
        <f>IFERROR(INDEX(AVGGroup!$D$5:$D$21,MATCH(Risk7_PlusY67!$H463,AVGGroup!$C$5:$C$21,0)),"")</f>
        <v>3.6</v>
      </c>
      <c r="AH463" s="434">
        <f>IFERROR(INDEX(Raw_DATA!M:M,MATCH(Risk7_PlusY67!$D463,Raw_DATA!$A:$A,0)),"")</f>
        <v>-5.82</v>
      </c>
      <c r="AI463" s="435">
        <f>IFERROR(INDEX(AVGGroup!$F$5:$F$21,MATCH(Risk7_PlusY67!$H463,AVGGroup!$C$5:$C$21,0)),"")</f>
        <v>-2.23</v>
      </c>
      <c r="AJ463" s="401">
        <f>IFERROR(INDEX(Raw_DATA!N:N,MATCH(Risk7_PlusY67!$D463,Raw_DATA!$A:$A,0)),"")</f>
        <v>81</v>
      </c>
      <c r="AK463" s="401">
        <f>IFERROR(INDEX(Raw_DATA!O:O,MATCH(Risk7_PlusY67!$D463,Raw_DATA!$A:$A,0)),"")</f>
        <v>81</v>
      </c>
      <c r="AL463" s="401">
        <f>IFERROR(INDEX(Raw_DATA!P:P,MATCH(Risk7_PlusY67!$D463,Raw_DATA!$A:$A,0)),"")</f>
        <v>47</v>
      </c>
      <c r="AM463" s="401">
        <f>IFERROR(INDEX(Raw_DATA!Q:Q,MATCH(Risk7_PlusY67!$D463,Raw_DATA!$A:$A,0)),"")</f>
        <v>174</v>
      </c>
      <c r="AN463" s="401">
        <f>IFERROR(INDEX(Raw_DATA!R:R,MATCH(Risk7_PlusY67!$D463,Raw_DATA!$A:$A,0)),"")</f>
        <v>62</v>
      </c>
      <c r="AO463" s="407"/>
      <c r="AP463" s="411" t="b">
        <f>AB463=AY463</f>
        <v>1</v>
      </c>
      <c r="AQ463" s="340">
        <f t="shared" si="160"/>
        <v>1</v>
      </c>
      <c r="AR463" s="123">
        <f t="shared" si="161"/>
        <v>0</v>
      </c>
      <c r="AS463" s="123">
        <f t="shared" si="162"/>
        <v>0</v>
      </c>
      <c r="AT463" s="123">
        <f>IF(OR(AND((K463&lt;0.8),(BE463&gt;180)),AND((K463&lt;0.8),(BE463&lt;10)),AND((K463&gt;=0.8),(BE463&lt;10)),AND((K463&gt;=0.8),(BE463&gt;90))),0,1)</f>
        <v>1</v>
      </c>
      <c r="AU463" s="123">
        <f t="shared" si="163"/>
        <v>0</v>
      </c>
      <c r="AV463" s="123">
        <f t="shared" si="164"/>
        <v>1</v>
      </c>
      <c r="AW463" s="123">
        <f t="shared" si="165"/>
        <v>0</v>
      </c>
      <c r="AX463" s="123">
        <f t="shared" si="166"/>
        <v>0</v>
      </c>
      <c r="AY463" s="416" t="str">
        <f t="shared" si="167"/>
        <v>C-</v>
      </c>
      <c r="AZ463" s="416" t="str">
        <f>R463&amp;AY463</f>
        <v>1C-</v>
      </c>
      <c r="BA463" s="417">
        <f>IFERROR(INDEX(Raw_DATA!L:L,MATCH(Risk7_PlusY67!$D463,Raw_DATA!$A:$A,0)),"")</f>
        <v>0.74</v>
      </c>
      <c r="BB463" s="417">
        <f>IFERROR(INDEX(AVGGroup!$H$5:$H$21,MATCH(Risk7_PlusY67!$BJ463,AVGGroup!$C$5:$C$21,0)),"")</f>
        <v>3.6</v>
      </c>
      <c r="BC463" s="417">
        <f>IFERROR(INDEX(Raw_DATA!M:M,MATCH(Risk7_PlusY67!$D463,Raw_DATA!$A:$A,0)),"")</f>
        <v>-5.82</v>
      </c>
      <c r="BD463" s="418">
        <f>IFERROR(INDEX(AVGGroup!$J$5:$J$21,MATCH(Risk7_PlusY67!$BJ463,AVGGroup!$C$5:$C$21,0)),"")</f>
        <v>-2.23</v>
      </c>
      <c r="BE463" s="407">
        <f>IFERROR(INDEX(Raw_DATA!N:N,MATCH(Risk7_PlusY67!$D463,Raw_DATA!$A:$A,0)),"")</f>
        <v>81</v>
      </c>
      <c r="BF463" s="407">
        <f>IFERROR(INDEX(Raw_DATA!O:O,MATCH(Risk7_PlusY67!$D463,Raw_DATA!$A:$A,0)),"")</f>
        <v>81</v>
      </c>
      <c r="BG463" s="407">
        <f>IFERROR(INDEX(Raw_DATA!P:P,MATCH(Risk7_PlusY67!$D463,Raw_DATA!$A:$A,0)),"")</f>
        <v>47</v>
      </c>
      <c r="BH463" s="407">
        <f>IFERROR(INDEX(Raw_DATA!Q:Q,MATCH(Risk7_PlusY67!$D463,Raw_DATA!$A:$A,0)),"")</f>
        <v>174</v>
      </c>
      <c r="BI463" s="407">
        <f>IFERROR(INDEX(Raw_DATA!R:R,MATCH(Risk7_PlusY67!$D463,Raw_DATA!$A:$A,0)),"")</f>
        <v>62</v>
      </c>
      <c r="BJ463" s="124" t="str">
        <f>INDEX('Org2567'!$BM:$BM,MATCH(Risk7_PlusY67!D463,'Org2567'!$D:$D,0))</f>
        <v>รพท.S B&gt;400</v>
      </c>
    </row>
    <row r="464" spans="1:62" x14ac:dyDescent="0.7">
      <c r="A464" s="206">
        <f>IF(ISBLANK(D464),"",COUNTA($D$3:D464))</f>
        <v>462</v>
      </c>
      <c r="B464" s="207">
        <f>IFERROR(INDEX(ID!$E:$E,MATCH(Risk7_PlusY67!$D464,ID!$A:$A,0)),"")</f>
        <v>7</v>
      </c>
      <c r="C464" s="207" t="str">
        <f>IFERROR(INDEX(ID!$I:$I,MATCH(Risk7_PlusY67!$D464,ID!$A:$A,0)),"")</f>
        <v>มหาสารคาม</v>
      </c>
      <c r="D464" s="295" t="s">
        <v>469</v>
      </c>
      <c r="E464" s="207" t="str">
        <f>IFERROR(INDEX(ID!$C:$C,MATCH(Risk7_PlusY67!$D464,ID!$A:$A,0)),"")</f>
        <v>แกดำ,รพช.</v>
      </c>
      <c r="F464" s="207" t="str">
        <f>IFERROR(INDEX(ID!$G:$G,MATCH(Risk7_PlusY67!$D464,ID!$A:$A,0)),"")</f>
        <v>รพช.</v>
      </c>
      <c r="G464" s="206">
        <f>IFERROR(INDEX(ID!$J:$J,MATCH(Risk7_PlusY67!$D464,ID!$A:$A,0)),"")</f>
        <v>30</v>
      </c>
      <c r="H464" s="208" t="str">
        <f>IFERROR(INDEX(ID!$P:$P,MATCH(Risk7_PlusY67!$D464,ID!$A:$A,0)),"")</f>
        <v>รพช.F2 P&lt;=30,000</v>
      </c>
      <c r="I464" s="209">
        <f>IFERROR(INDEX(Raw_DATA!E:E,MATCH(Risk7_PlusY67!$D464,Raw_DATA!$A:$A,0)),"")</f>
        <v>2.66</v>
      </c>
      <c r="J464" s="209">
        <f>IFERROR(INDEX(Raw_DATA!F:F,MATCH(Risk7_PlusY67!$D464,Raw_DATA!$A:$A,0)),"")</f>
        <v>2.44</v>
      </c>
      <c r="K464" s="209">
        <f>IFERROR(INDEX(Raw_DATA!G:G,MATCH(Risk7_PlusY67!$D464,Raw_DATA!$A:$A,0)),"")</f>
        <v>1.94</v>
      </c>
      <c r="L464" s="209">
        <f>IFERROR(INDEX(Raw_DATA!H:H,MATCH(Risk7_PlusY67!$D464,Raw_DATA!$A:$A,0)),"")</f>
        <v>16054010.07</v>
      </c>
      <c r="M464" s="210">
        <f>IFERROR(INDEX(Raw_DATA!I:I,MATCH(Risk7_PlusY67!$D464,Raw_DATA!$A:$A,0)),"")</f>
        <v>-2626334.7799999998</v>
      </c>
      <c r="N464" s="206">
        <f t="shared" si="147"/>
        <v>0</v>
      </c>
      <c r="O464" s="206">
        <f t="shared" si="148"/>
        <v>1</v>
      </c>
      <c r="P464" s="206">
        <f t="shared" si="149"/>
        <v>0</v>
      </c>
      <c r="Q464" s="211">
        <f t="shared" si="150"/>
        <v>73.3</v>
      </c>
      <c r="R464" s="206">
        <f t="shared" si="151"/>
        <v>1</v>
      </c>
      <c r="S464" s="212">
        <f>IFERROR(INDEX(Raw_DATA!J:J,MATCH(Risk7_PlusY67!$D464,Raw_DATA!$A:$A,0)),"")</f>
        <v>2520940.2799999998</v>
      </c>
      <c r="T464" s="213">
        <f>IFERROR(INDEX(Raw_DATA!K:K,MATCH(Risk7_PlusY67!$D464,Raw_DATA!$A:$A,0)),"")</f>
        <v>9113457.1799999997</v>
      </c>
      <c r="U464" s="214">
        <f t="shared" si="152"/>
        <v>1</v>
      </c>
      <c r="V464" s="214">
        <f t="shared" si="153"/>
        <v>1</v>
      </c>
      <c r="W464" s="214">
        <f>IF(OR(AND((K464&lt;0.8),(AJ464&gt;180)),AND((K464&lt;0.8),(AJ464&lt;10)),AND((K464&gt;=0.8),(AJ464&lt;10)),AND((K464&gt;=0.8),(AJ464&gt;90))),0,1)</f>
        <v>0</v>
      </c>
      <c r="X464" s="214">
        <f t="shared" si="154"/>
        <v>1</v>
      </c>
      <c r="Y464" s="214">
        <f t="shared" si="155"/>
        <v>0</v>
      </c>
      <c r="Z464" s="214">
        <f t="shared" si="156"/>
        <v>0</v>
      </c>
      <c r="AA464" s="214">
        <f t="shared" si="157"/>
        <v>1</v>
      </c>
      <c r="AB464" s="215" t="str">
        <f t="shared" si="158"/>
        <v>B-</v>
      </c>
      <c r="AC464" s="215" t="str">
        <f t="shared" si="159"/>
        <v>1B-</v>
      </c>
      <c r="AD464" s="216"/>
      <c r="AE464" s="216"/>
      <c r="AF464" s="434">
        <f>IFERROR(INDEX(Raw_DATA!L:L,MATCH(Risk7_PlusY67!$D464,Raw_DATA!$A:$A,0)),"")</f>
        <v>2.93</v>
      </c>
      <c r="AG464" s="434">
        <f>IFERROR(INDEX(AVGGroup!$D$5:$D$21,MATCH(Risk7_PlusY67!$H464,AVGGroup!$C$5:$C$21,0)),"")</f>
        <v>-3.55</v>
      </c>
      <c r="AH464" s="434">
        <f>IFERROR(INDEX(Raw_DATA!M:M,MATCH(Risk7_PlusY67!$D464,Raw_DATA!$A:$A,0)),"")</f>
        <v>-5.09</v>
      </c>
      <c r="AI464" s="435">
        <f>IFERROR(INDEX(AVGGroup!$F$5:$F$21,MATCH(Risk7_PlusY67!$H464,AVGGroup!$C$5:$C$21,0)),"")</f>
        <v>-10.199999999999999</v>
      </c>
      <c r="AJ464" s="401">
        <f>IFERROR(INDEX(Raw_DATA!N:N,MATCH(Risk7_PlusY67!$D464,Raw_DATA!$A:$A,0)),"")</f>
        <v>141</v>
      </c>
      <c r="AK464" s="401">
        <f>IFERROR(INDEX(Raw_DATA!O:O,MATCH(Risk7_PlusY67!$D464,Raw_DATA!$A:$A,0)),"")</f>
        <v>17</v>
      </c>
      <c r="AL464" s="401">
        <f>IFERROR(INDEX(Raw_DATA!P:P,MATCH(Risk7_PlusY67!$D464,Raw_DATA!$A:$A,0)),"")</f>
        <v>82</v>
      </c>
      <c r="AM464" s="401">
        <f>IFERROR(INDEX(Raw_DATA!Q:Q,MATCH(Risk7_PlusY67!$D464,Raw_DATA!$A:$A,0)),"")</f>
        <v>139</v>
      </c>
      <c r="AN464" s="401">
        <f>IFERROR(INDEX(Raw_DATA!R:R,MATCH(Risk7_PlusY67!$D464,Raw_DATA!$A:$A,0)),"")</f>
        <v>50</v>
      </c>
      <c r="AO464" s="407"/>
      <c r="AP464" s="411" t="b">
        <f>AB464=AY464</f>
        <v>1</v>
      </c>
      <c r="AQ464" s="340">
        <f t="shared" si="160"/>
        <v>1</v>
      </c>
      <c r="AR464" s="123">
        <f t="shared" si="161"/>
        <v>1</v>
      </c>
      <c r="AS464" s="123">
        <f t="shared" si="162"/>
        <v>1</v>
      </c>
      <c r="AT464" s="123">
        <f>IF(OR(AND((K464&lt;0.8),(BE464&gt;180)),AND((K464&lt;0.8),(BE464&lt;10)),AND((K464&gt;=0.8),(BE464&lt;10)),AND((K464&gt;=0.8),(BE464&gt;90))),0,1)</f>
        <v>0</v>
      </c>
      <c r="AU464" s="123">
        <f t="shared" si="163"/>
        <v>1</v>
      </c>
      <c r="AV464" s="123">
        <f t="shared" si="164"/>
        <v>0</v>
      </c>
      <c r="AW464" s="123">
        <f t="shared" si="165"/>
        <v>0</v>
      </c>
      <c r="AX464" s="123">
        <f t="shared" si="166"/>
        <v>1</v>
      </c>
      <c r="AY464" s="416" t="str">
        <f t="shared" si="167"/>
        <v>B-</v>
      </c>
      <c r="AZ464" s="416" t="str">
        <f>R464&amp;AY464</f>
        <v>1B-</v>
      </c>
      <c r="BA464" s="417">
        <f>IFERROR(INDEX(Raw_DATA!L:L,MATCH(Risk7_PlusY67!$D464,Raw_DATA!$A:$A,0)),"")</f>
        <v>2.93</v>
      </c>
      <c r="BB464" s="417">
        <f>IFERROR(INDEX(AVGGroup!$H$5:$H$21,MATCH(Risk7_PlusY67!$BJ464,AVGGroup!$C$5:$C$21,0)),"")</f>
        <v>-3.54</v>
      </c>
      <c r="BC464" s="417">
        <f>IFERROR(INDEX(Raw_DATA!M:M,MATCH(Risk7_PlusY67!$D464,Raw_DATA!$A:$A,0)),"")</f>
        <v>-5.09</v>
      </c>
      <c r="BD464" s="418">
        <f>IFERROR(INDEX(AVGGroup!$J$5:$J$21,MATCH(Risk7_PlusY67!$BJ464,AVGGroup!$C$5:$C$21,0)),"")</f>
        <v>-10.199999999999999</v>
      </c>
      <c r="BE464" s="407">
        <f>IFERROR(INDEX(Raw_DATA!N:N,MATCH(Risk7_PlusY67!$D464,Raw_DATA!$A:$A,0)),"")</f>
        <v>141</v>
      </c>
      <c r="BF464" s="407">
        <f>IFERROR(INDEX(Raw_DATA!O:O,MATCH(Risk7_PlusY67!$D464,Raw_DATA!$A:$A,0)),"")</f>
        <v>17</v>
      </c>
      <c r="BG464" s="407">
        <f>IFERROR(INDEX(Raw_DATA!P:P,MATCH(Risk7_PlusY67!$D464,Raw_DATA!$A:$A,0)),"")</f>
        <v>82</v>
      </c>
      <c r="BH464" s="407">
        <f>IFERROR(INDEX(Raw_DATA!Q:Q,MATCH(Risk7_PlusY67!$D464,Raw_DATA!$A:$A,0)),"")</f>
        <v>139</v>
      </c>
      <c r="BI464" s="407">
        <f>IFERROR(INDEX(Raw_DATA!R:R,MATCH(Risk7_PlusY67!$D464,Raw_DATA!$A:$A,0)),"")</f>
        <v>50</v>
      </c>
      <c r="BJ464" s="124" t="str">
        <f>INDEX('Org2567'!$BM:$BM,MATCH(Risk7_PlusY67!D464,'Org2567'!$D:$D,0))</f>
        <v>รพช.F2 P&lt;=30,000</v>
      </c>
    </row>
    <row r="465" spans="1:62" x14ac:dyDescent="0.7">
      <c r="A465" s="206">
        <f>IF(ISBLANK(D465),"",COUNTA($D$3:D465))</f>
        <v>463</v>
      </c>
      <c r="B465" s="207">
        <f>IFERROR(INDEX(ID!$E:$E,MATCH(Risk7_PlusY67!$D465,ID!$A:$A,0)),"")</f>
        <v>7</v>
      </c>
      <c r="C465" s="207" t="str">
        <f>IFERROR(INDEX(ID!$I:$I,MATCH(Risk7_PlusY67!$D465,ID!$A:$A,0)),"")</f>
        <v>มหาสารคาม</v>
      </c>
      <c r="D465" s="295" t="s">
        <v>470</v>
      </c>
      <c r="E465" s="207" t="str">
        <f>IFERROR(INDEX(ID!$C:$C,MATCH(Risk7_PlusY67!$D465,ID!$A:$A,0)),"")</f>
        <v>โกสุมพิสัย,รพช.</v>
      </c>
      <c r="F465" s="207" t="str">
        <f>IFERROR(INDEX(ID!$G:$G,MATCH(Risk7_PlusY67!$D465,ID!$A:$A,0)),"")</f>
        <v>รพช.</v>
      </c>
      <c r="G465" s="206">
        <f>IFERROR(INDEX(ID!$J:$J,MATCH(Risk7_PlusY67!$D465,ID!$A:$A,0)),"")</f>
        <v>120</v>
      </c>
      <c r="H465" s="208" t="str">
        <f>IFERROR(INDEX(ID!$P:$P,MATCH(Risk7_PlusY67!$D465,ID!$A:$A,0)),"")</f>
        <v>รพช.M2 B&gt;100</v>
      </c>
      <c r="I465" s="209">
        <f>IFERROR(INDEX(Raw_DATA!E:E,MATCH(Risk7_PlusY67!$D465,Raw_DATA!$A:$A,0)),"")</f>
        <v>4.97</v>
      </c>
      <c r="J465" s="209">
        <f>IFERROR(INDEX(Raw_DATA!F:F,MATCH(Risk7_PlusY67!$D465,Raw_DATA!$A:$A,0)),"")</f>
        <v>4.83</v>
      </c>
      <c r="K465" s="209">
        <f>IFERROR(INDEX(Raw_DATA!G:G,MATCH(Risk7_PlusY67!$D465,Raw_DATA!$A:$A,0)),"")</f>
        <v>4.1100000000000003</v>
      </c>
      <c r="L465" s="209">
        <f>IFERROR(INDEX(Raw_DATA!H:H,MATCH(Risk7_PlusY67!$D465,Raw_DATA!$A:$A,0)),"")</f>
        <v>148431697.97</v>
      </c>
      <c r="M465" s="210">
        <f>IFERROR(INDEX(Raw_DATA!I:I,MATCH(Risk7_PlusY67!$D465,Raw_DATA!$A:$A,0)),"")</f>
        <v>-45704727.759999998</v>
      </c>
      <c r="N465" s="206">
        <f t="shared" si="147"/>
        <v>0</v>
      </c>
      <c r="O465" s="206">
        <f t="shared" si="148"/>
        <v>1</v>
      </c>
      <c r="P465" s="206">
        <f t="shared" si="149"/>
        <v>0</v>
      </c>
      <c r="Q465" s="211">
        <f t="shared" si="150"/>
        <v>38.9</v>
      </c>
      <c r="R465" s="206">
        <f t="shared" si="151"/>
        <v>1</v>
      </c>
      <c r="S465" s="212">
        <f>IFERROR(INDEX(Raw_DATA!J:J,MATCH(Risk7_PlusY67!$D465,Raw_DATA!$A:$A,0)),"")</f>
        <v>-35245082.280000001</v>
      </c>
      <c r="T465" s="213">
        <f>IFERROR(INDEX(Raw_DATA!K:K,MATCH(Risk7_PlusY67!$D465,Raw_DATA!$A:$A,0)),"")</f>
        <v>116329323.43000001</v>
      </c>
      <c r="U465" s="214">
        <f t="shared" si="152"/>
        <v>0</v>
      </c>
      <c r="V465" s="214">
        <f t="shared" si="153"/>
        <v>0</v>
      </c>
      <c r="W465" s="214">
        <f>IF(OR(AND((K465&lt;0.8),(AJ465&gt;180)),AND((K465&lt;0.8),(AJ465&lt;10)),AND((K465&gt;=0.8),(AJ465&lt;10)),AND((K465&gt;=0.8),(AJ465&gt;90))),0,1)</f>
        <v>0</v>
      </c>
      <c r="X465" s="214">
        <f t="shared" si="154"/>
        <v>1</v>
      </c>
      <c r="Y465" s="214">
        <f t="shared" si="155"/>
        <v>1</v>
      </c>
      <c r="Z465" s="214">
        <f t="shared" si="156"/>
        <v>0</v>
      </c>
      <c r="AA465" s="214">
        <f t="shared" si="157"/>
        <v>1</v>
      </c>
      <c r="AB465" s="215" t="str">
        <f t="shared" si="158"/>
        <v>C</v>
      </c>
      <c r="AC465" s="215" t="str">
        <f t="shared" si="159"/>
        <v>1C</v>
      </c>
      <c r="AD465" s="216"/>
      <c r="AE465" s="216"/>
      <c r="AF465" s="434">
        <f>IFERROR(INDEX(Raw_DATA!L:L,MATCH(Risk7_PlusY67!$D465,Raw_DATA!$A:$A,0)),"")</f>
        <v>-13.11</v>
      </c>
      <c r="AG465" s="434">
        <f>IFERROR(INDEX(AVGGroup!$D$5:$D$21,MATCH(Risk7_PlusY67!$H465,AVGGroup!$C$5:$C$21,0)),"")</f>
        <v>-2.2400000000000002</v>
      </c>
      <c r="AH465" s="434">
        <f>IFERROR(INDEX(Raw_DATA!M:M,MATCH(Risk7_PlusY67!$D465,Raw_DATA!$A:$A,0)),"")</f>
        <v>-14.25</v>
      </c>
      <c r="AI465" s="435">
        <f>IFERROR(INDEX(AVGGroup!$F$5:$F$21,MATCH(Risk7_PlusY67!$H465,AVGGroup!$C$5:$C$21,0)),"")</f>
        <v>-7.61</v>
      </c>
      <c r="AJ465" s="401">
        <f>IFERROR(INDEX(Raw_DATA!N:N,MATCH(Risk7_PlusY67!$D465,Raw_DATA!$A:$A,0)),"")</f>
        <v>115</v>
      </c>
      <c r="AK465" s="401">
        <f>IFERROR(INDEX(Raw_DATA!O:O,MATCH(Risk7_PlusY67!$D465,Raw_DATA!$A:$A,0)),"")</f>
        <v>47</v>
      </c>
      <c r="AL465" s="401">
        <f>IFERROR(INDEX(Raw_DATA!P:P,MATCH(Risk7_PlusY67!$D465,Raw_DATA!$A:$A,0)),"")</f>
        <v>47</v>
      </c>
      <c r="AM465" s="401">
        <f>IFERROR(INDEX(Raw_DATA!Q:Q,MATCH(Risk7_PlusY67!$D465,Raw_DATA!$A:$A,0)),"")</f>
        <v>536</v>
      </c>
      <c r="AN465" s="401">
        <f>IFERROR(INDEX(Raw_DATA!R:R,MATCH(Risk7_PlusY67!$D465,Raw_DATA!$A:$A,0)),"")</f>
        <v>31</v>
      </c>
      <c r="AO465" s="407"/>
      <c r="AP465" s="411" t="b">
        <f>AB465=AY465</f>
        <v>1</v>
      </c>
      <c r="AQ465" s="340">
        <f t="shared" si="160"/>
        <v>1</v>
      </c>
      <c r="AR465" s="123">
        <f t="shared" si="161"/>
        <v>0</v>
      </c>
      <c r="AS465" s="123">
        <f t="shared" si="162"/>
        <v>0</v>
      </c>
      <c r="AT465" s="123">
        <f>IF(OR(AND((K465&lt;0.8),(BE465&gt;180)),AND((K465&lt;0.8),(BE465&lt;10)),AND((K465&gt;=0.8),(BE465&lt;10)),AND((K465&gt;=0.8),(BE465&gt;90))),0,1)</f>
        <v>0</v>
      </c>
      <c r="AU465" s="123">
        <f t="shared" si="163"/>
        <v>1</v>
      </c>
      <c r="AV465" s="123">
        <f t="shared" si="164"/>
        <v>1</v>
      </c>
      <c r="AW465" s="123">
        <f t="shared" si="165"/>
        <v>0</v>
      </c>
      <c r="AX465" s="123">
        <f t="shared" si="166"/>
        <v>1</v>
      </c>
      <c r="AY465" s="416" t="str">
        <f t="shared" si="167"/>
        <v>C</v>
      </c>
      <c r="AZ465" s="416" t="str">
        <f>R465&amp;AY465</f>
        <v>1C</v>
      </c>
      <c r="BA465" s="417">
        <f>IFERROR(INDEX(Raw_DATA!L:L,MATCH(Risk7_PlusY67!$D465,Raw_DATA!$A:$A,0)),"")</f>
        <v>-13.11</v>
      </c>
      <c r="BB465" s="417">
        <f>IFERROR(INDEX(AVGGroup!$H$5:$H$21,MATCH(Risk7_PlusY67!$BJ465,AVGGroup!$C$5:$C$21,0)),"")</f>
        <v>-2.25</v>
      </c>
      <c r="BC465" s="417">
        <f>IFERROR(INDEX(Raw_DATA!M:M,MATCH(Risk7_PlusY67!$D465,Raw_DATA!$A:$A,0)),"")</f>
        <v>-14.25</v>
      </c>
      <c r="BD465" s="418">
        <f>IFERROR(INDEX(AVGGroup!$J$5:$J$21,MATCH(Risk7_PlusY67!$BJ465,AVGGroup!$C$5:$C$21,0)),"")</f>
        <v>-7.61</v>
      </c>
      <c r="BE465" s="407">
        <f>IFERROR(INDEX(Raw_DATA!N:N,MATCH(Risk7_PlusY67!$D465,Raw_DATA!$A:$A,0)),"")</f>
        <v>115</v>
      </c>
      <c r="BF465" s="407">
        <f>IFERROR(INDEX(Raw_DATA!O:O,MATCH(Risk7_PlusY67!$D465,Raw_DATA!$A:$A,0)),"")</f>
        <v>47</v>
      </c>
      <c r="BG465" s="407">
        <f>IFERROR(INDEX(Raw_DATA!P:P,MATCH(Risk7_PlusY67!$D465,Raw_DATA!$A:$A,0)),"")</f>
        <v>47</v>
      </c>
      <c r="BH465" s="407">
        <f>IFERROR(INDEX(Raw_DATA!Q:Q,MATCH(Risk7_PlusY67!$D465,Raw_DATA!$A:$A,0)),"")</f>
        <v>536</v>
      </c>
      <c r="BI465" s="407">
        <f>IFERROR(INDEX(Raw_DATA!R:R,MATCH(Risk7_PlusY67!$D465,Raw_DATA!$A:$A,0)),"")</f>
        <v>31</v>
      </c>
      <c r="BJ465" s="124" t="str">
        <f>INDEX('Org2567'!$BM:$BM,MATCH(Risk7_PlusY67!D465,'Org2567'!$D:$D,0))</f>
        <v>รพช.M2 B&gt;100</v>
      </c>
    </row>
    <row r="466" spans="1:62" x14ac:dyDescent="0.7">
      <c r="A466" s="206">
        <f>IF(ISBLANK(D466),"",COUNTA($D$3:D466))</f>
        <v>464</v>
      </c>
      <c r="B466" s="207">
        <f>IFERROR(INDEX(ID!$E:$E,MATCH(Risk7_PlusY67!$D466,ID!$A:$A,0)),"")</f>
        <v>7</v>
      </c>
      <c r="C466" s="207" t="str">
        <f>IFERROR(INDEX(ID!$I:$I,MATCH(Risk7_PlusY67!$D466,ID!$A:$A,0)),"")</f>
        <v>มหาสารคาม</v>
      </c>
      <c r="D466" s="295" t="s">
        <v>471</v>
      </c>
      <c r="E466" s="207" t="str">
        <f>IFERROR(INDEX(ID!$C:$C,MATCH(Risk7_PlusY67!$D466,ID!$A:$A,0)),"")</f>
        <v>กันทรวิชัย,รพช.</v>
      </c>
      <c r="F466" s="207" t="str">
        <f>IFERROR(INDEX(ID!$G:$G,MATCH(Risk7_PlusY67!$D466,ID!$A:$A,0)),"")</f>
        <v>รพช.</v>
      </c>
      <c r="G466" s="206">
        <f>IFERROR(INDEX(ID!$J:$J,MATCH(Risk7_PlusY67!$D466,ID!$A:$A,0)),"")</f>
        <v>60</v>
      </c>
      <c r="H466" s="208" t="str">
        <f>IFERROR(INDEX(ID!$P:$P,MATCH(Risk7_PlusY67!$D466,ID!$A:$A,0)),"")</f>
        <v>รพช.F2 P30,000-60,000</v>
      </c>
      <c r="I466" s="209">
        <f>IFERROR(INDEX(Raw_DATA!E:E,MATCH(Risk7_PlusY67!$D466,Raw_DATA!$A:$A,0)),"")</f>
        <v>6</v>
      </c>
      <c r="J466" s="209">
        <f>IFERROR(INDEX(Raw_DATA!F:F,MATCH(Risk7_PlusY67!$D466,Raw_DATA!$A:$A,0)),"")</f>
        <v>5.71</v>
      </c>
      <c r="K466" s="209">
        <f>IFERROR(INDEX(Raw_DATA!G:G,MATCH(Risk7_PlusY67!$D466,Raw_DATA!$A:$A,0)),"")</f>
        <v>4.93</v>
      </c>
      <c r="L466" s="209">
        <f>IFERROR(INDEX(Raw_DATA!H:H,MATCH(Risk7_PlusY67!$D466,Raw_DATA!$A:$A,0)),"")</f>
        <v>48189498.710000001</v>
      </c>
      <c r="M466" s="210">
        <f>IFERROR(INDEX(Raw_DATA!I:I,MATCH(Risk7_PlusY67!$D466,Raw_DATA!$A:$A,0)),"")</f>
        <v>-7753348.8899999997</v>
      </c>
      <c r="N466" s="206">
        <f t="shared" si="147"/>
        <v>0</v>
      </c>
      <c r="O466" s="206">
        <f t="shared" si="148"/>
        <v>1</v>
      </c>
      <c r="P466" s="206">
        <f t="shared" si="149"/>
        <v>0</v>
      </c>
      <c r="Q466" s="211">
        <f t="shared" si="150"/>
        <v>74.5</v>
      </c>
      <c r="R466" s="206">
        <f t="shared" si="151"/>
        <v>1</v>
      </c>
      <c r="S466" s="212">
        <f>IFERROR(INDEX(Raw_DATA!J:J,MATCH(Risk7_PlusY67!$D466,Raw_DATA!$A:$A,0)),"")</f>
        <v>-4579811.8499999996</v>
      </c>
      <c r="T466" s="213">
        <f>IFERROR(INDEX(Raw_DATA!K:K,MATCH(Risk7_PlusY67!$D466,Raw_DATA!$A:$A,0)),"")</f>
        <v>37931646.200000003</v>
      </c>
      <c r="U466" s="214">
        <f t="shared" si="152"/>
        <v>1</v>
      </c>
      <c r="V466" s="214">
        <f t="shared" si="153"/>
        <v>1</v>
      </c>
      <c r="W466" s="214">
        <f>IF(OR(AND((K466&lt;0.8),(AJ466&gt;180)),AND((K466&lt;0.8),(AJ466&lt;10)),AND((K466&gt;=0.8),(AJ466&lt;10)),AND((K466&gt;=0.8),(AJ466&gt;90))),0,1)</f>
        <v>1</v>
      </c>
      <c r="X466" s="214">
        <f t="shared" si="154"/>
        <v>1</v>
      </c>
      <c r="Y466" s="214">
        <f t="shared" si="155"/>
        <v>1</v>
      </c>
      <c r="Z466" s="214">
        <f t="shared" si="156"/>
        <v>0</v>
      </c>
      <c r="AA466" s="214">
        <f t="shared" si="157"/>
        <v>1</v>
      </c>
      <c r="AB466" s="215" t="str">
        <f t="shared" si="158"/>
        <v>A-</v>
      </c>
      <c r="AC466" s="215" t="str">
        <f t="shared" si="159"/>
        <v>1A-</v>
      </c>
      <c r="AD466" s="216"/>
      <c r="AE466" s="216"/>
      <c r="AF466" s="434">
        <f>IFERROR(INDEX(Raw_DATA!L:L,MATCH(Risk7_PlusY67!$D466,Raw_DATA!$A:$A,0)),"")</f>
        <v>-3.38</v>
      </c>
      <c r="AG466" s="434">
        <f>IFERROR(INDEX(AVGGroup!$D$5:$D$21,MATCH(Risk7_PlusY67!$H466,AVGGroup!$C$5:$C$21,0)),"")</f>
        <v>-4.37</v>
      </c>
      <c r="AH466" s="434">
        <f>IFERROR(INDEX(Raw_DATA!M:M,MATCH(Risk7_PlusY67!$D466,Raw_DATA!$A:$A,0)),"")</f>
        <v>-7.26</v>
      </c>
      <c r="AI466" s="435">
        <f>IFERROR(INDEX(AVGGroup!$F$5:$F$21,MATCH(Risk7_PlusY67!$H466,AVGGroup!$C$5:$C$21,0)),"")</f>
        <v>-9.19</v>
      </c>
      <c r="AJ466" s="401">
        <f>IFERROR(INDEX(Raw_DATA!N:N,MATCH(Risk7_PlusY67!$D466,Raw_DATA!$A:$A,0)),"")</f>
        <v>36</v>
      </c>
      <c r="AK466" s="401">
        <f>IFERROR(INDEX(Raw_DATA!O:O,MATCH(Risk7_PlusY67!$D466,Raw_DATA!$A:$A,0)),"")</f>
        <v>34</v>
      </c>
      <c r="AL466" s="401">
        <f>IFERROR(INDEX(Raw_DATA!P:P,MATCH(Risk7_PlusY67!$D466,Raw_DATA!$A:$A,0)),"")</f>
        <v>49</v>
      </c>
      <c r="AM466" s="401">
        <f>IFERROR(INDEX(Raw_DATA!Q:Q,MATCH(Risk7_PlusY67!$D466,Raw_DATA!$A:$A,0)),"")</f>
        <v>353</v>
      </c>
      <c r="AN466" s="401">
        <f>IFERROR(INDEX(Raw_DATA!R:R,MATCH(Risk7_PlusY67!$D466,Raw_DATA!$A:$A,0)),"")</f>
        <v>44</v>
      </c>
      <c r="AO466" s="407"/>
      <c r="AP466" s="411" t="b">
        <f>AB466=AY466</f>
        <v>1</v>
      </c>
      <c r="AQ466" s="340">
        <f t="shared" si="160"/>
        <v>1</v>
      </c>
      <c r="AR466" s="123">
        <f t="shared" si="161"/>
        <v>1</v>
      </c>
      <c r="AS466" s="123">
        <f t="shared" si="162"/>
        <v>1</v>
      </c>
      <c r="AT466" s="123">
        <f>IF(OR(AND((K466&lt;0.8),(BE466&gt;180)),AND((K466&lt;0.8),(BE466&lt;10)),AND((K466&gt;=0.8),(BE466&lt;10)),AND((K466&gt;=0.8),(BE466&gt;90))),0,1)</f>
        <v>1</v>
      </c>
      <c r="AU466" s="123">
        <f t="shared" si="163"/>
        <v>1</v>
      </c>
      <c r="AV466" s="123">
        <f t="shared" si="164"/>
        <v>1</v>
      </c>
      <c r="AW466" s="123">
        <f t="shared" si="165"/>
        <v>0</v>
      </c>
      <c r="AX466" s="123">
        <f t="shared" si="166"/>
        <v>1</v>
      </c>
      <c r="AY466" s="416" t="str">
        <f t="shared" si="167"/>
        <v>A-</v>
      </c>
      <c r="AZ466" s="416" t="str">
        <f>R466&amp;AY466</f>
        <v>1A-</v>
      </c>
      <c r="BA466" s="417">
        <f>IFERROR(INDEX(Raw_DATA!L:L,MATCH(Risk7_PlusY67!$D466,Raw_DATA!$A:$A,0)),"")</f>
        <v>-3.38</v>
      </c>
      <c r="BB466" s="417">
        <f>IFERROR(INDEX(AVGGroup!$H$5:$H$21,MATCH(Risk7_PlusY67!$BJ466,AVGGroup!$C$5:$C$21,0)),"")</f>
        <v>-3.95</v>
      </c>
      <c r="BC466" s="417">
        <f>IFERROR(INDEX(Raw_DATA!M:M,MATCH(Risk7_PlusY67!$D466,Raw_DATA!$A:$A,0)),"")</f>
        <v>-7.26</v>
      </c>
      <c r="BD466" s="418">
        <f>IFERROR(INDEX(AVGGroup!$J$5:$J$21,MATCH(Risk7_PlusY67!$BJ466,AVGGroup!$C$5:$C$21,0)),"")</f>
        <v>-8.8800000000000008</v>
      </c>
      <c r="BE466" s="407">
        <f>IFERROR(INDEX(Raw_DATA!N:N,MATCH(Risk7_PlusY67!$D466,Raw_DATA!$A:$A,0)),"")</f>
        <v>36</v>
      </c>
      <c r="BF466" s="407">
        <f>IFERROR(INDEX(Raw_DATA!O:O,MATCH(Risk7_PlusY67!$D466,Raw_DATA!$A:$A,0)),"")</f>
        <v>34</v>
      </c>
      <c r="BG466" s="407">
        <f>IFERROR(INDEX(Raw_DATA!P:P,MATCH(Risk7_PlusY67!$D466,Raw_DATA!$A:$A,0)),"")</f>
        <v>49</v>
      </c>
      <c r="BH466" s="407">
        <f>IFERROR(INDEX(Raw_DATA!Q:Q,MATCH(Risk7_PlusY67!$D466,Raw_DATA!$A:$A,0)),"")</f>
        <v>353</v>
      </c>
      <c r="BI466" s="407">
        <f>IFERROR(INDEX(Raw_DATA!R:R,MATCH(Risk7_PlusY67!$D466,Raw_DATA!$A:$A,0)),"")</f>
        <v>44</v>
      </c>
      <c r="BJ466" s="124" t="str">
        <f>INDEX('Org2567'!$BM:$BM,MATCH(Risk7_PlusY67!D466,'Org2567'!$D:$D,0))</f>
        <v>รพช.F2 P30,000-60,000</v>
      </c>
    </row>
    <row r="467" spans="1:62" x14ac:dyDescent="0.7">
      <c r="A467" s="206">
        <f>IF(ISBLANK(D467),"",COUNTA($D$3:D467))</f>
        <v>465</v>
      </c>
      <c r="B467" s="207">
        <f>IFERROR(INDEX(ID!$E:$E,MATCH(Risk7_PlusY67!$D467,ID!$A:$A,0)),"")</f>
        <v>7</v>
      </c>
      <c r="C467" s="207" t="str">
        <f>IFERROR(INDEX(ID!$I:$I,MATCH(Risk7_PlusY67!$D467,ID!$A:$A,0)),"")</f>
        <v>มหาสารคาม</v>
      </c>
      <c r="D467" s="295" t="s">
        <v>472</v>
      </c>
      <c r="E467" s="207" t="str">
        <f>IFERROR(INDEX(ID!$C:$C,MATCH(Risk7_PlusY67!$D467,ID!$A:$A,0)),"")</f>
        <v>เชียงยืน,รพช.</v>
      </c>
      <c r="F467" s="207" t="str">
        <f>IFERROR(INDEX(ID!$G:$G,MATCH(Risk7_PlusY67!$D467,ID!$A:$A,0)),"")</f>
        <v>รพช.</v>
      </c>
      <c r="G467" s="206">
        <f>IFERROR(INDEX(ID!$J:$J,MATCH(Risk7_PlusY67!$D467,ID!$A:$A,0)),"")</f>
        <v>60</v>
      </c>
      <c r="H467" s="208" t="str">
        <f>IFERROR(INDEX(ID!$P:$P,MATCH(Risk7_PlusY67!$D467,ID!$A:$A,0)),"")</f>
        <v>รพช.F1 P&lt;=50,000</v>
      </c>
      <c r="I467" s="209">
        <f>IFERROR(INDEX(Raw_DATA!E:E,MATCH(Risk7_PlusY67!$D467,Raw_DATA!$A:$A,0)),"")</f>
        <v>2.79</v>
      </c>
      <c r="J467" s="209">
        <f>IFERROR(INDEX(Raw_DATA!F:F,MATCH(Risk7_PlusY67!$D467,Raw_DATA!$A:$A,0)),"")</f>
        <v>2.68</v>
      </c>
      <c r="K467" s="209">
        <f>IFERROR(INDEX(Raw_DATA!G:G,MATCH(Risk7_PlusY67!$D467,Raw_DATA!$A:$A,0)),"")</f>
        <v>2.1</v>
      </c>
      <c r="L467" s="209">
        <f>IFERROR(INDEX(Raw_DATA!H:H,MATCH(Risk7_PlusY67!$D467,Raw_DATA!$A:$A,0)),"")</f>
        <v>55223783.840000004</v>
      </c>
      <c r="M467" s="210">
        <f>IFERROR(INDEX(Raw_DATA!I:I,MATCH(Risk7_PlusY67!$D467,Raw_DATA!$A:$A,0)),"")</f>
        <v>-6732828.7400000002</v>
      </c>
      <c r="N467" s="206">
        <f t="shared" si="147"/>
        <v>0</v>
      </c>
      <c r="O467" s="206">
        <f t="shared" si="148"/>
        <v>1</v>
      </c>
      <c r="P467" s="206">
        <f t="shared" si="149"/>
        <v>0</v>
      </c>
      <c r="Q467" s="211">
        <f t="shared" si="150"/>
        <v>98.4</v>
      </c>
      <c r="R467" s="206">
        <f t="shared" si="151"/>
        <v>1</v>
      </c>
      <c r="S467" s="212">
        <f>IFERROR(INDEX(Raw_DATA!J:J,MATCH(Risk7_PlusY67!$D467,Raw_DATA!$A:$A,0)),"")</f>
        <v>521751.08</v>
      </c>
      <c r="T467" s="213">
        <f>IFERROR(INDEX(Raw_DATA!K:K,MATCH(Risk7_PlusY67!$D467,Raw_DATA!$A:$A,0)),"")</f>
        <v>34127381.25</v>
      </c>
      <c r="U467" s="214">
        <f t="shared" si="152"/>
        <v>1</v>
      </c>
      <c r="V467" s="214">
        <f t="shared" si="153"/>
        <v>1</v>
      </c>
      <c r="W467" s="214">
        <f>IF(OR(AND((K467&lt;0.8),(AJ467&gt;180)),AND((K467&lt;0.8),(AJ467&lt;10)),AND((K467&gt;=0.8),(AJ467&lt;10)),AND((K467&gt;=0.8),(AJ467&gt;90))),0,1)</f>
        <v>1</v>
      </c>
      <c r="X467" s="214">
        <f t="shared" si="154"/>
        <v>1</v>
      </c>
      <c r="Y467" s="214">
        <f t="shared" si="155"/>
        <v>0</v>
      </c>
      <c r="Z467" s="214">
        <f t="shared" si="156"/>
        <v>0</v>
      </c>
      <c r="AA467" s="214">
        <f t="shared" si="157"/>
        <v>1</v>
      </c>
      <c r="AB467" s="215" t="str">
        <f t="shared" si="158"/>
        <v>B</v>
      </c>
      <c r="AC467" s="215" t="str">
        <f t="shared" si="159"/>
        <v>1B</v>
      </c>
      <c r="AD467" s="216"/>
      <c r="AE467" s="216"/>
      <c r="AF467" s="434">
        <f>IFERROR(INDEX(Raw_DATA!L:L,MATCH(Risk7_PlusY67!$D467,Raw_DATA!$A:$A,0)),"")</f>
        <v>0.27</v>
      </c>
      <c r="AG467" s="434">
        <f>IFERROR(INDEX(AVGGroup!$D$5:$D$21,MATCH(Risk7_PlusY67!$H467,AVGGroup!$C$5:$C$21,0)),"")</f>
        <v>-3.15</v>
      </c>
      <c r="AH467" s="434">
        <f>IFERROR(INDEX(Raw_DATA!M:M,MATCH(Risk7_PlusY67!$D467,Raw_DATA!$A:$A,0)),"")</f>
        <v>-6.02</v>
      </c>
      <c r="AI467" s="435">
        <f>IFERROR(INDEX(AVGGroup!$F$5:$F$21,MATCH(Risk7_PlusY67!$H467,AVGGroup!$C$5:$C$21,0)),"")</f>
        <v>-7.1</v>
      </c>
      <c r="AJ467" s="401">
        <f>IFERROR(INDEX(Raw_DATA!N:N,MATCH(Risk7_PlusY67!$D467,Raw_DATA!$A:$A,0)),"")</f>
        <v>80</v>
      </c>
      <c r="AK467" s="401">
        <f>IFERROR(INDEX(Raw_DATA!O:O,MATCH(Risk7_PlusY67!$D467,Raw_DATA!$A:$A,0)),"")</f>
        <v>39</v>
      </c>
      <c r="AL467" s="401">
        <f>IFERROR(INDEX(Raw_DATA!P:P,MATCH(Risk7_PlusY67!$D467,Raw_DATA!$A:$A,0)),"")</f>
        <v>63</v>
      </c>
      <c r="AM467" s="401">
        <f>IFERROR(INDEX(Raw_DATA!Q:Q,MATCH(Risk7_PlusY67!$D467,Raw_DATA!$A:$A,0)),"")</f>
        <v>577</v>
      </c>
      <c r="AN467" s="401">
        <f>IFERROR(INDEX(Raw_DATA!R:R,MATCH(Risk7_PlusY67!$D467,Raw_DATA!$A:$A,0)),"")</f>
        <v>37</v>
      </c>
      <c r="AO467" s="407"/>
      <c r="AP467" s="411" t="b">
        <f>AB467=AY467</f>
        <v>1</v>
      </c>
      <c r="AQ467" s="340">
        <f t="shared" si="160"/>
        <v>1</v>
      </c>
      <c r="AR467" s="123">
        <f t="shared" si="161"/>
        <v>1</v>
      </c>
      <c r="AS467" s="123">
        <f t="shared" si="162"/>
        <v>1</v>
      </c>
      <c r="AT467" s="123">
        <f>IF(OR(AND((K467&lt;0.8),(BE467&gt;180)),AND((K467&lt;0.8),(BE467&lt;10)),AND((K467&gt;=0.8),(BE467&lt;10)),AND((K467&gt;=0.8),(BE467&gt;90))),0,1)</f>
        <v>1</v>
      </c>
      <c r="AU467" s="123">
        <f t="shared" si="163"/>
        <v>1</v>
      </c>
      <c r="AV467" s="123">
        <f t="shared" si="164"/>
        <v>0</v>
      </c>
      <c r="AW467" s="123">
        <f t="shared" si="165"/>
        <v>0</v>
      </c>
      <c r="AX467" s="123">
        <f t="shared" si="166"/>
        <v>1</v>
      </c>
      <c r="AY467" s="416" t="str">
        <f t="shared" si="167"/>
        <v>B</v>
      </c>
      <c r="AZ467" s="416" t="str">
        <f>R467&amp;AY467</f>
        <v>1B</v>
      </c>
      <c r="BA467" s="417">
        <f>IFERROR(INDEX(Raw_DATA!L:L,MATCH(Risk7_PlusY67!$D467,Raw_DATA!$A:$A,0)),"")</f>
        <v>0.27</v>
      </c>
      <c r="BB467" s="417">
        <f>IFERROR(INDEX(AVGGroup!$H$5:$H$21,MATCH(Risk7_PlusY67!$BJ467,AVGGroup!$C$5:$C$21,0)),"")</f>
        <v>-3.15</v>
      </c>
      <c r="BC467" s="417">
        <f>IFERROR(INDEX(Raw_DATA!M:M,MATCH(Risk7_PlusY67!$D467,Raw_DATA!$A:$A,0)),"")</f>
        <v>-6.02</v>
      </c>
      <c r="BD467" s="418">
        <f>IFERROR(INDEX(AVGGroup!$J$5:$J$21,MATCH(Risk7_PlusY67!$BJ467,AVGGroup!$C$5:$C$21,0)),"")</f>
        <v>-7.1</v>
      </c>
      <c r="BE467" s="407">
        <f>IFERROR(INDEX(Raw_DATA!N:N,MATCH(Risk7_PlusY67!$D467,Raw_DATA!$A:$A,0)),"")</f>
        <v>80</v>
      </c>
      <c r="BF467" s="407">
        <f>IFERROR(INDEX(Raw_DATA!O:O,MATCH(Risk7_PlusY67!$D467,Raw_DATA!$A:$A,0)),"")</f>
        <v>39</v>
      </c>
      <c r="BG467" s="407">
        <f>IFERROR(INDEX(Raw_DATA!P:P,MATCH(Risk7_PlusY67!$D467,Raw_DATA!$A:$A,0)),"")</f>
        <v>63</v>
      </c>
      <c r="BH467" s="407">
        <f>IFERROR(INDEX(Raw_DATA!Q:Q,MATCH(Risk7_PlusY67!$D467,Raw_DATA!$A:$A,0)),"")</f>
        <v>577</v>
      </c>
      <c r="BI467" s="407">
        <f>IFERROR(INDEX(Raw_DATA!R:R,MATCH(Risk7_PlusY67!$D467,Raw_DATA!$A:$A,0)),"")</f>
        <v>37</v>
      </c>
      <c r="BJ467" s="124" t="str">
        <f>INDEX('Org2567'!$BM:$BM,MATCH(Risk7_PlusY67!D467,'Org2567'!$D:$D,0))</f>
        <v>รพช.F1 P&lt;=50,000</v>
      </c>
    </row>
    <row r="468" spans="1:62" x14ac:dyDescent="0.7">
      <c r="A468" s="206">
        <f>IF(ISBLANK(D468),"",COUNTA($D$3:D468))</f>
        <v>466</v>
      </c>
      <c r="B468" s="207">
        <f>IFERROR(INDEX(ID!$E:$E,MATCH(Risk7_PlusY67!$D468,ID!$A:$A,0)),"")</f>
        <v>7</v>
      </c>
      <c r="C468" s="207" t="str">
        <f>IFERROR(INDEX(ID!$I:$I,MATCH(Risk7_PlusY67!$D468,ID!$A:$A,0)),"")</f>
        <v>มหาสารคาม</v>
      </c>
      <c r="D468" s="295" t="s">
        <v>473</v>
      </c>
      <c r="E468" s="207" t="str">
        <f>IFERROR(INDEX(ID!$C:$C,MATCH(Risk7_PlusY67!$D468,ID!$A:$A,0)),"")</f>
        <v>บรบือ,รพช.</v>
      </c>
      <c r="F468" s="207" t="str">
        <f>IFERROR(INDEX(ID!$G:$G,MATCH(Risk7_PlusY67!$D468,ID!$A:$A,0)),"")</f>
        <v>รพช.</v>
      </c>
      <c r="G468" s="206">
        <f>IFERROR(INDEX(ID!$J:$J,MATCH(Risk7_PlusY67!$D468,ID!$A:$A,0)),"")</f>
        <v>165</v>
      </c>
      <c r="H468" s="208" t="str">
        <f>IFERROR(INDEX(ID!$P:$P,MATCH(Risk7_PlusY67!$D468,ID!$A:$A,0)),"")</f>
        <v>รพช.M2 B&gt;100</v>
      </c>
      <c r="I468" s="209">
        <f>IFERROR(INDEX(Raw_DATA!E:E,MATCH(Risk7_PlusY67!$D468,Raw_DATA!$A:$A,0)),"")</f>
        <v>4.6900000000000004</v>
      </c>
      <c r="J468" s="209">
        <f>IFERROR(INDEX(Raw_DATA!F:F,MATCH(Risk7_PlusY67!$D468,Raw_DATA!$A:$A,0)),"")</f>
        <v>4.58</v>
      </c>
      <c r="K468" s="209">
        <f>IFERROR(INDEX(Raw_DATA!G:G,MATCH(Risk7_PlusY67!$D468,Raw_DATA!$A:$A,0)),"")</f>
        <v>3.64</v>
      </c>
      <c r="L468" s="209">
        <f>IFERROR(INDEX(Raw_DATA!H:H,MATCH(Risk7_PlusY67!$D468,Raw_DATA!$A:$A,0)),"")</f>
        <v>191371106.77000001</v>
      </c>
      <c r="M468" s="210">
        <f>IFERROR(INDEX(Raw_DATA!I:I,MATCH(Risk7_PlusY67!$D468,Raw_DATA!$A:$A,0)),"")</f>
        <v>-31450573.32</v>
      </c>
      <c r="N468" s="206">
        <f t="shared" si="147"/>
        <v>0</v>
      </c>
      <c r="O468" s="206">
        <f t="shared" si="148"/>
        <v>1</v>
      </c>
      <c r="P468" s="206">
        <f t="shared" si="149"/>
        <v>0</v>
      </c>
      <c r="Q468" s="211">
        <f t="shared" si="150"/>
        <v>73</v>
      </c>
      <c r="R468" s="206">
        <f t="shared" si="151"/>
        <v>1</v>
      </c>
      <c r="S468" s="212">
        <f>IFERROR(INDEX(Raw_DATA!J:J,MATCH(Risk7_PlusY67!$D468,Raw_DATA!$A:$A,0)),"")</f>
        <v>-7366234.54</v>
      </c>
      <c r="T468" s="213">
        <f>IFERROR(INDEX(Raw_DATA!K:K,MATCH(Risk7_PlusY67!$D468,Raw_DATA!$A:$A,0)),"")</f>
        <v>136292505.28</v>
      </c>
      <c r="U468" s="214">
        <f t="shared" si="152"/>
        <v>1</v>
      </c>
      <c r="V468" s="214">
        <f t="shared" si="153"/>
        <v>1</v>
      </c>
      <c r="W468" s="214">
        <f>IF(OR(AND((K468&lt;0.8),(AJ468&gt;180)),AND((K468&lt;0.8),(AJ468&lt;10)),AND((K468&gt;=0.8),(AJ468&lt;10)),AND((K468&gt;=0.8),(AJ468&gt;90))),0,1)</f>
        <v>0</v>
      </c>
      <c r="X468" s="214">
        <f t="shared" si="154"/>
        <v>0</v>
      </c>
      <c r="Y468" s="214">
        <f t="shared" si="155"/>
        <v>1</v>
      </c>
      <c r="Z468" s="214">
        <f t="shared" si="156"/>
        <v>0</v>
      </c>
      <c r="AA468" s="214">
        <f t="shared" si="157"/>
        <v>1</v>
      </c>
      <c r="AB468" s="215" t="str">
        <f t="shared" si="158"/>
        <v>B-</v>
      </c>
      <c r="AC468" s="215" t="str">
        <f t="shared" si="159"/>
        <v>1B-</v>
      </c>
      <c r="AD468" s="216"/>
      <c r="AE468" s="216"/>
      <c r="AF468" s="434">
        <f>IFERROR(INDEX(Raw_DATA!L:L,MATCH(Risk7_PlusY67!$D468,Raw_DATA!$A:$A,0)),"")</f>
        <v>-2.19</v>
      </c>
      <c r="AG468" s="434">
        <f>IFERROR(INDEX(AVGGroup!$D$5:$D$21,MATCH(Risk7_PlusY67!$H468,AVGGroup!$C$5:$C$21,0)),"")</f>
        <v>-2.2400000000000002</v>
      </c>
      <c r="AH468" s="434">
        <f>IFERROR(INDEX(Raw_DATA!M:M,MATCH(Risk7_PlusY67!$D468,Raw_DATA!$A:$A,0)),"")</f>
        <v>-6.44</v>
      </c>
      <c r="AI468" s="435">
        <f>IFERROR(INDEX(AVGGroup!$F$5:$F$21,MATCH(Risk7_PlusY67!$H468,AVGGroup!$C$5:$C$21,0)),"")</f>
        <v>-7.61</v>
      </c>
      <c r="AJ468" s="401">
        <f>IFERROR(INDEX(Raw_DATA!N:N,MATCH(Risk7_PlusY67!$D468,Raw_DATA!$A:$A,0)),"")</f>
        <v>131</v>
      </c>
      <c r="AK468" s="401">
        <f>IFERROR(INDEX(Raw_DATA!O:O,MATCH(Risk7_PlusY67!$D468,Raw_DATA!$A:$A,0)),"")</f>
        <v>93</v>
      </c>
      <c r="AL468" s="401">
        <f>IFERROR(INDEX(Raw_DATA!P:P,MATCH(Risk7_PlusY67!$D468,Raw_DATA!$A:$A,0)),"")</f>
        <v>52</v>
      </c>
      <c r="AM468" s="401">
        <f>IFERROR(INDEX(Raw_DATA!Q:Q,MATCH(Risk7_PlusY67!$D468,Raw_DATA!$A:$A,0)),"")</f>
        <v>145</v>
      </c>
      <c r="AN468" s="401">
        <f>IFERROR(INDEX(Raw_DATA!R:R,MATCH(Risk7_PlusY67!$D468,Raw_DATA!$A:$A,0)),"")</f>
        <v>23</v>
      </c>
      <c r="AO468" s="407"/>
      <c r="AP468" s="411" t="b">
        <f>AB468=AY468</f>
        <v>1</v>
      </c>
      <c r="AQ468" s="340">
        <f t="shared" si="160"/>
        <v>1</v>
      </c>
      <c r="AR468" s="123">
        <f t="shared" si="161"/>
        <v>1</v>
      </c>
      <c r="AS468" s="123">
        <f t="shared" si="162"/>
        <v>1</v>
      </c>
      <c r="AT468" s="123">
        <f>IF(OR(AND((K468&lt;0.8),(BE468&gt;180)),AND((K468&lt;0.8),(BE468&lt;10)),AND((K468&gt;=0.8),(BE468&lt;10)),AND((K468&gt;=0.8),(BE468&gt;90))),0,1)</f>
        <v>0</v>
      </c>
      <c r="AU468" s="123">
        <f t="shared" si="163"/>
        <v>0</v>
      </c>
      <c r="AV468" s="123">
        <f t="shared" si="164"/>
        <v>1</v>
      </c>
      <c r="AW468" s="123">
        <f t="shared" si="165"/>
        <v>0</v>
      </c>
      <c r="AX468" s="123">
        <f t="shared" si="166"/>
        <v>1</v>
      </c>
      <c r="AY468" s="416" t="str">
        <f t="shared" si="167"/>
        <v>B-</v>
      </c>
      <c r="AZ468" s="416" t="str">
        <f>R468&amp;AY468</f>
        <v>1B-</v>
      </c>
      <c r="BA468" s="417">
        <f>IFERROR(INDEX(Raw_DATA!L:L,MATCH(Risk7_PlusY67!$D468,Raw_DATA!$A:$A,0)),"")</f>
        <v>-2.19</v>
      </c>
      <c r="BB468" s="417">
        <f>IFERROR(INDEX(AVGGroup!$H$5:$H$21,MATCH(Risk7_PlusY67!$BJ468,AVGGroup!$C$5:$C$21,0)),"")</f>
        <v>-2.25</v>
      </c>
      <c r="BC468" s="417">
        <f>IFERROR(INDEX(Raw_DATA!M:M,MATCH(Risk7_PlusY67!$D468,Raw_DATA!$A:$A,0)),"")</f>
        <v>-6.44</v>
      </c>
      <c r="BD468" s="418">
        <f>IFERROR(INDEX(AVGGroup!$J$5:$J$21,MATCH(Risk7_PlusY67!$BJ468,AVGGroup!$C$5:$C$21,0)),"")</f>
        <v>-7.61</v>
      </c>
      <c r="BE468" s="407">
        <f>IFERROR(INDEX(Raw_DATA!N:N,MATCH(Risk7_PlusY67!$D468,Raw_DATA!$A:$A,0)),"")</f>
        <v>131</v>
      </c>
      <c r="BF468" s="407">
        <f>IFERROR(INDEX(Raw_DATA!O:O,MATCH(Risk7_PlusY67!$D468,Raw_DATA!$A:$A,0)),"")</f>
        <v>93</v>
      </c>
      <c r="BG468" s="407">
        <f>IFERROR(INDEX(Raw_DATA!P:P,MATCH(Risk7_PlusY67!$D468,Raw_DATA!$A:$A,0)),"")</f>
        <v>52</v>
      </c>
      <c r="BH468" s="407">
        <f>IFERROR(INDEX(Raw_DATA!Q:Q,MATCH(Risk7_PlusY67!$D468,Raw_DATA!$A:$A,0)),"")</f>
        <v>145</v>
      </c>
      <c r="BI468" s="407">
        <f>IFERROR(INDEX(Raw_DATA!R:R,MATCH(Risk7_PlusY67!$D468,Raw_DATA!$A:$A,0)),"")</f>
        <v>23</v>
      </c>
      <c r="BJ468" s="124" t="str">
        <f>INDEX('Org2567'!$BM:$BM,MATCH(Risk7_PlusY67!D468,'Org2567'!$D:$D,0))</f>
        <v>รพช.M2 B&gt;100</v>
      </c>
    </row>
    <row r="469" spans="1:62" x14ac:dyDescent="0.7">
      <c r="A469" s="206">
        <f>IF(ISBLANK(D469),"",COUNTA($D$3:D469))</f>
        <v>467</v>
      </c>
      <c r="B469" s="207">
        <f>IFERROR(INDEX(ID!$E:$E,MATCH(Risk7_PlusY67!$D469,ID!$A:$A,0)),"")</f>
        <v>7</v>
      </c>
      <c r="C469" s="207" t="str">
        <f>IFERROR(INDEX(ID!$I:$I,MATCH(Risk7_PlusY67!$D469,ID!$A:$A,0)),"")</f>
        <v>มหาสารคาม</v>
      </c>
      <c r="D469" s="295" t="s">
        <v>474</v>
      </c>
      <c r="E469" s="207" t="str">
        <f>IFERROR(INDEX(ID!$C:$C,MATCH(Risk7_PlusY67!$D469,ID!$A:$A,0)),"")</f>
        <v>นาเชือก,รพช.</v>
      </c>
      <c r="F469" s="207" t="str">
        <f>IFERROR(INDEX(ID!$G:$G,MATCH(Risk7_PlusY67!$D469,ID!$A:$A,0)),"")</f>
        <v>รพช.</v>
      </c>
      <c r="G469" s="206">
        <f>IFERROR(INDEX(ID!$J:$J,MATCH(Risk7_PlusY67!$D469,ID!$A:$A,0)),"")</f>
        <v>68</v>
      </c>
      <c r="H469" s="208" t="str">
        <f>IFERROR(INDEX(ID!$P:$P,MATCH(Risk7_PlusY67!$D469,ID!$A:$A,0)),"")</f>
        <v>รพช.F2 P30,000-60,000</v>
      </c>
      <c r="I469" s="209">
        <f>IFERROR(INDEX(Raw_DATA!E:E,MATCH(Risk7_PlusY67!$D469,Raw_DATA!$A:$A,0)),"")</f>
        <v>1.78</v>
      </c>
      <c r="J469" s="209">
        <f>IFERROR(INDEX(Raw_DATA!F:F,MATCH(Risk7_PlusY67!$D469,Raw_DATA!$A:$A,0)),"")</f>
        <v>1.66</v>
      </c>
      <c r="K469" s="209">
        <f>IFERROR(INDEX(Raw_DATA!G:G,MATCH(Risk7_PlusY67!$D469,Raw_DATA!$A:$A,0)),"")</f>
        <v>1.32</v>
      </c>
      <c r="L469" s="209">
        <f>IFERROR(INDEX(Raw_DATA!H:H,MATCH(Risk7_PlusY67!$D469,Raw_DATA!$A:$A,0)),"")</f>
        <v>14616522.1</v>
      </c>
      <c r="M469" s="210">
        <f>IFERROR(INDEX(Raw_DATA!I:I,MATCH(Risk7_PlusY67!$D469,Raw_DATA!$A:$A,0)),"")</f>
        <v>-8151392.2800000003</v>
      </c>
      <c r="N469" s="206">
        <f t="shared" si="147"/>
        <v>0</v>
      </c>
      <c r="O469" s="206">
        <f t="shared" si="148"/>
        <v>1</v>
      </c>
      <c r="P469" s="206">
        <f t="shared" si="149"/>
        <v>0</v>
      </c>
      <c r="Q469" s="211">
        <f t="shared" si="150"/>
        <v>21.5</v>
      </c>
      <c r="R469" s="206">
        <f t="shared" si="151"/>
        <v>1</v>
      </c>
      <c r="S469" s="212">
        <f>IFERROR(INDEX(Raw_DATA!J:J,MATCH(Risk7_PlusY67!$D469,Raw_DATA!$A:$A,0)),"")</f>
        <v>-2306864.0699999998</v>
      </c>
      <c r="T469" s="213">
        <f>IFERROR(INDEX(Raw_DATA!K:K,MATCH(Risk7_PlusY67!$D469,Raw_DATA!$A:$A,0)),"")</f>
        <v>6040767.9900000002</v>
      </c>
      <c r="U469" s="214">
        <f t="shared" si="152"/>
        <v>1</v>
      </c>
      <c r="V469" s="214">
        <f t="shared" si="153"/>
        <v>0</v>
      </c>
      <c r="W469" s="214">
        <f>IF(OR(AND((K469&lt;0.8),(AJ469&gt;180)),AND((K469&lt;0.8),(AJ469&lt;10)),AND((K469&gt;=0.8),(AJ469&lt;10)),AND((K469&gt;=0.8),(AJ469&gt;90))),0,1)</f>
        <v>0</v>
      </c>
      <c r="X469" s="214">
        <f t="shared" si="154"/>
        <v>0</v>
      </c>
      <c r="Y469" s="214">
        <f t="shared" si="155"/>
        <v>0</v>
      </c>
      <c r="Z469" s="214">
        <f t="shared" si="156"/>
        <v>0</v>
      </c>
      <c r="AA469" s="214">
        <f t="shared" si="157"/>
        <v>1</v>
      </c>
      <c r="AB469" s="215" t="str">
        <f t="shared" si="158"/>
        <v>C-</v>
      </c>
      <c r="AC469" s="215" t="str">
        <f t="shared" si="159"/>
        <v>1C-</v>
      </c>
      <c r="AD469" s="216"/>
      <c r="AE469" s="216"/>
      <c r="AF469" s="434">
        <f>IFERROR(INDEX(Raw_DATA!L:L,MATCH(Risk7_PlusY67!$D469,Raw_DATA!$A:$A,0)),"")</f>
        <v>-2.09</v>
      </c>
      <c r="AG469" s="434">
        <f>IFERROR(INDEX(AVGGroup!$D$5:$D$21,MATCH(Risk7_PlusY67!$H469,AVGGroup!$C$5:$C$21,0)),"")</f>
        <v>-4.37</v>
      </c>
      <c r="AH469" s="434">
        <f>IFERROR(INDEX(Raw_DATA!M:M,MATCH(Risk7_PlusY67!$D469,Raw_DATA!$A:$A,0)),"")</f>
        <v>-11.14</v>
      </c>
      <c r="AI469" s="435">
        <f>IFERROR(INDEX(AVGGroup!$F$5:$F$21,MATCH(Risk7_PlusY67!$H469,AVGGroup!$C$5:$C$21,0)),"")</f>
        <v>-9.19</v>
      </c>
      <c r="AJ469" s="401">
        <f>IFERROR(INDEX(Raw_DATA!N:N,MATCH(Risk7_PlusY67!$D469,Raw_DATA!$A:$A,0)),"")</f>
        <v>173</v>
      </c>
      <c r="AK469" s="401">
        <f>IFERROR(INDEX(Raw_DATA!O:O,MATCH(Risk7_PlusY67!$D469,Raw_DATA!$A:$A,0)),"")</f>
        <v>73</v>
      </c>
      <c r="AL469" s="401">
        <f>IFERROR(INDEX(Raw_DATA!P:P,MATCH(Risk7_PlusY67!$D469,Raw_DATA!$A:$A,0)),"")</f>
        <v>64</v>
      </c>
      <c r="AM469" s="401">
        <f>IFERROR(INDEX(Raw_DATA!Q:Q,MATCH(Risk7_PlusY67!$D469,Raw_DATA!$A:$A,0)),"")</f>
        <v>267</v>
      </c>
      <c r="AN469" s="401">
        <f>IFERROR(INDEX(Raw_DATA!R:R,MATCH(Risk7_PlusY67!$D469,Raw_DATA!$A:$A,0)),"")</f>
        <v>37</v>
      </c>
      <c r="AO469" s="407"/>
      <c r="AP469" s="411" t="b">
        <f>AB469=AY469</f>
        <v>1</v>
      </c>
      <c r="AQ469" s="340">
        <f t="shared" si="160"/>
        <v>1</v>
      </c>
      <c r="AR469" s="123">
        <f t="shared" si="161"/>
        <v>1</v>
      </c>
      <c r="AS469" s="123">
        <f t="shared" si="162"/>
        <v>0</v>
      </c>
      <c r="AT469" s="123">
        <f>IF(OR(AND((K469&lt;0.8),(BE469&gt;180)),AND((K469&lt;0.8),(BE469&lt;10)),AND((K469&gt;=0.8),(BE469&lt;10)),AND((K469&gt;=0.8),(BE469&gt;90))),0,1)</f>
        <v>0</v>
      </c>
      <c r="AU469" s="123">
        <f t="shared" si="163"/>
        <v>0</v>
      </c>
      <c r="AV469" s="123">
        <f t="shared" si="164"/>
        <v>0</v>
      </c>
      <c r="AW469" s="123">
        <f t="shared" si="165"/>
        <v>0</v>
      </c>
      <c r="AX469" s="123">
        <f t="shared" si="166"/>
        <v>1</v>
      </c>
      <c r="AY469" s="416" t="str">
        <f t="shared" si="167"/>
        <v>C-</v>
      </c>
      <c r="AZ469" s="416" t="str">
        <f>R469&amp;AY469</f>
        <v>1C-</v>
      </c>
      <c r="BA469" s="417">
        <f>IFERROR(INDEX(Raw_DATA!L:L,MATCH(Risk7_PlusY67!$D469,Raw_DATA!$A:$A,0)),"")</f>
        <v>-2.09</v>
      </c>
      <c r="BB469" s="417">
        <f>IFERROR(INDEX(AVGGroup!$H$5:$H$21,MATCH(Risk7_PlusY67!$BJ469,AVGGroup!$C$5:$C$21,0)),"")</f>
        <v>-3.95</v>
      </c>
      <c r="BC469" s="417">
        <f>IFERROR(INDEX(Raw_DATA!M:M,MATCH(Risk7_PlusY67!$D469,Raw_DATA!$A:$A,0)),"")</f>
        <v>-11.14</v>
      </c>
      <c r="BD469" s="418">
        <f>IFERROR(INDEX(AVGGroup!$J$5:$J$21,MATCH(Risk7_PlusY67!$BJ469,AVGGroup!$C$5:$C$21,0)),"")</f>
        <v>-8.8800000000000008</v>
      </c>
      <c r="BE469" s="407">
        <f>IFERROR(INDEX(Raw_DATA!N:N,MATCH(Risk7_PlusY67!$D469,Raw_DATA!$A:$A,0)),"")</f>
        <v>173</v>
      </c>
      <c r="BF469" s="407">
        <f>IFERROR(INDEX(Raw_DATA!O:O,MATCH(Risk7_PlusY67!$D469,Raw_DATA!$A:$A,0)),"")</f>
        <v>73</v>
      </c>
      <c r="BG469" s="407">
        <f>IFERROR(INDEX(Raw_DATA!P:P,MATCH(Risk7_PlusY67!$D469,Raw_DATA!$A:$A,0)),"")</f>
        <v>64</v>
      </c>
      <c r="BH469" s="407">
        <f>IFERROR(INDEX(Raw_DATA!Q:Q,MATCH(Risk7_PlusY67!$D469,Raw_DATA!$A:$A,0)),"")</f>
        <v>267</v>
      </c>
      <c r="BI469" s="407">
        <f>IFERROR(INDEX(Raw_DATA!R:R,MATCH(Risk7_PlusY67!$D469,Raw_DATA!$A:$A,0)),"")</f>
        <v>37</v>
      </c>
      <c r="BJ469" s="124" t="str">
        <f>INDEX('Org2567'!$BM:$BM,MATCH(Risk7_PlusY67!D469,'Org2567'!$D:$D,0))</f>
        <v>รพช.F2 P30,000-60,000</v>
      </c>
    </row>
    <row r="470" spans="1:62" x14ac:dyDescent="0.7">
      <c r="A470" s="206">
        <f>IF(ISBLANK(D470),"",COUNTA($D$3:D470))</f>
        <v>468</v>
      </c>
      <c r="B470" s="207">
        <f>IFERROR(INDEX(ID!$E:$E,MATCH(Risk7_PlusY67!$D470,ID!$A:$A,0)),"")</f>
        <v>7</v>
      </c>
      <c r="C470" s="207" t="str">
        <f>IFERROR(INDEX(ID!$I:$I,MATCH(Risk7_PlusY67!$D470,ID!$A:$A,0)),"")</f>
        <v>มหาสารคาม</v>
      </c>
      <c r="D470" s="295" t="s">
        <v>475</v>
      </c>
      <c r="E470" s="207" t="str">
        <f>IFERROR(INDEX(ID!$C:$C,MATCH(Risk7_PlusY67!$D470,ID!$A:$A,0)),"")</f>
        <v>พยัคฆภูมิพิสัย,รพช.</v>
      </c>
      <c r="F470" s="207" t="str">
        <f>IFERROR(INDEX(ID!$G:$G,MATCH(Risk7_PlusY67!$D470,ID!$A:$A,0)),"")</f>
        <v>รพช.</v>
      </c>
      <c r="G470" s="206">
        <f>IFERROR(INDEX(ID!$J:$J,MATCH(Risk7_PlusY67!$D470,ID!$A:$A,0)),"")</f>
        <v>111</v>
      </c>
      <c r="H470" s="208" t="str">
        <f>IFERROR(INDEX(ID!$P:$P,MATCH(Risk7_PlusY67!$D470,ID!$A:$A,0)),"")</f>
        <v>รพช.M2 B&gt;100</v>
      </c>
      <c r="I470" s="209">
        <f>IFERROR(INDEX(Raw_DATA!E:E,MATCH(Risk7_PlusY67!$D470,Raw_DATA!$A:$A,0)),"")</f>
        <v>3.01</v>
      </c>
      <c r="J470" s="209">
        <f>IFERROR(INDEX(Raw_DATA!F:F,MATCH(Risk7_PlusY67!$D470,Raw_DATA!$A:$A,0)),"")</f>
        <v>2.87</v>
      </c>
      <c r="K470" s="209">
        <f>IFERROR(INDEX(Raw_DATA!G:G,MATCH(Risk7_PlusY67!$D470,Raw_DATA!$A:$A,0)),"")</f>
        <v>2.09</v>
      </c>
      <c r="L470" s="209">
        <f>IFERROR(INDEX(Raw_DATA!H:H,MATCH(Risk7_PlusY67!$D470,Raw_DATA!$A:$A,0)),"")</f>
        <v>109796738.61</v>
      </c>
      <c r="M470" s="210">
        <f>IFERROR(INDEX(Raw_DATA!I:I,MATCH(Risk7_PlusY67!$D470,Raw_DATA!$A:$A,0)),"")</f>
        <v>-28724661.57</v>
      </c>
      <c r="N470" s="206">
        <f t="shared" si="147"/>
        <v>0</v>
      </c>
      <c r="O470" s="206">
        <f t="shared" si="148"/>
        <v>1</v>
      </c>
      <c r="P470" s="206">
        <f t="shared" si="149"/>
        <v>0</v>
      </c>
      <c r="Q470" s="211">
        <f t="shared" si="150"/>
        <v>45.8</v>
      </c>
      <c r="R470" s="206">
        <f t="shared" si="151"/>
        <v>1</v>
      </c>
      <c r="S470" s="212">
        <f>IFERROR(INDEX(Raw_DATA!J:J,MATCH(Risk7_PlusY67!$D470,Raw_DATA!$A:$A,0)),"")</f>
        <v>-12114228.49</v>
      </c>
      <c r="T470" s="213">
        <f>IFERROR(INDEX(Raw_DATA!K:K,MATCH(Risk7_PlusY67!$D470,Raw_DATA!$A:$A,0)),"")</f>
        <v>59789273.380000003</v>
      </c>
      <c r="U470" s="214">
        <f t="shared" si="152"/>
        <v>0</v>
      </c>
      <c r="V470" s="214">
        <f t="shared" si="153"/>
        <v>0</v>
      </c>
      <c r="W470" s="214">
        <f>IF(OR(AND((K470&lt;0.8),(AJ470&gt;180)),AND((K470&lt;0.8),(AJ470&lt;10)),AND((K470&gt;=0.8),(AJ470&lt;10)),AND((K470&gt;=0.8),(AJ470&gt;90))),0,1)</f>
        <v>0</v>
      </c>
      <c r="X470" s="214">
        <f t="shared" si="154"/>
        <v>0</v>
      </c>
      <c r="Y470" s="214">
        <f t="shared" si="155"/>
        <v>0</v>
      </c>
      <c r="Z470" s="214">
        <f t="shared" si="156"/>
        <v>0</v>
      </c>
      <c r="AA470" s="214">
        <f t="shared" si="157"/>
        <v>1</v>
      </c>
      <c r="AB470" s="215" t="str">
        <f t="shared" si="158"/>
        <v>D</v>
      </c>
      <c r="AC470" s="215" t="str">
        <f t="shared" si="159"/>
        <v>1D</v>
      </c>
      <c r="AD470" s="216"/>
      <c r="AE470" s="216"/>
      <c r="AF470" s="434">
        <f>IFERROR(INDEX(Raw_DATA!L:L,MATCH(Risk7_PlusY67!$D470,Raw_DATA!$A:$A,0)),"")</f>
        <v>-4.99</v>
      </c>
      <c r="AG470" s="434">
        <f>IFERROR(INDEX(AVGGroup!$D$5:$D$21,MATCH(Risk7_PlusY67!$H470,AVGGroup!$C$5:$C$21,0)),"")</f>
        <v>-2.2400000000000002</v>
      </c>
      <c r="AH470" s="434">
        <f>IFERROR(INDEX(Raw_DATA!M:M,MATCH(Risk7_PlusY67!$D470,Raw_DATA!$A:$A,0)),"")</f>
        <v>-7.93</v>
      </c>
      <c r="AI470" s="435">
        <f>IFERROR(INDEX(AVGGroup!$F$5:$F$21,MATCH(Risk7_PlusY67!$H470,AVGGroup!$C$5:$C$21,0)),"")</f>
        <v>-7.61</v>
      </c>
      <c r="AJ470" s="401">
        <f>IFERROR(INDEX(Raw_DATA!N:N,MATCH(Risk7_PlusY67!$D470,Raw_DATA!$A:$A,0)),"")</f>
        <v>165</v>
      </c>
      <c r="AK470" s="401">
        <f>IFERROR(INDEX(Raw_DATA!O:O,MATCH(Risk7_PlusY67!$D470,Raw_DATA!$A:$A,0)),"")</f>
        <v>62</v>
      </c>
      <c r="AL470" s="401">
        <f>IFERROR(INDEX(Raw_DATA!P:P,MATCH(Risk7_PlusY67!$D470,Raw_DATA!$A:$A,0)),"")</f>
        <v>93</v>
      </c>
      <c r="AM470" s="401">
        <f>IFERROR(INDEX(Raw_DATA!Q:Q,MATCH(Risk7_PlusY67!$D470,Raw_DATA!$A:$A,0)),"")</f>
        <v>297</v>
      </c>
      <c r="AN470" s="401">
        <f>IFERROR(INDEX(Raw_DATA!R:R,MATCH(Risk7_PlusY67!$D470,Raw_DATA!$A:$A,0)),"")</f>
        <v>50</v>
      </c>
      <c r="AO470" s="407"/>
      <c r="AP470" s="411" t="b">
        <f>AB470=AY470</f>
        <v>1</v>
      </c>
      <c r="AQ470" s="340">
        <f t="shared" si="160"/>
        <v>1</v>
      </c>
      <c r="AR470" s="123">
        <f t="shared" si="161"/>
        <v>0</v>
      </c>
      <c r="AS470" s="123">
        <f t="shared" si="162"/>
        <v>0</v>
      </c>
      <c r="AT470" s="123">
        <f>IF(OR(AND((K470&lt;0.8),(BE470&gt;180)),AND((K470&lt;0.8),(BE470&lt;10)),AND((K470&gt;=0.8),(BE470&lt;10)),AND((K470&gt;=0.8),(BE470&gt;90))),0,1)</f>
        <v>0</v>
      </c>
      <c r="AU470" s="123">
        <f t="shared" si="163"/>
        <v>0</v>
      </c>
      <c r="AV470" s="123">
        <f t="shared" si="164"/>
        <v>0</v>
      </c>
      <c r="AW470" s="123">
        <f t="shared" si="165"/>
        <v>0</v>
      </c>
      <c r="AX470" s="123">
        <f t="shared" si="166"/>
        <v>1</v>
      </c>
      <c r="AY470" s="416" t="str">
        <f t="shared" si="167"/>
        <v>D</v>
      </c>
      <c r="AZ470" s="416" t="str">
        <f>R470&amp;AY470</f>
        <v>1D</v>
      </c>
      <c r="BA470" s="417">
        <f>IFERROR(INDEX(Raw_DATA!L:L,MATCH(Risk7_PlusY67!$D470,Raw_DATA!$A:$A,0)),"")</f>
        <v>-4.99</v>
      </c>
      <c r="BB470" s="417">
        <f>IFERROR(INDEX(AVGGroup!$H$5:$H$21,MATCH(Risk7_PlusY67!$BJ470,AVGGroup!$C$5:$C$21,0)),"")</f>
        <v>-2.25</v>
      </c>
      <c r="BC470" s="417">
        <f>IFERROR(INDEX(Raw_DATA!M:M,MATCH(Risk7_PlusY67!$D470,Raw_DATA!$A:$A,0)),"")</f>
        <v>-7.93</v>
      </c>
      <c r="BD470" s="418">
        <f>IFERROR(INDEX(AVGGroup!$J$5:$J$21,MATCH(Risk7_PlusY67!$BJ470,AVGGroup!$C$5:$C$21,0)),"")</f>
        <v>-7.61</v>
      </c>
      <c r="BE470" s="407">
        <f>IFERROR(INDEX(Raw_DATA!N:N,MATCH(Risk7_PlusY67!$D470,Raw_DATA!$A:$A,0)),"")</f>
        <v>165</v>
      </c>
      <c r="BF470" s="407">
        <f>IFERROR(INDEX(Raw_DATA!O:O,MATCH(Risk7_PlusY67!$D470,Raw_DATA!$A:$A,0)),"")</f>
        <v>62</v>
      </c>
      <c r="BG470" s="407">
        <f>IFERROR(INDEX(Raw_DATA!P:P,MATCH(Risk7_PlusY67!$D470,Raw_DATA!$A:$A,0)),"")</f>
        <v>93</v>
      </c>
      <c r="BH470" s="407">
        <f>IFERROR(INDEX(Raw_DATA!Q:Q,MATCH(Risk7_PlusY67!$D470,Raw_DATA!$A:$A,0)),"")</f>
        <v>297</v>
      </c>
      <c r="BI470" s="407">
        <f>IFERROR(INDEX(Raw_DATA!R:R,MATCH(Risk7_PlusY67!$D470,Raw_DATA!$A:$A,0)),"")</f>
        <v>50</v>
      </c>
      <c r="BJ470" s="124" t="str">
        <f>INDEX('Org2567'!$BM:$BM,MATCH(Risk7_PlusY67!D470,'Org2567'!$D:$D,0))</f>
        <v>รพช.M2 B&gt;100</v>
      </c>
    </row>
    <row r="471" spans="1:62" x14ac:dyDescent="0.7">
      <c r="A471" s="206">
        <f>IF(ISBLANK(D471),"",COUNTA($D$3:D471))</f>
        <v>469</v>
      </c>
      <c r="B471" s="207">
        <f>IFERROR(INDEX(ID!$E:$E,MATCH(Risk7_PlusY67!$D471,ID!$A:$A,0)),"")</f>
        <v>7</v>
      </c>
      <c r="C471" s="207" t="str">
        <f>IFERROR(INDEX(ID!$I:$I,MATCH(Risk7_PlusY67!$D471,ID!$A:$A,0)),"")</f>
        <v>มหาสารคาม</v>
      </c>
      <c r="D471" s="295" t="s">
        <v>476</v>
      </c>
      <c r="E471" s="207" t="str">
        <f>IFERROR(INDEX(ID!$C:$C,MATCH(Risk7_PlusY67!$D471,ID!$A:$A,0)),"")</f>
        <v>วาปีปทุม,รพช.</v>
      </c>
      <c r="F471" s="207" t="str">
        <f>IFERROR(INDEX(ID!$G:$G,MATCH(Risk7_PlusY67!$D471,ID!$A:$A,0)),"")</f>
        <v>รพช.</v>
      </c>
      <c r="G471" s="206">
        <f>IFERROR(INDEX(ID!$J:$J,MATCH(Risk7_PlusY67!$D471,ID!$A:$A,0)),"")</f>
        <v>120</v>
      </c>
      <c r="H471" s="208" t="str">
        <f>IFERROR(INDEX(ID!$P:$P,MATCH(Risk7_PlusY67!$D471,ID!$A:$A,0)),"")</f>
        <v>รพช.M2 B&gt;100</v>
      </c>
      <c r="I471" s="209">
        <f>IFERROR(INDEX(Raw_DATA!E:E,MATCH(Risk7_PlusY67!$D471,Raw_DATA!$A:$A,0)),"")</f>
        <v>5.13</v>
      </c>
      <c r="J471" s="209">
        <f>IFERROR(INDEX(Raw_DATA!F:F,MATCH(Risk7_PlusY67!$D471,Raw_DATA!$A:$A,0)),"")</f>
        <v>4.96</v>
      </c>
      <c r="K471" s="209">
        <f>IFERROR(INDEX(Raw_DATA!G:G,MATCH(Risk7_PlusY67!$D471,Raw_DATA!$A:$A,0)),"")</f>
        <v>4.37</v>
      </c>
      <c r="L471" s="209">
        <f>IFERROR(INDEX(Raw_DATA!H:H,MATCH(Risk7_PlusY67!$D471,Raw_DATA!$A:$A,0)),"")</f>
        <v>172927806.36000001</v>
      </c>
      <c r="M471" s="210">
        <f>IFERROR(INDEX(Raw_DATA!I:I,MATCH(Risk7_PlusY67!$D471,Raw_DATA!$A:$A,0)),"")</f>
        <v>-11886013.75</v>
      </c>
      <c r="N471" s="206">
        <f t="shared" si="147"/>
        <v>0</v>
      </c>
      <c r="O471" s="206">
        <f t="shared" si="148"/>
        <v>1</v>
      </c>
      <c r="P471" s="206">
        <f t="shared" si="149"/>
        <v>0</v>
      </c>
      <c r="Q471" s="211">
        <f t="shared" si="150"/>
        <v>174.5</v>
      </c>
      <c r="R471" s="206">
        <f t="shared" si="151"/>
        <v>1</v>
      </c>
      <c r="S471" s="212">
        <f>IFERROR(INDEX(Raw_DATA!J:J,MATCH(Risk7_PlusY67!$D471,Raw_DATA!$A:$A,0)),"")</f>
        <v>-13822129.15</v>
      </c>
      <c r="T471" s="213">
        <f>IFERROR(INDEX(Raw_DATA!K:K,MATCH(Risk7_PlusY67!$D471,Raw_DATA!$A:$A,0)),"")</f>
        <v>141164820.66999999</v>
      </c>
      <c r="U471" s="214">
        <f t="shared" si="152"/>
        <v>0</v>
      </c>
      <c r="V471" s="214">
        <f t="shared" si="153"/>
        <v>1</v>
      </c>
      <c r="W471" s="214">
        <f>IF(OR(AND((K471&lt;0.8),(AJ471&gt;180)),AND((K471&lt;0.8),(AJ471&lt;10)),AND((K471&gt;=0.8),(AJ471&lt;10)),AND((K471&gt;=0.8),(AJ471&gt;90))),0,1)</f>
        <v>0</v>
      </c>
      <c r="X471" s="214">
        <f t="shared" si="154"/>
        <v>1</v>
      </c>
      <c r="Y471" s="214">
        <f t="shared" si="155"/>
        <v>1</v>
      </c>
      <c r="Z471" s="214">
        <f t="shared" si="156"/>
        <v>0</v>
      </c>
      <c r="AA471" s="214">
        <f t="shared" si="157"/>
        <v>1</v>
      </c>
      <c r="AB471" s="215" t="str">
        <f t="shared" si="158"/>
        <v>B-</v>
      </c>
      <c r="AC471" s="215" t="str">
        <f t="shared" si="159"/>
        <v>1B-</v>
      </c>
      <c r="AD471" s="216"/>
      <c r="AE471" s="216"/>
      <c r="AF471" s="434">
        <f>IFERROR(INDEX(Raw_DATA!L:L,MATCH(Risk7_PlusY67!$D471,Raw_DATA!$A:$A,0)),"")</f>
        <v>-5.35</v>
      </c>
      <c r="AG471" s="434">
        <f>IFERROR(INDEX(AVGGroup!$D$5:$D$21,MATCH(Risk7_PlusY67!$H471,AVGGroup!$C$5:$C$21,0)),"")</f>
        <v>-2.2400000000000002</v>
      </c>
      <c r="AH471" s="434">
        <f>IFERROR(INDEX(Raw_DATA!M:M,MATCH(Risk7_PlusY67!$D471,Raw_DATA!$A:$A,0)),"")</f>
        <v>-4.2300000000000004</v>
      </c>
      <c r="AI471" s="435">
        <f>IFERROR(INDEX(AVGGroup!$F$5:$F$21,MATCH(Risk7_PlusY67!$H471,AVGGroup!$C$5:$C$21,0)),"")</f>
        <v>-7.61</v>
      </c>
      <c r="AJ471" s="401">
        <f>IFERROR(INDEX(Raw_DATA!N:N,MATCH(Risk7_PlusY67!$D471,Raw_DATA!$A:$A,0)),"")</f>
        <v>96</v>
      </c>
      <c r="AK471" s="401">
        <f>IFERROR(INDEX(Raw_DATA!O:O,MATCH(Risk7_PlusY67!$D471,Raw_DATA!$A:$A,0)),"")</f>
        <v>47</v>
      </c>
      <c r="AL471" s="401">
        <f>IFERROR(INDEX(Raw_DATA!P:P,MATCH(Risk7_PlusY67!$D471,Raw_DATA!$A:$A,0)),"")</f>
        <v>48</v>
      </c>
      <c r="AM471" s="401">
        <f>IFERROR(INDEX(Raw_DATA!Q:Q,MATCH(Risk7_PlusY67!$D471,Raw_DATA!$A:$A,0)),"")</f>
        <v>174</v>
      </c>
      <c r="AN471" s="401">
        <f>IFERROR(INDEX(Raw_DATA!R:R,MATCH(Risk7_PlusY67!$D471,Raw_DATA!$A:$A,0)),"")</f>
        <v>47</v>
      </c>
      <c r="AO471" s="407"/>
      <c r="AP471" s="411" t="b">
        <f>AB471=AY471</f>
        <v>1</v>
      </c>
      <c r="AQ471" s="340">
        <f t="shared" si="160"/>
        <v>1</v>
      </c>
      <c r="AR471" s="123">
        <f t="shared" si="161"/>
        <v>0</v>
      </c>
      <c r="AS471" s="123">
        <f t="shared" si="162"/>
        <v>1</v>
      </c>
      <c r="AT471" s="123">
        <f>IF(OR(AND((K471&lt;0.8),(BE471&gt;180)),AND((K471&lt;0.8),(BE471&lt;10)),AND((K471&gt;=0.8),(BE471&lt;10)),AND((K471&gt;=0.8),(BE471&gt;90))),0,1)</f>
        <v>0</v>
      </c>
      <c r="AU471" s="123">
        <f t="shared" si="163"/>
        <v>1</v>
      </c>
      <c r="AV471" s="123">
        <f t="shared" si="164"/>
        <v>1</v>
      </c>
      <c r="AW471" s="123">
        <f t="shared" si="165"/>
        <v>0</v>
      </c>
      <c r="AX471" s="123">
        <f t="shared" si="166"/>
        <v>1</v>
      </c>
      <c r="AY471" s="416" t="str">
        <f t="shared" si="167"/>
        <v>B-</v>
      </c>
      <c r="AZ471" s="416" t="str">
        <f>R471&amp;AY471</f>
        <v>1B-</v>
      </c>
      <c r="BA471" s="417">
        <f>IFERROR(INDEX(Raw_DATA!L:L,MATCH(Risk7_PlusY67!$D471,Raw_DATA!$A:$A,0)),"")</f>
        <v>-5.35</v>
      </c>
      <c r="BB471" s="417">
        <f>IFERROR(INDEX(AVGGroup!$H$5:$H$21,MATCH(Risk7_PlusY67!$BJ471,AVGGroup!$C$5:$C$21,0)),"")</f>
        <v>-2.25</v>
      </c>
      <c r="BC471" s="417">
        <f>IFERROR(INDEX(Raw_DATA!M:M,MATCH(Risk7_PlusY67!$D471,Raw_DATA!$A:$A,0)),"")</f>
        <v>-4.2300000000000004</v>
      </c>
      <c r="BD471" s="418">
        <f>IFERROR(INDEX(AVGGroup!$J$5:$J$21,MATCH(Risk7_PlusY67!$BJ471,AVGGroup!$C$5:$C$21,0)),"")</f>
        <v>-7.61</v>
      </c>
      <c r="BE471" s="407">
        <f>IFERROR(INDEX(Raw_DATA!N:N,MATCH(Risk7_PlusY67!$D471,Raw_DATA!$A:$A,0)),"")</f>
        <v>96</v>
      </c>
      <c r="BF471" s="407">
        <f>IFERROR(INDEX(Raw_DATA!O:O,MATCH(Risk7_PlusY67!$D471,Raw_DATA!$A:$A,0)),"")</f>
        <v>47</v>
      </c>
      <c r="BG471" s="407">
        <f>IFERROR(INDEX(Raw_DATA!P:P,MATCH(Risk7_PlusY67!$D471,Raw_DATA!$A:$A,0)),"")</f>
        <v>48</v>
      </c>
      <c r="BH471" s="407">
        <f>IFERROR(INDEX(Raw_DATA!Q:Q,MATCH(Risk7_PlusY67!$D471,Raw_DATA!$A:$A,0)),"")</f>
        <v>174</v>
      </c>
      <c r="BI471" s="407">
        <f>IFERROR(INDEX(Raw_DATA!R:R,MATCH(Risk7_PlusY67!$D471,Raw_DATA!$A:$A,0)),"")</f>
        <v>47</v>
      </c>
      <c r="BJ471" s="124" t="str">
        <f>INDEX('Org2567'!$BM:$BM,MATCH(Risk7_PlusY67!D471,'Org2567'!$D:$D,0))</f>
        <v>รพช.M2 B&gt;100</v>
      </c>
    </row>
    <row r="472" spans="1:62" x14ac:dyDescent="0.7">
      <c r="A472" s="206">
        <f>IF(ISBLANK(D472),"",COUNTA($D$3:D472))</f>
        <v>470</v>
      </c>
      <c r="B472" s="207">
        <f>IFERROR(INDEX(ID!$E:$E,MATCH(Risk7_PlusY67!$D472,ID!$A:$A,0)),"")</f>
        <v>7</v>
      </c>
      <c r="C472" s="207" t="str">
        <f>IFERROR(INDEX(ID!$I:$I,MATCH(Risk7_PlusY67!$D472,ID!$A:$A,0)),"")</f>
        <v>มหาสารคาม</v>
      </c>
      <c r="D472" s="295" t="s">
        <v>477</v>
      </c>
      <c r="E472" s="207" t="str">
        <f>IFERROR(INDEX(ID!$C:$C,MATCH(Risk7_PlusY67!$D472,ID!$A:$A,0)),"")</f>
        <v>นาดูน,รพช.</v>
      </c>
      <c r="F472" s="207" t="str">
        <f>IFERROR(INDEX(ID!$G:$G,MATCH(Risk7_PlusY67!$D472,ID!$A:$A,0)),"")</f>
        <v>รพช.</v>
      </c>
      <c r="G472" s="206">
        <f>IFERROR(INDEX(ID!$J:$J,MATCH(Risk7_PlusY67!$D472,ID!$A:$A,0)),"")</f>
        <v>30</v>
      </c>
      <c r="H472" s="208" t="str">
        <f>IFERROR(INDEX(ID!$P:$P,MATCH(Risk7_PlusY67!$D472,ID!$A:$A,0)),"")</f>
        <v>รพช.F2 P&lt;=30,000</v>
      </c>
      <c r="I472" s="209">
        <f>IFERROR(INDEX(Raw_DATA!E:E,MATCH(Risk7_PlusY67!$D472,Raw_DATA!$A:$A,0)),"")</f>
        <v>2.88</v>
      </c>
      <c r="J472" s="209">
        <f>IFERROR(INDEX(Raw_DATA!F:F,MATCH(Risk7_PlusY67!$D472,Raw_DATA!$A:$A,0)),"")</f>
        <v>2.75</v>
      </c>
      <c r="K472" s="209">
        <f>IFERROR(INDEX(Raw_DATA!G:G,MATCH(Risk7_PlusY67!$D472,Raw_DATA!$A:$A,0)),"")</f>
        <v>1.53</v>
      </c>
      <c r="L472" s="209">
        <f>IFERROR(INDEX(Raw_DATA!H:H,MATCH(Risk7_PlusY67!$D472,Raw_DATA!$A:$A,0)),"")</f>
        <v>34420767.399999999</v>
      </c>
      <c r="M472" s="210">
        <f>IFERROR(INDEX(Raw_DATA!I:I,MATCH(Risk7_PlusY67!$D472,Raw_DATA!$A:$A,0)),"")</f>
        <v>3655151.36</v>
      </c>
      <c r="N472" s="206">
        <f t="shared" si="147"/>
        <v>0</v>
      </c>
      <c r="O472" s="206">
        <f t="shared" si="148"/>
        <v>0</v>
      </c>
      <c r="P472" s="206">
        <f t="shared" si="149"/>
        <v>0</v>
      </c>
      <c r="Q472" s="211" t="str">
        <f t="shared" si="150"/>
        <v/>
      </c>
      <c r="R472" s="206">
        <f t="shared" si="151"/>
        <v>0</v>
      </c>
      <c r="S472" s="212">
        <f>IFERROR(INDEX(Raw_DATA!J:J,MATCH(Risk7_PlusY67!$D472,Raw_DATA!$A:$A,0)),"")</f>
        <v>1392519.05</v>
      </c>
      <c r="T472" s="213">
        <f>IFERROR(INDEX(Raw_DATA!K:K,MATCH(Risk7_PlusY67!$D472,Raw_DATA!$A:$A,0)),"")</f>
        <v>9659987.2899999991</v>
      </c>
      <c r="U472" s="214">
        <f t="shared" si="152"/>
        <v>1</v>
      </c>
      <c r="V472" s="214">
        <f t="shared" si="153"/>
        <v>1</v>
      </c>
      <c r="W472" s="214">
        <f>IF(OR(AND((K472&lt;0.8),(AJ472&gt;180)),AND((K472&lt;0.8),(AJ472&lt;10)),AND((K472&gt;=0.8),(AJ472&lt;10)),AND((K472&gt;=0.8),(AJ472&gt;90))),0,1)</f>
        <v>0</v>
      </c>
      <c r="X472" s="214">
        <f t="shared" si="154"/>
        <v>0</v>
      </c>
      <c r="Y472" s="214">
        <f t="shared" si="155"/>
        <v>0</v>
      </c>
      <c r="Z472" s="214">
        <f t="shared" si="156"/>
        <v>0</v>
      </c>
      <c r="AA472" s="214">
        <f t="shared" si="157"/>
        <v>1</v>
      </c>
      <c r="AB472" s="215" t="str">
        <f t="shared" si="158"/>
        <v>C</v>
      </c>
      <c r="AC472" s="215" t="str">
        <f t="shared" si="159"/>
        <v>0C</v>
      </c>
      <c r="AD472" s="216"/>
      <c r="AE472" s="216"/>
      <c r="AF472" s="434">
        <f>IFERROR(INDEX(Raw_DATA!L:L,MATCH(Risk7_PlusY67!$D472,Raw_DATA!$A:$A,0)),"")</f>
        <v>1.61</v>
      </c>
      <c r="AG472" s="434">
        <f>IFERROR(INDEX(AVGGroup!$D$5:$D$21,MATCH(Risk7_PlusY67!$H472,AVGGroup!$C$5:$C$21,0)),"")</f>
        <v>-3.55</v>
      </c>
      <c r="AH472" s="434">
        <f>IFERROR(INDEX(Raw_DATA!M:M,MATCH(Risk7_PlusY67!$D472,Raw_DATA!$A:$A,0)),"")</f>
        <v>3.65</v>
      </c>
      <c r="AI472" s="435">
        <f>IFERROR(INDEX(AVGGroup!$F$5:$F$21,MATCH(Risk7_PlusY67!$H472,AVGGroup!$C$5:$C$21,0)),"")</f>
        <v>-10.199999999999999</v>
      </c>
      <c r="AJ472" s="401">
        <f>IFERROR(INDEX(Raw_DATA!N:N,MATCH(Risk7_PlusY67!$D472,Raw_DATA!$A:$A,0)),"")</f>
        <v>212</v>
      </c>
      <c r="AK472" s="401">
        <f>IFERROR(INDEX(Raw_DATA!O:O,MATCH(Risk7_PlusY67!$D472,Raw_DATA!$A:$A,0)),"")</f>
        <v>150</v>
      </c>
      <c r="AL472" s="401">
        <f>IFERROR(INDEX(Raw_DATA!P:P,MATCH(Risk7_PlusY67!$D472,Raw_DATA!$A:$A,0)),"")</f>
        <v>92</v>
      </c>
      <c r="AM472" s="401">
        <f>IFERROR(INDEX(Raw_DATA!Q:Q,MATCH(Risk7_PlusY67!$D472,Raw_DATA!$A:$A,0)),"")</f>
        <v>443</v>
      </c>
      <c r="AN472" s="401">
        <f>IFERROR(INDEX(Raw_DATA!R:R,MATCH(Risk7_PlusY67!$D472,Raw_DATA!$A:$A,0)),"")</f>
        <v>57</v>
      </c>
      <c r="AO472" s="407"/>
      <c r="AP472" s="411" t="b">
        <f>AB472=AY472</f>
        <v>1</v>
      </c>
      <c r="AQ472" s="340">
        <f t="shared" si="160"/>
        <v>0</v>
      </c>
      <c r="AR472" s="123">
        <f t="shared" si="161"/>
        <v>1</v>
      </c>
      <c r="AS472" s="123">
        <f t="shared" si="162"/>
        <v>1</v>
      </c>
      <c r="AT472" s="123">
        <f>IF(OR(AND((K472&lt;0.8),(BE472&gt;180)),AND((K472&lt;0.8),(BE472&lt;10)),AND((K472&gt;=0.8),(BE472&lt;10)),AND((K472&gt;=0.8),(BE472&gt;90))),0,1)</f>
        <v>0</v>
      </c>
      <c r="AU472" s="123">
        <f t="shared" si="163"/>
        <v>0</v>
      </c>
      <c r="AV472" s="123">
        <f t="shared" si="164"/>
        <v>0</v>
      </c>
      <c r="AW472" s="123">
        <f t="shared" si="165"/>
        <v>0</v>
      </c>
      <c r="AX472" s="123">
        <f t="shared" si="166"/>
        <v>1</v>
      </c>
      <c r="AY472" s="416" t="str">
        <f t="shared" si="167"/>
        <v>C</v>
      </c>
      <c r="AZ472" s="416" t="str">
        <f>R472&amp;AY472</f>
        <v>0C</v>
      </c>
      <c r="BA472" s="417">
        <f>IFERROR(INDEX(Raw_DATA!L:L,MATCH(Risk7_PlusY67!$D472,Raw_DATA!$A:$A,0)),"")</f>
        <v>1.61</v>
      </c>
      <c r="BB472" s="417">
        <f>IFERROR(INDEX(AVGGroup!$H$5:$H$21,MATCH(Risk7_PlusY67!$BJ472,AVGGroup!$C$5:$C$21,0)),"")</f>
        <v>-3.54</v>
      </c>
      <c r="BC472" s="417">
        <f>IFERROR(INDEX(Raw_DATA!M:M,MATCH(Risk7_PlusY67!$D472,Raw_DATA!$A:$A,0)),"")</f>
        <v>3.65</v>
      </c>
      <c r="BD472" s="418">
        <f>IFERROR(INDEX(AVGGroup!$J$5:$J$21,MATCH(Risk7_PlusY67!$BJ472,AVGGroup!$C$5:$C$21,0)),"")</f>
        <v>-10.199999999999999</v>
      </c>
      <c r="BE472" s="407">
        <f>IFERROR(INDEX(Raw_DATA!N:N,MATCH(Risk7_PlusY67!$D472,Raw_DATA!$A:$A,0)),"")</f>
        <v>212</v>
      </c>
      <c r="BF472" s="407">
        <f>IFERROR(INDEX(Raw_DATA!O:O,MATCH(Risk7_PlusY67!$D472,Raw_DATA!$A:$A,0)),"")</f>
        <v>150</v>
      </c>
      <c r="BG472" s="407">
        <f>IFERROR(INDEX(Raw_DATA!P:P,MATCH(Risk7_PlusY67!$D472,Raw_DATA!$A:$A,0)),"")</f>
        <v>92</v>
      </c>
      <c r="BH472" s="407">
        <f>IFERROR(INDEX(Raw_DATA!Q:Q,MATCH(Risk7_PlusY67!$D472,Raw_DATA!$A:$A,0)),"")</f>
        <v>443</v>
      </c>
      <c r="BI472" s="407">
        <f>IFERROR(INDEX(Raw_DATA!R:R,MATCH(Risk7_PlusY67!$D472,Raw_DATA!$A:$A,0)),"")</f>
        <v>57</v>
      </c>
      <c r="BJ472" s="124" t="str">
        <f>INDEX('Org2567'!$BM:$BM,MATCH(Risk7_PlusY67!D472,'Org2567'!$D:$D,0))</f>
        <v>รพช.F2 P&lt;=30,000</v>
      </c>
    </row>
    <row r="473" spans="1:62" x14ac:dyDescent="0.7">
      <c r="A473" s="206">
        <f>IF(ISBLANK(D473),"",COUNTA($D$3:D473))</f>
        <v>471</v>
      </c>
      <c r="B473" s="207">
        <f>IFERROR(INDEX(ID!$E:$E,MATCH(Risk7_PlusY67!$D473,ID!$A:$A,0)),"")</f>
        <v>7</v>
      </c>
      <c r="C473" s="207" t="str">
        <f>IFERROR(INDEX(ID!$I:$I,MATCH(Risk7_PlusY67!$D473,ID!$A:$A,0)),"")</f>
        <v>มหาสารคาม</v>
      </c>
      <c r="D473" s="295" t="s">
        <v>478</v>
      </c>
      <c r="E473" s="207" t="str">
        <f>IFERROR(INDEX(ID!$C:$C,MATCH(Risk7_PlusY67!$D473,ID!$A:$A,0)),"")</f>
        <v>ยางสีสุราช,รพช.</v>
      </c>
      <c r="F473" s="207" t="str">
        <f>IFERROR(INDEX(ID!$G:$G,MATCH(Risk7_PlusY67!$D473,ID!$A:$A,0)),"")</f>
        <v>รพช.</v>
      </c>
      <c r="G473" s="206">
        <f>IFERROR(INDEX(ID!$J:$J,MATCH(Risk7_PlusY67!$D473,ID!$A:$A,0)),"")</f>
        <v>30</v>
      </c>
      <c r="H473" s="208" t="str">
        <f>IFERROR(INDEX(ID!$P:$P,MATCH(Risk7_PlusY67!$D473,ID!$A:$A,0)),"")</f>
        <v>รพช.F2 P&lt;=30,000</v>
      </c>
      <c r="I473" s="209">
        <f>IFERROR(INDEX(Raw_DATA!E:E,MATCH(Risk7_PlusY67!$D473,Raw_DATA!$A:$A,0)),"")</f>
        <v>3.18</v>
      </c>
      <c r="J473" s="209">
        <f>IFERROR(INDEX(Raw_DATA!F:F,MATCH(Risk7_PlusY67!$D473,Raw_DATA!$A:$A,0)),"")</f>
        <v>2.91</v>
      </c>
      <c r="K473" s="209">
        <f>IFERROR(INDEX(Raw_DATA!G:G,MATCH(Risk7_PlusY67!$D473,Raw_DATA!$A:$A,0)),"")</f>
        <v>2.2599999999999998</v>
      </c>
      <c r="L473" s="209">
        <f>IFERROR(INDEX(Raw_DATA!H:H,MATCH(Risk7_PlusY67!$D473,Raw_DATA!$A:$A,0)),"")</f>
        <v>20207578.02</v>
      </c>
      <c r="M473" s="210">
        <f>IFERROR(INDEX(Raw_DATA!I:I,MATCH(Risk7_PlusY67!$D473,Raw_DATA!$A:$A,0)),"")</f>
        <v>-11143522.939999999</v>
      </c>
      <c r="N473" s="206">
        <f t="shared" si="147"/>
        <v>0</v>
      </c>
      <c r="O473" s="206">
        <f t="shared" si="148"/>
        <v>1</v>
      </c>
      <c r="P473" s="206">
        <f t="shared" si="149"/>
        <v>0</v>
      </c>
      <c r="Q473" s="211">
        <f t="shared" si="150"/>
        <v>21.7</v>
      </c>
      <c r="R473" s="206">
        <f t="shared" si="151"/>
        <v>1</v>
      </c>
      <c r="S473" s="212">
        <f>IFERROR(INDEX(Raw_DATA!J:J,MATCH(Risk7_PlusY67!$D473,Raw_DATA!$A:$A,0)),"")</f>
        <v>-4045816.73</v>
      </c>
      <c r="T473" s="213">
        <f>IFERROR(INDEX(Raw_DATA!K:K,MATCH(Risk7_PlusY67!$D473,Raw_DATA!$A:$A,0)),"")</f>
        <v>11714912.439999999</v>
      </c>
      <c r="U473" s="214">
        <f t="shared" si="152"/>
        <v>0</v>
      </c>
      <c r="V473" s="214">
        <f t="shared" si="153"/>
        <v>0</v>
      </c>
      <c r="W473" s="214">
        <f>IF(OR(AND((K473&lt;0.8),(AJ473&gt;180)),AND((K473&lt;0.8),(AJ473&lt;10)),AND((K473&gt;=0.8),(AJ473&lt;10)),AND((K473&gt;=0.8),(AJ473&gt;90))),0,1)</f>
        <v>1</v>
      </c>
      <c r="X473" s="214">
        <f t="shared" si="154"/>
        <v>1</v>
      </c>
      <c r="Y473" s="214">
        <f t="shared" si="155"/>
        <v>0</v>
      </c>
      <c r="Z473" s="214">
        <f t="shared" si="156"/>
        <v>0</v>
      </c>
      <c r="AA473" s="214">
        <f t="shared" si="157"/>
        <v>1</v>
      </c>
      <c r="AB473" s="215" t="str">
        <f t="shared" si="158"/>
        <v>C</v>
      </c>
      <c r="AC473" s="215" t="str">
        <f t="shared" si="159"/>
        <v>1C</v>
      </c>
      <c r="AD473" s="216"/>
      <c r="AE473" s="216"/>
      <c r="AF473" s="434">
        <f>IFERROR(INDEX(Raw_DATA!L:L,MATCH(Risk7_PlusY67!$D473,Raw_DATA!$A:$A,0)),"")</f>
        <v>-4.7300000000000004</v>
      </c>
      <c r="AG473" s="434">
        <f>IFERROR(INDEX(AVGGroup!$D$5:$D$21,MATCH(Risk7_PlusY67!$H473,AVGGroup!$C$5:$C$21,0)),"")</f>
        <v>-3.55</v>
      </c>
      <c r="AH473" s="434">
        <f>IFERROR(INDEX(Raw_DATA!M:M,MATCH(Risk7_PlusY67!$D473,Raw_DATA!$A:$A,0)),"")</f>
        <v>-21.24</v>
      </c>
      <c r="AI473" s="435">
        <f>IFERROR(INDEX(AVGGroup!$F$5:$F$21,MATCH(Risk7_PlusY67!$H473,AVGGroup!$C$5:$C$21,0)),"")</f>
        <v>-10.199999999999999</v>
      </c>
      <c r="AJ473" s="401">
        <f>IFERROR(INDEX(Raw_DATA!N:N,MATCH(Risk7_PlusY67!$D473,Raw_DATA!$A:$A,0)),"")</f>
        <v>75</v>
      </c>
      <c r="AK473" s="401">
        <f>IFERROR(INDEX(Raw_DATA!O:O,MATCH(Risk7_PlusY67!$D473,Raw_DATA!$A:$A,0)),"")</f>
        <v>38</v>
      </c>
      <c r="AL473" s="401">
        <f>IFERROR(INDEX(Raw_DATA!P:P,MATCH(Risk7_PlusY67!$D473,Raw_DATA!$A:$A,0)),"")</f>
        <v>89</v>
      </c>
      <c r="AM473" s="401">
        <f>IFERROR(INDEX(Raw_DATA!Q:Q,MATCH(Risk7_PlusY67!$D473,Raw_DATA!$A:$A,0)),"")</f>
        <v>131</v>
      </c>
      <c r="AN473" s="401">
        <f>IFERROR(INDEX(Raw_DATA!R:R,MATCH(Risk7_PlusY67!$D473,Raw_DATA!$A:$A,0)),"")</f>
        <v>43</v>
      </c>
      <c r="AO473" s="407"/>
      <c r="AP473" s="411" t="b">
        <f>AB473=AY473</f>
        <v>1</v>
      </c>
      <c r="AQ473" s="340">
        <f t="shared" si="160"/>
        <v>1</v>
      </c>
      <c r="AR473" s="123">
        <f t="shared" si="161"/>
        <v>0</v>
      </c>
      <c r="AS473" s="123">
        <f t="shared" si="162"/>
        <v>0</v>
      </c>
      <c r="AT473" s="123">
        <f>IF(OR(AND((K473&lt;0.8),(BE473&gt;180)),AND((K473&lt;0.8),(BE473&lt;10)),AND((K473&gt;=0.8),(BE473&lt;10)),AND((K473&gt;=0.8),(BE473&gt;90))),0,1)</f>
        <v>1</v>
      </c>
      <c r="AU473" s="123">
        <f t="shared" si="163"/>
        <v>1</v>
      </c>
      <c r="AV473" s="123">
        <f t="shared" si="164"/>
        <v>0</v>
      </c>
      <c r="AW473" s="123">
        <f t="shared" si="165"/>
        <v>0</v>
      </c>
      <c r="AX473" s="123">
        <f t="shared" si="166"/>
        <v>1</v>
      </c>
      <c r="AY473" s="416" t="str">
        <f t="shared" si="167"/>
        <v>C</v>
      </c>
      <c r="AZ473" s="416" t="str">
        <f>R473&amp;AY473</f>
        <v>1C</v>
      </c>
      <c r="BA473" s="417">
        <f>IFERROR(INDEX(Raw_DATA!L:L,MATCH(Risk7_PlusY67!$D473,Raw_DATA!$A:$A,0)),"")</f>
        <v>-4.7300000000000004</v>
      </c>
      <c r="BB473" s="417">
        <f>IFERROR(INDEX(AVGGroup!$H$5:$H$21,MATCH(Risk7_PlusY67!$BJ473,AVGGroup!$C$5:$C$21,0)),"")</f>
        <v>-3.54</v>
      </c>
      <c r="BC473" s="417">
        <f>IFERROR(INDEX(Raw_DATA!M:M,MATCH(Risk7_PlusY67!$D473,Raw_DATA!$A:$A,0)),"")</f>
        <v>-21.24</v>
      </c>
      <c r="BD473" s="418">
        <f>IFERROR(INDEX(AVGGroup!$J$5:$J$21,MATCH(Risk7_PlusY67!$BJ473,AVGGroup!$C$5:$C$21,0)),"")</f>
        <v>-10.199999999999999</v>
      </c>
      <c r="BE473" s="407">
        <f>IFERROR(INDEX(Raw_DATA!N:N,MATCH(Risk7_PlusY67!$D473,Raw_DATA!$A:$A,0)),"")</f>
        <v>75</v>
      </c>
      <c r="BF473" s="407">
        <f>IFERROR(INDEX(Raw_DATA!O:O,MATCH(Risk7_PlusY67!$D473,Raw_DATA!$A:$A,0)),"")</f>
        <v>38</v>
      </c>
      <c r="BG473" s="407">
        <f>IFERROR(INDEX(Raw_DATA!P:P,MATCH(Risk7_PlusY67!$D473,Raw_DATA!$A:$A,0)),"")</f>
        <v>89</v>
      </c>
      <c r="BH473" s="407">
        <f>IFERROR(INDEX(Raw_DATA!Q:Q,MATCH(Risk7_PlusY67!$D473,Raw_DATA!$A:$A,0)),"")</f>
        <v>131</v>
      </c>
      <c r="BI473" s="407">
        <f>IFERROR(INDEX(Raw_DATA!R:R,MATCH(Risk7_PlusY67!$D473,Raw_DATA!$A:$A,0)),"")</f>
        <v>43</v>
      </c>
      <c r="BJ473" s="124" t="str">
        <f>INDEX('Org2567'!$BM:$BM,MATCH(Risk7_PlusY67!D473,'Org2567'!$D:$D,0))</f>
        <v>รพช.F2 P&lt;=30,000</v>
      </c>
    </row>
    <row r="474" spans="1:62" x14ac:dyDescent="0.7">
      <c r="A474" s="206">
        <f>IF(ISBLANK(D474),"",COUNTA($D$3:D474))</f>
        <v>472</v>
      </c>
      <c r="B474" s="207">
        <f>IFERROR(INDEX(ID!$E:$E,MATCH(Risk7_PlusY67!$D474,ID!$A:$A,0)),"")</f>
        <v>7</v>
      </c>
      <c r="C474" s="207" t="str">
        <f>IFERROR(INDEX(ID!$I:$I,MATCH(Risk7_PlusY67!$D474,ID!$A:$A,0)),"")</f>
        <v>มหาสารคาม</v>
      </c>
      <c r="D474" s="295" t="s">
        <v>2289</v>
      </c>
      <c r="E474" s="207" t="str">
        <f>IFERROR(INDEX(ID!$C:$C,MATCH(Risk7_PlusY67!$D474,ID!$A:$A,0)),"")</f>
        <v>กุดรัง,รพช.</v>
      </c>
      <c r="F474" s="207" t="str">
        <f>IFERROR(INDEX(ID!$G:$G,MATCH(Risk7_PlusY67!$D474,ID!$A:$A,0)),"")</f>
        <v>รพช.</v>
      </c>
      <c r="G474" s="206">
        <f>IFERROR(INDEX(ID!$J:$J,MATCH(Risk7_PlusY67!$D474,ID!$A:$A,0)),"")</f>
        <v>30</v>
      </c>
      <c r="H474" s="208" t="str">
        <f>IFERROR(INDEX(ID!$P:$P,MATCH(Risk7_PlusY67!$D474,ID!$A:$A,0)),"")</f>
        <v>รพช.F2 P&lt;=30,000</v>
      </c>
      <c r="I474" s="209">
        <f>IFERROR(INDEX(Raw_DATA!E:E,MATCH(Risk7_PlusY67!$D474,Raw_DATA!$A:$A,0)),"")</f>
        <v>10.32</v>
      </c>
      <c r="J474" s="209">
        <f>IFERROR(INDEX(Raw_DATA!F:F,MATCH(Risk7_PlusY67!$D474,Raw_DATA!$A:$A,0)),"")</f>
        <v>10.09</v>
      </c>
      <c r="K474" s="209">
        <f>IFERROR(INDEX(Raw_DATA!G:G,MATCH(Risk7_PlusY67!$D474,Raw_DATA!$A:$A,0)),"")</f>
        <v>8.7899999999999991</v>
      </c>
      <c r="L474" s="209">
        <f>IFERROR(INDEX(Raw_DATA!H:H,MATCH(Risk7_PlusY67!$D474,Raw_DATA!$A:$A,0)),"")</f>
        <v>75854982.390000001</v>
      </c>
      <c r="M474" s="210">
        <f>IFERROR(INDEX(Raw_DATA!I:I,MATCH(Risk7_PlusY67!$D474,Raw_DATA!$A:$A,0)),"")</f>
        <v>5921517.0800000001</v>
      </c>
      <c r="N474" s="206">
        <f t="shared" si="147"/>
        <v>0</v>
      </c>
      <c r="O474" s="206">
        <f t="shared" si="148"/>
        <v>0</v>
      </c>
      <c r="P474" s="206">
        <f t="shared" si="149"/>
        <v>0</v>
      </c>
      <c r="Q474" s="211" t="str">
        <f t="shared" si="150"/>
        <v/>
      </c>
      <c r="R474" s="206">
        <f t="shared" si="151"/>
        <v>0</v>
      </c>
      <c r="S474" s="212">
        <f>IFERROR(INDEX(Raw_DATA!J:J,MATCH(Risk7_PlusY67!$D474,Raw_DATA!$A:$A,0)),"")</f>
        <v>3774283.2</v>
      </c>
      <c r="T474" s="213">
        <f>IFERROR(INDEX(Raw_DATA!K:K,MATCH(Risk7_PlusY67!$D474,Raw_DATA!$A:$A,0)),"")</f>
        <v>63448899.479999997</v>
      </c>
      <c r="U474" s="214">
        <f t="shared" si="152"/>
        <v>1</v>
      </c>
      <c r="V474" s="214">
        <f t="shared" si="153"/>
        <v>1</v>
      </c>
      <c r="W474" s="214">
        <f>IF(OR(AND((K474&lt;0.8),(AJ474&gt;180)),AND((K474&lt;0.8),(AJ474&lt;10)),AND((K474&gt;=0.8),(AJ474&lt;10)),AND((K474&gt;=0.8),(AJ474&gt;90))),0,1)</f>
        <v>1</v>
      </c>
      <c r="X474" s="214">
        <f t="shared" si="154"/>
        <v>0</v>
      </c>
      <c r="Y474" s="214">
        <f t="shared" si="155"/>
        <v>0</v>
      </c>
      <c r="Z474" s="214">
        <f t="shared" si="156"/>
        <v>0</v>
      </c>
      <c r="AA474" s="214">
        <f t="shared" si="157"/>
        <v>1</v>
      </c>
      <c r="AB474" s="215" t="str">
        <f t="shared" si="158"/>
        <v>B-</v>
      </c>
      <c r="AC474" s="215" t="str">
        <f t="shared" si="159"/>
        <v>0B-</v>
      </c>
      <c r="AD474" s="216"/>
      <c r="AE474" s="216"/>
      <c r="AF474" s="434">
        <f>IFERROR(INDEX(Raw_DATA!L:L,MATCH(Risk7_PlusY67!$D474,Raw_DATA!$A:$A,0)),"")</f>
        <v>5.45</v>
      </c>
      <c r="AG474" s="434">
        <f>IFERROR(INDEX(AVGGroup!$D$5:$D$21,MATCH(Risk7_PlusY67!$H474,AVGGroup!$C$5:$C$21,0)),"")</f>
        <v>-3.55</v>
      </c>
      <c r="AH474" s="434">
        <f>IFERROR(INDEX(Raw_DATA!M:M,MATCH(Risk7_PlusY67!$D474,Raw_DATA!$A:$A,0)),"")</f>
        <v>4.6399999999999997</v>
      </c>
      <c r="AI474" s="435">
        <f>IFERROR(INDEX(AVGGroup!$F$5:$F$21,MATCH(Risk7_PlusY67!$H474,AVGGroup!$C$5:$C$21,0)),"")</f>
        <v>-10.199999999999999</v>
      </c>
      <c r="AJ474" s="401">
        <f>IFERROR(INDEX(Raw_DATA!N:N,MATCH(Risk7_PlusY67!$D474,Raw_DATA!$A:$A,0)),"")</f>
        <v>36</v>
      </c>
      <c r="AK474" s="401">
        <f>IFERROR(INDEX(Raw_DATA!O:O,MATCH(Risk7_PlusY67!$D474,Raw_DATA!$A:$A,0)),"")</f>
        <v>91</v>
      </c>
      <c r="AL474" s="401">
        <f>IFERROR(INDEX(Raw_DATA!P:P,MATCH(Risk7_PlusY67!$D474,Raw_DATA!$A:$A,0)),"")</f>
        <v>159</v>
      </c>
      <c r="AM474" s="401">
        <f>IFERROR(INDEX(Raw_DATA!Q:Q,MATCH(Risk7_PlusY67!$D474,Raw_DATA!$A:$A,0)),"")</f>
        <v>262</v>
      </c>
      <c r="AN474" s="401">
        <f>IFERROR(INDEX(Raw_DATA!R:R,MATCH(Risk7_PlusY67!$D474,Raw_DATA!$A:$A,0)),"")</f>
        <v>56</v>
      </c>
      <c r="AO474" s="407"/>
      <c r="AP474" s="411" t="b">
        <f>AB474=AY474</f>
        <v>1</v>
      </c>
      <c r="AQ474" s="340">
        <f t="shared" si="160"/>
        <v>0</v>
      </c>
      <c r="AR474" s="123">
        <f t="shared" si="161"/>
        <v>1</v>
      </c>
      <c r="AS474" s="123">
        <f t="shared" si="162"/>
        <v>1</v>
      </c>
      <c r="AT474" s="123">
        <f>IF(OR(AND((K474&lt;0.8),(BE474&gt;180)),AND((K474&lt;0.8),(BE474&lt;10)),AND((K474&gt;=0.8),(BE474&lt;10)),AND((K474&gt;=0.8),(BE474&gt;90))),0,1)</f>
        <v>1</v>
      </c>
      <c r="AU474" s="123">
        <f t="shared" si="163"/>
        <v>0</v>
      </c>
      <c r="AV474" s="123">
        <f t="shared" si="164"/>
        <v>0</v>
      </c>
      <c r="AW474" s="123">
        <f t="shared" si="165"/>
        <v>0</v>
      </c>
      <c r="AX474" s="123">
        <f t="shared" si="166"/>
        <v>1</v>
      </c>
      <c r="AY474" s="416" t="str">
        <f t="shared" si="167"/>
        <v>B-</v>
      </c>
      <c r="AZ474" s="416" t="str">
        <f>R474&amp;AY474</f>
        <v>0B-</v>
      </c>
      <c r="BA474" s="417">
        <f>IFERROR(INDEX(Raw_DATA!L:L,MATCH(Risk7_PlusY67!$D474,Raw_DATA!$A:$A,0)),"")</f>
        <v>5.45</v>
      </c>
      <c r="BB474" s="417">
        <f>IFERROR(INDEX(AVGGroup!$H$5:$H$21,MATCH(Risk7_PlusY67!$BJ474,AVGGroup!$C$5:$C$21,0)),"")</f>
        <v>-3.54</v>
      </c>
      <c r="BC474" s="417">
        <f>IFERROR(INDEX(Raw_DATA!M:M,MATCH(Risk7_PlusY67!$D474,Raw_DATA!$A:$A,0)),"")</f>
        <v>4.6399999999999997</v>
      </c>
      <c r="BD474" s="418">
        <f>IFERROR(INDEX(AVGGroup!$J$5:$J$21,MATCH(Risk7_PlusY67!$BJ474,AVGGroup!$C$5:$C$21,0)),"")</f>
        <v>-10.199999999999999</v>
      </c>
      <c r="BE474" s="407">
        <f>IFERROR(INDEX(Raw_DATA!N:N,MATCH(Risk7_PlusY67!$D474,Raw_DATA!$A:$A,0)),"")</f>
        <v>36</v>
      </c>
      <c r="BF474" s="407">
        <f>IFERROR(INDEX(Raw_DATA!O:O,MATCH(Risk7_PlusY67!$D474,Raw_DATA!$A:$A,0)),"")</f>
        <v>91</v>
      </c>
      <c r="BG474" s="407">
        <f>IFERROR(INDEX(Raw_DATA!P:P,MATCH(Risk7_PlusY67!$D474,Raw_DATA!$A:$A,0)),"")</f>
        <v>159</v>
      </c>
      <c r="BH474" s="407">
        <f>IFERROR(INDEX(Raw_DATA!Q:Q,MATCH(Risk7_PlusY67!$D474,Raw_DATA!$A:$A,0)),"")</f>
        <v>262</v>
      </c>
      <c r="BI474" s="407">
        <f>IFERROR(INDEX(Raw_DATA!R:R,MATCH(Risk7_PlusY67!$D474,Raw_DATA!$A:$A,0)),"")</f>
        <v>56</v>
      </c>
      <c r="BJ474" s="124" t="str">
        <f>INDEX('Org2567'!$BM:$BM,MATCH(Risk7_PlusY67!D474,'Org2567'!$D:$D,0))</f>
        <v>รพช.F2 P&lt;=30,000</v>
      </c>
    </row>
    <row r="475" spans="1:62" x14ac:dyDescent="0.7">
      <c r="A475" s="206">
        <f>IF(ISBLANK(D475),"",COUNTA($D$3:D475))</f>
        <v>473</v>
      </c>
      <c r="B475" s="207">
        <f>IFERROR(INDEX(ID!$E:$E,MATCH(Risk7_PlusY67!$D475,ID!$A:$A,0)),"")</f>
        <v>7</v>
      </c>
      <c r="C475" s="207" t="str">
        <f>IFERROR(INDEX(ID!$I:$I,MATCH(Risk7_PlusY67!$D475,ID!$A:$A,0)),"")</f>
        <v>มหาสารคาม</v>
      </c>
      <c r="D475" s="295" t="s">
        <v>2293</v>
      </c>
      <c r="E475" s="207" t="str">
        <f>IFERROR(INDEX(ID!$C:$C,MATCH(Risk7_PlusY67!$D475,ID!$A:$A,0)),"")</f>
        <v>ชื่นชม,รพช.</v>
      </c>
      <c r="F475" s="207" t="str">
        <f>IFERROR(INDEX(ID!$G:$G,MATCH(Risk7_PlusY67!$D475,ID!$A:$A,0)),"")</f>
        <v>รพช.</v>
      </c>
      <c r="G475" s="206">
        <f>IFERROR(INDEX(ID!$J:$J,MATCH(Risk7_PlusY67!$D475,ID!$A:$A,0)),"")</f>
        <v>30</v>
      </c>
      <c r="H475" s="208" t="str">
        <f>IFERROR(INDEX(ID!$P:$P,MATCH(Risk7_PlusY67!$D475,ID!$A:$A,0)),"")</f>
        <v>รพช.F2 P&lt;=30,000</v>
      </c>
      <c r="I475" s="209">
        <f>IFERROR(INDEX(Raw_DATA!E:E,MATCH(Risk7_PlusY67!$D475,Raw_DATA!$A:$A,0)),"")</f>
        <v>4.4000000000000004</v>
      </c>
      <c r="J475" s="209">
        <f>IFERROR(INDEX(Raw_DATA!F:F,MATCH(Risk7_PlusY67!$D475,Raw_DATA!$A:$A,0)),"")</f>
        <v>3.96</v>
      </c>
      <c r="K475" s="209">
        <f>IFERROR(INDEX(Raw_DATA!G:G,MATCH(Risk7_PlusY67!$D475,Raw_DATA!$A:$A,0)),"")</f>
        <v>3.21</v>
      </c>
      <c r="L475" s="209">
        <f>IFERROR(INDEX(Raw_DATA!H:H,MATCH(Risk7_PlusY67!$D475,Raw_DATA!$A:$A,0)),"")</f>
        <v>20383663.510000002</v>
      </c>
      <c r="M475" s="210">
        <f>IFERROR(INDEX(Raw_DATA!I:I,MATCH(Risk7_PlusY67!$D475,Raw_DATA!$A:$A,0)),"")</f>
        <v>-9126457.4100000001</v>
      </c>
      <c r="N475" s="206">
        <f t="shared" si="147"/>
        <v>0</v>
      </c>
      <c r="O475" s="206">
        <f t="shared" si="148"/>
        <v>1</v>
      </c>
      <c r="P475" s="206">
        <f t="shared" si="149"/>
        <v>0</v>
      </c>
      <c r="Q475" s="211">
        <f t="shared" si="150"/>
        <v>26.8</v>
      </c>
      <c r="R475" s="206">
        <f t="shared" si="151"/>
        <v>1</v>
      </c>
      <c r="S475" s="212">
        <f>IFERROR(INDEX(Raw_DATA!J:J,MATCH(Risk7_PlusY67!$D475,Raw_DATA!$A:$A,0)),"")</f>
        <v>-3480607.77</v>
      </c>
      <c r="T475" s="213">
        <f>IFERROR(INDEX(Raw_DATA!K:K,MATCH(Risk7_PlusY67!$D475,Raw_DATA!$A:$A,0)),"")</f>
        <v>13228752.66</v>
      </c>
      <c r="U475" s="214">
        <f t="shared" si="152"/>
        <v>0</v>
      </c>
      <c r="V475" s="214">
        <f t="shared" si="153"/>
        <v>0</v>
      </c>
      <c r="W475" s="214">
        <f>IF(OR(AND((K475&lt;0.8),(AJ475&gt;180)),AND((K475&lt;0.8),(AJ475&lt;10)),AND((K475&gt;=0.8),(AJ475&lt;10)),AND((K475&gt;=0.8),(AJ475&gt;90))),0,1)</f>
        <v>1</v>
      </c>
      <c r="X475" s="214">
        <f t="shared" si="154"/>
        <v>1</v>
      </c>
      <c r="Y475" s="214">
        <f t="shared" si="155"/>
        <v>0</v>
      </c>
      <c r="Z475" s="214">
        <f t="shared" si="156"/>
        <v>0</v>
      </c>
      <c r="AA475" s="214">
        <f t="shared" si="157"/>
        <v>0</v>
      </c>
      <c r="AB475" s="215" t="str">
        <f t="shared" si="158"/>
        <v>C-</v>
      </c>
      <c r="AC475" s="215" t="str">
        <f t="shared" si="159"/>
        <v>1C-</v>
      </c>
      <c r="AD475" s="216"/>
      <c r="AE475" s="216"/>
      <c r="AF475" s="434">
        <f>IFERROR(INDEX(Raw_DATA!L:L,MATCH(Risk7_PlusY67!$D475,Raw_DATA!$A:$A,0)),"")</f>
        <v>-6.75</v>
      </c>
      <c r="AG475" s="434">
        <f>IFERROR(INDEX(AVGGroup!$D$5:$D$21,MATCH(Risk7_PlusY67!$H475,AVGGroup!$C$5:$C$21,0)),"")</f>
        <v>-3.55</v>
      </c>
      <c r="AH475" s="434">
        <f>IFERROR(INDEX(Raw_DATA!M:M,MATCH(Risk7_PlusY67!$D475,Raw_DATA!$A:$A,0)),"")</f>
        <v>-13.31</v>
      </c>
      <c r="AI475" s="435">
        <f>IFERROR(INDEX(AVGGroup!$F$5:$F$21,MATCH(Risk7_PlusY67!$H475,AVGGroup!$C$5:$C$21,0)),"")</f>
        <v>-10.199999999999999</v>
      </c>
      <c r="AJ475" s="401">
        <f>IFERROR(INDEX(Raw_DATA!N:N,MATCH(Risk7_PlusY67!$D475,Raw_DATA!$A:$A,0)),"")</f>
        <v>71</v>
      </c>
      <c r="AK475" s="401">
        <f>IFERROR(INDEX(Raw_DATA!O:O,MATCH(Risk7_PlusY67!$D475,Raw_DATA!$A:$A,0)),"")</f>
        <v>44</v>
      </c>
      <c r="AL475" s="401">
        <f>IFERROR(INDEX(Raw_DATA!P:P,MATCH(Risk7_PlusY67!$D475,Raw_DATA!$A:$A,0)),"")</f>
        <v>142</v>
      </c>
      <c r="AM475" s="401">
        <f>IFERROR(INDEX(Raw_DATA!Q:Q,MATCH(Risk7_PlusY67!$D475,Raw_DATA!$A:$A,0)),"")</f>
        <v>242</v>
      </c>
      <c r="AN475" s="401">
        <f>IFERROR(INDEX(Raw_DATA!R:R,MATCH(Risk7_PlusY67!$D475,Raw_DATA!$A:$A,0)),"")</f>
        <v>73</v>
      </c>
      <c r="AO475" s="407"/>
      <c r="AP475" s="411" t="b">
        <f>AB475=AY475</f>
        <v>1</v>
      </c>
      <c r="AQ475" s="340">
        <f t="shared" si="160"/>
        <v>1</v>
      </c>
      <c r="AR475" s="123">
        <f t="shared" si="161"/>
        <v>0</v>
      </c>
      <c r="AS475" s="123">
        <f t="shared" si="162"/>
        <v>0</v>
      </c>
      <c r="AT475" s="123">
        <f>IF(OR(AND((K475&lt;0.8),(BE475&gt;180)),AND((K475&lt;0.8),(BE475&lt;10)),AND((K475&gt;=0.8),(BE475&lt;10)),AND((K475&gt;=0.8),(BE475&gt;90))),0,1)</f>
        <v>1</v>
      </c>
      <c r="AU475" s="123">
        <f t="shared" si="163"/>
        <v>1</v>
      </c>
      <c r="AV475" s="123">
        <f t="shared" si="164"/>
        <v>0</v>
      </c>
      <c r="AW475" s="123">
        <f t="shared" si="165"/>
        <v>0</v>
      </c>
      <c r="AX475" s="123">
        <f t="shared" si="166"/>
        <v>0</v>
      </c>
      <c r="AY475" s="416" t="str">
        <f t="shared" si="167"/>
        <v>C-</v>
      </c>
      <c r="AZ475" s="416" t="str">
        <f>R475&amp;AY475</f>
        <v>1C-</v>
      </c>
      <c r="BA475" s="417">
        <f>IFERROR(INDEX(Raw_DATA!L:L,MATCH(Risk7_PlusY67!$D475,Raw_DATA!$A:$A,0)),"")</f>
        <v>-6.75</v>
      </c>
      <c r="BB475" s="417">
        <f>IFERROR(INDEX(AVGGroup!$H$5:$H$21,MATCH(Risk7_PlusY67!$BJ475,AVGGroup!$C$5:$C$21,0)),"")</f>
        <v>-3.54</v>
      </c>
      <c r="BC475" s="417">
        <f>IFERROR(INDEX(Raw_DATA!M:M,MATCH(Risk7_PlusY67!$D475,Raw_DATA!$A:$A,0)),"")</f>
        <v>-13.31</v>
      </c>
      <c r="BD475" s="418">
        <f>IFERROR(INDEX(AVGGroup!$J$5:$J$21,MATCH(Risk7_PlusY67!$BJ475,AVGGroup!$C$5:$C$21,0)),"")</f>
        <v>-10.199999999999999</v>
      </c>
      <c r="BE475" s="407">
        <f>IFERROR(INDEX(Raw_DATA!N:N,MATCH(Risk7_PlusY67!$D475,Raw_DATA!$A:$A,0)),"")</f>
        <v>71</v>
      </c>
      <c r="BF475" s="407">
        <f>IFERROR(INDEX(Raw_DATA!O:O,MATCH(Risk7_PlusY67!$D475,Raw_DATA!$A:$A,0)),"")</f>
        <v>44</v>
      </c>
      <c r="BG475" s="407">
        <f>IFERROR(INDEX(Raw_DATA!P:P,MATCH(Risk7_PlusY67!$D475,Raw_DATA!$A:$A,0)),"")</f>
        <v>142</v>
      </c>
      <c r="BH475" s="407">
        <f>IFERROR(INDEX(Raw_DATA!Q:Q,MATCH(Risk7_PlusY67!$D475,Raw_DATA!$A:$A,0)),"")</f>
        <v>242</v>
      </c>
      <c r="BI475" s="407">
        <f>IFERROR(INDEX(Raw_DATA!R:R,MATCH(Risk7_PlusY67!$D475,Raw_DATA!$A:$A,0)),"")</f>
        <v>73</v>
      </c>
      <c r="BJ475" s="124" t="str">
        <f>INDEX('Org2567'!$BM:$BM,MATCH(Risk7_PlusY67!D475,'Org2567'!$D:$D,0))</f>
        <v>รพช.F2 P&lt;=30,000</v>
      </c>
    </row>
    <row r="476" spans="1:62" x14ac:dyDescent="0.7">
      <c r="A476" s="206">
        <f>IF(ISBLANK(D476),"",COUNTA($D$3:D476))</f>
        <v>474</v>
      </c>
      <c r="B476" s="207">
        <f>IFERROR(INDEX(ID!$E:$E,MATCH(Risk7_PlusY67!$D476,ID!$A:$A,0)),"")</f>
        <v>7</v>
      </c>
      <c r="C476" s="207" t="str">
        <f>IFERROR(INDEX(ID!$I:$I,MATCH(Risk7_PlusY67!$D476,ID!$A:$A,0)),"")</f>
        <v>ร้อยเอ็ด</v>
      </c>
      <c r="D476" s="295" t="s">
        <v>479</v>
      </c>
      <c r="E476" s="207" t="str">
        <f>IFERROR(INDEX(ID!$C:$C,MATCH(Risk7_PlusY67!$D476,ID!$A:$A,0)),"")</f>
        <v>ร้อยเอ็ด,รพศ.</v>
      </c>
      <c r="F476" s="207" t="str">
        <f>IFERROR(INDEX(ID!$G:$G,MATCH(Risk7_PlusY67!$D476,ID!$A:$A,0)),"")</f>
        <v>รพศ.</v>
      </c>
      <c r="G476" s="206">
        <f>IFERROR(INDEX(ID!$J:$J,MATCH(Risk7_PlusY67!$D476,ID!$A:$A,0)),"")</f>
        <v>881</v>
      </c>
      <c r="H476" s="208" t="str">
        <f>IFERROR(INDEX(ID!$P:$P,MATCH(Risk7_PlusY67!$D476,ID!$A:$A,0)),"")</f>
        <v>รพศ.A B&gt;700to1000</v>
      </c>
      <c r="I476" s="209">
        <f>IFERROR(INDEX(Raw_DATA!E:E,MATCH(Risk7_PlusY67!$D476,Raw_DATA!$A:$A,0)),"")</f>
        <v>3.96</v>
      </c>
      <c r="J476" s="209">
        <f>IFERROR(INDEX(Raw_DATA!F:F,MATCH(Risk7_PlusY67!$D476,Raw_DATA!$A:$A,0)),"")</f>
        <v>3.7</v>
      </c>
      <c r="K476" s="209">
        <f>IFERROR(INDEX(Raw_DATA!G:G,MATCH(Risk7_PlusY67!$D476,Raw_DATA!$A:$A,0)),"")</f>
        <v>2.77</v>
      </c>
      <c r="L476" s="209">
        <f>IFERROR(INDEX(Raw_DATA!H:H,MATCH(Risk7_PlusY67!$D476,Raw_DATA!$A:$A,0)),"")</f>
        <v>1441471451.0899999</v>
      </c>
      <c r="M476" s="210">
        <f>IFERROR(INDEX(Raw_DATA!I:I,MATCH(Risk7_PlusY67!$D476,Raw_DATA!$A:$A,0)),"")</f>
        <v>-246597519.06999999</v>
      </c>
      <c r="N476" s="206">
        <f t="shared" si="147"/>
        <v>0</v>
      </c>
      <c r="O476" s="206">
        <f t="shared" si="148"/>
        <v>1</v>
      </c>
      <c r="P476" s="206">
        <f t="shared" si="149"/>
        <v>0</v>
      </c>
      <c r="Q476" s="211">
        <f t="shared" si="150"/>
        <v>70.099999999999994</v>
      </c>
      <c r="R476" s="206">
        <f t="shared" si="151"/>
        <v>1</v>
      </c>
      <c r="S476" s="212">
        <f>IFERROR(INDEX(Raw_DATA!J:J,MATCH(Risk7_PlusY67!$D476,Raw_DATA!$A:$A,0)),"")</f>
        <v>86196948.409999996</v>
      </c>
      <c r="T476" s="213">
        <f>IFERROR(INDEX(Raw_DATA!K:K,MATCH(Risk7_PlusY67!$D476,Raw_DATA!$A:$A,0)),"")</f>
        <v>864916392.80999994</v>
      </c>
      <c r="U476" s="214">
        <f t="shared" si="152"/>
        <v>0</v>
      </c>
      <c r="V476" s="214">
        <f t="shared" si="153"/>
        <v>0</v>
      </c>
      <c r="W476" s="214">
        <f>IF(OR(AND((K476&lt;0.8),(AJ476&gt;180)),AND((K476&lt;0.8),(AJ476&lt;10)),AND((K476&gt;=0.8),(AJ476&lt;10)),AND((K476&gt;=0.8),(AJ476&gt;90))),0,1)</f>
        <v>1</v>
      </c>
      <c r="X476" s="214">
        <f t="shared" si="154"/>
        <v>1</v>
      </c>
      <c r="Y476" s="214">
        <f t="shared" si="155"/>
        <v>1</v>
      </c>
      <c r="Z476" s="214">
        <f t="shared" si="156"/>
        <v>0</v>
      </c>
      <c r="AA476" s="214">
        <f t="shared" si="157"/>
        <v>1</v>
      </c>
      <c r="AB476" s="215" t="str">
        <f t="shared" si="158"/>
        <v>B-</v>
      </c>
      <c r="AC476" s="215" t="str">
        <f t="shared" si="159"/>
        <v>1B-</v>
      </c>
      <c r="AD476" s="216"/>
      <c r="AE476" s="216"/>
      <c r="AF476" s="434">
        <f>IFERROR(INDEX(Raw_DATA!L:L,MATCH(Risk7_PlusY67!$D476,Raw_DATA!$A:$A,0)),"")</f>
        <v>3.03</v>
      </c>
      <c r="AG476" s="434">
        <f>IFERROR(INDEX(AVGGroup!$D$5:$D$21,MATCH(Risk7_PlusY67!$H476,AVGGroup!$C$5:$C$21,0)),"")</f>
        <v>5.87</v>
      </c>
      <c r="AH476" s="434">
        <f>IFERROR(INDEX(Raw_DATA!M:M,MATCH(Risk7_PlusY67!$D476,Raw_DATA!$A:$A,0)),"")</f>
        <v>-5.91</v>
      </c>
      <c r="AI476" s="435">
        <f>IFERROR(INDEX(AVGGroup!$F$5:$F$21,MATCH(Risk7_PlusY67!$H476,AVGGroup!$C$5:$C$21,0)),"")</f>
        <v>2.31</v>
      </c>
      <c r="AJ476" s="401">
        <f>IFERROR(INDEX(Raw_DATA!N:N,MATCH(Risk7_PlusY67!$D476,Raw_DATA!$A:$A,0)),"")</f>
        <v>61</v>
      </c>
      <c r="AK476" s="401">
        <f>IFERROR(INDEX(Raw_DATA!O:O,MATCH(Risk7_PlusY67!$D476,Raw_DATA!$A:$A,0)),"")</f>
        <v>52</v>
      </c>
      <c r="AL476" s="401">
        <f>IFERROR(INDEX(Raw_DATA!P:P,MATCH(Risk7_PlusY67!$D476,Raw_DATA!$A:$A,0)),"")</f>
        <v>38</v>
      </c>
      <c r="AM476" s="401">
        <f>IFERROR(INDEX(Raw_DATA!Q:Q,MATCH(Risk7_PlusY67!$D476,Raw_DATA!$A:$A,0)),"")</f>
        <v>176</v>
      </c>
      <c r="AN476" s="401">
        <f>IFERROR(INDEX(Raw_DATA!R:R,MATCH(Risk7_PlusY67!$D476,Raw_DATA!$A:$A,0)),"")</f>
        <v>35</v>
      </c>
      <c r="AO476" s="407"/>
      <c r="AP476" s="411" t="b">
        <f>AB476=AY476</f>
        <v>1</v>
      </c>
      <c r="AQ476" s="340">
        <f t="shared" si="160"/>
        <v>1</v>
      </c>
      <c r="AR476" s="123">
        <f t="shared" si="161"/>
        <v>0</v>
      </c>
      <c r="AS476" s="123">
        <f t="shared" si="162"/>
        <v>0</v>
      </c>
      <c r="AT476" s="123">
        <f>IF(OR(AND((K476&lt;0.8),(BE476&gt;180)),AND((K476&lt;0.8),(BE476&lt;10)),AND((K476&gt;=0.8),(BE476&lt;10)),AND((K476&gt;=0.8),(BE476&gt;90))),0,1)</f>
        <v>1</v>
      </c>
      <c r="AU476" s="123">
        <f t="shared" si="163"/>
        <v>1</v>
      </c>
      <c r="AV476" s="123">
        <f t="shared" si="164"/>
        <v>1</v>
      </c>
      <c r="AW476" s="123">
        <f t="shared" si="165"/>
        <v>0</v>
      </c>
      <c r="AX476" s="123">
        <f t="shared" si="166"/>
        <v>1</v>
      </c>
      <c r="AY476" s="416" t="str">
        <f t="shared" si="167"/>
        <v>B-</v>
      </c>
      <c r="AZ476" s="416" t="str">
        <f>R476&amp;AY476</f>
        <v>1B-</v>
      </c>
      <c r="BA476" s="417">
        <f>IFERROR(INDEX(Raw_DATA!L:L,MATCH(Risk7_PlusY67!$D476,Raw_DATA!$A:$A,0)),"")</f>
        <v>3.03</v>
      </c>
      <c r="BB476" s="417">
        <f>IFERROR(INDEX(AVGGroup!$H$5:$H$21,MATCH(Risk7_PlusY67!$BJ476,AVGGroup!$C$5:$C$21,0)),"")</f>
        <v>5.88</v>
      </c>
      <c r="BC476" s="417">
        <f>IFERROR(INDEX(Raw_DATA!M:M,MATCH(Risk7_PlusY67!$D476,Raw_DATA!$A:$A,0)),"")</f>
        <v>-5.91</v>
      </c>
      <c r="BD476" s="418">
        <f>IFERROR(INDEX(AVGGroup!$J$5:$J$21,MATCH(Risk7_PlusY67!$BJ476,AVGGroup!$C$5:$C$21,0)),"")</f>
        <v>2.31</v>
      </c>
      <c r="BE476" s="407">
        <f>IFERROR(INDEX(Raw_DATA!N:N,MATCH(Risk7_PlusY67!$D476,Raw_DATA!$A:$A,0)),"")</f>
        <v>61</v>
      </c>
      <c r="BF476" s="407">
        <f>IFERROR(INDEX(Raw_DATA!O:O,MATCH(Risk7_PlusY67!$D476,Raw_DATA!$A:$A,0)),"")</f>
        <v>52</v>
      </c>
      <c r="BG476" s="407">
        <f>IFERROR(INDEX(Raw_DATA!P:P,MATCH(Risk7_PlusY67!$D476,Raw_DATA!$A:$A,0)),"")</f>
        <v>38</v>
      </c>
      <c r="BH476" s="407">
        <f>IFERROR(INDEX(Raw_DATA!Q:Q,MATCH(Risk7_PlusY67!$D476,Raw_DATA!$A:$A,0)),"")</f>
        <v>176</v>
      </c>
      <c r="BI476" s="407">
        <f>IFERROR(INDEX(Raw_DATA!R:R,MATCH(Risk7_PlusY67!$D476,Raw_DATA!$A:$A,0)),"")</f>
        <v>35</v>
      </c>
      <c r="BJ476" s="124" t="str">
        <f>INDEX('Org2567'!$BM:$BM,MATCH(Risk7_PlusY67!D476,'Org2567'!$D:$D,0))</f>
        <v>รพศ.A B&gt;700to1000</v>
      </c>
    </row>
    <row r="477" spans="1:62" x14ac:dyDescent="0.7">
      <c r="A477" s="206">
        <f>IF(ISBLANK(D477),"",COUNTA($D$3:D477))</f>
        <v>475</v>
      </c>
      <c r="B477" s="207">
        <f>IFERROR(INDEX(ID!$E:$E,MATCH(Risk7_PlusY67!$D477,ID!$A:$A,0)),"")</f>
        <v>7</v>
      </c>
      <c r="C477" s="207" t="str">
        <f>IFERROR(INDEX(ID!$I:$I,MATCH(Risk7_PlusY67!$D477,ID!$A:$A,0)),"")</f>
        <v>ร้อยเอ็ด</v>
      </c>
      <c r="D477" s="295" t="s">
        <v>480</v>
      </c>
      <c r="E477" s="207" t="str">
        <f>IFERROR(INDEX(ID!$C:$C,MATCH(Risk7_PlusY67!$D477,ID!$A:$A,0)),"")</f>
        <v>เกษตรวิสัย,รพช.</v>
      </c>
      <c r="F477" s="207" t="str">
        <f>IFERROR(INDEX(ID!$G:$G,MATCH(Risk7_PlusY67!$D477,ID!$A:$A,0)),"")</f>
        <v>รพช.</v>
      </c>
      <c r="G477" s="206">
        <f>IFERROR(INDEX(ID!$J:$J,MATCH(Risk7_PlusY67!$D477,ID!$A:$A,0)),"")</f>
        <v>165</v>
      </c>
      <c r="H477" s="208" t="str">
        <f>IFERROR(INDEX(ID!$P:$P,MATCH(Risk7_PlusY67!$D477,ID!$A:$A,0)),"")</f>
        <v>รพช.M2 B&gt;100</v>
      </c>
      <c r="I477" s="209">
        <f>IFERROR(INDEX(Raw_DATA!E:E,MATCH(Risk7_PlusY67!$D477,Raw_DATA!$A:$A,0)),"")</f>
        <v>1.59</v>
      </c>
      <c r="J477" s="209">
        <f>IFERROR(INDEX(Raw_DATA!F:F,MATCH(Risk7_PlusY67!$D477,Raw_DATA!$A:$A,0)),"")</f>
        <v>1.45</v>
      </c>
      <c r="K477" s="209">
        <f>IFERROR(INDEX(Raw_DATA!G:G,MATCH(Risk7_PlusY67!$D477,Raw_DATA!$A:$A,0)),"")</f>
        <v>0.61</v>
      </c>
      <c r="L477" s="209">
        <f>IFERROR(INDEX(Raw_DATA!H:H,MATCH(Risk7_PlusY67!$D477,Raw_DATA!$A:$A,0)),"")</f>
        <v>52546583.159999996</v>
      </c>
      <c r="M477" s="210">
        <f>IFERROR(INDEX(Raw_DATA!I:I,MATCH(Risk7_PlusY67!$D477,Raw_DATA!$A:$A,0)),"")</f>
        <v>-40853328.390000001</v>
      </c>
      <c r="N477" s="206">
        <f t="shared" si="147"/>
        <v>1</v>
      </c>
      <c r="O477" s="206">
        <f t="shared" si="148"/>
        <v>1</v>
      </c>
      <c r="P477" s="206">
        <f t="shared" si="149"/>
        <v>0</v>
      </c>
      <c r="Q477" s="211">
        <f t="shared" si="150"/>
        <v>15.4</v>
      </c>
      <c r="R477" s="206">
        <f t="shared" si="151"/>
        <v>2</v>
      </c>
      <c r="S477" s="212">
        <f>IFERROR(INDEX(Raw_DATA!J:J,MATCH(Risk7_PlusY67!$D477,Raw_DATA!$A:$A,0)),"")</f>
        <v>-17167710.219999999</v>
      </c>
      <c r="T477" s="213">
        <f>IFERROR(INDEX(Raw_DATA!K:K,MATCH(Risk7_PlusY67!$D477,Raw_DATA!$A:$A,0)),"")</f>
        <v>-35018198.390000001</v>
      </c>
      <c r="U477" s="214">
        <f t="shared" si="152"/>
        <v>0</v>
      </c>
      <c r="V477" s="214">
        <f t="shared" si="153"/>
        <v>0</v>
      </c>
      <c r="W477" s="214">
        <f>IF(OR(AND((K477&lt;0.8),(AJ477&gt;180)),AND((K477&lt;0.8),(AJ477&lt;10)),AND((K477&gt;=0.8),(AJ477&lt;10)),AND((K477&gt;=0.8),(AJ477&gt;90))),0,1)</f>
        <v>1</v>
      </c>
      <c r="X477" s="214">
        <f t="shared" si="154"/>
        <v>0</v>
      </c>
      <c r="Y477" s="214">
        <f t="shared" si="155"/>
        <v>0</v>
      </c>
      <c r="Z477" s="214">
        <f t="shared" si="156"/>
        <v>0</v>
      </c>
      <c r="AA477" s="214">
        <f t="shared" si="157"/>
        <v>1</v>
      </c>
      <c r="AB477" s="215" t="str">
        <f t="shared" si="158"/>
        <v>C-</v>
      </c>
      <c r="AC477" s="215" t="str">
        <f t="shared" si="159"/>
        <v>2C-</v>
      </c>
      <c r="AD477" s="216"/>
      <c r="AE477" s="216"/>
      <c r="AF477" s="434">
        <f>IFERROR(INDEX(Raw_DATA!L:L,MATCH(Risk7_PlusY67!$D477,Raw_DATA!$A:$A,0)),"")</f>
        <v>-5.76</v>
      </c>
      <c r="AG477" s="434">
        <f>IFERROR(INDEX(AVGGroup!$D$5:$D$21,MATCH(Risk7_PlusY67!$H477,AVGGroup!$C$5:$C$21,0)),"")</f>
        <v>-2.2400000000000002</v>
      </c>
      <c r="AH477" s="434">
        <f>IFERROR(INDEX(Raw_DATA!M:M,MATCH(Risk7_PlusY67!$D477,Raw_DATA!$A:$A,0)),"")</f>
        <v>-11.25</v>
      </c>
      <c r="AI477" s="435">
        <f>IFERROR(INDEX(AVGGroup!$F$5:$F$21,MATCH(Risk7_PlusY67!$H477,AVGGroup!$C$5:$C$21,0)),"")</f>
        <v>-7.61</v>
      </c>
      <c r="AJ477" s="401">
        <f>IFERROR(INDEX(Raw_DATA!N:N,MATCH(Risk7_PlusY67!$D477,Raw_DATA!$A:$A,0)),"")</f>
        <v>151</v>
      </c>
      <c r="AK477" s="401">
        <f>IFERROR(INDEX(Raw_DATA!O:O,MATCH(Risk7_PlusY67!$D477,Raw_DATA!$A:$A,0)),"")</f>
        <v>75</v>
      </c>
      <c r="AL477" s="401">
        <f>IFERROR(INDEX(Raw_DATA!P:P,MATCH(Risk7_PlusY67!$D477,Raw_DATA!$A:$A,0)),"")</f>
        <v>80</v>
      </c>
      <c r="AM477" s="401">
        <f>IFERROR(INDEX(Raw_DATA!Q:Q,MATCH(Risk7_PlusY67!$D477,Raw_DATA!$A:$A,0)),"")</f>
        <v>314</v>
      </c>
      <c r="AN477" s="401">
        <f>IFERROR(INDEX(Raw_DATA!R:R,MATCH(Risk7_PlusY67!$D477,Raw_DATA!$A:$A,0)),"")</f>
        <v>36</v>
      </c>
      <c r="AO477" s="407"/>
      <c r="AP477" s="411" t="b">
        <f>AB477=AY477</f>
        <v>1</v>
      </c>
      <c r="AQ477" s="340">
        <f t="shared" si="160"/>
        <v>1</v>
      </c>
      <c r="AR477" s="123">
        <f t="shared" si="161"/>
        <v>0</v>
      </c>
      <c r="AS477" s="123">
        <f t="shared" si="162"/>
        <v>0</v>
      </c>
      <c r="AT477" s="123">
        <f>IF(OR(AND((K477&lt;0.8),(BE477&gt;180)),AND((K477&lt;0.8),(BE477&lt;10)),AND((K477&gt;=0.8),(BE477&lt;10)),AND((K477&gt;=0.8),(BE477&gt;90))),0,1)</f>
        <v>1</v>
      </c>
      <c r="AU477" s="123">
        <f t="shared" si="163"/>
        <v>0</v>
      </c>
      <c r="AV477" s="123">
        <f t="shared" si="164"/>
        <v>0</v>
      </c>
      <c r="AW477" s="123">
        <f t="shared" si="165"/>
        <v>0</v>
      </c>
      <c r="AX477" s="123">
        <f t="shared" si="166"/>
        <v>1</v>
      </c>
      <c r="AY477" s="416" t="str">
        <f t="shared" si="167"/>
        <v>C-</v>
      </c>
      <c r="AZ477" s="416" t="str">
        <f>R477&amp;AY477</f>
        <v>2C-</v>
      </c>
      <c r="BA477" s="417">
        <f>IFERROR(INDEX(Raw_DATA!L:L,MATCH(Risk7_PlusY67!$D477,Raw_DATA!$A:$A,0)),"")</f>
        <v>-5.76</v>
      </c>
      <c r="BB477" s="417">
        <f>IFERROR(INDEX(AVGGroup!$H$5:$H$21,MATCH(Risk7_PlusY67!$BJ477,AVGGroup!$C$5:$C$21,0)),"")</f>
        <v>-2.25</v>
      </c>
      <c r="BC477" s="417">
        <f>IFERROR(INDEX(Raw_DATA!M:M,MATCH(Risk7_PlusY67!$D477,Raw_DATA!$A:$A,0)),"")</f>
        <v>-11.25</v>
      </c>
      <c r="BD477" s="418">
        <f>IFERROR(INDEX(AVGGroup!$J$5:$J$21,MATCH(Risk7_PlusY67!$BJ477,AVGGroup!$C$5:$C$21,0)),"")</f>
        <v>-7.61</v>
      </c>
      <c r="BE477" s="407">
        <f>IFERROR(INDEX(Raw_DATA!N:N,MATCH(Risk7_PlusY67!$D477,Raw_DATA!$A:$A,0)),"")</f>
        <v>151</v>
      </c>
      <c r="BF477" s="407">
        <f>IFERROR(INDEX(Raw_DATA!O:O,MATCH(Risk7_PlusY67!$D477,Raw_DATA!$A:$A,0)),"")</f>
        <v>75</v>
      </c>
      <c r="BG477" s="407">
        <f>IFERROR(INDEX(Raw_DATA!P:P,MATCH(Risk7_PlusY67!$D477,Raw_DATA!$A:$A,0)),"")</f>
        <v>80</v>
      </c>
      <c r="BH477" s="407">
        <f>IFERROR(INDEX(Raw_DATA!Q:Q,MATCH(Risk7_PlusY67!$D477,Raw_DATA!$A:$A,0)),"")</f>
        <v>314</v>
      </c>
      <c r="BI477" s="407">
        <f>IFERROR(INDEX(Raw_DATA!R:R,MATCH(Risk7_PlusY67!$D477,Raw_DATA!$A:$A,0)),"")</f>
        <v>36</v>
      </c>
      <c r="BJ477" s="124" t="str">
        <f>INDEX('Org2567'!$BM:$BM,MATCH(Risk7_PlusY67!D477,'Org2567'!$D:$D,0))</f>
        <v>รพช.M2 B&gt;100</v>
      </c>
    </row>
    <row r="478" spans="1:62" x14ac:dyDescent="0.7">
      <c r="A478" s="206">
        <f>IF(ISBLANK(D478),"",COUNTA($D$3:D478))</f>
        <v>476</v>
      </c>
      <c r="B478" s="207">
        <f>IFERROR(INDEX(ID!$E:$E,MATCH(Risk7_PlusY67!$D478,ID!$A:$A,0)),"")</f>
        <v>7</v>
      </c>
      <c r="C478" s="207" t="str">
        <f>IFERROR(INDEX(ID!$I:$I,MATCH(Risk7_PlusY67!$D478,ID!$A:$A,0)),"")</f>
        <v>ร้อยเอ็ด</v>
      </c>
      <c r="D478" s="295" t="s">
        <v>481</v>
      </c>
      <c r="E478" s="207" t="str">
        <f>IFERROR(INDEX(ID!$C:$C,MATCH(Risk7_PlusY67!$D478,ID!$A:$A,0)),"")</f>
        <v>ปทุมรัตต์,รพช.</v>
      </c>
      <c r="F478" s="207" t="str">
        <f>IFERROR(INDEX(ID!$G:$G,MATCH(Risk7_PlusY67!$D478,ID!$A:$A,0)),"")</f>
        <v>รพช.</v>
      </c>
      <c r="G478" s="206">
        <f>IFERROR(INDEX(ID!$J:$J,MATCH(Risk7_PlusY67!$D478,ID!$A:$A,0)),"")</f>
        <v>36</v>
      </c>
      <c r="H478" s="208" t="str">
        <f>IFERROR(INDEX(ID!$P:$P,MATCH(Risk7_PlusY67!$D478,ID!$A:$A,0)),"")</f>
        <v>รพช.F2 P30,000-60,000</v>
      </c>
      <c r="I478" s="209">
        <f>IFERROR(INDEX(Raw_DATA!E:E,MATCH(Risk7_PlusY67!$D478,Raw_DATA!$A:$A,0)),"")</f>
        <v>3.73</v>
      </c>
      <c r="J478" s="209">
        <f>IFERROR(INDEX(Raw_DATA!F:F,MATCH(Risk7_PlusY67!$D478,Raw_DATA!$A:$A,0)),"")</f>
        <v>3.36</v>
      </c>
      <c r="K478" s="209">
        <f>IFERROR(INDEX(Raw_DATA!G:G,MATCH(Risk7_PlusY67!$D478,Raw_DATA!$A:$A,0)),"")</f>
        <v>1.65</v>
      </c>
      <c r="L478" s="209">
        <f>IFERROR(INDEX(Raw_DATA!H:H,MATCH(Risk7_PlusY67!$D478,Raw_DATA!$A:$A,0)),"")</f>
        <v>54702594.380000003</v>
      </c>
      <c r="M478" s="210">
        <f>IFERROR(INDEX(Raw_DATA!I:I,MATCH(Risk7_PlusY67!$D478,Raw_DATA!$A:$A,0)),"")</f>
        <v>-2907588.27</v>
      </c>
      <c r="N478" s="206">
        <f t="shared" si="147"/>
        <v>0</v>
      </c>
      <c r="O478" s="206">
        <f t="shared" si="148"/>
        <v>1</v>
      </c>
      <c r="P478" s="206">
        <f t="shared" si="149"/>
        <v>0</v>
      </c>
      <c r="Q478" s="211">
        <f t="shared" si="150"/>
        <v>225.7</v>
      </c>
      <c r="R478" s="206">
        <f t="shared" si="151"/>
        <v>1</v>
      </c>
      <c r="S478" s="212">
        <f>IFERROR(INDEX(Raw_DATA!J:J,MATCH(Risk7_PlusY67!$D478,Raw_DATA!$A:$A,0)),"")</f>
        <v>-583377.5</v>
      </c>
      <c r="T478" s="213">
        <f>IFERROR(INDEX(Raw_DATA!K:K,MATCH(Risk7_PlusY67!$D478,Raw_DATA!$A:$A,0)),"")</f>
        <v>13117171.890000001</v>
      </c>
      <c r="U478" s="214">
        <f t="shared" si="152"/>
        <v>1</v>
      </c>
      <c r="V478" s="214">
        <f t="shared" si="153"/>
        <v>1</v>
      </c>
      <c r="W478" s="214">
        <f>IF(OR(AND((K478&lt;0.8),(AJ478&gt;180)),AND((K478&lt;0.8),(AJ478&lt;10)),AND((K478&gt;=0.8),(AJ478&lt;10)),AND((K478&gt;=0.8),(AJ478&gt;90))),0,1)</f>
        <v>0</v>
      </c>
      <c r="X478" s="214">
        <f t="shared" si="154"/>
        <v>1</v>
      </c>
      <c r="Y478" s="214">
        <f t="shared" si="155"/>
        <v>0</v>
      </c>
      <c r="Z478" s="214">
        <f t="shared" si="156"/>
        <v>0</v>
      </c>
      <c r="AA478" s="214">
        <f t="shared" si="157"/>
        <v>1</v>
      </c>
      <c r="AB478" s="215" t="str">
        <f t="shared" si="158"/>
        <v>B-</v>
      </c>
      <c r="AC478" s="215" t="str">
        <f t="shared" si="159"/>
        <v>1B-</v>
      </c>
      <c r="AD478" s="216"/>
      <c r="AE478" s="216"/>
      <c r="AF478" s="434">
        <f>IFERROR(INDEX(Raw_DATA!L:L,MATCH(Risk7_PlusY67!$D478,Raw_DATA!$A:$A,0)),"")</f>
        <v>-0.47</v>
      </c>
      <c r="AG478" s="434">
        <f>IFERROR(INDEX(AVGGroup!$D$5:$D$21,MATCH(Risk7_PlusY67!$H478,AVGGroup!$C$5:$C$21,0)),"")</f>
        <v>-4.37</v>
      </c>
      <c r="AH478" s="434">
        <f>IFERROR(INDEX(Raw_DATA!M:M,MATCH(Risk7_PlusY67!$D478,Raw_DATA!$A:$A,0)),"")</f>
        <v>-2.54</v>
      </c>
      <c r="AI478" s="435">
        <f>IFERROR(INDEX(AVGGroup!$F$5:$F$21,MATCH(Risk7_PlusY67!$H478,AVGGroup!$C$5:$C$21,0)),"")</f>
        <v>-9.19</v>
      </c>
      <c r="AJ478" s="401">
        <f>IFERROR(INDEX(Raw_DATA!N:N,MATCH(Risk7_PlusY67!$D478,Raw_DATA!$A:$A,0)),"")</f>
        <v>123</v>
      </c>
      <c r="AK478" s="401">
        <f>IFERROR(INDEX(Raw_DATA!O:O,MATCH(Risk7_PlusY67!$D478,Raw_DATA!$A:$A,0)),"")</f>
        <v>39</v>
      </c>
      <c r="AL478" s="401">
        <f>IFERROR(INDEX(Raw_DATA!P:P,MATCH(Risk7_PlusY67!$D478,Raw_DATA!$A:$A,0)),"")</f>
        <v>392</v>
      </c>
      <c r="AM478" s="401">
        <f>IFERROR(INDEX(Raw_DATA!Q:Q,MATCH(Risk7_PlusY67!$D478,Raw_DATA!$A:$A,0)),"")</f>
        <v>546</v>
      </c>
      <c r="AN478" s="401">
        <f>IFERROR(INDEX(Raw_DATA!R:R,MATCH(Risk7_PlusY67!$D478,Raw_DATA!$A:$A,0)),"")</f>
        <v>47</v>
      </c>
      <c r="AO478" s="407"/>
      <c r="AP478" s="411" t="b">
        <f>AB478=AY478</f>
        <v>1</v>
      </c>
      <c r="AQ478" s="340">
        <f t="shared" si="160"/>
        <v>1</v>
      </c>
      <c r="AR478" s="123">
        <f t="shared" si="161"/>
        <v>1</v>
      </c>
      <c r="AS478" s="123">
        <f t="shared" si="162"/>
        <v>1</v>
      </c>
      <c r="AT478" s="123">
        <f>IF(OR(AND((K478&lt;0.8),(BE478&gt;180)),AND((K478&lt;0.8),(BE478&lt;10)),AND((K478&gt;=0.8),(BE478&lt;10)),AND((K478&gt;=0.8),(BE478&gt;90))),0,1)</f>
        <v>0</v>
      </c>
      <c r="AU478" s="123">
        <f t="shared" si="163"/>
        <v>1</v>
      </c>
      <c r="AV478" s="123">
        <f t="shared" si="164"/>
        <v>0</v>
      </c>
      <c r="AW478" s="123">
        <f t="shared" si="165"/>
        <v>0</v>
      </c>
      <c r="AX478" s="123">
        <f t="shared" si="166"/>
        <v>1</v>
      </c>
      <c r="AY478" s="416" t="str">
        <f t="shared" si="167"/>
        <v>B-</v>
      </c>
      <c r="AZ478" s="416" t="str">
        <f>R478&amp;AY478</f>
        <v>1B-</v>
      </c>
      <c r="BA478" s="417">
        <f>IFERROR(INDEX(Raw_DATA!L:L,MATCH(Risk7_PlusY67!$D478,Raw_DATA!$A:$A,0)),"")</f>
        <v>-0.47</v>
      </c>
      <c r="BB478" s="417">
        <f>IFERROR(INDEX(AVGGroup!$H$5:$H$21,MATCH(Risk7_PlusY67!$BJ478,AVGGroup!$C$5:$C$21,0)),"")</f>
        <v>-3.95</v>
      </c>
      <c r="BC478" s="417">
        <f>IFERROR(INDEX(Raw_DATA!M:M,MATCH(Risk7_PlusY67!$D478,Raw_DATA!$A:$A,0)),"")</f>
        <v>-2.54</v>
      </c>
      <c r="BD478" s="418">
        <f>IFERROR(INDEX(AVGGroup!$J$5:$J$21,MATCH(Risk7_PlusY67!$BJ478,AVGGroup!$C$5:$C$21,0)),"")</f>
        <v>-8.8800000000000008</v>
      </c>
      <c r="BE478" s="407">
        <f>IFERROR(INDEX(Raw_DATA!N:N,MATCH(Risk7_PlusY67!$D478,Raw_DATA!$A:$A,0)),"")</f>
        <v>123</v>
      </c>
      <c r="BF478" s="407">
        <f>IFERROR(INDEX(Raw_DATA!O:O,MATCH(Risk7_PlusY67!$D478,Raw_DATA!$A:$A,0)),"")</f>
        <v>39</v>
      </c>
      <c r="BG478" s="407">
        <f>IFERROR(INDEX(Raw_DATA!P:P,MATCH(Risk7_PlusY67!$D478,Raw_DATA!$A:$A,0)),"")</f>
        <v>392</v>
      </c>
      <c r="BH478" s="407">
        <f>IFERROR(INDEX(Raw_DATA!Q:Q,MATCH(Risk7_PlusY67!$D478,Raw_DATA!$A:$A,0)),"")</f>
        <v>546</v>
      </c>
      <c r="BI478" s="407">
        <f>IFERROR(INDEX(Raw_DATA!R:R,MATCH(Risk7_PlusY67!$D478,Raw_DATA!$A:$A,0)),"")</f>
        <v>47</v>
      </c>
      <c r="BJ478" s="124" t="str">
        <f>INDEX('Org2567'!$BM:$BM,MATCH(Risk7_PlusY67!D478,'Org2567'!$D:$D,0))</f>
        <v>รพช.F2 P30,000-60,000</v>
      </c>
    </row>
    <row r="479" spans="1:62" x14ac:dyDescent="0.7">
      <c r="A479" s="206">
        <f>IF(ISBLANK(D479),"",COUNTA($D$3:D479))</f>
        <v>477</v>
      </c>
      <c r="B479" s="207">
        <f>IFERROR(INDEX(ID!$E:$E,MATCH(Risk7_PlusY67!$D479,ID!$A:$A,0)),"")</f>
        <v>7</v>
      </c>
      <c r="C479" s="207" t="str">
        <f>IFERROR(INDEX(ID!$I:$I,MATCH(Risk7_PlusY67!$D479,ID!$A:$A,0)),"")</f>
        <v>ร้อยเอ็ด</v>
      </c>
      <c r="D479" s="295" t="s">
        <v>482</v>
      </c>
      <c r="E479" s="207" t="str">
        <f>IFERROR(INDEX(ID!$C:$C,MATCH(Risk7_PlusY67!$D479,ID!$A:$A,0)),"")</f>
        <v>จตุรพักตรพิมาน,รพช.</v>
      </c>
      <c r="F479" s="207" t="str">
        <f>IFERROR(INDEX(ID!$G:$G,MATCH(Risk7_PlusY67!$D479,ID!$A:$A,0)),"")</f>
        <v>รพช.</v>
      </c>
      <c r="G479" s="206">
        <f>IFERROR(INDEX(ID!$J:$J,MATCH(Risk7_PlusY67!$D479,ID!$A:$A,0)),"")</f>
        <v>65</v>
      </c>
      <c r="H479" s="208" t="str">
        <f>IFERROR(INDEX(ID!$P:$P,MATCH(Risk7_PlusY67!$D479,ID!$A:$A,0)),"")</f>
        <v>รพช.F2 P30,000-60,000</v>
      </c>
      <c r="I479" s="209">
        <f>IFERROR(INDEX(Raw_DATA!E:E,MATCH(Risk7_PlusY67!$D479,Raw_DATA!$A:$A,0)),"")</f>
        <v>3.04</v>
      </c>
      <c r="J479" s="209">
        <f>IFERROR(INDEX(Raw_DATA!F:F,MATCH(Risk7_PlusY67!$D479,Raw_DATA!$A:$A,0)),"")</f>
        <v>2.8</v>
      </c>
      <c r="K479" s="209">
        <f>IFERROR(INDEX(Raw_DATA!G:G,MATCH(Risk7_PlusY67!$D479,Raw_DATA!$A:$A,0)),"")</f>
        <v>1.88</v>
      </c>
      <c r="L479" s="209">
        <f>IFERROR(INDEX(Raw_DATA!H:H,MATCH(Risk7_PlusY67!$D479,Raw_DATA!$A:$A,0)),"")</f>
        <v>60182215.530000001</v>
      </c>
      <c r="M479" s="210">
        <f>IFERROR(INDEX(Raw_DATA!I:I,MATCH(Risk7_PlusY67!$D479,Raw_DATA!$A:$A,0)),"")</f>
        <v>42908574.939999998</v>
      </c>
      <c r="N479" s="206">
        <f t="shared" si="147"/>
        <v>0</v>
      </c>
      <c r="O479" s="206">
        <f t="shared" si="148"/>
        <v>0</v>
      </c>
      <c r="P479" s="206">
        <f t="shared" si="149"/>
        <v>0</v>
      </c>
      <c r="Q479" s="211" t="str">
        <f t="shared" si="150"/>
        <v/>
      </c>
      <c r="R479" s="206">
        <f t="shared" si="151"/>
        <v>0</v>
      </c>
      <c r="S479" s="212">
        <f>IFERROR(INDEX(Raw_DATA!J:J,MATCH(Risk7_PlusY67!$D479,Raw_DATA!$A:$A,0)),"")</f>
        <v>-915562.3</v>
      </c>
      <c r="T479" s="213">
        <f>IFERROR(INDEX(Raw_DATA!K:K,MATCH(Risk7_PlusY67!$D479,Raw_DATA!$A:$A,0)),"")</f>
        <v>25850778.100000001</v>
      </c>
      <c r="U479" s="214">
        <f t="shared" si="152"/>
        <v>1</v>
      </c>
      <c r="V479" s="214">
        <f t="shared" si="153"/>
        <v>1</v>
      </c>
      <c r="W479" s="214">
        <f>IF(OR(AND((K479&lt;0.8),(AJ479&gt;180)),AND((K479&lt;0.8),(AJ479&lt;10)),AND((K479&gt;=0.8),(AJ479&lt;10)),AND((K479&gt;=0.8),(AJ479&gt;90))),0,1)</f>
        <v>1</v>
      </c>
      <c r="X479" s="214">
        <f t="shared" si="154"/>
        <v>1</v>
      </c>
      <c r="Y479" s="214">
        <f t="shared" si="155"/>
        <v>1</v>
      </c>
      <c r="Z479" s="214">
        <f t="shared" si="156"/>
        <v>0</v>
      </c>
      <c r="AA479" s="214">
        <f t="shared" si="157"/>
        <v>1</v>
      </c>
      <c r="AB479" s="215" t="str">
        <f t="shared" si="158"/>
        <v>A-</v>
      </c>
      <c r="AC479" s="215" t="str">
        <f t="shared" si="159"/>
        <v>0A-</v>
      </c>
      <c r="AD479" s="216"/>
      <c r="AE479" s="216"/>
      <c r="AF479" s="434">
        <f>IFERROR(INDEX(Raw_DATA!L:L,MATCH(Risk7_PlusY67!$D479,Raw_DATA!$A:$A,0)),"")</f>
        <v>-0.57999999999999996</v>
      </c>
      <c r="AG479" s="434">
        <f>IFERROR(INDEX(AVGGroup!$D$5:$D$21,MATCH(Risk7_PlusY67!$H479,AVGGroup!$C$5:$C$21,0)),"")</f>
        <v>-4.37</v>
      </c>
      <c r="AH479" s="434">
        <f>IFERROR(INDEX(Raw_DATA!M:M,MATCH(Risk7_PlusY67!$D479,Raw_DATA!$A:$A,0)),"")</f>
        <v>22.22</v>
      </c>
      <c r="AI479" s="435">
        <f>IFERROR(INDEX(AVGGroup!$F$5:$F$21,MATCH(Risk7_PlusY67!$H479,AVGGroup!$C$5:$C$21,0)),"")</f>
        <v>-9.19</v>
      </c>
      <c r="AJ479" s="401">
        <f>IFERROR(INDEX(Raw_DATA!N:N,MATCH(Risk7_PlusY67!$D479,Raw_DATA!$A:$A,0)),"")</f>
        <v>86</v>
      </c>
      <c r="AK479" s="401">
        <f>IFERROR(INDEX(Raw_DATA!O:O,MATCH(Risk7_PlusY67!$D479,Raw_DATA!$A:$A,0)),"")</f>
        <v>46</v>
      </c>
      <c r="AL479" s="401">
        <f>IFERROR(INDEX(Raw_DATA!P:P,MATCH(Risk7_PlusY67!$D479,Raw_DATA!$A:$A,0)),"")</f>
        <v>44</v>
      </c>
      <c r="AM479" s="401">
        <f>IFERROR(INDEX(Raw_DATA!Q:Q,MATCH(Risk7_PlusY67!$D479,Raw_DATA!$A:$A,0)),"")</f>
        <v>385</v>
      </c>
      <c r="AN479" s="401">
        <f>IFERROR(INDEX(Raw_DATA!R:R,MATCH(Risk7_PlusY67!$D479,Raw_DATA!$A:$A,0)),"")</f>
        <v>58</v>
      </c>
      <c r="AO479" s="407"/>
      <c r="AP479" s="411" t="b">
        <f>AB479=AY479</f>
        <v>1</v>
      </c>
      <c r="AQ479" s="340">
        <f t="shared" si="160"/>
        <v>0</v>
      </c>
      <c r="AR479" s="123">
        <f t="shared" si="161"/>
        <v>1</v>
      </c>
      <c r="AS479" s="123">
        <f t="shared" si="162"/>
        <v>1</v>
      </c>
      <c r="AT479" s="123">
        <f>IF(OR(AND((K479&lt;0.8),(BE479&gt;180)),AND((K479&lt;0.8),(BE479&lt;10)),AND((K479&gt;=0.8),(BE479&lt;10)),AND((K479&gt;=0.8),(BE479&gt;90))),0,1)</f>
        <v>1</v>
      </c>
      <c r="AU479" s="123">
        <f t="shared" si="163"/>
        <v>1</v>
      </c>
      <c r="AV479" s="123">
        <f t="shared" si="164"/>
        <v>1</v>
      </c>
      <c r="AW479" s="123">
        <f t="shared" si="165"/>
        <v>0</v>
      </c>
      <c r="AX479" s="123">
        <f t="shared" si="166"/>
        <v>1</v>
      </c>
      <c r="AY479" s="416" t="str">
        <f t="shared" si="167"/>
        <v>A-</v>
      </c>
      <c r="AZ479" s="416" t="str">
        <f>R479&amp;AY479</f>
        <v>0A-</v>
      </c>
      <c r="BA479" s="417">
        <f>IFERROR(INDEX(Raw_DATA!L:L,MATCH(Risk7_PlusY67!$D479,Raw_DATA!$A:$A,0)),"")</f>
        <v>-0.57999999999999996</v>
      </c>
      <c r="BB479" s="417">
        <f>IFERROR(INDEX(AVGGroup!$H$5:$H$21,MATCH(Risk7_PlusY67!$BJ479,AVGGroup!$C$5:$C$21,0)),"")</f>
        <v>-3.95</v>
      </c>
      <c r="BC479" s="417">
        <f>IFERROR(INDEX(Raw_DATA!M:M,MATCH(Risk7_PlusY67!$D479,Raw_DATA!$A:$A,0)),"")</f>
        <v>22.22</v>
      </c>
      <c r="BD479" s="418">
        <f>IFERROR(INDEX(AVGGroup!$J$5:$J$21,MATCH(Risk7_PlusY67!$BJ479,AVGGroup!$C$5:$C$21,0)),"")</f>
        <v>-8.8800000000000008</v>
      </c>
      <c r="BE479" s="407">
        <f>IFERROR(INDEX(Raw_DATA!N:N,MATCH(Risk7_PlusY67!$D479,Raw_DATA!$A:$A,0)),"")</f>
        <v>86</v>
      </c>
      <c r="BF479" s="407">
        <f>IFERROR(INDEX(Raw_DATA!O:O,MATCH(Risk7_PlusY67!$D479,Raw_DATA!$A:$A,0)),"")</f>
        <v>46</v>
      </c>
      <c r="BG479" s="407">
        <f>IFERROR(INDEX(Raw_DATA!P:P,MATCH(Risk7_PlusY67!$D479,Raw_DATA!$A:$A,0)),"")</f>
        <v>44</v>
      </c>
      <c r="BH479" s="407">
        <f>IFERROR(INDEX(Raw_DATA!Q:Q,MATCH(Risk7_PlusY67!$D479,Raw_DATA!$A:$A,0)),"")</f>
        <v>385</v>
      </c>
      <c r="BI479" s="407">
        <f>IFERROR(INDEX(Raw_DATA!R:R,MATCH(Risk7_PlusY67!$D479,Raw_DATA!$A:$A,0)),"")</f>
        <v>58</v>
      </c>
      <c r="BJ479" s="124" t="str">
        <f>INDEX('Org2567'!$BM:$BM,MATCH(Risk7_PlusY67!D479,'Org2567'!$D:$D,0))</f>
        <v>รพช.F2 P30,000-60,000</v>
      </c>
    </row>
    <row r="480" spans="1:62" x14ac:dyDescent="0.7">
      <c r="A480" s="206">
        <f>IF(ISBLANK(D480),"",COUNTA($D$3:D480))</f>
        <v>478</v>
      </c>
      <c r="B480" s="207">
        <f>IFERROR(INDEX(ID!$E:$E,MATCH(Risk7_PlusY67!$D480,ID!$A:$A,0)),"")</f>
        <v>7</v>
      </c>
      <c r="C480" s="207" t="str">
        <f>IFERROR(INDEX(ID!$I:$I,MATCH(Risk7_PlusY67!$D480,ID!$A:$A,0)),"")</f>
        <v>ร้อยเอ็ด</v>
      </c>
      <c r="D480" s="295" t="s">
        <v>483</v>
      </c>
      <c r="E480" s="207" t="str">
        <f>IFERROR(INDEX(ID!$C:$C,MATCH(Risk7_PlusY67!$D480,ID!$A:$A,0)),"")</f>
        <v>ธวัชบุรี,รพช.</v>
      </c>
      <c r="F480" s="207" t="str">
        <f>IFERROR(INDEX(ID!$G:$G,MATCH(Risk7_PlusY67!$D480,ID!$A:$A,0)),"")</f>
        <v>รพช.</v>
      </c>
      <c r="G480" s="206">
        <f>IFERROR(INDEX(ID!$J:$J,MATCH(Risk7_PlusY67!$D480,ID!$A:$A,0)),"")</f>
        <v>38</v>
      </c>
      <c r="H480" s="208" t="str">
        <f>IFERROR(INDEX(ID!$P:$P,MATCH(Risk7_PlusY67!$D480,ID!$A:$A,0)),"")</f>
        <v>รพช.F2 P30,000-60,000</v>
      </c>
      <c r="I480" s="209">
        <f>IFERROR(INDEX(Raw_DATA!E:E,MATCH(Risk7_PlusY67!$D480,Raw_DATA!$A:$A,0)),"")</f>
        <v>1.6</v>
      </c>
      <c r="J480" s="209">
        <f>IFERROR(INDEX(Raw_DATA!F:F,MATCH(Risk7_PlusY67!$D480,Raw_DATA!$A:$A,0)),"")</f>
        <v>1.37</v>
      </c>
      <c r="K480" s="209">
        <f>IFERROR(INDEX(Raw_DATA!G:G,MATCH(Risk7_PlusY67!$D480,Raw_DATA!$A:$A,0)),"")</f>
        <v>0.34</v>
      </c>
      <c r="L480" s="209">
        <f>IFERROR(INDEX(Raw_DATA!H:H,MATCH(Risk7_PlusY67!$D480,Raw_DATA!$A:$A,0)),"")</f>
        <v>21275221.100000001</v>
      </c>
      <c r="M480" s="210">
        <f>IFERROR(INDEX(Raw_DATA!I:I,MATCH(Risk7_PlusY67!$D480,Raw_DATA!$A:$A,0)),"")</f>
        <v>-1454713.89</v>
      </c>
      <c r="N480" s="206">
        <f t="shared" si="147"/>
        <v>1</v>
      </c>
      <c r="O480" s="206">
        <f t="shared" si="148"/>
        <v>1</v>
      </c>
      <c r="P480" s="206">
        <f t="shared" si="149"/>
        <v>0</v>
      </c>
      <c r="Q480" s="211">
        <f t="shared" si="150"/>
        <v>175.5</v>
      </c>
      <c r="R480" s="206">
        <f t="shared" si="151"/>
        <v>2</v>
      </c>
      <c r="S480" s="212">
        <f>IFERROR(INDEX(Raw_DATA!J:J,MATCH(Risk7_PlusY67!$D480,Raw_DATA!$A:$A,0)),"")</f>
        <v>6394172.8799999999</v>
      </c>
      <c r="T480" s="213">
        <f>IFERROR(INDEX(Raw_DATA!K:K,MATCH(Risk7_PlusY67!$D480,Raw_DATA!$A:$A,0)),"")</f>
        <v>-22687965.559999999</v>
      </c>
      <c r="U480" s="214">
        <f t="shared" si="152"/>
        <v>1</v>
      </c>
      <c r="V480" s="214">
        <f t="shared" si="153"/>
        <v>1</v>
      </c>
      <c r="W480" s="214">
        <f>IF(OR(AND((K480&lt;0.8),(AJ480&gt;180)),AND((K480&lt;0.8),(AJ480&lt;10)),AND((K480&gt;=0.8),(AJ480&lt;10)),AND((K480&gt;=0.8),(AJ480&gt;90))),0,1)</f>
        <v>0</v>
      </c>
      <c r="X480" s="214">
        <f t="shared" si="154"/>
        <v>1</v>
      </c>
      <c r="Y480" s="214">
        <f t="shared" si="155"/>
        <v>1</v>
      </c>
      <c r="Z480" s="214">
        <f t="shared" si="156"/>
        <v>0</v>
      </c>
      <c r="AA480" s="214">
        <f t="shared" si="157"/>
        <v>0</v>
      </c>
      <c r="AB480" s="215" t="str">
        <f t="shared" si="158"/>
        <v>B-</v>
      </c>
      <c r="AC480" s="215" t="str">
        <f t="shared" si="159"/>
        <v>2B-</v>
      </c>
      <c r="AD480" s="216"/>
      <c r="AE480" s="216"/>
      <c r="AF480" s="434">
        <f>IFERROR(INDEX(Raw_DATA!L:L,MATCH(Risk7_PlusY67!$D480,Raw_DATA!$A:$A,0)),"")</f>
        <v>4.17</v>
      </c>
      <c r="AG480" s="434">
        <f>IFERROR(INDEX(AVGGroup!$D$5:$D$21,MATCH(Risk7_PlusY67!$H480,AVGGroup!$C$5:$C$21,0)),"")</f>
        <v>-4.37</v>
      </c>
      <c r="AH480" s="434">
        <f>IFERROR(INDEX(Raw_DATA!M:M,MATCH(Risk7_PlusY67!$D480,Raw_DATA!$A:$A,0)),"")</f>
        <v>-1.1100000000000001</v>
      </c>
      <c r="AI480" s="435">
        <f>IFERROR(INDEX(AVGGroup!$F$5:$F$21,MATCH(Risk7_PlusY67!$H480,AVGGroup!$C$5:$C$21,0)),"")</f>
        <v>-9.19</v>
      </c>
      <c r="AJ480" s="401">
        <f>IFERROR(INDEX(Raw_DATA!N:N,MATCH(Risk7_PlusY67!$D480,Raw_DATA!$A:$A,0)),"")</f>
        <v>251</v>
      </c>
      <c r="AK480" s="401">
        <f>IFERROR(INDEX(Raw_DATA!O:O,MATCH(Risk7_PlusY67!$D480,Raw_DATA!$A:$A,0)),"")</f>
        <v>56</v>
      </c>
      <c r="AL480" s="401">
        <f>IFERROR(INDEX(Raw_DATA!P:P,MATCH(Risk7_PlusY67!$D480,Raw_DATA!$A:$A,0)),"")</f>
        <v>48</v>
      </c>
      <c r="AM480" s="401">
        <f>IFERROR(INDEX(Raw_DATA!Q:Q,MATCH(Risk7_PlusY67!$D480,Raw_DATA!$A:$A,0)),"")</f>
        <v>666</v>
      </c>
      <c r="AN480" s="401">
        <f>IFERROR(INDEX(Raw_DATA!R:R,MATCH(Risk7_PlusY67!$D480,Raw_DATA!$A:$A,0)),"")</f>
        <v>79</v>
      </c>
      <c r="AO480" s="407"/>
      <c r="AP480" s="411" t="b">
        <f>AB480=AY480</f>
        <v>1</v>
      </c>
      <c r="AQ480" s="340">
        <f t="shared" si="160"/>
        <v>1</v>
      </c>
      <c r="AR480" s="123">
        <f t="shared" si="161"/>
        <v>1</v>
      </c>
      <c r="AS480" s="123">
        <f t="shared" si="162"/>
        <v>1</v>
      </c>
      <c r="AT480" s="123">
        <f>IF(OR(AND((K480&lt;0.8),(BE480&gt;180)),AND((K480&lt;0.8),(BE480&lt;10)),AND((K480&gt;=0.8),(BE480&lt;10)),AND((K480&gt;=0.8),(BE480&gt;90))),0,1)</f>
        <v>0</v>
      </c>
      <c r="AU480" s="123">
        <f t="shared" si="163"/>
        <v>1</v>
      </c>
      <c r="AV480" s="123">
        <f t="shared" si="164"/>
        <v>1</v>
      </c>
      <c r="AW480" s="123">
        <f t="shared" si="165"/>
        <v>0</v>
      </c>
      <c r="AX480" s="123">
        <f t="shared" si="166"/>
        <v>0</v>
      </c>
      <c r="AY480" s="416" t="str">
        <f t="shared" si="167"/>
        <v>B-</v>
      </c>
      <c r="AZ480" s="416" t="str">
        <f>R480&amp;AY480</f>
        <v>2B-</v>
      </c>
      <c r="BA480" s="417">
        <f>IFERROR(INDEX(Raw_DATA!L:L,MATCH(Risk7_PlusY67!$D480,Raw_DATA!$A:$A,0)),"")</f>
        <v>4.17</v>
      </c>
      <c r="BB480" s="417">
        <f>IFERROR(INDEX(AVGGroup!$H$5:$H$21,MATCH(Risk7_PlusY67!$BJ480,AVGGroup!$C$5:$C$21,0)),"")</f>
        <v>-3.95</v>
      </c>
      <c r="BC480" s="417">
        <f>IFERROR(INDEX(Raw_DATA!M:M,MATCH(Risk7_PlusY67!$D480,Raw_DATA!$A:$A,0)),"")</f>
        <v>-1.1100000000000001</v>
      </c>
      <c r="BD480" s="418">
        <f>IFERROR(INDEX(AVGGroup!$J$5:$J$21,MATCH(Risk7_PlusY67!$BJ480,AVGGroup!$C$5:$C$21,0)),"")</f>
        <v>-8.8800000000000008</v>
      </c>
      <c r="BE480" s="407">
        <f>IFERROR(INDEX(Raw_DATA!N:N,MATCH(Risk7_PlusY67!$D480,Raw_DATA!$A:$A,0)),"")</f>
        <v>251</v>
      </c>
      <c r="BF480" s="407">
        <f>IFERROR(INDEX(Raw_DATA!O:O,MATCH(Risk7_PlusY67!$D480,Raw_DATA!$A:$A,0)),"")</f>
        <v>56</v>
      </c>
      <c r="BG480" s="407">
        <f>IFERROR(INDEX(Raw_DATA!P:P,MATCH(Risk7_PlusY67!$D480,Raw_DATA!$A:$A,0)),"")</f>
        <v>48</v>
      </c>
      <c r="BH480" s="407">
        <f>IFERROR(INDEX(Raw_DATA!Q:Q,MATCH(Risk7_PlusY67!$D480,Raw_DATA!$A:$A,0)),"")</f>
        <v>666</v>
      </c>
      <c r="BI480" s="407">
        <f>IFERROR(INDEX(Raw_DATA!R:R,MATCH(Risk7_PlusY67!$D480,Raw_DATA!$A:$A,0)),"")</f>
        <v>79</v>
      </c>
      <c r="BJ480" s="124" t="str">
        <f>INDEX('Org2567'!$BM:$BM,MATCH(Risk7_PlusY67!D480,'Org2567'!$D:$D,0))</f>
        <v>รพช.F2 P30,000-60,000</v>
      </c>
    </row>
    <row r="481" spans="1:62" x14ac:dyDescent="0.7">
      <c r="A481" s="206">
        <f>IF(ISBLANK(D481),"",COUNTA($D$3:D481))</f>
        <v>479</v>
      </c>
      <c r="B481" s="207">
        <f>IFERROR(INDEX(ID!$E:$E,MATCH(Risk7_PlusY67!$D481,ID!$A:$A,0)),"")</f>
        <v>7</v>
      </c>
      <c r="C481" s="207" t="str">
        <f>IFERROR(INDEX(ID!$I:$I,MATCH(Risk7_PlusY67!$D481,ID!$A:$A,0)),"")</f>
        <v>ร้อยเอ็ด</v>
      </c>
      <c r="D481" s="295" t="s">
        <v>484</v>
      </c>
      <c r="E481" s="207" t="str">
        <f>IFERROR(INDEX(ID!$C:$C,MATCH(Risk7_PlusY67!$D481,ID!$A:$A,0)),"")</f>
        <v>พนมไพร,รพช.</v>
      </c>
      <c r="F481" s="207" t="str">
        <f>IFERROR(INDEX(ID!$G:$G,MATCH(Risk7_PlusY67!$D481,ID!$A:$A,0)),"")</f>
        <v>รพช.</v>
      </c>
      <c r="G481" s="206">
        <f>IFERROR(INDEX(ID!$J:$J,MATCH(Risk7_PlusY67!$D481,ID!$A:$A,0)),"")</f>
        <v>42</v>
      </c>
      <c r="H481" s="208" t="str">
        <f>IFERROR(INDEX(ID!$P:$P,MATCH(Risk7_PlusY67!$D481,ID!$A:$A,0)),"")</f>
        <v>รพช.F1 P&lt;=50,000</v>
      </c>
      <c r="I481" s="209">
        <f>IFERROR(INDEX(Raw_DATA!E:E,MATCH(Risk7_PlusY67!$D481,Raw_DATA!$A:$A,0)),"")</f>
        <v>2.65</v>
      </c>
      <c r="J481" s="209">
        <f>IFERROR(INDEX(Raw_DATA!F:F,MATCH(Risk7_PlusY67!$D481,Raw_DATA!$A:$A,0)),"")</f>
        <v>2.4900000000000002</v>
      </c>
      <c r="K481" s="209">
        <f>IFERROR(INDEX(Raw_DATA!G:G,MATCH(Risk7_PlusY67!$D481,Raw_DATA!$A:$A,0)),"")</f>
        <v>1.57</v>
      </c>
      <c r="L481" s="209">
        <f>IFERROR(INDEX(Raw_DATA!H:H,MATCH(Risk7_PlusY67!$D481,Raw_DATA!$A:$A,0)),"")</f>
        <v>79757607.689999998</v>
      </c>
      <c r="M481" s="210">
        <f>IFERROR(INDEX(Raw_DATA!I:I,MATCH(Risk7_PlusY67!$D481,Raw_DATA!$A:$A,0)),"")</f>
        <v>-9551084.0399999991</v>
      </c>
      <c r="N481" s="206">
        <f t="shared" si="147"/>
        <v>0</v>
      </c>
      <c r="O481" s="206">
        <f t="shared" si="148"/>
        <v>1</v>
      </c>
      <c r="P481" s="206">
        <f t="shared" si="149"/>
        <v>0</v>
      </c>
      <c r="Q481" s="211">
        <f t="shared" si="150"/>
        <v>100.2</v>
      </c>
      <c r="R481" s="206">
        <f t="shared" si="151"/>
        <v>1</v>
      </c>
      <c r="S481" s="212">
        <f>IFERROR(INDEX(Raw_DATA!J:J,MATCH(Risk7_PlusY67!$D481,Raw_DATA!$A:$A,0)),"")</f>
        <v>557110.4</v>
      </c>
      <c r="T481" s="213">
        <f>IFERROR(INDEX(Raw_DATA!K:K,MATCH(Risk7_PlusY67!$D481,Raw_DATA!$A:$A,0)),"")</f>
        <v>27199397.120000001</v>
      </c>
      <c r="U481" s="214">
        <f t="shared" si="152"/>
        <v>1</v>
      </c>
      <c r="V481" s="214">
        <f t="shared" si="153"/>
        <v>1</v>
      </c>
      <c r="W481" s="214">
        <f>IF(OR(AND((K481&lt;0.8),(AJ481&gt;180)),AND((K481&lt;0.8),(AJ481&lt;10)),AND((K481&gt;=0.8),(AJ481&lt;10)),AND((K481&gt;=0.8),(AJ481&gt;90))),0,1)</f>
        <v>0</v>
      </c>
      <c r="X481" s="214">
        <f t="shared" si="154"/>
        <v>0</v>
      </c>
      <c r="Y481" s="214">
        <f t="shared" si="155"/>
        <v>0</v>
      </c>
      <c r="Z481" s="214">
        <f t="shared" si="156"/>
        <v>0</v>
      </c>
      <c r="AA481" s="214">
        <f t="shared" si="157"/>
        <v>1</v>
      </c>
      <c r="AB481" s="215" t="str">
        <f t="shared" si="158"/>
        <v>C</v>
      </c>
      <c r="AC481" s="215" t="str">
        <f t="shared" si="159"/>
        <v>1C</v>
      </c>
      <c r="AD481" s="216"/>
      <c r="AE481" s="216"/>
      <c r="AF481" s="434">
        <f>IFERROR(INDEX(Raw_DATA!L:L,MATCH(Risk7_PlusY67!$D481,Raw_DATA!$A:$A,0)),"")</f>
        <v>0.3</v>
      </c>
      <c r="AG481" s="434">
        <f>IFERROR(INDEX(AVGGroup!$D$5:$D$21,MATCH(Risk7_PlusY67!$H481,AVGGroup!$C$5:$C$21,0)),"")</f>
        <v>-3.15</v>
      </c>
      <c r="AH481" s="434">
        <f>IFERROR(INDEX(Raw_DATA!M:M,MATCH(Risk7_PlusY67!$D481,Raw_DATA!$A:$A,0)),"")</f>
        <v>-4.1399999999999997</v>
      </c>
      <c r="AI481" s="435">
        <f>IFERROR(INDEX(AVGGroup!$F$5:$F$21,MATCH(Risk7_PlusY67!$H481,AVGGroup!$C$5:$C$21,0)),"")</f>
        <v>-7.1</v>
      </c>
      <c r="AJ481" s="401">
        <f>IFERROR(INDEX(Raw_DATA!N:N,MATCH(Risk7_PlusY67!$D481,Raw_DATA!$A:$A,0)),"")</f>
        <v>155</v>
      </c>
      <c r="AK481" s="401">
        <f>IFERROR(INDEX(Raw_DATA!O:O,MATCH(Risk7_PlusY67!$D481,Raw_DATA!$A:$A,0)),"")</f>
        <v>96</v>
      </c>
      <c r="AL481" s="401">
        <f>IFERROR(INDEX(Raw_DATA!P:P,MATCH(Risk7_PlusY67!$D481,Raw_DATA!$A:$A,0)),"")</f>
        <v>72</v>
      </c>
      <c r="AM481" s="401">
        <f>IFERROR(INDEX(Raw_DATA!Q:Q,MATCH(Risk7_PlusY67!$D481,Raw_DATA!$A:$A,0)),"")</f>
        <v>386</v>
      </c>
      <c r="AN481" s="401">
        <f>IFERROR(INDEX(Raw_DATA!R:R,MATCH(Risk7_PlusY67!$D481,Raw_DATA!$A:$A,0)),"")</f>
        <v>60</v>
      </c>
      <c r="AO481" s="407"/>
      <c r="AP481" s="411" t="b">
        <f>AB481=AY481</f>
        <v>1</v>
      </c>
      <c r="AQ481" s="340">
        <f t="shared" si="160"/>
        <v>1</v>
      </c>
      <c r="AR481" s="123">
        <f t="shared" si="161"/>
        <v>1</v>
      </c>
      <c r="AS481" s="123">
        <f t="shared" si="162"/>
        <v>1</v>
      </c>
      <c r="AT481" s="123">
        <f>IF(OR(AND((K481&lt;0.8),(BE481&gt;180)),AND((K481&lt;0.8),(BE481&lt;10)),AND((K481&gt;=0.8),(BE481&lt;10)),AND((K481&gt;=0.8),(BE481&gt;90))),0,1)</f>
        <v>0</v>
      </c>
      <c r="AU481" s="123">
        <f t="shared" si="163"/>
        <v>0</v>
      </c>
      <c r="AV481" s="123">
        <f t="shared" si="164"/>
        <v>0</v>
      </c>
      <c r="AW481" s="123">
        <f t="shared" si="165"/>
        <v>0</v>
      </c>
      <c r="AX481" s="123">
        <f t="shared" si="166"/>
        <v>1</v>
      </c>
      <c r="AY481" s="416" t="str">
        <f t="shared" si="167"/>
        <v>C</v>
      </c>
      <c r="AZ481" s="416" t="str">
        <f>R481&amp;AY481</f>
        <v>1C</v>
      </c>
      <c r="BA481" s="417">
        <f>IFERROR(INDEX(Raw_DATA!L:L,MATCH(Risk7_PlusY67!$D481,Raw_DATA!$A:$A,0)),"")</f>
        <v>0.3</v>
      </c>
      <c r="BB481" s="417">
        <f>IFERROR(INDEX(AVGGroup!$H$5:$H$21,MATCH(Risk7_PlusY67!$BJ481,AVGGroup!$C$5:$C$21,0)),"")</f>
        <v>-3.15</v>
      </c>
      <c r="BC481" s="417">
        <f>IFERROR(INDEX(Raw_DATA!M:M,MATCH(Risk7_PlusY67!$D481,Raw_DATA!$A:$A,0)),"")</f>
        <v>-4.1399999999999997</v>
      </c>
      <c r="BD481" s="418">
        <f>IFERROR(INDEX(AVGGroup!$J$5:$J$21,MATCH(Risk7_PlusY67!$BJ481,AVGGroup!$C$5:$C$21,0)),"")</f>
        <v>-7.1</v>
      </c>
      <c r="BE481" s="407">
        <f>IFERROR(INDEX(Raw_DATA!N:N,MATCH(Risk7_PlusY67!$D481,Raw_DATA!$A:$A,0)),"")</f>
        <v>155</v>
      </c>
      <c r="BF481" s="407">
        <f>IFERROR(INDEX(Raw_DATA!O:O,MATCH(Risk7_PlusY67!$D481,Raw_DATA!$A:$A,0)),"")</f>
        <v>96</v>
      </c>
      <c r="BG481" s="407">
        <f>IFERROR(INDEX(Raw_DATA!P:P,MATCH(Risk7_PlusY67!$D481,Raw_DATA!$A:$A,0)),"")</f>
        <v>72</v>
      </c>
      <c r="BH481" s="407">
        <f>IFERROR(INDEX(Raw_DATA!Q:Q,MATCH(Risk7_PlusY67!$D481,Raw_DATA!$A:$A,0)),"")</f>
        <v>386</v>
      </c>
      <c r="BI481" s="407">
        <f>IFERROR(INDEX(Raw_DATA!R:R,MATCH(Risk7_PlusY67!$D481,Raw_DATA!$A:$A,0)),"")</f>
        <v>60</v>
      </c>
      <c r="BJ481" s="124" t="str">
        <f>INDEX('Org2567'!$BM:$BM,MATCH(Risk7_PlusY67!D481,'Org2567'!$D:$D,0))</f>
        <v>รพช.F1 P&lt;=50,000</v>
      </c>
    </row>
    <row r="482" spans="1:62" x14ac:dyDescent="0.7">
      <c r="A482" s="206">
        <f>IF(ISBLANK(D482),"",COUNTA($D$3:D482))</f>
        <v>480</v>
      </c>
      <c r="B482" s="207">
        <f>IFERROR(INDEX(ID!$E:$E,MATCH(Risk7_PlusY67!$D482,ID!$A:$A,0)),"")</f>
        <v>7</v>
      </c>
      <c r="C482" s="207" t="str">
        <f>IFERROR(INDEX(ID!$I:$I,MATCH(Risk7_PlusY67!$D482,ID!$A:$A,0)),"")</f>
        <v>ร้อยเอ็ด</v>
      </c>
      <c r="D482" s="295" t="s">
        <v>485</v>
      </c>
      <c r="E482" s="207" t="str">
        <f>IFERROR(INDEX(ID!$C:$C,MATCH(Risk7_PlusY67!$D482,ID!$A:$A,0)),"")</f>
        <v>โพนทอง,รพช.</v>
      </c>
      <c r="F482" s="207" t="str">
        <f>IFERROR(INDEX(ID!$G:$G,MATCH(Risk7_PlusY67!$D482,ID!$A:$A,0)),"")</f>
        <v>รพช.</v>
      </c>
      <c r="G482" s="206">
        <f>IFERROR(INDEX(ID!$J:$J,MATCH(Risk7_PlusY67!$D482,ID!$A:$A,0)),"")</f>
        <v>213</v>
      </c>
      <c r="H482" s="208" t="str">
        <f>IFERROR(INDEX(ID!$P:$P,MATCH(Risk7_PlusY67!$D482,ID!$A:$A,0)),"")</f>
        <v>รพช.M2 B&gt;100</v>
      </c>
      <c r="I482" s="209">
        <f>IFERROR(INDEX(Raw_DATA!E:E,MATCH(Risk7_PlusY67!$D482,Raw_DATA!$A:$A,0)),"")</f>
        <v>1.33</v>
      </c>
      <c r="J482" s="209">
        <f>IFERROR(INDEX(Raw_DATA!F:F,MATCH(Risk7_PlusY67!$D482,Raw_DATA!$A:$A,0)),"")</f>
        <v>1.18</v>
      </c>
      <c r="K482" s="209">
        <f>IFERROR(INDEX(Raw_DATA!G:G,MATCH(Risk7_PlusY67!$D482,Raw_DATA!$A:$A,0)),"")</f>
        <v>0.37</v>
      </c>
      <c r="L482" s="209">
        <f>IFERROR(INDEX(Raw_DATA!H:H,MATCH(Risk7_PlusY67!$D482,Raw_DATA!$A:$A,0)),"")</f>
        <v>38126787.030000001</v>
      </c>
      <c r="M482" s="210">
        <f>IFERROR(INDEX(Raw_DATA!I:I,MATCH(Risk7_PlusY67!$D482,Raw_DATA!$A:$A,0)),"")</f>
        <v>-1644420.08</v>
      </c>
      <c r="N482" s="206">
        <f t="shared" si="147"/>
        <v>2</v>
      </c>
      <c r="O482" s="206">
        <f t="shared" si="148"/>
        <v>1</v>
      </c>
      <c r="P482" s="206">
        <f t="shared" si="149"/>
        <v>0</v>
      </c>
      <c r="Q482" s="211">
        <f t="shared" si="150"/>
        <v>278.2</v>
      </c>
      <c r="R482" s="206">
        <f t="shared" si="151"/>
        <v>3</v>
      </c>
      <c r="S482" s="212">
        <f>IFERROR(INDEX(Raw_DATA!J:J,MATCH(Risk7_PlusY67!$D482,Raw_DATA!$A:$A,0)),"")</f>
        <v>19422122.140000001</v>
      </c>
      <c r="T482" s="213">
        <f>IFERROR(INDEX(Raw_DATA!K:K,MATCH(Risk7_PlusY67!$D482,Raw_DATA!$A:$A,0)),"")</f>
        <v>-72472054</v>
      </c>
      <c r="U482" s="214">
        <f t="shared" si="152"/>
        <v>1</v>
      </c>
      <c r="V482" s="214">
        <f t="shared" si="153"/>
        <v>1</v>
      </c>
      <c r="W482" s="214">
        <f>IF(OR(AND((K482&lt;0.8),(AJ482&gt;180)),AND((K482&lt;0.8),(AJ482&lt;10)),AND((K482&gt;=0.8),(AJ482&lt;10)),AND((K482&gt;=0.8),(AJ482&gt;90))),0,1)</f>
        <v>0</v>
      </c>
      <c r="X482" s="214">
        <f t="shared" si="154"/>
        <v>1</v>
      </c>
      <c r="Y482" s="214">
        <f t="shared" si="155"/>
        <v>0</v>
      </c>
      <c r="Z482" s="214">
        <f t="shared" si="156"/>
        <v>0</v>
      </c>
      <c r="AA482" s="214">
        <f t="shared" si="157"/>
        <v>1</v>
      </c>
      <c r="AB482" s="215" t="str">
        <f t="shared" si="158"/>
        <v>B-</v>
      </c>
      <c r="AC482" s="215" t="str">
        <f t="shared" si="159"/>
        <v>3B-</v>
      </c>
      <c r="AD482" s="216"/>
      <c r="AE482" s="216"/>
      <c r="AF482" s="434">
        <f>IFERROR(INDEX(Raw_DATA!L:L,MATCH(Risk7_PlusY67!$D482,Raw_DATA!$A:$A,0)),"")</f>
        <v>4.83</v>
      </c>
      <c r="AG482" s="434">
        <f>IFERROR(INDEX(AVGGroup!$D$5:$D$21,MATCH(Risk7_PlusY67!$H482,AVGGroup!$C$5:$C$21,0)),"")</f>
        <v>-2.2400000000000002</v>
      </c>
      <c r="AH482" s="434">
        <f>IFERROR(INDEX(Raw_DATA!M:M,MATCH(Risk7_PlusY67!$D482,Raw_DATA!$A:$A,0)),"")</f>
        <v>-0.44</v>
      </c>
      <c r="AI482" s="435">
        <f>IFERROR(INDEX(AVGGroup!$F$5:$F$21,MATCH(Risk7_PlusY67!$H482,AVGGroup!$C$5:$C$21,0)),"")</f>
        <v>-7.61</v>
      </c>
      <c r="AJ482" s="401">
        <f>IFERROR(INDEX(Raw_DATA!N:N,MATCH(Risk7_PlusY67!$D482,Raw_DATA!$A:$A,0)),"")</f>
        <v>219</v>
      </c>
      <c r="AK482" s="401">
        <f>IFERROR(INDEX(Raw_DATA!O:O,MATCH(Risk7_PlusY67!$D482,Raw_DATA!$A:$A,0)),"")</f>
        <v>59</v>
      </c>
      <c r="AL482" s="401">
        <f>IFERROR(INDEX(Raw_DATA!P:P,MATCH(Risk7_PlusY67!$D482,Raw_DATA!$A:$A,0)),"")</f>
        <v>83</v>
      </c>
      <c r="AM482" s="401">
        <f>IFERROR(INDEX(Raw_DATA!Q:Q,MATCH(Risk7_PlusY67!$D482,Raw_DATA!$A:$A,0)),"")</f>
        <v>326</v>
      </c>
      <c r="AN482" s="401">
        <f>IFERROR(INDEX(Raw_DATA!R:R,MATCH(Risk7_PlusY67!$D482,Raw_DATA!$A:$A,0)),"")</f>
        <v>48</v>
      </c>
      <c r="AO482" s="407"/>
      <c r="AP482" s="411" t="b">
        <f>AB482=AY482</f>
        <v>1</v>
      </c>
      <c r="AQ482" s="340">
        <f t="shared" si="160"/>
        <v>1</v>
      </c>
      <c r="AR482" s="123">
        <f t="shared" si="161"/>
        <v>1</v>
      </c>
      <c r="AS482" s="123">
        <f t="shared" si="162"/>
        <v>1</v>
      </c>
      <c r="AT482" s="123">
        <f>IF(OR(AND((K482&lt;0.8),(BE482&gt;180)),AND((K482&lt;0.8),(BE482&lt;10)),AND((K482&gt;=0.8),(BE482&lt;10)),AND((K482&gt;=0.8),(BE482&gt;90))),0,1)</f>
        <v>0</v>
      </c>
      <c r="AU482" s="123">
        <f t="shared" si="163"/>
        <v>1</v>
      </c>
      <c r="AV482" s="123">
        <f t="shared" si="164"/>
        <v>0</v>
      </c>
      <c r="AW482" s="123">
        <f t="shared" si="165"/>
        <v>0</v>
      </c>
      <c r="AX482" s="123">
        <f t="shared" si="166"/>
        <v>1</v>
      </c>
      <c r="AY482" s="416" t="str">
        <f t="shared" si="167"/>
        <v>B-</v>
      </c>
      <c r="AZ482" s="416" t="str">
        <f>R482&amp;AY482</f>
        <v>3B-</v>
      </c>
      <c r="BA482" s="417">
        <f>IFERROR(INDEX(Raw_DATA!L:L,MATCH(Risk7_PlusY67!$D482,Raw_DATA!$A:$A,0)),"")</f>
        <v>4.83</v>
      </c>
      <c r="BB482" s="417">
        <f>IFERROR(INDEX(AVGGroup!$H$5:$H$21,MATCH(Risk7_PlusY67!$BJ482,AVGGroup!$C$5:$C$21,0)),"")</f>
        <v>-2.25</v>
      </c>
      <c r="BC482" s="417">
        <f>IFERROR(INDEX(Raw_DATA!M:M,MATCH(Risk7_PlusY67!$D482,Raw_DATA!$A:$A,0)),"")</f>
        <v>-0.44</v>
      </c>
      <c r="BD482" s="418">
        <f>IFERROR(INDEX(AVGGroup!$J$5:$J$21,MATCH(Risk7_PlusY67!$BJ482,AVGGroup!$C$5:$C$21,0)),"")</f>
        <v>-7.61</v>
      </c>
      <c r="BE482" s="407">
        <f>IFERROR(INDEX(Raw_DATA!N:N,MATCH(Risk7_PlusY67!$D482,Raw_DATA!$A:$A,0)),"")</f>
        <v>219</v>
      </c>
      <c r="BF482" s="407">
        <f>IFERROR(INDEX(Raw_DATA!O:O,MATCH(Risk7_PlusY67!$D482,Raw_DATA!$A:$A,0)),"")</f>
        <v>59</v>
      </c>
      <c r="BG482" s="407">
        <f>IFERROR(INDEX(Raw_DATA!P:P,MATCH(Risk7_PlusY67!$D482,Raw_DATA!$A:$A,0)),"")</f>
        <v>83</v>
      </c>
      <c r="BH482" s="407">
        <f>IFERROR(INDEX(Raw_DATA!Q:Q,MATCH(Risk7_PlusY67!$D482,Raw_DATA!$A:$A,0)),"")</f>
        <v>326</v>
      </c>
      <c r="BI482" s="407">
        <f>IFERROR(INDEX(Raw_DATA!R:R,MATCH(Risk7_PlusY67!$D482,Raw_DATA!$A:$A,0)),"")</f>
        <v>48</v>
      </c>
      <c r="BJ482" s="124" t="str">
        <f>INDEX('Org2567'!$BM:$BM,MATCH(Risk7_PlusY67!D482,'Org2567'!$D:$D,0))</f>
        <v>รพช.M2 B&gt;100</v>
      </c>
    </row>
    <row r="483" spans="1:62" x14ac:dyDescent="0.7">
      <c r="A483" s="206">
        <f>IF(ISBLANK(D483),"",COUNTA($D$3:D483))</f>
        <v>481</v>
      </c>
      <c r="B483" s="207">
        <f>IFERROR(INDEX(ID!$E:$E,MATCH(Risk7_PlusY67!$D483,ID!$A:$A,0)),"")</f>
        <v>7</v>
      </c>
      <c r="C483" s="207" t="str">
        <f>IFERROR(INDEX(ID!$I:$I,MATCH(Risk7_PlusY67!$D483,ID!$A:$A,0)),"")</f>
        <v>ร้อยเอ็ด</v>
      </c>
      <c r="D483" s="295" t="s">
        <v>486</v>
      </c>
      <c r="E483" s="207" t="str">
        <f>IFERROR(INDEX(ID!$C:$C,MATCH(Risk7_PlusY67!$D483,ID!$A:$A,0)),"")</f>
        <v>โพธิ์ชัย,รพช.</v>
      </c>
      <c r="F483" s="207" t="str">
        <f>IFERROR(INDEX(ID!$G:$G,MATCH(Risk7_PlusY67!$D483,ID!$A:$A,0)),"")</f>
        <v>รพช.</v>
      </c>
      <c r="G483" s="206">
        <f>IFERROR(INDEX(ID!$J:$J,MATCH(Risk7_PlusY67!$D483,ID!$A:$A,0)),"")</f>
        <v>30</v>
      </c>
      <c r="H483" s="208" t="str">
        <f>IFERROR(INDEX(ID!$P:$P,MATCH(Risk7_PlusY67!$D483,ID!$A:$A,0)),"")</f>
        <v>รพช.F2 P30,000-60,000</v>
      </c>
      <c r="I483" s="209">
        <f>IFERROR(INDEX(Raw_DATA!E:E,MATCH(Risk7_PlusY67!$D483,Raw_DATA!$A:$A,0)),"")</f>
        <v>5.37</v>
      </c>
      <c r="J483" s="209">
        <f>IFERROR(INDEX(Raw_DATA!F:F,MATCH(Risk7_PlusY67!$D483,Raw_DATA!$A:$A,0)),"")</f>
        <v>4.99</v>
      </c>
      <c r="K483" s="209">
        <f>IFERROR(INDEX(Raw_DATA!G:G,MATCH(Risk7_PlusY67!$D483,Raw_DATA!$A:$A,0)),"")</f>
        <v>4.3899999999999997</v>
      </c>
      <c r="L483" s="209">
        <f>IFERROR(INDEX(Raw_DATA!H:H,MATCH(Risk7_PlusY67!$D483,Raw_DATA!$A:$A,0)),"")</f>
        <v>61667216.869999997</v>
      </c>
      <c r="M483" s="210">
        <f>IFERROR(INDEX(Raw_DATA!I:I,MATCH(Risk7_PlusY67!$D483,Raw_DATA!$A:$A,0)),"")</f>
        <v>-19931682.73</v>
      </c>
      <c r="N483" s="206">
        <f t="shared" si="147"/>
        <v>0</v>
      </c>
      <c r="O483" s="206">
        <f t="shared" si="148"/>
        <v>1</v>
      </c>
      <c r="P483" s="206">
        <f t="shared" si="149"/>
        <v>0</v>
      </c>
      <c r="Q483" s="211">
        <f t="shared" si="150"/>
        <v>37.1</v>
      </c>
      <c r="R483" s="206">
        <f t="shared" si="151"/>
        <v>1</v>
      </c>
      <c r="S483" s="212">
        <f>IFERROR(INDEX(Raw_DATA!J:J,MATCH(Risk7_PlusY67!$D483,Raw_DATA!$A:$A,0)),"")</f>
        <v>-10613703.710000001</v>
      </c>
      <c r="T483" s="213">
        <f>IFERROR(INDEX(Raw_DATA!K:K,MATCH(Risk7_PlusY67!$D483,Raw_DATA!$A:$A,0)),"")</f>
        <v>47884185.890000001</v>
      </c>
      <c r="U483" s="214">
        <f t="shared" si="152"/>
        <v>0</v>
      </c>
      <c r="V483" s="214">
        <f t="shared" si="153"/>
        <v>0</v>
      </c>
      <c r="W483" s="214">
        <f>IF(OR(AND((K483&lt;0.8),(AJ483&gt;180)),AND((K483&lt;0.8),(AJ483&lt;10)),AND((K483&gt;=0.8),(AJ483&lt;10)),AND((K483&gt;=0.8),(AJ483&gt;90))),0,1)</f>
        <v>1</v>
      </c>
      <c r="X483" s="214">
        <f t="shared" si="154"/>
        <v>1</v>
      </c>
      <c r="Y483" s="214">
        <f t="shared" si="155"/>
        <v>1</v>
      </c>
      <c r="Z483" s="214">
        <f t="shared" si="156"/>
        <v>0</v>
      </c>
      <c r="AA483" s="214">
        <f t="shared" si="157"/>
        <v>0</v>
      </c>
      <c r="AB483" s="215" t="str">
        <f t="shared" si="158"/>
        <v>C</v>
      </c>
      <c r="AC483" s="215" t="str">
        <f t="shared" si="159"/>
        <v>1C</v>
      </c>
      <c r="AD483" s="216"/>
      <c r="AE483" s="216"/>
      <c r="AF483" s="434">
        <f>IFERROR(INDEX(Raw_DATA!L:L,MATCH(Risk7_PlusY67!$D483,Raw_DATA!$A:$A,0)),"")</f>
        <v>-9.4600000000000009</v>
      </c>
      <c r="AG483" s="434">
        <f>IFERROR(INDEX(AVGGroup!$D$5:$D$21,MATCH(Risk7_PlusY67!$H483,AVGGroup!$C$5:$C$21,0)),"")</f>
        <v>-4.37</v>
      </c>
      <c r="AH483" s="434">
        <f>IFERROR(INDEX(Raw_DATA!M:M,MATCH(Risk7_PlusY67!$D483,Raw_DATA!$A:$A,0)),"")</f>
        <v>-15.42</v>
      </c>
      <c r="AI483" s="435">
        <f>IFERROR(INDEX(AVGGroup!$F$5:$F$21,MATCH(Risk7_PlusY67!$H483,AVGGroup!$C$5:$C$21,0)),"")</f>
        <v>-9.19</v>
      </c>
      <c r="AJ483" s="401">
        <f>IFERROR(INDEX(Raw_DATA!N:N,MATCH(Risk7_PlusY67!$D483,Raw_DATA!$A:$A,0)),"")</f>
        <v>81</v>
      </c>
      <c r="AK483" s="401">
        <f>IFERROR(INDEX(Raw_DATA!O:O,MATCH(Risk7_PlusY67!$D483,Raw_DATA!$A:$A,0)),"")</f>
        <v>48</v>
      </c>
      <c r="AL483" s="401">
        <f>IFERROR(INDEX(Raw_DATA!P:P,MATCH(Risk7_PlusY67!$D483,Raw_DATA!$A:$A,0)),"")</f>
        <v>40</v>
      </c>
      <c r="AM483" s="401">
        <f>IFERROR(INDEX(Raw_DATA!Q:Q,MATCH(Risk7_PlusY67!$D483,Raw_DATA!$A:$A,0)),"")</f>
        <v>392</v>
      </c>
      <c r="AN483" s="401">
        <f>IFERROR(INDEX(Raw_DATA!R:R,MATCH(Risk7_PlusY67!$D483,Raw_DATA!$A:$A,0)),"")</f>
        <v>65</v>
      </c>
      <c r="AO483" s="407"/>
      <c r="AP483" s="411" t="b">
        <f>AB483=AY483</f>
        <v>1</v>
      </c>
      <c r="AQ483" s="340">
        <f t="shared" si="160"/>
        <v>1</v>
      </c>
      <c r="AR483" s="123">
        <f t="shared" si="161"/>
        <v>0</v>
      </c>
      <c r="AS483" s="123">
        <f t="shared" si="162"/>
        <v>0</v>
      </c>
      <c r="AT483" s="123">
        <f>IF(OR(AND((K483&lt;0.8),(BE483&gt;180)),AND((K483&lt;0.8),(BE483&lt;10)),AND((K483&gt;=0.8),(BE483&lt;10)),AND((K483&gt;=0.8),(BE483&gt;90))),0,1)</f>
        <v>1</v>
      </c>
      <c r="AU483" s="123">
        <f t="shared" si="163"/>
        <v>1</v>
      </c>
      <c r="AV483" s="123">
        <f t="shared" si="164"/>
        <v>1</v>
      </c>
      <c r="AW483" s="123">
        <f t="shared" si="165"/>
        <v>0</v>
      </c>
      <c r="AX483" s="123">
        <f t="shared" si="166"/>
        <v>0</v>
      </c>
      <c r="AY483" s="416" t="str">
        <f t="shared" si="167"/>
        <v>C</v>
      </c>
      <c r="AZ483" s="416" t="str">
        <f>R483&amp;AY483</f>
        <v>1C</v>
      </c>
      <c r="BA483" s="417">
        <f>IFERROR(INDEX(Raw_DATA!L:L,MATCH(Risk7_PlusY67!$D483,Raw_DATA!$A:$A,0)),"")</f>
        <v>-9.4600000000000009</v>
      </c>
      <c r="BB483" s="417">
        <f>IFERROR(INDEX(AVGGroup!$H$5:$H$21,MATCH(Risk7_PlusY67!$BJ483,AVGGroup!$C$5:$C$21,0)),"")</f>
        <v>-3.95</v>
      </c>
      <c r="BC483" s="417">
        <f>IFERROR(INDEX(Raw_DATA!M:M,MATCH(Risk7_PlusY67!$D483,Raw_DATA!$A:$A,0)),"")</f>
        <v>-15.42</v>
      </c>
      <c r="BD483" s="418">
        <f>IFERROR(INDEX(AVGGroup!$J$5:$J$21,MATCH(Risk7_PlusY67!$BJ483,AVGGroup!$C$5:$C$21,0)),"")</f>
        <v>-8.8800000000000008</v>
      </c>
      <c r="BE483" s="407">
        <f>IFERROR(INDEX(Raw_DATA!N:N,MATCH(Risk7_PlusY67!$D483,Raw_DATA!$A:$A,0)),"")</f>
        <v>81</v>
      </c>
      <c r="BF483" s="407">
        <f>IFERROR(INDEX(Raw_DATA!O:O,MATCH(Risk7_PlusY67!$D483,Raw_DATA!$A:$A,0)),"")</f>
        <v>48</v>
      </c>
      <c r="BG483" s="407">
        <f>IFERROR(INDEX(Raw_DATA!P:P,MATCH(Risk7_PlusY67!$D483,Raw_DATA!$A:$A,0)),"")</f>
        <v>40</v>
      </c>
      <c r="BH483" s="407">
        <f>IFERROR(INDEX(Raw_DATA!Q:Q,MATCH(Risk7_PlusY67!$D483,Raw_DATA!$A:$A,0)),"")</f>
        <v>392</v>
      </c>
      <c r="BI483" s="407">
        <f>IFERROR(INDEX(Raw_DATA!R:R,MATCH(Risk7_PlusY67!$D483,Raw_DATA!$A:$A,0)),"")</f>
        <v>65</v>
      </c>
      <c r="BJ483" s="124" t="str">
        <f>INDEX('Org2567'!$BM:$BM,MATCH(Risk7_PlusY67!D483,'Org2567'!$D:$D,0))</f>
        <v>รพช.F2 P30,000-60,000</v>
      </c>
    </row>
    <row r="484" spans="1:62" x14ac:dyDescent="0.7">
      <c r="A484" s="206">
        <f>IF(ISBLANK(D484),"",COUNTA($D$3:D484))</f>
        <v>482</v>
      </c>
      <c r="B484" s="207">
        <f>IFERROR(INDEX(ID!$E:$E,MATCH(Risk7_PlusY67!$D484,ID!$A:$A,0)),"")</f>
        <v>7</v>
      </c>
      <c r="C484" s="207" t="str">
        <f>IFERROR(INDEX(ID!$I:$I,MATCH(Risk7_PlusY67!$D484,ID!$A:$A,0)),"")</f>
        <v>ร้อยเอ็ด</v>
      </c>
      <c r="D484" s="295" t="s">
        <v>487</v>
      </c>
      <c r="E484" s="207" t="str">
        <f>IFERROR(INDEX(ID!$C:$C,MATCH(Risk7_PlusY67!$D484,ID!$A:$A,0)),"")</f>
        <v>หนองพอก,รพช.</v>
      </c>
      <c r="F484" s="207" t="str">
        <f>IFERROR(INDEX(ID!$G:$G,MATCH(Risk7_PlusY67!$D484,ID!$A:$A,0)),"")</f>
        <v>รพช.</v>
      </c>
      <c r="G484" s="206">
        <f>IFERROR(INDEX(ID!$J:$J,MATCH(Risk7_PlusY67!$D484,ID!$A:$A,0)),"")</f>
        <v>30</v>
      </c>
      <c r="H484" s="208" t="str">
        <f>IFERROR(INDEX(ID!$P:$P,MATCH(Risk7_PlusY67!$D484,ID!$A:$A,0)),"")</f>
        <v>รพช.F2 P30,000-60,000</v>
      </c>
      <c r="I484" s="209">
        <f>IFERROR(INDEX(Raw_DATA!E:E,MATCH(Risk7_PlusY67!$D484,Raw_DATA!$A:$A,0)),"")</f>
        <v>4.28</v>
      </c>
      <c r="J484" s="209">
        <f>IFERROR(INDEX(Raw_DATA!F:F,MATCH(Risk7_PlusY67!$D484,Raw_DATA!$A:$A,0)),"")</f>
        <v>4.0599999999999996</v>
      </c>
      <c r="K484" s="209">
        <f>IFERROR(INDEX(Raw_DATA!G:G,MATCH(Risk7_PlusY67!$D484,Raw_DATA!$A:$A,0)),"")</f>
        <v>3.27</v>
      </c>
      <c r="L484" s="209">
        <f>IFERROR(INDEX(Raw_DATA!H:H,MATCH(Risk7_PlusY67!$D484,Raw_DATA!$A:$A,0)),"")</f>
        <v>67008631.840000004</v>
      </c>
      <c r="M484" s="210">
        <f>IFERROR(INDEX(Raw_DATA!I:I,MATCH(Risk7_PlusY67!$D484,Raw_DATA!$A:$A,0)),"")</f>
        <v>-8197327.9800000004</v>
      </c>
      <c r="N484" s="206">
        <f t="shared" si="147"/>
        <v>0</v>
      </c>
      <c r="O484" s="206">
        <f t="shared" si="148"/>
        <v>1</v>
      </c>
      <c r="P484" s="206">
        <f t="shared" si="149"/>
        <v>0</v>
      </c>
      <c r="Q484" s="211">
        <f t="shared" si="150"/>
        <v>98</v>
      </c>
      <c r="R484" s="206">
        <f t="shared" si="151"/>
        <v>1</v>
      </c>
      <c r="S484" s="212">
        <f>IFERROR(INDEX(Raw_DATA!J:J,MATCH(Risk7_PlusY67!$D484,Raw_DATA!$A:$A,0)),"")</f>
        <v>2886963.6</v>
      </c>
      <c r="T484" s="213">
        <f>IFERROR(INDEX(Raw_DATA!K:K,MATCH(Risk7_PlusY67!$D484,Raw_DATA!$A:$A,0)),"")</f>
        <v>46318952.109999999</v>
      </c>
      <c r="U484" s="214">
        <f t="shared" si="152"/>
        <v>1</v>
      </c>
      <c r="V484" s="214">
        <f t="shared" si="153"/>
        <v>1</v>
      </c>
      <c r="W484" s="214">
        <f>IF(OR(AND((K484&lt;0.8),(AJ484&gt;180)),AND((K484&lt;0.8),(AJ484&lt;10)),AND((K484&gt;=0.8),(AJ484&lt;10)),AND((K484&gt;=0.8),(AJ484&gt;90))),0,1)</f>
        <v>1</v>
      </c>
      <c r="X484" s="214">
        <f t="shared" si="154"/>
        <v>1</v>
      </c>
      <c r="Y484" s="214">
        <f t="shared" si="155"/>
        <v>1</v>
      </c>
      <c r="Z484" s="214">
        <f t="shared" si="156"/>
        <v>0</v>
      </c>
      <c r="AA484" s="214">
        <f t="shared" si="157"/>
        <v>1</v>
      </c>
      <c r="AB484" s="215" t="str">
        <f t="shared" si="158"/>
        <v>A-</v>
      </c>
      <c r="AC484" s="215" t="str">
        <f t="shared" si="159"/>
        <v>1A-</v>
      </c>
      <c r="AD484" s="216"/>
      <c r="AE484" s="216"/>
      <c r="AF484" s="434">
        <f>IFERROR(INDEX(Raw_DATA!L:L,MATCH(Risk7_PlusY67!$D484,Raw_DATA!$A:$A,0)),"")</f>
        <v>2.0299999999999998</v>
      </c>
      <c r="AG484" s="434">
        <f>IFERROR(INDEX(AVGGroup!$D$5:$D$21,MATCH(Risk7_PlusY67!$H484,AVGGroup!$C$5:$C$21,0)),"")</f>
        <v>-4.37</v>
      </c>
      <c r="AH484" s="434">
        <f>IFERROR(INDEX(Raw_DATA!M:M,MATCH(Risk7_PlusY67!$D484,Raw_DATA!$A:$A,0)),"")</f>
        <v>-5.63</v>
      </c>
      <c r="AI484" s="435">
        <f>IFERROR(INDEX(AVGGroup!$F$5:$F$21,MATCH(Risk7_PlusY67!$H484,AVGGroup!$C$5:$C$21,0)),"")</f>
        <v>-9.19</v>
      </c>
      <c r="AJ484" s="401">
        <f>IFERROR(INDEX(Raw_DATA!N:N,MATCH(Risk7_PlusY67!$D484,Raw_DATA!$A:$A,0)),"")</f>
        <v>88</v>
      </c>
      <c r="AK484" s="401">
        <f>IFERROR(INDEX(Raw_DATA!O:O,MATCH(Risk7_PlusY67!$D484,Raw_DATA!$A:$A,0)),"")</f>
        <v>45</v>
      </c>
      <c r="AL484" s="401">
        <f>IFERROR(INDEX(Raw_DATA!P:P,MATCH(Risk7_PlusY67!$D484,Raw_DATA!$A:$A,0)),"")</f>
        <v>58</v>
      </c>
      <c r="AM484" s="401">
        <f>IFERROR(INDEX(Raw_DATA!Q:Q,MATCH(Risk7_PlusY67!$D484,Raw_DATA!$A:$A,0)),"")</f>
        <v>297</v>
      </c>
      <c r="AN484" s="401">
        <f>IFERROR(INDEX(Raw_DATA!R:R,MATCH(Risk7_PlusY67!$D484,Raw_DATA!$A:$A,0)),"")</f>
        <v>42</v>
      </c>
      <c r="AO484" s="407"/>
      <c r="AP484" s="411" t="b">
        <f>AB484=AY484</f>
        <v>1</v>
      </c>
      <c r="AQ484" s="340">
        <f t="shared" si="160"/>
        <v>1</v>
      </c>
      <c r="AR484" s="123">
        <f t="shared" si="161"/>
        <v>1</v>
      </c>
      <c r="AS484" s="123">
        <f t="shared" si="162"/>
        <v>1</v>
      </c>
      <c r="AT484" s="123">
        <f>IF(OR(AND((K484&lt;0.8),(BE484&gt;180)),AND((K484&lt;0.8),(BE484&lt;10)),AND((K484&gt;=0.8),(BE484&lt;10)),AND((K484&gt;=0.8),(BE484&gt;90))),0,1)</f>
        <v>1</v>
      </c>
      <c r="AU484" s="123">
        <f t="shared" si="163"/>
        <v>1</v>
      </c>
      <c r="AV484" s="123">
        <f t="shared" si="164"/>
        <v>1</v>
      </c>
      <c r="AW484" s="123">
        <f t="shared" si="165"/>
        <v>0</v>
      </c>
      <c r="AX484" s="123">
        <f t="shared" si="166"/>
        <v>1</v>
      </c>
      <c r="AY484" s="416" t="str">
        <f t="shared" si="167"/>
        <v>A-</v>
      </c>
      <c r="AZ484" s="416" t="str">
        <f>R484&amp;AY484</f>
        <v>1A-</v>
      </c>
      <c r="BA484" s="417">
        <f>IFERROR(INDEX(Raw_DATA!L:L,MATCH(Risk7_PlusY67!$D484,Raw_DATA!$A:$A,0)),"")</f>
        <v>2.0299999999999998</v>
      </c>
      <c r="BB484" s="417">
        <f>IFERROR(INDEX(AVGGroup!$H$5:$H$21,MATCH(Risk7_PlusY67!$BJ484,AVGGroup!$C$5:$C$21,0)),"")</f>
        <v>-3.95</v>
      </c>
      <c r="BC484" s="417">
        <f>IFERROR(INDEX(Raw_DATA!M:M,MATCH(Risk7_PlusY67!$D484,Raw_DATA!$A:$A,0)),"")</f>
        <v>-5.63</v>
      </c>
      <c r="BD484" s="418">
        <f>IFERROR(INDEX(AVGGroup!$J$5:$J$21,MATCH(Risk7_PlusY67!$BJ484,AVGGroup!$C$5:$C$21,0)),"")</f>
        <v>-8.8800000000000008</v>
      </c>
      <c r="BE484" s="407">
        <f>IFERROR(INDEX(Raw_DATA!N:N,MATCH(Risk7_PlusY67!$D484,Raw_DATA!$A:$A,0)),"")</f>
        <v>88</v>
      </c>
      <c r="BF484" s="407">
        <f>IFERROR(INDEX(Raw_DATA!O:O,MATCH(Risk7_PlusY67!$D484,Raw_DATA!$A:$A,0)),"")</f>
        <v>45</v>
      </c>
      <c r="BG484" s="407">
        <f>IFERROR(INDEX(Raw_DATA!P:P,MATCH(Risk7_PlusY67!$D484,Raw_DATA!$A:$A,0)),"")</f>
        <v>58</v>
      </c>
      <c r="BH484" s="407">
        <f>IFERROR(INDEX(Raw_DATA!Q:Q,MATCH(Risk7_PlusY67!$D484,Raw_DATA!$A:$A,0)),"")</f>
        <v>297</v>
      </c>
      <c r="BI484" s="407">
        <f>IFERROR(INDEX(Raw_DATA!R:R,MATCH(Risk7_PlusY67!$D484,Raw_DATA!$A:$A,0)),"")</f>
        <v>42</v>
      </c>
      <c r="BJ484" s="124" t="str">
        <f>INDEX('Org2567'!$BM:$BM,MATCH(Risk7_PlusY67!D484,'Org2567'!$D:$D,0))</f>
        <v>รพช.F2 P30,000-60,000</v>
      </c>
    </row>
    <row r="485" spans="1:62" x14ac:dyDescent="0.7">
      <c r="A485" s="206">
        <f>IF(ISBLANK(D485),"",COUNTA($D$3:D485))</f>
        <v>483</v>
      </c>
      <c r="B485" s="207">
        <f>IFERROR(INDEX(ID!$E:$E,MATCH(Risk7_PlusY67!$D485,ID!$A:$A,0)),"")</f>
        <v>7</v>
      </c>
      <c r="C485" s="207" t="str">
        <f>IFERROR(INDEX(ID!$I:$I,MATCH(Risk7_PlusY67!$D485,ID!$A:$A,0)),"")</f>
        <v>ร้อยเอ็ด</v>
      </c>
      <c r="D485" s="295" t="s">
        <v>488</v>
      </c>
      <c r="E485" s="207" t="str">
        <f>IFERROR(INDEX(ID!$C:$C,MATCH(Risk7_PlusY67!$D485,ID!$A:$A,0)),"")</f>
        <v>เสลภูมิ,รพช.</v>
      </c>
      <c r="F485" s="207" t="str">
        <f>IFERROR(INDEX(ID!$G:$G,MATCH(Risk7_PlusY67!$D485,ID!$A:$A,0)),"")</f>
        <v>รพช.</v>
      </c>
      <c r="G485" s="206">
        <f>IFERROR(INDEX(ID!$J:$J,MATCH(Risk7_PlusY67!$D485,ID!$A:$A,0)),"")</f>
        <v>112</v>
      </c>
      <c r="H485" s="208" t="str">
        <f>IFERROR(INDEX(ID!$P:$P,MATCH(Risk7_PlusY67!$D485,ID!$A:$A,0)),"")</f>
        <v>รพช.M2 B&gt;100</v>
      </c>
      <c r="I485" s="209">
        <f>IFERROR(INDEX(Raw_DATA!E:E,MATCH(Risk7_PlusY67!$D485,Raw_DATA!$A:$A,0)),"")</f>
        <v>1.26</v>
      </c>
      <c r="J485" s="209">
        <f>IFERROR(INDEX(Raw_DATA!F:F,MATCH(Risk7_PlusY67!$D485,Raw_DATA!$A:$A,0)),"")</f>
        <v>1.02</v>
      </c>
      <c r="K485" s="209">
        <f>IFERROR(INDEX(Raw_DATA!G:G,MATCH(Risk7_PlusY67!$D485,Raw_DATA!$A:$A,0)),"")</f>
        <v>0.39</v>
      </c>
      <c r="L485" s="209">
        <f>IFERROR(INDEX(Raw_DATA!H:H,MATCH(Risk7_PlusY67!$D485,Raw_DATA!$A:$A,0)),"")</f>
        <v>18488806.59</v>
      </c>
      <c r="M485" s="210">
        <f>IFERROR(INDEX(Raw_DATA!I:I,MATCH(Risk7_PlusY67!$D485,Raw_DATA!$A:$A,0)),"")</f>
        <v>-25657740.100000001</v>
      </c>
      <c r="N485" s="206">
        <f t="shared" si="147"/>
        <v>2</v>
      </c>
      <c r="O485" s="206">
        <f t="shared" si="148"/>
        <v>1</v>
      </c>
      <c r="P485" s="206">
        <f t="shared" si="149"/>
        <v>0</v>
      </c>
      <c r="Q485" s="211">
        <f t="shared" si="150"/>
        <v>8.6</v>
      </c>
      <c r="R485" s="206">
        <f t="shared" si="151"/>
        <v>3</v>
      </c>
      <c r="S485" s="212">
        <f>IFERROR(INDEX(Raw_DATA!J:J,MATCH(Risk7_PlusY67!$D485,Raw_DATA!$A:$A,0)),"")</f>
        <v>-4895362.84</v>
      </c>
      <c r="T485" s="213">
        <f>IFERROR(INDEX(Raw_DATA!K:K,MATCH(Risk7_PlusY67!$D485,Raw_DATA!$A:$A,0)),"")</f>
        <v>-42950469.520000003</v>
      </c>
      <c r="U485" s="214">
        <f t="shared" si="152"/>
        <v>1</v>
      </c>
      <c r="V485" s="214">
        <f t="shared" si="153"/>
        <v>0</v>
      </c>
      <c r="W485" s="214">
        <f>IF(OR(AND((K485&lt;0.8),(AJ485&gt;180)),AND((K485&lt;0.8),(AJ485&lt;10)),AND((K485&gt;=0.8),(AJ485&lt;10)),AND((K485&gt;=0.8),(AJ485&gt;90))),0,1)</f>
        <v>1</v>
      </c>
      <c r="X485" s="214">
        <f t="shared" si="154"/>
        <v>1</v>
      </c>
      <c r="Y485" s="214">
        <f t="shared" si="155"/>
        <v>1</v>
      </c>
      <c r="Z485" s="214">
        <f t="shared" si="156"/>
        <v>0</v>
      </c>
      <c r="AA485" s="214">
        <f t="shared" si="157"/>
        <v>1</v>
      </c>
      <c r="AB485" s="215" t="str">
        <f t="shared" si="158"/>
        <v>B</v>
      </c>
      <c r="AC485" s="215" t="str">
        <f t="shared" si="159"/>
        <v>3B</v>
      </c>
      <c r="AD485" s="216"/>
      <c r="AE485" s="216"/>
      <c r="AF485" s="434">
        <f>IFERROR(INDEX(Raw_DATA!L:L,MATCH(Risk7_PlusY67!$D485,Raw_DATA!$A:$A,0)),"")</f>
        <v>-1.48</v>
      </c>
      <c r="AG485" s="434">
        <f>IFERROR(INDEX(AVGGroup!$D$5:$D$21,MATCH(Risk7_PlusY67!$H485,AVGGroup!$C$5:$C$21,0)),"")</f>
        <v>-2.2400000000000002</v>
      </c>
      <c r="AH485" s="434">
        <f>IFERROR(INDEX(Raw_DATA!M:M,MATCH(Risk7_PlusY67!$D485,Raw_DATA!$A:$A,0)),"")</f>
        <v>-7.77</v>
      </c>
      <c r="AI485" s="435">
        <f>IFERROR(INDEX(AVGGroup!$F$5:$F$21,MATCH(Risk7_PlusY67!$H485,AVGGroup!$C$5:$C$21,0)),"")</f>
        <v>-7.61</v>
      </c>
      <c r="AJ485" s="401">
        <f>IFERROR(INDEX(Raw_DATA!N:N,MATCH(Risk7_PlusY67!$D485,Raw_DATA!$A:$A,0)),"")</f>
        <v>109</v>
      </c>
      <c r="AK485" s="401">
        <f>IFERROR(INDEX(Raw_DATA!O:O,MATCH(Risk7_PlusY67!$D485,Raw_DATA!$A:$A,0)),"")</f>
        <v>48</v>
      </c>
      <c r="AL485" s="401">
        <f>IFERROR(INDEX(Raw_DATA!P:P,MATCH(Risk7_PlusY67!$D485,Raw_DATA!$A:$A,0)),"")</f>
        <v>53</v>
      </c>
      <c r="AM485" s="401">
        <f>IFERROR(INDEX(Raw_DATA!Q:Q,MATCH(Risk7_PlusY67!$D485,Raw_DATA!$A:$A,0)),"")</f>
        <v>405</v>
      </c>
      <c r="AN485" s="401">
        <f>IFERROR(INDEX(Raw_DATA!R:R,MATCH(Risk7_PlusY67!$D485,Raw_DATA!$A:$A,0)),"")</f>
        <v>49</v>
      </c>
      <c r="AO485" s="407"/>
      <c r="AP485" s="411" t="b">
        <f>AB485=AY485</f>
        <v>1</v>
      </c>
      <c r="AQ485" s="340">
        <f t="shared" si="160"/>
        <v>1</v>
      </c>
      <c r="AR485" s="123">
        <f t="shared" si="161"/>
        <v>1</v>
      </c>
      <c r="AS485" s="123">
        <f t="shared" si="162"/>
        <v>0</v>
      </c>
      <c r="AT485" s="123">
        <f>IF(OR(AND((K485&lt;0.8),(BE485&gt;180)),AND((K485&lt;0.8),(BE485&lt;10)),AND((K485&gt;=0.8),(BE485&lt;10)),AND((K485&gt;=0.8),(BE485&gt;90))),0,1)</f>
        <v>1</v>
      </c>
      <c r="AU485" s="123">
        <f t="shared" si="163"/>
        <v>1</v>
      </c>
      <c r="AV485" s="123">
        <f t="shared" si="164"/>
        <v>1</v>
      </c>
      <c r="AW485" s="123">
        <f t="shared" si="165"/>
        <v>0</v>
      </c>
      <c r="AX485" s="123">
        <f t="shared" si="166"/>
        <v>1</v>
      </c>
      <c r="AY485" s="416" t="str">
        <f t="shared" si="167"/>
        <v>B</v>
      </c>
      <c r="AZ485" s="416" t="str">
        <f>R485&amp;AY485</f>
        <v>3B</v>
      </c>
      <c r="BA485" s="417">
        <f>IFERROR(INDEX(Raw_DATA!L:L,MATCH(Risk7_PlusY67!$D485,Raw_DATA!$A:$A,0)),"")</f>
        <v>-1.48</v>
      </c>
      <c r="BB485" s="417">
        <f>IFERROR(INDEX(AVGGroup!$H$5:$H$21,MATCH(Risk7_PlusY67!$BJ485,AVGGroup!$C$5:$C$21,0)),"")</f>
        <v>-2.25</v>
      </c>
      <c r="BC485" s="417">
        <f>IFERROR(INDEX(Raw_DATA!M:M,MATCH(Risk7_PlusY67!$D485,Raw_DATA!$A:$A,0)),"")</f>
        <v>-7.77</v>
      </c>
      <c r="BD485" s="418">
        <f>IFERROR(INDEX(AVGGroup!$J$5:$J$21,MATCH(Risk7_PlusY67!$BJ485,AVGGroup!$C$5:$C$21,0)),"")</f>
        <v>-7.61</v>
      </c>
      <c r="BE485" s="407">
        <f>IFERROR(INDEX(Raw_DATA!N:N,MATCH(Risk7_PlusY67!$D485,Raw_DATA!$A:$A,0)),"")</f>
        <v>109</v>
      </c>
      <c r="BF485" s="407">
        <f>IFERROR(INDEX(Raw_DATA!O:O,MATCH(Risk7_PlusY67!$D485,Raw_DATA!$A:$A,0)),"")</f>
        <v>48</v>
      </c>
      <c r="BG485" s="407">
        <f>IFERROR(INDEX(Raw_DATA!P:P,MATCH(Risk7_PlusY67!$D485,Raw_DATA!$A:$A,0)),"")</f>
        <v>53</v>
      </c>
      <c r="BH485" s="407">
        <f>IFERROR(INDEX(Raw_DATA!Q:Q,MATCH(Risk7_PlusY67!$D485,Raw_DATA!$A:$A,0)),"")</f>
        <v>405</v>
      </c>
      <c r="BI485" s="407">
        <f>IFERROR(INDEX(Raw_DATA!R:R,MATCH(Risk7_PlusY67!$D485,Raw_DATA!$A:$A,0)),"")</f>
        <v>49</v>
      </c>
      <c r="BJ485" s="124" t="str">
        <f>INDEX('Org2567'!$BM:$BM,MATCH(Risk7_PlusY67!D485,'Org2567'!$D:$D,0))</f>
        <v>รพช.M2 B&gt;100</v>
      </c>
    </row>
    <row r="486" spans="1:62" x14ac:dyDescent="0.7">
      <c r="A486" s="206">
        <f>IF(ISBLANK(D486),"",COUNTA($D$3:D486))</f>
        <v>484</v>
      </c>
      <c r="B486" s="207">
        <f>IFERROR(INDEX(ID!$E:$E,MATCH(Risk7_PlusY67!$D486,ID!$A:$A,0)),"")</f>
        <v>7</v>
      </c>
      <c r="C486" s="207" t="str">
        <f>IFERROR(INDEX(ID!$I:$I,MATCH(Risk7_PlusY67!$D486,ID!$A:$A,0)),"")</f>
        <v>ร้อยเอ็ด</v>
      </c>
      <c r="D486" s="295" t="s">
        <v>489</v>
      </c>
      <c r="E486" s="207" t="str">
        <f>IFERROR(INDEX(ID!$C:$C,MATCH(Risk7_PlusY67!$D486,ID!$A:$A,0)),"")</f>
        <v>สุวรรณภูมิ,รพช.</v>
      </c>
      <c r="F486" s="207" t="str">
        <f>IFERROR(INDEX(ID!$G:$G,MATCH(Risk7_PlusY67!$D486,ID!$A:$A,0)),"")</f>
        <v>รพช.</v>
      </c>
      <c r="G486" s="206">
        <f>IFERROR(INDEX(ID!$J:$J,MATCH(Risk7_PlusY67!$D486,ID!$A:$A,0)),"")</f>
        <v>181</v>
      </c>
      <c r="H486" s="208" t="str">
        <f>IFERROR(INDEX(ID!$P:$P,MATCH(Risk7_PlusY67!$D486,ID!$A:$A,0)),"")</f>
        <v>รพช.M2 B&gt;100</v>
      </c>
      <c r="I486" s="209">
        <f>IFERROR(INDEX(Raw_DATA!E:E,MATCH(Risk7_PlusY67!$D486,Raw_DATA!$A:$A,0)),"")</f>
        <v>2.37</v>
      </c>
      <c r="J486" s="209">
        <f>IFERROR(INDEX(Raw_DATA!F:F,MATCH(Risk7_PlusY67!$D486,Raw_DATA!$A:$A,0)),"")</f>
        <v>1.97</v>
      </c>
      <c r="K486" s="209">
        <f>IFERROR(INDEX(Raw_DATA!G:G,MATCH(Risk7_PlusY67!$D486,Raw_DATA!$A:$A,0)),"")</f>
        <v>1.1599999999999999</v>
      </c>
      <c r="L486" s="209">
        <f>IFERROR(INDEX(Raw_DATA!H:H,MATCH(Risk7_PlusY67!$D486,Raw_DATA!$A:$A,0)),"")</f>
        <v>119693484.27</v>
      </c>
      <c r="M486" s="210">
        <f>IFERROR(INDEX(Raw_DATA!I:I,MATCH(Risk7_PlusY67!$D486,Raw_DATA!$A:$A,0)),"")</f>
        <v>-58399414.649999999</v>
      </c>
      <c r="N486" s="206">
        <f t="shared" si="147"/>
        <v>0</v>
      </c>
      <c r="O486" s="206">
        <f t="shared" si="148"/>
        <v>1</v>
      </c>
      <c r="P486" s="206">
        <f t="shared" si="149"/>
        <v>0</v>
      </c>
      <c r="Q486" s="211">
        <f t="shared" si="150"/>
        <v>24.5</v>
      </c>
      <c r="R486" s="206">
        <f t="shared" si="151"/>
        <v>1</v>
      </c>
      <c r="S486" s="212">
        <f>IFERROR(INDEX(Raw_DATA!J:J,MATCH(Risk7_PlusY67!$D486,Raw_DATA!$A:$A,0)),"")</f>
        <v>-26634898.829999998</v>
      </c>
      <c r="T486" s="213">
        <f>IFERROR(INDEX(Raw_DATA!K:K,MATCH(Risk7_PlusY67!$D486,Raw_DATA!$A:$A,0)),"")</f>
        <v>13906032.68</v>
      </c>
      <c r="U486" s="214">
        <f t="shared" si="152"/>
        <v>0</v>
      </c>
      <c r="V486" s="214">
        <f t="shared" si="153"/>
        <v>0</v>
      </c>
      <c r="W486" s="214">
        <f>IF(OR(AND((K486&lt;0.8),(AJ486&gt;180)),AND((K486&lt;0.8),(AJ486&lt;10)),AND((K486&gt;=0.8),(AJ486&lt;10)),AND((K486&gt;=0.8),(AJ486&gt;90))),0,1)</f>
        <v>1</v>
      </c>
      <c r="X486" s="214">
        <f t="shared" si="154"/>
        <v>0</v>
      </c>
      <c r="Y486" s="214">
        <f t="shared" si="155"/>
        <v>0</v>
      </c>
      <c r="Z486" s="214">
        <f t="shared" si="156"/>
        <v>0</v>
      </c>
      <c r="AA486" s="214">
        <f t="shared" si="157"/>
        <v>0</v>
      </c>
      <c r="AB486" s="215" t="str">
        <f t="shared" si="158"/>
        <v>D</v>
      </c>
      <c r="AC486" s="215" t="str">
        <f t="shared" si="159"/>
        <v>1D</v>
      </c>
      <c r="AD486" s="216"/>
      <c r="AE486" s="216"/>
      <c r="AF486" s="434">
        <f>IFERROR(INDEX(Raw_DATA!L:L,MATCH(Risk7_PlusY67!$D486,Raw_DATA!$A:$A,0)),"")</f>
        <v>-7.51</v>
      </c>
      <c r="AG486" s="434">
        <f>IFERROR(INDEX(AVGGroup!$D$5:$D$21,MATCH(Risk7_PlusY67!$H486,AVGGroup!$C$5:$C$21,0)),"")</f>
        <v>-2.2400000000000002</v>
      </c>
      <c r="AH486" s="434">
        <f>IFERROR(INDEX(Raw_DATA!M:M,MATCH(Risk7_PlusY67!$D486,Raw_DATA!$A:$A,0)),"")</f>
        <v>-10.97</v>
      </c>
      <c r="AI486" s="435">
        <f>IFERROR(INDEX(AVGGroup!$F$5:$F$21,MATCH(Risk7_PlusY67!$H486,AVGGroup!$C$5:$C$21,0)),"")</f>
        <v>-7.61</v>
      </c>
      <c r="AJ486" s="401">
        <f>IFERROR(INDEX(Raw_DATA!N:N,MATCH(Risk7_PlusY67!$D486,Raw_DATA!$A:$A,0)),"")</f>
        <v>88</v>
      </c>
      <c r="AK486" s="401">
        <f>IFERROR(INDEX(Raw_DATA!O:O,MATCH(Risk7_PlusY67!$D486,Raw_DATA!$A:$A,0)),"")</f>
        <v>78</v>
      </c>
      <c r="AL486" s="401">
        <f>IFERROR(INDEX(Raw_DATA!P:P,MATCH(Risk7_PlusY67!$D486,Raw_DATA!$A:$A,0)),"")</f>
        <v>84</v>
      </c>
      <c r="AM486" s="401">
        <f>IFERROR(INDEX(Raw_DATA!Q:Q,MATCH(Risk7_PlusY67!$D486,Raw_DATA!$A:$A,0)),"")</f>
        <v>545</v>
      </c>
      <c r="AN486" s="401">
        <f>IFERROR(INDEX(Raw_DATA!R:R,MATCH(Risk7_PlusY67!$D486,Raw_DATA!$A:$A,0)),"")</f>
        <v>70</v>
      </c>
      <c r="AO486" s="407"/>
      <c r="AP486" s="411" t="b">
        <f>AB486=AY486</f>
        <v>1</v>
      </c>
      <c r="AQ486" s="340">
        <f t="shared" si="160"/>
        <v>1</v>
      </c>
      <c r="AR486" s="123">
        <f t="shared" si="161"/>
        <v>0</v>
      </c>
      <c r="AS486" s="123">
        <f t="shared" si="162"/>
        <v>0</v>
      </c>
      <c r="AT486" s="123">
        <f>IF(OR(AND((K486&lt;0.8),(BE486&gt;180)),AND((K486&lt;0.8),(BE486&lt;10)),AND((K486&gt;=0.8),(BE486&lt;10)),AND((K486&gt;=0.8),(BE486&gt;90))),0,1)</f>
        <v>1</v>
      </c>
      <c r="AU486" s="123">
        <f t="shared" si="163"/>
        <v>0</v>
      </c>
      <c r="AV486" s="123">
        <f t="shared" si="164"/>
        <v>0</v>
      </c>
      <c r="AW486" s="123">
        <f t="shared" si="165"/>
        <v>0</v>
      </c>
      <c r="AX486" s="123">
        <f t="shared" si="166"/>
        <v>0</v>
      </c>
      <c r="AY486" s="416" t="str">
        <f t="shared" si="167"/>
        <v>D</v>
      </c>
      <c r="AZ486" s="416" t="str">
        <f>R486&amp;AY486</f>
        <v>1D</v>
      </c>
      <c r="BA486" s="417">
        <f>IFERROR(INDEX(Raw_DATA!L:L,MATCH(Risk7_PlusY67!$D486,Raw_DATA!$A:$A,0)),"")</f>
        <v>-7.51</v>
      </c>
      <c r="BB486" s="417">
        <f>IFERROR(INDEX(AVGGroup!$H$5:$H$21,MATCH(Risk7_PlusY67!$BJ486,AVGGroup!$C$5:$C$21,0)),"")</f>
        <v>-2.25</v>
      </c>
      <c r="BC486" s="417">
        <f>IFERROR(INDEX(Raw_DATA!M:M,MATCH(Risk7_PlusY67!$D486,Raw_DATA!$A:$A,0)),"")</f>
        <v>-10.97</v>
      </c>
      <c r="BD486" s="418">
        <f>IFERROR(INDEX(AVGGroup!$J$5:$J$21,MATCH(Risk7_PlusY67!$BJ486,AVGGroup!$C$5:$C$21,0)),"")</f>
        <v>-7.61</v>
      </c>
      <c r="BE486" s="407">
        <f>IFERROR(INDEX(Raw_DATA!N:N,MATCH(Risk7_PlusY67!$D486,Raw_DATA!$A:$A,0)),"")</f>
        <v>88</v>
      </c>
      <c r="BF486" s="407">
        <f>IFERROR(INDEX(Raw_DATA!O:O,MATCH(Risk7_PlusY67!$D486,Raw_DATA!$A:$A,0)),"")</f>
        <v>78</v>
      </c>
      <c r="BG486" s="407">
        <f>IFERROR(INDEX(Raw_DATA!P:P,MATCH(Risk7_PlusY67!$D486,Raw_DATA!$A:$A,0)),"")</f>
        <v>84</v>
      </c>
      <c r="BH486" s="407">
        <f>IFERROR(INDEX(Raw_DATA!Q:Q,MATCH(Risk7_PlusY67!$D486,Raw_DATA!$A:$A,0)),"")</f>
        <v>545</v>
      </c>
      <c r="BI486" s="407">
        <f>IFERROR(INDEX(Raw_DATA!R:R,MATCH(Risk7_PlusY67!$D486,Raw_DATA!$A:$A,0)),"")</f>
        <v>70</v>
      </c>
      <c r="BJ486" s="124" t="str">
        <f>INDEX('Org2567'!$BM:$BM,MATCH(Risk7_PlusY67!D486,'Org2567'!$D:$D,0))</f>
        <v>รพช.M2 B&gt;100</v>
      </c>
    </row>
    <row r="487" spans="1:62" x14ac:dyDescent="0.7">
      <c r="A487" s="206">
        <f>IF(ISBLANK(D487),"",COUNTA($D$3:D487))</f>
        <v>485</v>
      </c>
      <c r="B487" s="207">
        <f>IFERROR(INDEX(ID!$E:$E,MATCH(Risk7_PlusY67!$D487,ID!$A:$A,0)),"")</f>
        <v>7</v>
      </c>
      <c r="C487" s="207" t="str">
        <f>IFERROR(INDEX(ID!$I:$I,MATCH(Risk7_PlusY67!$D487,ID!$A:$A,0)),"")</f>
        <v>ร้อยเอ็ด</v>
      </c>
      <c r="D487" s="295" t="s">
        <v>490</v>
      </c>
      <c r="E487" s="207" t="str">
        <f>IFERROR(INDEX(ID!$C:$C,MATCH(Risk7_PlusY67!$D487,ID!$A:$A,0)),"")</f>
        <v>เมืองสรวง,รพช.</v>
      </c>
      <c r="F487" s="207" t="str">
        <f>IFERROR(INDEX(ID!$G:$G,MATCH(Risk7_PlusY67!$D487,ID!$A:$A,0)),"")</f>
        <v>รพช.</v>
      </c>
      <c r="G487" s="206">
        <f>IFERROR(INDEX(ID!$J:$J,MATCH(Risk7_PlusY67!$D487,ID!$A:$A,0)),"")</f>
        <v>33</v>
      </c>
      <c r="H487" s="208" t="str">
        <f>IFERROR(INDEX(ID!$P:$P,MATCH(Risk7_PlusY67!$D487,ID!$A:$A,0)),"")</f>
        <v>รพช.F2 P&lt;=30,000</v>
      </c>
      <c r="I487" s="209">
        <f>IFERROR(INDEX(Raw_DATA!E:E,MATCH(Risk7_PlusY67!$D487,Raw_DATA!$A:$A,0)),"")</f>
        <v>1.85</v>
      </c>
      <c r="J487" s="209">
        <f>IFERROR(INDEX(Raw_DATA!F:F,MATCH(Risk7_PlusY67!$D487,Raw_DATA!$A:$A,0)),"")</f>
        <v>1.65</v>
      </c>
      <c r="K487" s="209">
        <f>IFERROR(INDEX(Raw_DATA!G:G,MATCH(Risk7_PlusY67!$D487,Raw_DATA!$A:$A,0)),"")</f>
        <v>0.51</v>
      </c>
      <c r="L487" s="209">
        <f>IFERROR(INDEX(Raw_DATA!H:H,MATCH(Risk7_PlusY67!$D487,Raw_DATA!$A:$A,0)),"")</f>
        <v>14824948.25</v>
      </c>
      <c r="M487" s="210">
        <f>IFERROR(INDEX(Raw_DATA!I:I,MATCH(Risk7_PlusY67!$D487,Raw_DATA!$A:$A,0)),"")</f>
        <v>-5790356.6399999997</v>
      </c>
      <c r="N487" s="206">
        <f t="shared" si="147"/>
        <v>1</v>
      </c>
      <c r="O487" s="206">
        <f t="shared" si="148"/>
        <v>1</v>
      </c>
      <c r="P487" s="206">
        <f t="shared" si="149"/>
        <v>0</v>
      </c>
      <c r="Q487" s="211">
        <f t="shared" si="150"/>
        <v>30.7</v>
      </c>
      <c r="R487" s="206">
        <f t="shared" si="151"/>
        <v>2</v>
      </c>
      <c r="S487" s="212">
        <f>IFERROR(INDEX(Raw_DATA!J:J,MATCH(Risk7_PlusY67!$D487,Raw_DATA!$A:$A,0)),"")</f>
        <v>-782286.11</v>
      </c>
      <c r="T487" s="213">
        <f>IFERROR(INDEX(Raw_DATA!K:K,MATCH(Risk7_PlusY67!$D487,Raw_DATA!$A:$A,0)),"")</f>
        <v>-8556341.5600000005</v>
      </c>
      <c r="U487" s="214">
        <f t="shared" si="152"/>
        <v>1</v>
      </c>
      <c r="V487" s="214">
        <f t="shared" si="153"/>
        <v>1</v>
      </c>
      <c r="W487" s="214">
        <f>IF(OR(AND((K487&lt;0.8),(AJ487&gt;180)),AND((K487&lt;0.8),(AJ487&lt;10)),AND((K487&gt;=0.8),(AJ487&lt;10)),AND((K487&gt;=0.8),(AJ487&gt;90))),0,1)</f>
        <v>0</v>
      </c>
      <c r="X487" s="214">
        <f t="shared" si="154"/>
        <v>0</v>
      </c>
      <c r="Y487" s="214">
        <f t="shared" si="155"/>
        <v>1</v>
      </c>
      <c r="Z487" s="214">
        <f t="shared" si="156"/>
        <v>0</v>
      </c>
      <c r="AA487" s="214">
        <f t="shared" si="157"/>
        <v>0</v>
      </c>
      <c r="AB487" s="215" t="str">
        <f t="shared" si="158"/>
        <v>C</v>
      </c>
      <c r="AC487" s="215" t="str">
        <f t="shared" si="159"/>
        <v>2C</v>
      </c>
      <c r="AD487" s="216"/>
      <c r="AE487" s="216"/>
      <c r="AF487" s="434">
        <f>IFERROR(INDEX(Raw_DATA!L:L,MATCH(Risk7_PlusY67!$D487,Raw_DATA!$A:$A,0)),"")</f>
        <v>-1.04</v>
      </c>
      <c r="AG487" s="434">
        <f>IFERROR(INDEX(AVGGroup!$D$5:$D$21,MATCH(Risk7_PlusY67!$H487,AVGGroup!$C$5:$C$21,0)),"")</f>
        <v>-3.55</v>
      </c>
      <c r="AH487" s="434">
        <f>IFERROR(INDEX(Raw_DATA!M:M,MATCH(Risk7_PlusY67!$D487,Raw_DATA!$A:$A,0)),"")</f>
        <v>-9.6300000000000008</v>
      </c>
      <c r="AI487" s="435">
        <f>IFERROR(INDEX(AVGGroup!$F$5:$F$21,MATCH(Risk7_PlusY67!$H487,AVGGroup!$C$5:$C$21,0)),"")</f>
        <v>-10.199999999999999</v>
      </c>
      <c r="AJ487" s="401">
        <f>IFERROR(INDEX(Raw_DATA!N:N,MATCH(Risk7_PlusY67!$D487,Raw_DATA!$A:$A,0)),"")</f>
        <v>209</v>
      </c>
      <c r="AK487" s="401">
        <f>IFERROR(INDEX(Raw_DATA!O:O,MATCH(Risk7_PlusY67!$D487,Raw_DATA!$A:$A,0)),"")</f>
        <v>256</v>
      </c>
      <c r="AL487" s="401">
        <f>IFERROR(INDEX(Raw_DATA!P:P,MATCH(Risk7_PlusY67!$D487,Raw_DATA!$A:$A,0)),"")</f>
        <v>10</v>
      </c>
      <c r="AM487" s="401">
        <f>IFERROR(INDEX(Raw_DATA!Q:Q,MATCH(Risk7_PlusY67!$D487,Raw_DATA!$A:$A,0)),"")</f>
        <v>313</v>
      </c>
      <c r="AN487" s="401">
        <f>IFERROR(INDEX(Raw_DATA!R:R,MATCH(Risk7_PlusY67!$D487,Raw_DATA!$A:$A,0)),"")</f>
        <v>91</v>
      </c>
      <c r="AO487" s="407"/>
      <c r="AP487" s="411" t="b">
        <f>AB487=AY487</f>
        <v>1</v>
      </c>
      <c r="AQ487" s="340">
        <f t="shared" si="160"/>
        <v>1</v>
      </c>
      <c r="AR487" s="123">
        <f t="shared" si="161"/>
        <v>1</v>
      </c>
      <c r="AS487" s="123">
        <f t="shared" si="162"/>
        <v>1</v>
      </c>
      <c r="AT487" s="123">
        <f>IF(OR(AND((K487&lt;0.8),(BE487&gt;180)),AND((K487&lt;0.8),(BE487&lt;10)),AND((K487&gt;=0.8),(BE487&lt;10)),AND((K487&gt;=0.8),(BE487&gt;90))),0,1)</f>
        <v>0</v>
      </c>
      <c r="AU487" s="123">
        <f t="shared" si="163"/>
        <v>0</v>
      </c>
      <c r="AV487" s="123">
        <f t="shared" si="164"/>
        <v>1</v>
      </c>
      <c r="AW487" s="123">
        <f t="shared" si="165"/>
        <v>0</v>
      </c>
      <c r="AX487" s="123">
        <f t="shared" si="166"/>
        <v>0</v>
      </c>
      <c r="AY487" s="416" t="str">
        <f t="shared" si="167"/>
        <v>C</v>
      </c>
      <c r="AZ487" s="416" t="str">
        <f>R487&amp;AY487</f>
        <v>2C</v>
      </c>
      <c r="BA487" s="417">
        <f>IFERROR(INDEX(Raw_DATA!L:L,MATCH(Risk7_PlusY67!$D487,Raw_DATA!$A:$A,0)),"")</f>
        <v>-1.04</v>
      </c>
      <c r="BB487" s="417">
        <f>IFERROR(INDEX(AVGGroup!$H$5:$H$21,MATCH(Risk7_PlusY67!$BJ487,AVGGroup!$C$5:$C$21,0)),"")</f>
        <v>-3.54</v>
      </c>
      <c r="BC487" s="417">
        <f>IFERROR(INDEX(Raw_DATA!M:M,MATCH(Risk7_PlusY67!$D487,Raw_DATA!$A:$A,0)),"")</f>
        <v>-9.6300000000000008</v>
      </c>
      <c r="BD487" s="418">
        <f>IFERROR(INDEX(AVGGroup!$J$5:$J$21,MATCH(Risk7_PlusY67!$BJ487,AVGGroup!$C$5:$C$21,0)),"")</f>
        <v>-10.199999999999999</v>
      </c>
      <c r="BE487" s="407">
        <f>IFERROR(INDEX(Raw_DATA!N:N,MATCH(Risk7_PlusY67!$D487,Raw_DATA!$A:$A,0)),"")</f>
        <v>209</v>
      </c>
      <c r="BF487" s="407">
        <f>IFERROR(INDEX(Raw_DATA!O:O,MATCH(Risk7_PlusY67!$D487,Raw_DATA!$A:$A,0)),"")</f>
        <v>256</v>
      </c>
      <c r="BG487" s="407">
        <f>IFERROR(INDEX(Raw_DATA!P:P,MATCH(Risk7_PlusY67!$D487,Raw_DATA!$A:$A,0)),"")</f>
        <v>10</v>
      </c>
      <c r="BH487" s="407">
        <f>IFERROR(INDEX(Raw_DATA!Q:Q,MATCH(Risk7_PlusY67!$D487,Raw_DATA!$A:$A,0)),"")</f>
        <v>313</v>
      </c>
      <c r="BI487" s="407">
        <f>IFERROR(INDEX(Raw_DATA!R:R,MATCH(Risk7_PlusY67!$D487,Raw_DATA!$A:$A,0)),"")</f>
        <v>91</v>
      </c>
      <c r="BJ487" s="124" t="str">
        <f>INDEX('Org2567'!$BM:$BM,MATCH(Risk7_PlusY67!D487,'Org2567'!$D:$D,0))</f>
        <v>รพช.F2 P&lt;=30,000</v>
      </c>
    </row>
    <row r="488" spans="1:62" x14ac:dyDescent="0.7">
      <c r="A488" s="206">
        <f>IF(ISBLANK(D488),"",COUNTA($D$3:D488))</f>
        <v>486</v>
      </c>
      <c r="B488" s="207">
        <f>IFERROR(INDEX(ID!$E:$E,MATCH(Risk7_PlusY67!$D488,ID!$A:$A,0)),"")</f>
        <v>7</v>
      </c>
      <c r="C488" s="207" t="str">
        <f>IFERROR(INDEX(ID!$I:$I,MATCH(Risk7_PlusY67!$D488,ID!$A:$A,0)),"")</f>
        <v>ร้อยเอ็ด</v>
      </c>
      <c r="D488" s="295" t="s">
        <v>491</v>
      </c>
      <c r="E488" s="207" t="str">
        <f>IFERROR(INDEX(ID!$C:$C,MATCH(Risk7_PlusY67!$D488,ID!$A:$A,0)),"")</f>
        <v>โพนทราย,รพช.</v>
      </c>
      <c r="F488" s="207" t="str">
        <f>IFERROR(INDEX(ID!$G:$G,MATCH(Risk7_PlusY67!$D488,ID!$A:$A,0)),"")</f>
        <v>รพช.</v>
      </c>
      <c r="G488" s="206">
        <f>IFERROR(INDEX(ID!$J:$J,MATCH(Risk7_PlusY67!$D488,ID!$A:$A,0)),"")</f>
        <v>31</v>
      </c>
      <c r="H488" s="208" t="str">
        <f>IFERROR(INDEX(ID!$P:$P,MATCH(Risk7_PlusY67!$D488,ID!$A:$A,0)),"")</f>
        <v>รพช.F2 P&lt;=30,000</v>
      </c>
      <c r="I488" s="209">
        <f>IFERROR(INDEX(Raw_DATA!E:E,MATCH(Risk7_PlusY67!$D488,Raw_DATA!$A:$A,0)),"")</f>
        <v>3.13</v>
      </c>
      <c r="J488" s="209">
        <f>IFERROR(INDEX(Raw_DATA!F:F,MATCH(Risk7_PlusY67!$D488,Raw_DATA!$A:$A,0)),"")</f>
        <v>2.93</v>
      </c>
      <c r="K488" s="209">
        <f>IFERROR(INDEX(Raw_DATA!G:G,MATCH(Risk7_PlusY67!$D488,Raw_DATA!$A:$A,0)),"")</f>
        <v>1.78</v>
      </c>
      <c r="L488" s="209">
        <f>IFERROR(INDEX(Raw_DATA!H:H,MATCH(Risk7_PlusY67!$D488,Raw_DATA!$A:$A,0)),"")</f>
        <v>24531850.780000001</v>
      </c>
      <c r="M488" s="210">
        <f>IFERROR(INDEX(Raw_DATA!I:I,MATCH(Risk7_PlusY67!$D488,Raw_DATA!$A:$A,0)),"")</f>
        <v>-1332161.98</v>
      </c>
      <c r="N488" s="206">
        <f t="shared" si="147"/>
        <v>0</v>
      </c>
      <c r="O488" s="206">
        <f t="shared" si="148"/>
        <v>1</v>
      </c>
      <c r="P488" s="206">
        <f t="shared" si="149"/>
        <v>0</v>
      </c>
      <c r="Q488" s="211">
        <f t="shared" si="150"/>
        <v>220.9</v>
      </c>
      <c r="R488" s="206">
        <f t="shared" si="151"/>
        <v>1</v>
      </c>
      <c r="S488" s="212">
        <f>IFERROR(INDEX(Raw_DATA!J:J,MATCH(Risk7_PlusY67!$D488,Raw_DATA!$A:$A,0)),"")</f>
        <v>3161912.6</v>
      </c>
      <c r="T488" s="213">
        <f>IFERROR(INDEX(Raw_DATA!K:K,MATCH(Risk7_PlusY67!$D488,Raw_DATA!$A:$A,0)),"")</f>
        <v>8924941.5299999993</v>
      </c>
      <c r="U488" s="214">
        <f t="shared" si="152"/>
        <v>1</v>
      </c>
      <c r="V488" s="214">
        <f t="shared" si="153"/>
        <v>1</v>
      </c>
      <c r="W488" s="214">
        <f>IF(OR(AND((K488&lt;0.8),(AJ488&gt;180)),AND((K488&lt;0.8),(AJ488&lt;10)),AND((K488&gt;=0.8),(AJ488&lt;10)),AND((K488&gt;=0.8),(AJ488&gt;90))),0,1)</f>
        <v>0</v>
      </c>
      <c r="X488" s="214">
        <f t="shared" si="154"/>
        <v>1</v>
      </c>
      <c r="Y488" s="214">
        <f t="shared" si="155"/>
        <v>0</v>
      </c>
      <c r="Z488" s="214">
        <f t="shared" si="156"/>
        <v>0</v>
      </c>
      <c r="AA488" s="214">
        <f t="shared" si="157"/>
        <v>1</v>
      </c>
      <c r="AB488" s="215" t="str">
        <f t="shared" si="158"/>
        <v>B-</v>
      </c>
      <c r="AC488" s="215" t="str">
        <f t="shared" si="159"/>
        <v>1B-</v>
      </c>
      <c r="AD488" s="216"/>
      <c r="AE488" s="216"/>
      <c r="AF488" s="434">
        <f>IFERROR(INDEX(Raw_DATA!L:L,MATCH(Risk7_PlusY67!$D488,Raw_DATA!$A:$A,0)),"")</f>
        <v>3.95</v>
      </c>
      <c r="AG488" s="434">
        <f>IFERROR(INDEX(AVGGroup!$D$5:$D$21,MATCH(Risk7_PlusY67!$H488,AVGGroup!$C$5:$C$21,0)),"")</f>
        <v>-3.55</v>
      </c>
      <c r="AH488" s="434">
        <f>IFERROR(INDEX(Raw_DATA!M:M,MATCH(Risk7_PlusY67!$D488,Raw_DATA!$A:$A,0)),"")</f>
        <v>-1.94</v>
      </c>
      <c r="AI488" s="435">
        <f>IFERROR(INDEX(AVGGroup!$F$5:$F$21,MATCH(Risk7_PlusY67!$H488,AVGGroup!$C$5:$C$21,0)),"")</f>
        <v>-10.199999999999999</v>
      </c>
      <c r="AJ488" s="401">
        <f>IFERROR(INDEX(Raw_DATA!N:N,MATCH(Risk7_PlusY67!$D488,Raw_DATA!$A:$A,0)),"")</f>
        <v>180</v>
      </c>
      <c r="AK488" s="401">
        <f>IFERROR(INDEX(Raw_DATA!O:O,MATCH(Risk7_PlusY67!$D488,Raw_DATA!$A:$A,0)),"")</f>
        <v>29</v>
      </c>
      <c r="AL488" s="401">
        <f>IFERROR(INDEX(Raw_DATA!P:P,MATCH(Risk7_PlusY67!$D488,Raw_DATA!$A:$A,0)),"")</f>
        <v>74</v>
      </c>
      <c r="AM488" s="401">
        <f>IFERROR(INDEX(Raw_DATA!Q:Q,MATCH(Risk7_PlusY67!$D488,Raw_DATA!$A:$A,0)),"")</f>
        <v>465</v>
      </c>
      <c r="AN488" s="401">
        <f>IFERROR(INDEX(Raw_DATA!R:R,MATCH(Risk7_PlusY67!$D488,Raw_DATA!$A:$A,0)),"")</f>
        <v>48</v>
      </c>
      <c r="AO488" s="407"/>
      <c r="AP488" s="411" t="b">
        <f>AB488=AY488</f>
        <v>1</v>
      </c>
      <c r="AQ488" s="340">
        <f t="shared" si="160"/>
        <v>1</v>
      </c>
      <c r="AR488" s="123">
        <f t="shared" si="161"/>
        <v>1</v>
      </c>
      <c r="AS488" s="123">
        <f t="shared" si="162"/>
        <v>1</v>
      </c>
      <c r="AT488" s="123">
        <f>IF(OR(AND((K488&lt;0.8),(BE488&gt;180)),AND((K488&lt;0.8),(BE488&lt;10)),AND((K488&gt;=0.8),(BE488&lt;10)),AND((K488&gt;=0.8),(BE488&gt;90))),0,1)</f>
        <v>0</v>
      </c>
      <c r="AU488" s="123">
        <f t="shared" si="163"/>
        <v>1</v>
      </c>
      <c r="AV488" s="123">
        <f t="shared" si="164"/>
        <v>0</v>
      </c>
      <c r="AW488" s="123">
        <f t="shared" si="165"/>
        <v>0</v>
      </c>
      <c r="AX488" s="123">
        <f t="shared" si="166"/>
        <v>1</v>
      </c>
      <c r="AY488" s="416" t="str">
        <f t="shared" si="167"/>
        <v>B-</v>
      </c>
      <c r="AZ488" s="416" t="str">
        <f>R488&amp;AY488</f>
        <v>1B-</v>
      </c>
      <c r="BA488" s="417">
        <f>IFERROR(INDEX(Raw_DATA!L:L,MATCH(Risk7_PlusY67!$D488,Raw_DATA!$A:$A,0)),"")</f>
        <v>3.95</v>
      </c>
      <c r="BB488" s="417">
        <f>IFERROR(INDEX(AVGGroup!$H$5:$H$21,MATCH(Risk7_PlusY67!$BJ488,AVGGroup!$C$5:$C$21,0)),"")</f>
        <v>-3.54</v>
      </c>
      <c r="BC488" s="417">
        <f>IFERROR(INDEX(Raw_DATA!M:M,MATCH(Risk7_PlusY67!$D488,Raw_DATA!$A:$A,0)),"")</f>
        <v>-1.94</v>
      </c>
      <c r="BD488" s="418">
        <f>IFERROR(INDEX(AVGGroup!$J$5:$J$21,MATCH(Risk7_PlusY67!$BJ488,AVGGroup!$C$5:$C$21,0)),"")</f>
        <v>-10.199999999999999</v>
      </c>
      <c r="BE488" s="407">
        <f>IFERROR(INDEX(Raw_DATA!N:N,MATCH(Risk7_PlusY67!$D488,Raw_DATA!$A:$A,0)),"")</f>
        <v>180</v>
      </c>
      <c r="BF488" s="407">
        <f>IFERROR(INDEX(Raw_DATA!O:O,MATCH(Risk7_PlusY67!$D488,Raw_DATA!$A:$A,0)),"")</f>
        <v>29</v>
      </c>
      <c r="BG488" s="407">
        <f>IFERROR(INDEX(Raw_DATA!P:P,MATCH(Risk7_PlusY67!$D488,Raw_DATA!$A:$A,0)),"")</f>
        <v>74</v>
      </c>
      <c r="BH488" s="407">
        <f>IFERROR(INDEX(Raw_DATA!Q:Q,MATCH(Risk7_PlusY67!$D488,Raw_DATA!$A:$A,0)),"")</f>
        <v>465</v>
      </c>
      <c r="BI488" s="407">
        <f>IFERROR(INDEX(Raw_DATA!R:R,MATCH(Risk7_PlusY67!$D488,Raw_DATA!$A:$A,0)),"")</f>
        <v>48</v>
      </c>
      <c r="BJ488" s="124" t="str">
        <f>INDEX('Org2567'!$BM:$BM,MATCH(Risk7_PlusY67!D488,'Org2567'!$D:$D,0))</f>
        <v>รพช.F2 P&lt;=30,000</v>
      </c>
    </row>
    <row r="489" spans="1:62" x14ac:dyDescent="0.7">
      <c r="A489" s="206">
        <f>IF(ISBLANK(D489),"",COUNTA($D$3:D489))</f>
        <v>487</v>
      </c>
      <c r="B489" s="207">
        <f>IFERROR(INDEX(ID!$E:$E,MATCH(Risk7_PlusY67!$D489,ID!$A:$A,0)),"")</f>
        <v>7</v>
      </c>
      <c r="C489" s="207" t="str">
        <f>IFERROR(INDEX(ID!$I:$I,MATCH(Risk7_PlusY67!$D489,ID!$A:$A,0)),"")</f>
        <v>ร้อยเอ็ด</v>
      </c>
      <c r="D489" s="295" t="s">
        <v>492</v>
      </c>
      <c r="E489" s="207" t="str">
        <f>IFERROR(INDEX(ID!$C:$C,MATCH(Risk7_PlusY67!$D489,ID!$A:$A,0)),"")</f>
        <v>อาจสามารถ,รพช.</v>
      </c>
      <c r="F489" s="207" t="str">
        <f>IFERROR(INDEX(ID!$G:$G,MATCH(Risk7_PlusY67!$D489,ID!$A:$A,0)),"")</f>
        <v>รพช.</v>
      </c>
      <c r="G489" s="206">
        <f>IFERROR(INDEX(ID!$J:$J,MATCH(Risk7_PlusY67!$D489,ID!$A:$A,0)),"")</f>
        <v>39</v>
      </c>
      <c r="H489" s="208" t="str">
        <f>IFERROR(INDEX(ID!$P:$P,MATCH(Risk7_PlusY67!$D489,ID!$A:$A,0)),"")</f>
        <v>รพช.F2 P30,000-60,000</v>
      </c>
      <c r="I489" s="209">
        <f>IFERROR(INDEX(Raw_DATA!E:E,MATCH(Risk7_PlusY67!$D489,Raw_DATA!$A:$A,0)),"")</f>
        <v>4.12</v>
      </c>
      <c r="J489" s="209">
        <f>IFERROR(INDEX(Raw_DATA!F:F,MATCH(Risk7_PlusY67!$D489,Raw_DATA!$A:$A,0)),"")</f>
        <v>3.68</v>
      </c>
      <c r="K489" s="209">
        <f>IFERROR(INDEX(Raw_DATA!G:G,MATCH(Risk7_PlusY67!$D489,Raw_DATA!$A:$A,0)),"")</f>
        <v>2.58</v>
      </c>
      <c r="L489" s="209">
        <f>IFERROR(INDEX(Raw_DATA!H:H,MATCH(Risk7_PlusY67!$D489,Raw_DATA!$A:$A,0)),"")</f>
        <v>63586118.869999997</v>
      </c>
      <c r="M489" s="210">
        <f>IFERROR(INDEX(Raw_DATA!I:I,MATCH(Risk7_PlusY67!$D489,Raw_DATA!$A:$A,0)),"")</f>
        <v>-2061201.07</v>
      </c>
      <c r="N489" s="206">
        <f t="shared" si="147"/>
        <v>0</v>
      </c>
      <c r="O489" s="206">
        <f t="shared" si="148"/>
        <v>1</v>
      </c>
      <c r="P489" s="206">
        <f t="shared" si="149"/>
        <v>0</v>
      </c>
      <c r="Q489" s="211">
        <f t="shared" si="150"/>
        <v>370.1</v>
      </c>
      <c r="R489" s="206">
        <f t="shared" si="151"/>
        <v>1</v>
      </c>
      <c r="S489" s="212">
        <f>IFERROR(INDEX(Raw_DATA!J:J,MATCH(Risk7_PlusY67!$D489,Raw_DATA!$A:$A,0)),"")</f>
        <v>1153915.8899999999</v>
      </c>
      <c r="T489" s="213">
        <f>IFERROR(INDEX(Raw_DATA!K:K,MATCH(Risk7_PlusY67!$D489,Raw_DATA!$A:$A,0)),"")</f>
        <v>32200047.57</v>
      </c>
      <c r="U489" s="214">
        <f t="shared" si="152"/>
        <v>1</v>
      </c>
      <c r="V489" s="214">
        <f t="shared" si="153"/>
        <v>1</v>
      </c>
      <c r="W489" s="214">
        <f>IF(OR(AND((K489&lt;0.8),(AJ489&gt;180)),AND((K489&lt;0.8),(AJ489&lt;10)),AND((K489&gt;=0.8),(AJ489&lt;10)),AND((K489&gt;=0.8),(AJ489&gt;90))),0,1)</f>
        <v>0</v>
      </c>
      <c r="X489" s="214">
        <f t="shared" si="154"/>
        <v>0</v>
      </c>
      <c r="Y489" s="214">
        <f t="shared" si="155"/>
        <v>1</v>
      </c>
      <c r="Z489" s="214">
        <f t="shared" si="156"/>
        <v>0</v>
      </c>
      <c r="AA489" s="214">
        <f t="shared" si="157"/>
        <v>1</v>
      </c>
      <c r="AB489" s="215" t="str">
        <f t="shared" si="158"/>
        <v>B-</v>
      </c>
      <c r="AC489" s="215" t="str">
        <f t="shared" si="159"/>
        <v>1B-</v>
      </c>
      <c r="AD489" s="216"/>
      <c r="AE489" s="216"/>
      <c r="AF489" s="434">
        <f>IFERROR(INDEX(Raw_DATA!L:L,MATCH(Risk7_PlusY67!$D489,Raw_DATA!$A:$A,0)),"")</f>
        <v>0.98</v>
      </c>
      <c r="AG489" s="434">
        <f>IFERROR(INDEX(AVGGroup!$D$5:$D$21,MATCH(Risk7_PlusY67!$H489,AVGGroup!$C$5:$C$21,0)),"")</f>
        <v>-4.37</v>
      </c>
      <c r="AH489" s="434">
        <f>IFERROR(INDEX(Raw_DATA!M:M,MATCH(Risk7_PlusY67!$D489,Raw_DATA!$A:$A,0)),"")</f>
        <v>-1.66</v>
      </c>
      <c r="AI489" s="435">
        <f>IFERROR(INDEX(AVGGroup!$F$5:$F$21,MATCH(Risk7_PlusY67!$H489,AVGGroup!$C$5:$C$21,0)),"")</f>
        <v>-9.19</v>
      </c>
      <c r="AJ489" s="401">
        <f>IFERROR(INDEX(Raw_DATA!N:N,MATCH(Risk7_PlusY67!$D489,Raw_DATA!$A:$A,0)),"")</f>
        <v>110</v>
      </c>
      <c r="AK489" s="401">
        <f>IFERROR(INDEX(Raw_DATA!O:O,MATCH(Risk7_PlusY67!$D489,Raw_DATA!$A:$A,0)),"")</f>
        <v>92</v>
      </c>
      <c r="AL489" s="401">
        <f>IFERROR(INDEX(Raw_DATA!P:P,MATCH(Risk7_PlusY67!$D489,Raw_DATA!$A:$A,0)),"")</f>
        <v>19</v>
      </c>
      <c r="AM489" s="401">
        <f>IFERROR(INDEX(Raw_DATA!Q:Q,MATCH(Risk7_PlusY67!$D489,Raw_DATA!$A:$A,0)),"")</f>
        <v>368</v>
      </c>
      <c r="AN489" s="401">
        <f>IFERROR(INDEX(Raw_DATA!R:R,MATCH(Risk7_PlusY67!$D489,Raw_DATA!$A:$A,0)),"")</f>
        <v>56</v>
      </c>
      <c r="AO489" s="407"/>
      <c r="AP489" s="411" t="b">
        <f>AB489=AY489</f>
        <v>1</v>
      </c>
      <c r="AQ489" s="340">
        <f t="shared" si="160"/>
        <v>1</v>
      </c>
      <c r="AR489" s="123">
        <f t="shared" si="161"/>
        <v>1</v>
      </c>
      <c r="AS489" s="123">
        <f t="shared" si="162"/>
        <v>1</v>
      </c>
      <c r="AT489" s="123">
        <f>IF(OR(AND((K489&lt;0.8),(BE489&gt;180)),AND((K489&lt;0.8),(BE489&lt;10)),AND((K489&gt;=0.8),(BE489&lt;10)),AND((K489&gt;=0.8),(BE489&gt;90))),0,1)</f>
        <v>0</v>
      </c>
      <c r="AU489" s="123">
        <f t="shared" si="163"/>
        <v>0</v>
      </c>
      <c r="AV489" s="123">
        <f t="shared" si="164"/>
        <v>1</v>
      </c>
      <c r="AW489" s="123">
        <f t="shared" si="165"/>
        <v>0</v>
      </c>
      <c r="AX489" s="123">
        <f t="shared" si="166"/>
        <v>1</v>
      </c>
      <c r="AY489" s="416" t="str">
        <f t="shared" si="167"/>
        <v>B-</v>
      </c>
      <c r="AZ489" s="416" t="str">
        <f>R489&amp;AY489</f>
        <v>1B-</v>
      </c>
      <c r="BA489" s="417">
        <f>IFERROR(INDEX(Raw_DATA!L:L,MATCH(Risk7_PlusY67!$D489,Raw_DATA!$A:$A,0)),"")</f>
        <v>0.98</v>
      </c>
      <c r="BB489" s="417">
        <f>IFERROR(INDEX(AVGGroup!$H$5:$H$21,MATCH(Risk7_PlusY67!$BJ489,AVGGroup!$C$5:$C$21,0)),"")</f>
        <v>-3.95</v>
      </c>
      <c r="BC489" s="417">
        <f>IFERROR(INDEX(Raw_DATA!M:M,MATCH(Risk7_PlusY67!$D489,Raw_DATA!$A:$A,0)),"")</f>
        <v>-1.66</v>
      </c>
      <c r="BD489" s="418">
        <f>IFERROR(INDEX(AVGGroup!$J$5:$J$21,MATCH(Risk7_PlusY67!$BJ489,AVGGroup!$C$5:$C$21,0)),"")</f>
        <v>-8.8800000000000008</v>
      </c>
      <c r="BE489" s="407">
        <f>IFERROR(INDEX(Raw_DATA!N:N,MATCH(Risk7_PlusY67!$D489,Raw_DATA!$A:$A,0)),"")</f>
        <v>110</v>
      </c>
      <c r="BF489" s="407">
        <f>IFERROR(INDEX(Raw_DATA!O:O,MATCH(Risk7_PlusY67!$D489,Raw_DATA!$A:$A,0)),"")</f>
        <v>92</v>
      </c>
      <c r="BG489" s="407">
        <f>IFERROR(INDEX(Raw_DATA!P:P,MATCH(Risk7_PlusY67!$D489,Raw_DATA!$A:$A,0)),"")</f>
        <v>19</v>
      </c>
      <c r="BH489" s="407">
        <f>IFERROR(INDEX(Raw_DATA!Q:Q,MATCH(Risk7_PlusY67!$D489,Raw_DATA!$A:$A,0)),"")</f>
        <v>368</v>
      </c>
      <c r="BI489" s="407">
        <f>IFERROR(INDEX(Raw_DATA!R:R,MATCH(Risk7_PlusY67!$D489,Raw_DATA!$A:$A,0)),"")</f>
        <v>56</v>
      </c>
      <c r="BJ489" s="124" t="str">
        <f>INDEX('Org2567'!$BM:$BM,MATCH(Risk7_PlusY67!D489,'Org2567'!$D:$D,0))</f>
        <v>รพช.F2 P30,000-60,000</v>
      </c>
    </row>
    <row r="490" spans="1:62" x14ac:dyDescent="0.7">
      <c r="A490" s="206">
        <f>IF(ISBLANK(D490),"",COUNTA($D$3:D490))</f>
        <v>488</v>
      </c>
      <c r="B490" s="207">
        <f>IFERROR(INDEX(ID!$E:$E,MATCH(Risk7_PlusY67!$D490,ID!$A:$A,0)),"")</f>
        <v>7</v>
      </c>
      <c r="C490" s="207" t="str">
        <f>IFERROR(INDEX(ID!$I:$I,MATCH(Risk7_PlusY67!$D490,ID!$A:$A,0)),"")</f>
        <v>ร้อยเอ็ด</v>
      </c>
      <c r="D490" s="295" t="s">
        <v>493</v>
      </c>
      <c r="E490" s="207" t="str">
        <f>IFERROR(INDEX(ID!$C:$C,MATCH(Risk7_PlusY67!$D490,ID!$A:$A,0)),"")</f>
        <v>เมยวดี,รพช.</v>
      </c>
      <c r="F490" s="207" t="str">
        <f>IFERROR(INDEX(ID!$G:$G,MATCH(Risk7_PlusY67!$D490,ID!$A:$A,0)),"")</f>
        <v>รพช.</v>
      </c>
      <c r="G490" s="206">
        <f>IFERROR(INDEX(ID!$J:$J,MATCH(Risk7_PlusY67!$D490,ID!$A:$A,0)),"")</f>
        <v>30</v>
      </c>
      <c r="H490" s="208" t="str">
        <f>IFERROR(INDEX(ID!$P:$P,MATCH(Risk7_PlusY67!$D490,ID!$A:$A,0)),"")</f>
        <v>รพช.F2 P&lt;=30,000</v>
      </c>
      <c r="I490" s="209">
        <f>IFERROR(INDEX(Raw_DATA!E:E,MATCH(Risk7_PlusY67!$D490,Raw_DATA!$A:$A,0)),"")</f>
        <v>1.1399999999999999</v>
      </c>
      <c r="J490" s="209">
        <f>IFERROR(INDEX(Raw_DATA!F:F,MATCH(Risk7_PlusY67!$D490,Raw_DATA!$A:$A,0)),"")</f>
        <v>0.98</v>
      </c>
      <c r="K490" s="209">
        <f>IFERROR(INDEX(Raw_DATA!G:G,MATCH(Risk7_PlusY67!$D490,Raw_DATA!$A:$A,0)),"")</f>
        <v>0.46</v>
      </c>
      <c r="L490" s="209">
        <f>IFERROR(INDEX(Raw_DATA!H:H,MATCH(Risk7_PlusY67!$D490,Raw_DATA!$A:$A,0)),"")</f>
        <v>2695591.26</v>
      </c>
      <c r="M490" s="210">
        <f>IFERROR(INDEX(Raw_DATA!I:I,MATCH(Risk7_PlusY67!$D490,Raw_DATA!$A:$A,0)),"")</f>
        <v>-6025869.3399999999</v>
      </c>
      <c r="N490" s="206">
        <f t="shared" si="147"/>
        <v>3</v>
      </c>
      <c r="O490" s="206">
        <f t="shared" si="148"/>
        <v>1</v>
      </c>
      <c r="P490" s="206">
        <f t="shared" si="149"/>
        <v>1</v>
      </c>
      <c r="Q490" s="211">
        <f t="shared" si="150"/>
        <v>5.3</v>
      </c>
      <c r="R490" s="206">
        <f t="shared" si="151"/>
        <v>5</v>
      </c>
      <c r="S490" s="212">
        <f>IFERROR(INDEX(Raw_DATA!J:J,MATCH(Risk7_PlusY67!$D490,Raw_DATA!$A:$A,0)),"")</f>
        <v>-692095.16</v>
      </c>
      <c r="T490" s="213">
        <f>IFERROR(INDEX(Raw_DATA!K:K,MATCH(Risk7_PlusY67!$D490,Raw_DATA!$A:$A,0)),"")</f>
        <v>-10135016.880000001</v>
      </c>
      <c r="U490" s="214">
        <f t="shared" si="152"/>
        <v>1</v>
      </c>
      <c r="V490" s="214">
        <f t="shared" si="153"/>
        <v>0</v>
      </c>
      <c r="W490" s="214">
        <f>IF(OR(AND((K490&lt;0.8),(AJ490&gt;180)),AND((K490&lt;0.8),(AJ490&lt;10)),AND((K490&gt;=0.8),(AJ490&lt;10)),AND((K490&gt;=0.8),(AJ490&gt;90))),0,1)</f>
        <v>1</v>
      </c>
      <c r="X490" s="214">
        <f t="shared" si="154"/>
        <v>1</v>
      </c>
      <c r="Y490" s="214">
        <f t="shared" si="155"/>
        <v>0</v>
      </c>
      <c r="Z490" s="214">
        <f t="shared" si="156"/>
        <v>0</v>
      </c>
      <c r="AA490" s="214">
        <f t="shared" si="157"/>
        <v>0</v>
      </c>
      <c r="AB490" s="215" t="str">
        <f t="shared" si="158"/>
        <v>C</v>
      </c>
      <c r="AC490" s="215" t="str">
        <f t="shared" si="159"/>
        <v>5C</v>
      </c>
      <c r="AD490" s="216"/>
      <c r="AE490" s="216"/>
      <c r="AF490" s="434">
        <f>IFERROR(INDEX(Raw_DATA!L:L,MATCH(Risk7_PlusY67!$D490,Raw_DATA!$A:$A,0)),"")</f>
        <v>-0.95</v>
      </c>
      <c r="AG490" s="434">
        <f>IFERROR(INDEX(AVGGroup!$D$5:$D$21,MATCH(Risk7_PlusY67!$H490,AVGGroup!$C$5:$C$21,0)),"")</f>
        <v>-3.55</v>
      </c>
      <c r="AH490" s="434">
        <f>IFERROR(INDEX(Raw_DATA!M:M,MATCH(Risk7_PlusY67!$D490,Raw_DATA!$A:$A,0)),"")</f>
        <v>-11.93</v>
      </c>
      <c r="AI490" s="435">
        <f>IFERROR(INDEX(AVGGroup!$F$5:$F$21,MATCH(Risk7_PlusY67!$H490,AVGGroup!$C$5:$C$21,0)),"")</f>
        <v>-10.199999999999999</v>
      </c>
      <c r="AJ490" s="401">
        <f>IFERROR(INDEX(Raw_DATA!N:N,MATCH(Risk7_PlusY67!$D490,Raw_DATA!$A:$A,0)),"")</f>
        <v>174</v>
      </c>
      <c r="AK490" s="401">
        <f>IFERROR(INDEX(Raw_DATA!O:O,MATCH(Risk7_PlusY67!$D490,Raw_DATA!$A:$A,0)),"")</f>
        <v>43</v>
      </c>
      <c r="AL490" s="401">
        <f>IFERROR(INDEX(Raw_DATA!P:P,MATCH(Risk7_PlusY67!$D490,Raw_DATA!$A:$A,0)),"")</f>
        <v>90</v>
      </c>
      <c r="AM490" s="401">
        <f>IFERROR(INDEX(Raw_DATA!Q:Q,MATCH(Risk7_PlusY67!$D490,Raw_DATA!$A:$A,0)),"")</f>
        <v>750</v>
      </c>
      <c r="AN490" s="401">
        <f>IFERROR(INDEX(Raw_DATA!R:R,MATCH(Risk7_PlusY67!$D490,Raw_DATA!$A:$A,0)),"")</f>
        <v>79</v>
      </c>
      <c r="AO490" s="407"/>
      <c r="AP490" s="411" t="b">
        <f>AB490=AY490</f>
        <v>1</v>
      </c>
      <c r="AQ490" s="340">
        <f t="shared" si="160"/>
        <v>1</v>
      </c>
      <c r="AR490" s="123">
        <f t="shared" si="161"/>
        <v>1</v>
      </c>
      <c r="AS490" s="123">
        <f t="shared" si="162"/>
        <v>0</v>
      </c>
      <c r="AT490" s="123">
        <f>IF(OR(AND((K490&lt;0.8),(BE490&gt;180)),AND((K490&lt;0.8),(BE490&lt;10)),AND((K490&gt;=0.8),(BE490&lt;10)),AND((K490&gt;=0.8),(BE490&gt;90))),0,1)</f>
        <v>1</v>
      </c>
      <c r="AU490" s="123">
        <f t="shared" si="163"/>
        <v>1</v>
      </c>
      <c r="AV490" s="123">
        <f t="shared" si="164"/>
        <v>0</v>
      </c>
      <c r="AW490" s="123">
        <f t="shared" si="165"/>
        <v>0</v>
      </c>
      <c r="AX490" s="123">
        <f t="shared" si="166"/>
        <v>0</v>
      </c>
      <c r="AY490" s="416" t="str">
        <f t="shared" si="167"/>
        <v>C</v>
      </c>
      <c r="AZ490" s="416" t="str">
        <f>R490&amp;AY490</f>
        <v>5C</v>
      </c>
      <c r="BA490" s="417">
        <f>IFERROR(INDEX(Raw_DATA!L:L,MATCH(Risk7_PlusY67!$D490,Raw_DATA!$A:$A,0)),"")</f>
        <v>-0.95</v>
      </c>
      <c r="BB490" s="417">
        <f>IFERROR(INDEX(AVGGroup!$H$5:$H$21,MATCH(Risk7_PlusY67!$BJ490,AVGGroup!$C$5:$C$21,0)),"")</f>
        <v>-3.54</v>
      </c>
      <c r="BC490" s="417">
        <f>IFERROR(INDEX(Raw_DATA!M:M,MATCH(Risk7_PlusY67!$D490,Raw_DATA!$A:$A,0)),"")</f>
        <v>-11.93</v>
      </c>
      <c r="BD490" s="418">
        <f>IFERROR(INDEX(AVGGroup!$J$5:$J$21,MATCH(Risk7_PlusY67!$BJ490,AVGGroup!$C$5:$C$21,0)),"")</f>
        <v>-10.199999999999999</v>
      </c>
      <c r="BE490" s="407">
        <f>IFERROR(INDEX(Raw_DATA!N:N,MATCH(Risk7_PlusY67!$D490,Raw_DATA!$A:$A,0)),"")</f>
        <v>174</v>
      </c>
      <c r="BF490" s="407">
        <f>IFERROR(INDEX(Raw_DATA!O:O,MATCH(Risk7_PlusY67!$D490,Raw_DATA!$A:$A,0)),"")</f>
        <v>43</v>
      </c>
      <c r="BG490" s="407">
        <f>IFERROR(INDEX(Raw_DATA!P:P,MATCH(Risk7_PlusY67!$D490,Raw_DATA!$A:$A,0)),"")</f>
        <v>90</v>
      </c>
      <c r="BH490" s="407">
        <f>IFERROR(INDEX(Raw_DATA!Q:Q,MATCH(Risk7_PlusY67!$D490,Raw_DATA!$A:$A,0)),"")</f>
        <v>750</v>
      </c>
      <c r="BI490" s="407">
        <f>IFERROR(INDEX(Raw_DATA!R:R,MATCH(Risk7_PlusY67!$D490,Raw_DATA!$A:$A,0)),"")</f>
        <v>79</v>
      </c>
      <c r="BJ490" s="124" t="str">
        <f>INDEX('Org2567'!$BM:$BM,MATCH(Risk7_PlusY67!D490,'Org2567'!$D:$D,0))</f>
        <v>รพช.F2 P&lt;=30,000</v>
      </c>
    </row>
    <row r="491" spans="1:62" x14ac:dyDescent="0.7">
      <c r="A491" s="206">
        <f>IF(ISBLANK(D491),"",COUNTA($D$3:D491))</f>
        <v>489</v>
      </c>
      <c r="B491" s="207">
        <f>IFERROR(INDEX(ID!$E:$E,MATCH(Risk7_PlusY67!$D491,ID!$A:$A,0)),"")</f>
        <v>7</v>
      </c>
      <c r="C491" s="207" t="str">
        <f>IFERROR(INDEX(ID!$I:$I,MATCH(Risk7_PlusY67!$D491,ID!$A:$A,0)),"")</f>
        <v>ร้อยเอ็ด</v>
      </c>
      <c r="D491" s="295" t="s">
        <v>494</v>
      </c>
      <c r="E491" s="207" t="str">
        <f>IFERROR(INDEX(ID!$C:$C,MATCH(Risk7_PlusY67!$D491,ID!$A:$A,0)),"")</f>
        <v>ศรีสมเด็จ,รพช.</v>
      </c>
      <c r="F491" s="207" t="str">
        <f>IFERROR(INDEX(ID!$G:$G,MATCH(Risk7_PlusY67!$D491,ID!$A:$A,0)),"")</f>
        <v>รพช.</v>
      </c>
      <c r="G491" s="206">
        <f>IFERROR(INDEX(ID!$J:$J,MATCH(Risk7_PlusY67!$D491,ID!$A:$A,0)),"")</f>
        <v>37</v>
      </c>
      <c r="H491" s="208" t="str">
        <f>IFERROR(INDEX(ID!$P:$P,MATCH(Risk7_PlusY67!$D491,ID!$A:$A,0)),"")</f>
        <v>รพช.F2 P&lt;=30,000</v>
      </c>
      <c r="I491" s="209">
        <f>IFERROR(INDEX(Raw_DATA!E:E,MATCH(Risk7_PlusY67!$D491,Raw_DATA!$A:$A,0)),"")</f>
        <v>2.92</v>
      </c>
      <c r="J491" s="209">
        <f>IFERROR(INDEX(Raw_DATA!F:F,MATCH(Risk7_PlusY67!$D491,Raw_DATA!$A:$A,0)),"")</f>
        <v>2.64</v>
      </c>
      <c r="K491" s="209">
        <f>IFERROR(INDEX(Raw_DATA!G:G,MATCH(Risk7_PlusY67!$D491,Raw_DATA!$A:$A,0)),"")</f>
        <v>1.86</v>
      </c>
      <c r="L491" s="209">
        <f>IFERROR(INDEX(Raw_DATA!H:H,MATCH(Risk7_PlusY67!$D491,Raw_DATA!$A:$A,0)),"")</f>
        <v>36214430.859999999</v>
      </c>
      <c r="M491" s="210">
        <f>IFERROR(INDEX(Raw_DATA!I:I,MATCH(Risk7_PlusY67!$D491,Raw_DATA!$A:$A,0)),"")</f>
        <v>8233361.7599999998</v>
      </c>
      <c r="N491" s="206">
        <f t="shared" si="147"/>
        <v>0</v>
      </c>
      <c r="O491" s="206">
        <f t="shared" si="148"/>
        <v>0</v>
      </c>
      <c r="P491" s="206">
        <f t="shared" si="149"/>
        <v>0</v>
      </c>
      <c r="Q491" s="211" t="str">
        <f t="shared" si="150"/>
        <v/>
      </c>
      <c r="R491" s="206">
        <f t="shared" si="151"/>
        <v>0</v>
      </c>
      <c r="S491" s="212">
        <f>IFERROR(INDEX(Raw_DATA!J:J,MATCH(Risk7_PlusY67!$D491,Raw_DATA!$A:$A,0)),"")</f>
        <v>15022118.42</v>
      </c>
      <c r="T491" s="213">
        <f>IFERROR(INDEX(Raw_DATA!K:K,MATCH(Risk7_PlusY67!$D491,Raw_DATA!$A:$A,0)),"")</f>
        <v>16165389.65</v>
      </c>
      <c r="U491" s="214">
        <f t="shared" si="152"/>
        <v>1</v>
      </c>
      <c r="V491" s="214">
        <f t="shared" si="153"/>
        <v>1</v>
      </c>
      <c r="W491" s="214">
        <f>IF(OR(AND((K491&lt;0.8),(AJ491&gt;180)),AND((K491&lt;0.8),(AJ491&lt;10)),AND((K491&gt;=0.8),(AJ491&lt;10)),AND((K491&gt;=0.8),(AJ491&gt;90))),0,1)</f>
        <v>0</v>
      </c>
      <c r="X491" s="214">
        <f t="shared" si="154"/>
        <v>1</v>
      </c>
      <c r="Y491" s="214">
        <f t="shared" si="155"/>
        <v>1</v>
      </c>
      <c r="Z491" s="214">
        <f t="shared" si="156"/>
        <v>0</v>
      </c>
      <c r="AA491" s="214">
        <f t="shared" si="157"/>
        <v>0</v>
      </c>
      <c r="AB491" s="215" t="str">
        <f t="shared" si="158"/>
        <v>B-</v>
      </c>
      <c r="AC491" s="215" t="str">
        <f t="shared" si="159"/>
        <v>0B-</v>
      </c>
      <c r="AD491" s="216"/>
      <c r="AE491" s="216"/>
      <c r="AF491" s="434">
        <f>IFERROR(INDEX(Raw_DATA!L:L,MATCH(Risk7_PlusY67!$D491,Raw_DATA!$A:$A,0)),"")</f>
        <v>15.84</v>
      </c>
      <c r="AG491" s="434">
        <f>IFERROR(INDEX(AVGGroup!$D$5:$D$21,MATCH(Risk7_PlusY67!$H491,AVGGroup!$C$5:$C$21,0)),"")</f>
        <v>-3.55</v>
      </c>
      <c r="AH491" s="434">
        <f>IFERROR(INDEX(Raw_DATA!M:M,MATCH(Risk7_PlusY67!$D491,Raw_DATA!$A:$A,0)),"")</f>
        <v>8.14</v>
      </c>
      <c r="AI491" s="435">
        <f>IFERROR(INDEX(AVGGroup!$F$5:$F$21,MATCH(Risk7_PlusY67!$H491,AVGGroup!$C$5:$C$21,0)),"")</f>
        <v>-10.199999999999999</v>
      </c>
      <c r="AJ491" s="401">
        <f>IFERROR(INDEX(Raw_DATA!N:N,MATCH(Risk7_PlusY67!$D491,Raw_DATA!$A:$A,0)),"")</f>
        <v>157</v>
      </c>
      <c r="AK491" s="401">
        <f>IFERROR(INDEX(Raw_DATA!O:O,MATCH(Risk7_PlusY67!$D491,Raw_DATA!$A:$A,0)),"")</f>
        <v>23</v>
      </c>
      <c r="AL491" s="401">
        <f>IFERROR(INDEX(Raw_DATA!P:P,MATCH(Risk7_PlusY67!$D491,Raw_DATA!$A:$A,0)),"")</f>
        <v>28</v>
      </c>
      <c r="AM491" s="401">
        <f>IFERROR(INDEX(Raw_DATA!Q:Q,MATCH(Risk7_PlusY67!$D491,Raw_DATA!$A:$A,0)),"")</f>
        <v>389</v>
      </c>
      <c r="AN491" s="401">
        <f>IFERROR(INDEX(Raw_DATA!R:R,MATCH(Risk7_PlusY67!$D491,Raw_DATA!$A:$A,0)),"")</f>
        <v>111</v>
      </c>
      <c r="AO491" s="407"/>
      <c r="AP491" s="411" t="b">
        <f>AB491=AY491</f>
        <v>1</v>
      </c>
      <c r="AQ491" s="340">
        <f t="shared" si="160"/>
        <v>0</v>
      </c>
      <c r="AR491" s="123">
        <f t="shared" si="161"/>
        <v>1</v>
      </c>
      <c r="AS491" s="123">
        <f t="shared" si="162"/>
        <v>1</v>
      </c>
      <c r="AT491" s="123">
        <f>IF(OR(AND((K491&lt;0.8),(BE491&gt;180)),AND((K491&lt;0.8),(BE491&lt;10)),AND((K491&gt;=0.8),(BE491&lt;10)),AND((K491&gt;=0.8),(BE491&gt;90))),0,1)</f>
        <v>0</v>
      </c>
      <c r="AU491" s="123">
        <f t="shared" si="163"/>
        <v>1</v>
      </c>
      <c r="AV491" s="123">
        <f t="shared" si="164"/>
        <v>1</v>
      </c>
      <c r="AW491" s="123">
        <f t="shared" si="165"/>
        <v>0</v>
      </c>
      <c r="AX491" s="123">
        <f t="shared" si="166"/>
        <v>0</v>
      </c>
      <c r="AY491" s="416" t="str">
        <f t="shared" si="167"/>
        <v>B-</v>
      </c>
      <c r="AZ491" s="416" t="str">
        <f>R491&amp;AY491</f>
        <v>0B-</v>
      </c>
      <c r="BA491" s="417">
        <f>IFERROR(INDEX(Raw_DATA!L:L,MATCH(Risk7_PlusY67!$D491,Raw_DATA!$A:$A,0)),"")</f>
        <v>15.84</v>
      </c>
      <c r="BB491" s="417">
        <f>IFERROR(INDEX(AVGGroup!$H$5:$H$21,MATCH(Risk7_PlusY67!$BJ491,AVGGroup!$C$5:$C$21,0)),"")</f>
        <v>-3.54</v>
      </c>
      <c r="BC491" s="417">
        <f>IFERROR(INDEX(Raw_DATA!M:M,MATCH(Risk7_PlusY67!$D491,Raw_DATA!$A:$A,0)),"")</f>
        <v>8.14</v>
      </c>
      <c r="BD491" s="418">
        <f>IFERROR(INDEX(AVGGroup!$J$5:$J$21,MATCH(Risk7_PlusY67!$BJ491,AVGGroup!$C$5:$C$21,0)),"")</f>
        <v>-10.199999999999999</v>
      </c>
      <c r="BE491" s="407">
        <f>IFERROR(INDEX(Raw_DATA!N:N,MATCH(Risk7_PlusY67!$D491,Raw_DATA!$A:$A,0)),"")</f>
        <v>157</v>
      </c>
      <c r="BF491" s="407">
        <f>IFERROR(INDEX(Raw_DATA!O:O,MATCH(Risk7_PlusY67!$D491,Raw_DATA!$A:$A,0)),"")</f>
        <v>23</v>
      </c>
      <c r="BG491" s="407">
        <f>IFERROR(INDEX(Raw_DATA!P:P,MATCH(Risk7_PlusY67!$D491,Raw_DATA!$A:$A,0)),"")</f>
        <v>28</v>
      </c>
      <c r="BH491" s="407">
        <f>IFERROR(INDEX(Raw_DATA!Q:Q,MATCH(Risk7_PlusY67!$D491,Raw_DATA!$A:$A,0)),"")</f>
        <v>389</v>
      </c>
      <c r="BI491" s="407">
        <f>IFERROR(INDEX(Raw_DATA!R:R,MATCH(Risk7_PlusY67!$D491,Raw_DATA!$A:$A,0)),"")</f>
        <v>111</v>
      </c>
      <c r="BJ491" s="124" t="str">
        <f>INDEX('Org2567'!$BM:$BM,MATCH(Risk7_PlusY67!D491,'Org2567'!$D:$D,0))</f>
        <v>รพช.F2 P&lt;=30,000</v>
      </c>
    </row>
    <row r="492" spans="1:62" x14ac:dyDescent="0.7">
      <c r="A492" s="206">
        <f>IF(ISBLANK(D492),"",COUNTA($D$3:D492))</f>
        <v>490</v>
      </c>
      <c r="B492" s="207">
        <f>IFERROR(INDEX(ID!$E:$E,MATCH(Risk7_PlusY67!$D492,ID!$A:$A,0)),"")</f>
        <v>7</v>
      </c>
      <c r="C492" s="207" t="str">
        <f>IFERROR(INDEX(ID!$I:$I,MATCH(Risk7_PlusY67!$D492,ID!$A:$A,0)),"")</f>
        <v>ร้อยเอ็ด</v>
      </c>
      <c r="D492" s="295" t="s">
        <v>495</v>
      </c>
      <c r="E492" s="207" t="str">
        <f>IFERROR(INDEX(ID!$C:$C,MATCH(Risk7_PlusY67!$D492,ID!$A:$A,0)),"")</f>
        <v>จังหาร,รพช.</v>
      </c>
      <c r="F492" s="207" t="str">
        <f>IFERROR(INDEX(ID!$G:$G,MATCH(Risk7_PlusY67!$D492,ID!$A:$A,0)),"")</f>
        <v>รพช.</v>
      </c>
      <c r="G492" s="206">
        <f>IFERROR(INDEX(ID!$J:$J,MATCH(Risk7_PlusY67!$D492,ID!$A:$A,0)),"")</f>
        <v>35</v>
      </c>
      <c r="H492" s="208" t="str">
        <f>IFERROR(INDEX(ID!$P:$P,MATCH(Risk7_PlusY67!$D492,ID!$A:$A,0)),"")</f>
        <v>รพช.F2 P30,000-60,000</v>
      </c>
      <c r="I492" s="209">
        <f>IFERROR(INDEX(Raw_DATA!E:E,MATCH(Risk7_PlusY67!$D492,Raw_DATA!$A:$A,0)),"")</f>
        <v>3.52</v>
      </c>
      <c r="J492" s="209">
        <f>IFERROR(INDEX(Raw_DATA!F:F,MATCH(Risk7_PlusY67!$D492,Raw_DATA!$A:$A,0)),"")</f>
        <v>3.24</v>
      </c>
      <c r="K492" s="209">
        <f>IFERROR(INDEX(Raw_DATA!G:G,MATCH(Risk7_PlusY67!$D492,Raw_DATA!$A:$A,0)),"")</f>
        <v>2.58</v>
      </c>
      <c r="L492" s="209">
        <f>IFERROR(INDEX(Raw_DATA!H:H,MATCH(Risk7_PlusY67!$D492,Raw_DATA!$A:$A,0)),"")</f>
        <v>43896438.960000001</v>
      </c>
      <c r="M492" s="210">
        <f>IFERROR(INDEX(Raw_DATA!I:I,MATCH(Risk7_PlusY67!$D492,Raw_DATA!$A:$A,0)),"")</f>
        <v>-7401857.4800000004</v>
      </c>
      <c r="N492" s="206">
        <f t="shared" si="147"/>
        <v>0</v>
      </c>
      <c r="O492" s="206">
        <f t="shared" si="148"/>
        <v>1</v>
      </c>
      <c r="P492" s="206">
        <f t="shared" si="149"/>
        <v>0</v>
      </c>
      <c r="Q492" s="211">
        <f t="shared" si="150"/>
        <v>71.099999999999994</v>
      </c>
      <c r="R492" s="206">
        <f t="shared" si="151"/>
        <v>1</v>
      </c>
      <c r="S492" s="212">
        <f>IFERROR(INDEX(Raw_DATA!J:J,MATCH(Risk7_PlusY67!$D492,Raw_DATA!$A:$A,0)),"")</f>
        <v>-3234983.84</v>
      </c>
      <c r="T492" s="213">
        <f>IFERROR(INDEX(Raw_DATA!K:K,MATCH(Risk7_PlusY67!$D492,Raw_DATA!$A:$A,0)),"")</f>
        <v>27585624.129999999</v>
      </c>
      <c r="U492" s="214">
        <f t="shared" si="152"/>
        <v>1</v>
      </c>
      <c r="V492" s="214">
        <f t="shared" si="153"/>
        <v>1</v>
      </c>
      <c r="W492" s="214">
        <f>IF(OR(AND((K492&lt;0.8),(AJ492&gt;180)),AND((K492&lt;0.8),(AJ492&lt;10)),AND((K492&gt;=0.8),(AJ492&lt;10)),AND((K492&gt;=0.8),(AJ492&gt;90))),0,1)</f>
        <v>0</v>
      </c>
      <c r="X492" s="214">
        <f t="shared" si="154"/>
        <v>1</v>
      </c>
      <c r="Y492" s="214">
        <f t="shared" si="155"/>
        <v>1</v>
      </c>
      <c r="Z492" s="214">
        <f t="shared" si="156"/>
        <v>0</v>
      </c>
      <c r="AA492" s="214">
        <f t="shared" si="157"/>
        <v>1</v>
      </c>
      <c r="AB492" s="215" t="str">
        <f t="shared" si="158"/>
        <v>B</v>
      </c>
      <c r="AC492" s="215" t="str">
        <f t="shared" si="159"/>
        <v>1B</v>
      </c>
      <c r="AD492" s="216"/>
      <c r="AE492" s="216"/>
      <c r="AF492" s="434">
        <f>IFERROR(INDEX(Raw_DATA!L:L,MATCH(Risk7_PlusY67!$D492,Raw_DATA!$A:$A,0)),"")</f>
        <v>-3.04</v>
      </c>
      <c r="AG492" s="434">
        <f>IFERROR(INDEX(AVGGroup!$D$5:$D$21,MATCH(Risk7_PlusY67!$H492,AVGGroup!$C$5:$C$21,0)),"")</f>
        <v>-4.37</v>
      </c>
      <c r="AH492" s="434">
        <f>IFERROR(INDEX(Raw_DATA!M:M,MATCH(Risk7_PlusY67!$D492,Raw_DATA!$A:$A,0)),"")</f>
        <v>-7.75</v>
      </c>
      <c r="AI492" s="435">
        <f>IFERROR(INDEX(AVGGroup!$F$5:$F$21,MATCH(Risk7_PlusY67!$H492,AVGGroup!$C$5:$C$21,0)),"")</f>
        <v>-9.19</v>
      </c>
      <c r="AJ492" s="401">
        <f>IFERROR(INDEX(Raw_DATA!N:N,MATCH(Risk7_PlusY67!$D492,Raw_DATA!$A:$A,0)),"")</f>
        <v>106</v>
      </c>
      <c r="AK492" s="401">
        <f>IFERROR(INDEX(Raw_DATA!O:O,MATCH(Risk7_PlusY67!$D492,Raw_DATA!$A:$A,0)),"")</f>
        <v>41</v>
      </c>
      <c r="AL492" s="401">
        <f>IFERROR(INDEX(Raw_DATA!P:P,MATCH(Risk7_PlusY67!$D492,Raw_DATA!$A:$A,0)),"")</f>
        <v>41</v>
      </c>
      <c r="AM492" s="401">
        <f>IFERROR(INDEX(Raw_DATA!Q:Q,MATCH(Risk7_PlusY67!$D492,Raw_DATA!$A:$A,0)),"")</f>
        <v>419</v>
      </c>
      <c r="AN492" s="401">
        <f>IFERROR(INDEX(Raw_DATA!R:R,MATCH(Risk7_PlusY67!$D492,Raw_DATA!$A:$A,0)),"")</f>
        <v>59</v>
      </c>
      <c r="AO492" s="407"/>
      <c r="AP492" s="411" t="b">
        <f>AB492=AY492</f>
        <v>1</v>
      </c>
      <c r="AQ492" s="340">
        <f t="shared" si="160"/>
        <v>1</v>
      </c>
      <c r="AR492" s="123">
        <f t="shared" si="161"/>
        <v>1</v>
      </c>
      <c r="AS492" s="123">
        <f t="shared" si="162"/>
        <v>1</v>
      </c>
      <c r="AT492" s="123">
        <f>IF(OR(AND((K492&lt;0.8),(BE492&gt;180)),AND((K492&lt;0.8),(BE492&lt;10)),AND((K492&gt;=0.8),(BE492&lt;10)),AND((K492&gt;=0.8),(BE492&gt;90))),0,1)</f>
        <v>0</v>
      </c>
      <c r="AU492" s="123">
        <f t="shared" si="163"/>
        <v>1</v>
      </c>
      <c r="AV492" s="123">
        <f t="shared" si="164"/>
        <v>1</v>
      </c>
      <c r="AW492" s="123">
        <f t="shared" si="165"/>
        <v>0</v>
      </c>
      <c r="AX492" s="123">
        <f t="shared" si="166"/>
        <v>1</v>
      </c>
      <c r="AY492" s="416" t="str">
        <f t="shared" si="167"/>
        <v>B</v>
      </c>
      <c r="AZ492" s="416" t="str">
        <f>R492&amp;AY492</f>
        <v>1B</v>
      </c>
      <c r="BA492" s="417">
        <f>IFERROR(INDEX(Raw_DATA!L:L,MATCH(Risk7_PlusY67!$D492,Raw_DATA!$A:$A,0)),"")</f>
        <v>-3.04</v>
      </c>
      <c r="BB492" s="417">
        <f>IFERROR(INDEX(AVGGroup!$H$5:$H$21,MATCH(Risk7_PlusY67!$BJ492,AVGGroup!$C$5:$C$21,0)),"")</f>
        <v>-3.95</v>
      </c>
      <c r="BC492" s="417">
        <f>IFERROR(INDEX(Raw_DATA!M:M,MATCH(Risk7_PlusY67!$D492,Raw_DATA!$A:$A,0)),"")</f>
        <v>-7.75</v>
      </c>
      <c r="BD492" s="418">
        <f>IFERROR(INDEX(AVGGroup!$J$5:$J$21,MATCH(Risk7_PlusY67!$BJ492,AVGGroup!$C$5:$C$21,0)),"")</f>
        <v>-8.8800000000000008</v>
      </c>
      <c r="BE492" s="407">
        <f>IFERROR(INDEX(Raw_DATA!N:N,MATCH(Risk7_PlusY67!$D492,Raw_DATA!$A:$A,0)),"")</f>
        <v>106</v>
      </c>
      <c r="BF492" s="407">
        <f>IFERROR(INDEX(Raw_DATA!O:O,MATCH(Risk7_PlusY67!$D492,Raw_DATA!$A:$A,0)),"")</f>
        <v>41</v>
      </c>
      <c r="BG492" s="407">
        <f>IFERROR(INDEX(Raw_DATA!P:P,MATCH(Risk7_PlusY67!$D492,Raw_DATA!$A:$A,0)),"")</f>
        <v>41</v>
      </c>
      <c r="BH492" s="407">
        <f>IFERROR(INDEX(Raw_DATA!Q:Q,MATCH(Risk7_PlusY67!$D492,Raw_DATA!$A:$A,0)),"")</f>
        <v>419</v>
      </c>
      <c r="BI492" s="407">
        <f>IFERROR(INDEX(Raw_DATA!R:R,MATCH(Risk7_PlusY67!$D492,Raw_DATA!$A:$A,0)),"")</f>
        <v>59</v>
      </c>
      <c r="BJ492" s="124" t="str">
        <f>INDEX('Org2567'!$BM:$BM,MATCH(Risk7_PlusY67!D492,'Org2567'!$D:$D,0))</f>
        <v>รพช.F2 P30,000-60,000</v>
      </c>
    </row>
    <row r="493" spans="1:62" x14ac:dyDescent="0.7">
      <c r="A493" s="206">
        <f>IF(ISBLANK(D493),"",COUNTA($D$3:D493))</f>
        <v>491</v>
      </c>
      <c r="B493" s="207">
        <f>IFERROR(INDEX(ID!$E:$E,MATCH(Risk7_PlusY67!$D493,ID!$A:$A,0)),"")</f>
        <v>7</v>
      </c>
      <c r="C493" s="207" t="str">
        <f>IFERROR(INDEX(ID!$I:$I,MATCH(Risk7_PlusY67!$D493,ID!$A:$A,0)),"")</f>
        <v>ร้อยเอ็ด</v>
      </c>
      <c r="D493" s="295" t="s">
        <v>496</v>
      </c>
      <c r="E493" s="207" t="str">
        <f>IFERROR(INDEX(ID!$C:$C,MATCH(Risk7_PlusY67!$D493,ID!$A:$A,0)),"")</f>
        <v>ทุ่งเขาหลวง,รพช.</v>
      </c>
      <c r="F493" s="207" t="str">
        <f>IFERROR(INDEX(ID!$G:$G,MATCH(Risk7_PlusY67!$D493,ID!$A:$A,0)),"")</f>
        <v>รพช.</v>
      </c>
      <c r="G493" s="206">
        <f>IFERROR(INDEX(ID!$J:$J,MATCH(Risk7_PlusY67!$D493,ID!$A:$A,0)),"")</f>
        <v>10</v>
      </c>
      <c r="H493" s="208" t="str">
        <f>IFERROR(INDEX(ID!$P:$P,MATCH(Risk7_PlusY67!$D493,ID!$A:$A,0)),"")</f>
        <v>รพช.F3 P15,000-25,000</v>
      </c>
      <c r="I493" s="209">
        <f>IFERROR(INDEX(Raw_DATA!E:E,MATCH(Risk7_PlusY67!$D493,Raw_DATA!$A:$A,0)),"")</f>
        <v>5.52</v>
      </c>
      <c r="J493" s="209">
        <f>IFERROR(INDEX(Raw_DATA!F:F,MATCH(Risk7_PlusY67!$D493,Raw_DATA!$A:$A,0)),"")</f>
        <v>5.01</v>
      </c>
      <c r="K493" s="209">
        <f>IFERROR(INDEX(Raw_DATA!G:G,MATCH(Risk7_PlusY67!$D493,Raw_DATA!$A:$A,0)),"")</f>
        <v>3.84</v>
      </c>
      <c r="L493" s="209">
        <f>IFERROR(INDEX(Raw_DATA!H:H,MATCH(Risk7_PlusY67!$D493,Raw_DATA!$A:$A,0)),"")</f>
        <v>33898380.210000001</v>
      </c>
      <c r="M493" s="210">
        <f>IFERROR(INDEX(Raw_DATA!I:I,MATCH(Risk7_PlusY67!$D493,Raw_DATA!$A:$A,0)),"")</f>
        <v>-6713616.4100000001</v>
      </c>
      <c r="N493" s="206">
        <f t="shared" si="147"/>
        <v>0</v>
      </c>
      <c r="O493" s="206">
        <f t="shared" si="148"/>
        <v>1</v>
      </c>
      <c r="P493" s="206">
        <f t="shared" si="149"/>
        <v>0</v>
      </c>
      <c r="Q493" s="211">
        <f t="shared" si="150"/>
        <v>60.5</v>
      </c>
      <c r="R493" s="206">
        <f t="shared" si="151"/>
        <v>1</v>
      </c>
      <c r="S493" s="212">
        <f>IFERROR(INDEX(Raw_DATA!J:J,MATCH(Risk7_PlusY67!$D493,Raw_DATA!$A:$A,0)),"")</f>
        <v>314581.28999999998</v>
      </c>
      <c r="T493" s="213">
        <f>IFERROR(INDEX(Raw_DATA!K:K,MATCH(Risk7_PlusY67!$D493,Raw_DATA!$A:$A,0)),"")</f>
        <v>21294355.489999998</v>
      </c>
      <c r="U493" s="214">
        <f t="shared" si="152"/>
        <v>0</v>
      </c>
      <c r="V493" s="214">
        <f t="shared" si="153"/>
        <v>0</v>
      </c>
      <c r="W493" s="214">
        <f>IF(OR(AND((K493&lt;0.8),(AJ493&gt;180)),AND((K493&lt;0.8),(AJ493&lt;10)),AND((K493&gt;=0.8),(AJ493&lt;10)),AND((K493&gt;=0.8),(AJ493&gt;90))),0,1)</f>
        <v>1</v>
      </c>
      <c r="X493" s="214">
        <f t="shared" si="154"/>
        <v>0</v>
      </c>
      <c r="Y493" s="214">
        <f t="shared" si="155"/>
        <v>0</v>
      </c>
      <c r="Z493" s="214">
        <f t="shared" si="156"/>
        <v>0</v>
      </c>
      <c r="AA493" s="214">
        <f t="shared" si="157"/>
        <v>0</v>
      </c>
      <c r="AB493" s="215" t="str">
        <f t="shared" si="158"/>
        <v>D</v>
      </c>
      <c r="AC493" s="215" t="str">
        <f t="shared" si="159"/>
        <v>1D</v>
      </c>
      <c r="AD493" s="216"/>
      <c r="AE493" s="216"/>
      <c r="AF493" s="434">
        <f>IFERROR(INDEX(Raw_DATA!L:L,MATCH(Risk7_PlusY67!$D493,Raw_DATA!$A:$A,0)),"")</f>
        <v>0.57999999999999996</v>
      </c>
      <c r="AG493" s="434">
        <f>IFERROR(INDEX(AVGGroup!$D$5:$D$21,MATCH(Risk7_PlusY67!$H493,AVGGroup!$C$5:$C$21,0)),"")</f>
        <v>5.15</v>
      </c>
      <c r="AH493" s="434">
        <f>IFERROR(INDEX(Raw_DATA!M:M,MATCH(Risk7_PlusY67!$D493,Raw_DATA!$A:$A,0)),"")</f>
        <v>-6.63</v>
      </c>
      <c r="AI493" s="435">
        <f>IFERROR(INDEX(AVGGroup!$F$5:$F$21,MATCH(Risk7_PlusY67!$H493,AVGGroup!$C$5:$C$21,0)),"")</f>
        <v>-2.83</v>
      </c>
      <c r="AJ493" s="401">
        <f>IFERROR(INDEX(Raw_DATA!N:N,MATCH(Risk7_PlusY67!$D493,Raw_DATA!$A:$A,0)),"")</f>
        <v>55</v>
      </c>
      <c r="AK493" s="401">
        <f>IFERROR(INDEX(Raw_DATA!O:O,MATCH(Risk7_PlusY67!$D493,Raw_DATA!$A:$A,0)),"")</f>
        <v>66</v>
      </c>
      <c r="AL493" s="401">
        <f>IFERROR(INDEX(Raw_DATA!P:P,MATCH(Risk7_PlusY67!$D493,Raw_DATA!$A:$A,0)),"")</f>
        <v>62</v>
      </c>
      <c r="AM493" s="401">
        <f>IFERROR(INDEX(Raw_DATA!Q:Q,MATCH(Risk7_PlusY67!$D493,Raw_DATA!$A:$A,0)),"")</f>
        <v>408</v>
      </c>
      <c r="AN493" s="401">
        <f>IFERROR(INDEX(Raw_DATA!R:R,MATCH(Risk7_PlusY67!$D493,Raw_DATA!$A:$A,0)),"")</f>
        <v>91</v>
      </c>
      <c r="AO493" s="407"/>
      <c r="AP493" s="411" t="b">
        <f>AB493=AY493</f>
        <v>1</v>
      </c>
      <c r="AQ493" s="340">
        <f t="shared" si="160"/>
        <v>1</v>
      </c>
      <c r="AR493" s="123">
        <f t="shared" si="161"/>
        <v>0</v>
      </c>
      <c r="AS493" s="123">
        <f t="shared" si="162"/>
        <v>0</v>
      </c>
      <c r="AT493" s="123">
        <f>IF(OR(AND((K493&lt;0.8),(BE493&gt;180)),AND((K493&lt;0.8),(BE493&lt;10)),AND((K493&gt;=0.8),(BE493&lt;10)),AND((K493&gt;=0.8),(BE493&gt;90))),0,1)</f>
        <v>1</v>
      </c>
      <c r="AU493" s="123">
        <f t="shared" si="163"/>
        <v>0</v>
      </c>
      <c r="AV493" s="123">
        <f t="shared" si="164"/>
        <v>0</v>
      </c>
      <c r="AW493" s="123">
        <f t="shared" si="165"/>
        <v>0</v>
      </c>
      <c r="AX493" s="123">
        <f t="shared" si="166"/>
        <v>0</v>
      </c>
      <c r="AY493" s="416" t="str">
        <f t="shared" si="167"/>
        <v>D</v>
      </c>
      <c r="AZ493" s="416" t="str">
        <f>R493&amp;AY493</f>
        <v>1D</v>
      </c>
      <c r="BA493" s="417">
        <f>IFERROR(INDEX(Raw_DATA!L:L,MATCH(Risk7_PlusY67!$D493,Raw_DATA!$A:$A,0)),"")</f>
        <v>0.57999999999999996</v>
      </c>
      <c r="BB493" s="417">
        <f>IFERROR(INDEX(AVGGroup!$H$5:$H$21,MATCH(Risk7_PlusY67!$BJ493,AVGGroup!$C$5:$C$21,0)),"")</f>
        <v>5.15</v>
      </c>
      <c r="BC493" s="417">
        <f>IFERROR(INDEX(Raw_DATA!M:M,MATCH(Risk7_PlusY67!$D493,Raw_DATA!$A:$A,0)),"")</f>
        <v>-6.63</v>
      </c>
      <c r="BD493" s="418">
        <f>IFERROR(INDEX(AVGGroup!$J$5:$J$21,MATCH(Risk7_PlusY67!$BJ493,AVGGroup!$C$5:$C$21,0)),"")</f>
        <v>-2.83</v>
      </c>
      <c r="BE493" s="407">
        <f>IFERROR(INDEX(Raw_DATA!N:N,MATCH(Risk7_PlusY67!$D493,Raw_DATA!$A:$A,0)),"")</f>
        <v>55</v>
      </c>
      <c r="BF493" s="407">
        <f>IFERROR(INDEX(Raw_DATA!O:O,MATCH(Risk7_PlusY67!$D493,Raw_DATA!$A:$A,0)),"")</f>
        <v>66</v>
      </c>
      <c r="BG493" s="407">
        <f>IFERROR(INDEX(Raw_DATA!P:P,MATCH(Risk7_PlusY67!$D493,Raw_DATA!$A:$A,0)),"")</f>
        <v>62</v>
      </c>
      <c r="BH493" s="407">
        <f>IFERROR(INDEX(Raw_DATA!Q:Q,MATCH(Risk7_PlusY67!$D493,Raw_DATA!$A:$A,0)),"")</f>
        <v>408</v>
      </c>
      <c r="BI493" s="407">
        <f>IFERROR(INDEX(Raw_DATA!R:R,MATCH(Risk7_PlusY67!$D493,Raw_DATA!$A:$A,0)),"")</f>
        <v>91</v>
      </c>
      <c r="BJ493" s="124" t="str">
        <f>INDEX('Org2567'!$BM:$BM,MATCH(Risk7_PlusY67!D493,'Org2567'!$D:$D,0))</f>
        <v>รพช.F3 P15,000-25,000</v>
      </c>
    </row>
    <row r="494" spans="1:62" x14ac:dyDescent="0.7">
      <c r="A494" s="206">
        <f>IF(ISBLANK(D494),"",COUNTA($D$3:D494))</f>
        <v>492</v>
      </c>
      <c r="B494" s="207">
        <f>IFERROR(INDEX(ID!$E:$E,MATCH(Risk7_PlusY67!$D494,ID!$A:$A,0)),"")</f>
        <v>7</v>
      </c>
      <c r="C494" s="207" t="str">
        <f>IFERROR(INDEX(ID!$I:$I,MATCH(Risk7_PlusY67!$D494,ID!$A:$A,0)),"")</f>
        <v>ร้อยเอ็ด</v>
      </c>
      <c r="D494" s="295" t="s">
        <v>497</v>
      </c>
      <c r="E494" s="207" t="str">
        <f>IFERROR(INDEX(ID!$C:$C,MATCH(Risk7_PlusY67!$D494,ID!$A:$A,0)),"")</f>
        <v>เชียงขวัญ,รพช.</v>
      </c>
      <c r="F494" s="207" t="str">
        <f>IFERROR(INDEX(ID!$G:$G,MATCH(Risk7_PlusY67!$D494,ID!$A:$A,0)),"")</f>
        <v>รพช.</v>
      </c>
      <c r="G494" s="206">
        <f>IFERROR(INDEX(ID!$J:$J,MATCH(Risk7_PlusY67!$D494,ID!$A:$A,0)),"")</f>
        <v>0</v>
      </c>
      <c r="H494" s="208" t="str">
        <f>IFERROR(INDEX(ID!$P:$P,MATCH(Risk7_PlusY67!$D494,ID!$A:$A,0)),"")</f>
        <v>รพช.F3 P15,000-25,000</v>
      </c>
      <c r="I494" s="209">
        <f>IFERROR(INDEX(Raw_DATA!E:E,MATCH(Risk7_PlusY67!$D494,Raw_DATA!$A:$A,0)),"")</f>
        <v>2.3199999999999998</v>
      </c>
      <c r="J494" s="209">
        <f>IFERROR(INDEX(Raw_DATA!F:F,MATCH(Risk7_PlusY67!$D494,Raw_DATA!$A:$A,0)),"")</f>
        <v>2.0299999999999998</v>
      </c>
      <c r="K494" s="209">
        <f>IFERROR(INDEX(Raw_DATA!G:G,MATCH(Risk7_PlusY67!$D494,Raw_DATA!$A:$A,0)),"")</f>
        <v>1.06</v>
      </c>
      <c r="L494" s="209">
        <f>IFERROR(INDEX(Raw_DATA!H:H,MATCH(Risk7_PlusY67!$D494,Raw_DATA!$A:$A,0)),"")</f>
        <v>10751720.220000001</v>
      </c>
      <c r="M494" s="210">
        <f>IFERROR(INDEX(Raw_DATA!I:I,MATCH(Risk7_PlusY67!$D494,Raw_DATA!$A:$A,0)),"")</f>
        <v>495674.34</v>
      </c>
      <c r="N494" s="206">
        <f t="shared" si="147"/>
        <v>0</v>
      </c>
      <c r="O494" s="206">
        <f t="shared" si="148"/>
        <v>0</v>
      </c>
      <c r="P494" s="206">
        <f t="shared" si="149"/>
        <v>0</v>
      </c>
      <c r="Q494" s="211" t="str">
        <f t="shared" si="150"/>
        <v/>
      </c>
      <c r="R494" s="206">
        <f t="shared" si="151"/>
        <v>0</v>
      </c>
      <c r="S494" s="212">
        <f>IFERROR(INDEX(Raw_DATA!J:J,MATCH(Risk7_PlusY67!$D494,Raw_DATA!$A:$A,0)),"")</f>
        <v>5849019.9199999999</v>
      </c>
      <c r="T494" s="213">
        <f>IFERROR(INDEX(Raw_DATA!K:K,MATCH(Risk7_PlusY67!$D494,Raw_DATA!$A:$A,0)),"")</f>
        <v>493434.83</v>
      </c>
      <c r="U494" s="214">
        <f t="shared" si="152"/>
        <v>1</v>
      </c>
      <c r="V494" s="214">
        <f t="shared" si="153"/>
        <v>1</v>
      </c>
      <c r="W494" s="214">
        <f>IF(OR(AND((K494&lt;0.8),(AJ494&gt;180)),AND((K494&lt;0.8),(AJ494&lt;10)),AND((K494&gt;=0.8),(AJ494&lt;10)),AND((K494&gt;=0.8),(AJ494&gt;90))),0,1)</f>
        <v>0</v>
      </c>
      <c r="X494" s="214">
        <f t="shared" si="154"/>
        <v>0</v>
      </c>
      <c r="Y494" s="214">
        <f t="shared" si="155"/>
        <v>0</v>
      </c>
      <c r="Z494" s="214">
        <f t="shared" si="156"/>
        <v>0</v>
      </c>
      <c r="AA494" s="214">
        <f t="shared" si="157"/>
        <v>0</v>
      </c>
      <c r="AB494" s="215" t="str">
        <f t="shared" si="158"/>
        <v>C-</v>
      </c>
      <c r="AC494" s="215" t="str">
        <f t="shared" si="159"/>
        <v>0C-</v>
      </c>
      <c r="AD494" s="216"/>
      <c r="AE494" s="216"/>
      <c r="AF494" s="434">
        <f>IFERROR(INDEX(Raw_DATA!L:L,MATCH(Risk7_PlusY67!$D494,Raw_DATA!$A:$A,0)),"")</f>
        <v>12.29</v>
      </c>
      <c r="AG494" s="434">
        <f>IFERROR(INDEX(AVGGroup!$D$5:$D$21,MATCH(Risk7_PlusY67!$H494,AVGGroup!$C$5:$C$21,0)),"")</f>
        <v>5.15</v>
      </c>
      <c r="AH494" s="434">
        <f>IFERROR(INDEX(Raw_DATA!M:M,MATCH(Risk7_PlusY67!$D494,Raw_DATA!$A:$A,0)),"")</f>
        <v>0.77</v>
      </c>
      <c r="AI494" s="435">
        <f>IFERROR(INDEX(AVGGroup!$F$5:$F$21,MATCH(Risk7_PlusY67!$H494,AVGGroup!$C$5:$C$21,0)),"")</f>
        <v>-2.83</v>
      </c>
      <c r="AJ494" s="401">
        <f>IFERROR(INDEX(Raw_DATA!N:N,MATCH(Risk7_PlusY67!$D494,Raw_DATA!$A:$A,0)),"")</f>
        <v>120</v>
      </c>
      <c r="AK494" s="401">
        <f>IFERROR(INDEX(Raw_DATA!O:O,MATCH(Risk7_PlusY67!$D494,Raw_DATA!$A:$A,0)),"")</f>
        <v>151</v>
      </c>
      <c r="AL494" s="401">
        <f>IFERROR(INDEX(Raw_DATA!P:P,MATCH(Risk7_PlusY67!$D494,Raw_DATA!$A:$A,0)),"")</f>
        <v>70</v>
      </c>
      <c r="AM494" s="401">
        <f>IFERROR(INDEX(Raw_DATA!Q:Q,MATCH(Risk7_PlusY67!$D494,Raw_DATA!$A:$A,0)),"")</f>
        <v>302</v>
      </c>
      <c r="AN494" s="401">
        <f>IFERROR(INDEX(Raw_DATA!R:R,MATCH(Risk7_PlusY67!$D494,Raw_DATA!$A:$A,0)),"")</f>
        <v>69</v>
      </c>
      <c r="AO494" s="407"/>
      <c r="AP494" s="411" t="b">
        <f>AB494=AY494</f>
        <v>1</v>
      </c>
      <c r="AQ494" s="340">
        <f t="shared" si="160"/>
        <v>0</v>
      </c>
      <c r="AR494" s="123">
        <f t="shared" si="161"/>
        <v>1</v>
      </c>
      <c r="AS494" s="123">
        <f t="shared" si="162"/>
        <v>1</v>
      </c>
      <c r="AT494" s="123">
        <f>IF(OR(AND((K494&lt;0.8),(BE494&gt;180)),AND((K494&lt;0.8),(BE494&lt;10)),AND((K494&gt;=0.8),(BE494&lt;10)),AND((K494&gt;=0.8),(BE494&gt;90))),0,1)</f>
        <v>0</v>
      </c>
      <c r="AU494" s="123">
        <f t="shared" si="163"/>
        <v>0</v>
      </c>
      <c r="AV494" s="123">
        <f t="shared" si="164"/>
        <v>0</v>
      </c>
      <c r="AW494" s="123">
        <f t="shared" si="165"/>
        <v>0</v>
      </c>
      <c r="AX494" s="123">
        <f t="shared" si="166"/>
        <v>0</v>
      </c>
      <c r="AY494" s="416" t="str">
        <f t="shared" si="167"/>
        <v>C-</v>
      </c>
      <c r="AZ494" s="416" t="str">
        <f>R494&amp;AY494</f>
        <v>0C-</v>
      </c>
      <c r="BA494" s="417">
        <f>IFERROR(INDEX(Raw_DATA!L:L,MATCH(Risk7_PlusY67!$D494,Raw_DATA!$A:$A,0)),"")</f>
        <v>12.29</v>
      </c>
      <c r="BB494" s="417">
        <f>IFERROR(INDEX(AVGGroup!$H$5:$H$21,MATCH(Risk7_PlusY67!$BJ494,AVGGroup!$C$5:$C$21,0)),"")</f>
        <v>5.15</v>
      </c>
      <c r="BC494" s="417">
        <f>IFERROR(INDEX(Raw_DATA!M:M,MATCH(Risk7_PlusY67!$D494,Raw_DATA!$A:$A,0)),"")</f>
        <v>0.77</v>
      </c>
      <c r="BD494" s="418">
        <f>IFERROR(INDEX(AVGGroup!$J$5:$J$21,MATCH(Risk7_PlusY67!$BJ494,AVGGroup!$C$5:$C$21,0)),"")</f>
        <v>-2.83</v>
      </c>
      <c r="BE494" s="407">
        <f>IFERROR(INDEX(Raw_DATA!N:N,MATCH(Risk7_PlusY67!$D494,Raw_DATA!$A:$A,0)),"")</f>
        <v>120</v>
      </c>
      <c r="BF494" s="407">
        <f>IFERROR(INDEX(Raw_DATA!O:O,MATCH(Risk7_PlusY67!$D494,Raw_DATA!$A:$A,0)),"")</f>
        <v>151</v>
      </c>
      <c r="BG494" s="407">
        <f>IFERROR(INDEX(Raw_DATA!P:P,MATCH(Risk7_PlusY67!$D494,Raw_DATA!$A:$A,0)),"")</f>
        <v>70</v>
      </c>
      <c r="BH494" s="407">
        <f>IFERROR(INDEX(Raw_DATA!Q:Q,MATCH(Risk7_PlusY67!$D494,Raw_DATA!$A:$A,0)),"")</f>
        <v>302</v>
      </c>
      <c r="BI494" s="407">
        <f>IFERROR(INDEX(Raw_DATA!R:R,MATCH(Risk7_PlusY67!$D494,Raw_DATA!$A:$A,0)),"")</f>
        <v>69</v>
      </c>
      <c r="BJ494" s="124" t="str">
        <f>INDEX('Org2567'!$BM:$BM,MATCH(Risk7_PlusY67!D494,'Org2567'!$D:$D,0))</f>
        <v>รพช.F3 P15,000-25,000</v>
      </c>
    </row>
    <row r="495" spans="1:62" x14ac:dyDescent="0.7">
      <c r="A495" s="206">
        <f>IF(ISBLANK(D495),"",COUNTA($D$3:D495))</f>
        <v>493</v>
      </c>
      <c r="B495" s="207">
        <f>IFERROR(INDEX(ID!$E:$E,MATCH(Risk7_PlusY67!$D495,ID!$A:$A,0)),"")</f>
        <v>7</v>
      </c>
      <c r="C495" s="207" t="str">
        <f>IFERROR(INDEX(ID!$I:$I,MATCH(Risk7_PlusY67!$D495,ID!$A:$A,0)),"")</f>
        <v>ร้อยเอ็ด</v>
      </c>
      <c r="D495" s="295" t="s">
        <v>498</v>
      </c>
      <c r="E495" s="207" t="str">
        <f>IFERROR(INDEX(ID!$C:$C,MATCH(Risk7_PlusY67!$D495,ID!$A:$A,0)),"")</f>
        <v>หนองฮี,รพช.</v>
      </c>
      <c r="F495" s="207" t="str">
        <f>IFERROR(INDEX(ID!$G:$G,MATCH(Risk7_PlusY67!$D495,ID!$A:$A,0)),"")</f>
        <v>รพช.</v>
      </c>
      <c r="G495" s="206">
        <f>IFERROR(INDEX(ID!$J:$J,MATCH(Risk7_PlusY67!$D495,ID!$A:$A,0)),"")</f>
        <v>28</v>
      </c>
      <c r="H495" s="208" t="str">
        <f>IFERROR(INDEX(ID!$P:$P,MATCH(Risk7_PlusY67!$D495,ID!$A:$A,0)),"")</f>
        <v>รพช.F3 P15,000-25,000</v>
      </c>
      <c r="I495" s="209">
        <f>IFERROR(INDEX(Raw_DATA!E:E,MATCH(Risk7_PlusY67!$D495,Raw_DATA!$A:$A,0)),"")</f>
        <v>2.68</v>
      </c>
      <c r="J495" s="209">
        <f>IFERROR(INDEX(Raw_DATA!F:F,MATCH(Risk7_PlusY67!$D495,Raw_DATA!$A:$A,0)),"")</f>
        <v>2.36</v>
      </c>
      <c r="K495" s="209">
        <f>IFERROR(INDEX(Raw_DATA!G:G,MATCH(Risk7_PlusY67!$D495,Raw_DATA!$A:$A,0)),"")</f>
        <v>1.24</v>
      </c>
      <c r="L495" s="209">
        <f>IFERROR(INDEX(Raw_DATA!H:H,MATCH(Risk7_PlusY67!$D495,Raw_DATA!$A:$A,0)),"")</f>
        <v>20311017.25</v>
      </c>
      <c r="M495" s="210">
        <f>IFERROR(INDEX(Raw_DATA!I:I,MATCH(Risk7_PlusY67!$D495,Raw_DATA!$A:$A,0)),"")</f>
        <v>-9538623.0099999998</v>
      </c>
      <c r="N495" s="206">
        <f t="shared" si="147"/>
        <v>0</v>
      </c>
      <c r="O495" s="206">
        <f t="shared" si="148"/>
        <v>1</v>
      </c>
      <c r="P495" s="206">
        <f t="shared" si="149"/>
        <v>0</v>
      </c>
      <c r="Q495" s="211">
        <f t="shared" si="150"/>
        <v>25.5</v>
      </c>
      <c r="R495" s="206">
        <f t="shared" si="151"/>
        <v>1</v>
      </c>
      <c r="S495" s="212">
        <f>IFERROR(INDEX(Raw_DATA!J:J,MATCH(Risk7_PlusY67!$D495,Raw_DATA!$A:$A,0)),"")</f>
        <v>-2620651.61</v>
      </c>
      <c r="T495" s="213">
        <f>IFERROR(INDEX(Raw_DATA!K:K,MATCH(Risk7_PlusY67!$D495,Raw_DATA!$A:$A,0)),"")</f>
        <v>2909765.37</v>
      </c>
      <c r="U495" s="214">
        <f t="shared" si="152"/>
        <v>0</v>
      </c>
      <c r="V495" s="214">
        <f t="shared" si="153"/>
        <v>0</v>
      </c>
      <c r="W495" s="214">
        <f>IF(OR(AND((K495&lt;0.8),(AJ495&gt;180)),AND((K495&lt;0.8),(AJ495&lt;10)),AND((K495&gt;=0.8),(AJ495&lt;10)),AND((K495&gt;=0.8),(AJ495&gt;90))),0,1)</f>
        <v>1</v>
      </c>
      <c r="X495" s="214">
        <f t="shared" si="154"/>
        <v>0</v>
      </c>
      <c r="Y495" s="214">
        <f t="shared" si="155"/>
        <v>0</v>
      </c>
      <c r="Z495" s="214">
        <f t="shared" si="156"/>
        <v>0</v>
      </c>
      <c r="AA495" s="214">
        <f t="shared" si="157"/>
        <v>0</v>
      </c>
      <c r="AB495" s="215" t="str">
        <f t="shared" si="158"/>
        <v>D</v>
      </c>
      <c r="AC495" s="215" t="str">
        <f t="shared" si="159"/>
        <v>1D</v>
      </c>
      <c r="AD495" s="216"/>
      <c r="AE495" s="216"/>
      <c r="AF495" s="434">
        <f>IFERROR(INDEX(Raw_DATA!L:L,MATCH(Risk7_PlusY67!$D495,Raw_DATA!$A:$A,0)),"")</f>
        <v>-4.12</v>
      </c>
      <c r="AG495" s="434">
        <f>IFERROR(INDEX(AVGGroup!$D$5:$D$21,MATCH(Risk7_PlusY67!$H495,AVGGroup!$C$5:$C$21,0)),"")</f>
        <v>5.15</v>
      </c>
      <c r="AH495" s="434">
        <f>IFERROR(INDEX(Raw_DATA!M:M,MATCH(Risk7_PlusY67!$D495,Raw_DATA!$A:$A,0)),"")</f>
        <v>-11.55</v>
      </c>
      <c r="AI495" s="435">
        <f>IFERROR(INDEX(AVGGroup!$F$5:$F$21,MATCH(Risk7_PlusY67!$H495,AVGGroup!$C$5:$C$21,0)),"")</f>
        <v>-2.83</v>
      </c>
      <c r="AJ495" s="401">
        <f>IFERROR(INDEX(Raw_DATA!N:N,MATCH(Risk7_PlusY67!$D495,Raw_DATA!$A:$A,0)),"")</f>
        <v>68</v>
      </c>
      <c r="AK495" s="401">
        <f>IFERROR(INDEX(Raw_DATA!O:O,MATCH(Risk7_PlusY67!$D495,Raw_DATA!$A:$A,0)),"")</f>
        <v>88</v>
      </c>
      <c r="AL495" s="401">
        <f>IFERROR(INDEX(Raw_DATA!P:P,MATCH(Risk7_PlusY67!$D495,Raw_DATA!$A:$A,0)),"")</f>
        <v>87</v>
      </c>
      <c r="AM495" s="401">
        <f>IFERROR(INDEX(Raw_DATA!Q:Q,MATCH(Risk7_PlusY67!$D495,Raw_DATA!$A:$A,0)),"")</f>
        <v>831</v>
      </c>
      <c r="AN495" s="401">
        <f>IFERROR(INDEX(Raw_DATA!R:R,MATCH(Risk7_PlusY67!$D495,Raw_DATA!$A:$A,0)),"")</f>
        <v>108</v>
      </c>
      <c r="AO495" s="407"/>
      <c r="AP495" s="411" t="b">
        <f>AB495=AY495</f>
        <v>1</v>
      </c>
      <c r="AQ495" s="340">
        <f t="shared" si="160"/>
        <v>1</v>
      </c>
      <c r="AR495" s="123">
        <f t="shared" si="161"/>
        <v>0</v>
      </c>
      <c r="AS495" s="123">
        <f t="shared" si="162"/>
        <v>0</v>
      </c>
      <c r="AT495" s="123">
        <f>IF(OR(AND((K495&lt;0.8),(BE495&gt;180)),AND((K495&lt;0.8),(BE495&lt;10)),AND((K495&gt;=0.8),(BE495&lt;10)),AND((K495&gt;=0.8),(BE495&gt;90))),0,1)</f>
        <v>1</v>
      </c>
      <c r="AU495" s="123">
        <f t="shared" si="163"/>
        <v>0</v>
      </c>
      <c r="AV495" s="123">
        <f t="shared" si="164"/>
        <v>0</v>
      </c>
      <c r="AW495" s="123">
        <f t="shared" si="165"/>
        <v>0</v>
      </c>
      <c r="AX495" s="123">
        <f t="shared" si="166"/>
        <v>0</v>
      </c>
      <c r="AY495" s="416" t="str">
        <f t="shared" si="167"/>
        <v>D</v>
      </c>
      <c r="AZ495" s="416" t="str">
        <f>R495&amp;AY495</f>
        <v>1D</v>
      </c>
      <c r="BA495" s="417">
        <f>IFERROR(INDEX(Raw_DATA!L:L,MATCH(Risk7_PlusY67!$D495,Raw_DATA!$A:$A,0)),"")</f>
        <v>-4.12</v>
      </c>
      <c r="BB495" s="417">
        <f>IFERROR(INDEX(AVGGroup!$H$5:$H$21,MATCH(Risk7_PlusY67!$BJ495,AVGGroup!$C$5:$C$21,0)),"")</f>
        <v>5.15</v>
      </c>
      <c r="BC495" s="417">
        <f>IFERROR(INDEX(Raw_DATA!M:M,MATCH(Risk7_PlusY67!$D495,Raw_DATA!$A:$A,0)),"")</f>
        <v>-11.55</v>
      </c>
      <c r="BD495" s="418">
        <f>IFERROR(INDEX(AVGGroup!$J$5:$J$21,MATCH(Risk7_PlusY67!$BJ495,AVGGroup!$C$5:$C$21,0)),"")</f>
        <v>-2.83</v>
      </c>
      <c r="BE495" s="407">
        <f>IFERROR(INDEX(Raw_DATA!N:N,MATCH(Risk7_PlusY67!$D495,Raw_DATA!$A:$A,0)),"")</f>
        <v>68</v>
      </c>
      <c r="BF495" s="407">
        <f>IFERROR(INDEX(Raw_DATA!O:O,MATCH(Risk7_PlusY67!$D495,Raw_DATA!$A:$A,0)),"")</f>
        <v>88</v>
      </c>
      <c r="BG495" s="407">
        <f>IFERROR(INDEX(Raw_DATA!P:P,MATCH(Risk7_PlusY67!$D495,Raw_DATA!$A:$A,0)),"")</f>
        <v>87</v>
      </c>
      <c r="BH495" s="407">
        <f>IFERROR(INDEX(Raw_DATA!Q:Q,MATCH(Risk7_PlusY67!$D495,Raw_DATA!$A:$A,0)),"")</f>
        <v>831</v>
      </c>
      <c r="BI495" s="407">
        <f>IFERROR(INDEX(Raw_DATA!R:R,MATCH(Risk7_PlusY67!$D495,Raw_DATA!$A:$A,0)),"")</f>
        <v>108</v>
      </c>
      <c r="BJ495" s="124" t="str">
        <f>INDEX('Org2567'!$BM:$BM,MATCH(Risk7_PlusY67!D495,'Org2567'!$D:$D,0))</f>
        <v>รพช.F3 P15,000-25,000</v>
      </c>
    </row>
    <row r="496" spans="1:62" x14ac:dyDescent="0.7">
      <c r="A496" s="206">
        <f>IF(ISBLANK(D496),"",COUNTA($D$3:D496))</f>
        <v>494</v>
      </c>
      <c r="B496" s="207">
        <f>IFERROR(INDEX(ID!$E:$E,MATCH(Risk7_PlusY67!$D496,ID!$A:$A,0)),"")</f>
        <v>8</v>
      </c>
      <c r="C496" s="207" t="str">
        <f>IFERROR(INDEX(ID!$I:$I,MATCH(Risk7_PlusY67!$D496,ID!$A:$A,0)),"")</f>
        <v>นครพนม</v>
      </c>
      <c r="D496" s="295" t="s">
        <v>499</v>
      </c>
      <c r="E496" s="207" t="str">
        <f>IFERROR(INDEX(ID!$C:$C,MATCH(Risk7_PlusY67!$D496,ID!$A:$A,0)),"")</f>
        <v>นครพนม,รพท.</v>
      </c>
      <c r="F496" s="207" t="str">
        <f>IFERROR(INDEX(ID!$G:$G,MATCH(Risk7_PlusY67!$D496,ID!$A:$A,0)),"")</f>
        <v>รพท.</v>
      </c>
      <c r="G496" s="206">
        <f>IFERROR(INDEX(ID!$J:$J,MATCH(Risk7_PlusY67!$D496,ID!$A:$A,0)),"")</f>
        <v>392</v>
      </c>
      <c r="H496" s="208" t="str">
        <f>IFERROR(INDEX(ID!$P:$P,MATCH(Risk7_PlusY67!$D496,ID!$A:$A,0)),"")</f>
        <v>รพท.S B&lt;=400</v>
      </c>
      <c r="I496" s="209">
        <f>IFERROR(INDEX(Raw_DATA!E:E,MATCH(Risk7_PlusY67!$D496,Raw_DATA!$A:$A,0)),"")</f>
        <v>1.77</v>
      </c>
      <c r="J496" s="209">
        <f>IFERROR(INDEX(Raw_DATA!F:F,MATCH(Risk7_PlusY67!$D496,Raw_DATA!$A:$A,0)),"")</f>
        <v>1.61</v>
      </c>
      <c r="K496" s="209">
        <f>IFERROR(INDEX(Raw_DATA!G:G,MATCH(Risk7_PlusY67!$D496,Raw_DATA!$A:$A,0)),"")</f>
        <v>0.63</v>
      </c>
      <c r="L496" s="209">
        <f>IFERROR(INDEX(Raw_DATA!H:H,MATCH(Risk7_PlusY67!$D496,Raw_DATA!$A:$A,0)),"")</f>
        <v>168966488.69</v>
      </c>
      <c r="M496" s="210">
        <f>IFERROR(INDEX(Raw_DATA!I:I,MATCH(Risk7_PlusY67!$D496,Raw_DATA!$A:$A,0)),"")</f>
        <v>11589968.060000001</v>
      </c>
      <c r="N496" s="206">
        <f t="shared" si="147"/>
        <v>1</v>
      </c>
      <c r="O496" s="206">
        <f t="shared" si="148"/>
        <v>0</v>
      </c>
      <c r="P496" s="206">
        <f t="shared" si="149"/>
        <v>0</v>
      </c>
      <c r="Q496" s="211" t="str">
        <f t="shared" si="150"/>
        <v/>
      </c>
      <c r="R496" s="206">
        <f t="shared" si="151"/>
        <v>1</v>
      </c>
      <c r="S496" s="212">
        <f>IFERROR(INDEX(Raw_DATA!J:J,MATCH(Risk7_PlusY67!$D496,Raw_DATA!$A:$A,0)),"")</f>
        <v>60431176.090000004</v>
      </c>
      <c r="T496" s="213">
        <f>IFERROR(INDEX(Raw_DATA!K:K,MATCH(Risk7_PlusY67!$D496,Raw_DATA!$A:$A,0)),"")</f>
        <v>-84372152.939999998</v>
      </c>
      <c r="U496" s="214">
        <f t="shared" si="152"/>
        <v>1</v>
      </c>
      <c r="V496" s="214">
        <f t="shared" si="153"/>
        <v>1</v>
      </c>
      <c r="W496" s="214">
        <f>IF(OR(AND((K496&lt;0.8),(AJ496&gt;180)),AND((K496&lt;0.8),(AJ496&lt;10)),AND((K496&gt;=0.8),(AJ496&lt;10)),AND((K496&gt;=0.8),(AJ496&gt;90))),0,1)</f>
        <v>1</v>
      </c>
      <c r="X496" s="214">
        <f t="shared" si="154"/>
        <v>0</v>
      </c>
      <c r="Y496" s="214">
        <f t="shared" si="155"/>
        <v>0</v>
      </c>
      <c r="Z496" s="214">
        <f t="shared" si="156"/>
        <v>1</v>
      </c>
      <c r="AA496" s="214">
        <f t="shared" si="157"/>
        <v>1</v>
      </c>
      <c r="AB496" s="215" t="str">
        <f t="shared" si="158"/>
        <v>B</v>
      </c>
      <c r="AC496" s="215" t="str">
        <f t="shared" si="159"/>
        <v>1B</v>
      </c>
      <c r="AD496" s="216"/>
      <c r="AE496" s="216"/>
      <c r="AF496" s="434">
        <f>IFERROR(INDEX(Raw_DATA!L:L,MATCH(Risk7_PlusY67!$D496,Raw_DATA!$A:$A,0)),"")</f>
        <v>5.78</v>
      </c>
      <c r="AG496" s="434">
        <f>IFERROR(INDEX(AVGGroup!$D$5:$D$21,MATCH(Risk7_PlusY67!$H496,AVGGroup!$C$5:$C$21,0)),"")</f>
        <v>2.19</v>
      </c>
      <c r="AH496" s="434">
        <f>IFERROR(INDEX(Raw_DATA!M:M,MATCH(Risk7_PlusY67!$D496,Raw_DATA!$A:$A,0)),"")</f>
        <v>0.99</v>
      </c>
      <c r="AI496" s="435">
        <f>IFERROR(INDEX(AVGGroup!$F$5:$F$21,MATCH(Risk7_PlusY67!$H496,AVGGroup!$C$5:$C$21,0)),"")</f>
        <v>-2.17</v>
      </c>
      <c r="AJ496" s="401">
        <f>IFERROR(INDEX(Raw_DATA!N:N,MATCH(Risk7_PlusY67!$D496,Raw_DATA!$A:$A,0)),"")</f>
        <v>101</v>
      </c>
      <c r="AK496" s="401">
        <f>IFERROR(INDEX(Raw_DATA!O:O,MATCH(Risk7_PlusY67!$D496,Raw_DATA!$A:$A,0)),"")</f>
        <v>102</v>
      </c>
      <c r="AL496" s="401">
        <f>IFERROR(INDEX(Raw_DATA!P:P,MATCH(Risk7_PlusY67!$D496,Raw_DATA!$A:$A,0)),"")</f>
        <v>77</v>
      </c>
      <c r="AM496" s="401">
        <f>IFERROR(INDEX(Raw_DATA!Q:Q,MATCH(Risk7_PlusY67!$D496,Raw_DATA!$A:$A,0)),"")</f>
        <v>88</v>
      </c>
      <c r="AN496" s="401">
        <f>IFERROR(INDEX(Raw_DATA!R:R,MATCH(Risk7_PlusY67!$D496,Raw_DATA!$A:$A,0)),"")</f>
        <v>30</v>
      </c>
      <c r="AO496" s="407"/>
      <c r="AP496" s="411" t="b">
        <f>AB496=AY496</f>
        <v>1</v>
      </c>
      <c r="AQ496" s="340">
        <f t="shared" si="160"/>
        <v>0</v>
      </c>
      <c r="AR496" s="123">
        <f t="shared" si="161"/>
        <v>1</v>
      </c>
      <c r="AS496" s="123">
        <f t="shared" si="162"/>
        <v>1</v>
      </c>
      <c r="AT496" s="123">
        <f>IF(OR(AND((K496&lt;0.8),(BE496&gt;180)),AND((K496&lt;0.8),(BE496&lt;10)),AND((K496&gt;=0.8),(BE496&lt;10)),AND((K496&gt;=0.8),(BE496&gt;90))),0,1)</f>
        <v>1</v>
      </c>
      <c r="AU496" s="123">
        <f t="shared" si="163"/>
        <v>0</v>
      </c>
      <c r="AV496" s="123">
        <f t="shared" si="164"/>
        <v>0</v>
      </c>
      <c r="AW496" s="123">
        <f t="shared" si="165"/>
        <v>1</v>
      </c>
      <c r="AX496" s="123">
        <f t="shared" si="166"/>
        <v>1</v>
      </c>
      <c r="AY496" s="416" t="str">
        <f t="shared" si="167"/>
        <v>B</v>
      </c>
      <c r="AZ496" s="416" t="str">
        <f>R496&amp;AY496</f>
        <v>1B</v>
      </c>
      <c r="BA496" s="417">
        <f>IFERROR(INDEX(Raw_DATA!L:L,MATCH(Risk7_PlusY67!$D496,Raw_DATA!$A:$A,0)),"")</f>
        <v>5.78</v>
      </c>
      <c r="BB496" s="417">
        <f>IFERROR(INDEX(AVGGroup!$H$5:$H$21,MATCH(Risk7_PlusY67!$BJ496,AVGGroup!$C$5:$C$21,0)),"")</f>
        <v>2.19</v>
      </c>
      <c r="BC496" s="417">
        <f>IFERROR(INDEX(Raw_DATA!M:M,MATCH(Risk7_PlusY67!$D496,Raw_DATA!$A:$A,0)),"")</f>
        <v>0.99</v>
      </c>
      <c r="BD496" s="418">
        <f>IFERROR(INDEX(AVGGroup!$J$5:$J$21,MATCH(Risk7_PlusY67!$BJ496,AVGGroup!$C$5:$C$21,0)),"")</f>
        <v>-2.17</v>
      </c>
      <c r="BE496" s="407">
        <f>IFERROR(INDEX(Raw_DATA!N:N,MATCH(Risk7_PlusY67!$D496,Raw_DATA!$A:$A,0)),"")</f>
        <v>101</v>
      </c>
      <c r="BF496" s="407">
        <f>IFERROR(INDEX(Raw_DATA!O:O,MATCH(Risk7_PlusY67!$D496,Raw_DATA!$A:$A,0)),"")</f>
        <v>102</v>
      </c>
      <c r="BG496" s="407">
        <f>IFERROR(INDEX(Raw_DATA!P:P,MATCH(Risk7_PlusY67!$D496,Raw_DATA!$A:$A,0)),"")</f>
        <v>77</v>
      </c>
      <c r="BH496" s="407">
        <f>IFERROR(INDEX(Raw_DATA!Q:Q,MATCH(Risk7_PlusY67!$D496,Raw_DATA!$A:$A,0)),"")</f>
        <v>88</v>
      </c>
      <c r="BI496" s="407">
        <f>IFERROR(INDEX(Raw_DATA!R:R,MATCH(Risk7_PlusY67!$D496,Raw_DATA!$A:$A,0)),"")</f>
        <v>30</v>
      </c>
      <c r="BJ496" s="124" t="str">
        <f>INDEX('Org2567'!$BM:$BM,MATCH(Risk7_PlusY67!D496,'Org2567'!$D:$D,0))</f>
        <v>รพท.S B&lt;=400</v>
      </c>
    </row>
    <row r="497" spans="1:62" x14ac:dyDescent="0.7">
      <c r="A497" s="206">
        <f>IF(ISBLANK(D497),"",COUNTA($D$3:D497))</f>
        <v>495</v>
      </c>
      <c r="B497" s="207">
        <f>IFERROR(INDEX(ID!$E:$E,MATCH(Risk7_PlusY67!$D497,ID!$A:$A,0)),"")</f>
        <v>8</v>
      </c>
      <c r="C497" s="207" t="str">
        <f>IFERROR(INDEX(ID!$I:$I,MATCH(Risk7_PlusY67!$D497,ID!$A:$A,0)),"")</f>
        <v>นครพนม</v>
      </c>
      <c r="D497" s="295" t="s">
        <v>500</v>
      </c>
      <c r="E497" s="207" t="str">
        <f>IFERROR(INDEX(ID!$C:$C,MATCH(Risk7_PlusY67!$D497,ID!$A:$A,0)),"")</f>
        <v>ปลาปาก,รพช.</v>
      </c>
      <c r="F497" s="207" t="str">
        <f>IFERROR(INDEX(ID!$G:$G,MATCH(Risk7_PlusY67!$D497,ID!$A:$A,0)),"")</f>
        <v>รพช.</v>
      </c>
      <c r="G497" s="206">
        <f>IFERROR(INDEX(ID!$J:$J,MATCH(Risk7_PlusY67!$D497,ID!$A:$A,0)),"")</f>
        <v>30</v>
      </c>
      <c r="H497" s="208" t="str">
        <f>IFERROR(INDEX(ID!$P:$P,MATCH(Risk7_PlusY67!$D497,ID!$A:$A,0)),"")</f>
        <v>รพช.F2 P30,000-60,000</v>
      </c>
      <c r="I497" s="209">
        <f>IFERROR(INDEX(Raw_DATA!E:E,MATCH(Risk7_PlusY67!$D497,Raw_DATA!$A:$A,0)),"")</f>
        <v>3.3</v>
      </c>
      <c r="J497" s="209">
        <f>IFERROR(INDEX(Raw_DATA!F:F,MATCH(Risk7_PlusY67!$D497,Raw_DATA!$A:$A,0)),"")</f>
        <v>3.03</v>
      </c>
      <c r="K497" s="209">
        <f>IFERROR(INDEX(Raw_DATA!G:G,MATCH(Risk7_PlusY67!$D497,Raw_DATA!$A:$A,0)),"")</f>
        <v>2.5099999999999998</v>
      </c>
      <c r="L497" s="209">
        <f>IFERROR(INDEX(Raw_DATA!H:H,MATCH(Risk7_PlusY67!$D497,Raw_DATA!$A:$A,0)),"")</f>
        <v>26580535.420000002</v>
      </c>
      <c r="M497" s="210">
        <f>IFERROR(INDEX(Raw_DATA!I:I,MATCH(Risk7_PlusY67!$D497,Raw_DATA!$A:$A,0)),"")</f>
        <v>-17319720.350000001</v>
      </c>
      <c r="N497" s="206">
        <f t="shared" si="147"/>
        <v>0</v>
      </c>
      <c r="O497" s="206">
        <f t="shared" si="148"/>
        <v>1</v>
      </c>
      <c r="P497" s="206">
        <f t="shared" si="149"/>
        <v>0</v>
      </c>
      <c r="Q497" s="211">
        <f t="shared" si="150"/>
        <v>18.399999999999999</v>
      </c>
      <c r="R497" s="206">
        <f t="shared" si="151"/>
        <v>1</v>
      </c>
      <c r="S497" s="212">
        <f>IFERROR(INDEX(Raw_DATA!J:J,MATCH(Risk7_PlusY67!$D497,Raw_DATA!$A:$A,0)),"")</f>
        <v>-11466462.92</v>
      </c>
      <c r="T497" s="213">
        <f>IFERROR(INDEX(Raw_DATA!K:K,MATCH(Risk7_PlusY67!$D497,Raw_DATA!$A:$A,0)),"")</f>
        <v>17409301.170000002</v>
      </c>
      <c r="U497" s="214">
        <f t="shared" si="152"/>
        <v>0</v>
      </c>
      <c r="V497" s="214">
        <f t="shared" si="153"/>
        <v>0</v>
      </c>
      <c r="W497" s="214">
        <f>IF(OR(AND((K497&lt;0.8),(AJ497&gt;180)),AND((K497&lt;0.8),(AJ497&lt;10)),AND((K497&gt;=0.8),(AJ497&lt;10)),AND((K497&gt;=0.8),(AJ497&gt;90))),0,1)</f>
        <v>1</v>
      </c>
      <c r="X497" s="214">
        <f t="shared" si="154"/>
        <v>1</v>
      </c>
      <c r="Y497" s="214">
        <f t="shared" si="155"/>
        <v>1</v>
      </c>
      <c r="Z497" s="214">
        <f t="shared" si="156"/>
        <v>0</v>
      </c>
      <c r="AA497" s="214">
        <f t="shared" si="157"/>
        <v>1</v>
      </c>
      <c r="AB497" s="215" t="str">
        <f t="shared" si="158"/>
        <v>B-</v>
      </c>
      <c r="AC497" s="215" t="str">
        <f t="shared" si="159"/>
        <v>1B-</v>
      </c>
      <c r="AD497" s="216"/>
      <c r="AE497" s="216"/>
      <c r="AF497" s="434">
        <f>IFERROR(INDEX(Raw_DATA!L:L,MATCH(Risk7_PlusY67!$D497,Raw_DATA!$A:$A,0)),"")</f>
        <v>-10.81</v>
      </c>
      <c r="AG497" s="434">
        <f>IFERROR(INDEX(AVGGroup!$D$5:$D$21,MATCH(Risk7_PlusY67!$H497,AVGGroup!$C$5:$C$21,0)),"")</f>
        <v>-4.37</v>
      </c>
      <c r="AH497" s="434">
        <f>IFERROR(INDEX(Raw_DATA!M:M,MATCH(Risk7_PlusY67!$D497,Raw_DATA!$A:$A,0)),"")</f>
        <v>-23.93</v>
      </c>
      <c r="AI497" s="435">
        <f>IFERROR(INDEX(AVGGroup!$F$5:$F$21,MATCH(Risk7_PlusY67!$H497,AVGGroup!$C$5:$C$21,0)),"")</f>
        <v>-9.19</v>
      </c>
      <c r="AJ497" s="401">
        <f>IFERROR(INDEX(Raw_DATA!N:N,MATCH(Risk7_PlusY67!$D497,Raw_DATA!$A:$A,0)),"")</f>
        <v>90</v>
      </c>
      <c r="AK497" s="401">
        <f>IFERROR(INDEX(Raw_DATA!O:O,MATCH(Risk7_PlusY67!$D497,Raw_DATA!$A:$A,0)),"")</f>
        <v>56</v>
      </c>
      <c r="AL497" s="401">
        <f>IFERROR(INDEX(Raw_DATA!P:P,MATCH(Risk7_PlusY67!$D497,Raw_DATA!$A:$A,0)),"")</f>
        <v>58</v>
      </c>
      <c r="AM497" s="401">
        <f>IFERROR(INDEX(Raw_DATA!Q:Q,MATCH(Risk7_PlusY67!$D497,Raw_DATA!$A:$A,0)),"")</f>
        <v>237</v>
      </c>
      <c r="AN497" s="401">
        <f>IFERROR(INDEX(Raw_DATA!R:R,MATCH(Risk7_PlusY67!$D497,Raw_DATA!$A:$A,0)),"")</f>
        <v>55</v>
      </c>
      <c r="AO497" s="407"/>
      <c r="AP497" s="411" t="b">
        <f>AB497=AY497</f>
        <v>1</v>
      </c>
      <c r="AQ497" s="340">
        <f t="shared" si="160"/>
        <v>1</v>
      </c>
      <c r="AR497" s="123">
        <f t="shared" si="161"/>
        <v>0</v>
      </c>
      <c r="AS497" s="123">
        <f t="shared" si="162"/>
        <v>0</v>
      </c>
      <c r="AT497" s="123">
        <f>IF(OR(AND((K497&lt;0.8),(BE497&gt;180)),AND((K497&lt;0.8),(BE497&lt;10)),AND((K497&gt;=0.8),(BE497&lt;10)),AND((K497&gt;=0.8),(BE497&gt;90))),0,1)</f>
        <v>1</v>
      </c>
      <c r="AU497" s="123">
        <f t="shared" si="163"/>
        <v>1</v>
      </c>
      <c r="AV497" s="123">
        <f t="shared" si="164"/>
        <v>1</v>
      </c>
      <c r="AW497" s="123">
        <f t="shared" si="165"/>
        <v>0</v>
      </c>
      <c r="AX497" s="123">
        <f t="shared" si="166"/>
        <v>1</v>
      </c>
      <c r="AY497" s="416" t="str">
        <f t="shared" si="167"/>
        <v>B-</v>
      </c>
      <c r="AZ497" s="416" t="str">
        <f>R497&amp;AY497</f>
        <v>1B-</v>
      </c>
      <c r="BA497" s="417">
        <f>IFERROR(INDEX(Raw_DATA!L:L,MATCH(Risk7_PlusY67!$D497,Raw_DATA!$A:$A,0)),"")</f>
        <v>-10.81</v>
      </c>
      <c r="BB497" s="417">
        <f>IFERROR(INDEX(AVGGroup!$H$5:$H$21,MATCH(Risk7_PlusY67!$BJ497,AVGGroup!$C$5:$C$21,0)),"")</f>
        <v>-3.95</v>
      </c>
      <c r="BC497" s="417">
        <f>IFERROR(INDEX(Raw_DATA!M:M,MATCH(Risk7_PlusY67!$D497,Raw_DATA!$A:$A,0)),"")</f>
        <v>-23.93</v>
      </c>
      <c r="BD497" s="418">
        <f>IFERROR(INDEX(AVGGroup!$J$5:$J$21,MATCH(Risk7_PlusY67!$BJ497,AVGGroup!$C$5:$C$21,0)),"")</f>
        <v>-8.8800000000000008</v>
      </c>
      <c r="BE497" s="407">
        <f>IFERROR(INDEX(Raw_DATA!N:N,MATCH(Risk7_PlusY67!$D497,Raw_DATA!$A:$A,0)),"")</f>
        <v>90</v>
      </c>
      <c r="BF497" s="407">
        <f>IFERROR(INDEX(Raw_DATA!O:O,MATCH(Risk7_PlusY67!$D497,Raw_DATA!$A:$A,0)),"")</f>
        <v>56</v>
      </c>
      <c r="BG497" s="407">
        <f>IFERROR(INDEX(Raw_DATA!P:P,MATCH(Risk7_PlusY67!$D497,Raw_DATA!$A:$A,0)),"")</f>
        <v>58</v>
      </c>
      <c r="BH497" s="407">
        <f>IFERROR(INDEX(Raw_DATA!Q:Q,MATCH(Risk7_PlusY67!$D497,Raw_DATA!$A:$A,0)),"")</f>
        <v>237</v>
      </c>
      <c r="BI497" s="407">
        <f>IFERROR(INDEX(Raw_DATA!R:R,MATCH(Risk7_PlusY67!$D497,Raw_DATA!$A:$A,0)),"")</f>
        <v>55</v>
      </c>
      <c r="BJ497" s="124" t="str">
        <f>INDEX('Org2567'!$BM:$BM,MATCH(Risk7_PlusY67!D497,'Org2567'!$D:$D,0))</f>
        <v>รพช.F2 P30,000-60,000</v>
      </c>
    </row>
    <row r="498" spans="1:62" x14ac:dyDescent="0.7">
      <c r="A498" s="206">
        <f>IF(ISBLANK(D498),"",COUNTA($D$3:D498))</f>
        <v>496</v>
      </c>
      <c r="B498" s="207">
        <f>IFERROR(INDEX(ID!$E:$E,MATCH(Risk7_PlusY67!$D498,ID!$A:$A,0)),"")</f>
        <v>8</v>
      </c>
      <c r="C498" s="207" t="str">
        <f>IFERROR(INDEX(ID!$I:$I,MATCH(Risk7_PlusY67!$D498,ID!$A:$A,0)),"")</f>
        <v>นครพนม</v>
      </c>
      <c r="D498" s="295" t="s">
        <v>501</v>
      </c>
      <c r="E498" s="207" t="str">
        <f>IFERROR(INDEX(ID!$C:$C,MATCH(Risk7_PlusY67!$D498,ID!$A:$A,0)),"")</f>
        <v>ท่าอุเทน,รพช.</v>
      </c>
      <c r="F498" s="207" t="str">
        <f>IFERROR(INDEX(ID!$G:$G,MATCH(Risk7_PlusY67!$D498,ID!$A:$A,0)),"")</f>
        <v>รพช.</v>
      </c>
      <c r="G498" s="206">
        <f>IFERROR(INDEX(ID!$J:$J,MATCH(Risk7_PlusY67!$D498,ID!$A:$A,0)),"")</f>
        <v>40</v>
      </c>
      <c r="H498" s="208" t="str">
        <f>IFERROR(INDEX(ID!$P:$P,MATCH(Risk7_PlusY67!$D498,ID!$A:$A,0)),"")</f>
        <v>รพช.F2 P30,000-60,000</v>
      </c>
      <c r="I498" s="209">
        <f>IFERROR(INDEX(Raw_DATA!E:E,MATCH(Risk7_PlusY67!$D498,Raw_DATA!$A:$A,0)),"")</f>
        <v>3.47</v>
      </c>
      <c r="J498" s="209">
        <f>IFERROR(INDEX(Raw_DATA!F:F,MATCH(Risk7_PlusY67!$D498,Raw_DATA!$A:$A,0)),"")</f>
        <v>3.15</v>
      </c>
      <c r="K498" s="209">
        <f>IFERROR(INDEX(Raw_DATA!G:G,MATCH(Risk7_PlusY67!$D498,Raw_DATA!$A:$A,0)),"")</f>
        <v>2.8</v>
      </c>
      <c r="L498" s="209">
        <f>IFERROR(INDEX(Raw_DATA!H:H,MATCH(Risk7_PlusY67!$D498,Raw_DATA!$A:$A,0)),"")</f>
        <v>29854651.25</v>
      </c>
      <c r="M498" s="210">
        <f>IFERROR(INDEX(Raw_DATA!I:I,MATCH(Risk7_PlusY67!$D498,Raw_DATA!$A:$A,0)),"")</f>
        <v>-17566418.010000002</v>
      </c>
      <c r="N498" s="206">
        <f t="shared" si="147"/>
        <v>0</v>
      </c>
      <c r="O498" s="206">
        <f t="shared" si="148"/>
        <v>1</v>
      </c>
      <c r="P498" s="206">
        <f t="shared" si="149"/>
        <v>0</v>
      </c>
      <c r="Q498" s="211">
        <f t="shared" si="150"/>
        <v>20.3</v>
      </c>
      <c r="R498" s="206">
        <f t="shared" si="151"/>
        <v>1</v>
      </c>
      <c r="S498" s="212">
        <f>IFERROR(INDEX(Raw_DATA!J:J,MATCH(Risk7_PlusY67!$D498,Raw_DATA!$A:$A,0)),"")</f>
        <v>-18233773.800000001</v>
      </c>
      <c r="T498" s="213">
        <f>IFERROR(INDEX(Raw_DATA!K:K,MATCH(Risk7_PlusY67!$D498,Raw_DATA!$A:$A,0)),"")</f>
        <v>21748773.02</v>
      </c>
      <c r="U498" s="214">
        <f t="shared" si="152"/>
        <v>0</v>
      </c>
      <c r="V498" s="214">
        <f t="shared" si="153"/>
        <v>0</v>
      </c>
      <c r="W498" s="214">
        <f>IF(OR(AND((K498&lt;0.8),(AJ498&gt;180)),AND((K498&lt;0.8),(AJ498&lt;10)),AND((K498&gt;=0.8),(AJ498&lt;10)),AND((K498&gt;=0.8),(AJ498&gt;90))),0,1)</f>
        <v>1</v>
      </c>
      <c r="X498" s="214">
        <f t="shared" si="154"/>
        <v>0</v>
      </c>
      <c r="Y498" s="214">
        <f t="shared" si="155"/>
        <v>1</v>
      </c>
      <c r="Z498" s="214">
        <f t="shared" si="156"/>
        <v>0</v>
      </c>
      <c r="AA498" s="214">
        <f t="shared" si="157"/>
        <v>1</v>
      </c>
      <c r="AB498" s="215" t="str">
        <f t="shared" si="158"/>
        <v>C</v>
      </c>
      <c r="AC498" s="215" t="str">
        <f t="shared" si="159"/>
        <v>1C</v>
      </c>
      <c r="AD498" s="216"/>
      <c r="AE498" s="216"/>
      <c r="AF498" s="434">
        <f>IFERROR(INDEX(Raw_DATA!L:L,MATCH(Risk7_PlusY67!$D498,Raw_DATA!$A:$A,0)),"")</f>
        <v>-17.61</v>
      </c>
      <c r="AG498" s="434">
        <f>IFERROR(INDEX(AVGGroup!$D$5:$D$21,MATCH(Risk7_PlusY67!$H498,AVGGroup!$C$5:$C$21,0)),"")</f>
        <v>-4.37</v>
      </c>
      <c r="AH498" s="434">
        <f>IFERROR(INDEX(Raw_DATA!M:M,MATCH(Risk7_PlusY67!$D498,Raw_DATA!$A:$A,0)),"")</f>
        <v>-27.89</v>
      </c>
      <c r="AI498" s="435">
        <f>IFERROR(INDEX(AVGGroup!$F$5:$F$21,MATCH(Risk7_PlusY67!$H498,AVGGroup!$C$5:$C$21,0)),"")</f>
        <v>-9.19</v>
      </c>
      <c r="AJ498" s="401">
        <f>IFERROR(INDEX(Raw_DATA!N:N,MATCH(Risk7_PlusY67!$D498,Raw_DATA!$A:$A,0)),"")</f>
        <v>55</v>
      </c>
      <c r="AK498" s="401">
        <f>IFERROR(INDEX(Raw_DATA!O:O,MATCH(Risk7_PlusY67!$D498,Raw_DATA!$A:$A,0)),"")</f>
        <v>74</v>
      </c>
      <c r="AL498" s="401">
        <f>IFERROR(INDEX(Raw_DATA!P:P,MATCH(Risk7_PlusY67!$D498,Raw_DATA!$A:$A,0)),"")</f>
        <v>55</v>
      </c>
      <c r="AM498" s="401">
        <f>IFERROR(INDEX(Raw_DATA!Q:Q,MATCH(Risk7_PlusY67!$D498,Raw_DATA!$A:$A,0)),"")</f>
        <v>293</v>
      </c>
      <c r="AN498" s="401">
        <f>IFERROR(INDEX(Raw_DATA!R:R,MATCH(Risk7_PlusY67!$D498,Raw_DATA!$A:$A,0)),"")</f>
        <v>53</v>
      </c>
      <c r="AO498" s="407"/>
      <c r="AP498" s="411" t="b">
        <f>AB498=AY498</f>
        <v>1</v>
      </c>
      <c r="AQ498" s="340">
        <f t="shared" si="160"/>
        <v>1</v>
      </c>
      <c r="AR498" s="123">
        <f t="shared" si="161"/>
        <v>0</v>
      </c>
      <c r="AS498" s="123">
        <f t="shared" si="162"/>
        <v>0</v>
      </c>
      <c r="AT498" s="123">
        <f>IF(OR(AND((K498&lt;0.8),(BE498&gt;180)),AND((K498&lt;0.8),(BE498&lt;10)),AND((K498&gt;=0.8),(BE498&lt;10)),AND((K498&gt;=0.8),(BE498&gt;90))),0,1)</f>
        <v>1</v>
      </c>
      <c r="AU498" s="123">
        <f t="shared" si="163"/>
        <v>0</v>
      </c>
      <c r="AV498" s="123">
        <f t="shared" si="164"/>
        <v>1</v>
      </c>
      <c r="AW498" s="123">
        <f t="shared" si="165"/>
        <v>0</v>
      </c>
      <c r="AX498" s="123">
        <f t="shared" si="166"/>
        <v>1</v>
      </c>
      <c r="AY498" s="416" t="str">
        <f t="shared" si="167"/>
        <v>C</v>
      </c>
      <c r="AZ498" s="416" t="str">
        <f>R498&amp;AY498</f>
        <v>1C</v>
      </c>
      <c r="BA498" s="417">
        <f>IFERROR(INDEX(Raw_DATA!L:L,MATCH(Risk7_PlusY67!$D498,Raw_DATA!$A:$A,0)),"")</f>
        <v>-17.61</v>
      </c>
      <c r="BB498" s="417">
        <f>IFERROR(INDEX(AVGGroup!$H$5:$H$21,MATCH(Risk7_PlusY67!$BJ498,AVGGroup!$C$5:$C$21,0)),"")</f>
        <v>-3.95</v>
      </c>
      <c r="BC498" s="417">
        <f>IFERROR(INDEX(Raw_DATA!M:M,MATCH(Risk7_PlusY67!$D498,Raw_DATA!$A:$A,0)),"")</f>
        <v>-27.89</v>
      </c>
      <c r="BD498" s="418">
        <f>IFERROR(INDEX(AVGGroup!$J$5:$J$21,MATCH(Risk7_PlusY67!$BJ498,AVGGroup!$C$5:$C$21,0)),"")</f>
        <v>-8.8800000000000008</v>
      </c>
      <c r="BE498" s="407">
        <f>IFERROR(INDEX(Raw_DATA!N:N,MATCH(Risk7_PlusY67!$D498,Raw_DATA!$A:$A,0)),"")</f>
        <v>55</v>
      </c>
      <c r="BF498" s="407">
        <f>IFERROR(INDEX(Raw_DATA!O:O,MATCH(Risk7_PlusY67!$D498,Raw_DATA!$A:$A,0)),"")</f>
        <v>74</v>
      </c>
      <c r="BG498" s="407">
        <f>IFERROR(INDEX(Raw_DATA!P:P,MATCH(Risk7_PlusY67!$D498,Raw_DATA!$A:$A,0)),"")</f>
        <v>55</v>
      </c>
      <c r="BH498" s="407">
        <f>IFERROR(INDEX(Raw_DATA!Q:Q,MATCH(Risk7_PlusY67!$D498,Raw_DATA!$A:$A,0)),"")</f>
        <v>293</v>
      </c>
      <c r="BI498" s="407">
        <f>IFERROR(INDEX(Raw_DATA!R:R,MATCH(Risk7_PlusY67!$D498,Raw_DATA!$A:$A,0)),"")</f>
        <v>53</v>
      </c>
      <c r="BJ498" s="124" t="str">
        <f>INDEX('Org2567'!$BM:$BM,MATCH(Risk7_PlusY67!D498,'Org2567'!$D:$D,0))</f>
        <v>รพช.F2 P30,000-60,000</v>
      </c>
    </row>
    <row r="499" spans="1:62" x14ac:dyDescent="0.7">
      <c r="A499" s="206">
        <f>IF(ISBLANK(D499),"",COUNTA($D$3:D499))</f>
        <v>497</v>
      </c>
      <c r="B499" s="207">
        <f>IFERROR(INDEX(ID!$E:$E,MATCH(Risk7_PlusY67!$D499,ID!$A:$A,0)),"")</f>
        <v>8</v>
      </c>
      <c r="C499" s="207" t="str">
        <f>IFERROR(INDEX(ID!$I:$I,MATCH(Risk7_PlusY67!$D499,ID!$A:$A,0)),"")</f>
        <v>นครพนม</v>
      </c>
      <c r="D499" s="295" t="s">
        <v>502</v>
      </c>
      <c r="E499" s="207" t="str">
        <f>IFERROR(INDEX(ID!$C:$C,MATCH(Risk7_PlusY67!$D499,ID!$A:$A,0)),"")</f>
        <v>บ้านแพง,รพช.</v>
      </c>
      <c r="F499" s="207" t="str">
        <f>IFERROR(INDEX(ID!$G:$G,MATCH(Risk7_PlusY67!$D499,ID!$A:$A,0)),"")</f>
        <v>รพช.</v>
      </c>
      <c r="G499" s="206">
        <f>IFERROR(INDEX(ID!$J:$J,MATCH(Risk7_PlusY67!$D499,ID!$A:$A,0)),"")</f>
        <v>43</v>
      </c>
      <c r="H499" s="208" t="str">
        <f>IFERROR(INDEX(ID!$P:$P,MATCH(Risk7_PlusY67!$D499,ID!$A:$A,0)),"")</f>
        <v>รพช.F2 P&lt;=30,000</v>
      </c>
      <c r="I499" s="209">
        <f>IFERROR(INDEX(Raw_DATA!E:E,MATCH(Risk7_PlusY67!$D499,Raw_DATA!$A:$A,0)),"")</f>
        <v>2.48</v>
      </c>
      <c r="J499" s="209">
        <f>IFERROR(INDEX(Raw_DATA!F:F,MATCH(Risk7_PlusY67!$D499,Raw_DATA!$A:$A,0)),"")</f>
        <v>2.15</v>
      </c>
      <c r="K499" s="209">
        <f>IFERROR(INDEX(Raw_DATA!G:G,MATCH(Risk7_PlusY67!$D499,Raw_DATA!$A:$A,0)),"")</f>
        <v>1.4</v>
      </c>
      <c r="L499" s="209">
        <f>IFERROR(INDEX(Raw_DATA!H:H,MATCH(Risk7_PlusY67!$D499,Raw_DATA!$A:$A,0)),"")</f>
        <v>14060913.5</v>
      </c>
      <c r="M499" s="210">
        <f>IFERROR(INDEX(Raw_DATA!I:I,MATCH(Risk7_PlusY67!$D499,Raw_DATA!$A:$A,0)),"")</f>
        <v>-23299794.260000002</v>
      </c>
      <c r="N499" s="206">
        <f t="shared" si="147"/>
        <v>0</v>
      </c>
      <c r="O499" s="206">
        <f t="shared" si="148"/>
        <v>1</v>
      </c>
      <c r="P499" s="206">
        <f t="shared" si="149"/>
        <v>0</v>
      </c>
      <c r="Q499" s="211">
        <f t="shared" si="150"/>
        <v>7.2</v>
      </c>
      <c r="R499" s="206">
        <f t="shared" si="151"/>
        <v>1</v>
      </c>
      <c r="S499" s="212">
        <f>IFERROR(INDEX(Raw_DATA!J:J,MATCH(Risk7_PlusY67!$D499,Raw_DATA!$A:$A,0)),"")</f>
        <v>-17222708.920000002</v>
      </c>
      <c r="T499" s="213">
        <f>IFERROR(INDEX(Raw_DATA!K:K,MATCH(Risk7_PlusY67!$D499,Raw_DATA!$A:$A,0)),"")</f>
        <v>3742655.18</v>
      </c>
      <c r="U499" s="214">
        <f t="shared" si="152"/>
        <v>0</v>
      </c>
      <c r="V499" s="214">
        <f t="shared" si="153"/>
        <v>0</v>
      </c>
      <c r="W499" s="214">
        <f>IF(OR(AND((K499&lt;0.8),(AJ499&gt;180)),AND((K499&lt;0.8),(AJ499&lt;10)),AND((K499&gt;=0.8),(AJ499&lt;10)),AND((K499&gt;=0.8),(AJ499&gt;90))),0,1)</f>
        <v>1</v>
      </c>
      <c r="X499" s="214">
        <f t="shared" si="154"/>
        <v>1</v>
      </c>
      <c r="Y499" s="214">
        <f t="shared" si="155"/>
        <v>1</v>
      </c>
      <c r="Z499" s="214">
        <f t="shared" si="156"/>
        <v>0</v>
      </c>
      <c r="AA499" s="214">
        <f t="shared" si="157"/>
        <v>1</v>
      </c>
      <c r="AB499" s="215" t="str">
        <f t="shared" si="158"/>
        <v>B-</v>
      </c>
      <c r="AC499" s="215" t="str">
        <f t="shared" si="159"/>
        <v>1B-</v>
      </c>
      <c r="AD499" s="216"/>
      <c r="AE499" s="216"/>
      <c r="AF499" s="434">
        <f>IFERROR(INDEX(Raw_DATA!L:L,MATCH(Risk7_PlusY67!$D499,Raw_DATA!$A:$A,0)),"")</f>
        <v>-17.34</v>
      </c>
      <c r="AG499" s="434">
        <f>IFERROR(INDEX(AVGGroup!$D$5:$D$21,MATCH(Risk7_PlusY67!$H499,AVGGroup!$C$5:$C$21,0)),"")</f>
        <v>-3.55</v>
      </c>
      <c r="AH499" s="434">
        <f>IFERROR(INDEX(Raw_DATA!M:M,MATCH(Risk7_PlusY67!$D499,Raw_DATA!$A:$A,0)),"")</f>
        <v>-60.8</v>
      </c>
      <c r="AI499" s="435">
        <f>IFERROR(INDEX(AVGGroup!$F$5:$F$21,MATCH(Risk7_PlusY67!$H499,AVGGroup!$C$5:$C$21,0)),"")</f>
        <v>-10.199999999999999</v>
      </c>
      <c r="AJ499" s="401">
        <f>IFERROR(INDEX(Raw_DATA!N:N,MATCH(Risk7_PlusY67!$D499,Raw_DATA!$A:$A,0)),"")</f>
        <v>55</v>
      </c>
      <c r="AK499" s="401">
        <f>IFERROR(INDEX(Raw_DATA!O:O,MATCH(Risk7_PlusY67!$D499,Raw_DATA!$A:$A,0)),"")</f>
        <v>41</v>
      </c>
      <c r="AL499" s="401">
        <f>IFERROR(INDEX(Raw_DATA!P:P,MATCH(Risk7_PlusY67!$D499,Raw_DATA!$A:$A,0)),"")</f>
        <v>46</v>
      </c>
      <c r="AM499" s="401">
        <f>IFERROR(INDEX(Raw_DATA!Q:Q,MATCH(Risk7_PlusY67!$D499,Raw_DATA!$A:$A,0)),"")</f>
        <v>287</v>
      </c>
      <c r="AN499" s="401">
        <f>IFERROR(INDEX(Raw_DATA!R:R,MATCH(Risk7_PlusY67!$D499,Raw_DATA!$A:$A,0)),"")</f>
        <v>56</v>
      </c>
      <c r="AO499" s="407"/>
      <c r="AP499" s="411" t="b">
        <f>AB499=AY499</f>
        <v>1</v>
      </c>
      <c r="AQ499" s="340">
        <f t="shared" si="160"/>
        <v>1</v>
      </c>
      <c r="AR499" s="123">
        <f t="shared" si="161"/>
        <v>0</v>
      </c>
      <c r="AS499" s="123">
        <f t="shared" si="162"/>
        <v>0</v>
      </c>
      <c r="AT499" s="123">
        <f>IF(OR(AND((K499&lt;0.8),(BE499&gt;180)),AND((K499&lt;0.8),(BE499&lt;10)),AND((K499&gt;=0.8),(BE499&lt;10)),AND((K499&gt;=0.8),(BE499&gt;90))),0,1)</f>
        <v>1</v>
      </c>
      <c r="AU499" s="123">
        <f t="shared" si="163"/>
        <v>1</v>
      </c>
      <c r="AV499" s="123">
        <f t="shared" si="164"/>
        <v>1</v>
      </c>
      <c r="AW499" s="123">
        <f t="shared" si="165"/>
        <v>0</v>
      </c>
      <c r="AX499" s="123">
        <f t="shared" si="166"/>
        <v>1</v>
      </c>
      <c r="AY499" s="416" t="str">
        <f t="shared" si="167"/>
        <v>B-</v>
      </c>
      <c r="AZ499" s="416" t="str">
        <f>R499&amp;AY499</f>
        <v>1B-</v>
      </c>
      <c r="BA499" s="417">
        <f>IFERROR(INDEX(Raw_DATA!L:L,MATCH(Risk7_PlusY67!$D499,Raw_DATA!$A:$A,0)),"")</f>
        <v>-17.34</v>
      </c>
      <c r="BB499" s="417">
        <f>IFERROR(INDEX(AVGGroup!$H$5:$H$21,MATCH(Risk7_PlusY67!$BJ499,AVGGroup!$C$5:$C$21,0)),"")</f>
        <v>-3.54</v>
      </c>
      <c r="BC499" s="417">
        <f>IFERROR(INDEX(Raw_DATA!M:M,MATCH(Risk7_PlusY67!$D499,Raw_DATA!$A:$A,0)),"")</f>
        <v>-60.8</v>
      </c>
      <c r="BD499" s="418">
        <f>IFERROR(INDEX(AVGGroup!$J$5:$J$21,MATCH(Risk7_PlusY67!$BJ499,AVGGroup!$C$5:$C$21,0)),"")</f>
        <v>-10.199999999999999</v>
      </c>
      <c r="BE499" s="407">
        <f>IFERROR(INDEX(Raw_DATA!N:N,MATCH(Risk7_PlusY67!$D499,Raw_DATA!$A:$A,0)),"")</f>
        <v>55</v>
      </c>
      <c r="BF499" s="407">
        <f>IFERROR(INDEX(Raw_DATA!O:O,MATCH(Risk7_PlusY67!$D499,Raw_DATA!$A:$A,0)),"")</f>
        <v>41</v>
      </c>
      <c r="BG499" s="407">
        <f>IFERROR(INDEX(Raw_DATA!P:P,MATCH(Risk7_PlusY67!$D499,Raw_DATA!$A:$A,0)),"")</f>
        <v>46</v>
      </c>
      <c r="BH499" s="407">
        <f>IFERROR(INDEX(Raw_DATA!Q:Q,MATCH(Risk7_PlusY67!$D499,Raw_DATA!$A:$A,0)),"")</f>
        <v>287</v>
      </c>
      <c r="BI499" s="407">
        <f>IFERROR(INDEX(Raw_DATA!R:R,MATCH(Risk7_PlusY67!$D499,Raw_DATA!$A:$A,0)),"")</f>
        <v>56</v>
      </c>
      <c r="BJ499" s="124" t="str">
        <f>INDEX('Org2567'!$BM:$BM,MATCH(Risk7_PlusY67!D499,'Org2567'!$D:$D,0))</f>
        <v>รพช.F2 P&lt;=30,000</v>
      </c>
    </row>
    <row r="500" spans="1:62" x14ac:dyDescent="0.7">
      <c r="A500" s="206">
        <f>IF(ISBLANK(D500),"",COUNTA($D$3:D500))</f>
        <v>498</v>
      </c>
      <c r="B500" s="207">
        <f>IFERROR(INDEX(ID!$E:$E,MATCH(Risk7_PlusY67!$D500,ID!$A:$A,0)),"")</f>
        <v>8</v>
      </c>
      <c r="C500" s="207" t="str">
        <f>IFERROR(INDEX(ID!$I:$I,MATCH(Risk7_PlusY67!$D500,ID!$A:$A,0)),"")</f>
        <v>นครพนม</v>
      </c>
      <c r="D500" s="295" t="s">
        <v>503</v>
      </c>
      <c r="E500" s="207" t="str">
        <f>IFERROR(INDEX(ID!$C:$C,MATCH(Risk7_PlusY67!$D500,ID!$A:$A,0)),"")</f>
        <v>นาทม,รพช.</v>
      </c>
      <c r="F500" s="207" t="str">
        <f>IFERROR(INDEX(ID!$G:$G,MATCH(Risk7_PlusY67!$D500,ID!$A:$A,0)),"")</f>
        <v>รพช.</v>
      </c>
      <c r="G500" s="206">
        <f>IFERROR(INDEX(ID!$J:$J,MATCH(Risk7_PlusY67!$D500,ID!$A:$A,0)),"")</f>
        <v>36</v>
      </c>
      <c r="H500" s="208" t="str">
        <f>IFERROR(INDEX(ID!$P:$P,MATCH(Risk7_PlusY67!$D500,ID!$A:$A,0)),"")</f>
        <v>รพช.F2 P&lt;=30,000</v>
      </c>
      <c r="I500" s="209">
        <f>IFERROR(INDEX(Raw_DATA!E:E,MATCH(Risk7_PlusY67!$D500,Raw_DATA!$A:$A,0)),"")</f>
        <v>2.02</v>
      </c>
      <c r="J500" s="209">
        <f>IFERROR(INDEX(Raw_DATA!F:F,MATCH(Risk7_PlusY67!$D500,Raw_DATA!$A:$A,0)),"")</f>
        <v>1.89</v>
      </c>
      <c r="K500" s="209">
        <f>IFERROR(INDEX(Raw_DATA!G:G,MATCH(Risk7_PlusY67!$D500,Raw_DATA!$A:$A,0)),"")</f>
        <v>1.61</v>
      </c>
      <c r="L500" s="209">
        <f>IFERROR(INDEX(Raw_DATA!H:H,MATCH(Risk7_PlusY67!$D500,Raw_DATA!$A:$A,0)),"")</f>
        <v>12835076.289999999</v>
      </c>
      <c r="M500" s="210">
        <f>IFERROR(INDEX(Raw_DATA!I:I,MATCH(Risk7_PlusY67!$D500,Raw_DATA!$A:$A,0)),"")</f>
        <v>-8516437.2100000009</v>
      </c>
      <c r="N500" s="206">
        <f t="shared" si="147"/>
        <v>0</v>
      </c>
      <c r="O500" s="206">
        <f t="shared" si="148"/>
        <v>1</v>
      </c>
      <c r="P500" s="206">
        <f t="shared" si="149"/>
        <v>0</v>
      </c>
      <c r="Q500" s="211">
        <f t="shared" si="150"/>
        <v>18</v>
      </c>
      <c r="R500" s="206">
        <f t="shared" si="151"/>
        <v>1</v>
      </c>
      <c r="S500" s="212">
        <f>IFERROR(INDEX(Raw_DATA!J:J,MATCH(Risk7_PlusY67!$D500,Raw_DATA!$A:$A,0)),"")</f>
        <v>-4135825.68</v>
      </c>
      <c r="T500" s="213">
        <f>IFERROR(INDEX(Raw_DATA!K:K,MATCH(Risk7_PlusY67!$D500,Raw_DATA!$A:$A,0)),"")</f>
        <v>7675199.0499999998</v>
      </c>
      <c r="U500" s="214">
        <f t="shared" si="152"/>
        <v>0</v>
      </c>
      <c r="V500" s="214">
        <f t="shared" si="153"/>
        <v>0</v>
      </c>
      <c r="W500" s="214">
        <f>IF(OR(AND((K500&lt;0.8),(AJ500&gt;180)),AND((K500&lt;0.8),(AJ500&lt;10)),AND((K500&gt;=0.8),(AJ500&lt;10)),AND((K500&gt;=0.8),(AJ500&gt;90))),0,1)</f>
        <v>0</v>
      </c>
      <c r="X500" s="214">
        <f t="shared" si="154"/>
        <v>0</v>
      </c>
      <c r="Y500" s="214">
        <f t="shared" si="155"/>
        <v>0</v>
      </c>
      <c r="Z500" s="214">
        <f t="shared" si="156"/>
        <v>0</v>
      </c>
      <c r="AA500" s="214">
        <f t="shared" si="157"/>
        <v>1</v>
      </c>
      <c r="AB500" s="215" t="str">
        <f t="shared" si="158"/>
        <v>D</v>
      </c>
      <c r="AC500" s="215" t="str">
        <f t="shared" si="159"/>
        <v>1D</v>
      </c>
      <c r="AD500" s="216"/>
      <c r="AE500" s="216"/>
      <c r="AF500" s="434">
        <f>IFERROR(INDEX(Raw_DATA!L:L,MATCH(Risk7_PlusY67!$D500,Raw_DATA!$A:$A,0)),"")</f>
        <v>-5.37</v>
      </c>
      <c r="AG500" s="434">
        <f>IFERROR(INDEX(AVGGroup!$D$5:$D$21,MATCH(Risk7_PlusY67!$H500,AVGGroup!$C$5:$C$21,0)),"")</f>
        <v>-3.55</v>
      </c>
      <c r="AH500" s="434">
        <f>IFERROR(INDEX(Raw_DATA!M:M,MATCH(Risk7_PlusY67!$D500,Raw_DATA!$A:$A,0)),"")</f>
        <v>-15.41</v>
      </c>
      <c r="AI500" s="435">
        <f>IFERROR(INDEX(AVGGroup!$F$5:$F$21,MATCH(Risk7_PlusY67!$H500,AVGGroup!$C$5:$C$21,0)),"")</f>
        <v>-10.199999999999999</v>
      </c>
      <c r="AJ500" s="401">
        <f>IFERROR(INDEX(Raw_DATA!N:N,MATCH(Risk7_PlusY67!$D500,Raw_DATA!$A:$A,0)),"")</f>
        <v>202</v>
      </c>
      <c r="AK500" s="401">
        <f>IFERROR(INDEX(Raw_DATA!O:O,MATCH(Risk7_PlusY67!$D500,Raw_DATA!$A:$A,0)),"")</f>
        <v>87</v>
      </c>
      <c r="AL500" s="401">
        <f>IFERROR(INDEX(Raw_DATA!P:P,MATCH(Risk7_PlusY67!$D500,Raw_DATA!$A:$A,0)),"")</f>
        <v>67</v>
      </c>
      <c r="AM500" s="401">
        <f>IFERROR(INDEX(Raw_DATA!Q:Q,MATCH(Risk7_PlusY67!$D500,Raw_DATA!$A:$A,0)),"")</f>
        <v>327</v>
      </c>
      <c r="AN500" s="401">
        <f>IFERROR(INDEX(Raw_DATA!R:R,MATCH(Risk7_PlusY67!$D500,Raw_DATA!$A:$A,0)),"")</f>
        <v>46</v>
      </c>
      <c r="AO500" s="407"/>
      <c r="AP500" s="411" t="b">
        <f>AB500=AY500</f>
        <v>1</v>
      </c>
      <c r="AQ500" s="340">
        <f t="shared" si="160"/>
        <v>1</v>
      </c>
      <c r="AR500" s="123">
        <f t="shared" si="161"/>
        <v>0</v>
      </c>
      <c r="AS500" s="123">
        <f t="shared" si="162"/>
        <v>0</v>
      </c>
      <c r="AT500" s="123">
        <f>IF(OR(AND((K500&lt;0.8),(BE500&gt;180)),AND((K500&lt;0.8),(BE500&lt;10)),AND((K500&gt;=0.8),(BE500&lt;10)),AND((K500&gt;=0.8),(BE500&gt;90))),0,1)</f>
        <v>0</v>
      </c>
      <c r="AU500" s="123">
        <f t="shared" si="163"/>
        <v>0</v>
      </c>
      <c r="AV500" s="123">
        <f t="shared" si="164"/>
        <v>0</v>
      </c>
      <c r="AW500" s="123">
        <f t="shared" si="165"/>
        <v>0</v>
      </c>
      <c r="AX500" s="123">
        <f t="shared" si="166"/>
        <v>1</v>
      </c>
      <c r="AY500" s="416" t="str">
        <f t="shared" si="167"/>
        <v>D</v>
      </c>
      <c r="AZ500" s="416" t="str">
        <f>R500&amp;AY500</f>
        <v>1D</v>
      </c>
      <c r="BA500" s="417">
        <f>IFERROR(INDEX(Raw_DATA!L:L,MATCH(Risk7_PlusY67!$D500,Raw_DATA!$A:$A,0)),"")</f>
        <v>-5.37</v>
      </c>
      <c r="BB500" s="417">
        <f>IFERROR(INDEX(AVGGroup!$H$5:$H$21,MATCH(Risk7_PlusY67!$BJ500,AVGGroup!$C$5:$C$21,0)),"")</f>
        <v>-3.54</v>
      </c>
      <c r="BC500" s="417">
        <f>IFERROR(INDEX(Raw_DATA!M:M,MATCH(Risk7_PlusY67!$D500,Raw_DATA!$A:$A,0)),"")</f>
        <v>-15.41</v>
      </c>
      <c r="BD500" s="418">
        <f>IFERROR(INDEX(AVGGroup!$J$5:$J$21,MATCH(Risk7_PlusY67!$BJ500,AVGGroup!$C$5:$C$21,0)),"")</f>
        <v>-10.199999999999999</v>
      </c>
      <c r="BE500" s="407">
        <f>IFERROR(INDEX(Raw_DATA!N:N,MATCH(Risk7_PlusY67!$D500,Raw_DATA!$A:$A,0)),"")</f>
        <v>202</v>
      </c>
      <c r="BF500" s="407">
        <f>IFERROR(INDEX(Raw_DATA!O:O,MATCH(Risk7_PlusY67!$D500,Raw_DATA!$A:$A,0)),"")</f>
        <v>87</v>
      </c>
      <c r="BG500" s="407">
        <f>IFERROR(INDEX(Raw_DATA!P:P,MATCH(Risk7_PlusY67!$D500,Raw_DATA!$A:$A,0)),"")</f>
        <v>67</v>
      </c>
      <c r="BH500" s="407">
        <f>IFERROR(INDEX(Raw_DATA!Q:Q,MATCH(Risk7_PlusY67!$D500,Raw_DATA!$A:$A,0)),"")</f>
        <v>327</v>
      </c>
      <c r="BI500" s="407">
        <f>IFERROR(INDEX(Raw_DATA!R:R,MATCH(Risk7_PlusY67!$D500,Raw_DATA!$A:$A,0)),"")</f>
        <v>46</v>
      </c>
      <c r="BJ500" s="124" t="str">
        <f>INDEX('Org2567'!$BM:$BM,MATCH(Risk7_PlusY67!D500,'Org2567'!$D:$D,0))</f>
        <v>รพช.F2 P&lt;=30,000</v>
      </c>
    </row>
    <row r="501" spans="1:62" x14ac:dyDescent="0.7">
      <c r="A501" s="206">
        <f>IF(ISBLANK(D501),"",COUNTA($D$3:D501))</f>
        <v>499</v>
      </c>
      <c r="B501" s="207">
        <f>IFERROR(INDEX(ID!$E:$E,MATCH(Risk7_PlusY67!$D501,ID!$A:$A,0)),"")</f>
        <v>8</v>
      </c>
      <c r="C501" s="207" t="str">
        <f>IFERROR(INDEX(ID!$I:$I,MATCH(Risk7_PlusY67!$D501,ID!$A:$A,0)),"")</f>
        <v>นครพนม</v>
      </c>
      <c r="D501" s="295" t="s">
        <v>504</v>
      </c>
      <c r="E501" s="207" t="str">
        <f>IFERROR(INDEX(ID!$C:$C,MATCH(Risk7_PlusY67!$D501,ID!$A:$A,0)),"")</f>
        <v>เรณูนคร,รพช.</v>
      </c>
      <c r="F501" s="207" t="str">
        <f>IFERROR(INDEX(ID!$G:$G,MATCH(Risk7_PlusY67!$D501,ID!$A:$A,0)),"")</f>
        <v>รพช.</v>
      </c>
      <c r="G501" s="206">
        <f>IFERROR(INDEX(ID!$J:$J,MATCH(Risk7_PlusY67!$D501,ID!$A:$A,0)),"")</f>
        <v>30</v>
      </c>
      <c r="H501" s="208" t="str">
        <f>IFERROR(INDEX(ID!$P:$P,MATCH(Risk7_PlusY67!$D501,ID!$A:$A,0)),"")</f>
        <v>รพช.F2 P30,000-60,000</v>
      </c>
      <c r="I501" s="209">
        <f>IFERROR(INDEX(Raw_DATA!E:E,MATCH(Risk7_PlusY67!$D501,Raw_DATA!$A:$A,0)),"")</f>
        <v>1.31</v>
      </c>
      <c r="J501" s="209">
        <f>IFERROR(INDEX(Raw_DATA!F:F,MATCH(Risk7_PlusY67!$D501,Raw_DATA!$A:$A,0)),"")</f>
        <v>1.1100000000000001</v>
      </c>
      <c r="K501" s="209">
        <f>IFERROR(INDEX(Raw_DATA!G:G,MATCH(Risk7_PlusY67!$D501,Raw_DATA!$A:$A,0)),"")</f>
        <v>0.66</v>
      </c>
      <c r="L501" s="209">
        <f>IFERROR(INDEX(Raw_DATA!H:H,MATCH(Risk7_PlusY67!$D501,Raw_DATA!$A:$A,0)),"")</f>
        <v>7873408.5899999999</v>
      </c>
      <c r="M501" s="210">
        <f>IFERROR(INDEX(Raw_DATA!I:I,MATCH(Risk7_PlusY67!$D501,Raw_DATA!$A:$A,0)),"")</f>
        <v>-6145975.3600000003</v>
      </c>
      <c r="N501" s="206">
        <f t="shared" si="147"/>
        <v>2</v>
      </c>
      <c r="O501" s="206">
        <f t="shared" si="148"/>
        <v>1</v>
      </c>
      <c r="P501" s="206">
        <f t="shared" si="149"/>
        <v>0</v>
      </c>
      <c r="Q501" s="211">
        <f t="shared" si="150"/>
        <v>15.3</v>
      </c>
      <c r="R501" s="206">
        <f t="shared" si="151"/>
        <v>3</v>
      </c>
      <c r="S501" s="212">
        <f>IFERROR(INDEX(Raw_DATA!J:J,MATCH(Risk7_PlusY67!$D501,Raw_DATA!$A:$A,0)),"")</f>
        <v>-1975823.87</v>
      </c>
      <c r="T501" s="213">
        <f>IFERROR(INDEX(Raw_DATA!K:K,MATCH(Risk7_PlusY67!$D501,Raw_DATA!$A:$A,0)),"")</f>
        <v>-8587253.6300000008</v>
      </c>
      <c r="U501" s="214">
        <f t="shared" si="152"/>
        <v>1</v>
      </c>
      <c r="V501" s="214">
        <f t="shared" si="153"/>
        <v>0</v>
      </c>
      <c r="W501" s="214">
        <f>IF(OR(AND((K501&lt;0.8),(AJ501&gt;180)),AND((K501&lt;0.8),(AJ501&lt;10)),AND((K501&gt;=0.8),(AJ501&lt;10)),AND((K501&gt;=0.8),(AJ501&gt;90))),0,1)</f>
        <v>1</v>
      </c>
      <c r="X501" s="214">
        <f t="shared" si="154"/>
        <v>1</v>
      </c>
      <c r="Y501" s="214">
        <f t="shared" si="155"/>
        <v>1</v>
      </c>
      <c r="Z501" s="214">
        <f t="shared" si="156"/>
        <v>0</v>
      </c>
      <c r="AA501" s="214">
        <f t="shared" si="157"/>
        <v>1</v>
      </c>
      <c r="AB501" s="215" t="str">
        <f t="shared" si="158"/>
        <v>B</v>
      </c>
      <c r="AC501" s="215" t="str">
        <f t="shared" si="159"/>
        <v>3B</v>
      </c>
      <c r="AD501" s="216"/>
      <c r="AE501" s="216"/>
      <c r="AF501" s="434">
        <f>IFERROR(INDEX(Raw_DATA!L:L,MATCH(Risk7_PlusY67!$D501,Raw_DATA!$A:$A,0)),"")</f>
        <v>-1.58</v>
      </c>
      <c r="AG501" s="434">
        <f>IFERROR(INDEX(AVGGroup!$D$5:$D$21,MATCH(Risk7_PlusY67!$H501,AVGGroup!$C$5:$C$21,0)),"")</f>
        <v>-4.37</v>
      </c>
      <c r="AH501" s="434">
        <f>IFERROR(INDEX(Raw_DATA!M:M,MATCH(Risk7_PlusY67!$D501,Raw_DATA!$A:$A,0)),"")</f>
        <v>-10.53</v>
      </c>
      <c r="AI501" s="435">
        <f>IFERROR(INDEX(AVGGroup!$F$5:$F$21,MATCH(Risk7_PlusY67!$H501,AVGGroup!$C$5:$C$21,0)),"")</f>
        <v>-9.19</v>
      </c>
      <c r="AJ501" s="401">
        <f>IFERROR(INDEX(Raw_DATA!N:N,MATCH(Risk7_PlusY67!$D501,Raw_DATA!$A:$A,0)),"")</f>
        <v>144</v>
      </c>
      <c r="AK501" s="401">
        <f>IFERROR(INDEX(Raw_DATA!O:O,MATCH(Risk7_PlusY67!$D501,Raw_DATA!$A:$A,0)),"")</f>
        <v>49</v>
      </c>
      <c r="AL501" s="401">
        <f>IFERROR(INDEX(Raw_DATA!P:P,MATCH(Risk7_PlusY67!$D501,Raw_DATA!$A:$A,0)),"")</f>
        <v>38</v>
      </c>
      <c r="AM501" s="401">
        <f>IFERROR(INDEX(Raw_DATA!Q:Q,MATCH(Risk7_PlusY67!$D501,Raw_DATA!$A:$A,0)),"")</f>
        <v>264</v>
      </c>
      <c r="AN501" s="401">
        <f>IFERROR(INDEX(Raw_DATA!R:R,MATCH(Risk7_PlusY67!$D501,Raw_DATA!$A:$A,0)),"")</f>
        <v>55</v>
      </c>
      <c r="AO501" s="407"/>
      <c r="AP501" s="411" t="b">
        <f>AB501=AY501</f>
        <v>1</v>
      </c>
      <c r="AQ501" s="340">
        <f t="shared" si="160"/>
        <v>1</v>
      </c>
      <c r="AR501" s="123">
        <f t="shared" si="161"/>
        <v>1</v>
      </c>
      <c r="AS501" s="123">
        <f t="shared" si="162"/>
        <v>0</v>
      </c>
      <c r="AT501" s="123">
        <f>IF(OR(AND((K501&lt;0.8),(BE501&gt;180)),AND((K501&lt;0.8),(BE501&lt;10)),AND((K501&gt;=0.8),(BE501&lt;10)),AND((K501&gt;=0.8),(BE501&gt;90))),0,1)</f>
        <v>1</v>
      </c>
      <c r="AU501" s="123">
        <f t="shared" si="163"/>
        <v>1</v>
      </c>
      <c r="AV501" s="123">
        <f t="shared" si="164"/>
        <v>1</v>
      </c>
      <c r="AW501" s="123">
        <f t="shared" si="165"/>
        <v>0</v>
      </c>
      <c r="AX501" s="123">
        <f t="shared" si="166"/>
        <v>1</v>
      </c>
      <c r="AY501" s="416" t="str">
        <f t="shared" si="167"/>
        <v>B</v>
      </c>
      <c r="AZ501" s="416" t="str">
        <f>R501&amp;AY501</f>
        <v>3B</v>
      </c>
      <c r="BA501" s="417">
        <f>IFERROR(INDEX(Raw_DATA!L:L,MATCH(Risk7_PlusY67!$D501,Raw_DATA!$A:$A,0)),"")</f>
        <v>-1.58</v>
      </c>
      <c r="BB501" s="417">
        <f>IFERROR(INDEX(AVGGroup!$H$5:$H$21,MATCH(Risk7_PlusY67!$BJ501,AVGGroup!$C$5:$C$21,0)),"")</f>
        <v>-3.95</v>
      </c>
      <c r="BC501" s="417">
        <f>IFERROR(INDEX(Raw_DATA!M:M,MATCH(Risk7_PlusY67!$D501,Raw_DATA!$A:$A,0)),"")</f>
        <v>-10.53</v>
      </c>
      <c r="BD501" s="418">
        <f>IFERROR(INDEX(AVGGroup!$J$5:$J$21,MATCH(Risk7_PlusY67!$BJ501,AVGGroup!$C$5:$C$21,0)),"")</f>
        <v>-8.8800000000000008</v>
      </c>
      <c r="BE501" s="407">
        <f>IFERROR(INDEX(Raw_DATA!N:N,MATCH(Risk7_PlusY67!$D501,Raw_DATA!$A:$A,0)),"")</f>
        <v>144</v>
      </c>
      <c r="BF501" s="407">
        <f>IFERROR(INDEX(Raw_DATA!O:O,MATCH(Risk7_PlusY67!$D501,Raw_DATA!$A:$A,0)),"")</f>
        <v>49</v>
      </c>
      <c r="BG501" s="407">
        <f>IFERROR(INDEX(Raw_DATA!P:P,MATCH(Risk7_PlusY67!$D501,Raw_DATA!$A:$A,0)),"")</f>
        <v>38</v>
      </c>
      <c r="BH501" s="407">
        <f>IFERROR(INDEX(Raw_DATA!Q:Q,MATCH(Risk7_PlusY67!$D501,Raw_DATA!$A:$A,0)),"")</f>
        <v>264</v>
      </c>
      <c r="BI501" s="407">
        <f>IFERROR(INDEX(Raw_DATA!R:R,MATCH(Risk7_PlusY67!$D501,Raw_DATA!$A:$A,0)),"")</f>
        <v>55</v>
      </c>
      <c r="BJ501" s="124" t="str">
        <f>INDEX('Org2567'!$BM:$BM,MATCH(Risk7_PlusY67!D501,'Org2567'!$D:$D,0))</f>
        <v>รพช.F2 P30,000-60,000</v>
      </c>
    </row>
    <row r="502" spans="1:62" x14ac:dyDescent="0.7">
      <c r="A502" s="206">
        <f>IF(ISBLANK(D502),"",COUNTA($D$3:D502))</f>
        <v>500</v>
      </c>
      <c r="B502" s="207">
        <f>IFERROR(INDEX(ID!$E:$E,MATCH(Risk7_PlusY67!$D502,ID!$A:$A,0)),"")</f>
        <v>8</v>
      </c>
      <c r="C502" s="207" t="str">
        <f>IFERROR(INDEX(ID!$I:$I,MATCH(Risk7_PlusY67!$D502,ID!$A:$A,0)),"")</f>
        <v>นครพนม</v>
      </c>
      <c r="D502" s="295" t="s">
        <v>2660</v>
      </c>
      <c r="E502" s="207" t="str">
        <f>IFERROR(INDEX(ID!$C:$C,MATCH(Risk7_PlusY67!$D502,ID!$A:$A,0)),"")</f>
        <v>นาแก,รพช.</v>
      </c>
      <c r="F502" s="207" t="str">
        <f>IFERROR(INDEX(ID!$G:$G,MATCH(Risk7_PlusY67!$D502,ID!$A:$A,0)),"")</f>
        <v>รพช.</v>
      </c>
      <c r="G502" s="206">
        <f>IFERROR(INDEX(ID!$J:$J,MATCH(Risk7_PlusY67!$D502,ID!$A:$A,0)),"")</f>
        <v>61</v>
      </c>
      <c r="H502" s="208" t="str">
        <f>IFERROR(INDEX(ID!$P:$P,MATCH(Risk7_PlusY67!$D502,ID!$A:$A,0)),"")</f>
        <v>รพช.F2 P30,000-60,000</v>
      </c>
      <c r="I502" s="209">
        <f>IFERROR(INDEX(Raw_DATA!E:E,MATCH(Risk7_PlusY67!$D502,Raw_DATA!$A:$A,0)),"")</f>
        <v>2.21</v>
      </c>
      <c r="J502" s="209">
        <f>IFERROR(INDEX(Raw_DATA!F:F,MATCH(Risk7_PlusY67!$D502,Raw_DATA!$A:$A,0)),"")</f>
        <v>1.79</v>
      </c>
      <c r="K502" s="209">
        <f>IFERROR(INDEX(Raw_DATA!G:G,MATCH(Risk7_PlusY67!$D502,Raw_DATA!$A:$A,0)),"")</f>
        <v>1.23</v>
      </c>
      <c r="L502" s="209">
        <f>IFERROR(INDEX(Raw_DATA!H:H,MATCH(Risk7_PlusY67!$D502,Raw_DATA!$A:$A,0)),"")</f>
        <v>24583963.190000001</v>
      </c>
      <c r="M502" s="210">
        <f>IFERROR(INDEX(Raw_DATA!I:I,MATCH(Risk7_PlusY67!$D502,Raw_DATA!$A:$A,0)),"")</f>
        <v>-18987716.989999998</v>
      </c>
      <c r="N502" s="206">
        <f t="shared" si="147"/>
        <v>0</v>
      </c>
      <c r="O502" s="206">
        <f t="shared" si="148"/>
        <v>1</v>
      </c>
      <c r="P502" s="206">
        <f t="shared" si="149"/>
        <v>0</v>
      </c>
      <c r="Q502" s="211">
        <f t="shared" si="150"/>
        <v>15.5</v>
      </c>
      <c r="R502" s="206">
        <f t="shared" si="151"/>
        <v>1</v>
      </c>
      <c r="S502" s="212">
        <f>IFERROR(INDEX(Raw_DATA!J:J,MATCH(Risk7_PlusY67!$D502,Raw_DATA!$A:$A,0)),"")</f>
        <v>-18444813.989999998</v>
      </c>
      <c r="T502" s="213">
        <f>IFERROR(INDEX(Raw_DATA!K:K,MATCH(Risk7_PlusY67!$D502,Raw_DATA!$A:$A,0)),"")</f>
        <v>4763562.93</v>
      </c>
      <c r="U502" s="214">
        <f t="shared" si="152"/>
        <v>0</v>
      </c>
      <c r="V502" s="214">
        <f t="shared" si="153"/>
        <v>0</v>
      </c>
      <c r="W502" s="214">
        <f>IF(OR(AND((K502&lt;0.8),(AJ502&gt;180)),AND((K502&lt;0.8),(AJ502&lt;10)),AND((K502&gt;=0.8),(AJ502&lt;10)),AND((K502&gt;=0.8),(AJ502&gt;90))),0,1)</f>
        <v>1</v>
      </c>
      <c r="X502" s="214">
        <f t="shared" si="154"/>
        <v>1</v>
      </c>
      <c r="Y502" s="214">
        <f t="shared" si="155"/>
        <v>1</v>
      </c>
      <c r="Z502" s="214">
        <f t="shared" si="156"/>
        <v>0</v>
      </c>
      <c r="AA502" s="214">
        <f t="shared" si="157"/>
        <v>0</v>
      </c>
      <c r="AB502" s="215" t="str">
        <f t="shared" si="158"/>
        <v>C</v>
      </c>
      <c r="AC502" s="215" t="str">
        <f t="shared" si="159"/>
        <v>1C</v>
      </c>
      <c r="AD502" s="216"/>
      <c r="AE502" s="216"/>
      <c r="AF502" s="434">
        <f>IFERROR(INDEX(Raw_DATA!L:L,MATCH(Risk7_PlusY67!$D502,Raw_DATA!$A:$A,0)),"")</f>
        <v>-12.41</v>
      </c>
      <c r="AG502" s="434">
        <f>IFERROR(INDEX(AVGGroup!$D$5:$D$21,MATCH(Risk7_PlusY67!$H502,AVGGroup!$C$5:$C$21,0)),"")</f>
        <v>-4.37</v>
      </c>
      <c r="AH502" s="434">
        <f>IFERROR(INDEX(Raw_DATA!M:M,MATCH(Risk7_PlusY67!$D502,Raw_DATA!$A:$A,0)),"")</f>
        <v>-26.01</v>
      </c>
      <c r="AI502" s="435">
        <f>IFERROR(INDEX(AVGGroup!$F$5:$F$21,MATCH(Risk7_PlusY67!$H502,AVGGroup!$C$5:$C$21,0)),"")</f>
        <v>-9.19</v>
      </c>
      <c r="AJ502" s="401">
        <f>IFERROR(INDEX(Raw_DATA!N:N,MATCH(Risk7_PlusY67!$D502,Raw_DATA!$A:$A,0)),"")</f>
        <v>90</v>
      </c>
      <c r="AK502" s="401">
        <f>IFERROR(INDEX(Raw_DATA!O:O,MATCH(Risk7_PlusY67!$D502,Raw_DATA!$A:$A,0)),"")</f>
        <v>28</v>
      </c>
      <c r="AL502" s="401">
        <f>IFERROR(INDEX(Raw_DATA!P:P,MATCH(Risk7_PlusY67!$D502,Raw_DATA!$A:$A,0)),"")</f>
        <v>50</v>
      </c>
      <c r="AM502" s="401">
        <f>IFERROR(INDEX(Raw_DATA!Q:Q,MATCH(Risk7_PlusY67!$D502,Raw_DATA!$A:$A,0)),"")</f>
        <v>235</v>
      </c>
      <c r="AN502" s="401">
        <f>IFERROR(INDEX(Raw_DATA!R:R,MATCH(Risk7_PlusY67!$D502,Raw_DATA!$A:$A,0)),"")</f>
        <v>91</v>
      </c>
      <c r="AO502" s="407"/>
      <c r="AP502" s="411" t="b">
        <f>AB502=AY502</f>
        <v>1</v>
      </c>
      <c r="AQ502" s="340">
        <f t="shared" si="160"/>
        <v>1</v>
      </c>
      <c r="AR502" s="123">
        <f t="shared" si="161"/>
        <v>0</v>
      </c>
      <c r="AS502" s="123">
        <f t="shared" si="162"/>
        <v>0</v>
      </c>
      <c r="AT502" s="123">
        <f>IF(OR(AND((K502&lt;0.8),(BE502&gt;180)),AND((K502&lt;0.8),(BE502&lt;10)),AND((K502&gt;=0.8),(BE502&lt;10)),AND((K502&gt;=0.8),(BE502&gt;90))),0,1)</f>
        <v>1</v>
      </c>
      <c r="AU502" s="123">
        <f t="shared" si="163"/>
        <v>1</v>
      </c>
      <c r="AV502" s="123">
        <f t="shared" si="164"/>
        <v>1</v>
      </c>
      <c r="AW502" s="123">
        <f t="shared" si="165"/>
        <v>0</v>
      </c>
      <c r="AX502" s="123">
        <f t="shared" si="166"/>
        <v>0</v>
      </c>
      <c r="AY502" s="416" t="str">
        <f t="shared" si="167"/>
        <v>C</v>
      </c>
      <c r="AZ502" s="416" t="str">
        <f>R502&amp;AY502</f>
        <v>1C</v>
      </c>
      <c r="BA502" s="417">
        <f>IFERROR(INDEX(Raw_DATA!L:L,MATCH(Risk7_PlusY67!$D502,Raw_DATA!$A:$A,0)),"")</f>
        <v>-12.41</v>
      </c>
      <c r="BB502" s="417">
        <f>IFERROR(INDEX(AVGGroup!$H$5:$H$21,MATCH(Risk7_PlusY67!$BJ502,AVGGroup!$C$5:$C$21,0)),"")</f>
        <v>-3.95</v>
      </c>
      <c r="BC502" s="417">
        <f>IFERROR(INDEX(Raw_DATA!M:M,MATCH(Risk7_PlusY67!$D502,Raw_DATA!$A:$A,0)),"")</f>
        <v>-26.01</v>
      </c>
      <c r="BD502" s="418">
        <f>IFERROR(INDEX(AVGGroup!$J$5:$J$21,MATCH(Risk7_PlusY67!$BJ502,AVGGroup!$C$5:$C$21,0)),"")</f>
        <v>-8.8800000000000008</v>
      </c>
      <c r="BE502" s="407">
        <f>IFERROR(INDEX(Raw_DATA!N:N,MATCH(Risk7_PlusY67!$D502,Raw_DATA!$A:$A,0)),"")</f>
        <v>90</v>
      </c>
      <c r="BF502" s="407">
        <f>IFERROR(INDEX(Raw_DATA!O:O,MATCH(Risk7_PlusY67!$D502,Raw_DATA!$A:$A,0)),"")</f>
        <v>28</v>
      </c>
      <c r="BG502" s="407">
        <f>IFERROR(INDEX(Raw_DATA!P:P,MATCH(Risk7_PlusY67!$D502,Raw_DATA!$A:$A,0)),"")</f>
        <v>50</v>
      </c>
      <c r="BH502" s="407">
        <f>IFERROR(INDEX(Raw_DATA!Q:Q,MATCH(Risk7_PlusY67!$D502,Raw_DATA!$A:$A,0)),"")</f>
        <v>235</v>
      </c>
      <c r="BI502" s="407">
        <f>IFERROR(INDEX(Raw_DATA!R:R,MATCH(Risk7_PlusY67!$D502,Raw_DATA!$A:$A,0)),"")</f>
        <v>91</v>
      </c>
      <c r="BJ502" s="124" t="str">
        <f>INDEX('Org2567'!$BM:$BM,MATCH(Risk7_PlusY67!D502,'Org2567'!$D:$D,0))</f>
        <v>รพช.F2 P30,000-60,000</v>
      </c>
    </row>
    <row r="503" spans="1:62" x14ac:dyDescent="0.7">
      <c r="A503" s="206">
        <f>IF(ISBLANK(D503),"",COUNTA($D$3:D503))</f>
        <v>501</v>
      </c>
      <c r="B503" s="207">
        <f>IFERROR(INDEX(ID!$E:$E,MATCH(Risk7_PlusY67!$D503,ID!$A:$A,0)),"")</f>
        <v>8</v>
      </c>
      <c r="C503" s="207" t="str">
        <f>IFERROR(INDEX(ID!$I:$I,MATCH(Risk7_PlusY67!$D503,ID!$A:$A,0)),"")</f>
        <v>นครพนม</v>
      </c>
      <c r="D503" s="295" t="s">
        <v>505</v>
      </c>
      <c r="E503" s="207" t="str">
        <f>IFERROR(INDEX(ID!$C:$C,MATCH(Risk7_PlusY67!$D503,ID!$A:$A,0)),"")</f>
        <v>ศรีสงคราม,รพช.</v>
      </c>
      <c r="F503" s="207" t="str">
        <f>IFERROR(INDEX(ID!$G:$G,MATCH(Risk7_PlusY67!$D503,ID!$A:$A,0)),"")</f>
        <v>รพช.</v>
      </c>
      <c r="G503" s="206">
        <f>IFERROR(INDEX(ID!$J:$J,MATCH(Risk7_PlusY67!$D503,ID!$A:$A,0)),"")</f>
        <v>90</v>
      </c>
      <c r="H503" s="208" t="str">
        <f>IFERROR(INDEX(ID!$P:$P,MATCH(Risk7_PlusY67!$D503,ID!$A:$A,0)),"")</f>
        <v>รพช.M2 B&lt;=100</v>
      </c>
      <c r="I503" s="209">
        <f>IFERROR(INDEX(Raw_DATA!E:E,MATCH(Risk7_PlusY67!$D503,Raw_DATA!$A:$A,0)),"")</f>
        <v>1.48</v>
      </c>
      <c r="J503" s="209">
        <f>IFERROR(INDEX(Raw_DATA!F:F,MATCH(Risk7_PlusY67!$D503,Raw_DATA!$A:$A,0)),"")</f>
        <v>1.2</v>
      </c>
      <c r="K503" s="209">
        <f>IFERROR(INDEX(Raw_DATA!G:G,MATCH(Risk7_PlusY67!$D503,Raw_DATA!$A:$A,0)),"")</f>
        <v>0.56999999999999995</v>
      </c>
      <c r="L503" s="209">
        <f>IFERROR(INDEX(Raw_DATA!H:H,MATCH(Risk7_PlusY67!$D503,Raw_DATA!$A:$A,0)),"")</f>
        <v>17540471.940000001</v>
      </c>
      <c r="M503" s="210">
        <f>IFERROR(INDEX(Raw_DATA!I:I,MATCH(Risk7_PlusY67!$D503,Raw_DATA!$A:$A,0)),"")</f>
        <v>-24810104.890000001</v>
      </c>
      <c r="N503" s="206">
        <f t="shared" si="147"/>
        <v>2</v>
      </c>
      <c r="O503" s="206">
        <f t="shared" si="148"/>
        <v>1</v>
      </c>
      <c r="P503" s="206">
        <f t="shared" si="149"/>
        <v>0</v>
      </c>
      <c r="Q503" s="211">
        <f t="shared" si="150"/>
        <v>8.4</v>
      </c>
      <c r="R503" s="206">
        <f t="shared" si="151"/>
        <v>3</v>
      </c>
      <c r="S503" s="212">
        <f>IFERROR(INDEX(Raw_DATA!J:J,MATCH(Risk7_PlusY67!$D503,Raw_DATA!$A:$A,0)),"")</f>
        <v>-16757504.529999999</v>
      </c>
      <c r="T503" s="213">
        <f>IFERROR(INDEX(Raw_DATA!K:K,MATCH(Risk7_PlusY67!$D503,Raw_DATA!$A:$A,0)),"")</f>
        <v>-15896731.869999999</v>
      </c>
      <c r="U503" s="214">
        <f t="shared" si="152"/>
        <v>0</v>
      </c>
      <c r="V503" s="214">
        <f t="shared" si="153"/>
        <v>0</v>
      </c>
      <c r="W503" s="214">
        <f>IF(OR(AND((K503&lt;0.8),(AJ503&gt;180)),AND((K503&lt;0.8),(AJ503&lt;10)),AND((K503&gt;=0.8),(AJ503&lt;10)),AND((K503&gt;=0.8),(AJ503&gt;90))),0,1)</f>
        <v>1</v>
      </c>
      <c r="X503" s="214">
        <f t="shared" si="154"/>
        <v>1</v>
      </c>
      <c r="Y503" s="214">
        <f t="shared" si="155"/>
        <v>1</v>
      </c>
      <c r="Z503" s="214">
        <f t="shared" si="156"/>
        <v>0</v>
      </c>
      <c r="AA503" s="214">
        <f t="shared" si="157"/>
        <v>1</v>
      </c>
      <c r="AB503" s="215" t="str">
        <f t="shared" si="158"/>
        <v>B-</v>
      </c>
      <c r="AC503" s="215" t="str">
        <f t="shared" si="159"/>
        <v>3B-</v>
      </c>
      <c r="AD503" s="216"/>
      <c r="AE503" s="216"/>
      <c r="AF503" s="434">
        <f>IFERROR(INDEX(Raw_DATA!L:L,MATCH(Risk7_PlusY67!$D503,Raw_DATA!$A:$A,0)),"")</f>
        <v>-7.09</v>
      </c>
      <c r="AG503" s="434">
        <f>IFERROR(INDEX(AVGGroup!$D$5:$D$21,MATCH(Risk7_PlusY67!$H503,AVGGroup!$C$5:$C$21,0)),"")</f>
        <v>-4.4400000000000004</v>
      </c>
      <c r="AH503" s="434">
        <f>IFERROR(INDEX(Raw_DATA!M:M,MATCH(Risk7_PlusY67!$D503,Raw_DATA!$A:$A,0)),"")</f>
        <v>-20.29</v>
      </c>
      <c r="AI503" s="435">
        <f>IFERROR(INDEX(AVGGroup!$F$5:$F$21,MATCH(Risk7_PlusY67!$H503,AVGGroup!$C$5:$C$21,0)),"")</f>
        <v>-7.31</v>
      </c>
      <c r="AJ503" s="401">
        <f>IFERROR(INDEX(Raw_DATA!N:N,MATCH(Risk7_PlusY67!$D503,Raw_DATA!$A:$A,0)),"")</f>
        <v>101</v>
      </c>
      <c r="AK503" s="401">
        <f>IFERROR(INDEX(Raw_DATA!O:O,MATCH(Risk7_PlusY67!$D503,Raw_DATA!$A:$A,0)),"")</f>
        <v>51</v>
      </c>
      <c r="AL503" s="401">
        <f>IFERROR(INDEX(Raw_DATA!P:P,MATCH(Risk7_PlusY67!$D503,Raw_DATA!$A:$A,0)),"")</f>
        <v>55</v>
      </c>
      <c r="AM503" s="401">
        <f>IFERROR(INDEX(Raw_DATA!Q:Q,MATCH(Risk7_PlusY67!$D503,Raw_DATA!$A:$A,0)),"")</f>
        <v>309</v>
      </c>
      <c r="AN503" s="401">
        <f>IFERROR(INDEX(Raw_DATA!R:R,MATCH(Risk7_PlusY67!$D503,Raw_DATA!$A:$A,0)),"")</f>
        <v>60</v>
      </c>
      <c r="AO503" s="407"/>
      <c r="AP503" s="411" t="b">
        <f>AB503=AY503</f>
        <v>1</v>
      </c>
      <c r="AQ503" s="340">
        <f t="shared" si="160"/>
        <v>1</v>
      </c>
      <c r="AR503" s="123">
        <f t="shared" si="161"/>
        <v>0</v>
      </c>
      <c r="AS503" s="123">
        <f t="shared" si="162"/>
        <v>0</v>
      </c>
      <c r="AT503" s="123">
        <f>IF(OR(AND((K503&lt;0.8),(BE503&gt;180)),AND((K503&lt;0.8),(BE503&lt;10)),AND((K503&gt;=0.8),(BE503&lt;10)),AND((K503&gt;=0.8),(BE503&gt;90))),0,1)</f>
        <v>1</v>
      </c>
      <c r="AU503" s="123">
        <f t="shared" si="163"/>
        <v>1</v>
      </c>
      <c r="AV503" s="123">
        <f t="shared" si="164"/>
        <v>1</v>
      </c>
      <c r="AW503" s="123">
        <f t="shared" si="165"/>
        <v>0</v>
      </c>
      <c r="AX503" s="123">
        <f t="shared" si="166"/>
        <v>1</v>
      </c>
      <c r="AY503" s="416" t="str">
        <f t="shared" si="167"/>
        <v>B-</v>
      </c>
      <c r="AZ503" s="416" t="str">
        <f>R503&amp;AY503</f>
        <v>3B-</v>
      </c>
      <c r="BA503" s="417">
        <f>IFERROR(INDEX(Raw_DATA!L:L,MATCH(Risk7_PlusY67!$D503,Raw_DATA!$A:$A,0)),"")</f>
        <v>-7.09</v>
      </c>
      <c r="BB503" s="417">
        <f>IFERROR(INDEX(AVGGroup!$H$5:$H$21,MATCH(Risk7_PlusY67!$BJ503,AVGGroup!$C$5:$C$21,0)),"")</f>
        <v>-4.4400000000000004</v>
      </c>
      <c r="BC503" s="417">
        <f>IFERROR(INDEX(Raw_DATA!M:M,MATCH(Risk7_PlusY67!$D503,Raw_DATA!$A:$A,0)),"")</f>
        <v>-20.29</v>
      </c>
      <c r="BD503" s="418">
        <f>IFERROR(INDEX(AVGGroup!$J$5:$J$21,MATCH(Risk7_PlusY67!$BJ503,AVGGroup!$C$5:$C$21,0)),"")</f>
        <v>-7.31</v>
      </c>
      <c r="BE503" s="407">
        <f>IFERROR(INDEX(Raw_DATA!N:N,MATCH(Risk7_PlusY67!$D503,Raw_DATA!$A:$A,0)),"")</f>
        <v>101</v>
      </c>
      <c r="BF503" s="407">
        <f>IFERROR(INDEX(Raw_DATA!O:O,MATCH(Risk7_PlusY67!$D503,Raw_DATA!$A:$A,0)),"")</f>
        <v>51</v>
      </c>
      <c r="BG503" s="407">
        <f>IFERROR(INDEX(Raw_DATA!P:P,MATCH(Risk7_PlusY67!$D503,Raw_DATA!$A:$A,0)),"")</f>
        <v>55</v>
      </c>
      <c r="BH503" s="407">
        <f>IFERROR(INDEX(Raw_DATA!Q:Q,MATCH(Risk7_PlusY67!$D503,Raw_DATA!$A:$A,0)),"")</f>
        <v>309</v>
      </c>
      <c r="BI503" s="407">
        <f>IFERROR(INDEX(Raw_DATA!R:R,MATCH(Risk7_PlusY67!$D503,Raw_DATA!$A:$A,0)),"")</f>
        <v>60</v>
      </c>
      <c r="BJ503" s="124" t="str">
        <f>INDEX('Org2567'!$BM:$BM,MATCH(Risk7_PlusY67!D503,'Org2567'!$D:$D,0))</f>
        <v>รพช.M2 B&lt;=100</v>
      </c>
    </row>
    <row r="504" spans="1:62" x14ac:dyDescent="0.7">
      <c r="A504" s="206">
        <f>IF(ISBLANK(D504),"",COUNTA($D$3:D504))</f>
        <v>502</v>
      </c>
      <c r="B504" s="207">
        <f>IFERROR(INDEX(ID!$E:$E,MATCH(Risk7_PlusY67!$D504,ID!$A:$A,0)),"")</f>
        <v>8</v>
      </c>
      <c r="C504" s="207" t="str">
        <f>IFERROR(INDEX(ID!$I:$I,MATCH(Risk7_PlusY67!$D504,ID!$A:$A,0)),"")</f>
        <v>นครพนม</v>
      </c>
      <c r="D504" s="295" t="s">
        <v>506</v>
      </c>
      <c r="E504" s="207" t="str">
        <f>IFERROR(INDEX(ID!$C:$C,MATCH(Risk7_PlusY67!$D504,ID!$A:$A,0)),"")</f>
        <v>นาหว้า,รพช.</v>
      </c>
      <c r="F504" s="207" t="str">
        <f>IFERROR(INDEX(ID!$G:$G,MATCH(Risk7_PlusY67!$D504,ID!$A:$A,0)),"")</f>
        <v>รพช.</v>
      </c>
      <c r="G504" s="206">
        <f>IFERROR(INDEX(ID!$J:$J,MATCH(Risk7_PlusY67!$D504,ID!$A:$A,0)),"")</f>
        <v>48</v>
      </c>
      <c r="H504" s="208" t="str">
        <f>IFERROR(INDEX(ID!$P:$P,MATCH(Risk7_PlusY67!$D504,ID!$A:$A,0)),"")</f>
        <v>รพช.F2 P30,000-60,000</v>
      </c>
      <c r="I504" s="209">
        <f>IFERROR(INDEX(Raw_DATA!E:E,MATCH(Risk7_PlusY67!$D504,Raw_DATA!$A:$A,0)),"")</f>
        <v>2.2599999999999998</v>
      </c>
      <c r="J504" s="209">
        <f>IFERROR(INDEX(Raw_DATA!F:F,MATCH(Risk7_PlusY67!$D504,Raw_DATA!$A:$A,0)),"")</f>
        <v>1.86</v>
      </c>
      <c r="K504" s="209">
        <f>IFERROR(INDEX(Raw_DATA!G:G,MATCH(Risk7_PlusY67!$D504,Raw_DATA!$A:$A,0)),"")</f>
        <v>0.95</v>
      </c>
      <c r="L504" s="209">
        <f>IFERROR(INDEX(Raw_DATA!H:H,MATCH(Risk7_PlusY67!$D504,Raw_DATA!$A:$A,0)),"")</f>
        <v>12430046.130000001</v>
      </c>
      <c r="M504" s="210">
        <f>IFERROR(INDEX(Raw_DATA!I:I,MATCH(Risk7_PlusY67!$D504,Raw_DATA!$A:$A,0)),"")</f>
        <v>-19692611.66</v>
      </c>
      <c r="N504" s="206">
        <f t="shared" si="147"/>
        <v>0</v>
      </c>
      <c r="O504" s="206">
        <f t="shared" si="148"/>
        <v>1</v>
      </c>
      <c r="P504" s="206">
        <f t="shared" si="149"/>
        <v>0</v>
      </c>
      <c r="Q504" s="211">
        <f t="shared" si="150"/>
        <v>7.5</v>
      </c>
      <c r="R504" s="206">
        <f t="shared" si="151"/>
        <v>1</v>
      </c>
      <c r="S504" s="212">
        <f>IFERROR(INDEX(Raw_DATA!J:J,MATCH(Risk7_PlusY67!$D504,Raw_DATA!$A:$A,0)),"")</f>
        <v>-15874296.289999999</v>
      </c>
      <c r="T504" s="213">
        <f>IFERROR(INDEX(Raw_DATA!K:K,MATCH(Risk7_PlusY67!$D504,Raw_DATA!$A:$A,0)),"")</f>
        <v>-519981.04</v>
      </c>
      <c r="U504" s="214">
        <f t="shared" si="152"/>
        <v>0</v>
      </c>
      <c r="V504" s="214">
        <f t="shared" si="153"/>
        <v>0</v>
      </c>
      <c r="W504" s="214">
        <f>IF(OR(AND((K504&lt;0.8),(AJ504&gt;180)),AND((K504&lt;0.8),(AJ504&lt;10)),AND((K504&gt;=0.8),(AJ504&lt;10)),AND((K504&gt;=0.8),(AJ504&gt;90))),0,1)</f>
        <v>1</v>
      </c>
      <c r="X504" s="214">
        <f t="shared" si="154"/>
        <v>1</v>
      </c>
      <c r="Y504" s="214">
        <f t="shared" si="155"/>
        <v>1</v>
      </c>
      <c r="Z504" s="214">
        <f t="shared" si="156"/>
        <v>0</v>
      </c>
      <c r="AA504" s="214">
        <f t="shared" si="157"/>
        <v>0</v>
      </c>
      <c r="AB504" s="215" t="str">
        <f t="shared" si="158"/>
        <v>C</v>
      </c>
      <c r="AC504" s="215" t="str">
        <f t="shared" si="159"/>
        <v>1C</v>
      </c>
      <c r="AD504" s="216"/>
      <c r="AE504" s="216"/>
      <c r="AF504" s="434">
        <f>IFERROR(INDEX(Raw_DATA!L:L,MATCH(Risk7_PlusY67!$D504,Raw_DATA!$A:$A,0)),"")</f>
        <v>-14.24</v>
      </c>
      <c r="AG504" s="434">
        <f>IFERROR(INDEX(AVGGroup!$D$5:$D$21,MATCH(Risk7_PlusY67!$H504,AVGGroup!$C$5:$C$21,0)),"")</f>
        <v>-4.37</v>
      </c>
      <c r="AH504" s="434">
        <f>IFERROR(INDEX(Raw_DATA!M:M,MATCH(Risk7_PlusY67!$D504,Raw_DATA!$A:$A,0)),"")</f>
        <v>-27.06</v>
      </c>
      <c r="AI504" s="435">
        <f>IFERROR(INDEX(AVGGroup!$F$5:$F$21,MATCH(Risk7_PlusY67!$H504,AVGGroup!$C$5:$C$21,0)),"")</f>
        <v>-9.19</v>
      </c>
      <c r="AJ504" s="401">
        <f>IFERROR(INDEX(Raw_DATA!N:N,MATCH(Risk7_PlusY67!$D504,Raw_DATA!$A:$A,0)),"")</f>
        <v>83</v>
      </c>
      <c r="AK504" s="401">
        <f>IFERROR(INDEX(Raw_DATA!O:O,MATCH(Risk7_PlusY67!$D504,Raw_DATA!$A:$A,0)),"")</f>
        <v>57</v>
      </c>
      <c r="AL504" s="401">
        <f>IFERROR(INDEX(Raw_DATA!P:P,MATCH(Risk7_PlusY67!$D504,Raw_DATA!$A:$A,0)),"")</f>
        <v>59</v>
      </c>
      <c r="AM504" s="401">
        <f>IFERROR(INDEX(Raw_DATA!Q:Q,MATCH(Risk7_PlusY67!$D504,Raw_DATA!$A:$A,0)),"")</f>
        <v>374</v>
      </c>
      <c r="AN504" s="401">
        <f>IFERROR(INDEX(Raw_DATA!R:R,MATCH(Risk7_PlusY67!$D504,Raw_DATA!$A:$A,0)),"")</f>
        <v>63</v>
      </c>
      <c r="AO504" s="407"/>
      <c r="AP504" s="411" t="b">
        <f>AB504=AY504</f>
        <v>1</v>
      </c>
      <c r="AQ504" s="340">
        <f t="shared" si="160"/>
        <v>1</v>
      </c>
      <c r="AR504" s="123">
        <f t="shared" si="161"/>
        <v>0</v>
      </c>
      <c r="AS504" s="123">
        <f t="shared" si="162"/>
        <v>0</v>
      </c>
      <c r="AT504" s="123">
        <f>IF(OR(AND((K504&lt;0.8),(BE504&gt;180)),AND((K504&lt;0.8),(BE504&lt;10)),AND((K504&gt;=0.8),(BE504&lt;10)),AND((K504&gt;=0.8),(BE504&gt;90))),0,1)</f>
        <v>1</v>
      </c>
      <c r="AU504" s="123">
        <f t="shared" si="163"/>
        <v>1</v>
      </c>
      <c r="AV504" s="123">
        <f t="shared" si="164"/>
        <v>1</v>
      </c>
      <c r="AW504" s="123">
        <f t="shared" si="165"/>
        <v>0</v>
      </c>
      <c r="AX504" s="123">
        <f t="shared" si="166"/>
        <v>0</v>
      </c>
      <c r="AY504" s="416" t="str">
        <f t="shared" si="167"/>
        <v>C</v>
      </c>
      <c r="AZ504" s="416" t="str">
        <f>R504&amp;AY504</f>
        <v>1C</v>
      </c>
      <c r="BA504" s="417">
        <f>IFERROR(INDEX(Raw_DATA!L:L,MATCH(Risk7_PlusY67!$D504,Raw_DATA!$A:$A,0)),"")</f>
        <v>-14.24</v>
      </c>
      <c r="BB504" s="417">
        <f>IFERROR(INDEX(AVGGroup!$H$5:$H$21,MATCH(Risk7_PlusY67!$BJ504,AVGGroup!$C$5:$C$21,0)),"")</f>
        <v>-3.95</v>
      </c>
      <c r="BC504" s="417">
        <f>IFERROR(INDEX(Raw_DATA!M:M,MATCH(Risk7_PlusY67!$D504,Raw_DATA!$A:$A,0)),"")</f>
        <v>-27.06</v>
      </c>
      <c r="BD504" s="418">
        <f>IFERROR(INDEX(AVGGroup!$J$5:$J$21,MATCH(Risk7_PlusY67!$BJ504,AVGGroup!$C$5:$C$21,0)),"")</f>
        <v>-8.8800000000000008</v>
      </c>
      <c r="BE504" s="407">
        <f>IFERROR(INDEX(Raw_DATA!N:N,MATCH(Risk7_PlusY67!$D504,Raw_DATA!$A:$A,0)),"")</f>
        <v>83</v>
      </c>
      <c r="BF504" s="407">
        <f>IFERROR(INDEX(Raw_DATA!O:O,MATCH(Risk7_PlusY67!$D504,Raw_DATA!$A:$A,0)),"")</f>
        <v>57</v>
      </c>
      <c r="BG504" s="407">
        <f>IFERROR(INDEX(Raw_DATA!P:P,MATCH(Risk7_PlusY67!$D504,Raw_DATA!$A:$A,0)),"")</f>
        <v>59</v>
      </c>
      <c r="BH504" s="407">
        <f>IFERROR(INDEX(Raw_DATA!Q:Q,MATCH(Risk7_PlusY67!$D504,Raw_DATA!$A:$A,0)),"")</f>
        <v>374</v>
      </c>
      <c r="BI504" s="407">
        <f>IFERROR(INDEX(Raw_DATA!R:R,MATCH(Risk7_PlusY67!$D504,Raw_DATA!$A:$A,0)),"")</f>
        <v>63</v>
      </c>
      <c r="BJ504" s="124" t="str">
        <f>INDEX('Org2567'!$BM:$BM,MATCH(Risk7_PlusY67!D504,'Org2567'!$D:$D,0))</f>
        <v>รพช.F2 P30,000-60,000</v>
      </c>
    </row>
    <row r="505" spans="1:62" x14ac:dyDescent="0.7">
      <c r="A505" s="206">
        <f>IF(ISBLANK(D505),"",COUNTA($D$3:D505))</f>
        <v>503</v>
      </c>
      <c r="B505" s="207">
        <f>IFERROR(INDEX(ID!$E:$E,MATCH(Risk7_PlusY67!$D505,ID!$A:$A,0)),"")</f>
        <v>8</v>
      </c>
      <c r="C505" s="207" t="str">
        <f>IFERROR(INDEX(ID!$I:$I,MATCH(Risk7_PlusY67!$D505,ID!$A:$A,0)),"")</f>
        <v>นครพนม</v>
      </c>
      <c r="D505" s="295" t="s">
        <v>507</v>
      </c>
      <c r="E505" s="207" t="str">
        <f>IFERROR(INDEX(ID!$C:$C,MATCH(Risk7_PlusY67!$D505,ID!$A:$A,0)),"")</f>
        <v>โพนสวรรค์,รพช.</v>
      </c>
      <c r="F505" s="207" t="str">
        <f>IFERROR(INDEX(ID!$G:$G,MATCH(Risk7_PlusY67!$D505,ID!$A:$A,0)),"")</f>
        <v>รพช.</v>
      </c>
      <c r="G505" s="206">
        <f>IFERROR(INDEX(ID!$J:$J,MATCH(Risk7_PlusY67!$D505,ID!$A:$A,0)),"")</f>
        <v>50</v>
      </c>
      <c r="H505" s="208" t="str">
        <f>IFERROR(INDEX(ID!$P:$P,MATCH(Risk7_PlusY67!$D505,ID!$A:$A,0)),"")</f>
        <v>รพช.F2 P30,000-60,000</v>
      </c>
      <c r="I505" s="209">
        <f>IFERROR(INDEX(Raw_DATA!E:E,MATCH(Risk7_PlusY67!$D505,Raw_DATA!$A:$A,0)),"")</f>
        <v>1.8</v>
      </c>
      <c r="J505" s="209">
        <f>IFERROR(INDEX(Raw_DATA!F:F,MATCH(Risk7_PlusY67!$D505,Raw_DATA!$A:$A,0)),"")</f>
        <v>1.42</v>
      </c>
      <c r="K505" s="209">
        <f>IFERROR(INDEX(Raw_DATA!G:G,MATCH(Risk7_PlusY67!$D505,Raw_DATA!$A:$A,0)),"")</f>
        <v>0.77</v>
      </c>
      <c r="L505" s="209">
        <f>IFERROR(INDEX(Raw_DATA!H:H,MATCH(Risk7_PlusY67!$D505,Raw_DATA!$A:$A,0)),"")</f>
        <v>12268255.4</v>
      </c>
      <c r="M505" s="210">
        <f>IFERROR(INDEX(Raw_DATA!I:I,MATCH(Risk7_PlusY67!$D505,Raw_DATA!$A:$A,0)),"")</f>
        <v>-31861779.07</v>
      </c>
      <c r="N505" s="206">
        <f t="shared" si="147"/>
        <v>1</v>
      </c>
      <c r="O505" s="206">
        <f t="shared" si="148"/>
        <v>1</v>
      </c>
      <c r="P505" s="206">
        <f t="shared" si="149"/>
        <v>1</v>
      </c>
      <c r="Q505" s="211">
        <f t="shared" si="150"/>
        <v>4.5999999999999996</v>
      </c>
      <c r="R505" s="206">
        <f t="shared" si="151"/>
        <v>3</v>
      </c>
      <c r="S505" s="212">
        <f>IFERROR(INDEX(Raw_DATA!J:J,MATCH(Risk7_PlusY67!$D505,Raw_DATA!$A:$A,0)),"")</f>
        <v>-22227465.600000001</v>
      </c>
      <c r="T505" s="213">
        <f>IFERROR(INDEX(Raw_DATA!K:K,MATCH(Risk7_PlusY67!$D505,Raw_DATA!$A:$A,0)),"")</f>
        <v>-3457904.97</v>
      </c>
      <c r="U505" s="214">
        <f t="shared" si="152"/>
        <v>0</v>
      </c>
      <c r="V505" s="214">
        <f t="shared" si="153"/>
        <v>0</v>
      </c>
      <c r="W505" s="214">
        <f>IF(OR(AND((K505&lt;0.8),(AJ505&gt;180)),AND((K505&lt;0.8),(AJ505&lt;10)),AND((K505&gt;=0.8),(AJ505&lt;10)),AND((K505&gt;=0.8),(AJ505&gt;90))),0,1)</f>
        <v>1</v>
      </c>
      <c r="X505" s="214">
        <f t="shared" si="154"/>
        <v>1</v>
      </c>
      <c r="Y505" s="214">
        <f t="shared" si="155"/>
        <v>1</v>
      </c>
      <c r="Z505" s="214">
        <f t="shared" si="156"/>
        <v>0</v>
      </c>
      <c r="AA505" s="214">
        <f t="shared" si="157"/>
        <v>0</v>
      </c>
      <c r="AB505" s="215" t="str">
        <f t="shared" si="158"/>
        <v>C</v>
      </c>
      <c r="AC505" s="215" t="str">
        <f t="shared" si="159"/>
        <v>3C</v>
      </c>
      <c r="AD505" s="216"/>
      <c r="AE505" s="216"/>
      <c r="AF505" s="434">
        <f>IFERROR(INDEX(Raw_DATA!L:L,MATCH(Risk7_PlusY67!$D505,Raw_DATA!$A:$A,0)),"")</f>
        <v>-18.89</v>
      </c>
      <c r="AG505" s="434">
        <f>IFERROR(INDEX(AVGGroup!$D$5:$D$21,MATCH(Risk7_PlusY67!$H505,AVGGroup!$C$5:$C$21,0)),"")</f>
        <v>-4.37</v>
      </c>
      <c r="AH505" s="434">
        <f>IFERROR(INDEX(Raw_DATA!M:M,MATCH(Risk7_PlusY67!$D505,Raw_DATA!$A:$A,0)),"")</f>
        <v>-27.36</v>
      </c>
      <c r="AI505" s="435">
        <f>IFERROR(INDEX(AVGGroup!$F$5:$F$21,MATCH(Risk7_PlusY67!$H505,AVGGroup!$C$5:$C$21,0)),"")</f>
        <v>-9.19</v>
      </c>
      <c r="AJ505" s="401">
        <f>IFERROR(INDEX(Raw_DATA!N:N,MATCH(Risk7_PlusY67!$D505,Raw_DATA!$A:$A,0)),"")</f>
        <v>80</v>
      </c>
      <c r="AK505" s="401">
        <f>IFERROR(INDEX(Raw_DATA!O:O,MATCH(Risk7_PlusY67!$D505,Raw_DATA!$A:$A,0)),"")</f>
        <v>44</v>
      </c>
      <c r="AL505" s="401">
        <f>IFERROR(INDEX(Raw_DATA!P:P,MATCH(Risk7_PlusY67!$D505,Raw_DATA!$A:$A,0)),"")</f>
        <v>48</v>
      </c>
      <c r="AM505" s="401">
        <f>IFERROR(INDEX(Raw_DATA!Q:Q,MATCH(Risk7_PlusY67!$D505,Raw_DATA!$A:$A,0)),"")</f>
        <v>259</v>
      </c>
      <c r="AN505" s="401">
        <f>IFERROR(INDEX(Raw_DATA!R:R,MATCH(Risk7_PlusY67!$D505,Raw_DATA!$A:$A,0)),"")</f>
        <v>67</v>
      </c>
      <c r="AO505" s="407"/>
      <c r="AP505" s="411" t="b">
        <f>AB505=AY505</f>
        <v>1</v>
      </c>
      <c r="AQ505" s="340">
        <f t="shared" si="160"/>
        <v>1</v>
      </c>
      <c r="AR505" s="123">
        <f t="shared" si="161"/>
        <v>0</v>
      </c>
      <c r="AS505" s="123">
        <f t="shared" si="162"/>
        <v>0</v>
      </c>
      <c r="AT505" s="123">
        <f>IF(OR(AND((K505&lt;0.8),(BE505&gt;180)),AND((K505&lt;0.8),(BE505&lt;10)),AND((K505&gt;=0.8),(BE505&lt;10)),AND((K505&gt;=0.8),(BE505&gt;90))),0,1)</f>
        <v>1</v>
      </c>
      <c r="AU505" s="123">
        <f t="shared" si="163"/>
        <v>1</v>
      </c>
      <c r="AV505" s="123">
        <f t="shared" si="164"/>
        <v>1</v>
      </c>
      <c r="AW505" s="123">
        <f t="shared" si="165"/>
        <v>0</v>
      </c>
      <c r="AX505" s="123">
        <f t="shared" si="166"/>
        <v>0</v>
      </c>
      <c r="AY505" s="416" t="str">
        <f t="shared" si="167"/>
        <v>C</v>
      </c>
      <c r="AZ505" s="416" t="str">
        <f>R505&amp;AY505</f>
        <v>3C</v>
      </c>
      <c r="BA505" s="417">
        <f>IFERROR(INDEX(Raw_DATA!L:L,MATCH(Risk7_PlusY67!$D505,Raw_DATA!$A:$A,0)),"")</f>
        <v>-18.89</v>
      </c>
      <c r="BB505" s="417">
        <f>IFERROR(INDEX(AVGGroup!$H$5:$H$21,MATCH(Risk7_PlusY67!$BJ505,AVGGroup!$C$5:$C$21,0)),"")</f>
        <v>-3.95</v>
      </c>
      <c r="BC505" s="417">
        <f>IFERROR(INDEX(Raw_DATA!M:M,MATCH(Risk7_PlusY67!$D505,Raw_DATA!$A:$A,0)),"")</f>
        <v>-27.36</v>
      </c>
      <c r="BD505" s="418">
        <f>IFERROR(INDEX(AVGGroup!$J$5:$J$21,MATCH(Risk7_PlusY67!$BJ505,AVGGroup!$C$5:$C$21,0)),"")</f>
        <v>-8.8800000000000008</v>
      </c>
      <c r="BE505" s="407">
        <f>IFERROR(INDEX(Raw_DATA!N:N,MATCH(Risk7_PlusY67!$D505,Raw_DATA!$A:$A,0)),"")</f>
        <v>80</v>
      </c>
      <c r="BF505" s="407">
        <f>IFERROR(INDEX(Raw_DATA!O:O,MATCH(Risk7_PlusY67!$D505,Raw_DATA!$A:$A,0)),"")</f>
        <v>44</v>
      </c>
      <c r="BG505" s="407">
        <f>IFERROR(INDEX(Raw_DATA!P:P,MATCH(Risk7_PlusY67!$D505,Raw_DATA!$A:$A,0)),"")</f>
        <v>48</v>
      </c>
      <c r="BH505" s="407">
        <f>IFERROR(INDEX(Raw_DATA!Q:Q,MATCH(Risk7_PlusY67!$D505,Raw_DATA!$A:$A,0)),"")</f>
        <v>259</v>
      </c>
      <c r="BI505" s="407">
        <f>IFERROR(INDEX(Raw_DATA!R:R,MATCH(Risk7_PlusY67!$D505,Raw_DATA!$A:$A,0)),"")</f>
        <v>67</v>
      </c>
      <c r="BJ505" s="124" t="str">
        <f>INDEX('Org2567'!$BM:$BM,MATCH(Risk7_PlusY67!D505,'Org2567'!$D:$D,0))</f>
        <v>รพช.F2 P30,000-60,000</v>
      </c>
    </row>
    <row r="506" spans="1:62" x14ac:dyDescent="0.7">
      <c r="A506" s="206">
        <f>IF(ISBLANK(D506),"",COUNTA($D$3:D506))</f>
        <v>504</v>
      </c>
      <c r="B506" s="207">
        <f>IFERROR(INDEX(ID!$E:$E,MATCH(Risk7_PlusY67!$D506,ID!$A:$A,0)),"")</f>
        <v>8</v>
      </c>
      <c r="C506" s="207" t="str">
        <f>IFERROR(INDEX(ID!$I:$I,MATCH(Risk7_PlusY67!$D506,ID!$A:$A,0)),"")</f>
        <v>นครพนม</v>
      </c>
      <c r="D506" s="295" t="s">
        <v>508</v>
      </c>
      <c r="E506" s="207" t="str">
        <f>IFERROR(INDEX(ID!$C:$C,MATCH(Risk7_PlusY67!$D506,ID!$A:$A,0)),"")</f>
        <v>สมเด็จพระยุพราชธาตุพนม,รพช.</v>
      </c>
      <c r="F506" s="207" t="str">
        <f>IFERROR(INDEX(ID!$G:$G,MATCH(Risk7_PlusY67!$D506,ID!$A:$A,0)),"")</f>
        <v>รพช.</v>
      </c>
      <c r="G506" s="206">
        <f>IFERROR(INDEX(ID!$J:$J,MATCH(Risk7_PlusY67!$D506,ID!$A:$A,0)),"")</f>
        <v>234</v>
      </c>
      <c r="H506" s="208" t="str">
        <f>IFERROR(INDEX(ID!$P:$P,MATCH(Risk7_PlusY67!$D506,ID!$A:$A,0)),"")</f>
        <v>รพช.M2 B&gt;100</v>
      </c>
      <c r="I506" s="209">
        <f>IFERROR(INDEX(Raw_DATA!E:E,MATCH(Risk7_PlusY67!$D506,Raw_DATA!$A:$A,0)),"")</f>
        <v>0.75</v>
      </c>
      <c r="J506" s="209">
        <f>IFERROR(INDEX(Raw_DATA!F:F,MATCH(Risk7_PlusY67!$D506,Raw_DATA!$A:$A,0)),"")</f>
        <v>0.65</v>
      </c>
      <c r="K506" s="209">
        <f>IFERROR(INDEX(Raw_DATA!G:G,MATCH(Risk7_PlusY67!$D506,Raw_DATA!$A:$A,0)),"")</f>
        <v>0.32</v>
      </c>
      <c r="L506" s="209">
        <f>IFERROR(INDEX(Raw_DATA!H:H,MATCH(Risk7_PlusY67!$D506,Raw_DATA!$A:$A,0)),"")</f>
        <v>-24334152.030000001</v>
      </c>
      <c r="M506" s="210">
        <f>IFERROR(INDEX(Raw_DATA!I:I,MATCH(Risk7_PlusY67!$D506,Raw_DATA!$A:$A,0)),"")</f>
        <v>63597208.850000001</v>
      </c>
      <c r="N506" s="206">
        <f t="shared" si="147"/>
        <v>3</v>
      </c>
      <c r="O506" s="206">
        <f t="shared" si="148"/>
        <v>1</v>
      </c>
      <c r="P506" s="206">
        <f t="shared" si="149"/>
        <v>1</v>
      </c>
      <c r="Q506" s="211">
        <f t="shared" si="150"/>
        <v>4.5</v>
      </c>
      <c r="R506" s="206">
        <f t="shared" si="151"/>
        <v>5</v>
      </c>
      <c r="S506" s="212">
        <f>IFERROR(INDEX(Raw_DATA!J:J,MATCH(Risk7_PlusY67!$D506,Raw_DATA!$A:$A,0)),"")</f>
        <v>6499852.71</v>
      </c>
      <c r="T506" s="213">
        <f>IFERROR(INDEX(Raw_DATA!K:K,MATCH(Risk7_PlusY67!$D506,Raw_DATA!$A:$A,0)),"")</f>
        <v>-67226550.689999998</v>
      </c>
      <c r="U506" s="214">
        <f t="shared" si="152"/>
        <v>1</v>
      </c>
      <c r="V506" s="214">
        <f t="shared" si="153"/>
        <v>1</v>
      </c>
      <c r="W506" s="214">
        <f>IF(OR(AND((K506&lt;0.8),(AJ506&gt;180)),AND((K506&lt;0.8),(AJ506&lt;10)),AND((K506&gt;=0.8),(AJ506&lt;10)),AND((K506&gt;=0.8),(AJ506&gt;90))),0,1)</f>
        <v>0</v>
      </c>
      <c r="X506" s="214">
        <f t="shared" si="154"/>
        <v>1</v>
      </c>
      <c r="Y506" s="214">
        <f t="shared" si="155"/>
        <v>1</v>
      </c>
      <c r="Z506" s="214">
        <f t="shared" si="156"/>
        <v>0</v>
      </c>
      <c r="AA506" s="214">
        <f t="shared" si="157"/>
        <v>1</v>
      </c>
      <c r="AB506" s="215" t="str">
        <f t="shared" si="158"/>
        <v>B</v>
      </c>
      <c r="AC506" s="215" t="str">
        <f t="shared" si="159"/>
        <v>5B</v>
      </c>
      <c r="AD506" s="216"/>
      <c r="AE506" s="216"/>
      <c r="AF506" s="434">
        <f>IFERROR(INDEX(Raw_DATA!L:L,MATCH(Risk7_PlusY67!$D506,Raw_DATA!$A:$A,0)),"")</f>
        <v>2</v>
      </c>
      <c r="AG506" s="434">
        <f>IFERROR(INDEX(AVGGroup!$D$5:$D$21,MATCH(Risk7_PlusY67!$H506,AVGGroup!$C$5:$C$21,0)),"")</f>
        <v>-2.2400000000000002</v>
      </c>
      <c r="AH506" s="434">
        <f>IFERROR(INDEX(Raw_DATA!M:M,MATCH(Risk7_PlusY67!$D506,Raw_DATA!$A:$A,0)),"")</f>
        <v>19.25</v>
      </c>
      <c r="AI506" s="435">
        <f>IFERROR(INDEX(AVGGroup!$F$5:$F$21,MATCH(Risk7_PlusY67!$H506,AVGGroup!$C$5:$C$21,0)),"")</f>
        <v>-7.61</v>
      </c>
      <c r="AJ506" s="401">
        <f>IFERROR(INDEX(Raw_DATA!N:N,MATCH(Risk7_PlusY67!$D506,Raw_DATA!$A:$A,0)),"")</f>
        <v>230</v>
      </c>
      <c r="AK506" s="401">
        <f>IFERROR(INDEX(Raw_DATA!O:O,MATCH(Risk7_PlusY67!$D506,Raw_DATA!$A:$A,0)),"")</f>
        <v>34</v>
      </c>
      <c r="AL506" s="401">
        <f>IFERROR(INDEX(Raw_DATA!P:P,MATCH(Risk7_PlusY67!$D506,Raw_DATA!$A:$A,0)),"")</f>
        <v>49</v>
      </c>
      <c r="AM506" s="401">
        <f>IFERROR(INDEX(Raw_DATA!Q:Q,MATCH(Risk7_PlusY67!$D506,Raw_DATA!$A:$A,0)),"")</f>
        <v>229</v>
      </c>
      <c r="AN506" s="401">
        <f>IFERROR(INDEX(Raw_DATA!R:R,MATCH(Risk7_PlusY67!$D506,Raw_DATA!$A:$A,0)),"")</f>
        <v>46</v>
      </c>
      <c r="AO506" s="407"/>
      <c r="AP506" s="411" t="b">
        <f>AB506=AY506</f>
        <v>1</v>
      </c>
      <c r="AQ506" s="340">
        <f t="shared" si="160"/>
        <v>0</v>
      </c>
      <c r="AR506" s="123">
        <f t="shared" si="161"/>
        <v>1</v>
      </c>
      <c r="AS506" s="123">
        <f t="shared" si="162"/>
        <v>1</v>
      </c>
      <c r="AT506" s="123">
        <f>IF(OR(AND((K506&lt;0.8),(BE506&gt;180)),AND((K506&lt;0.8),(BE506&lt;10)),AND((K506&gt;=0.8),(BE506&lt;10)),AND((K506&gt;=0.8),(BE506&gt;90))),0,1)</f>
        <v>0</v>
      </c>
      <c r="AU506" s="123">
        <f t="shared" si="163"/>
        <v>1</v>
      </c>
      <c r="AV506" s="123">
        <f t="shared" si="164"/>
        <v>1</v>
      </c>
      <c r="AW506" s="123">
        <f t="shared" si="165"/>
        <v>0</v>
      </c>
      <c r="AX506" s="123">
        <f t="shared" si="166"/>
        <v>1</v>
      </c>
      <c r="AY506" s="416" t="str">
        <f t="shared" si="167"/>
        <v>B</v>
      </c>
      <c r="AZ506" s="416" t="str">
        <f>R506&amp;AY506</f>
        <v>5B</v>
      </c>
      <c r="BA506" s="417">
        <f>IFERROR(INDEX(Raw_DATA!L:L,MATCH(Risk7_PlusY67!$D506,Raw_DATA!$A:$A,0)),"")</f>
        <v>2</v>
      </c>
      <c r="BB506" s="417">
        <f>IFERROR(INDEX(AVGGroup!$H$5:$H$21,MATCH(Risk7_PlusY67!$BJ506,AVGGroup!$C$5:$C$21,0)),"")</f>
        <v>-2.25</v>
      </c>
      <c r="BC506" s="417">
        <f>IFERROR(INDEX(Raw_DATA!M:M,MATCH(Risk7_PlusY67!$D506,Raw_DATA!$A:$A,0)),"")</f>
        <v>19.25</v>
      </c>
      <c r="BD506" s="418">
        <f>IFERROR(INDEX(AVGGroup!$J$5:$J$21,MATCH(Risk7_PlusY67!$BJ506,AVGGroup!$C$5:$C$21,0)),"")</f>
        <v>-7.61</v>
      </c>
      <c r="BE506" s="407">
        <f>IFERROR(INDEX(Raw_DATA!N:N,MATCH(Risk7_PlusY67!$D506,Raw_DATA!$A:$A,0)),"")</f>
        <v>230</v>
      </c>
      <c r="BF506" s="407">
        <f>IFERROR(INDEX(Raw_DATA!O:O,MATCH(Risk7_PlusY67!$D506,Raw_DATA!$A:$A,0)),"")</f>
        <v>34</v>
      </c>
      <c r="BG506" s="407">
        <f>IFERROR(INDEX(Raw_DATA!P:P,MATCH(Risk7_PlusY67!$D506,Raw_DATA!$A:$A,0)),"")</f>
        <v>49</v>
      </c>
      <c r="BH506" s="407">
        <f>IFERROR(INDEX(Raw_DATA!Q:Q,MATCH(Risk7_PlusY67!$D506,Raw_DATA!$A:$A,0)),"")</f>
        <v>229</v>
      </c>
      <c r="BI506" s="407">
        <f>IFERROR(INDEX(Raw_DATA!R:R,MATCH(Risk7_PlusY67!$D506,Raw_DATA!$A:$A,0)),"")</f>
        <v>46</v>
      </c>
      <c r="BJ506" s="124" t="str">
        <f>INDEX('Org2567'!$BM:$BM,MATCH(Risk7_PlusY67!D506,'Org2567'!$D:$D,0))</f>
        <v>รพช.M2 B&gt;100</v>
      </c>
    </row>
    <row r="507" spans="1:62" x14ac:dyDescent="0.7">
      <c r="A507" s="206">
        <f>IF(ISBLANK(D507),"",COUNTA($D$3:D507))</f>
        <v>505</v>
      </c>
      <c r="B507" s="207">
        <f>IFERROR(INDEX(ID!$E:$E,MATCH(Risk7_PlusY67!$D507,ID!$A:$A,0)),"")</f>
        <v>8</v>
      </c>
      <c r="C507" s="207" t="str">
        <f>IFERROR(INDEX(ID!$I:$I,MATCH(Risk7_PlusY67!$D507,ID!$A:$A,0)),"")</f>
        <v>นครพนม</v>
      </c>
      <c r="D507" s="295" t="s">
        <v>2676</v>
      </c>
      <c r="E507" s="207" t="str">
        <f>IFERROR(INDEX(ID!$C:$C,MATCH(Risk7_PlusY67!$D507,ID!$A:$A,0)),"")</f>
        <v>วังยาง,รพช.</v>
      </c>
      <c r="F507" s="207" t="str">
        <f>IFERROR(INDEX(ID!$G:$G,MATCH(Risk7_PlusY67!$D507,ID!$A:$A,0)),"")</f>
        <v>รพช.</v>
      </c>
      <c r="G507" s="206">
        <f>IFERROR(INDEX(ID!$J:$J,MATCH(Risk7_PlusY67!$D507,ID!$A:$A,0)),"")</f>
        <v>20</v>
      </c>
      <c r="H507" s="208" t="str">
        <f>IFERROR(INDEX(ID!$P:$P,MATCH(Risk7_PlusY67!$D507,ID!$A:$A,0)),"")</f>
        <v>รพช.F3 P&lt;=15,000</v>
      </c>
      <c r="I507" s="209">
        <f>IFERROR(INDEX(Raw_DATA!E:E,MATCH(Risk7_PlusY67!$D507,Raw_DATA!$A:$A,0)),"")</f>
        <v>0.9</v>
      </c>
      <c r="J507" s="209">
        <f>IFERROR(INDEX(Raw_DATA!F:F,MATCH(Risk7_PlusY67!$D507,Raw_DATA!$A:$A,0)),"")</f>
        <v>0.75</v>
      </c>
      <c r="K507" s="209">
        <f>IFERROR(INDEX(Raw_DATA!G:G,MATCH(Risk7_PlusY67!$D507,Raw_DATA!$A:$A,0)),"")</f>
        <v>0.46</v>
      </c>
      <c r="L507" s="209">
        <f>IFERROR(INDEX(Raw_DATA!H:H,MATCH(Risk7_PlusY67!$D507,Raw_DATA!$A:$A,0)),"")</f>
        <v>-1287783.97</v>
      </c>
      <c r="M507" s="210">
        <f>IFERROR(INDEX(Raw_DATA!I:I,MATCH(Risk7_PlusY67!$D507,Raw_DATA!$A:$A,0)),"")</f>
        <v>-4411552.4000000004</v>
      </c>
      <c r="N507" s="206">
        <f t="shared" si="147"/>
        <v>3</v>
      </c>
      <c r="O507" s="206">
        <f t="shared" si="148"/>
        <v>2</v>
      </c>
      <c r="P507" s="206">
        <f t="shared" si="149"/>
        <v>2</v>
      </c>
      <c r="Q507" s="211" t="str">
        <f t="shared" si="150"/>
        <v/>
      </c>
      <c r="R507" s="206">
        <f t="shared" si="151"/>
        <v>7</v>
      </c>
      <c r="S507" s="212">
        <f>IFERROR(INDEX(Raw_DATA!J:J,MATCH(Risk7_PlusY67!$D507,Raw_DATA!$A:$A,0)),"")</f>
        <v>397047.11</v>
      </c>
      <c r="T507" s="213">
        <f>IFERROR(INDEX(Raw_DATA!K:K,MATCH(Risk7_PlusY67!$D507,Raw_DATA!$A:$A,0)),"")</f>
        <v>-6758716.5800000001</v>
      </c>
      <c r="U507" s="214">
        <f t="shared" si="152"/>
        <v>0</v>
      </c>
      <c r="V507" s="214">
        <f t="shared" si="153"/>
        <v>0</v>
      </c>
      <c r="W507" s="214">
        <f>IF(OR(AND((K507&lt;0.8),(AJ507&gt;180)),AND((K507&lt;0.8),(AJ507&lt;10)),AND((K507&gt;=0.8),(AJ507&lt;10)),AND((K507&gt;=0.8),(AJ507&gt;90))),0,1)</f>
        <v>0</v>
      </c>
      <c r="X507" s="214">
        <f t="shared" si="154"/>
        <v>1</v>
      </c>
      <c r="Y507" s="214">
        <f t="shared" si="155"/>
        <v>0</v>
      </c>
      <c r="Z507" s="214">
        <f t="shared" si="156"/>
        <v>1</v>
      </c>
      <c r="AA507" s="214">
        <f t="shared" si="157"/>
        <v>0</v>
      </c>
      <c r="AB507" s="215" t="str">
        <f t="shared" si="158"/>
        <v>C-</v>
      </c>
      <c r="AC507" s="215" t="str">
        <f t="shared" si="159"/>
        <v>7C-</v>
      </c>
      <c r="AD507" s="216"/>
      <c r="AE507" s="216"/>
      <c r="AF507" s="434">
        <f>IFERROR(INDEX(Raw_DATA!L:L,MATCH(Risk7_PlusY67!$D507,Raw_DATA!$A:$A,0)),"")</f>
        <v>0.96</v>
      </c>
      <c r="AG507" s="434">
        <f>IFERROR(INDEX(AVGGroup!$D$5:$D$21,MATCH(Risk7_PlusY67!$H507,AVGGroup!$C$5:$C$21,0)),"")</f>
        <v>1.1000000000000001</v>
      </c>
      <c r="AH507" s="434">
        <f>IFERROR(INDEX(Raw_DATA!M:M,MATCH(Risk7_PlusY67!$D507,Raw_DATA!$A:$A,0)),"")</f>
        <v>-8.1300000000000008</v>
      </c>
      <c r="AI507" s="435">
        <f>IFERROR(INDEX(AVGGroup!$F$5:$F$21,MATCH(Risk7_PlusY67!$H507,AVGGroup!$C$5:$C$21,0)),"")</f>
        <v>-5.66</v>
      </c>
      <c r="AJ507" s="401">
        <f>IFERROR(INDEX(Raw_DATA!N:N,MATCH(Risk7_PlusY67!$D507,Raw_DATA!$A:$A,0)),"")</f>
        <v>300</v>
      </c>
      <c r="AK507" s="401">
        <f>IFERROR(INDEX(Raw_DATA!O:O,MATCH(Risk7_PlusY67!$D507,Raw_DATA!$A:$A,0)),"")</f>
        <v>33</v>
      </c>
      <c r="AL507" s="401">
        <f>IFERROR(INDEX(Raw_DATA!P:P,MATCH(Risk7_PlusY67!$D507,Raw_DATA!$A:$A,0)),"")</f>
        <v>63</v>
      </c>
      <c r="AM507" s="401">
        <f>IFERROR(INDEX(Raw_DATA!Q:Q,MATCH(Risk7_PlusY67!$D507,Raw_DATA!$A:$A,0)),"")</f>
        <v>110</v>
      </c>
      <c r="AN507" s="401">
        <f>IFERROR(INDEX(Raw_DATA!R:R,MATCH(Risk7_PlusY67!$D507,Raw_DATA!$A:$A,0)),"")</f>
        <v>71</v>
      </c>
      <c r="AO507" s="407"/>
      <c r="AP507" s="411" t="b">
        <f>AB507=AY507</f>
        <v>1</v>
      </c>
      <c r="AQ507" s="340">
        <f t="shared" si="160"/>
        <v>1</v>
      </c>
      <c r="AR507" s="123">
        <f t="shared" si="161"/>
        <v>0</v>
      </c>
      <c r="AS507" s="123">
        <f t="shared" si="162"/>
        <v>0</v>
      </c>
      <c r="AT507" s="123">
        <f>IF(OR(AND((K507&lt;0.8),(BE507&gt;180)),AND((K507&lt;0.8),(BE507&lt;10)),AND((K507&gt;=0.8),(BE507&lt;10)),AND((K507&gt;=0.8),(BE507&gt;90))),0,1)</f>
        <v>0</v>
      </c>
      <c r="AU507" s="123">
        <f t="shared" si="163"/>
        <v>1</v>
      </c>
      <c r="AV507" s="123">
        <f t="shared" si="164"/>
        <v>0</v>
      </c>
      <c r="AW507" s="123">
        <f t="shared" si="165"/>
        <v>1</v>
      </c>
      <c r="AX507" s="123">
        <f t="shared" si="166"/>
        <v>0</v>
      </c>
      <c r="AY507" s="416" t="str">
        <f t="shared" si="167"/>
        <v>C-</v>
      </c>
      <c r="AZ507" s="416" t="str">
        <f>R507&amp;AY507</f>
        <v>7C-</v>
      </c>
      <c r="BA507" s="417">
        <f>IFERROR(INDEX(Raw_DATA!L:L,MATCH(Risk7_PlusY67!$D507,Raw_DATA!$A:$A,0)),"")</f>
        <v>0.96</v>
      </c>
      <c r="BB507" s="417">
        <f>IFERROR(INDEX(AVGGroup!$H$5:$H$21,MATCH(Risk7_PlusY67!$BJ507,AVGGroup!$C$5:$C$21,0)),"")</f>
        <v>1.1000000000000001</v>
      </c>
      <c r="BC507" s="417">
        <f>IFERROR(INDEX(Raw_DATA!M:M,MATCH(Risk7_PlusY67!$D507,Raw_DATA!$A:$A,0)),"")</f>
        <v>-8.1300000000000008</v>
      </c>
      <c r="BD507" s="418">
        <f>IFERROR(INDEX(AVGGroup!$J$5:$J$21,MATCH(Risk7_PlusY67!$BJ507,AVGGroup!$C$5:$C$21,0)),"")</f>
        <v>-5.66</v>
      </c>
      <c r="BE507" s="407">
        <f>IFERROR(INDEX(Raw_DATA!N:N,MATCH(Risk7_PlusY67!$D507,Raw_DATA!$A:$A,0)),"")</f>
        <v>300</v>
      </c>
      <c r="BF507" s="407">
        <f>IFERROR(INDEX(Raw_DATA!O:O,MATCH(Risk7_PlusY67!$D507,Raw_DATA!$A:$A,0)),"")</f>
        <v>33</v>
      </c>
      <c r="BG507" s="407">
        <f>IFERROR(INDEX(Raw_DATA!P:P,MATCH(Risk7_PlusY67!$D507,Raw_DATA!$A:$A,0)),"")</f>
        <v>63</v>
      </c>
      <c r="BH507" s="407">
        <f>IFERROR(INDEX(Raw_DATA!Q:Q,MATCH(Risk7_PlusY67!$D507,Raw_DATA!$A:$A,0)),"")</f>
        <v>110</v>
      </c>
      <c r="BI507" s="407">
        <f>IFERROR(INDEX(Raw_DATA!R:R,MATCH(Risk7_PlusY67!$D507,Raw_DATA!$A:$A,0)),"")</f>
        <v>71</v>
      </c>
      <c r="BJ507" s="124" t="str">
        <f>INDEX('Org2567'!$BM:$BM,MATCH(Risk7_PlusY67!D507,'Org2567'!$D:$D,0))</f>
        <v>รพช.F3 P&lt;=15,000</v>
      </c>
    </row>
    <row r="508" spans="1:62" x14ac:dyDescent="0.7">
      <c r="A508" s="206">
        <f>IF(ISBLANK(D508),"",COUNTA($D$3:D508))</f>
        <v>506</v>
      </c>
      <c r="B508" s="207">
        <f>IFERROR(INDEX(ID!$E:$E,MATCH(Risk7_PlusY67!$D508,ID!$A:$A,0)),"")</f>
        <v>8</v>
      </c>
      <c r="C508" s="207" t="str">
        <f>IFERROR(INDEX(ID!$I:$I,MATCH(Risk7_PlusY67!$D508,ID!$A:$A,0)),"")</f>
        <v>บึงกาฬ</v>
      </c>
      <c r="D508" s="295" t="s">
        <v>509</v>
      </c>
      <c r="E508" s="207" t="str">
        <f>IFERROR(INDEX(ID!$C:$C,MATCH(Risk7_PlusY67!$D508,ID!$A:$A,0)),"")</f>
        <v>บึงกาฬ,รพท.</v>
      </c>
      <c r="F508" s="207" t="str">
        <f>IFERROR(INDEX(ID!$G:$G,MATCH(Risk7_PlusY67!$D508,ID!$A:$A,0)),"")</f>
        <v>รพท.</v>
      </c>
      <c r="G508" s="206">
        <f>IFERROR(INDEX(ID!$J:$J,MATCH(Risk7_PlusY67!$D508,ID!$A:$A,0)),"")</f>
        <v>273</v>
      </c>
      <c r="H508" s="208" t="str">
        <f>IFERROR(INDEX(ID!$P:$P,MATCH(Risk7_PlusY67!$D508,ID!$A:$A,0)),"")</f>
        <v>รพท.S B&lt;=400</v>
      </c>
      <c r="I508" s="209">
        <f>IFERROR(INDEX(Raw_DATA!E:E,MATCH(Risk7_PlusY67!$D508,Raw_DATA!$A:$A,0)),"")</f>
        <v>1.89</v>
      </c>
      <c r="J508" s="209">
        <f>IFERROR(INDEX(Raw_DATA!F:F,MATCH(Risk7_PlusY67!$D508,Raw_DATA!$A:$A,0)),"")</f>
        <v>1.66</v>
      </c>
      <c r="K508" s="209">
        <f>IFERROR(INDEX(Raw_DATA!G:G,MATCH(Risk7_PlusY67!$D508,Raw_DATA!$A:$A,0)),"")</f>
        <v>0.99</v>
      </c>
      <c r="L508" s="209">
        <f>IFERROR(INDEX(Raw_DATA!H:H,MATCH(Risk7_PlusY67!$D508,Raw_DATA!$A:$A,0)),"")</f>
        <v>142471298.91</v>
      </c>
      <c r="M508" s="210">
        <f>IFERROR(INDEX(Raw_DATA!I:I,MATCH(Risk7_PlusY67!$D508,Raw_DATA!$A:$A,0)),"")</f>
        <v>209883857.84999999</v>
      </c>
      <c r="N508" s="206">
        <f t="shared" si="147"/>
        <v>0</v>
      </c>
      <c r="O508" s="206">
        <f t="shared" si="148"/>
        <v>0</v>
      </c>
      <c r="P508" s="206">
        <f t="shared" si="149"/>
        <v>0</v>
      </c>
      <c r="Q508" s="211" t="str">
        <f t="shared" si="150"/>
        <v/>
      </c>
      <c r="R508" s="206">
        <f t="shared" si="151"/>
        <v>0</v>
      </c>
      <c r="S508" s="212">
        <f>IFERROR(INDEX(Raw_DATA!J:J,MATCH(Risk7_PlusY67!$D508,Raw_DATA!$A:$A,0)),"")</f>
        <v>295921272.38999999</v>
      </c>
      <c r="T508" s="213">
        <f>IFERROR(INDEX(Raw_DATA!K:K,MATCH(Risk7_PlusY67!$D508,Raw_DATA!$A:$A,0)),"")</f>
        <v>-1569204.76</v>
      </c>
      <c r="U508" s="214">
        <f t="shared" si="152"/>
        <v>1</v>
      </c>
      <c r="V508" s="214">
        <f t="shared" si="153"/>
        <v>1</v>
      </c>
      <c r="W508" s="214">
        <f>IF(OR(AND((K508&lt;0.8),(AJ508&gt;180)),AND((K508&lt;0.8),(AJ508&lt;10)),AND((K508&gt;=0.8),(AJ508&lt;10)),AND((K508&gt;=0.8),(AJ508&gt;90))),0,1)</f>
        <v>1</v>
      </c>
      <c r="X508" s="214">
        <f t="shared" si="154"/>
        <v>0</v>
      </c>
      <c r="Y508" s="214">
        <f t="shared" si="155"/>
        <v>1</v>
      </c>
      <c r="Z508" s="214">
        <f t="shared" si="156"/>
        <v>1</v>
      </c>
      <c r="AA508" s="214">
        <f t="shared" si="157"/>
        <v>1</v>
      </c>
      <c r="AB508" s="215" t="str">
        <f t="shared" si="158"/>
        <v>A-</v>
      </c>
      <c r="AC508" s="215" t="str">
        <f t="shared" si="159"/>
        <v>0A-</v>
      </c>
      <c r="AD508" s="216"/>
      <c r="AE508" s="216"/>
      <c r="AF508" s="434">
        <f>IFERROR(INDEX(Raw_DATA!L:L,MATCH(Risk7_PlusY67!$D508,Raw_DATA!$A:$A,0)),"")</f>
        <v>45.62</v>
      </c>
      <c r="AG508" s="434">
        <f>IFERROR(INDEX(AVGGroup!$D$5:$D$21,MATCH(Risk7_PlusY67!$H508,AVGGroup!$C$5:$C$21,0)),"")</f>
        <v>2.19</v>
      </c>
      <c r="AH508" s="434">
        <f>IFERROR(INDEX(Raw_DATA!M:M,MATCH(Risk7_PlusY67!$D508,Raw_DATA!$A:$A,0)),"")</f>
        <v>21.6</v>
      </c>
      <c r="AI508" s="435">
        <f>IFERROR(INDEX(AVGGroup!$F$5:$F$21,MATCH(Risk7_PlusY67!$H508,AVGGroup!$C$5:$C$21,0)),"")</f>
        <v>-2.17</v>
      </c>
      <c r="AJ508" s="401">
        <f>IFERROR(INDEX(Raw_DATA!N:N,MATCH(Risk7_PlusY67!$D508,Raw_DATA!$A:$A,0)),"")</f>
        <v>78</v>
      </c>
      <c r="AK508" s="401">
        <f>IFERROR(INDEX(Raw_DATA!O:O,MATCH(Risk7_PlusY67!$D508,Raw_DATA!$A:$A,0)),"")</f>
        <v>64</v>
      </c>
      <c r="AL508" s="401">
        <f>IFERROR(INDEX(Raw_DATA!P:P,MATCH(Risk7_PlusY67!$D508,Raw_DATA!$A:$A,0)),"")</f>
        <v>57</v>
      </c>
      <c r="AM508" s="401">
        <f>IFERROR(INDEX(Raw_DATA!Q:Q,MATCH(Risk7_PlusY67!$D508,Raw_DATA!$A:$A,0)),"")</f>
        <v>107</v>
      </c>
      <c r="AN508" s="401">
        <f>IFERROR(INDEX(Raw_DATA!R:R,MATCH(Risk7_PlusY67!$D508,Raw_DATA!$A:$A,0)),"")</f>
        <v>55</v>
      </c>
      <c r="AO508" s="407"/>
      <c r="AP508" s="411" t="b">
        <f>AB508=AY508</f>
        <v>1</v>
      </c>
      <c r="AQ508" s="340">
        <f t="shared" si="160"/>
        <v>0</v>
      </c>
      <c r="AR508" s="123">
        <f t="shared" si="161"/>
        <v>1</v>
      </c>
      <c r="AS508" s="123">
        <f t="shared" si="162"/>
        <v>1</v>
      </c>
      <c r="AT508" s="123">
        <f>IF(OR(AND((K508&lt;0.8),(BE508&gt;180)),AND((K508&lt;0.8),(BE508&lt;10)),AND((K508&gt;=0.8),(BE508&lt;10)),AND((K508&gt;=0.8),(BE508&gt;90))),0,1)</f>
        <v>1</v>
      </c>
      <c r="AU508" s="123">
        <f t="shared" si="163"/>
        <v>0</v>
      </c>
      <c r="AV508" s="123">
        <f t="shared" si="164"/>
        <v>1</v>
      </c>
      <c r="AW508" s="123">
        <f t="shared" si="165"/>
        <v>1</v>
      </c>
      <c r="AX508" s="123">
        <f t="shared" si="166"/>
        <v>1</v>
      </c>
      <c r="AY508" s="416" t="str">
        <f t="shared" si="167"/>
        <v>A-</v>
      </c>
      <c r="AZ508" s="416" t="str">
        <f>R508&amp;AY508</f>
        <v>0A-</v>
      </c>
      <c r="BA508" s="417">
        <f>IFERROR(INDEX(Raw_DATA!L:L,MATCH(Risk7_PlusY67!$D508,Raw_DATA!$A:$A,0)),"")</f>
        <v>45.62</v>
      </c>
      <c r="BB508" s="417">
        <f>IFERROR(INDEX(AVGGroup!$H$5:$H$21,MATCH(Risk7_PlusY67!$BJ508,AVGGroup!$C$5:$C$21,0)),"")</f>
        <v>2.19</v>
      </c>
      <c r="BC508" s="417">
        <f>IFERROR(INDEX(Raw_DATA!M:M,MATCH(Risk7_PlusY67!$D508,Raw_DATA!$A:$A,0)),"")</f>
        <v>21.6</v>
      </c>
      <c r="BD508" s="418">
        <f>IFERROR(INDEX(AVGGroup!$J$5:$J$21,MATCH(Risk7_PlusY67!$BJ508,AVGGroup!$C$5:$C$21,0)),"")</f>
        <v>-2.17</v>
      </c>
      <c r="BE508" s="407">
        <f>IFERROR(INDEX(Raw_DATA!N:N,MATCH(Risk7_PlusY67!$D508,Raw_DATA!$A:$A,0)),"")</f>
        <v>78</v>
      </c>
      <c r="BF508" s="407">
        <f>IFERROR(INDEX(Raw_DATA!O:O,MATCH(Risk7_PlusY67!$D508,Raw_DATA!$A:$A,0)),"")</f>
        <v>64</v>
      </c>
      <c r="BG508" s="407">
        <f>IFERROR(INDEX(Raw_DATA!P:P,MATCH(Risk7_PlusY67!$D508,Raw_DATA!$A:$A,0)),"")</f>
        <v>57</v>
      </c>
      <c r="BH508" s="407">
        <f>IFERROR(INDEX(Raw_DATA!Q:Q,MATCH(Risk7_PlusY67!$D508,Raw_DATA!$A:$A,0)),"")</f>
        <v>107</v>
      </c>
      <c r="BI508" s="407">
        <f>IFERROR(INDEX(Raw_DATA!R:R,MATCH(Risk7_PlusY67!$D508,Raw_DATA!$A:$A,0)),"")</f>
        <v>55</v>
      </c>
      <c r="BJ508" s="124" t="str">
        <f>INDEX('Org2567'!$BM:$BM,MATCH(Risk7_PlusY67!D508,'Org2567'!$D:$D,0))</f>
        <v>รพท.S B&lt;=400</v>
      </c>
    </row>
    <row r="509" spans="1:62" x14ac:dyDescent="0.7">
      <c r="A509" s="206">
        <f>IF(ISBLANK(D509),"",COUNTA($D$3:D509))</f>
        <v>507</v>
      </c>
      <c r="B509" s="207">
        <f>IFERROR(INDEX(ID!$E:$E,MATCH(Risk7_PlusY67!$D509,ID!$A:$A,0)),"")</f>
        <v>8</v>
      </c>
      <c r="C509" s="207" t="str">
        <f>IFERROR(INDEX(ID!$I:$I,MATCH(Risk7_PlusY67!$D509,ID!$A:$A,0)),"")</f>
        <v>บึงกาฬ</v>
      </c>
      <c r="D509" s="295" t="s">
        <v>510</v>
      </c>
      <c r="E509" s="207" t="str">
        <f>IFERROR(INDEX(ID!$C:$C,MATCH(Risk7_PlusY67!$D509,ID!$A:$A,0)),"")</f>
        <v>พรเจริญ,รพช.</v>
      </c>
      <c r="F509" s="207" t="str">
        <f>IFERROR(INDEX(ID!$G:$G,MATCH(Risk7_PlusY67!$D509,ID!$A:$A,0)),"")</f>
        <v>รพช.</v>
      </c>
      <c r="G509" s="206">
        <f>IFERROR(INDEX(ID!$J:$J,MATCH(Risk7_PlusY67!$D509,ID!$A:$A,0)),"")</f>
        <v>37</v>
      </c>
      <c r="H509" s="208" t="str">
        <f>IFERROR(INDEX(ID!$P:$P,MATCH(Risk7_PlusY67!$D509,ID!$A:$A,0)),"")</f>
        <v>รพช.F2 P30,000-60,000</v>
      </c>
      <c r="I509" s="209">
        <f>IFERROR(INDEX(Raw_DATA!E:E,MATCH(Risk7_PlusY67!$D509,Raw_DATA!$A:$A,0)),"")</f>
        <v>2.81</v>
      </c>
      <c r="J509" s="209">
        <f>IFERROR(INDEX(Raw_DATA!F:F,MATCH(Risk7_PlusY67!$D509,Raw_DATA!$A:$A,0)),"")</f>
        <v>2.54</v>
      </c>
      <c r="K509" s="209">
        <f>IFERROR(INDEX(Raw_DATA!G:G,MATCH(Risk7_PlusY67!$D509,Raw_DATA!$A:$A,0)),"")</f>
        <v>1.85</v>
      </c>
      <c r="L509" s="209">
        <f>IFERROR(INDEX(Raw_DATA!H:H,MATCH(Risk7_PlusY67!$D509,Raw_DATA!$A:$A,0)),"")</f>
        <v>24085425.559999999</v>
      </c>
      <c r="M509" s="210">
        <f>IFERROR(INDEX(Raw_DATA!I:I,MATCH(Risk7_PlusY67!$D509,Raw_DATA!$A:$A,0)),"")</f>
        <v>-13300516.84</v>
      </c>
      <c r="N509" s="206">
        <f t="shared" si="147"/>
        <v>0</v>
      </c>
      <c r="O509" s="206">
        <f t="shared" si="148"/>
        <v>1</v>
      </c>
      <c r="P509" s="206">
        <f t="shared" si="149"/>
        <v>0</v>
      </c>
      <c r="Q509" s="211">
        <f t="shared" si="150"/>
        <v>21.7</v>
      </c>
      <c r="R509" s="206">
        <f t="shared" si="151"/>
        <v>1</v>
      </c>
      <c r="S509" s="212">
        <f>IFERROR(INDEX(Raw_DATA!J:J,MATCH(Risk7_PlusY67!$D509,Raw_DATA!$A:$A,0)),"")</f>
        <v>-7716233.4100000001</v>
      </c>
      <c r="T509" s="213">
        <f>IFERROR(INDEX(Raw_DATA!K:K,MATCH(Risk7_PlusY67!$D509,Raw_DATA!$A:$A,0)),"")</f>
        <v>11260838.050000001</v>
      </c>
      <c r="U509" s="214">
        <f t="shared" si="152"/>
        <v>0</v>
      </c>
      <c r="V509" s="214">
        <f t="shared" si="153"/>
        <v>0</v>
      </c>
      <c r="W509" s="214">
        <f>IF(OR(AND((K509&lt;0.8),(AJ509&gt;180)),AND((K509&lt;0.8),(AJ509&lt;10)),AND((K509&gt;=0.8),(AJ509&lt;10)),AND((K509&gt;=0.8),(AJ509&gt;90))),0,1)</f>
        <v>1</v>
      </c>
      <c r="X509" s="214">
        <f t="shared" si="154"/>
        <v>1</v>
      </c>
      <c r="Y509" s="214">
        <f t="shared" si="155"/>
        <v>1</v>
      </c>
      <c r="Z509" s="214">
        <f t="shared" si="156"/>
        <v>1</v>
      </c>
      <c r="AA509" s="214">
        <f t="shared" si="157"/>
        <v>1</v>
      </c>
      <c r="AB509" s="215" t="str">
        <f t="shared" si="158"/>
        <v>B</v>
      </c>
      <c r="AC509" s="215" t="str">
        <f t="shared" si="159"/>
        <v>1B</v>
      </c>
      <c r="AD509" s="216"/>
      <c r="AE509" s="216"/>
      <c r="AF509" s="434">
        <f>IFERROR(INDEX(Raw_DATA!L:L,MATCH(Risk7_PlusY67!$D509,Raw_DATA!$A:$A,0)),"")</f>
        <v>-6.42</v>
      </c>
      <c r="AG509" s="434">
        <f>IFERROR(INDEX(AVGGroup!$D$5:$D$21,MATCH(Risk7_PlusY67!$H509,AVGGroup!$C$5:$C$21,0)),"")</f>
        <v>-4.37</v>
      </c>
      <c r="AH509" s="434">
        <f>IFERROR(INDEX(Raw_DATA!M:M,MATCH(Risk7_PlusY67!$D509,Raw_DATA!$A:$A,0)),"")</f>
        <v>-21.63</v>
      </c>
      <c r="AI509" s="435">
        <f>IFERROR(INDEX(AVGGroup!$F$5:$F$21,MATCH(Risk7_PlusY67!$H509,AVGGroup!$C$5:$C$21,0)),"")</f>
        <v>-9.19</v>
      </c>
      <c r="AJ509" s="401">
        <f>IFERROR(INDEX(Raw_DATA!N:N,MATCH(Risk7_PlusY67!$D509,Raw_DATA!$A:$A,0)),"")</f>
        <v>63</v>
      </c>
      <c r="AK509" s="401">
        <f>IFERROR(INDEX(Raw_DATA!O:O,MATCH(Risk7_PlusY67!$D509,Raw_DATA!$A:$A,0)),"")</f>
        <v>38</v>
      </c>
      <c r="AL509" s="401">
        <f>IFERROR(INDEX(Raw_DATA!P:P,MATCH(Risk7_PlusY67!$D509,Raw_DATA!$A:$A,0)),"")</f>
        <v>42</v>
      </c>
      <c r="AM509" s="401">
        <f>IFERROR(INDEX(Raw_DATA!Q:Q,MATCH(Risk7_PlusY67!$D509,Raw_DATA!$A:$A,0)),"")</f>
        <v>107</v>
      </c>
      <c r="AN509" s="401">
        <f>IFERROR(INDEX(Raw_DATA!R:R,MATCH(Risk7_PlusY67!$D509,Raw_DATA!$A:$A,0)),"")</f>
        <v>45</v>
      </c>
      <c r="AO509" s="407"/>
      <c r="AP509" s="411" t="b">
        <f>AB509=AY509</f>
        <v>1</v>
      </c>
      <c r="AQ509" s="340">
        <f t="shared" si="160"/>
        <v>1</v>
      </c>
      <c r="AR509" s="123">
        <f t="shared" si="161"/>
        <v>0</v>
      </c>
      <c r="AS509" s="123">
        <f t="shared" si="162"/>
        <v>0</v>
      </c>
      <c r="AT509" s="123">
        <f>IF(OR(AND((K509&lt;0.8),(BE509&gt;180)),AND((K509&lt;0.8),(BE509&lt;10)),AND((K509&gt;=0.8),(BE509&lt;10)),AND((K509&gt;=0.8),(BE509&gt;90))),0,1)</f>
        <v>1</v>
      </c>
      <c r="AU509" s="123">
        <f t="shared" si="163"/>
        <v>1</v>
      </c>
      <c r="AV509" s="123">
        <f t="shared" si="164"/>
        <v>1</v>
      </c>
      <c r="AW509" s="123">
        <f t="shared" si="165"/>
        <v>1</v>
      </c>
      <c r="AX509" s="123">
        <f t="shared" si="166"/>
        <v>1</v>
      </c>
      <c r="AY509" s="416" t="str">
        <f t="shared" si="167"/>
        <v>B</v>
      </c>
      <c r="AZ509" s="416" t="str">
        <f>R509&amp;AY509</f>
        <v>1B</v>
      </c>
      <c r="BA509" s="417">
        <f>IFERROR(INDEX(Raw_DATA!L:L,MATCH(Risk7_PlusY67!$D509,Raw_DATA!$A:$A,0)),"")</f>
        <v>-6.42</v>
      </c>
      <c r="BB509" s="417">
        <f>IFERROR(INDEX(AVGGroup!$H$5:$H$21,MATCH(Risk7_PlusY67!$BJ509,AVGGroup!$C$5:$C$21,0)),"")</f>
        <v>-3.95</v>
      </c>
      <c r="BC509" s="417">
        <f>IFERROR(INDEX(Raw_DATA!M:M,MATCH(Risk7_PlusY67!$D509,Raw_DATA!$A:$A,0)),"")</f>
        <v>-21.63</v>
      </c>
      <c r="BD509" s="418">
        <f>IFERROR(INDEX(AVGGroup!$J$5:$J$21,MATCH(Risk7_PlusY67!$BJ509,AVGGroup!$C$5:$C$21,0)),"")</f>
        <v>-8.8800000000000008</v>
      </c>
      <c r="BE509" s="407">
        <f>IFERROR(INDEX(Raw_DATA!N:N,MATCH(Risk7_PlusY67!$D509,Raw_DATA!$A:$A,0)),"")</f>
        <v>63</v>
      </c>
      <c r="BF509" s="407">
        <f>IFERROR(INDEX(Raw_DATA!O:O,MATCH(Risk7_PlusY67!$D509,Raw_DATA!$A:$A,0)),"")</f>
        <v>38</v>
      </c>
      <c r="BG509" s="407">
        <f>IFERROR(INDEX(Raw_DATA!P:P,MATCH(Risk7_PlusY67!$D509,Raw_DATA!$A:$A,0)),"")</f>
        <v>42</v>
      </c>
      <c r="BH509" s="407">
        <f>IFERROR(INDEX(Raw_DATA!Q:Q,MATCH(Risk7_PlusY67!$D509,Raw_DATA!$A:$A,0)),"")</f>
        <v>107</v>
      </c>
      <c r="BI509" s="407">
        <f>IFERROR(INDEX(Raw_DATA!R:R,MATCH(Risk7_PlusY67!$D509,Raw_DATA!$A:$A,0)),"")</f>
        <v>45</v>
      </c>
      <c r="BJ509" s="124" t="str">
        <f>INDEX('Org2567'!$BM:$BM,MATCH(Risk7_PlusY67!D509,'Org2567'!$D:$D,0))</f>
        <v>รพช.F2 P30,000-60,000</v>
      </c>
    </row>
    <row r="510" spans="1:62" x14ac:dyDescent="0.7">
      <c r="A510" s="206">
        <f>IF(ISBLANK(D510),"",COUNTA($D$3:D510))</f>
        <v>508</v>
      </c>
      <c r="B510" s="207">
        <f>IFERROR(INDEX(ID!$E:$E,MATCH(Risk7_PlusY67!$D510,ID!$A:$A,0)),"")</f>
        <v>8</v>
      </c>
      <c r="C510" s="207" t="str">
        <f>IFERROR(INDEX(ID!$I:$I,MATCH(Risk7_PlusY67!$D510,ID!$A:$A,0)),"")</f>
        <v>บึงกาฬ</v>
      </c>
      <c r="D510" s="295" t="s">
        <v>511</v>
      </c>
      <c r="E510" s="207" t="str">
        <f>IFERROR(INDEX(ID!$C:$C,MATCH(Risk7_PlusY67!$D510,ID!$A:$A,0)),"")</f>
        <v>โซ่พิสัย,รพช.</v>
      </c>
      <c r="F510" s="207" t="str">
        <f>IFERROR(INDEX(ID!$G:$G,MATCH(Risk7_PlusY67!$D510,ID!$A:$A,0)),"")</f>
        <v>รพช.</v>
      </c>
      <c r="G510" s="206">
        <f>IFERROR(INDEX(ID!$J:$J,MATCH(Risk7_PlusY67!$D510,ID!$A:$A,0)),"")</f>
        <v>73</v>
      </c>
      <c r="H510" s="208" t="str">
        <f>IFERROR(INDEX(ID!$P:$P,MATCH(Risk7_PlusY67!$D510,ID!$A:$A,0)),"")</f>
        <v>รพช.F1 P&lt;=50,000</v>
      </c>
      <c r="I510" s="209">
        <f>IFERROR(INDEX(Raw_DATA!E:E,MATCH(Risk7_PlusY67!$D510,Raw_DATA!$A:$A,0)),"")</f>
        <v>1.38</v>
      </c>
      <c r="J510" s="209">
        <f>IFERROR(INDEX(Raw_DATA!F:F,MATCH(Risk7_PlusY67!$D510,Raw_DATA!$A:$A,0)),"")</f>
        <v>1.26</v>
      </c>
      <c r="K510" s="209">
        <f>IFERROR(INDEX(Raw_DATA!G:G,MATCH(Risk7_PlusY67!$D510,Raw_DATA!$A:$A,0)),"")</f>
        <v>0.56999999999999995</v>
      </c>
      <c r="L510" s="209">
        <f>IFERROR(INDEX(Raw_DATA!H:H,MATCH(Risk7_PlusY67!$D510,Raw_DATA!$A:$A,0)),"")</f>
        <v>13936034.77</v>
      </c>
      <c r="M510" s="210">
        <f>IFERROR(INDEX(Raw_DATA!I:I,MATCH(Risk7_PlusY67!$D510,Raw_DATA!$A:$A,0)),"")</f>
        <v>1422326.81</v>
      </c>
      <c r="N510" s="206">
        <f t="shared" si="147"/>
        <v>2</v>
      </c>
      <c r="O510" s="206">
        <f t="shared" si="148"/>
        <v>0</v>
      </c>
      <c r="P510" s="206">
        <f t="shared" si="149"/>
        <v>0</v>
      </c>
      <c r="Q510" s="211" t="str">
        <f t="shared" si="150"/>
        <v/>
      </c>
      <c r="R510" s="206">
        <f t="shared" si="151"/>
        <v>2</v>
      </c>
      <c r="S510" s="212">
        <f>IFERROR(INDEX(Raw_DATA!J:J,MATCH(Risk7_PlusY67!$D510,Raw_DATA!$A:$A,0)),"")</f>
        <v>8669483.1099999994</v>
      </c>
      <c r="T510" s="213">
        <f>IFERROR(INDEX(Raw_DATA!K:K,MATCH(Risk7_PlusY67!$D510,Raw_DATA!$A:$A,0)),"")</f>
        <v>-15776554.59</v>
      </c>
      <c r="U510" s="214">
        <f t="shared" si="152"/>
        <v>1</v>
      </c>
      <c r="V510" s="214">
        <f t="shared" si="153"/>
        <v>1</v>
      </c>
      <c r="W510" s="214">
        <f>IF(OR(AND((K510&lt;0.8),(AJ510&gt;180)),AND((K510&lt;0.8),(AJ510&lt;10)),AND((K510&gt;=0.8),(AJ510&lt;10)),AND((K510&gt;=0.8),(AJ510&gt;90))),0,1)</f>
        <v>1</v>
      </c>
      <c r="X510" s="214">
        <f t="shared" si="154"/>
        <v>1</v>
      </c>
      <c r="Y510" s="214">
        <f t="shared" si="155"/>
        <v>1</v>
      </c>
      <c r="Z510" s="214">
        <f t="shared" si="156"/>
        <v>1</v>
      </c>
      <c r="AA510" s="214">
        <f t="shared" si="157"/>
        <v>1</v>
      </c>
      <c r="AB510" s="215" t="str">
        <f t="shared" si="158"/>
        <v>A</v>
      </c>
      <c r="AC510" s="215" t="str">
        <f t="shared" si="159"/>
        <v>2A</v>
      </c>
      <c r="AD510" s="216"/>
      <c r="AE510" s="216"/>
      <c r="AF510" s="434">
        <f>IFERROR(INDEX(Raw_DATA!L:L,MATCH(Risk7_PlusY67!$D510,Raw_DATA!$A:$A,0)),"")</f>
        <v>4.49</v>
      </c>
      <c r="AG510" s="434">
        <f>IFERROR(INDEX(AVGGroup!$D$5:$D$21,MATCH(Risk7_PlusY67!$H510,AVGGroup!$C$5:$C$21,0)),"")</f>
        <v>-3.15</v>
      </c>
      <c r="AH510" s="434">
        <f>IFERROR(INDEX(Raw_DATA!M:M,MATCH(Risk7_PlusY67!$D510,Raw_DATA!$A:$A,0)),"")</f>
        <v>1.1200000000000001</v>
      </c>
      <c r="AI510" s="435">
        <f>IFERROR(INDEX(AVGGroup!$F$5:$F$21,MATCH(Risk7_PlusY67!$H510,AVGGroup!$C$5:$C$21,0)),"")</f>
        <v>-7.1</v>
      </c>
      <c r="AJ510" s="401">
        <f>IFERROR(INDEX(Raw_DATA!N:N,MATCH(Risk7_PlusY67!$D510,Raw_DATA!$A:$A,0)),"")</f>
        <v>118</v>
      </c>
      <c r="AK510" s="401">
        <f>IFERROR(INDEX(Raw_DATA!O:O,MATCH(Risk7_PlusY67!$D510,Raw_DATA!$A:$A,0)),"")</f>
        <v>39</v>
      </c>
      <c r="AL510" s="401">
        <f>IFERROR(INDEX(Raw_DATA!P:P,MATCH(Risk7_PlusY67!$D510,Raw_DATA!$A:$A,0)),"")</f>
        <v>46</v>
      </c>
      <c r="AM510" s="401">
        <f>IFERROR(INDEX(Raw_DATA!Q:Q,MATCH(Risk7_PlusY67!$D510,Raw_DATA!$A:$A,0)),"")</f>
        <v>81</v>
      </c>
      <c r="AN510" s="401">
        <f>IFERROR(INDEX(Raw_DATA!R:R,MATCH(Risk7_PlusY67!$D510,Raw_DATA!$A:$A,0)),"")</f>
        <v>52</v>
      </c>
      <c r="AO510" s="407"/>
      <c r="AP510" s="411" t="b">
        <f>AB510=AY510</f>
        <v>1</v>
      </c>
      <c r="AQ510" s="340">
        <f t="shared" si="160"/>
        <v>0</v>
      </c>
      <c r="AR510" s="123">
        <f t="shared" si="161"/>
        <v>1</v>
      </c>
      <c r="AS510" s="123">
        <f t="shared" si="162"/>
        <v>1</v>
      </c>
      <c r="AT510" s="123">
        <f>IF(OR(AND((K510&lt;0.8),(BE510&gt;180)),AND((K510&lt;0.8),(BE510&lt;10)),AND((K510&gt;=0.8),(BE510&lt;10)),AND((K510&gt;=0.8),(BE510&gt;90))),0,1)</f>
        <v>1</v>
      </c>
      <c r="AU510" s="123">
        <f t="shared" si="163"/>
        <v>1</v>
      </c>
      <c r="AV510" s="123">
        <f t="shared" si="164"/>
        <v>1</v>
      </c>
      <c r="AW510" s="123">
        <f t="shared" si="165"/>
        <v>1</v>
      </c>
      <c r="AX510" s="123">
        <f t="shared" si="166"/>
        <v>1</v>
      </c>
      <c r="AY510" s="416" t="str">
        <f t="shared" si="167"/>
        <v>A</v>
      </c>
      <c r="AZ510" s="416" t="str">
        <f>R510&amp;AY510</f>
        <v>2A</v>
      </c>
      <c r="BA510" s="417">
        <f>IFERROR(INDEX(Raw_DATA!L:L,MATCH(Risk7_PlusY67!$D510,Raw_DATA!$A:$A,0)),"")</f>
        <v>4.49</v>
      </c>
      <c r="BB510" s="417">
        <f>IFERROR(INDEX(AVGGroup!$H$5:$H$21,MATCH(Risk7_PlusY67!$BJ510,AVGGroup!$C$5:$C$21,0)),"")</f>
        <v>-3.15</v>
      </c>
      <c r="BC510" s="417">
        <f>IFERROR(INDEX(Raw_DATA!M:M,MATCH(Risk7_PlusY67!$D510,Raw_DATA!$A:$A,0)),"")</f>
        <v>1.1200000000000001</v>
      </c>
      <c r="BD510" s="418">
        <f>IFERROR(INDEX(AVGGroup!$J$5:$J$21,MATCH(Risk7_PlusY67!$BJ510,AVGGroup!$C$5:$C$21,0)),"")</f>
        <v>-7.1</v>
      </c>
      <c r="BE510" s="407">
        <f>IFERROR(INDEX(Raw_DATA!N:N,MATCH(Risk7_PlusY67!$D510,Raw_DATA!$A:$A,0)),"")</f>
        <v>118</v>
      </c>
      <c r="BF510" s="407">
        <f>IFERROR(INDEX(Raw_DATA!O:O,MATCH(Risk7_PlusY67!$D510,Raw_DATA!$A:$A,0)),"")</f>
        <v>39</v>
      </c>
      <c r="BG510" s="407">
        <f>IFERROR(INDEX(Raw_DATA!P:P,MATCH(Risk7_PlusY67!$D510,Raw_DATA!$A:$A,0)),"")</f>
        <v>46</v>
      </c>
      <c r="BH510" s="407">
        <f>IFERROR(INDEX(Raw_DATA!Q:Q,MATCH(Risk7_PlusY67!$D510,Raw_DATA!$A:$A,0)),"")</f>
        <v>81</v>
      </c>
      <c r="BI510" s="407">
        <f>IFERROR(INDEX(Raw_DATA!R:R,MATCH(Risk7_PlusY67!$D510,Raw_DATA!$A:$A,0)),"")</f>
        <v>52</v>
      </c>
      <c r="BJ510" s="124" t="str">
        <f>INDEX('Org2567'!$BM:$BM,MATCH(Risk7_PlusY67!D510,'Org2567'!$D:$D,0))</f>
        <v>รพช.F1 P&lt;=50,000</v>
      </c>
    </row>
    <row r="511" spans="1:62" x14ac:dyDescent="0.7">
      <c r="A511" s="206">
        <f>IF(ISBLANK(D511),"",COUNTA($D$3:D511))</f>
        <v>509</v>
      </c>
      <c r="B511" s="207">
        <f>IFERROR(INDEX(ID!$E:$E,MATCH(Risk7_PlusY67!$D511,ID!$A:$A,0)),"")</f>
        <v>8</v>
      </c>
      <c r="C511" s="207" t="str">
        <f>IFERROR(INDEX(ID!$I:$I,MATCH(Risk7_PlusY67!$D511,ID!$A:$A,0)),"")</f>
        <v>บึงกาฬ</v>
      </c>
      <c r="D511" s="295" t="s">
        <v>512</v>
      </c>
      <c r="E511" s="207" t="str">
        <f>IFERROR(INDEX(ID!$C:$C,MATCH(Risk7_PlusY67!$D511,ID!$A:$A,0)),"")</f>
        <v>เซกา,รพช.</v>
      </c>
      <c r="F511" s="207" t="str">
        <f>IFERROR(INDEX(ID!$G:$G,MATCH(Risk7_PlusY67!$D511,ID!$A:$A,0)),"")</f>
        <v>รพช.</v>
      </c>
      <c r="G511" s="206">
        <f>IFERROR(INDEX(ID!$J:$J,MATCH(Risk7_PlusY67!$D511,ID!$A:$A,0)),"")</f>
        <v>125</v>
      </c>
      <c r="H511" s="208" t="str">
        <f>IFERROR(INDEX(ID!$P:$P,MATCH(Risk7_PlusY67!$D511,ID!$A:$A,0)),"")</f>
        <v>รพช.M2 B&gt;100</v>
      </c>
      <c r="I511" s="209">
        <f>IFERROR(INDEX(Raw_DATA!E:E,MATCH(Risk7_PlusY67!$D511,Raw_DATA!$A:$A,0)),"")</f>
        <v>1.84</v>
      </c>
      <c r="J511" s="209">
        <f>IFERROR(INDEX(Raw_DATA!F:F,MATCH(Risk7_PlusY67!$D511,Raw_DATA!$A:$A,0)),"")</f>
        <v>1.61</v>
      </c>
      <c r="K511" s="209">
        <f>IFERROR(INDEX(Raw_DATA!G:G,MATCH(Risk7_PlusY67!$D511,Raw_DATA!$A:$A,0)),"")</f>
        <v>0.69</v>
      </c>
      <c r="L511" s="209">
        <f>IFERROR(INDEX(Raw_DATA!H:H,MATCH(Risk7_PlusY67!$D511,Raw_DATA!$A:$A,0)),"")</f>
        <v>34248459.560000002</v>
      </c>
      <c r="M511" s="210">
        <f>IFERROR(INDEX(Raw_DATA!I:I,MATCH(Risk7_PlusY67!$D511,Raw_DATA!$A:$A,0)),"")</f>
        <v>-37202713.130000003</v>
      </c>
      <c r="N511" s="206">
        <f t="shared" si="147"/>
        <v>1</v>
      </c>
      <c r="O511" s="206">
        <f t="shared" si="148"/>
        <v>1</v>
      </c>
      <c r="P511" s="206">
        <f t="shared" si="149"/>
        <v>0</v>
      </c>
      <c r="Q511" s="211">
        <f t="shared" si="150"/>
        <v>11</v>
      </c>
      <c r="R511" s="206">
        <f t="shared" si="151"/>
        <v>2</v>
      </c>
      <c r="S511" s="212">
        <f>IFERROR(INDEX(Raw_DATA!J:J,MATCH(Risk7_PlusY67!$D511,Raw_DATA!$A:$A,0)),"")</f>
        <v>-25264497.109999999</v>
      </c>
      <c r="T511" s="213">
        <f>IFERROR(INDEX(Raw_DATA!K:K,MATCH(Risk7_PlusY67!$D511,Raw_DATA!$A:$A,0)),"")</f>
        <v>-12822724.18</v>
      </c>
      <c r="U511" s="214">
        <f t="shared" si="152"/>
        <v>0</v>
      </c>
      <c r="V511" s="214">
        <f t="shared" si="153"/>
        <v>0</v>
      </c>
      <c r="W511" s="214">
        <f>IF(OR(AND((K511&lt;0.8),(AJ511&gt;180)),AND((K511&lt;0.8),(AJ511&lt;10)),AND((K511&gt;=0.8),(AJ511&lt;10)),AND((K511&gt;=0.8),(AJ511&gt;90))),0,1)</f>
        <v>1</v>
      </c>
      <c r="X511" s="214">
        <f t="shared" si="154"/>
        <v>0</v>
      </c>
      <c r="Y511" s="214">
        <f t="shared" si="155"/>
        <v>0</v>
      </c>
      <c r="Z511" s="214">
        <f t="shared" si="156"/>
        <v>1</v>
      </c>
      <c r="AA511" s="214">
        <f t="shared" si="157"/>
        <v>1</v>
      </c>
      <c r="AB511" s="215" t="str">
        <f t="shared" si="158"/>
        <v>C</v>
      </c>
      <c r="AC511" s="215" t="str">
        <f t="shared" si="159"/>
        <v>2C</v>
      </c>
      <c r="AD511" s="216"/>
      <c r="AE511" s="216"/>
      <c r="AF511" s="434">
        <f>IFERROR(INDEX(Raw_DATA!L:L,MATCH(Risk7_PlusY67!$D511,Raw_DATA!$A:$A,0)),"")</f>
        <v>-13.14</v>
      </c>
      <c r="AG511" s="434">
        <f>IFERROR(INDEX(AVGGroup!$D$5:$D$21,MATCH(Risk7_PlusY67!$H511,AVGGroup!$C$5:$C$21,0)),"")</f>
        <v>-2.2400000000000002</v>
      </c>
      <c r="AH511" s="434">
        <f>IFERROR(INDEX(Raw_DATA!M:M,MATCH(Risk7_PlusY67!$D511,Raw_DATA!$A:$A,0)),"")</f>
        <v>-14.6</v>
      </c>
      <c r="AI511" s="435">
        <f>IFERROR(INDEX(AVGGroup!$F$5:$F$21,MATCH(Risk7_PlusY67!$H511,AVGGroup!$C$5:$C$21,0)),"")</f>
        <v>-7.61</v>
      </c>
      <c r="AJ511" s="401">
        <f>IFERROR(INDEX(Raw_DATA!N:N,MATCH(Risk7_PlusY67!$D511,Raw_DATA!$A:$A,0)),"")</f>
        <v>141</v>
      </c>
      <c r="AK511" s="401">
        <f>IFERROR(INDEX(Raw_DATA!O:O,MATCH(Risk7_PlusY67!$D511,Raw_DATA!$A:$A,0)),"")</f>
        <v>250</v>
      </c>
      <c r="AL511" s="401">
        <f>IFERROR(INDEX(Raw_DATA!P:P,MATCH(Risk7_PlusY67!$D511,Raw_DATA!$A:$A,0)),"")</f>
        <v>91</v>
      </c>
      <c r="AM511" s="401">
        <f>IFERROR(INDEX(Raw_DATA!Q:Q,MATCH(Risk7_PlusY67!$D511,Raw_DATA!$A:$A,0)),"")</f>
        <v>64</v>
      </c>
      <c r="AN511" s="401">
        <f>IFERROR(INDEX(Raw_DATA!R:R,MATCH(Risk7_PlusY67!$D511,Raw_DATA!$A:$A,0)),"")</f>
        <v>57</v>
      </c>
      <c r="AO511" s="407"/>
      <c r="AP511" s="411" t="b">
        <f>AB511=AY511</f>
        <v>1</v>
      </c>
      <c r="AQ511" s="340">
        <f t="shared" si="160"/>
        <v>1</v>
      </c>
      <c r="AR511" s="123">
        <f t="shared" si="161"/>
        <v>0</v>
      </c>
      <c r="AS511" s="123">
        <f t="shared" si="162"/>
        <v>0</v>
      </c>
      <c r="AT511" s="123">
        <f>IF(OR(AND((K511&lt;0.8),(BE511&gt;180)),AND((K511&lt;0.8),(BE511&lt;10)),AND((K511&gt;=0.8),(BE511&lt;10)),AND((K511&gt;=0.8),(BE511&gt;90))),0,1)</f>
        <v>1</v>
      </c>
      <c r="AU511" s="123">
        <f t="shared" si="163"/>
        <v>0</v>
      </c>
      <c r="AV511" s="123">
        <f t="shared" si="164"/>
        <v>0</v>
      </c>
      <c r="AW511" s="123">
        <f t="shared" si="165"/>
        <v>1</v>
      </c>
      <c r="AX511" s="123">
        <f t="shared" si="166"/>
        <v>1</v>
      </c>
      <c r="AY511" s="416" t="str">
        <f t="shared" si="167"/>
        <v>C</v>
      </c>
      <c r="AZ511" s="416" t="str">
        <f>R511&amp;AY511</f>
        <v>2C</v>
      </c>
      <c r="BA511" s="417">
        <f>IFERROR(INDEX(Raw_DATA!L:L,MATCH(Risk7_PlusY67!$D511,Raw_DATA!$A:$A,0)),"")</f>
        <v>-13.14</v>
      </c>
      <c r="BB511" s="417">
        <f>IFERROR(INDEX(AVGGroup!$H$5:$H$21,MATCH(Risk7_PlusY67!$BJ511,AVGGroup!$C$5:$C$21,0)),"")</f>
        <v>-2.25</v>
      </c>
      <c r="BC511" s="417">
        <f>IFERROR(INDEX(Raw_DATA!M:M,MATCH(Risk7_PlusY67!$D511,Raw_DATA!$A:$A,0)),"")</f>
        <v>-14.6</v>
      </c>
      <c r="BD511" s="418">
        <f>IFERROR(INDEX(AVGGroup!$J$5:$J$21,MATCH(Risk7_PlusY67!$BJ511,AVGGroup!$C$5:$C$21,0)),"")</f>
        <v>-7.61</v>
      </c>
      <c r="BE511" s="407">
        <f>IFERROR(INDEX(Raw_DATA!N:N,MATCH(Risk7_PlusY67!$D511,Raw_DATA!$A:$A,0)),"")</f>
        <v>141</v>
      </c>
      <c r="BF511" s="407">
        <f>IFERROR(INDEX(Raw_DATA!O:O,MATCH(Risk7_PlusY67!$D511,Raw_DATA!$A:$A,0)),"")</f>
        <v>250</v>
      </c>
      <c r="BG511" s="407">
        <f>IFERROR(INDEX(Raw_DATA!P:P,MATCH(Risk7_PlusY67!$D511,Raw_DATA!$A:$A,0)),"")</f>
        <v>91</v>
      </c>
      <c r="BH511" s="407">
        <f>IFERROR(INDEX(Raw_DATA!Q:Q,MATCH(Risk7_PlusY67!$D511,Raw_DATA!$A:$A,0)),"")</f>
        <v>64</v>
      </c>
      <c r="BI511" s="407">
        <f>IFERROR(INDEX(Raw_DATA!R:R,MATCH(Risk7_PlusY67!$D511,Raw_DATA!$A:$A,0)),"")</f>
        <v>57</v>
      </c>
      <c r="BJ511" s="124" t="str">
        <f>INDEX('Org2567'!$BM:$BM,MATCH(Risk7_PlusY67!D511,'Org2567'!$D:$D,0))</f>
        <v>รพช.M2 B&gt;100</v>
      </c>
    </row>
    <row r="512" spans="1:62" x14ac:dyDescent="0.7">
      <c r="A512" s="206">
        <f>IF(ISBLANK(D512),"",COUNTA($D$3:D512))</f>
        <v>510</v>
      </c>
      <c r="B512" s="207">
        <f>IFERROR(INDEX(ID!$E:$E,MATCH(Risk7_PlusY67!$D512,ID!$A:$A,0)),"")</f>
        <v>8</v>
      </c>
      <c r="C512" s="207" t="str">
        <f>IFERROR(INDEX(ID!$I:$I,MATCH(Risk7_PlusY67!$D512,ID!$A:$A,0)),"")</f>
        <v>บึงกาฬ</v>
      </c>
      <c r="D512" s="295" t="s">
        <v>513</v>
      </c>
      <c r="E512" s="207" t="str">
        <f>IFERROR(INDEX(ID!$C:$C,MATCH(Risk7_PlusY67!$D512,ID!$A:$A,0)),"")</f>
        <v>ปากคาด,รพช.</v>
      </c>
      <c r="F512" s="207" t="str">
        <f>IFERROR(INDEX(ID!$G:$G,MATCH(Risk7_PlusY67!$D512,ID!$A:$A,0)),"")</f>
        <v>รพช.</v>
      </c>
      <c r="G512" s="206">
        <f>IFERROR(INDEX(ID!$J:$J,MATCH(Risk7_PlusY67!$D512,ID!$A:$A,0)),"")</f>
        <v>41</v>
      </c>
      <c r="H512" s="208" t="str">
        <f>IFERROR(INDEX(ID!$P:$P,MATCH(Risk7_PlusY67!$D512,ID!$A:$A,0)),"")</f>
        <v>รพช.F2 P30,000-60,000</v>
      </c>
      <c r="I512" s="209">
        <f>IFERROR(INDEX(Raw_DATA!E:E,MATCH(Risk7_PlusY67!$D512,Raw_DATA!$A:$A,0)),"")</f>
        <v>2.23</v>
      </c>
      <c r="J512" s="209">
        <f>IFERROR(INDEX(Raw_DATA!F:F,MATCH(Risk7_PlusY67!$D512,Raw_DATA!$A:$A,0)),"")</f>
        <v>2.02</v>
      </c>
      <c r="K512" s="209">
        <f>IFERROR(INDEX(Raw_DATA!G:G,MATCH(Risk7_PlusY67!$D512,Raw_DATA!$A:$A,0)),"")</f>
        <v>1.1200000000000001</v>
      </c>
      <c r="L512" s="209">
        <f>IFERROR(INDEX(Raw_DATA!H:H,MATCH(Risk7_PlusY67!$D512,Raw_DATA!$A:$A,0)),"")</f>
        <v>17188384.379999999</v>
      </c>
      <c r="M512" s="210">
        <f>IFERROR(INDEX(Raw_DATA!I:I,MATCH(Risk7_PlusY67!$D512,Raw_DATA!$A:$A,0)),"")</f>
        <v>-20844776.57</v>
      </c>
      <c r="N512" s="206">
        <f t="shared" si="147"/>
        <v>0</v>
      </c>
      <c r="O512" s="206">
        <f t="shared" si="148"/>
        <v>1</v>
      </c>
      <c r="P512" s="206">
        <f t="shared" si="149"/>
        <v>0</v>
      </c>
      <c r="Q512" s="211">
        <f t="shared" si="150"/>
        <v>9.8000000000000007</v>
      </c>
      <c r="R512" s="206">
        <f t="shared" si="151"/>
        <v>1</v>
      </c>
      <c r="S512" s="212">
        <f>IFERROR(INDEX(Raw_DATA!J:J,MATCH(Risk7_PlusY67!$D512,Raw_DATA!$A:$A,0)),"")</f>
        <v>-14021406.9</v>
      </c>
      <c r="T512" s="213">
        <f>IFERROR(INDEX(Raw_DATA!K:K,MATCH(Risk7_PlusY67!$D512,Raw_DATA!$A:$A,0)),"")</f>
        <v>1641621.21</v>
      </c>
      <c r="U512" s="214">
        <f t="shared" si="152"/>
        <v>0</v>
      </c>
      <c r="V512" s="214">
        <f t="shared" si="153"/>
        <v>0</v>
      </c>
      <c r="W512" s="214">
        <f>IF(OR(AND((K512&lt;0.8),(AJ512&gt;180)),AND((K512&lt;0.8),(AJ512&lt;10)),AND((K512&gt;=0.8),(AJ512&lt;10)),AND((K512&gt;=0.8),(AJ512&gt;90))),0,1)</f>
        <v>0</v>
      </c>
      <c r="X512" s="214">
        <f t="shared" si="154"/>
        <v>1</v>
      </c>
      <c r="Y512" s="214">
        <f t="shared" si="155"/>
        <v>1</v>
      </c>
      <c r="Z512" s="214">
        <f t="shared" si="156"/>
        <v>1</v>
      </c>
      <c r="AA512" s="214">
        <f t="shared" si="157"/>
        <v>1</v>
      </c>
      <c r="AB512" s="215" t="str">
        <f t="shared" si="158"/>
        <v>B-</v>
      </c>
      <c r="AC512" s="215" t="str">
        <f t="shared" si="159"/>
        <v>1B-</v>
      </c>
      <c r="AD512" s="216"/>
      <c r="AE512" s="216"/>
      <c r="AF512" s="434">
        <f>IFERROR(INDEX(Raw_DATA!L:L,MATCH(Risk7_PlusY67!$D512,Raw_DATA!$A:$A,0)),"")</f>
        <v>-12.77</v>
      </c>
      <c r="AG512" s="434">
        <f>IFERROR(INDEX(AVGGroup!$D$5:$D$21,MATCH(Risk7_PlusY67!$H512,AVGGroup!$C$5:$C$21,0)),"")</f>
        <v>-4.37</v>
      </c>
      <c r="AH512" s="434">
        <f>IFERROR(INDEX(Raw_DATA!M:M,MATCH(Risk7_PlusY67!$D512,Raw_DATA!$A:$A,0)),"")</f>
        <v>-29.84</v>
      </c>
      <c r="AI512" s="435">
        <f>IFERROR(INDEX(AVGGroup!$F$5:$F$21,MATCH(Risk7_PlusY67!$H512,AVGGroup!$C$5:$C$21,0)),"")</f>
        <v>-9.19</v>
      </c>
      <c r="AJ512" s="401">
        <f>IFERROR(INDEX(Raw_DATA!N:N,MATCH(Risk7_PlusY67!$D512,Raw_DATA!$A:$A,0)),"")</f>
        <v>96</v>
      </c>
      <c r="AK512" s="401">
        <f>IFERROR(INDEX(Raw_DATA!O:O,MATCH(Risk7_PlusY67!$D512,Raw_DATA!$A:$A,0)),"")</f>
        <v>48</v>
      </c>
      <c r="AL512" s="401">
        <f>IFERROR(INDEX(Raw_DATA!P:P,MATCH(Risk7_PlusY67!$D512,Raw_DATA!$A:$A,0)),"")</f>
        <v>55</v>
      </c>
      <c r="AM512" s="401">
        <f>IFERROR(INDEX(Raw_DATA!Q:Q,MATCH(Risk7_PlusY67!$D512,Raw_DATA!$A:$A,0)),"")</f>
        <v>76</v>
      </c>
      <c r="AN512" s="401">
        <f>IFERROR(INDEX(Raw_DATA!R:R,MATCH(Risk7_PlusY67!$D512,Raw_DATA!$A:$A,0)),"")</f>
        <v>48</v>
      </c>
      <c r="AO512" s="407"/>
      <c r="AP512" s="411" t="b">
        <f>AB512=AY512</f>
        <v>1</v>
      </c>
      <c r="AQ512" s="340">
        <f t="shared" si="160"/>
        <v>1</v>
      </c>
      <c r="AR512" s="123">
        <f t="shared" si="161"/>
        <v>0</v>
      </c>
      <c r="AS512" s="123">
        <f t="shared" si="162"/>
        <v>0</v>
      </c>
      <c r="AT512" s="123">
        <f>IF(OR(AND((K512&lt;0.8),(BE512&gt;180)),AND((K512&lt;0.8),(BE512&lt;10)),AND((K512&gt;=0.8),(BE512&lt;10)),AND((K512&gt;=0.8),(BE512&gt;90))),0,1)</f>
        <v>0</v>
      </c>
      <c r="AU512" s="123">
        <f t="shared" si="163"/>
        <v>1</v>
      </c>
      <c r="AV512" s="123">
        <f t="shared" si="164"/>
        <v>1</v>
      </c>
      <c r="AW512" s="123">
        <f t="shared" si="165"/>
        <v>1</v>
      </c>
      <c r="AX512" s="123">
        <f t="shared" si="166"/>
        <v>1</v>
      </c>
      <c r="AY512" s="416" t="str">
        <f t="shared" si="167"/>
        <v>B-</v>
      </c>
      <c r="AZ512" s="416" t="str">
        <f>R512&amp;AY512</f>
        <v>1B-</v>
      </c>
      <c r="BA512" s="417">
        <f>IFERROR(INDEX(Raw_DATA!L:L,MATCH(Risk7_PlusY67!$D512,Raw_DATA!$A:$A,0)),"")</f>
        <v>-12.77</v>
      </c>
      <c r="BB512" s="417">
        <f>IFERROR(INDEX(AVGGroup!$H$5:$H$21,MATCH(Risk7_PlusY67!$BJ512,AVGGroup!$C$5:$C$21,0)),"")</f>
        <v>-3.95</v>
      </c>
      <c r="BC512" s="417">
        <f>IFERROR(INDEX(Raw_DATA!M:M,MATCH(Risk7_PlusY67!$D512,Raw_DATA!$A:$A,0)),"")</f>
        <v>-29.84</v>
      </c>
      <c r="BD512" s="418">
        <f>IFERROR(INDEX(AVGGroup!$J$5:$J$21,MATCH(Risk7_PlusY67!$BJ512,AVGGroup!$C$5:$C$21,0)),"")</f>
        <v>-8.8800000000000008</v>
      </c>
      <c r="BE512" s="407">
        <f>IFERROR(INDEX(Raw_DATA!N:N,MATCH(Risk7_PlusY67!$D512,Raw_DATA!$A:$A,0)),"")</f>
        <v>96</v>
      </c>
      <c r="BF512" s="407">
        <f>IFERROR(INDEX(Raw_DATA!O:O,MATCH(Risk7_PlusY67!$D512,Raw_DATA!$A:$A,0)),"")</f>
        <v>48</v>
      </c>
      <c r="BG512" s="407">
        <f>IFERROR(INDEX(Raw_DATA!P:P,MATCH(Risk7_PlusY67!$D512,Raw_DATA!$A:$A,0)),"")</f>
        <v>55</v>
      </c>
      <c r="BH512" s="407">
        <f>IFERROR(INDEX(Raw_DATA!Q:Q,MATCH(Risk7_PlusY67!$D512,Raw_DATA!$A:$A,0)),"")</f>
        <v>76</v>
      </c>
      <c r="BI512" s="407">
        <f>IFERROR(INDEX(Raw_DATA!R:R,MATCH(Risk7_PlusY67!$D512,Raw_DATA!$A:$A,0)),"")</f>
        <v>48</v>
      </c>
      <c r="BJ512" s="124" t="str">
        <f>INDEX('Org2567'!$BM:$BM,MATCH(Risk7_PlusY67!D512,'Org2567'!$D:$D,0))</f>
        <v>รพช.F2 P30,000-60,000</v>
      </c>
    </row>
    <row r="513" spans="1:62" x14ac:dyDescent="0.7">
      <c r="A513" s="206">
        <f>IF(ISBLANK(D513),"",COUNTA($D$3:D513))</f>
        <v>511</v>
      </c>
      <c r="B513" s="207">
        <f>IFERROR(INDEX(ID!$E:$E,MATCH(Risk7_PlusY67!$D513,ID!$A:$A,0)),"")</f>
        <v>8</v>
      </c>
      <c r="C513" s="207" t="str">
        <f>IFERROR(INDEX(ID!$I:$I,MATCH(Risk7_PlusY67!$D513,ID!$A:$A,0)),"")</f>
        <v>บึงกาฬ</v>
      </c>
      <c r="D513" s="295" t="s">
        <v>514</v>
      </c>
      <c r="E513" s="207" t="str">
        <f>IFERROR(INDEX(ID!$C:$C,MATCH(Risk7_PlusY67!$D513,ID!$A:$A,0)),"")</f>
        <v>บึงโขงหลง,รพช.</v>
      </c>
      <c r="F513" s="207" t="str">
        <f>IFERROR(INDEX(ID!$G:$G,MATCH(Risk7_PlusY67!$D513,ID!$A:$A,0)),"")</f>
        <v>รพช.</v>
      </c>
      <c r="G513" s="206">
        <f>IFERROR(INDEX(ID!$J:$J,MATCH(Risk7_PlusY67!$D513,ID!$A:$A,0)),"")</f>
        <v>52</v>
      </c>
      <c r="H513" s="208" t="str">
        <f>IFERROR(INDEX(ID!$P:$P,MATCH(Risk7_PlusY67!$D513,ID!$A:$A,0)),"")</f>
        <v>รพช.F2 P30,000-60,000</v>
      </c>
      <c r="I513" s="209">
        <f>IFERROR(INDEX(Raw_DATA!E:E,MATCH(Risk7_PlusY67!$D513,Raw_DATA!$A:$A,0)),"")</f>
        <v>4.1399999999999997</v>
      </c>
      <c r="J513" s="209">
        <f>IFERROR(INDEX(Raw_DATA!F:F,MATCH(Risk7_PlusY67!$D513,Raw_DATA!$A:$A,0)),"")</f>
        <v>3.58</v>
      </c>
      <c r="K513" s="209">
        <f>IFERROR(INDEX(Raw_DATA!G:G,MATCH(Risk7_PlusY67!$D513,Raw_DATA!$A:$A,0)),"")</f>
        <v>2.36</v>
      </c>
      <c r="L513" s="209">
        <f>IFERROR(INDEX(Raw_DATA!H:H,MATCH(Risk7_PlusY67!$D513,Raw_DATA!$A:$A,0)),"")</f>
        <v>27070236.43</v>
      </c>
      <c r="M513" s="210">
        <f>IFERROR(INDEX(Raw_DATA!I:I,MATCH(Risk7_PlusY67!$D513,Raw_DATA!$A:$A,0)),"")</f>
        <v>-4895899.05</v>
      </c>
      <c r="N513" s="206">
        <f t="shared" si="147"/>
        <v>0</v>
      </c>
      <c r="O513" s="206">
        <f t="shared" si="148"/>
        <v>1</v>
      </c>
      <c r="P513" s="206">
        <f t="shared" si="149"/>
        <v>0</v>
      </c>
      <c r="Q513" s="211">
        <f t="shared" si="150"/>
        <v>66.3</v>
      </c>
      <c r="R513" s="206">
        <f t="shared" si="151"/>
        <v>1</v>
      </c>
      <c r="S513" s="212">
        <f>IFERROR(INDEX(Raw_DATA!J:J,MATCH(Risk7_PlusY67!$D513,Raw_DATA!$A:$A,0)),"")</f>
        <v>1143034.6399999999</v>
      </c>
      <c r="T513" s="213">
        <f>IFERROR(INDEX(Raw_DATA!K:K,MATCH(Risk7_PlusY67!$D513,Raw_DATA!$A:$A,0)),"")</f>
        <v>11694006.439999999</v>
      </c>
      <c r="U513" s="214">
        <f t="shared" si="152"/>
        <v>1</v>
      </c>
      <c r="V513" s="214">
        <f t="shared" si="153"/>
        <v>1</v>
      </c>
      <c r="W513" s="214">
        <f>IF(OR(AND((K513&lt;0.8),(AJ513&gt;180)),AND((K513&lt;0.8),(AJ513&lt;10)),AND((K513&gt;=0.8),(AJ513&lt;10)),AND((K513&gt;=0.8),(AJ513&gt;90))),0,1)</f>
        <v>1</v>
      </c>
      <c r="X513" s="214">
        <f t="shared" si="154"/>
        <v>1</v>
      </c>
      <c r="Y513" s="214">
        <f t="shared" si="155"/>
        <v>1</v>
      </c>
      <c r="Z513" s="214">
        <f t="shared" si="156"/>
        <v>1</v>
      </c>
      <c r="AA513" s="214">
        <f t="shared" si="157"/>
        <v>0</v>
      </c>
      <c r="AB513" s="215" t="str">
        <f t="shared" si="158"/>
        <v>A-</v>
      </c>
      <c r="AC513" s="215" t="str">
        <f t="shared" si="159"/>
        <v>1A-</v>
      </c>
      <c r="AD513" s="216"/>
      <c r="AE513" s="216"/>
      <c r="AF513" s="434">
        <f>IFERROR(INDEX(Raw_DATA!L:L,MATCH(Risk7_PlusY67!$D513,Raw_DATA!$A:$A,0)),"")</f>
        <v>0.95</v>
      </c>
      <c r="AG513" s="434">
        <f>IFERROR(INDEX(AVGGroup!$D$5:$D$21,MATCH(Risk7_PlusY67!$H513,AVGGroup!$C$5:$C$21,0)),"")</f>
        <v>-4.37</v>
      </c>
      <c r="AH513" s="434">
        <f>IFERROR(INDEX(Raw_DATA!M:M,MATCH(Risk7_PlusY67!$D513,Raw_DATA!$A:$A,0)),"")</f>
        <v>-6.26</v>
      </c>
      <c r="AI513" s="435">
        <f>IFERROR(INDEX(AVGGroup!$F$5:$F$21,MATCH(Risk7_PlusY67!$H513,AVGGroup!$C$5:$C$21,0)),"")</f>
        <v>-9.19</v>
      </c>
      <c r="AJ513" s="401">
        <f>IFERROR(INDEX(Raw_DATA!N:N,MATCH(Risk7_PlusY67!$D513,Raw_DATA!$A:$A,0)),"")</f>
        <v>60</v>
      </c>
      <c r="AK513" s="401">
        <f>IFERROR(INDEX(Raw_DATA!O:O,MATCH(Risk7_PlusY67!$D513,Raw_DATA!$A:$A,0)),"")</f>
        <v>58</v>
      </c>
      <c r="AL513" s="401">
        <f>IFERROR(INDEX(Raw_DATA!P:P,MATCH(Risk7_PlusY67!$D513,Raw_DATA!$A:$A,0)),"")</f>
        <v>35</v>
      </c>
      <c r="AM513" s="401">
        <f>IFERROR(INDEX(Raw_DATA!Q:Q,MATCH(Risk7_PlusY67!$D513,Raw_DATA!$A:$A,0)),"")</f>
        <v>105</v>
      </c>
      <c r="AN513" s="401">
        <f>IFERROR(INDEX(Raw_DATA!R:R,MATCH(Risk7_PlusY67!$D513,Raw_DATA!$A:$A,0)),"")</f>
        <v>76</v>
      </c>
      <c r="AO513" s="407"/>
      <c r="AP513" s="411" t="b">
        <f>AB513=AY513</f>
        <v>1</v>
      </c>
      <c r="AQ513" s="340">
        <f t="shared" si="160"/>
        <v>1</v>
      </c>
      <c r="AR513" s="123">
        <f t="shared" si="161"/>
        <v>1</v>
      </c>
      <c r="AS513" s="123">
        <f t="shared" si="162"/>
        <v>1</v>
      </c>
      <c r="AT513" s="123">
        <f>IF(OR(AND((K513&lt;0.8),(BE513&gt;180)),AND((K513&lt;0.8),(BE513&lt;10)),AND((K513&gt;=0.8),(BE513&lt;10)),AND((K513&gt;=0.8),(BE513&gt;90))),0,1)</f>
        <v>1</v>
      </c>
      <c r="AU513" s="123">
        <f t="shared" si="163"/>
        <v>1</v>
      </c>
      <c r="AV513" s="123">
        <f t="shared" si="164"/>
        <v>1</v>
      </c>
      <c r="AW513" s="123">
        <f t="shared" si="165"/>
        <v>1</v>
      </c>
      <c r="AX513" s="123">
        <f t="shared" si="166"/>
        <v>0</v>
      </c>
      <c r="AY513" s="416" t="str">
        <f t="shared" si="167"/>
        <v>A-</v>
      </c>
      <c r="AZ513" s="416" t="str">
        <f>R513&amp;AY513</f>
        <v>1A-</v>
      </c>
      <c r="BA513" s="417">
        <f>IFERROR(INDEX(Raw_DATA!L:L,MATCH(Risk7_PlusY67!$D513,Raw_DATA!$A:$A,0)),"")</f>
        <v>0.95</v>
      </c>
      <c r="BB513" s="417">
        <f>IFERROR(INDEX(AVGGroup!$H$5:$H$21,MATCH(Risk7_PlusY67!$BJ513,AVGGroup!$C$5:$C$21,0)),"")</f>
        <v>-3.95</v>
      </c>
      <c r="BC513" s="417">
        <f>IFERROR(INDEX(Raw_DATA!M:M,MATCH(Risk7_PlusY67!$D513,Raw_DATA!$A:$A,0)),"")</f>
        <v>-6.26</v>
      </c>
      <c r="BD513" s="418">
        <f>IFERROR(INDEX(AVGGroup!$J$5:$J$21,MATCH(Risk7_PlusY67!$BJ513,AVGGroup!$C$5:$C$21,0)),"")</f>
        <v>-8.8800000000000008</v>
      </c>
      <c r="BE513" s="407">
        <f>IFERROR(INDEX(Raw_DATA!N:N,MATCH(Risk7_PlusY67!$D513,Raw_DATA!$A:$A,0)),"")</f>
        <v>60</v>
      </c>
      <c r="BF513" s="407">
        <f>IFERROR(INDEX(Raw_DATA!O:O,MATCH(Risk7_PlusY67!$D513,Raw_DATA!$A:$A,0)),"")</f>
        <v>58</v>
      </c>
      <c r="BG513" s="407">
        <f>IFERROR(INDEX(Raw_DATA!P:P,MATCH(Risk7_PlusY67!$D513,Raw_DATA!$A:$A,0)),"")</f>
        <v>35</v>
      </c>
      <c r="BH513" s="407">
        <f>IFERROR(INDEX(Raw_DATA!Q:Q,MATCH(Risk7_PlusY67!$D513,Raw_DATA!$A:$A,0)),"")</f>
        <v>105</v>
      </c>
      <c r="BI513" s="407">
        <f>IFERROR(INDEX(Raw_DATA!R:R,MATCH(Risk7_PlusY67!$D513,Raw_DATA!$A:$A,0)),"")</f>
        <v>76</v>
      </c>
      <c r="BJ513" s="124" t="str">
        <f>INDEX('Org2567'!$BM:$BM,MATCH(Risk7_PlusY67!D513,'Org2567'!$D:$D,0))</f>
        <v>รพช.F2 P30,000-60,000</v>
      </c>
    </row>
    <row r="514" spans="1:62" x14ac:dyDescent="0.7">
      <c r="A514" s="206">
        <f>IF(ISBLANK(D514),"",COUNTA($D$3:D514))</f>
        <v>512</v>
      </c>
      <c r="B514" s="207">
        <f>IFERROR(INDEX(ID!$E:$E,MATCH(Risk7_PlusY67!$D514,ID!$A:$A,0)),"")</f>
        <v>8</v>
      </c>
      <c r="C514" s="207" t="str">
        <f>IFERROR(INDEX(ID!$I:$I,MATCH(Risk7_PlusY67!$D514,ID!$A:$A,0)),"")</f>
        <v>บึงกาฬ</v>
      </c>
      <c r="D514" s="295" t="s">
        <v>515</v>
      </c>
      <c r="E514" s="207" t="str">
        <f>IFERROR(INDEX(ID!$C:$C,MATCH(Risk7_PlusY67!$D514,ID!$A:$A,0)),"")</f>
        <v>ศรีวิไล,รพช.</v>
      </c>
      <c r="F514" s="207" t="str">
        <f>IFERROR(INDEX(ID!$G:$G,MATCH(Risk7_PlusY67!$D514,ID!$A:$A,0)),"")</f>
        <v>รพช.</v>
      </c>
      <c r="G514" s="206">
        <f>IFERROR(INDEX(ID!$J:$J,MATCH(Risk7_PlusY67!$D514,ID!$A:$A,0)),"")</f>
        <v>38</v>
      </c>
      <c r="H514" s="208" t="str">
        <f>IFERROR(INDEX(ID!$P:$P,MATCH(Risk7_PlusY67!$D514,ID!$A:$A,0)),"")</f>
        <v>รพช.F2 P30,000-60,000</v>
      </c>
      <c r="I514" s="209">
        <f>IFERROR(INDEX(Raw_DATA!E:E,MATCH(Risk7_PlusY67!$D514,Raw_DATA!$A:$A,0)),"")</f>
        <v>1.42</v>
      </c>
      <c r="J514" s="209">
        <f>IFERROR(INDEX(Raw_DATA!F:F,MATCH(Risk7_PlusY67!$D514,Raw_DATA!$A:$A,0)),"")</f>
        <v>1.28</v>
      </c>
      <c r="K514" s="209">
        <f>IFERROR(INDEX(Raw_DATA!G:G,MATCH(Risk7_PlusY67!$D514,Raw_DATA!$A:$A,0)),"")</f>
        <v>0.73</v>
      </c>
      <c r="L514" s="209">
        <f>IFERROR(INDEX(Raw_DATA!H:H,MATCH(Risk7_PlusY67!$D514,Raw_DATA!$A:$A,0)),"")</f>
        <v>7936048.5700000003</v>
      </c>
      <c r="M514" s="210">
        <f>IFERROR(INDEX(Raw_DATA!I:I,MATCH(Risk7_PlusY67!$D514,Raw_DATA!$A:$A,0)),"")</f>
        <v>-16729983.74</v>
      </c>
      <c r="N514" s="206">
        <f t="shared" ref="N514:N575" si="168">(IF(I514&lt;1.5,1,0))+(IF(J514&lt;1,1,0))+(IF(K514&lt;0.8,1,0))</f>
        <v>2</v>
      </c>
      <c r="O514" s="206">
        <f t="shared" ref="O514:O575" si="169">IF(M514&lt;0,1,0)+IF(L514&lt;0,1,0)</f>
        <v>1</v>
      </c>
      <c r="P514" s="206">
        <f t="shared" si="149"/>
        <v>1</v>
      </c>
      <c r="Q514" s="211">
        <f t="shared" si="150"/>
        <v>5.6</v>
      </c>
      <c r="R514" s="206">
        <f t="shared" ref="R514:R575" si="170">+N514+O514+P514</f>
        <v>4</v>
      </c>
      <c r="S514" s="212">
        <f>IFERROR(INDEX(Raw_DATA!J:J,MATCH(Risk7_PlusY67!$D514,Raw_DATA!$A:$A,0)),"")</f>
        <v>-13139633.449999999</v>
      </c>
      <c r="T514" s="213">
        <f>IFERROR(INDEX(Raw_DATA!K:K,MATCH(Risk7_PlusY67!$D514,Raw_DATA!$A:$A,0)),"")</f>
        <v>-5073108.34</v>
      </c>
      <c r="U514" s="214">
        <f t="shared" si="152"/>
        <v>0</v>
      </c>
      <c r="V514" s="214">
        <f t="shared" si="153"/>
        <v>0</v>
      </c>
      <c r="W514" s="214">
        <f>IF(OR(AND((K514&lt;0.8),(AJ514&gt;180)),AND((K514&lt;0.8),(AJ514&lt;10)),AND((K514&gt;=0.8),(AJ514&lt;10)),AND((K514&gt;=0.8),(AJ514&gt;90))),0,1)</f>
        <v>1</v>
      </c>
      <c r="X514" s="214">
        <f t="shared" si="154"/>
        <v>1</v>
      </c>
      <c r="Y514" s="214">
        <f t="shared" si="155"/>
        <v>0</v>
      </c>
      <c r="Z514" s="214">
        <f t="shared" si="156"/>
        <v>1</v>
      </c>
      <c r="AA514" s="214">
        <f t="shared" si="157"/>
        <v>1</v>
      </c>
      <c r="AB514" s="215" t="str">
        <f t="shared" si="158"/>
        <v>B-</v>
      </c>
      <c r="AC514" s="215" t="str">
        <f t="shared" si="159"/>
        <v>4B-</v>
      </c>
      <c r="AD514" s="216"/>
      <c r="AE514" s="216"/>
      <c r="AF514" s="434">
        <f>IFERROR(INDEX(Raw_DATA!L:L,MATCH(Risk7_PlusY67!$D514,Raw_DATA!$A:$A,0)),"")</f>
        <v>-13.33</v>
      </c>
      <c r="AG514" s="434">
        <f>IFERROR(INDEX(AVGGroup!$D$5:$D$21,MATCH(Risk7_PlusY67!$H514,AVGGroup!$C$5:$C$21,0)),"")</f>
        <v>-4.37</v>
      </c>
      <c r="AH514" s="434">
        <f>IFERROR(INDEX(Raw_DATA!M:M,MATCH(Risk7_PlusY67!$D514,Raw_DATA!$A:$A,0)),"")</f>
        <v>-39.14</v>
      </c>
      <c r="AI514" s="435">
        <f>IFERROR(INDEX(AVGGroup!$F$5:$F$21,MATCH(Risk7_PlusY67!$H514,AVGGroup!$C$5:$C$21,0)),"")</f>
        <v>-9.19</v>
      </c>
      <c r="AJ514" s="401">
        <f>IFERROR(INDEX(Raw_DATA!N:N,MATCH(Risk7_PlusY67!$D514,Raw_DATA!$A:$A,0)),"")</f>
        <v>35</v>
      </c>
      <c r="AK514" s="401">
        <f>IFERROR(INDEX(Raw_DATA!O:O,MATCH(Risk7_PlusY67!$D514,Raw_DATA!$A:$A,0)),"")</f>
        <v>53</v>
      </c>
      <c r="AL514" s="401">
        <f>IFERROR(INDEX(Raw_DATA!P:P,MATCH(Risk7_PlusY67!$D514,Raw_DATA!$A:$A,0)),"")</f>
        <v>77</v>
      </c>
      <c r="AM514" s="401">
        <f>IFERROR(INDEX(Raw_DATA!Q:Q,MATCH(Risk7_PlusY67!$D514,Raw_DATA!$A:$A,0)),"")</f>
        <v>93</v>
      </c>
      <c r="AN514" s="401">
        <f>IFERROR(INDEX(Raw_DATA!R:R,MATCH(Risk7_PlusY67!$D514,Raw_DATA!$A:$A,0)),"")</f>
        <v>40</v>
      </c>
      <c r="AO514" s="407"/>
      <c r="AP514" s="411" t="b">
        <f>AB514=AY514</f>
        <v>1</v>
      </c>
      <c r="AQ514" s="340">
        <f t="shared" si="160"/>
        <v>1</v>
      </c>
      <c r="AR514" s="123">
        <f t="shared" si="161"/>
        <v>0</v>
      </c>
      <c r="AS514" s="123">
        <f t="shared" si="162"/>
        <v>0</v>
      </c>
      <c r="AT514" s="123">
        <f>IF(OR(AND((K514&lt;0.8),(BE514&gt;180)),AND((K514&lt;0.8),(BE514&lt;10)),AND((K514&gt;=0.8),(BE514&lt;10)),AND((K514&gt;=0.8),(BE514&gt;90))),0,1)</f>
        <v>1</v>
      </c>
      <c r="AU514" s="123">
        <f t="shared" si="163"/>
        <v>1</v>
      </c>
      <c r="AV514" s="123">
        <f t="shared" si="164"/>
        <v>0</v>
      </c>
      <c r="AW514" s="123">
        <f t="shared" si="165"/>
        <v>1</v>
      </c>
      <c r="AX514" s="123">
        <f t="shared" si="166"/>
        <v>1</v>
      </c>
      <c r="AY514" s="416" t="str">
        <f t="shared" si="167"/>
        <v>B-</v>
      </c>
      <c r="AZ514" s="416" t="str">
        <f>R514&amp;AY514</f>
        <v>4B-</v>
      </c>
      <c r="BA514" s="417">
        <f>IFERROR(INDEX(Raw_DATA!L:L,MATCH(Risk7_PlusY67!$D514,Raw_DATA!$A:$A,0)),"")</f>
        <v>-13.33</v>
      </c>
      <c r="BB514" s="417">
        <f>IFERROR(INDEX(AVGGroup!$H$5:$H$21,MATCH(Risk7_PlusY67!$BJ514,AVGGroup!$C$5:$C$21,0)),"")</f>
        <v>-3.95</v>
      </c>
      <c r="BC514" s="417">
        <f>IFERROR(INDEX(Raw_DATA!M:M,MATCH(Risk7_PlusY67!$D514,Raw_DATA!$A:$A,0)),"")</f>
        <v>-39.14</v>
      </c>
      <c r="BD514" s="418">
        <f>IFERROR(INDEX(AVGGroup!$J$5:$J$21,MATCH(Risk7_PlusY67!$BJ514,AVGGroup!$C$5:$C$21,0)),"")</f>
        <v>-8.8800000000000008</v>
      </c>
      <c r="BE514" s="407">
        <f>IFERROR(INDEX(Raw_DATA!N:N,MATCH(Risk7_PlusY67!$D514,Raw_DATA!$A:$A,0)),"")</f>
        <v>35</v>
      </c>
      <c r="BF514" s="407">
        <f>IFERROR(INDEX(Raw_DATA!O:O,MATCH(Risk7_PlusY67!$D514,Raw_DATA!$A:$A,0)),"")</f>
        <v>53</v>
      </c>
      <c r="BG514" s="407">
        <f>IFERROR(INDEX(Raw_DATA!P:P,MATCH(Risk7_PlusY67!$D514,Raw_DATA!$A:$A,0)),"")</f>
        <v>77</v>
      </c>
      <c r="BH514" s="407">
        <f>IFERROR(INDEX(Raw_DATA!Q:Q,MATCH(Risk7_PlusY67!$D514,Raw_DATA!$A:$A,0)),"")</f>
        <v>93</v>
      </c>
      <c r="BI514" s="407">
        <f>IFERROR(INDEX(Raw_DATA!R:R,MATCH(Risk7_PlusY67!$D514,Raw_DATA!$A:$A,0)),"")</f>
        <v>40</v>
      </c>
      <c r="BJ514" s="124" t="str">
        <f>INDEX('Org2567'!$BM:$BM,MATCH(Risk7_PlusY67!D514,'Org2567'!$D:$D,0))</f>
        <v>รพช.F2 P30,000-60,000</v>
      </c>
    </row>
    <row r="515" spans="1:62" x14ac:dyDescent="0.7">
      <c r="A515" s="206">
        <f>IF(ISBLANK(D515),"",COUNTA($D$3:D515))</f>
        <v>513</v>
      </c>
      <c r="B515" s="207">
        <f>IFERROR(INDEX(ID!$E:$E,MATCH(Risk7_PlusY67!$D515,ID!$A:$A,0)),"")</f>
        <v>8</v>
      </c>
      <c r="C515" s="207" t="str">
        <f>IFERROR(INDEX(ID!$I:$I,MATCH(Risk7_PlusY67!$D515,ID!$A:$A,0)),"")</f>
        <v>บึงกาฬ</v>
      </c>
      <c r="D515" s="295" t="s">
        <v>516</v>
      </c>
      <c r="E515" s="207" t="str">
        <f>IFERROR(INDEX(ID!$C:$C,MATCH(Risk7_PlusY67!$D515,ID!$A:$A,0)),"")</f>
        <v>บุ่งคล้า,รพช.</v>
      </c>
      <c r="F515" s="207" t="str">
        <f>IFERROR(INDEX(ID!$G:$G,MATCH(Risk7_PlusY67!$D515,ID!$A:$A,0)),"")</f>
        <v>รพช.</v>
      </c>
      <c r="G515" s="206">
        <f>IFERROR(INDEX(ID!$J:$J,MATCH(Risk7_PlusY67!$D515,ID!$A:$A,0)),"")</f>
        <v>32</v>
      </c>
      <c r="H515" s="208" t="str">
        <f>IFERROR(INDEX(ID!$P:$P,MATCH(Risk7_PlusY67!$D515,ID!$A:$A,0)),"")</f>
        <v>รพช.F3 P&lt;=15,000</v>
      </c>
      <c r="I515" s="209">
        <f>IFERROR(INDEX(Raw_DATA!E:E,MATCH(Risk7_PlusY67!$D515,Raw_DATA!$A:$A,0)),"")</f>
        <v>0.82</v>
      </c>
      <c r="J515" s="209">
        <f>IFERROR(INDEX(Raw_DATA!F:F,MATCH(Risk7_PlusY67!$D515,Raw_DATA!$A:$A,0)),"")</f>
        <v>0.68</v>
      </c>
      <c r="K515" s="209">
        <f>IFERROR(INDEX(Raw_DATA!G:G,MATCH(Risk7_PlusY67!$D515,Raw_DATA!$A:$A,0)),"")</f>
        <v>0.45</v>
      </c>
      <c r="L515" s="209">
        <f>IFERROR(INDEX(Raw_DATA!H:H,MATCH(Risk7_PlusY67!$D515,Raw_DATA!$A:$A,0)),"")</f>
        <v>-2017848.78</v>
      </c>
      <c r="M515" s="210">
        <f>IFERROR(INDEX(Raw_DATA!I:I,MATCH(Risk7_PlusY67!$D515,Raw_DATA!$A:$A,0)),"")</f>
        <v>-17109120.989999998</v>
      </c>
      <c r="N515" s="206">
        <f t="shared" si="168"/>
        <v>3</v>
      </c>
      <c r="O515" s="206">
        <f t="shared" si="169"/>
        <v>2</v>
      </c>
      <c r="P515" s="206">
        <f t="shared" si="149"/>
        <v>2</v>
      </c>
      <c r="Q515" s="211" t="str">
        <f t="shared" si="150"/>
        <v/>
      </c>
      <c r="R515" s="206">
        <f t="shared" si="170"/>
        <v>7</v>
      </c>
      <c r="S515" s="212">
        <f>IFERROR(INDEX(Raw_DATA!J:J,MATCH(Risk7_PlusY67!$D515,Raw_DATA!$A:$A,0)),"")</f>
        <v>-3119916.24</v>
      </c>
      <c r="T515" s="213">
        <f>IFERROR(INDEX(Raw_DATA!K:K,MATCH(Risk7_PlusY67!$D515,Raw_DATA!$A:$A,0)),"")</f>
        <v>-6243439.75</v>
      </c>
      <c r="U515" s="214">
        <f t="shared" si="152"/>
        <v>0</v>
      </c>
      <c r="V515" s="214">
        <f t="shared" si="153"/>
        <v>0</v>
      </c>
      <c r="W515" s="214">
        <f>IF(OR(AND((K515&lt;0.8),(AJ515&gt;180)),AND((K515&lt;0.8),(AJ515&lt;10)),AND((K515&gt;=0.8),(AJ515&lt;10)),AND((K515&gt;=0.8),(AJ515&gt;90))),0,1)</f>
        <v>0</v>
      </c>
      <c r="X515" s="214">
        <f t="shared" si="154"/>
        <v>1</v>
      </c>
      <c r="Y515" s="214">
        <f t="shared" si="155"/>
        <v>1</v>
      </c>
      <c r="Z515" s="214">
        <f t="shared" si="156"/>
        <v>1</v>
      </c>
      <c r="AA515" s="214">
        <f t="shared" si="157"/>
        <v>1</v>
      </c>
      <c r="AB515" s="215" t="str">
        <f t="shared" si="158"/>
        <v>B-</v>
      </c>
      <c r="AC515" s="215" t="str">
        <f t="shared" si="159"/>
        <v>7B-</v>
      </c>
      <c r="AD515" s="216"/>
      <c r="AE515" s="216"/>
      <c r="AF515" s="434">
        <f>IFERROR(INDEX(Raw_DATA!L:L,MATCH(Risk7_PlusY67!$D515,Raw_DATA!$A:$A,0)),"")</f>
        <v>-5.38</v>
      </c>
      <c r="AG515" s="434">
        <f>IFERROR(INDEX(AVGGroup!$D$5:$D$21,MATCH(Risk7_PlusY67!$H515,AVGGroup!$C$5:$C$21,0)),"")</f>
        <v>1.1000000000000001</v>
      </c>
      <c r="AH515" s="434">
        <f>IFERROR(INDEX(Raw_DATA!M:M,MATCH(Risk7_PlusY67!$D515,Raw_DATA!$A:$A,0)),"")</f>
        <v>-72.28</v>
      </c>
      <c r="AI515" s="435">
        <f>IFERROR(INDEX(AVGGroup!$F$5:$F$21,MATCH(Risk7_PlusY67!$H515,AVGGroup!$C$5:$C$21,0)),"")</f>
        <v>-5.66</v>
      </c>
      <c r="AJ515" s="401">
        <f>IFERROR(INDEX(Raw_DATA!N:N,MATCH(Risk7_PlusY67!$D515,Raw_DATA!$A:$A,0)),"")</f>
        <v>182</v>
      </c>
      <c r="AK515" s="401">
        <f>IFERROR(INDEX(Raw_DATA!O:O,MATCH(Risk7_PlusY67!$D515,Raw_DATA!$A:$A,0)),"")</f>
        <v>23</v>
      </c>
      <c r="AL515" s="401">
        <f>IFERROR(INDEX(Raw_DATA!P:P,MATCH(Risk7_PlusY67!$D515,Raw_DATA!$A:$A,0)),"")</f>
        <v>34</v>
      </c>
      <c r="AM515" s="401">
        <f>IFERROR(INDEX(Raw_DATA!Q:Q,MATCH(Risk7_PlusY67!$D515,Raw_DATA!$A:$A,0)),"")</f>
        <v>81</v>
      </c>
      <c r="AN515" s="401">
        <f>IFERROR(INDEX(Raw_DATA!R:R,MATCH(Risk7_PlusY67!$D515,Raw_DATA!$A:$A,0)),"")</f>
        <v>54</v>
      </c>
      <c r="AO515" s="407"/>
      <c r="AP515" s="411" t="b">
        <f>AB515=AY515</f>
        <v>1</v>
      </c>
      <c r="AQ515" s="340">
        <f t="shared" si="160"/>
        <v>1</v>
      </c>
      <c r="AR515" s="123">
        <f t="shared" si="161"/>
        <v>0</v>
      </c>
      <c r="AS515" s="123">
        <f t="shared" si="162"/>
        <v>0</v>
      </c>
      <c r="AT515" s="123">
        <f>IF(OR(AND((K515&lt;0.8),(BE515&gt;180)),AND((K515&lt;0.8),(BE515&lt;10)),AND((K515&gt;=0.8),(BE515&lt;10)),AND((K515&gt;=0.8),(BE515&gt;90))),0,1)</f>
        <v>0</v>
      </c>
      <c r="AU515" s="123">
        <f t="shared" si="163"/>
        <v>1</v>
      </c>
      <c r="AV515" s="123">
        <f t="shared" si="164"/>
        <v>1</v>
      </c>
      <c r="AW515" s="123">
        <f t="shared" si="165"/>
        <v>1</v>
      </c>
      <c r="AX515" s="123">
        <f t="shared" si="166"/>
        <v>1</v>
      </c>
      <c r="AY515" s="416" t="str">
        <f t="shared" si="167"/>
        <v>B-</v>
      </c>
      <c r="AZ515" s="416" t="str">
        <f>R515&amp;AY515</f>
        <v>7B-</v>
      </c>
      <c r="BA515" s="417">
        <f>IFERROR(INDEX(Raw_DATA!L:L,MATCH(Risk7_PlusY67!$D515,Raw_DATA!$A:$A,0)),"")</f>
        <v>-5.38</v>
      </c>
      <c r="BB515" s="417">
        <f>IFERROR(INDEX(AVGGroup!$H$5:$H$21,MATCH(Risk7_PlusY67!$BJ515,AVGGroup!$C$5:$C$21,0)),"")</f>
        <v>1.1000000000000001</v>
      </c>
      <c r="BC515" s="417">
        <f>IFERROR(INDEX(Raw_DATA!M:M,MATCH(Risk7_PlusY67!$D515,Raw_DATA!$A:$A,0)),"")</f>
        <v>-72.28</v>
      </c>
      <c r="BD515" s="418">
        <f>IFERROR(INDEX(AVGGroup!$J$5:$J$21,MATCH(Risk7_PlusY67!$BJ515,AVGGroup!$C$5:$C$21,0)),"")</f>
        <v>-5.66</v>
      </c>
      <c r="BE515" s="407">
        <f>IFERROR(INDEX(Raw_DATA!N:N,MATCH(Risk7_PlusY67!$D515,Raw_DATA!$A:$A,0)),"")</f>
        <v>182</v>
      </c>
      <c r="BF515" s="407">
        <f>IFERROR(INDEX(Raw_DATA!O:O,MATCH(Risk7_PlusY67!$D515,Raw_DATA!$A:$A,0)),"")</f>
        <v>23</v>
      </c>
      <c r="BG515" s="407">
        <f>IFERROR(INDEX(Raw_DATA!P:P,MATCH(Risk7_PlusY67!$D515,Raw_DATA!$A:$A,0)),"")</f>
        <v>34</v>
      </c>
      <c r="BH515" s="407">
        <f>IFERROR(INDEX(Raw_DATA!Q:Q,MATCH(Risk7_PlusY67!$D515,Raw_DATA!$A:$A,0)),"")</f>
        <v>81</v>
      </c>
      <c r="BI515" s="407">
        <f>IFERROR(INDEX(Raw_DATA!R:R,MATCH(Risk7_PlusY67!$D515,Raw_DATA!$A:$A,0)),"")</f>
        <v>54</v>
      </c>
      <c r="BJ515" s="124" t="str">
        <f>INDEX('Org2567'!$BM:$BM,MATCH(Risk7_PlusY67!D515,'Org2567'!$D:$D,0))</f>
        <v>รพช.F3 P&lt;=15,000</v>
      </c>
    </row>
    <row r="516" spans="1:62" x14ac:dyDescent="0.7">
      <c r="A516" s="206">
        <f>IF(ISBLANK(D516),"",COUNTA($D$3:D516))</f>
        <v>514</v>
      </c>
      <c r="B516" s="207">
        <f>IFERROR(INDEX(ID!$E:$E,MATCH(Risk7_PlusY67!$D516,ID!$A:$A,0)),"")</f>
        <v>8</v>
      </c>
      <c r="C516" s="207" t="str">
        <f>IFERROR(INDEX(ID!$I:$I,MATCH(Risk7_PlusY67!$D516,ID!$A:$A,0)),"")</f>
        <v>เลย</v>
      </c>
      <c r="D516" s="295" t="s">
        <v>517</v>
      </c>
      <c r="E516" s="207" t="str">
        <f>IFERROR(INDEX(ID!$C:$C,MATCH(Risk7_PlusY67!$D516,ID!$A:$A,0)),"")</f>
        <v>เลย,รพท.</v>
      </c>
      <c r="F516" s="207" t="str">
        <f>IFERROR(INDEX(ID!$G:$G,MATCH(Risk7_PlusY67!$D516,ID!$A:$A,0)),"")</f>
        <v>รพท.</v>
      </c>
      <c r="G516" s="206">
        <f>IFERROR(INDEX(ID!$J:$J,MATCH(Risk7_PlusY67!$D516,ID!$A:$A,0)),"")</f>
        <v>558</v>
      </c>
      <c r="H516" s="208" t="str">
        <f>IFERROR(INDEX(ID!$P:$P,MATCH(Risk7_PlusY67!$D516,ID!$A:$A,0)),"")</f>
        <v>รพท.S B&gt;400</v>
      </c>
      <c r="I516" s="209">
        <f>IFERROR(INDEX(Raw_DATA!E:E,MATCH(Risk7_PlusY67!$D516,Raw_DATA!$A:$A,0)),"")</f>
        <v>2.2200000000000002</v>
      </c>
      <c r="J516" s="209">
        <f>IFERROR(INDEX(Raw_DATA!F:F,MATCH(Risk7_PlusY67!$D516,Raw_DATA!$A:$A,0)),"")</f>
        <v>2.04</v>
      </c>
      <c r="K516" s="209">
        <f>IFERROR(INDEX(Raw_DATA!G:G,MATCH(Risk7_PlusY67!$D516,Raw_DATA!$A:$A,0)),"")</f>
        <v>0.96</v>
      </c>
      <c r="L516" s="209">
        <f>IFERROR(INDEX(Raw_DATA!H:H,MATCH(Risk7_PlusY67!$D516,Raw_DATA!$A:$A,0)),"")</f>
        <v>313411213.25999999</v>
      </c>
      <c r="M516" s="210">
        <f>IFERROR(INDEX(Raw_DATA!I:I,MATCH(Risk7_PlusY67!$D516,Raw_DATA!$A:$A,0)),"")</f>
        <v>593846624.72000003</v>
      </c>
      <c r="N516" s="206">
        <f t="shared" si="168"/>
        <v>0</v>
      </c>
      <c r="O516" s="206">
        <f t="shared" si="169"/>
        <v>0</v>
      </c>
      <c r="P516" s="206">
        <f t="shared" ref="P516:P579" si="171">IF(AND(L516&gt;0,M516&lt;0),IF(ABS((L516/(M516/$P$1)))&lt;3,2,IF(ABS((L516/(M516/$P$1)))&gt;6,0,1)),IF(AND(L516&lt;0,M516&gt;0),IF(ABS((L516/(M516/$P$1)))&lt;3,0,IF(ABS((L516/(M516/$P$1)))&gt;6,2,1)),IF(AND(L516&gt;0,M516&gt;0),0,2)))</f>
        <v>0</v>
      </c>
      <c r="Q516" s="211" t="str">
        <f t="shared" ref="Q516:Q579" si="172">IFERROR(IF(AND(L516&gt;0,M516&gt;0),"",IF(AND(L516&lt;0,M516&lt;0),"",TRUNC(ABS(L516/(M516/$P$1)),1))),"")</f>
        <v/>
      </c>
      <c r="R516" s="206">
        <f t="shared" si="170"/>
        <v>0</v>
      </c>
      <c r="S516" s="212">
        <f>IFERROR(INDEX(Raw_DATA!J:J,MATCH(Risk7_PlusY67!$D516,Raw_DATA!$A:$A,0)),"")</f>
        <v>647845958.17999995</v>
      </c>
      <c r="T516" s="213">
        <f>IFERROR(INDEX(Raw_DATA!K:K,MATCH(Risk7_PlusY67!$D516,Raw_DATA!$A:$A,0)),"")</f>
        <v>-9293005.5</v>
      </c>
      <c r="U516" s="214">
        <f t="shared" ref="U516:U579" si="173">IF(AF516&gt;=AG516,1,0)</f>
        <v>1</v>
      </c>
      <c r="V516" s="214">
        <f t="shared" ref="V516:V579" si="174">IF(AH516&gt;=AI516,1,0)</f>
        <v>1</v>
      </c>
      <c r="W516" s="214">
        <f>IF(OR(AND((K516&lt;0.8),(AJ516&gt;180)),AND((K516&lt;0.8),(AJ516&lt;10)),AND((K516&gt;=0.8),(AJ516&lt;10)),AND((K516&gt;=0.8),(AJ516&gt;90))),0,1)</f>
        <v>0</v>
      </c>
      <c r="X516" s="214">
        <f t="shared" ref="X516:X579" si="175">IF(AND(AK516&gt;=10,AK516&lt;=60),1,0)</f>
        <v>0</v>
      </c>
      <c r="Y516" s="214">
        <f t="shared" ref="Y516:Y579" si="176">IF(AND(AL516&gt;=10,AL516&lt;=60),1,0)</f>
        <v>1</v>
      </c>
      <c r="Z516" s="214">
        <f t="shared" ref="Z516:Z579" si="177">IF(AND(AM516&gt;=10,AM516&lt;=120),1,0)</f>
        <v>1</v>
      </c>
      <c r="AA516" s="214">
        <f t="shared" ref="AA516:AA579" si="178">IF(AND(AN516&gt;=10,AN516&lt;=60),1,0)</f>
        <v>1</v>
      </c>
      <c r="AB516" s="215" t="str">
        <f t="shared" ref="AB516:AB579" si="179">IF(COUNTIF(U516:AA516,"1")=7,"A",IF(COUNTIF(U516:AA516,"1")=6,"A-",IF(COUNTIF(U516:AA516,"1")=5,"B",IF(COUNTIF(U516:AA516,"1")=4,"B-",IF(COUNTIF(U516:AA516,"1")=3,"C",IF(COUNTIF(U516:AA516,"1")=2,"C-",IF(COUNTIF(U516:AA516,"1")=1,"D","F")))))))</f>
        <v>B</v>
      </c>
      <c r="AC516" s="215" t="str">
        <f t="shared" ref="AC516:AC579" si="180">R516&amp;AB516</f>
        <v>0B</v>
      </c>
      <c r="AD516" s="216"/>
      <c r="AE516" s="216"/>
      <c r="AF516" s="434">
        <f>IFERROR(INDEX(Raw_DATA!L:L,MATCH(Risk7_PlusY67!$D516,Raw_DATA!$A:$A,0)),"")</f>
        <v>47.67</v>
      </c>
      <c r="AG516" s="434">
        <f>IFERROR(INDEX(AVGGroup!$D$5:$D$21,MATCH(Risk7_PlusY67!$H516,AVGGroup!$C$5:$C$21,0)),"")</f>
        <v>3.6</v>
      </c>
      <c r="AH516" s="434">
        <f>IFERROR(INDEX(Raw_DATA!M:M,MATCH(Risk7_PlusY67!$D516,Raw_DATA!$A:$A,0)),"")</f>
        <v>35.51</v>
      </c>
      <c r="AI516" s="435">
        <f>IFERROR(INDEX(AVGGroup!$F$5:$F$21,MATCH(Risk7_PlusY67!$H516,AVGGroup!$C$5:$C$21,0)),"")</f>
        <v>-2.23</v>
      </c>
      <c r="AJ516" s="401">
        <f>IFERROR(INDEX(Raw_DATA!N:N,MATCH(Risk7_PlusY67!$D516,Raw_DATA!$A:$A,0)),"")</f>
        <v>164</v>
      </c>
      <c r="AK516" s="401">
        <f>IFERROR(INDEX(Raw_DATA!O:O,MATCH(Risk7_PlusY67!$D516,Raw_DATA!$A:$A,0)),"")</f>
        <v>68</v>
      </c>
      <c r="AL516" s="401">
        <f>IFERROR(INDEX(Raw_DATA!P:P,MATCH(Risk7_PlusY67!$D516,Raw_DATA!$A:$A,0)),"")</f>
        <v>53</v>
      </c>
      <c r="AM516" s="401">
        <f>IFERROR(INDEX(Raw_DATA!Q:Q,MATCH(Risk7_PlusY67!$D516,Raw_DATA!$A:$A,0)),"")</f>
        <v>97</v>
      </c>
      <c r="AN516" s="401">
        <f>IFERROR(INDEX(Raw_DATA!R:R,MATCH(Risk7_PlusY67!$D516,Raw_DATA!$A:$A,0)),"")</f>
        <v>45</v>
      </c>
      <c r="AO516" s="407"/>
      <c r="AP516" s="411" t="b">
        <f>AB516=AY516</f>
        <v>1</v>
      </c>
      <c r="AQ516" s="340">
        <f t="shared" ref="AQ516:AQ579" si="181">IF(AH516&lt;0,1,0)</f>
        <v>0</v>
      </c>
      <c r="AR516" s="123">
        <f t="shared" ref="AR516:AR579" si="182">IF(BA516&gt;=BB516,1,0)</f>
        <v>1</v>
      </c>
      <c r="AS516" s="123">
        <f t="shared" ref="AS516:AS579" si="183">IF(BC516&gt;=BD516,1,0)</f>
        <v>1</v>
      </c>
      <c r="AT516" s="123">
        <f>IF(OR(AND((K516&lt;0.8),(BE516&gt;180)),AND((K516&lt;0.8),(BE516&lt;10)),AND((K516&gt;=0.8),(BE516&lt;10)),AND((K516&gt;=0.8),(BE516&gt;90))),0,1)</f>
        <v>0</v>
      </c>
      <c r="AU516" s="123">
        <f t="shared" ref="AU516:AU579" si="184">IF(AND(BF516&gt;=10,BF516&lt;=60),1,0)</f>
        <v>0</v>
      </c>
      <c r="AV516" s="123">
        <f t="shared" ref="AV516:AV579" si="185">IF(AND(BG516&gt;=10,BG516&lt;=60),1,0)</f>
        <v>1</v>
      </c>
      <c r="AW516" s="123">
        <f t="shared" ref="AW516:AW579" si="186">IF(AND(BH516&gt;=10,BH516&lt;=120),1,0)</f>
        <v>1</v>
      </c>
      <c r="AX516" s="123">
        <f t="shared" ref="AX516:AX579" si="187">IF(AND(BI516&gt;=10,BI516&lt;=60),1,0)</f>
        <v>1</v>
      </c>
      <c r="AY516" s="416" t="str">
        <f t="shared" ref="AY516:AY579" si="188">IF(COUNTIF(AR516:AX516,"1")=7,"A",IF(COUNTIF(AR516:AX516,"1")=6,"A-",IF(COUNTIF(AR516:AX516,"1")=5,"B",IF(COUNTIF(AR516:AX516,"1")=4,"B-",IF(COUNTIF(AR516:AX516,"1")=3,"C",IF(COUNTIF(AR516:AX516,"1")=2,"C-",IF(COUNTIF(AR516:AX516,"1")=1,"D","F")))))))</f>
        <v>B</v>
      </c>
      <c r="AZ516" s="416" t="str">
        <f>R516&amp;AY516</f>
        <v>0B</v>
      </c>
      <c r="BA516" s="417">
        <f>IFERROR(INDEX(Raw_DATA!L:L,MATCH(Risk7_PlusY67!$D516,Raw_DATA!$A:$A,0)),"")</f>
        <v>47.67</v>
      </c>
      <c r="BB516" s="417">
        <f>IFERROR(INDEX(AVGGroup!$H$5:$H$21,MATCH(Risk7_PlusY67!$BJ516,AVGGroup!$C$5:$C$21,0)),"")</f>
        <v>3.6</v>
      </c>
      <c r="BC516" s="417">
        <f>IFERROR(INDEX(Raw_DATA!M:M,MATCH(Risk7_PlusY67!$D516,Raw_DATA!$A:$A,0)),"")</f>
        <v>35.51</v>
      </c>
      <c r="BD516" s="418">
        <f>IFERROR(INDEX(AVGGroup!$J$5:$J$21,MATCH(Risk7_PlusY67!$BJ516,AVGGroup!$C$5:$C$21,0)),"")</f>
        <v>-2.23</v>
      </c>
      <c r="BE516" s="407">
        <f>IFERROR(INDEX(Raw_DATA!N:N,MATCH(Risk7_PlusY67!$D516,Raw_DATA!$A:$A,0)),"")</f>
        <v>164</v>
      </c>
      <c r="BF516" s="407">
        <f>IFERROR(INDEX(Raw_DATA!O:O,MATCH(Risk7_PlusY67!$D516,Raw_DATA!$A:$A,0)),"")</f>
        <v>68</v>
      </c>
      <c r="BG516" s="407">
        <f>IFERROR(INDEX(Raw_DATA!P:P,MATCH(Risk7_PlusY67!$D516,Raw_DATA!$A:$A,0)),"")</f>
        <v>53</v>
      </c>
      <c r="BH516" s="407">
        <f>IFERROR(INDEX(Raw_DATA!Q:Q,MATCH(Risk7_PlusY67!$D516,Raw_DATA!$A:$A,0)),"")</f>
        <v>97</v>
      </c>
      <c r="BI516" s="407">
        <f>IFERROR(INDEX(Raw_DATA!R:R,MATCH(Risk7_PlusY67!$D516,Raw_DATA!$A:$A,0)),"")</f>
        <v>45</v>
      </c>
      <c r="BJ516" s="124" t="str">
        <f>INDEX('Org2567'!$BM:$BM,MATCH(Risk7_PlusY67!D516,'Org2567'!$D:$D,0))</f>
        <v>รพท.S B&gt;400</v>
      </c>
    </row>
    <row r="517" spans="1:62" x14ac:dyDescent="0.7">
      <c r="A517" s="206">
        <f>IF(ISBLANK(D517),"",COUNTA($D$3:D517))</f>
        <v>515</v>
      </c>
      <c r="B517" s="207">
        <f>IFERROR(INDEX(ID!$E:$E,MATCH(Risk7_PlusY67!$D517,ID!$A:$A,0)),"")</f>
        <v>8</v>
      </c>
      <c r="C517" s="207" t="str">
        <f>IFERROR(INDEX(ID!$I:$I,MATCH(Risk7_PlusY67!$D517,ID!$A:$A,0)),"")</f>
        <v>เลย</v>
      </c>
      <c r="D517" s="295" t="s">
        <v>518</v>
      </c>
      <c r="E517" s="207" t="str">
        <f>IFERROR(INDEX(ID!$C:$C,MATCH(Risk7_PlusY67!$D517,ID!$A:$A,0)),"")</f>
        <v>นาด้วง,รพช.</v>
      </c>
      <c r="F517" s="207" t="str">
        <f>IFERROR(INDEX(ID!$G:$G,MATCH(Risk7_PlusY67!$D517,ID!$A:$A,0)),"")</f>
        <v>รพช.</v>
      </c>
      <c r="G517" s="206">
        <f>IFERROR(INDEX(ID!$J:$J,MATCH(Risk7_PlusY67!$D517,ID!$A:$A,0)),"")</f>
        <v>30</v>
      </c>
      <c r="H517" s="208" t="str">
        <f>IFERROR(INDEX(ID!$P:$P,MATCH(Risk7_PlusY67!$D517,ID!$A:$A,0)),"")</f>
        <v>รพช.F2 P&lt;=30,000</v>
      </c>
      <c r="I517" s="209">
        <f>IFERROR(INDEX(Raw_DATA!E:E,MATCH(Risk7_PlusY67!$D517,Raw_DATA!$A:$A,0)),"")</f>
        <v>3.77</v>
      </c>
      <c r="J517" s="209">
        <f>IFERROR(INDEX(Raw_DATA!F:F,MATCH(Risk7_PlusY67!$D517,Raw_DATA!$A:$A,0)),"")</f>
        <v>3.59</v>
      </c>
      <c r="K517" s="209">
        <f>IFERROR(INDEX(Raw_DATA!G:G,MATCH(Risk7_PlusY67!$D517,Raw_DATA!$A:$A,0)),"")</f>
        <v>3.08</v>
      </c>
      <c r="L517" s="209">
        <f>IFERROR(INDEX(Raw_DATA!H:H,MATCH(Risk7_PlusY67!$D517,Raw_DATA!$A:$A,0)),"")</f>
        <v>31513171.57</v>
      </c>
      <c r="M517" s="210">
        <f>IFERROR(INDEX(Raw_DATA!I:I,MATCH(Risk7_PlusY67!$D517,Raw_DATA!$A:$A,0)),"")</f>
        <v>-6995849.5300000003</v>
      </c>
      <c r="N517" s="206">
        <f t="shared" si="168"/>
        <v>0</v>
      </c>
      <c r="O517" s="206">
        <f t="shared" si="169"/>
        <v>1</v>
      </c>
      <c r="P517" s="206">
        <f t="shared" si="171"/>
        <v>0</v>
      </c>
      <c r="Q517" s="211">
        <f t="shared" si="172"/>
        <v>54</v>
      </c>
      <c r="R517" s="206">
        <f t="shared" si="170"/>
        <v>1</v>
      </c>
      <c r="S517" s="212">
        <f>IFERROR(INDEX(Raw_DATA!J:J,MATCH(Risk7_PlusY67!$D517,Raw_DATA!$A:$A,0)),"")</f>
        <v>-314093.92</v>
      </c>
      <c r="T517" s="213">
        <f>IFERROR(INDEX(Raw_DATA!K:K,MATCH(Risk7_PlusY67!$D517,Raw_DATA!$A:$A,0)),"")</f>
        <v>23667621.510000002</v>
      </c>
      <c r="U517" s="214">
        <f t="shared" si="173"/>
        <v>1</v>
      </c>
      <c r="V517" s="214">
        <f t="shared" si="174"/>
        <v>1</v>
      </c>
      <c r="W517" s="214">
        <f>IF(OR(AND((K517&lt;0.8),(AJ517&gt;180)),AND((K517&lt;0.8),(AJ517&lt;10)),AND((K517&gt;=0.8),(AJ517&lt;10)),AND((K517&gt;=0.8),(AJ517&gt;90))),0,1)</f>
        <v>0</v>
      </c>
      <c r="X517" s="214">
        <f t="shared" si="175"/>
        <v>1</v>
      </c>
      <c r="Y517" s="214">
        <f t="shared" si="176"/>
        <v>1</v>
      </c>
      <c r="Z517" s="214">
        <f t="shared" si="177"/>
        <v>0</v>
      </c>
      <c r="AA517" s="214">
        <f t="shared" si="178"/>
        <v>1</v>
      </c>
      <c r="AB517" s="215" t="str">
        <f t="shared" si="179"/>
        <v>B</v>
      </c>
      <c r="AC517" s="215" t="str">
        <f t="shared" si="180"/>
        <v>1B</v>
      </c>
      <c r="AD517" s="216"/>
      <c r="AE517" s="216"/>
      <c r="AF517" s="434">
        <f>IFERROR(INDEX(Raw_DATA!L:L,MATCH(Risk7_PlusY67!$D517,Raw_DATA!$A:$A,0)),"")</f>
        <v>-0.39</v>
      </c>
      <c r="AG517" s="434">
        <f>IFERROR(INDEX(AVGGroup!$D$5:$D$21,MATCH(Risk7_PlusY67!$H517,AVGGroup!$C$5:$C$21,0)),"")</f>
        <v>-3.55</v>
      </c>
      <c r="AH517" s="434">
        <f>IFERROR(INDEX(Raw_DATA!M:M,MATCH(Risk7_PlusY67!$D517,Raw_DATA!$A:$A,0)),"")</f>
        <v>-7.67</v>
      </c>
      <c r="AI517" s="435">
        <f>IFERROR(INDEX(AVGGroup!$F$5:$F$21,MATCH(Risk7_PlusY67!$H517,AVGGroup!$C$5:$C$21,0)),"")</f>
        <v>-10.199999999999999</v>
      </c>
      <c r="AJ517" s="401">
        <f>IFERROR(INDEX(Raw_DATA!N:N,MATCH(Risk7_PlusY67!$D517,Raw_DATA!$A:$A,0)),"")</f>
        <v>93</v>
      </c>
      <c r="AK517" s="401">
        <f>IFERROR(INDEX(Raw_DATA!O:O,MATCH(Risk7_PlusY67!$D517,Raw_DATA!$A:$A,0)),"")</f>
        <v>21</v>
      </c>
      <c r="AL517" s="401">
        <f>IFERROR(INDEX(Raw_DATA!P:P,MATCH(Risk7_PlusY67!$D517,Raw_DATA!$A:$A,0)),"")</f>
        <v>51</v>
      </c>
      <c r="AM517" s="401">
        <f>IFERROR(INDEX(Raw_DATA!Q:Q,MATCH(Risk7_PlusY67!$D517,Raw_DATA!$A:$A,0)),"")</f>
        <v>136</v>
      </c>
      <c r="AN517" s="401">
        <f>IFERROR(INDEX(Raw_DATA!R:R,MATCH(Risk7_PlusY67!$D517,Raw_DATA!$A:$A,0)),"")</f>
        <v>45</v>
      </c>
      <c r="AO517" s="407"/>
      <c r="AP517" s="411" t="b">
        <f>AB517=AY517</f>
        <v>1</v>
      </c>
      <c r="AQ517" s="340">
        <f t="shared" si="181"/>
        <v>1</v>
      </c>
      <c r="AR517" s="123">
        <f t="shared" si="182"/>
        <v>1</v>
      </c>
      <c r="AS517" s="123">
        <f t="shared" si="183"/>
        <v>1</v>
      </c>
      <c r="AT517" s="123">
        <f>IF(OR(AND((K517&lt;0.8),(BE517&gt;180)),AND((K517&lt;0.8),(BE517&lt;10)),AND((K517&gt;=0.8),(BE517&lt;10)),AND((K517&gt;=0.8),(BE517&gt;90))),0,1)</f>
        <v>0</v>
      </c>
      <c r="AU517" s="123">
        <f t="shared" si="184"/>
        <v>1</v>
      </c>
      <c r="AV517" s="123">
        <f t="shared" si="185"/>
        <v>1</v>
      </c>
      <c r="AW517" s="123">
        <f t="shared" si="186"/>
        <v>0</v>
      </c>
      <c r="AX517" s="123">
        <f t="shared" si="187"/>
        <v>1</v>
      </c>
      <c r="AY517" s="416" t="str">
        <f t="shared" si="188"/>
        <v>B</v>
      </c>
      <c r="AZ517" s="416" t="str">
        <f>R517&amp;AY517</f>
        <v>1B</v>
      </c>
      <c r="BA517" s="417">
        <f>IFERROR(INDEX(Raw_DATA!L:L,MATCH(Risk7_PlusY67!$D517,Raw_DATA!$A:$A,0)),"")</f>
        <v>-0.39</v>
      </c>
      <c r="BB517" s="417">
        <f>IFERROR(INDEX(AVGGroup!$H$5:$H$21,MATCH(Risk7_PlusY67!$BJ517,AVGGroup!$C$5:$C$21,0)),"")</f>
        <v>-3.54</v>
      </c>
      <c r="BC517" s="417">
        <f>IFERROR(INDEX(Raw_DATA!M:M,MATCH(Risk7_PlusY67!$D517,Raw_DATA!$A:$A,0)),"")</f>
        <v>-7.67</v>
      </c>
      <c r="BD517" s="418">
        <f>IFERROR(INDEX(AVGGroup!$J$5:$J$21,MATCH(Risk7_PlusY67!$BJ517,AVGGroup!$C$5:$C$21,0)),"")</f>
        <v>-10.199999999999999</v>
      </c>
      <c r="BE517" s="407">
        <f>IFERROR(INDEX(Raw_DATA!N:N,MATCH(Risk7_PlusY67!$D517,Raw_DATA!$A:$A,0)),"")</f>
        <v>93</v>
      </c>
      <c r="BF517" s="407">
        <f>IFERROR(INDEX(Raw_DATA!O:O,MATCH(Risk7_PlusY67!$D517,Raw_DATA!$A:$A,0)),"")</f>
        <v>21</v>
      </c>
      <c r="BG517" s="407">
        <f>IFERROR(INDEX(Raw_DATA!P:P,MATCH(Risk7_PlusY67!$D517,Raw_DATA!$A:$A,0)),"")</f>
        <v>51</v>
      </c>
      <c r="BH517" s="407">
        <f>IFERROR(INDEX(Raw_DATA!Q:Q,MATCH(Risk7_PlusY67!$D517,Raw_DATA!$A:$A,0)),"")</f>
        <v>136</v>
      </c>
      <c r="BI517" s="407">
        <f>IFERROR(INDEX(Raw_DATA!R:R,MATCH(Risk7_PlusY67!$D517,Raw_DATA!$A:$A,0)),"")</f>
        <v>45</v>
      </c>
      <c r="BJ517" s="124" t="str">
        <f>INDEX('Org2567'!$BM:$BM,MATCH(Risk7_PlusY67!D517,'Org2567'!$D:$D,0))</f>
        <v>รพช.F2 P&lt;=30,000</v>
      </c>
    </row>
    <row r="518" spans="1:62" x14ac:dyDescent="0.7">
      <c r="A518" s="206">
        <f>IF(ISBLANK(D518),"",COUNTA($D$3:D518))</f>
        <v>516</v>
      </c>
      <c r="B518" s="207">
        <f>IFERROR(INDEX(ID!$E:$E,MATCH(Risk7_PlusY67!$D518,ID!$A:$A,0)),"")</f>
        <v>8</v>
      </c>
      <c r="C518" s="207" t="str">
        <f>IFERROR(INDEX(ID!$I:$I,MATCH(Risk7_PlusY67!$D518,ID!$A:$A,0)),"")</f>
        <v>เลย</v>
      </c>
      <c r="D518" s="295" t="s">
        <v>519</v>
      </c>
      <c r="E518" s="207" t="str">
        <f>IFERROR(INDEX(ID!$C:$C,MATCH(Risk7_PlusY67!$D518,ID!$A:$A,0)),"")</f>
        <v>เชียงคาน,รพช.</v>
      </c>
      <c r="F518" s="207" t="str">
        <f>IFERROR(INDEX(ID!$G:$G,MATCH(Risk7_PlusY67!$D518,ID!$A:$A,0)),"")</f>
        <v>รพช.</v>
      </c>
      <c r="G518" s="206">
        <f>IFERROR(INDEX(ID!$J:$J,MATCH(Risk7_PlusY67!$D518,ID!$A:$A,0)),"")</f>
        <v>59</v>
      </c>
      <c r="H518" s="208" t="str">
        <f>IFERROR(INDEX(ID!$P:$P,MATCH(Risk7_PlusY67!$D518,ID!$A:$A,0)),"")</f>
        <v>รพช.F2 P30,000-60,000</v>
      </c>
      <c r="I518" s="209">
        <f>IFERROR(INDEX(Raw_DATA!E:E,MATCH(Risk7_PlusY67!$D518,Raw_DATA!$A:$A,0)),"")</f>
        <v>1.0900000000000001</v>
      </c>
      <c r="J518" s="209">
        <f>IFERROR(INDEX(Raw_DATA!F:F,MATCH(Risk7_PlusY67!$D518,Raw_DATA!$A:$A,0)),"")</f>
        <v>0.94</v>
      </c>
      <c r="K518" s="209">
        <f>IFERROR(INDEX(Raw_DATA!G:G,MATCH(Risk7_PlusY67!$D518,Raw_DATA!$A:$A,0)),"")</f>
        <v>0.49</v>
      </c>
      <c r="L518" s="209">
        <f>IFERROR(INDEX(Raw_DATA!H:H,MATCH(Risk7_PlusY67!$D518,Raw_DATA!$A:$A,0)),"")</f>
        <v>3091856.96</v>
      </c>
      <c r="M518" s="210">
        <f>IFERROR(INDEX(Raw_DATA!I:I,MATCH(Risk7_PlusY67!$D518,Raw_DATA!$A:$A,0)),"")</f>
        <v>-5442677.04</v>
      </c>
      <c r="N518" s="206">
        <f t="shared" si="168"/>
        <v>3</v>
      </c>
      <c r="O518" s="206">
        <f t="shared" si="169"/>
        <v>1</v>
      </c>
      <c r="P518" s="206">
        <f t="shared" si="171"/>
        <v>0</v>
      </c>
      <c r="Q518" s="211">
        <f t="shared" si="172"/>
        <v>6.8</v>
      </c>
      <c r="R518" s="206">
        <f t="shared" si="170"/>
        <v>4</v>
      </c>
      <c r="S518" s="212">
        <f>IFERROR(INDEX(Raw_DATA!J:J,MATCH(Risk7_PlusY67!$D518,Raw_DATA!$A:$A,0)),"")</f>
        <v>3733588.22</v>
      </c>
      <c r="T518" s="213">
        <f>IFERROR(INDEX(Raw_DATA!K:K,MATCH(Risk7_PlusY67!$D518,Raw_DATA!$A:$A,0)),"")</f>
        <v>-18010555.449999999</v>
      </c>
      <c r="U518" s="214">
        <f t="shared" si="173"/>
        <v>1</v>
      </c>
      <c r="V518" s="214">
        <f t="shared" si="174"/>
        <v>1</v>
      </c>
      <c r="W518" s="214">
        <f>IF(OR(AND((K518&lt;0.8),(AJ518&gt;180)),AND((K518&lt;0.8),(AJ518&lt;10)),AND((K518&gt;=0.8),(AJ518&lt;10)),AND((K518&gt;=0.8),(AJ518&gt;90))),0,1)</f>
        <v>0</v>
      </c>
      <c r="X518" s="214">
        <f t="shared" si="175"/>
        <v>1</v>
      </c>
      <c r="Y518" s="214">
        <f t="shared" si="176"/>
        <v>1</v>
      </c>
      <c r="Z518" s="214">
        <f t="shared" si="177"/>
        <v>1</v>
      </c>
      <c r="AA518" s="214">
        <f t="shared" si="178"/>
        <v>0</v>
      </c>
      <c r="AB518" s="215" t="str">
        <f t="shared" si="179"/>
        <v>B</v>
      </c>
      <c r="AC518" s="215" t="str">
        <f t="shared" si="180"/>
        <v>4B</v>
      </c>
      <c r="AD518" s="216"/>
      <c r="AE518" s="216"/>
      <c r="AF518" s="434">
        <f>IFERROR(INDEX(Raw_DATA!L:L,MATCH(Risk7_PlusY67!$D518,Raw_DATA!$A:$A,0)),"")</f>
        <v>2.5499999999999998</v>
      </c>
      <c r="AG518" s="434">
        <f>IFERROR(INDEX(AVGGroup!$D$5:$D$21,MATCH(Risk7_PlusY67!$H518,AVGGroup!$C$5:$C$21,0)),"")</f>
        <v>-4.37</v>
      </c>
      <c r="AH518" s="434">
        <f>IFERROR(INDEX(Raw_DATA!M:M,MATCH(Risk7_PlusY67!$D518,Raw_DATA!$A:$A,0)),"")</f>
        <v>-3.57</v>
      </c>
      <c r="AI518" s="435">
        <f>IFERROR(INDEX(AVGGroup!$F$5:$F$21,MATCH(Risk7_PlusY67!$H518,AVGGroup!$C$5:$C$21,0)),"")</f>
        <v>-9.19</v>
      </c>
      <c r="AJ518" s="401">
        <f>IFERROR(INDEX(Raw_DATA!N:N,MATCH(Risk7_PlusY67!$D518,Raw_DATA!$A:$A,0)),"")</f>
        <v>272</v>
      </c>
      <c r="AK518" s="401">
        <f>IFERROR(INDEX(Raw_DATA!O:O,MATCH(Risk7_PlusY67!$D518,Raw_DATA!$A:$A,0)),"")</f>
        <v>44</v>
      </c>
      <c r="AL518" s="401">
        <f>IFERROR(INDEX(Raw_DATA!P:P,MATCH(Risk7_PlusY67!$D518,Raw_DATA!$A:$A,0)),"")</f>
        <v>58</v>
      </c>
      <c r="AM518" s="401">
        <f>IFERROR(INDEX(Raw_DATA!Q:Q,MATCH(Risk7_PlusY67!$D518,Raw_DATA!$A:$A,0)),"")</f>
        <v>102</v>
      </c>
      <c r="AN518" s="401">
        <f>IFERROR(INDEX(Raw_DATA!R:R,MATCH(Risk7_PlusY67!$D518,Raw_DATA!$A:$A,0)),"")</f>
        <v>61</v>
      </c>
      <c r="AO518" s="407"/>
      <c r="AP518" s="411" t="b">
        <f>AB518=AY518</f>
        <v>1</v>
      </c>
      <c r="AQ518" s="340">
        <f t="shared" si="181"/>
        <v>1</v>
      </c>
      <c r="AR518" s="123">
        <f t="shared" si="182"/>
        <v>1</v>
      </c>
      <c r="AS518" s="123">
        <f t="shared" si="183"/>
        <v>1</v>
      </c>
      <c r="AT518" s="123">
        <f>IF(OR(AND((K518&lt;0.8),(BE518&gt;180)),AND((K518&lt;0.8),(BE518&lt;10)),AND((K518&gt;=0.8),(BE518&lt;10)),AND((K518&gt;=0.8),(BE518&gt;90))),0,1)</f>
        <v>0</v>
      </c>
      <c r="AU518" s="123">
        <f t="shared" si="184"/>
        <v>1</v>
      </c>
      <c r="AV518" s="123">
        <f t="shared" si="185"/>
        <v>1</v>
      </c>
      <c r="AW518" s="123">
        <f t="shared" si="186"/>
        <v>1</v>
      </c>
      <c r="AX518" s="123">
        <f t="shared" si="187"/>
        <v>0</v>
      </c>
      <c r="AY518" s="416" t="str">
        <f t="shared" si="188"/>
        <v>B</v>
      </c>
      <c r="AZ518" s="416" t="str">
        <f>R518&amp;AY518</f>
        <v>4B</v>
      </c>
      <c r="BA518" s="417">
        <f>IFERROR(INDEX(Raw_DATA!L:L,MATCH(Risk7_PlusY67!$D518,Raw_DATA!$A:$A,0)),"")</f>
        <v>2.5499999999999998</v>
      </c>
      <c r="BB518" s="417">
        <f>IFERROR(INDEX(AVGGroup!$H$5:$H$21,MATCH(Risk7_PlusY67!$BJ518,AVGGroup!$C$5:$C$21,0)),"")</f>
        <v>-3.95</v>
      </c>
      <c r="BC518" s="417">
        <f>IFERROR(INDEX(Raw_DATA!M:M,MATCH(Risk7_PlusY67!$D518,Raw_DATA!$A:$A,0)),"")</f>
        <v>-3.57</v>
      </c>
      <c r="BD518" s="418">
        <f>IFERROR(INDEX(AVGGroup!$J$5:$J$21,MATCH(Risk7_PlusY67!$BJ518,AVGGroup!$C$5:$C$21,0)),"")</f>
        <v>-8.8800000000000008</v>
      </c>
      <c r="BE518" s="407">
        <f>IFERROR(INDEX(Raw_DATA!N:N,MATCH(Risk7_PlusY67!$D518,Raw_DATA!$A:$A,0)),"")</f>
        <v>272</v>
      </c>
      <c r="BF518" s="407">
        <f>IFERROR(INDEX(Raw_DATA!O:O,MATCH(Risk7_PlusY67!$D518,Raw_DATA!$A:$A,0)),"")</f>
        <v>44</v>
      </c>
      <c r="BG518" s="407">
        <f>IFERROR(INDEX(Raw_DATA!P:P,MATCH(Risk7_PlusY67!$D518,Raw_DATA!$A:$A,0)),"")</f>
        <v>58</v>
      </c>
      <c r="BH518" s="407">
        <f>IFERROR(INDEX(Raw_DATA!Q:Q,MATCH(Risk7_PlusY67!$D518,Raw_DATA!$A:$A,0)),"")</f>
        <v>102</v>
      </c>
      <c r="BI518" s="407">
        <f>IFERROR(INDEX(Raw_DATA!R:R,MATCH(Risk7_PlusY67!$D518,Raw_DATA!$A:$A,0)),"")</f>
        <v>61</v>
      </c>
      <c r="BJ518" s="124" t="str">
        <f>INDEX('Org2567'!$BM:$BM,MATCH(Risk7_PlusY67!D518,'Org2567'!$D:$D,0))</f>
        <v>รพช.F2 P30,000-60,000</v>
      </c>
    </row>
    <row r="519" spans="1:62" x14ac:dyDescent="0.7">
      <c r="A519" s="206">
        <f>IF(ISBLANK(D519),"",COUNTA($D$3:D519))</f>
        <v>517</v>
      </c>
      <c r="B519" s="207">
        <f>IFERROR(INDEX(ID!$E:$E,MATCH(Risk7_PlusY67!$D519,ID!$A:$A,0)),"")</f>
        <v>8</v>
      </c>
      <c r="C519" s="207" t="str">
        <f>IFERROR(INDEX(ID!$I:$I,MATCH(Risk7_PlusY67!$D519,ID!$A:$A,0)),"")</f>
        <v>เลย</v>
      </c>
      <c r="D519" s="295" t="s">
        <v>520</v>
      </c>
      <c r="E519" s="207" t="str">
        <f>IFERROR(INDEX(ID!$C:$C,MATCH(Risk7_PlusY67!$D519,ID!$A:$A,0)),"")</f>
        <v>ปากชม,รพช.</v>
      </c>
      <c r="F519" s="207" t="str">
        <f>IFERROR(INDEX(ID!$G:$G,MATCH(Risk7_PlusY67!$D519,ID!$A:$A,0)),"")</f>
        <v>รพช.</v>
      </c>
      <c r="G519" s="206">
        <f>IFERROR(INDEX(ID!$J:$J,MATCH(Risk7_PlusY67!$D519,ID!$A:$A,0)),"")</f>
        <v>34</v>
      </c>
      <c r="H519" s="208" t="str">
        <f>IFERROR(INDEX(ID!$P:$P,MATCH(Risk7_PlusY67!$D519,ID!$A:$A,0)),"")</f>
        <v>รพช.F2 P30,000-60,000</v>
      </c>
      <c r="I519" s="209">
        <f>IFERROR(INDEX(Raw_DATA!E:E,MATCH(Risk7_PlusY67!$D519,Raw_DATA!$A:$A,0)),"")</f>
        <v>1.79</v>
      </c>
      <c r="J519" s="209">
        <f>IFERROR(INDEX(Raw_DATA!F:F,MATCH(Risk7_PlusY67!$D519,Raw_DATA!$A:$A,0)),"")</f>
        <v>1.46</v>
      </c>
      <c r="K519" s="209">
        <f>IFERROR(INDEX(Raw_DATA!G:G,MATCH(Risk7_PlusY67!$D519,Raw_DATA!$A:$A,0)),"")</f>
        <v>1.0900000000000001</v>
      </c>
      <c r="L519" s="209">
        <f>IFERROR(INDEX(Raw_DATA!H:H,MATCH(Risk7_PlusY67!$D519,Raw_DATA!$A:$A,0)),"")</f>
        <v>15781465.98</v>
      </c>
      <c r="M519" s="210">
        <f>IFERROR(INDEX(Raw_DATA!I:I,MATCH(Risk7_PlusY67!$D519,Raw_DATA!$A:$A,0)),"")</f>
        <v>-1510499</v>
      </c>
      <c r="N519" s="206">
        <f t="shared" si="168"/>
        <v>0</v>
      </c>
      <c r="O519" s="206">
        <f t="shared" si="169"/>
        <v>1</v>
      </c>
      <c r="P519" s="206">
        <f t="shared" si="171"/>
        <v>0</v>
      </c>
      <c r="Q519" s="211">
        <f t="shared" si="172"/>
        <v>125.3</v>
      </c>
      <c r="R519" s="206">
        <f t="shared" si="170"/>
        <v>1</v>
      </c>
      <c r="S519" s="212">
        <f>IFERROR(INDEX(Raw_DATA!J:J,MATCH(Risk7_PlusY67!$D519,Raw_DATA!$A:$A,0)),"")</f>
        <v>5310869.67</v>
      </c>
      <c r="T519" s="213">
        <f>IFERROR(INDEX(Raw_DATA!K:K,MATCH(Risk7_PlusY67!$D519,Raw_DATA!$A:$A,0)),"")</f>
        <v>1742107.87</v>
      </c>
      <c r="U519" s="214">
        <f t="shared" si="173"/>
        <v>1</v>
      </c>
      <c r="V519" s="214">
        <f t="shared" si="174"/>
        <v>1</v>
      </c>
      <c r="W519" s="214">
        <f>IF(OR(AND((K519&lt;0.8),(AJ519&gt;180)),AND((K519&lt;0.8),(AJ519&lt;10)),AND((K519&gt;=0.8),(AJ519&lt;10)),AND((K519&gt;=0.8),(AJ519&gt;90))),0,1)</f>
        <v>0</v>
      </c>
      <c r="X519" s="214">
        <f t="shared" si="175"/>
        <v>1</v>
      </c>
      <c r="Y519" s="214">
        <f t="shared" si="176"/>
        <v>1</v>
      </c>
      <c r="Z519" s="214">
        <f t="shared" si="177"/>
        <v>1</v>
      </c>
      <c r="AA519" s="214">
        <f t="shared" si="178"/>
        <v>0</v>
      </c>
      <c r="AB519" s="215" t="str">
        <f t="shared" si="179"/>
        <v>B</v>
      </c>
      <c r="AC519" s="215" t="str">
        <f t="shared" si="180"/>
        <v>1B</v>
      </c>
      <c r="AD519" s="216"/>
      <c r="AE519" s="216"/>
      <c r="AF519" s="434">
        <f>IFERROR(INDEX(Raw_DATA!L:L,MATCH(Risk7_PlusY67!$D519,Raw_DATA!$A:$A,0)),"")</f>
        <v>4.1500000000000004</v>
      </c>
      <c r="AG519" s="434">
        <f>IFERROR(INDEX(AVGGroup!$D$5:$D$21,MATCH(Risk7_PlusY67!$H519,AVGGroup!$C$5:$C$21,0)),"")</f>
        <v>-4.37</v>
      </c>
      <c r="AH519" s="434">
        <f>IFERROR(INDEX(Raw_DATA!M:M,MATCH(Risk7_PlusY67!$D519,Raw_DATA!$A:$A,0)),"")</f>
        <v>-1.67</v>
      </c>
      <c r="AI519" s="435">
        <f>IFERROR(INDEX(AVGGroup!$F$5:$F$21,MATCH(Risk7_PlusY67!$H519,AVGGroup!$C$5:$C$21,0)),"")</f>
        <v>-9.19</v>
      </c>
      <c r="AJ519" s="401">
        <f>IFERROR(INDEX(Raw_DATA!N:N,MATCH(Risk7_PlusY67!$D519,Raw_DATA!$A:$A,0)),"")</f>
        <v>119</v>
      </c>
      <c r="AK519" s="401">
        <f>IFERROR(INDEX(Raw_DATA!O:O,MATCH(Risk7_PlusY67!$D519,Raw_DATA!$A:$A,0)),"")</f>
        <v>29</v>
      </c>
      <c r="AL519" s="401">
        <f>IFERROR(INDEX(Raw_DATA!P:P,MATCH(Risk7_PlusY67!$D519,Raw_DATA!$A:$A,0)),"")</f>
        <v>58</v>
      </c>
      <c r="AM519" s="401">
        <f>IFERROR(INDEX(Raw_DATA!Q:Q,MATCH(Risk7_PlusY67!$D519,Raw_DATA!$A:$A,0)),"")</f>
        <v>82</v>
      </c>
      <c r="AN519" s="401">
        <f>IFERROR(INDEX(Raw_DATA!R:R,MATCH(Risk7_PlusY67!$D519,Raw_DATA!$A:$A,0)),"")</f>
        <v>70</v>
      </c>
      <c r="AO519" s="407"/>
      <c r="AP519" s="411" t="b">
        <f>AB519=AY519</f>
        <v>1</v>
      </c>
      <c r="AQ519" s="340">
        <f t="shared" si="181"/>
        <v>1</v>
      </c>
      <c r="AR519" s="123">
        <f t="shared" si="182"/>
        <v>1</v>
      </c>
      <c r="AS519" s="123">
        <f t="shared" si="183"/>
        <v>1</v>
      </c>
      <c r="AT519" s="123">
        <f>IF(OR(AND((K519&lt;0.8),(BE519&gt;180)),AND((K519&lt;0.8),(BE519&lt;10)),AND((K519&gt;=0.8),(BE519&lt;10)),AND((K519&gt;=0.8),(BE519&gt;90))),0,1)</f>
        <v>0</v>
      </c>
      <c r="AU519" s="123">
        <f t="shared" si="184"/>
        <v>1</v>
      </c>
      <c r="AV519" s="123">
        <f t="shared" si="185"/>
        <v>1</v>
      </c>
      <c r="AW519" s="123">
        <f t="shared" si="186"/>
        <v>1</v>
      </c>
      <c r="AX519" s="123">
        <f t="shared" si="187"/>
        <v>0</v>
      </c>
      <c r="AY519" s="416" t="str">
        <f t="shared" si="188"/>
        <v>B</v>
      </c>
      <c r="AZ519" s="416" t="str">
        <f>R519&amp;AY519</f>
        <v>1B</v>
      </c>
      <c r="BA519" s="417">
        <f>IFERROR(INDEX(Raw_DATA!L:L,MATCH(Risk7_PlusY67!$D519,Raw_DATA!$A:$A,0)),"")</f>
        <v>4.1500000000000004</v>
      </c>
      <c r="BB519" s="417">
        <f>IFERROR(INDEX(AVGGroup!$H$5:$H$21,MATCH(Risk7_PlusY67!$BJ519,AVGGroup!$C$5:$C$21,0)),"")</f>
        <v>-3.95</v>
      </c>
      <c r="BC519" s="417">
        <f>IFERROR(INDEX(Raw_DATA!M:M,MATCH(Risk7_PlusY67!$D519,Raw_DATA!$A:$A,0)),"")</f>
        <v>-1.67</v>
      </c>
      <c r="BD519" s="418">
        <f>IFERROR(INDEX(AVGGroup!$J$5:$J$21,MATCH(Risk7_PlusY67!$BJ519,AVGGroup!$C$5:$C$21,0)),"")</f>
        <v>-8.8800000000000008</v>
      </c>
      <c r="BE519" s="407">
        <f>IFERROR(INDEX(Raw_DATA!N:N,MATCH(Risk7_PlusY67!$D519,Raw_DATA!$A:$A,0)),"")</f>
        <v>119</v>
      </c>
      <c r="BF519" s="407">
        <f>IFERROR(INDEX(Raw_DATA!O:O,MATCH(Risk7_PlusY67!$D519,Raw_DATA!$A:$A,0)),"")</f>
        <v>29</v>
      </c>
      <c r="BG519" s="407">
        <f>IFERROR(INDEX(Raw_DATA!P:P,MATCH(Risk7_PlusY67!$D519,Raw_DATA!$A:$A,0)),"")</f>
        <v>58</v>
      </c>
      <c r="BH519" s="407">
        <f>IFERROR(INDEX(Raw_DATA!Q:Q,MATCH(Risk7_PlusY67!$D519,Raw_DATA!$A:$A,0)),"")</f>
        <v>82</v>
      </c>
      <c r="BI519" s="407">
        <f>IFERROR(INDEX(Raw_DATA!R:R,MATCH(Risk7_PlusY67!$D519,Raw_DATA!$A:$A,0)),"")</f>
        <v>70</v>
      </c>
      <c r="BJ519" s="124" t="str">
        <f>INDEX('Org2567'!$BM:$BM,MATCH(Risk7_PlusY67!D519,'Org2567'!$D:$D,0))</f>
        <v>รพช.F2 P30,000-60,000</v>
      </c>
    </row>
    <row r="520" spans="1:62" x14ac:dyDescent="0.7">
      <c r="A520" s="206">
        <f>IF(ISBLANK(D520),"",COUNTA($D$3:D520))</f>
        <v>518</v>
      </c>
      <c r="B520" s="207">
        <f>IFERROR(INDEX(ID!$E:$E,MATCH(Risk7_PlusY67!$D520,ID!$A:$A,0)),"")</f>
        <v>8</v>
      </c>
      <c r="C520" s="207" t="str">
        <f>IFERROR(INDEX(ID!$I:$I,MATCH(Risk7_PlusY67!$D520,ID!$A:$A,0)),"")</f>
        <v>เลย</v>
      </c>
      <c r="D520" s="295" t="s">
        <v>521</v>
      </c>
      <c r="E520" s="207" t="str">
        <f>IFERROR(INDEX(ID!$C:$C,MATCH(Risk7_PlusY67!$D520,ID!$A:$A,0)),"")</f>
        <v>นาแห้ว,รพช.</v>
      </c>
      <c r="F520" s="207" t="str">
        <f>IFERROR(INDEX(ID!$G:$G,MATCH(Risk7_PlusY67!$D520,ID!$A:$A,0)),"")</f>
        <v>รพช.</v>
      </c>
      <c r="G520" s="206">
        <f>IFERROR(INDEX(ID!$J:$J,MATCH(Risk7_PlusY67!$D520,ID!$A:$A,0)),"")</f>
        <v>20</v>
      </c>
      <c r="H520" s="208" t="str">
        <f>IFERROR(INDEX(ID!$P:$P,MATCH(Risk7_PlusY67!$D520,ID!$A:$A,0)),"")</f>
        <v>รพช.F3 P&lt;=15,000</v>
      </c>
      <c r="I520" s="209">
        <f>IFERROR(INDEX(Raw_DATA!E:E,MATCH(Risk7_PlusY67!$D520,Raw_DATA!$A:$A,0)),"")</f>
        <v>1.03</v>
      </c>
      <c r="J520" s="209">
        <f>IFERROR(INDEX(Raw_DATA!F:F,MATCH(Risk7_PlusY67!$D520,Raw_DATA!$A:$A,0)),"")</f>
        <v>0.85</v>
      </c>
      <c r="K520" s="209">
        <f>IFERROR(INDEX(Raw_DATA!G:G,MATCH(Risk7_PlusY67!$D520,Raw_DATA!$A:$A,0)),"")</f>
        <v>0.61</v>
      </c>
      <c r="L520" s="209">
        <f>IFERROR(INDEX(Raw_DATA!H:H,MATCH(Risk7_PlusY67!$D520,Raw_DATA!$A:$A,0)),"")</f>
        <v>261201.99</v>
      </c>
      <c r="M520" s="210">
        <f>IFERROR(INDEX(Raw_DATA!I:I,MATCH(Risk7_PlusY67!$D520,Raw_DATA!$A:$A,0)),"")</f>
        <v>-91689.37</v>
      </c>
      <c r="N520" s="206">
        <f t="shared" si="168"/>
        <v>3</v>
      </c>
      <c r="O520" s="206">
        <f t="shared" si="169"/>
        <v>1</v>
      </c>
      <c r="P520" s="206">
        <f t="shared" si="171"/>
        <v>0</v>
      </c>
      <c r="Q520" s="211">
        <f t="shared" si="172"/>
        <v>34.1</v>
      </c>
      <c r="R520" s="206">
        <f t="shared" si="170"/>
        <v>4</v>
      </c>
      <c r="S520" s="212">
        <f>IFERROR(INDEX(Raw_DATA!J:J,MATCH(Risk7_PlusY67!$D520,Raw_DATA!$A:$A,0)),"")</f>
        <v>2832180.92</v>
      </c>
      <c r="T520" s="213">
        <f>IFERROR(INDEX(Raw_DATA!K:K,MATCH(Risk7_PlusY67!$D520,Raw_DATA!$A:$A,0)),"")</f>
        <v>-3893490.62</v>
      </c>
      <c r="U520" s="214">
        <f t="shared" si="173"/>
        <v>1</v>
      </c>
      <c r="V520" s="214">
        <f t="shared" si="174"/>
        <v>1</v>
      </c>
      <c r="W520" s="214">
        <f>IF(OR(AND((K520&lt;0.8),(AJ520&gt;180)),AND((K520&lt;0.8),(AJ520&lt;10)),AND((K520&gt;=0.8),(AJ520&lt;10)),AND((K520&gt;=0.8),(AJ520&gt;90))),0,1)</f>
        <v>0</v>
      </c>
      <c r="X520" s="214">
        <f t="shared" si="175"/>
        <v>1</v>
      </c>
      <c r="Y520" s="214">
        <f t="shared" si="176"/>
        <v>1</v>
      </c>
      <c r="Z520" s="214">
        <f t="shared" si="177"/>
        <v>1</v>
      </c>
      <c r="AA520" s="214">
        <f t="shared" si="178"/>
        <v>1</v>
      </c>
      <c r="AB520" s="215" t="str">
        <f t="shared" si="179"/>
        <v>A-</v>
      </c>
      <c r="AC520" s="215" t="str">
        <f t="shared" si="180"/>
        <v>4A-</v>
      </c>
      <c r="AD520" s="216"/>
      <c r="AE520" s="216"/>
      <c r="AF520" s="434">
        <f>IFERROR(INDEX(Raw_DATA!L:L,MATCH(Risk7_PlusY67!$D520,Raw_DATA!$A:$A,0)),"")</f>
        <v>4.2699999999999996</v>
      </c>
      <c r="AG520" s="434">
        <f>IFERROR(INDEX(AVGGroup!$D$5:$D$21,MATCH(Risk7_PlusY67!$H520,AVGGroup!$C$5:$C$21,0)),"")</f>
        <v>1.1000000000000001</v>
      </c>
      <c r="AH520" s="434">
        <f>IFERROR(INDEX(Raw_DATA!M:M,MATCH(Risk7_PlusY67!$D520,Raw_DATA!$A:$A,0)),"")</f>
        <v>-0.34</v>
      </c>
      <c r="AI520" s="435">
        <f>IFERROR(INDEX(AVGGroup!$F$5:$F$21,MATCH(Risk7_PlusY67!$H520,AVGGroup!$C$5:$C$21,0)),"")</f>
        <v>-5.66</v>
      </c>
      <c r="AJ520" s="401">
        <f>IFERROR(INDEX(Raw_DATA!N:N,MATCH(Risk7_PlusY67!$D520,Raw_DATA!$A:$A,0)),"")</f>
        <v>192</v>
      </c>
      <c r="AK520" s="401">
        <f>IFERROR(INDEX(Raw_DATA!O:O,MATCH(Risk7_PlusY67!$D520,Raw_DATA!$A:$A,0)),"")</f>
        <v>17</v>
      </c>
      <c r="AL520" s="401">
        <f>IFERROR(INDEX(Raw_DATA!P:P,MATCH(Risk7_PlusY67!$D520,Raw_DATA!$A:$A,0)),"")</f>
        <v>43</v>
      </c>
      <c r="AM520" s="401">
        <f>IFERROR(INDEX(Raw_DATA!Q:Q,MATCH(Risk7_PlusY67!$D520,Raw_DATA!$A:$A,0)),"")</f>
        <v>87</v>
      </c>
      <c r="AN520" s="401">
        <f>IFERROR(INDEX(Raw_DATA!R:R,MATCH(Risk7_PlusY67!$D520,Raw_DATA!$A:$A,0)),"")</f>
        <v>49</v>
      </c>
      <c r="AO520" s="407"/>
      <c r="AP520" s="411" t="b">
        <f>AB520=AY520</f>
        <v>1</v>
      </c>
      <c r="AQ520" s="340">
        <f t="shared" si="181"/>
        <v>1</v>
      </c>
      <c r="AR520" s="123">
        <f t="shared" si="182"/>
        <v>1</v>
      </c>
      <c r="AS520" s="123">
        <f t="shared" si="183"/>
        <v>1</v>
      </c>
      <c r="AT520" s="123">
        <f>IF(OR(AND((K520&lt;0.8),(BE520&gt;180)),AND((K520&lt;0.8),(BE520&lt;10)),AND((K520&gt;=0.8),(BE520&lt;10)),AND((K520&gt;=0.8),(BE520&gt;90))),0,1)</f>
        <v>0</v>
      </c>
      <c r="AU520" s="123">
        <f t="shared" si="184"/>
        <v>1</v>
      </c>
      <c r="AV520" s="123">
        <f t="shared" si="185"/>
        <v>1</v>
      </c>
      <c r="AW520" s="123">
        <f t="shared" si="186"/>
        <v>1</v>
      </c>
      <c r="AX520" s="123">
        <f t="shared" si="187"/>
        <v>1</v>
      </c>
      <c r="AY520" s="416" t="str">
        <f t="shared" si="188"/>
        <v>A-</v>
      </c>
      <c r="AZ520" s="416" t="str">
        <f>R520&amp;AY520</f>
        <v>4A-</v>
      </c>
      <c r="BA520" s="417">
        <f>IFERROR(INDEX(Raw_DATA!L:L,MATCH(Risk7_PlusY67!$D520,Raw_DATA!$A:$A,0)),"")</f>
        <v>4.2699999999999996</v>
      </c>
      <c r="BB520" s="417">
        <f>IFERROR(INDEX(AVGGroup!$H$5:$H$21,MATCH(Risk7_PlusY67!$BJ520,AVGGroup!$C$5:$C$21,0)),"")</f>
        <v>1.1000000000000001</v>
      </c>
      <c r="BC520" s="417">
        <f>IFERROR(INDEX(Raw_DATA!M:M,MATCH(Risk7_PlusY67!$D520,Raw_DATA!$A:$A,0)),"")</f>
        <v>-0.34</v>
      </c>
      <c r="BD520" s="418">
        <f>IFERROR(INDEX(AVGGroup!$J$5:$J$21,MATCH(Risk7_PlusY67!$BJ520,AVGGroup!$C$5:$C$21,0)),"")</f>
        <v>-5.66</v>
      </c>
      <c r="BE520" s="407">
        <f>IFERROR(INDEX(Raw_DATA!N:N,MATCH(Risk7_PlusY67!$D520,Raw_DATA!$A:$A,0)),"")</f>
        <v>192</v>
      </c>
      <c r="BF520" s="407">
        <f>IFERROR(INDEX(Raw_DATA!O:O,MATCH(Risk7_PlusY67!$D520,Raw_DATA!$A:$A,0)),"")</f>
        <v>17</v>
      </c>
      <c r="BG520" s="407">
        <f>IFERROR(INDEX(Raw_DATA!P:P,MATCH(Risk7_PlusY67!$D520,Raw_DATA!$A:$A,0)),"")</f>
        <v>43</v>
      </c>
      <c r="BH520" s="407">
        <f>IFERROR(INDEX(Raw_DATA!Q:Q,MATCH(Risk7_PlusY67!$D520,Raw_DATA!$A:$A,0)),"")</f>
        <v>87</v>
      </c>
      <c r="BI520" s="407">
        <f>IFERROR(INDEX(Raw_DATA!R:R,MATCH(Risk7_PlusY67!$D520,Raw_DATA!$A:$A,0)),"")</f>
        <v>49</v>
      </c>
      <c r="BJ520" s="124" t="str">
        <f>INDEX('Org2567'!$BM:$BM,MATCH(Risk7_PlusY67!D520,'Org2567'!$D:$D,0))</f>
        <v>รพช.F3 P&lt;=15,000</v>
      </c>
    </row>
    <row r="521" spans="1:62" x14ac:dyDescent="0.7">
      <c r="A521" s="206">
        <f>IF(ISBLANK(D521),"",COUNTA($D$3:D521))</f>
        <v>519</v>
      </c>
      <c r="B521" s="207">
        <f>IFERROR(INDEX(ID!$E:$E,MATCH(Risk7_PlusY67!$D521,ID!$A:$A,0)),"")</f>
        <v>8</v>
      </c>
      <c r="C521" s="207" t="str">
        <f>IFERROR(INDEX(ID!$I:$I,MATCH(Risk7_PlusY67!$D521,ID!$A:$A,0)),"")</f>
        <v>เลย</v>
      </c>
      <c r="D521" s="295" t="s">
        <v>522</v>
      </c>
      <c r="E521" s="207" t="str">
        <f>IFERROR(INDEX(ID!$C:$C,MATCH(Risk7_PlusY67!$D521,ID!$A:$A,0)),"")</f>
        <v>ภูเรือ,รพช.</v>
      </c>
      <c r="F521" s="207" t="str">
        <f>IFERROR(INDEX(ID!$G:$G,MATCH(Risk7_PlusY67!$D521,ID!$A:$A,0)),"")</f>
        <v>รพช.</v>
      </c>
      <c r="G521" s="206">
        <f>IFERROR(INDEX(ID!$J:$J,MATCH(Risk7_PlusY67!$D521,ID!$A:$A,0)),"")</f>
        <v>30</v>
      </c>
      <c r="H521" s="208" t="str">
        <f>IFERROR(INDEX(ID!$P:$P,MATCH(Risk7_PlusY67!$D521,ID!$A:$A,0)),"")</f>
        <v>รพช.F2 P&lt;=30,000</v>
      </c>
      <c r="I521" s="209">
        <f>IFERROR(INDEX(Raw_DATA!E:E,MATCH(Risk7_PlusY67!$D521,Raw_DATA!$A:$A,0)),"")</f>
        <v>2.75</v>
      </c>
      <c r="J521" s="209">
        <f>IFERROR(INDEX(Raw_DATA!F:F,MATCH(Risk7_PlusY67!$D521,Raw_DATA!$A:$A,0)),"")</f>
        <v>2.3199999999999998</v>
      </c>
      <c r="K521" s="209">
        <f>IFERROR(INDEX(Raw_DATA!G:G,MATCH(Risk7_PlusY67!$D521,Raw_DATA!$A:$A,0)),"")</f>
        <v>1.49</v>
      </c>
      <c r="L521" s="209">
        <f>IFERROR(INDEX(Raw_DATA!H:H,MATCH(Risk7_PlusY67!$D521,Raw_DATA!$A:$A,0)),"")</f>
        <v>10150574.98</v>
      </c>
      <c r="M521" s="210">
        <f>IFERROR(INDEX(Raw_DATA!I:I,MATCH(Risk7_PlusY67!$D521,Raw_DATA!$A:$A,0)),"")</f>
        <v>-11010087.470000001</v>
      </c>
      <c r="N521" s="206">
        <f t="shared" si="168"/>
        <v>0</v>
      </c>
      <c r="O521" s="206">
        <f t="shared" si="169"/>
        <v>1</v>
      </c>
      <c r="P521" s="206">
        <f t="shared" si="171"/>
        <v>0</v>
      </c>
      <c r="Q521" s="211">
        <f t="shared" si="172"/>
        <v>11</v>
      </c>
      <c r="R521" s="206">
        <f t="shared" si="170"/>
        <v>1</v>
      </c>
      <c r="S521" s="212">
        <f>IFERROR(INDEX(Raw_DATA!J:J,MATCH(Risk7_PlusY67!$D521,Raw_DATA!$A:$A,0)),"")</f>
        <v>270547.01</v>
      </c>
      <c r="T521" s="213">
        <f>IFERROR(INDEX(Raw_DATA!K:K,MATCH(Risk7_PlusY67!$D521,Raw_DATA!$A:$A,0)),"")</f>
        <v>2819882.17</v>
      </c>
      <c r="U521" s="214">
        <f t="shared" si="173"/>
        <v>1</v>
      </c>
      <c r="V521" s="214">
        <f t="shared" si="174"/>
        <v>0</v>
      </c>
      <c r="W521" s="214">
        <f>IF(OR(AND((K521&lt;0.8),(AJ521&gt;180)),AND((K521&lt;0.8),(AJ521&lt;10)),AND((K521&gt;=0.8),(AJ521&lt;10)),AND((K521&gt;=0.8),(AJ521&gt;90))),0,1)</f>
        <v>0</v>
      </c>
      <c r="X521" s="214">
        <f t="shared" si="175"/>
        <v>1</v>
      </c>
      <c r="Y521" s="214">
        <f t="shared" si="176"/>
        <v>1</v>
      </c>
      <c r="Z521" s="214">
        <f t="shared" si="177"/>
        <v>1</v>
      </c>
      <c r="AA521" s="214">
        <f t="shared" si="178"/>
        <v>0</v>
      </c>
      <c r="AB521" s="215" t="str">
        <f t="shared" si="179"/>
        <v>B-</v>
      </c>
      <c r="AC521" s="215" t="str">
        <f t="shared" si="180"/>
        <v>1B-</v>
      </c>
      <c r="AD521" s="216"/>
      <c r="AE521" s="216"/>
      <c r="AF521" s="434">
        <f>IFERROR(INDEX(Raw_DATA!L:L,MATCH(Risk7_PlusY67!$D521,Raw_DATA!$A:$A,0)),"")</f>
        <v>0.38</v>
      </c>
      <c r="AG521" s="434">
        <f>IFERROR(INDEX(AVGGroup!$D$5:$D$21,MATCH(Risk7_PlusY67!$H521,AVGGroup!$C$5:$C$21,0)),"")</f>
        <v>-3.55</v>
      </c>
      <c r="AH521" s="434">
        <f>IFERROR(INDEX(Raw_DATA!M:M,MATCH(Risk7_PlusY67!$D521,Raw_DATA!$A:$A,0)),"")</f>
        <v>-29.36</v>
      </c>
      <c r="AI521" s="435">
        <f>IFERROR(INDEX(AVGGroup!$F$5:$F$21,MATCH(Risk7_PlusY67!$H521,AVGGroup!$C$5:$C$21,0)),"")</f>
        <v>-10.199999999999999</v>
      </c>
      <c r="AJ521" s="401">
        <f>IFERROR(INDEX(Raw_DATA!N:N,MATCH(Risk7_PlusY67!$D521,Raw_DATA!$A:$A,0)),"")</f>
        <v>92</v>
      </c>
      <c r="AK521" s="401">
        <f>IFERROR(INDEX(Raw_DATA!O:O,MATCH(Risk7_PlusY67!$D521,Raw_DATA!$A:$A,0)),"")</f>
        <v>14</v>
      </c>
      <c r="AL521" s="401">
        <f>IFERROR(INDEX(Raw_DATA!P:P,MATCH(Risk7_PlusY67!$D521,Raw_DATA!$A:$A,0)),"")</f>
        <v>56</v>
      </c>
      <c r="AM521" s="401">
        <f>IFERROR(INDEX(Raw_DATA!Q:Q,MATCH(Risk7_PlusY67!$D521,Raw_DATA!$A:$A,0)),"")</f>
        <v>116</v>
      </c>
      <c r="AN521" s="401">
        <f>IFERROR(INDEX(Raw_DATA!R:R,MATCH(Risk7_PlusY67!$D521,Raw_DATA!$A:$A,0)),"")</f>
        <v>67</v>
      </c>
      <c r="AO521" s="407"/>
      <c r="AP521" s="411" t="b">
        <f>AB521=AY521</f>
        <v>1</v>
      </c>
      <c r="AQ521" s="340">
        <f t="shared" si="181"/>
        <v>1</v>
      </c>
      <c r="AR521" s="123">
        <f t="shared" si="182"/>
        <v>1</v>
      </c>
      <c r="AS521" s="123">
        <f t="shared" si="183"/>
        <v>0</v>
      </c>
      <c r="AT521" s="123">
        <f>IF(OR(AND((K521&lt;0.8),(BE521&gt;180)),AND((K521&lt;0.8),(BE521&lt;10)),AND((K521&gt;=0.8),(BE521&lt;10)),AND((K521&gt;=0.8),(BE521&gt;90))),0,1)</f>
        <v>0</v>
      </c>
      <c r="AU521" s="123">
        <f t="shared" si="184"/>
        <v>1</v>
      </c>
      <c r="AV521" s="123">
        <f t="shared" si="185"/>
        <v>1</v>
      </c>
      <c r="AW521" s="123">
        <f t="shared" si="186"/>
        <v>1</v>
      </c>
      <c r="AX521" s="123">
        <f t="shared" si="187"/>
        <v>0</v>
      </c>
      <c r="AY521" s="416" t="str">
        <f t="shared" si="188"/>
        <v>B-</v>
      </c>
      <c r="AZ521" s="416" t="str">
        <f>R521&amp;AY521</f>
        <v>1B-</v>
      </c>
      <c r="BA521" s="417">
        <f>IFERROR(INDEX(Raw_DATA!L:L,MATCH(Risk7_PlusY67!$D521,Raw_DATA!$A:$A,0)),"")</f>
        <v>0.38</v>
      </c>
      <c r="BB521" s="417">
        <f>IFERROR(INDEX(AVGGroup!$H$5:$H$21,MATCH(Risk7_PlusY67!$BJ521,AVGGroup!$C$5:$C$21,0)),"")</f>
        <v>-3.54</v>
      </c>
      <c r="BC521" s="417">
        <f>IFERROR(INDEX(Raw_DATA!M:M,MATCH(Risk7_PlusY67!$D521,Raw_DATA!$A:$A,0)),"")</f>
        <v>-29.36</v>
      </c>
      <c r="BD521" s="418">
        <f>IFERROR(INDEX(AVGGroup!$J$5:$J$21,MATCH(Risk7_PlusY67!$BJ521,AVGGroup!$C$5:$C$21,0)),"")</f>
        <v>-10.199999999999999</v>
      </c>
      <c r="BE521" s="407">
        <f>IFERROR(INDEX(Raw_DATA!N:N,MATCH(Risk7_PlusY67!$D521,Raw_DATA!$A:$A,0)),"")</f>
        <v>92</v>
      </c>
      <c r="BF521" s="407">
        <f>IFERROR(INDEX(Raw_DATA!O:O,MATCH(Risk7_PlusY67!$D521,Raw_DATA!$A:$A,0)),"")</f>
        <v>14</v>
      </c>
      <c r="BG521" s="407">
        <f>IFERROR(INDEX(Raw_DATA!P:P,MATCH(Risk7_PlusY67!$D521,Raw_DATA!$A:$A,0)),"")</f>
        <v>56</v>
      </c>
      <c r="BH521" s="407">
        <f>IFERROR(INDEX(Raw_DATA!Q:Q,MATCH(Risk7_PlusY67!$D521,Raw_DATA!$A:$A,0)),"")</f>
        <v>116</v>
      </c>
      <c r="BI521" s="407">
        <f>IFERROR(INDEX(Raw_DATA!R:R,MATCH(Risk7_PlusY67!$D521,Raw_DATA!$A:$A,0)),"")</f>
        <v>67</v>
      </c>
      <c r="BJ521" s="124" t="str">
        <f>INDEX('Org2567'!$BM:$BM,MATCH(Risk7_PlusY67!D521,'Org2567'!$D:$D,0))</f>
        <v>รพช.F2 P&lt;=30,000</v>
      </c>
    </row>
    <row r="522" spans="1:62" x14ac:dyDescent="0.7">
      <c r="A522" s="206">
        <f>IF(ISBLANK(D522),"",COUNTA($D$3:D522))</f>
        <v>520</v>
      </c>
      <c r="B522" s="207">
        <f>IFERROR(INDEX(ID!$E:$E,MATCH(Risk7_PlusY67!$D522,ID!$A:$A,0)),"")</f>
        <v>8</v>
      </c>
      <c r="C522" s="207" t="str">
        <f>IFERROR(INDEX(ID!$I:$I,MATCH(Risk7_PlusY67!$D522,ID!$A:$A,0)),"")</f>
        <v>เลย</v>
      </c>
      <c r="D522" s="295" t="s">
        <v>523</v>
      </c>
      <c r="E522" s="207" t="str">
        <f>IFERROR(INDEX(ID!$C:$C,MATCH(Risk7_PlusY67!$D522,ID!$A:$A,0)),"")</f>
        <v>ท่าลี่,รพช.</v>
      </c>
      <c r="F522" s="207" t="str">
        <f>IFERROR(INDEX(ID!$G:$G,MATCH(Risk7_PlusY67!$D522,ID!$A:$A,0)),"")</f>
        <v>รพช.</v>
      </c>
      <c r="G522" s="206">
        <f>IFERROR(INDEX(ID!$J:$J,MATCH(Risk7_PlusY67!$D522,ID!$A:$A,0)),"")</f>
        <v>35</v>
      </c>
      <c r="H522" s="208" t="str">
        <f>IFERROR(INDEX(ID!$P:$P,MATCH(Risk7_PlusY67!$D522,ID!$A:$A,0)),"")</f>
        <v>รพช.F2 P&lt;=30,000</v>
      </c>
      <c r="I522" s="209">
        <f>IFERROR(INDEX(Raw_DATA!E:E,MATCH(Risk7_PlusY67!$D522,Raw_DATA!$A:$A,0)),"")</f>
        <v>2.33</v>
      </c>
      <c r="J522" s="209">
        <f>IFERROR(INDEX(Raw_DATA!F:F,MATCH(Risk7_PlusY67!$D522,Raw_DATA!$A:$A,0)),"")</f>
        <v>2.0499999999999998</v>
      </c>
      <c r="K522" s="209">
        <f>IFERROR(INDEX(Raw_DATA!G:G,MATCH(Risk7_PlusY67!$D522,Raw_DATA!$A:$A,0)),"")</f>
        <v>1.17</v>
      </c>
      <c r="L522" s="209">
        <f>IFERROR(INDEX(Raw_DATA!H:H,MATCH(Risk7_PlusY67!$D522,Raw_DATA!$A:$A,0)),"")</f>
        <v>14062045.800000001</v>
      </c>
      <c r="M522" s="210">
        <f>IFERROR(INDEX(Raw_DATA!I:I,MATCH(Risk7_PlusY67!$D522,Raw_DATA!$A:$A,0)),"")</f>
        <v>-16786559.739999998</v>
      </c>
      <c r="N522" s="206">
        <f t="shared" si="168"/>
        <v>0</v>
      </c>
      <c r="O522" s="206">
        <f t="shared" si="169"/>
        <v>1</v>
      </c>
      <c r="P522" s="206">
        <f t="shared" si="171"/>
        <v>0</v>
      </c>
      <c r="Q522" s="211">
        <f t="shared" si="172"/>
        <v>10</v>
      </c>
      <c r="R522" s="206">
        <f t="shared" si="170"/>
        <v>1</v>
      </c>
      <c r="S522" s="212">
        <f>IFERROR(INDEX(Raw_DATA!J:J,MATCH(Risk7_PlusY67!$D522,Raw_DATA!$A:$A,0)),"")</f>
        <v>-9986527.2899999991</v>
      </c>
      <c r="T522" s="213">
        <f>IFERROR(INDEX(Raw_DATA!K:K,MATCH(Risk7_PlusY67!$D522,Raw_DATA!$A:$A,0)),"")</f>
        <v>1806812.69</v>
      </c>
      <c r="U522" s="214">
        <f t="shared" si="173"/>
        <v>0</v>
      </c>
      <c r="V522" s="214">
        <f t="shared" si="174"/>
        <v>0</v>
      </c>
      <c r="W522" s="214">
        <f>IF(OR(AND((K522&lt;0.8),(AJ522&gt;180)),AND((K522&lt;0.8),(AJ522&lt;10)),AND((K522&gt;=0.8),(AJ522&lt;10)),AND((K522&gt;=0.8),(AJ522&gt;90))),0,1)</f>
        <v>0</v>
      </c>
      <c r="X522" s="214">
        <f t="shared" si="175"/>
        <v>0</v>
      </c>
      <c r="Y522" s="214">
        <f t="shared" si="176"/>
        <v>1</v>
      </c>
      <c r="Z522" s="214">
        <f t="shared" si="177"/>
        <v>0</v>
      </c>
      <c r="AA522" s="214">
        <f t="shared" si="178"/>
        <v>1</v>
      </c>
      <c r="AB522" s="215" t="str">
        <f t="shared" si="179"/>
        <v>C-</v>
      </c>
      <c r="AC522" s="215" t="str">
        <f t="shared" si="180"/>
        <v>1C-</v>
      </c>
      <c r="AD522" s="216"/>
      <c r="AE522" s="216"/>
      <c r="AF522" s="434">
        <f>IFERROR(INDEX(Raw_DATA!L:L,MATCH(Risk7_PlusY67!$D522,Raw_DATA!$A:$A,0)),"")</f>
        <v>-11.91</v>
      </c>
      <c r="AG522" s="434">
        <f>IFERROR(INDEX(AVGGroup!$D$5:$D$21,MATCH(Risk7_PlusY67!$H522,AVGGroup!$C$5:$C$21,0)),"")</f>
        <v>-3.55</v>
      </c>
      <c r="AH522" s="434">
        <f>IFERROR(INDEX(Raw_DATA!M:M,MATCH(Risk7_PlusY67!$D522,Raw_DATA!$A:$A,0)),"")</f>
        <v>-25.36</v>
      </c>
      <c r="AI522" s="435">
        <f>IFERROR(INDEX(AVGGroup!$F$5:$F$21,MATCH(Risk7_PlusY67!$H522,AVGGroup!$C$5:$C$21,0)),"")</f>
        <v>-10.199999999999999</v>
      </c>
      <c r="AJ522" s="401">
        <f>IFERROR(INDEX(Raw_DATA!N:N,MATCH(Risk7_PlusY67!$D522,Raw_DATA!$A:$A,0)),"")</f>
        <v>99</v>
      </c>
      <c r="AK522" s="401">
        <f>IFERROR(INDEX(Raw_DATA!O:O,MATCH(Risk7_PlusY67!$D522,Raw_DATA!$A:$A,0)),"")</f>
        <v>66</v>
      </c>
      <c r="AL522" s="401">
        <f>IFERROR(INDEX(Raw_DATA!P:P,MATCH(Risk7_PlusY67!$D522,Raw_DATA!$A:$A,0)),"")</f>
        <v>56</v>
      </c>
      <c r="AM522" s="401">
        <f>IFERROR(INDEX(Raw_DATA!Q:Q,MATCH(Risk7_PlusY67!$D522,Raw_DATA!$A:$A,0)),"")</f>
        <v>194</v>
      </c>
      <c r="AN522" s="401">
        <f>IFERROR(INDEX(Raw_DATA!R:R,MATCH(Risk7_PlusY67!$D522,Raw_DATA!$A:$A,0)),"")</f>
        <v>48</v>
      </c>
      <c r="AO522" s="407"/>
      <c r="AP522" s="411" t="b">
        <f>AB522=AY522</f>
        <v>1</v>
      </c>
      <c r="AQ522" s="340">
        <f t="shared" si="181"/>
        <v>1</v>
      </c>
      <c r="AR522" s="123">
        <f t="shared" si="182"/>
        <v>0</v>
      </c>
      <c r="AS522" s="123">
        <f t="shared" si="183"/>
        <v>0</v>
      </c>
      <c r="AT522" s="123">
        <f>IF(OR(AND((K522&lt;0.8),(BE522&gt;180)),AND((K522&lt;0.8),(BE522&lt;10)),AND((K522&gt;=0.8),(BE522&lt;10)),AND((K522&gt;=0.8),(BE522&gt;90))),0,1)</f>
        <v>0</v>
      </c>
      <c r="AU522" s="123">
        <f t="shared" si="184"/>
        <v>0</v>
      </c>
      <c r="AV522" s="123">
        <f t="shared" si="185"/>
        <v>1</v>
      </c>
      <c r="AW522" s="123">
        <f t="shared" si="186"/>
        <v>0</v>
      </c>
      <c r="AX522" s="123">
        <f t="shared" si="187"/>
        <v>1</v>
      </c>
      <c r="AY522" s="416" t="str">
        <f t="shared" si="188"/>
        <v>C-</v>
      </c>
      <c r="AZ522" s="416" t="str">
        <f>R522&amp;AY522</f>
        <v>1C-</v>
      </c>
      <c r="BA522" s="417">
        <f>IFERROR(INDEX(Raw_DATA!L:L,MATCH(Risk7_PlusY67!$D522,Raw_DATA!$A:$A,0)),"")</f>
        <v>-11.91</v>
      </c>
      <c r="BB522" s="417">
        <f>IFERROR(INDEX(AVGGroup!$H$5:$H$21,MATCH(Risk7_PlusY67!$BJ522,AVGGroup!$C$5:$C$21,0)),"")</f>
        <v>-3.54</v>
      </c>
      <c r="BC522" s="417">
        <f>IFERROR(INDEX(Raw_DATA!M:M,MATCH(Risk7_PlusY67!$D522,Raw_DATA!$A:$A,0)),"")</f>
        <v>-25.36</v>
      </c>
      <c r="BD522" s="418">
        <f>IFERROR(INDEX(AVGGroup!$J$5:$J$21,MATCH(Risk7_PlusY67!$BJ522,AVGGroup!$C$5:$C$21,0)),"")</f>
        <v>-10.199999999999999</v>
      </c>
      <c r="BE522" s="407">
        <f>IFERROR(INDEX(Raw_DATA!N:N,MATCH(Risk7_PlusY67!$D522,Raw_DATA!$A:$A,0)),"")</f>
        <v>99</v>
      </c>
      <c r="BF522" s="407">
        <f>IFERROR(INDEX(Raw_DATA!O:O,MATCH(Risk7_PlusY67!$D522,Raw_DATA!$A:$A,0)),"")</f>
        <v>66</v>
      </c>
      <c r="BG522" s="407">
        <f>IFERROR(INDEX(Raw_DATA!P:P,MATCH(Risk7_PlusY67!$D522,Raw_DATA!$A:$A,0)),"")</f>
        <v>56</v>
      </c>
      <c r="BH522" s="407">
        <f>IFERROR(INDEX(Raw_DATA!Q:Q,MATCH(Risk7_PlusY67!$D522,Raw_DATA!$A:$A,0)),"")</f>
        <v>194</v>
      </c>
      <c r="BI522" s="407">
        <f>IFERROR(INDEX(Raw_DATA!R:R,MATCH(Risk7_PlusY67!$D522,Raw_DATA!$A:$A,0)),"")</f>
        <v>48</v>
      </c>
      <c r="BJ522" s="124" t="str">
        <f>INDEX('Org2567'!$BM:$BM,MATCH(Risk7_PlusY67!D522,'Org2567'!$D:$D,0))</f>
        <v>รพช.F2 P&lt;=30,000</v>
      </c>
    </row>
    <row r="523" spans="1:62" x14ac:dyDescent="0.7">
      <c r="A523" s="206">
        <f>IF(ISBLANK(D523),"",COUNTA($D$3:D523))</f>
        <v>521</v>
      </c>
      <c r="B523" s="207">
        <f>IFERROR(INDEX(ID!$E:$E,MATCH(Risk7_PlusY67!$D523,ID!$A:$A,0)),"")</f>
        <v>8</v>
      </c>
      <c r="C523" s="207" t="str">
        <f>IFERROR(INDEX(ID!$I:$I,MATCH(Risk7_PlusY67!$D523,ID!$A:$A,0)),"")</f>
        <v>เลย</v>
      </c>
      <c r="D523" s="295" t="s">
        <v>524</v>
      </c>
      <c r="E523" s="207" t="str">
        <f>IFERROR(INDEX(ID!$C:$C,MATCH(Risk7_PlusY67!$D523,ID!$A:$A,0)),"")</f>
        <v>วังสะพุง,รพช.</v>
      </c>
      <c r="F523" s="207" t="str">
        <f>IFERROR(INDEX(ID!$G:$G,MATCH(Risk7_PlusY67!$D523,ID!$A:$A,0)),"")</f>
        <v>รพช.</v>
      </c>
      <c r="G523" s="206">
        <f>IFERROR(INDEX(ID!$J:$J,MATCH(Risk7_PlusY67!$D523,ID!$A:$A,0)),"")</f>
        <v>120</v>
      </c>
      <c r="H523" s="208" t="str">
        <f>IFERROR(INDEX(ID!$P:$P,MATCH(Risk7_PlusY67!$D523,ID!$A:$A,0)),"")</f>
        <v>รพช.M2 B&gt;100</v>
      </c>
      <c r="I523" s="209">
        <f>IFERROR(INDEX(Raw_DATA!E:E,MATCH(Risk7_PlusY67!$D523,Raw_DATA!$A:$A,0)),"")</f>
        <v>1.01</v>
      </c>
      <c r="J523" s="209">
        <f>IFERROR(INDEX(Raw_DATA!F:F,MATCH(Risk7_PlusY67!$D523,Raw_DATA!$A:$A,0)),"")</f>
        <v>0.9</v>
      </c>
      <c r="K523" s="209">
        <f>IFERROR(INDEX(Raw_DATA!G:G,MATCH(Risk7_PlusY67!$D523,Raw_DATA!$A:$A,0)),"")</f>
        <v>0.57999999999999996</v>
      </c>
      <c r="L523" s="209">
        <f>IFERROR(INDEX(Raw_DATA!H:H,MATCH(Risk7_PlusY67!$D523,Raw_DATA!$A:$A,0)),"")</f>
        <v>1288843.8700000001</v>
      </c>
      <c r="M523" s="210">
        <f>IFERROR(INDEX(Raw_DATA!I:I,MATCH(Risk7_PlusY67!$D523,Raw_DATA!$A:$A,0)),"")</f>
        <v>2241971.5499999998</v>
      </c>
      <c r="N523" s="206">
        <f t="shared" si="168"/>
        <v>3</v>
      </c>
      <c r="O523" s="206">
        <f t="shared" si="169"/>
        <v>0</v>
      </c>
      <c r="P523" s="206">
        <f t="shared" si="171"/>
        <v>0</v>
      </c>
      <c r="Q523" s="211" t="str">
        <f t="shared" si="172"/>
        <v/>
      </c>
      <c r="R523" s="206">
        <f t="shared" si="170"/>
        <v>3</v>
      </c>
      <c r="S523" s="212">
        <f>IFERROR(INDEX(Raw_DATA!J:J,MATCH(Risk7_PlusY67!$D523,Raw_DATA!$A:$A,0)),"")</f>
        <v>16300856.5</v>
      </c>
      <c r="T523" s="213">
        <f>IFERROR(INDEX(Raw_DATA!K:K,MATCH(Risk7_PlusY67!$D523,Raw_DATA!$A:$A,0)),"")</f>
        <v>-43354490.920000002</v>
      </c>
      <c r="U523" s="214">
        <f t="shared" si="173"/>
        <v>1</v>
      </c>
      <c r="V523" s="214">
        <f t="shared" si="174"/>
        <v>1</v>
      </c>
      <c r="W523" s="214">
        <f>IF(OR(AND((K523&lt;0.8),(AJ523&gt;180)),AND((K523&lt;0.8),(AJ523&lt;10)),AND((K523&gt;=0.8),(AJ523&lt;10)),AND((K523&gt;=0.8),(AJ523&gt;90))),0,1)</f>
        <v>0</v>
      </c>
      <c r="X523" s="214">
        <f t="shared" si="175"/>
        <v>1</v>
      </c>
      <c r="Y523" s="214">
        <f t="shared" si="176"/>
        <v>1</v>
      </c>
      <c r="Z523" s="214">
        <f t="shared" si="177"/>
        <v>0</v>
      </c>
      <c r="AA523" s="214">
        <f t="shared" si="178"/>
        <v>1</v>
      </c>
      <c r="AB523" s="215" t="str">
        <f t="shared" si="179"/>
        <v>B</v>
      </c>
      <c r="AC523" s="215" t="str">
        <f t="shared" si="180"/>
        <v>3B</v>
      </c>
      <c r="AD523" s="216"/>
      <c r="AE523" s="216"/>
      <c r="AF523" s="434">
        <f>IFERROR(INDEX(Raw_DATA!L:L,MATCH(Risk7_PlusY67!$D523,Raw_DATA!$A:$A,0)),"")</f>
        <v>5.12</v>
      </c>
      <c r="AG523" s="434">
        <f>IFERROR(INDEX(AVGGroup!$D$5:$D$21,MATCH(Risk7_PlusY67!$H523,AVGGroup!$C$5:$C$21,0)),"")</f>
        <v>-2.2400000000000002</v>
      </c>
      <c r="AH523" s="434">
        <f>IFERROR(INDEX(Raw_DATA!M:M,MATCH(Risk7_PlusY67!$D523,Raw_DATA!$A:$A,0)),"")</f>
        <v>0.89</v>
      </c>
      <c r="AI523" s="435">
        <f>IFERROR(INDEX(AVGGroup!$F$5:$F$21,MATCH(Risk7_PlusY67!$H523,AVGGroup!$C$5:$C$21,0)),"")</f>
        <v>-7.61</v>
      </c>
      <c r="AJ523" s="401">
        <f>IFERROR(INDEX(Raw_DATA!N:N,MATCH(Risk7_PlusY67!$D523,Raw_DATA!$A:$A,0)),"")</f>
        <v>253</v>
      </c>
      <c r="AK523" s="401">
        <f>IFERROR(INDEX(Raw_DATA!O:O,MATCH(Risk7_PlusY67!$D523,Raw_DATA!$A:$A,0)),"")</f>
        <v>48</v>
      </c>
      <c r="AL523" s="401">
        <f>IFERROR(INDEX(Raw_DATA!P:P,MATCH(Risk7_PlusY67!$D523,Raw_DATA!$A:$A,0)),"")</f>
        <v>57</v>
      </c>
      <c r="AM523" s="401">
        <f>IFERROR(INDEX(Raw_DATA!Q:Q,MATCH(Risk7_PlusY67!$D523,Raw_DATA!$A:$A,0)),"")</f>
        <v>147</v>
      </c>
      <c r="AN523" s="401">
        <f>IFERROR(INDEX(Raw_DATA!R:R,MATCH(Risk7_PlusY67!$D523,Raw_DATA!$A:$A,0)),"")</f>
        <v>49</v>
      </c>
      <c r="AO523" s="407"/>
      <c r="AP523" s="411" t="b">
        <f>AB523=AY523</f>
        <v>1</v>
      </c>
      <c r="AQ523" s="340">
        <f t="shared" si="181"/>
        <v>0</v>
      </c>
      <c r="AR523" s="123">
        <f t="shared" si="182"/>
        <v>1</v>
      </c>
      <c r="AS523" s="123">
        <f t="shared" si="183"/>
        <v>1</v>
      </c>
      <c r="AT523" s="123">
        <f>IF(OR(AND((K523&lt;0.8),(BE523&gt;180)),AND((K523&lt;0.8),(BE523&lt;10)),AND((K523&gt;=0.8),(BE523&lt;10)),AND((K523&gt;=0.8),(BE523&gt;90))),0,1)</f>
        <v>0</v>
      </c>
      <c r="AU523" s="123">
        <f t="shared" si="184"/>
        <v>1</v>
      </c>
      <c r="AV523" s="123">
        <f t="shared" si="185"/>
        <v>1</v>
      </c>
      <c r="AW523" s="123">
        <f t="shared" si="186"/>
        <v>0</v>
      </c>
      <c r="AX523" s="123">
        <f t="shared" si="187"/>
        <v>1</v>
      </c>
      <c r="AY523" s="416" t="str">
        <f t="shared" si="188"/>
        <v>B</v>
      </c>
      <c r="AZ523" s="416" t="str">
        <f>R523&amp;AY523</f>
        <v>3B</v>
      </c>
      <c r="BA523" s="417">
        <f>IFERROR(INDEX(Raw_DATA!L:L,MATCH(Risk7_PlusY67!$D523,Raw_DATA!$A:$A,0)),"")</f>
        <v>5.12</v>
      </c>
      <c r="BB523" s="417">
        <f>IFERROR(INDEX(AVGGroup!$H$5:$H$21,MATCH(Risk7_PlusY67!$BJ523,AVGGroup!$C$5:$C$21,0)),"")</f>
        <v>-2.25</v>
      </c>
      <c r="BC523" s="417">
        <f>IFERROR(INDEX(Raw_DATA!M:M,MATCH(Risk7_PlusY67!$D523,Raw_DATA!$A:$A,0)),"")</f>
        <v>0.89</v>
      </c>
      <c r="BD523" s="418">
        <f>IFERROR(INDEX(AVGGroup!$J$5:$J$21,MATCH(Risk7_PlusY67!$BJ523,AVGGroup!$C$5:$C$21,0)),"")</f>
        <v>-7.61</v>
      </c>
      <c r="BE523" s="407">
        <f>IFERROR(INDEX(Raw_DATA!N:N,MATCH(Risk7_PlusY67!$D523,Raw_DATA!$A:$A,0)),"")</f>
        <v>253</v>
      </c>
      <c r="BF523" s="407">
        <f>IFERROR(INDEX(Raw_DATA!O:O,MATCH(Risk7_PlusY67!$D523,Raw_DATA!$A:$A,0)),"")</f>
        <v>48</v>
      </c>
      <c r="BG523" s="407">
        <f>IFERROR(INDEX(Raw_DATA!P:P,MATCH(Risk7_PlusY67!$D523,Raw_DATA!$A:$A,0)),"")</f>
        <v>57</v>
      </c>
      <c r="BH523" s="407">
        <f>IFERROR(INDEX(Raw_DATA!Q:Q,MATCH(Risk7_PlusY67!$D523,Raw_DATA!$A:$A,0)),"")</f>
        <v>147</v>
      </c>
      <c r="BI523" s="407">
        <f>IFERROR(INDEX(Raw_DATA!R:R,MATCH(Risk7_PlusY67!$D523,Raw_DATA!$A:$A,0)),"")</f>
        <v>49</v>
      </c>
      <c r="BJ523" s="124" t="str">
        <f>INDEX('Org2567'!$BM:$BM,MATCH(Risk7_PlusY67!D523,'Org2567'!$D:$D,0))</f>
        <v>รพช.M2 B&gt;100</v>
      </c>
    </row>
    <row r="524" spans="1:62" x14ac:dyDescent="0.7">
      <c r="A524" s="206">
        <f>IF(ISBLANK(D524),"",COUNTA($D$3:D524))</f>
        <v>522</v>
      </c>
      <c r="B524" s="207">
        <f>IFERROR(INDEX(ID!$E:$E,MATCH(Risk7_PlusY67!$D524,ID!$A:$A,0)),"")</f>
        <v>8</v>
      </c>
      <c r="C524" s="207" t="str">
        <f>IFERROR(INDEX(ID!$I:$I,MATCH(Risk7_PlusY67!$D524,ID!$A:$A,0)),"")</f>
        <v>เลย</v>
      </c>
      <c r="D524" s="295" t="s">
        <v>525</v>
      </c>
      <c r="E524" s="207" t="str">
        <f>IFERROR(INDEX(ID!$C:$C,MATCH(Risk7_PlusY67!$D524,ID!$A:$A,0)),"")</f>
        <v>ภูกระดึง,รพช.</v>
      </c>
      <c r="F524" s="207" t="str">
        <f>IFERROR(INDEX(ID!$G:$G,MATCH(Risk7_PlusY67!$D524,ID!$A:$A,0)),"")</f>
        <v>รพช.</v>
      </c>
      <c r="G524" s="206">
        <f>IFERROR(INDEX(ID!$J:$J,MATCH(Risk7_PlusY67!$D524,ID!$A:$A,0)),"")</f>
        <v>32</v>
      </c>
      <c r="H524" s="208" t="str">
        <f>IFERROR(INDEX(ID!$P:$P,MATCH(Risk7_PlusY67!$D524,ID!$A:$A,0)),"")</f>
        <v>รพช.F2 P&lt;=30,000</v>
      </c>
      <c r="I524" s="209">
        <f>IFERROR(INDEX(Raw_DATA!E:E,MATCH(Risk7_PlusY67!$D524,Raw_DATA!$A:$A,0)),"")</f>
        <v>1.1299999999999999</v>
      </c>
      <c r="J524" s="209">
        <f>IFERROR(INDEX(Raw_DATA!F:F,MATCH(Risk7_PlusY67!$D524,Raw_DATA!$A:$A,0)),"")</f>
        <v>1</v>
      </c>
      <c r="K524" s="209">
        <f>IFERROR(INDEX(Raw_DATA!G:G,MATCH(Risk7_PlusY67!$D524,Raw_DATA!$A:$A,0)),"")</f>
        <v>0.66</v>
      </c>
      <c r="L524" s="209">
        <f>IFERROR(INDEX(Raw_DATA!H:H,MATCH(Risk7_PlusY67!$D524,Raw_DATA!$A:$A,0)),"")</f>
        <v>2409430.92</v>
      </c>
      <c r="M524" s="210">
        <f>IFERROR(INDEX(Raw_DATA!I:I,MATCH(Risk7_PlusY67!$D524,Raw_DATA!$A:$A,0)),"")</f>
        <v>-5034972.57</v>
      </c>
      <c r="N524" s="206">
        <f t="shared" si="168"/>
        <v>2</v>
      </c>
      <c r="O524" s="206">
        <f t="shared" si="169"/>
        <v>1</v>
      </c>
      <c r="P524" s="206">
        <f t="shared" si="171"/>
        <v>1</v>
      </c>
      <c r="Q524" s="211">
        <f t="shared" si="172"/>
        <v>5.7</v>
      </c>
      <c r="R524" s="206">
        <f t="shared" si="170"/>
        <v>4</v>
      </c>
      <c r="S524" s="212">
        <f>IFERROR(INDEX(Raw_DATA!J:J,MATCH(Risk7_PlusY67!$D524,Raw_DATA!$A:$A,0)),"")</f>
        <v>-675576.81</v>
      </c>
      <c r="T524" s="213">
        <f>IFERROR(INDEX(Raw_DATA!K:K,MATCH(Risk7_PlusY67!$D524,Raw_DATA!$A:$A,0)),"")</f>
        <v>-6511209.5700000003</v>
      </c>
      <c r="U524" s="214">
        <f t="shared" si="173"/>
        <v>1</v>
      </c>
      <c r="V524" s="214">
        <f t="shared" si="174"/>
        <v>0</v>
      </c>
      <c r="W524" s="214">
        <f>IF(OR(AND((K524&lt;0.8),(AJ524&gt;180)),AND((K524&lt;0.8),(AJ524&lt;10)),AND((K524&gt;=0.8),(AJ524&lt;10)),AND((K524&gt;=0.8),(AJ524&gt;90))),0,1)</f>
        <v>0</v>
      </c>
      <c r="X524" s="214">
        <f t="shared" si="175"/>
        <v>1</v>
      </c>
      <c r="Y524" s="214">
        <f t="shared" si="176"/>
        <v>1</v>
      </c>
      <c r="Z524" s="214">
        <f t="shared" si="177"/>
        <v>0</v>
      </c>
      <c r="AA524" s="214">
        <f t="shared" si="178"/>
        <v>1</v>
      </c>
      <c r="AB524" s="215" t="str">
        <f t="shared" si="179"/>
        <v>B-</v>
      </c>
      <c r="AC524" s="215" t="str">
        <f t="shared" si="180"/>
        <v>4B-</v>
      </c>
      <c r="AD524" s="216"/>
      <c r="AE524" s="216"/>
      <c r="AF524" s="434">
        <f>IFERROR(INDEX(Raw_DATA!L:L,MATCH(Risk7_PlusY67!$D524,Raw_DATA!$A:$A,0)),"")</f>
        <v>-0.81</v>
      </c>
      <c r="AG524" s="434">
        <f>IFERROR(INDEX(AVGGroup!$D$5:$D$21,MATCH(Risk7_PlusY67!$H524,AVGGroup!$C$5:$C$21,0)),"")</f>
        <v>-3.55</v>
      </c>
      <c r="AH524" s="434">
        <f>IFERROR(INDEX(Raw_DATA!M:M,MATCH(Risk7_PlusY67!$D524,Raw_DATA!$A:$A,0)),"")</f>
        <v>-10.42</v>
      </c>
      <c r="AI524" s="435">
        <f>IFERROR(INDEX(AVGGroup!$F$5:$F$21,MATCH(Risk7_PlusY67!$H524,AVGGroup!$C$5:$C$21,0)),"")</f>
        <v>-10.199999999999999</v>
      </c>
      <c r="AJ524" s="401">
        <f>IFERROR(INDEX(Raw_DATA!N:N,MATCH(Risk7_PlusY67!$D524,Raw_DATA!$A:$A,0)),"")</f>
        <v>269</v>
      </c>
      <c r="AK524" s="401">
        <f>IFERROR(INDEX(Raw_DATA!O:O,MATCH(Risk7_PlusY67!$D524,Raw_DATA!$A:$A,0)),"")</f>
        <v>26</v>
      </c>
      <c r="AL524" s="401">
        <f>IFERROR(INDEX(Raw_DATA!P:P,MATCH(Risk7_PlusY67!$D524,Raw_DATA!$A:$A,0)),"")</f>
        <v>51</v>
      </c>
      <c r="AM524" s="401">
        <f>IFERROR(INDEX(Raw_DATA!Q:Q,MATCH(Risk7_PlusY67!$D524,Raw_DATA!$A:$A,0)),"")</f>
        <v>135</v>
      </c>
      <c r="AN524" s="401">
        <f>IFERROR(INDEX(Raw_DATA!R:R,MATCH(Risk7_PlusY67!$D524,Raw_DATA!$A:$A,0)),"")</f>
        <v>55</v>
      </c>
      <c r="AO524" s="407"/>
      <c r="AP524" s="411" t="b">
        <f>AB524=AY524</f>
        <v>1</v>
      </c>
      <c r="AQ524" s="340">
        <f t="shared" si="181"/>
        <v>1</v>
      </c>
      <c r="AR524" s="123">
        <f t="shared" si="182"/>
        <v>1</v>
      </c>
      <c r="AS524" s="123">
        <f t="shared" si="183"/>
        <v>0</v>
      </c>
      <c r="AT524" s="123">
        <f>IF(OR(AND((K524&lt;0.8),(BE524&gt;180)),AND((K524&lt;0.8),(BE524&lt;10)),AND((K524&gt;=0.8),(BE524&lt;10)),AND((K524&gt;=0.8),(BE524&gt;90))),0,1)</f>
        <v>0</v>
      </c>
      <c r="AU524" s="123">
        <f t="shared" si="184"/>
        <v>1</v>
      </c>
      <c r="AV524" s="123">
        <f t="shared" si="185"/>
        <v>1</v>
      </c>
      <c r="AW524" s="123">
        <f t="shared" si="186"/>
        <v>0</v>
      </c>
      <c r="AX524" s="123">
        <f t="shared" si="187"/>
        <v>1</v>
      </c>
      <c r="AY524" s="416" t="str">
        <f t="shared" si="188"/>
        <v>B-</v>
      </c>
      <c r="AZ524" s="416" t="str">
        <f>R524&amp;AY524</f>
        <v>4B-</v>
      </c>
      <c r="BA524" s="417">
        <f>IFERROR(INDEX(Raw_DATA!L:L,MATCH(Risk7_PlusY67!$D524,Raw_DATA!$A:$A,0)),"")</f>
        <v>-0.81</v>
      </c>
      <c r="BB524" s="417">
        <f>IFERROR(INDEX(AVGGroup!$H$5:$H$21,MATCH(Risk7_PlusY67!$BJ524,AVGGroup!$C$5:$C$21,0)),"")</f>
        <v>-3.54</v>
      </c>
      <c r="BC524" s="417">
        <f>IFERROR(INDEX(Raw_DATA!M:M,MATCH(Risk7_PlusY67!$D524,Raw_DATA!$A:$A,0)),"")</f>
        <v>-10.42</v>
      </c>
      <c r="BD524" s="418">
        <f>IFERROR(INDEX(AVGGroup!$J$5:$J$21,MATCH(Risk7_PlusY67!$BJ524,AVGGroup!$C$5:$C$21,0)),"")</f>
        <v>-10.199999999999999</v>
      </c>
      <c r="BE524" s="407">
        <f>IFERROR(INDEX(Raw_DATA!N:N,MATCH(Risk7_PlusY67!$D524,Raw_DATA!$A:$A,0)),"")</f>
        <v>269</v>
      </c>
      <c r="BF524" s="407">
        <f>IFERROR(INDEX(Raw_DATA!O:O,MATCH(Risk7_PlusY67!$D524,Raw_DATA!$A:$A,0)),"")</f>
        <v>26</v>
      </c>
      <c r="BG524" s="407">
        <f>IFERROR(INDEX(Raw_DATA!P:P,MATCH(Risk7_PlusY67!$D524,Raw_DATA!$A:$A,0)),"")</f>
        <v>51</v>
      </c>
      <c r="BH524" s="407">
        <f>IFERROR(INDEX(Raw_DATA!Q:Q,MATCH(Risk7_PlusY67!$D524,Raw_DATA!$A:$A,0)),"")</f>
        <v>135</v>
      </c>
      <c r="BI524" s="407">
        <f>IFERROR(INDEX(Raw_DATA!R:R,MATCH(Risk7_PlusY67!$D524,Raw_DATA!$A:$A,0)),"")</f>
        <v>55</v>
      </c>
      <c r="BJ524" s="124" t="str">
        <f>INDEX('Org2567'!$BM:$BM,MATCH(Risk7_PlusY67!D524,'Org2567'!$D:$D,0))</f>
        <v>รพช.F2 P&lt;=30,000</v>
      </c>
    </row>
    <row r="525" spans="1:62" x14ac:dyDescent="0.7">
      <c r="A525" s="206">
        <f>IF(ISBLANK(D525),"",COUNTA($D$3:D525))</f>
        <v>523</v>
      </c>
      <c r="B525" s="207">
        <f>IFERROR(INDEX(ID!$E:$E,MATCH(Risk7_PlusY67!$D525,ID!$A:$A,0)),"")</f>
        <v>8</v>
      </c>
      <c r="C525" s="207" t="str">
        <f>IFERROR(INDEX(ID!$I:$I,MATCH(Risk7_PlusY67!$D525,ID!$A:$A,0)),"")</f>
        <v>เลย</v>
      </c>
      <c r="D525" s="295" t="s">
        <v>526</v>
      </c>
      <c r="E525" s="207" t="str">
        <f>IFERROR(INDEX(ID!$C:$C,MATCH(Risk7_PlusY67!$D525,ID!$A:$A,0)),"")</f>
        <v>ภูหลวง,รพช.</v>
      </c>
      <c r="F525" s="207" t="str">
        <f>IFERROR(INDEX(ID!$G:$G,MATCH(Risk7_PlusY67!$D525,ID!$A:$A,0)),"")</f>
        <v>รพช.</v>
      </c>
      <c r="G525" s="206">
        <f>IFERROR(INDEX(ID!$J:$J,MATCH(Risk7_PlusY67!$D525,ID!$A:$A,0)),"")</f>
        <v>40</v>
      </c>
      <c r="H525" s="208" t="str">
        <f>IFERROR(INDEX(ID!$P:$P,MATCH(Risk7_PlusY67!$D525,ID!$A:$A,0)),"")</f>
        <v>รพช.F2 P&lt;=30,000</v>
      </c>
      <c r="I525" s="209">
        <f>IFERROR(INDEX(Raw_DATA!E:E,MATCH(Risk7_PlusY67!$D525,Raw_DATA!$A:$A,0)),"")</f>
        <v>1.04</v>
      </c>
      <c r="J525" s="209">
        <f>IFERROR(INDEX(Raw_DATA!F:F,MATCH(Risk7_PlusY67!$D525,Raw_DATA!$A:$A,0)),"")</f>
        <v>0.92</v>
      </c>
      <c r="K525" s="209">
        <f>IFERROR(INDEX(Raw_DATA!G:G,MATCH(Risk7_PlusY67!$D525,Raw_DATA!$A:$A,0)),"")</f>
        <v>0.5</v>
      </c>
      <c r="L525" s="209">
        <f>IFERROR(INDEX(Raw_DATA!H:H,MATCH(Risk7_PlusY67!$D525,Raw_DATA!$A:$A,0)),"")</f>
        <v>935174.41</v>
      </c>
      <c r="M525" s="210">
        <f>IFERROR(INDEX(Raw_DATA!I:I,MATCH(Risk7_PlusY67!$D525,Raw_DATA!$A:$A,0)),"")</f>
        <v>-5092606.1399999997</v>
      </c>
      <c r="N525" s="206">
        <f t="shared" si="168"/>
        <v>3</v>
      </c>
      <c r="O525" s="206">
        <f t="shared" si="169"/>
        <v>1</v>
      </c>
      <c r="P525" s="206">
        <f t="shared" si="171"/>
        <v>2</v>
      </c>
      <c r="Q525" s="211">
        <f t="shared" si="172"/>
        <v>2.2000000000000002</v>
      </c>
      <c r="R525" s="206">
        <f t="shared" si="170"/>
        <v>6</v>
      </c>
      <c r="S525" s="212">
        <f>IFERROR(INDEX(Raw_DATA!J:J,MATCH(Risk7_PlusY67!$D525,Raw_DATA!$A:$A,0)),"")</f>
        <v>-1020951.68</v>
      </c>
      <c r="T525" s="213">
        <f>IFERROR(INDEX(Raw_DATA!K:K,MATCH(Risk7_PlusY67!$D525,Raw_DATA!$A:$A,0)),"")</f>
        <v>-11021373.74</v>
      </c>
      <c r="U525" s="214">
        <f t="shared" si="173"/>
        <v>1</v>
      </c>
      <c r="V525" s="214">
        <f t="shared" si="174"/>
        <v>0</v>
      </c>
      <c r="W525" s="214">
        <f>IF(OR(AND((K525&lt;0.8),(AJ525&gt;180)),AND((K525&lt;0.8),(AJ525&lt;10)),AND((K525&gt;=0.8),(AJ525&lt;10)),AND((K525&gt;=0.8),(AJ525&gt;90))),0,1)</f>
        <v>0</v>
      </c>
      <c r="X525" s="214">
        <f t="shared" si="175"/>
        <v>1</v>
      </c>
      <c r="Y525" s="214">
        <f t="shared" si="176"/>
        <v>0</v>
      </c>
      <c r="Z525" s="214">
        <f t="shared" si="177"/>
        <v>1</v>
      </c>
      <c r="AA525" s="214">
        <f t="shared" si="178"/>
        <v>0</v>
      </c>
      <c r="AB525" s="215" t="str">
        <f t="shared" si="179"/>
        <v>C</v>
      </c>
      <c r="AC525" s="215" t="str">
        <f t="shared" si="180"/>
        <v>6C</v>
      </c>
      <c r="AD525" s="216"/>
      <c r="AE525" s="216"/>
      <c r="AF525" s="434">
        <f>IFERROR(INDEX(Raw_DATA!L:L,MATCH(Risk7_PlusY67!$D525,Raw_DATA!$A:$A,0)),"")</f>
        <v>-1.08</v>
      </c>
      <c r="AG525" s="434">
        <f>IFERROR(INDEX(AVGGroup!$D$5:$D$21,MATCH(Risk7_PlusY67!$H525,AVGGroup!$C$5:$C$21,0)),"")</f>
        <v>-3.55</v>
      </c>
      <c r="AH525" s="434">
        <f>IFERROR(INDEX(Raw_DATA!M:M,MATCH(Risk7_PlusY67!$D525,Raw_DATA!$A:$A,0)),"")</f>
        <v>-11.04</v>
      </c>
      <c r="AI525" s="435">
        <f>IFERROR(INDEX(AVGGroup!$F$5:$F$21,MATCH(Risk7_PlusY67!$H525,AVGGroup!$C$5:$C$21,0)),"")</f>
        <v>-10.199999999999999</v>
      </c>
      <c r="AJ525" s="401">
        <f>IFERROR(INDEX(Raw_DATA!N:N,MATCH(Risk7_PlusY67!$D525,Raw_DATA!$A:$A,0)),"")</f>
        <v>241</v>
      </c>
      <c r="AK525" s="401">
        <f>IFERROR(INDEX(Raw_DATA!O:O,MATCH(Risk7_PlusY67!$D525,Raw_DATA!$A:$A,0)),"")</f>
        <v>40</v>
      </c>
      <c r="AL525" s="401">
        <f>IFERROR(INDEX(Raw_DATA!P:P,MATCH(Risk7_PlusY67!$D525,Raw_DATA!$A:$A,0)),"")</f>
        <v>73</v>
      </c>
      <c r="AM525" s="401">
        <f>IFERROR(INDEX(Raw_DATA!Q:Q,MATCH(Risk7_PlusY67!$D525,Raw_DATA!$A:$A,0)),"")</f>
        <v>80</v>
      </c>
      <c r="AN525" s="401">
        <f>IFERROR(INDEX(Raw_DATA!R:R,MATCH(Risk7_PlusY67!$D525,Raw_DATA!$A:$A,0)),"")</f>
        <v>62</v>
      </c>
      <c r="AO525" s="407"/>
      <c r="AP525" s="411" t="b">
        <f>AB525=AY525</f>
        <v>1</v>
      </c>
      <c r="AQ525" s="340">
        <f t="shared" si="181"/>
        <v>1</v>
      </c>
      <c r="AR525" s="123">
        <f t="shared" si="182"/>
        <v>1</v>
      </c>
      <c r="AS525" s="123">
        <f t="shared" si="183"/>
        <v>0</v>
      </c>
      <c r="AT525" s="123">
        <f>IF(OR(AND((K525&lt;0.8),(BE525&gt;180)),AND((K525&lt;0.8),(BE525&lt;10)),AND((K525&gt;=0.8),(BE525&lt;10)),AND((K525&gt;=0.8),(BE525&gt;90))),0,1)</f>
        <v>0</v>
      </c>
      <c r="AU525" s="123">
        <f t="shared" si="184"/>
        <v>1</v>
      </c>
      <c r="AV525" s="123">
        <f t="shared" si="185"/>
        <v>0</v>
      </c>
      <c r="AW525" s="123">
        <f t="shared" si="186"/>
        <v>1</v>
      </c>
      <c r="AX525" s="123">
        <f t="shared" si="187"/>
        <v>0</v>
      </c>
      <c r="AY525" s="416" t="str">
        <f t="shared" si="188"/>
        <v>C</v>
      </c>
      <c r="AZ525" s="416" t="str">
        <f>R525&amp;AY525</f>
        <v>6C</v>
      </c>
      <c r="BA525" s="417">
        <f>IFERROR(INDEX(Raw_DATA!L:L,MATCH(Risk7_PlusY67!$D525,Raw_DATA!$A:$A,0)),"")</f>
        <v>-1.08</v>
      </c>
      <c r="BB525" s="417">
        <f>IFERROR(INDEX(AVGGroup!$H$5:$H$21,MATCH(Risk7_PlusY67!$BJ525,AVGGroup!$C$5:$C$21,0)),"")</f>
        <v>-3.54</v>
      </c>
      <c r="BC525" s="417">
        <f>IFERROR(INDEX(Raw_DATA!M:M,MATCH(Risk7_PlusY67!$D525,Raw_DATA!$A:$A,0)),"")</f>
        <v>-11.04</v>
      </c>
      <c r="BD525" s="418">
        <f>IFERROR(INDEX(AVGGroup!$J$5:$J$21,MATCH(Risk7_PlusY67!$BJ525,AVGGroup!$C$5:$C$21,0)),"")</f>
        <v>-10.199999999999999</v>
      </c>
      <c r="BE525" s="407">
        <f>IFERROR(INDEX(Raw_DATA!N:N,MATCH(Risk7_PlusY67!$D525,Raw_DATA!$A:$A,0)),"")</f>
        <v>241</v>
      </c>
      <c r="BF525" s="407">
        <f>IFERROR(INDEX(Raw_DATA!O:O,MATCH(Risk7_PlusY67!$D525,Raw_DATA!$A:$A,0)),"")</f>
        <v>40</v>
      </c>
      <c r="BG525" s="407">
        <f>IFERROR(INDEX(Raw_DATA!P:P,MATCH(Risk7_PlusY67!$D525,Raw_DATA!$A:$A,0)),"")</f>
        <v>73</v>
      </c>
      <c r="BH525" s="407">
        <f>IFERROR(INDEX(Raw_DATA!Q:Q,MATCH(Risk7_PlusY67!$D525,Raw_DATA!$A:$A,0)),"")</f>
        <v>80</v>
      </c>
      <c r="BI525" s="407">
        <f>IFERROR(INDEX(Raw_DATA!R:R,MATCH(Risk7_PlusY67!$D525,Raw_DATA!$A:$A,0)),"")</f>
        <v>62</v>
      </c>
      <c r="BJ525" s="124" t="str">
        <f>INDEX('Org2567'!$BM:$BM,MATCH(Risk7_PlusY67!D525,'Org2567'!$D:$D,0))</f>
        <v>รพช.F2 P&lt;=30,000</v>
      </c>
    </row>
    <row r="526" spans="1:62" x14ac:dyDescent="0.7">
      <c r="A526" s="206">
        <f>IF(ISBLANK(D526),"",COUNTA($D$3:D526))</f>
        <v>524</v>
      </c>
      <c r="B526" s="207">
        <f>IFERROR(INDEX(ID!$E:$E,MATCH(Risk7_PlusY67!$D526,ID!$A:$A,0)),"")</f>
        <v>8</v>
      </c>
      <c r="C526" s="207" t="str">
        <f>IFERROR(INDEX(ID!$I:$I,MATCH(Risk7_PlusY67!$D526,ID!$A:$A,0)),"")</f>
        <v>เลย</v>
      </c>
      <c r="D526" s="295" t="s">
        <v>527</v>
      </c>
      <c r="E526" s="207" t="str">
        <f>IFERROR(INDEX(ID!$C:$C,MATCH(Risk7_PlusY67!$D526,ID!$A:$A,0)),"")</f>
        <v>ผาขาว,รพช.</v>
      </c>
      <c r="F526" s="207" t="str">
        <f>IFERROR(INDEX(ID!$G:$G,MATCH(Risk7_PlusY67!$D526,ID!$A:$A,0)),"")</f>
        <v>รพช.</v>
      </c>
      <c r="G526" s="206">
        <f>IFERROR(INDEX(ID!$J:$J,MATCH(Risk7_PlusY67!$D526,ID!$A:$A,0)),"")</f>
        <v>40</v>
      </c>
      <c r="H526" s="208" t="str">
        <f>IFERROR(INDEX(ID!$P:$P,MATCH(Risk7_PlusY67!$D526,ID!$A:$A,0)),"")</f>
        <v>รพช.F2 P30,000-60,000</v>
      </c>
      <c r="I526" s="209">
        <f>IFERROR(INDEX(Raw_DATA!E:E,MATCH(Risk7_PlusY67!$D526,Raw_DATA!$A:$A,0)),"")</f>
        <v>0.94</v>
      </c>
      <c r="J526" s="209">
        <f>IFERROR(INDEX(Raw_DATA!F:F,MATCH(Risk7_PlusY67!$D526,Raw_DATA!$A:$A,0)),"")</f>
        <v>0.82</v>
      </c>
      <c r="K526" s="209">
        <f>IFERROR(INDEX(Raw_DATA!G:G,MATCH(Risk7_PlusY67!$D526,Raw_DATA!$A:$A,0)),"")</f>
        <v>0.6</v>
      </c>
      <c r="L526" s="209">
        <f>IFERROR(INDEX(Raw_DATA!H:H,MATCH(Risk7_PlusY67!$D526,Raw_DATA!$A:$A,0)),"")</f>
        <v>-1793542.35</v>
      </c>
      <c r="M526" s="210">
        <f>IFERROR(INDEX(Raw_DATA!I:I,MATCH(Risk7_PlusY67!$D526,Raw_DATA!$A:$A,0)),"")</f>
        <v>3608894.92</v>
      </c>
      <c r="N526" s="206">
        <f t="shared" si="168"/>
        <v>3</v>
      </c>
      <c r="O526" s="206">
        <f t="shared" si="169"/>
        <v>1</v>
      </c>
      <c r="P526" s="206">
        <f t="shared" si="171"/>
        <v>1</v>
      </c>
      <c r="Q526" s="211">
        <f t="shared" si="172"/>
        <v>5.9</v>
      </c>
      <c r="R526" s="206">
        <f t="shared" si="170"/>
        <v>5</v>
      </c>
      <c r="S526" s="212">
        <f>IFERROR(INDEX(Raw_DATA!J:J,MATCH(Risk7_PlusY67!$D526,Raw_DATA!$A:$A,0)),"")</f>
        <v>11487488.1</v>
      </c>
      <c r="T526" s="213">
        <f>IFERROR(INDEX(Raw_DATA!K:K,MATCH(Risk7_PlusY67!$D526,Raw_DATA!$A:$A,0)),"")</f>
        <v>-11859361.300000001</v>
      </c>
      <c r="U526" s="214">
        <f t="shared" si="173"/>
        <v>1</v>
      </c>
      <c r="V526" s="214">
        <f t="shared" si="174"/>
        <v>1</v>
      </c>
      <c r="W526" s="214">
        <f>IF(OR(AND((K526&lt;0.8),(AJ526&gt;180)),AND((K526&lt;0.8),(AJ526&lt;10)),AND((K526&gt;=0.8),(AJ526&lt;10)),AND((K526&gt;=0.8),(AJ526&gt;90))),0,1)</f>
        <v>0</v>
      </c>
      <c r="X526" s="214">
        <f t="shared" si="175"/>
        <v>1</v>
      </c>
      <c r="Y526" s="214">
        <f t="shared" si="176"/>
        <v>1</v>
      </c>
      <c r="Z526" s="214">
        <f t="shared" si="177"/>
        <v>1</v>
      </c>
      <c r="AA526" s="214">
        <f t="shared" si="178"/>
        <v>1</v>
      </c>
      <c r="AB526" s="215" t="str">
        <f t="shared" si="179"/>
        <v>A-</v>
      </c>
      <c r="AC526" s="215" t="str">
        <f t="shared" si="180"/>
        <v>5A-</v>
      </c>
      <c r="AD526" s="216"/>
      <c r="AE526" s="216"/>
      <c r="AF526" s="434">
        <f>IFERROR(INDEX(Raw_DATA!L:L,MATCH(Risk7_PlusY67!$D526,Raw_DATA!$A:$A,0)),"")</f>
        <v>9.77</v>
      </c>
      <c r="AG526" s="434">
        <f>IFERROR(INDEX(AVGGroup!$D$5:$D$21,MATCH(Risk7_PlusY67!$H526,AVGGroup!$C$5:$C$21,0)),"")</f>
        <v>-4.37</v>
      </c>
      <c r="AH526" s="434">
        <f>IFERROR(INDEX(Raw_DATA!M:M,MATCH(Risk7_PlusY67!$D526,Raw_DATA!$A:$A,0)),"")</f>
        <v>5.13</v>
      </c>
      <c r="AI526" s="435">
        <f>IFERROR(INDEX(AVGGroup!$F$5:$F$21,MATCH(Risk7_PlusY67!$H526,AVGGroup!$C$5:$C$21,0)),"")</f>
        <v>-9.19</v>
      </c>
      <c r="AJ526" s="401">
        <f>IFERROR(INDEX(Raw_DATA!N:N,MATCH(Risk7_PlusY67!$D526,Raw_DATA!$A:$A,0)),"")</f>
        <v>219</v>
      </c>
      <c r="AK526" s="401">
        <f>IFERROR(INDEX(Raw_DATA!O:O,MATCH(Risk7_PlusY67!$D526,Raw_DATA!$A:$A,0)),"")</f>
        <v>22</v>
      </c>
      <c r="AL526" s="401">
        <f>IFERROR(INDEX(Raw_DATA!P:P,MATCH(Risk7_PlusY67!$D526,Raw_DATA!$A:$A,0)),"")</f>
        <v>51</v>
      </c>
      <c r="AM526" s="401">
        <f>IFERROR(INDEX(Raw_DATA!Q:Q,MATCH(Risk7_PlusY67!$D526,Raw_DATA!$A:$A,0)),"")</f>
        <v>88</v>
      </c>
      <c r="AN526" s="401">
        <f>IFERROR(INDEX(Raw_DATA!R:R,MATCH(Risk7_PlusY67!$D526,Raw_DATA!$A:$A,0)),"")</f>
        <v>50</v>
      </c>
      <c r="AO526" s="407"/>
      <c r="AP526" s="411" t="b">
        <f>AB526=AY526</f>
        <v>1</v>
      </c>
      <c r="AQ526" s="340">
        <f t="shared" si="181"/>
        <v>0</v>
      </c>
      <c r="AR526" s="123">
        <f t="shared" si="182"/>
        <v>1</v>
      </c>
      <c r="AS526" s="123">
        <f t="shared" si="183"/>
        <v>1</v>
      </c>
      <c r="AT526" s="123">
        <f>IF(OR(AND((K526&lt;0.8),(BE526&gt;180)),AND((K526&lt;0.8),(BE526&lt;10)),AND((K526&gt;=0.8),(BE526&lt;10)),AND((K526&gt;=0.8),(BE526&gt;90))),0,1)</f>
        <v>0</v>
      </c>
      <c r="AU526" s="123">
        <f t="shared" si="184"/>
        <v>1</v>
      </c>
      <c r="AV526" s="123">
        <f t="shared" si="185"/>
        <v>1</v>
      </c>
      <c r="AW526" s="123">
        <f t="shared" si="186"/>
        <v>1</v>
      </c>
      <c r="AX526" s="123">
        <f t="shared" si="187"/>
        <v>1</v>
      </c>
      <c r="AY526" s="416" t="str">
        <f t="shared" si="188"/>
        <v>A-</v>
      </c>
      <c r="AZ526" s="416" t="str">
        <f>R526&amp;AY526</f>
        <v>5A-</v>
      </c>
      <c r="BA526" s="417">
        <f>IFERROR(INDEX(Raw_DATA!L:L,MATCH(Risk7_PlusY67!$D526,Raw_DATA!$A:$A,0)),"")</f>
        <v>9.77</v>
      </c>
      <c r="BB526" s="417">
        <f>IFERROR(INDEX(AVGGroup!$H$5:$H$21,MATCH(Risk7_PlusY67!$BJ526,AVGGroup!$C$5:$C$21,0)),"")</f>
        <v>-3.95</v>
      </c>
      <c r="BC526" s="417">
        <f>IFERROR(INDEX(Raw_DATA!M:M,MATCH(Risk7_PlusY67!$D526,Raw_DATA!$A:$A,0)),"")</f>
        <v>5.13</v>
      </c>
      <c r="BD526" s="418">
        <f>IFERROR(INDEX(AVGGroup!$J$5:$J$21,MATCH(Risk7_PlusY67!$BJ526,AVGGroup!$C$5:$C$21,0)),"")</f>
        <v>-8.8800000000000008</v>
      </c>
      <c r="BE526" s="407">
        <f>IFERROR(INDEX(Raw_DATA!N:N,MATCH(Risk7_PlusY67!$D526,Raw_DATA!$A:$A,0)),"")</f>
        <v>219</v>
      </c>
      <c r="BF526" s="407">
        <f>IFERROR(INDEX(Raw_DATA!O:O,MATCH(Risk7_PlusY67!$D526,Raw_DATA!$A:$A,0)),"")</f>
        <v>22</v>
      </c>
      <c r="BG526" s="407">
        <f>IFERROR(INDEX(Raw_DATA!P:P,MATCH(Risk7_PlusY67!$D526,Raw_DATA!$A:$A,0)),"")</f>
        <v>51</v>
      </c>
      <c r="BH526" s="407">
        <f>IFERROR(INDEX(Raw_DATA!Q:Q,MATCH(Risk7_PlusY67!$D526,Raw_DATA!$A:$A,0)),"")</f>
        <v>88</v>
      </c>
      <c r="BI526" s="407">
        <f>IFERROR(INDEX(Raw_DATA!R:R,MATCH(Risk7_PlusY67!$D526,Raw_DATA!$A:$A,0)),"")</f>
        <v>50</v>
      </c>
      <c r="BJ526" s="124" t="str">
        <f>INDEX('Org2567'!$BM:$BM,MATCH(Risk7_PlusY67!D526,'Org2567'!$D:$D,0))</f>
        <v>รพช.F2 P30,000-60,000</v>
      </c>
    </row>
    <row r="527" spans="1:62" x14ac:dyDescent="0.7">
      <c r="A527" s="206">
        <f>IF(ISBLANK(D527),"",COUNTA($D$3:D527))</f>
        <v>525</v>
      </c>
      <c r="B527" s="207">
        <f>IFERROR(INDEX(ID!$E:$E,MATCH(Risk7_PlusY67!$D527,ID!$A:$A,0)),"")</f>
        <v>8</v>
      </c>
      <c r="C527" s="207" t="str">
        <f>IFERROR(INDEX(ID!$I:$I,MATCH(Risk7_PlusY67!$D527,ID!$A:$A,0)),"")</f>
        <v>เลย</v>
      </c>
      <c r="D527" s="295" t="s">
        <v>528</v>
      </c>
      <c r="E527" s="207" t="str">
        <f>IFERROR(INDEX(ID!$C:$C,MATCH(Risk7_PlusY67!$D527,ID!$A:$A,0)),"")</f>
        <v>สมเด็จพระยุพราชด่านซ้าย,รพช.</v>
      </c>
      <c r="F527" s="207" t="str">
        <f>IFERROR(INDEX(ID!$G:$G,MATCH(Risk7_PlusY67!$D527,ID!$A:$A,0)),"")</f>
        <v>รพช.</v>
      </c>
      <c r="G527" s="206">
        <f>IFERROR(INDEX(ID!$J:$J,MATCH(Risk7_PlusY67!$D527,ID!$A:$A,0)),"")</f>
        <v>60</v>
      </c>
      <c r="H527" s="208" t="str">
        <f>IFERROR(INDEX(ID!$P:$P,MATCH(Risk7_PlusY67!$D527,ID!$A:$A,0)),"")</f>
        <v>รพช.M2 B&lt;=100</v>
      </c>
      <c r="I527" s="209">
        <f>IFERROR(INDEX(Raw_DATA!E:E,MATCH(Risk7_PlusY67!$D527,Raw_DATA!$A:$A,0)),"")</f>
        <v>1.17</v>
      </c>
      <c r="J527" s="209">
        <f>IFERROR(INDEX(Raw_DATA!F:F,MATCH(Risk7_PlusY67!$D527,Raw_DATA!$A:$A,0)),"")</f>
        <v>1.02</v>
      </c>
      <c r="K527" s="209">
        <f>IFERROR(INDEX(Raw_DATA!G:G,MATCH(Risk7_PlusY67!$D527,Raw_DATA!$A:$A,0)),"")</f>
        <v>0.68</v>
      </c>
      <c r="L527" s="209">
        <f>IFERROR(INDEX(Raw_DATA!H:H,MATCH(Risk7_PlusY67!$D527,Raw_DATA!$A:$A,0)),"")</f>
        <v>7355545.6500000004</v>
      </c>
      <c r="M527" s="210">
        <f>IFERROR(INDEX(Raw_DATA!I:I,MATCH(Risk7_PlusY67!$D527,Raw_DATA!$A:$A,0)),"")</f>
        <v>-3920407.33</v>
      </c>
      <c r="N527" s="206">
        <f t="shared" si="168"/>
        <v>2</v>
      </c>
      <c r="O527" s="206">
        <f t="shared" si="169"/>
        <v>1</v>
      </c>
      <c r="P527" s="206">
        <f t="shared" si="171"/>
        <v>0</v>
      </c>
      <c r="Q527" s="211">
        <f t="shared" si="172"/>
        <v>22.5</v>
      </c>
      <c r="R527" s="206">
        <f t="shared" si="170"/>
        <v>3</v>
      </c>
      <c r="S527" s="212">
        <f>IFERROR(INDEX(Raw_DATA!J:J,MATCH(Risk7_PlusY67!$D527,Raw_DATA!$A:$A,0)),"")</f>
        <v>2354826.2400000002</v>
      </c>
      <c r="T527" s="213">
        <f>IFERROR(INDEX(Raw_DATA!K:K,MATCH(Risk7_PlusY67!$D527,Raw_DATA!$A:$A,0)),"")</f>
        <v>-13835916.09</v>
      </c>
      <c r="U527" s="214">
        <f t="shared" si="173"/>
        <v>1</v>
      </c>
      <c r="V527" s="214">
        <f t="shared" si="174"/>
        <v>1</v>
      </c>
      <c r="W527" s="214">
        <f>IF(OR(AND((K527&lt;0.8),(AJ527&gt;180)),AND((K527&lt;0.8),(AJ527&lt;10)),AND((K527&gt;=0.8),(AJ527&lt;10)),AND((K527&gt;=0.8),(AJ527&gt;90))),0,1)</f>
        <v>0</v>
      </c>
      <c r="X527" s="214">
        <f t="shared" si="175"/>
        <v>1</v>
      </c>
      <c r="Y527" s="214">
        <f t="shared" si="176"/>
        <v>0</v>
      </c>
      <c r="Z527" s="214">
        <f t="shared" si="177"/>
        <v>1</v>
      </c>
      <c r="AA527" s="214">
        <f t="shared" si="178"/>
        <v>1</v>
      </c>
      <c r="AB527" s="215" t="str">
        <f t="shared" si="179"/>
        <v>B</v>
      </c>
      <c r="AC527" s="215" t="str">
        <f t="shared" si="180"/>
        <v>3B</v>
      </c>
      <c r="AD527" s="216"/>
      <c r="AE527" s="216"/>
      <c r="AF527" s="434">
        <f>IFERROR(INDEX(Raw_DATA!L:L,MATCH(Risk7_PlusY67!$D527,Raw_DATA!$A:$A,0)),"")</f>
        <v>1.31</v>
      </c>
      <c r="AG527" s="434">
        <f>IFERROR(INDEX(AVGGroup!$D$5:$D$21,MATCH(Risk7_PlusY67!$H527,AVGGroup!$C$5:$C$21,0)),"")</f>
        <v>-4.4400000000000004</v>
      </c>
      <c r="AH527" s="434">
        <f>IFERROR(INDEX(Raw_DATA!M:M,MATCH(Risk7_PlusY67!$D527,Raw_DATA!$A:$A,0)),"")</f>
        <v>-3.78</v>
      </c>
      <c r="AI527" s="435">
        <f>IFERROR(INDEX(AVGGroup!$F$5:$F$21,MATCH(Risk7_PlusY67!$H527,AVGGroup!$C$5:$C$21,0)),"")</f>
        <v>-7.31</v>
      </c>
      <c r="AJ527" s="401">
        <f>IFERROR(INDEX(Raw_DATA!N:N,MATCH(Risk7_PlusY67!$D527,Raw_DATA!$A:$A,0)),"")</f>
        <v>280</v>
      </c>
      <c r="AK527" s="401">
        <f>IFERROR(INDEX(Raw_DATA!O:O,MATCH(Risk7_PlusY67!$D527,Raw_DATA!$A:$A,0)),"")</f>
        <v>51</v>
      </c>
      <c r="AL527" s="401">
        <f>IFERROR(INDEX(Raw_DATA!P:P,MATCH(Risk7_PlusY67!$D527,Raw_DATA!$A:$A,0)),"")</f>
        <v>92</v>
      </c>
      <c r="AM527" s="401">
        <f>IFERROR(INDEX(Raw_DATA!Q:Q,MATCH(Risk7_PlusY67!$D527,Raw_DATA!$A:$A,0)),"")</f>
        <v>83</v>
      </c>
      <c r="AN527" s="401">
        <f>IFERROR(INDEX(Raw_DATA!R:R,MATCH(Risk7_PlusY67!$D527,Raw_DATA!$A:$A,0)),"")</f>
        <v>53</v>
      </c>
      <c r="AO527" s="407"/>
      <c r="AP527" s="411" t="b">
        <f>AB527=AY527</f>
        <v>1</v>
      </c>
      <c r="AQ527" s="340">
        <f t="shared" si="181"/>
        <v>1</v>
      </c>
      <c r="AR527" s="123">
        <f t="shared" si="182"/>
        <v>1</v>
      </c>
      <c r="AS527" s="123">
        <f t="shared" si="183"/>
        <v>1</v>
      </c>
      <c r="AT527" s="123">
        <f>IF(OR(AND((K527&lt;0.8),(BE527&gt;180)),AND((K527&lt;0.8),(BE527&lt;10)),AND((K527&gt;=0.8),(BE527&lt;10)),AND((K527&gt;=0.8),(BE527&gt;90))),0,1)</f>
        <v>0</v>
      </c>
      <c r="AU527" s="123">
        <f t="shared" si="184"/>
        <v>1</v>
      </c>
      <c r="AV527" s="123">
        <f t="shared" si="185"/>
        <v>0</v>
      </c>
      <c r="AW527" s="123">
        <f t="shared" si="186"/>
        <v>1</v>
      </c>
      <c r="AX527" s="123">
        <f t="shared" si="187"/>
        <v>1</v>
      </c>
      <c r="AY527" s="416" t="str">
        <f t="shared" si="188"/>
        <v>B</v>
      </c>
      <c r="AZ527" s="416" t="str">
        <f>R527&amp;AY527</f>
        <v>3B</v>
      </c>
      <c r="BA527" s="417">
        <f>IFERROR(INDEX(Raw_DATA!L:L,MATCH(Risk7_PlusY67!$D527,Raw_DATA!$A:$A,0)),"")</f>
        <v>1.31</v>
      </c>
      <c r="BB527" s="417">
        <f>IFERROR(INDEX(AVGGroup!$H$5:$H$21,MATCH(Risk7_PlusY67!$BJ527,AVGGroup!$C$5:$C$21,0)),"")</f>
        <v>-4.4400000000000004</v>
      </c>
      <c r="BC527" s="417">
        <f>IFERROR(INDEX(Raw_DATA!M:M,MATCH(Risk7_PlusY67!$D527,Raw_DATA!$A:$A,0)),"")</f>
        <v>-3.78</v>
      </c>
      <c r="BD527" s="418">
        <f>IFERROR(INDEX(AVGGroup!$J$5:$J$21,MATCH(Risk7_PlusY67!$BJ527,AVGGroup!$C$5:$C$21,0)),"")</f>
        <v>-7.31</v>
      </c>
      <c r="BE527" s="407">
        <f>IFERROR(INDEX(Raw_DATA!N:N,MATCH(Risk7_PlusY67!$D527,Raw_DATA!$A:$A,0)),"")</f>
        <v>280</v>
      </c>
      <c r="BF527" s="407">
        <f>IFERROR(INDEX(Raw_DATA!O:O,MATCH(Risk7_PlusY67!$D527,Raw_DATA!$A:$A,0)),"")</f>
        <v>51</v>
      </c>
      <c r="BG527" s="407">
        <f>IFERROR(INDEX(Raw_DATA!P:P,MATCH(Risk7_PlusY67!$D527,Raw_DATA!$A:$A,0)),"")</f>
        <v>92</v>
      </c>
      <c r="BH527" s="407">
        <f>IFERROR(INDEX(Raw_DATA!Q:Q,MATCH(Risk7_PlusY67!$D527,Raw_DATA!$A:$A,0)),"")</f>
        <v>83</v>
      </c>
      <c r="BI527" s="407">
        <f>IFERROR(INDEX(Raw_DATA!R:R,MATCH(Risk7_PlusY67!$D527,Raw_DATA!$A:$A,0)),"")</f>
        <v>53</v>
      </c>
      <c r="BJ527" s="124" t="str">
        <f>INDEX('Org2567'!$BM:$BM,MATCH(Risk7_PlusY67!D527,'Org2567'!$D:$D,0))</f>
        <v>รพช.M2 B&lt;=100</v>
      </c>
    </row>
    <row r="528" spans="1:62" x14ac:dyDescent="0.7">
      <c r="A528" s="206">
        <f>IF(ISBLANK(D528),"",COUNTA($D$3:D528))</f>
        <v>526</v>
      </c>
      <c r="B528" s="207">
        <f>IFERROR(INDEX(ID!$E:$E,MATCH(Risk7_PlusY67!$D528,ID!$A:$A,0)),"")</f>
        <v>8</v>
      </c>
      <c r="C528" s="207" t="str">
        <f>IFERROR(INDEX(ID!$I:$I,MATCH(Risk7_PlusY67!$D528,ID!$A:$A,0)),"")</f>
        <v>เลย</v>
      </c>
      <c r="D528" s="295" t="s">
        <v>529</v>
      </c>
      <c r="E528" s="207" t="str">
        <f>IFERROR(INDEX(ID!$C:$C,MATCH(Risk7_PlusY67!$D528,ID!$A:$A,0)),"")</f>
        <v>เอราวัณ,รพช.</v>
      </c>
      <c r="F528" s="207" t="str">
        <f>IFERROR(INDEX(ID!$G:$G,MATCH(Risk7_PlusY67!$D528,ID!$A:$A,0)),"")</f>
        <v>รพช.</v>
      </c>
      <c r="G528" s="206">
        <f>IFERROR(INDEX(ID!$J:$J,MATCH(Risk7_PlusY67!$D528,ID!$A:$A,0)),"")</f>
        <v>32</v>
      </c>
      <c r="H528" s="208" t="str">
        <f>IFERROR(INDEX(ID!$P:$P,MATCH(Risk7_PlusY67!$D528,ID!$A:$A,0)),"")</f>
        <v>รพช.F2 P30,000-60,000</v>
      </c>
      <c r="I528" s="209">
        <f>IFERROR(INDEX(Raw_DATA!E:E,MATCH(Risk7_PlusY67!$D528,Raw_DATA!$A:$A,0)),"")</f>
        <v>3.08</v>
      </c>
      <c r="J528" s="209">
        <f>IFERROR(INDEX(Raw_DATA!F:F,MATCH(Risk7_PlusY67!$D528,Raw_DATA!$A:$A,0)),"")</f>
        <v>2.85</v>
      </c>
      <c r="K528" s="209">
        <f>IFERROR(INDEX(Raw_DATA!G:G,MATCH(Risk7_PlusY67!$D528,Raw_DATA!$A:$A,0)),"")</f>
        <v>2.29</v>
      </c>
      <c r="L528" s="209">
        <f>IFERROR(INDEX(Raw_DATA!H:H,MATCH(Risk7_PlusY67!$D528,Raw_DATA!$A:$A,0)),"")</f>
        <v>26752489.43</v>
      </c>
      <c r="M528" s="210">
        <f>IFERROR(INDEX(Raw_DATA!I:I,MATCH(Risk7_PlusY67!$D528,Raw_DATA!$A:$A,0)),"")</f>
        <v>-21333406.539999999</v>
      </c>
      <c r="N528" s="206">
        <f t="shared" si="168"/>
        <v>0</v>
      </c>
      <c r="O528" s="206">
        <f t="shared" si="169"/>
        <v>1</v>
      </c>
      <c r="P528" s="206">
        <f t="shared" si="171"/>
        <v>0</v>
      </c>
      <c r="Q528" s="211">
        <f t="shared" si="172"/>
        <v>15</v>
      </c>
      <c r="R528" s="206">
        <f t="shared" si="170"/>
        <v>1</v>
      </c>
      <c r="S528" s="212">
        <f>IFERROR(INDEX(Raw_DATA!J:J,MATCH(Risk7_PlusY67!$D528,Raw_DATA!$A:$A,0)),"")</f>
        <v>-14496734.810000001</v>
      </c>
      <c r="T528" s="213">
        <f>IFERROR(INDEX(Raw_DATA!K:K,MATCH(Risk7_PlusY67!$D528,Raw_DATA!$A:$A,0)),"")</f>
        <v>16616158.85</v>
      </c>
      <c r="U528" s="214">
        <f t="shared" si="173"/>
        <v>0</v>
      </c>
      <c r="V528" s="214">
        <f t="shared" si="174"/>
        <v>0</v>
      </c>
      <c r="W528" s="214">
        <f>IF(OR(AND((K528&lt;0.8),(AJ528&gt;180)),AND((K528&lt;0.8),(AJ528&lt;10)),AND((K528&gt;=0.8),(AJ528&lt;10)),AND((K528&gt;=0.8),(AJ528&gt;90))),0,1)</f>
        <v>0</v>
      </c>
      <c r="X528" s="214">
        <f t="shared" si="175"/>
        <v>1</v>
      </c>
      <c r="Y528" s="214">
        <f t="shared" si="176"/>
        <v>0</v>
      </c>
      <c r="Z528" s="214">
        <f t="shared" si="177"/>
        <v>1</v>
      </c>
      <c r="AA528" s="214">
        <f t="shared" si="178"/>
        <v>1</v>
      </c>
      <c r="AB528" s="215" t="str">
        <f t="shared" si="179"/>
        <v>C</v>
      </c>
      <c r="AC528" s="215" t="str">
        <f t="shared" si="180"/>
        <v>1C</v>
      </c>
      <c r="AD528" s="216"/>
      <c r="AE528" s="216"/>
      <c r="AF528" s="434">
        <f>IFERROR(INDEX(Raw_DATA!L:L,MATCH(Risk7_PlusY67!$D528,Raw_DATA!$A:$A,0)),"")</f>
        <v>-16.18</v>
      </c>
      <c r="AG528" s="434">
        <f>IFERROR(INDEX(AVGGroup!$D$5:$D$21,MATCH(Risk7_PlusY67!$H528,AVGGroup!$C$5:$C$21,0)),"")</f>
        <v>-4.37</v>
      </c>
      <c r="AH528" s="434">
        <f>IFERROR(INDEX(Raw_DATA!M:M,MATCH(Risk7_PlusY67!$D528,Raw_DATA!$A:$A,0)),"")</f>
        <v>-24.54</v>
      </c>
      <c r="AI528" s="435">
        <f>IFERROR(INDEX(AVGGroup!$F$5:$F$21,MATCH(Risk7_PlusY67!$H528,AVGGroup!$C$5:$C$21,0)),"")</f>
        <v>-9.19</v>
      </c>
      <c r="AJ528" s="401">
        <f>IFERROR(INDEX(Raw_DATA!N:N,MATCH(Risk7_PlusY67!$D528,Raw_DATA!$A:$A,0)),"")</f>
        <v>117</v>
      </c>
      <c r="AK528" s="401">
        <f>IFERROR(INDEX(Raw_DATA!O:O,MATCH(Risk7_PlusY67!$D528,Raw_DATA!$A:$A,0)),"")</f>
        <v>40</v>
      </c>
      <c r="AL528" s="401">
        <f>IFERROR(INDEX(Raw_DATA!P:P,MATCH(Risk7_PlusY67!$D528,Raw_DATA!$A:$A,0)),"")</f>
        <v>66</v>
      </c>
      <c r="AM528" s="401">
        <f>IFERROR(INDEX(Raw_DATA!Q:Q,MATCH(Risk7_PlusY67!$D528,Raw_DATA!$A:$A,0)),"")</f>
        <v>96</v>
      </c>
      <c r="AN528" s="401">
        <f>IFERROR(INDEX(Raw_DATA!R:R,MATCH(Risk7_PlusY67!$D528,Raw_DATA!$A:$A,0)),"")</f>
        <v>44</v>
      </c>
      <c r="AO528" s="407"/>
      <c r="AP528" s="411" t="b">
        <f>AB528=AY528</f>
        <v>1</v>
      </c>
      <c r="AQ528" s="340">
        <f t="shared" si="181"/>
        <v>1</v>
      </c>
      <c r="AR528" s="123">
        <f t="shared" si="182"/>
        <v>0</v>
      </c>
      <c r="AS528" s="123">
        <f t="shared" si="183"/>
        <v>0</v>
      </c>
      <c r="AT528" s="123">
        <f>IF(OR(AND((K528&lt;0.8),(BE528&gt;180)),AND((K528&lt;0.8),(BE528&lt;10)),AND((K528&gt;=0.8),(BE528&lt;10)),AND((K528&gt;=0.8),(BE528&gt;90))),0,1)</f>
        <v>0</v>
      </c>
      <c r="AU528" s="123">
        <f t="shared" si="184"/>
        <v>1</v>
      </c>
      <c r="AV528" s="123">
        <f t="shared" si="185"/>
        <v>0</v>
      </c>
      <c r="AW528" s="123">
        <f t="shared" si="186"/>
        <v>1</v>
      </c>
      <c r="AX528" s="123">
        <f t="shared" si="187"/>
        <v>1</v>
      </c>
      <c r="AY528" s="416" t="str">
        <f t="shared" si="188"/>
        <v>C</v>
      </c>
      <c r="AZ528" s="416" t="str">
        <f>R528&amp;AY528</f>
        <v>1C</v>
      </c>
      <c r="BA528" s="417">
        <f>IFERROR(INDEX(Raw_DATA!L:L,MATCH(Risk7_PlusY67!$D528,Raw_DATA!$A:$A,0)),"")</f>
        <v>-16.18</v>
      </c>
      <c r="BB528" s="417">
        <f>IFERROR(INDEX(AVGGroup!$H$5:$H$21,MATCH(Risk7_PlusY67!$BJ528,AVGGroup!$C$5:$C$21,0)),"")</f>
        <v>-3.95</v>
      </c>
      <c r="BC528" s="417">
        <f>IFERROR(INDEX(Raw_DATA!M:M,MATCH(Risk7_PlusY67!$D528,Raw_DATA!$A:$A,0)),"")</f>
        <v>-24.54</v>
      </c>
      <c r="BD528" s="418">
        <f>IFERROR(INDEX(AVGGroup!$J$5:$J$21,MATCH(Risk7_PlusY67!$BJ528,AVGGroup!$C$5:$C$21,0)),"")</f>
        <v>-8.8800000000000008</v>
      </c>
      <c r="BE528" s="407">
        <f>IFERROR(INDEX(Raw_DATA!N:N,MATCH(Risk7_PlusY67!$D528,Raw_DATA!$A:$A,0)),"")</f>
        <v>117</v>
      </c>
      <c r="BF528" s="407">
        <f>IFERROR(INDEX(Raw_DATA!O:O,MATCH(Risk7_PlusY67!$D528,Raw_DATA!$A:$A,0)),"")</f>
        <v>40</v>
      </c>
      <c r="BG528" s="407">
        <f>IFERROR(INDEX(Raw_DATA!P:P,MATCH(Risk7_PlusY67!$D528,Raw_DATA!$A:$A,0)),"")</f>
        <v>66</v>
      </c>
      <c r="BH528" s="407">
        <f>IFERROR(INDEX(Raw_DATA!Q:Q,MATCH(Risk7_PlusY67!$D528,Raw_DATA!$A:$A,0)),"")</f>
        <v>96</v>
      </c>
      <c r="BI528" s="407">
        <f>IFERROR(INDEX(Raw_DATA!R:R,MATCH(Risk7_PlusY67!$D528,Raw_DATA!$A:$A,0)),"")</f>
        <v>44</v>
      </c>
      <c r="BJ528" s="124" t="str">
        <f>INDEX('Org2567'!$BM:$BM,MATCH(Risk7_PlusY67!D528,'Org2567'!$D:$D,0))</f>
        <v>รพช.F2 P30,000-60,000</v>
      </c>
    </row>
    <row r="529" spans="1:62" x14ac:dyDescent="0.7">
      <c r="A529" s="206">
        <f>IF(ISBLANK(D529),"",COUNTA($D$3:D529))</f>
        <v>527</v>
      </c>
      <c r="B529" s="207">
        <f>IFERROR(INDEX(ID!$E:$E,MATCH(Risk7_PlusY67!$D529,ID!$A:$A,0)),"")</f>
        <v>8</v>
      </c>
      <c r="C529" s="207" t="str">
        <f>IFERROR(INDEX(ID!$I:$I,MATCH(Risk7_PlusY67!$D529,ID!$A:$A,0)),"")</f>
        <v>เลย</v>
      </c>
      <c r="D529" s="295" t="s">
        <v>530</v>
      </c>
      <c r="E529" s="207" t="str">
        <f>IFERROR(INDEX(ID!$C:$C,MATCH(Risk7_PlusY67!$D529,ID!$A:$A,0)),"")</f>
        <v>หนองหิน,รพช.</v>
      </c>
      <c r="F529" s="207" t="str">
        <f>IFERROR(INDEX(ID!$G:$G,MATCH(Risk7_PlusY67!$D529,ID!$A:$A,0)),"")</f>
        <v>รพช.</v>
      </c>
      <c r="G529" s="206">
        <f>IFERROR(INDEX(ID!$J:$J,MATCH(Risk7_PlusY67!$D529,ID!$A:$A,0)),"")</f>
        <v>30</v>
      </c>
      <c r="H529" s="208" t="str">
        <f>IFERROR(INDEX(ID!$P:$P,MATCH(Risk7_PlusY67!$D529,ID!$A:$A,0)),"")</f>
        <v>รพช.F2 P&lt;=30,000</v>
      </c>
      <c r="I529" s="209">
        <f>IFERROR(INDEX(Raw_DATA!E:E,MATCH(Risk7_PlusY67!$D529,Raw_DATA!$A:$A,0)),"")</f>
        <v>1.1499999999999999</v>
      </c>
      <c r="J529" s="209">
        <f>IFERROR(INDEX(Raw_DATA!F:F,MATCH(Risk7_PlusY67!$D529,Raw_DATA!$A:$A,0)),"")</f>
        <v>0.98</v>
      </c>
      <c r="K529" s="209">
        <f>IFERROR(INDEX(Raw_DATA!G:G,MATCH(Risk7_PlusY67!$D529,Raw_DATA!$A:$A,0)),"")</f>
        <v>0.54</v>
      </c>
      <c r="L529" s="209">
        <f>IFERROR(INDEX(Raw_DATA!H:H,MATCH(Risk7_PlusY67!$D529,Raw_DATA!$A:$A,0)),"")</f>
        <v>2865490.05</v>
      </c>
      <c r="M529" s="210">
        <f>IFERROR(INDEX(Raw_DATA!I:I,MATCH(Risk7_PlusY67!$D529,Raw_DATA!$A:$A,0)),"")</f>
        <v>-17459065.170000002</v>
      </c>
      <c r="N529" s="206">
        <f t="shared" si="168"/>
        <v>3</v>
      </c>
      <c r="O529" s="206">
        <f t="shared" si="169"/>
        <v>1</v>
      </c>
      <c r="P529" s="206">
        <f t="shared" si="171"/>
        <v>2</v>
      </c>
      <c r="Q529" s="211">
        <f t="shared" si="172"/>
        <v>1.9</v>
      </c>
      <c r="R529" s="206">
        <f t="shared" si="170"/>
        <v>6</v>
      </c>
      <c r="S529" s="212">
        <f>IFERROR(INDEX(Raw_DATA!J:J,MATCH(Risk7_PlusY67!$D529,Raw_DATA!$A:$A,0)),"")</f>
        <v>-4890526.8899999997</v>
      </c>
      <c r="T529" s="213">
        <f>IFERROR(INDEX(Raw_DATA!K:K,MATCH(Risk7_PlusY67!$D529,Raw_DATA!$A:$A,0)),"")</f>
        <v>-8587601.8800000008</v>
      </c>
      <c r="U529" s="214">
        <f t="shared" si="173"/>
        <v>0</v>
      </c>
      <c r="V529" s="214">
        <f t="shared" si="174"/>
        <v>0</v>
      </c>
      <c r="W529" s="214">
        <f>IF(OR(AND((K529&lt;0.8),(AJ529&gt;180)),AND((K529&lt;0.8),(AJ529&lt;10)),AND((K529&gt;=0.8),(AJ529&lt;10)),AND((K529&gt;=0.8),(AJ529&gt;90))),0,1)</f>
        <v>0</v>
      </c>
      <c r="X529" s="214">
        <f t="shared" si="175"/>
        <v>1</v>
      </c>
      <c r="Y529" s="214">
        <f t="shared" si="176"/>
        <v>0</v>
      </c>
      <c r="Z529" s="214">
        <f t="shared" si="177"/>
        <v>1</v>
      </c>
      <c r="AA529" s="214">
        <f t="shared" si="178"/>
        <v>0</v>
      </c>
      <c r="AB529" s="215" t="str">
        <f t="shared" si="179"/>
        <v>C-</v>
      </c>
      <c r="AC529" s="215" t="str">
        <f t="shared" si="180"/>
        <v>6C-</v>
      </c>
      <c r="AD529" s="216"/>
      <c r="AE529" s="216"/>
      <c r="AF529" s="434">
        <f>IFERROR(INDEX(Raw_DATA!L:L,MATCH(Risk7_PlusY67!$D529,Raw_DATA!$A:$A,0)),"")</f>
        <v>-7.26</v>
      </c>
      <c r="AG529" s="434">
        <f>IFERROR(INDEX(AVGGroup!$D$5:$D$21,MATCH(Risk7_PlusY67!$H529,AVGGroup!$C$5:$C$21,0)),"")</f>
        <v>-3.55</v>
      </c>
      <c r="AH529" s="434">
        <f>IFERROR(INDEX(Raw_DATA!M:M,MATCH(Risk7_PlusY67!$D529,Raw_DATA!$A:$A,0)),"")</f>
        <v>-23.3</v>
      </c>
      <c r="AI529" s="435">
        <f>IFERROR(INDEX(AVGGroup!$F$5:$F$21,MATCH(Risk7_PlusY67!$H529,AVGGroup!$C$5:$C$21,0)),"")</f>
        <v>-10.199999999999999</v>
      </c>
      <c r="AJ529" s="401">
        <f>IFERROR(INDEX(Raw_DATA!N:N,MATCH(Risk7_PlusY67!$D529,Raw_DATA!$A:$A,0)),"")</f>
        <v>195</v>
      </c>
      <c r="AK529" s="401">
        <f>IFERROR(INDEX(Raw_DATA!O:O,MATCH(Risk7_PlusY67!$D529,Raw_DATA!$A:$A,0)),"")</f>
        <v>28</v>
      </c>
      <c r="AL529" s="401">
        <f>IFERROR(INDEX(Raw_DATA!P:P,MATCH(Risk7_PlusY67!$D529,Raw_DATA!$A:$A,0)),"")</f>
        <v>149</v>
      </c>
      <c r="AM529" s="401">
        <f>IFERROR(INDEX(Raw_DATA!Q:Q,MATCH(Risk7_PlusY67!$D529,Raw_DATA!$A:$A,0)),"")</f>
        <v>94</v>
      </c>
      <c r="AN529" s="401">
        <f>IFERROR(INDEX(Raw_DATA!R:R,MATCH(Risk7_PlusY67!$D529,Raw_DATA!$A:$A,0)),"")</f>
        <v>77</v>
      </c>
      <c r="AO529" s="407"/>
      <c r="AP529" s="411" t="b">
        <f>AB529=AY529</f>
        <v>1</v>
      </c>
      <c r="AQ529" s="340">
        <f t="shared" si="181"/>
        <v>1</v>
      </c>
      <c r="AR529" s="123">
        <f t="shared" si="182"/>
        <v>0</v>
      </c>
      <c r="AS529" s="123">
        <f t="shared" si="183"/>
        <v>0</v>
      </c>
      <c r="AT529" s="123">
        <f>IF(OR(AND((K529&lt;0.8),(BE529&gt;180)),AND((K529&lt;0.8),(BE529&lt;10)),AND((K529&gt;=0.8),(BE529&lt;10)),AND((K529&gt;=0.8),(BE529&gt;90))),0,1)</f>
        <v>0</v>
      </c>
      <c r="AU529" s="123">
        <f t="shared" si="184"/>
        <v>1</v>
      </c>
      <c r="AV529" s="123">
        <f t="shared" si="185"/>
        <v>0</v>
      </c>
      <c r="AW529" s="123">
        <f t="shared" si="186"/>
        <v>1</v>
      </c>
      <c r="AX529" s="123">
        <f t="shared" si="187"/>
        <v>0</v>
      </c>
      <c r="AY529" s="416" t="str">
        <f t="shared" si="188"/>
        <v>C-</v>
      </c>
      <c r="AZ529" s="416" t="str">
        <f>R529&amp;AY529</f>
        <v>6C-</v>
      </c>
      <c r="BA529" s="417">
        <f>IFERROR(INDEX(Raw_DATA!L:L,MATCH(Risk7_PlusY67!$D529,Raw_DATA!$A:$A,0)),"")</f>
        <v>-7.26</v>
      </c>
      <c r="BB529" s="417">
        <f>IFERROR(INDEX(AVGGroup!$H$5:$H$21,MATCH(Risk7_PlusY67!$BJ529,AVGGroup!$C$5:$C$21,0)),"")</f>
        <v>-3.54</v>
      </c>
      <c r="BC529" s="417">
        <f>IFERROR(INDEX(Raw_DATA!M:M,MATCH(Risk7_PlusY67!$D529,Raw_DATA!$A:$A,0)),"")</f>
        <v>-23.3</v>
      </c>
      <c r="BD529" s="418">
        <f>IFERROR(INDEX(AVGGroup!$J$5:$J$21,MATCH(Risk7_PlusY67!$BJ529,AVGGroup!$C$5:$C$21,0)),"")</f>
        <v>-10.199999999999999</v>
      </c>
      <c r="BE529" s="407">
        <f>IFERROR(INDEX(Raw_DATA!N:N,MATCH(Risk7_PlusY67!$D529,Raw_DATA!$A:$A,0)),"")</f>
        <v>195</v>
      </c>
      <c r="BF529" s="407">
        <f>IFERROR(INDEX(Raw_DATA!O:O,MATCH(Risk7_PlusY67!$D529,Raw_DATA!$A:$A,0)),"")</f>
        <v>28</v>
      </c>
      <c r="BG529" s="407">
        <f>IFERROR(INDEX(Raw_DATA!P:P,MATCH(Risk7_PlusY67!$D529,Raw_DATA!$A:$A,0)),"")</f>
        <v>149</v>
      </c>
      <c r="BH529" s="407">
        <f>IFERROR(INDEX(Raw_DATA!Q:Q,MATCH(Risk7_PlusY67!$D529,Raw_DATA!$A:$A,0)),"")</f>
        <v>94</v>
      </c>
      <c r="BI529" s="407">
        <f>IFERROR(INDEX(Raw_DATA!R:R,MATCH(Risk7_PlusY67!$D529,Raw_DATA!$A:$A,0)),"")</f>
        <v>77</v>
      </c>
      <c r="BJ529" s="124" t="str">
        <f>INDEX('Org2567'!$BM:$BM,MATCH(Risk7_PlusY67!D529,'Org2567'!$D:$D,0))</f>
        <v>รพช.F2 P&lt;=30,000</v>
      </c>
    </row>
    <row r="530" spans="1:62" x14ac:dyDescent="0.7">
      <c r="A530" s="206">
        <f>IF(ISBLANK(D530),"",COUNTA($D$3:D530))</f>
        <v>528</v>
      </c>
      <c r="B530" s="207">
        <f>IFERROR(INDEX(ID!$E:$E,MATCH(Risk7_PlusY67!$D530,ID!$A:$A,0)),"")</f>
        <v>8</v>
      </c>
      <c r="C530" s="207" t="str">
        <f>IFERROR(INDEX(ID!$I:$I,MATCH(Risk7_PlusY67!$D530,ID!$A:$A,0)),"")</f>
        <v>สกลนคร</v>
      </c>
      <c r="D530" s="295" t="s">
        <v>531</v>
      </c>
      <c r="E530" s="207" t="str">
        <f>IFERROR(INDEX(ID!$C:$C,MATCH(Risk7_PlusY67!$D530,ID!$A:$A,0)),"")</f>
        <v>สกลนคร,รพศ.</v>
      </c>
      <c r="F530" s="207" t="str">
        <f>IFERROR(INDEX(ID!$G:$G,MATCH(Risk7_PlusY67!$D530,ID!$A:$A,0)),"")</f>
        <v>รพศ.</v>
      </c>
      <c r="G530" s="206">
        <f>IFERROR(INDEX(ID!$J:$J,MATCH(Risk7_PlusY67!$D530,ID!$A:$A,0)),"")</f>
        <v>907</v>
      </c>
      <c r="H530" s="208" t="str">
        <f>IFERROR(INDEX(ID!$P:$P,MATCH(Risk7_PlusY67!$D530,ID!$A:$A,0)),"")</f>
        <v>รพศ.A B&gt;700to1000</v>
      </c>
      <c r="I530" s="209">
        <f>IFERROR(INDEX(Raw_DATA!E:E,MATCH(Risk7_PlusY67!$D530,Raw_DATA!$A:$A,0)),"")</f>
        <v>3.39</v>
      </c>
      <c r="J530" s="209">
        <f>IFERROR(INDEX(Raw_DATA!F:F,MATCH(Risk7_PlusY67!$D530,Raw_DATA!$A:$A,0)),"")</f>
        <v>2.96</v>
      </c>
      <c r="K530" s="209">
        <f>IFERROR(INDEX(Raw_DATA!G:G,MATCH(Risk7_PlusY67!$D530,Raw_DATA!$A:$A,0)),"")</f>
        <v>0.63</v>
      </c>
      <c r="L530" s="209">
        <f>IFERROR(INDEX(Raw_DATA!H:H,MATCH(Risk7_PlusY67!$D530,Raw_DATA!$A:$A,0)),"")</f>
        <v>827245699.98000002</v>
      </c>
      <c r="M530" s="210">
        <f>IFERROR(INDEX(Raw_DATA!I:I,MATCH(Risk7_PlusY67!$D530,Raw_DATA!$A:$A,0)),"")</f>
        <v>335114727.45999998</v>
      </c>
      <c r="N530" s="206">
        <f t="shared" si="168"/>
        <v>1</v>
      </c>
      <c r="O530" s="206">
        <f t="shared" si="169"/>
        <v>0</v>
      </c>
      <c r="P530" s="206">
        <f t="shared" si="171"/>
        <v>0</v>
      </c>
      <c r="Q530" s="211" t="str">
        <f t="shared" si="172"/>
        <v/>
      </c>
      <c r="R530" s="206">
        <f t="shared" si="170"/>
        <v>1</v>
      </c>
      <c r="S530" s="212">
        <f>IFERROR(INDEX(Raw_DATA!J:J,MATCH(Risk7_PlusY67!$D530,Raw_DATA!$A:$A,0)),"")</f>
        <v>420107971.42000002</v>
      </c>
      <c r="T530" s="213">
        <f>IFERROR(INDEX(Raw_DATA!K:K,MATCH(Risk7_PlusY67!$D530,Raw_DATA!$A:$A,0)),"")</f>
        <v>-126620214.67</v>
      </c>
      <c r="U530" s="214">
        <f t="shared" si="173"/>
        <v>1</v>
      </c>
      <c r="V530" s="214">
        <f t="shared" si="174"/>
        <v>1</v>
      </c>
      <c r="W530" s="214">
        <f>IF(OR(AND((K530&lt;0.8),(AJ530&gt;180)),AND((K530&lt;0.8),(AJ530&lt;10)),AND((K530&gt;=0.8),(AJ530&lt;10)),AND((K530&gt;=0.8),(AJ530&gt;90))),0,1)</f>
        <v>1</v>
      </c>
      <c r="X530" s="214">
        <f t="shared" si="175"/>
        <v>0</v>
      </c>
      <c r="Y530" s="214">
        <f t="shared" si="176"/>
        <v>0</v>
      </c>
      <c r="Z530" s="214">
        <f t="shared" si="177"/>
        <v>1</v>
      </c>
      <c r="AA530" s="214">
        <f t="shared" si="178"/>
        <v>1</v>
      </c>
      <c r="AB530" s="215" t="str">
        <f t="shared" si="179"/>
        <v>B</v>
      </c>
      <c r="AC530" s="215" t="str">
        <f t="shared" si="180"/>
        <v>1B</v>
      </c>
      <c r="AD530" s="216"/>
      <c r="AE530" s="216"/>
      <c r="AF530" s="434">
        <f>IFERROR(INDEX(Raw_DATA!L:L,MATCH(Risk7_PlusY67!$D530,Raw_DATA!$A:$A,0)),"")</f>
        <v>14.9</v>
      </c>
      <c r="AG530" s="434">
        <f>IFERROR(INDEX(AVGGroup!$D$5:$D$21,MATCH(Risk7_PlusY67!$H530,AVGGroup!$C$5:$C$21,0)),"")</f>
        <v>5.87</v>
      </c>
      <c r="AH530" s="434">
        <f>IFERROR(INDEX(Raw_DATA!M:M,MATCH(Risk7_PlusY67!$D530,Raw_DATA!$A:$A,0)),"")</f>
        <v>13.19</v>
      </c>
      <c r="AI530" s="435">
        <f>IFERROR(INDEX(AVGGroup!$F$5:$F$21,MATCH(Risk7_PlusY67!$H530,AVGGroup!$C$5:$C$21,0)),"")</f>
        <v>2.31</v>
      </c>
      <c r="AJ530" s="401">
        <f>IFERROR(INDEX(Raw_DATA!N:N,MATCH(Risk7_PlusY67!$D530,Raw_DATA!$A:$A,0)),"")</f>
        <v>89</v>
      </c>
      <c r="AK530" s="401">
        <f>IFERROR(INDEX(Raw_DATA!O:O,MATCH(Risk7_PlusY67!$D530,Raw_DATA!$A:$A,0)),"")</f>
        <v>114</v>
      </c>
      <c r="AL530" s="401">
        <f>IFERROR(INDEX(Raw_DATA!P:P,MATCH(Risk7_PlusY67!$D530,Raw_DATA!$A:$A,0)),"")</f>
        <v>63</v>
      </c>
      <c r="AM530" s="401">
        <f>IFERROR(INDEX(Raw_DATA!Q:Q,MATCH(Risk7_PlusY67!$D530,Raw_DATA!$A:$A,0)),"")</f>
        <v>65</v>
      </c>
      <c r="AN530" s="401">
        <f>IFERROR(INDEX(Raw_DATA!R:R,MATCH(Risk7_PlusY67!$D530,Raw_DATA!$A:$A,0)),"")</f>
        <v>59</v>
      </c>
      <c r="AO530" s="407"/>
      <c r="AP530" s="411" t="b">
        <f>AB530=AY530</f>
        <v>1</v>
      </c>
      <c r="AQ530" s="340">
        <f t="shared" si="181"/>
        <v>0</v>
      </c>
      <c r="AR530" s="123">
        <f t="shared" si="182"/>
        <v>1</v>
      </c>
      <c r="AS530" s="123">
        <f t="shared" si="183"/>
        <v>1</v>
      </c>
      <c r="AT530" s="123">
        <f>IF(OR(AND((K530&lt;0.8),(BE530&gt;180)),AND((K530&lt;0.8),(BE530&lt;10)),AND((K530&gt;=0.8),(BE530&lt;10)),AND((K530&gt;=0.8),(BE530&gt;90))),0,1)</f>
        <v>1</v>
      </c>
      <c r="AU530" s="123">
        <f t="shared" si="184"/>
        <v>0</v>
      </c>
      <c r="AV530" s="123">
        <f t="shared" si="185"/>
        <v>0</v>
      </c>
      <c r="AW530" s="123">
        <f t="shared" si="186"/>
        <v>1</v>
      </c>
      <c r="AX530" s="123">
        <f t="shared" si="187"/>
        <v>1</v>
      </c>
      <c r="AY530" s="416" t="str">
        <f t="shared" si="188"/>
        <v>B</v>
      </c>
      <c r="AZ530" s="416" t="str">
        <f>R530&amp;AY530</f>
        <v>1B</v>
      </c>
      <c r="BA530" s="417">
        <f>IFERROR(INDEX(Raw_DATA!L:L,MATCH(Risk7_PlusY67!$D530,Raw_DATA!$A:$A,0)),"")</f>
        <v>14.9</v>
      </c>
      <c r="BB530" s="417">
        <f>IFERROR(INDEX(AVGGroup!$H$5:$H$21,MATCH(Risk7_PlusY67!$BJ530,AVGGroup!$C$5:$C$21,0)),"")</f>
        <v>5.88</v>
      </c>
      <c r="BC530" s="417">
        <f>IFERROR(INDEX(Raw_DATA!M:M,MATCH(Risk7_PlusY67!$D530,Raw_DATA!$A:$A,0)),"")</f>
        <v>13.19</v>
      </c>
      <c r="BD530" s="418">
        <f>IFERROR(INDEX(AVGGroup!$J$5:$J$21,MATCH(Risk7_PlusY67!$BJ530,AVGGroup!$C$5:$C$21,0)),"")</f>
        <v>2.31</v>
      </c>
      <c r="BE530" s="407">
        <f>IFERROR(INDEX(Raw_DATA!N:N,MATCH(Risk7_PlusY67!$D530,Raw_DATA!$A:$A,0)),"")</f>
        <v>89</v>
      </c>
      <c r="BF530" s="407">
        <f>IFERROR(INDEX(Raw_DATA!O:O,MATCH(Risk7_PlusY67!$D530,Raw_DATA!$A:$A,0)),"")</f>
        <v>114</v>
      </c>
      <c r="BG530" s="407">
        <f>IFERROR(INDEX(Raw_DATA!P:P,MATCH(Risk7_PlusY67!$D530,Raw_DATA!$A:$A,0)),"")</f>
        <v>63</v>
      </c>
      <c r="BH530" s="407">
        <f>IFERROR(INDEX(Raw_DATA!Q:Q,MATCH(Risk7_PlusY67!$D530,Raw_DATA!$A:$A,0)),"")</f>
        <v>65</v>
      </c>
      <c r="BI530" s="407">
        <f>IFERROR(INDEX(Raw_DATA!R:R,MATCH(Risk7_PlusY67!$D530,Raw_DATA!$A:$A,0)),"")</f>
        <v>59</v>
      </c>
      <c r="BJ530" s="124" t="str">
        <f>INDEX('Org2567'!$BM:$BM,MATCH(Risk7_PlusY67!D530,'Org2567'!$D:$D,0))</f>
        <v>รพศ.A B&gt;700to1000</v>
      </c>
    </row>
    <row r="531" spans="1:62" x14ac:dyDescent="0.7">
      <c r="A531" s="206">
        <f>IF(ISBLANK(D531),"",COUNTA($D$3:D531))</f>
        <v>529</v>
      </c>
      <c r="B531" s="207">
        <f>IFERROR(INDEX(ID!$E:$E,MATCH(Risk7_PlusY67!$D531,ID!$A:$A,0)),"")</f>
        <v>8</v>
      </c>
      <c r="C531" s="207" t="str">
        <f>IFERROR(INDEX(ID!$I:$I,MATCH(Risk7_PlusY67!$D531,ID!$A:$A,0)),"")</f>
        <v>สกลนคร</v>
      </c>
      <c r="D531" s="295" t="s">
        <v>532</v>
      </c>
      <c r="E531" s="207" t="str">
        <f>IFERROR(INDEX(ID!$C:$C,MATCH(Risk7_PlusY67!$D531,ID!$A:$A,0)),"")</f>
        <v>กุสุมาลย์,รพช.</v>
      </c>
      <c r="F531" s="207" t="str">
        <f>IFERROR(INDEX(ID!$G:$G,MATCH(Risk7_PlusY67!$D531,ID!$A:$A,0)),"")</f>
        <v>รพช.</v>
      </c>
      <c r="G531" s="206">
        <f>IFERROR(INDEX(ID!$J:$J,MATCH(Risk7_PlusY67!$D531,ID!$A:$A,0)),"")</f>
        <v>40</v>
      </c>
      <c r="H531" s="208" t="str">
        <f>IFERROR(INDEX(ID!$P:$P,MATCH(Risk7_PlusY67!$D531,ID!$A:$A,0)),"")</f>
        <v>รพช.F2 P30,000-60,000</v>
      </c>
      <c r="I531" s="209">
        <f>IFERROR(INDEX(Raw_DATA!E:E,MATCH(Risk7_PlusY67!$D531,Raw_DATA!$A:$A,0)),"")</f>
        <v>6.55</v>
      </c>
      <c r="J531" s="209">
        <f>IFERROR(INDEX(Raw_DATA!F:F,MATCH(Risk7_PlusY67!$D531,Raw_DATA!$A:$A,0)),"")</f>
        <v>6.22</v>
      </c>
      <c r="K531" s="209">
        <f>IFERROR(INDEX(Raw_DATA!G:G,MATCH(Risk7_PlusY67!$D531,Raw_DATA!$A:$A,0)),"")</f>
        <v>4.79</v>
      </c>
      <c r="L531" s="209">
        <f>IFERROR(INDEX(Raw_DATA!H:H,MATCH(Risk7_PlusY67!$D531,Raw_DATA!$A:$A,0)),"")</f>
        <v>51402198.450000003</v>
      </c>
      <c r="M531" s="210">
        <f>IFERROR(INDEX(Raw_DATA!I:I,MATCH(Risk7_PlusY67!$D531,Raw_DATA!$A:$A,0)),"")</f>
        <v>3608484.37</v>
      </c>
      <c r="N531" s="206">
        <f t="shared" si="168"/>
        <v>0</v>
      </c>
      <c r="O531" s="206">
        <f t="shared" si="169"/>
        <v>0</v>
      </c>
      <c r="P531" s="206">
        <f t="shared" si="171"/>
        <v>0</v>
      </c>
      <c r="Q531" s="211" t="str">
        <f t="shared" si="172"/>
        <v/>
      </c>
      <c r="R531" s="206">
        <f t="shared" si="170"/>
        <v>0</v>
      </c>
      <c r="S531" s="212">
        <f>IFERROR(INDEX(Raw_DATA!J:J,MATCH(Risk7_PlusY67!$D531,Raw_DATA!$A:$A,0)),"")</f>
        <v>5202806.7</v>
      </c>
      <c r="T531" s="213">
        <f>IFERROR(INDEX(Raw_DATA!K:K,MATCH(Risk7_PlusY67!$D531,Raw_DATA!$A:$A,0)),"")</f>
        <v>35050218.57</v>
      </c>
      <c r="U531" s="214">
        <f t="shared" si="173"/>
        <v>1</v>
      </c>
      <c r="V531" s="214">
        <f t="shared" si="174"/>
        <v>1</v>
      </c>
      <c r="W531" s="214">
        <f>IF(OR(AND((K531&lt;0.8),(AJ531&gt;180)),AND((K531&lt;0.8),(AJ531&lt;10)),AND((K531&gt;=0.8),(AJ531&lt;10)),AND((K531&gt;=0.8),(AJ531&gt;90))),0,1)</f>
        <v>1</v>
      </c>
      <c r="X531" s="214">
        <f t="shared" si="175"/>
        <v>1</v>
      </c>
      <c r="Y531" s="214">
        <f t="shared" si="176"/>
        <v>1</v>
      </c>
      <c r="Z531" s="214">
        <f t="shared" si="177"/>
        <v>1</v>
      </c>
      <c r="AA531" s="214">
        <f t="shared" si="178"/>
        <v>1</v>
      </c>
      <c r="AB531" s="215" t="str">
        <f t="shared" si="179"/>
        <v>A</v>
      </c>
      <c r="AC531" s="215" t="str">
        <f t="shared" si="180"/>
        <v>0A</v>
      </c>
      <c r="AD531" s="216"/>
      <c r="AE531" s="216"/>
      <c r="AF531" s="434">
        <f>IFERROR(INDEX(Raw_DATA!L:L,MATCH(Risk7_PlusY67!$D531,Raw_DATA!$A:$A,0)),"")</f>
        <v>4.41</v>
      </c>
      <c r="AG531" s="434">
        <f>IFERROR(INDEX(AVGGroup!$D$5:$D$21,MATCH(Risk7_PlusY67!$H531,AVGGroup!$C$5:$C$21,0)),"")</f>
        <v>-4.37</v>
      </c>
      <c r="AH531" s="434">
        <f>IFERROR(INDEX(Raw_DATA!M:M,MATCH(Risk7_PlusY67!$D531,Raw_DATA!$A:$A,0)),"")</f>
        <v>3.75</v>
      </c>
      <c r="AI531" s="435">
        <f>IFERROR(INDEX(AVGGroup!$F$5:$F$21,MATCH(Risk7_PlusY67!$H531,AVGGroup!$C$5:$C$21,0)),"")</f>
        <v>-9.19</v>
      </c>
      <c r="AJ531" s="401">
        <f>IFERROR(INDEX(Raw_DATA!N:N,MATCH(Risk7_PlusY67!$D531,Raw_DATA!$A:$A,0)),"")</f>
        <v>52</v>
      </c>
      <c r="AK531" s="401">
        <f>IFERROR(INDEX(Raw_DATA!O:O,MATCH(Risk7_PlusY67!$D531,Raw_DATA!$A:$A,0)),"")</f>
        <v>36</v>
      </c>
      <c r="AL531" s="401">
        <f>IFERROR(INDEX(Raw_DATA!P:P,MATCH(Risk7_PlusY67!$D531,Raw_DATA!$A:$A,0)),"")</f>
        <v>27</v>
      </c>
      <c r="AM531" s="401">
        <f>IFERROR(INDEX(Raw_DATA!Q:Q,MATCH(Risk7_PlusY67!$D531,Raw_DATA!$A:$A,0)),"")</f>
        <v>73</v>
      </c>
      <c r="AN531" s="401">
        <f>IFERROR(INDEX(Raw_DATA!R:R,MATCH(Risk7_PlusY67!$D531,Raw_DATA!$A:$A,0)),"")</f>
        <v>54</v>
      </c>
      <c r="AO531" s="407"/>
      <c r="AP531" s="411" t="b">
        <f>AB531=AY531</f>
        <v>1</v>
      </c>
      <c r="AQ531" s="340">
        <f t="shared" si="181"/>
        <v>0</v>
      </c>
      <c r="AR531" s="123">
        <f t="shared" si="182"/>
        <v>1</v>
      </c>
      <c r="AS531" s="123">
        <f t="shared" si="183"/>
        <v>1</v>
      </c>
      <c r="AT531" s="123">
        <f>IF(OR(AND((K531&lt;0.8),(BE531&gt;180)),AND((K531&lt;0.8),(BE531&lt;10)),AND((K531&gt;=0.8),(BE531&lt;10)),AND((K531&gt;=0.8),(BE531&gt;90))),0,1)</f>
        <v>1</v>
      </c>
      <c r="AU531" s="123">
        <f t="shared" si="184"/>
        <v>1</v>
      </c>
      <c r="AV531" s="123">
        <f t="shared" si="185"/>
        <v>1</v>
      </c>
      <c r="AW531" s="123">
        <f t="shared" si="186"/>
        <v>1</v>
      </c>
      <c r="AX531" s="123">
        <f t="shared" si="187"/>
        <v>1</v>
      </c>
      <c r="AY531" s="416" t="str">
        <f t="shared" si="188"/>
        <v>A</v>
      </c>
      <c r="AZ531" s="416" t="str">
        <f>R531&amp;AY531</f>
        <v>0A</v>
      </c>
      <c r="BA531" s="417">
        <f>IFERROR(INDEX(Raw_DATA!L:L,MATCH(Risk7_PlusY67!$D531,Raw_DATA!$A:$A,0)),"")</f>
        <v>4.41</v>
      </c>
      <c r="BB531" s="417">
        <f>IFERROR(INDEX(AVGGroup!$H$5:$H$21,MATCH(Risk7_PlusY67!$BJ531,AVGGroup!$C$5:$C$21,0)),"")</f>
        <v>-3.95</v>
      </c>
      <c r="BC531" s="417">
        <f>IFERROR(INDEX(Raw_DATA!M:M,MATCH(Risk7_PlusY67!$D531,Raw_DATA!$A:$A,0)),"")</f>
        <v>3.75</v>
      </c>
      <c r="BD531" s="418">
        <f>IFERROR(INDEX(AVGGroup!$J$5:$J$21,MATCH(Risk7_PlusY67!$BJ531,AVGGroup!$C$5:$C$21,0)),"")</f>
        <v>-8.8800000000000008</v>
      </c>
      <c r="BE531" s="407">
        <f>IFERROR(INDEX(Raw_DATA!N:N,MATCH(Risk7_PlusY67!$D531,Raw_DATA!$A:$A,0)),"")</f>
        <v>52</v>
      </c>
      <c r="BF531" s="407">
        <f>IFERROR(INDEX(Raw_DATA!O:O,MATCH(Risk7_PlusY67!$D531,Raw_DATA!$A:$A,0)),"")</f>
        <v>36</v>
      </c>
      <c r="BG531" s="407">
        <f>IFERROR(INDEX(Raw_DATA!P:P,MATCH(Risk7_PlusY67!$D531,Raw_DATA!$A:$A,0)),"")</f>
        <v>27</v>
      </c>
      <c r="BH531" s="407">
        <f>IFERROR(INDEX(Raw_DATA!Q:Q,MATCH(Risk7_PlusY67!$D531,Raw_DATA!$A:$A,0)),"")</f>
        <v>73</v>
      </c>
      <c r="BI531" s="407">
        <f>IFERROR(INDEX(Raw_DATA!R:R,MATCH(Risk7_PlusY67!$D531,Raw_DATA!$A:$A,0)),"")</f>
        <v>54</v>
      </c>
      <c r="BJ531" s="124" t="str">
        <f>INDEX('Org2567'!$BM:$BM,MATCH(Risk7_PlusY67!D531,'Org2567'!$D:$D,0))</f>
        <v>รพช.F2 P30,000-60,000</v>
      </c>
    </row>
    <row r="532" spans="1:62" x14ac:dyDescent="0.7">
      <c r="A532" s="206">
        <f>IF(ISBLANK(D532),"",COUNTA($D$3:D532))</f>
        <v>530</v>
      </c>
      <c r="B532" s="207">
        <f>IFERROR(INDEX(ID!$E:$E,MATCH(Risk7_PlusY67!$D532,ID!$A:$A,0)),"")</f>
        <v>8</v>
      </c>
      <c r="C532" s="207" t="str">
        <f>IFERROR(INDEX(ID!$I:$I,MATCH(Risk7_PlusY67!$D532,ID!$A:$A,0)),"")</f>
        <v>สกลนคร</v>
      </c>
      <c r="D532" s="295" t="s">
        <v>533</v>
      </c>
      <c r="E532" s="207" t="str">
        <f>IFERROR(INDEX(ID!$C:$C,MATCH(Risk7_PlusY67!$D532,ID!$A:$A,0)),"")</f>
        <v>กุดบาก,รพช.</v>
      </c>
      <c r="F532" s="207" t="str">
        <f>IFERROR(INDEX(ID!$G:$G,MATCH(Risk7_PlusY67!$D532,ID!$A:$A,0)),"")</f>
        <v>รพช.</v>
      </c>
      <c r="G532" s="206">
        <f>IFERROR(INDEX(ID!$J:$J,MATCH(Risk7_PlusY67!$D532,ID!$A:$A,0)),"")</f>
        <v>39</v>
      </c>
      <c r="H532" s="208" t="str">
        <f>IFERROR(INDEX(ID!$P:$P,MATCH(Risk7_PlusY67!$D532,ID!$A:$A,0)),"")</f>
        <v>รพช.F2 P&lt;=30,000</v>
      </c>
      <c r="I532" s="209">
        <f>IFERROR(INDEX(Raw_DATA!E:E,MATCH(Risk7_PlusY67!$D532,Raw_DATA!$A:$A,0)),"")</f>
        <v>5.31</v>
      </c>
      <c r="J532" s="209">
        <f>IFERROR(INDEX(Raw_DATA!F:F,MATCH(Risk7_PlusY67!$D532,Raw_DATA!$A:$A,0)),"")</f>
        <v>4.95</v>
      </c>
      <c r="K532" s="209">
        <f>IFERROR(INDEX(Raw_DATA!G:G,MATCH(Risk7_PlusY67!$D532,Raw_DATA!$A:$A,0)),"")</f>
        <v>3.74</v>
      </c>
      <c r="L532" s="209">
        <f>IFERROR(INDEX(Raw_DATA!H:H,MATCH(Risk7_PlusY67!$D532,Raw_DATA!$A:$A,0)),"")</f>
        <v>25678647.420000002</v>
      </c>
      <c r="M532" s="210">
        <f>IFERROR(INDEX(Raw_DATA!I:I,MATCH(Risk7_PlusY67!$D532,Raw_DATA!$A:$A,0)),"")</f>
        <v>560850.1</v>
      </c>
      <c r="N532" s="206">
        <f t="shared" si="168"/>
        <v>0</v>
      </c>
      <c r="O532" s="206">
        <f t="shared" si="169"/>
        <v>0</v>
      </c>
      <c r="P532" s="206">
        <f t="shared" si="171"/>
        <v>0</v>
      </c>
      <c r="Q532" s="211" t="str">
        <f t="shared" si="172"/>
        <v/>
      </c>
      <c r="R532" s="206">
        <f t="shared" si="170"/>
        <v>0</v>
      </c>
      <c r="S532" s="212">
        <f>IFERROR(INDEX(Raw_DATA!J:J,MATCH(Risk7_PlusY67!$D532,Raw_DATA!$A:$A,0)),"")</f>
        <v>2461092.61</v>
      </c>
      <c r="T532" s="213">
        <f>IFERROR(INDEX(Raw_DATA!K:K,MATCH(Risk7_PlusY67!$D532,Raw_DATA!$A:$A,0)),"")</f>
        <v>16270730.189999999</v>
      </c>
      <c r="U532" s="214">
        <f t="shared" si="173"/>
        <v>1</v>
      </c>
      <c r="V532" s="214">
        <f t="shared" si="174"/>
        <v>1</v>
      </c>
      <c r="W532" s="214">
        <f>IF(OR(AND((K532&lt;0.8),(AJ532&gt;180)),AND((K532&lt;0.8),(AJ532&lt;10)),AND((K532&gt;=0.8),(AJ532&lt;10)),AND((K532&gt;=0.8),(AJ532&gt;90))),0,1)</f>
        <v>0</v>
      </c>
      <c r="X532" s="214">
        <f t="shared" si="175"/>
        <v>1</v>
      </c>
      <c r="Y532" s="214">
        <f t="shared" si="176"/>
        <v>1</v>
      </c>
      <c r="Z532" s="214">
        <f t="shared" si="177"/>
        <v>1</v>
      </c>
      <c r="AA532" s="214">
        <f t="shared" si="178"/>
        <v>1</v>
      </c>
      <c r="AB532" s="215" t="str">
        <f t="shared" si="179"/>
        <v>A-</v>
      </c>
      <c r="AC532" s="215" t="str">
        <f t="shared" si="180"/>
        <v>0A-</v>
      </c>
      <c r="AD532" s="216"/>
      <c r="AE532" s="216"/>
      <c r="AF532" s="434">
        <f>IFERROR(INDEX(Raw_DATA!L:L,MATCH(Risk7_PlusY67!$D532,Raw_DATA!$A:$A,0)),"")</f>
        <v>2.75</v>
      </c>
      <c r="AG532" s="434">
        <f>IFERROR(INDEX(AVGGroup!$D$5:$D$21,MATCH(Risk7_PlusY67!$H532,AVGGroup!$C$5:$C$21,0)),"")</f>
        <v>-3.55</v>
      </c>
      <c r="AH532" s="434">
        <f>IFERROR(INDEX(Raw_DATA!M:M,MATCH(Risk7_PlusY67!$D532,Raw_DATA!$A:$A,0)),"")</f>
        <v>1.01</v>
      </c>
      <c r="AI532" s="435">
        <f>IFERROR(INDEX(AVGGroup!$F$5:$F$21,MATCH(Risk7_PlusY67!$H532,AVGGroup!$C$5:$C$21,0)),"")</f>
        <v>-10.199999999999999</v>
      </c>
      <c r="AJ532" s="401">
        <f>IFERROR(INDEX(Raw_DATA!N:N,MATCH(Risk7_PlusY67!$D532,Raw_DATA!$A:$A,0)),"")</f>
        <v>93</v>
      </c>
      <c r="AK532" s="401">
        <f>IFERROR(INDEX(Raw_DATA!O:O,MATCH(Risk7_PlusY67!$D532,Raw_DATA!$A:$A,0)),"")</f>
        <v>16</v>
      </c>
      <c r="AL532" s="401">
        <f>IFERROR(INDEX(Raw_DATA!P:P,MATCH(Risk7_PlusY67!$D532,Raw_DATA!$A:$A,0)),"")</f>
        <v>56</v>
      </c>
      <c r="AM532" s="401">
        <f>IFERROR(INDEX(Raw_DATA!Q:Q,MATCH(Risk7_PlusY67!$D532,Raw_DATA!$A:$A,0)),"")</f>
        <v>84</v>
      </c>
      <c r="AN532" s="401">
        <f>IFERROR(INDEX(Raw_DATA!R:R,MATCH(Risk7_PlusY67!$D532,Raw_DATA!$A:$A,0)),"")</f>
        <v>53</v>
      </c>
      <c r="AO532" s="407"/>
      <c r="AP532" s="411" t="b">
        <f>AB532=AY532</f>
        <v>1</v>
      </c>
      <c r="AQ532" s="340">
        <f t="shared" si="181"/>
        <v>0</v>
      </c>
      <c r="AR532" s="123">
        <f t="shared" si="182"/>
        <v>1</v>
      </c>
      <c r="AS532" s="123">
        <f t="shared" si="183"/>
        <v>1</v>
      </c>
      <c r="AT532" s="123">
        <f>IF(OR(AND((K532&lt;0.8),(BE532&gt;180)),AND((K532&lt;0.8),(BE532&lt;10)),AND((K532&gt;=0.8),(BE532&lt;10)),AND((K532&gt;=0.8),(BE532&gt;90))),0,1)</f>
        <v>0</v>
      </c>
      <c r="AU532" s="123">
        <f t="shared" si="184"/>
        <v>1</v>
      </c>
      <c r="AV532" s="123">
        <f t="shared" si="185"/>
        <v>1</v>
      </c>
      <c r="AW532" s="123">
        <f t="shared" si="186"/>
        <v>1</v>
      </c>
      <c r="AX532" s="123">
        <f t="shared" si="187"/>
        <v>1</v>
      </c>
      <c r="AY532" s="416" t="str">
        <f t="shared" si="188"/>
        <v>A-</v>
      </c>
      <c r="AZ532" s="416" t="str">
        <f>R532&amp;AY532</f>
        <v>0A-</v>
      </c>
      <c r="BA532" s="417">
        <f>IFERROR(INDEX(Raw_DATA!L:L,MATCH(Risk7_PlusY67!$D532,Raw_DATA!$A:$A,0)),"")</f>
        <v>2.75</v>
      </c>
      <c r="BB532" s="417">
        <f>IFERROR(INDEX(AVGGroup!$H$5:$H$21,MATCH(Risk7_PlusY67!$BJ532,AVGGroup!$C$5:$C$21,0)),"")</f>
        <v>-3.54</v>
      </c>
      <c r="BC532" s="417">
        <f>IFERROR(INDEX(Raw_DATA!M:M,MATCH(Risk7_PlusY67!$D532,Raw_DATA!$A:$A,0)),"")</f>
        <v>1.01</v>
      </c>
      <c r="BD532" s="418">
        <f>IFERROR(INDEX(AVGGroup!$J$5:$J$21,MATCH(Risk7_PlusY67!$BJ532,AVGGroup!$C$5:$C$21,0)),"")</f>
        <v>-10.199999999999999</v>
      </c>
      <c r="BE532" s="407">
        <f>IFERROR(INDEX(Raw_DATA!N:N,MATCH(Risk7_PlusY67!$D532,Raw_DATA!$A:$A,0)),"")</f>
        <v>93</v>
      </c>
      <c r="BF532" s="407">
        <f>IFERROR(INDEX(Raw_DATA!O:O,MATCH(Risk7_PlusY67!$D532,Raw_DATA!$A:$A,0)),"")</f>
        <v>16</v>
      </c>
      <c r="BG532" s="407">
        <f>IFERROR(INDEX(Raw_DATA!P:P,MATCH(Risk7_PlusY67!$D532,Raw_DATA!$A:$A,0)),"")</f>
        <v>56</v>
      </c>
      <c r="BH532" s="407">
        <f>IFERROR(INDEX(Raw_DATA!Q:Q,MATCH(Risk7_PlusY67!$D532,Raw_DATA!$A:$A,0)),"")</f>
        <v>84</v>
      </c>
      <c r="BI532" s="407">
        <f>IFERROR(INDEX(Raw_DATA!R:R,MATCH(Risk7_PlusY67!$D532,Raw_DATA!$A:$A,0)),"")</f>
        <v>53</v>
      </c>
      <c r="BJ532" s="124" t="str">
        <f>INDEX('Org2567'!$BM:$BM,MATCH(Risk7_PlusY67!D532,'Org2567'!$D:$D,0))</f>
        <v>รพช.F2 P&lt;=30,000</v>
      </c>
    </row>
    <row r="533" spans="1:62" x14ac:dyDescent="0.7">
      <c r="A533" s="206">
        <f>IF(ISBLANK(D533),"",COUNTA($D$3:D533))</f>
        <v>531</v>
      </c>
      <c r="B533" s="207">
        <f>IFERROR(INDEX(ID!$E:$E,MATCH(Risk7_PlusY67!$D533,ID!$A:$A,0)),"")</f>
        <v>8</v>
      </c>
      <c r="C533" s="207" t="str">
        <f>IFERROR(INDEX(ID!$I:$I,MATCH(Risk7_PlusY67!$D533,ID!$A:$A,0)),"")</f>
        <v>สกลนคร</v>
      </c>
      <c r="D533" s="295" t="s">
        <v>534</v>
      </c>
      <c r="E533" s="207" t="str">
        <f>IFERROR(INDEX(ID!$C:$C,MATCH(Risk7_PlusY67!$D533,ID!$A:$A,0)),"")</f>
        <v>พระอาจารย์ฝั้นอาจาโร,รพช.</v>
      </c>
      <c r="F533" s="207" t="str">
        <f>IFERROR(INDEX(ID!$G:$G,MATCH(Risk7_PlusY67!$D533,ID!$A:$A,0)),"")</f>
        <v>รพช.</v>
      </c>
      <c r="G533" s="206">
        <f>IFERROR(INDEX(ID!$J:$J,MATCH(Risk7_PlusY67!$D533,ID!$A:$A,0)),"")</f>
        <v>90</v>
      </c>
      <c r="H533" s="208" t="str">
        <f>IFERROR(INDEX(ID!$P:$P,MATCH(Risk7_PlusY67!$D533,ID!$A:$A,0)),"")</f>
        <v>รพช.F1 P50,000-100,000</v>
      </c>
      <c r="I533" s="209">
        <f>IFERROR(INDEX(Raw_DATA!E:E,MATCH(Risk7_PlusY67!$D533,Raw_DATA!$A:$A,0)),"")</f>
        <v>1.64</v>
      </c>
      <c r="J533" s="209">
        <f>IFERROR(INDEX(Raw_DATA!F:F,MATCH(Risk7_PlusY67!$D533,Raw_DATA!$A:$A,0)),"")</f>
        <v>1.32</v>
      </c>
      <c r="K533" s="209">
        <f>IFERROR(INDEX(Raw_DATA!G:G,MATCH(Risk7_PlusY67!$D533,Raw_DATA!$A:$A,0)),"")</f>
        <v>0.77</v>
      </c>
      <c r="L533" s="209">
        <f>IFERROR(INDEX(Raw_DATA!H:H,MATCH(Risk7_PlusY67!$D533,Raw_DATA!$A:$A,0)),"")</f>
        <v>36495670.890000001</v>
      </c>
      <c r="M533" s="210">
        <f>IFERROR(INDEX(Raw_DATA!I:I,MATCH(Risk7_PlusY67!$D533,Raw_DATA!$A:$A,0)),"")</f>
        <v>45279479.909999996</v>
      </c>
      <c r="N533" s="206">
        <f t="shared" si="168"/>
        <v>1</v>
      </c>
      <c r="O533" s="206">
        <f t="shared" si="169"/>
        <v>0</v>
      </c>
      <c r="P533" s="206">
        <f t="shared" si="171"/>
        <v>0</v>
      </c>
      <c r="Q533" s="211" t="str">
        <f t="shared" si="172"/>
        <v/>
      </c>
      <c r="R533" s="206">
        <f t="shared" si="170"/>
        <v>1</v>
      </c>
      <c r="S533" s="212">
        <f>IFERROR(INDEX(Raw_DATA!J:J,MATCH(Risk7_PlusY67!$D533,Raw_DATA!$A:$A,0)),"")</f>
        <v>53954257.880000003</v>
      </c>
      <c r="T533" s="213">
        <f>IFERROR(INDEX(Raw_DATA!K:K,MATCH(Risk7_PlusY67!$D533,Raw_DATA!$A:$A,0)),"")</f>
        <v>-13690933.890000001</v>
      </c>
      <c r="U533" s="214">
        <f t="shared" si="173"/>
        <v>1</v>
      </c>
      <c r="V533" s="214">
        <f t="shared" si="174"/>
        <v>1</v>
      </c>
      <c r="W533" s="214">
        <f>IF(OR(AND((K533&lt;0.8),(AJ533&gt;180)),AND((K533&lt;0.8),(AJ533&lt;10)),AND((K533&gt;=0.8),(AJ533&lt;10)),AND((K533&gt;=0.8),(AJ533&gt;90))),0,1)</f>
        <v>0</v>
      </c>
      <c r="X533" s="214">
        <f t="shared" si="175"/>
        <v>1</v>
      </c>
      <c r="Y533" s="214">
        <f t="shared" si="176"/>
        <v>1</v>
      </c>
      <c r="Z533" s="214">
        <f t="shared" si="177"/>
        <v>1</v>
      </c>
      <c r="AA533" s="214">
        <f t="shared" si="178"/>
        <v>1</v>
      </c>
      <c r="AB533" s="215" t="str">
        <f t="shared" si="179"/>
        <v>A-</v>
      </c>
      <c r="AC533" s="215" t="str">
        <f t="shared" si="180"/>
        <v>1A-</v>
      </c>
      <c r="AD533" s="216"/>
      <c r="AE533" s="216"/>
      <c r="AF533" s="434">
        <f>IFERROR(INDEX(Raw_DATA!L:L,MATCH(Risk7_PlusY67!$D533,Raw_DATA!$A:$A,0)),"")</f>
        <v>21.85</v>
      </c>
      <c r="AG533" s="434">
        <f>IFERROR(INDEX(AVGGroup!$D$5:$D$21,MATCH(Risk7_PlusY67!$H533,AVGGroup!$C$5:$C$21,0)),"")</f>
        <v>-5.99</v>
      </c>
      <c r="AH533" s="434">
        <f>IFERROR(INDEX(Raw_DATA!M:M,MATCH(Risk7_PlusY67!$D533,Raw_DATA!$A:$A,0)),"")</f>
        <v>21.86</v>
      </c>
      <c r="AI533" s="435">
        <f>IFERROR(INDEX(AVGGroup!$F$5:$F$21,MATCH(Risk7_PlusY67!$H533,AVGGroup!$C$5:$C$21,0)),"")</f>
        <v>-10.86</v>
      </c>
      <c r="AJ533" s="401">
        <f>IFERROR(INDEX(Raw_DATA!N:N,MATCH(Risk7_PlusY67!$D533,Raw_DATA!$A:$A,0)),"")</f>
        <v>189</v>
      </c>
      <c r="AK533" s="401">
        <f>IFERROR(INDEX(Raw_DATA!O:O,MATCH(Risk7_PlusY67!$D533,Raw_DATA!$A:$A,0)),"")</f>
        <v>43</v>
      </c>
      <c r="AL533" s="401">
        <f>IFERROR(INDEX(Raw_DATA!P:P,MATCH(Risk7_PlusY67!$D533,Raw_DATA!$A:$A,0)),"")</f>
        <v>56</v>
      </c>
      <c r="AM533" s="401">
        <f>IFERROR(INDEX(Raw_DATA!Q:Q,MATCH(Risk7_PlusY67!$D533,Raw_DATA!$A:$A,0)),"")</f>
        <v>107</v>
      </c>
      <c r="AN533" s="401">
        <f>IFERROR(INDEX(Raw_DATA!R:R,MATCH(Risk7_PlusY67!$D533,Raw_DATA!$A:$A,0)),"")</f>
        <v>55</v>
      </c>
      <c r="AO533" s="407"/>
      <c r="AP533" s="411" t="b">
        <f>AB533=AY533</f>
        <v>1</v>
      </c>
      <c r="AQ533" s="340">
        <f t="shared" si="181"/>
        <v>0</v>
      </c>
      <c r="AR533" s="123">
        <f t="shared" si="182"/>
        <v>1</v>
      </c>
      <c r="AS533" s="123">
        <f t="shared" si="183"/>
        <v>1</v>
      </c>
      <c r="AT533" s="123">
        <f>IF(OR(AND((K533&lt;0.8),(BE533&gt;180)),AND((K533&lt;0.8),(BE533&lt;10)),AND((K533&gt;=0.8),(BE533&lt;10)),AND((K533&gt;=0.8),(BE533&gt;90))),0,1)</f>
        <v>0</v>
      </c>
      <c r="AU533" s="123">
        <f t="shared" si="184"/>
        <v>1</v>
      </c>
      <c r="AV533" s="123">
        <f t="shared" si="185"/>
        <v>1</v>
      </c>
      <c r="AW533" s="123">
        <f t="shared" si="186"/>
        <v>1</v>
      </c>
      <c r="AX533" s="123">
        <f t="shared" si="187"/>
        <v>1</v>
      </c>
      <c r="AY533" s="416" t="str">
        <f t="shared" si="188"/>
        <v>A-</v>
      </c>
      <c r="AZ533" s="416" t="str">
        <f>R533&amp;AY533</f>
        <v>1A-</v>
      </c>
      <c r="BA533" s="417">
        <f>IFERROR(INDEX(Raw_DATA!L:L,MATCH(Risk7_PlusY67!$D533,Raw_DATA!$A:$A,0)),"")</f>
        <v>21.85</v>
      </c>
      <c r="BB533" s="417">
        <f>IFERROR(INDEX(AVGGroup!$H$5:$H$21,MATCH(Risk7_PlusY67!$BJ533,AVGGroup!$C$5:$C$21,0)),"")</f>
        <v>-5.99</v>
      </c>
      <c r="BC533" s="417">
        <f>IFERROR(INDEX(Raw_DATA!M:M,MATCH(Risk7_PlusY67!$D533,Raw_DATA!$A:$A,0)),"")</f>
        <v>21.86</v>
      </c>
      <c r="BD533" s="418">
        <f>IFERROR(INDEX(AVGGroup!$J$5:$J$21,MATCH(Risk7_PlusY67!$BJ533,AVGGroup!$C$5:$C$21,0)),"")</f>
        <v>-10.86</v>
      </c>
      <c r="BE533" s="407">
        <f>IFERROR(INDEX(Raw_DATA!N:N,MATCH(Risk7_PlusY67!$D533,Raw_DATA!$A:$A,0)),"")</f>
        <v>189</v>
      </c>
      <c r="BF533" s="407">
        <f>IFERROR(INDEX(Raw_DATA!O:O,MATCH(Risk7_PlusY67!$D533,Raw_DATA!$A:$A,0)),"")</f>
        <v>43</v>
      </c>
      <c r="BG533" s="407">
        <f>IFERROR(INDEX(Raw_DATA!P:P,MATCH(Risk7_PlusY67!$D533,Raw_DATA!$A:$A,0)),"")</f>
        <v>56</v>
      </c>
      <c r="BH533" s="407">
        <f>IFERROR(INDEX(Raw_DATA!Q:Q,MATCH(Risk7_PlusY67!$D533,Raw_DATA!$A:$A,0)),"")</f>
        <v>107</v>
      </c>
      <c r="BI533" s="407">
        <f>IFERROR(INDEX(Raw_DATA!R:R,MATCH(Risk7_PlusY67!$D533,Raw_DATA!$A:$A,0)),"")</f>
        <v>55</v>
      </c>
      <c r="BJ533" s="124" t="str">
        <f>INDEX('Org2567'!$BM:$BM,MATCH(Risk7_PlusY67!D533,'Org2567'!$D:$D,0))</f>
        <v>รพช.F1 P50,000-100,000</v>
      </c>
    </row>
    <row r="534" spans="1:62" x14ac:dyDescent="0.7">
      <c r="A534" s="206">
        <f>IF(ISBLANK(D534),"",COUNTA($D$3:D534))</f>
        <v>532</v>
      </c>
      <c r="B534" s="207">
        <f>IFERROR(INDEX(ID!$E:$E,MATCH(Risk7_PlusY67!$D534,ID!$A:$A,0)),"")</f>
        <v>8</v>
      </c>
      <c r="C534" s="207" t="str">
        <f>IFERROR(INDEX(ID!$I:$I,MATCH(Risk7_PlusY67!$D534,ID!$A:$A,0)),"")</f>
        <v>สกลนคร</v>
      </c>
      <c r="D534" s="295" t="s">
        <v>535</v>
      </c>
      <c r="E534" s="207" t="str">
        <f>IFERROR(INDEX(ID!$C:$C,MATCH(Risk7_PlusY67!$D534,ID!$A:$A,0)),"")</f>
        <v>พังโคน,รพช.</v>
      </c>
      <c r="F534" s="207" t="str">
        <f>IFERROR(INDEX(ID!$G:$G,MATCH(Risk7_PlusY67!$D534,ID!$A:$A,0)),"")</f>
        <v>รพช.</v>
      </c>
      <c r="G534" s="206">
        <f>IFERROR(INDEX(ID!$J:$J,MATCH(Risk7_PlusY67!$D534,ID!$A:$A,0)),"")</f>
        <v>107</v>
      </c>
      <c r="H534" s="208" t="str">
        <f>IFERROR(INDEX(ID!$P:$P,MATCH(Risk7_PlusY67!$D534,ID!$A:$A,0)),"")</f>
        <v>รพช.M2 B&gt;100</v>
      </c>
      <c r="I534" s="209">
        <f>IFERROR(INDEX(Raw_DATA!E:E,MATCH(Risk7_PlusY67!$D534,Raw_DATA!$A:$A,0)),"")</f>
        <v>1.53</v>
      </c>
      <c r="J534" s="209">
        <f>IFERROR(INDEX(Raw_DATA!F:F,MATCH(Risk7_PlusY67!$D534,Raw_DATA!$A:$A,0)),"")</f>
        <v>1.3</v>
      </c>
      <c r="K534" s="209">
        <f>IFERROR(INDEX(Raw_DATA!G:G,MATCH(Risk7_PlusY67!$D534,Raw_DATA!$A:$A,0)),"")</f>
        <v>0.7</v>
      </c>
      <c r="L534" s="209">
        <f>IFERROR(INDEX(Raw_DATA!H:H,MATCH(Risk7_PlusY67!$D534,Raw_DATA!$A:$A,0)),"")</f>
        <v>17005357.73</v>
      </c>
      <c r="M534" s="210">
        <f>IFERROR(INDEX(Raw_DATA!I:I,MATCH(Risk7_PlusY67!$D534,Raw_DATA!$A:$A,0)),"")</f>
        <v>-11859982.09</v>
      </c>
      <c r="N534" s="206">
        <f t="shared" si="168"/>
        <v>1</v>
      </c>
      <c r="O534" s="206">
        <f t="shared" si="169"/>
        <v>1</v>
      </c>
      <c r="P534" s="206">
        <f t="shared" si="171"/>
        <v>0</v>
      </c>
      <c r="Q534" s="211">
        <f t="shared" si="172"/>
        <v>17.2</v>
      </c>
      <c r="R534" s="206">
        <f t="shared" si="170"/>
        <v>2</v>
      </c>
      <c r="S534" s="212">
        <f>IFERROR(INDEX(Raw_DATA!J:J,MATCH(Risk7_PlusY67!$D534,Raw_DATA!$A:$A,0)),"")</f>
        <v>-5822855.4500000002</v>
      </c>
      <c r="T534" s="213">
        <f>IFERROR(INDEX(Raw_DATA!K:K,MATCH(Risk7_PlusY67!$D534,Raw_DATA!$A:$A,0)),"")</f>
        <v>-9830376.8300000001</v>
      </c>
      <c r="U534" s="214">
        <f t="shared" si="173"/>
        <v>0</v>
      </c>
      <c r="V534" s="214">
        <f t="shared" si="174"/>
        <v>0</v>
      </c>
      <c r="W534" s="214">
        <f>IF(OR(AND((K534&lt;0.8),(AJ534&gt;180)),AND((K534&lt;0.8),(AJ534&lt;10)),AND((K534&gt;=0.8),(AJ534&lt;10)),AND((K534&gt;=0.8),(AJ534&gt;90))),0,1)</f>
        <v>1</v>
      </c>
      <c r="X534" s="214">
        <f t="shared" si="175"/>
        <v>1</v>
      </c>
      <c r="Y534" s="214">
        <f t="shared" si="176"/>
        <v>1</v>
      </c>
      <c r="Z534" s="214">
        <f t="shared" si="177"/>
        <v>1</v>
      </c>
      <c r="AA534" s="214">
        <f t="shared" si="178"/>
        <v>1</v>
      </c>
      <c r="AB534" s="215" t="str">
        <f t="shared" si="179"/>
        <v>B</v>
      </c>
      <c r="AC534" s="215" t="str">
        <f t="shared" si="180"/>
        <v>2B</v>
      </c>
      <c r="AD534" s="216"/>
      <c r="AE534" s="216"/>
      <c r="AF534" s="434">
        <f>IFERROR(INDEX(Raw_DATA!L:L,MATCH(Risk7_PlusY67!$D534,Raw_DATA!$A:$A,0)),"")</f>
        <v>-3.04</v>
      </c>
      <c r="AG534" s="434">
        <f>IFERROR(INDEX(AVGGroup!$D$5:$D$21,MATCH(Risk7_PlusY67!$H534,AVGGroup!$C$5:$C$21,0)),"")</f>
        <v>-2.2400000000000002</v>
      </c>
      <c r="AH534" s="434">
        <f>IFERROR(INDEX(Raw_DATA!M:M,MATCH(Risk7_PlusY67!$D534,Raw_DATA!$A:$A,0)),"")</f>
        <v>-10.67</v>
      </c>
      <c r="AI534" s="435">
        <f>IFERROR(INDEX(AVGGroup!$F$5:$F$21,MATCH(Risk7_PlusY67!$H534,AVGGroup!$C$5:$C$21,0)),"")</f>
        <v>-7.61</v>
      </c>
      <c r="AJ534" s="401">
        <f>IFERROR(INDEX(Raw_DATA!N:N,MATCH(Risk7_PlusY67!$D534,Raw_DATA!$A:$A,0)),"")</f>
        <v>134</v>
      </c>
      <c r="AK534" s="401">
        <f>IFERROR(INDEX(Raw_DATA!O:O,MATCH(Risk7_PlusY67!$D534,Raw_DATA!$A:$A,0)),"")</f>
        <v>32</v>
      </c>
      <c r="AL534" s="401">
        <f>IFERROR(INDEX(Raw_DATA!P:P,MATCH(Risk7_PlusY67!$D534,Raw_DATA!$A:$A,0)),"")</f>
        <v>34</v>
      </c>
      <c r="AM534" s="401">
        <f>IFERROR(INDEX(Raw_DATA!Q:Q,MATCH(Risk7_PlusY67!$D534,Raw_DATA!$A:$A,0)),"")</f>
        <v>66</v>
      </c>
      <c r="AN534" s="401">
        <f>IFERROR(INDEX(Raw_DATA!R:R,MATCH(Risk7_PlusY67!$D534,Raw_DATA!$A:$A,0)),"")</f>
        <v>48</v>
      </c>
      <c r="AO534" s="407"/>
      <c r="AP534" s="411" t="b">
        <f>AB534=AY534</f>
        <v>1</v>
      </c>
      <c r="AQ534" s="340">
        <f t="shared" si="181"/>
        <v>1</v>
      </c>
      <c r="AR534" s="123">
        <f t="shared" si="182"/>
        <v>0</v>
      </c>
      <c r="AS534" s="123">
        <f t="shared" si="183"/>
        <v>0</v>
      </c>
      <c r="AT534" s="123">
        <f>IF(OR(AND((K534&lt;0.8),(BE534&gt;180)),AND((K534&lt;0.8),(BE534&lt;10)),AND((K534&gt;=0.8),(BE534&lt;10)),AND((K534&gt;=0.8),(BE534&gt;90))),0,1)</f>
        <v>1</v>
      </c>
      <c r="AU534" s="123">
        <f t="shared" si="184"/>
        <v>1</v>
      </c>
      <c r="AV534" s="123">
        <f t="shared" si="185"/>
        <v>1</v>
      </c>
      <c r="AW534" s="123">
        <f t="shared" si="186"/>
        <v>1</v>
      </c>
      <c r="AX534" s="123">
        <f t="shared" si="187"/>
        <v>1</v>
      </c>
      <c r="AY534" s="416" t="str">
        <f t="shared" si="188"/>
        <v>B</v>
      </c>
      <c r="AZ534" s="416" t="str">
        <f>R534&amp;AY534</f>
        <v>2B</v>
      </c>
      <c r="BA534" s="417">
        <f>IFERROR(INDEX(Raw_DATA!L:L,MATCH(Risk7_PlusY67!$D534,Raw_DATA!$A:$A,0)),"")</f>
        <v>-3.04</v>
      </c>
      <c r="BB534" s="417">
        <f>IFERROR(INDEX(AVGGroup!$H$5:$H$21,MATCH(Risk7_PlusY67!$BJ534,AVGGroup!$C$5:$C$21,0)),"")</f>
        <v>-2.25</v>
      </c>
      <c r="BC534" s="417">
        <f>IFERROR(INDEX(Raw_DATA!M:M,MATCH(Risk7_PlusY67!$D534,Raw_DATA!$A:$A,0)),"")</f>
        <v>-10.67</v>
      </c>
      <c r="BD534" s="418">
        <f>IFERROR(INDEX(AVGGroup!$J$5:$J$21,MATCH(Risk7_PlusY67!$BJ534,AVGGroup!$C$5:$C$21,0)),"")</f>
        <v>-7.61</v>
      </c>
      <c r="BE534" s="407">
        <f>IFERROR(INDEX(Raw_DATA!N:N,MATCH(Risk7_PlusY67!$D534,Raw_DATA!$A:$A,0)),"")</f>
        <v>134</v>
      </c>
      <c r="BF534" s="407">
        <f>IFERROR(INDEX(Raw_DATA!O:O,MATCH(Risk7_PlusY67!$D534,Raw_DATA!$A:$A,0)),"")</f>
        <v>32</v>
      </c>
      <c r="BG534" s="407">
        <f>IFERROR(INDEX(Raw_DATA!P:P,MATCH(Risk7_PlusY67!$D534,Raw_DATA!$A:$A,0)),"")</f>
        <v>34</v>
      </c>
      <c r="BH534" s="407">
        <f>IFERROR(INDEX(Raw_DATA!Q:Q,MATCH(Risk7_PlusY67!$D534,Raw_DATA!$A:$A,0)),"")</f>
        <v>66</v>
      </c>
      <c r="BI534" s="407">
        <f>IFERROR(INDEX(Raw_DATA!R:R,MATCH(Risk7_PlusY67!$D534,Raw_DATA!$A:$A,0)),"")</f>
        <v>48</v>
      </c>
      <c r="BJ534" s="124" t="str">
        <f>INDEX('Org2567'!$BM:$BM,MATCH(Risk7_PlusY67!D534,'Org2567'!$D:$D,0))</f>
        <v>รพช.M2 B&gt;100</v>
      </c>
    </row>
    <row r="535" spans="1:62" x14ac:dyDescent="0.7">
      <c r="A535" s="206">
        <f>IF(ISBLANK(D535),"",COUNTA($D$3:D535))</f>
        <v>533</v>
      </c>
      <c r="B535" s="207">
        <f>IFERROR(INDEX(ID!$E:$E,MATCH(Risk7_PlusY67!$D535,ID!$A:$A,0)),"")</f>
        <v>8</v>
      </c>
      <c r="C535" s="207" t="str">
        <f>IFERROR(INDEX(ID!$I:$I,MATCH(Risk7_PlusY67!$D535,ID!$A:$A,0)),"")</f>
        <v>สกลนคร</v>
      </c>
      <c r="D535" s="295" t="s">
        <v>536</v>
      </c>
      <c r="E535" s="207" t="str">
        <f>IFERROR(INDEX(ID!$C:$C,MATCH(Risk7_PlusY67!$D535,ID!$A:$A,0)),"")</f>
        <v>วาริชภูมิ,รพช.</v>
      </c>
      <c r="F535" s="207" t="str">
        <f>IFERROR(INDEX(ID!$G:$G,MATCH(Risk7_PlusY67!$D535,ID!$A:$A,0)),"")</f>
        <v>รพช.</v>
      </c>
      <c r="G535" s="206">
        <f>IFERROR(INDEX(ID!$J:$J,MATCH(Risk7_PlusY67!$D535,ID!$A:$A,0)),"")</f>
        <v>43</v>
      </c>
      <c r="H535" s="208" t="str">
        <f>IFERROR(INDEX(ID!$P:$P,MATCH(Risk7_PlusY67!$D535,ID!$A:$A,0)),"")</f>
        <v>รพช.F2 P30,000-60,000</v>
      </c>
      <c r="I535" s="209">
        <f>IFERROR(INDEX(Raw_DATA!E:E,MATCH(Risk7_PlusY67!$D535,Raw_DATA!$A:$A,0)),"")</f>
        <v>1.83</v>
      </c>
      <c r="J535" s="209">
        <f>IFERROR(INDEX(Raw_DATA!F:F,MATCH(Risk7_PlusY67!$D535,Raw_DATA!$A:$A,0)),"")</f>
        <v>1.47</v>
      </c>
      <c r="K535" s="209">
        <f>IFERROR(INDEX(Raw_DATA!G:G,MATCH(Risk7_PlusY67!$D535,Raw_DATA!$A:$A,0)),"")</f>
        <v>0.8</v>
      </c>
      <c r="L535" s="209">
        <f>IFERROR(INDEX(Raw_DATA!H:H,MATCH(Risk7_PlusY67!$D535,Raw_DATA!$A:$A,0)),"")</f>
        <v>8943101.9000000004</v>
      </c>
      <c r="M535" s="210">
        <f>IFERROR(INDEX(Raw_DATA!I:I,MATCH(Risk7_PlusY67!$D535,Raw_DATA!$A:$A,0)),"")</f>
        <v>-7581846.2800000003</v>
      </c>
      <c r="N535" s="206">
        <f t="shared" si="168"/>
        <v>0</v>
      </c>
      <c r="O535" s="206">
        <f t="shared" si="169"/>
        <v>1</v>
      </c>
      <c r="P535" s="206">
        <f t="shared" si="171"/>
        <v>0</v>
      </c>
      <c r="Q535" s="211">
        <f t="shared" si="172"/>
        <v>14.1</v>
      </c>
      <c r="R535" s="206">
        <f t="shared" si="170"/>
        <v>1</v>
      </c>
      <c r="S535" s="212">
        <f>IFERROR(INDEX(Raw_DATA!J:J,MATCH(Risk7_PlusY67!$D535,Raw_DATA!$A:$A,0)),"")</f>
        <v>-2676469.25</v>
      </c>
      <c r="T535" s="213">
        <f>IFERROR(INDEX(Raw_DATA!K:K,MATCH(Risk7_PlusY67!$D535,Raw_DATA!$A:$A,0)),"")</f>
        <v>-2120987.71</v>
      </c>
      <c r="U535" s="214">
        <f t="shared" si="173"/>
        <v>1</v>
      </c>
      <c r="V535" s="214">
        <f t="shared" si="174"/>
        <v>0</v>
      </c>
      <c r="W535" s="214">
        <f>IF(OR(AND((K535&lt;0.8),(AJ535&gt;180)),AND((K535&lt;0.8),(AJ535&lt;10)),AND((K535&gt;=0.8),(AJ535&lt;10)),AND((K535&gt;=0.8),(AJ535&gt;90))),0,1)</f>
        <v>1</v>
      </c>
      <c r="X535" s="214">
        <f t="shared" si="175"/>
        <v>1</v>
      </c>
      <c r="Y535" s="214">
        <f t="shared" si="176"/>
        <v>1</v>
      </c>
      <c r="Z535" s="214">
        <f t="shared" si="177"/>
        <v>1</v>
      </c>
      <c r="AA535" s="214">
        <f t="shared" si="178"/>
        <v>1</v>
      </c>
      <c r="AB535" s="215" t="str">
        <f t="shared" si="179"/>
        <v>A-</v>
      </c>
      <c r="AC535" s="215" t="str">
        <f t="shared" si="180"/>
        <v>1A-</v>
      </c>
      <c r="AD535" s="216"/>
      <c r="AE535" s="216"/>
      <c r="AF535" s="434">
        <f>IFERROR(INDEX(Raw_DATA!L:L,MATCH(Risk7_PlusY67!$D535,Raw_DATA!$A:$A,0)),"")</f>
        <v>-2.41</v>
      </c>
      <c r="AG535" s="434">
        <f>IFERROR(INDEX(AVGGroup!$D$5:$D$21,MATCH(Risk7_PlusY67!$H535,AVGGroup!$C$5:$C$21,0)),"")</f>
        <v>-4.37</v>
      </c>
      <c r="AH535" s="434">
        <f>IFERROR(INDEX(Raw_DATA!M:M,MATCH(Risk7_PlusY67!$D535,Raw_DATA!$A:$A,0)),"")</f>
        <v>-10.29</v>
      </c>
      <c r="AI535" s="435">
        <f>IFERROR(INDEX(AVGGroup!$F$5:$F$21,MATCH(Risk7_PlusY67!$H535,AVGGroup!$C$5:$C$21,0)),"")</f>
        <v>-9.19</v>
      </c>
      <c r="AJ535" s="401">
        <f>IFERROR(INDEX(Raw_DATA!N:N,MATCH(Risk7_PlusY67!$D535,Raw_DATA!$A:$A,0)),"")</f>
        <v>68</v>
      </c>
      <c r="AK535" s="401">
        <f>IFERROR(INDEX(Raw_DATA!O:O,MATCH(Risk7_PlusY67!$D535,Raw_DATA!$A:$A,0)),"")</f>
        <v>20</v>
      </c>
      <c r="AL535" s="401">
        <f>IFERROR(INDEX(Raw_DATA!P:P,MATCH(Risk7_PlusY67!$D535,Raw_DATA!$A:$A,0)),"")</f>
        <v>42</v>
      </c>
      <c r="AM535" s="401">
        <f>IFERROR(INDEX(Raw_DATA!Q:Q,MATCH(Risk7_PlusY67!$D535,Raw_DATA!$A:$A,0)),"")</f>
        <v>102</v>
      </c>
      <c r="AN535" s="401">
        <f>IFERROR(INDEX(Raw_DATA!R:R,MATCH(Risk7_PlusY67!$D535,Raw_DATA!$A:$A,0)),"")</f>
        <v>56</v>
      </c>
      <c r="AO535" s="407"/>
      <c r="AP535" s="411" t="b">
        <f>AB535=AY535</f>
        <v>1</v>
      </c>
      <c r="AQ535" s="340">
        <f t="shared" si="181"/>
        <v>1</v>
      </c>
      <c r="AR535" s="123">
        <f t="shared" si="182"/>
        <v>1</v>
      </c>
      <c r="AS535" s="123">
        <f t="shared" si="183"/>
        <v>0</v>
      </c>
      <c r="AT535" s="123">
        <f>IF(OR(AND((K535&lt;0.8),(BE535&gt;180)),AND((K535&lt;0.8),(BE535&lt;10)),AND((K535&gt;=0.8),(BE535&lt;10)),AND((K535&gt;=0.8),(BE535&gt;90))),0,1)</f>
        <v>1</v>
      </c>
      <c r="AU535" s="123">
        <f t="shared" si="184"/>
        <v>1</v>
      </c>
      <c r="AV535" s="123">
        <f t="shared" si="185"/>
        <v>1</v>
      </c>
      <c r="AW535" s="123">
        <f t="shared" si="186"/>
        <v>1</v>
      </c>
      <c r="AX535" s="123">
        <f t="shared" si="187"/>
        <v>1</v>
      </c>
      <c r="AY535" s="416" t="str">
        <f t="shared" si="188"/>
        <v>A-</v>
      </c>
      <c r="AZ535" s="416" t="str">
        <f>R535&amp;AY535</f>
        <v>1A-</v>
      </c>
      <c r="BA535" s="417">
        <f>IFERROR(INDEX(Raw_DATA!L:L,MATCH(Risk7_PlusY67!$D535,Raw_DATA!$A:$A,0)),"")</f>
        <v>-2.41</v>
      </c>
      <c r="BB535" s="417">
        <f>IFERROR(INDEX(AVGGroup!$H$5:$H$21,MATCH(Risk7_PlusY67!$BJ535,AVGGroup!$C$5:$C$21,0)),"")</f>
        <v>-3.95</v>
      </c>
      <c r="BC535" s="417">
        <f>IFERROR(INDEX(Raw_DATA!M:M,MATCH(Risk7_PlusY67!$D535,Raw_DATA!$A:$A,0)),"")</f>
        <v>-10.29</v>
      </c>
      <c r="BD535" s="418">
        <f>IFERROR(INDEX(AVGGroup!$J$5:$J$21,MATCH(Risk7_PlusY67!$BJ535,AVGGroup!$C$5:$C$21,0)),"")</f>
        <v>-8.8800000000000008</v>
      </c>
      <c r="BE535" s="407">
        <f>IFERROR(INDEX(Raw_DATA!N:N,MATCH(Risk7_PlusY67!$D535,Raw_DATA!$A:$A,0)),"")</f>
        <v>68</v>
      </c>
      <c r="BF535" s="407">
        <f>IFERROR(INDEX(Raw_DATA!O:O,MATCH(Risk7_PlusY67!$D535,Raw_DATA!$A:$A,0)),"")</f>
        <v>20</v>
      </c>
      <c r="BG535" s="407">
        <f>IFERROR(INDEX(Raw_DATA!P:P,MATCH(Risk7_PlusY67!$D535,Raw_DATA!$A:$A,0)),"")</f>
        <v>42</v>
      </c>
      <c r="BH535" s="407">
        <f>IFERROR(INDEX(Raw_DATA!Q:Q,MATCH(Risk7_PlusY67!$D535,Raw_DATA!$A:$A,0)),"")</f>
        <v>102</v>
      </c>
      <c r="BI535" s="407">
        <f>IFERROR(INDEX(Raw_DATA!R:R,MATCH(Risk7_PlusY67!$D535,Raw_DATA!$A:$A,0)),"")</f>
        <v>56</v>
      </c>
      <c r="BJ535" s="124" t="str">
        <f>INDEX('Org2567'!$BM:$BM,MATCH(Risk7_PlusY67!D535,'Org2567'!$D:$D,0))</f>
        <v>รพช.F2 P30,000-60,000</v>
      </c>
    </row>
    <row r="536" spans="1:62" x14ac:dyDescent="0.7">
      <c r="A536" s="206">
        <f>IF(ISBLANK(D536),"",COUNTA($D$3:D536))</f>
        <v>534</v>
      </c>
      <c r="B536" s="207">
        <f>IFERROR(INDEX(ID!$E:$E,MATCH(Risk7_PlusY67!$D536,ID!$A:$A,0)),"")</f>
        <v>8</v>
      </c>
      <c r="C536" s="207" t="str">
        <f>IFERROR(INDEX(ID!$I:$I,MATCH(Risk7_PlusY67!$D536,ID!$A:$A,0)),"")</f>
        <v>สกลนคร</v>
      </c>
      <c r="D536" s="295" t="s">
        <v>537</v>
      </c>
      <c r="E536" s="207" t="str">
        <f>IFERROR(INDEX(ID!$C:$C,MATCH(Risk7_PlusY67!$D536,ID!$A:$A,0)),"")</f>
        <v>นิคมน้ำอูน,รพช.</v>
      </c>
      <c r="F536" s="207" t="str">
        <f>IFERROR(INDEX(ID!$G:$G,MATCH(Risk7_PlusY67!$D536,ID!$A:$A,0)),"")</f>
        <v>รพช.</v>
      </c>
      <c r="G536" s="206">
        <f>IFERROR(INDEX(ID!$J:$J,MATCH(Risk7_PlusY67!$D536,ID!$A:$A,0)),"")</f>
        <v>15</v>
      </c>
      <c r="H536" s="208" t="str">
        <f>IFERROR(INDEX(ID!$P:$P,MATCH(Risk7_PlusY67!$D536,ID!$A:$A,0)),"")</f>
        <v>รพช.F3 P&lt;=15,000</v>
      </c>
      <c r="I536" s="209">
        <f>IFERROR(INDEX(Raw_DATA!E:E,MATCH(Risk7_PlusY67!$D536,Raw_DATA!$A:$A,0)),"")</f>
        <v>2.89</v>
      </c>
      <c r="J536" s="209">
        <f>IFERROR(INDEX(Raw_DATA!F:F,MATCH(Risk7_PlusY67!$D536,Raw_DATA!$A:$A,0)),"")</f>
        <v>2.65</v>
      </c>
      <c r="K536" s="209">
        <f>IFERROR(INDEX(Raw_DATA!G:G,MATCH(Risk7_PlusY67!$D536,Raw_DATA!$A:$A,0)),"")</f>
        <v>1.93</v>
      </c>
      <c r="L536" s="209">
        <f>IFERROR(INDEX(Raw_DATA!H:H,MATCH(Risk7_PlusY67!$D536,Raw_DATA!$A:$A,0)),"")</f>
        <v>8535496.8000000007</v>
      </c>
      <c r="M536" s="210">
        <f>IFERROR(INDEX(Raw_DATA!I:I,MATCH(Risk7_PlusY67!$D536,Raw_DATA!$A:$A,0)),"")</f>
        <v>-8273522.3300000001</v>
      </c>
      <c r="N536" s="206">
        <f t="shared" si="168"/>
        <v>0</v>
      </c>
      <c r="O536" s="206">
        <f t="shared" si="169"/>
        <v>1</v>
      </c>
      <c r="P536" s="206">
        <f t="shared" si="171"/>
        <v>0</v>
      </c>
      <c r="Q536" s="211">
        <f t="shared" si="172"/>
        <v>12.3</v>
      </c>
      <c r="R536" s="206">
        <f t="shared" si="170"/>
        <v>1</v>
      </c>
      <c r="S536" s="212">
        <f>IFERROR(INDEX(Raw_DATA!J:J,MATCH(Risk7_PlusY67!$D536,Raw_DATA!$A:$A,0)),"")</f>
        <v>-7889977.1500000004</v>
      </c>
      <c r="T536" s="213">
        <f>IFERROR(INDEX(Raw_DATA!K:K,MATCH(Risk7_PlusY67!$D536,Raw_DATA!$A:$A,0)),"")</f>
        <v>3996105.53</v>
      </c>
      <c r="U536" s="214">
        <f t="shared" si="173"/>
        <v>0</v>
      </c>
      <c r="V536" s="214">
        <f t="shared" si="174"/>
        <v>0</v>
      </c>
      <c r="W536" s="214">
        <f>IF(OR(AND((K536&lt;0.8),(AJ536&gt;180)),AND((K536&lt;0.8),(AJ536&lt;10)),AND((K536&gt;=0.8),(AJ536&lt;10)),AND((K536&gt;=0.8),(AJ536&gt;90))),0,1)</f>
        <v>1</v>
      </c>
      <c r="X536" s="214">
        <f t="shared" si="175"/>
        <v>1</v>
      </c>
      <c r="Y536" s="214">
        <f t="shared" si="176"/>
        <v>1</v>
      </c>
      <c r="Z536" s="214">
        <f t="shared" si="177"/>
        <v>1</v>
      </c>
      <c r="AA536" s="214">
        <f t="shared" si="178"/>
        <v>1</v>
      </c>
      <c r="AB536" s="215" t="str">
        <f t="shared" si="179"/>
        <v>B</v>
      </c>
      <c r="AC536" s="215" t="str">
        <f t="shared" si="180"/>
        <v>1B</v>
      </c>
      <c r="AD536" s="216"/>
      <c r="AE536" s="216"/>
      <c r="AF536" s="434">
        <f>IFERROR(INDEX(Raw_DATA!L:L,MATCH(Risk7_PlusY67!$D536,Raw_DATA!$A:$A,0)),"")</f>
        <v>-16.420000000000002</v>
      </c>
      <c r="AG536" s="434">
        <f>IFERROR(INDEX(AVGGroup!$D$5:$D$21,MATCH(Risk7_PlusY67!$H536,AVGGroup!$C$5:$C$21,0)),"")</f>
        <v>1.1000000000000001</v>
      </c>
      <c r="AH536" s="434">
        <f>IFERROR(INDEX(Raw_DATA!M:M,MATCH(Risk7_PlusY67!$D536,Raw_DATA!$A:$A,0)),"")</f>
        <v>-27.69</v>
      </c>
      <c r="AI536" s="435">
        <f>IFERROR(INDEX(AVGGroup!$F$5:$F$21,MATCH(Risk7_PlusY67!$H536,AVGGroup!$C$5:$C$21,0)),"")</f>
        <v>-5.66</v>
      </c>
      <c r="AJ536" s="401">
        <f>IFERROR(INDEX(Raw_DATA!N:N,MATCH(Risk7_PlusY67!$D536,Raw_DATA!$A:$A,0)),"")</f>
        <v>85</v>
      </c>
      <c r="AK536" s="401">
        <f>IFERROR(INDEX(Raw_DATA!O:O,MATCH(Risk7_PlusY67!$D536,Raw_DATA!$A:$A,0)),"")</f>
        <v>18</v>
      </c>
      <c r="AL536" s="401">
        <f>IFERROR(INDEX(Raw_DATA!P:P,MATCH(Risk7_PlusY67!$D536,Raw_DATA!$A:$A,0)),"")</f>
        <v>46</v>
      </c>
      <c r="AM536" s="401">
        <f>IFERROR(INDEX(Raw_DATA!Q:Q,MATCH(Risk7_PlusY67!$D536,Raw_DATA!$A:$A,0)),"")</f>
        <v>89</v>
      </c>
      <c r="AN536" s="401">
        <f>IFERROR(INDEX(Raw_DATA!R:R,MATCH(Risk7_PlusY67!$D536,Raw_DATA!$A:$A,0)),"")</f>
        <v>53</v>
      </c>
      <c r="AO536" s="407"/>
      <c r="AP536" s="411" t="b">
        <f>AB536=AY536</f>
        <v>1</v>
      </c>
      <c r="AQ536" s="340">
        <f t="shared" si="181"/>
        <v>1</v>
      </c>
      <c r="AR536" s="123">
        <f t="shared" si="182"/>
        <v>0</v>
      </c>
      <c r="AS536" s="123">
        <f t="shared" si="183"/>
        <v>0</v>
      </c>
      <c r="AT536" s="123">
        <f>IF(OR(AND((K536&lt;0.8),(BE536&gt;180)),AND((K536&lt;0.8),(BE536&lt;10)),AND((K536&gt;=0.8),(BE536&lt;10)),AND((K536&gt;=0.8),(BE536&gt;90))),0,1)</f>
        <v>1</v>
      </c>
      <c r="AU536" s="123">
        <f t="shared" si="184"/>
        <v>1</v>
      </c>
      <c r="AV536" s="123">
        <f t="shared" si="185"/>
        <v>1</v>
      </c>
      <c r="AW536" s="123">
        <f t="shared" si="186"/>
        <v>1</v>
      </c>
      <c r="AX536" s="123">
        <f t="shared" si="187"/>
        <v>1</v>
      </c>
      <c r="AY536" s="416" t="str">
        <f t="shared" si="188"/>
        <v>B</v>
      </c>
      <c r="AZ536" s="416" t="str">
        <f>R536&amp;AY536</f>
        <v>1B</v>
      </c>
      <c r="BA536" s="417">
        <f>IFERROR(INDEX(Raw_DATA!L:L,MATCH(Risk7_PlusY67!$D536,Raw_DATA!$A:$A,0)),"")</f>
        <v>-16.420000000000002</v>
      </c>
      <c r="BB536" s="417">
        <f>IFERROR(INDEX(AVGGroup!$H$5:$H$21,MATCH(Risk7_PlusY67!$BJ536,AVGGroup!$C$5:$C$21,0)),"")</f>
        <v>1.1000000000000001</v>
      </c>
      <c r="BC536" s="417">
        <f>IFERROR(INDEX(Raw_DATA!M:M,MATCH(Risk7_PlusY67!$D536,Raw_DATA!$A:$A,0)),"")</f>
        <v>-27.69</v>
      </c>
      <c r="BD536" s="418">
        <f>IFERROR(INDEX(AVGGroup!$J$5:$J$21,MATCH(Risk7_PlusY67!$BJ536,AVGGroup!$C$5:$C$21,0)),"")</f>
        <v>-5.66</v>
      </c>
      <c r="BE536" s="407">
        <f>IFERROR(INDEX(Raw_DATA!N:N,MATCH(Risk7_PlusY67!$D536,Raw_DATA!$A:$A,0)),"")</f>
        <v>85</v>
      </c>
      <c r="BF536" s="407">
        <f>IFERROR(INDEX(Raw_DATA!O:O,MATCH(Risk7_PlusY67!$D536,Raw_DATA!$A:$A,0)),"")</f>
        <v>18</v>
      </c>
      <c r="BG536" s="407">
        <f>IFERROR(INDEX(Raw_DATA!P:P,MATCH(Risk7_PlusY67!$D536,Raw_DATA!$A:$A,0)),"")</f>
        <v>46</v>
      </c>
      <c r="BH536" s="407">
        <f>IFERROR(INDEX(Raw_DATA!Q:Q,MATCH(Risk7_PlusY67!$D536,Raw_DATA!$A:$A,0)),"")</f>
        <v>89</v>
      </c>
      <c r="BI536" s="407">
        <f>IFERROR(INDEX(Raw_DATA!R:R,MATCH(Risk7_PlusY67!$D536,Raw_DATA!$A:$A,0)),"")</f>
        <v>53</v>
      </c>
      <c r="BJ536" s="124" t="str">
        <f>INDEX('Org2567'!$BM:$BM,MATCH(Risk7_PlusY67!D536,'Org2567'!$D:$D,0))</f>
        <v>รพช.F3 P&lt;=15,000</v>
      </c>
    </row>
    <row r="537" spans="1:62" x14ac:dyDescent="0.7">
      <c r="A537" s="206">
        <f>IF(ISBLANK(D537),"",COUNTA($D$3:D537))</f>
        <v>535</v>
      </c>
      <c r="B537" s="207">
        <f>IFERROR(INDEX(ID!$E:$E,MATCH(Risk7_PlusY67!$D537,ID!$A:$A,0)),"")</f>
        <v>8</v>
      </c>
      <c r="C537" s="207" t="str">
        <f>IFERROR(INDEX(ID!$I:$I,MATCH(Risk7_PlusY67!$D537,ID!$A:$A,0)),"")</f>
        <v>สกลนคร</v>
      </c>
      <c r="D537" s="295" t="s">
        <v>538</v>
      </c>
      <c r="E537" s="207" t="str">
        <f>IFERROR(INDEX(ID!$C:$C,MATCH(Risk7_PlusY67!$D537,ID!$A:$A,0)),"")</f>
        <v>วานรนิวาส,รพท.</v>
      </c>
      <c r="F537" s="207" t="str">
        <f>IFERROR(INDEX(ID!$G:$G,MATCH(Risk7_PlusY67!$D537,ID!$A:$A,0)),"")</f>
        <v>รพท.</v>
      </c>
      <c r="G537" s="206">
        <f>IFERROR(INDEX(ID!$J:$J,MATCH(Risk7_PlusY67!$D537,ID!$A:$A,0)),"")</f>
        <v>264</v>
      </c>
      <c r="H537" s="208" t="str">
        <f>IFERROR(INDEX(ID!$P:$P,MATCH(Risk7_PlusY67!$D537,ID!$A:$A,0)),"")</f>
        <v>รพท.M1 B&gt;200</v>
      </c>
      <c r="I537" s="209">
        <f>IFERROR(INDEX(Raw_DATA!E:E,MATCH(Risk7_PlusY67!$D537,Raw_DATA!$A:$A,0)),"")</f>
        <v>1.67</v>
      </c>
      <c r="J537" s="209">
        <f>IFERROR(INDEX(Raw_DATA!F:F,MATCH(Risk7_PlusY67!$D537,Raw_DATA!$A:$A,0)),"")</f>
        <v>1.48</v>
      </c>
      <c r="K537" s="209">
        <f>IFERROR(INDEX(Raw_DATA!G:G,MATCH(Risk7_PlusY67!$D537,Raw_DATA!$A:$A,0)),"")</f>
        <v>0.53</v>
      </c>
      <c r="L537" s="209">
        <f>IFERROR(INDEX(Raw_DATA!H:H,MATCH(Risk7_PlusY67!$D537,Raw_DATA!$A:$A,0)),"")</f>
        <v>63220118.439999998</v>
      </c>
      <c r="M537" s="210">
        <f>IFERROR(INDEX(Raw_DATA!I:I,MATCH(Risk7_PlusY67!$D537,Raw_DATA!$A:$A,0)),"")</f>
        <v>-36217810.68</v>
      </c>
      <c r="N537" s="206">
        <f t="shared" si="168"/>
        <v>1</v>
      </c>
      <c r="O537" s="206">
        <f t="shared" si="169"/>
        <v>1</v>
      </c>
      <c r="P537" s="206">
        <f t="shared" si="171"/>
        <v>0</v>
      </c>
      <c r="Q537" s="211">
        <f t="shared" si="172"/>
        <v>20.9</v>
      </c>
      <c r="R537" s="206">
        <f t="shared" si="170"/>
        <v>2</v>
      </c>
      <c r="S537" s="212">
        <f>IFERROR(INDEX(Raw_DATA!J:J,MATCH(Risk7_PlusY67!$D537,Raw_DATA!$A:$A,0)),"")</f>
        <v>11387945.119999999</v>
      </c>
      <c r="T537" s="213">
        <f>IFERROR(INDEX(Raw_DATA!K:K,MATCH(Risk7_PlusY67!$D537,Raw_DATA!$A:$A,0)),"")</f>
        <v>-45113157.780000001</v>
      </c>
      <c r="U537" s="214">
        <f t="shared" si="173"/>
        <v>0</v>
      </c>
      <c r="V537" s="214">
        <f t="shared" si="174"/>
        <v>0</v>
      </c>
      <c r="W537" s="214">
        <f>IF(OR(AND((K537&lt;0.8),(AJ537&gt;180)),AND((K537&lt;0.8),(AJ537&lt;10)),AND((K537&gt;=0.8),(AJ537&lt;10)),AND((K537&gt;=0.8),(AJ537&gt;90))),0,1)</f>
        <v>1</v>
      </c>
      <c r="X537" s="214">
        <f t="shared" si="175"/>
        <v>1</v>
      </c>
      <c r="Y537" s="214">
        <f t="shared" si="176"/>
        <v>1</v>
      </c>
      <c r="Z537" s="214">
        <f t="shared" si="177"/>
        <v>1</v>
      </c>
      <c r="AA537" s="214">
        <f t="shared" si="178"/>
        <v>1</v>
      </c>
      <c r="AB537" s="215" t="str">
        <f t="shared" si="179"/>
        <v>B</v>
      </c>
      <c r="AC537" s="215" t="str">
        <f t="shared" si="180"/>
        <v>2B</v>
      </c>
      <c r="AD537" s="216"/>
      <c r="AE537" s="216"/>
      <c r="AF537" s="434">
        <f>IFERROR(INDEX(Raw_DATA!L:L,MATCH(Risk7_PlusY67!$D537,Raw_DATA!$A:$A,0)),"")</f>
        <v>1.92</v>
      </c>
      <c r="AG537" s="434">
        <f>IFERROR(INDEX(AVGGroup!$D$5:$D$21,MATCH(Risk7_PlusY67!$H537,AVGGroup!$C$5:$C$21,0)),"")</f>
        <v>3.38</v>
      </c>
      <c r="AH537" s="434">
        <f>IFERROR(INDEX(Raw_DATA!M:M,MATCH(Risk7_PlusY67!$D537,Raw_DATA!$A:$A,0)),"")</f>
        <v>-7.93</v>
      </c>
      <c r="AI537" s="435">
        <f>IFERROR(INDEX(AVGGroup!$F$5:$F$21,MATCH(Risk7_PlusY67!$H537,AVGGroup!$C$5:$C$21,0)),"")</f>
        <v>0.04</v>
      </c>
      <c r="AJ537" s="401">
        <f>IFERROR(INDEX(Raw_DATA!N:N,MATCH(Risk7_PlusY67!$D537,Raw_DATA!$A:$A,0)),"")</f>
        <v>61</v>
      </c>
      <c r="AK537" s="401">
        <f>IFERROR(INDEX(Raw_DATA!O:O,MATCH(Risk7_PlusY67!$D537,Raw_DATA!$A:$A,0)),"")</f>
        <v>47</v>
      </c>
      <c r="AL537" s="401">
        <f>IFERROR(INDEX(Raw_DATA!P:P,MATCH(Risk7_PlusY67!$D537,Raw_DATA!$A:$A,0)),"")</f>
        <v>40</v>
      </c>
      <c r="AM537" s="401">
        <f>IFERROR(INDEX(Raw_DATA!Q:Q,MATCH(Risk7_PlusY67!$D537,Raw_DATA!$A:$A,0)),"")</f>
        <v>78</v>
      </c>
      <c r="AN537" s="401">
        <f>IFERROR(INDEX(Raw_DATA!R:R,MATCH(Risk7_PlusY67!$D537,Raw_DATA!$A:$A,0)),"")</f>
        <v>32</v>
      </c>
      <c r="AO537" s="407"/>
      <c r="AP537" s="411" t="b">
        <f>AB537=AY537</f>
        <v>1</v>
      </c>
      <c r="AQ537" s="340">
        <f t="shared" si="181"/>
        <v>1</v>
      </c>
      <c r="AR537" s="123">
        <f t="shared" si="182"/>
        <v>0</v>
      </c>
      <c r="AS537" s="123">
        <f t="shared" si="183"/>
        <v>0</v>
      </c>
      <c r="AT537" s="123">
        <f>IF(OR(AND((K537&lt;0.8),(BE537&gt;180)),AND((K537&lt;0.8),(BE537&lt;10)),AND((K537&gt;=0.8),(BE537&lt;10)),AND((K537&gt;=0.8),(BE537&gt;90))),0,1)</f>
        <v>1</v>
      </c>
      <c r="AU537" s="123">
        <f t="shared" si="184"/>
        <v>1</v>
      </c>
      <c r="AV537" s="123">
        <f t="shared" si="185"/>
        <v>1</v>
      </c>
      <c r="AW537" s="123">
        <f t="shared" si="186"/>
        <v>1</v>
      </c>
      <c r="AX537" s="123">
        <f t="shared" si="187"/>
        <v>1</v>
      </c>
      <c r="AY537" s="416" t="str">
        <f t="shared" si="188"/>
        <v>B</v>
      </c>
      <c r="AZ537" s="416" t="str">
        <f>R537&amp;AY537</f>
        <v>2B</v>
      </c>
      <c r="BA537" s="417">
        <f>IFERROR(INDEX(Raw_DATA!L:L,MATCH(Risk7_PlusY67!$D537,Raw_DATA!$A:$A,0)),"")</f>
        <v>1.92</v>
      </c>
      <c r="BB537" s="417">
        <f>IFERROR(INDEX(AVGGroup!$H$5:$H$21,MATCH(Risk7_PlusY67!$BJ537,AVGGroup!$C$5:$C$21,0)),"")</f>
        <v>3.88</v>
      </c>
      <c r="BC537" s="417">
        <f>IFERROR(INDEX(Raw_DATA!M:M,MATCH(Risk7_PlusY67!$D537,Raw_DATA!$A:$A,0)),"")</f>
        <v>-7.93</v>
      </c>
      <c r="BD537" s="418">
        <f>IFERROR(INDEX(AVGGroup!$J$5:$J$21,MATCH(Risk7_PlusY67!$BJ537,AVGGroup!$C$5:$C$21,0)),"")</f>
        <v>0.56999999999999995</v>
      </c>
      <c r="BE537" s="407">
        <f>IFERROR(INDEX(Raw_DATA!N:N,MATCH(Risk7_PlusY67!$D537,Raw_DATA!$A:$A,0)),"")</f>
        <v>61</v>
      </c>
      <c r="BF537" s="407">
        <f>IFERROR(INDEX(Raw_DATA!O:O,MATCH(Risk7_PlusY67!$D537,Raw_DATA!$A:$A,0)),"")</f>
        <v>47</v>
      </c>
      <c r="BG537" s="407">
        <f>IFERROR(INDEX(Raw_DATA!P:P,MATCH(Risk7_PlusY67!$D537,Raw_DATA!$A:$A,0)),"")</f>
        <v>40</v>
      </c>
      <c r="BH537" s="407">
        <f>IFERROR(INDEX(Raw_DATA!Q:Q,MATCH(Risk7_PlusY67!$D537,Raw_DATA!$A:$A,0)),"")</f>
        <v>78</v>
      </c>
      <c r="BI537" s="407">
        <f>IFERROR(INDEX(Raw_DATA!R:R,MATCH(Risk7_PlusY67!$D537,Raw_DATA!$A:$A,0)),"")</f>
        <v>32</v>
      </c>
      <c r="BJ537" s="124" t="str">
        <f>INDEX('Org2567'!$BM:$BM,MATCH(Risk7_PlusY67!D537,'Org2567'!$D:$D,0))</f>
        <v>รพท.M1 B&gt;200</v>
      </c>
    </row>
    <row r="538" spans="1:62" x14ac:dyDescent="0.7">
      <c r="A538" s="206">
        <f>IF(ISBLANK(D538),"",COUNTA($D$3:D538))</f>
        <v>536</v>
      </c>
      <c r="B538" s="207">
        <f>IFERROR(INDEX(ID!$E:$E,MATCH(Risk7_PlusY67!$D538,ID!$A:$A,0)),"")</f>
        <v>8</v>
      </c>
      <c r="C538" s="207" t="str">
        <f>IFERROR(INDEX(ID!$I:$I,MATCH(Risk7_PlusY67!$D538,ID!$A:$A,0)),"")</f>
        <v>สกลนคร</v>
      </c>
      <c r="D538" s="295" t="s">
        <v>539</v>
      </c>
      <c r="E538" s="207" t="str">
        <f>IFERROR(INDEX(ID!$C:$C,MATCH(Risk7_PlusY67!$D538,ID!$A:$A,0)),"")</f>
        <v>คำตากล้า,รพช.</v>
      </c>
      <c r="F538" s="207" t="str">
        <f>IFERROR(INDEX(ID!$G:$G,MATCH(Risk7_PlusY67!$D538,ID!$A:$A,0)),"")</f>
        <v>รพช.</v>
      </c>
      <c r="G538" s="206">
        <f>IFERROR(INDEX(ID!$J:$J,MATCH(Risk7_PlusY67!$D538,ID!$A:$A,0)),"")</f>
        <v>40</v>
      </c>
      <c r="H538" s="208" t="str">
        <f>IFERROR(INDEX(ID!$P:$P,MATCH(Risk7_PlusY67!$D538,ID!$A:$A,0)),"")</f>
        <v>รพช.F2 P30,000-60,000</v>
      </c>
      <c r="I538" s="209">
        <f>IFERROR(INDEX(Raw_DATA!E:E,MATCH(Risk7_PlusY67!$D538,Raw_DATA!$A:$A,0)),"")</f>
        <v>2.63</v>
      </c>
      <c r="J538" s="209">
        <f>IFERROR(INDEX(Raw_DATA!F:F,MATCH(Risk7_PlusY67!$D538,Raw_DATA!$A:$A,0)),"")</f>
        <v>2.38</v>
      </c>
      <c r="K538" s="209">
        <f>IFERROR(INDEX(Raw_DATA!G:G,MATCH(Risk7_PlusY67!$D538,Raw_DATA!$A:$A,0)),"")</f>
        <v>1.65</v>
      </c>
      <c r="L538" s="209">
        <f>IFERROR(INDEX(Raw_DATA!H:H,MATCH(Risk7_PlusY67!$D538,Raw_DATA!$A:$A,0)),"")</f>
        <v>25895316.890000001</v>
      </c>
      <c r="M538" s="210">
        <f>IFERROR(INDEX(Raw_DATA!I:I,MATCH(Risk7_PlusY67!$D538,Raw_DATA!$A:$A,0)),"")</f>
        <v>-11988664.810000001</v>
      </c>
      <c r="N538" s="206">
        <f t="shared" si="168"/>
        <v>0</v>
      </c>
      <c r="O538" s="206">
        <f t="shared" si="169"/>
        <v>1</v>
      </c>
      <c r="P538" s="206">
        <f t="shared" si="171"/>
        <v>0</v>
      </c>
      <c r="Q538" s="211">
        <f t="shared" si="172"/>
        <v>25.9</v>
      </c>
      <c r="R538" s="206">
        <f t="shared" si="170"/>
        <v>1</v>
      </c>
      <c r="S538" s="212">
        <f>IFERROR(INDEX(Raw_DATA!J:J,MATCH(Risk7_PlusY67!$D538,Raw_DATA!$A:$A,0)),"")</f>
        <v>985471.87</v>
      </c>
      <c r="T538" s="213">
        <f>IFERROR(INDEX(Raw_DATA!K:K,MATCH(Risk7_PlusY67!$D538,Raw_DATA!$A:$A,0)),"")</f>
        <v>10252945.949999999</v>
      </c>
      <c r="U538" s="214">
        <f t="shared" si="173"/>
        <v>1</v>
      </c>
      <c r="V538" s="214">
        <f t="shared" si="174"/>
        <v>0</v>
      </c>
      <c r="W538" s="214">
        <f>IF(OR(AND((K538&lt;0.8),(AJ538&gt;180)),AND((K538&lt;0.8),(AJ538&lt;10)),AND((K538&gt;=0.8),(AJ538&lt;10)),AND((K538&gt;=0.8),(AJ538&gt;90))),0,1)</f>
        <v>1</v>
      </c>
      <c r="X538" s="214">
        <f t="shared" si="175"/>
        <v>1</v>
      </c>
      <c r="Y538" s="214">
        <f t="shared" si="176"/>
        <v>1</v>
      </c>
      <c r="Z538" s="214">
        <f t="shared" si="177"/>
        <v>1</v>
      </c>
      <c r="AA538" s="214">
        <f t="shared" si="178"/>
        <v>1</v>
      </c>
      <c r="AB538" s="215" t="str">
        <f t="shared" si="179"/>
        <v>A-</v>
      </c>
      <c r="AC538" s="215" t="str">
        <f t="shared" si="180"/>
        <v>1A-</v>
      </c>
      <c r="AD538" s="216"/>
      <c r="AE538" s="216"/>
      <c r="AF538" s="434">
        <f>IFERROR(INDEX(Raw_DATA!L:L,MATCH(Risk7_PlusY67!$D538,Raw_DATA!$A:$A,0)),"")</f>
        <v>0.92</v>
      </c>
      <c r="AG538" s="434">
        <f>IFERROR(INDEX(AVGGroup!$D$5:$D$21,MATCH(Risk7_PlusY67!$H538,AVGGroup!$C$5:$C$21,0)),"")</f>
        <v>-4.37</v>
      </c>
      <c r="AH538" s="434">
        <f>IFERROR(INDEX(Raw_DATA!M:M,MATCH(Risk7_PlusY67!$D538,Raw_DATA!$A:$A,0)),"")</f>
        <v>-12.82</v>
      </c>
      <c r="AI538" s="435">
        <f>IFERROR(INDEX(AVGGroup!$F$5:$F$21,MATCH(Risk7_PlusY67!$H538,AVGGroup!$C$5:$C$21,0)),"")</f>
        <v>-9.19</v>
      </c>
      <c r="AJ538" s="401">
        <f>IFERROR(INDEX(Raw_DATA!N:N,MATCH(Risk7_PlusY67!$D538,Raw_DATA!$A:$A,0)),"")</f>
        <v>88</v>
      </c>
      <c r="AK538" s="401">
        <f>IFERROR(INDEX(Raw_DATA!O:O,MATCH(Risk7_PlusY67!$D538,Raw_DATA!$A:$A,0)),"")</f>
        <v>35</v>
      </c>
      <c r="AL538" s="401">
        <f>IFERROR(INDEX(Raw_DATA!P:P,MATCH(Risk7_PlusY67!$D538,Raw_DATA!$A:$A,0)),"")</f>
        <v>60</v>
      </c>
      <c r="AM538" s="401">
        <f>IFERROR(INDEX(Raw_DATA!Q:Q,MATCH(Risk7_PlusY67!$D538,Raw_DATA!$A:$A,0)),"")</f>
        <v>48</v>
      </c>
      <c r="AN538" s="401">
        <f>IFERROR(INDEX(Raw_DATA!R:R,MATCH(Risk7_PlusY67!$D538,Raw_DATA!$A:$A,0)),"")</f>
        <v>51</v>
      </c>
      <c r="AO538" s="407"/>
      <c r="AP538" s="411" t="b">
        <f>AB538=AY538</f>
        <v>1</v>
      </c>
      <c r="AQ538" s="340">
        <f t="shared" si="181"/>
        <v>1</v>
      </c>
      <c r="AR538" s="123">
        <f t="shared" si="182"/>
        <v>1</v>
      </c>
      <c r="AS538" s="123">
        <f t="shared" si="183"/>
        <v>0</v>
      </c>
      <c r="AT538" s="123">
        <f>IF(OR(AND((K538&lt;0.8),(BE538&gt;180)),AND((K538&lt;0.8),(BE538&lt;10)),AND((K538&gt;=0.8),(BE538&lt;10)),AND((K538&gt;=0.8),(BE538&gt;90))),0,1)</f>
        <v>1</v>
      </c>
      <c r="AU538" s="123">
        <f t="shared" si="184"/>
        <v>1</v>
      </c>
      <c r="AV538" s="123">
        <f t="shared" si="185"/>
        <v>1</v>
      </c>
      <c r="AW538" s="123">
        <f t="shared" si="186"/>
        <v>1</v>
      </c>
      <c r="AX538" s="123">
        <f t="shared" si="187"/>
        <v>1</v>
      </c>
      <c r="AY538" s="416" t="str">
        <f t="shared" si="188"/>
        <v>A-</v>
      </c>
      <c r="AZ538" s="416" t="str">
        <f>R538&amp;AY538</f>
        <v>1A-</v>
      </c>
      <c r="BA538" s="417">
        <f>IFERROR(INDEX(Raw_DATA!L:L,MATCH(Risk7_PlusY67!$D538,Raw_DATA!$A:$A,0)),"")</f>
        <v>0.92</v>
      </c>
      <c r="BB538" s="417">
        <f>IFERROR(INDEX(AVGGroup!$H$5:$H$21,MATCH(Risk7_PlusY67!$BJ538,AVGGroup!$C$5:$C$21,0)),"")</f>
        <v>-3.95</v>
      </c>
      <c r="BC538" s="417">
        <f>IFERROR(INDEX(Raw_DATA!M:M,MATCH(Risk7_PlusY67!$D538,Raw_DATA!$A:$A,0)),"")</f>
        <v>-12.82</v>
      </c>
      <c r="BD538" s="418">
        <f>IFERROR(INDEX(AVGGroup!$J$5:$J$21,MATCH(Risk7_PlusY67!$BJ538,AVGGroup!$C$5:$C$21,0)),"")</f>
        <v>-8.8800000000000008</v>
      </c>
      <c r="BE538" s="407">
        <f>IFERROR(INDEX(Raw_DATA!N:N,MATCH(Risk7_PlusY67!$D538,Raw_DATA!$A:$A,0)),"")</f>
        <v>88</v>
      </c>
      <c r="BF538" s="407">
        <f>IFERROR(INDEX(Raw_DATA!O:O,MATCH(Risk7_PlusY67!$D538,Raw_DATA!$A:$A,0)),"")</f>
        <v>35</v>
      </c>
      <c r="BG538" s="407">
        <f>IFERROR(INDEX(Raw_DATA!P:P,MATCH(Risk7_PlusY67!$D538,Raw_DATA!$A:$A,0)),"")</f>
        <v>60</v>
      </c>
      <c r="BH538" s="407">
        <f>IFERROR(INDEX(Raw_DATA!Q:Q,MATCH(Risk7_PlusY67!$D538,Raw_DATA!$A:$A,0)),"")</f>
        <v>48</v>
      </c>
      <c r="BI538" s="407">
        <f>IFERROR(INDEX(Raw_DATA!R:R,MATCH(Risk7_PlusY67!$D538,Raw_DATA!$A:$A,0)),"")</f>
        <v>51</v>
      </c>
      <c r="BJ538" s="124" t="str">
        <f>INDEX('Org2567'!$BM:$BM,MATCH(Risk7_PlusY67!D538,'Org2567'!$D:$D,0))</f>
        <v>รพช.F2 P30,000-60,000</v>
      </c>
    </row>
    <row r="539" spans="1:62" x14ac:dyDescent="0.7">
      <c r="A539" s="206">
        <f>IF(ISBLANK(D539),"",COUNTA($D$3:D539))</f>
        <v>537</v>
      </c>
      <c r="B539" s="207">
        <f>IFERROR(INDEX(ID!$E:$E,MATCH(Risk7_PlusY67!$D539,ID!$A:$A,0)),"")</f>
        <v>8</v>
      </c>
      <c r="C539" s="207" t="str">
        <f>IFERROR(INDEX(ID!$I:$I,MATCH(Risk7_PlusY67!$D539,ID!$A:$A,0)),"")</f>
        <v>สกลนคร</v>
      </c>
      <c r="D539" s="295" t="s">
        <v>540</v>
      </c>
      <c r="E539" s="207" t="str">
        <f>IFERROR(INDEX(ID!$C:$C,MATCH(Risk7_PlusY67!$D539,ID!$A:$A,0)),"")</f>
        <v>พระอาจารย์มั่น ภูริทัตโต,รพช.</v>
      </c>
      <c r="F539" s="207" t="str">
        <f>IFERROR(INDEX(ID!$G:$G,MATCH(Risk7_PlusY67!$D539,ID!$A:$A,0)),"")</f>
        <v>รพช.</v>
      </c>
      <c r="G539" s="206">
        <f>IFERROR(INDEX(ID!$J:$J,MATCH(Risk7_PlusY67!$D539,ID!$A:$A,0)),"")</f>
        <v>82</v>
      </c>
      <c r="H539" s="208" t="str">
        <f>IFERROR(INDEX(ID!$P:$P,MATCH(Risk7_PlusY67!$D539,ID!$A:$A,0)),"")</f>
        <v>รพช.F1 P50,000-100,000</v>
      </c>
      <c r="I539" s="209">
        <f>IFERROR(INDEX(Raw_DATA!E:E,MATCH(Risk7_PlusY67!$D539,Raw_DATA!$A:$A,0)),"")</f>
        <v>1.56</v>
      </c>
      <c r="J539" s="209">
        <f>IFERROR(INDEX(Raw_DATA!F:F,MATCH(Risk7_PlusY67!$D539,Raw_DATA!$A:$A,0)),"")</f>
        <v>1.32</v>
      </c>
      <c r="K539" s="209">
        <f>IFERROR(INDEX(Raw_DATA!G:G,MATCH(Risk7_PlusY67!$D539,Raw_DATA!$A:$A,0)),"")</f>
        <v>0.85</v>
      </c>
      <c r="L539" s="209">
        <f>IFERROR(INDEX(Raw_DATA!H:H,MATCH(Risk7_PlusY67!$D539,Raw_DATA!$A:$A,0)),"")</f>
        <v>13506178.26</v>
      </c>
      <c r="M539" s="210">
        <f>IFERROR(INDEX(Raw_DATA!I:I,MATCH(Risk7_PlusY67!$D539,Raw_DATA!$A:$A,0)),"")</f>
        <v>-4551946.28</v>
      </c>
      <c r="N539" s="206">
        <f t="shared" si="168"/>
        <v>0</v>
      </c>
      <c r="O539" s="206">
        <f t="shared" si="169"/>
        <v>1</v>
      </c>
      <c r="P539" s="206">
        <f t="shared" si="171"/>
        <v>0</v>
      </c>
      <c r="Q539" s="211">
        <f t="shared" si="172"/>
        <v>35.6</v>
      </c>
      <c r="R539" s="206">
        <f t="shared" si="170"/>
        <v>1</v>
      </c>
      <c r="S539" s="212">
        <f>IFERROR(INDEX(Raw_DATA!J:J,MATCH(Risk7_PlusY67!$D539,Raw_DATA!$A:$A,0)),"")</f>
        <v>8275454.1600000001</v>
      </c>
      <c r="T539" s="213">
        <f>IFERROR(INDEX(Raw_DATA!K:K,MATCH(Risk7_PlusY67!$D539,Raw_DATA!$A:$A,0)),"")</f>
        <v>-3744676.94</v>
      </c>
      <c r="U539" s="214">
        <f t="shared" si="173"/>
        <v>1</v>
      </c>
      <c r="V539" s="214">
        <f t="shared" si="174"/>
        <v>1</v>
      </c>
      <c r="W539" s="214">
        <f>IF(OR(AND((K539&lt;0.8),(AJ539&gt;180)),AND((K539&lt;0.8),(AJ539&lt;10)),AND((K539&gt;=0.8),(AJ539&lt;10)),AND((K539&gt;=0.8),(AJ539&gt;90))),0,1)</f>
        <v>0</v>
      </c>
      <c r="X539" s="214">
        <f t="shared" si="175"/>
        <v>0</v>
      </c>
      <c r="Y539" s="214">
        <f t="shared" si="176"/>
        <v>1</v>
      </c>
      <c r="Z539" s="214">
        <f t="shared" si="177"/>
        <v>1</v>
      </c>
      <c r="AA539" s="214">
        <f t="shared" si="178"/>
        <v>1</v>
      </c>
      <c r="AB539" s="215" t="str">
        <f t="shared" si="179"/>
        <v>B</v>
      </c>
      <c r="AC539" s="215" t="str">
        <f t="shared" si="180"/>
        <v>1B</v>
      </c>
      <c r="AD539" s="216"/>
      <c r="AE539" s="216"/>
      <c r="AF539" s="434">
        <f>IFERROR(INDEX(Raw_DATA!L:L,MATCH(Risk7_PlusY67!$D539,Raw_DATA!$A:$A,0)),"")</f>
        <v>3.82</v>
      </c>
      <c r="AG539" s="434">
        <f>IFERROR(INDEX(AVGGroup!$D$5:$D$21,MATCH(Risk7_PlusY67!$H539,AVGGroup!$C$5:$C$21,0)),"")</f>
        <v>-5.99</v>
      </c>
      <c r="AH539" s="434">
        <f>IFERROR(INDEX(Raw_DATA!M:M,MATCH(Risk7_PlusY67!$D539,Raw_DATA!$A:$A,0)),"")</f>
        <v>-3.81</v>
      </c>
      <c r="AI539" s="435">
        <f>IFERROR(INDEX(AVGGroup!$F$5:$F$21,MATCH(Risk7_PlusY67!$H539,AVGGroup!$C$5:$C$21,0)),"")</f>
        <v>-10.86</v>
      </c>
      <c r="AJ539" s="401">
        <f>IFERROR(INDEX(Raw_DATA!N:N,MATCH(Risk7_PlusY67!$D539,Raw_DATA!$A:$A,0)),"")</f>
        <v>169</v>
      </c>
      <c r="AK539" s="401">
        <f>IFERROR(INDEX(Raw_DATA!O:O,MATCH(Risk7_PlusY67!$D539,Raw_DATA!$A:$A,0)),"")</f>
        <v>8</v>
      </c>
      <c r="AL539" s="401">
        <f>IFERROR(INDEX(Raw_DATA!P:P,MATCH(Risk7_PlusY67!$D539,Raw_DATA!$A:$A,0)),"")</f>
        <v>45</v>
      </c>
      <c r="AM539" s="401">
        <f>IFERROR(INDEX(Raw_DATA!Q:Q,MATCH(Risk7_PlusY67!$D539,Raw_DATA!$A:$A,0)),"")</f>
        <v>93</v>
      </c>
      <c r="AN539" s="401">
        <f>IFERROR(INDEX(Raw_DATA!R:R,MATCH(Risk7_PlusY67!$D539,Raw_DATA!$A:$A,0)),"")</f>
        <v>42</v>
      </c>
      <c r="AO539" s="407"/>
      <c r="AP539" s="411" t="b">
        <f>AB539=AY539</f>
        <v>1</v>
      </c>
      <c r="AQ539" s="340">
        <f t="shared" si="181"/>
        <v>1</v>
      </c>
      <c r="AR539" s="123">
        <f t="shared" si="182"/>
        <v>1</v>
      </c>
      <c r="AS539" s="123">
        <f t="shared" si="183"/>
        <v>1</v>
      </c>
      <c r="AT539" s="123">
        <f>IF(OR(AND((K539&lt;0.8),(BE539&gt;180)),AND((K539&lt;0.8),(BE539&lt;10)),AND((K539&gt;=0.8),(BE539&lt;10)),AND((K539&gt;=0.8),(BE539&gt;90))),0,1)</f>
        <v>0</v>
      </c>
      <c r="AU539" s="123">
        <f t="shared" si="184"/>
        <v>0</v>
      </c>
      <c r="AV539" s="123">
        <f t="shared" si="185"/>
        <v>1</v>
      </c>
      <c r="AW539" s="123">
        <f t="shared" si="186"/>
        <v>1</v>
      </c>
      <c r="AX539" s="123">
        <f t="shared" si="187"/>
        <v>1</v>
      </c>
      <c r="AY539" s="416" t="str">
        <f t="shared" si="188"/>
        <v>B</v>
      </c>
      <c r="AZ539" s="416" t="str">
        <f>R539&amp;AY539</f>
        <v>1B</v>
      </c>
      <c r="BA539" s="417">
        <f>IFERROR(INDEX(Raw_DATA!L:L,MATCH(Risk7_PlusY67!$D539,Raw_DATA!$A:$A,0)),"")</f>
        <v>3.82</v>
      </c>
      <c r="BB539" s="417">
        <f>IFERROR(INDEX(AVGGroup!$H$5:$H$21,MATCH(Risk7_PlusY67!$BJ539,AVGGroup!$C$5:$C$21,0)),"")</f>
        <v>-5.99</v>
      </c>
      <c r="BC539" s="417">
        <f>IFERROR(INDEX(Raw_DATA!M:M,MATCH(Risk7_PlusY67!$D539,Raw_DATA!$A:$A,0)),"")</f>
        <v>-3.81</v>
      </c>
      <c r="BD539" s="418">
        <f>IFERROR(INDEX(AVGGroup!$J$5:$J$21,MATCH(Risk7_PlusY67!$BJ539,AVGGroup!$C$5:$C$21,0)),"")</f>
        <v>-10.86</v>
      </c>
      <c r="BE539" s="407">
        <f>IFERROR(INDEX(Raw_DATA!N:N,MATCH(Risk7_PlusY67!$D539,Raw_DATA!$A:$A,0)),"")</f>
        <v>169</v>
      </c>
      <c r="BF539" s="407">
        <f>IFERROR(INDEX(Raw_DATA!O:O,MATCH(Risk7_PlusY67!$D539,Raw_DATA!$A:$A,0)),"")</f>
        <v>8</v>
      </c>
      <c r="BG539" s="407">
        <f>IFERROR(INDEX(Raw_DATA!P:P,MATCH(Risk7_PlusY67!$D539,Raw_DATA!$A:$A,0)),"")</f>
        <v>45</v>
      </c>
      <c r="BH539" s="407">
        <f>IFERROR(INDEX(Raw_DATA!Q:Q,MATCH(Risk7_PlusY67!$D539,Raw_DATA!$A:$A,0)),"")</f>
        <v>93</v>
      </c>
      <c r="BI539" s="407">
        <f>IFERROR(INDEX(Raw_DATA!R:R,MATCH(Risk7_PlusY67!$D539,Raw_DATA!$A:$A,0)),"")</f>
        <v>42</v>
      </c>
      <c r="BJ539" s="124" t="str">
        <f>INDEX('Org2567'!$BM:$BM,MATCH(Risk7_PlusY67!D539,'Org2567'!$D:$D,0))</f>
        <v>รพช.F1 P50,000-100,000</v>
      </c>
    </row>
    <row r="540" spans="1:62" x14ac:dyDescent="0.7">
      <c r="A540" s="206">
        <f>IF(ISBLANK(D540),"",COUNTA($D$3:D540))</f>
        <v>538</v>
      </c>
      <c r="B540" s="207">
        <f>IFERROR(INDEX(ID!$E:$E,MATCH(Risk7_PlusY67!$D540,ID!$A:$A,0)),"")</f>
        <v>8</v>
      </c>
      <c r="C540" s="207" t="str">
        <f>IFERROR(INDEX(ID!$I:$I,MATCH(Risk7_PlusY67!$D540,ID!$A:$A,0)),"")</f>
        <v>สกลนคร</v>
      </c>
      <c r="D540" s="295" t="s">
        <v>541</v>
      </c>
      <c r="E540" s="207" t="str">
        <f>IFERROR(INDEX(ID!$C:$C,MATCH(Risk7_PlusY67!$D540,ID!$A:$A,0)),"")</f>
        <v>อากาศอำนวย,รพช.</v>
      </c>
      <c r="F540" s="207" t="str">
        <f>IFERROR(INDEX(ID!$G:$G,MATCH(Risk7_PlusY67!$D540,ID!$A:$A,0)),"")</f>
        <v>รพช.</v>
      </c>
      <c r="G540" s="206">
        <f>IFERROR(INDEX(ID!$J:$J,MATCH(Risk7_PlusY67!$D540,ID!$A:$A,0)),"")</f>
        <v>82</v>
      </c>
      <c r="H540" s="208" t="str">
        <f>IFERROR(INDEX(ID!$P:$P,MATCH(Risk7_PlusY67!$D540,ID!$A:$A,0)),"")</f>
        <v>รพช.F1 P50,000-100,000</v>
      </c>
      <c r="I540" s="209">
        <f>IFERROR(INDEX(Raw_DATA!E:E,MATCH(Risk7_PlusY67!$D540,Raw_DATA!$A:$A,0)),"")</f>
        <v>1.2</v>
      </c>
      <c r="J540" s="209">
        <f>IFERROR(INDEX(Raw_DATA!F:F,MATCH(Risk7_PlusY67!$D540,Raw_DATA!$A:$A,0)),"")</f>
        <v>1.02</v>
      </c>
      <c r="K540" s="209">
        <f>IFERROR(INDEX(Raw_DATA!G:G,MATCH(Risk7_PlusY67!$D540,Raw_DATA!$A:$A,0)),"")</f>
        <v>0.54</v>
      </c>
      <c r="L540" s="209">
        <f>IFERROR(INDEX(Raw_DATA!H:H,MATCH(Risk7_PlusY67!$D540,Raw_DATA!$A:$A,0)),"")</f>
        <v>7071312.8899999997</v>
      </c>
      <c r="M540" s="210">
        <f>IFERROR(INDEX(Raw_DATA!I:I,MATCH(Risk7_PlusY67!$D540,Raw_DATA!$A:$A,0)),"")</f>
        <v>-3654306.05</v>
      </c>
      <c r="N540" s="206">
        <f t="shared" si="168"/>
        <v>2</v>
      </c>
      <c r="O540" s="206">
        <f t="shared" si="169"/>
        <v>1</v>
      </c>
      <c r="P540" s="206">
        <f t="shared" si="171"/>
        <v>0</v>
      </c>
      <c r="Q540" s="211">
        <f t="shared" si="172"/>
        <v>23.2</v>
      </c>
      <c r="R540" s="206">
        <f t="shared" si="170"/>
        <v>3</v>
      </c>
      <c r="S540" s="212">
        <f>IFERROR(INDEX(Raw_DATA!J:J,MATCH(Risk7_PlusY67!$D540,Raw_DATA!$A:$A,0)),"")</f>
        <v>1351097.44</v>
      </c>
      <c r="T540" s="213">
        <f>IFERROR(INDEX(Raw_DATA!K:K,MATCH(Risk7_PlusY67!$D540,Raw_DATA!$A:$A,0)),"")</f>
        <v>-16815885.789999999</v>
      </c>
      <c r="U540" s="214">
        <f t="shared" si="173"/>
        <v>1</v>
      </c>
      <c r="V540" s="214">
        <f t="shared" si="174"/>
        <v>1</v>
      </c>
      <c r="W540" s="214">
        <f>IF(OR(AND((K540&lt;0.8),(AJ540&gt;180)),AND((K540&lt;0.8),(AJ540&lt;10)),AND((K540&gt;=0.8),(AJ540&lt;10)),AND((K540&gt;=0.8),(AJ540&gt;90))),0,1)</f>
        <v>1</v>
      </c>
      <c r="X540" s="214">
        <f t="shared" si="175"/>
        <v>1</v>
      </c>
      <c r="Y540" s="214">
        <f t="shared" si="176"/>
        <v>1</v>
      </c>
      <c r="Z540" s="214">
        <f t="shared" si="177"/>
        <v>1</v>
      </c>
      <c r="AA540" s="214">
        <f t="shared" si="178"/>
        <v>1</v>
      </c>
      <c r="AB540" s="215" t="str">
        <f t="shared" si="179"/>
        <v>A</v>
      </c>
      <c r="AC540" s="215" t="str">
        <f t="shared" si="180"/>
        <v>3A</v>
      </c>
      <c r="AD540" s="216"/>
      <c r="AE540" s="216"/>
      <c r="AF540" s="434">
        <f>IFERROR(INDEX(Raw_DATA!L:L,MATCH(Risk7_PlusY67!$D540,Raw_DATA!$A:$A,0)),"")</f>
        <v>0.71</v>
      </c>
      <c r="AG540" s="434">
        <f>IFERROR(INDEX(AVGGroup!$D$5:$D$21,MATCH(Risk7_PlusY67!$H540,AVGGroup!$C$5:$C$21,0)),"")</f>
        <v>-5.99</v>
      </c>
      <c r="AH540" s="434">
        <f>IFERROR(INDEX(Raw_DATA!M:M,MATCH(Risk7_PlusY67!$D540,Raw_DATA!$A:$A,0)),"")</f>
        <v>-2.94</v>
      </c>
      <c r="AI540" s="435">
        <f>IFERROR(INDEX(AVGGroup!$F$5:$F$21,MATCH(Risk7_PlusY67!$H540,AVGGroup!$C$5:$C$21,0)),"")</f>
        <v>-10.86</v>
      </c>
      <c r="AJ540" s="401">
        <f>IFERROR(INDEX(Raw_DATA!N:N,MATCH(Risk7_PlusY67!$D540,Raw_DATA!$A:$A,0)),"")</f>
        <v>169</v>
      </c>
      <c r="AK540" s="401">
        <f>IFERROR(INDEX(Raw_DATA!O:O,MATCH(Risk7_PlusY67!$D540,Raw_DATA!$A:$A,0)),"")</f>
        <v>18</v>
      </c>
      <c r="AL540" s="401">
        <f>IFERROR(INDEX(Raw_DATA!P:P,MATCH(Risk7_PlusY67!$D540,Raw_DATA!$A:$A,0)),"")</f>
        <v>34</v>
      </c>
      <c r="AM540" s="401">
        <f>IFERROR(INDEX(Raw_DATA!Q:Q,MATCH(Risk7_PlusY67!$D540,Raw_DATA!$A:$A,0)),"")</f>
        <v>71</v>
      </c>
      <c r="AN540" s="401">
        <f>IFERROR(INDEX(Raw_DATA!R:R,MATCH(Risk7_PlusY67!$D540,Raw_DATA!$A:$A,0)),"")</f>
        <v>47</v>
      </c>
      <c r="AO540" s="407"/>
      <c r="AP540" s="411" t="b">
        <f>AB540=AY540</f>
        <v>1</v>
      </c>
      <c r="AQ540" s="340">
        <f t="shared" si="181"/>
        <v>1</v>
      </c>
      <c r="AR540" s="123">
        <f t="shared" si="182"/>
        <v>1</v>
      </c>
      <c r="AS540" s="123">
        <f t="shared" si="183"/>
        <v>1</v>
      </c>
      <c r="AT540" s="123">
        <f>IF(OR(AND((K540&lt;0.8),(BE540&gt;180)),AND((K540&lt;0.8),(BE540&lt;10)),AND((K540&gt;=0.8),(BE540&lt;10)),AND((K540&gt;=0.8),(BE540&gt;90))),0,1)</f>
        <v>1</v>
      </c>
      <c r="AU540" s="123">
        <f t="shared" si="184"/>
        <v>1</v>
      </c>
      <c r="AV540" s="123">
        <f t="shared" si="185"/>
        <v>1</v>
      </c>
      <c r="AW540" s="123">
        <f t="shared" si="186"/>
        <v>1</v>
      </c>
      <c r="AX540" s="123">
        <f t="shared" si="187"/>
        <v>1</v>
      </c>
      <c r="AY540" s="416" t="str">
        <f t="shared" si="188"/>
        <v>A</v>
      </c>
      <c r="AZ540" s="416" t="str">
        <f>R540&amp;AY540</f>
        <v>3A</v>
      </c>
      <c r="BA540" s="417">
        <f>IFERROR(INDEX(Raw_DATA!L:L,MATCH(Risk7_PlusY67!$D540,Raw_DATA!$A:$A,0)),"")</f>
        <v>0.71</v>
      </c>
      <c r="BB540" s="417">
        <f>IFERROR(INDEX(AVGGroup!$H$5:$H$21,MATCH(Risk7_PlusY67!$BJ540,AVGGroup!$C$5:$C$21,0)),"")</f>
        <v>-5.99</v>
      </c>
      <c r="BC540" s="417">
        <f>IFERROR(INDEX(Raw_DATA!M:M,MATCH(Risk7_PlusY67!$D540,Raw_DATA!$A:$A,0)),"")</f>
        <v>-2.94</v>
      </c>
      <c r="BD540" s="418">
        <f>IFERROR(INDEX(AVGGroup!$J$5:$J$21,MATCH(Risk7_PlusY67!$BJ540,AVGGroup!$C$5:$C$21,0)),"")</f>
        <v>-10.86</v>
      </c>
      <c r="BE540" s="407">
        <f>IFERROR(INDEX(Raw_DATA!N:N,MATCH(Risk7_PlusY67!$D540,Raw_DATA!$A:$A,0)),"")</f>
        <v>169</v>
      </c>
      <c r="BF540" s="407">
        <f>IFERROR(INDEX(Raw_DATA!O:O,MATCH(Risk7_PlusY67!$D540,Raw_DATA!$A:$A,0)),"")</f>
        <v>18</v>
      </c>
      <c r="BG540" s="407">
        <f>IFERROR(INDEX(Raw_DATA!P:P,MATCH(Risk7_PlusY67!$D540,Raw_DATA!$A:$A,0)),"")</f>
        <v>34</v>
      </c>
      <c r="BH540" s="407">
        <f>IFERROR(INDEX(Raw_DATA!Q:Q,MATCH(Risk7_PlusY67!$D540,Raw_DATA!$A:$A,0)),"")</f>
        <v>71</v>
      </c>
      <c r="BI540" s="407">
        <f>IFERROR(INDEX(Raw_DATA!R:R,MATCH(Risk7_PlusY67!$D540,Raw_DATA!$A:$A,0)),"")</f>
        <v>47</v>
      </c>
      <c r="BJ540" s="124" t="str">
        <f>INDEX('Org2567'!$BM:$BM,MATCH(Risk7_PlusY67!D540,'Org2567'!$D:$D,0))</f>
        <v>รพช.F1 P50,000-100,000</v>
      </c>
    </row>
    <row r="541" spans="1:62" x14ac:dyDescent="0.7">
      <c r="A541" s="206">
        <f>IF(ISBLANK(D541),"",COUNTA($D$3:D541))</f>
        <v>539</v>
      </c>
      <c r="B541" s="207">
        <f>IFERROR(INDEX(ID!$E:$E,MATCH(Risk7_PlusY67!$D541,ID!$A:$A,0)),"")</f>
        <v>8</v>
      </c>
      <c r="C541" s="207" t="str">
        <f>IFERROR(INDEX(ID!$I:$I,MATCH(Risk7_PlusY67!$D541,ID!$A:$A,0)),"")</f>
        <v>สกลนคร</v>
      </c>
      <c r="D541" s="295" t="s">
        <v>542</v>
      </c>
      <c r="E541" s="207" t="str">
        <f>IFERROR(INDEX(ID!$C:$C,MATCH(Risk7_PlusY67!$D541,ID!$A:$A,0)),"")</f>
        <v>ส่องดาว,รพช.</v>
      </c>
      <c r="F541" s="207" t="str">
        <f>IFERROR(INDEX(ID!$G:$G,MATCH(Risk7_PlusY67!$D541,ID!$A:$A,0)),"")</f>
        <v>รพช.</v>
      </c>
      <c r="G541" s="206">
        <f>IFERROR(INDEX(ID!$J:$J,MATCH(Risk7_PlusY67!$D541,ID!$A:$A,0)),"")</f>
        <v>38</v>
      </c>
      <c r="H541" s="208" t="str">
        <f>IFERROR(INDEX(ID!$P:$P,MATCH(Risk7_PlusY67!$D541,ID!$A:$A,0)),"")</f>
        <v>รพช.F2 P&lt;=30,000</v>
      </c>
      <c r="I541" s="209">
        <f>IFERROR(INDEX(Raw_DATA!E:E,MATCH(Risk7_PlusY67!$D541,Raw_DATA!$A:$A,0)),"")</f>
        <v>3.63</v>
      </c>
      <c r="J541" s="209">
        <f>IFERROR(INDEX(Raw_DATA!F:F,MATCH(Risk7_PlusY67!$D541,Raw_DATA!$A:$A,0)),"")</f>
        <v>3.34</v>
      </c>
      <c r="K541" s="209">
        <f>IFERROR(INDEX(Raw_DATA!G:G,MATCH(Risk7_PlusY67!$D541,Raw_DATA!$A:$A,0)),"")</f>
        <v>2.6</v>
      </c>
      <c r="L541" s="209">
        <f>IFERROR(INDEX(Raw_DATA!H:H,MATCH(Risk7_PlusY67!$D541,Raw_DATA!$A:$A,0)),"")</f>
        <v>18474515.920000002</v>
      </c>
      <c r="M541" s="210">
        <f>IFERROR(INDEX(Raw_DATA!I:I,MATCH(Risk7_PlusY67!$D541,Raw_DATA!$A:$A,0)),"")</f>
        <v>502091.13</v>
      </c>
      <c r="N541" s="206">
        <f t="shared" si="168"/>
        <v>0</v>
      </c>
      <c r="O541" s="206">
        <f t="shared" si="169"/>
        <v>0</v>
      </c>
      <c r="P541" s="206">
        <f t="shared" si="171"/>
        <v>0</v>
      </c>
      <c r="Q541" s="211" t="str">
        <f t="shared" si="172"/>
        <v/>
      </c>
      <c r="R541" s="206">
        <f t="shared" si="170"/>
        <v>0</v>
      </c>
      <c r="S541" s="212">
        <f>IFERROR(INDEX(Raw_DATA!J:J,MATCH(Risk7_PlusY67!$D541,Raw_DATA!$A:$A,0)),"")</f>
        <v>7495495.3799999999</v>
      </c>
      <c r="T541" s="213">
        <f>IFERROR(INDEX(Raw_DATA!K:K,MATCH(Risk7_PlusY67!$D541,Raw_DATA!$A:$A,0)),"")</f>
        <v>11049831.029999999</v>
      </c>
      <c r="U541" s="214">
        <f t="shared" si="173"/>
        <v>1</v>
      </c>
      <c r="V541" s="214">
        <f t="shared" si="174"/>
        <v>1</v>
      </c>
      <c r="W541" s="214">
        <f>IF(OR(AND((K541&lt;0.8),(AJ541&gt;180)),AND((K541&lt;0.8),(AJ541&lt;10)),AND((K541&gt;=0.8),(AJ541&lt;10)),AND((K541&gt;=0.8),(AJ541&gt;90))),0,1)</f>
        <v>1</v>
      </c>
      <c r="X541" s="214">
        <f t="shared" si="175"/>
        <v>1</v>
      </c>
      <c r="Y541" s="214">
        <f t="shared" si="176"/>
        <v>1</v>
      </c>
      <c r="Z541" s="214">
        <f t="shared" si="177"/>
        <v>1</v>
      </c>
      <c r="AA541" s="214">
        <f t="shared" si="178"/>
        <v>1</v>
      </c>
      <c r="AB541" s="215" t="str">
        <f t="shared" si="179"/>
        <v>A</v>
      </c>
      <c r="AC541" s="215" t="str">
        <f t="shared" si="180"/>
        <v>0A</v>
      </c>
      <c r="AD541" s="216"/>
      <c r="AE541" s="216"/>
      <c r="AF541" s="434">
        <f>IFERROR(INDEX(Raw_DATA!L:L,MATCH(Risk7_PlusY67!$D541,Raw_DATA!$A:$A,0)),"")</f>
        <v>7.9</v>
      </c>
      <c r="AG541" s="434">
        <f>IFERROR(INDEX(AVGGroup!$D$5:$D$21,MATCH(Risk7_PlusY67!$H541,AVGGroup!$C$5:$C$21,0)),"")</f>
        <v>-3.55</v>
      </c>
      <c r="AH541" s="434">
        <f>IFERROR(INDEX(Raw_DATA!M:M,MATCH(Risk7_PlusY67!$D541,Raw_DATA!$A:$A,0)),"")</f>
        <v>0.78</v>
      </c>
      <c r="AI541" s="435">
        <f>IFERROR(INDEX(AVGGroup!$F$5:$F$21,MATCH(Risk7_PlusY67!$H541,AVGGroup!$C$5:$C$21,0)),"")</f>
        <v>-10.199999999999999</v>
      </c>
      <c r="AJ541" s="401">
        <f>IFERROR(INDEX(Raw_DATA!N:N,MATCH(Risk7_PlusY67!$D541,Raw_DATA!$A:$A,0)),"")</f>
        <v>43</v>
      </c>
      <c r="AK541" s="401">
        <f>IFERROR(INDEX(Raw_DATA!O:O,MATCH(Risk7_PlusY67!$D541,Raw_DATA!$A:$A,0)),"")</f>
        <v>21</v>
      </c>
      <c r="AL541" s="401">
        <f>IFERROR(INDEX(Raw_DATA!P:P,MATCH(Risk7_PlusY67!$D541,Raw_DATA!$A:$A,0)),"")</f>
        <v>43</v>
      </c>
      <c r="AM541" s="401">
        <f>IFERROR(INDEX(Raw_DATA!Q:Q,MATCH(Risk7_PlusY67!$D541,Raw_DATA!$A:$A,0)),"")</f>
        <v>106</v>
      </c>
      <c r="AN541" s="401">
        <f>IFERROR(INDEX(Raw_DATA!R:R,MATCH(Risk7_PlusY67!$D541,Raw_DATA!$A:$A,0)),"")</f>
        <v>33</v>
      </c>
      <c r="AO541" s="407"/>
      <c r="AP541" s="411" t="b">
        <f>AB541=AY541</f>
        <v>1</v>
      </c>
      <c r="AQ541" s="340">
        <f t="shared" si="181"/>
        <v>0</v>
      </c>
      <c r="AR541" s="123">
        <f t="shared" si="182"/>
        <v>1</v>
      </c>
      <c r="AS541" s="123">
        <f t="shared" si="183"/>
        <v>1</v>
      </c>
      <c r="AT541" s="123">
        <f>IF(OR(AND((K541&lt;0.8),(BE541&gt;180)),AND((K541&lt;0.8),(BE541&lt;10)),AND((K541&gt;=0.8),(BE541&lt;10)),AND((K541&gt;=0.8),(BE541&gt;90))),0,1)</f>
        <v>1</v>
      </c>
      <c r="AU541" s="123">
        <f t="shared" si="184"/>
        <v>1</v>
      </c>
      <c r="AV541" s="123">
        <f t="shared" si="185"/>
        <v>1</v>
      </c>
      <c r="AW541" s="123">
        <f t="shared" si="186"/>
        <v>1</v>
      </c>
      <c r="AX541" s="123">
        <f t="shared" si="187"/>
        <v>1</v>
      </c>
      <c r="AY541" s="416" t="str">
        <f t="shared" si="188"/>
        <v>A</v>
      </c>
      <c r="AZ541" s="416" t="str">
        <f>R541&amp;AY541</f>
        <v>0A</v>
      </c>
      <c r="BA541" s="417">
        <f>IFERROR(INDEX(Raw_DATA!L:L,MATCH(Risk7_PlusY67!$D541,Raw_DATA!$A:$A,0)),"")</f>
        <v>7.9</v>
      </c>
      <c r="BB541" s="417">
        <f>IFERROR(INDEX(AVGGroup!$H$5:$H$21,MATCH(Risk7_PlusY67!$BJ541,AVGGroup!$C$5:$C$21,0)),"")</f>
        <v>-3.54</v>
      </c>
      <c r="BC541" s="417">
        <f>IFERROR(INDEX(Raw_DATA!M:M,MATCH(Risk7_PlusY67!$D541,Raw_DATA!$A:$A,0)),"")</f>
        <v>0.78</v>
      </c>
      <c r="BD541" s="418">
        <f>IFERROR(INDEX(AVGGroup!$J$5:$J$21,MATCH(Risk7_PlusY67!$BJ541,AVGGroup!$C$5:$C$21,0)),"")</f>
        <v>-10.199999999999999</v>
      </c>
      <c r="BE541" s="407">
        <f>IFERROR(INDEX(Raw_DATA!N:N,MATCH(Risk7_PlusY67!$D541,Raw_DATA!$A:$A,0)),"")</f>
        <v>43</v>
      </c>
      <c r="BF541" s="407">
        <f>IFERROR(INDEX(Raw_DATA!O:O,MATCH(Risk7_PlusY67!$D541,Raw_DATA!$A:$A,0)),"")</f>
        <v>21</v>
      </c>
      <c r="BG541" s="407">
        <f>IFERROR(INDEX(Raw_DATA!P:P,MATCH(Risk7_PlusY67!$D541,Raw_DATA!$A:$A,0)),"")</f>
        <v>43</v>
      </c>
      <c r="BH541" s="407">
        <f>IFERROR(INDEX(Raw_DATA!Q:Q,MATCH(Risk7_PlusY67!$D541,Raw_DATA!$A:$A,0)),"")</f>
        <v>106</v>
      </c>
      <c r="BI541" s="407">
        <f>IFERROR(INDEX(Raw_DATA!R:R,MATCH(Risk7_PlusY67!$D541,Raw_DATA!$A:$A,0)),"")</f>
        <v>33</v>
      </c>
      <c r="BJ541" s="124" t="str">
        <f>INDEX('Org2567'!$BM:$BM,MATCH(Risk7_PlusY67!D541,'Org2567'!$D:$D,0))</f>
        <v>รพช.F2 P&lt;=30,000</v>
      </c>
    </row>
    <row r="542" spans="1:62" x14ac:dyDescent="0.7">
      <c r="A542" s="206">
        <f>IF(ISBLANK(D542),"",COUNTA($D$3:D542))</f>
        <v>540</v>
      </c>
      <c r="B542" s="207">
        <f>IFERROR(INDEX(ID!$E:$E,MATCH(Risk7_PlusY67!$D542,ID!$A:$A,0)),"")</f>
        <v>8</v>
      </c>
      <c r="C542" s="207" t="str">
        <f>IFERROR(INDEX(ID!$I:$I,MATCH(Risk7_PlusY67!$D542,ID!$A:$A,0)),"")</f>
        <v>สกลนคร</v>
      </c>
      <c r="D542" s="295" t="s">
        <v>543</v>
      </c>
      <c r="E542" s="207" t="str">
        <f>IFERROR(INDEX(ID!$C:$C,MATCH(Risk7_PlusY67!$D542,ID!$A:$A,0)),"")</f>
        <v>เต่างอย,รพช.</v>
      </c>
      <c r="F542" s="207" t="str">
        <f>IFERROR(INDEX(ID!$G:$G,MATCH(Risk7_PlusY67!$D542,ID!$A:$A,0)),"")</f>
        <v>รพช.</v>
      </c>
      <c r="G542" s="206">
        <f>IFERROR(INDEX(ID!$J:$J,MATCH(Risk7_PlusY67!$D542,ID!$A:$A,0)),"")</f>
        <v>35</v>
      </c>
      <c r="H542" s="208" t="str">
        <f>IFERROR(INDEX(ID!$P:$P,MATCH(Risk7_PlusY67!$D542,ID!$A:$A,0)),"")</f>
        <v>รพช.F2 P&lt;=30,000</v>
      </c>
      <c r="I542" s="209">
        <f>IFERROR(INDEX(Raw_DATA!E:E,MATCH(Risk7_PlusY67!$D542,Raw_DATA!$A:$A,0)),"")</f>
        <v>2.6</v>
      </c>
      <c r="J542" s="209">
        <f>IFERROR(INDEX(Raw_DATA!F:F,MATCH(Risk7_PlusY67!$D542,Raw_DATA!$A:$A,0)),"")</f>
        <v>2.35</v>
      </c>
      <c r="K542" s="209">
        <f>IFERROR(INDEX(Raw_DATA!G:G,MATCH(Risk7_PlusY67!$D542,Raw_DATA!$A:$A,0)),"")</f>
        <v>1.75</v>
      </c>
      <c r="L542" s="209">
        <f>IFERROR(INDEX(Raw_DATA!H:H,MATCH(Risk7_PlusY67!$D542,Raw_DATA!$A:$A,0)),"")</f>
        <v>10549195.52</v>
      </c>
      <c r="M542" s="210">
        <f>IFERROR(INDEX(Raw_DATA!I:I,MATCH(Risk7_PlusY67!$D542,Raw_DATA!$A:$A,0)),"")</f>
        <v>-4518455.5199999996</v>
      </c>
      <c r="N542" s="206">
        <f t="shared" si="168"/>
        <v>0</v>
      </c>
      <c r="O542" s="206">
        <f t="shared" si="169"/>
        <v>1</v>
      </c>
      <c r="P542" s="206">
        <f t="shared" si="171"/>
        <v>0</v>
      </c>
      <c r="Q542" s="211">
        <f t="shared" si="172"/>
        <v>28</v>
      </c>
      <c r="R542" s="206">
        <f t="shared" si="170"/>
        <v>1</v>
      </c>
      <c r="S542" s="212">
        <f>IFERROR(INDEX(Raw_DATA!J:J,MATCH(Risk7_PlusY67!$D542,Raw_DATA!$A:$A,0)),"")</f>
        <v>-1953286.52</v>
      </c>
      <c r="T542" s="213">
        <f>IFERROR(INDEX(Raw_DATA!K:K,MATCH(Risk7_PlusY67!$D542,Raw_DATA!$A:$A,0)),"")</f>
        <v>4802733.9800000004</v>
      </c>
      <c r="U542" s="214">
        <f t="shared" si="173"/>
        <v>1</v>
      </c>
      <c r="V542" s="214">
        <f t="shared" si="174"/>
        <v>0</v>
      </c>
      <c r="W542" s="214">
        <f>IF(OR(AND((K542&lt;0.8),(AJ542&gt;180)),AND((K542&lt;0.8),(AJ542&lt;10)),AND((K542&gt;=0.8),(AJ542&lt;10)),AND((K542&gt;=0.8),(AJ542&gt;90))),0,1)</f>
        <v>0</v>
      </c>
      <c r="X542" s="214">
        <f t="shared" si="175"/>
        <v>1</v>
      </c>
      <c r="Y542" s="214">
        <f t="shared" si="176"/>
        <v>1</v>
      </c>
      <c r="Z542" s="214">
        <f t="shared" si="177"/>
        <v>1</v>
      </c>
      <c r="AA542" s="214">
        <f t="shared" si="178"/>
        <v>1</v>
      </c>
      <c r="AB542" s="215" t="str">
        <f t="shared" si="179"/>
        <v>B</v>
      </c>
      <c r="AC542" s="215" t="str">
        <f t="shared" si="180"/>
        <v>1B</v>
      </c>
      <c r="AD542" s="216"/>
      <c r="AE542" s="216"/>
      <c r="AF542" s="434">
        <f>IFERROR(INDEX(Raw_DATA!L:L,MATCH(Risk7_PlusY67!$D542,Raw_DATA!$A:$A,0)),"")</f>
        <v>-2.99</v>
      </c>
      <c r="AG542" s="434">
        <f>IFERROR(INDEX(AVGGroup!$D$5:$D$21,MATCH(Risk7_PlusY67!$H542,AVGGroup!$C$5:$C$21,0)),"")</f>
        <v>-3.55</v>
      </c>
      <c r="AH542" s="434">
        <f>IFERROR(INDEX(Raw_DATA!M:M,MATCH(Risk7_PlusY67!$D542,Raw_DATA!$A:$A,0)),"")</f>
        <v>-10.42</v>
      </c>
      <c r="AI542" s="435">
        <f>IFERROR(INDEX(AVGGroup!$F$5:$F$21,MATCH(Risk7_PlusY67!$H542,AVGGroup!$C$5:$C$21,0)),"")</f>
        <v>-10.199999999999999</v>
      </c>
      <c r="AJ542" s="401">
        <f>IFERROR(INDEX(Raw_DATA!N:N,MATCH(Risk7_PlusY67!$D542,Raw_DATA!$A:$A,0)),"")</f>
        <v>128</v>
      </c>
      <c r="AK542" s="401">
        <f>IFERROR(INDEX(Raw_DATA!O:O,MATCH(Risk7_PlusY67!$D542,Raw_DATA!$A:$A,0)),"")</f>
        <v>41</v>
      </c>
      <c r="AL542" s="401">
        <f>IFERROR(INDEX(Raw_DATA!P:P,MATCH(Risk7_PlusY67!$D542,Raw_DATA!$A:$A,0)),"")</f>
        <v>58</v>
      </c>
      <c r="AM542" s="401">
        <f>IFERROR(INDEX(Raw_DATA!Q:Q,MATCH(Risk7_PlusY67!$D542,Raw_DATA!$A:$A,0)),"")</f>
        <v>70</v>
      </c>
      <c r="AN542" s="401">
        <f>IFERROR(INDEX(Raw_DATA!R:R,MATCH(Risk7_PlusY67!$D542,Raw_DATA!$A:$A,0)),"")</f>
        <v>45</v>
      </c>
      <c r="AO542" s="407"/>
      <c r="AP542" s="411" t="b">
        <f>AB542=AY542</f>
        <v>1</v>
      </c>
      <c r="AQ542" s="340">
        <f t="shared" si="181"/>
        <v>1</v>
      </c>
      <c r="AR542" s="123">
        <f t="shared" si="182"/>
        <v>1</v>
      </c>
      <c r="AS542" s="123">
        <f t="shared" si="183"/>
        <v>0</v>
      </c>
      <c r="AT542" s="123">
        <f>IF(OR(AND((K542&lt;0.8),(BE542&gt;180)),AND((K542&lt;0.8),(BE542&lt;10)),AND((K542&gt;=0.8),(BE542&lt;10)),AND((K542&gt;=0.8),(BE542&gt;90))),0,1)</f>
        <v>0</v>
      </c>
      <c r="AU542" s="123">
        <f t="shared" si="184"/>
        <v>1</v>
      </c>
      <c r="AV542" s="123">
        <f t="shared" si="185"/>
        <v>1</v>
      </c>
      <c r="AW542" s="123">
        <f t="shared" si="186"/>
        <v>1</v>
      </c>
      <c r="AX542" s="123">
        <f t="shared" si="187"/>
        <v>1</v>
      </c>
      <c r="AY542" s="416" t="str">
        <f t="shared" si="188"/>
        <v>B</v>
      </c>
      <c r="AZ542" s="416" t="str">
        <f>R542&amp;AY542</f>
        <v>1B</v>
      </c>
      <c r="BA542" s="417">
        <f>IFERROR(INDEX(Raw_DATA!L:L,MATCH(Risk7_PlusY67!$D542,Raw_DATA!$A:$A,0)),"")</f>
        <v>-2.99</v>
      </c>
      <c r="BB542" s="417">
        <f>IFERROR(INDEX(AVGGroup!$H$5:$H$21,MATCH(Risk7_PlusY67!$BJ542,AVGGroup!$C$5:$C$21,0)),"")</f>
        <v>-3.54</v>
      </c>
      <c r="BC542" s="417">
        <f>IFERROR(INDEX(Raw_DATA!M:M,MATCH(Risk7_PlusY67!$D542,Raw_DATA!$A:$A,0)),"")</f>
        <v>-10.42</v>
      </c>
      <c r="BD542" s="418">
        <f>IFERROR(INDEX(AVGGroup!$J$5:$J$21,MATCH(Risk7_PlusY67!$BJ542,AVGGroup!$C$5:$C$21,0)),"")</f>
        <v>-10.199999999999999</v>
      </c>
      <c r="BE542" s="407">
        <f>IFERROR(INDEX(Raw_DATA!N:N,MATCH(Risk7_PlusY67!$D542,Raw_DATA!$A:$A,0)),"")</f>
        <v>128</v>
      </c>
      <c r="BF542" s="407">
        <f>IFERROR(INDEX(Raw_DATA!O:O,MATCH(Risk7_PlusY67!$D542,Raw_DATA!$A:$A,0)),"")</f>
        <v>41</v>
      </c>
      <c r="BG542" s="407">
        <f>IFERROR(INDEX(Raw_DATA!P:P,MATCH(Risk7_PlusY67!$D542,Raw_DATA!$A:$A,0)),"")</f>
        <v>58</v>
      </c>
      <c r="BH542" s="407">
        <f>IFERROR(INDEX(Raw_DATA!Q:Q,MATCH(Risk7_PlusY67!$D542,Raw_DATA!$A:$A,0)),"")</f>
        <v>70</v>
      </c>
      <c r="BI542" s="407">
        <f>IFERROR(INDEX(Raw_DATA!R:R,MATCH(Risk7_PlusY67!$D542,Raw_DATA!$A:$A,0)),"")</f>
        <v>45</v>
      </c>
      <c r="BJ542" s="124" t="str">
        <f>INDEX('Org2567'!$BM:$BM,MATCH(Risk7_PlusY67!D542,'Org2567'!$D:$D,0))</f>
        <v>รพช.F2 P&lt;=30,000</v>
      </c>
    </row>
    <row r="543" spans="1:62" x14ac:dyDescent="0.7">
      <c r="A543" s="206">
        <f>IF(ISBLANK(D543),"",COUNTA($D$3:D543))</f>
        <v>541</v>
      </c>
      <c r="B543" s="207">
        <f>IFERROR(INDEX(ID!$E:$E,MATCH(Risk7_PlusY67!$D543,ID!$A:$A,0)),"")</f>
        <v>8</v>
      </c>
      <c r="C543" s="207" t="str">
        <f>IFERROR(INDEX(ID!$I:$I,MATCH(Risk7_PlusY67!$D543,ID!$A:$A,0)),"")</f>
        <v>สกลนคร</v>
      </c>
      <c r="D543" s="295" t="s">
        <v>544</v>
      </c>
      <c r="E543" s="207" t="str">
        <f>IFERROR(INDEX(ID!$C:$C,MATCH(Risk7_PlusY67!$D543,ID!$A:$A,0)),"")</f>
        <v>โคกศรีสุพรรณ,รพช.</v>
      </c>
      <c r="F543" s="207" t="str">
        <f>IFERROR(INDEX(ID!$G:$G,MATCH(Risk7_PlusY67!$D543,ID!$A:$A,0)),"")</f>
        <v>รพช.</v>
      </c>
      <c r="G543" s="206">
        <f>IFERROR(INDEX(ID!$J:$J,MATCH(Risk7_PlusY67!$D543,ID!$A:$A,0)),"")</f>
        <v>42</v>
      </c>
      <c r="H543" s="208" t="str">
        <f>IFERROR(INDEX(ID!$P:$P,MATCH(Risk7_PlusY67!$D543,ID!$A:$A,0)),"")</f>
        <v>รพช.F2 P&lt;=30,000</v>
      </c>
      <c r="I543" s="209">
        <f>IFERROR(INDEX(Raw_DATA!E:E,MATCH(Risk7_PlusY67!$D543,Raw_DATA!$A:$A,0)),"")</f>
        <v>2.5</v>
      </c>
      <c r="J543" s="209">
        <f>IFERROR(INDEX(Raw_DATA!F:F,MATCH(Risk7_PlusY67!$D543,Raw_DATA!$A:$A,0)),"")</f>
        <v>2.2599999999999998</v>
      </c>
      <c r="K543" s="209">
        <f>IFERROR(INDEX(Raw_DATA!G:G,MATCH(Risk7_PlusY67!$D543,Raw_DATA!$A:$A,0)),"")</f>
        <v>1.88</v>
      </c>
      <c r="L543" s="209">
        <f>IFERROR(INDEX(Raw_DATA!H:H,MATCH(Risk7_PlusY67!$D543,Raw_DATA!$A:$A,0)),"")</f>
        <v>23739326.579999998</v>
      </c>
      <c r="M543" s="210">
        <f>IFERROR(INDEX(Raw_DATA!I:I,MATCH(Risk7_PlusY67!$D543,Raw_DATA!$A:$A,0)),"")</f>
        <v>-10813212.880000001</v>
      </c>
      <c r="N543" s="206">
        <f t="shared" si="168"/>
        <v>0</v>
      </c>
      <c r="O543" s="206">
        <f t="shared" si="169"/>
        <v>1</v>
      </c>
      <c r="P543" s="206">
        <f t="shared" si="171"/>
        <v>0</v>
      </c>
      <c r="Q543" s="211">
        <f t="shared" si="172"/>
        <v>26.3</v>
      </c>
      <c r="R543" s="206">
        <f t="shared" si="170"/>
        <v>1</v>
      </c>
      <c r="S543" s="212">
        <f>IFERROR(INDEX(Raw_DATA!J:J,MATCH(Risk7_PlusY67!$D543,Raw_DATA!$A:$A,0)),"")</f>
        <v>-5367876.6399999997</v>
      </c>
      <c r="T543" s="213">
        <f>IFERROR(INDEX(Raw_DATA!K:K,MATCH(Risk7_PlusY67!$D543,Raw_DATA!$A:$A,0)),"")</f>
        <v>13764870.75</v>
      </c>
      <c r="U543" s="214">
        <f t="shared" si="173"/>
        <v>0</v>
      </c>
      <c r="V543" s="214">
        <f t="shared" si="174"/>
        <v>0</v>
      </c>
      <c r="W543" s="214">
        <f>IF(OR(AND((K543&lt;0.8),(AJ543&gt;180)),AND((K543&lt;0.8),(AJ543&lt;10)),AND((K543&gt;=0.8),(AJ543&lt;10)),AND((K543&gt;=0.8),(AJ543&gt;90))),0,1)</f>
        <v>1</v>
      </c>
      <c r="X543" s="214">
        <f t="shared" si="175"/>
        <v>1</v>
      </c>
      <c r="Y543" s="214">
        <f t="shared" si="176"/>
        <v>0</v>
      </c>
      <c r="Z543" s="214">
        <f t="shared" si="177"/>
        <v>1</v>
      </c>
      <c r="AA543" s="214">
        <f t="shared" si="178"/>
        <v>1</v>
      </c>
      <c r="AB543" s="215" t="str">
        <f t="shared" si="179"/>
        <v>B-</v>
      </c>
      <c r="AC543" s="215" t="str">
        <f t="shared" si="180"/>
        <v>1B-</v>
      </c>
      <c r="AD543" s="216"/>
      <c r="AE543" s="216"/>
      <c r="AF543" s="434">
        <f>IFERROR(INDEX(Raw_DATA!L:L,MATCH(Risk7_PlusY67!$D543,Raw_DATA!$A:$A,0)),"")</f>
        <v>-4.66</v>
      </c>
      <c r="AG543" s="434">
        <f>IFERROR(INDEX(AVGGroup!$D$5:$D$21,MATCH(Risk7_PlusY67!$H543,AVGGroup!$C$5:$C$21,0)),"")</f>
        <v>-3.55</v>
      </c>
      <c r="AH543" s="434">
        <f>IFERROR(INDEX(Raw_DATA!M:M,MATCH(Risk7_PlusY67!$D543,Raw_DATA!$A:$A,0)),"")</f>
        <v>-10.71</v>
      </c>
      <c r="AI543" s="435">
        <f>IFERROR(INDEX(AVGGroup!$F$5:$F$21,MATCH(Risk7_PlusY67!$H543,AVGGroup!$C$5:$C$21,0)),"")</f>
        <v>-10.199999999999999</v>
      </c>
      <c r="AJ543" s="401">
        <f>IFERROR(INDEX(Raw_DATA!N:N,MATCH(Risk7_PlusY67!$D543,Raw_DATA!$A:$A,0)),"")</f>
        <v>82</v>
      </c>
      <c r="AK543" s="401">
        <f>IFERROR(INDEX(Raw_DATA!O:O,MATCH(Risk7_PlusY67!$D543,Raw_DATA!$A:$A,0)),"")</f>
        <v>14</v>
      </c>
      <c r="AL543" s="401">
        <f>IFERROR(INDEX(Raw_DATA!P:P,MATCH(Risk7_PlusY67!$D543,Raw_DATA!$A:$A,0)),"")</f>
        <v>74</v>
      </c>
      <c r="AM543" s="401">
        <f>IFERROR(INDEX(Raw_DATA!Q:Q,MATCH(Risk7_PlusY67!$D543,Raw_DATA!$A:$A,0)),"")</f>
        <v>109</v>
      </c>
      <c r="AN543" s="401">
        <f>IFERROR(INDEX(Raw_DATA!R:R,MATCH(Risk7_PlusY67!$D543,Raw_DATA!$A:$A,0)),"")</f>
        <v>51</v>
      </c>
      <c r="AO543" s="407"/>
      <c r="AP543" s="411" t="b">
        <f>AB543=AY543</f>
        <v>1</v>
      </c>
      <c r="AQ543" s="340">
        <f t="shared" si="181"/>
        <v>1</v>
      </c>
      <c r="AR543" s="123">
        <f t="shared" si="182"/>
        <v>0</v>
      </c>
      <c r="AS543" s="123">
        <f t="shared" si="183"/>
        <v>0</v>
      </c>
      <c r="AT543" s="123">
        <f>IF(OR(AND((K543&lt;0.8),(BE543&gt;180)),AND((K543&lt;0.8),(BE543&lt;10)),AND((K543&gt;=0.8),(BE543&lt;10)),AND((K543&gt;=0.8),(BE543&gt;90))),0,1)</f>
        <v>1</v>
      </c>
      <c r="AU543" s="123">
        <f t="shared" si="184"/>
        <v>1</v>
      </c>
      <c r="AV543" s="123">
        <f t="shared" si="185"/>
        <v>0</v>
      </c>
      <c r="AW543" s="123">
        <f t="shared" si="186"/>
        <v>1</v>
      </c>
      <c r="AX543" s="123">
        <f t="shared" si="187"/>
        <v>1</v>
      </c>
      <c r="AY543" s="416" t="str">
        <f t="shared" si="188"/>
        <v>B-</v>
      </c>
      <c r="AZ543" s="416" t="str">
        <f>R543&amp;AY543</f>
        <v>1B-</v>
      </c>
      <c r="BA543" s="417">
        <f>IFERROR(INDEX(Raw_DATA!L:L,MATCH(Risk7_PlusY67!$D543,Raw_DATA!$A:$A,0)),"")</f>
        <v>-4.66</v>
      </c>
      <c r="BB543" s="417">
        <f>IFERROR(INDEX(AVGGroup!$H$5:$H$21,MATCH(Risk7_PlusY67!$BJ543,AVGGroup!$C$5:$C$21,0)),"")</f>
        <v>-3.54</v>
      </c>
      <c r="BC543" s="417">
        <f>IFERROR(INDEX(Raw_DATA!M:M,MATCH(Risk7_PlusY67!$D543,Raw_DATA!$A:$A,0)),"")</f>
        <v>-10.71</v>
      </c>
      <c r="BD543" s="418">
        <f>IFERROR(INDEX(AVGGroup!$J$5:$J$21,MATCH(Risk7_PlusY67!$BJ543,AVGGroup!$C$5:$C$21,0)),"")</f>
        <v>-10.199999999999999</v>
      </c>
      <c r="BE543" s="407">
        <f>IFERROR(INDEX(Raw_DATA!N:N,MATCH(Risk7_PlusY67!$D543,Raw_DATA!$A:$A,0)),"")</f>
        <v>82</v>
      </c>
      <c r="BF543" s="407">
        <f>IFERROR(INDEX(Raw_DATA!O:O,MATCH(Risk7_PlusY67!$D543,Raw_DATA!$A:$A,0)),"")</f>
        <v>14</v>
      </c>
      <c r="BG543" s="407">
        <f>IFERROR(INDEX(Raw_DATA!P:P,MATCH(Risk7_PlusY67!$D543,Raw_DATA!$A:$A,0)),"")</f>
        <v>74</v>
      </c>
      <c r="BH543" s="407">
        <f>IFERROR(INDEX(Raw_DATA!Q:Q,MATCH(Risk7_PlusY67!$D543,Raw_DATA!$A:$A,0)),"")</f>
        <v>109</v>
      </c>
      <c r="BI543" s="407">
        <f>IFERROR(INDEX(Raw_DATA!R:R,MATCH(Risk7_PlusY67!$D543,Raw_DATA!$A:$A,0)),"")</f>
        <v>51</v>
      </c>
      <c r="BJ543" s="124" t="str">
        <f>INDEX('Org2567'!$BM:$BM,MATCH(Risk7_PlusY67!D543,'Org2567'!$D:$D,0))</f>
        <v>รพช.F2 P&lt;=30,000</v>
      </c>
    </row>
    <row r="544" spans="1:62" x14ac:dyDescent="0.7">
      <c r="A544" s="206">
        <f>IF(ISBLANK(D544),"",COUNTA($D$3:D544))</f>
        <v>542</v>
      </c>
      <c r="B544" s="207">
        <f>IFERROR(INDEX(ID!$E:$E,MATCH(Risk7_PlusY67!$D544,ID!$A:$A,0)),"")</f>
        <v>8</v>
      </c>
      <c r="C544" s="207" t="str">
        <f>IFERROR(INDEX(ID!$I:$I,MATCH(Risk7_PlusY67!$D544,ID!$A:$A,0)),"")</f>
        <v>สกลนคร</v>
      </c>
      <c r="D544" s="295" t="s">
        <v>545</v>
      </c>
      <c r="E544" s="207" t="str">
        <f>IFERROR(INDEX(ID!$C:$C,MATCH(Risk7_PlusY67!$D544,ID!$A:$A,0)),"")</f>
        <v>เจริญศิลป์,รพช.</v>
      </c>
      <c r="F544" s="207" t="str">
        <f>IFERROR(INDEX(ID!$G:$G,MATCH(Risk7_PlusY67!$D544,ID!$A:$A,0)),"")</f>
        <v>รพช.</v>
      </c>
      <c r="G544" s="206">
        <f>IFERROR(INDEX(ID!$J:$J,MATCH(Risk7_PlusY67!$D544,ID!$A:$A,0)),"")</f>
        <v>40</v>
      </c>
      <c r="H544" s="208" t="str">
        <f>IFERROR(INDEX(ID!$P:$P,MATCH(Risk7_PlusY67!$D544,ID!$A:$A,0)),"")</f>
        <v>รพช.F2 P30,000-60,000</v>
      </c>
      <c r="I544" s="209">
        <f>IFERROR(INDEX(Raw_DATA!E:E,MATCH(Risk7_PlusY67!$D544,Raw_DATA!$A:$A,0)),"")</f>
        <v>2.66</v>
      </c>
      <c r="J544" s="209">
        <f>IFERROR(INDEX(Raw_DATA!F:F,MATCH(Risk7_PlusY67!$D544,Raw_DATA!$A:$A,0)),"")</f>
        <v>2.42</v>
      </c>
      <c r="K544" s="209">
        <f>IFERROR(INDEX(Raw_DATA!G:G,MATCH(Risk7_PlusY67!$D544,Raw_DATA!$A:$A,0)),"")</f>
        <v>1.68</v>
      </c>
      <c r="L544" s="209">
        <f>IFERROR(INDEX(Raw_DATA!H:H,MATCH(Risk7_PlusY67!$D544,Raw_DATA!$A:$A,0)),"")</f>
        <v>21565009.57</v>
      </c>
      <c r="M544" s="210">
        <f>IFERROR(INDEX(Raw_DATA!I:I,MATCH(Risk7_PlusY67!$D544,Raw_DATA!$A:$A,0)),"")</f>
        <v>5760941.4900000002</v>
      </c>
      <c r="N544" s="206">
        <f t="shared" si="168"/>
        <v>0</v>
      </c>
      <c r="O544" s="206">
        <f t="shared" si="169"/>
        <v>0</v>
      </c>
      <c r="P544" s="206">
        <f t="shared" si="171"/>
        <v>0</v>
      </c>
      <c r="Q544" s="211" t="str">
        <f t="shared" si="172"/>
        <v/>
      </c>
      <c r="R544" s="206">
        <f t="shared" si="170"/>
        <v>0</v>
      </c>
      <c r="S544" s="212">
        <f>IFERROR(INDEX(Raw_DATA!J:J,MATCH(Risk7_PlusY67!$D544,Raw_DATA!$A:$A,0)),"")</f>
        <v>11132991.060000001</v>
      </c>
      <c r="T544" s="213">
        <f>IFERROR(INDEX(Raw_DATA!K:K,MATCH(Risk7_PlusY67!$D544,Raw_DATA!$A:$A,0)),"")</f>
        <v>8696879.6600000001</v>
      </c>
      <c r="U544" s="214">
        <f t="shared" si="173"/>
        <v>1</v>
      </c>
      <c r="V544" s="214">
        <f t="shared" si="174"/>
        <v>1</v>
      </c>
      <c r="W544" s="214">
        <f>IF(OR(AND((K544&lt;0.8),(AJ544&gt;180)),AND((K544&lt;0.8),(AJ544&lt;10)),AND((K544&gt;=0.8),(AJ544&lt;10)),AND((K544&gt;=0.8),(AJ544&gt;90))),0,1)</f>
        <v>0</v>
      </c>
      <c r="X544" s="214">
        <f t="shared" si="175"/>
        <v>1</v>
      </c>
      <c r="Y544" s="214">
        <f t="shared" si="176"/>
        <v>1</v>
      </c>
      <c r="Z544" s="214">
        <f t="shared" si="177"/>
        <v>1</v>
      </c>
      <c r="AA544" s="214">
        <f t="shared" si="178"/>
        <v>1</v>
      </c>
      <c r="AB544" s="215" t="str">
        <f t="shared" si="179"/>
        <v>A-</v>
      </c>
      <c r="AC544" s="215" t="str">
        <f t="shared" si="180"/>
        <v>0A-</v>
      </c>
      <c r="AD544" s="216"/>
      <c r="AE544" s="216"/>
      <c r="AF544" s="434">
        <f>IFERROR(INDEX(Raw_DATA!L:L,MATCH(Risk7_PlusY67!$D544,Raw_DATA!$A:$A,0)),"")</f>
        <v>9.82</v>
      </c>
      <c r="AG544" s="434">
        <f>IFERROR(INDEX(AVGGroup!$D$5:$D$21,MATCH(Risk7_PlusY67!$H544,AVGGroup!$C$5:$C$21,0)),"")</f>
        <v>-4.37</v>
      </c>
      <c r="AH544" s="434">
        <f>IFERROR(INDEX(Raw_DATA!M:M,MATCH(Risk7_PlusY67!$D544,Raw_DATA!$A:$A,0)),"")</f>
        <v>9.52</v>
      </c>
      <c r="AI544" s="435">
        <f>IFERROR(INDEX(AVGGroup!$F$5:$F$21,MATCH(Risk7_PlusY67!$H544,AVGGroup!$C$5:$C$21,0)),"")</f>
        <v>-9.19</v>
      </c>
      <c r="AJ544" s="401">
        <f>IFERROR(INDEX(Raw_DATA!N:N,MATCH(Risk7_PlusY67!$D544,Raw_DATA!$A:$A,0)),"")</f>
        <v>154</v>
      </c>
      <c r="AK544" s="401">
        <f>IFERROR(INDEX(Raw_DATA!O:O,MATCH(Risk7_PlusY67!$D544,Raw_DATA!$A:$A,0)),"")</f>
        <v>38</v>
      </c>
      <c r="AL544" s="401">
        <f>IFERROR(INDEX(Raw_DATA!P:P,MATCH(Risk7_PlusY67!$D544,Raw_DATA!$A:$A,0)),"")</f>
        <v>19</v>
      </c>
      <c r="AM544" s="401">
        <f>IFERROR(INDEX(Raw_DATA!Q:Q,MATCH(Risk7_PlusY67!$D544,Raw_DATA!$A:$A,0)),"")</f>
        <v>32</v>
      </c>
      <c r="AN544" s="401">
        <f>IFERROR(INDEX(Raw_DATA!R:R,MATCH(Risk7_PlusY67!$D544,Raw_DATA!$A:$A,0)),"")</f>
        <v>55</v>
      </c>
      <c r="AO544" s="407"/>
      <c r="AP544" s="411" t="b">
        <f>AB544=AY544</f>
        <v>1</v>
      </c>
      <c r="AQ544" s="340">
        <f t="shared" si="181"/>
        <v>0</v>
      </c>
      <c r="AR544" s="123">
        <f t="shared" si="182"/>
        <v>1</v>
      </c>
      <c r="AS544" s="123">
        <f t="shared" si="183"/>
        <v>1</v>
      </c>
      <c r="AT544" s="123">
        <f>IF(OR(AND((K544&lt;0.8),(BE544&gt;180)),AND((K544&lt;0.8),(BE544&lt;10)),AND((K544&gt;=0.8),(BE544&lt;10)),AND((K544&gt;=0.8),(BE544&gt;90))),0,1)</f>
        <v>0</v>
      </c>
      <c r="AU544" s="123">
        <f t="shared" si="184"/>
        <v>1</v>
      </c>
      <c r="AV544" s="123">
        <f t="shared" si="185"/>
        <v>1</v>
      </c>
      <c r="AW544" s="123">
        <f t="shared" si="186"/>
        <v>1</v>
      </c>
      <c r="AX544" s="123">
        <f t="shared" si="187"/>
        <v>1</v>
      </c>
      <c r="AY544" s="416" t="str">
        <f t="shared" si="188"/>
        <v>A-</v>
      </c>
      <c r="AZ544" s="416" t="str">
        <f>R544&amp;AY544</f>
        <v>0A-</v>
      </c>
      <c r="BA544" s="417">
        <f>IFERROR(INDEX(Raw_DATA!L:L,MATCH(Risk7_PlusY67!$D544,Raw_DATA!$A:$A,0)),"")</f>
        <v>9.82</v>
      </c>
      <c r="BB544" s="417">
        <f>IFERROR(INDEX(AVGGroup!$H$5:$H$21,MATCH(Risk7_PlusY67!$BJ544,AVGGroup!$C$5:$C$21,0)),"")</f>
        <v>-3.95</v>
      </c>
      <c r="BC544" s="417">
        <f>IFERROR(INDEX(Raw_DATA!M:M,MATCH(Risk7_PlusY67!$D544,Raw_DATA!$A:$A,0)),"")</f>
        <v>9.52</v>
      </c>
      <c r="BD544" s="418">
        <f>IFERROR(INDEX(AVGGroup!$J$5:$J$21,MATCH(Risk7_PlusY67!$BJ544,AVGGroup!$C$5:$C$21,0)),"")</f>
        <v>-8.8800000000000008</v>
      </c>
      <c r="BE544" s="407">
        <f>IFERROR(INDEX(Raw_DATA!N:N,MATCH(Risk7_PlusY67!$D544,Raw_DATA!$A:$A,0)),"")</f>
        <v>154</v>
      </c>
      <c r="BF544" s="407">
        <f>IFERROR(INDEX(Raw_DATA!O:O,MATCH(Risk7_PlusY67!$D544,Raw_DATA!$A:$A,0)),"")</f>
        <v>38</v>
      </c>
      <c r="BG544" s="407">
        <f>IFERROR(INDEX(Raw_DATA!P:P,MATCH(Risk7_PlusY67!$D544,Raw_DATA!$A:$A,0)),"")</f>
        <v>19</v>
      </c>
      <c r="BH544" s="407">
        <f>IFERROR(INDEX(Raw_DATA!Q:Q,MATCH(Risk7_PlusY67!$D544,Raw_DATA!$A:$A,0)),"")</f>
        <v>32</v>
      </c>
      <c r="BI544" s="407">
        <f>IFERROR(INDEX(Raw_DATA!R:R,MATCH(Risk7_PlusY67!$D544,Raw_DATA!$A:$A,0)),"")</f>
        <v>55</v>
      </c>
      <c r="BJ544" s="124" t="str">
        <f>INDEX('Org2567'!$BM:$BM,MATCH(Risk7_PlusY67!D544,'Org2567'!$D:$D,0))</f>
        <v>รพช.F2 P30,000-60,000</v>
      </c>
    </row>
    <row r="545" spans="1:62" x14ac:dyDescent="0.7">
      <c r="A545" s="206">
        <f>IF(ISBLANK(D545),"",COUNTA($D$3:D545))</f>
        <v>543</v>
      </c>
      <c r="B545" s="207">
        <f>IFERROR(INDEX(ID!$E:$E,MATCH(Risk7_PlusY67!$D545,ID!$A:$A,0)),"")</f>
        <v>8</v>
      </c>
      <c r="C545" s="207" t="str">
        <f>IFERROR(INDEX(ID!$I:$I,MATCH(Risk7_PlusY67!$D545,ID!$A:$A,0)),"")</f>
        <v>สกลนคร</v>
      </c>
      <c r="D545" s="295" t="s">
        <v>546</v>
      </c>
      <c r="E545" s="207" t="str">
        <f>IFERROR(INDEX(ID!$C:$C,MATCH(Risk7_PlusY67!$D545,ID!$A:$A,0)),"")</f>
        <v>โพนนาแก้ว,รพช.</v>
      </c>
      <c r="F545" s="207" t="str">
        <f>IFERROR(INDEX(ID!$G:$G,MATCH(Risk7_PlusY67!$D545,ID!$A:$A,0)),"")</f>
        <v>รพช.</v>
      </c>
      <c r="G545" s="206">
        <f>IFERROR(INDEX(ID!$J:$J,MATCH(Risk7_PlusY67!$D545,ID!$A:$A,0)),"")</f>
        <v>34</v>
      </c>
      <c r="H545" s="208" t="str">
        <f>IFERROR(INDEX(ID!$P:$P,MATCH(Risk7_PlusY67!$D545,ID!$A:$A,0)),"")</f>
        <v>รพช.F2 P&lt;=30,000</v>
      </c>
      <c r="I545" s="209">
        <f>IFERROR(INDEX(Raw_DATA!E:E,MATCH(Risk7_PlusY67!$D545,Raw_DATA!$A:$A,0)),"")</f>
        <v>6.01</v>
      </c>
      <c r="J545" s="209">
        <f>IFERROR(INDEX(Raw_DATA!F:F,MATCH(Risk7_PlusY67!$D545,Raw_DATA!$A:$A,0)),"")</f>
        <v>5.44</v>
      </c>
      <c r="K545" s="209">
        <f>IFERROR(INDEX(Raw_DATA!G:G,MATCH(Risk7_PlusY67!$D545,Raw_DATA!$A:$A,0)),"")</f>
        <v>4.3</v>
      </c>
      <c r="L545" s="209">
        <f>IFERROR(INDEX(Raw_DATA!H:H,MATCH(Risk7_PlusY67!$D545,Raw_DATA!$A:$A,0)),"")</f>
        <v>20959792.239999998</v>
      </c>
      <c r="M545" s="210">
        <f>IFERROR(INDEX(Raw_DATA!I:I,MATCH(Risk7_PlusY67!$D545,Raw_DATA!$A:$A,0)),"")</f>
        <v>-11990905.359999999</v>
      </c>
      <c r="N545" s="206">
        <f t="shared" si="168"/>
        <v>0</v>
      </c>
      <c r="O545" s="206">
        <f t="shared" si="169"/>
        <v>1</v>
      </c>
      <c r="P545" s="206">
        <f t="shared" si="171"/>
        <v>0</v>
      </c>
      <c r="Q545" s="211">
        <f t="shared" si="172"/>
        <v>20.9</v>
      </c>
      <c r="R545" s="206">
        <f t="shared" si="170"/>
        <v>1</v>
      </c>
      <c r="S545" s="212">
        <f>IFERROR(INDEX(Raw_DATA!J:J,MATCH(Risk7_PlusY67!$D545,Raw_DATA!$A:$A,0)),"")</f>
        <v>-3319049.48</v>
      </c>
      <c r="T545" s="213">
        <f>IFERROR(INDEX(Raw_DATA!K:K,MATCH(Risk7_PlusY67!$D545,Raw_DATA!$A:$A,0)),"")</f>
        <v>13690905.35</v>
      </c>
      <c r="U545" s="214">
        <f t="shared" si="173"/>
        <v>0</v>
      </c>
      <c r="V545" s="214">
        <f t="shared" si="174"/>
        <v>0</v>
      </c>
      <c r="W545" s="214">
        <f>IF(OR(AND((K545&lt;0.8),(AJ545&gt;180)),AND((K545&lt;0.8),(AJ545&lt;10)),AND((K545&gt;=0.8),(AJ545&lt;10)),AND((K545&gt;=0.8),(AJ545&gt;90))),0,1)</f>
        <v>1</v>
      </c>
      <c r="X545" s="214">
        <f t="shared" si="175"/>
        <v>1</v>
      </c>
      <c r="Y545" s="214">
        <f t="shared" si="176"/>
        <v>1</v>
      </c>
      <c r="Z545" s="214">
        <f t="shared" si="177"/>
        <v>1</v>
      </c>
      <c r="AA545" s="214">
        <f t="shared" si="178"/>
        <v>1</v>
      </c>
      <c r="AB545" s="215" t="str">
        <f t="shared" si="179"/>
        <v>B</v>
      </c>
      <c r="AC545" s="215" t="str">
        <f t="shared" si="180"/>
        <v>1B</v>
      </c>
      <c r="AD545" s="216"/>
      <c r="AE545" s="216"/>
      <c r="AF545" s="434">
        <f>IFERROR(INDEX(Raw_DATA!L:L,MATCH(Risk7_PlusY67!$D545,Raw_DATA!$A:$A,0)),"")</f>
        <v>-4.0199999999999996</v>
      </c>
      <c r="AG545" s="434">
        <f>IFERROR(INDEX(AVGGroup!$D$5:$D$21,MATCH(Risk7_PlusY67!$H545,AVGGroup!$C$5:$C$21,0)),"")</f>
        <v>-3.55</v>
      </c>
      <c r="AH545" s="434">
        <f>IFERROR(INDEX(Raw_DATA!M:M,MATCH(Risk7_PlusY67!$D545,Raw_DATA!$A:$A,0)),"")</f>
        <v>-15.3</v>
      </c>
      <c r="AI545" s="435">
        <f>IFERROR(INDEX(AVGGroup!$F$5:$F$21,MATCH(Risk7_PlusY67!$H545,AVGGroup!$C$5:$C$21,0)),"")</f>
        <v>-10.199999999999999</v>
      </c>
      <c r="AJ545" s="401">
        <f>IFERROR(INDEX(Raw_DATA!N:N,MATCH(Risk7_PlusY67!$D545,Raw_DATA!$A:$A,0)),"")</f>
        <v>10</v>
      </c>
      <c r="AK545" s="401">
        <f>IFERROR(INDEX(Raw_DATA!O:O,MATCH(Risk7_PlusY67!$D545,Raw_DATA!$A:$A,0)),"")</f>
        <v>20</v>
      </c>
      <c r="AL545" s="401">
        <f>IFERROR(INDEX(Raw_DATA!P:P,MATCH(Risk7_PlusY67!$D545,Raw_DATA!$A:$A,0)),"")</f>
        <v>40</v>
      </c>
      <c r="AM545" s="401">
        <f>IFERROR(INDEX(Raw_DATA!Q:Q,MATCH(Risk7_PlusY67!$D545,Raw_DATA!$A:$A,0)),"")</f>
        <v>91</v>
      </c>
      <c r="AN545" s="401">
        <f>IFERROR(INDEX(Raw_DATA!R:R,MATCH(Risk7_PlusY67!$D545,Raw_DATA!$A:$A,0)),"")</f>
        <v>36</v>
      </c>
      <c r="AO545" s="407"/>
      <c r="AP545" s="411" t="b">
        <f>AB545=AY545</f>
        <v>1</v>
      </c>
      <c r="AQ545" s="340">
        <f t="shared" si="181"/>
        <v>1</v>
      </c>
      <c r="AR545" s="123">
        <f t="shared" si="182"/>
        <v>0</v>
      </c>
      <c r="AS545" s="123">
        <f t="shared" si="183"/>
        <v>0</v>
      </c>
      <c r="AT545" s="123">
        <f>IF(OR(AND((K545&lt;0.8),(BE545&gt;180)),AND((K545&lt;0.8),(BE545&lt;10)),AND((K545&gt;=0.8),(BE545&lt;10)),AND((K545&gt;=0.8),(BE545&gt;90))),0,1)</f>
        <v>1</v>
      </c>
      <c r="AU545" s="123">
        <f t="shared" si="184"/>
        <v>1</v>
      </c>
      <c r="AV545" s="123">
        <f t="shared" si="185"/>
        <v>1</v>
      </c>
      <c r="AW545" s="123">
        <f t="shared" si="186"/>
        <v>1</v>
      </c>
      <c r="AX545" s="123">
        <f t="shared" si="187"/>
        <v>1</v>
      </c>
      <c r="AY545" s="416" t="str">
        <f t="shared" si="188"/>
        <v>B</v>
      </c>
      <c r="AZ545" s="416" t="str">
        <f>R545&amp;AY545</f>
        <v>1B</v>
      </c>
      <c r="BA545" s="417">
        <f>IFERROR(INDEX(Raw_DATA!L:L,MATCH(Risk7_PlusY67!$D545,Raw_DATA!$A:$A,0)),"")</f>
        <v>-4.0199999999999996</v>
      </c>
      <c r="BB545" s="417">
        <f>IFERROR(INDEX(AVGGroup!$H$5:$H$21,MATCH(Risk7_PlusY67!$BJ545,AVGGroup!$C$5:$C$21,0)),"")</f>
        <v>-3.54</v>
      </c>
      <c r="BC545" s="417">
        <f>IFERROR(INDEX(Raw_DATA!M:M,MATCH(Risk7_PlusY67!$D545,Raw_DATA!$A:$A,0)),"")</f>
        <v>-15.3</v>
      </c>
      <c r="BD545" s="418">
        <f>IFERROR(INDEX(AVGGroup!$J$5:$J$21,MATCH(Risk7_PlusY67!$BJ545,AVGGroup!$C$5:$C$21,0)),"")</f>
        <v>-10.199999999999999</v>
      </c>
      <c r="BE545" s="407">
        <f>IFERROR(INDEX(Raw_DATA!N:N,MATCH(Risk7_PlusY67!$D545,Raw_DATA!$A:$A,0)),"")</f>
        <v>10</v>
      </c>
      <c r="BF545" s="407">
        <f>IFERROR(INDEX(Raw_DATA!O:O,MATCH(Risk7_PlusY67!$D545,Raw_DATA!$A:$A,0)),"")</f>
        <v>20</v>
      </c>
      <c r="BG545" s="407">
        <f>IFERROR(INDEX(Raw_DATA!P:P,MATCH(Risk7_PlusY67!$D545,Raw_DATA!$A:$A,0)),"")</f>
        <v>40</v>
      </c>
      <c r="BH545" s="407">
        <f>IFERROR(INDEX(Raw_DATA!Q:Q,MATCH(Risk7_PlusY67!$D545,Raw_DATA!$A:$A,0)),"")</f>
        <v>91</v>
      </c>
      <c r="BI545" s="407">
        <f>IFERROR(INDEX(Raw_DATA!R:R,MATCH(Risk7_PlusY67!$D545,Raw_DATA!$A:$A,0)),"")</f>
        <v>36</v>
      </c>
      <c r="BJ545" s="124" t="str">
        <f>INDEX('Org2567'!$BM:$BM,MATCH(Risk7_PlusY67!D545,'Org2567'!$D:$D,0))</f>
        <v>รพช.F2 P&lt;=30,000</v>
      </c>
    </row>
    <row r="546" spans="1:62" x14ac:dyDescent="0.7">
      <c r="A546" s="206">
        <f>IF(ISBLANK(D546),"",COUNTA($D$3:D546))</f>
        <v>544</v>
      </c>
      <c r="B546" s="207">
        <f>IFERROR(INDEX(ID!$E:$E,MATCH(Risk7_PlusY67!$D546,ID!$A:$A,0)),"")</f>
        <v>8</v>
      </c>
      <c r="C546" s="207" t="str">
        <f>IFERROR(INDEX(ID!$I:$I,MATCH(Risk7_PlusY67!$D546,ID!$A:$A,0)),"")</f>
        <v>สกลนคร</v>
      </c>
      <c r="D546" s="295" t="s">
        <v>547</v>
      </c>
      <c r="E546" s="207" t="str">
        <f>IFERROR(INDEX(ID!$C:$C,MATCH(Risk7_PlusY67!$D546,ID!$A:$A,0)),"")</f>
        <v>สมเด็จพระยุพราชสว่างแดนดิน,รพท.</v>
      </c>
      <c r="F546" s="207" t="str">
        <f>IFERROR(INDEX(ID!$G:$G,MATCH(Risk7_PlusY67!$D546,ID!$A:$A,0)),"")</f>
        <v>รพท.</v>
      </c>
      <c r="G546" s="206">
        <f>IFERROR(INDEX(ID!$J:$J,MATCH(Risk7_PlusY67!$D546,ID!$A:$A,0)),"")</f>
        <v>276</v>
      </c>
      <c r="H546" s="208" t="str">
        <f>IFERROR(INDEX(ID!$P:$P,MATCH(Risk7_PlusY67!$D546,ID!$A:$A,0)),"")</f>
        <v>รพท.S B&lt;=400</v>
      </c>
      <c r="I546" s="209">
        <f>IFERROR(INDEX(Raw_DATA!E:E,MATCH(Risk7_PlusY67!$D546,Raw_DATA!$A:$A,0)),"")</f>
        <v>4.29</v>
      </c>
      <c r="J546" s="209">
        <f>IFERROR(INDEX(Raw_DATA!F:F,MATCH(Risk7_PlusY67!$D546,Raw_DATA!$A:$A,0)),"")</f>
        <v>3.86</v>
      </c>
      <c r="K546" s="209">
        <f>IFERROR(INDEX(Raw_DATA!G:G,MATCH(Risk7_PlusY67!$D546,Raw_DATA!$A:$A,0)),"")</f>
        <v>2.8</v>
      </c>
      <c r="L546" s="209">
        <f>IFERROR(INDEX(Raw_DATA!H:H,MATCH(Risk7_PlusY67!$D546,Raw_DATA!$A:$A,0)),"")</f>
        <v>236608256.5</v>
      </c>
      <c r="M546" s="210">
        <f>IFERROR(INDEX(Raw_DATA!I:I,MATCH(Risk7_PlusY67!$D546,Raw_DATA!$A:$A,0)),"")</f>
        <v>38206052.670000002</v>
      </c>
      <c r="N546" s="206">
        <f t="shared" si="168"/>
        <v>0</v>
      </c>
      <c r="O546" s="206">
        <f t="shared" si="169"/>
        <v>0</v>
      </c>
      <c r="P546" s="206">
        <f t="shared" si="171"/>
        <v>0</v>
      </c>
      <c r="Q546" s="211" t="str">
        <f t="shared" si="172"/>
        <v/>
      </c>
      <c r="R546" s="206">
        <f t="shared" si="170"/>
        <v>0</v>
      </c>
      <c r="S546" s="212">
        <f>IFERROR(INDEX(Raw_DATA!J:J,MATCH(Risk7_PlusY67!$D546,Raw_DATA!$A:$A,0)),"")</f>
        <v>34458678.950000003</v>
      </c>
      <c r="T546" s="213">
        <f>IFERROR(INDEX(Raw_DATA!K:K,MATCH(Risk7_PlusY67!$D546,Raw_DATA!$A:$A,0)),"")</f>
        <v>132957943.28</v>
      </c>
      <c r="U546" s="214">
        <f t="shared" si="173"/>
        <v>1</v>
      </c>
      <c r="V546" s="214">
        <f t="shared" si="174"/>
        <v>1</v>
      </c>
      <c r="W546" s="214">
        <f>IF(OR(AND((K546&lt;0.8),(AJ546&gt;180)),AND((K546&lt;0.8),(AJ546&lt;10)),AND((K546&gt;=0.8),(AJ546&lt;10)),AND((K546&gt;=0.8),(AJ546&gt;90))),0,1)</f>
        <v>1</v>
      </c>
      <c r="X546" s="214">
        <f t="shared" si="175"/>
        <v>1</v>
      </c>
      <c r="Y546" s="214">
        <f t="shared" si="176"/>
        <v>1</v>
      </c>
      <c r="Z546" s="214">
        <f t="shared" si="177"/>
        <v>1</v>
      </c>
      <c r="AA546" s="214">
        <f t="shared" si="178"/>
        <v>1</v>
      </c>
      <c r="AB546" s="215" t="str">
        <f t="shared" si="179"/>
        <v>A</v>
      </c>
      <c r="AC546" s="215" t="str">
        <f t="shared" si="180"/>
        <v>0A</v>
      </c>
      <c r="AD546" s="216"/>
      <c r="AE546" s="216"/>
      <c r="AF546" s="434">
        <f>IFERROR(INDEX(Raw_DATA!L:L,MATCH(Risk7_PlusY67!$D546,Raw_DATA!$A:$A,0)),"")</f>
        <v>5.37</v>
      </c>
      <c r="AG546" s="434">
        <f>IFERROR(INDEX(AVGGroup!$D$5:$D$21,MATCH(Risk7_PlusY67!$H546,AVGGroup!$C$5:$C$21,0)),"")</f>
        <v>2.19</v>
      </c>
      <c r="AH546" s="434">
        <f>IFERROR(INDEX(Raw_DATA!M:M,MATCH(Risk7_PlusY67!$D546,Raw_DATA!$A:$A,0)),"")</f>
        <v>4.18</v>
      </c>
      <c r="AI546" s="435">
        <f>IFERROR(INDEX(AVGGroup!$F$5:$F$21,MATCH(Risk7_PlusY67!$H546,AVGGroup!$C$5:$C$21,0)),"")</f>
        <v>-2.17</v>
      </c>
      <c r="AJ546" s="401">
        <f>IFERROR(INDEX(Raw_DATA!N:N,MATCH(Risk7_PlusY67!$D546,Raw_DATA!$A:$A,0)),"")</f>
        <v>38</v>
      </c>
      <c r="AK546" s="401">
        <f>IFERROR(INDEX(Raw_DATA!O:O,MATCH(Risk7_PlusY67!$D546,Raw_DATA!$A:$A,0)),"")</f>
        <v>33</v>
      </c>
      <c r="AL546" s="401">
        <f>IFERROR(INDEX(Raw_DATA!P:P,MATCH(Risk7_PlusY67!$D546,Raw_DATA!$A:$A,0)),"")</f>
        <v>51</v>
      </c>
      <c r="AM546" s="401">
        <f>IFERROR(INDEX(Raw_DATA!Q:Q,MATCH(Risk7_PlusY67!$D546,Raw_DATA!$A:$A,0)),"")</f>
        <v>69</v>
      </c>
      <c r="AN546" s="401">
        <f>IFERROR(INDEX(Raw_DATA!R:R,MATCH(Risk7_PlusY67!$D546,Raw_DATA!$A:$A,0)),"")</f>
        <v>51</v>
      </c>
      <c r="AO546" s="407"/>
      <c r="AP546" s="411" t="b">
        <f>AB546=AY546</f>
        <v>1</v>
      </c>
      <c r="AQ546" s="340">
        <f t="shared" si="181"/>
        <v>0</v>
      </c>
      <c r="AR546" s="123">
        <f t="shared" si="182"/>
        <v>1</v>
      </c>
      <c r="AS546" s="123">
        <f t="shared" si="183"/>
        <v>1</v>
      </c>
      <c r="AT546" s="123">
        <f>IF(OR(AND((K546&lt;0.8),(BE546&gt;180)),AND((K546&lt;0.8),(BE546&lt;10)),AND((K546&gt;=0.8),(BE546&lt;10)),AND((K546&gt;=0.8),(BE546&gt;90))),0,1)</f>
        <v>1</v>
      </c>
      <c r="AU546" s="123">
        <f t="shared" si="184"/>
        <v>1</v>
      </c>
      <c r="AV546" s="123">
        <f t="shared" si="185"/>
        <v>1</v>
      </c>
      <c r="AW546" s="123">
        <f t="shared" si="186"/>
        <v>1</v>
      </c>
      <c r="AX546" s="123">
        <f t="shared" si="187"/>
        <v>1</v>
      </c>
      <c r="AY546" s="416" t="str">
        <f t="shared" si="188"/>
        <v>A</v>
      </c>
      <c r="AZ546" s="416" t="str">
        <f>R546&amp;AY546</f>
        <v>0A</v>
      </c>
      <c r="BA546" s="417">
        <f>IFERROR(INDEX(Raw_DATA!L:L,MATCH(Risk7_PlusY67!$D546,Raw_DATA!$A:$A,0)),"")</f>
        <v>5.37</v>
      </c>
      <c r="BB546" s="417">
        <f>IFERROR(INDEX(AVGGroup!$H$5:$H$21,MATCH(Risk7_PlusY67!$BJ546,AVGGroup!$C$5:$C$21,0)),"")</f>
        <v>2.19</v>
      </c>
      <c r="BC546" s="417">
        <f>IFERROR(INDEX(Raw_DATA!M:M,MATCH(Risk7_PlusY67!$D546,Raw_DATA!$A:$A,0)),"")</f>
        <v>4.18</v>
      </c>
      <c r="BD546" s="418">
        <f>IFERROR(INDEX(AVGGroup!$J$5:$J$21,MATCH(Risk7_PlusY67!$BJ546,AVGGroup!$C$5:$C$21,0)),"")</f>
        <v>-2.17</v>
      </c>
      <c r="BE546" s="407">
        <f>IFERROR(INDEX(Raw_DATA!N:N,MATCH(Risk7_PlusY67!$D546,Raw_DATA!$A:$A,0)),"")</f>
        <v>38</v>
      </c>
      <c r="BF546" s="407">
        <f>IFERROR(INDEX(Raw_DATA!O:O,MATCH(Risk7_PlusY67!$D546,Raw_DATA!$A:$A,0)),"")</f>
        <v>33</v>
      </c>
      <c r="BG546" s="407">
        <f>IFERROR(INDEX(Raw_DATA!P:P,MATCH(Risk7_PlusY67!$D546,Raw_DATA!$A:$A,0)),"")</f>
        <v>51</v>
      </c>
      <c r="BH546" s="407">
        <f>IFERROR(INDEX(Raw_DATA!Q:Q,MATCH(Risk7_PlusY67!$D546,Raw_DATA!$A:$A,0)),"")</f>
        <v>69</v>
      </c>
      <c r="BI546" s="407">
        <f>IFERROR(INDEX(Raw_DATA!R:R,MATCH(Risk7_PlusY67!$D546,Raw_DATA!$A:$A,0)),"")</f>
        <v>51</v>
      </c>
      <c r="BJ546" s="124" t="str">
        <f>INDEX('Org2567'!$BM:$BM,MATCH(Risk7_PlusY67!D546,'Org2567'!$D:$D,0))</f>
        <v>รพท.S B&lt;=400</v>
      </c>
    </row>
    <row r="547" spans="1:62" x14ac:dyDescent="0.7">
      <c r="A547" s="206">
        <f>IF(ISBLANK(D547),"",COUNTA($D$3:D547))</f>
        <v>545</v>
      </c>
      <c r="B547" s="207">
        <f>IFERROR(INDEX(ID!$E:$E,MATCH(Risk7_PlusY67!$D547,ID!$A:$A,0)),"")</f>
        <v>8</v>
      </c>
      <c r="C547" s="207" t="str">
        <f>IFERROR(INDEX(ID!$I:$I,MATCH(Risk7_PlusY67!$D547,ID!$A:$A,0)),"")</f>
        <v>สกลนคร</v>
      </c>
      <c r="D547" s="295" t="s">
        <v>548</v>
      </c>
      <c r="E547" s="207" t="str">
        <f>IFERROR(INDEX(ID!$C:$C,MATCH(Risk7_PlusY67!$D547,ID!$A:$A,0)),"")</f>
        <v>พระอาจารย์แบน  ธนากโร,รพช.</v>
      </c>
      <c r="F547" s="207" t="str">
        <f>IFERROR(INDEX(ID!$G:$G,MATCH(Risk7_PlusY67!$D547,ID!$A:$A,0)),"")</f>
        <v>รพช.</v>
      </c>
      <c r="G547" s="206">
        <f>IFERROR(INDEX(ID!$J:$J,MATCH(Risk7_PlusY67!$D547,ID!$A:$A,0)),"")</f>
        <v>40</v>
      </c>
      <c r="H547" s="208" t="str">
        <f>IFERROR(INDEX(ID!$P:$P,MATCH(Risk7_PlusY67!$D547,ID!$A:$A,0)),"")</f>
        <v>รพช.F2 P&lt;=30,000</v>
      </c>
      <c r="I547" s="209">
        <f>IFERROR(INDEX(Raw_DATA!E:E,MATCH(Risk7_PlusY67!$D547,Raw_DATA!$A:$A,0)),"")</f>
        <v>4.82</v>
      </c>
      <c r="J547" s="209">
        <f>IFERROR(INDEX(Raw_DATA!F:F,MATCH(Risk7_PlusY67!$D547,Raw_DATA!$A:$A,0)),"")</f>
        <v>4.6100000000000003</v>
      </c>
      <c r="K547" s="209">
        <f>IFERROR(INDEX(Raw_DATA!G:G,MATCH(Risk7_PlusY67!$D547,Raw_DATA!$A:$A,0)),"")</f>
        <v>4.17</v>
      </c>
      <c r="L547" s="209">
        <f>IFERROR(INDEX(Raw_DATA!H:H,MATCH(Risk7_PlusY67!$D547,Raw_DATA!$A:$A,0)),"")</f>
        <v>40195584.020000003</v>
      </c>
      <c r="M547" s="210">
        <f>IFERROR(INDEX(Raw_DATA!I:I,MATCH(Risk7_PlusY67!$D547,Raw_DATA!$A:$A,0)),"")</f>
        <v>-4577760.3600000003</v>
      </c>
      <c r="N547" s="206">
        <f t="shared" si="168"/>
        <v>0</v>
      </c>
      <c r="O547" s="206">
        <f t="shared" si="169"/>
        <v>1</v>
      </c>
      <c r="P547" s="206">
        <f t="shared" si="171"/>
        <v>0</v>
      </c>
      <c r="Q547" s="211">
        <f t="shared" si="172"/>
        <v>105.3</v>
      </c>
      <c r="R547" s="206">
        <f t="shared" si="170"/>
        <v>1</v>
      </c>
      <c r="S547" s="212">
        <f>IFERROR(INDEX(Raw_DATA!J:J,MATCH(Risk7_PlusY67!$D547,Raw_DATA!$A:$A,0)),"")</f>
        <v>3261588.15</v>
      </c>
      <c r="T547" s="213">
        <f>IFERROR(INDEX(Raw_DATA!K:K,MATCH(Risk7_PlusY67!$D547,Raw_DATA!$A:$A,0)),"")</f>
        <v>33218813.050000001</v>
      </c>
      <c r="U547" s="214">
        <f t="shared" si="173"/>
        <v>1</v>
      </c>
      <c r="V547" s="214">
        <f t="shared" si="174"/>
        <v>1</v>
      </c>
      <c r="W547" s="214">
        <f>IF(OR(AND((K547&lt;0.8),(AJ547&gt;180)),AND((K547&lt;0.8),(AJ547&lt;10)),AND((K547&gt;=0.8),(AJ547&lt;10)),AND((K547&gt;=0.8),(AJ547&gt;90))),0,1)</f>
        <v>1</v>
      </c>
      <c r="X547" s="214">
        <f t="shared" si="175"/>
        <v>1</v>
      </c>
      <c r="Y547" s="214">
        <f t="shared" si="176"/>
        <v>1</v>
      </c>
      <c r="Z547" s="214">
        <f t="shared" si="177"/>
        <v>1</v>
      </c>
      <c r="AA547" s="214">
        <f t="shared" si="178"/>
        <v>1</v>
      </c>
      <c r="AB547" s="215" t="str">
        <f t="shared" si="179"/>
        <v>A</v>
      </c>
      <c r="AC547" s="215" t="str">
        <f t="shared" si="180"/>
        <v>1A</v>
      </c>
      <c r="AD547" s="216"/>
      <c r="AE547" s="216"/>
      <c r="AF547" s="434">
        <f>IFERROR(INDEX(Raw_DATA!L:L,MATCH(Risk7_PlusY67!$D547,Raw_DATA!$A:$A,0)),"")</f>
        <v>3.81</v>
      </c>
      <c r="AG547" s="434">
        <f>IFERROR(INDEX(AVGGroup!$D$5:$D$21,MATCH(Risk7_PlusY67!$H547,AVGGroup!$C$5:$C$21,0)),"")</f>
        <v>-3.55</v>
      </c>
      <c r="AH547" s="434">
        <f>IFERROR(INDEX(Raw_DATA!M:M,MATCH(Risk7_PlusY67!$D547,Raw_DATA!$A:$A,0)),"")</f>
        <v>-2.99</v>
      </c>
      <c r="AI547" s="435">
        <f>IFERROR(INDEX(AVGGroup!$F$5:$F$21,MATCH(Risk7_PlusY67!$H547,AVGGroup!$C$5:$C$21,0)),"")</f>
        <v>-10.199999999999999</v>
      </c>
      <c r="AJ547" s="401">
        <f>IFERROR(INDEX(Raw_DATA!N:N,MATCH(Risk7_PlusY67!$D547,Raw_DATA!$A:$A,0)),"")</f>
        <v>45</v>
      </c>
      <c r="AK547" s="401">
        <f>IFERROR(INDEX(Raw_DATA!O:O,MATCH(Risk7_PlusY67!$D547,Raw_DATA!$A:$A,0)),"")</f>
        <v>15</v>
      </c>
      <c r="AL547" s="401">
        <f>IFERROR(INDEX(Raw_DATA!P:P,MATCH(Risk7_PlusY67!$D547,Raw_DATA!$A:$A,0)),"")</f>
        <v>57</v>
      </c>
      <c r="AM547" s="401">
        <f>IFERROR(INDEX(Raw_DATA!Q:Q,MATCH(Risk7_PlusY67!$D547,Raw_DATA!$A:$A,0)),"")</f>
        <v>58</v>
      </c>
      <c r="AN547" s="401">
        <f>IFERROR(INDEX(Raw_DATA!R:R,MATCH(Risk7_PlusY67!$D547,Raw_DATA!$A:$A,0)),"")</f>
        <v>34</v>
      </c>
      <c r="AO547" s="407"/>
      <c r="AP547" s="411" t="b">
        <f>AB547=AY547</f>
        <v>1</v>
      </c>
      <c r="AQ547" s="340">
        <f t="shared" si="181"/>
        <v>1</v>
      </c>
      <c r="AR547" s="123">
        <f t="shared" si="182"/>
        <v>1</v>
      </c>
      <c r="AS547" s="123">
        <f t="shared" si="183"/>
        <v>1</v>
      </c>
      <c r="AT547" s="123">
        <f>IF(OR(AND((K547&lt;0.8),(BE547&gt;180)),AND((K547&lt;0.8),(BE547&lt;10)),AND((K547&gt;=0.8),(BE547&lt;10)),AND((K547&gt;=0.8),(BE547&gt;90))),0,1)</f>
        <v>1</v>
      </c>
      <c r="AU547" s="123">
        <f t="shared" si="184"/>
        <v>1</v>
      </c>
      <c r="AV547" s="123">
        <f t="shared" si="185"/>
        <v>1</v>
      </c>
      <c r="AW547" s="123">
        <f t="shared" si="186"/>
        <v>1</v>
      </c>
      <c r="AX547" s="123">
        <f t="shared" si="187"/>
        <v>1</v>
      </c>
      <c r="AY547" s="416" t="str">
        <f t="shared" si="188"/>
        <v>A</v>
      </c>
      <c r="AZ547" s="416" t="str">
        <f>R547&amp;AY547</f>
        <v>1A</v>
      </c>
      <c r="BA547" s="417">
        <f>IFERROR(INDEX(Raw_DATA!L:L,MATCH(Risk7_PlusY67!$D547,Raw_DATA!$A:$A,0)),"")</f>
        <v>3.81</v>
      </c>
      <c r="BB547" s="417">
        <f>IFERROR(INDEX(AVGGroup!$H$5:$H$21,MATCH(Risk7_PlusY67!$BJ547,AVGGroup!$C$5:$C$21,0)),"")</f>
        <v>-3.54</v>
      </c>
      <c r="BC547" s="417">
        <f>IFERROR(INDEX(Raw_DATA!M:M,MATCH(Risk7_PlusY67!$D547,Raw_DATA!$A:$A,0)),"")</f>
        <v>-2.99</v>
      </c>
      <c r="BD547" s="418">
        <f>IFERROR(INDEX(AVGGroup!$J$5:$J$21,MATCH(Risk7_PlusY67!$BJ547,AVGGroup!$C$5:$C$21,0)),"")</f>
        <v>-10.199999999999999</v>
      </c>
      <c r="BE547" s="407">
        <f>IFERROR(INDEX(Raw_DATA!N:N,MATCH(Risk7_PlusY67!$D547,Raw_DATA!$A:$A,0)),"")</f>
        <v>45</v>
      </c>
      <c r="BF547" s="407">
        <f>IFERROR(INDEX(Raw_DATA!O:O,MATCH(Risk7_PlusY67!$D547,Raw_DATA!$A:$A,0)),"")</f>
        <v>15</v>
      </c>
      <c r="BG547" s="407">
        <f>IFERROR(INDEX(Raw_DATA!P:P,MATCH(Risk7_PlusY67!$D547,Raw_DATA!$A:$A,0)),"")</f>
        <v>57</v>
      </c>
      <c r="BH547" s="407">
        <f>IFERROR(INDEX(Raw_DATA!Q:Q,MATCH(Risk7_PlusY67!$D547,Raw_DATA!$A:$A,0)),"")</f>
        <v>58</v>
      </c>
      <c r="BI547" s="407">
        <f>IFERROR(INDEX(Raw_DATA!R:R,MATCH(Risk7_PlusY67!$D547,Raw_DATA!$A:$A,0)),"")</f>
        <v>34</v>
      </c>
      <c r="BJ547" s="124" t="str">
        <f>INDEX('Org2567'!$BM:$BM,MATCH(Risk7_PlusY67!D547,'Org2567'!$D:$D,0))</f>
        <v>รพช.F2 P&lt;=30,000</v>
      </c>
    </row>
    <row r="548" spans="1:62" x14ac:dyDescent="0.7">
      <c r="A548" s="206">
        <f>IF(ISBLANK(D548),"",COUNTA($D$3:D548))</f>
        <v>546</v>
      </c>
      <c r="B548" s="207">
        <f>IFERROR(INDEX(ID!$E:$E,MATCH(Risk7_PlusY67!$D548,ID!$A:$A,0)),"")</f>
        <v>8</v>
      </c>
      <c r="C548" s="207" t="str">
        <f>IFERROR(INDEX(ID!$I:$I,MATCH(Risk7_PlusY67!$D548,ID!$A:$A,0)),"")</f>
        <v>หนองคาย</v>
      </c>
      <c r="D548" s="295" t="s">
        <v>549</v>
      </c>
      <c r="E548" s="207" t="str">
        <f>IFERROR(INDEX(ID!$C:$C,MATCH(Risk7_PlusY67!$D548,ID!$A:$A,0)),"")</f>
        <v>หนองคาย,รพท.</v>
      </c>
      <c r="F548" s="207" t="str">
        <f>IFERROR(INDEX(ID!$G:$G,MATCH(Risk7_PlusY67!$D548,ID!$A:$A,0)),"")</f>
        <v>รพท.</v>
      </c>
      <c r="G548" s="206">
        <f>IFERROR(INDEX(ID!$J:$J,MATCH(Risk7_PlusY67!$D548,ID!$A:$A,0)),"")</f>
        <v>420</v>
      </c>
      <c r="H548" s="208" t="str">
        <f>IFERROR(INDEX(ID!$P:$P,MATCH(Risk7_PlusY67!$D548,ID!$A:$A,0)),"")</f>
        <v>รพท.S B&gt;400</v>
      </c>
      <c r="I548" s="209">
        <f>IFERROR(INDEX(Raw_DATA!E:E,MATCH(Risk7_PlusY67!$D548,Raw_DATA!$A:$A,0)),"")</f>
        <v>6.37</v>
      </c>
      <c r="J548" s="209">
        <f>IFERROR(INDEX(Raw_DATA!F:F,MATCH(Risk7_PlusY67!$D548,Raw_DATA!$A:$A,0)),"")</f>
        <v>5.93</v>
      </c>
      <c r="K548" s="209">
        <f>IFERROR(INDEX(Raw_DATA!G:G,MATCH(Risk7_PlusY67!$D548,Raw_DATA!$A:$A,0)),"")</f>
        <v>4.2699999999999996</v>
      </c>
      <c r="L548" s="209">
        <f>IFERROR(INDEX(Raw_DATA!H:H,MATCH(Risk7_PlusY67!$D548,Raw_DATA!$A:$A,0)),"")</f>
        <v>654183411.36000001</v>
      </c>
      <c r="M548" s="210">
        <f>IFERROR(INDEX(Raw_DATA!I:I,MATCH(Risk7_PlusY67!$D548,Raw_DATA!$A:$A,0)),"")</f>
        <v>27885507</v>
      </c>
      <c r="N548" s="206">
        <f t="shared" si="168"/>
        <v>0</v>
      </c>
      <c r="O548" s="206">
        <f t="shared" si="169"/>
        <v>0</v>
      </c>
      <c r="P548" s="206">
        <f t="shared" si="171"/>
        <v>0</v>
      </c>
      <c r="Q548" s="211" t="str">
        <f t="shared" si="172"/>
        <v/>
      </c>
      <c r="R548" s="206">
        <f t="shared" si="170"/>
        <v>0</v>
      </c>
      <c r="S548" s="212">
        <f>IFERROR(INDEX(Raw_DATA!J:J,MATCH(Risk7_PlusY67!$D548,Raw_DATA!$A:$A,0)),"")</f>
        <v>108858418.83</v>
      </c>
      <c r="T548" s="213">
        <f>IFERROR(INDEX(Raw_DATA!K:K,MATCH(Risk7_PlusY67!$D548,Raw_DATA!$A:$A,0)),"")</f>
        <v>398476687.50999999</v>
      </c>
      <c r="U548" s="214">
        <f t="shared" si="173"/>
        <v>1</v>
      </c>
      <c r="V548" s="214">
        <f t="shared" si="174"/>
        <v>1</v>
      </c>
      <c r="W548" s="214">
        <f>IF(OR(AND((K548&lt;0.8),(AJ548&gt;180)),AND((K548&lt;0.8),(AJ548&lt;10)),AND((K548&gt;=0.8),(AJ548&lt;10)),AND((K548&gt;=0.8),(AJ548&gt;90))),0,1)</f>
        <v>1</v>
      </c>
      <c r="X548" s="214">
        <f t="shared" si="175"/>
        <v>0</v>
      </c>
      <c r="Y548" s="214">
        <f t="shared" si="176"/>
        <v>1</v>
      </c>
      <c r="Z548" s="214">
        <f t="shared" si="177"/>
        <v>1</v>
      </c>
      <c r="AA548" s="214">
        <f t="shared" si="178"/>
        <v>1</v>
      </c>
      <c r="AB548" s="215" t="str">
        <f t="shared" si="179"/>
        <v>A-</v>
      </c>
      <c r="AC548" s="215" t="str">
        <f t="shared" si="180"/>
        <v>0A-</v>
      </c>
      <c r="AD548" s="216"/>
      <c r="AE548" s="216"/>
      <c r="AF548" s="434">
        <f>IFERROR(INDEX(Raw_DATA!L:L,MATCH(Risk7_PlusY67!$D548,Raw_DATA!$A:$A,0)),"")</f>
        <v>8.43</v>
      </c>
      <c r="AG548" s="434">
        <f>IFERROR(INDEX(AVGGroup!$D$5:$D$21,MATCH(Risk7_PlusY67!$H548,AVGGroup!$C$5:$C$21,0)),"")</f>
        <v>3.6</v>
      </c>
      <c r="AH548" s="434">
        <f>IFERROR(INDEX(Raw_DATA!M:M,MATCH(Risk7_PlusY67!$D548,Raw_DATA!$A:$A,0)),"")</f>
        <v>1.83</v>
      </c>
      <c r="AI548" s="435">
        <f>IFERROR(INDEX(AVGGroup!$F$5:$F$21,MATCH(Risk7_PlusY67!$H548,AVGGroup!$C$5:$C$21,0)),"")</f>
        <v>-2.23</v>
      </c>
      <c r="AJ548" s="401">
        <f>IFERROR(INDEX(Raw_DATA!N:N,MATCH(Risk7_PlusY67!$D548,Raw_DATA!$A:$A,0)),"")</f>
        <v>43</v>
      </c>
      <c r="AK548" s="401">
        <f>IFERROR(INDEX(Raw_DATA!O:O,MATCH(Risk7_PlusY67!$D548,Raw_DATA!$A:$A,0)),"")</f>
        <v>70</v>
      </c>
      <c r="AL548" s="401">
        <f>IFERROR(INDEX(Raw_DATA!P:P,MATCH(Risk7_PlusY67!$D548,Raw_DATA!$A:$A,0)),"")</f>
        <v>29</v>
      </c>
      <c r="AM548" s="401">
        <f>IFERROR(INDEX(Raw_DATA!Q:Q,MATCH(Risk7_PlusY67!$D548,Raw_DATA!$A:$A,0)),"")</f>
        <v>120</v>
      </c>
      <c r="AN548" s="401">
        <f>IFERROR(INDEX(Raw_DATA!R:R,MATCH(Risk7_PlusY67!$D548,Raw_DATA!$A:$A,0)),"")</f>
        <v>40</v>
      </c>
      <c r="AO548" s="407"/>
      <c r="AP548" s="411" t="b">
        <f>AB548=AY548</f>
        <v>1</v>
      </c>
      <c r="AQ548" s="340">
        <f t="shared" si="181"/>
        <v>0</v>
      </c>
      <c r="AR548" s="123">
        <f t="shared" si="182"/>
        <v>1</v>
      </c>
      <c r="AS548" s="123">
        <f t="shared" si="183"/>
        <v>1</v>
      </c>
      <c r="AT548" s="123">
        <f>IF(OR(AND((K548&lt;0.8),(BE548&gt;180)),AND((K548&lt;0.8),(BE548&lt;10)),AND((K548&gt;=0.8),(BE548&lt;10)),AND((K548&gt;=0.8),(BE548&gt;90))),0,1)</f>
        <v>1</v>
      </c>
      <c r="AU548" s="123">
        <f t="shared" si="184"/>
        <v>0</v>
      </c>
      <c r="AV548" s="123">
        <f t="shared" si="185"/>
        <v>1</v>
      </c>
      <c r="AW548" s="123">
        <f t="shared" si="186"/>
        <v>1</v>
      </c>
      <c r="AX548" s="123">
        <f t="shared" si="187"/>
        <v>1</v>
      </c>
      <c r="AY548" s="416" t="str">
        <f t="shared" si="188"/>
        <v>A-</v>
      </c>
      <c r="AZ548" s="416" t="str">
        <f>R548&amp;AY548</f>
        <v>0A-</v>
      </c>
      <c r="BA548" s="417">
        <f>IFERROR(INDEX(Raw_DATA!L:L,MATCH(Risk7_PlusY67!$D548,Raw_DATA!$A:$A,0)),"")</f>
        <v>8.43</v>
      </c>
      <c r="BB548" s="417">
        <f>IFERROR(INDEX(AVGGroup!$H$5:$H$21,MATCH(Risk7_PlusY67!$BJ548,AVGGroup!$C$5:$C$21,0)),"")</f>
        <v>3.6</v>
      </c>
      <c r="BC548" s="417">
        <f>IFERROR(INDEX(Raw_DATA!M:M,MATCH(Risk7_PlusY67!$D548,Raw_DATA!$A:$A,0)),"")</f>
        <v>1.83</v>
      </c>
      <c r="BD548" s="418">
        <f>IFERROR(INDEX(AVGGroup!$J$5:$J$21,MATCH(Risk7_PlusY67!$BJ548,AVGGroup!$C$5:$C$21,0)),"")</f>
        <v>-2.23</v>
      </c>
      <c r="BE548" s="407">
        <f>IFERROR(INDEX(Raw_DATA!N:N,MATCH(Risk7_PlusY67!$D548,Raw_DATA!$A:$A,0)),"")</f>
        <v>43</v>
      </c>
      <c r="BF548" s="407">
        <f>IFERROR(INDEX(Raw_DATA!O:O,MATCH(Risk7_PlusY67!$D548,Raw_DATA!$A:$A,0)),"")</f>
        <v>70</v>
      </c>
      <c r="BG548" s="407">
        <f>IFERROR(INDEX(Raw_DATA!P:P,MATCH(Risk7_PlusY67!$D548,Raw_DATA!$A:$A,0)),"")</f>
        <v>29</v>
      </c>
      <c r="BH548" s="407">
        <f>IFERROR(INDEX(Raw_DATA!Q:Q,MATCH(Risk7_PlusY67!$D548,Raw_DATA!$A:$A,0)),"")</f>
        <v>120</v>
      </c>
      <c r="BI548" s="407">
        <f>IFERROR(INDEX(Raw_DATA!R:R,MATCH(Risk7_PlusY67!$D548,Raw_DATA!$A:$A,0)),"")</f>
        <v>40</v>
      </c>
      <c r="BJ548" s="124" t="str">
        <f>INDEX('Org2567'!$BM:$BM,MATCH(Risk7_PlusY67!D548,'Org2567'!$D:$D,0))</f>
        <v>รพท.S B&gt;400</v>
      </c>
    </row>
    <row r="549" spans="1:62" x14ac:dyDescent="0.7">
      <c r="A549" s="206">
        <f>IF(ISBLANK(D549),"",COUNTA($D$3:D549))</f>
        <v>547</v>
      </c>
      <c r="B549" s="207">
        <f>IFERROR(INDEX(ID!$E:$E,MATCH(Risk7_PlusY67!$D549,ID!$A:$A,0)),"")</f>
        <v>8</v>
      </c>
      <c r="C549" s="207" t="str">
        <f>IFERROR(INDEX(ID!$I:$I,MATCH(Risk7_PlusY67!$D549,ID!$A:$A,0)),"")</f>
        <v>หนองคาย</v>
      </c>
      <c r="D549" s="295" t="s">
        <v>550</v>
      </c>
      <c r="E549" s="207" t="str">
        <f>IFERROR(INDEX(ID!$C:$C,MATCH(Risk7_PlusY67!$D549,ID!$A:$A,0)),"")</f>
        <v>โพนพิสัย,รพช.</v>
      </c>
      <c r="F549" s="207" t="str">
        <f>IFERROR(INDEX(ID!$G:$G,MATCH(Risk7_PlusY67!$D549,ID!$A:$A,0)),"")</f>
        <v>รพช.</v>
      </c>
      <c r="G549" s="206">
        <f>IFERROR(INDEX(ID!$J:$J,MATCH(Risk7_PlusY67!$D549,ID!$A:$A,0)),"")</f>
        <v>129</v>
      </c>
      <c r="H549" s="208" t="str">
        <f>IFERROR(INDEX(ID!$P:$P,MATCH(Risk7_PlusY67!$D549,ID!$A:$A,0)),"")</f>
        <v>รพช.M2 B&gt;100</v>
      </c>
      <c r="I549" s="209">
        <f>IFERROR(INDEX(Raw_DATA!E:E,MATCH(Risk7_PlusY67!$D549,Raw_DATA!$A:$A,0)),"")</f>
        <v>1.18</v>
      </c>
      <c r="J549" s="209">
        <f>IFERROR(INDEX(Raw_DATA!F:F,MATCH(Risk7_PlusY67!$D549,Raw_DATA!$A:$A,0)),"")</f>
        <v>1.04</v>
      </c>
      <c r="K549" s="209">
        <f>IFERROR(INDEX(Raw_DATA!G:G,MATCH(Risk7_PlusY67!$D549,Raw_DATA!$A:$A,0)),"")</f>
        <v>0.57999999999999996</v>
      </c>
      <c r="L549" s="209">
        <f>IFERROR(INDEX(Raw_DATA!H:H,MATCH(Risk7_PlusY67!$D549,Raw_DATA!$A:$A,0)),"")</f>
        <v>14119369.6</v>
      </c>
      <c r="M549" s="210">
        <f>IFERROR(INDEX(Raw_DATA!I:I,MATCH(Risk7_PlusY67!$D549,Raw_DATA!$A:$A,0)),"")</f>
        <v>10164216.25</v>
      </c>
      <c r="N549" s="206">
        <f t="shared" si="168"/>
        <v>2</v>
      </c>
      <c r="O549" s="206">
        <f t="shared" si="169"/>
        <v>0</v>
      </c>
      <c r="P549" s="206">
        <f t="shared" si="171"/>
        <v>0</v>
      </c>
      <c r="Q549" s="211" t="str">
        <f t="shared" si="172"/>
        <v/>
      </c>
      <c r="R549" s="206">
        <f t="shared" si="170"/>
        <v>2</v>
      </c>
      <c r="S549" s="212">
        <f>IFERROR(INDEX(Raw_DATA!J:J,MATCH(Risk7_PlusY67!$D549,Raw_DATA!$A:$A,0)),"")</f>
        <v>24963270.93</v>
      </c>
      <c r="T549" s="213">
        <f>IFERROR(INDEX(Raw_DATA!K:K,MATCH(Risk7_PlusY67!$D549,Raw_DATA!$A:$A,0)),"")</f>
        <v>-32504796.809999999</v>
      </c>
      <c r="U549" s="214">
        <f t="shared" si="173"/>
        <v>1</v>
      </c>
      <c r="V549" s="214">
        <f t="shared" si="174"/>
        <v>1</v>
      </c>
      <c r="W549" s="214">
        <f>IF(OR(AND((K549&lt;0.8),(AJ549&gt;180)),AND((K549&lt;0.8),(AJ549&lt;10)),AND((K549&gt;=0.8),(AJ549&lt;10)),AND((K549&gt;=0.8),(AJ549&gt;90))),0,1)</f>
        <v>0</v>
      </c>
      <c r="X549" s="214">
        <f t="shared" si="175"/>
        <v>0</v>
      </c>
      <c r="Y549" s="214">
        <f t="shared" si="176"/>
        <v>0</v>
      </c>
      <c r="Z549" s="214">
        <f t="shared" si="177"/>
        <v>0</v>
      </c>
      <c r="AA549" s="214">
        <f t="shared" si="178"/>
        <v>1</v>
      </c>
      <c r="AB549" s="215" t="str">
        <f t="shared" si="179"/>
        <v>C</v>
      </c>
      <c r="AC549" s="215" t="str">
        <f t="shared" si="180"/>
        <v>2C</v>
      </c>
      <c r="AD549" s="216"/>
      <c r="AE549" s="216"/>
      <c r="AF549" s="434">
        <f>IFERROR(INDEX(Raw_DATA!L:L,MATCH(Risk7_PlusY67!$D549,Raw_DATA!$A:$A,0)),"")</f>
        <v>9.75</v>
      </c>
      <c r="AG549" s="434">
        <f>IFERROR(INDEX(AVGGroup!$D$5:$D$21,MATCH(Risk7_PlusY67!$H549,AVGGroup!$C$5:$C$21,0)),"")</f>
        <v>-2.2400000000000002</v>
      </c>
      <c r="AH549" s="434">
        <f>IFERROR(INDEX(Raw_DATA!M:M,MATCH(Risk7_PlusY67!$D549,Raw_DATA!$A:$A,0)),"")</f>
        <v>4.22</v>
      </c>
      <c r="AI549" s="435">
        <f>IFERROR(INDEX(AVGGroup!$F$5:$F$21,MATCH(Risk7_PlusY67!$H549,AVGGroup!$C$5:$C$21,0)),"")</f>
        <v>-7.61</v>
      </c>
      <c r="AJ549" s="401">
        <f>IFERROR(INDEX(Raw_DATA!N:N,MATCH(Risk7_PlusY67!$D549,Raw_DATA!$A:$A,0)),"")</f>
        <v>237</v>
      </c>
      <c r="AK549" s="401">
        <f>IFERROR(INDEX(Raw_DATA!O:O,MATCH(Risk7_PlusY67!$D549,Raw_DATA!$A:$A,0)),"")</f>
        <v>94</v>
      </c>
      <c r="AL549" s="401">
        <f>IFERROR(INDEX(Raw_DATA!P:P,MATCH(Risk7_PlusY67!$D549,Raw_DATA!$A:$A,0)),"")</f>
        <v>88</v>
      </c>
      <c r="AM549" s="401">
        <f>IFERROR(INDEX(Raw_DATA!Q:Q,MATCH(Risk7_PlusY67!$D549,Raw_DATA!$A:$A,0)),"")</f>
        <v>841</v>
      </c>
      <c r="AN549" s="401">
        <f>IFERROR(INDEX(Raw_DATA!R:R,MATCH(Risk7_PlusY67!$D549,Raw_DATA!$A:$A,0)),"")</f>
        <v>55</v>
      </c>
      <c r="AO549" s="407"/>
      <c r="AP549" s="411" t="b">
        <f>AB549=AY549</f>
        <v>1</v>
      </c>
      <c r="AQ549" s="340">
        <f t="shared" si="181"/>
        <v>0</v>
      </c>
      <c r="AR549" s="123">
        <f t="shared" si="182"/>
        <v>1</v>
      </c>
      <c r="AS549" s="123">
        <f t="shared" si="183"/>
        <v>1</v>
      </c>
      <c r="AT549" s="123">
        <f>IF(OR(AND((K549&lt;0.8),(BE549&gt;180)),AND((K549&lt;0.8),(BE549&lt;10)),AND((K549&gt;=0.8),(BE549&lt;10)),AND((K549&gt;=0.8),(BE549&gt;90))),0,1)</f>
        <v>0</v>
      </c>
      <c r="AU549" s="123">
        <f t="shared" si="184"/>
        <v>0</v>
      </c>
      <c r="AV549" s="123">
        <f t="shared" si="185"/>
        <v>0</v>
      </c>
      <c r="AW549" s="123">
        <f t="shared" si="186"/>
        <v>0</v>
      </c>
      <c r="AX549" s="123">
        <f t="shared" si="187"/>
        <v>1</v>
      </c>
      <c r="AY549" s="416" t="str">
        <f t="shared" si="188"/>
        <v>C</v>
      </c>
      <c r="AZ549" s="416" t="str">
        <f>R549&amp;AY549</f>
        <v>2C</v>
      </c>
      <c r="BA549" s="417">
        <f>IFERROR(INDEX(Raw_DATA!L:L,MATCH(Risk7_PlusY67!$D549,Raw_DATA!$A:$A,0)),"")</f>
        <v>9.75</v>
      </c>
      <c r="BB549" s="417">
        <f>IFERROR(INDEX(AVGGroup!$H$5:$H$21,MATCH(Risk7_PlusY67!$BJ549,AVGGroup!$C$5:$C$21,0)),"")</f>
        <v>-2.25</v>
      </c>
      <c r="BC549" s="417">
        <f>IFERROR(INDEX(Raw_DATA!M:M,MATCH(Risk7_PlusY67!$D549,Raw_DATA!$A:$A,0)),"")</f>
        <v>4.22</v>
      </c>
      <c r="BD549" s="418">
        <f>IFERROR(INDEX(AVGGroup!$J$5:$J$21,MATCH(Risk7_PlusY67!$BJ549,AVGGroup!$C$5:$C$21,0)),"")</f>
        <v>-7.61</v>
      </c>
      <c r="BE549" s="407">
        <f>IFERROR(INDEX(Raw_DATA!N:N,MATCH(Risk7_PlusY67!$D549,Raw_DATA!$A:$A,0)),"")</f>
        <v>237</v>
      </c>
      <c r="BF549" s="407">
        <f>IFERROR(INDEX(Raw_DATA!O:O,MATCH(Risk7_PlusY67!$D549,Raw_DATA!$A:$A,0)),"")</f>
        <v>94</v>
      </c>
      <c r="BG549" s="407">
        <f>IFERROR(INDEX(Raw_DATA!P:P,MATCH(Risk7_PlusY67!$D549,Raw_DATA!$A:$A,0)),"")</f>
        <v>88</v>
      </c>
      <c r="BH549" s="407">
        <f>IFERROR(INDEX(Raw_DATA!Q:Q,MATCH(Risk7_PlusY67!$D549,Raw_DATA!$A:$A,0)),"")</f>
        <v>841</v>
      </c>
      <c r="BI549" s="407">
        <f>IFERROR(INDEX(Raw_DATA!R:R,MATCH(Risk7_PlusY67!$D549,Raw_DATA!$A:$A,0)),"")</f>
        <v>55</v>
      </c>
      <c r="BJ549" s="124" t="str">
        <f>INDEX('Org2567'!$BM:$BM,MATCH(Risk7_PlusY67!D549,'Org2567'!$D:$D,0))</f>
        <v>รพช.M2 B&gt;100</v>
      </c>
    </row>
    <row r="550" spans="1:62" x14ac:dyDescent="0.7">
      <c r="A550" s="206">
        <f>IF(ISBLANK(D550),"",COUNTA($D$3:D550))</f>
        <v>548</v>
      </c>
      <c r="B550" s="207">
        <f>IFERROR(INDEX(ID!$E:$E,MATCH(Risk7_PlusY67!$D550,ID!$A:$A,0)),"")</f>
        <v>8</v>
      </c>
      <c r="C550" s="207" t="str">
        <f>IFERROR(INDEX(ID!$I:$I,MATCH(Risk7_PlusY67!$D550,ID!$A:$A,0)),"")</f>
        <v>หนองคาย</v>
      </c>
      <c r="D550" s="295" t="s">
        <v>551</v>
      </c>
      <c r="E550" s="207" t="str">
        <f>IFERROR(INDEX(ID!$C:$C,MATCH(Risk7_PlusY67!$D550,ID!$A:$A,0)),"")</f>
        <v>ศรีเชียงใหม่,รพช.</v>
      </c>
      <c r="F550" s="207" t="str">
        <f>IFERROR(INDEX(ID!$G:$G,MATCH(Risk7_PlusY67!$D550,ID!$A:$A,0)),"")</f>
        <v>รพช.</v>
      </c>
      <c r="G550" s="206">
        <f>IFERROR(INDEX(ID!$J:$J,MATCH(Risk7_PlusY67!$D550,ID!$A:$A,0)),"")</f>
        <v>30</v>
      </c>
      <c r="H550" s="208" t="str">
        <f>IFERROR(INDEX(ID!$P:$P,MATCH(Risk7_PlusY67!$D550,ID!$A:$A,0)),"")</f>
        <v>รพช.F2 P&lt;=30,000</v>
      </c>
      <c r="I550" s="209">
        <f>IFERROR(INDEX(Raw_DATA!E:E,MATCH(Risk7_PlusY67!$D550,Raw_DATA!$A:$A,0)),"")</f>
        <v>1.29</v>
      </c>
      <c r="J550" s="209">
        <f>IFERROR(INDEX(Raw_DATA!F:F,MATCH(Risk7_PlusY67!$D550,Raw_DATA!$A:$A,0)),"")</f>
        <v>1.21</v>
      </c>
      <c r="K550" s="209">
        <f>IFERROR(INDEX(Raw_DATA!G:G,MATCH(Risk7_PlusY67!$D550,Raw_DATA!$A:$A,0)),"")</f>
        <v>0.66</v>
      </c>
      <c r="L550" s="209">
        <f>IFERROR(INDEX(Raw_DATA!H:H,MATCH(Risk7_PlusY67!$D550,Raw_DATA!$A:$A,0)),"")</f>
        <v>8282748.21</v>
      </c>
      <c r="M550" s="210">
        <f>IFERROR(INDEX(Raw_DATA!I:I,MATCH(Risk7_PlusY67!$D550,Raw_DATA!$A:$A,0)),"")</f>
        <v>7523365.7000000002</v>
      </c>
      <c r="N550" s="206">
        <f t="shared" si="168"/>
        <v>2</v>
      </c>
      <c r="O550" s="206">
        <f t="shared" si="169"/>
        <v>0</v>
      </c>
      <c r="P550" s="206">
        <f t="shared" si="171"/>
        <v>0</v>
      </c>
      <c r="Q550" s="211" t="str">
        <f t="shared" si="172"/>
        <v/>
      </c>
      <c r="R550" s="206">
        <f t="shared" si="170"/>
        <v>2</v>
      </c>
      <c r="S550" s="212">
        <f>IFERROR(INDEX(Raw_DATA!J:J,MATCH(Risk7_PlusY67!$D550,Raw_DATA!$A:$A,0)),"")</f>
        <v>8765950.7400000002</v>
      </c>
      <c r="T550" s="213">
        <f>IFERROR(INDEX(Raw_DATA!K:K,MATCH(Risk7_PlusY67!$D550,Raw_DATA!$A:$A,0)),"")</f>
        <v>-9932306.3599999994</v>
      </c>
      <c r="U550" s="214">
        <f t="shared" si="173"/>
        <v>1</v>
      </c>
      <c r="V550" s="214">
        <f t="shared" si="174"/>
        <v>1</v>
      </c>
      <c r="W550" s="214">
        <f>IF(OR(AND((K550&lt;0.8),(AJ550&gt;180)),AND((K550&lt;0.8),(AJ550&lt;10)),AND((K550&gt;=0.8),(AJ550&lt;10)),AND((K550&gt;=0.8),(AJ550&gt;90))),0,1)</f>
        <v>0</v>
      </c>
      <c r="X550" s="214">
        <f t="shared" si="175"/>
        <v>1</v>
      </c>
      <c r="Y550" s="214">
        <f t="shared" si="176"/>
        <v>1</v>
      </c>
      <c r="Z550" s="214">
        <f t="shared" si="177"/>
        <v>0</v>
      </c>
      <c r="AA550" s="214">
        <f t="shared" si="178"/>
        <v>1</v>
      </c>
      <c r="AB550" s="215" t="str">
        <f t="shared" si="179"/>
        <v>B</v>
      </c>
      <c r="AC550" s="215" t="str">
        <f t="shared" si="180"/>
        <v>2B</v>
      </c>
      <c r="AD550" s="216"/>
      <c r="AE550" s="216"/>
      <c r="AF550" s="434">
        <f>IFERROR(INDEX(Raw_DATA!L:L,MATCH(Risk7_PlusY67!$D550,Raw_DATA!$A:$A,0)),"")</f>
        <v>8.6300000000000008</v>
      </c>
      <c r="AG550" s="434">
        <f>IFERROR(INDEX(AVGGroup!$D$5:$D$21,MATCH(Risk7_PlusY67!$H550,AVGGroup!$C$5:$C$21,0)),"")</f>
        <v>-3.55</v>
      </c>
      <c r="AH550" s="434">
        <f>IFERROR(INDEX(Raw_DATA!M:M,MATCH(Risk7_PlusY67!$D550,Raw_DATA!$A:$A,0)),"")</f>
        <v>13.71</v>
      </c>
      <c r="AI550" s="435">
        <f>IFERROR(INDEX(AVGGroup!$F$5:$F$21,MATCH(Risk7_PlusY67!$H550,AVGGroup!$C$5:$C$21,0)),"")</f>
        <v>-10.199999999999999</v>
      </c>
      <c r="AJ550" s="401">
        <f>IFERROR(INDEX(Raw_DATA!N:N,MATCH(Risk7_PlusY67!$D550,Raw_DATA!$A:$A,0)),"")</f>
        <v>338</v>
      </c>
      <c r="AK550" s="401">
        <f>IFERROR(INDEX(Raw_DATA!O:O,MATCH(Risk7_PlusY67!$D550,Raw_DATA!$A:$A,0)),"")</f>
        <v>19</v>
      </c>
      <c r="AL550" s="401">
        <f>IFERROR(INDEX(Raw_DATA!P:P,MATCH(Risk7_PlusY67!$D550,Raw_DATA!$A:$A,0)),"")</f>
        <v>41</v>
      </c>
      <c r="AM550" s="401">
        <f>IFERROR(INDEX(Raw_DATA!Q:Q,MATCH(Risk7_PlusY67!$D550,Raw_DATA!$A:$A,0)),"")</f>
        <v>136</v>
      </c>
      <c r="AN550" s="401">
        <f>IFERROR(INDEX(Raw_DATA!R:R,MATCH(Risk7_PlusY67!$D550,Raw_DATA!$A:$A,0)),"")</f>
        <v>52</v>
      </c>
      <c r="AO550" s="407"/>
      <c r="AP550" s="411" t="b">
        <f>AB550=AY550</f>
        <v>1</v>
      </c>
      <c r="AQ550" s="340">
        <f t="shared" si="181"/>
        <v>0</v>
      </c>
      <c r="AR550" s="123">
        <f t="shared" si="182"/>
        <v>1</v>
      </c>
      <c r="AS550" s="123">
        <f t="shared" si="183"/>
        <v>1</v>
      </c>
      <c r="AT550" s="123">
        <f>IF(OR(AND((K550&lt;0.8),(BE550&gt;180)),AND((K550&lt;0.8),(BE550&lt;10)),AND((K550&gt;=0.8),(BE550&lt;10)),AND((K550&gt;=0.8),(BE550&gt;90))),0,1)</f>
        <v>0</v>
      </c>
      <c r="AU550" s="123">
        <f t="shared" si="184"/>
        <v>1</v>
      </c>
      <c r="AV550" s="123">
        <f t="shared" si="185"/>
        <v>1</v>
      </c>
      <c r="AW550" s="123">
        <f t="shared" si="186"/>
        <v>0</v>
      </c>
      <c r="AX550" s="123">
        <f t="shared" si="187"/>
        <v>1</v>
      </c>
      <c r="AY550" s="416" t="str">
        <f t="shared" si="188"/>
        <v>B</v>
      </c>
      <c r="AZ550" s="416" t="str">
        <f>R550&amp;AY550</f>
        <v>2B</v>
      </c>
      <c r="BA550" s="417">
        <f>IFERROR(INDEX(Raw_DATA!L:L,MATCH(Risk7_PlusY67!$D550,Raw_DATA!$A:$A,0)),"")</f>
        <v>8.6300000000000008</v>
      </c>
      <c r="BB550" s="417">
        <f>IFERROR(INDEX(AVGGroup!$H$5:$H$21,MATCH(Risk7_PlusY67!$BJ550,AVGGroup!$C$5:$C$21,0)),"")</f>
        <v>-3.54</v>
      </c>
      <c r="BC550" s="417">
        <f>IFERROR(INDEX(Raw_DATA!M:M,MATCH(Risk7_PlusY67!$D550,Raw_DATA!$A:$A,0)),"")</f>
        <v>13.71</v>
      </c>
      <c r="BD550" s="418">
        <f>IFERROR(INDEX(AVGGroup!$J$5:$J$21,MATCH(Risk7_PlusY67!$BJ550,AVGGroup!$C$5:$C$21,0)),"")</f>
        <v>-10.199999999999999</v>
      </c>
      <c r="BE550" s="407">
        <f>IFERROR(INDEX(Raw_DATA!N:N,MATCH(Risk7_PlusY67!$D550,Raw_DATA!$A:$A,0)),"")</f>
        <v>338</v>
      </c>
      <c r="BF550" s="407">
        <f>IFERROR(INDEX(Raw_DATA!O:O,MATCH(Risk7_PlusY67!$D550,Raw_DATA!$A:$A,0)),"")</f>
        <v>19</v>
      </c>
      <c r="BG550" s="407">
        <f>IFERROR(INDEX(Raw_DATA!P:P,MATCH(Risk7_PlusY67!$D550,Raw_DATA!$A:$A,0)),"")</f>
        <v>41</v>
      </c>
      <c r="BH550" s="407">
        <f>IFERROR(INDEX(Raw_DATA!Q:Q,MATCH(Risk7_PlusY67!$D550,Raw_DATA!$A:$A,0)),"")</f>
        <v>136</v>
      </c>
      <c r="BI550" s="407">
        <f>IFERROR(INDEX(Raw_DATA!R:R,MATCH(Risk7_PlusY67!$D550,Raw_DATA!$A:$A,0)),"")</f>
        <v>52</v>
      </c>
      <c r="BJ550" s="124" t="str">
        <f>INDEX('Org2567'!$BM:$BM,MATCH(Risk7_PlusY67!D550,'Org2567'!$D:$D,0))</f>
        <v>รพช.F2 P&lt;=30,000</v>
      </c>
    </row>
    <row r="551" spans="1:62" x14ac:dyDescent="0.7">
      <c r="A551" s="206">
        <f>IF(ISBLANK(D551),"",COUNTA($D$3:D551))</f>
        <v>549</v>
      </c>
      <c r="B551" s="207">
        <f>IFERROR(INDEX(ID!$E:$E,MATCH(Risk7_PlusY67!$D551,ID!$A:$A,0)),"")</f>
        <v>8</v>
      </c>
      <c r="C551" s="207" t="str">
        <f>IFERROR(INDEX(ID!$I:$I,MATCH(Risk7_PlusY67!$D551,ID!$A:$A,0)),"")</f>
        <v>หนองคาย</v>
      </c>
      <c r="D551" s="295" t="s">
        <v>552</v>
      </c>
      <c r="E551" s="207" t="str">
        <f>IFERROR(INDEX(ID!$C:$C,MATCH(Risk7_PlusY67!$D551,ID!$A:$A,0)),"")</f>
        <v>สังคม,รพช.</v>
      </c>
      <c r="F551" s="207" t="str">
        <f>IFERROR(INDEX(ID!$G:$G,MATCH(Risk7_PlusY67!$D551,ID!$A:$A,0)),"")</f>
        <v>รพช.</v>
      </c>
      <c r="G551" s="206">
        <f>IFERROR(INDEX(ID!$J:$J,MATCH(Risk7_PlusY67!$D551,ID!$A:$A,0)),"")</f>
        <v>30</v>
      </c>
      <c r="H551" s="208" t="str">
        <f>IFERROR(INDEX(ID!$P:$P,MATCH(Risk7_PlusY67!$D551,ID!$A:$A,0)),"")</f>
        <v>รพช.F2 P&lt;=30,000</v>
      </c>
      <c r="I551" s="209">
        <f>IFERROR(INDEX(Raw_DATA!E:E,MATCH(Risk7_PlusY67!$D551,Raw_DATA!$A:$A,0)),"")</f>
        <v>1.53</v>
      </c>
      <c r="J551" s="209">
        <f>IFERROR(INDEX(Raw_DATA!F:F,MATCH(Risk7_PlusY67!$D551,Raw_DATA!$A:$A,0)),"")</f>
        <v>1.38</v>
      </c>
      <c r="K551" s="209">
        <f>IFERROR(INDEX(Raw_DATA!G:G,MATCH(Risk7_PlusY67!$D551,Raw_DATA!$A:$A,0)),"")</f>
        <v>0.61</v>
      </c>
      <c r="L551" s="209">
        <f>IFERROR(INDEX(Raw_DATA!H:H,MATCH(Risk7_PlusY67!$D551,Raw_DATA!$A:$A,0)),"")</f>
        <v>10011543.189999999</v>
      </c>
      <c r="M551" s="210">
        <f>IFERROR(INDEX(Raw_DATA!I:I,MATCH(Risk7_PlusY67!$D551,Raw_DATA!$A:$A,0)),"")</f>
        <v>3916638.07</v>
      </c>
      <c r="N551" s="206">
        <f t="shared" si="168"/>
        <v>1</v>
      </c>
      <c r="O551" s="206">
        <f t="shared" si="169"/>
        <v>0</v>
      </c>
      <c r="P551" s="206">
        <f t="shared" si="171"/>
        <v>0</v>
      </c>
      <c r="Q551" s="211" t="str">
        <f t="shared" si="172"/>
        <v/>
      </c>
      <c r="R551" s="206">
        <f t="shared" si="170"/>
        <v>1</v>
      </c>
      <c r="S551" s="212">
        <f>IFERROR(INDEX(Raw_DATA!J:J,MATCH(Risk7_PlusY67!$D551,Raw_DATA!$A:$A,0)),"")</f>
        <v>16376303.98</v>
      </c>
      <c r="T551" s="213">
        <f>IFERROR(INDEX(Raw_DATA!K:K,MATCH(Risk7_PlusY67!$D551,Raw_DATA!$A:$A,0)),"")</f>
        <v>-7531727.2699999996</v>
      </c>
      <c r="U551" s="214">
        <f t="shared" si="173"/>
        <v>1</v>
      </c>
      <c r="V551" s="214">
        <f t="shared" si="174"/>
        <v>1</v>
      </c>
      <c r="W551" s="214">
        <f>IF(OR(AND((K551&lt;0.8),(AJ551&gt;180)),AND((K551&lt;0.8),(AJ551&lt;10)),AND((K551&gt;=0.8),(AJ551&lt;10)),AND((K551&gt;=0.8),(AJ551&gt;90))),0,1)</f>
        <v>0</v>
      </c>
      <c r="X551" s="214">
        <f t="shared" si="175"/>
        <v>1</v>
      </c>
      <c r="Y551" s="214">
        <f t="shared" si="176"/>
        <v>0</v>
      </c>
      <c r="Z551" s="214">
        <f t="shared" si="177"/>
        <v>1</v>
      </c>
      <c r="AA551" s="214">
        <f t="shared" si="178"/>
        <v>1</v>
      </c>
      <c r="AB551" s="215" t="str">
        <f t="shared" si="179"/>
        <v>B</v>
      </c>
      <c r="AC551" s="215" t="str">
        <f t="shared" si="180"/>
        <v>1B</v>
      </c>
      <c r="AD551" s="216"/>
      <c r="AE551" s="216"/>
      <c r="AF551" s="434">
        <f>IFERROR(INDEX(Raw_DATA!L:L,MATCH(Risk7_PlusY67!$D551,Raw_DATA!$A:$A,0)),"")</f>
        <v>14.5</v>
      </c>
      <c r="AG551" s="434">
        <f>IFERROR(INDEX(AVGGroup!$D$5:$D$21,MATCH(Risk7_PlusY67!$H551,AVGGroup!$C$5:$C$21,0)),"")</f>
        <v>-3.55</v>
      </c>
      <c r="AH551" s="434">
        <f>IFERROR(INDEX(Raw_DATA!M:M,MATCH(Risk7_PlusY67!$D551,Raw_DATA!$A:$A,0)),"")</f>
        <v>2.2599999999999998</v>
      </c>
      <c r="AI551" s="435">
        <f>IFERROR(INDEX(AVGGroup!$F$5:$F$21,MATCH(Risk7_PlusY67!$H551,AVGGroup!$C$5:$C$21,0)),"")</f>
        <v>-10.199999999999999</v>
      </c>
      <c r="AJ551" s="401">
        <f>IFERROR(INDEX(Raw_DATA!N:N,MATCH(Risk7_PlusY67!$D551,Raw_DATA!$A:$A,0)),"")</f>
        <v>188</v>
      </c>
      <c r="AK551" s="401">
        <f>IFERROR(INDEX(Raw_DATA!O:O,MATCH(Risk7_PlusY67!$D551,Raw_DATA!$A:$A,0)),"")</f>
        <v>36</v>
      </c>
      <c r="AL551" s="401">
        <f>IFERROR(INDEX(Raw_DATA!P:P,MATCH(Risk7_PlusY67!$D551,Raw_DATA!$A:$A,0)),"")</f>
        <v>135</v>
      </c>
      <c r="AM551" s="401">
        <f>IFERROR(INDEX(Raw_DATA!Q:Q,MATCH(Risk7_PlusY67!$D551,Raw_DATA!$A:$A,0)),"")</f>
        <v>110</v>
      </c>
      <c r="AN551" s="401">
        <f>IFERROR(INDEX(Raw_DATA!R:R,MATCH(Risk7_PlusY67!$D551,Raw_DATA!$A:$A,0)),"")</f>
        <v>37</v>
      </c>
      <c r="AO551" s="407"/>
      <c r="AP551" s="411" t="b">
        <f>AB551=AY551</f>
        <v>1</v>
      </c>
      <c r="AQ551" s="340">
        <f t="shared" si="181"/>
        <v>0</v>
      </c>
      <c r="AR551" s="123">
        <f t="shared" si="182"/>
        <v>1</v>
      </c>
      <c r="AS551" s="123">
        <f t="shared" si="183"/>
        <v>1</v>
      </c>
      <c r="AT551" s="123">
        <f>IF(OR(AND((K551&lt;0.8),(BE551&gt;180)),AND((K551&lt;0.8),(BE551&lt;10)),AND((K551&gt;=0.8),(BE551&lt;10)),AND((K551&gt;=0.8),(BE551&gt;90))),0,1)</f>
        <v>0</v>
      </c>
      <c r="AU551" s="123">
        <f t="shared" si="184"/>
        <v>1</v>
      </c>
      <c r="AV551" s="123">
        <f t="shared" si="185"/>
        <v>0</v>
      </c>
      <c r="AW551" s="123">
        <f t="shared" si="186"/>
        <v>1</v>
      </c>
      <c r="AX551" s="123">
        <f t="shared" si="187"/>
        <v>1</v>
      </c>
      <c r="AY551" s="416" t="str">
        <f t="shared" si="188"/>
        <v>B</v>
      </c>
      <c r="AZ551" s="416" t="str">
        <f>R551&amp;AY551</f>
        <v>1B</v>
      </c>
      <c r="BA551" s="417">
        <f>IFERROR(INDEX(Raw_DATA!L:L,MATCH(Risk7_PlusY67!$D551,Raw_DATA!$A:$A,0)),"")</f>
        <v>14.5</v>
      </c>
      <c r="BB551" s="417">
        <f>IFERROR(INDEX(AVGGroup!$H$5:$H$21,MATCH(Risk7_PlusY67!$BJ551,AVGGroup!$C$5:$C$21,0)),"")</f>
        <v>-3.54</v>
      </c>
      <c r="BC551" s="417">
        <f>IFERROR(INDEX(Raw_DATA!M:M,MATCH(Risk7_PlusY67!$D551,Raw_DATA!$A:$A,0)),"")</f>
        <v>2.2599999999999998</v>
      </c>
      <c r="BD551" s="418">
        <f>IFERROR(INDEX(AVGGroup!$J$5:$J$21,MATCH(Risk7_PlusY67!$BJ551,AVGGroup!$C$5:$C$21,0)),"")</f>
        <v>-10.199999999999999</v>
      </c>
      <c r="BE551" s="407">
        <f>IFERROR(INDEX(Raw_DATA!N:N,MATCH(Risk7_PlusY67!$D551,Raw_DATA!$A:$A,0)),"")</f>
        <v>188</v>
      </c>
      <c r="BF551" s="407">
        <f>IFERROR(INDEX(Raw_DATA!O:O,MATCH(Risk7_PlusY67!$D551,Raw_DATA!$A:$A,0)),"")</f>
        <v>36</v>
      </c>
      <c r="BG551" s="407">
        <f>IFERROR(INDEX(Raw_DATA!P:P,MATCH(Risk7_PlusY67!$D551,Raw_DATA!$A:$A,0)),"")</f>
        <v>135</v>
      </c>
      <c r="BH551" s="407">
        <f>IFERROR(INDEX(Raw_DATA!Q:Q,MATCH(Risk7_PlusY67!$D551,Raw_DATA!$A:$A,0)),"")</f>
        <v>110</v>
      </c>
      <c r="BI551" s="407">
        <f>IFERROR(INDEX(Raw_DATA!R:R,MATCH(Risk7_PlusY67!$D551,Raw_DATA!$A:$A,0)),"")</f>
        <v>37</v>
      </c>
      <c r="BJ551" s="124" t="str">
        <f>INDEX('Org2567'!$BM:$BM,MATCH(Risk7_PlusY67!D551,'Org2567'!$D:$D,0))</f>
        <v>รพช.F2 P&lt;=30,000</v>
      </c>
    </row>
    <row r="552" spans="1:62" x14ac:dyDescent="0.7">
      <c r="A552" s="206">
        <f>IF(ISBLANK(D552),"",COUNTA($D$3:D552))</f>
        <v>550</v>
      </c>
      <c r="B552" s="207">
        <f>IFERROR(INDEX(ID!$E:$E,MATCH(Risk7_PlusY67!$D552,ID!$A:$A,0)),"")</f>
        <v>8</v>
      </c>
      <c r="C552" s="207" t="str">
        <f>IFERROR(INDEX(ID!$I:$I,MATCH(Risk7_PlusY67!$D552,ID!$A:$A,0)),"")</f>
        <v>หนองคาย</v>
      </c>
      <c r="D552" s="295" t="s">
        <v>553</v>
      </c>
      <c r="E552" s="207" t="str">
        <f>IFERROR(INDEX(ID!$C:$C,MATCH(Risk7_PlusY67!$D552,ID!$A:$A,0)),"")</f>
        <v>สมเด็จพระยุพราชท่าบ่อ,รพท.</v>
      </c>
      <c r="F552" s="207" t="str">
        <f>IFERROR(INDEX(ID!$G:$G,MATCH(Risk7_PlusY67!$D552,ID!$A:$A,0)),"")</f>
        <v>รพท.</v>
      </c>
      <c r="G552" s="206">
        <f>IFERROR(INDEX(ID!$J:$J,MATCH(Risk7_PlusY67!$D552,ID!$A:$A,0)),"")</f>
        <v>266</v>
      </c>
      <c r="H552" s="208" t="str">
        <f>IFERROR(INDEX(ID!$P:$P,MATCH(Risk7_PlusY67!$D552,ID!$A:$A,0)),"")</f>
        <v>รพท.M1 B&gt;200</v>
      </c>
      <c r="I552" s="209">
        <f>IFERROR(INDEX(Raw_DATA!E:E,MATCH(Risk7_PlusY67!$D552,Raw_DATA!$A:$A,0)),"")</f>
        <v>1.21</v>
      </c>
      <c r="J552" s="209">
        <f>IFERROR(INDEX(Raw_DATA!F:F,MATCH(Risk7_PlusY67!$D552,Raw_DATA!$A:$A,0)),"")</f>
        <v>1.06</v>
      </c>
      <c r="K552" s="209">
        <f>IFERROR(INDEX(Raw_DATA!G:G,MATCH(Risk7_PlusY67!$D552,Raw_DATA!$A:$A,0)),"")</f>
        <v>0.57999999999999996</v>
      </c>
      <c r="L552" s="209">
        <f>IFERROR(INDEX(Raw_DATA!H:H,MATCH(Risk7_PlusY67!$D552,Raw_DATA!$A:$A,0)),"")</f>
        <v>42336707.840000004</v>
      </c>
      <c r="M552" s="210">
        <f>IFERROR(INDEX(Raw_DATA!I:I,MATCH(Risk7_PlusY67!$D552,Raw_DATA!$A:$A,0)),"")</f>
        <v>306495446.93000001</v>
      </c>
      <c r="N552" s="206">
        <f t="shared" si="168"/>
        <v>2</v>
      </c>
      <c r="O552" s="206">
        <f t="shared" si="169"/>
        <v>0</v>
      </c>
      <c r="P552" s="206">
        <f t="shared" si="171"/>
        <v>0</v>
      </c>
      <c r="Q552" s="211" t="str">
        <f t="shared" si="172"/>
        <v/>
      </c>
      <c r="R552" s="206">
        <f t="shared" si="170"/>
        <v>2</v>
      </c>
      <c r="S552" s="212">
        <f>IFERROR(INDEX(Raw_DATA!J:J,MATCH(Risk7_PlusY67!$D552,Raw_DATA!$A:$A,0)),"")</f>
        <v>113260875.45999999</v>
      </c>
      <c r="T552" s="213">
        <f>IFERROR(INDEX(Raw_DATA!K:K,MATCH(Risk7_PlusY67!$D552,Raw_DATA!$A:$A,0)),"")</f>
        <v>-83182431.379999995</v>
      </c>
      <c r="U552" s="214">
        <f t="shared" si="173"/>
        <v>1</v>
      </c>
      <c r="V552" s="214">
        <f t="shared" si="174"/>
        <v>1</v>
      </c>
      <c r="W552" s="214">
        <f>IF(OR(AND((K552&lt;0.8),(AJ552&gt;180)),AND((K552&lt;0.8),(AJ552&lt;10)),AND((K552&gt;=0.8),(AJ552&lt;10)),AND((K552&gt;=0.8),(AJ552&gt;90))),0,1)</f>
        <v>0</v>
      </c>
      <c r="X552" s="214">
        <f t="shared" si="175"/>
        <v>1</v>
      </c>
      <c r="Y552" s="214">
        <f t="shared" si="176"/>
        <v>1</v>
      </c>
      <c r="Z552" s="214">
        <f t="shared" si="177"/>
        <v>1</v>
      </c>
      <c r="AA552" s="214">
        <f t="shared" si="178"/>
        <v>1</v>
      </c>
      <c r="AB552" s="215" t="str">
        <f t="shared" si="179"/>
        <v>A-</v>
      </c>
      <c r="AC552" s="215" t="str">
        <f t="shared" si="180"/>
        <v>2A-</v>
      </c>
      <c r="AD552" s="216"/>
      <c r="AE552" s="216"/>
      <c r="AF552" s="434">
        <f>IFERROR(INDEX(Raw_DATA!L:L,MATCH(Risk7_PlusY67!$D552,Raw_DATA!$A:$A,0)),"")</f>
        <v>16.28</v>
      </c>
      <c r="AG552" s="434">
        <f>IFERROR(INDEX(AVGGroup!$D$5:$D$21,MATCH(Risk7_PlusY67!$H552,AVGGroup!$C$5:$C$21,0)),"")</f>
        <v>3.38</v>
      </c>
      <c r="AH552" s="434">
        <f>IFERROR(INDEX(Raw_DATA!M:M,MATCH(Risk7_PlusY67!$D552,Raw_DATA!$A:$A,0)),"")</f>
        <v>25.4</v>
      </c>
      <c r="AI552" s="435">
        <f>IFERROR(INDEX(AVGGroup!$F$5:$F$21,MATCH(Risk7_PlusY67!$H552,AVGGroup!$C$5:$C$21,0)),"")</f>
        <v>0.04</v>
      </c>
      <c r="AJ552" s="401">
        <f>IFERROR(INDEX(Raw_DATA!N:N,MATCH(Risk7_PlusY67!$D552,Raw_DATA!$A:$A,0)),"")</f>
        <v>221</v>
      </c>
      <c r="AK552" s="401">
        <f>IFERROR(INDEX(Raw_DATA!O:O,MATCH(Risk7_PlusY67!$D552,Raw_DATA!$A:$A,0)),"")</f>
        <v>37</v>
      </c>
      <c r="AL552" s="401">
        <f>IFERROR(INDEX(Raw_DATA!P:P,MATCH(Risk7_PlusY67!$D552,Raw_DATA!$A:$A,0)),"")</f>
        <v>60</v>
      </c>
      <c r="AM552" s="401">
        <f>IFERROR(INDEX(Raw_DATA!Q:Q,MATCH(Risk7_PlusY67!$D552,Raw_DATA!$A:$A,0)),"")</f>
        <v>96</v>
      </c>
      <c r="AN552" s="401">
        <f>IFERROR(INDEX(Raw_DATA!R:R,MATCH(Risk7_PlusY67!$D552,Raw_DATA!$A:$A,0)),"")</f>
        <v>50</v>
      </c>
      <c r="AO552" s="407"/>
      <c r="AP552" s="411" t="b">
        <f>AB552=AY552</f>
        <v>1</v>
      </c>
      <c r="AQ552" s="340">
        <f t="shared" si="181"/>
        <v>0</v>
      </c>
      <c r="AR552" s="123">
        <f t="shared" si="182"/>
        <v>1</v>
      </c>
      <c r="AS552" s="123">
        <f t="shared" si="183"/>
        <v>1</v>
      </c>
      <c r="AT552" s="123">
        <f>IF(OR(AND((K552&lt;0.8),(BE552&gt;180)),AND((K552&lt;0.8),(BE552&lt;10)),AND((K552&gt;=0.8),(BE552&lt;10)),AND((K552&gt;=0.8),(BE552&gt;90))),0,1)</f>
        <v>0</v>
      </c>
      <c r="AU552" s="123">
        <f t="shared" si="184"/>
        <v>1</v>
      </c>
      <c r="AV552" s="123">
        <f t="shared" si="185"/>
        <v>1</v>
      </c>
      <c r="AW552" s="123">
        <f t="shared" si="186"/>
        <v>1</v>
      </c>
      <c r="AX552" s="123">
        <f t="shared" si="187"/>
        <v>1</v>
      </c>
      <c r="AY552" s="416" t="str">
        <f t="shared" si="188"/>
        <v>A-</v>
      </c>
      <c r="AZ552" s="416" t="str">
        <f>R552&amp;AY552</f>
        <v>2A-</v>
      </c>
      <c r="BA552" s="417">
        <f>IFERROR(INDEX(Raw_DATA!L:L,MATCH(Risk7_PlusY67!$D552,Raw_DATA!$A:$A,0)),"")</f>
        <v>16.28</v>
      </c>
      <c r="BB552" s="417">
        <f>IFERROR(INDEX(AVGGroup!$H$5:$H$21,MATCH(Risk7_PlusY67!$BJ552,AVGGroup!$C$5:$C$21,0)),"")</f>
        <v>3.88</v>
      </c>
      <c r="BC552" s="417">
        <f>IFERROR(INDEX(Raw_DATA!M:M,MATCH(Risk7_PlusY67!$D552,Raw_DATA!$A:$A,0)),"")</f>
        <v>25.4</v>
      </c>
      <c r="BD552" s="418">
        <f>IFERROR(INDEX(AVGGroup!$J$5:$J$21,MATCH(Risk7_PlusY67!$BJ552,AVGGroup!$C$5:$C$21,0)),"")</f>
        <v>0.56999999999999995</v>
      </c>
      <c r="BE552" s="407">
        <f>IFERROR(INDEX(Raw_DATA!N:N,MATCH(Risk7_PlusY67!$D552,Raw_DATA!$A:$A,0)),"")</f>
        <v>221</v>
      </c>
      <c r="BF552" s="407">
        <f>IFERROR(INDEX(Raw_DATA!O:O,MATCH(Risk7_PlusY67!$D552,Raw_DATA!$A:$A,0)),"")</f>
        <v>37</v>
      </c>
      <c r="BG552" s="407">
        <f>IFERROR(INDEX(Raw_DATA!P:P,MATCH(Risk7_PlusY67!$D552,Raw_DATA!$A:$A,0)),"")</f>
        <v>60</v>
      </c>
      <c r="BH552" s="407">
        <f>IFERROR(INDEX(Raw_DATA!Q:Q,MATCH(Risk7_PlusY67!$D552,Raw_DATA!$A:$A,0)),"")</f>
        <v>96</v>
      </c>
      <c r="BI552" s="407">
        <f>IFERROR(INDEX(Raw_DATA!R:R,MATCH(Risk7_PlusY67!$D552,Raw_DATA!$A:$A,0)),"")</f>
        <v>50</v>
      </c>
      <c r="BJ552" s="124" t="str">
        <f>INDEX('Org2567'!$BM:$BM,MATCH(Risk7_PlusY67!D552,'Org2567'!$D:$D,0))</f>
        <v>รพท.M1 B&gt;200</v>
      </c>
    </row>
    <row r="553" spans="1:62" x14ac:dyDescent="0.7">
      <c r="A553" s="206">
        <f>IF(ISBLANK(D553),"",COUNTA($D$3:D553))</f>
        <v>551</v>
      </c>
      <c r="B553" s="207">
        <f>IFERROR(INDEX(ID!$E:$E,MATCH(Risk7_PlusY67!$D553,ID!$A:$A,0)),"")</f>
        <v>8</v>
      </c>
      <c r="C553" s="207" t="str">
        <f>IFERROR(INDEX(ID!$I:$I,MATCH(Risk7_PlusY67!$D553,ID!$A:$A,0)),"")</f>
        <v>หนองคาย</v>
      </c>
      <c r="D553" s="295" t="s">
        <v>554</v>
      </c>
      <c r="E553" s="207" t="str">
        <f>IFERROR(INDEX(ID!$C:$C,MATCH(Risk7_PlusY67!$D553,ID!$A:$A,0)),"")</f>
        <v>สระใคร,รพช.</v>
      </c>
      <c r="F553" s="207" t="str">
        <f>IFERROR(INDEX(ID!$G:$G,MATCH(Risk7_PlusY67!$D553,ID!$A:$A,0)),"")</f>
        <v>รพช.</v>
      </c>
      <c r="G553" s="206">
        <f>IFERROR(INDEX(ID!$J:$J,MATCH(Risk7_PlusY67!$D553,ID!$A:$A,0)),"")</f>
        <v>30</v>
      </c>
      <c r="H553" s="208" t="str">
        <f>IFERROR(INDEX(ID!$P:$P,MATCH(Risk7_PlusY67!$D553,ID!$A:$A,0)),"")</f>
        <v>รพช.F2 P&lt;=30,000</v>
      </c>
      <c r="I553" s="209">
        <f>IFERROR(INDEX(Raw_DATA!E:E,MATCH(Risk7_PlusY67!$D553,Raw_DATA!$A:$A,0)),"")</f>
        <v>7.89</v>
      </c>
      <c r="J553" s="209">
        <f>IFERROR(INDEX(Raw_DATA!F:F,MATCH(Risk7_PlusY67!$D553,Raw_DATA!$A:$A,0)),"")</f>
        <v>7.5</v>
      </c>
      <c r="K553" s="209">
        <f>IFERROR(INDEX(Raw_DATA!G:G,MATCH(Risk7_PlusY67!$D553,Raw_DATA!$A:$A,0)),"")</f>
        <v>5.2</v>
      </c>
      <c r="L553" s="209">
        <f>IFERROR(INDEX(Raw_DATA!H:H,MATCH(Risk7_PlusY67!$D553,Raw_DATA!$A:$A,0)),"")</f>
        <v>37846574.600000001</v>
      </c>
      <c r="M553" s="210">
        <f>IFERROR(INDEX(Raw_DATA!I:I,MATCH(Risk7_PlusY67!$D553,Raw_DATA!$A:$A,0)),"")</f>
        <v>12291273.51</v>
      </c>
      <c r="N553" s="206">
        <f t="shared" si="168"/>
        <v>0</v>
      </c>
      <c r="O553" s="206">
        <f t="shared" si="169"/>
        <v>0</v>
      </c>
      <c r="P553" s="206">
        <f t="shared" si="171"/>
        <v>0</v>
      </c>
      <c r="Q553" s="211" t="str">
        <f t="shared" si="172"/>
        <v/>
      </c>
      <c r="R553" s="206">
        <f t="shared" si="170"/>
        <v>0</v>
      </c>
      <c r="S553" s="212">
        <f>IFERROR(INDEX(Raw_DATA!J:J,MATCH(Risk7_PlusY67!$D553,Raw_DATA!$A:$A,0)),"")</f>
        <v>14616803.24</v>
      </c>
      <c r="T553" s="213">
        <f>IFERROR(INDEX(Raw_DATA!K:K,MATCH(Risk7_PlusY67!$D553,Raw_DATA!$A:$A,0)),"")</f>
        <v>22291765.02</v>
      </c>
      <c r="U553" s="214">
        <f t="shared" si="173"/>
        <v>1</v>
      </c>
      <c r="V553" s="214">
        <f t="shared" si="174"/>
        <v>1</v>
      </c>
      <c r="W553" s="214">
        <f>IF(OR(AND((K553&lt;0.8),(AJ553&gt;180)),AND((K553&lt;0.8),(AJ553&lt;10)),AND((K553&gt;=0.8),(AJ553&lt;10)),AND((K553&gt;=0.8),(AJ553&gt;90))),0,1)</f>
        <v>1</v>
      </c>
      <c r="X553" s="214">
        <f t="shared" si="175"/>
        <v>1</v>
      </c>
      <c r="Y553" s="214">
        <f t="shared" si="176"/>
        <v>1</v>
      </c>
      <c r="Z553" s="214">
        <f t="shared" si="177"/>
        <v>1</v>
      </c>
      <c r="AA553" s="214">
        <f t="shared" si="178"/>
        <v>1</v>
      </c>
      <c r="AB553" s="215" t="str">
        <f t="shared" si="179"/>
        <v>A</v>
      </c>
      <c r="AC553" s="215" t="str">
        <f t="shared" si="180"/>
        <v>0A</v>
      </c>
      <c r="AD553" s="216"/>
      <c r="AE553" s="216"/>
      <c r="AF553" s="434">
        <f>IFERROR(INDEX(Raw_DATA!L:L,MATCH(Risk7_PlusY67!$D553,Raw_DATA!$A:$A,0)),"")</f>
        <v>16.489999999999998</v>
      </c>
      <c r="AG553" s="434">
        <f>IFERROR(INDEX(AVGGroup!$D$5:$D$21,MATCH(Risk7_PlusY67!$H553,AVGGroup!$C$5:$C$21,0)),"")</f>
        <v>-3.55</v>
      </c>
      <c r="AH553" s="434">
        <f>IFERROR(INDEX(Raw_DATA!M:M,MATCH(Risk7_PlusY67!$D553,Raw_DATA!$A:$A,0)),"")</f>
        <v>15.93</v>
      </c>
      <c r="AI553" s="435">
        <f>IFERROR(INDEX(AVGGroup!$F$5:$F$21,MATCH(Risk7_PlusY67!$H553,AVGGroup!$C$5:$C$21,0)),"")</f>
        <v>-10.199999999999999</v>
      </c>
      <c r="AJ553" s="401">
        <f>IFERROR(INDEX(Raw_DATA!N:N,MATCH(Risk7_PlusY67!$D553,Raw_DATA!$A:$A,0)),"")</f>
        <v>62</v>
      </c>
      <c r="AK553" s="401">
        <f>IFERROR(INDEX(Raw_DATA!O:O,MATCH(Risk7_PlusY67!$D553,Raw_DATA!$A:$A,0)),"")</f>
        <v>31</v>
      </c>
      <c r="AL553" s="401">
        <f>IFERROR(INDEX(Raw_DATA!P:P,MATCH(Risk7_PlusY67!$D553,Raw_DATA!$A:$A,0)),"")</f>
        <v>46</v>
      </c>
      <c r="AM553" s="401">
        <f>IFERROR(INDEX(Raw_DATA!Q:Q,MATCH(Risk7_PlusY67!$D553,Raw_DATA!$A:$A,0)),"")</f>
        <v>105</v>
      </c>
      <c r="AN553" s="401">
        <f>IFERROR(INDEX(Raw_DATA!R:R,MATCH(Risk7_PlusY67!$D553,Raw_DATA!$A:$A,0)),"")</f>
        <v>44</v>
      </c>
      <c r="AO553" s="407"/>
      <c r="AP553" s="411" t="b">
        <f>AB553=AY553</f>
        <v>1</v>
      </c>
      <c r="AQ553" s="340">
        <f t="shared" si="181"/>
        <v>0</v>
      </c>
      <c r="AR553" s="123">
        <f t="shared" si="182"/>
        <v>1</v>
      </c>
      <c r="AS553" s="123">
        <f t="shared" si="183"/>
        <v>1</v>
      </c>
      <c r="AT553" s="123">
        <f>IF(OR(AND((K553&lt;0.8),(BE553&gt;180)),AND((K553&lt;0.8),(BE553&lt;10)),AND((K553&gt;=0.8),(BE553&lt;10)),AND((K553&gt;=0.8),(BE553&gt;90))),0,1)</f>
        <v>1</v>
      </c>
      <c r="AU553" s="123">
        <f t="shared" si="184"/>
        <v>1</v>
      </c>
      <c r="AV553" s="123">
        <f t="shared" si="185"/>
        <v>1</v>
      </c>
      <c r="AW553" s="123">
        <f t="shared" si="186"/>
        <v>1</v>
      </c>
      <c r="AX553" s="123">
        <f t="shared" si="187"/>
        <v>1</v>
      </c>
      <c r="AY553" s="416" t="str">
        <f t="shared" si="188"/>
        <v>A</v>
      </c>
      <c r="AZ553" s="416" t="str">
        <f>R553&amp;AY553</f>
        <v>0A</v>
      </c>
      <c r="BA553" s="417">
        <f>IFERROR(INDEX(Raw_DATA!L:L,MATCH(Risk7_PlusY67!$D553,Raw_DATA!$A:$A,0)),"")</f>
        <v>16.489999999999998</v>
      </c>
      <c r="BB553" s="417">
        <f>IFERROR(INDEX(AVGGroup!$H$5:$H$21,MATCH(Risk7_PlusY67!$BJ553,AVGGroup!$C$5:$C$21,0)),"")</f>
        <v>-3.54</v>
      </c>
      <c r="BC553" s="417">
        <f>IFERROR(INDEX(Raw_DATA!M:M,MATCH(Risk7_PlusY67!$D553,Raw_DATA!$A:$A,0)),"")</f>
        <v>15.93</v>
      </c>
      <c r="BD553" s="418">
        <f>IFERROR(INDEX(AVGGroup!$J$5:$J$21,MATCH(Risk7_PlusY67!$BJ553,AVGGroup!$C$5:$C$21,0)),"")</f>
        <v>-10.199999999999999</v>
      </c>
      <c r="BE553" s="407">
        <f>IFERROR(INDEX(Raw_DATA!N:N,MATCH(Risk7_PlusY67!$D553,Raw_DATA!$A:$A,0)),"")</f>
        <v>62</v>
      </c>
      <c r="BF553" s="407">
        <f>IFERROR(INDEX(Raw_DATA!O:O,MATCH(Risk7_PlusY67!$D553,Raw_DATA!$A:$A,0)),"")</f>
        <v>31</v>
      </c>
      <c r="BG553" s="407">
        <f>IFERROR(INDEX(Raw_DATA!P:P,MATCH(Risk7_PlusY67!$D553,Raw_DATA!$A:$A,0)),"")</f>
        <v>46</v>
      </c>
      <c r="BH553" s="407">
        <f>IFERROR(INDEX(Raw_DATA!Q:Q,MATCH(Risk7_PlusY67!$D553,Raw_DATA!$A:$A,0)),"")</f>
        <v>105</v>
      </c>
      <c r="BI553" s="407">
        <f>IFERROR(INDEX(Raw_DATA!R:R,MATCH(Risk7_PlusY67!$D553,Raw_DATA!$A:$A,0)),"")</f>
        <v>44</v>
      </c>
      <c r="BJ553" s="124" t="str">
        <f>INDEX('Org2567'!$BM:$BM,MATCH(Risk7_PlusY67!D553,'Org2567'!$D:$D,0))</f>
        <v>รพช.F2 P&lt;=30,000</v>
      </c>
    </row>
    <row r="554" spans="1:62" x14ac:dyDescent="0.7">
      <c r="A554" s="206">
        <f>IF(ISBLANK(D554),"",COUNTA($D$3:D554))</f>
        <v>552</v>
      </c>
      <c r="B554" s="207">
        <f>IFERROR(INDEX(ID!$E:$E,MATCH(Risk7_PlusY67!$D554,ID!$A:$A,0)),"")</f>
        <v>8</v>
      </c>
      <c r="C554" s="207" t="str">
        <f>IFERROR(INDEX(ID!$I:$I,MATCH(Risk7_PlusY67!$D554,ID!$A:$A,0)),"")</f>
        <v>หนองคาย</v>
      </c>
      <c r="D554" s="295" t="s">
        <v>555</v>
      </c>
      <c r="E554" s="207" t="str">
        <f>IFERROR(INDEX(ID!$C:$C,MATCH(Risk7_PlusY67!$D554,ID!$A:$A,0)),"")</f>
        <v>โพธิ์ตาก,รพช.</v>
      </c>
      <c r="F554" s="207" t="str">
        <f>IFERROR(INDEX(ID!$G:$G,MATCH(Risk7_PlusY67!$D554,ID!$A:$A,0)),"")</f>
        <v>รพช.</v>
      </c>
      <c r="G554" s="206">
        <f>IFERROR(INDEX(ID!$J:$J,MATCH(Risk7_PlusY67!$D554,ID!$A:$A,0)),"")</f>
        <v>15</v>
      </c>
      <c r="H554" s="208" t="str">
        <f>IFERROR(INDEX(ID!$P:$P,MATCH(Risk7_PlusY67!$D554,ID!$A:$A,0)),"")</f>
        <v>รพช.F3 P&lt;=15,000</v>
      </c>
      <c r="I554" s="209">
        <f>IFERROR(INDEX(Raw_DATA!E:E,MATCH(Risk7_PlusY67!$D554,Raw_DATA!$A:$A,0)),"")</f>
        <v>1.1399999999999999</v>
      </c>
      <c r="J554" s="209">
        <f>IFERROR(INDEX(Raw_DATA!F:F,MATCH(Risk7_PlusY67!$D554,Raw_DATA!$A:$A,0)),"")</f>
        <v>1.03</v>
      </c>
      <c r="K554" s="209">
        <f>IFERROR(INDEX(Raw_DATA!G:G,MATCH(Risk7_PlusY67!$D554,Raw_DATA!$A:$A,0)),"")</f>
        <v>0.69</v>
      </c>
      <c r="L554" s="209">
        <f>IFERROR(INDEX(Raw_DATA!H:H,MATCH(Risk7_PlusY67!$D554,Raw_DATA!$A:$A,0)),"")</f>
        <v>3195074.7</v>
      </c>
      <c r="M554" s="210">
        <f>IFERROR(INDEX(Raw_DATA!I:I,MATCH(Risk7_PlusY67!$D554,Raw_DATA!$A:$A,0)),"")</f>
        <v>-1144708.92</v>
      </c>
      <c r="N554" s="206">
        <f t="shared" si="168"/>
        <v>2</v>
      </c>
      <c r="O554" s="206">
        <f t="shared" si="169"/>
        <v>1</v>
      </c>
      <c r="P554" s="206">
        <f t="shared" si="171"/>
        <v>0</v>
      </c>
      <c r="Q554" s="211">
        <f t="shared" si="172"/>
        <v>33.4</v>
      </c>
      <c r="R554" s="206">
        <f t="shared" si="170"/>
        <v>3</v>
      </c>
      <c r="S554" s="212">
        <f>IFERROR(INDEX(Raw_DATA!J:J,MATCH(Risk7_PlusY67!$D554,Raw_DATA!$A:$A,0)),"")</f>
        <v>6819248.3399999999</v>
      </c>
      <c r="T554" s="213">
        <f>IFERROR(INDEX(Raw_DATA!K:K,MATCH(Risk7_PlusY67!$D554,Raw_DATA!$A:$A,0)),"")</f>
        <v>-6926233.8200000003</v>
      </c>
      <c r="U554" s="214">
        <f t="shared" si="173"/>
        <v>1</v>
      </c>
      <c r="V554" s="214">
        <f t="shared" si="174"/>
        <v>1</v>
      </c>
      <c r="W554" s="214">
        <f>IF(OR(AND((K554&lt;0.8),(AJ554&gt;180)),AND((K554&lt;0.8),(AJ554&lt;10)),AND((K554&gt;=0.8),(AJ554&lt;10)),AND((K554&gt;=0.8),(AJ554&gt;90))),0,1)</f>
        <v>0</v>
      </c>
      <c r="X554" s="214">
        <f t="shared" si="175"/>
        <v>1</v>
      </c>
      <c r="Y554" s="214">
        <f t="shared" si="176"/>
        <v>0</v>
      </c>
      <c r="Z554" s="214">
        <f t="shared" si="177"/>
        <v>0</v>
      </c>
      <c r="AA554" s="214">
        <f t="shared" si="178"/>
        <v>0</v>
      </c>
      <c r="AB554" s="215" t="str">
        <f t="shared" si="179"/>
        <v>C</v>
      </c>
      <c r="AC554" s="215" t="str">
        <f t="shared" si="180"/>
        <v>3C</v>
      </c>
      <c r="AD554" s="216"/>
      <c r="AE554" s="216"/>
      <c r="AF554" s="434">
        <f>IFERROR(INDEX(Raw_DATA!L:L,MATCH(Risk7_PlusY67!$D554,Raw_DATA!$A:$A,0)),"")</f>
        <v>11.79</v>
      </c>
      <c r="AG554" s="434">
        <f>IFERROR(INDEX(AVGGroup!$D$5:$D$21,MATCH(Risk7_PlusY67!$H554,AVGGroup!$C$5:$C$21,0)),"")</f>
        <v>1.1000000000000001</v>
      </c>
      <c r="AH554" s="434">
        <f>IFERROR(INDEX(Raw_DATA!M:M,MATCH(Risk7_PlusY67!$D554,Raw_DATA!$A:$A,0)),"")</f>
        <v>-1.43</v>
      </c>
      <c r="AI554" s="435">
        <f>IFERROR(INDEX(AVGGroup!$F$5:$F$21,MATCH(Risk7_PlusY67!$H554,AVGGroup!$C$5:$C$21,0)),"")</f>
        <v>-5.66</v>
      </c>
      <c r="AJ554" s="401">
        <f>IFERROR(INDEX(Raw_DATA!N:N,MATCH(Risk7_PlusY67!$D554,Raw_DATA!$A:$A,0)),"")</f>
        <v>372</v>
      </c>
      <c r="AK554" s="401">
        <f>IFERROR(INDEX(Raw_DATA!O:O,MATCH(Risk7_PlusY67!$D554,Raw_DATA!$A:$A,0)),"")</f>
        <v>44</v>
      </c>
      <c r="AL554" s="401">
        <f>IFERROR(INDEX(Raw_DATA!P:P,MATCH(Risk7_PlusY67!$D554,Raw_DATA!$A:$A,0)),"")</f>
        <v>74</v>
      </c>
      <c r="AM554" s="401">
        <f>IFERROR(INDEX(Raw_DATA!Q:Q,MATCH(Risk7_PlusY67!$D554,Raw_DATA!$A:$A,0)),"")</f>
        <v>236</v>
      </c>
      <c r="AN554" s="401">
        <f>IFERROR(INDEX(Raw_DATA!R:R,MATCH(Risk7_PlusY67!$D554,Raw_DATA!$A:$A,0)),"")</f>
        <v>77</v>
      </c>
      <c r="AO554" s="407"/>
      <c r="AP554" s="411" t="b">
        <f>AB554=AY554</f>
        <v>1</v>
      </c>
      <c r="AQ554" s="340">
        <f t="shared" si="181"/>
        <v>1</v>
      </c>
      <c r="AR554" s="123">
        <f t="shared" si="182"/>
        <v>1</v>
      </c>
      <c r="AS554" s="123">
        <f t="shared" si="183"/>
        <v>1</v>
      </c>
      <c r="AT554" s="123">
        <f>IF(OR(AND((K554&lt;0.8),(BE554&gt;180)),AND((K554&lt;0.8),(BE554&lt;10)),AND((K554&gt;=0.8),(BE554&lt;10)),AND((K554&gt;=0.8),(BE554&gt;90))),0,1)</f>
        <v>0</v>
      </c>
      <c r="AU554" s="123">
        <f t="shared" si="184"/>
        <v>1</v>
      </c>
      <c r="AV554" s="123">
        <f t="shared" si="185"/>
        <v>0</v>
      </c>
      <c r="AW554" s="123">
        <f t="shared" si="186"/>
        <v>0</v>
      </c>
      <c r="AX554" s="123">
        <f t="shared" si="187"/>
        <v>0</v>
      </c>
      <c r="AY554" s="416" t="str">
        <f t="shared" si="188"/>
        <v>C</v>
      </c>
      <c r="AZ554" s="416" t="str">
        <f>R554&amp;AY554</f>
        <v>3C</v>
      </c>
      <c r="BA554" s="417">
        <f>IFERROR(INDEX(Raw_DATA!L:L,MATCH(Risk7_PlusY67!$D554,Raw_DATA!$A:$A,0)),"")</f>
        <v>11.79</v>
      </c>
      <c r="BB554" s="417">
        <f>IFERROR(INDEX(AVGGroup!$H$5:$H$21,MATCH(Risk7_PlusY67!$BJ554,AVGGroup!$C$5:$C$21,0)),"")</f>
        <v>1.1000000000000001</v>
      </c>
      <c r="BC554" s="417">
        <f>IFERROR(INDEX(Raw_DATA!M:M,MATCH(Risk7_PlusY67!$D554,Raw_DATA!$A:$A,0)),"")</f>
        <v>-1.43</v>
      </c>
      <c r="BD554" s="418">
        <f>IFERROR(INDEX(AVGGroup!$J$5:$J$21,MATCH(Risk7_PlusY67!$BJ554,AVGGroup!$C$5:$C$21,0)),"")</f>
        <v>-5.66</v>
      </c>
      <c r="BE554" s="407">
        <f>IFERROR(INDEX(Raw_DATA!N:N,MATCH(Risk7_PlusY67!$D554,Raw_DATA!$A:$A,0)),"")</f>
        <v>372</v>
      </c>
      <c r="BF554" s="407">
        <f>IFERROR(INDEX(Raw_DATA!O:O,MATCH(Risk7_PlusY67!$D554,Raw_DATA!$A:$A,0)),"")</f>
        <v>44</v>
      </c>
      <c r="BG554" s="407">
        <f>IFERROR(INDEX(Raw_DATA!P:P,MATCH(Risk7_PlusY67!$D554,Raw_DATA!$A:$A,0)),"")</f>
        <v>74</v>
      </c>
      <c r="BH554" s="407">
        <f>IFERROR(INDEX(Raw_DATA!Q:Q,MATCH(Risk7_PlusY67!$D554,Raw_DATA!$A:$A,0)),"")</f>
        <v>236</v>
      </c>
      <c r="BI554" s="407">
        <f>IFERROR(INDEX(Raw_DATA!R:R,MATCH(Risk7_PlusY67!$D554,Raw_DATA!$A:$A,0)),"")</f>
        <v>77</v>
      </c>
      <c r="BJ554" s="124" t="str">
        <f>INDEX('Org2567'!$BM:$BM,MATCH(Risk7_PlusY67!D554,'Org2567'!$D:$D,0))</f>
        <v>รพช.F3 P&lt;=15,000</v>
      </c>
    </row>
    <row r="555" spans="1:62" x14ac:dyDescent="0.7">
      <c r="A555" s="206">
        <f>IF(ISBLANK(D555),"",COUNTA($D$3:D555))</f>
        <v>553</v>
      </c>
      <c r="B555" s="207">
        <f>IFERROR(INDEX(ID!$E:$E,MATCH(Risk7_PlusY67!$D555,ID!$A:$A,0)),"")</f>
        <v>8</v>
      </c>
      <c r="C555" s="207" t="str">
        <f>IFERROR(INDEX(ID!$I:$I,MATCH(Risk7_PlusY67!$D555,ID!$A:$A,0)),"")</f>
        <v>หนองคาย</v>
      </c>
      <c r="D555" s="295" t="s">
        <v>556</v>
      </c>
      <c r="E555" s="207" t="str">
        <f>IFERROR(INDEX(ID!$C:$C,MATCH(Risk7_PlusY67!$D555,ID!$A:$A,0)),"")</f>
        <v>เฝ้าไร่,รพช.</v>
      </c>
      <c r="F555" s="207" t="str">
        <f>IFERROR(INDEX(ID!$G:$G,MATCH(Risk7_PlusY67!$D555,ID!$A:$A,0)),"")</f>
        <v>รพช.</v>
      </c>
      <c r="G555" s="206">
        <f>IFERROR(INDEX(ID!$J:$J,MATCH(Risk7_PlusY67!$D555,ID!$A:$A,0)),"")</f>
        <v>30</v>
      </c>
      <c r="H555" s="208" t="str">
        <f>IFERROR(INDEX(ID!$P:$P,MATCH(Risk7_PlusY67!$D555,ID!$A:$A,0)),"")</f>
        <v>รพช.F2 P30,000-60,000</v>
      </c>
      <c r="I555" s="209">
        <f>IFERROR(INDEX(Raw_DATA!E:E,MATCH(Risk7_PlusY67!$D555,Raw_DATA!$A:$A,0)),"")</f>
        <v>1.81</v>
      </c>
      <c r="J555" s="209">
        <f>IFERROR(INDEX(Raw_DATA!F:F,MATCH(Risk7_PlusY67!$D555,Raw_DATA!$A:$A,0)),"")</f>
        <v>1.61</v>
      </c>
      <c r="K555" s="209">
        <f>IFERROR(INDEX(Raw_DATA!G:G,MATCH(Risk7_PlusY67!$D555,Raw_DATA!$A:$A,0)),"")</f>
        <v>0.91</v>
      </c>
      <c r="L555" s="209">
        <f>IFERROR(INDEX(Raw_DATA!H:H,MATCH(Risk7_PlusY67!$D555,Raw_DATA!$A:$A,0)),"")</f>
        <v>17852460.879999999</v>
      </c>
      <c r="M555" s="210">
        <f>IFERROR(INDEX(Raw_DATA!I:I,MATCH(Risk7_PlusY67!$D555,Raw_DATA!$A:$A,0)),"")</f>
        <v>-5559147.9199999999</v>
      </c>
      <c r="N555" s="206">
        <f t="shared" si="168"/>
        <v>0</v>
      </c>
      <c r="O555" s="206">
        <f t="shared" si="169"/>
        <v>1</v>
      </c>
      <c r="P555" s="206">
        <f t="shared" si="171"/>
        <v>0</v>
      </c>
      <c r="Q555" s="211">
        <f t="shared" si="172"/>
        <v>38.5</v>
      </c>
      <c r="R555" s="206">
        <f t="shared" si="170"/>
        <v>1</v>
      </c>
      <c r="S555" s="212">
        <f>IFERROR(INDEX(Raw_DATA!J:J,MATCH(Risk7_PlusY67!$D555,Raw_DATA!$A:$A,0)),"")</f>
        <v>190677.74</v>
      </c>
      <c r="T555" s="213">
        <f>IFERROR(INDEX(Raw_DATA!K:K,MATCH(Risk7_PlusY67!$D555,Raw_DATA!$A:$A,0)),"")</f>
        <v>-2169674.4300000002</v>
      </c>
      <c r="U555" s="214">
        <f t="shared" si="173"/>
        <v>1</v>
      </c>
      <c r="V555" s="214">
        <f t="shared" si="174"/>
        <v>1</v>
      </c>
      <c r="W555" s="214">
        <f>IF(OR(AND((K555&lt;0.8),(AJ555&gt;180)),AND((K555&lt;0.8),(AJ555&lt;10)),AND((K555&gt;=0.8),(AJ555&lt;10)),AND((K555&gt;=0.8),(AJ555&gt;90))),0,1)</f>
        <v>0</v>
      </c>
      <c r="X555" s="214">
        <f t="shared" si="175"/>
        <v>1</v>
      </c>
      <c r="Y555" s="214">
        <f t="shared" si="176"/>
        <v>0</v>
      </c>
      <c r="Z555" s="214">
        <f t="shared" si="177"/>
        <v>0</v>
      </c>
      <c r="AA555" s="214">
        <f t="shared" si="178"/>
        <v>0</v>
      </c>
      <c r="AB555" s="215" t="str">
        <f t="shared" si="179"/>
        <v>C</v>
      </c>
      <c r="AC555" s="215" t="str">
        <f t="shared" si="180"/>
        <v>1C</v>
      </c>
      <c r="AD555" s="216"/>
      <c r="AE555" s="216"/>
      <c r="AF555" s="434">
        <f>IFERROR(INDEX(Raw_DATA!L:L,MATCH(Risk7_PlusY67!$D555,Raw_DATA!$A:$A,0)),"")</f>
        <v>0.22</v>
      </c>
      <c r="AG555" s="434">
        <f>IFERROR(INDEX(AVGGroup!$D$5:$D$21,MATCH(Risk7_PlusY67!$H555,AVGGroup!$C$5:$C$21,0)),"")</f>
        <v>-4.37</v>
      </c>
      <c r="AH555" s="434">
        <f>IFERROR(INDEX(Raw_DATA!M:M,MATCH(Risk7_PlusY67!$D555,Raw_DATA!$A:$A,0)),"")</f>
        <v>-6.84</v>
      </c>
      <c r="AI555" s="435">
        <f>IFERROR(INDEX(AVGGroup!$F$5:$F$21,MATCH(Risk7_PlusY67!$H555,AVGGroup!$C$5:$C$21,0)),"")</f>
        <v>-9.19</v>
      </c>
      <c r="AJ555" s="401">
        <f>IFERROR(INDEX(Raw_DATA!N:N,MATCH(Risk7_PlusY67!$D555,Raw_DATA!$A:$A,0)),"")</f>
        <v>179</v>
      </c>
      <c r="AK555" s="401">
        <f>IFERROR(INDEX(Raw_DATA!O:O,MATCH(Risk7_PlusY67!$D555,Raw_DATA!$A:$A,0)),"")</f>
        <v>50</v>
      </c>
      <c r="AL555" s="401">
        <f>IFERROR(INDEX(Raw_DATA!P:P,MATCH(Risk7_PlusY67!$D555,Raw_DATA!$A:$A,0)),"")</f>
        <v>77</v>
      </c>
      <c r="AM555" s="401">
        <f>IFERROR(INDEX(Raw_DATA!Q:Q,MATCH(Risk7_PlusY67!$D555,Raw_DATA!$A:$A,0)),"")</f>
        <v>159</v>
      </c>
      <c r="AN555" s="401">
        <f>IFERROR(INDEX(Raw_DATA!R:R,MATCH(Risk7_PlusY67!$D555,Raw_DATA!$A:$A,0)),"")</f>
        <v>85</v>
      </c>
      <c r="AO555" s="407"/>
      <c r="AP555" s="411" t="b">
        <f>AB555=AY555</f>
        <v>1</v>
      </c>
      <c r="AQ555" s="340">
        <f t="shared" si="181"/>
        <v>1</v>
      </c>
      <c r="AR555" s="123">
        <f t="shared" si="182"/>
        <v>1</v>
      </c>
      <c r="AS555" s="123">
        <f t="shared" si="183"/>
        <v>1</v>
      </c>
      <c r="AT555" s="123">
        <f>IF(OR(AND((K555&lt;0.8),(BE555&gt;180)),AND((K555&lt;0.8),(BE555&lt;10)),AND((K555&gt;=0.8),(BE555&lt;10)),AND((K555&gt;=0.8),(BE555&gt;90))),0,1)</f>
        <v>0</v>
      </c>
      <c r="AU555" s="123">
        <f t="shared" si="184"/>
        <v>1</v>
      </c>
      <c r="AV555" s="123">
        <f t="shared" si="185"/>
        <v>0</v>
      </c>
      <c r="AW555" s="123">
        <f t="shared" si="186"/>
        <v>0</v>
      </c>
      <c r="AX555" s="123">
        <f t="shared" si="187"/>
        <v>0</v>
      </c>
      <c r="AY555" s="416" t="str">
        <f t="shared" si="188"/>
        <v>C</v>
      </c>
      <c r="AZ555" s="416" t="str">
        <f>R555&amp;AY555</f>
        <v>1C</v>
      </c>
      <c r="BA555" s="417">
        <f>IFERROR(INDEX(Raw_DATA!L:L,MATCH(Risk7_PlusY67!$D555,Raw_DATA!$A:$A,0)),"")</f>
        <v>0.22</v>
      </c>
      <c r="BB555" s="417">
        <f>IFERROR(INDEX(AVGGroup!$H$5:$H$21,MATCH(Risk7_PlusY67!$BJ555,AVGGroup!$C$5:$C$21,0)),"")</f>
        <v>-3.95</v>
      </c>
      <c r="BC555" s="417">
        <f>IFERROR(INDEX(Raw_DATA!M:M,MATCH(Risk7_PlusY67!$D555,Raw_DATA!$A:$A,0)),"")</f>
        <v>-6.84</v>
      </c>
      <c r="BD555" s="418">
        <f>IFERROR(INDEX(AVGGroup!$J$5:$J$21,MATCH(Risk7_PlusY67!$BJ555,AVGGroup!$C$5:$C$21,0)),"")</f>
        <v>-8.8800000000000008</v>
      </c>
      <c r="BE555" s="407">
        <f>IFERROR(INDEX(Raw_DATA!N:N,MATCH(Risk7_PlusY67!$D555,Raw_DATA!$A:$A,0)),"")</f>
        <v>179</v>
      </c>
      <c r="BF555" s="407">
        <f>IFERROR(INDEX(Raw_DATA!O:O,MATCH(Risk7_PlusY67!$D555,Raw_DATA!$A:$A,0)),"")</f>
        <v>50</v>
      </c>
      <c r="BG555" s="407">
        <f>IFERROR(INDEX(Raw_DATA!P:P,MATCH(Risk7_PlusY67!$D555,Raw_DATA!$A:$A,0)),"")</f>
        <v>77</v>
      </c>
      <c r="BH555" s="407">
        <f>IFERROR(INDEX(Raw_DATA!Q:Q,MATCH(Risk7_PlusY67!$D555,Raw_DATA!$A:$A,0)),"")</f>
        <v>159</v>
      </c>
      <c r="BI555" s="407">
        <f>IFERROR(INDEX(Raw_DATA!R:R,MATCH(Risk7_PlusY67!$D555,Raw_DATA!$A:$A,0)),"")</f>
        <v>85</v>
      </c>
      <c r="BJ555" s="124" t="str">
        <f>INDEX('Org2567'!$BM:$BM,MATCH(Risk7_PlusY67!D555,'Org2567'!$D:$D,0))</f>
        <v>รพช.F2 P30,000-60,000</v>
      </c>
    </row>
    <row r="556" spans="1:62" x14ac:dyDescent="0.7">
      <c r="A556" s="206">
        <f>IF(ISBLANK(D556),"",COUNTA($D$3:D556))</f>
        <v>554</v>
      </c>
      <c r="B556" s="207">
        <f>IFERROR(INDEX(ID!$E:$E,MATCH(Risk7_PlusY67!$D556,ID!$A:$A,0)),"")</f>
        <v>8</v>
      </c>
      <c r="C556" s="207" t="str">
        <f>IFERROR(INDEX(ID!$I:$I,MATCH(Risk7_PlusY67!$D556,ID!$A:$A,0)),"")</f>
        <v>หนองคาย</v>
      </c>
      <c r="D556" s="295" t="s">
        <v>557</v>
      </c>
      <c r="E556" s="207" t="str">
        <f>IFERROR(INDEX(ID!$C:$C,MATCH(Risk7_PlusY67!$D556,ID!$A:$A,0)),"")</f>
        <v>รัตนวาปี,รพช.</v>
      </c>
      <c r="F556" s="207" t="str">
        <f>IFERROR(INDEX(ID!$G:$G,MATCH(Risk7_PlusY67!$D556,ID!$A:$A,0)),"")</f>
        <v>รพช.</v>
      </c>
      <c r="G556" s="206">
        <f>IFERROR(INDEX(ID!$J:$J,MATCH(Risk7_PlusY67!$D556,ID!$A:$A,0)),"")</f>
        <v>30</v>
      </c>
      <c r="H556" s="208" t="str">
        <f>IFERROR(INDEX(ID!$P:$P,MATCH(Risk7_PlusY67!$D556,ID!$A:$A,0)),"")</f>
        <v>รพช.F2 P&lt;=30,000</v>
      </c>
      <c r="I556" s="209">
        <f>IFERROR(INDEX(Raw_DATA!E:E,MATCH(Risk7_PlusY67!$D556,Raw_DATA!$A:$A,0)),"")</f>
        <v>1.31</v>
      </c>
      <c r="J556" s="209">
        <f>IFERROR(INDEX(Raw_DATA!F:F,MATCH(Risk7_PlusY67!$D556,Raw_DATA!$A:$A,0)),"")</f>
        <v>1.01</v>
      </c>
      <c r="K556" s="209">
        <f>IFERROR(INDEX(Raw_DATA!G:G,MATCH(Risk7_PlusY67!$D556,Raw_DATA!$A:$A,0)),"")</f>
        <v>0.41</v>
      </c>
      <c r="L556" s="209">
        <f>IFERROR(INDEX(Raw_DATA!H:H,MATCH(Risk7_PlusY67!$D556,Raw_DATA!$A:$A,0)),"")</f>
        <v>3960943.29</v>
      </c>
      <c r="M556" s="210">
        <f>IFERROR(INDEX(Raw_DATA!I:I,MATCH(Risk7_PlusY67!$D556,Raw_DATA!$A:$A,0)),"")</f>
        <v>-3040788.66</v>
      </c>
      <c r="N556" s="206">
        <f t="shared" si="168"/>
        <v>2</v>
      </c>
      <c r="O556" s="206">
        <f t="shared" si="169"/>
        <v>1</v>
      </c>
      <c r="P556" s="206">
        <f t="shared" si="171"/>
        <v>0</v>
      </c>
      <c r="Q556" s="211">
        <f t="shared" si="172"/>
        <v>15.6</v>
      </c>
      <c r="R556" s="206">
        <f t="shared" si="170"/>
        <v>3</v>
      </c>
      <c r="S556" s="212">
        <f>IFERROR(INDEX(Raw_DATA!J:J,MATCH(Risk7_PlusY67!$D556,Raw_DATA!$A:$A,0)),"")</f>
        <v>-1801929.59</v>
      </c>
      <c r="T556" s="213">
        <f>IFERROR(INDEX(Raw_DATA!K:K,MATCH(Risk7_PlusY67!$D556,Raw_DATA!$A:$A,0)),"")</f>
        <v>-7846897.1900000004</v>
      </c>
      <c r="U556" s="214">
        <f t="shared" si="173"/>
        <v>1</v>
      </c>
      <c r="V556" s="214">
        <f t="shared" si="174"/>
        <v>1</v>
      </c>
      <c r="W556" s="214">
        <f>IF(OR(AND((K556&lt;0.8),(AJ556&gt;180)),AND((K556&lt;0.8),(AJ556&lt;10)),AND((K556&gt;=0.8),(AJ556&lt;10)),AND((K556&gt;=0.8),(AJ556&gt;90))),0,1)</f>
        <v>1</v>
      </c>
      <c r="X556" s="214">
        <f t="shared" si="175"/>
        <v>0</v>
      </c>
      <c r="Y556" s="214">
        <f t="shared" si="176"/>
        <v>0</v>
      </c>
      <c r="Z556" s="214">
        <f t="shared" si="177"/>
        <v>1</v>
      </c>
      <c r="AA556" s="214">
        <f t="shared" si="178"/>
        <v>1</v>
      </c>
      <c r="AB556" s="215" t="str">
        <f t="shared" si="179"/>
        <v>B</v>
      </c>
      <c r="AC556" s="215" t="str">
        <f t="shared" si="180"/>
        <v>3B</v>
      </c>
      <c r="AD556" s="216"/>
      <c r="AE556" s="216"/>
      <c r="AF556" s="434">
        <f>IFERROR(INDEX(Raw_DATA!L:L,MATCH(Risk7_PlusY67!$D556,Raw_DATA!$A:$A,0)),"")</f>
        <v>-2.56</v>
      </c>
      <c r="AG556" s="434">
        <f>IFERROR(INDEX(AVGGroup!$D$5:$D$21,MATCH(Risk7_PlusY67!$H556,AVGGroup!$C$5:$C$21,0)),"")</f>
        <v>-3.55</v>
      </c>
      <c r="AH556" s="434">
        <f>IFERROR(INDEX(Raw_DATA!M:M,MATCH(Risk7_PlusY67!$D556,Raw_DATA!$A:$A,0)),"")</f>
        <v>-3.89</v>
      </c>
      <c r="AI556" s="435">
        <f>IFERROR(INDEX(AVGGroup!$F$5:$F$21,MATCH(Risk7_PlusY67!$H556,AVGGroup!$C$5:$C$21,0)),"")</f>
        <v>-10.199999999999999</v>
      </c>
      <c r="AJ556" s="401">
        <f>IFERROR(INDEX(Raw_DATA!N:N,MATCH(Risk7_PlusY67!$D556,Raw_DATA!$A:$A,0)),"")</f>
        <v>114</v>
      </c>
      <c r="AK556" s="401">
        <f>IFERROR(INDEX(Raw_DATA!O:O,MATCH(Risk7_PlusY67!$D556,Raw_DATA!$A:$A,0)),"")</f>
        <v>66</v>
      </c>
      <c r="AL556" s="401">
        <f>IFERROR(INDEX(Raw_DATA!P:P,MATCH(Risk7_PlusY67!$D556,Raw_DATA!$A:$A,0)),"")</f>
        <v>81</v>
      </c>
      <c r="AM556" s="401">
        <f>IFERROR(INDEX(Raw_DATA!Q:Q,MATCH(Risk7_PlusY67!$D556,Raw_DATA!$A:$A,0)),"")</f>
        <v>114</v>
      </c>
      <c r="AN556" s="401">
        <f>IFERROR(INDEX(Raw_DATA!R:R,MATCH(Risk7_PlusY67!$D556,Raw_DATA!$A:$A,0)),"")</f>
        <v>51</v>
      </c>
      <c r="AO556" s="407"/>
      <c r="AP556" s="411" t="b">
        <f>AB556=AY556</f>
        <v>1</v>
      </c>
      <c r="AQ556" s="340">
        <f t="shared" si="181"/>
        <v>1</v>
      </c>
      <c r="AR556" s="123">
        <f t="shared" si="182"/>
        <v>1</v>
      </c>
      <c r="AS556" s="123">
        <f t="shared" si="183"/>
        <v>1</v>
      </c>
      <c r="AT556" s="123">
        <f>IF(OR(AND((K556&lt;0.8),(BE556&gt;180)),AND((K556&lt;0.8),(BE556&lt;10)),AND((K556&gt;=0.8),(BE556&lt;10)),AND((K556&gt;=0.8),(BE556&gt;90))),0,1)</f>
        <v>1</v>
      </c>
      <c r="AU556" s="123">
        <f t="shared" si="184"/>
        <v>0</v>
      </c>
      <c r="AV556" s="123">
        <f t="shared" si="185"/>
        <v>0</v>
      </c>
      <c r="AW556" s="123">
        <f t="shared" si="186"/>
        <v>1</v>
      </c>
      <c r="AX556" s="123">
        <f t="shared" si="187"/>
        <v>1</v>
      </c>
      <c r="AY556" s="416" t="str">
        <f t="shared" si="188"/>
        <v>B</v>
      </c>
      <c r="AZ556" s="416" t="str">
        <f>R556&amp;AY556</f>
        <v>3B</v>
      </c>
      <c r="BA556" s="417">
        <f>IFERROR(INDEX(Raw_DATA!L:L,MATCH(Risk7_PlusY67!$D556,Raw_DATA!$A:$A,0)),"")</f>
        <v>-2.56</v>
      </c>
      <c r="BB556" s="417">
        <f>IFERROR(INDEX(AVGGroup!$H$5:$H$21,MATCH(Risk7_PlusY67!$BJ556,AVGGroup!$C$5:$C$21,0)),"")</f>
        <v>-3.54</v>
      </c>
      <c r="BC556" s="417">
        <f>IFERROR(INDEX(Raw_DATA!M:M,MATCH(Risk7_PlusY67!$D556,Raw_DATA!$A:$A,0)),"")</f>
        <v>-3.89</v>
      </c>
      <c r="BD556" s="418">
        <f>IFERROR(INDEX(AVGGroup!$J$5:$J$21,MATCH(Risk7_PlusY67!$BJ556,AVGGroup!$C$5:$C$21,0)),"")</f>
        <v>-10.199999999999999</v>
      </c>
      <c r="BE556" s="407">
        <f>IFERROR(INDEX(Raw_DATA!N:N,MATCH(Risk7_PlusY67!$D556,Raw_DATA!$A:$A,0)),"")</f>
        <v>114</v>
      </c>
      <c r="BF556" s="407">
        <f>IFERROR(INDEX(Raw_DATA!O:O,MATCH(Risk7_PlusY67!$D556,Raw_DATA!$A:$A,0)),"")</f>
        <v>66</v>
      </c>
      <c r="BG556" s="407">
        <f>IFERROR(INDEX(Raw_DATA!P:P,MATCH(Risk7_PlusY67!$D556,Raw_DATA!$A:$A,0)),"")</f>
        <v>81</v>
      </c>
      <c r="BH556" s="407">
        <f>IFERROR(INDEX(Raw_DATA!Q:Q,MATCH(Risk7_PlusY67!$D556,Raw_DATA!$A:$A,0)),"")</f>
        <v>114</v>
      </c>
      <c r="BI556" s="407">
        <f>IFERROR(INDEX(Raw_DATA!R:R,MATCH(Risk7_PlusY67!$D556,Raw_DATA!$A:$A,0)),"")</f>
        <v>51</v>
      </c>
      <c r="BJ556" s="124" t="str">
        <f>INDEX('Org2567'!$BM:$BM,MATCH(Risk7_PlusY67!D556,'Org2567'!$D:$D,0))</f>
        <v>รพช.F2 P&lt;=30,000</v>
      </c>
    </row>
    <row r="557" spans="1:62" x14ac:dyDescent="0.7">
      <c r="A557" s="206">
        <f>IF(ISBLANK(D557),"",COUNTA($D$3:D557))</f>
        <v>555</v>
      </c>
      <c r="B557" s="207">
        <f>IFERROR(INDEX(ID!$E:$E,MATCH(Risk7_PlusY67!$D557,ID!$A:$A,0)),"")</f>
        <v>8</v>
      </c>
      <c r="C557" s="207" t="str">
        <f>IFERROR(INDEX(ID!$I:$I,MATCH(Risk7_PlusY67!$D557,ID!$A:$A,0)),"")</f>
        <v>หนองบัวลำภู</v>
      </c>
      <c r="D557" s="295" t="s">
        <v>558</v>
      </c>
      <c r="E557" s="207" t="str">
        <f>IFERROR(INDEX(ID!$C:$C,MATCH(Risk7_PlusY67!$D557,ID!$A:$A,0)),"")</f>
        <v>หนองบัวลำภู,รพท.</v>
      </c>
      <c r="F557" s="207" t="str">
        <f>IFERROR(INDEX(ID!$G:$G,MATCH(Risk7_PlusY67!$D557,ID!$A:$A,0)),"")</f>
        <v>รพท.</v>
      </c>
      <c r="G557" s="206">
        <f>IFERROR(INDEX(ID!$J:$J,MATCH(Risk7_PlusY67!$D557,ID!$A:$A,0)),"")</f>
        <v>353</v>
      </c>
      <c r="H557" s="208" t="str">
        <f>IFERROR(INDEX(ID!$P:$P,MATCH(Risk7_PlusY67!$D557,ID!$A:$A,0)),"")</f>
        <v>รพท.S B&lt;=400</v>
      </c>
      <c r="I557" s="209">
        <f>IFERROR(INDEX(Raw_DATA!E:E,MATCH(Risk7_PlusY67!$D557,Raw_DATA!$A:$A,0)),"")</f>
        <v>3.66</v>
      </c>
      <c r="J557" s="209">
        <f>IFERROR(INDEX(Raw_DATA!F:F,MATCH(Risk7_PlusY67!$D557,Raw_DATA!$A:$A,0)),"")</f>
        <v>3.44</v>
      </c>
      <c r="K557" s="209">
        <f>IFERROR(INDEX(Raw_DATA!G:G,MATCH(Risk7_PlusY67!$D557,Raw_DATA!$A:$A,0)),"")</f>
        <v>1.78</v>
      </c>
      <c r="L557" s="209">
        <f>IFERROR(INDEX(Raw_DATA!H:H,MATCH(Risk7_PlusY67!$D557,Raw_DATA!$A:$A,0)),"")</f>
        <v>393914459.97000003</v>
      </c>
      <c r="M557" s="210">
        <f>IFERROR(INDEX(Raw_DATA!I:I,MATCH(Risk7_PlusY67!$D557,Raw_DATA!$A:$A,0)),"")</f>
        <v>64023507.799999997</v>
      </c>
      <c r="N557" s="206">
        <f t="shared" si="168"/>
        <v>0</v>
      </c>
      <c r="O557" s="206">
        <f t="shared" si="169"/>
        <v>0</v>
      </c>
      <c r="P557" s="206">
        <f t="shared" si="171"/>
        <v>0</v>
      </c>
      <c r="Q557" s="211" t="str">
        <f t="shared" si="172"/>
        <v/>
      </c>
      <c r="R557" s="206">
        <f t="shared" si="170"/>
        <v>0</v>
      </c>
      <c r="S557" s="212">
        <f>IFERROR(INDEX(Raw_DATA!J:J,MATCH(Risk7_PlusY67!$D557,Raw_DATA!$A:$A,0)),"")</f>
        <v>123245146.03</v>
      </c>
      <c r="T557" s="213">
        <f>IFERROR(INDEX(Raw_DATA!K:K,MATCH(Risk7_PlusY67!$D557,Raw_DATA!$A:$A,0)),"")</f>
        <v>115011627.06</v>
      </c>
      <c r="U557" s="214">
        <f t="shared" si="173"/>
        <v>1</v>
      </c>
      <c r="V557" s="214">
        <f t="shared" si="174"/>
        <v>1</v>
      </c>
      <c r="W557" s="214">
        <f>IF(OR(AND((K557&lt;0.8),(AJ557&gt;180)),AND((K557&lt;0.8),(AJ557&lt;10)),AND((K557&gt;=0.8),(AJ557&lt;10)),AND((K557&gt;=0.8),(AJ557&gt;90))),0,1)</f>
        <v>0</v>
      </c>
      <c r="X557" s="214">
        <f t="shared" si="175"/>
        <v>0</v>
      </c>
      <c r="Y557" s="214">
        <f t="shared" si="176"/>
        <v>0</v>
      </c>
      <c r="Z557" s="214">
        <f t="shared" si="177"/>
        <v>1</v>
      </c>
      <c r="AA557" s="214">
        <f t="shared" si="178"/>
        <v>1</v>
      </c>
      <c r="AB557" s="215" t="str">
        <f t="shared" si="179"/>
        <v>B-</v>
      </c>
      <c r="AC557" s="215" t="str">
        <f t="shared" si="180"/>
        <v>0B-</v>
      </c>
      <c r="AD557" s="216"/>
      <c r="AE557" s="216"/>
      <c r="AF557" s="434">
        <f>IFERROR(INDEX(Raw_DATA!L:L,MATCH(Risk7_PlusY67!$D557,Raw_DATA!$A:$A,0)),"")</f>
        <v>13.71</v>
      </c>
      <c r="AG557" s="434">
        <f>IFERROR(INDEX(AVGGroup!$D$5:$D$21,MATCH(Risk7_PlusY67!$H557,AVGGroup!$C$5:$C$21,0)),"")</f>
        <v>2.19</v>
      </c>
      <c r="AH557" s="434">
        <f>IFERROR(INDEX(Raw_DATA!M:M,MATCH(Risk7_PlusY67!$D557,Raw_DATA!$A:$A,0)),"")</f>
        <v>8.7100000000000009</v>
      </c>
      <c r="AI557" s="435">
        <f>IFERROR(INDEX(AVGGroup!$F$5:$F$21,MATCH(Risk7_PlusY67!$H557,AVGGroup!$C$5:$C$21,0)),"")</f>
        <v>-2.17</v>
      </c>
      <c r="AJ557" s="401">
        <f>IFERROR(INDEX(Raw_DATA!N:N,MATCH(Risk7_PlusY67!$D557,Raw_DATA!$A:$A,0)),"")</f>
        <v>95</v>
      </c>
      <c r="AK557" s="401">
        <f>IFERROR(INDEX(Raw_DATA!O:O,MATCH(Risk7_PlusY67!$D557,Raw_DATA!$A:$A,0)),"")</f>
        <v>111</v>
      </c>
      <c r="AL557" s="401">
        <f>IFERROR(INDEX(Raw_DATA!P:P,MATCH(Risk7_PlusY67!$D557,Raw_DATA!$A:$A,0)),"")</f>
        <v>87</v>
      </c>
      <c r="AM557" s="401">
        <f>IFERROR(INDEX(Raw_DATA!Q:Q,MATCH(Risk7_PlusY67!$D557,Raw_DATA!$A:$A,0)),"")</f>
        <v>79</v>
      </c>
      <c r="AN557" s="401">
        <f>IFERROR(INDEX(Raw_DATA!R:R,MATCH(Risk7_PlusY67!$D557,Raw_DATA!$A:$A,0)),"")</f>
        <v>47</v>
      </c>
      <c r="AO557" s="407"/>
      <c r="AP557" s="411" t="b">
        <f>AB557=AY557</f>
        <v>1</v>
      </c>
      <c r="AQ557" s="340">
        <f t="shared" si="181"/>
        <v>0</v>
      </c>
      <c r="AR557" s="123">
        <f t="shared" si="182"/>
        <v>1</v>
      </c>
      <c r="AS557" s="123">
        <f t="shared" si="183"/>
        <v>1</v>
      </c>
      <c r="AT557" s="123">
        <f>IF(OR(AND((K557&lt;0.8),(BE557&gt;180)),AND((K557&lt;0.8),(BE557&lt;10)),AND((K557&gt;=0.8),(BE557&lt;10)),AND((K557&gt;=0.8),(BE557&gt;90))),0,1)</f>
        <v>0</v>
      </c>
      <c r="AU557" s="123">
        <f t="shared" si="184"/>
        <v>0</v>
      </c>
      <c r="AV557" s="123">
        <f t="shared" si="185"/>
        <v>0</v>
      </c>
      <c r="AW557" s="123">
        <f t="shared" si="186"/>
        <v>1</v>
      </c>
      <c r="AX557" s="123">
        <f t="shared" si="187"/>
        <v>1</v>
      </c>
      <c r="AY557" s="416" t="str">
        <f t="shared" si="188"/>
        <v>B-</v>
      </c>
      <c r="AZ557" s="416" t="str">
        <f>R557&amp;AY557</f>
        <v>0B-</v>
      </c>
      <c r="BA557" s="417">
        <f>IFERROR(INDEX(Raw_DATA!L:L,MATCH(Risk7_PlusY67!$D557,Raw_DATA!$A:$A,0)),"")</f>
        <v>13.71</v>
      </c>
      <c r="BB557" s="417">
        <f>IFERROR(INDEX(AVGGroup!$H$5:$H$21,MATCH(Risk7_PlusY67!$BJ557,AVGGroup!$C$5:$C$21,0)),"")</f>
        <v>2.19</v>
      </c>
      <c r="BC557" s="417">
        <f>IFERROR(INDEX(Raw_DATA!M:M,MATCH(Risk7_PlusY67!$D557,Raw_DATA!$A:$A,0)),"")</f>
        <v>8.7100000000000009</v>
      </c>
      <c r="BD557" s="418">
        <f>IFERROR(INDEX(AVGGroup!$J$5:$J$21,MATCH(Risk7_PlusY67!$BJ557,AVGGroup!$C$5:$C$21,0)),"")</f>
        <v>-2.17</v>
      </c>
      <c r="BE557" s="407">
        <f>IFERROR(INDEX(Raw_DATA!N:N,MATCH(Risk7_PlusY67!$D557,Raw_DATA!$A:$A,0)),"")</f>
        <v>95</v>
      </c>
      <c r="BF557" s="407">
        <f>IFERROR(INDEX(Raw_DATA!O:O,MATCH(Risk7_PlusY67!$D557,Raw_DATA!$A:$A,0)),"")</f>
        <v>111</v>
      </c>
      <c r="BG557" s="407">
        <f>IFERROR(INDEX(Raw_DATA!P:P,MATCH(Risk7_PlusY67!$D557,Raw_DATA!$A:$A,0)),"")</f>
        <v>87</v>
      </c>
      <c r="BH557" s="407">
        <f>IFERROR(INDEX(Raw_DATA!Q:Q,MATCH(Risk7_PlusY67!$D557,Raw_DATA!$A:$A,0)),"")</f>
        <v>79</v>
      </c>
      <c r="BI557" s="407">
        <f>IFERROR(INDEX(Raw_DATA!R:R,MATCH(Risk7_PlusY67!$D557,Raw_DATA!$A:$A,0)),"")</f>
        <v>47</v>
      </c>
      <c r="BJ557" s="124" t="str">
        <f>INDEX('Org2567'!$BM:$BM,MATCH(Risk7_PlusY67!D557,'Org2567'!$D:$D,0))</f>
        <v>รพท.S B&lt;=400</v>
      </c>
    </row>
    <row r="558" spans="1:62" x14ac:dyDescent="0.7">
      <c r="A558" s="206">
        <f>IF(ISBLANK(D558),"",COUNTA($D$3:D558))</f>
        <v>556</v>
      </c>
      <c r="B558" s="207">
        <f>IFERROR(INDEX(ID!$E:$E,MATCH(Risk7_PlusY67!$D558,ID!$A:$A,0)),"")</f>
        <v>8</v>
      </c>
      <c r="C558" s="207" t="str">
        <f>IFERROR(INDEX(ID!$I:$I,MATCH(Risk7_PlusY67!$D558,ID!$A:$A,0)),"")</f>
        <v>หนองบัวลำภู</v>
      </c>
      <c r="D558" s="295" t="s">
        <v>559</v>
      </c>
      <c r="E558" s="207" t="str">
        <f>IFERROR(INDEX(ID!$C:$C,MATCH(Risk7_PlusY67!$D558,ID!$A:$A,0)),"")</f>
        <v>นากลาง,รพช.</v>
      </c>
      <c r="F558" s="207" t="str">
        <f>IFERROR(INDEX(ID!$G:$G,MATCH(Risk7_PlusY67!$D558,ID!$A:$A,0)),"")</f>
        <v>รพช.</v>
      </c>
      <c r="G558" s="206">
        <f>IFERROR(INDEX(ID!$J:$J,MATCH(Risk7_PlusY67!$D558,ID!$A:$A,0)),"")</f>
        <v>60</v>
      </c>
      <c r="H558" s="208" t="str">
        <f>IFERROR(INDEX(ID!$P:$P,MATCH(Risk7_PlusY67!$D558,ID!$A:$A,0)),"")</f>
        <v>รพช.F1 P50,000-100,000</v>
      </c>
      <c r="I558" s="209">
        <f>IFERROR(INDEX(Raw_DATA!E:E,MATCH(Risk7_PlusY67!$D558,Raw_DATA!$A:$A,0)),"")</f>
        <v>1.22</v>
      </c>
      <c r="J558" s="209">
        <f>IFERROR(INDEX(Raw_DATA!F:F,MATCH(Risk7_PlusY67!$D558,Raw_DATA!$A:$A,0)),"")</f>
        <v>1.02</v>
      </c>
      <c r="K558" s="209">
        <f>IFERROR(INDEX(Raw_DATA!G:G,MATCH(Risk7_PlusY67!$D558,Raw_DATA!$A:$A,0)),"")</f>
        <v>0.6</v>
      </c>
      <c r="L558" s="209">
        <f>IFERROR(INDEX(Raw_DATA!H:H,MATCH(Risk7_PlusY67!$D558,Raw_DATA!$A:$A,0)),"")</f>
        <v>7141803.6299999999</v>
      </c>
      <c r="M558" s="210">
        <f>IFERROR(INDEX(Raw_DATA!I:I,MATCH(Risk7_PlusY67!$D558,Raw_DATA!$A:$A,0)),"")</f>
        <v>-22939670.59</v>
      </c>
      <c r="N558" s="206">
        <f t="shared" si="168"/>
        <v>2</v>
      </c>
      <c r="O558" s="206">
        <f t="shared" si="169"/>
        <v>1</v>
      </c>
      <c r="P558" s="206">
        <f t="shared" si="171"/>
        <v>1</v>
      </c>
      <c r="Q558" s="211">
        <f t="shared" si="172"/>
        <v>3.7</v>
      </c>
      <c r="R558" s="206">
        <f t="shared" si="170"/>
        <v>4</v>
      </c>
      <c r="S558" s="212">
        <f>IFERROR(INDEX(Raw_DATA!J:J,MATCH(Risk7_PlusY67!$D558,Raw_DATA!$A:$A,0)),"")</f>
        <v>-15625089.85</v>
      </c>
      <c r="T558" s="213">
        <f>IFERROR(INDEX(Raw_DATA!K:K,MATCH(Risk7_PlusY67!$D558,Raw_DATA!$A:$A,0)),"")</f>
        <v>-12839596.58</v>
      </c>
      <c r="U558" s="214">
        <f t="shared" si="173"/>
        <v>0</v>
      </c>
      <c r="V558" s="214">
        <f t="shared" si="174"/>
        <v>0</v>
      </c>
      <c r="W558" s="214">
        <f>IF(OR(AND((K558&lt;0.8),(AJ558&gt;180)),AND((K558&lt;0.8),(AJ558&lt;10)),AND((K558&gt;=0.8),(AJ558&lt;10)),AND((K558&gt;=0.8),(AJ558&gt;90))),0,1)</f>
        <v>0</v>
      </c>
      <c r="X558" s="214">
        <f t="shared" si="175"/>
        <v>1</v>
      </c>
      <c r="Y558" s="214">
        <f t="shared" si="176"/>
        <v>1</v>
      </c>
      <c r="Z558" s="214">
        <f t="shared" si="177"/>
        <v>1</v>
      </c>
      <c r="AA558" s="214">
        <f t="shared" si="178"/>
        <v>1</v>
      </c>
      <c r="AB558" s="215" t="str">
        <f t="shared" si="179"/>
        <v>B-</v>
      </c>
      <c r="AC558" s="215" t="str">
        <f t="shared" si="180"/>
        <v>4B-</v>
      </c>
      <c r="AD558" s="216"/>
      <c r="AE558" s="216"/>
      <c r="AF558" s="434">
        <f>IFERROR(INDEX(Raw_DATA!L:L,MATCH(Risk7_PlusY67!$D558,Raw_DATA!$A:$A,0)),"")</f>
        <v>-9.34</v>
      </c>
      <c r="AG558" s="434">
        <f>IFERROR(INDEX(AVGGroup!$D$5:$D$21,MATCH(Risk7_PlusY67!$H558,AVGGroup!$C$5:$C$21,0)),"")</f>
        <v>-5.99</v>
      </c>
      <c r="AH558" s="434">
        <f>IFERROR(INDEX(Raw_DATA!M:M,MATCH(Risk7_PlusY67!$D558,Raw_DATA!$A:$A,0)),"")</f>
        <v>-22.66</v>
      </c>
      <c r="AI558" s="435">
        <f>IFERROR(INDEX(AVGGroup!$F$5:$F$21,MATCH(Risk7_PlusY67!$H558,AVGGroup!$C$5:$C$21,0)),"")</f>
        <v>-10.86</v>
      </c>
      <c r="AJ558" s="401">
        <f>IFERROR(INDEX(Raw_DATA!N:N,MATCH(Risk7_PlusY67!$D558,Raw_DATA!$A:$A,0)),"")</f>
        <v>184</v>
      </c>
      <c r="AK558" s="401">
        <f>IFERROR(INDEX(Raw_DATA!O:O,MATCH(Risk7_PlusY67!$D558,Raw_DATA!$A:$A,0)),"")</f>
        <v>46</v>
      </c>
      <c r="AL558" s="401">
        <f>IFERROR(INDEX(Raw_DATA!P:P,MATCH(Risk7_PlusY67!$D558,Raw_DATA!$A:$A,0)),"")</f>
        <v>58</v>
      </c>
      <c r="AM558" s="401">
        <f>IFERROR(INDEX(Raw_DATA!Q:Q,MATCH(Risk7_PlusY67!$D558,Raw_DATA!$A:$A,0)),"")</f>
        <v>105</v>
      </c>
      <c r="AN558" s="401">
        <f>IFERROR(INDEX(Raw_DATA!R:R,MATCH(Risk7_PlusY67!$D558,Raw_DATA!$A:$A,0)),"")</f>
        <v>55</v>
      </c>
      <c r="AO558" s="407"/>
      <c r="AP558" s="411" t="b">
        <f>AB558=AY558</f>
        <v>1</v>
      </c>
      <c r="AQ558" s="340">
        <f t="shared" si="181"/>
        <v>1</v>
      </c>
      <c r="AR558" s="123">
        <f t="shared" si="182"/>
        <v>0</v>
      </c>
      <c r="AS558" s="123">
        <f t="shared" si="183"/>
        <v>0</v>
      </c>
      <c r="AT558" s="123">
        <f>IF(OR(AND((K558&lt;0.8),(BE558&gt;180)),AND((K558&lt;0.8),(BE558&lt;10)),AND((K558&gt;=0.8),(BE558&lt;10)),AND((K558&gt;=0.8),(BE558&gt;90))),0,1)</f>
        <v>0</v>
      </c>
      <c r="AU558" s="123">
        <f t="shared" si="184"/>
        <v>1</v>
      </c>
      <c r="AV558" s="123">
        <f t="shared" si="185"/>
        <v>1</v>
      </c>
      <c r="AW558" s="123">
        <f t="shared" si="186"/>
        <v>1</v>
      </c>
      <c r="AX558" s="123">
        <f t="shared" si="187"/>
        <v>1</v>
      </c>
      <c r="AY558" s="416" t="str">
        <f t="shared" si="188"/>
        <v>B-</v>
      </c>
      <c r="AZ558" s="416" t="str">
        <f>R558&amp;AY558</f>
        <v>4B-</v>
      </c>
      <c r="BA558" s="417">
        <f>IFERROR(INDEX(Raw_DATA!L:L,MATCH(Risk7_PlusY67!$D558,Raw_DATA!$A:$A,0)),"")</f>
        <v>-9.34</v>
      </c>
      <c r="BB558" s="417">
        <f>IFERROR(INDEX(AVGGroup!$H$5:$H$21,MATCH(Risk7_PlusY67!$BJ558,AVGGroup!$C$5:$C$21,0)),"")</f>
        <v>-5.99</v>
      </c>
      <c r="BC558" s="417">
        <f>IFERROR(INDEX(Raw_DATA!M:M,MATCH(Risk7_PlusY67!$D558,Raw_DATA!$A:$A,0)),"")</f>
        <v>-22.66</v>
      </c>
      <c r="BD558" s="418">
        <f>IFERROR(INDEX(AVGGroup!$J$5:$J$21,MATCH(Risk7_PlusY67!$BJ558,AVGGroup!$C$5:$C$21,0)),"")</f>
        <v>-10.86</v>
      </c>
      <c r="BE558" s="407">
        <f>IFERROR(INDEX(Raw_DATA!N:N,MATCH(Risk7_PlusY67!$D558,Raw_DATA!$A:$A,0)),"")</f>
        <v>184</v>
      </c>
      <c r="BF558" s="407">
        <f>IFERROR(INDEX(Raw_DATA!O:O,MATCH(Risk7_PlusY67!$D558,Raw_DATA!$A:$A,0)),"")</f>
        <v>46</v>
      </c>
      <c r="BG558" s="407">
        <f>IFERROR(INDEX(Raw_DATA!P:P,MATCH(Risk7_PlusY67!$D558,Raw_DATA!$A:$A,0)),"")</f>
        <v>58</v>
      </c>
      <c r="BH558" s="407">
        <f>IFERROR(INDEX(Raw_DATA!Q:Q,MATCH(Risk7_PlusY67!$D558,Raw_DATA!$A:$A,0)),"")</f>
        <v>105</v>
      </c>
      <c r="BI558" s="407">
        <f>IFERROR(INDEX(Raw_DATA!R:R,MATCH(Risk7_PlusY67!$D558,Raw_DATA!$A:$A,0)),"")</f>
        <v>55</v>
      </c>
      <c r="BJ558" s="124" t="str">
        <f>INDEX('Org2567'!$BM:$BM,MATCH(Risk7_PlusY67!D558,'Org2567'!$D:$D,0))</f>
        <v>รพช.F1 P50,000-100,000</v>
      </c>
    </row>
    <row r="559" spans="1:62" x14ac:dyDescent="0.7">
      <c r="A559" s="206">
        <f>IF(ISBLANK(D559),"",COUNTA($D$3:D559))</f>
        <v>557</v>
      </c>
      <c r="B559" s="207">
        <f>IFERROR(INDEX(ID!$E:$E,MATCH(Risk7_PlusY67!$D559,ID!$A:$A,0)),"")</f>
        <v>8</v>
      </c>
      <c r="C559" s="207" t="str">
        <f>IFERROR(INDEX(ID!$I:$I,MATCH(Risk7_PlusY67!$D559,ID!$A:$A,0)),"")</f>
        <v>หนองบัวลำภู</v>
      </c>
      <c r="D559" s="295" t="s">
        <v>560</v>
      </c>
      <c r="E559" s="207" t="str">
        <f>IFERROR(INDEX(ID!$C:$C,MATCH(Risk7_PlusY67!$D559,ID!$A:$A,0)),"")</f>
        <v>โนนสัง,รพช.</v>
      </c>
      <c r="F559" s="207" t="str">
        <f>IFERROR(INDEX(ID!$G:$G,MATCH(Risk7_PlusY67!$D559,ID!$A:$A,0)),"")</f>
        <v>รพช.</v>
      </c>
      <c r="G559" s="206">
        <f>IFERROR(INDEX(ID!$J:$J,MATCH(Risk7_PlusY67!$D559,ID!$A:$A,0)),"")</f>
        <v>40</v>
      </c>
      <c r="H559" s="208" t="str">
        <f>IFERROR(INDEX(ID!$P:$P,MATCH(Risk7_PlusY67!$D559,ID!$A:$A,0)),"")</f>
        <v>รพช.F2 P30,000-60,000</v>
      </c>
      <c r="I559" s="209">
        <f>IFERROR(INDEX(Raw_DATA!E:E,MATCH(Risk7_PlusY67!$D559,Raw_DATA!$A:$A,0)),"")</f>
        <v>1.8</v>
      </c>
      <c r="J559" s="209">
        <f>IFERROR(INDEX(Raw_DATA!F:F,MATCH(Risk7_PlusY67!$D559,Raw_DATA!$A:$A,0)),"")</f>
        <v>1.54</v>
      </c>
      <c r="K559" s="209">
        <f>IFERROR(INDEX(Raw_DATA!G:G,MATCH(Risk7_PlusY67!$D559,Raw_DATA!$A:$A,0)),"")</f>
        <v>1.1100000000000001</v>
      </c>
      <c r="L559" s="209">
        <f>IFERROR(INDEX(Raw_DATA!H:H,MATCH(Risk7_PlusY67!$D559,Raw_DATA!$A:$A,0)),"")</f>
        <v>12251617.140000001</v>
      </c>
      <c r="M559" s="210">
        <f>IFERROR(INDEX(Raw_DATA!I:I,MATCH(Risk7_PlusY67!$D559,Raw_DATA!$A:$A,0)),"")</f>
        <v>-15253708.17</v>
      </c>
      <c r="N559" s="206">
        <f t="shared" si="168"/>
        <v>0</v>
      </c>
      <c r="O559" s="206">
        <f t="shared" si="169"/>
        <v>1</v>
      </c>
      <c r="P559" s="206">
        <f t="shared" si="171"/>
        <v>0</v>
      </c>
      <c r="Q559" s="211">
        <f t="shared" si="172"/>
        <v>9.6</v>
      </c>
      <c r="R559" s="206">
        <f t="shared" si="170"/>
        <v>1</v>
      </c>
      <c r="S559" s="212">
        <f>IFERROR(INDEX(Raw_DATA!J:J,MATCH(Risk7_PlusY67!$D559,Raw_DATA!$A:$A,0)),"")</f>
        <v>-4418276.24</v>
      </c>
      <c r="T559" s="213">
        <f>IFERROR(INDEX(Raw_DATA!K:K,MATCH(Risk7_PlusY67!$D559,Raw_DATA!$A:$A,0)),"")</f>
        <v>1730633.54</v>
      </c>
      <c r="U559" s="214">
        <f t="shared" si="173"/>
        <v>1</v>
      </c>
      <c r="V559" s="214">
        <f t="shared" si="174"/>
        <v>0</v>
      </c>
      <c r="W559" s="214">
        <f>IF(OR(AND((K559&lt;0.8),(AJ559&gt;180)),AND((K559&lt;0.8),(AJ559&lt;10)),AND((K559&gt;=0.8),(AJ559&lt;10)),AND((K559&gt;=0.8),(AJ559&gt;90))),0,1)</f>
        <v>1</v>
      </c>
      <c r="X559" s="214">
        <f t="shared" si="175"/>
        <v>1</v>
      </c>
      <c r="Y559" s="214">
        <f t="shared" si="176"/>
        <v>1</v>
      </c>
      <c r="Z559" s="214">
        <f t="shared" si="177"/>
        <v>0</v>
      </c>
      <c r="AA559" s="214">
        <f t="shared" si="178"/>
        <v>1</v>
      </c>
      <c r="AB559" s="215" t="str">
        <f t="shared" si="179"/>
        <v>B</v>
      </c>
      <c r="AC559" s="215" t="str">
        <f t="shared" si="180"/>
        <v>1B</v>
      </c>
      <c r="AD559" s="216"/>
      <c r="AE559" s="216"/>
      <c r="AF559" s="434">
        <f>IFERROR(INDEX(Raw_DATA!L:L,MATCH(Risk7_PlusY67!$D559,Raw_DATA!$A:$A,0)),"")</f>
        <v>-3.41</v>
      </c>
      <c r="AG559" s="434">
        <f>IFERROR(INDEX(AVGGroup!$D$5:$D$21,MATCH(Risk7_PlusY67!$H559,AVGGroup!$C$5:$C$21,0)),"")</f>
        <v>-4.37</v>
      </c>
      <c r="AH559" s="434">
        <f>IFERROR(INDEX(Raw_DATA!M:M,MATCH(Risk7_PlusY67!$D559,Raw_DATA!$A:$A,0)),"")</f>
        <v>-15.9</v>
      </c>
      <c r="AI559" s="435">
        <f>IFERROR(INDEX(AVGGroup!$F$5:$F$21,MATCH(Risk7_PlusY67!$H559,AVGGroup!$C$5:$C$21,0)),"")</f>
        <v>-9.19</v>
      </c>
      <c r="AJ559" s="401">
        <f>IFERROR(INDEX(Raw_DATA!N:N,MATCH(Risk7_PlusY67!$D559,Raw_DATA!$A:$A,0)),"")</f>
        <v>64</v>
      </c>
      <c r="AK559" s="401">
        <f>IFERROR(INDEX(Raw_DATA!O:O,MATCH(Risk7_PlusY67!$D559,Raw_DATA!$A:$A,0)),"")</f>
        <v>22</v>
      </c>
      <c r="AL559" s="401">
        <f>IFERROR(INDEX(Raw_DATA!P:P,MATCH(Risk7_PlusY67!$D559,Raw_DATA!$A:$A,0)),"")</f>
        <v>50</v>
      </c>
      <c r="AM559" s="401">
        <f>IFERROR(INDEX(Raw_DATA!Q:Q,MATCH(Risk7_PlusY67!$D559,Raw_DATA!$A:$A,0)),"")</f>
        <v>129</v>
      </c>
      <c r="AN559" s="401">
        <f>IFERROR(INDEX(Raw_DATA!R:R,MATCH(Risk7_PlusY67!$D559,Raw_DATA!$A:$A,0)),"")</f>
        <v>55</v>
      </c>
      <c r="AO559" s="407"/>
      <c r="AP559" s="411" t="b">
        <f>AB559=AY559</f>
        <v>1</v>
      </c>
      <c r="AQ559" s="340">
        <f t="shared" si="181"/>
        <v>1</v>
      </c>
      <c r="AR559" s="123">
        <f t="shared" si="182"/>
        <v>1</v>
      </c>
      <c r="AS559" s="123">
        <f t="shared" si="183"/>
        <v>0</v>
      </c>
      <c r="AT559" s="123">
        <f>IF(OR(AND((K559&lt;0.8),(BE559&gt;180)),AND((K559&lt;0.8),(BE559&lt;10)),AND((K559&gt;=0.8),(BE559&lt;10)),AND((K559&gt;=0.8),(BE559&gt;90))),0,1)</f>
        <v>1</v>
      </c>
      <c r="AU559" s="123">
        <f t="shared" si="184"/>
        <v>1</v>
      </c>
      <c r="AV559" s="123">
        <f t="shared" si="185"/>
        <v>1</v>
      </c>
      <c r="AW559" s="123">
        <f t="shared" si="186"/>
        <v>0</v>
      </c>
      <c r="AX559" s="123">
        <f t="shared" si="187"/>
        <v>1</v>
      </c>
      <c r="AY559" s="416" t="str">
        <f t="shared" si="188"/>
        <v>B</v>
      </c>
      <c r="AZ559" s="416" t="str">
        <f>R559&amp;AY559</f>
        <v>1B</v>
      </c>
      <c r="BA559" s="417">
        <f>IFERROR(INDEX(Raw_DATA!L:L,MATCH(Risk7_PlusY67!$D559,Raw_DATA!$A:$A,0)),"")</f>
        <v>-3.41</v>
      </c>
      <c r="BB559" s="417">
        <f>IFERROR(INDEX(AVGGroup!$H$5:$H$21,MATCH(Risk7_PlusY67!$BJ559,AVGGroup!$C$5:$C$21,0)),"")</f>
        <v>-3.95</v>
      </c>
      <c r="BC559" s="417">
        <f>IFERROR(INDEX(Raw_DATA!M:M,MATCH(Risk7_PlusY67!$D559,Raw_DATA!$A:$A,0)),"")</f>
        <v>-15.9</v>
      </c>
      <c r="BD559" s="418">
        <f>IFERROR(INDEX(AVGGroup!$J$5:$J$21,MATCH(Risk7_PlusY67!$BJ559,AVGGroup!$C$5:$C$21,0)),"")</f>
        <v>-8.8800000000000008</v>
      </c>
      <c r="BE559" s="407">
        <f>IFERROR(INDEX(Raw_DATA!N:N,MATCH(Risk7_PlusY67!$D559,Raw_DATA!$A:$A,0)),"")</f>
        <v>64</v>
      </c>
      <c r="BF559" s="407">
        <f>IFERROR(INDEX(Raw_DATA!O:O,MATCH(Risk7_PlusY67!$D559,Raw_DATA!$A:$A,0)),"")</f>
        <v>22</v>
      </c>
      <c r="BG559" s="407">
        <f>IFERROR(INDEX(Raw_DATA!P:P,MATCH(Risk7_PlusY67!$D559,Raw_DATA!$A:$A,0)),"")</f>
        <v>50</v>
      </c>
      <c r="BH559" s="407">
        <f>IFERROR(INDEX(Raw_DATA!Q:Q,MATCH(Risk7_PlusY67!$D559,Raw_DATA!$A:$A,0)),"")</f>
        <v>129</v>
      </c>
      <c r="BI559" s="407">
        <f>IFERROR(INDEX(Raw_DATA!R:R,MATCH(Risk7_PlusY67!$D559,Raw_DATA!$A:$A,0)),"")</f>
        <v>55</v>
      </c>
      <c r="BJ559" s="124" t="str">
        <f>INDEX('Org2567'!$BM:$BM,MATCH(Risk7_PlusY67!D559,'Org2567'!$D:$D,0))</f>
        <v>รพช.F2 P30,000-60,000</v>
      </c>
    </row>
    <row r="560" spans="1:62" x14ac:dyDescent="0.7">
      <c r="A560" s="206">
        <f>IF(ISBLANK(D560),"",COUNTA($D$3:D560))</f>
        <v>558</v>
      </c>
      <c r="B560" s="207">
        <f>IFERROR(INDEX(ID!$E:$E,MATCH(Risk7_PlusY67!$D560,ID!$A:$A,0)),"")</f>
        <v>8</v>
      </c>
      <c r="C560" s="207" t="str">
        <f>IFERROR(INDEX(ID!$I:$I,MATCH(Risk7_PlusY67!$D560,ID!$A:$A,0)),"")</f>
        <v>หนองบัวลำภู</v>
      </c>
      <c r="D560" s="295" t="s">
        <v>561</v>
      </c>
      <c r="E560" s="207" t="str">
        <f>IFERROR(INDEX(ID!$C:$C,MATCH(Risk7_PlusY67!$D560,ID!$A:$A,0)),"")</f>
        <v>ศรีบุญเรือง,รพช.</v>
      </c>
      <c r="F560" s="207" t="str">
        <f>IFERROR(INDEX(ID!$G:$G,MATCH(Risk7_PlusY67!$D560,ID!$A:$A,0)),"")</f>
        <v>รพช.</v>
      </c>
      <c r="G560" s="206">
        <f>IFERROR(INDEX(ID!$J:$J,MATCH(Risk7_PlusY67!$D560,ID!$A:$A,0)),"")</f>
        <v>90</v>
      </c>
      <c r="H560" s="208" t="str">
        <f>IFERROR(INDEX(ID!$P:$P,MATCH(Risk7_PlusY67!$D560,ID!$A:$A,0)),"")</f>
        <v>รพช.M2 B&lt;=100</v>
      </c>
      <c r="I560" s="209">
        <f>IFERROR(INDEX(Raw_DATA!E:E,MATCH(Risk7_PlusY67!$D560,Raw_DATA!$A:$A,0)),"")</f>
        <v>0.98</v>
      </c>
      <c r="J560" s="209">
        <f>IFERROR(INDEX(Raw_DATA!F:F,MATCH(Risk7_PlusY67!$D560,Raw_DATA!$A:$A,0)),"")</f>
        <v>0.89</v>
      </c>
      <c r="K560" s="209">
        <f>IFERROR(INDEX(Raw_DATA!G:G,MATCH(Risk7_PlusY67!$D560,Raw_DATA!$A:$A,0)),"")</f>
        <v>0.49</v>
      </c>
      <c r="L560" s="209">
        <f>IFERROR(INDEX(Raw_DATA!H:H,MATCH(Risk7_PlusY67!$D560,Raw_DATA!$A:$A,0)),"")</f>
        <v>-1283703.6100000001</v>
      </c>
      <c r="M560" s="210">
        <f>IFERROR(INDEX(Raw_DATA!I:I,MATCH(Risk7_PlusY67!$D560,Raw_DATA!$A:$A,0)),"")</f>
        <v>-13034177.83</v>
      </c>
      <c r="N560" s="206">
        <f t="shared" si="168"/>
        <v>3</v>
      </c>
      <c r="O560" s="206">
        <f t="shared" si="169"/>
        <v>2</v>
      </c>
      <c r="P560" s="206">
        <f t="shared" si="171"/>
        <v>2</v>
      </c>
      <c r="Q560" s="211" t="str">
        <f t="shared" si="172"/>
        <v/>
      </c>
      <c r="R560" s="206">
        <f t="shared" si="170"/>
        <v>7</v>
      </c>
      <c r="S560" s="212">
        <f>IFERROR(INDEX(Raw_DATA!J:J,MATCH(Risk7_PlusY67!$D560,Raw_DATA!$A:$A,0)),"")</f>
        <v>-1424102.94</v>
      </c>
      <c r="T560" s="213">
        <f>IFERROR(INDEX(Raw_DATA!K:K,MATCH(Risk7_PlusY67!$D560,Raw_DATA!$A:$A,0)),"")</f>
        <v>-29319578.68</v>
      </c>
      <c r="U560" s="214">
        <f t="shared" si="173"/>
        <v>1</v>
      </c>
      <c r="V560" s="214">
        <f t="shared" si="174"/>
        <v>0</v>
      </c>
      <c r="W560" s="214">
        <f>IF(OR(AND((K560&lt;0.8),(AJ560&gt;180)),AND((K560&lt;0.8),(AJ560&lt;10)),AND((K560&gt;=0.8),(AJ560&lt;10)),AND((K560&gt;=0.8),(AJ560&gt;90))),0,1)</f>
        <v>0</v>
      </c>
      <c r="X560" s="214">
        <f t="shared" si="175"/>
        <v>1</v>
      </c>
      <c r="Y560" s="214">
        <f t="shared" si="176"/>
        <v>0</v>
      </c>
      <c r="Z560" s="214">
        <f t="shared" si="177"/>
        <v>1</v>
      </c>
      <c r="AA560" s="214">
        <f t="shared" si="178"/>
        <v>1</v>
      </c>
      <c r="AB560" s="215" t="str">
        <f t="shared" si="179"/>
        <v>B-</v>
      </c>
      <c r="AC560" s="215" t="str">
        <f t="shared" si="180"/>
        <v>7B-</v>
      </c>
      <c r="AD560" s="216"/>
      <c r="AE560" s="216"/>
      <c r="AF560" s="434">
        <f>IFERROR(INDEX(Raw_DATA!L:L,MATCH(Risk7_PlusY67!$D560,Raw_DATA!$A:$A,0)),"")</f>
        <v>-0.7</v>
      </c>
      <c r="AG560" s="434">
        <f>IFERROR(INDEX(AVGGroup!$D$5:$D$21,MATCH(Risk7_PlusY67!$H560,AVGGroup!$C$5:$C$21,0)),"")</f>
        <v>-4.4400000000000004</v>
      </c>
      <c r="AH560" s="434">
        <f>IFERROR(INDEX(Raw_DATA!M:M,MATCH(Risk7_PlusY67!$D560,Raw_DATA!$A:$A,0)),"")</f>
        <v>-8.85</v>
      </c>
      <c r="AI560" s="435">
        <f>IFERROR(INDEX(AVGGroup!$F$5:$F$21,MATCH(Risk7_PlusY67!$H560,AVGGroup!$C$5:$C$21,0)),"")</f>
        <v>-7.31</v>
      </c>
      <c r="AJ560" s="401">
        <f>IFERROR(INDEX(Raw_DATA!N:N,MATCH(Risk7_PlusY67!$D560,Raw_DATA!$A:$A,0)),"")</f>
        <v>262</v>
      </c>
      <c r="AK560" s="401">
        <f>IFERROR(INDEX(Raw_DATA!O:O,MATCH(Risk7_PlusY67!$D560,Raw_DATA!$A:$A,0)),"")</f>
        <v>46</v>
      </c>
      <c r="AL560" s="401">
        <f>IFERROR(INDEX(Raw_DATA!P:P,MATCH(Risk7_PlusY67!$D560,Raw_DATA!$A:$A,0)),"")</f>
        <v>75</v>
      </c>
      <c r="AM560" s="401">
        <f>IFERROR(INDEX(Raw_DATA!Q:Q,MATCH(Risk7_PlusY67!$D560,Raw_DATA!$A:$A,0)),"")</f>
        <v>105</v>
      </c>
      <c r="AN560" s="401">
        <f>IFERROR(INDEX(Raw_DATA!R:R,MATCH(Risk7_PlusY67!$D560,Raw_DATA!$A:$A,0)),"")</f>
        <v>40</v>
      </c>
      <c r="AO560" s="407"/>
      <c r="AP560" s="411" t="b">
        <f>AB560=AY560</f>
        <v>1</v>
      </c>
      <c r="AQ560" s="340">
        <f t="shared" si="181"/>
        <v>1</v>
      </c>
      <c r="AR560" s="123">
        <f t="shared" si="182"/>
        <v>1</v>
      </c>
      <c r="AS560" s="123">
        <f t="shared" si="183"/>
        <v>0</v>
      </c>
      <c r="AT560" s="123">
        <f>IF(OR(AND((K560&lt;0.8),(BE560&gt;180)),AND((K560&lt;0.8),(BE560&lt;10)),AND((K560&gt;=0.8),(BE560&lt;10)),AND((K560&gt;=0.8),(BE560&gt;90))),0,1)</f>
        <v>0</v>
      </c>
      <c r="AU560" s="123">
        <f t="shared" si="184"/>
        <v>1</v>
      </c>
      <c r="AV560" s="123">
        <f t="shared" si="185"/>
        <v>0</v>
      </c>
      <c r="AW560" s="123">
        <f t="shared" si="186"/>
        <v>1</v>
      </c>
      <c r="AX560" s="123">
        <f t="shared" si="187"/>
        <v>1</v>
      </c>
      <c r="AY560" s="416" t="str">
        <f t="shared" si="188"/>
        <v>B-</v>
      </c>
      <c r="AZ560" s="416" t="str">
        <f>R560&amp;AY560</f>
        <v>7B-</v>
      </c>
      <c r="BA560" s="417">
        <f>IFERROR(INDEX(Raw_DATA!L:L,MATCH(Risk7_PlusY67!$D560,Raw_DATA!$A:$A,0)),"")</f>
        <v>-0.7</v>
      </c>
      <c r="BB560" s="417">
        <f>IFERROR(INDEX(AVGGroup!$H$5:$H$21,MATCH(Risk7_PlusY67!$BJ560,AVGGroup!$C$5:$C$21,0)),"")</f>
        <v>-4.4400000000000004</v>
      </c>
      <c r="BC560" s="417">
        <f>IFERROR(INDEX(Raw_DATA!M:M,MATCH(Risk7_PlusY67!$D560,Raw_DATA!$A:$A,0)),"")</f>
        <v>-8.85</v>
      </c>
      <c r="BD560" s="418">
        <f>IFERROR(INDEX(AVGGroup!$J$5:$J$21,MATCH(Risk7_PlusY67!$BJ560,AVGGroup!$C$5:$C$21,0)),"")</f>
        <v>-7.31</v>
      </c>
      <c r="BE560" s="407">
        <f>IFERROR(INDEX(Raw_DATA!N:N,MATCH(Risk7_PlusY67!$D560,Raw_DATA!$A:$A,0)),"")</f>
        <v>262</v>
      </c>
      <c r="BF560" s="407">
        <f>IFERROR(INDEX(Raw_DATA!O:O,MATCH(Risk7_PlusY67!$D560,Raw_DATA!$A:$A,0)),"")</f>
        <v>46</v>
      </c>
      <c r="BG560" s="407">
        <f>IFERROR(INDEX(Raw_DATA!P:P,MATCH(Risk7_PlusY67!$D560,Raw_DATA!$A:$A,0)),"")</f>
        <v>75</v>
      </c>
      <c r="BH560" s="407">
        <f>IFERROR(INDEX(Raw_DATA!Q:Q,MATCH(Risk7_PlusY67!$D560,Raw_DATA!$A:$A,0)),"")</f>
        <v>105</v>
      </c>
      <c r="BI560" s="407">
        <f>IFERROR(INDEX(Raw_DATA!R:R,MATCH(Risk7_PlusY67!$D560,Raw_DATA!$A:$A,0)),"")</f>
        <v>40</v>
      </c>
      <c r="BJ560" s="124" t="str">
        <f>INDEX('Org2567'!$BM:$BM,MATCH(Risk7_PlusY67!D560,'Org2567'!$D:$D,0))</f>
        <v>รพช.M2 B&lt;=100</v>
      </c>
    </row>
    <row r="561" spans="1:62" x14ac:dyDescent="0.7">
      <c r="A561" s="206">
        <f>IF(ISBLANK(D561),"",COUNTA($D$3:D561))</f>
        <v>559</v>
      </c>
      <c r="B561" s="207">
        <f>IFERROR(INDEX(ID!$E:$E,MATCH(Risk7_PlusY67!$D561,ID!$A:$A,0)),"")</f>
        <v>8</v>
      </c>
      <c r="C561" s="207" t="str">
        <f>IFERROR(INDEX(ID!$I:$I,MATCH(Risk7_PlusY67!$D561,ID!$A:$A,0)),"")</f>
        <v>หนองบัวลำภู</v>
      </c>
      <c r="D561" s="295" t="s">
        <v>562</v>
      </c>
      <c r="E561" s="207" t="str">
        <f>IFERROR(INDEX(ID!$C:$C,MATCH(Risk7_PlusY67!$D561,ID!$A:$A,0)),"")</f>
        <v>สุวรรณคูหา,รพช.</v>
      </c>
      <c r="F561" s="207" t="str">
        <f>IFERROR(INDEX(ID!$G:$G,MATCH(Risk7_PlusY67!$D561,ID!$A:$A,0)),"")</f>
        <v>รพช.</v>
      </c>
      <c r="G561" s="206">
        <f>IFERROR(INDEX(ID!$J:$J,MATCH(Risk7_PlusY67!$D561,ID!$A:$A,0)),"")</f>
        <v>40</v>
      </c>
      <c r="H561" s="208" t="str">
        <f>IFERROR(INDEX(ID!$P:$P,MATCH(Risk7_PlusY67!$D561,ID!$A:$A,0)),"")</f>
        <v>รพช.F1 P50,000-100,000</v>
      </c>
      <c r="I561" s="209">
        <f>IFERROR(INDEX(Raw_DATA!E:E,MATCH(Risk7_PlusY67!$D561,Raw_DATA!$A:$A,0)),"")</f>
        <v>0.96</v>
      </c>
      <c r="J561" s="209">
        <f>IFERROR(INDEX(Raw_DATA!F:F,MATCH(Risk7_PlusY67!$D561,Raw_DATA!$A:$A,0)),"")</f>
        <v>0.78</v>
      </c>
      <c r="K561" s="209">
        <f>IFERROR(INDEX(Raw_DATA!G:G,MATCH(Risk7_PlusY67!$D561,Raw_DATA!$A:$A,0)),"")</f>
        <v>0.54</v>
      </c>
      <c r="L561" s="209">
        <f>IFERROR(INDEX(Raw_DATA!H:H,MATCH(Risk7_PlusY67!$D561,Raw_DATA!$A:$A,0)),"")</f>
        <v>-1237512.3700000001</v>
      </c>
      <c r="M561" s="210">
        <f>IFERROR(INDEX(Raw_DATA!I:I,MATCH(Risk7_PlusY67!$D561,Raw_DATA!$A:$A,0)),"")</f>
        <v>-27170685.350000001</v>
      </c>
      <c r="N561" s="206">
        <f t="shared" si="168"/>
        <v>3</v>
      </c>
      <c r="O561" s="206">
        <f t="shared" si="169"/>
        <v>2</v>
      </c>
      <c r="P561" s="206">
        <f t="shared" si="171"/>
        <v>2</v>
      </c>
      <c r="Q561" s="211" t="str">
        <f t="shared" si="172"/>
        <v/>
      </c>
      <c r="R561" s="206">
        <f t="shared" si="170"/>
        <v>7</v>
      </c>
      <c r="S561" s="212">
        <f>IFERROR(INDEX(Raw_DATA!J:J,MATCH(Risk7_PlusY67!$D561,Raw_DATA!$A:$A,0)),"")</f>
        <v>-21445360.989999998</v>
      </c>
      <c r="T561" s="213">
        <f>IFERROR(INDEX(Raw_DATA!K:K,MATCH(Risk7_PlusY67!$D561,Raw_DATA!$A:$A,0)),"")</f>
        <v>-13780587.23</v>
      </c>
      <c r="U561" s="214">
        <f t="shared" si="173"/>
        <v>0</v>
      </c>
      <c r="V561" s="214">
        <f t="shared" si="174"/>
        <v>0</v>
      </c>
      <c r="W561" s="214">
        <f>IF(OR(AND((K561&lt;0.8),(AJ561&gt;180)),AND((K561&lt;0.8),(AJ561&lt;10)),AND((K561&gt;=0.8),(AJ561&lt;10)),AND((K561&gt;=0.8),(AJ561&gt;90))),0,1)</f>
        <v>1</v>
      </c>
      <c r="X561" s="214">
        <f t="shared" si="175"/>
        <v>1</v>
      </c>
      <c r="Y561" s="214">
        <f t="shared" si="176"/>
        <v>1</v>
      </c>
      <c r="Z561" s="214">
        <f t="shared" si="177"/>
        <v>0</v>
      </c>
      <c r="AA561" s="214">
        <f t="shared" si="178"/>
        <v>0</v>
      </c>
      <c r="AB561" s="215" t="str">
        <f t="shared" si="179"/>
        <v>C</v>
      </c>
      <c r="AC561" s="215" t="str">
        <f t="shared" si="180"/>
        <v>7C</v>
      </c>
      <c r="AD561" s="216"/>
      <c r="AE561" s="216"/>
      <c r="AF561" s="434">
        <f>IFERROR(INDEX(Raw_DATA!L:L,MATCH(Risk7_PlusY67!$D561,Raw_DATA!$A:$A,0)),"")</f>
        <v>-16.87</v>
      </c>
      <c r="AG561" s="434">
        <f>IFERROR(INDEX(AVGGroup!$D$5:$D$21,MATCH(Risk7_PlusY67!$H561,AVGGroup!$C$5:$C$21,0)),"")</f>
        <v>-5.99</v>
      </c>
      <c r="AH561" s="434">
        <f>IFERROR(INDEX(Raw_DATA!M:M,MATCH(Risk7_PlusY67!$D561,Raw_DATA!$A:$A,0)),"")</f>
        <v>-26.9</v>
      </c>
      <c r="AI561" s="435">
        <f>IFERROR(INDEX(AVGGroup!$F$5:$F$21,MATCH(Risk7_PlusY67!$H561,AVGGroup!$C$5:$C$21,0)),"")</f>
        <v>-10.86</v>
      </c>
      <c r="AJ561" s="401">
        <f>IFERROR(INDEX(Raw_DATA!N:N,MATCH(Risk7_PlusY67!$D561,Raw_DATA!$A:$A,0)),"")</f>
        <v>155</v>
      </c>
      <c r="AK561" s="401">
        <f>IFERROR(INDEX(Raw_DATA!O:O,MATCH(Risk7_PlusY67!$D561,Raw_DATA!$A:$A,0)),"")</f>
        <v>49</v>
      </c>
      <c r="AL561" s="401">
        <f>IFERROR(INDEX(Raw_DATA!P:P,MATCH(Risk7_PlusY67!$D561,Raw_DATA!$A:$A,0)),"")</f>
        <v>60</v>
      </c>
      <c r="AM561" s="401">
        <f>IFERROR(INDEX(Raw_DATA!Q:Q,MATCH(Risk7_PlusY67!$D561,Raw_DATA!$A:$A,0)),"")</f>
        <v>123</v>
      </c>
      <c r="AN561" s="401">
        <f>IFERROR(INDEX(Raw_DATA!R:R,MATCH(Risk7_PlusY67!$D561,Raw_DATA!$A:$A,0)),"")</f>
        <v>63</v>
      </c>
      <c r="AO561" s="407"/>
      <c r="AP561" s="411" t="b">
        <f>AB561=AY561</f>
        <v>1</v>
      </c>
      <c r="AQ561" s="340">
        <f t="shared" si="181"/>
        <v>1</v>
      </c>
      <c r="AR561" s="123">
        <f t="shared" si="182"/>
        <v>0</v>
      </c>
      <c r="AS561" s="123">
        <f t="shared" si="183"/>
        <v>0</v>
      </c>
      <c r="AT561" s="123">
        <f>IF(OR(AND((K561&lt;0.8),(BE561&gt;180)),AND((K561&lt;0.8),(BE561&lt;10)),AND((K561&gt;=0.8),(BE561&lt;10)),AND((K561&gt;=0.8),(BE561&gt;90))),0,1)</f>
        <v>1</v>
      </c>
      <c r="AU561" s="123">
        <f t="shared" si="184"/>
        <v>1</v>
      </c>
      <c r="AV561" s="123">
        <f t="shared" si="185"/>
        <v>1</v>
      </c>
      <c r="AW561" s="123">
        <f t="shared" si="186"/>
        <v>0</v>
      </c>
      <c r="AX561" s="123">
        <f t="shared" si="187"/>
        <v>0</v>
      </c>
      <c r="AY561" s="416" t="str">
        <f t="shared" si="188"/>
        <v>C</v>
      </c>
      <c r="AZ561" s="416" t="str">
        <f>R561&amp;AY561</f>
        <v>7C</v>
      </c>
      <c r="BA561" s="417">
        <f>IFERROR(INDEX(Raw_DATA!L:L,MATCH(Risk7_PlusY67!$D561,Raw_DATA!$A:$A,0)),"")</f>
        <v>-16.87</v>
      </c>
      <c r="BB561" s="417">
        <f>IFERROR(INDEX(AVGGroup!$H$5:$H$21,MATCH(Risk7_PlusY67!$BJ561,AVGGroup!$C$5:$C$21,0)),"")</f>
        <v>-5.99</v>
      </c>
      <c r="BC561" s="417">
        <f>IFERROR(INDEX(Raw_DATA!M:M,MATCH(Risk7_PlusY67!$D561,Raw_DATA!$A:$A,0)),"")</f>
        <v>-26.9</v>
      </c>
      <c r="BD561" s="418">
        <f>IFERROR(INDEX(AVGGroup!$J$5:$J$21,MATCH(Risk7_PlusY67!$BJ561,AVGGroup!$C$5:$C$21,0)),"")</f>
        <v>-10.86</v>
      </c>
      <c r="BE561" s="407">
        <f>IFERROR(INDEX(Raw_DATA!N:N,MATCH(Risk7_PlusY67!$D561,Raw_DATA!$A:$A,0)),"")</f>
        <v>155</v>
      </c>
      <c r="BF561" s="407">
        <f>IFERROR(INDEX(Raw_DATA!O:O,MATCH(Risk7_PlusY67!$D561,Raw_DATA!$A:$A,0)),"")</f>
        <v>49</v>
      </c>
      <c r="BG561" s="407">
        <f>IFERROR(INDEX(Raw_DATA!P:P,MATCH(Risk7_PlusY67!$D561,Raw_DATA!$A:$A,0)),"")</f>
        <v>60</v>
      </c>
      <c r="BH561" s="407">
        <f>IFERROR(INDEX(Raw_DATA!Q:Q,MATCH(Risk7_PlusY67!$D561,Raw_DATA!$A:$A,0)),"")</f>
        <v>123</v>
      </c>
      <c r="BI561" s="407">
        <f>IFERROR(INDEX(Raw_DATA!R:R,MATCH(Risk7_PlusY67!$D561,Raw_DATA!$A:$A,0)),"")</f>
        <v>63</v>
      </c>
      <c r="BJ561" s="124" t="str">
        <f>INDEX('Org2567'!$BM:$BM,MATCH(Risk7_PlusY67!D561,'Org2567'!$D:$D,0))</f>
        <v>รพช.F1 P50,000-100,000</v>
      </c>
    </row>
    <row r="562" spans="1:62" x14ac:dyDescent="0.7">
      <c r="A562" s="206">
        <f>IF(ISBLANK(D562),"",COUNTA($D$3:D562))</f>
        <v>560</v>
      </c>
      <c r="B562" s="207">
        <f>IFERROR(INDEX(ID!$E:$E,MATCH(Risk7_PlusY67!$D562,ID!$A:$A,0)),"")</f>
        <v>8</v>
      </c>
      <c r="C562" s="207" t="str">
        <f>IFERROR(INDEX(ID!$I:$I,MATCH(Risk7_PlusY67!$D562,ID!$A:$A,0)),"")</f>
        <v>หนองบัวลำภู</v>
      </c>
      <c r="D562" s="295" t="s">
        <v>563</v>
      </c>
      <c r="E562" s="207" t="str">
        <f>IFERROR(INDEX(ID!$C:$C,MATCH(Risk7_PlusY67!$D562,ID!$A:$A,0)),"")</f>
        <v>นาวังเฉลิมพระเกียรติ ๘๐ พรรษา,รพช.</v>
      </c>
      <c r="F562" s="207" t="str">
        <f>IFERROR(INDEX(ID!$G:$G,MATCH(Risk7_PlusY67!$D562,ID!$A:$A,0)),"")</f>
        <v>รพช.</v>
      </c>
      <c r="G562" s="206">
        <f>IFERROR(INDEX(ID!$J:$J,MATCH(Risk7_PlusY67!$D562,ID!$A:$A,0)),"")</f>
        <v>30</v>
      </c>
      <c r="H562" s="208" t="str">
        <f>IFERROR(INDEX(ID!$P:$P,MATCH(Risk7_PlusY67!$D562,ID!$A:$A,0)),"")</f>
        <v>รพช.F2 P&lt;=30,000</v>
      </c>
      <c r="I562" s="209">
        <f>IFERROR(INDEX(Raw_DATA!E:E,MATCH(Risk7_PlusY67!$D562,Raw_DATA!$A:$A,0)),"")</f>
        <v>1.34</v>
      </c>
      <c r="J562" s="209">
        <f>IFERROR(INDEX(Raw_DATA!F:F,MATCH(Risk7_PlusY67!$D562,Raw_DATA!$A:$A,0)),"")</f>
        <v>1.1599999999999999</v>
      </c>
      <c r="K562" s="209">
        <f>IFERROR(INDEX(Raw_DATA!G:G,MATCH(Risk7_PlusY67!$D562,Raw_DATA!$A:$A,0)),"")</f>
        <v>0.8</v>
      </c>
      <c r="L562" s="209">
        <f>IFERROR(INDEX(Raw_DATA!H:H,MATCH(Risk7_PlusY67!$D562,Raw_DATA!$A:$A,0)),"")</f>
        <v>7202029.7199999997</v>
      </c>
      <c r="M562" s="210">
        <f>IFERROR(INDEX(Raw_DATA!I:I,MATCH(Risk7_PlusY67!$D562,Raw_DATA!$A:$A,0)),"")</f>
        <v>-18965905.949999999</v>
      </c>
      <c r="N562" s="206">
        <f t="shared" si="168"/>
        <v>1</v>
      </c>
      <c r="O562" s="206">
        <f t="shared" si="169"/>
        <v>1</v>
      </c>
      <c r="P562" s="206">
        <f t="shared" si="171"/>
        <v>1</v>
      </c>
      <c r="Q562" s="211">
        <f t="shared" si="172"/>
        <v>4.5</v>
      </c>
      <c r="R562" s="206">
        <f t="shared" si="170"/>
        <v>3</v>
      </c>
      <c r="S562" s="212">
        <f>IFERROR(INDEX(Raw_DATA!J:J,MATCH(Risk7_PlusY67!$D562,Raw_DATA!$A:$A,0)),"")</f>
        <v>-10221177.699999999</v>
      </c>
      <c r="T562" s="213">
        <f>IFERROR(INDEX(Raw_DATA!K:K,MATCH(Risk7_PlusY67!$D562,Raw_DATA!$A:$A,0)),"")</f>
        <v>-4089028.69</v>
      </c>
      <c r="U562" s="214">
        <f t="shared" si="173"/>
        <v>0</v>
      </c>
      <c r="V562" s="214">
        <f t="shared" si="174"/>
        <v>0</v>
      </c>
      <c r="W562" s="214">
        <f>IF(OR(AND((K562&lt;0.8),(AJ562&gt;180)),AND((K562&lt;0.8),(AJ562&lt;10)),AND((K562&gt;=0.8),(AJ562&lt;10)),AND((K562&gt;=0.8),(AJ562&gt;90))),0,1)</f>
        <v>0</v>
      </c>
      <c r="X562" s="214">
        <f t="shared" si="175"/>
        <v>0</v>
      </c>
      <c r="Y562" s="214">
        <f t="shared" si="176"/>
        <v>0</v>
      </c>
      <c r="Z562" s="214">
        <f t="shared" si="177"/>
        <v>0</v>
      </c>
      <c r="AA562" s="214">
        <f t="shared" si="178"/>
        <v>1</v>
      </c>
      <c r="AB562" s="215" t="str">
        <f t="shared" si="179"/>
        <v>D</v>
      </c>
      <c r="AC562" s="215" t="str">
        <f t="shared" si="180"/>
        <v>3D</v>
      </c>
      <c r="AD562" s="216"/>
      <c r="AE562" s="216"/>
      <c r="AF562" s="434">
        <f>IFERROR(INDEX(Raw_DATA!L:L,MATCH(Risk7_PlusY67!$D562,Raw_DATA!$A:$A,0)),"")</f>
        <v>-10.54</v>
      </c>
      <c r="AG562" s="434">
        <f>IFERROR(INDEX(AVGGroup!$D$5:$D$21,MATCH(Risk7_PlusY67!$H562,AVGGroup!$C$5:$C$21,0)),"")</f>
        <v>-3.55</v>
      </c>
      <c r="AH562" s="434">
        <f>IFERROR(INDEX(Raw_DATA!M:M,MATCH(Risk7_PlusY67!$D562,Raw_DATA!$A:$A,0)),"")</f>
        <v>-20.02</v>
      </c>
      <c r="AI562" s="435">
        <f>IFERROR(INDEX(AVGGroup!$F$5:$F$21,MATCH(Risk7_PlusY67!$H562,AVGGroup!$C$5:$C$21,0)),"")</f>
        <v>-10.199999999999999</v>
      </c>
      <c r="AJ562" s="401">
        <f>IFERROR(INDEX(Raw_DATA!N:N,MATCH(Risk7_PlusY67!$D562,Raw_DATA!$A:$A,0)),"")</f>
        <v>172</v>
      </c>
      <c r="AK562" s="401">
        <f>IFERROR(INDEX(Raw_DATA!O:O,MATCH(Risk7_PlusY67!$D562,Raw_DATA!$A:$A,0)),"")</f>
        <v>61</v>
      </c>
      <c r="AL562" s="401">
        <f>IFERROR(INDEX(Raw_DATA!P:P,MATCH(Risk7_PlusY67!$D562,Raw_DATA!$A:$A,0)),"")</f>
        <v>69</v>
      </c>
      <c r="AM562" s="401">
        <f>IFERROR(INDEX(Raw_DATA!Q:Q,MATCH(Risk7_PlusY67!$D562,Raw_DATA!$A:$A,0)),"")</f>
        <v>128</v>
      </c>
      <c r="AN562" s="401">
        <f>IFERROR(INDEX(Raw_DATA!R:R,MATCH(Risk7_PlusY67!$D562,Raw_DATA!$A:$A,0)),"")</f>
        <v>57</v>
      </c>
      <c r="AO562" s="407"/>
      <c r="AP562" s="411" t="b">
        <f>AB562=AY562</f>
        <v>1</v>
      </c>
      <c r="AQ562" s="340">
        <f t="shared" si="181"/>
        <v>1</v>
      </c>
      <c r="AR562" s="123">
        <f t="shared" si="182"/>
        <v>0</v>
      </c>
      <c r="AS562" s="123">
        <f t="shared" si="183"/>
        <v>0</v>
      </c>
      <c r="AT562" s="123">
        <f>IF(OR(AND((K562&lt;0.8),(BE562&gt;180)),AND((K562&lt;0.8),(BE562&lt;10)),AND((K562&gt;=0.8),(BE562&lt;10)),AND((K562&gt;=0.8),(BE562&gt;90))),0,1)</f>
        <v>0</v>
      </c>
      <c r="AU562" s="123">
        <f t="shared" si="184"/>
        <v>0</v>
      </c>
      <c r="AV562" s="123">
        <f t="shared" si="185"/>
        <v>0</v>
      </c>
      <c r="AW562" s="123">
        <f t="shared" si="186"/>
        <v>0</v>
      </c>
      <c r="AX562" s="123">
        <f t="shared" si="187"/>
        <v>1</v>
      </c>
      <c r="AY562" s="416" t="str">
        <f t="shared" si="188"/>
        <v>D</v>
      </c>
      <c r="AZ562" s="416" t="str">
        <f>R562&amp;AY562</f>
        <v>3D</v>
      </c>
      <c r="BA562" s="417">
        <f>IFERROR(INDEX(Raw_DATA!L:L,MATCH(Risk7_PlusY67!$D562,Raw_DATA!$A:$A,0)),"")</f>
        <v>-10.54</v>
      </c>
      <c r="BB562" s="417">
        <f>IFERROR(INDEX(AVGGroup!$H$5:$H$21,MATCH(Risk7_PlusY67!$BJ562,AVGGroup!$C$5:$C$21,0)),"")</f>
        <v>-3.54</v>
      </c>
      <c r="BC562" s="417">
        <f>IFERROR(INDEX(Raw_DATA!M:M,MATCH(Risk7_PlusY67!$D562,Raw_DATA!$A:$A,0)),"")</f>
        <v>-20.02</v>
      </c>
      <c r="BD562" s="418">
        <f>IFERROR(INDEX(AVGGroup!$J$5:$J$21,MATCH(Risk7_PlusY67!$BJ562,AVGGroup!$C$5:$C$21,0)),"")</f>
        <v>-10.199999999999999</v>
      </c>
      <c r="BE562" s="407">
        <f>IFERROR(INDEX(Raw_DATA!N:N,MATCH(Risk7_PlusY67!$D562,Raw_DATA!$A:$A,0)),"")</f>
        <v>172</v>
      </c>
      <c r="BF562" s="407">
        <f>IFERROR(INDEX(Raw_DATA!O:O,MATCH(Risk7_PlusY67!$D562,Raw_DATA!$A:$A,0)),"")</f>
        <v>61</v>
      </c>
      <c r="BG562" s="407">
        <f>IFERROR(INDEX(Raw_DATA!P:P,MATCH(Risk7_PlusY67!$D562,Raw_DATA!$A:$A,0)),"")</f>
        <v>69</v>
      </c>
      <c r="BH562" s="407">
        <f>IFERROR(INDEX(Raw_DATA!Q:Q,MATCH(Risk7_PlusY67!$D562,Raw_DATA!$A:$A,0)),"")</f>
        <v>128</v>
      </c>
      <c r="BI562" s="407">
        <f>IFERROR(INDEX(Raw_DATA!R:R,MATCH(Risk7_PlusY67!$D562,Raw_DATA!$A:$A,0)),"")</f>
        <v>57</v>
      </c>
      <c r="BJ562" s="124" t="str">
        <f>INDEX('Org2567'!$BM:$BM,MATCH(Risk7_PlusY67!D562,'Org2567'!$D:$D,0))</f>
        <v>รพช.F2 P&lt;=30,000</v>
      </c>
    </row>
    <row r="563" spans="1:62" x14ac:dyDescent="0.7">
      <c r="A563" s="206">
        <f>IF(ISBLANK(D563),"",COUNTA($D$3:D563))</f>
        <v>561</v>
      </c>
      <c r="B563" s="207">
        <f>IFERROR(INDEX(ID!$E:$E,MATCH(Risk7_PlusY67!$D563,ID!$A:$A,0)),"")</f>
        <v>8</v>
      </c>
      <c r="C563" s="207" t="str">
        <f>IFERROR(INDEX(ID!$I:$I,MATCH(Risk7_PlusY67!$D563,ID!$A:$A,0)),"")</f>
        <v>อุดรธานี</v>
      </c>
      <c r="D563" s="295" t="s">
        <v>564</v>
      </c>
      <c r="E563" s="207" t="str">
        <f>IFERROR(INDEX(ID!$C:$C,MATCH(Risk7_PlusY67!$D563,ID!$A:$A,0)),"")</f>
        <v>อุดรธานี,รพศ.</v>
      </c>
      <c r="F563" s="207" t="str">
        <f>IFERROR(INDEX(ID!$G:$G,MATCH(Risk7_PlusY67!$D563,ID!$A:$A,0)),"")</f>
        <v>รพศ.</v>
      </c>
      <c r="G563" s="206">
        <f>IFERROR(INDEX(ID!$J:$J,MATCH(Risk7_PlusY67!$D563,ID!$A:$A,0)),"")</f>
        <v>1143</v>
      </c>
      <c r="H563" s="208" t="str">
        <f>IFERROR(INDEX(ID!$P:$P,MATCH(Risk7_PlusY67!$D563,ID!$A:$A,0)),"")</f>
        <v>รพศ.A B&gt;1000</v>
      </c>
      <c r="I563" s="209">
        <f>IFERROR(INDEX(Raw_DATA!E:E,MATCH(Risk7_PlusY67!$D563,Raw_DATA!$A:$A,0)),"")</f>
        <v>3.05</v>
      </c>
      <c r="J563" s="209">
        <f>IFERROR(INDEX(Raw_DATA!F:F,MATCH(Risk7_PlusY67!$D563,Raw_DATA!$A:$A,0)),"")</f>
        <v>2.81</v>
      </c>
      <c r="K563" s="209">
        <f>IFERROR(INDEX(Raw_DATA!G:G,MATCH(Risk7_PlusY67!$D563,Raw_DATA!$A:$A,0)),"")</f>
        <v>1.46</v>
      </c>
      <c r="L563" s="209">
        <f>IFERROR(INDEX(Raw_DATA!H:H,MATCH(Risk7_PlusY67!$D563,Raw_DATA!$A:$A,0)),"")</f>
        <v>1429511099.8099999</v>
      </c>
      <c r="M563" s="210">
        <f>IFERROR(INDEX(Raw_DATA!I:I,MATCH(Risk7_PlusY67!$D563,Raw_DATA!$A:$A,0)),"")</f>
        <v>-85969430.950000003</v>
      </c>
      <c r="N563" s="206">
        <f t="shared" si="168"/>
        <v>0</v>
      </c>
      <c r="O563" s="206">
        <f t="shared" si="169"/>
        <v>1</v>
      </c>
      <c r="P563" s="206">
        <f t="shared" si="171"/>
        <v>0</v>
      </c>
      <c r="Q563" s="211">
        <f t="shared" si="172"/>
        <v>199.5</v>
      </c>
      <c r="R563" s="206">
        <f t="shared" si="170"/>
        <v>1</v>
      </c>
      <c r="S563" s="212">
        <f>IFERROR(INDEX(Raw_DATA!J:J,MATCH(Risk7_PlusY67!$D563,Raw_DATA!$A:$A,0)),"")</f>
        <v>102882876.63</v>
      </c>
      <c r="T563" s="213">
        <f>IFERROR(INDEX(Raw_DATA!K:K,MATCH(Risk7_PlusY67!$D563,Raw_DATA!$A:$A,0)),"")</f>
        <v>315659994.95999998</v>
      </c>
      <c r="U563" s="214">
        <f t="shared" si="173"/>
        <v>0</v>
      </c>
      <c r="V563" s="214">
        <f t="shared" si="174"/>
        <v>1</v>
      </c>
      <c r="W563" s="214">
        <f>IF(OR(AND((K563&lt;0.8),(AJ563&gt;180)),AND((K563&lt;0.8),(AJ563&lt;10)),AND((K563&gt;=0.8),(AJ563&lt;10)),AND((K563&gt;=0.8),(AJ563&gt;90))),0,1)</f>
        <v>0</v>
      </c>
      <c r="X563" s="214">
        <f t="shared" si="175"/>
        <v>0</v>
      </c>
      <c r="Y563" s="214">
        <f t="shared" si="176"/>
        <v>1</v>
      </c>
      <c r="Z563" s="214">
        <f t="shared" si="177"/>
        <v>1</v>
      </c>
      <c r="AA563" s="214">
        <f t="shared" si="178"/>
        <v>1</v>
      </c>
      <c r="AB563" s="215" t="str">
        <f t="shared" si="179"/>
        <v>B-</v>
      </c>
      <c r="AC563" s="215" t="str">
        <f t="shared" si="180"/>
        <v>1B-</v>
      </c>
      <c r="AD563" s="216"/>
      <c r="AE563" s="216"/>
      <c r="AF563" s="434">
        <f>IFERROR(INDEX(Raw_DATA!L:L,MATCH(Risk7_PlusY67!$D563,Raw_DATA!$A:$A,0)),"")</f>
        <v>2.5299999999999998</v>
      </c>
      <c r="AG563" s="434">
        <f>IFERROR(INDEX(AVGGroup!$D$5:$D$21,MATCH(Risk7_PlusY67!$H563,AVGGroup!$C$5:$C$21,0)),"")</f>
        <v>3.1</v>
      </c>
      <c r="AH563" s="434">
        <f>IFERROR(INDEX(Raw_DATA!M:M,MATCH(Risk7_PlusY67!$D563,Raw_DATA!$A:$A,0)),"")</f>
        <v>-2.61</v>
      </c>
      <c r="AI563" s="435">
        <f>IFERROR(INDEX(AVGGroup!$F$5:$F$21,MATCH(Risk7_PlusY67!$H563,AVGGroup!$C$5:$C$21,0)),"")</f>
        <v>-3.26</v>
      </c>
      <c r="AJ563" s="401">
        <f>IFERROR(INDEX(Raw_DATA!N:N,MATCH(Risk7_PlusY67!$D563,Raw_DATA!$A:$A,0)),"")</f>
        <v>105</v>
      </c>
      <c r="AK563" s="401">
        <f>IFERROR(INDEX(Raw_DATA!O:O,MATCH(Risk7_PlusY67!$D563,Raw_DATA!$A:$A,0)),"")</f>
        <v>88</v>
      </c>
      <c r="AL563" s="401">
        <f>IFERROR(INDEX(Raw_DATA!P:P,MATCH(Risk7_PlusY67!$D563,Raw_DATA!$A:$A,0)),"")</f>
        <v>44</v>
      </c>
      <c r="AM563" s="401">
        <f>IFERROR(INDEX(Raw_DATA!Q:Q,MATCH(Risk7_PlusY67!$D563,Raw_DATA!$A:$A,0)),"")</f>
        <v>104</v>
      </c>
      <c r="AN563" s="401">
        <f>IFERROR(INDEX(Raw_DATA!R:R,MATCH(Risk7_PlusY67!$D563,Raw_DATA!$A:$A,0)),"")</f>
        <v>38</v>
      </c>
      <c r="AO563" s="407"/>
      <c r="AP563" s="411" t="b">
        <f>AB563=AY563</f>
        <v>1</v>
      </c>
      <c r="AQ563" s="340">
        <f t="shared" si="181"/>
        <v>1</v>
      </c>
      <c r="AR563" s="123">
        <f t="shared" si="182"/>
        <v>0</v>
      </c>
      <c r="AS563" s="123">
        <f t="shared" si="183"/>
        <v>1</v>
      </c>
      <c r="AT563" s="123">
        <f>IF(OR(AND((K563&lt;0.8),(BE563&gt;180)),AND((K563&lt;0.8),(BE563&lt;10)),AND((K563&gt;=0.8),(BE563&lt;10)),AND((K563&gt;=0.8),(BE563&gt;90))),0,1)</f>
        <v>0</v>
      </c>
      <c r="AU563" s="123">
        <f t="shared" si="184"/>
        <v>0</v>
      </c>
      <c r="AV563" s="123">
        <f t="shared" si="185"/>
        <v>1</v>
      </c>
      <c r="AW563" s="123">
        <f t="shared" si="186"/>
        <v>1</v>
      </c>
      <c r="AX563" s="123">
        <f t="shared" si="187"/>
        <v>1</v>
      </c>
      <c r="AY563" s="416" t="str">
        <f t="shared" si="188"/>
        <v>B-</v>
      </c>
      <c r="AZ563" s="416" t="str">
        <f>R563&amp;AY563</f>
        <v>1B-</v>
      </c>
      <c r="BA563" s="417">
        <f>IFERROR(INDEX(Raw_DATA!L:L,MATCH(Risk7_PlusY67!$D563,Raw_DATA!$A:$A,0)),"")</f>
        <v>2.5299999999999998</v>
      </c>
      <c r="BB563" s="417">
        <f>IFERROR(INDEX(AVGGroup!$H$5:$H$21,MATCH(Risk7_PlusY67!$BJ563,AVGGroup!$C$5:$C$21,0)),"")</f>
        <v>3.1</v>
      </c>
      <c r="BC563" s="417">
        <f>IFERROR(INDEX(Raw_DATA!M:M,MATCH(Risk7_PlusY67!$D563,Raw_DATA!$A:$A,0)),"")</f>
        <v>-2.61</v>
      </c>
      <c r="BD563" s="418">
        <f>IFERROR(INDEX(AVGGroup!$J$5:$J$21,MATCH(Risk7_PlusY67!$BJ563,AVGGroup!$C$5:$C$21,0)),"")</f>
        <v>-3.26</v>
      </c>
      <c r="BE563" s="407">
        <f>IFERROR(INDEX(Raw_DATA!N:N,MATCH(Risk7_PlusY67!$D563,Raw_DATA!$A:$A,0)),"")</f>
        <v>105</v>
      </c>
      <c r="BF563" s="407">
        <f>IFERROR(INDEX(Raw_DATA!O:O,MATCH(Risk7_PlusY67!$D563,Raw_DATA!$A:$A,0)),"")</f>
        <v>88</v>
      </c>
      <c r="BG563" s="407">
        <f>IFERROR(INDEX(Raw_DATA!P:P,MATCH(Risk7_PlusY67!$D563,Raw_DATA!$A:$A,0)),"")</f>
        <v>44</v>
      </c>
      <c r="BH563" s="407">
        <f>IFERROR(INDEX(Raw_DATA!Q:Q,MATCH(Risk7_PlusY67!$D563,Raw_DATA!$A:$A,0)),"")</f>
        <v>104</v>
      </c>
      <c r="BI563" s="407">
        <f>IFERROR(INDEX(Raw_DATA!R:R,MATCH(Risk7_PlusY67!$D563,Raw_DATA!$A:$A,0)),"")</f>
        <v>38</v>
      </c>
      <c r="BJ563" s="124" t="str">
        <f>INDEX('Org2567'!$BM:$BM,MATCH(Risk7_PlusY67!D563,'Org2567'!$D:$D,0))</f>
        <v>รพศ.A B&gt;1000</v>
      </c>
    </row>
    <row r="564" spans="1:62" x14ac:dyDescent="0.7">
      <c r="A564" s="206">
        <f>IF(ISBLANK(D564),"",COUNTA($D$3:D564))</f>
        <v>562</v>
      </c>
      <c r="B564" s="207">
        <f>IFERROR(INDEX(ID!$E:$E,MATCH(Risk7_PlusY67!$D564,ID!$A:$A,0)),"")</f>
        <v>8</v>
      </c>
      <c r="C564" s="207" t="str">
        <f>IFERROR(INDEX(ID!$I:$I,MATCH(Risk7_PlusY67!$D564,ID!$A:$A,0)),"")</f>
        <v>อุดรธานี</v>
      </c>
      <c r="D564" s="295" t="s">
        <v>565</v>
      </c>
      <c r="E564" s="207" t="str">
        <f>IFERROR(INDEX(ID!$C:$C,MATCH(Risk7_PlusY67!$D564,ID!$A:$A,0)),"")</f>
        <v>กุดจับ,รพช.</v>
      </c>
      <c r="F564" s="207" t="str">
        <f>IFERROR(INDEX(ID!$G:$G,MATCH(Risk7_PlusY67!$D564,ID!$A:$A,0)),"")</f>
        <v>รพช.</v>
      </c>
      <c r="G564" s="206">
        <f>IFERROR(INDEX(ID!$J:$J,MATCH(Risk7_PlusY67!$D564,ID!$A:$A,0)),"")</f>
        <v>60</v>
      </c>
      <c r="H564" s="208" t="str">
        <f>IFERROR(INDEX(ID!$P:$P,MATCH(Risk7_PlusY67!$D564,ID!$A:$A,0)),"")</f>
        <v>รพช.F1 P50,000-100,000</v>
      </c>
      <c r="I564" s="209">
        <f>IFERROR(INDEX(Raw_DATA!E:E,MATCH(Risk7_PlusY67!$D564,Raw_DATA!$A:$A,0)),"")</f>
        <v>1.04</v>
      </c>
      <c r="J564" s="209">
        <f>IFERROR(INDEX(Raw_DATA!F:F,MATCH(Risk7_PlusY67!$D564,Raw_DATA!$A:$A,0)),"")</f>
        <v>0.84</v>
      </c>
      <c r="K564" s="209">
        <f>IFERROR(INDEX(Raw_DATA!G:G,MATCH(Risk7_PlusY67!$D564,Raw_DATA!$A:$A,0)),"")</f>
        <v>0.51</v>
      </c>
      <c r="L564" s="209">
        <f>IFERROR(INDEX(Raw_DATA!H:H,MATCH(Risk7_PlusY67!$D564,Raw_DATA!$A:$A,0)),"")</f>
        <v>1403329</v>
      </c>
      <c r="M564" s="210">
        <f>IFERROR(INDEX(Raw_DATA!I:I,MATCH(Risk7_PlusY67!$D564,Raw_DATA!$A:$A,0)),"")</f>
        <v>-1441615.55</v>
      </c>
      <c r="N564" s="206">
        <f t="shared" si="168"/>
        <v>3</v>
      </c>
      <c r="O564" s="206">
        <f t="shared" si="169"/>
        <v>1</v>
      </c>
      <c r="P564" s="206">
        <f t="shared" si="171"/>
        <v>0</v>
      </c>
      <c r="Q564" s="211">
        <f t="shared" si="172"/>
        <v>11.6</v>
      </c>
      <c r="R564" s="206">
        <f t="shared" si="170"/>
        <v>4</v>
      </c>
      <c r="S564" s="212">
        <f>IFERROR(INDEX(Raw_DATA!J:J,MATCH(Risk7_PlusY67!$D564,Raw_DATA!$A:$A,0)),"")</f>
        <v>4702995.9000000004</v>
      </c>
      <c r="T564" s="213">
        <f>IFERROR(INDEX(Raw_DATA!K:K,MATCH(Risk7_PlusY67!$D564,Raw_DATA!$A:$A,0)),"")</f>
        <v>-17080394.309999999</v>
      </c>
      <c r="U564" s="214">
        <f t="shared" si="173"/>
        <v>1</v>
      </c>
      <c r="V564" s="214">
        <f t="shared" si="174"/>
        <v>1</v>
      </c>
      <c r="W564" s="214">
        <f>IF(OR(AND((K564&lt;0.8),(AJ564&gt;180)),AND((K564&lt;0.8),(AJ564&lt;10)),AND((K564&gt;=0.8),(AJ564&lt;10)),AND((K564&gt;=0.8),(AJ564&gt;90))),0,1)</f>
        <v>0</v>
      </c>
      <c r="X564" s="214">
        <f t="shared" si="175"/>
        <v>1</v>
      </c>
      <c r="Y564" s="214">
        <f t="shared" si="176"/>
        <v>1</v>
      </c>
      <c r="Z564" s="214">
        <f t="shared" si="177"/>
        <v>1</v>
      </c>
      <c r="AA564" s="214">
        <f t="shared" si="178"/>
        <v>0</v>
      </c>
      <c r="AB564" s="215" t="str">
        <f t="shared" si="179"/>
        <v>B</v>
      </c>
      <c r="AC564" s="215" t="str">
        <f t="shared" si="180"/>
        <v>4B</v>
      </c>
      <c r="AD564" s="216"/>
      <c r="AE564" s="216"/>
      <c r="AF564" s="434">
        <f>IFERROR(INDEX(Raw_DATA!L:L,MATCH(Risk7_PlusY67!$D564,Raw_DATA!$A:$A,0)),"")</f>
        <v>3.28</v>
      </c>
      <c r="AG564" s="434">
        <f>IFERROR(INDEX(AVGGroup!$D$5:$D$21,MATCH(Risk7_PlusY67!$H564,AVGGroup!$C$5:$C$21,0)),"")</f>
        <v>-5.99</v>
      </c>
      <c r="AH564" s="434">
        <f>IFERROR(INDEX(Raw_DATA!M:M,MATCH(Risk7_PlusY67!$D564,Raw_DATA!$A:$A,0)),"")</f>
        <v>-1.61</v>
      </c>
      <c r="AI564" s="435">
        <f>IFERROR(INDEX(AVGGroup!$F$5:$F$21,MATCH(Risk7_PlusY67!$H564,AVGGroup!$C$5:$C$21,0)),"")</f>
        <v>-10.86</v>
      </c>
      <c r="AJ564" s="401">
        <f>IFERROR(INDEX(Raw_DATA!N:N,MATCH(Risk7_PlusY67!$D564,Raw_DATA!$A:$A,0)),"")</f>
        <v>285</v>
      </c>
      <c r="AK564" s="401">
        <f>IFERROR(INDEX(Raw_DATA!O:O,MATCH(Risk7_PlusY67!$D564,Raw_DATA!$A:$A,0)),"")</f>
        <v>37</v>
      </c>
      <c r="AL564" s="401">
        <f>IFERROR(INDEX(Raw_DATA!P:P,MATCH(Risk7_PlusY67!$D564,Raw_DATA!$A:$A,0)),"")</f>
        <v>57</v>
      </c>
      <c r="AM564" s="401">
        <f>IFERROR(INDEX(Raw_DATA!Q:Q,MATCH(Risk7_PlusY67!$D564,Raw_DATA!$A:$A,0)),"")</f>
        <v>93</v>
      </c>
      <c r="AN564" s="401">
        <f>IFERROR(INDEX(Raw_DATA!R:R,MATCH(Risk7_PlusY67!$D564,Raw_DATA!$A:$A,0)),"")</f>
        <v>71</v>
      </c>
      <c r="AO564" s="407"/>
      <c r="AP564" s="411" t="b">
        <f>AB564=AY564</f>
        <v>1</v>
      </c>
      <c r="AQ564" s="340">
        <f t="shared" si="181"/>
        <v>1</v>
      </c>
      <c r="AR564" s="123">
        <f t="shared" si="182"/>
        <v>1</v>
      </c>
      <c r="AS564" s="123">
        <f t="shared" si="183"/>
        <v>1</v>
      </c>
      <c r="AT564" s="123">
        <f>IF(OR(AND((K564&lt;0.8),(BE564&gt;180)),AND((K564&lt;0.8),(BE564&lt;10)),AND((K564&gt;=0.8),(BE564&lt;10)),AND((K564&gt;=0.8),(BE564&gt;90))),0,1)</f>
        <v>0</v>
      </c>
      <c r="AU564" s="123">
        <f t="shared" si="184"/>
        <v>1</v>
      </c>
      <c r="AV564" s="123">
        <f t="shared" si="185"/>
        <v>1</v>
      </c>
      <c r="AW564" s="123">
        <f t="shared" si="186"/>
        <v>1</v>
      </c>
      <c r="AX564" s="123">
        <f t="shared" si="187"/>
        <v>0</v>
      </c>
      <c r="AY564" s="416" t="str">
        <f t="shared" si="188"/>
        <v>B</v>
      </c>
      <c r="AZ564" s="416" t="str">
        <f>R564&amp;AY564</f>
        <v>4B</v>
      </c>
      <c r="BA564" s="417">
        <f>IFERROR(INDEX(Raw_DATA!L:L,MATCH(Risk7_PlusY67!$D564,Raw_DATA!$A:$A,0)),"")</f>
        <v>3.28</v>
      </c>
      <c r="BB564" s="417">
        <f>IFERROR(INDEX(AVGGroup!$H$5:$H$21,MATCH(Risk7_PlusY67!$BJ564,AVGGroup!$C$5:$C$21,0)),"")</f>
        <v>-5.99</v>
      </c>
      <c r="BC564" s="417">
        <f>IFERROR(INDEX(Raw_DATA!M:M,MATCH(Risk7_PlusY67!$D564,Raw_DATA!$A:$A,0)),"")</f>
        <v>-1.61</v>
      </c>
      <c r="BD564" s="418">
        <f>IFERROR(INDEX(AVGGroup!$J$5:$J$21,MATCH(Risk7_PlusY67!$BJ564,AVGGroup!$C$5:$C$21,0)),"")</f>
        <v>-10.86</v>
      </c>
      <c r="BE564" s="407">
        <f>IFERROR(INDEX(Raw_DATA!N:N,MATCH(Risk7_PlusY67!$D564,Raw_DATA!$A:$A,0)),"")</f>
        <v>285</v>
      </c>
      <c r="BF564" s="407">
        <f>IFERROR(INDEX(Raw_DATA!O:O,MATCH(Risk7_PlusY67!$D564,Raw_DATA!$A:$A,0)),"")</f>
        <v>37</v>
      </c>
      <c r="BG564" s="407">
        <f>IFERROR(INDEX(Raw_DATA!P:P,MATCH(Risk7_PlusY67!$D564,Raw_DATA!$A:$A,0)),"")</f>
        <v>57</v>
      </c>
      <c r="BH564" s="407">
        <f>IFERROR(INDEX(Raw_DATA!Q:Q,MATCH(Risk7_PlusY67!$D564,Raw_DATA!$A:$A,0)),"")</f>
        <v>93</v>
      </c>
      <c r="BI564" s="407">
        <f>IFERROR(INDEX(Raw_DATA!R:R,MATCH(Risk7_PlusY67!$D564,Raw_DATA!$A:$A,0)),"")</f>
        <v>71</v>
      </c>
      <c r="BJ564" s="124" t="str">
        <f>INDEX('Org2567'!$BM:$BM,MATCH(Risk7_PlusY67!D564,'Org2567'!$D:$D,0))</f>
        <v>รพช.F1 P50,000-100,000</v>
      </c>
    </row>
    <row r="565" spans="1:62" x14ac:dyDescent="0.7">
      <c r="A565" s="206">
        <f>IF(ISBLANK(D565),"",COUNTA($D$3:D565))</f>
        <v>563</v>
      </c>
      <c r="B565" s="207">
        <f>IFERROR(INDEX(ID!$E:$E,MATCH(Risk7_PlusY67!$D565,ID!$A:$A,0)),"")</f>
        <v>8</v>
      </c>
      <c r="C565" s="207" t="str">
        <f>IFERROR(INDEX(ID!$I:$I,MATCH(Risk7_PlusY67!$D565,ID!$A:$A,0)),"")</f>
        <v>อุดรธานี</v>
      </c>
      <c r="D565" s="295" t="s">
        <v>566</v>
      </c>
      <c r="E565" s="207" t="str">
        <f>IFERROR(INDEX(ID!$C:$C,MATCH(Risk7_PlusY67!$D565,ID!$A:$A,0)),"")</f>
        <v>หนองวัวซอ,รพช.</v>
      </c>
      <c r="F565" s="207" t="str">
        <f>IFERROR(INDEX(ID!$G:$G,MATCH(Risk7_PlusY67!$D565,ID!$A:$A,0)),"")</f>
        <v>รพช.</v>
      </c>
      <c r="G565" s="206">
        <f>IFERROR(INDEX(ID!$J:$J,MATCH(Risk7_PlusY67!$D565,ID!$A:$A,0)),"")</f>
        <v>60</v>
      </c>
      <c r="H565" s="208" t="str">
        <f>IFERROR(INDEX(ID!$P:$P,MATCH(Risk7_PlusY67!$D565,ID!$A:$A,0)),"")</f>
        <v>รพช.F1 P&lt;=50,000</v>
      </c>
      <c r="I565" s="209">
        <f>IFERROR(INDEX(Raw_DATA!E:E,MATCH(Risk7_PlusY67!$D565,Raw_DATA!$A:$A,0)),"")</f>
        <v>0.98</v>
      </c>
      <c r="J565" s="209">
        <f>IFERROR(INDEX(Raw_DATA!F:F,MATCH(Risk7_PlusY67!$D565,Raw_DATA!$A:$A,0)),"")</f>
        <v>0.81</v>
      </c>
      <c r="K565" s="209">
        <f>IFERROR(INDEX(Raw_DATA!G:G,MATCH(Risk7_PlusY67!$D565,Raw_DATA!$A:$A,0)),"")</f>
        <v>0.53</v>
      </c>
      <c r="L565" s="209">
        <f>IFERROR(INDEX(Raw_DATA!H:H,MATCH(Risk7_PlusY67!$D565,Raw_DATA!$A:$A,0)),"")</f>
        <v>-582239.28</v>
      </c>
      <c r="M565" s="210">
        <f>IFERROR(INDEX(Raw_DATA!I:I,MATCH(Risk7_PlusY67!$D565,Raw_DATA!$A:$A,0)),"")</f>
        <v>4742730.09</v>
      </c>
      <c r="N565" s="206">
        <f t="shared" si="168"/>
        <v>3</v>
      </c>
      <c r="O565" s="206">
        <f t="shared" si="169"/>
        <v>1</v>
      </c>
      <c r="P565" s="206">
        <f t="shared" si="171"/>
        <v>0</v>
      </c>
      <c r="Q565" s="211">
        <f t="shared" si="172"/>
        <v>1.4</v>
      </c>
      <c r="R565" s="206">
        <f t="shared" si="170"/>
        <v>4</v>
      </c>
      <c r="S565" s="212">
        <f>IFERROR(INDEX(Raw_DATA!J:J,MATCH(Risk7_PlusY67!$D565,Raw_DATA!$A:$A,0)),"")</f>
        <v>9084937.0600000005</v>
      </c>
      <c r="T565" s="213">
        <f>IFERROR(INDEX(Raw_DATA!K:K,MATCH(Risk7_PlusY67!$D565,Raw_DATA!$A:$A,0)),"")</f>
        <v>-13503455.550000001</v>
      </c>
      <c r="U565" s="214">
        <f t="shared" si="173"/>
        <v>1</v>
      </c>
      <c r="V565" s="214">
        <f t="shared" si="174"/>
        <v>1</v>
      </c>
      <c r="W565" s="214">
        <f>IF(OR(AND((K565&lt;0.8),(AJ565&gt;180)),AND((K565&lt;0.8),(AJ565&lt;10)),AND((K565&gt;=0.8),(AJ565&lt;10)),AND((K565&gt;=0.8),(AJ565&gt;90))),0,1)</f>
        <v>0</v>
      </c>
      <c r="X565" s="214">
        <f t="shared" si="175"/>
        <v>1</v>
      </c>
      <c r="Y565" s="214">
        <f t="shared" si="176"/>
        <v>1</v>
      </c>
      <c r="Z565" s="214">
        <f t="shared" si="177"/>
        <v>1</v>
      </c>
      <c r="AA565" s="214">
        <f t="shared" si="178"/>
        <v>0</v>
      </c>
      <c r="AB565" s="215" t="str">
        <f t="shared" si="179"/>
        <v>B</v>
      </c>
      <c r="AC565" s="215" t="str">
        <f t="shared" si="180"/>
        <v>4B</v>
      </c>
      <c r="AD565" s="216"/>
      <c r="AE565" s="216"/>
      <c r="AF565" s="434">
        <f>IFERROR(INDEX(Raw_DATA!L:L,MATCH(Risk7_PlusY67!$D565,Raw_DATA!$A:$A,0)),"")</f>
        <v>6.8</v>
      </c>
      <c r="AG565" s="434">
        <f>IFERROR(INDEX(AVGGroup!$D$5:$D$21,MATCH(Risk7_PlusY67!$H565,AVGGroup!$C$5:$C$21,0)),"")</f>
        <v>-3.15</v>
      </c>
      <c r="AH565" s="434">
        <f>IFERROR(INDEX(Raw_DATA!M:M,MATCH(Risk7_PlusY67!$D565,Raw_DATA!$A:$A,0)),"")</f>
        <v>7.41</v>
      </c>
      <c r="AI565" s="435">
        <f>IFERROR(INDEX(AVGGroup!$F$5:$F$21,MATCH(Risk7_PlusY67!$H565,AVGGroup!$C$5:$C$21,0)),"")</f>
        <v>-7.1</v>
      </c>
      <c r="AJ565" s="401">
        <f>IFERROR(INDEX(Raw_DATA!N:N,MATCH(Risk7_PlusY67!$D565,Raw_DATA!$A:$A,0)),"")</f>
        <v>338</v>
      </c>
      <c r="AK565" s="401">
        <f>IFERROR(INDEX(Raw_DATA!O:O,MATCH(Risk7_PlusY67!$D565,Raw_DATA!$A:$A,0)),"")</f>
        <v>27</v>
      </c>
      <c r="AL565" s="401">
        <f>IFERROR(INDEX(Raw_DATA!P:P,MATCH(Risk7_PlusY67!$D565,Raw_DATA!$A:$A,0)),"")</f>
        <v>47</v>
      </c>
      <c r="AM565" s="401">
        <f>IFERROR(INDEX(Raw_DATA!Q:Q,MATCH(Risk7_PlusY67!$D565,Raw_DATA!$A:$A,0)),"")</f>
        <v>97</v>
      </c>
      <c r="AN565" s="401">
        <f>IFERROR(INDEX(Raw_DATA!R:R,MATCH(Risk7_PlusY67!$D565,Raw_DATA!$A:$A,0)),"")</f>
        <v>62</v>
      </c>
      <c r="AO565" s="407"/>
      <c r="AP565" s="411" t="b">
        <f>AB565=AY565</f>
        <v>1</v>
      </c>
      <c r="AQ565" s="340">
        <f t="shared" si="181"/>
        <v>0</v>
      </c>
      <c r="AR565" s="123">
        <f t="shared" si="182"/>
        <v>1</v>
      </c>
      <c r="AS565" s="123">
        <f t="shared" si="183"/>
        <v>1</v>
      </c>
      <c r="AT565" s="123">
        <f>IF(OR(AND((K565&lt;0.8),(BE565&gt;180)),AND((K565&lt;0.8),(BE565&lt;10)),AND((K565&gt;=0.8),(BE565&lt;10)),AND((K565&gt;=0.8),(BE565&gt;90))),0,1)</f>
        <v>0</v>
      </c>
      <c r="AU565" s="123">
        <f t="shared" si="184"/>
        <v>1</v>
      </c>
      <c r="AV565" s="123">
        <f t="shared" si="185"/>
        <v>1</v>
      </c>
      <c r="AW565" s="123">
        <f t="shared" si="186"/>
        <v>1</v>
      </c>
      <c r="AX565" s="123">
        <f t="shared" si="187"/>
        <v>0</v>
      </c>
      <c r="AY565" s="416" t="str">
        <f t="shared" si="188"/>
        <v>B</v>
      </c>
      <c r="AZ565" s="416" t="str">
        <f>R565&amp;AY565</f>
        <v>4B</v>
      </c>
      <c r="BA565" s="417">
        <f>IFERROR(INDEX(Raw_DATA!L:L,MATCH(Risk7_PlusY67!$D565,Raw_DATA!$A:$A,0)),"")</f>
        <v>6.8</v>
      </c>
      <c r="BB565" s="417">
        <f>IFERROR(INDEX(AVGGroup!$H$5:$H$21,MATCH(Risk7_PlusY67!$BJ565,AVGGroup!$C$5:$C$21,0)),"")</f>
        <v>-3.15</v>
      </c>
      <c r="BC565" s="417">
        <f>IFERROR(INDEX(Raw_DATA!M:M,MATCH(Risk7_PlusY67!$D565,Raw_DATA!$A:$A,0)),"")</f>
        <v>7.41</v>
      </c>
      <c r="BD565" s="418">
        <f>IFERROR(INDEX(AVGGroup!$J$5:$J$21,MATCH(Risk7_PlusY67!$BJ565,AVGGroup!$C$5:$C$21,0)),"")</f>
        <v>-7.1</v>
      </c>
      <c r="BE565" s="407">
        <f>IFERROR(INDEX(Raw_DATA!N:N,MATCH(Risk7_PlusY67!$D565,Raw_DATA!$A:$A,0)),"")</f>
        <v>338</v>
      </c>
      <c r="BF565" s="407">
        <f>IFERROR(INDEX(Raw_DATA!O:O,MATCH(Risk7_PlusY67!$D565,Raw_DATA!$A:$A,0)),"")</f>
        <v>27</v>
      </c>
      <c r="BG565" s="407">
        <f>IFERROR(INDEX(Raw_DATA!P:P,MATCH(Risk7_PlusY67!$D565,Raw_DATA!$A:$A,0)),"")</f>
        <v>47</v>
      </c>
      <c r="BH565" s="407">
        <f>IFERROR(INDEX(Raw_DATA!Q:Q,MATCH(Risk7_PlusY67!$D565,Raw_DATA!$A:$A,0)),"")</f>
        <v>97</v>
      </c>
      <c r="BI565" s="407">
        <f>IFERROR(INDEX(Raw_DATA!R:R,MATCH(Risk7_PlusY67!$D565,Raw_DATA!$A:$A,0)),"")</f>
        <v>62</v>
      </c>
      <c r="BJ565" s="124" t="str">
        <f>INDEX('Org2567'!$BM:$BM,MATCH(Risk7_PlusY67!D565,'Org2567'!$D:$D,0))</f>
        <v>รพช.F1 P&lt;=50,000</v>
      </c>
    </row>
    <row r="566" spans="1:62" x14ac:dyDescent="0.7">
      <c r="A566" s="206">
        <f>IF(ISBLANK(D566),"",COUNTA($D$3:D566))</f>
        <v>564</v>
      </c>
      <c r="B566" s="207">
        <f>IFERROR(INDEX(ID!$E:$E,MATCH(Risk7_PlusY67!$D566,ID!$A:$A,0)),"")</f>
        <v>8</v>
      </c>
      <c r="C566" s="207" t="str">
        <f>IFERROR(INDEX(ID!$I:$I,MATCH(Risk7_PlusY67!$D566,ID!$A:$A,0)),"")</f>
        <v>อุดรธานี</v>
      </c>
      <c r="D566" s="295" t="s">
        <v>567</v>
      </c>
      <c r="E566" s="207" t="str">
        <f>IFERROR(INDEX(ID!$C:$C,MATCH(Risk7_PlusY67!$D566,ID!$A:$A,0)),"")</f>
        <v>กุมภวาปี,รพท.</v>
      </c>
      <c r="F566" s="207" t="str">
        <f>IFERROR(INDEX(ID!$G:$G,MATCH(Risk7_PlusY67!$D566,ID!$A:$A,0)),"")</f>
        <v>รพท.</v>
      </c>
      <c r="G566" s="206">
        <f>IFERROR(INDEX(ID!$J:$J,MATCH(Risk7_PlusY67!$D566,ID!$A:$A,0)),"")</f>
        <v>280</v>
      </c>
      <c r="H566" s="208" t="str">
        <f>IFERROR(INDEX(ID!$P:$P,MATCH(Risk7_PlusY67!$D566,ID!$A:$A,0)),"")</f>
        <v>รพท.S B&lt;=400</v>
      </c>
      <c r="I566" s="209">
        <f>IFERROR(INDEX(Raw_DATA!E:E,MATCH(Risk7_PlusY67!$D566,Raw_DATA!$A:$A,0)),"")</f>
        <v>1.27</v>
      </c>
      <c r="J566" s="209">
        <f>IFERROR(INDEX(Raw_DATA!F:F,MATCH(Risk7_PlusY67!$D566,Raw_DATA!$A:$A,0)),"")</f>
        <v>1.17</v>
      </c>
      <c r="K566" s="209">
        <f>IFERROR(INDEX(Raw_DATA!G:G,MATCH(Risk7_PlusY67!$D566,Raw_DATA!$A:$A,0)),"")</f>
        <v>0.69</v>
      </c>
      <c r="L566" s="209">
        <f>IFERROR(INDEX(Raw_DATA!H:H,MATCH(Risk7_PlusY67!$D566,Raw_DATA!$A:$A,0)),"")</f>
        <v>61357236.689999998</v>
      </c>
      <c r="M566" s="210">
        <f>IFERROR(INDEX(Raw_DATA!I:I,MATCH(Risk7_PlusY67!$D566,Raw_DATA!$A:$A,0)),"")</f>
        <v>-75547910.569999993</v>
      </c>
      <c r="N566" s="206">
        <f t="shared" si="168"/>
        <v>2</v>
      </c>
      <c r="O566" s="206">
        <f t="shared" si="169"/>
        <v>1</v>
      </c>
      <c r="P566" s="206">
        <f t="shared" si="171"/>
        <v>0</v>
      </c>
      <c r="Q566" s="211">
        <f t="shared" si="172"/>
        <v>9.6999999999999993</v>
      </c>
      <c r="R566" s="206">
        <f t="shared" si="170"/>
        <v>3</v>
      </c>
      <c r="S566" s="212">
        <f>IFERROR(INDEX(Raw_DATA!J:J,MATCH(Risk7_PlusY67!$D566,Raw_DATA!$A:$A,0)),"")</f>
        <v>-14932335.560000001</v>
      </c>
      <c r="T566" s="213">
        <f>IFERROR(INDEX(Raw_DATA!K:K,MATCH(Risk7_PlusY67!$D566,Raw_DATA!$A:$A,0)),"")</f>
        <v>-72340299.430000007</v>
      </c>
      <c r="U566" s="214">
        <f t="shared" si="173"/>
        <v>0</v>
      </c>
      <c r="V566" s="214">
        <f t="shared" si="174"/>
        <v>0</v>
      </c>
      <c r="W566" s="214">
        <f>IF(OR(AND((K566&lt;0.8),(AJ566&gt;180)),AND((K566&lt;0.8),(AJ566&lt;10)),AND((K566&gt;=0.8),(AJ566&lt;10)),AND((K566&gt;=0.8),(AJ566&gt;90))),0,1)</f>
        <v>0</v>
      </c>
      <c r="X566" s="214">
        <f t="shared" si="175"/>
        <v>0</v>
      </c>
      <c r="Y566" s="214">
        <f t="shared" si="176"/>
        <v>0</v>
      </c>
      <c r="Z566" s="214">
        <f t="shared" si="177"/>
        <v>0</v>
      </c>
      <c r="AA566" s="214">
        <f t="shared" si="178"/>
        <v>1</v>
      </c>
      <c r="AB566" s="215" t="str">
        <f t="shared" si="179"/>
        <v>D</v>
      </c>
      <c r="AC566" s="215" t="str">
        <f t="shared" si="180"/>
        <v>3D</v>
      </c>
      <c r="AD566" s="216"/>
      <c r="AE566" s="216"/>
      <c r="AF566" s="434">
        <f>IFERROR(INDEX(Raw_DATA!L:L,MATCH(Risk7_PlusY67!$D566,Raw_DATA!$A:$A,0)),"")</f>
        <v>-2.4700000000000002</v>
      </c>
      <c r="AG566" s="434">
        <f>IFERROR(INDEX(AVGGroup!$D$5:$D$21,MATCH(Risk7_PlusY67!$H566,AVGGroup!$C$5:$C$21,0)),"")</f>
        <v>2.19</v>
      </c>
      <c r="AH566" s="434">
        <f>IFERROR(INDEX(Raw_DATA!M:M,MATCH(Risk7_PlusY67!$D566,Raw_DATA!$A:$A,0)),"")</f>
        <v>-10</v>
      </c>
      <c r="AI566" s="435">
        <f>IFERROR(INDEX(AVGGroup!$F$5:$F$21,MATCH(Risk7_PlusY67!$H566,AVGGroup!$C$5:$C$21,0)),"")</f>
        <v>-2.17</v>
      </c>
      <c r="AJ566" s="401">
        <f>IFERROR(INDEX(Raw_DATA!N:N,MATCH(Risk7_PlusY67!$D566,Raw_DATA!$A:$A,0)),"")</f>
        <v>255</v>
      </c>
      <c r="AK566" s="401">
        <f>IFERROR(INDEX(Raw_DATA!O:O,MATCH(Risk7_PlusY67!$D566,Raw_DATA!$A:$A,0)),"")</f>
        <v>61</v>
      </c>
      <c r="AL566" s="401">
        <f>IFERROR(INDEX(Raw_DATA!P:P,MATCH(Risk7_PlusY67!$D566,Raw_DATA!$A:$A,0)),"")</f>
        <v>89</v>
      </c>
      <c r="AM566" s="401">
        <f>IFERROR(INDEX(Raw_DATA!Q:Q,MATCH(Risk7_PlusY67!$D566,Raw_DATA!$A:$A,0)),"")</f>
        <v>140</v>
      </c>
      <c r="AN566" s="401">
        <f>IFERROR(INDEX(Raw_DATA!R:R,MATCH(Risk7_PlusY67!$D566,Raw_DATA!$A:$A,0)),"")</f>
        <v>53</v>
      </c>
      <c r="AO566" s="407"/>
      <c r="AP566" s="411" t="b">
        <f>AB566=AY566</f>
        <v>1</v>
      </c>
      <c r="AQ566" s="340">
        <f t="shared" si="181"/>
        <v>1</v>
      </c>
      <c r="AR566" s="123">
        <f t="shared" si="182"/>
        <v>0</v>
      </c>
      <c r="AS566" s="123">
        <f t="shared" si="183"/>
        <v>0</v>
      </c>
      <c r="AT566" s="123">
        <f>IF(OR(AND((K566&lt;0.8),(BE566&gt;180)),AND((K566&lt;0.8),(BE566&lt;10)),AND((K566&gt;=0.8),(BE566&lt;10)),AND((K566&gt;=0.8),(BE566&gt;90))),0,1)</f>
        <v>0</v>
      </c>
      <c r="AU566" s="123">
        <f t="shared" si="184"/>
        <v>0</v>
      </c>
      <c r="AV566" s="123">
        <f t="shared" si="185"/>
        <v>0</v>
      </c>
      <c r="AW566" s="123">
        <f t="shared" si="186"/>
        <v>0</v>
      </c>
      <c r="AX566" s="123">
        <f t="shared" si="187"/>
        <v>1</v>
      </c>
      <c r="AY566" s="416" t="str">
        <f t="shared" si="188"/>
        <v>D</v>
      </c>
      <c r="AZ566" s="416" t="str">
        <f>R566&amp;AY566</f>
        <v>3D</v>
      </c>
      <c r="BA566" s="417">
        <f>IFERROR(INDEX(Raw_DATA!L:L,MATCH(Risk7_PlusY67!$D566,Raw_DATA!$A:$A,0)),"")</f>
        <v>-2.4700000000000002</v>
      </c>
      <c r="BB566" s="417">
        <f>IFERROR(INDEX(AVGGroup!$H$5:$H$21,MATCH(Risk7_PlusY67!$BJ566,AVGGroup!$C$5:$C$21,0)),"")</f>
        <v>2.19</v>
      </c>
      <c r="BC566" s="417">
        <f>IFERROR(INDEX(Raw_DATA!M:M,MATCH(Risk7_PlusY67!$D566,Raw_DATA!$A:$A,0)),"")</f>
        <v>-10</v>
      </c>
      <c r="BD566" s="418">
        <f>IFERROR(INDEX(AVGGroup!$J$5:$J$21,MATCH(Risk7_PlusY67!$BJ566,AVGGroup!$C$5:$C$21,0)),"")</f>
        <v>-2.17</v>
      </c>
      <c r="BE566" s="407">
        <f>IFERROR(INDEX(Raw_DATA!N:N,MATCH(Risk7_PlusY67!$D566,Raw_DATA!$A:$A,0)),"")</f>
        <v>255</v>
      </c>
      <c r="BF566" s="407">
        <f>IFERROR(INDEX(Raw_DATA!O:O,MATCH(Risk7_PlusY67!$D566,Raw_DATA!$A:$A,0)),"")</f>
        <v>61</v>
      </c>
      <c r="BG566" s="407">
        <f>IFERROR(INDEX(Raw_DATA!P:P,MATCH(Risk7_PlusY67!$D566,Raw_DATA!$A:$A,0)),"")</f>
        <v>89</v>
      </c>
      <c r="BH566" s="407">
        <f>IFERROR(INDEX(Raw_DATA!Q:Q,MATCH(Risk7_PlusY67!$D566,Raw_DATA!$A:$A,0)),"")</f>
        <v>140</v>
      </c>
      <c r="BI566" s="407">
        <f>IFERROR(INDEX(Raw_DATA!R:R,MATCH(Risk7_PlusY67!$D566,Raw_DATA!$A:$A,0)),"")</f>
        <v>53</v>
      </c>
      <c r="BJ566" s="124" t="str">
        <f>INDEX('Org2567'!$BM:$BM,MATCH(Risk7_PlusY67!D566,'Org2567'!$D:$D,0))</f>
        <v>รพท.S B&lt;=400</v>
      </c>
    </row>
    <row r="567" spans="1:62" x14ac:dyDescent="0.7">
      <c r="A567" s="206">
        <f>IF(ISBLANK(D567),"",COUNTA($D$3:D567))</f>
        <v>565</v>
      </c>
      <c r="B567" s="207">
        <f>IFERROR(INDEX(ID!$E:$E,MATCH(Risk7_PlusY67!$D567,ID!$A:$A,0)),"")</f>
        <v>8</v>
      </c>
      <c r="C567" s="207" t="str">
        <f>IFERROR(INDEX(ID!$I:$I,MATCH(Risk7_PlusY67!$D567,ID!$A:$A,0)),"")</f>
        <v>อุดรธานี</v>
      </c>
      <c r="D567" s="295" t="s">
        <v>568</v>
      </c>
      <c r="E567" s="207" t="str">
        <f>IFERROR(INDEX(ID!$C:$C,MATCH(Risk7_PlusY67!$D567,ID!$A:$A,0)),"")</f>
        <v>ห้วยเกิ้ง,รพช.</v>
      </c>
      <c r="F567" s="207" t="str">
        <f>IFERROR(INDEX(ID!$G:$G,MATCH(Risk7_PlusY67!$D567,ID!$A:$A,0)),"")</f>
        <v>รพช.</v>
      </c>
      <c r="G567" s="206">
        <f>IFERROR(INDEX(ID!$J:$J,MATCH(Risk7_PlusY67!$D567,ID!$A:$A,0)),"")</f>
        <v>8</v>
      </c>
      <c r="H567" s="208" t="str">
        <f>IFERROR(INDEX(ID!$P:$P,MATCH(Risk7_PlusY67!$D567,ID!$A:$A,0)),"")</f>
        <v>รพช.F3 P&lt;=15,000</v>
      </c>
      <c r="I567" s="209">
        <f>IFERROR(INDEX(Raw_DATA!E:E,MATCH(Risk7_PlusY67!$D567,Raw_DATA!$A:$A,0)),"")</f>
        <v>5.13</v>
      </c>
      <c r="J567" s="209">
        <f>IFERROR(INDEX(Raw_DATA!F:F,MATCH(Risk7_PlusY67!$D567,Raw_DATA!$A:$A,0)),"")</f>
        <v>4.67</v>
      </c>
      <c r="K567" s="209">
        <f>IFERROR(INDEX(Raw_DATA!G:G,MATCH(Risk7_PlusY67!$D567,Raw_DATA!$A:$A,0)),"")</f>
        <v>3.47</v>
      </c>
      <c r="L567" s="209">
        <f>IFERROR(INDEX(Raw_DATA!H:H,MATCH(Risk7_PlusY67!$D567,Raw_DATA!$A:$A,0)),"")</f>
        <v>11867021.59</v>
      </c>
      <c r="M567" s="210">
        <f>IFERROR(INDEX(Raw_DATA!I:I,MATCH(Risk7_PlusY67!$D567,Raw_DATA!$A:$A,0)),"")</f>
        <v>-4698393.76</v>
      </c>
      <c r="N567" s="206">
        <f t="shared" si="168"/>
        <v>0</v>
      </c>
      <c r="O567" s="206">
        <f t="shared" si="169"/>
        <v>1</v>
      </c>
      <c r="P567" s="206">
        <f t="shared" si="171"/>
        <v>0</v>
      </c>
      <c r="Q567" s="211">
        <f t="shared" si="172"/>
        <v>30.3</v>
      </c>
      <c r="R567" s="206">
        <f t="shared" si="170"/>
        <v>1</v>
      </c>
      <c r="S567" s="212">
        <f>IFERROR(INDEX(Raw_DATA!J:J,MATCH(Risk7_PlusY67!$D567,Raw_DATA!$A:$A,0)),"")</f>
        <v>1963373.6</v>
      </c>
      <c r="T567" s="213">
        <f>IFERROR(INDEX(Raw_DATA!K:K,MATCH(Risk7_PlusY67!$D567,Raw_DATA!$A:$A,0)),"")</f>
        <v>7084051.9199999999</v>
      </c>
      <c r="U567" s="214">
        <f t="shared" si="173"/>
        <v>1</v>
      </c>
      <c r="V567" s="214">
        <f t="shared" si="174"/>
        <v>0</v>
      </c>
      <c r="W567" s="214">
        <f>IF(OR(AND((K567&lt;0.8),(AJ567&gt;180)),AND((K567&lt;0.8),(AJ567&lt;10)),AND((K567&gt;=0.8),(AJ567&lt;10)),AND((K567&gt;=0.8),(AJ567&gt;90))),0,1)</f>
        <v>0</v>
      </c>
      <c r="X567" s="214">
        <f t="shared" si="175"/>
        <v>0</v>
      </c>
      <c r="Y567" s="214">
        <f t="shared" si="176"/>
        <v>1</v>
      </c>
      <c r="Z567" s="214">
        <f t="shared" si="177"/>
        <v>0</v>
      </c>
      <c r="AA567" s="214">
        <f t="shared" si="178"/>
        <v>0</v>
      </c>
      <c r="AB567" s="215" t="str">
        <f t="shared" si="179"/>
        <v>C-</v>
      </c>
      <c r="AC567" s="215" t="str">
        <f t="shared" si="180"/>
        <v>1C-</v>
      </c>
      <c r="AD567" s="216"/>
      <c r="AE567" s="216"/>
      <c r="AF567" s="434">
        <f>IFERROR(INDEX(Raw_DATA!L:L,MATCH(Risk7_PlusY67!$D567,Raw_DATA!$A:$A,0)),"")</f>
        <v>4.97</v>
      </c>
      <c r="AG567" s="434">
        <f>IFERROR(INDEX(AVGGroup!$D$5:$D$21,MATCH(Risk7_PlusY67!$H567,AVGGroup!$C$5:$C$21,0)),"")</f>
        <v>1.1000000000000001</v>
      </c>
      <c r="AH567" s="434">
        <f>IFERROR(INDEX(Raw_DATA!M:M,MATCH(Risk7_PlusY67!$D567,Raw_DATA!$A:$A,0)),"")</f>
        <v>-6.47</v>
      </c>
      <c r="AI567" s="435">
        <f>IFERROR(INDEX(AVGGroup!$F$5:$F$21,MATCH(Risk7_PlusY67!$H567,AVGGroup!$C$5:$C$21,0)),"")</f>
        <v>-5.66</v>
      </c>
      <c r="AJ567" s="401">
        <f>IFERROR(INDEX(Raw_DATA!N:N,MATCH(Risk7_PlusY67!$D567,Raw_DATA!$A:$A,0)),"")</f>
        <v>95</v>
      </c>
      <c r="AK567" s="401">
        <f>IFERROR(INDEX(Raw_DATA!O:O,MATCH(Risk7_PlusY67!$D567,Raw_DATA!$A:$A,0)),"")</f>
        <v>106</v>
      </c>
      <c r="AL567" s="401">
        <f>IFERROR(INDEX(Raw_DATA!P:P,MATCH(Risk7_PlusY67!$D567,Raw_DATA!$A:$A,0)),"")</f>
        <v>59</v>
      </c>
      <c r="AM567" s="401">
        <f>IFERROR(INDEX(Raw_DATA!Q:Q,MATCH(Risk7_PlusY67!$D567,Raw_DATA!$A:$A,0)),"")</f>
        <v>133</v>
      </c>
      <c r="AN567" s="401">
        <f>IFERROR(INDEX(Raw_DATA!R:R,MATCH(Risk7_PlusY67!$D567,Raw_DATA!$A:$A,0)),"")</f>
        <v>62</v>
      </c>
      <c r="AO567" s="407"/>
      <c r="AP567" s="411" t="b">
        <f>AB567=AY567</f>
        <v>1</v>
      </c>
      <c r="AQ567" s="340">
        <f t="shared" si="181"/>
        <v>1</v>
      </c>
      <c r="AR567" s="123">
        <f t="shared" si="182"/>
        <v>1</v>
      </c>
      <c r="AS567" s="123">
        <f t="shared" si="183"/>
        <v>0</v>
      </c>
      <c r="AT567" s="123">
        <f>IF(OR(AND((K567&lt;0.8),(BE567&gt;180)),AND((K567&lt;0.8),(BE567&lt;10)),AND((K567&gt;=0.8),(BE567&lt;10)),AND((K567&gt;=0.8),(BE567&gt;90))),0,1)</f>
        <v>0</v>
      </c>
      <c r="AU567" s="123">
        <f t="shared" si="184"/>
        <v>0</v>
      </c>
      <c r="AV567" s="123">
        <f t="shared" si="185"/>
        <v>1</v>
      </c>
      <c r="AW567" s="123">
        <f t="shared" si="186"/>
        <v>0</v>
      </c>
      <c r="AX567" s="123">
        <f t="shared" si="187"/>
        <v>0</v>
      </c>
      <c r="AY567" s="416" t="str">
        <f t="shared" si="188"/>
        <v>C-</v>
      </c>
      <c r="AZ567" s="416" t="str">
        <f>R567&amp;AY567</f>
        <v>1C-</v>
      </c>
      <c r="BA567" s="417">
        <f>IFERROR(INDEX(Raw_DATA!L:L,MATCH(Risk7_PlusY67!$D567,Raw_DATA!$A:$A,0)),"")</f>
        <v>4.97</v>
      </c>
      <c r="BB567" s="417">
        <f>IFERROR(INDEX(AVGGroup!$H$5:$H$21,MATCH(Risk7_PlusY67!$BJ567,AVGGroup!$C$5:$C$21,0)),"")</f>
        <v>1.1000000000000001</v>
      </c>
      <c r="BC567" s="417">
        <f>IFERROR(INDEX(Raw_DATA!M:M,MATCH(Risk7_PlusY67!$D567,Raw_DATA!$A:$A,0)),"")</f>
        <v>-6.47</v>
      </c>
      <c r="BD567" s="418">
        <f>IFERROR(INDEX(AVGGroup!$J$5:$J$21,MATCH(Risk7_PlusY67!$BJ567,AVGGroup!$C$5:$C$21,0)),"")</f>
        <v>-5.66</v>
      </c>
      <c r="BE567" s="407">
        <f>IFERROR(INDEX(Raw_DATA!N:N,MATCH(Risk7_PlusY67!$D567,Raw_DATA!$A:$A,0)),"")</f>
        <v>95</v>
      </c>
      <c r="BF567" s="407">
        <f>IFERROR(INDEX(Raw_DATA!O:O,MATCH(Risk7_PlusY67!$D567,Raw_DATA!$A:$A,0)),"")</f>
        <v>106</v>
      </c>
      <c r="BG567" s="407">
        <f>IFERROR(INDEX(Raw_DATA!P:P,MATCH(Risk7_PlusY67!$D567,Raw_DATA!$A:$A,0)),"")</f>
        <v>59</v>
      </c>
      <c r="BH567" s="407">
        <f>IFERROR(INDEX(Raw_DATA!Q:Q,MATCH(Risk7_PlusY67!$D567,Raw_DATA!$A:$A,0)),"")</f>
        <v>133</v>
      </c>
      <c r="BI567" s="407">
        <f>IFERROR(INDEX(Raw_DATA!R:R,MATCH(Risk7_PlusY67!$D567,Raw_DATA!$A:$A,0)),"")</f>
        <v>62</v>
      </c>
      <c r="BJ567" s="124" t="str">
        <f>INDEX('Org2567'!$BM:$BM,MATCH(Risk7_PlusY67!D567,'Org2567'!$D:$D,0))</f>
        <v>รพช.F3 P&lt;=15,000</v>
      </c>
    </row>
    <row r="568" spans="1:62" x14ac:dyDescent="0.7">
      <c r="A568" s="206">
        <f>IF(ISBLANK(D568),"",COUNTA($D$3:D568))</f>
        <v>566</v>
      </c>
      <c r="B568" s="207">
        <f>IFERROR(INDEX(ID!$E:$E,MATCH(Risk7_PlusY67!$D568,ID!$A:$A,0)),"")</f>
        <v>8</v>
      </c>
      <c r="C568" s="207" t="str">
        <f>IFERROR(INDEX(ID!$I:$I,MATCH(Risk7_PlusY67!$D568,ID!$A:$A,0)),"")</f>
        <v>อุดรธานี</v>
      </c>
      <c r="D568" s="295" t="s">
        <v>569</v>
      </c>
      <c r="E568" s="207" t="str">
        <f>IFERROR(INDEX(ID!$C:$C,MATCH(Risk7_PlusY67!$D568,ID!$A:$A,0)),"")</f>
        <v>โนนสะอาด,รพช.</v>
      </c>
      <c r="F568" s="207" t="str">
        <f>IFERROR(INDEX(ID!$G:$G,MATCH(Risk7_PlusY67!$D568,ID!$A:$A,0)),"")</f>
        <v>รพช.</v>
      </c>
      <c r="G568" s="206">
        <f>IFERROR(INDEX(ID!$J:$J,MATCH(Risk7_PlusY67!$D568,ID!$A:$A,0)),"")</f>
        <v>40</v>
      </c>
      <c r="H568" s="208" t="str">
        <f>IFERROR(INDEX(ID!$P:$P,MATCH(Risk7_PlusY67!$D568,ID!$A:$A,0)),"")</f>
        <v>รพช.F2 P30,000-60,000</v>
      </c>
      <c r="I568" s="209">
        <f>IFERROR(INDEX(Raw_DATA!E:E,MATCH(Risk7_PlusY67!$D568,Raw_DATA!$A:$A,0)),"")</f>
        <v>1.04</v>
      </c>
      <c r="J568" s="209">
        <f>IFERROR(INDEX(Raw_DATA!F:F,MATCH(Risk7_PlusY67!$D568,Raw_DATA!$A:$A,0)),"")</f>
        <v>0.9</v>
      </c>
      <c r="K568" s="209">
        <f>IFERROR(INDEX(Raw_DATA!G:G,MATCH(Risk7_PlusY67!$D568,Raw_DATA!$A:$A,0)),"")</f>
        <v>0.63</v>
      </c>
      <c r="L568" s="209">
        <f>IFERROR(INDEX(Raw_DATA!H:H,MATCH(Risk7_PlusY67!$D568,Raw_DATA!$A:$A,0)),"")</f>
        <v>1232056.46</v>
      </c>
      <c r="M568" s="210">
        <f>IFERROR(INDEX(Raw_DATA!I:I,MATCH(Risk7_PlusY67!$D568,Raw_DATA!$A:$A,0)),"")</f>
        <v>83924.26</v>
      </c>
      <c r="N568" s="206">
        <f t="shared" si="168"/>
        <v>3</v>
      </c>
      <c r="O568" s="206">
        <f t="shared" si="169"/>
        <v>0</v>
      </c>
      <c r="P568" s="206">
        <f t="shared" si="171"/>
        <v>0</v>
      </c>
      <c r="Q568" s="211" t="str">
        <f t="shared" si="172"/>
        <v/>
      </c>
      <c r="R568" s="206">
        <f t="shared" si="170"/>
        <v>3</v>
      </c>
      <c r="S568" s="212">
        <f>IFERROR(INDEX(Raw_DATA!J:J,MATCH(Risk7_PlusY67!$D568,Raw_DATA!$A:$A,0)),"")</f>
        <v>7326011.3799999999</v>
      </c>
      <c r="T568" s="213">
        <f>IFERROR(INDEX(Raw_DATA!K:K,MATCH(Risk7_PlusY67!$D568,Raw_DATA!$A:$A,0)),"")</f>
        <v>-11736069.960000001</v>
      </c>
      <c r="U568" s="214">
        <f t="shared" si="173"/>
        <v>1</v>
      </c>
      <c r="V568" s="214">
        <f t="shared" si="174"/>
        <v>1</v>
      </c>
      <c r="W568" s="214">
        <f>IF(OR(AND((K568&lt;0.8),(AJ568&gt;180)),AND((K568&lt;0.8),(AJ568&lt;10)),AND((K568&gt;=0.8),(AJ568&lt;10)),AND((K568&gt;=0.8),(AJ568&gt;90))),0,1)</f>
        <v>0</v>
      </c>
      <c r="X568" s="214">
        <f t="shared" si="175"/>
        <v>1</v>
      </c>
      <c r="Y568" s="214">
        <f t="shared" si="176"/>
        <v>0</v>
      </c>
      <c r="Z568" s="214">
        <f t="shared" si="177"/>
        <v>1</v>
      </c>
      <c r="AA568" s="214">
        <f t="shared" si="178"/>
        <v>0</v>
      </c>
      <c r="AB568" s="215" t="str">
        <f t="shared" si="179"/>
        <v>B-</v>
      </c>
      <c r="AC568" s="215" t="str">
        <f t="shared" si="180"/>
        <v>3B-</v>
      </c>
      <c r="AD568" s="216"/>
      <c r="AE568" s="216"/>
      <c r="AF568" s="434">
        <f>IFERROR(INDEX(Raw_DATA!L:L,MATCH(Risk7_PlusY67!$D568,Raw_DATA!$A:$A,0)),"")</f>
        <v>6.4</v>
      </c>
      <c r="AG568" s="434">
        <f>IFERROR(INDEX(AVGGroup!$D$5:$D$21,MATCH(Risk7_PlusY67!$H568,AVGGroup!$C$5:$C$21,0)),"")</f>
        <v>-4.37</v>
      </c>
      <c r="AH568" s="434">
        <f>IFERROR(INDEX(Raw_DATA!M:M,MATCH(Risk7_PlusY67!$D568,Raw_DATA!$A:$A,0)),"")</f>
        <v>0.11</v>
      </c>
      <c r="AI568" s="435">
        <f>IFERROR(INDEX(AVGGroup!$F$5:$F$21,MATCH(Risk7_PlusY67!$H568,AVGGroup!$C$5:$C$21,0)),"")</f>
        <v>-9.19</v>
      </c>
      <c r="AJ568" s="401">
        <f>IFERROR(INDEX(Raw_DATA!N:N,MATCH(Risk7_PlusY67!$D568,Raw_DATA!$A:$A,0)),"")</f>
        <v>293</v>
      </c>
      <c r="AK568" s="401">
        <f>IFERROR(INDEX(Raw_DATA!O:O,MATCH(Risk7_PlusY67!$D568,Raw_DATA!$A:$A,0)),"")</f>
        <v>35</v>
      </c>
      <c r="AL568" s="401">
        <f>IFERROR(INDEX(Raw_DATA!P:P,MATCH(Risk7_PlusY67!$D568,Raw_DATA!$A:$A,0)),"")</f>
        <v>82</v>
      </c>
      <c r="AM568" s="401">
        <f>IFERROR(INDEX(Raw_DATA!Q:Q,MATCH(Risk7_PlusY67!$D568,Raw_DATA!$A:$A,0)),"")</f>
        <v>96</v>
      </c>
      <c r="AN568" s="401">
        <f>IFERROR(INDEX(Raw_DATA!R:R,MATCH(Risk7_PlusY67!$D568,Raw_DATA!$A:$A,0)),"")</f>
        <v>62</v>
      </c>
      <c r="AO568" s="407"/>
      <c r="AP568" s="411" t="b">
        <f>AB568=AY568</f>
        <v>1</v>
      </c>
      <c r="AQ568" s="340">
        <f t="shared" si="181"/>
        <v>0</v>
      </c>
      <c r="AR568" s="123">
        <f t="shared" si="182"/>
        <v>1</v>
      </c>
      <c r="AS568" s="123">
        <f t="shared" si="183"/>
        <v>1</v>
      </c>
      <c r="AT568" s="123">
        <f>IF(OR(AND((K568&lt;0.8),(BE568&gt;180)),AND((K568&lt;0.8),(BE568&lt;10)),AND((K568&gt;=0.8),(BE568&lt;10)),AND((K568&gt;=0.8),(BE568&gt;90))),0,1)</f>
        <v>0</v>
      </c>
      <c r="AU568" s="123">
        <f t="shared" si="184"/>
        <v>1</v>
      </c>
      <c r="AV568" s="123">
        <f t="shared" si="185"/>
        <v>0</v>
      </c>
      <c r="AW568" s="123">
        <f t="shared" si="186"/>
        <v>1</v>
      </c>
      <c r="AX568" s="123">
        <f t="shared" si="187"/>
        <v>0</v>
      </c>
      <c r="AY568" s="416" t="str">
        <f t="shared" si="188"/>
        <v>B-</v>
      </c>
      <c r="AZ568" s="416" t="str">
        <f>R568&amp;AY568</f>
        <v>3B-</v>
      </c>
      <c r="BA568" s="417">
        <f>IFERROR(INDEX(Raw_DATA!L:L,MATCH(Risk7_PlusY67!$D568,Raw_DATA!$A:$A,0)),"")</f>
        <v>6.4</v>
      </c>
      <c r="BB568" s="417">
        <f>IFERROR(INDEX(AVGGroup!$H$5:$H$21,MATCH(Risk7_PlusY67!$BJ568,AVGGroup!$C$5:$C$21,0)),"")</f>
        <v>-3.95</v>
      </c>
      <c r="BC568" s="417">
        <f>IFERROR(INDEX(Raw_DATA!M:M,MATCH(Risk7_PlusY67!$D568,Raw_DATA!$A:$A,0)),"")</f>
        <v>0.11</v>
      </c>
      <c r="BD568" s="418">
        <f>IFERROR(INDEX(AVGGroup!$J$5:$J$21,MATCH(Risk7_PlusY67!$BJ568,AVGGroup!$C$5:$C$21,0)),"")</f>
        <v>-8.8800000000000008</v>
      </c>
      <c r="BE568" s="407">
        <f>IFERROR(INDEX(Raw_DATA!N:N,MATCH(Risk7_PlusY67!$D568,Raw_DATA!$A:$A,0)),"")</f>
        <v>293</v>
      </c>
      <c r="BF568" s="407">
        <f>IFERROR(INDEX(Raw_DATA!O:O,MATCH(Risk7_PlusY67!$D568,Raw_DATA!$A:$A,0)),"")</f>
        <v>35</v>
      </c>
      <c r="BG568" s="407">
        <f>IFERROR(INDEX(Raw_DATA!P:P,MATCH(Risk7_PlusY67!$D568,Raw_DATA!$A:$A,0)),"")</f>
        <v>82</v>
      </c>
      <c r="BH568" s="407">
        <f>IFERROR(INDEX(Raw_DATA!Q:Q,MATCH(Risk7_PlusY67!$D568,Raw_DATA!$A:$A,0)),"")</f>
        <v>96</v>
      </c>
      <c r="BI568" s="407">
        <f>IFERROR(INDEX(Raw_DATA!R:R,MATCH(Risk7_PlusY67!$D568,Raw_DATA!$A:$A,0)),"")</f>
        <v>62</v>
      </c>
      <c r="BJ568" s="124" t="str">
        <f>INDEX('Org2567'!$BM:$BM,MATCH(Risk7_PlusY67!D568,'Org2567'!$D:$D,0))</f>
        <v>รพช.F2 P30,000-60,000</v>
      </c>
    </row>
    <row r="569" spans="1:62" x14ac:dyDescent="0.7">
      <c r="A569" s="206">
        <f>IF(ISBLANK(D569),"",COUNTA($D$3:D569))</f>
        <v>567</v>
      </c>
      <c r="B569" s="207">
        <f>IFERROR(INDEX(ID!$E:$E,MATCH(Risk7_PlusY67!$D569,ID!$A:$A,0)),"")</f>
        <v>8</v>
      </c>
      <c r="C569" s="207" t="str">
        <f>IFERROR(INDEX(ID!$I:$I,MATCH(Risk7_PlusY67!$D569,ID!$A:$A,0)),"")</f>
        <v>อุดรธานี</v>
      </c>
      <c r="D569" s="295" t="s">
        <v>570</v>
      </c>
      <c r="E569" s="207" t="str">
        <f>IFERROR(INDEX(ID!$C:$C,MATCH(Risk7_PlusY67!$D569,ID!$A:$A,0)),"")</f>
        <v>หนองหาน,รพช.</v>
      </c>
      <c r="F569" s="207" t="str">
        <f>IFERROR(INDEX(ID!$G:$G,MATCH(Risk7_PlusY67!$D569,ID!$A:$A,0)),"")</f>
        <v>รพช.</v>
      </c>
      <c r="G569" s="206">
        <f>IFERROR(INDEX(ID!$J:$J,MATCH(Risk7_PlusY67!$D569,ID!$A:$A,0)),"")</f>
        <v>137</v>
      </c>
      <c r="H569" s="208" t="str">
        <f>IFERROR(INDEX(ID!$P:$P,MATCH(Risk7_PlusY67!$D569,ID!$A:$A,0)),"")</f>
        <v>รพช.M2 B&gt;100</v>
      </c>
      <c r="I569" s="209">
        <f>IFERROR(INDEX(Raw_DATA!E:E,MATCH(Risk7_PlusY67!$D569,Raw_DATA!$A:$A,0)),"")</f>
        <v>1.02</v>
      </c>
      <c r="J569" s="209">
        <f>IFERROR(INDEX(Raw_DATA!F:F,MATCH(Risk7_PlusY67!$D569,Raw_DATA!$A:$A,0)),"")</f>
        <v>0.91</v>
      </c>
      <c r="K569" s="209">
        <f>IFERROR(INDEX(Raw_DATA!G:G,MATCH(Risk7_PlusY67!$D569,Raw_DATA!$A:$A,0)),"")</f>
        <v>0.47</v>
      </c>
      <c r="L569" s="209">
        <f>IFERROR(INDEX(Raw_DATA!H:H,MATCH(Risk7_PlusY67!$D569,Raw_DATA!$A:$A,0)),"")</f>
        <v>1721364.84</v>
      </c>
      <c r="M569" s="210">
        <f>IFERROR(INDEX(Raw_DATA!I:I,MATCH(Risk7_PlusY67!$D569,Raw_DATA!$A:$A,0)),"")</f>
        <v>857640.38</v>
      </c>
      <c r="N569" s="206">
        <f t="shared" si="168"/>
        <v>3</v>
      </c>
      <c r="O569" s="206">
        <f t="shared" si="169"/>
        <v>0</v>
      </c>
      <c r="P569" s="206">
        <f t="shared" si="171"/>
        <v>0</v>
      </c>
      <c r="Q569" s="211" t="str">
        <f t="shared" si="172"/>
        <v/>
      </c>
      <c r="R569" s="206">
        <f t="shared" si="170"/>
        <v>3</v>
      </c>
      <c r="S569" s="212">
        <f>IFERROR(INDEX(Raw_DATA!J:J,MATCH(Risk7_PlusY67!$D569,Raw_DATA!$A:$A,0)),"")</f>
        <v>26200937.84</v>
      </c>
      <c r="T569" s="213">
        <f>IFERROR(INDEX(Raw_DATA!K:K,MATCH(Risk7_PlusY67!$D569,Raw_DATA!$A:$A,0)),"")</f>
        <v>-50850632.740000002</v>
      </c>
      <c r="U569" s="214">
        <f t="shared" si="173"/>
        <v>1</v>
      </c>
      <c r="V569" s="214">
        <f t="shared" si="174"/>
        <v>1</v>
      </c>
      <c r="W569" s="214">
        <f>IF(OR(AND((K569&lt;0.8),(AJ569&gt;180)),AND((K569&lt;0.8),(AJ569&lt;10)),AND((K569&gt;=0.8),(AJ569&lt;10)),AND((K569&gt;=0.8),(AJ569&gt;90))),0,1)</f>
        <v>0</v>
      </c>
      <c r="X569" s="214">
        <f t="shared" si="175"/>
        <v>1</v>
      </c>
      <c r="Y569" s="214">
        <f t="shared" si="176"/>
        <v>0</v>
      </c>
      <c r="Z569" s="214">
        <f t="shared" si="177"/>
        <v>1</v>
      </c>
      <c r="AA569" s="214">
        <f t="shared" si="178"/>
        <v>1</v>
      </c>
      <c r="AB569" s="215" t="str">
        <f t="shared" si="179"/>
        <v>B</v>
      </c>
      <c r="AC569" s="215" t="str">
        <f t="shared" si="180"/>
        <v>3B</v>
      </c>
      <c r="AD569" s="216"/>
      <c r="AE569" s="216"/>
      <c r="AF569" s="434">
        <f>IFERROR(INDEX(Raw_DATA!L:L,MATCH(Risk7_PlusY67!$D569,Raw_DATA!$A:$A,0)),"")</f>
        <v>7.36</v>
      </c>
      <c r="AG569" s="434">
        <f>IFERROR(INDEX(AVGGroup!$D$5:$D$21,MATCH(Risk7_PlusY67!$H569,AVGGroup!$C$5:$C$21,0)),"")</f>
        <v>-2.2400000000000002</v>
      </c>
      <c r="AH569" s="434">
        <f>IFERROR(INDEX(Raw_DATA!M:M,MATCH(Risk7_PlusY67!$D569,Raw_DATA!$A:$A,0)),"")</f>
        <v>0.25</v>
      </c>
      <c r="AI569" s="435">
        <f>IFERROR(INDEX(AVGGroup!$F$5:$F$21,MATCH(Risk7_PlusY67!$H569,AVGGroup!$C$5:$C$21,0)),"")</f>
        <v>-7.61</v>
      </c>
      <c r="AJ569" s="401">
        <f>IFERROR(INDEX(Raw_DATA!N:N,MATCH(Risk7_PlusY67!$D569,Raw_DATA!$A:$A,0)),"")</f>
        <v>194</v>
      </c>
      <c r="AK569" s="401">
        <f>IFERROR(INDEX(Raw_DATA!O:O,MATCH(Risk7_PlusY67!$D569,Raw_DATA!$A:$A,0)),"")</f>
        <v>49</v>
      </c>
      <c r="AL569" s="401">
        <f>IFERROR(INDEX(Raw_DATA!P:P,MATCH(Risk7_PlusY67!$D569,Raw_DATA!$A:$A,0)),"")</f>
        <v>62</v>
      </c>
      <c r="AM569" s="401">
        <f>IFERROR(INDEX(Raw_DATA!Q:Q,MATCH(Risk7_PlusY67!$D569,Raw_DATA!$A:$A,0)),"")</f>
        <v>107</v>
      </c>
      <c r="AN569" s="401">
        <f>IFERROR(INDEX(Raw_DATA!R:R,MATCH(Risk7_PlusY67!$D569,Raw_DATA!$A:$A,0)),"")</f>
        <v>41</v>
      </c>
      <c r="AO569" s="407"/>
      <c r="AP569" s="411" t="b">
        <f>AB569=AY569</f>
        <v>1</v>
      </c>
      <c r="AQ569" s="340">
        <f t="shared" si="181"/>
        <v>0</v>
      </c>
      <c r="AR569" s="123">
        <f t="shared" si="182"/>
        <v>1</v>
      </c>
      <c r="AS569" s="123">
        <f t="shared" si="183"/>
        <v>1</v>
      </c>
      <c r="AT569" s="123">
        <f>IF(OR(AND((K569&lt;0.8),(BE569&gt;180)),AND((K569&lt;0.8),(BE569&lt;10)),AND((K569&gt;=0.8),(BE569&lt;10)),AND((K569&gt;=0.8),(BE569&gt;90))),0,1)</f>
        <v>0</v>
      </c>
      <c r="AU569" s="123">
        <f t="shared" si="184"/>
        <v>1</v>
      </c>
      <c r="AV569" s="123">
        <f t="shared" si="185"/>
        <v>0</v>
      </c>
      <c r="AW569" s="123">
        <f t="shared" si="186"/>
        <v>1</v>
      </c>
      <c r="AX569" s="123">
        <f t="shared" si="187"/>
        <v>1</v>
      </c>
      <c r="AY569" s="416" t="str">
        <f t="shared" si="188"/>
        <v>B</v>
      </c>
      <c r="AZ569" s="416" t="str">
        <f>R569&amp;AY569</f>
        <v>3B</v>
      </c>
      <c r="BA569" s="417">
        <f>IFERROR(INDEX(Raw_DATA!L:L,MATCH(Risk7_PlusY67!$D569,Raw_DATA!$A:$A,0)),"")</f>
        <v>7.36</v>
      </c>
      <c r="BB569" s="417">
        <f>IFERROR(INDEX(AVGGroup!$H$5:$H$21,MATCH(Risk7_PlusY67!$BJ569,AVGGroup!$C$5:$C$21,0)),"")</f>
        <v>-2.25</v>
      </c>
      <c r="BC569" s="417">
        <f>IFERROR(INDEX(Raw_DATA!M:M,MATCH(Risk7_PlusY67!$D569,Raw_DATA!$A:$A,0)),"")</f>
        <v>0.25</v>
      </c>
      <c r="BD569" s="418">
        <f>IFERROR(INDEX(AVGGroup!$J$5:$J$21,MATCH(Risk7_PlusY67!$BJ569,AVGGroup!$C$5:$C$21,0)),"")</f>
        <v>-7.61</v>
      </c>
      <c r="BE569" s="407">
        <f>IFERROR(INDEX(Raw_DATA!N:N,MATCH(Risk7_PlusY67!$D569,Raw_DATA!$A:$A,0)),"")</f>
        <v>194</v>
      </c>
      <c r="BF569" s="407">
        <f>IFERROR(INDEX(Raw_DATA!O:O,MATCH(Risk7_PlusY67!$D569,Raw_DATA!$A:$A,0)),"")</f>
        <v>49</v>
      </c>
      <c r="BG569" s="407">
        <f>IFERROR(INDEX(Raw_DATA!P:P,MATCH(Risk7_PlusY67!$D569,Raw_DATA!$A:$A,0)),"")</f>
        <v>62</v>
      </c>
      <c r="BH569" s="407">
        <f>IFERROR(INDEX(Raw_DATA!Q:Q,MATCH(Risk7_PlusY67!$D569,Raw_DATA!$A:$A,0)),"")</f>
        <v>107</v>
      </c>
      <c r="BI569" s="407">
        <f>IFERROR(INDEX(Raw_DATA!R:R,MATCH(Risk7_PlusY67!$D569,Raw_DATA!$A:$A,0)),"")</f>
        <v>41</v>
      </c>
      <c r="BJ569" s="124" t="str">
        <f>INDEX('Org2567'!$BM:$BM,MATCH(Risk7_PlusY67!D569,'Org2567'!$D:$D,0))</f>
        <v>รพช.M2 B&gt;100</v>
      </c>
    </row>
    <row r="570" spans="1:62" x14ac:dyDescent="0.7">
      <c r="A570" s="206">
        <f>IF(ISBLANK(D570),"",COUNTA($D$3:D570))</f>
        <v>568</v>
      </c>
      <c r="B570" s="207">
        <f>IFERROR(INDEX(ID!$E:$E,MATCH(Risk7_PlusY67!$D570,ID!$A:$A,0)),"")</f>
        <v>8</v>
      </c>
      <c r="C570" s="207" t="str">
        <f>IFERROR(INDEX(ID!$I:$I,MATCH(Risk7_PlusY67!$D570,ID!$A:$A,0)),"")</f>
        <v>อุดรธานี</v>
      </c>
      <c r="D570" s="295" t="s">
        <v>571</v>
      </c>
      <c r="E570" s="207" t="str">
        <f>IFERROR(INDEX(ID!$C:$C,MATCH(Risk7_PlusY67!$D570,ID!$A:$A,0)),"")</f>
        <v>ทุ่งฝน,รพช.</v>
      </c>
      <c r="F570" s="207" t="str">
        <f>IFERROR(INDEX(ID!$G:$G,MATCH(Risk7_PlusY67!$D570,ID!$A:$A,0)),"")</f>
        <v>รพช.</v>
      </c>
      <c r="G570" s="206">
        <f>IFERROR(INDEX(ID!$J:$J,MATCH(Risk7_PlusY67!$D570,ID!$A:$A,0)),"")</f>
        <v>30</v>
      </c>
      <c r="H570" s="208" t="str">
        <f>IFERROR(INDEX(ID!$P:$P,MATCH(Risk7_PlusY67!$D570,ID!$A:$A,0)),"")</f>
        <v>รพช.F2 P&lt;=30,000</v>
      </c>
      <c r="I570" s="209">
        <f>IFERROR(INDEX(Raw_DATA!E:E,MATCH(Risk7_PlusY67!$D570,Raw_DATA!$A:$A,0)),"")</f>
        <v>1.19</v>
      </c>
      <c r="J570" s="209">
        <f>IFERROR(INDEX(Raw_DATA!F:F,MATCH(Risk7_PlusY67!$D570,Raw_DATA!$A:$A,0)),"")</f>
        <v>0.97</v>
      </c>
      <c r="K570" s="209">
        <f>IFERROR(INDEX(Raw_DATA!G:G,MATCH(Risk7_PlusY67!$D570,Raw_DATA!$A:$A,0)),"")</f>
        <v>0.71</v>
      </c>
      <c r="L570" s="209">
        <f>IFERROR(INDEX(Raw_DATA!H:H,MATCH(Risk7_PlusY67!$D570,Raw_DATA!$A:$A,0)),"")</f>
        <v>3100018.19</v>
      </c>
      <c r="M570" s="210">
        <f>IFERROR(INDEX(Raw_DATA!I:I,MATCH(Risk7_PlusY67!$D570,Raw_DATA!$A:$A,0)),"")</f>
        <v>-5784791.71</v>
      </c>
      <c r="N570" s="206">
        <f t="shared" si="168"/>
        <v>3</v>
      </c>
      <c r="O570" s="206">
        <f t="shared" si="169"/>
        <v>1</v>
      </c>
      <c r="P570" s="206">
        <f t="shared" si="171"/>
        <v>0</v>
      </c>
      <c r="Q570" s="211">
        <f t="shared" si="172"/>
        <v>6.4</v>
      </c>
      <c r="R570" s="206">
        <f t="shared" si="170"/>
        <v>4</v>
      </c>
      <c r="S570" s="212">
        <f>IFERROR(INDEX(Raw_DATA!J:J,MATCH(Risk7_PlusY67!$D570,Raw_DATA!$A:$A,0)),"")</f>
        <v>555013.93999999994</v>
      </c>
      <c r="T570" s="213">
        <f>IFERROR(INDEX(Raw_DATA!K:K,MATCH(Risk7_PlusY67!$D570,Raw_DATA!$A:$A,0)),"")</f>
        <v>-4845438.6500000004</v>
      </c>
      <c r="U570" s="214">
        <f t="shared" si="173"/>
        <v>1</v>
      </c>
      <c r="V570" s="214">
        <f t="shared" si="174"/>
        <v>0</v>
      </c>
      <c r="W570" s="214">
        <f>IF(OR(AND((K570&lt;0.8),(AJ570&gt;180)),AND((K570&lt;0.8),(AJ570&lt;10)),AND((K570&gt;=0.8),(AJ570&lt;10)),AND((K570&gt;=0.8),(AJ570&gt;90))),0,1)</f>
        <v>0</v>
      </c>
      <c r="X570" s="214">
        <f t="shared" si="175"/>
        <v>1</v>
      </c>
      <c r="Y570" s="214">
        <f t="shared" si="176"/>
        <v>1</v>
      </c>
      <c r="Z570" s="214">
        <f t="shared" si="177"/>
        <v>1</v>
      </c>
      <c r="AA570" s="214">
        <f t="shared" si="178"/>
        <v>1</v>
      </c>
      <c r="AB570" s="215" t="str">
        <f t="shared" si="179"/>
        <v>B</v>
      </c>
      <c r="AC570" s="215" t="str">
        <f t="shared" si="180"/>
        <v>4B</v>
      </c>
      <c r="AD570" s="216"/>
      <c r="AE570" s="216"/>
      <c r="AF570" s="434">
        <f>IFERROR(INDEX(Raw_DATA!L:L,MATCH(Risk7_PlusY67!$D570,Raw_DATA!$A:$A,0)),"")</f>
        <v>0.66</v>
      </c>
      <c r="AG570" s="434">
        <f>IFERROR(INDEX(AVGGroup!$D$5:$D$21,MATCH(Risk7_PlusY67!$H570,AVGGroup!$C$5:$C$21,0)),"")</f>
        <v>-3.55</v>
      </c>
      <c r="AH570" s="434">
        <f>IFERROR(INDEX(Raw_DATA!M:M,MATCH(Risk7_PlusY67!$D570,Raw_DATA!$A:$A,0)),"")</f>
        <v>-12.18</v>
      </c>
      <c r="AI570" s="435">
        <f>IFERROR(INDEX(AVGGroup!$F$5:$F$21,MATCH(Risk7_PlusY67!$H570,AVGGroup!$C$5:$C$21,0)),"")</f>
        <v>-10.199999999999999</v>
      </c>
      <c r="AJ570" s="401">
        <f>IFERROR(INDEX(Raw_DATA!N:N,MATCH(Risk7_PlusY67!$D570,Raw_DATA!$A:$A,0)),"")</f>
        <v>201</v>
      </c>
      <c r="AK570" s="401">
        <f>IFERROR(INDEX(Raw_DATA!O:O,MATCH(Risk7_PlusY67!$D570,Raw_DATA!$A:$A,0)),"")</f>
        <v>21</v>
      </c>
      <c r="AL570" s="401">
        <f>IFERROR(INDEX(Raw_DATA!P:P,MATCH(Risk7_PlusY67!$D570,Raw_DATA!$A:$A,0)),"")</f>
        <v>42</v>
      </c>
      <c r="AM570" s="401">
        <f>IFERROR(INDEX(Raw_DATA!Q:Q,MATCH(Risk7_PlusY67!$D570,Raw_DATA!$A:$A,0)),"")</f>
        <v>103</v>
      </c>
      <c r="AN570" s="401">
        <f>IFERROR(INDEX(Raw_DATA!R:R,MATCH(Risk7_PlusY67!$D570,Raw_DATA!$A:$A,0)),"")</f>
        <v>58</v>
      </c>
      <c r="AO570" s="407"/>
      <c r="AP570" s="411" t="b">
        <f>AB570=AY570</f>
        <v>1</v>
      </c>
      <c r="AQ570" s="340">
        <f t="shared" si="181"/>
        <v>1</v>
      </c>
      <c r="AR570" s="123">
        <f t="shared" si="182"/>
        <v>1</v>
      </c>
      <c r="AS570" s="123">
        <f t="shared" si="183"/>
        <v>0</v>
      </c>
      <c r="AT570" s="123">
        <f>IF(OR(AND((K570&lt;0.8),(BE570&gt;180)),AND((K570&lt;0.8),(BE570&lt;10)),AND((K570&gt;=0.8),(BE570&lt;10)),AND((K570&gt;=0.8),(BE570&gt;90))),0,1)</f>
        <v>0</v>
      </c>
      <c r="AU570" s="123">
        <f t="shared" si="184"/>
        <v>1</v>
      </c>
      <c r="AV570" s="123">
        <f t="shared" si="185"/>
        <v>1</v>
      </c>
      <c r="AW570" s="123">
        <f t="shared" si="186"/>
        <v>1</v>
      </c>
      <c r="AX570" s="123">
        <f t="shared" si="187"/>
        <v>1</v>
      </c>
      <c r="AY570" s="416" t="str">
        <f t="shared" si="188"/>
        <v>B</v>
      </c>
      <c r="AZ570" s="416" t="str">
        <f>R570&amp;AY570</f>
        <v>4B</v>
      </c>
      <c r="BA570" s="417">
        <f>IFERROR(INDEX(Raw_DATA!L:L,MATCH(Risk7_PlusY67!$D570,Raw_DATA!$A:$A,0)),"")</f>
        <v>0.66</v>
      </c>
      <c r="BB570" s="417">
        <f>IFERROR(INDEX(AVGGroup!$H$5:$H$21,MATCH(Risk7_PlusY67!$BJ570,AVGGroup!$C$5:$C$21,0)),"")</f>
        <v>-3.54</v>
      </c>
      <c r="BC570" s="417">
        <f>IFERROR(INDEX(Raw_DATA!M:M,MATCH(Risk7_PlusY67!$D570,Raw_DATA!$A:$A,0)),"")</f>
        <v>-12.18</v>
      </c>
      <c r="BD570" s="418">
        <f>IFERROR(INDEX(AVGGroup!$J$5:$J$21,MATCH(Risk7_PlusY67!$BJ570,AVGGroup!$C$5:$C$21,0)),"")</f>
        <v>-10.199999999999999</v>
      </c>
      <c r="BE570" s="407">
        <f>IFERROR(INDEX(Raw_DATA!N:N,MATCH(Risk7_PlusY67!$D570,Raw_DATA!$A:$A,0)),"")</f>
        <v>201</v>
      </c>
      <c r="BF570" s="407">
        <f>IFERROR(INDEX(Raw_DATA!O:O,MATCH(Risk7_PlusY67!$D570,Raw_DATA!$A:$A,0)),"")</f>
        <v>21</v>
      </c>
      <c r="BG570" s="407">
        <f>IFERROR(INDEX(Raw_DATA!P:P,MATCH(Risk7_PlusY67!$D570,Raw_DATA!$A:$A,0)),"")</f>
        <v>42</v>
      </c>
      <c r="BH570" s="407">
        <f>IFERROR(INDEX(Raw_DATA!Q:Q,MATCH(Risk7_PlusY67!$D570,Raw_DATA!$A:$A,0)),"")</f>
        <v>103</v>
      </c>
      <c r="BI570" s="407">
        <f>IFERROR(INDEX(Raw_DATA!R:R,MATCH(Risk7_PlusY67!$D570,Raw_DATA!$A:$A,0)),"")</f>
        <v>58</v>
      </c>
      <c r="BJ570" s="124" t="str">
        <f>INDEX('Org2567'!$BM:$BM,MATCH(Risk7_PlusY67!D570,'Org2567'!$D:$D,0))</f>
        <v>รพช.F2 P&lt;=30,000</v>
      </c>
    </row>
    <row r="571" spans="1:62" x14ac:dyDescent="0.7">
      <c r="A571" s="206">
        <f>IF(ISBLANK(D571),"",COUNTA($D$3:D571))</f>
        <v>569</v>
      </c>
      <c r="B571" s="207">
        <f>IFERROR(INDEX(ID!$E:$E,MATCH(Risk7_PlusY67!$D571,ID!$A:$A,0)),"")</f>
        <v>8</v>
      </c>
      <c r="C571" s="207" t="str">
        <f>IFERROR(INDEX(ID!$I:$I,MATCH(Risk7_PlusY67!$D571,ID!$A:$A,0)),"")</f>
        <v>อุดรธานี</v>
      </c>
      <c r="D571" s="295" t="s">
        <v>572</v>
      </c>
      <c r="E571" s="207" t="str">
        <f>IFERROR(INDEX(ID!$C:$C,MATCH(Risk7_PlusY67!$D571,ID!$A:$A,0)),"")</f>
        <v>ไชยวาน,รพช.</v>
      </c>
      <c r="F571" s="207" t="str">
        <f>IFERROR(INDEX(ID!$G:$G,MATCH(Risk7_PlusY67!$D571,ID!$A:$A,0)),"")</f>
        <v>รพช.</v>
      </c>
      <c r="G571" s="206">
        <f>IFERROR(INDEX(ID!$J:$J,MATCH(Risk7_PlusY67!$D571,ID!$A:$A,0)),"")</f>
        <v>30</v>
      </c>
      <c r="H571" s="208" t="str">
        <f>IFERROR(INDEX(ID!$P:$P,MATCH(Risk7_PlusY67!$D571,ID!$A:$A,0)),"")</f>
        <v>รพช.F2 P&lt;=30,000</v>
      </c>
      <c r="I571" s="209">
        <f>IFERROR(INDEX(Raw_DATA!E:E,MATCH(Risk7_PlusY67!$D571,Raw_DATA!$A:$A,0)),"")</f>
        <v>1.02</v>
      </c>
      <c r="J571" s="209">
        <f>IFERROR(INDEX(Raw_DATA!F:F,MATCH(Risk7_PlusY67!$D571,Raw_DATA!$A:$A,0)),"")</f>
        <v>0.87</v>
      </c>
      <c r="K571" s="209">
        <f>IFERROR(INDEX(Raw_DATA!G:G,MATCH(Risk7_PlusY67!$D571,Raw_DATA!$A:$A,0)),"")</f>
        <v>0.48</v>
      </c>
      <c r="L571" s="209">
        <f>IFERROR(INDEX(Raw_DATA!H:H,MATCH(Risk7_PlusY67!$D571,Raw_DATA!$A:$A,0)),"")</f>
        <v>275597.88</v>
      </c>
      <c r="M571" s="210">
        <f>IFERROR(INDEX(Raw_DATA!I:I,MATCH(Risk7_PlusY67!$D571,Raw_DATA!$A:$A,0)),"")</f>
        <v>1180803.5</v>
      </c>
      <c r="N571" s="206">
        <f t="shared" si="168"/>
        <v>3</v>
      </c>
      <c r="O571" s="206">
        <f t="shared" si="169"/>
        <v>0</v>
      </c>
      <c r="P571" s="206">
        <f t="shared" si="171"/>
        <v>0</v>
      </c>
      <c r="Q571" s="211" t="str">
        <f t="shared" si="172"/>
        <v/>
      </c>
      <c r="R571" s="206">
        <f t="shared" si="170"/>
        <v>3</v>
      </c>
      <c r="S571" s="212">
        <f>IFERROR(INDEX(Raw_DATA!J:J,MATCH(Risk7_PlusY67!$D571,Raw_DATA!$A:$A,0)),"")</f>
        <v>4723432.5</v>
      </c>
      <c r="T571" s="213">
        <f>IFERROR(INDEX(Raw_DATA!K:K,MATCH(Risk7_PlusY67!$D571,Raw_DATA!$A:$A,0)),"")</f>
        <v>-9405593.1699999999</v>
      </c>
      <c r="U571" s="214">
        <f t="shared" si="173"/>
        <v>1</v>
      </c>
      <c r="V571" s="214">
        <f t="shared" si="174"/>
        <v>1</v>
      </c>
      <c r="W571" s="214">
        <f>IF(OR(AND((K571&lt;0.8),(AJ571&gt;180)),AND((K571&lt;0.8),(AJ571&lt;10)),AND((K571&gt;=0.8),(AJ571&lt;10)),AND((K571&gt;=0.8),(AJ571&gt;90))),0,1)</f>
        <v>0</v>
      </c>
      <c r="X571" s="214">
        <f t="shared" si="175"/>
        <v>1</v>
      </c>
      <c r="Y571" s="214">
        <f t="shared" si="176"/>
        <v>1</v>
      </c>
      <c r="Z571" s="214">
        <f t="shared" si="177"/>
        <v>1</v>
      </c>
      <c r="AA571" s="214">
        <f t="shared" si="178"/>
        <v>0</v>
      </c>
      <c r="AB571" s="215" t="str">
        <f t="shared" si="179"/>
        <v>B</v>
      </c>
      <c r="AC571" s="215" t="str">
        <f t="shared" si="180"/>
        <v>3B</v>
      </c>
      <c r="AD571" s="216"/>
      <c r="AE571" s="216"/>
      <c r="AF571" s="434">
        <f>IFERROR(INDEX(Raw_DATA!L:L,MATCH(Risk7_PlusY67!$D571,Raw_DATA!$A:$A,0)),"")</f>
        <v>5.22</v>
      </c>
      <c r="AG571" s="434">
        <f>IFERROR(INDEX(AVGGroup!$D$5:$D$21,MATCH(Risk7_PlusY67!$H571,AVGGroup!$C$5:$C$21,0)),"")</f>
        <v>-3.55</v>
      </c>
      <c r="AH571" s="434">
        <f>IFERROR(INDEX(Raw_DATA!M:M,MATCH(Risk7_PlusY67!$D571,Raw_DATA!$A:$A,0)),"")</f>
        <v>1.86</v>
      </c>
      <c r="AI571" s="435">
        <f>IFERROR(INDEX(AVGGroup!$F$5:$F$21,MATCH(Risk7_PlusY67!$H571,AVGGroup!$C$5:$C$21,0)),"")</f>
        <v>-10.199999999999999</v>
      </c>
      <c r="AJ571" s="401">
        <f>IFERROR(INDEX(Raw_DATA!N:N,MATCH(Risk7_PlusY67!$D571,Raw_DATA!$A:$A,0)),"")</f>
        <v>302</v>
      </c>
      <c r="AK571" s="401">
        <f>IFERROR(INDEX(Raw_DATA!O:O,MATCH(Risk7_PlusY67!$D571,Raw_DATA!$A:$A,0)),"")</f>
        <v>34</v>
      </c>
      <c r="AL571" s="401">
        <f>IFERROR(INDEX(Raw_DATA!P:P,MATCH(Risk7_PlusY67!$D571,Raw_DATA!$A:$A,0)),"")</f>
        <v>53</v>
      </c>
      <c r="AM571" s="401">
        <f>IFERROR(INDEX(Raw_DATA!Q:Q,MATCH(Risk7_PlusY67!$D571,Raw_DATA!$A:$A,0)),"")</f>
        <v>104</v>
      </c>
      <c r="AN571" s="401">
        <f>IFERROR(INDEX(Raw_DATA!R:R,MATCH(Risk7_PlusY67!$D571,Raw_DATA!$A:$A,0)),"")</f>
        <v>69</v>
      </c>
      <c r="AO571" s="407"/>
      <c r="AP571" s="411" t="b">
        <f>AB571=AY571</f>
        <v>1</v>
      </c>
      <c r="AQ571" s="340">
        <f t="shared" si="181"/>
        <v>0</v>
      </c>
      <c r="AR571" s="123">
        <f t="shared" si="182"/>
        <v>1</v>
      </c>
      <c r="AS571" s="123">
        <f t="shared" si="183"/>
        <v>1</v>
      </c>
      <c r="AT571" s="123">
        <f>IF(OR(AND((K571&lt;0.8),(BE571&gt;180)),AND((K571&lt;0.8),(BE571&lt;10)),AND((K571&gt;=0.8),(BE571&lt;10)),AND((K571&gt;=0.8),(BE571&gt;90))),0,1)</f>
        <v>0</v>
      </c>
      <c r="AU571" s="123">
        <f t="shared" si="184"/>
        <v>1</v>
      </c>
      <c r="AV571" s="123">
        <f t="shared" si="185"/>
        <v>1</v>
      </c>
      <c r="AW571" s="123">
        <f t="shared" si="186"/>
        <v>1</v>
      </c>
      <c r="AX571" s="123">
        <f t="shared" si="187"/>
        <v>0</v>
      </c>
      <c r="AY571" s="416" t="str">
        <f t="shared" si="188"/>
        <v>B</v>
      </c>
      <c r="AZ571" s="416" t="str">
        <f>R571&amp;AY571</f>
        <v>3B</v>
      </c>
      <c r="BA571" s="417">
        <f>IFERROR(INDEX(Raw_DATA!L:L,MATCH(Risk7_PlusY67!$D571,Raw_DATA!$A:$A,0)),"")</f>
        <v>5.22</v>
      </c>
      <c r="BB571" s="417">
        <f>IFERROR(INDEX(AVGGroup!$H$5:$H$21,MATCH(Risk7_PlusY67!$BJ571,AVGGroup!$C$5:$C$21,0)),"")</f>
        <v>-3.54</v>
      </c>
      <c r="BC571" s="417">
        <f>IFERROR(INDEX(Raw_DATA!M:M,MATCH(Risk7_PlusY67!$D571,Raw_DATA!$A:$A,0)),"")</f>
        <v>1.86</v>
      </c>
      <c r="BD571" s="418">
        <f>IFERROR(INDEX(AVGGroup!$J$5:$J$21,MATCH(Risk7_PlusY67!$BJ571,AVGGroup!$C$5:$C$21,0)),"")</f>
        <v>-10.199999999999999</v>
      </c>
      <c r="BE571" s="407">
        <f>IFERROR(INDEX(Raw_DATA!N:N,MATCH(Risk7_PlusY67!$D571,Raw_DATA!$A:$A,0)),"")</f>
        <v>302</v>
      </c>
      <c r="BF571" s="407">
        <f>IFERROR(INDEX(Raw_DATA!O:O,MATCH(Risk7_PlusY67!$D571,Raw_DATA!$A:$A,0)),"")</f>
        <v>34</v>
      </c>
      <c r="BG571" s="407">
        <f>IFERROR(INDEX(Raw_DATA!P:P,MATCH(Risk7_PlusY67!$D571,Raw_DATA!$A:$A,0)),"")</f>
        <v>53</v>
      </c>
      <c r="BH571" s="407">
        <f>IFERROR(INDEX(Raw_DATA!Q:Q,MATCH(Risk7_PlusY67!$D571,Raw_DATA!$A:$A,0)),"")</f>
        <v>104</v>
      </c>
      <c r="BI571" s="407">
        <f>IFERROR(INDEX(Raw_DATA!R:R,MATCH(Risk7_PlusY67!$D571,Raw_DATA!$A:$A,0)),"")</f>
        <v>69</v>
      </c>
      <c r="BJ571" s="124" t="str">
        <f>INDEX('Org2567'!$BM:$BM,MATCH(Risk7_PlusY67!D571,'Org2567'!$D:$D,0))</f>
        <v>รพช.F2 P&lt;=30,000</v>
      </c>
    </row>
    <row r="572" spans="1:62" x14ac:dyDescent="0.7">
      <c r="A572" s="206">
        <f>IF(ISBLANK(D572),"",COUNTA($D$3:D572))</f>
        <v>570</v>
      </c>
      <c r="B572" s="207">
        <f>IFERROR(INDEX(ID!$E:$E,MATCH(Risk7_PlusY67!$D572,ID!$A:$A,0)),"")</f>
        <v>8</v>
      </c>
      <c r="C572" s="207" t="str">
        <f>IFERROR(INDEX(ID!$I:$I,MATCH(Risk7_PlusY67!$D572,ID!$A:$A,0)),"")</f>
        <v>อุดรธานี</v>
      </c>
      <c r="D572" s="295" t="s">
        <v>573</v>
      </c>
      <c r="E572" s="207" t="str">
        <f>IFERROR(INDEX(ID!$C:$C,MATCH(Risk7_PlusY67!$D572,ID!$A:$A,0)),"")</f>
        <v>ศรีธาตุ,รพช.</v>
      </c>
      <c r="F572" s="207" t="str">
        <f>IFERROR(INDEX(ID!$G:$G,MATCH(Risk7_PlusY67!$D572,ID!$A:$A,0)),"")</f>
        <v>รพช.</v>
      </c>
      <c r="G572" s="206">
        <f>IFERROR(INDEX(ID!$J:$J,MATCH(Risk7_PlusY67!$D572,ID!$A:$A,0)),"")</f>
        <v>30</v>
      </c>
      <c r="H572" s="208" t="str">
        <f>IFERROR(INDEX(ID!$P:$P,MATCH(Risk7_PlusY67!$D572,ID!$A:$A,0)),"")</f>
        <v>รพช.F2 P30,000-60,000</v>
      </c>
      <c r="I572" s="209">
        <f>IFERROR(INDEX(Raw_DATA!E:E,MATCH(Risk7_PlusY67!$D572,Raw_DATA!$A:$A,0)),"")</f>
        <v>1.78</v>
      </c>
      <c r="J572" s="209">
        <f>IFERROR(INDEX(Raw_DATA!F:F,MATCH(Risk7_PlusY67!$D572,Raw_DATA!$A:$A,0)),"")</f>
        <v>1.51</v>
      </c>
      <c r="K572" s="209">
        <f>IFERROR(INDEX(Raw_DATA!G:G,MATCH(Risk7_PlusY67!$D572,Raw_DATA!$A:$A,0)),"")</f>
        <v>1.1599999999999999</v>
      </c>
      <c r="L572" s="209">
        <f>IFERROR(INDEX(Raw_DATA!H:H,MATCH(Risk7_PlusY67!$D572,Raw_DATA!$A:$A,0)),"")</f>
        <v>12221590.710000001</v>
      </c>
      <c r="M572" s="210">
        <f>IFERROR(INDEX(Raw_DATA!I:I,MATCH(Risk7_PlusY67!$D572,Raw_DATA!$A:$A,0)),"")</f>
        <v>-7879378.1600000001</v>
      </c>
      <c r="N572" s="206">
        <f t="shared" si="168"/>
        <v>0</v>
      </c>
      <c r="O572" s="206">
        <f t="shared" si="169"/>
        <v>1</v>
      </c>
      <c r="P572" s="206">
        <f t="shared" si="171"/>
        <v>0</v>
      </c>
      <c r="Q572" s="211">
        <f t="shared" si="172"/>
        <v>18.600000000000001</v>
      </c>
      <c r="R572" s="206">
        <f t="shared" si="170"/>
        <v>1</v>
      </c>
      <c r="S572" s="212">
        <f>IFERROR(INDEX(Raw_DATA!J:J,MATCH(Risk7_PlusY67!$D572,Raw_DATA!$A:$A,0)),"")</f>
        <v>-2417503.54</v>
      </c>
      <c r="T572" s="213">
        <f>IFERROR(INDEX(Raw_DATA!K:K,MATCH(Risk7_PlusY67!$D572,Raw_DATA!$A:$A,0)),"")</f>
        <v>2468599.42</v>
      </c>
      <c r="U572" s="214">
        <f t="shared" si="173"/>
        <v>1</v>
      </c>
      <c r="V572" s="214">
        <f t="shared" si="174"/>
        <v>0</v>
      </c>
      <c r="W572" s="214">
        <f>IF(OR(AND((K572&lt;0.8),(AJ572&gt;180)),AND((K572&lt;0.8),(AJ572&lt;10)),AND((K572&gt;=0.8),(AJ572&lt;10)),AND((K572&gt;=0.8),(AJ572&gt;90))),0,1)</f>
        <v>1</v>
      </c>
      <c r="X572" s="214">
        <f t="shared" si="175"/>
        <v>1</v>
      </c>
      <c r="Y572" s="214">
        <f t="shared" si="176"/>
        <v>1</v>
      </c>
      <c r="Z572" s="214">
        <f t="shared" si="177"/>
        <v>0</v>
      </c>
      <c r="AA572" s="214">
        <f t="shared" si="178"/>
        <v>1</v>
      </c>
      <c r="AB572" s="215" t="str">
        <f t="shared" si="179"/>
        <v>B</v>
      </c>
      <c r="AC572" s="215" t="str">
        <f t="shared" si="180"/>
        <v>1B</v>
      </c>
      <c r="AD572" s="216"/>
      <c r="AE572" s="216"/>
      <c r="AF572" s="434">
        <f>IFERROR(INDEX(Raw_DATA!L:L,MATCH(Risk7_PlusY67!$D572,Raw_DATA!$A:$A,0)),"")</f>
        <v>-2.12</v>
      </c>
      <c r="AG572" s="434">
        <f>IFERROR(INDEX(AVGGroup!$D$5:$D$21,MATCH(Risk7_PlusY67!$H572,AVGGroup!$C$5:$C$21,0)),"")</f>
        <v>-4.37</v>
      </c>
      <c r="AH572" s="434">
        <f>IFERROR(INDEX(Raw_DATA!M:M,MATCH(Risk7_PlusY67!$D572,Raw_DATA!$A:$A,0)),"")</f>
        <v>-11.57</v>
      </c>
      <c r="AI572" s="435">
        <f>IFERROR(INDEX(AVGGroup!$F$5:$F$21,MATCH(Risk7_PlusY67!$H572,AVGGroup!$C$5:$C$21,0)),"")</f>
        <v>-9.19</v>
      </c>
      <c r="AJ572" s="401">
        <f>IFERROR(INDEX(Raw_DATA!N:N,MATCH(Risk7_PlusY67!$D572,Raw_DATA!$A:$A,0)),"")</f>
        <v>84</v>
      </c>
      <c r="AK572" s="401">
        <f>IFERROR(INDEX(Raw_DATA!O:O,MATCH(Risk7_PlusY67!$D572,Raw_DATA!$A:$A,0)),"")</f>
        <v>19</v>
      </c>
      <c r="AL572" s="401">
        <f>IFERROR(INDEX(Raw_DATA!P:P,MATCH(Risk7_PlusY67!$D572,Raw_DATA!$A:$A,0)),"")</f>
        <v>43</v>
      </c>
      <c r="AM572" s="401">
        <f>IFERROR(INDEX(Raw_DATA!Q:Q,MATCH(Risk7_PlusY67!$D572,Raw_DATA!$A:$A,0)),"")</f>
        <v>129</v>
      </c>
      <c r="AN572" s="401">
        <f>IFERROR(INDEX(Raw_DATA!R:R,MATCH(Risk7_PlusY67!$D572,Raw_DATA!$A:$A,0)),"")</f>
        <v>49</v>
      </c>
      <c r="AO572" s="407"/>
      <c r="AP572" s="411" t="b">
        <f>AB572=AY572</f>
        <v>1</v>
      </c>
      <c r="AQ572" s="340">
        <f t="shared" si="181"/>
        <v>1</v>
      </c>
      <c r="AR572" s="123">
        <f t="shared" si="182"/>
        <v>1</v>
      </c>
      <c r="AS572" s="123">
        <f t="shared" si="183"/>
        <v>0</v>
      </c>
      <c r="AT572" s="123">
        <f>IF(OR(AND((K572&lt;0.8),(BE572&gt;180)),AND((K572&lt;0.8),(BE572&lt;10)),AND((K572&gt;=0.8),(BE572&lt;10)),AND((K572&gt;=0.8),(BE572&gt;90))),0,1)</f>
        <v>1</v>
      </c>
      <c r="AU572" s="123">
        <f t="shared" si="184"/>
        <v>1</v>
      </c>
      <c r="AV572" s="123">
        <f t="shared" si="185"/>
        <v>1</v>
      </c>
      <c r="AW572" s="123">
        <f t="shared" si="186"/>
        <v>0</v>
      </c>
      <c r="AX572" s="123">
        <f t="shared" si="187"/>
        <v>1</v>
      </c>
      <c r="AY572" s="416" t="str">
        <f t="shared" si="188"/>
        <v>B</v>
      </c>
      <c r="AZ572" s="416" t="str">
        <f>R572&amp;AY572</f>
        <v>1B</v>
      </c>
      <c r="BA572" s="417">
        <f>IFERROR(INDEX(Raw_DATA!L:L,MATCH(Risk7_PlusY67!$D572,Raw_DATA!$A:$A,0)),"")</f>
        <v>-2.12</v>
      </c>
      <c r="BB572" s="417">
        <f>IFERROR(INDEX(AVGGroup!$H$5:$H$21,MATCH(Risk7_PlusY67!$BJ572,AVGGroup!$C$5:$C$21,0)),"")</f>
        <v>-3.95</v>
      </c>
      <c r="BC572" s="417">
        <f>IFERROR(INDEX(Raw_DATA!M:M,MATCH(Risk7_PlusY67!$D572,Raw_DATA!$A:$A,0)),"")</f>
        <v>-11.57</v>
      </c>
      <c r="BD572" s="418">
        <f>IFERROR(INDEX(AVGGroup!$J$5:$J$21,MATCH(Risk7_PlusY67!$BJ572,AVGGroup!$C$5:$C$21,0)),"")</f>
        <v>-8.8800000000000008</v>
      </c>
      <c r="BE572" s="407">
        <f>IFERROR(INDEX(Raw_DATA!N:N,MATCH(Risk7_PlusY67!$D572,Raw_DATA!$A:$A,0)),"")</f>
        <v>84</v>
      </c>
      <c r="BF572" s="407">
        <f>IFERROR(INDEX(Raw_DATA!O:O,MATCH(Risk7_PlusY67!$D572,Raw_DATA!$A:$A,0)),"")</f>
        <v>19</v>
      </c>
      <c r="BG572" s="407">
        <f>IFERROR(INDEX(Raw_DATA!P:P,MATCH(Risk7_PlusY67!$D572,Raw_DATA!$A:$A,0)),"")</f>
        <v>43</v>
      </c>
      <c r="BH572" s="407">
        <f>IFERROR(INDEX(Raw_DATA!Q:Q,MATCH(Risk7_PlusY67!$D572,Raw_DATA!$A:$A,0)),"")</f>
        <v>129</v>
      </c>
      <c r="BI572" s="407">
        <f>IFERROR(INDEX(Raw_DATA!R:R,MATCH(Risk7_PlusY67!$D572,Raw_DATA!$A:$A,0)),"")</f>
        <v>49</v>
      </c>
      <c r="BJ572" s="124" t="str">
        <f>INDEX('Org2567'!$BM:$BM,MATCH(Risk7_PlusY67!D572,'Org2567'!$D:$D,0))</f>
        <v>รพช.F2 P30,000-60,000</v>
      </c>
    </row>
    <row r="573" spans="1:62" x14ac:dyDescent="0.7">
      <c r="A573" s="206">
        <f>IF(ISBLANK(D573),"",COUNTA($D$3:D573))</f>
        <v>571</v>
      </c>
      <c r="B573" s="207">
        <f>IFERROR(INDEX(ID!$E:$E,MATCH(Risk7_PlusY67!$D573,ID!$A:$A,0)),"")</f>
        <v>8</v>
      </c>
      <c r="C573" s="207" t="str">
        <f>IFERROR(INDEX(ID!$I:$I,MATCH(Risk7_PlusY67!$D573,ID!$A:$A,0)),"")</f>
        <v>อุดรธานี</v>
      </c>
      <c r="D573" s="295" t="s">
        <v>574</v>
      </c>
      <c r="E573" s="207" t="str">
        <f>IFERROR(INDEX(ID!$C:$C,MATCH(Risk7_PlusY67!$D573,ID!$A:$A,0)),"")</f>
        <v>วังสามหมอ,รพช.</v>
      </c>
      <c r="F573" s="207" t="str">
        <f>IFERROR(INDEX(ID!$G:$G,MATCH(Risk7_PlusY67!$D573,ID!$A:$A,0)),"")</f>
        <v>รพช.</v>
      </c>
      <c r="G573" s="206">
        <f>IFERROR(INDEX(ID!$J:$J,MATCH(Risk7_PlusY67!$D573,ID!$A:$A,0)),"")</f>
        <v>55</v>
      </c>
      <c r="H573" s="208" t="str">
        <f>IFERROR(INDEX(ID!$P:$P,MATCH(Risk7_PlusY67!$D573,ID!$A:$A,0)),"")</f>
        <v>รพช.F1 P&lt;=50,000</v>
      </c>
      <c r="I573" s="209">
        <f>IFERROR(INDEX(Raw_DATA!E:E,MATCH(Risk7_PlusY67!$D573,Raw_DATA!$A:$A,0)),"")</f>
        <v>1.25</v>
      </c>
      <c r="J573" s="209">
        <f>IFERROR(INDEX(Raw_DATA!F:F,MATCH(Risk7_PlusY67!$D573,Raw_DATA!$A:$A,0)),"")</f>
        <v>1.07</v>
      </c>
      <c r="K573" s="209">
        <f>IFERROR(INDEX(Raw_DATA!G:G,MATCH(Risk7_PlusY67!$D573,Raw_DATA!$A:$A,0)),"")</f>
        <v>0.52</v>
      </c>
      <c r="L573" s="209">
        <f>IFERROR(INDEX(Raw_DATA!H:H,MATCH(Risk7_PlusY67!$D573,Raw_DATA!$A:$A,0)),"")</f>
        <v>9795840.2100000009</v>
      </c>
      <c r="M573" s="210">
        <f>IFERROR(INDEX(Raw_DATA!I:I,MATCH(Risk7_PlusY67!$D573,Raw_DATA!$A:$A,0)),"")</f>
        <v>-11552250.529999999</v>
      </c>
      <c r="N573" s="206">
        <f t="shared" si="168"/>
        <v>2</v>
      </c>
      <c r="O573" s="206">
        <f t="shared" si="169"/>
        <v>1</v>
      </c>
      <c r="P573" s="206">
        <f t="shared" si="171"/>
        <v>0</v>
      </c>
      <c r="Q573" s="211">
        <f t="shared" si="172"/>
        <v>10.1</v>
      </c>
      <c r="R573" s="206">
        <f t="shared" si="170"/>
        <v>3</v>
      </c>
      <c r="S573" s="212">
        <f>IFERROR(INDEX(Raw_DATA!J:J,MATCH(Risk7_PlusY67!$D573,Raw_DATA!$A:$A,0)),"")</f>
        <v>-4231685.7</v>
      </c>
      <c r="T573" s="213">
        <f>IFERROR(INDEX(Raw_DATA!K:K,MATCH(Risk7_PlusY67!$D573,Raw_DATA!$A:$A,0)),"")</f>
        <v>-19072561.649999999</v>
      </c>
      <c r="U573" s="214">
        <f t="shared" si="173"/>
        <v>1</v>
      </c>
      <c r="V573" s="214">
        <f t="shared" si="174"/>
        <v>0</v>
      </c>
      <c r="W573" s="214">
        <f>IF(OR(AND((K573&lt;0.8),(AJ573&gt;180)),AND((K573&lt;0.8),(AJ573&lt;10)),AND((K573&gt;=0.8),(AJ573&lt;10)),AND((K573&gt;=0.8),(AJ573&gt;90))),0,1)</f>
        <v>0</v>
      </c>
      <c r="X573" s="214">
        <f t="shared" si="175"/>
        <v>1</v>
      </c>
      <c r="Y573" s="214">
        <f t="shared" si="176"/>
        <v>1</v>
      </c>
      <c r="Z573" s="214">
        <f t="shared" si="177"/>
        <v>1</v>
      </c>
      <c r="AA573" s="214">
        <f t="shared" si="178"/>
        <v>1</v>
      </c>
      <c r="AB573" s="215" t="str">
        <f t="shared" si="179"/>
        <v>B</v>
      </c>
      <c r="AC573" s="215" t="str">
        <f t="shared" si="180"/>
        <v>3B</v>
      </c>
      <c r="AD573" s="216"/>
      <c r="AE573" s="216"/>
      <c r="AF573" s="434">
        <f>IFERROR(INDEX(Raw_DATA!L:L,MATCH(Risk7_PlusY67!$D573,Raw_DATA!$A:$A,0)),"")</f>
        <v>-2.34</v>
      </c>
      <c r="AG573" s="434">
        <f>IFERROR(INDEX(AVGGroup!$D$5:$D$21,MATCH(Risk7_PlusY67!$H573,AVGGroup!$C$5:$C$21,0)),"")</f>
        <v>-3.15</v>
      </c>
      <c r="AH573" s="434">
        <f>IFERROR(INDEX(Raw_DATA!M:M,MATCH(Risk7_PlusY67!$D573,Raw_DATA!$A:$A,0)),"")</f>
        <v>-11.39</v>
      </c>
      <c r="AI573" s="435">
        <f>IFERROR(INDEX(AVGGroup!$F$5:$F$21,MATCH(Risk7_PlusY67!$H573,AVGGroup!$C$5:$C$21,0)),"")</f>
        <v>-7.1</v>
      </c>
      <c r="AJ573" s="401">
        <f>IFERROR(INDEX(Raw_DATA!N:N,MATCH(Risk7_PlusY67!$D573,Raw_DATA!$A:$A,0)),"")</f>
        <v>230</v>
      </c>
      <c r="AK573" s="401">
        <f>IFERROR(INDEX(Raw_DATA!O:O,MATCH(Risk7_PlusY67!$D573,Raw_DATA!$A:$A,0)),"")</f>
        <v>34</v>
      </c>
      <c r="AL573" s="401">
        <f>IFERROR(INDEX(Raw_DATA!P:P,MATCH(Risk7_PlusY67!$D573,Raw_DATA!$A:$A,0)),"")</f>
        <v>53</v>
      </c>
      <c r="AM573" s="401">
        <f>IFERROR(INDEX(Raw_DATA!Q:Q,MATCH(Risk7_PlusY67!$D573,Raw_DATA!$A:$A,0)),"")</f>
        <v>101</v>
      </c>
      <c r="AN573" s="401">
        <f>IFERROR(INDEX(Raw_DATA!R:R,MATCH(Risk7_PlusY67!$D573,Raw_DATA!$A:$A,0)),"")</f>
        <v>44</v>
      </c>
      <c r="AO573" s="407"/>
      <c r="AP573" s="411" t="b">
        <f>AB573=AY573</f>
        <v>1</v>
      </c>
      <c r="AQ573" s="340">
        <f t="shared" si="181"/>
        <v>1</v>
      </c>
      <c r="AR573" s="123">
        <f t="shared" si="182"/>
        <v>1</v>
      </c>
      <c r="AS573" s="123">
        <f t="shared" si="183"/>
        <v>0</v>
      </c>
      <c r="AT573" s="123">
        <f>IF(OR(AND((K573&lt;0.8),(BE573&gt;180)),AND((K573&lt;0.8),(BE573&lt;10)),AND((K573&gt;=0.8),(BE573&lt;10)),AND((K573&gt;=0.8),(BE573&gt;90))),0,1)</f>
        <v>0</v>
      </c>
      <c r="AU573" s="123">
        <f t="shared" si="184"/>
        <v>1</v>
      </c>
      <c r="AV573" s="123">
        <f t="shared" si="185"/>
        <v>1</v>
      </c>
      <c r="AW573" s="123">
        <f t="shared" si="186"/>
        <v>1</v>
      </c>
      <c r="AX573" s="123">
        <f t="shared" si="187"/>
        <v>1</v>
      </c>
      <c r="AY573" s="416" t="str">
        <f t="shared" si="188"/>
        <v>B</v>
      </c>
      <c r="AZ573" s="416" t="str">
        <f>R573&amp;AY573</f>
        <v>3B</v>
      </c>
      <c r="BA573" s="417">
        <f>IFERROR(INDEX(Raw_DATA!L:L,MATCH(Risk7_PlusY67!$D573,Raw_DATA!$A:$A,0)),"")</f>
        <v>-2.34</v>
      </c>
      <c r="BB573" s="417">
        <f>IFERROR(INDEX(AVGGroup!$H$5:$H$21,MATCH(Risk7_PlusY67!$BJ573,AVGGroup!$C$5:$C$21,0)),"")</f>
        <v>-3.15</v>
      </c>
      <c r="BC573" s="417">
        <f>IFERROR(INDEX(Raw_DATA!M:M,MATCH(Risk7_PlusY67!$D573,Raw_DATA!$A:$A,0)),"")</f>
        <v>-11.39</v>
      </c>
      <c r="BD573" s="418">
        <f>IFERROR(INDEX(AVGGroup!$J$5:$J$21,MATCH(Risk7_PlusY67!$BJ573,AVGGroup!$C$5:$C$21,0)),"")</f>
        <v>-7.1</v>
      </c>
      <c r="BE573" s="407">
        <f>IFERROR(INDEX(Raw_DATA!N:N,MATCH(Risk7_PlusY67!$D573,Raw_DATA!$A:$A,0)),"")</f>
        <v>230</v>
      </c>
      <c r="BF573" s="407">
        <f>IFERROR(INDEX(Raw_DATA!O:O,MATCH(Risk7_PlusY67!$D573,Raw_DATA!$A:$A,0)),"")</f>
        <v>34</v>
      </c>
      <c r="BG573" s="407">
        <f>IFERROR(INDEX(Raw_DATA!P:P,MATCH(Risk7_PlusY67!$D573,Raw_DATA!$A:$A,0)),"")</f>
        <v>53</v>
      </c>
      <c r="BH573" s="407">
        <f>IFERROR(INDEX(Raw_DATA!Q:Q,MATCH(Risk7_PlusY67!$D573,Raw_DATA!$A:$A,0)),"")</f>
        <v>101</v>
      </c>
      <c r="BI573" s="407">
        <f>IFERROR(INDEX(Raw_DATA!R:R,MATCH(Risk7_PlusY67!$D573,Raw_DATA!$A:$A,0)),"")</f>
        <v>44</v>
      </c>
      <c r="BJ573" s="124" t="str">
        <f>INDEX('Org2567'!$BM:$BM,MATCH(Risk7_PlusY67!D573,'Org2567'!$D:$D,0))</f>
        <v>รพช.F1 P&lt;=50,000</v>
      </c>
    </row>
    <row r="574" spans="1:62" x14ac:dyDescent="0.7">
      <c r="A574" s="206">
        <f>IF(ISBLANK(D574),"",COUNTA($D$3:D574))</f>
        <v>572</v>
      </c>
      <c r="B574" s="207">
        <f>IFERROR(INDEX(ID!$E:$E,MATCH(Risk7_PlusY67!$D574,ID!$A:$A,0)),"")</f>
        <v>8</v>
      </c>
      <c r="C574" s="207" t="str">
        <f>IFERROR(INDEX(ID!$I:$I,MATCH(Risk7_PlusY67!$D574,ID!$A:$A,0)),"")</f>
        <v>อุดรธานี</v>
      </c>
      <c r="D574" s="295" t="s">
        <v>575</v>
      </c>
      <c r="E574" s="207" t="str">
        <f>IFERROR(INDEX(ID!$C:$C,MATCH(Risk7_PlusY67!$D574,ID!$A:$A,0)),"")</f>
        <v>บ้านผือ,รพช.</v>
      </c>
      <c r="F574" s="207" t="str">
        <f>IFERROR(INDEX(ID!$G:$G,MATCH(Risk7_PlusY67!$D574,ID!$A:$A,0)),"")</f>
        <v>รพช.</v>
      </c>
      <c r="G574" s="206">
        <f>IFERROR(INDEX(ID!$J:$J,MATCH(Risk7_PlusY67!$D574,ID!$A:$A,0)),"")</f>
        <v>126</v>
      </c>
      <c r="H574" s="208" t="str">
        <f>IFERROR(INDEX(ID!$P:$P,MATCH(Risk7_PlusY67!$D574,ID!$A:$A,0)),"")</f>
        <v>รพช.M2 B&gt;100</v>
      </c>
      <c r="I574" s="209">
        <f>IFERROR(INDEX(Raw_DATA!E:E,MATCH(Risk7_PlusY67!$D574,Raw_DATA!$A:$A,0)),"")</f>
        <v>1</v>
      </c>
      <c r="J574" s="209">
        <f>IFERROR(INDEX(Raw_DATA!F:F,MATCH(Risk7_PlusY67!$D574,Raw_DATA!$A:$A,0)),"")</f>
        <v>0.87</v>
      </c>
      <c r="K574" s="209">
        <f>IFERROR(INDEX(Raw_DATA!G:G,MATCH(Risk7_PlusY67!$D574,Raw_DATA!$A:$A,0)),"")</f>
        <v>0.6</v>
      </c>
      <c r="L574" s="209">
        <f>IFERROR(INDEX(Raw_DATA!H:H,MATCH(Risk7_PlusY67!$D574,Raw_DATA!$A:$A,0)),"")</f>
        <v>168073.78</v>
      </c>
      <c r="M574" s="210">
        <f>IFERROR(INDEX(Raw_DATA!I:I,MATCH(Risk7_PlusY67!$D574,Raw_DATA!$A:$A,0)),"")</f>
        <v>-23187916.629999999</v>
      </c>
      <c r="N574" s="206">
        <f t="shared" si="168"/>
        <v>3</v>
      </c>
      <c r="O574" s="206">
        <f t="shared" si="169"/>
        <v>1</v>
      </c>
      <c r="P574" s="206">
        <f t="shared" si="171"/>
        <v>2</v>
      </c>
      <c r="Q574" s="211">
        <f t="shared" si="172"/>
        <v>0</v>
      </c>
      <c r="R574" s="206">
        <f t="shared" si="170"/>
        <v>6</v>
      </c>
      <c r="S574" s="212">
        <f>IFERROR(INDEX(Raw_DATA!J:J,MATCH(Risk7_PlusY67!$D574,Raw_DATA!$A:$A,0)),"")</f>
        <v>-86855.72</v>
      </c>
      <c r="T574" s="213">
        <f>IFERROR(INDEX(Raw_DATA!K:K,MATCH(Risk7_PlusY67!$D574,Raw_DATA!$A:$A,0)),"")</f>
        <v>-39166198.380000003</v>
      </c>
      <c r="U574" s="214">
        <f t="shared" si="173"/>
        <v>1</v>
      </c>
      <c r="V574" s="214">
        <f t="shared" si="174"/>
        <v>0</v>
      </c>
      <c r="W574" s="214">
        <f>IF(OR(AND((K574&lt;0.8),(AJ574&gt;180)),AND((K574&lt;0.8),(AJ574&lt;10)),AND((K574&gt;=0.8),(AJ574&lt;10)),AND((K574&gt;=0.8),(AJ574&gt;90))),0,1)</f>
        <v>0</v>
      </c>
      <c r="X574" s="214">
        <f t="shared" si="175"/>
        <v>1</v>
      </c>
      <c r="Y574" s="214">
        <f t="shared" si="176"/>
        <v>1</v>
      </c>
      <c r="Z574" s="214">
        <f t="shared" si="177"/>
        <v>1</v>
      </c>
      <c r="AA574" s="214">
        <f t="shared" si="178"/>
        <v>0</v>
      </c>
      <c r="AB574" s="215" t="str">
        <f t="shared" si="179"/>
        <v>B-</v>
      </c>
      <c r="AC574" s="215" t="str">
        <f t="shared" si="180"/>
        <v>6B-</v>
      </c>
      <c r="AD574" s="216"/>
      <c r="AE574" s="216"/>
      <c r="AF574" s="434">
        <f>IFERROR(INDEX(Raw_DATA!L:L,MATCH(Risk7_PlusY67!$D574,Raw_DATA!$A:$A,0)),"")</f>
        <v>-0.03</v>
      </c>
      <c r="AG574" s="434">
        <f>IFERROR(INDEX(AVGGroup!$D$5:$D$21,MATCH(Risk7_PlusY67!$H574,AVGGroup!$C$5:$C$21,0)),"")</f>
        <v>-2.2400000000000002</v>
      </c>
      <c r="AH574" s="434">
        <f>IFERROR(INDEX(Raw_DATA!M:M,MATCH(Risk7_PlusY67!$D574,Raw_DATA!$A:$A,0)),"")</f>
        <v>-7.88</v>
      </c>
      <c r="AI574" s="435">
        <f>IFERROR(INDEX(AVGGroup!$F$5:$F$21,MATCH(Risk7_PlusY67!$H574,AVGGroup!$C$5:$C$21,0)),"")</f>
        <v>-7.61</v>
      </c>
      <c r="AJ574" s="401">
        <f>IFERROR(INDEX(Raw_DATA!N:N,MATCH(Risk7_PlusY67!$D574,Raw_DATA!$A:$A,0)),"")</f>
        <v>263</v>
      </c>
      <c r="AK574" s="401">
        <f>IFERROR(INDEX(Raw_DATA!O:O,MATCH(Risk7_PlusY67!$D574,Raw_DATA!$A:$A,0)),"")</f>
        <v>28</v>
      </c>
      <c r="AL574" s="401">
        <f>IFERROR(INDEX(Raw_DATA!P:P,MATCH(Risk7_PlusY67!$D574,Raw_DATA!$A:$A,0)),"")</f>
        <v>44</v>
      </c>
      <c r="AM574" s="401">
        <f>IFERROR(INDEX(Raw_DATA!Q:Q,MATCH(Risk7_PlusY67!$D574,Raw_DATA!$A:$A,0)),"")</f>
        <v>97</v>
      </c>
      <c r="AN574" s="401">
        <f>IFERROR(INDEX(Raw_DATA!R:R,MATCH(Risk7_PlusY67!$D574,Raw_DATA!$A:$A,0)),"")</f>
        <v>68</v>
      </c>
      <c r="AO574" s="407"/>
      <c r="AP574" s="411" t="b">
        <f>AB574=AY574</f>
        <v>1</v>
      </c>
      <c r="AQ574" s="340">
        <f t="shared" si="181"/>
        <v>1</v>
      </c>
      <c r="AR574" s="123">
        <f t="shared" si="182"/>
        <v>1</v>
      </c>
      <c r="AS574" s="123">
        <f t="shared" si="183"/>
        <v>0</v>
      </c>
      <c r="AT574" s="123">
        <f>IF(OR(AND((K574&lt;0.8),(BE574&gt;180)),AND((K574&lt;0.8),(BE574&lt;10)),AND((K574&gt;=0.8),(BE574&lt;10)),AND((K574&gt;=0.8),(BE574&gt;90))),0,1)</f>
        <v>0</v>
      </c>
      <c r="AU574" s="123">
        <f t="shared" si="184"/>
        <v>1</v>
      </c>
      <c r="AV574" s="123">
        <f t="shared" si="185"/>
        <v>1</v>
      </c>
      <c r="AW574" s="123">
        <f t="shared" si="186"/>
        <v>1</v>
      </c>
      <c r="AX574" s="123">
        <f t="shared" si="187"/>
        <v>0</v>
      </c>
      <c r="AY574" s="416" t="str">
        <f t="shared" si="188"/>
        <v>B-</v>
      </c>
      <c r="AZ574" s="416" t="str">
        <f>R574&amp;AY574</f>
        <v>6B-</v>
      </c>
      <c r="BA574" s="417">
        <f>IFERROR(INDEX(Raw_DATA!L:L,MATCH(Risk7_PlusY67!$D574,Raw_DATA!$A:$A,0)),"")</f>
        <v>-0.03</v>
      </c>
      <c r="BB574" s="417">
        <f>IFERROR(INDEX(AVGGroup!$H$5:$H$21,MATCH(Risk7_PlusY67!$BJ574,AVGGroup!$C$5:$C$21,0)),"")</f>
        <v>-2.25</v>
      </c>
      <c r="BC574" s="417">
        <f>IFERROR(INDEX(Raw_DATA!M:M,MATCH(Risk7_PlusY67!$D574,Raw_DATA!$A:$A,0)),"")</f>
        <v>-7.88</v>
      </c>
      <c r="BD574" s="418">
        <f>IFERROR(INDEX(AVGGroup!$J$5:$J$21,MATCH(Risk7_PlusY67!$BJ574,AVGGroup!$C$5:$C$21,0)),"")</f>
        <v>-7.61</v>
      </c>
      <c r="BE574" s="407">
        <f>IFERROR(INDEX(Raw_DATA!N:N,MATCH(Risk7_PlusY67!$D574,Raw_DATA!$A:$A,0)),"")</f>
        <v>263</v>
      </c>
      <c r="BF574" s="407">
        <f>IFERROR(INDEX(Raw_DATA!O:O,MATCH(Risk7_PlusY67!$D574,Raw_DATA!$A:$A,0)),"")</f>
        <v>28</v>
      </c>
      <c r="BG574" s="407">
        <f>IFERROR(INDEX(Raw_DATA!P:P,MATCH(Risk7_PlusY67!$D574,Raw_DATA!$A:$A,0)),"")</f>
        <v>44</v>
      </c>
      <c r="BH574" s="407">
        <f>IFERROR(INDEX(Raw_DATA!Q:Q,MATCH(Risk7_PlusY67!$D574,Raw_DATA!$A:$A,0)),"")</f>
        <v>97</v>
      </c>
      <c r="BI574" s="407">
        <f>IFERROR(INDEX(Raw_DATA!R:R,MATCH(Risk7_PlusY67!$D574,Raw_DATA!$A:$A,0)),"")</f>
        <v>68</v>
      </c>
      <c r="BJ574" s="124" t="str">
        <f>INDEX('Org2567'!$BM:$BM,MATCH(Risk7_PlusY67!D574,'Org2567'!$D:$D,0))</f>
        <v>รพช.M2 B&gt;100</v>
      </c>
    </row>
    <row r="575" spans="1:62" x14ac:dyDescent="0.7">
      <c r="A575" s="206">
        <f>IF(ISBLANK(D575),"",COUNTA($D$3:D575))</f>
        <v>573</v>
      </c>
      <c r="B575" s="207">
        <f>IFERROR(INDEX(ID!$E:$E,MATCH(Risk7_PlusY67!$D575,ID!$A:$A,0)),"")</f>
        <v>8</v>
      </c>
      <c r="C575" s="207" t="str">
        <f>IFERROR(INDEX(ID!$I:$I,MATCH(Risk7_PlusY67!$D575,ID!$A:$A,0)),"")</f>
        <v>อุดรธานี</v>
      </c>
      <c r="D575" s="295" t="s">
        <v>576</v>
      </c>
      <c r="E575" s="207" t="str">
        <f>IFERROR(INDEX(ID!$C:$C,MATCH(Risk7_PlusY67!$D575,ID!$A:$A,0)),"")</f>
        <v>น้ำโสม,รพช.</v>
      </c>
      <c r="F575" s="207" t="str">
        <f>IFERROR(INDEX(ID!$G:$G,MATCH(Risk7_PlusY67!$D575,ID!$A:$A,0)),"")</f>
        <v>รพช.</v>
      </c>
      <c r="G575" s="206">
        <f>IFERROR(INDEX(ID!$J:$J,MATCH(Risk7_PlusY67!$D575,ID!$A:$A,0)),"")</f>
        <v>60</v>
      </c>
      <c r="H575" s="208" t="str">
        <f>IFERROR(INDEX(ID!$P:$P,MATCH(Risk7_PlusY67!$D575,ID!$A:$A,0)),"")</f>
        <v>รพช.F2 P30,000-60,000</v>
      </c>
      <c r="I575" s="209">
        <f>IFERROR(INDEX(Raw_DATA!E:E,MATCH(Risk7_PlusY67!$D575,Raw_DATA!$A:$A,0)),"")</f>
        <v>2.17</v>
      </c>
      <c r="J575" s="209">
        <f>IFERROR(INDEX(Raw_DATA!F:F,MATCH(Risk7_PlusY67!$D575,Raw_DATA!$A:$A,0)),"")</f>
        <v>2.0499999999999998</v>
      </c>
      <c r="K575" s="209">
        <f>IFERROR(INDEX(Raw_DATA!G:G,MATCH(Risk7_PlusY67!$D575,Raw_DATA!$A:$A,0)),"")</f>
        <v>1.73</v>
      </c>
      <c r="L575" s="209">
        <f>IFERROR(INDEX(Raw_DATA!H:H,MATCH(Risk7_PlusY67!$D575,Raw_DATA!$A:$A,0)),"")</f>
        <v>37834670.079999998</v>
      </c>
      <c r="M575" s="210">
        <f>IFERROR(INDEX(Raw_DATA!I:I,MATCH(Risk7_PlusY67!$D575,Raw_DATA!$A:$A,0)),"")</f>
        <v>-11184191</v>
      </c>
      <c r="N575" s="206">
        <f t="shared" si="168"/>
        <v>0</v>
      </c>
      <c r="O575" s="206">
        <f t="shared" si="169"/>
        <v>1</v>
      </c>
      <c r="P575" s="206">
        <f t="shared" si="171"/>
        <v>0</v>
      </c>
      <c r="Q575" s="211">
        <f t="shared" si="172"/>
        <v>40.5</v>
      </c>
      <c r="R575" s="206">
        <f t="shared" si="170"/>
        <v>1</v>
      </c>
      <c r="S575" s="212">
        <f>IFERROR(INDEX(Raw_DATA!J:J,MATCH(Risk7_PlusY67!$D575,Raw_DATA!$A:$A,0)),"")</f>
        <v>-6096380.1399999997</v>
      </c>
      <c r="T575" s="213">
        <f>IFERROR(INDEX(Raw_DATA!K:K,MATCH(Risk7_PlusY67!$D575,Raw_DATA!$A:$A,0)),"")</f>
        <v>23389994.82</v>
      </c>
      <c r="U575" s="214">
        <f t="shared" si="173"/>
        <v>1</v>
      </c>
      <c r="V575" s="214">
        <f t="shared" si="174"/>
        <v>0</v>
      </c>
      <c r="W575" s="214">
        <f>IF(OR(AND((K575&lt;0.8),(AJ575&gt;180)),AND((K575&lt;0.8),(AJ575&lt;10)),AND((K575&gt;=0.8),(AJ575&lt;10)),AND((K575&gt;=0.8),(AJ575&gt;90))),0,1)</f>
        <v>0</v>
      </c>
      <c r="X575" s="214">
        <f t="shared" si="175"/>
        <v>1</v>
      </c>
      <c r="Y575" s="214">
        <f t="shared" si="176"/>
        <v>0</v>
      </c>
      <c r="Z575" s="214">
        <f t="shared" si="177"/>
        <v>1</v>
      </c>
      <c r="AA575" s="214">
        <f t="shared" si="178"/>
        <v>1</v>
      </c>
      <c r="AB575" s="215" t="str">
        <f t="shared" si="179"/>
        <v>B-</v>
      </c>
      <c r="AC575" s="215" t="str">
        <f t="shared" si="180"/>
        <v>1B-</v>
      </c>
      <c r="AD575" s="216"/>
      <c r="AE575" s="216"/>
      <c r="AF575" s="434">
        <f>IFERROR(INDEX(Raw_DATA!L:L,MATCH(Risk7_PlusY67!$D575,Raw_DATA!$A:$A,0)),"")</f>
        <v>-3.92</v>
      </c>
      <c r="AG575" s="434">
        <f>IFERROR(INDEX(AVGGroup!$D$5:$D$21,MATCH(Risk7_PlusY67!$H575,AVGGroup!$C$5:$C$21,0)),"")</f>
        <v>-4.37</v>
      </c>
      <c r="AH575" s="434">
        <f>IFERROR(INDEX(Raw_DATA!M:M,MATCH(Risk7_PlusY67!$D575,Raw_DATA!$A:$A,0)),"")</f>
        <v>-9.64</v>
      </c>
      <c r="AI575" s="435">
        <f>IFERROR(INDEX(AVGGroup!$F$5:$F$21,MATCH(Risk7_PlusY67!$H575,AVGGroup!$C$5:$C$21,0)),"")</f>
        <v>-9.19</v>
      </c>
      <c r="AJ575" s="401">
        <f>IFERROR(INDEX(Raw_DATA!N:N,MATCH(Risk7_PlusY67!$D575,Raw_DATA!$A:$A,0)),"")</f>
        <v>210</v>
      </c>
      <c r="AK575" s="401">
        <f>IFERROR(INDEX(Raw_DATA!O:O,MATCH(Risk7_PlusY67!$D575,Raw_DATA!$A:$A,0)),"")</f>
        <v>37</v>
      </c>
      <c r="AL575" s="401">
        <f>IFERROR(INDEX(Raw_DATA!P:P,MATCH(Risk7_PlusY67!$D575,Raw_DATA!$A:$A,0)),"")</f>
        <v>85</v>
      </c>
      <c r="AM575" s="401">
        <f>IFERROR(INDEX(Raw_DATA!Q:Q,MATCH(Risk7_PlusY67!$D575,Raw_DATA!$A:$A,0)),"")</f>
        <v>100</v>
      </c>
      <c r="AN575" s="401">
        <f>IFERROR(INDEX(Raw_DATA!R:R,MATCH(Risk7_PlusY67!$D575,Raw_DATA!$A:$A,0)),"")</f>
        <v>56</v>
      </c>
      <c r="AO575" s="407"/>
      <c r="AP575" s="411" t="b">
        <f>AB575=AY575</f>
        <v>1</v>
      </c>
      <c r="AQ575" s="340">
        <f t="shared" si="181"/>
        <v>1</v>
      </c>
      <c r="AR575" s="123">
        <f t="shared" si="182"/>
        <v>1</v>
      </c>
      <c r="AS575" s="123">
        <f t="shared" si="183"/>
        <v>0</v>
      </c>
      <c r="AT575" s="123">
        <f>IF(OR(AND((K575&lt;0.8),(BE575&gt;180)),AND((K575&lt;0.8),(BE575&lt;10)),AND((K575&gt;=0.8),(BE575&lt;10)),AND((K575&gt;=0.8),(BE575&gt;90))),0,1)</f>
        <v>0</v>
      </c>
      <c r="AU575" s="123">
        <f t="shared" si="184"/>
        <v>1</v>
      </c>
      <c r="AV575" s="123">
        <f t="shared" si="185"/>
        <v>0</v>
      </c>
      <c r="AW575" s="123">
        <f t="shared" si="186"/>
        <v>1</v>
      </c>
      <c r="AX575" s="123">
        <f t="shared" si="187"/>
        <v>1</v>
      </c>
      <c r="AY575" s="416" t="str">
        <f t="shared" si="188"/>
        <v>B-</v>
      </c>
      <c r="AZ575" s="416" t="str">
        <f>R575&amp;AY575</f>
        <v>1B-</v>
      </c>
      <c r="BA575" s="417">
        <f>IFERROR(INDEX(Raw_DATA!L:L,MATCH(Risk7_PlusY67!$D575,Raw_DATA!$A:$A,0)),"")</f>
        <v>-3.92</v>
      </c>
      <c r="BB575" s="417">
        <f>IFERROR(INDEX(AVGGroup!$H$5:$H$21,MATCH(Risk7_PlusY67!$BJ575,AVGGroup!$C$5:$C$21,0)),"")</f>
        <v>-3.95</v>
      </c>
      <c r="BC575" s="417">
        <f>IFERROR(INDEX(Raw_DATA!M:M,MATCH(Risk7_PlusY67!$D575,Raw_DATA!$A:$A,0)),"")</f>
        <v>-9.64</v>
      </c>
      <c r="BD575" s="418">
        <f>IFERROR(INDEX(AVGGroup!$J$5:$J$21,MATCH(Risk7_PlusY67!$BJ575,AVGGroup!$C$5:$C$21,0)),"")</f>
        <v>-8.8800000000000008</v>
      </c>
      <c r="BE575" s="407">
        <f>IFERROR(INDEX(Raw_DATA!N:N,MATCH(Risk7_PlusY67!$D575,Raw_DATA!$A:$A,0)),"")</f>
        <v>210</v>
      </c>
      <c r="BF575" s="407">
        <f>IFERROR(INDEX(Raw_DATA!O:O,MATCH(Risk7_PlusY67!$D575,Raw_DATA!$A:$A,0)),"")</f>
        <v>37</v>
      </c>
      <c r="BG575" s="407">
        <f>IFERROR(INDEX(Raw_DATA!P:P,MATCH(Risk7_PlusY67!$D575,Raw_DATA!$A:$A,0)),"")</f>
        <v>85</v>
      </c>
      <c r="BH575" s="407">
        <f>IFERROR(INDEX(Raw_DATA!Q:Q,MATCH(Risk7_PlusY67!$D575,Raw_DATA!$A:$A,0)),"")</f>
        <v>100</v>
      </c>
      <c r="BI575" s="407">
        <f>IFERROR(INDEX(Raw_DATA!R:R,MATCH(Risk7_PlusY67!$D575,Raw_DATA!$A:$A,0)),"")</f>
        <v>56</v>
      </c>
      <c r="BJ575" s="124" t="str">
        <f>INDEX('Org2567'!$BM:$BM,MATCH(Risk7_PlusY67!D575,'Org2567'!$D:$D,0))</f>
        <v>รพช.F2 P30,000-60,000</v>
      </c>
    </row>
    <row r="576" spans="1:62" x14ac:dyDescent="0.7">
      <c r="A576" s="206">
        <f>IF(ISBLANK(D576),"",COUNTA($D$3:D576))</f>
        <v>574</v>
      </c>
      <c r="B576" s="207">
        <f>IFERROR(INDEX(ID!$E:$E,MATCH(Risk7_PlusY67!$D576,ID!$A:$A,0)),"")</f>
        <v>8</v>
      </c>
      <c r="C576" s="207" t="str">
        <f>IFERROR(INDEX(ID!$I:$I,MATCH(Risk7_PlusY67!$D576,ID!$A:$A,0)),"")</f>
        <v>อุดรธานี</v>
      </c>
      <c r="D576" s="295" t="s">
        <v>577</v>
      </c>
      <c r="E576" s="207" t="str">
        <f>IFERROR(INDEX(ID!$C:$C,MATCH(Risk7_PlusY67!$D576,ID!$A:$A,0)),"")</f>
        <v>เพ็ญ,รพช.</v>
      </c>
      <c r="F576" s="207" t="str">
        <f>IFERROR(INDEX(ID!$G:$G,MATCH(Risk7_PlusY67!$D576,ID!$A:$A,0)),"")</f>
        <v>รพช.</v>
      </c>
      <c r="G576" s="206">
        <f>IFERROR(INDEX(ID!$J:$J,MATCH(Risk7_PlusY67!$D576,ID!$A:$A,0)),"")</f>
        <v>114</v>
      </c>
      <c r="H576" s="208" t="str">
        <f>IFERROR(INDEX(ID!$P:$P,MATCH(Risk7_PlusY67!$D576,ID!$A:$A,0)),"")</f>
        <v>รพช.M2 B&gt;100</v>
      </c>
      <c r="I576" s="209">
        <f>IFERROR(INDEX(Raw_DATA!E:E,MATCH(Risk7_PlusY67!$D576,Raw_DATA!$A:$A,0)),"")</f>
        <v>1.2</v>
      </c>
      <c r="J576" s="209">
        <f>IFERROR(INDEX(Raw_DATA!F:F,MATCH(Risk7_PlusY67!$D576,Raw_DATA!$A:$A,0)),"")</f>
        <v>1.01</v>
      </c>
      <c r="K576" s="209">
        <f>IFERROR(INDEX(Raw_DATA!G:G,MATCH(Risk7_PlusY67!$D576,Raw_DATA!$A:$A,0)),"")</f>
        <v>0.68</v>
      </c>
      <c r="L576" s="209">
        <f>IFERROR(INDEX(Raw_DATA!H:H,MATCH(Risk7_PlusY67!$D576,Raw_DATA!$A:$A,0)),"")</f>
        <v>10675613.33</v>
      </c>
      <c r="M576" s="210">
        <f>IFERROR(INDEX(Raw_DATA!I:I,MATCH(Risk7_PlusY67!$D576,Raw_DATA!$A:$A,0)),"")</f>
        <v>-23107528.489999998</v>
      </c>
      <c r="N576" s="206">
        <f t="shared" ref="N576:N639" si="189">(IF(I576&lt;1.5,1,0))+(IF(J576&lt;1,1,0))+(IF(K576&lt;0.8,1,0))</f>
        <v>2</v>
      </c>
      <c r="O576" s="206">
        <f t="shared" ref="O576:O639" si="190">IF(M576&lt;0,1,0)+IF(L576&lt;0,1,0)</f>
        <v>1</v>
      </c>
      <c r="P576" s="206">
        <f t="shared" si="171"/>
        <v>1</v>
      </c>
      <c r="Q576" s="211">
        <f t="shared" si="172"/>
        <v>5.5</v>
      </c>
      <c r="R576" s="206">
        <f t="shared" ref="R576:R639" si="191">+N576+O576+P576</f>
        <v>4</v>
      </c>
      <c r="S576" s="212">
        <f>IFERROR(INDEX(Raw_DATA!J:J,MATCH(Risk7_PlusY67!$D576,Raw_DATA!$A:$A,0)),"")</f>
        <v>-8611584.5199999996</v>
      </c>
      <c r="T576" s="213">
        <f>IFERROR(INDEX(Raw_DATA!K:K,MATCH(Risk7_PlusY67!$D576,Raw_DATA!$A:$A,0)),"")</f>
        <v>-17060876.829999998</v>
      </c>
      <c r="U576" s="214">
        <f t="shared" si="173"/>
        <v>0</v>
      </c>
      <c r="V576" s="214">
        <f t="shared" si="174"/>
        <v>0</v>
      </c>
      <c r="W576" s="214">
        <f>IF(OR(AND((K576&lt;0.8),(AJ576&gt;180)),AND((K576&lt;0.8),(AJ576&lt;10)),AND((K576&gt;=0.8),(AJ576&lt;10)),AND((K576&gt;=0.8),(AJ576&gt;90))),0,1)</f>
        <v>1</v>
      </c>
      <c r="X576" s="214">
        <f t="shared" si="175"/>
        <v>1</v>
      </c>
      <c r="Y576" s="214">
        <f t="shared" si="176"/>
        <v>1</v>
      </c>
      <c r="Z576" s="214">
        <f t="shared" si="177"/>
        <v>1</v>
      </c>
      <c r="AA576" s="214">
        <f t="shared" si="178"/>
        <v>0</v>
      </c>
      <c r="AB576" s="215" t="str">
        <f t="shared" si="179"/>
        <v>B-</v>
      </c>
      <c r="AC576" s="215" t="str">
        <f t="shared" si="180"/>
        <v>4B-</v>
      </c>
      <c r="AD576" s="216"/>
      <c r="AE576" s="216"/>
      <c r="AF576" s="434">
        <f>IFERROR(INDEX(Raw_DATA!L:L,MATCH(Risk7_PlusY67!$D576,Raw_DATA!$A:$A,0)),"")</f>
        <v>-3.38</v>
      </c>
      <c r="AG576" s="434">
        <f>IFERROR(INDEX(AVGGroup!$D$5:$D$21,MATCH(Risk7_PlusY67!$H576,AVGGroup!$C$5:$C$21,0)),"")</f>
        <v>-2.2400000000000002</v>
      </c>
      <c r="AH576" s="434">
        <f>IFERROR(INDEX(Raw_DATA!M:M,MATCH(Risk7_PlusY67!$D576,Raw_DATA!$A:$A,0)),"")</f>
        <v>-10.44</v>
      </c>
      <c r="AI576" s="435">
        <f>IFERROR(INDEX(AVGGroup!$F$5:$F$21,MATCH(Risk7_PlusY67!$H576,AVGGroup!$C$5:$C$21,0)),"")</f>
        <v>-7.61</v>
      </c>
      <c r="AJ576" s="401">
        <f>IFERROR(INDEX(Raw_DATA!N:N,MATCH(Risk7_PlusY67!$D576,Raw_DATA!$A:$A,0)),"")</f>
        <v>154</v>
      </c>
      <c r="AK576" s="401">
        <f>IFERROR(INDEX(Raw_DATA!O:O,MATCH(Risk7_PlusY67!$D576,Raw_DATA!$A:$A,0)),"")</f>
        <v>33</v>
      </c>
      <c r="AL576" s="401">
        <f>IFERROR(INDEX(Raw_DATA!P:P,MATCH(Risk7_PlusY67!$D576,Raw_DATA!$A:$A,0)),"")</f>
        <v>57</v>
      </c>
      <c r="AM576" s="401">
        <f>IFERROR(INDEX(Raw_DATA!Q:Q,MATCH(Risk7_PlusY67!$D576,Raw_DATA!$A:$A,0)),"")</f>
        <v>103</v>
      </c>
      <c r="AN576" s="401">
        <f>IFERROR(INDEX(Raw_DATA!R:R,MATCH(Risk7_PlusY67!$D576,Raw_DATA!$A:$A,0)),"")</f>
        <v>61</v>
      </c>
      <c r="AO576" s="407"/>
      <c r="AP576" s="411" t="b">
        <f>AB576=AY576</f>
        <v>1</v>
      </c>
      <c r="AQ576" s="340">
        <f t="shared" si="181"/>
        <v>1</v>
      </c>
      <c r="AR576" s="123">
        <f t="shared" si="182"/>
        <v>0</v>
      </c>
      <c r="AS576" s="123">
        <f t="shared" si="183"/>
        <v>0</v>
      </c>
      <c r="AT576" s="123">
        <f>IF(OR(AND((K576&lt;0.8),(BE576&gt;180)),AND((K576&lt;0.8),(BE576&lt;10)),AND((K576&gt;=0.8),(BE576&lt;10)),AND((K576&gt;=0.8),(BE576&gt;90))),0,1)</f>
        <v>1</v>
      </c>
      <c r="AU576" s="123">
        <f t="shared" si="184"/>
        <v>1</v>
      </c>
      <c r="AV576" s="123">
        <f t="shared" si="185"/>
        <v>1</v>
      </c>
      <c r="AW576" s="123">
        <f t="shared" si="186"/>
        <v>1</v>
      </c>
      <c r="AX576" s="123">
        <f t="shared" si="187"/>
        <v>0</v>
      </c>
      <c r="AY576" s="416" t="str">
        <f t="shared" si="188"/>
        <v>B-</v>
      </c>
      <c r="AZ576" s="416" t="str">
        <f>R576&amp;AY576</f>
        <v>4B-</v>
      </c>
      <c r="BA576" s="417">
        <f>IFERROR(INDEX(Raw_DATA!L:L,MATCH(Risk7_PlusY67!$D576,Raw_DATA!$A:$A,0)),"")</f>
        <v>-3.38</v>
      </c>
      <c r="BB576" s="417">
        <f>IFERROR(INDEX(AVGGroup!$H$5:$H$21,MATCH(Risk7_PlusY67!$BJ576,AVGGroup!$C$5:$C$21,0)),"")</f>
        <v>-2.25</v>
      </c>
      <c r="BC576" s="417">
        <f>IFERROR(INDEX(Raw_DATA!M:M,MATCH(Risk7_PlusY67!$D576,Raw_DATA!$A:$A,0)),"")</f>
        <v>-10.44</v>
      </c>
      <c r="BD576" s="418">
        <f>IFERROR(INDEX(AVGGroup!$J$5:$J$21,MATCH(Risk7_PlusY67!$BJ576,AVGGroup!$C$5:$C$21,0)),"")</f>
        <v>-7.61</v>
      </c>
      <c r="BE576" s="407">
        <f>IFERROR(INDEX(Raw_DATA!N:N,MATCH(Risk7_PlusY67!$D576,Raw_DATA!$A:$A,0)),"")</f>
        <v>154</v>
      </c>
      <c r="BF576" s="407">
        <f>IFERROR(INDEX(Raw_DATA!O:O,MATCH(Risk7_PlusY67!$D576,Raw_DATA!$A:$A,0)),"")</f>
        <v>33</v>
      </c>
      <c r="BG576" s="407">
        <f>IFERROR(INDEX(Raw_DATA!P:P,MATCH(Risk7_PlusY67!$D576,Raw_DATA!$A:$A,0)),"")</f>
        <v>57</v>
      </c>
      <c r="BH576" s="407">
        <f>IFERROR(INDEX(Raw_DATA!Q:Q,MATCH(Risk7_PlusY67!$D576,Raw_DATA!$A:$A,0)),"")</f>
        <v>103</v>
      </c>
      <c r="BI576" s="407">
        <f>IFERROR(INDEX(Raw_DATA!R:R,MATCH(Risk7_PlusY67!$D576,Raw_DATA!$A:$A,0)),"")</f>
        <v>61</v>
      </c>
      <c r="BJ576" s="124" t="str">
        <f>INDEX('Org2567'!$BM:$BM,MATCH(Risk7_PlusY67!D576,'Org2567'!$D:$D,0))</f>
        <v>รพช.M2 B&gt;100</v>
      </c>
    </row>
    <row r="577" spans="1:62" x14ac:dyDescent="0.7">
      <c r="A577" s="206">
        <f>IF(ISBLANK(D577),"",COUNTA($D$3:D577))</f>
        <v>575</v>
      </c>
      <c r="B577" s="207">
        <f>IFERROR(INDEX(ID!$E:$E,MATCH(Risk7_PlusY67!$D577,ID!$A:$A,0)),"")</f>
        <v>8</v>
      </c>
      <c r="C577" s="207" t="str">
        <f>IFERROR(INDEX(ID!$I:$I,MATCH(Risk7_PlusY67!$D577,ID!$A:$A,0)),"")</f>
        <v>อุดรธานี</v>
      </c>
      <c r="D577" s="295" t="s">
        <v>578</v>
      </c>
      <c r="E577" s="207" t="str">
        <f>IFERROR(INDEX(ID!$C:$C,MATCH(Risk7_PlusY67!$D577,ID!$A:$A,0)),"")</f>
        <v>สร้างคอม,รพช.</v>
      </c>
      <c r="F577" s="207" t="str">
        <f>IFERROR(INDEX(ID!$G:$G,MATCH(Risk7_PlusY67!$D577,ID!$A:$A,0)),"")</f>
        <v>รพช.</v>
      </c>
      <c r="G577" s="206">
        <f>IFERROR(INDEX(ID!$J:$J,MATCH(Risk7_PlusY67!$D577,ID!$A:$A,0)),"")</f>
        <v>30</v>
      </c>
      <c r="H577" s="208" t="str">
        <f>IFERROR(INDEX(ID!$P:$P,MATCH(Risk7_PlusY67!$D577,ID!$A:$A,0)),"")</f>
        <v>รพช.F2 P&lt;=30,000</v>
      </c>
      <c r="I577" s="209">
        <f>IFERROR(INDEX(Raw_DATA!E:E,MATCH(Risk7_PlusY67!$D577,Raw_DATA!$A:$A,0)),"")</f>
        <v>1.1000000000000001</v>
      </c>
      <c r="J577" s="209">
        <f>IFERROR(INDEX(Raw_DATA!F:F,MATCH(Risk7_PlusY67!$D577,Raw_DATA!$A:$A,0)),"")</f>
        <v>1</v>
      </c>
      <c r="K577" s="209">
        <f>IFERROR(INDEX(Raw_DATA!G:G,MATCH(Risk7_PlusY67!$D577,Raw_DATA!$A:$A,0)),"")</f>
        <v>0.78</v>
      </c>
      <c r="L577" s="209">
        <f>IFERROR(INDEX(Raw_DATA!H:H,MATCH(Risk7_PlusY67!$D577,Raw_DATA!$A:$A,0)),"")</f>
        <v>2246293.94</v>
      </c>
      <c r="M577" s="210">
        <f>IFERROR(INDEX(Raw_DATA!I:I,MATCH(Risk7_PlusY67!$D577,Raw_DATA!$A:$A,0)),"")</f>
        <v>-4548270.3899999997</v>
      </c>
      <c r="N577" s="206">
        <f t="shared" si="189"/>
        <v>2</v>
      </c>
      <c r="O577" s="206">
        <f t="shared" si="190"/>
        <v>1</v>
      </c>
      <c r="P577" s="206">
        <f t="shared" si="171"/>
        <v>1</v>
      </c>
      <c r="Q577" s="211">
        <f t="shared" si="172"/>
        <v>5.9</v>
      </c>
      <c r="R577" s="206">
        <f t="shared" si="191"/>
        <v>4</v>
      </c>
      <c r="S577" s="212">
        <f>IFERROR(INDEX(Raw_DATA!J:J,MATCH(Risk7_PlusY67!$D577,Raw_DATA!$A:$A,0)),"")</f>
        <v>568626.57999999996</v>
      </c>
      <c r="T577" s="213">
        <f>IFERROR(INDEX(Raw_DATA!K:K,MATCH(Risk7_PlusY67!$D577,Raw_DATA!$A:$A,0)),"")</f>
        <v>-4711015</v>
      </c>
      <c r="U577" s="214">
        <f t="shared" si="173"/>
        <v>1</v>
      </c>
      <c r="V577" s="214">
        <f t="shared" si="174"/>
        <v>0</v>
      </c>
      <c r="W577" s="214">
        <f>IF(OR(AND((K577&lt;0.8),(AJ577&gt;180)),AND((K577&lt;0.8),(AJ577&lt;10)),AND((K577&gt;=0.8),(AJ577&lt;10)),AND((K577&gt;=0.8),(AJ577&gt;90))),0,1)</f>
        <v>0</v>
      </c>
      <c r="X577" s="214">
        <f t="shared" si="175"/>
        <v>1</v>
      </c>
      <c r="Y577" s="214">
        <f t="shared" si="176"/>
        <v>1</v>
      </c>
      <c r="Z577" s="214">
        <f t="shared" si="177"/>
        <v>1</v>
      </c>
      <c r="AA577" s="214">
        <f t="shared" si="178"/>
        <v>1</v>
      </c>
      <c r="AB577" s="215" t="str">
        <f t="shared" si="179"/>
        <v>B</v>
      </c>
      <c r="AC577" s="215" t="str">
        <f t="shared" si="180"/>
        <v>4B</v>
      </c>
      <c r="AD577" s="216"/>
      <c r="AE577" s="216"/>
      <c r="AF577" s="434">
        <f>IFERROR(INDEX(Raw_DATA!L:L,MATCH(Risk7_PlusY67!$D577,Raw_DATA!$A:$A,0)),"")</f>
        <v>0.68</v>
      </c>
      <c r="AG577" s="434">
        <f>IFERROR(INDEX(AVGGroup!$D$5:$D$21,MATCH(Risk7_PlusY67!$H577,AVGGroup!$C$5:$C$21,0)),"")</f>
        <v>-3.55</v>
      </c>
      <c r="AH577" s="434">
        <f>IFERROR(INDEX(Raw_DATA!M:M,MATCH(Risk7_PlusY67!$D577,Raw_DATA!$A:$A,0)),"")</f>
        <v>-10.57</v>
      </c>
      <c r="AI577" s="435">
        <f>IFERROR(INDEX(AVGGroup!$F$5:$F$21,MATCH(Risk7_PlusY67!$H577,AVGGroup!$C$5:$C$21,0)),"")</f>
        <v>-10.199999999999999</v>
      </c>
      <c r="AJ577" s="401">
        <f>IFERROR(INDEX(Raw_DATA!N:N,MATCH(Risk7_PlusY67!$D577,Raw_DATA!$A:$A,0)),"")</f>
        <v>220</v>
      </c>
      <c r="AK577" s="401">
        <f>IFERROR(INDEX(Raw_DATA!O:O,MATCH(Risk7_PlusY67!$D577,Raw_DATA!$A:$A,0)),"")</f>
        <v>22</v>
      </c>
      <c r="AL577" s="401">
        <f>IFERROR(INDEX(Raw_DATA!P:P,MATCH(Risk7_PlusY67!$D577,Raw_DATA!$A:$A,0)),"")</f>
        <v>35</v>
      </c>
      <c r="AM577" s="401">
        <f>IFERROR(INDEX(Raw_DATA!Q:Q,MATCH(Risk7_PlusY67!$D577,Raw_DATA!$A:$A,0)),"")</f>
        <v>101</v>
      </c>
      <c r="AN577" s="401">
        <f>IFERROR(INDEX(Raw_DATA!R:R,MATCH(Risk7_PlusY67!$D577,Raw_DATA!$A:$A,0)),"")</f>
        <v>56</v>
      </c>
      <c r="AO577" s="407"/>
      <c r="AP577" s="411" t="b">
        <f>AB577=AY577</f>
        <v>1</v>
      </c>
      <c r="AQ577" s="340">
        <f t="shared" si="181"/>
        <v>1</v>
      </c>
      <c r="AR577" s="123">
        <f t="shared" si="182"/>
        <v>1</v>
      </c>
      <c r="AS577" s="123">
        <f t="shared" si="183"/>
        <v>0</v>
      </c>
      <c r="AT577" s="123">
        <f>IF(OR(AND((K577&lt;0.8),(BE577&gt;180)),AND((K577&lt;0.8),(BE577&lt;10)),AND((K577&gt;=0.8),(BE577&lt;10)),AND((K577&gt;=0.8),(BE577&gt;90))),0,1)</f>
        <v>0</v>
      </c>
      <c r="AU577" s="123">
        <f t="shared" si="184"/>
        <v>1</v>
      </c>
      <c r="AV577" s="123">
        <f t="shared" si="185"/>
        <v>1</v>
      </c>
      <c r="AW577" s="123">
        <f t="shared" si="186"/>
        <v>1</v>
      </c>
      <c r="AX577" s="123">
        <f t="shared" si="187"/>
        <v>1</v>
      </c>
      <c r="AY577" s="416" t="str">
        <f t="shared" si="188"/>
        <v>B</v>
      </c>
      <c r="AZ577" s="416" t="str">
        <f>R577&amp;AY577</f>
        <v>4B</v>
      </c>
      <c r="BA577" s="417">
        <f>IFERROR(INDEX(Raw_DATA!L:L,MATCH(Risk7_PlusY67!$D577,Raw_DATA!$A:$A,0)),"")</f>
        <v>0.68</v>
      </c>
      <c r="BB577" s="417">
        <f>IFERROR(INDEX(AVGGroup!$H$5:$H$21,MATCH(Risk7_PlusY67!$BJ577,AVGGroup!$C$5:$C$21,0)),"")</f>
        <v>-3.54</v>
      </c>
      <c r="BC577" s="417">
        <f>IFERROR(INDEX(Raw_DATA!M:M,MATCH(Risk7_PlusY67!$D577,Raw_DATA!$A:$A,0)),"")</f>
        <v>-10.57</v>
      </c>
      <c r="BD577" s="418">
        <f>IFERROR(INDEX(AVGGroup!$J$5:$J$21,MATCH(Risk7_PlusY67!$BJ577,AVGGroup!$C$5:$C$21,0)),"")</f>
        <v>-10.199999999999999</v>
      </c>
      <c r="BE577" s="407">
        <f>IFERROR(INDEX(Raw_DATA!N:N,MATCH(Risk7_PlusY67!$D577,Raw_DATA!$A:$A,0)),"")</f>
        <v>220</v>
      </c>
      <c r="BF577" s="407">
        <f>IFERROR(INDEX(Raw_DATA!O:O,MATCH(Risk7_PlusY67!$D577,Raw_DATA!$A:$A,0)),"")</f>
        <v>22</v>
      </c>
      <c r="BG577" s="407">
        <f>IFERROR(INDEX(Raw_DATA!P:P,MATCH(Risk7_PlusY67!$D577,Raw_DATA!$A:$A,0)),"")</f>
        <v>35</v>
      </c>
      <c r="BH577" s="407">
        <f>IFERROR(INDEX(Raw_DATA!Q:Q,MATCH(Risk7_PlusY67!$D577,Raw_DATA!$A:$A,0)),"")</f>
        <v>101</v>
      </c>
      <c r="BI577" s="407">
        <f>IFERROR(INDEX(Raw_DATA!R:R,MATCH(Risk7_PlusY67!$D577,Raw_DATA!$A:$A,0)),"")</f>
        <v>56</v>
      </c>
      <c r="BJ577" s="124" t="str">
        <f>INDEX('Org2567'!$BM:$BM,MATCH(Risk7_PlusY67!D577,'Org2567'!$D:$D,0))</f>
        <v>รพช.F2 P&lt;=30,000</v>
      </c>
    </row>
    <row r="578" spans="1:62" x14ac:dyDescent="0.7">
      <c r="A578" s="206">
        <f>IF(ISBLANK(D578),"",COUNTA($D$3:D578))</f>
        <v>576</v>
      </c>
      <c r="B578" s="207">
        <f>IFERROR(INDEX(ID!$E:$E,MATCH(Risk7_PlusY67!$D578,ID!$A:$A,0)),"")</f>
        <v>8</v>
      </c>
      <c r="C578" s="207" t="str">
        <f>IFERROR(INDEX(ID!$I:$I,MATCH(Risk7_PlusY67!$D578,ID!$A:$A,0)),"")</f>
        <v>อุดรธานี</v>
      </c>
      <c r="D578" s="295" t="s">
        <v>579</v>
      </c>
      <c r="E578" s="207" t="str">
        <f>IFERROR(INDEX(ID!$C:$C,MATCH(Risk7_PlusY67!$D578,ID!$A:$A,0)),"")</f>
        <v>หนองแสง,รพช.</v>
      </c>
      <c r="F578" s="207" t="str">
        <f>IFERROR(INDEX(ID!$G:$G,MATCH(Risk7_PlusY67!$D578,ID!$A:$A,0)),"")</f>
        <v>รพช.</v>
      </c>
      <c r="G578" s="206">
        <f>IFERROR(INDEX(ID!$J:$J,MATCH(Risk7_PlusY67!$D578,ID!$A:$A,0)),"")</f>
        <v>30</v>
      </c>
      <c r="H578" s="208" t="str">
        <f>IFERROR(INDEX(ID!$P:$P,MATCH(Risk7_PlusY67!$D578,ID!$A:$A,0)),"")</f>
        <v>รพช.F2 P&lt;=30,000</v>
      </c>
      <c r="I578" s="209">
        <f>IFERROR(INDEX(Raw_DATA!E:E,MATCH(Risk7_PlusY67!$D578,Raw_DATA!$A:$A,0)),"")</f>
        <v>1.1499999999999999</v>
      </c>
      <c r="J578" s="209">
        <f>IFERROR(INDEX(Raw_DATA!F:F,MATCH(Risk7_PlusY67!$D578,Raw_DATA!$A:$A,0)),"")</f>
        <v>1.05</v>
      </c>
      <c r="K578" s="209">
        <f>IFERROR(INDEX(Raw_DATA!G:G,MATCH(Risk7_PlusY67!$D578,Raw_DATA!$A:$A,0)),"")</f>
        <v>0.44</v>
      </c>
      <c r="L578" s="209">
        <f>IFERROR(INDEX(Raw_DATA!H:H,MATCH(Risk7_PlusY67!$D578,Raw_DATA!$A:$A,0)),"")</f>
        <v>3462455.77</v>
      </c>
      <c r="M578" s="210">
        <f>IFERROR(INDEX(Raw_DATA!I:I,MATCH(Risk7_PlusY67!$D578,Raw_DATA!$A:$A,0)),"")</f>
        <v>-3866762.41</v>
      </c>
      <c r="N578" s="206">
        <f t="shared" si="189"/>
        <v>2</v>
      </c>
      <c r="O578" s="206">
        <f t="shared" si="190"/>
        <v>1</v>
      </c>
      <c r="P578" s="206">
        <f t="shared" si="171"/>
        <v>0</v>
      </c>
      <c r="Q578" s="211">
        <f t="shared" si="172"/>
        <v>10.7</v>
      </c>
      <c r="R578" s="206">
        <f t="shared" si="191"/>
        <v>3</v>
      </c>
      <c r="S578" s="212">
        <f>IFERROR(INDEX(Raw_DATA!J:J,MATCH(Risk7_PlusY67!$D578,Raw_DATA!$A:$A,0)),"")</f>
        <v>-970535.93</v>
      </c>
      <c r="T578" s="213">
        <f>IFERROR(INDEX(Raw_DATA!K:K,MATCH(Risk7_PlusY67!$D578,Raw_DATA!$A:$A,0)),"")</f>
        <v>-12662226.859999999</v>
      </c>
      <c r="U578" s="214">
        <f t="shared" si="173"/>
        <v>1</v>
      </c>
      <c r="V578" s="214">
        <f t="shared" si="174"/>
        <v>1</v>
      </c>
      <c r="W578" s="214">
        <f>IF(OR(AND((K578&lt;0.8),(AJ578&gt;180)),AND((K578&lt;0.8),(AJ578&lt;10)),AND((K578&gt;=0.8),(AJ578&lt;10)),AND((K578&gt;=0.8),(AJ578&gt;90))),0,1)</f>
        <v>0</v>
      </c>
      <c r="X578" s="214">
        <f t="shared" si="175"/>
        <v>0</v>
      </c>
      <c r="Y578" s="214">
        <f t="shared" si="176"/>
        <v>0</v>
      </c>
      <c r="Z578" s="214">
        <f t="shared" si="177"/>
        <v>1</v>
      </c>
      <c r="AA578" s="214">
        <f t="shared" si="178"/>
        <v>0</v>
      </c>
      <c r="AB578" s="215" t="str">
        <f t="shared" si="179"/>
        <v>C</v>
      </c>
      <c r="AC578" s="215" t="str">
        <f t="shared" si="180"/>
        <v>3C</v>
      </c>
      <c r="AD578" s="216"/>
      <c r="AE578" s="216"/>
      <c r="AF578" s="434">
        <f>IFERROR(INDEX(Raw_DATA!L:L,MATCH(Risk7_PlusY67!$D578,Raw_DATA!$A:$A,0)),"")</f>
        <v>-1.29</v>
      </c>
      <c r="AG578" s="434">
        <f>IFERROR(INDEX(AVGGroup!$D$5:$D$21,MATCH(Risk7_PlusY67!$H578,AVGGroup!$C$5:$C$21,0)),"")</f>
        <v>-3.55</v>
      </c>
      <c r="AH578" s="434">
        <f>IFERROR(INDEX(Raw_DATA!M:M,MATCH(Risk7_PlusY67!$D578,Raw_DATA!$A:$A,0)),"")</f>
        <v>-9.1300000000000008</v>
      </c>
      <c r="AI578" s="435">
        <f>IFERROR(INDEX(AVGGroup!$F$5:$F$21,MATCH(Risk7_PlusY67!$H578,AVGGroup!$C$5:$C$21,0)),"")</f>
        <v>-10.199999999999999</v>
      </c>
      <c r="AJ578" s="401">
        <f>IFERROR(INDEX(Raw_DATA!N:N,MATCH(Risk7_PlusY67!$D578,Raw_DATA!$A:$A,0)),"")</f>
        <v>359</v>
      </c>
      <c r="AK578" s="401">
        <f>IFERROR(INDEX(Raw_DATA!O:O,MATCH(Risk7_PlusY67!$D578,Raw_DATA!$A:$A,0)),"")</f>
        <v>61</v>
      </c>
      <c r="AL578" s="401">
        <f>IFERROR(INDEX(Raw_DATA!P:P,MATCH(Risk7_PlusY67!$D578,Raw_DATA!$A:$A,0)),"")</f>
        <v>67</v>
      </c>
      <c r="AM578" s="401">
        <f>IFERROR(INDEX(Raw_DATA!Q:Q,MATCH(Risk7_PlusY67!$D578,Raw_DATA!$A:$A,0)),"")</f>
        <v>93</v>
      </c>
      <c r="AN578" s="401">
        <f>IFERROR(INDEX(Raw_DATA!R:R,MATCH(Risk7_PlusY67!$D578,Raw_DATA!$A:$A,0)),"")</f>
        <v>77</v>
      </c>
      <c r="AO578" s="407"/>
      <c r="AP578" s="411" t="b">
        <f>AB578=AY578</f>
        <v>1</v>
      </c>
      <c r="AQ578" s="340">
        <f t="shared" si="181"/>
        <v>1</v>
      </c>
      <c r="AR578" s="123">
        <f t="shared" si="182"/>
        <v>1</v>
      </c>
      <c r="AS578" s="123">
        <f t="shared" si="183"/>
        <v>1</v>
      </c>
      <c r="AT578" s="123">
        <f>IF(OR(AND((K578&lt;0.8),(BE578&gt;180)),AND((K578&lt;0.8),(BE578&lt;10)),AND((K578&gt;=0.8),(BE578&lt;10)),AND((K578&gt;=0.8),(BE578&gt;90))),0,1)</f>
        <v>0</v>
      </c>
      <c r="AU578" s="123">
        <f t="shared" si="184"/>
        <v>0</v>
      </c>
      <c r="AV578" s="123">
        <f t="shared" si="185"/>
        <v>0</v>
      </c>
      <c r="AW578" s="123">
        <f t="shared" si="186"/>
        <v>1</v>
      </c>
      <c r="AX578" s="123">
        <f t="shared" si="187"/>
        <v>0</v>
      </c>
      <c r="AY578" s="416" t="str">
        <f t="shared" si="188"/>
        <v>C</v>
      </c>
      <c r="AZ578" s="416" t="str">
        <f>R578&amp;AY578</f>
        <v>3C</v>
      </c>
      <c r="BA578" s="417">
        <f>IFERROR(INDEX(Raw_DATA!L:L,MATCH(Risk7_PlusY67!$D578,Raw_DATA!$A:$A,0)),"")</f>
        <v>-1.29</v>
      </c>
      <c r="BB578" s="417">
        <f>IFERROR(INDEX(AVGGroup!$H$5:$H$21,MATCH(Risk7_PlusY67!$BJ578,AVGGroup!$C$5:$C$21,0)),"")</f>
        <v>-3.54</v>
      </c>
      <c r="BC578" s="417">
        <f>IFERROR(INDEX(Raw_DATA!M:M,MATCH(Risk7_PlusY67!$D578,Raw_DATA!$A:$A,0)),"")</f>
        <v>-9.1300000000000008</v>
      </c>
      <c r="BD578" s="418">
        <f>IFERROR(INDEX(AVGGroup!$J$5:$J$21,MATCH(Risk7_PlusY67!$BJ578,AVGGroup!$C$5:$C$21,0)),"")</f>
        <v>-10.199999999999999</v>
      </c>
      <c r="BE578" s="407">
        <f>IFERROR(INDEX(Raw_DATA!N:N,MATCH(Risk7_PlusY67!$D578,Raw_DATA!$A:$A,0)),"")</f>
        <v>359</v>
      </c>
      <c r="BF578" s="407">
        <f>IFERROR(INDEX(Raw_DATA!O:O,MATCH(Risk7_PlusY67!$D578,Raw_DATA!$A:$A,0)),"")</f>
        <v>61</v>
      </c>
      <c r="BG578" s="407">
        <f>IFERROR(INDEX(Raw_DATA!P:P,MATCH(Risk7_PlusY67!$D578,Raw_DATA!$A:$A,0)),"")</f>
        <v>67</v>
      </c>
      <c r="BH578" s="407">
        <f>IFERROR(INDEX(Raw_DATA!Q:Q,MATCH(Risk7_PlusY67!$D578,Raw_DATA!$A:$A,0)),"")</f>
        <v>93</v>
      </c>
      <c r="BI578" s="407">
        <f>IFERROR(INDEX(Raw_DATA!R:R,MATCH(Risk7_PlusY67!$D578,Raw_DATA!$A:$A,0)),"")</f>
        <v>77</v>
      </c>
      <c r="BJ578" s="124" t="str">
        <f>INDEX('Org2567'!$BM:$BM,MATCH(Risk7_PlusY67!D578,'Org2567'!$D:$D,0))</f>
        <v>รพช.F2 P&lt;=30,000</v>
      </c>
    </row>
    <row r="579" spans="1:62" x14ac:dyDescent="0.7">
      <c r="A579" s="206">
        <f>IF(ISBLANK(D579),"",COUNTA($D$3:D579))</f>
        <v>577</v>
      </c>
      <c r="B579" s="207">
        <f>IFERROR(INDEX(ID!$E:$E,MATCH(Risk7_PlusY67!$D579,ID!$A:$A,0)),"")</f>
        <v>8</v>
      </c>
      <c r="C579" s="207" t="str">
        <f>IFERROR(INDEX(ID!$I:$I,MATCH(Risk7_PlusY67!$D579,ID!$A:$A,0)),"")</f>
        <v>อุดรธานี</v>
      </c>
      <c r="D579" s="295" t="s">
        <v>580</v>
      </c>
      <c r="E579" s="207" t="str">
        <f>IFERROR(INDEX(ID!$C:$C,MATCH(Risk7_PlusY67!$D579,ID!$A:$A,0)),"")</f>
        <v>นายูง,รพช.</v>
      </c>
      <c r="F579" s="207" t="str">
        <f>IFERROR(INDEX(ID!$G:$G,MATCH(Risk7_PlusY67!$D579,ID!$A:$A,0)),"")</f>
        <v>รพช.</v>
      </c>
      <c r="G579" s="206">
        <f>IFERROR(INDEX(ID!$J:$J,MATCH(Risk7_PlusY67!$D579,ID!$A:$A,0)),"")</f>
        <v>30</v>
      </c>
      <c r="H579" s="208" t="str">
        <f>IFERROR(INDEX(ID!$P:$P,MATCH(Risk7_PlusY67!$D579,ID!$A:$A,0)),"")</f>
        <v>รพช.F2 P&lt;=30,000</v>
      </c>
      <c r="I579" s="209">
        <f>IFERROR(INDEX(Raw_DATA!E:E,MATCH(Risk7_PlusY67!$D579,Raw_DATA!$A:$A,0)),"")</f>
        <v>1.28</v>
      </c>
      <c r="J579" s="209">
        <f>IFERROR(INDEX(Raw_DATA!F:F,MATCH(Risk7_PlusY67!$D579,Raw_DATA!$A:$A,0)),"")</f>
        <v>1.08</v>
      </c>
      <c r="K579" s="209">
        <f>IFERROR(INDEX(Raw_DATA!G:G,MATCH(Risk7_PlusY67!$D579,Raw_DATA!$A:$A,0)),"")</f>
        <v>0.74</v>
      </c>
      <c r="L579" s="209">
        <f>IFERROR(INDEX(Raw_DATA!H:H,MATCH(Risk7_PlusY67!$D579,Raw_DATA!$A:$A,0)),"")</f>
        <v>5722897.9199999999</v>
      </c>
      <c r="M579" s="210">
        <f>IFERROR(INDEX(Raw_DATA!I:I,MATCH(Risk7_PlusY67!$D579,Raw_DATA!$A:$A,0)),"")</f>
        <v>-2696453.31</v>
      </c>
      <c r="N579" s="206">
        <f t="shared" si="189"/>
        <v>2</v>
      </c>
      <c r="O579" s="206">
        <f t="shared" si="190"/>
        <v>1</v>
      </c>
      <c r="P579" s="206">
        <f t="shared" si="171"/>
        <v>0</v>
      </c>
      <c r="Q579" s="211">
        <f t="shared" si="172"/>
        <v>25.4</v>
      </c>
      <c r="R579" s="206">
        <f t="shared" si="191"/>
        <v>3</v>
      </c>
      <c r="S579" s="212">
        <f>IFERROR(INDEX(Raw_DATA!J:J,MATCH(Risk7_PlusY67!$D579,Raw_DATA!$A:$A,0)),"")</f>
        <v>128969.69</v>
      </c>
      <c r="T579" s="213">
        <f>IFERROR(INDEX(Raw_DATA!K:K,MATCH(Risk7_PlusY67!$D579,Raw_DATA!$A:$A,0)),"")</f>
        <v>-5406287.5800000001</v>
      </c>
      <c r="U579" s="214">
        <f t="shared" si="173"/>
        <v>1</v>
      </c>
      <c r="V579" s="214">
        <f t="shared" si="174"/>
        <v>1</v>
      </c>
      <c r="W579" s="214">
        <f>IF(OR(AND((K579&lt;0.8),(AJ579&gt;180)),AND((K579&lt;0.8),(AJ579&lt;10)),AND((K579&gt;=0.8),(AJ579&lt;10)),AND((K579&gt;=0.8),(AJ579&gt;90))),0,1)</f>
        <v>0</v>
      </c>
      <c r="X579" s="214">
        <f t="shared" si="175"/>
        <v>1</v>
      </c>
      <c r="Y579" s="214">
        <f t="shared" si="176"/>
        <v>1</v>
      </c>
      <c r="Z579" s="214">
        <f t="shared" si="177"/>
        <v>1</v>
      </c>
      <c r="AA579" s="214">
        <f t="shared" si="178"/>
        <v>0</v>
      </c>
      <c r="AB579" s="215" t="str">
        <f t="shared" si="179"/>
        <v>B</v>
      </c>
      <c r="AC579" s="215" t="str">
        <f t="shared" si="180"/>
        <v>3B</v>
      </c>
      <c r="AD579" s="216"/>
      <c r="AE579" s="216"/>
      <c r="AF579" s="434">
        <f>IFERROR(INDEX(Raw_DATA!L:L,MATCH(Risk7_PlusY67!$D579,Raw_DATA!$A:$A,0)),"")</f>
        <v>0.16</v>
      </c>
      <c r="AG579" s="434">
        <f>IFERROR(INDEX(AVGGroup!$D$5:$D$21,MATCH(Risk7_PlusY67!$H579,AVGGroup!$C$5:$C$21,0)),"")</f>
        <v>-3.55</v>
      </c>
      <c r="AH579" s="434">
        <f>IFERROR(INDEX(Raw_DATA!M:M,MATCH(Risk7_PlusY67!$D579,Raw_DATA!$A:$A,0)),"")</f>
        <v>-4.6100000000000003</v>
      </c>
      <c r="AI579" s="435">
        <f>IFERROR(INDEX(AVGGroup!$F$5:$F$21,MATCH(Risk7_PlusY67!$H579,AVGGroup!$C$5:$C$21,0)),"")</f>
        <v>-10.199999999999999</v>
      </c>
      <c r="AJ579" s="401">
        <f>IFERROR(INDEX(Raw_DATA!N:N,MATCH(Risk7_PlusY67!$D579,Raw_DATA!$A:$A,0)),"")</f>
        <v>203</v>
      </c>
      <c r="AK579" s="401">
        <f>IFERROR(INDEX(Raw_DATA!O:O,MATCH(Risk7_PlusY67!$D579,Raw_DATA!$A:$A,0)),"")</f>
        <v>22</v>
      </c>
      <c r="AL579" s="401">
        <f>IFERROR(INDEX(Raw_DATA!P:P,MATCH(Risk7_PlusY67!$D579,Raw_DATA!$A:$A,0)),"")</f>
        <v>57</v>
      </c>
      <c r="AM579" s="401">
        <f>IFERROR(INDEX(Raw_DATA!Q:Q,MATCH(Risk7_PlusY67!$D579,Raw_DATA!$A:$A,0)),"")</f>
        <v>93</v>
      </c>
      <c r="AN579" s="401">
        <f>IFERROR(INDEX(Raw_DATA!R:R,MATCH(Risk7_PlusY67!$D579,Raw_DATA!$A:$A,0)),"")</f>
        <v>88</v>
      </c>
      <c r="AO579" s="407"/>
      <c r="AP579" s="411" t="b">
        <f>AB579=AY579</f>
        <v>1</v>
      </c>
      <c r="AQ579" s="340">
        <f t="shared" si="181"/>
        <v>1</v>
      </c>
      <c r="AR579" s="123">
        <f t="shared" si="182"/>
        <v>1</v>
      </c>
      <c r="AS579" s="123">
        <f t="shared" si="183"/>
        <v>1</v>
      </c>
      <c r="AT579" s="123">
        <f>IF(OR(AND((K579&lt;0.8),(BE579&gt;180)),AND((K579&lt;0.8),(BE579&lt;10)),AND((K579&gt;=0.8),(BE579&lt;10)),AND((K579&gt;=0.8),(BE579&gt;90))),0,1)</f>
        <v>0</v>
      </c>
      <c r="AU579" s="123">
        <f t="shared" si="184"/>
        <v>1</v>
      </c>
      <c r="AV579" s="123">
        <f t="shared" si="185"/>
        <v>1</v>
      </c>
      <c r="AW579" s="123">
        <f t="shared" si="186"/>
        <v>1</v>
      </c>
      <c r="AX579" s="123">
        <f t="shared" si="187"/>
        <v>0</v>
      </c>
      <c r="AY579" s="416" t="str">
        <f t="shared" si="188"/>
        <v>B</v>
      </c>
      <c r="AZ579" s="416" t="str">
        <f>R579&amp;AY579</f>
        <v>3B</v>
      </c>
      <c r="BA579" s="417">
        <f>IFERROR(INDEX(Raw_DATA!L:L,MATCH(Risk7_PlusY67!$D579,Raw_DATA!$A:$A,0)),"")</f>
        <v>0.16</v>
      </c>
      <c r="BB579" s="417">
        <f>IFERROR(INDEX(AVGGroup!$H$5:$H$21,MATCH(Risk7_PlusY67!$BJ579,AVGGroup!$C$5:$C$21,0)),"")</f>
        <v>-3.54</v>
      </c>
      <c r="BC579" s="417">
        <f>IFERROR(INDEX(Raw_DATA!M:M,MATCH(Risk7_PlusY67!$D579,Raw_DATA!$A:$A,0)),"")</f>
        <v>-4.6100000000000003</v>
      </c>
      <c r="BD579" s="418">
        <f>IFERROR(INDEX(AVGGroup!$J$5:$J$21,MATCH(Risk7_PlusY67!$BJ579,AVGGroup!$C$5:$C$21,0)),"")</f>
        <v>-10.199999999999999</v>
      </c>
      <c r="BE579" s="407">
        <f>IFERROR(INDEX(Raw_DATA!N:N,MATCH(Risk7_PlusY67!$D579,Raw_DATA!$A:$A,0)),"")</f>
        <v>203</v>
      </c>
      <c r="BF579" s="407">
        <f>IFERROR(INDEX(Raw_DATA!O:O,MATCH(Risk7_PlusY67!$D579,Raw_DATA!$A:$A,0)),"")</f>
        <v>22</v>
      </c>
      <c r="BG579" s="407">
        <f>IFERROR(INDEX(Raw_DATA!P:P,MATCH(Risk7_PlusY67!$D579,Raw_DATA!$A:$A,0)),"")</f>
        <v>57</v>
      </c>
      <c r="BH579" s="407">
        <f>IFERROR(INDEX(Raw_DATA!Q:Q,MATCH(Risk7_PlusY67!$D579,Raw_DATA!$A:$A,0)),"")</f>
        <v>93</v>
      </c>
      <c r="BI579" s="407">
        <f>IFERROR(INDEX(Raw_DATA!R:R,MATCH(Risk7_PlusY67!$D579,Raw_DATA!$A:$A,0)),"")</f>
        <v>88</v>
      </c>
      <c r="BJ579" s="124" t="str">
        <f>INDEX('Org2567'!$BM:$BM,MATCH(Risk7_PlusY67!D579,'Org2567'!$D:$D,0))</f>
        <v>รพช.F2 P&lt;=30,000</v>
      </c>
    </row>
    <row r="580" spans="1:62" x14ac:dyDescent="0.7">
      <c r="A580" s="206">
        <f>IF(ISBLANK(D580),"",COUNTA($D$3:D580))</f>
        <v>578</v>
      </c>
      <c r="B580" s="207">
        <f>IFERROR(INDEX(ID!$E:$E,MATCH(Risk7_PlusY67!$D580,ID!$A:$A,0)),"")</f>
        <v>8</v>
      </c>
      <c r="C580" s="207" t="str">
        <f>IFERROR(INDEX(ID!$I:$I,MATCH(Risk7_PlusY67!$D580,ID!$A:$A,0)),"")</f>
        <v>อุดรธานี</v>
      </c>
      <c r="D580" s="295" t="s">
        <v>581</v>
      </c>
      <c r="E580" s="207" t="str">
        <f>IFERROR(INDEX(ID!$C:$C,MATCH(Risk7_PlusY67!$D580,ID!$A:$A,0)),"")</f>
        <v>พิบูลย์รักษ์,รพช.</v>
      </c>
      <c r="F580" s="207" t="str">
        <f>IFERROR(INDEX(ID!$G:$G,MATCH(Risk7_PlusY67!$D580,ID!$A:$A,0)),"")</f>
        <v>รพช.</v>
      </c>
      <c r="G580" s="206">
        <f>IFERROR(INDEX(ID!$J:$J,MATCH(Risk7_PlusY67!$D580,ID!$A:$A,0)),"")</f>
        <v>30</v>
      </c>
      <c r="H580" s="208" t="str">
        <f>IFERROR(INDEX(ID!$P:$P,MATCH(Risk7_PlusY67!$D580,ID!$A:$A,0)),"")</f>
        <v>รพช.F2 P&lt;=30,000</v>
      </c>
      <c r="I580" s="209">
        <f>IFERROR(INDEX(Raw_DATA!E:E,MATCH(Risk7_PlusY67!$D580,Raw_DATA!$A:$A,0)),"")</f>
        <v>1.22</v>
      </c>
      <c r="J580" s="209">
        <f>IFERROR(INDEX(Raw_DATA!F:F,MATCH(Risk7_PlusY67!$D580,Raw_DATA!$A:$A,0)),"")</f>
        <v>1.1499999999999999</v>
      </c>
      <c r="K580" s="209">
        <f>IFERROR(INDEX(Raw_DATA!G:G,MATCH(Risk7_PlusY67!$D580,Raw_DATA!$A:$A,0)),"")</f>
        <v>0.84</v>
      </c>
      <c r="L580" s="209">
        <f>IFERROR(INDEX(Raw_DATA!H:H,MATCH(Risk7_PlusY67!$D580,Raw_DATA!$A:$A,0)),"")</f>
        <v>3175981.96</v>
      </c>
      <c r="M580" s="210">
        <f>IFERROR(INDEX(Raw_DATA!I:I,MATCH(Risk7_PlusY67!$D580,Raw_DATA!$A:$A,0)),"")</f>
        <v>-443870.32</v>
      </c>
      <c r="N580" s="206">
        <f t="shared" si="189"/>
        <v>1</v>
      </c>
      <c r="O580" s="206">
        <f t="shared" si="190"/>
        <v>1</v>
      </c>
      <c r="P580" s="206">
        <f t="shared" ref="P580:P643" si="192">IF(AND(L580&gt;0,M580&lt;0),IF(ABS((L580/(M580/$P$1)))&lt;3,2,IF(ABS((L580/(M580/$P$1)))&gt;6,0,1)),IF(AND(L580&lt;0,M580&gt;0),IF(ABS((L580/(M580/$P$1)))&lt;3,0,IF(ABS((L580/(M580/$P$1)))&gt;6,2,1)),IF(AND(L580&gt;0,M580&gt;0),0,2)))</f>
        <v>0</v>
      </c>
      <c r="Q580" s="211">
        <f t="shared" ref="Q580:Q643" si="193">IFERROR(IF(AND(L580&gt;0,M580&gt;0),"",IF(AND(L580&lt;0,M580&lt;0),"",TRUNC(ABS(L580/(M580/$P$1)),1))),"")</f>
        <v>85.8</v>
      </c>
      <c r="R580" s="206">
        <f t="shared" si="191"/>
        <v>2</v>
      </c>
      <c r="S580" s="212">
        <f>IFERROR(INDEX(Raw_DATA!J:J,MATCH(Risk7_PlusY67!$D580,Raw_DATA!$A:$A,0)),"")</f>
        <v>-90088.3</v>
      </c>
      <c r="T580" s="213">
        <f>IFERROR(INDEX(Raw_DATA!K:K,MATCH(Risk7_PlusY67!$D580,Raw_DATA!$A:$A,0)),"")</f>
        <v>-2283014.9500000002</v>
      </c>
      <c r="U580" s="214">
        <f t="shared" ref="U580:U643" si="194">IF(AF580&gt;=AG580,1,0)</f>
        <v>1</v>
      </c>
      <c r="V580" s="214">
        <f t="shared" ref="V580:V643" si="195">IF(AH580&gt;=AI580,1,0)</f>
        <v>1</v>
      </c>
      <c r="W580" s="214">
        <f>IF(OR(AND((K580&lt;0.8),(AJ580&gt;180)),AND((K580&lt;0.8),(AJ580&lt;10)),AND((K580&gt;=0.8),(AJ580&lt;10)),AND((K580&gt;=0.8),(AJ580&gt;90))),0,1)</f>
        <v>0</v>
      </c>
      <c r="X580" s="214">
        <f t="shared" ref="X580:X643" si="196">IF(AND(AK580&gt;=10,AK580&lt;=60),1,0)</f>
        <v>1</v>
      </c>
      <c r="Y580" s="214">
        <f t="shared" ref="Y580:Y643" si="197">IF(AND(AL580&gt;=10,AL580&lt;=60),1,0)</f>
        <v>1</v>
      </c>
      <c r="Z580" s="214">
        <f t="shared" ref="Z580:Z643" si="198">IF(AND(AM580&gt;=10,AM580&lt;=120),1,0)</f>
        <v>1</v>
      </c>
      <c r="AA580" s="214">
        <f t="shared" ref="AA580:AA643" si="199">IF(AND(AN580&gt;=10,AN580&lt;=60),1,0)</f>
        <v>1</v>
      </c>
      <c r="AB580" s="215" t="str">
        <f t="shared" ref="AB580:AB643" si="200">IF(COUNTIF(U580:AA580,"1")=7,"A",IF(COUNTIF(U580:AA580,"1")=6,"A-",IF(COUNTIF(U580:AA580,"1")=5,"B",IF(COUNTIF(U580:AA580,"1")=4,"B-",IF(COUNTIF(U580:AA580,"1")=3,"C",IF(COUNTIF(U580:AA580,"1")=2,"C-",IF(COUNTIF(U580:AA580,"1")=1,"D","F")))))))</f>
        <v>A-</v>
      </c>
      <c r="AC580" s="215" t="str">
        <f t="shared" ref="AC580:AC643" si="201">R580&amp;AB580</f>
        <v>2A-</v>
      </c>
      <c r="AD580" s="216"/>
      <c r="AE580" s="216"/>
      <c r="AF580" s="434">
        <f>IFERROR(INDEX(Raw_DATA!L:L,MATCH(Risk7_PlusY67!$D580,Raw_DATA!$A:$A,0)),"")</f>
        <v>-0.12</v>
      </c>
      <c r="AG580" s="434">
        <f>IFERROR(INDEX(AVGGroup!$D$5:$D$21,MATCH(Risk7_PlusY67!$H580,AVGGroup!$C$5:$C$21,0)),"")</f>
        <v>-3.55</v>
      </c>
      <c r="AH580" s="434">
        <f>IFERROR(INDEX(Raw_DATA!M:M,MATCH(Risk7_PlusY67!$D580,Raw_DATA!$A:$A,0)),"")</f>
        <v>-1.47</v>
      </c>
      <c r="AI580" s="435">
        <f>IFERROR(INDEX(AVGGroup!$F$5:$F$21,MATCH(Risk7_PlusY67!$H580,AVGGroup!$C$5:$C$21,0)),"")</f>
        <v>-10.199999999999999</v>
      </c>
      <c r="AJ580" s="401">
        <f>IFERROR(INDEX(Raw_DATA!N:N,MATCH(Risk7_PlusY67!$D580,Raw_DATA!$A:$A,0)),"")</f>
        <v>260</v>
      </c>
      <c r="AK580" s="401">
        <f>IFERROR(INDEX(Raw_DATA!O:O,MATCH(Risk7_PlusY67!$D580,Raw_DATA!$A:$A,0)),"")</f>
        <v>18</v>
      </c>
      <c r="AL580" s="401">
        <f>IFERROR(INDEX(Raw_DATA!P:P,MATCH(Risk7_PlusY67!$D580,Raw_DATA!$A:$A,0)),"")</f>
        <v>49</v>
      </c>
      <c r="AM580" s="401">
        <f>IFERROR(INDEX(Raw_DATA!Q:Q,MATCH(Risk7_PlusY67!$D580,Raw_DATA!$A:$A,0)),"")</f>
        <v>93</v>
      </c>
      <c r="AN580" s="401">
        <f>IFERROR(INDEX(Raw_DATA!R:R,MATCH(Risk7_PlusY67!$D580,Raw_DATA!$A:$A,0)),"")</f>
        <v>37</v>
      </c>
      <c r="AO580" s="407"/>
      <c r="AP580" s="411" t="b">
        <f>AB580=AY580</f>
        <v>1</v>
      </c>
      <c r="AQ580" s="340">
        <f t="shared" ref="AQ580:AQ643" si="202">IF(AH580&lt;0,1,0)</f>
        <v>1</v>
      </c>
      <c r="AR580" s="123">
        <f t="shared" ref="AR580:AR643" si="203">IF(BA580&gt;=BB580,1,0)</f>
        <v>1</v>
      </c>
      <c r="AS580" s="123">
        <f t="shared" ref="AS580:AS643" si="204">IF(BC580&gt;=BD580,1,0)</f>
        <v>1</v>
      </c>
      <c r="AT580" s="123">
        <f>IF(OR(AND((K580&lt;0.8),(BE580&gt;180)),AND((K580&lt;0.8),(BE580&lt;10)),AND((K580&gt;=0.8),(BE580&lt;10)),AND((K580&gt;=0.8),(BE580&gt;90))),0,1)</f>
        <v>0</v>
      </c>
      <c r="AU580" s="123">
        <f t="shared" ref="AU580:AU643" si="205">IF(AND(BF580&gt;=10,BF580&lt;=60),1,0)</f>
        <v>1</v>
      </c>
      <c r="AV580" s="123">
        <f t="shared" ref="AV580:AV643" si="206">IF(AND(BG580&gt;=10,BG580&lt;=60),1,0)</f>
        <v>1</v>
      </c>
      <c r="AW580" s="123">
        <f t="shared" ref="AW580:AW643" si="207">IF(AND(BH580&gt;=10,BH580&lt;=120),1,0)</f>
        <v>1</v>
      </c>
      <c r="AX580" s="123">
        <f t="shared" ref="AX580:AX643" si="208">IF(AND(BI580&gt;=10,BI580&lt;=60),1,0)</f>
        <v>1</v>
      </c>
      <c r="AY580" s="416" t="str">
        <f t="shared" ref="AY580:AY643" si="209">IF(COUNTIF(AR580:AX580,"1")=7,"A",IF(COUNTIF(AR580:AX580,"1")=6,"A-",IF(COUNTIF(AR580:AX580,"1")=5,"B",IF(COUNTIF(AR580:AX580,"1")=4,"B-",IF(COUNTIF(AR580:AX580,"1")=3,"C",IF(COUNTIF(AR580:AX580,"1")=2,"C-",IF(COUNTIF(AR580:AX580,"1")=1,"D","F")))))))</f>
        <v>A-</v>
      </c>
      <c r="AZ580" s="416" t="str">
        <f>R580&amp;AY580</f>
        <v>2A-</v>
      </c>
      <c r="BA580" s="417">
        <f>IFERROR(INDEX(Raw_DATA!L:L,MATCH(Risk7_PlusY67!$D580,Raw_DATA!$A:$A,0)),"")</f>
        <v>-0.12</v>
      </c>
      <c r="BB580" s="417">
        <f>IFERROR(INDEX(AVGGroup!$H$5:$H$21,MATCH(Risk7_PlusY67!$BJ580,AVGGroup!$C$5:$C$21,0)),"")</f>
        <v>-3.54</v>
      </c>
      <c r="BC580" s="417">
        <f>IFERROR(INDEX(Raw_DATA!M:M,MATCH(Risk7_PlusY67!$D580,Raw_DATA!$A:$A,0)),"")</f>
        <v>-1.47</v>
      </c>
      <c r="BD580" s="418">
        <f>IFERROR(INDEX(AVGGroup!$J$5:$J$21,MATCH(Risk7_PlusY67!$BJ580,AVGGroup!$C$5:$C$21,0)),"")</f>
        <v>-10.199999999999999</v>
      </c>
      <c r="BE580" s="407">
        <f>IFERROR(INDEX(Raw_DATA!N:N,MATCH(Risk7_PlusY67!$D580,Raw_DATA!$A:$A,0)),"")</f>
        <v>260</v>
      </c>
      <c r="BF580" s="407">
        <f>IFERROR(INDEX(Raw_DATA!O:O,MATCH(Risk7_PlusY67!$D580,Raw_DATA!$A:$A,0)),"")</f>
        <v>18</v>
      </c>
      <c r="BG580" s="407">
        <f>IFERROR(INDEX(Raw_DATA!P:P,MATCH(Risk7_PlusY67!$D580,Raw_DATA!$A:$A,0)),"")</f>
        <v>49</v>
      </c>
      <c r="BH580" s="407">
        <f>IFERROR(INDEX(Raw_DATA!Q:Q,MATCH(Risk7_PlusY67!$D580,Raw_DATA!$A:$A,0)),"")</f>
        <v>93</v>
      </c>
      <c r="BI580" s="407">
        <f>IFERROR(INDEX(Raw_DATA!R:R,MATCH(Risk7_PlusY67!$D580,Raw_DATA!$A:$A,0)),"")</f>
        <v>37</v>
      </c>
      <c r="BJ580" s="124" t="str">
        <f>INDEX('Org2567'!$BM:$BM,MATCH(Risk7_PlusY67!D580,'Org2567'!$D:$D,0))</f>
        <v>รพช.F2 P&lt;=30,000</v>
      </c>
    </row>
    <row r="581" spans="1:62" x14ac:dyDescent="0.7">
      <c r="A581" s="206">
        <f>IF(ISBLANK(D581),"",COUNTA($D$3:D581))</f>
        <v>579</v>
      </c>
      <c r="B581" s="207">
        <f>IFERROR(INDEX(ID!$E:$E,MATCH(Risk7_PlusY67!$D581,ID!$A:$A,0)),"")</f>
        <v>8</v>
      </c>
      <c r="C581" s="207" t="str">
        <f>IFERROR(INDEX(ID!$I:$I,MATCH(Risk7_PlusY67!$D581,ID!$A:$A,0)),"")</f>
        <v>อุดรธานี</v>
      </c>
      <c r="D581" s="295" t="s">
        <v>582</v>
      </c>
      <c r="E581" s="207" t="str">
        <f>IFERROR(INDEX(ID!$C:$C,MATCH(Risk7_PlusY67!$D581,ID!$A:$A,0)),"")</f>
        <v>สมเด็จพระยุพราชบ้านดุง,รพช.</v>
      </c>
      <c r="F581" s="207" t="str">
        <f>IFERROR(INDEX(ID!$G:$G,MATCH(Risk7_PlusY67!$D581,ID!$A:$A,0)),"")</f>
        <v>รพช.</v>
      </c>
      <c r="G581" s="206">
        <f>IFERROR(INDEX(ID!$J:$J,MATCH(Risk7_PlusY67!$D581,ID!$A:$A,0)),"")</f>
        <v>139</v>
      </c>
      <c r="H581" s="208" t="str">
        <f>IFERROR(INDEX(ID!$P:$P,MATCH(Risk7_PlusY67!$D581,ID!$A:$A,0)),"")</f>
        <v>รพช.M2 B&gt;100</v>
      </c>
      <c r="I581" s="209">
        <f>IFERROR(INDEX(Raw_DATA!E:E,MATCH(Risk7_PlusY67!$D581,Raw_DATA!$A:$A,0)),"")</f>
        <v>1.01</v>
      </c>
      <c r="J581" s="209">
        <f>IFERROR(INDEX(Raw_DATA!F:F,MATCH(Risk7_PlusY67!$D581,Raw_DATA!$A:$A,0)),"")</f>
        <v>0.89</v>
      </c>
      <c r="K581" s="209">
        <f>IFERROR(INDEX(Raw_DATA!G:G,MATCH(Risk7_PlusY67!$D581,Raw_DATA!$A:$A,0)),"")</f>
        <v>0.62</v>
      </c>
      <c r="L581" s="209">
        <f>IFERROR(INDEX(Raw_DATA!H:H,MATCH(Risk7_PlusY67!$D581,Raw_DATA!$A:$A,0)),"")</f>
        <v>1473470.88</v>
      </c>
      <c r="M581" s="210">
        <f>IFERROR(INDEX(Raw_DATA!I:I,MATCH(Risk7_PlusY67!$D581,Raw_DATA!$A:$A,0)),"")</f>
        <v>424026.61</v>
      </c>
      <c r="N581" s="206">
        <f t="shared" si="189"/>
        <v>3</v>
      </c>
      <c r="O581" s="206">
        <f t="shared" si="190"/>
        <v>0</v>
      </c>
      <c r="P581" s="206">
        <f t="shared" si="192"/>
        <v>0</v>
      </c>
      <c r="Q581" s="211" t="str">
        <f t="shared" si="193"/>
        <v/>
      </c>
      <c r="R581" s="206">
        <f t="shared" si="191"/>
        <v>3</v>
      </c>
      <c r="S581" s="212">
        <f>IFERROR(INDEX(Raw_DATA!J:J,MATCH(Risk7_PlusY67!$D581,Raw_DATA!$A:$A,0)),"")</f>
        <v>26236306.420000002</v>
      </c>
      <c r="T581" s="213">
        <f>IFERROR(INDEX(Raw_DATA!K:K,MATCH(Risk7_PlusY67!$D581,Raw_DATA!$A:$A,0)),"")</f>
        <v>-42017339.57</v>
      </c>
      <c r="U581" s="214">
        <f t="shared" si="194"/>
        <v>1</v>
      </c>
      <c r="V581" s="214">
        <f t="shared" si="195"/>
        <v>1</v>
      </c>
      <c r="W581" s="214">
        <f>IF(OR(AND((K581&lt;0.8),(AJ581&gt;180)),AND((K581&lt;0.8),(AJ581&lt;10)),AND((K581&gt;=0.8),(AJ581&lt;10)),AND((K581&gt;=0.8),(AJ581&gt;90))),0,1)</f>
        <v>0</v>
      </c>
      <c r="X581" s="214">
        <f t="shared" si="196"/>
        <v>1</v>
      </c>
      <c r="Y581" s="214">
        <f t="shared" si="197"/>
        <v>1</v>
      </c>
      <c r="Z581" s="214">
        <f t="shared" si="198"/>
        <v>1</v>
      </c>
      <c r="AA581" s="214">
        <f t="shared" si="199"/>
        <v>1</v>
      </c>
      <c r="AB581" s="215" t="str">
        <f t="shared" si="200"/>
        <v>A-</v>
      </c>
      <c r="AC581" s="215" t="str">
        <f t="shared" si="201"/>
        <v>3A-</v>
      </c>
      <c r="AD581" s="216"/>
      <c r="AE581" s="216"/>
      <c r="AF581" s="434">
        <f>IFERROR(INDEX(Raw_DATA!L:L,MATCH(Risk7_PlusY67!$D581,Raw_DATA!$A:$A,0)),"")</f>
        <v>6.81</v>
      </c>
      <c r="AG581" s="434">
        <f>IFERROR(INDEX(AVGGroup!$D$5:$D$21,MATCH(Risk7_PlusY67!$H581,AVGGroup!$C$5:$C$21,0)),"")</f>
        <v>-2.2400000000000002</v>
      </c>
      <c r="AH581" s="434">
        <f>IFERROR(INDEX(Raw_DATA!M:M,MATCH(Risk7_PlusY67!$D581,Raw_DATA!$A:$A,0)),"")</f>
        <v>0.14000000000000001</v>
      </c>
      <c r="AI581" s="435">
        <f>IFERROR(INDEX(AVGGroup!$F$5:$F$21,MATCH(Risk7_PlusY67!$H581,AVGGroup!$C$5:$C$21,0)),"")</f>
        <v>-7.61</v>
      </c>
      <c r="AJ581" s="401">
        <f>IFERROR(INDEX(Raw_DATA!N:N,MATCH(Risk7_PlusY67!$D581,Raw_DATA!$A:$A,0)),"")</f>
        <v>217</v>
      </c>
      <c r="AK581" s="401">
        <f>IFERROR(INDEX(Raw_DATA!O:O,MATCH(Risk7_PlusY67!$D581,Raw_DATA!$A:$A,0)),"")</f>
        <v>18</v>
      </c>
      <c r="AL581" s="401">
        <f>IFERROR(INDEX(Raw_DATA!P:P,MATCH(Risk7_PlusY67!$D581,Raw_DATA!$A:$A,0)),"")</f>
        <v>59</v>
      </c>
      <c r="AM581" s="401">
        <f>IFERROR(INDEX(Raw_DATA!Q:Q,MATCH(Risk7_PlusY67!$D581,Raw_DATA!$A:$A,0)),"")</f>
        <v>14</v>
      </c>
      <c r="AN581" s="401">
        <f>IFERROR(INDEX(Raw_DATA!R:R,MATCH(Risk7_PlusY67!$D581,Raw_DATA!$A:$A,0)),"")</f>
        <v>55</v>
      </c>
      <c r="AO581" s="407"/>
      <c r="AP581" s="411" t="b">
        <f>AB581=AY581</f>
        <v>1</v>
      </c>
      <c r="AQ581" s="340">
        <f t="shared" si="202"/>
        <v>0</v>
      </c>
      <c r="AR581" s="123">
        <f t="shared" si="203"/>
        <v>1</v>
      </c>
      <c r="AS581" s="123">
        <f t="shared" si="204"/>
        <v>1</v>
      </c>
      <c r="AT581" s="123">
        <f>IF(OR(AND((K581&lt;0.8),(BE581&gt;180)),AND((K581&lt;0.8),(BE581&lt;10)),AND((K581&gt;=0.8),(BE581&lt;10)),AND((K581&gt;=0.8),(BE581&gt;90))),0,1)</f>
        <v>0</v>
      </c>
      <c r="AU581" s="123">
        <f t="shared" si="205"/>
        <v>1</v>
      </c>
      <c r="AV581" s="123">
        <f t="shared" si="206"/>
        <v>1</v>
      </c>
      <c r="AW581" s="123">
        <f t="shared" si="207"/>
        <v>1</v>
      </c>
      <c r="AX581" s="123">
        <f t="shared" si="208"/>
        <v>1</v>
      </c>
      <c r="AY581" s="416" t="str">
        <f t="shared" si="209"/>
        <v>A-</v>
      </c>
      <c r="AZ581" s="416" t="str">
        <f>R581&amp;AY581</f>
        <v>3A-</v>
      </c>
      <c r="BA581" s="417">
        <f>IFERROR(INDEX(Raw_DATA!L:L,MATCH(Risk7_PlusY67!$D581,Raw_DATA!$A:$A,0)),"")</f>
        <v>6.81</v>
      </c>
      <c r="BB581" s="417">
        <f>IFERROR(INDEX(AVGGroup!$H$5:$H$21,MATCH(Risk7_PlusY67!$BJ581,AVGGroup!$C$5:$C$21,0)),"")</f>
        <v>-2.25</v>
      </c>
      <c r="BC581" s="417">
        <f>IFERROR(INDEX(Raw_DATA!M:M,MATCH(Risk7_PlusY67!$D581,Raw_DATA!$A:$A,0)),"")</f>
        <v>0.14000000000000001</v>
      </c>
      <c r="BD581" s="418">
        <f>IFERROR(INDEX(AVGGroup!$J$5:$J$21,MATCH(Risk7_PlusY67!$BJ581,AVGGroup!$C$5:$C$21,0)),"")</f>
        <v>-7.61</v>
      </c>
      <c r="BE581" s="407">
        <f>IFERROR(INDEX(Raw_DATA!N:N,MATCH(Risk7_PlusY67!$D581,Raw_DATA!$A:$A,0)),"")</f>
        <v>217</v>
      </c>
      <c r="BF581" s="407">
        <f>IFERROR(INDEX(Raw_DATA!O:O,MATCH(Risk7_PlusY67!$D581,Raw_DATA!$A:$A,0)),"")</f>
        <v>18</v>
      </c>
      <c r="BG581" s="407">
        <f>IFERROR(INDEX(Raw_DATA!P:P,MATCH(Risk7_PlusY67!$D581,Raw_DATA!$A:$A,0)),"")</f>
        <v>59</v>
      </c>
      <c r="BH581" s="407">
        <f>IFERROR(INDEX(Raw_DATA!Q:Q,MATCH(Risk7_PlusY67!$D581,Raw_DATA!$A:$A,0)),"")</f>
        <v>14</v>
      </c>
      <c r="BI581" s="407">
        <f>IFERROR(INDEX(Raw_DATA!R:R,MATCH(Risk7_PlusY67!$D581,Raw_DATA!$A:$A,0)),"")</f>
        <v>55</v>
      </c>
      <c r="BJ581" s="124" t="str">
        <f>INDEX('Org2567'!$BM:$BM,MATCH(Risk7_PlusY67!D581,'Org2567'!$D:$D,0))</f>
        <v>รพช.M2 B&gt;100</v>
      </c>
    </row>
    <row r="582" spans="1:62" x14ac:dyDescent="0.7">
      <c r="A582" s="206">
        <f>IF(ISBLANK(D582),"",COUNTA($D$3:D582))</f>
        <v>580</v>
      </c>
      <c r="B582" s="207">
        <f>IFERROR(INDEX(ID!$E:$E,MATCH(Risk7_PlusY67!$D582,ID!$A:$A,0)),"")</f>
        <v>8</v>
      </c>
      <c r="C582" s="207" t="str">
        <f>IFERROR(INDEX(ID!$I:$I,MATCH(Risk7_PlusY67!$D582,ID!$A:$A,0)),"")</f>
        <v>อุดรธานี</v>
      </c>
      <c r="D582" s="295" t="s">
        <v>583</v>
      </c>
      <c r="E582" s="207" t="str">
        <f>IFERROR(INDEX(ID!$C:$C,MATCH(Risk7_PlusY67!$D582,ID!$A:$A,0)),"")</f>
        <v>กู่แก้ว,รพช.</v>
      </c>
      <c r="F582" s="207" t="str">
        <f>IFERROR(INDEX(ID!$G:$G,MATCH(Risk7_PlusY67!$D582,ID!$A:$A,0)),"")</f>
        <v>รพช.</v>
      </c>
      <c r="G582" s="206">
        <f>IFERROR(INDEX(ID!$J:$J,MATCH(Risk7_PlusY67!$D582,ID!$A:$A,0)),"")</f>
        <v>30</v>
      </c>
      <c r="H582" s="208" t="str">
        <f>IFERROR(INDEX(ID!$P:$P,MATCH(Risk7_PlusY67!$D582,ID!$A:$A,0)),"")</f>
        <v>รพช.F2 P&lt;=30,000</v>
      </c>
      <c r="I582" s="209">
        <f>IFERROR(INDEX(Raw_DATA!E:E,MATCH(Risk7_PlusY67!$D582,Raw_DATA!$A:$A,0)),"")</f>
        <v>1.1399999999999999</v>
      </c>
      <c r="J582" s="209">
        <f>IFERROR(INDEX(Raw_DATA!F:F,MATCH(Risk7_PlusY67!$D582,Raw_DATA!$A:$A,0)),"")</f>
        <v>1.03</v>
      </c>
      <c r="K582" s="209">
        <f>IFERROR(INDEX(Raw_DATA!G:G,MATCH(Risk7_PlusY67!$D582,Raw_DATA!$A:$A,0)),"")</f>
        <v>0.82</v>
      </c>
      <c r="L582" s="209">
        <f>IFERROR(INDEX(Raw_DATA!H:H,MATCH(Risk7_PlusY67!$D582,Raw_DATA!$A:$A,0)),"")</f>
        <v>1966366.89</v>
      </c>
      <c r="M582" s="210">
        <f>IFERROR(INDEX(Raw_DATA!I:I,MATCH(Risk7_PlusY67!$D582,Raw_DATA!$A:$A,0)),"")</f>
        <v>-2009888.56</v>
      </c>
      <c r="N582" s="206">
        <f t="shared" si="189"/>
        <v>1</v>
      </c>
      <c r="O582" s="206">
        <f t="shared" si="190"/>
        <v>1</v>
      </c>
      <c r="P582" s="206">
        <f t="shared" si="192"/>
        <v>0</v>
      </c>
      <c r="Q582" s="211">
        <f t="shared" si="193"/>
        <v>11.7</v>
      </c>
      <c r="R582" s="206">
        <f t="shared" si="191"/>
        <v>2</v>
      </c>
      <c r="S582" s="212">
        <f>IFERROR(INDEX(Raw_DATA!J:J,MATCH(Risk7_PlusY67!$D582,Raw_DATA!$A:$A,0)),"")</f>
        <v>4389882.8600000003</v>
      </c>
      <c r="T582" s="213">
        <f>IFERROR(INDEX(Raw_DATA!K:K,MATCH(Risk7_PlusY67!$D582,Raw_DATA!$A:$A,0)),"")</f>
        <v>-2610344.0699999998</v>
      </c>
      <c r="U582" s="214">
        <f t="shared" si="194"/>
        <v>1</v>
      </c>
      <c r="V582" s="214">
        <f t="shared" si="195"/>
        <v>1</v>
      </c>
      <c r="W582" s="214">
        <f>IF(OR(AND((K582&lt;0.8),(AJ582&gt;180)),AND((K582&lt;0.8),(AJ582&lt;10)),AND((K582&gt;=0.8),(AJ582&lt;10)),AND((K582&gt;=0.8),(AJ582&gt;90))),0,1)</f>
        <v>0</v>
      </c>
      <c r="X582" s="214">
        <f t="shared" si="196"/>
        <v>1</v>
      </c>
      <c r="Y582" s="214">
        <f t="shared" si="197"/>
        <v>1</v>
      </c>
      <c r="Z582" s="214">
        <f t="shared" si="198"/>
        <v>0</v>
      </c>
      <c r="AA582" s="214">
        <f t="shared" si="199"/>
        <v>0</v>
      </c>
      <c r="AB582" s="215" t="str">
        <f t="shared" si="200"/>
        <v>B-</v>
      </c>
      <c r="AC582" s="215" t="str">
        <f t="shared" si="201"/>
        <v>2B-</v>
      </c>
      <c r="AD582" s="216"/>
      <c r="AE582" s="216"/>
      <c r="AF582" s="434">
        <f>IFERROR(INDEX(Raw_DATA!L:L,MATCH(Risk7_PlusY67!$D582,Raw_DATA!$A:$A,0)),"")</f>
        <v>6.32</v>
      </c>
      <c r="AG582" s="434">
        <f>IFERROR(INDEX(AVGGroup!$D$5:$D$21,MATCH(Risk7_PlusY67!$H582,AVGGroup!$C$5:$C$21,0)),"")</f>
        <v>-3.55</v>
      </c>
      <c r="AH582" s="434">
        <f>IFERROR(INDEX(Raw_DATA!M:M,MATCH(Risk7_PlusY67!$D582,Raw_DATA!$A:$A,0)),"")</f>
        <v>-2.92</v>
      </c>
      <c r="AI582" s="435">
        <f>IFERROR(INDEX(AVGGroup!$F$5:$F$21,MATCH(Risk7_PlusY67!$H582,AVGGroup!$C$5:$C$21,0)),"")</f>
        <v>-10.199999999999999</v>
      </c>
      <c r="AJ582" s="401">
        <f>IFERROR(INDEX(Raw_DATA!N:N,MATCH(Risk7_PlusY67!$D582,Raw_DATA!$A:$A,0)),"")</f>
        <v>212</v>
      </c>
      <c r="AK582" s="401">
        <f>IFERROR(INDEX(Raw_DATA!O:O,MATCH(Risk7_PlusY67!$D582,Raw_DATA!$A:$A,0)),"")</f>
        <v>18</v>
      </c>
      <c r="AL582" s="401">
        <f>IFERROR(INDEX(Raw_DATA!P:P,MATCH(Risk7_PlusY67!$D582,Raw_DATA!$A:$A,0)),"")</f>
        <v>38</v>
      </c>
      <c r="AM582" s="401">
        <f>IFERROR(INDEX(Raw_DATA!Q:Q,MATCH(Risk7_PlusY67!$D582,Raw_DATA!$A:$A,0)),"")</f>
        <v>129</v>
      </c>
      <c r="AN582" s="401">
        <f>IFERROR(INDEX(Raw_DATA!R:R,MATCH(Risk7_PlusY67!$D582,Raw_DATA!$A:$A,0)),"")</f>
        <v>81</v>
      </c>
      <c r="AO582" s="407"/>
      <c r="AP582" s="411" t="b">
        <f>AB582=AY582</f>
        <v>1</v>
      </c>
      <c r="AQ582" s="340">
        <f t="shared" si="202"/>
        <v>1</v>
      </c>
      <c r="AR582" s="123">
        <f t="shared" si="203"/>
        <v>1</v>
      </c>
      <c r="AS582" s="123">
        <f t="shared" si="204"/>
        <v>1</v>
      </c>
      <c r="AT582" s="123">
        <f>IF(OR(AND((K582&lt;0.8),(BE582&gt;180)),AND((K582&lt;0.8),(BE582&lt;10)),AND((K582&gt;=0.8),(BE582&lt;10)),AND((K582&gt;=0.8),(BE582&gt;90))),0,1)</f>
        <v>0</v>
      </c>
      <c r="AU582" s="123">
        <f t="shared" si="205"/>
        <v>1</v>
      </c>
      <c r="AV582" s="123">
        <f t="shared" si="206"/>
        <v>1</v>
      </c>
      <c r="AW582" s="123">
        <f t="shared" si="207"/>
        <v>0</v>
      </c>
      <c r="AX582" s="123">
        <f t="shared" si="208"/>
        <v>0</v>
      </c>
      <c r="AY582" s="416" t="str">
        <f t="shared" si="209"/>
        <v>B-</v>
      </c>
      <c r="AZ582" s="416" t="str">
        <f>R582&amp;AY582</f>
        <v>2B-</v>
      </c>
      <c r="BA582" s="417">
        <f>IFERROR(INDEX(Raw_DATA!L:L,MATCH(Risk7_PlusY67!$D582,Raw_DATA!$A:$A,0)),"")</f>
        <v>6.32</v>
      </c>
      <c r="BB582" s="417">
        <f>IFERROR(INDEX(AVGGroup!$H$5:$H$21,MATCH(Risk7_PlusY67!$BJ582,AVGGroup!$C$5:$C$21,0)),"")</f>
        <v>-3.54</v>
      </c>
      <c r="BC582" s="417">
        <f>IFERROR(INDEX(Raw_DATA!M:M,MATCH(Risk7_PlusY67!$D582,Raw_DATA!$A:$A,0)),"")</f>
        <v>-2.92</v>
      </c>
      <c r="BD582" s="418">
        <f>IFERROR(INDEX(AVGGroup!$J$5:$J$21,MATCH(Risk7_PlusY67!$BJ582,AVGGroup!$C$5:$C$21,0)),"")</f>
        <v>-10.199999999999999</v>
      </c>
      <c r="BE582" s="407">
        <f>IFERROR(INDEX(Raw_DATA!N:N,MATCH(Risk7_PlusY67!$D582,Raw_DATA!$A:$A,0)),"")</f>
        <v>212</v>
      </c>
      <c r="BF582" s="407">
        <f>IFERROR(INDEX(Raw_DATA!O:O,MATCH(Risk7_PlusY67!$D582,Raw_DATA!$A:$A,0)),"")</f>
        <v>18</v>
      </c>
      <c r="BG582" s="407">
        <f>IFERROR(INDEX(Raw_DATA!P:P,MATCH(Risk7_PlusY67!$D582,Raw_DATA!$A:$A,0)),"")</f>
        <v>38</v>
      </c>
      <c r="BH582" s="407">
        <f>IFERROR(INDEX(Raw_DATA!Q:Q,MATCH(Risk7_PlusY67!$D582,Raw_DATA!$A:$A,0)),"")</f>
        <v>129</v>
      </c>
      <c r="BI582" s="407">
        <f>IFERROR(INDEX(Raw_DATA!R:R,MATCH(Risk7_PlusY67!$D582,Raw_DATA!$A:$A,0)),"")</f>
        <v>81</v>
      </c>
      <c r="BJ582" s="124" t="str">
        <f>INDEX('Org2567'!$BM:$BM,MATCH(Risk7_PlusY67!D582,'Org2567'!$D:$D,0))</f>
        <v>รพช.F2 P&lt;=30,000</v>
      </c>
    </row>
    <row r="583" spans="1:62" x14ac:dyDescent="0.7">
      <c r="A583" s="206">
        <f>IF(ISBLANK(D583),"",COUNTA($D$3:D583))</f>
        <v>581</v>
      </c>
      <c r="B583" s="207">
        <f>IFERROR(INDEX(ID!$E:$E,MATCH(Risk7_PlusY67!$D583,ID!$A:$A,0)),"")</f>
        <v>8</v>
      </c>
      <c r="C583" s="207" t="str">
        <f>IFERROR(INDEX(ID!$I:$I,MATCH(Risk7_PlusY67!$D583,ID!$A:$A,0)),"")</f>
        <v>อุดรธานี</v>
      </c>
      <c r="D583" s="295" t="s">
        <v>584</v>
      </c>
      <c r="E583" s="207" t="str">
        <f>IFERROR(INDEX(ID!$C:$C,MATCH(Risk7_PlusY67!$D583,ID!$A:$A,0)),"")</f>
        <v>ประจักษ์ศิลปาคม,รพช.</v>
      </c>
      <c r="F583" s="207" t="str">
        <f>IFERROR(INDEX(ID!$G:$G,MATCH(Risk7_PlusY67!$D583,ID!$A:$A,0)),"")</f>
        <v>รพช.</v>
      </c>
      <c r="G583" s="206">
        <f>IFERROR(INDEX(ID!$J:$J,MATCH(Risk7_PlusY67!$D583,ID!$A:$A,0)),"")</f>
        <v>30</v>
      </c>
      <c r="H583" s="208" t="str">
        <f>IFERROR(INDEX(ID!$P:$P,MATCH(Risk7_PlusY67!$D583,ID!$A:$A,0)),"")</f>
        <v>รพช.F3 P15,000-25,000</v>
      </c>
      <c r="I583" s="209">
        <f>IFERROR(INDEX(Raw_DATA!E:E,MATCH(Risk7_PlusY67!$D583,Raw_DATA!$A:$A,0)),"")</f>
        <v>2.5299999999999998</v>
      </c>
      <c r="J583" s="209">
        <f>IFERROR(INDEX(Raw_DATA!F:F,MATCH(Risk7_PlusY67!$D583,Raw_DATA!$A:$A,0)),"")</f>
        <v>2.39</v>
      </c>
      <c r="K583" s="209">
        <f>IFERROR(INDEX(Raw_DATA!G:G,MATCH(Risk7_PlusY67!$D583,Raw_DATA!$A:$A,0)),"")</f>
        <v>1.94</v>
      </c>
      <c r="L583" s="209">
        <f>IFERROR(INDEX(Raw_DATA!H:H,MATCH(Risk7_PlusY67!$D583,Raw_DATA!$A:$A,0)),"")</f>
        <v>15986933.859999999</v>
      </c>
      <c r="M583" s="210">
        <f>IFERROR(INDEX(Raw_DATA!I:I,MATCH(Risk7_PlusY67!$D583,Raw_DATA!$A:$A,0)),"")</f>
        <v>-1307113.03</v>
      </c>
      <c r="N583" s="206">
        <f t="shared" si="189"/>
        <v>0</v>
      </c>
      <c r="O583" s="206">
        <f t="shared" si="190"/>
        <v>1</v>
      </c>
      <c r="P583" s="206">
        <f t="shared" si="192"/>
        <v>0</v>
      </c>
      <c r="Q583" s="211">
        <f t="shared" si="193"/>
        <v>146.69999999999999</v>
      </c>
      <c r="R583" s="206">
        <f t="shared" si="191"/>
        <v>1</v>
      </c>
      <c r="S583" s="212">
        <f>IFERROR(INDEX(Raw_DATA!J:J,MATCH(Risk7_PlusY67!$D583,Raw_DATA!$A:$A,0)),"")</f>
        <v>3926872.79</v>
      </c>
      <c r="T583" s="213">
        <f>IFERROR(INDEX(Raw_DATA!K:K,MATCH(Risk7_PlusY67!$D583,Raw_DATA!$A:$A,0)),"")</f>
        <v>9849804.3900000006</v>
      </c>
      <c r="U583" s="214">
        <f t="shared" si="194"/>
        <v>1</v>
      </c>
      <c r="V583" s="214">
        <f t="shared" si="195"/>
        <v>1</v>
      </c>
      <c r="W583" s="214">
        <f>IF(OR(AND((K583&lt;0.8),(AJ583&gt;180)),AND((K583&lt;0.8),(AJ583&lt;10)),AND((K583&gt;=0.8),(AJ583&lt;10)),AND((K583&gt;=0.8),(AJ583&gt;90))),0,1)</f>
        <v>0</v>
      </c>
      <c r="X583" s="214">
        <f t="shared" si="196"/>
        <v>1</v>
      </c>
      <c r="Y583" s="214">
        <f t="shared" si="197"/>
        <v>0</v>
      </c>
      <c r="Z583" s="214">
        <f t="shared" si="198"/>
        <v>0</v>
      </c>
      <c r="AA583" s="214">
        <f t="shared" si="199"/>
        <v>1</v>
      </c>
      <c r="AB583" s="215" t="str">
        <f t="shared" si="200"/>
        <v>B-</v>
      </c>
      <c r="AC583" s="215" t="str">
        <f t="shared" si="201"/>
        <v>1B-</v>
      </c>
      <c r="AD583" s="216"/>
      <c r="AE583" s="216"/>
      <c r="AF583" s="434">
        <f>IFERROR(INDEX(Raw_DATA!L:L,MATCH(Risk7_PlusY67!$D583,Raw_DATA!$A:$A,0)),"")</f>
        <v>6.3</v>
      </c>
      <c r="AG583" s="434">
        <f>IFERROR(INDEX(AVGGroup!$D$5:$D$21,MATCH(Risk7_PlusY67!$H583,AVGGroup!$C$5:$C$21,0)),"")</f>
        <v>5.15</v>
      </c>
      <c r="AH583" s="434">
        <f>IFERROR(INDEX(Raw_DATA!M:M,MATCH(Risk7_PlusY67!$D583,Raw_DATA!$A:$A,0)),"")</f>
        <v>-1.92</v>
      </c>
      <c r="AI583" s="435">
        <f>IFERROR(INDEX(AVGGroup!$F$5:$F$21,MATCH(Risk7_PlusY67!$H583,AVGGroup!$C$5:$C$21,0)),"")</f>
        <v>-2.83</v>
      </c>
      <c r="AJ583" s="401">
        <f>IFERROR(INDEX(Raw_DATA!N:N,MATCH(Risk7_PlusY67!$D583,Raw_DATA!$A:$A,0)),"")</f>
        <v>161</v>
      </c>
      <c r="AK583" s="401">
        <f>IFERROR(INDEX(Raw_DATA!O:O,MATCH(Risk7_PlusY67!$D583,Raw_DATA!$A:$A,0)),"")</f>
        <v>23</v>
      </c>
      <c r="AL583" s="401">
        <f>IFERROR(INDEX(Raw_DATA!P:P,MATCH(Risk7_PlusY67!$D583,Raw_DATA!$A:$A,0)),"")</f>
        <v>72</v>
      </c>
      <c r="AM583" s="401">
        <f>IFERROR(INDEX(Raw_DATA!Q:Q,MATCH(Risk7_PlusY67!$D583,Raw_DATA!$A:$A,0)),"")</f>
        <v>121</v>
      </c>
      <c r="AN583" s="401">
        <f>IFERROR(INDEX(Raw_DATA!R:R,MATCH(Risk7_PlusY67!$D583,Raw_DATA!$A:$A,0)),"")</f>
        <v>51</v>
      </c>
      <c r="AO583" s="407"/>
      <c r="AP583" s="411" t="b">
        <f>AB583=AY583</f>
        <v>1</v>
      </c>
      <c r="AQ583" s="340">
        <f t="shared" si="202"/>
        <v>1</v>
      </c>
      <c r="AR583" s="123">
        <f t="shared" si="203"/>
        <v>1</v>
      </c>
      <c r="AS583" s="123">
        <f t="shared" si="204"/>
        <v>1</v>
      </c>
      <c r="AT583" s="123">
        <f>IF(OR(AND((K583&lt;0.8),(BE583&gt;180)),AND((K583&lt;0.8),(BE583&lt;10)),AND((K583&gt;=0.8),(BE583&lt;10)),AND((K583&gt;=0.8),(BE583&gt;90))),0,1)</f>
        <v>0</v>
      </c>
      <c r="AU583" s="123">
        <f t="shared" si="205"/>
        <v>1</v>
      </c>
      <c r="AV583" s="123">
        <f t="shared" si="206"/>
        <v>0</v>
      </c>
      <c r="AW583" s="123">
        <f t="shared" si="207"/>
        <v>0</v>
      </c>
      <c r="AX583" s="123">
        <f t="shared" si="208"/>
        <v>1</v>
      </c>
      <c r="AY583" s="416" t="str">
        <f t="shared" si="209"/>
        <v>B-</v>
      </c>
      <c r="AZ583" s="416" t="str">
        <f>R583&amp;AY583</f>
        <v>1B-</v>
      </c>
      <c r="BA583" s="417">
        <f>IFERROR(INDEX(Raw_DATA!L:L,MATCH(Risk7_PlusY67!$D583,Raw_DATA!$A:$A,0)),"")</f>
        <v>6.3</v>
      </c>
      <c r="BB583" s="417">
        <f>IFERROR(INDEX(AVGGroup!$H$5:$H$21,MATCH(Risk7_PlusY67!$BJ583,AVGGroup!$C$5:$C$21,0)),"")</f>
        <v>5.15</v>
      </c>
      <c r="BC583" s="417">
        <f>IFERROR(INDEX(Raw_DATA!M:M,MATCH(Risk7_PlusY67!$D583,Raw_DATA!$A:$A,0)),"")</f>
        <v>-1.92</v>
      </c>
      <c r="BD583" s="418">
        <f>IFERROR(INDEX(AVGGroup!$J$5:$J$21,MATCH(Risk7_PlusY67!$BJ583,AVGGroup!$C$5:$C$21,0)),"")</f>
        <v>-2.83</v>
      </c>
      <c r="BE583" s="407">
        <f>IFERROR(INDEX(Raw_DATA!N:N,MATCH(Risk7_PlusY67!$D583,Raw_DATA!$A:$A,0)),"")</f>
        <v>161</v>
      </c>
      <c r="BF583" s="407">
        <f>IFERROR(INDEX(Raw_DATA!O:O,MATCH(Risk7_PlusY67!$D583,Raw_DATA!$A:$A,0)),"")</f>
        <v>23</v>
      </c>
      <c r="BG583" s="407">
        <f>IFERROR(INDEX(Raw_DATA!P:P,MATCH(Risk7_PlusY67!$D583,Raw_DATA!$A:$A,0)),"")</f>
        <v>72</v>
      </c>
      <c r="BH583" s="407">
        <f>IFERROR(INDEX(Raw_DATA!Q:Q,MATCH(Risk7_PlusY67!$D583,Raw_DATA!$A:$A,0)),"")</f>
        <v>121</v>
      </c>
      <c r="BI583" s="407">
        <f>IFERROR(INDEX(Raw_DATA!R:R,MATCH(Risk7_PlusY67!$D583,Raw_DATA!$A:$A,0)),"")</f>
        <v>51</v>
      </c>
      <c r="BJ583" s="124" t="str">
        <f>INDEX('Org2567'!$BM:$BM,MATCH(Risk7_PlusY67!D583,'Org2567'!$D:$D,0))</f>
        <v>รพช.F3 P15,000-25,000</v>
      </c>
    </row>
    <row r="584" spans="1:62" x14ac:dyDescent="0.7">
      <c r="A584" s="206">
        <f>IF(ISBLANK(D584),"",COUNTA($D$3:D584))</f>
        <v>582</v>
      </c>
      <c r="B584" s="207">
        <f>IFERROR(INDEX(ID!$E:$E,MATCH(Risk7_PlusY67!$D584,ID!$A:$A,0)),"")</f>
        <v>9</v>
      </c>
      <c r="C584" s="207" t="str">
        <f>IFERROR(INDEX(ID!$I:$I,MATCH(Risk7_PlusY67!$D584,ID!$A:$A,0)),"")</f>
        <v>ชัยภูมิ</v>
      </c>
      <c r="D584" s="295" t="s">
        <v>585</v>
      </c>
      <c r="E584" s="207" t="str">
        <f>IFERROR(INDEX(ID!$C:$C,MATCH(Risk7_PlusY67!$D584,ID!$A:$A,0)),"")</f>
        <v>ซับใหญ่,รพช.</v>
      </c>
      <c r="F584" s="207" t="str">
        <f>IFERROR(INDEX(ID!$G:$G,MATCH(Risk7_PlusY67!$D584,ID!$A:$A,0)),"")</f>
        <v>รพช.</v>
      </c>
      <c r="G584" s="206">
        <f>IFERROR(INDEX(ID!$J:$J,MATCH(Risk7_PlusY67!$D584,ID!$A:$A,0)),"")</f>
        <v>30</v>
      </c>
      <c r="H584" s="208" t="str">
        <f>IFERROR(INDEX(ID!$P:$P,MATCH(Risk7_PlusY67!$D584,ID!$A:$A,0)),"")</f>
        <v>รพช.F3 P&lt;=15,000</v>
      </c>
      <c r="I584" s="209">
        <f>IFERROR(INDEX(Raw_DATA!E:E,MATCH(Risk7_PlusY67!$D584,Raw_DATA!$A:$A,0)),"")</f>
        <v>4.1500000000000004</v>
      </c>
      <c r="J584" s="209">
        <f>IFERROR(INDEX(Raw_DATA!F:F,MATCH(Risk7_PlusY67!$D584,Raw_DATA!$A:$A,0)),"")</f>
        <v>3.58</v>
      </c>
      <c r="K584" s="209">
        <f>IFERROR(INDEX(Raw_DATA!G:G,MATCH(Risk7_PlusY67!$D584,Raw_DATA!$A:$A,0)),"")</f>
        <v>1.89</v>
      </c>
      <c r="L584" s="209">
        <f>IFERROR(INDEX(Raw_DATA!H:H,MATCH(Risk7_PlusY67!$D584,Raw_DATA!$A:$A,0)),"")</f>
        <v>15575860.369999999</v>
      </c>
      <c r="M584" s="210">
        <f>IFERROR(INDEX(Raw_DATA!I:I,MATCH(Risk7_PlusY67!$D584,Raw_DATA!$A:$A,0)),"")</f>
        <v>-6033203.9100000001</v>
      </c>
      <c r="N584" s="206">
        <f t="shared" si="189"/>
        <v>0</v>
      </c>
      <c r="O584" s="206">
        <f t="shared" si="190"/>
        <v>1</v>
      </c>
      <c r="P584" s="206">
        <f t="shared" si="192"/>
        <v>0</v>
      </c>
      <c r="Q584" s="211">
        <f t="shared" si="193"/>
        <v>30.9</v>
      </c>
      <c r="R584" s="206">
        <f t="shared" si="191"/>
        <v>1</v>
      </c>
      <c r="S584" s="212">
        <f>IFERROR(INDEX(Raw_DATA!J:J,MATCH(Risk7_PlusY67!$D584,Raw_DATA!$A:$A,0)),"")</f>
        <v>-180899.13</v>
      </c>
      <c r="T584" s="213">
        <f>IFERROR(INDEX(Raw_DATA!K:K,MATCH(Risk7_PlusY67!$D584,Raw_DATA!$A:$A,0)),"")</f>
        <v>4410452.57</v>
      </c>
      <c r="U584" s="214">
        <f t="shared" si="194"/>
        <v>0</v>
      </c>
      <c r="V584" s="214">
        <f t="shared" si="195"/>
        <v>0</v>
      </c>
      <c r="W584" s="214">
        <f>IF(OR(AND((K584&lt;0.8),(AJ584&gt;180)),AND((K584&lt;0.8),(AJ584&lt;10)),AND((K584&gt;=0.8),(AJ584&lt;10)),AND((K584&gt;=0.8),(AJ584&gt;90))),0,1)</f>
        <v>1</v>
      </c>
      <c r="X584" s="214">
        <f t="shared" si="196"/>
        <v>0</v>
      </c>
      <c r="Y584" s="214">
        <f t="shared" si="197"/>
        <v>0</v>
      </c>
      <c r="Z584" s="214">
        <f t="shared" si="198"/>
        <v>0</v>
      </c>
      <c r="AA584" s="214">
        <f t="shared" si="199"/>
        <v>0</v>
      </c>
      <c r="AB584" s="215" t="str">
        <f t="shared" si="200"/>
        <v>D</v>
      </c>
      <c r="AC584" s="215" t="str">
        <f t="shared" si="201"/>
        <v>1D</v>
      </c>
      <c r="AD584" s="216"/>
      <c r="AE584" s="216"/>
      <c r="AF584" s="434">
        <f>IFERROR(INDEX(Raw_DATA!L:L,MATCH(Risk7_PlusY67!$D584,Raw_DATA!$A:$A,0)),"")</f>
        <v>-0.41</v>
      </c>
      <c r="AG584" s="434">
        <f>IFERROR(INDEX(AVGGroup!$D$5:$D$21,MATCH(Risk7_PlusY67!$H584,AVGGroup!$C$5:$C$21,0)),"")</f>
        <v>1.1000000000000001</v>
      </c>
      <c r="AH584" s="434">
        <f>IFERROR(INDEX(Raw_DATA!M:M,MATCH(Risk7_PlusY67!$D584,Raw_DATA!$A:$A,0)),"")</f>
        <v>-14.95</v>
      </c>
      <c r="AI584" s="435">
        <f>IFERROR(INDEX(AVGGroup!$F$5:$F$21,MATCH(Risk7_PlusY67!$H584,AVGGroup!$C$5:$C$21,0)),"")</f>
        <v>-5.66</v>
      </c>
      <c r="AJ584" s="401">
        <f>IFERROR(INDEX(Raw_DATA!N:N,MATCH(Risk7_PlusY67!$D584,Raw_DATA!$A:$A,0)),"")</f>
        <v>79</v>
      </c>
      <c r="AK584" s="401">
        <f>IFERROR(INDEX(Raw_DATA!O:O,MATCH(Risk7_PlusY67!$D584,Raw_DATA!$A:$A,0)),"")</f>
        <v>224</v>
      </c>
      <c r="AL584" s="401">
        <f>IFERROR(INDEX(Raw_DATA!P:P,MATCH(Risk7_PlusY67!$D584,Raw_DATA!$A:$A,0)),"")</f>
        <v>215</v>
      </c>
      <c r="AM584" s="401">
        <f>IFERROR(INDEX(Raw_DATA!Q:Q,MATCH(Risk7_PlusY67!$D584,Raw_DATA!$A:$A,0)),"")</f>
        <v>200</v>
      </c>
      <c r="AN584" s="401">
        <f>IFERROR(INDEX(Raw_DATA!R:R,MATCH(Risk7_PlusY67!$D584,Raw_DATA!$A:$A,0)),"")</f>
        <v>89</v>
      </c>
      <c r="AO584" s="407"/>
      <c r="AP584" s="411" t="b">
        <f>AB584=AY584</f>
        <v>1</v>
      </c>
      <c r="AQ584" s="340">
        <f t="shared" si="202"/>
        <v>1</v>
      </c>
      <c r="AR584" s="123">
        <f t="shared" si="203"/>
        <v>0</v>
      </c>
      <c r="AS584" s="123">
        <f t="shared" si="204"/>
        <v>0</v>
      </c>
      <c r="AT584" s="123">
        <f>IF(OR(AND((K584&lt;0.8),(BE584&gt;180)),AND((K584&lt;0.8),(BE584&lt;10)),AND((K584&gt;=0.8),(BE584&lt;10)),AND((K584&gt;=0.8),(BE584&gt;90))),0,1)</f>
        <v>1</v>
      </c>
      <c r="AU584" s="123">
        <f t="shared" si="205"/>
        <v>0</v>
      </c>
      <c r="AV584" s="123">
        <f t="shared" si="206"/>
        <v>0</v>
      </c>
      <c r="AW584" s="123">
        <f t="shared" si="207"/>
        <v>0</v>
      </c>
      <c r="AX584" s="123">
        <f t="shared" si="208"/>
        <v>0</v>
      </c>
      <c r="AY584" s="416" t="str">
        <f t="shared" si="209"/>
        <v>D</v>
      </c>
      <c r="AZ584" s="416" t="str">
        <f>R584&amp;AY584</f>
        <v>1D</v>
      </c>
      <c r="BA584" s="417">
        <f>IFERROR(INDEX(Raw_DATA!L:L,MATCH(Risk7_PlusY67!$D584,Raw_DATA!$A:$A,0)),"")</f>
        <v>-0.41</v>
      </c>
      <c r="BB584" s="417">
        <f>IFERROR(INDEX(AVGGroup!$H$5:$H$21,MATCH(Risk7_PlusY67!$BJ584,AVGGroup!$C$5:$C$21,0)),"")</f>
        <v>1.1000000000000001</v>
      </c>
      <c r="BC584" s="417">
        <f>IFERROR(INDEX(Raw_DATA!M:M,MATCH(Risk7_PlusY67!$D584,Raw_DATA!$A:$A,0)),"")</f>
        <v>-14.95</v>
      </c>
      <c r="BD584" s="418">
        <f>IFERROR(INDEX(AVGGroup!$J$5:$J$21,MATCH(Risk7_PlusY67!$BJ584,AVGGroup!$C$5:$C$21,0)),"")</f>
        <v>-5.66</v>
      </c>
      <c r="BE584" s="407">
        <f>IFERROR(INDEX(Raw_DATA!N:N,MATCH(Risk7_PlusY67!$D584,Raw_DATA!$A:$A,0)),"")</f>
        <v>79</v>
      </c>
      <c r="BF584" s="407">
        <f>IFERROR(INDEX(Raw_DATA!O:O,MATCH(Risk7_PlusY67!$D584,Raw_DATA!$A:$A,0)),"")</f>
        <v>224</v>
      </c>
      <c r="BG584" s="407">
        <f>IFERROR(INDEX(Raw_DATA!P:P,MATCH(Risk7_PlusY67!$D584,Raw_DATA!$A:$A,0)),"")</f>
        <v>215</v>
      </c>
      <c r="BH584" s="407">
        <f>IFERROR(INDEX(Raw_DATA!Q:Q,MATCH(Risk7_PlusY67!$D584,Raw_DATA!$A:$A,0)),"")</f>
        <v>200</v>
      </c>
      <c r="BI584" s="407">
        <f>IFERROR(INDEX(Raw_DATA!R:R,MATCH(Risk7_PlusY67!$D584,Raw_DATA!$A:$A,0)),"")</f>
        <v>89</v>
      </c>
      <c r="BJ584" s="124" t="str">
        <f>INDEX('Org2567'!$BM:$BM,MATCH(Risk7_PlusY67!D584,'Org2567'!$D:$D,0))</f>
        <v>รพช.F3 P&lt;=15,000</v>
      </c>
    </row>
    <row r="585" spans="1:62" x14ac:dyDescent="0.7">
      <c r="A585" s="206">
        <f>IF(ISBLANK(D585),"",COUNTA($D$3:D585))</f>
        <v>583</v>
      </c>
      <c r="B585" s="207">
        <f>IFERROR(INDEX(ID!$E:$E,MATCH(Risk7_PlusY67!$D585,ID!$A:$A,0)),"")</f>
        <v>9</v>
      </c>
      <c r="C585" s="207" t="str">
        <f>IFERROR(INDEX(ID!$I:$I,MATCH(Risk7_PlusY67!$D585,ID!$A:$A,0)),"")</f>
        <v>ชัยภูมิ</v>
      </c>
      <c r="D585" s="295" t="s">
        <v>586</v>
      </c>
      <c r="E585" s="207" t="str">
        <f>IFERROR(INDEX(ID!$C:$C,MATCH(Risk7_PlusY67!$D585,ID!$A:$A,0)),"")</f>
        <v>ชัยภูมิ,รพศ.</v>
      </c>
      <c r="F585" s="207" t="str">
        <f>IFERROR(INDEX(ID!$G:$G,MATCH(Risk7_PlusY67!$D585,ID!$A:$A,0)),"")</f>
        <v>รพศ.</v>
      </c>
      <c r="G585" s="206">
        <f>IFERROR(INDEX(ID!$J:$J,MATCH(Risk7_PlusY67!$D585,ID!$A:$A,0)),"")</f>
        <v>793</v>
      </c>
      <c r="H585" s="208" t="str">
        <f>IFERROR(INDEX(ID!$P:$P,MATCH(Risk7_PlusY67!$D585,ID!$A:$A,0)),"")</f>
        <v>รพศ.A B&gt;700to1000</v>
      </c>
      <c r="I585" s="209">
        <f>IFERROR(INDEX(Raw_DATA!E:E,MATCH(Risk7_PlusY67!$D585,Raw_DATA!$A:$A,0)),"")</f>
        <v>1.55</v>
      </c>
      <c r="J585" s="209">
        <f>IFERROR(INDEX(Raw_DATA!F:F,MATCH(Risk7_PlusY67!$D585,Raw_DATA!$A:$A,0)),"")</f>
        <v>1.38</v>
      </c>
      <c r="K585" s="209">
        <f>IFERROR(INDEX(Raw_DATA!G:G,MATCH(Risk7_PlusY67!$D585,Raw_DATA!$A:$A,0)),"")</f>
        <v>0.53</v>
      </c>
      <c r="L585" s="209">
        <f>IFERROR(INDEX(Raw_DATA!H:H,MATCH(Risk7_PlusY67!$D585,Raw_DATA!$A:$A,0)),"")</f>
        <v>227497707.86000001</v>
      </c>
      <c r="M585" s="210">
        <f>IFERROR(INDEX(Raw_DATA!I:I,MATCH(Risk7_PlusY67!$D585,Raw_DATA!$A:$A,0)),"")</f>
        <v>81074668.879999995</v>
      </c>
      <c r="N585" s="206">
        <f t="shared" si="189"/>
        <v>1</v>
      </c>
      <c r="O585" s="206">
        <f t="shared" si="190"/>
        <v>0</v>
      </c>
      <c r="P585" s="206">
        <f t="shared" si="192"/>
        <v>0</v>
      </c>
      <c r="Q585" s="211" t="str">
        <f t="shared" si="193"/>
        <v/>
      </c>
      <c r="R585" s="206">
        <f t="shared" si="191"/>
        <v>1</v>
      </c>
      <c r="S585" s="212">
        <f>IFERROR(INDEX(Raw_DATA!J:J,MATCH(Risk7_PlusY67!$D585,Raw_DATA!$A:$A,0)),"")</f>
        <v>90855925.319999993</v>
      </c>
      <c r="T585" s="213">
        <f>IFERROR(INDEX(Raw_DATA!K:K,MATCH(Risk7_PlusY67!$D585,Raw_DATA!$A:$A,0)),"")</f>
        <v>-195601264.80000001</v>
      </c>
      <c r="U585" s="214">
        <f t="shared" si="194"/>
        <v>0</v>
      </c>
      <c r="V585" s="214">
        <f t="shared" si="195"/>
        <v>1</v>
      </c>
      <c r="W585" s="214">
        <f>IF(OR(AND((K585&lt;0.8),(AJ585&gt;180)),AND((K585&lt;0.8),(AJ585&lt;10)),AND((K585&gt;=0.8),(AJ585&lt;10)),AND((K585&gt;=0.8),(AJ585&gt;90))),0,1)</f>
        <v>1</v>
      </c>
      <c r="X585" s="214">
        <f t="shared" si="196"/>
        <v>0</v>
      </c>
      <c r="Y585" s="214">
        <f t="shared" si="197"/>
        <v>1</v>
      </c>
      <c r="Z585" s="214">
        <f t="shared" si="198"/>
        <v>1</v>
      </c>
      <c r="AA585" s="214">
        <f t="shared" si="199"/>
        <v>1</v>
      </c>
      <c r="AB585" s="215" t="str">
        <f t="shared" si="200"/>
        <v>B</v>
      </c>
      <c r="AC585" s="215" t="str">
        <f t="shared" si="201"/>
        <v>1B</v>
      </c>
      <c r="AD585" s="216"/>
      <c r="AE585" s="216"/>
      <c r="AF585" s="434">
        <f>IFERROR(INDEX(Raw_DATA!L:L,MATCH(Risk7_PlusY67!$D585,Raw_DATA!$A:$A,0)),"")</f>
        <v>4.72</v>
      </c>
      <c r="AG585" s="434">
        <f>IFERROR(INDEX(AVGGroup!$D$5:$D$21,MATCH(Risk7_PlusY67!$H585,AVGGroup!$C$5:$C$21,0)),"")</f>
        <v>5.87</v>
      </c>
      <c r="AH585" s="434">
        <f>IFERROR(INDEX(Raw_DATA!M:M,MATCH(Risk7_PlusY67!$D585,Raw_DATA!$A:$A,0)),"")</f>
        <v>4.5599999999999996</v>
      </c>
      <c r="AI585" s="435">
        <f>IFERROR(INDEX(AVGGroup!$F$5:$F$21,MATCH(Risk7_PlusY67!$H585,AVGGroup!$C$5:$C$21,0)),"")</f>
        <v>2.31</v>
      </c>
      <c r="AJ585" s="401">
        <f>IFERROR(INDEX(Raw_DATA!N:N,MATCH(Risk7_PlusY67!$D585,Raw_DATA!$A:$A,0)),"")</f>
        <v>78</v>
      </c>
      <c r="AK585" s="401">
        <f>IFERROR(INDEX(Raw_DATA!O:O,MATCH(Risk7_PlusY67!$D585,Raw_DATA!$A:$A,0)),"")</f>
        <v>65</v>
      </c>
      <c r="AL585" s="401">
        <f>IFERROR(INDEX(Raw_DATA!P:P,MATCH(Risk7_PlusY67!$D585,Raw_DATA!$A:$A,0)),"")</f>
        <v>36</v>
      </c>
      <c r="AM585" s="401">
        <f>IFERROR(INDEX(Raw_DATA!Q:Q,MATCH(Risk7_PlusY67!$D585,Raw_DATA!$A:$A,0)),"")</f>
        <v>72</v>
      </c>
      <c r="AN585" s="401">
        <f>IFERROR(INDEX(Raw_DATA!R:R,MATCH(Risk7_PlusY67!$D585,Raw_DATA!$A:$A,0)),"")</f>
        <v>40</v>
      </c>
      <c r="AO585" s="407"/>
      <c r="AP585" s="411" t="b">
        <f>AB585=AY585</f>
        <v>1</v>
      </c>
      <c r="AQ585" s="340">
        <f t="shared" si="202"/>
        <v>0</v>
      </c>
      <c r="AR585" s="123">
        <f t="shared" si="203"/>
        <v>0</v>
      </c>
      <c r="AS585" s="123">
        <f t="shared" si="204"/>
        <v>1</v>
      </c>
      <c r="AT585" s="123">
        <f>IF(OR(AND((K585&lt;0.8),(BE585&gt;180)),AND((K585&lt;0.8),(BE585&lt;10)),AND((K585&gt;=0.8),(BE585&lt;10)),AND((K585&gt;=0.8),(BE585&gt;90))),0,1)</f>
        <v>1</v>
      </c>
      <c r="AU585" s="123">
        <f t="shared" si="205"/>
        <v>0</v>
      </c>
      <c r="AV585" s="123">
        <f t="shared" si="206"/>
        <v>1</v>
      </c>
      <c r="AW585" s="123">
        <f t="shared" si="207"/>
        <v>1</v>
      </c>
      <c r="AX585" s="123">
        <f t="shared" si="208"/>
        <v>1</v>
      </c>
      <c r="AY585" s="416" t="str">
        <f t="shared" si="209"/>
        <v>B</v>
      </c>
      <c r="AZ585" s="416" t="str">
        <f>R585&amp;AY585</f>
        <v>1B</v>
      </c>
      <c r="BA585" s="417">
        <f>IFERROR(INDEX(Raw_DATA!L:L,MATCH(Risk7_PlusY67!$D585,Raw_DATA!$A:$A,0)),"")</f>
        <v>4.72</v>
      </c>
      <c r="BB585" s="417">
        <f>IFERROR(INDEX(AVGGroup!$H$5:$H$21,MATCH(Risk7_PlusY67!$BJ585,AVGGroup!$C$5:$C$21,0)),"")</f>
        <v>5.88</v>
      </c>
      <c r="BC585" s="417">
        <f>IFERROR(INDEX(Raw_DATA!M:M,MATCH(Risk7_PlusY67!$D585,Raw_DATA!$A:$A,0)),"")</f>
        <v>4.5599999999999996</v>
      </c>
      <c r="BD585" s="418">
        <f>IFERROR(INDEX(AVGGroup!$J$5:$J$21,MATCH(Risk7_PlusY67!$BJ585,AVGGroup!$C$5:$C$21,0)),"")</f>
        <v>2.31</v>
      </c>
      <c r="BE585" s="407">
        <f>IFERROR(INDEX(Raw_DATA!N:N,MATCH(Risk7_PlusY67!$D585,Raw_DATA!$A:$A,0)),"")</f>
        <v>78</v>
      </c>
      <c r="BF585" s="407">
        <f>IFERROR(INDEX(Raw_DATA!O:O,MATCH(Risk7_PlusY67!$D585,Raw_DATA!$A:$A,0)),"")</f>
        <v>65</v>
      </c>
      <c r="BG585" s="407">
        <f>IFERROR(INDEX(Raw_DATA!P:P,MATCH(Risk7_PlusY67!$D585,Raw_DATA!$A:$A,0)),"")</f>
        <v>36</v>
      </c>
      <c r="BH585" s="407">
        <f>IFERROR(INDEX(Raw_DATA!Q:Q,MATCH(Risk7_PlusY67!$D585,Raw_DATA!$A:$A,0)),"")</f>
        <v>72</v>
      </c>
      <c r="BI585" s="407">
        <f>IFERROR(INDEX(Raw_DATA!R:R,MATCH(Risk7_PlusY67!$D585,Raw_DATA!$A:$A,0)),"")</f>
        <v>40</v>
      </c>
      <c r="BJ585" s="124" t="str">
        <f>INDEX('Org2567'!$BM:$BM,MATCH(Risk7_PlusY67!D585,'Org2567'!$D:$D,0))</f>
        <v>รพศ.A B&gt;700to1000</v>
      </c>
    </row>
    <row r="586" spans="1:62" x14ac:dyDescent="0.7">
      <c r="A586" s="206">
        <f>IF(ISBLANK(D586),"",COUNTA($D$3:D586))</f>
        <v>584</v>
      </c>
      <c r="B586" s="207">
        <f>IFERROR(INDEX(ID!$E:$E,MATCH(Risk7_PlusY67!$D586,ID!$A:$A,0)),"")</f>
        <v>9</v>
      </c>
      <c r="C586" s="207" t="str">
        <f>IFERROR(INDEX(ID!$I:$I,MATCH(Risk7_PlusY67!$D586,ID!$A:$A,0)),"")</f>
        <v>ชัยภูมิ</v>
      </c>
      <c r="D586" s="295" t="s">
        <v>587</v>
      </c>
      <c r="E586" s="207" t="str">
        <f>IFERROR(INDEX(ID!$C:$C,MATCH(Risk7_PlusY67!$D586,ID!$A:$A,0)),"")</f>
        <v>บ้านเขว้า,รพช.</v>
      </c>
      <c r="F586" s="207" t="str">
        <f>IFERROR(INDEX(ID!$G:$G,MATCH(Risk7_PlusY67!$D586,ID!$A:$A,0)),"")</f>
        <v>รพช.</v>
      </c>
      <c r="G586" s="206">
        <f>IFERROR(INDEX(ID!$J:$J,MATCH(Risk7_PlusY67!$D586,ID!$A:$A,0)),"")</f>
        <v>36</v>
      </c>
      <c r="H586" s="208" t="str">
        <f>IFERROR(INDEX(ID!$P:$P,MATCH(Risk7_PlusY67!$D586,ID!$A:$A,0)),"")</f>
        <v>รพช.F2 P30,000-60,000</v>
      </c>
      <c r="I586" s="209">
        <f>IFERROR(INDEX(Raw_DATA!E:E,MATCH(Risk7_PlusY67!$D586,Raw_DATA!$A:$A,0)),"")</f>
        <v>2.15</v>
      </c>
      <c r="J586" s="209">
        <f>IFERROR(INDEX(Raw_DATA!F:F,MATCH(Risk7_PlusY67!$D586,Raw_DATA!$A:$A,0)),"")</f>
        <v>2.0299999999999998</v>
      </c>
      <c r="K586" s="209">
        <f>IFERROR(INDEX(Raw_DATA!G:G,MATCH(Risk7_PlusY67!$D586,Raw_DATA!$A:$A,0)),"")</f>
        <v>0.98</v>
      </c>
      <c r="L586" s="209">
        <f>IFERROR(INDEX(Raw_DATA!H:H,MATCH(Risk7_PlusY67!$D586,Raw_DATA!$A:$A,0)),"")</f>
        <v>29303046.960000001</v>
      </c>
      <c r="M586" s="210">
        <f>IFERROR(INDEX(Raw_DATA!I:I,MATCH(Risk7_PlusY67!$D586,Raw_DATA!$A:$A,0)),"")</f>
        <v>-10225280.939999999</v>
      </c>
      <c r="N586" s="206">
        <f t="shared" si="189"/>
        <v>0</v>
      </c>
      <c r="O586" s="206">
        <f t="shared" si="190"/>
        <v>1</v>
      </c>
      <c r="P586" s="206">
        <f t="shared" si="192"/>
        <v>0</v>
      </c>
      <c r="Q586" s="211">
        <f t="shared" si="193"/>
        <v>34.299999999999997</v>
      </c>
      <c r="R586" s="206">
        <f t="shared" si="191"/>
        <v>1</v>
      </c>
      <c r="S586" s="212">
        <f>IFERROR(INDEX(Raw_DATA!J:J,MATCH(Risk7_PlusY67!$D586,Raw_DATA!$A:$A,0)),"")</f>
        <v>-5739044.6299999999</v>
      </c>
      <c r="T586" s="213">
        <f>IFERROR(INDEX(Raw_DATA!K:K,MATCH(Risk7_PlusY67!$D586,Raw_DATA!$A:$A,0)),"")</f>
        <v>-696197.73</v>
      </c>
      <c r="U586" s="214">
        <f t="shared" si="194"/>
        <v>0</v>
      </c>
      <c r="V586" s="214">
        <f t="shared" si="195"/>
        <v>0</v>
      </c>
      <c r="W586" s="214">
        <f>IF(OR(AND((K586&lt;0.8),(AJ586&gt;180)),AND((K586&lt;0.8),(AJ586&lt;10)),AND((K586&gt;=0.8),(AJ586&lt;10)),AND((K586&gt;=0.8),(AJ586&gt;90))),0,1)</f>
        <v>0</v>
      </c>
      <c r="X586" s="214">
        <f t="shared" si="196"/>
        <v>0</v>
      </c>
      <c r="Y586" s="214">
        <f t="shared" si="197"/>
        <v>0</v>
      </c>
      <c r="Z586" s="214">
        <f t="shared" si="198"/>
        <v>1</v>
      </c>
      <c r="AA586" s="214">
        <f t="shared" si="199"/>
        <v>1</v>
      </c>
      <c r="AB586" s="215" t="str">
        <f t="shared" si="200"/>
        <v>C-</v>
      </c>
      <c r="AC586" s="215" t="str">
        <f t="shared" si="201"/>
        <v>1C-</v>
      </c>
      <c r="AD586" s="216"/>
      <c r="AE586" s="216"/>
      <c r="AF586" s="434">
        <f>IFERROR(INDEX(Raw_DATA!L:L,MATCH(Risk7_PlusY67!$D586,Raw_DATA!$A:$A,0)),"")</f>
        <v>-5.0599999999999996</v>
      </c>
      <c r="AG586" s="434">
        <f>IFERROR(INDEX(AVGGroup!$D$5:$D$21,MATCH(Risk7_PlusY67!$H586,AVGGroup!$C$5:$C$21,0)),"")</f>
        <v>-4.37</v>
      </c>
      <c r="AH586" s="434">
        <f>IFERROR(INDEX(Raw_DATA!M:M,MATCH(Risk7_PlusY67!$D586,Raw_DATA!$A:$A,0)),"")</f>
        <v>-10.92</v>
      </c>
      <c r="AI586" s="435">
        <f>IFERROR(INDEX(AVGGroup!$F$5:$F$21,MATCH(Risk7_PlusY67!$H586,AVGGroup!$C$5:$C$21,0)),"")</f>
        <v>-9.19</v>
      </c>
      <c r="AJ586" s="401">
        <f>IFERROR(INDEX(Raw_DATA!N:N,MATCH(Risk7_PlusY67!$D586,Raw_DATA!$A:$A,0)),"")</f>
        <v>290</v>
      </c>
      <c r="AK586" s="401">
        <f>IFERROR(INDEX(Raw_DATA!O:O,MATCH(Risk7_PlusY67!$D586,Raw_DATA!$A:$A,0)),"")</f>
        <v>192</v>
      </c>
      <c r="AL586" s="401">
        <f>IFERROR(INDEX(Raw_DATA!P:P,MATCH(Risk7_PlusY67!$D586,Raw_DATA!$A:$A,0)),"")</f>
        <v>277</v>
      </c>
      <c r="AM586" s="401">
        <f>IFERROR(INDEX(Raw_DATA!Q:Q,MATCH(Risk7_PlusY67!$D586,Raw_DATA!$A:$A,0)),"")</f>
        <v>112</v>
      </c>
      <c r="AN586" s="401">
        <f>IFERROR(INDEX(Raw_DATA!R:R,MATCH(Risk7_PlusY67!$D586,Raw_DATA!$A:$A,0)),"")</f>
        <v>58</v>
      </c>
      <c r="AO586" s="407"/>
      <c r="AP586" s="411" t="b">
        <f>AB586=AY586</f>
        <v>1</v>
      </c>
      <c r="AQ586" s="340">
        <f t="shared" si="202"/>
        <v>1</v>
      </c>
      <c r="AR586" s="123">
        <f t="shared" si="203"/>
        <v>0</v>
      </c>
      <c r="AS586" s="123">
        <f t="shared" si="204"/>
        <v>0</v>
      </c>
      <c r="AT586" s="123">
        <f>IF(OR(AND((K586&lt;0.8),(BE586&gt;180)),AND((K586&lt;0.8),(BE586&lt;10)),AND((K586&gt;=0.8),(BE586&lt;10)),AND((K586&gt;=0.8),(BE586&gt;90))),0,1)</f>
        <v>0</v>
      </c>
      <c r="AU586" s="123">
        <f t="shared" si="205"/>
        <v>0</v>
      </c>
      <c r="AV586" s="123">
        <f t="shared" si="206"/>
        <v>0</v>
      </c>
      <c r="AW586" s="123">
        <f t="shared" si="207"/>
        <v>1</v>
      </c>
      <c r="AX586" s="123">
        <f t="shared" si="208"/>
        <v>1</v>
      </c>
      <c r="AY586" s="416" t="str">
        <f t="shared" si="209"/>
        <v>C-</v>
      </c>
      <c r="AZ586" s="416" t="str">
        <f>R586&amp;AY586</f>
        <v>1C-</v>
      </c>
      <c r="BA586" s="417">
        <f>IFERROR(INDEX(Raw_DATA!L:L,MATCH(Risk7_PlusY67!$D586,Raw_DATA!$A:$A,0)),"")</f>
        <v>-5.0599999999999996</v>
      </c>
      <c r="BB586" s="417">
        <f>IFERROR(INDEX(AVGGroup!$H$5:$H$21,MATCH(Risk7_PlusY67!$BJ586,AVGGroup!$C$5:$C$21,0)),"")</f>
        <v>-3.95</v>
      </c>
      <c r="BC586" s="417">
        <f>IFERROR(INDEX(Raw_DATA!M:M,MATCH(Risk7_PlusY67!$D586,Raw_DATA!$A:$A,0)),"")</f>
        <v>-10.92</v>
      </c>
      <c r="BD586" s="418">
        <f>IFERROR(INDEX(AVGGroup!$J$5:$J$21,MATCH(Risk7_PlusY67!$BJ586,AVGGroup!$C$5:$C$21,0)),"")</f>
        <v>-8.8800000000000008</v>
      </c>
      <c r="BE586" s="407">
        <f>IFERROR(INDEX(Raw_DATA!N:N,MATCH(Risk7_PlusY67!$D586,Raw_DATA!$A:$A,0)),"")</f>
        <v>290</v>
      </c>
      <c r="BF586" s="407">
        <f>IFERROR(INDEX(Raw_DATA!O:O,MATCH(Risk7_PlusY67!$D586,Raw_DATA!$A:$A,0)),"")</f>
        <v>192</v>
      </c>
      <c r="BG586" s="407">
        <f>IFERROR(INDEX(Raw_DATA!P:P,MATCH(Risk7_PlusY67!$D586,Raw_DATA!$A:$A,0)),"")</f>
        <v>277</v>
      </c>
      <c r="BH586" s="407">
        <f>IFERROR(INDEX(Raw_DATA!Q:Q,MATCH(Risk7_PlusY67!$D586,Raw_DATA!$A:$A,0)),"")</f>
        <v>112</v>
      </c>
      <c r="BI586" s="407">
        <f>IFERROR(INDEX(Raw_DATA!R:R,MATCH(Risk7_PlusY67!$D586,Raw_DATA!$A:$A,0)),"")</f>
        <v>58</v>
      </c>
      <c r="BJ586" s="124" t="str">
        <f>INDEX('Org2567'!$BM:$BM,MATCH(Risk7_PlusY67!D586,'Org2567'!$D:$D,0))</f>
        <v>รพช.F2 P30,000-60,000</v>
      </c>
    </row>
    <row r="587" spans="1:62" x14ac:dyDescent="0.7">
      <c r="A587" s="206">
        <f>IF(ISBLANK(D587),"",COUNTA($D$3:D587))</f>
        <v>585</v>
      </c>
      <c r="B587" s="207">
        <f>IFERROR(INDEX(ID!$E:$E,MATCH(Risk7_PlusY67!$D587,ID!$A:$A,0)),"")</f>
        <v>9</v>
      </c>
      <c r="C587" s="207" t="str">
        <f>IFERROR(INDEX(ID!$I:$I,MATCH(Risk7_PlusY67!$D587,ID!$A:$A,0)),"")</f>
        <v>ชัยภูมิ</v>
      </c>
      <c r="D587" s="295" t="s">
        <v>588</v>
      </c>
      <c r="E587" s="207" t="str">
        <f>IFERROR(INDEX(ID!$C:$C,MATCH(Risk7_PlusY67!$D587,ID!$A:$A,0)),"")</f>
        <v>คอนสวรรค์,รพช.</v>
      </c>
      <c r="F587" s="207" t="str">
        <f>IFERROR(INDEX(ID!$G:$G,MATCH(Risk7_PlusY67!$D587,ID!$A:$A,0)),"")</f>
        <v>รพช.</v>
      </c>
      <c r="G587" s="206">
        <f>IFERROR(INDEX(ID!$J:$J,MATCH(Risk7_PlusY67!$D587,ID!$A:$A,0)),"")</f>
        <v>49</v>
      </c>
      <c r="H587" s="208" t="str">
        <f>IFERROR(INDEX(ID!$P:$P,MATCH(Risk7_PlusY67!$D587,ID!$A:$A,0)),"")</f>
        <v>รพช.F2 P30,000-60,000</v>
      </c>
      <c r="I587" s="209">
        <f>IFERROR(INDEX(Raw_DATA!E:E,MATCH(Risk7_PlusY67!$D587,Raw_DATA!$A:$A,0)),"")</f>
        <v>2.56</v>
      </c>
      <c r="J587" s="209">
        <f>IFERROR(INDEX(Raw_DATA!F:F,MATCH(Risk7_PlusY67!$D587,Raw_DATA!$A:$A,0)),"")</f>
        <v>2.4700000000000002</v>
      </c>
      <c r="K587" s="209">
        <f>IFERROR(INDEX(Raw_DATA!G:G,MATCH(Risk7_PlusY67!$D587,Raw_DATA!$A:$A,0)),"")</f>
        <v>1.93</v>
      </c>
      <c r="L587" s="209">
        <f>IFERROR(INDEX(Raw_DATA!H:H,MATCH(Risk7_PlusY67!$D587,Raw_DATA!$A:$A,0)),"")</f>
        <v>37489151.609999999</v>
      </c>
      <c r="M587" s="210">
        <f>IFERROR(INDEX(Raw_DATA!I:I,MATCH(Risk7_PlusY67!$D587,Raw_DATA!$A:$A,0)),"")</f>
        <v>-21312947.800000001</v>
      </c>
      <c r="N587" s="206">
        <f t="shared" si="189"/>
        <v>0</v>
      </c>
      <c r="O587" s="206">
        <f t="shared" si="190"/>
        <v>1</v>
      </c>
      <c r="P587" s="206">
        <f t="shared" si="192"/>
        <v>0</v>
      </c>
      <c r="Q587" s="211">
        <f t="shared" si="193"/>
        <v>21.1</v>
      </c>
      <c r="R587" s="206">
        <f t="shared" si="191"/>
        <v>1</v>
      </c>
      <c r="S587" s="212">
        <f>IFERROR(INDEX(Raw_DATA!J:J,MATCH(Risk7_PlusY67!$D587,Raw_DATA!$A:$A,0)),"")</f>
        <v>-17860569.309999999</v>
      </c>
      <c r="T587" s="213">
        <f>IFERROR(INDEX(Raw_DATA!K:K,MATCH(Risk7_PlusY67!$D587,Raw_DATA!$A:$A,0)),"")</f>
        <v>22350407.120000001</v>
      </c>
      <c r="U587" s="214">
        <f t="shared" si="194"/>
        <v>0</v>
      </c>
      <c r="V587" s="214">
        <f t="shared" si="195"/>
        <v>0</v>
      </c>
      <c r="W587" s="214">
        <f>IF(OR(AND((K587&lt;0.8),(AJ587&gt;180)),AND((K587&lt;0.8),(AJ587&lt;10)),AND((K587&gt;=0.8),(AJ587&lt;10)),AND((K587&gt;=0.8),(AJ587&gt;90))),0,1)</f>
        <v>1</v>
      </c>
      <c r="X587" s="214">
        <f t="shared" si="196"/>
        <v>1</v>
      </c>
      <c r="Y587" s="214">
        <f t="shared" si="197"/>
        <v>1</v>
      </c>
      <c r="Z587" s="214">
        <f t="shared" si="198"/>
        <v>0</v>
      </c>
      <c r="AA587" s="214">
        <f t="shared" si="199"/>
        <v>1</v>
      </c>
      <c r="AB587" s="215" t="str">
        <f t="shared" si="200"/>
        <v>B-</v>
      </c>
      <c r="AC587" s="215" t="str">
        <f t="shared" si="201"/>
        <v>1B-</v>
      </c>
      <c r="AD587" s="216"/>
      <c r="AE587" s="216"/>
      <c r="AF587" s="434">
        <f>IFERROR(INDEX(Raw_DATA!L:L,MATCH(Risk7_PlusY67!$D587,Raw_DATA!$A:$A,0)),"")</f>
        <v>-16.46</v>
      </c>
      <c r="AG587" s="434">
        <f>IFERROR(INDEX(AVGGroup!$D$5:$D$21,MATCH(Risk7_PlusY67!$H587,AVGGroup!$C$5:$C$21,0)),"")</f>
        <v>-4.37</v>
      </c>
      <c r="AH587" s="434">
        <f>IFERROR(INDEX(Raw_DATA!M:M,MATCH(Risk7_PlusY67!$D587,Raw_DATA!$A:$A,0)),"")</f>
        <v>-20.309999999999999</v>
      </c>
      <c r="AI587" s="435">
        <f>IFERROR(INDEX(AVGGroup!$F$5:$F$21,MATCH(Risk7_PlusY67!$H587,AVGGroup!$C$5:$C$21,0)),"")</f>
        <v>-9.19</v>
      </c>
      <c r="AJ587" s="401">
        <f>IFERROR(INDEX(Raw_DATA!N:N,MATCH(Risk7_PlusY67!$D587,Raw_DATA!$A:$A,0)),"")</f>
        <v>67</v>
      </c>
      <c r="AK587" s="401">
        <f>IFERROR(INDEX(Raw_DATA!O:O,MATCH(Risk7_PlusY67!$D587,Raw_DATA!$A:$A,0)),"")</f>
        <v>55</v>
      </c>
      <c r="AL587" s="401">
        <f>IFERROR(INDEX(Raw_DATA!P:P,MATCH(Risk7_PlusY67!$D587,Raw_DATA!$A:$A,0)),"")</f>
        <v>57</v>
      </c>
      <c r="AM587" s="401">
        <f>IFERROR(INDEX(Raw_DATA!Q:Q,MATCH(Risk7_PlusY67!$D587,Raw_DATA!$A:$A,0)),"")</f>
        <v>195</v>
      </c>
      <c r="AN587" s="401">
        <f>IFERROR(INDEX(Raw_DATA!R:R,MATCH(Risk7_PlusY67!$D587,Raw_DATA!$A:$A,0)),"")</f>
        <v>34</v>
      </c>
      <c r="AO587" s="407"/>
      <c r="AP587" s="411" t="b">
        <f>AB587=AY587</f>
        <v>1</v>
      </c>
      <c r="AQ587" s="340">
        <f t="shared" si="202"/>
        <v>1</v>
      </c>
      <c r="AR587" s="123">
        <f t="shared" si="203"/>
        <v>0</v>
      </c>
      <c r="AS587" s="123">
        <f t="shared" si="204"/>
        <v>0</v>
      </c>
      <c r="AT587" s="123">
        <f>IF(OR(AND((K587&lt;0.8),(BE587&gt;180)),AND((K587&lt;0.8),(BE587&lt;10)),AND((K587&gt;=0.8),(BE587&lt;10)),AND((K587&gt;=0.8),(BE587&gt;90))),0,1)</f>
        <v>1</v>
      </c>
      <c r="AU587" s="123">
        <f t="shared" si="205"/>
        <v>1</v>
      </c>
      <c r="AV587" s="123">
        <f t="shared" si="206"/>
        <v>1</v>
      </c>
      <c r="AW587" s="123">
        <f t="shared" si="207"/>
        <v>0</v>
      </c>
      <c r="AX587" s="123">
        <f t="shared" si="208"/>
        <v>1</v>
      </c>
      <c r="AY587" s="416" t="str">
        <f t="shared" si="209"/>
        <v>B-</v>
      </c>
      <c r="AZ587" s="416" t="str">
        <f>R587&amp;AY587</f>
        <v>1B-</v>
      </c>
      <c r="BA587" s="417">
        <f>IFERROR(INDEX(Raw_DATA!L:L,MATCH(Risk7_PlusY67!$D587,Raw_DATA!$A:$A,0)),"")</f>
        <v>-16.46</v>
      </c>
      <c r="BB587" s="417">
        <f>IFERROR(INDEX(AVGGroup!$H$5:$H$21,MATCH(Risk7_PlusY67!$BJ587,AVGGroup!$C$5:$C$21,0)),"")</f>
        <v>-3.95</v>
      </c>
      <c r="BC587" s="417">
        <f>IFERROR(INDEX(Raw_DATA!M:M,MATCH(Risk7_PlusY67!$D587,Raw_DATA!$A:$A,0)),"")</f>
        <v>-20.309999999999999</v>
      </c>
      <c r="BD587" s="418">
        <f>IFERROR(INDEX(AVGGroup!$J$5:$J$21,MATCH(Risk7_PlusY67!$BJ587,AVGGroup!$C$5:$C$21,0)),"")</f>
        <v>-8.8800000000000008</v>
      </c>
      <c r="BE587" s="407">
        <f>IFERROR(INDEX(Raw_DATA!N:N,MATCH(Risk7_PlusY67!$D587,Raw_DATA!$A:$A,0)),"")</f>
        <v>67</v>
      </c>
      <c r="BF587" s="407">
        <f>IFERROR(INDEX(Raw_DATA!O:O,MATCH(Risk7_PlusY67!$D587,Raw_DATA!$A:$A,0)),"")</f>
        <v>55</v>
      </c>
      <c r="BG587" s="407">
        <f>IFERROR(INDEX(Raw_DATA!P:P,MATCH(Risk7_PlusY67!$D587,Raw_DATA!$A:$A,0)),"")</f>
        <v>57</v>
      </c>
      <c r="BH587" s="407">
        <f>IFERROR(INDEX(Raw_DATA!Q:Q,MATCH(Risk7_PlusY67!$D587,Raw_DATA!$A:$A,0)),"")</f>
        <v>195</v>
      </c>
      <c r="BI587" s="407">
        <f>IFERROR(INDEX(Raw_DATA!R:R,MATCH(Risk7_PlusY67!$D587,Raw_DATA!$A:$A,0)),"")</f>
        <v>34</v>
      </c>
      <c r="BJ587" s="124" t="str">
        <f>INDEX('Org2567'!$BM:$BM,MATCH(Risk7_PlusY67!D587,'Org2567'!$D:$D,0))</f>
        <v>รพช.F2 P30,000-60,000</v>
      </c>
    </row>
    <row r="588" spans="1:62" x14ac:dyDescent="0.7">
      <c r="A588" s="206">
        <f>IF(ISBLANK(D588),"",COUNTA($D$3:D588))</f>
        <v>586</v>
      </c>
      <c r="B588" s="207">
        <f>IFERROR(INDEX(ID!$E:$E,MATCH(Risk7_PlusY67!$D588,ID!$A:$A,0)),"")</f>
        <v>9</v>
      </c>
      <c r="C588" s="207" t="str">
        <f>IFERROR(INDEX(ID!$I:$I,MATCH(Risk7_PlusY67!$D588,ID!$A:$A,0)),"")</f>
        <v>ชัยภูมิ</v>
      </c>
      <c r="D588" s="295" t="s">
        <v>589</v>
      </c>
      <c r="E588" s="207" t="str">
        <f>IFERROR(INDEX(ID!$C:$C,MATCH(Risk7_PlusY67!$D588,ID!$A:$A,0)),"")</f>
        <v>เกษตรสมบูรณ์,รพช.</v>
      </c>
      <c r="F588" s="207" t="str">
        <f>IFERROR(INDEX(ID!$G:$G,MATCH(Risk7_PlusY67!$D588,ID!$A:$A,0)),"")</f>
        <v>รพช.</v>
      </c>
      <c r="G588" s="206">
        <f>IFERROR(INDEX(ID!$J:$J,MATCH(Risk7_PlusY67!$D588,ID!$A:$A,0)),"")</f>
        <v>67</v>
      </c>
      <c r="H588" s="208" t="str">
        <f>IFERROR(INDEX(ID!$P:$P,MATCH(Risk7_PlusY67!$D588,ID!$A:$A,0)),"")</f>
        <v>รพช.F1 P50,000-100,000</v>
      </c>
      <c r="I588" s="209">
        <f>IFERROR(INDEX(Raw_DATA!E:E,MATCH(Risk7_PlusY67!$D588,Raw_DATA!$A:$A,0)),"")</f>
        <v>3.31</v>
      </c>
      <c r="J588" s="209">
        <f>IFERROR(INDEX(Raw_DATA!F:F,MATCH(Risk7_PlusY67!$D588,Raw_DATA!$A:$A,0)),"")</f>
        <v>2.97</v>
      </c>
      <c r="K588" s="209">
        <f>IFERROR(INDEX(Raw_DATA!G:G,MATCH(Risk7_PlusY67!$D588,Raw_DATA!$A:$A,0)),"")</f>
        <v>1.39</v>
      </c>
      <c r="L588" s="209">
        <f>IFERROR(INDEX(Raw_DATA!H:H,MATCH(Risk7_PlusY67!$D588,Raw_DATA!$A:$A,0)),"")</f>
        <v>54767003.799999997</v>
      </c>
      <c r="M588" s="210">
        <f>IFERROR(INDEX(Raw_DATA!I:I,MATCH(Risk7_PlusY67!$D588,Raw_DATA!$A:$A,0)),"")</f>
        <v>-7691849.5099999998</v>
      </c>
      <c r="N588" s="206">
        <f t="shared" si="189"/>
        <v>0</v>
      </c>
      <c r="O588" s="206">
        <f t="shared" si="190"/>
        <v>1</v>
      </c>
      <c r="P588" s="206">
        <f t="shared" si="192"/>
        <v>0</v>
      </c>
      <c r="Q588" s="211">
        <f t="shared" si="193"/>
        <v>85.4</v>
      </c>
      <c r="R588" s="206">
        <f t="shared" si="191"/>
        <v>1</v>
      </c>
      <c r="S588" s="212">
        <f>IFERROR(INDEX(Raw_DATA!J:J,MATCH(Risk7_PlusY67!$D588,Raw_DATA!$A:$A,0)),"")</f>
        <v>192830.69</v>
      </c>
      <c r="T588" s="213">
        <f>IFERROR(INDEX(Raw_DATA!K:K,MATCH(Risk7_PlusY67!$D588,Raw_DATA!$A:$A,0)),"")</f>
        <v>9218889.6799999997</v>
      </c>
      <c r="U588" s="214">
        <f t="shared" si="194"/>
        <v>1</v>
      </c>
      <c r="V588" s="214">
        <f t="shared" si="195"/>
        <v>1</v>
      </c>
      <c r="W588" s="214">
        <f>IF(OR(AND((K588&lt;0.8),(AJ588&gt;180)),AND((K588&lt;0.8),(AJ588&lt;10)),AND((K588&gt;=0.8),(AJ588&lt;10)),AND((K588&gt;=0.8),(AJ588&gt;90))),0,1)</f>
        <v>1</v>
      </c>
      <c r="X588" s="214">
        <f t="shared" si="196"/>
        <v>0</v>
      </c>
      <c r="Y588" s="214">
        <f t="shared" si="197"/>
        <v>0</v>
      </c>
      <c r="Z588" s="214">
        <f t="shared" si="198"/>
        <v>1</v>
      </c>
      <c r="AA588" s="214">
        <f t="shared" si="199"/>
        <v>1</v>
      </c>
      <c r="AB588" s="215" t="str">
        <f t="shared" si="200"/>
        <v>B</v>
      </c>
      <c r="AC588" s="215" t="str">
        <f t="shared" si="201"/>
        <v>1B</v>
      </c>
      <c r="AD588" s="216"/>
      <c r="AE588" s="216"/>
      <c r="AF588" s="434">
        <f>IFERROR(INDEX(Raw_DATA!L:L,MATCH(Risk7_PlusY67!$D588,Raw_DATA!$A:$A,0)),"")</f>
        <v>0.09</v>
      </c>
      <c r="AG588" s="434">
        <f>IFERROR(INDEX(AVGGroup!$D$5:$D$21,MATCH(Risk7_PlusY67!$H588,AVGGroup!$C$5:$C$21,0)),"")</f>
        <v>-5.99</v>
      </c>
      <c r="AH588" s="434">
        <f>IFERROR(INDEX(Raw_DATA!M:M,MATCH(Risk7_PlusY67!$D588,Raw_DATA!$A:$A,0)),"")</f>
        <v>-4.7</v>
      </c>
      <c r="AI588" s="435">
        <f>IFERROR(INDEX(AVGGroup!$F$5:$F$21,MATCH(Risk7_PlusY67!$H588,AVGGroup!$C$5:$C$21,0)),"")</f>
        <v>-10.86</v>
      </c>
      <c r="AJ588" s="401">
        <f>IFERROR(INDEX(Raw_DATA!N:N,MATCH(Risk7_PlusY67!$D588,Raw_DATA!$A:$A,0)),"")</f>
        <v>82</v>
      </c>
      <c r="AK588" s="401">
        <f>IFERROR(INDEX(Raw_DATA!O:O,MATCH(Risk7_PlusY67!$D588,Raw_DATA!$A:$A,0)),"")</f>
        <v>136</v>
      </c>
      <c r="AL588" s="401">
        <f>IFERROR(INDEX(Raw_DATA!P:P,MATCH(Risk7_PlusY67!$D588,Raw_DATA!$A:$A,0)),"")</f>
        <v>73</v>
      </c>
      <c r="AM588" s="401">
        <f>IFERROR(INDEX(Raw_DATA!Q:Q,MATCH(Risk7_PlusY67!$D588,Raw_DATA!$A:$A,0)),"")</f>
        <v>91</v>
      </c>
      <c r="AN588" s="401">
        <f>IFERROR(INDEX(Raw_DATA!R:R,MATCH(Risk7_PlusY67!$D588,Raw_DATA!$A:$A,0)),"")</f>
        <v>50</v>
      </c>
      <c r="AO588" s="407"/>
      <c r="AP588" s="411" t="b">
        <f>AB588=AY588</f>
        <v>1</v>
      </c>
      <c r="AQ588" s="340">
        <f t="shared" si="202"/>
        <v>1</v>
      </c>
      <c r="AR588" s="123">
        <f t="shared" si="203"/>
        <v>1</v>
      </c>
      <c r="AS588" s="123">
        <f t="shared" si="204"/>
        <v>1</v>
      </c>
      <c r="AT588" s="123">
        <f>IF(OR(AND((K588&lt;0.8),(BE588&gt;180)),AND((K588&lt;0.8),(BE588&lt;10)),AND((K588&gt;=0.8),(BE588&lt;10)),AND((K588&gt;=0.8),(BE588&gt;90))),0,1)</f>
        <v>1</v>
      </c>
      <c r="AU588" s="123">
        <f t="shared" si="205"/>
        <v>0</v>
      </c>
      <c r="AV588" s="123">
        <f t="shared" si="206"/>
        <v>0</v>
      </c>
      <c r="AW588" s="123">
        <f t="shared" si="207"/>
        <v>1</v>
      </c>
      <c r="AX588" s="123">
        <f t="shared" si="208"/>
        <v>1</v>
      </c>
      <c r="AY588" s="416" t="str">
        <f t="shared" si="209"/>
        <v>B</v>
      </c>
      <c r="AZ588" s="416" t="str">
        <f>R588&amp;AY588</f>
        <v>1B</v>
      </c>
      <c r="BA588" s="417">
        <f>IFERROR(INDEX(Raw_DATA!L:L,MATCH(Risk7_PlusY67!$D588,Raw_DATA!$A:$A,0)),"")</f>
        <v>0.09</v>
      </c>
      <c r="BB588" s="417">
        <f>IFERROR(INDEX(AVGGroup!$H$5:$H$21,MATCH(Risk7_PlusY67!$BJ588,AVGGroup!$C$5:$C$21,0)),"")</f>
        <v>-5.99</v>
      </c>
      <c r="BC588" s="417">
        <f>IFERROR(INDEX(Raw_DATA!M:M,MATCH(Risk7_PlusY67!$D588,Raw_DATA!$A:$A,0)),"")</f>
        <v>-4.7</v>
      </c>
      <c r="BD588" s="418">
        <f>IFERROR(INDEX(AVGGroup!$J$5:$J$21,MATCH(Risk7_PlusY67!$BJ588,AVGGroup!$C$5:$C$21,0)),"")</f>
        <v>-10.86</v>
      </c>
      <c r="BE588" s="407">
        <f>IFERROR(INDEX(Raw_DATA!N:N,MATCH(Risk7_PlusY67!$D588,Raw_DATA!$A:$A,0)),"")</f>
        <v>82</v>
      </c>
      <c r="BF588" s="407">
        <f>IFERROR(INDEX(Raw_DATA!O:O,MATCH(Risk7_PlusY67!$D588,Raw_DATA!$A:$A,0)),"")</f>
        <v>136</v>
      </c>
      <c r="BG588" s="407">
        <f>IFERROR(INDEX(Raw_DATA!P:P,MATCH(Risk7_PlusY67!$D588,Raw_DATA!$A:$A,0)),"")</f>
        <v>73</v>
      </c>
      <c r="BH588" s="407">
        <f>IFERROR(INDEX(Raw_DATA!Q:Q,MATCH(Risk7_PlusY67!$D588,Raw_DATA!$A:$A,0)),"")</f>
        <v>91</v>
      </c>
      <c r="BI588" s="407">
        <f>IFERROR(INDEX(Raw_DATA!R:R,MATCH(Risk7_PlusY67!$D588,Raw_DATA!$A:$A,0)),"")</f>
        <v>50</v>
      </c>
      <c r="BJ588" s="124" t="str">
        <f>INDEX('Org2567'!$BM:$BM,MATCH(Risk7_PlusY67!D588,'Org2567'!$D:$D,0))</f>
        <v>รพช.F1 P50,000-100,000</v>
      </c>
    </row>
    <row r="589" spans="1:62" x14ac:dyDescent="0.7">
      <c r="A589" s="206">
        <f>IF(ISBLANK(D589),"",COUNTA($D$3:D589))</f>
        <v>587</v>
      </c>
      <c r="B589" s="207">
        <f>IFERROR(INDEX(ID!$E:$E,MATCH(Risk7_PlusY67!$D589,ID!$A:$A,0)),"")</f>
        <v>9</v>
      </c>
      <c r="C589" s="207" t="str">
        <f>IFERROR(INDEX(ID!$I:$I,MATCH(Risk7_PlusY67!$D589,ID!$A:$A,0)),"")</f>
        <v>ชัยภูมิ</v>
      </c>
      <c r="D589" s="295" t="s">
        <v>590</v>
      </c>
      <c r="E589" s="207" t="str">
        <f>IFERROR(INDEX(ID!$C:$C,MATCH(Risk7_PlusY67!$D589,ID!$A:$A,0)),"")</f>
        <v>หนองบัวแดง,รพช.</v>
      </c>
      <c r="F589" s="207" t="str">
        <f>IFERROR(INDEX(ID!$G:$G,MATCH(Risk7_PlusY67!$D589,ID!$A:$A,0)),"")</f>
        <v>รพช.</v>
      </c>
      <c r="G589" s="206">
        <f>IFERROR(INDEX(ID!$J:$J,MATCH(Risk7_PlusY67!$D589,ID!$A:$A,0)),"")</f>
        <v>120</v>
      </c>
      <c r="H589" s="208" t="str">
        <f>IFERROR(INDEX(ID!$P:$P,MATCH(Risk7_PlusY67!$D589,ID!$A:$A,0)),"")</f>
        <v>รพช.M2 B&gt;100</v>
      </c>
      <c r="I589" s="209">
        <f>IFERROR(INDEX(Raw_DATA!E:E,MATCH(Risk7_PlusY67!$D589,Raw_DATA!$A:$A,0)),"")</f>
        <v>1.89</v>
      </c>
      <c r="J589" s="209">
        <f>IFERROR(INDEX(Raw_DATA!F:F,MATCH(Risk7_PlusY67!$D589,Raw_DATA!$A:$A,0)),"")</f>
        <v>1.67</v>
      </c>
      <c r="K589" s="209">
        <f>IFERROR(INDEX(Raw_DATA!G:G,MATCH(Risk7_PlusY67!$D589,Raw_DATA!$A:$A,0)),"")</f>
        <v>0.8</v>
      </c>
      <c r="L589" s="209">
        <f>IFERROR(INDEX(Raw_DATA!H:H,MATCH(Risk7_PlusY67!$D589,Raw_DATA!$A:$A,0)),"")</f>
        <v>45187447.619999997</v>
      </c>
      <c r="M589" s="210">
        <f>IFERROR(INDEX(Raw_DATA!I:I,MATCH(Risk7_PlusY67!$D589,Raw_DATA!$A:$A,0)),"")</f>
        <v>-25578950.309999999</v>
      </c>
      <c r="N589" s="206">
        <f t="shared" si="189"/>
        <v>0</v>
      </c>
      <c r="O589" s="206">
        <f t="shared" si="190"/>
        <v>1</v>
      </c>
      <c r="P589" s="206">
        <f t="shared" si="192"/>
        <v>0</v>
      </c>
      <c r="Q589" s="211">
        <f t="shared" si="193"/>
        <v>21.1</v>
      </c>
      <c r="R589" s="206">
        <f t="shared" si="191"/>
        <v>1</v>
      </c>
      <c r="S589" s="212">
        <f>IFERROR(INDEX(Raw_DATA!J:J,MATCH(Risk7_PlusY67!$D589,Raw_DATA!$A:$A,0)),"")</f>
        <v>-15245388.550000001</v>
      </c>
      <c r="T589" s="213">
        <f>IFERROR(INDEX(Raw_DATA!K:K,MATCH(Risk7_PlusY67!$D589,Raw_DATA!$A:$A,0)),"")</f>
        <v>-10024029.189999999</v>
      </c>
      <c r="U589" s="214">
        <f t="shared" si="194"/>
        <v>0</v>
      </c>
      <c r="V589" s="214">
        <f t="shared" si="195"/>
        <v>0</v>
      </c>
      <c r="W589" s="214">
        <f>IF(OR(AND((K589&lt;0.8),(AJ589&gt;180)),AND((K589&lt;0.8),(AJ589&lt;10)),AND((K589&gt;=0.8),(AJ589&lt;10)),AND((K589&gt;=0.8),(AJ589&gt;90))),0,1)</f>
        <v>0</v>
      </c>
      <c r="X589" s="214">
        <f t="shared" si="196"/>
        <v>1</v>
      </c>
      <c r="Y589" s="214">
        <f t="shared" si="197"/>
        <v>0</v>
      </c>
      <c r="Z589" s="214">
        <f t="shared" si="198"/>
        <v>1</v>
      </c>
      <c r="AA589" s="214">
        <f t="shared" si="199"/>
        <v>1</v>
      </c>
      <c r="AB589" s="215" t="str">
        <f t="shared" si="200"/>
        <v>C</v>
      </c>
      <c r="AC589" s="215" t="str">
        <f t="shared" si="201"/>
        <v>1C</v>
      </c>
      <c r="AD589" s="216"/>
      <c r="AE589" s="216"/>
      <c r="AF589" s="434">
        <f>IFERROR(INDEX(Raw_DATA!L:L,MATCH(Risk7_PlusY67!$D589,Raw_DATA!$A:$A,0)),"")</f>
        <v>-5.43</v>
      </c>
      <c r="AG589" s="434">
        <f>IFERROR(INDEX(AVGGroup!$D$5:$D$21,MATCH(Risk7_PlusY67!$H589,AVGGroup!$C$5:$C$21,0)),"")</f>
        <v>-2.2400000000000002</v>
      </c>
      <c r="AH589" s="434">
        <f>IFERROR(INDEX(Raw_DATA!M:M,MATCH(Risk7_PlusY67!$D589,Raw_DATA!$A:$A,0)),"")</f>
        <v>-10.86</v>
      </c>
      <c r="AI589" s="435">
        <f>IFERROR(INDEX(AVGGroup!$F$5:$F$21,MATCH(Risk7_PlusY67!$H589,AVGGroup!$C$5:$C$21,0)),"")</f>
        <v>-7.61</v>
      </c>
      <c r="AJ589" s="401">
        <f>IFERROR(INDEX(Raw_DATA!N:N,MATCH(Risk7_PlusY67!$D589,Raw_DATA!$A:$A,0)),"")</f>
        <v>117</v>
      </c>
      <c r="AK589" s="401">
        <f>IFERROR(INDEX(Raw_DATA!O:O,MATCH(Risk7_PlusY67!$D589,Raw_DATA!$A:$A,0)),"")</f>
        <v>58</v>
      </c>
      <c r="AL589" s="401">
        <f>IFERROR(INDEX(Raw_DATA!P:P,MATCH(Risk7_PlusY67!$D589,Raw_DATA!$A:$A,0)),"")</f>
        <v>137</v>
      </c>
      <c r="AM589" s="401">
        <f>IFERROR(INDEX(Raw_DATA!Q:Q,MATCH(Risk7_PlusY67!$D589,Raw_DATA!$A:$A,0)),"")</f>
        <v>105</v>
      </c>
      <c r="AN589" s="401">
        <f>IFERROR(INDEX(Raw_DATA!R:R,MATCH(Risk7_PlusY67!$D589,Raw_DATA!$A:$A,0)),"")</f>
        <v>44</v>
      </c>
      <c r="AO589" s="407"/>
      <c r="AP589" s="411" t="b">
        <f>AB589=AY589</f>
        <v>1</v>
      </c>
      <c r="AQ589" s="340">
        <f t="shared" si="202"/>
        <v>1</v>
      </c>
      <c r="AR589" s="123">
        <f t="shared" si="203"/>
        <v>0</v>
      </c>
      <c r="AS589" s="123">
        <f t="shared" si="204"/>
        <v>0</v>
      </c>
      <c r="AT589" s="123">
        <f>IF(OR(AND((K589&lt;0.8),(BE589&gt;180)),AND((K589&lt;0.8),(BE589&lt;10)),AND((K589&gt;=0.8),(BE589&lt;10)),AND((K589&gt;=0.8),(BE589&gt;90))),0,1)</f>
        <v>0</v>
      </c>
      <c r="AU589" s="123">
        <f t="shared" si="205"/>
        <v>1</v>
      </c>
      <c r="AV589" s="123">
        <f t="shared" si="206"/>
        <v>0</v>
      </c>
      <c r="AW589" s="123">
        <f t="shared" si="207"/>
        <v>1</v>
      </c>
      <c r="AX589" s="123">
        <f t="shared" si="208"/>
        <v>1</v>
      </c>
      <c r="AY589" s="416" t="str">
        <f t="shared" si="209"/>
        <v>C</v>
      </c>
      <c r="AZ589" s="416" t="str">
        <f>R589&amp;AY589</f>
        <v>1C</v>
      </c>
      <c r="BA589" s="417">
        <f>IFERROR(INDEX(Raw_DATA!L:L,MATCH(Risk7_PlusY67!$D589,Raw_DATA!$A:$A,0)),"")</f>
        <v>-5.43</v>
      </c>
      <c r="BB589" s="417">
        <f>IFERROR(INDEX(AVGGroup!$H$5:$H$21,MATCH(Risk7_PlusY67!$BJ589,AVGGroup!$C$5:$C$21,0)),"")</f>
        <v>-2.25</v>
      </c>
      <c r="BC589" s="417">
        <f>IFERROR(INDEX(Raw_DATA!M:M,MATCH(Risk7_PlusY67!$D589,Raw_DATA!$A:$A,0)),"")</f>
        <v>-10.86</v>
      </c>
      <c r="BD589" s="418">
        <f>IFERROR(INDEX(AVGGroup!$J$5:$J$21,MATCH(Risk7_PlusY67!$BJ589,AVGGroup!$C$5:$C$21,0)),"")</f>
        <v>-7.61</v>
      </c>
      <c r="BE589" s="407">
        <f>IFERROR(INDEX(Raw_DATA!N:N,MATCH(Risk7_PlusY67!$D589,Raw_DATA!$A:$A,0)),"")</f>
        <v>117</v>
      </c>
      <c r="BF589" s="407">
        <f>IFERROR(INDEX(Raw_DATA!O:O,MATCH(Risk7_PlusY67!$D589,Raw_DATA!$A:$A,0)),"")</f>
        <v>58</v>
      </c>
      <c r="BG589" s="407">
        <f>IFERROR(INDEX(Raw_DATA!P:P,MATCH(Risk7_PlusY67!$D589,Raw_DATA!$A:$A,0)),"")</f>
        <v>137</v>
      </c>
      <c r="BH589" s="407">
        <f>IFERROR(INDEX(Raw_DATA!Q:Q,MATCH(Risk7_PlusY67!$D589,Raw_DATA!$A:$A,0)),"")</f>
        <v>105</v>
      </c>
      <c r="BI589" s="407">
        <f>IFERROR(INDEX(Raw_DATA!R:R,MATCH(Risk7_PlusY67!$D589,Raw_DATA!$A:$A,0)),"")</f>
        <v>44</v>
      </c>
      <c r="BJ589" s="124" t="str">
        <f>INDEX('Org2567'!$BM:$BM,MATCH(Risk7_PlusY67!D589,'Org2567'!$D:$D,0))</f>
        <v>รพช.M2 B&gt;100</v>
      </c>
    </row>
    <row r="590" spans="1:62" x14ac:dyDescent="0.7">
      <c r="A590" s="206">
        <f>IF(ISBLANK(D590),"",COUNTA($D$3:D590))</f>
        <v>588</v>
      </c>
      <c r="B590" s="207">
        <f>IFERROR(INDEX(ID!$E:$E,MATCH(Risk7_PlusY67!$D590,ID!$A:$A,0)),"")</f>
        <v>9</v>
      </c>
      <c r="C590" s="207" t="str">
        <f>IFERROR(INDEX(ID!$I:$I,MATCH(Risk7_PlusY67!$D590,ID!$A:$A,0)),"")</f>
        <v>ชัยภูมิ</v>
      </c>
      <c r="D590" s="295" t="s">
        <v>591</v>
      </c>
      <c r="E590" s="207" t="str">
        <f>IFERROR(INDEX(ID!$C:$C,MATCH(Risk7_PlusY67!$D590,ID!$A:$A,0)),"")</f>
        <v>จัตุรัส,รพช.</v>
      </c>
      <c r="F590" s="207" t="str">
        <f>IFERROR(INDEX(ID!$G:$G,MATCH(Risk7_PlusY67!$D590,ID!$A:$A,0)),"")</f>
        <v>รพช.</v>
      </c>
      <c r="G590" s="206">
        <f>IFERROR(INDEX(ID!$J:$J,MATCH(Risk7_PlusY67!$D590,ID!$A:$A,0)),"")</f>
        <v>90</v>
      </c>
      <c r="H590" s="208" t="str">
        <f>IFERROR(INDEX(ID!$P:$P,MATCH(Risk7_PlusY67!$D590,ID!$A:$A,0)),"")</f>
        <v>รพช.M2 B&lt;=100</v>
      </c>
      <c r="I590" s="209">
        <f>IFERROR(INDEX(Raw_DATA!E:E,MATCH(Risk7_PlusY67!$D590,Raw_DATA!$A:$A,0)),"")</f>
        <v>1.1599999999999999</v>
      </c>
      <c r="J590" s="209">
        <f>IFERROR(INDEX(Raw_DATA!F:F,MATCH(Risk7_PlusY67!$D590,Raw_DATA!$A:$A,0)),"")</f>
        <v>1.02</v>
      </c>
      <c r="K590" s="209">
        <f>IFERROR(INDEX(Raw_DATA!G:G,MATCH(Risk7_PlusY67!$D590,Raw_DATA!$A:$A,0)),"")</f>
        <v>0.39</v>
      </c>
      <c r="L590" s="209">
        <f>IFERROR(INDEX(Raw_DATA!H:H,MATCH(Risk7_PlusY67!$D590,Raw_DATA!$A:$A,0)),"")</f>
        <v>8898915.0399999991</v>
      </c>
      <c r="M590" s="210">
        <f>IFERROR(INDEX(Raw_DATA!I:I,MATCH(Risk7_PlusY67!$D590,Raw_DATA!$A:$A,0)),"")</f>
        <v>-8683624.2400000002</v>
      </c>
      <c r="N590" s="206">
        <f t="shared" si="189"/>
        <v>2</v>
      </c>
      <c r="O590" s="206">
        <f t="shared" si="190"/>
        <v>1</v>
      </c>
      <c r="P590" s="206">
        <f t="shared" si="192"/>
        <v>0</v>
      </c>
      <c r="Q590" s="211">
        <f t="shared" si="193"/>
        <v>12.2</v>
      </c>
      <c r="R590" s="206">
        <f t="shared" si="191"/>
        <v>3</v>
      </c>
      <c r="S590" s="212">
        <f>IFERROR(INDEX(Raw_DATA!J:J,MATCH(Risk7_PlusY67!$D590,Raw_DATA!$A:$A,0)),"")</f>
        <v>3635937.16</v>
      </c>
      <c r="T590" s="213">
        <f>IFERROR(INDEX(Raw_DATA!K:K,MATCH(Risk7_PlusY67!$D590,Raw_DATA!$A:$A,0)),"")</f>
        <v>-33535741.77</v>
      </c>
      <c r="U590" s="214">
        <f t="shared" si="194"/>
        <v>1</v>
      </c>
      <c r="V590" s="214">
        <f t="shared" si="195"/>
        <v>1</v>
      </c>
      <c r="W590" s="214">
        <f>IF(OR(AND((K590&lt;0.8),(AJ590&gt;180)),AND((K590&lt;0.8),(AJ590&lt;10)),AND((K590&gt;=0.8),(AJ590&lt;10)),AND((K590&gt;=0.8),(AJ590&gt;90))),0,1)</f>
        <v>0</v>
      </c>
      <c r="X590" s="214">
        <f t="shared" si="196"/>
        <v>0</v>
      </c>
      <c r="Y590" s="214">
        <f t="shared" si="197"/>
        <v>1</v>
      </c>
      <c r="Z590" s="214">
        <f t="shared" si="198"/>
        <v>1</v>
      </c>
      <c r="AA590" s="214">
        <f t="shared" si="199"/>
        <v>1</v>
      </c>
      <c r="AB590" s="215" t="str">
        <f t="shared" si="200"/>
        <v>B</v>
      </c>
      <c r="AC590" s="215" t="str">
        <f t="shared" si="201"/>
        <v>3B</v>
      </c>
      <c r="AD590" s="216"/>
      <c r="AE590" s="216"/>
      <c r="AF590" s="434">
        <f>IFERROR(INDEX(Raw_DATA!L:L,MATCH(Risk7_PlusY67!$D590,Raw_DATA!$A:$A,0)),"")</f>
        <v>1.54</v>
      </c>
      <c r="AG590" s="434">
        <f>IFERROR(INDEX(AVGGroup!$D$5:$D$21,MATCH(Risk7_PlusY67!$H590,AVGGroup!$C$5:$C$21,0)),"")</f>
        <v>-4.4400000000000004</v>
      </c>
      <c r="AH590" s="434">
        <f>IFERROR(INDEX(Raw_DATA!M:M,MATCH(Risk7_PlusY67!$D590,Raw_DATA!$A:$A,0)),"")</f>
        <v>-5.39</v>
      </c>
      <c r="AI590" s="435">
        <f>IFERROR(INDEX(AVGGroup!$F$5:$F$21,MATCH(Risk7_PlusY67!$H590,AVGGroup!$C$5:$C$21,0)),"")</f>
        <v>-7.31</v>
      </c>
      <c r="AJ590" s="401">
        <f>IFERROR(INDEX(Raw_DATA!N:N,MATCH(Risk7_PlusY67!$D590,Raw_DATA!$A:$A,0)),"")</f>
        <v>189</v>
      </c>
      <c r="AK590" s="401">
        <f>IFERROR(INDEX(Raw_DATA!O:O,MATCH(Risk7_PlusY67!$D590,Raw_DATA!$A:$A,0)),"")</f>
        <v>92</v>
      </c>
      <c r="AL590" s="401">
        <f>IFERROR(INDEX(Raw_DATA!P:P,MATCH(Risk7_PlusY67!$D590,Raw_DATA!$A:$A,0)),"")</f>
        <v>41</v>
      </c>
      <c r="AM590" s="401">
        <f>IFERROR(INDEX(Raw_DATA!Q:Q,MATCH(Risk7_PlusY67!$D590,Raw_DATA!$A:$A,0)),"")</f>
        <v>76</v>
      </c>
      <c r="AN590" s="401">
        <f>IFERROR(INDEX(Raw_DATA!R:R,MATCH(Risk7_PlusY67!$D590,Raw_DATA!$A:$A,0)),"")</f>
        <v>53</v>
      </c>
      <c r="AO590" s="407"/>
      <c r="AP590" s="411" t="b">
        <f>AB590=AY590</f>
        <v>1</v>
      </c>
      <c r="AQ590" s="340">
        <f t="shared" si="202"/>
        <v>1</v>
      </c>
      <c r="AR590" s="123">
        <f t="shared" si="203"/>
        <v>1</v>
      </c>
      <c r="AS590" s="123">
        <f t="shared" si="204"/>
        <v>1</v>
      </c>
      <c r="AT590" s="123">
        <f>IF(OR(AND((K590&lt;0.8),(BE590&gt;180)),AND((K590&lt;0.8),(BE590&lt;10)),AND((K590&gt;=0.8),(BE590&lt;10)),AND((K590&gt;=0.8),(BE590&gt;90))),0,1)</f>
        <v>0</v>
      </c>
      <c r="AU590" s="123">
        <f t="shared" si="205"/>
        <v>0</v>
      </c>
      <c r="AV590" s="123">
        <f t="shared" si="206"/>
        <v>1</v>
      </c>
      <c r="AW590" s="123">
        <f t="shared" si="207"/>
        <v>1</v>
      </c>
      <c r="AX590" s="123">
        <f t="shared" si="208"/>
        <v>1</v>
      </c>
      <c r="AY590" s="416" t="str">
        <f t="shared" si="209"/>
        <v>B</v>
      </c>
      <c r="AZ590" s="416" t="str">
        <f>R590&amp;AY590</f>
        <v>3B</v>
      </c>
      <c r="BA590" s="417">
        <f>IFERROR(INDEX(Raw_DATA!L:L,MATCH(Risk7_PlusY67!$D590,Raw_DATA!$A:$A,0)),"")</f>
        <v>1.54</v>
      </c>
      <c r="BB590" s="417">
        <f>IFERROR(INDEX(AVGGroup!$H$5:$H$21,MATCH(Risk7_PlusY67!$BJ590,AVGGroup!$C$5:$C$21,0)),"")</f>
        <v>-4.4400000000000004</v>
      </c>
      <c r="BC590" s="417">
        <f>IFERROR(INDEX(Raw_DATA!M:M,MATCH(Risk7_PlusY67!$D590,Raw_DATA!$A:$A,0)),"")</f>
        <v>-5.39</v>
      </c>
      <c r="BD590" s="418">
        <f>IFERROR(INDEX(AVGGroup!$J$5:$J$21,MATCH(Risk7_PlusY67!$BJ590,AVGGroup!$C$5:$C$21,0)),"")</f>
        <v>-7.31</v>
      </c>
      <c r="BE590" s="407">
        <f>IFERROR(INDEX(Raw_DATA!N:N,MATCH(Risk7_PlusY67!$D590,Raw_DATA!$A:$A,0)),"")</f>
        <v>189</v>
      </c>
      <c r="BF590" s="407">
        <f>IFERROR(INDEX(Raw_DATA!O:O,MATCH(Risk7_PlusY67!$D590,Raw_DATA!$A:$A,0)),"")</f>
        <v>92</v>
      </c>
      <c r="BG590" s="407">
        <f>IFERROR(INDEX(Raw_DATA!P:P,MATCH(Risk7_PlusY67!$D590,Raw_DATA!$A:$A,0)),"")</f>
        <v>41</v>
      </c>
      <c r="BH590" s="407">
        <f>IFERROR(INDEX(Raw_DATA!Q:Q,MATCH(Risk7_PlusY67!$D590,Raw_DATA!$A:$A,0)),"")</f>
        <v>76</v>
      </c>
      <c r="BI590" s="407">
        <f>IFERROR(INDEX(Raw_DATA!R:R,MATCH(Risk7_PlusY67!$D590,Raw_DATA!$A:$A,0)),"")</f>
        <v>53</v>
      </c>
      <c r="BJ590" s="124" t="str">
        <f>INDEX('Org2567'!$BM:$BM,MATCH(Risk7_PlusY67!D590,'Org2567'!$D:$D,0))</f>
        <v>รพช.M2 B&lt;=100</v>
      </c>
    </row>
    <row r="591" spans="1:62" x14ac:dyDescent="0.7">
      <c r="A591" s="206">
        <f>IF(ISBLANK(D591),"",COUNTA($D$3:D591))</f>
        <v>589</v>
      </c>
      <c r="B591" s="207">
        <f>IFERROR(INDEX(ID!$E:$E,MATCH(Risk7_PlusY67!$D591,ID!$A:$A,0)),"")</f>
        <v>9</v>
      </c>
      <c r="C591" s="207" t="str">
        <f>IFERROR(INDEX(ID!$I:$I,MATCH(Risk7_PlusY67!$D591,ID!$A:$A,0)),"")</f>
        <v>ชัยภูมิ</v>
      </c>
      <c r="D591" s="295" t="s">
        <v>592</v>
      </c>
      <c r="E591" s="207" t="str">
        <f>IFERROR(INDEX(ID!$C:$C,MATCH(Risk7_PlusY67!$D591,ID!$A:$A,0)),"")</f>
        <v>บำเหน็จณรงค์,รพช.</v>
      </c>
      <c r="F591" s="207" t="str">
        <f>IFERROR(INDEX(ID!$G:$G,MATCH(Risk7_PlusY67!$D591,ID!$A:$A,0)),"")</f>
        <v>รพช.</v>
      </c>
      <c r="G591" s="206">
        <f>IFERROR(INDEX(ID!$J:$J,MATCH(Risk7_PlusY67!$D591,ID!$A:$A,0)),"")</f>
        <v>64</v>
      </c>
      <c r="H591" s="208" t="str">
        <f>IFERROR(INDEX(ID!$P:$P,MATCH(Risk7_PlusY67!$D591,ID!$A:$A,0)),"")</f>
        <v>รพช.F1 P&lt;=50,000</v>
      </c>
      <c r="I591" s="209">
        <f>IFERROR(INDEX(Raw_DATA!E:E,MATCH(Risk7_PlusY67!$D591,Raw_DATA!$A:$A,0)),"")</f>
        <v>4.0999999999999996</v>
      </c>
      <c r="J591" s="209">
        <f>IFERROR(INDEX(Raw_DATA!F:F,MATCH(Risk7_PlusY67!$D591,Raw_DATA!$A:$A,0)),"")</f>
        <v>3.9</v>
      </c>
      <c r="K591" s="209">
        <f>IFERROR(INDEX(Raw_DATA!G:G,MATCH(Risk7_PlusY67!$D591,Raw_DATA!$A:$A,0)),"")</f>
        <v>2.72</v>
      </c>
      <c r="L591" s="209">
        <f>IFERROR(INDEX(Raw_DATA!H:H,MATCH(Risk7_PlusY67!$D591,Raw_DATA!$A:$A,0)),"")</f>
        <v>57643438.270000003</v>
      </c>
      <c r="M591" s="210">
        <f>IFERROR(INDEX(Raw_DATA!I:I,MATCH(Risk7_PlusY67!$D591,Raw_DATA!$A:$A,0)),"")</f>
        <v>-2466974.02</v>
      </c>
      <c r="N591" s="206">
        <f t="shared" si="189"/>
        <v>0</v>
      </c>
      <c r="O591" s="206">
        <f t="shared" si="190"/>
        <v>1</v>
      </c>
      <c r="P591" s="206">
        <f t="shared" si="192"/>
        <v>0</v>
      </c>
      <c r="Q591" s="211">
        <f t="shared" si="193"/>
        <v>280.3</v>
      </c>
      <c r="R591" s="206">
        <f t="shared" si="191"/>
        <v>1</v>
      </c>
      <c r="S591" s="212">
        <f>IFERROR(INDEX(Raw_DATA!J:J,MATCH(Risk7_PlusY67!$D591,Raw_DATA!$A:$A,0)),"")</f>
        <v>5213475.83</v>
      </c>
      <c r="T591" s="213">
        <f>IFERROR(INDEX(Raw_DATA!K:K,MATCH(Risk7_PlusY67!$D591,Raw_DATA!$A:$A,0)),"")</f>
        <v>31975738.579999998</v>
      </c>
      <c r="U591" s="214">
        <f t="shared" si="194"/>
        <v>1</v>
      </c>
      <c r="V591" s="214">
        <f t="shared" si="195"/>
        <v>1</v>
      </c>
      <c r="W591" s="214">
        <f>IF(OR(AND((K591&lt;0.8),(AJ591&gt;180)),AND((K591&lt;0.8),(AJ591&lt;10)),AND((K591&gt;=0.8),(AJ591&lt;10)),AND((K591&gt;=0.8),(AJ591&gt;90))),0,1)</f>
        <v>0</v>
      </c>
      <c r="X591" s="214">
        <f t="shared" si="196"/>
        <v>0</v>
      </c>
      <c r="Y591" s="214">
        <f t="shared" si="197"/>
        <v>1</v>
      </c>
      <c r="Z591" s="214">
        <f t="shared" si="198"/>
        <v>1</v>
      </c>
      <c r="AA591" s="214">
        <f t="shared" si="199"/>
        <v>1</v>
      </c>
      <c r="AB591" s="215" t="str">
        <f t="shared" si="200"/>
        <v>B</v>
      </c>
      <c r="AC591" s="215" t="str">
        <f t="shared" si="201"/>
        <v>1B</v>
      </c>
      <c r="AD591" s="216"/>
      <c r="AE591" s="216"/>
      <c r="AF591" s="434">
        <f>IFERROR(INDEX(Raw_DATA!L:L,MATCH(Risk7_PlusY67!$D591,Raw_DATA!$A:$A,0)),"")</f>
        <v>3.51</v>
      </c>
      <c r="AG591" s="434">
        <f>IFERROR(INDEX(AVGGroup!$D$5:$D$21,MATCH(Risk7_PlusY67!$H591,AVGGroup!$C$5:$C$21,0)),"")</f>
        <v>-3.15</v>
      </c>
      <c r="AH591" s="434">
        <f>IFERROR(INDEX(Raw_DATA!M:M,MATCH(Risk7_PlusY67!$D591,Raw_DATA!$A:$A,0)),"")</f>
        <v>-1.73</v>
      </c>
      <c r="AI591" s="435">
        <f>IFERROR(INDEX(AVGGroup!$F$5:$F$21,MATCH(Risk7_PlusY67!$H591,AVGGroup!$C$5:$C$21,0)),"")</f>
        <v>-7.1</v>
      </c>
      <c r="AJ591" s="401">
        <f>IFERROR(INDEX(Raw_DATA!N:N,MATCH(Risk7_PlusY67!$D591,Raw_DATA!$A:$A,0)),"")</f>
        <v>123</v>
      </c>
      <c r="AK591" s="401">
        <f>IFERROR(INDEX(Raw_DATA!O:O,MATCH(Risk7_PlusY67!$D591,Raw_DATA!$A:$A,0)),"")</f>
        <v>106</v>
      </c>
      <c r="AL591" s="401">
        <f>IFERROR(INDEX(Raw_DATA!P:P,MATCH(Risk7_PlusY67!$D591,Raw_DATA!$A:$A,0)),"")</f>
        <v>54</v>
      </c>
      <c r="AM591" s="401">
        <f>IFERROR(INDEX(Raw_DATA!Q:Q,MATCH(Risk7_PlusY67!$D591,Raw_DATA!$A:$A,0)),"")</f>
        <v>93</v>
      </c>
      <c r="AN591" s="401">
        <f>IFERROR(INDEX(Raw_DATA!R:R,MATCH(Risk7_PlusY67!$D591,Raw_DATA!$A:$A,0)),"")</f>
        <v>52</v>
      </c>
      <c r="AO591" s="407"/>
      <c r="AP591" s="411" t="b">
        <f>AB591=AY591</f>
        <v>1</v>
      </c>
      <c r="AQ591" s="340">
        <f t="shared" si="202"/>
        <v>1</v>
      </c>
      <c r="AR591" s="123">
        <f t="shared" si="203"/>
        <v>1</v>
      </c>
      <c r="AS591" s="123">
        <f t="shared" si="204"/>
        <v>1</v>
      </c>
      <c r="AT591" s="123">
        <f>IF(OR(AND((K591&lt;0.8),(BE591&gt;180)),AND((K591&lt;0.8),(BE591&lt;10)),AND((K591&gt;=0.8),(BE591&lt;10)),AND((K591&gt;=0.8),(BE591&gt;90))),0,1)</f>
        <v>0</v>
      </c>
      <c r="AU591" s="123">
        <f t="shared" si="205"/>
        <v>0</v>
      </c>
      <c r="AV591" s="123">
        <f t="shared" si="206"/>
        <v>1</v>
      </c>
      <c r="AW591" s="123">
        <f t="shared" si="207"/>
        <v>1</v>
      </c>
      <c r="AX591" s="123">
        <f t="shared" si="208"/>
        <v>1</v>
      </c>
      <c r="AY591" s="416" t="str">
        <f t="shared" si="209"/>
        <v>B</v>
      </c>
      <c r="AZ591" s="416" t="str">
        <f>R591&amp;AY591</f>
        <v>1B</v>
      </c>
      <c r="BA591" s="417">
        <f>IFERROR(INDEX(Raw_DATA!L:L,MATCH(Risk7_PlusY67!$D591,Raw_DATA!$A:$A,0)),"")</f>
        <v>3.51</v>
      </c>
      <c r="BB591" s="417">
        <f>IFERROR(INDEX(AVGGroup!$H$5:$H$21,MATCH(Risk7_PlusY67!$BJ591,AVGGroup!$C$5:$C$21,0)),"")</f>
        <v>-3.15</v>
      </c>
      <c r="BC591" s="417">
        <f>IFERROR(INDEX(Raw_DATA!M:M,MATCH(Risk7_PlusY67!$D591,Raw_DATA!$A:$A,0)),"")</f>
        <v>-1.73</v>
      </c>
      <c r="BD591" s="418">
        <f>IFERROR(INDEX(AVGGroup!$J$5:$J$21,MATCH(Risk7_PlusY67!$BJ591,AVGGroup!$C$5:$C$21,0)),"")</f>
        <v>-7.1</v>
      </c>
      <c r="BE591" s="407">
        <f>IFERROR(INDEX(Raw_DATA!N:N,MATCH(Risk7_PlusY67!$D591,Raw_DATA!$A:$A,0)),"")</f>
        <v>123</v>
      </c>
      <c r="BF591" s="407">
        <f>IFERROR(INDEX(Raw_DATA!O:O,MATCH(Risk7_PlusY67!$D591,Raw_DATA!$A:$A,0)),"")</f>
        <v>106</v>
      </c>
      <c r="BG591" s="407">
        <f>IFERROR(INDEX(Raw_DATA!P:P,MATCH(Risk7_PlusY67!$D591,Raw_DATA!$A:$A,0)),"")</f>
        <v>54</v>
      </c>
      <c r="BH591" s="407">
        <f>IFERROR(INDEX(Raw_DATA!Q:Q,MATCH(Risk7_PlusY67!$D591,Raw_DATA!$A:$A,0)),"")</f>
        <v>93</v>
      </c>
      <c r="BI591" s="407">
        <f>IFERROR(INDEX(Raw_DATA!R:R,MATCH(Risk7_PlusY67!$D591,Raw_DATA!$A:$A,0)),"")</f>
        <v>52</v>
      </c>
      <c r="BJ591" s="124" t="str">
        <f>INDEX('Org2567'!$BM:$BM,MATCH(Risk7_PlusY67!D591,'Org2567'!$D:$D,0))</f>
        <v>รพช.F1 P&lt;=50,000</v>
      </c>
    </row>
    <row r="592" spans="1:62" x14ac:dyDescent="0.7">
      <c r="A592" s="206">
        <f>IF(ISBLANK(D592),"",COUNTA($D$3:D592))</f>
        <v>590</v>
      </c>
      <c r="B592" s="207">
        <f>IFERROR(INDEX(ID!$E:$E,MATCH(Risk7_PlusY67!$D592,ID!$A:$A,0)),"")</f>
        <v>9</v>
      </c>
      <c r="C592" s="207" t="str">
        <f>IFERROR(INDEX(ID!$I:$I,MATCH(Risk7_PlusY67!$D592,ID!$A:$A,0)),"")</f>
        <v>ชัยภูมิ</v>
      </c>
      <c r="D592" s="295" t="s">
        <v>593</v>
      </c>
      <c r="E592" s="207" t="str">
        <f>IFERROR(INDEX(ID!$C:$C,MATCH(Risk7_PlusY67!$D592,ID!$A:$A,0)),"")</f>
        <v>หนองบัวระเหว,รพช.</v>
      </c>
      <c r="F592" s="207" t="str">
        <f>IFERROR(INDEX(ID!$G:$G,MATCH(Risk7_PlusY67!$D592,ID!$A:$A,0)),"")</f>
        <v>รพช.</v>
      </c>
      <c r="G592" s="206">
        <f>IFERROR(INDEX(ID!$J:$J,MATCH(Risk7_PlusY67!$D592,ID!$A:$A,0)),"")</f>
        <v>40</v>
      </c>
      <c r="H592" s="208" t="str">
        <f>IFERROR(INDEX(ID!$P:$P,MATCH(Risk7_PlusY67!$D592,ID!$A:$A,0)),"")</f>
        <v>รพช.F2 P&lt;=30,000</v>
      </c>
      <c r="I592" s="209">
        <f>IFERROR(INDEX(Raw_DATA!E:E,MATCH(Risk7_PlusY67!$D592,Raw_DATA!$A:$A,0)),"")</f>
        <v>2.77</v>
      </c>
      <c r="J592" s="209">
        <f>IFERROR(INDEX(Raw_DATA!F:F,MATCH(Risk7_PlusY67!$D592,Raw_DATA!$A:$A,0)),"")</f>
        <v>2.42</v>
      </c>
      <c r="K592" s="209">
        <f>IFERROR(INDEX(Raw_DATA!G:G,MATCH(Risk7_PlusY67!$D592,Raw_DATA!$A:$A,0)),"")</f>
        <v>0.85</v>
      </c>
      <c r="L592" s="209">
        <f>IFERROR(INDEX(Raw_DATA!H:H,MATCH(Risk7_PlusY67!$D592,Raw_DATA!$A:$A,0)),"")</f>
        <v>26406090.23</v>
      </c>
      <c r="M592" s="210">
        <f>IFERROR(INDEX(Raw_DATA!I:I,MATCH(Risk7_PlusY67!$D592,Raw_DATA!$A:$A,0)),"")</f>
        <v>3884290.93</v>
      </c>
      <c r="N592" s="206">
        <f t="shared" si="189"/>
        <v>0</v>
      </c>
      <c r="O592" s="206">
        <f t="shared" si="190"/>
        <v>0</v>
      </c>
      <c r="P592" s="206">
        <f t="shared" si="192"/>
        <v>0</v>
      </c>
      <c r="Q592" s="211" t="str">
        <f t="shared" si="193"/>
        <v/>
      </c>
      <c r="R592" s="206">
        <f t="shared" si="191"/>
        <v>0</v>
      </c>
      <c r="S592" s="212">
        <f>IFERROR(INDEX(Raw_DATA!J:J,MATCH(Risk7_PlusY67!$D592,Raw_DATA!$A:$A,0)),"")</f>
        <v>8891918.0600000005</v>
      </c>
      <c r="T592" s="213">
        <f>IFERROR(INDEX(Raw_DATA!K:K,MATCH(Risk7_PlusY67!$D592,Raw_DATA!$A:$A,0)),"")</f>
        <v>-2207216.54</v>
      </c>
      <c r="U592" s="214">
        <f t="shared" si="194"/>
        <v>1</v>
      </c>
      <c r="V592" s="214">
        <f t="shared" si="195"/>
        <v>1</v>
      </c>
      <c r="W592" s="214">
        <f>IF(OR(AND((K592&lt;0.8),(AJ592&gt;180)),AND((K592&lt;0.8),(AJ592&lt;10)),AND((K592&gt;=0.8),(AJ592&lt;10)),AND((K592&gt;=0.8),(AJ592&gt;90))),0,1)</f>
        <v>0</v>
      </c>
      <c r="X592" s="214">
        <f t="shared" si="196"/>
        <v>0</v>
      </c>
      <c r="Y592" s="214">
        <f t="shared" si="197"/>
        <v>0</v>
      </c>
      <c r="Z592" s="214">
        <f t="shared" si="198"/>
        <v>0</v>
      </c>
      <c r="AA592" s="214">
        <f t="shared" si="199"/>
        <v>0</v>
      </c>
      <c r="AB592" s="215" t="str">
        <f t="shared" si="200"/>
        <v>C-</v>
      </c>
      <c r="AC592" s="215" t="str">
        <f t="shared" si="201"/>
        <v>0C-</v>
      </c>
      <c r="AD592" s="216"/>
      <c r="AE592" s="216"/>
      <c r="AF592" s="434">
        <f>IFERROR(INDEX(Raw_DATA!L:L,MATCH(Risk7_PlusY67!$D592,Raw_DATA!$A:$A,0)),"")</f>
        <v>7.15</v>
      </c>
      <c r="AG592" s="434">
        <f>IFERROR(INDEX(AVGGroup!$D$5:$D$21,MATCH(Risk7_PlusY67!$H592,AVGGroup!$C$5:$C$21,0)),"")</f>
        <v>-3.55</v>
      </c>
      <c r="AH592" s="434">
        <f>IFERROR(INDEX(Raw_DATA!M:M,MATCH(Risk7_PlusY67!$D592,Raw_DATA!$A:$A,0)),"")</f>
        <v>5.0599999999999996</v>
      </c>
      <c r="AI592" s="435">
        <f>IFERROR(INDEX(AVGGroup!$F$5:$F$21,MATCH(Risk7_PlusY67!$H592,AVGGroup!$C$5:$C$21,0)),"")</f>
        <v>-10.199999999999999</v>
      </c>
      <c r="AJ592" s="401">
        <f>IFERROR(INDEX(Raw_DATA!N:N,MATCH(Risk7_PlusY67!$D592,Raw_DATA!$A:$A,0)),"")</f>
        <v>103</v>
      </c>
      <c r="AK592" s="401">
        <f>IFERROR(INDEX(Raw_DATA!O:O,MATCH(Risk7_PlusY67!$D592,Raw_DATA!$A:$A,0)),"")</f>
        <v>155</v>
      </c>
      <c r="AL592" s="401">
        <f>IFERROR(INDEX(Raw_DATA!P:P,MATCH(Risk7_PlusY67!$D592,Raw_DATA!$A:$A,0)),"")</f>
        <v>79</v>
      </c>
      <c r="AM592" s="401">
        <f>IFERROR(INDEX(Raw_DATA!Q:Q,MATCH(Risk7_PlusY67!$D592,Raw_DATA!$A:$A,0)),"")</f>
        <v>191</v>
      </c>
      <c r="AN592" s="401">
        <f>IFERROR(INDEX(Raw_DATA!R:R,MATCH(Risk7_PlusY67!$D592,Raw_DATA!$A:$A,0)),"")</f>
        <v>81</v>
      </c>
      <c r="AO592" s="407"/>
      <c r="AP592" s="411" t="b">
        <f>AB592=AY592</f>
        <v>1</v>
      </c>
      <c r="AQ592" s="340">
        <f t="shared" si="202"/>
        <v>0</v>
      </c>
      <c r="AR592" s="123">
        <f t="shared" si="203"/>
        <v>1</v>
      </c>
      <c r="AS592" s="123">
        <f t="shared" si="204"/>
        <v>1</v>
      </c>
      <c r="AT592" s="123">
        <f>IF(OR(AND((K592&lt;0.8),(BE592&gt;180)),AND((K592&lt;0.8),(BE592&lt;10)),AND((K592&gt;=0.8),(BE592&lt;10)),AND((K592&gt;=0.8),(BE592&gt;90))),0,1)</f>
        <v>0</v>
      </c>
      <c r="AU592" s="123">
        <f t="shared" si="205"/>
        <v>0</v>
      </c>
      <c r="AV592" s="123">
        <f t="shared" si="206"/>
        <v>0</v>
      </c>
      <c r="AW592" s="123">
        <f t="shared" si="207"/>
        <v>0</v>
      </c>
      <c r="AX592" s="123">
        <f t="shared" si="208"/>
        <v>0</v>
      </c>
      <c r="AY592" s="416" t="str">
        <f t="shared" si="209"/>
        <v>C-</v>
      </c>
      <c r="AZ592" s="416" t="str">
        <f>R592&amp;AY592</f>
        <v>0C-</v>
      </c>
      <c r="BA592" s="417">
        <f>IFERROR(INDEX(Raw_DATA!L:L,MATCH(Risk7_PlusY67!$D592,Raw_DATA!$A:$A,0)),"")</f>
        <v>7.15</v>
      </c>
      <c r="BB592" s="417">
        <f>IFERROR(INDEX(AVGGroup!$H$5:$H$21,MATCH(Risk7_PlusY67!$BJ592,AVGGroup!$C$5:$C$21,0)),"")</f>
        <v>-3.54</v>
      </c>
      <c r="BC592" s="417">
        <f>IFERROR(INDEX(Raw_DATA!M:M,MATCH(Risk7_PlusY67!$D592,Raw_DATA!$A:$A,0)),"")</f>
        <v>5.0599999999999996</v>
      </c>
      <c r="BD592" s="418">
        <f>IFERROR(INDEX(AVGGroup!$J$5:$J$21,MATCH(Risk7_PlusY67!$BJ592,AVGGroup!$C$5:$C$21,0)),"")</f>
        <v>-10.199999999999999</v>
      </c>
      <c r="BE592" s="407">
        <f>IFERROR(INDEX(Raw_DATA!N:N,MATCH(Risk7_PlusY67!$D592,Raw_DATA!$A:$A,0)),"")</f>
        <v>103</v>
      </c>
      <c r="BF592" s="407">
        <f>IFERROR(INDEX(Raw_DATA!O:O,MATCH(Risk7_PlusY67!$D592,Raw_DATA!$A:$A,0)),"")</f>
        <v>155</v>
      </c>
      <c r="BG592" s="407">
        <f>IFERROR(INDEX(Raw_DATA!P:P,MATCH(Risk7_PlusY67!$D592,Raw_DATA!$A:$A,0)),"")</f>
        <v>79</v>
      </c>
      <c r="BH592" s="407">
        <f>IFERROR(INDEX(Raw_DATA!Q:Q,MATCH(Risk7_PlusY67!$D592,Raw_DATA!$A:$A,0)),"")</f>
        <v>191</v>
      </c>
      <c r="BI592" s="407">
        <f>IFERROR(INDEX(Raw_DATA!R:R,MATCH(Risk7_PlusY67!$D592,Raw_DATA!$A:$A,0)),"")</f>
        <v>81</v>
      </c>
      <c r="BJ592" s="124" t="str">
        <f>INDEX('Org2567'!$BM:$BM,MATCH(Risk7_PlusY67!D592,'Org2567'!$D:$D,0))</f>
        <v>รพช.F2 P&lt;=30,000</v>
      </c>
    </row>
    <row r="593" spans="1:62" x14ac:dyDescent="0.7">
      <c r="A593" s="206">
        <f>IF(ISBLANK(D593),"",COUNTA($D$3:D593))</f>
        <v>591</v>
      </c>
      <c r="B593" s="207">
        <f>IFERROR(INDEX(ID!$E:$E,MATCH(Risk7_PlusY67!$D593,ID!$A:$A,0)),"")</f>
        <v>9</v>
      </c>
      <c r="C593" s="207" t="str">
        <f>IFERROR(INDEX(ID!$I:$I,MATCH(Risk7_PlusY67!$D593,ID!$A:$A,0)),"")</f>
        <v>ชัยภูมิ</v>
      </c>
      <c r="D593" s="295" t="s">
        <v>594</v>
      </c>
      <c r="E593" s="207" t="str">
        <f>IFERROR(INDEX(ID!$C:$C,MATCH(Risk7_PlusY67!$D593,ID!$A:$A,0)),"")</f>
        <v>เทพสถิต,รพช.</v>
      </c>
      <c r="F593" s="207" t="str">
        <f>IFERROR(INDEX(ID!$G:$G,MATCH(Risk7_PlusY67!$D593,ID!$A:$A,0)),"")</f>
        <v>รพช.</v>
      </c>
      <c r="G593" s="206">
        <f>IFERROR(INDEX(ID!$J:$J,MATCH(Risk7_PlusY67!$D593,ID!$A:$A,0)),"")</f>
        <v>38</v>
      </c>
      <c r="H593" s="208" t="str">
        <f>IFERROR(INDEX(ID!$P:$P,MATCH(Risk7_PlusY67!$D593,ID!$A:$A,0)),"")</f>
        <v>รพช.F2 P30,000-60,000</v>
      </c>
      <c r="I593" s="209">
        <f>IFERROR(INDEX(Raw_DATA!E:E,MATCH(Risk7_PlusY67!$D593,Raw_DATA!$A:$A,0)),"")</f>
        <v>3.05</v>
      </c>
      <c r="J593" s="209">
        <f>IFERROR(INDEX(Raw_DATA!F:F,MATCH(Risk7_PlusY67!$D593,Raw_DATA!$A:$A,0)),"")</f>
        <v>2.92</v>
      </c>
      <c r="K593" s="209">
        <f>IFERROR(INDEX(Raw_DATA!G:G,MATCH(Risk7_PlusY67!$D593,Raw_DATA!$A:$A,0)),"")</f>
        <v>1.19</v>
      </c>
      <c r="L593" s="209">
        <f>IFERROR(INDEX(Raw_DATA!H:H,MATCH(Risk7_PlusY67!$D593,Raw_DATA!$A:$A,0)),"")</f>
        <v>52802405.100000001</v>
      </c>
      <c r="M593" s="210">
        <f>IFERROR(INDEX(Raw_DATA!I:I,MATCH(Risk7_PlusY67!$D593,Raw_DATA!$A:$A,0)),"")</f>
        <v>567152.29</v>
      </c>
      <c r="N593" s="206">
        <f t="shared" si="189"/>
        <v>0</v>
      </c>
      <c r="O593" s="206">
        <f t="shared" si="190"/>
        <v>0</v>
      </c>
      <c r="P593" s="206">
        <f t="shared" si="192"/>
        <v>0</v>
      </c>
      <c r="Q593" s="211" t="str">
        <f t="shared" si="193"/>
        <v/>
      </c>
      <c r="R593" s="206">
        <f t="shared" si="191"/>
        <v>0</v>
      </c>
      <c r="S593" s="212">
        <f>IFERROR(INDEX(Raw_DATA!J:J,MATCH(Risk7_PlusY67!$D593,Raw_DATA!$A:$A,0)),"")</f>
        <v>4033506.58</v>
      </c>
      <c r="T593" s="213">
        <f>IFERROR(INDEX(Raw_DATA!K:K,MATCH(Risk7_PlusY67!$D593,Raw_DATA!$A:$A,0)),"")</f>
        <v>4784583.8899999997</v>
      </c>
      <c r="U593" s="214">
        <f t="shared" si="194"/>
        <v>1</v>
      </c>
      <c r="V593" s="214">
        <f t="shared" si="195"/>
        <v>1</v>
      </c>
      <c r="W593" s="214">
        <f>IF(OR(AND((K593&lt;0.8),(AJ593&gt;180)),AND((K593&lt;0.8),(AJ593&lt;10)),AND((K593&gt;=0.8),(AJ593&lt;10)),AND((K593&gt;=0.8),(AJ593&gt;90))),0,1)</f>
        <v>0</v>
      </c>
      <c r="X593" s="214">
        <f t="shared" si="196"/>
        <v>0</v>
      </c>
      <c r="Y593" s="214">
        <f t="shared" si="197"/>
        <v>0</v>
      </c>
      <c r="Z593" s="214">
        <f t="shared" si="198"/>
        <v>0</v>
      </c>
      <c r="AA593" s="214">
        <f t="shared" si="199"/>
        <v>1</v>
      </c>
      <c r="AB593" s="215" t="str">
        <f t="shared" si="200"/>
        <v>C</v>
      </c>
      <c r="AC593" s="215" t="str">
        <f t="shared" si="201"/>
        <v>0C</v>
      </c>
      <c r="AD593" s="216"/>
      <c r="AE593" s="216"/>
      <c r="AF593" s="434">
        <f>IFERROR(INDEX(Raw_DATA!L:L,MATCH(Risk7_PlusY67!$D593,Raw_DATA!$A:$A,0)),"")</f>
        <v>3.79</v>
      </c>
      <c r="AG593" s="434">
        <f>IFERROR(INDEX(AVGGroup!$D$5:$D$21,MATCH(Risk7_PlusY67!$H593,AVGGroup!$C$5:$C$21,0)),"")</f>
        <v>-4.37</v>
      </c>
      <c r="AH593" s="434">
        <f>IFERROR(INDEX(Raw_DATA!M:M,MATCH(Risk7_PlusY67!$D593,Raw_DATA!$A:$A,0)),"")</f>
        <v>0.41</v>
      </c>
      <c r="AI593" s="435">
        <f>IFERROR(INDEX(AVGGroup!$F$5:$F$21,MATCH(Risk7_PlusY67!$H593,AVGGroup!$C$5:$C$21,0)),"")</f>
        <v>-9.19</v>
      </c>
      <c r="AJ593" s="401">
        <f>IFERROR(INDEX(Raw_DATA!N:N,MATCH(Risk7_PlusY67!$D593,Raw_DATA!$A:$A,0)),"")</f>
        <v>247</v>
      </c>
      <c r="AK593" s="401">
        <f>IFERROR(INDEX(Raw_DATA!O:O,MATCH(Risk7_PlusY67!$D593,Raw_DATA!$A:$A,0)),"")</f>
        <v>553</v>
      </c>
      <c r="AL593" s="401">
        <f>IFERROR(INDEX(Raw_DATA!P:P,MATCH(Risk7_PlusY67!$D593,Raw_DATA!$A:$A,0)),"")</f>
        <v>2017</v>
      </c>
      <c r="AM593" s="401">
        <f>IFERROR(INDEX(Raw_DATA!Q:Q,MATCH(Risk7_PlusY67!$D593,Raw_DATA!$A:$A,0)),"")</f>
        <v>872</v>
      </c>
      <c r="AN593" s="401">
        <f>IFERROR(INDEX(Raw_DATA!R:R,MATCH(Risk7_PlusY67!$D593,Raw_DATA!$A:$A,0)),"")</f>
        <v>58</v>
      </c>
      <c r="AO593" s="407"/>
      <c r="AP593" s="411" t="b">
        <f>AB593=AY593</f>
        <v>1</v>
      </c>
      <c r="AQ593" s="340">
        <f t="shared" si="202"/>
        <v>0</v>
      </c>
      <c r="AR593" s="123">
        <f t="shared" si="203"/>
        <v>1</v>
      </c>
      <c r="AS593" s="123">
        <f t="shared" si="204"/>
        <v>1</v>
      </c>
      <c r="AT593" s="123">
        <f>IF(OR(AND((K593&lt;0.8),(BE593&gt;180)),AND((K593&lt;0.8),(BE593&lt;10)),AND((K593&gt;=0.8),(BE593&lt;10)),AND((K593&gt;=0.8),(BE593&gt;90))),0,1)</f>
        <v>0</v>
      </c>
      <c r="AU593" s="123">
        <f t="shared" si="205"/>
        <v>0</v>
      </c>
      <c r="AV593" s="123">
        <f t="shared" si="206"/>
        <v>0</v>
      </c>
      <c r="AW593" s="123">
        <f t="shared" si="207"/>
        <v>0</v>
      </c>
      <c r="AX593" s="123">
        <f t="shared" si="208"/>
        <v>1</v>
      </c>
      <c r="AY593" s="416" t="str">
        <f t="shared" si="209"/>
        <v>C</v>
      </c>
      <c r="AZ593" s="416" t="str">
        <f>R593&amp;AY593</f>
        <v>0C</v>
      </c>
      <c r="BA593" s="417">
        <f>IFERROR(INDEX(Raw_DATA!L:L,MATCH(Risk7_PlusY67!$D593,Raw_DATA!$A:$A,0)),"")</f>
        <v>3.79</v>
      </c>
      <c r="BB593" s="417">
        <f>IFERROR(INDEX(AVGGroup!$H$5:$H$21,MATCH(Risk7_PlusY67!$BJ593,AVGGroup!$C$5:$C$21,0)),"")</f>
        <v>-3.95</v>
      </c>
      <c r="BC593" s="417">
        <f>IFERROR(INDEX(Raw_DATA!M:M,MATCH(Risk7_PlusY67!$D593,Raw_DATA!$A:$A,0)),"")</f>
        <v>0.41</v>
      </c>
      <c r="BD593" s="418">
        <f>IFERROR(INDEX(AVGGroup!$J$5:$J$21,MATCH(Risk7_PlusY67!$BJ593,AVGGroup!$C$5:$C$21,0)),"")</f>
        <v>-8.8800000000000008</v>
      </c>
      <c r="BE593" s="407">
        <f>IFERROR(INDEX(Raw_DATA!N:N,MATCH(Risk7_PlusY67!$D593,Raw_DATA!$A:$A,0)),"")</f>
        <v>247</v>
      </c>
      <c r="BF593" s="407">
        <f>IFERROR(INDEX(Raw_DATA!O:O,MATCH(Risk7_PlusY67!$D593,Raw_DATA!$A:$A,0)),"")</f>
        <v>553</v>
      </c>
      <c r="BG593" s="407">
        <f>IFERROR(INDEX(Raw_DATA!P:P,MATCH(Risk7_PlusY67!$D593,Raw_DATA!$A:$A,0)),"")</f>
        <v>2017</v>
      </c>
      <c r="BH593" s="407">
        <f>IFERROR(INDEX(Raw_DATA!Q:Q,MATCH(Risk7_PlusY67!$D593,Raw_DATA!$A:$A,0)),"")</f>
        <v>872</v>
      </c>
      <c r="BI593" s="407">
        <f>IFERROR(INDEX(Raw_DATA!R:R,MATCH(Risk7_PlusY67!$D593,Raw_DATA!$A:$A,0)),"")</f>
        <v>58</v>
      </c>
      <c r="BJ593" s="124" t="str">
        <f>INDEX('Org2567'!$BM:$BM,MATCH(Risk7_PlusY67!D593,'Org2567'!$D:$D,0))</f>
        <v>รพช.F2 P30,000-60,000</v>
      </c>
    </row>
    <row r="594" spans="1:62" x14ac:dyDescent="0.7">
      <c r="A594" s="206">
        <f>IF(ISBLANK(D594),"",COUNTA($D$3:D594))</f>
        <v>592</v>
      </c>
      <c r="B594" s="207">
        <f>IFERROR(INDEX(ID!$E:$E,MATCH(Risk7_PlusY67!$D594,ID!$A:$A,0)),"")</f>
        <v>9</v>
      </c>
      <c r="C594" s="207" t="str">
        <f>IFERROR(INDEX(ID!$I:$I,MATCH(Risk7_PlusY67!$D594,ID!$A:$A,0)),"")</f>
        <v>ชัยภูมิ</v>
      </c>
      <c r="D594" s="295" t="s">
        <v>595</v>
      </c>
      <c r="E594" s="207" t="str">
        <f>IFERROR(INDEX(ID!$C:$C,MATCH(Risk7_PlusY67!$D594,ID!$A:$A,0)),"")</f>
        <v>ภูเขียวเฉลิมพระเกียรติ,รพท.</v>
      </c>
      <c r="F594" s="207" t="str">
        <f>IFERROR(INDEX(ID!$G:$G,MATCH(Risk7_PlusY67!$D594,ID!$A:$A,0)),"")</f>
        <v>รพท.</v>
      </c>
      <c r="G594" s="206">
        <f>IFERROR(INDEX(ID!$J:$J,MATCH(Risk7_PlusY67!$D594,ID!$A:$A,0)),"")</f>
        <v>324</v>
      </c>
      <c r="H594" s="208" t="str">
        <f>IFERROR(INDEX(ID!$P:$P,MATCH(Risk7_PlusY67!$D594,ID!$A:$A,0)),"")</f>
        <v>รพท.M1 B&gt;200</v>
      </c>
      <c r="I594" s="209">
        <f>IFERROR(INDEX(Raw_DATA!E:E,MATCH(Risk7_PlusY67!$D594,Raw_DATA!$A:$A,0)),"")</f>
        <v>2.58</v>
      </c>
      <c r="J594" s="209">
        <f>IFERROR(INDEX(Raw_DATA!F:F,MATCH(Risk7_PlusY67!$D594,Raw_DATA!$A:$A,0)),"")</f>
        <v>2.29</v>
      </c>
      <c r="K594" s="209">
        <f>IFERROR(INDEX(Raw_DATA!G:G,MATCH(Risk7_PlusY67!$D594,Raw_DATA!$A:$A,0)),"")</f>
        <v>1.06</v>
      </c>
      <c r="L594" s="209">
        <f>IFERROR(INDEX(Raw_DATA!H:H,MATCH(Risk7_PlusY67!$D594,Raw_DATA!$A:$A,0)),"")</f>
        <v>143345491.72</v>
      </c>
      <c r="M594" s="210">
        <f>IFERROR(INDEX(Raw_DATA!I:I,MATCH(Risk7_PlusY67!$D594,Raw_DATA!$A:$A,0)),"")</f>
        <v>10193716.01</v>
      </c>
      <c r="N594" s="206">
        <f t="shared" si="189"/>
        <v>0</v>
      </c>
      <c r="O594" s="206">
        <f t="shared" si="190"/>
        <v>0</v>
      </c>
      <c r="P594" s="206">
        <f t="shared" si="192"/>
        <v>0</v>
      </c>
      <c r="Q594" s="211" t="str">
        <f t="shared" si="193"/>
        <v/>
      </c>
      <c r="R594" s="206">
        <f t="shared" si="191"/>
        <v>0</v>
      </c>
      <c r="S594" s="212">
        <f>IFERROR(INDEX(Raw_DATA!J:J,MATCH(Risk7_PlusY67!$D594,Raw_DATA!$A:$A,0)),"")</f>
        <v>29134818.539999999</v>
      </c>
      <c r="T594" s="213">
        <f>IFERROR(INDEX(Raw_DATA!K:K,MATCH(Risk7_PlusY67!$D594,Raw_DATA!$A:$A,0)),"")</f>
        <v>5745131.6200000001</v>
      </c>
      <c r="U594" s="214">
        <f t="shared" si="194"/>
        <v>1</v>
      </c>
      <c r="V594" s="214">
        <f t="shared" si="195"/>
        <v>1</v>
      </c>
      <c r="W594" s="214">
        <f>IF(OR(AND((K594&lt;0.8),(AJ594&gt;180)),AND((K594&lt;0.8),(AJ594&lt;10)),AND((K594&gt;=0.8),(AJ594&lt;10)),AND((K594&gt;=0.8),(AJ594&gt;90))),0,1)</f>
        <v>0</v>
      </c>
      <c r="X594" s="214">
        <f t="shared" si="196"/>
        <v>0</v>
      </c>
      <c r="Y594" s="214">
        <f t="shared" si="197"/>
        <v>1</v>
      </c>
      <c r="Z594" s="214">
        <f t="shared" si="198"/>
        <v>0</v>
      </c>
      <c r="AA594" s="214">
        <f t="shared" si="199"/>
        <v>1</v>
      </c>
      <c r="AB594" s="215" t="str">
        <f t="shared" si="200"/>
        <v>B-</v>
      </c>
      <c r="AC594" s="215" t="str">
        <f t="shared" si="201"/>
        <v>0B-</v>
      </c>
      <c r="AD594" s="216"/>
      <c r="AE594" s="216"/>
      <c r="AF594" s="434">
        <f>IFERROR(INDEX(Raw_DATA!L:L,MATCH(Risk7_PlusY67!$D594,Raw_DATA!$A:$A,0)),"")</f>
        <v>4.34</v>
      </c>
      <c r="AG594" s="434">
        <f>IFERROR(INDEX(AVGGroup!$D$5:$D$21,MATCH(Risk7_PlusY67!$H594,AVGGroup!$C$5:$C$21,0)),"")</f>
        <v>3.38</v>
      </c>
      <c r="AH594" s="434">
        <f>IFERROR(INDEX(Raw_DATA!M:M,MATCH(Risk7_PlusY67!$D594,Raw_DATA!$A:$A,0)),"")</f>
        <v>1.92</v>
      </c>
      <c r="AI594" s="435">
        <f>IFERROR(INDEX(AVGGroup!$F$5:$F$21,MATCH(Risk7_PlusY67!$H594,AVGGroup!$C$5:$C$21,0)),"")</f>
        <v>0.04</v>
      </c>
      <c r="AJ594" s="401">
        <f>IFERROR(INDEX(Raw_DATA!N:N,MATCH(Risk7_PlusY67!$D594,Raw_DATA!$A:$A,0)),"")</f>
        <v>97</v>
      </c>
      <c r="AK594" s="401">
        <f>IFERROR(INDEX(Raw_DATA!O:O,MATCH(Risk7_PlusY67!$D594,Raw_DATA!$A:$A,0)),"")</f>
        <v>77</v>
      </c>
      <c r="AL594" s="401">
        <f>IFERROR(INDEX(Raw_DATA!P:P,MATCH(Risk7_PlusY67!$D594,Raw_DATA!$A:$A,0)),"")</f>
        <v>55</v>
      </c>
      <c r="AM594" s="401">
        <f>IFERROR(INDEX(Raw_DATA!Q:Q,MATCH(Risk7_PlusY67!$D594,Raw_DATA!$A:$A,0)),"")</f>
        <v>160</v>
      </c>
      <c r="AN594" s="401">
        <f>IFERROR(INDEX(Raw_DATA!R:R,MATCH(Risk7_PlusY67!$D594,Raw_DATA!$A:$A,0)),"")</f>
        <v>48</v>
      </c>
      <c r="AO594" s="407"/>
      <c r="AP594" s="411" t="b">
        <f>AB594=AY594</f>
        <v>1</v>
      </c>
      <c r="AQ594" s="340">
        <f t="shared" si="202"/>
        <v>0</v>
      </c>
      <c r="AR594" s="123">
        <f t="shared" si="203"/>
        <v>1</v>
      </c>
      <c r="AS594" s="123">
        <f t="shared" si="204"/>
        <v>1</v>
      </c>
      <c r="AT594" s="123">
        <f>IF(OR(AND((K594&lt;0.8),(BE594&gt;180)),AND((K594&lt;0.8),(BE594&lt;10)),AND((K594&gt;=0.8),(BE594&lt;10)),AND((K594&gt;=0.8),(BE594&gt;90))),0,1)</f>
        <v>0</v>
      </c>
      <c r="AU594" s="123">
        <f t="shared" si="205"/>
        <v>0</v>
      </c>
      <c r="AV594" s="123">
        <f t="shared" si="206"/>
        <v>1</v>
      </c>
      <c r="AW594" s="123">
        <f t="shared" si="207"/>
        <v>0</v>
      </c>
      <c r="AX594" s="123">
        <f t="shared" si="208"/>
        <v>1</v>
      </c>
      <c r="AY594" s="416" t="str">
        <f t="shared" si="209"/>
        <v>B-</v>
      </c>
      <c r="AZ594" s="416" t="str">
        <f>R594&amp;AY594</f>
        <v>0B-</v>
      </c>
      <c r="BA594" s="417">
        <f>IFERROR(INDEX(Raw_DATA!L:L,MATCH(Risk7_PlusY67!$D594,Raw_DATA!$A:$A,0)),"")</f>
        <v>4.34</v>
      </c>
      <c r="BB594" s="417">
        <f>IFERROR(INDEX(AVGGroup!$H$5:$H$21,MATCH(Risk7_PlusY67!$BJ594,AVGGroup!$C$5:$C$21,0)),"")</f>
        <v>3.88</v>
      </c>
      <c r="BC594" s="417">
        <f>IFERROR(INDEX(Raw_DATA!M:M,MATCH(Risk7_PlusY67!$D594,Raw_DATA!$A:$A,0)),"")</f>
        <v>1.92</v>
      </c>
      <c r="BD594" s="418">
        <f>IFERROR(INDEX(AVGGroup!$J$5:$J$21,MATCH(Risk7_PlusY67!$BJ594,AVGGroup!$C$5:$C$21,0)),"")</f>
        <v>0.56999999999999995</v>
      </c>
      <c r="BE594" s="407">
        <f>IFERROR(INDEX(Raw_DATA!N:N,MATCH(Risk7_PlusY67!$D594,Raw_DATA!$A:$A,0)),"")</f>
        <v>97</v>
      </c>
      <c r="BF594" s="407">
        <f>IFERROR(INDEX(Raw_DATA!O:O,MATCH(Risk7_PlusY67!$D594,Raw_DATA!$A:$A,0)),"")</f>
        <v>77</v>
      </c>
      <c r="BG594" s="407">
        <f>IFERROR(INDEX(Raw_DATA!P:P,MATCH(Risk7_PlusY67!$D594,Raw_DATA!$A:$A,0)),"")</f>
        <v>55</v>
      </c>
      <c r="BH594" s="407">
        <f>IFERROR(INDEX(Raw_DATA!Q:Q,MATCH(Risk7_PlusY67!$D594,Raw_DATA!$A:$A,0)),"")</f>
        <v>160</v>
      </c>
      <c r="BI594" s="407">
        <f>IFERROR(INDEX(Raw_DATA!R:R,MATCH(Risk7_PlusY67!$D594,Raw_DATA!$A:$A,0)),"")</f>
        <v>48</v>
      </c>
      <c r="BJ594" s="124" t="str">
        <f>INDEX('Org2567'!$BM:$BM,MATCH(Risk7_PlusY67!D594,'Org2567'!$D:$D,0))</f>
        <v>รพท.M1 B&gt;200</v>
      </c>
    </row>
    <row r="595" spans="1:62" x14ac:dyDescent="0.7">
      <c r="A595" s="206">
        <f>IF(ISBLANK(D595),"",COUNTA($D$3:D595))</f>
        <v>593</v>
      </c>
      <c r="B595" s="207">
        <f>IFERROR(INDEX(ID!$E:$E,MATCH(Risk7_PlusY67!$D595,ID!$A:$A,0)),"")</f>
        <v>9</v>
      </c>
      <c r="C595" s="207" t="str">
        <f>IFERROR(INDEX(ID!$I:$I,MATCH(Risk7_PlusY67!$D595,ID!$A:$A,0)),"")</f>
        <v>ชัยภูมิ</v>
      </c>
      <c r="D595" s="295" t="s">
        <v>596</v>
      </c>
      <c r="E595" s="207" t="str">
        <f>IFERROR(INDEX(ID!$C:$C,MATCH(Risk7_PlusY67!$D595,ID!$A:$A,0)),"")</f>
        <v>บ้านแท่น,รพช.</v>
      </c>
      <c r="F595" s="207" t="str">
        <f>IFERROR(INDEX(ID!$G:$G,MATCH(Risk7_PlusY67!$D595,ID!$A:$A,0)),"")</f>
        <v>รพช.</v>
      </c>
      <c r="G595" s="206">
        <f>IFERROR(INDEX(ID!$J:$J,MATCH(Risk7_PlusY67!$D595,ID!$A:$A,0)),"")</f>
        <v>30</v>
      </c>
      <c r="H595" s="208" t="str">
        <f>IFERROR(INDEX(ID!$P:$P,MATCH(Risk7_PlusY67!$D595,ID!$A:$A,0)),"")</f>
        <v>รพช.F2 P30,000-60,000</v>
      </c>
      <c r="I595" s="209">
        <f>IFERROR(INDEX(Raw_DATA!E:E,MATCH(Risk7_PlusY67!$D595,Raw_DATA!$A:$A,0)),"")</f>
        <v>3.58</v>
      </c>
      <c r="J595" s="209">
        <f>IFERROR(INDEX(Raw_DATA!F:F,MATCH(Risk7_PlusY67!$D595,Raw_DATA!$A:$A,0)),"")</f>
        <v>3.36</v>
      </c>
      <c r="K595" s="209">
        <f>IFERROR(INDEX(Raw_DATA!G:G,MATCH(Risk7_PlusY67!$D595,Raw_DATA!$A:$A,0)),"")</f>
        <v>2.2999999999999998</v>
      </c>
      <c r="L595" s="209">
        <f>IFERROR(INDEX(Raw_DATA!H:H,MATCH(Risk7_PlusY67!$D595,Raw_DATA!$A:$A,0)),"")</f>
        <v>32462380.649999999</v>
      </c>
      <c r="M595" s="210">
        <f>IFERROR(INDEX(Raw_DATA!I:I,MATCH(Risk7_PlusY67!$D595,Raw_DATA!$A:$A,0)),"")</f>
        <v>-14211162.460000001</v>
      </c>
      <c r="N595" s="206">
        <f t="shared" si="189"/>
        <v>0</v>
      </c>
      <c r="O595" s="206">
        <f t="shared" si="190"/>
        <v>1</v>
      </c>
      <c r="P595" s="206">
        <f t="shared" si="192"/>
        <v>0</v>
      </c>
      <c r="Q595" s="211">
        <f t="shared" si="193"/>
        <v>27.4</v>
      </c>
      <c r="R595" s="206">
        <f t="shared" si="191"/>
        <v>1</v>
      </c>
      <c r="S595" s="212">
        <f>IFERROR(INDEX(Raw_DATA!J:J,MATCH(Risk7_PlusY67!$D595,Raw_DATA!$A:$A,0)),"")</f>
        <v>-7483336.6299999999</v>
      </c>
      <c r="T595" s="213">
        <f>IFERROR(INDEX(Raw_DATA!K:K,MATCH(Risk7_PlusY67!$D595,Raw_DATA!$A:$A,0)),"")</f>
        <v>16386118.16</v>
      </c>
      <c r="U595" s="214">
        <f t="shared" si="194"/>
        <v>0</v>
      </c>
      <c r="V595" s="214">
        <f t="shared" si="195"/>
        <v>0</v>
      </c>
      <c r="W595" s="214">
        <f>IF(OR(AND((K595&lt;0.8),(AJ595&gt;180)),AND((K595&lt;0.8),(AJ595&lt;10)),AND((K595&gt;=0.8),(AJ595&lt;10)),AND((K595&gt;=0.8),(AJ595&gt;90))),0,1)</f>
        <v>0</v>
      </c>
      <c r="X595" s="214">
        <f t="shared" si="196"/>
        <v>0</v>
      </c>
      <c r="Y595" s="214">
        <f t="shared" si="197"/>
        <v>0</v>
      </c>
      <c r="Z595" s="214">
        <f t="shared" si="198"/>
        <v>1</v>
      </c>
      <c r="AA595" s="214">
        <f t="shared" si="199"/>
        <v>1</v>
      </c>
      <c r="AB595" s="215" t="str">
        <f t="shared" si="200"/>
        <v>C-</v>
      </c>
      <c r="AC595" s="215" t="str">
        <f t="shared" si="201"/>
        <v>1C-</v>
      </c>
      <c r="AD595" s="216"/>
      <c r="AE595" s="216"/>
      <c r="AF595" s="434">
        <f>IFERROR(INDEX(Raw_DATA!L:L,MATCH(Risk7_PlusY67!$D595,Raw_DATA!$A:$A,0)),"")</f>
        <v>-6.93</v>
      </c>
      <c r="AG595" s="434">
        <f>IFERROR(INDEX(AVGGroup!$D$5:$D$21,MATCH(Risk7_PlusY67!$H595,AVGGroup!$C$5:$C$21,0)),"")</f>
        <v>-4.37</v>
      </c>
      <c r="AH595" s="434">
        <f>IFERROR(INDEX(Raw_DATA!M:M,MATCH(Risk7_PlusY67!$D595,Raw_DATA!$A:$A,0)),"")</f>
        <v>-13.5</v>
      </c>
      <c r="AI595" s="435">
        <f>IFERROR(INDEX(AVGGroup!$F$5:$F$21,MATCH(Risk7_PlusY67!$H595,AVGGroup!$C$5:$C$21,0)),"")</f>
        <v>-9.19</v>
      </c>
      <c r="AJ595" s="401">
        <f>IFERROR(INDEX(Raw_DATA!N:N,MATCH(Risk7_PlusY67!$D595,Raw_DATA!$A:$A,0)),"")</f>
        <v>131</v>
      </c>
      <c r="AK595" s="401">
        <f>IFERROR(INDEX(Raw_DATA!O:O,MATCH(Risk7_PlusY67!$D595,Raw_DATA!$A:$A,0)),"")</f>
        <v>98</v>
      </c>
      <c r="AL595" s="401">
        <f>IFERROR(INDEX(Raw_DATA!P:P,MATCH(Risk7_PlusY67!$D595,Raw_DATA!$A:$A,0)),"")</f>
        <v>223</v>
      </c>
      <c r="AM595" s="401">
        <f>IFERROR(INDEX(Raw_DATA!Q:Q,MATCH(Risk7_PlusY67!$D595,Raw_DATA!$A:$A,0)),"")</f>
        <v>91</v>
      </c>
      <c r="AN595" s="401">
        <f>IFERROR(INDEX(Raw_DATA!R:R,MATCH(Risk7_PlusY67!$D595,Raw_DATA!$A:$A,0)),"")</f>
        <v>42</v>
      </c>
      <c r="AO595" s="407"/>
      <c r="AP595" s="411" t="b">
        <f>AB595=AY595</f>
        <v>1</v>
      </c>
      <c r="AQ595" s="340">
        <f t="shared" si="202"/>
        <v>1</v>
      </c>
      <c r="AR595" s="123">
        <f t="shared" si="203"/>
        <v>0</v>
      </c>
      <c r="AS595" s="123">
        <f t="shared" si="204"/>
        <v>0</v>
      </c>
      <c r="AT595" s="123">
        <f>IF(OR(AND((K595&lt;0.8),(BE595&gt;180)),AND((K595&lt;0.8),(BE595&lt;10)),AND((K595&gt;=0.8),(BE595&lt;10)),AND((K595&gt;=0.8),(BE595&gt;90))),0,1)</f>
        <v>0</v>
      </c>
      <c r="AU595" s="123">
        <f t="shared" si="205"/>
        <v>0</v>
      </c>
      <c r="AV595" s="123">
        <f t="shared" si="206"/>
        <v>0</v>
      </c>
      <c r="AW595" s="123">
        <f t="shared" si="207"/>
        <v>1</v>
      </c>
      <c r="AX595" s="123">
        <f t="shared" si="208"/>
        <v>1</v>
      </c>
      <c r="AY595" s="416" t="str">
        <f t="shared" si="209"/>
        <v>C-</v>
      </c>
      <c r="AZ595" s="416" t="str">
        <f>R595&amp;AY595</f>
        <v>1C-</v>
      </c>
      <c r="BA595" s="417">
        <f>IFERROR(INDEX(Raw_DATA!L:L,MATCH(Risk7_PlusY67!$D595,Raw_DATA!$A:$A,0)),"")</f>
        <v>-6.93</v>
      </c>
      <c r="BB595" s="417">
        <f>IFERROR(INDEX(AVGGroup!$H$5:$H$21,MATCH(Risk7_PlusY67!$BJ595,AVGGroup!$C$5:$C$21,0)),"")</f>
        <v>-3.95</v>
      </c>
      <c r="BC595" s="417">
        <f>IFERROR(INDEX(Raw_DATA!M:M,MATCH(Risk7_PlusY67!$D595,Raw_DATA!$A:$A,0)),"")</f>
        <v>-13.5</v>
      </c>
      <c r="BD595" s="418">
        <f>IFERROR(INDEX(AVGGroup!$J$5:$J$21,MATCH(Risk7_PlusY67!$BJ595,AVGGroup!$C$5:$C$21,0)),"")</f>
        <v>-8.8800000000000008</v>
      </c>
      <c r="BE595" s="407">
        <f>IFERROR(INDEX(Raw_DATA!N:N,MATCH(Risk7_PlusY67!$D595,Raw_DATA!$A:$A,0)),"")</f>
        <v>131</v>
      </c>
      <c r="BF595" s="407">
        <f>IFERROR(INDEX(Raw_DATA!O:O,MATCH(Risk7_PlusY67!$D595,Raw_DATA!$A:$A,0)),"")</f>
        <v>98</v>
      </c>
      <c r="BG595" s="407">
        <f>IFERROR(INDEX(Raw_DATA!P:P,MATCH(Risk7_PlusY67!$D595,Raw_DATA!$A:$A,0)),"")</f>
        <v>223</v>
      </c>
      <c r="BH595" s="407">
        <f>IFERROR(INDEX(Raw_DATA!Q:Q,MATCH(Risk7_PlusY67!$D595,Raw_DATA!$A:$A,0)),"")</f>
        <v>91</v>
      </c>
      <c r="BI595" s="407">
        <f>IFERROR(INDEX(Raw_DATA!R:R,MATCH(Risk7_PlusY67!$D595,Raw_DATA!$A:$A,0)),"")</f>
        <v>42</v>
      </c>
      <c r="BJ595" s="124" t="str">
        <f>INDEX('Org2567'!$BM:$BM,MATCH(Risk7_PlusY67!D595,'Org2567'!$D:$D,0))</f>
        <v>รพช.F2 P30,000-60,000</v>
      </c>
    </row>
    <row r="596" spans="1:62" x14ac:dyDescent="0.7">
      <c r="A596" s="206">
        <f>IF(ISBLANK(D596),"",COUNTA($D$3:D596))</f>
        <v>594</v>
      </c>
      <c r="B596" s="207">
        <f>IFERROR(INDEX(ID!$E:$E,MATCH(Risk7_PlusY67!$D596,ID!$A:$A,0)),"")</f>
        <v>9</v>
      </c>
      <c r="C596" s="207" t="str">
        <f>IFERROR(INDEX(ID!$I:$I,MATCH(Risk7_PlusY67!$D596,ID!$A:$A,0)),"")</f>
        <v>ชัยภูมิ</v>
      </c>
      <c r="D596" s="295" t="s">
        <v>597</v>
      </c>
      <c r="E596" s="207" t="str">
        <f>IFERROR(INDEX(ID!$C:$C,MATCH(Risk7_PlusY67!$D596,ID!$A:$A,0)),"")</f>
        <v>แก้งคร้อ,รพช.</v>
      </c>
      <c r="F596" s="207" t="str">
        <f>IFERROR(INDEX(ID!$G:$G,MATCH(Risk7_PlusY67!$D596,ID!$A:$A,0)),"")</f>
        <v>รพช.</v>
      </c>
      <c r="G596" s="206">
        <f>IFERROR(INDEX(ID!$J:$J,MATCH(Risk7_PlusY67!$D596,ID!$A:$A,0)),"")</f>
        <v>120</v>
      </c>
      <c r="H596" s="208" t="str">
        <f>IFERROR(INDEX(ID!$P:$P,MATCH(Risk7_PlusY67!$D596,ID!$A:$A,0)),"")</f>
        <v>รพช.M2 B&gt;100</v>
      </c>
      <c r="I596" s="209">
        <f>IFERROR(INDEX(Raw_DATA!E:E,MATCH(Risk7_PlusY67!$D596,Raw_DATA!$A:$A,0)),"")</f>
        <v>5.22</v>
      </c>
      <c r="J596" s="209">
        <f>IFERROR(INDEX(Raw_DATA!F:F,MATCH(Risk7_PlusY67!$D596,Raw_DATA!$A:$A,0)),"")</f>
        <v>5.07</v>
      </c>
      <c r="K596" s="209">
        <f>IFERROR(INDEX(Raw_DATA!G:G,MATCH(Risk7_PlusY67!$D596,Raw_DATA!$A:$A,0)),"")</f>
        <v>3.58</v>
      </c>
      <c r="L596" s="209">
        <f>IFERROR(INDEX(Raw_DATA!H:H,MATCH(Risk7_PlusY67!$D596,Raw_DATA!$A:$A,0)),"")</f>
        <v>114865596.65000001</v>
      </c>
      <c r="M596" s="210">
        <f>IFERROR(INDEX(Raw_DATA!I:I,MATCH(Risk7_PlusY67!$D596,Raw_DATA!$A:$A,0)),"")</f>
        <v>-23712044.879999999</v>
      </c>
      <c r="N596" s="206">
        <f t="shared" si="189"/>
        <v>0</v>
      </c>
      <c r="O596" s="206">
        <f t="shared" si="190"/>
        <v>1</v>
      </c>
      <c r="P596" s="206">
        <f t="shared" si="192"/>
        <v>0</v>
      </c>
      <c r="Q596" s="211">
        <f t="shared" si="193"/>
        <v>58.1</v>
      </c>
      <c r="R596" s="206">
        <f t="shared" si="191"/>
        <v>1</v>
      </c>
      <c r="S596" s="212">
        <f>IFERROR(INDEX(Raw_DATA!J:J,MATCH(Risk7_PlusY67!$D596,Raw_DATA!$A:$A,0)),"")</f>
        <v>-6097387.0700000003</v>
      </c>
      <c r="T596" s="213">
        <f>IFERROR(INDEX(Raw_DATA!K:K,MATCH(Risk7_PlusY67!$D596,Raw_DATA!$A:$A,0)),"")</f>
        <v>70342699.120000005</v>
      </c>
      <c r="U596" s="214">
        <f t="shared" si="194"/>
        <v>0</v>
      </c>
      <c r="V596" s="214">
        <f t="shared" si="195"/>
        <v>1</v>
      </c>
      <c r="W596" s="214">
        <f>IF(OR(AND((K596&lt;0.8),(AJ596&gt;180)),AND((K596&lt;0.8),(AJ596&lt;10)),AND((K596&gt;=0.8),(AJ596&lt;10)),AND((K596&gt;=0.8),(AJ596&gt;90))),0,1)</f>
        <v>1</v>
      </c>
      <c r="X596" s="214">
        <f t="shared" si="196"/>
        <v>1</v>
      </c>
      <c r="Y596" s="214">
        <f t="shared" si="197"/>
        <v>1</v>
      </c>
      <c r="Z596" s="214">
        <f t="shared" si="198"/>
        <v>0</v>
      </c>
      <c r="AA596" s="214">
        <f t="shared" si="199"/>
        <v>1</v>
      </c>
      <c r="AB596" s="215" t="str">
        <f t="shared" si="200"/>
        <v>B</v>
      </c>
      <c r="AC596" s="215" t="str">
        <f t="shared" si="201"/>
        <v>1B</v>
      </c>
      <c r="AD596" s="216"/>
      <c r="AE596" s="216"/>
      <c r="AF596" s="434">
        <f>IFERROR(INDEX(Raw_DATA!L:L,MATCH(Risk7_PlusY67!$D596,Raw_DATA!$A:$A,0)),"")</f>
        <v>-2.39</v>
      </c>
      <c r="AG596" s="434">
        <f>IFERROR(INDEX(AVGGroup!$D$5:$D$21,MATCH(Risk7_PlusY67!$H596,AVGGroup!$C$5:$C$21,0)),"")</f>
        <v>-2.2400000000000002</v>
      </c>
      <c r="AH596" s="434">
        <f>IFERROR(INDEX(Raw_DATA!M:M,MATCH(Risk7_PlusY67!$D596,Raw_DATA!$A:$A,0)),"")</f>
        <v>-6.98</v>
      </c>
      <c r="AI596" s="435">
        <f>IFERROR(INDEX(AVGGroup!$F$5:$F$21,MATCH(Risk7_PlusY67!$H596,AVGGroup!$C$5:$C$21,0)),"")</f>
        <v>-7.61</v>
      </c>
      <c r="AJ596" s="401">
        <f>IFERROR(INDEX(Raw_DATA!N:N,MATCH(Risk7_PlusY67!$D596,Raw_DATA!$A:$A,0)),"")</f>
        <v>60</v>
      </c>
      <c r="AK596" s="401">
        <f>IFERROR(INDEX(Raw_DATA!O:O,MATCH(Risk7_PlusY67!$D596,Raw_DATA!$A:$A,0)),"")</f>
        <v>43</v>
      </c>
      <c r="AL596" s="401">
        <f>IFERROR(INDEX(Raw_DATA!P:P,MATCH(Risk7_PlusY67!$D596,Raw_DATA!$A:$A,0)),"")</f>
        <v>42</v>
      </c>
      <c r="AM596" s="401">
        <f>IFERROR(INDEX(Raw_DATA!Q:Q,MATCH(Risk7_PlusY67!$D596,Raw_DATA!$A:$A,0)),"")</f>
        <v>157</v>
      </c>
      <c r="AN596" s="401">
        <f>IFERROR(INDEX(Raw_DATA!R:R,MATCH(Risk7_PlusY67!$D596,Raw_DATA!$A:$A,0)),"")</f>
        <v>31</v>
      </c>
      <c r="AO596" s="407"/>
      <c r="AP596" s="411" t="b">
        <f>AB596=AY596</f>
        <v>1</v>
      </c>
      <c r="AQ596" s="340">
        <f t="shared" si="202"/>
        <v>1</v>
      </c>
      <c r="AR596" s="123">
        <f t="shared" si="203"/>
        <v>0</v>
      </c>
      <c r="AS596" s="123">
        <f t="shared" si="204"/>
        <v>1</v>
      </c>
      <c r="AT596" s="123">
        <f>IF(OR(AND((K596&lt;0.8),(BE596&gt;180)),AND((K596&lt;0.8),(BE596&lt;10)),AND((K596&gt;=0.8),(BE596&lt;10)),AND((K596&gt;=0.8),(BE596&gt;90))),0,1)</f>
        <v>1</v>
      </c>
      <c r="AU596" s="123">
        <f t="shared" si="205"/>
        <v>1</v>
      </c>
      <c r="AV596" s="123">
        <f t="shared" si="206"/>
        <v>1</v>
      </c>
      <c r="AW596" s="123">
        <f t="shared" si="207"/>
        <v>0</v>
      </c>
      <c r="AX596" s="123">
        <f t="shared" si="208"/>
        <v>1</v>
      </c>
      <c r="AY596" s="416" t="str">
        <f t="shared" si="209"/>
        <v>B</v>
      </c>
      <c r="AZ596" s="416" t="str">
        <f>R596&amp;AY596</f>
        <v>1B</v>
      </c>
      <c r="BA596" s="417">
        <f>IFERROR(INDEX(Raw_DATA!L:L,MATCH(Risk7_PlusY67!$D596,Raw_DATA!$A:$A,0)),"")</f>
        <v>-2.39</v>
      </c>
      <c r="BB596" s="417">
        <f>IFERROR(INDEX(AVGGroup!$H$5:$H$21,MATCH(Risk7_PlusY67!$BJ596,AVGGroup!$C$5:$C$21,0)),"")</f>
        <v>-2.25</v>
      </c>
      <c r="BC596" s="417">
        <f>IFERROR(INDEX(Raw_DATA!M:M,MATCH(Risk7_PlusY67!$D596,Raw_DATA!$A:$A,0)),"")</f>
        <v>-6.98</v>
      </c>
      <c r="BD596" s="418">
        <f>IFERROR(INDEX(AVGGroup!$J$5:$J$21,MATCH(Risk7_PlusY67!$BJ596,AVGGroup!$C$5:$C$21,0)),"")</f>
        <v>-7.61</v>
      </c>
      <c r="BE596" s="407">
        <f>IFERROR(INDEX(Raw_DATA!N:N,MATCH(Risk7_PlusY67!$D596,Raw_DATA!$A:$A,0)),"")</f>
        <v>60</v>
      </c>
      <c r="BF596" s="407">
        <f>IFERROR(INDEX(Raw_DATA!O:O,MATCH(Risk7_PlusY67!$D596,Raw_DATA!$A:$A,0)),"")</f>
        <v>43</v>
      </c>
      <c r="BG596" s="407">
        <f>IFERROR(INDEX(Raw_DATA!P:P,MATCH(Risk7_PlusY67!$D596,Raw_DATA!$A:$A,0)),"")</f>
        <v>42</v>
      </c>
      <c r="BH596" s="407">
        <f>IFERROR(INDEX(Raw_DATA!Q:Q,MATCH(Risk7_PlusY67!$D596,Raw_DATA!$A:$A,0)),"")</f>
        <v>157</v>
      </c>
      <c r="BI596" s="407">
        <f>IFERROR(INDEX(Raw_DATA!R:R,MATCH(Risk7_PlusY67!$D596,Raw_DATA!$A:$A,0)),"")</f>
        <v>31</v>
      </c>
      <c r="BJ596" s="124" t="str">
        <f>INDEX('Org2567'!$BM:$BM,MATCH(Risk7_PlusY67!D596,'Org2567'!$D:$D,0))</f>
        <v>รพช.M2 B&gt;100</v>
      </c>
    </row>
    <row r="597" spans="1:62" x14ac:dyDescent="0.7">
      <c r="A597" s="206">
        <f>IF(ISBLANK(D597),"",COUNTA($D$3:D597))</f>
        <v>595</v>
      </c>
      <c r="B597" s="207">
        <f>IFERROR(INDEX(ID!$E:$E,MATCH(Risk7_PlusY67!$D597,ID!$A:$A,0)),"")</f>
        <v>9</v>
      </c>
      <c r="C597" s="207" t="str">
        <f>IFERROR(INDEX(ID!$I:$I,MATCH(Risk7_PlusY67!$D597,ID!$A:$A,0)),"")</f>
        <v>ชัยภูมิ</v>
      </c>
      <c r="D597" s="295" t="s">
        <v>598</v>
      </c>
      <c r="E597" s="207" t="str">
        <f>IFERROR(INDEX(ID!$C:$C,MATCH(Risk7_PlusY67!$D597,ID!$A:$A,0)),"")</f>
        <v>คอนสาร,รพช.</v>
      </c>
      <c r="F597" s="207" t="str">
        <f>IFERROR(INDEX(ID!$G:$G,MATCH(Risk7_PlusY67!$D597,ID!$A:$A,0)),"")</f>
        <v>รพช.</v>
      </c>
      <c r="G597" s="206">
        <f>IFERROR(INDEX(ID!$J:$J,MATCH(Risk7_PlusY67!$D597,ID!$A:$A,0)),"")</f>
        <v>62</v>
      </c>
      <c r="H597" s="208" t="str">
        <f>IFERROR(INDEX(ID!$P:$P,MATCH(Risk7_PlusY67!$D597,ID!$A:$A,0)),"")</f>
        <v>รพช.F1 P&lt;=50,000</v>
      </c>
      <c r="I597" s="209">
        <f>IFERROR(INDEX(Raw_DATA!E:E,MATCH(Risk7_PlusY67!$D597,Raw_DATA!$A:$A,0)),"")</f>
        <v>1.83</v>
      </c>
      <c r="J597" s="209">
        <f>IFERROR(INDEX(Raw_DATA!F:F,MATCH(Risk7_PlusY67!$D597,Raw_DATA!$A:$A,0)),"")</f>
        <v>1.54</v>
      </c>
      <c r="K597" s="209">
        <f>IFERROR(INDEX(Raw_DATA!G:G,MATCH(Risk7_PlusY67!$D597,Raw_DATA!$A:$A,0)),"")</f>
        <v>0.76</v>
      </c>
      <c r="L597" s="209">
        <f>IFERROR(INDEX(Raw_DATA!H:H,MATCH(Risk7_PlusY67!$D597,Raw_DATA!$A:$A,0)),"")</f>
        <v>15722269.66</v>
      </c>
      <c r="M597" s="210">
        <f>IFERROR(INDEX(Raw_DATA!I:I,MATCH(Risk7_PlusY67!$D597,Raw_DATA!$A:$A,0)),"")</f>
        <v>-15763877.970000001</v>
      </c>
      <c r="N597" s="206">
        <f t="shared" si="189"/>
        <v>1</v>
      </c>
      <c r="O597" s="206">
        <f t="shared" si="190"/>
        <v>1</v>
      </c>
      <c r="P597" s="206">
        <f t="shared" si="192"/>
        <v>0</v>
      </c>
      <c r="Q597" s="211">
        <f t="shared" si="193"/>
        <v>11.9</v>
      </c>
      <c r="R597" s="206">
        <f t="shared" si="191"/>
        <v>2</v>
      </c>
      <c r="S597" s="212">
        <f>IFERROR(INDEX(Raw_DATA!J:J,MATCH(Risk7_PlusY67!$D597,Raw_DATA!$A:$A,0)),"")</f>
        <v>-5465558.1600000001</v>
      </c>
      <c r="T597" s="213">
        <f>IFERROR(INDEX(Raw_DATA!K:K,MATCH(Risk7_PlusY67!$D597,Raw_DATA!$A:$A,0)),"")</f>
        <v>-4560013.84</v>
      </c>
      <c r="U597" s="214">
        <f t="shared" si="194"/>
        <v>0</v>
      </c>
      <c r="V597" s="214">
        <f t="shared" si="195"/>
        <v>0</v>
      </c>
      <c r="W597" s="214">
        <f>IF(OR(AND((K597&lt;0.8),(AJ597&gt;180)),AND((K597&lt;0.8),(AJ597&lt;10)),AND((K597&gt;=0.8),(AJ597&lt;10)),AND((K597&gt;=0.8),(AJ597&gt;90))),0,1)</f>
        <v>1</v>
      </c>
      <c r="X597" s="214">
        <f t="shared" si="196"/>
        <v>0</v>
      </c>
      <c r="Y597" s="214">
        <f t="shared" si="197"/>
        <v>1</v>
      </c>
      <c r="Z597" s="214">
        <f t="shared" si="198"/>
        <v>0</v>
      </c>
      <c r="AA597" s="214">
        <f t="shared" si="199"/>
        <v>0</v>
      </c>
      <c r="AB597" s="215" t="str">
        <f t="shared" si="200"/>
        <v>C-</v>
      </c>
      <c r="AC597" s="215" t="str">
        <f t="shared" si="201"/>
        <v>2C-</v>
      </c>
      <c r="AD597" s="216"/>
      <c r="AE597" s="216"/>
      <c r="AF597" s="434">
        <f>IFERROR(INDEX(Raw_DATA!L:L,MATCH(Risk7_PlusY67!$D597,Raw_DATA!$A:$A,0)),"")</f>
        <v>-4.3</v>
      </c>
      <c r="AG597" s="434">
        <f>IFERROR(INDEX(AVGGroup!$D$5:$D$21,MATCH(Risk7_PlusY67!$H597,AVGGroup!$C$5:$C$21,0)),"")</f>
        <v>-3.15</v>
      </c>
      <c r="AH597" s="434">
        <f>IFERROR(INDEX(Raw_DATA!M:M,MATCH(Risk7_PlusY67!$D597,Raw_DATA!$A:$A,0)),"")</f>
        <v>-16.239999999999998</v>
      </c>
      <c r="AI597" s="435">
        <f>IFERROR(INDEX(AVGGroup!$F$5:$F$21,MATCH(Risk7_PlusY67!$H597,AVGGroup!$C$5:$C$21,0)),"")</f>
        <v>-7.1</v>
      </c>
      <c r="AJ597" s="401">
        <f>IFERROR(INDEX(Raw_DATA!N:N,MATCH(Risk7_PlusY67!$D597,Raw_DATA!$A:$A,0)),"")</f>
        <v>97</v>
      </c>
      <c r="AK597" s="401">
        <f>IFERROR(INDEX(Raw_DATA!O:O,MATCH(Risk7_PlusY67!$D597,Raw_DATA!$A:$A,0)),"")</f>
        <v>113</v>
      </c>
      <c r="AL597" s="401">
        <f>IFERROR(INDEX(Raw_DATA!P:P,MATCH(Risk7_PlusY67!$D597,Raw_DATA!$A:$A,0)),"")</f>
        <v>41</v>
      </c>
      <c r="AM597" s="401">
        <f>IFERROR(INDEX(Raw_DATA!Q:Q,MATCH(Risk7_PlusY67!$D597,Raw_DATA!$A:$A,0)),"")</f>
        <v>249</v>
      </c>
      <c r="AN597" s="401">
        <f>IFERROR(INDEX(Raw_DATA!R:R,MATCH(Risk7_PlusY67!$D597,Raw_DATA!$A:$A,0)),"")</f>
        <v>69</v>
      </c>
      <c r="AO597" s="407"/>
      <c r="AP597" s="411" t="b">
        <f>AB597=AY597</f>
        <v>1</v>
      </c>
      <c r="AQ597" s="340">
        <f t="shared" si="202"/>
        <v>1</v>
      </c>
      <c r="AR597" s="123">
        <f t="shared" si="203"/>
        <v>0</v>
      </c>
      <c r="AS597" s="123">
        <f t="shared" si="204"/>
        <v>0</v>
      </c>
      <c r="AT597" s="123">
        <f>IF(OR(AND((K597&lt;0.8),(BE597&gt;180)),AND((K597&lt;0.8),(BE597&lt;10)),AND((K597&gt;=0.8),(BE597&lt;10)),AND((K597&gt;=0.8),(BE597&gt;90))),0,1)</f>
        <v>1</v>
      </c>
      <c r="AU597" s="123">
        <f t="shared" si="205"/>
        <v>0</v>
      </c>
      <c r="AV597" s="123">
        <f t="shared" si="206"/>
        <v>1</v>
      </c>
      <c r="AW597" s="123">
        <f t="shared" si="207"/>
        <v>0</v>
      </c>
      <c r="AX597" s="123">
        <f t="shared" si="208"/>
        <v>0</v>
      </c>
      <c r="AY597" s="416" t="str">
        <f t="shared" si="209"/>
        <v>C-</v>
      </c>
      <c r="AZ597" s="416" t="str">
        <f>R597&amp;AY597</f>
        <v>2C-</v>
      </c>
      <c r="BA597" s="417">
        <f>IFERROR(INDEX(Raw_DATA!L:L,MATCH(Risk7_PlusY67!$D597,Raw_DATA!$A:$A,0)),"")</f>
        <v>-4.3</v>
      </c>
      <c r="BB597" s="417">
        <f>IFERROR(INDEX(AVGGroup!$H$5:$H$21,MATCH(Risk7_PlusY67!$BJ597,AVGGroup!$C$5:$C$21,0)),"")</f>
        <v>-3.15</v>
      </c>
      <c r="BC597" s="417">
        <f>IFERROR(INDEX(Raw_DATA!M:M,MATCH(Risk7_PlusY67!$D597,Raw_DATA!$A:$A,0)),"")</f>
        <v>-16.239999999999998</v>
      </c>
      <c r="BD597" s="418">
        <f>IFERROR(INDEX(AVGGroup!$J$5:$J$21,MATCH(Risk7_PlusY67!$BJ597,AVGGroup!$C$5:$C$21,0)),"")</f>
        <v>-7.1</v>
      </c>
      <c r="BE597" s="407">
        <f>IFERROR(INDEX(Raw_DATA!N:N,MATCH(Risk7_PlusY67!$D597,Raw_DATA!$A:$A,0)),"")</f>
        <v>97</v>
      </c>
      <c r="BF597" s="407">
        <f>IFERROR(INDEX(Raw_DATA!O:O,MATCH(Risk7_PlusY67!$D597,Raw_DATA!$A:$A,0)),"")</f>
        <v>113</v>
      </c>
      <c r="BG597" s="407">
        <f>IFERROR(INDEX(Raw_DATA!P:P,MATCH(Risk7_PlusY67!$D597,Raw_DATA!$A:$A,0)),"")</f>
        <v>41</v>
      </c>
      <c r="BH597" s="407">
        <f>IFERROR(INDEX(Raw_DATA!Q:Q,MATCH(Risk7_PlusY67!$D597,Raw_DATA!$A:$A,0)),"")</f>
        <v>249</v>
      </c>
      <c r="BI597" s="407">
        <f>IFERROR(INDEX(Raw_DATA!R:R,MATCH(Risk7_PlusY67!$D597,Raw_DATA!$A:$A,0)),"")</f>
        <v>69</v>
      </c>
      <c r="BJ597" s="124" t="str">
        <f>INDEX('Org2567'!$BM:$BM,MATCH(Risk7_PlusY67!D597,'Org2567'!$D:$D,0))</f>
        <v>รพช.F1 P&lt;=50,000</v>
      </c>
    </row>
    <row r="598" spans="1:62" x14ac:dyDescent="0.7">
      <c r="A598" s="206">
        <f>IF(ISBLANK(D598),"",COUNTA($D$3:D598))</f>
        <v>596</v>
      </c>
      <c r="B598" s="207">
        <f>IFERROR(INDEX(ID!$E:$E,MATCH(Risk7_PlusY67!$D598,ID!$A:$A,0)),"")</f>
        <v>9</v>
      </c>
      <c r="C598" s="207" t="str">
        <f>IFERROR(INDEX(ID!$I:$I,MATCH(Risk7_PlusY67!$D598,ID!$A:$A,0)),"")</f>
        <v>ชัยภูมิ</v>
      </c>
      <c r="D598" s="295" t="s">
        <v>599</v>
      </c>
      <c r="E598" s="207" t="str">
        <f>IFERROR(INDEX(ID!$C:$C,MATCH(Risk7_PlusY67!$D598,ID!$A:$A,0)),"")</f>
        <v>ภักดีชุมพล,รพช.</v>
      </c>
      <c r="F598" s="207" t="str">
        <f>IFERROR(INDEX(ID!$G:$G,MATCH(Risk7_PlusY67!$D598,ID!$A:$A,0)),"")</f>
        <v>รพช.</v>
      </c>
      <c r="G598" s="206">
        <f>IFERROR(INDEX(ID!$J:$J,MATCH(Risk7_PlusY67!$D598,ID!$A:$A,0)),"")</f>
        <v>44</v>
      </c>
      <c r="H598" s="208" t="str">
        <f>IFERROR(INDEX(ID!$P:$P,MATCH(Risk7_PlusY67!$D598,ID!$A:$A,0)),"")</f>
        <v>รพช.F2 P&lt;=30,000</v>
      </c>
      <c r="I598" s="209">
        <f>IFERROR(INDEX(Raw_DATA!E:E,MATCH(Risk7_PlusY67!$D598,Raw_DATA!$A:$A,0)),"")</f>
        <v>5.56</v>
      </c>
      <c r="J598" s="209">
        <f>IFERROR(INDEX(Raw_DATA!F:F,MATCH(Risk7_PlusY67!$D598,Raw_DATA!$A:$A,0)),"")</f>
        <v>5.17</v>
      </c>
      <c r="K598" s="209">
        <f>IFERROR(INDEX(Raw_DATA!G:G,MATCH(Risk7_PlusY67!$D598,Raw_DATA!$A:$A,0)),"")</f>
        <v>3.79</v>
      </c>
      <c r="L598" s="209">
        <f>IFERROR(INDEX(Raw_DATA!H:H,MATCH(Risk7_PlusY67!$D598,Raw_DATA!$A:$A,0)),"")</f>
        <v>48294676.43</v>
      </c>
      <c r="M598" s="210">
        <f>IFERROR(INDEX(Raw_DATA!I:I,MATCH(Risk7_PlusY67!$D598,Raw_DATA!$A:$A,0)),"")</f>
        <v>-1080323.95</v>
      </c>
      <c r="N598" s="206">
        <f t="shared" si="189"/>
        <v>0</v>
      </c>
      <c r="O598" s="206">
        <f t="shared" si="190"/>
        <v>1</v>
      </c>
      <c r="P598" s="206">
        <f t="shared" si="192"/>
        <v>0</v>
      </c>
      <c r="Q598" s="211">
        <f t="shared" si="193"/>
        <v>536.4</v>
      </c>
      <c r="R598" s="206">
        <f t="shared" si="191"/>
        <v>1</v>
      </c>
      <c r="S598" s="212">
        <f>IFERROR(INDEX(Raw_DATA!J:J,MATCH(Risk7_PlusY67!$D598,Raw_DATA!$A:$A,0)),"")</f>
        <v>3865424.23</v>
      </c>
      <c r="T598" s="213">
        <f>IFERROR(INDEX(Raw_DATA!K:K,MATCH(Risk7_PlusY67!$D598,Raw_DATA!$A:$A,0)),"")</f>
        <v>29471172.260000002</v>
      </c>
      <c r="U598" s="214">
        <f t="shared" si="194"/>
        <v>1</v>
      </c>
      <c r="V598" s="214">
        <f t="shared" si="195"/>
        <v>1</v>
      </c>
      <c r="W598" s="214">
        <f>IF(OR(AND((K598&lt;0.8),(AJ598&gt;180)),AND((K598&lt;0.8),(AJ598&lt;10)),AND((K598&gt;=0.8),(AJ598&lt;10)),AND((K598&gt;=0.8),(AJ598&gt;90))),0,1)</f>
        <v>0</v>
      </c>
      <c r="X598" s="214">
        <f t="shared" si="196"/>
        <v>0</v>
      </c>
      <c r="Y598" s="214">
        <f t="shared" si="197"/>
        <v>1</v>
      </c>
      <c r="Z598" s="214">
        <f t="shared" si="198"/>
        <v>1</v>
      </c>
      <c r="AA598" s="214">
        <f t="shared" si="199"/>
        <v>1</v>
      </c>
      <c r="AB598" s="215" t="str">
        <f t="shared" si="200"/>
        <v>B</v>
      </c>
      <c r="AC598" s="215" t="str">
        <f t="shared" si="201"/>
        <v>1B</v>
      </c>
      <c r="AD598" s="216"/>
      <c r="AE598" s="216"/>
      <c r="AF598" s="434">
        <f>IFERROR(INDEX(Raw_DATA!L:L,MATCH(Risk7_PlusY67!$D598,Raw_DATA!$A:$A,0)),"")</f>
        <v>4.01</v>
      </c>
      <c r="AG598" s="434">
        <f>IFERROR(INDEX(AVGGroup!$D$5:$D$21,MATCH(Risk7_PlusY67!$H598,AVGGroup!$C$5:$C$21,0)),"")</f>
        <v>-3.55</v>
      </c>
      <c r="AH598" s="434">
        <f>IFERROR(INDEX(Raw_DATA!M:M,MATCH(Risk7_PlusY67!$D598,Raw_DATA!$A:$A,0)),"")</f>
        <v>-1.0900000000000001</v>
      </c>
      <c r="AI598" s="435">
        <f>IFERROR(INDEX(AVGGroup!$F$5:$F$21,MATCH(Risk7_PlusY67!$H598,AVGGroup!$C$5:$C$21,0)),"")</f>
        <v>-10.199999999999999</v>
      </c>
      <c r="AJ598" s="401">
        <f>IFERROR(INDEX(Raw_DATA!N:N,MATCH(Risk7_PlusY67!$D598,Raw_DATA!$A:$A,0)),"")</f>
        <v>107</v>
      </c>
      <c r="AK598" s="401">
        <f>IFERROR(INDEX(Raw_DATA!O:O,MATCH(Risk7_PlusY67!$D598,Raw_DATA!$A:$A,0)),"")</f>
        <v>96</v>
      </c>
      <c r="AL598" s="401">
        <f>IFERROR(INDEX(Raw_DATA!P:P,MATCH(Risk7_PlusY67!$D598,Raw_DATA!$A:$A,0)),"")</f>
        <v>55</v>
      </c>
      <c r="AM598" s="401">
        <f>IFERROR(INDEX(Raw_DATA!Q:Q,MATCH(Risk7_PlusY67!$D598,Raw_DATA!$A:$A,0)),"")</f>
        <v>115</v>
      </c>
      <c r="AN598" s="401">
        <f>IFERROR(INDEX(Raw_DATA!R:R,MATCH(Risk7_PlusY67!$D598,Raw_DATA!$A:$A,0)),"")</f>
        <v>57</v>
      </c>
      <c r="AO598" s="407"/>
      <c r="AP598" s="411" t="b">
        <f>AB598=AY598</f>
        <v>1</v>
      </c>
      <c r="AQ598" s="340">
        <f t="shared" si="202"/>
        <v>1</v>
      </c>
      <c r="AR598" s="123">
        <f t="shared" si="203"/>
        <v>1</v>
      </c>
      <c r="AS598" s="123">
        <f t="shared" si="204"/>
        <v>1</v>
      </c>
      <c r="AT598" s="123">
        <f>IF(OR(AND((K598&lt;0.8),(BE598&gt;180)),AND((K598&lt;0.8),(BE598&lt;10)),AND((K598&gt;=0.8),(BE598&lt;10)),AND((K598&gt;=0.8),(BE598&gt;90))),0,1)</f>
        <v>0</v>
      </c>
      <c r="AU598" s="123">
        <f t="shared" si="205"/>
        <v>0</v>
      </c>
      <c r="AV598" s="123">
        <f t="shared" si="206"/>
        <v>1</v>
      </c>
      <c r="AW598" s="123">
        <f t="shared" si="207"/>
        <v>1</v>
      </c>
      <c r="AX598" s="123">
        <f t="shared" si="208"/>
        <v>1</v>
      </c>
      <c r="AY598" s="416" t="str">
        <f t="shared" si="209"/>
        <v>B</v>
      </c>
      <c r="AZ598" s="416" t="str">
        <f>R598&amp;AY598</f>
        <v>1B</v>
      </c>
      <c r="BA598" s="417">
        <f>IFERROR(INDEX(Raw_DATA!L:L,MATCH(Risk7_PlusY67!$D598,Raw_DATA!$A:$A,0)),"")</f>
        <v>4.01</v>
      </c>
      <c r="BB598" s="417">
        <f>IFERROR(INDEX(AVGGroup!$H$5:$H$21,MATCH(Risk7_PlusY67!$BJ598,AVGGroup!$C$5:$C$21,0)),"")</f>
        <v>-3.54</v>
      </c>
      <c r="BC598" s="417">
        <f>IFERROR(INDEX(Raw_DATA!M:M,MATCH(Risk7_PlusY67!$D598,Raw_DATA!$A:$A,0)),"")</f>
        <v>-1.0900000000000001</v>
      </c>
      <c r="BD598" s="418">
        <f>IFERROR(INDEX(AVGGroup!$J$5:$J$21,MATCH(Risk7_PlusY67!$BJ598,AVGGroup!$C$5:$C$21,0)),"")</f>
        <v>-10.199999999999999</v>
      </c>
      <c r="BE598" s="407">
        <f>IFERROR(INDEX(Raw_DATA!N:N,MATCH(Risk7_PlusY67!$D598,Raw_DATA!$A:$A,0)),"")</f>
        <v>107</v>
      </c>
      <c r="BF598" s="407">
        <f>IFERROR(INDEX(Raw_DATA!O:O,MATCH(Risk7_PlusY67!$D598,Raw_DATA!$A:$A,0)),"")</f>
        <v>96</v>
      </c>
      <c r="BG598" s="407">
        <f>IFERROR(INDEX(Raw_DATA!P:P,MATCH(Risk7_PlusY67!$D598,Raw_DATA!$A:$A,0)),"")</f>
        <v>55</v>
      </c>
      <c r="BH598" s="407">
        <f>IFERROR(INDEX(Raw_DATA!Q:Q,MATCH(Risk7_PlusY67!$D598,Raw_DATA!$A:$A,0)),"")</f>
        <v>115</v>
      </c>
      <c r="BI598" s="407">
        <f>IFERROR(INDEX(Raw_DATA!R:R,MATCH(Risk7_PlusY67!$D598,Raw_DATA!$A:$A,0)),"")</f>
        <v>57</v>
      </c>
      <c r="BJ598" s="124" t="str">
        <f>INDEX('Org2567'!$BM:$BM,MATCH(Risk7_PlusY67!D598,'Org2567'!$D:$D,0))</f>
        <v>รพช.F2 P&lt;=30,000</v>
      </c>
    </row>
    <row r="599" spans="1:62" x14ac:dyDescent="0.7">
      <c r="A599" s="206">
        <f>IF(ISBLANK(D599),"",COUNTA($D$3:D599))</f>
        <v>597</v>
      </c>
      <c r="B599" s="207">
        <f>IFERROR(INDEX(ID!$E:$E,MATCH(Risk7_PlusY67!$D599,ID!$A:$A,0)),"")</f>
        <v>9</v>
      </c>
      <c r="C599" s="207" t="str">
        <f>IFERROR(INDEX(ID!$I:$I,MATCH(Risk7_PlusY67!$D599,ID!$A:$A,0)),"")</f>
        <v>ชัยภูมิ</v>
      </c>
      <c r="D599" s="295" t="s">
        <v>600</v>
      </c>
      <c r="E599" s="207" t="str">
        <f>IFERROR(INDEX(ID!$C:$C,MATCH(Risk7_PlusY67!$D599,ID!$A:$A,0)),"")</f>
        <v>เนินสง่า,รพช.</v>
      </c>
      <c r="F599" s="207" t="str">
        <f>IFERROR(INDEX(ID!$G:$G,MATCH(Risk7_PlusY67!$D599,ID!$A:$A,0)),"")</f>
        <v>รพช.</v>
      </c>
      <c r="G599" s="206">
        <f>IFERROR(INDEX(ID!$J:$J,MATCH(Risk7_PlusY67!$D599,ID!$A:$A,0)),"")</f>
        <v>40</v>
      </c>
      <c r="H599" s="208" t="str">
        <f>IFERROR(INDEX(ID!$P:$P,MATCH(Risk7_PlusY67!$D599,ID!$A:$A,0)),"")</f>
        <v>รพช.F2 P&lt;=30,000</v>
      </c>
      <c r="I599" s="209">
        <f>IFERROR(INDEX(Raw_DATA!E:E,MATCH(Risk7_PlusY67!$D599,Raw_DATA!$A:$A,0)),"")</f>
        <v>1.1200000000000001</v>
      </c>
      <c r="J599" s="209">
        <f>IFERROR(INDEX(Raw_DATA!F:F,MATCH(Risk7_PlusY67!$D599,Raw_DATA!$A:$A,0)),"")</f>
        <v>1.02</v>
      </c>
      <c r="K599" s="209">
        <f>IFERROR(INDEX(Raw_DATA!G:G,MATCH(Risk7_PlusY67!$D599,Raw_DATA!$A:$A,0)),"")</f>
        <v>0.54</v>
      </c>
      <c r="L599" s="209">
        <f>IFERROR(INDEX(Raw_DATA!H:H,MATCH(Risk7_PlusY67!$D599,Raw_DATA!$A:$A,0)),"")</f>
        <v>2669643.66</v>
      </c>
      <c r="M599" s="210">
        <f>IFERROR(INDEX(Raw_DATA!I:I,MATCH(Risk7_PlusY67!$D599,Raw_DATA!$A:$A,0)),"")</f>
        <v>-4804438.33</v>
      </c>
      <c r="N599" s="206">
        <f t="shared" si="189"/>
        <v>2</v>
      </c>
      <c r="O599" s="206">
        <f t="shared" si="190"/>
        <v>1</v>
      </c>
      <c r="P599" s="206">
        <f t="shared" si="192"/>
        <v>0</v>
      </c>
      <c r="Q599" s="211">
        <f t="shared" si="193"/>
        <v>6.6</v>
      </c>
      <c r="R599" s="206">
        <f t="shared" si="191"/>
        <v>3</v>
      </c>
      <c r="S599" s="212">
        <f>IFERROR(INDEX(Raw_DATA!J:J,MATCH(Risk7_PlusY67!$D599,Raw_DATA!$A:$A,0)),"")</f>
        <v>-1745952.75</v>
      </c>
      <c r="T599" s="213">
        <f>IFERROR(INDEX(Raw_DATA!K:K,MATCH(Risk7_PlusY67!$D599,Raw_DATA!$A:$A,0)),"")</f>
        <v>-10073656.550000001</v>
      </c>
      <c r="U599" s="214">
        <f t="shared" si="194"/>
        <v>1</v>
      </c>
      <c r="V599" s="214">
        <f t="shared" si="195"/>
        <v>0</v>
      </c>
      <c r="W599" s="214">
        <f>IF(OR(AND((K599&lt;0.8),(AJ599&gt;180)),AND((K599&lt;0.8),(AJ599&lt;10)),AND((K599&gt;=0.8),(AJ599&lt;10)),AND((K599&gt;=0.8),(AJ599&gt;90))),0,1)</f>
        <v>0</v>
      </c>
      <c r="X599" s="214">
        <f t="shared" si="196"/>
        <v>0</v>
      </c>
      <c r="Y599" s="214">
        <f t="shared" si="197"/>
        <v>0</v>
      </c>
      <c r="Z599" s="214">
        <f t="shared" si="198"/>
        <v>0</v>
      </c>
      <c r="AA599" s="214">
        <f t="shared" si="199"/>
        <v>1</v>
      </c>
      <c r="AB599" s="215" t="str">
        <f t="shared" si="200"/>
        <v>C-</v>
      </c>
      <c r="AC599" s="215" t="str">
        <f t="shared" si="201"/>
        <v>3C-</v>
      </c>
      <c r="AD599" s="216"/>
      <c r="AE599" s="216"/>
      <c r="AF599" s="434">
        <f>IFERROR(INDEX(Raw_DATA!L:L,MATCH(Risk7_PlusY67!$D599,Raw_DATA!$A:$A,0)),"")</f>
        <v>-2.37</v>
      </c>
      <c r="AG599" s="434">
        <f>IFERROR(INDEX(AVGGroup!$D$5:$D$21,MATCH(Risk7_PlusY67!$H599,AVGGroup!$C$5:$C$21,0)),"")</f>
        <v>-3.55</v>
      </c>
      <c r="AH599" s="434">
        <f>IFERROR(INDEX(Raw_DATA!M:M,MATCH(Risk7_PlusY67!$D599,Raw_DATA!$A:$A,0)),"")</f>
        <v>-10.41</v>
      </c>
      <c r="AI599" s="435">
        <f>IFERROR(INDEX(AVGGroup!$F$5:$F$21,MATCH(Risk7_PlusY67!$H599,AVGGroup!$C$5:$C$21,0)),"")</f>
        <v>-10.199999999999999</v>
      </c>
      <c r="AJ599" s="401">
        <f>IFERROR(INDEX(Raw_DATA!N:N,MATCH(Risk7_PlusY67!$D599,Raw_DATA!$A:$A,0)),"")</f>
        <v>205</v>
      </c>
      <c r="AK599" s="401">
        <f>IFERROR(INDEX(Raw_DATA!O:O,MATCH(Risk7_PlusY67!$D599,Raw_DATA!$A:$A,0)),"")</f>
        <v>120</v>
      </c>
      <c r="AL599" s="401">
        <f>IFERROR(INDEX(Raw_DATA!P:P,MATCH(Risk7_PlusY67!$D599,Raw_DATA!$A:$A,0)),"")</f>
        <v>65</v>
      </c>
      <c r="AM599" s="401">
        <f>IFERROR(INDEX(Raw_DATA!Q:Q,MATCH(Risk7_PlusY67!$D599,Raw_DATA!$A:$A,0)),"")</f>
        <v>233</v>
      </c>
      <c r="AN599" s="401">
        <f>IFERROR(INDEX(Raw_DATA!R:R,MATCH(Risk7_PlusY67!$D599,Raw_DATA!$A:$A,0)),"")</f>
        <v>45</v>
      </c>
      <c r="AO599" s="407"/>
      <c r="AP599" s="411" t="b">
        <f>AB599=AY599</f>
        <v>1</v>
      </c>
      <c r="AQ599" s="340">
        <f t="shared" si="202"/>
        <v>1</v>
      </c>
      <c r="AR599" s="123">
        <f t="shared" si="203"/>
        <v>1</v>
      </c>
      <c r="AS599" s="123">
        <f t="shared" si="204"/>
        <v>0</v>
      </c>
      <c r="AT599" s="123">
        <f>IF(OR(AND((K599&lt;0.8),(BE599&gt;180)),AND((K599&lt;0.8),(BE599&lt;10)),AND((K599&gt;=0.8),(BE599&lt;10)),AND((K599&gt;=0.8),(BE599&gt;90))),0,1)</f>
        <v>0</v>
      </c>
      <c r="AU599" s="123">
        <f t="shared" si="205"/>
        <v>0</v>
      </c>
      <c r="AV599" s="123">
        <f t="shared" si="206"/>
        <v>0</v>
      </c>
      <c r="AW599" s="123">
        <f t="shared" si="207"/>
        <v>0</v>
      </c>
      <c r="AX599" s="123">
        <f t="shared" si="208"/>
        <v>1</v>
      </c>
      <c r="AY599" s="416" t="str">
        <f t="shared" si="209"/>
        <v>C-</v>
      </c>
      <c r="AZ599" s="416" t="str">
        <f>R599&amp;AY599</f>
        <v>3C-</v>
      </c>
      <c r="BA599" s="417">
        <f>IFERROR(INDEX(Raw_DATA!L:L,MATCH(Risk7_PlusY67!$D599,Raw_DATA!$A:$A,0)),"")</f>
        <v>-2.37</v>
      </c>
      <c r="BB599" s="417">
        <f>IFERROR(INDEX(AVGGroup!$H$5:$H$21,MATCH(Risk7_PlusY67!$BJ599,AVGGroup!$C$5:$C$21,0)),"")</f>
        <v>-3.54</v>
      </c>
      <c r="BC599" s="417">
        <f>IFERROR(INDEX(Raw_DATA!M:M,MATCH(Risk7_PlusY67!$D599,Raw_DATA!$A:$A,0)),"")</f>
        <v>-10.41</v>
      </c>
      <c r="BD599" s="418">
        <f>IFERROR(INDEX(AVGGroup!$J$5:$J$21,MATCH(Risk7_PlusY67!$BJ599,AVGGroup!$C$5:$C$21,0)),"")</f>
        <v>-10.199999999999999</v>
      </c>
      <c r="BE599" s="407">
        <f>IFERROR(INDEX(Raw_DATA!N:N,MATCH(Risk7_PlusY67!$D599,Raw_DATA!$A:$A,0)),"")</f>
        <v>205</v>
      </c>
      <c r="BF599" s="407">
        <f>IFERROR(INDEX(Raw_DATA!O:O,MATCH(Risk7_PlusY67!$D599,Raw_DATA!$A:$A,0)),"")</f>
        <v>120</v>
      </c>
      <c r="BG599" s="407">
        <f>IFERROR(INDEX(Raw_DATA!P:P,MATCH(Risk7_PlusY67!$D599,Raw_DATA!$A:$A,0)),"")</f>
        <v>65</v>
      </c>
      <c r="BH599" s="407">
        <f>IFERROR(INDEX(Raw_DATA!Q:Q,MATCH(Risk7_PlusY67!$D599,Raw_DATA!$A:$A,0)),"")</f>
        <v>233</v>
      </c>
      <c r="BI599" s="407">
        <f>IFERROR(INDEX(Raw_DATA!R:R,MATCH(Risk7_PlusY67!$D599,Raw_DATA!$A:$A,0)),"")</f>
        <v>45</v>
      </c>
      <c r="BJ599" s="124" t="str">
        <f>INDEX('Org2567'!$BM:$BM,MATCH(Risk7_PlusY67!D599,'Org2567'!$D:$D,0))</f>
        <v>รพช.F2 P&lt;=30,000</v>
      </c>
    </row>
    <row r="600" spans="1:62" x14ac:dyDescent="0.7">
      <c r="A600" s="206">
        <f>IF(ISBLANK(D600),"",COUNTA($D$3:D600))</f>
        <v>598</v>
      </c>
      <c r="B600" s="207">
        <f>IFERROR(INDEX(ID!$E:$E,MATCH(Risk7_PlusY67!$D600,ID!$A:$A,0)),"")</f>
        <v>9</v>
      </c>
      <c r="C600" s="207" t="str">
        <f>IFERROR(INDEX(ID!$I:$I,MATCH(Risk7_PlusY67!$D600,ID!$A:$A,0)),"")</f>
        <v>นครราชสีมา</v>
      </c>
      <c r="D600" s="295" t="s">
        <v>601</v>
      </c>
      <c r="E600" s="207" t="str">
        <f>IFERROR(INDEX(ID!$C:$C,MATCH(Risk7_PlusY67!$D600,ID!$A:$A,0)),"")</f>
        <v>มหาราชนครราชสีมา,รพศ.</v>
      </c>
      <c r="F600" s="207" t="str">
        <f>IFERROR(INDEX(ID!$G:$G,MATCH(Risk7_PlusY67!$D600,ID!$A:$A,0)),"")</f>
        <v>รพศ.</v>
      </c>
      <c r="G600" s="206">
        <f>IFERROR(INDEX(ID!$J:$J,MATCH(Risk7_PlusY67!$D600,ID!$A:$A,0)),"")</f>
        <v>1478</v>
      </c>
      <c r="H600" s="208" t="str">
        <f>IFERROR(INDEX(ID!$P:$P,MATCH(Risk7_PlusY67!$D600,ID!$A:$A,0)),"")</f>
        <v>รพศ.A B&gt;1000</v>
      </c>
      <c r="I600" s="209">
        <f>IFERROR(INDEX(Raw_DATA!E:E,MATCH(Risk7_PlusY67!$D600,Raw_DATA!$A:$A,0)),"")</f>
        <v>3.28</v>
      </c>
      <c r="J600" s="209">
        <f>IFERROR(INDEX(Raw_DATA!F:F,MATCH(Risk7_PlusY67!$D600,Raw_DATA!$A:$A,0)),"")</f>
        <v>2.72</v>
      </c>
      <c r="K600" s="209">
        <f>IFERROR(INDEX(Raw_DATA!G:G,MATCH(Risk7_PlusY67!$D600,Raw_DATA!$A:$A,0)),"")</f>
        <v>1.68</v>
      </c>
      <c r="L600" s="209">
        <f>IFERROR(INDEX(Raw_DATA!H:H,MATCH(Risk7_PlusY67!$D600,Raw_DATA!$A:$A,0)),"")</f>
        <v>2592647878.8099999</v>
      </c>
      <c r="M600" s="210">
        <f>IFERROR(INDEX(Raw_DATA!I:I,MATCH(Risk7_PlusY67!$D600,Raw_DATA!$A:$A,0)),"")</f>
        <v>-396695212.63999999</v>
      </c>
      <c r="N600" s="206">
        <f t="shared" si="189"/>
        <v>0</v>
      </c>
      <c r="O600" s="206">
        <f t="shared" si="190"/>
        <v>1</v>
      </c>
      <c r="P600" s="206">
        <f t="shared" si="192"/>
        <v>0</v>
      </c>
      <c r="Q600" s="211">
        <f t="shared" si="193"/>
        <v>78.400000000000006</v>
      </c>
      <c r="R600" s="206">
        <f t="shared" si="191"/>
        <v>1</v>
      </c>
      <c r="S600" s="212">
        <f>IFERROR(INDEX(Raw_DATA!J:J,MATCH(Risk7_PlusY67!$D600,Raw_DATA!$A:$A,0)),"")</f>
        <v>64887269.369999997</v>
      </c>
      <c r="T600" s="213">
        <f>IFERROR(INDEX(Raw_DATA!K:K,MATCH(Risk7_PlusY67!$D600,Raw_DATA!$A:$A,0)),"")</f>
        <v>997496607.45000005</v>
      </c>
      <c r="U600" s="214">
        <f t="shared" si="194"/>
        <v>0</v>
      </c>
      <c r="V600" s="214">
        <f t="shared" si="195"/>
        <v>0</v>
      </c>
      <c r="W600" s="214">
        <f>IF(OR(AND((K600&lt;0.8),(AJ600&gt;180)),AND((K600&lt;0.8),(AJ600&lt;10)),AND((K600&gt;=0.8),(AJ600&lt;10)),AND((K600&gt;=0.8),(AJ600&gt;90))),0,1)</f>
        <v>1</v>
      </c>
      <c r="X600" s="214">
        <f t="shared" si="196"/>
        <v>1</v>
      </c>
      <c r="Y600" s="214">
        <f t="shared" si="197"/>
        <v>1</v>
      </c>
      <c r="Z600" s="214">
        <f t="shared" si="198"/>
        <v>1</v>
      </c>
      <c r="AA600" s="214">
        <f t="shared" si="199"/>
        <v>0</v>
      </c>
      <c r="AB600" s="215" t="str">
        <f t="shared" si="200"/>
        <v>B-</v>
      </c>
      <c r="AC600" s="215" t="str">
        <f t="shared" si="201"/>
        <v>1B-</v>
      </c>
      <c r="AD600" s="216"/>
      <c r="AE600" s="216"/>
      <c r="AF600" s="434">
        <f>IFERROR(INDEX(Raw_DATA!L:L,MATCH(Risk7_PlusY67!$D600,Raw_DATA!$A:$A,0)),"")</f>
        <v>1.1499999999999999</v>
      </c>
      <c r="AG600" s="434">
        <f>IFERROR(INDEX(AVGGroup!$D$5:$D$21,MATCH(Risk7_PlusY67!$H600,AVGGroup!$C$5:$C$21,0)),"")</f>
        <v>3.1</v>
      </c>
      <c r="AH600" s="434">
        <f>IFERROR(INDEX(Raw_DATA!M:M,MATCH(Risk7_PlusY67!$D600,Raw_DATA!$A:$A,0)),"")</f>
        <v>-5.18</v>
      </c>
      <c r="AI600" s="435">
        <f>IFERROR(INDEX(AVGGroup!$F$5:$F$21,MATCH(Risk7_PlusY67!$H600,AVGGroup!$C$5:$C$21,0)),"")</f>
        <v>-3.26</v>
      </c>
      <c r="AJ600" s="401">
        <f>IFERROR(INDEX(Raw_DATA!N:N,MATCH(Risk7_PlusY67!$D600,Raw_DATA!$A:$A,0)),"")</f>
        <v>85</v>
      </c>
      <c r="AK600" s="401">
        <f>IFERROR(INDEX(Raw_DATA!O:O,MATCH(Risk7_PlusY67!$D600,Raw_DATA!$A:$A,0)),"")</f>
        <v>53</v>
      </c>
      <c r="AL600" s="401">
        <f>IFERROR(INDEX(Raw_DATA!P:P,MATCH(Risk7_PlusY67!$D600,Raw_DATA!$A:$A,0)),"")</f>
        <v>58</v>
      </c>
      <c r="AM600" s="401">
        <f>IFERROR(INDEX(Raw_DATA!Q:Q,MATCH(Risk7_PlusY67!$D600,Raw_DATA!$A:$A,0)),"")</f>
        <v>91</v>
      </c>
      <c r="AN600" s="401">
        <f>IFERROR(INDEX(Raw_DATA!R:R,MATCH(Risk7_PlusY67!$D600,Raw_DATA!$A:$A,0)),"")</f>
        <v>78</v>
      </c>
      <c r="AO600" s="407"/>
      <c r="AP600" s="411" t="b">
        <f>AB600=AY600</f>
        <v>1</v>
      </c>
      <c r="AQ600" s="340">
        <f t="shared" si="202"/>
        <v>1</v>
      </c>
      <c r="AR600" s="123">
        <f t="shared" si="203"/>
        <v>0</v>
      </c>
      <c r="AS600" s="123">
        <f t="shared" si="204"/>
        <v>0</v>
      </c>
      <c r="AT600" s="123">
        <f>IF(OR(AND((K600&lt;0.8),(BE600&gt;180)),AND((K600&lt;0.8),(BE600&lt;10)),AND((K600&gt;=0.8),(BE600&lt;10)),AND((K600&gt;=0.8),(BE600&gt;90))),0,1)</f>
        <v>1</v>
      </c>
      <c r="AU600" s="123">
        <f t="shared" si="205"/>
        <v>1</v>
      </c>
      <c r="AV600" s="123">
        <f t="shared" si="206"/>
        <v>1</v>
      </c>
      <c r="AW600" s="123">
        <f t="shared" si="207"/>
        <v>1</v>
      </c>
      <c r="AX600" s="123">
        <f t="shared" si="208"/>
        <v>0</v>
      </c>
      <c r="AY600" s="416" t="str">
        <f t="shared" si="209"/>
        <v>B-</v>
      </c>
      <c r="AZ600" s="416" t="str">
        <f>R600&amp;AY600</f>
        <v>1B-</v>
      </c>
      <c r="BA600" s="417">
        <f>IFERROR(INDEX(Raw_DATA!L:L,MATCH(Risk7_PlusY67!$D600,Raw_DATA!$A:$A,0)),"")</f>
        <v>1.1499999999999999</v>
      </c>
      <c r="BB600" s="417">
        <f>IFERROR(INDEX(AVGGroup!$H$5:$H$21,MATCH(Risk7_PlusY67!$BJ600,AVGGroup!$C$5:$C$21,0)),"")</f>
        <v>3.1</v>
      </c>
      <c r="BC600" s="417">
        <f>IFERROR(INDEX(Raw_DATA!M:M,MATCH(Risk7_PlusY67!$D600,Raw_DATA!$A:$A,0)),"")</f>
        <v>-5.18</v>
      </c>
      <c r="BD600" s="418">
        <f>IFERROR(INDEX(AVGGroup!$J$5:$J$21,MATCH(Risk7_PlusY67!$BJ600,AVGGroup!$C$5:$C$21,0)),"")</f>
        <v>-3.26</v>
      </c>
      <c r="BE600" s="407">
        <f>IFERROR(INDEX(Raw_DATA!N:N,MATCH(Risk7_PlusY67!$D600,Raw_DATA!$A:$A,0)),"")</f>
        <v>85</v>
      </c>
      <c r="BF600" s="407">
        <f>IFERROR(INDEX(Raw_DATA!O:O,MATCH(Risk7_PlusY67!$D600,Raw_DATA!$A:$A,0)),"")</f>
        <v>53</v>
      </c>
      <c r="BG600" s="407">
        <f>IFERROR(INDEX(Raw_DATA!P:P,MATCH(Risk7_PlusY67!$D600,Raw_DATA!$A:$A,0)),"")</f>
        <v>58</v>
      </c>
      <c r="BH600" s="407">
        <f>IFERROR(INDEX(Raw_DATA!Q:Q,MATCH(Risk7_PlusY67!$D600,Raw_DATA!$A:$A,0)),"")</f>
        <v>91</v>
      </c>
      <c r="BI600" s="407">
        <f>IFERROR(INDEX(Raw_DATA!R:R,MATCH(Risk7_PlusY67!$D600,Raw_DATA!$A:$A,0)),"")</f>
        <v>78</v>
      </c>
      <c r="BJ600" s="124" t="str">
        <f>INDEX('Org2567'!$BM:$BM,MATCH(Risk7_PlusY67!D600,'Org2567'!$D:$D,0))</f>
        <v>รพศ.A B&gt;1000</v>
      </c>
    </row>
    <row r="601" spans="1:62" x14ac:dyDescent="0.7">
      <c r="A601" s="206">
        <f>IF(ISBLANK(D601),"",COUNTA($D$3:D601))</f>
        <v>599</v>
      </c>
      <c r="B601" s="207">
        <f>IFERROR(INDEX(ID!$E:$E,MATCH(Risk7_PlusY67!$D601,ID!$A:$A,0)),"")</f>
        <v>9</v>
      </c>
      <c r="C601" s="207" t="str">
        <f>IFERROR(INDEX(ID!$I:$I,MATCH(Risk7_PlusY67!$D601,ID!$A:$A,0)),"")</f>
        <v>นครราชสีมา</v>
      </c>
      <c r="D601" s="295" t="s">
        <v>602</v>
      </c>
      <c r="E601" s="207" t="str">
        <f>IFERROR(INDEX(ID!$C:$C,MATCH(Risk7_PlusY67!$D601,ID!$A:$A,0)),"")</f>
        <v>ครบุรี,รพช.</v>
      </c>
      <c r="F601" s="207" t="str">
        <f>IFERROR(INDEX(ID!$G:$G,MATCH(Risk7_PlusY67!$D601,ID!$A:$A,0)),"")</f>
        <v>รพช.</v>
      </c>
      <c r="G601" s="206">
        <f>IFERROR(INDEX(ID!$J:$J,MATCH(Risk7_PlusY67!$D601,ID!$A:$A,0)),"")</f>
        <v>156</v>
      </c>
      <c r="H601" s="208" t="str">
        <f>IFERROR(INDEX(ID!$P:$P,MATCH(Risk7_PlusY67!$D601,ID!$A:$A,0)),"")</f>
        <v>รพช.M2 B&gt;100</v>
      </c>
      <c r="I601" s="209">
        <f>IFERROR(INDEX(Raw_DATA!E:E,MATCH(Risk7_PlusY67!$D601,Raw_DATA!$A:$A,0)),"")</f>
        <v>2.42</v>
      </c>
      <c r="J601" s="209">
        <f>IFERROR(INDEX(Raw_DATA!F:F,MATCH(Risk7_PlusY67!$D601,Raw_DATA!$A:$A,0)),"")</f>
        <v>2.11</v>
      </c>
      <c r="K601" s="209">
        <f>IFERROR(INDEX(Raw_DATA!G:G,MATCH(Risk7_PlusY67!$D601,Raw_DATA!$A:$A,0)),"")</f>
        <v>1.28</v>
      </c>
      <c r="L601" s="209">
        <f>IFERROR(INDEX(Raw_DATA!H:H,MATCH(Risk7_PlusY67!$D601,Raw_DATA!$A:$A,0)),"")</f>
        <v>57483452.609999999</v>
      </c>
      <c r="M601" s="210">
        <f>IFERROR(INDEX(Raw_DATA!I:I,MATCH(Risk7_PlusY67!$D601,Raw_DATA!$A:$A,0)),"")</f>
        <v>-39288022.700000003</v>
      </c>
      <c r="N601" s="206">
        <f t="shared" si="189"/>
        <v>0</v>
      </c>
      <c r="O601" s="206">
        <f t="shared" si="190"/>
        <v>1</v>
      </c>
      <c r="P601" s="206">
        <f t="shared" si="192"/>
        <v>0</v>
      </c>
      <c r="Q601" s="211">
        <f t="shared" si="193"/>
        <v>17.5</v>
      </c>
      <c r="R601" s="206">
        <f t="shared" si="191"/>
        <v>1</v>
      </c>
      <c r="S601" s="212">
        <f>IFERROR(INDEX(Raw_DATA!J:J,MATCH(Risk7_PlusY67!$D601,Raw_DATA!$A:$A,0)),"")</f>
        <v>-22149439</v>
      </c>
      <c r="T601" s="213">
        <f>IFERROR(INDEX(Raw_DATA!K:K,MATCH(Risk7_PlusY67!$D601,Raw_DATA!$A:$A,0)),"")</f>
        <v>11229384.449999999</v>
      </c>
      <c r="U601" s="214">
        <f t="shared" si="194"/>
        <v>0</v>
      </c>
      <c r="V601" s="214">
        <f t="shared" si="195"/>
        <v>0</v>
      </c>
      <c r="W601" s="214">
        <f>IF(OR(AND((K601&lt;0.8),(AJ601&gt;180)),AND((K601&lt;0.8),(AJ601&lt;10)),AND((K601&gt;=0.8),(AJ601&lt;10)),AND((K601&gt;=0.8),(AJ601&gt;90))),0,1)</f>
        <v>1</v>
      </c>
      <c r="X601" s="214">
        <f t="shared" si="196"/>
        <v>0</v>
      </c>
      <c r="Y601" s="214">
        <f t="shared" si="197"/>
        <v>1</v>
      </c>
      <c r="Z601" s="214">
        <f t="shared" si="198"/>
        <v>0</v>
      </c>
      <c r="AA601" s="214">
        <f t="shared" si="199"/>
        <v>1</v>
      </c>
      <c r="AB601" s="215" t="str">
        <f t="shared" si="200"/>
        <v>C</v>
      </c>
      <c r="AC601" s="215" t="str">
        <f t="shared" si="201"/>
        <v>1C</v>
      </c>
      <c r="AD601" s="216"/>
      <c r="AE601" s="216"/>
      <c r="AF601" s="434">
        <f>IFERROR(INDEX(Raw_DATA!L:L,MATCH(Risk7_PlusY67!$D601,Raw_DATA!$A:$A,0)),"")</f>
        <v>-8.82</v>
      </c>
      <c r="AG601" s="434">
        <f>IFERROR(INDEX(AVGGroup!$D$5:$D$21,MATCH(Risk7_PlusY67!$H601,AVGGroup!$C$5:$C$21,0)),"")</f>
        <v>-2.2400000000000002</v>
      </c>
      <c r="AH601" s="434">
        <f>IFERROR(INDEX(Raw_DATA!M:M,MATCH(Risk7_PlusY67!$D601,Raw_DATA!$A:$A,0)),"")</f>
        <v>-19.649999999999999</v>
      </c>
      <c r="AI601" s="435">
        <f>IFERROR(INDEX(AVGGroup!$F$5:$F$21,MATCH(Risk7_PlusY67!$H601,AVGGroup!$C$5:$C$21,0)),"")</f>
        <v>-7.61</v>
      </c>
      <c r="AJ601" s="401">
        <f>IFERROR(INDEX(Raw_DATA!N:N,MATCH(Risk7_PlusY67!$D601,Raw_DATA!$A:$A,0)),"")</f>
        <v>81</v>
      </c>
      <c r="AK601" s="401">
        <f>IFERROR(INDEX(Raw_DATA!O:O,MATCH(Risk7_PlusY67!$D601,Raw_DATA!$A:$A,0)),"")</f>
        <v>61</v>
      </c>
      <c r="AL601" s="401">
        <f>IFERROR(INDEX(Raw_DATA!P:P,MATCH(Risk7_PlusY67!$D601,Raw_DATA!$A:$A,0)),"")</f>
        <v>53</v>
      </c>
      <c r="AM601" s="401">
        <f>IFERROR(INDEX(Raw_DATA!Q:Q,MATCH(Risk7_PlusY67!$D601,Raw_DATA!$A:$A,0)),"")</f>
        <v>233</v>
      </c>
      <c r="AN601" s="401">
        <f>IFERROR(INDEX(Raw_DATA!R:R,MATCH(Risk7_PlusY67!$D601,Raw_DATA!$A:$A,0)),"")</f>
        <v>58</v>
      </c>
      <c r="AO601" s="407"/>
      <c r="AP601" s="411" t="b">
        <f>AB601=AY601</f>
        <v>1</v>
      </c>
      <c r="AQ601" s="340">
        <f t="shared" si="202"/>
        <v>1</v>
      </c>
      <c r="AR601" s="123">
        <f t="shared" si="203"/>
        <v>0</v>
      </c>
      <c r="AS601" s="123">
        <f t="shared" si="204"/>
        <v>0</v>
      </c>
      <c r="AT601" s="123">
        <f>IF(OR(AND((K601&lt;0.8),(BE601&gt;180)),AND((K601&lt;0.8),(BE601&lt;10)),AND((K601&gt;=0.8),(BE601&lt;10)),AND((K601&gt;=0.8),(BE601&gt;90))),0,1)</f>
        <v>1</v>
      </c>
      <c r="AU601" s="123">
        <f t="shared" si="205"/>
        <v>0</v>
      </c>
      <c r="AV601" s="123">
        <f t="shared" si="206"/>
        <v>1</v>
      </c>
      <c r="AW601" s="123">
        <f t="shared" si="207"/>
        <v>0</v>
      </c>
      <c r="AX601" s="123">
        <f t="shared" si="208"/>
        <v>1</v>
      </c>
      <c r="AY601" s="416" t="str">
        <f t="shared" si="209"/>
        <v>C</v>
      </c>
      <c r="AZ601" s="416" t="str">
        <f>R601&amp;AY601</f>
        <v>1C</v>
      </c>
      <c r="BA601" s="417">
        <f>IFERROR(INDEX(Raw_DATA!L:L,MATCH(Risk7_PlusY67!$D601,Raw_DATA!$A:$A,0)),"")</f>
        <v>-8.82</v>
      </c>
      <c r="BB601" s="417">
        <f>IFERROR(INDEX(AVGGroup!$H$5:$H$21,MATCH(Risk7_PlusY67!$BJ601,AVGGroup!$C$5:$C$21,0)),"")</f>
        <v>-2.25</v>
      </c>
      <c r="BC601" s="417">
        <f>IFERROR(INDEX(Raw_DATA!M:M,MATCH(Risk7_PlusY67!$D601,Raw_DATA!$A:$A,0)),"")</f>
        <v>-19.649999999999999</v>
      </c>
      <c r="BD601" s="418">
        <f>IFERROR(INDEX(AVGGroup!$J$5:$J$21,MATCH(Risk7_PlusY67!$BJ601,AVGGroup!$C$5:$C$21,0)),"")</f>
        <v>-7.61</v>
      </c>
      <c r="BE601" s="407">
        <f>IFERROR(INDEX(Raw_DATA!N:N,MATCH(Risk7_PlusY67!$D601,Raw_DATA!$A:$A,0)),"")</f>
        <v>81</v>
      </c>
      <c r="BF601" s="407">
        <f>IFERROR(INDEX(Raw_DATA!O:O,MATCH(Risk7_PlusY67!$D601,Raw_DATA!$A:$A,0)),"")</f>
        <v>61</v>
      </c>
      <c r="BG601" s="407">
        <f>IFERROR(INDEX(Raw_DATA!P:P,MATCH(Risk7_PlusY67!$D601,Raw_DATA!$A:$A,0)),"")</f>
        <v>53</v>
      </c>
      <c r="BH601" s="407">
        <f>IFERROR(INDEX(Raw_DATA!Q:Q,MATCH(Risk7_PlusY67!$D601,Raw_DATA!$A:$A,0)),"")</f>
        <v>233</v>
      </c>
      <c r="BI601" s="407">
        <f>IFERROR(INDEX(Raw_DATA!R:R,MATCH(Risk7_PlusY67!$D601,Raw_DATA!$A:$A,0)),"")</f>
        <v>58</v>
      </c>
      <c r="BJ601" s="124" t="str">
        <f>INDEX('Org2567'!$BM:$BM,MATCH(Risk7_PlusY67!D601,'Org2567'!$D:$D,0))</f>
        <v>รพช.M2 B&gt;100</v>
      </c>
    </row>
    <row r="602" spans="1:62" x14ac:dyDescent="0.7">
      <c r="A602" s="206">
        <f>IF(ISBLANK(D602),"",COUNTA($D$3:D602))</f>
        <v>600</v>
      </c>
      <c r="B602" s="207">
        <f>IFERROR(INDEX(ID!$E:$E,MATCH(Risk7_PlusY67!$D602,ID!$A:$A,0)),"")</f>
        <v>9</v>
      </c>
      <c r="C602" s="207" t="str">
        <f>IFERROR(INDEX(ID!$I:$I,MATCH(Risk7_PlusY67!$D602,ID!$A:$A,0)),"")</f>
        <v>นครราชสีมา</v>
      </c>
      <c r="D602" s="295" t="s">
        <v>603</v>
      </c>
      <c r="E602" s="207" t="str">
        <f>IFERROR(INDEX(ID!$C:$C,MATCH(Risk7_PlusY67!$D602,ID!$A:$A,0)),"")</f>
        <v>เสิงสาง,รพช.</v>
      </c>
      <c r="F602" s="207" t="str">
        <f>IFERROR(INDEX(ID!$G:$G,MATCH(Risk7_PlusY67!$D602,ID!$A:$A,0)),"")</f>
        <v>รพช.</v>
      </c>
      <c r="G602" s="206">
        <f>IFERROR(INDEX(ID!$J:$J,MATCH(Risk7_PlusY67!$D602,ID!$A:$A,0)),"")</f>
        <v>60</v>
      </c>
      <c r="H602" s="208" t="str">
        <f>IFERROR(INDEX(ID!$P:$P,MATCH(Risk7_PlusY67!$D602,ID!$A:$A,0)),"")</f>
        <v>รพช.F1 P50,000-100,000</v>
      </c>
      <c r="I602" s="209">
        <f>IFERROR(INDEX(Raw_DATA!E:E,MATCH(Risk7_PlusY67!$D602,Raw_DATA!$A:$A,0)),"")</f>
        <v>5.94</v>
      </c>
      <c r="J602" s="209">
        <f>IFERROR(INDEX(Raw_DATA!F:F,MATCH(Risk7_PlusY67!$D602,Raw_DATA!$A:$A,0)),"")</f>
        <v>5.43</v>
      </c>
      <c r="K602" s="209">
        <f>IFERROR(INDEX(Raw_DATA!G:G,MATCH(Risk7_PlusY67!$D602,Raw_DATA!$A:$A,0)),"")</f>
        <v>4.62</v>
      </c>
      <c r="L602" s="209">
        <f>IFERROR(INDEX(Raw_DATA!H:H,MATCH(Risk7_PlusY67!$D602,Raw_DATA!$A:$A,0)),"")</f>
        <v>65344837.32</v>
      </c>
      <c r="M602" s="210">
        <f>IFERROR(INDEX(Raw_DATA!I:I,MATCH(Risk7_PlusY67!$D602,Raw_DATA!$A:$A,0)),"")</f>
        <v>-18449954.18</v>
      </c>
      <c r="N602" s="206">
        <f t="shared" si="189"/>
        <v>0</v>
      </c>
      <c r="O602" s="206">
        <f t="shared" si="190"/>
        <v>1</v>
      </c>
      <c r="P602" s="206">
        <f t="shared" si="192"/>
        <v>0</v>
      </c>
      <c r="Q602" s="211">
        <f t="shared" si="193"/>
        <v>42.5</v>
      </c>
      <c r="R602" s="206">
        <f t="shared" si="191"/>
        <v>1</v>
      </c>
      <c r="S602" s="212">
        <f>IFERROR(INDEX(Raw_DATA!J:J,MATCH(Risk7_PlusY67!$D602,Raw_DATA!$A:$A,0)),"")</f>
        <v>-12778710.91</v>
      </c>
      <c r="T602" s="213">
        <f>IFERROR(INDEX(Raw_DATA!K:K,MATCH(Risk7_PlusY67!$D602,Raw_DATA!$A:$A,0)),"")</f>
        <v>47848581.329999998</v>
      </c>
      <c r="U602" s="214">
        <f t="shared" si="194"/>
        <v>0</v>
      </c>
      <c r="V602" s="214">
        <f t="shared" si="195"/>
        <v>0</v>
      </c>
      <c r="W602" s="214">
        <f>IF(OR(AND((K602&lt;0.8),(AJ602&gt;180)),AND((K602&lt;0.8),(AJ602&lt;10)),AND((K602&gt;=0.8),(AJ602&lt;10)),AND((K602&gt;=0.8),(AJ602&gt;90))),0,1)</f>
        <v>1</v>
      </c>
      <c r="X602" s="214">
        <f t="shared" si="196"/>
        <v>1</v>
      </c>
      <c r="Y602" s="214">
        <f t="shared" si="197"/>
        <v>1</v>
      </c>
      <c r="Z602" s="214">
        <f t="shared" si="198"/>
        <v>0</v>
      </c>
      <c r="AA602" s="214">
        <f t="shared" si="199"/>
        <v>1</v>
      </c>
      <c r="AB602" s="215" t="str">
        <f t="shared" si="200"/>
        <v>B-</v>
      </c>
      <c r="AC602" s="215" t="str">
        <f t="shared" si="201"/>
        <v>1B-</v>
      </c>
      <c r="AD602" s="216"/>
      <c r="AE602" s="216"/>
      <c r="AF602" s="434">
        <f>IFERROR(INDEX(Raw_DATA!L:L,MATCH(Risk7_PlusY67!$D602,Raw_DATA!$A:$A,0)),"")</f>
        <v>-8.98</v>
      </c>
      <c r="AG602" s="434">
        <f>IFERROR(INDEX(AVGGroup!$D$5:$D$21,MATCH(Risk7_PlusY67!$H602,AVGGroup!$C$5:$C$21,0)),"")</f>
        <v>-5.99</v>
      </c>
      <c r="AH602" s="434">
        <f>IFERROR(INDEX(Raw_DATA!M:M,MATCH(Risk7_PlusY67!$D602,Raw_DATA!$A:$A,0)),"")</f>
        <v>-14.6</v>
      </c>
      <c r="AI602" s="435">
        <f>IFERROR(INDEX(AVGGroup!$F$5:$F$21,MATCH(Risk7_PlusY67!$H602,AVGGroup!$C$5:$C$21,0)),"")</f>
        <v>-10.86</v>
      </c>
      <c r="AJ602" s="401">
        <f>IFERROR(INDEX(Raw_DATA!N:N,MATCH(Risk7_PlusY67!$D602,Raw_DATA!$A:$A,0)),"")</f>
        <v>20</v>
      </c>
      <c r="AK602" s="401">
        <f>IFERROR(INDEX(Raw_DATA!O:O,MATCH(Risk7_PlusY67!$D602,Raw_DATA!$A:$A,0)),"")</f>
        <v>59</v>
      </c>
      <c r="AL602" s="401">
        <f>IFERROR(INDEX(Raw_DATA!P:P,MATCH(Risk7_PlusY67!$D602,Raw_DATA!$A:$A,0)),"")</f>
        <v>40</v>
      </c>
      <c r="AM602" s="401">
        <f>IFERROR(INDEX(Raw_DATA!Q:Q,MATCH(Risk7_PlusY67!$D602,Raw_DATA!$A:$A,0)),"")</f>
        <v>325</v>
      </c>
      <c r="AN602" s="401">
        <f>IFERROR(INDEX(Raw_DATA!R:R,MATCH(Risk7_PlusY67!$D602,Raw_DATA!$A:$A,0)),"")</f>
        <v>53</v>
      </c>
      <c r="AO602" s="407"/>
      <c r="AP602" s="411" t="b">
        <f>AB602=AY602</f>
        <v>1</v>
      </c>
      <c r="AQ602" s="340">
        <f t="shared" si="202"/>
        <v>1</v>
      </c>
      <c r="AR602" s="123">
        <f t="shared" si="203"/>
        <v>0</v>
      </c>
      <c r="AS602" s="123">
        <f t="shared" si="204"/>
        <v>0</v>
      </c>
      <c r="AT602" s="123">
        <f>IF(OR(AND((K602&lt;0.8),(BE602&gt;180)),AND((K602&lt;0.8),(BE602&lt;10)),AND((K602&gt;=0.8),(BE602&lt;10)),AND((K602&gt;=0.8),(BE602&gt;90))),0,1)</f>
        <v>1</v>
      </c>
      <c r="AU602" s="123">
        <f t="shared" si="205"/>
        <v>1</v>
      </c>
      <c r="AV602" s="123">
        <f t="shared" si="206"/>
        <v>1</v>
      </c>
      <c r="AW602" s="123">
        <f t="shared" si="207"/>
        <v>0</v>
      </c>
      <c r="AX602" s="123">
        <f t="shared" si="208"/>
        <v>1</v>
      </c>
      <c r="AY602" s="416" t="str">
        <f t="shared" si="209"/>
        <v>B-</v>
      </c>
      <c r="AZ602" s="416" t="str">
        <f>R602&amp;AY602</f>
        <v>1B-</v>
      </c>
      <c r="BA602" s="417">
        <f>IFERROR(INDEX(Raw_DATA!L:L,MATCH(Risk7_PlusY67!$D602,Raw_DATA!$A:$A,0)),"")</f>
        <v>-8.98</v>
      </c>
      <c r="BB602" s="417">
        <f>IFERROR(INDEX(AVGGroup!$H$5:$H$21,MATCH(Risk7_PlusY67!$BJ602,AVGGroup!$C$5:$C$21,0)),"")</f>
        <v>-5.99</v>
      </c>
      <c r="BC602" s="417">
        <f>IFERROR(INDEX(Raw_DATA!M:M,MATCH(Risk7_PlusY67!$D602,Raw_DATA!$A:$A,0)),"")</f>
        <v>-14.6</v>
      </c>
      <c r="BD602" s="418">
        <f>IFERROR(INDEX(AVGGroup!$J$5:$J$21,MATCH(Risk7_PlusY67!$BJ602,AVGGroup!$C$5:$C$21,0)),"")</f>
        <v>-10.86</v>
      </c>
      <c r="BE602" s="407">
        <f>IFERROR(INDEX(Raw_DATA!N:N,MATCH(Risk7_PlusY67!$D602,Raw_DATA!$A:$A,0)),"")</f>
        <v>20</v>
      </c>
      <c r="BF602" s="407">
        <f>IFERROR(INDEX(Raw_DATA!O:O,MATCH(Risk7_PlusY67!$D602,Raw_DATA!$A:$A,0)),"")</f>
        <v>59</v>
      </c>
      <c r="BG602" s="407">
        <f>IFERROR(INDEX(Raw_DATA!P:P,MATCH(Risk7_PlusY67!$D602,Raw_DATA!$A:$A,0)),"")</f>
        <v>40</v>
      </c>
      <c r="BH602" s="407">
        <f>IFERROR(INDEX(Raw_DATA!Q:Q,MATCH(Risk7_PlusY67!$D602,Raw_DATA!$A:$A,0)),"")</f>
        <v>325</v>
      </c>
      <c r="BI602" s="407">
        <f>IFERROR(INDEX(Raw_DATA!R:R,MATCH(Risk7_PlusY67!$D602,Raw_DATA!$A:$A,0)),"")</f>
        <v>53</v>
      </c>
      <c r="BJ602" s="124" t="str">
        <f>INDEX('Org2567'!$BM:$BM,MATCH(Risk7_PlusY67!D602,'Org2567'!$D:$D,0))</f>
        <v>รพช.F1 P50,000-100,000</v>
      </c>
    </row>
    <row r="603" spans="1:62" x14ac:dyDescent="0.7">
      <c r="A603" s="206">
        <f>IF(ISBLANK(D603),"",COUNTA($D$3:D603))</f>
        <v>601</v>
      </c>
      <c r="B603" s="207">
        <f>IFERROR(INDEX(ID!$E:$E,MATCH(Risk7_PlusY67!$D603,ID!$A:$A,0)),"")</f>
        <v>9</v>
      </c>
      <c r="C603" s="207" t="str">
        <f>IFERROR(INDEX(ID!$I:$I,MATCH(Risk7_PlusY67!$D603,ID!$A:$A,0)),"")</f>
        <v>นครราชสีมา</v>
      </c>
      <c r="D603" s="295" t="s">
        <v>604</v>
      </c>
      <c r="E603" s="207" t="str">
        <f>IFERROR(INDEX(ID!$C:$C,MATCH(Risk7_PlusY67!$D603,ID!$A:$A,0)),"")</f>
        <v>คง,รพช.</v>
      </c>
      <c r="F603" s="207" t="str">
        <f>IFERROR(INDEX(ID!$G:$G,MATCH(Risk7_PlusY67!$D603,ID!$A:$A,0)),"")</f>
        <v>รพช.</v>
      </c>
      <c r="G603" s="206">
        <f>IFERROR(INDEX(ID!$J:$J,MATCH(Risk7_PlusY67!$D603,ID!$A:$A,0)),"")</f>
        <v>60</v>
      </c>
      <c r="H603" s="208" t="str">
        <f>IFERROR(INDEX(ID!$P:$P,MATCH(Risk7_PlusY67!$D603,ID!$A:$A,0)),"")</f>
        <v>รพช.F2 P30,000-60,000</v>
      </c>
      <c r="I603" s="209">
        <f>IFERROR(INDEX(Raw_DATA!E:E,MATCH(Risk7_PlusY67!$D603,Raw_DATA!$A:$A,0)),"")</f>
        <v>7.48</v>
      </c>
      <c r="J603" s="209">
        <f>IFERROR(INDEX(Raw_DATA!F:F,MATCH(Risk7_PlusY67!$D603,Raw_DATA!$A:$A,0)),"")</f>
        <v>7.14</v>
      </c>
      <c r="K603" s="209">
        <f>IFERROR(INDEX(Raw_DATA!G:G,MATCH(Risk7_PlusY67!$D603,Raw_DATA!$A:$A,0)),"")</f>
        <v>6.23</v>
      </c>
      <c r="L603" s="209">
        <f>IFERROR(INDEX(Raw_DATA!H:H,MATCH(Risk7_PlusY67!$D603,Raw_DATA!$A:$A,0)),"")</f>
        <v>96734256.560000002</v>
      </c>
      <c r="M603" s="210">
        <f>IFERROR(INDEX(Raw_DATA!I:I,MATCH(Risk7_PlusY67!$D603,Raw_DATA!$A:$A,0)),"")</f>
        <v>6224334.4000000004</v>
      </c>
      <c r="N603" s="206">
        <f t="shared" si="189"/>
        <v>0</v>
      </c>
      <c r="O603" s="206">
        <f t="shared" si="190"/>
        <v>0</v>
      </c>
      <c r="P603" s="206">
        <f t="shared" si="192"/>
        <v>0</v>
      </c>
      <c r="Q603" s="211" t="str">
        <f t="shared" si="193"/>
        <v/>
      </c>
      <c r="R603" s="206">
        <f t="shared" si="191"/>
        <v>0</v>
      </c>
      <c r="S603" s="212">
        <f>IFERROR(INDEX(Raw_DATA!J:J,MATCH(Risk7_PlusY67!$D603,Raw_DATA!$A:$A,0)),"")</f>
        <v>6918269.0999999996</v>
      </c>
      <c r="T603" s="213">
        <f>IFERROR(INDEX(Raw_DATA!K:K,MATCH(Risk7_PlusY67!$D603,Raw_DATA!$A:$A,0)),"")</f>
        <v>78060891</v>
      </c>
      <c r="U603" s="214">
        <f t="shared" si="194"/>
        <v>1</v>
      </c>
      <c r="V603" s="214">
        <f t="shared" si="195"/>
        <v>1</v>
      </c>
      <c r="W603" s="214">
        <f>IF(OR(AND((K603&lt;0.8),(AJ603&gt;180)),AND((K603&lt;0.8),(AJ603&lt;10)),AND((K603&gt;=0.8),(AJ603&lt;10)),AND((K603&gt;=0.8),(AJ603&gt;90))),0,1)</f>
        <v>0</v>
      </c>
      <c r="X603" s="214">
        <f t="shared" si="196"/>
        <v>0</v>
      </c>
      <c r="Y603" s="214">
        <f t="shared" si="197"/>
        <v>0</v>
      </c>
      <c r="Z603" s="214">
        <f t="shared" si="198"/>
        <v>0</v>
      </c>
      <c r="AA603" s="214">
        <f t="shared" si="199"/>
        <v>0</v>
      </c>
      <c r="AB603" s="215" t="str">
        <f t="shared" si="200"/>
        <v>C-</v>
      </c>
      <c r="AC603" s="215" t="str">
        <f t="shared" si="201"/>
        <v>0C-</v>
      </c>
      <c r="AD603" s="216"/>
      <c r="AE603" s="216"/>
      <c r="AF603" s="434">
        <f>IFERROR(INDEX(Raw_DATA!L:L,MATCH(Risk7_PlusY67!$D603,Raw_DATA!$A:$A,0)),"")</f>
        <v>5.12</v>
      </c>
      <c r="AG603" s="434">
        <f>IFERROR(INDEX(AVGGroup!$D$5:$D$21,MATCH(Risk7_PlusY67!$H603,AVGGroup!$C$5:$C$21,0)),"")</f>
        <v>-4.37</v>
      </c>
      <c r="AH603" s="434">
        <f>IFERROR(INDEX(Raw_DATA!M:M,MATCH(Risk7_PlusY67!$D603,Raw_DATA!$A:$A,0)),"")</f>
        <v>2.92</v>
      </c>
      <c r="AI603" s="435">
        <f>IFERROR(INDEX(AVGGroup!$F$5:$F$21,MATCH(Risk7_PlusY67!$H603,AVGGroup!$C$5:$C$21,0)),"")</f>
        <v>-9.19</v>
      </c>
      <c r="AJ603" s="401">
        <f>IFERROR(INDEX(Raw_DATA!N:N,MATCH(Risk7_PlusY67!$D603,Raw_DATA!$A:$A,0)),"")</f>
        <v>91</v>
      </c>
      <c r="AK603" s="401">
        <f>IFERROR(INDEX(Raw_DATA!O:O,MATCH(Risk7_PlusY67!$D603,Raw_DATA!$A:$A,0)),"")</f>
        <v>61</v>
      </c>
      <c r="AL603" s="401">
        <f>IFERROR(INDEX(Raw_DATA!P:P,MATCH(Risk7_PlusY67!$D603,Raw_DATA!$A:$A,0)),"")</f>
        <v>72</v>
      </c>
      <c r="AM603" s="401">
        <f>IFERROR(INDEX(Raw_DATA!Q:Q,MATCH(Risk7_PlusY67!$D603,Raw_DATA!$A:$A,0)),"")</f>
        <v>240</v>
      </c>
      <c r="AN603" s="401">
        <f>IFERROR(INDEX(Raw_DATA!R:R,MATCH(Risk7_PlusY67!$D603,Raw_DATA!$A:$A,0)),"")</f>
        <v>86</v>
      </c>
      <c r="AO603" s="407"/>
      <c r="AP603" s="411" t="b">
        <f>AB603=AY603</f>
        <v>1</v>
      </c>
      <c r="AQ603" s="340">
        <f t="shared" si="202"/>
        <v>0</v>
      </c>
      <c r="AR603" s="123">
        <f t="shared" si="203"/>
        <v>1</v>
      </c>
      <c r="AS603" s="123">
        <f t="shared" si="204"/>
        <v>1</v>
      </c>
      <c r="AT603" s="123">
        <f>IF(OR(AND((K603&lt;0.8),(BE603&gt;180)),AND((K603&lt;0.8),(BE603&lt;10)),AND((K603&gt;=0.8),(BE603&lt;10)),AND((K603&gt;=0.8),(BE603&gt;90))),0,1)</f>
        <v>0</v>
      </c>
      <c r="AU603" s="123">
        <f t="shared" si="205"/>
        <v>0</v>
      </c>
      <c r="AV603" s="123">
        <f t="shared" si="206"/>
        <v>0</v>
      </c>
      <c r="AW603" s="123">
        <f t="shared" si="207"/>
        <v>0</v>
      </c>
      <c r="AX603" s="123">
        <f t="shared" si="208"/>
        <v>0</v>
      </c>
      <c r="AY603" s="416" t="str">
        <f t="shared" si="209"/>
        <v>C-</v>
      </c>
      <c r="AZ603" s="416" t="str">
        <f>R603&amp;AY603</f>
        <v>0C-</v>
      </c>
      <c r="BA603" s="417">
        <f>IFERROR(INDEX(Raw_DATA!L:L,MATCH(Risk7_PlusY67!$D603,Raw_DATA!$A:$A,0)),"")</f>
        <v>5.12</v>
      </c>
      <c r="BB603" s="417">
        <f>IFERROR(INDEX(AVGGroup!$H$5:$H$21,MATCH(Risk7_PlusY67!$BJ603,AVGGroup!$C$5:$C$21,0)),"")</f>
        <v>-3.95</v>
      </c>
      <c r="BC603" s="417">
        <f>IFERROR(INDEX(Raw_DATA!M:M,MATCH(Risk7_PlusY67!$D603,Raw_DATA!$A:$A,0)),"")</f>
        <v>2.92</v>
      </c>
      <c r="BD603" s="418">
        <f>IFERROR(INDEX(AVGGroup!$J$5:$J$21,MATCH(Risk7_PlusY67!$BJ603,AVGGroup!$C$5:$C$21,0)),"")</f>
        <v>-8.8800000000000008</v>
      </c>
      <c r="BE603" s="407">
        <f>IFERROR(INDEX(Raw_DATA!N:N,MATCH(Risk7_PlusY67!$D603,Raw_DATA!$A:$A,0)),"")</f>
        <v>91</v>
      </c>
      <c r="BF603" s="407">
        <f>IFERROR(INDEX(Raw_DATA!O:O,MATCH(Risk7_PlusY67!$D603,Raw_DATA!$A:$A,0)),"")</f>
        <v>61</v>
      </c>
      <c r="BG603" s="407">
        <f>IFERROR(INDEX(Raw_DATA!P:P,MATCH(Risk7_PlusY67!$D603,Raw_DATA!$A:$A,0)),"")</f>
        <v>72</v>
      </c>
      <c r="BH603" s="407">
        <f>IFERROR(INDEX(Raw_DATA!Q:Q,MATCH(Risk7_PlusY67!$D603,Raw_DATA!$A:$A,0)),"")</f>
        <v>240</v>
      </c>
      <c r="BI603" s="407">
        <f>IFERROR(INDEX(Raw_DATA!R:R,MATCH(Risk7_PlusY67!$D603,Raw_DATA!$A:$A,0)),"")</f>
        <v>86</v>
      </c>
      <c r="BJ603" s="124" t="str">
        <f>INDEX('Org2567'!$BM:$BM,MATCH(Risk7_PlusY67!D603,'Org2567'!$D:$D,0))</f>
        <v>รพช.F2 P30,000-60,000</v>
      </c>
    </row>
    <row r="604" spans="1:62" x14ac:dyDescent="0.7">
      <c r="A604" s="206">
        <f>IF(ISBLANK(D604),"",COUNTA($D$3:D604))</f>
        <v>602</v>
      </c>
      <c r="B604" s="207">
        <f>IFERROR(INDEX(ID!$E:$E,MATCH(Risk7_PlusY67!$D604,ID!$A:$A,0)),"")</f>
        <v>9</v>
      </c>
      <c r="C604" s="207" t="str">
        <f>IFERROR(INDEX(ID!$I:$I,MATCH(Risk7_PlusY67!$D604,ID!$A:$A,0)),"")</f>
        <v>นครราชสีมา</v>
      </c>
      <c r="D604" s="295" t="s">
        <v>605</v>
      </c>
      <c r="E604" s="207" t="str">
        <f>IFERROR(INDEX(ID!$C:$C,MATCH(Risk7_PlusY67!$D604,ID!$A:$A,0)),"")</f>
        <v>บ้านเหลื่อม,รพช.</v>
      </c>
      <c r="F604" s="207" t="str">
        <f>IFERROR(INDEX(ID!$G:$G,MATCH(Risk7_PlusY67!$D604,ID!$A:$A,0)),"")</f>
        <v>รพช.</v>
      </c>
      <c r="G604" s="206">
        <f>IFERROR(INDEX(ID!$J:$J,MATCH(Risk7_PlusY67!$D604,ID!$A:$A,0)),"")</f>
        <v>35</v>
      </c>
      <c r="H604" s="208" t="str">
        <f>IFERROR(INDEX(ID!$P:$P,MATCH(Risk7_PlusY67!$D604,ID!$A:$A,0)),"")</f>
        <v>รพช.F2 P&lt;=30,000</v>
      </c>
      <c r="I604" s="209">
        <f>IFERROR(INDEX(Raw_DATA!E:E,MATCH(Risk7_PlusY67!$D604,Raw_DATA!$A:$A,0)),"")</f>
        <v>8.1999999999999993</v>
      </c>
      <c r="J604" s="209">
        <f>IFERROR(INDEX(Raw_DATA!F:F,MATCH(Risk7_PlusY67!$D604,Raw_DATA!$A:$A,0)),"")</f>
        <v>7.92</v>
      </c>
      <c r="K604" s="209">
        <f>IFERROR(INDEX(Raw_DATA!G:G,MATCH(Risk7_PlusY67!$D604,Raw_DATA!$A:$A,0)),"")</f>
        <v>6.85</v>
      </c>
      <c r="L604" s="209">
        <f>IFERROR(INDEX(Raw_DATA!H:H,MATCH(Risk7_PlusY67!$D604,Raw_DATA!$A:$A,0)),"")</f>
        <v>61668530.899999999</v>
      </c>
      <c r="M604" s="210">
        <f>IFERROR(INDEX(Raw_DATA!I:I,MATCH(Risk7_PlusY67!$D604,Raw_DATA!$A:$A,0)),"")</f>
        <v>6374884.8499999996</v>
      </c>
      <c r="N604" s="206">
        <f t="shared" si="189"/>
        <v>0</v>
      </c>
      <c r="O604" s="206">
        <f t="shared" si="190"/>
        <v>0</v>
      </c>
      <c r="P604" s="206">
        <f t="shared" si="192"/>
        <v>0</v>
      </c>
      <c r="Q604" s="211" t="str">
        <f t="shared" si="193"/>
        <v/>
      </c>
      <c r="R604" s="206">
        <f t="shared" si="191"/>
        <v>0</v>
      </c>
      <c r="S604" s="212">
        <f>IFERROR(INDEX(Raw_DATA!J:J,MATCH(Risk7_PlusY67!$D604,Raw_DATA!$A:$A,0)),"")</f>
        <v>9835443.1500000004</v>
      </c>
      <c r="T604" s="213">
        <f>IFERROR(INDEX(Raw_DATA!K:K,MATCH(Risk7_PlusY67!$D604,Raw_DATA!$A:$A,0)),"")</f>
        <v>50154971.789999999</v>
      </c>
      <c r="U604" s="214">
        <f t="shared" si="194"/>
        <v>1</v>
      </c>
      <c r="V604" s="214">
        <f t="shared" si="195"/>
        <v>1</v>
      </c>
      <c r="W604" s="214">
        <f>IF(OR(AND((K604&lt;0.8),(AJ604&gt;180)),AND((K604&lt;0.8),(AJ604&lt;10)),AND((K604&gt;=0.8),(AJ604&lt;10)),AND((K604&gt;=0.8),(AJ604&gt;90))),0,1)</f>
        <v>1</v>
      </c>
      <c r="X604" s="214">
        <f t="shared" si="196"/>
        <v>1</v>
      </c>
      <c r="Y604" s="214">
        <f t="shared" si="197"/>
        <v>1</v>
      </c>
      <c r="Z604" s="214">
        <f t="shared" si="198"/>
        <v>1</v>
      </c>
      <c r="AA604" s="214">
        <f t="shared" si="199"/>
        <v>1</v>
      </c>
      <c r="AB604" s="215" t="str">
        <f t="shared" si="200"/>
        <v>A</v>
      </c>
      <c r="AC604" s="215" t="str">
        <f t="shared" si="201"/>
        <v>0A</v>
      </c>
      <c r="AD604" s="216"/>
      <c r="AE604" s="216"/>
      <c r="AF604" s="434">
        <f>IFERROR(INDEX(Raw_DATA!L:L,MATCH(Risk7_PlusY67!$D604,Raw_DATA!$A:$A,0)),"")</f>
        <v>9.6999999999999993</v>
      </c>
      <c r="AG604" s="434">
        <f>IFERROR(INDEX(AVGGroup!$D$5:$D$21,MATCH(Risk7_PlusY67!$H604,AVGGroup!$C$5:$C$21,0)),"")</f>
        <v>-3.55</v>
      </c>
      <c r="AH604" s="434">
        <f>IFERROR(INDEX(Raw_DATA!M:M,MATCH(Risk7_PlusY67!$D604,Raw_DATA!$A:$A,0)),"")</f>
        <v>5.39</v>
      </c>
      <c r="AI604" s="435">
        <f>IFERROR(INDEX(AVGGroup!$F$5:$F$21,MATCH(Risk7_PlusY67!$H604,AVGGroup!$C$5:$C$21,0)),"")</f>
        <v>-10.199999999999999</v>
      </c>
      <c r="AJ604" s="401">
        <f>IFERROR(INDEX(Raw_DATA!N:N,MATCH(Risk7_PlusY67!$D604,Raw_DATA!$A:$A,0)),"")</f>
        <v>79</v>
      </c>
      <c r="AK604" s="401">
        <f>IFERROR(INDEX(Raw_DATA!O:O,MATCH(Risk7_PlusY67!$D604,Raw_DATA!$A:$A,0)),"")</f>
        <v>54</v>
      </c>
      <c r="AL604" s="401">
        <f>IFERROR(INDEX(Raw_DATA!P:P,MATCH(Risk7_PlusY67!$D604,Raw_DATA!$A:$A,0)),"")</f>
        <v>48</v>
      </c>
      <c r="AM604" s="401">
        <f>IFERROR(INDEX(Raw_DATA!Q:Q,MATCH(Risk7_PlusY67!$D604,Raw_DATA!$A:$A,0)),"")</f>
        <v>28</v>
      </c>
      <c r="AN604" s="401">
        <f>IFERROR(INDEX(Raw_DATA!R:R,MATCH(Risk7_PlusY67!$D604,Raw_DATA!$A:$A,0)),"")</f>
        <v>51</v>
      </c>
      <c r="AO604" s="407"/>
      <c r="AP604" s="411" t="b">
        <f>AB604=AY604</f>
        <v>1</v>
      </c>
      <c r="AQ604" s="340">
        <f t="shared" si="202"/>
        <v>0</v>
      </c>
      <c r="AR604" s="123">
        <f t="shared" si="203"/>
        <v>1</v>
      </c>
      <c r="AS604" s="123">
        <f t="shared" si="204"/>
        <v>1</v>
      </c>
      <c r="AT604" s="123">
        <f>IF(OR(AND((K604&lt;0.8),(BE604&gt;180)),AND((K604&lt;0.8),(BE604&lt;10)),AND((K604&gt;=0.8),(BE604&lt;10)),AND((K604&gt;=0.8),(BE604&gt;90))),0,1)</f>
        <v>1</v>
      </c>
      <c r="AU604" s="123">
        <f t="shared" si="205"/>
        <v>1</v>
      </c>
      <c r="AV604" s="123">
        <f t="shared" si="206"/>
        <v>1</v>
      </c>
      <c r="AW604" s="123">
        <f t="shared" si="207"/>
        <v>1</v>
      </c>
      <c r="AX604" s="123">
        <f t="shared" si="208"/>
        <v>1</v>
      </c>
      <c r="AY604" s="416" t="str">
        <f t="shared" si="209"/>
        <v>A</v>
      </c>
      <c r="AZ604" s="416" t="str">
        <f>R604&amp;AY604</f>
        <v>0A</v>
      </c>
      <c r="BA604" s="417">
        <f>IFERROR(INDEX(Raw_DATA!L:L,MATCH(Risk7_PlusY67!$D604,Raw_DATA!$A:$A,0)),"")</f>
        <v>9.6999999999999993</v>
      </c>
      <c r="BB604" s="417">
        <f>IFERROR(INDEX(AVGGroup!$H$5:$H$21,MATCH(Risk7_PlusY67!$BJ604,AVGGroup!$C$5:$C$21,0)),"")</f>
        <v>-3.54</v>
      </c>
      <c r="BC604" s="417">
        <f>IFERROR(INDEX(Raw_DATA!M:M,MATCH(Risk7_PlusY67!$D604,Raw_DATA!$A:$A,0)),"")</f>
        <v>5.39</v>
      </c>
      <c r="BD604" s="418">
        <f>IFERROR(INDEX(AVGGroup!$J$5:$J$21,MATCH(Risk7_PlusY67!$BJ604,AVGGroup!$C$5:$C$21,0)),"")</f>
        <v>-10.199999999999999</v>
      </c>
      <c r="BE604" s="407">
        <f>IFERROR(INDEX(Raw_DATA!N:N,MATCH(Risk7_PlusY67!$D604,Raw_DATA!$A:$A,0)),"")</f>
        <v>79</v>
      </c>
      <c r="BF604" s="407">
        <f>IFERROR(INDEX(Raw_DATA!O:O,MATCH(Risk7_PlusY67!$D604,Raw_DATA!$A:$A,0)),"")</f>
        <v>54</v>
      </c>
      <c r="BG604" s="407">
        <f>IFERROR(INDEX(Raw_DATA!P:P,MATCH(Risk7_PlusY67!$D604,Raw_DATA!$A:$A,0)),"")</f>
        <v>48</v>
      </c>
      <c r="BH604" s="407">
        <f>IFERROR(INDEX(Raw_DATA!Q:Q,MATCH(Risk7_PlusY67!$D604,Raw_DATA!$A:$A,0)),"")</f>
        <v>28</v>
      </c>
      <c r="BI604" s="407">
        <f>IFERROR(INDEX(Raw_DATA!R:R,MATCH(Risk7_PlusY67!$D604,Raw_DATA!$A:$A,0)),"")</f>
        <v>51</v>
      </c>
      <c r="BJ604" s="124" t="str">
        <f>INDEX('Org2567'!$BM:$BM,MATCH(Risk7_PlusY67!D604,'Org2567'!$D:$D,0))</f>
        <v>รพช.F2 P&lt;=30,000</v>
      </c>
    </row>
    <row r="605" spans="1:62" x14ac:dyDescent="0.7">
      <c r="A605" s="206">
        <f>IF(ISBLANK(D605),"",COUNTA($D$3:D605))</f>
        <v>603</v>
      </c>
      <c r="B605" s="207">
        <f>IFERROR(INDEX(ID!$E:$E,MATCH(Risk7_PlusY67!$D605,ID!$A:$A,0)),"")</f>
        <v>9</v>
      </c>
      <c r="C605" s="207" t="str">
        <f>IFERROR(INDEX(ID!$I:$I,MATCH(Risk7_PlusY67!$D605,ID!$A:$A,0)),"")</f>
        <v>นครราชสีมา</v>
      </c>
      <c r="D605" s="295" t="s">
        <v>606</v>
      </c>
      <c r="E605" s="207" t="str">
        <f>IFERROR(INDEX(ID!$C:$C,MATCH(Risk7_PlusY67!$D605,ID!$A:$A,0)),"")</f>
        <v>จักราช,รพช.</v>
      </c>
      <c r="F605" s="207" t="str">
        <f>IFERROR(INDEX(ID!$G:$G,MATCH(Risk7_PlusY67!$D605,ID!$A:$A,0)),"")</f>
        <v>รพช.</v>
      </c>
      <c r="G605" s="206">
        <f>IFERROR(INDEX(ID!$J:$J,MATCH(Risk7_PlusY67!$D605,ID!$A:$A,0)),"")</f>
        <v>90</v>
      </c>
      <c r="H605" s="208" t="str">
        <f>IFERROR(INDEX(ID!$P:$P,MATCH(Risk7_PlusY67!$D605,ID!$A:$A,0)),"")</f>
        <v>รพช.F1 P50,000-100,000</v>
      </c>
      <c r="I605" s="209">
        <f>IFERROR(INDEX(Raw_DATA!E:E,MATCH(Risk7_PlusY67!$D605,Raw_DATA!$A:$A,0)),"")</f>
        <v>1.42</v>
      </c>
      <c r="J605" s="209">
        <f>IFERROR(INDEX(Raw_DATA!F:F,MATCH(Risk7_PlusY67!$D605,Raw_DATA!$A:$A,0)),"")</f>
        <v>1.1200000000000001</v>
      </c>
      <c r="K605" s="209">
        <f>IFERROR(INDEX(Raw_DATA!G:G,MATCH(Risk7_PlusY67!$D605,Raw_DATA!$A:$A,0)),"")</f>
        <v>0.63</v>
      </c>
      <c r="L605" s="209">
        <f>IFERROR(INDEX(Raw_DATA!H:H,MATCH(Risk7_PlusY67!$D605,Raw_DATA!$A:$A,0)),"")</f>
        <v>9910810.9499999993</v>
      </c>
      <c r="M605" s="210">
        <f>IFERROR(INDEX(Raw_DATA!I:I,MATCH(Risk7_PlusY67!$D605,Raw_DATA!$A:$A,0)),"")</f>
        <v>-16319485.289999999</v>
      </c>
      <c r="N605" s="206">
        <f t="shared" si="189"/>
        <v>2</v>
      </c>
      <c r="O605" s="206">
        <f t="shared" si="190"/>
        <v>1</v>
      </c>
      <c r="P605" s="206">
        <f t="shared" si="192"/>
        <v>0</v>
      </c>
      <c r="Q605" s="211">
        <f t="shared" si="193"/>
        <v>7.2</v>
      </c>
      <c r="R605" s="206">
        <f t="shared" si="191"/>
        <v>3</v>
      </c>
      <c r="S605" s="212">
        <f>IFERROR(INDEX(Raw_DATA!J:J,MATCH(Risk7_PlusY67!$D605,Raw_DATA!$A:$A,0)),"")</f>
        <v>-9647319.5899999999</v>
      </c>
      <c r="T605" s="213">
        <f>IFERROR(INDEX(Raw_DATA!K:K,MATCH(Risk7_PlusY67!$D605,Raw_DATA!$A:$A,0)),"")</f>
        <v>-8920450.5800000001</v>
      </c>
      <c r="U605" s="214">
        <f t="shared" si="194"/>
        <v>0</v>
      </c>
      <c r="V605" s="214">
        <f t="shared" si="195"/>
        <v>0</v>
      </c>
      <c r="W605" s="214">
        <f>IF(OR(AND((K605&lt;0.8),(AJ605&gt;180)),AND((K605&lt;0.8),(AJ605&lt;10)),AND((K605&gt;=0.8),(AJ605&lt;10)),AND((K605&gt;=0.8),(AJ605&gt;90))),0,1)</f>
        <v>1</v>
      </c>
      <c r="X605" s="214">
        <f t="shared" si="196"/>
        <v>1</v>
      </c>
      <c r="Y605" s="214">
        <f t="shared" si="197"/>
        <v>1</v>
      </c>
      <c r="Z605" s="214">
        <f t="shared" si="198"/>
        <v>0</v>
      </c>
      <c r="AA605" s="214">
        <f t="shared" si="199"/>
        <v>0</v>
      </c>
      <c r="AB605" s="215" t="str">
        <f t="shared" si="200"/>
        <v>C</v>
      </c>
      <c r="AC605" s="215" t="str">
        <f t="shared" si="201"/>
        <v>3C</v>
      </c>
      <c r="AD605" s="216"/>
      <c r="AE605" s="216"/>
      <c r="AF605" s="434">
        <f>IFERROR(INDEX(Raw_DATA!L:L,MATCH(Risk7_PlusY67!$D605,Raw_DATA!$A:$A,0)),"")</f>
        <v>-6.17</v>
      </c>
      <c r="AG605" s="434">
        <f>IFERROR(INDEX(AVGGroup!$D$5:$D$21,MATCH(Risk7_PlusY67!$H605,AVGGroup!$C$5:$C$21,0)),"")</f>
        <v>-5.99</v>
      </c>
      <c r="AH605" s="434">
        <f>IFERROR(INDEX(Raw_DATA!M:M,MATCH(Risk7_PlusY67!$D605,Raw_DATA!$A:$A,0)),"")</f>
        <v>-17.21</v>
      </c>
      <c r="AI605" s="435">
        <f>IFERROR(INDEX(AVGGroup!$F$5:$F$21,MATCH(Risk7_PlusY67!$H605,AVGGroup!$C$5:$C$21,0)),"")</f>
        <v>-10.86</v>
      </c>
      <c r="AJ605" s="401">
        <f>IFERROR(INDEX(Raw_DATA!N:N,MATCH(Risk7_PlusY67!$D605,Raw_DATA!$A:$A,0)),"")</f>
        <v>164</v>
      </c>
      <c r="AK605" s="401">
        <f>IFERROR(INDEX(Raw_DATA!O:O,MATCH(Risk7_PlusY67!$D605,Raw_DATA!$A:$A,0)),"")</f>
        <v>39</v>
      </c>
      <c r="AL605" s="401">
        <f>IFERROR(INDEX(Raw_DATA!P:P,MATCH(Risk7_PlusY67!$D605,Raw_DATA!$A:$A,0)),"")</f>
        <v>44</v>
      </c>
      <c r="AM605" s="401">
        <f>IFERROR(INDEX(Raw_DATA!Q:Q,MATCH(Risk7_PlusY67!$D605,Raw_DATA!$A:$A,0)),"")</f>
        <v>262</v>
      </c>
      <c r="AN605" s="401">
        <f>IFERROR(INDEX(Raw_DATA!R:R,MATCH(Risk7_PlusY67!$D605,Raw_DATA!$A:$A,0)),"")</f>
        <v>69</v>
      </c>
      <c r="AO605" s="407"/>
      <c r="AP605" s="411" t="b">
        <f>AB605=AY605</f>
        <v>1</v>
      </c>
      <c r="AQ605" s="340">
        <f t="shared" si="202"/>
        <v>1</v>
      </c>
      <c r="AR605" s="123">
        <f t="shared" si="203"/>
        <v>0</v>
      </c>
      <c r="AS605" s="123">
        <f t="shared" si="204"/>
        <v>0</v>
      </c>
      <c r="AT605" s="123">
        <f>IF(OR(AND((K605&lt;0.8),(BE605&gt;180)),AND((K605&lt;0.8),(BE605&lt;10)),AND((K605&gt;=0.8),(BE605&lt;10)),AND((K605&gt;=0.8),(BE605&gt;90))),0,1)</f>
        <v>1</v>
      </c>
      <c r="AU605" s="123">
        <f t="shared" si="205"/>
        <v>1</v>
      </c>
      <c r="AV605" s="123">
        <f t="shared" si="206"/>
        <v>1</v>
      </c>
      <c r="AW605" s="123">
        <f t="shared" si="207"/>
        <v>0</v>
      </c>
      <c r="AX605" s="123">
        <f t="shared" si="208"/>
        <v>0</v>
      </c>
      <c r="AY605" s="416" t="str">
        <f t="shared" si="209"/>
        <v>C</v>
      </c>
      <c r="AZ605" s="416" t="str">
        <f>R605&amp;AY605</f>
        <v>3C</v>
      </c>
      <c r="BA605" s="417">
        <f>IFERROR(INDEX(Raw_DATA!L:L,MATCH(Risk7_PlusY67!$D605,Raw_DATA!$A:$A,0)),"")</f>
        <v>-6.17</v>
      </c>
      <c r="BB605" s="417">
        <f>IFERROR(INDEX(AVGGroup!$H$5:$H$21,MATCH(Risk7_PlusY67!$BJ605,AVGGroup!$C$5:$C$21,0)),"")</f>
        <v>-5.99</v>
      </c>
      <c r="BC605" s="417">
        <f>IFERROR(INDEX(Raw_DATA!M:M,MATCH(Risk7_PlusY67!$D605,Raw_DATA!$A:$A,0)),"")</f>
        <v>-17.21</v>
      </c>
      <c r="BD605" s="418">
        <f>IFERROR(INDEX(AVGGroup!$J$5:$J$21,MATCH(Risk7_PlusY67!$BJ605,AVGGroup!$C$5:$C$21,0)),"")</f>
        <v>-10.86</v>
      </c>
      <c r="BE605" s="407">
        <f>IFERROR(INDEX(Raw_DATA!N:N,MATCH(Risk7_PlusY67!$D605,Raw_DATA!$A:$A,0)),"")</f>
        <v>164</v>
      </c>
      <c r="BF605" s="407">
        <f>IFERROR(INDEX(Raw_DATA!O:O,MATCH(Risk7_PlusY67!$D605,Raw_DATA!$A:$A,0)),"")</f>
        <v>39</v>
      </c>
      <c r="BG605" s="407">
        <f>IFERROR(INDEX(Raw_DATA!P:P,MATCH(Risk7_PlusY67!$D605,Raw_DATA!$A:$A,0)),"")</f>
        <v>44</v>
      </c>
      <c r="BH605" s="407">
        <f>IFERROR(INDEX(Raw_DATA!Q:Q,MATCH(Risk7_PlusY67!$D605,Raw_DATA!$A:$A,0)),"")</f>
        <v>262</v>
      </c>
      <c r="BI605" s="407">
        <f>IFERROR(INDEX(Raw_DATA!R:R,MATCH(Risk7_PlusY67!$D605,Raw_DATA!$A:$A,0)),"")</f>
        <v>69</v>
      </c>
      <c r="BJ605" s="124" t="str">
        <f>INDEX('Org2567'!$BM:$BM,MATCH(Risk7_PlusY67!D605,'Org2567'!$D:$D,0))</f>
        <v>รพช.F1 P50,000-100,000</v>
      </c>
    </row>
    <row r="606" spans="1:62" x14ac:dyDescent="0.7">
      <c r="A606" s="206">
        <f>IF(ISBLANK(D606),"",COUNTA($D$3:D606))</f>
        <v>604</v>
      </c>
      <c r="B606" s="207">
        <f>IFERROR(INDEX(ID!$E:$E,MATCH(Risk7_PlusY67!$D606,ID!$A:$A,0)),"")</f>
        <v>9</v>
      </c>
      <c r="C606" s="207" t="str">
        <f>IFERROR(INDEX(ID!$I:$I,MATCH(Risk7_PlusY67!$D606,ID!$A:$A,0)),"")</f>
        <v>นครราชสีมา</v>
      </c>
      <c r="D606" s="295" t="s">
        <v>607</v>
      </c>
      <c r="E606" s="207" t="str">
        <f>IFERROR(INDEX(ID!$C:$C,MATCH(Risk7_PlusY67!$D606,ID!$A:$A,0)),"")</f>
        <v>โชคชัย,รพช.</v>
      </c>
      <c r="F606" s="207" t="str">
        <f>IFERROR(INDEX(ID!$G:$G,MATCH(Risk7_PlusY67!$D606,ID!$A:$A,0)),"")</f>
        <v>รพช.</v>
      </c>
      <c r="G606" s="206">
        <f>IFERROR(INDEX(ID!$J:$J,MATCH(Risk7_PlusY67!$D606,ID!$A:$A,0)),"")</f>
        <v>91</v>
      </c>
      <c r="H606" s="208" t="str">
        <f>IFERROR(INDEX(ID!$P:$P,MATCH(Risk7_PlusY67!$D606,ID!$A:$A,0)),"")</f>
        <v>รพช.M2 B&lt;=100</v>
      </c>
      <c r="I606" s="209">
        <f>IFERROR(INDEX(Raw_DATA!E:E,MATCH(Risk7_PlusY67!$D606,Raw_DATA!$A:$A,0)),"")</f>
        <v>1.25</v>
      </c>
      <c r="J606" s="209">
        <f>IFERROR(INDEX(Raw_DATA!F:F,MATCH(Risk7_PlusY67!$D606,Raw_DATA!$A:$A,0)),"")</f>
        <v>1.08</v>
      </c>
      <c r="K606" s="209">
        <f>IFERROR(INDEX(Raw_DATA!G:G,MATCH(Risk7_PlusY67!$D606,Raw_DATA!$A:$A,0)),"")</f>
        <v>0.53</v>
      </c>
      <c r="L606" s="209">
        <f>IFERROR(INDEX(Raw_DATA!H:H,MATCH(Risk7_PlusY67!$D606,Raw_DATA!$A:$A,0)),"")</f>
        <v>20355076.309999999</v>
      </c>
      <c r="M606" s="210">
        <f>IFERROR(INDEX(Raw_DATA!I:I,MATCH(Risk7_PlusY67!$D606,Raw_DATA!$A:$A,0)),"")</f>
        <v>-39789700.159999996</v>
      </c>
      <c r="N606" s="206">
        <f t="shared" si="189"/>
        <v>2</v>
      </c>
      <c r="O606" s="206">
        <f t="shared" si="190"/>
        <v>1</v>
      </c>
      <c r="P606" s="206">
        <f t="shared" si="192"/>
        <v>0</v>
      </c>
      <c r="Q606" s="211">
        <f t="shared" si="193"/>
        <v>6.1</v>
      </c>
      <c r="R606" s="206">
        <f t="shared" si="191"/>
        <v>3</v>
      </c>
      <c r="S606" s="212">
        <f>IFERROR(INDEX(Raw_DATA!J:J,MATCH(Risk7_PlusY67!$D606,Raw_DATA!$A:$A,0)),"")</f>
        <v>-14559882.710000001</v>
      </c>
      <c r="T606" s="213">
        <f>IFERROR(INDEX(Raw_DATA!K:K,MATCH(Risk7_PlusY67!$D606,Raw_DATA!$A:$A,0)),"")</f>
        <v>-38355567.210000001</v>
      </c>
      <c r="U606" s="214">
        <f t="shared" si="194"/>
        <v>0</v>
      </c>
      <c r="V606" s="214">
        <f t="shared" si="195"/>
        <v>0</v>
      </c>
      <c r="W606" s="214">
        <f>IF(OR(AND((K606&lt;0.8),(AJ606&gt;180)),AND((K606&lt;0.8),(AJ606&lt;10)),AND((K606&gt;=0.8),(AJ606&lt;10)),AND((K606&gt;=0.8),(AJ606&gt;90))),0,1)</f>
        <v>0</v>
      </c>
      <c r="X606" s="214">
        <f t="shared" si="196"/>
        <v>0</v>
      </c>
      <c r="Y606" s="214">
        <f t="shared" si="197"/>
        <v>1</v>
      </c>
      <c r="Z606" s="214">
        <f t="shared" si="198"/>
        <v>0</v>
      </c>
      <c r="AA606" s="214">
        <f t="shared" si="199"/>
        <v>0</v>
      </c>
      <c r="AB606" s="215" t="str">
        <f t="shared" si="200"/>
        <v>D</v>
      </c>
      <c r="AC606" s="215" t="str">
        <f t="shared" si="201"/>
        <v>3D</v>
      </c>
      <c r="AD606" s="216"/>
      <c r="AE606" s="216"/>
      <c r="AF606" s="434">
        <f>IFERROR(INDEX(Raw_DATA!L:L,MATCH(Risk7_PlusY67!$D606,Raw_DATA!$A:$A,0)),"")</f>
        <v>-6.31</v>
      </c>
      <c r="AG606" s="434">
        <f>IFERROR(INDEX(AVGGroup!$D$5:$D$21,MATCH(Risk7_PlusY67!$H606,AVGGroup!$C$5:$C$21,0)),"")</f>
        <v>-4.4400000000000004</v>
      </c>
      <c r="AH606" s="434">
        <f>IFERROR(INDEX(Raw_DATA!M:M,MATCH(Risk7_PlusY67!$D606,Raw_DATA!$A:$A,0)),"")</f>
        <v>-11.91</v>
      </c>
      <c r="AI606" s="435">
        <f>IFERROR(INDEX(AVGGroup!$F$5:$F$21,MATCH(Risk7_PlusY67!$H606,AVGGroup!$C$5:$C$21,0)),"")</f>
        <v>-7.31</v>
      </c>
      <c r="AJ606" s="401">
        <f>IFERROR(INDEX(Raw_DATA!N:N,MATCH(Risk7_PlusY67!$D606,Raw_DATA!$A:$A,0)),"")</f>
        <v>235</v>
      </c>
      <c r="AK606" s="401">
        <f>IFERROR(INDEX(Raw_DATA!O:O,MATCH(Risk7_PlusY67!$D606,Raw_DATA!$A:$A,0)),"")</f>
        <v>101</v>
      </c>
      <c r="AL606" s="401">
        <f>IFERROR(INDEX(Raw_DATA!P:P,MATCH(Risk7_PlusY67!$D606,Raw_DATA!$A:$A,0)),"")</f>
        <v>45</v>
      </c>
      <c r="AM606" s="401">
        <f>IFERROR(INDEX(Raw_DATA!Q:Q,MATCH(Risk7_PlusY67!$D606,Raw_DATA!$A:$A,0)),"")</f>
        <v>132</v>
      </c>
      <c r="AN606" s="401">
        <f>IFERROR(INDEX(Raw_DATA!R:R,MATCH(Risk7_PlusY67!$D606,Raw_DATA!$A:$A,0)),"")</f>
        <v>81</v>
      </c>
      <c r="AO606" s="407"/>
      <c r="AP606" s="411" t="b">
        <f>AB606=AY606</f>
        <v>1</v>
      </c>
      <c r="AQ606" s="340">
        <f t="shared" si="202"/>
        <v>1</v>
      </c>
      <c r="AR606" s="123">
        <f t="shared" si="203"/>
        <v>0</v>
      </c>
      <c r="AS606" s="123">
        <f t="shared" si="204"/>
        <v>0</v>
      </c>
      <c r="AT606" s="123">
        <f>IF(OR(AND((K606&lt;0.8),(BE606&gt;180)),AND((K606&lt;0.8),(BE606&lt;10)),AND((K606&gt;=0.8),(BE606&lt;10)),AND((K606&gt;=0.8),(BE606&gt;90))),0,1)</f>
        <v>0</v>
      </c>
      <c r="AU606" s="123">
        <f t="shared" si="205"/>
        <v>0</v>
      </c>
      <c r="AV606" s="123">
        <f t="shared" si="206"/>
        <v>1</v>
      </c>
      <c r="AW606" s="123">
        <f t="shared" si="207"/>
        <v>0</v>
      </c>
      <c r="AX606" s="123">
        <f t="shared" si="208"/>
        <v>0</v>
      </c>
      <c r="AY606" s="416" t="str">
        <f t="shared" si="209"/>
        <v>D</v>
      </c>
      <c r="AZ606" s="416" t="str">
        <f>R606&amp;AY606</f>
        <v>3D</v>
      </c>
      <c r="BA606" s="417">
        <f>IFERROR(INDEX(Raw_DATA!L:L,MATCH(Risk7_PlusY67!$D606,Raw_DATA!$A:$A,0)),"")</f>
        <v>-6.31</v>
      </c>
      <c r="BB606" s="417">
        <f>IFERROR(INDEX(AVGGroup!$H$5:$H$21,MATCH(Risk7_PlusY67!$BJ606,AVGGroup!$C$5:$C$21,0)),"")</f>
        <v>-4.4400000000000004</v>
      </c>
      <c r="BC606" s="417">
        <f>IFERROR(INDEX(Raw_DATA!M:M,MATCH(Risk7_PlusY67!$D606,Raw_DATA!$A:$A,0)),"")</f>
        <v>-11.91</v>
      </c>
      <c r="BD606" s="418">
        <f>IFERROR(INDEX(AVGGroup!$J$5:$J$21,MATCH(Risk7_PlusY67!$BJ606,AVGGroup!$C$5:$C$21,0)),"")</f>
        <v>-7.31</v>
      </c>
      <c r="BE606" s="407">
        <f>IFERROR(INDEX(Raw_DATA!N:N,MATCH(Risk7_PlusY67!$D606,Raw_DATA!$A:$A,0)),"")</f>
        <v>235</v>
      </c>
      <c r="BF606" s="407">
        <f>IFERROR(INDEX(Raw_DATA!O:O,MATCH(Risk7_PlusY67!$D606,Raw_DATA!$A:$A,0)),"")</f>
        <v>101</v>
      </c>
      <c r="BG606" s="407">
        <f>IFERROR(INDEX(Raw_DATA!P:P,MATCH(Risk7_PlusY67!$D606,Raw_DATA!$A:$A,0)),"")</f>
        <v>45</v>
      </c>
      <c r="BH606" s="407">
        <f>IFERROR(INDEX(Raw_DATA!Q:Q,MATCH(Risk7_PlusY67!$D606,Raw_DATA!$A:$A,0)),"")</f>
        <v>132</v>
      </c>
      <c r="BI606" s="407">
        <f>IFERROR(INDEX(Raw_DATA!R:R,MATCH(Risk7_PlusY67!$D606,Raw_DATA!$A:$A,0)),"")</f>
        <v>81</v>
      </c>
      <c r="BJ606" s="124" t="str">
        <f>INDEX('Org2567'!$BM:$BM,MATCH(Risk7_PlusY67!D606,'Org2567'!$D:$D,0))</f>
        <v>รพช.M2 B&lt;=100</v>
      </c>
    </row>
    <row r="607" spans="1:62" x14ac:dyDescent="0.7">
      <c r="A607" s="206">
        <f>IF(ISBLANK(D607),"",COUNTA($D$3:D607))</f>
        <v>605</v>
      </c>
      <c r="B607" s="207">
        <f>IFERROR(INDEX(ID!$E:$E,MATCH(Risk7_PlusY67!$D607,ID!$A:$A,0)),"")</f>
        <v>9</v>
      </c>
      <c r="C607" s="207" t="str">
        <f>IFERROR(INDEX(ID!$I:$I,MATCH(Risk7_PlusY67!$D607,ID!$A:$A,0)),"")</f>
        <v>นครราชสีมา</v>
      </c>
      <c r="D607" s="295" t="s">
        <v>608</v>
      </c>
      <c r="E607" s="207" t="str">
        <f>IFERROR(INDEX(ID!$C:$C,MATCH(Risk7_PlusY67!$D607,ID!$A:$A,0)),"")</f>
        <v>ด่านขุนทด,รพช.</v>
      </c>
      <c r="F607" s="207" t="str">
        <f>IFERROR(INDEX(ID!$G:$G,MATCH(Risk7_PlusY67!$D607,ID!$A:$A,0)),"")</f>
        <v>รพช.</v>
      </c>
      <c r="G607" s="206">
        <f>IFERROR(INDEX(ID!$J:$J,MATCH(Risk7_PlusY67!$D607,ID!$A:$A,0)),"")</f>
        <v>120</v>
      </c>
      <c r="H607" s="208" t="str">
        <f>IFERROR(INDEX(ID!$P:$P,MATCH(Risk7_PlusY67!$D607,ID!$A:$A,0)),"")</f>
        <v>รพช.M2 B&gt;100</v>
      </c>
      <c r="I607" s="209">
        <f>IFERROR(INDEX(Raw_DATA!E:E,MATCH(Risk7_PlusY67!$D607,Raw_DATA!$A:$A,0)),"")</f>
        <v>1.72</v>
      </c>
      <c r="J607" s="209">
        <f>IFERROR(INDEX(Raw_DATA!F:F,MATCH(Risk7_PlusY67!$D607,Raw_DATA!$A:$A,0)),"")</f>
        <v>1.5</v>
      </c>
      <c r="K607" s="209">
        <f>IFERROR(INDEX(Raw_DATA!G:G,MATCH(Risk7_PlusY67!$D607,Raw_DATA!$A:$A,0)),"")</f>
        <v>0.48</v>
      </c>
      <c r="L607" s="209">
        <f>IFERROR(INDEX(Raw_DATA!H:H,MATCH(Risk7_PlusY67!$D607,Raw_DATA!$A:$A,0)),"")</f>
        <v>39236022.75</v>
      </c>
      <c r="M607" s="210">
        <f>IFERROR(INDEX(Raw_DATA!I:I,MATCH(Risk7_PlusY67!$D607,Raw_DATA!$A:$A,0)),"")</f>
        <v>-13956184.300000001</v>
      </c>
      <c r="N607" s="206">
        <f t="shared" si="189"/>
        <v>1</v>
      </c>
      <c r="O607" s="206">
        <f t="shared" si="190"/>
        <v>1</v>
      </c>
      <c r="P607" s="206">
        <f t="shared" si="192"/>
        <v>0</v>
      </c>
      <c r="Q607" s="211">
        <f t="shared" si="193"/>
        <v>33.700000000000003</v>
      </c>
      <c r="R607" s="206">
        <f t="shared" si="191"/>
        <v>2</v>
      </c>
      <c r="S607" s="212">
        <f>IFERROR(INDEX(Raw_DATA!J:J,MATCH(Risk7_PlusY67!$D607,Raw_DATA!$A:$A,0)),"")</f>
        <v>-9428819.8800000008</v>
      </c>
      <c r="T607" s="213">
        <f>IFERROR(INDEX(Raw_DATA!K:K,MATCH(Risk7_PlusY67!$D607,Raw_DATA!$A:$A,0)),"")</f>
        <v>-28793009.260000002</v>
      </c>
      <c r="U607" s="214">
        <f t="shared" si="194"/>
        <v>0</v>
      </c>
      <c r="V607" s="214">
        <f t="shared" si="195"/>
        <v>1</v>
      </c>
      <c r="W607" s="214">
        <f>IF(OR(AND((K607&lt;0.8),(AJ607&gt;180)),AND((K607&lt;0.8),(AJ607&lt;10)),AND((K607&gt;=0.8),(AJ607&lt;10)),AND((K607&gt;=0.8),(AJ607&gt;90))),0,1)</f>
        <v>1</v>
      </c>
      <c r="X607" s="214">
        <f t="shared" si="196"/>
        <v>0</v>
      </c>
      <c r="Y607" s="214">
        <f t="shared" si="197"/>
        <v>0</v>
      </c>
      <c r="Z607" s="214">
        <f t="shared" si="198"/>
        <v>0</v>
      </c>
      <c r="AA607" s="214">
        <f t="shared" si="199"/>
        <v>1</v>
      </c>
      <c r="AB607" s="215" t="str">
        <f t="shared" si="200"/>
        <v>C</v>
      </c>
      <c r="AC607" s="215" t="str">
        <f t="shared" si="201"/>
        <v>2C</v>
      </c>
      <c r="AD607" s="216"/>
      <c r="AE607" s="216"/>
      <c r="AF607" s="434">
        <f>IFERROR(INDEX(Raw_DATA!L:L,MATCH(Risk7_PlusY67!$D607,Raw_DATA!$A:$A,0)),"")</f>
        <v>-3.58</v>
      </c>
      <c r="AG607" s="434">
        <f>IFERROR(INDEX(AVGGroup!$D$5:$D$21,MATCH(Risk7_PlusY67!$H607,AVGGroup!$C$5:$C$21,0)),"")</f>
        <v>-2.2400000000000002</v>
      </c>
      <c r="AH607" s="434">
        <f>IFERROR(INDEX(Raw_DATA!M:M,MATCH(Risk7_PlusY67!$D607,Raw_DATA!$A:$A,0)),"")</f>
        <v>-6.51</v>
      </c>
      <c r="AI607" s="435">
        <f>IFERROR(INDEX(AVGGroup!$F$5:$F$21,MATCH(Risk7_PlusY67!$H607,AVGGroup!$C$5:$C$21,0)),"")</f>
        <v>-7.61</v>
      </c>
      <c r="AJ607" s="401">
        <f>IFERROR(INDEX(Raw_DATA!N:N,MATCH(Risk7_PlusY67!$D607,Raw_DATA!$A:$A,0)),"")</f>
        <v>107</v>
      </c>
      <c r="AK607" s="401">
        <f>IFERROR(INDEX(Raw_DATA!O:O,MATCH(Risk7_PlusY67!$D607,Raw_DATA!$A:$A,0)),"")</f>
        <v>99</v>
      </c>
      <c r="AL607" s="401">
        <f>IFERROR(INDEX(Raw_DATA!P:P,MATCH(Risk7_PlusY67!$D607,Raw_DATA!$A:$A,0)),"")</f>
        <v>91</v>
      </c>
      <c r="AM607" s="401">
        <f>IFERROR(INDEX(Raw_DATA!Q:Q,MATCH(Risk7_PlusY67!$D607,Raw_DATA!$A:$A,0)),"")</f>
        <v>122</v>
      </c>
      <c r="AN607" s="401">
        <f>IFERROR(INDEX(Raw_DATA!R:R,MATCH(Risk7_PlusY67!$D607,Raw_DATA!$A:$A,0)),"")</f>
        <v>53</v>
      </c>
      <c r="AO607" s="407"/>
      <c r="AP607" s="411" t="b">
        <f>AB607=AY607</f>
        <v>1</v>
      </c>
      <c r="AQ607" s="340">
        <f t="shared" si="202"/>
        <v>1</v>
      </c>
      <c r="AR607" s="123">
        <f t="shared" si="203"/>
        <v>0</v>
      </c>
      <c r="AS607" s="123">
        <f t="shared" si="204"/>
        <v>1</v>
      </c>
      <c r="AT607" s="123">
        <f>IF(OR(AND((K607&lt;0.8),(BE607&gt;180)),AND((K607&lt;0.8),(BE607&lt;10)),AND((K607&gt;=0.8),(BE607&lt;10)),AND((K607&gt;=0.8),(BE607&gt;90))),0,1)</f>
        <v>1</v>
      </c>
      <c r="AU607" s="123">
        <f t="shared" si="205"/>
        <v>0</v>
      </c>
      <c r="AV607" s="123">
        <f t="shared" si="206"/>
        <v>0</v>
      </c>
      <c r="AW607" s="123">
        <f t="shared" si="207"/>
        <v>0</v>
      </c>
      <c r="AX607" s="123">
        <f t="shared" si="208"/>
        <v>1</v>
      </c>
      <c r="AY607" s="416" t="str">
        <f t="shared" si="209"/>
        <v>C</v>
      </c>
      <c r="AZ607" s="416" t="str">
        <f>R607&amp;AY607</f>
        <v>2C</v>
      </c>
      <c r="BA607" s="417">
        <f>IFERROR(INDEX(Raw_DATA!L:L,MATCH(Risk7_PlusY67!$D607,Raw_DATA!$A:$A,0)),"")</f>
        <v>-3.58</v>
      </c>
      <c r="BB607" s="417">
        <f>IFERROR(INDEX(AVGGroup!$H$5:$H$21,MATCH(Risk7_PlusY67!$BJ607,AVGGroup!$C$5:$C$21,0)),"")</f>
        <v>-2.25</v>
      </c>
      <c r="BC607" s="417">
        <f>IFERROR(INDEX(Raw_DATA!M:M,MATCH(Risk7_PlusY67!$D607,Raw_DATA!$A:$A,0)),"")</f>
        <v>-6.51</v>
      </c>
      <c r="BD607" s="418">
        <f>IFERROR(INDEX(AVGGroup!$J$5:$J$21,MATCH(Risk7_PlusY67!$BJ607,AVGGroup!$C$5:$C$21,0)),"")</f>
        <v>-7.61</v>
      </c>
      <c r="BE607" s="407">
        <f>IFERROR(INDEX(Raw_DATA!N:N,MATCH(Risk7_PlusY67!$D607,Raw_DATA!$A:$A,0)),"")</f>
        <v>107</v>
      </c>
      <c r="BF607" s="407">
        <f>IFERROR(INDEX(Raw_DATA!O:O,MATCH(Risk7_PlusY67!$D607,Raw_DATA!$A:$A,0)),"")</f>
        <v>99</v>
      </c>
      <c r="BG607" s="407">
        <f>IFERROR(INDEX(Raw_DATA!P:P,MATCH(Risk7_PlusY67!$D607,Raw_DATA!$A:$A,0)),"")</f>
        <v>91</v>
      </c>
      <c r="BH607" s="407">
        <f>IFERROR(INDEX(Raw_DATA!Q:Q,MATCH(Risk7_PlusY67!$D607,Raw_DATA!$A:$A,0)),"")</f>
        <v>122</v>
      </c>
      <c r="BI607" s="407">
        <f>IFERROR(INDEX(Raw_DATA!R:R,MATCH(Risk7_PlusY67!$D607,Raw_DATA!$A:$A,0)),"")</f>
        <v>53</v>
      </c>
      <c r="BJ607" s="124" t="str">
        <f>INDEX('Org2567'!$BM:$BM,MATCH(Risk7_PlusY67!D607,'Org2567'!$D:$D,0))</f>
        <v>รพช.M2 B&gt;100</v>
      </c>
    </row>
    <row r="608" spans="1:62" x14ac:dyDescent="0.7">
      <c r="A608" s="206">
        <f>IF(ISBLANK(D608),"",COUNTA($D$3:D608))</f>
        <v>606</v>
      </c>
      <c r="B608" s="207">
        <f>IFERROR(INDEX(ID!$E:$E,MATCH(Risk7_PlusY67!$D608,ID!$A:$A,0)),"")</f>
        <v>9</v>
      </c>
      <c r="C608" s="207" t="str">
        <f>IFERROR(INDEX(ID!$I:$I,MATCH(Risk7_PlusY67!$D608,ID!$A:$A,0)),"")</f>
        <v>นครราชสีมา</v>
      </c>
      <c r="D608" s="295" t="s">
        <v>609</v>
      </c>
      <c r="E608" s="207" t="str">
        <f>IFERROR(INDEX(ID!$C:$C,MATCH(Risk7_PlusY67!$D608,ID!$A:$A,0)),"")</f>
        <v>โนนไทย,รพช.</v>
      </c>
      <c r="F608" s="207" t="str">
        <f>IFERROR(INDEX(ID!$G:$G,MATCH(Risk7_PlusY67!$D608,ID!$A:$A,0)),"")</f>
        <v>รพช.</v>
      </c>
      <c r="G608" s="206">
        <f>IFERROR(INDEX(ID!$J:$J,MATCH(Risk7_PlusY67!$D608,ID!$A:$A,0)),"")</f>
        <v>75</v>
      </c>
      <c r="H608" s="208" t="str">
        <f>IFERROR(INDEX(ID!$P:$P,MATCH(Risk7_PlusY67!$D608,ID!$A:$A,0)),"")</f>
        <v>รพช.F1 P50,000-100,000</v>
      </c>
      <c r="I608" s="209">
        <f>IFERROR(INDEX(Raw_DATA!E:E,MATCH(Risk7_PlusY67!$D608,Raw_DATA!$A:$A,0)),"")</f>
        <v>7.1</v>
      </c>
      <c r="J608" s="209">
        <f>IFERROR(INDEX(Raw_DATA!F:F,MATCH(Risk7_PlusY67!$D608,Raw_DATA!$A:$A,0)),"")</f>
        <v>6.58</v>
      </c>
      <c r="K608" s="209">
        <f>IFERROR(INDEX(Raw_DATA!G:G,MATCH(Risk7_PlusY67!$D608,Raw_DATA!$A:$A,0)),"")</f>
        <v>5.39</v>
      </c>
      <c r="L608" s="209">
        <f>IFERROR(INDEX(Raw_DATA!H:H,MATCH(Risk7_PlusY67!$D608,Raw_DATA!$A:$A,0)),"")</f>
        <v>57226323.020000003</v>
      </c>
      <c r="M608" s="210">
        <f>IFERROR(INDEX(Raw_DATA!I:I,MATCH(Risk7_PlusY67!$D608,Raw_DATA!$A:$A,0)),"")</f>
        <v>-19340592.420000002</v>
      </c>
      <c r="N608" s="206">
        <f t="shared" si="189"/>
        <v>0</v>
      </c>
      <c r="O608" s="206">
        <f t="shared" si="190"/>
        <v>1</v>
      </c>
      <c r="P608" s="206">
        <f t="shared" si="192"/>
        <v>0</v>
      </c>
      <c r="Q608" s="211">
        <f t="shared" si="193"/>
        <v>35.5</v>
      </c>
      <c r="R608" s="206">
        <f t="shared" si="191"/>
        <v>1</v>
      </c>
      <c r="S608" s="212">
        <f>IFERROR(INDEX(Raw_DATA!J:J,MATCH(Risk7_PlusY67!$D608,Raw_DATA!$A:$A,0)),"")</f>
        <v>-12030345.15</v>
      </c>
      <c r="T608" s="213">
        <f>IFERROR(INDEX(Raw_DATA!K:K,MATCH(Risk7_PlusY67!$D608,Raw_DATA!$A:$A,0)),"")</f>
        <v>41172697.109999999</v>
      </c>
      <c r="U608" s="214">
        <f t="shared" si="194"/>
        <v>0</v>
      </c>
      <c r="V608" s="214">
        <f t="shared" si="195"/>
        <v>0</v>
      </c>
      <c r="W608" s="214">
        <f>IF(OR(AND((K608&lt;0.8),(AJ608&gt;180)),AND((K608&lt;0.8),(AJ608&lt;10)),AND((K608&gt;=0.8),(AJ608&lt;10)),AND((K608&gt;=0.8),(AJ608&gt;90))),0,1)</f>
        <v>1</v>
      </c>
      <c r="X608" s="214">
        <f t="shared" si="196"/>
        <v>1</v>
      </c>
      <c r="Y608" s="214">
        <f t="shared" si="197"/>
        <v>1</v>
      </c>
      <c r="Z608" s="214">
        <f t="shared" si="198"/>
        <v>0</v>
      </c>
      <c r="AA608" s="214">
        <f t="shared" si="199"/>
        <v>1</v>
      </c>
      <c r="AB608" s="215" t="str">
        <f t="shared" si="200"/>
        <v>B-</v>
      </c>
      <c r="AC608" s="215" t="str">
        <f t="shared" si="201"/>
        <v>1B-</v>
      </c>
      <c r="AD608" s="216"/>
      <c r="AE608" s="216"/>
      <c r="AF608" s="434">
        <f>IFERROR(INDEX(Raw_DATA!L:L,MATCH(Risk7_PlusY67!$D608,Raw_DATA!$A:$A,0)),"")</f>
        <v>-7.72</v>
      </c>
      <c r="AG608" s="434">
        <f>IFERROR(INDEX(AVGGroup!$D$5:$D$21,MATCH(Risk7_PlusY67!$H608,AVGGroup!$C$5:$C$21,0)),"")</f>
        <v>-5.99</v>
      </c>
      <c r="AH608" s="434">
        <f>IFERROR(INDEX(Raw_DATA!M:M,MATCH(Risk7_PlusY67!$D608,Raw_DATA!$A:$A,0)),"")</f>
        <v>-11.91</v>
      </c>
      <c r="AI608" s="435">
        <f>IFERROR(INDEX(AVGGroup!$F$5:$F$21,MATCH(Risk7_PlusY67!$H608,AVGGroup!$C$5:$C$21,0)),"")</f>
        <v>-10.86</v>
      </c>
      <c r="AJ608" s="401">
        <f>IFERROR(INDEX(Raw_DATA!N:N,MATCH(Risk7_PlusY67!$D608,Raw_DATA!$A:$A,0)),"")</f>
        <v>53</v>
      </c>
      <c r="AK608" s="401">
        <f>IFERROR(INDEX(Raw_DATA!O:O,MATCH(Risk7_PlusY67!$D608,Raw_DATA!$A:$A,0)),"")</f>
        <v>47</v>
      </c>
      <c r="AL608" s="401">
        <f>IFERROR(INDEX(Raw_DATA!P:P,MATCH(Risk7_PlusY67!$D608,Raw_DATA!$A:$A,0)),"")</f>
        <v>53</v>
      </c>
      <c r="AM608" s="401">
        <f>IFERROR(INDEX(Raw_DATA!Q:Q,MATCH(Risk7_PlusY67!$D608,Raw_DATA!$A:$A,0)),"")</f>
        <v>164</v>
      </c>
      <c r="AN608" s="401">
        <f>IFERROR(INDEX(Raw_DATA!R:R,MATCH(Risk7_PlusY67!$D608,Raw_DATA!$A:$A,0)),"")</f>
        <v>50</v>
      </c>
      <c r="AO608" s="407"/>
      <c r="AP608" s="411" t="b">
        <f>AB608=AY608</f>
        <v>1</v>
      </c>
      <c r="AQ608" s="340">
        <f t="shared" si="202"/>
        <v>1</v>
      </c>
      <c r="AR608" s="123">
        <f t="shared" si="203"/>
        <v>0</v>
      </c>
      <c r="AS608" s="123">
        <f t="shared" si="204"/>
        <v>0</v>
      </c>
      <c r="AT608" s="123">
        <f>IF(OR(AND((K608&lt;0.8),(BE608&gt;180)),AND((K608&lt;0.8),(BE608&lt;10)),AND((K608&gt;=0.8),(BE608&lt;10)),AND((K608&gt;=0.8),(BE608&gt;90))),0,1)</f>
        <v>1</v>
      </c>
      <c r="AU608" s="123">
        <f t="shared" si="205"/>
        <v>1</v>
      </c>
      <c r="AV608" s="123">
        <f t="shared" si="206"/>
        <v>1</v>
      </c>
      <c r="AW608" s="123">
        <f t="shared" si="207"/>
        <v>0</v>
      </c>
      <c r="AX608" s="123">
        <f t="shared" si="208"/>
        <v>1</v>
      </c>
      <c r="AY608" s="416" t="str">
        <f t="shared" si="209"/>
        <v>B-</v>
      </c>
      <c r="AZ608" s="416" t="str">
        <f>R608&amp;AY608</f>
        <v>1B-</v>
      </c>
      <c r="BA608" s="417">
        <f>IFERROR(INDEX(Raw_DATA!L:L,MATCH(Risk7_PlusY67!$D608,Raw_DATA!$A:$A,0)),"")</f>
        <v>-7.72</v>
      </c>
      <c r="BB608" s="417">
        <f>IFERROR(INDEX(AVGGroup!$H$5:$H$21,MATCH(Risk7_PlusY67!$BJ608,AVGGroup!$C$5:$C$21,0)),"")</f>
        <v>-5.99</v>
      </c>
      <c r="BC608" s="417">
        <f>IFERROR(INDEX(Raw_DATA!M:M,MATCH(Risk7_PlusY67!$D608,Raw_DATA!$A:$A,0)),"")</f>
        <v>-11.91</v>
      </c>
      <c r="BD608" s="418">
        <f>IFERROR(INDEX(AVGGroup!$J$5:$J$21,MATCH(Risk7_PlusY67!$BJ608,AVGGroup!$C$5:$C$21,0)),"")</f>
        <v>-10.86</v>
      </c>
      <c r="BE608" s="407">
        <f>IFERROR(INDEX(Raw_DATA!N:N,MATCH(Risk7_PlusY67!$D608,Raw_DATA!$A:$A,0)),"")</f>
        <v>53</v>
      </c>
      <c r="BF608" s="407">
        <f>IFERROR(INDEX(Raw_DATA!O:O,MATCH(Risk7_PlusY67!$D608,Raw_DATA!$A:$A,0)),"")</f>
        <v>47</v>
      </c>
      <c r="BG608" s="407">
        <f>IFERROR(INDEX(Raw_DATA!P:P,MATCH(Risk7_PlusY67!$D608,Raw_DATA!$A:$A,0)),"")</f>
        <v>53</v>
      </c>
      <c r="BH608" s="407">
        <f>IFERROR(INDEX(Raw_DATA!Q:Q,MATCH(Risk7_PlusY67!$D608,Raw_DATA!$A:$A,0)),"")</f>
        <v>164</v>
      </c>
      <c r="BI608" s="407">
        <f>IFERROR(INDEX(Raw_DATA!R:R,MATCH(Risk7_PlusY67!$D608,Raw_DATA!$A:$A,0)),"")</f>
        <v>50</v>
      </c>
      <c r="BJ608" s="124" t="str">
        <f>INDEX('Org2567'!$BM:$BM,MATCH(Risk7_PlusY67!D608,'Org2567'!$D:$D,0))</f>
        <v>รพช.F1 P50,000-100,000</v>
      </c>
    </row>
    <row r="609" spans="1:62" x14ac:dyDescent="0.7">
      <c r="A609" s="206">
        <f>IF(ISBLANK(D609),"",COUNTA($D$3:D609))</f>
        <v>607</v>
      </c>
      <c r="B609" s="207">
        <f>IFERROR(INDEX(ID!$E:$E,MATCH(Risk7_PlusY67!$D609,ID!$A:$A,0)),"")</f>
        <v>9</v>
      </c>
      <c r="C609" s="207" t="str">
        <f>IFERROR(INDEX(ID!$I:$I,MATCH(Risk7_PlusY67!$D609,ID!$A:$A,0)),"")</f>
        <v>นครราชสีมา</v>
      </c>
      <c r="D609" s="295" t="s">
        <v>610</v>
      </c>
      <c r="E609" s="207" t="str">
        <f>IFERROR(INDEX(ID!$C:$C,MATCH(Risk7_PlusY67!$D609,ID!$A:$A,0)),"")</f>
        <v>โนนสูง,รพช.</v>
      </c>
      <c r="F609" s="207" t="str">
        <f>IFERROR(INDEX(ID!$G:$G,MATCH(Risk7_PlusY67!$D609,ID!$A:$A,0)),"")</f>
        <v>รพช.</v>
      </c>
      <c r="G609" s="206">
        <f>IFERROR(INDEX(ID!$J:$J,MATCH(Risk7_PlusY67!$D609,ID!$A:$A,0)),"")</f>
        <v>86</v>
      </c>
      <c r="H609" s="208" t="str">
        <f>IFERROR(INDEX(ID!$P:$P,MATCH(Risk7_PlusY67!$D609,ID!$A:$A,0)),"")</f>
        <v>รพช.M2 B&lt;=100</v>
      </c>
      <c r="I609" s="209">
        <f>IFERROR(INDEX(Raw_DATA!E:E,MATCH(Risk7_PlusY67!$D609,Raw_DATA!$A:$A,0)),"")</f>
        <v>2.1</v>
      </c>
      <c r="J609" s="209">
        <f>IFERROR(INDEX(Raw_DATA!F:F,MATCH(Risk7_PlusY67!$D609,Raw_DATA!$A:$A,0)),"")</f>
        <v>1.89</v>
      </c>
      <c r="K609" s="209">
        <f>IFERROR(INDEX(Raw_DATA!G:G,MATCH(Risk7_PlusY67!$D609,Raw_DATA!$A:$A,0)),"")</f>
        <v>1.47</v>
      </c>
      <c r="L609" s="209">
        <f>IFERROR(INDEX(Raw_DATA!H:H,MATCH(Risk7_PlusY67!$D609,Raw_DATA!$A:$A,0)),"")</f>
        <v>34592885.740000002</v>
      </c>
      <c r="M609" s="210">
        <f>IFERROR(INDEX(Raw_DATA!I:I,MATCH(Risk7_PlusY67!$D609,Raw_DATA!$A:$A,0)),"")</f>
        <v>-30072701.809999999</v>
      </c>
      <c r="N609" s="206">
        <f t="shared" si="189"/>
        <v>0</v>
      </c>
      <c r="O609" s="206">
        <f t="shared" si="190"/>
        <v>1</v>
      </c>
      <c r="P609" s="206">
        <f t="shared" si="192"/>
        <v>0</v>
      </c>
      <c r="Q609" s="211">
        <f t="shared" si="193"/>
        <v>13.8</v>
      </c>
      <c r="R609" s="206">
        <f t="shared" si="191"/>
        <v>1</v>
      </c>
      <c r="S609" s="212">
        <f>IFERROR(INDEX(Raw_DATA!J:J,MATCH(Risk7_PlusY67!$D609,Raw_DATA!$A:$A,0)),"")</f>
        <v>-24448733.399999999</v>
      </c>
      <c r="T609" s="213">
        <f>IFERROR(INDEX(Raw_DATA!K:K,MATCH(Risk7_PlusY67!$D609,Raw_DATA!$A:$A,0)),"")</f>
        <v>14737768.060000001</v>
      </c>
      <c r="U609" s="214">
        <f t="shared" si="194"/>
        <v>0</v>
      </c>
      <c r="V609" s="214">
        <f t="shared" si="195"/>
        <v>0</v>
      </c>
      <c r="W609" s="214">
        <f>IF(OR(AND((K609&lt;0.8),(AJ609&gt;180)),AND((K609&lt;0.8),(AJ609&lt;10)),AND((K609&gt;=0.8),(AJ609&lt;10)),AND((K609&gt;=0.8),(AJ609&gt;90))),0,1)</f>
        <v>0</v>
      </c>
      <c r="X609" s="214">
        <f t="shared" si="196"/>
        <v>1</v>
      </c>
      <c r="Y609" s="214">
        <f t="shared" si="197"/>
        <v>1</v>
      </c>
      <c r="Z609" s="214">
        <f t="shared" si="198"/>
        <v>0</v>
      </c>
      <c r="AA609" s="214">
        <f t="shared" si="199"/>
        <v>1</v>
      </c>
      <c r="AB609" s="215" t="str">
        <f t="shared" si="200"/>
        <v>C</v>
      </c>
      <c r="AC609" s="215" t="str">
        <f t="shared" si="201"/>
        <v>1C</v>
      </c>
      <c r="AD609" s="216"/>
      <c r="AE609" s="216"/>
      <c r="AF609" s="434">
        <f>IFERROR(INDEX(Raw_DATA!L:L,MATCH(Risk7_PlusY67!$D609,Raw_DATA!$A:$A,0)),"")</f>
        <v>-13.13</v>
      </c>
      <c r="AG609" s="434">
        <f>IFERROR(INDEX(AVGGroup!$D$5:$D$21,MATCH(Risk7_PlusY67!$H609,AVGGroup!$C$5:$C$21,0)),"")</f>
        <v>-4.4400000000000004</v>
      </c>
      <c r="AH609" s="434">
        <f>IFERROR(INDEX(Raw_DATA!M:M,MATCH(Risk7_PlusY67!$D609,Raw_DATA!$A:$A,0)),"")</f>
        <v>-24.18</v>
      </c>
      <c r="AI609" s="435">
        <f>IFERROR(INDEX(AVGGroup!$F$5:$F$21,MATCH(Risk7_PlusY67!$H609,AVGGroup!$C$5:$C$21,0)),"")</f>
        <v>-7.31</v>
      </c>
      <c r="AJ609" s="401">
        <f>IFERROR(INDEX(Raw_DATA!N:N,MATCH(Risk7_PlusY67!$D609,Raw_DATA!$A:$A,0)),"")</f>
        <v>101</v>
      </c>
      <c r="AK609" s="401">
        <f>IFERROR(INDEX(Raw_DATA!O:O,MATCH(Risk7_PlusY67!$D609,Raw_DATA!$A:$A,0)),"")</f>
        <v>36</v>
      </c>
      <c r="AL609" s="401">
        <f>IFERROR(INDEX(Raw_DATA!P:P,MATCH(Risk7_PlusY67!$D609,Raw_DATA!$A:$A,0)),"")</f>
        <v>54</v>
      </c>
      <c r="AM609" s="401">
        <f>IFERROR(INDEX(Raw_DATA!Q:Q,MATCH(Risk7_PlusY67!$D609,Raw_DATA!$A:$A,0)),"")</f>
        <v>240</v>
      </c>
      <c r="AN609" s="401">
        <f>IFERROR(INDEX(Raw_DATA!R:R,MATCH(Risk7_PlusY67!$D609,Raw_DATA!$A:$A,0)),"")</f>
        <v>47</v>
      </c>
      <c r="AO609" s="407"/>
      <c r="AP609" s="411" t="b">
        <f>AB609=AY609</f>
        <v>1</v>
      </c>
      <c r="AQ609" s="340">
        <f t="shared" si="202"/>
        <v>1</v>
      </c>
      <c r="AR609" s="123">
        <f t="shared" si="203"/>
        <v>0</v>
      </c>
      <c r="AS609" s="123">
        <f t="shared" si="204"/>
        <v>0</v>
      </c>
      <c r="AT609" s="123">
        <f>IF(OR(AND((K609&lt;0.8),(BE609&gt;180)),AND((K609&lt;0.8),(BE609&lt;10)),AND((K609&gt;=0.8),(BE609&lt;10)),AND((K609&gt;=0.8),(BE609&gt;90))),0,1)</f>
        <v>0</v>
      </c>
      <c r="AU609" s="123">
        <f t="shared" si="205"/>
        <v>1</v>
      </c>
      <c r="AV609" s="123">
        <f t="shared" si="206"/>
        <v>1</v>
      </c>
      <c r="AW609" s="123">
        <f t="shared" si="207"/>
        <v>0</v>
      </c>
      <c r="AX609" s="123">
        <f t="shared" si="208"/>
        <v>1</v>
      </c>
      <c r="AY609" s="416" t="str">
        <f t="shared" si="209"/>
        <v>C</v>
      </c>
      <c r="AZ609" s="416" t="str">
        <f>R609&amp;AY609</f>
        <v>1C</v>
      </c>
      <c r="BA609" s="417">
        <f>IFERROR(INDEX(Raw_DATA!L:L,MATCH(Risk7_PlusY67!$D609,Raw_DATA!$A:$A,0)),"")</f>
        <v>-13.13</v>
      </c>
      <c r="BB609" s="417">
        <f>IFERROR(INDEX(AVGGroup!$H$5:$H$21,MATCH(Risk7_PlusY67!$BJ609,AVGGroup!$C$5:$C$21,0)),"")</f>
        <v>-4.4400000000000004</v>
      </c>
      <c r="BC609" s="417">
        <f>IFERROR(INDEX(Raw_DATA!M:M,MATCH(Risk7_PlusY67!$D609,Raw_DATA!$A:$A,0)),"")</f>
        <v>-24.18</v>
      </c>
      <c r="BD609" s="418">
        <f>IFERROR(INDEX(AVGGroup!$J$5:$J$21,MATCH(Risk7_PlusY67!$BJ609,AVGGroup!$C$5:$C$21,0)),"")</f>
        <v>-7.31</v>
      </c>
      <c r="BE609" s="407">
        <f>IFERROR(INDEX(Raw_DATA!N:N,MATCH(Risk7_PlusY67!$D609,Raw_DATA!$A:$A,0)),"")</f>
        <v>101</v>
      </c>
      <c r="BF609" s="407">
        <f>IFERROR(INDEX(Raw_DATA!O:O,MATCH(Risk7_PlusY67!$D609,Raw_DATA!$A:$A,0)),"")</f>
        <v>36</v>
      </c>
      <c r="BG609" s="407">
        <f>IFERROR(INDEX(Raw_DATA!P:P,MATCH(Risk7_PlusY67!$D609,Raw_DATA!$A:$A,0)),"")</f>
        <v>54</v>
      </c>
      <c r="BH609" s="407">
        <f>IFERROR(INDEX(Raw_DATA!Q:Q,MATCH(Risk7_PlusY67!$D609,Raw_DATA!$A:$A,0)),"")</f>
        <v>240</v>
      </c>
      <c r="BI609" s="407">
        <f>IFERROR(INDEX(Raw_DATA!R:R,MATCH(Risk7_PlusY67!$D609,Raw_DATA!$A:$A,0)),"")</f>
        <v>47</v>
      </c>
      <c r="BJ609" s="124" t="str">
        <f>INDEX('Org2567'!$BM:$BM,MATCH(Risk7_PlusY67!D609,'Org2567'!$D:$D,0))</f>
        <v>รพช.M2 B&lt;=100</v>
      </c>
    </row>
    <row r="610" spans="1:62" x14ac:dyDescent="0.7">
      <c r="A610" s="206">
        <f>IF(ISBLANK(D610),"",COUNTA($D$3:D610))</f>
        <v>608</v>
      </c>
      <c r="B610" s="207">
        <f>IFERROR(INDEX(ID!$E:$E,MATCH(Risk7_PlusY67!$D610,ID!$A:$A,0)),"")</f>
        <v>9</v>
      </c>
      <c r="C610" s="207" t="str">
        <f>IFERROR(INDEX(ID!$I:$I,MATCH(Risk7_PlusY67!$D610,ID!$A:$A,0)),"")</f>
        <v>นครราชสีมา</v>
      </c>
      <c r="D610" s="295" t="s">
        <v>611</v>
      </c>
      <c r="E610" s="207" t="str">
        <f>IFERROR(INDEX(ID!$C:$C,MATCH(Risk7_PlusY67!$D610,ID!$A:$A,0)),"")</f>
        <v>ขามสะแกแสง,รพช.</v>
      </c>
      <c r="F610" s="207" t="str">
        <f>IFERROR(INDEX(ID!$G:$G,MATCH(Risk7_PlusY67!$D610,ID!$A:$A,0)),"")</f>
        <v>รพช.</v>
      </c>
      <c r="G610" s="206">
        <f>IFERROR(INDEX(ID!$J:$J,MATCH(Risk7_PlusY67!$D610,ID!$A:$A,0)),"")</f>
        <v>60</v>
      </c>
      <c r="H610" s="208" t="str">
        <f>IFERROR(INDEX(ID!$P:$P,MATCH(Risk7_PlusY67!$D610,ID!$A:$A,0)),"")</f>
        <v>รพช.F2 P30,000-60,000</v>
      </c>
      <c r="I610" s="209">
        <f>IFERROR(INDEX(Raw_DATA!E:E,MATCH(Risk7_PlusY67!$D610,Raw_DATA!$A:$A,0)),"")</f>
        <v>1.45</v>
      </c>
      <c r="J610" s="209">
        <f>IFERROR(INDEX(Raw_DATA!F:F,MATCH(Risk7_PlusY67!$D610,Raw_DATA!$A:$A,0)),"")</f>
        <v>1.26</v>
      </c>
      <c r="K610" s="209">
        <f>IFERROR(INDEX(Raw_DATA!G:G,MATCH(Risk7_PlusY67!$D610,Raw_DATA!$A:$A,0)),"")</f>
        <v>0.67</v>
      </c>
      <c r="L610" s="209">
        <f>IFERROR(INDEX(Raw_DATA!H:H,MATCH(Risk7_PlusY67!$D610,Raw_DATA!$A:$A,0)),"")</f>
        <v>7473801.8399999999</v>
      </c>
      <c r="M610" s="210">
        <f>IFERROR(INDEX(Raw_DATA!I:I,MATCH(Risk7_PlusY67!$D610,Raw_DATA!$A:$A,0)),"")</f>
        <v>-6990545.6799999997</v>
      </c>
      <c r="N610" s="206">
        <f t="shared" si="189"/>
        <v>2</v>
      </c>
      <c r="O610" s="206">
        <f t="shared" si="190"/>
        <v>1</v>
      </c>
      <c r="P610" s="206">
        <f t="shared" si="192"/>
        <v>0</v>
      </c>
      <c r="Q610" s="211">
        <f t="shared" si="193"/>
        <v>12.8</v>
      </c>
      <c r="R610" s="206">
        <f t="shared" si="191"/>
        <v>3</v>
      </c>
      <c r="S610" s="212">
        <f>IFERROR(INDEX(Raw_DATA!J:J,MATCH(Risk7_PlusY67!$D610,Raw_DATA!$A:$A,0)),"")</f>
        <v>-902919.28</v>
      </c>
      <c r="T610" s="213">
        <f>IFERROR(INDEX(Raw_DATA!K:K,MATCH(Risk7_PlusY67!$D610,Raw_DATA!$A:$A,0)),"")</f>
        <v>-5421016.6900000004</v>
      </c>
      <c r="U610" s="214">
        <f t="shared" si="194"/>
        <v>1</v>
      </c>
      <c r="V610" s="214">
        <f t="shared" si="195"/>
        <v>0</v>
      </c>
      <c r="W610" s="214">
        <f>IF(OR(AND((K610&lt;0.8),(AJ610&gt;180)),AND((K610&lt;0.8),(AJ610&lt;10)),AND((K610&gt;=0.8),(AJ610&lt;10)),AND((K610&gt;=0.8),(AJ610&gt;90))),0,1)</f>
        <v>1</v>
      </c>
      <c r="X610" s="214">
        <f t="shared" si="196"/>
        <v>1</v>
      </c>
      <c r="Y610" s="214">
        <f t="shared" si="197"/>
        <v>1</v>
      </c>
      <c r="Z610" s="214">
        <f t="shared" si="198"/>
        <v>0</v>
      </c>
      <c r="AA610" s="214">
        <f t="shared" si="199"/>
        <v>1</v>
      </c>
      <c r="AB610" s="215" t="str">
        <f t="shared" si="200"/>
        <v>B</v>
      </c>
      <c r="AC610" s="215" t="str">
        <f t="shared" si="201"/>
        <v>3B</v>
      </c>
      <c r="AD610" s="216"/>
      <c r="AE610" s="216"/>
      <c r="AF610" s="434">
        <f>IFERROR(INDEX(Raw_DATA!L:L,MATCH(Risk7_PlusY67!$D610,Raw_DATA!$A:$A,0)),"")</f>
        <v>-0.66</v>
      </c>
      <c r="AG610" s="434">
        <f>IFERROR(INDEX(AVGGroup!$D$5:$D$21,MATCH(Risk7_PlusY67!$H610,AVGGroup!$C$5:$C$21,0)),"")</f>
        <v>-4.37</v>
      </c>
      <c r="AH610" s="434">
        <f>IFERROR(INDEX(Raw_DATA!M:M,MATCH(Risk7_PlusY67!$D610,Raw_DATA!$A:$A,0)),"")</f>
        <v>-12.27</v>
      </c>
      <c r="AI610" s="435">
        <f>IFERROR(INDEX(AVGGroup!$F$5:$F$21,MATCH(Risk7_PlusY67!$H610,AVGGroup!$C$5:$C$21,0)),"")</f>
        <v>-9.19</v>
      </c>
      <c r="AJ610" s="401">
        <f>IFERROR(INDEX(Raw_DATA!N:N,MATCH(Risk7_PlusY67!$D610,Raw_DATA!$A:$A,0)),"")</f>
        <v>106</v>
      </c>
      <c r="AK610" s="401">
        <f>IFERROR(INDEX(Raw_DATA!O:O,MATCH(Risk7_PlusY67!$D610,Raw_DATA!$A:$A,0)),"")</f>
        <v>42</v>
      </c>
      <c r="AL610" s="401">
        <f>IFERROR(INDEX(Raw_DATA!P:P,MATCH(Risk7_PlusY67!$D610,Raw_DATA!$A:$A,0)),"")</f>
        <v>43</v>
      </c>
      <c r="AM610" s="401">
        <f>IFERROR(INDEX(Raw_DATA!Q:Q,MATCH(Risk7_PlusY67!$D610,Raw_DATA!$A:$A,0)),"")</f>
        <v>141</v>
      </c>
      <c r="AN610" s="401">
        <f>IFERROR(INDEX(Raw_DATA!R:R,MATCH(Risk7_PlusY67!$D610,Raw_DATA!$A:$A,0)),"")</f>
        <v>38</v>
      </c>
      <c r="AO610" s="407"/>
      <c r="AP610" s="411" t="b">
        <f>AB610=AY610</f>
        <v>1</v>
      </c>
      <c r="AQ610" s="340">
        <f t="shared" si="202"/>
        <v>1</v>
      </c>
      <c r="AR610" s="123">
        <f t="shared" si="203"/>
        <v>1</v>
      </c>
      <c r="AS610" s="123">
        <f t="shared" si="204"/>
        <v>0</v>
      </c>
      <c r="AT610" s="123">
        <f>IF(OR(AND((K610&lt;0.8),(BE610&gt;180)),AND((K610&lt;0.8),(BE610&lt;10)),AND((K610&gt;=0.8),(BE610&lt;10)),AND((K610&gt;=0.8),(BE610&gt;90))),0,1)</f>
        <v>1</v>
      </c>
      <c r="AU610" s="123">
        <f t="shared" si="205"/>
        <v>1</v>
      </c>
      <c r="AV610" s="123">
        <f t="shared" si="206"/>
        <v>1</v>
      </c>
      <c r="AW610" s="123">
        <f t="shared" si="207"/>
        <v>0</v>
      </c>
      <c r="AX610" s="123">
        <f t="shared" si="208"/>
        <v>1</v>
      </c>
      <c r="AY610" s="416" t="str">
        <f t="shared" si="209"/>
        <v>B</v>
      </c>
      <c r="AZ610" s="416" t="str">
        <f>R610&amp;AY610</f>
        <v>3B</v>
      </c>
      <c r="BA610" s="417">
        <f>IFERROR(INDEX(Raw_DATA!L:L,MATCH(Risk7_PlusY67!$D610,Raw_DATA!$A:$A,0)),"")</f>
        <v>-0.66</v>
      </c>
      <c r="BB610" s="417">
        <f>IFERROR(INDEX(AVGGroup!$H$5:$H$21,MATCH(Risk7_PlusY67!$BJ610,AVGGroup!$C$5:$C$21,0)),"")</f>
        <v>-3.95</v>
      </c>
      <c r="BC610" s="417">
        <f>IFERROR(INDEX(Raw_DATA!M:M,MATCH(Risk7_PlusY67!$D610,Raw_DATA!$A:$A,0)),"")</f>
        <v>-12.27</v>
      </c>
      <c r="BD610" s="418">
        <f>IFERROR(INDEX(AVGGroup!$J$5:$J$21,MATCH(Risk7_PlusY67!$BJ610,AVGGroup!$C$5:$C$21,0)),"")</f>
        <v>-8.8800000000000008</v>
      </c>
      <c r="BE610" s="407">
        <f>IFERROR(INDEX(Raw_DATA!N:N,MATCH(Risk7_PlusY67!$D610,Raw_DATA!$A:$A,0)),"")</f>
        <v>106</v>
      </c>
      <c r="BF610" s="407">
        <f>IFERROR(INDEX(Raw_DATA!O:O,MATCH(Risk7_PlusY67!$D610,Raw_DATA!$A:$A,0)),"")</f>
        <v>42</v>
      </c>
      <c r="BG610" s="407">
        <f>IFERROR(INDEX(Raw_DATA!P:P,MATCH(Risk7_PlusY67!$D610,Raw_DATA!$A:$A,0)),"")</f>
        <v>43</v>
      </c>
      <c r="BH610" s="407">
        <f>IFERROR(INDEX(Raw_DATA!Q:Q,MATCH(Risk7_PlusY67!$D610,Raw_DATA!$A:$A,0)),"")</f>
        <v>141</v>
      </c>
      <c r="BI610" s="407">
        <f>IFERROR(INDEX(Raw_DATA!R:R,MATCH(Risk7_PlusY67!$D610,Raw_DATA!$A:$A,0)),"")</f>
        <v>38</v>
      </c>
      <c r="BJ610" s="124" t="str">
        <f>INDEX('Org2567'!$BM:$BM,MATCH(Risk7_PlusY67!D610,'Org2567'!$D:$D,0))</f>
        <v>รพช.F2 P30,000-60,000</v>
      </c>
    </row>
    <row r="611" spans="1:62" x14ac:dyDescent="0.7">
      <c r="A611" s="206">
        <f>IF(ISBLANK(D611),"",COUNTA($D$3:D611))</f>
        <v>609</v>
      </c>
      <c r="B611" s="207">
        <f>IFERROR(INDEX(ID!$E:$E,MATCH(Risk7_PlusY67!$D611,ID!$A:$A,0)),"")</f>
        <v>9</v>
      </c>
      <c r="C611" s="207" t="str">
        <f>IFERROR(INDEX(ID!$I:$I,MATCH(Risk7_PlusY67!$D611,ID!$A:$A,0)),"")</f>
        <v>นครราชสีมา</v>
      </c>
      <c r="D611" s="295" t="s">
        <v>612</v>
      </c>
      <c r="E611" s="207" t="str">
        <f>IFERROR(INDEX(ID!$C:$C,MATCH(Risk7_PlusY67!$D611,ID!$A:$A,0)),"")</f>
        <v>บัวใหญ่,รพท.</v>
      </c>
      <c r="F611" s="207" t="str">
        <f>IFERROR(INDEX(ID!$G:$G,MATCH(Risk7_PlusY67!$D611,ID!$A:$A,0)),"")</f>
        <v>รพท.</v>
      </c>
      <c r="G611" s="206">
        <f>IFERROR(INDEX(ID!$J:$J,MATCH(Risk7_PlusY67!$D611,ID!$A:$A,0)),"")</f>
        <v>200</v>
      </c>
      <c r="H611" s="208" t="str">
        <f>IFERROR(INDEX(ID!$P:$P,MATCH(Risk7_PlusY67!$D611,ID!$A:$A,0)),"")</f>
        <v>รพท.M1 B&gt;200</v>
      </c>
      <c r="I611" s="209">
        <f>IFERROR(INDEX(Raw_DATA!E:E,MATCH(Risk7_PlusY67!$D611,Raw_DATA!$A:$A,0)),"")</f>
        <v>1.24</v>
      </c>
      <c r="J611" s="209">
        <f>IFERROR(INDEX(Raw_DATA!F:F,MATCH(Risk7_PlusY67!$D611,Raw_DATA!$A:$A,0)),"")</f>
        <v>1.05</v>
      </c>
      <c r="K611" s="209">
        <f>IFERROR(INDEX(Raw_DATA!G:G,MATCH(Risk7_PlusY67!$D611,Raw_DATA!$A:$A,0)),"")</f>
        <v>0.4</v>
      </c>
      <c r="L611" s="209">
        <f>IFERROR(INDEX(Raw_DATA!H:H,MATCH(Risk7_PlusY67!$D611,Raw_DATA!$A:$A,0)),"")</f>
        <v>25191922.43</v>
      </c>
      <c r="M611" s="210">
        <f>IFERROR(INDEX(Raw_DATA!I:I,MATCH(Risk7_PlusY67!$D611,Raw_DATA!$A:$A,0)),"")</f>
        <v>-28285737.870000001</v>
      </c>
      <c r="N611" s="206">
        <f t="shared" si="189"/>
        <v>2</v>
      </c>
      <c r="O611" s="206">
        <f t="shared" si="190"/>
        <v>1</v>
      </c>
      <c r="P611" s="206">
        <f t="shared" si="192"/>
        <v>0</v>
      </c>
      <c r="Q611" s="211">
        <f t="shared" si="193"/>
        <v>10.6</v>
      </c>
      <c r="R611" s="206">
        <f t="shared" si="191"/>
        <v>3</v>
      </c>
      <c r="S611" s="212">
        <f>IFERROR(INDEX(Raw_DATA!J:J,MATCH(Risk7_PlusY67!$D611,Raw_DATA!$A:$A,0)),"")</f>
        <v>-2392452.2000000002</v>
      </c>
      <c r="T611" s="213">
        <f>IFERROR(INDEX(Raw_DATA!K:K,MATCH(Risk7_PlusY67!$D611,Raw_DATA!$A:$A,0)),"")</f>
        <v>-63162851.009999998</v>
      </c>
      <c r="U611" s="214">
        <f t="shared" si="194"/>
        <v>0</v>
      </c>
      <c r="V611" s="214">
        <f t="shared" si="195"/>
        <v>0</v>
      </c>
      <c r="W611" s="214">
        <f>IF(OR(AND((K611&lt;0.8),(AJ611&gt;180)),AND((K611&lt;0.8),(AJ611&lt;10)),AND((K611&gt;=0.8),(AJ611&lt;10)),AND((K611&gt;=0.8),(AJ611&gt;90))),0,1)</f>
        <v>1</v>
      </c>
      <c r="X611" s="214">
        <f t="shared" si="196"/>
        <v>1</v>
      </c>
      <c r="Y611" s="214">
        <f t="shared" si="197"/>
        <v>0</v>
      </c>
      <c r="Z611" s="214">
        <f t="shared" si="198"/>
        <v>1</v>
      </c>
      <c r="AA611" s="214">
        <f t="shared" si="199"/>
        <v>1</v>
      </c>
      <c r="AB611" s="215" t="str">
        <f t="shared" si="200"/>
        <v>B-</v>
      </c>
      <c r="AC611" s="215" t="str">
        <f t="shared" si="201"/>
        <v>3B-</v>
      </c>
      <c r="AD611" s="216"/>
      <c r="AE611" s="216"/>
      <c r="AF611" s="434">
        <f>IFERROR(INDEX(Raw_DATA!L:L,MATCH(Risk7_PlusY67!$D611,Raw_DATA!$A:$A,0)),"")</f>
        <v>-0.56000000000000005</v>
      </c>
      <c r="AG611" s="434">
        <f>IFERROR(INDEX(AVGGroup!$D$5:$D$21,MATCH(Risk7_PlusY67!$H611,AVGGroup!$C$5:$C$21,0)),"")</f>
        <v>3.38</v>
      </c>
      <c r="AH611" s="434">
        <f>IFERROR(INDEX(Raw_DATA!M:M,MATCH(Risk7_PlusY67!$D611,Raw_DATA!$A:$A,0)),"")</f>
        <v>-6.38</v>
      </c>
      <c r="AI611" s="435">
        <f>IFERROR(INDEX(AVGGroup!$F$5:$F$21,MATCH(Risk7_PlusY67!$H611,AVGGroup!$C$5:$C$21,0)),"")</f>
        <v>0.04</v>
      </c>
      <c r="AJ611" s="401">
        <f>IFERROR(INDEX(Raw_DATA!N:N,MATCH(Risk7_PlusY67!$D611,Raw_DATA!$A:$A,0)),"")</f>
        <v>138</v>
      </c>
      <c r="AK611" s="401">
        <f>IFERROR(INDEX(Raw_DATA!O:O,MATCH(Risk7_PlusY67!$D611,Raw_DATA!$A:$A,0)),"")</f>
        <v>52</v>
      </c>
      <c r="AL611" s="401">
        <f>IFERROR(INDEX(Raw_DATA!P:P,MATCH(Risk7_PlusY67!$D611,Raw_DATA!$A:$A,0)),"")</f>
        <v>88</v>
      </c>
      <c r="AM611" s="401">
        <f>IFERROR(INDEX(Raw_DATA!Q:Q,MATCH(Risk7_PlusY67!$D611,Raw_DATA!$A:$A,0)),"")</f>
        <v>77</v>
      </c>
      <c r="AN611" s="401">
        <f>IFERROR(INDEX(Raw_DATA!R:R,MATCH(Risk7_PlusY67!$D611,Raw_DATA!$A:$A,0)),"")</f>
        <v>50</v>
      </c>
      <c r="AO611" s="407"/>
      <c r="AP611" s="411" t="b">
        <f>AB611=AY611</f>
        <v>1</v>
      </c>
      <c r="AQ611" s="340">
        <f t="shared" si="202"/>
        <v>1</v>
      </c>
      <c r="AR611" s="123">
        <f t="shared" si="203"/>
        <v>0</v>
      </c>
      <c r="AS611" s="123">
        <f t="shared" si="204"/>
        <v>0</v>
      </c>
      <c r="AT611" s="123">
        <f>IF(OR(AND((K611&lt;0.8),(BE611&gt;180)),AND((K611&lt;0.8),(BE611&lt;10)),AND((K611&gt;=0.8),(BE611&lt;10)),AND((K611&gt;=0.8),(BE611&gt;90))),0,1)</f>
        <v>1</v>
      </c>
      <c r="AU611" s="123">
        <f t="shared" si="205"/>
        <v>1</v>
      </c>
      <c r="AV611" s="123">
        <f t="shared" si="206"/>
        <v>0</v>
      </c>
      <c r="AW611" s="123">
        <f t="shared" si="207"/>
        <v>1</v>
      </c>
      <c r="AX611" s="123">
        <f t="shared" si="208"/>
        <v>1</v>
      </c>
      <c r="AY611" s="416" t="str">
        <f t="shared" si="209"/>
        <v>B-</v>
      </c>
      <c r="AZ611" s="416" t="str">
        <f>R611&amp;AY611</f>
        <v>3B-</v>
      </c>
      <c r="BA611" s="417">
        <f>IFERROR(INDEX(Raw_DATA!L:L,MATCH(Risk7_PlusY67!$D611,Raw_DATA!$A:$A,0)),"")</f>
        <v>-0.56000000000000005</v>
      </c>
      <c r="BB611" s="417">
        <f>IFERROR(INDEX(AVGGroup!$H$5:$H$21,MATCH(Risk7_PlusY67!$BJ611,AVGGroup!$C$5:$C$21,0)),"")</f>
        <v>2.06</v>
      </c>
      <c r="BC611" s="417">
        <f>IFERROR(INDEX(Raw_DATA!M:M,MATCH(Risk7_PlusY67!$D611,Raw_DATA!$A:$A,0)),"")</f>
        <v>-6.38</v>
      </c>
      <c r="BD611" s="418">
        <f>IFERROR(INDEX(AVGGroup!$J$5:$J$21,MATCH(Risk7_PlusY67!$BJ611,AVGGroup!$C$5:$C$21,0)),"")</f>
        <v>-1.4</v>
      </c>
      <c r="BE611" s="407">
        <f>IFERROR(INDEX(Raw_DATA!N:N,MATCH(Risk7_PlusY67!$D611,Raw_DATA!$A:$A,0)),"")</f>
        <v>138</v>
      </c>
      <c r="BF611" s="407">
        <f>IFERROR(INDEX(Raw_DATA!O:O,MATCH(Risk7_PlusY67!$D611,Raw_DATA!$A:$A,0)),"")</f>
        <v>52</v>
      </c>
      <c r="BG611" s="407">
        <f>IFERROR(INDEX(Raw_DATA!P:P,MATCH(Risk7_PlusY67!$D611,Raw_DATA!$A:$A,0)),"")</f>
        <v>88</v>
      </c>
      <c r="BH611" s="407">
        <f>IFERROR(INDEX(Raw_DATA!Q:Q,MATCH(Risk7_PlusY67!$D611,Raw_DATA!$A:$A,0)),"")</f>
        <v>77</v>
      </c>
      <c r="BI611" s="407">
        <f>IFERROR(INDEX(Raw_DATA!R:R,MATCH(Risk7_PlusY67!$D611,Raw_DATA!$A:$A,0)),"")</f>
        <v>50</v>
      </c>
      <c r="BJ611" s="124" t="str">
        <f>INDEX('Org2567'!$BM:$BM,MATCH(Risk7_PlusY67!D611,'Org2567'!$D:$D,0))</f>
        <v>รพท.M1 B&lt;=200</v>
      </c>
    </row>
    <row r="612" spans="1:62" x14ac:dyDescent="0.7">
      <c r="A612" s="206">
        <f>IF(ISBLANK(D612),"",COUNTA($D$3:D612))</f>
        <v>610</v>
      </c>
      <c r="B612" s="207">
        <f>IFERROR(INDEX(ID!$E:$E,MATCH(Risk7_PlusY67!$D612,ID!$A:$A,0)),"")</f>
        <v>9</v>
      </c>
      <c r="C612" s="207" t="str">
        <f>IFERROR(INDEX(ID!$I:$I,MATCH(Risk7_PlusY67!$D612,ID!$A:$A,0)),"")</f>
        <v>นครราชสีมา</v>
      </c>
      <c r="D612" s="295" t="s">
        <v>613</v>
      </c>
      <c r="E612" s="207" t="str">
        <f>IFERROR(INDEX(ID!$C:$C,MATCH(Risk7_PlusY67!$D612,ID!$A:$A,0)),"")</f>
        <v>ประทาย,รพช.</v>
      </c>
      <c r="F612" s="207" t="str">
        <f>IFERROR(INDEX(ID!$G:$G,MATCH(Risk7_PlusY67!$D612,ID!$A:$A,0)),"")</f>
        <v>รพช.</v>
      </c>
      <c r="G612" s="206">
        <f>IFERROR(INDEX(ID!$J:$J,MATCH(Risk7_PlusY67!$D612,ID!$A:$A,0)),"")</f>
        <v>72</v>
      </c>
      <c r="H612" s="208" t="str">
        <f>IFERROR(INDEX(ID!$P:$P,MATCH(Risk7_PlusY67!$D612,ID!$A:$A,0)),"")</f>
        <v>รพช.F1 P50,000-100,000</v>
      </c>
      <c r="I612" s="209">
        <f>IFERROR(INDEX(Raw_DATA!E:E,MATCH(Risk7_PlusY67!$D612,Raw_DATA!$A:$A,0)),"")</f>
        <v>5.15</v>
      </c>
      <c r="J612" s="209">
        <f>IFERROR(INDEX(Raw_DATA!F:F,MATCH(Risk7_PlusY67!$D612,Raw_DATA!$A:$A,0)),"")</f>
        <v>4.7</v>
      </c>
      <c r="K612" s="209">
        <f>IFERROR(INDEX(Raw_DATA!G:G,MATCH(Risk7_PlusY67!$D612,Raw_DATA!$A:$A,0)),"")</f>
        <v>3.78</v>
      </c>
      <c r="L612" s="209">
        <f>IFERROR(INDEX(Raw_DATA!H:H,MATCH(Risk7_PlusY67!$D612,Raw_DATA!$A:$A,0)),"")</f>
        <v>73124726.75</v>
      </c>
      <c r="M612" s="210">
        <f>IFERROR(INDEX(Raw_DATA!I:I,MATCH(Risk7_PlusY67!$D612,Raw_DATA!$A:$A,0)),"")</f>
        <v>-7951643.9699999997</v>
      </c>
      <c r="N612" s="206">
        <f t="shared" si="189"/>
        <v>0</v>
      </c>
      <c r="O612" s="206">
        <f t="shared" si="190"/>
        <v>1</v>
      </c>
      <c r="P612" s="206">
        <f t="shared" si="192"/>
        <v>0</v>
      </c>
      <c r="Q612" s="211">
        <f t="shared" si="193"/>
        <v>110.3</v>
      </c>
      <c r="R612" s="206">
        <f t="shared" si="191"/>
        <v>1</v>
      </c>
      <c r="S612" s="212">
        <f>IFERROR(INDEX(Raw_DATA!J:J,MATCH(Risk7_PlusY67!$D612,Raw_DATA!$A:$A,0)),"")</f>
        <v>611871.04</v>
      </c>
      <c r="T612" s="213">
        <f>IFERROR(INDEX(Raw_DATA!K:K,MATCH(Risk7_PlusY67!$D612,Raw_DATA!$A:$A,0)),"")</f>
        <v>49021941.130000003</v>
      </c>
      <c r="U612" s="214">
        <f t="shared" si="194"/>
        <v>1</v>
      </c>
      <c r="V612" s="214">
        <f t="shared" si="195"/>
        <v>1</v>
      </c>
      <c r="W612" s="214">
        <f>IF(OR(AND((K612&lt;0.8),(AJ612&gt;180)),AND((K612&lt;0.8),(AJ612&lt;10)),AND((K612&gt;=0.8),(AJ612&lt;10)),AND((K612&gt;=0.8),(AJ612&gt;90))),0,1)</f>
        <v>1</v>
      </c>
      <c r="X612" s="214">
        <f t="shared" si="196"/>
        <v>1</v>
      </c>
      <c r="Y612" s="214">
        <f t="shared" si="197"/>
        <v>1</v>
      </c>
      <c r="Z612" s="214">
        <f t="shared" si="198"/>
        <v>1</v>
      </c>
      <c r="AA612" s="214">
        <f t="shared" si="199"/>
        <v>1</v>
      </c>
      <c r="AB612" s="215" t="str">
        <f t="shared" si="200"/>
        <v>A</v>
      </c>
      <c r="AC612" s="215" t="str">
        <f t="shared" si="201"/>
        <v>1A</v>
      </c>
      <c r="AD612" s="216"/>
      <c r="AE612" s="216"/>
      <c r="AF612" s="434">
        <f>IFERROR(INDEX(Raw_DATA!L:L,MATCH(Risk7_PlusY67!$D612,Raw_DATA!$A:$A,0)),"")</f>
        <v>0.36</v>
      </c>
      <c r="AG612" s="434">
        <f>IFERROR(INDEX(AVGGroup!$D$5:$D$21,MATCH(Risk7_PlusY67!$H612,AVGGroup!$C$5:$C$21,0)),"")</f>
        <v>-5.99</v>
      </c>
      <c r="AH612" s="434">
        <f>IFERROR(INDEX(Raw_DATA!M:M,MATCH(Risk7_PlusY67!$D612,Raw_DATA!$A:$A,0)),"")</f>
        <v>-4.13</v>
      </c>
      <c r="AI612" s="435">
        <f>IFERROR(INDEX(AVGGroup!$F$5:$F$21,MATCH(Risk7_PlusY67!$H612,AVGGroup!$C$5:$C$21,0)),"")</f>
        <v>-10.86</v>
      </c>
      <c r="AJ612" s="401">
        <f>IFERROR(INDEX(Raw_DATA!N:N,MATCH(Risk7_PlusY67!$D612,Raw_DATA!$A:$A,0)),"")</f>
        <v>79</v>
      </c>
      <c r="AK612" s="401">
        <f>IFERROR(INDEX(Raw_DATA!O:O,MATCH(Risk7_PlusY67!$D612,Raw_DATA!$A:$A,0)),"")</f>
        <v>53</v>
      </c>
      <c r="AL612" s="401">
        <f>IFERROR(INDEX(Raw_DATA!P:P,MATCH(Risk7_PlusY67!$D612,Raw_DATA!$A:$A,0)),"")</f>
        <v>44</v>
      </c>
      <c r="AM612" s="401">
        <f>IFERROR(INDEX(Raw_DATA!Q:Q,MATCH(Risk7_PlusY67!$D612,Raw_DATA!$A:$A,0)),"")</f>
        <v>115</v>
      </c>
      <c r="AN612" s="401">
        <f>IFERROR(INDEX(Raw_DATA!R:R,MATCH(Risk7_PlusY67!$D612,Raw_DATA!$A:$A,0)),"")</f>
        <v>46</v>
      </c>
      <c r="AO612" s="407"/>
      <c r="AP612" s="411" t="b">
        <f>AB612=AY612</f>
        <v>1</v>
      </c>
      <c r="AQ612" s="340">
        <f t="shared" si="202"/>
        <v>1</v>
      </c>
      <c r="AR612" s="123">
        <f t="shared" si="203"/>
        <v>1</v>
      </c>
      <c r="AS612" s="123">
        <f t="shared" si="204"/>
        <v>1</v>
      </c>
      <c r="AT612" s="123">
        <f>IF(OR(AND((K612&lt;0.8),(BE612&gt;180)),AND((K612&lt;0.8),(BE612&lt;10)),AND((K612&gt;=0.8),(BE612&lt;10)),AND((K612&gt;=0.8),(BE612&gt;90))),0,1)</f>
        <v>1</v>
      </c>
      <c r="AU612" s="123">
        <f t="shared" si="205"/>
        <v>1</v>
      </c>
      <c r="AV612" s="123">
        <f t="shared" si="206"/>
        <v>1</v>
      </c>
      <c r="AW612" s="123">
        <f t="shared" si="207"/>
        <v>1</v>
      </c>
      <c r="AX612" s="123">
        <f t="shared" si="208"/>
        <v>1</v>
      </c>
      <c r="AY612" s="416" t="str">
        <f t="shared" si="209"/>
        <v>A</v>
      </c>
      <c r="AZ612" s="416" t="str">
        <f>R612&amp;AY612</f>
        <v>1A</v>
      </c>
      <c r="BA612" s="417">
        <f>IFERROR(INDEX(Raw_DATA!L:L,MATCH(Risk7_PlusY67!$D612,Raw_DATA!$A:$A,0)),"")</f>
        <v>0.36</v>
      </c>
      <c r="BB612" s="417">
        <f>IFERROR(INDEX(AVGGroup!$H$5:$H$21,MATCH(Risk7_PlusY67!$BJ612,AVGGroup!$C$5:$C$21,0)),"")</f>
        <v>-5.99</v>
      </c>
      <c r="BC612" s="417">
        <f>IFERROR(INDEX(Raw_DATA!M:M,MATCH(Risk7_PlusY67!$D612,Raw_DATA!$A:$A,0)),"")</f>
        <v>-4.13</v>
      </c>
      <c r="BD612" s="418">
        <f>IFERROR(INDEX(AVGGroup!$J$5:$J$21,MATCH(Risk7_PlusY67!$BJ612,AVGGroup!$C$5:$C$21,0)),"")</f>
        <v>-10.86</v>
      </c>
      <c r="BE612" s="407">
        <f>IFERROR(INDEX(Raw_DATA!N:N,MATCH(Risk7_PlusY67!$D612,Raw_DATA!$A:$A,0)),"")</f>
        <v>79</v>
      </c>
      <c r="BF612" s="407">
        <f>IFERROR(INDEX(Raw_DATA!O:O,MATCH(Risk7_PlusY67!$D612,Raw_DATA!$A:$A,0)),"")</f>
        <v>53</v>
      </c>
      <c r="BG612" s="407">
        <f>IFERROR(INDEX(Raw_DATA!P:P,MATCH(Risk7_PlusY67!$D612,Raw_DATA!$A:$A,0)),"")</f>
        <v>44</v>
      </c>
      <c r="BH612" s="407">
        <f>IFERROR(INDEX(Raw_DATA!Q:Q,MATCH(Risk7_PlusY67!$D612,Raw_DATA!$A:$A,0)),"")</f>
        <v>115</v>
      </c>
      <c r="BI612" s="407">
        <f>IFERROR(INDEX(Raw_DATA!R:R,MATCH(Risk7_PlusY67!$D612,Raw_DATA!$A:$A,0)),"")</f>
        <v>46</v>
      </c>
      <c r="BJ612" s="124" t="str">
        <f>INDEX('Org2567'!$BM:$BM,MATCH(Risk7_PlusY67!D612,'Org2567'!$D:$D,0))</f>
        <v>รพช.F1 P50,000-100,000</v>
      </c>
    </row>
    <row r="613" spans="1:62" x14ac:dyDescent="0.7">
      <c r="A613" s="206">
        <f>IF(ISBLANK(D613),"",COUNTA($D$3:D613))</f>
        <v>611</v>
      </c>
      <c r="B613" s="207">
        <f>IFERROR(INDEX(ID!$E:$E,MATCH(Risk7_PlusY67!$D613,ID!$A:$A,0)),"")</f>
        <v>9</v>
      </c>
      <c r="C613" s="207" t="str">
        <f>IFERROR(INDEX(ID!$I:$I,MATCH(Risk7_PlusY67!$D613,ID!$A:$A,0)),"")</f>
        <v>นครราชสีมา</v>
      </c>
      <c r="D613" s="295" t="s">
        <v>614</v>
      </c>
      <c r="E613" s="207" t="str">
        <f>IFERROR(INDEX(ID!$C:$C,MATCH(Risk7_PlusY67!$D613,ID!$A:$A,0)),"")</f>
        <v>ปักธงชัย,รพช.</v>
      </c>
      <c r="F613" s="207" t="str">
        <f>IFERROR(INDEX(ID!$G:$G,MATCH(Risk7_PlusY67!$D613,ID!$A:$A,0)),"")</f>
        <v>รพช.</v>
      </c>
      <c r="G613" s="206">
        <f>IFERROR(INDEX(ID!$J:$J,MATCH(Risk7_PlusY67!$D613,ID!$A:$A,0)),"")</f>
        <v>115</v>
      </c>
      <c r="H613" s="208" t="str">
        <f>IFERROR(INDEX(ID!$P:$P,MATCH(Risk7_PlusY67!$D613,ID!$A:$A,0)),"")</f>
        <v>รพช.M2 B&gt;100</v>
      </c>
      <c r="I613" s="209">
        <f>IFERROR(INDEX(Raw_DATA!E:E,MATCH(Risk7_PlusY67!$D613,Raw_DATA!$A:$A,0)),"")</f>
        <v>2.2999999999999998</v>
      </c>
      <c r="J613" s="209">
        <f>IFERROR(INDEX(Raw_DATA!F:F,MATCH(Risk7_PlusY67!$D613,Raw_DATA!$A:$A,0)),"")</f>
        <v>2.09</v>
      </c>
      <c r="K613" s="209">
        <f>IFERROR(INDEX(Raw_DATA!G:G,MATCH(Risk7_PlusY67!$D613,Raw_DATA!$A:$A,0)),"")</f>
        <v>1.05</v>
      </c>
      <c r="L613" s="209">
        <f>IFERROR(INDEX(Raw_DATA!H:H,MATCH(Risk7_PlusY67!$D613,Raw_DATA!$A:$A,0)),"")</f>
        <v>83489683.640000001</v>
      </c>
      <c r="M613" s="210">
        <f>IFERROR(INDEX(Raw_DATA!I:I,MATCH(Risk7_PlusY67!$D613,Raw_DATA!$A:$A,0)),"")</f>
        <v>70021469.349999994</v>
      </c>
      <c r="N613" s="206">
        <f t="shared" si="189"/>
        <v>0</v>
      </c>
      <c r="O613" s="206">
        <f t="shared" si="190"/>
        <v>0</v>
      </c>
      <c r="P613" s="206">
        <f t="shared" si="192"/>
        <v>0</v>
      </c>
      <c r="Q613" s="211" t="str">
        <f t="shared" si="193"/>
        <v/>
      </c>
      <c r="R613" s="206">
        <f t="shared" si="191"/>
        <v>0</v>
      </c>
      <c r="S613" s="212">
        <f>IFERROR(INDEX(Raw_DATA!J:J,MATCH(Risk7_PlusY67!$D613,Raw_DATA!$A:$A,0)),"")</f>
        <v>-15238208.949999999</v>
      </c>
      <c r="T613" s="213">
        <f>IFERROR(INDEX(Raw_DATA!K:K,MATCH(Risk7_PlusY67!$D613,Raw_DATA!$A:$A,0)),"")</f>
        <v>3338356.93</v>
      </c>
      <c r="U613" s="214">
        <f t="shared" si="194"/>
        <v>0</v>
      </c>
      <c r="V613" s="214">
        <f t="shared" si="195"/>
        <v>1</v>
      </c>
      <c r="W613" s="214">
        <f>IF(OR(AND((K613&lt;0.8),(AJ613&gt;180)),AND((K613&lt;0.8),(AJ613&lt;10)),AND((K613&gt;=0.8),(AJ613&lt;10)),AND((K613&gt;=0.8),(AJ613&gt;90))),0,1)</f>
        <v>0</v>
      </c>
      <c r="X613" s="214">
        <f t="shared" si="196"/>
        <v>0</v>
      </c>
      <c r="Y613" s="214">
        <f t="shared" si="197"/>
        <v>0</v>
      </c>
      <c r="Z613" s="214">
        <f t="shared" si="198"/>
        <v>0</v>
      </c>
      <c r="AA613" s="214">
        <f t="shared" si="199"/>
        <v>0</v>
      </c>
      <c r="AB613" s="215" t="str">
        <f t="shared" si="200"/>
        <v>D</v>
      </c>
      <c r="AC613" s="215" t="str">
        <f t="shared" si="201"/>
        <v>0D</v>
      </c>
      <c r="AD613" s="216"/>
      <c r="AE613" s="216"/>
      <c r="AF613" s="434">
        <f>IFERROR(INDEX(Raw_DATA!L:L,MATCH(Risk7_PlusY67!$D613,Raw_DATA!$A:$A,0)),"")</f>
        <v>-6.52</v>
      </c>
      <c r="AG613" s="434">
        <f>IFERROR(INDEX(AVGGroup!$D$5:$D$21,MATCH(Risk7_PlusY67!$H613,AVGGroup!$C$5:$C$21,0)),"")</f>
        <v>-2.2400000000000002</v>
      </c>
      <c r="AH613" s="434">
        <f>IFERROR(INDEX(Raw_DATA!M:M,MATCH(Risk7_PlusY67!$D613,Raw_DATA!$A:$A,0)),"")</f>
        <v>13.71</v>
      </c>
      <c r="AI613" s="435">
        <f>IFERROR(INDEX(AVGGroup!$F$5:$F$21,MATCH(Risk7_PlusY67!$H613,AVGGroup!$C$5:$C$21,0)),"")</f>
        <v>-7.61</v>
      </c>
      <c r="AJ613" s="401">
        <f>IFERROR(INDEX(Raw_DATA!N:N,MATCH(Risk7_PlusY67!$D613,Raw_DATA!$A:$A,0)),"")</f>
        <v>187</v>
      </c>
      <c r="AK613" s="401">
        <f>IFERROR(INDEX(Raw_DATA!O:O,MATCH(Risk7_PlusY67!$D613,Raw_DATA!$A:$A,0)),"")</f>
        <v>120</v>
      </c>
      <c r="AL613" s="401">
        <f>IFERROR(INDEX(Raw_DATA!P:P,MATCH(Risk7_PlusY67!$D613,Raw_DATA!$A:$A,0)),"")</f>
        <v>116</v>
      </c>
      <c r="AM613" s="401">
        <f>IFERROR(INDEX(Raw_DATA!Q:Q,MATCH(Risk7_PlusY67!$D613,Raw_DATA!$A:$A,0)),"")</f>
        <v>142</v>
      </c>
      <c r="AN613" s="401">
        <f>IFERROR(INDEX(Raw_DATA!R:R,MATCH(Risk7_PlusY67!$D613,Raw_DATA!$A:$A,0)),"")</f>
        <v>63</v>
      </c>
      <c r="AO613" s="407"/>
      <c r="AP613" s="411" t="b">
        <f>AB613=AY613</f>
        <v>1</v>
      </c>
      <c r="AQ613" s="340">
        <f t="shared" si="202"/>
        <v>0</v>
      </c>
      <c r="AR613" s="123">
        <f t="shared" si="203"/>
        <v>0</v>
      </c>
      <c r="AS613" s="123">
        <f t="shared" si="204"/>
        <v>1</v>
      </c>
      <c r="AT613" s="123">
        <f>IF(OR(AND((K613&lt;0.8),(BE613&gt;180)),AND((K613&lt;0.8),(BE613&lt;10)),AND((K613&gt;=0.8),(BE613&lt;10)),AND((K613&gt;=0.8),(BE613&gt;90))),0,1)</f>
        <v>0</v>
      </c>
      <c r="AU613" s="123">
        <f t="shared" si="205"/>
        <v>0</v>
      </c>
      <c r="AV613" s="123">
        <f t="shared" si="206"/>
        <v>0</v>
      </c>
      <c r="AW613" s="123">
        <f t="shared" si="207"/>
        <v>0</v>
      </c>
      <c r="AX613" s="123">
        <f t="shared" si="208"/>
        <v>0</v>
      </c>
      <c r="AY613" s="416" t="str">
        <f t="shared" si="209"/>
        <v>D</v>
      </c>
      <c r="AZ613" s="416" t="str">
        <f>R613&amp;AY613</f>
        <v>0D</v>
      </c>
      <c r="BA613" s="417">
        <f>IFERROR(INDEX(Raw_DATA!L:L,MATCH(Risk7_PlusY67!$D613,Raw_DATA!$A:$A,0)),"")</f>
        <v>-6.52</v>
      </c>
      <c r="BB613" s="417">
        <f>IFERROR(INDEX(AVGGroup!$H$5:$H$21,MATCH(Risk7_PlusY67!$BJ613,AVGGroup!$C$5:$C$21,0)),"")</f>
        <v>-2.25</v>
      </c>
      <c r="BC613" s="417">
        <f>IFERROR(INDEX(Raw_DATA!M:M,MATCH(Risk7_PlusY67!$D613,Raw_DATA!$A:$A,0)),"")</f>
        <v>13.71</v>
      </c>
      <c r="BD613" s="418">
        <f>IFERROR(INDEX(AVGGroup!$J$5:$J$21,MATCH(Risk7_PlusY67!$BJ613,AVGGroup!$C$5:$C$21,0)),"")</f>
        <v>-7.61</v>
      </c>
      <c r="BE613" s="407">
        <f>IFERROR(INDEX(Raw_DATA!N:N,MATCH(Risk7_PlusY67!$D613,Raw_DATA!$A:$A,0)),"")</f>
        <v>187</v>
      </c>
      <c r="BF613" s="407">
        <f>IFERROR(INDEX(Raw_DATA!O:O,MATCH(Risk7_PlusY67!$D613,Raw_DATA!$A:$A,0)),"")</f>
        <v>120</v>
      </c>
      <c r="BG613" s="407">
        <f>IFERROR(INDEX(Raw_DATA!P:P,MATCH(Risk7_PlusY67!$D613,Raw_DATA!$A:$A,0)),"")</f>
        <v>116</v>
      </c>
      <c r="BH613" s="407">
        <f>IFERROR(INDEX(Raw_DATA!Q:Q,MATCH(Risk7_PlusY67!$D613,Raw_DATA!$A:$A,0)),"")</f>
        <v>142</v>
      </c>
      <c r="BI613" s="407">
        <f>IFERROR(INDEX(Raw_DATA!R:R,MATCH(Risk7_PlusY67!$D613,Raw_DATA!$A:$A,0)),"")</f>
        <v>63</v>
      </c>
      <c r="BJ613" s="124" t="str">
        <f>INDEX('Org2567'!$BM:$BM,MATCH(Risk7_PlusY67!D613,'Org2567'!$D:$D,0))</f>
        <v>รพช.M2 B&gt;100</v>
      </c>
    </row>
    <row r="614" spans="1:62" x14ac:dyDescent="0.7">
      <c r="A614" s="206">
        <f>IF(ISBLANK(D614),"",COUNTA($D$3:D614))</f>
        <v>612</v>
      </c>
      <c r="B614" s="207">
        <f>IFERROR(INDEX(ID!$E:$E,MATCH(Risk7_PlusY67!$D614,ID!$A:$A,0)),"")</f>
        <v>9</v>
      </c>
      <c r="C614" s="207" t="str">
        <f>IFERROR(INDEX(ID!$I:$I,MATCH(Risk7_PlusY67!$D614,ID!$A:$A,0)),"")</f>
        <v>นครราชสีมา</v>
      </c>
      <c r="D614" s="295" t="s">
        <v>615</v>
      </c>
      <c r="E614" s="207" t="str">
        <f>IFERROR(INDEX(ID!$C:$C,MATCH(Risk7_PlusY67!$D614,ID!$A:$A,0)),"")</f>
        <v>พิมาย,รพท.</v>
      </c>
      <c r="F614" s="207" t="str">
        <f>IFERROR(INDEX(ID!$G:$G,MATCH(Risk7_PlusY67!$D614,ID!$A:$A,0)),"")</f>
        <v>รพท.</v>
      </c>
      <c r="G614" s="206">
        <f>IFERROR(INDEX(ID!$J:$J,MATCH(Risk7_PlusY67!$D614,ID!$A:$A,0)),"")</f>
        <v>189</v>
      </c>
      <c r="H614" s="208" t="str">
        <f>IFERROR(INDEX(ID!$P:$P,MATCH(Risk7_PlusY67!$D614,ID!$A:$A,0)),"")</f>
        <v>รพท.M1 B&gt;200</v>
      </c>
      <c r="I614" s="209">
        <f>IFERROR(INDEX(Raw_DATA!E:E,MATCH(Risk7_PlusY67!$D614,Raw_DATA!$A:$A,0)),"")</f>
        <v>4.8</v>
      </c>
      <c r="J614" s="209">
        <f>IFERROR(INDEX(Raw_DATA!F:F,MATCH(Risk7_PlusY67!$D614,Raw_DATA!$A:$A,0)),"")</f>
        <v>4.47</v>
      </c>
      <c r="K614" s="209">
        <f>IFERROR(INDEX(Raw_DATA!G:G,MATCH(Risk7_PlusY67!$D614,Raw_DATA!$A:$A,0)),"")</f>
        <v>2.19</v>
      </c>
      <c r="L614" s="209">
        <f>IFERROR(INDEX(Raw_DATA!H:H,MATCH(Risk7_PlusY67!$D614,Raw_DATA!$A:$A,0)),"")</f>
        <v>221109769.56</v>
      </c>
      <c r="M614" s="210">
        <f>IFERROR(INDEX(Raw_DATA!I:I,MATCH(Risk7_PlusY67!$D614,Raw_DATA!$A:$A,0)),"")</f>
        <v>-7036301.29</v>
      </c>
      <c r="N614" s="206">
        <f t="shared" si="189"/>
        <v>0</v>
      </c>
      <c r="O614" s="206">
        <f t="shared" si="190"/>
        <v>1</v>
      </c>
      <c r="P614" s="206">
        <f t="shared" si="192"/>
        <v>0</v>
      </c>
      <c r="Q614" s="211">
        <f t="shared" si="193"/>
        <v>377</v>
      </c>
      <c r="R614" s="206">
        <f t="shared" si="191"/>
        <v>1</v>
      </c>
      <c r="S614" s="212">
        <f>IFERROR(INDEX(Raw_DATA!J:J,MATCH(Risk7_PlusY67!$D614,Raw_DATA!$A:$A,0)),"")</f>
        <v>26755443.649999999</v>
      </c>
      <c r="T614" s="213">
        <f>IFERROR(INDEX(Raw_DATA!K:K,MATCH(Risk7_PlusY67!$D614,Raw_DATA!$A:$A,0)),"")</f>
        <v>68982667.620000005</v>
      </c>
      <c r="U614" s="214">
        <f t="shared" si="194"/>
        <v>1</v>
      </c>
      <c r="V614" s="214">
        <f t="shared" si="195"/>
        <v>0</v>
      </c>
      <c r="W614" s="214">
        <f>IF(OR(AND((K614&lt;0.8),(AJ614&gt;180)),AND((K614&lt;0.8),(AJ614&lt;10)),AND((K614&gt;=0.8),(AJ614&lt;10)),AND((K614&gt;=0.8),(AJ614&gt;90))),0,1)</f>
        <v>1</v>
      </c>
      <c r="X614" s="214">
        <f t="shared" si="196"/>
        <v>0</v>
      </c>
      <c r="Y614" s="214">
        <f t="shared" si="197"/>
        <v>0</v>
      </c>
      <c r="Z614" s="214">
        <f t="shared" si="198"/>
        <v>0</v>
      </c>
      <c r="AA614" s="214">
        <f t="shared" si="199"/>
        <v>1</v>
      </c>
      <c r="AB614" s="215" t="str">
        <f t="shared" si="200"/>
        <v>C</v>
      </c>
      <c r="AC614" s="215" t="str">
        <f t="shared" si="201"/>
        <v>1C</v>
      </c>
      <c r="AD614" s="216"/>
      <c r="AE614" s="216"/>
      <c r="AF614" s="434">
        <f>IFERROR(INDEX(Raw_DATA!L:L,MATCH(Risk7_PlusY67!$D614,Raw_DATA!$A:$A,0)),"")</f>
        <v>5.69</v>
      </c>
      <c r="AG614" s="434">
        <f>IFERROR(INDEX(AVGGroup!$D$5:$D$21,MATCH(Risk7_PlusY67!$H614,AVGGroup!$C$5:$C$21,0)),"")</f>
        <v>3.38</v>
      </c>
      <c r="AH614" s="434">
        <f>IFERROR(INDEX(Raw_DATA!M:M,MATCH(Risk7_PlusY67!$D614,Raw_DATA!$A:$A,0)),"")</f>
        <v>-1.3</v>
      </c>
      <c r="AI614" s="435">
        <f>IFERROR(INDEX(AVGGroup!$F$5:$F$21,MATCH(Risk7_PlusY67!$H614,AVGGroup!$C$5:$C$21,0)),"")</f>
        <v>0.04</v>
      </c>
      <c r="AJ614" s="401">
        <f>IFERROR(INDEX(Raw_DATA!N:N,MATCH(Risk7_PlusY67!$D614,Raw_DATA!$A:$A,0)),"")</f>
        <v>46</v>
      </c>
      <c r="AK614" s="401">
        <f>IFERROR(INDEX(Raw_DATA!O:O,MATCH(Risk7_PlusY67!$D614,Raw_DATA!$A:$A,0)),"")</f>
        <v>142</v>
      </c>
      <c r="AL614" s="401">
        <f>IFERROR(INDEX(Raw_DATA!P:P,MATCH(Risk7_PlusY67!$D614,Raw_DATA!$A:$A,0)),"")</f>
        <v>117</v>
      </c>
      <c r="AM614" s="401">
        <f>IFERROR(INDEX(Raw_DATA!Q:Q,MATCH(Risk7_PlusY67!$D614,Raw_DATA!$A:$A,0)),"")</f>
        <v>179</v>
      </c>
      <c r="AN614" s="401">
        <f>IFERROR(INDEX(Raw_DATA!R:R,MATCH(Risk7_PlusY67!$D614,Raw_DATA!$A:$A,0)),"")</f>
        <v>55</v>
      </c>
      <c r="AO614" s="407"/>
      <c r="AP614" s="411" t="b">
        <f>AB614=AY614</f>
        <v>0</v>
      </c>
      <c r="AQ614" s="340">
        <f t="shared" si="202"/>
        <v>1</v>
      </c>
      <c r="AR614" s="123">
        <f t="shared" si="203"/>
        <v>1</v>
      </c>
      <c r="AS614" s="123">
        <f t="shared" si="204"/>
        <v>1</v>
      </c>
      <c r="AT614" s="123">
        <f>IF(OR(AND((K614&lt;0.8),(BE614&gt;180)),AND((K614&lt;0.8),(BE614&lt;10)),AND((K614&gt;=0.8),(BE614&lt;10)),AND((K614&gt;=0.8),(BE614&gt;90))),0,1)</f>
        <v>1</v>
      </c>
      <c r="AU614" s="123">
        <f t="shared" si="205"/>
        <v>0</v>
      </c>
      <c r="AV614" s="123">
        <f t="shared" si="206"/>
        <v>0</v>
      </c>
      <c r="AW614" s="123">
        <f t="shared" si="207"/>
        <v>0</v>
      </c>
      <c r="AX614" s="123">
        <f t="shared" si="208"/>
        <v>1</v>
      </c>
      <c r="AY614" s="416" t="str">
        <f t="shared" si="209"/>
        <v>B-</v>
      </c>
      <c r="AZ614" s="416" t="str">
        <f>R614&amp;AY614</f>
        <v>1B-</v>
      </c>
      <c r="BA614" s="417">
        <f>IFERROR(INDEX(Raw_DATA!L:L,MATCH(Risk7_PlusY67!$D614,Raw_DATA!$A:$A,0)),"")</f>
        <v>5.69</v>
      </c>
      <c r="BB614" s="417">
        <f>IFERROR(INDEX(AVGGroup!$H$5:$H$21,MATCH(Risk7_PlusY67!$BJ614,AVGGroup!$C$5:$C$21,0)),"")</f>
        <v>2.06</v>
      </c>
      <c r="BC614" s="417">
        <f>IFERROR(INDEX(Raw_DATA!M:M,MATCH(Risk7_PlusY67!$D614,Raw_DATA!$A:$A,0)),"")</f>
        <v>-1.3</v>
      </c>
      <c r="BD614" s="418">
        <f>IFERROR(INDEX(AVGGroup!$J$5:$J$21,MATCH(Risk7_PlusY67!$BJ614,AVGGroup!$C$5:$C$21,0)),"")</f>
        <v>-1.4</v>
      </c>
      <c r="BE614" s="407">
        <f>IFERROR(INDEX(Raw_DATA!N:N,MATCH(Risk7_PlusY67!$D614,Raw_DATA!$A:$A,0)),"")</f>
        <v>46</v>
      </c>
      <c r="BF614" s="407">
        <f>IFERROR(INDEX(Raw_DATA!O:O,MATCH(Risk7_PlusY67!$D614,Raw_DATA!$A:$A,0)),"")</f>
        <v>142</v>
      </c>
      <c r="BG614" s="407">
        <f>IFERROR(INDEX(Raw_DATA!P:P,MATCH(Risk7_PlusY67!$D614,Raw_DATA!$A:$A,0)),"")</f>
        <v>117</v>
      </c>
      <c r="BH614" s="407">
        <f>IFERROR(INDEX(Raw_DATA!Q:Q,MATCH(Risk7_PlusY67!$D614,Raw_DATA!$A:$A,0)),"")</f>
        <v>179</v>
      </c>
      <c r="BI614" s="407">
        <f>IFERROR(INDEX(Raw_DATA!R:R,MATCH(Risk7_PlusY67!$D614,Raw_DATA!$A:$A,0)),"")</f>
        <v>55</v>
      </c>
      <c r="BJ614" s="124" t="str">
        <f>INDEX('Org2567'!$BM:$BM,MATCH(Risk7_PlusY67!D614,'Org2567'!$D:$D,0))</f>
        <v>รพท.M1 B&lt;=200</v>
      </c>
    </row>
    <row r="615" spans="1:62" x14ac:dyDescent="0.7">
      <c r="A615" s="206">
        <f>IF(ISBLANK(D615),"",COUNTA($D$3:D615))</f>
        <v>613</v>
      </c>
      <c r="B615" s="207">
        <f>IFERROR(INDEX(ID!$E:$E,MATCH(Risk7_PlusY67!$D615,ID!$A:$A,0)),"")</f>
        <v>9</v>
      </c>
      <c r="C615" s="207" t="str">
        <f>IFERROR(INDEX(ID!$I:$I,MATCH(Risk7_PlusY67!$D615,ID!$A:$A,0)),"")</f>
        <v>นครราชสีมา</v>
      </c>
      <c r="D615" s="295" t="s">
        <v>616</v>
      </c>
      <c r="E615" s="207" t="str">
        <f>IFERROR(INDEX(ID!$C:$C,MATCH(Risk7_PlusY67!$D615,ID!$A:$A,0)),"")</f>
        <v>ห้วยแถลง,รพช.</v>
      </c>
      <c r="F615" s="207" t="str">
        <f>IFERROR(INDEX(ID!$G:$G,MATCH(Risk7_PlusY67!$D615,ID!$A:$A,0)),"")</f>
        <v>รพช.</v>
      </c>
      <c r="G615" s="206">
        <f>IFERROR(INDEX(ID!$J:$J,MATCH(Risk7_PlusY67!$D615,ID!$A:$A,0)),"")</f>
        <v>60</v>
      </c>
      <c r="H615" s="208" t="str">
        <f>IFERROR(INDEX(ID!$P:$P,MATCH(Risk7_PlusY67!$D615,ID!$A:$A,0)),"")</f>
        <v>รพช.F1 P50,000-100,000</v>
      </c>
      <c r="I615" s="209">
        <f>IFERROR(INDEX(Raw_DATA!E:E,MATCH(Risk7_PlusY67!$D615,Raw_DATA!$A:$A,0)),"")</f>
        <v>8.61</v>
      </c>
      <c r="J615" s="209">
        <f>IFERROR(INDEX(Raw_DATA!F:F,MATCH(Risk7_PlusY67!$D615,Raw_DATA!$A:$A,0)),"")</f>
        <v>8.14</v>
      </c>
      <c r="K615" s="209">
        <f>IFERROR(INDEX(Raw_DATA!G:G,MATCH(Risk7_PlusY67!$D615,Raw_DATA!$A:$A,0)),"")</f>
        <v>6.86</v>
      </c>
      <c r="L615" s="209">
        <f>IFERROR(INDEX(Raw_DATA!H:H,MATCH(Risk7_PlusY67!$D615,Raw_DATA!$A:$A,0)),"")</f>
        <v>82465269.290000007</v>
      </c>
      <c r="M615" s="210">
        <f>IFERROR(INDEX(Raw_DATA!I:I,MATCH(Risk7_PlusY67!$D615,Raw_DATA!$A:$A,0)),"")</f>
        <v>-21264208.539999999</v>
      </c>
      <c r="N615" s="206">
        <f t="shared" si="189"/>
        <v>0</v>
      </c>
      <c r="O615" s="206">
        <f t="shared" si="190"/>
        <v>1</v>
      </c>
      <c r="P615" s="206">
        <f t="shared" si="192"/>
        <v>0</v>
      </c>
      <c r="Q615" s="211">
        <f t="shared" si="193"/>
        <v>46.5</v>
      </c>
      <c r="R615" s="206">
        <f t="shared" si="191"/>
        <v>1</v>
      </c>
      <c r="S615" s="212">
        <f>IFERROR(INDEX(Raw_DATA!J:J,MATCH(Risk7_PlusY67!$D615,Raw_DATA!$A:$A,0)),"")</f>
        <v>-8383370.4900000002</v>
      </c>
      <c r="T615" s="213">
        <f>IFERROR(INDEX(Raw_DATA!K:K,MATCH(Risk7_PlusY67!$D615,Raw_DATA!$A:$A,0)),"")</f>
        <v>63495263.030000001</v>
      </c>
      <c r="U615" s="214">
        <f t="shared" si="194"/>
        <v>1</v>
      </c>
      <c r="V615" s="214">
        <f t="shared" si="195"/>
        <v>0</v>
      </c>
      <c r="W615" s="214">
        <f>IF(OR(AND((K615&lt;0.8),(AJ615&gt;180)),AND((K615&lt;0.8),(AJ615&lt;10)),AND((K615&gt;=0.8),(AJ615&lt;10)),AND((K615&gt;=0.8),(AJ615&gt;90))),0,1)</f>
        <v>1</v>
      </c>
      <c r="X615" s="214">
        <f t="shared" si="196"/>
        <v>0</v>
      </c>
      <c r="Y615" s="214">
        <f t="shared" si="197"/>
        <v>1</v>
      </c>
      <c r="Z615" s="214">
        <f t="shared" si="198"/>
        <v>0</v>
      </c>
      <c r="AA615" s="214">
        <f t="shared" si="199"/>
        <v>1</v>
      </c>
      <c r="AB615" s="215" t="str">
        <f t="shared" si="200"/>
        <v>B-</v>
      </c>
      <c r="AC615" s="215" t="str">
        <f t="shared" si="201"/>
        <v>1B-</v>
      </c>
      <c r="AD615" s="216"/>
      <c r="AE615" s="216"/>
      <c r="AF615" s="434">
        <f>IFERROR(INDEX(Raw_DATA!L:L,MATCH(Risk7_PlusY67!$D615,Raw_DATA!$A:$A,0)),"")</f>
        <v>-5.62</v>
      </c>
      <c r="AG615" s="434">
        <f>IFERROR(INDEX(AVGGroup!$D$5:$D$21,MATCH(Risk7_PlusY67!$H615,AVGGroup!$C$5:$C$21,0)),"")</f>
        <v>-5.99</v>
      </c>
      <c r="AH615" s="434">
        <f>IFERROR(INDEX(Raw_DATA!M:M,MATCH(Risk7_PlusY67!$D615,Raw_DATA!$A:$A,0)),"")</f>
        <v>-14.21</v>
      </c>
      <c r="AI615" s="435">
        <f>IFERROR(INDEX(AVGGroup!$F$5:$F$21,MATCH(Risk7_PlusY67!$H615,AVGGroup!$C$5:$C$21,0)),"")</f>
        <v>-10.86</v>
      </c>
      <c r="AJ615" s="401">
        <f>IFERROR(INDEX(Raw_DATA!N:N,MATCH(Risk7_PlusY67!$D615,Raw_DATA!$A:$A,0)),"")</f>
        <v>41</v>
      </c>
      <c r="AK615" s="401">
        <f>IFERROR(INDEX(Raw_DATA!O:O,MATCH(Risk7_PlusY67!$D615,Raw_DATA!$A:$A,0)),"")</f>
        <v>72</v>
      </c>
      <c r="AL615" s="401">
        <f>IFERROR(INDEX(Raw_DATA!P:P,MATCH(Risk7_PlusY67!$D615,Raw_DATA!$A:$A,0)),"")</f>
        <v>52</v>
      </c>
      <c r="AM615" s="401">
        <f>IFERROR(INDEX(Raw_DATA!Q:Q,MATCH(Risk7_PlusY67!$D615,Raw_DATA!$A:$A,0)),"")</f>
        <v>284</v>
      </c>
      <c r="AN615" s="401">
        <f>IFERROR(INDEX(Raw_DATA!R:R,MATCH(Risk7_PlusY67!$D615,Raw_DATA!$A:$A,0)),"")</f>
        <v>50</v>
      </c>
      <c r="AO615" s="407"/>
      <c r="AP615" s="411" t="b">
        <f>AB615=AY615</f>
        <v>1</v>
      </c>
      <c r="AQ615" s="340">
        <f t="shared" si="202"/>
        <v>1</v>
      </c>
      <c r="AR615" s="123">
        <f t="shared" si="203"/>
        <v>1</v>
      </c>
      <c r="AS615" s="123">
        <f t="shared" si="204"/>
        <v>0</v>
      </c>
      <c r="AT615" s="123">
        <f>IF(OR(AND((K615&lt;0.8),(BE615&gt;180)),AND((K615&lt;0.8),(BE615&lt;10)),AND((K615&gt;=0.8),(BE615&lt;10)),AND((K615&gt;=0.8),(BE615&gt;90))),0,1)</f>
        <v>1</v>
      </c>
      <c r="AU615" s="123">
        <f t="shared" si="205"/>
        <v>0</v>
      </c>
      <c r="AV615" s="123">
        <f t="shared" si="206"/>
        <v>1</v>
      </c>
      <c r="AW615" s="123">
        <f t="shared" si="207"/>
        <v>0</v>
      </c>
      <c r="AX615" s="123">
        <f t="shared" si="208"/>
        <v>1</v>
      </c>
      <c r="AY615" s="416" t="str">
        <f t="shared" si="209"/>
        <v>B-</v>
      </c>
      <c r="AZ615" s="416" t="str">
        <f>R615&amp;AY615</f>
        <v>1B-</v>
      </c>
      <c r="BA615" s="417">
        <f>IFERROR(INDEX(Raw_DATA!L:L,MATCH(Risk7_PlusY67!$D615,Raw_DATA!$A:$A,0)),"")</f>
        <v>-5.62</v>
      </c>
      <c r="BB615" s="417">
        <f>IFERROR(INDEX(AVGGroup!$H$5:$H$21,MATCH(Risk7_PlusY67!$BJ615,AVGGroup!$C$5:$C$21,0)),"")</f>
        <v>-5.99</v>
      </c>
      <c r="BC615" s="417">
        <f>IFERROR(INDEX(Raw_DATA!M:M,MATCH(Risk7_PlusY67!$D615,Raw_DATA!$A:$A,0)),"")</f>
        <v>-14.21</v>
      </c>
      <c r="BD615" s="418">
        <f>IFERROR(INDEX(AVGGroup!$J$5:$J$21,MATCH(Risk7_PlusY67!$BJ615,AVGGroup!$C$5:$C$21,0)),"")</f>
        <v>-10.86</v>
      </c>
      <c r="BE615" s="407">
        <f>IFERROR(INDEX(Raw_DATA!N:N,MATCH(Risk7_PlusY67!$D615,Raw_DATA!$A:$A,0)),"")</f>
        <v>41</v>
      </c>
      <c r="BF615" s="407">
        <f>IFERROR(INDEX(Raw_DATA!O:O,MATCH(Risk7_PlusY67!$D615,Raw_DATA!$A:$A,0)),"")</f>
        <v>72</v>
      </c>
      <c r="BG615" s="407">
        <f>IFERROR(INDEX(Raw_DATA!P:P,MATCH(Risk7_PlusY67!$D615,Raw_DATA!$A:$A,0)),"")</f>
        <v>52</v>
      </c>
      <c r="BH615" s="407">
        <f>IFERROR(INDEX(Raw_DATA!Q:Q,MATCH(Risk7_PlusY67!$D615,Raw_DATA!$A:$A,0)),"")</f>
        <v>284</v>
      </c>
      <c r="BI615" s="407">
        <f>IFERROR(INDEX(Raw_DATA!R:R,MATCH(Risk7_PlusY67!$D615,Raw_DATA!$A:$A,0)),"")</f>
        <v>50</v>
      </c>
      <c r="BJ615" s="124" t="str">
        <f>INDEX('Org2567'!$BM:$BM,MATCH(Risk7_PlusY67!D615,'Org2567'!$D:$D,0))</f>
        <v>รพช.F1 P50,000-100,000</v>
      </c>
    </row>
    <row r="616" spans="1:62" x14ac:dyDescent="0.7">
      <c r="A616" s="206">
        <f>IF(ISBLANK(D616),"",COUNTA($D$3:D616))</f>
        <v>614</v>
      </c>
      <c r="B616" s="207">
        <f>IFERROR(INDEX(ID!$E:$E,MATCH(Risk7_PlusY67!$D616,ID!$A:$A,0)),"")</f>
        <v>9</v>
      </c>
      <c r="C616" s="207" t="str">
        <f>IFERROR(INDEX(ID!$I:$I,MATCH(Risk7_PlusY67!$D616,ID!$A:$A,0)),"")</f>
        <v>นครราชสีมา</v>
      </c>
      <c r="D616" s="295" t="s">
        <v>617</v>
      </c>
      <c r="E616" s="207" t="str">
        <f>IFERROR(INDEX(ID!$C:$C,MATCH(Risk7_PlusY67!$D616,ID!$A:$A,0)),"")</f>
        <v>ชุมพวง,รพช.</v>
      </c>
      <c r="F616" s="207" t="str">
        <f>IFERROR(INDEX(ID!$G:$G,MATCH(Risk7_PlusY67!$D616,ID!$A:$A,0)),"")</f>
        <v>รพช.</v>
      </c>
      <c r="G616" s="206">
        <f>IFERROR(INDEX(ID!$J:$J,MATCH(Risk7_PlusY67!$D616,ID!$A:$A,0)),"")</f>
        <v>70</v>
      </c>
      <c r="H616" s="208" t="str">
        <f>IFERROR(INDEX(ID!$P:$P,MATCH(Risk7_PlusY67!$D616,ID!$A:$A,0)),"")</f>
        <v>รพช.F1 P50,000-100,000</v>
      </c>
      <c r="I616" s="209">
        <f>IFERROR(INDEX(Raw_DATA!E:E,MATCH(Risk7_PlusY67!$D616,Raw_DATA!$A:$A,0)),"")</f>
        <v>2.0099999999999998</v>
      </c>
      <c r="J616" s="209">
        <f>IFERROR(INDEX(Raw_DATA!F:F,MATCH(Risk7_PlusY67!$D616,Raw_DATA!$A:$A,0)),"")</f>
        <v>1.83</v>
      </c>
      <c r="K616" s="209">
        <f>IFERROR(INDEX(Raw_DATA!G:G,MATCH(Risk7_PlusY67!$D616,Raw_DATA!$A:$A,0)),"")</f>
        <v>1.06</v>
      </c>
      <c r="L616" s="209">
        <f>IFERROR(INDEX(Raw_DATA!H:H,MATCH(Risk7_PlusY67!$D616,Raw_DATA!$A:$A,0)),"")</f>
        <v>22291810.510000002</v>
      </c>
      <c r="M616" s="210">
        <f>IFERROR(INDEX(Raw_DATA!I:I,MATCH(Risk7_PlusY67!$D616,Raw_DATA!$A:$A,0)),"")</f>
        <v>-18655540.050000001</v>
      </c>
      <c r="N616" s="206">
        <f t="shared" si="189"/>
        <v>0</v>
      </c>
      <c r="O616" s="206">
        <f t="shared" si="190"/>
        <v>1</v>
      </c>
      <c r="P616" s="206">
        <f t="shared" si="192"/>
        <v>0</v>
      </c>
      <c r="Q616" s="211">
        <f t="shared" si="193"/>
        <v>14.3</v>
      </c>
      <c r="R616" s="206">
        <f t="shared" si="191"/>
        <v>1</v>
      </c>
      <c r="S616" s="212">
        <f>IFERROR(INDEX(Raw_DATA!J:J,MATCH(Risk7_PlusY67!$D616,Raw_DATA!$A:$A,0)),"")</f>
        <v>-12605284.43</v>
      </c>
      <c r="T616" s="213">
        <f>IFERROR(INDEX(Raw_DATA!K:K,MATCH(Risk7_PlusY67!$D616,Raw_DATA!$A:$A,0)),"")</f>
        <v>1314406.71</v>
      </c>
      <c r="U616" s="214">
        <f t="shared" si="194"/>
        <v>0</v>
      </c>
      <c r="V616" s="214">
        <f t="shared" si="195"/>
        <v>0</v>
      </c>
      <c r="W616" s="214">
        <f>IF(OR(AND((K616&lt;0.8),(AJ616&gt;180)),AND((K616&lt;0.8),(AJ616&lt;10)),AND((K616&gt;=0.8),(AJ616&lt;10)),AND((K616&gt;=0.8),(AJ616&gt;90))),0,1)</f>
        <v>0</v>
      </c>
      <c r="X616" s="214">
        <f t="shared" si="196"/>
        <v>1</v>
      </c>
      <c r="Y616" s="214">
        <f t="shared" si="197"/>
        <v>1</v>
      </c>
      <c r="Z616" s="214">
        <f t="shared" si="198"/>
        <v>0</v>
      </c>
      <c r="AA616" s="214">
        <f t="shared" si="199"/>
        <v>1</v>
      </c>
      <c r="AB616" s="215" t="str">
        <f t="shared" si="200"/>
        <v>C</v>
      </c>
      <c r="AC616" s="215" t="str">
        <f t="shared" si="201"/>
        <v>1C</v>
      </c>
      <c r="AD616" s="216"/>
      <c r="AE616" s="216"/>
      <c r="AF616" s="434">
        <f>IFERROR(INDEX(Raw_DATA!L:L,MATCH(Risk7_PlusY67!$D616,Raw_DATA!$A:$A,0)),"")</f>
        <v>-7.2</v>
      </c>
      <c r="AG616" s="434">
        <f>IFERROR(INDEX(AVGGroup!$D$5:$D$21,MATCH(Risk7_PlusY67!$H616,AVGGroup!$C$5:$C$21,0)),"")</f>
        <v>-5.99</v>
      </c>
      <c r="AH616" s="434">
        <f>IFERROR(INDEX(Raw_DATA!M:M,MATCH(Risk7_PlusY67!$D616,Raw_DATA!$A:$A,0)),"")</f>
        <v>-18</v>
      </c>
      <c r="AI616" s="435">
        <f>IFERROR(INDEX(AVGGroup!$F$5:$F$21,MATCH(Risk7_PlusY67!$H616,AVGGroup!$C$5:$C$21,0)),"")</f>
        <v>-10.86</v>
      </c>
      <c r="AJ616" s="401">
        <f>IFERROR(INDEX(Raw_DATA!N:N,MATCH(Risk7_PlusY67!$D616,Raw_DATA!$A:$A,0)),"")</f>
        <v>118</v>
      </c>
      <c r="AK616" s="401">
        <f>IFERROR(INDEX(Raw_DATA!O:O,MATCH(Risk7_PlusY67!$D616,Raw_DATA!$A:$A,0)),"")</f>
        <v>49</v>
      </c>
      <c r="AL616" s="401">
        <f>IFERROR(INDEX(Raw_DATA!P:P,MATCH(Risk7_PlusY67!$D616,Raw_DATA!$A:$A,0)),"")</f>
        <v>60</v>
      </c>
      <c r="AM616" s="401">
        <f>IFERROR(INDEX(Raw_DATA!Q:Q,MATCH(Risk7_PlusY67!$D616,Raw_DATA!$A:$A,0)),"")</f>
        <v>223</v>
      </c>
      <c r="AN616" s="401">
        <f>IFERROR(INDEX(Raw_DATA!R:R,MATCH(Risk7_PlusY67!$D616,Raw_DATA!$A:$A,0)),"")</f>
        <v>37</v>
      </c>
      <c r="AO616" s="407"/>
      <c r="AP616" s="411" t="b">
        <f>AB616=AY616</f>
        <v>1</v>
      </c>
      <c r="AQ616" s="340">
        <f t="shared" si="202"/>
        <v>1</v>
      </c>
      <c r="AR616" s="123">
        <f t="shared" si="203"/>
        <v>0</v>
      </c>
      <c r="AS616" s="123">
        <f t="shared" si="204"/>
        <v>0</v>
      </c>
      <c r="AT616" s="123">
        <f>IF(OR(AND((K616&lt;0.8),(BE616&gt;180)),AND((K616&lt;0.8),(BE616&lt;10)),AND((K616&gt;=0.8),(BE616&lt;10)),AND((K616&gt;=0.8),(BE616&gt;90))),0,1)</f>
        <v>0</v>
      </c>
      <c r="AU616" s="123">
        <f t="shared" si="205"/>
        <v>1</v>
      </c>
      <c r="AV616" s="123">
        <f t="shared" si="206"/>
        <v>1</v>
      </c>
      <c r="AW616" s="123">
        <f t="shared" si="207"/>
        <v>0</v>
      </c>
      <c r="AX616" s="123">
        <f t="shared" si="208"/>
        <v>1</v>
      </c>
      <c r="AY616" s="416" t="str">
        <f t="shared" si="209"/>
        <v>C</v>
      </c>
      <c r="AZ616" s="416" t="str">
        <f>R616&amp;AY616</f>
        <v>1C</v>
      </c>
      <c r="BA616" s="417">
        <f>IFERROR(INDEX(Raw_DATA!L:L,MATCH(Risk7_PlusY67!$D616,Raw_DATA!$A:$A,0)),"")</f>
        <v>-7.2</v>
      </c>
      <c r="BB616" s="417">
        <f>IFERROR(INDEX(AVGGroup!$H$5:$H$21,MATCH(Risk7_PlusY67!$BJ616,AVGGroup!$C$5:$C$21,0)),"")</f>
        <v>-5.99</v>
      </c>
      <c r="BC616" s="417">
        <f>IFERROR(INDEX(Raw_DATA!M:M,MATCH(Risk7_PlusY67!$D616,Raw_DATA!$A:$A,0)),"")</f>
        <v>-18</v>
      </c>
      <c r="BD616" s="418">
        <f>IFERROR(INDEX(AVGGroup!$J$5:$J$21,MATCH(Risk7_PlusY67!$BJ616,AVGGroup!$C$5:$C$21,0)),"")</f>
        <v>-10.86</v>
      </c>
      <c r="BE616" s="407">
        <f>IFERROR(INDEX(Raw_DATA!N:N,MATCH(Risk7_PlusY67!$D616,Raw_DATA!$A:$A,0)),"")</f>
        <v>118</v>
      </c>
      <c r="BF616" s="407">
        <f>IFERROR(INDEX(Raw_DATA!O:O,MATCH(Risk7_PlusY67!$D616,Raw_DATA!$A:$A,0)),"")</f>
        <v>49</v>
      </c>
      <c r="BG616" s="407">
        <f>IFERROR(INDEX(Raw_DATA!P:P,MATCH(Risk7_PlusY67!$D616,Raw_DATA!$A:$A,0)),"")</f>
        <v>60</v>
      </c>
      <c r="BH616" s="407">
        <f>IFERROR(INDEX(Raw_DATA!Q:Q,MATCH(Risk7_PlusY67!$D616,Raw_DATA!$A:$A,0)),"")</f>
        <v>223</v>
      </c>
      <c r="BI616" s="407">
        <f>IFERROR(INDEX(Raw_DATA!R:R,MATCH(Risk7_PlusY67!$D616,Raw_DATA!$A:$A,0)),"")</f>
        <v>37</v>
      </c>
      <c r="BJ616" s="124" t="str">
        <f>INDEX('Org2567'!$BM:$BM,MATCH(Risk7_PlusY67!D616,'Org2567'!$D:$D,0))</f>
        <v>รพช.F1 P50,000-100,000</v>
      </c>
    </row>
    <row r="617" spans="1:62" x14ac:dyDescent="0.7">
      <c r="A617" s="206">
        <f>IF(ISBLANK(D617),"",COUNTA($D$3:D617))</f>
        <v>615</v>
      </c>
      <c r="B617" s="207">
        <f>IFERROR(INDEX(ID!$E:$E,MATCH(Risk7_PlusY67!$D617,ID!$A:$A,0)),"")</f>
        <v>9</v>
      </c>
      <c r="C617" s="207" t="str">
        <f>IFERROR(INDEX(ID!$I:$I,MATCH(Risk7_PlusY67!$D617,ID!$A:$A,0)),"")</f>
        <v>นครราชสีมา</v>
      </c>
      <c r="D617" s="295" t="s">
        <v>618</v>
      </c>
      <c r="E617" s="207" t="str">
        <f>IFERROR(INDEX(ID!$C:$C,MATCH(Risk7_PlusY67!$D617,ID!$A:$A,0)),"")</f>
        <v>สูงเนิน,รพช.</v>
      </c>
      <c r="F617" s="207" t="str">
        <f>IFERROR(INDEX(ID!$G:$G,MATCH(Risk7_PlusY67!$D617,ID!$A:$A,0)),"")</f>
        <v>รพช.</v>
      </c>
      <c r="G617" s="206">
        <f>IFERROR(INDEX(ID!$J:$J,MATCH(Risk7_PlusY67!$D617,ID!$A:$A,0)),"")</f>
        <v>117</v>
      </c>
      <c r="H617" s="208" t="str">
        <f>IFERROR(INDEX(ID!$P:$P,MATCH(Risk7_PlusY67!$D617,ID!$A:$A,0)),"")</f>
        <v>รพช.F1 P50,000-100,000</v>
      </c>
      <c r="I617" s="209">
        <f>IFERROR(INDEX(Raw_DATA!E:E,MATCH(Risk7_PlusY67!$D617,Raw_DATA!$A:$A,0)),"")</f>
        <v>4.26</v>
      </c>
      <c r="J617" s="209">
        <f>IFERROR(INDEX(Raw_DATA!F:F,MATCH(Risk7_PlusY67!$D617,Raw_DATA!$A:$A,0)),"")</f>
        <v>4.04</v>
      </c>
      <c r="K617" s="209">
        <f>IFERROR(INDEX(Raw_DATA!G:G,MATCH(Risk7_PlusY67!$D617,Raw_DATA!$A:$A,0)),"")</f>
        <v>2.93</v>
      </c>
      <c r="L617" s="209">
        <f>IFERROR(INDEX(Raw_DATA!H:H,MATCH(Risk7_PlusY67!$D617,Raw_DATA!$A:$A,0)),"")</f>
        <v>96402783.329999998</v>
      </c>
      <c r="M617" s="210">
        <f>IFERROR(INDEX(Raw_DATA!I:I,MATCH(Risk7_PlusY67!$D617,Raw_DATA!$A:$A,0)),"")</f>
        <v>-22689697.050000001</v>
      </c>
      <c r="N617" s="206">
        <f t="shared" si="189"/>
        <v>0</v>
      </c>
      <c r="O617" s="206">
        <f t="shared" si="190"/>
        <v>1</v>
      </c>
      <c r="P617" s="206">
        <f t="shared" si="192"/>
        <v>0</v>
      </c>
      <c r="Q617" s="211">
        <f t="shared" si="193"/>
        <v>50.9</v>
      </c>
      <c r="R617" s="206">
        <f t="shared" si="191"/>
        <v>1</v>
      </c>
      <c r="S617" s="212">
        <f>IFERROR(INDEX(Raw_DATA!J:J,MATCH(Risk7_PlusY67!$D617,Raw_DATA!$A:$A,0)),"")</f>
        <v>-16475621.859999999</v>
      </c>
      <c r="T617" s="213">
        <f>IFERROR(INDEX(Raw_DATA!K:K,MATCH(Risk7_PlusY67!$D617,Raw_DATA!$A:$A,0)),"")</f>
        <v>57016532.979999997</v>
      </c>
      <c r="U617" s="214">
        <f t="shared" si="194"/>
        <v>0</v>
      </c>
      <c r="V617" s="214">
        <f t="shared" si="195"/>
        <v>1</v>
      </c>
      <c r="W617" s="214">
        <f>IF(OR(AND((K617&lt;0.8),(AJ617&gt;180)),AND((K617&lt;0.8),(AJ617&lt;10)),AND((K617&gt;=0.8),(AJ617&lt;10)),AND((K617&gt;=0.8),(AJ617&gt;90))),0,1)</f>
        <v>0</v>
      </c>
      <c r="X617" s="214">
        <f t="shared" si="196"/>
        <v>0</v>
      </c>
      <c r="Y617" s="214">
        <f t="shared" si="197"/>
        <v>0</v>
      </c>
      <c r="Z617" s="214">
        <f t="shared" si="198"/>
        <v>0</v>
      </c>
      <c r="AA617" s="214">
        <f t="shared" si="199"/>
        <v>1</v>
      </c>
      <c r="AB617" s="215" t="str">
        <f t="shared" si="200"/>
        <v>C-</v>
      </c>
      <c r="AC617" s="215" t="str">
        <f t="shared" si="201"/>
        <v>1C-</v>
      </c>
      <c r="AD617" s="216"/>
      <c r="AE617" s="216"/>
      <c r="AF617" s="434">
        <f>IFERROR(INDEX(Raw_DATA!L:L,MATCH(Risk7_PlusY67!$D617,Raw_DATA!$A:$A,0)),"")</f>
        <v>-8.9</v>
      </c>
      <c r="AG617" s="434">
        <f>IFERROR(INDEX(AVGGroup!$D$5:$D$21,MATCH(Risk7_PlusY67!$H617,AVGGroup!$C$5:$C$21,0)),"")</f>
        <v>-5.99</v>
      </c>
      <c r="AH617" s="434">
        <f>IFERROR(INDEX(Raw_DATA!M:M,MATCH(Risk7_PlusY67!$D617,Raw_DATA!$A:$A,0)),"")</f>
        <v>-10.27</v>
      </c>
      <c r="AI617" s="435">
        <f>IFERROR(INDEX(AVGGroup!$F$5:$F$21,MATCH(Risk7_PlusY67!$H617,AVGGroup!$C$5:$C$21,0)),"")</f>
        <v>-10.86</v>
      </c>
      <c r="AJ617" s="401">
        <f>IFERROR(INDEX(Raw_DATA!N:N,MATCH(Risk7_PlusY67!$D617,Raw_DATA!$A:$A,0)),"")</f>
        <v>113</v>
      </c>
      <c r="AK617" s="401">
        <f>IFERROR(INDEX(Raw_DATA!O:O,MATCH(Risk7_PlusY67!$D617,Raw_DATA!$A:$A,0)),"")</f>
        <v>75</v>
      </c>
      <c r="AL617" s="401">
        <f>IFERROR(INDEX(Raw_DATA!P:P,MATCH(Risk7_PlusY67!$D617,Raw_DATA!$A:$A,0)),"")</f>
        <v>76</v>
      </c>
      <c r="AM617" s="401">
        <f>IFERROR(INDEX(Raw_DATA!Q:Q,MATCH(Risk7_PlusY67!$D617,Raw_DATA!$A:$A,0)),"")</f>
        <v>272</v>
      </c>
      <c r="AN617" s="401">
        <f>IFERROR(INDEX(Raw_DATA!R:R,MATCH(Risk7_PlusY67!$D617,Raw_DATA!$A:$A,0)),"")</f>
        <v>42</v>
      </c>
      <c r="AO617" s="407"/>
      <c r="AP617" s="411" t="b">
        <f>AB617=AY617</f>
        <v>1</v>
      </c>
      <c r="AQ617" s="340">
        <f t="shared" si="202"/>
        <v>1</v>
      </c>
      <c r="AR617" s="123">
        <f t="shared" si="203"/>
        <v>0</v>
      </c>
      <c r="AS617" s="123">
        <f t="shared" si="204"/>
        <v>1</v>
      </c>
      <c r="AT617" s="123">
        <f>IF(OR(AND((K617&lt;0.8),(BE617&gt;180)),AND((K617&lt;0.8),(BE617&lt;10)),AND((K617&gt;=0.8),(BE617&lt;10)),AND((K617&gt;=0.8),(BE617&gt;90))),0,1)</f>
        <v>0</v>
      </c>
      <c r="AU617" s="123">
        <f t="shared" si="205"/>
        <v>0</v>
      </c>
      <c r="AV617" s="123">
        <f t="shared" si="206"/>
        <v>0</v>
      </c>
      <c r="AW617" s="123">
        <f t="shared" si="207"/>
        <v>0</v>
      </c>
      <c r="AX617" s="123">
        <f t="shared" si="208"/>
        <v>1</v>
      </c>
      <c r="AY617" s="416" t="str">
        <f t="shared" si="209"/>
        <v>C-</v>
      </c>
      <c r="AZ617" s="416" t="str">
        <f>R617&amp;AY617</f>
        <v>1C-</v>
      </c>
      <c r="BA617" s="417">
        <f>IFERROR(INDEX(Raw_DATA!L:L,MATCH(Risk7_PlusY67!$D617,Raw_DATA!$A:$A,0)),"")</f>
        <v>-8.9</v>
      </c>
      <c r="BB617" s="417">
        <f>IFERROR(INDEX(AVGGroup!$H$5:$H$21,MATCH(Risk7_PlusY67!$BJ617,AVGGroup!$C$5:$C$21,0)),"")</f>
        <v>-5.99</v>
      </c>
      <c r="BC617" s="417">
        <f>IFERROR(INDEX(Raw_DATA!M:M,MATCH(Risk7_PlusY67!$D617,Raw_DATA!$A:$A,0)),"")</f>
        <v>-10.27</v>
      </c>
      <c r="BD617" s="418">
        <f>IFERROR(INDEX(AVGGroup!$J$5:$J$21,MATCH(Risk7_PlusY67!$BJ617,AVGGroup!$C$5:$C$21,0)),"")</f>
        <v>-10.86</v>
      </c>
      <c r="BE617" s="407">
        <f>IFERROR(INDEX(Raw_DATA!N:N,MATCH(Risk7_PlusY67!$D617,Raw_DATA!$A:$A,0)),"")</f>
        <v>113</v>
      </c>
      <c r="BF617" s="407">
        <f>IFERROR(INDEX(Raw_DATA!O:O,MATCH(Risk7_PlusY67!$D617,Raw_DATA!$A:$A,0)),"")</f>
        <v>75</v>
      </c>
      <c r="BG617" s="407">
        <f>IFERROR(INDEX(Raw_DATA!P:P,MATCH(Risk7_PlusY67!$D617,Raw_DATA!$A:$A,0)),"")</f>
        <v>76</v>
      </c>
      <c r="BH617" s="407">
        <f>IFERROR(INDEX(Raw_DATA!Q:Q,MATCH(Risk7_PlusY67!$D617,Raw_DATA!$A:$A,0)),"")</f>
        <v>272</v>
      </c>
      <c r="BI617" s="407">
        <f>IFERROR(INDEX(Raw_DATA!R:R,MATCH(Risk7_PlusY67!$D617,Raw_DATA!$A:$A,0)),"")</f>
        <v>42</v>
      </c>
      <c r="BJ617" s="124" t="str">
        <f>INDEX('Org2567'!$BM:$BM,MATCH(Risk7_PlusY67!D617,'Org2567'!$D:$D,0))</f>
        <v>รพช.F1 P50,000-100,000</v>
      </c>
    </row>
    <row r="618" spans="1:62" x14ac:dyDescent="0.7">
      <c r="A618" s="206">
        <f>IF(ISBLANK(D618),"",COUNTA($D$3:D618))</f>
        <v>616</v>
      </c>
      <c r="B618" s="207">
        <f>IFERROR(INDEX(ID!$E:$E,MATCH(Risk7_PlusY67!$D618,ID!$A:$A,0)),"")</f>
        <v>9</v>
      </c>
      <c r="C618" s="207" t="str">
        <f>IFERROR(INDEX(ID!$I:$I,MATCH(Risk7_PlusY67!$D618,ID!$A:$A,0)),"")</f>
        <v>นครราชสีมา</v>
      </c>
      <c r="D618" s="295" t="s">
        <v>619</v>
      </c>
      <c r="E618" s="207" t="str">
        <f>IFERROR(INDEX(ID!$C:$C,MATCH(Risk7_PlusY67!$D618,ID!$A:$A,0)),"")</f>
        <v>ขามทะเลสอ,รพช.</v>
      </c>
      <c r="F618" s="207" t="str">
        <f>IFERROR(INDEX(ID!$G:$G,MATCH(Risk7_PlusY67!$D618,ID!$A:$A,0)),"")</f>
        <v>รพช.</v>
      </c>
      <c r="G618" s="206">
        <f>IFERROR(INDEX(ID!$J:$J,MATCH(Risk7_PlusY67!$D618,ID!$A:$A,0)),"")</f>
        <v>36</v>
      </c>
      <c r="H618" s="208" t="str">
        <f>IFERROR(INDEX(ID!$P:$P,MATCH(Risk7_PlusY67!$D618,ID!$A:$A,0)),"")</f>
        <v>รพช.F2 P&lt;=30,000</v>
      </c>
      <c r="I618" s="209">
        <f>IFERROR(INDEX(Raw_DATA!E:E,MATCH(Risk7_PlusY67!$D618,Raw_DATA!$A:$A,0)),"")</f>
        <v>10.98</v>
      </c>
      <c r="J618" s="209">
        <f>IFERROR(INDEX(Raw_DATA!F:F,MATCH(Risk7_PlusY67!$D618,Raw_DATA!$A:$A,0)),"")</f>
        <v>10.44</v>
      </c>
      <c r="K618" s="209">
        <f>IFERROR(INDEX(Raw_DATA!G:G,MATCH(Risk7_PlusY67!$D618,Raw_DATA!$A:$A,0)),"")</f>
        <v>8.57</v>
      </c>
      <c r="L618" s="209">
        <f>IFERROR(INDEX(Raw_DATA!H:H,MATCH(Risk7_PlusY67!$D618,Raw_DATA!$A:$A,0)),"")</f>
        <v>46969223.350000001</v>
      </c>
      <c r="M618" s="210">
        <f>IFERROR(INDEX(Raw_DATA!I:I,MATCH(Risk7_PlusY67!$D618,Raw_DATA!$A:$A,0)),"")</f>
        <v>5103347.76</v>
      </c>
      <c r="N618" s="206">
        <f t="shared" si="189"/>
        <v>0</v>
      </c>
      <c r="O618" s="206">
        <f t="shared" si="190"/>
        <v>0</v>
      </c>
      <c r="P618" s="206">
        <f t="shared" si="192"/>
        <v>0</v>
      </c>
      <c r="Q618" s="211" t="str">
        <f t="shared" si="193"/>
        <v/>
      </c>
      <c r="R618" s="206">
        <f t="shared" si="191"/>
        <v>0</v>
      </c>
      <c r="S618" s="212">
        <f>IFERROR(INDEX(Raw_DATA!J:J,MATCH(Risk7_PlusY67!$D618,Raw_DATA!$A:$A,0)),"")</f>
        <v>7749390.5</v>
      </c>
      <c r="T618" s="213">
        <f>IFERROR(INDEX(Raw_DATA!K:K,MATCH(Risk7_PlusY67!$D618,Raw_DATA!$A:$A,0)),"")</f>
        <v>35634802.109999999</v>
      </c>
      <c r="U618" s="214">
        <f t="shared" si="194"/>
        <v>1</v>
      </c>
      <c r="V618" s="214">
        <f t="shared" si="195"/>
        <v>1</v>
      </c>
      <c r="W618" s="214">
        <f>IF(OR(AND((K618&lt;0.8),(AJ618&gt;180)),AND((K618&lt;0.8),(AJ618&lt;10)),AND((K618&gt;=0.8),(AJ618&lt;10)),AND((K618&gt;=0.8),(AJ618&gt;90))),0,1)</f>
        <v>1</v>
      </c>
      <c r="X618" s="214">
        <f t="shared" si="196"/>
        <v>1</v>
      </c>
      <c r="Y618" s="214">
        <f t="shared" si="197"/>
        <v>0</v>
      </c>
      <c r="Z618" s="214">
        <f t="shared" si="198"/>
        <v>0</v>
      </c>
      <c r="AA618" s="214">
        <f t="shared" si="199"/>
        <v>1</v>
      </c>
      <c r="AB618" s="215" t="str">
        <f t="shared" si="200"/>
        <v>B</v>
      </c>
      <c r="AC618" s="215" t="str">
        <f t="shared" si="201"/>
        <v>0B</v>
      </c>
      <c r="AD618" s="216"/>
      <c r="AE618" s="216"/>
      <c r="AF618" s="434">
        <f>IFERROR(INDEX(Raw_DATA!L:L,MATCH(Risk7_PlusY67!$D618,Raw_DATA!$A:$A,0)),"")</f>
        <v>7.09</v>
      </c>
      <c r="AG618" s="434">
        <f>IFERROR(INDEX(AVGGroup!$D$5:$D$21,MATCH(Risk7_PlusY67!$H618,AVGGroup!$C$5:$C$21,0)),"")</f>
        <v>-3.55</v>
      </c>
      <c r="AH618" s="434">
        <f>IFERROR(INDEX(Raw_DATA!M:M,MATCH(Risk7_PlusY67!$D618,Raw_DATA!$A:$A,0)),"")</f>
        <v>5.01</v>
      </c>
      <c r="AI618" s="435">
        <f>IFERROR(INDEX(AVGGroup!$F$5:$F$21,MATCH(Risk7_PlusY67!$H618,AVGGroup!$C$5:$C$21,0)),"")</f>
        <v>-10.199999999999999</v>
      </c>
      <c r="AJ618" s="401">
        <f>IFERROR(INDEX(Raw_DATA!N:N,MATCH(Risk7_PlusY67!$D618,Raw_DATA!$A:$A,0)),"")</f>
        <v>59</v>
      </c>
      <c r="AK618" s="401">
        <f>IFERROR(INDEX(Raw_DATA!O:O,MATCH(Risk7_PlusY67!$D618,Raw_DATA!$A:$A,0)),"")</f>
        <v>47</v>
      </c>
      <c r="AL618" s="401">
        <f>IFERROR(INDEX(Raw_DATA!P:P,MATCH(Risk7_PlusY67!$D618,Raw_DATA!$A:$A,0)),"")</f>
        <v>73</v>
      </c>
      <c r="AM618" s="401">
        <f>IFERROR(INDEX(Raw_DATA!Q:Q,MATCH(Risk7_PlusY67!$D618,Raw_DATA!$A:$A,0)),"")</f>
        <v>279</v>
      </c>
      <c r="AN618" s="401">
        <f>IFERROR(INDEX(Raw_DATA!R:R,MATCH(Risk7_PlusY67!$D618,Raw_DATA!$A:$A,0)),"")</f>
        <v>60</v>
      </c>
      <c r="AO618" s="407"/>
      <c r="AP618" s="411" t="b">
        <f>AB618=AY618</f>
        <v>1</v>
      </c>
      <c r="AQ618" s="340">
        <f t="shared" si="202"/>
        <v>0</v>
      </c>
      <c r="AR618" s="123">
        <f t="shared" si="203"/>
        <v>1</v>
      </c>
      <c r="AS618" s="123">
        <f t="shared" si="204"/>
        <v>1</v>
      </c>
      <c r="AT618" s="123">
        <f>IF(OR(AND((K618&lt;0.8),(BE618&gt;180)),AND((K618&lt;0.8),(BE618&lt;10)),AND((K618&gt;=0.8),(BE618&lt;10)),AND((K618&gt;=0.8),(BE618&gt;90))),0,1)</f>
        <v>1</v>
      </c>
      <c r="AU618" s="123">
        <f t="shared" si="205"/>
        <v>1</v>
      </c>
      <c r="AV618" s="123">
        <f t="shared" si="206"/>
        <v>0</v>
      </c>
      <c r="AW618" s="123">
        <f t="shared" si="207"/>
        <v>0</v>
      </c>
      <c r="AX618" s="123">
        <f t="shared" si="208"/>
        <v>1</v>
      </c>
      <c r="AY618" s="416" t="str">
        <f t="shared" si="209"/>
        <v>B</v>
      </c>
      <c r="AZ618" s="416" t="str">
        <f>R618&amp;AY618</f>
        <v>0B</v>
      </c>
      <c r="BA618" s="417">
        <f>IFERROR(INDEX(Raw_DATA!L:L,MATCH(Risk7_PlusY67!$D618,Raw_DATA!$A:$A,0)),"")</f>
        <v>7.09</v>
      </c>
      <c r="BB618" s="417">
        <f>IFERROR(INDEX(AVGGroup!$H$5:$H$21,MATCH(Risk7_PlusY67!$BJ618,AVGGroup!$C$5:$C$21,0)),"")</f>
        <v>-3.54</v>
      </c>
      <c r="BC618" s="417">
        <f>IFERROR(INDEX(Raw_DATA!M:M,MATCH(Risk7_PlusY67!$D618,Raw_DATA!$A:$A,0)),"")</f>
        <v>5.01</v>
      </c>
      <c r="BD618" s="418">
        <f>IFERROR(INDEX(AVGGroup!$J$5:$J$21,MATCH(Risk7_PlusY67!$BJ618,AVGGroup!$C$5:$C$21,0)),"")</f>
        <v>-10.199999999999999</v>
      </c>
      <c r="BE618" s="407">
        <f>IFERROR(INDEX(Raw_DATA!N:N,MATCH(Risk7_PlusY67!$D618,Raw_DATA!$A:$A,0)),"")</f>
        <v>59</v>
      </c>
      <c r="BF618" s="407">
        <f>IFERROR(INDEX(Raw_DATA!O:O,MATCH(Risk7_PlusY67!$D618,Raw_DATA!$A:$A,0)),"")</f>
        <v>47</v>
      </c>
      <c r="BG618" s="407">
        <f>IFERROR(INDEX(Raw_DATA!P:P,MATCH(Risk7_PlusY67!$D618,Raw_DATA!$A:$A,0)),"")</f>
        <v>73</v>
      </c>
      <c r="BH618" s="407">
        <f>IFERROR(INDEX(Raw_DATA!Q:Q,MATCH(Risk7_PlusY67!$D618,Raw_DATA!$A:$A,0)),"")</f>
        <v>279</v>
      </c>
      <c r="BI618" s="407">
        <f>IFERROR(INDEX(Raw_DATA!R:R,MATCH(Risk7_PlusY67!$D618,Raw_DATA!$A:$A,0)),"")</f>
        <v>60</v>
      </c>
      <c r="BJ618" s="124" t="str">
        <f>INDEX('Org2567'!$BM:$BM,MATCH(Risk7_PlusY67!D618,'Org2567'!$D:$D,0))</f>
        <v>รพช.F2 P&lt;=30,000</v>
      </c>
    </row>
    <row r="619" spans="1:62" x14ac:dyDescent="0.7">
      <c r="A619" s="206">
        <f>IF(ISBLANK(D619),"",COUNTA($D$3:D619))</f>
        <v>617</v>
      </c>
      <c r="B619" s="207">
        <f>IFERROR(INDEX(ID!$E:$E,MATCH(Risk7_PlusY67!$D619,ID!$A:$A,0)),"")</f>
        <v>9</v>
      </c>
      <c r="C619" s="207" t="str">
        <f>IFERROR(INDEX(ID!$I:$I,MATCH(Risk7_PlusY67!$D619,ID!$A:$A,0)),"")</f>
        <v>นครราชสีมา</v>
      </c>
      <c r="D619" s="295" t="s">
        <v>620</v>
      </c>
      <c r="E619" s="207" t="str">
        <f>IFERROR(INDEX(ID!$C:$C,MATCH(Risk7_PlusY67!$D619,ID!$A:$A,0)),"")</f>
        <v>สีคิ้ว,รพช.</v>
      </c>
      <c r="F619" s="207" t="str">
        <f>IFERROR(INDEX(ID!$G:$G,MATCH(Risk7_PlusY67!$D619,ID!$A:$A,0)),"")</f>
        <v>รพช.</v>
      </c>
      <c r="G619" s="206">
        <f>IFERROR(INDEX(ID!$J:$J,MATCH(Risk7_PlusY67!$D619,ID!$A:$A,0)),"")</f>
        <v>145</v>
      </c>
      <c r="H619" s="208" t="str">
        <f>IFERROR(INDEX(ID!$P:$P,MATCH(Risk7_PlusY67!$D619,ID!$A:$A,0)),"")</f>
        <v>รพช.M2 B&gt;100</v>
      </c>
      <c r="I619" s="209">
        <f>IFERROR(INDEX(Raw_DATA!E:E,MATCH(Risk7_PlusY67!$D619,Raw_DATA!$A:$A,0)),"")</f>
        <v>2.74</v>
      </c>
      <c r="J619" s="209">
        <f>IFERROR(INDEX(Raw_DATA!F:F,MATCH(Risk7_PlusY67!$D619,Raw_DATA!$A:$A,0)),"")</f>
        <v>2.42</v>
      </c>
      <c r="K619" s="209">
        <f>IFERROR(INDEX(Raw_DATA!G:G,MATCH(Risk7_PlusY67!$D619,Raw_DATA!$A:$A,0)),"")</f>
        <v>1.3</v>
      </c>
      <c r="L619" s="209">
        <f>IFERROR(INDEX(Raw_DATA!H:H,MATCH(Risk7_PlusY67!$D619,Raw_DATA!$A:$A,0)),"")</f>
        <v>64350975.210000001</v>
      </c>
      <c r="M619" s="210">
        <f>IFERROR(INDEX(Raw_DATA!I:I,MATCH(Risk7_PlusY67!$D619,Raw_DATA!$A:$A,0)),"")</f>
        <v>-22061977.77</v>
      </c>
      <c r="N619" s="206">
        <f t="shared" si="189"/>
        <v>0</v>
      </c>
      <c r="O619" s="206">
        <f t="shared" si="190"/>
        <v>1</v>
      </c>
      <c r="P619" s="206">
        <f t="shared" si="192"/>
        <v>0</v>
      </c>
      <c r="Q619" s="211">
        <f t="shared" si="193"/>
        <v>35</v>
      </c>
      <c r="R619" s="206">
        <f t="shared" si="191"/>
        <v>1</v>
      </c>
      <c r="S619" s="212">
        <f>IFERROR(INDEX(Raw_DATA!J:J,MATCH(Risk7_PlusY67!$D619,Raw_DATA!$A:$A,0)),"")</f>
        <v>-12853640.539999999</v>
      </c>
      <c r="T619" s="213">
        <f>IFERROR(INDEX(Raw_DATA!K:K,MATCH(Risk7_PlusY67!$D619,Raw_DATA!$A:$A,0)),"")</f>
        <v>10976927.390000001</v>
      </c>
      <c r="U619" s="214">
        <f t="shared" si="194"/>
        <v>0</v>
      </c>
      <c r="V619" s="214">
        <f t="shared" si="195"/>
        <v>0</v>
      </c>
      <c r="W619" s="214">
        <f>IF(OR(AND((K619&lt;0.8),(AJ619&gt;180)),AND((K619&lt;0.8),(AJ619&lt;10)),AND((K619&gt;=0.8),(AJ619&lt;10)),AND((K619&gt;=0.8),(AJ619&gt;90))),0,1)</f>
        <v>1</v>
      </c>
      <c r="X619" s="214">
        <f t="shared" si="196"/>
        <v>0</v>
      </c>
      <c r="Y619" s="214">
        <f t="shared" si="197"/>
        <v>1</v>
      </c>
      <c r="Z619" s="214">
        <f t="shared" si="198"/>
        <v>1</v>
      </c>
      <c r="AA619" s="214">
        <f t="shared" si="199"/>
        <v>1</v>
      </c>
      <c r="AB619" s="215" t="str">
        <f t="shared" si="200"/>
        <v>B-</v>
      </c>
      <c r="AC619" s="215" t="str">
        <f t="shared" si="201"/>
        <v>1B-</v>
      </c>
      <c r="AD619" s="216"/>
      <c r="AE619" s="216"/>
      <c r="AF619" s="434">
        <f>IFERROR(INDEX(Raw_DATA!L:L,MATCH(Risk7_PlusY67!$D619,Raw_DATA!$A:$A,0)),"")</f>
        <v>-4.08</v>
      </c>
      <c r="AG619" s="434">
        <f>IFERROR(INDEX(AVGGroup!$D$5:$D$21,MATCH(Risk7_PlusY67!$H619,AVGGroup!$C$5:$C$21,0)),"")</f>
        <v>-2.2400000000000002</v>
      </c>
      <c r="AH619" s="434">
        <f>IFERROR(INDEX(Raw_DATA!M:M,MATCH(Risk7_PlusY67!$D619,Raw_DATA!$A:$A,0)),"")</f>
        <v>-8.69</v>
      </c>
      <c r="AI619" s="435">
        <f>IFERROR(INDEX(AVGGroup!$F$5:$F$21,MATCH(Risk7_PlusY67!$H619,AVGGroup!$C$5:$C$21,0)),"")</f>
        <v>-7.61</v>
      </c>
      <c r="AJ619" s="401">
        <f>IFERROR(INDEX(Raw_DATA!N:N,MATCH(Risk7_PlusY67!$D619,Raw_DATA!$A:$A,0)),"")</f>
        <v>61</v>
      </c>
      <c r="AK619" s="401">
        <f>IFERROR(INDEX(Raw_DATA!O:O,MATCH(Risk7_PlusY67!$D619,Raw_DATA!$A:$A,0)),"")</f>
        <v>61</v>
      </c>
      <c r="AL619" s="401">
        <f>IFERROR(INDEX(Raw_DATA!P:P,MATCH(Risk7_PlusY67!$D619,Raw_DATA!$A:$A,0)),"")</f>
        <v>57</v>
      </c>
      <c r="AM619" s="401">
        <f>IFERROR(INDEX(Raw_DATA!Q:Q,MATCH(Risk7_PlusY67!$D619,Raw_DATA!$A:$A,0)),"")</f>
        <v>110</v>
      </c>
      <c r="AN619" s="401">
        <f>IFERROR(INDEX(Raw_DATA!R:R,MATCH(Risk7_PlusY67!$D619,Raw_DATA!$A:$A,0)),"")</f>
        <v>55</v>
      </c>
      <c r="AO619" s="407"/>
      <c r="AP619" s="411" t="b">
        <f>AB619=AY619</f>
        <v>1</v>
      </c>
      <c r="AQ619" s="340">
        <f t="shared" si="202"/>
        <v>1</v>
      </c>
      <c r="AR619" s="123">
        <f t="shared" si="203"/>
        <v>0</v>
      </c>
      <c r="AS619" s="123">
        <f t="shared" si="204"/>
        <v>0</v>
      </c>
      <c r="AT619" s="123">
        <f>IF(OR(AND((K619&lt;0.8),(BE619&gt;180)),AND((K619&lt;0.8),(BE619&lt;10)),AND((K619&gt;=0.8),(BE619&lt;10)),AND((K619&gt;=0.8),(BE619&gt;90))),0,1)</f>
        <v>1</v>
      </c>
      <c r="AU619" s="123">
        <f t="shared" si="205"/>
        <v>0</v>
      </c>
      <c r="AV619" s="123">
        <f t="shared" si="206"/>
        <v>1</v>
      </c>
      <c r="AW619" s="123">
        <f t="shared" si="207"/>
        <v>1</v>
      </c>
      <c r="AX619" s="123">
        <f t="shared" si="208"/>
        <v>1</v>
      </c>
      <c r="AY619" s="416" t="str">
        <f t="shared" si="209"/>
        <v>B-</v>
      </c>
      <c r="AZ619" s="416" t="str">
        <f>R619&amp;AY619</f>
        <v>1B-</v>
      </c>
      <c r="BA619" s="417">
        <f>IFERROR(INDEX(Raw_DATA!L:L,MATCH(Risk7_PlusY67!$D619,Raw_DATA!$A:$A,0)),"")</f>
        <v>-4.08</v>
      </c>
      <c r="BB619" s="417">
        <f>IFERROR(INDEX(AVGGroup!$H$5:$H$21,MATCH(Risk7_PlusY67!$BJ619,AVGGroup!$C$5:$C$21,0)),"")</f>
        <v>-2.25</v>
      </c>
      <c r="BC619" s="417">
        <f>IFERROR(INDEX(Raw_DATA!M:M,MATCH(Risk7_PlusY67!$D619,Raw_DATA!$A:$A,0)),"")</f>
        <v>-8.69</v>
      </c>
      <c r="BD619" s="418">
        <f>IFERROR(INDEX(AVGGroup!$J$5:$J$21,MATCH(Risk7_PlusY67!$BJ619,AVGGroup!$C$5:$C$21,0)),"")</f>
        <v>-7.61</v>
      </c>
      <c r="BE619" s="407">
        <f>IFERROR(INDEX(Raw_DATA!N:N,MATCH(Risk7_PlusY67!$D619,Raw_DATA!$A:$A,0)),"")</f>
        <v>61</v>
      </c>
      <c r="BF619" s="407">
        <f>IFERROR(INDEX(Raw_DATA!O:O,MATCH(Risk7_PlusY67!$D619,Raw_DATA!$A:$A,0)),"")</f>
        <v>61</v>
      </c>
      <c r="BG619" s="407">
        <f>IFERROR(INDEX(Raw_DATA!P:P,MATCH(Risk7_PlusY67!$D619,Raw_DATA!$A:$A,0)),"")</f>
        <v>57</v>
      </c>
      <c r="BH619" s="407">
        <f>IFERROR(INDEX(Raw_DATA!Q:Q,MATCH(Risk7_PlusY67!$D619,Raw_DATA!$A:$A,0)),"")</f>
        <v>110</v>
      </c>
      <c r="BI619" s="407">
        <f>IFERROR(INDEX(Raw_DATA!R:R,MATCH(Risk7_PlusY67!$D619,Raw_DATA!$A:$A,0)),"")</f>
        <v>55</v>
      </c>
      <c r="BJ619" s="124" t="str">
        <f>INDEX('Org2567'!$BM:$BM,MATCH(Risk7_PlusY67!D619,'Org2567'!$D:$D,0))</f>
        <v>รพช.M2 B&gt;100</v>
      </c>
    </row>
    <row r="620" spans="1:62" x14ac:dyDescent="0.7">
      <c r="A620" s="206">
        <f>IF(ISBLANK(D620),"",COUNTA($D$3:D620))</f>
        <v>618</v>
      </c>
      <c r="B620" s="207">
        <f>IFERROR(INDEX(ID!$E:$E,MATCH(Risk7_PlusY67!$D620,ID!$A:$A,0)),"")</f>
        <v>9</v>
      </c>
      <c r="C620" s="207" t="str">
        <f>IFERROR(INDEX(ID!$I:$I,MATCH(Risk7_PlusY67!$D620,ID!$A:$A,0)),"")</f>
        <v>นครราชสีมา</v>
      </c>
      <c r="D620" s="295" t="s">
        <v>621</v>
      </c>
      <c r="E620" s="207" t="str">
        <f>IFERROR(INDEX(ID!$C:$C,MATCH(Risk7_PlusY67!$D620,ID!$A:$A,0)),"")</f>
        <v>ปากช่องนานา,รพท.</v>
      </c>
      <c r="F620" s="207" t="str">
        <f>IFERROR(INDEX(ID!$G:$G,MATCH(Risk7_PlusY67!$D620,ID!$A:$A,0)),"")</f>
        <v>รพท.</v>
      </c>
      <c r="G620" s="206">
        <f>IFERROR(INDEX(ID!$J:$J,MATCH(Risk7_PlusY67!$D620,ID!$A:$A,0)),"")</f>
        <v>303</v>
      </c>
      <c r="H620" s="208" t="str">
        <f>IFERROR(INDEX(ID!$P:$P,MATCH(Risk7_PlusY67!$D620,ID!$A:$A,0)),"")</f>
        <v>รพท.S B&lt;=400</v>
      </c>
      <c r="I620" s="209">
        <f>IFERROR(INDEX(Raw_DATA!E:E,MATCH(Risk7_PlusY67!$D620,Raw_DATA!$A:$A,0)),"")</f>
        <v>1.5</v>
      </c>
      <c r="J620" s="209">
        <f>IFERROR(INDEX(Raw_DATA!F:F,MATCH(Risk7_PlusY67!$D620,Raw_DATA!$A:$A,0)),"")</f>
        <v>1.34</v>
      </c>
      <c r="K620" s="209">
        <f>IFERROR(INDEX(Raw_DATA!G:G,MATCH(Risk7_PlusY67!$D620,Raw_DATA!$A:$A,0)),"")</f>
        <v>0.62</v>
      </c>
      <c r="L620" s="209">
        <f>IFERROR(INDEX(Raw_DATA!H:H,MATCH(Risk7_PlusY67!$D620,Raw_DATA!$A:$A,0)),"")</f>
        <v>104635872.5</v>
      </c>
      <c r="M620" s="210">
        <f>IFERROR(INDEX(Raw_DATA!I:I,MATCH(Risk7_PlusY67!$D620,Raw_DATA!$A:$A,0)),"")</f>
        <v>-42494596.469999999</v>
      </c>
      <c r="N620" s="206">
        <f t="shared" si="189"/>
        <v>1</v>
      </c>
      <c r="O620" s="206">
        <f t="shared" si="190"/>
        <v>1</v>
      </c>
      <c r="P620" s="206">
        <f t="shared" si="192"/>
        <v>0</v>
      </c>
      <c r="Q620" s="211">
        <f t="shared" si="193"/>
        <v>29.5</v>
      </c>
      <c r="R620" s="206">
        <f t="shared" si="191"/>
        <v>2</v>
      </c>
      <c r="S620" s="212">
        <f>IFERROR(INDEX(Raw_DATA!J:J,MATCH(Risk7_PlusY67!$D620,Raw_DATA!$A:$A,0)),"")</f>
        <v>-18161253.699999999</v>
      </c>
      <c r="T620" s="213">
        <f>IFERROR(INDEX(Raw_DATA!K:K,MATCH(Risk7_PlusY67!$D620,Raw_DATA!$A:$A,0)),"")</f>
        <v>-79127118.900000006</v>
      </c>
      <c r="U620" s="214">
        <f t="shared" si="194"/>
        <v>0</v>
      </c>
      <c r="V620" s="214">
        <f t="shared" si="195"/>
        <v>0</v>
      </c>
      <c r="W620" s="214">
        <f>IF(OR(AND((K620&lt;0.8),(AJ620&gt;180)),AND((K620&lt;0.8),(AJ620&lt;10)),AND((K620&gt;=0.8),(AJ620&lt;10)),AND((K620&gt;=0.8),(AJ620&gt;90))),0,1)</f>
        <v>1</v>
      </c>
      <c r="X620" s="214">
        <f t="shared" si="196"/>
        <v>1</v>
      </c>
      <c r="Y620" s="214">
        <f t="shared" si="197"/>
        <v>0</v>
      </c>
      <c r="Z620" s="214">
        <f t="shared" si="198"/>
        <v>1</v>
      </c>
      <c r="AA620" s="214">
        <f t="shared" si="199"/>
        <v>1</v>
      </c>
      <c r="AB620" s="215" t="str">
        <f t="shared" si="200"/>
        <v>B-</v>
      </c>
      <c r="AC620" s="215" t="str">
        <f t="shared" si="201"/>
        <v>2B-</v>
      </c>
      <c r="AD620" s="216"/>
      <c r="AE620" s="216"/>
      <c r="AF620" s="434">
        <f>IFERROR(INDEX(Raw_DATA!L:L,MATCH(Risk7_PlusY67!$D620,Raw_DATA!$A:$A,0)),"")</f>
        <v>-2.19</v>
      </c>
      <c r="AG620" s="434">
        <f>IFERROR(INDEX(AVGGroup!$D$5:$D$21,MATCH(Risk7_PlusY67!$H620,AVGGroup!$C$5:$C$21,0)),"")</f>
        <v>2.19</v>
      </c>
      <c r="AH620" s="434">
        <f>IFERROR(INDEX(Raw_DATA!M:M,MATCH(Risk7_PlusY67!$D620,Raw_DATA!$A:$A,0)),"")</f>
        <v>-4.3600000000000003</v>
      </c>
      <c r="AI620" s="435">
        <f>IFERROR(INDEX(AVGGroup!$F$5:$F$21,MATCH(Risk7_PlusY67!$H620,AVGGroup!$C$5:$C$21,0)),"")</f>
        <v>-2.17</v>
      </c>
      <c r="AJ620" s="401">
        <f>IFERROR(INDEX(Raw_DATA!N:N,MATCH(Risk7_PlusY67!$D620,Raw_DATA!$A:$A,0)),"")</f>
        <v>91</v>
      </c>
      <c r="AK620" s="401">
        <f>IFERROR(INDEX(Raw_DATA!O:O,MATCH(Risk7_PlusY67!$D620,Raw_DATA!$A:$A,0)),"")</f>
        <v>55</v>
      </c>
      <c r="AL620" s="401">
        <f>IFERROR(INDEX(Raw_DATA!P:P,MATCH(Risk7_PlusY67!$D620,Raw_DATA!$A:$A,0)),"")</f>
        <v>62</v>
      </c>
      <c r="AM620" s="401">
        <f>IFERROR(INDEX(Raw_DATA!Q:Q,MATCH(Risk7_PlusY67!$D620,Raw_DATA!$A:$A,0)),"")</f>
        <v>102</v>
      </c>
      <c r="AN620" s="401">
        <f>IFERROR(INDEX(Raw_DATA!R:R,MATCH(Risk7_PlusY67!$D620,Raw_DATA!$A:$A,0)),"")</f>
        <v>38</v>
      </c>
      <c r="AO620" s="407"/>
      <c r="AP620" s="411" t="b">
        <f>AB620=AY620</f>
        <v>1</v>
      </c>
      <c r="AQ620" s="340">
        <f t="shared" si="202"/>
        <v>1</v>
      </c>
      <c r="AR620" s="123">
        <f t="shared" si="203"/>
        <v>0</v>
      </c>
      <c r="AS620" s="123">
        <f t="shared" si="204"/>
        <v>0</v>
      </c>
      <c r="AT620" s="123">
        <f>IF(OR(AND((K620&lt;0.8),(BE620&gt;180)),AND((K620&lt;0.8),(BE620&lt;10)),AND((K620&gt;=0.8),(BE620&lt;10)),AND((K620&gt;=0.8),(BE620&gt;90))),0,1)</f>
        <v>1</v>
      </c>
      <c r="AU620" s="123">
        <f t="shared" si="205"/>
        <v>1</v>
      </c>
      <c r="AV620" s="123">
        <f t="shared" si="206"/>
        <v>0</v>
      </c>
      <c r="AW620" s="123">
        <f t="shared" si="207"/>
        <v>1</v>
      </c>
      <c r="AX620" s="123">
        <f t="shared" si="208"/>
        <v>1</v>
      </c>
      <c r="AY620" s="416" t="str">
        <f t="shared" si="209"/>
        <v>B-</v>
      </c>
      <c r="AZ620" s="416" t="str">
        <f>R620&amp;AY620</f>
        <v>2B-</v>
      </c>
      <c r="BA620" s="417">
        <f>IFERROR(INDEX(Raw_DATA!L:L,MATCH(Risk7_PlusY67!$D620,Raw_DATA!$A:$A,0)),"")</f>
        <v>-2.19</v>
      </c>
      <c r="BB620" s="417">
        <f>IFERROR(INDEX(AVGGroup!$H$5:$H$21,MATCH(Risk7_PlusY67!$BJ620,AVGGroup!$C$5:$C$21,0)),"")</f>
        <v>2.19</v>
      </c>
      <c r="BC620" s="417">
        <f>IFERROR(INDEX(Raw_DATA!M:M,MATCH(Risk7_PlusY67!$D620,Raw_DATA!$A:$A,0)),"")</f>
        <v>-4.3600000000000003</v>
      </c>
      <c r="BD620" s="418">
        <f>IFERROR(INDEX(AVGGroup!$J$5:$J$21,MATCH(Risk7_PlusY67!$BJ620,AVGGroup!$C$5:$C$21,0)),"")</f>
        <v>-2.17</v>
      </c>
      <c r="BE620" s="407">
        <f>IFERROR(INDEX(Raw_DATA!N:N,MATCH(Risk7_PlusY67!$D620,Raw_DATA!$A:$A,0)),"")</f>
        <v>91</v>
      </c>
      <c r="BF620" s="407">
        <f>IFERROR(INDEX(Raw_DATA!O:O,MATCH(Risk7_PlusY67!$D620,Raw_DATA!$A:$A,0)),"")</f>
        <v>55</v>
      </c>
      <c r="BG620" s="407">
        <f>IFERROR(INDEX(Raw_DATA!P:P,MATCH(Risk7_PlusY67!$D620,Raw_DATA!$A:$A,0)),"")</f>
        <v>62</v>
      </c>
      <c r="BH620" s="407">
        <f>IFERROR(INDEX(Raw_DATA!Q:Q,MATCH(Risk7_PlusY67!$D620,Raw_DATA!$A:$A,0)),"")</f>
        <v>102</v>
      </c>
      <c r="BI620" s="407">
        <f>IFERROR(INDEX(Raw_DATA!R:R,MATCH(Risk7_PlusY67!$D620,Raw_DATA!$A:$A,0)),"")</f>
        <v>38</v>
      </c>
      <c r="BJ620" s="124" t="str">
        <f>INDEX('Org2567'!$BM:$BM,MATCH(Risk7_PlusY67!D620,'Org2567'!$D:$D,0))</f>
        <v>รพท.S B&lt;=400</v>
      </c>
    </row>
    <row r="621" spans="1:62" x14ac:dyDescent="0.7">
      <c r="A621" s="206">
        <f>IF(ISBLANK(D621),"",COUNTA($D$3:D621))</f>
        <v>619</v>
      </c>
      <c r="B621" s="207">
        <f>IFERROR(INDEX(ID!$E:$E,MATCH(Risk7_PlusY67!$D621,ID!$A:$A,0)),"")</f>
        <v>9</v>
      </c>
      <c r="C621" s="207" t="str">
        <f>IFERROR(INDEX(ID!$I:$I,MATCH(Risk7_PlusY67!$D621,ID!$A:$A,0)),"")</f>
        <v>นครราชสีมา</v>
      </c>
      <c r="D621" s="295" t="s">
        <v>622</v>
      </c>
      <c r="E621" s="207" t="str">
        <f>IFERROR(INDEX(ID!$C:$C,MATCH(Risk7_PlusY67!$D621,ID!$A:$A,0)),"")</f>
        <v>หนองบุญมาก,รพช.</v>
      </c>
      <c r="F621" s="207" t="str">
        <f>IFERROR(INDEX(ID!$G:$G,MATCH(Risk7_PlusY67!$D621,ID!$A:$A,0)),"")</f>
        <v>รพช.</v>
      </c>
      <c r="G621" s="206">
        <f>IFERROR(INDEX(ID!$J:$J,MATCH(Risk7_PlusY67!$D621,ID!$A:$A,0)),"")</f>
        <v>63</v>
      </c>
      <c r="H621" s="208" t="str">
        <f>IFERROR(INDEX(ID!$P:$P,MATCH(Risk7_PlusY67!$D621,ID!$A:$A,0)),"")</f>
        <v>รพช.F1 P&lt;=50,000</v>
      </c>
      <c r="I621" s="209">
        <f>IFERROR(INDEX(Raw_DATA!E:E,MATCH(Risk7_PlusY67!$D621,Raw_DATA!$A:$A,0)),"")</f>
        <v>1.19</v>
      </c>
      <c r="J621" s="209">
        <f>IFERROR(INDEX(Raw_DATA!F:F,MATCH(Risk7_PlusY67!$D621,Raw_DATA!$A:$A,0)),"")</f>
        <v>1.04</v>
      </c>
      <c r="K621" s="209">
        <f>IFERROR(INDEX(Raw_DATA!G:G,MATCH(Risk7_PlusY67!$D621,Raw_DATA!$A:$A,0)),"")</f>
        <v>0.66</v>
      </c>
      <c r="L621" s="209">
        <f>IFERROR(INDEX(Raw_DATA!H:H,MATCH(Risk7_PlusY67!$D621,Raw_DATA!$A:$A,0)),"")</f>
        <v>5463288.6399999997</v>
      </c>
      <c r="M621" s="210">
        <f>IFERROR(INDEX(Raw_DATA!I:I,MATCH(Risk7_PlusY67!$D621,Raw_DATA!$A:$A,0)),"")</f>
        <v>-7528974.0099999998</v>
      </c>
      <c r="N621" s="206">
        <f t="shared" si="189"/>
        <v>2</v>
      </c>
      <c r="O621" s="206">
        <f t="shared" si="190"/>
        <v>1</v>
      </c>
      <c r="P621" s="206">
        <f t="shared" si="192"/>
        <v>0</v>
      </c>
      <c r="Q621" s="211">
        <f t="shared" si="193"/>
        <v>8.6999999999999993</v>
      </c>
      <c r="R621" s="206">
        <f t="shared" si="191"/>
        <v>3</v>
      </c>
      <c r="S621" s="212">
        <f>IFERROR(INDEX(Raw_DATA!J:J,MATCH(Risk7_PlusY67!$D621,Raw_DATA!$A:$A,0)),"")</f>
        <v>-5931535.4800000004</v>
      </c>
      <c r="T621" s="213">
        <f>IFERROR(INDEX(Raw_DATA!K:K,MATCH(Risk7_PlusY67!$D621,Raw_DATA!$A:$A,0)),"")</f>
        <v>-9755619.5600000005</v>
      </c>
      <c r="U621" s="214">
        <f t="shared" si="194"/>
        <v>0</v>
      </c>
      <c r="V621" s="214">
        <f t="shared" si="195"/>
        <v>0</v>
      </c>
      <c r="W621" s="214">
        <f>IF(OR(AND((K621&lt;0.8),(AJ621&gt;180)),AND((K621&lt;0.8),(AJ621&lt;10)),AND((K621&gt;=0.8),(AJ621&lt;10)),AND((K621&gt;=0.8),(AJ621&gt;90))),0,1)</f>
        <v>1</v>
      </c>
      <c r="X621" s="214">
        <f t="shared" si="196"/>
        <v>1</v>
      </c>
      <c r="Y621" s="214">
        <f t="shared" si="197"/>
        <v>1</v>
      </c>
      <c r="Z621" s="214">
        <f t="shared" si="198"/>
        <v>0</v>
      </c>
      <c r="AA621" s="214">
        <f t="shared" si="199"/>
        <v>0</v>
      </c>
      <c r="AB621" s="215" t="str">
        <f t="shared" si="200"/>
        <v>C</v>
      </c>
      <c r="AC621" s="215" t="str">
        <f t="shared" si="201"/>
        <v>3C</v>
      </c>
      <c r="AD621" s="216"/>
      <c r="AE621" s="216"/>
      <c r="AF621" s="434">
        <f>IFERROR(INDEX(Raw_DATA!L:L,MATCH(Risk7_PlusY67!$D621,Raw_DATA!$A:$A,0)),"")</f>
        <v>-4.8600000000000003</v>
      </c>
      <c r="AG621" s="434">
        <f>IFERROR(INDEX(AVGGroup!$D$5:$D$21,MATCH(Risk7_PlusY67!$H621,AVGGroup!$C$5:$C$21,0)),"")</f>
        <v>-3.15</v>
      </c>
      <c r="AH621" s="434">
        <f>IFERROR(INDEX(Raw_DATA!M:M,MATCH(Risk7_PlusY67!$D621,Raw_DATA!$A:$A,0)),"")</f>
        <v>-9.8800000000000008</v>
      </c>
      <c r="AI621" s="435">
        <f>IFERROR(INDEX(AVGGroup!$F$5:$F$21,MATCH(Risk7_PlusY67!$H621,AVGGroup!$C$5:$C$21,0)),"")</f>
        <v>-7.1</v>
      </c>
      <c r="AJ621" s="401">
        <f>IFERROR(INDEX(Raw_DATA!N:N,MATCH(Risk7_PlusY67!$D621,Raw_DATA!$A:$A,0)),"")</f>
        <v>179</v>
      </c>
      <c r="AK621" s="401">
        <f>IFERROR(INDEX(Raw_DATA!O:O,MATCH(Risk7_PlusY67!$D621,Raw_DATA!$A:$A,0)),"")</f>
        <v>42</v>
      </c>
      <c r="AL621" s="401">
        <f>IFERROR(INDEX(Raw_DATA!P:P,MATCH(Risk7_PlusY67!$D621,Raw_DATA!$A:$A,0)),"")</f>
        <v>40</v>
      </c>
      <c r="AM621" s="401">
        <f>IFERROR(INDEX(Raw_DATA!Q:Q,MATCH(Risk7_PlusY67!$D621,Raw_DATA!$A:$A,0)),"")</f>
        <v>217</v>
      </c>
      <c r="AN621" s="401">
        <f>IFERROR(INDEX(Raw_DATA!R:R,MATCH(Risk7_PlusY67!$D621,Raw_DATA!$A:$A,0)),"")</f>
        <v>69</v>
      </c>
      <c r="AO621" s="407"/>
      <c r="AP621" s="411" t="b">
        <f>AB621=AY621</f>
        <v>1</v>
      </c>
      <c r="AQ621" s="340">
        <f t="shared" si="202"/>
        <v>1</v>
      </c>
      <c r="AR621" s="123">
        <f t="shared" si="203"/>
        <v>0</v>
      </c>
      <c r="AS621" s="123">
        <f t="shared" si="204"/>
        <v>0</v>
      </c>
      <c r="AT621" s="123">
        <f>IF(OR(AND((K621&lt;0.8),(BE621&gt;180)),AND((K621&lt;0.8),(BE621&lt;10)),AND((K621&gt;=0.8),(BE621&lt;10)),AND((K621&gt;=0.8),(BE621&gt;90))),0,1)</f>
        <v>1</v>
      </c>
      <c r="AU621" s="123">
        <f t="shared" si="205"/>
        <v>1</v>
      </c>
      <c r="AV621" s="123">
        <f t="shared" si="206"/>
        <v>1</v>
      </c>
      <c r="AW621" s="123">
        <f t="shared" si="207"/>
        <v>0</v>
      </c>
      <c r="AX621" s="123">
        <f t="shared" si="208"/>
        <v>0</v>
      </c>
      <c r="AY621" s="416" t="str">
        <f t="shared" si="209"/>
        <v>C</v>
      </c>
      <c r="AZ621" s="416" t="str">
        <f>R621&amp;AY621</f>
        <v>3C</v>
      </c>
      <c r="BA621" s="417">
        <f>IFERROR(INDEX(Raw_DATA!L:L,MATCH(Risk7_PlusY67!$D621,Raw_DATA!$A:$A,0)),"")</f>
        <v>-4.8600000000000003</v>
      </c>
      <c r="BB621" s="417">
        <f>IFERROR(INDEX(AVGGroup!$H$5:$H$21,MATCH(Risk7_PlusY67!$BJ621,AVGGroup!$C$5:$C$21,0)),"")</f>
        <v>-3.15</v>
      </c>
      <c r="BC621" s="417">
        <f>IFERROR(INDEX(Raw_DATA!M:M,MATCH(Risk7_PlusY67!$D621,Raw_DATA!$A:$A,0)),"")</f>
        <v>-9.8800000000000008</v>
      </c>
      <c r="BD621" s="418">
        <f>IFERROR(INDEX(AVGGroup!$J$5:$J$21,MATCH(Risk7_PlusY67!$BJ621,AVGGroup!$C$5:$C$21,0)),"")</f>
        <v>-7.1</v>
      </c>
      <c r="BE621" s="407">
        <f>IFERROR(INDEX(Raw_DATA!N:N,MATCH(Risk7_PlusY67!$D621,Raw_DATA!$A:$A,0)),"")</f>
        <v>179</v>
      </c>
      <c r="BF621" s="407">
        <f>IFERROR(INDEX(Raw_DATA!O:O,MATCH(Risk7_PlusY67!$D621,Raw_DATA!$A:$A,0)),"")</f>
        <v>42</v>
      </c>
      <c r="BG621" s="407">
        <f>IFERROR(INDEX(Raw_DATA!P:P,MATCH(Risk7_PlusY67!$D621,Raw_DATA!$A:$A,0)),"")</f>
        <v>40</v>
      </c>
      <c r="BH621" s="407">
        <f>IFERROR(INDEX(Raw_DATA!Q:Q,MATCH(Risk7_PlusY67!$D621,Raw_DATA!$A:$A,0)),"")</f>
        <v>217</v>
      </c>
      <c r="BI621" s="407">
        <f>IFERROR(INDEX(Raw_DATA!R:R,MATCH(Risk7_PlusY67!$D621,Raw_DATA!$A:$A,0)),"")</f>
        <v>69</v>
      </c>
      <c r="BJ621" s="124" t="str">
        <f>INDEX('Org2567'!$BM:$BM,MATCH(Risk7_PlusY67!D621,'Org2567'!$D:$D,0))</f>
        <v>รพช.F1 P&lt;=50,000</v>
      </c>
    </row>
    <row r="622" spans="1:62" x14ac:dyDescent="0.7">
      <c r="A622" s="206">
        <f>IF(ISBLANK(D622),"",COUNTA($D$3:D622))</f>
        <v>620</v>
      </c>
      <c r="B622" s="207">
        <f>IFERROR(INDEX(ID!$E:$E,MATCH(Risk7_PlusY67!$D622,ID!$A:$A,0)),"")</f>
        <v>9</v>
      </c>
      <c r="C622" s="207" t="str">
        <f>IFERROR(INDEX(ID!$I:$I,MATCH(Risk7_PlusY67!$D622,ID!$A:$A,0)),"")</f>
        <v>นครราชสีมา</v>
      </c>
      <c r="D622" s="295" t="s">
        <v>623</v>
      </c>
      <c r="E622" s="207" t="str">
        <f>IFERROR(INDEX(ID!$C:$C,MATCH(Risk7_PlusY67!$D622,ID!$A:$A,0)),"")</f>
        <v>แก้งสนามนาง,รพช.</v>
      </c>
      <c r="F622" s="207" t="str">
        <f>IFERROR(INDEX(ID!$G:$G,MATCH(Risk7_PlusY67!$D622,ID!$A:$A,0)),"")</f>
        <v>รพช.</v>
      </c>
      <c r="G622" s="206">
        <f>IFERROR(INDEX(ID!$J:$J,MATCH(Risk7_PlusY67!$D622,ID!$A:$A,0)),"")</f>
        <v>35</v>
      </c>
      <c r="H622" s="208" t="str">
        <f>IFERROR(INDEX(ID!$P:$P,MATCH(Risk7_PlusY67!$D622,ID!$A:$A,0)),"")</f>
        <v>รพช.F2 P&lt;=30,000</v>
      </c>
      <c r="I622" s="209">
        <f>IFERROR(INDEX(Raw_DATA!E:E,MATCH(Risk7_PlusY67!$D622,Raw_DATA!$A:$A,0)),"")</f>
        <v>3.02</v>
      </c>
      <c r="J622" s="209">
        <f>IFERROR(INDEX(Raw_DATA!F:F,MATCH(Risk7_PlusY67!$D622,Raw_DATA!$A:$A,0)),"")</f>
        <v>2.72</v>
      </c>
      <c r="K622" s="209">
        <f>IFERROR(INDEX(Raw_DATA!G:G,MATCH(Risk7_PlusY67!$D622,Raw_DATA!$A:$A,0)),"")</f>
        <v>2.46</v>
      </c>
      <c r="L622" s="209">
        <f>IFERROR(INDEX(Raw_DATA!H:H,MATCH(Risk7_PlusY67!$D622,Raw_DATA!$A:$A,0)),"")</f>
        <v>26678067.359999999</v>
      </c>
      <c r="M622" s="210">
        <f>IFERROR(INDEX(Raw_DATA!I:I,MATCH(Risk7_PlusY67!$D622,Raw_DATA!$A:$A,0)),"")</f>
        <v>-4708572.7699999996</v>
      </c>
      <c r="N622" s="206">
        <f t="shared" si="189"/>
        <v>0</v>
      </c>
      <c r="O622" s="206">
        <f t="shared" si="190"/>
        <v>1</v>
      </c>
      <c r="P622" s="206">
        <f t="shared" si="192"/>
        <v>0</v>
      </c>
      <c r="Q622" s="211">
        <f t="shared" si="193"/>
        <v>67.900000000000006</v>
      </c>
      <c r="R622" s="206">
        <f t="shared" si="191"/>
        <v>1</v>
      </c>
      <c r="S622" s="212">
        <f>IFERROR(INDEX(Raw_DATA!J:J,MATCH(Risk7_PlusY67!$D622,Raw_DATA!$A:$A,0)),"")</f>
        <v>-5960534.8499999996</v>
      </c>
      <c r="T622" s="213">
        <f>IFERROR(INDEX(Raw_DATA!K:K,MATCH(Risk7_PlusY67!$D622,Raw_DATA!$A:$A,0)),"")</f>
        <v>19355465.969999999</v>
      </c>
      <c r="U622" s="214">
        <f t="shared" si="194"/>
        <v>0</v>
      </c>
      <c r="V622" s="214">
        <f t="shared" si="195"/>
        <v>1</v>
      </c>
      <c r="W622" s="214">
        <f>IF(OR(AND((K622&lt;0.8),(AJ622&gt;180)),AND((K622&lt;0.8),(AJ622&lt;10)),AND((K622&gt;=0.8),(AJ622&lt;10)),AND((K622&gt;=0.8),(AJ622&gt;90))),0,1)</f>
        <v>0</v>
      </c>
      <c r="X622" s="214">
        <f t="shared" si="196"/>
        <v>1</v>
      </c>
      <c r="Y622" s="214">
        <f t="shared" si="197"/>
        <v>1</v>
      </c>
      <c r="Z622" s="214">
        <f t="shared" si="198"/>
        <v>0</v>
      </c>
      <c r="AA622" s="214">
        <f t="shared" si="199"/>
        <v>0</v>
      </c>
      <c r="AB622" s="215" t="str">
        <f t="shared" si="200"/>
        <v>C</v>
      </c>
      <c r="AC622" s="215" t="str">
        <f t="shared" si="201"/>
        <v>1C</v>
      </c>
      <c r="AD622" s="216"/>
      <c r="AE622" s="216"/>
      <c r="AF622" s="434">
        <f>IFERROR(INDEX(Raw_DATA!L:L,MATCH(Risk7_PlusY67!$D622,Raw_DATA!$A:$A,0)),"")</f>
        <v>-7.18</v>
      </c>
      <c r="AG622" s="434">
        <f>IFERROR(INDEX(AVGGroup!$D$5:$D$21,MATCH(Risk7_PlusY67!$H622,AVGGroup!$C$5:$C$21,0)),"")</f>
        <v>-3.55</v>
      </c>
      <c r="AH622" s="434">
        <f>IFERROR(INDEX(Raw_DATA!M:M,MATCH(Risk7_PlusY67!$D622,Raw_DATA!$A:$A,0)),"")</f>
        <v>-6.97</v>
      </c>
      <c r="AI622" s="435">
        <f>IFERROR(INDEX(AVGGroup!$F$5:$F$21,MATCH(Risk7_PlusY67!$H622,AVGGroup!$C$5:$C$21,0)),"")</f>
        <v>-10.199999999999999</v>
      </c>
      <c r="AJ622" s="401">
        <f>IFERROR(INDEX(Raw_DATA!N:N,MATCH(Risk7_PlusY67!$D622,Raw_DATA!$A:$A,0)),"")</f>
        <v>191</v>
      </c>
      <c r="AK622" s="401">
        <f>IFERROR(INDEX(Raw_DATA!O:O,MATCH(Risk7_PlusY67!$D622,Raw_DATA!$A:$A,0)),"")</f>
        <v>21</v>
      </c>
      <c r="AL622" s="401">
        <f>IFERROR(INDEX(Raw_DATA!P:P,MATCH(Risk7_PlusY67!$D622,Raw_DATA!$A:$A,0)),"")</f>
        <v>53</v>
      </c>
      <c r="AM622" s="401">
        <f>IFERROR(INDEX(Raw_DATA!Q:Q,MATCH(Risk7_PlusY67!$D622,Raw_DATA!$A:$A,0)),"")</f>
        <v>372</v>
      </c>
      <c r="AN622" s="401">
        <f>IFERROR(INDEX(Raw_DATA!R:R,MATCH(Risk7_PlusY67!$D622,Raw_DATA!$A:$A,0)),"")</f>
        <v>74</v>
      </c>
      <c r="AO622" s="407"/>
      <c r="AP622" s="411" t="b">
        <f>AB622=AY622</f>
        <v>1</v>
      </c>
      <c r="AQ622" s="340">
        <f t="shared" si="202"/>
        <v>1</v>
      </c>
      <c r="AR622" s="123">
        <f t="shared" si="203"/>
        <v>0</v>
      </c>
      <c r="AS622" s="123">
        <f t="shared" si="204"/>
        <v>1</v>
      </c>
      <c r="AT622" s="123">
        <f>IF(OR(AND((K622&lt;0.8),(BE622&gt;180)),AND((K622&lt;0.8),(BE622&lt;10)),AND((K622&gt;=0.8),(BE622&lt;10)),AND((K622&gt;=0.8),(BE622&gt;90))),0,1)</f>
        <v>0</v>
      </c>
      <c r="AU622" s="123">
        <f t="shared" si="205"/>
        <v>1</v>
      </c>
      <c r="AV622" s="123">
        <f t="shared" si="206"/>
        <v>1</v>
      </c>
      <c r="AW622" s="123">
        <f t="shared" si="207"/>
        <v>0</v>
      </c>
      <c r="AX622" s="123">
        <f t="shared" si="208"/>
        <v>0</v>
      </c>
      <c r="AY622" s="416" t="str">
        <f t="shared" si="209"/>
        <v>C</v>
      </c>
      <c r="AZ622" s="416" t="str">
        <f>R622&amp;AY622</f>
        <v>1C</v>
      </c>
      <c r="BA622" s="417">
        <f>IFERROR(INDEX(Raw_DATA!L:L,MATCH(Risk7_PlusY67!$D622,Raw_DATA!$A:$A,0)),"")</f>
        <v>-7.18</v>
      </c>
      <c r="BB622" s="417">
        <f>IFERROR(INDEX(AVGGroup!$H$5:$H$21,MATCH(Risk7_PlusY67!$BJ622,AVGGroup!$C$5:$C$21,0)),"")</f>
        <v>-3.54</v>
      </c>
      <c r="BC622" s="417">
        <f>IFERROR(INDEX(Raw_DATA!M:M,MATCH(Risk7_PlusY67!$D622,Raw_DATA!$A:$A,0)),"")</f>
        <v>-6.97</v>
      </c>
      <c r="BD622" s="418">
        <f>IFERROR(INDEX(AVGGroup!$J$5:$J$21,MATCH(Risk7_PlusY67!$BJ622,AVGGroup!$C$5:$C$21,0)),"")</f>
        <v>-10.199999999999999</v>
      </c>
      <c r="BE622" s="407">
        <f>IFERROR(INDEX(Raw_DATA!N:N,MATCH(Risk7_PlusY67!$D622,Raw_DATA!$A:$A,0)),"")</f>
        <v>191</v>
      </c>
      <c r="BF622" s="407">
        <f>IFERROR(INDEX(Raw_DATA!O:O,MATCH(Risk7_PlusY67!$D622,Raw_DATA!$A:$A,0)),"")</f>
        <v>21</v>
      </c>
      <c r="BG622" s="407">
        <f>IFERROR(INDEX(Raw_DATA!P:P,MATCH(Risk7_PlusY67!$D622,Raw_DATA!$A:$A,0)),"")</f>
        <v>53</v>
      </c>
      <c r="BH622" s="407">
        <f>IFERROR(INDEX(Raw_DATA!Q:Q,MATCH(Risk7_PlusY67!$D622,Raw_DATA!$A:$A,0)),"")</f>
        <v>372</v>
      </c>
      <c r="BI622" s="407">
        <f>IFERROR(INDEX(Raw_DATA!R:R,MATCH(Risk7_PlusY67!$D622,Raw_DATA!$A:$A,0)),"")</f>
        <v>74</v>
      </c>
      <c r="BJ622" s="124" t="str">
        <f>INDEX('Org2567'!$BM:$BM,MATCH(Risk7_PlusY67!D622,'Org2567'!$D:$D,0))</f>
        <v>รพช.F2 P&lt;=30,000</v>
      </c>
    </row>
    <row r="623" spans="1:62" x14ac:dyDescent="0.7">
      <c r="A623" s="206">
        <f>IF(ISBLANK(D623),"",COUNTA($D$3:D623))</f>
        <v>621</v>
      </c>
      <c r="B623" s="207">
        <f>IFERROR(INDEX(ID!$E:$E,MATCH(Risk7_PlusY67!$D623,ID!$A:$A,0)),"")</f>
        <v>9</v>
      </c>
      <c r="C623" s="207" t="str">
        <f>IFERROR(INDEX(ID!$I:$I,MATCH(Risk7_PlusY67!$D623,ID!$A:$A,0)),"")</f>
        <v>นครราชสีมา</v>
      </c>
      <c r="D623" s="295" t="s">
        <v>624</v>
      </c>
      <c r="E623" s="207" t="str">
        <f>IFERROR(INDEX(ID!$C:$C,MATCH(Risk7_PlusY67!$D623,ID!$A:$A,0)),"")</f>
        <v>โนนแดง,รพช.</v>
      </c>
      <c r="F623" s="207" t="str">
        <f>IFERROR(INDEX(ID!$G:$G,MATCH(Risk7_PlusY67!$D623,ID!$A:$A,0)),"")</f>
        <v>รพช.</v>
      </c>
      <c r="G623" s="206">
        <f>IFERROR(INDEX(ID!$J:$J,MATCH(Risk7_PlusY67!$D623,ID!$A:$A,0)),"")</f>
        <v>30</v>
      </c>
      <c r="H623" s="208" t="str">
        <f>IFERROR(INDEX(ID!$P:$P,MATCH(Risk7_PlusY67!$D623,ID!$A:$A,0)),"")</f>
        <v>รพช.F2 P&lt;=30,000</v>
      </c>
      <c r="I623" s="209">
        <f>IFERROR(INDEX(Raw_DATA!E:E,MATCH(Risk7_PlusY67!$D623,Raw_DATA!$A:$A,0)),"")</f>
        <v>1.65</v>
      </c>
      <c r="J623" s="209">
        <f>IFERROR(INDEX(Raw_DATA!F:F,MATCH(Risk7_PlusY67!$D623,Raw_DATA!$A:$A,0)),"")</f>
        <v>1.41</v>
      </c>
      <c r="K623" s="209">
        <f>IFERROR(INDEX(Raw_DATA!G:G,MATCH(Risk7_PlusY67!$D623,Raw_DATA!$A:$A,0)),"")</f>
        <v>0.82</v>
      </c>
      <c r="L623" s="209">
        <f>IFERROR(INDEX(Raw_DATA!H:H,MATCH(Risk7_PlusY67!$D623,Raw_DATA!$A:$A,0)),"")</f>
        <v>6401017.2999999998</v>
      </c>
      <c r="M623" s="210">
        <f>IFERROR(INDEX(Raw_DATA!I:I,MATCH(Risk7_PlusY67!$D623,Raw_DATA!$A:$A,0)),"")</f>
        <v>-11068589.27</v>
      </c>
      <c r="N623" s="206">
        <f t="shared" si="189"/>
        <v>0</v>
      </c>
      <c r="O623" s="206">
        <f t="shared" si="190"/>
        <v>1</v>
      </c>
      <c r="P623" s="206">
        <f t="shared" si="192"/>
        <v>0</v>
      </c>
      <c r="Q623" s="211">
        <f t="shared" si="193"/>
        <v>6.9</v>
      </c>
      <c r="R623" s="206">
        <f t="shared" si="191"/>
        <v>1</v>
      </c>
      <c r="S623" s="212">
        <f>IFERROR(INDEX(Raw_DATA!J:J,MATCH(Risk7_PlusY67!$D623,Raw_DATA!$A:$A,0)),"")</f>
        <v>-9764849.7100000009</v>
      </c>
      <c r="T623" s="213">
        <f>IFERROR(INDEX(Raw_DATA!K:K,MATCH(Risk7_PlusY67!$D623,Raw_DATA!$A:$A,0)),"")</f>
        <v>-1791983.9</v>
      </c>
      <c r="U623" s="214">
        <f t="shared" si="194"/>
        <v>0</v>
      </c>
      <c r="V623" s="214">
        <f t="shared" si="195"/>
        <v>0</v>
      </c>
      <c r="W623" s="214">
        <f>IF(OR(AND((K623&lt;0.8),(AJ623&gt;180)),AND((K623&lt;0.8),(AJ623&lt;10)),AND((K623&gt;=0.8),(AJ623&lt;10)),AND((K623&gt;=0.8),(AJ623&gt;90))),0,1)</f>
        <v>0</v>
      </c>
      <c r="X623" s="214">
        <f t="shared" si="196"/>
        <v>0</v>
      </c>
      <c r="Y623" s="214">
        <f t="shared" si="197"/>
        <v>0</v>
      </c>
      <c r="Z623" s="214">
        <f t="shared" si="198"/>
        <v>0</v>
      </c>
      <c r="AA623" s="214">
        <f t="shared" si="199"/>
        <v>1</v>
      </c>
      <c r="AB623" s="215" t="str">
        <f t="shared" si="200"/>
        <v>D</v>
      </c>
      <c r="AC623" s="215" t="str">
        <f t="shared" si="201"/>
        <v>1D</v>
      </c>
      <c r="AD623" s="216"/>
      <c r="AE623" s="216"/>
      <c r="AF623" s="434">
        <f>IFERROR(INDEX(Raw_DATA!L:L,MATCH(Risk7_PlusY67!$D623,Raw_DATA!$A:$A,0)),"")</f>
        <v>-12.46</v>
      </c>
      <c r="AG623" s="434">
        <f>IFERROR(INDEX(AVGGroup!$D$5:$D$21,MATCH(Risk7_PlusY67!$H623,AVGGroup!$C$5:$C$21,0)),"")</f>
        <v>-3.55</v>
      </c>
      <c r="AH623" s="434">
        <f>IFERROR(INDEX(Raw_DATA!M:M,MATCH(Risk7_PlusY67!$D623,Raw_DATA!$A:$A,0)),"")</f>
        <v>-21.73</v>
      </c>
      <c r="AI623" s="435">
        <f>IFERROR(INDEX(AVGGroup!$F$5:$F$21,MATCH(Risk7_PlusY67!$H623,AVGGroup!$C$5:$C$21,0)),"")</f>
        <v>-10.199999999999999</v>
      </c>
      <c r="AJ623" s="401">
        <f>IFERROR(INDEX(Raw_DATA!N:N,MATCH(Risk7_PlusY67!$D623,Raw_DATA!$A:$A,0)),"")</f>
        <v>98</v>
      </c>
      <c r="AK623" s="401">
        <f>IFERROR(INDEX(Raw_DATA!O:O,MATCH(Risk7_PlusY67!$D623,Raw_DATA!$A:$A,0)),"")</f>
        <v>4</v>
      </c>
      <c r="AL623" s="401">
        <f>IFERROR(INDEX(Raw_DATA!P:P,MATCH(Risk7_PlusY67!$D623,Raw_DATA!$A:$A,0)),"")</f>
        <v>77</v>
      </c>
      <c r="AM623" s="401">
        <f>IFERROR(INDEX(Raw_DATA!Q:Q,MATCH(Risk7_PlusY67!$D623,Raw_DATA!$A:$A,0)),"")</f>
        <v>268</v>
      </c>
      <c r="AN623" s="401">
        <f>IFERROR(INDEX(Raw_DATA!R:R,MATCH(Risk7_PlusY67!$D623,Raw_DATA!$A:$A,0)),"")</f>
        <v>51</v>
      </c>
      <c r="AO623" s="407"/>
      <c r="AP623" s="411" t="b">
        <f>AB623=AY623</f>
        <v>1</v>
      </c>
      <c r="AQ623" s="340">
        <f t="shared" si="202"/>
        <v>1</v>
      </c>
      <c r="AR623" s="123">
        <f t="shared" si="203"/>
        <v>0</v>
      </c>
      <c r="AS623" s="123">
        <f t="shared" si="204"/>
        <v>0</v>
      </c>
      <c r="AT623" s="123">
        <f>IF(OR(AND((K623&lt;0.8),(BE623&gt;180)),AND((K623&lt;0.8),(BE623&lt;10)),AND((K623&gt;=0.8),(BE623&lt;10)),AND((K623&gt;=0.8),(BE623&gt;90))),0,1)</f>
        <v>0</v>
      </c>
      <c r="AU623" s="123">
        <f t="shared" si="205"/>
        <v>0</v>
      </c>
      <c r="AV623" s="123">
        <f t="shared" si="206"/>
        <v>0</v>
      </c>
      <c r="AW623" s="123">
        <f t="shared" si="207"/>
        <v>0</v>
      </c>
      <c r="AX623" s="123">
        <f t="shared" si="208"/>
        <v>1</v>
      </c>
      <c r="AY623" s="416" t="str">
        <f t="shared" si="209"/>
        <v>D</v>
      </c>
      <c r="AZ623" s="416" t="str">
        <f>R623&amp;AY623</f>
        <v>1D</v>
      </c>
      <c r="BA623" s="417">
        <f>IFERROR(INDEX(Raw_DATA!L:L,MATCH(Risk7_PlusY67!$D623,Raw_DATA!$A:$A,0)),"")</f>
        <v>-12.46</v>
      </c>
      <c r="BB623" s="417">
        <f>IFERROR(INDEX(AVGGroup!$H$5:$H$21,MATCH(Risk7_PlusY67!$BJ623,AVGGroup!$C$5:$C$21,0)),"")</f>
        <v>-3.54</v>
      </c>
      <c r="BC623" s="417">
        <f>IFERROR(INDEX(Raw_DATA!M:M,MATCH(Risk7_PlusY67!$D623,Raw_DATA!$A:$A,0)),"")</f>
        <v>-21.73</v>
      </c>
      <c r="BD623" s="418">
        <f>IFERROR(INDEX(AVGGroup!$J$5:$J$21,MATCH(Risk7_PlusY67!$BJ623,AVGGroup!$C$5:$C$21,0)),"")</f>
        <v>-10.199999999999999</v>
      </c>
      <c r="BE623" s="407">
        <f>IFERROR(INDEX(Raw_DATA!N:N,MATCH(Risk7_PlusY67!$D623,Raw_DATA!$A:$A,0)),"")</f>
        <v>98</v>
      </c>
      <c r="BF623" s="407">
        <f>IFERROR(INDEX(Raw_DATA!O:O,MATCH(Risk7_PlusY67!$D623,Raw_DATA!$A:$A,0)),"")</f>
        <v>4</v>
      </c>
      <c r="BG623" s="407">
        <f>IFERROR(INDEX(Raw_DATA!P:P,MATCH(Risk7_PlusY67!$D623,Raw_DATA!$A:$A,0)),"")</f>
        <v>77</v>
      </c>
      <c r="BH623" s="407">
        <f>IFERROR(INDEX(Raw_DATA!Q:Q,MATCH(Risk7_PlusY67!$D623,Raw_DATA!$A:$A,0)),"")</f>
        <v>268</v>
      </c>
      <c r="BI623" s="407">
        <f>IFERROR(INDEX(Raw_DATA!R:R,MATCH(Risk7_PlusY67!$D623,Raw_DATA!$A:$A,0)),"")</f>
        <v>51</v>
      </c>
      <c r="BJ623" s="124" t="str">
        <f>INDEX('Org2567'!$BM:$BM,MATCH(Risk7_PlusY67!D623,'Org2567'!$D:$D,0))</f>
        <v>รพช.F2 P&lt;=30,000</v>
      </c>
    </row>
    <row r="624" spans="1:62" x14ac:dyDescent="0.7">
      <c r="A624" s="206">
        <f>IF(ISBLANK(D624),"",COUNTA($D$3:D624))</f>
        <v>622</v>
      </c>
      <c r="B624" s="207">
        <f>IFERROR(INDEX(ID!$E:$E,MATCH(Risk7_PlusY67!$D624,ID!$A:$A,0)),"")</f>
        <v>9</v>
      </c>
      <c r="C624" s="207" t="str">
        <f>IFERROR(INDEX(ID!$I:$I,MATCH(Risk7_PlusY67!$D624,ID!$A:$A,0)),"")</f>
        <v>นครราชสีมา</v>
      </c>
      <c r="D624" s="295" t="s">
        <v>625</v>
      </c>
      <c r="E624" s="207" t="str">
        <f>IFERROR(INDEX(ID!$C:$C,MATCH(Risk7_PlusY67!$D624,ID!$A:$A,0)),"")</f>
        <v>วังน้ำเขียว,รพช.</v>
      </c>
      <c r="F624" s="207" t="str">
        <f>IFERROR(INDEX(ID!$G:$G,MATCH(Risk7_PlusY67!$D624,ID!$A:$A,0)),"")</f>
        <v>รพช.</v>
      </c>
      <c r="G624" s="206">
        <f>IFERROR(INDEX(ID!$J:$J,MATCH(Risk7_PlusY67!$D624,ID!$A:$A,0)),"")</f>
        <v>51</v>
      </c>
      <c r="H624" s="208" t="str">
        <f>IFERROR(INDEX(ID!$P:$P,MATCH(Risk7_PlusY67!$D624,ID!$A:$A,0)),"")</f>
        <v>รพช.F2 P30,000-60,000</v>
      </c>
      <c r="I624" s="209">
        <f>IFERROR(INDEX(Raw_DATA!E:E,MATCH(Risk7_PlusY67!$D624,Raw_DATA!$A:$A,0)),"")</f>
        <v>4.3099999999999996</v>
      </c>
      <c r="J624" s="209">
        <f>IFERROR(INDEX(Raw_DATA!F:F,MATCH(Risk7_PlusY67!$D624,Raw_DATA!$A:$A,0)),"")</f>
        <v>3.99</v>
      </c>
      <c r="K624" s="209">
        <f>IFERROR(INDEX(Raw_DATA!G:G,MATCH(Risk7_PlusY67!$D624,Raw_DATA!$A:$A,0)),"")</f>
        <v>3.66</v>
      </c>
      <c r="L624" s="209">
        <f>IFERROR(INDEX(Raw_DATA!H:H,MATCH(Risk7_PlusY67!$D624,Raw_DATA!$A:$A,0)),"")</f>
        <v>38718955.990000002</v>
      </c>
      <c r="M624" s="210">
        <f>IFERROR(INDEX(Raw_DATA!I:I,MATCH(Risk7_PlusY67!$D624,Raw_DATA!$A:$A,0)),"")</f>
        <v>-4282814.1399999997</v>
      </c>
      <c r="N624" s="206">
        <f t="shared" si="189"/>
        <v>0</v>
      </c>
      <c r="O624" s="206">
        <f t="shared" si="190"/>
        <v>1</v>
      </c>
      <c r="P624" s="206">
        <f t="shared" si="192"/>
        <v>0</v>
      </c>
      <c r="Q624" s="211">
        <f t="shared" si="193"/>
        <v>108.4</v>
      </c>
      <c r="R624" s="206">
        <f t="shared" si="191"/>
        <v>1</v>
      </c>
      <c r="S624" s="212">
        <f>IFERROR(INDEX(Raw_DATA!J:J,MATCH(Risk7_PlusY67!$D624,Raw_DATA!$A:$A,0)),"")</f>
        <v>1325648.32</v>
      </c>
      <c r="T624" s="213">
        <f>IFERROR(INDEX(Raw_DATA!K:K,MATCH(Risk7_PlusY67!$D624,Raw_DATA!$A:$A,0)),"")</f>
        <v>31190604.670000002</v>
      </c>
      <c r="U624" s="214">
        <f t="shared" si="194"/>
        <v>1</v>
      </c>
      <c r="V624" s="214">
        <f t="shared" si="195"/>
        <v>1</v>
      </c>
      <c r="W624" s="214">
        <f>IF(OR(AND((K624&lt;0.8),(AJ624&gt;180)),AND((K624&lt;0.8),(AJ624&lt;10)),AND((K624&gt;=0.8),(AJ624&lt;10)),AND((K624&gt;=0.8),(AJ624&gt;90))),0,1)</f>
        <v>0</v>
      </c>
      <c r="X624" s="214">
        <f t="shared" si="196"/>
        <v>1</v>
      </c>
      <c r="Y624" s="214">
        <f t="shared" si="197"/>
        <v>1</v>
      </c>
      <c r="Z624" s="214">
        <f t="shared" si="198"/>
        <v>1</v>
      </c>
      <c r="AA624" s="214">
        <f t="shared" si="199"/>
        <v>0</v>
      </c>
      <c r="AB624" s="215" t="str">
        <f t="shared" si="200"/>
        <v>B</v>
      </c>
      <c r="AC624" s="215" t="str">
        <f t="shared" si="201"/>
        <v>1B</v>
      </c>
      <c r="AD624" s="216"/>
      <c r="AE624" s="216"/>
      <c r="AF624" s="434">
        <f>IFERROR(INDEX(Raw_DATA!L:L,MATCH(Risk7_PlusY67!$D624,Raw_DATA!$A:$A,0)),"")</f>
        <v>1.3</v>
      </c>
      <c r="AG624" s="434">
        <f>IFERROR(INDEX(AVGGroup!$D$5:$D$21,MATCH(Risk7_PlusY67!$H624,AVGGroup!$C$5:$C$21,0)),"")</f>
        <v>-4.37</v>
      </c>
      <c r="AH624" s="434">
        <f>IFERROR(INDEX(Raw_DATA!M:M,MATCH(Risk7_PlusY67!$D624,Raw_DATA!$A:$A,0)),"")</f>
        <v>-2.96</v>
      </c>
      <c r="AI624" s="435">
        <f>IFERROR(INDEX(AVGGroup!$F$5:$F$21,MATCH(Risk7_PlusY67!$H624,AVGGroup!$C$5:$C$21,0)),"")</f>
        <v>-9.19</v>
      </c>
      <c r="AJ624" s="401">
        <f>IFERROR(INDEX(Raw_DATA!N:N,MATCH(Risk7_PlusY67!$D624,Raw_DATA!$A:$A,0)),"")</f>
        <v>131</v>
      </c>
      <c r="AK624" s="401">
        <f>IFERROR(INDEX(Raw_DATA!O:O,MATCH(Risk7_PlusY67!$D624,Raw_DATA!$A:$A,0)),"")</f>
        <v>24</v>
      </c>
      <c r="AL624" s="401">
        <f>IFERROR(INDEX(Raw_DATA!P:P,MATCH(Risk7_PlusY67!$D624,Raw_DATA!$A:$A,0)),"")</f>
        <v>45</v>
      </c>
      <c r="AM624" s="401">
        <f>IFERROR(INDEX(Raw_DATA!Q:Q,MATCH(Risk7_PlusY67!$D624,Raw_DATA!$A:$A,0)),"")</f>
        <v>103</v>
      </c>
      <c r="AN624" s="401">
        <f>IFERROR(INDEX(Raw_DATA!R:R,MATCH(Risk7_PlusY67!$D624,Raw_DATA!$A:$A,0)),"")</f>
        <v>73</v>
      </c>
      <c r="AO624" s="407"/>
      <c r="AP624" s="411" t="b">
        <f>AB624=AY624</f>
        <v>1</v>
      </c>
      <c r="AQ624" s="340">
        <f t="shared" si="202"/>
        <v>1</v>
      </c>
      <c r="AR624" s="123">
        <f t="shared" si="203"/>
        <v>1</v>
      </c>
      <c r="AS624" s="123">
        <f t="shared" si="204"/>
        <v>1</v>
      </c>
      <c r="AT624" s="123">
        <f>IF(OR(AND((K624&lt;0.8),(BE624&gt;180)),AND((K624&lt;0.8),(BE624&lt;10)),AND((K624&gt;=0.8),(BE624&lt;10)),AND((K624&gt;=0.8),(BE624&gt;90))),0,1)</f>
        <v>0</v>
      </c>
      <c r="AU624" s="123">
        <f t="shared" si="205"/>
        <v>1</v>
      </c>
      <c r="AV624" s="123">
        <f t="shared" si="206"/>
        <v>1</v>
      </c>
      <c r="AW624" s="123">
        <f t="shared" si="207"/>
        <v>1</v>
      </c>
      <c r="AX624" s="123">
        <f t="shared" si="208"/>
        <v>0</v>
      </c>
      <c r="AY624" s="416" t="str">
        <f t="shared" si="209"/>
        <v>B</v>
      </c>
      <c r="AZ624" s="416" t="str">
        <f>R624&amp;AY624</f>
        <v>1B</v>
      </c>
      <c r="BA624" s="417">
        <f>IFERROR(INDEX(Raw_DATA!L:L,MATCH(Risk7_PlusY67!$D624,Raw_DATA!$A:$A,0)),"")</f>
        <v>1.3</v>
      </c>
      <c r="BB624" s="417">
        <f>IFERROR(INDEX(AVGGroup!$H$5:$H$21,MATCH(Risk7_PlusY67!$BJ624,AVGGroup!$C$5:$C$21,0)),"")</f>
        <v>-3.95</v>
      </c>
      <c r="BC624" s="417">
        <f>IFERROR(INDEX(Raw_DATA!M:M,MATCH(Risk7_PlusY67!$D624,Raw_DATA!$A:$A,0)),"")</f>
        <v>-2.96</v>
      </c>
      <c r="BD624" s="418">
        <f>IFERROR(INDEX(AVGGroup!$J$5:$J$21,MATCH(Risk7_PlusY67!$BJ624,AVGGroup!$C$5:$C$21,0)),"")</f>
        <v>-8.8800000000000008</v>
      </c>
      <c r="BE624" s="407">
        <f>IFERROR(INDEX(Raw_DATA!N:N,MATCH(Risk7_PlusY67!$D624,Raw_DATA!$A:$A,0)),"")</f>
        <v>131</v>
      </c>
      <c r="BF624" s="407">
        <f>IFERROR(INDEX(Raw_DATA!O:O,MATCH(Risk7_PlusY67!$D624,Raw_DATA!$A:$A,0)),"")</f>
        <v>24</v>
      </c>
      <c r="BG624" s="407">
        <f>IFERROR(INDEX(Raw_DATA!P:P,MATCH(Risk7_PlusY67!$D624,Raw_DATA!$A:$A,0)),"")</f>
        <v>45</v>
      </c>
      <c r="BH624" s="407">
        <f>IFERROR(INDEX(Raw_DATA!Q:Q,MATCH(Risk7_PlusY67!$D624,Raw_DATA!$A:$A,0)),"")</f>
        <v>103</v>
      </c>
      <c r="BI624" s="407">
        <f>IFERROR(INDEX(Raw_DATA!R:R,MATCH(Risk7_PlusY67!$D624,Raw_DATA!$A:$A,0)),"")</f>
        <v>73</v>
      </c>
      <c r="BJ624" s="124" t="str">
        <f>INDEX('Org2567'!$BM:$BM,MATCH(Risk7_PlusY67!D624,'Org2567'!$D:$D,0))</f>
        <v>รพช.F2 P30,000-60,000</v>
      </c>
    </row>
    <row r="625" spans="1:62" x14ac:dyDescent="0.7">
      <c r="A625" s="206">
        <f>IF(ISBLANK(D625),"",COUNTA($D$3:D625))</f>
        <v>623</v>
      </c>
      <c r="B625" s="207">
        <f>IFERROR(INDEX(ID!$E:$E,MATCH(Risk7_PlusY67!$D625,ID!$A:$A,0)),"")</f>
        <v>9</v>
      </c>
      <c r="C625" s="207" t="str">
        <f>IFERROR(INDEX(ID!$I:$I,MATCH(Risk7_PlusY67!$D625,ID!$A:$A,0)),"")</f>
        <v>นครราชสีมา</v>
      </c>
      <c r="D625" s="295" t="s">
        <v>626</v>
      </c>
      <c r="E625" s="207" t="str">
        <f>IFERROR(INDEX(ID!$C:$C,MATCH(Risk7_PlusY67!$D625,ID!$A:$A,0)),"")</f>
        <v>เฉลิมพระเกียรติสมเด็จย่า ๑๐๐ ปี,รพช.</v>
      </c>
      <c r="F625" s="207" t="str">
        <f>IFERROR(INDEX(ID!$G:$G,MATCH(Risk7_PlusY67!$D625,ID!$A:$A,0)),"")</f>
        <v>รพช.</v>
      </c>
      <c r="G625" s="206">
        <f>IFERROR(INDEX(ID!$J:$J,MATCH(Risk7_PlusY67!$D625,ID!$A:$A,0)),"")</f>
        <v>30</v>
      </c>
      <c r="H625" s="208" t="str">
        <f>IFERROR(INDEX(ID!$P:$P,MATCH(Risk7_PlusY67!$D625,ID!$A:$A,0)),"")</f>
        <v>รพช.F2 P&lt;=30,000</v>
      </c>
      <c r="I625" s="209">
        <f>IFERROR(INDEX(Raw_DATA!E:E,MATCH(Risk7_PlusY67!$D625,Raw_DATA!$A:$A,0)),"")</f>
        <v>1.44</v>
      </c>
      <c r="J625" s="209">
        <f>IFERROR(INDEX(Raw_DATA!F:F,MATCH(Risk7_PlusY67!$D625,Raw_DATA!$A:$A,0)),"")</f>
        <v>1.26</v>
      </c>
      <c r="K625" s="209">
        <f>IFERROR(INDEX(Raw_DATA!G:G,MATCH(Risk7_PlusY67!$D625,Raw_DATA!$A:$A,0)),"")</f>
        <v>0.67</v>
      </c>
      <c r="L625" s="209">
        <f>IFERROR(INDEX(Raw_DATA!H:H,MATCH(Risk7_PlusY67!$D625,Raw_DATA!$A:$A,0)),"")</f>
        <v>4373111.24</v>
      </c>
      <c r="M625" s="210">
        <f>IFERROR(INDEX(Raw_DATA!I:I,MATCH(Risk7_PlusY67!$D625,Raw_DATA!$A:$A,0)),"")</f>
        <v>-2714543.67</v>
      </c>
      <c r="N625" s="206">
        <f t="shared" si="189"/>
        <v>2</v>
      </c>
      <c r="O625" s="206">
        <f t="shared" si="190"/>
        <v>1</v>
      </c>
      <c r="P625" s="206">
        <f t="shared" si="192"/>
        <v>0</v>
      </c>
      <c r="Q625" s="211">
        <f t="shared" si="193"/>
        <v>19.3</v>
      </c>
      <c r="R625" s="206">
        <f t="shared" si="191"/>
        <v>3</v>
      </c>
      <c r="S625" s="212">
        <f>IFERROR(INDEX(Raw_DATA!J:J,MATCH(Risk7_PlusY67!$D625,Raw_DATA!$A:$A,0)),"")</f>
        <v>-166905.01</v>
      </c>
      <c r="T625" s="213">
        <f>IFERROR(INDEX(Raw_DATA!K:K,MATCH(Risk7_PlusY67!$D625,Raw_DATA!$A:$A,0)),"")</f>
        <v>-3355620.86</v>
      </c>
      <c r="U625" s="214">
        <f t="shared" si="194"/>
        <v>1</v>
      </c>
      <c r="V625" s="214">
        <f t="shared" si="195"/>
        <v>1</v>
      </c>
      <c r="W625" s="214">
        <f>IF(OR(AND((K625&lt;0.8),(AJ625&gt;180)),AND((K625&lt;0.8),(AJ625&lt;10)),AND((K625&gt;=0.8),(AJ625&lt;10)),AND((K625&gt;=0.8),(AJ625&gt;90))),0,1)</f>
        <v>0</v>
      </c>
      <c r="X625" s="214">
        <f t="shared" si="196"/>
        <v>0</v>
      </c>
      <c r="Y625" s="214">
        <f t="shared" si="197"/>
        <v>1</v>
      </c>
      <c r="Z625" s="214">
        <f t="shared" si="198"/>
        <v>0</v>
      </c>
      <c r="AA625" s="214">
        <f t="shared" si="199"/>
        <v>1</v>
      </c>
      <c r="AB625" s="215" t="str">
        <f t="shared" si="200"/>
        <v>B-</v>
      </c>
      <c r="AC625" s="215" t="str">
        <f t="shared" si="201"/>
        <v>3B-</v>
      </c>
      <c r="AD625" s="216"/>
      <c r="AE625" s="216"/>
      <c r="AF625" s="434">
        <f>IFERROR(INDEX(Raw_DATA!L:L,MATCH(Risk7_PlusY67!$D625,Raw_DATA!$A:$A,0)),"")</f>
        <v>-0.21</v>
      </c>
      <c r="AG625" s="434">
        <f>IFERROR(INDEX(AVGGroup!$D$5:$D$21,MATCH(Risk7_PlusY67!$H625,AVGGroup!$C$5:$C$21,0)),"")</f>
        <v>-3.55</v>
      </c>
      <c r="AH625" s="434">
        <f>IFERROR(INDEX(Raw_DATA!M:M,MATCH(Risk7_PlusY67!$D625,Raw_DATA!$A:$A,0)),"")</f>
        <v>-5.07</v>
      </c>
      <c r="AI625" s="435">
        <f>IFERROR(INDEX(AVGGroup!$F$5:$F$21,MATCH(Risk7_PlusY67!$H625,AVGGroup!$C$5:$C$21,0)),"")</f>
        <v>-10.199999999999999</v>
      </c>
      <c r="AJ625" s="401">
        <f>IFERROR(INDEX(Raw_DATA!N:N,MATCH(Risk7_PlusY67!$D625,Raw_DATA!$A:$A,0)),"")</f>
        <v>209</v>
      </c>
      <c r="AK625" s="401">
        <f>IFERROR(INDEX(Raw_DATA!O:O,MATCH(Risk7_PlusY67!$D625,Raw_DATA!$A:$A,0)),"")</f>
        <v>96</v>
      </c>
      <c r="AL625" s="401">
        <f>IFERROR(INDEX(Raw_DATA!P:P,MATCH(Risk7_PlusY67!$D625,Raw_DATA!$A:$A,0)),"")</f>
        <v>41</v>
      </c>
      <c r="AM625" s="401">
        <f>IFERROR(INDEX(Raw_DATA!Q:Q,MATCH(Risk7_PlusY67!$D625,Raw_DATA!$A:$A,0)),"")</f>
        <v>146</v>
      </c>
      <c r="AN625" s="401">
        <f>IFERROR(INDEX(Raw_DATA!R:R,MATCH(Risk7_PlusY67!$D625,Raw_DATA!$A:$A,0)),"")</f>
        <v>49</v>
      </c>
      <c r="AO625" s="407"/>
      <c r="AP625" s="411" t="b">
        <f>AB625=AY625</f>
        <v>1</v>
      </c>
      <c r="AQ625" s="340">
        <f t="shared" si="202"/>
        <v>1</v>
      </c>
      <c r="AR625" s="123">
        <f t="shared" si="203"/>
        <v>1</v>
      </c>
      <c r="AS625" s="123">
        <f t="shared" si="204"/>
        <v>1</v>
      </c>
      <c r="AT625" s="123">
        <f>IF(OR(AND((K625&lt;0.8),(BE625&gt;180)),AND((K625&lt;0.8),(BE625&lt;10)),AND((K625&gt;=0.8),(BE625&lt;10)),AND((K625&gt;=0.8),(BE625&gt;90))),0,1)</f>
        <v>0</v>
      </c>
      <c r="AU625" s="123">
        <f t="shared" si="205"/>
        <v>0</v>
      </c>
      <c r="AV625" s="123">
        <f t="shared" si="206"/>
        <v>1</v>
      </c>
      <c r="AW625" s="123">
        <f t="shared" si="207"/>
        <v>0</v>
      </c>
      <c r="AX625" s="123">
        <f t="shared" si="208"/>
        <v>1</v>
      </c>
      <c r="AY625" s="416" t="str">
        <f t="shared" si="209"/>
        <v>B-</v>
      </c>
      <c r="AZ625" s="416" t="str">
        <f>R625&amp;AY625</f>
        <v>3B-</v>
      </c>
      <c r="BA625" s="417">
        <f>IFERROR(INDEX(Raw_DATA!L:L,MATCH(Risk7_PlusY67!$D625,Raw_DATA!$A:$A,0)),"")</f>
        <v>-0.21</v>
      </c>
      <c r="BB625" s="417">
        <f>IFERROR(INDEX(AVGGroup!$H$5:$H$21,MATCH(Risk7_PlusY67!$BJ625,AVGGroup!$C$5:$C$21,0)),"")</f>
        <v>-3.54</v>
      </c>
      <c r="BC625" s="417">
        <f>IFERROR(INDEX(Raw_DATA!M:M,MATCH(Risk7_PlusY67!$D625,Raw_DATA!$A:$A,0)),"")</f>
        <v>-5.07</v>
      </c>
      <c r="BD625" s="418">
        <f>IFERROR(INDEX(AVGGroup!$J$5:$J$21,MATCH(Risk7_PlusY67!$BJ625,AVGGroup!$C$5:$C$21,0)),"")</f>
        <v>-10.199999999999999</v>
      </c>
      <c r="BE625" s="407">
        <f>IFERROR(INDEX(Raw_DATA!N:N,MATCH(Risk7_PlusY67!$D625,Raw_DATA!$A:$A,0)),"")</f>
        <v>209</v>
      </c>
      <c r="BF625" s="407">
        <f>IFERROR(INDEX(Raw_DATA!O:O,MATCH(Risk7_PlusY67!$D625,Raw_DATA!$A:$A,0)),"")</f>
        <v>96</v>
      </c>
      <c r="BG625" s="407">
        <f>IFERROR(INDEX(Raw_DATA!P:P,MATCH(Risk7_PlusY67!$D625,Raw_DATA!$A:$A,0)),"")</f>
        <v>41</v>
      </c>
      <c r="BH625" s="407">
        <f>IFERROR(INDEX(Raw_DATA!Q:Q,MATCH(Risk7_PlusY67!$D625,Raw_DATA!$A:$A,0)),"")</f>
        <v>146</v>
      </c>
      <c r="BI625" s="407">
        <f>IFERROR(INDEX(Raw_DATA!R:R,MATCH(Risk7_PlusY67!$D625,Raw_DATA!$A:$A,0)),"")</f>
        <v>49</v>
      </c>
      <c r="BJ625" s="124" t="str">
        <f>INDEX('Org2567'!$BM:$BM,MATCH(Risk7_PlusY67!D625,'Org2567'!$D:$D,0))</f>
        <v>รพช.F2 P&lt;=30,000</v>
      </c>
    </row>
    <row r="626" spans="1:62" x14ac:dyDescent="0.7">
      <c r="A626" s="206">
        <f>IF(ISBLANK(D626),"",COUNTA($D$3:D626))</f>
        <v>624</v>
      </c>
      <c r="B626" s="207">
        <f>IFERROR(INDEX(ID!$E:$E,MATCH(Risk7_PlusY67!$D626,ID!$A:$A,0)),"")</f>
        <v>9</v>
      </c>
      <c r="C626" s="207" t="str">
        <f>IFERROR(INDEX(ID!$I:$I,MATCH(Risk7_PlusY67!$D626,ID!$A:$A,0)),"")</f>
        <v>นครราชสีมา</v>
      </c>
      <c r="D626" s="295" t="s">
        <v>627</v>
      </c>
      <c r="E626" s="207" t="str">
        <f>IFERROR(INDEX(ID!$C:$C,MATCH(Risk7_PlusY67!$D626,ID!$A:$A,0)),"")</f>
        <v>ลำทะเมนชัย,รพช.</v>
      </c>
      <c r="F626" s="207" t="str">
        <f>IFERROR(INDEX(ID!$G:$G,MATCH(Risk7_PlusY67!$D626,ID!$A:$A,0)),"")</f>
        <v>รพช.</v>
      </c>
      <c r="G626" s="206">
        <f>IFERROR(INDEX(ID!$J:$J,MATCH(Risk7_PlusY67!$D626,ID!$A:$A,0)),"")</f>
        <v>30</v>
      </c>
      <c r="H626" s="208" t="str">
        <f>IFERROR(INDEX(ID!$P:$P,MATCH(Risk7_PlusY67!$D626,ID!$A:$A,0)),"")</f>
        <v>รพช.F2 P&lt;=30,000</v>
      </c>
      <c r="I626" s="209">
        <f>IFERROR(INDEX(Raw_DATA!E:E,MATCH(Risk7_PlusY67!$D626,Raw_DATA!$A:$A,0)),"")</f>
        <v>1.68</v>
      </c>
      <c r="J626" s="209">
        <f>IFERROR(INDEX(Raw_DATA!F:F,MATCH(Risk7_PlusY67!$D626,Raw_DATA!$A:$A,0)),"")</f>
        <v>1.49</v>
      </c>
      <c r="K626" s="209">
        <f>IFERROR(INDEX(Raw_DATA!G:G,MATCH(Risk7_PlusY67!$D626,Raw_DATA!$A:$A,0)),"")</f>
        <v>0.64</v>
      </c>
      <c r="L626" s="209">
        <f>IFERROR(INDEX(Raw_DATA!H:H,MATCH(Risk7_PlusY67!$D626,Raw_DATA!$A:$A,0)),"")</f>
        <v>6561127.7800000003</v>
      </c>
      <c r="M626" s="210">
        <f>IFERROR(INDEX(Raw_DATA!I:I,MATCH(Risk7_PlusY67!$D626,Raw_DATA!$A:$A,0)),"")</f>
        <v>-2962698.47</v>
      </c>
      <c r="N626" s="206">
        <f t="shared" si="189"/>
        <v>1</v>
      </c>
      <c r="O626" s="206">
        <f t="shared" si="190"/>
        <v>1</v>
      </c>
      <c r="P626" s="206">
        <f t="shared" si="192"/>
        <v>0</v>
      </c>
      <c r="Q626" s="211">
        <f t="shared" si="193"/>
        <v>26.5</v>
      </c>
      <c r="R626" s="206">
        <f t="shared" si="191"/>
        <v>2</v>
      </c>
      <c r="S626" s="212">
        <f>IFERROR(INDEX(Raw_DATA!J:J,MATCH(Risk7_PlusY67!$D626,Raw_DATA!$A:$A,0)),"")</f>
        <v>109927.35</v>
      </c>
      <c r="T626" s="213">
        <f>IFERROR(INDEX(Raw_DATA!K:K,MATCH(Risk7_PlusY67!$D626,Raw_DATA!$A:$A,0)),"")</f>
        <v>-3437907.69</v>
      </c>
      <c r="U626" s="214">
        <f t="shared" si="194"/>
        <v>1</v>
      </c>
      <c r="V626" s="214">
        <f t="shared" si="195"/>
        <v>1</v>
      </c>
      <c r="W626" s="214">
        <f>IF(OR(AND((K626&lt;0.8),(AJ626&gt;180)),AND((K626&lt;0.8),(AJ626&lt;10)),AND((K626&gt;=0.8),(AJ626&lt;10)),AND((K626&gt;=0.8),(AJ626&gt;90))),0,1)</f>
        <v>0</v>
      </c>
      <c r="X626" s="214">
        <f t="shared" si="196"/>
        <v>0</v>
      </c>
      <c r="Y626" s="214">
        <f t="shared" si="197"/>
        <v>0</v>
      </c>
      <c r="Z626" s="214">
        <f t="shared" si="198"/>
        <v>0</v>
      </c>
      <c r="AA626" s="214">
        <f t="shared" si="199"/>
        <v>1</v>
      </c>
      <c r="AB626" s="215" t="str">
        <f t="shared" si="200"/>
        <v>C</v>
      </c>
      <c r="AC626" s="215" t="str">
        <f t="shared" si="201"/>
        <v>2C</v>
      </c>
      <c r="AD626" s="216"/>
      <c r="AE626" s="216"/>
      <c r="AF626" s="434">
        <f>IFERROR(INDEX(Raw_DATA!L:L,MATCH(Risk7_PlusY67!$D626,Raw_DATA!$A:$A,0)),"")</f>
        <v>0.13</v>
      </c>
      <c r="AG626" s="434">
        <f>IFERROR(INDEX(AVGGroup!$D$5:$D$21,MATCH(Risk7_PlusY67!$H626,AVGGroup!$C$5:$C$21,0)),"")</f>
        <v>-3.55</v>
      </c>
      <c r="AH626" s="434">
        <f>IFERROR(INDEX(Raw_DATA!M:M,MATCH(Risk7_PlusY67!$D626,Raw_DATA!$A:$A,0)),"")</f>
        <v>-6.62</v>
      </c>
      <c r="AI626" s="435">
        <f>IFERROR(INDEX(AVGGroup!$F$5:$F$21,MATCH(Risk7_PlusY67!$H626,AVGGroup!$C$5:$C$21,0)),"")</f>
        <v>-10.199999999999999</v>
      </c>
      <c r="AJ626" s="401">
        <f>IFERROR(INDEX(Raw_DATA!N:N,MATCH(Risk7_PlusY67!$D626,Raw_DATA!$A:$A,0)),"")</f>
        <v>207</v>
      </c>
      <c r="AK626" s="401">
        <f>IFERROR(INDEX(Raw_DATA!O:O,MATCH(Risk7_PlusY67!$D626,Raw_DATA!$A:$A,0)),"")</f>
        <v>87</v>
      </c>
      <c r="AL626" s="401">
        <f>IFERROR(INDEX(Raw_DATA!P:P,MATCH(Risk7_PlusY67!$D626,Raw_DATA!$A:$A,0)),"")</f>
        <v>119</v>
      </c>
      <c r="AM626" s="401">
        <f>IFERROR(INDEX(Raw_DATA!Q:Q,MATCH(Risk7_PlusY67!$D626,Raw_DATA!$A:$A,0)),"")</f>
        <v>258</v>
      </c>
      <c r="AN626" s="401">
        <f>IFERROR(INDEX(Raw_DATA!R:R,MATCH(Risk7_PlusY67!$D626,Raw_DATA!$A:$A,0)),"")</f>
        <v>57</v>
      </c>
      <c r="AO626" s="407"/>
      <c r="AP626" s="411" t="b">
        <f>AB626=AY626</f>
        <v>1</v>
      </c>
      <c r="AQ626" s="340">
        <f t="shared" si="202"/>
        <v>1</v>
      </c>
      <c r="AR626" s="123">
        <f t="shared" si="203"/>
        <v>1</v>
      </c>
      <c r="AS626" s="123">
        <f t="shared" si="204"/>
        <v>1</v>
      </c>
      <c r="AT626" s="123">
        <f>IF(OR(AND((K626&lt;0.8),(BE626&gt;180)),AND((K626&lt;0.8),(BE626&lt;10)),AND((K626&gt;=0.8),(BE626&lt;10)),AND((K626&gt;=0.8),(BE626&gt;90))),0,1)</f>
        <v>0</v>
      </c>
      <c r="AU626" s="123">
        <f t="shared" si="205"/>
        <v>0</v>
      </c>
      <c r="AV626" s="123">
        <f t="shared" si="206"/>
        <v>0</v>
      </c>
      <c r="AW626" s="123">
        <f t="shared" si="207"/>
        <v>0</v>
      </c>
      <c r="AX626" s="123">
        <f t="shared" si="208"/>
        <v>1</v>
      </c>
      <c r="AY626" s="416" t="str">
        <f t="shared" si="209"/>
        <v>C</v>
      </c>
      <c r="AZ626" s="416" t="str">
        <f>R626&amp;AY626</f>
        <v>2C</v>
      </c>
      <c r="BA626" s="417">
        <f>IFERROR(INDEX(Raw_DATA!L:L,MATCH(Risk7_PlusY67!$D626,Raw_DATA!$A:$A,0)),"")</f>
        <v>0.13</v>
      </c>
      <c r="BB626" s="417">
        <f>IFERROR(INDEX(AVGGroup!$H$5:$H$21,MATCH(Risk7_PlusY67!$BJ626,AVGGroup!$C$5:$C$21,0)),"")</f>
        <v>-3.54</v>
      </c>
      <c r="BC626" s="417">
        <f>IFERROR(INDEX(Raw_DATA!M:M,MATCH(Risk7_PlusY67!$D626,Raw_DATA!$A:$A,0)),"")</f>
        <v>-6.62</v>
      </c>
      <c r="BD626" s="418">
        <f>IFERROR(INDEX(AVGGroup!$J$5:$J$21,MATCH(Risk7_PlusY67!$BJ626,AVGGroup!$C$5:$C$21,0)),"")</f>
        <v>-10.199999999999999</v>
      </c>
      <c r="BE626" s="407">
        <f>IFERROR(INDEX(Raw_DATA!N:N,MATCH(Risk7_PlusY67!$D626,Raw_DATA!$A:$A,0)),"")</f>
        <v>207</v>
      </c>
      <c r="BF626" s="407">
        <f>IFERROR(INDEX(Raw_DATA!O:O,MATCH(Risk7_PlusY67!$D626,Raw_DATA!$A:$A,0)),"")</f>
        <v>87</v>
      </c>
      <c r="BG626" s="407">
        <f>IFERROR(INDEX(Raw_DATA!P:P,MATCH(Risk7_PlusY67!$D626,Raw_DATA!$A:$A,0)),"")</f>
        <v>119</v>
      </c>
      <c r="BH626" s="407">
        <f>IFERROR(INDEX(Raw_DATA!Q:Q,MATCH(Risk7_PlusY67!$D626,Raw_DATA!$A:$A,0)),"")</f>
        <v>258</v>
      </c>
      <c r="BI626" s="407">
        <f>IFERROR(INDEX(Raw_DATA!R:R,MATCH(Risk7_PlusY67!$D626,Raw_DATA!$A:$A,0)),"")</f>
        <v>57</v>
      </c>
      <c r="BJ626" s="124" t="str">
        <f>INDEX('Org2567'!$BM:$BM,MATCH(Risk7_PlusY67!D626,'Org2567'!$D:$D,0))</f>
        <v>รพช.F2 P&lt;=30,000</v>
      </c>
    </row>
    <row r="627" spans="1:62" x14ac:dyDescent="0.7">
      <c r="A627" s="206">
        <f>IF(ISBLANK(D627),"",COUNTA($D$3:D627))</f>
        <v>625</v>
      </c>
      <c r="B627" s="207">
        <f>IFERROR(INDEX(ID!$E:$E,MATCH(Risk7_PlusY67!$D627,ID!$A:$A,0)),"")</f>
        <v>9</v>
      </c>
      <c r="C627" s="207" t="str">
        <f>IFERROR(INDEX(ID!$I:$I,MATCH(Risk7_PlusY67!$D627,ID!$A:$A,0)),"")</f>
        <v>นครราชสีมา</v>
      </c>
      <c r="D627" s="295" t="s">
        <v>628</v>
      </c>
      <c r="E627" s="207" t="str">
        <f>IFERROR(INDEX(ID!$C:$C,MATCH(Risk7_PlusY67!$D627,ID!$A:$A,0)),"")</f>
        <v>พระทองคำเฉลิมพระเกียรติ ๘๐ พรรษา,รพช.</v>
      </c>
      <c r="F627" s="207" t="str">
        <f>IFERROR(INDEX(ID!$G:$G,MATCH(Risk7_PlusY67!$D627,ID!$A:$A,0)),"")</f>
        <v>รพช.</v>
      </c>
      <c r="G627" s="206">
        <f>IFERROR(INDEX(ID!$J:$J,MATCH(Risk7_PlusY67!$D627,ID!$A:$A,0)),"")</f>
        <v>30</v>
      </c>
      <c r="H627" s="208" t="str">
        <f>IFERROR(INDEX(ID!$P:$P,MATCH(Risk7_PlusY67!$D627,ID!$A:$A,0)),"")</f>
        <v>รพช.F2 P30,000-60,000</v>
      </c>
      <c r="I627" s="209">
        <f>IFERROR(INDEX(Raw_DATA!E:E,MATCH(Risk7_PlusY67!$D627,Raw_DATA!$A:$A,0)),"")</f>
        <v>3.1</v>
      </c>
      <c r="J627" s="209">
        <f>IFERROR(INDEX(Raw_DATA!F:F,MATCH(Risk7_PlusY67!$D627,Raw_DATA!$A:$A,0)),"")</f>
        <v>2.77</v>
      </c>
      <c r="K627" s="209">
        <f>IFERROR(INDEX(Raw_DATA!G:G,MATCH(Risk7_PlusY67!$D627,Raw_DATA!$A:$A,0)),"")</f>
        <v>2.1800000000000002</v>
      </c>
      <c r="L627" s="209">
        <f>IFERROR(INDEX(Raw_DATA!H:H,MATCH(Risk7_PlusY67!$D627,Raw_DATA!$A:$A,0)),"")</f>
        <v>28315186.32</v>
      </c>
      <c r="M627" s="210">
        <f>IFERROR(INDEX(Raw_DATA!I:I,MATCH(Risk7_PlusY67!$D627,Raw_DATA!$A:$A,0)),"")</f>
        <v>-6864873.3399999999</v>
      </c>
      <c r="N627" s="206">
        <f t="shared" si="189"/>
        <v>0</v>
      </c>
      <c r="O627" s="206">
        <f t="shared" si="190"/>
        <v>1</v>
      </c>
      <c r="P627" s="206">
        <f t="shared" si="192"/>
        <v>0</v>
      </c>
      <c r="Q627" s="211">
        <f t="shared" si="193"/>
        <v>49.4</v>
      </c>
      <c r="R627" s="206">
        <f t="shared" si="191"/>
        <v>1</v>
      </c>
      <c r="S627" s="212">
        <f>IFERROR(INDEX(Raw_DATA!J:J,MATCH(Risk7_PlusY67!$D627,Raw_DATA!$A:$A,0)),"")</f>
        <v>-1719670.34</v>
      </c>
      <c r="T627" s="213">
        <f>IFERROR(INDEX(Raw_DATA!K:K,MATCH(Risk7_PlusY67!$D627,Raw_DATA!$A:$A,0)),"")</f>
        <v>15888012.49</v>
      </c>
      <c r="U627" s="214">
        <f t="shared" si="194"/>
        <v>1</v>
      </c>
      <c r="V627" s="214">
        <f t="shared" si="195"/>
        <v>1</v>
      </c>
      <c r="W627" s="214">
        <f>IF(OR(AND((K627&lt;0.8),(AJ627&gt;180)),AND((K627&lt;0.8),(AJ627&lt;10)),AND((K627&gt;=0.8),(AJ627&lt;10)),AND((K627&gt;=0.8),(AJ627&gt;90))),0,1)</f>
        <v>0</v>
      </c>
      <c r="X627" s="214">
        <f t="shared" si="196"/>
        <v>1</v>
      </c>
      <c r="Y627" s="214">
        <f t="shared" si="197"/>
        <v>0</v>
      </c>
      <c r="Z627" s="214">
        <f t="shared" si="198"/>
        <v>0</v>
      </c>
      <c r="AA627" s="214">
        <f t="shared" si="199"/>
        <v>0</v>
      </c>
      <c r="AB627" s="215" t="str">
        <f t="shared" si="200"/>
        <v>C</v>
      </c>
      <c r="AC627" s="215" t="str">
        <f t="shared" si="201"/>
        <v>1C</v>
      </c>
      <c r="AD627" s="216"/>
      <c r="AE627" s="216"/>
      <c r="AF627" s="434">
        <f>IFERROR(INDEX(Raw_DATA!L:L,MATCH(Risk7_PlusY67!$D627,Raw_DATA!$A:$A,0)),"")</f>
        <v>-1.82</v>
      </c>
      <c r="AG627" s="434">
        <f>IFERROR(INDEX(AVGGroup!$D$5:$D$21,MATCH(Risk7_PlusY67!$H627,AVGGroup!$C$5:$C$21,0)),"")</f>
        <v>-4.37</v>
      </c>
      <c r="AH627" s="434">
        <f>IFERROR(INDEX(Raw_DATA!M:M,MATCH(Risk7_PlusY67!$D627,Raw_DATA!$A:$A,0)),"")</f>
        <v>-4.62</v>
      </c>
      <c r="AI627" s="435">
        <f>IFERROR(INDEX(AVGGroup!$F$5:$F$21,MATCH(Risk7_PlusY67!$H627,AVGGroup!$C$5:$C$21,0)),"")</f>
        <v>-9.19</v>
      </c>
      <c r="AJ627" s="401">
        <f>IFERROR(INDEX(Raw_DATA!N:N,MATCH(Risk7_PlusY67!$D627,Raw_DATA!$A:$A,0)),"")</f>
        <v>94</v>
      </c>
      <c r="AK627" s="401">
        <f>IFERROR(INDEX(Raw_DATA!O:O,MATCH(Risk7_PlusY67!$D627,Raw_DATA!$A:$A,0)),"")</f>
        <v>34</v>
      </c>
      <c r="AL627" s="401">
        <f>IFERROR(INDEX(Raw_DATA!P:P,MATCH(Risk7_PlusY67!$D627,Raw_DATA!$A:$A,0)),"")</f>
        <v>129</v>
      </c>
      <c r="AM627" s="401">
        <f>IFERROR(INDEX(Raw_DATA!Q:Q,MATCH(Risk7_PlusY67!$D627,Raw_DATA!$A:$A,0)),"")</f>
        <v>142</v>
      </c>
      <c r="AN627" s="401">
        <f>IFERROR(INDEX(Raw_DATA!R:R,MATCH(Risk7_PlusY67!$D627,Raw_DATA!$A:$A,0)),"")</f>
        <v>72</v>
      </c>
      <c r="AO627" s="407"/>
      <c r="AP627" s="411" t="b">
        <f>AB627=AY627</f>
        <v>1</v>
      </c>
      <c r="AQ627" s="340">
        <f t="shared" si="202"/>
        <v>1</v>
      </c>
      <c r="AR627" s="123">
        <f t="shared" si="203"/>
        <v>1</v>
      </c>
      <c r="AS627" s="123">
        <f t="shared" si="204"/>
        <v>1</v>
      </c>
      <c r="AT627" s="123">
        <f>IF(OR(AND((K627&lt;0.8),(BE627&gt;180)),AND((K627&lt;0.8),(BE627&lt;10)),AND((K627&gt;=0.8),(BE627&lt;10)),AND((K627&gt;=0.8),(BE627&gt;90))),0,1)</f>
        <v>0</v>
      </c>
      <c r="AU627" s="123">
        <f t="shared" si="205"/>
        <v>1</v>
      </c>
      <c r="AV627" s="123">
        <f t="shared" si="206"/>
        <v>0</v>
      </c>
      <c r="AW627" s="123">
        <f t="shared" si="207"/>
        <v>0</v>
      </c>
      <c r="AX627" s="123">
        <f t="shared" si="208"/>
        <v>0</v>
      </c>
      <c r="AY627" s="416" t="str">
        <f t="shared" si="209"/>
        <v>C</v>
      </c>
      <c r="AZ627" s="416" t="str">
        <f>R627&amp;AY627</f>
        <v>1C</v>
      </c>
      <c r="BA627" s="417">
        <f>IFERROR(INDEX(Raw_DATA!L:L,MATCH(Risk7_PlusY67!$D627,Raw_DATA!$A:$A,0)),"")</f>
        <v>-1.82</v>
      </c>
      <c r="BB627" s="417">
        <f>IFERROR(INDEX(AVGGroup!$H$5:$H$21,MATCH(Risk7_PlusY67!$BJ627,AVGGroup!$C$5:$C$21,0)),"")</f>
        <v>-3.95</v>
      </c>
      <c r="BC627" s="417">
        <f>IFERROR(INDEX(Raw_DATA!M:M,MATCH(Risk7_PlusY67!$D627,Raw_DATA!$A:$A,0)),"")</f>
        <v>-4.62</v>
      </c>
      <c r="BD627" s="418">
        <f>IFERROR(INDEX(AVGGroup!$J$5:$J$21,MATCH(Risk7_PlusY67!$BJ627,AVGGroup!$C$5:$C$21,0)),"")</f>
        <v>-8.8800000000000008</v>
      </c>
      <c r="BE627" s="407">
        <f>IFERROR(INDEX(Raw_DATA!N:N,MATCH(Risk7_PlusY67!$D627,Raw_DATA!$A:$A,0)),"")</f>
        <v>94</v>
      </c>
      <c r="BF627" s="407">
        <f>IFERROR(INDEX(Raw_DATA!O:O,MATCH(Risk7_PlusY67!$D627,Raw_DATA!$A:$A,0)),"")</f>
        <v>34</v>
      </c>
      <c r="BG627" s="407">
        <f>IFERROR(INDEX(Raw_DATA!P:P,MATCH(Risk7_PlusY67!$D627,Raw_DATA!$A:$A,0)),"")</f>
        <v>129</v>
      </c>
      <c r="BH627" s="407">
        <f>IFERROR(INDEX(Raw_DATA!Q:Q,MATCH(Risk7_PlusY67!$D627,Raw_DATA!$A:$A,0)),"")</f>
        <v>142</v>
      </c>
      <c r="BI627" s="407">
        <f>IFERROR(INDEX(Raw_DATA!R:R,MATCH(Risk7_PlusY67!$D627,Raw_DATA!$A:$A,0)),"")</f>
        <v>72</v>
      </c>
      <c r="BJ627" s="124" t="str">
        <f>INDEX('Org2567'!$BM:$BM,MATCH(Risk7_PlusY67!D627,'Org2567'!$D:$D,0))</f>
        <v>รพช.F2 P30,000-60,000</v>
      </c>
    </row>
    <row r="628" spans="1:62" x14ac:dyDescent="0.7">
      <c r="A628" s="206">
        <f>IF(ISBLANK(D628),"",COUNTA($D$3:D628))</f>
        <v>626</v>
      </c>
      <c r="B628" s="207">
        <f>IFERROR(INDEX(ID!$E:$E,MATCH(Risk7_PlusY67!$D628,ID!$A:$A,0)),"")</f>
        <v>9</v>
      </c>
      <c r="C628" s="207" t="str">
        <f>IFERROR(INDEX(ID!$I:$I,MATCH(Risk7_PlusY67!$D628,ID!$A:$A,0)),"")</f>
        <v>นครราชสีมา</v>
      </c>
      <c r="D628" s="295" t="s">
        <v>629</v>
      </c>
      <c r="E628" s="207" t="str">
        <f>IFERROR(INDEX(ID!$C:$C,MATCH(Risk7_PlusY67!$D628,ID!$A:$A,0)),"")</f>
        <v>เทพรัตน์นครราชสีมา,รพท.</v>
      </c>
      <c r="F628" s="207" t="str">
        <f>IFERROR(INDEX(ID!$G:$G,MATCH(Risk7_PlusY67!$D628,ID!$A:$A,0)),"")</f>
        <v>รพท.</v>
      </c>
      <c r="G628" s="206">
        <f>IFERROR(INDEX(ID!$J:$J,MATCH(Risk7_PlusY67!$D628,ID!$A:$A,0)),"")</f>
        <v>276</v>
      </c>
      <c r="H628" s="208" t="str">
        <f>IFERROR(INDEX(ID!$P:$P,MATCH(Risk7_PlusY67!$D628,ID!$A:$A,0)),"")</f>
        <v>รพท.M1 B&gt;200</v>
      </c>
      <c r="I628" s="209">
        <f>IFERROR(INDEX(Raw_DATA!E:E,MATCH(Risk7_PlusY67!$D628,Raw_DATA!$A:$A,0)),"")</f>
        <v>4.0999999999999996</v>
      </c>
      <c r="J628" s="209">
        <f>IFERROR(INDEX(Raw_DATA!F:F,MATCH(Risk7_PlusY67!$D628,Raw_DATA!$A:$A,0)),"")</f>
        <v>3.9</v>
      </c>
      <c r="K628" s="209">
        <f>IFERROR(INDEX(Raw_DATA!G:G,MATCH(Risk7_PlusY67!$D628,Raw_DATA!$A:$A,0)),"")</f>
        <v>0.96</v>
      </c>
      <c r="L628" s="209">
        <f>IFERROR(INDEX(Raw_DATA!H:H,MATCH(Risk7_PlusY67!$D628,Raw_DATA!$A:$A,0)),"")</f>
        <v>463619315.48000002</v>
      </c>
      <c r="M628" s="210">
        <f>IFERROR(INDEX(Raw_DATA!I:I,MATCH(Risk7_PlusY67!$D628,Raw_DATA!$A:$A,0)),"")</f>
        <v>107648092.67</v>
      </c>
      <c r="N628" s="206">
        <f t="shared" si="189"/>
        <v>0</v>
      </c>
      <c r="O628" s="206">
        <f t="shared" si="190"/>
        <v>0</v>
      </c>
      <c r="P628" s="206">
        <f t="shared" si="192"/>
        <v>0</v>
      </c>
      <c r="Q628" s="211" t="str">
        <f t="shared" si="193"/>
        <v/>
      </c>
      <c r="R628" s="206">
        <f t="shared" si="191"/>
        <v>0</v>
      </c>
      <c r="S628" s="212">
        <f>IFERROR(INDEX(Raw_DATA!J:J,MATCH(Risk7_PlusY67!$D628,Raw_DATA!$A:$A,0)),"")</f>
        <v>178454672.99000001</v>
      </c>
      <c r="T628" s="213">
        <f>IFERROR(INDEX(Raw_DATA!K:K,MATCH(Risk7_PlusY67!$D628,Raw_DATA!$A:$A,0)),"")</f>
        <v>-6055761.4299999997</v>
      </c>
      <c r="U628" s="214">
        <f t="shared" si="194"/>
        <v>1</v>
      </c>
      <c r="V628" s="214">
        <f t="shared" si="195"/>
        <v>1</v>
      </c>
      <c r="W628" s="214">
        <f>IF(OR(AND((K628&lt;0.8),(AJ628&gt;180)),AND((K628&lt;0.8),(AJ628&lt;10)),AND((K628&gt;=0.8),(AJ628&lt;10)),AND((K628&gt;=0.8),(AJ628&gt;90))),0,1)</f>
        <v>1</v>
      </c>
      <c r="X628" s="214">
        <f t="shared" si="196"/>
        <v>0</v>
      </c>
      <c r="Y628" s="214">
        <f t="shared" si="197"/>
        <v>0</v>
      </c>
      <c r="Z628" s="214">
        <f t="shared" si="198"/>
        <v>0</v>
      </c>
      <c r="AA628" s="214">
        <f t="shared" si="199"/>
        <v>1</v>
      </c>
      <c r="AB628" s="215" t="str">
        <f t="shared" si="200"/>
        <v>B-</v>
      </c>
      <c r="AC628" s="215" t="str">
        <f t="shared" si="201"/>
        <v>0B-</v>
      </c>
      <c r="AD628" s="216"/>
      <c r="AE628" s="216"/>
      <c r="AF628" s="434">
        <f>IFERROR(INDEX(Raw_DATA!L:L,MATCH(Risk7_PlusY67!$D628,Raw_DATA!$A:$A,0)),"")</f>
        <v>23.45</v>
      </c>
      <c r="AG628" s="434">
        <f>IFERROR(INDEX(AVGGroup!$D$5:$D$21,MATCH(Risk7_PlusY67!$H628,AVGGroup!$C$5:$C$21,0)),"")</f>
        <v>3.38</v>
      </c>
      <c r="AH628" s="434">
        <f>IFERROR(INDEX(Raw_DATA!M:M,MATCH(Risk7_PlusY67!$D628,Raw_DATA!$A:$A,0)),"")</f>
        <v>8.66</v>
      </c>
      <c r="AI628" s="435">
        <f>IFERROR(INDEX(AVGGroup!$F$5:$F$21,MATCH(Risk7_PlusY67!$H628,AVGGroup!$C$5:$C$21,0)),"")</f>
        <v>0.04</v>
      </c>
      <c r="AJ628" s="401">
        <f>IFERROR(INDEX(Raw_DATA!N:N,MATCH(Risk7_PlusY67!$D628,Raw_DATA!$A:$A,0)),"")</f>
        <v>60</v>
      </c>
      <c r="AK628" s="401">
        <f>IFERROR(INDEX(Raw_DATA!O:O,MATCH(Risk7_PlusY67!$D628,Raw_DATA!$A:$A,0)),"")</f>
        <v>176</v>
      </c>
      <c r="AL628" s="401">
        <f>IFERROR(INDEX(Raw_DATA!P:P,MATCH(Risk7_PlusY67!$D628,Raw_DATA!$A:$A,0)),"")</f>
        <v>150</v>
      </c>
      <c r="AM628" s="401">
        <f>IFERROR(INDEX(Raw_DATA!Q:Q,MATCH(Risk7_PlusY67!$D628,Raw_DATA!$A:$A,0)),"")</f>
        <v>278</v>
      </c>
      <c r="AN628" s="401">
        <f>IFERROR(INDEX(Raw_DATA!R:R,MATCH(Risk7_PlusY67!$D628,Raw_DATA!$A:$A,0)),"")</f>
        <v>57</v>
      </c>
      <c r="AO628" s="407"/>
      <c r="AP628" s="411" t="b">
        <f>AB628=AY628</f>
        <v>1</v>
      </c>
      <c r="AQ628" s="340">
        <f t="shared" si="202"/>
        <v>0</v>
      </c>
      <c r="AR628" s="123">
        <f t="shared" si="203"/>
        <v>1</v>
      </c>
      <c r="AS628" s="123">
        <f t="shared" si="204"/>
        <v>1</v>
      </c>
      <c r="AT628" s="123">
        <f>IF(OR(AND((K628&lt;0.8),(BE628&gt;180)),AND((K628&lt;0.8),(BE628&lt;10)),AND((K628&gt;=0.8),(BE628&lt;10)),AND((K628&gt;=0.8),(BE628&gt;90))),0,1)</f>
        <v>1</v>
      </c>
      <c r="AU628" s="123">
        <f t="shared" si="205"/>
        <v>0</v>
      </c>
      <c r="AV628" s="123">
        <f t="shared" si="206"/>
        <v>0</v>
      </c>
      <c r="AW628" s="123">
        <f t="shared" si="207"/>
        <v>0</v>
      </c>
      <c r="AX628" s="123">
        <f t="shared" si="208"/>
        <v>1</v>
      </c>
      <c r="AY628" s="416" t="str">
        <f t="shared" si="209"/>
        <v>B-</v>
      </c>
      <c r="AZ628" s="416" t="str">
        <f>R628&amp;AY628</f>
        <v>0B-</v>
      </c>
      <c r="BA628" s="417">
        <f>IFERROR(INDEX(Raw_DATA!L:L,MATCH(Risk7_PlusY67!$D628,Raw_DATA!$A:$A,0)),"")</f>
        <v>23.45</v>
      </c>
      <c r="BB628" s="417">
        <f>IFERROR(INDEX(AVGGroup!$H$5:$H$21,MATCH(Risk7_PlusY67!$BJ628,AVGGroup!$C$5:$C$21,0)),"")</f>
        <v>3.88</v>
      </c>
      <c r="BC628" s="417">
        <f>IFERROR(INDEX(Raw_DATA!M:M,MATCH(Risk7_PlusY67!$D628,Raw_DATA!$A:$A,0)),"")</f>
        <v>8.66</v>
      </c>
      <c r="BD628" s="418">
        <f>IFERROR(INDEX(AVGGroup!$J$5:$J$21,MATCH(Risk7_PlusY67!$BJ628,AVGGroup!$C$5:$C$21,0)),"")</f>
        <v>0.56999999999999995</v>
      </c>
      <c r="BE628" s="407">
        <f>IFERROR(INDEX(Raw_DATA!N:N,MATCH(Risk7_PlusY67!$D628,Raw_DATA!$A:$A,0)),"")</f>
        <v>60</v>
      </c>
      <c r="BF628" s="407">
        <f>IFERROR(INDEX(Raw_DATA!O:O,MATCH(Risk7_PlusY67!$D628,Raw_DATA!$A:$A,0)),"")</f>
        <v>176</v>
      </c>
      <c r="BG628" s="407">
        <f>IFERROR(INDEX(Raw_DATA!P:P,MATCH(Risk7_PlusY67!$D628,Raw_DATA!$A:$A,0)),"")</f>
        <v>150</v>
      </c>
      <c r="BH628" s="407">
        <f>IFERROR(INDEX(Raw_DATA!Q:Q,MATCH(Risk7_PlusY67!$D628,Raw_DATA!$A:$A,0)),"")</f>
        <v>278</v>
      </c>
      <c r="BI628" s="407">
        <f>IFERROR(INDEX(Raw_DATA!R:R,MATCH(Risk7_PlusY67!$D628,Raw_DATA!$A:$A,0)),"")</f>
        <v>57</v>
      </c>
      <c r="BJ628" s="124" t="str">
        <f>INDEX('Org2567'!$BM:$BM,MATCH(Risk7_PlusY67!D628,'Org2567'!$D:$D,0))</f>
        <v>รพท.M1 B&gt;200</v>
      </c>
    </row>
    <row r="629" spans="1:62" x14ac:dyDescent="0.7">
      <c r="A629" s="206">
        <f>IF(ISBLANK(D629),"",COUNTA($D$3:D629))</f>
        <v>627</v>
      </c>
      <c r="B629" s="207">
        <f>IFERROR(INDEX(ID!$E:$E,MATCH(Risk7_PlusY67!$D629,ID!$A:$A,0)),"")</f>
        <v>9</v>
      </c>
      <c r="C629" s="207" t="str">
        <f>IFERROR(INDEX(ID!$I:$I,MATCH(Risk7_PlusY67!$D629,ID!$A:$A,0)),"")</f>
        <v>นครราชสีมา</v>
      </c>
      <c r="D629" s="295" t="s">
        <v>630</v>
      </c>
      <c r="E629" s="207" t="str">
        <f>IFERROR(INDEX(ID!$C:$C,MATCH(Risk7_PlusY67!$D629,ID!$A:$A,0)),"")</f>
        <v>เฉลิมพระเกียรติ(นครราชสีมา),รพช.</v>
      </c>
      <c r="F629" s="207" t="str">
        <f>IFERROR(INDEX(ID!$G:$G,MATCH(Risk7_PlusY67!$D629,ID!$A:$A,0)),"")</f>
        <v>รพช.</v>
      </c>
      <c r="G629" s="206">
        <f>IFERROR(INDEX(ID!$J:$J,MATCH(Risk7_PlusY67!$D629,ID!$A:$A,0)),"")</f>
        <v>36</v>
      </c>
      <c r="H629" s="208" t="str">
        <f>IFERROR(INDEX(ID!$P:$P,MATCH(Risk7_PlusY67!$D629,ID!$A:$A,0)),"")</f>
        <v>รพช.F2 P&lt;=30,000</v>
      </c>
      <c r="I629" s="209">
        <f>IFERROR(INDEX(Raw_DATA!E:E,MATCH(Risk7_PlusY67!$D629,Raw_DATA!$A:$A,0)),"")</f>
        <v>2.1</v>
      </c>
      <c r="J629" s="209">
        <f>IFERROR(INDEX(Raw_DATA!F:F,MATCH(Risk7_PlusY67!$D629,Raw_DATA!$A:$A,0)),"")</f>
        <v>1.91</v>
      </c>
      <c r="K629" s="209">
        <f>IFERROR(INDEX(Raw_DATA!G:G,MATCH(Risk7_PlusY67!$D629,Raw_DATA!$A:$A,0)),"")</f>
        <v>0.7</v>
      </c>
      <c r="L629" s="209">
        <f>IFERROR(INDEX(Raw_DATA!H:H,MATCH(Risk7_PlusY67!$D629,Raw_DATA!$A:$A,0)),"")</f>
        <v>24455787.859999999</v>
      </c>
      <c r="M629" s="210">
        <f>IFERROR(INDEX(Raw_DATA!I:I,MATCH(Risk7_PlusY67!$D629,Raw_DATA!$A:$A,0)),"")</f>
        <v>2483801.1800000002</v>
      </c>
      <c r="N629" s="206">
        <f t="shared" si="189"/>
        <v>1</v>
      </c>
      <c r="O629" s="206">
        <f t="shared" si="190"/>
        <v>0</v>
      </c>
      <c r="P629" s="206">
        <f t="shared" si="192"/>
        <v>0</v>
      </c>
      <c r="Q629" s="211" t="str">
        <f t="shared" si="193"/>
        <v/>
      </c>
      <c r="R629" s="206">
        <f t="shared" si="191"/>
        <v>1</v>
      </c>
      <c r="S629" s="212">
        <f>IFERROR(INDEX(Raw_DATA!J:J,MATCH(Risk7_PlusY67!$D629,Raw_DATA!$A:$A,0)),"")</f>
        <v>5578036.8099999996</v>
      </c>
      <c r="T629" s="213">
        <f>IFERROR(INDEX(Raw_DATA!K:K,MATCH(Risk7_PlusY67!$D629,Raw_DATA!$A:$A,0)),"")</f>
        <v>-6768491.9699999997</v>
      </c>
      <c r="U629" s="214">
        <f t="shared" si="194"/>
        <v>1</v>
      </c>
      <c r="V629" s="214">
        <f t="shared" si="195"/>
        <v>1</v>
      </c>
      <c r="W629" s="214">
        <f>IF(OR(AND((K629&lt;0.8),(AJ629&gt;180)),AND((K629&lt;0.8),(AJ629&lt;10)),AND((K629&gt;=0.8),(AJ629&lt;10)),AND((K629&gt;=0.8),(AJ629&gt;90))),0,1)</f>
        <v>0</v>
      </c>
      <c r="X629" s="214">
        <f t="shared" si="196"/>
        <v>0</v>
      </c>
      <c r="Y629" s="214">
        <f t="shared" si="197"/>
        <v>0</v>
      </c>
      <c r="Z629" s="214">
        <f t="shared" si="198"/>
        <v>0</v>
      </c>
      <c r="AA629" s="214">
        <f t="shared" si="199"/>
        <v>0</v>
      </c>
      <c r="AB629" s="215" t="str">
        <f t="shared" si="200"/>
        <v>C-</v>
      </c>
      <c r="AC629" s="215" t="str">
        <f t="shared" si="201"/>
        <v>1C-</v>
      </c>
      <c r="AD629" s="216"/>
      <c r="AE629" s="216"/>
      <c r="AF629" s="434">
        <f>IFERROR(INDEX(Raw_DATA!L:L,MATCH(Risk7_PlusY67!$D629,Raw_DATA!$A:$A,0)),"")</f>
        <v>7.28</v>
      </c>
      <c r="AG629" s="434">
        <f>IFERROR(INDEX(AVGGroup!$D$5:$D$21,MATCH(Risk7_PlusY67!$H629,AVGGroup!$C$5:$C$21,0)),"")</f>
        <v>-3.55</v>
      </c>
      <c r="AH629" s="434">
        <f>IFERROR(INDEX(Raw_DATA!M:M,MATCH(Risk7_PlusY67!$D629,Raw_DATA!$A:$A,0)),"")</f>
        <v>2.2599999999999998</v>
      </c>
      <c r="AI629" s="435">
        <f>IFERROR(INDEX(AVGGroup!$F$5:$F$21,MATCH(Risk7_PlusY67!$H629,AVGGroup!$C$5:$C$21,0)),"")</f>
        <v>-10.199999999999999</v>
      </c>
      <c r="AJ629" s="401">
        <f>IFERROR(INDEX(Raw_DATA!N:N,MATCH(Risk7_PlusY67!$D629,Raw_DATA!$A:$A,0)),"")</f>
        <v>301</v>
      </c>
      <c r="AK629" s="401">
        <f>IFERROR(INDEX(Raw_DATA!O:O,MATCH(Risk7_PlusY67!$D629,Raw_DATA!$A:$A,0)),"")</f>
        <v>193</v>
      </c>
      <c r="AL629" s="401">
        <f>IFERROR(INDEX(Raw_DATA!P:P,MATCH(Risk7_PlusY67!$D629,Raw_DATA!$A:$A,0)),"")</f>
        <v>296</v>
      </c>
      <c r="AM629" s="401">
        <f>IFERROR(INDEX(Raw_DATA!Q:Q,MATCH(Risk7_PlusY67!$D629,Raw_DATA!$A:$A,0)),"")</f>
        <v>1070</v>
      </c>
      <c r="AN629" s="401">
        <f>IFERROR(INDEX(Raw_DATA!R:R,MATCH(Risk7_PlusY67!$D629,Raw_DATA!$A:$A,0)),"")</f>
        <v>99</v>
      </c>
      <c r="AO629" s="407"/>
      <c r="AP629" s="411" t="b">
        <f>AB629=AY629</f>
        <v>1</v>
      </c>
      <c r="AQ629" s="340">
        <f t="shared" si="202"/>
        <v>0</v>
      </c>
      <c r="AR629" s="123">
        <f t="shared" si="203"/>
        <v>1</v>
      </c>
      <c r="AS629" s="123">
        <f t="shared" si="204"/>
        <v>1</v>
      </c>
      <c r="AT629" s="123">
        <f>IF(OR(AND((K629&lt;0.8),(BE629&gt;180)),AND((K629&lt;0.8),(BE629&lt;10)),AND((K629&gt;=0.8),(BE629&lt;10)),AND((K629&gt;=0.8),(BE629&gt;90))),0,1)</f>
        <v>0</v>
      </c>
      <c r="AU629" s="123">
        <f t="shared" si="205"/>
        <v>0</v>
      </c>
      <c r="AV629" s="123">
        <f t="shared" si="206"/>
        <v>0</v>
      </c>
      <c r="AW629" s="123">
        <f t="shared" si="207"/>
        <v>0</v>
      </c>
      <c r="AX629" s="123">
        <f t="shared" si="208"/>
        <v>0</v>
      </c>
      <c r="AY629" s="416" t="str">
        <f t="shared" si="209"/>
        <v>C-</v>
      </c>
      <c r="AZ629" s="416" t="str">
        <f>R629&amp;AY629</f>
        <v>1C-</v>
      </c>
      <c r="BA629" s="417">
        <f>IFERROR(INDEX(Raw_DATA!L:L,MATCH(Risk7_PlusY67!$D629,Raw_DATA!$A:$A,0)),"")</f>
        <v>7.28</v>
      </c>
      <c r="BB629" s="417">
        <f>IFERROR(INDEX(AVGGroup!$H$5:$H$21,MATCH(Risk7_PlusY67!$BJ629,AVGGroup!$C$5:$C$21,0)),"")</f>
        <v>-3.54</v>
      </c>
      <c r="BC629" s="417">
        <f>IFERROR(INDEX(Raw_DATA!M:M,MATCH(Risk7_PlusY67!$D629,Raw_DATA!$A:$A,0)),"")</f>
        <v>2.2599999999999998</v>
      </c>
      <c r="BD629" s="418">
        <f>IFERROR(INDEX(AVGGroup!$J$5:$J$21,MATCH(Risk7_PlusY67!$BJ629,AVGGroup!$C$5:$C$21,0)),"")</f>
        <v>-10.199999999999999</v>
      </c>
      <c r="BE629" s="407">
        <f>IFERROR(INDEX(Raw_DATA!N:N,MATCH(Risk7_PlusY67!$D629,Raw_DATA!$A:$A,0)),"")</f>
        <v>301</v>
      </c>
      <c r="BF629" s="407">
        <f>IFERROR(INDEX(Raw_DATA!O:O,MATCH(Risk7_PlusY67!$D629,Raw_DATA!$A:$A,0)),"")</f>
        <v>193</v>
      </c>
      <c r="BG629" s="407">
        <f>IFERROR(INDEX(Raw_DATA!P:P,MATCH(Risk7_PlusY67!$D629,Raw_DATA!$A:$A,0)),"")</f>
        <v>296</v>
      </c>
      <c r="BH629" s="407">
        <f>IFERROR(INDEX(Raw_DATA!Q:Q,MATCH(Risk7_PlusY67!$D629,Raw_DATA!$A:$A,0)),"")</f>
        <v>1070</v>
      </c>
      <c r="BI629" s="407">
        <f>IFERROR(INDEX(Raw_DATA!R:R,MATCH(Risk7_PlusY67!$D629,Raw_DATA!$A:$A,0)),"")</f>
        <v>99</v>
      </c>
      <c r="BJ629" s="124" t="str">
        <f>INDEX('Org2567'!$BM:$BM,MATCH(Risk7_PlusY67!D629,'Org2567'!$D:$D,0))</f>
        <v>รพช.F2 P&lt;=30,000</v>
      </c>
    </row>
    <row r="630" spans="1:62" x14ac:dyDescent="0.7">
      <c r="A630" s="206">
        <f>IF(ISBLANK(D630),"",COUNTA($D$3:D630))</f>
        <v>628</v>
      </c>
      <c r="B630" s="207">
        <f>IFERROR(INDEX(ID!$E:$E,MATCH(Risk7_PlusY67!$D630,ID!$A:$A,0)),"")</f>
        <v>9</v>
      </c>
      <c r="C630" s="207" t="str">
        <f>IFERROR(INDEX(ID!$I:$I,MATCH(Risk7_PlusY67!$D630,ID!$A:$A,0)),"")</f>
        <v>นครราชสีมา</v>
      </c>
      <c r="D630" s="295" t="s">
        <v>631</v>
      </c>
      <c r="E630" s="207" t="str">
        <f>IFERROR(INDEX(ID!$C:$C,MATCH(Risk7_PlusY67!$D630,ID!$A:$A,0)),"")</f>
        <v>บัวลาย,รพช.</v>
      </c>
      <c r="F630" s="207" t="str">
        <f>IFERROR(INDEX(ID!$G:$G,MATCH(Risk7_PlusY67!$D630,ID!$A:$A,0)),"")</f>
        <v>รพช.</v>
      </c>
      <c r="G630" s="206">
        <f>IFERROR(INDEX(ID!$J:$J,MATCH(Risk7_PlusY67!$D630,ID!$A:$A,0)),"")</f>
        <v>10</v>
      </c>
      <c r="H630" s="208" t="str">
        <f>IFERROR(INDEX(ID!$P:$P,MATCH(Risk7_PlusY67!$D630,ID!$A:$A,0)),"")</f>
        <v>รพช.F3 P15,000-25,000</v>
      </c>
      <c r="I630" s="209">
        <f>IFERROR(INDEX(Raw_DATA!E:E,MATCH(Risk7_PlusY67!$D630,Raw_DATA!$A:$A,0)),"")</f>
        <v>5.23</v>
      </c>
      <c r="J630" s="209">
        <f>IFERROR(INDEX(Raw_DATA!F:F,MATCH(Risk7_PlusY67!$D630,Raw_DATA!$A:$A,0)),"")</f>
        <v>5.01</v>
      </c>
      <c r="K630" s="209">
        <f>IFERROR(INDEX(Raw_DATA!G:G,MATCH(Risk7_PlusY67!$D630,Raw_DATA!$A:$A,0)),"")</f>
        <v>4.5999999999999996</v>
      </c>
      <c r="L630" s="209">
        <f>IFERROR(INDEX(Raw_DATA!H:H,MATCH(Risk7_PlusY67!$D630,Raw_DATA!$A:$A,0)),"")</f>
        <v>36677215.18</v>
      </c>
      <c r="M630" s="210">
        <f>IFERROR(INDEX(Raw_DATA!I:I,MATCH(Risk7_PlusY67!$D630,Raw_DATA!$A:$A,0)),"")</f>
        <v>-4220865.58</v>
      </c>
      <c r="N630" s="206">
        <f t="shared" si="189"/>
        <v>0</v>
      </c>
      <c r="O630" s="206">
        <f t="shared" si="190"/>
        <v>1</v>
      </c>
      <c r="P630" s="206">
        <f t="shared" si="192"/>
        <v>0</v>
      </c>
      <c r="Q630" s="211">
        <f t="shared" si="193"/>
        <v>104.2</v>
      </c>
      <c r="R630" s="206">
        <f t="shared" si="191"/>
        <v>1</v>
      </c>
      <c r="S630" s="212">
        <f>IFERROR(INDEX(Raw_DATA!J:J,MATCH(Risk7_PlusY67!$D630,Raw_DATA!$A:$A,0)),"")</f>
        <v>-412442.56</v>
      </c>
      <c r="T630" s="213">
        <f>IFERROR(INDEX(Raw_DATA!K:K,MATCH(Risk7_PlusY67!$D630,Raw_DATA!$A:$A,0)),"")</f>
        <v>31158075.82</v>
      </c>
      <c r="U630" s="214">
        <f t="shared" si="194"/>
        <v>0</v>
      </c>
      <c r="V630" s="214">
        <f t="shared" si="195"/>
        <v>0</v>
      </c>
      <c r="W630" s="214">
        <f>IF(OR(AND((K630&lt;0.8),(AJ630&gt;180)),AND((K630&lt;0.8),(AJ630&lt;10)),AND((K630&gt;=0.8),(AJ630&lt;10)),AND((K630&gt;=0.8),(AJ630&gt;90))),0,1)</f>
        <v>1</v>
      </c>
      <c r="X630" s="214">
        <f t="shared" si="196"/>
        <v>1</v>
      </c>
      <c r="Y630" s="214">
        <f t="shared" si="197"/>
        <v>1</v>
      </c>
      <c r="Z630" s="214">
        <f t="shared" si="198"/>
        <v>0</v>
      </c>
      <c r="AA630" s="214">
        <f t="shared" si="199"/>
        <v>1</v>
      </c>
      <c r="AB630" s="215" t="str">
        <f t="shared" si="200"/>
        <v>B-</v>
      </c>
      <c r="AC630" s="215" t="str">
        <f t="shared" si="201"/>
        <v>1B-</v>
      </c>
      <c r="AD630" s="216"/>
      <c r="AE630" s="216"/>
      <c r="AF630" s="434">
        <f>IFERROR(INDEX(Raw_DATA!L:L,MATCH(Risk7_PlusY67!$D630,Raw_DATA!$A:$A,0)),"")</f>
        <v>-0.78</v>
      </c>
      <c r="AG630" s="434">
        <f>IFERROR(INDEX(AVGGroup!$D$5:$D$21,MATCH(Risk7_PlusY67!$H630,AVGGroup!$C$5:$C$21,0)),"")</f>
        <v>5.15</v>
      </c>
      <c r="AH630" s="434">
        <f>IFERROR(INDEX(Raw_DATA!M:M,MATCH(Risk7_PlusY67!$D630,Raw_DATA!$A:$A,0)),"")</f>
        <v>-4.0999999999999996</v>
      </c>
      <c r="AI630" s="435">
        <f>IFERROR(INDEX(AVGGroup!$F$5:$F$21,MATCH(Risk7_PlusY67!$H630,AVGGroup!$C$5:$C$21,0)),"")</f>
        <v>-2.83</v>
      </c>
      <c r="AJ630" s="401">
        <f>IFERROR(INDEX(Raw_DATA!N:N,MATCH(Risk7_PlusY67!$D630,Raw_DATA!$A:$A,0)),"")</f>
        <v>53</v>
      </c>
      <c r="AK630" s="401">
        <f>IFERROR(INDEX(Raw_DATA!O:O,MATCH(Risk7_PlusY67!$D630,Raw_DATA!$A:$A,0)),"")</f>
        <v>43</v>
      </c>
      <c r="AL630" s="401">
        <f>IFERROR(INDEX(Raw_DATA!P:P,MATCH(Risk7_PlusY67!$D630,Raw_DATA!$A:$A,0)),"")</f>
        <v>59</v>
      </c>
      <c r="AM630" s="401">
        <f>IFERROR(INDEX(Raw_DATA!Q:Q,MATCH(Risk7_PlusY67!$D630,Raw_DATA!$A:$A,0)),"")</f>
        <v>280</v>
      </c>
      <c r="AN630" s="401">
        <f>IFERROR(INDEX(Raw_DATA!R:R,MATCH(Risk7_PlusY67!$D630,Raw_DATA!$A:$A,0)),"")</f>
        <v>56</v>
      </c>
      <c r="AO630" s="407"/>
      <c r="AP630" s="411" t="b">
        <f>AB630=AY630</f>
        <v>1</v>
      </c>
      <c r="AQ630" s="340">
        <f t="shared" si="202"/>
        <v>1</v>
      </c>
      <c r="AR630" s="123">
        <f t="shared" si="203"/>
        <v>0</v>
      </c>
      <c r="AS630" s="123">
        <f t="shared" si="204"/>
        <v>0</v>
      </c>
      <c r="AT630" s="123">
        <f>IF(OR(AND((K630&lt;0.8),(BE630&gt;180)),AND((K630&lt;0.8),(BE630&lt;10)),AND((K630&gt;=0.8),(BE630&lt;10)),AND((K630&gt;=0.8),(BE630&gt;90))),0,1)</f>
        <v>1</v>
      </c>
      <c r="AU630" s="123">
        <f t="shared" si="205"/>
        <v>1</v>
      </c>
      <c r="AV630" s="123">
        <f t="shared" si="206"/>
        <v>1</v>
      </c>
      <c r="AW630" s="123">
        <f t="shared" si="207"/>
        <v>0</v>
      </c>
      <c r="AX630" s="123">
        <f t="shared" si="208"/>
        <v>1</v>
      </c>
      <c r="AY630" s="416" t="str">
        <f t="shared" si="209"/>
        <v>B-</v>
      </c>
      <c r="AZ630" s="416" t="str">
        <f>R630&amp;AY630</f>
        <v>1B-</v>
      </c>
      <c r="BA630" s="417">
        <f>IFERROR(INDEX(Raw_DATA!L:L,MATCH(Risk7_PlusY67!$D630,Raw_DATA!$A:$A,0)),"")</f>
        <v>-0.78</v>
      </c>
      <c r="BB630" s="417">
        <f>IFERROR(INDEX(AVGGroup!$H$5:$H$21,MATCH(Risk7_PlusY67!$BJ630,AVGGroup!$C$5:$C$21,0)),"")</f>
        <v>5.15</v>
      </c>
      <c r="BC630" s="417">
        <f>IFERROR(INDEX(Raw_DATA!M:M,MATCH(Risk7_PlusY67!$D630,Raw_DATA!$A:$A,0)),"")</f>
        <v>-4.0999999999999996</v>
      </c>
      <c r="BD630" s="418">
        <f>IFERROR(INDEX(AVGGroup!$J$5:$J$21,MATCH(Risk7_PlusY67!$BJ630,AVGGroup!$C$5:$C$21,0)),"")</f>
        <v>-2.83</v>
      </c>
      <c r="BE630" s="407">
        <f>IFERROR(INDEX(Raw_DATA!N:N,MATCH(Risk7_PlusY67!$D630,Raw_DATA!$A:$A,0)),"")</f>
        <v>53</v>
      </c>
      <c r="BF630" s="407">
        <f>IFERROR(INDEX(Raw_DATA!O:O,MATCH(Risk7_PlusY67!$D630,Raw_DATA!$A:$A,0)),"")</f>
        <v>43</v>
      </c>
      <c r="BG630" s="407">
        <f>IFERROR(INDEX(Raw_DATA!P:P,MATCH(Risk7_PlusY67!$D630,Raw_DATA!$A:$A,0)),"")</f>
        <v>59</v>
      </c>
      <c r="BH630" s="407">
        <f>IFERROR(INDEX(Raw_DATA!Q:Q,MATCH(Risk7_PlusY67!$D630,Raw_DATA!$A:$A,0)),"")</f>
        <v>280</v>
      </c>
      <c r="BI630" s="407">
        <f>IFERROR(INDEX(Raw_DATA!R:R,MATCH(Risk7_PlusY67!$D630,Raw_DATA!$A:$A,0)),"")</f>
        <v>56</v>
      </c>
      <c r="BJ630" s="124" t="str">
        <f>INDEX('Org2567'!$BM:$BM,MATCH(Risk7_PlusY67!D630,'Org2567'!$D:$D,0))</f>
        <v>รพช.F3 P15,000-25,000</v>
      </c>
    </row>
    <row r="631" spans="1:62" x14ac:dyDescent="0.7">
      <c r="A631" s="206">
        <f>IF(ISBLANK(D631),"",COUNTA($D$3:D631))</f>
        <v>629</v>
      </c>
      <c r="B631" s="207">
        <f>IFERROR(INDEX(ID!$E:$E,MATCH(Risk7_PlusY67!$D631,ID!$A:$A,0)),"")</f>
        <v>9</v>
      </c>
      <c r="C631" s="207" t="str">
        <f>IFERROR(INDEX(ID!$I:$I,MATCH(Risk7_PlusY67!$D631,ID!$A:$A,0)),"")</f>
        <v>นครราชสีมา</v>
      </c>
      <c r="D631" s="295" t="s">
        <v>632</v>
      </c>
      <c r="E631" s="207" t="str">
        <f>IFERROR(INDEX(ID!$C:$C,MATCH(Risk7_PlusY67!$D631,ID!$A:$A,0)),"")</f>
        <v>สีดา,รพช.</v>
      </c>
      <c r="F631" s="207" t="str">
        <f>IFERROR(INDEX(ID!$G:$G,MATCH(Risk7_PlusY67!$D631,ID!$A:$A,0)),"")</f>
        <v>รพช.</v>
      </c>
      <c r="G631" s="206">
        <f>IFERROR(INDEX(ID!$J:$J,MATCH(Risk7_PlusY67!$D631,ID!$A:$A,0)),"")</f>
        <v>24</v>
      </c>
      <c r="H631" s="208" t="str">
        <f>IFERROR(INDEX(ID!$P:$P,MATCH(Risk7_PlusY67!$D631,ID!$A:$A,0)),"")</f>
        <v>รพช.F3 P15,000-25,000</v>
      </c>
      <c r="I631" s="209">
        <f>IFERROR(INDEX(Raw_DATA!E:E,MATCH(Risk7_PlusY67!$D631,Raw_DATA!$A:$A,0)),"")</f>
        <v>3.4</v>
      </c>
      <c r="J631" s="209">
        <f>IFERROR(INDEX(Raw_DATA!F:F,MATCH(Risk7_PlusY67!$D631,Raw_DATA!$A:$A,0)),"")</f>
        <v>3.13</v>
      </c>
      <c r="K631" s="209">
        <f>IFERROR(INDEX(Raw_DATA!G:G,MATCH(Risk7_PlusY67!$D631,Raw_DATA!$A:$A,0)),"")</f>
        <v>2.41</v>
      </c>
      <c r="L631" s="209">
        <f>IFERROR(INDEX(Raw_DATA!H:H,MATCH(Risk7_PlusY67!$D631,Raw_DATA!$A:$A,0)),"")</f>
        <v>13538392.6</v>
      </c>
      <c r="M631" s="210">
        <f>IFERROR(INDEX(Raw_DATA!I:I,MATCH(Risk7_PlusY67!$D631,Raw_DATA!$A:$A,0)),"")</f>
        <v>-6160570.7199999997</v>
      </c>
      <c r="N631" s="206">
        <f t="shared" si="189"/>
        <v>0</v>
      </c>
      <c r="O631" s="206">
        <f t="shared" si="190"/>
        <v>1</v>
      </c>
      <c r="P631" s="206">
        <f t="shared" si="192"/>
        <v>0</v>
      </c>
      <c r="Q631" s="211">
        <f t="shared" si="193"/>
        <v>26.3</v>
      </c>
      <c r="R631" s="206">
        <f t="shared" si="191"/>
        <v>1</v>
      </c>
      <c r="S631" s="212">
        <f>IFERROR(INDEX(Raw_DATA!J:J,MATCH(Risk7_PlusY67!$D631,Raw_DATA!$A:$A,0)),"")</f>
        <v>-2881471.49</v>
      </c>
      <c r="T631" s="213">
        <f>IFERROR(INDEX(Raw_DATA!K:K,MATCH(Risk7_PlusY67!$D631,Raw_DATA!$A:$A,0)),"")</f>
        <v>7944878.5700000003</v>
      </c>
      <c r="U631" s="214">
        <f t="shared" si="194"/>
        <v>0</v>
      </c>
      <c r="V631" s="214">
        <f t="shared" si="195"/>
        <v>0</v>
      </c>
      <c r="W631" s="214">
        <f>IF(OR(AND((K631&lt;0.8),(AJ631&gt;180)),AND((K631&lt;0.8),(AJ631&lt;10)),AND((K631&gt;=0.8),(AJ631&lt;10)),AND((K631&gt;=0.8),(AJ631&gt;90))),0,1)</f>
        <v>0</v>
      </c>
      <c r="X631" s="214">
        <f t="shared" si="196"/>
        <v>1</v>
      </c>
      <c r="Y631" s="214">
        <f t="shared" si="197"/>
        <v>0</v>
      </c>
      <c r="Z631" s="214">
        <f t="shared" si="198"/>
        <v>1</v>
      </c>
      <c r="AA631" s="214">
        <f t="shared" si="199"/>
        <v>1</v>
      </c>
      <c r="AB631" s="215" t="str">
        <f t="shared" si="200"/>
        <v>C</v>
      </c>
      <c r="AC631" s="215" t="str">
        <f t="shared" si="201"/>
        <v>1C</v>
      </c>
      <c r="AD631" s="216"/>
      <c r="AE631" s="216"/>
      <c r="AF631" s="434">
        <f>IFERROR(INDEX(Raw_DATA!L:L,MATCH(Risk7_PlusY67!$D631,Raw_DATA!$A:$A,0)),"")</f>
        <v>-5.42</v>
      </c>
      <c r="AG631" s="434">
        <f>IFERROR(INDEX(AVGGroup!$D$5:$D$21,MATCH(Risk7_PlusY67!$H631,AVGGroup!$C$5:$C$21,0)),"")</f>
        <v>5.15</v>
      </c>
      <c r="AH631" s="434">
        <f>IFERROR(INDEX(Raw_DATA!M:M,MATCH(Risk7_PlusY67!$D631,Raw_DATA!$A:$A,0)),"")</f>
        <v>-10.66</v>
      </c>
      <c r="AI631" s="435">
        <f>IFERROR(INDEX(AVGGroup!$F$5:$F$21,MATCH(Risk7_PlusY67!$H631,AVGGroup!$C$5:$C$21,0)),"")</f>
        <v>-2.83</v>
      </c>
      <c r="AJ631" s="401">
        <f>IFERROR(INDEX(Raw_DATA!N:N,MATCH(Risk7_PlusY67!$D631,Raw_DATA!$A:$A,0)),"")</f>
        <v>93</v>
      </c>
      <c r="AK631" s="401">
        <f>IFERROR(INDEX(Raw_DATA!O:O,MATCH(Risk7_PlusY67!$D631,Raw_DATA!$A:$A,0)),"")</f>
        <v>39</v>
      </c>
      <c r="AL631" s="401">
        <f>IFERROR(INDEX(Raw_DATA!P:P,MATCH(Risk7_PlusY67!$D631,Raw_DATA!$A:$A,0)),"")</f>
        <v>82</v>
      </c>
      <c r="AM631" s="401">
        <f>IFERROR(INDEX(Raw_DATA!Q:Q,MATCH(Risk7_PlusY67!$D631,Raw_DATA!$A:$A,0)),"")</f>
        <v>60</v>
      </c>
      <c r="AN631" s="401">
        <f>IFERROR(INDEX(Raw_DATA!R:R,MATCH(Risk7_PlusY67!$D631,Raw_DATA!$A:$A,0)),"")</f>
        <v>46</v>
      </c>
      <c r="AO631" s="407"/>
      <c r="AP631" s="411" t="b">
        <f>AB631=AY631</f>
        <v>1</v>
      </c>
      <c r="AQ631" s="340">
        <f t="shared" si="202"/>
        <v>1</v>
      </c>
      <c r="AR631" s="123">
        <f t="shared" si="203"/>
        <v>0</v>
      </c>
      <c r="AS631" s="123">
        <f t="shared" si="204"/>
        <v>0</v>
      </c>
      <c r="AT631" s="123">
        <f>IF(OR(AND((K631&lt;0.8),(BE631&gt;180)),AND((K631&lt;0.8),(BE631&lt;10)),AND((K631&gt;=0.8),(BE631&lt;10)),AND((K631&gt;=0.8),(BE631&gt;90))),0,1)</f>
        <v>0</v>
      </c>
      <c r="AU631" s="123">
        <f t="shared" si="205"/>
        <v>1</v>
      </c>
      <c r="AV631" s="123">
        <f t="shared" si="206"/>
        <v>0</v>
      </c>
      <c r="AW631" s="123">
        <f t="shared" si="207"/>
        <v>1</v>
      </c>
      <c r="AX631" s="123">
        <f t="shared" si="208"/>
        <v>1</v>
      </c>
      <c r="AY631" s="416" t="str">
        <f t="shared" si="209"/>
        <v>C</v>
      </c>
      <c r="AZ631" s="416" t="str">
        <f>R631&amp;AY631</f>
        <v>1C</v>
      </c>
      <c r="BA631" s="417">
        <f>IFERROR(INDEX(Raw_DATA!L:L,MATCH(Risk7_PlusY67!$D631,Raw_DATA!$A:$A,0)),"")</f>
        <v>-5.42</v>
      </c>
      <c r="BB631" s="417">
        <f>IFERROR(INDEX(AVGGroup!$H$5:$H$21,MATCH(Risk7_PlusY67!$BJ631,AVGGroup!$C$5:$C$21,0)),"")</f>
        <v>5.15</v>
      </c>
      <c r="BC631" s="417">
        <f>IFERROR(INDEX(Raw_DATA!M:M,MATCH(Risk7_PlusY67!$D631,Raw_DATA!$A:$A,0)),"")</f>
        <v>-10.66</v>
      </c>
      <c r="BD631" s="418">
        <f>IFERROR(INDEX(AVGGroup!$J$5:$J$21,MATCH(Risk7_PlusY67!$BJ631,AVGGroup!$C$5:$C$21,0)),"")</f>
        <v>-2.83</v>
      </c>
      <c r="BE631" s="407">
        <f>IFERROR(INDEX(Raw_DATA!N:N,MATCH(Risk7_PlusY67!$D631,Raw_DATA!$A:$A,0)),"")</f>
        <v>93</v>
      </c>
      <c r="BF631" s="407">
        <f>IFERROR(INDEX(Raw_DATA!O:O,MATCH(Risk7_PlusY67!$D631,Raw_DATA!$A:$A,0)),"")</f>
        <v>39</v>
      </c>
      <c r="BG631" s="407">
        <f>IFERROR(INDEX(Raw_DATA!P:P,MATCH(Risk7_PlusY67!$D631,Raw_DATA!$A:$A,0)),"")</f>
        <v>82</v>
      </c>
      <c r="BH631" s="407">
        <f>IFERROR(INDEX(Raw_DATA!Q:Q,MATCH(Risk7_PlusY67!$D631,Raw_DATA!$A:$A,0)),"")</f>
        <v>60</v>
      </c>
      <c r="BI631" s="407">
        <f>IFERROR(INDEX(Raw_DATA!R:R,MATCH(Risk7_PlusY67!$D631,Raw_DATA!$A:$A,0)),"")</f>
        <v>46</v>
      </c>
      <c r="BJ631" s="124" t="str">
        <f>INDEX('Org2567'!$BM:$BM,MATCH(Risk7_PlusY67!D631,'Org2567'!$D:$D,0))</f>
        <v>รพช.F3 P15,000-25,000</v>
      </c>
    </row>
    <row r="632" spans="1:62" x14ac:dyDescent="0.7">
      <c r="A632" s="206">
        <f>IF(ISBLANK(D632),"",COUNTA($D$3:D632))</f>
        <v>630</v>
      </c>
      <c r="B632" s="207">
        <f>IFERROR(INDEX(ID!$E:$E,MATCH(Risk7_PlusY67!$D632,ID!$A:$A,0)),"")</f>
        <v>9</v>
      </c>
      <c r="C632" s="207" t="str">
        <f>IFERROR(INDEX(ID!$I:$I,MATCH(Risk7_PlusY67!$D632,ID!$A:$A,0)),"")</f>
        <v>นครราชสีมา</v>
      </c>
      <c r="D632" s="295" t="s">
        <v>633</v>
      </c>
      <c r="E632" s="207" t="str">
        <f>IFERROR(INDEX(ID!$C:$C,MATCH(Risk7_PlusY67!$D632,ID!$A:$A,0)),"")</f>
        <v>เทพารักษ์,รพช.</v>
      </c>
      <c r="F632" s="207" t="str">
        <f>IFERROR(INDEX(ID!$G:$G,MATCH(Risk7_PlusY67!$D632,ID!$A:$A,0)),"")</f>
        <v>รพช.</v>
      </c>
      <c r="G632" s="206">
        <f>IFERROR(INDEX(ID!$J:$J,MATCH(Risk7_PlusY67!$D632,ID!$A:$A,0)),"")</f>
        <v>30</v>
      </c>
      <c r="H632" s="208" t="str">
        <f>IFERROR(INDEX(ID!$P:$P,MATCH(Risk7_PlusY67!$D632,ID!$A:$A,0)),"")</f>
        <v>รพช.F3 P15,000-25,000</v>
      </c>
      <c r="I632" s="209">
        <f>IFERROR(INDEX(Raw_DATA!E:E,MATCH(Risk7_PlusY67!$D632,Raw_DATA!$A:$A,0)),"")</f>
        <v>2.0299999999999998</v>
      </c>
      <c r="J632" s="209">
        <f>IFERROR(INDEX(Raw_DATA!F:F,MATCH(Risk7_PlusY67!$D632,Raw_DATA!$A:$A,0)),"")</f>
        <v>1.79</v>
      </c>
      <c r="K632" s="209">
        <f>IFERROR(INDEX(Raw_DATA!G:G,MATCH(Risk7_PlusY67!$D632,Raw_DATA!$A:$A,0)),"")</f>
        <v>0.82</v>
      </c>
      <c r="L632" s="209">
        <f>IFERROR(INDEX(Raw_DATA!H:H,MATCH(Risk7_PlusY67!$D632,Raw_DATA!$A:$A,0)),"")</f>
        <v>14006155.98</v>
      </c>
      <c r="M632" s="210">
        <f>IFERROR(INDEX(Raw_DATA!I:I,MATCH(Risk7_PlusY67!$D632,Raw_DATA!$A:$A,0)),"")</f>
        <v>-3026526.7</v>
      </c>
      <c r="N632" s="206">
        <f t="shared" si="189"/>
        <v>0</v>
      </c>
      <c r="O632" s="206">
        <f t="shared" si="190"/>
        <v>1</v>
      </c>
      <c r="P632" s="206">
        <f t="shared" si="192"/>
        <v>0</v>
      </c>
      <c r="Q632" s="211">
        <f t="shared" si="193"/>
        <v>55.5</v>
      </c>
      <c r="R632" s="206">
        <f t="shared" si="191"/>
        <v>1</v>
      </c>
      <c r="S632" s="212">
        <f>IFERROR(INDEX(Raw_DATA!J:J,MATCH(Risk7_PlusY67!$D632,Raw_DATA!$A:$A,0)),"")</f>
        <v>141597.04999999999</v>
      </c>
      <c r="T632" s="213">
        <f>IFERROR(INDEX(Raw_DATA!K:K,MATCH(Risk7_PlusY67!$D632,Raw_DATA!$A:$A,0)),"")</f>
        <v>-2469635.2400000002</v>
      </c>
      <c r="U632" s="214">
        <f t="shared" si="194"/>
        <v>0</v>
      </c>
      <c r="V632" s="214">
        <f t="shared" si="195"/>
        <v>0</v>
      </c>
      <c r="W632" s="214">
        <f>IF(OR(AND((K632&lt;0.8),(AJ632&gt;180)),AND((K632&lt;0.8),(AJ632&lt;10)),AND((K632&gt;=0.8),(AJ632&lt;10)),AND((K632&gt;=0.8),(AJ632&gt;90))),0,1)</f>
        <v>0</v>
      </c>
      <c r="X632" s="214">
        <f t="shared" si="196"/>
        <v>1</v>
      </c>
      <c r="Y632" s="214">
        <f t="shared" si="197"/>
        <v>0</v>
      </c>
      <c r="Z632" s="214">
        <f t="shared" si="198"/>
        <v>0</v>
      </c>
      <c r="AA632" s="214">
        <f t="shared" si="199"/>
        <v>0</v>
      </c>
      <c r="AB632" s="215" t="str">
        <f t="shared" si="200"/>
        <v>D</v>
      </c>
      <c r="AC632" s="215" t="str">
        <f t="shared" si="201"/>
        <v>1D</v>
      </c>
      <c r="AD632" s="216"/>
      <c r="AE632" s="216"/>
      <c r="AF632" s="434">
        <f>IFERROR(INDEX(Raw_DATA!L:L,MATCH(Risk7_PlusY67!$D632,Raw_DATA!$A:$A,0)),"")</f>
        <v>0.26</v>
      </c>
      <c r="AG632" s="434">
        <f>IFERROR(INDEX(AVGGroup!$D$5:$D$21,MATCH(Risk7_PlusY67!$H632,AVGGroup!$C$5:$C$21,0)),"")</f>
        <v>5.15</v>
      </c>
      <c r="AH632" s="434">
        <f>IFERROR(INDEX(Raw_DATA!M:M,MATCH(Risk7_PlusY67!$D632,Raw_DATA!$A:$A,0)),"")</f>
        <v>-3.41</v>
      </c>
      <c r="AI632" s="435">
        <f>IFERROR(INDEX(AVGGroup!$F$5:$F$21,MATCH(Risk7_PlusY67!$H632,AVGGroup!$C$5:$C$21,0)),"")</f>
        <v>-2.83</v>
      </c>
      <c r="AJ632" s="401">
        <f>IFERROR(INDEX(Raw_DATA!N:N,MATCH(Risk7_PlusY67!$D632,Raw_DATA!$A:$A,0)),"")</f>
        <v>239</v>
      </c>
      <c r="AK632" s="401">
        <f>IFERROR(INDEX(Raw_DATA!O:O,MATCH(Risk7_PlusY67!$D632,Raw_DATA!$A:$A,0)),"")</f>
        <v>36</v>
      </c>
      <c r="AL632" s="401">
        <f>IFERROR(INDEX(Raw_DATA!P:P,MATCH(Risk7_PlusY67!$D632,Raw_DATA!$A:$A,0)),"")</f>
        <v>715</v>
      </c>
      <c r="AM632" s="401">
        <f>IFERROR(INDEX(Raw_DATA!Q:Q,MATCH(Risk7_PlusY67!$D632,Raw_DATA!$A:$A,0)),"")</f>
        <v>866</v>
      </c>
      <c r="AN632" s="401">
        <f>IFERROR(INDEX(Raw_DATA!R:R,MATCH(Risk7_PlusY67!$D632,Raw_DATA!$A:$A,0)),"")</f>
        <v>113</v>
      </c>
      <c r="AO632" s="407"/>
      <c r="AP632" s="411" t="b">
        <f>AB632=AY632</f>
        <v>1</v>
      </c>
      <c r="AQ632" s="340">
        <f t="shared" si="202"/>
        <v>1</v>
      </c>
      <c r="AR632" s="123">
        <f t="shared" si="203"/>
        <v>0</v>
      </c>
      <c r="AS632" s="123">
        <f t="shared" si="204"/>
        <v>0</v>
      </c>
      <c r="AT632" s="123">
        <f>IF(OR(AND((K632&lt;0.8),(BE632&gt;180)),AND((K632&lt;0.8),(BE632&lt;10)),AND((K632&gt;=0.8),(BE632&lt;10)),AND((K632&gt;=0.8),(BE632&gt;90))),0,1)</f>
        <v>0</v>
      </c>
      <c r="AU632" s="123">
        <f t="shared" si="205"/>
        <v>1</v>
      </c>
      <c r="AV632" s="123">
        <f t="shared" si="206"/>
        <v>0</v>
      </c>
      <c r="AW632" s="123">
        <f t="shared" si="207"/>
        <v>0</v>
      </c>
      <c r="AX632" s="123">
        <f t="shared" si="208"/>
        <v>0</v>
      </c>
      <c r="AY632" s="416" t="str">
        <f t="shared" si="209"/>
        <v>D</v>
      </c>
      <c r="AZ632" s="416" t="str">
        <f>R632&amp;AY632</f>
        <v>1D</v>
      </c>
      <c r="BA632" s="417">
        <f>IFERROR(INDEX(Raw_DATA!L:L,MATCH(Risk7_PlusY67!$D632,Raw_DATA!$A:$A,0)),"")</f>
        <v>0.26</v>
      </c>
      <c r="BB632" s="417">
        <f>IFERROR(INDEX(AVGGroup!$H$5:$H$21,MATCH(Risk7_PlusY67!$BJ632,AVGGroup!$C$5:$C$21,0)),"")</f>
        <v>5.15</v>
      </c>
      <c r="BC632" s="417">
        <f>IFERROR(INDEX(Raw_DATA!M:M,MATCH(Risk7_PlusY67!$D632,Raw_DATA!$A:$A,0)),"")</f>
        <v>-3.41</v>
      </c>
      <c r="BD632" s="418">
        <f>IFERROR(INDEX(AVGGroup!$J$5:$J$21,MATCH(Risk7_PlusY67!$BJ632,AVGGroup!$C$5:$C$21,0)),"")</f>
        <v>-2.83</v>
      </c>
      <c r="BE632" s="407">
        <f>IFERROR(INDEX(Raw_DATA!N:N,MATCH(Risk7_PlusY67!$D632,Raw_DATA!$A:$A,0)),"")</f>
        <v>239</v>
      </c>
      <c r="BF632" s="407">
        <f>IFERROR(INDEX(Raw_DATA!O:O,MATCH(Risk7_PlusY67!$D632,Raw_DATA!$A:$A,0)),"")</f>
        <v>36</v>
      </c>
      <c r="BG632" s="407">
        <f>IFERROR(INDEX(Raw_DATA!P:P,MATCH(Risk7_PlusY67!$D632,Raw_DATA!$A:$A,0)),"")</f>
        <v>715</v>
      </c>
      <c r="BH632" s="407">
        <f>IFERROR(INDEX(Raw_DATA!Q:Q,MATCH(Risk7_PlusY67!$D632,Raw_DATA!$A:$A,0)),"")</f>
        <v>866</v>
      </c>
      <c r="BI632" s="407">
        <f>IFERROR(INDEX(Raw_DATA!R:R,MATCH(Risk7_PlusY67!$D632,Raw_DATA!$A:$A,0)),"")</f>
        <v>113</v>
      </c>
      <c r="BJ632" s="124" t="str">
        <f>INDEX('Org2567'!$BM:$BM,MATCH(Risk7_PlusY67!D632,'Org2567'!$D:$D,0))</f>
        <v>รพช.F3 P15,000-25,000</v>
      </c>
    </row>
    <row r="633" spans="1:62" x14ac:dyDescent="0.7">
      <c r="A633" s="206">
        <f>IF(ISBLANK(D633),"",COUNTA($D$3:D633))</f>
        <v>631</v>
      </c>
      <c r="B633" s="207">
        <f>IFERROR(INDEX(ID!$E:$E,MATCH(Risk7_PlusY67!$D633,ID!$A:$A,0)),"")</f>
        <v>9</v>
      </c>
      <c r="C633" s="207" t="str">
        <f>IFERROR(INDEX(ID!$I:$I,MATCH(Risk7_PlusY67!$D633,ID!$A:$A,0)),"")</f>
        <v>นครราชสีมา</v>
      </c>
      <c r="D633" s="295" t="s">
        <v>3915</v>
      </c>
      <c r="E633" s="207" t="str">
        <f>IFERROR(INDEX(ID!$C:$C,MATCH(Risk7_PlusY67!$D633,ID!$A:$A,0)),"")</f>
        <v>มกุฏคีรีวัน,รพช.</v>
      </c>
      <c r="F633" s="207" t="str">
        <f>IFERROR(INDEX(ID!$G:$G,MATCH(Risk7_PlusY67!$D633,ID!$A:$A,0)),"")</f>
        <v>รพช.</v>
      </c>
      <c r="G633" s="206">
        <f>IFERROR(INDEX(ID!$J:$J,MATCH(Risk7_PlusY67!$D633,ID!$A:$A,0)),"")</f>
        <v>13</v>
      </c>
      <c r="H633" s="208" t="str">
        <f>IFERROR(INDEX(ID!$P:$P,MATCH(Risk7_PlusY67!$D633,ID!$A:$A,0)),"")</f>
        <v>รพช.F3 P&lt;=15,000</v>
      </c>
      <c r="I633" s="209">
        <f>IFERROR(INDEX(Raw_DATA!E:E,MATCH(Risk7_PlusY67!$D633,Raw_DATA!$A:$A,0)),"")</f>
        <v>5.25</v>
      </c>
      <c r="J633" s="209">
        <f>IFERROR(INDEX(Raw_DATA!F:F,MATCH(Risk7_PlusY67!$D633,Raw_DATA!$A:$A,0)),"")</f>
        <v>3.63</v>
      </c>
      <c r="K633" s="209">
        <f>IFERROR(INDEX(Raw_DATA!G:G,MATCH(Risk7_PlusY67!$D633,Raw_DATA!$A:$A,0)),"")</f>
        <v>2.5</v>
      </c>
      <c r="L633" s="209">
        <f>IFERROR(INDEX(Raw_DATA!H:H,MATCH(Risk7_PlusY67!$D633,Raw_DATA!$A:$A,0)),"")</f>
        <v>19190903.030000001</v>
      </c>
      <c r="M633" s="210">
        <f>IFERROR(INDEX(Raw_DATA!I:I,MATCH(Risk7_PlusY67!$D633,Raw_DATA!$A:$A,0)),"")</f>
        <v>17279746.699999999</v>
      </c>
      <c r="N633" s="206">
        <f t="shared" si="189"/>
        <v>0</v>
      </c>
      <c r="O633" s="206">
        <f t="shared" si="190"/>
        <v>0</v>
      </c>
      <c r="P633" s="206">
        <f t="shared" si="192"/>
        <v>0</v>
      </c>
      <c r="Q633" s="211" t="str">
        <f t="shared" si="193"/>
        <v/>
      </c>
      <c r="R633" s="206">
        <f t="shared" si="191"/>
        <v>0</v>
      </c>
      <c r="S633" s="212">
        <f>IFERROR(INDEX(Raw_DATA!J:J,MATCH(Risk7_PlusY67!$D633,Raw_DATA!$A:$A,0)),"")</f>
        <v>18184828.600000001</v>
      </c>
      <c r="T633" s="213">
        <f>IFERROR(INDEX(Raw_DATA!K:K,MATCH(Risk7_PlusY67!$D633,Raw_DATA!$A:$A,0)),"")</f>
        <v>6770879.8399999999</v>
      </c>
      <c r="U633" s="214">
        <f t="shared" si="194"/>
        <v>1</v>
      </c>
      <c r="V633" s="214">
        <f t="shared" si="195"/>
        <v>1</v>
      </c>
      <c r="W633" s="214">
        <f>IF(OR(AND((K633&lt;0.8),(AJ633&gt;180)),AND((K633&lt;0.8),(AJ633&lt;10)),AND((K633&gt;=0.8),(AJ633&lt;10)),AND((K633&gt;=0.8),(AJ633&gt;90))),0,1)</f>
        <v>1</v>
      </c>
      <c r="X633" s="214">
        <f t="shared" si="196"/>
        <v>0</v>
      </c>
      <c r="Y633" s="214">
        <f t="shared" si="197"/>
        <v>1</v>
      </c>
      <c r="Z633" s="214">
        <f t="shared" si="198"/>
        <v>0</v>
      </c>
      <c r="AA633" s="214">
        <f t="shared" si="199"/>
        <v>1</v>
      </c>
      <c r="AB633" s="215" t="str">
        <f t="shared" si="200"/>
        <v>B</v>
      </c>
      <c r="AC633" s="215" t="str">
        <f t="shared" si="201"/>
        <v>0B</v>
      </c>
      <c r="AD633" s="216"/>
      <c r="AE633" s="216"/>
      <c r="AF633" s="434">
        <f>IFERROR(INDEX(Raw_DATA!L:L,MATCH(Risk7_PlusY67!$D633,Raw_DATA!$A:$A,0)),"")</f>
        <v>67.400000000000006</v>
      </c>
      <c r="AG633" s="434">
        <f>IFERROR(INDEX(AVGGroup!$D$5:$D$21,MATCH(Risk7_PlusY67!$H633,AVGGroup!$C$5:$C$21,0)),"")</f>
        <v>1.1000000000000001</v>
      </c>
      <c r="AH633" s="434">
        <f>IFERROR(INDEX(Raw_DATA!M:M,MATCH(Risk7_PlusY67!$D633,Raw_DATA!$A:$A,0)),"")</f>
        <v>60.92</v>
      </c>
      <c r="AI633" s="435">
        <f>IFERROR(INDEX(AVGGroup!$F$5:$F$21,MATCH(Risk7_PlusY67!$H633,AVGGroup!$C$5:$C$21,0)),"")</f>
        <v>-5.66</v>
      </c>
      <c r="AJ633" s="401">
        <f>IFERROR(INDEX(Raw_DATA!N:N,MATCH(Risk7_PlusY67!$D633,Raw_DATA!$A:$A,0)),"")</f>
        <v>74</v>
      </c>
      <c r="AK633" s="401">
        <f>IFERROR(INDEX(Raw_DATA!O:O,MATCH(Risk7_PlusY67!$D633,Raw_DATA!$A:$A,0)),"")</f>
        <v>77</v>
      </c>
      <c r="AL633" s="401">
        <f>IFERROR(INDEX(Raw_DATA!P:P,MATCH(Risk7_PlusY67!$D633,Raw_DATA!$A:$A,0)),"")</f>
        <v>41</v>
      </c>
      <c r="AM633" s="401">
        <f>IFERROR(INDEX(Raw_DATA!Q:Q,MATCH(Risk7_PlusY67!$D633,Raw_DATA!$A:$A,0)),"")</f>
        <v>142</v>
      </c>
      <c r="AN633" s="401">
        <f>IFERROR(INDEX(Raw_DATA!R:R,MATCH(Risk7_PlusY67!$D633,Raw_DATA!$A:$A,0)),"")</f>
        <v>35</v>
      </c>
      <c r="AO633" s="407"/>
      <c r="AP633" s="411" t="b">
        <f>AB633=AY633</f>
        <v>1</v>
      </c>
      <c r="AQ633" s="340">
        <f t="shared" si="202"/>
        <v>0</v>
      </c>
      <c r="AR633" s="123">
        <f t="shared" si="203"/>
        <v>1</v>
      </c>
      <c r="AS633" s="123">
        <f t="shared" si="204"/>
        <v>1</v>
      </c>
      <c r="AT633" s="123">
        <f>IF(OR(AND((K633&lt;0.8),(BE633&gt;180)),AND((K633&lt;0.8),(BE633&lt;10)),AND((K633&gt;=0.8),(BE633&lt;10)),AND((K633&gt;=0.8),(BE633&gt;90))),0,1)</f>
        <v>1</v>
      </c>
      <c r="AU633" s="123">
        <f t="shared" si="205"/>
        <v>0</v>
      </c>
      <c r="AV633" s="123">
        <f t="shared" si="206"/>
        <v>1</v>
      </c>
      <c r="AW633" s="123">
        <f t="shared" si="207"/>
        <v>0</v>
      </c>
      <c r="AX633" s="123">
        <f t="shared" si="208"/>
        <v>1</v>
      </c>
      <c r="AY633" s="416" t="str">
        <f t="shared" si="209"/>
        <v>B</v>
      </c>
      <c r="AZ633" s="416" t="str">
        <f>R633&amp;AY633</f>
        <v>0B</v>
      </c>
      <c r="BA633" s="417">
        <f>IFERROR(INDEX(Raw_DATA!L:L,MATCH(Risk7_PlusY67!$D633,Raw_DATA!$A:$A,0)),"")</f>
        <v>67.400000000000006</v>
      </c>
      <c r="BB633" s="417">
        <f>IFERROR(INDEX(AVGGroup!$H$5:$H$21,MATCH(Risk7_PlusY67!$BJ633,AVGGroup!$C$5:$C$21,0)),"")</f>
        <v>1.1000000000000001</v>
      </c>
      <c r="BC633" s="417">
        <f>IFERROR(INDEX(Raw_DATA!M:M,MATCH(Risk7_PlusY67!$D633,Raw_DATA!$A:$A,0)),"")</f>
        <v>60.92</v>
      </c>
      <c r="BD633" s="418">
        <f>IFERROR(INDEX(AVGGroup!$J$5:$J$21,MATCH(Risk7_PlusY67!$BJ633,AVGGroup!$C$5:$C$21,0)),"")</f>
        <v>-5.66</v>
      </c>
      <c r="BE633" s="407">
        <f>IFERROR(INDEX(Raw_DATA!N:N,MATCH(Risk7_PlusY67!$D633,Raw_DATA!$A:$A,0)),"")</f>
        <v>74</v>
      </c>
      <c r="BF633" s="407">
        <f>IFERROR(INDEX(Raw_DATA!O:O,MATCH(Risk7_PlusY67!$D633,Raw_DATA!$A:$A,0)),"")</f>
        <v>77</v>
      </c>
      <c r="BG633" s="407">
        <f>IFERROR(INDEX(Raw_DATA!P:P,MATCH(Risk7_PlusY67!$D633,Raw_DATA!$A:$A,0)),"")</f>
        <v>41</v>
      </c>
      <c r="BH633" s="407">
        <f>IFERROR(INDEX(Raw_DATA!Q:Q,MATCH(Risk7_PlusY67!$D633,Raw_DATA!$A:$A,0)),"")</f>
        <v>142</v>
      </c>
      <c r="BI633" s="407">
        <f>IFERROR(INDEX(Raw_DATA!R:R,MATCH(Risk7_PlusY67!$D633,Raw_DATA!$A:$A,0)),"")</f>
        <v>35</v>
      </c>
      <c r="BJ633" s="124" t="str">
        <f>INDEX('Org2567'!$BM:$BM,MATCH(Risk7_PlusY67!D633,'Org2567'!$D:$D,0))</f>
        <v>รพช.F3 P&lt;=15,000</v>
      </c>
    </row>
    <row r="634" spans="1:62" x14ac:dyDescent="0.7">
      <c r="A634" s="206">
        <f>IF(ISBLANK(D634),"",COUNTA($D$3:D634))</f>
        <v>632</v>
      </c>
      <c r="B634" s="207">
        <f>IFERROR(INDEX(ID!$E:$E,MATCH(Risk7_PlusY67!$D634,ID!$A:$A,0)),"")</f>
        <v>9</v>
      </c>
      <c r="C634" s="207" t="str">
        <f>IFERROR(INDEX(ID!$I:$I,MATCH(Risk7_PlusY67!$D634,ID!$A:$A,0)),"")</f>
        <v>บุรีรัมย์</v>
      </c>
      <c r="D634" s="295" t="s">
        <v>634</v>
      </c>
      <c r="E634" s="207" t="str">
        <f>IFERROR(INDEX(ID!$C:$C,MATCH(Risk7_PlusY67!$D634,ID!$A:$A,0)),"")</f>
        <v>บุรีรัมย์,รพศ.</v>
      </c>
      <c r="F634" s="207" t="str">
        <f>IFERROR(INDEX(ID!$G:$G,MATCH(Risk7_PlusY67!$D634,ID!$A:$A,0)),"")</f>
        <v>รพศ.</v>
      </c>
      <c r="G634" s="206">
        <f>IFERROR(INDEX(ID!$J:$J,MATCH(Risk7_PlusY67!$D634,ID!$A:$A,0)),"")</f>
        <v>927</v>
      </c>
      <c r="H634" s="208" t="str">
        <f>IFERROR(INDEX(ID!$P:$P,MATCH(Risk7_PlusY67!$D634,ID!$A:$A,0)),"")</f>
        <v>รพศ.A B&gt;700to1000</v>
      </c>
      <c r="I634" s="209">
        <f>IFERROR(INDEX(Raw_DATA!E:E,MATCH(Risk7_PlusY67!$D634,Raw_DATA!$A:$A,0)),"")</f>
        <v>6.36</v>
      </c>
      <c r="J634" s="209">
        <f>IFERROR(INDEX(Raw_DATA!F:F,MATCH(Risk7_PlusY67!$D634,Raw_DATA!$A:$A,0)),"")</f>
        <v>5.96</v>
      </c>
      <c r="K634" s="209">
        <f>IFERROR(INDEX(Raw_DATA!G:G,MATCH(Risk7_PlusY67!$D634,Raw_DATA!$A:$A,0)),"")</f>
        <v>4.28</v>
      </c>
      <c r="L634" s="209">
        <f>IFERROR(INDEX(Raw_DATA!H:H,MATCH(Risk7_PlusY67!$D634,Raw_DATA!$A:$A,0)),"")</f>
        <v>1877194713.3099999</v>
      </c>
      <c r="M634" s="210">
        <f>IFERROR(INDEX(Raw_DATA!I:I,MATCH(Risk7_PlusY67!$D634,Raw_DATA!$A:$A,0)),"")</f>
        <v>537631679.78999996</v>
      </c>
      <c r="N634" s="206">
        <f t="shared" si="189"/>
        <v>0</v>
      </c>
      <c r="O634" s="206">
        <f t="shared" si="190"/>
        <v>0</v>
      </c>
      <c r="P634" s="206">
        <f t="shared" si="192"/>
        <v>0</v>
      </c>
      <c r="Q634" s="211" t="str">
        <f t="shared" si="193"/>
        <v/>
      </c>
      <c r="R634" s="206">
        <f t="shared" si="191"/>
        <v>0</v>
      </c>
      <c r="S634" s="212">
        <f>IFERROR(INDEX(Raw_DATA!J:J,MATCH(Risk7_PlusY67!$D634,Raw_DATA!$A:$A,0)),"")</f>
        <v>271786153.69999999</v>
      </c>
      <c r="T634" s="213">
        <f>IFERROR(INDEX(Raw_DATA!K:K,MATCH(Risk7_PlusY67!$D634,Raw_DATA!$A:$A,0)),"")</f>
        <v>1149499734.6099999</v>
      </c>
      <c r="U634" s="214">
        <f t="shared" si="194"/>
        <v>1</v>
      </c>
      <c r="V634" s="214">
        <f t="shared" si="195"/>
        <v>1</v>
      </c>
      <c r="W634" s="214">
        <f>IF(OR(AND((K634&lt;0.8),(AJ634&gt;180)),AND((K634&lt;0.8),(AJ634&lt;10)),AND((K634&gt;=0.8),(AJ634&lt;10)),AND((K634&gt;=0.8),(AJ634&gt;90))),0,1)</f>
        <v>1</v>
      </c>
      <c r="X634" s="214">
        <f t="shared" si="196"/>
        <v>1</v>
      </c>
      <c r="Y634" s="214">
        <f t="shared" si="197"/>
        <v>1</v>
      </c>
      <c r="Z634" s="214">
        <f t="shared" si="198"/>
        <v>1</v>
      </c>
      <c r="AA634" s="214">
        <f t="shared" si="199"/>
        <v>1</v>
      </c>
      <c r="AB634" s="215" t="str">
        <f t="shared" si="200"/>
        <v>A</v>
      </c>
      <c r="AC634" s="215" t="str">
        <f t="shared" si="201"/>
        <v>0A</v>
      </c>
      <c r="AD634" s="216"/>
      <c r="AE634" s="216"/>
      <c r="AF634" s="434">
        <f>IFERROR(INDEX(Raw_DATA!L:L,MATCH(Risk7_PlusY67!$D634,Raw_DATA!$A:$A,0)),"")</f>
        <v>8.83</v>
      </c>
      <c r="AG634" s="434">
        <f>IFERROR(INDEX(AVGGroup!$D$5:$D$21,MATCH(Risk7_PlusY67!$H634,AVGGroup!$C$5:$C$21,0)),"")</f>
        <v>5.87</v>
      </c>
      <c r="AH634" s="434">
        <f>IFERROR(INDEX(Raw_DATA!M:M,MATCH(Risk7_PlusY67!$D634,Raw_DATA!$A:$A,0)),"")</f>
        <v>11.65</v>
      </c>
      <c r="AI634" s="435">
        <f>IFERROR(INDEX(AVGGroup!$F$5:$F$21,MATCH(Risk7_PlusY67!$H634,AVGGroup!$C$5:$C$21,0)),"")</f>
        <v>2.31</v>
      </c>
      <c r="AJ634" s="401">
        <f>IFERROR(INDEX(Raw_DATA!N:N,MATCH(Risk7_PlusY67!$D634,Raw_DATA!$A:$A,0)),"")</f>
        <v>26</v>
      </c>
      <c r="AK634" s="401">
        <f>IFERROR(INDEX(Raw_DATA!O:O,MATCH(Risk7_PlusY67!$D634,Raw_DATA!$A:$A,0)),"")</f>
        <v>55</v>
      </c>
      <c r="AL634" s="401">
        <f>IFERROR(INDEX(Raw_DATA!P:P,MATCH(Risk7_PlusY67!$D634,Raw_DATA!$A:$A,0)),"")</f>
        <v>42</v>
      </c>
      <c r="AM634" s="401">
        <f>IFERROR(INDEX(Raw_DATA!Q:Q,MATCH(Risk7_PlusY67!$D634,Raw_DATA!$A:$A,0)),"")</f>
        <v>116</v>
      </c>
      <c r="AN634" s="401">
        <f>IFERROR(INDEX(Raw_DATA!R:R,MATCH(Risk7_PlusY67!$D634,Raw_DATA!$A:$A,0)),"")</f>
        <v>53</v>
      </c>
      <c r="AO634" s="407"/>
      <c r="AP634" s="411" t="b">
        <f>AB634=AY634</f>
        <v>1</v>
      </c>
      <c r="AQ634" s="340">
        <f t="shared" si="202"/>
        <v>0</v>
      </c>
      <c r="AR634" s="123">
        <f t="shared" si="203"/>
        <v>1</v>
      </c>
      <c r="AS634" s="123">
        <f t="shared" si="204"/>
        <v>1</v>
      </c>
      <c r="AT634" s="123">
        <f>IF(OR(AND((K634&lt;0.8),(BE634&gt;180)),AND((K634&lt;0.8),(BE634&lt;10)),AND((K634&gt;=0.8),(BE634&lt;10)),AND((K634&gt;=0.8),(BE634&gt;90))),0,1)</f>
        <v>1</v>
      </c>
      <c r="AU634" s="123">
        <f t="shared" si="205"/>
        <v>1</v>
      </c>
      <c r="AV634" s="123">
        <f t="shared" si="206"/>
        <v>1</v>
      </c>
      <c r="AW634" s="123">
        <f t="shared" si="207"/>
        <v>1</v>
      </c>
      <c r="AX634" s="123">
        <f t="shared" si="208"/>
        <v>1</v>
      </c>
      <c r="AY634" s="416" t="str">
        <f t="shared" si="209"/>
        <v>A</v>
      </c>
      <c r="AZ634" s="416" t="str">
        <f>R634&amp;AY634</f>
        <v>0A</v>
      </c>
      <c r="BA634" s="417">
        <f>IFERROR(INDEX(Raw_DATA!L:L,MATCH(Risk7_PlusY67!$D634,Raw_DATA!$A:$A,0)),"")</f>
        <v>8.83</v>
      </c>
      <c r="BB634" s="417">
        <f>IFERROR(INDEX(AVGGroup!$H$5:$H$21,MATCH(Risk7_PlusY67!$BJ634,AVGGroup!$C$5:$C$21,0)),"")</f>
        <v>5.88</v>
      </c>
      <c r="BC634" s="417">
        <f>IFERROR(INDEX(Raw_DATA!M:M,MATCH(Risk7_PlusY67!$D634,Raw_DATA!$A:$A,0)),"")</f>
        <v>11.65</v>
      </c>
      <c r="BD634" s="418">
        <f>IFERROR(INDEX(AVGGroup!$J$5:$J$21,MATCH(Risk7_PlusY67!$BJ634,AVGGroup!$C$5:$C$21,0)),"")</f>
        <v>2.31</v>
      </c>
      <c r="BE634" s="407">
        <f>IFERROR(INDEX(Raw_DATA!N:N,MATCH(Risk7_PlusY67!$D634,Raw_DATA!$A:$A,0)),"")</f>
        <v>26</v>
      </c>
      <c r="BF634" s="407">
        <f>IFERROR(INDEX(Raw_DATA!O:O,MATCH(Risk7_PlusY67!$D634,Raw_DATA!$A:$A,0)),"")</f>
        <v>55</v>
      </c>
      <c r="BG634" s="407">
        <f>IFERROR(INDEX(Raw_DATA!P:P,MATCH(Risk7_PlusY67!$D634,Raw_DATA!$A:$A,0)),"")</f>
        <v>42</v>
      </c>
      <c r="BH634" s="407">
        <f>IFERROR(INDEX(Raw_DATA!Q:Q,MATCH(Risk7_PlusY67!$D634,Raw_DATA!$A:$A,0)),"")</f>
        <v>116</v>
      </c>
      <c r="BI634" s="407">
        <f>IFERROR(INDEX(Raw_DATA!R:R,MATCH(Risk7_PlusY67!$D634,Raw_DATA!$A:$A,0)),"")</f>
        <v>53</v>
      </c>
      <c r="BJ634" s="124" t="str">
        <f>INDEX('Org2567'!$BM:$BM,MATCH(Risk7_PlusY67!D634,'Org2567'!$D:$D,0))</f>
        <v>รพศ.A B&gt;700to1000</v>
      </c>
    </row>
    <row r="635" spans="1:62" x14ac:dyDescent="0.7">
      <c r="A635" s="206">
        <f>IF(ISBLANK(D635),"",COUNTA($D$3:D635))</f>
        <v>633</v>
      </c>
      <c r="B635" s="207">
        <f>IFERROR(INDEX(ID!$E:$E,MATCH(Risk7_PlusY67!$D635,ID!$A:$A,0)),"")</f>
        <v>9</v>
      </c>
      <c r="C635" s="207" t="str">
        <f>IFERROR(INDEX(ID!$I:$I,MATCH(Risk7_PlusY67!$D635,ID!$A:$A,0)),"")</f>
        <v>บุรีรัมย์</v>
      </c>
      <c r="D635" s="295" t="s">
        <v>635</v>
      </c>
      <c r="E635" s="207" t="str">
        <f>IFERROR(INDEX(ID!$C:$C,MATCH(Risk7_PlusY67!$D635,ID!$A:$A,0)),"")</f>
        <v>คูเมือง,รพช.</v>
      </c>
      <c r="F635" s="207" t="str">
        <f>IFERROR(INDEX(ID!$G:$G,MATCH(Risk7_PlusY67!$D635,ID!$A:$A,0)),"")</f>
        <v>รพช.</v>
      </c>
      <c r="G635" s="206">
        <f>IFERROR(INDEX(ID!$J:$J,MATCH(Risk7_PlusY67!$D635,ID!$A:$A,0)),"")</f>
        <v>90</v>
      </c>
      <c r="H635" s="208" t="str">
        <f>IFERROR(INDEX(ID!$P:$P,MATCH(Risk7_PlusY67!$D635,ID!$A:$A,0)),"")</f>
        <v>รพช.F1 P&lt;=50,000</v>
      </c>
      <c r="I635" s="209">
        <f>IFERROR(INDEX(Raw_DATA!E:E,MATCH(Risk7_PlusY67!$D635,Raw_DATA!$A:$A,0)),"")</f>
        <v>4.84</v>
      </c>
      <c r="J635" s="209">
        <f>IFERROR(INDEX(Raw_DATA!F:F,MATCH(Risk7_PlusY67!$D635,Raw_DATA!$A:$A,0)),"")</f>
        <v>4.4000000000000004</v>
      </c>
      <c r="K635" s="209">
        <f>IFERROR(INDEX(Raw_DATA!G:G,MATCH(Risk7_PlusY67!$D635,Raw_DATA!$A:$A,0)),"")</f>
        <v>3.5</v>
      </c>
      <c r="L635" s="209">
        <f>IFERROR(INDEX(Raw_DATA!H:H,MATCH(Risk7_PlusY67!$D635,Raw_DATA!$A:$A,0)),"")</f>
        <v>91734071.969999999</v>
      </c>
      <c r="M635" s="210">
        <f>IFERROR(INDEX(Raw_DATA!I:I,MATCH(Risk7_PlusY67!$D635,Raw_DATA!$A:$A,0)),"")</f>
        <v>-32252764.73</v>
      </c>
      <c r="N635" s="206">
        <f t="shared" si="189"/>
        <v>0</v>
      </c>
      <c r="O635" s="206">
        <f t="shared" si="190"/>
        <v>1</v>
      </c>
      <c r="P635" s="206">
        <f t="shared" si="192"/>
        <v>0</v>
      </c>
      <c r="Q635" s="211">
        <f t="shared" si="193"/>
        <v>34.1</v>
      </c>
      <c r="R635" s="206">
        <f t="shared" si="191"/>
        <v>1</v>
      </c>
      <c r="S635" s="212">
        <f>IFERROR(INDEX(Raw_DATA!J:J,MATCH(Risk7_PlusY67!$D635,Raw_DATA!$A:$A,0)),"")</f>
        <v>-11523297.890000001</v>
      </c>
      <c r="T635" s="213">
        <f>IFERROR(INDEX(Raw_DATA!K:K,MATCH(Risk7_PlusY67!$D635,Raw_DATA!$A:$A,0)),"")</f>
        <v>59642482.130000003</v>
      </c>
      <c r="U635" s="214">
        <f t="shared" si="194"/>
        <v>0</v>
      </c>
      <c r="V635" s="214">
        <f t="shared" si="195"/>
        <v>0</v>
      </c>
      <c r="W635" s="214">
        <f>IF(OR(AND((K635&lt;0.8),(AJ635&gt;180)),AND((K635&lt;0.8),(AJ635&lt;10)),AND((K635&gt;=0.8),(AJ635&lt;10)),AND((K635&gt;=0.8),(AJ635&gt;90))),0,1)</f>
        <v>1</v>
      </c>
      <c r="X635" s="214">
        <f t="shared" si="196"/>
        <v>0</v>
      </c>
      <c r="Y635" s="214">
        <f t="shared" si="197"/>
        <v>0</v>
      </c>
      <c r="Z635" s="214">
        <f t="shared" si="198"/>
        <v>1</v>
      </c>
      <c r="AA635" s="214">
        <f t="shared" si="199"/>
        <v>1</v>
      </c>
      <c r="AB635" s="215" t="str">
        <f t="shared" si="200"/>
        <v>C</v>
      </c>
      <c r="AC635" s="215" t="str">
        <f t="shared" si="201"/>
        <v>1C</v>
      </c>
      <c r="AD635" s="216"/>
      <c r="AE635" s="216"/>
      <c r="AF635" s="434">
        <f>IFERROR(INDEX(Raw_DATA!L:L,MATCH(Risk7_PlusY67!$D635,Raw_DATA!$A:$A,0)),"")</f>
        <v>-6.53</v>
      </c>
      <c r="AG635" s="434">
        <f>IFERROR(INDEX(AVGGroup!$D$5:$D$21,MATCH(Risk7_PlusY67!$H635,AVGGroup!$C$5:$C$21,0)),"")</f>
        <v>-3.15</v>
      </c>
      <c r="AH635" s="434">
        <f>IFERROR(INDEX(Raw_DATA!M:M,MATCH(Risk7_PlusY67!$D635,Raw_DATA!$A:$A,0)),"")</f>
        <v>-10.71</v>
      </c>
      <c r="AI635" s="435">
        <f>IFERROR(INDEX(AVGGroup!$F$5:$F$21,MATCH(Risk7_PlusY67!$H635,AVGGroup!$C$5:$C$21,0)),"")</f>
        <v>-7.1</v>
      </c>
      <c r="AJ635" s="401">
        <f>IFERROR(INDEX(Raw_DATA!N:N,MATCH(Risk7_PlusY67!$D635,Raw_DATA!$A:$A,0)),"")</f>
        <v>60</v>
      </c>
      <c r="AK635" s="401">
        <f>IFERROR(INDEX(Raw_DATA!O:O,MATCH(Risk7_PlusY67!$D635,Raw_DATA!$A:$A,0)),"")</f>
        <v>67</v>
      </c>
      <c r="AL635" s="401">
        <f>IFERROR(INDEX(Raw_DATA!P:P,MATCH(Risk7_PlusY67!$D635,Raw_DATA!$A:$A,0)),"")</f>
        <v>68</v>
      </c>
      <c r="AM635" s="401">
        <f>IFERROR(INDEX(Raw_DATA!Q:Q,MATCH(Risk7_PlusY67!$D635,Raw_DATA!$A:$A,0)),"")</f>
        <v>107</v>
      </c>
      <c r="AN635" s="401">
        <f>IFERROR(INDEX(Raw_DATA!R:R,MATCH(Risk7_PlusY67!$D635,Raw_DATA!$A:$A,0)),"")</f>
        <v>37</v>
      </c>
      <c r="AO635" s="407"/>
      <c r="AP635" s="411" t="b">
        <f>AB635=AY635</f>
        <v>1</v>
      </c>
      <c r="AQ635" s="340">
        <f t="shared" si="202"/>
        <v>1</v>
      </c>
      <c r="AR635" s="123">
        <f t="shared" si="203"/>
        <v>0</v>
      </c>
      <c r="AS635" s="123">
        <f t="shared" si="204"/>
        <v>0</v>
      </c>
      <c r="AT635" s="123">
        <f>IF(OR(AND((K635&lt;0.8),(BE635&gt;180)),AND((K635&lt;0.8),(BE635&lt;10)),AND((K635&gt;=0.8),(BE635&lt;10)),AND((K635&gt;=0.8),(BE635&gt;90))),0,1)</f>
        <v>1</v>
      </c>
      <c r="AU635" s="123">
        <f t="shared" si="205"/>
        <v>0</v>
      </c>
      <c r="AV635" s="123">
        <f t="shared" si="206"/>
        <v>0</v>
      </c>
      <c r="AW635" s="123">
        <f t="shared" si="207"/>
        <v>1</v>
      </c>
      <c r="AX635" s="123">
        <f t="shared" si="208"/>
        <v>1</v>
      </c>
      <c r="AY635" s="416" t="str">
        <f t="shared" si="209"/>
        <v>C</v>
      </c>
      <c r="AZ635" s="416" t="str">
        <f>R635&amp;AY635</f>
        <v>1C</v>
      </c>
      <c r="BA635" s="417">
        <f>IFERROR(INDEX(Raw_DATA!L:L,MATCH(Risk7_PlusY67!$D635,Raw_DATA!$A:$A,0)),"")</f>
        <v>-6.53</v>
      </c>
      <c r="BB635" s="417">
        <f>IFERROR(INDEX(AVGGroup!$H$5:$H$21,MATCH(Risk7_PlusY67!$BJ635,AVGGroup!$C$5:$C$21,0)),"")</f>
        <v>-3.15</v>
      </c>
      <c r="BC635" s="417">
        <f>IFERROR(INDEX(Raw_DATA!M:M,MATCH(Risk7_PlusY67!$D635,Raw_DATA!$A:$A,0)),"")</f>
        <v>-10.71</v>
      </c>
      <c r="BD635" s="418">
        <f>IFERROR(INDEX(AVGGroup!$J$5:$J$21,MATCH(Risk7_PlusY67!$BJ635,AVGGroup!$C$5:$C$21,0)),"")</f>
        <v>-7.1</v>
      </c>
      <c r="BE635" s="407">
        <f>IFERROR(INDEX(Raw_DATA!N:N,MATCH(Risk7_PlusY67!$D635,Raw_DATA!$A:$A,0)),"")</f>
        <v>60</v>
      </c>
      <c r="BF635" s="407">
        <f>IFERROR(INDEX(Raw_DATA!O:O,MATCH(Risk7_PlusY67!$D635,Raw_DATA!$A:$A,0)),"")</f>
        <v>67</v>
      </c>
      <c r="BG635" s="407">
        <f>IFERROR(INDEX(Raw_DATA!P:P,MATCH(Risk7_PlusY67!$D635,Raw_DATA!$A:$A,0)),"")</f>
        <v>68</v>
      </c>
      <c r="BH635" s="407">
        <f>IFERROR(INDEX(Raw_DATA!Q:Q,MATCH(Risk7_PlusY67!$D635,Raw_DATA!$A:$A,0)),"")</f>
        <v>107</v>
      </c>
      <c r="BI635" s="407">
        <f>IFERROR(INDEX(Raw_DATA!R:R,MATCH(Risk7_PlusY67!$D635,Raw_DATA!$A:$A,0)),"")</f>
        <v>37</v>
      </c>
      <c r="BJ635" s="124" t="str">
        <f>INDEX('Org2567'!$BM:$BM,MATCH(Risk7_PlusY67!D635,'Org2567'!$D:$D,0))</f>
        <v>รพช.F1 P&lt;=50,000</v>
      </c>
    </row>
    <row r="636" spans="1:62" x14ac:dyDescent="0.7">
      <c r="A636" s="206">
        <f>IF(ISBLANK(D636),"",COUNTA($D$3:D636))</f>
        <v>634</v>
      </c>
      <c r="B636" s="207">
        <f>IFERROR(INDEX(ID!$E:$E,MATCH(Risk7_PlusY67!$D636,ID!$A:$A,0)),"")</f>
        <v>9</v>
      </c>
      <c r="C636" s="207" t="str">
        <f>IFERROR(INDEX(ID!$I:$I,MATCH(Risk7_PlusY67!$D636,ID!$A:$A,0)),"")</f>
        <v>บุรีรัมย์</v>
      </c>
      <c r="D636" s="295" t="s">
        <v>636</v>
      </c>
      <c r="E636" s="207" t="str">
        <f>IFERROR(INDEX(ID!$C:$C,MATCH(Risk7_PlusY67!$D636,ID!$A:$A,0)),"")</f>
        <v>กระสัง,รพช.</v>
      </c>
      <c r="F636" s="207" t="str">
        <f>IFERROR(INDEX(ID!$G:$G,MATCH(Risk7_PlusY67!$D636,ID!$A:$A,0)),"")</f>
        <v>รพช.</v>
      </c>
      <c r="G636" s="206">
        <f>IFERROR(INDEX(ID!$J:$J,MATCH(Risk7_PlusY67!$D636,ID!$A:$A,0)),"")</f>
        <v>68</v>
      </c>
      <c r="H636" s="208" t="str">
        <f>IFERROR(INDEX(ID!$P:$P,MATCH(Risk7_PlusY67!$D636,ID!$A:$A,0)),"")</f>
        <v>รพช.F1 P50,000-100,000</v>
      </c>
      <c r="I636" s="209">
        <f>IFERROR(INDEX(Raw_DATA!E:E,MATCH(Risk7_PlusY67!$D636,Raw_DATA!$A:$A,0)),"")</f>
        <v>6.99</v>
      </c>
      <c r="J636" s="209">
        <f>IFERROR(INDEX(Raw_DATA!F:F,MATCH(Risk7_PlusY67!$D636,Raw_DATA!$A:$A,0)),"")</f>
        <v>6.67</v>
      </c>
      <c r="K636" s="209">
        <f>IFERROR(INDEX(Raw_DATA!G:G,MATCH(Risk7_PlusY67!$D636,Raw_DATA!$A:$A,0)),"")</f>
        <v>6.01</v>
      </c>
      <c r="L636" s="209">
        <f>IFERROR(INDEX(Raw_DATA!H:H,MATCH(Risk7_PlusY67!$D636,Raw_DATA!$A:$A,0)),"")</f>
        <v>119508516.78</v>
      </c>
      <c r="M636" s="210">
        <f>IFERROR(INDEX(Raw_DATA!I:I,MATCH(Risk7_PlusY67!$D636,Raw_DATA!$A:$A,0)),"")</f>
        <v>67961945.540000007</v>
      </c>
      <c r="N636" s="206">
        <f t="shared" si="189"/>
        <v>0</v>
      </c>
      <c r="O636" s="206">
        <f t="shared" si="190"/>
        <v>0</v>
      </c>
      <c r="P636" s="206">
        <f t="shared" si="192"/>
        <v>0</v>
      </c>
      <c r="Q636" s="211" t="str">
        <f t="shared" si="193"/>
        <v/>
      </c>
      <c r="R636" s="206">
        <f t="shared" si="191"/>
        <v>0</v>
      </c>
      <c r="S636" s="212">
        <f>IFERROR(INDEX(Raw_DATA!J:J,MATCH(Risk7_PlusY67!$D636,Raw_DATA!$A:$A,0)),"")</f>
        <v>76143151.239999995</v>
      </c>
      <c r="T636" s="213">
        <f>IFERROR(INDEX(Raw_DATA!K:K,MATCH(Risk7_PlusY67!$D636,Raw_DATA!$A:$A,0)),"")</f>
        <v>99842612.219999999</v>
      </c>
      <c r="U636" s="214">
        <f t="shared" si="194"/>
        <v>1</v>
      </c>
      <c r="V636" s="214">
        <f t="shared" si="195"/>
        <v>1</v>
      </c>
      <c r="W636" s="214">
        <f>IF(OR(AND((K636&lt;0.8),(AJ636&gt;180)),AND((K636&lt;0.8),(AJ636&lt;10)),AND((K636&gt;=0.8),(AJ636&lt;10)),AND((K636&gt;=0.8),(AJ636&gt;90))),0,1)</f>
        <v>1</v>
      </c>
      <c r="X636" s="214">
        <f t="shared" si="196"/>
        <v>1</v>
      </c>
      <c r="Y636" s="214">
        <f t="shared" si="197"/>
        <v>1</v>
      </c>
      <c r="Z636" s="214">
        <f t="shared" si="198"/>
        <v>1</v>
      </c>
      <c r="AA636" s="214">
        <f t="shared" si="199"/>
        <v>1</v>
      </c>
      <c r="AB636" s="215" t="str">
        <f t="shared" si="200"/>
        <v>A</v>
      </c>
      <c r="AC636" s="215" t="str">
        <f t="shared" si="201"/>
        <v>0A</v>
      </c>
      <c r="AD636" s="216"/>
      <c r="AE636" s="216"/>
      <c r="AF636" s="434">
        <f>IFERROR(INDEX(Raw_DATA!L:L,MATCH(Risk7_PlusY67!$D636,Raw_DATA!$A:$A,0)),"")</f>
        <v>38.729999999999997</v>
      </c>
      <c r="AG636" s="434">
        <f>IFERROR(INDEX(AVGGroup!$D$5:$D$21,MATCH(Risk7_PlusY67!$H636,AVGGroup!$C$5:$C$21,0)),"")</f>
        <v>-5.99</v>
      </c>
      <c r="AH636" s="434">
        <f>IFERROR(INDEX(Raw_DATA!M:M,MATCH(Risk7_PlusY67!$D636,Raw_DATA!$A:$A,0)),"")</f>
        <v>22.68</v>
      </c>
      <c r="AI636" s="435">
        <f>IFERROR(INDEX(AVGGroup!$F$5:$F$21,MATCH(Risk7_PlusY67!$H636,AVGGroup!$C$5:$C$21,0)),"")</f>
        <v>-10.86</v>
      </c>
      <c r="AJ636" s="401">
        <f>IFERROR(INDEX(Raw_DATA!N:N,MATCH(Risk7_PlusY67!$D636,Raw_DATA!$A:$A,0)),"")</f>
        <v>88</v>
      </c>
      <c r="AK636" s="401">
        <f>IFERROR(INDEX(Raw_DATA!O:O,MATCH(Risk7_PlusY67!$D636,Raw_DATA!$A:$A,0)),"")</f>
        <v>38</v>
      </c>
      <c r="AL636" s="401">
        <f>IFERROR(INDEX(Raw_DATA!P:P,MATCH(Risk7_PlusY67!$D636,Raw_DATA!$A:$A,0)),"")</f>
        <v>37</v>
      </c>
      <c r="AM636" s="401">
        <f>IFERROR(INDEX(Raw_DATA!Q:Q,MATCH(Risk7_PlusY67!$D636,Raw_DATA!$A:$A,0)),"")</f>
        <v>91</v>
      </c>
      <c r="AN636" s="401">
        <f>IFERROR(INDEX(Raw_DATA!R:R,MATCH(Risk7_PlusY67!$D636,Raw_DATA!$A:$A,0)),"")</f>
        <v>54</v>
      </c>
      <c r="AO636" s="407"/>
      <c r="AP636" s="411" t="b">
        <f>AB636=AY636</f>
        <v>1</v>
      </c>
      <c r="AQ636" s="340">
        <f t="shared" si="202"/>
        <v>0</v>
      </c>
      <c r="AR636" s="123">
        <f t="shared" si="203"/>
        <v>1</v>
      </c>
      <c r="AS636" s="123">
        <f t="shared" si="204"/>
        <v>1</v>
      </c>
      <c r="AT636" s="123">
        <f>IF(OR(AND((K636&lt;0.8),(BE636&gt;180)),AND((K636&lt;0.8),(BE636&lt;10)),AND((K636&gt;=0.8),(BE636&lt;10)),AND((K636&gt;=0.8),(BE636&gt;90))),0,1)</f>
        <v>1</v>
      </c>
      <c r="AU636" s="123">
        <f t="shared" si="205"/>
        <v>1</v>
      </c>
      <c r="AV636" s="123">
        <f t="shared" si="206"/>
        <v>1</v>
      </c>
      <c r="AW636" s="123">
        <f t="shared" si="207"/>
        <v>1</v>
      </c>
      <c r="AX636" s="123">
        <f t="shared" si="208"/>
        <v>1</v>
      </c>
      <c r="AY636" s="416" t="str">
        <f t="shared" si="209"/>
        <v>A</v>
      </c>
      <c r="AZ636" s="416" t="str">
        <f>R636&amp;AY636</f>
        <v>0A</v>
      </c>
      <c r="BA636" s="417">
        <f>IFERROR(INDEX(Raw_DATA!L:L,MATCH(Risk7_PlusY67!$D636,Raw_DATA!$A:$A,0)),"")</f>
        <v>38.729999999999997</v>
      </c>
      <c r="BB636" s="417">
        <f>IFERROR(INDEX(AVGGroup!$H$5:$H$21,MATCH(Risk7_PlusY67!$BJ636,AVGGroup!$C$5:$C$21,0)),"")</f>
        <v>-5.99</v>
      </c>
      <c r="BC636" s="417">
        <f>IFERROR(INDEX(Raw_DATA!M:M,MATCH(Risk7_PlusY67!$D636,Raw_DATA!$A:$A,0)),"")</f>
        <v>22.68</v>
      </c>
      <c r="BD636" s="418">
        <f>IFERROR(INDEX(AVGGroup!$J$5:$J$21,MATCH(Risk7_PlusY67!$BJ636,AVGGroup!$C$5:$C$21,0)),"")</f>
        <v>-10.86</v>
      </c>
      <c r="BE636" s="407">
        <f>IFERROR(INDEX(Raw_DATA!N:N,MATCH(Risk7_PlusY67!$D636,Raw_DATA!$A:$A,0)),"")</f>
        <v>88</v>
      </c>
      <c r="BF636" s="407">
        <f>IFERROR(INDEX(Raw_DATA!O:O,MATCH(Risk7_PlusY67!$D636,Raw_DATA!$A:$A,0)),"")</f>
        <v>38</v>
      </c>
      <c r="BG636" s="407">
        <f>IFERROR(INDEX(Raw_DATA!P:P,MATCH(Risk7_PlusY67!$D636,Raw_DATA!$A:$A,0)),"")</f>
        <v>37</v>
      </c>
      <c r="BH636" s="407">
        <f>IFERROR(INDEX(Raw_DATA!Q:Q,MATCH(Risk7_PlusY67!$D636,Raw_DATA!$A:$A,0)),"")</f>
        <v>91</v>
      </c>
      <c r="BI636" s="407">
        <f>IFERROR(INDEX(Raw_DATA!R:R,MATCH(Risk7_PlusY67!$D636,Raw_DATA!$A:$A,0)),"")</f>
        <v>54</v>
      </c>
      <c r="BJ636" s="124" t="str">
        <f>INDEX('Org2567'!$BM:$BM,MATCH(Risk7_PlusY67!D636,'Org2567'!$D:$D,0))</f>
        <v>รพช.F1 P50,000-100,000</v>
      </c>
    </row>
    <row r="637" spans="1:62" x14ac:dyDescent="0.7">
      <c r="A637" s="206">
        <f>IF(ISBLANK(D637),"",COUNTA($D$3:D637))</f>
        <v>635</v>
      </c>
      <c r="B637" s="207">
        <f>IFERROR(INDEX(ID!$E:$E,MATCH(Risk7_PlusY67!$D637,ID!$A:$A,0)),"")</f>
        <v>9</v>
      </c>
      <c r="C637" s="207" t="str">
        <f>IFERROR(INDEX(ID!$I:$I,MATCH(Risk7_PlusY67!$D637,ID!$A:$A,0)),"")</f>
        <v>บุรีรัมย์</v>
      </c>
      <c r="D637" s="295" t="s">
        <v>637</v>
      </c>
      <c r="E637" s="207" t="str">
        <f>IFERROR(INDEX(ID!$C:$C,MATCH(Risk7_PlusY67!$D637,ID!$A:$A,0)),"")</f>
        <v>นางรอง,รพท.</v>
      </c>
      <c r="F637" s="207" t="str">
        <f>IFERROR(INDEX(ID!$G:$G,MATCH(Risk7_PlusY67!$D637,ID!$A:$A,0)),"")</f>
        <v>รพท.</v>
      </c>
      <c r="G637" s="206">
        <f>IFERROR(INDEX(ID!$J:$J,MATCH(Risk7_PlusY67!$D637,ID!$A:$A,0)),"")</f>
        <v>459</v>
      </c>
      <c r="H637" s="208" t="str">
        <f>IFERROR(INDEX(ID!$P:$P,MATCH(Risk7_PlusY67!$D637,ID!$A:$A,0)),"")</f>
        <v>รพท.S B&gt;400</v>
      </c>
      <c r="I637" s="209">
        <f>IFERROR(INDEX(Raw_DATA!E:E,MATCH(Risk7_PlusY67!$D637,Raw_DATA!$A:$A,0)),"")</f>
        <v>2.08</v>
      </c>
      <c r="J637" s="209">
        <f>IFERROR(INDEX(Raw_DATA!F:F,MATCH(Risk7_PlusY67!$D637,Raw_DATA!$A:$A,0)),"")</f>
        <v>1.91</v>
      </c>
      <c r="K637" s="209">
        <f>IFERROR(INDEX(Raw_DATA!G:G,MATCH(Risk7_PlusY67!$D637,Raw_DATA!$A:$A,0)),"")</f>
        <v>0.72</v>
      </c>
      <c r="L637" s="209">
        <f>IFERROR(INDEX(Raw_DATA!H:H,MATCH(Risk7_PlusY67!$D637,Raw_DATA!$A:$A,0)),"")</f>
        <v>200968190.59</v>
      </c>
      <c r="M637" s="210">
        <f>IFERROR(INDEX(Raw_DATA!I:I,MATCH(Risk7_PlusY67!$D637,Raw_DATA!$A:$A,0)),"")</f>
        <v>31831954.210000001</v>
      </c>
      <c r="N637" s="206">
        <f t="shared" si="189"/>
        <v>1</v>
      </c>
      <c r="O637" s="206">
        <f t="shared" si="190"/>
        <v>0</v>
      </c>
      <c r="P637" s="206">
        <f t="shared" si="192"/>
        <v>0</v>
      </c>
      <c r="Q637" s="211" t="str">
        <f t="shared" si="193"/>
        <v/>
      </c>
      <c r="R637" s="206">
        <f t="shared" si="191"/>
        <v>1</v>
      </c>
      <c r="S637" s="212">
        <f>IFERROR(INDEX(Raw_DATA!J:J,MATCH(Risk7_PlusY67!$D637,Raw_DATA!$A:$A,0)),"")</f>
        <v>4274340.78</v>
      </c>
      <c r="T637" s="213">
        <f>IFERROR(INDEX(Raw_DATA!K:K,MATCH(Risk7_PlusY67!$D637,Raw_DATA!$A:$A,0)),"")</f>
        <v>-52818461.560000002</v>
      </c>
      <c r="U637" s="214">
        <f t="shared" si="194"/>
        <v>0</v>
      </c>
      <c r="V637" s="214">
        <f t="shared" si="195"/>
        <v>1</v>
      </c>
      <c r="W637" s="214">
        <f>IF(OR(AND((K637&lt;0.8),(AJ637&gt;180)),AND((K637&lt;0.8),(AJ637&lt;10)),AND((K637&gt;=0.8),(AJ637&lt;10)),AND((K637&gt;=0.8),(AJ637&gt;90))),0,1)</f>
        <v>1</v>
      </c>
      <c r="X637" s="214">
        <f t="shared" si="196"/>
        <v>0</v>
      </c>
      <c r="Y637" s="214">
        <f t="shared" si="197"/>
        <v>0</v>
      </c>
      <c r="Z637" s="214">
        <f t="shared" si="198"/>
        <v>0</v>
      </c>
      <c r="AA637" s="214">
        <f t="shared" si="199"/>
        <v>1</v>
      </c>
      <c r="AB637" s="215" t="str">
        <f t="shared" si="200"/>
        <v>C</v>
      </c>
      <c r="AC637" s="215" t="str">
        <f t="shared" si="201"/>
        <v>1C</v>
      </c>
      <c r="AD637" s="216"/>
      <c r="AE637" s="216"/>
      <c r="AF637" s="434">
        <f>IFERROR(INDEX(Raw_DATA!L:L,MATCH(Risk7_PlusY67!$D637,Raw_DATA!$A:$A,0)),"")</f>
        <v>0.52</v>
      </c>
      <c r="AG637" s="434">
        <f>IFERROR(INDEX(AVGGroup!$D$5:$D$21,MATCH(Risk7_PlusY67!$H637,AVGGroup!$C$5:$C$21,0)),"")</f>
        <v>3.6</v>
      </c>
      <c r="AH637" s="434">
        <f>IFERROR(INDEX(Raw_DATA!M:M,MATCH(Risk7_PlusY67!$D637,Raw_DATA!$A:$A,0)),"")</f>
        <v>3.56</v>
      </c>
      <c r="AI637" s="435">
        <f>IFERROR(INDEX(AVGGroup!$F$5:$F$21,MATCH(Risk7_PlusY67!$H637,AVGGroup!$C$5:$C$21,0)),"")</f>
        <v>-2.23</v>
      </c>
      <c r="AJ637" s="401">
        <f>IFERROR(INDEX(Raw_DATA!N:N,MATCH(Risk7_PlusY67!$D637,Raw_DATA!$A:$A,0)),"")</f>
        <v>113</v>
      </c>
      <c r="AK637" s="401">
        <f>IFERROR(INDEX(Raw_DATA!O:O,MATCH(Risk7_PlusY67!$D637,Raw_DATA!$A:$A,0)),"")</f>
        <v>86</v>
      </c>
      <c r="AL637" s="401">
        <f>IFERROR(INDEX(Raw_DATA!P:P,MATCH(Risk7_PlusY67!$D637,Raw_DATA!$A:$A,0)),"")</f>
        <v>166</v>
      </c>
      <c r="AM637" s="401">
        <f>IFERROR(INDEX(Raw_DATA!Q:Q,MATCH(Risk7_PlusY67!$D637,Raw_DATA!$A:$A,0)),"")</f>
        <v>135</v>
      </c>
      <c r="AN637" s="401">
        <f>IFERROR(INDEX(Raw_DATA!R:R,MATCH(Risk7_PlusY67!$D637,Raw_DATA!$A:$A,0)),"")</f>
        <v>57</v>
      </c>
      <c r="AO637" s="407"/>
      <c r="AP637" s="411" t="b">
        <f>AB637=AY637</f>
        <v>1</v>
      </c>
      <c r="AQ637" s="340">
        <f t="shared" si="202"/>
        <v>0</v>
      </c>
      <c r="AR637" s="123">
        <f t="shared" si="203"/>
        <v>0</v>
      </c>
      <c r="AS637" s="123">
        <f t="shared" si="204"/>
        <v>1</v>
      </c>
      <c r="AT637" s="123">
        <f>IF(OR(AND((K637&lt;0.8),(BE637&gt;180)),AND((K637&lt;0.8),(BE637&lt;10)),AND((K637&gt;=0.8),(BE637&lt;10)),AND((K637&gt;=0.8),(BE637&gt;90))),0,1)</f>
        <v>1</v>
      </c>
      <c r="AU637" s="123">
        <f t="shared" si="205"/>
        <v>0</v>
      </c>
      <c r="AV637" s="123">
        <f t="shared" si="206"/>
        <v>0</v>
      </c>
      <c r="AW637" s="123">
        <f t="shared" si="207"/>
        <v>0</v>
      </c>
      <c r="AX637" s="123">
        <f t="shared" si="208"/>
        <v>1</v>
      </c>
      <c r="AY637" s="416" t="str">
        <f t="shared" si="209"/>
        <v>C</v>
      </c>
      <c r="AZ637" s="416" t="str">
        <f>R637&amp;AY637</f>
        <v>1C</v>
      </c>
      <c r="BA637" s="417">
        <f>IFERROR(INDEX(Raw_DATA!L:L,MATCH(Risk7_PlusY67!$D637,Raw_DATA!$A:$A,0)),"")</f>
        <v>0.52</v>
      </c>
      <c r="BB637" s="417">
        <f>IFERROR(INDEX(AVGGroup!$H$5:$H$21,MATCH(Risk7_PlusY67!$BJ637,AVGGroup!$C$5:$C$21,0)),"")</f>
        <v>3.6</v>
      </c>
      <c r="BC637" s="417">
        <f>IFERROR(INDEX(Raw_DATA!M:M,MATCH(Risk7_PlusY67!$D637,Raw_DATA!$A:$A,0)),"")</f>
        <v>3.56</v>
      </c>
      <c r="BD637" s="418">
        <f>IFERROR(INDEX(AVGGroup!$J$5:$J$21,MATCH(Risk7_PlusY67!$BJ637,AVGGroup!$C$5:$C$21,0)),"")</f>
        <v>-2.23</v>
      </c>
      <c r="BE637" s="407">
        <f>IFERROR(INDEX(Raw_DATA!N:N,MATCH(Risk7_PlusY67!$D637,Raw_DATA!$A:$A,0)),"")</f>
        <v>113</v>
      </c>
      <c r="BF637" s="407">
        <f>IFERROR(INDEX(Raw_DATA!O:O,MATCH(Risk7_PlusY67!$D637,Raw_DATA!$A:$A,0)),"")</f>
        <v>86</v>
      </c>
      <c r="BG637" s="407">
        <f>IFERROR(INDEX(Raw_DATA!P:P,MATCH(Risk7_PlusY67!$D637,Raw_DATA!$A:$A,0)),"")</f>
        <v>166</v>
      </c>
      <c r="BH637" s="407">
        <f>IFERROR(INDEX(Raw_DATA!Q:Q,MATCH(Risk7_PlusY67!$D637,Raw_DATA!$A:$A,0)),"")</f>
        <v>135</v>
      </c>
      <c r="BI637" s="407">
        <f>IFERROR(INDEX(Raw_DATA!R:R,MATCH(Risk7_PlusY67!$D637,Raw_DATA!$A:$A,0)),"")</f>
        <v>57</v>
      </c>
      <c r="BJ637" s="124" t="str">
        <f>INDEX('Org2567'!$BM:$BM,MATCH(Risk7_PlusY67!D637,'Org2567'!$D:$D,0))</f>
        <v>รพท.S B&gt;400</v>
      </c>
    </row>
    <row r="638" spans="1:62" x14ac:dyDescent="0.7">
      <c r="A638" s="206">
        <f>IF(ISBLANK(D638),"",COUNTA($D$3:D638))</f>
        <v>636</v>
      </c>
      <c r="B638" s="207">
        <f>IFERROR(INDEX(ID!$E:$E,MATCH(Risk7_PlusY67!$D638,ID!$A:$A,0)),"")</f>
        <v>9</v>
      </c>
      <c r="C638" s="207" t="str">
        <f>IFERROR(INDEX(ID!$I:$I,MATCH(Risk7_PlusY67!$D638,ID!$A:$A,0)),"")</f>
        <v>บุรีรัมย์</v>
      </c>
      <c r="D638" s="295" t="s">
        <v>638</v>
      </c>
      <c r="E638" s="207" t="str">
        <f>IFERROR(INDEX(ID!$C:$C,MATCH(Risk7_PlusY67!$D638,ID!$A:$A,0)),"")</f>
        <v>หนองกี่,รพช.</v>
      </c>
      <c r="F638" s="207" t="str">
        <f>IFERROR(INDEX(ID!$G:$G,MATCH(Risk7_PlusY67!$D638,ID!$A:$A,0)),"")</f>
        <v>รพช.</v>
      </c>
      <c r="G638" s="206">
        <f>IFERROR(INDEX(ID!$J:$J,MATCH(Risk7_PlusY67!$D638,ID!$A:$A,0)),"")</f>
        <v>66</v>
      </c>
      <c r="H638" s="208" t="str">
        <f>IFERROR(INDEX(ID!$P:$P,MATCH(Risk7_PlusY67!$D638,ID!$A:$A,0)),"")</f>
        <v>รพช.F1 P50,000-100,000</v>
      </c>
      <c r="I638" s="209">
        <f>IFERROR(INDEX(Raw_DATA!E:E,MATCH(Risk7_PlusY67!$D638,Raw_DATA!$A:$A,0)),"")</f>
        <v>2.4700000000000002</v>
      </c>
      <c r="J638" s="209">
        <f>IFERROR(INDEX(Raw_DATA!F:F,MATCH(Risk7_PlusY67!$D638,Raw_DATA!$A:$A,0)),"")</f>
        <v>2.27</v>
      </c>
      <c r="K638" s="209">
        <f>IFERROR(INDEX(Raw_DATA!G:G,MATCH(Risk7_PlusY67!$D638,Raw_DATA!$A:$A,0)),"")</f>
        <v>1.45</v>
      </c>
      <c r="L638" s="209">
        <f>IFERROR(INDEX(Raw_DATA!H:H,MATCH(Risk7_PlusY67!$D638,Raw_DATA!$A:$A,0)),"")</f>
        <v>38941986.380000003</v>
      </c>
      <c r="M638" s="210">
        <f>IFERROR(INDEX(Raw_DATA!I:I,MATCH(Risk7_PlusY67!$D638,Raw_DATA!$A:$A,0)),"")</f>
        <v>-12467021.84</v>
      </c>
      <c r="N638" s="206">
        <f t="shared" si="189"/>
        <v>0</v>
      </c>
      <c r="O638" s="206">
        <f t="shared" si="190"/>
        <v>1</v>
      </c>
      <c r="P638" s="206">
        <f t="shared" si="192"/>
        <v>0</v>
      </c>
      <c r="Q638" s="211">
        <f t="shared" si="193"/>
        <v>37.4</v>
      </c>
      <c r="R638" s="206">
        <f t="shared" si="191"/>
        <v>1</v>
      </c>
      <c r="S638" s="212">
        <f>IFERROR(INDEX(Raw_DATA!J:J,MATCH(Risk7_PlusY67!$D638,Raw_DATA!$A:$A,0)),"")</f>
        <v>-4336923.28</v>
      </c>
      <c r="T638" s="213">
        <f>IFERROR(INDEX(Raw_DATA!K:K,MATCH(Risk7_PlusY67!$D638,Raw_DATA!$A:$A,0)),"")</f>
        <v>11835882.609999999</v>
      </c>
      <c r="U638" s="214">
        <f t="shared" si="194"/>
        <v>1</v>
      </c>
      <c r="V638" s="214">
        <f t="shared" si="195"/>
        <v>1</v>
      </c>
      <c r="W638" s="214">
        <f>IF(OR(AND((K638&lt;0.8),(AJ638&gt;180)),AND((K638&lt;0.8),(AJ638&lt;10)),AND((K638&gt;=0.8),(AJ638&lt;10)),AND((K638&gt;=0.8),(AJ638&gt;90))),0,1)</f>
        <v>0</v>
      </c>
      <c r="X638" s="214">
        <f t="shared" si="196"/>
        <v>0</v>
      </c>
      <c r="Y638" s="214">
        <f t="shared" si="197"/>
        <v>0</v>
      </c>
      <c r="Z638" s="214">
        <f t="shared" si="198"/>
        <v>0</v>
      </c>
      <c r="AA638" s="214">
        <f t="shared" si="199"/>
        <v>1</v>
      </c>
      <c r="AB638" s="215" t="str">
        <f t="shared" si="200"/>
        <v>C</v>
      </c>
      <c r="AC638" s="215" t="str">
        <f t="shared" si="201"/>
        <v>1C</v>
      </c>
      <c r="AD638" s="216"/>
      <c r="AE638" s="216"/>
      <c r="AF638" s="434">
        <f>IFERROR(INDEX(Raw_DATA!L:L,MATCH(Risk7_PlusY67!$D638,Raw_DATA!$A:$A,0)),"")</f>
        <v>-2.52</v>
      </c>
      <c r="AG638" s="434">
        <f>IFERROR(INDEX(AVGGroup!$D$5:$D$21,MATCH(Risk7_PlusY67!$H638,AVGGroup!$C$5:$C$21,0)),"")</f>
        <v>-5.99</v>
      </c>
      <c r="AH638" s="434">
        <f>IFERROR(INDEX(Raw_DATA!M:M,MATCH(Risk7_PlusY67!$D638,Raw_DATA!$A:$A,0)),"")</f>
        <v>-9.24</v>
      </c>
      <c r="AI638" s="435">
        <f>IFERROR(INDEX(AVGGroup!$F$5:$F$21,MATCH(Risk7_PlusY67!$H638,AVGGroup!$C$5:$C$21,0)),"")</f>
        <v>-10.86</v>
      </c>
      <c r="AJ638" s="401">
        <f>IFERROR(INDEX(Raw_DATA!N:N,MATCH(Risk7_PlusY67!$D638,Raw_DATA!$A:$A,0)),"")</f>
        <v>97</v>
      </c>
      <c r="AK638" s="401">
        <f>IFERROR(INDEX(Raw_DATA!O:O,MATCH(Risk7_PlusY67!$D638,Raw_DATA!$A:$A,0)),"")</f>
        <v>62</v>
      </c>
      <c r="AL638" s="401">
        <f>IFERROR(INDEX(Raw_DATA!P:P,MATCH(Risk7_PlusY67!$D638,Raw_DATA!$A:$A,0)),"")</f>
        <v>94</v>
      </c>
      <c r="AM638" s="401">
        <f>IFERROR(INDEX(Raw_DATA!Q:Q,MATCH(Risk7_PlusY67!$D638,Raw_DATA!$A:$A,0)),"")</f>
        <v>279</v>
      </c>
      <c r="AN638" s="401">
        <f>IFERROR(INDEX(Raw_DATA!R:R,MATCH(Risk7_PlusY67!$D638,Raw_DATA!$A:$A,0)),"")</f>
        <v>38</v>
      </c>
      <c r="AO638" s="407"/>
      <c r="AP638" s="411" t="b">
        <f>AB638=AY638</f>
        <v>1</v>
      </c>
      <c r="AQ638" s="340">
        <f t="shared" si="202"/>
        <v>1</v>
      </c>
      <c r="AR638" s="123">
        <f t="shared" si="203"/>
        <v>1</v>
      </c>
      <c r="AS638" s="123">
        <f t="shared" si="204"/>
        <v>1</v>
      </c>
      <c r="AT638" s="123">
        <f>IF(OR(AND((K638&lt;0.8),(BE638&gt;180)),AND((K638&lt;0.8),(BE638&lt;10)),AND((K638&gt;=0.8),(BE638&lt;10)),AND((K638&gt;=0.8),(BE638&gt;90))),0,1)</f>
        <v>0</v>
      </c>
      <c r="AU638" s="123">
        <f t="shared" si="205"/>
        <v>0</v>
      </c>
      <c r="AV638" s="123">
        <f t="shared" si="206"/>
        <v>0</v>
      </c>
      <c r="AW638" s="123">
        <f t="shared" si="207"/>
        <v>0</v>
      </c>
      <c r="AX638" s="123">
        <f t="shared" si="208"/>
        <v>1</v>
      </c>
      <c r="AY638" s="416" t="str">
        <f t="shared" si="209"/>
        <v>C</v>
      </c>
      <c r="AZ638" s="416" t="str">
        <f>R638&amp;AY638</f>
        <v>1C</v>
      </c>
      <c r="BA638" s="417">
        <f>IFERROR(INDEX(Raw_DATA!L:L,MATCH(Risk7_PlusY67!$D638,Raw_DATA!$A:$A,0)),"")</f>
        <v>-2.52</v>
      </c>
      <c r="BB638" s="417">
        <f>IFERROR(INDEX(AVGGroup!$H$5:$H$21,MATCH(Risk7_PlusY67!$BJ638,AVGGroup!$C$5:$C$21,0)),"")</f>
        <v>-5.99</v>
      </c>
      <c r="BC638" s="417">
        <f>IFERROR(INDEX(Raw_DATA!M:M,MATCH(Risk7_PlusY67!$D638,Raw_DATA!$A:$A,0)),"")</f>
        <v>-9.24</v>
      </c>
      <c r="BD638" s="418">
        <f>IFERROR(INDEX(AVGGroup!$J$5:$J$21,MATCH(Risk7_PlusY67!$BJ638,AVGGroup!$C$5:$C$21,0)),"")</f>
        <v>-10.86</v>
      </c>
      <c r="BE638" s="407">
        <f>IFERROR(INDEX(Raw_DATA!N:N,MATCH(Risk7_PlusY67!$D638,Raw_DATA!$A:$A,0)),"")</f>
        <v>97</v>
      </c>
      <c r="BF638" s="407">
        <f>IFERROR(INDEX(Raw_DATA!O:O,MATCH(Risk7_PlusY67!$D638,Raw_DATA!$A:$A,0)),"")</f>
        <v>62</v>
      </c>
      <c r="BG638" s="407">
        <f>IFERROR(INDEX(Raw_DATA!P:P,MATCH(Risk7_PlusY67!$D638,Raw_DATA!$A:$A,0)),"")</f>
        <v>94</v>
      </c>
      <c r="BH638" s="407">
        <f>IFERROR(INDEX(Raw_DATA!Q:Q,MATCH(Risk7_PlusY67!$D638,Raw_DATA!$A:$A,0)),"")</f>
        <v>279</v>
      </c>
      <c r="BI638" s="407">
        <f>IFERROR(INDEX(Raw_DATA!R:R,MATCH(Risk7_PlusY67!$D638,Raw_DATA!$A:$A,0)),"")</f>
        <v>38</v>
      </c>
      <c r="BJ638" s="124" t="str">
        <f>INDEX('Org2567'!$BM:$BM,MATCH(Risk7_PlusY67!D638,'Org2567'!$D:$D,0))</f>
        <v>รพช.F1 P50,000-100,000</v>
      </c>
    </row>
    <row r="639" spans="1:62" x14ac:dyDescent="0.7">
      <c r="A639" s="206">
        <f>IF(ISBLANK(D639),"",COUNTA($D$3:D639))</f>
        <v>637</v>
      </c>
      <c r="B639" s="207">
        <f>IFERROR(INDEX(ID!$E:$E,MATCH(Risk7_PlusY67!$D639,ID!$A:$A,0)),"")</f>
        <v>9</v>
      </c>
      <c r="C639" s="207" t="str">
        <f>IFERROR(INDEX(ID!$I:$I,MATCH(Risk7_PlusY67!$D639,ID!$A:$A,0)),"")</f>
        <v>บุรีรัมย์</v>
      </c>
      <c r="D639" s="295" t="s">
        <v>639</v>
      </c>
      <c r="E639" s="207" t="str">
        <f>IFERROR(INDEX(ID!$C:$C,MATCH(Risk7_PlusY67!$D639,ID!$A:$A,0)),"")</f>
        <v>ละหานทราย,รพช.</v>
      </c>
      <c r="F639" s="207" t="str">
        <f>IFERROR(INDEX(ID!$G:$G,MATCH(Risk7_PlusY67!$D639,ID!$A:$A,0)),"")</f>
        <v>รพช.</v>
      </c>
      <c r="G639" s="206">
        <f>IFERROR(INDEX(ID!$J:$J,MATCH(Risk7_PlusY67!$D639,ID!$A:$A,0)),"")</f>
        <v>123</v>
      </c>
      <c r="H639" s="208" t="str">
        <f>IFERROR(INDEX(ID!$P:$P,MATCH(Risk7_PlusY67!$D639,ID!$A:$A,0)),"")</f>
        <v>รพช.M2 B&gt;100</v>
      </c>
      <c r="I639" s="209">
        <f>IFERROR(INDEX(Raw_DATA!E:E,MATCH(Risk7_PlusY67!$D639,Raw_DATA!$A:$A,0)),"")</f>
        <v>4.63</v>
      </c>
      <c r="J639" s="209">
        <f>IFERROR(INDEX(Raw_DATA!F:F,MATCH(Risk7_PlusY67!$D639,Raw_DATA!$A:$A,0)),"")</f>
        <v>3.93</v>
      </c>
      <c r="K639" s="209">
        <f>IFERROR(INDEX(Raw_DATA!G:G,MATCH(Risk7_PlusY67!$D639,Raw_DATA!$A:$A,0)),"")</f>
        <v>2.4900000000000002</v>
      </c>
      <c r="L639" s="209">
        <f>IFERROR(INDEX(Raw_DATA!H:H,MATCH(Risk7_PlusY67!$D639,Raw_DATA!$A:$A,0)),"")</f>
        <v>50048612.039999999</v>
      </c>
      <c r="M639" s="210">
        <f>IFERROR(INDEX(Raw_DATA!I:I,MATCH(Risk7_PlusY67!$D639,Raw_DATA!$A:$A,0)),"")</f>
        <v>-11463162.220000001</v>
      </c>
      <c r="N639" s="206">
        <f t="shared" si="189"/>
        <v>0</v>
      </c>
      <c r="O639" s="206">
        <f t="shared" si="190"/>
        <v>1</v>
      </c>
      <c r="P639" s="206">
        <f t="shared" si="192"/>
        <v>0</v>
      </c>
      <c r="Q639" s="211">
        <f t="shared" si="193"/>
        <v>52.3</v>
      </c>
      <c r="R639" s="206">
        <f t="shared" si="191"/>
        <v>1</v>
      </c>
      <c r="S639" s="212">
        <f>IFERROR(INDEX(Raw_DATA!J:J,MATCH(Risk7_PlusY67!$D639,Raw_DATA!$A:$A,0)),"")</f>
        <v>-950873.55</v>
      </c>
      <c r="T639" s="213">
        <f>IFERROR(INDEX(Raw_DATA!K:K,MATCH(Risk7_PlusY67!$D639,Raw_DATA!$A:$A,0)),"")</f>
        <v>20515779.48</v>
      </c>
      <c r="U639" s="214">
        <f t="shared" si="194"/>
        <v>1</v>
      </c>
      <c r="V639" s="214">
        <f t="shared" si="195"/>
        <v>1</v>
      </c>
      <c r="W639" s="214">
        <f>IF(OR(AND((K639&lt;0.8),(AJ639&gt;180)),AND((K639&lt;0.8),(AJ639&lt;10)),AND((K639&gt;=0.8),(AJ639&lt;10)),AND((K639&gt;=0.8),(AJ639&gt;90))),0,1)</f>
        <v>1</v>
      </c>
      <c r="X639" s="214">
        <f t="shared" si="196"/>
        <v>1</v>
      </c>
      <c r="Y639" s="214">
        <f t="shared" si="197"/>
        <v>1</v>
      </c>
      <c r="Z639" s="214">
        <f t="shared" si="198"/>
        <v>0</v>
      </c>
      <c r="AA639" s="214">
        <f t="shared" si="199"/>
        <v>0</v>
      </c>
      <c r="AB639" s="215" t="str">
        <f t="shared" si="200"/>
        <v>B</v>
      </c>
      <c r="AC639" s="215" t="str">
        <f t="shared" si="201"/>
        <v>1B</v>
      </c>
      <c r="AD639" s="216"/>
      <c r="AE639" s="216"/>
      <c r="AF639" s="434">
        <f>IFERROR(INDEX(Raw_DATA!L:L,MATCH(Risk7_PlusY67!$D639,Raw_DATA!$A:$A,0)),"")</f>
        <v>-0.5</v>
      </c>
      <c r="AG639" s="434">
        <f>IFERROR(INDEX(AVGGroup!$D$5:$D$21,MATCH(Risk7_PlusY67!$H639,AVGGroup!$C$5:$C$21,0)),"")</f>
        <v>-2.2400000000000002</v>
      </c>
      <c r="AH639" s="434">
        <f>IFERROR(INDEX(Raw_DATA!M:M,MATCH(Risk7_PlusY67!$D639,Raw_DATA!$A:$A,0)),"")</f>
        <v>-5.79</v>
      </c>
      <c r="AI639" s="435">
        <f>IFERROR(INDEX(AVGGroup!$F$5:$F$21,MATCH(Risk7_PlusY67!$H639,AVGGroup!$C$5:$C$21,0)),"")</f>
        <v>-7.61</v>
      </c>
      <c r="AJ639" s="401">
        <f>IFERROR(INDEX(Raw_DATA!N:N,MATCH(Risk7_PlusY67!$D639,Raw_DATA!$A:$A,0)),"")</f>
        <v>42</v>
      </c>
      <c r="AK639" s="401">
        <f>IFERROR(INDEX(Raw_DATA!O:O,MATCH(Risk7_PlusY67!$D639,Raw_DATA!$A:$A,0)),"")</f>
        <v>50</v>
      </c>
      <c r="AL639" s="401">
        <f>IFERROR(INDEX(Raw_DATA!P:P,MATCH(Risk7_PlusY67!$D639,Raw_DATA!$A:$A,0)),"")</f>
        <v>55</v>
      </c>
      <c r="AM639" s="401">
        <f>IFERROR(INDEX(Raw_DATA!Q:Q,MATCH(Risk7_PlusY67!$D639,Raw_DATA!$A:$A,0)),"")</f>
        <v>165</v>
      </c>
      <c r="AN639" s="401">
        <f>IFERROR(INDEX(Raw_DATA!R:R,MATCH(Risk7_PlusY67!$D639,Raw_DATA!$A:$A,0)),"")</f>
        <v>61</v>
      </c>
      <c r="AO639" s="407"/>
      <c r="AP639" s="411" t="b">
        <f>AB639=AY639</f>
        <v>1</v>
      </c>
      <c r="AQ639" s="340">
        <f t="shared" si="202"/>
        <v>1</v>
      </c>
      <c r="AR639" s="123">
        <f t="shared" si="203"/>
        <v>1</v>
      </c>
      <c r="AS639" s="123">
        <f t="shared" si="204"/>
        <v>1</v>
      </c>
      <c r="AT639" s="123">
        <f>IF(OR(AND((K639&lt;0.8),(BE639&gt;180)),AND((K639&lt;0.8),(BE639&lt;10)),AND((K639&gt;=0.8),(BE639&lt;10)),AND((K639&gt;=0.8),(BE639&gt;90))),0,1)</f>
        <v>1</v>
      </c>
      <c r="AU639" s="123">
        <f t="shared" si="205"/>
        <v>1</v>
      </c>
      <c r="AV639" s="123">
        <f t="shared" si="206"/>
        <v>1</v>
      </c>
      <c r="AW639" s="123">
        <f t="shared" si="207"/>
        <v>0</v>
      </c>
      <c r="AX639" s="123">
        <f t="shared" si="208"/>
        <v>0</v>
      </c>
      <c r="AY639" s="416" t="str">
        <f t="shared" si="209"/>
        <v>B</v>
      </c>
      <c r="AZ639" s="416" t="str">
        <f>R639&amp;AY639</f>
        <v>1B</v>
      </c>
      <c r="BA639" s="417">
        <f>IFERROR(INDEX(Raw_DATA!L:L,MATCH(Risk7_PlusY67!$D639,Raw_DATA!$A:$A,0)),"")</f>
        <v>-0.5</v>
      </c>
      <c r="BB639" s="417">
        <f>IFERROR(INDEX(AVGGroup!$H$5:$H$21,MATCH(Risk7_PlusY67!$BJ639,AVGGroup!$C$5:$C$21,0)),"")</f>
        <v>-2.25</v>
      </c>
      <c r="BC639" s="417">
        <f>IFERROR(INDEX(Raw_DATA!M:M,MATCH(Risk7_PlusY67!$D639,Raw_DATA!$A:$A,0)),"")</f>
        <v>-5.79</v>
      </c>
      <c r="BD639" s="418">
        <f>IFERROR(INDEX(AVGGroup!$J$5:$J$21,MATCH(Risk7_PlusY67!$BJ639,AVGGroup!$C$5:$C$21,0)),"")</f>
        <v>-7.61</v>
      </c>
      <c r="BE639" s="407">
        <f>IFERROR(INDEX(Raw_DATA!N:N,MATCH(Risk7_PlusY67!$D639,Raw_DATA!$A:$A,0)),"")</f>
        <v>42</v>
      </c>
      <c r="BF639" s="407">
        <f>IFERROR(INDEX(Raw_DATA!O:O,MATCH(Risk7_PlusY67!$D639,Raw_DATA!$A:$A,0)),"")</f>
        <v>50</v>
      </c>
      <c r="BG639" s="407">
        <f>IFERROR(INDEX(Raw_DATA!P:P,MATCH(Risk7_PlusY67!$D639,Raw_DATA!$A:$A,0)),"")</f>
        <v>55</v>
      </c>
      <c r="BH639" s="407">
        <f>IFERROR(INDEX(Raw_DATA!Q:Q,MATCH(Risk7_PlusY67!$D639,Raw_DATA!$A:$A,0)),"")</f>
        <v>165</v>
      </c>
      <c r="BI639" s="407">
        <f>IFERROR(INDEX(Raw_DATA!R:R,MATCH(Risk7_PlusY67!$D639,Raw_DATA!$A:$A,0)),"")</f>
        <v>61</v>
      </c>
      <c r="BJ639" s="124" t="str">
        <f>INDEX('Org2567'!$BM:$BM,MATCH(Risk7_PlusY67!D639,'Org2567'!$D:$D,0))</f>
        <v>รพช.M2 B&gt;100</v>
      </c>
    </row>
    <row r="640" spans="1:62" x14ac:dyDescent="0.7">
      <c r="A640" s="206">
        <f>IF(ISBLANK(D640),"",COUNTA($D$3:D640))</f>
        <v>638</v>
      </c>
      <c r="B640" s="207">
        <f>IFERROR(INDEX(ID!$E:$E,MATCH(Risk7_PlusY67!$D640,ID!$A:$A,0)),"")</f>
        <v>9</v>
      </c>
      <c r="C640" s="207" t="str">
        <f>IFERROR(INDEX(ID!$I:$I,MATCH(Risk7_PlusY67!$D640,ID!$A:$A,0)),"")</f>
        <v>บุรีรัมย์</v>
      </c>
      <c r="D640" s="295" t="s">
        <v>640</v>
      </c>
      <c r="E640" s="207" t="str">
        <f>IFERROR(INDEX(ID!$C:$C,MATCH(Risk7_PlusY67!$D640,ID!$A:$A,0)),"")</f>
        <v>ประโคนชัย,รพช.</v>
      </c>
      <c r="F640" s="207" t="str">
        <f>IFERROR(INDEX(ID!$G:$G,MATCH(Risk7_PlusY67!$D640,ID!$A:$A,0)),"")</f>
        <v>รพช.</v>
      </c>
      <c r="G640" s="206">
        <f>IFERROR(INDEX(ID!$J:$J,MATCH(Risk7_PlusY67!$D640,ID!$A:$A,0)),"")</f>
        <v>170</v>
      </c>
      <c r="H640" s="208" t="str">
        <f>IFERROR(INDEX(ID!$P:$P,MATCH(Risk7_PlusY67!$D640,ID!$A:$A,0)),"")</f>
        <v>รพช.M2 B&gt;100</v>
      </c>
      <c r="I640" s="209">
        <f>IFERROR(INDEX(Raw_DATA!E:E,MATCH(Risk7_PlusY67!$D640,Raw_DATA!$A:$A,0)),"")</f>
        <v>4</v>
      </c>
      <c r="J640" s="209">
        <f>IFERROR(INDEX(Raw_DATA!F:F,MATCH(Risk7_PlusY67!$D640,Raw_DATA!$A:$A,0)),"")</f>
        <v>3.56</v>
      </c>
      <c r="K640" s="209">
        <f>IFERROR(INDEX(Raw_DATA!G:G,MATCH(Risk7_PlusY67!$D640,Raw_DATA!$A:$A,0)),"")</f>
        <v>2.69</v>
      </c>
      <c r="L640" s="209">
        <f>IFERROR(INDEX(Raw_DATA!H:H,MATCH(Risk7_PlusY67!$D640,Raw_DATA!$A:$A,0)),"")</f>
        <v>117191403.45999999</v>
      </c>
      <c r="M640" s="210">
        <f>IFERROR(INDEX(Raw_DATA!I:I,MATCH(Risk7_PlusY67!$D640,Raw_DATA!$A:$A,0)),"")</f>
        <v>-31721739.75</v>
      </c>
      <c r="N640" s="206">
        <f t="shared" ref="N640:N703" si="210">(IF(I640&lt;1.5,1,0))+(IF(J640&lt;1,1,0))+(IF(K640&lt;0.8,1,0))</f>
        <v>0</v>
      </c>
      <c r="O640" s="206">
        <f t="shared" ref="O640:O703" si="211">IF(M640&lt;0,1,0)+IF(L640&lt;0,1,0)</f>
        <v>1</v>
      </c>
      <c r="P640" s="206">
        <f t="shared" si="192"/>
        <v>0</v>
      </c>
      <c r="Q640" s="211">
        <f t="shared" si="193"/>
        <v>44.3</v>
      </c>
      <c r="R640" s="206">
        <f t="shared" ref="R640:R703" si="212">+N640+O640+P640</f>
        <v>1</v>
      </c>
      <c r="S640" s="212">
        <f>IFERROR(INDEX(Raw_DATA!J:J,MATCH(Risk7_PlusY67!$D640,Raw_DATA!$A:$A,0)),"")</f>
        <v>-9045573.3100000005</v>
      </c>
      <c r="T640" s="213">
        <f>IFERROR(INDEX(Raw_DATA!K:K,MATCH(Risk7_PlusY67!$D640,Raw_DATA!$A:$A,0)),"")</f>
        <v>66166278.950000003</v>
      </c>
      <c r="U640" s="214">
        <f t="shared" si="194"/>
        <v>0</v>
      </c>
      <c r="V640" s="214">
        <f t="shared" si="195"/>
        <v>0</v>
      </c>
      <c r="W640" s="214">
        <f>IF(OR(AND((K640&lt;0.8),(AJ640&gt;180)),AND((K640&lt;0.8),(AJ640&lt;10)),AND((K640&gt;=0.8),(AJ640&lt;10)),AND((K640&gt;=0.8),(AJ640&gt;90))),0,1)</f>
        <v>1</v>
      </c>
      <c r="X640" s="214">
        <f t="shared" si="196"/>
        <v>1</v>
      </c>
      <c r="Y640" s="214">
        <f t="shared" si="197"/>
        <v>0</v>
      </c>
      <c r="Z640" s="214">
        <f t="shared" si="198"/>
        <v>0</v>
      </c>
      <c r="AA640" s="214">
        <f t="shared" si="199"/>
        <v>0</v>
      </c>
      <c r="AB640" s="215" t="str">
        <f t="shared" si="200"/>
        <v>C-</v>
      </c>
      <c r="AC640" s="215" t="str">
        <f t="shared" si="201"/>
        <v>1C-</v>
      </c>
      <c r="AD640" s="216"/>
      <c r="AE640" s="216"/>
      <c r="AF640" s="434">
        <f>IFERROR(INDEX(Raw_DATA!L:L,MATCH(Risk7_PlusY67!$D640,Raw_DATA!$A:$A,0)),"")</f>
        <v>-2.86</v>
      </c>
      <c r="AG640" s="434">
        <f>IFERROR(INDEX(AVGGroup!$D$5:$D$21,MATCH(Risk7_PlusY67!$H640,AVGGroup!$C$5:$C$21,0)),"")</f>
        <v>-2.2400000000000002</v>
      </c>
      <c r="AH640" s="434">
        <f>IFERROR(INDEX(Raw_DATA!M:M,MATCH(Risk7_PlusY67!$D640,Raw_DATA!$A:$A,0)),"")</f>
        <v>-8.4</v>
      </c>
      <c r="AI640" s="435">
        <f>IFERROR(INDEX(AVGGroup!$F$5:$F$21,MATCH(Risk7_PlusY67!$H640,AVGGroup!$C$5:$C$21,0)),"")</f>
        <v>-7.61</v>
      </c>
      <c r="AJ640" s="401">
        <f>IFERROR(INDEX(Raw_DATA!N:N,MATCH(Risk7_PlusY67!$D640,Raw_DATA!$A:$A,0)),"")</f>
        <v>74</v>
      </c>
      <c r="AK640" s="401">
        <f>IFERROR(INDEX(Raw_DATA!O:O,MATCH(Risk7_PlusY67!$D640,Raw_DATA!$A:$A,0)),"")</f>
        <v>41</v>
      </c>
      <c r="AL640" s="401">
        <f>IFERROR(INDEX(Raw_DATA!P:P,MATCH(Risk7_PlusY67!$D640,Raw_DATA!$A:$A,0)),"")</f>
        <v>62</v>
      </c>
      <c r="AM640" s="401">
        <f>IFERROR(INDEX(Raw_DATA!Q:Q,MATCH(Risk7_PlusY67!$D640,Raw_DATA!$A:$A,0)),"")</f>
        <v>152</v>
      </c>
      <c r="AN640" s="401">
        <f>IFERROR(INDEX(Raw_DATA!R:R,MATCH(Risk7_PlusY67!$D640,Raw_DATA!$A:$A,0)),"")</f>
        <v>61</v>
      </c>
      <c r="AO640" s="407"/>
      <c r="AP640" s="411" t="b">
        <f>AB640=AY640</f>
        <v>1</v>
      </c>
      <c r="AQ640" s="340">
        <f t="shared" si="202"/>
        <v>1</v>
      </c>
      <c r="AR640" s="123">
        <f t="shared" si="203"/>
        <v>0</v>
      </c>
      <c r="AS640" s="123">
        <f t="shared" si="204"/>
        <v>0</v>
      </c>
      <c r="AT640" s="123">
        <f>IF(OR(AND((K640&lt;0.8),(BE640&gt;180)),AND((K640&lt;0.8),(BE640&lt;10)),AND((K640&gt;=0.8),(BE640&lt;10)),AND((K640&gt;=0.8),(BE640&gt;90))),0,1)</f>
        <v>1</v>
      </c>
      <c r="AU640" s="123">
        <f t="shared" si="205"/>
        <v>1</v>
      </c>
      <c r="AV640" s="123">
        <f t="shared" si="206"/>
        <v>0</v>
      </c>
      <c r="AW640" s="123">
        <f t="shared" si="207"/>
        <v>0</v>
      </c>
      <c r="AX640" s="123">
        <f t="shared" si="208"/>
        <v>0</v>
      </c>
      <c r="AY640" s="416" t="str">
        <f t="shared" si="209"/>
        <v>C-</v>
      </c>
      <c r="AZ640" s="416" t="str">
        <f>R640&amp;AY640</f>
        <v>1C-</v>
      </c>
      <c r="BA640" s="417">
        <f>IFERROR(INDEX(Raw_DATA!L:L,MATCH(Risk7_PlusY67!$D640,Raw_DATA!$A:$A,0)),"")</f>
        <v>-2.86</v>
      </c>
      <c r="BB640" s="417">
        <f>IFERROR(INDEX(AVGGroup!$H$5:$H$21,MATCH(Risk7_PlusY67!$BJ640,AVGGroup!$C$5:$C$21,0)),"")</f>
        <v>-2.25</v>
      </c>
      <c r="BC640" s="417">
        <f>IFERROR(INDEX(Raw_DATA!M:M,MATCH(Risk7_PlusY67!$D640,Raw_DATA!$A:$A,0)),"")</f>
        <v>-8.4</v>
      </c>
      <c r="BD640" s="418">
        <f>IFERROR(INDEX(AVGGroup!$J$5:$J$21,MATCH(Risk7_PlusY67!$BJ640,AVGGroup!$C$5:$C$21,0)),"")</f>
        <v>-7.61</v>
      </c>
      <c r="BE640" s="407">
        <f>IFERROR(INDEX(Raw_DATA!N:N,MATCH(Risk7_PlusY67!$D640,Raw_DATA!$A:$A,0)),"")</f>
        <v>74</v>
      </c>
      <c r="BF640" s="407">
        <f>IFERROR(INDEX(Raw_DATA!O:O,MATCH(Risk7_PlusY67!$D640,Raw_DATA!$A:$A,0)),"")</f>
        <v>41</v>
      </c>
      <c r="BG640" s="407">
        <f>IFERROR(INDEX(Raw_DATA!P:P,MATCH(Risk7_PlusY67!$D640,Raw_DATA!$A:$A,0)),"")</f>
        <v>62</v>
      </c>
      <c r="BH640" s="407">
        <f>IFERROR(INDEX(Raw_DATA!Q:Q,MATCH(Risk7_PlusY67!$D640,Raw_DATA!$A:$A,0)),"")</f>
        <v>152</v>
      </c>
      <c r="BI640" s="407">
        <f>IFERROR(INDEX(Raw_DATA!R:R,MATCH(Risk7_PlusY67!$D640,Raw_DATA!$A:$A,0)),"")</f>
        <v>61</v>
      </c>
      <c r="BJ640" s="124" t="str">
        <f>INDEX('Org2567'!$BM:$BM,MATCH(Risk7_PlusY67!D640,'Org2567'!$D:$D,0))</f>
        <v>รพช.M2 B&gt;100</v>
      </c>
    </row>
    <row r="641" spans="1:62" x14ac:dyDescent="0.7">
      <c r="A641" s="206">
        <f>IF(ISBLANK(D641),"",COUNTA($D$3:D641))</f>
        <v>639</v>
      </c>
      <c r="B641" s="207">
        <f>IFERROR(INDEX(ID!$E:$E,MATCH(Risk7_PlusY67!$D641,ID!$A:$A,0)),"")</f>
        <v>9</v>
      </c>
      <c r="C641" s="207" t="str">
        <f>IFERROR(INDEX(ID!$I:$I,MATCH(Risk7_PlusY67!$D641,ID!$A:$A,0)),"")</f>
        <v>บุรีรัมย์</v>
      </c>
      <c r="D641" s="295" t="s">
        <v>641</v>
      </c>
      <c r="E641" s="207" t="str">
        <f>IFERROR(INDEX(ID!$C:$C,MATCH(Risk7_PlusY67!$D641,ID!$A:$A,0)),"")</f>
        <v>บ้านกรวด,รพช.</v>
      </c>
      <c r="F641" s="207" t="str">
        <f>IFERROR(INDEX(ID!$G:$G,MATCH(Risk7_PlusY67!$D641,ID!$A:$A,0)),"")</f>
        <v>รพช.</v>
      </c>
      <c r="G641" s="206">
        <f>IFERROR(INDEX(ID!$J:$J,MATCH(Risk7_PlusY67!$D641,ID!$A:$A,0)),"")</f>
        <v>63</v>
      </c>
      <c r="H641" s="208" t="str">
        <f>IFERROR(INDEX(ID!$P:$P,MATCH(Risk7_PlusY67!$D641,ID!$A:$A,0)),"")</f>
        <v>รพช.F1 P50,000-100,000</v>
      </c>
      <c r="I641" s="209">
        <f>IFERROR(INDEX(Raw_DATA!E:E,MATCH(Risk7_PlusY67!$D641,Raw_DATA!$A:$A,0)),"")</f>
        <v>9.7100000000000009</v>
      </c>
      <c r="J641" s="209">
        <f>IFERROR(INDEX(Raw_DATA!F:F,MATCH(Risk7_PlusY67!$D641,Raw_DATA!$A:$A,0)),"")</f>
        <v>9.4</v>
      </c>
      <c r="K641" s="209">
        <f>IFERROR(INDEX(Raw_DATA!G:G,MATCH(Risk7_PlusY67!$D641,Raw_DATA!$A:$A,0)),"")</f>
        <v>8.4700000000000006</v>
      </c>
      <c r="L641" s="209">
        <f>IFERROR(INDEX(Raw_DATA!H:H,MATCH(Risk7_PlusY67!$D641,Raw_DATA!$A:$A,0)),"")</f>
        <v>128621526.65000001</v>
      </c>
      <c r="M641" s="210">
        <f>IFERROR(INDEX(Raw_DATA!I:I,MATCH(Risk7_PlusY67!$D641,Raw_DATA!$A:$A,0)),"")</f>
        <v>-11783238.460000001</v>
      </c>
      <c r="N641" s="206">
        <f t="shared" si="210"/>
        <v>0</v>
      </c>
      <c r="O641" s="206">
        <f t="shared" si="211"/>
        <v>1</v>
      </c>
      <c r="P641" s="206">
        <f t="shared" si="192"/>
        <v>0</v>
      </c>
      <c r="Q641" s="211">
        <f t="shared" si="193"/>
        <v>130.9</v>
      </c>
      <c r="R641" s="206">
        <f t="shared" si="212"/>
        <v>1</v>
      </c>
      <c r="S641" s="212">
        <f>IFERROR(INDEX(Raw_DATA!J:J,MATCH(Risk7_PlusY67!$D641,Raw_DATA!$A:$A,0)),"")</f>
        <v>-4890699.25</v>
      </c>
      <c r="T641" s="213">
        <f>IFERROR(INDEX(Raw_DATA!K:K,MATCH(Risk7_PlusY67!$D641,Raw_DATA!$A:$A,0)),"")</f>
        <v>110392246.92</v>
      </c>
      <c r="U641" s="214">
        <f t="shared" si="194"/>
        <v>1</v>
      </c>
      <c r="V641" s="214">
        <f t="shared" si="195"/>
        <v>1</v>
      </c>
      <c r="W641" s="214">
        <f>IF(OR(AND((K641&lt;0.8),(AJ641&gt;180)),AND((K641&lt;0.8),(AJ641&lt;10)),AND((K641&gt;=0.8),(AJ641&lt;10)),AND((K641&gt;=0.8),(AJ641&gt;90))),0,1)</f>
        <v>1</v>
      </c>
      <c r="X641" s="214">
        <f t="shared" si="196"/>
        <v>0</v>
      </c>
      <c r="Y641" s="214">
        <f t="shared" si="197"/>
        <v>0</v>
      </c>
      <c r="Z641" s="214">
        <f t="shared" si="198"/>
        <v>0</v>
      </c>
      <c r="AA641" s="214">
        <f t="shared" si="199"/>
        <v>1</v>
      </c>
      <c r="AB641" s="215" t="str">
        <f t="shared" si="200"/>
        <v>B-</v>
      </c>
      <c r="AC641" s="215" t="str">
        <f t="shared" si="201"/>
        <v>1B-</v>
      </c>
      <c r="AD641" s="216"/>
      <c r="AE641" s="216"/>
      <c r="AF641" s="434">
        <f>IFERROR(INDEX(Raw_DATA!L:L,MATCH(Risk7_PlusY67!$D641,Raw_DATA!$A:$A,0)),"")</f>
        <v>-3</v>
      </c>
      <c r="AG641" s="434">
        <f>IFERROR(INDEX(AVGGroup!$D$5:$D$21,MATCH(Risk7_PlusY67!$H641,AVGGroup!$C$5:$C$21,0)),"")</f>
        <v>-5.99</v>
      </c>
      <c r="AH641" s="434">
        <f>IFERROR(INDEX(Raw_DATA!M:M,MATCH(Risk7_PlusY67!$D641,Raw_DATA!$A:$A,0)),"")</f>
        <v>-5.41</v>
      </c>
      <c r="AI641" s="435">
        <f>IFERROR(INDEX(AVGGroup!$F$5:$F$21,MATCH(Risk7_PlusY67!$H641,AVGGroup!$C$5:$C$21,0)),"")</f>
        <v>-10.86</v>
      </c>
      <c r="AJ641" s="401">
        <f>IFERROR(INDEX(Raw_DATA!N:N,MATCH(Risk7_PlusY67!$D641,Raw_DATA!$A:$A,0)),"")</f>
        <v>86</v>
      </c>
      <c r="AK641" s="401">
        <f>IFERROR(INDEX(Raw_DATA!O:O,MATCH(Risk7_PlusY67!$D641,Raw_DATA!$A:$A,0)),"")</f>
        <v>68</v>
      </c>
      <c r="AL641" s="401">
        <f>IFERROR(INDEX(Raw_DATA!P:P,MATCH(Risk7_PlusY67!$D641,Raw_DATA!$A:$A,0)),"")</f>
        <v>62</v>
      </c>
      <c r="AM641" s="401">
        <f>IFERROR(INDEX(Raw_DATA!Q:Q,MATCH(Risk7_PlusY67!$D641,Raw_DATA!$A:$A,0)),"")</f>
        <v>130</v>
      </c>
      <c r="AN641" s="401">
        <f>IFERROR(INDEX(Raw_DATA!R:R,MATCH(Risk7_PlusY67!$D641,Raw_DATA!$A:$A,0)),"")</f>
        <v>44</v>
      </c>
      <c r="AO641" s="407"/>
      <c r="AP641" s="411" t="b">
        <f>AB641=AY641</f>
        <v>1</v>
      </c>
      <c r="AQ641" s="340">
        <f t="shared" si="202"/>
        <v>1</v>
      </c>
      <c r="AR641" s="123">
        <f t="shared" si="203"/>
        <v>1</v>
      </c>
      <c r="AS641" s="123">
        <f t="shared" si="204"/>
        <v>1</v>
      </c>
      <c r="AT641" s="123">
        <f>IF(OR(AND((K641&lt;0.8),(BE641&gt;180)),AND((K641&lt;0.8),(BE641&lt;10)),AND((K641&gt;=0.8),(BE641&lt;10)),AND((K641&gt;=0.8),(BE641&gt;90))),0,1)</f>
        <v>1</v>
      </c>
      <c r="AU641" s="123">
        <f t="shared" si="205"/>
        <v>0</v>
      </c>
      <c r="AV641" s="123">
        <f t="shared" si="206"/>
        <v>0</v>
      </c>
      <c r="AW641" s="123">
        <f t="shared" si="207"/>
        <v>0</v>
      </c>
      <c r="AX641" s="123">
        <f t="shared" si="208"/>
        <v>1</v>
      </c>
      <c r="AY641" s="416" t="str">
        <f t="shared" si="209"/>
        <v>B-</v>
      </c>
      <c r="AZ641" s="416" t="str">
        <f>R641&amp;AY641</f>
        <v>1B-</v>
      </c>
      <c r="BA641" s="417">
        <f>IFERROR(INDEX(Raw_DATA!L:L,MATCH(Risk7_PlusY67!$D641,Raw_DATA!$A:$A,0)),"")</f>
        <v>-3</v>
      </c>
      <c r="BB641" s="417">
        <f>IFERROR(INDEX(AVGGroup!$H$5:$H$21,MATCH(Risk7_PlusY67!$BJ641,AVGGroup!$C$5:$C$21,0)),"")</f>
        <v>-5.99</v>
      </c>
      <c r="BC641" s="417">
        <f>IFERROR(INDEX(Raw_DATA!M:M,MATCH(Risk7_PlusY67!$D641,Raw_DATA!$A:$A,0)),"")</f>
        <v>-5.41</v>
      </c>
      <c r="BD641" s="418">
        <f>IFERROR(INDEX(AVGGroup!$J$5:$J$21,MATCH(Risk7_PlusY67!$BJ641,AVGGroup!$C$5:$C$21,0)),"")</f>
        <v>-10.86</v>
      </c>
      <c r="BE641" s="407">
        <f>IFERROR(INDEX(Raw_DATA!N:N,MATCH(Risk7_PlusY67!$D641,Raw_DATA!$A:$A,0)),"")</f>
        <v>86</v>
      </c>
      <c r="BF641" s="407">
        <f>IFERROR(INDEX(Raw_DATA!O:O,MATCH(Risk7_PlusY67!$D641,Raw_DATA!$A:$A,0)),"")</f>
        <v>68</v>
      </c>
      <c r="BG641" s="407">
        <f>IFERROR(INDEX(Raw_DATA!P:P,MATCH(Risk7_PlusY67!$D641,Raw_DATA!$A:$A,0)),"")</f>
        <v>62</v>
      </c>
      <c r="BH641" s="407">
        <f>IFERROR(INDEX(Raw_DATA!Q:Q,MATCH(Risk7_PlusY67!$D641,Raw_DATA!$A:$A,0)),"")</f>
        <v>130</v>
      </c>
      <c r="BI641" s="407">
        <f>IFERROR(INDEX(Raw_DATA!R:R,MATCH(Risk7_PlusY67!$D641,Raw_DATA!$A:$A,0)),"")</f>
        <v>44</v>
      </c>
      <c r="BJ641" s="124" t="str">
        <f>INDEX('Org2567'!$BM:$BM,MATCH(Risk7_PlusY67!D641,'Org2567'!$D:$D,0))</f>
        <v>รพช.F1 P50,000-100,000</v>
      </c>
    </row>
    <row r="642" spans="1:62" x14ac:dyDescent="0.7">
      <c r="A642" s="206">
        <f>IF(ISBLANK(D642),"",COUNTA($D$3:D642))</f>
        <v>640</v>
      </c>
      <c r="B642" s="207">
        <f>IFERROR(INDEX(ID!$E:$E,MATCH(Risk7_PlusY67!$D642,ID!$A:$A,0)),"")</f>
        <v>9</v>
      </c>
      <c r="C642" s="207" t="str">
        <f>IFERROR(INDEX(ID!$I:$I,MATCH(Risk7_PlusY67!$D642,ID!$A:$A,0)),"")</f>
        <v>บุรีรัมย์</v>
      </c>
      <c r="D642" s="295" t="s">
        <v>642</v>
      </c>
      <c r="E642" s="207" t="str">
        <f>IFERROR(INDEX(ID!$C:$C,MATCH(Risk7_PlusY67!$D642,ID!$A:$A,0)),"")</f>
        <v>พุทไธสง,รพช.</v>
      </c>
      <c r="F642" s="207" t="str">
        <f>IFERROR(INDEX(ID!$G:$G,MATCH(Risk7_PlusY67!$D642,ID!$A:$A,0)),"")</f>
        <v>รพช.</v>
      </c>
      <c r="G642" s="206">
        <f>IFERROR(INDEX(ID!$J:$J,MATCH(Risk7_PlusY67!$D642,ID!$A:$A,0)),"")</f>
        <v>67</v>
      </c>
      <c r="H642" s="208" t="str">
        <f>IFERROR(INDEX(ID!$P:$P,MATCH(Risk7_PlusY67!$D642,ID!$A:$A,0)),"")</f>
        <v>รพช.F1 P&lt;=50,000</v>
      </c>
      <c r="I642" s="209">
        <f>IFERROR(INDEX(Raw_DATA!E:E,MATCH(Risk7_PlusY67!$D642,Raw_DATA!$A:$A,0)),"")</f>
        <v>3.93</v>
      </c>
      <c r="J642" s="209">
        <f>IFERROR(INDEX(Raw_DATA!F:F,MATCH(Risk7_PlusY67!$D642,Raw_DATA!$A:$A,0)),"")</f>
        <v>3.63</v>
      </c>
      <c r="K642" s="209">
        <f>IFERROR(INDEX(Raw_DATA!G:G,MATCH(Risk7_PlusY67!$D642,Raw_DATA!$A:$A,0)),"")</f>
        <v>1.9</v>
      </c>
      <c r="L642" s="209">
        <f>IFERROR(INDEX(Raw_DATA!H:H,MATCH(Risk7_PlusY67!$D642,Raw_DATA!$A:$A,0)),"")</f>
        <v>40432062.140000001</v>
      </c>
      <c r="M642" s="210">
        <f>IFERROR(INDEX(Raw_DATA!I:I,MATCH(Risk7_PlusY67!$D642,Raw_DATA!$A:$A,0)),"")</f>
        <v>-7141820.0999999996</v>
      </c>
      <c r="N642" s="206">
        <f t="shared" si="210"/>
        <v>0</v>
      </c>
      <c r="O642" s="206">
        <f t="shared" si="211"/>
        <v>1</v>
      </c>
      <c r="P642" s="206">
        <f t="shared" si="192"/>
        <v>0</v>
      </c>
      <c r="Q642" s="211">
        <f t="shared" si="193"/>
        <v>67.900000000000006</v>
      </c>
      <c r="R642" s="206">
        <f t="shared" si="212"/>
        <v>1</v>
      </c>
      <c r="S642" s="212">
        <f>IFERROR(INDEX(Raw_DATA!J:J,MATCH(Risk7_PlusY67!$D642,Raw_DATA!$A:$A,0)),"")</f>
        <v>-1755543.34</v>
      </c>
      <c r="T642" s="213">
        <f>IFERROR(INDEX(Raw_DATA!K:K,MATCH(Risk7_PlusY67!$D642,Raw_DATA!$A:$A,0)),"")</f>
        <v>12386523.810000001</v>
      </c>
      <c r="U642" s="214">
        <f t="shared" si="194"/>
        <v>1</v>
      </c>
      <c r="V642" s="214">
        <f t="shared" si="195"/>
        <v>1</v>
      </c>
      <c r="W642" s="214">
        <f>IF(OR(AND((K642&lt;0.8),(AJ642&gt;180)),AND((K642&lt;0.8),(AJ642&lt;10)),AND((K642&gt;=0.8),(AJ642&lt;10)),AND((K642&gt;=0.8),(AJ642&gt;90))),0,1)</f>
        <v>1</v>
      </c>
      <c r="X642" s="214">
        <f t="shared" si="196"/>
        <v>0</v>
      </c>
      <c r="Y642" s="214">
        <f t="shared" si="197"/>
        <v>0</v>
      </c>
      <c r="Z642" s="214">
        <f t="shared" si="198"/>
        <v>1</v>
      </c>
      <c r="AA642" s="214">
        <f t="shared" si="199"/>
        <v>1</v>
      </c>
      <c r="AB642" s="215" t="str">
        <f t="shared" si="200"/>
        <v>B</v>
      </c>
      <c r="AC642" s="215" t="str">
        <f t="shared" si="201"/>
        <v>1B</v>
      </c>
      <c r="AD642" s="216"/>
      <c r="AE642" s="216"/>
      <c r="AF642" s="434">
        <f>IFERROR(INDEX(Raw_DATA!L:L,MATCH(Risk7_PlusY67!$D642,Raw_DATA!$A:$A,0)),"")</f>
        <v>-1.17</v>
      </c>
      <c r="AG642" s="434">
        <f>IFERROR(INDEX(AVGGroup!$D$5:$D$21,MATCH(Risk7_PlusY67!$H642,AVGGroup!$C$5:$C$21,0)),"")</f>
        <v>-3.15</v>
      </c>
      <c r="AH642" s="434">
        <f>IFERROR(INDEX(Raw_DATA!M:M,MATCH(Risk7_PlusY67!$D642,Raw_DATA!$A:$A,0)),"")</f>
        <v>-7.08</v>
      </c>
      <c r="AI642" s="435">
        <f>IFERROR(INDEX(AVGGroup!$F$5:$F$21,MATCH(Risk7_PlusY67!$H642,AVGGroup!$C$5:$C$21,0)),"")</f>
        <v>-7.1</v>
      </c>
      <c r="AJ642" s="401">
        <f>IFERROR(INDEX(Raw_DATA!N:N,MATCH(Risk7_PlusY67!$D642,Raw_DATA!$A:$A,0)),"")</f>
        <v>68</v>
      </c>
      <c r="AK642" s="401">
        <f>IFERROR(INDEX(Raw_DATA!O:O,MATCH(Risk7_PlusY67!$D642,Raw_DATA!$A:$A,0)),"")</f>
        <v>88</v>
      </c>
      <c r="AL642" s="401">
        <f>IFERROR(INDEX(Raw_DATA!P:P,MATCH(Risk7_PlusY67!$D642,Raw_DATA!$A:$A,0)),"")</f>
        <v>118</v>
      </c>
      <c r="AM642" s="401">
        <f>IFERROR(INDEX(Raw_DATA!Q:Q,MATCH(Risk7_PlusY67!$D642,Raw_DATA!$A:$A,0)),"")</f>
        <v>109</v>
      </c>
      <c r="AN642" s="401">
        <f>IFERROR(INDEX(Raw_DATA!R:R,MATCH(Risk7_PlusY67!$D642,Raw_DATA!$A:$A,0)),"")</f>
        <v>52</v>
      </c>
      <c r="AO642" s="407"/>
      <c r="AP642" s="411" t="b">
        <f>AB642=AY642</f>
        <v>1</v>
      </c>
      <c r="AQ642" s="340">
        <f t="shared" si="202"/>
        <v>1</v>
      </c>
      <c r="AR642" s="123">
        <f t="shared" si="203"/>
        <v>1</v>
      </c>
      <c r="AS642" s="123">
        <f t="shared" si="204"/>
        <v>1</v>
      </c>
      <c r="AT642" s="123">
        <f>IF(OR(AND((K642&lt;0.8),(BE642&gt;180)),AND((K642&lt;0.8),(BE642&lt;10)),AND((K642&gt;=0.8),(BE642&lt;10)),AND((K642&gt;=0.8),(BE642&gt;90))),0,1)</f>
        <v>1</v>
      </c>
      <c r="AU642" s="123">
        <f t="shared" si="205"/>
        <v>0</v>
      </c>
      <c r="AV642" s="123">
        <f t="shared" si="206"/>
        <v>0</v>
      </c>
      <c r="AW642" s="123">
        <f t="shared" si="207"/>
        <v>1</v>
      </c>
      <c r="AX642" s="123">
        <f t="shared" si="208"/>
        <v>1</v>
      </c>
      <c r="AY642" s="416" t="str">
        <f t="shared" si="209"/>
        <v>B</v>
      </c>
      <c r="AZ642" s="416" t="str">
        <f>R642&amp;AY642</f>
        <v>1B</v>
      </c>
      <c r="BA642" s="417">
        <f>IFERROR(INDEX(Raw_DATA!L:L,MATCH(Risk7_PlusY67!$D642,Raw_DATA!$A:$A,0)),"")</f>
        <v>-1.17</v>
      </c>
      <c r="BB642" s="417">
        <f>IFERROR(INDEX(AVGGroup!$H$5:$H$21,MATCH(Risk7_PlusY67!$BJ642,AVGGroup!$C$5:$C$21,0)),"")</f>
        <v>-3.15</v>
      </c>
      <c r="BC642" s="417">
        <f>IFERROR(INDEX(Raw_DATA!M:M,MATCH(Risk7_PlusY67!$D642,Raw_DATA!$A:$A,0)),"")</f>
        <v>-7.08</v>
      </c>
      <c r="BD642" s="418">
        <f>IFERROR(INDEX(AVGGroup!$J$5:$J$21,MATCH(Risk7_PlusY67!$BJ642,AVGGroup!$C$5:$C$21,0)),"")</f>
        <v>-7.1</v>
      </c>
      <c r="BE642" s="407">
        <f>IFERROR(INDEX(Raw_DATA!N:N,MATCH(Risk7_PlusY67!$D642,Raw_DATA!$A:$A,0)),"")</f>
        <v>68</v>
      </c>
      <c r="BF642" s="407">
        <f>IFERROR(INDEX(Raw_DATA!O:O,MATCH(Risk7_PlusY67!$D642,Raw_DATA!$A:$A,0)),"")</f>
        <v>88</v>
      </c>
      <c r="BG642" s="407">
        <f>IFERROR(INDEX(Raw_DATA!P:P,MATCH(Risk7_PlusY67!$D642,Raw_DATA!$A:$A,0)),"")</f>
        <v>118</v>
      </c>
      <c r="BH642" s="407">
        <f>IFERROR(INDEX(Raw_DATA!Q:Q,MATCH(Risk7_PlusY67!$D642,Raw_DATA!$A:$A,0)),"")</f>
        <v>109</v>
      </c>
      <c r="BI642" s="407">
        <f>IFERROR(INDEX(Raw_DATA!R:R,MATCH(Risk7_PlusY67!$D642,Raw_DATA!$A:$A,0)),"")</f>
        <v>52</v>
      </c>
      <c r="BJ642" s="124" t="str">
        <f>INDEX('Org2567'!$BM:$BM,MATCH(Risk7_PlusY67!D642,'Org2567'!$D:$D,0))</f>
        <v>รพช.F1 P&lt;=50,000</v>
      </c>
    </row>
    <row r="643" spans="1:62" x14ac:dyDescent="0.7">
      <c r="A643" s="206">
        <f>IF(ISBLANK(D643),"",COUNTA($D$3:D643))</f>
        <v>641</v>
      </c>
      <c r="B643" s="207">
        <f>IFERROR(INDEX(ID!$E:$E,MATCH(Risk7_PlusY67!$D643,ID!$A:$A,0)),"")</f>
        <v>9</v>
      </c>
      <c r="C643" s="207" t="str">
        <f>IFERROR(INDEX(ID!$I:$I,MATCH(Risk7_PlusY67!$D643,ID!$A:$A,0)),"")</f>
        <v>บุรีรัมย์</v>
      </c>
      <c r="D643" s="295" t="s">
        <v>643</v>
      </c>
      <c r="E643" s="207" t="str">
        <f>IFERROR(INDEX(ID!$C:$C,MATCH(Risk7_PlusY67!$D643,ID!$A:$A,0)),"")</f>
        <v>ลำปลายมาศ,รพช.</v>
      </c>
      <c r="F643" s="207" t="str">
        <f>IFERROR(INDEX(ID!$G:$G,MATCH(Risk7_PlusY67!$D643,ID!$A:$A,0)),"")</f>
        <v>รพช.</v>
      </c>
      <c r="G643" s="206">
        <f>IFERROR(INDEX(ID!$J:$J,MATCH(Risk7_PlusY67!$D643,ID!$A:$A,0)),"")</f>
        <v>152</v>
      </c>
      <c r="H643" s="208" t="str">
        <f>IFERROR(INDEX(ID!$P:$P,MATCH(Risk7_PlusY67!$D643,ID!$A:$A,0)),"")</f>
        <v>รพช.M2 B&gt;100</v>
      </c>
      <c r="I643" s="209">
        <f>IFERROR(INDEX(Raw_DATA!E:E,MATCH(Risk7_PlusY67!$D643,Raw_DATA!$A:$A,0)),"")</f>
        <v>4.49</v>
      </c>
      <c r="J643" s="209">
        <f>IFERROR(INDEX(Raw_DATA!F:F,MATCH(Risk7_PlusY67!$D643,Raw_DATA!$A:$A,0)),"")</f>
        <v>4.17</v>
      </c>
      <c r="K643" s="209">
        <f>IFERROR(INDEX(Raw_DATA!G:G,MATCH(Risk7_PlusY67!$D643,Raw_DATA!$A:$A,0)),"")</f>
        <v>3.39</v>
      </c>
      <c r="L643" s="209">
        <f>IFERROR(INDEX(Raw_DATA!H:H,MATCH(Risk7_PlusY67!$D643,Raw_DATA!$A:$A,0)),"")</f>
        <v>134698755.44</v>
      </c>
      <c r="M643" s="210">
        <f>IFERROR(INDEX(Raw_DATA!I:I,MATCH(Risk7_PlusY67!$D643,Raw_DATA!$A:$A,0)),"")</f>
        <v>-24825311.329999998</v>
      </c>
      <c r="N643" s="206">
        <f t="shared" si="210"/>
        <v>0</v>
      </c>
      <c r="O643" s="206">
        <f t="shared" si="211"/>
        <v>1</v>
      </c>
      <c r="P643" s="206">
        <f t="shared" si="192"/>
        <v>0</v>
      </c>
      <c r="Q643" s="211">
        <f t="shared" si="193"/>
        <v>65.099999999999994</v>
      </c>
      <c r="R643" s="206">
        <f t="shared" si="212"/>
        <v>1</v>
      </c>
      <c r="S643" s="212">
        <f>IFERROR(INDEX(Raw_DATA!J:J,MATCH(Risk7_PlusY67!$D643,Raw_DATA!$A:$A,0)),"")</f>
        <v>-5539160.4699999997</v>
      </c>
      <c r="T643" s="213">
        <f>IFERROR(INDEX(Raw_DATA!K:K,MATCH(Risk7_PlusY67!$D643,Raw_DATA!$A:$A,0)),"")</f>
        <v>92173362.370000005</v>
      </c>
      <c r="U643" s="214">
        <f t="shared" si="194"/>
        <v>1</v>
      </c>
      <c r="V643" s="214">
        <f t="shared" si="195"/>
        <v>1</v>
      </c>
      <c r="W643" s="214">
        <f>IF(OR(AND((K643&lt;0.8),(AJ643&gt;180)),AND((K643&lt;0.8),(AJ643&lt;10)),AND((K643&gt;=0.8),(AJ643&lt;10)),AND((K643&gt;=0.8),(AJ643&gt;90))),0,1)</f>
        <v>1</v>
      </c>
      <c r="X643" s="214">
        <f t="shared" si="196"/>
        <v>1</v>
      </c>
      <c r="Y643" s="214">
        <f t="shared" si="197"/>
        <v>1</v>
      </c>
      <c r="Z643" s="214">
        <f t="shared" si="198"/>
        <v>0</v>
      </c>
      <c r="AA643" s="214">
        <f t="shared" si="199"/>
        <v>1</v>
      </c>
      <c r="AB643" s="215" t="str">
        <f t="shared" si="200"/>
        <v>A-</v>
      </c>
      <c r="AC643" s="215" t="str">
        <f t="shared" si="201"/>
        <v>1A-</v>
      </c>
      <c r="AD643" s="216"/>
      <c r="AE643" s="216"/>
      <c r="AF643" s="434">
        <f>IFERROR(INDEX(Raw_DATA!L:L,MATCH(Risk7_PlusY67!$D643,Raw_DATA!$A:$A,0)),"")</f>
        <v>-1.68</v>
      </c>
      <c r="AG643" s="434">
        <f>IFERROR(INDEX(AVGGroup!$D$5:$D$21,MATCH(Risk7_PlusY67!$H643,AVGGroup!$C$5:$C$21,0)),"")</f>
        <v>-2.2400000000000002</v>
      </c>
      <c r="AH643" s="434">
        <f>IFERROR(INDEX(Raw_DATA!M:M,MATCH(Risk7_PlusY67!$D643,Raw_DATA!$A:$A,0)),"")</f>
        <v>-6.42</v>
      </c>
      <c r="AI643" s="435">
        <f>IFERROR(INDEX(AVGGroup!$F$5:$F$21,MATCH(Risk7_PlusY67!$H643,AVGGroup!$C$5:$C$21,0)),"")</f>
        <v>-7.61</v>
      </c>
      <c r="AJ643" s="401">
        <f>IFERROR(INDEX(Raw_DATA!N:N,MATCH(Risk7_PlusY67!$D643,Raw_DATA!$A:$A,0)),"")</f>
        <v>72</v>
      </c>
      <c r="AK643" s="401">
        <f>IFERROR(INDEX(Raw_DATA!O:O,MATCH(Risk7_PlusY67!$D643,Raw_DATA!$A:$A,0)),"")</f>
        <v>41</v>
      </c>
      <c r="AL643" s="401">
        <f>IFERROR(INDEX(Raw_DATA!P:P,MATCH(Risk7_PlusY67!$D643,Raw_DATA!$A:$A,0)),"")</f>
        <v>41</v>
      </c>
      <c r="AM643" s="401">
        <f>IFERROR(INDEX(Raw_DATA!Q:Q,MATCH(Risk7_PlusY67!$D643,Raw_DATA!$A:$A,0)),"")</f>
        <v>123</v>
      </c>
      <c r="AN643" s="401">
        <f>IFERROR(INDEX(Raw_DATA!R:R,MATCH(Risk7_PlusY67!$D643,Raw_DATA!$A:$A,0)),"")</f>
        <v>51</v>
      </c>
      <c r="AO643" s="407"/>
      <c r="AP643" s="411" t="b">
        <f>AB643=AY643</f>
        <v>1</v>
      </c>
      <c r="AQ643" s="340">
        <f t="shared" si="202"/>
        <v>1</v>
      </c>
      <c r="AR643" s="123">
        <f t="shared" si="203"/>
        <v>1</v>
      </c>
      <c r="AS643" s="123">
        <f t="shared" si="204"/>
        <v>1</v>
      </c>
      <c r="AT643" s="123">
        <f>IF(OR(AND((K643&lt;0.8),(BE643&gt;180)),AND((K643&lt;0.8),(BE643&lt;10)),AND((K643&gt;=0.8),(BE643&lt;10)),AND((K643&gt;=0.8),(BE643&gt;90))),0,1)</f>
        <v>1</v>
      </c>
      <c r="AU643" s="123">
        <f t="shared" si="205"/>
        <v>1</v>
      </c>
      <c r="AV643" s="123">
        <f t="shared" si="206"/>
        <v>1</v>
      </c>
      <c r="AW643" s="123">
        <f t="shared" si="207"/>
        <v>0</v>
      </c>
      <c r="AX643" s="123">
        <f t="shared" si="208"/>
        <v>1</v>
      </c>
      <c r="AY643" s="416" t="str">
        <f t="shared" si="209"/>
        <v>A-</v>
      </c>
      <c r="AZ643" s="416" t="str">
        <f>R643&amp;AY643</f>
        <v>1A-</v>
      </c>
      <c r="BA643" s="417">
        <f>IFERROR(INDEX(Raw_DATA!L:L,MATCH(Risk7_PlusY67!$D643,Raw_DATA!$A:$A,0)),"")</f>
        <v>-1.68</v>
      </c>
      <c r="BB643" s="417">
        <f>IFERROR(INDEX(AVGGroup!$H$5:$H$21,MATCH(Risk7_PlusY67!$BJ643,AVGGroup!$C$5:$C$21,0)),"")</f>
        <v>-2.25</v>
      </c>
      <c r="BC643" s="417">
        <f>IFERROR(INDEX(Raw_DATA!M:M,MATCH(Risk7_PlusY67!$D643,Raw_DATA!$A:$A,0)),"")</f>
        <v>-6.42</v>
      </c>
      <c r="BD643" s="418">
        <f>IFERROR(INDEX(AVGGroup!$J$5:$J$21,MATCH(Risk7_PlusY67!$BJ643,AVGGroup!$C$5:$C$21,0)),"")</f>
        <v>-7.61</v>
      </c>
      <c r="BE643" s="407">
        <f>IFERROR(INDEX(Raw_DATA!N:N,MATCH(Risk7_PlusY67!$D643,Raw_DATA!$A:$A,0)),"")</f>
        <v>72</v>
      </c>
      <c r="BF643" s="407">
        <f>IFERROR(INDEX(Raw_DATA!O:O,MATCH(Risk7_PlusY67!$D643,Raw_DATA!$A:$A,0)),"")</f>
        <v>41</v>
      </c>
      <c r="BG643" s="407">
        <f>IFERROR(INDEX(Raw_DATA!P:P,MATCH(Risk7_PlusY67!$D643,Raw_DATA!$A:$A,0)),"")</f>
        <v>41</v>
      </c>
      <c r="BH643" s="407">
        <f>IFERROR(INDEX(Raw_DATA!Q:Q,MATCH(Risk7_PlusY67!$D643,Raw_DATA!$A:$A,0)),"")</f>
        <v>123</v>
      </c>
      <c r="BI643" s="407">
        <f>IFERROR(INDEX(Raw_DATA!R:R,MATCH(Risk7_PlusY67!$D643,Raw_DATA!$A:$A,0)),"")</f>
        <v>51</v>
      </c>
      <c r="BJ643" s="124" t="str">
        <f>INDEX('Org2567'!$BM:$BM,MATCH(Risk7_PlusY67!D643,'Org2567'!$D:$D,0))</f>
        <v>รพช.M2 B&gt;100</v>
      </c>
    </row>
    <row r="644" spans="1:62" x14ac:dyDescent="0.7">
      <c r="A644" s="206">
        <f>IF(ISBLANK(D644),"",COUNTA($D$3:D644))</f>
        <v>642</v>
      </c>
      <c r="B644" s="207">
        <f>IFERROR(INDEX(ID!$E:$E,MATCH(Risk7_PlusY67!$D644,ID!$A:$A,0)),"")</f>
        <v>9</v>
      </c>
      <c r="C644" s="207" t="str">
        <f>IFERROR(INDEX(ID!$I:$I,MATCH(Risk7_PlusY67!$D644,ID!$A:$A,0)),"")</f>
        <v>บุรีรัมย์</v>
      </c>
      <c r="D644" s="295" t="s">
        <v>644</v>
      </c>
      <c r="E644" s="207" t="str">
        <f>IFERROR(INDEX(ID!$C:$C,MATCH(Risk7_PlusY67!$D644,ID!$A:$A,0)),"")</f>
        <v>สตึก,รพช.</v>
      </c>
      <c r="F644" s="207" t="str">
        <f>IFERROR(INDEX(ID!$G:$G,MATCH(Risk7_PlusY67!$D644,ID!$A:$A,0)),"")</f>
        <v>รพช.</v>
      </c>
      <c r="G644" s="206">
        <f>IFERROR(INDEX(ID!$J:$J,MATCH(Risk7_PlusY67!$D644,ID!$A:$A,0)),"")</f>
        <v>135</v>
      </c>
      <c r="H644" s="208" t="str">
        <f>IFERROR(INDEX(ID!$P:$P,MATCH(Risk7_PlusY67!$D644,ID!$A:$A,0)),"")</f>
        <v>รพช.M2 B&gt;100</v>
      </c>
      <c r="I644" s="209">
        <f>IFERROR(INDEX(Raw_DATA!E:E,MATCH(Risk7_PlusY67!$D644,Raw_DATA!$A:$A,0)),"")</f>
        <v>5.15</v>
      </c>
      <c r="J644" s="209">
        <f>IFERROR(INDEX(Raw_DATA!F:F,MATCH(Risk7_PlusY67!$D644,Raw_DATA!$A:$A,0)),"")</f>
        <v>4.91</v>
      </c>
      <c r="K644" s="209">
        <f>IFERROR(INDEX(Raw_DATA!G:G,MATCH(Risk7_PlusY67!$D644,Raw_DATA!$A:$A,0)),"")</f>
        <v>3.85</v>
      </c>
      <c r="L644" s="209">
        <f>IFERROR(INDEX(Raw_DATA!H:H,MATCH(Risk7_PlusY67!$D644,Raw_DATA!$A:$A,0)),"")</f>
        <v>129236394.19</v>
      </c>
      <c r="M644" s="210">
        <f>IFERROR(INDEX(Raw_DATA!I:I,MATCH(Risk7_PlusY67!$D644,Raw_DATA!$A:$A,0)),"")</f>
        <v>-21934614.98</v>
      </c>
      <c r="N644" s="206">
        <f t="shared" si="210"/>
        <v>0</v>
      </c>
      <c r="O644" s="206">
        <f t="shared" si="211"/>
        <v>1</v>
      </c>
      <c r="P644" s="206">
        <f t="shared" ref="P644:P707" si="213">IF(AND(L644&gt;0,M644&lt;0),IF(ABS((L644/(M644/$P$1)))&lt;3,2,IF(ABS((L644/(M644/$P$1)))&gt;6,0,1)),IF(AND(L644&lt;0,M644&gt;0),IF(ABS((L644/(M644/$P$1)))&lt;3,0,IF(ABS((L644/(M644/$P$1)))&gt;6,2,1)),IF(AND(L644&gt;0,M644&gt;0),0,2)))</f>
        <v>0</v>
      </c>
      <c r="Q644" s="211">
        <f t="shared" ref="Q644:Q707" si="214">IFERROR(IF(AND(L644&gt;0,M644&gt;0),"",IF(AND(L644&lt;0,M644&lt;0),"",TRUNC(ABS(L644/(M644/$P$1)),1))),"")</f>
        <v>70.7</v>
      </c>
      <c r="R644" s="206">
        <f t="shared" si="212"/>
        <v>1</v>
      </c>
      <c r="S644" s="212">
        <f>IFERROR(INDEX(Raw_DATA!J:J,MATCH(Risk7_PlusY67!$D644,Raw_DATA!$A:$A,0)),"")</f>
        <v>-5423979.3300000001</v>
      </c>
      <c r="T644" s="213">
        <f>IFERROR(INDEX(Raw_DATA!K:K,MATCH(Risk7_PlusY67!$D644,Raw_DATA!$A:$A,0)),"")</f>
        <v>88756729.719999999</v>
      </c>
      <c r="U644" s="214">
        <f t="shared" ref="U644:U707" si="215">IF(AF644&gt;=AG644,1,0)</f>
        <v>1</v>
      </c>
      <c r="V644" s="214">
        <f t="shared" ref="V644:V707" si="216">IF(AH644&gt;=AI644,1,0)</f>
        <v>1</v>
      </c>
      <c r="W644" s="214">
        <f>IF(OR(AND((K644&lt;0.8),(AJ644&gt;180)),AND((K644&lt;0.8),(AJ644&lt;10)),AND((K644&gt;=0.8),(AJ644&lt;10)),AND((K644&gt;=0.8),(AJ644&gt;90))),0,1)</f>
        <v>1</v>
      </c>
      <c r="X644" s="214">
        <f t="shared" ref="X644:X707" si="217">IF(AND(AK644&gt;=10,AK644&lt;=60),1,0)</f>
        <v>1</v>
      </c>
      <c r="Y644" s="214">
        <f t="shared" ref="Y644:Y707" si="218">IF(AND(AL644&gt;=10,AL644&lt;=60),1,0)</f>
        <v>1</v>
      </c>
      <c r="Z644" s="214">
        <f t="shared" ref="Z644:Z707" si="219">IF(AND(AM644&gt;=10,AM644&lt;=120),1,0)</f>
        <v>0</v>
      </c>
      <c r="AA644" s="214">
        <f t="shared" ref="AA644:AA707" si="220">IF(AND(AN644&gt;=10,AN644&lt;=60),1,0)</f>
        <v>1</v>
      </c>
      <c r="AB644" s="215" t="str">
        <f t="shared" ref="AB644:AB707" si="221">IF(COUNTIF(U644:AA644,"1")=7,"A",IF(COUNTIF(U644:AA644,"1")=6,"A-",IF(COUNTIF(U644:AA644,"1")=5,"B",IF(COUNTIF(U644:AA644,"1")=4,"B-",IF(COUNTIF(U644:AA644,"1")=3,"C",IF(COUNTIF(U644:AA644,"1")=2,"C-",IF(COUNTIF(U644:AA644,"1")=1,"D","F")))))))</f>
        <v>A-</v>
      </c>
      <c r="AC644" s="215" t="str">
        <f t="shared" ref="AC644:AC707" si="222">R644&amp;AB644</f>
        <v>1A-</v>
      </c>
      <c r="AD644" s="216"/>
      <c r="AE644" s="216"/>
      <c r="AF644" s="434">
        <f>IFERROR(INDEX(Raw_DATA!L:L,MATCH(Risk7_PlusY67!$D644,Raw_DATA!$A:$A,0)),"")</f>
        <v>-1.87</v>
      </c>
      <c r="AG644" s="434">
        <f>IFERROR(INDEX(AVGGroup!$D$5:$D$21,MATCH(Risk7_PlusY67!$H644,AVGGroup!$C$5:$C$21,0)),"")</f>
        <v>-2.2400000000000002</v>
      </c>
      <c r="AH644" s="434">
        <f>IFERROR(INDEX(Raw_DATA!M:M,MATCH(Risk7_PlusY67!$D644,Raw_DATA!$A:$A,0)),"")</f>
        <v>-6.63</v>
      </c>
      <c r="AI644" s="435">
        <f>IFERROR(INDEX(AVGGroup!$F$5:$F$21,MATCH(Risk7_PlusY67!$H644,AVGGroup!$C$5:$C$21,0)),"")</f>
        <v>-7.61</v>
      </c>
      <c r="AJ644" s="401">
        <f>IFERROR(INDEX(Raw_DATA!N:N,MATCH(Risk7_PlusY67!$D644,Raw_DATA!$A:$A,0)),"")</f>
        <v>71</v>
      </c>
      <c r="AK644" s="401">
        <f>IFERROR(INDEX(Raw_DATA!O:O,MATCH(Risk7_PlusY67!$D644,Raw_DATA!$A:$A,0)),"")</f>
        <v>60</v>
      </c>
      <c r="AL644" s="401">
        <f>IFERROR(INDEX(Raw_DATA!P:P,MATCH(Risk7_PlusY67!$D644,Raw_DATA!$A:$A,0)),"")</f>
        <v>53</v>
      </c>
      <c r="AM644" s="401">
        <f>IFERROR(INDEX(Raw_DATA!Q:Q,MATCH(Risk7_PlusY67!$D644,Raw_DATA!$A:$A,0)),"")</f>
        <v>130</v>
      </c>
      <c r="AN644" s="401">
        <f>IFERROR(INDEX(Raw_DATA!R:R,MATCH(Risk7_PlusY67!$D644,Raw_DATA!$A:$A,0)),"")</f>
        <v>58</v>
      </c>
      <c r="AO644" s="407"/>
      <c r="AP644" s="411" t="b">
        <f>AB644=AY644</f>
        <v>1</v>
      </c>
      <c r="AQ644" s="340">
        <f t="shared" ref="AQ644:AQ707" si="223">IF(AH644&lt;0,1,0)</f>
        <v>1</v>
      </c>
      <c r="AR644" s="123">
        <f t="shared" ref="AR644:AR707" si="224">IF(BA644&gt;=BB644,1,0)</f>
        <v>1</v>
      </c>
      <c r="AS644" s="123">
        <f t="shared" ref="AS644:AS707" si="225">IF(BC644&gt;=BD644,1,0)</f>
        <v>1</v>
      </c>
      <c r="AT644" s="123">
        <f>IF(OR(AND((K644&lt;0.8),(BE644&gt;180)),AND((K644&lt;0.8),(BE644&lt;10)),AND((K644&gt;=0.8),(BE644&lt;10)),AND((K644&gt;=0.8),(BE644&gt;90))),0,1)</f>
        <v>1</v>
      </c>
      <c r="AU644" s="123">
        <f t="shared" ref="AU644:AU707" si="226">IF(AND(BF644&gt;=10,BF644&lt;=60),1,0)</f>
        <v>1</v>
      </c>
      <c r="AV644" s="123">
        <f t="shared" ref="AV644:AV707" si="227">IF(AND(BG644&gt;=10,BG644&lt;=60),1,0)</f>
        <v>1</v>
      </c>
      <c r="AW644" s="123">
        <f t="shared" ref="AW644:AW707" si="228">IF(AND(BH644&gt;=10,BH644&lt;=120),1,0)</f>
        <v>0</v>
      </c>
      <c r="AX644" s="123">
        <f t="shared" ref="AX644:AX707" si="229">IF(AND(BI644&gt;=10,BI644&lt;=60),1,0)</f>
        <v>1</v>
      </c>
      <c r="AY644" s="416" t="str">
        <f t="shared" ref="AY644:AY707" si="230">IF(COUNTIF(AR644:AX644,"1")=7,"A",IF(COUNTIF(AR644:AX644,"1")=6,"A-",IF(COUNTIF(AR644:AX644,"1")=5,"B",IF(COUNTIF(AR644:AX644,"1")=4,"B-",IF(COUNTIF(AR644:AX644,"1")=3,"C",IF(COUNTIF(AR644:AX644,"1")=2,"C-",IF(COUNTIF(AR644:AX644,"1")=1,"D","F")))))))</f>
        <v>A-</v>
      </c>
      <c r="AZ644" s="416" t="str">
        <f>R644&amp;AY644</f>
        <v>1A-</v>
      </c>
      <c r="BA644" s="417">
        <f>IFERROR(INDEX(Raw_DATA!L:L,MATCH(Risk7_PlusY67!$D644,Raw_DATA!$A:$A,0)),"")</f>
        <v>-1.87</v>
      </c>
      <c r="BB644" s="417">
        <f>IFERROR(INDEX(AVGGroup!$H$5:$H$21,MATCH(Risk7_PlusY67!$BJ644,AVGGroup!$C$5:$C$21,0)),"")</f>
        <v>-2.25</v>
      </c>
      <c r="BC644" s="417">
        <f>IFERROR(INDEX(Raw_DATA!M:M,MATCH(Risk7_PlusY67!$D644,Raw_DATA!$A:$A,0)),"")</f>
        <v>-6.63</v>
      </c>
      <c r="BD644" s="418">
        <f>IFERROR(INDEX(AVGGroup!$J$5:$J$21,MATCH(Risk7_PlusY67!$BJ644,AVGGroup!$C$5:$C$21,0)),"")</f>
        <v>-7.61</v>
      </c>
      <c r="BE644" s="407">
        <f>IFERROR(INDEX(Raw_DATA!N:N,MATCH(Risk7_PlusY67!$D644,Raw_DATA!$A:$A,0)),"")</f>
        <v>71</v>
      </c>
      <c r="BF644" s="407">
        <f>IFERROR(INDEX(Raw_DATA!O:O,MATCH(Risk7_PlusY67!$D644,Raw_DATA!$A:$A,0)),"")</f>
        <v>60</v>
      </c>
      <c r="BG644" s="407">
        <f>IFERROR(INDEX(Raw_DATA!P:P,MATCH(Risk7_PlusY67!$D644,Raw_DATA!$A:$A,0)),"")</f>
        <v>53</v>
      </c>
      <c r="BH644" s="407">
        <f>IFERROR(INDEX(Raw_DATA!Q:Q,MATCH(Risk7_PlusY67!$D644,Raw_DATA!$A:$A,0)),"")</f>
        <v>130</v>
      </c>
      <c r="BI644" s="407">
        <f>IFERROR(INDEX(Raw_DATA!R:R,MATCH(Risk7_PlusY67!$D644,Raw_DATA!$A:$A,0)),"")</f>
        <v>58</v>
      </c>
      <c r="BJ644" s="124" t="str">
        <f>INDEX('Org2567'!$BM:$BM,MATCH(Risk7_PlusY67!D644,'Org2567'!$D:$D,0))</f>
        <v>รพช.M2 B&gt;100</v>
      </c>
    </row>
    <row r="645" spans="1:62" x14ac:dyDescent="0.7">
      <c r="A645" s="206">
        <f>IF(ISBLANK(D645),"",COUNTA($D$3:D645))</f>
        <v>643</v>
      </c>
      <c r="B645" s="207">
        <f>IFERROR(INDEX(ID!$E:$E,MATCH(Risk7_PlusY67!$D645,ID!$A:$A,0)),"")</f>
        <v>9</v>
      </c>
      <c r="C645" s="207" t="str">
        <f>IFERROR(INDEX(ID!$I:$I,MATCH(Risk7_PlusY67!$D645,ID!$A:$A,0)),"")</f>
        <v>บุรีรัมย์</v>
      </c>
      <c r="D645" s="295" t="s">
        <v>645</v>
      </c>
      <c r="E645" s="207" t="str">
        <f>IFERROR(INDEX(ID!$C:$C,MATCH(Risk7_PlusY67!$D645,ID!$A:$A,0)),"")</f>
        <v>ปะคำ,รพช.</v>
      </c>
      <c r="F645" s="207" t="str">
        <f>IFERROR(INDEX(ID!$G:$G,MATCH(Risk7_PlusY67!$D645,ID!$A:$A,0)),"")</f>
        <v>รพช.</v>
      </c>
      <c r="G645" s="206">
        <f>IFERROR(INDEX(ID!$J:$J,MATCH(Risk7_PlusY67!$D645,ID!$A:$A,0)),"")</f>
        <v>44</v>
      </c>
      <c r="H645" s="208" t="str">
        <f>IFERROR(INDEX(ID!$P:$P,MATCH(Risk7_PlusY67!$D645,ID!$A:$A,0)),"")</f>
        <v>รพช.F2 P30,000-60,000</v>
      </c>
      <c r="I645" s="209">
        <f>IFERROR(INDEX(Raw_DATA!E:E,MATCH(Risk7_PlusY67!$D645,Raw_DATA!$A:$A,0)),"")</f>
        <v>3.37</v>
      </c>
      <c r="J645" s="209">
        <f>IFERROR(INDEX(Raw_DATA!F:F,MATCH(Risk7_PlusY67!$D645,Raw_DATA!$A:$A,0)),"")</f>
        <v>3.08</v>
      </c>
      <c r="K645" s="209">
        <f>IFERROR(INDEX(Raw_DATA!G:G,MATCH(Risk7_PlusY67!$D645,Raw_DATA!$A:$A,0)),"")</f>
        <v>2.39</v>
      </c>
      <c r="L645" s="209">
        <f>IFERROR(INDEX(Raw_DATA!H:H,MATCH(Risk7_PlusY67!$D645,Raw_DATA!$A:$A,0)),"")</f>
        <v>20930893.780000001</v>
      </c>
      <c r="M645" s="210">
        <f>IFERROR(INDEX(Raw_DATA!I:I,MATCH(Risk7_PlusY67!$D645,Raw_DATA!$A:$A,0)),"")</f>
        <v>-11945362.199999999</v>
      </c>
      <c r="N645" s="206">
        <f t="shared" si="210"/>
        <v>0</v>
      </c>
      <c r="O645" s="206">
        <f t="shared" si="211"/>
        <v>1</v>
      </c>
      <c r="P645" s="206">
        <f t="shared" si="213"/>
        <v>0</v>
      </c>
      <c r="Q645" s="211">
        <f t="shared" si="214"/>
        <v>21</v>
      </c>
      <c r="R645" s="206">
        <f t="shared" si="212"/>
        <v>1</v>
      </c>
      <c r="S645" s="212">
        <f>IFERROR(INDEX(Raw_DATA!J:J,MATCH(Risk7_PlusY67!$D645,Raw_DATA!$A:$A,0)),"")</f>
        <v>-5010472.7</v>
      </c>
      <c r="T645" s="213">
        <f>IFERROR(INDEX(Raw_DATA!K:K,MATCH(Risk7_PlusY67!$D645,Raw_DATA!$A:$A,0)),"")</f>
        <v>12318733.800000001</v>
      </c>
      <c r="U645" s="214">
        <f t="shared" si="215"/>
        <v>0</v>
      </c>
      <c r="V645" s="214">
        <f t="shared" si="216"/>
        <v>0</v>
      </c>
      <c r="W645" s="214">
        <f>IF(OR(AND((K645&lt;0.8),(AJ645&gt;180)),AND((K645&lt;0.8),(AJ645&lt;10)),AND((K645&gt;=0.8),(AJ645&lt;10)),AND((K645&gt;=0.8),(AJ645&gt;90))),0,1)</f>
        <v>1</v>
      </c>
      <c r="X645" s="214">
        <f t="shared" si="217"/>
        <v>1</v>
      </c>
      <c r="Y645" s="214">
        <f t="shared" si="218"/>
        <v>0</v>
      </c>
      <c r="Z645" s="214">
        <f t="shared" si="219"/>
        <v>0</v>
      </c>
      <c r="AA645" s="214">
        <f t="shared" si="220"/>
        <v>0</v>
      </c>
      <c r="AB645" s="215" t="str">
        <f t="shared" si="221"/>
        <v>C-</v>
      </c>
      <c r="AC645" s="215" t="str">
        <f t="shared" si="222"/>
        <v>1C-</v>
      </c>
      <c r="AD645" s="216"/>
      <c r="AE645" s="216"/>
      <c r="AF645" s="434">
        <f>IFERROR(INDEX(Raw_DATA!L:L,MATCH(Risk7_PlusY67!$D645,Raw_DATA!$A:$A,0)),"")</f>
        <v>-5.18</v>
      </c>
      <c r="AG645" s="434">
        <f>IFERROR(INDEX(AVGGroup!$D$5:$D$21,MATCH(Risk7_PlusY67!$H645,AVGGroup!$C$5:$C$21,0)),"")</f>
        <v>-4.37</v>
      </c>
      <c r="AH645" s="434">
        <f>IFERROR(INDEX(Raw_DATA!M:M,MATCH(Risk7_PlusY67!$D645,Raw_DATA!$A:$A,0)),"")</f>
        <v>-15.29</v>
      </c>
      <c r="AI645" s="435">
        <f>IFERROR(INDEX(AVGGroup!$F$5:$F$21,MATCH(Risk7_PlusY67!$H645,AVGGroup!$C$5:$C$21,0)),"")</f>
        <v>-9.19</v>
      </c>
      <c r="AJ645" s="401">
        <f>IFERROR(INDEX(Raw_DATA!N:N,MATCH(Risk7_PlusY67!$D645,Raw_DATA!$A:$A,0)),"")</f>
        <v>89</v>
      </c>
      <c r="AK645" s="401">
        <f>IFERROR(INDEX(Raw_DATA!O:O,MATCH(Risk7_PlusY67!$D645,Raw_DATA!$A:$A,0)),"")</f>
        <v>46</v>
      </c>
      <c r="AL645" s="401">
        <f>IFERROR(INDEX(Raw_DATA!P:P,MATCH(Risk7_PlusY67!$D645,Raw_DATA!$A:$A,0)),"")</f>
        <v>65</v>
      </c>
      <c r="AM645" s="401">
        <f>IFERROR(INDEX(Raw_DATA!Q:Q,MATCH(Risk7_PlusY67!$D645,Raw_DATA!$A:$A,0)),"")</f>
        <v>178</v>
      </c>
      <c r="AN645" s="401">
        <f>IFERROR(INDEX(Raw_DATA!R:R,MATCH(Risk7_PlusY67!$D645,Raw_DATA!$A:$A,0)),"")</f>
        <v>69</v>
      </c>
      <c r="AO645" s="407"/>
      <c r="AP645" s="411" t="b">
        <f>AB645=AY645</f>
        <v>1</v>
      </c>
      <c r="AQ645" s="340">
        <f t="shared" si="223"/>
        <v>1</v>
      </c>
      <c r="AR645" s="123">
        <f t="shared" si="224"/>
        <v>0</v>
      </c>
      <c r="AS645" s="123">
        <f t="shared" si="225"/>
        <v>0</v>
      </c>
      <c r="AT645" s="123">
        <f>IF(OR(AND((K645&lt;0.8),(BE645&gt;180)),AND((K645&lt;0.8),(BE645&lt;10)),AND((K645&gt;=0.8),(BE645&lt;10)),AND((K645&gt;=0.8),(BE645&gt;90))),0,1)</f>
        <v>1</v>
      </c>
      <c r="AU645" s="123">
        <f t="shared" si="226"/>
        <v>1</v>
      </c>
      <c r="AV645" s="123">
        <f t="shared" si="227"/>
        <v>0</v>
      </c>
      <c r="AW645" s="123">
        <f t="shared" si="228"/>
        <v>0</v>
      </c>
      <c r="AX645" s="123">
        <f t="shared" si="229"/>
        <v>0</v>
      </c>
      <c r="AY645" s="416" t="str">
        <f t="shared" si="230"/>
        <v>C-</v>
      </c>
      <c r="AZ645" s="416" t="str">
        <f>R645&amp;AY645</f>
        <v>1C-</v>
      </c>
      <c r="BA645" s="417">
        <f>IFERROR(INDEX(Raw_DATA!L:L,MATCH(Risk7_PlusY67!$D645,Raw_DATA!$A:$A,0)),"")</f>
        <v>-5.18</v>
      </c>
      <c r="BB645" s="417">
        <f>IFERROR(INDEX(AVGGroup!$H$5:$H$21,MATCH(Risk7_PlusY67!$BJ645,AVGGroup!$C$5:$C$21,0)),"")</f>
        <v>-3.95</v>
      </c>
      <c r="BC645" s="417">
        <f>IFERROR(INDEX(Raw_DATA!M:M,MATCH(Risk7_PlusY67!$D645,Raw_DATA!$A:$A,0)),"")</f>
        <v>-15.29</v>
      </c>
      <c r="BD645" s="418">
        <f>IFERROR(INDEX(AVGGroup!$J$5:$J$21,MATCH(Risk7_PlusY67!$BJ645,AVGGroup!$C$5:$C$21,0)),"")</f>
        <v>-8.8800000000000008</v>
      </c>
      <c r="BE645" s="407">
        <f>IFERROR(INDEX(Raw_DATA!N:N,MATCH(Risk7_PlusY67!$D645,Raw_DATA!$A:$A,0)),"")</f>
        <v>89</v>
      </c>
      <c r="BF645" s="407">
        <f>IFERROR(INDEX(Raw_DATA!O:O,MATCH(Risk7_PlusY67!$D645,Raw_DATA!$A:$A,0)),"")</f>
        <v>46</v>
      </c>
      <c r="BG645" s="407">
        <f>IFERROR(INDEX(Raw_DATA!P:P,MATCH(Risk7_PlusY67!$D645,Raw_DATA!$A:$A,0)),"")</f>
        <v>65</v>
      </c>
      <c r="BH645" s="407">
        <f>IFERROR(INDEX(Raw_DATA!Q:Q,MATCH(Risk7_PlusY67!$D645,Raw_DATA!$A:$A,0)),"")</f>
        <v>178</v>
      </c>
      <c r="BI645" s="407">
        <f>IFERROR(INDEX(Raw_DATA!R:R,MATCH(Risk7_PlusY67!$D645,Raw_DATA!$A:$A,0)),"")</f>
        <v>69</v>
      </c>
      <c r="BJ645" s="124" t="str">
        <f>INDEX('Org2567'!$BM:$BM,MATCH(Risk7_PlusY67!D645,'Org2567'!$D:$D,0))</f>
        <v>รพช.F2 P30,000-60,000</v>
      </c>
    </row>
    <row r="646" spans="1:62" x14ac:dyDescent="0.7">
      <c r="A646" s="206">
        <f>IF(ISBLANK(D646),"",COUNTA($D$3:D646))</f>
        <v>644</v>
      </c>
      <c r="B646" s="207">
        <f>IFERROR(INDEX(ID!$E:$E,MATCH(Risk7_PlusY67!$D646,ID!$A:$A,0)),"")</f>
        <v>9</v>
      </c>
      <c r="C646" s="207" t="str">
        <f>IFERROR(INDEX(ID!$I:$I,MATCH(Risk7_PlusY67!$D646,ID!$A:$A,0)),"")</f>
        <v>บุรีรัมย์</v>
      </c>
      <c r="D646" s="295" t="s">
        <v>646</v>
      </c>
      <c r="E646" s="207" t="str">
        <f>IFERROR(INDEX(ID!$C:$C,MATCH(Risk7_PlusY67!$D646,ID!$A:$A,0)),"")</f>
        <v>นาโพธิ์,รพช.</v>
      </c>
      <c r="F646" s="207" t="str">
        <f>IFERROR(INDEX(ID!$G:$G,MATCH(Risk7_PlusY67!$D646,ID!$A:$A,0)),"")</f>
        <v>รพช.</v>
      </c>
      <c r="G646" s="206">
        <f>IFERROR(INDEX(ID!$J:$J,MATCH(Risk7_PlusY67!$D646,ID!$A:$A,0)),"")</f>
        <v>35</v>
      </c>
      <c r="H646" s="208" t="str">
        <f>IFERROR(INDEX(ID!$P:$P,MATCH(Risk7_PlusY67!$D646,ID!$A:$A,0)),"")</f>
        <v>รพช.F2 P&lt;=30,000</v>
      </c>
      <c r="I646" s="209">
        <f>IFERROR(INDEX(Raw_DATA!E:E,MATCH(Risk7_PlusY67!$D646,Raw_DATA!$A:$A,0)),"")</f>
        <v>2.4300000000000002</v>
      </c>
      <c r="J646" s="209">
        <f>IFERROR(INDEX(Raw_DATA!F:F,MATCH(Risk7_PlusY67!$D646,Raw_DATA!$A:$A,0)),"")</f>
        <v>2.19</v>
      </c>
      <c r="K646" s="209">
        <f>IFERROR(INDEX(Raw_DATA!G:G,MATCH(Risk7_PlusY67!$D646,Raw_DATA!$A:$A,0)),"")</f>
        <v>1.34</v>
      </c>
      <c r="L646" s="209">
        <f>IFERROR(INDEX(Raw_DATA!H:H,MATCH(Risk7_PlusY67!$D646,Raw_DATA!$A:$A,0)),"")</f>
        <v>10579342.970000001</v>
      </c>
      <c r="M646" s="210">
        <f>IFERROR(INDEX(Raw_DATA!I:I,MATCH(Risk7_PlusY67!$D646,Raw_DATA!$A:$A,0)),"")</f>
        <v>-23607265.559999999</v>
      </c>
      <c r="N646" s="206">
        <f t="shared" si="210"/>
        <v>0</v>
      </c>
      <c r="O646" s="206">
        <f t="shared" si="211"/>
        <v>1</v>
      </c>
      <c r="P646" s="206">
        <f t="shared" si="213"/>
        <v>1</v>
      </c>
      <c r="Q646" s="211">
        <f t="shared" si="214"/>
        <v>5.3</v>
      </c>
      <c r="R646" s="206">
        <f t="shared" si="212"/>
        <v>2</v>
      </c>
      <c r="S646" s="212">
        <f>IFERROR(INDEX(Raw_DATA!J:J,MATCH(Risk7_PlusY67!$D646,Raw_DATA!$A:$A,0)),"")</f>
        <v>-14696965.91</v>
      </c>
      <c r="T646" s="213">
        <f>IFERROR(INDEX(Raw_DATA!K:K,MATCH(Risk7_PlusY67!$D646,Raw_DATA!$A:$A,0)),"")</f>
        <v>2522228.9500000002</v>
      </c>
      <c r="U646" s="214">
        <f t="shared" si="215"/>
        <v>0</v>
      </c>
      <c r="V646" s="214">
        <f t="shared" si="216"/>
        <v>0</v>
      </c>
      <c r="W646" s="214">
        <f>IF(OR(AND((K646&lt;0.8),(AJ646&gt;180)),AND((K646&lt;0.8),(AJ646&lt;10)),AND((K646&gt;=0.8),(AJ646&lt;10)),AND((K646&gt;=0.8),(AJ646&gt;90))),0,1)</f>
        <v>1</v>
      </c>
      <c r="X646" s="214">
        <f t="shared" si="217"/>
        <v>1</v>
      </c>
      <c r="Y646" s="214">
        <f t="shared" si="218"/>
        <v>0</v>
      </c>
      <c r="Z646" s="214">
        <f t="shared" si="219"/>
        <v>0</v>
      </c>
      <c r="AA646" s="214">
        <f t="shared" si="220"/>
        <v>1</v>
      </c>
      <c r="AB646" s="215" t="str">
        <f t="shared" si="221"/>
        <v>C</v>
      </c>
      <c r="AC646" s="215" t="str">
        <f t="shared" si="222"/>
        <v>2C</v>
      </c>
      <c r="AD646" s="216"/>
      <c r="AE646" s="216"/>
      <c r="AF646" s="434">
        <f>IFERROR(INDEX(Raw_DATA!L:L,MATCH(Risk7_PlusY67!$D646,Raw_DATA!$A:$A,0)),"")</f>
        <v>-18.25</v>
      </c>
      <c r="AG646" s="434">
        <f>IFERROR(INDEX(AVGGroup!$D$5:$D$21,MATCH(Risk7_PlusY67!$H646,AVGGroup!$C$5:$C$21,0)),"")</f>
        <v>-3.55</v>
      </c>
      <c r="AH646" s="434">
        <f>IFERROR(INDEX(Raw_DATA!M:M,MATCH(Risk7_PlusY67!$D646,Raw_DATA!$A:$A,0)),"")</f>
        <v>-31.13</v>
      </c>
      <c r="AI646" s="435">
        <f>IFERROR(INDEX(AVGGroup!$F$5:$F$21,MATCH(Risk7_PlusY67!$H646,AVGGroup!$C$5:$C$21,0)),"")</f>
        <v>-10.199999999999999</v>
      </c>
      <c r="AJ646" s="401">
        <f>IFERROR(INDEX(Raw_DATA!N:N,MATCH(Risk7_PlusY67!$D646,Raw_DATA!$A:$A,0)),"")</f>
        <v>70</v>
      </c>
      <c r="AK646" s="401">
        <f>IFERROR(INDEX(Raw_DATA!O:O,MATCH(Risk7_PlusY67!$D646,Raw_DATA!$A:$A,0)),"")</f>
        <v>49</v>
      </c>
      <c r="AL646" s="401">
        <f>IFERROR(INDEX(Raw_DATA!P:P,MATCH(Risk7_PlusY67!$D646,Raw_DATA!$A:$A,0)),"")</f>
        <v>75</v>
      </c>
      <c r="AM646" s="401">
        <f>IFERROR(INDEX(Raw_DATA!Q:Q,MATCH(Risk7_PlusY67!$D646,Raw_DATA!$A:$A,0)),"")</f>
        <v>178</v>
      </c>
      <c r="AN646" s="401">
        <f>IFERROR(INDEX(Raw_DATA!R:R,MATCH(Risk7_PlusY67!$D646,Raw_DATA!$A:$A,0)),"")</f>
        <v>33</v>
      </c>
      <c r="AO646" s="407"/>
      <c r="AP646" s="411" t="b">
        <f>AB646=AY646</f>
        <v>1</v>
      </c>
      <c r="AQ646" s="340">
        <f t="shared" si="223"/>
        <v>1</v>
      </c>
      <c r="AR646" s="123">
        <f t="shared" si="224"/>
        <v>0</v>
      </c>
      <c r="AS646" s="123">
        <f t="shared" si="225"/>
        <v>0</v>
      </c>
      <c r="AT646" s="123">
        <f>IF(OR(AND((K646&lt;0.8),(BE646&gt;180)),AND((K646&lt;0.8),(BE646&lt;10)),AND((K646&gt;=0.8),(BE646&lt;10)),AND((K646&gt;=0.8),(BE646&gt;90))),0,1)</f>
        <v>1</v>
      </c>
      <c r="AU646" s="123">
        <f t="shared" si="226"/>
        <v>1</v>
      </c>
      <c r="AV646" s="123">
        <f t="shared" si="227"/>
        <v>0</v>
      </c>
      <c r="AW646" s="123">
        <f t="shared" si="228"/>
        <v>0</v>
      </c>
      <c r="AX646" s="123">
        <f t="shared" si="229"/>
        <v>1</v>
      </c>
      <c r="AY646" s="416" t="str">
        <f t="shared" si="230"/>
        <v>C</v>
      </c>
      <c r="AZ646" s="416" t="str">
        <f>R646&amp;AY646</f>
        <v>2C</v>
      </c>
      <c r="BA646" s="417">
        <f>IFERROR(INDEX(Raw_DATA!L:L,MATCH(Risk7_PlusY67!$D646,Raw_DATA!$A:$A,0)),"")</f>
        <v>-18.25</v>
      </c>
      <c r="BB646" s="417">
        <f>IFERROR(INDEX(AVGGroup!$H$5:$H$21,MATCH(Risk7_PlusY67!$BJ646,AVGGroup!$C$5:$C$21,0)),"")</f>
        <v>-3.54</v>
      </c>
      <c r="BC646" s="417">
        <f>IFERROR(INDEX(Raw_DATA!M:M,MATCH(Risk7_PlusY67!$D646,Raw_DATA!$A:$A,0)),"")</f>
        <v>-31.13</v>
      </c>
      <c r="BD646" s="418">
        <f>IFERROR(INDEX(AVGGroup!$J$5:$J$21,MATCH(Risk7_PlusY67!$BJ646,AVGGroup!$C$5:$C$21,0)),"")</f>
        <v>-10.199999999999999</v>
      </c>
      <c r="BE646" s="407">
        <f>IFERROR(INDEX(Raw_DATA!N:N,MATCH(Risk7_PlusY67!$D646,Raw_DATA!$A:$A,0)),"")</f>
        <v>70</v>
      </c>
      <c r="BF646" s="407">
        <f>IFERROR(INDEX(Raw_DATA!O:O,MATCH(Risk7_PlusY67!$D646,Raw_DATA!$A:$A,0)),"")</f>
        <v>49</v>
      </c>
      <c r="BG646" s="407">
        <f>IFERROR(INDEX(Raw_DATA!P:P,MATCH(Risk7_PlusY67!$D646,Raw_DATA!$A:$A,0)),"")</f>
        <v>75</v>
      </c>
      <c r="BH646" s="407">
        <f>IFERROR(INDEX(Raw_DATA!Q:Q,MATCH(Risk7_PlusY67!$D646,Raw_DATA!$A:$A,0)),"")</f>
        <v>178</v>
      </c>
      <c r="BI646" s="407">
        <f>IFERROR(INDEX(Raw_DATA!R:R,MATCH(Risk7_PlusY67!$D646,Raw_DATA!$A:$A,0)),"")</f>
        <v>33</v>
      </c>
      <c r="BJ646" s="124" t="str">
        <f>INDEX('Org2567'!$BM:$BM,MATCH(Risk7_PlusY67!D646,'Org2567'!$D:$D,0))</f>
        <v>รพช.F2 P&lt;=30,000</v>
      </c>
    </row>
    <row r="647" spans="1:62" x14ac:dyDescent="0.7">
      <c r="A647" s="206">
        <f>IF(ISBLANK(D647),"",COUNTA($D$3:D647))</f>
        <v>645</v>
      </c>
      <c r="B647" s="207">
        <f>IFERROR(INDEX(ID!$E:$E,MATCH(Risk7_PlusY67!$D647,ID!$A:$A,0)),"")</f>
        <v>9</v>
      </c>
      <c r="C647" s="207" t="str">
        <f>IFERROR(INDEX(ID!$I:$I,MATCH(Risk7_PlusY67!$D647,ID!$A:$A,0)),"")</f>
        <v>บุรีรัมย์</v>
      </c>
      <c r="D647" s="295" t="s">
        <v>647</v>
      </c>
      <c r="E647" s="207" t="str">
        <f>IFERROR(INDEX(ID!$C:$C,MATCH(Risk7_PlusY67!$D647,ID!$A:$A,0)),"")</f>
        <v>หนองหงส์,รพช.</v>
      </c>
      <c r="F647" s="207" t="str">
        <f>IFERROR(INDEX(ID!$G:$G,MATCH(Risk7_PlusY67!$D647,ID!$A:$A,0)),"")</f>
        <v>รพช.</v>
      </c>
      <c r="G647" s="206">
        <f>IFERROR(INDEX(ID!$J:$J,MATCH(Risk7_PlusY67!$D647,ID!$A:$A,0)),"")</f>
        <v>40</v>
      </c>
      <c r="H647" s="208" t="str">
        <f>IFERROR(INDEX(ID!$P:$P,MATCH(Risk7_PlusY67!$D647,ID!$A:$A,0)),"")</f>
        <v>รพช.F2 P30,000-60,000</v>
      </c>
      <c r="I647" s="209">
        <f>IFERROR(INDEX(Raw_DATA!E:E,MATCH(Risk7_PlusY67!$D647,Raw_DATA!$A:$A,0)),"")</f>
        <v>5.94</v>
      </c>
      <c r="J647" s="209">
        <f>IFERROR(INDEX(Raw_DATA!F:F,MATCH(Risk7_PlusY67!$D647,Raw_DATA!$A:$A,0)),"")</f>
        <v>5.66</v>
      </c>
      <c r="K647" s="209">
        <f>IFERROR(INDEX(Raw_DATA!G:G,MATCH(Risk7_PlusY67!$D647,Raw_DATA!$A:$A,0)),"")</f>
        <v>4.4400000000000004</v>
      </c>
      <c r="L647" s="209">
        <f>IFERROR(INDEX(Raw_DATA!H:H,MATCH(Risk7_PlusY67!$D647,Raw_DATA!$A:$A,0)),"")</f>
        <v>72349655.599999994</v>
      </c>
      <c r="M647" s="210">
        <f>IFERROR(INDEX(Raw_DATA!I:I,MATCH(Risk7_PlusY67!$D647,Raw_DATA!$A:$A,0)),"")</f>
        <v>-4850297.54</v>
      </c>
      <c r="N647" s="206">
        <f t="shared" si="210"/>
        <v>0</v>
      </c>
      <c r="O647" s="206">
        <f t="shared" si="211"/>
        <v>1</v>
      </c>
      <c r="P647" s="206">
        <f t="shared" si="213"/>
        <v>0</v>
      </c>
      <c r="Q647" s="211">
        <f t="shared" si="214"/>
        <v>178.9</v>
      </c>
      <c r="R647" s="206">
        <f t="shared" si="212"/>
        <v>1</v>
      </c>
      <c r="S647" s="212">
        <f>IFERROR(INDEX(Raw_DATA!J:J,MATCH(Risk7_PlusY67!$D647,Raw_DATA!$A:$A,0)),"")</f>
        <v>2287619.2599999998</v>
      </c>
      <c r="T647" s="213">
        <f>IFERROR(INDEX(Raw_DATA!K:K,MATCH(Risk7_PlusY67!$D647,Raw_DATA!$A:$A,0)),"")</f>
        <v>50428864.450000003</v>
      </c>
      <c r="U647" s="214">
        <f t="shared" si="215"/>
        <v>1</v>
      </c>
      <c r="V647" s="214">
        <f t="shared" si="216"/>
        <v>1</v>
      </c>
      <c r="W647" s="214">
        <f>IF(OR(AND((K647&lt;0.8),(AJ647&gt;180)),AND((K647&lt;0.8),(AJ647&lt;10)),AND((K647&gt;=0.8),(AJ647&lt;10)),AND((K647&gt;=0.8),(AJ647&gt;90))),0,1)</f>
        <v>1</v>
      </c>
      <c r="X647" s="214">
        <f t="shared" si="217"/>
        <v>0</v>
      </c>
      <c r="Y647" s="214">
        <f t="shared" si="218"/>
        <v>1</v>
      </c>
      <c r="Z647" s="214">
        <f t="shared" si="219"/>
        <v>0</v>
      </c>
      <c r="AA647" s="214">
        <f t="shared" si="220"/>
        <v>1</v>
      </c>
      <c r="AB647" s="215" t="str">
        <f t="shared" si="221"/>
        <v>B</v>
      </c>
      <c r="AC647" s="215" t="str">
        <f t="shared" si="222"/>
        <v>1B</v>
      </c>
      <c r="AD647" s="216"/>
      <c r="AE647" s="216"/>
      <c r="AF647" s="434">
        <f>IFERROR(INDEX(Raw_DATA!L:L,MATCH(Risk7_PlusY67!$D647,Raw_DATA!$A:$A,0)),"")</f>
        <v>1.73</v>
      </c>
      <c r="AG647" s="434">
        <f>IFERROR(INDEX(AVGGroup!$D$5:$D$21,MATCH(Risk7_PlusY67!$H647,AVGGroup!$C$5:$C$21,0)),"")</f>
        <v>-4.37</v>
      </c>
      <c r="AH647" s="434">
        <f>IFERROR(INDEX(Raw_DATA!M:M,MATCH(Risk7_PlusY67!$D647,Raw_DATA!$A:$A,0)),"")</f>
        <v>-3.39</v>
      </c>
      <c r="AI647" s="435">
        <f>IFERROR(INDEX(AVGGroup!$F$5:$F$21,MATCH(Risk7_PlusY67!$H647,AVGGroup!$C$5:$C$21,0)),"")</f>
        <v>-9.19</v>
      </c>
      <c r="AJ647" s="401">
        <f>IFERROR(INDEX(Raw_DATA!N:N,MATCH(Risk7_PlusY67!$D647,Raw_DATA!$A:$A,0)),"")</f>
        <v>83</v>
      </c>
      <c r="AK647" s="401">
        <f>IFERROR(INDEX(Raw_DATA!O:O,MATCH(Risk7_PlusY67!$D647,Raw_DATA!$A:$A,0)),"")</f>
        <v>66</v>
      </c>
      <c r="AL647" s="401">
        <f>IFERROR(INDEX(Raw_DATA!P:P,MATCH(Risk7_PlusY67!$D647,Raw_DATA!$A:$A,0)),"")</f>
        <v>34</v>
      </c>
      <c r="AM647" s="401">
        <f>IFERROR(INDEX(Raw_DATA!Q:Q,MATCH(Risk7_PlusY67!$D647,Raw_DATA!$A:$A,0)),"")</f>
        <v>134</v>
      </c>
      <c r="AN647" s="401">
        <f>IFERROR(INDEX(Raw_DATA!R:R,MATCH(Risk7_PlusY67!$D647,Raw_DATA!$A:$A,0)),"")</f>
        <v>54</v>
      </c>
      <c r="AO647" s="407"/>
      <c r="AP647" s="411" t="b">
        <f>AB647=AY647</f>
        <v>1</v>
      </c>
      <c r="AQ647" s="340">
        <f t="shared" si="223"/>
        <v>1</v>
      </c>
      <c r="AR647" s="123">
        <f t="shared" si="224"/>
        <v>1</v>
      </c>
      <c r="AS647" s="123">
        <f t="shared" si="225"/>
        <v>1</v>
      </c>
      <c r="AT647" s="123">
        <f>IF(OR(AND((K647&lt;0.8),(BE647&gt;180)),AND((K647&lt;0.8),(BE647&lt;10)),AND((K647&gt;=0.8),(BE647&lt;10)),AND((K647&gt;=0.8),(BE647&gt;90))),0,1)</f>
        <v>1</v>
      </c>
      <c r="AU647" s="123">
        <f t="shared" si="226"/>
        <v>0</v>
      </c>
      <c r="AV647" s="123">
        <f t="shared" si="227"/>
        <v>1</v>
      </c>
      <c r="AW647" s="123">
        <f t="shared" si="228"/>
        <v>0</v>
      </c>
      <c r="AX647" s="123">
        <f t="shared" si="229"/>
        <v>1</v>
      </c>
      <c r="AY647" s="416" t="str">
        <f t="shared" si="230"/>
        <v>B</v>
      </c>
      <c r="AZ647" s="416" t="str">
        <f>R647&amp;AY647</f>
        <v>1B</v>
      </c>
      <c r="BA647" s="417">
        <f>IFERROR(INDEX(Raw_DATA!L:L,MATCH(Risk7_PlusY67!$D647,Raw_DATA!$A:$A,0)),"")</f>
        <v>1.73</v>
      </c>
      <c r="BB647" s="417">
        <f>IFERROR(INDEX(AVGGroup!$H$5:$H$21,MATCH(Risk7_PlusY67!$BJ647,AVGGroup!$C$5:$C$21,0)),"")</f>
        <v>-3.95</v>
      </c>
      <c r="BC647" s="417">
        <f>IFERROR(INDEX(Raw_DATA!M:M,MATCH(Risk7_PlusY67!$D647,Raw_DATA!$A:$A,0)),"")</f>
        <v>-3.39</v>
      </c>
      <c r="BD647" s="418">
        <f>IFERROR(INDEX(AVGGroup!$J$5:$J$21,MATCH(Risk7_PlusY67!$BJ647,AVGGroup!$C$5:$C$21,0)),"")</f>
        <v>-8.8800000000000008</v>
      </c>
      <c r="BE647" s="407">
        <f>IFERROR(INDEX(Raw_DATA!N:N,MATCH(Risk7_PlusY67!$D647,Raw_DATA!$A:$A,0)),"")</f>
        <v>83</v>
      </c>
      <c r="BF647" s="407">
        <f>IFERROR(INDEX(Raw_DATA!O:O,MATCH(Risk7_PlusY67!$D647,Raw_DATA!$A:$A,0)),"")</f>
        <v>66</v>
      </c>
      <c r="BG647" s="407">
        <f>IFERROR(INDEX(Raw_DATA!P:P,MATCH(Risk7_PlusY67!$D647,Raw_DATA!$A:$A,0)),"")</f>
        <v>34</v>
      </c>
      <c r="BH647" s="407">
        <f>IFERROR(INDEX(Raw_DATA!Q:Q,MATCH(Risk7_PlusY67!$D647,Raw_DATA!$A:$A,0)),"")</f>
        <v>134</v>
      </c>
      <c r="BI647" s="407">
        <f>IFERROR(INDEX(Raw_DATA!R:R,MATCH(Risk7_PlusY67!$D647,Raw_DATA!$A:$A,0)),"")</f>
        <v>54</v>
      </c>
      <c r="BJ647" s="124" t="str">
        <f>INDEX('Org2567'!$BM:$BM,MATCH(Risk7_PlusY67!D647,'Org2567'!$D:$D,0))</f>
        <v>รพช.F2 P30,000-60,000</v>
      </c>
    </row>
    <row r="648" spans="1:62" x14ac:dyDescent="0.7">
      <c r="A648" s="206">
        <f>IF(ISBLANK(D648),"",COUNTA($D$3:D648))</f>
        <v>646</v>
      </c>
      <c r="B648" s="207">
        <f>IFERROR(INDEX(ID!$E:$E,MATCH(Risk7_PlusY67!$D648,ID!$A:$A,0)),"")</f>
        <v>9</v>
      </c>
      <c r="C648" s="207" t="str">
        <f>IFERROR(INDEX(ID!$I:$I,MATCH(Risk7_PlusY67!$D648,ID!$A:$A,0)),"")</f>
        <v>บุรีรัมย์</v>
      </c>
      <c r="D648" s="295" t="s">
        <v>648</v>
      </c>
      <c r="E648" s="207" t="str">
        <f>IFERROR(INDEX(ID!$C:$C,MATCH(Risk7_PlusY67!$D648,ID!$A:$A,0)),"")</f>
        <v>พลับพลาชัย,รพช.</v>
      </c>
      <c r="F648" s="207" t="str">
        <f>IFERROR(INDEX(ID!$G:$G,MATCH(Risk7_PlusY67!$D648,ID!$A:$A,0)),"")</f>
        <v>รพช.</v>
      </c>
      <c r="G648" s="206">
        <f>IFERROR(INDEX(ID!$J:$J,MATCH(Risk7_PlusY67!$D648,ID!$A:$A,0)),"")</f>
        <v>46</v>
      </c>
      <c r="H648" s="208" t="str">
        <f>IFERROR(INDEX(ID!$P:$P,MATCH(Risk7_PlusY67!$D648,ID!$A:$A,0)),"")</f>
        <v>รพช.F2 P30,000-60,000</v>
      </c>
      <c r="I648" s="209">
        <f>IFERROR(INDEX(Raw_DATA!E:E,MATCH(Risk7_PlusY67!$D648,Raw_DATA!$A:$A,0)),"")</f>
        <v>13.56</v>
      </c>
      <c r="J648" s="209">
        <f>IFERROR(INDEX(Raw_DATA!F:F,MATCH(Risk7_PlusY67!$D648,Raw_DATA!$A:$A,0)),"")</f>
        <v>13.16</v>
      </c>
      <c r="K648" s="209">
        <f>IFERROR(INDEX(Raw_DATA!G:G,MATCH(Risk7_PlusY67!$D648,Raw_DATA!$A:$A,0)),"")</f>
        <v>11.9</v>
      </c>
      <c r="L648" s="209">
        <f>IFERROR(INDEX(Raw_DATA!H:H,MATCH(Risk7_PlusY67!$D648,Raw_DATA!$A:$A,0)),"")</f>
        <v>78752761.430000007</v>
      </c>
      <c r="M648" s="210">
        <f>IFERROR(INDEX(Raw_DATA!I:I,MATCH(Risk7_PlusY67!$D648,Raw_DATA!$A:$A,0)),"")</f>
        <v>-15559085.050000001</v>
      </c>
      <c r="N648" s="206">
        <f t="shared" si="210"/>
        <v>0</v>
      </c>
      <c r="O648" s="206">
        <f t="shared" si="211"/>
        <v>1</v>
      </c>
      <c r="P648" s="206">
        <f t="shared" si="213"/>
        <v>0</v>
      </c>
      <c r="Q648" s="211">
        <f t="shared" si="214"/>
        <v>60.7</v>
      </c>
      <c r="R648" s="206">
        <f t="shared" si="212"/>
        <v>1</v>
      </c>
      <c r="S648" s="212">
        <f>IFERROR(INDEX(Raw_DATA!J:J,MATCH(Risk7_PlusY67!$D648,Raw_DATA!$A:$A,0)),"")</f>
        <v>-11280586.82</v>
      </c>
      <c r="T648" s="213">
        <f>IFERROR(INDEX(Raw_DATA!K:K,MATCH(Risk7_PlusY67!$D648,Raw_DATA!$A:$A,0)),"")</f>
        <v>68337004.709999993</v>
      </c>
      <c r="U648" s="214">
        <f t="shared" si="215"/>
        <v>0</v>
      </c>
      <c r="V648" s="214">
        <f t="shared" si="216"/>
        <v>0</v>
      </c>
      <c r="W648" s="214">
        <f>IF(OR(AND((K648&lt;0.8),(AJ648&gt;180)),AND((K648&lt;0.8),(AJ648&lt;10)),AND((K648&gt;=0.8),(AJ648&lt;10)),AND((K648&gt;=0.8),(AJ648&gt;90))),0,1)</f>
        <v>1</v>
      </c>
      <c r="X648" s="214">
        <f t="shared" si="217"/>
        <v>1</v>
      </c>
      <c r="Y648" s="214">
        <f t="shared" si="218"/>
        <v>0</v>
      </c>
      <c r="Z648" s="214">
        <f t="shared" si="219"/>
        <v>0</v>
      </c>
      <c r="AA648" s="214">
        <f t="shared" si="220"/>
        <v>1</v>
      </c>
      <c r="AB648" s="215" t="str">
        <f t="shared" si="221"/>
        <v>C</v>
      </c>
      <c r="AC648" s="215" t="str">
        <f t="shared" si="222"/>
        <v>1C</v>
      </c>
      <c r="AD648" s="216"/>
      <c r="AE648" s="216"/>
      <c r="AF648" s="434">
        <f>IFERROR(INDEX(Raw_DATA!L:L,MATCH(Risk7_PlusY67!$D648,Raw_DATA!$A:$A,0)),"")</f>
        <v>-11.02</v>
      </c>
      <c r="AG648" s="434">
        <f>IFERROR(INDEX(AVGGroup!$D$5:$D$21,MATCH(Risk7_PlusY67!$H648,AVGGroup!$C$5:$C$21,0)),"")</f>
        <v>-4.37</v>
      </c>
      <c r="AH648" s="434">
        <f>IFERROR(INDEX(Raw_DATA!M:M,MATCH(Risk7_PlusY67!$D648,Raw_DATA!$A:$A,0)),"")</f>
        <v>-11.65</v>
      </c>
      <c r="AI648" s="435">
        <f>IFERROR(INDEX(AVGGroup!$F$5:$F$21,MATCH(Risk7_PlusY67!$H648,AVGGroup!$C$5:$C$21,0)),"")</f>
        <v>-9.19</v>
      </c>
      <c r="AJ648" s="401">
        <f>IFERROR(INDEX(Raw_DATA!N:N,MATCH(Risk7_PlusY67!$D648,Raw_DATA!$A:$A,0)),"")</f>
        <v>62</v>
      </c>
      <c r="AK648" s="401">
        <f>IFERROR(INDEX(Raw_DATA!O:O,MATCH(Risk7_PlusY67!$D648,Raw_DATA!$A:$A,0)),"")</f>
        <v>39</v>
      </c>
      <c r="AL648" s="401">
        <f>IFERROR(INDEX(Raw_DATA!P:P,MATCH(Risk7_PlusY67!$D648,Raw_DATA!$A:$A,0)),"")</f>
        <v>72</v>
      </c>
      <c r="AM648" s="401">
        <f>IFERROR(INDEX(Raw_DATA!Q:Q,MATCH(Risk7_PlusY67!$D648,Raw_DATA!$A:$A,0)),"")</f>
        <v>138</v>
      </c>
      <c r="AN648" s="401">
        <f>IFERROR(INDEX(Raw_DATA!R:R,MATCH(Risk7_PlusY67!$D648,Raw_DATA!$A:$A,0)),"")</f>
        <v>57</v>
      </c>
      <c r="AO648" s="407"/>
      <c r="AP648" s="411" t="b">
        <f>AB648=AY648</f>
        <v>1</v>
      </c>
      <c r="AQ648" s="340">
        <f t="shared" si="223"/>
        <v>1</v>
      </c>
      <c r="AR648" s="123">
        <f t="shared" si="224"/>
        <v>0</v>
      </c>
      <c r="AS648" s="123">
        <f t="shared" si="225"/>
        <v>0</v>
      </c>
      <c r="AT648" s="123">
        <f>IF(OR(AND((K648&lt;0.8),(BE648&gt;180)),AND((K648&lt;0.8),(BE648&lt;10)),AND((K648&gt;=0.8),(BE648&lt;10)),AND((K648&gt;=0.8),(BE648&gt;90))),0,1)</f>
        <v>1</v>
      </c>
      <c r="AU648" s="123">
        <f t="shared" si="226"/>
        <v>1</v>
      </c>
      <c r="AV648" s="123">
        <f t="shared" si="227"/>
        <v>0</v>
      </c>
      <c r="AW648" s="123">
        <f t="shared" si="228"/>
        <v>0</v>
      </c>
      <c r="AX648" s="123">
        <f t="shared" si="229"/>
        <v>1</v>
      </c>
      <c r="AY648" s="416" t="str">
        <f t="shared" si="230"/>
        <v>C</v>
      </c>
      <c r="AZ648" s="416" t="str">
        <f>R648&amp;AY648</f>
        <v>1C</v>
      </c>
      <c r="BA648" s="417">
        <f>IFERROR(INDEX(Raw_DATA!L:L,MATCH(Risk7_PlusY67!$D648,Raw_DATA!$A:$A,0)),"")</f>
        <v>-11.02</v>
      </c>
      <c r="BB648" s="417">
        <f>IFERROR(INDEX(AVGGroup!$H$5:$H$21,MATCH(Risk7_PlusY67!$BJ648,AVGGroup!$C$5:$C$21,0)),"")</f>
        <v>-3.95</v>
      </c>
      <c r="BC648" s="417">
        <f>IFERROR(INDEX(Raw_DATA!M:M,MATCH(Risk7_PlusY67!$D648,Raw_DATA!$A:$A,0)),"")</f>
        <v>-11.65</v>
      </c>
      <c r="BD648" s="418">
        <f>IFERROR(INDEX(AVGGroup!$J$5:$J$21,MATCH(Risk7_PlusY67!$BJ648,AVGGroup!$C$5:$C$21,0)),"")</f>
        <v>-8.8800000000000008</v>
      </c>
      <c r="BE648" s="407">
        <f>IFERROR(INDEX(Raw_DATA!N:N,MATCH(Risk7_PlusY67!$D648,Raw_DATA!$A:$A,0)),"")</f>
        <v>62</v>
      </c>
      <c r="BF648" s="407">
        <f>IFERROR(INDEX(Raw_DATA!O:O,MATCH(Risk7_PlusY67!$D648,Raw_DATA!$A:$A,0)),"")</f>
        <v>39</v>
      </c>
      <c r="BG648" s="407">
        <f>IFERROR(INDEX(Raw_DATA!P:P,MATCH(Risk7_PlusY67!$D648,Raw_DATA!$A:$A,0)),"")</f>
        <v>72</v>
      </c>
      <c r="BH648" s="407">
        <f>IFERROR(INDEX(Raw_DATA!Q:Q,MATCH(Risk7_PlusY67!$D648,Raw_DATA!$A:$A,0)),"")</f>
        <v>138</v>
      </c>
      <c r="BI648" s="407">
        <f>IFERROR(INDEX(Raw_DATA!R:R,MATCH(Risk7_PlusY67!$D648,Raw_DATA!$A:$A,0)),"")</f>
        <v>57</v>
      </c>
      <c r="BJ648" s="124" t="str">
        <f>INDEX('Org2567'!$BM:$BM,MATCH(Risk7_PlusY67!D648,'Org2567'!$D:$D,0))</f>
        <v>รพช.F2 P30,000-60,000</v>
      </c>
    </row>
    <row r="649" spans="1:62" x14ac:dyDescent="0.7">
      <c r="A649" s="206">
        <f>IF(ISBLANK(D649),"",COUNTA($D$3:D649))</f>
        <v>647</v>
      </c>
      <c r="B649" s="207">
        <f>IFERROR(INDEX(ID!$E:$E,MATCH(Risk7_PlusY67!$D649,ID!$A:$A,0)),"")</f>
        <v>9</v>
      </c>
      <c r="C649" s="207" t="str">
        <f>IFERROR(INDEX(ID!$I:$I,MATCH(Risk7_PlusY67!$D649,ID!$A:$A,0)),"")</f>
        <v>บุรีรัมย์</v>
      </c>
      <c r="D649" s="295" t="s">
        <v>649</v>
      </c>
      <c r="E649" s="207" t="str">
        <f>IFERROR(INDEX(ID!$C:$C,MATCH(Risk7_PlusY67!$D649,ID!$A:$A,0)),"")</f>
        <v>ห้วยราช,รพช.</v>
      </c>
      <c r="F649" s="207" t="str">
        <f>IFERROR(INDEX(ID!$G:$G,MATCH(Risk7_PlusY67!$D649,ID!$A:$A,0)),"")</f>
        <v>รพช.</v>
      </c>
      <c r="G649" s="206">
        <f>IFERROR(INDEX(ID!$J:$J,MATCH(Risk7_PlusY67!$D649,ID!$A:$A,0)),"")</f>
        <v>44</v>
      </c>
      <c r="H649" s="208" t="str">
        <f>IFERROR(INDEX(ID!$P:$P,MATCH(Risk7_PlusY67!$D649,ID!$A:$A,0)),"")</f>
        <v>รพช.F2 P&lt;=30,000</v>
      </c>
      <c r="I649" s="209">
        <f>IFERROR(INDEX(Raw_DATA!E:E,MATCH(Risk7_PlusY67!$D649,Raw_DATA!$A:$A,0)),"")</f>
        <v>2.0699999999999998</v>
      </c>
      <c r="J649" s="209">
        <f>IFERROR(INDEX(Raw_DATA!F:F,MATCH(Risk7_PlusY67!$D649,Raw_DATA!$A:$A,0)),"")</f>
        <v>1.86</v>
      </c>
      <c r="K649" s="209">
        <f>IFERROR(INDEX(Raw_DATA!G:G,MATCH(Risk7_PlusY67!$D649,Raw_DATA!$A:$A,0)),"")</f>
        <v>0.92</v>
      </c>
      <c r="L649" s="209">
        <f>IFERROR(INDEX(Raw_DATA!H:H,MATCH(Risk7_PlusY67!$D649,Raw_DATA!$A:$A,0)),"")</f>
        <v>11122662.289999999</v>
      </c>
      <c r="M649" s="210">
        <f>IFERROR(INDEX(Raw_DATA!I:I,MATCH(Risk7_PlusY67!$D649,Raw_DATA!$A:$A,0)),"")</f>
        <v>-15518179.109999999</v>
      </c>
      <c r="N649" s="206">
        <f t="shared" si="210"/>
        <v>0</v>
      </c>
      <c r="O649" s="206">
        <f t="shared" si="211"/>
        <v>1</v>
      </c>
      <c r="P649" s="206">
        <f t="shared" si="213"/>
        <v>0</v>
      </c>
      <c r="Q649" s="211">
        <f t="shared" si="214"/>
        <v>8.6</v>
      </c>
      <c r="R649" s="206">
        <f t="shared" si="212"/>
        <v>1</v>
      </c>
      <c r="S649" s="212">
        <f>IFERROR(INDEX(Raw_DATA!J:J,MATCH(Risk7_PlusY67!$D649,Raw_DATA!$A:$A,0)),"")</f>
        <v>-8846608.6999999993</v>
      </c>
      <c r="T649" s="213">
        <f>IFERROR(INDEX(Raw_DATA!K:K,MATCH(Risk7_PlusY67!$D649,Raw_DATA!$A:$A,0)),"")</f>
        <v>-821600.31</v>
      </c>
      <c r="U649" s="214">
        <f t="shared" si="215"/>
        <v>0</v>
      </c>
      <c r="V649" s="214">
        <f t="shared" si="216"/>
        <v>0</v>
      </c>
      <c r="W649" s="214">
        <f>IF(OR(AND((K649&lt;0.8),(AJ649&gt;180)),AND((K649&lt;0.8),(AJ649&lt;10)),AND((K649&gt;=0.8),(AJ649&lt;10)),AND((K649&gt;=0.8),(AJ649&gt;90))),0,1)</f>
        <v>1</v>
      </c>
      <c r="X649" s="214">
        <f t="shared" si="217"/>
        <v>0</v>
      </c>
      <c r="Y649" s="214">
        <f t="shared" si="218"/>
        <v>0</v>
      </c>
      <c r="Z649" s="214">
        <f t="shared" si="219"/>
        <v>0</v>
      </c>
      <c r="AA649" s="214">
        <f t="shared" si="220"/>
        <v>1</v>
      </c>
      <c r="AB649" s="215" t="str">
        <f t="shared" si="221"/>
        <v>C-</v>
      </c>
      <c r="AC649" s="215" t="str">
        <f t="shared" si="222"/>
        <v>1C-</v>
      </c>
      <c r="AD649" s="216"/>
      <c r="AE649" s="216"/>
      <c r="AF649" s="434">
        <f>IFERROR(INDEX(Raw_DATA!L:L,MATCH(Risk7_PlusY67!$D649,Raw_DATA!$A:$A,0)),"")</f>
        <v>-9.39</v>
      </c>
      <c r="AG649" s="434">
        <f>IFERROR(INDEX(AVGGroup!$D$5:$D$21,MATCH(Risk7_PlusY67!$H649,AVGGroup!$C$5:$C$21,0)),"")</f>
        <v>-3.55</v>
      </c>
      <c r="AH649" s="434">
        <f>IFERROR(INDEX(Raw_DATA!M:M,MATCH(Risk7_PlusY67!$D649,Raw_DATA!$A:$A,0)),"")</f>
        <v>-24.03</v>
      </c>
      <c r="AI649" s="435">
        <f>IFERROR(INDEX(AVGGroup!$F$5:$F$21,MATCH(Risk7_PlusY67!$H649,AVGGroup!$C$5:$C$21,0)),"")</f>
        <v>-10.199999999999999</v>
      </c>
      <c r="AJ649" s="401">
        <f>IFERROR(INDEX(Raw_DATA!N:N,MATCH(Risk7_PlusY67!$D649,Raw_DATA!$A:$A,0)),"")</f>
        <v>83</v>
      </c>
      <c r="AK649" s="401">
        <f>IFERROR(INDEX(Raw_DATA!O:O,MATCH(Risk7_PlusY67!$D649,Raw_DATA!$A:$A,0)),"")</f>
        <v>75</v>
      </c>
      <c r="AL649" s="401">
        <f>IFERROR(INDEX(Raw_DATA!P:P,MATCH(Risk7_PlusY67!$D649,Raw_DATA!$A:$A,0)),"")</f>
        <v>75</v>
      </c>
      <c r="AM649" s="401">
        <f>IFERROR(INDEX(Raw_DATA!Q:Q,MATCH(Risk7_PlusY67!$D649,Raw_DATA!$A:$A,0)),"")</f>
        <v>135</v>
      </c>
      <c r="AN649" s="401">
        <f>IFERROR(INDEX(Raw_DATA!R:R,MATCH(Risk7_PlusY67!$D649,Raw_DATA!$A:$A,0)),"")</f>
        <v>44</v>
      </c>
      <c r="AO649" s="407"/>
      <c r="AP649" s="411" t="b">
        <f>AB649=AY649</f>
        <v>1</v>
      </c>
      <c r="AQ649" s="340">
        <f t="shared" si="223"/>
        <v>1</v>
      </c>
      <c r="AR649" s="123">
        <f t="shared" si="224"/>
        <v>0</v>
      </c>
      <c r="AS649" s="123">
        <f t="shared" si="225"/>
        <v>0</v>
      </c>
      <c r="AT649" s="123">
        <f>IF(OR(AND((K649&lt;0.8),(BE649&gt;180)),AND((K649&lt;0.8),(BE649&lt;10)),AND((K649&gt;=0.8),(BE649&lt;10)),AND((K649&gt;=0.8),(BE649&gt;90))),0,1)</f>
        <v>1</v>
      </c>
      <c r="AU649" s="123">
        <f t="shared" si="226"/>
        <v>0</v>
      </c>
      <c r="AV649" s="123">
        <f t="shared" si="227"/>
        <v>0</v>
      </c>
      <c r="AW649" s="123">
        <f t="shared" si="228"/>
        <v>0</v>
      </c>
      <c r="AX649" s="123">
        <f t="shared" si="229"/>
        <v>1</v>
      </c>
      <c r="AY649" s="416" t="str">
        <f t="shared" si="230"/>
        <v>C-</v>
      </c>
      <c r="AZ649" s="416" t="str">
        <f>R649&amp;AY649</f>
        <v>1C-</v>
      </c>
      <c r="BA649" s="417">
        <f>IFERROR(INDEX(Raw_DATA!L:L,MATCH(Risk7_PlusY67!$D649,Raw_DATA!$A:$A,0)),"")</f>
        <v>-9.39</v>
      </c>
      <c r="BB649" s="417">
        <f>IFERROR(INDEX(AVGGroup!$H$5:$H$21,MATCH(Risk7_PlusY67!$BJ649,AVGGroup!$C$5:$C$21,0)),"")</f>
        <v>-3.54</v>
      </c>
      <c r="BC649" s="417">
        <f>IFERROR(INDEX(Raw_DATA!M:M,MATCH(Risk7_PlusY67!$D649,Raw_DATA!$A:$A,0)),"")</f>
        <v>-24.03</v>
      </c>
      <c r="BD649" s="418">
        <f>IFERROR(INDEX(AVGGroup!$J$5:$J$21,MATCH(Risk7_PlusY67!$BJ649,AVGGroup!$C$5:$C$21,0)),"")</f>
        <v>-10.199999999999999</v>
      </c>
      <c r="BE649" s="407">
        <f>IFERROR(INDEX(Raw_DATA!N:N,MATCH(Risk7_PlusY67!$D649,Raw_DATA!$A:$A,0)),"")</f>
        <v>83</v>
      </c>
      <c r="BF649" s="407">
        <f>IFERROR(INDEX(Raw_DATA!O:O,MATCH(Risk7_PlusY67!$D649,Raw_DATA!$A:$A,0)),"")</f>
        <v>75</v>
      </c>
      <c r="BG649" s="407">
        <f>IFERROR(INDEX(Raw_DATA!P:P,MATCH(Risk7_PlusY67!$D649,Raw_DATA!$A:$A,0)),"")</f>
        <v>75</v>
      </c>
      <c r="BH649" s="407">
        <f>IFERROR(INDEX(Raw_DATA!Q:Q,MATCH(Risk7_PlusY67!$D649,Raw_DATA!$A:$A,0)),"")</f>
        <v>135</v>
      </c>
      <c r="BI649" s="407">
        <f>IFERROR(INDEX(Raw_DATA!R:R,MATCH(Risk7_PlusY67!$D649,Raw_DATA!$A:$A,0)),"")</f>
        <v>44</v>
      </c>
      <c r="BJ649" s="124" t="str">
        <f>INDEX('Org2567'!$BM:$BM,MATCH(Risk7_PlusY67!D649,'Org2567'!$D:$D,0))</f>
        <v>รพช.F2 P&lt;=30,000</v>
      </c>
    </row>
    <row r="650" spans="1:62" x14ac:dyDescent="0.7">
      <c r="A650" s="206">
        <f>IF(ISBLANK(D650),"",COUNTA($D$3:D650))</f>
        <v>648</v>
      </c>
      <c r="B650" s="207">
        <f>IFERROR(INDEX(ID!$E:$E,MATCH(Risk7_PlusY67!$D650,ID!$A:$A,0)),"")</f>
        <v>9</v>
      </c>
      <c r="C650" s="207" t="str">
        <f>IFERROR(INDEX(ID!$I:$I,MATCH(Risk7_PlusY67!$D650,ID!$A:$A,0)),"")</f>
        <v>บุรีรัมย์</v>
      </c>
      <c r="D650" s="295" t="s">
        <v>650</v>
      </c>
      <c r="E650" s="207" t="str">
        <f>IFERROR(INDEX(ID!$C:$C,MATCH(Risk7_PlusY67!$D650,ID!$A:$A,0)),"")</f>
        <v>โนนสุวรรณ,รพช.</v>
      </c>
      <c r="F650" s="207" t="str">
        <f>IFERROR(INDEX(ID!$G:$G,MATCH(Risk7_PlusY67!$D650,ID!$A:$A,0)),"")</f>
        <v>รพช.</v>
      </c>
      <c r="G650" s="206">
        <f>IFERROR(INDEX(ID!$J:$J,MATCH(Risk7_PlusY67!$D650,ID!$A:$A,0)),"")</f>
        <v>30</v>
      </c>
      <c r="H650" s="208" t="str">
        <f>IFERROR(INDEX(ID!$P:$P,MATCH(Risk7_PlusY67!$D650,ID!$A:$A,0)),"")</f>
        <v>รพช.F2 P&lt;=30,000</v>
      </c>
      <c r="I650" s="209">
        <f>IFERROR(INDEX(Raw_DATA!E:E,MATCH(Risk7_PlusY67!$D650,Raw_DATA!$A:$A,0)),"")</f>
        <v>5.04</v>
      </c>
      <c r="J650" s="209">
        <f>IFERROR(INDEX(Raw_DATA!F:F,MATCH(Risk7_PlusY67!$D650,Raw_DATA!$A:$A,0)),"")</f>
        <v>4.78</v>
      </c>
      <c r="K650" s="209">
        <f>IFERROR(INDEX(Raw_DATA!G:G,MATCH(Risk7_PlusY67!$D650,Raw_DATA!$A:$A,0)),"")</f>
        <v>3.96</v>
      </c>
      <c r="L650" s="209">
        <f>IFERROR(INDEX(Raw_DATA!H:H,MATCH(Risk7_PlusY67!$D650,Raw_DATA!$A:$A,0)),"")</f>
        <v>25755721.460000001</v>
      </c>
      <c r="M650" s="210">
        <f>IFERROR(INDEX(Raw_DATA!I:I,MATCH(Risk7_PlusY67!$D650,Raw_DATA!$A:$A,0)),"")</f>
        <v>-6468875.2800000003</v>
      </c>
      <c r="N650" s="206">
        <f t="shared" si="210"/>
        <v>0</v>
      </c>
      <c r="O650" s="206">
        <f t="shared" si="211"/>
        <v>1</v>
      </c>
      <c r="P650" s="206">
        <f t="shared" si="213"/>
        <v>0</v>
      </c>
      <c r="Q650" s="211">
        <f t="shared" si="214"/>
        <v>47.7</v>
      </c>
      <c r="R650" s="206">
        <f t="shared" si="212"/>
        <v>1</v>
      </c>
      <c r="S650" s="212">
        <f>IFERROR(INDEX(Raw_DATA!J:J,MATCH(Risk7_PlusY67!$D650,Raw_DATA!$A:$A,0)),"")</f>
        <v>-3268341.48</v>
      </c>
      <c r="T650" s="213">
        <f>IFERROR(INDEX(Raw_DATA!K:K,MATCH(Risk7_PlusY67!$D650,Raw_DATA!$A:$A,0)),"")</f>
        <v>18852697.949999999</v>
      </c>
      <c r="U650" s="214">
        <f t="shared" si="215"/>
        <v>0</v>
      </c>
      <c r="V650" s="214">
        <f t="shared" si="216"/>
        <v>0</v>
      </c>
      <c r="W650" s="214">
        <f>IF(OR(AND((K650&lt;0.8),(AJ650&gt;180)),AND((K650&lt;0.8),(AJ650&lt;10)),AND((K650&gt;=0.8),(AJ650&lt;10)),AND((K650&gt;=0.8),(AJ650&gt;90))),0,1)</f>
        <v>1</v>
      </c>
      <c r="X650" s="214">
        <f t="shared" si="217"/>
        <v>1</v>
      </c>
      <c r="Y650" s="214">
        <f t="shared" si="218"/>
        <v>1</v>
      </c>
      <c r="Z650" s="214">
        <f t="shared" si="219"/>
        <v>0</v>
      </c>
      <c r="AA650" s="214">
        <f t="shared" si="220"/>
        <v>1</v>
      </c>
      <c r="AB650" s="215" t="str">
        <f t="shared" si="221"/>
        <v>B-</v>
      </c>
      <c r="AC650" s="215" t="str">
        <f t="shared" si="222"/>
        <v>1B-</v>
      </c>
      <c r="AD650" s="216"/>
      <c r="AE650" s="216"/>
      <c r="AF650" s="434">
        <f>IFERROR(INDEX(Raw_DATA!L:L,MATCH(Risk7_PlusY67!$D650,Raw_DATA!$A:$A,0)),"")</f>
        <v>-4.46</v>
      </c>
      <c r="AG650" s="434">
        <f>IFERROR(INDEX(AVGGroup!$D$5:$D$21,MATCH(Risk7_PlusY67!$H650,AVGGroup!$C$5:$C$21,0)),"")</f>
        <v>-3.55</v>
      </c>
      <c r="AH650" s="434">
        <f>IFERROR(INDEX(Raw_DATA!M:M,MATCH(Risk7_PlusY67!$D650,Raw_DATA!$A:$A,0)),"")</f>
        <v>-10.34</v>
      </c>
      <c r="AI650" s="435">
        <f>IFERROR(INDEX(AVGGroup!$F$5:$F$21,MATCH(Risk7_PlusY67!$H650,AVGGroup!$C$5:$C$21,0)),"")</f>
        <v>-10.199999999999999</v>
      </c>
      <c r="AJ650" s="401">
        <f>IFERROR(INDEX(Raw_DATA!N:N,MATCH(Risk7_PlusY67!$D650,Raw_DATA!$A:$A,0)),"")</f>
        <v>45</v>
      </c>
      <c r="AK650" s="401">
        <f>IFERROR(INDEX(Raw_DATA!O:O,MATCH(Risk7_PlusY67!$D650,Raw_DATA!$A:$A,0)),"")</f>
        <v>49</v>
      </c>
      <c r="AL650" s="401">
        <f>IFERROR(INDEX(Raw_DATA!P:P,MATCH(Risk7_PlusY67!$D650,Raw_DATA!$A:$A,0)),"")</f>
        <v>52</v>
      </c>
      <c r="AM650" s="401">
        <f>IFERROR(INDEX(Raw_DATA!Q:Q,MATCH(Risk7_PlusY67!$D650,Raw_DATA!$A:$A,0)),"")</f>
        <v>198</v>
      </c>
      <c r="AN650" s="401">
        <f>IFERROR(INDEX(Raw_DATA!R:R,MATCH(Risk7_PlusY67!$D650,Raw_DATA!$A:$A,0)),"")</f>
        <v>31</v>
      </c>
      <c r="AO650" s="407"/>
      <c r="AP650" s="411" t="b">
        <f>AB650=AY650</f>
        <v>1</v>
      </c>
      <c r="AQ650" s="340">
        <f t="shared" si="223"/>
        <v>1</v>
      </c>
      <c r="AR650" s="123">
        <f t="shared" si="224"/>
        <v>0</v>
      </c>
      <c r="AS650" s="123">
        <f t="shared" si="225"/>
        <v>0</v>
      </c>
      <c r="AT650" s="123">
        <f>IF(OR(AND((K650&lt;0.8),(BE650&gt;180)),AND((K650&lt;0.8),(BE650&lt;10)),AND((K650&gt;=0.8),(BE650&lt;10)),AND((K650&gt;=0.8),(BE650&gt;90))),0,1)</f>
        <v>1</v>
      </c>
      <c r="AU650" s="123">
        <f t="shared" si="226"/>
        <v>1</v>
      </c>
      <c r="AV650" s="123">
        <f t="shared" si="227"/>
        <v>1</v>
      </c>
      <c r="AW650" s="123">
        <f t="shared" si="228"/>
        <v>0</v>
      </c>
      <c r="AX650" s="123">
        <f t="shared" si="229"/>
        <v>1</v>
      </c>
      <c r="AY650" s="416" t="str">
        <f t="shared" si="230"/>
        <v>B-</v>
      </c>
      <c r="AZ650" s="416" t="str">
        <f>R650&amp;AY650</f>
        <v>1B-</v>
      </c>
      <c r="BA650" s="417">
        <f>IFERROR(INDEX(Raw_DATA!L:L,MATCH(Risk7_PlusY67!$D650,Raw_DATA!$A:$A,0)),"")</f>
        <v>-4.46</v>
      </c>
      <c r="BB650" s="417">
        <f>IFERROR(INDEX(AVGGroup!$H$5:$H$21,MATCH(Risk7_PlusY67!$BJ650,AVGGroup!$C$5:$C$21,0)),"")</f>
        <v>-3.54</v>
      </c>
      <c r="BC650" s="417">
        <f>IFERROR(INDEX(Raw_DATA!M:M,MATCH(Risk7_PlusY67!$D650,Raw_DATA!$A:$A,0)),"")</f>
        <v>-10.34</v>
      </c>
      <c r="BD650" s="418">
        <f>IFERROR(INDEX(AVGGroup!$J$5:$J$21,MATCH(Risk7_PlusY67!$BJ650,AVGGroup!$C$5:$C$21,0)),"")</f>
        <v>-10.199999999999999</v>
      </c>
      <c r="BE650" s="407">
        <f>IFERROR(INDEX(Raw_DATA!N:N,MATCH(Risk7_PlusY67!$D650,Raw_DATA!$A:$A,0)),"")</f>
        <v>45</v>
      </c>
      <c r="BF650" s="407">
        <f>IFERROR(INDEX(Raw_DATA!O:O,MATCH(Risk7_PlusY67!$D650,Raw_DATA!$A:$A,0)),"")</f>
        <v>49</v>
      </c>
      <c r="BG650" s="407">
        <f>IFERROR(INDEX(Raw_DATA!P:P,MATCH(Risk7_PlusY67!$D650,Raw_DATA!$A:$A,0)),"")</f>
        <v>52</v>
      </c>
      <c r="BH650" s="407">
        <f>IFERROR(INDEX(Raw_DATA!Q:Q,MATCH(Risk7_PlusY67!$D650,Raw_DATA!$A:$A,0)),"")</f>
        <v>198</v>
      </c>
      <c r="BI650" s="407">
        <f>IFERROR(INDEX(Raw_DATA!R:R,MATCH(Risk7_PlusY67!$D650,Raw_DATA!$A:$A,0)),"")</f>
        <v>31</v>
      </c>
      <c r="BJ650" s="124" t="str">
        <f>INDEX('Org2567'!$BM:$BM,MATCH(Risk7_PlusY67!D650,'Org2567'!$D:$D,0))</f>
        <v>รพช.F2 P&lt;=30,000</v>
      </c>
    </row>
    <row r="651" spans="1:62" x14ac:dyDescent="0.7">
      <c r="A651" s="206">
        <f>IF(ISBLANK(D651),"",COUNTA($D$3:D651))</f>
        <v>649</v>
      </c>
      <c r="B651" s="207">
        <f>IFERROR(INDEX(ID!$E:$E,MATCH(Risk7_PlusY67!$D651,ID!$A:$A,0)),"")</f>
        <v>9</v>
      </c>
      <c r="C651" s="207" t="str">
        <f>IFERROR(INDEX(ID!$I:$I,MATCH(Risk7_PlusY67!$D651,ID!$A:$A,0)),"")</f>
        <v>บุรีรัมย์</v>
      </c>
      <c r="D651" s="295" t="s">
        <v>651</v>
      </c>
      <c r="E651" s="207" t="str">
        <f>IFERROR(INDEX(ID!$C:$C,MATCH(Risk7_PlusY67!$D651,ID!$A:$A,0)),"")</f>
        <v>ชำนิ,รพช.</v>
      </c>
      <c r="F651" s="207" t="str">
        <f>IFERROR(INDEX(ID!$G:$G,MATCH(Risk7_PlusY67!$D651,ID!$A:$A,0)),"")</f>
        <v>รพช.</v>
      </c>
      <c r="G651" s="206">
        <f>IFERROR(INDEX(ID!$J:$J,MATCH(Risk7_PlusY67!$D651,ID!$A:$A,0)),"")</f>
        <v>40</v>
      </c>
      <c r="H651" s="208" t="str">
        <f>IFERROR(INDEX(ID!$P:$P,MATCH(Risk7_PlusY67!$D651,ID!$A:$A,0)),"")</f>
        <v>รพช.F2 P&lt;=30,000</v>
      </c>
      <c r="I651" s="209">
        <f>IFERROR(INDEX(Raw_DATA!E:E,MATCH(Risk7_PlusY67!$D651,Raw_DATA!$A:$A,0)),"")</f>
        <v>6.6</v>
      </c>
      <c r="J651" s="209">
        <f>IFERROR(INDEX(Raw_DATA!F:F,MATCH(Risk7_PlusY67!$D651,Raw_DATA!$A:$A,0)),"")</f>
        <v>6.36</v>
      </c>
      <c r="K651" s="209">
        <f>IFERROR(INDEX(Raw_DATA!G:G,MATCH(Risk7_PlusY67!$D651,Raw_DATA!$A:$A,0)),"")</f>
        <v>5.71</v>
      </c>
      <c r="L651" s="209">
        <f>IFERROR(INDEX(Raw_DATA!H:H,MATCH(Risk7_PlusY67!$D651,Raw_DATA!$A:$A,0)),"")</f>
        <v>54217204.789999999</v>
      </c>
      <c r="M651" s="210">
        <f>IFERROR(INDEX(Raw_DATA!I:I,MATCH(Risk7_PlusY67!$D651,Raw_DATA!$A:$A,0)),"")</f>
        <v>-7646851.9800000004</v>
      </c>
      <c r="N651" s="206">
        <f t="shared" si="210"/>
        <v>0</v>
      </c>
      <c r="O651" s="206">
        <f t="shared" si="211"/>
        <v>1</v>
      </c>
      <c r="P651" s="206">
        <f t="shared" si="213"/>
        <v>0</v>
      </c>
      <c r="Q651" s="211">
        <f t="shared" si="214"/>
        <v>85</v>
      </c>
      <c r="R651" s="206">
        <f t="shared" si="212"/>
        <v>1</v>
      </c>
      <c r="S651" s="212">
        <f>IFERROR(INDEX(Raw_DATA!J:J,MATCH(Risk7_PlusY67!$D651,Raw_DATA!$A:$A,0)),"")</f>
        <v>-1943273.13</v>
      </c>
      <c r="T651" s="213">
        <f>IFERROR(INDEX(Raw_DATA!K:K,MATCH(Risk7_PlusY67!$D651,Raw_DATA!$A:$A,0)),"")</f>
        <v>45598705.479999997</v>
      </c>
      <c r="U651" s="214">
        <f t="shared" si="215"/>
        <v>1</v>
      </c>
      <c r="V651" s="214">
        <f t="shared" si="216"/>
        <v>1</v>
      </c>
      <c r="W651" s="214">
        <f>IF(OR(AND((K651&lt;0.8),(AJ651&gt;180)),AND((K651&lt;0.8),(AJ651&lt;10)),AND((K651&gt;=0.8),(AJ651&lt;10)),AND((K651&gt;=0.8),(AJ651&gt;90))),0,1)</f>
        <v>1</v>
      </c>
      <c r="X651" s="214">
        <f t="shared" si="217"/>
        <v>1</v>
      </c>
      <c r="Y651" s="214">
        <f t="shared" si="218"/>
        <v>0</v>
      </c>
      <c r="Z651" s="214">
        <f t="shared" si="219"/>
        <v>0</v>
      </c>
      <c r="AA651" s="214">
        <f t="shared" si="220"/>
        <v>1</v>
      </c>
      <c r="AB651" s="215" t="str">
        <f t="shared" si="221"/>
        <v>B</v>
      </c>
      <c r="AC651" s="215" t="str">
        <f t="shared" si="222"/>
        <v>1B</v>
      </c>
      <c r="AD651" s="216"/>
      <c r="AE651" s="216"/>
      <c r="AF651" s="434">
        <f>IFERROR(INDEX(Raw_DATA!L:L,MATCH(Risk7_PlusY67!$D651,Raw_DATA!$A:$A,0)),"")</f>
        <v>-2.17</v>
      </c>
      <c r="AG651" s="434">
        <f>IFERROR(INDEX(AVGGroup!$D$5:$D$21,MATCH(Risk7_PlusY67!$H651,AVGGroup!$C$5:$C$21,0)),"")</f>
        <v>-3.55</v>
      </c>
      <c r="AH651" s="434">
        <f>IFERROR(INDEX(Raw_DATA!M:M,MATCH(Risk7_PlusY67!$D651,Raw_DATA!$A:$A,0)),"")</f>
        <v>-7.82</v>
      </c>
      <c r="AI651" s="435">
        <f>IFERROR(INDEX(AVGGroup!$F$5:$F$21,MATCH(Risk7_PlusY67!$H651,AVGGroup!$C$5:$C$21,0)),"")</f>
        <v>-10.199999999999999</v>
      </c>
      <c r="AJ651" s="401">
        <f>IFERROR(INDEX(Raw_DATA!N:N,MATCH(Risk7_PlusY67!$D651,Raw_DATA!$A:$A,0)),"")</f>
        <v>90</v>
      </c>
      <c r="AK651" s="401">
        <f>IFERROR(INDEX(Raw_DATA!O:O,MATCH(Risk7_PlusY67!$D651,Raw_DATA!$A:$A,0)),"")</f>
        <v>52</v>
      </c>
      <c r="AL651" s="401">
        <f>IFERROR(INDEX(Raw_DATA!P:P,MATCH(Risk7_PlusY67!$D651,Raw_DATA!$A:$A,0)),"")</f>
        <v>95</v>
      </c>
      <c r="AM651" s="401">
        <f>IFERROR(INDEX(Raw_DATA!Q:Q,MATCH(Risk7_PlusY67!$D651,Raw_DATA!$A:$A,0)),"")</f>
        <v>198</v>
      </c>
      <c r="AN651" s="401">
        <f>IFERROR(INDEX(Raw_DATA!R:R,MATCH(Risk7_PlusY67!$D651,Raw_DATA!$A:$A,0)),"")</f>
        <v>52</v>
      </c>
      <c r="AO651" s="407"/>
      <c r="AP651" s="411" t="b">
        <f>AB651=AY651</f>
        <v>1</v>
      </c>
      <c r="AQ651" s="340">
        <f t="shared" si="223"/>
        <v>1</v>
      </c>
      <c r="AR651" s="123">
        <f t="shared" si="224"/>
        <v>1</v>
      </c>
      <c r="AS651" s="123">
        <f t="shared" si="225"/>
        <v>1</v>
      </c>
      <c r="AT651" s="123">
        <f>IF(OR(AND((K651&lt;0.8),(BE651&gt;180)),AND((K651&lt;0.8),(BE651&lt;10)),AND((K651&gt;=0.8),(BE651&lt;10)),AND((K651&gt;=0.8),(BE651&gt;90))),0,1)</f>
        <v>1</v>
      </c>
      <c r="AU651" s="123">
        <f t="shared" si="226"/>
        <v>1</v>
      </c>
      <c r="AV651" s="123">
        <f t="shared" si="227"/>
        <v>0</v>
      </c>
      <c r="AW651" s="123">
        <f t="shared" si="228"/>
        <v>0</v>
      </c>
      <c r="AX651" s="123">
        <f t="shared" si="229"/>
        <v>1</v>
      </c>
      <c r="AY651" s="416" t="str">
        <f t="shared" si="230"/>
        <v>B</v>
      </c>
      <c r="AZ651" s="416" t="str">
        <f>R651&amp;AY651</f>
        <v>1B</v>
      </c>
      <c r="BA651" s="417">
        <f>IFERROR(INDEX(Raw_DATA!L:L,MATCH(Risk7_PlusY67!$D651,Raw_DATA!$A:$A,0)),"")</f>
        <v>-2.17</v>
      </c>
      <c r="BB651" s="417">
        <f>IFERROR(INDEX(AVGGroup!$H$5:$H$21,MATCH(Risk7_PlusY67!$BJ651,AVGGroup!$C$5:$C$21,0)),"")</f>
        <v>-3.54</v>
      </c>
      <c r="BC651" s="417">
        <f>IFERROR(INDEX(Raw_DATA!M:M,MATCH(Risk7_PlusY67!$D651,Raw_DATA!$A:$A,0)),"")</f>
        <v>-7.82</v>
      </c>
      <c r="BD651" s="418">
        <f>IFERROR(INDEX(AVGGroup!$J$5:$J$21,MATCH(Risk7_PlusY67!$BJ651,AVGGroup!$C$5:$C$21,0)),"")</f>
        <v>-10.199999999999999</v>
      </c>
      <c r="BE651" s="407">
        <f>IFERROR(INDEX(Raw_DATA!N:N,MATCH(Risk7_PlusY67!$D651,Raw_DATA!$A:$A,0)),"")</f>
        <v>90</v>
      </c>
      <c r="BF651" s="407">
        <f>IFERROR(INDEX(Raw_DATA!O:O,MATCH(Risk7_PlusY67!$D651,Raw_DATA!$A:$A,0)),"")</f>
        <v>52</v>
      </c>
      <c r="BG651" s="407">
        <f>IFERROR(INDEX(Raw_DATA!P:P,MATCH(Risk7_PlusY67!$D651,Raw_DATA!$A:$A,0)),"")</f>
        <v>95</v>
      </c>
      <c r="BH651" s="407">
        <f>IFERROR(INDEX(Raw_DATA!Q:Q,MATCH(Risk7_PlusY67!$D651,Raw_DATA!$A:$A,0)),"")</f>
        <v>198</v>
      </c>
      <c r="BI651" s="407">
        <f>IFERROR(INDEX(Raw_DATA!R:R,MATCH(Risk7_PlusY67!$D651,Raw_DATA!$A:$A,0)),"")</f>
        <v>52</v>
      </c>
      <c r="BJ651" s="124" t="str">
        <f>INDEX('Org2567'!$BM:$BM,MATCH(Risk7_PlusY67!D651,'Org2567'!$D:$D,0))</f>
        <v>รพช.F2 P&lt;=30,000</v>
      </c>
    </row>
    <row r="652" spans="1:62" x14ac:dyDescent="0.7">
      <c r="A652" s="206">
        <f>IF(ISBLANK(D652),"",COUNTA($D$3:D652))</f>
        <v>650</v>
      </c>
      <c r="B652" s="207">
        <f>IFERROR(INDEX(ID!$E:$E,MATCH(Risk7_PlusY67!$D652,ID!$A:$A,0)),"")</f>
        <v>9</v>
      </c>
      <c r="C652" s="207" t="str">
        <f>IFERROR(INDEX(ID!$I:$I,MATCH(Risk7_PlusY67!$D652,ID!$A:$A,0)),"")</f>
        <v>บุรีรัมย์</v>
      </c>
      <c r="D652" s="295" t="s">
        <v>652</v>
      </c>
      <c r="E652" s="207" t="str">
        <f>IFERROR(INDEX(ID!$C:$C,MATCH(Risk7_PlusY67!$D652,ID!$A:$A,0)),"")</f>
        <v>บ้านใหม่ไชยพจน์,รพช.</v>
      </c>
      <c r="F652" s="207" t="str">
        <f>IFERROR(INDEX(ID!$G:$G,MATCH(Risk7_PlusY67!$D652,ID!$A:$A,0)),"")</f>
        <v>รพช.</v>
      </c>
      <c r="G652" s="206">
        <f>IFERROR(INDEX(ID!$J:$J,MATCH(Risk7_PlusY67!$D652,ID!$A:$A,0)),"")</f>
        <v>30</v>
      </c>
      <c r="H652" s="208" t="str">
        <f>IFERROR(INDEX(ID!$P:$P,MATCH(Risk7_PlusY67!$D652,ID!$A:$A,0)),"")</f>
        <v>รพช.F2 P&lt;=30,000</v>
      </c>
      <c r="I652" s="209">
        <f>IFERROR(INDEX(Raw_DATA!E:E,MATCH(Risk7_PlusY67!$D652,Raw_DATA!$A:$A,0)),"")</f>
        <v>2.14</v>
      </c>
      <c r="J652" s="209">
        <f>IFERROR(INDEX(Raw_DATA!F:F,MATCH(Risk7_PlusY67!$D652,Raw_DATA!$A:$A,0)),"")</f>
        <v>1.87</v>
      </c>
      <c r="K652" s="209">
        <f>IFERROR(INDEX(Raw_DATA!G:G,MATCH(Risk7_PlusY67!$D652,Raw_DATA!$A:$A,0)),"")</f>
        <v>1.33</v>
      </c>
      <c r="L652" s="209">
        <f>IFERROR(INDEX(Raw_DATA!H:H,MATCH(Risk7_PlusY67!$D652,Raw_DATA!$A:$A,0)),"")</f>
        <v>9797436.0700000003</v>
      </c>
      <c r="M652" s="210">
        <f>IFERROR(INDEX(Raw_DATA!I:I,MATCH(Risk7_PlusY67!$D652,Raw_DATA!$A:$A,0)),"")</f>
        <v>-9558461.9399999995</v>
      </c>
      <c r="N652" s="206">
        <f t="shared" si="210"/>
        <v>0</v>
      </c>
      <c r="O652" s="206">
        <f t="shared" si="211"/>
        <v>1</v>
      </c>
      <c r="P652" s="206">
        <f t="shared" si="213"/>
        <v>0</v>
      </c>
      <c r="Q652" s="211">
        <f t="shared" si="214"/>
        <v>12.3</v>
      </c>
      <c r="R652" s="206">
        <f t="shared" si="212"/>
        <v>1</v>
      </c>
      <c r="S652" s="212">
        <f>IFERROR(INDEX(Raw_DATA!J:J,MATCH(Risk7_PlusY67!$D652,Raw_DATA!$A:$A,0)),"")</f>
        <v>-5392466.25</v>
      </c>
      <c r="T652" s="213">
        <f>IFERROR(INDEX(Raw_DATA!K:K,MATCH(Risk7_PlusY67!$D652,Raw_DATA!$A:$A,0)),"")</f>
        <v>2842343.1</v>
      </c>
      <c r="U652" s="214">
        <f t="shared" si="215"/>
        <v>0</v>
      </c>
      <c r="V652" s="214">
        <f t="shared" si="216"/>
        <v>0</v>
      </c>
      <c r="W652" s="214">
        <f>IF(OR(AND((K652&lt;0.8),(AJ652&gt;180)),AND((K652&lt;0.8),(AJ652&lt;10)),AND((K652&gt;=0.8),(AJ652&lt;10)),AND((K652&gt;=0.8),(AJ652&gt;90))),0,1)</f>
        <v>1</v>
      </c>
      <c r="X652" s="214">
        <f t="shared" si="217"/>
        <v>1</v>
      </c>
      <c r="Y652" s="214">
        <f t="shared" si="218"/>
        <v>1</v>
      </c>
      <c r="Z652" s="214">
        <f t="shared" si="219"/>
        <v>0</v>
      </c>
      <c r="AA652" s="214">
        <f t="shared" si="220"/>
        <v>1</v>
      </c>
      <c r="AB652" s="215" t="str">
        <f t="shared" si="221"/>
        <v>B-</v>
      </c>
      <c r="AC652" s="215" t="str">
        <f t="shared" si="222"/>
        <v>1B-</v>
      </c>
      <c r="AD652" s="216"/>
      <c r="AE652" s="216"/>
      <c r="AF652" s="434">
        <f>IFERROR(INDEX(Raw_DATA!L:L,MATCH(Risk7_PlusY67!$D652,Raw_DATA!$A:$A,0)),"")</f>
        <v>-7.81</v>
      </c>
      <c r="AG652" s="434">
        <f>IFERROR(INDEX(AVGGroup!$D$5:$D$21,MATCH(Risk7_PlusY67!$H652,AVGGroup!$C$5:$C$21,0)),"")</f>
        <v>-3.55</v>
      </c>
      <c r="AH652" s="434">
        <f>IFERROR(INDEX(Raw_DATA!M:M,MATCH(Risk7_PlusY67!$D652,Raw_DATA!$A:$A,0)),"")</f>
        <v>-20.62</v>
      </c>
      <c r="AI652" s="435">
        <f>IFERROR(INDEX(AVGGroup!$F$5:$F$21,MATCH(Risk7_PlusY67!$H652,AVGGroup!$C$5:$C$21,0)),"")</f>
        <v>-10.199999999999999</v>
      </c>
      <c r="AJ652" s="401">
        <f>IFERROR(INDEX(Raw_DATA!N:N,MATCH(Risk7_PlusY67!$D652,Raw_DATA!$A:$A,0)),"")</f>
        <v>76</v>
      </c>
      <c r="AK652" s="401">
        <f>IFERROR(INDEX(Raw_DATA!O:O,MATCH(Risk7_PlusY67!$D652,Raw_DATA!$A:$A,0)),"")</f>
        <v>39</v>
      </c>
      <c r="AL652" s="401">
        <f>IFERROR(INDEX(Raw_DATA!P:P,MATCH(Risk7_PlusY67!$D652,Raw_DATA!$A:$A,0)),"")</f>
        <v>50</v>
      </c>
      <c r="AM652" s="401">
        <f>IFERROR(INDEX(Raw_DATA!Q:Q,MATCH(Risk7_PlusY67!$D652,Raw_DATA!$A:$A,0)),"")</f>
        <v>169</v>
      </c>
      <c r="AN652" s="401">
        <f>IFERROR(INDEX(Raw_DATA!R:R,MATCH(Risk7_PlusY67!$D652,Raw_DATA!$A:$A,0)),"")</f>
        <v>50</v>
      </c>
      <c r="AO652" s="407"/>
      <c r="AP652" s="411" t="b">
        <f>AB652=AY652</f>
        <v>1</v>
      </c>
      <c r="AQ652" s="340">
        <f t="shared" si="223"/>
        <v>1</v>
      </c>
      <c r="AR652" s="123">
        <f t="shared" si="224"/>
        <v>0</v>
      </c>
      <c r="AS652" s="123">
        <f t="shared" si="225"/>
        <v>0</v>
      </c>
      <c r="AT652" s="123">
        <f>IF(OR(AND((K652&lt;0.8),(BE652&gt;180)),AND((K652&lt;0.8),(BE652&lt;10)),AND((K652&gt;=0.8),(BE652&lt;10)),AND((K652&gt;=0.8),(BE652&gt;90))),0,1)</f>
        <v>1</v>
      </c>
      <c r="AU652" s="123">
        <f t="shared" si="226"/>
        <v>1</v>
      </c>
      <c r="AV652" s="123">
        <f t="shared" si="227"/>
        <v>1</v>
      </c>
      <c r="AW652" s="123">
        <f t="shared" si="228"/>
        <v>0</v>
      </c>
      <c r="AX652" s="123">
        <f t="shared" si="229"/>
        <v>1</v>
      </c>
      <c r="AY652" s="416" t="str">
        <f t="shared" si="230"/>
        <v>B-</v>
      </c>
      <c r="AZ652" s="416" t="str">
        <f>R652&amp;AY652</f>
        <v>1B-</v>
      </c>
      <c r="BA652" s="417">
        <f>IFERROR(INDEX(Raw_DATA!L:L,MATCH(Risk7_PlusY67!$D652,Raw_DATA!$A:$A,0)),"")</f>
        <v>-7.81</v>
      </c>
      <c r="BB652" s="417">
        <f>IFERROR(INDEX(AVGGroup!$H$5:$H$21,MATCH(Risk7_PlusY67!$BJ652,AVGGroup!$C$5:$C$21,0)),"")</f>
        <v>-3.54</v>
      </c>
      <c r="BC652" s="417">
        <f>IFERROR(INDEX(Raw_DATA!M:M,MATCH(Risk7_PlusY67!$D652,Raw_DATA!$A:$A,0)),"")</f>
        <v>-20.62</v>
      </c>
      <c r="BD652" s="418">
        <f>IFERROR(INDEX(AVGGroup!$J$5:$J$21,MATCH(Risk7_PlusY67!$BJ652,AVGGroup!$C$5:$C$21,0)),"")</f>
        <v>-10.199999999999999</v>
      </c>
      <c r="BE652" s="407">
        <f>IFERROR(INDEX(Raw_DATA!N:N,MATCH(Risk7_PlusY67!$D652,Raw_DATA!$A:$A,0)),"")</f>
        <v>76</v>
      </c>
      <c r="BF652" s="407">
        <f>IFERROR(INDEX(Raw_DATA!O:O,MATCH(Risk7_PlusY67!$D652,Raw_DATA!$A:$A,0)),"")</f>
        <v>39</v>
      </c>
      <c r="BG652" s="407">
        <f>IFERROR(INDEX(Raw_DATA!P:P,MATCH(Risk7_PlusY67!$D652,Raw_DATA!$A:$A,0)),"")</f>
        <v>50</v>
      </c>
      <c r="BH652" s="407">
        <f>IFERROR(INDEX(Raw_DATA!Q:Q,MATCH(Risk7_PlusY67!$D652,Raw_DATA!$A:$A,0)),"")</f>
        <v>169</v>
      </c>
      <c r="BI652" s="407">
        <f>IFERROR(INDEX(Raw_DATA!R:R,MATCH(Risk7_PlusY67!$D652,Raw_DATA!$A:$A,0)),"")</f>
        <v>50</v>
      </c>
      <c r="BJ652" s="124" t="str">
        <f>INDEX('Org2567'!$BM:$BM,MATCH(Risk7_PlusY67!D652,'Org2567'!$D:$D,0))</f>
        <v>รพช.F2 P&lt;=30,000</v>
      </c>
    </row>
    <row r="653" spans="1:62" x14ac:dyDescent="0.7">
      <c r="A653" s="206">
        <f>IF(ISBLANK(D653),"",COUNTA($D$3:D653))</f>
        <v>651</v>
      </c>
      <c r="B653" s="207">
        <f>IFERROR(INDEX(ID!$E:$E,MATCH(Risk7_PlusY67!$D653,ID!$A:$A,0)),"")</f>
        <v>9</v>
      </c>
      <c r="C653" s="207" t="str">
        <f>IFERROR(INDEX(ID!$I:$I,MATCH(Risk7_PlusY67!$D653,ID!$A:$A,0)),"")</f>
        <v>บุรีรัมย์</v>
      </c>
      <c r="D653" s="295" t="s">
        <v>653</v>
      </c>
      <c r="E653" s="207" t="str">
        <f>IFERROR(INDEX(ID!$C:$C,MATCH(Risk7_PlusY67!$D653,ID!$A:$A,0)),"")</f>
        <v>โนนดินแดง,รพช.</v>
      </c>
      <c r="F653" s="207" t="str">
        <f>IFERROR(INDEX(ID!$G:$G,MATCH(Risk7_PlusY67!$D653,ID!$A:$A,0)),"")</f>
        <v>รพช.</v>
      </c>
      <c r="G653" s="206">
        <f>IFERROR(INDEX(ID!$J:$J,MATCH(Risk7_PlusY67!$D653,ID!$A:$A,0)),"")</f>
        <v>36</v>
      </c>
      <c r="H653" s="208" t="str">
        <f>IFERROR(INDEX(ID!$P:$P,MATCH(Risk7_PlusY67!$D653,ID!$A:$A,0)),"")</f>
        <v>รพช.F2 P&lt;=30,000</v>
      </c>
      <c r="I653" s="209">
        <f>IFERROR(INDEX(Raw_DATA!E:E,MATCH(Risk7_PlusY67!$D653,Raw_DATA!$A:$A,0)),"")</f>
        <v>8.08</v>
      </c>
      <c r="J653" s="209">
        <f>IFERROR(INDEX(Raw_DATA!F:F,MATCH(Risk7_PlusY67!$D653,Raw_DATA!$A:$A,0)),"")</f>
        <v>7.82</v>
      </c>
      <c r="K653" s="209">
        <f>IFERROR(INDEX(Raw_DATA!G:G,MATCH(Risk7_PlusY67!$D653,Raw_DATA!$A:$A,0)),"")</f>
        <v>6.81</v>
      </c>
      <c r="L653" s="209">
        <f>IFERROR(INDEX(Raw_DATA!H:H,MATCH(Risk7_PlusY67!$D653,Raw_DATA!$A:$A,0)),"")</f>
        <v>65324492.560000002</v>
      </c>
      <c r="M653" s="210">
        <f>IFERROR(INDEX(Raw_DATA!I:I,MATCH(Risk7_PlusY67!$D653,Raw_DATA!$A:$A,0)),"")</f>
        <v>-11024013.779999999</v>
      </c>
      <c r="N653" s="206">
        <f t="shared" si="210"/>
        <v>0</v>
      </c>
      <c r="O653" s="206">
        <f t="shared" si="211"/>
        <v>1</v>
      </c>
      <c r="P653" s="206">
        <f t="shared" si="213"/>
        <v>0</v>
      </c>
      <c r="Q653" s="211">
        <f t="shared" si="214"/>
        <v>71.099999999999994</v>
      </c>
      <c r="R653" s="206">
        <f t="shared" si="212"/>
        <v>1</v>
      </c>
      <c r="S653" s="212">
        <f>IFERROR(INDEX(Raw_DATA!J:J,MATCH(Risk7_PlusY67!$D653,Raw_DATA!$A:$A,0)),"")</f>
        <v>-6264672.6100000003</v>
      </c>
      <c r="T653" s="213">
        <f>IFERROR(INDEX(Raw_DATA!K:K,MATCH(Risk7_PlusY67!$D653,Raw_DATA!$A:$A,0)),"")</f>
        <v>53573546.299999997</v>
      </c>
      <c r="U653" s="214">
        <f t="shared" si="215"/>
        <v>0</v>
      </c>
      <c r="V653" s="214">
        <f t="shared" si="216"/>
        <v>1</v>
      </c>
      <c r="W653" s="214">
        <f>IF(OR(AND((K653&lt;0.8),(AJ653&gt;180)),AND((K653&lt;0.8),(AJ653&lt;10)),AND((K653&gt;=0.8),(AJ653&lt;10)),AND((K653&gt;=0.8),(AJ653&gt;90))),0,1)</f>
        <v>1</v>
      </c>
      <c r="X653" s="214">
        <f t="shared" si="217"/>
        <v>0</v>
      </c>
      <c r="Y653" s="214">
        <f t="shared" si="218"/>
        <v>0</v>
      </c>
      <c r="Z653" s="214">
        <f t="shared" si="219"/>
        <v>0</v>
      </c>
      <c r="AA653" s="214">
        <f t="shared" si="220"/>
        <v>1</v>
      </c>
      <c r="AB653" s="215" t="str">
        <f t="shared" si="221"/>
        <v>C</v>
      </c>
      <c r="AC653" s="215" t="str">
        <f t="shared" si="222"/>
        <v>1C</v>
      </c>
      <c r="AD653" s="216"/>
      <c r="AE653" s="216"/>
      <c r="AF653" s="434">
        <f>IFERROR(INDEX(Raw_DATA!L:L,MATCH(Risk7_PlusY67!$D653,Raw_DATA!$A:$A,0)),"")</f>
        <v>-7.68</v>
      </c>
      <c r="AG653" s="434">
        <f>IFERROR(INDEX(AVGGroup!$D$5:$D$21,MATCH(Risk7_PlusY67!$H653,AVGGroup!$C$5:$C$21,0)),"")</f>
        <v>-3.55</v>
      </c>
      <c r="AH653" s="434">
        <f>IFERROR(INDEX(Raw_DATA!M:M,MATCH(Risk7_PlusY67!$D653,Raw_DATA!$A:$A,0)),"")</f>
        <v>-8.99</v>
      </c>
      <c r="AI653" s="435">
        <f>IFERROR(INDEX(AVGGroup!$F$5:$F$21,MATCH(Risk7_PlusY67!$H653,AVGGroup!$C$5:$C$21,0)),"")</f>
        <v>-10.199999999999999</v>
      </c>
      <c r="AJ653" s="401">
        <f>IFERROR(INDEX(Raw_DATA!N:N,MATCH(Risk7_PlusY67!$D653,Raw_DATA!$A:$A,0)),"")</f>
        <v>86</v>
      </c>
      <c r="AK653" s="401">
        <f>IFERROR(INDEX(Raw_DATA!O:O,MATCH(Risk7_PlusY67!$D653,Raw_DATA!$A:$A,0)),"")</f>
        <v>90</v>
      </c>
      <c r="AL653" s="401">
        <f>IFERROR(INDEX(Raw_DATA!P:P,MATCH(Risk7_PlusY67!$D653,Raw_DATA!$A:$A,0)),"")</f>
        <v>80</v>
      </c>
      <c r="AM653" s="401">
        <f>IFERROR(INDEX(Raw_DATA!Q:Q,MATCH(Risk7_PlusY67!$D653,Raw_DATA!$A:$A,0)),"")</f>
        <v>176</v>
      </c>
      <c r="AN653" s="401">
        <f>IFERROR(INDEX(Raw_DATA!R:R,MATCH(Risk7_PlusY67!$D653,Raw_DATA!$A:$A,0)),"")</f>
        <v>46</v>
      </c>
      <c r="AO653" s="407"/>
      <c r="AP653" s="411" t="b">
        <f>AB653=AY653</f>
        <v>1</v>
      </c>
      <c r="AQ653" s="340">
        <f t="shared" si="223"/>
        <v>1</v>
      </c>
      <c r="AR653" s="123">
        <f t="shared" si="224"/>
        <v>0</v>
      </c>
      <c r="AS653" s="123">
        <f t="shared" si="225"/>
        <v>1</v>
      </c>
      <c r="AT653" s="123">
        <f>IF(OR(AND((K653&lt;0.8),(BE653&gt;180)),AND((K653&lt;0.8),(BE653&lt;10)),AND((K653&gt;=0.8),(BE653&lt;10)),AND((K653&gt;=0.8),(BE653&gt;90))),0,1)</f>
        <v>1</v>
      </c>
      <c r="AU653" s="123">
        <f t="shared" si="226"/>
        <v>0</v>
      </c>
      <c r="AV653" s="123">
        <f t="shared" si="227"/>
        <v>0</v>
      </c>
      <c r="AW653" s="123">
        <f t="shared" si="228"/>
        <v>0</v>
      </c>
      <c r="AX653" s="123">
        <f t="shared" si="229"/>
        <v>1</v>
      </c>
      <c r="AY653" s="416" t="str">
        <f t="shared" si="230"/>
        <v>C</v>
      </c>
      <c r="AZ653" s="416" t="str">
        <f>R653&amp;AY653</f>
        <v>1C</v>
      </c>
      <c r="BA653" s="417">
        <f>IFERROR(INDEX(Raw_DATA!L:L,MATCH(Risk7_PlusY67!$D653,Raw_DATA!$A:$A,0)),"")</f>
        <v>-7.68</v>
      </c>
      <c r="BB653" s="417">
        <f>IFERROR(INDEX(AVGGroup!$H$5:$H$21,MATCH(Risk7_PlusY67!$BJ653,AVGGroup!$C$5:$C$21,0)),"")</f>
        <v>-3.54</v>
      </c>
      <c r="BC653" s="417">
        <f>IFERROR(INDEX(Raw_DATA!M:M,MATCH(Risk7_PlusY67!$D653,Raw_DATA!$A:$A,0)),"")</f>
        <v>-8.99</v>
      </c>
      <c r="BD653" s="418">
        <f>IFERROR(INDEX(AVGGroup!$J$5:$J$21,MATCH(Risk7_PlusY67!$BJ653,AVGGroup!$C$5:$C$21,0)),"")</f>
        <v>-10.199999999999999</v>
      </c>
      <c r="BE653" s="407">
        <f>IFERROR(INDEX(Raw_DATA!N:N,MATCH(Risk7_PlusY67!$D653,Raw_DATA!$A:$A,0)),"")</f>
        <v>86</v>
      </c>
      <c r="BF653" s="407">
        <f>IFERROR(INDEX(Raw_DATA!O:O,MATCH(Risk7_PlusY67!$D653,Raw_DATA!$A:$A,0)),"")</f>
        <v>90</v>
      </c>
      <c r="BG653" s="407">
        <f>IFERROR(INDEX(Raw_DATA!P:P,MATCH(Risk7_PlusY67!$D653,Raw_DATA!$A:$A,0)),"")</f>
        <v>80</v>
      </c>
      <c r="BH653" s="407">
        <f>IFERROR(INDEX(Raw_DATA!Q:Q,MATCH(Risk7_PlusY67!$D653,Raw_DATA!$A:$A,0)),"")</f>
        <v>176</v>
      </c>
      <c r="BI653" s="407">
        <f>IFERROR(INDEX(Raw_DATA!R:R,MATCH(Risk7_PlusY67!$D653,Raw_DATA!$A:$A,0)),"")</f>
        <v>46</v>
      </c>
      <c r="BJ653" s="124" t="str">
        <f>INDEX('Org2567'!$BM:$BM,MATCH(Risk7_PlusY67!D653,'Org2567'!$D:$D,0))</f>
        <v>รพช.F2 P&lt;=30,000</v>
      </c>
    </row>
    <row r="654" spans="1:62" x14ac:dyDescent="0.7">
      <c r="A654" s="206">
        <f>IF(ISBLANK(D654),"",COUNTA($D$3:D654))</f>
        <v>652</v>
      </c>
      <c r="B654" s="207">
        <f>IFERROR(INDEX(ID!$E:$E,MATCH(Risk7_PlusY67!$D654,ID!$A:$A,0)),"")</f>
        <v>9</v>
      </c>
      <c r="C654" s="207" t="str">
        <f>IFERROR(INDEX(ID!$I:$I,MATCH(Risk7_PlusY67!$D654,ID!$A:$A,0)),"")</f>
        <v>บุรีรัมย์</v>
      </c>
      <c r="D654" s="295" t="s">
        <v>654</v>
      </c>
      <c r="E654" s="207" t="str">
        <f>IFERROR(INDEX(ID!$C:$C,MATCH(Risk7_PlusY67!$D654,ID!$A:$A,0)),"")</f>
        <v>เฉลิมพระเกียรติ(บุรีรัมย์),รพช.</v>
      </c>
      <c r="F654" s="207" t="str">
        <f>IFERROR(INDEX(ID!$G:$G,MATCH(Risk7_PlusY67!$D654,ID!$A:$A,0)),"")</f>
        <v>รพช.</v>
      </c>
      <c r="G654" s="206">
        <f>IFERROR(INDEX(ID!$J:$J,MATCH(Risk7_PlusY67!$D654,ID!$A:$A,0)),"")</f>
        <v>38</v>
      </c>
      <c r="H654" s="208" t="str">
        <f>IFERROR(INDEX(ID!$P:$P,MATCH(Risk7_PlusY67!$D654,ID!$A:$A,0)),"")</f>
        <v>รพช.F2 P&lt;=30,000</v>
      </c>
      <c r="I654" s="209">
        <f>IFERROR(INDEX(Raw_DATA!E:E,MATCH(Risk7_PlusY67!$D654,Raw_DATA!$A:$A,0)),"")</f>
        <v>7.74</v>
      </c>
      <c r="J654" s="209">
        <f>IFERROR(INDEX(Raw_DATA!F:F,MATCH(Risk7_PlusY67!$D654,Raw_DATA!$A:$A,0)),"")</f>
        <v>7.1</v>
      </c>
      <c r="K654" s="209">
        <f>IFERROR(INDEX(Raw_DATA!G:G,MATCH(Risk7_PlusY67!$D654,Raw_DATA!$A:$A,0)),"")</f>
        <v>5.84</v>
      </c>
      <c r="L654" s="209">
        <f>IFERROR(INDEX(Raw_DATA!H:H,MATCH(Risk7_PlusY67!$D654,Raw_DATA!$A:$A,0)),"")</f>
        <v>28410335.52</v>
      </c>
      <c r="M654" s="210">
        <f>IFERROR(INDEX(Raw_DATA!I:I,MATCH(Risk7_PlusY67!$D654,Raw_DATA!$A:$A,0)),"")</f>
        <v>-9197931.5299999993</v>
      </c>
      <c r="N654" s="206">
        <f t="shared" si="210"/>
        <v>0</v>
      </c>
      <c r="O654" s="206">
        <f t="shared" si="211"/>
        <v>1</v>
      </c>
      <c r="P654" s="206">
        <f t="shared" si="213"/>
        <v>0</v>
      </c>
      <c r="Q654" s="211">
        <f t="shared" si="214"/>
        <v>37</v>
      </c>
      <c r="R654" s="206">
        <f t="shared" si="212"/>
        <v>1</v>
      </c>
      <c r="S654" s="212">
        <f>IFERROR(INDEX(Raw_DATA!J:J,MATCH(Risk7_PlusY67!$D654,Raw_DATA!$A:$A,0)),"")</f>
        <v>-5087001.32</v>
      </c>
      <c r="T654" s="213">
        <f>IFERROR(INDEX(Raw_DATA!K:K,MATCH(Risk7_PlusY67!$D654,Raw_DATA!$A:$A,0)),"")</f>
        <v>20380528.260000002</v>
      </c>
      <c r="U654" s="214">
        <f t="shared" si="215"/>
        <v>0</v>
      </c>
      <c r="V654" s="214">
        <f t="shared" si="216"/>
        <v>0</v>
      </c>
      <c r="W654" s="214">
        <f>IF(OR(AND((K654&lt;0.8),(AJ654&gt;180)),AND((K654&lt;0.8),(AJ654&lt;10)),AND((K654&gt;=0.8),(AJ654&lt;10)),AND((K654&gt;=0.8),(AJ654&gt;90))),0,1)</f>
        <v>1</v>
      </c>
      <c r="X654" s="214">
        <f t="shared" si="217"/>
        <v>1</v>
      </c>
      <c r="Y654" s="214">
        <f t="shared" si="218"/>
        <v>0</v>
      </c>
      <c r="Z654" s="214">
        <f t="shared" si="219"/>
        <v>0</v>
      </c>
      <c r="AA654" s="214">
        <f t="shared" si="220"/>
        <v>0</v>
      </c>
      <c r="AB654" s="215" t="str">
        <f t="shared" si="221"/>
        <v>C-</v>
      </c>
      <c r="AC654" s="215" t="str">
        <f t="shared" si="222"/>
        <v>1C-</v>
      </c>
      <c r="AD654" s="216"/>
      <c r="AE654" s="216"/>
      <c r="AF654" s="434">
        <f>IFERROR(INDEX(Raw_DATA!L:L,MATCH(Risk7_PlusY67!$D654,Raw_DATA!$A:$A,0)),"")</f>
        <v>-6.38</v>
      </c>
      <c r="AG654" s="434">
        <f>IFERROR(INDEX(AVGGroup!$D$5:$D$21,MATCH(Risk7_PlusY67!$H654,AVGGroup!$C$5:$C$21,0)),"")</f>
        <v>-3.55</v>
      </c>
      <c r="AH654" s="434">
        <f>IFERROR(INDEX(Raw_DATA!M:M,MATCH(Risk7_PlusY67!$D654,Raw_DATA!$A:$A,0)),"")</f>
        <v>-13.27</v>
      </c>
      <c r="AI654" s="435">
        <f>IFERROR(INDEX(AVGGroup!$F$5:$F$21,MATCH(Risk7_PlusY67!$H654,AVGGroup!$C$5:$C$21,0)),"")</f>
        <v>-10.199999999999999</v>
      </c>
      <c r="AJ654" s="401">
        <f>IFERROR(INDEX(Raw_DATA!N:N,MATCH(Risk7_PlusY67!$D654,Raw_DATA!$A:$A,0)),"")</f>
        <v>13</v>
      </c>
      <c r="AK654" s="401">
        <f>IFERROR(INDEX(Raw_DATA!O:O,MATCH(Risk7_PlusY67!$D654,Raw_DATA!$A:$A,0)),"")</f>
        <v>41</v>
      </c>
      <c r="AL654" s="401">
        <f>IFERROR(INDEX(Raw_DATA!P:P,MATCH(Risk7_PlusY67!$D654,Raw_DATA!$A:$A,0)),"")</f>
        <v>62</v>
      </c>
      <c r="AM654" s="401">
        <f>IFERROR(INDEX(Raw_DATA!Q:Q,MATCH(Risk7_PlusY67!$D654,Raw_DATA!$A:$A,0)),"")</f>
        <v>200</v>
      </c>
      <c r="AN654" s="401">
        <f>IFERROR(INDEX(Raw_DATA!R:R,MATCH(Risk7_PlusY67!$D654,Raw_DATA!$A:$A,0)),"")</f>
        <v>61</v>
      </c>
      <c r="AO654" s="407"/>
      <c r="AP654" s="411" t="b">
        <f>AB654=AY654</f>
        <v>1</v>
      </c>
      <c r="AQ654" s="340">
        <f t="shared" si="223"/>
        <v>1</v>
      </c>
      <c r="AR654" s="123">
        <f t="shared" si="224"/>
        <v>0</v>
      </c>
      <c r="AS654" s="123">
        <f t="shared" si="225"/>
        <v>0</v>
      </c>
      <c r="AT654" s="123">
        <f>IF(OR(AND((K654&lt;0.8),(BE654&gt;180)),AND((K654&lt;0.8),(BE654&lt;10)),AND((K654&gt;=0.8),(BE654&lt;10)),AND((K654&gt;=0.8),(BE654&gt;90))),0,1)</f>
        <v>1</v>
      </c>
      <c r="AU654" s="123">
        <f t="shared" si="226"/>
        <v>1</v>
      </c>
      <c r="AV654" s="123">
        <f t="shared" si="227"/>
        <v>0</v>
      </c>
      <c r="AW654" s="123">
        <f t="shared" si="228"/>
        <v>0</v>
      </c>
      <c r="AX654" s="123">
        <f t="shared" si="229"/>
        <v>0</v>
      </c>
      <c r="AY654" s="416" t="str">
        <f t="shared" si="230"/>
        <v>C-</v>
      </c>
      <c r="AZ654" s="416" t="str">
        <f>R654&amp;AY654</f>
        <v>1C-</v>
      </c>
      <c r="BA654" s="417">
        <f>IFERROR(INDEX(Raw_DATA!L:L,MATCH(Risk7_PlusY67!$D654,Raw_DATA!$A:$A,0)),"")</f>
        <v>-6.38</v>
      </c>
      <c r="BB654" s="417">
        <f>IFERROR(INDEX(AVGGroup!$H$5:$H$21,MATCH(Risk7_PlusY67!$BJ654,AVGGroup!$C$5:$C$21,0)),"")</f>
        <v>-3.54</v>
      </c>
      <c r="BC654" s="417">
        <f>IFERROR(INDEX(Raw_DATA!M:M,MATCH(Risk7_PlusY67!$D654,Raw_DATA!$A:$A,0)),"")</f>
        <v>-13.27</v>
      </c>
      <c r="BD654" s="418">
        <f>IFERROR(INDEX(AVGGroup!$J$5:$J$21,MATCH(Risk7_PlusY67!$BJ654,AVGGroup!$C$5:$C$21,0)),"")</f>
        <v>-10.199999999999999</v>
      </c>
      <c r="BE654" s="407">
        <f>IFERROR(INDEX(Raw_DATA!N:N,MATCH(Risk7_PlusY67!$D654,Raw_DATA!$A:$A,0)),"")</f>
        <v>13</v>
      </c>
      <c r="BF654" s="407">
        <f>IFERROR(INDEX(Raw_DATA!O:O,MATCH(Risk7_PlusY67!$D654,Raw_DATA!$A:$A,0)),"")</f>
        <v>41</v>
      </c>
      <c r="BG654" s="407">
        <f>IFERROR(INDEX(Raw_DATA!P:P,MATCH(Risk7_PlusY67!$D654,Raw_DATA!$A:$A,0)),"")</f>
        <v>62</v>
      </c>
      <c r="BH654" s="407">
        <f>IFERROR(INDEX(Raw_DATA!Q:Q,MATCH(Risk7_PlusY67!$D654,Raw_DATA!$A:$A,0)),"")</f>
        <v>200</v>
      </c>
      <c r="BI654" s="407">
        <f>IFERROR(INDEX(Raw_DATA!R:R,MATCH(Risk7_PlusY67!$D654,Raw_DATA!$A:$A,0)),"")</f>
        <v>61</v>
      </c>
      <c r="BJ654" s="124" t="str">
        <f>INDEX('Org2567'!$BM:$BM,MATCH(Risk7_PlusY67!D654,'Org2567'!$D:$D,0))</f>
        <v>รพช.F2 P&lt;=30,000</v>
      </c>
    </row>
    <row r="655" spans="1:62" x14ac:dyDescent="0.7">
      <c r="A655" s="206">
        <f>IF(ISBLANK(D655),"",COUNTA($D$3:D655))</f>
        <v>653</v>
      </c>
      <c r="B655" s="207">
        <f>IFERROR(INDEX(ID!$E:$E,MATCH(Risk7_PlusY67!$D655,ID!$A:$A,0)),"")</f>
        <v>9</v>
      </c>
      <c r="C655" s="207" t="str">
        <f>IFERROR(INDEX(ID!$I:$I,MATCH(Risk7_PlusY67!$D655,ID!$A:$A,0)),"")</f>
        <v>บุรีรัมย์</v>
      </c>
      <c r="D655" s="295" t="s">
        <v>655</v>
      </c>
      <c r="E655" s="207" t="str">
        <f>IFERROR(INDEX(ID!$C:$C,MATCH(Risk7_PlusY67!$D655,ID!$A:$A,0)),"")</f>
        <v>แคนดง,รพช.</v>
      </c>
      <c r="F655" s="207" t="str">
        <f>IFERROR(INDEX(ID!$G:$G,MATCH(Risk7_PlusY67!$D655,ID!$A:$A,0)),"")</f>
        <v>รพช.</v>
      </c>
      <c r="G655" s="206">
        <f>IFERROR(INDEX(ID!$J:$J,MATCH(Risk7_PlusY67!$D655,ID!$A:$A,0)),"")</f>
        <v>31</v>
      </c>
      <c r="H655" s="208" t="str">
        <f>IFERROR(INDEX(ID!$P:$P,MATCH(Risk7_PlusY67!$D655,ID!$A:$A,0)),"")</f>
        <v>รพช.F2 P&lt;=30,000</v>
      </c>
      <c r="I655" s="209">
        <f>IFERROR(INDEX(Raw_DATA!E:E,MATCH(Risk7_PlusY67!$D655,Raw_DATA!$A:$A,0)),"")</f>
        <v>8.09</v>
      </c>
      <c r="J655" s="209">
        <f>IFERROR(INDEX(Raw_DATA!F:F,MATCH(Risk7_PlusY67!$D655,Raw_DATA!$A:$A,0)),"")</f>
        <v>7.88</v>
      </c>
      <c r="K655" s="209">
        <f>IFERROR(INDEX(Raw_DATA!G:G,MATCH(Risk7_PlusY67!$D655,Raw_DATA!$A:$A,0)),"")</f>
        <v>7.35</v>
      </c>
      <c r="L655" s="209">
        <f>IFERROR(INDEX(Raw_DATA!H:H,MATCH(Risk7_PlusY67!$D655,Raw_DATA!$A:$A,0)),"")</f>
        <v>72278085.159999996</v>
      </c>
      <c r="M655" s="210">
        <f>IFERROR(INDEX(Raw_DATA!I:I,MATCH(Risk7_PlusY67!$D655,Raw_DATA!$A:$A,0)),"")</f>
        <v>-7968103.0700000003</v>
      </c>
      <c r="N655" s="206">
        <f t="shared" si="210"/>
        <v>0</v>
      </c>
      <c r="O655" s="206">
        <f t="shared" si="211"/>
        <v>1</v>
      </c>
      <c r="P655" s="206">
        <f t="shared" si="213"/>
        <v>0</v>
      </c>
      <c r="Q655" s="211">
        <f t="shared" si="214"/>
        <v>108.8</v>
      </c>
      <c r="R655" s="206">
        <f t="shared" si="212"/>
        <v>1</v>
      </c>
      <c r="S655" s="212">
        <f>IFERROR(INDEX(Raw_DATA!J:J,MATCH(Risk7_PlusY67!$D655,Raw_DATA!$A:$A,0)),"")</f>
        <v>-1101881.8400000001</v>
      </c>
      <c r="T655" s="213">
        <f>IFERROR(INDEX(Raw_DATA!K:K,MATCH(Risk7_PlusY67!$D655,Raw_DATA!$A:$A,0)),"")</f>
        <v>64771255.68</v>
      </c>
      <c r="U655" s="214">
        <f t="shared" si="215"/>
        <v>1</v>
      </c>
      <c r="V655" s="214">
        <f t="shared" si="216"/>
        <v>1</v>
      </c>
      <c r="W655" s="214">
        <f>IF(OR(AND((K655&lt;0.8),(AJ655&gt;180)),AND((K655&lt;0.8),(AJ655&lt;10)),AND((K655&gt;=0.8),(AJ655&lt;10)),AND((K655&gt;=0.8),(AJ655&gt;90))),0,1)</f>
        <v>0</v>
      </c>
      <c r="X655" s="214">
        <f t="shared" si="217"/>
        <v>1</v>
      </c>
      <c r="Y655" s="214">
        <f t="shared" si="218"/>
        <v>1</v>
      </c>
      <c r="Z655" s="214">
        <f t="shared" si="219"/>
        <v>0</v>
      </c>
      <c r="AA655" s="214">
        <f t="shared" si="220"/>
        <v>1</v>
      </c>
      <c r="AB655" s="215" t="str">
        <f t="shared" si="221"/>
        <v>B</v>
      </c>
      <c r="AC655" s="215" t="str">
        <f t="shared" si="222"/>
        <v>1B</v>
      </c>
      <c r="AD655" s="216"/>
      <c r="AE655" s="216"/>
      <c r="AF655" s="434">
        <f>IFERROR(INDEX(Raw_DATA!L:L,MATCH(Risk7_PlusY67!$D655,Raw_DATA!$A:$A,0)),"")</f>
        <v>-1.38</v>
      </c>
      <c r="AG655" s="434">
        <f>IFERROR(INDEX(AVGGroup!$D$5:$D$21,MATCH(Risk7_PlusY67!$H655,AVGGroup!$C$5:$C$21,0)),"")</f>
        <v>-3.55</v>
      </c>
      <c r="AH655" s="434">
        <f>IFERROR(INDEX(Raw_DATA!M:M,MATCH(Risk7_PlusY67!$D655,Raw_DATA!$A:$A,0)),"")</f>
        <v>-6.5</v>
      </c>
      <c r="AI655" s="435">
        <f>IFERROR(INDEX(AVGGroup!$F$5:$F$21,MATCH(Risk7_PlusY67!$H655,AVGGroup!$C$5:$C$21,0)),"")</f>
        <v>-10.199999999999999</v>
      </c>
      <c r="AJ655" s="401">
        <f>IFERROR(INDEX(Raw_DATA!N:N,MATCH(Risk7_PlusY67!$D655,Raw_DATA!$A:$A,0)),"")</f>
        <v>127</v>
      </c>
      <c r="AK655" s="401">
        <f>IFERROR(INDEX(Raw_DATA!O:O,MATCH(Risk7_PlusY67!$D655,Raw_DATA!$A:$A,0)),"")</f>
        <v>50</v>
      </c>
      <c r="AL655" s="401">
        <f>IFERROR(INDEX(Raw_DATA!P:P,MATCH(Risk7_PlusY67!$D655,Raw_DATA!$A:$A,0)),"")</f>
        <v>59</v>
      </c>
      <c r="AM655" s="401">
        <f>IFERROR(INDEX(Raw_DATA!Q:Q,MATCH(Risk7_PlusY67!$D655,Raw_DATA!$A:$A,0)),"")</f>
        <v>174</v>
      </c>
      <c r="AN655" s="401">
        <f>IFERROR(INDEX(Raw_DATA!R:R,MATCH(Risk7_PlusY67!$D655,Raw_DATA!$A:$A,0)),"")</f>
        <v>42</v>
      </c>
      <c r="AO655" s="407"/>
      <c r="AP655" s="411" t="b">
        <f>AB655=AY655</f>
        <v>1</v>
      </c>
      <c r="AQ655" s="340">
        <f t="shared" si="223"/>
        <v>1</v>
      </c>
      <c r="AR655" s="123">
        <f t="shared" si="224"/>
        <v>1</v>
      </c>
      <c r="AS655" s="123">
        <f t="shared" si="225"/>
        <v>1</v>
      </c>
      <c r="AT655" s="123">
        <f>IF(OR(AND((K655&lt;0.8),(BE655&gt;180)),AND((K655&lt;0.8),(BE655&lt;10)),AND((K655&gt;=0.8),(BE655&lt;10)),AND((K655&gt;=0.8),(BE655&gt;90))),0,1)</f>
        <v>0</v>
      </c>
      <c r="AU655" s="123">
        <f t="shared" si="226"/>
        <v>1</v>
      </c>
      <c r="AV655" s="123">
        <f t="shared" si="227"/>
        <v>1</v>
      </c>
      <c r="AW655" s="123">
        <f t="shared" si="228"/>
        <v>0</v>
      </c>
      <c r="AX655" s="123">
        <f t="shared" si="229"/>
        <v>1</v>
      </c>
      <c r="AY655" s="416" t="str">
        <f t="shared" si="230"/>
        <v>B</v>
      </c>
      <c r="AZ655" s="416" t="str">
        <f>R655&amp;AY655</f>
        <v>1B</v>
      </c>
      <c r="BA655" s="417">
        <f>IFERROR(INDEX(Raw_DATA!L:L,MATCH(Risk7_PlusY67!$D655,Raw_DATA!$A:$A,0)),"")</f>
        <v>-1.38</v>
      </c>
      <c r="BB655" s="417">
        <f>IFERROR(INDEX(AVGGroup!$H$5:$H$21,MATCH(Risk7_PlusY67!$BJ655,AVGGroup!$C$5:$C$21,0)),"")</f>
        <v>-3.54</v>
      </c>
      <c r="BC655" s="417">
        <f>IFERROR(INDEX(Raw_DATA!M:M,MATCH(Risk7_PlusY67!$D655,Raw_DATA!$A:$A,0)),"")</f>
        <v>-6.5</v>
      </c>
      <c r="BD655" s="418">
        <f>IFERROR(INDEX(AVGGroup!$J$5:$J$21,MATCH(Risk7_PlusY67!$BJ655,AVGGroup!$C$5:$C$21,0)),"")</f>
        <v>-10.199999999999999</v>
      </c>
      <c r="BE655" s="407">
        <f>IFERROR(INDEX(Raw_DATA!N:N,MATCH(Risk7_PlusY67!$D655,Raw_DATA!$A:$A,0)),"")</f>
        <v>127</v>
      </c>
      <c r="BF655" s="407">
        <f>IFERROR(INDEX(Raw_DATA!O:O,MATCH(Risk7_PlusY67!$D655,Raw_DATA!$A:$A,0)),"")</f>
        <v>50</v>
      </c>
      <c r="BG655" s="407">
        <f>IFERROR(INDEX(Raw_DATA!P:P,MATCH(Risk7_PlusY67!$D655,Raw_DATA!$A:$A,0)),"")</f>
        <v>59</v>
      </c>
      <c r="BH655" s="407">
        <f>IFERROR(INDEX(Raw_DATA!Q:Q,MATCH(Risk7_PlusY67!$D655,Raw_DATA!$A:$A,0)),"")</f>
        <v>174</v>
      </c>
      <c r="BI655" s="407">
        <f>IFERROR(INDEX(Raw_DATA!R:R,MATCH(Risk7_PlusY67!$D655,Raw_DATA!$A:$A,0)),"")</f>
        <v>42</v>
      </c>
      <c r="BJ655" s="124" t="str">
        <f>INDEX('Org2567'!$BM:$BM,MATCH(Risk7_PlusY67!D655,'Org2567'!$D:$D,0))</f>
        <v>รพช.F2 P&lt;=30,000</v>
      </c>
    </row>
    <row r="656" spans="1:62" x14ac:dyDescent="0.7">
      <c r="A656" s="206">
        <f>IF(ISBLANK(D656),"",COUNTA($D$3:D656))</f>
        <v>654</v>
      </c>
      <c r="B656" s="207">
        <f>IFERROR(INDEX(ID!$E:$E,MATCH(Risk7_PlusY67!$D656,ID!$A:$A,0)),"")</f>
        <v>9</v>
      </c>
      <c r="C656" s="207" t="str">
        <f>IFERROR(INDEX(ID!$I:$I,MATCH(Risk7_PlusY67!$D656,ID!$A:$A,0)),"")</f>
        <v>บุรีรัมย์</v>
      </c>
      <c r="D656" s="295" t="s">
        <v>656</v>
      </c>
      <c r="E656" s="207" t="str">
        <f>IFERROR(INDEX(ID!$C:$C,MATCH(Risk7_PlusY67!$D656,ID!$A:$A,0)),"")</f>
        <v>บ้านด่าน,รพช.</v>
      </c>
      <c r="F656" s="207" t="str">
        <f>IFERROR(INDEX(ID!$G:$G,MATCH(Risk7_PlusY67!$D656,ID!$A:$A,0)),"")</f>
        <v>รพช.</v>
      </c>
      <c r="G656" s="206">
        <f>IFERROR(INDEX(ID!$J:$J,MATCH(Risk7_PlusY67!$D656,ID!$A:$A,0)),"")</f>
        <v>63</v>
      </c>
      <c r="H656" s="208" t="str">
        <f>IFERROR(INDEX(ID!$P:$P,MATCH(Risk7_PlusY67!$D656,ID!$A:$A,0)),"")</f>
        <v>รพช.F2 P&lt;=30,000</v>
      </c>
      <c r="I656" s="209">
        <f>IFERROR(INDEX(Raw_DATA!E:E,MATCH(Risk7_PlusY67!$D656,Raw_DATA!$A:$A,0)),"")</f>
        <v>10.31</v>
      </c>
      <c r="J656" s="209">
        <f>IFERROR(INDEX(Raw_DATA!F:F,MATCH(Risk7_PlusY67!$D656,Raw_DATA!$A:$A,0)),"")</f>
        <v>9.4700000000000006</v>
      </c>
      <c r="K656" s="209">
        <f>IFERROR(INDEX(Raw_DATA!G:G,MATCH(Risk7_PlusY67!$D656,Raw_DATA!$A:$A,0)),"")</f>
        <v>8.15</v>
      </c>
      <c r="L656" s="209">
        <f>IFERROR(INDEX(Raw_DATA!H:H,MATCH(Risk7_PlusY67!$D656,Raw_DATA!$A:$A,0)),"")</f>
        <v>62000392.479999997</v>
      </c>
      <c r="M656" s="210">
        <f>IFERROR(INDEX(Raw_DATA!I:I,MATCH(Risk7_PlusY67!$D656,Raw_DATA!$A:$A,0)),"")</f>
        <v>3278194.98</v>
      </c>
      <c r="N656" s="206">
        <f t="shared" si="210"/>
        <v>0</v>
      </c>
      <c r="O656" s="206">
        <f t="shared" si="211"/>
        <v>0</v>
      </c>
      <c r="P656" s="206">
        <f t="shared" si="213"/>
        <v>0</v>
      </c>
      <c r="Q656" s="211" t="str">
        <f t="shared" si="214"/>
        <v/>
      </c>
      <c r="R656" s="206">
        <f t="shared" si="212"/>
        <v>0</v>
      </c>
      <c r="S656" s="212">
        <f>IFERROR(INDEX(Raw_DATA!J:J,MATCH(Risk7_PlusY67!$D656,Raw_DATA!$A:$A,0)),"")</f>
        <v>10099185.550000001</v>
      </c>
      <c r="T656" s="213">
        <f>IFERROR(INDEX(Raw_DATA!K:K,MATCH(Risk7_PlusY67!$D656,Raw_DATA!$A:$A,0)),"")</f>
        <v>47641079.899999999</v>
      </c>
      <c r="U656" s="214">
        <f t="shared" si="215"/>
        <v>1</v>
      </c>
      <c r="V656" s="214">
        <f t="shared" si="216"/>
        <v>1</v>
      </c>
      <c r="W656" s="214">
        <f>IF(OR(AND((K656&lt;0.8),(AJ656&gt;180)),AND((K656&lt;0.8),(AJ656&lt;10)),AND((K656&gt;=0.8),(AJ656&lt;10)),AND((K656&gt;=0.8),(AJ656&gt;90))),0,1)</f>
        <v>0</v>
      </c>
      <c r="X656" s="214">
        <f t="shared" si="217"/>
        <v>0</v>
      </c>
      <c r="Y656" s="214">
        <f t="shared" si="218"/>
        <v>0</v>
      </c>
      <c r="Z656" s="214">
        <f t="shared" si="219"/>
        <v>0</v>
      </c>
      <c r="AA656" s="214">
        <f t="shared" si="220"/>
        <v>0</v>
      </c>
      <c r="AB656" s="215" t="str">
        <f t="shared" si="221"/>
        <v>C-</v>
      </c>
      <c r="AC656" s="215" t="str">
        <f t="shared" si="222"/>
        <v>0C-</v>
      </c>
      <c r="AD656" s="216"/>
      <c r="AE656" s="216"/>
      <c r="AF656" s="434">
        <f>IFERROR(INDEX(Raw_DATA!L:L,MATCH(Risk7_PlusY67!$D656,Raw_DATA!$A:$A,0)),"")</f>
        <v>12.81</v>
      </c>
      <c r="AG656" s="434">
        <f>IFERROR(INDEX(AVGGroup!$D$5:$D$21,MATCH(Risk7_PlusY67!$H656,AVGGroup!$C$5:$C$21,0)),"")</f>
        <v>-3.55</v>
      </c>
      <c r="AH656" s="434">
        <f>IFERROR(INDEX(Raw_DATA!M:M,MATCH(Risk7_PlusY67!$D656,Raw_DATA!$A:$A,0)),"")</f>
        <v>2.72</v>
      </c>
      <c r="AI656" s="435">
        <f>IFERROR(INDEX(AVGGroup!$F$5:$F$21,MATCH(Risk7_PlusY67!$H656,AVGGroup!$C$5:$C$21,0)),"")</f>
        <v>-10.199999999999999</v>
      </c>
      <c r="AJ656" s="401">
        <f>IFERROR(INDEX(Raw_DATA!N:N,MATCH(Risk7_PlusY67!$D656,Raw_DATA!$A:$A,0)),"")</f>
        <v>107</v>
      </c>
      <c r="AK656" s="401">
        <f>IFERROR(INDEX(Raw_DATA!O:O,MATCH(Risk7_PlusY67!$D656,Raw_DATA!$A:$A,0)),"")</f>
        <v>71</v>
      </c>
      <c r="AL656" s="401">
        <f>IFERROR(INDEX(Raw_DATA!P:P,MATCH(Risk7_PlusY67!$D656,Raw_DATA!$A:$A,0)),"")</f>
        <v>126</v>
      </c>
      <c r="AM656" s="401">
        <f>IFERROR(INDEX(Raw_DATA!Q:Q,MATCH(Risk7_PlusY67!$D656,Raw_DATA!$A:$A,0)),"")</f>
        <v>121</v>
      </c>
      <c r="AN656" s="401">
        <f>IFERROR(INDEX(Raw_DATA!R:R,MATCH(Risk7_PlusY67!$D656,Raw_DATA!$A:$A,0)),"")</f>
        <v>115</v>
      </c>
      <c r="AO656" s="407"/>
      <c r="AP656" s="411" t="b">
        <f>AB656=AY656</f>
        <v>1</v>
      </c>
      <c r="AQ656" s="340">
        <f t="shared" si="223"/>
        <v>0</v>
      </c>
      <c r="AR656" s="123">
        <f t="shared" si="224"/>
        <v>1</v>
      </c>
      <c r="AS656" s="123">
        <f t="shared" si="225"/>
        <v>1</v>
      </c>
      <c r="AT656" s="123">
        <f>IF(OR(AND((K656&lt;0.8),(BE656&gt;180)),AND((K656&lt;0.8),(BE656&lt;10)),AND((K656&gt;=0.8),(BE656&lt;10)),AND((K656&gt;=0.8),(BE656&gt;90))),0,1)</f>
        <v>0</v>
      </c>
      <c r="AU656" s="123">
        <f t="shared" si="226"/>
        <v>0</v>
      </c>
      <c r="AV656" s="123">
        <f t="shared" si="227"/>
        <v>0</v>
      </c>
      <c r="AW656" s="123">
        <f t="shared" si="228"/>
        <v>0</v>
      </c>
      <c r="AX656" s="123">
        <f t="shared" si="229"/>
        <v>0</v>
      </c>
      <c r="AY656" s="416" t="str">
        <f t="shared" si="230"/>
        <v>C-</v>
      </c>
      <c r="AZ656" s="416" t="str">
        <f>R656&amp;AY656</f>
        <v>0C-</v>
      </c>
      <c r="BA656" s="417">
        <f>IFERROR(INDEX(Raw_DATA!L:L,MATCH(Risk7_PlusY67!$D656,Raw_DATA!$A:$A,0)),"")</f>
        <v>12.81</v>
      </c>
      <c r="BB656" s="417">
        <f>IFERROR(INDEX(AVGGroup!$H$5:$H$21,MATCH(Risk7_PlusY67!$BJ656,AVGGroup!$C$5:$C$21,0)),"")</f>
        <v>-3.54</v>
      </c>
      <c r="BC656" s="417">
        <f>IFERROR(INDEX(Raw_DATA!M:M,MATCH(Risk7_PlusY67!$D656,Raw_DATA!$A:$A,0)),"")</f>
        <v>2.72</v>
      </c>
      <c r="BD656" s="418">
        <f>IFERROR(INDEX(AVGGroup!$J$5:$J$21,MATCH(Risk7_PlusY67!$BJ656,AVGGroup!$C$5:$C$21,0)),"")</f>
        <v>-10.199999999999999</v>
      </c>
      <c r="BE656" s="407">
        <f>IFERROR(INDEX(Raw_DATA!N:N,MATCH(Risk7_PlusY67!$D656,Raw_DATA!$A:$A,0)),"")</f>
        <v>107</v>
      </c>
      <c r="BF656" s="407">
        <f>IFERROR(INDEX(Raw_DATA!O:O,MATCH(Risk7_PlusY67!$D656,Raw_DATA!$A:$A,0)),"")</f>
        <v>71</v>
      </c>
      <c r="BG656" s="407">
        <f>IFERROR(INDEX(Raw_DATA!P:P,MATCH(Risk7_PlusY67!$D656,Raw_DATA!$A:$A,0)),"")</f>
        <v>126</v>
      </c>
      <c r="BH656" s="407">
        <f>IFERROR(INDEX(Raw_DATA!Q:Q,MATCH(Risk7_PlusY67!$D656,Raw_DATA!$A:$A,0)),"")</f>
        <v>121</v>
      </c>
      <c r="BI656" s="407">
        <f>IFERROR(INDEX(Raw_DATA!R:R,MATCH(Risk7_PlusY67!$D656,Raw_DATA!$A:$A,0)),"")</f>
        <v>115</v>
      </c>
      <c r="BJ656" s="124" t="str">
        <f>INDEX('Org2567'!$BM:$BM,MATCH(Risk7_PlusY67!D656,'Org2567'!$D:$D,0))</f>
        <v>รพช.F2 P&lt;=30,000</v>
      </c>
    </row>
    <row r="657" spans="1:62" x14ac:dyDescent="0.7">
      <c r="A657" s="206">
        <f>IF(ISBLANK(D657),"",COUNTA($D$3:D657))</f>
        <v>655</v>
      </c>
      <c r="B657" s="207">
        <f>IFERROR(INDEX(ID!$E:$E,MATCH(Risk7_PlusY67!$D657,ID!$A:$A,0)),"")</f>
        <v>9</v>
      </c>
      <c r="C657" s="207" t="str">
        <f>IFERROR(INDEX(ID!$I:$I,MATCH(Risk7_PlusY67!$D657,ID!$A:$A,0)),"")</f>
        <v>สุรินทร์</v>
      </c>
      <c r="D657" s="295" t="s">
        <v>657</v>
      </c>
      <c r="E657" s="207" t="str">
        <f>IFERROR(INDEX(ID!$C:$C,MATCH(Risk7_PlusY67!$D657,ID!$A:$A,0)),"")</f>
        <v>สุรินทร์,รพศ.</v>
      </c>
      <c r="F657" s="207" t="str">
        <f>IFERROR(INDEX(ID!$G:$G,MATCH(Risk7_PlusY67!$D657,ID!$A:$A,0)),"")</f>
        <v>รพศ.</v>
      </c>
      <c r="G657" s="206">
        <f>IFERROR(INDEX(ID!$J:$J,MATCH(Risk7_PlusY67!$D657,ID!$A:$A,0)),"")</f>
        <v>914</v>
      </c>
      <c r="H657" s="208" t="str">
        <f>IFERROR(INDEX(ID!$P:$P,MATCH(Risk7_PlusY67!$D657,ID!$A:$A,0)),"")</f>
        <v>รพศ.A B&gt;700to1000</v>
      </c>
      <c r="I657" s="209">
        <f>IFERROR(INDEX(Raw_DATA!E:E,MATCH(Risk7_PlusY67!$D657,Raw_DATA!$A:$A,0)),"")</f>
        <v>4.92</v>
      </c>
      <c r="J657" s="209">
        <f>IFERROR(INDEX(Raw_DATA!F:F,MATCH(Risk7_PlusY67!$D657,Raw_DATA!$A:$A,0)),"")</f>
        <v>4.2300000000000004</v>
      </c>
      <c r="K657" s="209">
        <f>IFERROR(INDEX(Raw_DATA!G:G,MATCH(Risk7_PlusY67!$D657,Raw_DATA!$A:$A,0)),"")</f>
        <v>2.59</v>
      </c>
      <c r="L657" s="209">
        <f>IFERROR(INDEX(Raw_DATA!H:H,MATCH(Risk7_PlusY67!$D657,Raw_DATA!$A:$A,0)),"")</f>
        <v>1191207468.72</v>
      </c>
      <c r="M657" s="210">
        <f>IFERROR(INDEX(Raw_DATA!I:I,MATCH(Risk7_PlusY67!$D657,Raw_DATA!$A:$A,0)),"")</f>
        <v>216410376.87</v>
      </c>
      <c r="N657" s="206">
        <f t="shared" si="210"/>
        <v>0</v>
      </c>
      <c r="O657" s="206">
        <f t="shared" si="211"/>
        <v>0</v>
      </c>
      <c r="P657" s="206">
        <f t="shared" si="213"/>
        <v>0</v>
      </c>
      <c r="Q657" s="211" t="str">
        <f t="shared" si="214"/>
        <v/>
      </c>
      <c r="R657" s="206">
        <f t="shared" si="212"/>
        <v>0</v>
      </c>
      <c r="S657" s="212">
        <f>IFERROR(INDEX(Raw_DATA!J:J,MATCH(Risk7_PlusY67!$D657,Raw_DATA!$A:$A,0)),"")</f>
        <v>186006665.33000001</v>
      </c>
      <c r="T657" s="213">
        <f>IFERROR(INDEX(Raw_DATA!K:K,MATCH(Risk7_PlusY67!$D657,Raw_DATA!$A:$A,0)),"")</f>
        <v>482295387.63</v>
      </c>
      <c r="U657" s="214">
        <f t="shared" si="215"/>
        <v>1</v>
      </c>
      <c r="V657" s="214">
        <f t="shared" si="216"/>
        <v>1</v>
      </c>
      <c r="W657" s="214">
        <f>IF(OR(AND((K657&lt;0.8),(AJ657&gt;180)),AND((K657&lt;0.8),(AJ657&lt;10)),AND((K657&gt;=0.8),(AJ657&lt;10)),AND((K657&gt;=0.8),(AJ657&gt;90))),0,1)</f>
        <v>1</v>
      </c>
      <c r="X657" s="214">
        <f t="shared" si="217"/>
        <v>1</v>
      </c>
      <c r="Y657" s="214">
        <f t="shared" si="218"/>
        <v>1</v>
      </c>
      <c r="Z657" s="214">
        <f t="shared" si="219"/>
        <v>1</v>
      </c>
      <c r="AA657" s="214">
        <f t="shared" si="220"/>
        <v>0</v>
      </c>
      <c r="AB657" s="215" t="str">
        <f t="shared" si="221"/>
        <v>A-</v>
      </c>
      <c r="AC657" s="215" t="str">
        <f t="shared" si="222"/>
        <v>0A-</v>
      </c>
      <c r="AD657" s="216"/>
      <c r="AE657" s="216"/>
      <c r="AF657" s="434">
        <f>IFERROR(INDEX(Raw_DATA!L:L,MATCH(Risk7_PlusY67!$D657,Raw_DATA!$A:$A,0)),"")</f>
        <v>6.15</v>
      </c>
      <c r="AG657" s="434">
        <f>IFERROR(INDEX(AVGGroup!$D$5:$D$21,MATCH(Risk7_PlusY67!$H657,AVGGroup!$C$5:$C$21,0)),"")</f>
        <v>5.87</v>
      </c>
      <c r="AH657" s="434">
        <f>IFERROR(INDEX(Raw_DATA!M:M,MATCH(Risk7_PlusY67!$D657,Raw_DATA!$A:$A,0)),"")</f>
        <v>6.62</v>
      </c>
      <c r="AI657" s="435">
        <f>IFERROR(INDEX(AVGGroup!$F$5:$F$21,MATCH(Risk7_PlusY67!$H657,AVGGroup!$C$5:$C$21,0)),"")</f>
        <v>2.31</v>
      </c>
      <c r="AJ657" s="401">
        <f>IFERROR(INDEX(Raw_DATA!N:N,MATCH(Risk7_PlusY67!$D657,Raw_DATA!$A:$A,0)),"")</f>
        <v>18</v>
      </c>
      <c r="AK657" s="401">
        <f>IFERROR(INDEX(Raw_DATA!O:O,MATCH(Risk7_PlusY67!$D657,Raw_DATA!$A:$A,0)),"")</f>
        <v>56</v>
      </c>
      <c r="AL657" s="401">
        <f>IFERROR(INDEX(Raw_DATA!P:P,MATCH(Risk7_PlusY67!$D657,Raw_DATA!$A:$A,0)),"")</f>
        <v>40</v>
      </c>
      <c r="AM657" s="401">
        <f>IFERROR(INDEX(Raw_DATA!Q:Q,MATCH(Risk7_PlusY67!$D657,Raw_DATA!$A:$A,0)),"")</f>
        <v>88</v>
      </c>
      <c r="AN657" s="401">
        <f>IFERROR(INDEX(Raw_DATA!R:R,MATCH(Risk7_PlusY67!$D657,Raw_DATA!$A:$A,0)),"")</f>
        <v>70</v>
      </c>
      <c r="AO657" s="407"/>
      <c r="AP657" s="411" t="b">
        <f>AB657=AY657</f>
        <v>1</v>
      </c>
      <c r="AQ657" s="340">
        <f t="shared" si="223"/>
        <v>0</v>
      </c>
      <c r="AR657" s="123">
        <f t="shared" si="224"/>
        <v>1</v>
      </c>
      <c r="AS657" s="123">
        <f t="shared" si="225"/>
        <v>1</v>
      </c>
      <c r="AT657" s="123">
        <f>IF(OR(AND((K657&lt;0.8),(BE657&gt;180)),AND((K657&lt;0.8),(BE657&lt;10)),AND((K657&gt;=0.8),(BE657&lt;10)),AND((K657&gt;=0.8),(BE657&gt;90))),0,1)</f>
        <v>1</v>
      </c>
      <c r="AU657" s="123">
        <f t="shared" si="226"/>
        <v>1</v>
      </c>
      <c r="AV657" s="123">
        <f t="shared" si="227"/>
        <v>1</v>
      </c>
      <c r="AW657" s="123">
        <f t="shared" si="228"/>
        <v>1</v>
      </c>
      <c r="AX657" s="123">
        <f t="shared" si="229"/>
        <v>0</v>
      </c>
      <c r="AY657" s="416" t="str">
        <f t="shared" si="230"/>
        <v>A-</v>
      </c>
      <c r="AZ657" s="416" t="str">
        <f>R657&amp;AY657</f>
        <v>0A-</v>
      </c>
      <c r="BA657" s="417">
        <f>IFERROR(INDEX(Raw_DATA!L:L,MATCH(Risk7_PlusY67!$D657,Raw_DATA!$A:$A,0)),"")</f>
        <v>6.15</v>
      </c>
      <c r="BB657" s="417">
        <f>IFERROR(INDEX(AVGGroup!$H$5:$H$21,MATCH(Risk7_PlusY67!$BJ657,AVGGroup!$C$5:$C$21,0)),"")</f>
        <v>5.88</v>
      </c>
      <c r="BC657" s="417">
        <f>IFERROR(INDEX(Raw_DATA!M:M,MATCH(Risk7_PlusY67!$D657,Raw_DATA!$A:$A,0)),"")</f>
        <v>6.62</v>
      </c>
      <c r="BD657" s="418">
        <f>IFERROR(INDEX(AVGGroup!$J$5:$J$21,MATCH(Risk7_PlusY67!$BJ657,AVGGroup!$C$5:$C$21,0)),"")</f>
        <v>2.31</v>
      </c>
      <c r="BE657" s="407">
        <f>IFERROR(INDEX(Raw_DATA!N:N,MATCH(Risk7_PlusY67!$D657,Raw_DATA!$A:$A,0)),"")</f>
        <v>18</v>
      </c>
      <c r="BF657" s="407">
        <f>IFERROR(INDEX(Raw_DATA!O:O,MATCH(Risk7_PlusY67!$D657,Raw_DATA!$A:$A,0)),"")</f>
        <v>56</v>
      </c>
      <c r="BG657" s="407">
        <f>IFERROR(INDEX(Raw_DATA!P:P,MATCH(Risk7_PlusY67!$D657,Raw_DATA!$A:$A,0)),"")</f>
        <v>40</v>
      </c>
      <c r="BH657" s="407">
        <f>IFERROR(INDEX(Raw_DATA!Q:Q,MATCH(Risk7_PlusY67!$D657,Raw_DATA!$A:$A,0)),"")</f>
        <v>88</v>
      </c>
      <c r="BI657" s="407">
        <f>IFERROR(INDEX(Raw_DATA!R:R,MATCH(Risk7_PlusY67!$D657,Raw_DATA!$A:$A,0)),"")</f>
        <v>70</v>
      </c>
      <c r="BJ657" s="124" t="str">
        <f>INDEX('Org2567'!$BM:$BM,MATCH(Risk7_PlusY67!D657,'Org2567'!$D:$D,0))</f>
        <v>รพศ.A B&gt;700to1000</v>
      </c>
    </row>
    <row r="658" spans="1:62" x14ac:dyDescent="0.7">
      <c r="A658" s="206">
        <f>IF(ISBLANK(D658),"",COUNTA($D$3:D658))</f>
        <v>656</v>
      </c>
      <c r="B658" s="207">
        <f>IFERROR(INDEX(ID!$E:$E,MATCH(Risk7_PlusY67!$D658,ID!$A:$A,0)),"")</f>
        <v>9</v>
      </c>
      <c r="C658" s="207" t="str">
        <f>IFERROR(INDEX(ID!$I:$I,MATCH(Risk7_PlusY67!$D658,ID!$A:$A,0)),"")</f>
        <v>สุรินทร์</v>
      </c>
      <c r="D658" s="295" t="s">
        <v>658</v>
      </c>
      <c r="E658" s="207" t="str">
        <f>IFERROR(INDEX(ID!$C:$C,MATCH(Risk7_PlusY67!$D658,ID!$A:$A,0)),"")</f>
        <v>ชุมพลบุรี,รพช.</v>
      </c>
      <c r="F658" s="207" t="str">
        <f>IFERROR(INDEX(ID!$G:$G,MATCH(Risk7_PlusY67!$D658,ID!$A:$A,0)),"")</f>
        <v>รพช.</v>
      </c>
      <c r="G658" s="206">
        <f>IFERROR(INDEX(ID!$J:$J,MATCH(Risk7_PlusY67!$D658,ID!$A:$A,0)),"")</f>
        <v>60</v>
      </c>
      <c r="H658" s="208" t="str">
        <f>IFERROR(INDEX(ID!$P:$P,MATCH(Risk7_PlusY67!$D658,ID!$A:$A,0)),"")</f>
        <v>รพช.F1 P&lt;=50,000</v>
      </c>
      <c r="I658" s="209">
        <f>IFERROR(INDEX(Raw_DATA!E:E,MATCH(Risk7_PlusY67!$D658,Raw_DATA!$A:$A,0)),"")</f>
        <v>10.63</v>
      </c>
      <c r="J658" s="209">
        <f>IFERROR(INDEX(Raw_DATA!F:F,MATCH(Risk7_PlusY67!$D658,Raw_DATA!$A:$A,0)),"")</f>
        <v>10.31</v>
      </c>
      <c r="K658" s="209">
        <f>IFERROR(INDEX(Raw_DATA!G:G,MATCH(Risk7_PlusY67!$D658,Raw_DATA!$A:$A,0)),"")</f>
        <v>9.36</v>
      </c>
      <c r="L658" s="209">
        <f>IFERROR(INDEX(Raw_DATA!H:H,MATCH(Risk7_PlusY67!$D658,Raw_DATA!$A:$A,0)),"")</f>
        <v>119999509.42</v>
      </c>
      <c r="M658" s="210">
        <f>IFERROR(INDEX(Raw_DATA!I:I,MATCH(Risk7_PlusY67!$D658,Raw_DATA!$A:$A,0)),"")</f>
        <v>-5254964.9400000004</v>
      </c>
      <c r="N658" s="206">
        <f t="shared" si="210"/>
        <v>0</v>
      </c>
      <c r="O658" s="206">
        <f t="shared" si="211"/>
        <v>1</v>
      </c>
      <c r="P658" s="206">
        <f t="shared" si="213"/>
        <v>0</v>
      </c>
      <c r="Q658" s="211">
        <f t="shared" si="214"/>
        <v>274</v>
      </c>
      <c r="R658" s="206">
        <f t="shared" si="212"/>
        <v>1</v>
      </c>
      <c r="S658" s="212">
        <f>IFERROR(INDEX(Raw_DATA!J:J,MATCH(Risk7_PlusY67!$D658,Raw_DATA!$A:$A,0)),"")</f>
        <v>93091.34</v>
      </c>
      <c r="T658" s="213">
        <f>IFERROR(INDEX(Raw_DATA!K:K,MATCH(Risk7_PlusY67!$D658,Raw_DATA!$A:$A,0)),"")</f>
        <v>104224507.31999999</v>
      </c>
      <c r="U658" s="214">
        <f t="shared" si="215"/>
        <v>1</v>
      </c>
      <c r="V658" s="214">
        <f t="shared" si="216"/>
        <v>1</v>
      </c>
      <c r="W658" s="214">
        <f>IF(OR(AND((K658&lt;0.8),(AJ658&gt;180)),AND((K658&lt;0.8),(AJ658&lt;10)),AND((K658&gt;=0.8),(AJ658&lt;10)),AND((K658&gt;=0.8),(AJ658&gt;90))),0,1)</f>
        <v>1</v>
      </c>
      <c r="X658" s="214">
        <f t="shared" si="217"/>
        <v>1</v>
      </c>
      <c r="Y658" s="214">
        <f t="shared" si="218"/>
        <v>1</v>
      </c>
      <c r="Z658" s="214">
        <f t="shared" si="219"/>
        <v>0</v>
      </c>
      <c r="AA658" s="214">
        <f t="shared" si="220"/>
        <v>1</v>
      </c>
      <c r="AB658" s="215" t="str">
        <f t="shared" si="221"/>
        <v>A-</v>
      </c>
      <c r="AC658" s="215" t="str">
        <f t="shared" si="222"/>
        <v>1A-</v>
      </c>
      <c r="AD658" s="216"/>
      <c r="AE658" s="216"/>
      <c r="AF658" s="434">
        <f>IFERROR(INDEX(Raw_DATA!L:L,MATCH(Risk7_PlusY67!$D658,Raw_DATA!$A:$A,0)),"")</f>
        <v>7.0000000000000007E-2</v>
      </c>
      <c r="AG658" s="434">
        <f>IFERROR(INDEX(AVGGroup!$D$5:$D$21,MATCH(Risk7_PlusY67!$H658,AVGGroup!$C$5:$C$21,0)),"")</f>
        <v>-3.15</v>
      </c>
      <c r="AH658" s="434">
        <f>IFERROR(INDEX(Raw_DATA!M:M,MATCH(Risk7_PlusY67!$D658,Raw_DATA!$A:$A,0)),"")</f>
        <v>-2.8</v>
      </c>
      <c r="AI658" s="435">
        <f>IFERROR(INDEX(AVGGroup!$F$5:$F$21,MATCH(Risk7_PlusY67!$H658,AVGGroup!$C$5:$C$21,0)),"")</f>
        <v>-7.1</v>
      </c>
      <c r="AJ658" s="401">
        <f>IFERROR(INDEX(Raw_DATA!N:N,MATCH(Risk7_PlusY67!$D658,Raw_DATA!$A:$A,0)),"")</f>
        <v>81</v>
      </c>
      <c r="AK658" s="401">
        <f>IFERROR(INDEX(Raw_DATA!O:O,MATCH(Risk7_PlusY67!$D658,Raw_DATA!$A:$A,0)),"")</f>
        <v>49</v>
      </c>
      <c r="AL658" s="401">
        <f>IFERROR(INDEX(Raw_DATA!P:P,MATCH(Risk7_PlusY67!$D658,Raw_DATA!$A:$A,0)),"")</f>
        <v>59</v>
      </c>
      <c r="AM658" s="401">
        <f>IFERROR(INDEX(Raw_DATA!Q:Q,MATCH(Risk7_PlusY67!$D658,Raw_DATA!$A:$A,0)),"")</f>
        <v>177</v>
      </c>
      <c r="AN658" s="401">
        <f>IFERROR(INDEX(Raw_DATA!R:R,MATCH(Risk7_PlusY67!$D658,Raw_DATA!$A:$A,0)),"")</f>
        <v>50</v>
      </c>
      <c r="AO658" s="407"/>
      <c r="AP658" s="411" t="b">
        <f>AB658=AY658</f>
        <v>1</v>
      </c>
      <c r="AQ658" s="340">
        <f t="shared" si="223"/>
        <v>1</v>
      </c>
      <c r="AR658" s="123">
        <f t="shared" si="224"/>
        <v>1</v>
      </c>
      <c r="AS658" s="123">
        <f t="shared" si="225"/>
        <v>1</v>
      </c>
      <c r="AT658" s="123">
        <f>IF(OR(AND((K658&lt;0.8),(BE658&gt;180)),AND((K658&lt;0.8),(BE658&lt;10)),AND((K658&gt;=0.8),(BE658&lt;10)),AND((K658&gt;=0.8),(BE658&gt;90))),0,1)</f>
        <v>1</v>
      </c>
      <c r="AU658" s="123">
        <f t="shared" si="226"/>
        <v>1</v>
      </c>
      <c r="AV658" s="123">
        <f t="shared" si="227"/>
        <v>1</v>
      </c>
      <c r="AW658" s="123">
        <f t="shared" si="228"/>
        <v>0</v>
      </c>
      <c r="AX658" s="123">
        <f t="shared" si="229"/>
        <v>1</v>
      </c>
      <c r="AY658" s="416" t="str">
        <f t="shared" si="230"/>
        <v>A-</v>
      </c>
      <c r="AZ658" s="416" t="str">
        <f>R658&amp;AY658</f>
        <v>1A-</v>
      </c>
      <c r="BA658" s="417">
        <f>IFERROR(INDEX(Raw_DATA!L:L,MATCH(Risk7_PlusY67!$D658,Raw_DATA!$A:$A,0)),"")</f>
        <v>7.0000000000000007E-2</v>
      </c>
      <c r="BB658" s="417">
        <f>IFERROR(INDEX(AVGGroup!$H$5:$H$21,MATCH(Risk7_PlusY67!$BJ658,AVGGroup!$C$5:$C$21,0)),"")</f>
        <v>-3.15</v>
      </c>
      <c r="BC658" s="417">
        <f>IFERROR(INDEX(Raw_DATA!M:M,MATCH(Risk7_PlusY67!$D658,Raw_DATA!$A:$A,0)),"")</f>
        <v>-2.8</v>
      </c>
      <c r="BD658" s="418">
        <f>IFERROR(INDEX(AVGGroup!$J$5:$J$21,MATCH(Risk7_PlusY67!$BJ658,AVGGroup!$C$5:$C$21,0)),"")</f>
        <v>-7.1</v>
      </c>
      <c r="BE658" s="407">
        <f>IFERROR(INDEX(Raw_DATA!N:N,MATCH(Risk7_PlusY67!$D658,Raw_DATA!$A:$A,0)),"")</f>
        <v>81</v>
      </c>
      <c r="BF658" s="407">
        <f>IFERROR(INDEX(Raw_DATA!O:O,MATCH(Risk7_PlusY67!$D658,Raw_DATA!$A:$A,0)),"")</f>
        <v>49</v>
      </c>
      <c r="BG658" s="407">
        <f>IFERROR(INDEX(Raw_DATA!P:P,MATCH(Risk7_PlusY67!$D658,Raw_DATA!$A:$A,0)),"")</f>
        <v>59</v>
      </c>
      <c r="BH658" s="407">
        <f>IFERROR(INDEX(Raw_DATA!Q:Q,MATCH(Risk7_PlusY67!$D658,Raw_DATA!$A:$A,0)),"")</f>
        <v>177</v>
      </c>
      <c r="BI658" s="407">
        <f>IFERROR(INDEX(Raw_DATA!R:R,MATCH(Risk7_PlusY67!$D658,Raw_DATA!$A:$A,0)),"")</f>
        <v>50</v>
      </c>
      <c r="BJ658" s="124" t="str">
        <f>INDEX('Org2567'!$BM:$BM,MATCH(Risk7_PlusY67!D658,'Org2567'!$D:$D,0))</f>
        <v>รพช.F1 P&lt;=50,000</v>
      </c>
    </row>
    <row r="659" spans="1:62" x14ac:dyDescent="0.7">
      <c r="A659" s="206">
        <f>IF(ISBLANK(D659),"",COUNTA($D$3:D659))</f>
        <v>657</v>
      </c>
      <c r="B659" s="207">
        <f>IFERROR(INDEX(ID!$E:$E,MATCH(Risk7_PlusY67!$D659,ID!$A:$A,0)),"")</f>
        <v>9</v>
      </c>
      <c r="C659" s="207" t="str">
        <f>IFERROR(INDEX(ID!$I:$I,MATCH(Risk7_PlusY67!$D659,ID!$A:$A,0)),"")</f>
        <v>สุรินทร์</v>
      </c>
      <c r="D659" s="295" t="s">
        <v>659</v>
      </c>
      <c r="E659" s="207" t="str">
        <f>IFERROR(INDEX(ID!$C:$C,MATCH(Risk7_PlusY67!$D659,ID!$A:$A,0)),"")</f>
        <v>ท่าตูม,รพช.</v>
      </c>
      <c r="F659" s="207" t="str">
        <f>IFERROR(INDEX(ID!$G:$G,MATCH(Risk7_PlusY67!$D659,ID!$A:$A,0)),"")</f>
        <v>รพช.</v>
      </c>
      <c r="G659" s="206">
        <f>IFERROR(INDEX(ID!$J:$J,MATCH(Risk7_PlusY67!$D659,ID!$A:$A,0)),"")</f>
        <v>140</v>
      </c>
      <c r="H659" s="208" t="str">
        <f>IFERROR(INDEX(ID!$P:$P,MATCH(Risk7_PlusY67!$D659,ID!$A:$A,0)),"")</f>
        <v>รพช.M2 B&gt;100</v>
      </c>
      <c r="I659" s="209">
        <f>IFERROR(INDEX(Raw_DATA!E:E,MATCH(Risk7_PlusY67!$D659,Raw_DATA!$A:$A,0)),"")</f>
        <v>6.09</v>
      </c>
      <c r="J659" s="209">
        <f>IFERROR(INDEX(Raw_DATA!F:F,MATCH(Risk7_PlusY67!$D659,Raw_DATA!$A:$A,0)),"")</f>
        <v>5.74</v>
      </c>
      <c r="K659" s="209">
        <f>IFERROR(INDEX(Raw_DATA!G:G,MATCH(Risk7_PlusY67!$D659,Raw_DATA!$A:$A,0)),"")</f>
        <v>4.3</v>
      </c>
      <c r="L659" s="209">
        <f>IFERROR(INDEX(Raw_DATA!H:H,MATCH(Risk7_PlusY67!$D659,Raw_DATA!$A:$A,0)),"")</f>
        <v>173719911.28999999</v>
      </c>
      <c r="M659" s="210">
        <f>IFERROR(INDEX(Raw_DATA!I:I,MATCH(Risk7_PlusY67!$D659,Raw_DATA!$A:$A,0)),"")</f>
        <v>84280572.370000005</v>
      </c>
      <c r="N659" s="206">
        <f t="shared" si="210"/>
        <v>0</v>
      </c>
      <c r="O659" s="206">
        <f t="shared" si="211"/>
        <v>0</v>
      </c>
      <c r="P659" s="206">
        <f t="shared" si="213"/>
        <v>0</v>
      </c>
      <c r="Q659" s="211" t="str">
        <f t="shared" si="214"/>
        <v/>
      </c>
      <c r="R659" s="206">
        <f t="shared" si="212"/>
        <v>0</v>
      </c>
      <c r="S659" s="212">
        <f>IFERROR(INDEX(Raw_DATA!J:J,MATCH(Risk7_PlusY67!$D659,Raw_DATA!$A:$A,0)),"")</f>
        <v>93856081.890000001</v>
      </c>
      <c r="T659" s="213">
        <f>IFERROR(INDEX(Raw_DATA!K:K,MATCH(Risk7_PlusY67!$D659,Raw_DATA!$A:$A,0)),"")</f>
        <v>112860408.08</v>
      </c>
      <c r="U659" s="214">
        <f t="shared" si="215"/>
        <v>1</v>
      </c>
      <c r="V659" s="214">
        <f t="shared" si="216"/>
        <v>1</v>
      </c>
      <c r="W659" s="214">
        <f>IF(OR(AND((K659&lt;0.8),(AJ659&gt;180)),AND((K659&lt;0.8),(AJ659&lt;10)),AND((K659&gt;=0.8),(AJ659&lt;10)),AND((K659&gt;=0.8),(AJ659&gt;90))),0,1)</f>
        <v>1</v>
      </c>
      <c r="X659" s="214">
        <f t="shared" si="217"/>
        <v>0</v>
      </c>
      <c r="Y659" s="214">
        <f t="shared" si="218"/>
        <v>0</v>
      </c>
      <c r="Z659" s="214">
        <f t="shared" si="219"/>
        <v>0</v>
      </c>
      <c r="AA659" s="214">
        <f t="shared" si="220"/>
        <v>1</v>
      </c>
      <c r="AB659" s="215" t="str">
        <f t="shared" si="221"/>
        <v>B-</v>
      </c>
      <c r="AC659" s="215" t="str">
        <f t="shared" si="222"/>
        <v>0B-</v>
      </c>
      <c r="AD659" s="216"/>
      <c r="AE659" s="216"/>
      <c r="AF659" s="434">
        <f>IFERROR(INDEX(Raw_DATA!L:L,MATCH(Risk7_PlusY67!$D659,Raw_DATA!$A:$A,0)),"")</f>
        <v>29.84</v>
      </c>
      <c r="AG659" s="434">
        <f>IFERROR(INDEX(AVGGroup!$D$5:$D$21,MATCH(Risk7_PlusY67!$H659,AVGGroup!$C$5:$C$21,0)),"")</f>
        <v>-2.2400000000000002</v>
      </c>
      <c r="AH659" s="434">
        <f>IFERROR(INDEX(Raw_DATA!M:M,MATCH(Risk7_PlusY67!$D659,Raw_DATA!$A:$A,0)),"")</f>
        <v>20.95</v>
      </c>
      <c r="AI659" s="435">
        <f>IFERROR(INDEX(AVGGroup!$F$5:$F$21,MATCH(Risk7_PlusY67!$H659,AVGGroup!$C$5:$C$21,0)),"")</f>
        <v>-7.61</v>
      </c>
      <c r="AJ659" s="401">
        <f>IFERROR(INDEX(Raw_DATA!N:N,MATCH(Risk7_PlusY67!$D659,Raw_DATA!$A:$A,0)),"")</f>
        <v>67</v>
      </c>
      <c r="AK659" s="401">
        <f>IFERROR(INDEX(Raw_DATA!O:O,MATCH(Risk7_PlusY67!$D659,Raw_DATA!$A:$A,0)),"")</f>
        <v>61</v>
      </c>
      <c r="AL659" s="401">
        <f>IFERROR(INDEX(Raw_DATA!P:P,MATCH(Risk7_PlusY67!$D659,Raw_DATA!$A:$A,0)),"")</f>
        <v>72</v>
      </c>
      <c r="AM659" s="401">
        <f>IFERROR(INDEX(Raw_DATA!Q:Q,MATCH(Risk7_PlusY67!$D659,Raw_DATA!$A:$A,0)),"")</f>
        <v>161</v>
      </c>
      <c r="AN659" s="401">
        <f>IFERROR(INDEX(Raw_DATA!R:R,MATCH(Risk7_PlusY67!$D659,Raw_DATA!$A:$A,0)),"")</f>
        <v>54</v>
      </c>
      <c r="AO659" s="407"/>
      <c r="AP659" s="411" t="b">
        <f>AB659=AY659</f>
        <v>1</v>
      </c>
      <c r="AQ659" s="340">
        <f t="shared" si="223"/>
        <v>0</v>
      </c>
      <c r="AR659" s="123">
        <f t="shared" si="224"/>
        <v>1</v>
      </c>
      <c r="AS659" s="123">
        <f t="shared" si="225"/>
        <v>1</v>
      </c>
      <c r="AT659" s="123">
        <f>IF(OR(AND((K659&lt;0.8),(BE659&gt;180)),AND((K659&lt;0.8),(BE659&lt;10)),AND((K659&gt;=0.8),(BE659&lt;10)),AND((K659&gt;=0.8),(BE659&gt;90))),0,1)</f>
        <v>1</v>
      </c>
      <c r="AU659" s="123">
        <f t="shared" si="226"/>
        <v>0</v>
      </c>
      <c r="AV659" s="123">
        <f t="shared" si="227"/>
        <v>0</v>
      </c>
      <c r="AW659" s="123">
        <f t="shared" si="228"/>
        <v>0</v>
      </c>
      <c r="AX659" s="123">
        <f t="shared" si="229"/>
        <v>1</v>
      </c>
      <c r="AY659" s="416" t="str">
        <f t="shared" si="230"/>
        <v>B-</v>
      </c>
      <c r="AZ659" s="416" t="str">
        <f>R659&amp;AY659</f>
        <v>0B-</v>
      </c>
      <c r="BA659" s="417">
        <f>IFERROR(INDEX(Raw_DATA!L:L,MATCH(Risk7_PlusY67!$D659,Raw_DATA!$A:$A,0)),"")</f>
        <v>29.84</v>
      </c>
      <c r="BB659" s="417">
        <f>IFERROR(INDEX(AVGGroup!$H$5:$H$21,MATCH(Risk7_PlusY67!$BJ659,AVGGroup!$C$5:$C$21,0)),"")</f>
        <v>-2.25</v>
      </c>
      <c r="BC659" s="417">
        <f>IFERROR(INDEX(Raw_DATA!M:M,MATCH(Risk7_PlusY67!$D659,Raw_DATA!$A:$A,0)),"")</f>
        <v>20.95</v>
      </c>
      <c r="BD659" s="418">
        <f>IFERROR(INDEX(AVGGroup!$J$5:$J$21,MATCH(Risk7_PlusY67!$BJ659,AVGGroup!$C$5:$C$21,0)),"")</f>
        <v>-7.61</v>
      </c>
      <c r="BE659" s="407">
        <f>IFERROR(INDEX(Raw_DATA!N:N,MATCH(Risk7_PlusY67!$D659,Raw_DATA!$A:$A,0)),"")</f>
        <v>67</v>
      </c>
      <c r="BF659" s="407">
        <f>IFERROR(INDEX(Raw_DATA!O:O,MATCH(Risk7_PlusY67!$D659,Raw_DATA!$A:$A,0)),"")</f>
        <v>61</v>
      </c>
      <c r="BG659" s="407">
        <f>IFERROR(INDEX(Raw_DATA!P:P,MATCH(Risk7_PlusY67!$D659,Raw_DATA!$A:$A,0)),"")</f>
        <v>72</v>
      </c>
      <c r="BH659" s="407">
        <f>IFERROR(INDEX(Raw_DATA!Q:Q,MATCH(Risk7_PlusY67!$D659,Raw_DATA!$A:$A,0)),"")</f>
        <v>161</v>
      </c>
      <c r="BI659" s="407">
        <f>IFERROR(INDEX(Raw_DATA!R:R,MATCH(Risk7_PlusY67!$D659,Raw_DATA!$A:$A,0)),"")</f>
        <v>54</v>
      </c>
      <c r="BJ659" s="124" t="str">
        <f>INDEX('Org2567'!$BM:$BM,MATCH(Risk7_PlusY67!D659,'Org2567'!$D:$D,0))</f>
        <v>รพช.M2 B&gt;100</v>
      </c>
    </row>
    <row r="660" spans="1:62" x14ac:dyDescent="0.7">
      <c r="A660" s="206">
        <f>IF(ISBLANK(D660),"",COUNTA($D$3:D660))</f>
        <v>658</v>
      </c>
      <c r="B660" s="207">
        <f>IFERROR(INDEX(ID!$E:$E,MATCH(Risk7_PlusY67!$D660,ID!$A:$A,0)),"")</f>
        <v>9</v>
      </c>
      <c r="C660" s="207" t="str">
        <f>IFERROR(INDEX(ID!$I:$I,MATCH(Risk7_PlusY67!$D660,ID!$A:$A,0)),"")</f>
        <v>สุรินทร์</v>
      </c>
      <c r="D660" s="295" t="s">
        <v>660</v>
      </c>
      <c r="E660" s="207" t="str">
        <f>IFERROR(INDEX(ID!$C:$C,MATCH(Risk7_PlusY67!$D660,ID!$A:$A,0)),"")</f>
        <v>จอมพระ,รพช.</v>
      </c>
      <c r="F660" s="207" t="str">
        <f>IFERROR(INDEX(ID!$G:$G,MATCH(Risk7_PlusY67!$D660,ID!$A:$A,0)),"")</f>
        <v>รพช.</v>
      </c>
      <c r="G660" s="206">
        <f>IFERROR(INDEX(ID!$J:$J,MATCH(Risk7_PlusY67!$D660,ID!$A:$A,0)),"")</f>
        <v>60</v>
      </c>
      <c r="H660" s="208" t="str">
        <f>IFERROR(INDEX(ID!$P:$P,MATCH(Risk7_PlusY67!$D660,ID!$A:$A,0)),"")</f>
        <v>รพช.F2 P30,000-60,000</v>
      </c>
      <c r="I660" s="209">
        <f>IFERROR(INDEX(Raw_DATA!E:E,MATCH(Risk7_PlusY67!$D660,Raw_DATA!$A:$A,0)),"")</f>
        <v>13.6</v>
      </c>
      <c r="J660" s="209">
        <f>IFERROR(INDEX(Raw_DATA!F:F,MATCH(Risk7_PlusY67!$D660,Raw_DATA!$A:$A,0)),"")</f>
        <v>13.16</v>
      </c>
      <c r="K660" s="209">
        <f>IFERROR(INDEX(Raw_DATA!G:G,MATCH(Risk7_PlusY67!$D660,Raw_DATA!$A:$A,0)),"")</f>
        <v>11.98</v>
      </c>
      <c r="L660" s="209">
        <f>IFERROR(INDEX(Raw_DATA!H:H,MATCH(Risk7_PlusY67!$D660,Raw_DATA!$A:$A,0)),"")</f>
        <v>102402329.19</v>
      </c>
      <c r="M660" s="210">
        <f>IFERROR(INDEX(Raw_DATA!I:I,MATCH(Risk7_PlusY67!$D660,Raw_DATA!$A:$A,0)),"")</f>
        <v>671832.13</v>
      </c>
      <c r="N660" s="206">
        <f t="shared" si="210"/>
        <v>0</v>
      </c>
      <c r="O660" s="206">
        <f t="shared" si="211"/>
        <v>0</v>
      </c>
      <c r="P660" s="206">
        <f t="shared" si="213"/>
        <v>0</v>
      </c>
      <c r="Q660" s="211" t="str">
        <f t="shared" si="214"/>
        <v/>
      </c>
      <c r="R660" s="206">
        <f t="shared" si="212"/>
        <v>0</v>
      </c>
      <c r="S660" s="212">
        <f>IFERROR(INDEX(Raw_DATA!J:J,MATCH(Risk7_PlusY67!$D660,Raw_DATA!$A:$A,0)),"")</f>
        <v>4341855.1100000003</v>
      </c>
      <c r="T660" s="213">
        <f>IFERROR(INDEX(Raw_DATA!K:K,MATCH(Risk7_PlusY67!$D660,Raw_DATA!$A:$A,0)),"")</f>
        <v>89304234.75</v>
      </c>
      <c r="U660" s="214">
        <f t="shared" si="215"/>
        <v>1</v>
      </c>
      <c r="V660" s="214">
        <f t="shared" si="216"/>
        <v>1</v>
      </c>
      <c r="W660" s="214">
        <f>IF(OR(AND((K660&lt;0.8),(AJ660&gt;180)),AND((K660&lt;0.8),(AJ660&lt;10)),AND((K660&gt;=0.8),(AJ660&lt;10)),AND((K660&gt;=0.8),(AJ660&gt;90))),0,1)</f>
        <v>1</v>
      </c>
      <c r="X660" s="214">
        <f t="shared" si="217"/>
        <v>1</v>
      </c>
      <c r="Y660" s="214">
        <f t="shared" si="218"/>
        <v>1</v>
      </c>
      <c r="Z660" s="214">
        <f t="shared" si="219"/>
        <v>1</v>
      </c>
      <c r="AA660" s="214">
        <f t="shared" si="220"/>
        <v>1</v>
      </c>
      <c r="AB660" s="215" t="str">
        <f t="shared" si="221"/>
        <v>A</v>
      </c>
      <c r="AC660" s="215" t="str">
        <f t="shared" si="222"/>
        <v>0A</v>
      </c>
      <c r="AD660" s="216"/>
      <c r="AE660" s="216"/>
      <c r="AF660" s="434">
        <f>IFERROR(INDEX(Raw_DATA!L:L,MATCH(Risk7_PlusY67!$D660,Raw_DATA!$A:$A,0)),"")</f>
        <v>3.9</v>
      </c>
      <c r="AG660" s="434">
        <f>IFERROR(INDEX(AVGGroup!$D$5:$D$21,MATCH(Risk7_PlusY67!$H660,AVGGroup!$C$5:$C$21,0)),"")</f>
        <v>-4.37</v>
      </c>
      <c r="AH660" s="434">
        <f>IFERROR(INDEX(Raw_DATA!M:M,MATCH(Risk7_PlusY67!$D660,Raw_DATA!$A:$A,0)),"")</f>
        <v>0.38</v>
      </c>
      <c r="AI660" s="435">
        <f>IFERROR(INDEX(AVGGroup!$F$5:$F$21,MATCH(Risk7_PlusY67!$H660,AVGGroup!$C$5:$C$21,0)),"")</f>
        <v>-9.19</v>
      </c>
      <c r="AJ660" s="401">
        <f>IFERROR(INDEX(Raw_DATA!N:N,MATCH(Risk7_PlusY67!$D660,Raw_DATA!$A:$A,0)),"")</f>
        <v>44</v>
      </c>
      <c r="AK660" s="401">
        <f>IFERROR(INDEX(Raw_DATA!O:O,MATCH(Risk7_PlusY67!$D660,Raw_DATA!$A:$A,0)),"")</f>
        <v>50</v>
      </c>
      <c r="AL660" s="401">
        <f>IFERROR(INDEX(Raw_DATA!P:P,MATCH(Risk7_PlusY67!$D660,Raw_DATA!$A:$A,0)),"")</f>
        <v>35</v>
      </c>
      <c r="AM660" s="401">
        <f>IFERROR(INDEX(Raw_DATA!Q:Q,MATCH(Risk7_PlusY67!$D660,Raw_DATA!$A:$A,0)),"")</f>
        <v>98</v>
      </c>
      <c r="AN660" s="401">
        <f>IFERROR(INDEX(Raw_DATA!R:R,MATCH(Risk7_PlusY67!$D660,Raw_DATA!$A:$A,0)),"")</f>
        <v>55</v>
      </c>
      <c r="AO660" s="407"/>
      <c r="AP660" s="411" t="b">
        <f>AB660=AY660</f>
        <v>1</v>
      </c>
      <c r="AQ660" s="340">
        <f t="shared" si="223"/>
        <v>0</v>
      </c>
      <c r="AR660" s="123">
        <f t="shared" si="224"/>
        <v>1</v>
      </c>
      <c r="AS660" s="123">
        <f t="shared" si="225"/>
        <v>1</v>
      </c>
      <c r="AT660" s="123">
        <f>IF(OR(AND((K660&lt;0.8),(BE660&gt;180)),AND((K660&lt;0.8),(BE660&lt;10)),AND((K660&gt;=0.8),(BE660&lt;10)),AND((K660&gt;=0.8),(BE660&gt;90))),0,1)</f>
        <v>1</v>
      </c>
      <c r="AU660" s="123">
        <f t="shared" si="226"/>
        <v>1</v>
      </c>
      <c r="AV660" s="123">
        <f t="shared" si="227"/>
        <v>1</v>
      </c>
      <c r="AW660" s="123">
        <f t="shared" si="228"/>
        <v>1</v>
      </c>
      <c r="AX660" s="123">
        <f t="shared" si="229"/>
        <v>1</v>
      </c>
      <c r="AY660" s="416" t="str">
        <f t="shared" si="230"/>
        <v>A</v>
      </c>
      <c r="AZ660" s="416" t="str">
        <f>R660&amp;AY660</f>
        <v>0A</v>
      </c>
      <c r="BA660" s="417">
        <f>IFERROR(INDEX(Raw_DATA!L:L,MATCH(Risk7_PlusY67!$D660,Raw_DATA!$A:$A,0)),"")</f>
        <v>3.9</v>
      </c>
      <c r="BB660" s="417">
        <f>IFERROR(INDEX(AVGGroup!$H$5:$H$21,MATCH(Risk7_PlusY67!$BJ660,AVGGroup!$C$5:$C$21,0)),"")</f>
        <v>-3.95</v>
      </c>
      <c r="BC660" s="417">
        <f>IFERROR(INDEX(Raw_DATA!M:M,MATCH(Risk7_PlusY67!$D660,Raw_DATA!$A:$A,0)),"")</f>
        <v>0.38</v>
      </c>
      <c r="BD660" s="418">
        <f>IFERROR(INDEX(AVGGroup!$J$5:$J$21,MATCH(Risk7_PlusY67!$BJ660,AVGGroup!$C$5:$C$21,0)),"")</f>
        <v>-8.8800000000000008</v>
      </c>
      <c r="BE660" s="407">
        <f>IFERROR(INDEX(Raw_DATA!N:N,MATCH(Risk7_PlusY67!$D660,Raw_DATA!$A:$A,0)),"")</f>
        <v>44</v>
      </c>
      <c r="BF660" s="407">
        <f>IFERROR(INDEX(Raw_DATA!O:O,MATCH(Risk7_PlusY67!$D660,Raw_DATA!$A:$A,0)),"")</f>
        <v>50</v>
      </c>
      <c r="BG660" s="407">
        <f>IFERROR(INDEX(Raw_DATA!P:P,MATCH(Risk7_PlusY67!$D660,Raw_DATA!$A:$A,0)),"")</f>
        <v>35</v>
      </c>
      <c r="BH660" s="407">
        <f>IFERROR(INDEX(Raw_DATA!Q:Q,MATCH(Risk7_PlusY67!$D660,Raw_DATA!$A:$A,0)),"")</f>
        <v>98</v>
      </c>
      <c r="BI660" s="407">
        <f>IFERROR(INDEX(Raw_DATA!R:R,MATCH(Risk7_PlusY67!$D660,Raw_DATA!$A:$A,0)),"")</f>
        <v>55</v>
      </c>
      <c r="BJ660" s="124" t="str">
        <f>INDEX('Org2567'!$BM:$BM,MATCH(Risk7_PlusY67!D660,'Org2567'!$D:$D,0))</f>
        <v>รพช.F2 P30,000-60,000</v>
      </c>
    </row>
    <row r="661" spans="1:62" x14ac:dyDescent="0.7">
      <c r="A661" s="206">
        <f>IF(ISBLANK(D661),"",COUNTA($D$3:D661))</f>
        <v>659</v>
      </c>
      <c r="B661" s="207">
        <f>IFERROR(INDEX(ID!$E:$E,MATCH(Risk7_PlusY67!$D661,ID!$A:$A,0)),"")</f>
        <v>9</v>
      </c>
      <c r="C661" s="207" t="str">
        <f>IFERROR(INDEX(ID!$I:$I,MATCH(Risk7_PlusY67!$D661,ID!$A:$A,0)),"")</f>
        <v>สุรินทร์</v>
      </c>
      <c r="D661" s="295" t="s">
        <v>661</v>
      </c>
      <c r="E661" s="207" t="str">
        <f>IFERROR(INDEX(ID!$C:$C,MATCH(Risk7_PlusY67!$D661,ID!$A:$A,0)),"")</f>
        <v>ปราสาท,รพท.</v>
      </c>
      <c r="F661" s="207" t="str">
        <f>IFERROR(INDEX(ID!$G:$G,MATCH(Risk7_PlusY67!$D661,ID!$A:$A,0)),"")</f>
        <v>รพท.</v>
      </c>
      <c r="G661" s="206">
        <f>IFERROR(INDEX(ID!$J:$J,MATCH(Risk7_PlusY67!$D661,ID!$A:$A,0)),"")</f>
        <v>265</v>
      </c>
      <c r="H661" s="208" t="str">
        <f>IFERROR(INDEX(ID!$P:$P,MATCH(Risk7_PlusY67!$D661,ID!$A:$A,0)),"")</f>
        <v>รพท.M1 B&gt;200</v>
      </c>
      <c r="I661" s="209">
        <f>IFERROR(INDEX(Raw_DATA!E:E,MATCH(Risk7_PlusY67!$D661,Raw_DATA!$A:$A,0)),"")</f>
        <v>3.96</v>
      </c>
      <c r="J661" s="209">
        <f>IFERROR(INDEX(Raw_DATA!F:F,MATCH(Risk7_PlusY67!$D661,Raw_DATA!$A:$A,0)),"")</f>
        <v>3.79</v>
      </c>
      <c r="K661" s="209">
        <f>IFERROR(INDEX(Raw_DATA!G:G,MATCH(Risk7_PlusY67!$D661,Raw_DATA!$A:$A,0)),"")</f>
        <v>2.96</v>
      </c>
      <c r="L661" s="209">
        <f>IFERROR(INDEX(Raw_DATA!H:H,MATCH(Risk7_PlusY67!$D661,Raw_DATA!$A:$A,0)),"")</f>
        <v>452481821.35000002</v>
      </c>
      <c r="M661" s="210">
        <f>IFERROR(INDEX(Raw_DATA!I:I,MATCH(Risk7_PlusY67!$D661,Raw_DATA!$A:$A,0)),"")</f>
        <v>-10069666.92</v>
      </c>
      <c r="N661" s="206">
        <f t="shared" si="210"/>
        <v>0</v>
      </c>
      <c r="O661" s="206">
        <f t="shared" si="211"/>
        <v>1</v>
      </c>
      <c r="P661" s="206">
        <f t="shared" si="213"/>
        <v>0</v>
      </c>
      <c r="Q661" s="211">
        <f t="shared" si="214"/>
        <v>539.20000000000005</v>
      </c>
      <c r="R661" s="206">
        <f t="shared" si="212"/>
        <v>1</v>
      </c>
      <c r="S661" s="212">
        <f>IFERROR(INDEX(Raw_DATA!J:J,MATCH(Risk7_PlusY67!$D661,Raw_DATA!$A:$A,0)),"")</f>
        <v>37086201.219999999</v>
      </c>
      <c r="T661" s="213">
        <f>IFERROR(INDEX(Raw_DATA!K:K,MATCH(Risk7_PlusY67!$D661,Raw_DATA!$A:$A,0)),"")</f>
        <v>297197646.11000001</v>
      </c>
      <c r="U661" s="214">
        <f t="shared" si="215"/>
        <v>1</v>
      </c>
      <c r="V661" s="214">
        <f t="shared" si="216"/>
        <v>0</v>
      </c>
      <c r="W661" s="214">
        <f>IF(OR(AND((K661&lt;0.8),(AJ661&gt;180)),AND((K661&lt;0.8),(AJ661&lt;10)),AND((K661&gt;=0.8),(AJ661&lt;10)),AND((K661&gt;=0.8),(AJ661&gt;90))),0,1)</f>
        <v>1</v>
      </c>
      <c r="X661" s="214">
        <f t="shared" si="217"/>
        <v>0</v>
      </c>
      <c r="Y661" s="214">
        <f t="shared" si="218"/>
        <v>1</v>
      </c>
      <c r="Z661" s="214">
        <f t="shared" si="219"/>
        <v>1</v>
      </c>
      <c r="AA661" s="214">
        <f t="shared" si="220"/>
        <v>1</v>
      </c>
      <c r="AB661" s="215" t="str">
        <f t="shared" si="221"/>
        <v>B</v>
      </c>
      <c r="AC661" s="215" t="str">
        <f t="shared" si="222"/>
        <v>1B</v>
      </c>
      <c r="AD661" s="216"/>
      <c r="AE661" s="216"/>
      <c r="AF661" s="434">
        <f>IFERROR(INDEX(Raw_DATA!L:L,MATCH(Risk7_PlusY67!$D661,Raw_DATA!$A:$A,0)),"")</f>
        <v>5.94</v>
      </c>
      <c r="AG661" s="434">
        <f>IFERROR(INDEX(AVGGroup!$D$5:$D$21,MATCH(Risk7_PlusY67!$H661,AVGGroup!$C$5:$C$21,0)),"")</f>
        <v>3.38</v>
      </c>
      <c r="AH661" s="434">
        <f>IFERROR(INDEX(Raw_DATA!M:M,MATCH(Risk7_PlusY67!$D661,Raw_DATA!$A:$A,0)),"")</f>
        <v>-0.92</v>
      </c>
      <c r="AI661" s="435">
        <f>IFERROR(INDEX(AVGGroup!$F$5:$F$21,MATCH(Risk7_PlusY67!$H661,AVGGroup!$C$5:$C$21,0)),"")</f>
        <v>0.04</v>
      </c>
      <c r="AJ661" s="401">
        <f>IFERROR(INDEX(Raw_DATA!N:N,MATCH(Risk7_PlusY67!$D661,Raw_DATA!$A:$A,0)),"")</f>
        <v>87</v>
      </c>
      <c r="AK661" s="401">
        <f>IFERROR(INDEX(Raw_DATA!O:O,MATCH(Risk7_PlusY67!$D661,Raw_DATA!$A:$A,0)),"")</f>
        <v>185</v>
      </c>
      <c r="AL661" s="401">
        <f>IFERROR(INDEX(Raw_DATA!P:P,MATCH(Risk7_PlusY67!$D661,Raw_DATA!$A:$A,0)),"")</f>
        <v>46</v>
      </c>
      <c r="AM661" s="401">
        <f>IFERROR(INDEX(Raw_DATA!Q:Q,MATCH(Risk7_PlusY67!$D661,Raw_DATA!$A:$A,0)),"")</f>
        <v>66</v>
      </c>
      <c r="AN661" s="401">
        <f>IFERROR(INDEX(Raw_DATA!R:R,MATCH(Risk7_PlusY67!$D661,Raw_DATA!$A:$A,0)),"")</f>
        <v>48</v>
      </c>
      <c r="AO661" s="407"/>
      <c r="AP661" s="411" t="b">
        <f>AB661=AY661</f>
        <v>1</v>
      </c>
      <c r="AQ661" s="340">
        <f t="shared" si="223"/>
        <v>1</v>
      </c>
      <c r="AR661" s="123">
        <f t="shared" si="224"/>
        <v>1</v>
      </c>
      <c r="AS661" s="123">
        <f t="shared" si="225"/>
        <v>0</v>
      </c>
      <c r="AT661" s="123">
        <f>IF(OR(AND((K661&lt;0.8),(BE661&gt;180)),AND((K661&lt;0.8),(BE661&lt;10)),AND((K661&gt;=0.8),(BE661&lt;10)),AND((K661&gt;=0.8),(BE661&gt;90))),0,1)</f>
        <v>1</v>
      </c>
      <c r="AU661" s="123">
        <f t="shared" si="226"/>
        <v>0</v>
      </c>
      <c r="AV661" s="123">
        <f t="shared" si="227"/>
        <v>1</v>
      </c>
      <c r="AW661" s="123">
        <f t="shared" si="228"/>
        <v>1</v>
      </c>
      <c r="AX661" s="123">
        <f t="shared" si="229"/>
        <v>1</v>
      </c>
      <c r="AY661" s="416" t="str">
        <f t="shared" si="230"/>
        <v>B</v>
      </c>
      <c r="AZ661" s="416" t="str">
        <f>R661&amp;AY661</f>
        <v>1B</v>
      </c>
      <c r="BA661" s="417">
        <f>IFERROR(INDEX(Raw_DATA!L:L,MATCH(Risk7_PlusY67!$D661,Raw_DATA!$A:$A,0)),"")</f>
        <v>5.94</v>
      </c>
      <c r="BB661" s="417">
        <f>IFERROR(INDEX(AVGGroup!$H$5:$H$21,MATCH(Risk7_PlusY67!$BJ661,AVGGroup!$C$5:$C$21,0)),"")</f>
        <v>3.88</v>
      </c>
      <c r="BC661" s="417">
        <f>IFERROR(INDEX(Raw_DATA!M:M,MATCH(Risk7_PlusY67!$D661,Raw_DATA!$A:$A,0)),"")</f>
        <v>-0.92</v>
      </c>
      <c r="BD661" s="418">
        <f>IFERROR(INDEX(AVGGroup!$J$5:$J$21,MATCH(Risk7_PlusY67!$BJ661,AVGGroup!$C$5:$C$21,0)),"")</f>
        <v>0.56999999999999995</v>
      </c>
      <c r="BE661" s="407">
        <f>IFERROR(INDEX(Raw_DATA!N:N,MATCH(Risk7_PlusY67!$D661,Raw_DATA!$A:$A,0)),"")</f>
        <v>87</v>
      </c>
      <c r="BF661" s="407">
        <f>IFERROR(INDEX(Raw_DATA!O:O,MATCH(Risk7_PlusY67!$D661,Raw_DATA!$A:$A,0)),"")</f>
        <v>185</v>
      </c>
      <c r="BG661" s="407">
        <f>IFERROR(INDEX(Raw_DATA!P:P,MATCH(Risk7_PlusY67!$D661,Raw_DATA!$A:$A,0)),"")</f>
        <v>46</v>
      </c>
      <c r="BH661" s="407">
        <f>IFERROR(INDEX(Raw_DATA!Q:Q,MATCH(Risk7_PlusY67!$D661,Raw_DATA!$A:$A,0)),"")</f>
        <v>66</v>
      </c>
      <c r="BI661" s="407">
        <f>IFERROR(INDEX(Raw_DATA!R:R,MATCH(Risk7_PlusY67!$D661,Raw_DATA!$A:$A,0)),"")</f>
        <v>48</v>
      </c>
      <c r="BJ661" s="124" t="str">
        <f>INDEX('Org2567'!$BM:$BM,MATCH(Risk7_PlusY67!D661,'Org2567'!$D:$D,0))</f>
        <v>รพท.M1 B&gt;200</v>
      </c>
    </row>
    <row r="662" spans="1:62" x14ac:dyDescent="0.7">
      <c r="A662" s="206">
        <f>IF(ISBLANK(D662),"",COUNTA($D$3:D662))</f>
        <v>660</v>
      </c>
      <c r="B662" s="207">
        <f>IFERROR(INDEX(ID!$E:$E,MATCH(Risk7_PlusY67!$D662,ID!$A:$A,0)),"")</f>
        <v>9</v>
      </c>
      <c r="C662" s="207" t="str">
        <f>IFERROR(INDEX(ID!$I:$I,MATCH(Risk7_PlusY67!$D662,ID!$A:$A,0)),"")</f>
        <v>สุรินทร์</v>
      </c>
      <c r="D662" s="295" t="s">
        <v>662</v>
      </c>
      <c r="E662" s="207" t="str">
        <f>IFERROR(INDEX(ID!$C:$C,MATCH(Risk7_PlusY67!$D662,ID!$A:$A,0)),"")</f>
        <v>กาบเชิง,รพช.</v>
      </c>
      <c r="F662" s="207" t="str">
        <f>IFERROR(INDEX(ID!$G:$G,MATCH(Risk7_PlusY67!$D662,ID!$A:$A,0)),"")</f>
        <v>รพช.</v>
      </c>
      <c r="G662" s="206">
        <f>IFERROR(INDEX(ID!$J:$J,MATCH(Risk7_PlusY67!$D662,ID!$A:$A,0)),"")</f>
        <v>97</v>
      </c>
      <c r="H662" s="208" t="str">
        <f>IFERROR(INDEX(ID!$P:$P,MATCH(Risk7_PlusY67!$D662,ID!$A:$A,0)),"")</f>
        <v>รพช.F1 P&lt;=50,000</v>
      </c>
      <c r="I662" s="209">
        <f>IFERROR(INDEX(Raw_DATA!E:E,MATCH(Risk7_PlusY67!$D662,Raw_DATA!$A:$A,0)),"")</f>
        <v>9.26</v>
      </c>
      <c r="J662" s="209">
        <f>IFERROR(INDEX(Raw_DATA!F:F,MATCH(Risk7_PlusY67!$D662,Raw_DATA!$A:$A,0)),"")</f>
        <v>8.74</v>
      </c>
      <c r="K662" s="209">
        <f>IFERROR(INDEX(Raw_DATA!G:G,MATCH(Risk7_PlusY67!$D662,Raw_DATA!$A:$A,0)),"")</f>
        <v>5.25</v>
      </c>
      <c r="L662" s="209">
        <f>IFERROR(INDEX(Raw_DATA!H:H,MATCH(Risk7_PlusY67!$D662,Raw_DATA!$A:$A,0)),"")</f>
        <v>74477259.420000002</v>
      </c>
      <c r="M662" s="210">
        <f>IFERROR(INDEX(Raw_DATA!I:I,MATCH(Risk7_PlusY67!$D662,Raw_DATA!$A:$A,0)),"")</f>
        <v>-13298605.460000001</v>
      </c>
      <c r="N662" s="206">
        <f t="shared" si="210"/>
        <v>0</v>
      </c>
      <c r="O662" s="206">
        <f t="shared" si="211"/>
        <v>1</v>
      </c>
      <c r="P662" s="206">
        <f t="shared" si="213"/>
        <v>0</v>
      </c>
      <c r="Q662" s="211">
        <f t="shared" si="214"/>
        <v>67.2</v>
      </c>
      <c r="R662" s="206">
        <f t="shared" si="212"/>
        <v>1</v>
      </c>
      <c r="S662" s="212">
        <f>IFERROR(INDEX(Raw_DATA!J:J,MATCH(Risk7_PlusY67!$D662,Raw_DATA!$A:$A,0)),"")</f>
        <v>-5781776.3200000003</v>
      </c>
      <c r="T662" s="213">
        <f>IFERROR(INDEX(Raw_DATA!K:K,MATCH(Risk7_PlusY67!$D662,Raw_DATA!$A:$A,0)),"")</f>
        <v>38357880.740000002</v>
      </c>
      <c r="U662" s="214">
        <f t="shared" si="215"/>
        <v>0</v>
      </c>
      <c r="V662" s="214">
        <f t="shared" si="216"/>
        <v>0</v>
      </c>
      <c r="W662" s="214">
        <f>IF(OR(AND((K662&lt;0.8),(AJ662&gt;180)),AND((K662&lt;0.8),(AJ662&lt;10)),AND((K662&gt;=0.8),(AJ662&lt;10)),AND((K662&gt;=0.8),(AJ662&gt;90))),0,1)</f>
        <v>0</v>
      </c>
      <c r="X662" s="214">
        <f t="shared" si="217"/>
        <v>0</v>
      </c>
      <c r="Y662" s="214">
        <f t="shared" si="218"/>
        <v>0</v>
      </c>
      <c r="Z662" s="214">
        <f t="shared" si="219"/>
        <v>0</v>
      </c>
      <c r="AA662" s="214">
        <f t="shared" si="220"/>
        <v>0</v>
      </c>
      <c r="AB662" s="215" t="str">
        <f t="shared" si="221"/>
        <v>F</v>
      </c>
      <c r="AC662" s="215" t="str">
        <f t="shared" si="222"/>
        <v>1F</v>
      </c>
      <c r="AD662" s="216"/>
      <c r="AE662" s="216"/>
      <c r="AF662" s="434">
        <f>IFERROR(INDEX(Raw_DATA!L:L,MATCH(Risk7_PlusY67!$D662,Raw_DATA!$A:$A,0)),"")</f>
        <v>-4.21</v>
      </c>
      <c r="AG662" s="434">
        <f>IFERROR(INDEX(AVGGroup!$D$5:$D$21,MATCH(Risk7_PlusY67!$H662,AVGGroup!$C$5:$C$21,0)),"")</f>
        <v>-3.15</v>
      </c>
      <c r="AH662" s="434">
        <f>IFERROR(INDEX(Raw_DATA!M:M,MATCH(Risk7_PlusY67!$D662,Raw_DATA!$A:$A,0)),"")</f>
        <v>-8.4600000000000009</v>
      </c>
      <c r="AI662" s="435">
        <f>IFERROR(INDEX(AVGGroup!$F$5:$F$21,MATCH(Risk7_PlusY67!$H662,AVGGroup!$C$5:$C$21,0)),"")</f>
        <v>-7.1</v>
      </c>
      <c r="AJ662" s="401">
        <f>IFERROR(INDEX(Raw_DATA!N:N,MATCH(Risk7_PlusY67!$D662,Raw_DATA!$A:$A,0)),"")</f>
        <v>98</v>
      </c>
      <c r="AK662" s="401">
        <f>IFERROR(INDEX(Raw_DATA!O:O,MATCH(Risk7_PlusY67!$D662,Raw_DATA!$A:$A,0)),"")</f>
        <v>81</v>
      </c>
      <c r="AL662" s="401">
        <f>IFERROR(INDEX(Raw_DATA!P:P,MATCH(Risk7_PlusY67!$D662,Raw_DATA!$A:$A,0)),"")</f>
        <v>73</v>
      </c>
      <c r="AM662" s="401">
        <f>IFERROR(INDEX(Raw_DATA!Q:Q,MATCH(Risk7_PlusY67!$D662,Raw_DATA!$A:$A,0)),"")</f>
        <v>171</v>
      </c>
      <c r="AN662" s="401">
        <f>IFERROR(INDEX(Raw_DATA!R:R,MATCH(Risk7_PlusY67!$D662,Raw_DATA!$A:$A,0)),"")</f>
        <v>77</v>
      </c>
      <c r="AO662" s="407"/>
      <c r="AP662" s="411" t="b">
        <f>AB662=AY662</f>
        <v>1</v>
      </c>
      <c r="AQ662" s="340">
        <f t="shared" si="223"/>
        <v>1</v>
      </c>
      <c r="AR662" s="123">
        <f t="shared" si="224"/>
        <v>0</v>
      </c>
      <c r="AS662" s="123">
        <f t="shared" si="225"/>
        <v>0</v>
      </c>
      <c r="AT662" s="123">
        <f>IF(OR(AND((K662&lt;0.8),(BE662&gt;180)),AND((K662&lt;0.8),(BE662&lt;10)),AND((K662&gt;=0.8),(BE662&lt;10)),AND((K662&gt;=0.8),(BE662&gt;90))),0,1)</f>
        <v>0</v>
      </c>
      <c r="AU662" s="123">
        <f t="shared" si="226"/>
        <v>0</v>
      </c>
      <c r="AV662" s="123">
        <f t="shared" si="227"/>
        <v>0</v>
      </c>
      <c r="AW662" s="123">
        <f t="shared" si="228"/>
        <v>0</v>
      </c>
      <c r="AX662" s="123">
        <f t="shared" si="229"/>
        <v>0</v>
      </c>
      <c r="AY662" s="416" t="str">
        <f t="shared" si="230"/>
        <v>F</v>
      </c>
      <c r="AZ662" s="416" t="str">
        <f>R662&amp;AY662</f>
        <v>1F</v>
      </c>
      <c r="BA662" s="417">
        <f>IFERROR(INDEX(Raw_DATA!L:L,MATCH(Risk7_PlusY67!$D662,Raw_DATA!$A:$A,0)),"")</f>
        <v>-4.21</v>
      </c>
      <c r="BB662" s="417">
        <f>IFERROR(INDEX(AVGGroup!$H$5:$H$21,MATCH(Risk7_PlusY67!$BJ662,AVGGroup!$C$5:$C$21,0)),"")</f>
        <v>-3.15</v>
      </c>
      <c r="BC662" s="417">
        <f>IFERROR(INDEX(Raw_DATA!M:M,MATCH(Risk7_PlusY67!$D662,Raw_DATA!$A:$A,0)),"")</f>
        <v>-8.4600000000000009</v>
      </c>
      <c r="BD662" s="418">
        <f>IFERROR(INDEX(AVGGroup!$J$5:$J$21,MATCH(Risk7_PlusY67!$BJ662,AVGGroup!$C$5:$C$21,0)),"")</f>
        <v>-7.1</v>
      </c>
      <c r="BE662" s="407">
        <f>IFERROR(INDEX(Raw_DATA!N:N,MATCH(Risk7_PlusY67!$D662,Raw_DATA!$A:$A,0)),"")</f>
        <v>98</v>
      </c>
      <c r="BF662" s="407">
        <f>IFERROR(INDEX(Raw_DATA!O:O,MATCH(Risk7_PlusY67!$D662,Raw_DATA!$A:$A,0)),"")</f>
        <v>81</v>
      </c>
      <c r="BG662" s="407">
        <f>IFERROR(INDEX(Raw_DATA!P:P,MATCH(Risk7_PlusY67!$D662,Raw_DATA!$A:$A,0)),"")</f>
        <v>73</v>
      </c>
      <c r="BH662" s="407">
        <f>IFERROR(INDEX(Raw_DATA!Q:Q,MATCH(Risk7_PlusY67!$D662,Raw_DATA!$A:$A,0)),"")</f>
        <v>171</v>
      </c>
      <c r="BI662" s="407">
        <f>IFERROR(INDEX(Raw_DATA!R:R,MATCH(Risk7_PlusY67!$D662,Raw_DATA!$A:$A,0)),"")</f>
        <v>77</v>
      </c>
      <c r="BJ662" s="124" t="str">
        <f>INDEX('Org2567'!$BM:$BM,MATCH(Risk7_PlusY67!D662,'Org2567'!$D:$D,0))</f>
        <v>รพช.F1 P&lt;=50,000</v>
      </c>
    </row>
    <row r="663" spans="1:62" x14ac:dyDescent="0.7">
      <c r="A663" s="206">
        <f>IF(ISBLANK(D663),"",COUNTA($D$3:D663))</f>
        <v>661</v>
      </c>
      <c r="B663" s="207">
        <f>IFERROR(INDEX(ID!$E:$E,MATCH(Risk7_PlusY67!$D663,ID!$A:$A,0)),"")</f>
        <v>9</v>
      </c>
      <c r="C663" s="207" t="str">
        <f>IFERROR(INDEX(ID!$I:$I,MATCH(Risk7_PlusY67!$D663,ID!$A:$A,0)),"")</f>
        <v>สุรินทร์</v>
      </c>
      <c r="D663" s="295" t="s">
        <v>663</v>
      </c>
      <c r="E663" s="207" t="str">
        <f>IFERROR(INDEX(ID!$C:$C,MATCH(Risk7_PlusY67!$D663,ID!$A:$A,0)),"")</f>
        <v>รัตนบุรี,รพช.</v>
      </c>
      <c r="F663" s="207" t="str">
        <f>IFERROR(INDEX(ID!$G:$G,MATCH(Risk7_PlusY67!$D663,ID!$A:$A,0)),"")</f>
        <v>รพช.</v>
      </c>
      <c r="G663" s="206">
        <f>IFERROR(INDEX(ID!$J:$J,MATCH(Risk7_PlusY67!$D663,ID!$A:$A,0)),"")</f>
        <v>130</v>
      </c>
      <c r="H663" s="208" t="str">
        <f>IFERROR(INDEX(ID!$P:$P,MATCH(Risk7_PlusY67!$D663,ID!$A:$A,0)),"")</f>
        <v>รพช.M2 B&gt;100</v>
      </c>
      <c r="I663" s="209">
        <f>IFERROR(INDEX(Raw_DATA!E:E,MATCH(Risk7_PlusY67!$D663,Raw_DATA!$A:$A,0)),"")</f>
        <v>4.13</v>
      </c>
      <c r="J663" s="209">
        <f>IFERROR(INDEX(Raw_DATA!F:F,MATCH(Risk7_PlusY67!$D663,Raw_DATA!$A:$A,0)),"")</f>
        <v>3.91</v>
      </c>
      <c r="K663" s="209">
        <f>IFERROR(INDEX(Raw_DATA!G:G,MATCH(Risk7_PlusY67!$D663,Raw_DATA!$A:$A,0)),"")</f>
        <v>2.88</v>
      </c>
      <c r="L663" s="209">
        <f>IFERROR(INDEX(Raw_DATA!H:H,MATCH(Risk7_PlusY67!$D663,Raw_DATA!$A:$A,0)),"")</f>
        <v>142836012.52000001</v>
      </c>
      <c r="M663" s="210">
        <f>IFERROR(INDEX(Raw_DATA!I:I,MATCH(Risk7_PlusY67!$D663,Raw_DATA!$A:$A,0)),"")</f>
        <v>-19072457.030000001</v>
      </c>
      <c r="N663" s="206">
        <f t="shared" si="210"/>
        <v>0</v>
      </c>
      <c r="O663" s="206">
        <f t="shared" si="211"/>
        <v>1</v>
      </c>
      <c r="P663" s="206">
        <f t="shared" si="213"/>
        <v>0</v>
      </c>
      <c r="Q663" s="211">
        <f t="shared" si="214"/>
        <v>89.8</v>
      </c>
      <c r="R663" s="206">
        <f t="shared" si="212"/>
        <v>1</v>
      </c>
      <c r="S663" s="212">
        <f>IFERROR(INDEX(Raw_DATA!J:J,MATCH(Risk7_PlusY67!$D663,Raw_DATA!$A:$A,0)),"")</f>
        <v>-5129993.03</v>
      </c>
      <c r="T663" s="213">
        <f>IFERROR(INDEX(Raw_DATA!K:K,MATCH(Risk7_PlusY67!$D663,Raw_DATA!$A:$A,0)),"")</f>
        <v>86027767.349999994</v>
      </c>
      <c r="U663" s="214">
        <f t="shared" si="215"/>
        <v>1</v>
      </c>
      <c r="V663" s="214">
        <f t="shared" si="216"/>
        <v>1</v>
      </c>
      <c r="W663" s="214">
        <f>IF(OR(AND((K663&lt;0.8),(AJ663&gt;180)),AND((K663&lt;0.8),(AJ663&lt;10)),AND((K663&gt;=0.8),(AJ663&lt;10)),AND((K663&gt;=0.8),(AJ663&gt;90))),0,1)</f>
        <v>1</v>
      </c>
      <c r="X663" s="214">
        <f t="shared" si="217"/>
        <v>0</v>
      </c>
      <c r="Y663" s="214">
        <f t="shared" si="218"/>
        <v>1</v>
      </c>
      <c r="Z663" s="214">
        <f t="shared" si="219"/>
        <v>1</v>
      </c>
      <c r="AA663" s="214">
        <f t="shared" si="220"/>
        <v>1</v>
      </c>
      <c r="AB663" s="215" t="str">
        <f t="shared" si="221"/>
        <v>A-</v>
      </c>
      <c r="AC663" s="215" t="str">
        <f t="shared" si="222"/>
        <v>1A-</v>
      </c>
      <c r="AD663" s="216"/>
      <c r="AE663" s="216"/>
      <c r="AF663" s="434">
        <f>IFERROR(INDEX(Raw_DATA!L:L,MATCH(Risk7_PlusY67!$D663,Raw_DATA!$A:$A,0)),"")</f>
        <v>-1.82</v>
      </c>
      <c r="AG663" s="434">
        <f>IFERROR(INDEX(AVGGroup!$D$5:$D$21,MATCH(Risk7_PlusY67!$H663,AVGGroup!$C$5:$C$21,0)),"")</f>
        <v>-2.2400000000000002</v>
      </c>
      <c r="AH663" s="434">
        <f>IFERROR(INDEX(Raw_DATA!M:M,MATCH(Risk7_PlusY67!$D663,Raw_DATA!$A:$A,0)),"")</f>
        <v>-6.74</v>
      </c>
      <c r="AI663" s="435">
        <f>IFERROR(INDEX(AVGGroup!$F$5:$F$21,MATCH(Risk7_PlusY67!$H663,AVGGroup!$C$5:$C$21,0)),"")</f>
        <v>-7.61</v>
      </c>
      <c r="AJ663" s="401">
        <f>IFERROR(INDEX(Raw_DATA!N:N,MATCH(Risk7_PlusY67!$D663,Raw_DATA!$A:$A,0)),"")</f>
        <v>69</v>
      </c>
      <c r="AK663" s="401">
        <f>IFERROR(INDEX(Raw_DATA!O:O,MATCH(Risk7_PlusY67!$D663,Raw_DATA!$A:$A,0)),"")</f>
        <v>91</v>
      </c>
      <c r="AL663" s="401">
        <f>IFERROR(INDEX(Raw_DATA!P:P,MATCH(Risk7_PlusY67!$D663,Raw_DATA!$A:$A,0)),"")</f>
        <v>54</v>
      </c>
      <c r="AM663" s="401">
        <f>IFERROR(INDEX(Raw_DATA!Q:Q,MATCH(Risk7_PlusY67!$D663,Raw_DATA!$A:$A,0)),"")</f>
        <v>112</v>
      </c>
      <c r="AN663" s="401">
        <f>IFERROR(INDEX(Raw_DATA!R:R,MATCH(Risk7_PlusY67!$D663,Raw_DATA!$A:$A,0)),"")</f>
        <v>44</v>
      </c>
      <c r="AO663" s="407"/>
      <c r="AP663" s="411" t="b">
        <f>AB663=AY663</f>
        <v>1</v>
      </c>
      <c r="AQ663" s="340">
        <f t="shared" si="223"/>
        <v>1</v>
      </c>
      <c r="AR663" s="123">
        <f t="shared" si="224"/>
        <v>1</v>
      </c>
      <c r="AS663" s="123">
        <f t="shared" si="225"/>
        <v>1</v>
      </c>
      <c r="AT663" s="123">
        <f>IF(OR(AND((K663&lt;0.8),(BE663&gt;180)),AND((K663&lt;0.8),(BE663&lt;10)),AND((K663&gt;=0.8),(BE663&lt;10)),AND((K663&gt;=0.8),(BE663&gt;90))),0,1)</f>
        <v>1</v>
      </c>
      <c r="AU663" s="123">
        <f t="shared" si="226"/>
        <v>0</v>
      </c>
      <c r="AV663" s="123">
        <f t="shared" si="227"/>
        <v>1</v>
      </c>
      <c r="AW663" s="123">
        <f t="shared" si="228"/>
        <v>1</v>
      </c>
      <c r="AX663" s="123">
        <f t="shared" si="229"/>
        <v>1</v>
      </c>
      <c r="AY663" s="416" t="str">
        <f t="shared" si="230"/>
        <v>A-</v>
      </c>
      <c r="AZ663" s="416" t="str">
        <f>R663&amp;AY663</f>
        <v>1A-</v>
      </c>
      <c r="BA663" s="417">
        <f>IFERROR(INDEX(Raw_DATA!L:L,MATCH(Risk7_PlusY67!$D663,Raw_DATA!$A:$A,0)),"")</f>
        <v>-1.82</v>
      </c>
      <c r="BB663" s="417">
        <f>IFERROR(INDEX(AVGGroup!$H$5:$H$21,MATCH(Risk7_PlusY67!$BJ663,AVGGroup!$C$5:$C$21,0)),"")</f>
        <v>-2.25</v>
      </c>
      <c r="BC663" s="417">
        <f>IFERROR(INDEX(Raw_DATA!M:M,MATCH(Risk7_PlusY67!$D663,Raw_DATA!$A:$A,0)),"")</f>
        <v>-6.74</v>
      </c>
      <c r="BD663" s="418">
        <f>IFERROR(INDEX(AVGGroup!$J$5:$J$21,MATCH(Risk7_PlusY67!$BJ663,AVGGroup!$C$5:$C$21,0)),"")</f>
        <v>-7.61</v>
      </c>
      <c r="BE663" s="407">
        <f>IFERROR(INDEX(Raw_DATA!N:N,MATCH(Risk7_PlusY67!$D663,Raw_DATA!$A:$A,0)),"")</f>
        <v>69</v>
      </c>
      <c r="BF663" s="407">
        <f>IFERROR(INDEX(Raw_DATA!O:O,MATCH(Risk7_PlusY67!$D663,Raw_DATA!$A:$A,0)),"")</f>
        <v>91</v>
      </c>
      <c r="BG663" s="407">
        <f>IFERROR(INDEX(Raw_DATA!P:P,MATCH(Risk7_PlusY67!$D663,Raw_DATA!$A:$A,0)),"")</f>
        <v>54</v>
      </c>
      <c r="BH663" s="407">
        <f>IFERROR(INDEX(Raw_DATA!Q:Q,MATCH(Risk7_PlusY67!$D663,Raw_DATA!$A:$A,0)),"")</f>
        <v>112</v>
      </c>
      <c r="BI663" s="407">
        <f>IFERROR(INDEX(Raw_DATA!R:R,MATCH(Risk7_PlusY67!$D663,Raw_DATA!$A:$A,0)),"")</f>
        <v>44</v>
      </c>
      <c r="BJ663" s="124" t="str">
        <f>INDEX('Org2567'!$BM:$BM,MATCH(Risk7_PlusY67!D663,'Org2567'!$D:$D,0))</f>
        <v>รพช.M2 B&gt;100</v>
      </c>
    </row>
    <row r="664" spans="1:62" x14ac:dyDescent="0.7">
      <c r="A664" s="206">
        <f>IF(ISBLANK(D664),"",COUNTA($D$3:D664))</f>
        <v>662</v>
      </c>
      <c r="B664" s="207">
        <f>IFERROR(INDEX(ID!$E:$E,MATCH(Risk7_PlusY67!$D664,ID!$A:$A,0)),"")</f>
        <v>9</v>
      </c>
      <c r="C664" s="207" t="str">
        <f>IFERROR(INDEX(ID!$I:$I,MATCH(Risk7_PlusY67!$D664,ID!$A:$A,0)),"")</f>
        <v>สุรินทร์</v>
      </c>
      <c r="D664" s="295" t="s">
        <v>664</v>
      </c>
      <c r="E664" s="207" t="str">
        <f>IFERROR(INDEX(ID!$C:$C,MATCH(Risk7_PlusY67!$D664,ID!$A:$A,0)),"")</f>
        <v>สนม,รพช.</v>
      </c>
      <c r="F664" s="207" t="str">
        <f>IFERROR(INDEX(ID!$G:$G,MATCH(Risk7_PlusY67!$D664,ID!$A:$A,0)),"")</f>
        <v>รพช.</v>
      </c>
      <c r="G664" s="206">
        <f>IFERROR(INDEX(ID!$J:$J,MATCH(Risk7_PlusY67!$D664,ID!$A:$A,0)),"")</f>
        <v>39</v>
      </c>
      <c r="H664" s="208" t="str">
        <f>IFERROR(INDEX(ID!$P:$P,MATCH(Risk7_PlusY67!$D664,ID!$A:$A,0)),"")</f>
        <v>รพช.F2 P&lt;=30,000</v>
      </c>
      <c r="I664" s="209">
        <f>IFERROR(INDEX(Raw_DATA!E:E,MATCH(Risk7_PlusY67!$D664,Raw_DATA!$A:$A,0)),"")</f>
        <v>7.87</v>
      </c>
      <c r="J664" s="209">
        <f>IFERROR(INDEX(Raw_DATA!F:F,MATCH(Risk7_PlusY67!$D664,Raw_DATA!$A:$A,0)),"")</f>
        <v>7.69</v>
      </c>
      <c r="K664" s="209">
        <f>IFERROR(INDEX(Raw_DATA!G:G,MATCH(Risk7_PlusY67!$D664,Raw_DATA!$A:$A,0)),"")</f>
        <v>6.43</v>
      </c>
      <c r="L664" s="209">
        <f>IFERROR(INDEX(Raw_DATA!H:H,MATCH(Risk7_PlusY67!$D664,Raw_DATA!$A:$A,0)),"")</f>
        <v>62639071.380000003</v>
      </c>
      <c r="M664" s="210">
        <f>IFERROR(INDEX(Raw_DATA!I:I,MATCH(Risk7_PlusY67!$D664,Raw_DATA!$A:$A,0)),"")</f>
        <v>7099832.2199999997</v>
      </c>
      <c r="N664" s="206">
        <f t="shared" si="210"/>
        <v>0</v>
      </c>
      <c r="O664" s="206">
        <f t="shared" si="211"/>
        <v>0</v>
      </c>
      <c r="P664" s="206">
        <f t="shared" si="213"/>
        <v>0</v>
      </c>
      <c r="Q664" s="211" t="str">
        <f t="shared" si="214"/>
        <v/>
      </c>
      <c r="R664" s="206">
        <f t="shared" si="212"/>
        <v>0</v>
      </c>
      <c r="S664" s="212">
        <f>IFERROR(INDEX(Raw_DATA!J:J,MATCH(Risk7_PlusY67!$D664,Raw_DATA!$A:$A,0)),"")</f>
        <v>11690953.550000001</v>
      </c>
      <c r="T664" s="213">
        <f>IFERROR(INDEX(Raw_DATA!K:K,MATCH(Risk7_PlusY67!$D664,Raw_DATA!$A:$A,0)),"")</f>
        <v>49476755.939999998</v>
      </c>
      <c r="U664" s="214">
        <f t="shared" si="215"/>
        <v>1</v>
      </c>
      <c r="V664" s="214">
        <f t="shared" si="216"/>
        <v>1</v>
      </c>
      <c r="W664" s="214">
        <f>IF(OR(AND((K664&lt;0.8),(AJ664&gt;180)),AND((K664&lt;0.8),(AJ664&lt;10)),AND((K664&gt;=0.8),(AJ664&lt;10)),AND((K664&gt;=0.8),(AJ664&gt;90))),0,1)</f>
        <v>1</v>
      </c>
      <c r="X664" s="214">
        <f t="shared" si="217"/>
        <v>0</v>
      </c>
      <c r="Y664" s="214">
        <f t="shared" si="218"/>
        <v>1</v>
      </c>
      <c r="Z664" s="214">
        <f t="shared" si="219"/>
        <v>0</v>
      </c>
      <c r="AA664" s="214">
        <f t="shared" si="220"/>
        <v>1</v>
      </c>
      <c r="AB664" s="215" t="str">
        <f t="shared" si="221"/>
        <v>B</v>
      </c>
      <c r="AC664" s="215" t="str">
        <f t="shared" si="222"/>
        <v>0B</v>
      </c>
      <c r="AD664" s="216"/>
      <c r="AE664" s="216"/>
      <c r="AF664" s="434">
        <f>IFERROR(INDEX(Raw_DATA!L:L,MATCH(Risk7_PlusY67!$D664,Raw_DATA!$A:$A,0)),"")</f>
        <v>13.03</v>
      </c>
      <c r="AG664" s="434">
        <f>IFERROR(INDEX(AVGGroup!$D$5:$D$21,MATCH(Risk7_PlusY67!$H664,AVGGroup!$C$5:$C$21,0)),"")</f>
        <v>-3.55</v>
      </c>
      <c r="AH664" s="434">
        <f>IFERROR(INDEX(Raw_DATA!M:M,MATCH(Risk7_PlusY67!$D664,Raw_DATA!$A:$A,0)),"")</f>
        <v>5.91</v>
      </c>
      <c r="AI664" s="435">
        <f>IFERROR(INDEX(AVGGroup!$F$5:$F$21,MATCH(Risk7_PlusY67!$H664,AVGGroup!$C$5:$C$21,0)),"")</f>
        <v>-10.199999999999999</v>
      </c>
      <c r="AJ664" s="401">
        <f>IFERROR(INDEX(Raw_DATA!N:N,MATCH(Risk7_PlusY67!$D664,Raw_DATA!$A:$A,0)),"")</f>
        <v>68</v>
      </c>
      <c r="AK664" s="401">
        <f>IFERROR(INDEX(Raw_DATA!O:O,MATCH(Risk7_PlusY67!$D664,Raw_DATA!$A:$A,0)),"")</f>
        <v>76</v>
      </c>
      <c r="AL664" s="401">
        <f>IFERROR(INDEX(Raw_DATA!P:P,MATCH(Risk7_PlusY67!$D664,Raw_DATA!$A:$A,0)),"")</f>
        <v>50</v>
      </c>
      <c r="AM664" s="401">
        <f>IFERROR(INDEX(Raw_DATA!Q:Q,MATCH(Risk7_PlusY67!$D664,Raw_DATA!$A:$A,0)),"")</f>
        <v>127</v>
      </c>
      <c r="AN664" s="401">
        <f>IFERROR(INDEX(Raw_DATA!R:R,MATCH(Risk7_PlusY67!$D664,Raw_DATA!$A:$A,0)),"")</f>
        <v>38</v>
      </c>
      <c r="AO664" s="407"/>
      <c r="AP664" s="411" t="b">
        <f>AB664=AY664</f>
        <v>1</v>
      </c>
      <c r="AQ664" s="340">
        <f t="shared" si="223"/>
        <v>0</v>
      </c>
      <c r="AR664" s="123">
        <f t="shared" si="224"/>
        <v>1</v>
      </c>
      <c r="AS664" s="123">
        <f t="shared" si="225"/>
        <v>1</v>
      </c>
      <c r="AT664" s="123">
        <f>IF(OR(AND((K664&lt;0.8),(BE664&gt;180)),AND((K664&lt;0.8),(BE664&lt;10)),AND((K664&gt;=0.8),(BE664&lt;10)),AND((K664&gt;=0.8),(BE664&gt;90))),0,1)</f>
        <v>1</v>
      </c>
      <c r="AU664" s="123">
        <f t="shared" si="226"/>
        <v>0</v>
      </c>
      <c r="AV664" s="123">
        <f t="shared" si="227"/>
        <v>1</v>
      </c>
      <c r="AW664" s="123">
        <f t="shared" si="228"/>
        <v>0</v>
      </c>
      <c r="AX664" s="123">
        <f t="shared" si="229"/>
        <v>1</v>
      </c>
      <c r="AY664" s="416" t="str">
        <f t="shared" si="230"/>
        <v>B</v>
      </c>
      <c r="AZ664" s="416" t="str">
        <f>R664&amp;AY664</f>
        <v>0B</v>
      </c>
      <c r="BA664" s="417">
        <f>IFERROR(INDEX(Raw_DATA!L:L,MATCH(Risk7_PlusY67!$D664,Raw_DATA!$A:$A,0)),"")</f>
        <v>13.03</v>
      </c>
      <c r="BB664" s="417">
        <f>IFERROR(INDEX(AVGGroup!$H$5:$H$21,MATCH(Risk7_PlusY67!$BJ664,AVGGroup!$C$5:$C$21,0)),"")</f>
        <v>-3.54</v>
      </c>
      <c r="BC664" s="417">
        <f>IFERROR(INDEX(Raw_DATA!M:M,MATCH(Risk7_PlusY67!$D664,Raw_DATA!$A:$A,0)),"")</f>
        <v>5.91</v>
      </c>
      <c r="BD664" s="418">
        <f>IFERROR(INDEX(AVGGroup!$J$5:$J$21,MATCH(Risk7_PlusY67!$BJ664,AVGGroup!$C$5:$C$21,0)),"")</f>
        <v>-10.199999999999999</v>
      </c>
      <c r="BE664" s="407">
        <f>IFERROR(INDEX(Raw_DATA!N:N,MATCH(Risk7_PlusY67!$D664,Raw_DATA!$A:$A,0)),"")</f>
        <v>68</v>
      </c>
      <c r="BF664" s="407">
        <f>IFERROR(INDEX(Raw_DATA!O:O,MATCH(Risk7_PlusY67!$D664,Raw_DATA!$A:$A,0)),"")</f>
        <v>76</v>
      </c>
      <c r="BG664" s="407">
        <f>IFERROR(INDEX(Raw_DATA!P:P,MATCH(Risk7_PlusY67!$D664,Raw_DATA!$A:$A,0)),"")</f>
        <v>50</v>
      </c>
      <c r="BH664" s="407">
        <f>IFERROR(INDEX(Raw_DATA!Q:Q,MATCH(Risk7_PlusY67!$D664,Raw_DATA!$A:$A,0)),"")</f>
        <v>127</v>
      </c>
      <c r="BI664" s="407">
        <f>IFERROR(INDEX(Raw_DATA!R:R,MATCH(Risk7_PlusY67!$D664,Raw_DATA!$A:$A,0)),"")</f>
        <v>38</v>
      </c>
      <c r="BJ664" s="124" t="str">
        <f>INDEX('Org2567'!$BM:$BM,MATCH(Risk7_PlusY67!D664,'Org2567'!$D:$D,0))</f>
        <v>รพช.F2 P&lt;=30,000</v>
      </c>
    </row>
    <row r="665" spans="1:62" x14ac:dyDescent="0.7">
      <c r="A665" s="206">
        <f>IF(ISBLANK(D665),"",COUNTA($D$3:D665))</f>
        <v>663</v>
      </c>
      <c r="B665" s="207">
        <f>IFERROR(INDEX(ID!$E:$E,MATCH(Risk7_PlusY67!$D665,ID!$A:$A,0)),"")</f>
        <v>9</v>
      </c>
      <c r="C665" s="207" t="str">
        <f>IFERROR(INDEX(ID!$I:$I,MATCH(Risk7_PlusY67!$D665,ID!$A:$A,0)),"")</f>
        <v>สุรินทร์</v>
      </c>
      <c r="D665" s="295" t="s">
        <v>665</v>
      </c>
      <c r="E665" s="207" t="str">
        <f>IFERROR(INDEX(ID!$C:$C,MATCH(Risk7_PlusY67!$D665,ID!$A:$A,0)),"")</f>
        <v>ศีขรภูมิ,รพท.</v>
      </c>
      <c r="F665" s="207" t="str">
        <f>IFERROR(INDEX(ID!$G:$G,MATCH(Risk7_PlusY67!$D665,ID!$A:$A,0)),"")</f>
        <v>รพท.</v>
      </c>
      <c r="G665" s="206">
        <f>IFERROR(INDEX(ID!$J:$J,MATCH(Risk7_PlusY67!$D665,ID!$A:$A,0)),"")</f>
        <v>241</v>
      </c>
      <c r="H665" s="208" t="str">
        <f>IFERROR(INDEX(ID!$P:$P,MATCH(Risk7_PlusY67!$D665,ID!$A:$A,0)),"")</f>
        <v>รพท.M1 B&gt;200</v>
      </c>
      <c r="I665" s="209">
        <f>IFERROR(INDEX(Raw_DATA!E:E,MATCH(Risk7_PlusY67!$D665,Raw_DATA!$A:$A,0)),"")</f>
        <v>2.2599999999999998</v>
      </c>
      <c r="J665" s="209">
        <f>IFERROR(INDEX(Raw_DATA!F:F,MATCH(Risk7_PlusY67!$D665,Raw_DATA!$A:$A,0)),"")</f>
        <v>2.04</v>
      </c>
      <c r="K665" s="209">
        <f>IFERROR(INDEX(Raw_DATA!G:G,MATCH(Risk7_PlusY67!$D665,Raw_DATA!$A:$A,0)),"")</f>
        <v>0.7</v>
      </c>
      <c r="L665" s="209">
        <f>IFERROR(INDEX(Raw_DATA!H:H,MATCH(Risk7_PlusY67!$D665,Raw_DATA!$A:$A,0)),"")</f>
        <v>84485778.920000002</v>
      </c>
      <c r="M665" s="210">
        <f>IFERROR(INDEX(Raw_DATA!I:I,MATCH(Risk7_PlusY67!$D665,Raw_DATA!$A:$A,0)),"")</f>
        <v>-17244999.920000002</v>
      </c>
      <c r="N665" s="206">
        <f t="shared" si="210"/>
        <v>1</v>
      </c>
      <c r="O665" s="206">
        <f t="shared" si="211"/>
        <v>1</v>
      </c>
      <c r="P665" s="206">
        <f t="shared" si="213"/>
        <v>0</v>
      </c>
      <c r="Q665" s="211">
        <f t="shared" si="214"/>
        <v>58.7</v>
      </c>
      <c r="R665" s="206">
        <f t="shared" si="212"/>
        <v>2</v>
      </c>
      <c r="S665" s="212">
        <f>IFERROR(INDEX(Raw_DATA!J:J,MATCH(Risk7_PlusY67!$D665,Raw_DATA!$A:$A,0)),"")</f>
        <v>29510404.010000002</v>
      </c>
      <c r="T665" s="213">
        <f>IFERROR(INDEX(Raw_DATA!K:K,MATCH(Risk7_PlusY67!$D665,Raw_DATA!$A:$A,0)),"")</f>
        <v>-20177399.649999999</v>
      </c>
      <c r="U665" s="214">
        <f t="shared" si="215"/>
        <v>1</v>
      </c>
      <c r="V665" s="214">
        <f t="shared" si="216"/>
        <v>0</v>
      </c>
      <c r="W665" s="214">
        <f>IF(OR(AND((K665&lt;0.8),(AJ665&gt;180)),AND((K665&lt;0.8),(AJ665&lt;10)),AND((K665&gt;=0.8),(AJ665&lt;10)),AND((K665&gt;=0.8),(AJ665&gt;90))),0,1)</f>
        <v>1</v>
      </c>
      <c r="X665" s="214">
        <f t="shared" si="217"/>
        <v>1</v>
      </c>
      <c r="Y665" s="214">
        <f t="shared" si="218"/>
        <v>1</v>
      </c>
      <c r="Z665" s="214">
        <f t="shared" si="219"/>
        <v>1</v>
      </c>
      <c r="AA665" s="214">
        <f t="shared" si="220"/>
        <v>1</v>
      </c>
      <c r="AB665" s="215" t="str">
        <f t="shared" si="221"/>
        <v>A-</v>
      </c>
      <c r="AC665" s="215" t="str">
        <f t="shared" si="222"/>
        <v>2A-</v>
      </c>
      <c r="AD665" s="216"/>
      <c r="AE665" s="216"/>
      <c r="AF665" s="434">
        <f>IFERROR(INDEX(Raw_DATA!L:L,MATCH(Risk7_PlusY67!$D665,Raw_DATA!$A:$A,0)),"")</f>
        <v>6.18</v>
      </c>
      <c r="AG665" s="434">
        <f>IFERROR(INDEX(AVGGroup!$D$5:$D$21,MATCH(Risk7_PlusY67!$H665,AVGGroup!$C$5:$C$21,0)),"")</f>
        <v>3.38</v>
      </c>
      <c r="AH665" s="434">
        <f>IFERROR(INDEX(Raw_DATA!M:M,MATCH(Risk7_PlusY67!$D665,Raw_DATA!$A:$A,0)),"")</f>
        <v>-3.61</v>
      </c>
      <c r="AI665" s="435">
        <f>IFERROR(INDEX(AVGGroup!$F$5:$F$21,MATCH(Risk7_PlusY67!$H665,AVGGroup!$C$5:$C$21,0)),"")</f>
        <v>0.04</v>
      </c>
      <c r="AJ665" s="401">
        <f>IFERROR(INDEX(Raw_DATA!N:N,MATCH(Risk7_PlusY67!$D665,Raw_DATA!$A:$A,0)),"")</f>
        <v>59</v>
      </c>
      <c r="AK665" s="401">
        <f>IFERROR(INDEX(Raw_DATA!O:O,MATCH(Risk7_PlusY67!$D665,Raw_DATA!$A:$A,0)),"")</f>
        <v>53</v>
      </c>
      <c r="AL665" s="401">
        <f>IFERROR(INDEX(Raw_DATA!P:P,MATCH(Risk7_PlusY67!$D665,Raw_DATA!$A:$A,0)),"")</f>
        <v>51</v>
      </c>
      <c r="AM665" s="401">
        <f>IFERROR(INDEX(Raw_DATA!Q:Q,MATCH(Risk7_PlusY67!$D665,Raw_DATA!$A:$A,0)),"")</f>
        <v>95</v>
      </c>
      <c r="AN665" s="401">
        <f>IFERROR(INDEX(Raw_DATA!R:R,MATCH(Risk7_PlusY67!$D665,Raw_DATA!$A:$A,0)),"")</f>
        <v>57</v>
      </c>
      <c r="AO665" s="407"/>
      <c r="AP665" s="411" t="b">
        <f>AB665=AY665</f>
        <v>1</v>
      </c>
      <c r="AQ665" s="340">
        <f t="shared" si="223"/>
        <v>1</v>
      </c>
      <c r="AR665" s="123">
        <f t="shared" si="224"/>
        <v>1</v>
      </c>
      <c r="AS665" s="123">
        <f t="shared" si="225"/>
        <v>0</v>
      </c>
      <c r="AT665" s="123">
        <f>IF(OR(AND((K665&lt;0.8),(BE665&gt;180)),AND((K665&lt;0.8),(BE665&lt;10)),AND((K665&gt;=0.8),(BE665&lt;10)),AND((K665&gt;=0.8),(BE665&gt;90))),0,1)</f>
        <v>1</v>
      </c>
      <c r="AU665" s="123">
        <f t="shared" si="226"/>
        <v>1</v>
      </c>
      <c r="AV665" s="123">
        <f t="shared" si="227"/>
        <v>1</v>
      </c>
      <c r="AW665" s="123">
        <f t="shared" si="228"/>
        <v>1</v>
      </c>
      <c r="AX665" s="123">
        <f t="shared" si="229"/>
        <v>1</v>
      </c>
      <c r="AY665" s="416" t="str">
        <f t="shared" si="230"/>
        <v>A-</v>
      </c>
      <c r="AZ665" s="416" t="str">
        <f>R665&amp;AY665</f>
        <v>2A-</v>
      </c>
      <c r="BA665" s="417">
        <f>IFERROR(INDEX(Raw_DATA!L:L,MATCH(Risk7_PlusY67!$D665,Raw_DATA!$A:$A,0)),"")</f>
        <v>6.18</v>
      </c>
      <c r="BB665" s="417">
        <f>IFERROR(INDEX(AVGGroup!$H$5:$H$21,MATCH(Risk7_PlusY67!$BJ665,AVGGroup!$C$5:$C$21,0)),"")</f>
        <v>3.88</v>
      </c>
      <c r="BC665" s="417">
        <f>IFERROR(INDEX(Raw_DATA!M:M,MATCH(Risk7_PlusY67!$D665,Raw_DATA!$A:$A,0)),"")</f>
        <v>-3.61</v>
      </c>
      <c r="BD665" s="418">
        <f>IFERROR(INDEX(AVGGroup!$J$5:$J$21,MATCH(Risk7_PlusY67!$BJ665,AVGGroup!$C$5:$C$21,0)),"")</f>
        <v>0.56999999999999995</v>
      </c>
      <c r="BE665" s="407">
        <f>IFERROR(INDEX(Raw_DATA!N:N,MATCH(Risk7_PlusY67!$D665,Raw_DATA!$A:$A,0)),"")</f>
        <v>59</v>
      </c>
      <c r="BF665" s="407">
        <f>IFERROR(INDEX(Raw_DATA!O:O,MATCH(Risk7_PlusY67!$D665,Raw_DATA!$A:$A,0)),"")</f>
        <v>53</v>
      </c>
      <c r="BG665" s="407">
        <f>IFERROR(INDEX(Raw_DATA!P:P,MATCH(Risk7_PlusY67!$D665,Raw_DATA!$A:$A,0)),"")</f>
        <v>51</v>
      </c>
      <c r="BH665" s="407">
        <f>IFERROR(INDEX(Raw_DATA!Q:Q,MATCH(Risk7_PlusY67!$D665,Raw_DATA!$A:$A,0)),"")</f>
        <v>95</v>
      </c>
      <c r="BI665" s="407">
        <f>IFERROR(INDEX(Raw_DATA!R:R,MATCH(Risk7_PlusY67!$D665,Raw_DATA!$A:$A,0)),"")</f>
        <v>57</v>
      </c>
      <c r="BJ665" s="124" t="str">
        <f>INDEX('Org2567'!$BM:$BM,MATCH(Risk7_PlusY67!D665,'Org2567'!$D:$D,0))</f>
        <v>รพท.M1 B&gt;200</v>
      </c>
    </row>
    <row r="666" spans="1:62" x14ac:dyDescent="0.7">
      <c r="A666" s="206">
        <f>IF(ISBLANK(D666),"",COUNTA($D$3:D666))</f>
        <v>664</v>
      </c>
      <c r="B666" s="207">
        <f>IFERROR(INDEX(ID!$E:$E,MATCH(Risk7_PlusY67!$D666,ID!$A:$A,0)),"")</f>
        <v>9</v>
      </c>
      <c r="C666" s="207" t="str">
        <f>IFERROR(INDEX(ID!$I:$I,MATCH(Risk7_PlusY67!$D666,ID!$A:$A,0)),"")</f>
        <v>สุรินทร์</v>
      </c>
      <c r="D666" s="295" t="s">
        <v>666</v>
      </c>
      <c r="E666" s="207" t="str">
        <f>IFERROR(INDEX(ID!$C:$C,MATCH(Risk7_PlusY67!$D666,ID!$A:$A,0)),"")</f>
        <v>สังขะ,รพช.</v>
      </c>
      <c r="F666" s="207" t="str">
        <f>IFERROR(INDEX(ID!$G:$G,MATCH(Risk7_PlusY67!$D666,ID!$A:$A,0)),"")</f>
        <v>รพช.</v>
      </c>
      <c r="G666" s="206">
        <f>IFERROR(INDEX(ID!$J:$J,MATCH(Risk7_PlusY67!$D666,ID!$A:$A,0)),"")</f>
        <v>216</v>
      </c>
      <c r="H666" s="208" t="str">
        <f>IFERROR(INDEX(ID!$P:$P,MATCH(Risk7_PlusY67!$D666,ID!$A:$A,0)),"")</f>
        <v>รพช.M2 B&gt;100</v>
      </c>
      <c r="I666" s="209">
        <f>IFERROR(INDEX(Raw_DATA!E:E,MATCH(Risk7_PlusY67!$D666,Raw_DATA!$A:$A,0)),"")</f>
        <v>1.67</v>
      </c>
      <c r="J666" s="209">
        <f>IFERROR(INDEX(Raw_DATA!F:F,MATCH(Risk7_PlusY67!$D666,Raw_DATA!$A:$A,0)),"")</f>
        <v>1.49</v>
      </c>
      <c r="K666" s="209">
        <f>IFERROR(INDEX(Raw_DATA!G:G,MATCH(Risk7_PlusY67!$D666,Raw_DATA!$A:$A,0)),"")</f>
        <v>0.5</v>
      </c>
      <c r="L666" s="209">
        <f>IFERROR(INDEX(Raw_DATA!H:H,MATCH(Risk7_PlusY67!$D666,Raw_DATA!$A:$A,0)),"")</f>
        <v>45822187.140000001</v>
      </c>
      <c r="M666" s="210">
        <f>IFERROR(INDEX(Raw_DATA!I:I,MATCH(Risk7_PlusY67!$D666,Raw_DATA!$A:$A,0)),"")</f>
        <v>-36380404.549999997</v>
      </c>
      <c r="N666" s="206">
        <f t="shared" si="210"/>
        <v>1</v>
      </c>
      <c r="O666" s="206">
        <f t="shared" si="211"/>
        <v>1</v>
      </c>
      <c r="P666" s="206">
        <f t="shared" si="213"/>
        <v>0</v>
      </c>
      <c r="Q666" s="211">
        <f t="shared" si="214"/>
        <v>15.1</v>
      </c>
      <c r="R666" s="206">
        <f t="shared" si="212"/>
        <v>2</v>
      </c>
      <c r="S666" s="212">
        <f>IFERROR(INDEX(Raw_DATA!J:J,MATCH(Risk7_PlusY67!$D666,Raw_DATA!$A:$A,0)),"")</f>
        <v>-11087461.08</v>
      </c>
      <c r="T666" s="213">
        <f>IFERROR(INDEX(Raw_DATA!K:K,MATCH(Risk7_PlusY67!$D666,Raw_DATA!$A:$A,0)),"")</f>
        <v>-34235767.280000001</v>
      </c>
      <c r="U666" s="214">
        <f t="shared" si="215"/>
        <v>0</v>
      </c>
      <c r="V666" s="214">
        <f t="shared" si="216"/>
        <v>0</v>
      </c>
      <c r="W666" s="214">
        <f>IF(OR(AND((K666&lt;0.8),(AJ666&gt;180)),AND((K666&lt;0.8),(AJ666&lt;10)),AND((K666&gt;=0.8),(AJ666&lt;10)),AND((K666&gt;=0.8),(AJ666&gt;90))),0,1)</f>
        <v>1</v>
      </c>
      <c r="X666" s="214">
        <f t="shared" si="217"/>
        <v>1</v>
      </c>
      <c r="Y666" s="214">
        <f t="shared" si="218"/>
        <v>0</v>
      </c>
      <c r="Z666" s="214">
        <f t="shared" si="219"/>
        <v>0</v>
      </c>
      <c r="AA666" s="214">
        <f t="shared" si="220"/>
        <v>1</v>
      </c>
      <c r="AB666" s="215" t="str">
        <f t="shared" si="221"/>
        <v>C</v>
      </c>
      <c r="AC666" s="215" t="str">
        <f t="shared" si="222"/>
        <v>2C</v>
      </c>
      <c r="AD666" s="216"/>
      <c r="AE666" s="216"/>
      <c r="AF666" s="434">
        <f>IFERROR(INDEX(Raw_DATA!L:L,MATCH(Risk7_PlusY67!$D666,Raw_DATA!$A:$A,0)),"")</f>
        <v>-2.97</v>
      </c>
      <c r="AG666" s="434">
        <f>IFERROR(INDEX(AVGGroup!$D$5:$D$21,MATCH(Risk7_PlusY67!$H666,AVGGroup!$C$5:$C$21,0)),"")</f>
        <v>-2.2400000000000002</v>
      </c>
      <c r="AH666" s="434">
        <f>IFERROR(INDEX(Raw_DATA!M:M,MATCH(Risk7_PlusY67!$D666,Raw_DATA!$A:$A,0)),"")</f>
        <v>-8.1999999999999993</v>
      </c>
      <c r="AI666" s="435">
        <f>IFERROR(INDEX(AVGGroup!$F$5:$F$21,MATCH(Risk7_PlusY67!$H666,AVGGroup!$C$5:$C$21,0)),"")</f>
        <v>-7.61</v>
      </c>
      <c r="AJ666" s="401">
        <f>IFERROR(INDEX(Raw_DATA!N:N,MATCH(Risk7_PlusY67!$D666,Raw_DATA!$A:$A,0)),"")</f>
        <v>78</v>
      </c>
      <c r="AK666" s="401">
        <f>IFERROR(INDEX(Raw_DATA!O:O,MATCH(Risk7_PlusY67!$D666,Raw_DATA!$A:$A,0)),"")</f>
        <v>45</v>
      </c>
      <c r="AL666" s="401">
        <f>IFERROR(INDEX(Raw_DATA!P:P,MATCH(Risk7_PlusY67!$D666,Raw_DATA!$A:$A,0)),"")</f>
        <v>77</v>
      </c>
      <c r="AM666" s="401">
        <f>IFERROR(INDEX(Raw_DATA!Q:Q,MATCH(Risk7_PlusY67!$D666,Raw_DATA!$A:$A,0)),"")</f>
        <v>259</v>
      </c>
      <c r="AN666" s="401">
        <f>IFERROR(INDEX(Raw_DATA!R:R,MATCH(Risk7_PlusY67!$D666,Raw_DATA!$A:$A,0)),"")</f>
        <v>42</v>
      </c>
      <c r="AO666" s="407"/>
      <c r="AP666" s="411" t="b">
        <f>AB666=AY666</f>
        <v>1</v>
      </c>
      <c r="AQ666" s="340">
        <f t="shared" si="223"/>
        <v>1</v>
      </c>
      <c r="AR666" s="123">
        <f t="shared" si="224"/>
        <v>0</v>
      </c>
      <c r="AS666" s="123">
        <f t="shared" si="225"/>
        <v>0</v>
      </c>
      <c r="AT666" s="123">
        <f>IF(OR(AND((K666&lt;0.8),(BE666&gt;180)),AND((K666&lt;0.8),(BE666&lt;10)),AND((K666&gt;=0.8),(BE666&lt;10)),AND((K666&gt;=0.8),(BE666&gt;90))),0,1)</f>
        <v>1</v>
      </c>
      <c r="AU666" s="123">
        <f t="shared" si="226"/>
        <v>1</v>
      </c>
      <c r="AV666" s="123">
        <f t="shared" si="227"/>
        <v>0</v>
      </c>
      <c r="AW666" s="123">
        <f t="shared" si="228"/>
        <v>0</v>
      </c>
      <c r="AX666" s="123">
        <f t="shared" si="229"/>
        <v>1</v>
      </c>
      <c r="AY666" s="416" t="str">
        <f t="shared" si="230"/>
        <v>C</v>
      </c>
      <c r="AZ666" s="416" t="str">
        <f>R666&amp;AY666</f>
        <v>2C</v>
      </c>
      <c r="BA666" s="417">
        <f>IFERROR(INDEX(Raw_DATA!L:L,MATCH(Risk7_PlusY67!$D666,Raw_DATA!$A:$A,0)),"")</f>
        <v>-2.97</v>
      </c>
      <c r="BB666" s="417">
        <f>IFERROR(INDEX(AVGGroup!$H$5:$H$21,MATCH(Risk7_PlusY67!$BJ666,AVGGroup!$C$5:$C$21,0)),"")</f>
        <v>-2.25</v>
      </c>
      <c r="BC666" s="417">
        <f>IFERROR(INDEX(Raw_DATA!M:M,MATCH(Risk7_PlusY67!$D666,Raw_DATA!$A:$A,0)),"")</f>
        <v>-8.1999999999999993</v>
      </c>
      <c r="BD666" s="418">
        <f>IFERROR(INDEX(AVGGroup!$J$5:$J$21,MATCH(Risk7_PlusY67!$BJ666,AVGGroup!$C$5:$C$21,0)),"")</f>
        <v>-7.61</v>
      </c>
      <c r="BE666" s="407">
        <f>IFERROR(INDEX(Raw_DATA!N:N,MATCH(Risk7_PlusY67!$D666,Raw_DATA!$A:$A,0)),"")</f>
        <v>78</v>
      </c>
      <c r="BF666" s="407">
        <f>IFERROR(INDEX(Raw_DATA!O:O,MATCH(Risk7_PlusY67!$D666,Raw_DATA!$A:$A,0)),"")</f>
        <v>45</v>
      </c>
      <c r="BG666" s="407">
        <f>IFERROR(INDEX(Raw_DATA!P:P,MATCH(Risk7_PlusY67!$D666,Raw_DATA!$A:$A,0)),"")</f>
        <v>77</v>
      </c>
      <c r="BH666" s="407">
        <f>IFERROR(INDEX(Raw_DATA!Q:Q,MATCH(Risk7_PlusY67!$D666,Raw_DATA!$A:$A,0)),"")</f>
        <v>259</v>
      </c>
      <c r="BI666" s="407">
        <f>IFERROR(INDEX(Raw_DATA!R:R,MATCH(Risk7_PlusY67!$D666,Raw_DATA!$A:$A,0)),"")</f>
        <v>42</v>
      </c>
      <c r="BJ666" s="124" t="str">
        <f>INDEX('Org2567'!$BM:$BM,MATCH(Risk7_PlusY67!D666,'Org2567'!$D:$D,0))</f>
        <v>รพช.M2 B&gt;100</v>
      </c>
    </row>
    <row r="667" spans="1:62" x14ac:dyDescent="0.7">
      <c r="A667" s="206">
        <f>IF(ISBLANK(D667),"",COUNTA($D$3:D667))</f>
        <v>665</v>
      </c>
      <c r="B667" s="207">
        <f>IFERROR(INDEX(ID!$E:$E,MATCH(Risk7_PlusY67!$D667,ID!$A:$A,0)),"")</f>
        <v>9</v>
      </c>
      <c r="C667" s="207" t="str">
        <f>IFERROR(INDEX(ID!$I:$I,MATCH(Risk7_PlusY67!$D667,ID!$A:$A,0)),"")</f>
        <v>สุรินทร์</v>
      </c>
      <c r="D667" s="295" t="s">
        <v>667</v>
      </c>
      <c r="E667" s="207" t="str">
        <f>IFERROR(INDEX(ID!$C:$C,MATCH(Risk7_PlusY67!$D667,ID!$A:$A,0)),"")</f>
        <v>ลำดวน,รพช.</v>
      </c>
      <c r="F667" s="207" t="str">
        <f>IFERROR(INDEX(ID!$G:$G,MATCH(Risk7_PlusY67!$D667,ID!$A:$A,0)),"")</f>
        <v>รพช.</v>
      </c>
      <c r="G667" s="206">
        <f>IFERROR(INDEX(ID!$J:$J,MATCH(Risk7_PlusY67!$D667,ID!$A:$A,0)),"")</f>
        <v>115</v>
      </c>
      <c r="H667" s="208" t="str">
        <f>IFERROR(INDEX(ID!$P:$P,MATCH(Risk7_PlusY67!$D667,ID!$A:$A,0)),"")</f>
        <v>รพช.F1 P&lt;=50,000</v>
      </c>
      <c r="I667" s="209">
        <f>IFERROR(INDEX(Raw_DATA!E:E,MATCH(Risk7_PlusY67!$D667,Raw_DATA!$A:$A,0)),"")</f>
        <v>8.1999999999999993</v>
      </c>
      <c r="J667" s="209">
        <f>IFERROR(INDEX(Raw_DATA!F:F,MATCH(Risk7_PlusY67!$D667,Raw_DATA!$A:$A,0)),"")</f>
        <v>7.7</v>
      </c>
      <c r="K667" s="209">
        <f>IFERROR(INDEX(Raw_DATA!G:G,MATCH(Risk7_PlusY67!$D667,Raw_DATA!$A:$A,0)),"")</f>
        <v>6.38</v>
      </c>
      <c r="L667" s="209">
        <f>IFERROR(INDEX(Raw_DATA!H:H,MATCH(Risk7_PlusY67!$D667,Raw_DATA!$A:$A,0)),"")</f>
        <v>102219496.2</v>
      </c>
      <c r="M667" s="210">
        <f>IFERROR(INDEX(Raw_DATA!I:I,MATCH(Risk7_PlusY67!$D667,Raw_DATA!$A:$A,0)),"")</f>
        <v>-22431955.199999999</v>
      </c>
      <c r="N667" s="206">
        <f t="shared" si="210"/>
        <v>0</v>
      </c>
      <c r="O667" s="206">
        <f t="shared" si="211"/>
        <v>1</v>
      </c>
      <c r="P667" s="206">
        <f t="shared" si="213"/>
        <v>0</v>
      </c>
      <c r="Q667" s="211">
        <f t="shared" si="214"/>
        <v>54.6</v>
      </c>
      <c r="R667" s="206">
        <f t="shared" si="212"/>
        <v>1</v>
      </c>
      <c r="S667" s="212">
        <f>IFERROR(INDEX(Raw_DATA!J:J,MATCH(Risk7_PlusY67!$D667,Raw_DATA!$A:$A,0)),"")</f>
        <v>-8389442.8300000001</v>
      </c>
      <c r="T667" s="213">
        <f>IFERROR(INDEX(Raw_DATA!K:K,MATCH(Risk7_PlusY67!$D667,Raw_DATA!$A:$A,0)),"")</f>
        <v>76407494.890000001</v>
      </c>
      <c r="U667" s="214">
        <f t="shared" si="215"/>
        <v>0</v>
      </c>
      <c r="V667" s="214">
        <f t="shared" si="216"/>
        <v>0</v>
      </c>
      <c r="W667" s="214">
        <f>IF(OR(AND((K667&lt;0.8),(AJ667&gt;180)),AND((K667&lt;0.8),(AJ667&lt;10)),AND((K667&gt;=0.8),(AJ667&lt;10)),AND((K667&gt;=0.8),(AJ667&gt;90))),0,1)</f>
        <v>1</v>
      </c>
      <c r="X667" s="214">
        <f t="shared" si="217"/>
        <v>1</v>
      </c>
      <c r="Y667" s="214">
        <f t="shared" si="218"/>
        <v>0</v>
      </c>
      <c r="Z667" s="214">
        <f t="shared" si="219"/>
        <v>1</v>
      </c>
      <c r="AA667" s="214">
        <f t="shared" si="220"/>
        <v>1</v>
      </c>
      <c r="AB667" s="215" t="str">
        <f t="shared" si="221"/>
        <v>B-</v>
      </c>
      <c r="AC667" s="215" t="str">
        <f t="shared" si="222"/>
        <v>1B-</v>
      </c>
      <c r="AD667" s="216"/>
      <c r="AE667" s="216"/>
      <c r="AF667" s="434">
        <f>IFERROR(INDEX(Raw_DATA!L:L,MATCH(Risk7_PlusY67!$D667,Raw_DATA!$A:$A,0)),"")</f>
        <v>-4.4400000000000004</v>
      </c>
      <c r="AG667" s="434">
        <f>IFERROR(INDEX(AVGGroup!$D$5:$D$21,MATCH(Risk7_PlusY67!$H667,AVGGroup!$C$5:$C$21,0)),"")</f>
        <v>-3.15</v>
      </c>
      <c r="AH667" s="434">
        <f>IFERROR(INDEX(Raw_DATA!M:M,MATCH(Risk7_PlusY67!$D667,Raw_DATA!$A:$A,0)),"")</f>
        <v>-9.68</v>
      </c>
      <c r="AI667" s="435">
        <f>IFERROR(INDEX(AVGGroup!$F$5:$F$21,MATCH(Risk7_PlusY67!$H667,AVGGroup!$C$5:$C$21,0)),"")</f>
        <v>-7.1</v>
      </c>
      <c r="AJ667" s="401">
        <f>IFERROR(INDEX(Raw_DATA!N:N,MATCH(Risk7_PlusY67!$D667,Raw_DATA!$A:$A,0)),"")</f>
        <v>41</v>
      </c>
      <c r="AK667" s="401">
        <f>IFERROR(INDEX(Raw_DATA!O:O,MATCH(Risk7_PlusY67!$D667,Raw_DATA!$A:$A,0)),"")</f>
        <v>47</v>
      </c>
      <c r="AL667" s="401">
        <f>IFERROR(INDEX(Raw_DATA!P:P,MATCH(Risk7_PlusY67!$D667,Raw_DATA!$A:$A,0)),"")</f>
        <v>65</v>
      </c>
      <c r="AM667" s="401">
        <f>IFERROR(INDEX(Raw_DATA!Q:Q,MATCH(Risk7_PlusY67!$D667,Raw_DATA!$A:$A,0)),"")</f>
        <v>60</v>
      </c>
      <c r="AN667" s="401">
        <f>IFERROR(INDEX(Raw_DATA!R:R,MATCH(Risk7_PlusY67!$D667,Raw_DATA!$A:$A,0)),"")</f>
        <v>48</v>
      </c>
      <c r="AO667" s="407"/>
      <c r="AP667" s="411" t="b">
        <f>AB667=AY667</f>
        <v>1</v>
      </c>
      <c r="AQ667" s="340">
        <f>IF(AH667&lt;0,1,0)</f>
        <v>1</v>
      </c>
      <c r="AR667" s="123">
        <f t="shared" si="224"/>
        <v>0</v>
      </c>
      <c r="AS667" s="123">
        <f t="shared" si="225"/>
        <v>0</v>
      </c>
      <c r="AT667" s="123">
        <f>IF(OR(AND((K667&lt;0.8),(BE667&gt;180)),AND((K667&lt;0.8),(BE667&lt;10)),AND((K667&gt;=0.8),(BE667&lt;10)),AND((K667&gt;=0.8),(BE667&gt;90))),0,1)</f>
        <v>1</v>
      </c>
      <c r="AU667" s="123">
        <f t="shared" si="226"/>
        <v>1</v>
      </c>
      <c r="AV667" s="123">
        <f t="shared" si="227"/>
        <v>0</v>
      </c>
      <c r="AW667" s="123">
        <f t="shared" si="228"/>
        <v>1</v>
      </c>
      <c r="AX667" s="123">
        <f t="shared" si="229"/>
        <v>1</v>
      </c>
      <c r="AY667" s="416" t="str">
        <f t="shared" si="230"/>
        <v>B-</v>
      </c>
      <c r="AZ667" s="416" t="str">
        <f>R667&amp;AY667</f>
        <v>1B-</v>
      </c>
      <c r="BA667" s="417">
        <f>IFERROR(INDEX(Raw_DATA!L:L,MATCH(Risk7_PlusY67!$D667,Raw_DATA!$A:$A,0)),"")</f>
        <v>-4.4400000000000004</v>
      </c>
      <c r="BB667" s="417">
        <f>IFERROR(INDEX(AVGGroup!$H$5:$H$21,MATCH(Risk7_PlusY67!$BJ667,AVGGroup!$C$5:$C$21,0)),"")</f>
        <v>-3.15</v>
      </c>
      <c r="BC667" s="417">
        <f>IFERROR(INDEX(Raw_DATA!M:M,MATCH(Risk7_PlusY67!$D667,Raw_DATA!$A:$A,0)),"")</f>
        <v>-9.68</v>
      </c>
      <c r="BD667" s="418">
        <f>IFERROR(INDEX(AVGGroup!$J$5:$J$21,MATCH(Risk7_PlusY67!$BJ667,AVGGroup!$C$5:$C$21,0)),"")</f>
        <v>-7.1</v>
      </c>
      <c r="BE667" s="407">
        <f>IFERROR(INDEX(Raw_DATA!N:N,MATCH(Risk7_PlusY67!$D667,Raw_DATA!$A:$A,0)),"")</f>
        <v>41</v>
      </c>
      <c r="BF667" s="407">
        <f>IFERROR(INDEX(Raw_DATA!O:O,MATCH(Risk7_PlusY67!$D667,Raw_DATA!$A:$A,0)),"")</f>
        <v>47</v>
      </c>
      <c r="BG667" s="407">
        <f>IFERROR(INDEX(Raw_DATA!P:P,MATCH(Risk7_PlusY67!$D667,Raw_DATA!$A:$A,0)),"")</f>
        <v>65</v>
      </c>
      <c r="BH667" s="407">
        <f>IFERROR(INDEX(Raw_DATA!Q:Q,MATCH(Risk7_PlusY67!$D667,Raw_DATA!$A:$A,0)),"")</f>
        <v>60</v>
      </c>
      <c r="BI667" s="407">
        <f>IFERROR(INDEX(Raw_DATA!R:R,MATCH(Risk7_PlusY67!$D667,Raw_DATA!$A:$A,0)),"")</f>
        <v>48</v>
      </c>
      <c r="BJ667" s="124" t="str">
        <f>INDEX('Org2567'!$BM:$BM,MATCH(Risk7_PlusY67!D667,'Org2567'!$D:$D,0))</f>
        <v>รพช.F1 P&lt;=50,000</v>
      </c>
    </row>
    <row r="668" spans="1:62" x14ac:dyDescent="0.7">
      <c r="A668" s="206">
        <f>IF(ISBLANK(D668),"",COUNTA($D$3:D668))</f>
        <v>666</v>
      </c>
      <c r="B668" s="207">
        <f>IFERROR(INDEX(ID!$E:$E,MATCH(Risk7_PlusY67!$D668,ID!$A:$A,0)),"")</f>
        <v>9</v>
      </c>
      <c r="C668" s="207" t="str">
        <f>IFERROR(INDEX(ID!$I:$I,MATCH(Risk7_PlusY67!$D668,ID!$A:$A,0)),"")</f>
        <v>สุรินทร์</v>
      </c>
      <c r="D668" s="295" t="s">
        <v>668</v>
      </c>
      <c r="E668" s="207" t="str">
        <f>IFERROR(INDEX(ID!$C:$C,MATCH(Risk7_PlusY67!$D668,ID!$A:$A,0)),"")</f>
        <v>สำโรงทาบ,รพช.</v>
      </c>
      <c r="F668" s="207" t="str">
        <f>IFERROR(INDEX(ID!$G:$G,MATCH(Risk7_PlusY67!$D668,ID!$A:$A,0)),"")</f>
        <v>รพช.</v>
      </c>
      <c r="G668" s="206">
        <f>IFERROR(INDEX(ID!$J:$J,MATCH(Risk7_PlusY67!$D668,ID!$A:$A,0)),"")</f>
        <v>66</v>
      </c>
      <c r="H668" s="208" t="str">
        <f>IFERROR(INDEX(ID!$P:$P,MATCH(Risk7_PlusY67!$D668,ID!$A:$A,0)),"")</f>
        <v>รพช.F2 P30,000-60,000</v>
      </c>
      <c r="I668" s="209">
        <f>IFERROR(INDEX(Raw_DATA!E:E,MATCH(Risk7_PlusY67!$D668,Raw_DATA!$A:$A,0)),"")</f>
        <v>5.15</v>
      </c>
      <c r="J668" s="209">
        <f>IFERROR(INDEX(Raw_DATA!F:F,MATCH(Risk7_PlusY67!$D668,Raw_DATA!$A:$A,0)),"")</f>
        <v>4.92</v>
      </c>
      <c r="K668" s="209">
        <f>IFERROR(INDEX(Raw_DATA!G:G,MATCH(Risk7_PlusY67!$D668,Raw_DATA!$A:$A,0)),"")</f>
        <v>4.3899999999999997</v>
      </c>
      <c r="L668" s="209">
        <f>IFERROR(INDEX(Raw_DATA!H:H,MATCH(Risk7_PlusY67!$D668,Raw_DATA!$A:$A,0)),"")</f>
        <v>62613328.869999997</v>
      </c>
      <c r="M668" s="210">
        <f>IFERROR(INDEX(Raw_DATA!I:I,MATCH(Risk7_PlusY67!$D668,Raw_DATA!$A:$A,0)),"")</f>
        <v>-12475007.93</v>
      </c>
      <c r="N668" s="206">
        <f t="shared" si="210"/>
        <v>0</v>
      </c>
      <c r="O668" s="206">
        <f t="shared" si="211"/>
        <v>1</v>
      </c>
      <c r="P668" s="206">
        <f t="shared" si="213"/>
        <v>0</v>
      </c>
      <c r="Q668" s="211">
        <f t="shared" si="214"/>
        <v>60.2</v>
      </c>
      <c r="R668" s="206">
        <f t="shared" si="212"/>
        <v>1</v>
      </c>
      <c r="S668" s="212">
        <f>IFERROR(INDEX(Raw_DATA!J:J,MATCH(Risk7_PlusY67!$D668,Raw_DATA!$A:$A,0)),"")</f>
        <v>-6246009.0199999996</v>
      </c>
      <c r="T668" s="213">
        <f>IFERROR(INDEX(Raw_DATA!K:K,MATCH(Risk7_PlusY67!$D668,Raw_DATA!$A:$A,0)),"")</f>
        <v>51107462.759999998</v>
      </c>
      <c r="U668" s="214">
        <f t="shared" si="215"/>
        <v>0</v>
      </c>
      <c r="V668" s="214">
        <f t="shared" si="216"/>
        <v>1</v>
      </c>
      <c r="W668" s="214">
        <f>IF(OR(AND((K668&lt;0.8),(AJ668&gt;180)),AND((K668&lt;0.8),(AJ668&lt;10)),AND((K668&gt;=0.8),(AJ668&lt;10)),AND((K668&gt;=0.8),(AJ668&gt;90))),0,1)</f>
        <v>1</v>
      </c>
      <c r="X668" s="214">
        <f t="shared" si="217"/>
        <v>1</v>
      </c>
      <c r="Y668" s="214">
        <f t="shared" si="218"/>
        <v>0</v>
      </c>
      <c r="Z668" s="214">
        <f t="shared" si="219"/>
        <v>0</v>
      </c>
      <c r="AA668" s="214">
        <f t="shared" si="220"/>
        <v>1</v>
      </c>
      <c r="AB668" s="215" t="str">
        <f t="shared" si="221"/>
        <v>B-</v>
      </c>
      <c r="AC668" s="215" t="str">
        <f t="shared" si="222"/>
        <v>1B-</v>
      </c>
      <c r="AD668" s="216"/>
      <c r="AE668" s="216"/>
      <c r="AF668" s="434">
        <f>IFERROR(INDEX(Raw_DATA!L:L,MATCH(Risk7_PlusY67!$D668,Raw_DATA!$A:$A,0)),"")</f>
        <v>-5.7</v>
      </c>
      <c r="AG668" s="434">
        <f>IFERROR(INDEX(AVGGroup!$D$5:$D$21,MATCH(Risk7_PlusY67!$H668,AVGGroup!$C$5:$C$21,0)),"")</f>
        <v>-4.37</v>
      </c>
      <c r="AH668" s="434">
        <f>IFERROR(INDEX(Raw_DATA!M:M,MATCH(Risk7_PlusY67!$D668,Raw_DATA!$A:$A,0)),"")</f>
        <v>-7.93</v>
      </c>
      <c r="AI668" s="435">
        <f>IFERROR(INDEX(AVGGroup!$F$5:$F$21,MATCH(Risk7_PlusY67!$H668,AVGGroup!$C$5:$C$21,0)),"")</f>
        <v>-9.19</v>
      </c>
      <c r="AJ668" s="401">
        <f>IFERROR(INDEX(Raw_DATA!N:N,MATCH(Risk7_PlusY67!$D668,Raw_DATA!$A:$A,0)),"")</f>
        <v>83</v>
      </c>
      <c r="AK668" s="401">
        <f>IFERROR(INDEX(Raw_DATA!O:O,MATCH(Risk7_PlusY67!$D668,Raw_DATA!$A:$A,0)),"")</f>
        <v>41</v>
      </c>
      <c r="AL668" s="401">
        <f>IFERROR(INDEX(Raw_DATA!P:P,MATCH(Risk7_PlusY67!$D668,Raw_DATA!$A:$A,0)),"")</f>
        <v>67</v>
      </c>
      <c r="AM668" s="401">
        <f>IFERROR(INDEX(Raw_DATA!Q:Q,MATCH(Risk7_PlusY67!$D668,Raw_DATA!$A:$A,0)),"")</f>
        <v>132</v>
      </c>
      <c r="AN668" s="401">
        <f>IFERROR(INDEX(Raw_DATA!R:R,MATCH(Risk7_PlusY67!$D668,Raw_DATA!$A:$A,0)),"")</f>
        <v>52</v>
      </c>
      <c r="AO668" s="407"/>
      <c r="AP668" s="411" t="b">
        <f>AB668=AY668</f>
        <v>1</v>
      </c>
      <c r="AQ668" s="340">
        <f t="shared" si="223"/>
        <v>1</v>
      </c>
      <c r="AR668" s="123">
        <f t="shared" si="224"/>
        <v>0</v>
      </c>
      <c r="AS668" s="123">
        <f t="shared" si="225"/>
        <v>1</v>
      </c>
      <c r="AT668" s="123">
        <f>IF(OR(AND((K668&lt;0.8),(BE668&gt;180)),AND((K668&lt;0.8),(BE668&lt;10)),AND((K668&gt;=0.8),(BE668&lt;10)),AND((K668&gt;=0.8),(BE668&gt;90))),0,1)</f>
        <v>1</v>
      </c>
      <c r="AU668" s="123">
        <f t="shared" si="226"/>
        <v>1</v>
      </c>
      <c r="AV668" s="123">
        <f t="shared" si="227"/>
        <v>0</v>
      </c>
      <c r="AW668" s="123">
        <f t="shared" si="228"/>
        <v>0</v>
      </c>
      <c r="AX668" s="123">
        <f t="shared" si="229"/>
        <v>1</v>
      </c>
      <c r="AY668" s="416" t="str">
        <f t="shared" si="230"/>
        <v>B-</v>
      </c>
      <c r="AZ668" s="416" t="str">
        <f>R668&amp;AY668</f>
        <v>1B-</v>
      </c>
      <c r="BA668" s="417">
        <f>IFERROR(INDEX(Raw_DATA!L:L,MATCH(Risk7_PlusY67!$D668,Raw_DATA!$A:$A,0)),"")</f>
        <v>-5.7</v>
      </c>
      <c r="BB668" s="417">
        <f>IFERROR(INDEX(AVGGroup!$H$5:$H$21,MATCH(Risk7_PlusY67!$BJ668,AVGGroup!$C$5:$C$21,0)),"")</f>
        <v>-3.95</v>
      </c>
      <c r="BC668" s="417">
        <f>IFERROR(INDEX(Raw_DATA!M:M,MATCH(Risk7_PlusY67!$D668,Raw_DATA!$A:$A,0)),"")</f>
        <v>-7.93</v>
      </c>
      <c r="BD668" s="418">
        <f>IFERROR(INDEX(AVGGroup!$J$5:$J$21,MATCH(Risk7_PlusY67!$BJ668,AVGGroup!$C$5:$C$21,0)),"")</f>
        <v>-8.8800000000000008</v>
      </c>
      <c r="BE668" s="407">
        <f>IFERROR(INDEX(Raw_DATA!N:N,MATCH(Risk7_PlusY67!$D668,Raw_DATA!$A:$A,0)),"")</f>
        <v>83</v>
      </c>
      <c r="BF668" s="407">
        <f>IFERROR(INDEX(Raw_DATA!O:O,MATCH(Risk7_PlusY67!$D668,Raw_DATA!$A:$A,0)),"")</f>
        <v>41</v>
      </c>
      <c r="BG668" s="407">
        <f>IFERROR(INDEX(Raw_DATA!P:P,MATCH(Risk7_PlusY67!$D668,Raw_DATA!$A:$A,0)),"")</f>
        <v>67</v>
      </c>
      <c r="BH668" s="407">
        <f>IFERROR(INDEX(Raw_DATA!Q:Q,MATCH(Risk7_PlusY67!$D668,Raw_DATA!$A:$A,0)),"")</f>
        <v>132</v>
      </c>
      <c r="BI668" s="407">
        <f>IFERROR(INDEX(Raw_DATA!R:R,MATCH(Risk7_PlusY67!$D668,Raw_DATA!$A:$A,0)),"")</f>
        <v>52</v>
      </c>
      <c r="BJ668" s="124" t="str">
        <f>INDEX('Org2567'!$BM:$BM,MATCH(Risk7_PlusY67!D668,'Org2567'!$D:$D,0))</f>
        <v>รพช.F2 P30,000-60,000</v>
      </c>
    </row>
    <row r="669" spans="1:62" x14ac:dyDescent="0.7">
      <c r="A669" s="206">
        <f>IF(ISBLANK(D669),"",COUNTA($D$3:D669))</f>
        <v>667</v>
      </c>
      <c r="B669" s="207">
        <f>IFERROR(INDEX(ID!$E:$E,MATCH(Risk7_PlusY67!$D669,ID!$A:$A,0)),"")</f>
        <v>9</v>
      </c>
      <c r="C669" s="207" t="str">
        <f>IFERROR(INDEX(ID!$I:$I,MATCH(Risk7_PlusY67!$D669,ID!$A:$A,0)),"")</f>
        <v>สุรินทร์</v>
      </c>
      <c r="D669" s="295" t="s">
        <v>669</v>
      </c>
      <c r="E669" s="207" t="str">
        <f>IFERROR(INDEX(ID!$C:$C,MATCH(Risk7_PlusY67!$D669,ID!$A:$A,0)),"")</f>
        <v>บัวเชด,รพช.</v>
      </c>
      <c r="F669" s="207" t="str">
        <f>IFERROR(INDEX(ID!$G:$G,MATCH(Risk7_PlusY67!$D669,ID!$A:$A,0)),"")</f>
        <v>รพช.</v>
      </c>
      <c r="G669" s="206">
        <f>IFERROR(INDEX(ID!$J:$J,MATCH(Risk7_PlusY67!$D669,ID!$A:$A,0)),"")</f>
        <v>50</v>
      </c>
      <c r="H669" s="208" t="str">
        <f>IFERROR(INDEX(ID!$P:$P,MATCH(Risk7_PlusY67!$D669,ID!$A:$A,0)),"")</f>
        <v>รพช.F2 P30,000-60,000</v>
      </c>
      <c r="I669" s="209">
        <f>IFERROR(INDEX(Raw_DATA!E:E,MATCH(Risk7_PlusY67!$D669,Raw_DATA!$A:$A,0)),"")</f>
        <v>3.76</v>
      </c>
      <c r="J669" s="209">
        <f>IFERROR(INDEX(Raw_DATA!F:F,MATCH(Risk7_PlusY67!$D669,Raw_DATA!$A:$A,0)),"")</f>
        <v>3.56</v>
      </c>
      <c r="K669" s="209">
        <f>IFERROR(INDEX(Raw_DATA!G:G,MATCH(Risk7_PlusY67!$D669,Raw_DATA!$A:$A,0)),"")</f>
        <v>3.22</v>
      </c>
      <c r="L669" s="209">
        <f>IFERROR(INDEX(Raw_DATA!H:H,MATCH(Risk7_PlusY67!$D669,Raw_DATA!$A:$A,0)),"")</f>
        <v>41076896.560000002</v>
      </c>
      <c r="M669" s="210">
        <f>IFERROR(INDEX(Raw_DATA!I:I,MATCH(Risk7_PlusY67!$D669,Raw_DATA!$A:$A,0)),"")</f>
        <v>-7804167</v>
      </c>
      <c r="N669" s="206">
        <f t="shared" si="210"/>
        <v>0</v>
      </c>
      <c r="O669" s="206">
        <f t="shared" si="211"/>
        <v>1</v>
      </c>
      <c r="P669" s="206">
        <f t="shared" si="213"/>
        <v>0</v>
      </c>
      <c r="Q669" s="211">
        <f t="shared" si="214"/>
        <v>63.1</v>
      </c>
      <c r="R669" s="206">
        <f t="shared" si="212"/>
        <v>1</v>
      </c>
      <c r="S669" s="212">
        <f>IFERROR(INDEX(Raw_DATA!J:J,MATCH(Risk7_PlusY67!$D669,Raw_DATA!$A:$A,0)),"")</f>
        <v>-5479764.1900000004</v>
      </c>
      <c r="T669" s="213">
        <f>IFERROR(INDEX(Raw_DATA!K:K,MATCH(Risk7_PlusY67!$D669,Raw_DATA!$A:$A,0)),"")</f>
        <v>33114569.550000001</v>
      </c>
      <c r="U669" s="214">
        <f t="shared" si="215"/>
        <v>0</v>
      </c>
      <c r="V669" s="214">
        <f t="shared" si="216"/>
        <v>1</v>
      </c>
      <c r="W669" s="214">
        <f>IF(OR(AND((K669&lt;0.8),(AJ669&gt;180)),AND((K669&lt;0.8),(AJ669&lt;10)),AND((K669&gt;=0.8),(AJ669&lt;10)),AND((K669&gt;=0.8),(AJ669&gt;90))),0,1)</f>
        <v>0</v>
      </c>
      <c r="X669" s="214">
        <f t="shared" si="217"/>
        <v>1</v>
      </c>
      <c r="Y669" s="214">
        <f t="shared" si="218"/>
        <v>1</v>
      </c>
      <c r="Z669" s="214">
        <f t="shared" si="219"/>
        <v>1</v>
      </c>
      <c r="AA669" s="214">
        <f t="shared" si="220"/>
        <v>1</v>
      </c>
      <c r="AB669" s="215" t="str">
        <f t="shared" si="221"/>
        <v>B</v>
      </c>
      <c r="AC669" s="215" t="str">
        <f t="shared" si="222"/>
        <v>1B</v>
      </c>
      <c r="AD669" s="216"/>
      <c r="AE669" s="216"/>
      <c r="AF669" s="434">
        <f>IFERROR(INDEX(Raw_DATA!L:L,MATCH(Risk7_PlusY67!$D669,Raw_DATA!$A:$A,0)),"")</f>
        <v>-5.92</v>
      </c>
      <c r="AG669" s="434">
        <f>IFERROR(INDEX(AVGGroup!$D$5:$D$21,MATCH(Risk7_PlusY67!$H669,AVGGroup!$C$5:$C$21,0)),"")</f>
        <v>-4.37</v>
      </c>
      <c r="AH669" s="434">
        <f>IFERROR(INDEX(Raw_DATA!M:M,MATCH(Risk7_PlusY67!$D669,Raw_DATA!$A:$A,0)),"")</f>
        <v>-8.94</v>
      </c>
      <c r="AI669" s="435">
        <f>IFERROR(INDEX(AVGGroup!$F$5:$F$21,MATCH(Risk7_PlusY67!$H669,AVGGroup!$C$5:$C$21,0)),"")</f>
        <v>-9.19</v>
      </c>
      <c r="AJ669" s="401">
        <f>IFERROR(INDEX(Raw_DATA!N:N,MATCH(Risk7_PlusY67!$D669,Raw_DATA!$A:$A,0)),"")</f>
        <v>103</v>
      </c>
      <c r="AK669" s="401">
        <f>IFERROR(INDEX(Raw_DATA!O:O,MATCH(Risk7_PlusY67!$D669,Raw_DATA!$A:$A,0)),"")</f>
        <v>23</v>
      </c>
      <c r="AL669" s="401">
        <f>IFERROR(INDEX(Raw_DATA!P:P,MATCH(Risk7_PlusY67!$D669,Raw_DATA!$A:$A,0)),"")</f>
        <v>33</v>
      </c>
      <c r="AM669" s="401">
        <f>IFERROR(INDEX(Raw_DATA!Q:Q,MATCH(Risk7_PlusY67!$D669,Raw_DATA!$A:$A,0)),"")</f>
        <v>81</v>
      </c>
      <c r="AN669" s="401">
        <f>IFERROR(INDEX(Raw_DATA!R:R,MATCH(Risk7_PlusY67!$D669,Raw_DATA!$A:$A,0)),"")</f>
        <v>53</v>
      </c>
      <c r="AO669" s="407"/>
      <c r="AP669" s="411" t="b">
        <f>AB669=AY669</f>
        <v>0</v>
      </c>
      <c r="AQ669" s="340">
        <f t="shared" si="223"/>
        <v>1</v>
      </c>
      <c r="AR669" s="123">
        <f t="shared" si="224"/>
        <v>0</v>
      </c>
      <c r="AS669" s="123">
        <f t="shared" si="225"/>
        <v>0</v>
      </c>
      <c r="AT669" s="123">
        <f>IF(OR(AND((K669&lt;0.8),(BE669&gt;180)),AND((K669&lt;0.8),(BE669&lt;10)),AND((K669&gt;=0.8),(BE669&lt;10)),AND((K669&gt;=0.8),(BE669&gt;90))),0,1)</f>
        <v>0</v>
      </c>
      <c r="AU669" s="123">
        <f t="shared" si="226"/>
        <v>1</v>
      </c>
      <c r="AV669" s="123">
        <f t="shared" si="227"/>
        <v>1</v>
      </c>
      <c r="AW669" s="123">
        <f t="shared" si="228"/>
        <v>1</v>
      </c>
      <c r="AX669" s="123">
        <f t="shared" si="229"/>
        <v>1</v>
      </c>
      <c r="AY669" s="416" t="str">
        <f t="shared" si="230"/>
        <v>B-</v>
      </c>
      <c r="AZ669" s="416" t="str">
        <f>R669&amp;AY669</f>
        <v>1B-</v>
      </c>
      <c r="BA669" s="417">
        <f>IFERROR(INDEX(Raw_DATA!L:L,MATCH(Risk7_PlusY67!$D669,Raw_DATA!$A:$A,0)),"")</f>
        <v>-5.92</v>
      </c>
      <c r="BB669" s="417">
        <f>IFERROR(INDEX(AVGGroup!$H$5:$H$21,MATCH(Risk7_PlusY67!$BJ669,AVGGroup!$C$5:$C$21,0)),"")</f>
        <v>-3.95</v>
      </c>
      <c r="BC669" s="417">
        <f>IFERROR(INDEX(Raw_DATA!M:M,MATCH(Risk7_PlusY67!$D669,Raw_DATA!$A:$A,0)),"")</f>
        <v>-8.94</v>
      </c>
      <c r="BD669" s="418">
        <f>IFERROR(INDEX(AVGGroup!$J$5:$J$21,MATCH(Risk7_PlusY67!$BJ669,AVGGroup!$C$5:$C$21,0)),"")</f>
        <v>-8.8800000000000008</v>
      </c>
      <c r="BE669" s="407">
        <f>IFERROR(INDEX(Raw_DATA!N:N,MATCH(Risk7_PlusY67!$D669,Raw_DATA!$A:$A,0)),"")</f>
        <v>103</v>
      </c>
      <c r="BF669" s="407">
        <f>IFERROR(INDEX(Raw_DATA!O:O,MATCH(Risk7_PlusY67!$D669,Raw_DATA!$A:$A,0)),"")</f>
        <v>23</v>
      </c>
      <c r="BG669" s="407">
        <f>IFERROR(INDEX(Raw_DATA!P:P,MATCH(Risk7_PlusY67!$D669,Raw_DATA!$A:$A,0)),"")</f>
        <v>33</v>
      </c>
      <c r="BH669" s="407">
        <f>IFERROR(INDEX(Raw_DATA!Q:Q,MATCH(Risk7_PlusY67!$D669,Raw_DATA!$A:$A,0)),"")</f>
        <v>81</v>
      </c>
      <c r="BI669" s="407">
        <f>IFERROR(INDEX(Raw_DATA!R:R,MATCH(Risk7_PlusY67!$D669,Raw_DATA!$A:$A,0)),"")</f>
        <v>53</v>
      </c>
      <c r="BJ669" s="124" t="str">
        <f>INDEX('Org2567'!$BM:$BM,MATCH(Risk7_PlusY67!D669,'Org2567'!$D:$D,0))</f>
        <v>รพช.F2 P30,000-60,000</v>
      </c>
    </row>
    <row r="670" spans="1:62" x14ac:dyDescent="0.7">
      <c r="A670" s="206">
        <f>IF(ISBLANK(D670),"",COUNTA($D$3:D670))</f>
        <v>668</v>
      </c>
      <c r="B670" s="207">
        <f>IFERROR(INDEX(ID!$E:$E,MATCH(Risk7_PlusY67!$D670,ID!$A:$A,0)),"")</f>
        <v>9</v>
      </c>
      <c r="C670" s="207" t="str">
        <f>IFERROR(INDEX(ID!$I:$I,MATCH(Risk7_PlusY67!$D670,ID!$A:$A,0)),"")</f>
        <v>สุรินทร์</v>
      </c>
      <c r="D670" s="295" t="s">
        <v>670</v>
      </c>
      <c r="E670" s="207" t="str">
        <f>IFERROR(INDEX(ID!$C:$C,MATCH(Risk7_PlusY67!$D670,ID!$A:$A,0)),"")</f>
        <v>พนมดงรักเฉลิมพระเกียรติ ๘๐ พรรษา,รพช.</v>
      </c>
      <c r="F670" s="207" t="str">
        <f>IFERROR(INDEX(ID!$G:$G,MATCH(Risk7_PlusY67!$D670,ID!$A:$A,0)),"")</f>
        <v>รพช.</v>
      </c>
      <c r="G670" s="206">
        <f>IFERROR(INDEX(ID!$J:$J,MATCH(Risk7_PlusY67!$D670,ID!$A:$A,0)),"")</f>
        <v>30</v>
      </c>
      <c r="H670" s="208" t="str">
        <f>IFERROR(INDEX(ID!$P:$P,MATCH(Risk7_PlusY67!$D670,ID!$A:$A,0)),"")</f>
        <v>รพช.F2 P&lt;=30,000</v>
      </c>
      <c r="I670" s="209">
        <f>IFERROR(INDEX(Raw_DATA!E:E,MATCH(Risk7_PlusY67!$D670,Raw_DATA!$A:$A,0)),"")</f>
        <v>7.1</v>
      </c>
      <c r="J670" s="209">
        <f>IFERROR(INDEX(Raw_DATA!F:F,MATCH(Risk7_PlusY67!$D670,Raw_DATA!$A:$A,0)),"")</f>
        <v>6.85</v>
      </c>
      <c r="K670" s="209">
        <f>IFERROR(INDEX(Raw_DATA!G:G,MATCH(Risk7_PlusY67!$D670,Raw_DATA!$A:$A,0)),"")</f>
        <v>5.97</v>
      </c>
      <c r="L670" s="209">
        <f>IFERROR(INDEX(Raw_DATA!H:H,MATCH(Risk7_PlusY67!$D670,Raw_DATA!$A:$A,0)),"")</f>
        <v>63229659.810000002</v>
      </c>
      <c r="M670" s="210">
        <f>IFERROR(INDEX(Raw_DATA!I:I,MATCH(Risk7_PlusY67!$D670,Raw_DATA!$A:$A,0)),"")</f>
        <v>-1919153.52</v>
      </c>
      <c r="N670" s="206">
        <f t="shared" si="210"/>
        <v>0</v>
      </c>
      <c r="O670" s="206">
        <f t="shared" si="211"/>
        <v>1</v>
      </c>
      <c r="P670" s="206">
        <f t="shared" si="213"/>
        <v>0</v>
      </c>
      <c r="Q670" s="211">
        <f t="shared" si="214"/>
        <v>395.3</v>
      </c>
      <c r="R670" s="206">
        <f t="shared" si="212"/>
        <v>1</v>
      </c>
      <c r="S670" s="212">
        <f>IFERROR(INDEX(Raw_DATA!J:J,MATCH(Risk7_PlusY67!$D670,Raw_DATA!$A:$A,0)),"")</f>
        <v>610711.97</v>
      </c>
      <c r="T670" s="213">
        <f>IFERROR(INDEX(Raw_DATA!K:K,MATCH(Risk7_PlusY67!$D670,Raw_DATA!$A:$A,0)),"")</f>
        <v>51442266.810000002</v>
      </c>
      <c r="U670" s="214">
        <f t="shared" si="215"/>
        <v>1</v>
      </c>
      <c r="V670" s="214">
        <f t="shared" si="216"/>
        <v>1</v>
      </c>
      <c r="W670" s="214">
        <f>IF(OR(AND((K670&lt;0.8),(AJ670&gt;180)),AND((K670&lt;0.8),(AJ670&lt;10)),AND((K670&gt;=0.8),(AJ670&lt;10)),AND((K670&gt;=0.8),(AJ670&gt;90))),0,1)</f>
        <v>1</v>
      </c>
      <c r="X670" s="214">
        <f t="shared" si="217"/>
        <v>0</v>
      </c>
      <c r="Y670" s="214">
        <f t="shared" si="218"/>
        <v>0</v>
      </c>
      <c r="Z670" s="214">
        <f t="shared" si="219"/>
        <v>1</v>
      </c>
      <c r="AA670" s="214">
        <f t="shared" si="220"/>
        <v>1</v>
      </c>
      <c r="AB670" s="215" t="str">
        <f t="shared" si="221"/>
        <v>B</v>
      </c>
      <c r="AC670" s="215" t="str">
        <f t="shared" si="222"/>
        <v>1B</v>
      </c>
      <c r="AD670" s="216"/>
      <c r="AE670" s="216"/>
      <c r="AF670" s="434">
        <f>IFERROR(INDEX(Raw_DATA!L:L,MATCH(Risk7_PlusY67!$D670,Raw_DATA!$A:$A,0)),"")</f>
        <v>0.64</v>
      </c>
      <c r="AG670" s="434">
        <f>IFERROR(INDEX(AVGGroup!$D$5:$D$21,MATCH(Risk7_PlusY67!$H670,AVGGroup!$C$5:$C$21,0)),"")</f>
        <v>-3.55</v>
      </c>
      <c r="AH670" s="434">
        <f>IFERROR(INDEX(Raw_DATA!M:M,MATCH(Risk7_PlusY67!$D670,Raw_DATA!$A:$A,0)),"")</f>
        <v>-1.5</v>
      </c>
      <c r="AI670" s="435">
        <f>IFERROR(INDEX(AVGGroup!$F$5:$F$21,MATCH(Risk7_PlusY67!$H670,AVGGroup!$C$5:$C$21,0)),"")</f>
        <v>-10.199999999999999</v>
      </c>
      <c r="AJ670" s="401">
        <f>IFERROR(INDEX(Raw_DATA!N:N,MATCH(Risk7_PlusY67!$D670,Raw_DATA!$A:$A,0)),"")</f>
        <v>88</v>
      </c>
      <c r="AK670" s="401">
        <f>IFERROR(INDEX(Raw_DATA!O:O,MATCH(Risk7_PlusY67!$D670,Raw_DATA!$A:$A,0)),"")</f>
        <v>84</v>
      </c>
      <c r="AL670" s="401">
        <f>IFERROR(INDEX(Raw_DATA!P:P,MATCH(Risk7_PlusY67!$D670,Raw_DATA!$A:$A,0)),"")</f>
        <v>98</v>
      </c>
      <c r="AM670" s="401">
        <f>IFERROR(INDEX(Raw_DATA!Q:Q,MATCH(Risk7_PlusY67!$D670,Raw_DATA!$A:$A,0)),"")</f>
        <v>93</v>
      </c>
      <c r="AN670" s="401">
        <f>IFERROR(INDEX(Raw_DATA!R:R,MATCH(Risk7_PlusY67!$D670,Raw_DATA!$A:$A,0)),"")</f>
        <v>46</v>
      </c>
      <c r="AO670" s="407"/>
      <c r="AP670" s="411" t="b">
        <f>AB670=AY670</f>
        <v>1</v>
      </c>
      <c r="AQ670" s="340">
        <f t="shared" si="223"/>
        <v>1</v>
      </c>
      <c r="AR670" s="123">
        <f t="shared" si="224"/>
        <v>1</v>
      </c>
      <c r="AS670" s="123">
        <f t="shared" si="225"/>
        <v>1</v>
      </c>
      <c r="AT670" s="123">
        <f>IF(OR(AND((K670&lt;0.8),(BE670&gt;180)),AND((K670&lt;0.8),(BE670&lt;10)),AND((K670&gt;=0.8),(BE670&lt;10)),AND((K670&gt;=0.8),(BE670&gt;90))),0,1)</f>
        <v>1</v>
      </c>
      <c r="AU670" s="123">
        <f t="shared" si="226"/>
        <v>0</v>
      </c>
      <c r="AV670" s="123">
        <f t="shared" si="227"/>
        <v>0</v>
      </c>
      <c r="AW670" s="123">
        <f t="shared" si="228"/>
        <v>1</v>
      </c>
      <c r="AX670" s="123">
        <f t="shared" si="229"/>
        <v>1</v>
      </c>
      <c r="AY670" s="416" t="str">
        <f t="shared" si="230"/>
        <v>B</v>
      </c>
      <c r="AZ670" s="416" t="str">
        <f>R670&amp;AY670</f>
        <v>1B</v>
      </c>
      <c r="BA670" s="417">
        <f>IFERROR(INDEX(Raw_DATA!L:L,MATCH(Risk7_PlusY67!$D670,Raw_DATA!$A:$A,0)),"")</f>
        <v>0.64</v>
      </c>
      <c r="BB670" s="417">
        <f>IFERROR(INDEX(AVGGroup!$H$5:$H$21,MATCH(Risk7_PlusY67!$BJ670,AVGGroup!$C$5:$C$21,0)),"")</f>
        <v>-3.54</v>
      </c>
      <c r="BC670" s="417">
        <f>IFERROR(INDEX(Raw_DATA!M:M,MATCH(Risk7_PlusY67!$D670,Raw_DATA!$A:$A,0)),"")</f>
        <v>-1.5</v>
      </c>
      <c r="BD670" s="418">
        <f>IFERROR(INDEX(AVGGroup!$J$5:$J$21,MATCH(Risk7_PlusY67!$BJ670,AVGGroup!$C$5:$C$21,0)),"")</f>
        <v>-10.199999999999999</v>
      </c>
      <c r="BE670" s="407">
        <f>IFERROR(INDEX(Raw_DATA!N:N,MATCH(Risk7_PlusY67!$D670,Raw_DATA!$A:$A,0)),"")</f>
        <v>88</v>
      </c>
      <c r="BF670" s="407">
        <f>IFERROR(INDEX(Raw_DATA!O:O,MATCH(Risk7_PlusY67!$D670,Raw_DATA!$A:$A,0)),"")</f>
        <v>84</v>
      </c>
      <c r="BG670" s="407">
        <f>IFERROR(INDEX(Raw_DATA!P:P,MATCH(Risk7_PlusY67!$D670,Raw_DATA!$A:$A,0)),"")</f>
        <v>98</v>
      </c>
      <c r="BH670" s="407">
        <f>IFERROR(INDEX(Raw_DATA!Q:Q,MATCH(Risk7_PlusY67!$D670,Raw_DATA!$A:$A,0)),"")</f>
        <v>93</v>
      </c>
      <c r="BI670" s="407">
        <f>IFERROR(INDEX(Raw_DATA!R:R,MATCH(Risk7_PlusY67!$D670,Raw_DATA!$A:$A,0)),"")</f>
        <v>46</v>
      </c>
      <c r="BJ670" s="124" t="str">
        <f>INDEX('Org2567'!$BM:$BM,MATCH(Risk7_PlusY67!D670,'Org2567'!$D:$D,0))</f>
        <v>รพช.F2 P&lt;=30,000</v>
      </c>
    </row>
    <row r="671" spans="1:62" x14ac:dyDescent="0.7">
      <c r="A671" s="206">
        <f>IF(ISBLANK(D671),"",COUNTA($D$3:D671))</f>
        <v>669</v>
      </c>
      <c r="B671" s="207">
        <f>IFERROR(INDEX(ID!$E:$E,MATCH(Risk7_PlusY67!$D671,ID!$A:$A,0)),"")</f>
        <v>9</v>
      </c>
      <c r="C671" s="207" t="str">
        <f>IFERROR(INDEX(ID!$I:$I,MATCH(Risk7_PlusY67!$D671,ID!$A:$A,0)),"")</f>
        <v>สุรินทร์</v>
      </c>
      <c r="D671" s="295" t="s">
        <v>671</v>
      </c>
      <c r="E671" s="207" t="str">
        <f>IFERROR(INDEX(ID!$C:$C,MATCH(Risk7_PlusY67!$D671,ID!$A:$A,0)),"")</f>
        <v>เขวาสินรินทร์,รพช.</v>
      </c>
      <c r="F671" s="207" t="str">
        <f>IFERROR(INDEX(ID!$G:$G,MATCH(Risk7_PlusY67!$D671,ID!$A:$A,0)),"")</f>
        <v>รพช.</v>
      </c>
      <c r="G671" s="206">
        <f>IFERROR(INDEX(ID!$J:$J,MATCH(Risk7_PlusY67!$D671,ID!$A:$A,0)),"")</f>
        <v>30</v>
      </c>
      <c r="H671" s="208" t="str">
        <f>IFERROR(INDEX(ID!$P:$P,MATCH(Risk7_PlusY67!$D671,ID!$A:$A,0)),"")</f>
        <v>รพช.F2 P&lt;=30,000</v>
      </c>
      <c r="I671" s="209">
        <f>IFERROR(INDEX(Raw_DATA!E:E,MATCH(Risk7_PlusY67!$D671,Raw_DATA!$A:$A,0)),"")</f>
        <v>9.19</v>
      </c>
      <c r="J671" s="209">
        <f>IFERROR(INDEX(Raw_DATA!F:F,MATCH(Risk7_PlusY67!$D671,Raw_DATA!$A:$A,0)),"")</f>
        <v>8.7899999999999991</v>
      </c>
      <c r="K671" s="209">
        <f>IFERROR(INDEX(Raw_DATA!G:G,MATCH(Risk7_PlusY67!$D671,Raw_DATA!$A:$A,0)),"")</f>
        <v>8.2100000000000009</v>
      </c>
      <c r="L671" s="209">
        <f>IFERROR(INDEX(Raw_DATA!H:H,MATCH(Risk7_PlusY67!$D671,Raw_DATA!$A:$A,0)),"")</f>
        <v>97410186.769999996</v>
      </c>
      <c r="M671" s="210">
        <f>IFERROR(INDEX(Raw_DATA!I:I,MATCH(Risk7_PlusY67!$D671,Raw_DATA!$A:$A,0)),"")</f>
        <v>-8233160.7800000003</v>
      </c>
      <c r="N671" s="206">
        <f t="shared" si="210"/>
        <v>0</v>
      </c>
      <c r="O671" s="206">
        <f t="shared" si="211"/>
        <v>1</v>
      </c>
      <c r="P671" s="206">
        <f t="shared" si="213"/>
        <v>0</v>
      </c>
      <c r="Q671" s="211">
        <f t="shared" si="214"/>
        <v>141.9</v>
      </c>
      <c r="R671" s="206">
        <f t="shared" si="212"/>
        <v>1</v>
      </c>
      <c r="S671" s="212">
        <f>IFERROR(INDEX(Raw_DATA!J:J,MATCH(Risk7_PlusY67!$D671,Raw_DATA!$A:$A,0)),"")</f>
        <v>-5094981.51</v>
      </c>
      <c r="T671" s="213">
        <f>IFERROR(INDEX(Raw_DATA!K:K,MATCH(Risk7_PlusY67!$D671,Raw_DATA!$A:$A,0)),"")</f>
        <v>85822191.700000003</v>
      </c>
      <c r="U671" s="214">
        <f t="shared" si="215"/>
        <v>0</v>
      </c>
      <c r="V671" s="214">
        <f t="shared" si="216"/>
        <v>1</v>
      </c>
      <c r="W671" s="214">
        <f>IF(OR(AND((K671&lt;0.8),(AJ671&gt;180)),AND((K671&lt;0.8),(AJ671&lt;10)),AND((K671&gt;=0.8),(AJ671&lt;10)),AND((K671&gt;=0.8),(AJ671&gt;90))),0,1)</f>
        <v>0</v>
      </c>
      <c r="X671" s="214">
        <f t="shared" si="217"/>
        <v>1</v>
      </c>
      <c r="Y671" s="214">
        <f t="shared" si="218"/>
        <v>0</v>
      </c>
      <c r="Z671" s="214">
        <f t="shared" si="219"/>
        <v>1</v>
      </c>
      <c r="AA671" s="214">
        <f t="shared" si="220"/>
        <v>0</v>
      </c>
      <c r="AB671" s="215" t="str">
        <f t="shared" si="221"/>
        <v>C</v>
      </c>
      <c r="AC671" s="215" t="str">
        <f t="shared" si="222"/>
        <v>1C</v>
      </c>
      <c r="AD671" s="216"/>
      <c r="AE671" s="216"/>
      <c r="AF671" s="434">
        <f>IFERROR(INDEX(Raw_DATA!L:L,MATCH(Risk7_PlusY67!$D671,Raw_DATA!$A:$A,0)),"")</f>
        <v>-7.43</v>
      </c>
      <c r="AG671" s="434">
        <f>IFERROR(INDEX(AVGGroup!$D$5:$D$21,MATCH(Risk7_PlusY67!$H671,AVGGroup!$C$5:$C$21,0)),"")</f>
        <v>-3.55</v>
      </c>
      <c r="AH671" s="434">
        <f>IFERROR(INDEX(Raw_DATA!M:M,MATCH(Risk7_PlusY67!$D671,Raw_DATA!$A:$A,0)),"")</f>
        <v>-4.8499999999999996</v>
      </c>
      <c r="AI671" s="435">
        <f>IFERROR(INDEX(AVGGroup!$F$5:$F$21,MATCH(Risk7_PlusY67!$H671,AVGGroup!$C$5:$C$21,0)),"")</f>
        <v>-10.199999999999999</v>
      </c>
      <c r="AJ671" s="401">
        <f>IFERROR(INDEX(Raw_DATA!N:N,MATCH(Risk7_PlusY67!$D671,Raw_DATA!$A:$A,0)),"")</f>
        <v>101</v>
      </c>
      <c r="AK671" s="401">
        <f>IFERROR(INDEX(Raw_DATA!O:O,MATCH(Risk7_PlusY67!$D671,Raw_DATA!$A:$A,0)),"")</f>
        <v>47</v>
      </c>
      <c r="AL671" s="401">
        <f>IFERROR(INDEX(Raw_DATA!P:P,MATCH(Risk7_PlusY67!$D671,Raw_DATA!$A:$A,0)),"")</f>
        <v>71</v>
      </c>
      <c r="AM671" s="401">
        <f>IFERROR(INDEX(Raw_DATA!Q:Q,MATCH(Risk7_PlusY67!$D671,Raw_DATA!$A:$A,0)),"")</f>
        <v>85</v>
      </c>
      <c r="AN671" s="401">
        <f>IFERROR(INDEX(Raw_DATA!R:R,MATCH(Risk7_PlusY67!$D671,Raw_DATA!$A:$A,0)),"")</f>
        <v>92</v>
      </c>
      <c r="AO671" s="407"/>
      <c r="AP671" s="411" t="b">
        <f>AB671=AY671</f>
        <v>1</v>
      </c>
      <c r="AQ671" s="340">
        <f t="shared" si="223"/>
        <v>1</v>
      </c>
      <c r="AR671" s="123">
        <f t="shared" si="224"/>
        <v>0</v>
      </c>
      <c r="AS671" s="123">
        <f t="shared" si="225"/>
        <v>1</v>
      </c>
      <c r="AT671" s="123">
        <f>IF(OR(AND((K671&lt;0.8),(BE671&gt;180)),AND((K671&lt;0.8),(BE671&lt;10)),AND((K671&gt;=0.8),(BE671&lt;10)),AND((K671&gt;=0.8),(BE671&gt;90))),0,1)</f>
        <v>0</v>
      </c>
      <c r="AU671" s="123">
        <f t="shared" si="226"/>
        <v>1</v>
      </c>
      <c r="AV671" s="123">
        <f t="shared" si="227"/>
        <v>0</v>
      </c>
      <c r="AW671" s="123">
        <f t="shared" si="228"/>
        <v>1</v>
      </c>
      <c r="AX671" s="123">
        <f t="shared" si="229"/>
        <v>0</v>
      </c>
      <c r="AY671" s="416" t="str">
        <f t="shared" si="230"/>
        <v>C</v>
      </c>
      <c r="AZ671" s="416" t="str">
        <f>R671&amp;AY671</f>
        <v>1C</v>
      </c>
      <c r="BA671" s="417">
        <f>IFERROR(INDEX(Raw_DATA!L:L,MATCH(Risk7_PlusY67!$D671,Raw_DATA!$A:$A,0)),"")</f>
        <v>-7.43</v>
      </c>
      <c r="BB671" s="417">
        <f>IFERROR(INDEX(AVGGroup!$H$5:$H$21,MATCH(Risk7_PlusY67!$BJ671,AVGGroup!$C$5:$C$21,0)),"")</f>
        <v>-3.54</v>
      </c>
      <c r="BC671" s="417">
        <f>IFERROR(INDEX(Raw_DATA!M:M,MATCH(Risk7_PlusY67!$D671,Raw_DATA!$A:$A,0)),"")</f>
        <v>-4.8499999999999996</v>
      </c>
      <c r="BD671" s="418">
        <f>IFERROR(INDEX(AVGGroup!$J$5:$J$21,MATCH(Risk7_PlusY67!$BJ671,AVGGroup!$C$5:$C$21,0)),"")</f>
        <v>-10.199999999999999</v>
      </c>
      <c r="BE671" s="407">
        <f>IFERROR(INDEX(Raw_DATA!N:N,MATCH(Risk7_PlusY67!$D671,Raw_DATA!$A:$A,0)),"")</f>
        <v>101</v>
      </c>
      <c r="BF671" s="407">
        <f>IFERROR(INDEX(Raw_DATA!O:O,MATCH(Risk7_PlusY67!$D671,Raw_DATA!$A:$A,0)),"")</f>
        <v>47</v>
      </c>
      <c r="BG671" s="407">
        <f>IFERROR(INDEX(Raw_DATA!P:P,MATCH(Risk7_PlusY67!$D671,Raw_DATA!$A:$A,0)),"")</f>
        <v>71</v>
      </c>
      <c r="BH671" s="407">
        <f>IFERROR(INDEX(Raw_DATA!Q:Q,MATCH(Risk7_PlusY67!$D671,Raw_DATA!$A:$A,0)),"")</f>
        <v>85</v>
      </c>
      <c r="BI671" s="407">
        <f>IFERROR(INDEX(Raw_DATA!R:R,MATCH(Risk7_PlusY67!$D671,Raw_DATA!$A:$A,0)),"")</f>
        <v>92</v>
      </c>
      <c r="BJ671" s="124" t="str">
        <f>INDEX('Org2567'!$BM:$BM,MATCH(Risk7_PlusY67!D671,'Org2567'!$D:$D,0))</f>
        <v>รพช.F2 P&lt;=30,000</v>
      </c>
    </row>
    <row r="672" spans="1:62" x14ac:dyDescent="0.7">
      <c r="A672" s="206">
        <f>IF(ISBLANK(D672),"",COUNTA($D$3:D672))</f>
        <v>670</v>
      </c>
      <c r="B672" s="207">
        <f>IFERROR(INDEX(ID!$E:$E,MATCH(Risk7_PlusY67!$D672,ID!$A:$A,0)),"")</f>
        <v>9</v>
      </c>
      <c r="C672" s="207" t="str">
        <f>IFERROR(INDEX(ID!$I:$I,MATCH(Risk7_PlusY67!$D672,ID!$A:$A,0)),"")</f>
        <v>สุรินทร์</v>
      </c>
      <c r="D672" s="295" t="s">
        <v>672</v>
      </c>
      <c r="E672" s="207" t="str">
        <f>IFERROR(INDEX(ID!$C:$C,MATCH(Risk7_PlusY67!$D672,ID!$A:$A,0)),"")</f>
        <v>ศรีณรงค์,รพช.</v>
      </c>
      <c r="F672" s="207" t="str">
        <f>IFERROR(INDEX(ID!$G:$G,MATCH(Risk7_PlusY67!$D672,ID!$A:$A,0)),"")</f>
        <v>รพช.</v>
      </c>
      <c r="G672" s="206">
        <f>IFERROR(INDEX(ID!$J:$J,MATCH(Risk7_PlusY67!$D672,ID!$A:$A,0)),"")</f>
        <v>36</v>
      </c>
      <c r="H672" s="208" t="str">
        <f>IFERROR(INDEX(ID!$P:$P,MATCH(Risk7_PlusY67!$D672,ID!$A:$A,0)),"")</f>
        <v>รพช.F2 P&lt;=30,000</v>
      </c>
      <c r="I672" s="209">
        <f>IFERROR(INDEX(Raw_DATA!E:E,MATCH(Risk7_PlusY67!$D672,Raw_DATA!$A:$A,0)),"")</f>
        <v>18.190000000000001</v>
      </c>
      <c r="J672" s="209">
        <f>IFERROR(INDEX(Raw_DATA!F:F,MATCH(Risk7_PlusY67!$D672,Raw_DATA!$A:$A,0)),"")</f>
        <v>17.89</v>
      </c>
      <c r="K672" s="209">
        <f>IFERROR(INDEX(Raw_DATA!G:G,MATCH(Risk7_PlusY67!$D672,Raw_DATA!$A:$A,0)),"")</f>
        <v>16.850000000000001</v>
      </c>
      <c r="L672" s="209">
        <f>IFERROR(INDEX(Raw_DATA!H:H,MATCH(Risk7_PlusY67!$D672,Raw_DATA!$A:$A,0)),"")</f>
        <v>151019957.96000001</v>
      </c>
      <c r="M672" s="210">
        <f>IFERROR(INDEX(Raw_DATA!I:I,MATCH(Risk7_PlusY67!$D672,Raw_DATA!$A:$A,0)),"")</f>
        <v>5736710.8099999996</v>
      </c>
      <c r="N672" s="206">
        <f t="shared" si="210"/>
        <v>0</v>
      </c>
      <c r="O672" s="206">
        <f t="shared" si="211"/>
        <v>0</v>
      </c>
      <c r="P672" s="206">
        <f t="shared" si="213"/>
        <v>0</v>
      </c>
      <c r="Q672" s="211" t="str">
        <f t="shared" si="214"/>
        <v/>
      </c>
      <c r="R672" s="206">
        <f t="shared" si="212"/>
        <v>0</v>
      </c>
      <c r="S672" s="212">
        <f>IFERROR(INDEX(Raw_DATA!J:J,MATCH(Risk7_PlusY67!$D672,Raw_DATA!$A:$A,0)),"")</f>
        <v>14473443.25</v>
      </c>
      <c r="T672" s="213">
        <f>IFERROR(INDEX(Raw_DATA!K:K,MATCH(Risk7_PlusY67!$D672,Raw_DATA!$A:$A,0)),"")</f>
        <v>139201575.33000001</v>
      </c>
      <c r="U672" s="214">
        <f t="shared" si="215"/>
        <v>1</v>
      </c>
      <c r="V672" s="214">
        <f t="shared" si="216"/>
        <v>1</v>
      </c>
      <c r="W672" s="214">
        <f>IF(OR(AND((K672&lt;0.8),(AJ672&gt;180)),AND((K672&lt;0.8),(AJ672&lt;10)),AND((K672&gt;=0.8),(AJ672&lt;10)),AND((K672&gt;=0.8),(AJ672&gt;90))),0,1)</f>
        <v>0</v>
      </c>
      <c r="X672" s="214">
        <f t="shared" si="217"/>
        <v>0</v>
      </c>
      <c r="Y672" s="214">
        <f t="shared" si="218"/>
        <v>0</v>
      </c>
      <c r="Z672" s="214">
        <f t="shared" si="219"/>
        <v>0</v>
      </c>
      <c r="AA672" s="214">
        <f t="shared" si="220"/>
        <v>1</v>
      </c>
      <c r="AB672" s="215" t="str">
        <f t="shared" si="221"/>
        <v>C</v>
      </c>
      <c r="AC672" s="215" t="str">
        <f t="shared" si="222"/>
        <v>0C</v>
      </c>
      <c r="AD672" s="216"/>
      <c r="AE672" s="216"/>
      <c r="AF672" s="434">
        <f>IFERROR(INDEX(Raw_DATA!L:L,MATCH(Risk7_PlusY67!$D672,Raw_DATA!$A:$A,0)),"")</f>
        <v>16.989999999999998</v>
      </c>
      <c r="AG672" s="434">
        <f>IFERROR(INDEX(AVGGroup!$D$5:$D$21,MATCH(Risk7_PlusY67!$H672,AVGGroup!$C$5:$C$21,0)),"")</f>
        <v>-3.55</v>
      </c>
      <c r="AH672" s="434">
        <f>IFERROR(INDEX(Raw_DATA!M:M,MATCH(Risk7_PlusY67!$D672,Raw_DATA!$A:$A,0)),"")</f>
        <v>2.58</v>
      </c>
      <c r="AI672" s="435">
        <f>IFERROR(INDEX(AVGGroup!$F$5:$F$21,MATCH(Risk7_PlusY67!$H672,AVGGroup!$C$5:$C$21,0)),"")</f>
        <v>-10.199999999999999</v>
      </c>
      <c r="AJ672" s="401">
        <f>IFERROR(INDEX(Raw_DATA!N:N,MATCH(Risk7_PlusY67!$D672,Raw_DATA!$A:$A,0)),"")</f>
        <v>105</v>
      </c>
      <c r="AK672" s="401">
        <f>IFERROR(INDEX(Raw_DATA!O:O,MATCH(Risk7_PlusY67!$D672,Raw_DATA!$A:$A,0)),"")</f>
        <v>106</v>
      </c>
      <c r="AL672" s="401">
        <f>IFERROR(INDEX(Raw_DATA!P:P,MATCH(Risk7_PlusY67!$D672,Raw_DATA!$A:$A,0)),"")</f>
        <v>116</v>
      </c>
      <c r="AM672" s="401">
        <f>IFERROR(INDEX(Raw_DATA!Q:Q,MATCH(Risk7_PlusY67!$D672,Raw_DATA!$A:$A,0)),"")</f>
        <v>189</v>
      </c>
      <c r="AN672" s="401">
        <f>IFERROR(INDEX(Raw_DATA!R:R,MATCH(Risk7_PlusY67!$D672,Raw_DATA!$A:$A,0)),"")</f>
        <v>47</v>
      </c>
      <c r="AO672" s="407"/>
      <c r="AP672" s="411" t="b">
        <f>AB672=AY672</f>
        <v>1</v>
      </c>
      <c r="AQ672" s="340">
        <f t="shared" si="223"/>
        <v>0</v>
      </c>
      <c r="AR672" s="123">
        <f t="shared" si="224"/>
        <v>1</v>
      </c>
      <c r="AS672" s="123">
        <f t="shared" si="225"/>
        <v>1</v>
      </c>
      <c r="AT672" s="123">
        <f>IF(OR(AND((K672&lt;0.8),(BE672&gt;180)),AND((K672&lt;0.8),(BE672&lt;10)),AND((K672&gt;=0.8),(BE672&lt;10)),AND((K672&gt;=0.8),(BE672&gt;90))),0,1)</f>
        <v>0</v>
      </c>
      <c r="AU672" s="123">
        <f t="shared" si="226"/>
        <v>0</v>
      </c>
      <c r="AV672" s="123">
        <f t="shared" si="227"/>
        <v>0</v>
      </c>
      <c r="AW672" s="123">
        <f t="shared" si="228"/>
        <v>0</v>
      </c>
      <c r="AX672" s="123">
        <f t="shared" si="229"/>
        <v>1</v>
      </c>
      <c r="AY672" s="416" t="str">
        <f t="shared" si="230"/>
        <v>C</v>
      </c>
      <c r="AZ672" s="416" t="str">
        <f>R672&amp;AY672</f>
        <v>0C</v>
      </c>
      <c r="BA672" s="417">
        <f>IFERROR(INDEX(Raw_DATA!L:L,MATCH(Risk7_PlusY67!$D672,Raw_DATA!$A:$A,0)),"")</f>
        <v>16.989999999999998</v>
      </c>
      <c r="BB672" s="417">
        <f>IFERROR(INDEX(AVGGroup!$H$5:$H$21,MATCH(Risk7_PlusY67!$BJ672,AVGGroup!$C$5:$C$21,0)),"")</f>
        <v>-3.54</v>
      </c>
      <c r="BC672" s="417">
        <f>IFERROR(INDEX(Raw_DATA!M:M,MATCH(Risk7_PlusY67!$D672,Raw_DATA!$A:$A,0)),"")</f>
        <v>2.58</v>
      </c>
      <c r="BD672" s="418">
        <f>IFERROR(INDEX(AVGGroup!$J$5:$J$21,MATCH(Risk7_PlusY67!$BJ672,AVGGroup!$C$5:$C$21,0)),"")</f>
        <v>-10.199999999999999</v>
      </c>
      <c r="BE672" s="407">
        <f>IFERROR(INDEX(Raw_DATA!N:N,MATCH(Risk7_PlusY67!$D672,Raw_DATA!$A:$A,0)),"")</f>
        <v>105</v>
      </c>
      <c r="BF672" s="407">
        <f>IFERROR(INDEX(Raw_DATA!O:O,MATCH(Risk7_PlusY67!$D672,Raw_DATA!$A:$A,0)),"")</f>
        <v>106</v>
      </c>
      <c r="BG672" s="407">
        <f>IFERROR(INDEX(Raw_DATA!P:P,MATCH(Risk7_PlusY67!$D672,Raw_DATA!$A:$A,0)),"")</f>
        <v>116</v>
      </c>
      <c r="BH672" s="407">
        <f>IFERROR(INDEX(Raw_DATA!Q:Q,MATCH(Risk7_PlusY67!$D672,Raw_DATA!$A:$A,0)),"")</f>
        <v>189</v>
      </c>
      <c r="BI672" s="407">
        <f>IFERROR(INDEX(Raw_DATA!R:R,MATCH(Risk7_PlusY67!$D672,Raw_DATA!$A:$A,0)),"")</f>
        <v>47</v>
      </c>
      <c r="BJ672" s="124" t="str">
        <f>INDEX('Org2567'!$BM:$BM,MATCH(Risk7_PlusY67!D672,'Org2567'!$D:$D,0))</f>
        <v>รพช.F2 P&lt;=30,000</v>
      </c>
    </row>
    <row r="673" spans="1:62" x14ac:dyDescent="0.7">
      <c r="A673" s="206">
        <f>IF(ISBLANK(D673),"",COUNTA($D$3:D673))</f>
        <v>671</v>
      </c>
      <c r="B673" s="207">
        <f>IFERROR(INDEX(ID!$E:$E,MATCH(Risk7_PlusY67!$D673,ID!$A:$A,0)),"")</f>
        <v>9</v>
      </c>
      <c r="C673" s="207" t="str">
        <f>IFERROR(INDEX(ID!$I:$I,MATCH(Risk7_PlusY67!$D673,ID!$A:$A,0)),"")</f>
        <v>สุรินทร์</v>
      </c>
      <c r="D673" s="295" t="s">
        <v>673</v>
      </c>
      <c r="E673" s="207" t="str">
        <f>IFERROR(INDEX(ID!$C:$C,MATCH(Risk7_PlusY67!$D673,ID!$A:$A,0)),"")</f>
        <v>โนนนารายณ์,รพช.</v>
      </c>
      <c r="F673" s="207" t="str">
        <f>IFERROR(INDEX(ID!$G:$G,MATCH(Risk7_PlusY67!$D673,ID!$A:$A,0)),"")</f>
        <v>รพช.</v>
      </c>
      <c r="G673" s="206">
        <f>IFERROR(INDEX(ID!$J:$J,MATCH(Risk7_PlusY67!$D673,ID!$A:$A,0)),"")</f>
        <v>30</v>
      </c>
      <c r="H673" s="208" t="str">
        <f>IFERROR(INDEX(ID!$P:$P,MATCH(Risk7_PlusY67!$D673,ID!$A:$A,0)),"")</f>
        <v>รพช.F2 P&lt;=30,000</v>
      </c>
      <c r="I673" s="209">
        <f>IFERROR(INDEX(Raw_DATA!E:E,MATCH(Risk7_PlusY67!$D673,Raw_DATA!$A:$A,0)),"")</f>
        <v>10.7</v>
      </c>
      <c r="J673" s="209">
        <f>IFERROR(INDEX(Raw_DATA!F:F,MATCH(Risk7_PlusY67!$D673,Raw_DATA!$A:$A,0)),"")</f>
        <v>10.38</v>
      </c>
      <c r="K673" s="209">
        <f>IFERROR(INDEX(Raw_DATA!G:G,MATCH(Risk7_PlusY67!$D673,Raw_DATA!$A:$A,0)),"")</f>
        <v>9.52</v>
      </c>
      <c r="L673" s="209">
        <f>IFERROR(INDEX(Raw_DATA!H:H,MATCH(Risk7_PlusY67!$D673,Raw_DATA!$A:$A,0)),"")</f>
        <v>71728932.409999996</v>
      </c>
      <c r="M673" s="210">
        <f>IFERROR(INDEX(Raw_DATA!I:I,MATCH(Risk7_PlusY67!$D673,Raw_DATA!$A:$A,0)),"")</f>
        <v>-4512474.5</v>
      </c>
      <c r="N673" s="206">
        <f t="shared" si="210"/>
        <v>0</v>
      </c>
      <c r="O673" s="206">
        <f t="shared" si="211"/>
        <v>1</v>
      </c>
      <c r="P673" s="206">
        <f t="shared" si="213"/>
        <v>0</v>
      </c>
      <c r="Q673" s="211">
        <f t="shared" si="214"/>
        <v>190.7</v>
      </c>
      <c r="R673" s="206">
        <f t="shared" si="212"/>
        <v>1</v>
      </c>
      <c r="S673" s="212">
        <f>IFERROR(INDEX(Raw_DATA!J:J,MATCH(Risk7_PlusY67!$D673,Raw_DATA!$A:$A,0)),"")</f>
        <v>3594721.45</v>
      </c>
      <c r="T673" s="213">
        <f>IFERROR(INDEX(Raw_DATA!K:K,MATCH(Risk7_PlusY67!$D673,Raw_DATA!$A:$A,0)),"")</f>
        <v>62990549.850000001</v>
      </c>
      <c r="U673" s="214">
        <f t="shared" si="215"/>
        <v>1</v>
      </c>
      <c r="V673" s="214">
        <f t="shared" si="216"/>
        <v>1</v>
      </c>
      <c r="W673" s="214">
        <f>IF(OR(AND((K673&lt;0.8),(AJ673&gt;180)),AND((K673&lt;0.8),(AJ673&lt;10)),AND((K673&gt;=0.8),(AJ673&lt;10)),AND((K673&gt;=0.8),(AJ673&gt;90))),0,1)</f>
        <v>1</v>
      </c>
      <c r="X673" s="214">
        <f t="shared" si="217"/>
        <v>0</v>
      </c>
      <c r="Y673" s="214">
        <f t="shared" si="218"/>
        <v>0</v>
      </c>
      <c r="Z673" s="214">
        <f t="shared" si="219"/>
        <v>0</v>
      </c>
      <c r="AA673" s="214">
        <f t="shared" si="220"/>
        <v>1</v>
      </c>
      <c r="AB673" s="215" t="str">
        <f t="shared" si="221"/>
        <v>B-</v>
      </c>
      <c r="AC673" s="215" t="str">
        <f t="shared" si="222"/>
        <v>1B-</v>
      </c>
      <c r="AD673" s="216"/>
      <c r="AE673" s="216"/>
      <c r="AF673" s="434">
        <f>IFERROR(INDEX(Raw_DATA!L:L,MATCH(Risk7_PlusY67!$D673,Raw_DATA!$A:$A,0)),"")</f>
        <v>5.04</v>
      </c>
      <c r="AG673" s="434">
        <f>IFERROR(INDEX(AVGGroup!$D$5:$D$21,MATCH(Risk7_PlusY67!$H673,AVGGroup!$C$5:$C$21,0)),"")</f>
        <v>-3.55</v>
      </c>
      <c r="AH673" s="434">
        <f>IFERROR(INDEX(Raw_DATA!M:M,MATCH(Risk7_PlusY67!$D673,Raw_DATA!$A:$A,0)),"")</f>
        <v>-3.38</v>
      </c>
      <c r="AI673" s="435">
        <f>IFERROR(INDEX(AVGGroup!$F$5:$F$21,MATCH(Risk7_PlusY67!$H673,AVGGroup!$C$5:$C$21,0)),"")</f>
        <v>-10.199999999999999</v>
      </c>
      <c r="AJ673" s="401">
        <f>IFERROR(INDEX(Raw_DATA!N:N,MATCH(Risk7_PlusY67!$D673,Raw_DATA!$A:$A,0)),"")</f>
        <v>35</v>
      </c>
      <c r="AK673" s="401">
        <f>IFERROR(INDEX(Raw_DATA!O:O,MATCH(Risk7_PlusY67!$D673,Raw_DATA!$A:$A,0)),"")</f>
        <v>71</v>
      </c>
      <c r="AL673" s="401">
        <f>IFERROR(INDEX(Raw_DATA!P:P,MATCH(Risk7_PlusY67!$D673,Raw_DATA!$A:$A,0)),"")</f>
        <v>67</v>
      </c>
      <c r="AM673" s="401">
        <f>IFERROR(INDEX(Raw_DATA!Q:Q,MATCH(Risk7_PlusY67!$D673,Raw_DATA!$A:$A,0)),"")</f>
        <v>134</v>
      </c>
      <c r="AN673" s="401">
        <f>IFERROR(INDEX(Raw_DATA!R:R,MATCH(Risk7_PlusY67!$D673,Raw_DATA!$A:$A,0)),"")</f>
        <v>47</v>
      </c>
      <c r="AO673" s="407"/>
      <c r="AP673" s="411" t="b">
        <f>AB673=AY673</f>
        <v>1</v>
      </c>
      <c r="AQ673" s="340">
        <f t="shared" si="223"/>
        <v>1</v>
      </c>
      <c r="AR673" s="123">
        <f t="shared" si="224"/>
        <v>1</v>
      </c>
      <c r="AS673" s="123">
        <f t="shared" si="225"/>
        <v>1</v>
      </c>
      <c r="AT673" s="123">
        <f>IF(OR(AND((K673&lt;0.8),(BE673&gt;180)),AND((K673&lt;0.8),(BE673&lt;10)),AND((K673&gt;=0.8),(BE673&lt;10)),AND((K673&gt;=0.8),(BE673&gt;90))),0,1)</f>
        <v>1</v>
      </c>
      <c r="AU673" s="123">
        <f t="shared" si="226"/>
        <v>0</v>
      </c>
      <c r="AV673" s="123">
        <f t="shared" si="227"/>
        <v>0</v>
      </c>
      <c r="AW673" s="123">
        <f t="shared" si="228"/>
        <v>0</v>
      </c>
      <c r="AX673" s="123">
        <f t="shared" si="229"/>
        <v>1</v>
      </c>
      <c r="AY673" s="416" t="str">
        <f t="shared" si="230"/>
        <v>B-</v>
      </c>
      <c r="AZ673" s="416" t="str">
        <f>R673&amp;AY673</f>
        <v>1B-</v>
      </c>
      <c r="BA673" s="417">
        <f>IFERROR(INDEX(Raw_DATA!L:L,MATCH(Risk7_PlusY67!$D673,Raw_DATA!$A:$A,0)),"")</f>
        <v>5.04</v>
      </c>
      <c r="BB673" s="417">
        <f>IFERROR(INDEX(AVGGroup!$H$5:$H$21,MATCH(Risk7_PlusY67!$BJ673,AVGGroup!$C$5:$C$21,0)),"")</f>
        <v>-3.54</v>
      </c>
      <c r="BC673" s="417">
        <f>IFERROR(INDEX(Raw_DATA!M:M,MATCH(Risk7_PlusY67!$D673,Raw_DATA!$A:$A,0)),"")</f>
        <v>-3.38</v>
      </c>
      <c r="BD673" s="418">
        <f>IFERROR(INDEX(AVGGroup!$J$5:$J$21,MATCH(Risk7_PlusY67!$BJ673,AVGGroup!$C$5:$C$21,0)),"")</f>
        <v>-10.199999999999999</v>
      </c>
      <c r="BE673" s="407">
        <f>IFERROR(INDEX(Raw_DATA!N:N,MATCH(Risk7_PlusY67!$D673,Raw_DATA!$A:$A,0)),"")</f>
        <v>35</v>
      </c>
      <c r="BF673" s="407">
        <f>IFERROR(INDEX(Raw_DATA!O:O,MATCH(Risk7_PlusY67!$D673,Raw_DATA!$A:$A,0)),"")</f>
        <v>71</v>
      </c>
      <c r="BG673" s="407">
        <f>IFERROR(INDEX(Raw_DATA!P:P,MATCH(Risk7_PlusY67!$D673,Raw_DATA!$A:$A,0)),"")</f>
        <v>67</v>
      </c>
      <c r="BH673" s="407">
        <f>IFERROR(INDEX(Raw_DATA!Q:Q,MATCH(Risk7_PlusY67!$D673,Raw_DATA!$A:$A,0)),"")</f>
        <v>134</v>
      </c>
      <c r="BI673" s="407">
        <f>IFERROR(INDEX(Raw_DATA!R:R,MATCH(Risk7_PlusY67!$D673,Raw_DATA!$A:$A,0)),"")</f>
        <v>47</v>
      </c>
      <c r="BJ673" s="124" t="str">
        <f>INDEX('Org2567'!$BM:$BM,MATCH(Risk7_PlusY67!D673,'Org2567'!$D:$D,0))</f>
        <v>รพช.F2 P&lt;=30,000</v>
      </c>
    </row>
    <row r="674" spans="1:62" x14ac:dyDescent="0.7">
      <c r="A674" s="206">
        <f>IF(ISBLANK(D674),"",COUNTA($D$3:D674))</f>
        <v>672</v>
      </c>
      <c r="B674" s="207">
        <f>IFERROR(INDEX(ID!$E:$E,MATCH(Risk7_PlusY67!$D674,ID!$A:$A,0)),"")</f>
        <v>10</v>
      </c>
      <c r="C674" s="207" t="str">
        <f>IFERROR(INDEX(ID!$I:$I,MATCH(Risk7_PlusY67!$D674,ID!$A:$A,0)),"")</f>
        <v>มุกดาหาร</v>
      </c>
      <c r="D674" s="295" t="s">
        <v>674</v>
      </c>
      <c r="E674" s="207" t="str">
        <f>IFERROR(INDEX(ID!$C:$C,MATCH(Risk7_PlusY67!$D674,ID!$A:$A,0)),"")</f>
        <v>มุกดาหาร,รพท.</v>
      </c>
      <c r="F674" s="207" t="str">
        <f>IFERROR(INDEX(ID!$G:$G,MATCH(Risk7_PlusY67!$D674,ID!$A:$A,0)),"")</f>
        <v>รพท.</v>
      </c>
      <c r="G674" s="206">
        <f>IFERROR(INDEX(ID!$J:$J,MATCH(Risk7_PlusY67!$D674,ID!$A:$A,0)),"")</f>
        <v>485</v>
      </c>
      <c r="H674" s="208" t="str">
        <f>IFERROR(INDEX(ID!$P:$P,MATCH(Risk7_PlusY67!$D674,ID!$A:$A,0)),"")</f>
        <v>รพท.S B&gt;400</v>
      </c>
      <c r="I674" s="209">
        <f>IFERROR(INDEX(Raw_DATA!E:E,MATCH(Risk7_PlusY67!$D674,Raw_DATA!$A:$A,0)),"")</f>
        <v>2.64</v>
      </c>
      <c r="J674" s="209">
        <f>IFERROR(INDEX(Raw_DATA!F:F,MATCH(Risk7_PlusY67!$D674,Raw_DATA!$A:$A,0)),"")</f>
        <v>2.39</v>
      </c>
      <c r="K674" s="209">
        <f>IFERROR(INDEX(Raw_DATA!G:G,MATCH(Risk7_PlusY67!$D674,Raw_DATA!$A:$A,0)),"")</f>
        <v>1.77</v>
      </c>
      <c r="L674" s="209">
        <f>IFERROR(INDEX(Raw_DATA!H:H,MATCH(Risk7_PlusY67!$D674,Raw_DATA!$A:$A,0)),"")</f>
        <v>327666908.70999998</v>
      </c>
      <c r="M674" s="210">
        <f>IFERROR(INDEX(Raw_DATA!I:I,MATCH(Risk7_PlusY67!$D674,Raw_DATA!$A:$A,0)),"")</f>
        <v>-23176662.800000001</v>
      </c>
      <c r="N674" s="206">
        <f t="shared" si="210"/>
        <v>0</v>
      </c>
      <c r="O674" s="206">
        <f t="shared" si="211"/>
        <v>1</v>
      </c>
      <c r="P674" s="206">
        <f t="shared" si="213"/>
        <v>0</v>
      </c>
      <c r="Q674" s="211">
        <f t="shared" si="214"/>
        <v>169.6</v>
      </c>
      <c r="R674" s="206">
        <f t="shared" si="212"/>
        <v>1</v>
      </c>
      <c r="S674" s="212">
        <f>IFERROR(INDEX(Raw_DATA!J:J,MATCH(Risk7_PlusY67!$D674,Raw_DATA!$A:$A,0)),"")</f>
        <v>32915773</v>
      </c>
      <c r="T674" s="213">
        <f>IFERROR(INDEX(Raw_DATA!K:K,MATCH(Risk7_PlusY67!$D674,Raw_DATA!$A:$A,0)),"")</f>
        <v>156096072.72</v>
      </c>
      <c r="U674" s="214">
        <f t="shared" si="215"/>
        <v>0</v>
      </c>
      <c r="V674" s="214">
        <f t="shared" si="216"/>
        <v>1</v>
      </c>
      <c r="W674" s="214">
        <f>IF(OR(AND((K674&lt;0.8),(AJ674&gt;180)),AND((K674&lt;0.8),(AJ674&lt;10)),AND((K674&gt;=0.8),(AJ674&lt;10)),AND((K674&gt;=0.8),(AJ674&gt;90))),0,1)</f>
        <v>0</v>
      </c>
      <c r="X674" s="214">
        <f t="shared" si="217"/>
        <v>1</v>
      </c>
      <c r="Y674" s="214">
        <f t="shared" si="218"/>
        <v>1</v>
      </c>
      <c r="Z674" s="214">
        <f t="shared" si="219"/>
        <v>1</v>
      </c>
      <c r="AA674" s="214">
        <f t="shared" si="220"/>
        <v>1</v>
      </c>
      <c r="AB674" s="215" t="str">
        <f t="shared" si="221"/>
        <v>B</v>
      </c>
      <c r="AC674" s="215" t="str">
        <f t="shared" si="222"/>
        <v>1B</v>
      </c>
      <c r="AD674" s="216"/>
      <c r="AE674" s="216"/>
      <c r="AF674" s="434">
        <f>IFERROR(INDEX(Raw_DATA!L:L,MATCH(Risk7_PlusY67!$D674,Raw_DATA!$A:$A,0)),"")</f>
        <v>3.34</v>
      </c>
      <c r="AG674" s="434">
        <f>IFERROR(INDEX(AVGGroup!$D$5:$D$21,MATCH(Risk7_PlusY67!$H674,AVGGroup!$C$5:$C$21,0)),"")</f>
        <v>3.6</v>
      </c>
      <c r="AH674" s="434">
        <f>IFERROR(INDEX(Raw_DATA!M:M,MATCH(Risk7_PlusY67!$D674,Raw_DATA!$A:$A,0)),"")</f>
        <v>-2.0499999999999998</v>
      </c>
      <c r="AI674" s="435">
        <f>IFERROR(INDEX(AVGGroup!$F$5:$F$21,MATCH(Risk7_PlusY67!$H674,AVGGroup!$C$5:$C$21,0)),"")</f>
        <v>-2.23</v>
      </c>
      <c r="AJ674" s="401">
        <f>IFERROR(INDEX(Raw_DATA!N:N,MATCH(Risk7_PlusY67!$D674,Raw_DATA!$A:$A,0)),"")</f>
        <v>125</v>
      </c>
      <c r="AK674" s="401">
        <f>IFERROR(INDEX(Raw_DATA!O:O,MATCH(Risk7_PlusY67!$D674,Raw_DATA!$A:$A,0)),"")</f>
        <v>53</v>
      </c>
      <c r="AL674" s="401">
        <f>IFERROR(INDEX(Raw_DATA!P:P,MATCH(Risk7_PlusY67!$D674,Raw_DATA!$A:$A,0)),"")</f>
        <v>38</v>
      </c>
      <c r="AM674" s="401">
        <f>IFERROR(INDEX(Raw_DATA!Q:Q,MATCH(Risk7_PlusY67!$D674,Raw_DATA!$A:$A,0)),"")</f>
        <v>105</v>
      </c>
      <c r="AN674" s="401">
        <f>IFERROR(INDEX(Raw_DATA!R:R,MATCH(Risk7_PlusY67!$D674,Raw_DATA!$A:$A,0)),"")</f>
        <v>52</v>
      </c>
      <c r="AO674" s="407"/>
      <c r="AP674" s="411" t="b">
        <f>AB674=AY674</f>
        <v>1</v>
      </c>
      <c r="AQ674" s="340">
        <f t="shared" si="223"/>
        <v>1</v>
      </c>
      <c r="AR674" s="123">
        <f t="shared" si="224"/>
        <v>0</v>
      </c>
      <c r="AS674" s="123">
        <f t="shared" si="225"/>
        <v>1</v>
      </c>
      <c r="AT674" s="123">
        <f>IF(OR(AND((K674&lt;0.8),(BE674&gt;180)),AND((K674&lt;0.8),(BE674&lt;10)),AND((K674&gt;=0.8),(BE674&lt;10)),AND((K674&gt;=0.8),(BE674&gt;90))),0,1)</f>
        <v>0</v>
      </c>
      <c r="AU674" s="123">
        <f t="shared" si="226"/>
        <v>1</v>
      </c>
      <c r="AV674" s="123">
        <f t="shared" si="227"/>
        <v>1</v>
      </c>
      <c r="AW674" s="123">
        <f t="shared" si="228"/>
        <v>1</v>
      </c>
      <c r="AX674" s="123">
        <f t="shared" si="229"/>
        <v>1</v>
      </c>
      <c r="AY674" s="416" t="str">
        <f t="shared" si="230"/>
        <v>B</v>
      </c>
      <c r="AZ674" s="416" t="str">
        <f>R674&amp;AY674</f>
        <v>1B</v>
      </c>
      <c r="BA674" s="417">
        <f>IFERROR(INDEX(Raw_DATA!L:L,MATCH(Risk7_PlusY67!$D674,Raw_DATA!$A:$A,0)),"")</f>
        <v>3.34</v>
      </c>
      <c r="BB674" s="417">
        <f>IFERROR(INDEX(AVGGroup!$H$5:$H$21,MATCH(Risk7_PlusY67!$BJ674,AVGGroup!$C$5:$C$21,0)),"")</f>
        <v>3.6</v>
      </c>
      <c r="BC674" s="417">
        <f>IFERROR(INDEX(Raw_DATA!M:M,MATCH(Risk7_PlusY67!$D674,Raw_DATA!$A:$A,0)),"")</f>
        <v>-2.0499999999999998</v>
      </c>
      <c r="BD674" s="418">
        <f>IFERROR(INDEX(AVGGroup!$J$5:$J$21,MATCH(Risk7_PlusY67!$BJ674,AVGGroup!$C$5:$C$21,0)),"")</f>
        <v>-2.23</v>
      </c>
      <c r="BE674" s="407">
        <f>IFERROR(INDEX(Raw_DATA!N:N,MATCH(Risk7_PlusY67!$D674,Raw_DATA!$A:$A,0)),"")</f>
        <v>125</v>
      </c>
      <c r="BF674" s="407">
        <f>IFERROR(INDEX(Raw_DATA!O:O,MATCH(Risk7_PlusY67!$D674,Raw_DATA!$A:$A,0)),"")</f>
        <v>53</v>
      </c>
      <c r="BG674" s="407">
        <f>IFERROR(INDEX(Raw_DATA!P:P,MATCH(Risk7_PlusY67!$D674,Raw_DATA!$A:$A,0)),"")</f>
        <v>38</v>
      </c>
      <c r="BH674" s="407">
        <f>IFERROR(INDEX(Raw_DATA!Q:Q,MATCH(Risk7_PlusY67!$D674,Raw_DATA!$A:$A,0)),"")</f>
        <v>105</v>
      </c>
      <c r="BI674" s="407">
        <f>IFERROR(INDEX(Raw_DATA!R:R,MATCH(Risk7_PlusY67!$D674,Raw_DATA!$A:$A,0)),"")</f>
        <v>52</v>
      </c>
      <c r="BJ674" s="124" t="str">
        <f>INDEX('Org2567'!$BM:$BM,MATCH(Risk7_PlusY67!D674,'Org2567'!$D:$D,0))</f>
        <v>รพท.S B&gt;400</v>
      </c>
    </row>
    <row r="675" spans="1:62" x14ac:dyDescent="0.7">
      <c r="A675" s="206">
        <f>IF(ISBLANK(D675),"",COUNTA($D$3:D675))</f>
        <v>673</v>
      </c>
      <c r="B675" s="207">
        <f>IFERROR(INDEX(ID!$E:$E,MATCH(Risk7_PlusY67!$D675,ID!$A:$A,0)),"")</f>
        <v>10</v>
      </c>
      <c r="C675" s="207" t="str">
        <f>IFERROR(INDEX(ID!$I:$I,MATCH(Risk7_PlusY67!$D675,ID!$A:$A,0)),"")</f>
        <v>มุกดาหาร</v>
      </c>
      <c r="D675" s="295" t="s">
        <v>675</v>
      </c>
      <c r="E675" s="207" t="str">
        <f>IFERROR(INDEX(ID!$C:$C,MATCH(Risk7_PlusY67!$D675,ID!$A:$A,0)),"")</f>
        <v>นิคมคำสร้อย,รพช.</v>
      </c>
      <c r="F675" s="207" t="str">
        <f>IFERROR(INDEX(ID!$G:$G,MATCH(Risk7_PlusY67!$D675,ID!$A:$A,0)),"")</f>
        <v>รพช.</v>
      </c>
      <c r="G675" s="206">
        <f>IFERROR(INDEX(ID!$J:$J,MATCH(Risk7_PlusY67!$D675,ID!$A:$A,0)),"")</f>
        <v>30</v>
      </c>
      <c r="H675" s="208" t="str">
        <f>IFERROR(INDEX(ID!$P:$P,MATCH(Risk7_PlusY67!$D675,ID!$A:$A,0)),"")</f>
        <v>รพช.F2 P30,000-60,000</v>
      </c>
      <c r="I675" s="209">
        <f>IFERROR(INDEX(Raw_DATA!E:E,MATCH(Risk7_PlusY67!$D675,Raw_DATA!$A:$A,0)),"")</f>
        <v>3.87</v>
      </c>
      <c r="J675" s="209">
        <f>IFERROR(INDEX(Raw_DATA!F:F,MATCH(Risk7_PlusY67!$D675,Raw_DATA!$A:$A,0)),"")</f>
        <v>3.54</v>
      </c>
      <c r="K675" s="209">
        <f>IFERROR(INDEX(Raw_DATA!G:G,MATCH(Risk7_PlusY67!$D675,Raw_DATA!$A:$A,0)),"")</f>
        <v>2.71</v>
      </c>
      <c r="L675" s="209">
        <f>IFERROR(INDEX(Raw_DATA!H:H,MATCH(Risk7_PlusY67!$D675,Raw_DATA!$A:$A,0)),"")</f>
        <v>44101863.93</v>
      </c>
      <c r="M675" s="210">
        <f>IFERROR(INDEX(Raw_DATA!I:I,MATCH(Risk7_PlusY67!$D675,Raw_DATA!$A:$A,0)),"")</f>
        <v>-7317383.3099999996</v>
      </c>
      <c r="N675" s="206">
        <f t="shared" si="210"/>
        <v>0</v>
      </c>
      <c r="O675" s="206">
        <f t="shared" si="211"/>
        <v>1</v>
      </c>
      <c r="P675" s="206">
        <f t="shared" si="213"/>
        <v>0</v>
      </c>
      <c r="Q675" s="211">
        <f t="shared" si="214"/>
        <v>72.3</v>
      </c>
      <c r="R675" s="206">
        <f t="shared" si="212"/>
        <v>1</v>
      </c>
      <c r="S675" s="212">
        <f>IFERROR(INDEX(Raw_DATA!J:J,MATCH(Risk7_PlusY67!$D675,Raw_DATA!$A:$A,0)),"")</f>
        <v>5142296.3499999996</v>
      </c>
      <c r="T675" s="213">
        <f>IFERROR(INDEX(Raw_DATA!K:K,MATCH(Risk7_PlusY67!$D675,Raw_DATA!$A:$A,0)),"")</f>
        <v>26339331.600000001</v>
      </c>
      <c r="U675" s="214">
        <f t="shared" si="215"/>
        <v>1</v>
      </c>
      <c r="V675" s="214">
        <f t="shared" si="216"/>
        <v>1</v>
      </c>
      <c r="W675" s="214">
        <f>IF(OR(AND((K675&lt;0.8),(AJ675&gt;180)),AND((K675&lt;0.8),(AJ675&lt;10)),AND((K675&gt;=0.8),(AJ675&lt;10)),AND((K675&gt;=0.8),(AJ675&gt;90))),0,1)</f>
        <v>1</v>
      </c>
      <c r="X675" s="214">
        <f t="shared" si="217"/>
        <v>1</v>
      </c>
      <c r="Y675" s="214">
        <f t="shared" si="218"/>
        <v>1</v>
      </c>
      <c r="Z675" s="214">
        <f t="shared" si="219"/>
        <v>1</v>
      </c>
      <c r="AA675" s="214">
        <f t="shared" si="220"/>
        <v>1</v>
      </c>
      <c r="AB675" s="215" t="str">
        <f t="shared" si="221"/>
        <v>A</v>
      </c>
      <c r="AC675" s="215" t="str">
        <f t="shared" si="222"/>
        <v>1A</v>
      </c>
      <c r="AD675" s="216"/>
      <c r="AE675" s="216"/>
      <c r="AF675" s="434">
        <f>IFERROR(INDEX(Raw_DATA!L:L,MATCH(Risk7_PlusY67!$D675,Raw_DATA!$A:$A,0)),"")</f>
        <v>4.38</v>
      </c>
      <c r="AG675" s="434">
        <f>IFERROR(INDEX(AVGGroup!$D$5:$D$21,MATCH(Risk7_PlusY67!$H675,AVGGroup!$C$5:$C$21,0)),"")</f>
        <v>-4.37</v>
      </c>
      <c r="AH675" s="434">
        <f>IFERROR(INDEX(Raw_DATA!M:M,MATCH(Risk7_PlusY67!$D675,Raw_DATA!$A:$A,0)),"")</f>
        <v>-6.03</v>
      </c>
      <c r="AI675" s="435">
        <f>IFERROR(INDEX(AVGGroup!$F$5:$F$21,MATCH(Risk7_PlusY67!$H675,AVGGroup!$C$5:$C$21,0)),"")</f>
        <v>-9.19</v>
      </c>
      <c r="AJ675" s="401">
        <f>IFERROR(INDEX(Raw_DATA!N:N,MATCH(Risk7_PlusY67!$D675,Raw_DATA!$A:$A,0)),"")</f>
        <v>77</v>
      </c>
      <c r="AK675" s="401">
        <f>IFERROR(INDEX(Raw_DATA!O:O,MATCH(Risk7_PlusY67!$D675,Raw_DATA!$A:$A,0)),"")</f>
        <v>48</v>
      </c>
      <c r="AL675" s="401">
        <f>IFERROR(INDEX(Raw_DATA!P:P,MATCH(Risk7_PlusY67!$D675,Raw_DATA!$A:$A,0)),"")</f>
        <v>53</v>
      </c>
      <c r="AM675" s="401">
        <f>IFERROR(INDEX(Raw_DATA!Q:Q,MATCH(Risk7_PlusY67!$D675,Raw_DATA!$A:$A,0)),"")</f>
        <v>120</v>
      </c>
      <c r="AN675" s="401">
        <f>IFERROR(INDEX(Raw_DATA!R:R,MATCH(Risk7_PlusY67!$D675,Raw_DATA!$A:$A,0)),"")</f>
        <v>29</v>
      </c>
      <c r="AO675" s="407"/>
      <c r="AP675" s="411" t="b">
        <f>AB675=AY675</f>
        <v>1</v>
      </c>
      <c r="AQ675" s="340">
        <f t="shared" si="223"/>
        <v>1</v>
      </c>
      <c r="AR675" s="123">
        <f t="shared" si="224"/>
        <v>1</v>
      </c>
      <c r="AS675" s="123">
        <f t="shared" si="225"/>
        <v>1</v>
      </c>
      <c r="AT675" s="123">
        <f>IF(OR(AND((K675&lt;0.8),(BE675&gt;180)),AND((K675&lt;0.8),(BE675&lt;10)),AND((K675&gt;=0.8),(BE675&lt;10)),AND((K675&gt;=0.8),(BE675&gt;90))),0,1)</f>
        <v>1</v>
      </c>
      <c r="AU675" s="123">
        <f t="shared" si="226"/>
        <v>1</v>
      </c>
      <c r="AV675" s="123">
        <f t="shared" si="227"/>
        <v>1</v>
      </c>
      <c r="AW675" s="123">
        <f t="shared" si="228"/>
        <v>1</v>
      </c>
      <c r="AX675" s="123">
        <f t="shared" si="229"/>
        <v>1</v>
      </c>
      <c r="AY675" s="416" t="str">
        <f t="shared" si="230"/>
        <v>A</v>
      </c>
      <c r="AZ675" s="416" t="str">
        <f>R675&amp;AY675</f>
        <v>1A</v>
      </c>
      <c r="BA675" s="417">
        <f>IFERROR(INDEX(Raw_DATA!L:L,MATCH(Risk7_PlusY67!$D675,Raw_DATA!$A:$A,0)),"")</f>
        <v>4.38</v>
      </c>
      <c r="BB675" s="417">
        <f>IFERROR(INDEX(AVGGroup!$H$5:$H$21,MATCH(Risk7_PlusY67!$BJ675,AVGGroup!$C$5:$C$21,0)),"")</f>
        <v>-3.95</v>
      </c>
      <c r="BC675" s="417">
        <f>IFERROR(INDEX(Raw_DATA!M:M,MATCH(Risk7_PlusY67!$D675,Raw_DATA!$A:$A,0)),"")</f>
        <v>-6.03</v>
      </c>
      <c r="BD675" s="418">
        <f>IFERROR(INDEX(AVGGroup!$J$5:$J$21,MATCH(Risk7_PlusY67!$BJ675,AVGGroup!$C$5:$C$21,0)),"")</f>
        <v>-8.8800000000000008</v>
      </c>
      <c r="BE675" s="407">
        <f>IFERROR(INDEX(Raw_DATA!N:N,MATCH(Risk7_PlusY67!$D675,Raw_DATA!$A:$A,0)),"")</f>
        <v>77</v>
      </c>
      <c r="BF675" s="407">
        <f>IFERROR(INDEX(Raw_DATA!O:O,MATCH(Risk7_PlusY67!$D675,Raw_DATA!$A:$A,0)),"")</f>
        <v>48</v>
      </c>
      <c r="BG675" s="407">
        <f>IFERROR(INDEX(Raw_DATA!P:P,MATCH(Risk7_PlusY67!$D675,Raw_DATA!$A:$A,0)),"")</f>
        <v>53</v>
      </c>
      <c r="BH675" s="407">
        <f>IFERROR(INDEX(Raw_DATA!Q:Q,MATCH(Risk7_PlusY67!$D675,Raw_DATA!$A:$A,0)),"")</f>
        <v>120</v>
      </c>
      <c r="BI675" s="407">
        <f>IFERROR(INDEX(Raw_DATA!R:R,MATCH(Risk7_PlusY67!$D675,Raw_DATA!$A:$A,0)),"")</f>
        <v>29</v>
      </c>
      <c r="BJ675" s="124" t="str">
        <f>INDEX('Org2567'!$BM:$BM,MATCH(Risk7_PlusY67!D675,'Org2567'!$D:$D,0))</f>
        <v>รพช.F2 P30,000-60,000</v>
      </c>
    </row>
    <row r="676" spans="1:62" x14ac:dyDescent="0.7">
      <c r="A676" s="206">
        <f>IF(ISBLANK(D676),"",COUNTA($D$3:D676))</f>
        <v>674</v>
      </c>
      <c r="B676" s="207">
        <f>IFERROR(INDEX(ID!$E:$E,MATCH(Risk7_PlusY67!$D676,ID!$A:$A,0)),"")</f>
        <v>10</v>
      </c>
      <c r="C676" s="207" t="str">
        <f>IFERROR(INDEX(ID!$I:$I,MATCH(Risk7_PlusY67!$D676,ID!$A:$A,0)),"")</f>
        <v>มุกดาหาร</v>
      </c>
      <c r="D676" s="295" t="s">
        <v>676</v>
      </c>
      <c r="E676" s="207" t="str">
        <f>IFERROR(INDEX(ID!$C:$C,MATCH(Risk7_PlusY67!$D676,ID!$A:$A,0)),"")</f>
        <v>ดอนตาล,รพช.</v>
      </c>
      <c r="F676" s="207" t="str">
        <f>IFERROR(INDEX(ID!$G:$G,MATCH(Risk7_PlusY67!$D676,ID!$A:$A,0)),"")</f>
        <v>รพช.</v>
      </c>
      <c r="G676" s="206">
        <f>IFERROR(INDEX(ID!$J:$J,MATCH(Risk7_PlusY67!$D676,ID!$A:$A,0)),"")</f>
        <v>30</v>
      </c>
      <c r="H676" s="208" t="str">
        <f>IFERROR(INDEX(ID!$P:$P,MATCH(Risk7_PlusY67!$D676,ID!$A:$A,0)),"")</f>
        <v>รพช.F2 P30,000-60,000</v>
      </c>
      <c r="I676" s="209">
        <f>IFERROR(INDEX(Raw_DATA!E:E,MATCH(Risk7_PlusY67!$D676,Raw_DATA!$A:$A,0)),"")</f>
        <v>11.81</v>
      </c>
      <c r="J676" s="209">
        <f>IFERROR(INDEX(Raw_DATA!F:F,MATCH(Risk7_PlusY67!$D676,Raw_DATA!$A:$A,0)),"")</f>
        <v>11.59</v>
      </c>
      <c r="K676" s="209">
        <f>IFERROR(INDEX(Raw_DATA!G:G,MATCH(Risk7_PlusY67!$D676,Raw_DATA!$A:$A,0)),"")</f>
        <v>8.26</v>
      </c>
      <c r="L676" s="209">
        <f>IFERROR(INDEX(Raw_DATA!H:H,MATCH(Risk7_PlusY67!$D676,Raw_DATA!$A:$A,0)),"")</f>
        <v>77924969.480000004</v>
      </c>
      <c r="M676" s="210">
        <f>IFERROR(INDEX(Raw_DATA!I:I,MATCH(Risk7_PlusY67!$D676,Raw_DATA!$A:$A,0)),"")</f>
        <v>-2265606.64</v>
      </c>
      <c r="N676" s="206">
        <f t="shared" si="210"/>
        <v>0</v>
      </c>
      <c r="O676" s="206">
        <f t="shared" si="211"/>
        <v>1</v>
      </c>
      <c r="P676" s="206">
        <f t="shared" si="213"/>
        <v>0</v>
      </c>
      <c r="Q676" s="211">
        <f t="shared" si="214"/>
        <v>412.7</v>
      </c>
      <c r="R676" s="206">
        <f t="shared" si="212"/>
        <v>1</v>
      </c>
      <c r="S676" s="212">
        <f>IFERROR(INDEX(Raw_DATA!J:J,MATCH(Risk7_PlusY67!$D676,Raw_DATA!$A:$A,0)),"")</f>
        <v>2011618.69</v>
      </c>
      <c r="T676" s="213">
        <f>IFERROR(INDEX(Raw_DATA!K:K,MATCH(Risk7_PlusY67!$D676,Raw_DATA!$A:$A,0)),"")</f>
        <v>52336073.100000001</v>
      </c>
      <c r="U676" s="214">
        <f t="shared" si="215"/>
        <v>1</v>
      </c>
      <c r="V676" s="214">
        <f t="shared" si="216"/>
        <v>1</v>
      </c>
      <c r="W676" s="214">
        <f>IF(OR(AND((K676&lt;0.8),(AJ676&gt;180)),AND((K676&lt;0.8),(AJ676&lt;10)),AND((K676&gt;=0.8),(AJ676&lt;10)),AND((K676&gt;=0.8),(AJ676&gt;90))),0,1)</f>
        <v>1</v>
      </c>
      <c r="X676" s="214">
        <f t="shared" si="217"/>
        <v>0</v>
      </c>
      <c r="Y676" s="214">
        <f t="shared" si="218"/>
        <v>0</v>
      </c>
      <c r="Z676" s="214">
        <f t="shared" si="219"/>
        <v>1</v>
      </c>
      <c r="AA676" s="214">
        <f t="shared" si="220"/>
        <v>1</v>
      </c>
      <c r="AB676" s="215" t="str">
        <f t="shared" si="221"/>
        <v>B</v>
      </c>
      <c r="AC676" s="215" t="str">
        <f t="shared" si="222"/>
        <v>1B</v>
      </c>
      <c r="AD676" s="216"/>
      <c r="AE676" s="216"/>
      <c r="AF676" s="434">
        <f>IFERROR(INDEX(Raw_DATA!L:L,MATCH(Risk7_PlusY67!$D676,Raw_DATA!$A:$A,0)),"")</f>
        <v>2</v>
      </c>
      <c r="AG676" s="434">
        <f>IFERROR(INDEX(AVGGroup!$D$5:$D$21,MATCH(Risk7_PlusY67!$H676,AVGGroup!$C$5:$C$21,0)),"")</f>
        <v>-4.37</v>
      </c>
      <c r="AH676" s="434">
        <f>IFERROR(INDEX(Raw_DATA!M:M,MATCH(Risk7_PlusY67!$D676,Raw_DATA!$A:$A,0)),"")</f>
        <v>-1.86</v>
      </c>
      <c r="AI676" s="435">
        <f>IFERROR(INDEX(AVGGroup!$F$5:$F$21,MATCH(Risk7_PlusY67!$H676,AVGGroup!$C$5:$C$21,0)),"")</f>
        <v>-9.19</v>
      </c>
      <c r="AJ676" s="401">
        <f>IFERROR(INDEX(Raw_DATA!N:N,MATCH(Risk7_PlusY67!$D676,Raw_DATA!$A:$A,0)),"")</f>
        <v>70</v>
      </c>
      <c r="AK676" s="401">
        <f>IFERROR(INDEX(Raw_DATA!O:O,MATCH(Risk7_PlusY67!$D676,Raw_DATA!$A:$A,0)),"")</f>
        <v>126</v>
      </c>
      <c r="AL676" s="401">
        <f>IFERROR(INDEX(Raw_DATA!P:P,MATCH(Risk7_PlusY67!$D676,Raw_DATA!$A:$A,0)),"")</f>
        <v>289</v>
      </c>
      <c r="AM676" s="401">
        <f>IFERROR(INDEX(Raw_DATA!Q:Q,MATCH(Risk7_PlusY67!$D676,Raw_DATA!$A:$A,0)),"")</f>
        <v>115</v>
      </c>
      <c r="AN676" s="401">
        <f>IFERROR(INDEX(Raw_DATA!R:R,MATCH(Risk7_PlusY67!$D676,Raw_DATA!$A:$A,0)),"")</f>
        <v>42</v>
      </c>
      <c r="AO676" s="407"/>
      <c r="AP676" s="411" t="b">
        <f>AB676=AY676</f>
        <v>1</v>
      </c>
      <c r="AQ676" s="340">
        <f t="shared" si="223"/>
        <v>1</v>
      </c>
      <c r="AR676" s="123">
        <f t="shared" si="224"/>
        <v>1</v>
      </c>
      <c r="AS676" s="123">
        <f t="shared" si="225"/>
        <v>1</v>
      </c>
      <c r="AT676" s="123">
        <f>IF(OR(AND((K676&lt;0.8),(BE676&gt;180)),AND((K676&lt;0.8),(BE676&lt;10)),AND((K676&gt;=0.8),(BE676&lt;10)),AND((K676&gt;=0.8),(BE676&gt;90))),0,1)</f>
        <v>1</v>
      </c>
      <c r="AU676" s="123">
        <f t="shared" si="226"/>
        <v>0</v>
      </c>
      <c r="AV676" s="123">
        <f t="shared" si="227"/>
        <v>0</v>
      </c>
      <c r="AW676" s="123">
        <f t="shared" si="228"/>
        <v>1</v>
      </c>
      <c r="AX676" s="123">
        <f t="shared" si="229"/>
        <v>1</v>
      </c>
      <c r="AY676" s="416" t="str">
        <f t="shared" si="230"/>
        <v>B</v>
      </c>
      <c r="AZ676" s="416" t="str">
        <f>R676&amp;AY676</f>
        <v>1B</v>
      </c>
      <c r="BA676" s="417">
        <f>IFERROR(INDEX(Raw_DATA!L:L,MATCH(Risk7_PlusY67!$D676,Raw_DATA!$A:$A,0)),"")</f>
        <v>2</v>
      </c>
      <c r="BB676" s="417">
        <f>IFERROR(INDEX(AVGGroup!$H$5:$H$21,MATCH(Risk7_PlusY67!$BJ676,AVGGroup!$C$5:$C$21,0)),"")</f>
        <v>-3.95</v>
      </c>
      <c r="BC676" s="417">
        <f>IFERROR(INDEX(Raw_DATA!M:M,MATCH(Risk7_PlusY67!$D676,Raw_DATA!$A:$A,0)),"")</f>
        <v>-1.86</v>
      </c>
      <c r="BD676" s="418">
        <f>IFERROR(INDEX(AVGGroup!$J$5:$J$21,MATCH(Risk7_PlusY67!$BJ676,AVGGroup!$C$5:$C$21,0)),"")</f>
        <v>-8.8800000000000008</v>
      </c>
      <c r="BE676" s="407">
        <f>IFERROR(INDEX(Raw_DATA!N:N,MATCH(Risk7_PlusY67!$D676,Raw_DATA!$A:$A,0)),"")</f>
        <v>70</v>
      </c>
      <c r="BF676" s="407">
        <f>IFERROR(INDEX(Raw_DATA!O:O,MATCH(Risk7_PlusY67!$D676,Raw_DATA!$A:$A,0)),"")</f>
        <v>126</v>
      </c>
      <c r="BG676" s="407">
        <f>IFERROR(INDEX(Raw_DATA!P:P,MATCH(Risk7_PlusY67!$D676,Raw_DATA!$A:$A,0)),"")</f>
        <v>289</v>
      </c>
      <c r="BH676" s="407">
        <f>IFERROR(INDEX(Raw_DATA!Q:Q,MATCH(Risk7_PlusY67!$D676,Raw_DATA!$A:$A,0)),"")</f>
        <v>115</v>
      </c>
      <c r="BI676" s="407">
        <f>IFERROR(INDEX(Raw_DATA!R:R,MATCH(Risk7_PlusY67!$D676,Raw_DATA!$A:$A,0)),"")</f>
        <v>42</v>
      </c>
      <c r="BJ676" s="124" t="str">
        <f>INDEX('Org2567'!$BM:$BM,MATCH(Risk7_PlusY67!D676,'Org2567'!$D:$D,0))</f>
        <v>รพช.F2 P30,000-60,000</v>
      </c>
    </row>
    <row r="677" spans="1:62" x14ac:dyDescent="0.7">
      <c r="A677" s="206">
        <f>IF(ISBLANK(D677),"",COUNTA($D$3:D677))</f>
        <v>675</v>
      </c>
      <c r="B677" s="207">
        <f>IFERROR(INDEX(ID!$E:$E,MATCH(Risk7_PlusY67!$D677,ID!$A:$A,0)),"")</f>
        <v>10</v>
      </c>
      <c r="C677" s="207" t="str">
        <f>IFERROR(INDEX(ID!$I:$I,MATCH(Risk7_PlusY67!$D677,ID!$A:$A,0)),"")</f>
        <v>มุกดาหาร</v>
      </c>
      <c r="D677" s="295" t="s">
        <v>677</v>
      </c>
      <c r="E677" s="207" t="str">
        <f>IFERROR(INDEX(ID!$C:$C,MATCH(Risk7_PlusY67!$D677,ID!$A:$A,0)),"")</f>
        <v>ดงหลวง,รพช.</v>
      </c>
      <c r="F677" s="207" t="str">
        <f>IFERROR(INDEX(ID!$G:$G,MATCH(Risk7_PlusY67!$D677,ID!$A:$A,0)),"")</f>
        <v>รพช.</v>
      </c>
      <c r="G677" s="206">
        <f>IFERROR(INDEX(ID!$J:$J,MATCH(Risk7_PlusY67!$D677,ID!$A:$A,0)),"")</f>
        <v>30</v>
      </c>
      <c r="H677" s="208" t="str">
        <f>IFERROR(INDEX(ID!$P:$P,MATCH(Risk7_PlusY67!$D677,ID!$A:$A,0)),"")</f>
        <v>รพช.F2 P30,000-60,000</v>
      </c>
      <c r="I677" s="209">
        <f>IFERROR(INDEX(Raw_DATA!E:E,MATCH(Risk7_PlusY67!$D677,Raw_DATA!$A:$A,0)),"")</f>
        <v>9.75</v>
      </c>
      <c r="J677" s="209">
        <f>IFERROR(INDEX(Raw_DATA!F:F,MATCH(Risk7_PlusY67!$D677,Raw_DATA!$A:$A,0)),"")</f>
        <v>9.52</v>
      </c>
      <c r="K677" s="209">
        <f>IFERROR(INDEX(Raw_DATA!G:G,MATCH(Risk7_PlusY67!$D677,Raw_DATA!$A:$A,0)),"")</f>
        <v>6.52</v>
      </c>
      <c r="L677" s="209">
        <f>IFERROR(INDEX(Raw_DATA!H:H,MATCH(Risk7_PlusY67!$D677,Raw_DATA!$A:$A,0)),"")</f>
        <v>54520461.170000002</v>
      </c>
      <c r="M677" s="210">
        <f>IFERROR(INDEX(Raw_DATA!I:I,MATCH(Risk7_PlusY67!$D677,Raw_DATA!$A:$A,0)),"")</f>
        <v>145340</v>
      </c>
      <c r="N677" s="206">
        <f t="shared" si="210"/>
        <v>0</v>
      </c>
      <c r="O677" s="206">
        <f t="shared" si="211"/>
        <v>0</v>
      </c>
      <c r="P677" s="206">
        <f t="shared" si="213"/>
        <v>0</v>
      </c>
      <c r="Q677" s="211" t="str">
        <f t="shared" si="214"/>
        <v/>
      </c>
      <c r="R677" s="206">
        <f t="shared" si="212"/>
        <v>0</v>
      </c>
      <c r="S677" s="212">
        <f>IFERROR(INDEX(Raw_DATA!J:J,MATCH(Risk7_PlusY67!$D677,Raw_DATA!$A:$A,0)),"")</f>
        <v>6475252.7400000002</v>
      </c>
      <c r="T677" s="213">
        <f>IFERROR(INDEX(Raw_DATA!K:K,MATCH(Risk7_PlusY67!$D677,Raw_DATA!$A:$A,0)),"")</f>
        <v>34380406.619999997</v>
      </c>
      <c r="U677" s="214">
        <f t="shared" si="215"/>
        <v>1</v>
      </c>
      <c r="V677" s="214">
        <f t="shared" si="216"/>
        <v>1</v>
      </c>
      <c r="W677" s="214">
        <f>IF(OR(AND((K677&lt;0.8),(AJ677&gt;180)),AND((K677&lt;0.8),(AJ677&lt;10)),AND((K677&gt;=0.8),(AJ677&lt;10)),AND((K677&gt;=0.8),(AJ677&gt;90))),0,1)</f>
        <v>0</v>
      </c>
      <c r="X677" s="214">
        <f t="shared" si="217"/>
        <v>0</v>
      </c>
      <c r="Y677" s="214">
        <f t="shared" si="218"/>
        <v>0</v>
      </c>
      <c r="Z677" s="214">
        <f t="shared" si="219"/>
        <v>0</v>
      </c>
      <c r="AA677" s="214">
        <f t="shared" si="220"/>
        <v>1</v>
      </c>
      <c r="AB677" s="215" t="str">
        <f t="shared" si="221"/>
        <v>C</v>
      </c>
      <c r="AC677" s="215" t="str">
        <f t="shared" si="222"/>
        <v>0C</v>
      </c>
      <c r="AD677" s="216"/>
      <c r="AE677" s="216"/>
      <c r="AF677" s="434">
        <f>IFERROR(INDEX(Raw_DATA!L:L,MATCH(Risk7_PlusY67!$D677,Raw_DATA!$A:$A,0)),"")</f>
        <v>6.22</v>
      </c>
      <c r="AG677" s="434">
        <f>IFERROR(INDEX(AVGGroup!$D$5:$D$21,MATCH(Risk7_PlusY67!$H677,AVGGroup!$C$5:$C$21,0)),"")</f>
        <v>-4.37</v>
      </c>
      <c r="AH677" s="434">
        <f>IFERROR(INDEX(Raw_DATA!M:M,MATCH(Risk7_PlusY67!$D677,Raw_DATA!$A:$A,0)),"")</f>
        <v>0.14000000000000001</v>
      </c>
      <c r="AI677" s="435">
        <f>IFERROR(INDEX(AVGGroup!$F$5:$F$21,MATCH(Risk7_PlusY67!$H677,AVGGroup!$C$5:$C$21,0)),"")</f>
        <v>-9.19</v>
      </c>
      <c r="AJ677" s="401">
        <f>IFERROR(INDEX(Raw_DATA!N:N,MATCH(Risk7_PlusY67!$D677,Raw_DATA!$A:$A,0)),"")</f>
        <v>93</v>
      </c>
      <c r="AK677" s="401">
        <f>IFERROR(INDEX(Raw_DATA!O:O,MATCH(Risk7_PlusY67!$D677,Raw_DATA!$A:$A,0)),"")</f>
        <v>97</v>
      </c>
      <c r="AL677" s="401">
        <f>IFERROR(INDEX(Raw_DATA!P:P,MATCH(Risk7_PlusY67!$D677,Raw_DATA!$A:$A,0)),"")</f>
        <v>132</v>
      </c>
      <c r="AM677" s="401">
        <f>IFERROR(INDEX(Raw_DATA!Q:Q,MATCH(Risk7_PlusY67!$D677,Raw_DATA!$A:$A,0)),"")</f>
        <v>140</v>
      </c>
      <c r="AN677" s="401">
        <f>IFERROR(INDEX(Raw_DATA!R:R,MATCH(Risk7_PlusY67!$D677,Raw_DATA!$A:$A,0)),"")</f>
        <v>38</v>
      </c>
      <c r="AO677" s="407"/>
      <c r="AP677" s="411" t="b">
        <f>AB677=AY677</f>
        <v>1</v>
      </c>
      <c r="AQ677" s="340">
        <f t="shared" si="223"/>
        <v>0</v>
      </c>
      <c r="AR677" s="123">
        <f t="shared" si="224"/>
        <v>1</v>
      </c>
      <c r="AS677" s="123">
        <f t="shared" si="225"/>
        <v>1</v>
      </c>
      <c r="AT677" s="123">
        <f>IF(OR(AND((K677&lt;0.8),(BE677&gt;180)),AND((K677&lt;0.8),(BE677&lt;10)),AND((K677&gt;=0.8),(BE677&lt;10)),AND((K677&gt;=0.8),(BE677&gt;90))),0,1)</f>
        <v>0</v>
      </c>
      <c r="AU677" s="123">
        <f t="shared" si="226"/>
        <v>0</v>
      </c>
      <c r="AV677" s="123">
        <f t="shared" si="227"/>
        <v>0</v>
      </c>
      <c r="AW677" s="123">
        <f t="shared" si="228"/>
        <v>0</v>
      </c>
      <c r="AX677" s="123">
        <f t="shared" si="229"/>
        <v>1</v>
      </c>
      <c r="AY677" s="416" t="str">
        <f t="shared" si="230"/>
        <v>C</v>
      </c>
      <c r="AZ677" s="416" t="str">
        <f>R677&amp;AY677</f>
        <v>0C</v>
      </c>
      <c r="BA677" s="417">
        <f>IFERROR(INDEX(Raw_DATA!L:L,MATCH(Risk7_PlusY67!$D677,Raw_DATA!$A:$A,0)),"")</f>
        <v>6.22</v>
      </c>
      <c r="BB677" s="417">
        <f>IFERROR(INDEX(AVGGroup!$H$5:$H$21,MATCH(Risk7_PlusY67!$BJ677,AVGGroup!$C$5:$C$21,0)),"")</f>
        <v>-3.95</v>
      </c>
      <c r="BC677" s="417">
        <f>IFERROR(INDEX(Raw_DATA!M:M,MATCH(Risk7_PlusY67!$D677,Raw_DATA!$A:$A,0)),"")</f>
        <v>0.14000000000000001</v>
      </c>
      <c r="BD677" s="418">
        <f>IFERROR(INDEX(AVGGroup!$J$5:$J$21,MATCH(Risk7_PlusY67!$BJ677,AVGGroup!$C$5:$C$21,0)),"")</f>
        <v>-8.8800000000000008</v>
      </c>
      <c r="BE677" s="407">
        <f>IFERROR(INDEX(Raw_DATA!N:N,MATCH(Risk7_PlusY67!$D677,Raw_DATA!$A:$A,0)),"")</f>
        <v>93</v>
      </c>
      <c r="BF677" s="407">
        <f>IFERROR(INDEX(Raw_DATA!O:O,MATCH(Risk7_PlusY67!$D677,Raw_DATA!$A:$A,0)),"")</f>
        <v>97</v>
      </c>
      <c r="BG677" s="407">
        <f>IFERROR(INDEX(Raw_DATA!P:P,MATCH(Risk7_PlusY67!$D677,Raw_DATA!$A:$A,0)),"")</f>
        <v>132</v>
      </c>
      <c r="BH677" s="407">
        <f>IFERROR(INDEX(Raw_DATA!Q:Q,MATCH(Risk7_PlusY67!$D677,Raw_DATA!$A:$A,0)),"")</f>
        <v>140</v>
      </c>
      <c r="BI677" s="407">
        <f>IFERROR(INDEX(Raw_DATA!R:R,MATCH(Risk7_PlusY67!$D677,Raw_DATA!$A:$A,0)),"")</f>
        <v>38</v>
      </c>
      <c r="BJ677" s="124" t="str">
        <f>INDEX('Org2567'!$BM:$BM,MATCH(Risk7_PlusY67!D677,'Org2567'!$D:$D,0))</f>
        <v>รพช.F2 P30,000-60,000</v>
      </c>
    </row>
    <row r="678" spans="1:62" x14ac:dyDescent="0.7">
      <c r="A678" s="206">
        <f>IF(ISBLANK(D678),"",COUNTA($D$3:D678))</f>
        <v>676</v>
      </c>
      <c r="B678" s="207">
        <f>IFERROR(INDEX(ID!$E:$E,MATCH(Risk7_PlusY67!$D678,ID!$A:$A,0)),"")</f>
        <v>10</v>
      </c>
      <c r="C678" s="207" t="str">
        <f>IFERROR(INDEX(ID!$I:$I,MATCH(Risk7_PlusY67!$D678,ID!$A:$A,0)),"")</f>
        <v>มุกดาหาร</v>
      </c>
      <c r="D678" s="295" t="s">
        <v>678</v>
      </c>
      <c r="E678" s="207" t="str">
        <f>IFERROR(INDEX(ID!$C:$C,MATCH(Risk7_PlusY67!$D678,ID!$A:$A,0)),"")</f>
        <v>คำชะอี,รพช.</v>
      </c>
      <c r="F678" s="207" t="str">
        <f>IFERROR(INDEX(ID!$G:$G,MATCH(Risk7_PlusY67!$D678,ID!$A:$A,0)),"")</f>
        <v>รพช.</v>
      </c>
      <c r="G678" s="206">
        <f>IFERROR(INDEX(ID!$J:$J,MATCH(Risk7_PlusY67!$D678,ID!$A:$A,0)),"")</f>
        <v>30</v>
      </c>
      <c r="H678" s="208" t="str">
        <f>IFERROR(INDEX(ID!$P:$P,MATCH(Risk7_PlusY67!$D678,ID!$A:$A,0)),"")</f>
        <v>รพช.F2 P30,000-60,000</v>
      </c>
      <c r="I678" s="209">
        <f>IFERROR(INDEX(Raw_DATA!E:E,MATCH(Risk7_PlusY67!$D678,Raw_DATA!$A:$A,0)),"")</f>
        <v>3.03</v>
      </c>
      <c r="J678" s="209">
        <f>IFERROR(INDEX(Raw_DATA!F:F,MATCH(Risk7_PlusY67!$D678,Raw_DATA!$A:$A,0)),"")</f>
        <v>2.8</v>
      </c>
      <c r="K678" s="209">
        <f>IFERROR(INDEX(Raw_DATA!G:G,MATCH(Risk7_PlusY67!$D678,Raw_DATA!$A:$A,0)),"")</f>
        <v>2.0099999999999998</v>
      </c>
      <c r="L678" s="209">
        <f>IFERROR(INDEX(Raw_DATA!H:H,MATCH(Risk7_PlusY67!$D678,Raw_DATA!$A:$A,0)),"")</f>
        <v>49544290.149999999</v>
      </c>
      <c r="M678" s="210">
        <f>IFERROR(INDEX(Raw_DATA!I:I,MATCH(Risk7_PlusY67!$D678,Raw_DATA!$A:$A,0)),"")</f>
        <v>-5351579.78</v>
      </c>
      <c r="N678" s="206">
        <f t="shared" si="210"/>
        <v>0</v>
      </c>
      <c r="O678" s="206">
        <f t="shared" si="211"/>
        <v>1</v>
      </c>
      <c r="P678" s="206">
        <f t="shared" si="213"/>
        <v>0</v>
      </c>
      <c r="Q678" s="211">
        <f t="shared" si="214"/>
        <v>111</v>
      </c>
      <c r="R678" s="206">
        <f t="shared" si="212"/>
        <v>1</v>
      </c>
      <c r="S678" s="212">
        <f>IFERROR(INDEX(Raw_DATA!J:J,MATCH(Risk7_PlusY67!$D678,Raw_DATA!$A:$A,0)),"")</f>
        <v>124801.16</v>
      </c>
      <c r="T678" s="213">
        <f>IFERROR(INDEX(Raw_DATA!K:K,MATCH(Risk7_PlusY67!$D678,Raw_DATA!$A:$A,0)),"")</f>
        <v>24201145.43</v>
      </c>
      <c r="U678" s="214">
        <f t="shared" si="215"/>
        <v>1</v>
      </c>
      <c r="V678" s="214">
        <f t="shared" si="216"/>
        <v>1</v>
      </c>
      <c r="W678" s="214">
        <f>IF(OR(AND((K678&lt;0.8),(AJ678&gt;180)),AND((K678&lt;0.8),(AJ678&lt;10)),AND((K678&gt;=0.8),(AJ678&lt;10)),AND((K678&gt;=0.8),(AJ678&gt;90))),0,1)</f>
        <v>0</v>
      </c>
      <c r="X678" s="214">
        <f t="shared" si="217"/>
        <v>1</v>
      </c>
      <c r="Y678" s="214">
        <f t="shared" si="218"/>
        <v>0</v>
      </c>
      <c r="Z678" s="214">
        <f t="shared" si="219"/>
        <v>0</v>
      </c>
      <c r="AA678" s="214">
        <f t="shared" si="220"/>
        <v>1</v>
      </c>
      <c r="AB678" s="215" t="str">
        <f t="shared" si="221"/>
        <v>B-</v>
      </c>
      <c r="AC678" s="215" t="str">
        <f t="shared" si="222"/>
        <v>1B-</v>
      </c>
      <c r="AD678" s="216"/>
      <c r="AE678" s="216"/>
      <c r="AF678" s="434">
        <f>IFERROR(INDEX(Raw_DATA!L:L,MATCH(Risk7_PlusY67!$D678,Raw_DATA!$A:$A,0)),"")</f>
        <v>0.1</v>
      </c>
      <c r="AG678" s="434">
        <f>IFERROR(INDEX(AVGGroup!$D$5:$D$21,MATCH(Risk7_PlusY67!$H678,AVGGroup!$C$5:$C$21,0)),"")</f>
        <v>-4.37</v>
      </c>
      <c r="AH678" s="434">
        <f>IFERROR(INDEX(Raw_DATA!M:M,MATCH(Risk7_PlusY67!$D678,Raw_DATA!$A:$A,0)),"")</f>
        <v>-3.97</v>
      </c>
      <c r="AI678" s="435">
        <f>IFERROR(INDEX(AVGGroup!$F$5:$F$21,MATCH(Risk7_PlusY67!$H678,AVGGroup!$C$5:$C$21,0)),"")</f>
        <v>-9.19</v>
      </c>
      <c r="AJ678" s="401">
        <f>IFERROR(INDEX(Raw_DATA!N:N,MATCH(Risk7_PlusY67!$D678,Raw_DATA!$A:$A,0)),"")</f>
        <v>140</v>
      </c>
      <c r="AK678" s="401">
        <f>IFERROR(INDEX(Raw_DATA!O:O,MATCH(Risk7_PlusY67!$D678,Raw_DATA!$A:$A,0)),"")</f>
        <v>59</v>
      </c>
      <c r="AL678" s="401">
        <f>IFERROR(INDEX(Raw_DATA!P:P,MATCH(Risk7_PlusY67!$D678,Raw_DATA!$A:$A,0)),"")</f>
        <v>92</v>
      </c>
      <c r="AM678" s="401">
        <f>IFERROR(INDEX(Raw_DATA!Q:Q,MATCH(Risk7_PlusY67!$D678,Raw_DATA!$A:$A,0)),"")</f>
        <v>790</v>
      </c>
      <c r="AN678" s="401">
        <f>IFERROR(INDEX(Raw_DATA!R:R,MATCH(Risk7_PlusY67!$D678,Raw_DATA!$A:$A,0)),"")</f>
        <v>34</v>
      </c>
      <c r="AO678" s="407"/>
      <c r="AP678" s="411" t="b">
        <f>AB678=AY678</f>
        <v>1</v>
      </c>
      <c r="AQ678" s="340">
        <f t="shared" si="223"/>
        <v>1</v>
      </c>
      <c r="AR678" s="123">
        <f t="shared" si="224"/>
        <v>1</v>
      </c>
      <c r="AS678" s="123">
        <f t="shared" si="225"/>
        <v>1</v>
      </c>
      <c r="AT678" s="123">
        <f>IF(OR(AND((K678&lt;0.8),(BE678&gt;180)),AND((K678&lt;0.8),(BE678&lt;10)),AND((K678&gt;=0.8),(BE678&lt;10)),AND((K678&gt;=0.8),(BE678&gt;90))),0,1)</f>
        <v>0</v>
      </c>
      <c r="AU678" s="123">
        <f t="shared" si="226"/>
        <v>1</v>
      </c>
      <c r="AV678" s="123">
        <f t="shared" si="227"/>
        <v>0</v>
      </c>
      <c r="AW678" s="123">
        <f t="shared" si="228"/>
        <v>0</v>
      </c>
      <c r="AX678" s="123">
        <f t="shared" si="229"/>
        <v>1</v>
      </c>
      <c r="AY678" s="416" t="str">
        <f t="shared" si="230"/>
        <v>B-</v>
      </c>
      <c r="AZ678" s="416" t="str">
        <f>R678&amp;AY678</f>
        <v>1B-</v>
      </c>
      <c r="BA678" s="417">
        <f>IFERROR(INDEX(Raw_DATA!L:L,MATCH(Risk7_PlusY67!$D678,Raw_DATA!$A:$A,0)),"")</f>
        <v>0.1</v>
      </c>
      <c r="BB678" s="417">
        <f>IFERROR(INDEX(AVGGroup!$H$5:$H$21,MATCH(Risk7_PlusY67!$BJ678,AVGGroup!$C$5:$C$21,0)),"")</f>
        <v>-3.95</v>
      </c>
      <c r="BC678" s="417">
        <f>IFERROR(INDEX(Raw_DATA!M:M,MATCH(Risk7_PlusY67!$D678,Raw_DATA!$A:$A,0)),"")</f>
        <v>-3.97</v>
      </c>
      <c r="BD678" s="418">
        <f>IFERROR(INDEX(AVGGroup!$J$5:$J$21,MATCH(Risk7_PlusY67!$BJ678,AVGGroup!$C$5:$C$21,0)),"")</f>
        <v>-8.8800000000000008</v>
      </c>
      <c r="BE678" s="407">
        <f>IFERROR(INDEX(Raw_DATA!N:N,MATCH(Risk7_PlusY67!$D678,Raw_DATA!$A:$A,0)),"")</f>
        <v>140</v>
      </c>
      <c r="BF678" s="407">
        <f>IFERROR(INDEX(Raw_DATA!O:O,MATCH(Risk7_PlusY67!$D678,Raw_DATA!$A:$A,0)),"")</f>
        <v>59</v>
      </c>
      <c r="BG678" s="407">
        <f>IFERROR(INDEX(Raw_DATA!P:P,MATCH(Risk7_PlusY67!$D678,Raw_DATA!$A:$A,0)),"")</f>
        <v>92</v>
      </c>
      <c r="BH678" s="407">
        <f>IFERROR(INDEX(Raw_DATA!Q:Q,MATCH(Risk7_PlusY67!$D678,Raw_DATA!$A:$A,0)),"")</f>
        <v>790</v>
      </c>
      <c r="BI678" s="407">
        <f>IFERROR(INDEX(Raw_DATA!R:R,MATCH(Risk7_PlusY67!$D678,Raw_DATA!$A:$A,0)),"")</f>
        <v>34</v>
      </c>
      <c r="BJ678" s="124" t="str">
        <f>INDEX('Org2567'!$BM:$BM,MATCH(Risk7_PlusY67!D678,'Org2567'!$D:$D,0))</f>
        <v>รพช.F2 P30,000-60,000</v>
      </c>
    </row>
    <row r="679" spans="1:62" x14ac:dyDescent="0.7">
      <c r="A679" s="206">
        <f>IF(ISBLANK(D679),"",COUNTA($D$3:D679))</f>
        <v>677</v>
      </c>
      <c r="B679" s="207">
        <f>IFERROR(INDEX(ID!$E:$E,MATCH(Risk7_PlusY67!$D679,ID!$A:$A,0)),"")</f>
        <v>10</v>
      </c>
      <c r="C679" s="207" t="str">
        <f>IFERROR(INDEX(ID!$I:$I,MATCH(Risk7_PlusY67!$D679,ID!$A:$A,0)),"")</f>
        <v>มุกดาหาร</v>
      </c>
      <c r="D679" s="295" t="s">
        <v>679</v>
      </c>
      <c r="E679" s="207" t="str">
        <f>IFERROR(INDEX(ID!$C:$C,MATCH(Risk7_PlusY67!$D679,ID!$A:$A,0)),"")</f>
        <v>หว้านใหญ่,รพช.</v>
      </c>
      <c r="F679" s="207" t="str">
        <f>IFERROR(INDEX(ID!$G:$G,MATCH(Risk7_PlusY67!$D679,ID!$A:$A,0)),"")</f>
        <v>รพช.</v>
      </c>
      <c r="G679" s="206">
        <f>IFERROR(INDEX(ID!$J:$J,MATCH(Risk7_PlusY67!$D679,ID!$A:$A,0)),"")</f>
        <v>30</v>
      </c>
      <c r="H679" s="208" t="str">
        <f>IFERROR(INDEX(ID!$P:$P,MATCH(Risk7_PlusY67!$D679,ID!$A:$A,0)),"")</f>
        <v>รพช.F2 P&lt;=30,000</v>
      </c>
      <c r="I679" s="209">
        <f>IFERROR(INDEX(Raw_DATA!E:E,MATCH(Risk7_PlusY67!$D679,Raw_DATA!$A:$A,0)),"")</f>
        <v>2.99</v>
      </c>
      <c r="J679" s="209">
        <f>IFERROR(INDEX(Raw_DATA!F:F,MATCH(Risk7_PlusY67!$D679,Raw_DATA!$A:$A,0)),"")</f>
        <v>2.82</v>
      </c>
      <c r="K679" s="209">
        <f>IFERROR(INDEX(Raw_DATA!G:G,MATCH(Risk7_PlusY67!$D679,Raw_DATA!$A:$A,0)),"")</f>
        <v>2.19</v>
      </c>
      <c r="L679" s="209">
        <f>IFERROR(INDEX(Raw_DATA!H:H,MATCH(Risk7_PlusY67!$D679,Raw_DATA!$A:$A,0)),"")</f>
        <v>13276381.85</v>
      </c>
      <c r="M679" s="210">
        <f>IFERROR(INDEX(Raw_DATA!I:I,MATCH(Risk7_PlusY67!$D679,Raw_DATA!$A:$A,0)),"")</f>
        <v>-4818493.66</v>
      </c>
      <c r="N679" s="206">
        <f t="shared" si="210"/>
        <v>0</v>
      </c>
      <c r="O679" s="206">
        <f t="shared" si="211"/>
        <v>1</v>
      </c>
      <c r="P679" s="206">
        <f t="shared" si="213"/>
        <v>0</v>
      </c>
      <c r="Q679" s="211">
        <f t="shared" si="214"/>
        <v>33</v>
      </c>
      <c r="R679" s="206">
        <f t="shared" si="212"/>
        <v>1</v>
      </c>
      <c r="S679" s="212">
        <f>IFERROR(INDEX(Raw_DATA!J:J,MATCH(Risk7_PlusY67!$D679,Raw_DATA!$A:$A,0)),"")</f>
        <v>-1507819.38</v>
      </c>
      <c r="T679" s="213">
        <f>IFERROR(INDEX(Raw_DATA!K:K,MATCH(Risk7_PlusY67!$D679,Raw_DATA!$A:$A,0)),"")</f>
        <v>7905876.5700000003</v>
      </c>
      <c r="U679" s="214">
        <f t="shared" si="215"/>
        <v>1</v>
      </c>
      <c r="V679" s="214">
        <f t="shared" si="216"/>
        <v>1</v>
      </c>
      <c r="W679" s="214">
        <f>IF(OR(AND((K679&lt;0.8),(AJ679&gt;180)),AND((K679&lt;0.8),(AJ679&lt;10)),AND((K679&gt;=0.8),(AJ679&lt;10)),AND((K679&gt;=0.8),(AJ679&gt;90))),0,1)</f>
        <v>1</v>
      </c>
      <c r="X679" s="214">
        <f t="shared" si="217"/>
        <v>1</v>
      </c>
      <c r="Y679" s="214">
        <f t="shared" si="218"/>
        <v>0</v>
      </c>
      <c r="Z679" s="214">
        <f t="shared" si="219"/>
        <v>1</v>
      </c>
      <c r="AA679" s="214">
        <f t="shared" si="220"/>
        <v>1</v>
      </c>
      <c r="AB679" s="215" t="str">
        <f t="shared" si="221"/>
        <v>A-</v>
      </c>
      <c r="AC679" s="215" t="str">
        <f t="shared" si="222"/>
        <v>1A-</v>
      </c>
      <c r="AD679" s="216"/>
      <c r="AE679" s="216"/>
      <c r="AF679" s="434">
        <f>IFERROR(INDEX(Raw_DATA!L:L,MATCH(Risk7_PlusY67!$D679,Raw_DATA!$A:$A,0)),"")</f>
        <v>-2.16</v>
      </c>
      <c r="AG679" s="434">
        <f>IFERROR(INDEX(AVGGroup!$D$5:$D$21,MATCH(Risk7_PlusY67!$H679,AVGGroup!$C$5:$C$21,0)),"")</f>
        <v>-3.55</v>
      </c>
      <c r="AH679" s="434">
        <f>IFERROR(INDEX(Raw_DATA!M:M,MATCH(Risk7_PlusY67!$D679,Raw_DATA!$A:$A,0)),"")</f>
        <v>-9.1999999999999993</v>
      </c>
      <c r="AI679" s="435">
        <f>IFERROR(INDEX(AVGGroup!$F$5:$F$21,MATCH(Risk7_PlusY67!$H679,AVGGroup!$C$5:$C$21,0)),"")</f>
        <v>-10.199999999999999</v>
      </c>
      <c r="AJ679" s="401">
        <f>IFERROR(INDEX(Raw_DATA!N:N,MATCH(Risk7_PlusY67!$D679,Raw_DATA!$A:$A,0)),"")</f>
        <v>58</v>
      </c>
      <c r="AK679" s="401">
        <f>IFERROR(INDEX(Raw_DATA!O:O,MATCH(Risk7_PlusY67!$D679,Raw_DATA!$A:$A,0)),"")</f>
        <v>18</v>
      </c>
      <c r="AL679" s="401">
        <f>IFERROR(INDEX(Raw_DATA!P:P,MATCH(Risk7_PlusY67!$D679,Raw_DATA!$A:$A,0)),"")</f>
        <v>73</v>
      </c>
      <c r="AM679" s="401">
        <f>IFERROR(INDEX(Raw_DATA!Q:Q,MATCH(Risk7_PlusY67!$D679,Raw_DATA!$A:$A,0)),"")</f>
        <v>114</v>
      </c>
      <c r="AN679" s="401">
        <f>IFERROR(INDEX(Raw_DATA!R:R,MATCH(Risk7_PlusY67!$D679,Raw_DATA!$A:$A,0)),"")</f>
        <v>37</v>
      </c>
      <c r="AO679" s="407"/>
      <c r="AP679" s="411" t="b">
        <f>AB679=AY679</f>
        <v>1</v>
      </c>
      <c r="AQ679" s="340">
        <f t="shared" si="223"/>
        <v>1</v>
      </c>
      <c r="AR679" s="123">
        <f t="shared" si="224"/>
        <v>1</v>
      </c>
      <c r="AS679" s="123">
        <f t="shared" si="225"/>
        <v>1</v>
      </c>
      <c r="AT679" s="123">
        <f>IF(OR(AND((K679&lt;0.8),(BE679&gt;180)),AND((K679&lt;0.8),(BE679&lt;10)),AND((K679&gt;=0.8),(BE679&lt;10)),AND((K679&gt;=0.8),(BE679&gt;90))),0,1)</f>
        <v>1</v>
      </c>
      <c r="AU679" s="123">
        <f t="shared" si="226"/>
        <v>1</v>
      </c>
      <c r="AV679" s="123">
        <f t="shared" si="227"/>
        <v>0</v>
      </c>
      <c r="AW679" s="123">
        <f t="shared" si="228"/>
        <v>1</v>
      </c>
      <c r="AX679" s="123">
        <f t="shared" si="229"/>
        <v>1</v>
      </c>
      <c r="AY679" s="416" t="str">
        <f t="shared" si="230"/>
        <v>A-</v>
      </c>
      <c r="AZ679" s="416" t="str">
        <f>R679&amp;AY679</f>
        <v>1A-</v>
      </c>
      <c r="BA679" s="417">
        <f>IFERROR(INDEX(Raw_DATA!L:L,MATCH(Risk7_PlusY67!$D679,Raw_DATA!$A:$A,0)),"")</f>
        <v>-2.16</v>
      </c>
      <c r="BB679" s="417">
        <f>IFERROR(INDEX(AVGGroup!$H$5:$H$21,MATCH(Risk7_PlusY67!$BJ679,AVGGroup!$C$5:$C$21,0)),"")</f>
        <v>-3.54</v>
      </c>
      <c r="BC679" s="417">
        <f>IFERROR(INDEX(Raw_DATA!M:M,MATCH(Risk7_PlusY67!$D679,Raw_DATA!$A:$A,0)),"")</f>
        <v>-9.1999999999999993</v>
      </c>
      <c r="BD679" s="418">
        <f>IFERROR(INDEX(AVGGroup!$J$5:$J$21,MATCH(Risk7_PlusY67!$BJ679,AVGGroup!$C$5:$C$21,0)),"")</f>
        <v>-10.199999999999999</v>
      </c>
      <c r="BE679" s="407">
        <f>IFERROR(INDEX(Raw_DATA!N:N,MATCH(Risk7_PlusY67!$D679,Raw_DATA!$A:$A,0)),"")</f>
        <v>58</v>
      </c>
      <c r="BF679" s="407">
        <f>IFERROR(INDEX(Raw_DATA!O:O,MATCH(Risk7_PlusY67!$D679,Raw_DATA!$A:$A,0)),"")</f>
        <v>18</v>
      </c>
      <c r="BG679" s="407">
        <f>IFERROR(INDEX(Raw_DATA!P:P,MATCH(Risk7_PlusY67!$D679,Raw_DATA!$A:$A,0)),"")</f>
        <v>73</v>
      </c>
      <c r="BH679" s="407">
        <f>IFERROR(INDEX(Raw_DATA!Q:Q,MATCH(Risk7_PlusY67!$D679,Raw_DATA!$A:$A,0)),"")</f>
        <v>114</v>
      </c>
      <c r="BI679" s="407">
        <f>IFERROR(INDEX(Raw_DATA!R:R,MATCH(Risk7_PlusY67!$D679,Raw_DATA!$A:$A,0)),"")</f>
        <v>37</v>
      </c>
      <c r="BJ679" s="124" t="str">
        <f>INDEX('Org2567'!$BM:$BM,MATCH(Risk7_PlusY67!D679,'Org2567'!$D:$D,0))</f>
        <v>รพช.F2 P&lt;=30,000</v>
      </c>
    </row>
    <row r="680" spans="1:62" x14ac:dyDescent="0.7">
      <c r="A680" s="206">
        <f>IF(ISBLANK(D680),"",COUNTA($D$3:D680))</f>
        <v>678</v>
      </c>
      <c r="B680" s="207">
        <f>IFERROR(INDEX(ID!$E:$E,MATCH(Risk7_PlusY67!$D680,ID!$A:$A,0)),"")</f>
        <v>10</v>
      </c>
      <c r="C680" s="207" t="str">
        <f>IFERROR(INDEX(ID!$I:$I,MATCH(Risk7_PlusY67!$D680,ID!$A:$A,0)),"")</f>
        <v>มุกดาหาร</v>
      </c>
      <c r="D680" s="295" t="s">
        <v>680</v>
      </c>
      <c r="E680" s="207" t="str">
        <f>IFERROR(INDEX(ID!$C:$C,MATCH(Risk7_PlusY67!$D680,ID!$A:$A,0)),"")</f>
        <v>หนองสูง,รพช.</v>
      </c>
      <c r="F680" s="207" t="str">
        <f>IFERROR(INDEX(ID!$G:$G,MATCH(Risk7_PlusY67!$D680,ID!$A:$A,0)),"")</f>
        <v>รพช.</v>
      </c>
      <c r="G680" s="206">
        <f>IFERROR(INDEX(ID!$J:$J,MATCH(Risk7_PlusY67!$D680,ID!$A:$A,0)),"")</f>
        <v>30</v>
      </c>
      <c r="H680" s="208" t="str">
        <f>IFERROR(INDEX(ID!$P:$P,MATCH(Risk7_PlusY67!$D680,ID!$A:$A,0)),"")</f>
        <v>รพช.F2 P&lt;=30,000</v>
      </c>
      <c r="I680" s="209">
        <f>IFERROR(INDEX(Raw_DATA!E:E,MATCH(Risk7_PlusY67!$D680,Raw_DATA!$A:$A,0)),"")</f>
        <v>3.25</v>
      </c>
      <c r="J680" s="209">
        <f>IFERROR(INDEX(Raw_DATA!F:F,MATCH(Risk7_PlusY67!$D680,Raw_DATA!$A:$A,0)),"")</f>
        <v>2.98</v>
      </c>
      <c r="K680" s="209">
        <f>IFERROR(INDEX(Raw_DATA!G:G,MATCH(Risk7_PlusY67!$D680,Raw_DATA!$A:$A,0)),"")</f>
        <v>2.15</v>
      </c>
      <c r="L680" s="209">
        <f>IFERROR(INDEX(Raw_DATA!H:H,MATCH(Risk7_PlusY67!$D680,Raw_DATA!$A:$A,0)),"")</f>
        <v>16131013.289999999</v>
      </c>
      <c r="M680" s="210">
        <f>IFERROR(INDEX(Raw_DATA!I:I,MATCH(Risk7_PlusY67!$D680,Raw_DATA!$A:$A,0)),"")</f>
        <v>796303.16</v>
      </c>
      <c r="N680" s="206">
        <f t="shared" si="210"/>
        <v>0</v>
      </c>
      <c r="O680" s="206">
        <f t="shared" si="211"/>
        <v>0</v>
      </c>
      <c r="P680" s="206">
        <f t="shared" si="213"/>
        <v>0</v>
      </c>
      <c r="Q680" s="211" t="str">
        <f t="shared" si="214"/>
        <v/>
      </c>
      <c r="R680" s="206">
        <f t="shared" si="212"/>
        <v>0</v>
      </c>
      <c r="S680" s="212">
        <f>IFERROR(INDEX(Raw_DATA!J:J,MATCH(Risk7_PlusY67!$D680,Raw_DATA!$A:$A,0)),"")</f>
        <v>5024274.2</v>
      </c>
      <c r="T680" s="213">
        <f>IFERROR(INDEX(Raw_DATA!K:K,MATCH(Risk7_PlusY67!$D680,Raw_DATA!$A:$A,0)),"")</f>
        <v>8226560.21</v>
      </c>
      <c r="U680" s="214">
        <f t="shared" si="215"/>
        <v>1</v>
      </c>
      <c r="V680" s="214">
        <f t="shared" si="216"/>
        <v>1</v>
      </c>
      <c r="W680" s="214">
        <f>IF(OR(AND((K680&lt;0.8),(AJ680&gt;180)),AND((K680&lt;0.8),(AJ680&lt;10)),AND((K680&gt;=0.8),(AJ680&lt;10)),AND((K680&gt;=0.8),(AJ680&gt;90))),0,1)</f>
        <v>1</v>
      </c>
      <c r="X680" s="214">
        <f t="shared" si="217"/>
        <v>0</v>
      </c>
      <c r="Y680" s="214">
        <f t="shared" si="218"/>
        <v>0</v>
      </c>
      <c r="Z680" s="214">
        <f t="shared" si="219"/>
        <v>0</v>
      </c>
      <c r="AA680" s="214">
        <f t="shared" si="220"/>
        <v>0</v>
      </c>
      <c r="AB680" s="215" t="str">
        <f t="shared" si="221"/>
        <v>C</v>
      </c>
      <c r="AC680" s="215" t="str">
        <f t="shared" si="222"/>
        <v>0C</v>
      </c>
      <c r="AD680" s="216"/>
      <c r="AE680" s="216"/>
      <c r="AF680" s="434">
        <f>IFERROR(INDEX(Raw_DATA!L:L,MATCH(Risk7_PlusY67!$D680,Raw_DATA!$A:$A,0)),"")</f>
        <v>5.61</v>
      </c>
      <c r="AG680" s="434">
        <f>IFERROR(INDEX(AVGGroup!$D$5:$D$21,MATCH(Risk7_PlusY67!$H680,AVGGroup!$C$5:$C$21,0)),"")</f>
        <v>-3.55</v>
      </c>
      <c r="AH680" s="434">
        <f>IFERROR(INDEX(Raw_DATA!M:M,MATCH(Risk7_PlusY67!$D680,Raw_DATA!$A:$A,0)),"")</f>
        <v>1.0900000000000001</v>
      </c>
      <c r="AI680" s="435">
        <f>IFERROR(INDEX(AVGGroup!$F$5:$F$21,MATCH(Risk7_PlusY67!$H680,AVGGroup!$C$5:$C$21,0)),"")</f>
        <v>-10.199999999999999</v>
      </c>
      <c r="AJ680" s="401">
        <f>IFERROR(INDEX(Raw_DATA!N:N,MATCH(Risk7_PlusY67!$D680,Raw_DATA!$A:$A,0)),"")</f>
        <v>65</v>
      </c>
      <c r="AK680" s="401">
        <f>IFERROR(INDEX(Raw_DATA!O:O,MATCH(Risk7_PlusY67!$D680,Raw_DATA!$A:$A,0)),"")</f>
        <v>71</v>
      </c>
      <c r="AL680" s="401">
        <f>IFERROR(INDEX(Raw_DATA!P:P,MATCH(Risk7_PlusY67!$D680,Raw_DATA!$A:$A,0)),"")</f>
        <v>79</v>
      </c>
      <c r="AM680" s="401">
        <f>IFERROR(INDEX(Raw_DATA!Q:Q,MATCH(Risk7_PlusY67!$D680,Raw_DATA!$A:$A,0)),"")</f>
        <v>186</v>
      </c>
      <c r="AN680" s="401">
        <f>IFERROR(INDEX(Raw_DATA!R:R,MATCH(Risk7_PlusY67!$D680,Raw_DATA!$A:$A,0)),"")</f>
        <v>64</v>
      </c>
      <c r="AO680" s="407"/>
      <c r="AP680" s="411" t="b">
        <f>AB680=AY680</f>
        <v>1</v>
      </c>
      <c r="AQ680" s="340">
        <f t="shared" si="223"/>
        <v>0</v>
      </c>
      <c r="AR680" s="123">
        <f t="shared" si="224"/>
        <v>1</v>
      </c>
      <c r="AS680" s="123">
        <f t="shared" si="225"/>
        <v>1</v>
      </c>
      <c r="AT680" s="123">
        <f>IF(OR(AND((K680&lt;0.8),(BE680&gt;180)),AND((K680&lt;0.8),(BE680&lt;10)),AND((K680&gt;=0.8),(BE680&lt;10)),AND((K680&gt;=0.8),(BE680&gt;90))),0,1)</f>
        <v>1</v>
      </c>
      <c r="AU680" s="123">
        <f t="shared" si="226"/>
        <v>0</v>
      </c>
      <c r="AV680" s="123">
        <f t="shared" si="227"/>
        <v>0</v>
      </c>
      <c r="AW680" s="123">
        <f t="shared" si="228"/>
        <v>0</v>
      </c>
      <c r="AX680" s="123">
        <f t="shared" si="229"/>
        <v>0</v>
      </c>
      <c r="AY680" s="416" t="str">
        <f t="shared" si="230"/>
        <v>C</v>
      </c>
      <c r="AZ680" s="416" t="str">
        <f>R680&amp;AY680</f>
        <v>0C</v>
      </c>
      <c r="BA680" s="417">
        <f>IFERROR(INDEX(Raw_DATA!L:L,MATCH(Risk7_PlusY67!$D680,Raw_DATA!$A:$A,0)),"")</f>
        <v>5.61</v>
      </c>
      <c r="BB680" s="417">
        <f>IFERROR(INDEX(AVGGroup!$H$5:$H$21,MATCH(Risk7_PlusY67!$BJ680,AVGGroup!$C$5:$C$21,0)),"")</f>
        <v>-3.54</v>
      </c>
      <c r="BC680" s="417">
        <f>IFERROR(INDEX(Raw_DATA!M:M,MATCH(Risk7_PlusY67!$D680,Raw_DATA!$A:$A,0)),"")</f>
        <v>1.0900000000000001</v>
      </c>
      <c r="BD680" s="418">
        <f>IFERROR(INDEX(AVGGroup!$J$5:$J$21,MATCH(Risk7_PlusY67!$BJ680,AVGGroup!$C$5:$C$21,0)),"")</f>
        <v>-10.199999999999999</v>
      </c>
      <c r="BE680" s="407">
        <f>IFERROR(INDEX(Raw_DATA!N:N,MATCH(Risk7_PlusY67!$D680,Raw_DATA!$A:$A,0)),"")</f>
        <v>65</v>
      </c>
      <c r="BF680" s="407">
        <f>IFERROR(INDEX(Raw_DATA!O:O,MATCH(Risk7_PlusY67!$D680,Raw_DATA!$A:$A,0)),"")</f>
        <v>71</v>
      </c>
      <c r="BG680" s="407">
        <f>IFERROR(INDEX(Raw_DATA!P:P,MATCH(Risk7_PlusY67!$D680,Raw_DATA!$A:$A,0)),"")</f>
        <v>79</v>
      </c>
      <c r="BH680" s="407">
        <f>IFERROR(INDEX(Raw_DATA!Q:Q,MATCH(Risk7_PlusY67!$D680,Raw_DATA!$A:$A,0)),"")</f>
        <v>186</v>
      </c>
      <c r="BI680" s="407">
        <f>IFERROR(INDEX(Raw_DATA!R:R,MATCH(Risk7_PlusY67!$D680,Raw_DATA!$A:$A,0)),"")</f>
        <v>64</v>
      </c>
      <c r="BJ680" s="124" t="str">
        <f>INDEX('Org2567'!$BM:$BM,MATCH(Risk7_PlusY67!D680,'Org2567'!$D:$D,0))</f>
        <v>รพช.F2 P&lt;=30,000</v>
      </c>
    </row>
    <row r="681" spans="1:62" x14ac:dyDescent="0.7">
      <c r="A681" s="206">
        <f>IF(ISBLANK(D681),"",COUNTA($D$3:D681))</f>
        <v>679</v>
      </c>
      <c r="B681" s="207">
        <f>IFERROR(INDEX(ID!$E:$E,MATCH(Risk7_PlusY67!$D681,ID!$A:$A,0)),"")</f>
        <v>10</v>
      </c>
      <c r="C681" s="207" t="str">
        <f>IFERROR(INDEX(ID!$I:$I,MATCH(Risk7_PlusY67!$D681,ID!$A:$A,0)),"")</f>
        <v>ยโสธร</v>
      </c>
      <c r="D681" s="295" t="s">
        <v>681</v>
      </c>
      <c r="E681" s="207" t="str">
        <f>IFERROR(INDEX(ID!$C:$C,MATCH(Risk7_PlusY67!$D681,ID!$A:$A,0)),"")</f>
        <v>ยโสธร,รพท.</v>
      </c>
      <c r="F681" s="207" t="str">
        <f>IFERROR(INDEX(ID!$G:$G,MATCH(Risk7_PlusY67!$D681,ID!$A:$A,0)),"")</f>
        <v>รพท.</v>
      </c>
      <c r="G681" s="206">
        <f>IFERROR(INDEX(ID!$J:$J,MATCH(Risk7_PlusY67!$D681,ID!$A:$A,0)),"")</f>
        <v>485</v>
      </c>
      <c r="H681" s="208" t="str">
        <f>IFERROR(INDEX(ID!$P:$P,MATCH(Risk7_PlusY67!$D681,ID!$A:$A,0)),"")</f>
        <v>รพท.S B&gt;400</v>
      </c>
      <c r="I681" s="209">
        <f>IFERROR(INDEX(Raw_DATA!E:E,MATCH(Risk7_PlusY67!$D681,Raw_DATA!$A:$A,0)),"")</f>
        <v>3.98</v>
      </c>
      <c r="J681" s="209">
        <f>IFERROR(INDEX(Raw_DATA!F:F,MATCH(Risk7_PlusY67!$D681,Raw_DATA!$A:$A,0)),"")</f>
        <v>3.49</v>
      </c>
      <c r="K681" s="209">
        <f>IFERROR(INDEX(Raw_DATA!G:G,MATCH(Risk7_PlusY67!$D681,Raw_DATA!$A:$A,0)),"")</f>
        <v>1.94</v>
      </c>
      <c r="L681" s="209">
        <f>IFERROR(INDEX(Raw_DATA!H:H,MATCH(Risk7_PlusY67!$D681,Raw_DATA!$A:$A,0)),"")</f>
        <v>491820924.23000002</v>
      </c>
      <c r="M681" s="210">
        <f>IFERROR(INDEX(Raw_DATA!I:I,MATCH(Risk7_PlusY67!$D681,Raw_DATA!$A:$A,0)),"")</f>
        <v>-107240568.48</v>
      </c>
      <c r="N681" s="206">
        <f t="shared" si="210"/>
        <v>0</v>
      </c>
      <c r="O681" s="206">
        <f t="shared" si="211"/>
        <v>1</v>
      </c>
      <c r="P681" s="206">
        <f t="shared" si="213"/>
        <v>0</v>
      </c>
      <c r="Q681" s="211">
        <f t="shared" si="214"/>
        <v>55</v>
      </c>
      <c r="R681" s="206">
        <f t="shared" si="212"/>
        <v>1</v>
      </c>
      <c r="S681" s="212">
        <f>IFERROR(INDEX(Raw_DATA!J:J,MATCH(Risk7_PlusY67!$D681,Raw_DATA!$A:$A,0)),"")</f>
        <v>34595852.520000003</v>
      </c>
      <c r="T681" s="213">
        <f>IFERROR(INDEX(Raw_DATA!K:K,MATCH(Risk7_PlusY67!$D681,Raw_DATA!$A:$A,0)),"")</f>
        <v>154964649.71000001</v>
      </c>
      <c r="U681" s="214">
        <f t="shared" si="215"/>
        <v>0</v>
      </c>
      <c r="V681" s="214">
        <f t="shared" si="216"/>
        <v>0</v>
      </c>
      <c r="W681" s="214">
        <f>IF(OR(AND((K681&lt;0.8),(AJ681&gt;180)),AND((K681&lt;0.8),(AJ681&lt;10)),AND((K681&gt;=0.8),(AJ681&lt;10)),AND((K681&gt;=0.8),(AJ681&gt;90))),0,1)</f>
        <v>1</v>
      </c>
      <c r="X681" s="214">
        <f t="shared" si="217"/>
        <v>0</v>
      </c>
      <c r="Y681" s="214">
        <f t="shared" si="218"/>
        <v>0</v>
      </c>
      <c r="Z681" s="214">
        <f t="shared" si="219"/>
        <v>1</v>
      </c>
      <c r="AA681" s="214">
        <f t="shared" si="220"/>
        <v>1</v>
      </c>
      <c r="AB681" s="215" t="str">
        <f t="shared" si="221"/>
        <v>C</v>
      </c>
      <c r="AC681" s="215" t="str">
        <f t="shared" si="222"/>
        <v>1C</v>
      </c>
      <c r="AD681" s="216"/>
      <c r="AE681" s="216"/>
      <c r="AF681" s="434">
        <f>IFERROR(INDEX(Raw_DATA!L:L,MATCH(Risk7_PlusY67!$D681,Raw_DATA!$A:$A,0)),"")</f>
        <v>2.87</v>
      </c>
      <c r="AG681" s="434">
        <f>IFERROR(INDEX(AVGGroup!$D$5:$D$21,MATCH(Risk7_PlusY67!$H681,AVGGroup!$C$5:$C$21,0)),"")</f>
        <v>3.6</v>
      </c>
      <c r="AH681" s="434">
        <f>IFERROR(INDEX(Raw_DATA!M:M,MATCH(Risk7_PlusY67!$D681,Raw_DATA!$A:$A,0)),"")</f>
        <v>-9.31</v>
      </c>
      <c r="AI681" s="435">
        <f>IFERROR(INDEX(AVGGroup!$F$5:$F$21,MATCH(Risk7_PlusY67!$H681,AVGGroup!$C$5:$C$21,0)),"")</f>
        <v>-2.23</v>
      </c>
      <c r="AJ681" s="401">
        <f>IFERROR(INDEX(Raw_DATA!N:N,MATCH(Risk7_PlusY67!$D681,Raw_DATA!$A:$A,0)),"")</f>
        <v>44</v>
      </c>
      <c r="AK681" s="401">
        <f>IFERROR(INDEX(Raw_DATA!O:O,MATCH(Risk7_PlusY67!$D681,Raw_DATA!$A:$A,0)),"")</f>
        <v>72</v>
      </c>
      <c r="AL681" s="401">
        <f>IFERROR(INDEX(Raw_DATA!P:P,MATCH(Risk7_PlusY67!$D681,Raw_DATA!$A:$A,0)),"")</f>
        <v>77</v>
      </c>
      <c r="AM681" s="401">
        <f>IFERROR(INDEX(Raw_DATA!Q:Q,MATCH(Risk7_PlusY67!$D681,Raw_DATA!$A:$A,0)),"")</f>
        <v>100</v>
      </c>
      <c r="AN681" s="401">
        <f>IFERROR(INDEX(Raw_DATA!R:R,MATCH(Risk7_PlusY67!$D681,Raw_DATA!$A:$A,0)),"")</f>
        <v>60</v>
      </c>
      <c r="AO681" s="407"/>
      <c r="AP681" s="411" t="b">
        <f>AB681=AY681</f>
        <v>1</v>
      </c>
      <c r="AQ681" s="340">
        <f t="shared" si="223"/>
        <v>1</v>
      </c>
      <c r="AR681" s="123">
        <f t="shared" si="224"/>
        <v>0</v>
      </c>
      <c r="AS681" s="123">
        <f t="shared" si="225"/>
        <v>0</v>
      </c>
      <c r="AT681" s="123">
        <f>IF(OR(AND((K681&lt;0.8),(BE681&gt;180)),AND((K681&lt;0.8),(BE681&lt;10)),AND((K681&gt;=0.8),(BE681&lt;10)),AND((K681&gt;=0.8),(BE681&gt;90))),0,1)</f>
        <v>1</v>
      </c>
      <c r="AU681" s="123">
        <f t="shared" si="226"/>
        <v>0</v>
      </c>
      <c r="AV681" s="123">
        <f t="shared" si="227"/>
        <v>0</v>
      </c>
      <c r="AW681" s="123">
        <f t="shared" si="228"/>
        <v>1</v>
      </c>
      <c r="AX681" s="123">
        <f t="shared" si="229"/>
        <v>1</v>
      </c>
      <c r="AY681" s="416" t="str">
        <f t="shared" si="230"/>
        <v>C</v>
      </c>
      <c r="AZ681" s="416" t="str">
        <f>R681&amp;AY681</f>
        <v>1C</v>
      </c>
      <c r="BA681" s="417">
        <f>IFERROR(INDEX(Raw_DATA!L:L,MATCH(Risk7_PlusY67!$D681,Raw_DATA!$A:$A,0)),"")</f>
        <v>2.87</v>
      </c>
      <c r="BB681" s="417">
        <f>IFERROR(INDEX(AVGGroup!$H$5:$H$21,MATCH(Risk7_PlusY67!$BJ681,AVGGroup!$C$5:$C$21,0)),"")</f>
        <v>3.6</v>
      </c>
      <c r="BC681" s="417">
        <f>IFERROR(INDEX(Raw_DATA!M:M,MATCH(Risk7_PlusY67!$D681,Raw_DATA!$A:$A,0)),"")</f>
        <v>-9.31</v>
      </c>
      <c r="BD681" s="418">
        <f>IFERROR(INDEX(AVGGroup!$J$5:$J$21,MATCH(Risk7_PlusY67!$BJ681,AVGGroup!$C$5:$C$21,0)),"")</f>
        <v>-2.23</v>
      </c>
      <c r="BE681" s="407">
        <f>IFERROR(INDEX(Raw_DATA!N:N,MATCH(Risk7_PlusY67!$D681,Raw_DATA!$A:$A,0)),"")</f>
        <v>44</v>
      </c>
      <c r="BF681" s="407">
        <f>IFERROR(INDEX(Raw_DATA!O:O,MATCH(Risk7_PlusY67!$D681,Raw_DATA!$A:$A,0)),"")</f>
        <v>72</v>
      </c>
      <c r="BG681" s="407">
        <f>IFERROR(INDEX(Raw_DATA!P:P,MATCH(Risk7_PlusY67!$D681,Raw_DATA!$A:$A,0)),"")</f>
        <v>77</v>
      </c>
      <c r="BH681" s="407">
        <f>IFERROR(INDEX(Raw_DATA!Q:Q,MATCH(Risk7_PlusY67!$D681,Raw_DATA!$A:$A,0)),"")</f>
        <v>100</v>
      </c>
      <c r="BI681" s="407">
        <f>IFERROR(INDEX(Raw_DATA!R:R,MATCH(Risk7_PlusY67!$D681,Raw_DATA!$A:$A,0)),"")</f>
        <v>60</v>
      </c>
      <c r="BJ681" s="124" t="str">
        <f>INDEX('Org2567'!$BM:$BM,MATCH(Risk7_PlusY67!D681,'Org2567'!$D:$D,0))</f>
        <v>รพท.S B&gt;400</v>
      </c>
    </row>
    <row r="682" spans="1:62" x14ac:dyDescent="0.7">
      <c r="A682" s="206">
        <f>IF(ISBLANK(D682),"",COUNTA($D$3:D682))</f>
        <v>680</v>
      </c>
      <c r="B682" s="207">
        <f>IFERROR(INDEX(ID!$E:$E,MATCH(Risk7_PlusY67!$D682,ID!$A:$A,0)),"")</f>
        <v>10</v>
      </c>
      <c r="C682" s="207" t="str">
        <f>IFERROR(INDEX(ID!$I:$I,MATCH(Risk7_PlusY67!$D682,ID!$A:$A,0)),"")</f>
        <v>ยโสธร</v>
      </c>
      <c r="D682" s="295" t="s">
        <v>682</v>
      </c>
      <c r="E682" s="207" t="str">
        <f>IFERROR(INDEX(ID!$C:$C,MATCH(Risk7_PlusY67!$D682,ID!$A:$A,0)),"")</f>
        <v>ทรายมูล,รพช.</v>
      </c>
      <c r="F682" s="207" t="str">
        <f>IFERROR(INDEX(ID!$G:$G,MATCH(Risk7_PlusY67!$D682,ID!$A:$A,0)),"")</f>
        <v>รพช.</v>
      </c>
      <c r="G682" s="206">
        <f>IFERROR(INDEX(ID!$J:$J,MATCH(Risk7_PlusY67!$D682,ID!$A:$A,0)),"")</f>
        <v>30</v>
      </c>
      <c r="H682" s="208" t="str">
        <f>IFERROR(INDEX(ID!$P:$P,MATCH(Risk7_PlusY67!$D682,ID!$A:$A,0)),"")</f>
        <v>รพช.F2 P&lt;=30,000</v>
      </c>
      <c r="I682" s="209">
        <f>IFERROR(INDEX(Raw_DATA!E:E,MATCH(Risk7_PlusY67!$D682,Raw_DATA!$A:$A,0)),"")</f>
        <v>4.3</v>
      </c>
      <c r="J682" s="209">
        <f>IFERROR(INDEX(Raw_DATA!F:F,MATCH(Risk7_PlusY67!$D682,Raw_DATA!$A:$A,0)),"")</f>
        <v>4.13</v>
      </c>
      <c r="K682" s="209">
        <f>IFERROR(INDEX(Raw_DATA!G:G,MATCH(Risk7_PlusY67!$D682,Raw_DATA!$A:$A,0)),"")</f>
        <v>3.63</v>
      </c>
      <c r="L682" s="209">
        <f>IFERROR(INDEX(Raw_DATA!H:H,MATCH(Risk7_PlusY67!$D682,Raw_DATA!$A:$A,0)),"")</f>
        <v>33889394.270000003</v>
      </c>
      <c r="M682" s="210">
        <f>IFERROR(INDEX(Raw_DATA!I:I,MATCH(Risk7_PlusY67!$D682,Raw_DATA!$A:$A,0)),"")</f>
        <v>-5174487.71</v>
      </c>
      <c r="N682" s="206">
        <f t="shared" si="210"/>
        <v>0</v>
      </c>
      <c r="O682" s="206">
        <f t="shared" si="211"/>
        <v>1</v>
      </c>
      <c r="P682" s="206">
        <f t="shared" si="213"/>
        <v>0</v>
      </c>
      <c r="Q682" s="211">
        <f t="shared" si="214"/>
        <v>78.5</v>
      </c>
      <c r="R682" s="206">
        <f t="shared" si="212"/>
        <v>1</v>
      </c>
      <c r="S682" s="212">
        <f>IFERROR(INDEX(Raw_DATA!J:J,MATCH(Risk7_PlusY67!$D682,Raw_DATA!$A:$A,0)),"")</f>
        <v>-6775173.5899999999</v>
      </c>
      <c r="T682" s="213">
        <f>IFERROR(INDEX(Raw_DATA!K:K,MATCH(Risk7_PlusY67!$D682,Raw_DATA!$A:$A,0)),"")</f>
        <v>26938108.620000001</v>
      </c>
      <c r="U682" s="214">
        <f t="shared" si="215"/>
        <v>0</v>
      </c>
      <c r="V682" s="214">
        <f t="shared" si="216"/>
        <v>1</v>
      </c>
      <c r="W682" s="214">
        <f>IF(OR(AND((K682&lt;0.8),(AJ682&gt;180)),AND((K682&lt;0.8),(AJ682&lt;10)),AND((K682&gt;=0.8),(AJ682&lt;10)),AND((K682&gt;=0.8),(AJ682&gt;90))),0,1)</f>
        <v>1</v>
      </c>
      <c r="X682" s="214">
        <f t="shared" si="217"/>
        <v>1</v>
      </c>
      <c r="Y682" s="214">
        <f t="shared" si="218"/>
        <v>1</v>
      </c>
      <c r="Z682" s="214">
        <f t="shared" si="219"/>
        <v>1</v>
      </c>
      <c r="AA682" s="214">
        <f t="shared" si="220"/>
        <v>1</v>
      </c>
      <c r="AB682" s="215" t="str">
        <f t="shared" si="221"/>
        <v>A-</v>
      </c>
      <c r="AC682" s="215" t="str">
        <f t="shared" si="222"/>
        <v>1A-</v>
      </c>
      <c r="AD682" s="216"/>
      <c r="AE682" s="216"/>
      <c r="AF682" s="434">
        <f>IFERROR(INDEX(Raw_DATA!L:L,MATCH(Risk7_PlusY67!$D682,Raw_DATA!$A:$A,0)),"")</f>
        <v>-8.2100000000000009</v>
      </c>
      <c r="AG682" s="434">
        <f>IFERROR(INDEX(AVGGroup!$D$5:$D$21,MATCH(Risk7_PlusY67!$H682,AVGGroup!$C$5:$C$21,0)),"")</f>
        <v>-3.55</v>
      </c>
      <c r="AH682" s="434">
        <f>IFERROR(INDEX(Raw_DATA!M:M,MATCH(Risk7_PlusY67!$D682,Raw_DATA!$A:$A,0)),"")</f>
        <v>-6.87</v>
      </c>
      <c r="AI682" s="435">
        <f>IFERROR(INDEX(AVGGroup!$F$5:$F$21,MATCH(Risk7_PlusY67!$H682,AVGGroup!$C$5:$C$21,0)),"")</f>
        <v>-10.199999999999999</v>
      </c>
      <c r="AJ682" s="401">
        <f>IFERROR(INDEX(Raw_DATA!N:N,MATCH(Risk7_PlusY67!$D682,Raw_DATA!$A:$A,0)),"")</f>
        <v>52</v>
      </c>
      <c r="AK682" s="401">
        <f>IFERROR(INDEX(Raw_DATA!O:O,MATCH(Risk7_PlusY67!$D682,Raw_DATA!$A:$A,0)),"")</f>
        <v>37</v>
      </c>
      <c r="AL682" s="401">
        <f>IFERROR(INDEX(Raw_DATA!P:P,MATCH(Risk7_PlusY67!$D682,Raw_DATA!$A:$A,0)),"")</f>
        <v>57</v>
      </c>
      <c r="AM682" s="401">
        <f>IFERROR(INDEX(Raw_DATA!Q:Q,MATCH(Risk7_PlusY67!$D682,Raw_DATA!$A:$A,0)),"")</f>
        <v>101</v>
      </c>
      <c r="AN682" s="401">
        <f>IFERROR(INDEX(Raw_DATA!R:R,MATCH(Risk7_PlusY67!$D682,Raw_DATA!$A:$A,0)),"")</f>
        <v>35</v>
      </c>
      <c r="AO682" s="407"/>
      <c r="AP682" s="411" t="b">
        <f>AB682=AY682</f>
        <v>1</v>
      </c>
      <c r="AQ682" s="340">
        <f t="shared" si="223"/>
        <v>1</v>
      </c>
      <c r="AR682" s="123">
        <f t="shared" si="224"/>
        <v>0</v>
      </c>
      <c r="AS682" s="123">
        <f t="shared" si="225"/>
        <v>1</v>
      </c>
      <c r="AT682" s="123">
        <f>IF(OR(AND((K682&lt;0.8),(BE682&gt;180)),AND((K682&lt;0.8),(BE682&lt;10)),AND((K682&gt;=0.8),(BE682&lt;10)),AND((K682&gt;=0.8),(BE682&gt;90))),0,1)</f>
        <v>1</v>
      </c>
      <c r="AU682" s="123">
        <f t="shared" si="226"/>
        <v>1</v>
      </c>
      <c r="AV682" s="123">
        <f t="shared" si="227"/>
        <v>1</v>
      </c>
      <c r="AW682" s="123">
        <f t="shared" si="228"/>
        <v>1</v>
      </c>
      <c r="AX682" s="123">
        <f t="shared" si="229"/>
        <v>1</v>
      </c>
      <c r="AY682" s="416" t="str">
        <f t="shared" si="230"/>
        <v>A-</v>
      </c>
      <c r="AZ682" s="416" t="str">
        <f>R682&amp;AY682</f>
        <v>1A-</v>
      </c>
      <c r="BA682" s="417">
        <f>IFERROR(INDEX(Raw_DATA!L:L,MATCH(Risk7_PlusY67!$D682,Raw_DATA!$A:$A,0)),"")</f>
        <v>-8.2100000000000009</v>
      </c>
      <c r="BB682" s="417">
        <f>IFERROR(INDEX(AVGGroup!$H$5:$H$21,MATCH(Risk7_PlusY67!$BJ682,AVGGroup!$C$5:$C$21,0)),"")</f>
        <v>-3.54</v>
      </c>
      <c r="BC682" s="417">
        <f>IFERROR(INDEX(Raw_DATA!M:M,MATCH(Risk7_PlusY67!$D682,Raw_DATA!$A:$A,0)),"")</f>
        <v>-6.87</v>
      </c>
      <c r="BD682" s="418">
        <f>IFERROR(INDEX(AVGGroup!$J$5:$J$21,MATCH(Risk7_PlusY67!$BJ682,AVGGroup!$C$5:$C$21,0)),"")</f>
        <v>-10.199999999999999</v>
      </c>
      <c r="BE682" s="407">
        <f>IFERROR(INDEX(Raw_DATA!N:N,MATCH(Risk7_PlusY67!$D682,Raw_DATA!$A:$A,0)),"")</f>
        <v>52</v>
      </c>
      <c r="BF682" s="407">
        <f>IFERROR(INDEX(Raw_DATA!O:O,MATCH(Risk7_PlusY67!$D682,Raw_DATA!$A:$A,0)),"")</f>
        <v>37</v>
      </c>
      <c r="BG682" s="407">
        <f>IFERROR(INDEX(Raw_DATA!P:P,MATCH(Risk7_PlusY67!$D682,Raw_DATA!$A:$A,0)),"")</f>
        <v>57</v>
      </c>
      <c r="BH682" s="407">
        <f>IFERROR(INDEX(Raw_DATA!Q:Q,MATCH(Risk7_PlusY67!$D682,Raw_DATA!$A:$A,0)),"")</f>
        <v>101</v>
      </c>
      <c r="BI682" s="407">
        <f>IFERROR(INDEX(Raw_DATA!R:R,MATCH(Risk7_PlusY67!$D682,Raw_DATA!$A:$A,0)),"")</f>
        <v>35</v>
      </c>
      <c r="BJ682" s="124" t="str">
        <f>INDEX('Org2567'!$BM:$BM,MATCH(Risk7_PlusY67!D682,'Org2567'!$D:$D,0))</f>
        <v>รพช.F2 P&lt;=30,000</v>
      </c>
    </row>
    <row r="683" spans="1:62" x14ac:dyDescent="0.7">
      <c r="A683" s="206">
        <f>IF(ISBLANK(D683),"",COUNTA($D$3:D683))</f>
        <v>681</v>
      </c>
      <c r="B683" s="207">
        <f>IFERROR(INDEX(ID!$E:$E,MATCH(Risk7_PlusY67!$D683,ID!$A:$A,0)),"")</f>
        <v>10</v>
      </c>
      <c r="C683" s="207" t="str">
        <f>IFERROR(INDEX(ID!$I:$I,MATCH(Risk7_PlusY67!$D683,ID!$A:$A,0)),"")</f>
        <v>ยโสธร</v>
      </c>
      <c r="D683" s="295" t="s">
        <v>683</v>
      </c>
      <c r="E683" s="207" t="str">
        <f>IFERROR(INDEX(ID!$C:$C,MATCH(Risk7_PlusY67!$D683,ID!$A:$A,0)),"")</f>
        <v>กุดชุม,รพช.</v>
      </c>
      <c r="F683" s="207" t="str">
        <f>IFERROR(INDEX(ID!$G:$G,MATCH(Risk7_PlusY67!$D683,ID!$A:$A,0)),"")</f>
        <v>รพช.</v>
      </c>
      <c r="G683" s="206">
        <f>IFERROR(INDEX(ID!$J:$J,MATCH(Risk7_PlusY67!$D683,ID!$A:$A,0)),"")</f>
        <v>30</v>
      </c>
      <c r="H683" s="208" t="str">
        <f>IFERROR(INDEX(ID!$P:$P,MATCH(Risk7_PlusY67!$D683,ID!$A:$A,0)),"")</f>
        <v>รพช.F2 P30,000-60,000</v>
      </c>
      <c r="I683" s="209">
        <f>IFERROR(INDEX(Raw_DATA!E:E,MATCH(Risk7_PlusY67!$D683,Raw_DATA!$A:$A,0)),"")</f>
        <v>3.91</v>
      </c>
      <c r="J683" s="209">
        <f>IFERROR(INDEX(Raw_DATA!F:F,MATCH(Risk7_PlusY67!$D683,Raw_DATA!$A:$A,0)),"")</f>
        <v>3.58</v>
      </c>
      <c r="K683" s="209">
        <f>IFERROR(INDEX(Raw_DATA!G:G,MATCH(Risk7_PlusY67!$D683,Raw_DATA!$A:$A,0)),"")</f>
        <v>3.02</v>
      </c>
      <c r="L683" s="209">
        <f>IFERROR(INDEX(Raw_DATA!H:H,MATCH(Risk7_PlusY67!$D683,Raw_DATA!$A:$A,0)),"")</f>
        <v>54814425.020000003</v>
      </c>
      <c r="M683" s="210">
        <f>IFERROR(INDEX(Raw_DATA!I:I,MATCH(Risk7_PlusY67!$D683,Raw_DATA!$A:$A,0)),"")</f>
        <v>-16258883.23</v>
      </c>
      <c r="N683" s="206">
        <f t="shared" si="210"/>
        <v>0</v>
      </c>
      <c r="O683" s="206">
        <f t="shared" si="211"/>
        <v>1</v>
      </c>
      <c r="P683" s="206">
        <f t="shared" si="213"/>
        <v>0</v>
      </c>
      <c r="Q683" s="211">
        <f t="shared" si="214"/>
        <v>40.4</v>
      </c>
      <c r="R683" s="206">
        <f t="shared" si="212"/>
        <v>1</v>
      </c>
      <c r="S683" s="212">
        <f>IFERROR(INDEX(Raw_DATA!J:J,MATCH(Risk7_PlusY67!$D683,Raw_DATA!$A:$A,0)),"")</f>
        <v>-8608865.5600000005</v>
      </c>
      <c r="T683" s="213">
        <f>IFERROR(INDEX(Raw_DATA!K:K,MATCH(Risk7_PlusY67!$D683,Raw_DATA!$A:$A,0)),"")</f>
        <v>38069556.859999999</v>
      </c>
      <c r="U683" s="214">
        <f t="shared" si="215"/>
        <v>0</v>
      </c>
      <c r="V683" s="214">
        <f t="shared" si="216"/>
        <v>0</v>
      </c>
      <c r="W683" s="214">
        <f>IF(OR(AND((K683&lt;0.8),(AJ683&gt;180)),AND((K683&lt;0.8),(AJ683&lt;10)),AND((K683&gt;=0.8),(AJ683&lt;10)),AND((K683&gt;=0.8),(AJ683&gt;90))),0,1)</f>
        <v>0</v>
      </c>
      <c r="X683" s="214">
        <f t="shared" si="217"/>
        <v>1</v>
      </c>
      <c r="Y683" s="214">
        <f t="shared" si="218"/>
        <v>1</v>
      </c>
      <c r="Z683" s="214">
        <f t="shared" si="219"/>
        <v>1</v>
      </c>
      <c r="AA683" s="214">
        <f t="shared" si="220"/>
        <v>1</v>
      </c>
      <c r="AB683" s="215" t="str">
        <f t="shared" si="221"/>
        <v>B-</v>
      </c>
      <c r="AC683" s="215" t="str">
        <f t="shared" si="222"/>
        <v>1B-</v>
      </c>
      <c r="AD683" s="216"/>
      <c r="AE683" s="216"/>
      <c r="AF683" s="434">
        <f>IFERROR(INDEX(Raw_DATA!L:L,MATCH(Risk7_PlusY67!$D683,Raw_DATA!$A:$A,0)),"")</f>
        <v>-6.09</v>
      </c>
      <c r="AG683" s="434">
        <f>IFERROR(INDEX(AVGGroup!$D$5:$D$21,MATCH(Risk7_PlusY67!$H683,AVGGroup!$C$5:$C$21,0)),"")</f>
        <v>-4.37</v>
      </c>
      <c r="AH683" s="434">
        <f>IFERROR(INDEX(Raw_DATA!M:M,MATCH(Risk7_PlusY67!$D683,Raw_DATA!$A:$A,0)),"")</f>
        <v>-12.67</v>
      </c>
      <c r="AI683" s="435">
        <f>IFERROR(INDEX(AVGGroup!$F$5:$F$21,MATCH(Risk7_PlusY67!$H683,AVGGroup!$C$5:$C$21,0)),"")</f>
        <v>-9.19</v>
      </c>
      <c r="AJ683" s="401">
        <f>IFERROR(INDEX(Raw_DATA!N:N,MATCH(Risk7_PlusY67!$D683,Raw_DATA!$A:$A,0)),"")</f>
        <v>106</v>
      </c>
      <c r="AK683" s="401">
        <f>IFERROR(INDEX(Raw_DATA!O:O,MATCH(Risk7_PlusY67!$D683,Raw_DATA!$A:$A,0)),"")</f>
        <v>47</v>
      </c>
      <c r="AL683" s="401">
        <f>IFERROR(INDEX(Raw_DATA!P:P,MATCH(Risk7_PlusY67!$D683,Raw_DATA!$A:$A,0)),"")</f>
        <v>41</v>
      </c>
      <c r="AM683" s="401">
        <f>IFERROR(INDEX(Raw_DATA!Q:Q,MATCH(Risk7_PlusY67!$D683,Raw_DATA!$A:$A,0)),"")</f>
        <v>101</v>
      </c>
      <c r="AN683" s="401">
        <f>IFERROR(INDEX(Raw_DATA!R:R,MATCH(Risk7_PlusY67!$D683,Raw_DATA!$A:$A,0)),"")</f>
        <v>41</v>
      </c>
      <c r="AO683" s="407"/>
      <c r="AP683" s="411" t="b">
        <f>AB683=AY683</f>
        <v>1</v>
      </c>
      <c r="AQ683" s="340">
        <f t="shared" si="223"/>
        <v>1</v>
      </c>
      <c r="AR683" s="123">
        <f t="shared" si="224"/>
        <v>0</v>
      </c>
      <c r="AS683" s="123">
        <f t="shared" si="225"/>
        <v>0</v>
      </c>
      <c r="AT683" s="123">
        <f>IF(OR(AND((K683&lt;0.8),(BE683&gt;180)),AND((K683&lt;0.8),(BE683&lt;10)),AND((K683&gt;=0.8),(BE683&lt;10)),AND((K683&gt;=0.8),(BE683&gt;90))),0,1)</f>
        <v>0</v>
      </c>
      <c r="AU683" s="123">
        <f t="shared" si="226"/>
        <v>1</v>
      </c>
      <c r="AV683" s="123">
        <f t="shared" si="227"/>
        <v>1</v>
      </c>
      <c r="AW683" s="123">
        <f t="shared" si="228"/>
        <v>1</v>
      </c>
      <c r="AX683" s="123">
        <f t="shared" si="229"/>
        <v>1</v>
      </c>
      <c r="AY683" s="416" t="str">
        <f t="shared" si="230"/>
        <v>B-</v>
      </c>
      <c r="AZ683" s="416" t="str">
        <f>R683&amp;AY683</f>
        <v>1B-</v>
      </c>
      <c r="BA683" s="417">
        <f>IFERROR(INDEX(Raw_DATA!L:L,MATCH(Risk7_PlusY67!$D683,Raw_DATA!$A:$A,0)),"")</f>
        <v>-6.09</v>
      </c>
      <c r="BB683" s="417">
        <f>IFERROR(INDEX(AVGGroup!$H$5:$H$21,MATCH(Risk7_PlusY67!$BJ683,AVGGroup!$C$5:$C$21,0)),"")</f>
        <v>-3.95</v>
      </c>
      <c r="BC683" s="417">
        <f>IFERROR(INDEX(Raw_DATA!M:M,MATCH(Risk7_PlusY67!$D683,Raw_DATA!$A:$A,0)),"")</f>
        <v>-12.67</v>
      </c>
      <c r="BD683" s="418">
        <f>IFERROR(INDEX(AVGGroup!$J$5:$J$21,MATCH(Risk7_PlusY67!$BJ683,AVGGroup!$C$5:$C$21,0)),"")</f>
        <v>-8.8800000000000008</v>
      </c>
      <c r="BE683" s="407">
        <f>IFERROR(INDEX(Raw_DATA!N:N,MATCH(Risk7_PlusY67!$D683,Raw_DATA!$A:$A,0)),"")</f>
        <v>106</v>
      </c>
      <c r="BF683" s="407">
        <f>IFERROR(INDEX(Raw_DATA!O:O,MATCH(Risk7_PlusY67!$D683,Raw_DATA!$A:$A,0)),"")</f>
        <v>47</v>
      </c>
      <c r="BG683" s="407">
        <f>IFERROR(INDEX(Raw_DATA!P:P,MATCH(Risk7_PlusY67!$D683,Raw_DATA!$A:$A,0)),"")</f>
        <v>41</v>
      </c>
      <c r="BH683" s="407">
        <f>IFERROR(INDEX(Raw_DATA!Q:Q,MATCH(Risk7_PlusY67!$D683,Raw_DATA!$A:$A,0)),"")</f>
        <v>101</v>
      </c>
      <c r="BI683" s="407">
        <f>IFERROR(INDEX(Raw_DATA!R:R,MATCH(Risk7_PlusY67!$D683,Raw_DATA!$A:$A,0)),"")</f>
        <v>41</v>
      </c>
      <c r="BJ683" s="124" t="str">
        <f>INDEX('Org2567'!$BM:$BM,MATCH(Risk7_PlusY67!D683,'Org2567'!$D:$D,0))</f>
        <v>รพช.F2 P30,000-60,000</v>
      </c>
    </row>
    <row r="684" spans="1:62" x14ac:dyDescent="0.7">
      <c r="A684" s="206">
        <f>IF(ISBLANK(D684),"",COUNTA($D$3:D684))</f>
        <v>682</v>
      </c>
      <c r="B684" s="207">
        <f>IFERROR(INDEX(ID!$E:$E,MATCH(Risk7_PlusY67!$D684,ID!$A:$A,0)),"")</f>
        <v>10</v>
      </c>
      <c r="C684" s="207" t="str">
        <f>IFERROR(INDEX(ID!$I:$I,MATCH(Risk7_PlusY67!$D684,ID!$A:$A,0)),"")</f>
        <v>ยโสธร</v>
      </c>
      <c r="D684" s="295" t="s">
        <v>684</v>
      </c>
      <c r="E684" s="207" t="str">
        <f>IFERROR(INDEX(ID!$C:$C,MATCH(Risk7_PlusY67!$D684,ID!$A:$A,0)),"")</f>
        <v>คำเขื่อนแก้ว,รพช.</v>
      </c>
      <c r="F684" s="207" t="str">
        <f>IFERROR(INDEX(ID!$G:$G,MATCH(Risk7_PlusY67!$D684,ID!$A:$A,0)),"")</f>
        <v>รพช.</v>
      </c>
      <c r="G684" s="206">
        <f>IFERROR(INDEX(ID!$J:$J,MATCH(Risk7_PlusY67!$D684,ID!$A:$A,0)),"")</f>
        <v>60</v>
      </c>
      <c r="H684" s="208" t="str">
        <f>IFERROR(INDEX(ID!$P:$P,MATCH(Risk7_PlusY67!$D684,ID!$A:$A,0)),"")</f>
        <v>รพช.F2 P30,000-60,000</v>
      </c>
      <c r="I684" s="209">
        <f>IFERROR(INDEX(Raw_DATA!E:E,MATCH(Risk7_PlusY67!$D684,Raw_DATA!$A:$A,0)),"")</f>
        <v>1.87</v>
      </c>
      <c r="J684" s="209">
        <f>IFERROR(INDEX(Raw_DATA!F:F,MATCH(Risk7_PlusY67!$D684,Raw_DATA!$A:$A,0)),"")</f>
        <v>1.65</v>
      </c>
      <c r="K684" s="209">
        <f>IFERROR(INDEX(Raw_DATA!G:G,MATCH(Risk7_PlusY67!$D684,Raw_DATA!$A:$A,0)),"")</f>
        <v>1.1000000000000001</v>
      </c>
      <c r="L684" s="209">
        <f>IFERROR(INDEX(Raw_DATA!H:H,MATCH(Risk7_PlusY67!$D684,Raw_DATA!$A:$A,0)),"")</f>
        <v>12590031.140000001</v>
      </c>
      <c r="M684" s="210">
        <f>IFERROR(INDEX(Raw_DATA!I:I,MATCH(Risk7_PlusY67!$D684,Raw_DATA!$A:$A,0)),"")</f>
        <v>48685547.789999999</v>
      </c>
      <c r="N684" s="206">
        <f t="shared" si="210"/>
        <v>0</v>
      </c>
      <c r="O684" s="206">
        <f t="shared" si="211"/>
        <v>0</v>
      </c>
      <c r="P684" s="206">
        <f t="shared" si="213"/>
        <v>0</v>
      </c>
      <c r="Q684" s="211" t="str">
        <f t="shared" si="214"/>
        <v/>
      </c>
      <c r="R684" s="206">
        <f t="shared" si="212"/>
        <v>0</v>
      </c>
      <c r="S684" s="212">
        <f>IFERROR(INDEX(Raw_DATA!J:J,MATCH(Risk7_PlusY67!$D684,Raw_DATA!$A:$A,0)),"")</f>
        <v>46907391.259999998</v>
      </c>
      <c r="T684" s="213">
        <f>IFERROR(INDEX(Raw_DATA!K:K,MATCH(Risk7_PlusY67!$D684,Raw_DATA!$A:$A,0)),"")</f>
        <v>1418931.76</v>
      </c>
      <c r="U684" s="214">
        <f t="shared" si="215"/>
        <v>1</v>
      </c>
      <c r="V684" s="214">
        <f t="shared" si="216"/>
        <v>1</v>
      </c>
      <c r="W684" s="214">
        <f>IF(OR(AND((K684&lt;0.8),(AJ684&gt;180)),AND((K684&lt;0.8),(AJ684&lt;10)),AND((K684&gt;=0.8),(AJ684&lt;10)),AND((K684&gt;=0.8),(AJ684&gt;90))),0,1)</f>
        <v>1</v>
      </c>
      <c r="X684" s="214">
        <f t="shared" si="217"/>
        <v>1</v>
      </c>
      <c r="Y684" s="214">
        <f t="shared" si="218"/>
        <v>1</v>
      </c>
      <c r="Z684" s="214">
        <f t="shared" si="219"/>
        <v>1</v>
      </c>
      <c r="AA684" s="214">
        <f t="shared" si="220"/>
        <v>1</v>
      </c>
      <c r="AB684" s="215" t="str">
        <f t="shared" si="221"/>
        <v>A</v>
      </c>
      <c r="AC684" s="215" t="str">
        <f t="shared" si="222"/>
        <v>0A</v>
      </c>
      <c r="AD684" s="216"/>
      <c r="AE684" s="216"/>
      <c r="AF684" s="434">
        <f>IFERROR(INDEX(Raw_DATA!L:L,MATCH(Risk7_PlusY67!$D684,Raw_DATA!$A:$A,0)),"")</f>
        <v>37.96</v>
      </c>
      <c r="AG684" s="434">
        <f>IFERROR(INDEX(AVGGroup!$D$5:$D$21,MATCH(Risk7_PlusY67!$H684,AVGGroup!$C$5:$C$21,0)),"")</f>
        <v>-4.37</v>
      </c>
      <c r="AH684" s="434">
        <f>IFERROR(INDEX(Raw_DATA!M:M,MATCH(Risk7_PlusY67!$D684,Raw_DATA!$A:$A,0)),"")</f>
        <v>37.49</v>
      </c>
      <c r="AI684" s="435">
        <f>IFERROR(INDEX(AVGGroup!$F$5:$F$21,MATCH(Risk7_PlusY67!$H684,AVGGroup!$C$5:$C$21,0)),"")</f>
        <v>-9.19</v>
      </c>
      <c r="AJ684" s="401">
        <f>IFERROR(INDEX(Raw_DATA!N:N,MATCH(Risk7_PlusY67!$D684,Raw_DATA!$A:$A,0)),"")</f>
        <v>66</v>
      </c>
      <c r="AK684" s="401">
        <f>IFERROR(INDEX(Raw_DATA!O:O,MATCH(Risk7_PlusY67!$D684,Raw_DATA!$A:$A,0)),"")</f>
        <v>43</v>
      </c>
      <c r="AL684" s="401">
        <f>IFERROR(INDEX(Raw_DATA!P:P,MATCH(Risk7_PlusY67!$D684,Raw_DATA!$A:$A,0)),"")</f>
        <v>49</v>
      </c>
      <c r="AM684" s="401">
        <f>IFERROR(INDEX(Raw_DATA!Q:Q,MATCH(Risk7_PlusY67!$D684,Raw_DATA!$A:$A,0)),"")</f>
        <v>85</v>
      </c>
      <c r="AN684" s="401">
        <f>IFERROR(INDEX(Raw_DATA!R:R,MATCH(Risk7_PlusY67!$D684,Raw_DATA!$A:$A,0)),"")</f>
        <v>41</v>
      </c>
      <c r="AO684" s="407"/>
      <c r="AP684" s="411" t="b">
        <f>AB684=AY684</f>
        <v>1</v>
      </c>
      <c r="AQ684" s="340">
        <f t="shared" si="223"/>
        <v>0</v>
      </c>
      <c r="AR684" s="123">
        <f t="shared" si="224"/>
        <v>1</v>
      </c>
      <c r="AS684" s="123">
        <f t="shared" si="225"/>
        <v>1</v>
      </c>
      <c r="AT684" s="123">
        <f>IF(OR(AND((K684&lt;0.8),(BE684&gt;180)),AND((K684&lt;0.8),(BE684&lt;10)),AND((K684&gt;=0.8),(BE684&lt;10)),AND((K684&gt;=0.8),(BE684&gt;90))),0,1)</f>
        <v>1</v>
      </c>
      <c r="AU684" s="123">
        <f t="shared" si="226"/>
        <v>1</v>
      </c>
      <c r="AV684" s="123">
        <f t="shared" si="227"/>
        <v>1</v>
      </c>
      <c r="AW684" s="123">
        <f t="shared" si="228"/>
        <v>1</v>
      </c>
      <c r="AX684" s="123">
        <f t="shared" si="229"/>
        <v>1</v>
      </c>
      <c r="AY684" s="416" t="str">
        <f t="shared" si="230"/>
        <v>A</v>
      </c>
      <c r="AZ684" s="416" t="str">
        <f>R684&amp;AY684</f>
        <v>0A</v>
      </c>
      <c r="BA684" s="417">
        <f>IFERROR(INDEX(Raw_DATA!L:L,MATCH(Risk7_PlusY67!$D684,Raw_DATA!$A:$A,0)),"")</f>
        <v>37.96</v>
      </c>
      <c r="BB684" s="417">
        <f>IFERROR(INDEX(AVGGroup!$H$5:$H$21,MATCH(Risk7_PlusY67!$BJ684,AVGGroup!$C$5:$C$21,0)),"")</f>
        <v>-3.95</v>
      </c>
      <c r="BC684" s="417">
        <f>IFERROR(INDEX(Raw_DATA!M:M,MATCH(Risk7_PlusY67!$D684,Raw_DATA!$A:$A,0)),"")</f>
        <v>37.49</v>
      </c>
      <c r="BD684" s="418">
        <f>IFERROR(INDEX(AVGGroup!$J$5:$J$21,MATCH(Risk7_PlusY67!$BJ684,AVGGroup!$C$5:$C$21,0)),"")</f>
        <v>-8.8800000000000008</v>
      </c>
      <c r="BE684" s="407">
        <f>IFERROR(INDEX(Raw_DATA!N:N,MATCH(Risk7_PlusY67!$D684,Raw_DATA!$A:$A,0)),"")</f>
        <v>66</v>
      </c>
      <c r="BF684" s="407">
        <f>IFERROR(INDEX(Raw_DATA!O:O,MATCH(Risk7_PlusY67!$D684,Raw_DATA!$A:$A,0)),"")</f>
        <v>43</v>
      </c>
      <c r="BG684" s="407">
        <f>IFERROR(INDEX(Raw_DATA!P:P,MATCH(Risk7_PlusY67!$D684,Raw_DATA!$A:$A,0)),"")</f>
        <v>49</v>
      </c>
      <c r="BH684" s="407">
        <f>IFERROR(INDEX(Raw_DATA!Q:Q,MATCH(Risk7_PlusY67!$D684,Raw_DATA!$A:$A,0)),"")</f>
        <v>85</v>
      </c>
      <c r="BI684" s="407">
        <f>IFERROR(INDEX(Raw_DATA!R:R,MATCH(Risk7_PlusY67!$D684,Raw_DATA!$A:$A,0)),"")</f>
        <v>41</v>
      </c>
      <c r="BJ684" s="124" t="str">
        <f>INDEX('Org2567'!$BM:$BM,MATCH(Risk7_PlusY67!D684,'Org2567'!$D:$D,0))</f>
        <v>รพช.F2 P30,000-60,000</v>
      </c>
    </row>
    <row r="685" spans="1:62" x14ac:dyDescent="0.7">
      <c r="A685" s="206">
        <f>IF(ISBLANK(D685),"",COUNTA($D$3:D685))</f>
        <v>683</v>
      </c>
      <c r="B685" s="207">
        <f>IFERROR(INDEX(ID!$E:$E,MATCH(Risk7_PlusY67!$D685,ID!$A:$A,0)),"")</f>
        <v>10</v>
      </c>
      <c r="C685" s="207" t="str">
        <f>IFERROR(INDEX(ID!$I:$I,MATCH(Risk7_PlusY67!$D685,ID!$A:$A,0)),"")</f>
        <v>ยโสธร</v>
      </c>
      <c r="D685" s="295" t="s">
        <v>685</v>
      </c>
      <c r="E685" s="207" t="str">
        <f>IFERROR(INDEX(ID!$C:$C,MATCH(Risk7_PlusY67!$D685,ID!$A:$A,0)),"")</f>
        <v>ป่าติ้ว,รพช.</v>
      </c>
      <c r="F685" s="207" t="str">
        <f>IFERROR(INDEX(ID!$G:$G,MATCH(Risk7_PlusY67!$D685,ID!$A:$A,0)),"")</f>
        <v>รพช.</v>
      </c>
      <c r="G685" s="206">
        <f>IFERROR(INDEX(ID!$J:$J,MATCH(Risk7_PlusY67!$D685,ID!$A:$A,0)),"")</f>
        <v>30</v>
      </c>
      <c r="H685" s="208" t="str">
        <f>IFERROR(INDEX(ID!$P:$P,MATCH(Risk7_PlusY67!$D685,ID!$A:$A,0)),"")</f>
        <v>รพช.F2 P&lt;=30,000</v>
      </c>
      <c r="I685" s="209">
        <f>IFERROR(INDEX(Raw_DATA!E:E,MATCH(Risk7_PlusY67!$D685,Raw_DATA!$A:$A,0)),"")</f>
        <v>8.74</v>
      </c>
      <c r="J685" s="209">
        <f>IFERROR(INDEX(Raw_DATA!F:F,MATCH(Risk7_PlusY67!$D685,Raw_DATA!$A:$A,0)),"")</f>
        <v>8.2100000000000009</v>
      </c>
      <c r="K685" s="209">
        <f>IFERROR(INDEX(Raw_DATA!G:G,MATCH(Risk7_PlusY67!$D685,Raw_DATA!$A:$A,0)),"")</f>
        <v>7.34</v>
      </c>
      <c r="L685" s="209">
        <f>IFERROR(INDEX(Raw_DATA!H:H,MATCH(Risk7_PlusY67!$D685,Raw_DATA!$A:$A,0)),"")</f>
        <v>39112719.420000002</v>
      </c>
      <c r="M685" s="210">
        <f>IFERROR(INDEX(Raw_DATA!I:I,MATCH(Risk7_PlusY67!$D685,Raw_DATA!$A:$A,0)),"")</f>
        <v>-6471788.2300000004</v>
      </c>
      <c r="N685" s="206">
        <f t="shared" si="210"/>
        <v>0</v>
      </c>
      <c r="O685" s="206">
        <f t="shared" si="211"/>
        <v>1</v>
      </c>
      <c r="P685" s="206">
        <f t="shared" si="213"/>
        <v>0</v>
      </c>
      <c r="Q685" s="211">
        <f t="shared" si="214"/>
        <v>72.5</v>
      </c>
      <c r="R685" s="206">
        <f t="shared" si="212"/>
        <v>1</v>
      </c>
      <c r="S685" s="212">
        <f>IFERROR(INDEX(Raw_DATA!J:J,MATCH(Risk7_PlusY67!$D685,Raw_DATA!$A:$A,0)),"")</f>
        <v>-5847197.5499999998</v>
      </c>
      <c r="T685" s="213">
        <f>IFERROR(INDEX(Raw_DATA!K:K,MATCH(Risk7_PlusY67!$D685,Raw_DATA!$A:$A,0)),"")</f>
        <v>32054518.760000002</v>
      </c>
      <c r="U685" s="214">
        <f t="shared" si="215"/>
        <v>0</v>
      </c>
      <c r="V685" s="214">
        <f t="shared" si="216"/>
        <v>1</v>
      </c>
      <c r="W685" s="214">
        <f>IF(OR(AND((K685&lt;0.8),(AJ685&gt;180)),AND((K685&lt;0.8),(AJ685&lt;10)),AND((K685&gt;=0.8),(AJ685&lt;10)),AND((K685&gt;=0.8),(AJ685&gt;90))),0,1)</f>
        <v>1</v>
      </c>
      <c r="X685" s="214">
        <f t="shared" si="217"/>
        <v>1</v>
      </c>
      <c r="Y685" s="214">
        <f t="shared" si="218"/>
        <v>1</v>
      </c>
      <c r="Z685" s="214">
        <f t="shared" si="219"/>
        <v>0</v>
      </c>
      <c r="AA685" s="214">
        <f t="shared" si="220"/>
        <v>1</v>
      </c>
      <c r="AB685" s="215" t="str">
        <f t="shared" si="221"/>
        <v>B</v>
      </c>
      <c r="AC685" s="215" t="str">
        <f t="shared" si="222"/>
        <v>1B</v>
      </c>
      <c r="AD685" s="216"/>
      <c r="AE685" s="216"/>
      <c r="AF685" s="434">
        <f>IFERROR(INDEX(Raw_DATA!L:L,MATCH(Risk7_PlusY67!$D685,Raw_DATA!$A:$A,0)),"")</f>
        <v>-7.47</v>
      </c>
      <c r="AG685" s="434">
        <f>IFERROR(INDEX(AVGGroup!$D$5:$D$21,MATCH(Risk7_PlusY67!$H685,AVGGroup!$C$5:$C$21,0)),"")</f>
        <v>-3.55</v>
      </c>
      <c r="AH685" s="434">
        <f>IFERROR(INDEX(Raw_DATA!M:M,MATCH(Risk7_PlusY67!$D685,Raw_DATA!$A:$A,0)),"")</f>
        <v>-7.22</v>
      </c>
      <c r="AI685" s="435">
        <f>IFERROR(INDEX(AVGGroup!$F$5:$F$21,MATCH(Risk7_PlusY67!$H685,AVGGroup!$C$5:$C$21,0)),"")</f>
        <v>-10.199999999999999</v>
      </c>
      <c r="AJ685" s="401">
        <f>IFERROR(INDEX(Raw_DATA!N:N,MATCH(Risk7_PlusY67!$D685,Raw_DATA!$A:$A,0)),"")</f>
        <v>36</v>
      </c>
      <c r="AK685" s="401">
        <f>IFERROR(INDEX(Raw_DATA!O:O,MATCH(Risk7_PlusY67!$D685,Raw_DATA!$A:$A,0)),"")</f>
        <v>51</v>
      </c>
      <c r="AL685" s="401">
        <f>IFERROR(INDEX(Raw_DATA!P:P,MATCH(Risk7_PlusY67!$D685,Raw_DATA!$A:$A,0)),"")</f>
        <v>32</v>
      </c>
      <c r="AM685" s="401">
        <f>IFERROR(INDEX(Raw_DATA!Q:Q,MATCH(Risk7_PlusY67!$D685,Raw_DATA!$A:$A,0)),"")</f>
        <v>143</v>
      </c>
      <c r="AN685" s="401">
        <f>IFERROR(INDEX(Raw_DATA!R:R,MATCH(Risk7_PlusY67!$D685,Raw_DATA!$A:$A,0)),"")</f>
        <v>48</v>
      </c>
      <c r="AO685" s="407"/>
      <c r="AP685" s="411" t="b">
        <f>AB685=AY685</f>
        <v>1</v>
      </c>
      <c r="AQ685" s="340">
        <f t="shared" si="223"/>
        <v>1</v>
      </c>
      <c r="AR685" s="123">
        <f t="shared" si="224"/>
        <v>0</v>
      </c>
      <c r="AS685" s="123">
        <f t="shared" si="225"/>
        <v>1</v>
      </c>
      <c r="AT685" s="123">
        <f>IF(OR(AND((K685&lt;0.8),(BE685&gt;180)),AND((K685&lt;0.8),(BE685&lt;10)),AND((K685&gt;=0.8),(BE685&lt;10)),AND((K685&gt;=0.8),(BE685&gt;90))),0,1)</f>
        <v>1</v>
      </c>
      <c r="AU685" s="123">
        <f t="shared" si="226"/>
        <v>1</v>
      </c>
      <c r="AV685" s="123">
        <f t="shared" si="227"/>
        <v>1</v>
      </c>
      <c r="AW685" s="123">
        <f t="shared" si="228"/>
        <v>0</v>
      </c>
      <c r="AX685" s="123">
        <f t="shared" si="229"/>
        <v>1</v>
      </c>
      <c r="AY685" s="416" t="str">
        <f t="shared" si="230"/>
        <v>B</v>
      </c>
      <c r="AZ685" s="416" t="str">
        <f>R685&amp;AY685</f>
        <v>1B</v>
      </c>
      <c r="BA685" s="417">
        <f>IFERROR(INDEX(Raw_DATA!L:L,MATCH(Risk7_PlusY67!$D685,Raw_DATA!$A:$A,0)),"")</f>
        <v>-7.47</v>
      </c>
      <c r="BB685" s="417">
        <f>IFERROR(INDEX(AVGGroup!$H$5:$H$21,MATCH(Risk7_PlusY67!$BJ685,AVGGroup!$C$5:$C$21,0)),"")</f>
        <v>-3.54</v>
      </c>
      <c r="BC685" s="417">
        <f>IFERROR(INDEX(Raw_DATA!M:M,MATCH(Risk7_PlusY67!$D685,Raw_DATA!$A:$A,0)),"")</f>
        <v>-7.22</v>
      </c>
      <c r="BD685" s="418">
        <f>IFERROR(INDEX(AVGGroup!$J$5:$J$21,MATCH(Risk7_PlusY67!$BJ685,AVGGroup!$C$5:$C$21,0)),"")</f>
        <v>-10.199999999999999</v>
      </c>
      <c r="BE685" s="407">
        <f>IFERROR(INDEX(Raw_DATA!N:N,MATCH(Risk7_PlusY67!$D685,Raw_DATA!$A:$A,0)),"")</f>
        <v>36</v>
      </c>
      <c r="BF685" s="407">
        <f>IFERROR(INDEX(Raw_DATA!O:O,MATCH(Risk7_PlusY67!$D685,Raw_DATA!$A:$A,0)),"")</f>
        <v>51</v>
      </c>
      <c r="BG685" s="407">
        <f>IFERROR(INDEX(Raw_DATA!P:P,MATCH(Risk7_PlusY67!$D685,Raw_DATA!$A:$A,0)),"")</f>
        <v>32</v>
      </c>
      <c r="BH685" s="407">
        <f>IFERROR(INDEX(Raw_DATA!Q:Q,MATCH(Risk7_PlusY67!$D685,Raw_DATA!$A:$A,0)),"")</f>
        <v>143</v>
      </c>
      <c r="BI685" s="407">
        <f>IFERROR(INDEX(Raw_DATA!R:R,MATCH(Risk7_PlusY67!$D685,Raw_DATA!$A:$A,0)),"")</f>
        <v>48</v>
      </c>
      <c r="BJ685" s="124" t="str">
        <f>INDEX('Org2567'!$BM:$BM,MATCH(Risk7_PlusY67!D685,'Org2567'!$D:$D,0))</f>
        <v>รพช.F2 P&lt;=30,000</v>
      </c>
    </row>
    <row r="686" spans="1:62" x14ac:dyDescent="0.7">
      <c r="A686" s="206">
        <f>IF(ISBLANK(D686),"",COUNTA($D$3:D686))</f>
        <v>684</v>
      </c>
      <c r="B686" s="207">
        <f>IFERROR(INDEX(ID!$E:$E,MATCH(Risk7_PlusY67!$D686,ID!$A:$A,0)),"")</f>
        <v>10</v>
      </c>
      <c r="C686" s="207" t="str">
        <f>IFERROR(INDEX(ID!$I:$I,MATCH(Risk7_PlusY67!$D686,ID!$A:$A,0)),"")</f>
        <v>ยโสธร</v>
      </c>
      <c r="D686" s="295" t="s">
        <v>686</v>
      </c>
      <c r="E686" s="207" t="str">
        <f>IFERROR(INDEX(ID!$C:$C,MATCH(Risk7_PlusY67!$D686,ID!$A:$A,0)),"")</f>
        <v>มหาชนะชัย,รพช.</v>
      </c>
      <c r="F686" s="207" t="str">
        <f>IFERROR(INDEX(ID!$G:$G,MATCH(Risk7_PlusY67!$D686,ID!$A:$A,0)),"")</f>
        <v>รพช.</v>
      </c>
      <c r="G686" s="206">
        <f>IFERROR(INDEX(ID!$J:$J,MATCH(Risk7_PlusY67!$D686,ID!$A:$A,0)),"")</f>
        <v>30</v>
      </c>
      <c r="H686" s="208" t="str">
        <f>IFERROR(INDEX(ID!$P:$P,MATCH(Risk7_PlusY67!$D686,ID!$A:$A,0)),"")</f>
        <v>รพช.F2 P30,000-60,000</v>
      </c>
      <c r="I686" s="209">
        <f>IFERROR(INDEX(Raw_DATA!E:E,MATCH(Risk7_PlusY67!$D686,Raw_DATA!$A:$A,0)),"")</f>
        <v>2.74</v>
      </c>
      <c r="J686" s="209">
        <f>IFERROR(INDEX(Raw_DATA!F:F,MATCH(Risk7_PlusY67!$D686,Raw_DATA!$A:$A,0)),"")</f>
        <v>2.59</v>
      </c>
      <c r="K686" s="209">
        <f>IFERROR(INDEX(Raw_DATA!G:G,MATCH(Risk7_PlusY67!$D686,Raw_DATA!$A:$A,0)),"")</f>
        <v>2.09</v>
      </c>
      <c r="L686" s="209">
        <f>IFERROR(INDEX(Raw_DATA!H:H,MATCH(Risk7_PlusY67!$D686,Raw_DATA!$A:$A,0)),"")</f>
        <v>20988742.440000001</v>
      </c>
      <c r="M686" s="210">
        <f>IFERROR(INDEX(Raw_DATA!I:I,MATCH(Risk7_PlusY67!$D686,Raw_DATA!$A:$A,0)),"")</f>
        <v>173485.23</v>
      </c>
      <c r="N686" s="206">
        <f t="shared" si="210"/>
        <v>0</v>
      </c>
      <c r="O686" s="206">
        <f t="shared" si="211"/>
        <v>0</v>
      </c>
      <c r="P686" s="206">
        <f t="shared" si="213"/>
        <v>0</v>
      </c>
      <c r="Q686" s="211" t="str">
        <f t="shared" si="214"/>
        <v/>
      </c>
      <c r="R686" s="206">
        <f t="shared" si="212"/>
        <v>0</v>
      </c>
      <c r="S686" s="212">
        <f>IFERROR(INDEX(Raw_DATA!J:J,MATCH(Risk7_PlusY67!$D686,Raw_DATA!$A:$A,0)),"")</f>
        <v>3920755.74</v>
      </c>
      <c r="T686" s="213">
        <f>IFERROR(INDEX(Raw_DATA!K:K,MATCH(Risk7_PlusY67!$D686,Raw_DATA!$A:$A,0)),"")</f>
        <v>13192235.529999999</v>
      </c>
      <c r="U686" s="214">
        <f t="shared" si="215"/>
        <v>1</v>
      </c>
      <c r="V686" s="214">
        <f t="shared" si="216"/>
        <v>1</v>
      </c>
      <c r="W686" s="214">
        <f>IF(OR(AND((K686&lt;0.8),(AJ686&gt;180)),AND((K686&lt;0.8),(AJ686&lt;10)),AND((K686&gt;=0.8),(AJ686&lt;10)),AND((K686&gt;=0.8),(AJ686&gt;90))),0,1)</f>
        <v>1</v>
      </c>
      <c r="X686" s="214">
        <f t="shared" si="217"/>
        <v>1</v>
      </c>
      <c r="Y686" s="214">
        <f t="shared" si="218"/>
        <v>1</v>
      </c>
      <c r="Z686" s="214">
        <f t="shared" si="219"/>
        <v>1</v>
      </c>
      <c r="AA686" s="214">
        <f t="shared" si="220"/>
        <v>1</v>
      </c>
      <c r="AB686" s="215" t="str">
        <f t="shared" si="221"/>
        <v>A</v>
      </c>
      <c r="AC686" s="215" t="str">
        <f t="shared" si="222"/>
        <v>0A</v>
      </c>
      <c r="AD686" s="216"/>
      <c r="AE686" s="216"/>
      <c r="AF686" s="434">
        <f>IFERROR(INDEX(Raw_DATA!L:L,MATCH(Risk7_PlusY67!$D686,Raw_DATA!$A:$A,0)),"")</f>
        <v>3.3</v>
      </c>
      <c r="AG686" s="434">
        <f>IFERROR(INDEX(AVGGroup!$D$5:$D$21,MATCH(Risk7_PlusY67!$H686,AVGGroup!$C$5:$C$21,0)),"")</f>
        <v>-4.37</v>
      </c>
      <c r="AH686" s="434">
        <f>IFERROR(INDEX(Raw_DATA!M:M,MATCH(Risk7_PlusY67!$D686,Raw_DATA!$A:$A,0)),"")</f>
        <v>0.24</v>
      </c>
      <c r="AI686" s="435">
        <f>IFERROR(INDEX(AVGGroup!$F$5:$F$21,MATCH(Risk7_PlusY67!$H686,AVGGroup!$C$5:$C$21,0)),"")</f>
        <v>-9.19</v>
      </c>
      <c r="AJ686" s="401">
        <f>IFERROR(INDEX(Raw_DATA!N:N,MATCH(Risk7_PlusY67!$D686,Raw_DATA!$A:$A,0)),"")</f>
        <v>63</v>
      </c>
      <c r="AK686" s="401">
        <f>IFERROR(INDEX(Raw_DATA!O:O,MATCH(Risk7_PlusY67!$D686,Raw_DATA!$A:$A,0)),"")</f>
        <v>29</v>
      </c>
      <c r="AL686" s="401">
        <f>IFERROR(INDEX(Raw_DATA!P:P,MATCH(Risk7_PlusY67!$D686,Raw_DATA!$A:$A,0)),"")</f>
        <v>29</v>
      </c>
      <c r="AM686" s="401">
        <f>IFERROR(INDEX(Raw_DATA!Q:Q,MATCH(Risk7_PlusY67!$D686,Raw_DATA!$A:$A,0)),"")</f>
        <v>115</v>
      </c>
      <c r="AN686" s="401">
        <f>IFERROR(INDEX(Raw_DATA!R:R,MATCH(Risk7_PlusY67!$D686,Raw_DATA!$A:$A,0)),"")</f>
        <v>31</v>
      </c>
      <c r="AO686" s="407"/>
      <c r="AP686" s="411" t="b">
        <f>AB686=AY686</f>
        <v>1</v>
      </c>
      <c r="AQ686" s="340">
        <f t="shared" si="223"/>
        <v>0</v>
      </c>
      <c r="AR686" s="123">
        <f t="shared" si="224"/>
        <v>1</v>
      </c>
      <c r="AS686" s="123">
        <f t="shared" si="225"/>
        <v>1</v>
      </c>
      <c r="AT686" s="123">
        <f>IF(OR(AND((K686&lt;0.8),(BE686&gt;180)),AND((K686&lt;0.8),(BE686&lt;10)),AND((K686&gt;=0.8),(BE686&lt;10)),AND((K686&gt;=0.8),(BE686&gt;90))),0,1)</f>
        <v>1</v>
      </c>
      <c r="AU686" s="123">
        <f t="shared" si="226"/>
        <v>1</v>
      </c>
      <c r="AV686" s="123">
        <f t="shared" si="227"/>
        <v>1</v>
      </c>
      <c r="AW686" s="123">
        <f t="shared" si="228"/>
        <v>1</v>
      </c>
      <c r="AX686" s="123">
        <f t="shared" si="229"/>
        <v>1</v>
      </c>
      <c r="AY686" s="416" t="str">
        <f t="shared" si="230"/>
        <v>A</v>
      </c>
      <c r="AZ686" s="416" t="str">
        <f>R686&amp;AY686</f>
        <v>0A</v>
      </c>
      <c r="BA686" s="417">
        <f>IFERROR(INDEX(Raw_DATA!L:L,MATCH(Risk7_PlusY67!$D686,Raw_DATA!$A:$A,0)),"")</f>
        <v>3.3</v>
      </c>
      <c r="BB686" s="417">
        <f>IFERROR(INDEX(AVGGroup!$H$5:$H$21,MATCH(Risk7_PlusY67!$BJ686,AVGGroup!$C$5:$C$21,0)),"")</f>
        <v>-3.95</v>
      </c>
      <c r="BC686" s="417">
        <f>IFERROR(INDEX(Raw_DATA!M:M,MATCH(Risk7_PlusY67!$D686,Raw_DATA!$A:$A,0)),"")</f>
        <v>0.24</v>
      </c>
      <c r="BD686" s="418">
        <f>IFERROR(INDEX(AVGGroup!$J$5:$J$21,MATCH(Risk7_PlusY67!$BJ686,AVGGroup!$C$5:$C$21,0)),"")</f>
        <v>-8.8800000000000008</v>
      </c>
      <c r="BE686" s="407">
        <f>IFERROR(INDEX(Raw_DATA!N:N,MATCH(Risk7_PlusY67!$D686,Raw_DATA!$A:$A,0)),"")</f>
        <v>63</v>
      </c>
      <c r="BF686" s="407">
        <f>IFERROR(INDEX(Raw_DATA!O:O,MATCH(Risk7_PlusY67!$D686,Raw_DATA!$A:$A,0)),"")</f>
        <v>29</v>
      </c>
      <c r="BG686" s="407">
        <f>IFERROR(INDEX(Raw_DATA!P:P,MATCH(Risk7_PlusY67!$D686,Raw_DATA!$A:$A,0)),"")</f>
        <v>29</v>
      </c>
      <c r="BH686" s="407">
        <f>IFERROR(INDEX(Raw_DATA!Q:Q,MATCH(Risk7_PlusY67!$D686,Raw_DATA!$A:$A,0)),"")</f>
        <v>115</v>
      </c>
      <c r="BI686" s="407">
        <f>IFERROR(INDEX(Raw_DATA!R:R,MATCH(Risk7_PlusY67!$D686,Raw_DATA!$A:$A,0)),"")</f>
        <v>31</v>
      </c>
      <c r="BJ686" s="124" t="str">
        <f>INDEX('Org2567'!$BM:$BM,MATCH(Risk7_PlusY67!D686,'Org2567'!$D:$D,0))</f>
        <v>รพช.F2 P30,000-60,000</v>
      </c>
    </row>
    <row r="687" spans="1:62" x14ac:dyDescent="0.7">
      <c r="A687" s="206">
        <f>IF(ISBLANK(D687),"",COUNTA($D$3:D687))</f>
        <v>685</v>
      </c>
      <c r="B687" s="207">
        <f>IFERROR(INDEX(ID!$E:$E,MATCH(Risk7_PlusY67!$D687,ID!$A:$A,0)),"")</f>
        <v>10</v>
      </c>
      <c r="C687" s="207" t="str">
        <f>IFERROR(INDEX(ID!$I:$I,MATCH(Risk7_PlusY67!$D687,ID!$A:$A,0)),"")</f>
        <v>ยโสธร</v>
      </c>
      <c r="D687" s="295" t="s">
        <v>687</v>
      </c>
      <c r="E687" s="207" t="str">
        <f>IFERROR(INDEX(ID!$C:$C,MATCH(Risk7_PlusY67!$D687,ID!$A:$A,0)),"")</f>
        <v>ค้อวัง,รพช.</v>
      </c>
      <c r="F687" s="207" t="str">
        <f>IFERROR(INDEX(ID!$G:$G,MATCH(Risk7_PlusY67!$D687,ID!$A:$A,0)),"")</f>
        <v>รพช.</v>
      </c>
      <c r="G687" s="206">
        <f>IFERROR(INDEX(ID!$J:$J,MATCH(Risk7_PlusY67!$D687,ID!$A:$A,0)),"")</f>
        <v>30</v>
      </c>
      <c r="H687" s="208" t="str">
        <f>IFERROR(INDEX(ID!$P:$P,MATCH(Risk7_PlusY67!$D687,ID!$A:$A,0)),"")</f>
        <v>รพช.F2 P&lt;=30,000</v>
      </c>
      <c r="I687" s="209">
        <f>IFERROR(INDEX(Raw_DATA!E:E,MATCH(Risk7_PlusY67!$D687,Raw_DATA!$A:$A,0)),"")</f>
        <v>2.7</v>
      </c>
      <c r="J687" s="209">
        <f>IFERROR(INDEX(Raw_DATA!F:F,MATCH(Risk7_PlusY67!$D687,Raw_DATA!$A:$A,0)),"")</f>
        <v>2.62</v>
      </c>
      <c r="K687" s="209">
        <f>IFERROR(INDEX(Raw_DATA!G:G,MATCH(Risk7_PlusY67!$D687,Raw_DATA!$A:$A,0)),"")</f>
        <v>2.35</v>
      </c>
      <c r="L687" s="209">
        <f>IFERROR(INDEX(Raw_DATA!H:H,MATCH(Risk7_PlusY67!$D687,Raw_DATA!$A:$A,0)),"")</f>
        <v>21705656.989999998</v>
      </c>
      <c r="M687" s="210">
        <f>IFERROR(INDEX(Raw_DATA!I:I,MATCH(Risk7_PlusY67!$D687,Raw_DATA!$A:$A,0)),"")</f>
        <v>-3874860.57</v>
      </c>
      <c r="N687" s="206">
        <f t="shared" si="210"/>
        <v>0</v>
      </c>
      <c r="O687" s="206">
        <f t="shared" si="211"/>
        <v>1</v>
      </c>
      <c r="P687" s="206">
        <f t="shared" si="213"/>
        <v>0</v>
      </c>
      <c r="Q687" s="211">
        <f t="shared" si="214"/>
        <v>67.2</v>
      </c>
      <c r="R687" s="206">
        <f t="shared" si="212"/>
        <v>1</v>
      </c>
      <c r="S687" s="212">
        <f>IFERROR(INDEX(Raw_DATA!J:J,MATCH(Risk7_PlusY67!$D687,Raw_DATA!$A:$A,0)),"")</f>
        <v>4753649.2</v>
      </c>
      <c r="T687" s="213">
        <f>IFERROR(INDEX(Raw_DATA!K:K,MATCH(Risk7_PlusY67!$D687,Raw_DATA!$A:$A,0)),"")</f>
        <v>17258373.469999999</v>
      </c>
      <c r="U687" s="214">
        <f t="shared" si="215"/>
        <v>1</v>
      </c>
      <c r="V687" s="214">
        <f t="shared" si="216"/>
        <v>1</v>
      </c>
      <c r="W687" s="214">
        <f>IF(OR(AND((K687&lt;0.8),(AJ687&gt;180)),AND((K687&lt;0.8),(AJ687&lt;10)),AND((K687&gt;=0.8),(AJ687&lt;10)),AND((K687&gt;=0.8),(AJ687&gt;90))),0,1)</f>
        <v>1</v>
      </c>
      <c r="X687" s="214">
        <f t="shared" si="217"/>
        <v>1</v>
      </c>
      <c r="Y687" s="214">
        <f t="shared" si="218"/>
        <v>1</v>
      </c>
      <c r="Z687" s="214">
        <f t="shared" si="219"/>
        <v>1</v>
      </c>
      <c r="AA687" s="214">
        <f t="shared" si="220"/>
        <v>1</v>
      </c>
      <c r="AB687" s="215" t="str">
        <f t="shared" si="221"/>
        <v>A</v>
      </c>
      <c r="AC687" s="215" t="str">
        <f t="shared" si="222"/>
        <v>1A</v>
      </c>
      <c r="AD687" s="216"/>
      <c r="AE687" s="216"/>
      <c r="AF687" s="434">
        <f>IFERROR(INDEX(Raw_DATA!L:L,MATCH(Risk7_PlusY67!$D687,Raw_DATA!$A:$A,0)),"")</f>
        <v>6.51</v>
      </c>
      <c r="AG687" s="434">
        <f>IFERROR(INDEX(AVGGroup!$D$5:$D$21,MATCH(Risk7_PlusY67!$H687,AVGGroup!$C$5:$C$21,0)),"")</f>
        <v>-3.55</v>
      </c>
      <c r="AH687" s="434">
        <f>IFERROR(INDEX(Raw_DATA!M:M,MATCH(Risk7_PlusY67!$D687,Raw_DATA!$A:$A,0)),"")</f>
        <v>-4.18</v>
      </c>
      <c r="AI687" s="435">
        <f>IFERROR(INDEX(AVGGroup!$F$5:$F$21,MATCH(Risk7_PlusY67!$H687,AVGGroup!$C$5:$C$21,0)),"")</f>
        <v>-10.199999999999999</v>
      </c>
      <c r="AJ687" s="401">
        <f>IFERROR(INDEX(Raw_DATA!N:N,MATCH(Risk7_PlusY67!$D687,Raw_DATA!$A:$A,0)),"")</f>
        <v>18</v>
      </c>
      <c r="AK687" s="401">
        <f>IFERROR(INDEX(Raw_DATA!O:O,MATCH(Risk7_PlusY67!$D687,Raw_DATA!$A:$A,0)),"")</f>
        <v>25</v>
      </c>
      <c r="AL687" s="401">
        <f>IFERROR(INDEX(Raw_DATA!P:P,MATCH(Risk7_PlusY67!$D687,Raw_DATA!$A:$A,0)),"")</f>
        <v>36</v>
      </c>
      <c r="AM687" s="401">
        <f>IFERROR(INDEX(Raw_DATA!Q:Q,MATCH(Risk7_PlusY67!$D687,Raw_DATA!$A:$A,0)),"")</f>
        <v>68</v>
      </c>
      <c r="AN687" s="401">
        <f>IFERROR(INDEX(Raw_DATA!R:R,MATCH(Risk7_PlusY67!$D687,Raw_DATA!$A:$A,0)),"")</f>
        <v>27</v>
      </c>
      <c r="AO687" s="407"/>
      <c r="AP687" s="411" t="b">
        <f>AB687=AY687</f>
        <v>1</v>
      </c>
      <c r="AQ687" s="340">
        <f t="shared" si="223"/>
        <v>1</v>
      </c>
      <c r="AR687" s="123">
        <f t="shared" si="224"/>
        <v>1</v>
      </c>
      <c r="AS687" s="123">
        <f t="shared" si="225"/>
        <v>1</v>
      </c>
      <c r="AT687" s="123">
        <f>IF(OR(AND((K687&lt;0.8),(BE687&gt;180)),AND((K687&lt;0.8),(BE687&lt;10)),AND((K687&gt;=0.8),(BE687&lt;10)),AND((K687&gt;=0.8),(BE687&gt;90))),0,1)</f>
        <v>1</v>
      </c>
      <c r="AU687" s="123">
        <f t="shared" si="226"/>
        <v>1</v>
      </c>
      <c r="AV687" s="123">
        <f t="shared" si="227"/>
        <v>1</v>
      </c>
      <c r="AW687" s="123">
        <f t="shared" si="228"/>
        <v>1</v>
      </c>
      <c r="AX687" s="123">
        <f t="shared" si="229"/>
        <v>1</v>
      </c>
      <c r="AY687" s="416" t="str">
        <f t="shared" si="230"/>
        <v>A</v>
      </c>
      <c r="AZ687" s="416" t="str">
        <f>R687&amp;AY687</f>
        <v>1A</v>
      </c>
      <c r="BA687" s="417">
        <f>IFERROR(INDEX(Raw_DATA!L:L,MATCH(Risk7_PlusY67!$D687,Raw_DATA!$A:$A,0)),"")</f>
        <v>6.51</v>
      </c>
      <c r="BB687" s="417">
        <f>IFERROR(INDEX(AVGGroup!$H$5:$H$21,MATCH(Risk7_PlusY67!$BJ687,AVGGroup!$C$5:$C$21,0)),"")</f>
        <v>-3.54</v>
      </c>
      <c r="BC687" s="417">
        <f>IFERROR(INDEX(Raw_DATA!M:M,MATCH(Risk7_PlusY67!$D687,Raw_DATA!$A:$A,0)),"")</f>
        <v>-4.18</v>
      </c>
      <c r="BD687" s="418">
        <f>IFERROR(INDEX(AVGGroup!$J$5:$J$21,MATCH(Risk7_PlusY67!$BJ687,AVGGroup!$C$5:$C$21,0)),"")</f>
        <v>-10.199999999999999</v>
      </c>
      <c r="BE687" s="407">
        <f>IFERROR(INDEX(Raw_DATA!N:N,MATCH(Risk7_PlusY67!$D687,Raw_DATA!$A:$A,0)),"")</f>
        <v>18</v>
      </c>
      <c r="BF687" s="407">
        <f>IFERROR(INDEX(Raw_DATA!O:O,MATCH(Risk7_PlusY67!$D687,Raw_DATA!$A:$A,0)),"")</f>
        <v>25</v>
      </c>
      <c r="BG687" s="407">
        <f>IFERROR(INDEX(Raw_DATA!P:P,MATCH(Risk7_PlusY67!$D687,Raw_DATA!$A:$A,0)),"")</f>
        <v>36</v>
      </c>
      <c r="BH687" s="407">
        <f>IFERROR(INDEX(Raw_DATA!Q:Q,MATCH(Risk7_PlusY67!$D687,Raw_DATA!$A:$A,0)),"")</f>
        <v>68</v>
      </c>
      <c r="BI687" s="407">
        <f>IFERROR(INDEX(Raw_DATA!R:R,MATCH(Risk7_PlusY67!$D687,Raw_DATA!$A:$A,0)),"")</f>
        <v>27</v>
      </c>
      <c r="BJ687" s="124" t="str">
        <f>INDEX('Org2567'!$BM:$BM,MATCH(Risk7_PlusY67!D687,'Org2567'!$D:$D,0))</f>
        <v>รพช.F2 P&lt;=30,000</v>
      </c>
    </row>
    <row r="688" spans="1:62" x14ac:dyDescent="0.7">
      <c r="A688" s="206">
        <f>IF(ISBLANK(D688),"",COUNTA($D$3:D688))</f>
        <v>686</v>
      </c>
      <c r="B688" s="207">
        <f>IFERROR(INDEX(ID!$E:$E,MATCH(Risk7_PlusY67!$D688,ID!$A:$A,0)),"")</f>
        <v>10</v>
      </c>
      <c r="C688" s="207" t="str">
        <f>IFERROR(INDEX(ID!$I:$I,MATCH(Risk7_PlusY67!$D688,ID!$A:$A,0)),"")</f>
        <v>ยโสธร</v>
      </c>
      <c r="D688" s="295" t="s">
        <v>688</v>
      </c>
      <c r="E688" s="207" t="str">
        <f>IFERROR(INDEX(ID!$C:$C,MATCH(Risk7_PlusY67!$D688,ID!$A:$A,0)),"")</f>
        <v>ไทยเจริญ,รพช.</v>
      </c>
      <c r="F688" s="207" t="str">
        <f>IFERROR(INDEX(ID!$G:$G,MATCH(Risk7_PlusY67!$D688,ID!$A:$A,0)),"")</f>
        <v>รพช.</v>
      </c>
      <c r="G688" s="206">
        <f>IFERROR(INDEX(ID!$J:$J,MATCH(Risk7_PlusY67!$D688,ID!$A:$A,0)),"")</f>
        <v>30</v>
      </c>
      <c r="H688" s="208" t="str">
        <f>IFERROR(INDEX(ID!$P:$P,MATCH(Risk7_PlusY67!$D688,ID!$A:$A,0)),"")</f>
        <v>รพช.F2 P&lt;=30,000</v>
      </c>
      <c r="I688" s="209">
        <f>IFERROR(INDEX(Raw_DATA!E:E,MATCH(Risk7_PlusY67!$D688,Raw_DATA!$A:$A,0)),"")</f>
        <v>1.75</v>
      </c>
      <c r="J688" s="209">
        <f>IFERROR(INDEX(Raw_DATA!F:F,MATCH(Risk7_PlusY67!$D688,Raw_DATA!$A:$A,0)),"")</f>
        <v>1.51</v>
      </c>
      <c r="K688" s="209">
        <f>IFERROR(INDEX(Raw_DATA!G:G,MATCH(Risk7_PlusY67!$D688,Raw_DATA!$A:$A,0)),"")</f>
        <v>1.04</v>
      </c>
      <c r="L688" s="209">
        <f>IFERROR(INDEX(Raw_DATA!H:H,MATCH(Risk7_PlusY67!$D688,Raw_DATA!$A:$A,0)),"")</f>
        <v>5302363.01</v>
      </c>
      <c r="M688" s="210">
        <f>IFERROR(INDEX(Raw_DATA!I:I,MATCH(Risk7_PlusY67!$D688,Raw_DATA!$A:$A,0)),"")</f>
        <v>-4146187.58</v>
      </c>
      <c r="N688" s="206">
        <f t="shared" si="210"/>
        <v>0</v>
      </c>
      <c r="O688" s="206">
        <f t="shared" si="211"/>
        <v>1</v>
      </c>
      <c r="P688" s="206">
        <f t="shared" si="213"/>
        <v>0</v>
      </c>
      <c r="Q688" s="211">
        <f t="shared" si="214"/>
        <v>15.3</v>
      </c>
      <c r="R688" s="206">
        <f t="shared" si="212"/>
        <v>1</v>
      </c>
      <c r="S688" s="212">
        <f>IFERROR(INDEX(Raw_DATA!J:J,MATCH(Risk7_PlusY67!$D688,Raw_DATA!$A:$A,0)),"")</f>
        <v>-2935057.79</v>
      </c>
      <c r="T688" s="213">
        <f>IFERROR(INDEX(Raw_DATA!K:K,MATCH(Risk7_PlusY67!$D688,Raw_DATA!$A:$A,0)),"")</f>
        <v>268992.03999999998</v>
      </c>
      <c r="U688" s="214">
        <f t="shared" si="215"/>
        <v>0</v>
      </c>
      <c r="V688" s="214">
        <f t="shared" si="216"/>
        <v>1</v>
      </c>
      <c r="W688" s="214">
        <f>IF(OR(AND((K688&lt;0.8),(AJ688&gt;180)),AND((K688&lt;0.8),(AJ688&lt;10)),AND((K688&gt;=0.8),(AJ688&lt;10)),AND((K688&gt;=0.8),(AJ688&gt;90))),0,1)</f>
        <v>1</v>
      </c>
      <c r="X688" s="214">
        <f t="shared" si="217"/>
        <v>1</v>
      </c>
      <c r="Y688" s="214">
        <f t="shared" si="218"/>
        <v>1</v>
      </c>
      <c r="Z688" s="214">
        <f t="shared" si="219"/>
        <v>1</v>
      </c>
      <c r="AA688" s="214">
        <f t="shared" si="220"/>
        <v>1</v>
      </c>
      <c r="AB688" s="215" t="str">
        <f t="shared" si="221"/>
        <v>A-</v>
      </c>
      <c r="AC688" s="215" t="str">
        <f t="shared" si="222"/>
        <v>1A-</v>
      </c>
      <c r="AD688" s="216"/>
      <c r="AE688" s="216"/>
      <c r="AF688" s="434">
        <f>IFERROR(INDEX(Raw_DATA!L:L,MATCH(Risk7_PlusY67!$D688,Raw_DATA!$A:$A,0)),"")</f>
        <v>-4.49</v>
      </c>
      <c r="AG688" s="434">
        <f>IFERROR(INDEX(AVGGroup!$D$5:$D$21,MATCH(Risk7_PlusY67!$H688,AVGGroup!$C$5:$C$21,0)),"")</f>
        <v>-3.55</v>
      </c>
      <c r="AH688" s="434">
        <f>IFERROR(INDEX(Raw_DATA!M:M,MATCH(Risk7_PlusY67!$D688,Raw_DATA!$A:$A,0)),"")</f>
        <v>-8.3000000000000007</v>
      </c>
      <c r="AI688" s="435">
        <f>IFERROR(INDEX(AVGGroup!$F$5:$F$21,MATCH(Risk7_PlusY67!$H688,AVGGroup!$C$5:$C$21,0)),"")</f>
        <v>-10.199999999999999</v>
      </c>
      <c r="AJ688" s="401">
        <f>IFERROR(INDEX(Raw_DATA!N:N,MATCH(Risk7_PlusY67!$D688,Raw_DATA!$A:$A,0)),"")</f>
        <v>72</v>
      </c>
      <c r="AK688" s="401">
        <f>IFERROR(INDEX(Raw_DATA!O:O,MATCH(Risk7_PlusY67!$D688,Raw_DATA!$A:$A,0)),"")</f>
        <v>31</v>
      </c>
      <c r="AL688" s="401">
        <f>IFERROR(INDEX(Raw_DATA!P:P,MATCH(Risk7_PlusY67!$D688,Raw_DATA!$A:$A,0)),"")</f>
        <v>41</v>
      </c>
      <c r="AM688" s="401">
        <f>IFERROR(INDEX(Raw_DATA!Q:Q,MATCH(Risk7_PlusY67!$D688,Raw_DATA!$A:$A,0)),"")</f>
        <v>71</v>
      </c>
      <c r="AN688" s="401">
        <f>IFERROR(INDEX(Raw_DATA!R:R,MATCH(Risk7_PlusY67!$D688,Raw_DATA!$A:$A,0)),"")</f>
        <v>42</v>
      </c>
      <c r="AO688" s="407"/>
      <c r="AP688" s="411" t="b">
        <f>AB688=AY688</f>
        <v>1</v>
      </c>
      <c r="AQ688" s="340">
        <f t="shared" si="223"/>
        <v>1</v>
      </c>
      <c r="AR688" s="123">
        <f t="shared" si="224"/>
        <v>0</v>
      </c>
      <c r="AS688" s="123">
        <f t="shared" si="225"/>
        <v>1</v>
      </c>
      <c r="AT688" s="123">
        <f>IF(OR(AND((K688&lt;0.8),(BE688&gt;180)),AND((K688&lt;0.8),(BE688&lt;10)),AND((K688&gt;=0.8),(BE688&lt;10)),AND((K688&gt;=0.8),(BE688&gt;90))),0,1)</f>
        <v>1</v>
      </c>
      <c r="AU688" s="123">
        <f t="shared" si="226"/>
        <v>1</v>
      </c>
      <c r="AV688" s="123">
        <f t="shared" si="227"/>
        <v>1</v>
      </c>
      <c r="AW688" s="123">
        <f t="shared" si="228"/>
        <v>1</v>
      </c>
      <c r="AX688" s="123">
        <f t="shared" si="229"/>
        <v>1</v>
      </c>
      <c r="AY688" s="416" t="str">
        <f t="shared" si="230"/>
        <v>A-</v>
      </c>
      <c r="AZ688" s="416" t="str">
        <f>R688&amp;AY688</f>
        <v>1A-</v>
      </c>
      <c r="BA688" s="417">
        <f>IFERROR(INDEX(Raw_DATA!L:L,MATCH(Risk7_PlusY67!$D688,Raw_DATA!$A:$A,0)),"")</f>
        <v>-4.49</v>
      </c>
      <c r="BB688" s="417">
        <f>IFERROR(INDEX(AVGGroup!$H$5:$H$21,MATCH(Risk7_PlusY67!$BJ688,AVGGroup!$C$5:$C$21,0)),"")</f>
        <v>-3.54</v>
      </c>
      <c r="BC688" s="417">
        <f>IFERROR(INDEX(Raw_DATA!M:M,MATCH(Risk7_PlusY67!$D688,Raw_DATA!$A:$A,0)),"")</f>
        <v>-8.3000000000000007</v>
      </c>
      <c r="BD688" s="418">
        <f>IFERROR(INDEX(AVGGroup!$J$5:$J$21,MATCH(Risk7_PlusY67!$BJ688,AVGGroup!$C$5:$C$21,0)),"")</f>
        <v>-10.199999999999999</v>
      </c>
      <c r="BE688" s="407">
        <f>IFERROR(INDEX(Raw_DATA!N:N,MATCH(Risk7_PlusY67!$D688,Raw_DATA!$A:$A,0)),"")</f>
        <v>72</v>
      </c>
      <c r="BF688" s="407">
        <f>IFERROR(INDEX(Raw_DATA!O:O,MATCH(Risk7_PlusY67!$D688,Raw_DATA!$A:$A,0)),"")</f>
        <v>31</v>
      </c>
      <c r="BG688" s="407">
        <f>IFERROR(INDEX(Raw_DATA!P:P,MATCH(Risk7_PlusY67!$D688,Raw_DATA!$A:$A,0)),"")</f>
        <v>41</v>
      </c>
      <c r="BH688" s="407">
        <f>IFERROR(INDEX(Raw_DATA!Q:Q,MATCH(Risk7_PlusY67!$D688,Raw_DATA!$A:$A,0)),"")</f>
        <v>71</v>
      </c>
      <c r="BI688" s="407">
        <f>IFERROR(INDEX(Raw_DATA!R:R,MATCH(Risk7_PlusY67!$D688,Raw_DATA!$A:$A,0)),"")</f>
        <v>42</v>
      </c>
      <c r="BJ688" s="124" t="str">
        <f>INDEX('Org2567'!$BM:$BM,MATCH(Risk7_PlusY67!D688,'Org2567'!$D:$D,0))</f>
        <v>รพช.F2 P&lt;=30,000</v>
      </c>
    </row>
    <row r="689" spans="1:62" x14ac:dyDescent="0.7">
      <c r="A689" s="206">
        <f>IF(ISBLANK(D689),"",COUNTA($D$3:D689))</f>
        <v>687</v>
      </c>
      <c r="B689" s="207">
        <f>IFERROR(INDEX(ID!$E:$E,MATCH(Risk7_PlusY67!$D689,ID!$A:$A,0)),"")</f>
        <v>10</v>
      </c>
      <c r="C689" s="207" t="str">
        <f>IFERROR(INDEX(ID!$I:$I,MATCH(Risk7_PlusY67!$D689,ID!$A:$A,0)),"")</f>
        <v>ยโสธร</v>
      </c>
      <c r="D689" s="295" t="s">
        <v>689</v>
      </c>
      <c r="E689" s="207" t="str">
        <f>IFERROR(INDEX(ID!$C:$C,MATCH(Risk7_PlusY67!$D689,ID!$A:$A,0)),"")</f>
        <v>สมเด็จพระยุพราชเลิงนกทา,รพช.</v>
      </c>
      <c r="F689" s="207" t="str">
        <f>IFERROR(INDEX(ID!$G:$G,MATCH(Risk7_PlusY67!$D689,ID!$A:$A,0)),"")</f>
        <v>รพช.</v>
      </c>
      <c r="G689" s="206">
        <f>IFERROR(INDEX(ID!$J:$J,MATCH(Risk7_PlusY67!$D689,ID!$A:$A,0)),"")</f>
        <v>120</v>
      </c>
      <c r="H689" s="208" t="str">
        <f>IFERROR(INDEX(ID!$P:$P,MATCH(Risk7_PlusY67!$D689,ID!$A:$A,0)),"")</f>
        <v>รพช.M2 B&gt;100</v>
      </c>
      <c r="I689" s="209">
        <f>IFERROR(INDEX(Raw_DATA!E:E,MATCH(Risk7_PlusY67!$D689,Raw_DATA!$A:$A,0)),"")</f>
        <v>1.1599999999999999</v>
      </c>
      <c r="J689" s="209">
        <f>IFERROR(INDEX(Raw_DATA!F:F,MATCH(Risk7_PlusY67!$D689,Raw_DATA!$A:$A,0)),"")</f>
        <v>1.07</v>
      </c>
      <c r="K689" s="209">
        <f>IFERROR(INDEX(Raw_DATA!G:G,MATCH(Risk7_PlusY67!$D689,Raw_DATA!$A:$A,0)),"")</f>
        <v>0.69</v>
      </c>
      <c r="L689" s="209">
        <f>IFERROR(INDEX(Raw_DATA!H:H,MATCH(Risk7_PlusY67!$D689,Raw_DATA!$A:$A,0)),"")</f>
        <v>14526323.82</v>
      </c>
      <c r="M689" s="210">
        <f>IFERROR(INDEX(Raw_DATA!I:I,MATCH(Risk7_PlusY67!$D689,Raw_DATA!$A:$A,0)),"")</f>
        <v>-13482174.91</v>
      </c>
      <c r="N689" s="206">
        <f t="shared" si="210"/>
        <v>2</v>
      </c>
      <c r="O689" s="206">
        <f t="shared" si="211"/>
        <v>1</v>
      </c>
      <c r="P689" s="206">
        <f t="shared" si="213"/>
        <v>0</v>
      </c>
      <c r="Q689" s="211">
        <f t="shared" si="214"/>
        <v>12.9</v>
      </c>
      <c r="R689" s="206">
        <f t="shared" si="212"/>
        <v>3</v>
      </c>
      <c r="S689" s="212">
        <f>IFERROR(INDEX(Raw_DATA!J:J,MATCH(Risk7_PlusY67!$D689,Raw_DATA!$A:$A,0)),"")</f>
        <v>-5040652.04</v>
      </c>
      <c r="T689" s="213">
        <f>IFERROR(INDEX(Raw_DATA!K:K,MATCH(Risk7_PlusY67!$D689,Raw_DATA!$A:$A,0)),"")</f>
        <v>-28642232.050000001</v>
      </c>
      <c r="U689" s="214">
        <f t="shared" si="215"/>
        <v>1</v>
      </c>
      <c r="V689" s="214">
        <f t="shared" si="216"/>
        <v>1</v>
      </c>
      <c r="W689" s="214">
        <f>IF(OR(AND((K689&lt;0.8),(AJ689&gt;180)),AND((K689&lt;0.8),(AJ689&lt;10)),AND((K689&gt;=0.8),(AJ689&lt;10)),AND((K689&gt;=0.8),(AJ689&gt;90))),0,1)</f>
        <v>0</v>
      </c>
      <c r="X689" s="214">
        <f t="shared" si="217"/>
        <v>1</v>
      </c>
      <c r="Y689" s="214">
        <f t="shared" si="218"/>
        <v>1</v>
      </c>
      <c r="Z689" s="214">
        <f t="shared" si="219"/>
        <v>1</v>
      </c>
      <c r="AA689" s="214">
        <f t="shared" si="220"/>
        <v>1</v>
      </c>
      <c r="AB689" s="215" t="str">
        <f t="shared" si="221"/>
        <v>A-</v>
      </c>
      <c r="AC689" s="215" t="str">
        <f t="shared" si="222"/>
        <v>3A-</v>
      </c>
      <c r="AD689" s="216"/>
      <c r="AE689" s="216"/>
      <c r="AF689" s="434">
        <f>IFERROR(INDEX(Raw_DATA!L:L,MATCH(Risk7_PlusY67!$D689,Raw_DATA!$A:$A,0)),"")</f>
        <v>-1.63</v>
      </c>
      <c r="AG689" s="434">
        <f>IFERROR(INDEX(AVGGroup!$D$5:$D$21,MATCH(Risk7_PlusY67!$H689,AVGGroup!$C$5:$C$21,0)),"")</f>
        <v>-2.2400000000000002</v>
      </c>
      <c r="AH689" s="434">
        <f>IFERROR(INDEX(Raw_DATA!M:M,MATCH(Risk7_PlusY67!$D689,Raw_DATA!$A:$A,0)),"")</f>
        <v>-6.01</v>
      </c>
      <c r="AI689" s="435">
        <f>IFERROR(INDEX(AVGGroup!$F$5:$F$21,MATCH(Risk7_PlusY67!$H689,AVGGroup!$C$5:$C$21,0)),"")</f>
        <v>-7.61</v>
      </c>
      <c r="AJ689" s="401">
        <f>IFERROR(INDEX(Raw_DATA!N:N,MATCH(Risk7_PlusY67!$D689,Raw_DATA!$A:$A,0)),"")</f>
        <v>261</v>
      </c>
      <c r="AK689" s="401">
        <f>IFERROR(INDEX(Raw_DATA!O:O,MATCH(Risk7_PlusY67!$D689,Raw_DATA!$A:$A,0)),"")</f>
        <v>53</v>
      </c>
      <c r="AL689" s="401">
        <f>IFERROR(INDEX(Raw_DATA!P:P,MATCH(Risk7_PlusY67!$D689,Raw_DATA!$A:$A,0)),"")</f>
        <v>46</v>
      </c>
      <c r="AM689" s="401">
        <f>IFERROR(INDEX(Raw_DATA!Q:Q,MATCH(Risk7_PlusY67!$D689,Raw_DATA!$A:$A,0)),"")</f>
        <v>80</v>
      </c>
      <c r="AN689" s="401">
        <f>IFERROR(INDEX(Raw_DATA!R:R,MATCH(Risk7_PlusY67!$D689,Raw_DATA!$A:$A,0)),"")</f>
        <v>41</v>
      </c>
      <c r="AO689" s="407"/>
      <c r="AP689" s="411" t="b">
        <f>AB689=AY689</f>
        <v>1</v>
      </c>
      <c r="AQ689" s="340">
        <f t="shared" si="223"/>
        <v>1</v>
      </c>
      <c r="AR689" s="123">
        <f t="shared" si="224"/>
        <v>1</v>
      </c>
      <c r="AS689" s="123">
        <f t="shared" si="225"/>
        <v>1</v>
      </c>
      <c r="AT689" s="123">
        <f>IF(OR(AND((K689&lt;0.8),(BE689&gt;180)),AND((K689&lt;0.8),(BE689&lt;10)),AND((K689&gt;=0.8),(BE689&lt;10)),AND((K689&gt;=0.8),(BE689&gt;90))),0,1)</f>
        <v>0</v>
      </c>
      <c r="AU689" s="123">
        <f t="shared" si="226"/>
        <v>1</v>
      </c>
      <c r="AV689" s="123">
        <f t="shared" si="227"/>
        <v>1</v>
      </c>
      <c r="AW689" s="123">
        <f t="shared" si="228"/>
        <v>1</v>
      </c>
      <c r="AX689" s="123">
        <f t="shared" si="229"/>
        <v>1</v>
      </c>
      <c r="AY689" s="416" t="str">
        <f t="shared" si="230"/>
        <v>A-</v>
      </c>
      <c r="AZ689" s="416" t="str">
        <f>R689&amp;AY689</f>
        <v>3A-</v>
      </c>
      <c r="BA689" s="417">
        <f>IFERROR(INDEX(Raw_DATA!L:L,MATCH(Risk7_PlusY67!$D689,Raw_DATA!$A:$A,0)),"")</f>
        <v>-1.63</v>
      </c>
      <c r="BB689" s="417">
        <f>IFERROR(INDEX(AVGGroup!$H$5:$H$21,MATCH(Risk7_PlusY67!$BJ689,AVGGroup!$C$5:$C$21,0)),"")</f>
        <v>-2.25</v>
      </c>
      <c r="BC689" s="417">
        <f>IFERROR(INDEX(Raw_DATA!M:M,MATCH(Risk7_PlusY67!$D689,Raw_DATA!$A:$A,0)),"")</f>
        <v>-6.01</v>
      </c>
      <c r="BD689" s="418">
        <f>IFERROR(INDEX(AVGGroup!$J$5:$J$21,MATCH(Risk7_PlusY67!$BJ689,AVGGroup!$C$5:$C$21,0)),"")</f>
        <v>-7.61</v>
      </c>
      <c r="BE689" s="407">
        <f>IFERROR(INDEX(Raw_DATA!N:N,MATCH(Risk7_PlusY67!$D689,Raw_DATA!$A:$A,0)),"")</f>
        <v>261</v>
      </c>
      <c r="BF689" s="407">
        <f>IFERROR(INDEX(Raw_DATA!O:O,MATCH(Risk7_PlusY67!$D689,Raw_DATA!$A:$A,0)),"")</f>
        <v>53</v>
      </c>
      <c r="BG689" s="407">
        <f>IFERROR(INDEX(Raw_DATA!P:P,MATCH(Risk7_PlusY67!$D689,Raw_DATA!$A:$A,0)),"")</f>
        <v>46</v>
      </c>
      <c r="BH689" s="407">
        <f>IFERROR(INDEX(Raw_DATA!Q:Q,MATCH(Risk7_PlusY67!$D689,Raw_DATA!$A:$A,0)),"")</f>
        <v>80</v>
      </c>
      <c r="BI689" s="407">
        <f>IFERROR(INDEX(Raw_DATA!R:R,MATCH(Risk7_PlusY67!$D689,Raw_DATA!$A:$A,0)),"")</f>
        <v>41</v>
      </c>
      <c r="BJ689" s="124" t="str">
        <f>INDEX('Org2567'!$BM:$BM,MATCH(Risk7_PlusY67!D689,'Org2567'!$D:$D,0))</f>
        <v>รพช.M2 B&gt;100</v>
      </c>
    </row>
    <row r="690" spans="1:62" x14ac:dyDescent="0.7">
      <c r="A690" s="206">
        <f>IF(ISBLANK(D690),"",COUNTA($D$3:D690))</f>
        <v>688</v>
      </c>
      <c r="B690" s="207">
        <f>IFERROR(INDEX(ID!$E:$E,MATCH(Risk7_PlusY67!$D690,ID!$A:$A,0)),"")</f>
        <v>10</v>
      </c>
      <c r="C690" s="207" t="str">
        <f>IFERROR(INDEX(ID!$I:$I,MATCH(Risk7_PlusY67!$D690,ID!$A:$A,0)),"")</f>
        <v>ศรีสะเกษ</v>
      </c>
      <c r="D690" s="295" t="s">
        <v>690</v>
      </c>
      <c r="E690" s="207" t="str">
        <f>IFERROR(INDEX(ID!$C:$C,MATCH(Risk7_PlusY67!$D690,ID!$A:$A,0)),"")</f>
        <v>ศรีสะเกษ,รพศ.</v>
      </c>
      <c r="F690" s="207" t="str">
        <f>IFERROR(INDEX(ID!$G:$G,MATCH(Risk7_PlusY67!$D690,ID!$A:$A,0)),"")</f>
        <v>รพศ.</v>
      </c>
      <c r="G690" s="206">
        <f>IFERROR(INDEX(ID!$J:$J,MATCH(Risk7_PlusY67!$D690,ID!$A:$A,0)),"")</f>
        <v>853</v>
      </c>
      <c r="H690" s="208" t="str">
        <f>IFERROR(INDEX(ID!$P:$P,MATCH(Risk7_PlusY67!$D690,ID!$A:$A,0)),"")</f>
        <v>รพศ.A B&gt;700to1000</v>
      </c>
      <c r="I690" s="209">
        <f>IFERROR(INDEX(Raw_DATA!E:E,MATCH(Risk7_PlusY67!$D690,Raw_DATA!$A:$A,0)),"")</f>
        <v>2.46</v>
      </c>
      <c r="J690" s="209">
        <f>IFERROR(INDEX(Raw_DATA!F:F,MATCH(Risk7_PlusY67!$D690,Raw_DATA!$A:$A,0)),"")</f>
        <v>2.1800000000000002</v>
      </c>
      <c r="K690" s="209">
        <f>IFERROR(INDEX(Raw_DATA!G:G,MATCH(Risk7_PlusY67!$D690,Raw_DATA!$A:$A,0)),"")</f>
        <v>1.23</v>
      </c>
      <c r="L690" s="209">
        <f>IFERROR(INDEX(Raw_DATA!H:H,MATCH(Risk7_PlusY67!$D690,Raw_DATA!$A:$A,0)),"")</f>
        <v>580078615.47000003</v>
      </c>
      <c r="M690" s="210">
        <f>IFERROR(INDEX(Raw_DATA!I:I,MATCH(Risk7_PlusY67!$D690,Raw_DATA!$A:$A,0)),"")</f>
        <v>41134454.609999999</v>
      </c>
      <c r="N690" s="206">
        <f t="shared" si="210"/>
        <v>0</v>
      </c>
      <c r="O690" s="206">
        <f t="shared" si="211"/>
        <v>0</v>
      </c>
      <c r="P690" s="206">
        <f t="shared" si="213"/>
        <v>0</v>
      </c>
      <c r="Q690" s="211" t="str">
        <f t="shared" si="214"/>
        <v/>
      </c>
      <c r="R690" s="206">
        <f t="shared" si="212"/>
        <v>0</v>
      </c>
      <c r="S690" s="212">
        <f>IFERROR(INDEX(Raw_DATA!J:J,MATCH(Risk7_PlusY67!$D690,Raw_DATA!$A:$A,0)),"")</f>
        <v>138979170.75</v>
      </c>
      <c r="T690" s="213">
        <f>IFERROR(INDEX(Raw_DATA!K:K,MATCH(Risk7_PlusY67!$D690,Raw_DATA!$A:$A,0)),"")</f>
        <v>90301205.959999993</v>
      </c>
      <c r="U690" s="214">
        <f t="shared" si="215"/>
        <v>1</v>
      </c>
      <c r="V690" s="214">
        <f t="shared" si="216"/>
        <v>0</v>
      </c>
      <c r="W690" s="214">
        <f>IF(OR(AND((K690&lt;0.8),(AJ690&gt;180)),AND((K690&lt;0.8),(AJ690&lt;10)),AND((K690&gt;=0.8),(AJ690&lt;10)),AND((K690&gt;=0.8),(AJ690&gt;90))),0,1)</f>
        <v>1</v>
      </c>
      <c r="X690" s="214">
        <f t="shared" si="217"/>
        <v>1</v>
      </c>
      <c r="Y690" s="214">
        <f t="shared" si="218"/>
        <v>1</v>
      </c>
      <c r="Z690" s="214">
        <f t="shared" si="219"/>
        <v>1</v>
      </c>
      <c r="AA690" s="214">
        <f t="shared" si="220"/>
        <v>1</v>
      </c>
      <c r="AB690" s="215" t="str">
        <f t="shared" si="221"/>
        <v>A-</v>
      </c>
      <c r="AC690" s="215" t="str">
        <f t="shared" si="222"/>
        <v>0A-</v>
      </c>
      <c r="AD690" s="216"/>
      <c r="AE690" s="216"/>
      <c r="AF690" s="434">
        <f>IFERROR(INDEX(Raw_DATA!L:L,MATCH(Risk7_PlusY67!$D690,Raw_DATA!$A:$A,0)),"")</f>
        <v>6.1</v>
      </c>
      <c r="AG690" s="434">
        <f>IFERROR(INDEX(AVGGroup!$D$5:$D$21,MATCH(Risk7_PlusY67!$H690,AVGGroup!$C$5:$C$21,0)),"")</f>
        <v>5.87</v>
      </c>
      <c r="AH690" s="434">
        <f>IFERROR(INDEX(Raw_DATA!M:M,MATCH(Risk7_PlusY67!$D690,Raw_DATA!$A:$A,0)),"")</f>
        <v>1.75</v>
      </c>
      <c r="AI690" s="435">
        <f>IFERROR(INDEX(AVGGroup!$F$5:$F$21,MATCH(Risk7_PlusY67!$H690,AVGGroup!$C$5:$C$21,0)),"")</f>
        <v>2.31</v>
      </c>
      <c r="AJ690" s="401">
        <f>IFERROR(INDEX(Raw_DATA!N:N,MATCH(Risk7_PlusY67!$D690,Raw_DATA!$A:$A,0)),"")</f>
        <v>87</v>
      </c>
      <c r="AK690" s="401">
        <f>IFERROR(INDEX(Raw_DATA!O:O,MATCH(Risk7_PlusY67!$D690,Raw_DATA!$A:$A,0)),"")</f>
        <v>58</v>
      </c>
      <c r="AL690" s="401">
        <f>IFERROR(INDEX(Raw_DATA!P:P,MATCH(Risk7_PlusY67!$D690,Raw_DATA!$A:$A,0)),"")</f>
        <v>37</v>
      </c>
      <c r="AM690" s="401">
        <f>IFERROR(INDEX(Raw_DATA!Q:Q,MATCH(Risk7_PlusY67!$D690,Raw_DATA!$A:$A,0)),"")</f>
        <v>68</v>
      </c>
      <c r="AN690" s="401">
        <f>IFERROR(INDEX(Raw_DATA!R:R,MATCH(Risk7_PlusY67!$D690,Raw_DATA!$A:$A,0)),"")</f>
        <v>45</v>
      </c>
      <c r="AO690" s="407"/>
      <c r="AP690" s="411" t="b">
        <f>AB690=AY690</f>
        <v>1</v>
      </c>
      <c r="AQ690" s="340">
        <f t="shared" si="223"/>
        <v>0</v>
      </c>
      <c r="AR690" s="123">
        <f t="shared" si="224"/>
        <v>1</v>
      </c>
      <c r="AS690" s="123">
        <f t="shared" si="225"/>
        <v>0</v>
      </c>
      <c r="AT690" s="123">
        <f>IF(OR(AND((K690&lt;0.8),(BE690&gt;180)),AND((K690&lt;0.8),(BE690&lt;10)),AND((K690&gt;=0.8),(BE690&lt;10)),AND((K690&gt;=0.8),(BE690&gt;90))),0,1)</f>
        <v>1</v>
      </c>
      <c r="AU690" s="123">
        <f t="shared" si="226"/>
        <v>1</v>
      </c>
      <c r="AV690" s="123">
        <f t="shared" si="227"/>
        <v>1</v>
      </c>
      <c r="AW690" s="123">
        <f t="shared" si="228"/>
        <v>1</v>
      </c>
      <c r="AX690" s="123">
        <f t="shared" si="229"/>
        <v>1</v>
      </c>
      <c r="AY690" s="416" t="str">
        <f t="shared" si="230"/>
        <v>A-</v>
      </c>
      <c r="AZ690" s="416" t="str">
        <f>R690&amp;AY690</f>
        <v>0A-</v>
      </c>
      <c r="BA690" s="417">
        <f>IFERROR(INDEX(Raw_DATA!L:L,MATCH(Risk7_PlusY67!$D690,Raw_DATA!$A:$A,0)),"")</f>
        <v>6.1</v>
      </c>
      <c r="BB690" s="417">
        <f>IFERROR(INDEX(AVGGroup!$H$5:$H$21,MATCH(Risk7_PlusY67!$BJ690,AVGGroup!$C$5:$C$21,0)),"")</f>
        <v>5.88</v>
      </c>
      <c r="BC690" s="417">
        <f>IFERROR(INDEX(Raw_DATA!M:M,MATCH(Risk7_PlusY67!$D690,Raw_DATA!$A:$A,0)),"")</f>
        <v>1.75</v>
      </c>
      <c r="BD690" s="418">
        <f>IFERROR(INDEX(AVGGroup!$J$5:$J$21,MATCH(Risk7_PlusY67!$BJ690,AVGGroup!$C$5:$C$21,0)),"")</f>
        <v>2.31</v>
      </c>
      <c r="BE690" s="407">
        <f>IFERROR(INDEX(Raw_DATA!N:N,MATCH(Risk7_PlusY67!$D690,Raw_DATA!$A:$A,0)),"")</f>
        <v>87</v>
      </c>
      <c r="BF690" s="407">
        <f>IFERROR(INDEX(Raw_DATA!O:O,MATCH(Risk7_PlusY67!$D690,Raw_DATA!$A:$A,0)),"")</f>
        <v>58</v>
      </c>
      <c r="BG690" s="407">
        <f>IFERROR(INDEX(Raw_DATA!P:P,MATCH(Risk7_PlusY67!$D690,Raw_DATA!$A:$A,0)),"")</f>
        <v>37</v>
      </c>
      <c r="BH690" s="407">
        <f>IFERROR(INDEX(Raw_DATA!Q:Q,MATCH(Risk7_PlusY67!$D690,Raw_DATA!$A:$A,0)),"")</f>
        <v>68</v>
      </c>
      <c r="BI690" s="407">
        <f>IFERROR(INDEX(Raw_DATA!R:R,MATCH(Risk7_PlusY67!$D690,Raw_DATA!$A:$A,0)),"")</f>
        <v>45</v>
      </c>
      <c r="BJ690" s="124" t="str">
        <f>INDEX('Org2567'!$BM:$BM,MATCH(Risk7_PlusY67!D690,'Org2567'!$D:$D,0))</f>
        <v>รพศ.A B&gt;700to1000</v>
      </c>
    </row>
    <row r="691" spans="1:62" x14ac:dyDescent="0.7">
      <c r="A691" s="206">
        <f>IF(ISBLANK(D691),"",COUNTA($D$3:D691))</f>
        <v>689</v>
      </c>
      <c r="B691" s="207">
        <f>IFERROR(INDEX(ID!$E:$E,MATCH(Risk7_PlusY67!$D691,ID!$A:$A,0)),"")</f>
        <v>10</v>
      </c>
      <c r="C691" s="207" t="str">
        <f>IFERROR(INDEX(ID!$I:$I,MATCH(Risk7_PlusY67!$D691,ID!$A:$A,0)),"")</f>
        <v>ศรีสะเกษ</v>
      </c>
      <c r="D691" s="295" t="s">
        <v>691</v>
      </c>
      <c r="E691" s="207" t="str">
        <f>IFERROR(INDEX(ID!$C:$C,MATCH(Risk7_PlusY67!$D691,ID!$A:$A,0)),"")</f>
        <v>ยางชุมน้อย,รพช.</v>
      </c>
      <c r="F691" s="207" t="str">
        <f>IFERROR(INDEX(ID!$G:$G,MATCH(Risk7_PlusY67!$D691,ID!$A:$A,0)),"")</f>
        <v>รพช.</v>
      </c>
      <c r="G691" s="206">
        <f>IFERROR(INDEX(ID!$J:$J,MATCH(Risk7_PlusY67!$D691,ID!$A:$A,0)),"")</f>
        <v>33</v>
      </c>
      <c r="H691" s="208" t="str">
        <f>IFERROR(INDEX(ID!$P:$P,MATCH(Risk7_PlusY67!$D691,ID!$A:$A,0)),"")</f>
        <v>รพช.F2 P&lt;=30,000</v>
      </c>
      <c r="I691" s="209">
        <f>IFERROR(INDEX(Raw_DATA!E:E,MATCH(Risk7_PlusY67!$D691,Raw_DATA!$A:$A,0)),"")</f>
        <v>4.33</v>
      </c>
      <c r="J691" s="209">
        <f>IFERROR(INDEX(Raw_DATA!F:F,MATCH(Risk7_PlusY67!$D691,Raw_DATA!$A:$A,0)),"")</f>
        <v>4.0599999999999996</v>
      </c>
      <c r="K691" s="209">
        <f>IFERROR(INDEX(Raw_DATA!G:G,MATCH(Risk7_PlusY67!$D691,Raw_DATA!$A:$A,0)),"")</f>
        <v>2.99</v>
      </c>
      <c r="L691" s="209">
        <f>IFERROR(INDEX(Raw_DATA!H:H,MATCH(Risk7_PlusY67!$D691,Raw_DATA!$A:$A,0)),"")</f>
        <v>22072869.129999999</v>
      </c>
      <c r="M691" s="210">
        <f>IFERROR(INDEX(Raw_DATA!I:I,MATCH(Risk7_PlusY67!$D691,Raw_DATA!$A:$A,0)),"")</f>
        <v>-12301098.43</v>
      </c>
      <c r="N691" s="206">
        <f t="shared" si="210"/>
        <v>0</v>
      </c>
      <c r="O691" s="206">
        <f t="shared" si="211"/>
        <v>1</v>
      </c>
      <c r="P691" s="206">
        <f t="shared" si="213"/>
        <v>0</v>
      </c>
      <c r="Q691" s="211">
        <f t="shared" si="214"/>
        <v>21.5</v>
      </c>
      <c r="R691" s="206">
        <f t="shared" si="212"/>
        <v>1</v>
      </c>
      <c r="S691" s="212">
        <f>IFERROR(INDEX(Raw_DATA!J:J,MATCH(Risk7_PlusY67!$D691,Raw_DATA!$A:$A,0)),"")</f>
        <v>-6964056.1299999999</v>
      </c>
      <c r="T691" s="213">
        <f>IFERROR(INDEX(Raw_DATA!K:K,MATCH(Risk7_PlusY67!$D691,Raw_DATA!$A:$A,0)),"")</f>
        <v>13160845.52</v>
      </c>
      <c r="U691" s="214">
        <f t="shared" si="215"/>
        <v>0</v>
      </c>
      <c r="V691" s="214">
        <f t="shared" si="216"/>
        <v>0</v>
      </c>
      <c r="W691" s="214">
        <f>IF(OR(AND((K691&lt;0.8),(AJ691&gt;180)),AND((K691&lt;0.8),(AJ691&lt;10)),AND((K691&gt;=0.8),(AJ691&lt;10)),AND((K691&gt;=0.8),(AJ691&gt;90))),0,1)</f>
        <v>1</v>
      </c>
      <c r="X691" s="214">
        <f t="shared" si="217"/>
        <v>1</v>
      </c>
      <c r="Y691" s="214">
        <f t="shared" si="218"/>
        <v>1</v>
      </c>
      <c r="Z691" s="214">
        <f t="shared" si="219"/>
        <v>1</v>
      </c>
      <c r="AA691" s="214">
        <f t="shared" si="220"/>
        <v>1</v>
      </c>
      <c r="AB691" s="215" t="str">
        <f t="shared" si="221"/>
        <v>B</v>
      </c>
      <c r="AC691" s="215" t="str">
        <f t="shared" si="222"/>
        <v>1B</v>
      </c>
      <c r="AD691" s="216"/>
      <c r="AE691" s="216"/>
      <c r="AF691" s="434">
        <f>IFERROR(INDEX(Raw_DATA!L:L,MATCH(Risk7_PlusY67!$D691,Raw_DATA!$A:$A,0)),"")</f>
        <v>-7.88</v>
      </c>
      <c r="AG691" s="434">
        <f>IFERROR(INDEX(AVGGroup!$D$5:$D$21,MATCH(Risk7_PlusY67!$H691,AVGGroup!$C$5:$C$21,0)),"")</f>
        <v>-3.55</v>
      </c>
      <c r="AH691" s="434">
        <f>IFERROR(INDEX(Raw_DATA!M:M,MATCH(Risk7_PlusY67!$D691,Raw_DATA!$A:$A,0)),"")</f>
        <v>-19.260000000000002</v>
      </c>
      <c r="AI691" s="435">
        <f>IFERROR(INDEX(AVGGroup!$F$5:$F$21,MATCH(Risk7_PlusY67!$H691,AVGGroup!$C$5:$C$21,0)),"")</f>
        <v>-10.199999999999999</v>
      </c>
      <c r="AJ691" s="401">
        <f>IFERROR(INDEX(Raw_DATA!N:N,MATCH(Risk7_PlusY67!$D691,Raw_DATA!$A:$A,0)),"")</f>
        <v>61</v>
      </c>
      <c r="AK691" s="401">
        <f>IFERROR(INDEX(Raw_DATA!O:O,MATCH(Risk7_PlusY67!$D691,Raw_DATA!$A:$A,0)),"")</f>
        <v>31</v>
      </c>
      <c r="AL691" s="401">
        <f>IFERROR(INDEX(Raw_DATA!P:P,MATCH(Risk7_PlusY67!$D691,Raw_DATA!$A:$A,0)),"")</f>
        <v>59</v>
      </c>
      <c r="AM691" s="401">
        <f>IFERROR(INDEX(Raw_DATA!Q:Q,MATCH(Risk7_PlusY67!$D691,Raw_DATA!$A:$A,0)),"")</f>
        <v>105</v>
      </c>
      <c r="AN691" s="401">
        <f>IFERROR(INDEX(Raw_DATA!R:R,MATCH(Risk7_PlusY67!$D691,Raw_DATA!$A:$A,0)),"")</f>
        <v>39</v>
      </c>
      <c r="AO691" s="407"/>
      <c r="AP691" s="411" t="b">
        <f>AB691=AY691</f>
        <v>1</v>
      </c>
      <c r="AQ691" s="340">
        <f t="shared" si="223"/>
        <v>1</v>
      </c>
      <c r="AR691" s="123">
        <f t="shared" si="224"/>
        <v>0</v>
      </c>
      <c r="AS691" s="123">
        <f t="shared" si="225"/>
        <v>0</v>
      </c>
      <c r="AT691" s="123">
        <f>IF(OR(AND((K691&lt;0.8),(BE691&gt;180)),AND((K691&lt;0.8),(BE691&lt;10)),AND((K691&gt;=0.8),(BE691&lt;10)),AND((K691&gt;=0.8),(BE691&gt;90))),0,1)</f>
        <v>1</v>
      </c>
      <c r="AU691" s="123">
        <f t="shared" si="226"/>
        <v>1</v>
      </c>
      <c r="AV691" s="123">
        <f t="shared" si="227"/>
        <v>1</v>
      </c>
      <c r="AW691" s="123">
        <f t="shared" si="228"/>
        <v>1</v>
      </c>
      <c r="AX691" s="123">
        <f t="shared" si="229"/>
        <v>1</v>
      </c>
      <c r="AY691" s="416" t="str">
        <f t="shared" si="230"/>
        <v>B</v>
      </c>
      <c r="AZ691" s="416" t="str">
        <f>R691&amp;AY691</f>
        <v>1B</v>
      </c>
      <c r="BA691" s="417">
        <f>IFERROR(INDEX(Raw_DATA!L:L,MATCH(Risk7_PlusY67!$D691,Raw_DATA!$A:$A,0)),"")</f>
        <v>-7.88</v>
      </c>
      <c r="BB691" s="417">
        <f>IFERROR(INDEX(AVGGroup!$H$5:$H$21,MATCH(Risk7_PlusY67!$BJ691,AVGGroup!$C$5:$C$21,0)),"")</f>
        <v>-3.54</v>
      </c>
      <c r="BC691" s="417">
        <f>IFERROR(INDEX(Raw_DATA!M:M,MATCH(Risk7_PlusY67!$D691,Raw_DATA!$A:$A,0)),"")</f>
        <v>-19.260000000000002</v>
      </c>
      <c r="BD691" s="418">
        <f>IFERROR(INDEX(AVGGroup!$J$5:$J$21,MATCH(Risk7_PlusY67!$BJ691,AVGGroup!$C$5:$C$21,0)),"")</f>
        <v>-10.199999999999999</v>
      </c>
      <c r="BE691" s="407">
        <f>IFERROR(INDEX(Raw_DATA!N:N,MATCH(Risk7_PlusY67!$D691,Raw_DATA!$A:$A,0)),"")</f>
        <v>61</v>
      </c>
      <c r="BF691" s="407">
        <f>IFERROR(INDEX(Raw_DATA!O:O,MATCH(Risk7_PlusY67!$D691,Raw_DATA!$A:$A,0)),"")</f>
        <v>31</v>
      </c>
      <c r="BG691" s="407">
        <f>IFERROR(INDEX(Raw_DATA!P:P,MATCH(Risk7_PlusY67!$D691,Raw_DATA!$A:$A,0)),"")</f>
        <v>59</v>
      </c>
      <c r="BH691" s="407">
        <f>IFERROR(INDEX(Raw_DATA!Q:Q,MATCH(Risk7_PlusY67!$D691,Raw_DATA!$A:$A,0)),"")</f>
        <v>105</v>
      </c>
      <c r="BI691" s="407">
        <f>IFERROR(INDEX(Raw_DATA!R:R,MATCH(Risk7_PlusY67!$D691,Raw_DATA!$A:$A,0)),"")</f>
        <v>39</v>
      </c>
      <c r="BJ691" s="124" t="str">
        <f>INDEX('Org2567'!$BM:$BM,MATCH(Risk7_PlusY67!D691,'Org2567'!$D:$D,0))</f>
        <v>รพช.F2 P&lt;=30,000</v>
      </c>
    </row>
    <row r="692" spans="1:62" x14ac:dyDescent="0.7">
      <c r="A692" s="206">
        <f>IF(ISBLANK(D692),"",COUNTA($D$3:D692))</f>
        <v>690</v>
      </c>
      <c r="B692" s="207">
        <f>IFERROR(INDEX(ID!$E:$E,MATCH(Risk7_PlusY67!$D692,ID!$A:$A,0)),"")</f>
        <v>10</v>
      </c>
      <c r="C692" s="207" t="str">
        <f>IFERROR(INDEX(ID!$I:$I,MATCH(Risk7_PlusY67!$D692,ID!$A:$A,0)),"")</f>
        <v>ศรีสะเกษ</v>
      </c>
      <c r="D692" s="295" t="s">
        <v>692</v>
      </c>
      <c r="E692" s="207" t="str">
        <f>IFERROR(INDEX(ID!$C:$C,MATCH(Risk7_PlusY67!$D692,ID!$A:$A,0)),"")</f>
        <v>กันทรารมย์,รพช.</v>
      </c>
      <c r="F692" s="207" t="str">
        <f>IFERROR(INDEX(ID!$G:$G,MATCH(Risk7_PlusY67!$D692,ID!$A:$A,0)),"")</f>
        <v>รพช.</v>
      </c>
      <c r="G692" s="206">
        <f>IFERROR(INDEX(ID!$J:$J,MATCH(Risk7_PlusY67!$D692,ID!$A:$A,0)),"")</f>
        <v>120</v>
      </c>
      <c r="H692" s="208" t="str">
        <f>IFERROR(INDEX(ID!$P:$P,MATCH(Risk7_PlusY67!$D692,ID!$A:$A,0)),"")</f>
        <v>รพช.M2 B&gt;100</v>
      </c>
      <c r="I692" s="209">
        <f>IFERROR(INDEX(Raw_DATA!E:E,MATCH(Risk7_PlusY67!$D692,Raw_DATA!$A:$A,0)),"")</f>
        <v>1.34</v>
      </c>
      <c r="J692" s="209">
        <f>IFERROR(INDEX(Raw_DATA!F:F,MATCH(Risk7_PlusY67!$D692,Raw_DATA!$A:$A,0)),"")</f>
        <v>1.18</v>
      </c>
      <c r="K692" s="209">
        <f>IFERROR(INDEX(Raw_DATA!G:G,MATCH(Risk7_PlusY67!$D692,Raw_DATA!$A:$A,0)),"")</f>
        <v>0.67</v>
      </c>
      <c r="L692" s="209">
        <f>IFERROR(INDEX(Raw_DATA!H:H,MATCH(Risk7_PlusY67!$D692,Raw_DATA!$A:$A,0)),"")</f>
        <v>19847034.879999999</v>
      </c>
      <c r="M692" s="210">
        <f>IFERROR(INDEX(Raw_DATA!I:I,MATCH(Risk7_PlusY67!$D692,Raw_DATA!$A:$A,0)),"")</f>
        <v>-16092136.050000001</v>
      </c>
      <c r="N692" s="206">
        <f t="shared" si="210"/>
        <v>2</v>
      </c>
      <c r="O692" s="206">
        <f t="shared" si="211"/>
        <v>1</v>
      </c>
      <c r="P692" s="206">
        <f t="shared" si="213"/>
        <v>0</v>
      </c>
      <c r="Q692" s="211">
        <f t="shared" si="214"/>
        <v>14.8</v>
      </c>
      <c r="R692" s="206">
        <f t="shared" si="212"/>
        <v>3</v>
      </c>
      <c r="S692" s="212">
        <f>IFERROR(INDEX(Raw_DATA!J:J,MATCH(Risk7_PlusY67!$D692,Raw_DATA!$A:$A,0)),"")</f>
        <v>-4032027.03</v>
      </c>
      <c r="T692" s="213">
        <f>IFERROR(INDEX(Raw_DATA!K:K,MATCH(Risk7_PlusY67!$D692,Raw_DATA!$A:$A,0)),"")</f>
        <v>-19313695.190000001</v>
      </c>
      <c r="U692" s="214">
        <f t="shared" si="215"/>
        <v>1</v>
      </c>
      <c r="V692" s="214">
        <f t="shared" si="216"/>
        <v>0</v>
      </c>
      <c r="W692" s="214">
        <f>IF(OR(AND((K692&lt;0.8),(AJ692&gt;180)),AND((K692&lt;0.8),(AJ692&lt;10)),AND((K692&gt;=0.8),(AJ692&lt;10)),AND((K692&gt;=0.8),(AJ692&gt;90))),0,1)</f>
        <v>1</v>
      </c>
      <c r="X692" s="214">
        <f t="shared" si="217"/>
        <v>0</v>
      </c>
      <c r="Y692" s="214">
        <f t="shared" si="218"/>
        <v>1</v>
      </c>
      <c r="Z692" s="214">
        <f t="shared" si="219"/>
        <v>1</v>
      </c>
      <c r="AA692" s="214">
        <f t="shared" si="220"/>
        <v>0</v>
      </c>
      <c r="AB692" s="215" t="str">
        <f t="shared" si="221"/>
        <v>B-</v>
      </c>
      <c r="AC692" s="215" t="str">
        <f t="shared" si="222"/>
        <v>3B-</v>
      </c>
      <c r="AD692" s="216"/>
      <c r="AE692" s="216"/>
      <c r="AF692" s="434">
        <f>IFERROR(INDEX(Raw_DATA!L:L,MATCH(Risk7_PlusY67!$D692,Raw_DATA!$A:$A,0)),"")</f>
        <v>-1.76</v>
      </c>
      <c r="AG692" s="434">
        <f>IFERROR(INDEX(AVGGroup!$D$5:$D$21,MATCH(Risk7_PlusY67!$H692,AVGGroup!$C$5:$C$21,0)),"")</f>
        <v>-2.2400000000000002</v>
      </c>
      <c r="AH692" s="434">
        <f>IFERROR(INDEX(Raw_DATA!M:M,MATCH(Risk7_PlusY67!$D692,Raw_DATA!$A:$A,0)),"")</f>
        <v>-8.09</v>
      </c>
      <c r="AI692" s="435">
        <f>IFERROR(INDEX(AVGGroup!$F$5:$F$21,MATCH(Risk7_PlusY67!$H692,AVGGroup!$C$5:$C$21,0)),"")</f>
        <v>-7.61</v>
      </c>
      <c r="AJ692" s="401">
        <f>IFERROR(INDEX(Raw_DATA!N:N,MATCH(Risk7_PlusY67!$D692,Raw_DATA!$A:$A,0)),"")</f>
        <v>162</v>
      </c>
      <c r="AK692" s="401">
        <f>IFERROR(INDEX(Raw_DATA!O:O,MATCH(Risk7_PlusY67!$D692,Raw_DATA!$A:$A,0)),"")</f>
        <v>61</v>
      </c>
      <c r="AL692" s="401">
        <f>IFERROR(INDEX(Raw_DATA!P:P,MATCH(Risk7_PlusY67!$D692,Raw_DATA!$A:$A,0)),"")</f>
        <v>45</v>
      </c>
      <c r="AM692" s="401">
        <f>IFERROR(INDEX(Raw_DATA!Q:Q,MATCH(Risk7_PlusY67!$D692,Raw_DATA!$A:$A,0)),"")</f>
        <v>105</v>
      </c>
      <c r="AN692" s="401">
        <f>IFERROR(INDEX(Raw_DATA!R:R,MATCH(Risk7_PlusY67!$D692,Raw_DATA!$A:$A,0)),"")</f>
        <v>64</v>
      </c>
      <c r="AO692" s="407"/>
      <c r="AP692" s="411" t="b">
        <f>AB692=AY692</f>
        <v>1</v>
      </c>
      <c r="AQ692" s="340">
        <f t="shared" si="223"/>
        <v>1</v>
      </c>
      <c r="AR692" s="123">
        <f t="shared" si="224"/>
        <v>1</v>
      </c>
      <c r="AS692" s="123">
        <f t="shared" si="225"/>
        <v>0</v>
      </c>
      <c r="AT692" s="123">
        <f>IF(OR(AND((K692&lt;0.8),(BE692&gt;180)),AND((K692&lt;0.8),(BE692&lt;10)),AND((K692&gt;=0.8),(BE692&lt;10)),AND((K692&gt;=0.8),(BE692&gt;90))),0,1)</f>
        <v>1</v>
      </c>
      <c r="AU692" s="123">
        <f t="shared" si="226"/>
        <v>0</v>
      </c>
      <c r="AV692" s="123">
        <f t="shared" si="227"/>
        <v>1</v>
      </c>
      <c r="AW692" s="123">
        <f t="shared" si="228"/>
        <v>1</v>
      </c>
      <c r="AX692" s="123">
        <f t="shared" si="229"/>
        <v>0</v>
      </c>
      <c r="AY692" s="416" t="str">
        <f t="shared" si="230"/>
        <v>B-</v>
      </c>
      <c r="AZ692" s="416" t="str">
        <f>R692&amp;AY692</f>
        <v>3B-</v>
      </c>
      <c r="BA692" s="417">
        <f>IFERROR(INDEX(Raw_DATA!L:L,MATCH(Risk7_PlusY67!$D692,Raw_DATA!$A:$A,0)),"")</f>
        <v>-1.76</v>
      </c>
      <c r="BB692" s="417">
        <f>IFERROR(INDEX(AVGGroup!$H$5:$H$21,MATCH(Risk7_PlusY67!$BJ692,AVGGroup!$C$5:$C$21,0)),"")</f>
        <v>-2.25</v>
      </c>
      <c r="BC692" s="417">
        <f>IFERROR(INDEX(Raw_DATA!M:M,MATCH(Risk7_PlusY67!$D692,Raw_DATA!$A:$A,0)),"")</f>
        <v>-8.09</v>
      </c>
      <c r="BD692" s="418">
        <f>IFERROR(INDEX(AVGGroup!$J$5:$J$21,MATCH(Risk7_PlusY67!$BJ692,AVGGroup!$C$5:$C$21,0)),"")</f>
        <v>-7.61</v>
      </c>
      <c r="BE692" s="407">
        <f>IFERROR(INDEX(Raw_DATA!N:N,MATCH(Risk7_PlusY67!$D692,Raw_DATA!$A:$A,0)),"")</f>
        <v>162</v>
      </c>
      <c r="BF692" s="407">
        <f>IFERROR(INDEX(Raw_DATA!O:O,MATCH(Risk7_PlusY67!$D692,Raw_DATA!$A:$A,0)),"")</f>
        <v>61</v>
      </c>
      <c r="BG692" s="407">
        <f>IFERROR(INDEX(Raw_DATA!P:P,MATCH(Risk7_PlusY67!$D692,Raw_DATA!$A:$A,0)),"")</f>
        <v>45</v>
      </c>
      <c r="BH692" s="407">
        <f>IFERROR(INDEX(Raw_DATA!Q:Q,MATCH(Risk7_PlusY67!$D692,Raw_DATA!$A:$A,0)),"")</f>
        <v>105</v>
      </c>
      <c r="BI692" s="407">
        <f>IFERROR(INDEX(Raw_DATA!R:R,MATCH(Risk7_PlusY67!$D692,Raw_DATA!$A:$A,0)),"")</f>
        <v>64</v>
      </c>
      <c r="BJ692" s="124" t="str">
        <f>INDEX('Org2567'!$BM:$BM,MATCH(Risk7_PlusY67!D692,'Org2567'!$D:$D,0))</f>
        <v>รพช.M2 B&gt;100</v>
      </c>
    </row>
    <row r="693" spans="1:62" x14ac:dyDescent="0.7">
      <c r="A693" s="206">
        <f>IF(ISBLANK(D693),"",COUNTA($D$3:D693))</f>
        <v>691</v>
      </c>
      <c r="B693" s="207">
        <f>IFERROR(INDEX(ID!$E:$E,MATCH(Risk7_PlusY67!$D693,ID!$A:$A,0)),"")</f>
        <v>10</v>
      </c>
      <c r="C693" s="207" t="str">
        <f>IFERROR(INDEX(ID!$I:$I,MATCH(Risk7_PlusY67!$D693,ID!$A:$A,0)),"")</f>
        <v>ศรีสะเกษ</v>
      </c>
      <c r="D693" s="295" t="s">
        <v>693</v>
      </c>
      <c r="E693" s="207" t="str">
        <f>IFERROR(INDEX(ID!$C:$C,MATCH(Risk7_PlusY67!$D693,ID!$A:$A,0)),"")</f>
        <v>กันทรลักษ์,รพท.</v>
      </c>
      <c r="F693" s="207" t="str">
        <f>IFERROR(INDEX(ID!$G:$G,MATCH(Risk7_PlusY67!$D693,ID!$A:$A,0)),"")</f>
        <v>รพท.</v>
      </c>
      <c r="G693" s="206">
        <f>IFERROR(INDEX(ID!$J:$J,MATCH(Risk7_PlusY67!$D693,ID!$A:$A,0)),"")</f>
        <v>283</v>
      </c>
      <c r="H693" s="208" t="str">
        <f>IFERROR(INDEX(ID!$P:$P,MATCH(Risk7_PlusY67!$D693,ID!$A:$A,0)),"")</f>
        <v>รพท.M1 B&gt;200</v>
      </c>
      <c r="I693" s="209">
        <f>IFERROR(INDEX(Raw_DATA!E:E,MATCH(Risk7_PlusY67!$D693,Raw_DATA!$A:$A,0)),"")</f>
        <v>3.37</v>
      </c>
      <c r="J693" s="209">
        <f>IFERROR(INDEX(Raw_DATA!F:F,MATCH(Risk7_PlusY67!$D693,Raw_DATA!$A:$A,0)),"")</f>
        <v>3.24</v>
      </c>
      <c r="K693" s="209">
        <f>IFERROR(INDEX(Raw_DATA!G:G,MATCH(Risk7_PlusY67!$D693,Raw_DATA!$A:$A,0)),"")</f>
        <v>2.34</v>
      </c>
      <c r="L693" s="209">
        <f>IFERROR(INDEX(Raw_DATA!H:H,MATCH(Risk7_PlusY67!$D693,Raw_DATA!$A:$A,0)),"")</f>
        <v>307615263.33999997</v>
      </c>
      <c r="M693" s="210">
        <f>IFERROR(INDEX(Raw_DATA!I:I,MATCH(Risk7_PlusY67!$D693,Raw_DATA!$A:$A,0)),"")</f>
        <v>-67905612.670000002</v>
      </c>
      <c r="N693" s="206">
        <f t="shared" si="210"/>
        <v>0</v>
      </c>
      <c r="O693" s="206">
        <f t="shared" si="211"/>
        <v>1</v>
      </c>
      <c r="P693" s="206">
        <f t="shared" si="213"/>
        <v>0</v>
      </c>
      <c r="Q693" s="211">
        <f t="shared" si="214"/>
        <v>54.3</v>
      </c>
      <c r="R693" s="206">
        <f t="shared" si="212"/>
        <v>1</v>
      </c>
      <c r="S693" s="212">
        <f>IFERROR(INDEX(Raw_DATA!J:J,MATCH(Risk7_PlusY67!$D693,Raw_DATA!$A:$A,0)),"")</f>
        <v>-26993779.48</v>
      </c>
      <c r="T693" s="213">
        <f>IFERROR(INDEX(Raw_DATA!K:K,MATCH(Risk7_PlusY67!$D693,Raw_DATA!$A:$A,0)),"")</f>
        <v>172595096.06999999</v>
      </c>
      <c r="U693" s="214">
        <f t="shared" si="215"/>
        <v>0</v>
      </c>
      <c r="V693" s="214">
        <f t="shared" si="216"/>
        <v>0</v>
      </c>
      <c r="W693" s="214">
        <f>IF(OR(AND((K693&lt;0.8),(AJ693&gt;180)),AND((K693&lt;0.8),(AJ693&lt;10)),AND((K693&gt;=0.8),(AJ693&lt;10)),AND((K693&gt;=0.8),(AJ693&gt;90))),0,1)</f>
        <v>1</v>
      </c>
      <c r="X693" s="214">
        <f t="shared" si="217"/>
        <v>0</v>
      </c>
      <c r="Y693" s="214">
        <f t="shared" si="218"/>
        <v>1</v>
      </c>
      <c r="Z693" s="214">
        <f t="shared" si="219"/>
        <v>0</v>
      </c>
      <c r="AA693" s="214">
        <f t="shared" si="220"/>
        <v>1</v>
      </c>
      <c r="AB693" s="215" t="str">
        <f t="shared" si="221"/>
        <v>C</v>
      </c>
      <c r="AC693" s="215" t="str">
        <f t="shared" si="222"/>
        <v>1C</v>
      </c>
      <c r="AD693" s="216"/>
      <c r="AE693" s="216"/>
      <c r="AF693" s="434">
        <f>IFERROR(INDEX(Raw_DATA!L:L,MATCH(Risk7_PlusY67!$D693,Raw_DATA!$A:$A,0)),"")</f>
        <v>-4.47</v>
      </c>
      <c r="AG693" s="434">
        <f>IFERROR(INDEX(AVGGroup!$D$5:$D$21,MATCH(Risk7_PlusY67!$H693,AVGGroup!$C$5:$C$21,0)),"")</f>
        <v>3.38</v>
      </c>
      <c r="AH693" s="434">
        <f>IFERROR(INDEX(Raw_DATA!M:M,MATCH(Risk7_PlusY67!$D693,Raw_DATA!$A:$A,0)),"")</f>
        <v>-8.6999999999999993</v>
      </c>
      <c r="AI693" s="435">
        <f>IFERROR(INDEX(AVGGroup!$F$5:$F$21,MATCH(Risk7_PlusY67!$H693,AVGGroup!$C$5:$C$21,0)),"")</f>
        <v>0.04</v>
      </c>
      <c r="AJ693" s="401">
        <f>IFERROR(INDEX(Raw_DATA!N:N,MATCH(Risk7_PlusY67!$D693,Raw_DATA!$A:$A,0)),"")</f>
        <v>84</v>
      </c>
      <c r="AK693" s="401">
        <f>IFERROR(INDEX(Raw_DATA!O:O,MATCH(Risk7_PlusY67!$D693,Raw_DATA!$A:$A,0)),"")</f>
        <v>64</v>
      </c>
      <c r="AL693" s="401">
        <f>IFERROR(INDEX(Raw_DATA!P:P,MATCH(Risk7_PlusY67!$D693,Raw_DATA!$A:$A,0)),"")</f>
        <v>50</v>
      </c>
      <c r="AM693" s="401">
        <f>IFERROR(INDEX(Raw_DATA!Q:Q,MATCH(Risk7_PlusY67!$D693,Raw_DATA!$A:$A,0)),"")</f>
        <v>178</v>
      </c>
      <c r="AN693" s="401">
        <f>IFERROR(INDEX(Raw_DATA!R:R,MATCH(Risk7_PlusY67!$D693,Raw_DATA!$A:$A,0)),"")</f>
        <v>32</v>
      </c>
      <c r="AO693" s="407"/>
      <c r="AP693" s="411" t="b">
        <f>AB693=AY693</f>
        <v>1</v>
      </c>
      <c r="AQ693" s="340">
        <f t="shared" si="223"/>
        <v>1</v>
      </c>
      <c r="AR693" s="123">
        <f t="shared" si="224"/>
        <v>0</v>
      </c>
      <c r="AS693" s="123">
        <f t="shared" si="225"/>
        <v>0</v>
      </c>
      <c r="AT693" s="123">
        <f>IF(OR(AND((K693&lt;0.8),(BE693&gt;180)),AND((K693&lt;0.8),(BE693&lt;10)),AND((K693&gt;=0.8),(BE693&lt;10)),AND((K693&gt;=0.8),(BE693&gt;90))),0,1)</f>
        <v>1</v>
      </c>
      <c r="AU693" s="123">
        <f t="shared" si="226"/>
        <v>0</v>
      </c>
      <c r="AV693" s="123">
        <f t="shared" si="227"/>
        <v>1</v>
      </c>
      <c r="AW693" s="123">
        <f t="shared" si="228"/>
        <v>0</v>
      </c>
      <c r="AX693" s="123">
        <f t="shared" si="229"/>
        <v>1</v>
      </c>
      <c r="AY693" s="416" t="str">
        <f t="shared" si="230"/>
        <v>C</v>
      </c>
      <c r="AZ693" s="416" t="str">
        <f>R693&amp;AY693</f>
        <v>1C</v>
      </c>
      <c r="BA693" s="417">
        <f>IFERROR(INDEX(Raw_DATA!L:L,MATCH(Risk7_PlusY67!$D693,Raw_DATA!$A:$A,0)),"")</f>
        <v>-4.47</v>
      </c>
      <c r="BB693" s="417">
        <f>IFERROR(INDEX(AVGGroup!$H$5:$H$21,MATCH(Risk7_PlusY67!$BJ693,AVGGroup!$C$5:$C$21,0)),"")</f>
        <v>3.88</v>
      </c>
      <c r="BC693" s="417">
        <f>IFERROR(INDEX(Raw_DATA!M:M,MATCH(Risk7_PlusY67!$D693,Raw_DATA!$A:$A,0)),"")</f>
        <v>-8.6999999999999993</v>
      </c>
      <c r="BD693" s="418">
        <f>IFERROR(INDEX(AVGGroup!$J$5:$J$21,MATCH(Risk7_PlusY67!$BJ693,AVGGroup!$C$5:$C$21,0)),"")</f>
        <v>0.56999999999999995</v>
      </c>
      <c r="BE693" s="407">
        <f>IFERROR(INDEX(Raw_DATA!N:N,MATCH(Risk7_PlusY67!$D693,Raw_DATA!$A:$A,0)),"")</f>
        <v>84</v>
      </c>
      <c r="BF693" s="407">
        <f>IFERROR(INDEX(Raw_DATA!O:O,MATCH(Risk7_PlusY67!$D693,Raw_DATA!$A:$A,0)),"")</f>
        <v>64</v>
      </c>
      <c r="BG693" s="407">
        <f>IFERROR(INDEX(Raw_DATA!P:P,MATCH(Risk7_PlusY67!$D693,Raw_DATA!$A:$A,0)),"")</f>
        <v>50</v>
      </c>
      <c r="BH693" s="407">
        <f>IFERROR(INDEX(Raw_DATA!Q:Q,MATCH(Risk7_PlusY67!$D693,Raw_DATA!$A:$A,0)),"")</f>
        <v>178</v>
      </c>
      <c r="BI693" s="407">
        <f>IFERROR(INDEX(Raw_DATA!R:R,MATCH(Risk7_PlusY67!$D693,Raw_DATA!$A:$A,0)),"")</f>
        <v>32</v>
      </c>
      <c r="BJ693" s="124" t="str">
        <f>INDEX('Org2567'!$BM:$BM,MATCH(Risk7_PlusY67!D693,'Org2567'!$D:$D,0))</f>
        <v>รพท.M1 B&gt;200</v>
      </c>
    </row>
    <row r="694" spans="1:62" x14ac:dyDescent="0.7">
      <c r="A694" s="206">
        <f>IF(ISBLANK(D694),"",COUNTA($D$3:D694))</f>
        <v>692</v>
      </c>
      <c r="B694" s="207">
        <f>IFERROR(INDEX(ID!$E:$E,MATCH(Risk7_PlusY67!$D694,ID!$A:$A,0)),"")</f>
        <v>10</v>
      </c>
      <c r="C694" s="207" t="str">
        <f>IFERROR(INDEX(ID!$I:$I,MATCH(Risk7_PlusY67!$D694,ID!$A:$A,0)),"")</f>
        <v>ศรีสะเกษ</v>
      </c>
      <c r="D694" s="295" t="s">
        <v>694</v>
      </c>
      <c r="E694" s="207" t="str">
        <f>IFERROR(INDEX(ID!$C:$C,MATCH(Risk7_PlusY67!$D694,ID!$A:$A,0)),"")</f>
        <v>ขุขันธ์,รพช.</v>
      </c>
      <c r="F694" s="207" t="str">
        <f>IFERROR(INDEX(ID!$G:$G,MATCH(Risk7_PlusY67!$D694,ID!$A:$A,0)),"")</f>
        <v>รพช.</v>
      </c>
      <c r="G694" s="206">
        <f>IFERROR(INDEX(ID!$J:$J,MATCH(Risk7_PlusY67!$D694,ID!$A:$A,0)),"")</f>
        <v>135</v>
      </c>
      <c r="H694" s="208" t="str">
        <f>IFERROR(INDEX(ID!$P:$P,MATCH(Risk7_PlusY67!$D694,ID!$A:$A,0)),"")</f>
        <v>รพช.M2 B&gt;100</v>
      </c>
      <c r="I694" s="209">
        <f>IFERROR(INDEX(Raw_DATA!E:E,MATCH(Risk7_PlusY67!$D694,Raw_DATA!$A:$A,0)),"")</f>
        <v>2.52</v>
      </c>
      <c r="J694" s="209">
        <f>IFERROR(INDEX(Raw_DATA!F:F,MATCH(Risk7_PlusY67!$D694,Raw_DATA!$A:$A,0)),"")</f>
        <v>2.27</v>
      </c>
      <c r="K694" s="209">
        <f>IFERROR(INDEX(Raw_DATA!G:G,MATCH(Risk7_PlusY67!$D694,Raw_DATA!$A:$A,0)),"")</f>
        <v>1.54</v>
      </c>
      <c r="L694" s="209">
        <f>IFERROR(INDEX(Raw_DATA!H:H,MATCH(Risk7_PlusY67!$D694,Raw_DATA!$A:$A,0)),"")</f>
        <v>79447724.060000002</v>
      </c>
      <c r="M694" s="210">
        <f>IFERROR(INDEX(Raw_DATA!I:I,MATCH(Risk7_PlusY67!$D694,Raw_DATA!$A:$A,0)),"")</f>
        <v>-48702093.899999999</v>
      </c>
      <c r="N694" s="206">
        <f t="shared" si="210"/>
        <v>0</v>
      </c>
      <c r="O694" s="206">
        <f t="shared" si="211"/>
        <v>1</v>
      </c>
      <c r="P694" s="206">
        <f t="shared" si="213"/>
        <v>0</v>
      </c>
      <c r="Q694" s="211">
        <f t="shared" si="214"/>
        <v>19.5</v>
      </c>
      <c r="R694" s="206">
        <f t="shared" si="212"/>
        <v>1</v>
      </c>
      <c r="S694" s="212">
        <f>IFERROR(INDEX(Raw_DATA!J:J,MATCH(Risk7_PlusY67!$D694,Raw_DATA!$A:$A,0)),"")</f>
        <v>-33069848.57</v>
      </c>
      <c r="T694" s="213">
        <f>IFERROR(INDEX(Raw_DATA!K:K,MATCH(Risk7_PlusY67!$D694,Raw_DATA!$A:$A,0)),"")</f>
        <v>28493161.289999999</v>
      </c>
      <c r="U694" s="214">
        <f t="shared" si="215"/>
        <v>0</v>
      </c>
      <c r="V694" s="214">
        <f t="shared" si="216"/>
        <v>0</v>
      </c>
      <c r="W694" s="214">
        <f>IF(OR(AND((K694&lt;0.8),(AJ694&gt;180)),AND((K694&lt;0.8),(AJ694&lt;10)),AND((K694&gt;=0.8),(AJ694&lt;10)),AND((K694&gt;=0.8),(AJ694&gt;90))),0,1)</f>
        <v>1</v>
      </c>
      <c r="X694" s="214">
        <f t="shared" si="217"/>
        <v>0</v>
      </c>
      <c r="Y694" s="214">
        <f t="shared" si="218"/>
        <v>0</v>
      </c>
      <c r="Z694" s="214">
        <f t="shared" si="219"/>
        <v>0</v>
      </c>
      <c r="AA694" s="214">
        <f t="shared" si="220"/>
        <v>1</v>
      </c>
      <c r="AB694" s="215" t="str">
        <f t="shared" si="221"/>
        <v>C-</v>
      </c>
      <c r="AC694" s="215" t="str">
        <f t="shared" si="222"/>
        <v>1C-</v>
      </c>
      <c r="AD694" s="216"/>
      <c r="AE694" s="216"/>
      <c r="AF694" s="434">
        <f>IFERROR(INDEX(Raw_DATA!L:L,MATCH(Risk7_PlusY67!$D694,Raw_DATA!$A:$A,0)),"")</f>
        <v>-10.68</v>
      </c>
      <c r="AG694" s="434">
        <f>IFERROR(INDEX(AVGGroup!$D$5:$D$21,MATCH(Risk7_PlusY67!$H694,AVGGroup!$C$5:$C$21,0)),"")</f>
        <v>-2.2400000000000002</v>
      </c>
      <c r="AH694" s="434">
        <f>IFERROR(INDEX(Raw_DATA!M:M,MATCH(Risk7_PlusY67!$D694,Raw_DATA!$A:$A,0)),"")</f>
        <v>-23.44</v>
      </c>
      <c r="AI694" s="435">
        <f>IFERROR(INDEX(AVGGroup!$F$5:$F$21,MATCH(Risk7_PlusY67!$H694,AVGGroup!$C$5:$C$21,0)),"")</f>
        <v>-7.61</v>
      </c>
      <c r="AJ694" s="401">
        <f>IFERROR(INDEX(Raw_DATA!N:N,MATCH(Risk7_PlusY67!$D694,Raw_DATA!$A:$A,0)),"")</f>
        <v>90</v>
      </c>
      <c r="AK694" s="401">
        <f>IFERROR(INDEX(Raw_DATA!O:O,MATCH(Risk7_PlusY67!$D694,Raw_DATA!$A:$A,0)),"")</f>
        <v>63</v>
      </c>
      <c r="AL694" s="401">
        <f>IFERROR(INDEX(Raw_DATA!P:P,MATCH(Risk7_PlusY67!$D694,Raw_DATA!$A:$A,0)),"")</f>
        <v>96</v>
      </c>
      <c r="AM694" s="401">
        <f>IFERROR(INDEX(Raw_DATA!Q:Q,MATCH(Risk7_PlusY67!$D694,Raw_DATA!$A:$A,0)),"")</f>
        <v>224</v>
      </c>
      <c r="AN694" s="401">
        <f>IFERROR(INDEX(Raw_DATA!R:R,MATCH(Risk7_PlusY67!$D694,Raw_DATA!$A:$A,0)),"")</f>
        <v>49</v>
      </c>
      <c r="AO694" s="407"/>
      <c r="AP694" s="411" t="b">
        <f>AB694=AY694</f>
        <v>1</v>
      </c>
      <c r="AQ694" s="340">
        <f t="shared" si="223"/>
        <v>1</v>
      </c>
      <c r="AR694" s="123">
        <f t="shared" si="224"/>
        <v>0</v>
      </c>
      <c r="AS694" s="123">
        <f t="shared" si="225"/>
        <v>0</v>
      </c>
      <c r="AT694" s="123">
        <f>IF(OR(AND((K694&lt;0.8),(BE694&gt;180)),AND((K694&lt;0.8),(BE694&lt;10)),AND((K694&gt;=0.8),(BE694&lt;10)),AND((K694&gt;=0.8),(BE694&gt;90))),0,1)</f>
        <v>1</v>
      </c>
      <c r="AU694" s="123">
        <f t="shared" si="226"/>
        <v>0</v>
      </c>
      <c r="AV694" s="123">
        <f t="shared" si="227"/>
        <v>0</v>
      </c>
      <c r="AW694" s="123">
        <f t="shared" si="228"/>
        <v>0</v>
      </c>
      <c r="AX694" s="123">
        <f t="shared" si="229"/>
        <v>1</v>
      </c>
      <c r="AY694" s="416" t="str">
        <f t="shared" si="230"/>
        <v>C-</v>
      </c>
      <c r="AZ694" s="416" t="str">
        <f>R694&amp;AY694</f>
        <v>1C-</v>
      </c>
      <c r="BA694" s="417">
        <f>IFERROR(INDEX(Raw_DATA!L:L,MATCH(Risk7_PlusY67!$D694,Raw_DATA!$A:$A,0)),"")</f>
        <v>-10.68</v>
      </c>
      <c r="BB694" s="417">
        <f>IFERROR(INDEX(AVGGroup!$H$5:$H$21,MATCH(Risk7_PlusY67!$BJ694,AVGGroup!$C$5:$C$21,0)),"")</f>
        <v>-2.25</v>
      </c>
      <c r="BC694" s="417">
        <f>IFERROR(INDEX(Raw_DATA!M:M,MATCH(Risk7_PlusY67!$D694,Raw_DATA!$A:$A,0)),"")</f>
        <v>-23.44</v>
      </c>
      <c r="BD694" s="418">
        <f>IFERROR(INDEX(AVGGroup!$J$5:$J$21,MATCH(Risk7_PlusY67!$BJ694,AVGGroup!$C$5:$C$21,0)),"")</f>
        <v>-7.61</v>
      </c>
      <c r="BE694" s="407">
        <f>IFERROR(INDEX(Raw_DATA!N:N,MATCH(Risk7_PlusY67!$D694,Raw_DATA!$A:$A,0)),"")</f>
        <v>90</v>
      </c>
      <c r="BF694" s="407">
        <f>IFERROR(INDEX(Raw_DATA!O:O,MATCH(Risk7_PlusY67!$D694,Raw_DATA!$A:$A,0)),"")</f>
        <v>63</v>
      </c>
      <c r="BG694" s="407">
        <f>IFERROR(INDEX(Raw_DATA!P:P,MATCH(Risk7_PlusY67!$D694,Raw_DATA!$A:$A,0)),"")</f>
        <v>96</v>
      </c>
      <c r="BH694" s="407">
        <f>IFERROR(INDEX(Raw_DATA!Q:Q,MATCH(Risk7_PlusY67!$D694,Raw_DATA!$A:$A,0)),"")</f>
        <v>224</v>
      </c>
      <c r="BI694" s="407">
        <f>IFERROR(INDEX(Raw_DATA!R:R,MATCH(Risk7_PlusY67!$D694,Raw_DATA!$A:$A,0)),"")</f>
        <v>49</v>
      </c>
      <c r="BJ694" s="124" t="str">
        <f>INDEX('Org2567'!$BM:$BM,MATCH(Risk7_PlusY67!D694,'Org2567'!$D:$D,0))</f>
        <v>รพช.M2 B&gt;100</v>
      </c>
    </row>
    <row r="695" spans="1:62" x14ac:dyDescent="0.7">
      <c r="A695" s="206">
        <f>IF(ISBLANK(D695),"",COUNTA($D$3:D695))</f>
        <v>693</v>
      </c>
      <c r="B695" s="207">
        <f>IFERROR(INDEX(ID!$E:$E,MATCH(Risk7_PlusY67!$D695,ID!$A:$A,0)),"")</f>
        <v>10</v>
      </c>
      <c r="C695" s="207" t="str">
        <f>IFERROR(INDEX(ID!$I:$I,MATCH(Risk7_PlusY67!$D695,ID!$A:$A,0)),"")</f>
        <v>ศรีสะเกษ</v>
      </c>
      <c r="D695" s="295" t="s">
        <v>695</v>
      </c>
      <c r="E695" s="207" t="str">
        <f>IFERROR(INDEX(ID!$C:$C,MATCH(Risk7_PlusY67!$D695,ID!$A:$A,0)),"")</f>
        <v>ไพรบึง,รพช.</v>
      </c>
      <c r="F695" s="207" t="str">
        <f>IFERROR(INDEX(ID!$G:$G,MATCH(Risk7_PlusY67!$D695,ID!$A:$A,0)),"")</f>
        <v>รพช.</v>
      </c>
      <c r="G695" s="206">
        <f>IFERROR(INDEX(ID!$J:$J,MATCH(Risk7_PlusY67!$D695,ID!$A:$A,0)),"")</f>
        <v>33</v>
      </c>
      <c r="H695" s="208" t="str">
        <f>IFERROR(INDEX(ID!$P:$P,MATCH(Risk7_PlusY67!$D695,ID!$A:$A,0)),"")</f>
        <v>รพช.F2 P30,000-60,000</v>
      </c>
      <c r="I695" s="209">
        <f>IFERROR(INDEX(Raw_DATA!E:E,MATCH(Risk7_PlusY67!$D695,Raw_DATA!$A:$A,0)),"")</f>
        <v>5</v>
      </c>
      <c r="J695" s="209">
        <f>IFERROR(INDEX(Raw_DATA!F:F,MATCH(Risk7_PlusY67!$D695,Raw_DATA!$A:$A,0)),"")</f>
        <v>4.79</v>
      </c>
      <c r="K695" s="209">
        <f>IFERROR(INDEX(Raw_DATA!G:G,MATCH(Risk7_PlusY67!$D695,Raw_DATA!$A:$A,0)),"")</f>
        <v>4.32</v>
      </c>
      <c r="L695" s="209">
        <f>IFERROR(INDEX(Raw_DATA!H:H,MATCH(Risk7_PlusY67!$D695,Raw_DATA!$A:$A,0)),"")</f>
        <v>45284350.689999998</v>
      </c>
      <c r="M695" s="210">
        <f>IFERROR(INDEX(Raw_DATA!I:I,MATCH(Risk7_PlusY67!$D695,Raw_DATA!$A:$A,0)),"")</f>
        <v>-8778503.8300000001</v>
      </c>
      <c r="N695" s="206">
        <f t="shared" si="210"/>
        <v>0</v>
      </c>
      <c r="O695" s="206">
        <f t="shared" si="211"/>
        <v>1</v>
      </c>
      <c r="P695" s="206">
        <f t="shared" si="213"/>
        <v>0</v>
      </c>
      <c r="Q695" s="211">
        <f t="shared" si="214"/>
        <v>61.9</v>
      </c>
      <c r="R695" s="206">
        <f t="shared" si="212"/>
        <v>1</v>
      </c>
      <c r="S695" s="212">
        <f>IFERROR(INDEX(Raw_DATA!J:J,MATCH(Risk7_PlusY67!$D695,Raw_DATA!$A:$A,0)),"")</f>
        <v>-5463696.54</v>
      </c>
      <c r="T695" s="213">
        <f>IFERROR(INDEX(Raw_DATA!K:K,MATCH(Risk7_PlusY67!$D695,Raw_DATA!$A:$A,0)),"")</f>
        <v>37613987.950000003</v>
      </c>
      <c r="U695" s="214">
        <f t="shared" si="215"/>
        <v>0</v>
      </c>
      <c r="V695" s="214">
        <f t="shared" si="216"/>
        <v>1</v>
      </c>
      <c r="W695" s="214">
        <f>IF(OR(AND((K695&lt;0.8),(AJ695&gt;180)),AND((K695&lt;0.8),(AJ695&lt;10)),AND((K695&gt;=0.8),(AJ695&lt;10)),AND((K695&gt;=0.8),(AJ695&gt;90))),0,1)</f>
        <v>1</v>
      </c>
      <c r="X695" s="214">
        <f t="shared" si="217"/>
        <v>1</v>
      </c>
      <c r="Y695" s="214">
        <f t="shared" si="218"/>
        <v>1</v>
      </c>
      <c r="Z695" s="214">
        <f t="shared" si="219"/>
        <v>1</v>
      </c>
      <c r="AA695" s="214">
        <f t="shared" si="220"/>
        <v>1</v>
      </c>
      <c r="AB695" s="215" t="str">
        <f t="shared" si="221"/>
        <v>A-</v>
      </c>
      <c r="AC695" s="215" t="str">
        <f t="shared" si="222"/>
        <v>1A-</v>
      </c>
      <c r="AD695" s="216"/>
      <c r="AE695" s="216"/>
      <c r="AF695" s="434">
        <f>IFERROR(INDEX(Raw_DATA!L:L,MATCH(Risk7_PlusY67!$D695,Raw_DATA!$A:$A,0)),"")</f>
        <v>-5.15</v>
      </c>
      <c r="AG695" s="434">
        <f>IFERROR(INDEX(AVGGroup!$D$5:$D$21,MATCH(Risk7_PlusY67!$H695,AVGGroup!$C$5:$C$21,0)),"")</f>
        <v>-4.37</v>
      </c>
      <c r="AH695" s="434">
        <f>IFERROR(INDEX(Raw_DATA!M:M,MATCH(Risk7_PlusY67!$D695,Raw_DATA!$A:$A,0)),"")</f>
        <v>-7.78</v>
      </c>
      <c r="AI695" s="435">
        <f>IFERROR(INDEX(AVGGroup!$F$5:$F$21,MATCH(Risk7_PlusY67!$H695,AVGGroup!$C$5:$C$21,0)),"")</f>
        <v>-9.19</v>
      </c>
      <c r="AJ695" s="401">
        <f>IFERROR(INDEX(Raw_DATA!N:N,MATCH(Risk7_PlusY67!$D695,Raw_DATA!$A:$A,0)),"")</f>
        <v>82</v>
      </c>
      <c r="AK695" s="401">
        <f>IFERROR(INDEX(Raw_DATA!O:O,MATCH(Risk7_PlusY67!$D695,Raw_DATA!$A:$A,0)),"")</f>
        <v>29</v>
      </c>
      <c r="AL695" s="401">
        <f>IFERROR(INDEX(Raw_DATA!P:P,MATCH(Risk7_PlusY67!$D695,Raw_DATA!$A:$A,0)),"")</f>
        <v>52</v>
      </c>
      <c r="AM695" s="401">
        <f>IFERROR(INDEX(Raw_DATA!Q:Q,MATCH(Risk7_PlusY67!$D695,Raw_DATA!$A:$A,0)),"")</f>
        <v>98</v>
      </c>
      <c r="AN695" s="401">
        <f>IFERROR(INDEX(Raw_DATA!R:R,MATCH(Risk7_PlusY67!$D695,Raw_DATA!$A:$A,0)),"")</f>
        <v>56</v>
      </c>
      <c r="AO695" s="407"/>
      <c r="AP695" s="411" t="b">
        <f>AB695=AY695</f>
        <v>1</v>
      </c>
      <c r="AQ695" s="340">
        <f t="shared" si="223"/>
        <v>1</v>
      </c>
      <c r="AR695" s="123">
        <f t="shared" si="224"/>
        <v>0</v>
      </c>
      <c r="AS695" s="123">
        <f t="shared" si="225"/>
        <v>1</v>
      </c>
      <c r="AT695" s="123">
        <f>IF(OR(AND((K695&lt;0.8),(BE695&gt;180)),AND((K695&lt;0.8),(BE695&lt;10)),AND((K695&gt;=0.8),(BE695&lt;10)),AND((K695&gt;=0.8),(BE695&gt;90))),0,1)</f>
        <v>1</v>
      </c>
      <c r="AU695" s="123">
        <f t="shared" si="226"/>
        <v>1</v>
      </c>
      <c r="AV695" s="123">
        <f t="shared" si="227"/>
        <v>1</v>
      </c>
      <c r="AW695" s="123">
        <f t="shared" si="228"/>
        <v>1</v>
      </c>
      <c r="AX695" s="123">
        <f t="shared" si="229"/>
        <v>1</v>
      </c>
      <c r="AY695" s="416" t="str">
        <f t="shared" si="230"/>
        <v>A-</v>
      </c>
      <c r="AZ695" s="416" t="str">
        <f>R695&amp;AY695</f>
        <v>1A-</v>
      </c>
      <c r="BA695" s="417">
        <f>IFERROR(INDEX(Raw_DATA!L:L,MATCH(Risk7_PlusY67!$D695,Raw_DATA!$A:$A,0)),"")</f>
        <v>-5.15</v>
      </c>
      <c r="BB695" s="417">
        <f>IFERROR(INDEX(AVGGroup!$H$5:$H$21,MATCH(Risk7_PlusY67!$BJ695,AVGGroup!$C$5:$C$21,0)),"")</f>
        <v>-3.95</v>
      </c>
      <c r="BC695" s="417">
        <f>IFERROR(INDEX(Raw_DATA!M:M,MATCH(Risk7_PlusY67!$D695,Raw_DATA!$A:$A,0)),"")</f>
        <v>-7.78</v>
      </c>
      <c r="BD695" s="418">
        <f>IFERROR(INDEX(AVGGroup!$J$5:$J$21,MATCH(Risk7_PlusY67!$BJ695,AVGGroup!$C$5:$C$21,0)),"")</f>
        <v>-8.8800000000000008</v>
      </c>
      <c r="BE695" s="407">
        <f>IFERROR(INDEX(Raw_DATA!N:N,MATCH(Risk7_PlusY67!$D695,Raw_DATA!$A:$A,0)),"")</f>
        <v>82</v>
      </c>
      <c r="BF695" s="407">
        <f>IFERROR(INDEX(Raw_DATA!O:O,MATCH(Risk7_PlusY67!$D695,Raw_DATA!$A:$A,0)),"")</f>
        <v>29</v>
      </c>
      <c r="BG695" s="407">
        <f>IFERROR(INDEX(Raw_DATA!P:P,MATCH(Risk7_PlusY67!$D695,Raw_DATA!$A:$A,0)),"")</f>
        <v>52</v>
      </c>
      <c r="BH695" s="407">
        <f>IFERROR(INDEX(Raw_DATA!Q:Q,MATCH(Risk7_PlusY67!$D695,Raw_DATA!$A:$A,0)),"")</f>
        <v>98</v>
      </c>
      <c r="BI695" s="407">
        <f>IFERROR(INDEX(Raw_DATA!R:R,MATCH(Risk7_PlusY67!$D695,Raw_DATA!$A:$A,0)),"")</f>
        <v>56</v>
      </c>
      <c r="BJ695" s="124" t="str">
        <f>INDEX('Org2567'!$BM:$BM,MATCH(Risk7_PlusY67!D695,'Org2567'!$D:$D,0))</f>
        <v>รพช.F2 P30,000-60,000</v>
      </c>
    </row>
    <row r="696" spans="1:62" x14ac:dyDescent="0.7">
      <c r="A696" s="206">
        <f>IF(ISBLANK(D696),"",COUNTA($D$3:D696))</f>
        <v>694</v>
      </c>
      <c r="B696" s="207">
        <f>IFERROR(INDEX(ID!$E:$E,MATCH(Risk7_PlusY67!$D696,ID!$A:$A,0)),"")</f>
        <v>10</v>
      </c>
      <c r="C696" s="207" t="str">
        <f>IFERROR(INDEX(ID!$I:$I,MATCH(Risk7_PlusY67!$D696,ID!$A:$A,0)),"")</f>
        <v>ศรีสะเกษ</v>
      </c>
      <c r="D696" s="295" t="s">
        <v>696</v>
      </c>
      <c r="E696" s="207" t="str">
        <f>IFERROR(INDEX(ID!$C:$C,MATCH(Risk7_PlusY67!$D696,ID!$A:$A,0)),"")</f>
        <v>ปรางค์กู่,รพช.</v>
      </c>
      <c r="F696" s="207" t="str">
        <f>IFERROR(INDEX(ID!$G:$G,MATCH(Risk7_PlusY67!$D696,ID!$A:$A,0)),"")</f>
        <v>รพช.</v>
      </c>
      <c r="G696" s="206">
        <f>IFERROR(INDEX(ID!$J:$J,MATCH(Risk7_PlusY67!$D696,ID!$A:$A,0)),"")</f>
        <v>60</v>
      </c>
      <c r="H696" s="208" t="str">
        <f>IFERROR(INDEX(ID!$P:$P,MATCH(Risk7_PlusY67!$D696,ID!$A:$A,0)),"")</f>
        <v>รพช.F2 P30,000-60,000</v>
      </c>
      <c r="I696" s="209">
        <f>IFERROR(INDEX(Raw_DATA!E:E,MATCH(Risk7_PlusY67!$D696,Raw_DATA!$A:$A,0)),"")</f>
        <v>1.76</v>
      </c>
      <c r="J696" s="209">
        <f>IFERROR(INDEX(Raw_DATA!F:F,MATCH(Risk7_PlusY67!$D696,Raw_DATA!$A:$A,0)),"")</f>
        <v>1.59</v>
      </c>
      <c r="K696" s="209">
        <f>IFERROR(INDEX(Raw_DATA!G:G,MATCH(Risk7_PlusY67!$D696,Raw_DATA!$A:$A,0)),"")</f>
        <v>1</v>
      </c>
      <c r="L696" s="209">
        <f>IFERROR(INDEX(Raw_DATA!H:H,MATCH(Risk7_PlusY67!$D696,Raw_DATA!$A:$A,0)),"")</f>
        <v>23530239.699999999</v>
      </c>
      <c r="M696" s="210">
        <f>IFERROR(INDEX(Raw_DATA!I:I,MATCH(Risk7_PlusY67!$D696,Raw_DATA!$A:$A,0)),"")</f>
        <v>-1788128.88</v>
      </c>
      <c r="N696" s="206">
        <f t="shared" si="210"/>
        <v>0</v>
      </c>
      <c r="O696" s="206">
        <f t="shared" si="211"/>
        <v>1</v>
      </c>
      <c r="P696" s="206">
        <f t="shared" si="213"/>
        <v>0</v>
      </c>
      <c r="Q696" s="211">
        <f t="shared" si="214"/>
        <v>157.9</v>
      </c>
      <c r="R696" s="206">
        <f t="shared" si="212"/>
        <v>1</v>
      </c>
      <c r="S696" s="212">
        <f>IFERROR(INDEX(Raw_DATA!J:J,MATCH(Risk7_PlusY67!$D696,Raw_DATA!$A:$A,0)),"")</f>
        <v>6721867.1200000001</v>
      </c>
      <c r="T696" s="213">
        <f>IFERROR(INDEX(Raw_DATA!K:K,MATCH(Risk7_PlusY67!$D696,Raw_DATA!$A:$A,0)),"")</f>
        <v>30311.73</v>
      </c>
      <c r="U696" s="214">
        <f t="shared" si="215"/>
        <v>1</v>
      </c>
      <c r="V696" s="214">
        <f t="shared" si="216"/>
        <v>1</v>
      </c>
      <c r="W696" s="214">
        <f>IF(OR(AND((K696&lt;0.8),(AJ696&gt;180)),AND((K696&lt;0.8),(AJ696&lt;10)),AND((K696&gt;=0.8),(AJ696&lt;10)),AND((K696&gt;=0.8),(AJ696&gt;90))),0,1)</f>
        <v>0</v>
      </c>
      <c r="X696" s="214">
        <f t="shared" si="217"/>
        <v>1</v>
      </c>
      <c r="Y696" s="214">
        <f t="shared" si="218"/>
        <v>1</v>
      </c>
      <c r="Z696" s="214">
        <f t="shared" si="219"/>
        <v>0</v>
      </c>
      <c r="AA696" s="214">
        <f t="shared" si="220"/>
        <v>1</v>
      </c>
      <c r="AB696" s="215" t="str">
        <f t="shared" si="221"/>
        <v>B</v>
      </c>
      <c r="AC696" s="215" t="str">
        <f t="shared" si="222"/>
        <v>1B</v>
      </c>
      <c r="AD696" s="216"/>
      <c r="AE696" s="216"/>
      <c r="AF696" s="434">
        <f>IFERROR(INDEX(Raw_DATA!L:L,MATCH(Risk7_PlusY67!$D696,Raw_DATA!$A:$A,0)),"")</f>
        <v>4.8499999999999996</v>
      </c>
      <c r="AG696" s="434">
        <f>IFERROR(INDEX(AVGGroup!$D$5:$D$21,MATCH(Risk7_PlusY67!$H696,AVGGroup!$C$5:$C$21,0)),"")</f>
        <v>-4.37</v>
      </c>
      <c r="AH696" s="434">
        <f>IFERROR(INDEX(Raw_DATA!M:M,MATCH(Risk7_PlusY67!$D696,Raw_DATA!$A:$A,0)),"")</f>
        <v>-1.52</v>
      </c>
      <c r="AI696" s="435">
        <f>IFERROR(INDEX(AVGGroup!$F$5:$F$21,MATCH(Risk7_PlusY67!$H696,AVGGroup!$C$5:$C$21,0)),"")</f>
        <v>-9.19</v>
      </c>
      <c r="AJ696" s="401">
        <f>IFERROR(INDEX(Raw_DATA!N:N,MATCH(Risk7_PlusY67!$D696,Raw_DATA!$A:$A,0)),"")</f>
        <v>180</v>
      </c>
      <c r="AK696" s="401">
        <f>IFERROR(INDEX(Raw_DATA!O:O,MATCH(Risk7_PlusY67!$D696,Raw_DATA!$A:$A,0)),"")</f>
        <v>42</v>
      </c>
      <c r="AL696" s="401">
        <f>IFERROR(INDEX(Raw_DATA!P:P,MATCH(Risk7_PlusY67!$D696,Raw_DATA!$A:$A,0)),"")</f>
        <v>28</v>
      </c>
      <c r="AM696" s="401">
        <f>IFERROR(INDEX(Raw_DATA!Q:Q,MATCH(Risk7_PlusY67!$D696,Raw_DATA!$A:$A,0)),"")</f>
        <v>194</v>
      </c>
      <c r="AN696" s="401">
        <f>IFERROR(INDEX(Raw_DATA!R:R,MATCH(Risk7_PlusY67!$D696,Raw_DATA!$A:$A,0)),"")</f>
        <v>57</v>
      </c>
      <c r="AO696" s="407"/>
      <c r="AP696" s="411" t="b">
        <f>AB696=AY696</f>
        <v>1</v>
      </c>
      <c r="AQ696" s="340">
        <f t="shared" si="223"/>
        <v>1</v>
      </c>
      <c r="AR696" s="123">
        <f t="shared" si="224"/>
        <v>1</v>
      </c>
      <c r="AS696" s="123">
        <f t="shared" si="225"/>
        <v>1</v>
      </c>
      <c r="AT696" s="123">
        <f>IF(OR(AND((K696&lt;0.8),(BE696&gt;180)),AND((K696&lt;0.8),(BE696&lt;10)),AND((K696&gt;=0.8),(BE696&lt;10)),AND((K696&gt;=0.8),(BE696&gt;90))),0,1)</f>
        <v>0</v>
      </c>
      <c r="AU696" s="123">
        <f t="shared" si="226"/>
        <v>1</v>
      </c>
      <c r="AV696" s="123">
        <f t="shared" si="227"/>
        <v>1</v>
      </c>
      <c r="AW696" s="123">
        <f t="shared" si="228"/>
        <v>0</v>
      </c>
      <c r="AX696" s="123">
        <f t="shared" si="229"/>
        <v>1</v>
      </c>
      <c r="AY696" s="416" t="str">
        <f t="shared" si="230"/>
        <v>B</v>
      </c>
      <c r="AZ696" s="416" t="str">
        <f>R696&amp;AY696</f>
        <v>1B</v>
      </c>
      <c r="BA696" s="417">
        <f>IFERROR(INDEX(Raw_DATA!L:L,MATCH(Risk7_PlusY67!$D696,Raw_DATA!$A:$A,0)),"")</f>
        <v>4.8499999999999996</v>
      </c>
      <c r="BB696" s="417">
        <f>IFERROR(INDEX(AVGGroup!$H$5:$H$21,MATCH(Risk7_PlusY67!$BJ696,AVGGroup!$C$5:$C$21,0)),"")</f>
        <v>-3.95</v>
      </c>
      <c r="BC696" s="417">
        <f>IFERROR(INDEX(Raw_DATA!M:M,MATCH(Risk7_PlusY67!$D696,Raw_DATA!$A:$A,0)),"")</f>
        <v>-1.52</v>
      </c>
      <c r="BD696" s="418">
        <f>IFERROR(INDEX(AVGGroup!$J$5:$J$21,MATCH(Risk7_PlusY67!$BJ696,AVGGroup!$C$5:$C$21,0)),"")</f>
        <v>-8.8800000000000008</v>
      </c>
      <c r="BE696" s="407">
        <f>IFERROR(INDEX(Raw_DATA!N:N,MATCH(Risk7_PlusY67!$D696,Raw_DATA!$A:$A,0)),"")</f>
        <v>180</v>
      </c>
      <c r="BF696" s="407">
        <f>IFERROR(INDEX(Raw_DATA!O:O,MATCH(Risk7_PlusY67!$D696,Raw_DATA!$A:$A,0)),"")</f>
        <v>42</v>
      </c>
      <c r="BG696" s="407">
        <f>IFERROR(INDEX(Raw_DATA!P:P,MATCH(Risk7_PlusY67!$D696,Raw_DATA!$A:$A,0)),"")</f>
        <v>28</v>
      </c>
      <c r="BH696" s="407">
        <f>IFERROR(INDEX(Raw_DATA!Q:Q,MATCH(Risk7_PlusY67!$D696,Raw_DATA!$A:$A,0)),"")</f>
        <v>194</v>
      </c>
      <c r="BI696" s="407">
        <f>IFERROR(INDEX(Raw_DATA!R:R,MATCH(Risk7_PlusY67!$D696,Raw_DATA!$A:$A,0)),"")</f>
        <v>57</v>
      </c>
      <c r="BJ696" s="124" t="str">
        <f>INDEX('Org2567'!$BM:$BM,MATCH(Risk7_PlusY67!D696,'Org2567'!$D:$D,0))</f>
        <v>รพช.F2 P30,000-60,000</v>
      </c>
    </row>
    <row r="697" spans="1:62" x14ac:dyDescent="0.7">
      <c r="A697" s="206">
        <f>IF(ISBLANK(D697),"",COUNTA($D$3:D697))</f>
        <v>695</v>
      </c>
      <c r="B697" s="207">
        <f>IFERROR(INDEX(ID!$E:$E,MATCH(Risk7_PlusY67!$D697,ID!$A:$A,0)),"")</f>
        <v>10</v>
      </c>
      <c r="C697" s="207" t="str">
        <f>IFERROR(INDEX(ID!$I:$I,MATCH(Risk7_PlusY67!$D697,ID!$A:$A,0)),"")</f>
        <v>ศรีสะเกษ</v>
      </c>
      <c r="D697" s="295" t="s">
        <v>697</v>
      </c>
      <c r="E697" s="207" t="str">
        <f>IFERROR(INDEX(ID!$C:$C,MATCH(Risk7_PlusY67!$D697,ID!$A:$A,0)),"")</f>
        <v>ขุนหาญ,รพช.</v>
      </c>
      <c r="F697" s="207" t="str">
        <f>IFERROR(INDEX(ID!$G:$G,MATCH(Risk7_PlusY67!$D697,ID!$A:$A,0)),"")</f>
        <v>รพช.</v>
      </c>
      <c r="G697" s="206">
        <f>IFERROR(INDEX(ID!$J:$J,MATCH(Risk7_PlusY67!$D697,ID!$A:$A,0)),"")</f>
        <v>94</v>
      </c>
      <c r="H697" s="208" t="str">
        <f>IFERROR(INDEX(ID!$P:$P,MATCH(Risk7_PlusY67!$D697,ID!$A:$A,0)),"")</f>
        <v>รพช.M2 B&lt;=100</v>
      </c>
      <c r="I697" s="209">
        <f>IFERROR(INDEX(Raw_DATA!E:E,MATCH(Risk7_PlusY67!$D697,Raw_DATA!$A:$A,0)),"")</f>
        <v>3.28</v>
      </c>
      <c r="J697" s="209">
        <f>IFERROR(INDEX(Raw_DATA!F:F,MATCH(Risk7_PlusY67!$D697,Raw_DATA!$A:$A,0)),"")</f>
        <v>3.14</v>
      </c>
      <c r="K697" s="209">
        <f>IFERROR(INDEX(Raw_DATA!G:G,MATCH(Risk7_PlusY67!$D697,Raw_DATA!$A:$A,0)),"")</f>
        <v>2.78</v>
      </c>
      <c r="L697" s="209">
        <f>IFERROR(INDEX(Raw_DATA!H:H,MATCH(Risk7_PlusY67!$D697,Raw_DATA!$A:$A,0)),"")</f>
        <v>135351265.87</v>
      </c>
      <c r="M697" s="210">
        <f>IFERROR(INDEX(Raw_DATA!I:I,MATCH(Risk7_PlusY67!$D697,Raw_DATA!$A:$A,0)),"")</f>
        <v>-33029195.960000001</v>
      </c>
      <c r="N697" s="206">
        <f t="shared" si="210"/>
        <v>0</v>
      </c>
      <c r="O697" s="206">
        <f t="shared" si="211"/>
        <v>1</v>
      </c>
      <c r="P697" s="206">
        <f t="shared" si="213"/>
        <v>0</v>
      </c>
      <c r="Q697" s="211">
        <f t="shared" si="214"/>
        <v>49.1</v>
      </c>
      <c r="R697" s="206">
        <f t="shared" si="212"/>
        <v>1</v>
      </c>
      <c r="S697" s="212">
        <f>IFERROR(INDEX(Raw_DATA!J:J,MATCH(Risk7_PlusY67!$D697,Raw_DATA!$A:$A,0)),"")</f>
        <v>-14746731.27</v>
      </c>
      <c r="T697" s="213">
        <f>IFERROR(INDEX(Raw_DATA!K:K,MATCH(Risk7_PlusY67!$D697,Raw_DATA!$A:$A,0)),"")</f>
        <v>105682173.51000001</v>
      </c>
      <c r="U697" s="214">
        <f t="shared" si="215"/>
        <v>0</v>
      </c>
      <c r="V697" s="214">
        <f t="shared" si="216"/>
        <v>0</v>
      </c>
      <c r="W697" s="214">
        <f>IF(OR(AND((K697&lt;0.8),(AJ697&gt;180)),AND((K697&lt;0.8),(AJ697&lt;10)),AND((K697&gt;=0.8),(AJ697&lt;10)),AND((K697&gt;=0.8),(AJ697&gt;90))),0,1)</f>
        <v>0</v>
      </c>
      <c r="X697" s="214">
        <f t="shared" si="217"/>
        <v>1</v>
      </c>
      <c r="Y697" s="214">
        <f t="shared" si="218"/>
        <v>1</v>
      </c>
      <c r="Z697" s="214">
        <f t="shared" si="219"/>
        <v>0</v>
      </c>
      <c r="AA697" s="214">
        <f t="shared" si="220"/>
        <v>1</v>
      </c>
      <c r="AB697" s="215" t="str">
        <f t="shared" si="221"/>
        <v>C</v>
      </c>
      <c r="AC697" s="215" t="str">
        <f t="shared" si="222"/>
        <v>1C</v>
      </c>
      <c r="AD697" s="216"/>
      <c r="AE697" s="216"/>
      <c r="AF697" s="434">
        <f>IFERROR(INDEX(Raw_DATA!L:L,MATCH(Risk7_PlusY67!$D697,Raw_DATA!$A:$A,0)),"")</f>
        <v>-6.4</v>
      </c>
      <c r="AG697" s="434">
        <f>IFERROR(INDEX(AVGGroup!$D$5:$D$21,MATCH(Risk7_PlusY67!$H697,AVGGroup!$C$5:$C$21,0)),"")</f>
        <v>-4.4400000000000004</v>
      </c>
      <c r="AH697" s="434">
        <f>IFERROR(INDEX(Raw_DATA!M:M,MATCH(Risk7_PlusY67!$D697,Raw_DATA!$A:$A,0)),"")</f>
        <v>-10.7</v>
      </c>
      <c r="AI697" s="435">
        <f>IFERROR(INDEX(AVGGroup!$F$5:$F$21,MATCH(Risk7_PlusY67!$H697,AVGGroup!$C$5:$C$21,0)),"")</f>
        <v>-7.31</v>
      </c>
      <c r="AJ697" s="401">
        <f>IFERROR(INDEX(Raw_DATA!N:N,MATCH(Risk7_PlusY67!$D697,Raw_DATA!$A:$A,0)),"")</f>
        <v>119</v>
      </c>
      <c r="AK697" s="401">
        <f>IFERROR(INDEX(Raw_DATA!O:O,MATCH(Risk7_PlusY67!$D697,Raw_DATA!$A:$A,0)),"")</f>
        <v>47</v>
      </c>
      <c r="AL697" s="401">
        <f>IFERROR(INDEX(Raw_DATA!P:P,MATCH(Risk7_PlusY67!$D697,Raw_DATA!$A:$A,0)),"")</f>
        <v>42</v>
      </c>
      <c r="AM697" s="401">
        <f>IFERROR(INDEX(Raw_DATA!Q:Q,MATCH(Risk7_PlusY67!$D697,Raw_DATA!$A:$A,0)),"")</f>
        <v>143</v>
      </c>
      <c r="AN697" s="401">
        <f>IFERROR(INDEX(Raw_DATA!R:R,MATCH(Risk7_PlusY67!$D697,Raw_DATA!$A:$A,0)),"")</f>
        <v>50</v>
      </c>
      <c r="AO697" s="407"/>
      <c r="AP697" s="411" t="b">
        <f>AB697=AY697</f>
        <v>1</v>
      </c>
      <c r="AQ697" s="340">
        <f t="shared" si="223"/>
        <v>1</v>
      </c>
      <c r="AR697" s="123">
        <f t="shared" si="224"/>
        <v>0</v>
      </c>
      <c r="AS697" s="123">
        <f t="shared" si="225"/>
        <v>0</v>
      </c>
      <c r="AT697" s="123">
        <f>IF(OR(AND((K697&lt;0.8),(BE697&gt;180)),AND((K697&lt;0.8),(BE697&lt;10)),AND((K697&gt;=0.8),(BE697&lt;10)),AND((K697&gt;=0.8),(BE697&gt;90))),0,1)</f>
        <v>0</v>
      </c>
      <c r="AU697" s="123">
        <f t="shared" si="226"/>
        <v>1</v>
      </c>
      <c r="AV697" s="123">
        <f t="shared" si="227"/>
        <v>1</v>
      </c>
      <c r="AW697" s="123">
        <f t="shared" si="228"/>
        <v>0</v>
      </c>
      <c r="AX697" s="123">
        <f t="shared" si="229"/>
        <v>1</v>
      </c>
      <c r="AY697" s="416" t="str">
        <f t="shared" si="230"/>
        <v>C</v>
      </c>
      <c r="AZ697" s="416" t="str">
        <f>R697&amp;AY697</f>
        <v>1C</v>
      </c>
      <c r="BA697" s="417">
        <f>IFERROR(INDEX(Raw_DATA!L:L,MATCH(Risk7_PlusY67!$D697,Raw_DATA!$A:$A,0)),"")</f>
        <v>-6.4</v>
      </c>
      <c r="BB697" s="417">
        <f>IFERROR(INDEX(AVGGroup!$H$5:$H$21,MATCH(Risk7_PlusY67!$BJ697,AVGGroup!$C$5:$C$21,0)),"")</f>
        <v>-4.4400000000000004</v>
      </c>
      <c r="BC697" s="417">
        <f>IFERROR(INDEX(Raw_DATA!M:M,MATCH(Risk7_PlusY67!$D697,Raw_DATA!$A:$A,0)),"")</f>
        <v>-10.7</v>
      </c>
      <c r="BD697" s="418">
        <f>IFERROR(INDEX(AVGGroup!$J$5:$J$21,MATCH(Risk7_PlusY67!$BJ697,AVGGroup!$C$5:$C$21,0)),"")</f>
        <v>-7.31</v>
      </c>
      <c r="BE697" s="407">
        <f>IFERROR(INDEX(Raw_DATA!N:N,MATCH(Risk7_PlusY67!$D697,Raw_DATA!$A:$A,0)),"")</f>
        <v>119</v>
      </c>
      <c r="BF697" s="407">
        <f>IFERROR(INDEX(Raw_DATA!O:O,MATCH(Risk7_PlusY67!$D697,Raw_DATA!$A:$A,0)),"")</f>
        <v>47</v>
      </c>
      <c r="BG697" s="407">
        <f>IFERROR(INDEX(Raw_DATA!P:P,MATCH(Risk7_PlusY67!$D697,Raw_DATA!$A:$A,0)),"")</f>
        <v>42</v>
      </c>
      <c r="BH697" s="407">
        <f>IFERROR(INDEX(Raw_DATA!Q:Q,MATCH(Risk7_PlusY67!$D697,Raw_DATA!$A:$A,0)),"")</f>
        <v>143</v>
      </c>
      <c r="BI697" s="407">
        <f>IFERROR(INDEX(Raw_DATA!R:R,MATCH(Risk7_PlusY67!$D697,Raw_DATA!$A:$A,0)),"")</f>
        <v>50</v>
      </c>
      <c r="BJ697" s="124" t="str">
        <f>INDEX('Org2567'!$BM:$BM,MATCH(Risk7_PlusY67!D697,'Org2567'!$D:$D,0))</f>
        <v>รพช.M2 B&lt;=100</v>
      </c>
    </row>
    <row r="698" spans="1:62" x14ac:dyDescent="0.7">
      <c r="A698" s="206">
        <f>IF(ISBLANK(D698),"",COUNTA($D$3:D698))</f>
        <v>696</v>
      </c>
      <c r="B698" s="207">
        <f>IFERROR(INDEX(ID!$E:$E,MATCH(Risk7_PlusY67!$D698,ID!$A:$A,0)),"")</f>
        <v>10</v>
      </c>
      <c r="C698" s="207" t="str">
        <f>IFERROR(INDEX(ID!$I:$I,MATCH(Risk7_PlusY67!$D698,ID!$A:$A,0)),"")</f>
        <v>ศรีสะเกษ</v>
      </c>
      <c r="D698" s="295" t="s">
        <v>698</v>
      </c>
      <c r="E698" s="207" t="str">
        <f>IFERROR(INDEX(ID!$C:$C,MATCH(Risk7_PlusY67!$D698,ID!$A:$A,0)),"")</f>
        <v>ราษีไศล,รพช.</v>
      </c>
      <c r="F698" s="207" t="str">
        <f>IFERROR(INDEX(ID!$G:$G,MATCH(Risk7_PlusY67!$D698,ID!$A:$A,0)),"")</f>
        <v>รพช.</v>
      </c>
      <c r="G698" s="206">
        <f>IFERROR(INDEX(ID!$J:$J,MATCH(Risk7_PlusY67!$D698,ID!$A:$A,0)),"")</f>
        <v>90</v>
      </c>
      <c r="H698" s="208" t="str">
        <f>IFERROR(INDEX(ID!$P:$P,MATCH(Risk7_PlusY67!$D698,ID!$A:$A,0)),"")</f>
        <v>รพช.M2 B&lt;=100</v>
      </c>
      <c r="I698" s="209">
        <f>IFERROR(INDEX(Raw_DATA!E:E,MATCH(Risk7_PlusY67!$D698,Raw_DATA!$A:$A,0)),"")</f>
        <v>7.59</v>
      </c>
      <c r="J698" s="209">
        <f>IFERROR(INDEX(Raw_DATA!F:F,MATCH(Risk7_PlusY67!$D698,Raw_DATA!$A:$A,0)),"")</f>
        <v>7.42</v>
      </c>
      <c r="K698" s="209">
        <f>IFERROR(INDEX(Raw_DATA!G:G,MATCH(Risk7_PlusY67!$D698,Raw_DATA!$A:$A,0)),"")</f>
        <v>6.86</v>
      </c>
      <c r="L698" s="209">
        <f>IFERROR(INDEX(Raw_DATA!H:H,MATCH(Risk7_PlusY67!$D698,Raw_DATA!$A:$A,0)),"")</f>
        <v>297320357.55000001</v>
      </c>
      <c r="M698" s="210">
        <f>IFERROR(INDEX(Raw_DATA!I:I,MATCH(Risk7_PlusY67!$D698,Raw_DATA!$A:$A,0)),"")</f>
        <v>-32712902.379999999</v>
      </c>
      <c r="N698" s="206">
        <f t="shared" si="210"/>
        <v>0</v>
      </c>
      <c r="O698" s="206">
        <f t="shared" si="211"/>
        <v>1</v>
      </c>
      <c r="P698" s="206">
        <f t="shared" si="213"/>
        <v>0</v>
      </c>
      <c r="Q698" s="211">
        <f t="shared" si="214"/>
        <v>109</v>
      </c>
      <c r="R698" s="206">
        <f t="shared" si="212"/>
        <v>1</v>
      </c>
      <c r="S698" s="212">
        <f>IFERROR(INDEX(Raw_DATA!J:J,MATCH(Risk7_PlusY67!$D698,Raw_DATA!$A:$A,0)),"")</f>
        <v>-12476591.439999999</v>
      </c>
      <c r="T698" s="213">
        <f>IFERROR(INDEX(Raw_DATA!K:K,MATCH(Risk7_PlusY67!$D698,Raw_DATA!$A:$A,0)),"")</f>
        <v>264516742.80000001</v>
      </c>
      <c r="U698" s="214">
        <f t="shared" si="215"/>
        <v>0</v>
      </c>
      <c r="V698" s="214">
        <f t="shared" si="216"/>
        <v>1</v>
      </c>
      <c r="W698" s="214">
        <f>IF(OR(AND((K698&lt;0.8),(AJ698&gt;180)),AND((K698&lt;0.8),(AJ698&lt;10)),AND((K698&gt;=0.8),(AJ698&lt;10)),AND((K698&gt;=0.8),(AJ698&gt;90))),0,1)</f>
        <v>1</v>
      </c>
      <c r="X698" s="214">
        <f t="shared" si="217"/>
        <v>1</v>
      </c>
      <c r="Y698" s="214">
        <f t="shared" si="218"/>
        <v>1</v>
      </c>
      <c r="Z698" s="214">
        <f t="shared" si="219"/>
        <v>0</v>
      </c>
      <c r="AA698" s="214">
        <f t="shared" si="220"/>
        <v>1</v>
      </c>
      <c r="AB698" s="215" t="str">
        <f t="shared" si="221"/>
        <v>B</v>
      </c>
      <c r="AC698" s="215" t="str">
        <f t="shared" si="222"/>
        <v>1B</v>
      </c>
      <c r="AD698" s="216"/>
      <c r="AE698" s="216"/>
      <c r="AF698" s="434">
        <f>IFERROR(INDEX(Raw_DATA!L:L,MATCH(Risk7_PlusY67!$D698,Raw_DATA!$A:$A,0)),"")</f>
        <v>-5.24</v>
      </c>
      <c r="AG698" s="434">
        <f>IFERROR(INDEX(AVGGroup!$D$5:$D$21,MATCH(Risk7_PlusY67!$H698,AVGGroup!$C$5:$C$21,0)),"")</f>
        <v>-4.4400000000000004</v>
      </c>
      <c r="AH698" s="434">
        <f>IFERROR(INDEX(Raw_DATA!M:M,MATCH(Risk7_PlusY67!$D698,Raw_DATA!$A:$A,0)),"")</f>
        <v>-5.95</v>
      </c>
      <c r="AI698" s="435">
        <f>IFERROR(INDEX(AVGGroup!$F$5:$F$21,MATCH(Risk7_PlusY67!$H698,AVGGroup!$C$5:$C$21,0)),"")</f>
        <v>-7.31</v>
      </c>
      <c r="AJ698" s="401">
        <f>IFERROR(INDEX(Raw_DATA!N:N,MATCH(Risk7_PlusY67!$D698,Raw_DATA!$A:$A,0)),"")</f>
        <v>74</v>
      </c>
      <c r="AK698" s="401">
        <f>IFERROR(INDEX(Raw_DATA!O:O,MATCH(Risk7_PlusY67!$D698,Raw_DATA!$A:$A,0)),"")</f>
        <v>35</v>
      </c>
      <c r="AL698" s="401">
        <f>IFERROR(INDEX(Raw_DATA!P:P,MATCH(Risk7_PlusY67!$D698,Raw_DATA!$A:$A,0)),"")</f>
        <v>43</v>
      </c>
      <c r="AM698" s="401">
        <f>IFERROR(INDEX(Raw_DATA!Q:Q,MATCH(Risk7_PlusY67!$D698,Raw_DATA!$A:$A,0)),"")</f>
        <v>136</v>
      </c>
      <c r="AN698" s="401">
        <f>IFERROR(INDEX(Raw_DATA!R:R,MATCH(Risk7_PlusY67!$D698,Raw_DATA!$A:$A,0)),"")</f>
        <v>51</v>
      </c>
      <c r="AO698" s="407"/>
      <c r="AP698" s="411" t="b">
        <f>AB698=AY698</f>
        <v>1</v>
      </c>
      <c r="AQ698" s="340">
        <f t="shared" si="223"/>
        <v>1</v>
      </c>
      <c r="AR698" s="123">
        <f t="shared" si="224"/>
        <v>0</v>
      </c>
      <c r="AS698" s="123">
        <f t="shared" si="225"/>
        <v>1</v>
      </c>
      <c r="AT698" s="123">
        <f>IF(OR(AND((K698&lt;0.8),(BE698&gt;180)),AND((K698&lt;0.8),(BE698&lt;10)),AND((K698&gt;=0.8),(BE698&lt;10)),AND((K698&gt;=0.8),(BE698&gt;90))),0,1)</f>
        <v>1</v>
      </c>
      <c r="AU698" s="123">
        <f t="shared" si="226"/>
        <v>1</v>
      </c>
      <c r="AV698" s="123">
        <f t="shared" si="227"/>
        <v>1</v>
      </c>
      <c r="AW698" s="123">
        <f t="shared" si="228"/>
        <v>0</v>
      </c>
      <c r="AX698" s="123">
        <f t="shared" si="229"/>
        <v>1</v>
      </c>
      <c r="AY698" s="416" t="str">
        <f t="shared" si="230"/>
        <v>B</v>
      </c>
      <c r="AZ698" s="416" t="str">
        <f>R698&amp;AY698</f>
        <v>1B</v>
      </c>
      <c r="BA698" s="417">
        <f>IFERROR(INDEX(Raw_DATA!L:L,MATCH(Risk7_PlusY67!$D698,Raw_DATA!$A:$A,0)),"")</f>
        <v>-5.24</v>
      </c>
      <c r="BB698" s="417">
        <f>IFERROR(INDEX(AVGGroup!$H$5:$H$21,MATCH(Risk7_PlusY67!$BJ698,AVGGroup!$C$5:$C$21,0)),"")</f>
        <v>-4.4400000000000004</v>
      </c>
      <c r="BC698" s="417">
        <f>IFERROR(INDEX(Raw_DATA!M:M,MATCH(Risk7_PlusY67!$D698,Raw_DATA!$A:$A,0)),"")</f>
        <v>-5.95</v>
      </c>
      <c r="BD698" s="418">
        <f>IFERROR(INDEX(AVGGroup!$J$5:$J$21,MATCH(Risk7_PlusY67!$BJ698,AVGGroup!$C$5:$C$21,0)),"")</f>
        <v>-7.31</v>
      </c>
      <c r="BE698" s="407">
        <f>IFERROR(INDEX(Raw_DATA!N:N,MATCH(Risk7_PlusY67!$D698,Raw_DATA!$A:$A,0)),"")</f>
        <v>74</v>
      </c>
      <c r="BF698" s="407">
        <f>IFERROR(INDEX(Raw_DATA!O:O,MATCH(Risk7_PlusY67!$D698,Raw_DATA!$A:$A,0)),"")</f>
        <v>35</v>
      </c>
      <c r="BG698" s="407">
        <f>IFERROR(INDEX(Raw_DATA!P:P,MATCH(Risk7_PlusY67!$D698,Raw_DATA!$A:$A,0)),"")</f>
        <v>43</v>
      </c>
      <c r="BH698" s="407">
        <f>IFERROR(INDEX(Raw_DATA!Q:Q,MATCH(Risk7_PlusY67!$D698,Raw_DATA!$A:$A,0)),"")</f>
        <v>136</v>
      </c>
      <c r="BI698" s="407">
        <f>IFERROR(INDEX(Raw_DATA!R:R,MATCH(Risk7_PlusY67!$D698,Raw_DATA!$A:$A,0)),"")</f>
        <v>51</v>
      </c>
      <c r="BJ698" s="124" t="str">
        <f>INDEX('Org2567'!$BM:$BM,MATCH(Risk7_PlusY67!D698,'Org2567'!$D:$D,0))</f>
        <v>รพช.M2 B&lt;=100</v>
      </c>
    </row>
    <row r="699" spans="1:62" x14ac:dyDescent="0.7">
      <c r="A699" s="206">
        <f>IF(ISBLANK(D699),"",COUNTA($D$3:D699))</f>
        <v>697</v>
      </c>
      <c r="B699" s="207">
        <f>IFERROR(INDEX(ID!$E:$E,MATCH(Risk7_PlusY67!$D699,ID!$A:$A,0)),"")</f>
        <v>10</v>
      </c>
      <c r="C699" s="207" t="str">
        <f>IFERROR(INDEX(ID!$I:$I,MATCH(Risk7_PlusY67!$D699,ID!$A:$A,0)),"")</f>
        <v>ศรีสะเกษ</v>
      </c>
      <c r="D699" s="295" t="s">
        <v>699</v>
      </c>
      <c r="E699" s="207" t="str">
        <f>IFERROR(INDEX(ID!$C:$C,MATCH(Risk7_PlusY67!$D699,ID!$A:$A,0)),"")</f>
        <v>อุทุมพรพิสัย,รพช.</v>
      </c>
      <c r="F699" s="207" t="str">
        <f>IFERROR(INDEX(ID!$G:$G,MATCH(Risk7_PlusY67!$D699,ID!$A:$A,0)),"")</f>
        <v>รพช.</v>
      </c>
      <c r="G699" s="206">
        <f>IFERROR(INDEX(ID!$J:$J,MATCH(Risk7_PlusY67!$D699,ID!$A:$A,0)),"")</f>
        <v>130</v>
      </c>
      <c r="H699" s="208" t="str">
        <f>IFERROR(INDEX(ID!$P:$P,MATCH(Risk7_PlusY67!$D699,ID!$A:$A,0)),"")</f>
        <v>รพช.M2 B&gt;100</v>
      </c>
      <c r="I699" s="209">
        <f>IFERROR(INDEX(Raw_DATA!E:E,MATCH(Risk7_PlusY67!$D699,Raw_DATA!$A:$A,0)),"")</f>
        <v>1.21</v>
      </c>
      <c r="J699" s="209">
        <f>IFERROR(INDEX(Raw_DATA!F:F,MATCH(Risk7_PlusY67!$D699,Raw_DATA!$A:$A,0)),"")</f>
        <v>1.1200000000000001</v>
      </c>
      <c r="K699" s="209">
        <f>IFERROR(INDEX(Raw_DATA!G:G,MATCH(Risk7_PlusY67!$D699,Raw_DATA!$A:$A,0)),"")</f>
        <v>0.69</v>
      </c>
      <c r="L699" s="209">
        <f>IFERROR(INDEX(Raw_DATA!H:H,MATCH(Risk7_PlusY67!$D699,Raw_DATA!$A:$A,0)),"")</f>
        <v>19424905.07</v>
      </c>
      <c r="M699" s="210">
        <f>IFERROR(INDEX(Raw_DATA!I:I,MATCH(Risk7_PlusY67!$D699,Raw_DATA!$A:$A,0)),"")</f>
        <v>-22619666.370000001</v>
      </c>
      <c r="N699" s="206">
        <f t="shared" si="210"/>
        <v>2</v>
      </c>
      <c r="O699" s="206">
        <f t="shared" si="211"/>
        <v>1</v>
      </c>
      <c r="P699" s="206">
        <f t="shared" si="213"/>
        <v>0</v>
      </c>
      <c r="Q699" s="211">
        <f t="shared" si="214"/>
        <v>10.3</v>
      </c>
      <c r="R699" s="206">
        <f t="shared" si="212"/>
        <v>3</v>
      </c>
      <c r="S699" s="212">
        <f>IFERROR(INDEX(Raw_DATA!J:J,MATCH(Risk7_PlusY67!$D699,Raw_DATA!$A:$A,0)),"")</f>
        <v>-1091872.3400000001</v>
      </c>
      <c r="T699" s="213">
        <f>IFERROR(INDEX(Raw_DATA!K:K,MATCH(Risk7_PlusY67!$D699,Raw_DATA!$A:$A,0)),"")</f>
        <v>-28610820.309999999</v>
      </c>
      <c r="U699" s="214">
        <f t="shared" si="215"/>
        <v>1</v>
      </c>
      <c r="V699" s="214">
        <f t="shared" si="216"/>
        <v>0</v>
      </c>
      <c r="W699" s="214">
        <f>IF(OR(AND((K699&lt;0.8),(AJ699&gt;180)),AND((K699&lt;0.8),(AJ699&lt;10)),AND((K699&gt;=0.8),(AJ699&lt;10)),AND((K699&gt;=0.8),(AJ699&gt;90))),0,1)</f>
        <v>0</v>
      </c>
      <c r="X699" s="214">
        <f t="shared" si="217"/>
        <v>1</v>
      </c>
      <c r="Y699" s="214">
        <f t="shared" si="218"/>
        <v>1</v>
      </c>
      <c r="Z699" s="214">
        <f t="shared" si="219"/>
        <v>1</v>
      </c>
      <c r="AA699" s="214">
        <f t="shared" si="220"/>
        <v>1</v>
      </c>
      <c r="AB699" s="215" t="str">
        <f t="shared" si="221"/>
        <v>B</v>
      </c>
      <c r="AC699" s="215" t="str">
        <f t="shared" si="222"/>
        <v>3B</v>
      </c>
      <c r="AD699" s="216"/>
      <c r="AE699" s="216"/>
      <c r="AF699" s="434">
        <f>IFERROR(INDEX(Raw_DATA!L:L,MATCH(Risk7_PlusY67!$D699,Raw_DATA!$A:$A,0)),"")</f>
        <v>-0.36</v>
      </c>
      <c r="AG699" s="434">
        <f>IFERROR(INDEX(AVGGroup!$D$5:$D$21,MATCH(Risk7_PlusY67!$H699,AVGGroup!$C$5:$C$21,0)),"")</f>
        <v>-2.2400000000000002</v>
      </c>
      <c r="AH699" s="434">
        <f>IFERROR(INDEX(Raw_DATA!M:M,MATCH(Risk7_PlusY67!$D699,Raw_DATA!$A:$A,0)),"")</f>
        <v>-8.41</v>
      </c>
      <c r="AI699" s="435">
        <f>IFERROR(INDEX(AVGGroup!$F$5:$F$21,MATCH(Risk7_PlusY67!$H699,AVGGroup!$C$5:$C$21,0)),"")</f>
        <v>-7.61</v>
      </c>
      <c r="AJ699" s="401">
        <f>IFERROR(INDEX(Raw_DATA!N:N,MATCH(Risk7_PlusY67!$D699,Raw_DATA!$A:$A,0)),"")</f>
        <v>210</v>
      </c>
      <c r="AK699" s="401">
        <f>IFERROR(INDEX(Raw_DATA!O:O,MATCH(Risk7_PlusY67!$D699,Raw_DATA!$A:$A,0)),"")</f>
        <v>34</v>
      </c>
      <c r="AL699" s="401">
        <f>IFERROR(INDEX(Raw_DATA!P:P,MATCH(Risk7_PlusY67!$D699,Raw_DATA!$A:$A,0)),"")</f>
        <v>24</v>
      </c>
      <c r="AM699" s="401">
        <f>IFERROR(INDEX(Raw_DATA!Q:Q,MATCH(Risk7_PlusY67!$D699,Raw_DATA!$A:$A,0)),"")</f>
        <v>103</v>
      </c>
      <c r="AN699" s="401">
        <f>IFERROR(INDEX(Raw_DATA!R:R,MATCH(Risk7_PlusY67!$D699,Raw_DATA!$A:$A,0)),"")</f>
        <v>46</v>
      </c>
      <c r="AO699" s="407"/>
      <c r="AP699" s="411" t="b">
        <f>AB699=AY699</f>
        <v>1</v>
      </c>
      <c r="AQ699" s="340">
        <f t="shared" si="223"/>
        <v>1</v>
      </c>
      <c r="AR699" s="123">
        <f t="shared" si="224"/>
        <v>1</v>
      </c>
      <c r="AS699" s="123">
        <f t="shared" si="225"/>
        <v>0</v>
      </c>
      <c r="AT699" s="123">
        <f>IF(OR(AND((K699&lt;0.8),(BE699&gt;180)),AND((K699&lt;0.8),(BE699&lt;10)),AND((K699&gt;=0.8),(BE699&lt;10)),AND((K699&gt;=0.8),(BE699&gt;90))),0,1)</f>
        <v>0</v>
      </c>
      <c r="AU699" s="123">
        <f t="shared" si="226"/>
        <v>1</v>
      </c>
      <c r="AV699" s="123">
        <f t="shared" si="227"/>
        <v>1</v>
      </c>
      <c r="AW699" s="123">
        <f t="shared" si="228"/>
        <v>1</v>
      </c>
      <c r="AX699" s="123">
        <f t="shared" si="229"/>
        <v>1</v>
      </c>
      <c r="AY699" s="416" t="str">
        <f t="shared" si="230"/>
        <v>B</v>
      </c>
      <c r="AZ699" s="416" t="str">
        <f>R699&amp;AY699</f>
        <v>3B</v>
      </c>
      <c r="BA699" s="417">
        <f>IFERROR(INDEX(Raw_DATA!L:L,MATCH(Risk7_PlusY67!$D699,Raw_DATA!$A:$A,0)),"")</f>
        <v>-0.36</v>
      </c>
      <c r="BB699" s="417">
        <f>IFERROR(INDEX(AVGGroup!$H$5:$H$21,MATCH(Risk7_PlusY67!$BJ699,AVGGroup!$C$5:$C$21,0)),"")</f>
        <v>-2.25</v>
      </c>
      <c r="BC699" s="417">
        <f>IFERROR(INDEX(Raw_DATA!M:M,MATCH(Risk7_PlusY67!$D699,Raw_DATA!$A:$A,0)),"")</f>
        <v>-8.41</v>
      </c>
      <c r="BD699" s="418">
        <f>IFERROR(INDEX(AVGGroup!$J$5:$J$21,MATCH(Risk7_PlusY67!$BJ699,AVGGroup!$C$5:$C$21,0)),"")</f>
        <v>-7.61</v>
      </c>
      <c r="BE699" s="407">
        <f>IFERROR(INDEX(Raw_DATA!N:N,MATCH(Risk7_PlusY67!$D699,Raw_DATA!$A:$A,0)),"")</f>
        <v>210</v>
      </c>
      <c r="BF699" s="407">
        <f>IFERROR(INDEX(Raw_DATA!O:O,MATCH(Risk7_PlusY67!$D699,Raw_DATA!$A:$A,0)),"")</f>
        <v>34</v>
      </c>
      <c r="BG699" s="407">
        <f>IFERROR(INDEX(Raw_DATA!P:P,MATCH(Risk7_PlusY67!$D699,Raw_DATA!$A:$A,0)),"")</f>
        <v>24</v>
      </c>
      <c r="BH699" s="407">
        <f>IFERROR(INDEX(Raw_DATA!Q:Q,MATCH(Risk7_PlusY67!$D699,Raw_DATA!$A:$A,0)),"")</f>
        <v>103</v>
      </c>
      <c r="BI699" s="407">
        <f>IFERROR(INDEX(Raw_DATA!R:R,MATCH(Risk7_PlusY67!$D699,Raw_DATA!$A:$A,0)),"")</f>
        <v>46</v>
      </c>
      <c r="BJ699" s="124" t="str">
        <f>INDEX('Org2567'!$BM:$BM,MATCH(Risk7_PlusY67!D699,'Org2567'!$D:$D,0))</f>
        <v>รพช.M2 B&gt;100</v>
      </c>
    </row>
    <row r="700" spans="1:62" x14ac:dyDescent="0.7">
      <c r="A700" s="206">
        <f>IF(ISBLANK(D700),"",COUNTA($D$3:D700))</f>
        <v>698</v>
      </c>
      <c r="B700" s="207">
        <f>IFERROR(INDEX(ID!$E:$E,MATCH(Risk7_PlusY67!$D700,ID!$A:$A,0)),"")</f>
        <v>10</v>
      </c>
      <c r="C700" s="207" t="str">
        <f>IFERROR(INDEX(ID!$I:$I,MATCH(Risk7_PlusY67!$D700,ID!$A:$A,0)),"")</f>
        <v>ศรีสะเกษ</v>
      </c>
      <c r="D700" s="295" t="s">
        <v>700</v>
      </c>
      <c r="E700" s="207" t="str">
        <f>IFERROR(INDEX(ID!$C:$C,MATCH(Risk7_PlusY67!$D700,ID!$A:$A,0)),"")</f>
        <v>บึงบูรพ์,รพช.</v>
      </c>
      <c r="F700" s="207" t="str">
        <f>IFERROR(INDEX(ID!$G:$G,MATCH(Risk7_PlusY67!$D700,ID!$A:$A,0)),"")</f>
        <v>รพช.</v>
      </c>
      <c r="G700" s="206">
        <f>IFERROR(INDEX(ID!$J:$J,MATCH(Risk7_PlusY67!$D700,ID!$A:$A,0)),"")</f>
        <v>30</v>
      </c>
      <c r="H700" s="208" t="str">
        <f>IFERROR(INDEX(ID!$P:$P,MATCH(Risk7_PlusY67!$D700,ID!$A:$A,0)),"")</f>
        <v>รพช.F2 P&lt;=30,000</v>
      </c>
      <c r="I700" s="209">
        <f>IFERROR(INDEX(Raw_DATA!E:E,MATCH(Risk7_PlusY67!$D700,Raw_DATA!$A:$A,0)),"")</f>
        <v>4.92</v>
      </c>
      <c r="J700" s="209">
        <f>IFERROR(INDEX(Raw_DATA!F:F,MATCH(Risk7_PlusY67!$D700,Raw_DATA!$A:$A,0)),"")</f>
        <v>4.6100000000000003</v>
      </c>
      <c r="K700" s="209">
        <f>IFERROR(INDEX(Raw_DATA!G:G,MATCH(Risk7_PlusY67!$D700,Raw_DATA!$A:$A,0)),"")</f>
        <v>4.09</v>
      </c>
      <c r="L700" s="209">
        <f>IFERROR(INDEX(Raw_DATA!H:H,MATCH(Risk7_PlusY67!$D700,Raw_DATA!$A:$A,0)),"")</f>
        <v>21842349.300000001</v>
      </c>
      <c r="M700" s="210">
        <f>IFERROR(INDEX(Raw_DATA!I:I,MATCH(Risk7_PlusY67!$D700,Raw_DATA!$A:$A,0)),"")</f>
        <v>-9750275.2200000007</v>
      </c>
      <c r="N700" s="206">
        <f t="shared" si="210"/>
        <v>0</v>
      </c>
      <c r="O700" s="206">
        <f t="shared" si="211"/>
        <v>1</v>
      </c>
      <c r="P700" s="206">
        <f t="shared" si="213"/>
        <v>0</v>
      </c>
      <c r="Q700" s="211">
        <f t="shared" si="214"/>
        <v>26.8</v>
      </c>
      <c r="R700" s="206">
        <f t="shared" si="212"/>
        <v>1</v>
      </c>
      <c r="S700" s="212">
        <f>IFERROR(INDEX(Raw_DATA!J:J,MATCH(Risk7_PlusY67!$D700,Raw_DATA!$A:$A,0)),"")</f>
        <v>-7377243.1699999999</v>
      </c>
      <c r="T700" s="213">
        <f>IFERROR(INDEX(Raw_DATA!K:K,MATCH(Risk7_PlusY67!$D700,Raw_DATA!$A:$A,0)),"")</f>
        <v>17202078.440000001</v>
      </c>
      <c r="U700" s="214">
        <f t="shared" si="215"/>
        <v>0</v>
      </c>
      <c r="V700" s="214">
        <f t="shared" si="216"/>
        <v>0</v>
      </c>
      <c r="W700" s="214">
        <f>IF(OR(AND((K700&lt;0.8),(AJ700&gt;180)),AND((K700&lt;0.8),(AJ700&lt;10)),AND((K700&gt;=0.8),(AJ700&lt;10)),AND((K700&gt;=0.8),(AJ700&gt;90))),0,1)</f>
        <v>1</v>
      </c>
      <c r="X700" s="214">
        <f t="shared" si="217"/>
        <v>1</v>
      </c>
      <c r="Y700" s="214">
        <f t="shared" si="218"/>
        <v>1</v>
      </c>
      <c r="Z700" s="214">
        <f t="shared" si="219"/>
        <v>0</v>
      </c>
      <c r="AA700" s="214">
        <f t="shared" si="220"/>
        <v>0</v>
      </c>
      <c r="AB700" s="215" t="str">
        <f t="shared" si="221"/>
        <v>C</v>
      </c>
      <c r="AC700" s="215" t="str">
        <f t="shared" si="222"/>
        <v>1C</v>
      </c>
      <c r="AD700" s="216"/>
      <c r="AE700" s="216"/>
      <c r="AF700" s="434">
        <f>IFERROR(INDEX(Raw_DATA!L:L,MATCH(Risk7_PlusY67!$D700,Raw_DATA!$A:$A,0)),"")</f>
        <v>-10.68</v>
      </c>
      <c r="AG700" s="434">
        <f>IFERROR(INDEX(AVGGroup!$D$5:$D$21,MATCH(Risk7_PlusY67!$H700,AVGGroup!$C$5:$C$21,0)),"")</f>
        <v>-3.55</v>
      </c>
      <c r="AH700" s="434">
        <f>IFERROR(INDEX(Raw_DATA!M:M,MATCH(Risk7_PlusY67!$D700,Raw_DATA!$A:$A,0)),"")</f>
        <v>-19.989999999999998</v>
      </c>
      <c r="AI700" s="435">
        <f>IFERROR(INDEX(AVGGroup!$F$5:$F$21,MATCH(Risk7_PlusY67!$H700,AVGGroup!$C$5:$C$21,0)),"")</f>
        <v>-10.199999999999999</v>
      </c>
      <c r="AJ700" s="401">
        <f>IFERROR(INDEX(Raw_DATA!N:N,MATCH(Risk7_PlusY67!$D700,Raw_DATA!$A:$A,0)),"")</f>
        <v>85</v>
      </c>
      <c r="AK700" s="401">
        <f>IFERROR(INDEX(Raw_DATA!O:O,MATCH(Risk7_PlusY67!$D700,Raw_DATA!$A:$A,0)),"")</f>
        <v>24</v>
      </c>
      <c r="AL700" s="401">
        <f>IFERROR(INDEX(Raw_DATA!P:P,MATCH(Risk7_PlusY67!$D700,Raw_DATA!$A:$A,0)),"")</f>
        <v>22</v>
      </c>
      <c r="AM700" s="401">
        <f>IFERROR(INDEX(Raw_DATA!Q:Q,MATCH(Risk7_PlusY67!$D700,Raw_DATA!$A:$A,0)),"")</f>
        <v>148</v>
      </c>
      <c r="AN700" s="401">
        <f>IFERROR(INDEX(Raw_DATA!R:R,MATCH(Risk7_PlusY67!$D700,Raw_DATA!$A:$A,0)),"")</f>
        <v>65</v>
      </c>
      <c r="AO700" s="407"/>
      <c r="AP700" s="411" t="b">
        <f>AB700=AY700</f>
        <v>1</v>
      </c>
      <c r="AQ700" s="340">
        <f t="shared" si="223"/>
        <v>1</v>
      </c>
      <c r="AR700" s="123">
        <f t="shared" si="224"/>
        <v>0</v>
      </c>
      <c r="AS700" s="123">
        <f t="shared" si="225"/>
        <v>0</v>
      </c>
      <c r="AT700" s="123">
        <f>IF(OR(AND((K700&lt;0.8),(BE700&gt;180)),AND((K700&lt;0.8),(BE700&lt;10)),AND((K700&gt;=0.8),(BE700&lt;10)),AND((K700&gt;=0.8),(BE700&gt;90))),0,1)</f>
        <v>1</v>
      </c>
      <c r="AU700" s="123">
        <f t="shared" si="226"/>
        <v>1</v>
      </c>
      <c r="AV700" s="123">
        <f t="shared" si="227"/>
        <v>1</v>
      </c>
      <c r="AW700" s="123">
        <f t="shared" si="228"/>
        <v>0</v>
      </c>
      <c r="AX700" s="123">
        <f t="shared" si="229"/>
        <v>0</v>
      </c>
      <c r="AY700" s="416" t="str">
        <f t="shared" si="230"/>
        <v>C</v>
      </c>
      <c r="AZ700" s="416" t="str">
        <f>R700&amp;AY700</f>
        <v>1C</v>
      </c>
      <c r="BA700" s="417">
        <f>IFERROR(INDEX(Raw_DATA!L:L,MATCH(Risk7_PlusY67!$D700,Raw_DATA!$A:$A,0)),"")</f>
        <v>-10.68</v>
      </c>
      <c r="BB700" s="417">
        <f>IFERROR(INDEX(AVGGroup!$H$5:$H$21,MATCH(Risk7_PlusY67!$BJ700,AVGGroup!$C$5:$C$21,0)),"")</f>
        <v>-3.54</v>
      </c>
      <c r="BC700" s="417">
        <f>IFERROR(INDEX(Raw_DATA!M:M,MATCH(Risk7_PlusY67!$D700,Raw_DATA!$A:$A,0)),"")</f>
        <v>-19.989999999999998</v>
      </c>
      <c r="BD700" s="418">
        <f>IFERROR(INDEX(AVGGroup!$J$5:$J$21,MATCH(Risk7_PlusY67!$BJ700,AVGGroup!$C$5:$C$21,0)),"")</f>
        <v>-10.199999999999999</v>
      </c>
      <c r="BE700" s="407">
        <f>IFERROR(INDEX(Raw_DATA!N:N,MATCH(Risk7_PlusY67!$D700,Raw_DATA!$A:$A,0)),"")</f>
        <v>85</v>
      </c>
      <c r="BF700" s="407">
        <f>IFERROR(INDEX(Raw_DATA!O:O,MATCH(Risk7_PlusY67!$D700,Raw_DATA!$A:$A,0)),"")</f>
        <v>24</v>
      </c>
      <c r="BG700" s="407">
        <f>IFERROR(INDEX(Raw_DATA!P:P,MATCH(Risk7_PlusY67!$D700,Raw_DATA!$A:$A,0)),"")</f>
        <v>22</v>
      </c>
      <c r="BH700" s="407">
        <f>IFERROR(INDEX(Raw_DATA!Q:Q,MATCH(Risk7_PlusY67!$D700,Raw_DATA!$A:$A,0)),"")</f>
        <v>148</v>
      </c>
      <c r="BI700" s="407">
        <f>IFERROR(INDEX(Raw_DATA!R:R,MATCH(Risk7_PlusY67!$D700,Raw_DATA!$A:$A,0)),"")</f>
        <v>65</v>
      </c>
      <c r="BJ700" s="124" t="str">
        <f>INDEX('Org2567'!$BM:$BM,MATCH(Risk7_PlusY67!D700,'Org2567'!$D:$D,0))</f>
        <v>รพช.F2 P&lt;=30,000</v>
      </c>
    </row>
    <row r="701" spans="1:62" x14ac:dyDescent="0.7">
      <c r="A701" s="206">
        <f>IF(ISBLANK(D701),"",COUNTA($D$3:D701))</f>
        <v>699</v>
      </c>
      <c r="B701" s="207">
        <f>IFERROR(INDEX(ID!$E:$E,MATCH(Risk7_PlusY67!$D701,ID!$A:$A,0)),"")</f>
        <v>10</v>
      </c>
      <c r="C701" s="207" t="str">
        <f>IFERROR(INDEX(ID!$I:$I,MATCH(Risk7_PlusY67!$D701,ID!$A:$A,0)),"")</f>
        <v>ศรีสะเกษ</v>
      </c>
      <c r="D701" s="295" t="s">
        <v>701</v>
      </c>
      <c r="E701" s="207" t="str">
        <f>IFERROR(INDEX(ID!$C:$C,MATCH(Risk7_PlusY67!$D701,ID!$A:$A,0)),"")</f>
        <v>ห้วยทับทัน,รพช.</v>
      </c>
      <c r="F701" s="207" t="str">
        <f>IFERROR(INDEX(ID!$G:$G,MATCH(Risk7_PlusY67!$D701,ID!$A:$A,0)),"")</f>
        <v>รพช.</v>
      </c>
      <c r="G701" s="206">
        <f>IFERROR(INDEX(ID!$J:$J,MATCH(Risk7_PlusY67!$D701,ID!$A:$A,0)),"")</f>
        <v>30</v>
      </c>
      <c r="H701" s="208" t="str">
        <f>IFERROR(INDEX(ID!$P:$P,MATCH(Risk7_PlusY67!$D701,ID!$A:$A,0)),"")</f>
        <v>รพช.F2 P30,000-60,000</v>
      </c>
      <c r="I701" s="209">
        <f>IFERROR(INDEX(Raw_DATA!E:E,MATCH(Risk7_PlusY67!$D701,Raw_DATA!$A:$A,0)),"")</f>
        <v>3.35</v>
      </c>
      <c r="J701" s="209">
        <f>IFERROR(INDEX(Raw_DATA!F:F,MATCH(Risk7_PlusY67!$D701,Raw_DATA!$A:$A,0)),"")</f>
        <v>3.11</v>
      </c>
      <c r="K701" s="209">
        <f>IFERROR(INDEX(Raw_DATA!G:G,MATCH(Risk7_PlusY67!$D701,Raw_DATA!$A:$A,0)),"")</f>
        <v>1.99</v>
      </c>
      <c r="L701" s="209">
        <f>IFERROR(INDEX(Raw_DATA!H:H,MATCH(Risk7_PlusY67!$D701,Raw_DATA!$A:$A,0)),"")</f>
        <v>47275487.329999998</v>
      </c>
      <c r="M701" s="210">
        <f>IFERROR(INDEX(Raw_DATA!I:I,MATCH(Risk7_PlusY67!$D701,Raw_DATA!$A:$A,0)),"")</f>
        <v>-17546792.870000001</v>
      </c>
      <c r="N701" s="206">
        <f t="shared" si="210"/>
        <v>0</v>
      </c>
      <c r="O701" s="206">
        <f t="shared" si="211"/>
        <v>1</v>
      </c>
      <c r="P701" s="206">
        <f t="shared" si="213"/>
        <v>0</v>
      </c>
      <c r="Q701" s="211">
        <f t="shared" si="214"/>
        <v>32.299999999999997</v>
      </c>
      <c r="R701" s="206">
        <f t="shared" si="212"/>
        <v>1</v>
      </c>
      <c r="S701" s="212">
        <f>IFERROR(INDEX(Raw_DATA!J:J,MATCH(Risk7_PlusY67!$D701,Raw_DATA!$A:$A,0)),"")</f>
        <v>-12071395.23</v>
      </c>
      <c r="T701" s="213">
        <f>IFERROR(INDEX(Raw_DATA!K:K,MATCH(Risk7_PlusY67!$D701,Raw_DATA!$A:$A,0)),"")</f>
        <v>19903303.489999998</v>
      </c>
      <c r="U701" s="214">
        <f t="shared" si="215"/>
        <v>0</v>
      </c>
      <c r="V701" s="214">
        <f t="shared" si="216"/>
        <v>0</v>
      </c>
      <c r="W701" s="214">
        <f>IF(OR(AND((K701&lt;0.8),(AJ701&gt;180)),AND((K701&lt;0.8),(AJ701&lt;10)),AND((K701&gt;=0.8),(AJ701&lt;10)),AND((K701&gt;=0.8),(AJ701&gt;90))),0,1)</f>
        <v>1</v>
      </c>
      <c r="X701" s="214">
        <f t="shared" si="217"/>
        <v>1</v>
      </c>
      <c r="Y701" s="214">
        <f t="shared" si="218"/>
        <v>1</v>
      </c>
      <c r="Z701" s="214">
        <f t="shared" si="219"/>
        <v>0</v>
      </c>
      <c r="AA701" s="214">
        <f t="shared" si="220"/>
        <v>1</v>
      </c>
      <c r="AB701" s="215" t="str">
        <f t="shared" si="221"/>
        <v>B-</v>
      </c>
      <c r="AC701" s="215" t="str">
        <f t="shared" si="222"/>
        <v>1B-</v>
      </c>
      <c r="AD701" s="216"/>
      <c r="AE701" s="216"/>
      <c r="AF701" s="434">
        <f>IFERROR(INDEX(Raw_DATA!L:L,MATCH(Risk7_PlusY67!$D701,Raw_DATA!$A:$A,0)),"")</f>
        <v>-13.4</v>
      </c>
      <c r="AG701" s="434">
        <f>IFERROR(INDEX(AVGGroup!$D$5:$D$21,MATCH(Risk7_PlusY67!$H701,AVGGroup!$C$5:$C$21,0)),"")</f>
        <v>-4.37</v>
      </c>
      <c r="AH701" s="434">
        <f>IFERROR(INDEX(Raw_DATA!M:M,MATCH(Risk7_PlusY67!$D701,Raw_DATA!$A:$A,0)),"")</f>
        <v>-14.41</v>
      </c>
      <c r="AI701" s="435">
        <f>IFERROR(INDEX(AVGGroup!$F$5:$F$21,MATCH(Risk7_PlusY67!$H701,AVGGroup!$C$5:$C$21,0)),"")</f>
        <v>-9.19</v>
      </c>
      <c r="AJ701" s="401">
        <f>IFERROR(INDEX(Raw_DATA!N:N,MATCH(Risk7_PlusY67!$D701,Raw_DATA!$A:$A,0)),"")</f>
        <v>85</v>
      </c>
      <c r="AK701" s="401">
        <f>IFERROR(INDEX(Raw_DATA!O:O,MATCH(Risk7_PlusY67!$D701,Raw_DATA!$A:$A,0)),"")</f>
        <v>51</v>
      </c>
      <c r="AL701" s="401">
        <f>IFERROR(INDEX(Raw_DATA!P:P,MATCH(Risk7_PlusY67!$D701,Raw_DATA!$A:$A,0)),"")</f>
        <v>51</v>
      </c>
      <c r="AM701" s="401">
        <f>IFERROR(INDEX(Raw_DATA!Q:Q,MATCH(Risk7_PlusY67!$D701,Raw_DATA!$A:$A,0)),"")</f>
        <v>170</v>
      </c>
      <c r="AN701" s="401">
        <f>IFERROR(INDEX(Raw_DATA!R:R,MATCH(Risk7_PlusY67!$D701,Raw_DATA!$A:$A,0)),"")</f>
        <v>50</v>
      </c>
      <c r="AO701" s="407"/>
      <c r="AP701" s="411" t="b">
        <f>AB701=AY701</f>
        <v>1</v>
      </c>
      <c r="AQ701" s="340">
        <f t="shared" si="223"/>
        <v>1</v>
      </c>
      <c r="AR701" s="123">
        <f t="shared" si="224"/>
        <v>0</v>
      </c>
      <c r="AS701" s="123">
        <f t="shared" si="225"/>
        <v>0</v>
      </c>
      <c r="AT701" s="123">
        <f>IF(OR(AND((K701&lt;0.8),(BE701&gt;180)),AND((K701&lt;0.8),(BE701&lt;10)),AND((K701&gt;=0.8),(BE701&lt;10)),AND((K701&gt;=0.8),(BE701&gt;90))),0,1)</f>
        <v>1</v>
      </c>
      <c r="AU701" s="123">
        <f t="shared" si="226"/>
        <v>1</v>
      </c>
      <c r="AV701" s="123">
        <f t="shared" si="227"/>
        <v>1</v>
      </c>
      <c r="AW701" s="123">
        <f t="shared" si="228"/>
        <v>0</v>
      </c>
      <c r="AX701" s="123">
        <f t="shared" si="229"/>
        <v>1</v>
      </c>
      <c r="AY701" s="416" t="str">
        <f t="shared" si="230"/>
        <v>B-</v>
      </c>
      <c r="AZ701" s="416" t="str">
        <f>R701&amp;AY701</f>
        <v>1B-</v>
      </c>
      <c r="BA701" s="417">
        <f>IFERROR(INDEX(Raw_DATA!L:L,MATCH(Risk7_PlusY67!$D701,Raw_DATA!$A:$A,0)),"")</f>
        <v>-13.4</v>
      </c>
      <c r="BB701" s="417">
        <f>IFERROR(INDEX(AVGGroup!$H$5:$H$21,MATCH(Risk7_PlusY67!$BJ701,AVGGroup!$C$5:$C$21,0)),"")</f>
        <v>-3.95</v>
      </c>
      <c r="BC701" s="417">
        <f>IFERROR(INDEX(Raw_DATA!M:M,MATCH(Risk7_PlusY67!$D701,Raw_DATA!$A:$A,0)),"")</f>
        <v>-14.41</v>
      </c>
      <c r="BD701" s="418">
        <f>IFERROR(INDEX(AVGGroup!$J$5:$J$21,MATCH(Risk7_PlusY67!$BJ701,AVGGroup!$C$5:$C$21,0)),"")</f>
        <v>-8.8800000000000008</v>
      </c>
      <c r="BE701" s="407">
        <f>IFERROR(INDEX(Raw_DATA!N:N,MATCH(Risk7_PlusY67!$D701,Raw_DATA!$A:$A,0)),"")</f>
        <v>85</v>
      </c>
      <c r="BF701" s="407">
        <f>IFERROR(INDEX(Raw_DATA!O:O,MATCH(Risk7_PlusY67!$D701,Raw_DATA!$A:$A,0)),"")</f>
        <v>51</v>
      </c>
      <c r="BG701" s="407">
        <f>IFERROR(INDEX(Raw_DATA!P:P,MATCH(Risk7_PlusY67!$D701,Raw_DATA!$A:$A,0)),"")</f>
        <v>51</v>
      </c>
      <c r="BH701" s="407">
        <f>IFERROR(INDEX(Raw_DATA!Q:Q,MATCH(Risk7_PlusY67!$D701,Raw_DATA!$A:$A,0)),"")</f>
        <v>170</v>
      </c>
      <c r="BI701" s="407">
        <f>IFERROR(INDEX(Raw_DATA!R:R,MATCH(Risk7_PlusY67!$D701,Raw_DATA!$A:$A,0)),"")</f>
        <v>50</v>
      </c>
      <c r="BJ701" s="124" t="str">
        <f>INDEX('Org2567'!$BM:$BM,MATCH(Risk7_PlusY67!D701,'Org2567'!$D:$D,0))</f>
        <v>รพช.F2 P30,000-60,000</v>
      </c>
    </row>
    <row r="702" spans="1:62" x14ac:dyDescent="0.7">
      <c r="A702" s="206">
        <f>IF(ISBLANK(D702),"",COUNTA($D$3:D702))</f>
        <v>700</v>
      </c>
      <c r="B702" s="207">
        <f>IFERROR(INDEX(ID!$E:$E,MATCH(Risk7_PlusY67!$D702,ID!$A:$A,0)),"")</f>
        <v>10</v>
      </c>
      <c r="C702" s="207" t="str">
        <f>IFERROR(INDEX(ID!$I:$I,MATCH(Risk7_PlusY67!$D702,ID!$A:$A,0)),"")</f>
        <v>ศรีสะเกษ</v>
      </c>
      <c r="D702" s="295" t="s">
        <v>702</v>
      </c>
      <c r="E702" s="207" t="str">
        <f>IFERROR(INDEX(ID!$C:$C,MATCH(Risk7_PlusY67!$D702,ID!$A:$A,0)),"")</f>
        <v>โนนคูณ,รพช.</v>
      </c>
      <c r="F702" s="207" t="str">
        <f>IFERROR(INDEX(ID!$G:$G,MATCH(Risk7_PlusY67!$D702,ID!$A:$A,0)),"")</f>
        <v>รพช.</v>
      </c>
      <c r="G702" s="206">
        <f>IFERROR(INDEX(ID!$J:$J,MATCH(Risk7_PlusY67!$D702,ID!$A:$A,0)),"")</f>
        <v>30</v>
      </c>
      <c r="H702" s="208" t="str">
        <f>IFERROR(INDEX(ID!$P:$P,MATCH(Risk7_PlusY67!$D702,ID!$A:$A,0)),"")</f>
        <v>รพช.F2 P&lt;=30,000</v>
      </c>
      <c r="I702" s="209">
        <f>IFERROR(INDEX(Raw_DATA!E:E,MATCH(Risk7_PlusY67!$D702,Raw_DATA!$A:$A,0)),"")</f>
        <v>1.97</v>
      </c>
      <c r="J702" s="209">
        <f>IFERROR(INDEX(Raw_DATA!F:F,MATCH(Risk7_PlusY67!$D702,Raw_DATA!$A:$A,0)),"")</f>
        <v>1.76</v>
      </c>
      <c r="K702" s="209">
        <f>IFERROR(INDEX(Raw_DATA!G:G,MATCH(Risk7_PlusY67!$D702,Raw_DATA!$A:$A,0)),"")</f>
        <v>1.31</v>
      </c>
      <c r="L702" s="209">
        <f>IFERROR(INDEX(Raw_DATA!H:H,MATCH(Risk7_PlusY67!$D702,Raw_DATA!$A:$A,0)),"")</f>
        <v>12907578.27</v>
      </c>
      <c r="M702" s="210">
        <f>IFERROR(INDEX(Raw_DATA!I:I,MATCH(Risk7_PlusY67!$D702,Raw_DATA!$A:$A,0)),"")</f>
        <v>-14762464.4</v>
      </c>
      <c r="N702" s="206">
        <f t="shared" si="210"/>
        <v>0</v>
      </c>
      <c r="O702" s="206">
        <f t="shared" si="211"/>
        <v>1</v>
      </c>
      <c r="P702" s="206">
        <f t="shared" si="213"/>
        <v>0</v>
      </c>
      <c r="Q702" s="211">
        <f t="shared" si="214"/>
        <v>10.4</v>
      </c>
      <c r="R702" s="206">
        <f t="shared" si="212"/>
        <v>1</v>
      </c>
      <c r="S702" s="212">
        <f>IFERROR(INDEX(Raw_DATA!J:J,MATCH(Risk7_PlusY67!$D702,Raw_DATA!$A:$A,0)),"")</f>
        <v>-6851482.9699999997</v>
      </c>
      <c r="T702" s="213">
        <f>IFERROR(INDEX(Raw_DATA!K:K,MATCH(Risk7_PlusY67!$D702,Raw_DATA!$A:$A,0)),"")</f>
        <v>4085800.96</v>
      </c>
      <c r="U702" s="214">
        <f t="shared" si="215"/>
        <v>0</v>
      </c>
      <c r="V702" s="214">
        <f t="shared" si="216"/>
        <v>0</v>
      </c>
      <c r="W702" s="214">
        <f>IF(OR(AND((K702&lt;0.8),(AJ702&gt;180)),AND((K702&lt;0.8),(AJ702&lt;10)),AND((K702&gt;=0.8),(AJ702&lt;10)),AND((K702&gt;=0.8),(AJ702&gt;90))),0,1)</f>
        <v>1</v>
      </c>
      <c r="X702" s="214">
        <f t="shared" si="217"/>
        <v>1</v>
      </c>
      <c r="Y702" s="214">
        <f t="shared" si="218"/>
        <v>1</v>
      </c>
      <c r="Z702" s="214">
        <f t="shared" si="219"/>
        <v>1</v>
      </c>
      <c r="AA702" s="214">
        <f t="shared" si="220"/>
        <v>1</v>
      </c>
      <c r="AB702" s="215" t="str">
        <f t="shared" si="221"/>
        <v>B</v>
      </c>
      <c r="AC702" s="215" t="str">
        <f t="shared" si="222"/>
        <v>1B</v>
      </c>
      <c r="AD702" s="216"/>
      <c r="AE702" s="216"/>
      <c r="AF702" s="434">
        <f>IFERROR(INDEX(Raw_DATA!L:L,MATCH(Risk7_PlusY67!$D702,Raw_DATA!$A:$A,0)),"")</f>
        <v>-7.66</v>
      </c>
      <c r="AG702" s="434">
        <f>IFERROR(INDEX(AVGGroup!$D$5:$D$21,MATCH(Risk7_PlusY67!$H702,AVGGroup!$C$5:$C$21,0)),"")</f>
        <v>-3.55</v>
      </c>
      <c r="AH702" s="434">
        <f>IFERROR(INDEX(Raw_DATA!M:M,MATCH(Risk7_PlusY67!$D702,Raw_DATA!$A:$A,0)),"")</f>
        <v>-19.75</v>
      </c>
      <c r="AI702" s="435">
        <f>IFERROR(INDEX(AVGGroup!$F$5:$F$21,MATCH(Risk7_PlusY67!$H702,AVGGroup!$C$5:$C$21,0)),"")</f>
        <v>-10.199999999999999</v>
      </c>
      <c r="AJ702" s="401">
        <f>IFERROR(INDEX(Raw_DATA!N:N,MATCH(Risk7_PlusY67!$D702,Raw_DATA!$A:$A,0)),"")</f>
        <v>74</v>
      </c>
      <c r="AK702" s="401">
        <f>IFERROR(INDEX(Raw_DATA!O:O,MATCH(Risk7_PlusY67!$D702,Raw_DATA!$A:$A,0)),"")</f>
        <v>21</v>
      </c>
      <c r="AL702" s="401">
        <f>IFERROR(INDEX(Raw_DATA!P:P,MATCH(Risk7_PlusY67!$D702,Raw_DATA!$A:$A,0)),"")</f>
        <v>45</v>
      </c>
      <c r="AM702" s="401">
        <f>IFERROR(INDEX(Raw_DATA!Q:Q,MATCH(Risk7_PlusY67!$D702,Raw_DATA!$A:$A,0)),"")</f>
        <v>105</v>
      </c>
      <c r="AN702" s="401">
        <f>IFERROR(INDEX(Raw_DATA!R:R,MATCH(Risk7_PlusY67!$D702,Raw_DATA!$A:$A,0)),"")</f>
        <v>47</v>
      </c>
      <c r="AO702" s="407"/>
      <c r="AP702" s="411" t="b">
        <f>AB702=AY702</f>
        <v>1</v>
      </c>
      <c r="AQ702" s="340">
        <f t="shared" si="223"/>
        <v>1</v>
      </c>
      <c r="AR702" s="123">
        <f t="shared" si="224"/>
        <v>0</v>
      </c>
      <c r="AS702" s="123">
        <f t="shared" si="225"/>
        <v>0</v>
      </c>
      <c r="AT702" s="123">
        <f>IF(OR(AND((K702&lt;0.8),(BE702&gt;180)),AND((K702&lt;0.8),(BE702&lt;10)),AND((K702&gt;=0.8),(BE702&lt;10)),AND((K702&gt;=0.8),(BE702&gt;90))),0,1)</f>
        <v>1</v>
      </c>
      <c r="AU702" s="123">
        <f t="shared" si="226"/>
        <v>1</v>
      </c>
      <c r="AV702" s="123">
        <f t="shared" si="227"/>
        <v>1</v>
      </c>
      <c r="AW702" s="123">
        <f t="shared" si="228"/>
        <v>1</v>
      </c>
      <c r="AX702" s="123">
        <f t="shared" si="229"/>
        <v>1</v>
      </c>
      <c r="AY702" s="416" t="str">
        <f t="shared" si="230"/>
        <v>B</v>
      </c>
      <c r="AZ702" s="416" t="str">
        <f>R702&amp;AY702</f>
        <v>1B</v>
      </c>
      <c r="BA702" s="417">
        <f>IFERROR(INDEX(Raw_DATA!L:L,MATCH(Risk7_PlusY67!$D702,Raw_DATA!$A:$A,0)),"")</f>
        <v>-7.66</v>
      </c>
      <c r="BB702" s="417">
        <f>IFERROR(INDEX(AVGGroup!$H$5:$H$21,MATCH(Risk7_PlusY67!$BJ702,AVGGroup!$C$5:$C$21,0)),"")</f>
        <v>-3.54</v>
      </c>
      <c r="BC702" s="417">
        <f>IFERROR(INDEX(Raw_DATA!M:M,MATCH(Risk7_PlusY67!$D702,Raw_DATA!$A:$A,0)),"")</f>
        <v>-19.75</v>
      </c>
      <c r="BD702" s="418">
        <f>IFERROR(INDEX(AVGGroup!$J$5:$J$21,MATCH(Risk7_PlusY67!$BJ702,AVGGroup!$C$5:$C$21,0)),"")</f>
        <v>-10.199999999999999</v>
      </c>
      <c r="BE702" s="407">
        <f>IFERROR(INDEX(Raw_DATA!N:N,MATCH(Risk7_PlusY67!$D702,Raw_DATA!$A:$A,0)),"")</f>
        <v>74</v>
      </c>
      <c r="BF702" s="407">
        <f>IFERROR(INDEX(Raw_DATA!O:O,MATCH(Risk7_PlusY67!$D702,Raw_DATA!$A:$A,0)),"")</f>
        <v>21</v>
      </c>
      <c r="BG702" s="407">
        <f>IFERROR(INDEX(Raw_DATA!P:P,MATCH(Risk7_PlusY67!$D702,Raw_DATA!$A:$A,0)),"")</f>
        <v>45</v>
      </c>
      <c r="BH702" s="407">
        <f>IFERROR(INDEX(Raw_DATA!Q:Q,MATCH(Risk7_PlusY67!$D702,Raw_DATA!$A:$A,0)),"")</f>
        <v>105</v>
      </c>
      <c r="BI702" s="407">
        <f>IFERROR(INDEX(Raw_DATA!R:R,MATCH(Risk7_PlusY67!$D702,Raw_DATA!$A:$A,0)),"")</f>
        <v>47</v>
      </c>
      <c r="BJ702" s="124" t="str">
        <f>INDEX('Org2567'!$BM:$BM,MATCH(Risk7_PlusY67!D702,'Org2567'!$D:$D,0))</f>
        <v>รพช.F2 P&lt;=30,000</v>
      </c>
    </row>
    <row r="703" spans="1:62" x14ac:dyDescent="0.7">
      <c r="A703" s="206">
        <f>IF(ISBLANK(D703),"",COUNTA($D$3:D703))</f>
        <v>701</v>
      </c>
      <c r="B703" s="207">
        <f>IFERROR(INDEX(ID!$E:$E,MATCH(Risk7_PlusY67!$D703,ID!$A:$A,0)),"")</f>
        <v>10</v>
      </c>
      <c r="C703" s="207" t="str">
        <f>IFERROR(INDEX(ID!$I:$I,MATCH(Risk7_PlusY67!$D703,ID!$A:$A,0)),"")</f>
        <v>ศรีสะเกษ</v>
      </c>
      <c r="D703" s="295" t="s">
        <v>703</v>
      </c>
      <c r="E703" s="207" t="str">
        <f>IFERROR(INDEX(ID!$C:$C,MATCH(Risk7_PlusY67!$D703,ID!$A:$A,0)),"")</f>
        <v>ศรีรัตนะ,รพช.</v>
      </c>
      <c r="F703" s="207" t="str">
        <f>IFERROR(INDEX(ID!$G:$G,MATCH(Risk7_PlusY67!$D703,ID!$A:$A,0)),"")</f>
        <v>รพช.</v>
      </c>
      <c r="G703" s="206">
        <f>IFERROR(INDEX(ID!$J:$J,MATCH(Risk7_PlusY67!$D703,ID!$A:$A,0)),"")</f>
        <v>70</v>
      </c>
      <c r="H703" s="208" t="str">
        <f>IFERROR(INDEX(ID!$P:$P,MATCH(Risk7_PlusY67!$D703,ID!$A:$A,0)),"")</f>
        <v>รพช.F1 P&lt;=50,000</v>
      </c>
      <c r="I703" s="209">
        <f>IFERROR(INDEX(Raw_DATA!E:E,MATCH(Risk7_PlusY67!$D703,Raw_DATA!$A:$A,0)),"")</f>
        <v>1.62</v>
      </c>
      <c r="J703" s="209">
        <f>IFERROR(INDEX(Raw_DATA!F:F,MATCH(Risk7_PlusY67!$D703,Raw_DATA!$A:$A,0)),"")</f>
        <v>1.49</v>
      </c>
      <c r="K703" s="209">
        <f>IFERROR(INDEX(Raw_DATA!G:G,MATCH(Risk7_PlusY67!$D703,Raw_DATA!$A:$A,0)),"")</f>
        <v>1.01</v>
      </c>
      <c r="L703" s="209">
        <f>IFERROR(INDEX(Raw_DATA!H:H,MATCH(Risk7_PlusY67!$D703,Raw_DATA!$A:$A,0)),"")</f>
        <v>20214456.66</v>
      </c>
      <c r="M703" s="210">
        <f>IFERROR(INDEX(Raw_DATA!I:I,MATCH(Risk7_PlusY67!$D703,Raw_DATA!$A:$A,0)),"")</f>
        <v>-7500120.8600000003</v>
      </c>
      <c r="N703" s="206">
        <f t="shared" si="210"/>
        <v>0</v>
      </c>
      <c r="O703" s="206">
        <f t="shared" si="211"/>
        <v>1</v>
      </c>
      <c r="P703" s="206">
        <f t="shared" si="213"/>
        <v>0</v>
      </c>
      <c r="Q703" s="211">
        <f t="shared" si="214"/>
        <v>32.299999999999997</v>
      </c>
      <c r="R703" s="206">
        <f t="shared" si="212"/>
        <v>1</v>
      </c>
      <c r="S703" s="212">
        <f>IFERROR(INDEX(Raw_DATA!J:J,MATCH(Risk7_PlusY67!$D703,Raw_DATA!$A:$A,0)),"")</f>
        <v>5890154.3099999996</v>
      </c>
      <c r="T703" s="213">
        <f>IFERROR(INDEX(Raw_DATA!K:K,MATCH(Risk7_PlusY67!$D703,Raw_DATA!$A:$A,0)),"")</f>
        <v>293643.98</v>
      </c>
      <c r="U703" s="214">
        <f t="shared" si="215"/>
        <v>1</v>
      </c>
      <c r="V703" s="214">
        <f t="shared" si="216"/>
        <v>1</v>
      </c>
      <c r="W703" s="214">
        <f>IF(OR(AND((K703&lt;0.8),(AJ703&gt;180)),AND((K703&lt;0.8),(AJ703&lt;10)),AND((K703&gt;=0.8),(AJ703&lt;10)),AND((K703&gt;=0.8),(AJ703&gt;90))),0,1)</f>
        <v>1</v>
      </c>
      <c r="X703" s="214">
        <f t="shared" si="217"/>
        <v>1</v>
      </c>
      <c r="Y703" s="214">
        <f t="shared" si="218"/>
        <v>1</v>
      </c>
      <c r="Z703" s="214">
        <f t="shared" si="219"/>
        <v>1</v>
      </c>
      <c r="AA703" s="214">
        <f t="shared" si="220"/>
        <v>0</v>
      </c>
      <c r="AB703" s="215" t="str">
        <f t="shared" si="221"/>
        <v>A-</v>
      </c>
      <c r="AC703" s="215" t="str">
        <f t="shared" si="222"/>
        <v>1A-</v>
      </c>
      <c r="AD703" s="216"/>
      <c r="AE703" s="216"/>
      <c r="AF703" s="434">
        <f>IFERROR(INDEX(Raw_DATA!L:L,MATCH(Risk7_PlusY67!$D703,Raw_DATA!$A:$A,0)),"")</f>
        <v>3.48</v>
      </c>
      <c r="AG703" s="434">
        <f>IFERROR(INDEX(AVGGroup!$D$5:$D$21,MATCH(Risk7_PlusY67!$H703,AVGGroup!$C$5:$C$21,0)),"")</f>
        <v>-3.15</v>
      </c>
      <c r="AH703" s="434">
        <f>IFERROR(INDEX(Raw_DATA!M:M,MATCH(Risk7_PlusY67!$D703,Raw_DATA!$A:$A,0)),"")</f>
        <v>-5.27</v>
      </c>
      <c r="AI703" s="435">
        <f>IFERROR(INDEX(AVGGroup!$F$5:$F$21,MATCH(Risk7_PlusY67!$H703,AVGGroup!$C$5:$C$21,0)),"")</f>
        <v>-7.1</v>
      </c>
      <c r="AJ703" s="401">
        <f>IFERROR(INDEX(Raw_DATA!N:N,MATCH(Risk7_PlusY67!$D703,Raw_DATA!$A:$A,0)),"")</f>
        <v>77</v>
      </c>
      <c r="AK703" s="401">
        <f>IFERROR(INDEX(Raw_DATA!O:O,MATCH(Risk7_PlusY67!$D703,Raw_DATA!$A:$A,0)),"")</f>
        <v>27</v>
      </c>
      <c r="AL703" s="401">
        <f>IFERROR(INDEX(Raw_DATA!P:P,MATCH(Risk7_PlusY67!$D703,Raw_DATA!$A:$A,0)),"")</f>
        <v>49</v>
      </c>
      <c r="AM703" s="401">
        <f>IFERROR(INDEX(Raw_DATA!Q:Q,MATCH(Risk7_PlusY67!$D703,Raw_DATA!$A:$A,0)),"")</f>
        <v>100</v>
      </c>
      <c r="AN703" s="401">
        <f>IFERROR(INDEX(Raw_DATA!R:R,MATCH(Risk7_PlusY67!$D703,Raw_DATA!$A:$A,0)),"")</f>
        <v>74</v>
      </c>
      <c r="AO703" s="407"/>
      <c r="AP703" s="411" t="b">
        <f>AB703=AY703</f>
        <v>1</v>
      </c>
      <c r="AQ703" s="340">
        <f t="shared" si="223"/>
        <v>1</v>
      </c>
      <c r="AR703" s="123">
        <f t="shared" si="224"/>
        <v>1</v>
      </c>
      <c r="AS703" s="123">
        <f t="shared" si="225"/>
        <v>1</v>
      </c>
      <c r="AT703" s="123">
        <f>IF(OR(AND((K703&lt;0.8),(BE703&gt;180)),AND((K703&lt;0.8),(BE703&lt;10)),AND((K703&gt;=0.8),(BE703&lt;10)),AND((K703&gt;=0.8),(BE703&gt;90))),0,1)</f>
        <v>1</v>
      </c>
      <c r="AU703" s="123">
        <f t="shared" si="226"/>
        <v>1</v>
      </c>
      <c r="AV703" s="123">
        <f t="shared" si="227"/>
        <v>1</v>
      </c>
      <c r="AW703" s="123">
        <f t="shared" si="228"/>
        <v>1</v>
      </c>
      <c r="AX703" s="123">
        <f t="shared" si="229"/>
        <v>0</v>
      </c>
      <c r="AY703" s="416" t="str">
        <f t="shared" si="230"/>
        <v>A-</v>
      </c>
      <c r="AZ703" s="416" t="str">
        <f>R703&amp;AY703</f>
        <v>1A-</v>
      </c>
      <c r="BA703" s="417">
        <f>IFERROR(INDEX(Raw_DATA!L:L,MATCH(Risk7_PlusY67!$D703,Raw_DATA!$A:$A,0)),"")</f>
        <v>3.48</v>
      </c>
      <c r="BB703" s="417">
        <f>IFERROR(INDEX(AVGGroup!$H$5:$H$21,MATCH(Risk7_PlusY67!$BJ703,AVGGroup!$C$5:$C$21,0)),"")</f>
        <v>-3.15</v>
      </c>
      <c r="BC703" s="417">
        <f>IFERROR(INDEX(Raw_DATA!M:M,MATCH(Risk7_PlusY67!$D703,Raw_DATA!$A:$A,0)),"")</f>
        <v>-5.27</v>
      </c>
      <c r="BD703" s="418">
        <f>IFERROR(INDEX(AVGGroup!$J$5:$J$21,MATCH(Risk7_PlusY67!$BJ703,AVGGroup!$C$5:$C$21,0)),"")</f>
        <v>-7.1</v>
      </c>
      <c r="BE703" s="407">
        <f>IFERROR(INDEX(Raw_DATA!N:N,MATCH(Risk7_PlusY67!$D703,Raw_DATA!$A:$A,0)),"")</f>
        <v>77</v>
      </c>
      <c r="BF703" s="407">
        <f>IFERROR(INDEX(Raw_DATA!O:O,MATCH(Risk7_PlusY67!$D703,Raw_DATA!$A:$A,0)),"")</f>
        <v>27</v>
      </c>
      <c r="BG703" s="407">
        <f>IFERROR(INDEX(Raw_DATA!P:P,MATCH(Risk7_PlusY67!$D703,Raw_DATA!$A:$A,0)),"")</f>
        <v>49</v>
      </c>
      <c r="BH703" s="407">
        <f>IFERROR(INDEX(Raw_DATA!Q:Q,MATCH(Risk7_PlusY67!$D703,Raw_DATA!$A:$A,0)),"")</f>
        <v>100</v>
      </c>
      <c r="BI703" s="407">
        <f>IFERROR(INDEX(Raw_DATA!R:R,MATCH(Risk7_PlusY67!$D703,Raw_DATA!$A:$A,0)),"")</f>
        <v>74</v>
      </c>
      <c r="BJ703" s="124" t="str">
        <f>INDEX('Org2567'!$BM:$BM,MATCH(Risk7_PlusY67!D703,'Org2567'!$D:$D,0))</f>
        <v>รพช.F1 P&lt;=50,000</v>
      </c>
    </row>
    <row r="704" spans="1:62" x14ac:dyDescent="0.7">
      <c r="A704" s="206">
        <f>IF(ISBLANK(D704),"",COUNTA($D$3:D704))</f>
        <v>702</v>
      </c>
      <c r="B704" s="207">
        <f>IFERROR(INDEX(ID!$E:$E,MATCH(Risk7_PlusY67!$D704,ID!$A:$A,0)),"")</f>
        <v>10</v>
      </c>
      <c r="C704" s="207" t="str">
        <f>IFERROR(INDEX(ID!$I:$I,MATCH(Risk7_PlusY67!$D704,ID!$A:$A,0)),"")</f>
        <v>ศรีสะเกษ</v>
      </c>
      <c r="D704" s="295" t="s">
        <v>704</v>
      </c>
      <c r="E704" s="207" t="str">
        <f>IFERROR(INDEX(ID!$C:$C,MATCH(Risk7_PlusY67!$D704,ID!$A:$A,0)),"")</f>
        <v>วังหิน,รพช.</v>
      </c>
      <c r="F704" s="207" t="str">
        <f>IFERROR(INDEX(ID!$G:$G,MATCH(Risk7_PlusY67!$D704,ID!$A:$A,0)),"")</f>
        <v>รพช.</v>
      </c>
      <c r="G704" s="206">
        <f>IFERROR(INDEX(ID!$J:$J,MATCH(Risk7_PlusY67!$D704,ID!$A:$A,0)),"")</f>
        <v>34</v>
      </c>
      <c r="H704" s="208" t="str">
        <f>IFERROR(INDEX(ID!$P:$P,MATCH(Risk7_PlusY67!$D704,ID!$A:$A,0)),"")</f>
        <v>รพช.F2 P30,000-60,000</v>
      </c>
      <c r="I704" s="209">
        <f>IFERROR(INDEX(Raw_DATA!E:E,MATCH(Risk7_PlusY67!$D704,Raw_DATA!$A:$A,0)),"")</f>
        <v>1.75</v>
      </c>
      <c r="J704" s="209">
        <f>IFERROR(INDEX(Raw_DATA!F:F,MATCH(Risk7_PlusY67!$D704,Raw_DATA!$A:$A,0)),"")</f>
        <v>1.47</v>
      </c>
      <c r="K704" s="209">
        <f>IFERROR(INDEX(Raw_DATA!G:G,MATCH(Risk7_PlusY67!$D704,Raw_DATA!$A:$A,0)),"")</f>
        <v>0.91</v>
      </c>
      <c r="L704" s="209">
        <f>IFERROR(INDEX(Raw_DATA!H:H,MATCH(Risk7_PlusY67!$D704,Raw_DATA!$A:$A,0)),"")</f>
        <v>7595877.9800000004</v>
      </c>
      <c r="M704" s="210">
        <f>IFERROR(INDEX(Raw_DATA!I:I,MATCH(Risk7_PlusY67!$D704,Raw_DATA!$A:$A,0)),"")</f>
        <v>-3679102.63</v>
      </c>
      <c r="N704" s="206">
        <f t="shared" ref="N704:N766" si="231">(IF(I704&lt;1.5,1,0))+(IF(J704&lt;1,1,0))+(IF(K704&lt;0.8,1,0))</f>
        <v>0</v>
      </c>
      <c r="O704" s="206">
        <f t="shared" ref="O704:O766" si="232">IF(M704&lt;0,1,0)+IF(L704&lt;0,1,0)</f>
        <v>1</v>
      </c>
      <c r="P704" s="206">
        <f t="shared" si="213"/>
        <v>0</v>
      </c>
      <c r="Q704" s="211">
        <f t="shared" si="214"/>
        <v>24.7</v>
      </c>
      <c r="R704" s="206">
        <f t="shared" ref="R704:R766" si="233">+N704+O704+P704</f>
        <v>1</v>
      </c>
      <c r="S704" s="212">
        <f>IFERROR(INDEX(Raw_DATA!J:J,MATCH(Risk7_PlusY67!$D704,Raw_DATA!$A:$A,0)),"")</f>
        <v>838543</v>
      </c>
      <c r="T704" s="213">
        <f>IFERROR(INDEX(Raw_DATA!K:K,MATCH(Risk7_PlusY67!$D704,Raw_DATA!$A:$A,0)),"")</f>
        <v>-904344.89</v>
      </c>
      <c r="U704" s="214">
        <f t="shared" si="215"/>
        <v>1</v>
      </c>
      <c r="V704" s="214">
        <f t="shared" si="216"/>
        <v>1</v>
      </c>
      <c r="W704" s="214">
        <f>IF(OR(AND((K704&lt;0.8),(AJ704&gt;180)),AND((K704&lt;0.8),(AJ704&lt;10)),AND((K704&gt;=0.8),(AJ704&lt;10)),AND((K704&gt;=0.8),(AJ704&gt;90))),0,1)</f>
        <v>0</v>
      </c>
      <c r="X704" s="214">
        <f t="shared" si="217"/>
        <v>1</v>
      </c>
      <c r="Y704" s="214">
        <f t="shared" si="218"/>
        <v>1</v>
      </c>
      <c r="Z704" s="214">
        <f t="shared" si="219"/>
        <v>0</v>
      </c>
      <c r="AA704" s="214">
        <f t="shared" si="220"/>
        <v>1</v>
      </c>
      <c r="AB704" s="215" t="str">
        <f t="shared" si="221"/>
        <v>B</v>
      </c>
      <c r="AC704" s="215" t="str">
        <f t="shared" si="222"/>
        <v>1B</v>
      </c>
      <c r="AD704" s="216"/>
      <c r="AE704" s="216"/>
      <c r="AF704" s="434">
        <f>IFERROR(INDEX(Raw_DATA!L:L,MATCH(Risk7_PlusY67!$D704,Raw_DATA!$A:$A,0)),"")</f>
        <v>0.78</v>
      </c>
      <c r="AG704" s="434">
        <f>IFERROR(INDEX(AVGGroup!$D$5:$D$21,MATCH(Risk7_PlusY67!$H704,AVGGroup!$C$5:$C$21,0)),"")</f>
        <v>-4.37</v>
      </c>
      <c r="AH704" s="434">
        <f>IFERROR(INDEX(Raw_DATA!M:M,MATCH(Risk7_PlusY67!$D704,Raw_DATA!$A:$A,0)),"")</f>
        <v>-6.64</v>
      </c>
      <c r="AI704" s="435">
        <f>IFERROR(INDEX(AVGGroup!$F$5:$F$21,MATCH(Risk7_PlusY67!$H704,AVGGroup!$C$5:$C$21,0)),"")</f>
        <v>-9.19</v>
      </c>
      <c r="AJ704" s="401">
        <f>IFERROR(INDEX(Raw_DATA!N:N,MATCH(Risk7_PlusY67!$D704,Raw_DATA!$A:$A,0)),"")</f>
        <v>121</v>
      </c>
      <c r="AK704" s="401">
        <f>IFERROR(INDEX(Raw_DATA!O:O,MATCH(Risk7_PlusY67!$D704,Raw_DATA!$A:$A,0)),"")</f>
        <v>26</v>
      </c>
      <c r="AL704" s="401">
        <f>IFERROR(INDEX(Raw_DATA!P:P,MATCH(Risk7_PlusY67!$D704,Raw_DATA!$A:$A,0)),"")</f>
        <v>46</v>
      </c>
      <c r="AM704" s="401">
        <f>IFERROR(INDEX(Raw_DATA!Q:Q,MATCH(Risk7_PlusY67!$D704,Raw_DATA!$A:$A,0)),"")</f>
        <v>129</v>
      </c>
      <c r="AN704" s="401">
        <f>IFERROR(INDEX(Raw_DATA!R:R,MATCH(Risk7_PlusY67!$D704,Raw_DATA!$A:$A,0)),"")</f>
        <v>58</v>
      </c>
      <c r="AO704" s="407"/>
      <c r="AP704" s="411" t="b">
        <f>AB704=AY704</f>
        <v>1</v>
      </c>
      <c r="AQ704" s="340">
        <f t="shared" si="223"/>
        <v>1</v>
      </c>
      <c r="AR704" s="123">
        <f t="shared" si="224"/>
        <v>1</v>
      </c>
      <c r="AS704" s="123">
        <f t="shared" si="225"/>
        <v>1</v>
      </c>
      <c r="AT704" s="123">
        <f>IF(OR(AND((K704&lt;0.8),(BE704&gt;180)),AND((K704&lt;0.8),(BE704&lt;10)),AND((K704&gt;=0.8),(BE704&lt;10)),AND((K704&gt;=0.8),(BE704&gt;90))),0,1)</f>
        <v>0</v>
      </c>
      <c r="AU704" s="123">
        <f t="shared" si="226"/>
        <v>1</v>
      </c>
      <c r="AV704" s="123">
        <f t="shared" si="227"/>
        <v>1</v>
      </c>
      <c r="AW704" s="123">
        <f t="shared" si="228"/>
        <v>0</v>
      </c>
      <c r="AX704" s="123">
        <f t="shared" si="229"/>
        <v>1</v>
      </c>
      <c r="AY704" s="416" t="str">
        <f t="shared" si="230"/>
        <v>B</v>
      </c>
      <c r="AZ704" s="416" t="str">
        <f>R704&amp;AY704</f>
        <v>1B</v>
      </c>
      <c r="BA704" s="417">
        <f>IFERROR(INDEX(Raw_DATA!L:L,MATCH(Risk7_PlusY67!$D704,Raw_DATA!$A:$A,0)),"")</f>
        <v>0.78</v>
      </c>
      <c r="BB704" s="417">
        <f>IFERROR(INDEX(AVGGroup!$H$5:$H$21,MATCH(Risk7_PlusY67!$BJ704,AVGGroup!$C$5:$C$21,0)),"")</f>
        <v>-3.95</v>
      </c>
      <c r="BC704" s="417">
        <f>IFERROR(INDEX(Raw_DATA!M:M,MATCH(Risk7_PlusY67!$D704,Raw_DATA!$A:$A,0)),"")</f>
        <v>-6.64</v>
      </c>
      <c r="BD704" s="418">
        <f>IFERROR(INDEX(AVGGroup!$J$5:$J$21,MATCH(Risk7_PlusY67!$BJ704,AVGGroup!$C$5:$C$21,0)),"")</f>
        <v>-8.8800000000000008</v>
      </c>
      <c r="BE704" s="407">
        <f>IFERROR(INDEX(Raw_DATA!N:N,MATCH(Risk7_PlusY67!$D704,Raw_DATA!$A:$A,0)),"")</f>
        <v>121</v>
      </c>
      <c r="BF704" s="407">
        <f>IFERROR(INDEX(Raw_DATA!O:O,MATCH(Risk7_PlusY67!$D704,Raw_DATA!$A:$A,0)),"")</f>
        <v>26</v>
      </c>
      <c r="BG704" s="407">
        <f>IFERROR(INDEX(Raw_DATA!P:P,MATCH(Risk7_PlusY67!$D704,Raw_DATA!$A:$A,0)),"")</f>
        <v>46</v>
      </c>
      <c r="BH704" s="407">
        <f>IFERROR(INDEX(Raw_DATA!Q:Q,MATCH(Risk7_PlusY67!$D704,Raw_DATA!$A:$A,0)),"")</f>
        <v>129</v>
      </c>
      <c r="BI704" s="407">
        <f>IFERROR(INDEX(Raw_DATA!R:R,MATCH(Risk7_PlusY67!$D704,Raw_DATA!$A:$A,0)),"")</f>
        <v>58</v>
      </c>
      <c r="BJ704" s="124" t="str">
        <f>INDEX('Org2567'!$BM:$BM,MATCH(Risk7_PlusY67!D704,'Org2567'!$D:$D,0))</f>
        <v>รพช.F2 P30,000-60,000</v>
      </c>
    </row>
    <row r="705" spans="1:62" x14ac:dyDescent="0.7">
      <c r="A705" s="206">
        <f>IF(ISBLANK(D705),"",COUNTA($D$3:D705))</f>
        <v>703</v>
      </c>
      <c r="B705" s="207">
        <f>IFERROR(INDEX(ID!$E:$E,MATCH(Risk7_PlusY67!$D705,ID!$A:$A,0)),"")</f>
        <v>10</v>
      </c>
      <c r="C705" s="207" t="str">
        <f>IFERROR(INDEX(ID!$I:$I,MATCH(Risk7_PlusY67!$D705,ID!$A:$A,0)),"")</f>
        <v>ศรีสะเกษ</v>
      </c>
      <c r="D705" s="295" t="s">
        <v>705</v>
      </c>
      <c r="E705" s="207" t="str">
        <f>IFERROR(INDEX(ID!$C:$C,MATCH(Risk7_PlusY67!$D705,ID!$A:$A,0)),"")</f>
        <v>น้ำเกลี้ยง,รพช.</v>
      </c>
      <c r="F705" s="207" t="str">
        <f>IFERROR(INDEX(ID!$G:$G,MATCH(Risk7_PlusY67!$D705,ID!$A:$A,0)),"")</f>
        <v>รพช.</v>
      </c>
      <c r="G705" s="206">
        <f>IFERROR(INDEX(ID!$J:$J,MATCH(Risk7_PlusY67!$D705,ID!$A:$A,0)),"")</f>
        <v>32</v>
      </c>
      <c r="H705" s="208" t="str">
        <f>IFERROR(INDEX(ID!$P:$P,MATCH(Risk7_PlusY67!$D705,ID!$A:$A,0)),"")</f>
        <v>รพช.F2 P30,000-60,000</v>
      </c>
      <c r="I705" s="209">
        <f>IFERROR(INDEX(Raw_DATA!E:E,MATCH(Risk7_PlusY67!$D705,Raw_DATA!$A:$A,0)),"")</f>
        <v>2.0299999999999998</v>
      </c>
      <c r="J705" s="209">
        <f>IFERROR(INDEX(Raw_DATA!F:F,MATCH(Risk7_PlusY67!$D705,Raw_DATA!$A:$A,0)),"")</f>
        <v>1.85</v>
      </c>
      <c r="K705" s="209">
        <f>IFERROR(INDEX(Raw_DATA!G:G,MATCH(Risk7_PlusY67!$D705,Raw_DATA!$A:$A,0)),"")</f>
        <v>0.87</v>
      </c>
      <c r="L705" s="209">
        <f>IFERROR(INDEX(Raw_DATA!H:H,MATCH(Risk7_PlusY67!$D705,Raw_DATA!$A:$A,0)),"")</f>
        <v>17172345.870000001</v>
      </c>
      <c r="M705" s="210">
        <f>IFERROR(INDEX(Raw_DATA!I:I,MATCH(Risk7_PlusY67!$D705,Raw_DATA!$A:$A,0)),"")</f>
        <v>-8808931.6899999995</v>
      </c>
      <c r="N705" s="206">
        <f t="shared" si="231"/>
        <v>0</v>
      </c>
      <c r="O705" s="206">
        <f t="shared" si="232"/>
        <v>1</v>
      </c>
      <c r="P705" s="206">
        <f t="shared" si="213"/>
        <v>0</v>
      </c>
      <c r="Q705" s="211">
        <f t="shared" si="214"/>
        <v>23.3</v>
      </c>
      <c r="R705" s="206">
        <f t="shared" si="233"/>
        <v>1</v>
      </c>
      <c r="S705" s="212">
        <f>IFERROR(INDEX(Raw_DATA!J:J,MATCH(Risk7_PlusY67!$D705,Raw_DATA!$A:$A,0)),"")</f>
        <v>-2421912.1</v>
      </c>
      <c r="T705" s="213">
        <f>IFERROR(INDEX(Raw_DATA!K:K,MATCH(Risk7_PlusY67!$D705,Raw_DATA!$A:$A,0)),"")</f>
        <v>-2123953.91</v>
      </c>
      <c r="U705" s="214">
        <f t="shared" si="215"/>
        <v>1</v>
      </c>
      <c r="V705" s="214">
        <f t="shared" si="216"/>
        <v>0</v>
      </c>
      <c r="W705" s="214">
        <f>IF(OR(AND((K705&lt;0.8),(AJ705&gt;180)),AND((K705&lt;0.8),(AJ705&lt;10)),AND((K705&gt;=0.8),(AJ705&lt;10)),AND((K705&gt;=0.8),(AJ705&gt;90))),0,1)</f>
        <v>0</v>
      </c>
      <c r="X705" s="214">
        <f t="shared" si="217"/>
        <v>1</v>
      </c>
      <c r="Y705" s="214">
        <f t="shared" si="218"/>
        <v>0</v>
      </c>
      <c r="Z705" s="214">
        <f t="shared" si="219"/>
        <v>0</v>
      </c>
      <c r="AA705" s="214">
        <f t="shared" si="220"/>
        <v>0</v>
      </c>
      <c r="AB705" s="215" t="str">
        <f t="shared" si="221"/>
        <v>C-</v>
      </c>
      <c r="AC705" s="215" t="str">
        <f t="shared" si="222"/>
        <v>1C-</v>
      </c>
      <c r="AD705" s="216"/>
      <c r="AE705" s="216"/>
      <c r="AF705" s="434">
        <f>IFERROR(INDEX(Raw_DATA!L:L,MATCH(Risk7_PlusY67!$D705,Raw_DATA!$A:$A,0)),"")</f>
        <v>-2.57</v>
      </c>
      <c r="AG705" s="434">
        <f>IFERROR(INDEX(AVGGroup!$D$5:$D$21,MATCH(Risk7_PlusY67!$H705,AVGGroup!$C$5:$C$21,0)),"")</f>
        <v>-4.37</v>
      </c>
      <c r="AH705" s="434">
        <f>IFERROR(INDEX(Raw_DATA!M:M,MATCH(Risk7_PlusY67!$D705,Raw_DATA!$A:$A,0)),"")</f>
        <v>-11.21</v>
      </c>
      <c r="AI705" s="435">
        <f>IFERROR(INDEX(AVGGroup!$F$5:$F$21,MATCH(Risk7_PlusY67!$H705,AVGGroup!$C$5:$C$21,0)),"")</f>
        <v>-9.19</v>
      </c>
      <c r="AJ705" s="401">
        <f>IFERROR(INDEX(Raw_DATA!N:N,MATCH(Risk7_PlusY67!$D705,Raw_DATA!$A:$A,0)),"")</f>
        <v>114</v>
      </c>
      <c r="AK705" s="401">
        <f>IFERROR(INDEX(Raw_DATA!O:O,MATCH(Risk7_PlusY67!$D705,Raw_DATA!$A:$A,0)),"")</f>
        <v>27</v>
      </c>
      <c r="AL705" s="401">
        <f>IFERROR(INDEX(Raw_DATA!P:P,MATCH(Risk7_PlusY67!$D705,Raw_DATA!$A:$A,0)),"")</f>
        <v>161</v>
      </c>
      <c r="AM705" s="401">
        <f>IFERROR(INDEX(Raw_DATA!Q:Q,MATCH(Risk7_PlusY67!$D705,Raw_DATA!$A:$A,0)),"")</f>
        <v>321</v>
      </c>
      <c r="AN705" s="401">
        <f>IFERROR(INDEX(Raw_DATA!R:R,MATCH(Risk7_PlusY67!$D705,Raw_DATA!$A:$A,0)),"")</f>
        <v>64</v>
      </c>
      <c r="AO705" s="407"/>
      <c r="AP705" s="411" t="b">
        <f>AB705=AY705</f>
        <v>1</v>
      </c>
      <c r="AQ705" s="340">
        <f t="shared" si="223"/>
        <v>1</v>
      </c>
      <c r="AR705" s="123">
        <f t="shared" si="224"/>
        <v>1</v>
      </c>
      <c r="AS705" s="123">
        <f t="shared" si="225"/>
        <v>0</v>
      </c>
      <c r="AT705" s="123">
        <f>IF(OR(AND((K705&lt;0.8),(BE705&gt;180)),AND((K705&lt;0.8),(BE705&lt;10)),AND((K705&gt;=0.8),(BE705&lt;10)),AND((K705&gt;=0.8),(BE705&gt;90))),0,1)</f>
        <v>0</v>
      </c>
      <c r="AU705" s="123">
        <f t="shared" si="226"/>
        <v>1</v>
      </c>
      <c r="AV705" s="123">
        <f t="shared" si="227"/>
        <v>0</v>
      </c>
      <c r="AW705" s="123">
        <f t="shared" si="228"/>
        <v>0</v>
      </c>
      <c r="AX705" s="123">
        <f t="shared" si="229"/>
        <v>0</v>
      </c>
      <c r="AY705" s="416" t="str">
        <f t="shared" si="230"/>
        <v>C-</v>
      </c>
      <c r="AZ705" s="416" t="str">
        <f>R705&amp;AY705</f>
        <v>1C-</v>
      </c>
      <c r="BA705" s="417">
        <f>IFERROR(INDEX(Raw_DATA!L:L,MATCH(Risk7_PlusY67!$D705,Raw_DATA!$A:$A,0)),"")</f>
        <v>-2.57</v>
      </c>
      <c r="BB705" s="417">
        <f>IFERROR(INDEX(AVGGroup!$H$5:$H$21,MATCH(Risk7_PlusY67!$BJ705,AVGGroup!$C$5:$C$21,0)),"")</f>
        <v>-3.95</v>
      </c>
      <c r="BC705" s="417">
        <f>IFERROR(INDEX(Raw_DATA!M:M,MATCH(Risk7_PlusY67!$D705,Raw_DATA!$A:$A,0)),"")</f>
        <v>-11.21</v>
      </c>
      <c r="BD705" s="418">
        <f>IFERROR(INDEX(AVGGroup!$J$5:$J$21,MATCH(Risk7_PlusY67!$BJ705,AVGGroup!$C$5:$C$21,0)),"")</f>
        <v>-8.8800000000000008</v>
      </c>
      <c r="BE705" s="407">
        <f>IFERROR(INDEX(Raw_DATA!N:N,MATCH(Risk7_PlusY67!$D705,Raw_DATA!$A:$A,0)),"")</f>
        <v>114</v>
      </c>
      <c r="BF705" s="407">
        <f>IFERROR(INDEX(Raw_DATA!O:O,MATCH(Risk7_PlusY67!$D705,Raw_DATA!$A:$A,0)),"")</f>
        <v>27</v>
      </c>
      <c r="BG705" s="407">
        <f>IFERROR(INDEX(Raw_DATA!P:P,MATCH(Risk7_PlusY67!$D705,Raw_DATA!$A:$A,0)),"")</f>
        <v>161</v>
      </c>
      <c r="BH705" s="407">
        <f>IFERROR(INDEX(Raw_DATA!Q:Q,MATCH(Risk7_PlusY67!$D705,Raw_DATA!$A:$A,0)),"")</f>
        <v>321</v>
      </c>
      <c r="BI705" s="407">
        <f>IFERROR(INDEX(Raw_DATA!R:R,MATCH(Risk7_PlusY67!$D705,Raw_DATA!$A:$A,0)),"")</f>
        <v>64</v>
      </c>
      <c r="BJ705" s="124" t="str">
        <f>INDEX('Org2567'!$BM:$BM,MATCH(Risk7_PlusY67!D705,'Org2567'!$D:$D,0))</f>
        <v>รพช.F2 P30,000-60,000</v>
      </c>
    </row>
    <row r="706" spans="1:62" x14ac:dyDescent="0.7">
      <c r="A706" s="206">
        <f>IF(ISBLANK(D706),"",COUNTA($D$3:D706))</f>
        <v>704</v>
      </c>
      <c r="B706" s="207">
        <f>IFERROR(INDEX(ID!$E:$E,MATCH(Risk7_PlusY67!$D706,ID!$A:$A,0)),"")</f>
        <v>10</v>
      </c>
      <c r="C706" s="207" t="str">
        <f>IFERROR(INDEX(ID!$I:$I,MATCH(Risk7_PlusY67!$D706,ID!$A:$A,0)),"")</f>
        <v>ศรีสะเกษ</v>
      </c>
      <c r="D706" s="295" t="s">
        <v>706</v>
      </c>
      <c r="E706" s="207" t="str">
        <f>IFERROR(INDEX(ID!$C:$C,MATCH(Risk7_PlusY67!$D706,ID!$A:$A,0)),"")</f>
        <v>ภูสิงห์,รพช.</v>
      </c>
      <c r="F706" s="207" t="str">
        <f>IFERROR(INDEX(ID!$G:$G,MATCH(Risk7_PlusY67!$D706,ID!$A:$A,0)),"")</f>
        <v>รพช.</v>
      </c>
      <c r="G706" s="206">
        <f>IFERROR(INDEX(ID!$J:$J,MATCH(Risk7_PlusY67!$D706,ID!$A:$A,0)),"")</f>
        <v>34</v>
      </c>
      <c r="H706" s="208" t="str">
        <f>IFERROR(INDEX(ID!$P:$P,MATCH(Risk7_PlusY67!$D706,ID!$A:$A,0)),"")</f>
        <v>รพช.F2 P30,000-60,000</v>
      </c>
      <c r="I706" s="209">
        <f>IFERROR(INDEX(Raw_DATA!E:E,MATCH(Risk7_PlusY67!$D706,Raw_DATA!$A:$A,0)),"")</f>
        <v>2.0299999999999998</v>
      </c>
      <c r="J706" s="209">
        <f>IFERROR(INDEX(Raw_DATA!F:F,MATCH(Risk7_PlusY67!$D706,Raw_DATA!$A:$A,0)),"")</f>
        <v>1.8</v>
      </c>
      <c r="K706" s="209">
        <f>IFERROR(INDEX(Raw_DATA!G:G,MATCH(Risk7_PlusY67!$D706,Raw_DATA!$A:$A,0)),"")</f>
        <v>1.0900000000000001</v>
      </c>
      <c r="L706" s="209">
        <f>IFERROR(INDEX(Raw_DATA!H:H,MATCH(Risk7_PlusY67!$D706,Raw_DATA!$A:$A,0)),"")</f>
        <v>22108700.25</v>
      </c>
      <c r="M706" s="210">
        <f>IFERROR(INDEX(Raw_DATA!I:I,MATCH(Risk7_PlusY67!$D706,Raw_DATA!$A:$A,0)),"")</f>
        <v>-19080308.309999999</v>
      </c>
      <c r="N706" s="206">
        <f t="shared" si="231"/>
        <v>0</v>
      </c>
      <c r="O706" s="206">
        <f t="shared" si="232"/>
        <v>1</v>
      </c>
      <c r="P706" s="206">
        <f t="shared" si="213"/>
        <v>0</v>
      </c>
      <c r="Q706" s="211">
        <f t="shared" si="214"/>
        <v>13.9</v>
      </c>
      <c r="R706" s="206">
        <f t="shared" si="233"/>
        <v>1</v>
      </c>
      <c r="S706" s="212">
        <f>IFERROR(INDEX(Raw_DATA!J:J,MATCH(Risk7_PlusY67!$D706,Raw_DATA!$A:$A,0)),"")</f>
        <v>-11342753.140000001</v>
      </c>
      <c r="T706" s="213">
        <f>IFERROR(INDEX(Raw_DATA!K:K,MATCH(Risk7_PlusY67!$D706,Raw_DATA!$A:$A,0)),"")</f>
        <v>2033745.12</v>
      </c>
      <c r="U706" s="214">
        <f t="shared" si="215"/>
        <v>0</v>
      </c>
      <c r="V706" s="214">
        <f t="shared" si="216"/>
        <v>0</v>
      </c>
      <c r="W706" s="214">
        <f>IF(OR(AND((K706&lt;0.8),(AJ706&gt;180)),AND((K706&lt;0.8),(AJ706&lt;10)),AND((K706&gt;=0.8),(AJ706&lt;10)),AND((K706&gt;=0.8),(AJ706&gt;90))),0,1)</f>
        <v>0</v>
      </c>
      <c r="X706" s="214">
        <f t="shared" si="217"/>
        <v>0</v>
      </c>
      <c r="Y706" s="214">
        <f t="shared" si="218"/>
        <v>0</v>
      </c>
      <c r="Z706" s="214">
        <f t="shared" si="219"/>
        <v>0</v>
      </c>
      <c r="AA706" s="214">
        <f t="shared" si="220"/>
        <v>0</v>
      </c>
      <c r="AB706" s="215" t="str">
        <f t="shared" si="221"/>
        <v>F</v>
      </c>
      <c r="AC706" s="215" t="str">
        <f t="shared" si="222"/>
        <v>1F</v>
      </c>
      <c r="AD706" s="216"/>
      <c r="AE706" s="216"/>
      <c r="AF706" s="434">
        <f>IFERROR(INDEX(Raw_DATA!L:L,MATCH(Risk7_PlusY67!$D706,Raw_DATA!$A:$A,0)),"")</f>
        <v>-9.67</v>
      </c>
      <c r="AG706" s="434">
        <f>IFERROR(INDEX(AVGGroup!$D$5:$D$21,MATCH(Risk7_PlusY67!$H706,AVGGroup!$C$5:$C$21,0)),"")</f>
        <v>-4.37</v>
      </c>
      <c r="AH706" s="434">
        <f>IFERROR(INDEX(Raw_DATA!M:M,MATCH(Risk7_PlusY67!$D706,Raw_DATA!$A:$A,0)),"")</f>
        <v>-24.28</v>
      </c>
      <c r="AI706" s="435">
        <f>IFERROR(INDEX(AVGGroup!$F$5:$F$21,MATCH(Risk7_PlusY67!$H706,AVGGroup!$C$5:$C$21,0)),"")</f>
        <v>-9.19</v>
      </c>
      <c r="AJ706" s="401">
        <f>IFERROR(INDEX(Raw_DATA!N:N,MATCH(Risk7_PlusY67!$D706,Raw_DATA!$A:$A,0)),"")</f>
        <v>99</v>
      </c>
      <c r="AK706" s="401">
        <f>IFERROR(INDEX(Raw_DATA!O:O,MATCH(Risk7_PlusY67!$D706,Raw_DATA!$A:$A,0)),"")</f>
        <v>80</v>
      </c>
      <c r="AL706" s="401">
        <f>IFERROR(INDEX(Raw_DATA!P:P,MATCH(Risk7_PlusY67!$D706,Raw_DATA!$A:$A,0)),"")</f>
        <v>173</v>
      </c>
      <c r="AM706" s="401">
        <f>IFERROR(INDEX(Raw_DATA!Q:Q,MATCH(Risk7_PlusY67!$D706,Raw_DATA!$A:$A,0)),"")</f>
        <v>161</v>
      </c>
      <c r="AN706" s="401">
        <f>IFERROR(INDEX(Raw_DATA!R:R,MATCH(Risk7_PlusY67!$D706,Raw_DATA!$A:$A,0)),"")</f>
        <v>69</v>
      </c>
      <c r="AO706" s="407"/>
      <c r="AP706" s="411" t="b">
        <f>AB706=AY706</f>
        <v>1</v>
      </c>
      <c r="AQ706" s="340">
        <f t="shared" si="223"/>
        <v>1</v>
      </c>
      <c r="AR706" s="123">
        <f t="shared" si="224"/>
        <v>0</v>
      </c>
      <c r="AS706" s="123">
        <f t="shared" si="225"/>
        <v>0</v>
      </c>
      <c r="AT706" s="123">
        <f>IF(OR(AND((K706&lt;0.8),(BE706&gt;180)),AND((K706&lt;0.8),(BE706&lt;10)),AND((K706&gt;=0.8),(BE706&lt;10)),AND((K706&gt;=0.8),(BE706&gt;90))),0,1)</f>
        <v>0</v>
      </c>
      <c r="AU706" s="123">
        <f t="shared" si="226"/>
        <v>0</v>
      </c>
      <c r="AV706" s="123">
        <f t="shared" si="227"/>
        <v>0</v>
      </c>
      <c r="AW706" s="123">
        <f t="shared" si="228"/>
        <v>0</v>
      </c>
      <c r="AX706" s="123">
        <f t="shared" si="229"/>
        <v>0</v>
      </c>
      <c r="AY706" s="416" t="str">
        <f t="shared" si="230"/>
        <v>F</v>
      </c>
      <c r="AZ706" s="416" t="str">
        <f>R706&amp;AY706</f>
        <v>1F</v>
      </c>
      <c r="BA706" s="417">
        <f>IFERROR(INDEX(Raw_DATA!L:L,MATCH(Risk7_PlusY67!$D706,Raw_DATA!$A:$A,0)),"")</f>
        <v>-9.67</v>
      </c>
      <c r="BB706" s="417">
        <f>IFERROR(INDEX(AVGGroup!$H$5:$H$21,MATCH(Risk7_PlusY67!$BJ706,AVGGroup!$C$5:$C$21,0)),"")</f>
        <v>-3.95</v>
      </c>
      <c r="BC706" s="417">
        <f>IFERROR(INDEX(Raw_DATA!M:M,MATCH(Risk7_PlusY67!$D706,Raw_DATA!$A:$A,0)),"")</f>
        <v>-24.28</v>
      </c>
      <c r="BD706" s="418">
        <f>IFERROR(INDEX(AVGGroup!$J$5:$J$21,MATCH(Risk7_PlusY67!$BJ706,AVGGroup!$C$5:$C$21,0)),"")</f>
        <v>-8.8800000000000008</v>
      </c>
      <c r="BE706" s="407">
        <f>IFERROR(INDEX(Raw_DATA!N:N,MATCH(Risk7_PlusY67!$D706,Raw_DATA!$A:$A,0)),"")</f>
        <v>99</v>
      </c>
      <c r="BF706" s="407">
        <f>IFERROR(INDEX(Raw_DATA!O:O,MATCH(Risk7_PlusY67!$D706,Raw_DATA!$A:$A,0)),"")</f>
        <v>80</v>
      </c>
      <c r="BG706" s="407">
        <f>IFERROR(INDEX(Raw_DATA!P:P,MATCH(Risk7_PlusY67!$D706,Raw_DATA!$A:$A,0)),"")</f>
        <v>173</v>
      </c>
      <c r="BH706" s="407">
        <f>IFERROR(INDEX(Raw_DATA!Q:Q,MATCH(Risk7_PlusY67!$D706,Raw_DATA!$A:$A,0)),"")</f>
        <v>161</v>
      </c>
      <c r="BI706" s="407">
        <f>IFERROR(INDEX(Raw_DATA!R:R,MATCH(Risk7_PlusY67!$D706,Raw_DATA!$A:$A,0)),"")</f>
        <v>69</v>
      </c>
      <c r="BJ706" s="124" t="str">
        <f>INDEX('Org2567'!$BM:$BM,MATCH(Risk7_PlusY67!D706,'Org2567'!$D:$D,0))</f>
        <v>รพช.F2 P30,000-60,000</v>
      </c>
    </row>
    <row r="707" spans="1:62" x14ac:dyDescent="0.7">
      <c r="A707" s="206">
        <f>IF(ISBLANK(D707),"",COUNTA($D$3:D707))</f>
        <v>705</v>
      </c>
      <c r="B707" s="207">
        <f>IFERROR(INDEX(ID!$E:$E,MATCH(Risk7_PlusY67!$D707,ID!$A:$A,0)),"")</f>
        <v>10</v>
      </c>
      <c r="C707" s="207" t="str">
        <f>IFERROR(INDEX(ID!$I:$I,MATCH(Risk7_PlusY67!$D707,ID!$A:$A,0)),"")</f>
        <v>ศรีสะเกษ</v>
      </c>
      <c r="D707" s="295" t="s">
        <v>707</v>
      </c>
      <c r="E707" s="207" t="str">
        <f>IFERROR(INDEX(ID!$C:$C,MATCH(Risk7_PlusY67!$D707,ID!$A:$A,0)),"")</f>
        <v>เมืองจันทร์,รพช.</v>
      </c>
      <c r="F707" s="207" t="str">
        <f>IFERROR(INDEX(ID!$G:$G,MATCH(Risk7_PlusY67!$D707,ID!$A:$A,0)),"")</f>
        <v>รพช.</v>
      </c>
      <c r="G707" s="206">
        <f>IFERROR(INDEX(ID!$J:$J,MATCH(Risk7_PlusY67!$D707,ID!$A:$A,0)),"")</f>
        <v>30</v>
      </c>
      <c r="H707" s="208" t="str">
        <f>IFERROR(INDEX(ID!$P:$P,MATCH(Risk7_PlusY67!$D707,ID!$A:$A,0)),"")</f>
        <v>รพช.F2 P&lt;=30,000</v>
      </c>
      <c r="I707" s="209">
        <f>IFERROR(INDEX(Raw_DATA!E:E,MATCH(Risk7_PlusY67!$D707,Raw_DATA!$A:$A,0)),"")</f>
        <v>4.4000000000000004</v>
      </c>
      <c r="J707" s="209">
        <f>IFERROR(INDEX(Raw_DATA!F:F,MATCH(Risk7_PlusY67!$D707,Raw_DATA!$A:$A,0)),"")</f>
        <v>4.22</v>
      </c>
      <c r="K707" s="209">
        <f>IFERROR(INDEX(Raw_DATA!G:G,MATCH(Risk7_PlusY67!$D707,Raw_DATA!$A:$A,0)),"")</f>
        <v>3.57</v>
      </c>
      <c r="L707" s="209">
        <f>IFERROR(INDEX(Raw_DATA!H:H,MATCH(Risk7_PlusY67!$D707,Raw_DATA!$A:$A,0)),"")</f>
        <v>23808935.170000002</v>
      </c>
      <c r="M707" s="210">
        <f>IFERROR(INDEX(Raw_DATA!I:I,MATCH(Risk7_PlusY67!$D707,Raw_DATA!$A:$A,0)),"")</f>
        <v>-287421.31</v>
      </c>
      <c r="N707" s="206">
        <f t="shared" si="231"/>
        <v>0</v>
      </c>
      <c r="O707" s="206">
        <f t="shared" si="232"/>
        <v>1</v>
      </c>
      <c r="P707" s="206">
        <f t="shared" si="213"/>
        <v>0</v>
      </c>
      <c r="Q707" s="211">
        <f t="shared" si="214"/>
        <v>994</v>
      </c>
      <c r="R707" s="206">
        <f t="shared" si="233"/>
        <v>1</v>
      </c>
      <c r="S707" s="212">
        <f>IFERROR(INDEX(Raw_DATA!J:J,MATCH(Risk7_PlusY67!$D707,Raw_DATA!$A:$A,0)),"")</f>
        <v>7511835.4199999999</v>
      </c>
      <c r="T707" s="213">
        <f>IFERROR(INDEX(Raw_DATA!K:K,MATCH(Risk7_PlusY67!$D707,Raw_DATA!$A:$A,0)),"")</f>
        <v>17952543.109999999</v>
      </c>
      <c r="U707" s="214">
        <f t="shared" si="215"/>
        <v>1</v>
      </c>
      <c r="V707" s="214">
        <f t="shared" si="216"/>
        <v>1</v>
      </c>
      <c r="W707" s="214">
        <f>IF(OR(AND((K707&lt;0.8),(AJ707&gt;180)),AND((K707&lt;0.8),(AJ707&lt;10)),AND((K707&gt;=0.8),(AJ707&lt;10)),AND((K707&gt;=0.8),(AJ707&gt;90))),0,1)</f>
        <v>1</v>
      </c>
      <c r="X707" s="214">
        <f t="shared" si="217"/>
        <v>1</v>
      </c>
      <c r="Y707" s="214">
        <f t="shared" si="218"/>
        <v>1</v>
      </c>
      <c r="Z707" s="214">
        <f t="shared" si="219"/>
        <v>0</v>
      </c>
      <c r="AA707" s="214">
        <f t="shared" si="220"/>
        <v>1</v>
      </c>
      <c r="AB707" s="215" t="str">
        <f t="shared" si="221"/>
        <v>A-</v>
      </c>
      <c r="AC707" s="215" t="str">
        <f t="shared" si="222"/>
        <v>1A-</v>
      </c>
      <c r="AD707" s="216"/>
      <c r="AE707" s="216"/>
      <c r="AF707" s="434">
        <f>IFERROR(INDEX(Raw_DATA!L:L,MATCH(Risk7_PlusY67!$D707,Raw_DATA!$A:$A,0)),"")</f>
        <v>10.4</v>
      </c>
      <c r="AG707" s="434">
        <f>IFERROR(INDEX(AVGGroup!$D$5:$D$21,MATCH(Risk7_PlusY67!$H707,AVGGroup!$C$5:$C$21,0)),"")</f>
        <v>-3.55</v>
      </c>
      <c r="AH707" s="434">
        <f>IFERROR(INDEX(Raw_DATA!M:M,MATCH(Risk7_PlusY67!$D707,Raw_DATA!$A:$A,0)),"")</f>
        <v>-0.26</v>
      </c>
      <c r="AI707" s="435">
        <f>IFERROR(INDEX(AVGGroup!$F$5:$F$21,MATCH(Risk7_PlusY67!$H707,AVGGroup!$C$5:$C$21,0)),"")</f>
        <v>-10.199999999999999</v>
      </c>
      <c r="AJ707" s="401">
        <f>IFERROR(INDEX(Raw_DATA!N:N,MATCH(Risk7_PlusY67!$D707,Raw_DATA!$A:$A,0)),"")</f>
        <v>81</v>
      </c>
      <c r="AK707" s="401">
        <f>IFERROR(INDEX(Raw_DATA!O:O,MATCH(Risk7_PlusY67!$D707,Raw_DATA!$A:$A,0)),"")</f>
        <v>35</v>
      </c>
      <c r="AL707" s="401">
        <f>IFERROR(INDEX(Raw_DATA!P:P,MATCH(Risk7_PlusY67!$D707,Raw_DATA!$A:$A,0)),"")</f>
        <v>38</v>
      </c>
      <c r="AM707" s="401">
        <f>IFERROR(INDEX(Raw_DATA!Q:Q,MATCH(Risk7_PlusY67!$D707,Raw_DATA!$A:$A,0)),"")</f>
        <v>123</v>
      </c>
      <c r="AN707" s="401">
        <f>IFERROR(INDEX(Raw_DATA!R:R,MATCH(Risk7_PlusY67!$D707,Raw_DATA!$A:$A,0)),"")</f>
        <v>49</v>
      </c>
      <c r="AO707" s="407"/>
      <c r="AP707" s="411" t="b">
        <f>AB707=AY707</f>
        <v>1</v>
      </c>
      <c r="AQ707" s="340">
        <f t="shared" si="223"/>
        <v>1</v>
      </c>
      <c r="AR707" s="123">
        <f t="shared" si="224"/>
        <v>1</v>
      </c>
      <c r="AS707" s="123">
        <f t="shared" si="225"/>
        <v>1</v>
      </c>
      <c r="AT707" s="123">
        <f>IF(OR(AND((K707&lt;0.8),(BE707&gt;180)),AND((K707&lt;0.8),(BE707&lt;10)),AND((K707&gt;=0.8),(BE707&lt;10)),AND((K707&gt;=0.8),(BE707&gt;90))),0,1)</f>
        <v>1</v>
      </c>
      <c r="AU707" s="123">
        <f t="shared" si="226"/>
        <v>1</v>
      </c>
      <c r="AV707" s="123">
        <f t="shared" si="227"/>
        <v>1</v>
      </c>
      <c r="AW707" s="123">
        <f t="shared" si="228"/>
        <v>0</v>
      </c>
      <c r="AX707" s="123">
        <f t="shared" si="229"/>
        <v>1</v>
      </c>
      <c r="AY707" s="416" t="str">
        <f t="shared" si="230"/>
        <v>A-</v>
      </c>
      <c r="AZ707" s="416" t="str">
        <f>R707&amp;AY707</f>
        <v>1A-</v>
      </c>
      <c r="BA707" s="417">
        <f>IFERROR(INDEX(Raw_DATA!L:L,MATCH(Risk7_PlusY67!$D707,Raw_DATA!$A:$A,0)),"")</f>
        <v>10.4</v>
      </c>
      <c r="BB707" s="417">
        <f>IFERROR(INDEX(AVGGroup!$H$5:$H$21,MATCH(Risk7_PlusY67!$BJ707,AVGGroup!$C$5:$C$21,0)),"")</f>
        <v>-3.54</v>
      </c>
      <c r="BC707" s="417">
        <f>IFERROR(INDEX(Raw_DATA!M:M,MATCH(Risk7_PlusY67!$D707,Raw_DATA!$A:$A,0)),"")</f>
        <v>-0.26</v>
      </c>
      <c r="BD707" s="418">
        <f>IFERROR(INDEX(AVGGroup!$J$5:$J$21,MATCH(Risk7_PlusY67!$BJ707,AVGGroup!$C$5:$C$21,0)),"")</f>
        <v>-10.199999999999999</v>
      </c>
      <c r="BE707" s="407">
        <f>IFERROR(INDEX(Raw_DATA!N:N,MATCH(Risk7_PlusY67!$D707,Raw_DATA!$A:$A,0)),"")</f>
        <v>81</v>
      </c>
      <c r="BF707" s="407">
        <f>IFERROR(INDEX(Raw_DATA!O:O,MATCH(Risk7_PlusY67!$D707,Raw_DATA!$A:$A,0)),"")</f>
        <v>35</v>
      </c>
      <c r="BG707" s="407">
        <f>IFERROR(INDEX(Raw_DATA!P:P,MATCH(Risk7_PlusY67!$D707,Raw_DATA!$A:$A,0)),"")</f>
        <v>38</v>
      </c>
      <c r="BH707" s="407">
        <f>IFERROR(INDEX(Raw_DATA!Q:Q,MATCH(Risk7_PlusY67!$D707,Raw_DATA!$A:$A,0)),"")</f>
        <v>123</v>
      </c>
      <c r="BI707" s="407">
        <f>IFERROR(INDEX(Raw_DATA!R:R,MATCH(Risk7_PlusY67!$D707,Raw_DATA!$A:$A,0)),"")</f>
        <v>49</v>
      </c>
      <c r="BJ707" s="124" t="str">
        <f>INDEX('Org2567'!$BM:$BM,MATCH(Risk7_PlusY67!D707,'Org2567'!$D:$D,0))</f>
        <v>รพช.F2 P&lt;=30,000</v>
      </c>
    </row>
    <row r="708" spans="1:62" x14ac:dyDescent="0.7">
      <c r="A708" s="206">
        <f>IF(ISBLANK(D708),"",COUNTA($D$3:D708))</f>
        <v>706</v>
      </c>
      <c r="B708" s="207">
        <f>IFERROR(INDEX(ID!$E:$E,MATCH(Risk7_PlusY67!$D708,ID!$A:$A,0)),"")</f>
        <v>10</v>
      </c>
      <c r="C708" s="207" t="str">
        <f>IFERROR(INDEX(ID!$I:$I,MATCH(Risk7_PlusY67!$D708,ID!$A:$A,0)),"")</f>
        <v>ศรีสะเกษ</v>
      </c>
      <c r="D708" s="295" t="s">
        <v>708</v>
      </c>
      <c r="E708" s="207" t="str">
        <f>IFERROR(INDEX(ID!$C:$C,MATCH(Risk7_PlusY67!$D708,ID!$A:$A,0)),"")</f>
        <v>เบญจลักษ์เฉลิมพระเกียรติ ๘๐ พรรษา,รพช.</v>
      </c>
      <c r="F708" s="207" t="str">
        <f>IFERROR(INDEX(ID!$G:$G,MATCH(Risk7_PlusY67!$D708,ID!$A:$A,0)),"")</f>
        <v>รพช.</v>
      </c>
      <c r="G708" s="206">
        <f>IFERROR(INDEX(ID!$J:$J,MATCH(Risk7_PlusY67!$D708,ID!$A:$A,0)),"")</f>
        <v>30</v>
      </c>
      <c r="H708" s="208" t="str">
        <f>IFERROR(INDEX(ID!$P:$P,MATCH(Risk7_PlusY67!$D708,ID!$A:$A,0)),"")</f>
        <v>รพช.F2 P&lt;=30,000</v>
      </c>
      <c r="I708" s="209">
        <f>IFERROR(INDEX(Raw_DATA!E:E,MATCH(Risk7_PlusY67!$D708,Raw_DATA!$A:$A,0)),"")</f>
        <v>2.86</v>
      </c>
      <c r="J708" s="209">
        <f>IFERROR(INDEX(Raw_DATA!F:F,MATCH(Risk7_PlusY67!$D708,Raw_DATA!$A:$A,0)),"")</f>
        <v>2.66</v>
      </c>
      <c r="K708" s="209">
        <f>IFERROR(INDEX(Raw_DATA!G:G,MATCH(Risk7_PlusY67!$D708,Raw_DATA!$A:$A,0)),"")</f>
        <v>2.31</v>
      </c>
      <c r="L708" s="209">
        <f>IFERROR(INDEX(Raw_DATA!H:H,MATCH(Risk7_PlusY67!$D708,Raw_DATA!$A:$A,0)),"")</f>
        <v>51586476.149999999</v>
      </c>
      <c r="M708" s="210">
        <f>IFERROR(INDEX(Raw_DATA!I:I,MATCH(Risk7_PlusY67!$D708,Raw_DATA!$A:$A,0)),"")</f>
        <v>-9211743.0099999998</v>
      </c>
      <c r="N708" s="206">
        <f t="shared" si="231"/>
        <v>0</v>
      </c>
      <c r="O708" s="206">
        <f t="shared" si="232"/>
        <v>1</v>
      </c>
      <c r="P708" s="206">
        <f t="shared" ref="P708:P771" si="234">IF(AND(L708&gt;0,M708&lt;0),IF(ABS((L708/(M708/$P$1)))&lt;3,2,IF(ABS((L708/(M708/$P$1)))&gt;6,0,1)),IF(AND(L708&lt;0,M708&gt;0),IF(ABS((L708/(M708/$P$1)))&lt;3,0,IF(ABS((L708/(M708/$P$1)))&gt;6,2,1)),IF(AND(L708&gt;0,M708&gt;0),0,2)))</f>
        <v>0</v>
      </c>
      <c r="Q708" s="211">
        <f t="shared" ref="Q708:Q771" si="235">IFERROR(IF(AND(L708&gt;0,M708&gt;0),"",IF(AND(L708&lt;0,M708&lt;0),"",TRUNC(ABS(L708/(M708/$P$1)),1))),"")</f>
        <v>67.2</v>
      </c>
      <c r="R708" s="206">
        <f t="shared" si="233"/>
        <v>1</v>
      </c>
      <c r="S708" s="212">
        <f>IFERROR(INDEX(Raw_DATA!J:J,MATCH(Risk7_PlusY67!$D708,Raw_DATA!$A:$A,0)),"")</f>
        <v>-1380567.96</v>
      </c>
      <c r="T708" s="213">
        <f>IFERROR(INDEX(Raw_DATA!K:K,MATCH(Risk7_PlusY67!$D708,Raw_DATA!$A:$A,0)),"")</f>
        <v>36283017.229999997</v>
      </c>
      <c r="U708" s="214">
        <f t="shared" ref="U708:U771" si="236">IF(AF708&gt;=AG708,1,0)</f>
        <v>1</v>
      </c>
      <c r="V708" s="214">
        <f t="shared" ref="V708:V771" si="237">IF(AH708&gt;=AI708,1,0)</f>
        <v>1</v>
      </c>
      <c r="W708" s="214">
        <f>IF(OR(AND((K708&lt;0.8),(AJ708&gt;180)),AND((K708&lt;0.8),(AJ708&lt;10)),AND((K708&gt;=0.8),(AJ708&lt;10)),AND((K708&gt;=0.8),(AJ708&gt;90))),0,1)</f>
        <v>0</v>
      </c>
      <c r="X708" s="214">
        <f t="shared" ref="X708:X771" si="238">IF(AND(AK708&gt;=10,AK708&lt;=60),1,0)</f>
        <v>1</v>
      </c>
      <c r="Y708" s="214">
        <f t="shared" ref="Y708:Y771" si="239">IF(AND(AL708&gt;=10,AL708&lt;=60),1,0)</f>
        <v>1</v>
      </c>
      <c r="Z708" s="214">
        <f t="shared" ref="Z708:Z771" si="240">IF(AND(AM708&gt;=10,AM708&lt;=120),1,0)</f>
        <v>0</v>
      </c>
      <c r="AA708" s="214">
        <f t="shared" ref="AA708:AA771" si="241">IF(AND(AN708&gt;=10,AN708&lt;=60),1,0)</f>
        <v>0</v>
      </c>
      <c r="AB708" s="215" t="str">
        <f t="shared" ref="AB708:AB771" si="242">IF(COUNTIF(U708:AA708,"1")=7,"A",IF(COUNTIF(U708:AA708,"1")=6,"A-",IF(COUNTIF(U708:AA708,"1")=5,"B",IF(COUNTIF(U708:AA708,"1")=4,"B-",IF(COUNTIF(U708:AA708,"1")=3,"C",IF(COUNTIF(U708:AA708,"1")=2,"C-",IF(COUNTIF(U708:AA708,"1")=1,"D","F")))))))</f>
        <v>B-</v>
      </c>
      <c r="AC708" s="215" t="str">
        <f t="shared" ref="AC708:AC771" si="243">R708&amp;AB708</f>
        <v>1B-</v>
      </c>
      <c r="AD708" s="216"/>
      <c r="AE708" s="216"/>
      <c r="AF708" s="434">
        <f>IFERROR(INDEX(Raw_DATA!L:L,MATCH(Risk7_PlusY67!$D708,Raw_DATA!$A:$A,0)),"")</f>
        <v>-1.51</v>
      </c>
      <c r="AG708" s="434">
        <f>IFERROR(INDEX(AVGGroup!$D$5:$D$21,MATCH(Risk7_PlusY67!$H708,AVGGroup!$C$5:$C$21,0)),"")</f>
        <v>-3.55</v>
      </c>
      <c r="AH708" s="434">
        <f>IFERROR(INDEX(Raw_DATA!M:M,MATCH(Risk7_PlusY67!$D708,Raw_DATA!$A:$A,0)),"")</f>
        <v>-6.27</v>
      </c>
      <c r="AI708" s="435">
        <f>IFERROR(INDEX(AVGGroup!$F$5:$F$21,MATCH(Risk7_PlusY67!$H708,AVGGroup!$C$5:$C$21,0)),"")</f>
        <v>-10.199999999999999</v>
      </c>
      <c r="AJ708" s="401">
        <f>IFERROR(INDEX(Raw_DATA!N:N,MATCH(Risk7_PlusY67!$D708,Raw_DATA!$A:$A,0)),"")</f>
        <v>164</v>
      </c>
      <c r="AK708" s="401">
        <f>IFERROR(INDEX(Raw_DATA!O:O,MATCH(Risk7_PlusY67!$D708,Raw_DATA!$A:$A,0)),"")</f>
        <v>40</v>
      </c>
      <c r="AL708" s="401">
        <f>IFERROR(INDEX(Raw_DATA!P:P,MATCH(Risk7_PlusY67!$D708,Raw_DATA!$A:$A,0)),"")</f>
        <v>52</v>
      </c>
      <c r="AM708" s="401">
        <f>IFERROR(INDEX(Raw_DATA!Q:Q,MATCH(Risk7_PlusY67!$D708,Raw_DATA!$A:$A,0)),"")</f>
        <v>164</v>
      </c>
      <c r="AN708" s="401">
        <f>IFERROR(INDEX(Raw_DATA!R:R,MATCH(Risk7_PlusY67!$D708,Raw_DATA!$A:$A,0)),"")</f>
        <v>66</v>
      </c>
      <c r="AO708" s="407"/>
      <c r="AP708" s="411" t="b">
        <f>AB708=AY708</f>
        <v>1</v>
      </c>
      <c r="AQ708" s="340">
        <f t="shared" ref="AQ708:AQ771" si="244">IF(AH708&lt;0,1,0)</f>
        <v>1</v>
      </c>
      <c r="AR708" s="123">
        <f t="shared" ref="AR708:AR771" si="245">IF(BA708&gt;=BB708,1,0)</f>
        <v>1</v>
      </c>
      <c r="AS708" s="123">
        <f t="shared" ref="AS708:AS771" si="246">IF(BC708&gt;=BD708,1,0)</f>
        <v>1</v>
      </c>
      <c r="AT708" s="123">
        <f>IF(OR(AND((K708&lt;0.8),(BE708&gt;180)),AND((K708&lt;0.8),(BE708&lt;10)),AND((K708&gt;=0.8),(BE708&lt;10)),AND((K708&gt;=0.8),(BE708&gt;90))),0,1)</f>
        <v>0</v>
      </c>
      <c r="AU708" s="123">
        <f t="shared" ref="AU708:AU771" si="247">IF(AND(BF708&gt;=10,BF708&lt;=60),1,0)</f>
        <v>1</v>
      </c>
      <c r="AV708" s="123">
        <f t="shared" ref="AV708:AV771" si="248">IF(AND(BG708&gt;=10,BG708&lt;=60),1,0)</f>
        <v>1</v>
      </c>
      <c r="AW708" s="123">
        <f t="shared" ref="AW708:AW771" si="249">IF(AND(BH708&gt;=10,BH708&lt;=120),1,0)</f>
        <v>0</v>
      </c>
      <c r="AX708" s="123">
        <f t="shared" ref="AX708:AX771" si="250">IF(AND(BI708&gt;=10,BI708&lt;=60),1,0)</f>
        <v>0</v>
      </c>
      <c r="AY708" s="416" t="str">
        <f t="shared" ref="AY708:AY771" si="251">IF(COUNTIF(AR708:AX708,"1")=7,"A",IF(COUNTIF(AR708:AX708,"1")=6,"A-",IF(COUNTIF(AR708:AX708,"1")=5,"B",IF(COUNTIF(AR708:AX708,"1")=4,"B-",IF(COUNTIF(AR708:AX708,"1")=3,"C",IF(COUNTIF(AR708:AX708,"1")=2,"C-",IF(COUNTIF(AR708:AX708,"1")=1,"D","F")))))))</f>
        <v>B-</v>
      </c>
      <c r="AZ708" s="416" t="str">
        <f>R708&amp;AY708</f>
        <v>1B-</v>
      </c>
      <c r="BA708" s="417">
        <f>IFERROR(INDEX(Raw_DATA!L:L,MATCH(Risk7_PlusY67!$D708,Raw_DATA!$A:$A,0)),"")</f>
        <v>-1.51</v>
      </c>
      <c r="BB708" s="417">
        <f>IFERROR(INDEX(AVGGroup!$H$5:$H$21,MATCH(Risk7_PlusY67!$BJ708,AVGGroup!$C$5:$C$21,0)),"")</f>
        <v>-3.54</v>
      </c>
      <c r="BC708" s="417">
        <f>IFERROR(INDEX(Raw_DATA!M:M,MATCH(Risk7_PlusY67!$D708,Raw_DATA!$A:$A,0)),"")</f>
        <v>-6.27</v>
      </c>
      <c r="BD708" s="418">
        <f>IFERROR(INDEX(AVGGroup!$J$5:$J$21,MATCH(Risk7_PlusY67!$BJ708,AVGGroup!$C$5:$C$21,0)),"")</f>
        <v>-10.199999999999999</v>
      </c>
      <c r="BE708" s="407">
        <f>IFERROR(INDEX(Raw_DATA!N:N,MATCH(Risk7_PlusY67!$D708,Raw_DATA!$A:$A,0)),"")</f>
        <v>164</v>
      </c>
      <c r="BF708" s="407">
        <f>IFERROR(INDEX(Raw_DATA!O:O,MATCH(Risk7_PlusY67!$D708,Raw_DATA!$A:$A,0)),"")</f>
        <v>40</v>
      </c>
      <c r="BG708" s="407">
        <f>IFERROR(INDEX(Raw_DATA!P:P,MATCH(Risk7_PlusY67!$D708,Raw_DATA!$A:$A,0)),"")</f>
        <v>52</v>
      </c>
      <c r="BH708" s="407">
        <f>IFERROR(INDEX(Raw_DATA!Q:Q,MATCH(Risk7_PlusY67!$D708,Raw_DATA!$A:$A,0)),"")</f>
        <v>164</v>
      </c>
      <c r="BI708" s="407">
        <f>IFERROR(INDEX(Raw_DATA!R:R,MATCH(Risk7_PlusY67!$D708,Raw_DATA!$A:$A,0)),"")</f>
        <v>66</v>
      </c>
      <c r="BJ708" s="124" t="str">
        <f>INDEX('Org2567'!$BM:$BM,MATCH(Risk7_PlusY67!D708,'Org2567'!$D:$D,0))</f>
        <v>รพช.F2 P&lt;=30,000</v>
      </c>
    </row>
    <row r="709" spans="1:62" x14ac:dyDescent="0.7">
      <c r="A709" s="206">
        <f>IF(ISBLANK(D709),"",COUNTA($D$3:D709))</f>
        <v>707</v>
      </c>
      <c r="B709" s="207">
        <f>IFERROR(INDEX(ID!$E:$E,MATCH(Risk7_PlusY67!$D709,ID!$A:$A,0)),"")</f>
        <v>10</v>
      </c>
      <c r="C709" s="207" t="str">
        <f>IFERROR(INDEX(ID!$I:$I,MATCH(Risk7_PlusY67!$D709,ID!$A:$A,0)),"")</f>
        <v>ศรีสะเกษ</v>
      </c>
      <c r="D709" s="295" t="s">
        <v>709</v>
      </c>
      <c r="E709" s="207" t="str">
        <f>IFERROR(INDEX(ID!$C:$C,MATCH(Risk7_PlusY67!$D709,ID!$A:$A,0)),"")</f>
        <v>พยุห์,รพช.</v>
      </c>
      <c r="F709" s="207" t="str">
        <f>IFERROR(INDEX(ID!$G:$G,MATCH(Risk7_PlusY67!$D709,ID!$A:$A,0)),"")</f>
        <v>รพช.</v>
      </c>
      <c r="G709" s="206">
        <f>IFERROR(INDEX(ID!$J:$J,MATCH(Risk7_PlusY67!$D709,ID!$A:$A,0)),"")</f>
        <v>30</v>
      </c>
      <c r="H709" s="208" t="str">
        <f>IFERROR(INDEX(ID!$P:$P,MATCH(Risk7_PlusY67!$D709,ID!$A:$A,0)),"")</f>
        <v>รพช.F2 P&lt;=30,000</v>
      </c>
      <c r="I709" s="209">
        <f>IFERROR(INDEX(Raw_DATA!E:E,MATCH(Risk7_PlusY67!$D709,Raw_DATA!$A:$A,0)),"")</f>
        <v>3.62</v>
      </c>
      <c r="J709" s="209">
        <f>IFERROR(INDEX(Raw_DATA!F:F,MATCH(Risk7_PlusY67!$D709,Raw_DATA!$A:$A,0)),"")</f>
        <v>3.48</v>
      </c>
      <c r="K709" s="209">
        <f>IFERROR(INDEX(Raw_DATA!G:G,MATCH(Risk7_PlusY67!$D709,Raw_DATA!$A:$A,0)),"")</f>
        <v>2.93</v>
      </c>
      <c r="L709" s="209">
        <f>IFERROR(INDEX(Raw_DATA!H:H,MATCH(Risk7_PlusY67!$D709,Raw_DATA!$A:$A,0)),"")</f>
        <v>40361259.630000003</v>
      </c>
      <c r="M709" s="210">
        <f>IFERROR(INDEX(Raw_DATA!I:I,MATCH(Risk7_PlusY67!$D709,Raw_DATA!$A:$A,0)),"")</f>
        <v>-12725846.16</v>
      </c>
      <c r="N709" s="206">
        <f t="shared" si="231"/>
        <v>0</v>
      </c>
      <c r="O709" s="206">
        <f t="shared" si="232"/>
        <v>1</v>
      </c>
      <c r="P709" s="206">
        <f t="shared" si="234"/>
        <v>0</v>
      </c>
      <c r="Q709" s="211">
        <f t="shared" si="235"/>
        <v>38</v>
      </c>
      <c r="R709" s="206">
        <f t="shared" si="233"/>
        <v>1</v>
      </c>
      <c r="S709" s="212">
        <f>IFERROR(INDEX(Raw_DATA!J:J,MATCH(Risk7_PlusY67!$D709,Raw_DATA!$A:$A,0)),"")</f>
        <v>-2552551.7599999998</v>
      </c>
      <c r="T709" s="213">
        <f>IFERROR(INDEX(Raw_DATA!K:K,MATCH(Risk7_PlusY67!$D709,Raw_DATA!$A:$A,0)),"")</f>
        <v>29685742.640000001</v>
      </c>
      <c r="U709" s="214">
        <f t="shared" si="236"/>
        <v>1</v>
      </c>
      <c r="V709" s="214">
        <f t="shared" si="237"/>
        <v>1</v>
      </c>
      <c r="W709" s="214">
        <f>IF(OR(AND((K709&lt;0.8),(AJ709&gt;180)),AND((K709&lt;0.8),(AJ709&lt;10)),AND((K709&gt;=0.8),(AJ709&lt;10)),AND((K709&gt;=0.8),(AJ709&gt;90))),0,1)</f>
        <v>1</v>
      </c>
      <c r="X709" s="214">
        <f t="shared" si="238"/>
        <v>1</v>
      </c>
      <c r="Y709" s="214">
        <f t="shared" si="239"/>
        <v>1</v>
      </c>
      <c r="Z709" s="214">
        <f t="shared" si="240"/>
        <v>1</v>
      </c>
      <c r="AA709" s="214">
        <f t="shared" si="241"/>
        <v>1</v>
      </c>
      <c r="AB709" s="215" t="str">
        <f t="shared" si="242"/>
        <v>A</v>
      </c>
      <c r="AC709" s="215" t="str">
        <f t="shared" si="243"/>
        <v>1A</v>
      </c>
      <c r="AD709" s="216"/>
      <c r="AE709" s="216"/>
      <c r="AF709" s="434">
        <f>IFERROR(INDEX(Raw_DATA!L:L,MATCH(Risk7_PlusY67!$D709,Raw_DATA!$A:$A,0)),"")</f>
        <v>-3.38</v>
      </c>
      <c r="AG709" s="434">
        <f>IFERROR(INDEX(AVGGroup!$D$5:$D$21,MATCH(Risk7_PlusY67!$H709,AVGGroup!$C$5:$C$21,0)),"")</f>
        <v>-3.55</v>
      </c>
      <c r="AH709" s="434">
        <f>IFERROR(INDEX(Raw_DATA!M:M,MATCH(Risk7_PlusY67!$D709,Raw_DATA!$A:$A,0)),"")</f>
        <v>-8.5</v>
      </c>
      <c r="AI709" s="435">
        <f>IFERROR(INDEX(AVGGroup!$F$5:$F$21,MATCH(Risk7_PlusY67!$H709,AVGGroup!$C$5:$C$21,0)),"")</f>
        <v>-10.199999999999999</v>
      </c>
      <c r="AJ709" s="401">
        <f>IFERROR(INDEX(Raw_DATA!N:N,MATCH(Risk7_PlusY67!$D709,Raw_DATA!$A:$A,0)),"")</f>
        <v>71</v>
      </c>
      <c r="AK709" s="401">
        <f>IFERROR(INDEX(Raw_DATA!O:O,MATCH(Risk7_PlusY67!$D709,Raw_DATA!$A:$A,0)),"")</f>
        <v>38</v>
      </c>
      <c r="AL709" s="401">
        <f>IFERROR(INDEX(Raw_DATA!P:P,MATCH(Risk7_PlusY67!$D709,Raw_DATA!$A:$A,0)),"")</f>
        <v>39</v>
      </c>
      <c r="AM709" s="401">
        <f>IFERROR(INDEX(Raw_DATA!Q:Q,MATCH(Risk7_PlusY67!$D709,Raw_DATA!$A:$A,0)),"")</f>
        <v>78</v>
      </c>
      <c r="AN709" s="401">
        <f>IFERROR(INDEX(Raw_DATA!R:R,MATCH(Risk7_PlusY67!$D709,Raw_DATA!$A:$A,0)),"")</f>
        <v>52</v>
      </c>
      <c r="AO709" s="407"/>
      <c r="AP709" s="411" t="b">
        <f>AB709=AY709</f>
        <v>1</v>
      </c>
      <c r="AQ709" s="340">
        <f t="shared" si="244"/>
        <v>1</v>
      </c>
      <c r="AR709" s="123">
        <f t="shared" si="245"/>
        <v>1</v>
      </c>
      <c r="AS709" s="123">
        <f t="shared" si="246"/>
        <v>1</v>
      </c>
      <c r="AT709" s="123">
        <f>IF(OR(AND((K709&lt;0.8),(BE709&gt;180)),AND((K709&lt;0.8),(BE709&lt;10)),AND((K709&gt;=0.8),(BE709&lt;10)),AND((K709&gt;=0.8),(BE709&gt;90))),0,1)</f>
        <v>1</v>
      </c>
      <c r="AU709" s="123">
        <f t="shared" si="247"/>
        <v>1</v>
      </c>
      <c r="AV709" s="123">
        <f t="shared" si="248"/>
        <v>1</v>
      </c>
      <c r="AW709" s="123">
        <f t="shared" si="249"/>
        <v>1</v>
      </c>
      <c r="AX709" s="123">
        <f t="shared" si="250"/>
        <v>1</v>
      </c>
      <c r="AY709" s="416" t="str">
        <f t="shared" si="251"/>
        <v>A</v>
      </c>
      <c r="AZ709" s="416" t="str">
        <f>R709&amp;AY709</f>
        <v>1A</v>
      </c>
      <c r="BA709" s="417">
        <f>IFERROR(INDEX(Raw_DATA!L:L,MATCH(Risk7_PlusY67!$D709,Raw_DATA!$A:$A,0)),"")</f>
        <v>-3.38</v>
      </c>
      <c r="BB709" s="417">
        <f>IFERROR(INDEX(AVGGroup!$H$5:$H$21,MATCH(Risk7_PlusY67!$BJ709,AVGGroup!$C$5:$C$21,0)),"")</f>
        <v>-3.54</v>
      </c>
      <c r="BC709" s="417">
        <f>IFERROR(INDEX(Raw_DATA!M:M,MATCH(Risk7_PlusY67!$D709,Raw_DATA!$A:$A,0)),"")</f>
        <v>-8.5</v>
      </c>
      <c r="BD709" s="418">
        <f>IFERROR(INDEX(AVGGroup!$J$5:$J$21,MATCH(Risk7_PlusY67!$BJ709,AVGGroup!$C$5:$C$21,0)),"")</f>
        <v>-10.199999999999999</v>
      </c>
      <c r="BE709" s="407">
        <f>IFERROR(INDEX(Raw_DATA!N:N,MATCH(Risk7_PlusY67!$D709,Raw_DATA!$A:$A,0)),"")</f>
        <v>71</v>
      </c>
      <c r="BF709" s="407">
        <f>IFERROR(INDEX(Raw_DATA!O:O,MATCH(Risk7_PlusY67!$D709,Raw_DATA!$A:$A,0)),"")</f>
        <v>38</v>
      </c>
      <c r="BG709" s="407">
        <f>IFERROR(INDEX(Raw_DATA!P:P,MATCH(Risk7_PlusY67!$D709,Raw_DATA!$A:$A,0)),"")</f>
        <v>39</v>
      </c>
      <c r="BH709" s="407">
        <f>IFERROR(INDEX(Raw_DATA!Q:Q,MATCH(Risk7_PlusY67!$D709,Raw_DATA!$A:$A,0)),"")</f>
        <v>78</v>
      </c>
      <c r="BI709" s="407">
        <f>IFERROR(INDEX(Raw_DATA!R:R,MATCH(Risk7_PlusY67!$D709,Raw_DATA!$A:$A,0)),"")</f>
        <v>52</v>
      </c>
      <c r="BJ709" s="124" t="str">
        <f>INDEX('Org2567'!$BM:$BM,MATCH(Risk7_PlusY67!D709,'Org2567'!$D:$D,0))</f>
        <v>รพช.F2 P&lt;=30,000</v>
      </c>
    </row>
    <row r="710" spans="1:62" x14ac:dyDescent="0.7">
      <c r="A710" s="206">
        <f>IF(ISBLANK(D710),"",COUNTA($D$3:D710))</f>
        <v>708</v>
      </c>
      <c r="B710" s="207">
        <f>IFERROR(INDEX(ID!$E:$E,MATCH(Risk7_PlusY67!$D710,ID!$A:$A,0)),"")</f>
        <v>10</v>
      </c>
      <c r="C710" s="207" t="str">
        <f>IFERROR(INDEX(ID!$I:$I,MATCH(Risk7_PlusY67!$D710,ID!$A:$A,0)),"")</f>
        <v>ศรีสะเกษ</v>
      </c>
      <c r="D710" s="295" t="s">
        <v>710</v>
      </c>
      <c r="E710" s="207" t="str">
        <f>IFERROR(INDEX(ID!$C:$C,MATCH(Risk7_PlusY67!$D710,ID!$A:$A,0)),"")</f>
        <v>โพธิ์ศรีสุวรรณ,รพช.</v>
      </c>
      <c r="F710" s="207" t="str">
        <f>IFERROR(INDEX(ID!$G:$G,MATCH(Risk7_PlusY67!$D710,ID!$A:$A,0)),"")</f>
        <v>รพช.</v>
      </c>
      <c r="G710" s="206">
        <f>IFERROR(INDEX(ID!$J:$J,MATCH(Risk7_PlusY67!$D710,ID!$A:$A,0)),"")</f>
        <v>30</v>
      </c>
      <c r="H710" s="208" t="str">
        <f>IFERROR(INDEX(ID!$P:$P,MATCH(Risk7_PlusY67!$D710,ID!$A:$A,0)),"")</f>
        <v>รพช.F2 P&lt;=30,000</v>
      </c>
      <c r="I710" s="209">
        <f>IFERROR(INDEX(Raw_DATA!E:E,MATCH(Risk7_PlusY67!$D710,Raw_DATA!$A:$A,0)),"")</f>
        <v>1.99</v>
      </c>
      <c r="J710" s="209">
        <f>IFERROR(INDEX(Raw_DATA!F:F,MATCH(Risk7_PlusY67!$D710,Raw_DATA!$A:$A,0)),"")</f>
        <v>1.79</v>
      </c>
      <c r="K710" s="209">
        <f>IFERROR(INDEX(Raw_DATA!G:G,MATCH(Risk7_PlusY67!$D710,Raw_DATA!$A:$A,0)),"")</f>
        <v>1.0900000000000001</v>
      </c>
      <c r="L710" s="209">
        <f>IFERROR(INDEX(Raw_DATA!H:H,MATCH(Risk7_PlusY67!$D710,Raw_DATA!$A:$A,0)),"")</f>
        <v>11427449.51</v>
      </c>
      <c r="M710" s="210">
        <f>IFERROR(INDEX(Raw_DATA!I:I,MATCH(Risk7_PlusY67!$D710,Raw_DATA!$A:$A,0)),"")</f>
        <v>-7278995.5599999996</v>
      </c>
      <c r="N710" s="206">
        <f t="shared" si="231"/>
        <v>0</v>
      </c>
      <c r="O710" s="206">
        <f t="shared" si="232"/>
        <v>1</v>
      </c>
      <c r="P710" s="206">
        <f t="shared" si="234"/>
        <v>0</v>
      </c>
      <c r="Q710" s="211">
        <f t="shared" si="235"/>
        <v>18.8</v>
      </c>
      <c r="R710" s="206">
        <f t="shared" si="233"/>
        <v>1</v>
      </c>
      <c r="S710" s="212">
        <f>IFERROR(INDEX(Raw_DATA!J:J,MATCH(Risk7_PlusY67!$D710,Raw_DATA!$A:$A,0)),"")</f>
        <v>-2333506.89</v>
      </c>
      <c r="T710" s="213">
        <f>IFERROR(INDEX(Raw_DATA!K:K,MATCH(Risk7_PlusY67!$D710,Raw_DATA!$A:$A,0)),"")</f>
        <v>1080184.99</v>
      </c>
      <c r="U710" s="214">
        <f t="shared" si="236"/>
        <v>0</v>
      </c>
      <c r="V710" s="214">
        <f t="shared" si="237"/>
        <v>1</v>
      </c>
      <c r="W710" s="214">
        <f>IF(OR(AND((K710&lt;0.8),(AJ710&gt;180)),AND((K710&lt;0.8),(AJ710&lt;10)),AND((K710&gt;=0.8),(AJ710&lt;10)),AND((K710&gt;=0.8),(AJ710&gt;90))),0,1)</f>
        <v>0</v>
      </c>
      <c r="X710" s="214">
        <f t="shared" si="238"/>
        <v>1</v>
      </c>
      <c r="Y710" s="214">
        <f t="shared" si="239"/>
        <v>1</v>
      </c>
      <c r="Z710" s="214">
        <f t="shared" si="240"/>
        <v>0</v>
      </c>
      <c r="AA710" s="214">
        <f t="shared" si="241"/>
        <v>0</v>
      </c>
      <c r="AB710" s="215" t="str">
        <f t="shared" si="242"/>
        <v>C</v>
      </c>
      <c r="AC710" s="215" t="str">
        <f t="shared" si="243"/>
        <v>1C</v>
      </c>
      <c r="AD710" s="216"/>
      <c r="AE710" s="216"/>
      <c r="AF710" s="434">
        <f>IFERROR(INDEX(Raw_DATA!L:L,MATCH(Risk7_PlusY67!$D710,Raw_DATA!$A:$A,0)),"")</f>
        <v>-3.59</v>
      </c>
      <c r="AG710" s="434">
        <f>IFERROR(INDEX(AVGGroup!$D$5:$D$21,MATCH(Risk7_PlusY67!$H710,AVGGroup!$C$5:$C$21,0)),"")</f>
        <v>-3.55</v>
      </c>
      <c r="AH710" s="434">
        <f>IFERROR(INDEX(Raw_DATA!M:M,MATCH(Risk7_PlusY67!$D710,Raw_DATA!$A:$A,0)),"")</f>
        <v>-10.01</v>
      </c>
      <c r="AI710" s="435">
        <f>IFERROR(INDEX(AVGGroup!$F$5:$F$21,MATCH(Risk7_PlusY67!$H710,AVGGroup!$C$5:$C$21,0)),"")</f>
        <v>-10.199999999999999</v>
      </c>
      <c r="AJ710" s="401">
        <f>IFERROR(INDEX(Raw_DATA!N:N,MATCH(Risk7_PlusY67!$D710,Raw_DATA!$A:$A,0)),"")</f>
        <v>104</v>
      </c>
      <c r="AK710" s="401">
        <f>IFERROR(INDEX(Raw_DATA!O:O,MATCH(Risk7_PlusY67!$D710,Raw_DATA!$A:$A,0)),"")</f>
        <v>24</v>
      </c>
      <c r="AL710" s="401">
        <f>IFERROR(INDEX(Raw_DATA!P:P,MATCH(Risk7_PlusY67!$D710,Raw_DATA!$A:$A,0)),"")</f>
        <v>19</v>
      </c>
      <c r="AM710" s="401">
        <f>IFERROR(INDEX(Raw_DATA!Q:Q,MATCH(Risk7_PlusY67!$D710,Raw_DATA!$A:$A,0)),"")</f>
        <v>126</v>
      </c>
      <c r="AN710" s="401">
        <f>IFERROR(INDEX(Raw_DATA!R:R,MATCH(Risk7_PlusY67!$D710,Raw_DATA!$A:$A,0)),"")</f>
        <v>65</v>
      </c>
      <c r="AO710" s="407"/>
      <c r="AP710" s="411" t="b">
        <f>AB710=AY710</f>
        <v>1</v>
      </c>
      <c r="AQ710" s="340">
        <f t="shared" si="244"/>
        <v>1</v>
      </c>
      <c r="AR710" s="123">
        <f t="shared" si="245"/>
        <v>0</v>
      </c>
      <c r="AS710" s="123">
        <f t="shared" si="246"/>
        <v>1</v>
      </c>
      <c r="AT710" s="123">
        <f>IF(OR(AND((K710&lt;0.8),(BE710&gt;180)),AND((K710&lt;0.8),(BE710&lt;10)),AND((K710&gt;=0.8),(BE710&lt;10)),AND((K710&gt;=0.8),(BE710&gt;90))),0,1)</f>
        <v>0</v>
      </c>
      <c r="AU710" s="123">
        <f t="shared" si="247"/>
        <v>1</v>
      </c>
      <c r="AV710" s="123">
        <f t="shared" si="248"/>
        <v>1</v>
      </c>
      <c r="AW710" s="123">
        <f t="shared" si="249"/>
        <v>0</v>
      </c>
      <c r="AX710" s="123">
        <f t="shared" si="250"/>
        <v>0</v>
      </c>
      <c r="AY710" s="416" t="str">
        <f t="shared" si="251"/>
        <v>C</v>
      </c>
      <c r="AZ710" s="416" t="str">
        <f>R710&amp;AY710</f>
        <v>1C</v>
      </c>
      <c r="BA710" s="417">
        <f>IFERROR(INDEX(Raw_DATA!L:L,MATCH(Risk7_PlusY67!$D710,Raw_DATA!$A:$A,0)),"")</f>
        <v>-3.59</v>
      </c>
      <c r="BB710" s="417">
        <f>IFERROR(INDEX(AVGGroup!$H$5:$H$21,MATCH(Risk7_PlusY67!$BJ710,AVGGroup!$C$5:$C$21,0)),"")</f>
        <v>-3.54</v>
      </c>
      <c r="BC710" s="417">
        <f>IFERROR(INDEX(Raw_DATA!M:M,MATCH(Risk7_PlusY67!$D710,Raw_DATA!$A:$A,0)),"")</f>
        <v>-10.01</v>
      </c>
      <c r="BD710" s="418">
        <f>IFERROR(INDEX(AVGGroup!$J$5:$J$21,MATCH(Risk7_PlusY67!$BJ710,AVGGroup!$C$5:$C$21,0)),"")</f>
        <v>-10.199999999999999</v>
      </c>
      <c r="BE710" s="407">
        <f>IFERROR(INDEX(Raw_DATA!N:N,MATCH(Risk7_PlusY67!$D710,Raw_DATA!$A:$A,0)),"")</f>
        <v>104</v>
      </c>
      <c r="BF710" s="407">
        <f>IFERROR(INDEX(Raw_DATA!O:O,MATCH(Risk7_PlusY67!$D710,Raw_DATA!$A:$A,0)),"")</f>
        <v>24</v>
      </c>
      <c r="BG710" s="407">
        <f>IFERROR(INDEX(Raw_DATA!P:P,MATCH(Risk7_PlusY67!$D710,Raw_DATA!$A:$A,0)),"")</f>
        <v>19</v>
      </c>
      <c r="BH710" s="407">
        <f>IFERROR(INDEX(Raw_DATA!Q:Q,MATCH(Risk7_PlusY67!$D710,Raw_DATA!$A:$A,0)),"")</f>
        <v>126</v>
      </c>
      <c r="BI710" s="407">
        <f>IFERROR(INDEX(Raw_DATA!R:R,MATCH(Risk7_PlusY67!$D710,Raw_DATA!$A:$A,0)),"")</f>
        <v>65</v>
      </c>
      <c r="BJ710" s="124" t="str">
        <f>INDEX('Org2567'!$BM:$BM,MATCH(Risk7_PlusY67!D710,'Org2567'!$D:$D,0))</f>
        <v>รพช.F2 P&lt;=30,000</v>
      </c>
    </row>
    <row r="711" spans="1:62" x14ac:dyDescent="0.7">
      <c r="A711" s="206">
        <f>IF(ISBLANK(D711),"",COUNTA($D$3:D711))</f>
        <v>709</v>
      </c>
      <c r="B711" s="207">
        <f>IFERROR(INDEX(ID!$E:$E,MATCH(Risk7_PlusY67!$D711,ID!$A:$A,0)),"")</f>
        <v>10</v>
      </c>
      <c r="C711" s="207" t="str">
        <f>IFERROR(INDEX(ID!$I:$I,MATCH(Risk7_PlusY67!$D711,ID!$A:$A,0)),"")</f>
        <v>ศรีสะเกษ</v>
      </c>
      <c r="D711" s="295" t="s">
        <v>711</v>
      </c>
      <c r="E711" s="207" t="str">
        <f>IFERROR(INDEX(ID!$C:$C,MATCH(Risk7_PlusY67!$D711,ID!$A:$A,0)),"")</f>
        <v>ศิลาลาด,รพช.</v>
      </c>
      <c r="F711" s="207" t="str">
        <f>IFERROR(INDEX(ID!$G:$G,MATCH(Risk7_PlusY67!$D711,ID!$A:$A,0)),"")</f>
        <v>รพช.</v>
      </c>
      <c r="G711" s="206">
        <f>IFERROR(INDEX(ID!$J:$J,MATCH(Risk7_PlusY67!$D711,ID!$A:$A,0)),"")</f>
        <v>30</v>
      </c>
      <c r="H711" s="208" t="str">
        <f>IFERROR(INDEX(ID!$P:$P,MATCH(Risk7_PlusY67!$D711,ID!$A:$A,0)),"")</f>
        <v>รพช.F3 P&lt;=15,000</v>
      </c>
      <c r="I711" s="209">
        <f>IFERROR(INDEX(Raw_DATA!E:E,MATCH(Risk7_PlusY67!$D711,Raw_DATA!$A:$A,0)),"")</f>
        <v>1.61</v>
      </c>
      <c r="J711" s="209">
        <f>IFERROR(INDEX(Raw_DATA!F:F,MATCH(Risk7_PlusY67!$D711,Raw_DATA!$A:$A,0)),"")</f>
        <v>1.49</v>
      </c>
      <c r="K711" s="209">
        <f>IFERROR(INDEX(Raw_DATA!G:G,MATCH(Risk7_PlusY67!$D711,Raw_DATA!$A:$A,0)),"")</f>
        <v>1.21</v>
      </c>
      <c r="L711" s="209">
        <f>IFERROR(INDEX(Raw_DATA!H:H,MATCH(Risk7_PlusY67!$D711,Raw_DATA!$A:$A,0)),"")</f>
        <v>8118735.8700000001</v>
      </c>
      <c r="M711" s="210">
        <f>IFERROR(INDEX(Raw_DATA!I:I,MATCH(Risk7_PlusY67!$D711,Raw_DATA!$A:$A,0)),"")</f>
        <v>-2796203.12</v>
      </c>
      <c r="N711" s="206">
        <f t="shared" si="231"/>
        <v>0</v>
      </c>
      <c r="O711" s="206">
        <f t="shared" si="232"/>
        <v>1</v>
      </c>
      <c r="P711" s="206">
        <f t="shared" si="234"/>
        <v>0</v>
      </c>
      <c r="Q711" s="211">
        <f t="shared" si="235"/>
        <v>34.799999999999997</v>
      </c>
      <c r="R711" s="206">
        <f t="shared" si="233"/>
        <v>1</v>
      </c>
      <c r="S711" s="212">
        <f>IFERROR(INDEX(Raw_DATA!J:J,MATCH(Risk7_PlusY67!$D711,Raw_DATA!$A:$A,0)),"")</f>
        <v>-4589604.71</v>
      </c>
      <c r="T711" s="213">
        <f>IFERROR(INDEX(Raw_DATA!K:K,MATCH(Risk7_PlusY67!$D711,Raw_DATA!$A:$A,0)),"")</f>
        <v>2744194.92</v>
      </c>
      <c r="U711" s="214">
        <f t="shared" si="236"/>
        <v>0</v>
      </c>
      <c r="V711" s="214">
        <f t="shared" si="237"/>
        <v>1</v>
      </c>
      <c r="W711" s="214">
        <f>IF(OR(AND((K711&lt;0.8),(AJ711&gt;180)),AND((K711&lt;0.8),(AJ711&lt;10)),AND((K711&gt;=0.8),(AJ711&lt;10)),AND((K711&gt;=0.8),(AJ711&gt;90))),0,1)</f>
        <v>0</v>
      </c>
      <c r="X711" s="214">
        <f t="shared" si="238"/>
        <v>1</v>
      </c>
      <c r="Y711" s="214">
        <f t="shared" si="239"/>
        <v>0</v>
      </c>
      <c r="Z711" s="214">
        <f t="shared" si="240"/>
        <v>1</v>
      </c>
      <c r="AA711" s="214">
        <f t="shared" si="241"/>
        <v>1</v>
      </c>
      <c r="AB711" s="215" t="str">
        <f t="shared" si="242"/>
        <v>B-</v>
      </c>
      <c r="AC711" s="215" t="str">
        <f t="shared" si="243"/>
        <v>1B-</v>
      </c>
      <c r="AD711" s="216"/>
      <c r="AE711" s="216"/>
      <c r="AF711" s="434">
        <f>IFERROR(INDEX(Raw_DATA!L:L,MATCH(Risk7_PlusY67!$D711,Raw_DATA!$A:$A,0)),"")</f>
        <v>-10.73</v>
      </c>
      <c r="AG711" s="434">
        <f>IFERROR(INDEX(AVGGroup!$D$5:$D$21,MATCH(Risk7_PlusY67!$H711,AVGGroup!$C$5:$C$21,0)),"")</f>
        <v>1.1000000000000001</v>
      </c>
      <c r="AH711" s="434">
        <f>IFERROR(INDEX(Raw_DATA!M:M,MATCH(Risk7_PlusY67!$D711,Raw_DATA!$A:$A,0)),"")</f>
        <v>-4.1100000000000003</v>
      </c>
      <c r="AI711" s="435">
        <f>IFERROR(INDEX(AVGGroup!$F$5:$F$21,MATCH(Risk7_PlusY67!$H711,AVGGroup!$C$5:$C$21,0)),"")</f>
        <v>-5.66</v>
      </c>
      <c r="AJ711" s="401">
        <f>IFERROR(INDEX(Raw_DATA!N:N,MATCH(Risk7_PlusY67!$D711,Raw_DATA!$A:$A,0)),"")</f>
        <v>137</v>
      </c>
      <c r="AK711" s="401">
        <f>IFERROR(INDEX(Raw_DATA!O:O,MATCH(Risk7_PlusY67!$D711,Raw_DATA!$A:$A,0)),"")</f>
        <v>45</v>
      </c>
      <c r="AL711" s="401">
        <f>IFERROR(INDEX(Raw_DATA!P:P,MATCH(Risk7_PlusY67!$D711,Raw_DATA!$A:$A,0)),"")</f>
        <v>62</v>
      </c>
      <c r="AM711" s="401">
        <f>IFERROR(INDEX(Raw_DATA!Q:Q,MATCH(Risk7_PlusY67!$D711,Raw_DATA!$A:$A,0)),"")</f>
        <v>111</v>
      </c>
      <c r="AN711" s="401">
        <f>IFERROR(INDEX(Raw_DATA!R:R,MATCH(Risk7_PlusY67!$D711,Raw_DATA!$A:$A,0)),"")</f>
        <v>45</v>
      </c>
      <c r="AO711" s="407"/>
      <c r="AP711" s="411" t="b">
        <f>AB711=AY711</f>
        <v>1</v>
      </c>
      <c r="AQ711" s="340">
        <f t="shared" si="244"/>
        <v>1</v>
      </c>
      <c r="AR711" s="123">
        <f t="shared" si="245"/>
        <v>0</v>
      </c>
      <c r="AS711" s="123">
        <f t="shared" si="246"/>
        <v>1</v>
      </c>
      <c r="AT711" s="123">
        <f>IF(OR(AND((K711&lt;0.8),(BE711&gt;180)),AND((K711&lt;0.8),(BE711&lt;10)),AND((K711&gt;=0.8),(BE711&lt;10)),AND((K711&gt;=0.8),(BE711&gt;90))),0,1)</f>
        <v>0</v>
      </c>
      <c r="AU711" s="123">
        <f t="shared" si="247"/>
        <v>1</v>
      </c>
      <c r="AV711" s="123">
        <f t="shared" si="248"/>
        <v>0</v>
      </c>
      <c r="AW711" s="123">
        <f t="shared" si="249"/>
        <v>1</v>
      </c>
      <c r="AX711" s="123">
        <f t="shared" si="250"/>
        <v>1</v>
      </c>
      <c r="AY711" s="416" t="str">
        <f t="shared" si="251"/>
        <v>B-</v>
      </c>
      <c r="AZ711" s="416" t="str">
        <f>R711&amp;AY711</f>
        <v>1B-</v>
      </c>
      <c r="BA711" s="417">
        <f>IFERROR(INDEX(Raw_DATA!L:L,MATCH(Risk7_PlusY67!$D711,Raw_DATA!$A:$A,0)),"")</f>
        <v>-10.73</v>
      </c>
      <c r="BB711" s="417">
        <f>IFERROR(INDEX(AVGGroup!$H$5:$H$21,MATCH(Risk7_PlusY67!$BJ711,AVGGroup!$C$5:$C$21,0)),"")</f>
        <v>1.1000000000000001</v>
      </c>
      <c r="BC711" s="417">
        <f>IFERROR(INDEX(Raw_DATA!M:M,MATCH(Risk7_PlusY67!$D711,Raw_DATA!$A:$A,0)),"")</f>
        <v>-4.1100000000000003</v>
      </c>
      <c r="BD711" s="418">
        <f>IFERROR(INDEX(AVGGroup!$J$5:$J$21,MATCH(Risk7_PlusY67!$BJ711,AVGGroup!$C$5:$C$21,0)),"")</f>
        <v>-5.66</v>
      </c>
      <c r="BE711" s="407">
        <f>IFERROR(INDEX(Raw_DATA!N:N,MATCH(Risk7_PlusY67!$D711,Raw_DATA!$A:$A,0)),"")</f>
        <v>137</v>
      </c>
      <c r="BF711" s="407">
        <f>IFERROR(INDEX(Raw_DATA!O:O,MATCH(Risk7_PlusY67!$D711,Raw_DATA!$A:$A,0)),"")</f>
        <v>45</v>
      </c>
      <c r="BG711" s="407">
        <f>IFERROR(INDEX(Raw_DATA!P:P,MATCH(Risk7_PlusY67!$D711,Raw_DATA!$A:$A,0)),"")</f>
        <v>62</v>
      </c>
      <c r="BH711" s="407">
        <f>IFERROR(INDEX(Raw_DATA!Q:Q,MATCH(Risk7_PlusY67!$D711,Raw_DATA!$A:$A,0)),"")</f>
        <v>111</v>
      </c>
      <c r="BI711" s="407">
        <f>IFERROR(INDEX(Raw_DATA!R:R,MATCH(Risk7_PlusY67!$D711,Raw_DATA!$A:$A,0)),"")</f>
        <v>45</v>
      </c>
      <c r="BJ711" s="124" t="str">
        <f>INDEX('Org2567'!$BM:$BM,MATCH(Risk7_PlusY67!D711,'Org2567'!$D:$D,0))</f>
        <v>รพช.F3 P&lt;=15,000</v>
      </c>
    </row>
    <row r="712" spans="1:62" x14ac:dyDescent="0.7">
      <c r="A712" s="206">
        <f>IF(ISBLANK(D712),"",COUNTA($D$3:D712))</f>
        <v>710</v>
      </c>
      <c r="B712" s="207">
        <f>IFERROR(INDEX(ID!$E:$E,MATCH(Risk7_PlusY67!$D712,ID!$A:$A,0)),"")</f>
        <v>10</v>
      </c>
      <c r="C712" s="207" t="str">
        <f>IFERROR(INDEX(ID!$I:$I,MATCH(Risk7_PlusY67!$D712,ID!$A:$A,0)),"")</f>
        <v>อำนาจเจริญ</v>
      </c>
      <c r="D712" s="295" t="s">
        <v>712</v>
      </c>
      <c r="E712" s="207" t="str">
        <f>IFERROR(INDEX(ID!$C:$C,MATCH(Risk7_PlusY67!$D712,ID!$A:$A,0)),"")</f>
        <v>อำนาจเจริญ,รพท.</v>
      </c>
      <c r="F712" s="207" t="str">
        <f>IFERROR(INDEX(ID!$G:$G,MATCH(Risk7_PlusY67!$D712,ID!$A:$A,0)),"")</f>
        <v>รพท.</v>
      </c>
      <c r="G712" s="206">
        <f>IFERROR(INDEX(ID!$J:$J,MATCH(Risk7_PlusY67!$D712,ID!$A:$A,0)),"")</f>
        <v>444</v>
      </c>
      <c r="H712" s="208" t="str">
        <f>IFERROR(INDEX(ID!$P:$P,MATCH(Risk7_PlusY67!$D712,ID!$A:$A,0)),"")</f>
        <v>รพท.S B&gt;400</v>
      </c>
      <c r="I712" s="209">
        <f>IFERROR(INDEX(Raw_DATA!E:E,MATCH(Risk7_PlusY67!$D712,Raw_DATA!$A:$A,0)),"")</f>
        <v>2.82</v>
      </c>
      <c r="J712" s="209">
        <f>IFERROR(INDEX(Raw_DATA!F:F,MATCH(Risk7_PlusY67!$D712,Raw_DATA!$A:$A,0)),"")</f>
        <v>2.61</v>
      </c>
      <c r="K712" s="209">
        <f>IFERROR(INDEX(Raw_DATA!G:G,MATCH(Risk7_PlusY67!$D712,Raw_DATA!$A:$A,0)),"")</f>
        <v>1.47</v>
      </c>
      <c r="L712" s="209">
        <f>IFERROR(INDEX(Raw_DATA!H:H,MATCH(Risk7_PlusY67!$D712,Raw_DATA!$A:$A,0)),"")</f>
        <v>223138962.78999999</v>
      </c>
      <c r="M712" s="210">
        <f>IFERROR(INDEX(Raw_DATA!I:I,MATCH(Risk7_PlusY67!$D712,Raw_DATA!$A:$A,0)),"")</f>
        <v>-26871505.34</v>
      </c>
      <c r="N712" s="206">
        <f t="shared" si="231"/>
        <v>0</v>
      </c>
      <c r="O712" s="206">
        <f t="shared" si="232"/>
        <v>1</v>
      </c>
      <c r="P712" s="206">
        <f t="shared" si="234"/>
        <v>0</v>
      </c>
      <c r="Q712" s="211">
        <f t="shared" si="235"/>
        <v>99.6</v>
      </c>
      <c r="R712" s="206">
        <f t="shared" si="233"/>
        <v>1</v>
      </c>
      <c r="S712" s="212">
        <f>IFERROR(INDEX(Raw_DATA!J:J,MATCH(Risk7_PlusY67!$D712,Raw_DATA!$A:$A,0)),"")</f>
        <v>-214908.94</v>
      </c>
      <c r="T712" s="213">
        <f>IFERROR(INDEX(Raw_DATA!K:K,MATCH(Risk7_PlusY67!$D712,Raw_DATA!$A:$A,0)),"")</f>
        <v>57731568.770000003</v>
      </c>
      <c r="U712" s="214">
        <f t="shared" si="236"/>
        <v>0</v>
      </c>
      <c r="V712" s="214">
        <f t="shared" si="237"/>
        <v>0</v>
      </c>
      <c r="W712" s="214">
        <f>IF(OR(AND((K712&lt;0.8),(AJ712&gt;180)),AND((K712&lt;0.8),(AJ712&lt;10)),AND((K712&gt;=0.8),(AJ712&lt;10)),AND((K712&gt;=0.8),(AJ712&gt;90))),0,1)</f>
        <v>1</v>
      </c>
      <c r="X712" s="214">
        <f t="shared" si="238"/>
        <v>0</v>
      </c>
      <c r="Y712" s="214">
        <f t="shared" si="239"/>
        <v>0</v>
      </c>
      <c r="Z712" s="214">
        <f t="shared" si="240"/>
        <v>1</v>
      </c>
      <c r="AA712" s="214">
        <f t="shared" si="241"/>
        <v>1</v>
      </c>
      <c r="AB712" s="215" t="str">
        <f t="shared" si="242"/>
        <v>C</v>
      </c>
      <c r="AC712" s="215" t="str">
        <f t="shared" si="243"/>
        <v>1C</v>
      </c>
      <c r="AD712" s="216"/>
      <c r="AE712" s="216"/>
      <c r="AF712" s="434">
        <f>IFERROR(INDEX(Raw_DATA!L:L,MATCH(Risk7_PlusY67!$D712,Raw_DATA!$A:$A,0)),"")</f>
        <v>-0.03</v>
      </c>
      <c r="AG712" s="434">
        <f>IFERROR(INDEX(AVGGroup!$D$5:$D$21,MATCH(Risk7_PlusY67!$H712,AVGGroup!$C$5:$C$21,0)),"")</f>
        <v>3.6</v>
      </c>
      <c r="AH712" s="434">
        <f>IFERROR(INDEX(Raw_DATA!M:M,MATCH(Risk7_PlusY67!$D712,Raw_DATA!$A:$A,0)),"")</f>
        <v>-2.91</v>
      </c>
      <c r="AI712" s="435">
        <f>IFERROR(INDEX(AVGGroup!$F$5:$F$21,MATCH(Risk7_PlusY67!$H712,AVGGroup!$C$5:$C$21,0)),"")</f>
        <v>-2.23</v>
      </c>
      <c r="AJ712" s="401">
        <f>IFERROR(INDEX(Raw_DATA!N:N,MATCH(Risk7_PlusY67!$D712,Raw_DATA!$A:$A,0)),"")</f>
        <v>81</v>
      </c>
      <c r="AK712" s="401">
        <f>IFERROR(INDEX(Raw_DATA!O:O,MATCH(Risk7_PlusY67!$D712,Raw_DATA!$A:$A,0)),"")</f>
        <v>64</v>
      </c>
      <c r="AL712" s="401">
        <f>IFERROR(INDEX(Raw_DATA!P:P,MATCH(Risk7_PlusY67!$D712,Raw_DATA!$A:$A,0)),"")</f>
        <v>93</v>
      </c>
      <c r="AM712" s="401">
        <f>IFERROR(INDEX(Raw_DATA!Q:Q,MATCH(Risk7_PlusY67!$D712,Raw_DATA!$A:$A,0)),"")</f>
        <v>99</v>
      </c>
      <c r="AN712" s="401">
        <f>IFERROR(INDEX(Raw_DATA!R:R,MATCH(Risk7_PlusY67!$D712,Raw_DATA!$A:$A,0)),"")</f>
        <v>32</v>
      </c>
      <c r="AO712" s="407"/>
      <c r="AP712" s="411" t="b">
        <f>AB712=AY712</f>
        <v>1</v>
      </c>
      <c r="AQ712" s="340">
        <f t="shared" si="244"/>
        <v>1</v>
      </c>
      <c r="AR712" s="123">
        <f t="shared" si="245"/>
        <v>0</v>
      </c>
      <c r="AS712" s="123">
        <f t="shared" si="246"/>
        <v>0</v>
      </c>
      <c r="AT712" s="123">
        <f>IF(OR(AND((K712&lt;0.8),(BE712&gt;180)),AND((K712&lt;0.8),(BE712&lt;10)),AND((K712&gt;=0.8),(BE712&lt;10)),AND((K712&gt;=0.8),(BE712&gt;90))),0,1)</f>
        <v>1</v>
      </c>
      <c r="AU712" s="123">
        <f t="shared" si="247"/>
        <v>0</v>
      </c>
      <c r="AV712" s="123">
        <f t="shared" si="248"/>
        <v>0</v>
      </c>
      <c r="AW712" s="123">
        <f t="shared" si="249"/>
        <v>1</v>
      </c>
      <c r="AX712" s="123">
        <f t="shared" si="250"/>
        <v>1</v>
      </c>
      <c r="AY712" s="416" t="str">
        <f t="shared" si="251"/>
        <v>C</v>
      </c>
      <c r="AZ712" s="416" t="str">
        <f>R712&amp;AY712</f>
        <v>1C</v>
      </c>
      <c r="BA712" s="417">
        <f>IFERROR(INDEX(Raw_DATA!L:L,MATCH(Risk7_PlusY67!$D712,Raw_DATA!$A:$A,0)),"")</f>
        <v>-0.03</v>
      </c>
      <c r="BB712" s="417">
        <f>IFERROR(INDEX(AVGGroup!$H$5:$H$21,MATCH(Risk7_PlusY67!$BJ712,AVGGroup!$C$5:$C$21,0)),"")</f>
        <v>3.6</v>
      </c>
      <c r="BC712" s="417">
        <f>IFERROR(INDEX(Raw_DATA!M:M,MATCH(Risk7_PlusY67!$D712,Raw_DATA!$A:$A,0)),"")</f>
        <v>-2.91</v>
      </c>
      <c r="BD712" s="418">
        <f>IFERROR(INDEX(AVGGroup!$J$5:$J$21,MATCH(Risk7_PlusY67!$BJ712,AVGGroup!$C$5:$C$21,0)),"")</f>
        <v>-2.23</v>
      </c>
      <c r="BE712" s="407">
        <f>IFERROR(INDEX(Raw_DATA!N:N,MATCH(Risk7_PlusY67!$D712,Raw_DATA!$A:$A,0)),"")</f>
        <v>81</v>
      </c>
      <c r="BF712" s="407">
        <f>IFERROR(INDEX(Raw_DATA!O:O,MATCH(Risk7_PlusY67!$D712,Raw_DATA!$A:$A,0)),"")</f>
        <v>64</v>
      </c>
      <c r="BG712" s="407">
        <f>IFERROR(INDEX(Raw_DATA!P:P,MATCH(Risk7_PlusY67!$D712,Raw_DATA!$A:$A,0)),"")</f>
        <v>93</v>
      </c>
      <c r="BH712" s="407">
        <f>IFERROR(INDEX(Raw_DATA!Q:Q,MATCH(Risk7_PlusY67!$D712,Raw_DATA!$A:$A,0)),"")</f>
        <v>99</v>
      </c>
      <c r="BI712" s="407">
        <f>IFERROR(INDEX(Raw_DATA!R:R,MATCH(Risk7_PlusY67!$D712,Raw_DATA!$A:$A,0)),"")</f>
        <v>32</v>
      </c>
      <c r="BJ712" s="124" t="str">
        <f>INDEX('Org2567'!$BM:$BM,MATCH(Risk7_PlusY67!D712,'Org2567'!$D:$D,0))</f>
        <v>รพท.S B&gt;400</v>
      </c>
    </row>
    <row r="713" spans="1:62" x14ac:dyDescent="0.7">
      <c r="A713" s="206">
        <f>IF(ISBLANK(D713),"",COUNTA($D$3:D713))</f>
        <v>711</v>
      </c>
      <c r="B713" s="207">
        <f>IFERROR(INDEX(ID!$E:$E,MATCH(Risk7_PlusY67!$D713,ID!$A:$A,0)),"")</f>
        <v>10</v>
      </c>
      <c r="C713" s="207" t="str">
        <f>IFERROR(INDEX(ID!$I:$I,MATCH(Risk7_PlusY67!$D713,ID!$A:$A,0)),"")</f>
        <v>อำนาจเจริญ</v>
      </c>
      <c r="D713" s="295" t="s">
        <v>713</v>
      </c>
      <c r="E713" s="207" t="str">
        <f>IFERROR(INDEX(ID!$C:$C,MATCH(Risk7_PlusY67!$D713,ID!$A:$A,0)),"")</f>
        <v>ชานุมาน,รพช.</v>
      </c>
      <c r="F713" s="207" t="str">
        <f>IFERROR(INDEX(ID!$G:$G,MATCH(Risk7_PlusY67!$D713,ID!$A:$A,0)),"")</f>
        <v>รพช.</v>
      </c>
      <c r="G713" s="206">
        <f>IFERROR(INDEX(ID!$J:$J,MATCH(Risk7_PlusY67!$D713,ID!$A:$A,0)),"")</f>
        <v>30</v>
      </c>
      <c r="H713" s="208" t="str">
        <f>IFERROR(INDEX(ID!$P:$P,MATCH(Risk7_PlusY67!$D713,ID!$A:$A,0)),"")</f>
        <v>รพช.F2 P30,000-60,000</v>
      </c>
      <c r="I713" s="209">
        <f>IFERROR(INDEX(Raw_DATA!E:E,MATCH(Risk7_PlusY67!$D713,Raw_DATA!$A:$A,0)),"")</f>
        <v>4.05</v>
      </c>
      <c r="J713" s="209">
        <f>IFERROR(INDEX(Raw_DATA!F:F,MATCH(Risk7_PlusY67!$D713,Raw_DATA!$A:$A,0)),"")</f>
        <v>3.75</v>
      </c>
      <c r="K713" s="209">
        <f>IFERROR(INDEX(Raw_DATA!G:G,MATCH(Risk7_PlusY67!$D713,Raw_DATA!$A:$A,0)),"")</f>
        <v>2.73</v>
      </c>
      <c r="L713" s="209">
        <f>IFERROR(INDEX(Raw_DATA!H:H,MATCH(Risk7_PlusY67!$D713,Raw_DATA!$A:$A,0)),"")</f>
        <v>23713044.370000001</v>
      </c>
      <c r="M713" s="210">
        <f>IFERROR(INDEX(Raw_DATA!I:I,MATCH(Risk7_PlusY67!$D713,Raw_DATA!$A:$A,0)),"")</f>
        <v>4417311.75</v>
      </c>
      <c r="N713" s="206">
        <f t="shared" si="231"/>
        <v>0</v>
      </c>
      <c r="O713" s="206">
        <f t="shared" si="232"/>
        <v>0</v>
      </c>
      <c r="P713" s="206">
        <f t="shared" si="234"/>
        <v>0</v>
      </c>
      <c r="Q713" s="211" t="str">
        <f t="shared" si="235"/>
        <v/>
      </c>
      <c r="R713" s="206">
        <f t="shared" si="233"/>
        <v>0</v>
      </c>
      <c r="S713" s="212">
        <f>IFERROR(INDEX(Raw_DATA!J:J,MATCH(Risk7_PlusY67!$D713,Raw_DATA!$A:$A,0)),"")</f>
        <v>10118014.32</v>
      </c>
      <c r="T713" s="213">
        <f>IFERROR(INDEX(Raw_DATA!K:K,MATCH(Risk7_PlusY67!$D713,Raw_DATA!$A:$A,0)),"")</f>
        <v>13425736.539999999</v>
      </c>
      <c r="U713" s="214">
        <f t="shared" si="236"/>
        <v>1</v>
      </c>
      <c r="V713" s="214">
        <f t="shared" si="237"/>
        <v>1</v>
      </c>
      <c r="W713" s="214">
        <f>IF(OR(AND((K713&lt;0.8),(AJ713&gt;180)),AND((K713&lt;0.8),(AJ713&lt;10)),AND((K713&gt;=0.8),(AJ713&lt;10)),AND((K713&gt;=0.8),(AJ713&gt;90))),0,1)</f>
        <v>1</v>
      </c>
      <c r="X713" s="214">
        <f t="shared" si="238"/>
        <v>1</v>
      </c>
      <c r="Y713" s="214">
        <f t="shared" si="239"/>
        <v>0</v>
      </c>
      <c r="Z713" s="214">
        <f t="shared" si="240"/>
        <v>1</v>
      </c>
      <c r="AA713" s="214">
        <f t="shared" si="241"/>
        <v>1</v>
      </c>
      <c r="AB713" s="215" t="str">
        <f t="shared" si="242"/>
        <v>A-</v>
      </c>
      <c r="AC713" s="215" t="str">
        <f t="shared" si="243"/>
        <v>0A-</v>
      </c>
      <c r="AD713" s="216"/>
      <c r="AE713" s="216"/>
      <c r="AF713" s="434">
        <f>IFERROR(INDEX(Raw_DATA!L:L,MATCH(Risk7_PlusY67!$D713,Raw_DATA!$A:$A,0)),"")</f>
        <v>10.16</v>
      </c>
      <c r="AG713" s="434">
        <f>IFERROR(INDEX(AVGGroup!$D$5:$D$21,MATCH(Risk7_PlusY67!$H713,AVGGroup!$C$5:$C$21,0)),"")</f>
        <v>-4.37</v>
      </c>
      <c r="AH713" s="434">
        <f>IFERROR(INDEX(Raw_DATA!M:M,MATCH(Risk7_PlusY67!$D713,Raw_DATA!$A:$A,0)),"")</f>
        <v>5.53</v>
      </c>
      <c r="AI713" s="435">
        <f>IFERROR(INDEX(AVGGroup!$F$5:$F$21,MATCH(Risk7_PlusY67!$H713,AVGGroup!$C$5:$C$21,0)),"")</f>
        <v>-9.19</v>
      </c>
      <c r="AJ713" s="401">
        <f>IFERROR(INDEX(Raw_DATA!N:N,MATCH(Risk7_PlusY67!$D713,Raw_DATA!$A:$A,0)),"")</f>
        <v>85</v>
      </c>
      <c r="AK713" s="401">
        <f>IFERROR(INDEX(Raw_DATA!O:O,MATCH(Risk7_PlusY67!$D713,Raw_DATA!$A:$A,0)),"")</f>
        <v>34</v>
      </c>
      <c r="AL713" s="401">
        <f>IFERROR(INDEX(Raw_DATA!P:P,MATCH(Risk7_PlusY67!$D713,Raw_DATA!$A:$A,0)),"")</f>
        <v>102</v>
      </c>
      <c r="AM713" s="401">
        <f>IFERROR(INDEX(Raw_DATA!Q:Q,MATCH(Risk7_PlusY67!$D713,Raw_DATA!$A:$A,0)),"")</f>
        <v>82</v>
      </c>
      <c r="AN713" s="401">
        <f>IFERROR(INDEX(Raw_DATA!R:R,MATCH(Risk7_PlusY67!$D713,Raw_DATA!$A:$A,0)),"")</f>
        <v>47</v>
      </c>
      <c r="AO713" s="407"/>
      <c r="AP713" s="411" t="b">
        <f>AB713=AY713</f>
        <v>1</v>
      </c>
      <c r="AQ713" s="340">
        <f t="shared" si="244"/>
        <v>0</v>
      </c>
      <c r="AR713" s="123">
        <f t="shared" si="245"/>
        <v>1</v>
      </c>
      <c r="AS713" s="123">
        <f t="shared" si="246"/>
        <v>1</v>
      </c>
      <c r="AT713" s="123">
        <f>IF(OR(AND((K713&lt;0.8),(BE713&gt;180)),AND((K713&lt;0.8),(BE713&lt;10)),AND((K713&gt;=0.8),(BE713&lt;10)),AND((K713&gt;=0.8),(BE713&gt;90))),0,1)</f>
        <v>1</v>
      </c>
      <c r="AU713" s="123">
        <f t="shared" si="247"/>
        <v>1</v>
      </c>
      <c r="AV713" s="123">
        <f t="shared" si="248"/>
        <v>0</v>
      </c>
      <c r="AW713" s="123">
        <f t="shared" si="249"/>
        <v>1</v>
      </c>
      <c r="AX713" s="123">
        <f t="shared" si="250"/>
        <v>1</v>
      </c>
      <c r="AY713" s="416" t="str">
        <f t="shared" si="251"/>
        <v>A-</v>
      </c>
      <c r="AZ713" s="416" t="str">
        <f>R713&amp;AY713</f>
        <v>0A-</v>
      </c>
      <c r="BA713" s="417">
        <f>IFERROR(INDEX(Raw_DATA!L:L,MATCH(Risk7_PlusY67!$D713,Raw_DATA!$A:$A,0)),"")</f>
        <v>10.16</v>
      </c>
      <c r="BB713" s="417">
        <f>IFERROR(INDEX(AVGGroup!$H$5:$H$21,MATCH(Risk7_PlusY67!$BJ713,AVGGroup!$C$5:$C$21,0)),"")</f>
        <v>-3.95</v>
      </c>
      <c r="BC713" s="417">
        <f>IFERROR(INDEX(Raw_DATA!M:M,MATCH(Risk7_PlusY67!$D713,Raw_DATA!$A:$A,0)),"")</f>
        <v>5.53</v>
      </c>
      <c r="BD713" s="418">
        <f>IFERROR(INDEX(AVGGroup!$J$5:$J$21,MATCH(Risk7_PlusY67!$BJ713,AVGGroup!$C$5:$C$21,0)),"")</f>
        <v>-8.8800000000000008</v>
      </c>
      <c r="BE713" s="407">
        <f>IFERROR(INDEX(Raw_DATA!N:N,MATCH(Risk7_PlusY67!$D713,Raw_DATA!$A:$A,0)),"")</f>
        <v>85</v>
      </c>
      <c r="BF713" s="407">
        <f>IFERROR(INDEX(Raw_DATA!O:O,MATCH(Risk7_PlusY67!$D713,Raw_DATA!$A:$A,0)),"")</f>
        <v>34</v>
      </c>
      <c r="BG713" s="407">
        <f>IFERROR(INDEX(Raw_DATA!P:P,MATCH(Risk7_PlusY67!$D713,Raw_DATA!$A:$A,0)),"")</f>
        <v>102</v>
      </c>
      <c r="BH713" s="407">
        <f>IFERROR(INDEX(Raw_DATA!Q:Q,MATCH(Risk7_PlusY67!$D713,Raw_DATA!$A:$A,0)),"")</f>
        <v>82</v>
      </c>
      <c r="BI713" s="407">
        <f>IFERROR(INDEX(Raw_DATA!R:R,MATCH(Risk7_PlusY67!$D713,Raw_DATA!$A:$A,0)),"")</f>
        <v>47</v>
      </c>
      <c r="BJ713" s="124" t="str">
        <f>INDEX('Org2567'!$BM:$BM,MATCH(Risk7_PlusY67!D713,'Org2567'!$D:$D,0))</f>
        <v>รพช.F2 P30,000-60,000</v>
      </c>
    </row>
    <row r="714" spans="1:62" x14ac:dyDescent="0.7">
      <c r="A714" s="206">
        <f>IF(ISBLANK(D714),"",COUNTA($D$3:D714))</f>
        <v>712</v>
      </c>
      <c r="B714" s="207">
        <f>IFERROR(INDEX(ID!$E:$E,MATCH(Risk7_PlusY67!$D714,ID!$A:$A,0)),"")</f>
        <v>10</v>
      </c>
      <c r="C714" s="207" t="str">
        <f>IFERROR(INDEX(ID!$I:$I,MATCH(Risk7_PlusY67!$D714,ID!$A:$A,0)),"")</f>
        <v>อำนาจเจริญ</v>
      </c>
      <c r="D714" s="295" t="s">
        <v>714</v>
      </c>
      <c r="E714" s="207" t="str">
        <f>IFERROR(INDEX(ID!$C:$C,MATCH(Risk7_PlusY67!$D714,ID!$A:$A,0)),"")</f>
        <v>ปทุมราชวงศา,รพช.</v>
      </c>
      <c r="F714" s="207" t="str">
        <f>IFERROR(INDEX(ID!$G:$G,MATCH(Risk7_PlusY67!$D714,ID!$A:$A,0)),"")</f>
        <v>รพช.</v>
      </c>
      <c r="G714" s="206">
        <f>IFERROR(INDEX(ID!$J:$J,MATCH(Risk7_PlusY67!$D714,ID!$A:$A,0)),"")</f>
        <v>50</v>
      </c>
      <c r="H714" s="208" t="str">
        <f>IFERROR(INDEX(ID!$P:$P,MATCH(Risk7_PlusY67!$D714,ID!$A:$A,0)),"")</f>
        <v>รพช.F2 P30,000-60,000</v>
      </c>
      <c r="I714" s="209">
        <f>IFERROR(INDEX(Raw_DATA!E:E,MATCH(Risk7_PlusY67!$D714,Raw_DATA!$A:$A,0)),"")</f>
        <v>2.72</v>
      </c>
      <c r="J714" s="209">
        <f>IFERROR(INDEX(Raw_DATA!F:F,MATCH(Risk7_PlusY67!$D714,Raw_DATA!$A:$A,0)),"")</f>
        <v>2.5</v>
      </c>
      <c r="K714" s="209">
        <f>IFERROR(INDEX(Raw_DATA!G:G,MATCH(Risk7_PlusY67!$D714,Raw_DATA!$A:$A,0)),"")</f>
        <v>1.85</v>
      </c>
      <c r="L714" s="209">
        <f>IFERROR(INDEX(Raw_DATA!H:H,MATCH(Risk7_PlusY67!$D714,Raw_DATA!$A:$A,0)),"")</f>
        <v>17511662.460000001</v>
      </c>
      <c r="M714" s="210">
        <f>IFERROR(INDEX(Raw_DATA!I:I,MATCH(Risk7_PlusY67!$D714,Raw_DATA!$A:$A,0)),"")</f>
        <v>-8638171.0500000007</v>
      </c>
      <c r="N714" s="206">
        <f t="shared" si="231"/>
        <v>0</v>
      </c>
      <c r="O714" s="206">
        <f t="shared" si="232"/>
        <v>1</v>
      </c>
      <c r="P714" s="206">
        <f t="shared" si="234"/>
        <v>0</v>
      </c>
      <c r="Q714" s="211">
        <f t="shared" si="235"/>
        <v>24.3</v>
      </c>
      <c r="R714" s="206">
        <f t="shared" si="233"/>
        <v>1</v>
      </c>
      <c r="S714" s="212">
        <f>IFERROR(INDEX(Raw_DATA!J:J,MATCH(Risk7_PlusY67!$D714,Raw_DATA!$A:$A,0)),"")</f>
        <v>-3543517.26</v>
      </c>
      <c r="T714" s="213">
        <f>IFERROR(INDEX(Raw_DATA!K:K,MATCH(Risk7_PlusY67!$D714,Raw_DATA!$A:$A,0)),"")</f>
        <v>8544519.1799999997</v>
      </c>
      <c r="U714" s="214">
        <f t="shared" si="236"/>
        <v>1</v>
      </c>
      <c r="V714" s="214">
        <f t="shared" si="237"/>
        <v>0</v>
      </c>
      <c r="W714" s="214">
        <f>IF(OR(AND((K714&lt;0.8),(AJ714&gt;180)),AND((K714&lt;0.8),(AJ714&lt;10)),AND((K714&gt;=0.8),(AJ714&lt;10)),AND((K714&gt;=0.8),(AJ714&gt;90))),0,1)</f>
        <v>1</v>
      </c>
      <c r="X714" s="214">
        <f t="shared" si="238"/>
        <v>1</v>
      </c>
      <c r="Y714" s="214">
        <f t="shared" si="239"/>
        <v>1</v>
      </c>
      <c r="Z714" s="214">
        <f t="shared" si="240"/>
        <v>1</v>
      </c>
      <c r="AA714" s="214">
        <f t="shared" si="241"/>
        <v>1</v>
      </c>
      <c r="AB714" s="215" t="str">
        <f t="shared" si="242"/>
        <v>A-</v>
      </c>
      <c r="AC714" s="215" t="str">
        <f t="shared" si="243"/>
        <v>1A-</v>
      </c>
      <c r="AD714" s="216"/>
      <c r="AE714" s="216"/>
      <c r="AF714" s="434">
        <f>IFERROR(INDEX(Raw_DATA!L:L,MATCH(Risk7_PlusY67!$D714,Raw_DATA!$A:$A,0)),"")</f>
        <v>-3.05</v>
      </c>
      <c r="AG714" s="434">
        <f>IFERROR(INDEX(AVGGroup!$D$5:$D$21,MATCH(Risk7_PlusY67!$H714,AVGGroup!$C$5:$C$21,0)),"")</f>
        <v>-4.37</v>
      </c>
      <c r="AH714" s="434">
        <f>IFERROR(INDEX(Raw_DATA!M:M,MATCH(Risk7_PlusY67!$D714,Raw_DATA!$A:$A,0)),"")</f>
        <v>-11.79</v>
      </c>
      <c r="AI714" s="435">
        <f>IFERROR(INDEX(AVGGroup!$F$5:$F$21,MATCH(Risk7_PlusY67!$H714,AVGGroup!$C$5:$C$21,0)),"")</f>
        <v>-9.19</v>
      </c>
      <c r="AJ714" s="401">
        <f>IFERROR(INDEX(Raw_DATA!N:N,MATCH(Risk7_PlusY67!$D714,Raw_DATA!$A:$A,0)),"")</f>
        <v>88</v>
      </c>
      <c r="AK714" s="401">
        <f>IFERROR(INDEX(Raw_DATA!O:O,MATCH(Risk7_PlusY67!$D714,Raw_DATA!$A:$A,0)),"")</f>
        <v>33</v>
      </c>
      <c r="AL714" s="401">
        <f>IFERROR(INDEX(Raw_DATA!P:P,MATCH(Risk7_PlusY67!$D714,Raw_DATA!$A:$A,0)),"")</f>
        <v>36</v>
      </c>
      <c r="AM714" s="401">
        <f>IFERROR(INDEX(Raw_DATA!Q:Q,MATCH(Risk7_PlusY67!$D714,Raw_DATA!$A:$A,0)),"")</f>
        <v>76</v>
      </c>
      <c r="AN714" s="401">
        <f>IFERROR(INDEX(Raw_DATA!R:R,MATCH(Risk7_PlusY67!$D714,Raw_DATA!$A:$A,0)),"")</f>
        <v>36</v>
      </c>
      <c r="AO714" s="407"/>
      <c r="AP714" s="411" t="b">
        <f>AB714=AY714</f>
        <v>1</v>
      </c>
      <c r="AQ714" s="340">
        <f t="shared" si="244"/>
        <v>1</v>
      </c>
      <c r="AR714" s="123">
        <f t="shared" si="245"/>
        <v>1</v>
      </c>
      <c r="AS714" s="123">
        <f t="shared" si="246"/>
        <v>0</v>
      </c>
      <c r="AT714" s="123">
        <f>IF(OR(AND((K714&lt;0.8),(BE714&gt;180)),AND((K714&lt;0.8),(BE714&lt;10)),AND((K714&gt;=0.8),(BE714&lt;10)),AND((K714&gt;=0.8),(BE714&gt;90))),0,1)</f>
        <v>1</v>
      </c>
      <c r="AU714" s="123">
        <f t="shared" si="247"/>
        <v>1</v>
      </c>
      <c r="AV714" s="123">
        <f t="shared" si="248"/>
        <v>1</v>
      </c>
      <c r="AW714" s="123">
        <f t="shared" si="249"/>
        <v>1</v>
      </c>
      <c r="AX714" s="123">
        <f t="shared" si="250"/>
        <v>1</v>
      </c>
      <c r="AY714" s="416" t="str">
        <f t="shared" si="251"/>
        <v>A-</v>
      </c>
      <c r="AZ714" s="416" t="str">
        <f>R714&amp;AY714</f>
        <v>1A-</v>
      </c>
      <c r="BA714" s="417">
        <f>IFERROR(INDEX(Raw_DATA!L:L,MATCH(Risk7_PlusY67!$D714,Raw_DATA!$A:$A,0)),"")</f>
        <v>-3.05</v>
      </c>
      <c r="BB714" s="417">
        <f>IFERROR(INDEX(AVGGroup!$H$5:$H$21,MATCH(Risk7_PlusY67!$BJ714,AVGGroup!$C$5:$C$21,0)),"")</f>
        <v>-3.95</v>
      </c>
      <c r="BC714" s="417">
        <f>IFERROR(INDEX(Raw_DATA!M:M,MATCH(Risk7_PlusY67!$D714,Raw_DATA!$A:$A,0)),"")</f>
        <v>-11.79</v>
      </c>
      <c r="BD714" s="418">
        <f>IFERROR(INDEX(AVGGroup!$J$5:$J$21,MATCH(Risk7_PlusY67!$BJ714,AVGGroup!$C$5:$C$21,0)),"")</f>
        <v>-8.8800000000000008</v>
      </c>
      <c r="BE714" s="407">
        <f>IFERROR(INDEX(Raw_DATA!N:N,MATCH(Risk7_PlusY67!$D714,Raw_DATA!$A:$A,0)),"")</f>
        <v>88</v>
      </c>
      <c r="BF714" s="407">
        <f>IFERROR(INDEX(Raw_DATA!O:O,MATCH(Risk7_PlusY67!$D714,Raw_DATA!$A:$A,0)),"")</f>
        <v>33</v>
      </c>
      <c r="BG714" s="407">
        <f>IFERROR(INDEX(Raw_DATA!P:P,MATCH(Risk7_PlusY67!$D714,Raw_DATA!$A:$A,0)),"")</f>
        <v>36</v>
      </c>
      <c r="BH714" s="407">
        <f>IFERROR(INDEX(Raw_DATA!Q:Q,MATCH(Risk7_PlusY67!$D714,Raw_DATA!$A:$A,0)),"")</f>
        <v>76</v>
      </c>
      <c r="BI714" s="407">
        <f>IFERROR(INDEX(Raw_DATA!R:R,MATCH(Risk7_PlusY67!$D714,Raw_DATA!$A:$A,0)),"")</f>
        <v>36</v>
      </c>
      <c r="BJ714" s="124" t="str">
        <f>INDEX('Org2567'!$BM:$BM,MATCH(Risk7_PlusY67!D714,'Org2567'!$D:$D,0))</f>
        <v>รพช.F2 P30,000-60,000</v>
      </c>
    </row>
    <row r="715" spans="1:62" x14ac:dyDescent="0.7">
      <c r="A715" s="206">
        <f>IF(ISBLANK(D715),"",COUNTA($D$3:D715))</f>
        <v>713</v>
      </c>
      <c r="B715" s="207">
        <f>IFERROR(INDEX(ID!$E:$E,MATCH(Risk7_PlusY67!$D715,ID!$A:$A,0)),"")</f>
        <v>10</v>
      </c>
      <c r="C715" s="207" t="str">
        <f>IFERROR(INDEX(ID!$I:$I,MATCH(Risk7_PlusY67!$D715,ID!$A:$A,0)),"")</f>
        <v>อำนาจเจริญ</v>
      </c>
      <c r="D715" s="295" t="s">
        <v>715</v>
      </c>
      <c r="E715" s="207" t="str">
        <f>IFERROR(INDEX(ID!$C:$C,MATCH(Risk7_PlusY67!$D715,ID!$A:$A,0)),"")</f>
        <v>พนา,รพช.</v>
      </c>
      <c r="F715" s="207" t="str">
        <f>IFERROR(INDEX(ID!$G:$G,MATCH(Risk7_PlusY67!$D715,ID!$A:$A,0)),"")</f>
        <v>รพช.</v>
      </c>
      <c r="G715" s="206">
        <f>IFERROR(INDEX(ID!$J:$J,MATCH(Risk7_PlusY67!$D715,ID!$A:$A,0)),"")</f>
        <v>30</v>
      </c>
      <c r="H715" s="208" t="str">
        <f>IFERROR(INDEX(ID!$P:$P,MATCH(Risk7_PlusY67!$D715,ID!$A:$A,0)),"")</f>
        <v>รพช.F2 P&lt;=30,000</v>
      </c>
      <c r="I715" s="209">
        <f>IFERROR(INDEX(Raw_DATA!E:E,MATCH(Risk7_PlusY67!$D715,Raw_DATA!$A:$A,0)),"")</f>
        <v>2.16</v>
      </c>
      <c r="J715" s="209">
        <f>IFERROR(INDEX(Raw_DATA!F:F,MATCH(Risk7_PlusY67!$D715,Raw_DATA!$A:$A,0)),"")</f>
        <v>1.9</v>
      </c>
      <c r="K715" s="209">
        <f>IFERROR(INDEX(Raw_DATA!G:G,MATCH(Risk7_PlusY67!$D715,Raw_DATA!$A:$A,0)),"")</f>
        <v>1.0900000000000001</v>
      </c>
      <c r="L715" s="209">
        <f>IFERROR(INDEX(Raw_DATA!H:H,MATCH(Risk7_PlusY67!$D715,Raw_DATA!$A:$A,0)),"")</f>
        <v>18769136.100000001</v>
      </c>
      <c r="M715" s="210">
        <f>IFERROR(INDEX(Raw_DATA!I:I,MATCH(Risk7_PlusY67!$D715,Raw_DATA!$A:$A,0)),"")</f>
        <v>-1614562.03</v>
      </c>
      <c r="N715" s="206">
        <f t="shared" si="231"/>
        <v>0</v>
      </c>
      <c r="O715" s="206">
        <f t="shared" si="232"/>
        <v>1</v>
      </c>
      <c r="P715" s="206">
        <f t="shared" si="234"/>
        <v>0</v>
      </c>
      <c r="Q715" s="211">
        <f t="shared" si="235"/>
        <v>139.4</v>
      </c>
      <c r="R715" s="206">
        <f t="shared" si="233"/>
        <v>1</v>
      </c>
      <c r="S715" s="212">
        <f>IFERROR(INDEX(Raw_DATA!J:J,MATCH(Risk7_PlusY67!$D715,Raw_DATA!$A:$A,0)),"")</f>
        <v>7590595.3300000001</v>
      </c>
      <c r="T715" s="213">
        <f>IFERROR(INDEX(Raw_DATA!K:K,MATCH(Risk7_PlusY67!$D715,Raw_DATA!$A:$A,0)),"")</f>
        <v>1497974.28</v>
      </c>
      <c r="U715" s="214">
        <f t="shared" si="236"/>
        <v>1</v>
      </c>
      <c r="V715" s="214">
        <f t="shared" si="237"/>
        <v>1</v>
      </c>
      <c r="W715" s="214">
        <f>IF(OR(AND((K715&lt;0.8),(AJ715&gt;180)),AND((K715&lt;0.8),(AJ715&lt;10)),AND((K715&gt;=0.8),(AJ715&lt;10)),AND((K715&gt;=0.8),(AJ715&gt;90))),0,1)</f>
        <v>1</v>
      </c>
      <c r="X715" s="214">
        <f t="shared" si="238"/>
        <v>1</v>
      </c>
      <c r="Y715" s="214">
        <f t="shared" si="239"/>
        <v>1</v>
      </c>
      <c r="Z715" s="214">
        <f t="shared" si="240"/>
        <v>1</v>
      </c>
      <c r="AA715" s="214">
        <f t="shared" si="241"/>
        <v>1</v>
      </c>
      <c r="AB715" s="215" t="str">
        <f t="shared" si="242"/>
        <v>A</v>
      </c>
      <c r="AC715" s="215" t="str">
        <f t="shared" si="243"/>
        <v>1A</v>
      </c>
      <c r="AD715" s="216"/>
      <c r="AE715" s="216"/>
      <c r="AF715" s="434">
        <f>IFERROR(INDEX(Raw_DATA!L:L,MATCH(Risk7_PlusY67!$D715,Raw_DATA!$A:$A,0)),"")</f>
        <v>6.43</v>
      </c>
      <c r="AG715" s="434">
        <f>IFERROR(INDEX(AVGGroup!$D$5:$D$21,MATCH(Risk7_PlusY67!$H715,AVGGroup!$C$5:$C$21,0)),"")</f>
        <v>-3.55</v>
      </c>
      <c r="AH715" s="434">
        <f>IFERROR(INDEX(Raw_DATA!M:M,MATCH(Risk7_PlusY67!$D715,Raw_DATA!$A:$A,0)),"")</f>
        <v>-1.73</v>
      </c>
      <c r="AI715" s="435">
        <f>IFERROR(INDEX(AVGGroup!$F$5:$F$21,MATCH(Risk7_PlusY67!$H715,AVGGroup!$C$5:$C$21,0)),"")</f>
        <v>-10.199999999999999</v>
      </c>
      <c r="AJ715" s="401">
        <f>IFERROR(INDEX(Raw_DATA!N:N,MATCH(Risk7_PlusY67!$D715,Raw_DATA!$A:$A,0)),"")</f>
        <v>79</v>
      </c>
      <c r="AK715" s="401">
        <f>IFERROR(INDEX(Raw_DATA!O:O,MATCH(Risk7_PlusY67!$D715,Raw_DATA!$A:$A,0)),"")</f>
        <v>32</v>
      </c>
      <c r="AL715" s="401">
        <f>IFERROR(INDEX(Raw_DATA!P:P,MATCH(Risk7_PlusY67!$D715,Raw_DATA!$A:$A,0)),"")</f>
        <v>36</v>
      </c>
      <c r="AM715" s="401">
        <f>IFERROR(INDEX(Raw_DATA!Q:Q,MATCH(Risk7_PlusY67!$D715,Raw_DATA!$A:$A,0)),"")</f>
        <v>81</v>
      </c>
      <c r="AN715" s="401">
        <f>IFERROR(INDEX(Raw_DATA!R:R,MATCH(Risk7_PlusY67!$D715,Raw_DATA!$A:$A,0)),"")</f>
        <v>36</v>
      </c>
      <c r="AO715" s="407"/>
      <c r="AP715" s="411" t="b">
        <f>AB715=AY715</f>
        <v>1</v>
      </c>
      <c r="AQ715" s="340">
        <f t="shared" si="244"/>
        <v>1</v>
      </c>
      <c r="AR715" s="123">
        <f t="shared" si="245"/>
        <v>1</v>
      </c>
      <c r="AS715" s="123">
        <f t="shared" si="246"/>
        <v>1</v>
      </c>
      <c r="AT715" s="123">
        <f>IF(OR(AND((K715&lt;0.8),(BE715&gt;180)),AND((K715&lt;0.8),(BE715&lt;10)),AND((K715&gt;=0.8),(BE715&lt;10)),AND((K715&gt;=0.8),(BE715&gt;90))),0,1)</f>
        <v>1</v>
      </c>
      <c r="AU715" s="123">
        <f t="shared" si="247"/>
        <v>1</v>
      </c>
      <c r="AV715" s="123">
        <f t="shared" si="248"/>
        <v>1</v>
      </c>
      <c r="AW715" s="123">
        <f t="shared" si="249"/>
        <v>1</v>
      </c>
      <c r="AX715" s="123">
        <f t="shared" si="250"/>
        <v>1</v>
      </c>
      <c r="AY715" s="416" t="str">
        <f t="shared" si="251"/>
        <v>A</v>
      </c>
      <c r="AZ715" s="416" t="str">
        <f>R715&amp;AY715</f>
        <v>1A</v>
      </c>
      <c r="BA715" s="417">
        <f>IFERROR(INDEX(Raw_DATA!L:L,MATCH(Risk7_PlusY67!$D715,Raw_DATA!$A:$A,0)),"")</f>
        <v>6.43</v>
      </c>
      <c r="BB715" s="417">
        <f>IFERROR(INDEX(AVGGroup!$H$5:$H$21,MATCH(Risk7_PlusY67!$BJ715,AVGGroup!$C$5:$C$21,0)),"")</f>
        <v>-3.54</v>
      </c>
      <c r="BC715" s="417">
        <f>IFERROR(INDEX(Raw_DATA!M:M,MATCH(Risk7_PlusY67!$D715,Raw_DATA!$A:$A,0)),"")</f>
        <v>-1.73</v>
      </c>
      <c r="BD715" s="418">
        <f>IFERROR(INDEX(AVGGroup!$J$5:$J$21,MATCH(Risk7_PlusY67!$BJ715,AVGGroup!$C$5:$C$21,0)),"")</f>
        <v>-10.199999999999999</v>
      </c>
      <c r="BE715" s="407">
        <f>IFERROR(INDEX(Raw_DATA!N:N,MATCH(Risk7_PlusY67!$D715,Raw_DATA!$A:$A,0)),"")</f>
        <v>79</v>
      </c>
      <c r="BF715" s="407">
        <f>IFERROR(INDEX(Raw_DATA!O:O,MATCH(Risk7_PlusY67!$D715,Raw_DATA!$A:$A,0)),"")</f>
        <v>32</v>
      </c>
      <c r="BG715" s="407">
        <f>IFERROR(INDEX(Raw_DATA!P:P,MATCH(Risk7_PlusY67!$D715,Raw_DATA!$A:$A,0)),"")</f>
        <v>36</v>
      </c>
      <c r="BH715" s="407">
        <f>IFERROR(INDEX(Raw_DATA!Q:Q,MATCH(Risk7_PlusY67!$D715,Raw_DATA!$A:$A,0)),"")</f>
        <v>81</v>
      </c>
      <c r="BI715" s="407">
        <f>IFERROR(INDEX(Raw_DATA!R:R,MATCH(Risk7_PlusY67!$D715,Raw_DATA!$A:$A,0)),"")</f>
        <v>36</v>
      </c>
      <c r="BJ715" s="124" t="str">
        <f>INDEX('Org2567'!$BM:$BM,MATCH(Risk7_PlusY67!D715,'Org2567'!$D:$D,0))</f>
        <v>รพช.F2 P&lt;=30,000</v>
      </c>
    </row>
    <row r="716" spans="1:62" x14ac:dyDescent="0.7">
      <c r="A716" s="206">
        <f>IF(ISBLANK(D716),"",COUNTA($D$3:D716))</f>
        <v>714</v>
      </c>
      <c r="B716" s="207">
        <f>IFERROR(INDEX(ID!$E:$E,MATCH(Risk7_PlusY67!$D716,ID!$A:$A,0)),"")</f>
        <v>10</v>
      </c>
      <c r="C716" s="207" t="str">
        <f>IFERROR(INDEX(ID!$I:$I,MATCH(Risk7_PlusY67!$D716,ID!$A:$A,0)),"")</f>
        <v>อำนาจเจริญ</v>
      </c>
      <c r="D716" s="295" t="s">
        <v>716</v>
      </c>
      <c r="E716" s="207" t="str">
        <f>IFERROR(INDEX(ID!$C:$C,MATCH(Risk7_PlusY67!$D716,ID!$A:$A,0)),"")</f>
        <v>เสนางคนิคม,รพช.</v>
      </c>
      <c r="F716" s="207" t="str">
        <f>IFERROR(INDEX(ID!$G:$G,MATCH(Risk7_PlusY67!$D716,ID!$A:$A,0)),"")</f>
        <v>รพช.</v>
      </c>
      <c r="G716" s="206">
        <f>IFERROR(INDEX(ID!$J:$J,MATCH(Risk7_PlusY67!$D716,ID!$A:$A,0)),"")</f>
        <v>30</v>
      </c>
      <c r="H716" s="208" t="str">
        <f>IFERROR(INDEX(ID!$P:$P,MATCH(Risk7_PlusY67!$D716,ID!$A:$A,0)),"")</f>
        <v>รพช.F2 P&lt;=30,000</v>
      </c>
      <c r="I716" s="209">
        <f>IFERROR(INDEX(Raw_DATA!E:E,MATCH(Risk7_PlusY67!$D716,Raw_DATA!$A:$A,0)),"")</f>
        <v>3.19</v>
      </c>
      <c r="J716" s="209">
        <f>IFERROR(INDEX(Raw_DATA!F:F,MATCH(Risk7_PlusY67!$D716,Raw_DATA!$A:$A,0)),"")</f>
        <v>2.99</v>
      </c>
      <c r="K716" s="209">
        <f>IFERROR(INDEX(Raw_DATA!G:G,MATCH(Risk7_PlusY67!$D716,Raw_DATA!$A:$A,0)),"")</f>
        <v>2.52</v>
      </c>
      <c r="L716" s="209">
        <f>IFERROR(INDEX(Raw_DATA!H:H,MATCH(Risk7_PlusY67!$D716,Raw_DATA!$A:$A,0)),"")</f>
        <v>23998191.34</v>
      </c>
      <c r="M716" s="210">
        <f>IFERROR(INDEX(Raw_DATA!I:I,MATCH(Risk7_PlusY67!$D716,Raw_DATA!$A:$A,0)),"")</f>
        <v>-4772867.13</v>
      </c>
      <c r="N716" s="206">
        <f t="shared" si="231"/>
        <v>0</v>
      </c>
      <c r="O716" s="206">
        <f t="shared" si="232"/>
        <v>1</v>
      </c>
      <c r="P716" s="206">
        <f t="shared" si="234"/>
        <v>0</v>
      </c>
      <c r="Q716" s="211">
        <f t="shared" si="235"/>
        <v>60.3</v>
      </c>
      <c r="R716" s="206">
        <f t="shared" si="233"/>
        <v>1</v>
      </c>
      <c r="S716" s="212">
        <f>IFERROR(INDEX(Raw_DATA!J:J,MATCH(Risk7_PlusY67!$D716,Raw_DATA!$A:$A,0)),"")</f>
        <v>4196519.5599999996</v>
      </c>
      <c r="T716" s="213">
        <f>IFERROR(INDEX(Raw_DATA!K:K,MATCH(Risk7_PlusY67!$D716,Raw_DATA!$A:$A,0)),"")</f>
        <v>16697980.949999999</v>
      </c>
      <c r="U716" s="214">
        <f t="shared" si="236"/>
        <v>1</v>
      </c>
      <c r="V716" s="214">
        <f t="shared" si="237"/>
        <v>1</v>
      </c>
      <c r="W716" s="214">
        <f>IF(OR(AND((K716&lt;0.8),(AJ716&gt;180)),AND((K716&lt;0.8),(AJ716&lt;10)),AND((K716&gt;=0.8),(AJ716&lt;10)),AND((K716&gt;=0.8),(AJ716&gt;90))),0,1)</f>
        <v>1</v>
      </c>
      <c r="X716" s="214">
        <f t="shared" si="238"/>
        <v>1</v>
      </c>
      <c r="Y716" s="214">
        <f t="shared" si="239"/>
        <v>1</v>
      </c>
      <c r="Z716" s="214">
        <f t="shared" si="240"/>
        <v>1</v>
      </c>
      <c r="AA716" s="214">
        <f t="shared" si="241"/>
        <v>1</v>
      </c>
      <c r="AB716" s="215" t="str">
        <f t="shared" si="242"/>
        <v>A</v>
      </c>
      <c r="AC716" s="215" t="str">
        <f t="shared" si="243"/>
        <v>1A</v>
      </c>
      <c r="AD716" s="216"/>
      <c r="AE716" s="216"/>
      <c r="AF716" s="434">
        <f>IFERROR(INDEX(Raw_DATA!L:L,MATCH(Risk7_PlusY67!$D716,Raw_DATA!$A:$A,0)),"")</f>
        <v>4.62</v>
      </c>
      <c r="AG716" s="434">
        <f>IFERROR(INDEX(AVGGroup!$D$5:$D$21,MATCH(Risk7_PlusY67!$H716,AVGGroup!$C$5:$C$21,0)),"")</f>
        <v>-3.55</v>
      </c>
      <c r="AH716" s="434">
        <f>IFERROR(INDEX(Raw_DATA!M:M,MATCH(Risk7_PlusY67!$D716,Raw_DATA!$A:$A,0)),"")</f>
        <v>-5.69</v>
      </c>
      <c r="AI716" s="435">
        <f>IFERROR(INDEX(AVGGroup!$F$5:$F$21,MATCH(Risk7_PlusY67!$H716,AVGGroup!$C$5:$C$21,0)),"")</f>
        <v>-10.199999999999999</v>
      </c>
      <c r="AJ716" s="401">
        <f>IFERROR(INDEX(Raw_DATA!N:N,MATCH(Risk7_PlusY67!$D716,Raw_DATA!$A:$A,0)),"")</f>
        <v>90</v>
      </c>
      <c r="AK716" s="401">
        <f>IFERROR(INDEX(Raw_DATA!O:O,MATCH(Risk7_PlusY67!$D716,Raw_DATA!$A:$A,0)),"")</f>
        <v>47</v>
      </c>
      <c r="AL716" s="401">
        <f>IFERROR(INDEX(Raw_DATA!P:P,MATCH(Risk7_PlusY67!$D716,Raw_DATA!$A:$A,0)),"")</f>
        <v>54</v>
      </c>
      <c r="AM716" s="401">
        <f>IFERROR(INDEX(Raw_DATA!Q:Q,MATCH(Risk7_PlusY67!$D716,Raw_DATA!$A:$A,0)),"")</f>
        <v>81</v>
      </c>
      <c r="AN716" s="401">
        <f>IFERROR(INDEX(Raw_DATA!R:R,MATCH(Risk7_PlusY67!$D716,Raw_DATA!$A:$A,0)),"")</f>
        <v>46</v>
      </c>
      <c r="AO716" s="407"/>
      <c r="AP716" s="411" t="b">
        <f>AB716=AY716</f>
        <v>1</v>
      </c>
      <c r="AQ716" s="340">
        <f t="shared" si="244"/>
        <v>1</v>
      </c>
      <c r="AR716" s="123">
        <f t="shared" si="245"/>
        <v>1</v>
      </c>
      <c r="AS716" s="123">
        <f t="shared" si="246"/>
        <v>1</v>
      </c>
      <c r="AT716" s="123">
        <f>IF(OR(AND((K716&lt;0.8),(BE716&gt;180)),AND((K716&lt;0.8),(BE716&lt;10)),AND((K716&gt;=0.8),(BE716&lt;10)),AND((K716&gt;=0.8),(BE716&gt;90))),0,1)</f>
        <v>1</v>
      </c>
      <c r="AU716" s="123">
        <f t="shared" si="247"/>
        <v>1</v>
      </c>
      <c r="AV716" s="123">
        <f t="shared" si="248"/>
        <v>1</v>
      </c>
      <c r="AW716" s="123">
        <f t="shared" si="249"/>
        <v>1</v>
      </c>
      <c r="AX716" s="123">
        <f t="shared" si="250"/>
        <v>1</v>
      </c>
      <c r="AY716" s="416" t="str">
        <f t="shared" si="251"/>
        <v>A</v>
      </c>
      <c r="AZ716" s="416" t="str">
        <f>R716&amp;AY716</f>
        <v>1A</v>
      </c>
      <c r="BA716" s="417">
        <f>IFERROR(INDEX(Raw_DATA!L:L,MATCH(Risk7_PlusY67!$D716,Raw_DATA!$A:$A,0)),"")</f>
        <v>4.62</v>
      </c>
      <c r="BB716" s="417">
        <f>IFERROR(INDEX(AVGGroup!$H$5:$H$21,MATCH(Risk7_PlusY67!$BJ716,AVGGroup!$C$5:$C$21,0)),"")</f>
        <v>-3.54</v>
      </c>
      <c r="BC716" s="417">
        <f>IFERROR(INDEX(Raw_DATA!M:M,MATCH(Risk7_PlusY67!$D716,Raw_DATA!$A:$A,0)),"")</f>
        <v>-5.69</v>
      </c>
      <c r="BD716" s="418">
        <f>IFERROR(INDEX(AVGGroup!$J$5:$J$21,MATCH(Risk7_PlusY67!$BJ716,AVGGroup!$C$5:$C$21,0)),"")</f>
        <v>-10.199999999999999</v>
      </c>
      <c r="BE716" s="407">
        <f>IFERROR(INDEX(Raw_DATA!N:N,MATCH(Risk7_PlusY67!$D716,Raw_DATA!$A:$A,0)),"")</f>
        <v>90</v>
      </c>
      <c r="BF716" s="407">
        <f>IFERROR(INDEX(Raw_DATA!O:O,MATCH(Risk7_PlusY67!$D716,Raw_DATA!$A:$A,0)),"")</f>
        <v>47</v>
      </c>
      <c r="BG716" s="407">
        <f>IFERROR(INDEX(Raw_DATA!P:P,MATCH(Risk7_PlusY67!$D716,Raw_DATA!$A:$A,0)),"")</f>
        <v>54</v>
      </c>
      <c r="BH716" s="407">
        <f>IFERROR(INDEX(Raw_DATA!Q:Q,MATCH(Risk7_PlusY67!$D716,Raw_DATA!$A:$A,0)),"")</f>
        <v>81</v>
      </c>
      <c r="BI716" s="407">
        <f>IFERROR(INDEX(Raw_DATA!R:R,MATCH(Risk7_PlusY67!$D716,Raw_DATA!$A:$A,0)),"")</f>
        <v>46</v>
      </c>
      <c r="BJ716" s="124" t="str">
        <f>INDEX('Org2567'!$BM:$BM,MATCH(Risk7_PlusY67!D716,'Org2567'!$D:$D,0))</f>
        <v>รพช.F2 P&lt;=30,000</v>
      </c>
    </row>
    <row r="717" spans="1:62" x14ac:dyDescent="0.7">
      <c r="A717" s="206">
        <f>IF(ISBLANK(D717),"",COUNTA($D$3:D717))</f>
        <v>715</v>
      </c>
      <c r="B717" s="207">
        <f>IFERROR(INDEX(ID!$E:$E,MATCH(Risk7_PlusY67!$D717,ID!$A:$A,0)),"")</f>
        <v>10</v>
      </c>
      <c r="C717" s="207" t="str">
        <f>IFERROR(INDEX(ID!$I:$I,MATCH(Risk7_PlusY67!$D717,ID!$A:$A,0)),"")</f>
        <v>อำนาจเจริญ</v>
      </c>
      <c r="D717" s="295" t="s">
        <v>717</v>
      </c>
      <c r="E717" s="207" t="str">
        <f>IFERROR(INDEX(ID!$C:$C,MATCH(Risk7_PlusY67!$D717,ID!$A:$A,0)),"")</f>
        <v>หัวตะพาน,รพช.</v>
      </c>
      <c r="F717" s="207" t="str">
        <f>IFERROR(INDEX(ID!$G:$G,MATCH(Risk7_PlusY67!$D717,ID!$A:$A,0)),"")</f>
        <v>รพช.</v>
      </c>
      <c r="G717" s="206">
        <f>IFERROR(INDEX(ID!$J:$J,MATCH(Risk7_PlusY67!$D717,ID!$A:$A,0)),"")</f>
        <v>60</v>
      </c>
      <c r="H717" s="208" t="str">
        <f>IFERROR(INDEX(ID!$P:$P,MATCH(Risk7_PlusY67!$D717,ID!$A:$A,0)),"")</f>
        <v>รพช.F1 P&lt;=50,000</v>
      </c>
      <c r="I717" s="209">
        <f>IFERROR(INDEX(Raw_DATA!E:E,MATCH(Risk7_PlusY67!$D717,Raw_DATA!$A:$A,0)),"")</f>
        <v>1.07</v>
      </c>
      <c r="J717" s="209">
        <f>IFERROR(INDEX(Raw_DATA!F:F,MATCH(Risk7_PlusY67!$D717,Raw_DATA!$A:$A,0)),"")</f>
        <v>0.89</v>
      </c>
      <c r="K717" s="209">
        <f>IFERROR(INDEX(Raw_DATA!G:G,MATCH(Risk7_PlusY67!$D717,Raw_DATA!$A:$A,0)),"")</f>
        <v>0.53</v>
      </c>
      <c r="L717" s="209">
        <f>IFERROR(INDEX(Raw_DATA!H:H,MATCH(Risk7_PlusY67!$D717,Raw_DATA!$A:$A,0)),"")</f>
        <v>2500169.04</v>
      </c>
      <c r="M717" s="210">
        <f>IFERROR(INDEX(Raw_DATA!I:I,MATCH(Risk7_PlusY67!$D717,Raw_DATA!$A:$A,0)),"")</f>
        <v>4768323.8</v>
      </c>
      <c r="N717" s="206">
        <f t="shared" si="231"/>
        <v>3</v>
      </c>
      <c r="O717" s="206">
        <f t="shared" si="232"/>
        <v>0</v>
      </c>
      <c r="P717" s="206">
        <f t="shared" si="234"/>
        <v>0</v>
      </c>
      <c r="Q717" s="211" t="str">
        <f t="shared" si="235"/>
        <v/>
      </c>
      <c r="R717" s="206">
        <f t="shared" si="233"/>
        <v>3</v>
      </c>
      <c r="S717" s="212">
        <f>IFERROR(INDEX(Raw_DATA!J:J,MATCH(Risk7_PlusY67!$D717,Raw_DATA!$A:$A,0)),"")</f>
        <v>4989123.09</v>
      </c>
      <c r="T717" s="213">
        <f>IFERROR(INDEX(Raw_DATA!K:K,MATCH(Risk7_PlusY67!$D717,Raw_DATA!$A:$A,0)),"")</f>
        <v>-16584779.16</v>
      </c>
      <c r="U717" s="214">
        <f t="shared" si="236"/>
        <v>1</v>
      </c>
      <c r="V717" s="214">
        <f t="shared" si="237"/>
        <v>1</v>
      </c>
      <c r="W717" s="214">
        <f>IF(OR(AND((K717&lt;0.8),(AJ717&gt;180)),AND((K717&lt;0.8),(AJ717&lt;10)),AND((K717&gt;=0.8),(AJ717&lt;10)),AND((K717&gt;=0.8),(AJ717&gt;90))),0,1)</f>
        <v>1</v>
      </c>
      <c r="X717" s="214">
        <f t="shared" si="238"/>
        <v>1</v>
      </c>
      <c r="Y717" s="214">
        <f t="shared" si="239"/>
        <v>0</v>
      </c>
      <c r="Z717" s="214">
        <f t="shared" si="240"/>
        <v>1</v>
      </c>
      <c r="AA717" s="214">
        <f t="shared" si="241"/>
        <v>1</v>
      </c>
      <c r="AB717" s="215" t="str">
        <f t="shared" si="242"/>
        <v>A-</v>
      </c>
      <c r="AC717" s="215" t="str">
        <f t="shared" si="243"/>
        <v>3A-</v>
      </c>
      <c r="AD717" s="216"/>
      <c r="AE717" s="216"/>
      <c r="AF717" s="434">
        <f>IFERROR(INDEX(Raw_DATA!L:L,MATCH(Risk7_PlusY67!$D717,Raw_DATA!$A:$A,0)),"")</f>
        <v>2.99</v>
      </c>
      <c r="AG717" s="434">
        <f>IFERROR(INDEX(AVGGroup!$D$5:$D$21,MATCH(Risk7_PlusY67!$H717,AVGGroup!$C$5:$C$21,0)),"")</f>
        <v>-3.15</v>
      </c>
      <c r="AH717" s="434">
        <f>IFERROR(INDEX(Raw_DATA!M:M,MATCH(Risk7_PlusY67!$D717,Raw_DATA!$A:$A,0)),"")</f>
        <v>4.25</v>
      </c>
      <c r="AI717" s="435">
        <f>IFERROR(INDEX(AVGGroup!$F$5:$F$21,MATCH(Risk7_PlusY67!$H717,AVGGroup!$C$5:$C$21,0)),"")</f>
        <v>-7.1</v>
      </c>
      <c r="AJ717" s="401">
        <f>IFERROR(INDEX(Raw_DATA!N:N,MATCH(Risk7_PlusY67!$D717,Raw_DATA!$A:$A,0)),"")</f>
        <v>158</v>
      </c>
      <c r="AK717" s="401">
        <f>IFERROR(INDEX(Raw_DATA!O:O,MATCH(Risk7_PlusY67!$D717,Raw_DATA!$A:$A,0)),"")</f>
        <v>23</v>
      </c>
      <c r="AL717" s="401">
        <f>IFERROR(INDEX(Raw_DATA!P:P,MATCH(Risk7_PlusY67!$D717,Raw_DATA!$A:$A,0)),"")</f>
        <v>66</v>
      </c>
      <c r="AM717" s="401">
        <f>IFERROR(INDEX(Raw_DATA!Q:Q,MATCH(Risk7_PlusY67!$D717,Raw_DATA!$A:$A,0)),"")</f>
        <v>77</v>
      </c>
      <c r="AN717" s="401">
        <f>IFERROR(INDEX(Raw_DATA!R:R,MATCH(Risk7_PlusY67!$D717,Raw_DATA!$A:$A,0)),"")</f>
        <v>47</v>
      </c>
      <c r="AO717" s="407"/>
      <c r="AP717" s="411" t="b">
        <f>AB717=AY717</f>
        <v>1</v>
      </c>
      <c r="AQ717" s="340">
        <f t="shared" si="244"/>
        <v>0</v>
      </c>
      <c r="AR717" s="123">
        <f t="shared" si="245"/>
        <v>1</v>
      </c>
      <c r="AS717" s="123">
        <f t="shared" si="246"/>
        <v>1</v>
      </c>
      <c r="AT717" s="123">
        <f>IF(OR(AND((K717&lt;0.8),(BE717&gt;180)),AND((K717&lt;0.8),(BE717&lt;10)),AND((K717&gt;=0.8),(BE717&lt;10)),AND((K717&gt;=0.8),(BE717&gt;90))),0,1)</f>
        <v>1</v>
      </c>
      <c r="AU717" s="123">
        <f t="shared" si="247"/>
        <v>1</v>
      </c>
      <c r="AV717" s="123">
        <f t="shared" si="248"/>
        <v>0</v>
      </c>
      <c r="AW717" s="123">
        <f t="shared" si="249"/>
        <v>1</v>
      </c>
      <c r="AX717" s="123">
        <f t="shared" si="250"/>
        <v>1</v>
      </c>
      <c r="AY717" s="416" t="str">
        <f t="shared" si="251"/>
        <v>A-</v>
      </c>
      <c r="AZ717" s="416" t="str">
        <f>R717&amp;AY717</f>
        <v>3A-</v>
      </c>
      <c r="BA717" s="417">
        <f>IFERROR(INDEX(Raw_DATA!L:L,MATCH(Risk7_PlusY67!$D717,Raw_DATA!$A:$A,0)),"")</f>
        <v>2.99</v>
      </c>
      <c r="BB717" s="417">
        <f>IFERROR(INDEX(AVGGroup!$H$5:$H$21,MATCH(Risk7_PlusY67!$BJ717,AVGGroup!$C$5:$C$21,0)),"")</f>
        <v>-3.15</v>
      </c>
      <c r="BC717" s="417">
        <f>IFERROR(INDEX(Raw_DATA!M:M,MATCH(Risk7_PlusY67!$D717,Raw_DATA!$A:$A,0)),"")</f>
        <v>4.25</v>
      </c>
      <c r="BD717" s="418">
        <f>IFERROR(INDEX(AVGGroup!$J$5:$J$21,MATCH(Risk7_PlusY67!$BJ717,AVGGroup!$C$5:$C$21,0)),"")</f>
        <v>-7.1</v>
      </c>
      <c r="BE717" s="407">
        <f>IFERROR(INDEX(Raw_DATA!N:N,MATCH(Risk7_PlusY67!$D717,Raw_DATA!$A:$A,0)),"")</f>
        <v>158</v>
      </c>
      <c r="BF717" s="407">
        <f>IFERROR(INDEX(Raw_DATA!O:O,MATCH(Risk7_PlusY67!$D717,Raw_DATA!$A:$A,0)),"")</f>
        <v>23</v>
      </c>
      <c r="BG717" s="407">
        <f>IFERROR(INDEX(Raw_DATA!P:P,MATCH(Risk7_PlusY67!$D717,Raw_DATA!$A:$A,0)),"")</f>
        <v>66</v>
      </c>
      <c r="BH717" s="407">
        <f>IFERROR(INDEX(Raw_DATA!Q:Q,MATCH(Risk7_PlusY67!$D717,Raw_DATA!$A:$A,0)),"")</f>
        <v>77</v>
      </c>
      <c r="BI717" s="407">
        <f>IFERROR(INDEX(Raw_DATA!R:R,MATCH(Risk7_PlusY67!$D717,Raw_DATA!$A:$A,0)),"")</f>
        <v>47</v>
      </c>
      <c r="BJ717" s="124" t="str">
        <f>INDEX('Org2567'!$BM:$BM,MATCH(Risk7_PlusY67!D717,'Org2567'!$D:$D,0))</f>
        <v>รพช.F1 P&lt;=50,000</v>
      </c>
    </row>
    <row r="718" spans="1:62" x14ac:dyDescent="0.7">
      <c r="A718" s="206">
        <f>IF(ISBLANK(D718),"",COUNTA($D$3:D718))</f>
        <v>716</v>
      </c>
      <c r="B718" s="207">
        <f>IFERROR(INDEX(ID!$E:$E,MATCH(Risk7_PlusY67!$D718,ID!$A:$A,0)),"")</f>
        <v>10</v>
      </c>
      <c r="C718" s="207" t="str">
        <f>IFERROR(INDEX(ID!$I:$I,MATCH(Risk7_PlusY67!$D718,ID!$A:$A,0)),"")</f>
        <v>อำนาจเจริญ</v>
      </c>
      <c r="D718" s="295" t="s">
        <v>718</v>
      </c>
      <c r="E718" s="207" t="str">
        <f>IFERROR(INDEX(ID!$C:$C,MATCH(Risk7_PlusY67!$D718,ID!$A:$A,0)),"")</f>
        <v>ลืออำนาจ,รพช.</v>
      </c>
      <c r="F718" s="207" t="str">
        <f>IFERROR(INDEX(ID!$G:$G,MATCH(Risk7_PlusY67!$D718,ID!$A:$A,0)),"")</f>
        <v>รพช.</v>
      </c>
      <c r="G718" s="206">
        <f>IFERROR(INDEX(ID!$J:$J,MATCH(Risk7_PlusY67!$D718,ID!$A:$A,0)),"")</f>
        <v>30</v>
      </c>
      <c r="H718" s="208" t="str">
        <f>IFERROR(INDEX(ID!$P:$P,MATCH(Risk7_PlusY67!$D718,ID!$A:$A,0)),"")</f>
        <v>รพช.F2 P&lt;=30,000</v>
      </c>
      <c r="I718" s="209">
        <f>IFERROR(INDEX(Raw_DATA!E:E,MATCH(Risk7_PlusY67!$D718,Raw_DATA!$A:$A,0)),"")</f>
        <v>2.63</v>
      </c>
      <c r="J718" s="209">
        <f>IFERROR(INDEX(Raw_DATA!F:F,MATCH(Risk7_PlusY67!$D718,Raw_DATA!$A:$A,0)),"")</f>
        <v>2.29</v>
      </c>
      <c r="K718" s="209">
        <f>IFERROR(INDEX(Raw_DATA!G:G,MATCH(Risk7_PlusY67!$D718,Raw_DATA!$A:$A,0)),"")</f>
        <v>1.62</v>
      </c>
      <c r="L718" s="209">
        <f>IFERROR(INDEX(Raw_DATA!H:H,MATCH(Risk7_PlusY67!$D718,Raw_DATA!$A:$A,0)),"")</f>
        <v>15490235.82</v>
      </c>
      <c r="M718" s="210">
        <f>IFERROR(INDEX(Raw_DATA!I:I,MATCH(Risk7_PlusY67!$D718,Raw_DATA!$A:$A,0)),"")</f>
        <v>-5039290.4400000004</v>
      </c>
      <c r="N718" s="206">
        <f t="shared" si="231"/>
        <v>0</v>
      </c>
      <c r="O718" s="206">
        <f t="shared" si="232"/>
        <v>1</v>
      </c>
      <c r="P718" s="206">
        <f t="shared" si="234"/>
        <v>0</v>
      </c>
      <c r="Q718" s="211">
        <f t="shared" si="235"/>
        <v>36.799999999999997</v>
      </c>
      <c r="R718" s="206">
        <f t="shared" si="233"/>
        <v>1</v>
      </c>
      <c r="S718" s="212">
        <f>IFERROR(INDEX(Raw_DATA!J:J,MATCH(Risk7_PlusY67!$D718,Raw_DATA!$A:$A,0)),"")</f>
        <v>932160.42</v>
      </c>
      <c r="T718" s="213">
        <f>IFERROR(INDEX(Raw_DATA!K:K,MATCH(Risk7_PlusY67!$D718,Raw_DATA!$A:$A,0)),"")</f>
        <v>5878406.9100000001</v>
      </c>
      <c r="U718" s="214">
        <f t="shared" si="236"/>
        <v>1</v>
      </c>
      <c r="V718" s="214">
        <f t="shared" si="237"/>
        <v>1</v>
      </c>
      <c r="W718" s="214">
        <f>IF(OR(AND((K718&lt;0.8),(AJ718&gt;180)),AND((K718&lt;0.8),(AJ718&lt;10)),AND((K718&gt;=0.8),(AJ718&lt;10)),AND((K718&gt;=0.8),(AJ718&gt;90))),0,1)</f>
        <v>1</v>
      </c>
      <c r="X718" s="214">
        <f t="shared" si="238"/>
        <v>1</v>
      </c>
      <c r="Y718" s="214">
        <f t="shared" si="239"/>
        <v>1</v>
      </c>
      <c r="Z718" s="214">
        <f t="shared" si="240"/>
        <v>1</v>
      </c>
      <c r="AA718" s="214">
        <f t="shared" si="241"/>
        <v>1</v>
      </c>
      <c r="AB718" s="215" t="str">
        <f t="shared" si="242"/>
        <v>A</v>
      </c>
      <c r="AC718" s="215" t="str">
        <f t="shared" si="243"/>
        <v>1A</v>
      </c>
      <c r="AD718" s="216"/>
      <c r="AE718" s="216"/>
      <c r="AF718" s="434">
        <f>IFERROR(INDEX(Raw_DATA!L:L,MATCH(Risk7_PlusY67!$D718,Raw_DATA!$A:$A,0)),"")</f>
        <v>1.1000000000000001</v>
      </c>
      <c r="AG718" s="434">
        <f>IFERROR(INDEX(AVGGroup!$D$5:$D$21,MATCH(Risk7_PlusY67!$H718,AVGGroup!$C$5:$C$21,0)),"")</f>
        <v>-3.55</v>
      </c>
      <c r="AH718" s="434">
        <f>IFERROR(INDEX(Raw_DATA!M:M,MATCH(Risk7_PlusY67!$D718,Raw_DATA!$A:$A,0)),"")</f>
        <v>-6.63</v>
      </c>
      <c r="AI718" s="435">
        <f>IFERROR(INDEX(AVGGroup!$F$5:$F$21,MATCH(Risk7_PlusY67!$H718,AVGGroup!$C$5:$C$21,0)),"")</f>
        <v>-10.199999999999999</v>
      </c>
      <c r="AJ718" s="401">
        <f>IFERROR(INDEX(Raw_DATA!N:N,MATCH(Risk7_PlusY67!$D718,Raw_DATA!$A:$A,0)),"")</f>
        <v>77</v>
      </c>
      <c r="AK718" s="401">
        <f>IFERROR(INDEX(Raw_DATA!O:O,MATCH(Risk7_PlusY67!$D718,Raw_DATA!$A:$A,0)),"")</f>
        <v>33</v>
      </c>
      <c r="AL718" s="401">
        <f>IFERROR(INDEX(Raw_DATA!P:P,MATCH(Risk7_PlusY67!$D718,Raw_DATA!$A:$A,0)),"")</f>
        <v>58</v>
      </c>
      <c r="AM718" s="401">
        <f>IFERROR(INDEX(Raw_DATA!Q:Q,MATCH(Risk7_PlusY67!$D718,Raw_DATA!$A:$A,0)),"")</f>
        <v>101</v>
      </c>
      <c r="AN718" s="401">
        <f>IFERROR(INDEX(Raw_DATA!R:R,MATCH(Risk7_PlusY67!$D718,Raw_DATA!$A:$A,0)),"")</f>
        <v>53</v>
      </c>
      <c r="AO718" s="407"/>
      <c r="AP718" s="411" t="b">
        <f>AB718=AY718</f>
        <v>1</v>
      </c>
      <c r="AQ718" s="340">
        <f t="shared" si="244"/>
        <v>1</v>
      </c>
      <c r="AR718" s="123">
        <f t="shared" si="245"/>
        <v>1</v>
      </c>
      <c r="AS718" s="123">
        <f t="shared" si="246"/>
        <v>1</v>
      </c>
      <c r="AT718" s="123">
        <f>IF(OR(AND((K718&lt;0.8),(BE718&gt;180)),AND((K718&lt;0.8),(BE718&lt;10)),AND((K718&gt;=0.8),(BE718&lt;10)),AND((K718&gt;=0.8),(BE718&gt;90))),0,1)</f>
        <v>1</v>
      </c>
      <c r="AU718" s="123">
        <f t="shared" si="247"/>
        <v>1</v>
      </c>
      <c r="AV718" s="123">
        <f t="shared" si="248"/>
        <v>1</v>
      </c>
      <c r="AW718" s="123">
        <f t="shared" si="249"/>
        <v>1</v>
      </c>
      <c r="AX718" s="123">
        <f t="shared" si="250"/>
        <v>1</v>
      </c>
      <c r="AY718" s="416" t="str">
        <f t="shared" si="251"/>
        <v>A</v>
      </c>
      <c r="AZ718" s="416" t="str">
        <f>R718&amp;AY718</f>
        <v>1A</v>
      </c>
      <c r="BA718" s="417">
        <f>IFERROR(INDEX(Raw_DATA!L:L,MATCH(Risk7_PlusY67!$D718,Raw_DATA!$A:$A,0)),"")</f>
        <v>1.1000000000000001</v>
      </c>
      <c r="BB718" s="417">
        <f>IFERROR(INDEX(AVGGroup!$H$5:$H$21,MATCH(Risk7_PlusY67!$BJ718,AVGGroup!$C$5:$C$21,0)),"")</f>
        <v>-3.54</v>
      </c>
      <c r="BC718" s="417">
        <f>IFERROR(INDEX(Raw_DATA!M:M,MATCH(Risk7_PlusY67!$D718,Raw_DATA!$A:$A,0)),"")</f>
        <v>-6.63</v>
      </c>
      <c r="BD718" s="418">
        <f>IFERROR(INDEX(AVGGroup!$J$5:$J$21,MATCH(Risk7_PlusY67!$BJ718,AVGGroup!$C$5:$C$21,0)),"")</f>
        <v>-10.199999999999999</v>
      </c>
      <c r="BE718" s="407">
        <f>IFERROR(INDEX(Raw_DATA!N:N,MATCH(Risk7_PlusY67!$D718,Raw_DATA!$A:$A,0)),"")</f>
        <v>77</v>
      </c>
      <c r="BF718" s="407">
        <f>IFERROR(INDEX(Raw_DATA!O:O,MATCH(Risk7_PlusY67!$D718,Raw_DATA!$A:$A,0)),"")</f>
        <v>33</v>
      </c>
      <c r="BG718" s="407">
        <f>IFERROR(INDEX(Raw_DATA!P:P,MATCH(Risk7_PlusY67!$D718,Raw_DATA!$A:$A,0)),"")</f>
        <v>58</v>
      </c>
      <c r="BH718" s="407">
        <f>IFERROR(INDEX(Raw_DATA!Q:Q,MATCH(Risk7_PlusY67!$D718,Raw_DATA!$A:$A,0)),"")</f>
        <v>101</v>
      </c>
      <c r="BI718" s="407">
        <f>IFERROR(INDEX(Raw_DATA!R:R,MATCH(Risk7_PlusY67!$D718,Raw_DATA!$A:$A,0)),"")</f>
        <v>53</v>
      </c>
      <c r="BJ718" s="124" t="str">
        <f>INDEX('Org2567'!$BM:$BM,MATCH(Risk7_PlusY67!D718,'Org2567'!$D:$D,0))</f>
        <v>รพช.F2 P&lt;=30,000</v>
      </c>
    </row>
    <row r="719" spans="1:62" x14ac:dyDescent="0.7">
      <c r="A719" s="206">
        <f>IF(ISBLANK(D719),"",COUNTA($D$3:D719))</f>
        <v>717</v>
      </c>
      <c r="B719" s="207">
        <f>IFERROR(INDEX(ID!$E:$E,MATCH(Risk7_PlusY67!$D719,ID!$A:$A,0)),"")</f>
        <v>10</v>
      </c>
      <c r="C719" s="207" t="str">
        <f>IFERROR(INDEX(ID!$I:$I,MATCH(Risk7_PlusY67!$D719,ID!$A:$A,0)),"")</f>
        <v>อุบลราชธานี</v>
      </c>
      <c r="D719" s="295" t="s">
        <v>719</v>
      </c>
      <c r="E719" s="207" t="str">
        <f>IFERROR(INDEX(ID!$C:$C,MATCH(Risk7_PlusY67!$D719,ID!$A:$A,0)),"")</f>
        <v>สรรพสิทธิประสงค์,รพศ.</v>
      </c>
      <c r="F719" s="207" t="str">
        <f>IFERROR(INDEX(ID!$G:$G,MATCH(Risk7_PlusY67!$D719,ID!$A:$A,0)),"")</f>
        <v>รพศ.</v>
      </c>
      <c r="G719" s="206">
        <f>IFERROR(INDEX(ID!$J:$J,MATCH(Risk7_PlusY67!$D719,ID!$A:$A,0)),"")</f>
        <v>1188</v>
      </c>
      <c r="H719" s="208" t="str">
        <f>IFERROR(INDEX(ID!$P:$P,MATCH(Risk7_PlusY67!$D719,ID!$A:$A,0)),"")</f>
        <v>รพศ.A B&gt;1000</v>
      </c>
      <c r="I719" s="209">
        <f>IFERROR(INDEX(Raw_DATA!E:E,MATCH(Risk7_PlusY67!$D719,Raw_DATA!$A:$A,0)),"")</f>
        <v>2.74</v>
      </c>
      <c r="J719" s="209">
        <f>IFERROR(INDEX(Raw_DATA!F:F,MATCH(Risk7_PlusY67!$D719,Raw_DATA!$A:$A,0)),"")</f>
        <v>2.5099999999999998</v>
      </c>
      <c r="K719" s="209">
        <f>IFERROR(INDEX(Raw_DATA!G:G,MATCH(Risk7_PlusY67!$D719,Raw_DATA!$A:$A,0)),"")</f>
        <v>1.38</v>
      </c>
      <c r="L719" s="209">
        <f>IFERROR(INDEX(Raw_DATA!H:H,MATCH(Risk7_PlusY67!$D719,Raw_DATA!$A:$A,0)),"")</f>
        <v>1446202693.6600001</v>
      </c>
      <c r="M719" s="210">
        <f>IFERROR(INDEX(Raw_DATA!I:I,MATCH(Risk7_PlusY67!$D719,Raw_DATA!$A:$A,0)),"")</f>
        <v>85740564.260000005</v>
      </c>
      <c r="N719" s="206">
        <f t="shared" si="231"/>
        <v>0</v>
      </c>
      <c r="O719" s="206">
        <f t="shared" si="232"/>
        <v>0</v>
      </c>
      <c r="P719" s="206">
        <f t="shared" si="234"/>
        <v>0</v>
      </c>
      <c r="Q719" s="211" t="str">
        <f t="shared" si="235"/>
        <v/>
      </c>
      <c r="R719" s="206">
        <f t="shared" si="233"/>
        <v>0</v>
      </c>
      <c r="S719" s="212">
        <f>IFERROR(INDEX(Raw_DATA!J:J,MATCH(Risk7_PlusY67!$D719,Raw_DATA!$A:$A,0)),"")</f>
        <v>343975906.42000002</v>
      </c>
      <c r="T719" s="213">
        <f>IFERROR(INDEX(Raw_DATA!K:K,MATCH(Risk7_PlusY67!$D719,Raw_DATA!$A:$A,0)),"")</f>
        <v>301417126.92000002</v>
      </c>
      <c r="U719" s="214">
        <f t="shared" si="236"/>
        <v>1</v>
      </c>
      <c r="V719" s="214">
        <f t="shared" si="237"/>
        <v>1</v>
      </c>
      <c r="W719" s="214">
        <f>IF(OR(AND((K719&lt;0.8),(AJ719&gt;180)),AND((K719&lt;0.8),(AJ719&lt;10)),AND((K719&gt;=0.8),(AJ719&lt;10)),AND((K719&gt;=0.8),(AJ719&gt;90))),0,1)</f>
        <v>1</v>
      </c>
      <c r="X719" s="214">
        <f t="shared" si="238"/>
        <v>0</v>
      </c>
      <c r="Y719" s="214">
        <f t="shared" si="239"/>
        <v>1</v>
      </c>
      <c r="Z719" s="214">
        <f t="shared" si="240"/>
        <v>1</v>
      </c>
      <c r="AA719" s="214">
        <f t="shared" si="241"/>
        <v>1</v>
      </c>
      <c r="AB719" s="215" t="str">
        <f t="shared" si="242"/>
        <v>A-</v>
      </c>
      <c r="AC719" s="215" t="str">
        <f t="shared" si="243"/>
        <v>0A-</v>
      </c>
      <c r="AD719" s="216"/>
      <c r="AE719" s="216"/>
      <c r="AF719" s="434">
        <f>IFERROR(INDEX(Raw_DATA!L:L,MATCH(Risk7_PlusY67!$D719,Raw_DATA!$A:$A,0)),"")</f>
        <v>7.7</v>
      </c>
      <c r="AG719" s="434">
        <f>IFERROR(INDEX(AVGGroup!$D$5:$D$21,MATCH(Risk7_PlusY67!$H719,AVGGroup!$C$5:$C$21,0)),"")</f>
        <v>3.1</v>
      </c>
      <c r="AH719" s="434">
        <f>IFERROR(INDEX(Raw_DATA!M:M,MATCH(Risk7_PlusY67!$D719,Raw_DATA!$A:$A,0)),"")</f>
        <v>2.1</v>
      </c>
      <c r="AI719" s="435">
        <f>IFERROR(INDEX(AVGGroup!$F$5:$F$21,MATCH(Risk7_PlusY67!$H719,AVGGroup!$C$5:$C$21,0)),"")</f>
        <v>-3.26</v>
      </c>
      <c r="AJ719" s="401">
        <f>IFERROR(INDEX(Raw_DATA!N:N,MATCH(Risk7_PlusY67!$D719,Raw_DATA!$A:$A,0)),"")</f>
        <v>89</v>
      </c>
      <c r="AK719" s="401">
        <f>IFERROR(INDEX(Raw_DATA!O:O,MATCH(Risk7_PlusY67!$D719,Raw_DATA!$A:$A,0)),"")</f>
        <v>126</v>
      </c>
      <c r="AL719" s="401">
        <f>IFERROR(INDEX(Raw_DATA!P:P,MATCH(Risk7_PlusY67!$D719,Raw_DATA!$A:$A,0)),"")</f>
        <v>24</v>
      </c>
      <c r="AM719" s="401">
        <f>IFERROR(INDEX(Raw_DATA!Q:Q,MATCH(Risk7_PlusY67!$D719,Raw_DATA!$A:$A,0)),"")</f>
        <v>84</v>
      </c>
      <c r="AN719" s="401">
        <f>IFERROR(INDEX(Raw_DATA!R:R,MATCH(Risk7_PlusY67!$D719,Raw_DATA!$A:$A,0)),"")</f>
        <v>34</v>
      </c>
      <c r="AO719" s="407"/>
      <c r="AP719" s="411" t="b">
        <f>AB719=AY719</f>
        <v>1</v>
      </c>
      <c r="AQ719" s="340">
        <f t="shared" si="244"/>
        <v>0</v>
      </c>
      <c r="AR719" s="123">
        <f t="shared" si="245"/>
        <v>1</v>
      </c>
      <c r="AS719" s="123">
        <f t="shared" si="246"/>
        <v>1</v>
      </c>
      <c r="AT719" s="123">
        <f>IF(OR(AND((K719&lt;0.8),(BE719&gt;180)),AND((K719&lt;0.8),(BE719&lt;10)),AND((K719&gt;=0.8),(BE719&lt;10)),AND((K719&gt;=0.8),(BE719&gt;90))),0,1)</f>
        <v>1</v>
      </c>
      <c r="AU719" s="123">
        <f t="shared" si="247"/>
        <v>0</v>
      </c>
      <c r="AV719" s="123">
        <f t="shared" si="248"/>
        <v>1</v>
      </c>
      <c r="AW719" s="123">
        <f t="shared" si="249"/>
        <v>1</v>
      </c>
      <c r="AX719" s="123">
        <f t="shared" si="250"/>
        <v>1</v>
      </c>
      <c r="AY719" s="416" t="str">
        <f t="shared" si="251"/>
        <v>A-</v>
      </c>
      <c r="AZ719" s="416" t="str">
        <f>R719&amp;AY719</f>
        <v>0A-</v>
      </c>
      <c r="BA719" s="417">
        <f>IFERROR(INDEX(Raw_DATA!L:L,MATCH(Risk7_PlusY67!$D719,Raw_DATA!$A:$A,0)),"")</f>
        <v>7.7</v>
      </c>
      <c r="BB719" s="417">
        <f>IFERROR(INDEX(AVGGroup!$H$5:$H$21,MATCH(Risk7_PlusY67!$BJ719,AVGGroup!$C$5:$C$21,0)),"")</f>
        <v>3.1</v>
      </c>
      <c r="BC719" s="417">
        <f>IFERROR(INDEX(Raw_DATA!M:M,MATCH(Risk7_PlusY67!$D719,Raw_DATA!$A:$A,0)),"")</f>
        <v>2.1</v>
      </c>
      <c r="BD719" s="418">
        <f>IFERROR(INDEX(AVGGroup!$J$5:$J$21,MATCH(Risk7_PlusY67!$BJ719,AVGGroup!$C$5:$C$21,0)),"")</f>
        <v>-3.26</v>
      </c>
      <c r="BE719" s="407">
        <f>IFERROR(INDEX(Raw_DATA!N:N,MATCH(Risk7_PlusY67!$D719,Raw_DATA!$A:$A,0)),"")</f>
        <v>89</v>
      </c>
      <c r="BF719" s="407">
        <f>IFERROR(INDEX(Raw_DATA!O:O,MATCH(Risk7_PlusY67!$D719,Raw_DATA!$A:$A,0)),"")</f>
        <v>126</v>
      </c>
      <c r="BG719" s="407">
        <f>IFERROR(INDEX(Raw_DATA!P:P,MATCH(Risk7_PlusY67!$D719,Raw_DATA!$A:$A,0)),"")</f>
        <v>24</v>
      </c>
      <c r="BH719" s="407">
        <f>IFERROR(INDEX(Raw_DATA!Q:Q,MATCH(Risk7_PlusY67!$D719,Raw_DATA!$A:$A,0)),"")</f>
        <v>84</v>
      </c>
      <c r="BI719" s="407">
        <f>IFERROR(INDEX(Raw_DATA!R:R,MATCH(Risk7_PlusY67!$D719,Raw_DATA!$A:$A,0)),"")</f>
        <v>34</v>
      </c>
      <c r="BJ719" s="124" t="str">
        <f>INDEX('Org2567'!$BM:$BM,MATCH(Risk7_PlusY67!D719,'Org2567'!$D:$D,0))</f>
        <v>รพศ.A B&gt;1000</v>
      </c>
    </row>
    <row r="720" spans="1:62" x14ac:dyDescent="0.7">
      <c r="A720" s="206">
        <f>IF(ISBLANK(D720),"",COUNTA($D$3:D720))</f>
        <v>718</v>
      </c>
      <c r="B720" s="207">
        <f>IFERROR(INDEX(ID!$E:$E,MATCH(Risk7_PlusY67!$D720,ID!$A:$A,0)),"")</f>
        <v>10</v>
      </c>
      <c r="C720" s="207" t="str">
        <f>IFERROR(INDEX(ID!$I:$I,MATCH(Risk7_PlusY67!$D720,ID!$A:$A,0)),"")</f>
        <v>อุบลราชธานี</v>
      </c>
      <c r="D720" s="295" t="s">
        <v>720</v>
      </c>
      <c r="E720" s="207" t="str">
        <f>IFERROR(INDEX(ID!$C:$C,MATCH(Risk7_PlusY67!$D720,ID!$A:$A,0)),"")</f>
        <v>ศรีเมืองใหม่,รพช.</v>
      </c>
      <c r="F720" s="207" t="str">
        <f>IFERROR(INDEX(ID!$G:$G,MATCH(Risk7_PlusY67!$D720,ID!$A:$A,0)),"")</f>
        <v>รพช.</v>
      </c>
      <c r="G720" s="206">
        <f>IFERROR(INDEX(ID!$J:$J,MATCH(Risk7_PlusY67!$D720,ID!$A:$A,0)),"")</f>
        <v>60</v>
      </c>
      <c r="H720" s="208" t="str">
        <f>IFERROR(INDEX(ID!$P:$P,MATCH(Risk7_PlusY67!$D720,ID!$A:$A,0)),"")</f>
        <v>รพช.F2 P30,000-60,000</v>
      </c>
      <c r="I720" s="209">
        <f>IFERROR(INDEX(Raw_DATA!E:E,MATCH(Risk7_PlusY67!$D720,Raw_DATA!$A:$A,0)),"")</f>
        <v>2.0299999999999998</v>
      </c>
      <c r="J720" s="209">
        <f>IFERROR(INDEX(Raw_DATA!F:F,MATCH(Risk7_PlusY67!$D720,Raw_DATA!$A:$A,0)),"")</f>
        <v>1.87</v>
      </c>
      <c r="K720" s="209">
        <f>IFERROR(INDEX(Raw_DATA!G:G,MATCH(Risk7_PlusY67!$D720,Raw_DATA!$A:$A,0)),"")</f>
        <v>1.44</v>
      </c>
      <c r="L720" s="209">
        <f>IFERROR(INDEX(Raw_DATA!H:H,MATCH(Risk7_PlusY67!$D720,Raw_DATA!$A:$A,0)),"")</f>
        <v>22176267</v>
      </c>
      <c r="M720" s="210">
        <f>IFERROR(INDEX(Raw_DATA!I:I,MATCH(Risk7_PlusY67!$D720,Raw_DATA!$A:$A,0)),"")</f>
        <v>-15294574.35</v>
      </c>
      <c r="N720" s="206">
        <f t="shared" si="231"/>
        <v>0</v>
      </c>
      <c r="O720" s="206">
        <f t="shared" si="232"/>
        <v>1</v>
      </c>
      <c r="P720" s="206">
        <f t="shared" si="234"/>
        <v>0</v>
      </c>
      <c r="Q720" s="211">
        <f t="shared" si="235"/>
        <v>17.3</v>
      </c>
      <c r="R720" s="206">
        <f t="shared" si="233"/>
        <v>1</v>
      </c>
      <c r="S720" s="212">
        <f>IFERROR(INDEX(Raw_DATA!J:J,MATCH(Risk7_PlusY67!$D720,Raw_DATA!$A:$A,0)),"")</f>
        <v>-7809208.1600000001</v>
      </c>
      <c r="T720" s="213">
        <f>IFERROR(INDEX(Raw_DATA!K:K,MATCH(Risk7_PlusY67!$D720,Raw_DATA!$A:$A,0)),"")</f>
        <v>9523362.4600000009</v>
      </c>
      <c r="U720" s="214">
        <f t="shared" si="236"/>
        <v>0</v>
      </c>
      <c r="V720" s="214">
        <f t="shared" si="237"/>
        <v>0</v>
      </c>
      <c r="W720" s="214">
        <f>IF(OR(AND((K720&lt;0.8),(AJ720&gt;180)),AND((K720&lt;0.8),(AJ720&lt;10)),AND((K720&gt;=0.8),(AJ720&lt;10)),AND((K720&gt;=0.8),(AJ720&gt;90))),0,1)</f>
        <v>0</v>
      </c>
      <c r="X720" s="214">
        <f t="shared" si="238"/>
        <v>1</v>
      </c>
      <c r="Y720" s="214">
        <f t="shared" si="239"/>
        <v>0</v>
      </c>
      <c r="Z720" s="214">
        <f t="shared" si="240"/>
        <v>0</v>
      </c>
      <c r="AA720" s="214">
        <f t="shared" si="241"/>
        <v>1</v>
      </c>
      <c r="AB720" s="215" t="str">
        <f t="shared" si="242"/>
        <v>C-</v>
      </c>
      <c r="AC720" s="215" t="str">
        <f t="shared" si="243"/>
        <v>1C-</v>
      </c>
      <c r="AD720" s="216"/>
      <c r="AE720" s="216"/>
      <c r="AF720" s="434">
        <f>IFERROR(INDEX(Raw_DATA!L:L,MATCH(Risk7_PlusY67!$D720,Raw_DATA!$A:$A,0)),"")</f>
        <v>-5.45</v>
      </c>
      <c r="AG720" s="434">
        <f>IFERROR(INDEX(AVGGroup!$D$5:$D$21,MATCH(Risk7_PlusY67!$H720,AVGGroup!$C$5:$C$21,0)),"")</f>
        <v>-4.37</v>
      </c>
      <c r="AH720" s="434">
        <f>IFERROR(INDEX(Raw_DATA!M:M,MATCH(Risk7_PlusY67!$D720,Raw_DATA!$A:$A,0)),"")</f>
        <v>-15.61</v>
      </c>
      <c r="AI720" s="435">
        <f>IFERROR(INDEX(AVGGroup!$F$5:$F$21,MATCH(Risk7_PlusY67!$H720,AVGGroup!$C$5:$C$21,0)),"")</f>
        <v>-9.19</v>
      </c>
      <c r="AJ720" s="401">
        <f>IFERROR(INDEX(Raw_DATA!N:N,MATCH(Risk7_PlusY67!$D720,Raw_DATA!$A:$A,0)),"")</f>
        <v>163</v>
      </c>
      <c r="AK720" s="401">
        <f>IFERROR(INDEX(Raw_DATA!O:O,MATCH(Risk7_PlusY67!$D720,Raw_DATA!$A:$A,0)),"")</f>
        <v>23</v>
      </c>
      <c r="AL720" s="401">
        <f>IFERROR(INDEX(Raw_DATA!P:P,MATCH(Risk7_PlusY67!$D720,Raw_DATA!$A:$A,0)),"")</f>
        <v>65</v>
      </c>
      <c r="AM720" s="401">
        <f>IFERROR(INDEX(Raw_DATA!Q:Q,MATCH(Risk7_PlusY67!$D720,Raw_DATA!$A:$A,0)),"")</f>
        <v>166</v>
      </c>
      <c r="AN720" s="401">
        <f>IFERROR(INDEX(Raw_DATA!R:R,MATCH(Risk7_PlusY67!$D720,Raw_DATA!$A:$A,0)),"")</f>
        <v>44</v>
      </c>
      <c r="AO720" s="407"/>
      <c r="AP720" s="411" t="b">
        <f>AB720=AY720</f>
        <v>1</v>
      </c>
      <c r="AQ720" s="340">
        <f t="shared" si="244"/>
        <v>1</v>
      </c>
      <c r="AR720" s="123">
        <f t="shared" si="245"/>
        <v>0</v>
      </c>
      <c r="AS720" s="123">
        <f t="shared" si="246"/>
        <v>0</v>
      </c>
      <c r="AT720" s="123">
        <f>IF(OR(AND((K720&lt;0.8),(BE720&gt;180)),AND((K720&lt;0.8),(BE720&lt;10)),AND((K720&gt;=0.8),(BE720&lt;10)),AND((K720&gt;=0.8),(BE720&gt;90))),0,1)</f>
        <v>0</v>
      </c>
      <c r="AU720" s="123">
        <f t="shared" si="247"/>
        <v>1</v>
      </c>
      <c r="AV720" s="123">
        <f t="shared" si="248"/>
        <v>0</v>
      </c>
      <c r="AW720" s="123">
        <f t="shared" si="249"/>
        <v>0</v>
      </c>
      <c r="AX720" s="123">
        <f t="shared" si="250"/>
        <v>1</v>
      </c>
      <c r="AY720" s="416" t="str">
        <f t="shared" si="251"/>
        <v>C-</v>
      </c>
      <c r="AZ720" s="416" t="str">
        <f>R720&amp;AY720</f>
        <v>1C-</v>
      </c>
      <c r="BA720" s="417">
        <f>IFERROR(INDEX(Raw_DATA!L:L,MATCH(Risk7_PlusY67!$D720,Raw_DATA!$A:$A,0)),"")</f>
        <v>-5.45</v>
      </c>
      <c r="BB720" s="417">
        <f>IFERROR(INDEX(AVGGroup!$H$5:$H$21,MATCH(Risk7_PlusY67!$BJ720,AVGGroup!$C$5:$C$21,0)),"")</f>
        <v>-3.95</v>
      </c>
      <c r="BC720" s="417">
        <f>IFERROR(INDEX(Raw_DATA!M:M,MATCH(Risk7_PlusY67!$D720,Raw_DATA!$A:$A,0)),"")</f>
        <v>-15.61</v>
      </c>
      <c r="BD720" s="418">
        <f>IFERROR(INDEX(AVGGroup!$J$5:$J$21,MATCH(Risk7_PlusY67!$BJ720,AVGGroup!$C$5:$C$21,0)),"")</f>
        <v>-8.8800000000000008</v>
      </c>
      <c r="BE720" s="407">
        <f>IFERROR(INDEX(Raw_DATA!N:N,MATCH(Risk7_PlusY67!$D720,Raw_DATA!$A:$A,0)),"")</f>
        <v>163</v>
      </c>
      <c r="BF720" s="407">
        <f>IFERROR(INDEX(Raw_DATA!O:O,MATCH(Risk7_PlusY67!$D720,Raw_DATA!$A:$A,0)),"")</f>
        <v>23</v>
      </c>
      <c r="BG720" s="407">
        <f>IFERROR(INDEX(Raw_DATA!P:P,MATCH(Risk7_PlusY67!$D720,Raw_DATA!$A:$A,0)),"")</f>
        <v>65</v>
      </c>
      <c r="BH720" s="407">
        <f>IFERROR(INDEX(Raw_DATA!Q:Q,MATCH(Risk7_PlusY67!$D720,Raw_DATA!$A:$A,0)),"")</f>
        <v>166</v>
      </c>
      <c r="BI720" s="407">
        <f>IFERROR(INDEX(Raw_DATA!R:R,MATCH(Risk7_PlusY67!$D720,Raw_DATA!$A:$A,0)),"")</f>
        <v>44</v>
      </c>
      <c r="BJ720" s="124" t="str">
        <f>INDEX('Org2567'!$BM:$BM,MATCH(Risk7_PlusY67!D720,'Org2567'!$D:$D,0))</f>
        <v>รพช.F2 P30,000-60,000</v>
      </c>
    </row>
    <row r="721" spans="1:62" x14ac:dyDescent="0.7">
      <c r="A721" s="206">
        <f>IF(ISBLANK(D721),"",COUNTA($D$3:D721))</f>
        <v>719</v>
      </c>
      <c r="B721" s="207">
        <f>IFERROR(INDEX(ID!$E:$E,MATCH(Risk7_PlusY67!$D721,ID!$A:$A,0)),"")</f>
        <v>10</v>
      </c>
      <c r="C721" s="207" t="str">
        <f>IFERROR(INDEX(ID!$I:$I,MATCH(Risk7_PlusY67!$D721,ID!$A:$A,0)),"")</f>
        <v>อุบลราชธานี</v>
      </c>
      <c r="D721" s="295" t="s">
        <v>721</v>
      </c>
      <c r="E721" s="207" t="str">
        <f>IFERROR(INDEX(ID!$C:$C,MATCH(Risk7_PlusY67!$D721,ID!$A:$A,0)),"")</f>
        <v>โขงเจียม,รพช.</v>
      </c>
      <c r="F721" s="207" t="str">
        <f>IFERROR(INDEX(ID!$G:$G,MATCH(Risk7_PlusY67!$D721,ID!$A:$A,0)),"")</f>
        <v>รพช.</v>
      </c>
      <c r="G721" s="206">
        <f>IFERROR(INDEX(ID!$J:$J,MATCH(Risk7_PlusY67!$D721,ID!$A:$A,0)),"")</f>
        <v>30</v>
      </c>
      <c r="H721" s="208" t="str">
        <f>IFERROR(INDEX(ID!$P:$P,MATCH(Risk7_PlusY67!$D721,ID!$A:$A,0)),"")</f>
        <v>รพช.F2 P&lt;=30,000</v>
      </c>
      <c r="I721" s="209">
        <f>IFERROR(INDEX(Raw_DATA!E:E,MATCH(Risk7_PlusY67!$D721,Raw_DATA!$A:$A,0)),"")</f>
        <v>5.35</v>
      </c>
      <c r="J721" s="209">
        <f>IFERROR(INDEX(Raw_DATA!F:F,MATCH(Risk7_PlusY67!$D721,Raw_DATA!$A:$A,0)),"")</f>
        <v>5.08</v>
      </c>
      <c r="K721" s="209">
        <f>IFERROR(INDEX(Raw_DATA!G:G,MATCH(Risk7_PlusY67!$D721,Raw_DATA!$A:$A,0)),"")</f>
        <v>4.01</v>
      </c>
      <c r="L721" s="209">
        <f>IFERROR(INDEX(Raw_DATA!H:H,MATCH(Risk7_PlusY67!$D721,Raw_DATA!$A:$A,0)),"")</f>
        <v>46048412.619999997</v>
      </c>
      <c r="M721" s="210">
        <f>IFERROR(INDEX(Raw_DATA!I:I,MATCH(Risk7_PlusY67!$D721,Raw_DATA!$A:$A,0)),"")</f>
        <v>-7232334.1299999999</v>
      </c>
      <c r="N721" s="206">
        <f t="shared" si="231"/>
        <v>0</v>
      </c>
      <c r="O721" s="206">
        <f t="shared" si="232"/>
        <v>1</v>
      </c>
      <c r="P721" s="206">
        <f t="shared" si="234"/>
        <v>0</v>
      </c>
      <c r="Q721" s="211">
        <f t="shared" si="235"/>
        <v>76.400000000000006</v>
      </c>
      <c r="R721" s="206">
        <f t="shared" si="233"/>
        <v>1</v>
      </c>
      <c r="S721" s="212">
        <f>IFERROR(INDEX(Raw_DATA!J:J,MATCH(Risk7_PlusY67!$D721,Raw_DATA!$A:$A,0)),"")</f>
        <v>-3031799.82</v>
      </c>
      <c r="T721" s="213">
        <f>IFERROR(INDEX(Raw_DATA!K:K,MATCH(Risk7_PlusY67!$D721,Raw_DATA!$A:$A,0)),"")</f>
        <v>31915661.84</v>
      </c>
      <c r="U721" s="214">
        <f t="shared" si="236"/>
        <v>1</v>
      </c>
      <c r="V721" s="214">
        <f t="shared" si="237"/>
        <v>1</v>
      </c>
      <c r="W721" s="214">
        <f>IF(OR(AND((K721&lt;0.8),(AJ721&gt;180)),AND((K721&lt;0.8),(AJ721&lt;10)),AND((K721&gt;=0.8),(AJ721&lt;10)),AND((K721&gt;=0.8),(AJ721&gt;90))),0,1)</f>
        <v>1</v>
      </c>
      <c r="X721" s="214">
        <f t="shared" si="238"/>
        <v>0</v>
      </c>
      <c r="Y721" s="214">
        <f t="shared" si="239"/>
        <v>0</v>
      </c>
      <c r="Z721" s="214">
        <f t="shared" si="240"/>
        <v>0</v>
      </c>
      <c r="AA721" s="214">
        <f t="shared" si="241"/>
        <v>1</v>
      </c>
      <c r="AB721" s="215" t="str">
        <f t="shared" si="242"/>
        <v>B-</v>
      </c>
      <c r="AC721" s="215" t="str">
        <f t="shared" si="243"/>
        <v>1B-</v>
      </c>
      <c r="AD721" s="216"/>
      <c r="AE721" s="216"/>
      <c r="AF721" s="434">
        <f>IFERROR(INDEX(Raw_DATA!L:L,MATCH(Risk7_PlusY67!$D721,Raw_DATA!$A:$A,0)),"")</f>
        <v>-3.23</v>
      </c>
      <c r="AG721" s="434">
        <f>IFERROR(INDEX(AVGGroup!$D$5:$D$21,MATCH(Risk7_PlusY67!$H721,AVGGroup!$C$5:$C$21,0)),"")</f>
        <v>-3.55</v>
      </c>
      <c r="AH721" s="434">
        <f>IFERROR(INDEX(Raw_DATA!M:M,MATCH(Risk7_PlusY67!$D721,Raw_DATA!$A:$A,0)),"")</f>
        <v>-6.24</v>
      </c>
      <c r="AI721" s="435">
        <f>IFERROR(INDEX(AVGGroup!$F$5:$F$21,MATCH(Risk7_PlusY67!$H721,AVGGroup!$C$5:$C$21,0)),"")</f>
        <v>-10.199999999999999</v>
      </c>
      <c r="AJ721" s="401">
        <f>IFERROR(INDEX(Raw_DATA!N:N,MATCH(Risk7_PlusY67!$D721,Raw_DATA!$A:$A,0)),"")</f>
        <v>32</v>
      </c>
      <c r="AK721" s="401">
        <f>IFERROR(INDEX(Raw_DATA!O:O,MATCH(Risk7_PlusY67!$D721,Raw_DATA!$A:$A,0)),"")</f>
        <v>65</v>
      </c>
      <c r="AL721" s="401">
        <f>IFERROR(INDEX(Raw_DATA!P:P,MATCH(Risk7_PlusY67!$D721,Raw_DATA!$A:$A,0)),"")</f>
        <v>370</v>
      </c>
      <c r="AM721" s="401">
        <f>IFERROR(INDEX(Raw_DATA!Q:Q,MATCH(Risk7_PlusY67!$D721,Raw_DATA!$A:$A,0)),"")</f>
        <v>357</v>
      </c>
      <c r="AN721" s="401">
        <f>IFERROR(INDEX(Raw_DATA!R:R,MATCH(Risk7_PlusY67!$D721,Raw_DATA!$A:$A,0)),"")</f>
        <v>55</v>
      </c>
      <c r="AO721" s="407"/>
      <c r="AP721" s="411" t="b">
        <f>AB721=AY721</f>
        <v>1</v>
      </c>
      <c r="AQ721" s="340">
        <f t="shared" si="244"/>
        <v>1</v>
      </c>
      <c r="AR721" s="123">
        <f t="shared" si="245"/>
        <v>1</v>
      </c>
      <c r="AS721" s="123">
        <f t="shared" si="246"/>
        <v>1</v>
      </c>
      <c r="AT721" s="123">
        <f>IF(OR(AND((K721&lt;0.8),(BE721&gt;180)),AND((K721&lt;0.8),(BE721&lt;10)),AND((K721&gt;=0.8),(BE721&lt;10)),AND((K721&gt;=0.8),(BE721&gt;90))),0,1)</f>
        <v>1</v>
      </c>
      <c r="AU721" s="123">
        <f t="shared" si="247"/>
        <v>0</v>
      </c>
      <c r="AV721" s="123">
        <f t="shared" si="248"/>
        <v>0</v>
      </c>
      <c r="AW721" s="123">
        <f t="shared" si="249"/>
        <v>0</v>
      </c>
      <c r="AX721" s="123">
        <f t="shared" si="250"/>
        <v>1</v>
      </c>
      <c r="AY721" s="416" t="str">
        <f t="shared" si="251"/>
        <v>B-</v>
      </c>
      <c r="AZ721" s="416" t="str">
        <f>R721&amp;AY721</f>
        <v>1B-</v>
      </c>
      <c r="BA721" s="417">
        <f>IFERROR(INDEX(Raw_DATA!L:L,MATCH(Risk7_PlusY67!$D721,Raw_DATA!$A:$A,0)),"")</f>
        <v>-3.23</v>
      </c>
      <c r="BB721" s="417">
        <f>IFERROR(INDEX(AVGGroup!$H$5:$H$21,MATCH(Risk7_PlusY67!$BJ721,AVGGroup!$C$5:$C$21,0)),"")</f>
        <v>-3.54</v>
      </c>
      <c r="BC721" s="417">
        <f>IFERROR(INDEX(Raw_DATA!M:M,MATCH(Risk7_PlusY67!$D721,Raw_DATA!$A:$A,0)),"")</f>
        <v>-6.24</v>
      </c>
      <c r="BD721" s="418">
        <f>IFERROR(INDEX(AVGGroup!$J$5:$J$21,MATCH(Risk7_PlusY67!$BJ721,AVGGroup!$C$5:$C$21,0)),"")</f>
        <v>-10.199999999999999</v>
      </c>
      <c r="BE721" s="407">
        <f>IFERROR(INDEX(Raw_DATA!N:N,MATCH(Risk7_PlusY67!$D721,Raw_DATA!$A:$A,0)),"")</f>
        <v>32</v>
      </c>
      <c r="BF721" s="407">
        <f>IFERROR(INDEX(Raw_DATA!O:O,MATCH(Risk7_PlusY67!$D721,Raw_DATA!$A:$A,0)),"")</f>
        <v>65</v>
      </c>
      <c r="BG721" s="407">
        <f>IFERROR(INDEX(Raw_DATA!P:P,MATCH(Risk7_PlusY67!$D721,Raw_DATA!$A:$A,0)),"")</f>
        <v>370</v>
      </c>
      <c r="BH721" s="407">
        <f>IFERROR(INDEX(Raw_DATA!Q:Q,MATCH(Risk7_PlusY67!$D721,Raw_DATA!$A:$A,0)),"")</f>
        <v>357</v>
      </c>
      <c r="BI721" s="407">
        <f>IFERROR(INDEX(Raw_DATA!R:R,MATCH(Risk7_PlusY67!$D721,Raw_DATA!$A:$A,0)),"")</f>
        <v>55</v>
      </c>
      <c r="BJ721" s="124" t="str">
        <f>INDEX('Org2567'!$BM:$BM,MATCH(Risk7_PlusY67!D721,'Org2567'!$D:$D,0))</f>
        <v>รพช.F2 P&lt;=30,000</v>
      </c>
    </row>
    <row r="722" spans="1:62" x14ac:dyDescent="0.7">
      <c r="A722" s="206">
        <f>IF(ISBLANK(D722),"",COUNTA($D$3:D722))</f>
        <v>720</v>
      </c>
      <c r="B722" s="207">
        <f>IFERROR(INDEX(ID!$E:$E,MATCH(Risk7_PlusY67!$D722,ID!$A:$A,0)),"")</f>
        <v>10</v>
      </c>
      <c r="C722" s="207" t="str">
        <f>IFERROR(INDEX(ID!$I:$I,MATCH(Risk7_PlusY67!$D722,ID!$A:$A,0)),"")</f>
        <v>อุบลราชธานี</v>
      </c>
      <c r="D722" s="295" t="s">
        <v>722</v>
      </c>
      <c r="E722" s="207" t="str">
        <f>IFERROR(INDEX(ID!$C:$C,MATCH(Risk7_PlusY67!$D722,ID!$A:$A,0)),"")</f>
        <v>เขื่องใน,รพช.</v>
      </c>
      <c r="F722" s="207" t="str">
        <f>IFERROR(INDEX(ID!$G:$G,MATCH(Risk7_PlusY67!$D722,ID!$A:$A,0)),"")</f>
        <v>รพช.</v>
      </c>
      <c r="G722" s="206">
        <f>IFERROR(INDEX(ID!$J:$J,MATCH(Risk7_PlusY67!$D722,ID!$A:$A,0)),"")</f>
        <v>120</v>
      </c>
      <c r="H722" s="208" t="str">
        <f>IFERROR(INDEX(ID!$P:$P,MATCH(Risk7_PlusY67!$D722,ID!$A:$A,0)),"")</f>
        <v>รพช.F1 P50,000-100,000</v>
      </c>
      <c r="I722" s="209">
        <f>IFERROR(INDEX(Raw_DATA!E:E,MATCH(Risk7_PlusY67!$D722,Raw_DATA!$A:$A,0)),"")</f>
        <v>6.34</v>
      </c>
      <c r="J722" s="209">
        <f>IFERROR(INDEX(Raw_DATA!F:F,MATCH(Risk7_PlusY67!$D722,Raw_DATA!$A:$A,0)),"")</f>
        <v>6.04</v>
      </c>
      <c r="K722" s="209">
        <f>IFERROR(INDEX(Raw_DATA!G:G,MATCH(Risk7_PlusY67!$D722,Raw_DATA!$A:$A,0)),"")</f>
        <v>4.91</v>
      </c>
      <c r="L722" s="209">
        <f>IFERROR(INDEX(Raw_DATA!H:H,MATCH(Risk7_PlusY67!$D722,Raw_DATA!$A:$A,0)),"")</f>
        <v>161616621.47999999</v>
      </c>
      <c r="M722" s="210">
        <f>IFERROR(INDEX(Raw_DATA!I:I,MATCH(Risk7_PlusY67!$D722,Raw_DATA!$A:$A,0)),"")</f>
        <v>-37958968.729999997</v>
      </c>
      <c r="N722" s="206">
        <f t="shared" si="231"/>
        <v>0</v>
      </c>
      <c r="O722" s="206">
        <f t="shared" si="232"/>
        <v>1</v>
      </c>
      <c r="P722" s="206">
        <f t="shared" si="234"/>
        <v>0</v>
      </c>
      <c r="Q722" s="211">
        <f t="shared" si="235"/>
        <v>51</v>
      </c>
      <c r="R722" s="206">
        <f t="shared" si="233"/>
        <v>1</v>
      </c>
      <c r="S722" s="212">
        <f>IFERROR(INDEX(Raw_DATA!J:J,MATCH(Risk7_PlusY67!$D722,Raw_DATA!$A:$A,0)),"")</f>
        <v>-19982577.309999999</v>
      </c>
      <c r="T722" s="213">
        <f>IFERROR(INDEX(Raw_DATA!K:K,MATCH(Risk7_PlusY67!$D722,Raw_DATA!$A:$A,0)),"")</f>
        <v>118142459.84</v>
      </c>
      <c r="U722" s="214">
        <f t="shared" si="236"/>
        <v>0</v>
      </c>
      <c r="V722" s="214">
        <f t="shared" si="237"/>
        <v>1</v>
      </c>
      <c r="W722" s="214">
        <f>IF(OR(AND((K722&lt;0.8),(AJ722&gt;180)),AND((K722&lt;0.8),(AJ722&lt;10)),AND((K722&gt;=0.8),(AJ722&lt;10)),AND((K722&gt;=0.8),(AJ722&gt;90))),0,1)</f>
        <v>1</v>
      </c>
      <c r="X722" s="214">
        <f t="shared" si="238"/>
        <v>1</v>
      </c>
      <c r="Y722" s="214">
        <f t="shared" si="239"/>
        <v>1</v>
      </c>
      <c r="Z722" s="214">
        <f t="shared" si="240"/>
        <v>0</v>
      </c>
      <c r="AA722" s="214">
        <f t="shared" si="241"/>
        <v>1</v>
      </c>
      <c r="AB722" s="215" t="str">
        <f t="shared" si="242"/>
        <v>B</v>
      </c>
      <c r="AC722" s="215" t="str">
        <f t="shared" si="243"/>
        <v>1B</v>
      </c>
      <c r="AD722" s="216"/>
      <c r="AE722" s="216"/>
      <c r="AF722" s="434">
        <f>IFERROR(INDEX(Raw_DATA!L:L,MATCH(Risk7_PlusY67!$D722,Raw_DATA!$A:$A,0)),"")</f>
        <v>-6.09</v>
      </c>
      <c r="AG722" s="434">
        <f>IFERROR(INDEX(AVGGroup!$D$5:$D$21,MATCH(Risk7_PlusY67!$H722,AVGGroup!$C$5:$C$21,0)),"")</f>
        <v>-5.99</v>
      </c>
      <c r="AH722" s="434">
        <f>IFERROR(INDEX(Raw_DATA!M:M,MATCH(Risk7_PlusY67!$D722,Raw_DATA!$A:$A,0)),"")</f>
        <v>-9.1</v>
      </c>
      <c r="AI722" s="435">
        <f>IFERROR(INDEX(AVGGroup!$F$5:$F$21,MATCH(Risk7_PlusY67!$H722,AVGGroup!$C$5:$C$21,0)),"")</f>
        <v>-10.86</v>
      </c>
      <c r="AJ722" s="401">
        <f>IFERROR(INDEX(Raw_DATA!N:N,MATCH(Risk7_PlusY67!$D722,Raw_DATA!$A:$A,0)),"")</f>
        <v>56</v>
      </c>
      <c r="AK722" s="401">
        <f>IFERROR(INDEX(Raw_DATA!O:O,MATCH(Risk7_PlusY67!$D722,Raw_DATA!$A:$A,0)),"")</f>
        <v>36</v>
      </c>
      <c r="AL722" s="401">
        <f>IFERROR(INDEX(Raw_DATA!P:P,MATCH(Risk7_PlusY67!$D722,Raw_DATA!$A:$A,0)),"")</f>
        <v>48</v>
      </c>
      <c r="AM722" s="401">
        <f>IFERROR(INDEX(Raw_DATA!Q:Q,MATCH(Risk7_PlusY67!$D722,Raw_DATA!$A:$A,0)),"")</f>
        <v>167</v>
      </c>
      <c r="AN722" s="401">
        <f>IFERROR(INDEX(Raw_DATA!R:R,MATCH(Risk7_PlusY67!$D722,Raw_DATA!$A:$A,0)),"")</f>
        <v>56</v>
      </c>
      <c r="AO722" s="407"/>
      <c r="AP722" s="411" t="b">
        <f>AB722=AY722</f>
        <v>1</v>
      </c>
      <c r="AQ722" s="340">
        <f t="shared" si="244"/>
        <v>1</v>
      </c>
      <c r="AR722" s="123">
        <f t="shared" si="245"/>
        <v>0</v>
      </c>
      <c r="AS722" s="123">
        <f t="shared" si="246"/>
        <v>1</v>
      </c>
      <c r="AT722" s="123">
        <f>IF(OR(AND((K722&lt;0.8),(BE722&gt;180)),AND((K722&lt;0.8),(BE722&lt;10)),AND((K722&gt;=0.8),(BE722&lt;10)),AND((K722&gt;=0.8),(BE722&gt;90))),0,1)</f>
        <v>1</v>
      </c>
      <c r="AU722" s="123">
        <f t="shared" si="247"/>
        <v>1</v>
      </c>
      <c r="AV722" s="123">
        <f t="shared" si="248"/>
        <v>1</v>
      </c>
      <c r="AW722" s="123">
        <f t="shared" si="249"/>
        <v>0</v>
      </c>
      <c r="AX722" s="123">
        <f t="shared" si="250"/>
        <v>1</v>
      </c>
      <c r="AY722" s="416" t="str">
        <f t="shared" si="251"/>
        <v>B</v>
      </c>
      <c r="AZ722" s="416" t="str">
        <f>R722&amp;AY722</f>
        <v>1B</v>
      </c>
      <c r="BA722" s="417">
        <f>IFERROR(INDEX(Raw_DATA!L:L,MATCH(Risk7_PlusY67!$D722,Raw_DATA!$A:$A,0)),"")</f>
        <v>-6.09</v>
      </c>
      <c r="BB722" s="417">
        <f>IFERROR(INDEX(AVGGroup!$H$5:$H$21,MATCH(Risk7_PlusY67!$BJ722,AVGGroup!$C$5:$C$21,0)),"")</f>
        <v>-5.99</v>
      </c>
      <c r="BC722" s="417">
        <f>IFERROR(INDEX(Raw_DATA!M:M,MATCH(Risk7_PlusY67!$D722,Raw_DATA!$A:$A,0)),"")</f>
        <v>-9.1</v>
      </c>
      <c r="BD722" s="418">
        <f>IFERROR(INDEX(AVGGroup!$J$5:$J$21,MATCH(Risk7_PlusY67!$BJ722,AVGGroup!$C$5:$C$21,0)),"")</f>
        <v>-10.86</v>
      </c>
      <c r="BE722" s="407">
        <f>IFERROR(INDEX(Raw_DATA!N:N,MATCH(Risk7_PlusY67!$D722,Raw_DATA!$A:$A,0)),"")</f>
        <v>56</v>
      </c>
      <c r="BF722" s="407">
        <f>IFERROR(INDEX(Raw_DATA!O:O,MATCH(Risk7_PlusY67!$D722,Raw_DATA!$A:$A,0)),"")</f>
        <v>36</v>
      </c>
      <c r="BG722" s="407">
        <f>IFERROR(INDEX(Raw_DATA!P:P,MATCH(Risk7_PlusY67!$D722,Raw_DATA!$A:$A,0)),"")</f>
        <v>48</v>
      </c>
      <c r="BH722" s="407">
        <f>IFERROR(INDEX(Raw_DATA!Q:Q,MATCH(Risk7_PlusY67!$D722,Raw_DATA!$A:$A,0)),"")</f>
        <v>167</v>
      </c>
      <c r="BI722" s="407">
        <f>IFERROR(INDEX(Raw_DATA!R:R,MATCH(Risk7_PlusY67!$D722,Raw_DATA!$A:$A,0)),"")</f>
        <v>56</v>
      </c>
      <c r="BJ722" s="124" t="str">
        <f>INDEX('Org2567'!$BM:$BM,MATCH(Risk7_PlusY67!D722,'Org2567'!$D:$D,0))</f>
        <v>รพช.F1 P50,000-100,000</v>
      </c>
    </row>
    <row r="723" spans="1:62" x14ac:dyDescent="0.7">
      <c r="A723" s="206">
        <f>IF(ISBLANK(D723),"",COUNTA($D$3:D723))</f>
        <v>721</v>
      </c>
      <c r="B723" s="207">
        <f>IFERROR(INDEX(ID!$E:$E,MATCH(Risk7_PlusY67!$D723,ID!$A:$A,0)),"")</f>
        <v>10</v>
      </c>
      <c r="C723" s="207" t="str">
        <f>IFERROR(INDEX(ID!$I:$I,MATCH(Risk7_PlusY67!$D723,ID!$A:$A,0)),"")</f>
        <v>อุบลราชธานี</v>
      </c>
      <c r="D723" s="295" t="s">
        <v>723</v>
      </c>
      <c r="E723" s="207" t="str">
        <f>IFERROR(INDEX(ID!$C:$C,MATCH(Risk7_PlusY67!$D723,ID!$A:$A,0)),"")</f>
        <v>เขมราฐ,รพช.</v>
      </c>
      <c r="F723" s="207" t="str">
        <f>IFERROR(INDEX(ID!$G:$G,MATCH(Risk7_PlusY67!$D723,ID!$A:$A,0)),"")</f>
        <v>รพช.</v>
      </c>
      <c r="G723" s="206">
        <f>IFERROR(INDEX(ID!$J:$J,MATCH(Risk7_PlusY67!$D723,ID!$A:$A,0)),"")</f>
        <v>60</v>
      </c>
      <c r="H723" s="208" t="str">
        <f>IFERROR(INDEX(ID!$P:$P,MATCH(Risk7_PlusY67!$D723,ID!$A:$A,0)),"")</f>
        <v>รพช.F1 P50,000-100,000</v>
      </c>
      <c r="I723" s="209">
        <f>IFERROR(INDEX(Raw_DATA!E:E,MATCH(Risk7_PlusY67!$D723,Raw_DATA!$A:$A,0)),"")</f>
        <v>3.31</v>
      </c>
      <c r="J723" s="209">
        <f>IFERROR(INDEX(Raw_DATA!F:F,MATCH(Risk7_PlusY67!$D723,Raw_DATA!$A:$A,0)),"")</f>
        <v>3.16</v>
      </c>
      <c r="K723" s="209">
        <f>IFERROR(INDEX(Raw_DATA!G:G,MATCH(Risk7_PlusY67!$D723,Raw_DATA!$A:$A,0)),"")</f>
        <v>2.69</v>
      </c>
      <c r="L723" s="209">
        <f>IFERROR(INDEX(Raw_DATA!H:H,MATCH(Risk7_PlusY67!$D723,Raw_DATA!$A:$A,0)),"")</f>
        <v>67190197.879999995</v>
      </c>
      <c r="M723" s="210">
        <f>IFERROR(INDEX(Raw_DATA!I:I,MATCH(Risk7_PlusY67!$D723,Raw_DATA!$A:$A,0)),"")</f>
        <v>-13573924.529999999</v>
      </c>
      <c r="N723" s="206">
        <f t="shared" si="231"/>
        <v>0</v>
      </c>
      <c r="O723" s="206">
        <f t="shared" si="232"/>
        <v>1</v>
      </c>
      <c r="P723" s="206">
        <f t="shared" si="234"/>
        <v>0</v>
      </c>
      <c r="Q723" s="211">
        <f t="shared" si="235"/>
        <v>59.3</v>
      </c>
      <c r="R723" s="206">
        <f t="shared" si="233"/>
        <v>1</v>
      </c>
      <c r="S723" s="212">
        <f>IFERROR(INDEX(Raw_DATA!J:J,MATCH(Risk7_PlusY67!$D723,Raw_DATA!$A:$A,0)),"")</f>
        <v>-5198561.7</v>
      </c>
      <c r="T723" s="213">
        <f>IFERROR(INDEX(Raw_DATA!K:K,MATCH(Risk7_PlusY67!$D723,Raw_DATA!$A:$A,0)),"")</f>
        <v>49035260.539999999</v>
      </c>
      <c r="U723" s="214">
        <f t="shared" si="236"/>
        <v>1</v>
      </c>
      <c r="V723" s="214">
        <f t="shared" si="237"/>
        <v>1</v>
      </c>
      <c r="W723" s="214">
        <f>IF(OR(AND((K723&lt;0.8),(AJ723&gt;180)),AND((K723&lt;0.8),(AJ723&lt;10)),AND((K723&gt;=0.8),(AJ723&lt;10)),AND((K723&gt;=0.8),(AJ723&gt;90))),0,1)</f>
        <v>0</v>
      </c>
      <c r="X723" s="214">
        <f t="shared" si="238"/>
        <v>1</v>
      </c>
      <c r="Y723" s="214">
        <f t="shared" si="239"/>
        <v>1</v>
      </c>
      <c r="Z723" s="214">
        <f t="shared" si="240"/>
        <v>0</v>
      </c>
      <c r="AA723" s="214">
        <f t="shared" si="241"/>
        <v>1</v>
      </c>
      <c r="AB723" s="215" t="str">
        <f t="shared" si="242"/>
        <v>B</v>
      </c>
      <c r="AC723" s="215" t="str">
        <f t="shared" si="243"/>
        <v>1B</v>
      </c>
      <c r="AD723" s="216"/>
      <c r="AE723" s="216"/>
      <c r="AF723" s="434">
        <f>IFERROR(INDEX(Raw_DATA!L:L,MATCH(Risk7_PlusY67!$D723,Raw_DATA!$A:$A,0)),"")</f>
        <v>-2.77</v>
      </c>
      <c r="AG723" s="434">
        <f>IFERROR(INDEX(AVGGroup!$D$5:$D$21,MATCH(Risk7_PlusY67!$H723,AVGGroup!$C$5:$C$21,0)),"")</f>
        <v>-5.99</v>
      </c>
      <c r="AH723" s="434">
        <f>IFERROR(INDEX(Raw_DATA!M:M,MATCH(Risk7_PlusY67!$D723,Raw_DATA!$A:$A,0)),"")</f>
        <v>-7.96</v>
      </c>
      <c r="AI723" s="435">
        <f>IFERROR(INDEX(AVGGroup!$F$5:$F$21,MATCH(Risk7_PlusY67!$H723,AVGGroup!$C$5:$C$21,0)),"")</f>
        <v>-10.86</v>
      </c>
      <c r="AJ723" s="401">
        <f>IFERROR(INDEX(Raw_DATA!N:N,MATCH(Risk7_PlusY67!$D723,Raw_DATA!$A:$A,0)),"")</f>
        <v>107</v>
      </c>
      <c r="AK723" s="401">
        <f>IFERROR(INDEX(Raw_DATA!O:O,MATCH(Risk7_PlusY67!$D723,Raw_DATA!$A:$A,0)),"")</f>
        <v>32</v>
      </c>
      <c r="AL723" s="401">
        <f>IFERROR(INDEX(Raw_DATA!P:P,MATCH(Risk7_PlusY67!$D723,Raw_DATA!$A:$A,0)),"")</f>
        <v>51</v>
      </c>
      <c r="AM723" s="401">
        <f>IFERROR(INDEX(Raw_DATA!Q:Q,MATCH(Risk7_PlusY67!$D723,Raw_DATA!$A:$A,0)),"")</f>
        <v>193</v>
      </c>
      <c r="AN723" s="401">
        <f>IFERROR(INDEX(Raw_DATA!R:R,MATCH(Risk7_PlusY67!$D723,Raw_DATA!$A:$A,0)),"")</f>
        <v>45</v>
      </c>
      <c r="AO723" s="407"/>
      <c r="AP723" s="411" t="b">
        <f>AB723=AY723</f>
        <v>1</v>
      </c>
      <c r="AQ723" s="340">
        <f t="shared" si="244"/>
        <v>1</v>
      </c>
      <c r="AR723" s="123">
        <f t="shared" si="245"/>
        <v>1</v>
      </c>
      <c r="AS723" s="123">
        <f t="shared" si="246"/>
        <v>1</v>
      </c>
      <c r="AT723" s="123">
        <f>IF(OR(AND((K723&lt;0.8),(BE723&gt;180)),AND((K723&lt;0.8),(BE723&lt;10)),AND((K723&gt;=0.8),(BE723&lt;10)),AND((K723&gt;=0.8),(BE723&gt;90))),0,1)</f>
        <v>0</v>
      </c>
      <c r="AU723" s="123">
        <f t="shared" si="247"/>
        <v>1</v>
      </c>
      <c r="AV723" s="123">
        <f t="shared" si="248"/>
        <v>1</v>
      </c>
      <c r="AW723" s="123">
        <f t="shared" si="249"/>
        <v>0</v>
      </c>
      <c r="AX723" s="123">
        <f t="shared" si="250"/>
        <v>1</v>
      </c>
      <c r="AY723" s="416" t="str">
        <f t="shared" si="251"/>
        <v>B</v>
      </c>
      <c r="AZ723" s="416" t="str">
        <f>R723&amp;AY723</f>
        <v>1B</v>
      </c>
      <c r="BA723" s="417">
        <f>IFERROR(INDEX(Raw_DATA!L:L,MATCH(Risk7_PlusY67!$D723,Raw_DATA!$A:$A,0)),"")</f>
        <v>-2.77</v>
      </c>
      <c r="BB723" s="417">
        <f>IFERROR(INDEX(AVGGroup!$H$5:$H$21,MATCH(Risk7_PlusY67!$BJ723,AVGGroup!$C$5:$C$21,0)),"")</f>
        <v>-5.99</v>
      </c>
      <c r="BC723" s="417">
        <f>IFERROR(INDEX(Raw_DATA!M:M,MATCH(Risk7_PlusY67!$D723,Raw_DATA!$A:$A,0)),"")</f>
        <v>-7.96</v>
      </c>
      <c r="BD723" s="418">
        <f>IFERROR(INDEX(AVGGroup!$J$5:$J$21,MATCH(Risk7_PlusY67!$BJ723,AVGGroup!$C$5:$C$21,0)),"")</f>
        <v>-10.86</v>
      </c>
      <c r="BE723" s="407">
        <f>IFERROR(INDEX(Raw_DATA!N:N,MATCH(Risk7_PlusY67!$D723,Raw_DATA!$A:$A,0)),"")</f>
        <v>107</v>
      </c>
      <c r="BF723" s="407">
        <f>IFERROR(INDEX(Raw_DATA!O:O,MATCH(Risk7_PlusY67!$D723,Raw_DATA!$A:$A,0)),"")</f>
        <v>32</v>
      </c>
      <c r="BG723" s="407">
        <f>IFERROR(INDEX(Raw_DATA!P:P,MATCH(Risk7_PlusY67!$D723,Raw_DATA!$A:$A,0)),"")</f>
        <v>51</v>
      </c>
      <c r="BH723" s="407">
        <f>IFERROR(INDEX(Raw_DATA!Q:Q,MATCH(Risk7_PlusY67!$D723,Raw_DATA!$A:$A,0)),"")</f>
        <v>193</v>
      </c>
      <c r="BI723" s="407">
        <f>IFERROR(INDEX(Raw_DATA!R:R,MATCH(Risk7_PlusY67!$D723,Raw_DATA!$A:$A,0)),"")</f>
        <v>45</v>
      </c>
      <c r="BJ723" s="124" t="str">
        <f>INDEX('Org2567'!$BM:$BM,MATCH(Risk7_PlusY67!D723,'Org2567'!$D:$D,0))</f>
        <v>รพช.F1 P50,000-100,000</v>
      </c>
    </row>
    <row r="724" spans="1:62" x14ac:dyDescent="0.7">
      <c r="A724" s="206">
        <f>IF(ISBLANK(D724),"",COUNTA($D$3:D724))</f>
        <v>722</v>
      </c>
      <c r="B724" s="207">
        <f>IFERROR(INDEX(ID!$E:$E,MATCH(Risk7_PlusY67!$D724,ID!$A:$A,0)),"")</f>
        <v>10</v>
      </c>
      <c r="C724" s="207" t="str">
        <f>IFERROR(INDEX(ID!$I:$I,MATCH(Risk7_PlusY67!$D724,ID!$A:$A,0)),"")</f>
        <v>อุบลราชธานี</v>
      </c>
      <c r="D724" s="295" t="s">
        <v>724</v>
      </c>
      <c r="E724" s="207" t="str">
        <f>IFERROR(INDEX(ID!$C:$C,MATCH(Risk7_PlusY67!$D724,ID!$A:$A,0)),"")</f>
        <v>นาจะหลวย,รพช.</v>
      </c>
      <c r="F724" s="207" t="str">
        <f>IFERROR(INDEX(ID!$G:$G,MATCH(Risk7_PlusY67!$D724,ID!$A:$A,0)),"")</f>
        <v>รพช.</v>
      </c>
      <c r="G724" s="206">
        <f>IFERROR(INDEX(ID!$J:$J,MATCH(Risk7_PlusY67!$D724,ID!$A:$A,0)),"")</f>
        <v>30</v>
      </c>
      <c r="H724" s="208" t="str">
        <f>IFERROR(INDEX(ID!$P:$P,MATCH(Risk7_PlusY67!$D724,ID!$A:$A,0)),"")</f>
        <v>รพช.F2 P30,000-60,000</v>
      </c>
      <c r="I724" s="209">
        <f>IFERROR(INDEX(Raw_DATA!E:E,MATCH(Risk7_PlusY67!$D724,Raw_DATA!$A:$A,0)),"")</f>
        <v>5.46</v>
      </c>
      <c r="J724" s="209">
        <f>IFERROR(INDEX(Raw_DATA!F:F,MATCH(Risk7_PlusY67!$D724,Raw_DATA!$A:$A,0)),"")</f>
        <v>5.14</v>
      </c>
      <c r="K724" s="209">
        <f>IFERROR(INDEX(Raw_DATA!G:G,MATCH(Risk7_PlusY67!$D724,Raw_DATA!$A:$A,0)),"")</f>
        <v>4.63</v>
      </c>
      <c r="L724" s="209">
        <f>IFERROR(INDEX(Raw_DATA!H:H,MATCH(Risk7_PlusY67!$D724,Raw_DATA!$A:$A,0)),"")</f>
        <v>88955674.870000005</v>
      </c>
      <c r="M724" s="210">
        <f>IFERROR(INDEX(Raw_DATA!I:I,MATCH(Risk7_PlusY67!$D724,Raw_DATA!$A:$A,0)),"")</f>
        <v>-8936859.2100000009</v>
      </c>
      <c r="N724" s="206">
        <f t="shared" si="231"/>
        <v>0</v>
      </c>
      <c r="O724" s="206">
        <f t="shared" si="232"/>
        <v>1</v>
      </c>
      <c r="P724" s="206">
        <f t="shared" si="234"/>
        <v>0</v>
      </c>
      <c r="Q724" s="211">
        <f t="shared" si="235"/>
        <v>119.4</v>
      </c>
      <c r="R724" s="206">
        <f t="shared" si="233"/>
        <v>1</v>
      </c>
      <c r="S724" s="212">
        <f>IFERROR(INDEX(Raw_DATA!J:J,MATCH(Risk7_PlusY67!$D724,Raw_DATA!$A:$A,0)),"")</f>
        <v>-2857705.66</v>
      </c>
      <c r="T724" s="213">
        <f>IFERROR(INDEX(Raw_DATA!K:K,MATCH(Risk7_PlusY67!$D724,Raw_DATA!$A:$A,0)),"")</f>
        <v>72488668.230000004</v>
      </c>
      <c r="U724" s="214">
        <f t="shared" si="236"/>
        <v>1</v>
      </c>
      <c r="V724" s="214">
        <f t="shared" si="237"/>
        <v>1</v>
      </c>
      <c r="W724" s="214">
        <f>IF(OR(AND((K724&lt;0.8),(AJ724&gt;180)),AND((K724&lt;0.8),(AJ724&lt;10)),AND((K724&gt;=0.8),(AJ724&lt;10)),AND((K724&gt;=0.8),(AJ724&gt;90))),0,1)</f>
        <v>0</v>
      </c>
      <c r="X724" s="214">
        <f t="shared" si="238"/>
        <v>1</v>
      </c>
      <c r="Y724" s="214">
        <f t="shared" si="239"/>
        <v>1</v>
      </c>
      <c r="Z724" s="214">
        <f t="shared" si="240"/>
        <v>0</v>
      </c>
      <c r="AA724" s="214">
        <f t="shared" si="241"/>
        <v>0</v>
      </c>
      <c r="AB724" s="215" t="str">
        <f t="shared" si="242"/>
        <v>B-</v>
      </c>
      <c r="AC724" s="215" t="str">
        <f t="shared" si="243"/>
        <v>1B-</v>
      </c>
      <c r="AD724" s="216"/>
      <c r="AE724" s="216"/>
      <c r="AF724" s="434">
        <f>IFERROR(INDEX(Raw_DATA!L:L,MATCH(Risk7_PlusY67!$D724,Raw_DATA!$A:$A,0)),"")</f>
        <v>-2.09</v>
      </c>
      <c r="AG724" s="434">
        <f>IFERROR(INDEX(AVGGroup!$D$5:$D$21,MATCH(Risk7_PlusY67!$H724,AVGGroup!$C$5:$C$21,0)),"")</f>
        <v>-4.37</v>
      </c>
      <c r="AH724" s="434">
        <f>IFERROR(INDEX(Raw_DATA!M:M,MATCH(Risk7_PlusY67!$D724,Raw_DATA!$A:$A,0)),"")</f>
        <v>-5.39</v>
      </c>
      <c r="AI724" s="435">
        <f>IFERROR(INDEX(AVGGroup!$F$5:$F$21,MATCH(Risk7_PlusY67!$H724,AVGGroup!$C$5:$C$21,0)),"")</f>
        <v>-9.19</v>
      </c>
      <c r="AJ724" s="401">
        <f>IFERROR(INDEX(Raw_DATA!N:N,MATCH(Risk7_PlusY67!$D724,Raw_DATA!$A:$A,0)),"")</f>
        <v>111</v>
      </c>
      <c r="AK724" s="401">
        <f>IFERROR(INDEX(Raw_DATA!O:O,MATCH(Risk7_PlusY67!$D724,Raw_DATA!$A:$A,0)),"")</f>
        <v>44</v>
      </c>
      <c r="AL724" s="401">
        <f>IFERROR(INDEX(Raw_DATA!P:P,MATCH(Risk7_PlusY67!$D724,Raw_DATA!$A:$A,0)),"")</f>
        <v>45</v>
      </c>
      <c r="AM724" s="401">
        <f>IFERROR(INDEX(Raw_DATA!Q:Q,MATCH(Risk7_PlusY67!$D724,Raw_DATA!$A:$A,0)),"")</f>
        <v>233</v>
      </c>
      <c r="AN724" s="401">
        <f>IFERROR(INDEX(Raw_DATA!R:R,MATCH(Risk7_PlusY67!$D724,Raw_DATA!$A:$A,0)),"")</f>
        <v>84</v>
      </c>
      <c r="AO724" s="407"/>
      <c r="AP724" s="411" t="b">
        <f>AB724=AY724</f>
        <v>1</v>
      </c>
      <c r="AQ724" s="340">
        <f t="shared" si="244"/>
        <v>1</v>
      </c>
      <c r="AR724" s="123">
        <f t="shared" si="245"/>
        <v>1</v>
      </c>
      <c r="AS724" s="123">
        <f t="shared" si="246"/>
        <v>1</v>
      </c>
      <c r="AT724" s="123">
        <f>IF(OR(AND((K724&lt;0.8),(BE724&gt;180)),AND((K724&lt;0.8),(BE724&lt;10)),AND((K724&gt;=0.8),(BE724&lt;10)),AND((K724&gt;=0.8),(BE724&gt;90))),0,1)</f>
        <v>0</v>
      </c>
      <c r="AU724" s="123">
        <f t="shared" si="247"/>
        <v>1</v>
      </c>
      <c r="AV724" s="123">
        <f t="shared" si="248"/>
        <v>1</v>
      </c>
      <c r="AW724" s="123">
        <f t="shared" si="249"/>
        <v>0</v>
      </c>
      <c r="AX724" s="123">
        <f t="shared" si="250"/>
        <v>0</v>
      </c>
      <c r="AY724" s="416" t="str">
        <f t="shared" si="251"/>
        <v>B-</v>
      </c>
      <c r="AZ724" s="416" t="str">
        <f>R724&amp;AY724</f>
        <v>1B-</v>
      </c>
      <c r="BA724" s="417">
        <f>IFERROR(INDEX(Raw_DATA!L:L,MATCH(Risk7_PlusY67!$D724,Raw_DATA!$A:$A,0)),"")</f>
        <v>-2.09</v>
      </c>
      <c r="BB724" s="417">
        <f>IFERROR(INDEX(AVGGroup!$H$5:$H$21,MATCH(Risk7_PlusY67!$BJ724,AVGGroup!$C$5:$C$21,0)),"")</f>
        <v>-3.95</v>
      </c>
      <c r="BC724" s="417">
        <f>IFERROR(INDEX(Raw_DATA!M:M,MATCH(Risk7_PlusY67!$D724,Raw_DATA!$A:$A,0)),"")</f>
        <v>-5.39</v>
      </c>
      <c r="BD724" s="418">
        <f>IFERROR(INDEX(AVGGroup!$J$5:$J$21,MATCH(Risk7_PlusY67!$BJ724,AVGGroup!$C$5:$C$21,0)),"")</f>
        <v>-8.8800000000000008</v>
      </c>
      <c r="BE724" s="407">
        <f>IFERROR(INDEX(Raw_DATA!N:N,MATCH(Risk7_PlusY67!$D724,Raw_DATA!$A:$A,0)),"")</f>
        <v>111</v>
      </c>
      <c r="BF724" s="407">
        <f>IFERROR(INDEX(Raw_DATA!O:O,MATCH(Risk7_PlusY67!$D724,Raw_DATA!$A:$A,0)),"")</f>
        <v>44</v>
      </c>
      <c r="BG724" s="407">
        <f>IFERROR(INDEX(Raw_DATA!P:P,MATCH(Risk7_PlusY67!$D724,Raw_DATA!$A:$A,0)),"")</f>
        <v>45</v>
      </c>
      <c r="BH724" s="407">
        <f>IFERROR(INDEX(Raw_DATA!Q:Q,MATCH(Risk7_PlusY67!$D724,Raw_DATA!$A:$A,0)),"")</f>
        <v>233</v>
      </c>
      <c r="BI724" s="407">
        <f>IFERROR(INDEX(Raw_DATA!R:R,MATCH(Risk7_PlusY67!$D724,Raw_DATA!$A:$A,0)),"")</f>
        <v>84</v>
      </c>
      <c r="BJ724" s="124" t="str">
        <f>INDEX('Org2567'!$BM:$BM,MATCH(Risk7_PlusY67!D724,'Org2567'!$D:$D,0))</f>
        <v>รพช.F2 P30,000-60,000</v>
      </c>
    </row>
    <row r="725" spans="1:62" x14ac:dyDescent="0.7">
      <c r="A725" s="206">
        <f>IF(ISBLANK(D725),"",COUNTA($D$3:D725))</f>
        <v>723</v>
      </c>
      <c r="B725" s="207">
        <f>IFERROR(INDEX(ID!$E:$E,MATCH(Risk7_PlusY67!$D725,ID!$A:$A,0)),"")</f>
        <v>10</v>
      </c>
      <c r="C725" s="207" t="str">
        <f>IFERROR(INDEX(ID!$I:$I,MATCH(Risk7_PlusY67!$D725,ID!$A:$A,0)),"")</f>
        <v>อุบลราชธานี</v>
      </c>
      <c r="D725" s="295" t="s">
        <v>725</v>
      </c>
      <c r="E725" s="207" t="str">
        <f>IFERROR(INDEX(ID!$C:$C,MATCH(Risk7_PlusY67!$D725,ID!$A:$A,0)),"")</f>
        <v>น้ำยืน,รพช.</v>
      </c>
      <c r="F725" s="207" t="str">
        <f>IFERROR(INDEX(ID!$G:$G,MATCH(Risk7_PlusY67!$D725,ID!$A:$A,0)),"")</f>
        <v>รพช.</v>
      </c>
      <c r="G725" s="206">
        <f>IFERROR(INDEX(ID!$J:$J,MATCH(Risk7_PlusY67!$D725,ID!$A:$A,0)),"")</f>
        <v>80</v>
      </c>
      <c r="H725" s="208" t="str">
        <f>IFERROR(INDEX(ID!$P:$P,MATCH(Risk7_PlusY67!$D725,ID!$A:$A,0)),"")</f>
        <v>รพช.F1 P50,000-100,000</v>
      </c>
      <c r="I725" s="209">
        <f>IFERROR(INDEX(Raw_DATA!E:E,MATCH(Risk7_PlusY67!$D725,Raw_DATA!$A:$A,0)),"")</f>
        <v>2.67</v>
      </c>
      <c r="J725" s="209">
        <f>IFERROR(INDEX(Raw_DATA!F:F,MATCH(Risk7_PlusY67!$D725,Raw_DATA!$A:$A,0)),"")</f>
        <v>2.44</v>
      </c>
      <c r="K725" s="209">
        <f>IFERROR(INDEX(Raw_DATA!G:G,MATCH(Risk7_PlusY67!$D725,Raw_DATA!$A:$A,0)),"")</f>
        <v>1.99</v>
      </c>
      <c r="L725" s="209">
        <f>IFERROR(INDEX(Raw_DATA!H:H,MATCH(Risk7_PlusY67!$D725,Raw_DATA!$A:$A,0)),"")</f>
        <v>55543609.68</v>
      </c>
      <c r="M725" s="210">
        <f>IFERROR(INDEX(Raw_DATA!I:I,MATCH(Risk7_PlusY67!$D725,Raw_DATA!$A:$A,0)),"")</f>
        <v>7659222.3200000003</v>
      </c>
      <c r="N725" s="206">
        <f t="shared" si="231"/>
        <v>0</v>
      </c>
      <c r="O725" s="206">
        <f t="shared" si="232"/>
        <v>0</v>
      </c>
      <c r="P725" s="206">
        <f t="shared" si="234"/>
        <v>0</v>
      </c>
      <c r="Q725" s="211" t="str">
        <f t="shared" si="235"/>
        <v/>
      </c>
      <c r="R725" s="206">
        <f t="shared" si="233"/>
        <v>0</v>
      </c>
      <c r="S725" s="212">
        <f>IFERROR(INDEX(Raw_DATA!J:J,MATCH(Risk7_PlusY67!$D725,Raw_DATA!$A:$A,0)),"")</f>
        <v>9337569.2400000002</v>
      </c>
      <c r="T725" s="213">
        <f>IFERROR(INDEX(Raw_DATA!K:K,MATCH(Risk7_PlusY67!$D725,Raw_DATA!$A:$A,0)),"")</f>
        <v>32887367.539999999</v>
      </c>
      <c r="U725" s="214">
        <f t="shared" si="236"/>
        <v>1</v>
      </c>
      <c r="V725" s="214">
        <f t="shared" si="237"/>
        <v>1</v>
      </c>
      <c r="W725" s="214">
        <f>IF(OR(AND((K725&lt;0.8),(AJ725&gt;180)),AND((K725&lt;0.8),(AJ725&lt;10)),AND((K725&gt;=0.8),(AJ725&lt;10)),AND((K725&gt;=0.8),(AJ725&gt;90))),0,1)</f>
        <v>0</v>
      </c>
      <c r="X725" s="214">
        <f t="shared" si="238"/>
        <v>1</v>
      </c>
      <c r="Y725" s="214">
        <f t="shared" si="239"/>
        <v>1</v>
      </c>
      <c r="Z725" s="214">
        <f t="shared" si="240"/>
        <v>1</v>
      </c>
      <c r="AA725" s="214">
        <f t="shared" si="241"/>
        <v>0</v>
      </c>
      <c r="AB725" s="215" t="str">
        <f t="shared" si="242"/>
        <v>B</v>
      </c>
      <c r="AC725" s="215" t="str">
        <f t="shared" si="243"/>
        <v>0B</v>
      </c>
      <c r="AD725" s="216"/>
      <c r="AE725" s="216"/>
      <c r="AF725" s="434">
        <f>IFERROR(INDEX(Raw_DATA!L:L,MATCH(Risk7_PlusY67!$D725,Raw_DATA!$A:$A,0)),"")</f>
        <v>4.9400000000000004</v>
      </c>
      <c r="AG725" s="434">
        <f>IFERROR(INDEX(AVGGroup!$D$5:$D$21,MATCH(Risk7_PlusY67!$H725,AVGGroup!$C$5:$C$21,0)),"")</f>
        <v>-5.99</v>
      </c>
      <c r="AH725" s="434">
        <f>IFERROR(INDEX(Raw_DATA!M:M,MATCH(Risk7_PlusY67!$D725,Raw_DATA!$A:$A,0)),"")</f>
        <v>4.24</v>
      </c>
      <c r="AI725" s="435">
        <f>IFERROR(INDEX(AVGGroup!$F$5:$F$21,MATCH(Risk7_PlusY67!$H725,AVGGroup!$C$5:$C$21,0)),"")</f>
        <v>-10.86</v>
      </c>
      <c r="AJ725" s="401">
        <f>IFERROR(INDEX(Raw_DATA!N:N,MATCH(Risk7_PlusY67!$D725,Raw_DATA!$A:$A,0)),"")</f>
        <v>136</v>
      </c>
      <c r="AK725" s="401">
        <f>IFERROR(INDEX(Raw_DATA!O:O,MATCH(Risk7_PlusY67!$D725,Raw_DATA!$A:$A,0)),"")</f>
        <v>27</v>
      </c>
      <c r="AL725" s="401">
        <f>IFERROR(INDEX(Raw_DATA!P:P,MATCH(Risk7_PlusY67!$D725,Raw_DATA!$A:$A,0)),"")</f>
        <v>51</v>
      </c>
      <c r="AM725" s="401">
        <f>IFERROR(INDEX(Raw_DATA!Q:Q,MATCH(Risk7_PlusY67!$D725,Raw_DATA!$A:$A,0)),"")</f>
        <v>118</v>
      </c>
      <c r="AN725" s="401">
        <f>IFERROR(INDEX(Raw_DATA!R:R,MATCH(Risk7_PlusY67!$D725,Raw_DATA!$A:$A,0)),"")</f>
        <v>72</v>
      </c>
      <c r="AO725" s="407"/>
      <c r="AP725" s="411" t="b">
        <f>AB725=AY725</f>
        <v>1</v>
      </c>
      <c r="AQ725" s="340">
        <f t="shared" si="244"/>
        <v>0</v>
      </c>
      <c r="AR725" s="123">
        <f t="shared" si="245"/>
        <v>1</v>
      </c>
      <c r="AS725" s="123">
        <f t="shared" si="246"/>
        <v>1</v>
      </c>
      <c r="AT725" s="123">
        <f>IF(OR(AND((K725&lt;0.8),(BE725&gt;180)),AND((K725&lt;0.8),(BE725&lt;10)),AND((K725&gt;=0.8),(BE725&lt;10)),AND((K725&gt;=0.8),(BE725&gt;90))),0,1)</f>
        <v>0</v>
      </c>
      <c r="AU725" s="123">
        <f t="shared" si="247"/>
        <v>1</v>
      </c>
      <c r="AV725" s="123">
        <f t="shared" si="248"/>
        <v>1</v>
      </c>
      <c r="AW725" s="123">
        <f t="shared" si="249"/>
        <v>1</v>
      </c>
      <c r="AX725" s="123">
        <f t="shared" si="250"/>
        <v>0</v>
      </c>
      <c r="AY725" s="416" t="str">
        <f t="shared" si="251"/>
        <v>B</v>
      </c>
      <c r="AZ725" s="416" t="str">
        <f>R725&amp;AY725</f>
        <v>0B</v>
      </c>
      <c r="BA725" s="417">
        <f>IFERROR(INDEX(Raw_DATA!L:L,MATCH(Risk7_PlusY67!$D725,Raw_DATA!$A:$A,0)),"")</f>
        <v>4.9400000000000004</v>
      </c>
      <c r="BB725" s="417">
        <f>IFERROR(INDEX(AVGGroup!$H$5:$H$21,MATCH(Risk7_PlusY67!$BJ725,AVGGroup!$C$5:$C$21,0)),"")</f>
        <v>-5.99</v>
      </c>
      <c r="BC725" s="417">
        <f>IFERROR(INDEX(Raw_DATA!M:M,MATCH(Risk7_PlusY67!$D725,Raw_DATA!$A:$A,0)),"")</f>
        <v>4.24</v>
      </c>
      <c r="BD725" s="418">
        <f>IFERROR(INDEX(AVGGroup!$J$5:$J$21,MATCH(Risk7_PlusY67!$BJ725,AVGGroup!$C$5:$C$21,0)),"")</f>
        <v>-10.86</v>
      </c>
      <c r="BE725" s="407">
        <f>IFERROR(INDEX(Raw_DATA!N:N,MATCH(Risk7_PlusY67!$D725,Raw_DATA!$A:$A,0)),"")</f>
        <v>136</v>
      </c>
      <c r="BF725" s="407">
        <f>IFERROR(INDEX(Raw_DATA!O:O,MATCH(Risk7_PlusY67!$D725,Raw_DATA!$A:$A,0)),"")</f>
        <v>27</v>
      </c>
      <c r="BG725" s="407">
        <f>IFERROR(INDEX(Raw_DATA!P:P,MATCH(Risk7_PlusY67!$D725,Raw_DATA!$A:$A,0)),"")</f>
        <v>51</v>
      </c>
      <c r="BH725" s="407">
        <f>IFERROR(INDEX(Raw_DATA!Q:Q,MATCH(Risk7_PlusY67!$D725,Raw_DATA!$A:$A,0)),"")</f>
        <v>118</v>
      </c>
      <c r="BI725" s="407">
        <f>IFERROR(INDEX(Raw_DATA!R:R,MATCH(Risk7_PlusY67!$D725,Raw_DATA!$A:$A,0)),"")</f>
        <v>72</v>
      </c>
      <c r="BJ725" s="124" t="str">
        <f>INDEX('Org2567'!$BM:$BM,MATCH(Risk7_PlusY67!D725,'Org2567'!$D:$D,0))</f>
        <v>รพช.F1 P50,000-100,000</v>
      </c>
    </row>
    <row r="726" spans="1:62" x14ac:dyDescent="0.7">
      <c r="A726" s="206">
        <f>IF(ISBLANK(D726),"",COUNTA($D$3:D726))</f>
        <v>724</v>
      </c>
      <c r="B726" s="207">
        <f>IFERROR(INDEX(ID!$E:$E,MATCH(Risk7_PlusY67!$D726,ID!$A:$A,0)),"")</f>
        <v>10</v>
      </c>
      <c r="C726" s="207" t="str">
        <f>IFERROR(INDEX(ID!$I:$I,MATCH(Risk7_PlusY67!$D726,ID!$A:$A,0)),"")</f>
        <v>อุบลราชธานี</v>
      </c>
      <c r="D726" s="295" t="s">
        <v>726</v>
      </c>
      <c r="E726" s="207" t="str">
        <f>IFERROR(INDEX(ID!$C:$C,MATCH(Risk7_PlusY67!$D726,ID!$A:$A,0)),"")</f>
        <v>บุณฑริก,รพช.</v>
      </c>
      <c r="F726" s="207" t="str">
        <f>IFERROR(INDEX(ID!$G:$G,MATCH(Risk7_PlusY67!$D726,ID!$A:$A,0)),"")</f>
        <v>รพช.</v>
      </c>
      <c r="G726" s="206">
        <f>IFERROR(INDEX(ID!$J:$J,MATCH(Risk7_PlusY67!$D726,ID!$A:$A,0)),"")</f>
        <v>61</v>
      </c>
      <c r="H726" s="208" t="str">
        <f>IFERROR(INDEX(ID!$P:$P,MATCH(Risk7_PlusY67!$D726,ID!$A:$A,0)),"")</f>
        <v>รพช.F1 P50,000-100,000</v>
      </c>
      <c r="I726" s="209">
        <f>IFERROR(INDEX(Raw_DATA!E:E,MATCH(Risk7_PlusY67!$D726,Raw_DATA!$A:$A,0)),"")</f>
        <v>5.26</v>
      </c>
      <c r="J726" s="209">
        <f>IFERROR(INDEX(Raw_DATA!F:F,MATCH(Risk7_PlusY67!$D726,Raw_DATA!$A:$A,0)),"")</f>
        <v>4.9000000000000004</v>
      </c>
      <c r="K726" s="209">
        <f>IFERROR(INDEX(Raw_DATA!G:G,MATCH(Risk7_PlusY67!$D726,Raw_DATA!$A:$A,0)),"")</f>
        <v>4.5199999999999996</v>
      </c>
      <c r="L726" s="209">
        <f>IFERROR(INDEX(Raw_DATA!H:H,MATCH(Risk7_PlusY67!$D726,Raw_DATA!$A:$A,0)),"")</f>
        <v>111111090.78</v>
      </c>
      <c r="M726" s="210">
        <f>IFERROR(INDEX(Raw_DATA!I:I,MATCH(Risk7_PlusY67!$D726,Raw_DATA!$A:$A,0)),"")</f>
        <v>-40165235.530000001</v>
      </c>
      <c r="N726" s="206">
        <f t="shared" si="231"/>
        <v>0</v>
      </c>
      <c r="O726" s="206">
        <f t="shared" si="232"/>
        <v>1</v>
      </c>
      <c r="P726" s="206">
        <f t="shared" si="234"/>
        <v>0</v>
      </c>
      <c r="Q726" s="211">
        <f t="shared" si="235"/>
        <v>33.1</v>
      </c>
      <c r="R726" s="206">
        <f t="shared" si="233"/>
        <v>1</v>
      </c>
      <c r="S726" s="212">
        <f>IFERROR(INDEX(Raw_DATA!J:J,MATCH(Risk7_PlusY67!$D726,Raw_DATA!$A:$A,0)),"")</f>
        <v>-20462614.68</v>
      </c>
      <c r="T726" s="213">
        <f>IFERROR(INDEX(Raw_DATA!K:K,MATCH(Risk7_PlusY67!$D726,Raw_DATA!$A:$A,0)),"")</f>
        <v>91851950.609999999</v>
      </c>
      <c r="U726" s="214">
        <f t="shared" si="236"/>
        <v>0</v>
      </c>
      <c r="V726" s="214">
        <f t="shared" si="237"/>
        <v>0</v>
      </c>
      <c r="W726" s="214">
        <f>IF(OR(AND((K726&lt;0.8),(AJ726&gt;180)),AND((K726&lt;0.8),(AJ726&lt;10)),AND((K726&gt;=0.8),(AJ726&lt;10)),AND((K726&gt;=0.8),(AJ726&gt;90))),0,1)</f>
        <v>1</v>
      </c>
      <c r="X726" s="214">
        <f t="shared" si="238"/>
        <v>1</v>
      </c>
      <c r="Y726" s="214">
        <f t="shared" si="239"/>
        <v>1</v>
      </c>
      <c r="Z726" s="214">
        <f t="shared" si="240"/>
        <v>0</v>
      </c>
      <c r="AA726" s="214">
        <f t="shared" si="241"/>
        <v>1</v>
      </c>
      <c r="AB726" s="215" t="str">
        <f t="shared" si="242"/>
        <v>B-</v>
      </c>
      <c r="AC726" s="215" t="str">
        <f t="shared" si="243"/>
        <v>1B-</v>
      </c>
      <c r="AD726" s="216"/>
      <c r="AE726" s="216"/>
      <c r="AF726" s="434">
        <f>IFERROR(INDEX(Raw_DATA!L:L,MATCH(Risk7_PlusY67!$D726,Raw_DATA!$A:$A,0)),"")</f>
        <v>-10.6</v>
      </c>
      <c r="AG726" s="434">
        <f>IFERROR(INDEX(AVGGroup!$D$5:$D$21,MATCH(Risk7_PlusY67!$H726,AVGGroup!$C$5:$C$21,0)),"")</f>
        <v>-5.99</v>
      </c>
      <c r="AH726" s="434">
        <f>IFERROR(INDEX(Raw_DATA!M:M,MATCH(Risk7_PlusY67!$D726,Raw_DATA!$A:$A,0)),"")</f>
        <v>-14.15</v>
      </c>
      <c r="AI726" s="435">
        <f>IFERROR(INDEX(AVGGroup!$F$5:$F$21,MATCH(Risk7_PlusY67!$H726,AVGGroup!$C$5:$C$21,0)),"")</f>
        <v>-10.86</v>
      </c>
      <c r="AJ726" s="401">
        <f>IFERROR(INDEX(Raw_DATA!N:N,MATCH(Risk7_PlusY67!$D726,Raw_DATA!$A:$A,0)),"")</f>
        <v>67</v>
      </c>
      <c r="AK726" s="401">
        <f>IFERROR(INDEX(Raw_DATA!O:O,MATCH(Risk7_PlusY67!$D726,Raw_DATA!$A:$A,0)),"")</f>
        <v>14</v>
      </c>
      <c r="AL726" s="401">
        <f>IFERROR(INDEX(Raw_DATA!P:P,MATCH(Risk7_PlusY67!$D726,Raw_DATA!$A:$A,0)),"")</f>
        <v>56</v>
      </c>
      <c r="AM726" s="401">
        <f>IFERROR(INDEX(Raw_DATA!Q:Q,MATCH(Risk7_PlusY67!$D726,Raw_DATA!$A:$A,0)),"")</f>
        <v>230</v>
      </c>
      <c r="AN726" s="401">
        <f>IFERROR(INDEX(Raw_DATA!R:R,MATCH(Risk7_PlusY67!$D726,Raw_DATA!$A:$A,0)),"")</f>
        <v>47</v>
      </c>
      <c r="AO726" s="407"/>
      <c r="AP726" s="411" t="b">
        <f>AB726=AY726</f>
        <v>1</v>
      </c>
      <c r="AQ726" s="340">
        <f t="shared" si="244"/>
        <v>1</v>
      </c>
      <c r="AR726" s="123">
        <f t="shared" si="245"/>
        <v>0</v>
      </c>
      <c r="AS726" s="123">
        <f t="shared" si="246"/>
        <v>0</v>
      </c>
      <c r="AT726" s="123">
        <f>IF(OR(AND((K726&lt;0.8),(BE726&gt;180)),AND((K726&lt;0.8),(BE726&lt;10)),AND((K726&gt;=0.8),(BE726&lt;10)),AND((K726&gt;=0.8),(BE726&gt;90))),0,1)</f>
        <v>1</v>
      </c>
      <c r="AU726" s="123">
        <f t="shared" si="247"/>
        <v>1</v>
      </c>
      <c r="AV726" s="123">
        <f t="shared" si="248"/>
        <v>1</v>
      </c>
      <c r="AW726" s="123">
        <f t="shared" si="249"/>
        <v>0</v>
      </c>
      <c r="AX726" s="123">
        <f t="shared" si="250"/>
        <v>1</v>
      </c>
      <c r="AY726" s="416" t="str">
        <f t="shared" si="251"/>
        <v>B-</v>
      </c>
      <c r="AZ726" s="416" t="str">
        <f>R726&amp;AY726</f>
        <v>1B-</v>
      </c>
      <c r="BA726" s="417">
        <f>IFERROR(INDEX(Raw_DATA!L:L,MATCH(Risk7_PlusY67!$D726,Raw_DATA!$A:$A,0)),"")</f>
        <v>-10.6</v>
      </c>
      <c r="BB726" s="417">
        <f>IFERROR(INDEX(AVGGroup!$H$5:$H$21,MATCH(Risk7_PlusY67!$BJ726,AVGGroup!$C$5:$C$21,0)),"")</f>
        <v>-5.99</v>
      </c>
      <c r="BC726" s="417">
        <f>IFERROR(INDEX(Raw_DATA!M:M,MATCH(Risk7_PlusY67!$D726,Raw_DATA!$A:$A,0)),"")</f>
        <v>-14.15</v>
      </c>
      <c r="BD726" s="418">
        <f>IFERROR(INDEX(AVGGroup!$J$5:$J$21,MATCH(Risk7_PlusY67!$BJ726,AVGGroup!$C$5:$C$21,0)),"")</f>
        <v>-10.86</v>
      </c>
      <c r="BE726" s="407">
        <f>IFERROR(INDEX(Raw_DATA!N:N,MATCH(Risk7_PlusY67!$D726,Raw_DATA!$A:$A,0)),"")</f>
        <v>67</v>
      </c>
      <c r="BF726" s="407">
        <f>IFERROR(INDEX(Raw_DATA!O:O,MATCH(Risk7_PlusY67!$D726,Raw_DATA!$A:$A,0)),"")</f>
        <v>14</v>
      </c>
      <c r="BG726" s="407">
        <f>IFERROR(INDEX(Raw_DATA!P:P,MATCH(Risk7_PlusY67!$D726,Raw_DATA!$A:$A,0)),"")</f>
        <v>56</v>
      </c>
      <c r="BH726" s="407">
        <f>IFERROR(INDEX(Raw_DATA!Q:Q,MATCH(Risk7_PlusY67!$D726,Raw_DATA!$A:$A,0)),"")</f>
        <v>230</v>
      </c>
      <c r="BI726" s="407">
        <f>IFERROR(INDEX(Raw_DATA!R:R,MATCH(Risk7_PlusY67!$D726,Raw_DATA!$A:$A,0)),"")</f>
        <v>47</v>
      </c>
      <c r="BJ726" s="124" t="str">
        <f>INDEX('Org2567'!$BM:$BM,MATCH(Risk7_PlusY67!D726,'Org2567'!$D:$D,0))</f>
        <v>รพช.F1 P50,000-100,000</v>
      </c>
    </row>
    <row r="727" spans="1:62" x14ac:dyDescent="0.7">
      <c r="A727" s="206">
        <f>IF(ISBLANK(D727),"",COUNTA($D$3:D727))</f>
        <v>725</v>
      </c>
      <c r="B727" s="207">
        <f>IFERROR(INDEX(ID!$E:$E,MATCH(Risk7_PlusY67!$D727,ID!$A:$A,0)),"")</f>
        <v>10</v>
      </c>
      <c r="C727" s="207" t="str">
        <f>IFERROR(INDEX(ID!$I:$I,MATCH(Risk7_PlusY67!$D727,ID!$A:$A,0)),"")</f>
        <v>อุบลราชธานี</v>
      </c>
      <c r="D727" s="295" t="s">
        <v>727</v>
      </c>
      <c r="E727" s="207" t="str">
        <f>IFERROR(INDEX(ID!$C:$C,MATCH(Risk7_PlusY67!$D727,ID!$A:$A,0)),"")</f>
        <v>ตระการพืชผล,รพท.</v>
      </c>
      <c r="F727" s="207" t="str">
        <f>IFERROR(INDEX(ID!$G:$G,MATCH(Risk7_PlusY67!$D727,ID!$A:$A,0)),"")</f>
        <v>รพท.</v>
      </c>
      <c r="G727" s="206">
        <f>IFERROR(INDEX(ID!$J:$J,MATCH(Risk7_PlusY67!$D727,ID!$A:$A,0)),"")</f>
        <v>176</v>
      </c>
      <c r="H727" s="208" t="str">
        <f>IFERROR(INDEX(ID!$P:$P,MATCH(Risk7_PlusY67!$D727,ID!$A:$A,0)),"")</f>
        <v>รพท.M1 B&gt;200</v>
      </c>
      <c r="I727" s="209">
        <f>IFERROR(INDEX(Raw_DATA!E:E,MATCH(Risk7_PlusY67!$D727,Raw_DATA!$A:$A,0)),"")</f>
        <v>3.24</v>
      </c>
      <c r="J727" s="209">
        <f>IFERROR(INDEX(Raw_DATA!F:F,MATCH(Risk7_PlusY67!$D727,Raw_DATA!$A:$A,0)),"")</f>
        <v>2.9</v>
      </c>
      <c r="K727" s="209">
        <f>IFERROR(INDEX(Raw_DATA!G:G,MATCH(Risk7_PlusY67!$D727,Raw_DATA!$A:$A,0)),"")</f>
        <v>1.95</v>
      </c>
      <c r="L727" s="209">
        <f>IFERROR(INDEX(Raw_DATA!H:H,MATCH(Risk7_PlusY67!$D727,Raw_DATA!$A:$A,0)),"")</f>
        <v>136138122.21000001</v>
      </c>
      <c r="M727" s="210">
        <f>IFERROR(INDEX(Raw_DATA!I:I,MATCH(Risk7_PlusY67!$D727,Raw_DATA!$A:$A,0)),"")</f>
        <v>-37158338.93</v>
      </c>
      <c r="N727" s="206">
        <f t="shared" si="231"/>
        <v>0</v>
      </c>
      <c r="O727" s="206">
        <f t="shared" si="232"/>
        <v>1</v>
      </c>
      <c r="P727" s="206">
        <f t="shared" si="234"/>
        <v>0</v>
      </c>
      <c r="Q727" s="211">
        <f t="shared" si="235"/>
        <v>43.9</v>
      </c>
      <c r="R727" s="206">
        <f t="shared" si="233"/>
        <v>1</v>
      </c>
      <c r="S727" s="212">
        <f>IFERROR(INDEX(Raw_DATA!J:J,MATCH(Risk7_PlusY67!$D727,Raw_DATA!$A:$A,0)),"")</f>
        <v>-9078273.0899999999</v>
      </c>
      <c r="T727" s="213">
        <f>IFERROR(INDEX(Raw_DATA!K:K,MATCH(Risk7_PlusY67!$D727,Raw_DATA!$A:$A,0)),"")</f>
        <v>57993687.299999997</v>
      </c>
      <c r="U727" s="214">
        <f t="shared" si="236"/>
        <v>0</v>
      </c>
      <c r="V727" s="214">
        <f t="shared" si="237"/>
        <v>0</v>
      </c>
      <c r="W727" s="214">
        <f>IF(OR(AND((K727&lt;0.8),(AJ727&gt;180)),AND((K727&lt;0.8),(AJ727&lt;10)),AND((K727&gt;=0.8),(AJ727&lt;10)),AND((K727&gt;=0.8),(AJ727&gt;90))),0,1)</f>
        <v>0</v>
      </c>
      <c r="X727" s="214">
        <f t="shared" si="238"/>
        <v>1</v>
      </c>
      <c r="Y727" s="214">
        <f t="shared" si="239"/>
        <v>1</v>
      </c>
      <c r="Z727" s="214">
        <f t="shared" si="240"/>
        <v>0</v>
      </c>
      <c r="AA727" s="214">
        <f t="shared" si="241"/>
        <v>0</v>
      </c>
      <c r="AB727" s="215" t="str">
        <f t="shared" si="242"/>
        <v>C-</v>
      </c>
      <c r="AC727" s="215" t="str">
        <f t="shared" si="243"/>
        <v>1C-</v>
      </c>
      <c r="AD727" s="216"/>
      <c r="AE727" s="216"/>
      <c r="AF727" s="434">
        <f>IFERROR(INDEX(Raw_DATA!L:L,MATCH(Risk7_PlusY67!$D727,Raw_DATA!$A:$A,0)),"")</f>
        <v>-2.23</v>
      </c>
      <c r="AG727" s="434">
        <f>IFERROR(INDEX(AVGGroup!$D$5:$D$21,MATCH(Risk7_PlusY67!$H727,AVGGroup!$C$5:$C$21,0)),"")</f>
        <v>3.38</v>
      </c>
      <c r="AH727" s="434">
        <f>IFERROR(INDEX(Raw_DATA!M:M,MATCH(Risk7_PlusY67!$D727,Raw_DATA!$A:$A,0)),"")</f>
        <v>-8.0399999999999991</v>
      </c>
      <c r="AI727" s="435">
        <f>IFERROR(INDEX(AVGGroup!$F$5:$F$21,MATCH(Risk7_PlusY67!$H727,AVGGroup!$C$5:$C$21,0)),"")</f>
        <v>0.04</v>
      </c>
      <c r="AJ727" s="401">
        <f>IFERROR(INDEX(Raw_DATA!N:N,MATCH(Risk7_PlusY67!$D727,Raw_DATA!$A:$A,0)),"")</f>
        <v>103</v>
      </c>
      <c r="AK727" s="401">
        <f>IFERROR(INDEX(Raw_DATA!O:O,MATCH(Risk7_PlusY67!$D727,Raw_DATA!$A:$A,0)),"")</f>
        <v>43</v>
      </c>
      <c r="AL727" s="401">
        <f>IFERROR(INDEX(Raw_DATA!P:P,MATCH(Risk7_PlusY67!$D727,Raw_DATA!$A:$A,0)),"")</f>
        <v>51</v>
      </c>
      <c r="AM727" s="401">
        <f>IFERROR(INDEX(Raw_DATA!Q:Q,MATCH(Risk7_PlusY67!$D727,Raw_DATA!$A:$A,0)),"")</f>
        <v>168</v>
      </c>
      <c r="AN727" s="401">
        <f>IFERROR(INDEX(Raw_DATA!R:R,MATCH(Risk7_PlusY67!$D727,Raw_DATA!$A:$A,0)),"")</f>
        <v>72</v>
      </c>
      <c r="AO727" s="407"/>
      <c r="AP727" s="411" t="b">
        <f>AB727=AY727</f>
        <v>1</v>
      </c>
      <c r="AQ727" s="340">
        <f t="shared" si="244"/>
        <v>1</v>
      </c>
      <c r="AR727" s="123">
        <f t="shared" si="245"/>
        <v>0</v>
      </c>
      <c r="AS727" s="123">
        <f t="shared" si="246"/>
        <v>0</v>
      </c>
      <c r="AT727" s="123">
        <f>IF(OR(AND((K727&lt;0.8),(BE727&gt;180)),AND((K727&lt;0.8),(BE727&lt;10)),AND((K727&gt;=0.8),(BE727&lt;10)),AND((K727&gt;=0.8),(BE727&gt;90))),0,1)</f>
        <v>0</v>
      </c>
      <c r="AU727" s="123">
        <f t="shared" si="247"/>
        <v>1</v>
      </c>
      <c r="AV727" s="123">
        <f t="shared" si="248"/>
        <v>1</v>
      </c>
      <c r="AW727" s="123">
        <f t="shared" si="249"/>
        <v>0</v>
      </c>
      <c r="AX727" s="123">
        <f t="shared" si="250"/>
        <v>0</v>
      </c>
      <c r="AY727" s="416" t="str">
        <f t="shared" si="251"/>
        <v>C-</v>
      </c>
      <c r="AZ727" s="416" t="str">
        <f>R727&amp;AY727</f>
        <v>1C-</v>
      </c>
      <c r="BA727" s="417">
        <f>IFERROR(INDEX(Raw_DATA!L:L,MATCH(Risk7_PlusY67!$D727,Raw_DATA!$A:$A,0)),"")</f>
        <v>-2.23</v>
      </c>
      <c r="BB727" s="417">
        <f>IFERROR(INDEX(AVGGroup!$H$5:$H$21,MATCH(Risk7_PlusY67!$BJ727,AVGGroup!$C$5:$C$21,0)),"")</f>
        <v>2.06</v>
      </c>
      <c r="BC727" s="417">
        <f>IFERROR(INDEX(Raw_DATA!M:M,MATCH(Risk7_PlusY67!$D727,Raw_DATA!$A:$A,0)),"")</f>
        <v>-8.0399999999999991</v>
      </c>
      <c r="BD727" s="418">
        <f>IFERROR(INDEX(AVGGroup!$J$5:$J$21,MATCH(Risk7_PlusY67!$BJ727,AVGGroup!$C$5:$C$21,0)),"")</f>
        <v>-1.4</v>
      </c>
      <c r="BE727" s="407">
        <f>IFERROR(INDEX(Raw_DATA!N:N,MATCH(Risk7_PlusY67!$D727,Raw_DATA!$A:$A,0)),"")</f>
        <v>103</v>
      </c>
      <c r="BF727" s="407">
        <f>IFERROR(INDEX(Raw_DATA!O:O,MATCH(Risk7_PlusY67!$D727,Raw_DATA!$A:$A,0)),"")</f>
        <v>43</v>
      </c>
      <c r="BG727" s="407">
        <f>IFERROR(INDEX(Raw_DATA!P:P,MATCH(Risk7_PlusY67!$D727,Raw_DATA!$A:$A,0)),"")</f>
        <v>51</v>
      </c>
      <c r="BH727" s="407">
        <f>IFERROR(INDEX(Raw_DATA!Q:Q,MATCH(Risk7_PlusY67!$D727,Raw_DATA!$A:$A,0)),"")</f>
        <v>168</v>
      </c>
      <c r="BI727" s="407">
        <f>IFERROR(INDEX(Raw_DATA!R:R,MATCH(Risk7_PlusY67!$D727,Raw_DATA!$A:$A,0)),"")</f>
        <v>72</v>
      </c>
      <c r="BJ727" s="124" t="str">
        <f>INDEX('Org2567'!$BM:$BM,MATCH(Risk7_PlusY67!D727,'Org2567'!$D:$D,0))</f>
        <v>รพท.M1 B&lt;=200</v>
      </c>
    </row>
    <row r="728" spans="1:62" x14ac:dyDescent="0.7">
      <c r="A728" s="206">
        <f>IF(ISBLANK(D728),"",COUNTA($D$3:D728))</f>
        <v>726</v>
      </c>
      <c r="B728" s="207">
        <f>IFERROR(INDEX(ID!$E:$E,MATCH(Risk7_PlusY67!$D728,ID!$A:$A,0)),"")</f>
        <v>10</v>
      </c>
      <c r="C728" s="207" t="str">
        <f>IFERROR(INDEX(ID!$I:$I,MATCH(Risk7_PlusY67!$D728,ID!$A:$A,0)),"")</f>
        <v>อุบลราชธานี</v>
      </c>
      <c r="D728" s="295" t="s">
        <v>728</v>
      </c>
      <c r="E728" s="207" t="str">
        <f>IFERROR(INDEX(ID!$C:$C,MATCH(Risk7_PlusY67!$D728,ID!$A:$A,0)),"")</f>
        <v>กุดข้าวปุ้น,รพช.</v>
      </c>
      <c r="F728" s="207" t="str">
        <f>IFERROR(INDEX(ID!$G:$G,MATCH(Risk7_PlusY67!$D728,ID!$A:$A,0)),"")</f>
        <v>รพช.</v>
      </c>
      <c r="G728" s="206">
        <f>IFERROR(INDEX(ID!$J:$J,MATCH(Risk7_PlusY67!$D728,ID!$A:$A,0)),"")</f>
        <v>30</v>
      </c>
      <c r="H728" s="208" t="str">
        <f>IFERROR(INDEX(ID!$P:$P,MATCH(Risk7_PlusY67!$D728,ID!$A:$A,0)),"")</f>
        <v>รพช.F2 P30,000-60,000</v>
      </c>
      <c r="I728" s="209">
        <f>IFERROR(INDEX(Raw_DATA!E:E,MATCH(Risk7_PlusY67!$D728,Raw_DATA!$A:$A,0)),"")</f>
        <v>2.4500000000000002</v>
      </c>
      <c r="J728" s="209">
        <f>IFERROR(INDEX(Raw_DATA!F:F,MATCH(Risk7_PlusY67!$D728,Raw_DATA!$A:$A,0)),"")</f>
        <v>2.31</v>
      </c>
      <c r="K728" s="209">
        <f>IFERROR(INDEX(Raw_DATA!G:G,MATCH(Risk7_PlusY67!$D728,Raw_DATA!$A:$A,0)),"")</f>
        <v>1.79</v>
      </c>
      <c r="L728" s="209">
        <f>IFERROR(INDEX(Raw_DATA!H:H,MATCH(Risk7_PlusY67!$D728,Raw_DATA!$A:$A,0)),"")</f>
        <v>20409188.210000001</v>
      </c>
      <c r="M728" s="210">
        <f>IFERROR(INDEX(Raw_DATA!I:I,MATCH(Risk7_PlusY67!$D728,Raw_DATA!$A:$A,0)),"")</f>
        <v>-7802730.9699999997</v>
      </c>
      <c r="N728" s="206">
        <f t="shared" si="231"/>
        <v>0</v>
      </c>
      <c r="O728" s="206">
        <f t="shared" si="232"/>
        <v>1</v>
      </c>
      <c r="P728" s="206">
        <f t="shared" si="234"/>
        <v>0</v>
      </c>
      <c r="Q728" s="211">
        <f t="shared" si="235"/>
        <v>31.3</v>
      </c>
      <c r="R728" s="206">
        <f t="shared" si="233"/>
        <v>1</v>
      </c>
      <c r="S728" s="212">
        <f>IFERROR(INDEX(Raw_DATA!J:J,MATCH(Risk7_PlusY67!$D728,Raw_DATA!$A:$A,0)),"")</f>
        <v>-3687572.05</v>
      </c>
      <c r="T728" s="213">
        <f>IFERROR(INDEX(Raw_DATA!K:K,MATCH(Risk7_PlusY67!$D728,Raw_DATA!$A:$A,0)),"")</f>
        <v>11093624.91</v>
      </c>
      <c r="U728" s="214">
        <f t="shared" si="236"/>
        <v>1</v>
      </c>
      <c r="V728" s="214">
        <f t="shared" si="237"/>
        <v>1</v>
      </c>
      <c r="W728" s="214">
        <f>IF(OR(AND((K728&lt;0.8),(AJ728&gt;180)),AND((K728&lt;0.8),(AJ728&lt;10)),AND((K728&gt;=0.8),(AJ728&lt;10)),AND((K728&gt;=0.8),(AJ728&gt;90))),0,1)</f>
        <v>0</v>
      </c>
      <c r="X728" s="214">
        <f t="shared" si="238"/>
        <v>1</v>
      </c>
      <c r="Y728" s="214">
        <f t="shared" si="239"/>
        <v>1</v>
      </c>
      <c r="Z728" s="214">
        <f t="shared" si="240"/>
        <v>1</v>
      </c>
      <c r="AA728" s="214">
        <f t="shared" si="241"/>
        <v>1</v>
      </c>
      <c r="AB728" s="215" t="str">
        <f t="shared" si="242"/>
        <v>A-</v>
      </c>
      <c r="AC728" s="215" t="str">
        <f t="shared" si="243"/>
        <v>1A-</v>
      </c>
      <c r="AD728" s="216"/>
      <c r="AE728" s="216"/>
      <c r="AF728" s="434">
        <f>IFERROR(INDEX(Raw_DATA!L:L,MATCH(Risk7_PlusY67!$D728,Raw_DATA!$A:$A,0)),"")</f>
        <v>-3.66</v>
      </c>
      <c r="AG728" s="434">
        <f>IFERROR(INDEX(AVGGroup!$D$5:$D$21,MATCH(Risk7_PlusY67!$H728,AVGGroup!$C$5:$C$21,0)),"")</f>
        <v>-4.37</v>
      </c>
      <c r="AH728" s="434">
        <f>IFERROR(INDEX(Raw_DATA!M:M,MATCH(Risk7_PlusY67!$D728,Raw_DATA!$A:$A,0)),"")</f>
        <v>-8.67</v>
      </c>
      <c r="AI728" s="435">
        <f>IFERROR(INDEX(AVGGroup!$F$5:$F$21,MATCH(Risk7_PlusY67!$H728,AVGGroup!$C$5:$C$21,0)),"")</f>
        <v>-9.19</v>
      </c>
      <c r="AJ728" s="401">
        <f>IFERROR(INDEX(Raw_DATA!N:N,MATCH(Risk7_PlusY67!$D728,Raw_DATA!$A:$A,0)),"")</f>
        <v>170</v>
      </c>
      <c r="AK728" s="401">
        <f>IFERROR(INDEX(Raw_DATA!O:O,MATCH(Risk7_PlusY67!$D728,Raw_DATA!$A:$A,0)),"")</f>
        <v>29</v>
      </c>
      <c r="AL728" s="401">
        <f>IFERROR(INDEX(Raw_DATA!P:P,MATCH(Risk7_PlusY67!$D728,Raw_DATA!$A:$A,0)),"")</f>
        <v>57</v>
      </c>
      <c r="AM728" s="401">
        <f>IFERROR(INDEX(Raw_DATA!Q:Q,MATCH(Risk7_PlusY67!$D728,Raw_DATA!$A:$A,0)),"")</f>
        <v>81</v>
      </c>
      <c r="AN728" s="401">
        <f>IFERROR(INDEX(Raw_DATA!R:R,MATCH(Risk7_PlusY67!$D728,Raw_DATA!$A:$A,0)),"")</f>
        <v>50</v>
      </c>
      <c r="AO728" s="407"/>
      <c r="AP728" s="411" t="b">
        <f>AB728=AY728</f>
        <v>1</v>
      </c>
      <c r="AQ728" s="340">
        <f t="shared" si="244"/>
        <v>1</v>
      </c>
      <c r="AR728" s="123">
        <f t="shared" si="245"/>
        <v>1</v>
      </c>
      <c r="AS728" s="123">
        <f t="shared" si="246"/>
        <v>1</v>
      </c>
      <c r="AT728" s="123">
        <f>IF(OR(AND((K728&lt;0.8),(BE728&gt;180)),AND((K728&lt;0.8),(BE728&lt;10)),AND((K728&gt;=0.8),(BE728&lt;10)),AND((K728&gt;=0.8),(BE728&gt;90))),0,1)</f>
        <v>0</v>
      </c>
      <c r="AU728" s="123">
        <f t="shared" si="247"/>
        <v>1</v>
      </c>
      <c r="AV728" s="123">
        <f t="shared" si="248"/>
        <v>1</v>
      </c>
      <c r="AW728" s="123">
        <f t="shared" si="249"/>
        <v>1</v>
      </c>
      <c r="AX728" s="123">
        <f t="shared" si="250"/>
        <v>1</v>
      </c>
      <c r="AY728" s="416" t="str">
        <f t="shared" si="251"/>
        <v>A-</v>
      </c>
      <c r="AZ728" s="416" t="str">
        <f>R728&amp;AY728</f>
        <v>1A-</v>
      </c>
      <c r="BA728" s="417">
        <f>IFERROR(INDEX(Raw_DATA!L:L,MATCH(Risk7_PlusY67!$D728,Raw_DATA!$A:$A,0)),"")</f>
        <v>-3.66</v>
      </c>
      <c r="BB728" s="417">
        <f>IFERROR(INDEX(AVGGroup!$H$5:$H$21,MATCH(Risk7_PlusY67!$BJ728,AVGGroup!$C$5:$C$21,0)),"")</f>
        <v>-3.95</v>
      </c>
      <c r="BC728" s="417">
        <f>IFERROR(INDEX(Raw_DATA!M:M,MATCH(Risk7_PlusY67!$D728,Raw_DATA!$A:$A,0)),"")</f>
        <v>-8.67</v>
      </c>
      <c r="BD728" s="418">
        <f>IFERROR(INDEX(AVGGroup!$J$5:$J$21,MATCH(Risk7_PlusY67!$BJ728,AVGGroup!$C$5:$C$21,0)),"")</f>
        <v>-8.8800000000000008</v>
      </c>
      <c r="BE728" s="407">
        <f>IFERROR(INDEX(Raw_DATA!N:N,MATCH(Risk7_PlusY67!$D728,Raw_DATA!$A:$A,0)),"")</f>
        <v>170</v>
      </c>
      <c r="BF728" s="407">
        <f>IFERROR(INDEX(Raw_DATA!O:O,MATCH(Risk7_PlusY67!$D728,Raw_DATA!$A:$A,0)),"")</f>
        <v>29</v>
      </c>
      <c r="BG728" s="407">
        <f>IFERROR(INDEX(Raw_DATA!P:P,MATCH(Risk7_PlusY67!$D728,Raw_DATA!$A:$A,0)),"")</f>
        <v>57</v>
      </c>
      <c r="BH728" s="407">
        <f>IFERROR(INDEX(Raw_DATA!Q:Q,MATCH(Risk7_PlusY67!$D728,Raw_DATA!$A:$A,0)),"")</f>
        <v>81</v>
      </c>
      <c r="BI728" s="407">
        <f>IFERROR(INDEX(Raw_DATA!R:R,MATCH(Risk7_PlusY67!$D728,Raw_DATA!$A:$A,0)),"")</f>
        <v>50</v>
      </c>
      <c r="BJ728" s="124" t="str">
        <f>INDEX('Org2567'!$BM:$BM,MATCH(Risk7_PlusY67!D728,'Org2567'!$D:$D,0))</f>
        <v>รพช.F2 P30,000-60,000</v>
      </c>
    </row>
    <row r="729" spans="1:62" x14ac:dyDescent="0.7">
      <c r="A729" s="206">
        <f>IF(ISBLANK(D729),"",COUNTA($D$3:D729))</f>
        <v>727</v>
      </c>
      <c r="B729" s="207">
        <f>IFERROR(INDEX(ID!$E:$E,MATCH(Risk7_PlusY67!$D729,ID!$A:$A,0)),"")</f>
        <v>10</v>
      </c>
      <c r="C729" s="207" t="str">
        <f>IFERROR(INDEX(ID!$I:$I,MATCH(Risk7_PlusY67!$D729,ID!$A:$A,0)),"")</f>
        <v>อุบลราชธานี</v>
      </c>
      <c r="D729" s="295" t="s">
        <v>729</v>
      </c>
      <c r="E729" s="207" t="str">
        <f>IFERROR(INDEX(ID!$C:$C,MATCH(Risk7_PlusY67!$D729,ID!$A:$A,0)),"")</f>
        <v>ม่วงสามสิบ,รพช.</v>
      </c>
      <c r="F729" s="207" t="str">
        <f>IFERROR(INDEX(ID!$G:$G,MATCH(Risk7_PlusY67!$D729,ID!$A:$A,0)),"")</f>
        <v>รพช.</v>
      </c>
      <c r="G729" s="206">
        <f>IFERROR(INDEX(ID!$J:$J,MATCH(Risk7_PlusY67!$D729,ID!$A:$A,0)),"")</f>
        <v>90</v>
      </c>
      <c r="H729" s="208" t="str">
        <f>IFERROR(INDEX(ID!$P:$P,MATCH(Risk7_PlusY67!$D729,ID!$A:$A,0)),"")</f>
        <v>รพช.F1 P50,000-100,000</v>
      </c>
      <c r="I729" s="209">
        <f>IFERROR(INDEX(Raw_DATA!E:E,MATCH(Risk7_PlusY67!$D729,Raw_DATA!$A:$A,0)),"")</f>
        <v>2.59</v>
      </c>
      <c r="J729" s="209">
        <f>IFERROR(INDEX(Raw_DATA!F:F,MATCH(Risk7_PlusY67!$D729,Raw_DATA!$A:$A,0)),"")</f>
        <v>2.35</v>
      </c>
      <c r="K729" s="209">
        <f>IFERROR(INDEX(Raw_DATA!G:G,MATCH(Risk7_PlusY67!$D729,Raw_DATA!$A:$A,0)),"")</f>
        <v>1.82</v>
      </c>
      <c r="L729" s="209">
        <f>IFERROR(INDEX(Raw_DATA!H:H,MATCH(Risk7_PlusY67!$D729,Raw_DATA!$A:$A,0)),"")</f>
        <v>39208326.579999998</v>
      </c>
      <c r="M729" s="210">
        <f>IFERROR(INDEX(Raw_DATA!I:I,MATCH(Risk7_PlusY67!$D729,Raw_DATA!$A:$A,0)),"")</f>
        <v>-9255874.8599999994</v>
      </c>
      <c r="N729" s="206">
        <f t="shared" si="231"/>
        <v>0</v>
      </c>
      <c r="O729" s="206">
        <f t="shared" si="232"/>
        <v>1</v>
      </c>
      <c r="P729" s="206">
        <f t="shared" si="234"/>
        <v>0</v>
      </c>
      <c r="Q729" s="211">
        <f t="shared" si="235"/>
        <v>50.8</v>
      </c>
      <c r="R729" s="206">
        <f t="shared" si="233"/>
        <v>1</v>
      </c>
      <c r="S729" s="212">
        <f>IFERROR(INDEX(Raw_DATA!J:J,MATCH(Risk7_PlusY67!$D729,Raw_DATA!$A:$A,0)),"")</f>
        <v>6659994.7199999997</v>
      </c>
      <c r="T729" s="213">
        <f>IFERROR(INDEX(Raw_DATA!K:K,MATCH(Risk7_PlusY67!$D729,Raw_DATA!$A:$A,0)),"")</f>
        <v>20344766.280000001</v>
      </c>
      <c r="U729" s="214">
        <f t="shared" si="236"/>
        <v>1</v>
      </c>
      <c r="V729" s="214">
        <f t="shared" si="237"/>
        <v>1</v>
      </c>
      <c r="W729" s="214">
        <f>IF(OR(AND((K729&lt;0.8),(AJ729&gt;180)),AND((K729&lt;0.8),(AJ729&lt;10)),AND((K729&gt;=0.8),(AJ729&lt;10)),AND((K729&gt;=0.8),(AJ729&gt;90))),0,1)</f>
        <v>1</v>
      </c>
      <c r="X729" s="214">
        <f t="shared" si="238"/>
        <v>1</v>
      </c>
      <c r="Y729" s="214">
        <f t="shared" si="239"/>
        <v>1</v>
      </c>
      <c r="Z729" s="214">
        <f t="shared" si="240"/>
        <v>1</v>
      </c>
      <c r="AA729" s="214">
        <f t="shared" si="241"/>
        <v>1</v>
      </c>
      <c r="AB729" s="215" t="str">
        <f t="shared" si="242"/>
        <v>A</v>
      </c>
      <c r="AC729" s="215" t="str">
        <f t="shared" si="243"/>
        <v>1A</v>
      </c>
      <c r="AD729" s="216"/>
      <c r="AE729" s="216"/>
      <c r="AF729" s="434">
        <f>IFERROR(INDEX(Raw_DATA!L:L,MATCH(Risk7_PlusY67!$D729,Raw_DATA!$A:$A,0)),"")</f>
        <v>3.14</v>
      </c>
      <c r="AG729" s="434">
        <f>IFERROR(INDEX(AVGGroup!$D$5:$D$21,MATCH(Risk7_PlusY67!$H729,AVGGroup!$C$5:$C$21,0)),"")</f>
        <v>-5.99</v>
      </c>
      <c r="AH729" s="434">
        <f>IFERROR(INDEX(Raw_DATA!M:M,MATCH(Risk7_PlusY67!$D729,Raw_DATA!$A:$A,0)),"")</f>
        <v>-3.79</v>
      </c>
      <c r="AI729" s="435">
        <f>IFERROR(INDEX(AVGGroup!$F$5:$F$21,MATCH(Risk7_PlusY67!$H729,AVGGroup!$C$5:$C$21,0)),"")</f>
        <v>-10.86</v>
      </c>
      <c r="AJ729" s="401">
        <f>IFERROR(INDEX(Raw_DATA!N:N,MATCH(Risk7_PlusY67!$D729,Raw_DATA!$A:$A,0)),"")</f>
        <v>35</v>
      </c>
      <c r="AK729" s="401">
        <f>IFERROR(INDEX(Raw_DATA!O:O,MATCH(Risk7_PlusY67!$D729,Raw_DATA!$A:$A,0)),"")</f>
        <v>10</v>
      </c>
      <c r="AL729" s="401">
        <f>IFERROR(INDEX(Raw_DATA!P:P,MATCH(Risk7_PlusY67!$D729,Raw_DATA!$A:$A,0)),"")</f>
        <v>42</v>
      </c>
      <c r="AM729" s="401">
        <f>IFERROR(INDEX(Raw_DATA!Q:Q,MATCH(Risk7_PlusY67!$D729,Raw_DATA!$A:$A,0)),"")</f>
        <v>117</v>
      </c>
      <c r="AN729" s="401">
        <f>IFERROR(INDEX(Raw_DATA!R:R,MATCH(Risk7_PlusY67!$D729,Raw_DATA!$A:$A,0)),"")</f>
        <v>51</v>
      </c>
      <c r="AO729" s="407"/>
      <c r="AP729" s="411" t="b">
        <f>AB729=AY729</f>
        <v>1</v>
      </c>
      <c r="AQ729" s="340">
        <f t="shared" si="244"/>
        <v>1</v>
      </c>
      <c r="AR729" s="123">
        <f t="shared" si="245"/>
        <v>1</v>
      </c>
      <c r="AS729" s="123">
        <f t="shared" si="246"/>
        <v>1</v>
      </c>
      <c r="AT729" s="123">
        <f>IF(OR(AND((K729&lt;0.8),(BE729&gt;180)),AND((K729&lt;0.8),(BE729&lt;10)),AND((K729&gt;=0.8),(BE729&lt;10)),AND((K729&gt;=0.8),(BE729&gt;90))),0,1)</f>
        <v>1</v>
      </c>
      <c r="AU729" s="123">
        <f t="shared" si="247"/>
        <v>1</v>
      </c>
      <c r="AV729" s="123">
        <f t="shared" si="248"/>
        <v>1</v>
      </c>
      <c r="AW729" s="123">
        <f t="shared" si="249"/>
        <v>1</v>
      </c>
      <c r="AX729" s="123">
        <f t="shared" si="250"/>
        <v>1</v>
      </c>
      <c r="AY729" s="416" t="str">
        <f t="shared" si="251"/>
        <v>A</v>
      </c>
      <c r="AZ729" s="416" t="str">
        <f>R729&amp;AY729</f>
        <v>1A</v>
      </c>
      <c r="BA729" s="417">
        <f>IFERROR(INDEX(Raw_DATA!L:L,MATCH(Risk7_PlusY67!$D729,Raw_DATA!$A:$A,0)),"")</f>
        <v>3.14</v>
      </c>
      <c r="BB729" s="417">
        <f>IFERROR(INDEX(AVGGroup!$H$5:$H$21,MATCH(Risk7_PlusY67!$BJ729,AVGGroup!$C$5:$C$21,0)),"")</f>
        <v>-5.99</v>
      </c>
      <c r="BC729" s="417">
        <f>IFERROR(INDEX(Raw_DATA!M:M,MATCH(Risk7_PlusY67!$D729,Raw_DATA!$A:$A,0)),"")</f>
        <v>-3.79</v>
      </c>
      <c r="BD729" s="418">
        <f>IFERROR(INDEX(AVGGroup!$J$5:$J$21,MATCH(Risk7_PlusY67!$BJ729,AVGGroup!$C$5:$C$21,0)),"")</f>
        <v>-10.86</v>
      </c>
      <c r="BE729" s="407">
        <f>IFERROR(INDEX(Raw_DATA!N:N,MATCH(Risk7_PlusY67!$D729,Raw_DATA!$A:$A,0)),"")</f>
        <v>35</v>
      </c>
      <c r="BF729" s="407">
        <f>IFERROR(INDEX(Raw_DATA!O:O,MATCH(Risk7_PlusY67!$D729,Raw_DATA!$A:$A,0)),"")</f>
        <v>10</v>
      </c>
      <c r="BG729" s="407">
        <f>IFERROR(INDEX(Raw_DATA!P:P,MATCH(Risk7_PlusY67!$D729,Raw_DATA!$A:$A,0)),"")</f>
        <v>42</v>
      </c>
      <c r="BH729" s="407">
        <f>IFERROR(INDEX(Raw_DATA!Q:Q,MATCH(Risk7_PlusY67!$D729,Raw_DATA!$A:$A,0)),"")</f>
        <v>117</v>
      </c>
      <c r="BI729" s="407">
        <f>IFERROR(INDEX(Raw_DATA!R:R,MATCH(Risk7_PlusY67!$D729,Raw_DATA!$A:$A,0)),"")</f>
        <v>51</v>
      </c>
      <c r="BJ729" s="124" t="str">
        <f>INDEX('Org2567'!$BM:$BM,MATCH(Risk7_PlusY67!D729,'Org2567'!$D:$D,0))</f>
        <v>รพช.F1 P50,000-100,000</v>
      </c>
    </row>
    <row r="730" spans="1:62" x14ac:dyDescent="0.7">
      <c r="A730" s="206">
        <f>IF(ISBLANK(D730),"",COUNTA($D$3:D730))</f>
        <v>728</v>
      </c>
      <c r="B730" s="207">
        <f>IFERROR(INDEX(ID!$E:$E,MATCH(Risk7_PlusY67!$D730,ID!$A:$A,0)),"")</f>
        <v>10</v>
      </c>
      <c r="C730" s="207" t="str">
        <f>IFERROR(INDEX(ID!$I:$I,MATCH(Risk7_PlusY67!$D730,ID!$A:$A,0)),"")</f>
        <v>อุบลราชธานี</v>
      </c>
      <c r="D730" s="295" t="s">
        <v>730</v>
      </c>
      <c r="E730" s="207" t="str">
        <f>IFERROR(INDEX(ID!$C:$C,MATCH(Risk7_PlusY67!$D730,ID!$A:$A,0)),"")</f>
        <v>วารินชำราบ,รพท.</v>
      </c>
      <c r="F730" s="207" t="str">
        <f>IFERROR(INDEX(ID!$G:$G,MATCH(Risk7_PlusY67!$D730,ID!$A:$A,0)),"")</f>
        <v>รพท.</v>
      </c>
      <c r="G730" s="206">
        <f>IFERROR(INDEX(ID!$J:$J,MATCH(Risk7_PlusY67!$D730,ID!$A:$A,0)),"")</f>
        <v>264</v>
      </c>
      <c r="H730" s="208" t="str">
        <f>IFERROR(INDEX(ID!$P:$P,MATCH(Risk7_PlusY67!$D730,ID!$A:$A,0)),"")</f>
        <v>รพท.M1 B&gt;200</v>
      </c>
      <c r="I730" s="209">
        <f>IFERROR(INDEX(Raw_DATA!E:E,MATCH(Risk7_PlusY67!$D730,Raw_DATA!$A:$A,0)),"")</f>
        <v>2.73</v>
      </c>
      <c r="J730" s="209">
        <f>IFERROR(INDEX(Raw_DATA!F:F,MATCH(Risk7_PlusY67!$D730,Raw_DATA!$A:$A,0)),"")</f>
        <v>2.4500000000000002</v>
      </c>
      <c r="K730" s="209">
        <f>IFERROR(INDEX(Raw_DATA!G:G,MATCH(Risk7_PlusY67!$D730,Raw_DATA!$A:$A,0)),"")</f>
        <v>1.52</v>
      </c>
      <c r="L730" s="209">
        <f>IFERROR(INDEX(Raw_DATA!H:H,MATCH(Risk7_PlusY67!$D730,Raw_DATA!$A:$A,0)),"")</f>
        <v>215314615.09</v>
      </c>
      <c r="M730" s="210">
        <f>IFERROR(INDEX(Raw_DATA!I:I,MATCH(Risk7_PlusY67!$D730,Raw_DATA!$A:$A,0)),"")</f>
        <v>19671610.850000001</v>
      </c>
      <c r="N730" s="206">
        <f t="shared" si="231"/>
        <v>0</v>
      </c>
      <c r="O730" s="206">
        <f t="shared" si="232"/>
        <v>0</v>
      </c>
      <c r="P730" s="206">
        <f t="shared" si="234"/>
        <v>0</v>
      </c>
      <c r="Q730" s="211" t="str">
        <f t="shared" si="235"/>
        <v/>
      </c>
      <c r="R730" s="206">
        <f t="shared" si="233"/>
        <v>0</v>
      </c>
      <c r="S730" s="212">
        <f>IFERROR(INDEX(Raw_DATA!J:J,MATCH(Risk7_PlusY67!$D730,Raw_DATA!$A:$A,0)),"")</f>
        <v>17300533.82</v>
      </c>
      <c r="T730" s="213">
        <f>IFERROR(INDEX(Raw_DATA!K:K,MATCH(Risk7_PlusY67!$D730,Raw_DATA!$A:$A,0)),"")</f>
        <v>63987360.770000003</v>
      </c>
      <c r="U730" s="214">
        <f t="shared" si="236"/>
        <v>0</v>
      </c>
      <c r="V730" s="214">
        <f t="shared" si="237"/>
        <v>1</v>
      </c>
      <c r="W730" s="214">
        <f>IF(OR(AND((K730&lt;0.8),(AJ730&gt;180)),AND((K730&lt;0.8),(AJ730&lt;10)),AND((K730&gt;=0.8),(AJ730&lt;10)),AND((K730&gt;=0.8),(AJ730&gt;90))),0,1)</f>
        <v>1</v>
      </c>
      <c r="X730" s="214">
        <f t="shared" si="238"/>
        <v>0</v>
      </c>
      <c r="Y730" s="214">
        <f t="shared" si="239"/>
        <v>1</v>
      </c>
      <c r="Z730" s="214">
        <f t="shared" si="240"/>
        <v>0</v>
      </c>
      <c r="AA730" s="214">
        <f t="shared" si="241"/>
        <v>1</v>
      </c>
      <c r="AB730" s="215" t="str">
        <f t="shared" si="242"/>
        <v>B-</v>
      </c>
      <c r="AC730" s="215" t="str">
        <f t="shared" si="243"/>
        <v>0B-</v>
      </c>
      <c r="AD730" s="216"/>
      <c r="AE730" s="216"/>
      <c r="AF730" s="434">
        <f>IFERROR(INDEX(Raw_DATA!L:L,MATCH(Risk7_PlusY67!$D730,Raw_DATA!$A:$A,0)),"")</f>
        <v>2.4900000000000002</v>
      </c>
      <c r="AG730" s="434">
        <f>IFERROR(INDEX(AVGGroup!$D$5:$D$21,MATCH(Risk7_PlusY67!$H730,AVGGroup!$C$5:$C$21,0)),"")</f>
        <v>3.38</v>
      </c>
      <c r="AH730" s="434">
        <f>IFERROR(INDEX(Raw_DATA!M:M,MATCH(Risk7_PlusY67!$D730,Raw_DATA!$A:$A,0)),"")</f>
        <v>2.1800000000000002</v>
      </c>
      <c r="AI730" s="435">
        <f>IFERROR(INDEX(AVGGroup!$F$5:$F$21,MATCH(Risk7_PlusY67!$H730,AVGGroup!$C$5:$C$21,0)),"")</f>
        <v>0.04</v>
      </c>
      <c r="AJ730" s="401">
        <f>IFERROR(INDEX(Raw_DATA!N:N,MATCH(Risk7_PlusY67!$D730,Raw_DATA!$A:$A,0)),"")</f>
        <v>83</v>
      </c>
      <c r="AK730" s="401">
        <f>IFERROR(INDEX(Raw_DATA!O:O,MATCH(Risk7_PlusY67!$D730,Raw_DATA!$A:$A,0)),"")</f>
        <v>76</v>
      </c>
      <c r="AL730" s="401">
        <f>IFERROR(INDEX(Raw_DATA!P:P,MATCH(Risk7_PlusY67!$D730,Raw_DATA!$A:$A,0)),"")</f>
        <v>51</v>
      </c>
      <c r="AM730" s="401">
        <f>IFERROR(INDEX(Raw_DATA!Q:Q,MATCH(Risk7_PlusY67!$D730,Raw_DATA!$A:$A,0)),"")</f>
        <v>178</v>
      </c>
      <c r="AN730" s="401">
        <f>IFERROR(INDEX(Raw_DATA!R:R,MATCH(Risk7_PlusY67!$D730,Raw_DATA!$A:$A,0)),"")</f>
        <v>50</v>
      </c>
      <c r="AO730" s="407"/>
      <c r="AP730" s="411" t="b">
        <f>AB730=AY730</f>
        <v>1</v>
      </c>
      <c r="AQ730" s="340">
        <f t="shared" si="244"/>
        <v>0</v>
      </c>
      <c r="AR730" s="123">
        <f t="shared" si="245"/>
        <v>0</v>
      </c>
      <c r="AS730" s="123">
        <f t="shared" si="246"/>
        <v>1</v>
      </c>
      <c r="AT730" s="123">
        <f>IF(OR(AND((K730&lt;0.8),(BE730&gt;180)),AND((K730&lt;0.8),(BE730&lt;10)),AND((K730&gt;=0.8),(BE730&lt;10)),AND((K730&gt;=0.8),(BE730&gt;90))),0,1)</f>
        <v>1</v>
      </c>
      <c r="AU730" s="123">
        <f t="shared" si="247"/>
        <v>0</v>
      </c>
      <c r="AV730" s="123">
        <f t="shared" si="248"/>
        <v>1</v>
      </c>
      <c r="AW730" s="123">
        <f t="shared" si="249"/>
        <v>0</v>
      </c>
      <c r="AX730" s="123">
        <f t="shared" si="250"/>
        <v>1</v>
      </c>
      <c r="AY730" s="416" t="str">
        <f t="shared" si="251"/>
        <v>B-</v>
      </c>
      <c r="AZ730" s="416" t="str">
        <f>R730&amp;AY730</f>
        <v>0B-</v>
      </c>
      <c r="BA730" s="417">
        <f>IFERROR(INDEX(Raw_DATA!L:L,MATCH(Risk7_PlusY67!$D730,Raw_DATA!$A:$A,0)),"")</f>
        <v>2.4900000000000002</v>
      </c>
      <c r="BB730" s="417">
        <f>IFERROR(INDEX(AVGGroup!$H$5:$H$21,MATCH(Risk7_PlusY67!$BJ730,AVGGroup!$C$5:$C$21,0)),"")</f>
        <v>3.88</v>
      </c>
      <c r="BC730" s="417">
        <f>IFERROR(INDEX(Raw_DATA!M:M,MATCH(Risk7_PlusY67!$D730,Raw_DATA!$A:$A,0)),"")</f>
        <v>2.1800000000000002</v>
      </c>
      <c r="BD730" s="418">
        <f>IFERROR(INDEX(AVGGroup!$J$5:$J$21,MATCH(Risk7_PlusY67!$BJ730,AVGGroup!$C$5:$C$21,0)),"")</f>
        <v>0.56999999999999995</v>
      </c>
      <c r="BE730" s="407">
        <f>IFERROR(INDEX(Raw_DATA!N:N,MATCH(Risk7_PlusY67!$D730,Raw_DATA!$A:$A,0)),"")</f>
        <v>83</v>
      </c>
      <c r="BF730" s="407">
        <f>IFERROR(INDEX(Raw_DATA!O:O,MATCH(Risk7_PlusY67!$D730,Raw_DATA!$A:$A,0)),"")</f>
        <v>76</v>
      </c>
      <c r="BG730" s="407">
        <f>IFERROR(INDEX(Raw_DATA!P:P,MATCH(Risk7_PlusY67!$D730,Raw_DATA!$A:$A,0)),"")</f>
        <v>51</v>
      </c>
      <c r="BH730" s="407">
        <f>IFERROR(INDEX(Raw_DATA!Q:Q,MATCH(Risk7_PlusY67!$D730,Raw_DATA!$A:$A,0)),"")</f>
        <v>178</v>
      </c>
      <c r="BI730" s="407">
        <f>IFERROR(INDEX(Raw_DATA!R:R,MATCH(Risk7_PlusY67!$D730,Raw_DATA!$A:$A,0)),"")</f>
        <v>50</v>
      </c>
      <c r="BJ730" s="124" t="str">
        <f>INDEX('Org2567'!$BM:$BM,MATCH(Risk7_PlusY67!D730,'Org2567'!$D:$D,0))</f>
        <v>รพท.M1 B&gt;200</v>
      </c>
    </row>
    <row r="731" spans="1:62" x14ac:dyDescent="0.7">
      <c r="A731" s="206">
        <f>IF(ISBLANK(D731),"",COUNTA($D$3:D731))</f>
        <v>729</v>
      </c>
      <c r="B731" s="207">
        <f>IFERROR(INDEX(ID!$E:$E,MATCH(Risk7_PlusY67!$D731,ID!$A:$A,0)),"")</f>
        <v>10</v>
      </c>
      <c r="C731" s="207" t="str">
        <f>IFERROR(INDEX(ID!$I:$I,MATCH(Risk7_PlusY67!$D731,ID!$A:$A,0)),"")</f>
        <v>อุบลราชธานี</v>
      </c>
      <c r="D731" s="295" t="s">
        <v>731</v>
      </c>
      <c r="E731" s="207" t="str">
        <f>IFERROR(INDEX(ID!$C:$C,MATCH(Risk7_PlusY67!$D731,ID!$A:$A,0)),"")</f>
        <v>พิบูลมังสาหาร,รพช.</v>
      </c>
      <c r="F731" s="207" t="str">
        <f>IFERROR(INDEX(ID!$G:$G,MATCH(Risk7_PlusY67!$D731,ID!$A:$A,0)),"")</f>
        <v>รพช.</v>
      </c>
      <c r="G731" s="206">
        <f>IFERROR(INDEX(ID!$J:$J,MATCH(Risk7_PlusY67!$D731,ID!$A:$A,0)),"")</f>
        <v>154</v>
      </c>
      <c r="H731" s="208" t="str">
        <f>IFERROR(INDEX(ID!$P:$P,MATCH(Risk7_PlusY67!$D731,ID!$A:$A,0)),"")</f>
        <v>รพช.M2 B&gt;100</v>
      </c>
      <c r="I731" s="209">
        <f>IFERROR(INDEX(Raw_DATA!E:E,MATCH(Risk7_PlusY67!$D731,Raw_DATA!$A:$A,0)),"")</f>
        <v>2.75</v>
      </c>
      <c r="J731" s="209">
        <f>IFERROR(INDEX(Raw_DATA!F:F,MATCH(Risk7_PlusY67!$D731,Raw_DATA!$A:$A,0)),"")</f>
        <v>2.54</v>
      </c>
      <c r="K731" s="209">
        <f>IFERROR(INDEX(Raw_DATA!G:G,MATCH(Risk7_PlusY67!$D731,Raw_DATA!$A:$A,0)),"")</f>
        <v>1.62</v>
      </c>
      <c r="L731" s="209">
        <f>IFERROR(INDEX(Raw_DATA!H:H,MATCH(Risk7_PlusY67!$D731,Raw_DATA!$A:$A,0)),"")</f>
        <v>105185524.34999999</v>
      </c>
      <c r="M731" s="210">
        <f>IFERROR(INDEX(Raw_DATA!I:I,MATCH(Risk7_PlusY67!$D731,Raw_DATA!$A:$A,0)),"")</f>
        <v>-53439304.890000001</v>
      </c>
      <c r="N731" s="206">
        <f t="shared" si="231"/>
        <v>0</v>
      </c>
      <c r="O731" s="206">
        <f t="shared" si="232"/>
        <v>1</v>
      </c>
      <c r="P731" s="206">
        <f t="shared" si="234"/>
        <v>0</v>
      </c>
      <c r="Q731" s="211">
        <f t="shared" si="235"/>
        <v>23.6</v>
      </c>
      <c r="R731" s="206">
        <f t="shared" si="233"/>
        <v>1</v>
      </c>
      <c r="S731" s="212">
        <f>IFERROR(INDEX(Raw_DATA!J:J,MATCH(Risk7_PlusY67!$D731,Raw_DATA!$A:$A,0)),"")</f>
        <v>-28930036.920000002</v>
      </c>
      <c r="T731" s="213">
        <f>IFERROR(INDEX(Raw_DATA!K:K,MATCH(Risk7_PlusY67!$D731,Raw_DATA!$A:$A,0)),"")</f>
        <v>37487980.689999998</v>
      </c>
      <c r="U731" s="214">
        <f t="shared" si="236"/>
        <v>0</v>
      </c>
      <c r="V731" s="214">
        <f t="shared" si="237"/>
        <v>0</v>
      </c>
      <c r="W731" s="214">
        <f>IF(OR(AND((K731&lt;0.8),(AJ731&gt;180)),AND((K731&lt;0.8),(AJ731&lt;10)),AND((K731&gt;=0.8),(AJ731&lt;10)),AND((K731&gt;=0.8),(AJ731&gt;90))),0,1)</f>
        <v>1</v>
      </c>
      <c r="X731" s="214">
        <f t="shared" si="238"/>
        <v>1</v>
      </c>
      <c r="Y731" s="214">
        <f t="shared" si="239"/>
        <v>0</v>
      </c>
      <c r="Z731" s="214">
        <f t="shared" si="240"/>
        <v>1</v>
      </c>
      <c r="AA731" s="214">
        <f t="shared" si="241"/>
        <v>1</v>
      </c>
      <c r="AB731" s="215" t="str">
        <f t="shared" si="242"/>
        <v>B-</v>
      </c>
      <c r="AC731" s="215" t="str">
        <f t="shared" si="243"/>
        <v>1B-</v>
      </c>
      <c r="AD731" s="216"/>
      <c r="AE731" s="216"/>
      <c r="AF731" s="434">
        <f>IFERROR(INDEX(Raw_DATA!L:L,MATCH(Risk7_PlusY67!$D731,Raw_DATA!$A:$A,0)),"")</f>
        <v>-8.01</v>
      </c>
      <c r="AG731" s="434">
        <f>IFERROR(INDEX(AVGGroup!$D$5:$D$21,MATCH(Risk7_PlusY67!$H731,AVGGroup!$C$5:$C$21,0)),"")</f>
        <v>-2.2400000000000002</v>
      </c>
      <c r="AH731" s="434">
        <f>IFERROR(INDEX(Raw_DATA!M:M,MATCH(Risk7_PlusY67!$D731,Raw_DATA!$A:$A,0)),"")</f>
        <v>-14.01</v>
      </c>
      <c r="AI731" s="435">
        <f>IFERROR(INDEX(AVGGroup!$F$5:$F$21,MATCH(Risk7_PlusY67!$H731,AVGGroup!$C$5:$C$21,0)),"")</f>
        <v>-7.61</v>
      </c>
      <c r="AJ731" s="401">
        <f>IFERROR(INDEX(Raw_DATA!N:N,MATCH(Risk7_PlusY67!$D731,Raw_DATA!$A:$A,0)),"")</f>
        <v>81</v>
      </c>
      <c r="AK731" s="401">
        <f>IFERROR(INDEX(Raw_DATA!O:O,MATCH(Risk7_PlusY67!$D731,Raw_DATA!$A:$A,0)),"")</f>
        <v>45</v>
      </c>
      <c r="AL731" s="401">
        <f>IFERROR(INDEX(Raw_DATA!P:P,MATCH(Risk7_PlusY67!$D731,Raw_DATA!$A:$A,0)),"")</f>
        <v>61</v>
      </c>
      <c r="AM731" s="401">
        <f>IFERROR(INDEX(Raw_DATA!Q:Q,MATCH(Risk7_PlusY67!$D731,Raw_DATA!$A:$A,0)),"")</f>
        <v>84</v>
      </c>
      <c r="AN731" s="401">
        <f>IFERROR(INDEX(Raw_DATA!R:R,MATCH(Risk7_PlusY67!$D731,Raw_DATA!$A:$A,0)),"")</f>
        <v>37</v>
      </c>
      <c r="AO731" s="407"/>
      <c r="AP731" s="411" t="b">
        <f>AB731=AY731</f>
        <v>1</v>
      </c>
      <c r="AQ731" s="340">
        <f t="shared" si="244"/>
        <v>1</v>
      </c>
      <c r="AR731" s="123">
        <f t="shared" si="245"/>
        <v>0</v>
      </c>
      <c r="AS731" s="123">
        <f t="shared" si="246"/>
        <v>0</v>
      </c>
      <c r="AT731" s="123">
        <f>IF(OR(AND((K731&lt;0.8),(BE731&gt;180)),AND((K731&lt;0.8),(BE731&lt;10)),AND((K731&gt;=0.8),(BE731&lt;10)),AND((K731&gt;=0.8),(BE731&gt;90))),0,1)</f>
        <v>1</v>
      </c>
      <c r="AU731" s="123">
        <f t="shared" si="247"/>
        <v>1</v>
      </c>
      <c r="AV731" s="123">
        <f t="shared" si="248"/>
        <v>0</v>
      </c>
      <c r="AW731" s="123">
        <f t="shared" si="249"/>
        <v>1</v>
      </c>
      <c r="AX731" s="123">
        <f t="shared" si="250"/>
        <v>1</v>
      </c>
      <c r="AY731" s="416" t="str">
        <f t="shared" si="251"/>
        <v>B-</v>
      </c>
      <c r="AZ731" s="416" t="str">
        <f>R731&amp;AY731</f>
        <v>1B-</v>
      </c>
      <c r="BA731" s="417">
        <f>IFERROR(INDEX(Raw_DATA!L:L,MATCH(Risk7_PlusY67!$D731,Raw_DATA!$A:$A,0)),"")</f>
        <v>-8.01</v>
      </c>
      <c r="BB731" s="417">
        <f>IFERROR(INDEX(AVGGroup!$H$5:$H$21,MATCH(Risk7_PlusY67!$BJ731,AVGGroup!$C$5:$C$21,0)),"")</f>
        <v>-2.25</v>
      </c>
      <c r="BC731" s="417">
        <f>IFERROR(INDEX(Raw_DATA!M:M,MATCH(Risk7_PlusY67!$D731,Raw_DATA!$A:$A,0)),"")</f>
        <v>-14.01</v>
      </c>
      <c r="BD731" s="418">
        <f>IFERROR(INDEX(AVGGroup!$J$5:$J$21,MATCH(Risk7_PlusY67!$BJ731,AVGGroup!$C$5:$C$21,0)),"")</f>
        <v>-7.61</v>
      </c>
      <c r="BE731" s="407">
        <f>IFERROR(INDEX(Raw_DATA!N:N,MATCH(Risk7_PlusY67!$D731,Raw_DATA!$A:$A,0)),"")</f>
        <v>81</v>
      </c>
      <c r="BF731" s="407">
        <f>IFERROR(INDEX(Raw_DATA!O:O,MATCH(Risk7_PlusY67!$D731,Raw_DATA!$A:$A,0)),"")</f>
        <v>45</v>
      </c>
      <c r="BG731" s="407">
        <f>IFERROR(INDEX(Raw_DATA!P:P,MATCH(Risk7_PlusY67!$D731,Raw_DATA!$A:$A,0)),"")</f>
        <v>61</v>
      </c>
      <c r="BH731" s="407">
        <f>IFERROR(INDEX(Raw_DATA!Q:Q,MATCH(Risk7_PlusY67!$D731,Raw_DATA!$A:$A,0)),"")</f>
        <v>84</v>
      </c>
      <c r="BI731" s="407">
        <f>IFERROR(INDEX(Raw_DATA!R:R,MATCH(Risk7_PlusY67!$D731,Raw_DATA!$A:$A,0)),"")</f>
        <v>37</v>
      </c>
      <c r="BJ731" s="124" t="str">
        <f>INDEX('Org2567'!$BM:$BM,MATCH(Risk7_PlusY67!D731,'Org2567'!$D:$D,0))</f>
        <v>รพช.M2 B&gt;100</v>
      </c>
    </row>
    <row r="732" spans="1:62" x14ac:dyDescent="0.7">
      <c r="A732" s="206">
        <f>IF(ISBLANK(D732),"",COUNTA($D$3:D732))</f>
        <v>730</v>
      </c>
      <c r="B732" s="207">
        <f>IFERROR(INDEX(ID!$E:$E,MATCH(Risk7_PlusY67!$D732,ID!$A:$A,0)),"")</f>
        <v>10</v>
      </c>
      <c r="C732" s="207" t="str">
        <f>IFERROR(INDEX(ID!$I:$I,MATCH(Risk7_PlusY67!$D732,ID!$A:$A,0)),"")</f>
        <v>อุบลราชธานี</v>
      </c>
      <c r="D732" s="295" t="s">
        <v>732</v>
      </c>
      <c r="E732" s="207" t="str">
        <f>IFERROR(INDEX(ID!$C:$C,MATCH(Risk7_PlusY67!$D732,ID!$A:$A,0)),"")</f>
        <v>ตาลสุม,รพช.</v>
      </c>
      <c r="F732" s="207" t="str">
        <f>IFERROR(INDEX(ID!$G:$G,MATCH(Risk7_PlusY67!$D732,ID!$A:$A,0)),"")</f>
        <v>รพช.</v>
      </c>
      <c r="G732" s="206">
        <f>IFERROR(INDEX(ID!$J:$J,MATCH(Risk7_PlusY67!$D732,ID!$A:$A,0)),"")</f>
        <v>30</v>
      </c>
      <c r="H732" s="208" t="str">
        <f>IFERROR(INDEX(ID!$P:$P,MATCH(Risk7_PlusY67!$D732,ID!$A:$A,0)),"")</f>
        <v>รพช.F2 P&lt;=30,000</v>
      </c>
      <c r="I732" s="209">
        <f>IFERROR(INDEX(Raw_DATA!E:E,MATCH(Risk7_PlusY67!$D732,Raw_DATA!$A:$A,0)),"")</f>
        <v>1.49</v>
      </c>
      <c r="J732" s="209">
        <f>IFERROR(INDEX(Raw_DATA!F:F,MATCH(Risk7_PlusY67!$D732,Raw_DATA!$A:$A,0)),"")</f>
        <v>1.34</v>
      </c>
      <c r="K732" s="209">
        <f>IFERROR(INDEX(Raw_DATA!G:G,MATCH(Risk7_PlusY67!$D732,Raw_DATA!$A:$A,0)),"")</f>
        <v>0.92</v>
      </c>
      <c r="L732" s="209">
        <f>IFERROR(INDEX(Raw_DATA!H:H,MATCH(Risk7_PlusY67!$D732,Raw_DATA!$A:$A,0)),"")</f>
        <v>6081391.0199999996</v>
      </c>
      <c r="M732" s="210">
        <f>IFERROR(INDEX(Raw_DATA!I:I,MATCH(Risk7_PlusY67!$D732,Raw_DATA!$A:$A,0)),"")</f>
        <v>-9963560</v>
      </c>
      <c r="N732" s="206">
        <f t="shared" si="231"/>
        <v>1</v>
      </c>
      <c r="O732" s="206">
        <f t="shared" si="232"/>
        <v>1</v>
      </c>
      <c r="P732" s="206">
        <f t="shared" si="234"/>
        <v>0</v>
      </c>
      <c r="Q732" s="211">
        <f t="shared" si="235"/>
        <v>7.3</v>
      </c>
      <c r="R732" s="206">
        <f t="shared" si="233"/>
        <v>2</v>
      </c>
      <c r="S732" s="212">
        <f>IFERROR(INDEX(Raw_DATA!J:J,MATCH(Risk7_PlusY67!$D732,Raw_DATA!$A:$A,0)),"")</f>
        <v>-3683159.85</v>
      </c>
      <c r="T732" s="213">
        <f>IFERROR(INDEX(Raw_DATA!K:K,MATCH(Risk7_PlusY67!$D732,Raw_DATA!$A:$A,0)),"")</f>
        <v>-1032168.99</v>
      </c>
      <c r="U732" s="214">
        <f t="shared" si="236"/>
        <v>0</v>
      </c>
      <c r="V732" s="214">
        <f t="shared" si="237"/>
        <v>0</v>
      </c>
      <c r="W732" s="214">
        <f>IF(OR(AND((K732&lt;0.8),(AJ732&gt;180)),AND((K732&lt;0.8),(AJ732&lt;10)),AND((K732&gt;=0.8),(AJ732&lt;10)),AND((K732&gt;=0.8),(AJ732&gt;90))),0,1)</f>
        <v>0</v>
      </c>
      <c r="X732" s="214">
        <f t="shared" si="238"/>
        <v>1</v>
      </c>
      <c r="Y732" s="214">
        <f t="shared" si="239"/>
        <v>1</v>
      </c>
      <c r="Z732" s="214">
        <f t="shared" si="240"/>
        <v>1</v>
      </c>
      <c r="AA732" s="214">
        <f t="shared" si="241"/>
        <v>1</v>
      </c>
      <c r="AB732" s="215" t="str">
        <f t="shared" si="242"/>
        <v>B-</v>
      </c>
      <c r="AC732" s="215" t="str">
        <f t="shared" si="243"/>
        <v>2B-</v>
      </c>
      <c r="AD732" s="216"/>
      <c r="AE732" s="216"/>
      <c r="AF732" s="434">
        <f>IFERROR(INDEX(Raw_DATA!L:L,MATCH(Risk7_PlusY67!$D732,Raw_DATA!$A:$A,0)),"")</f>
        <v>-5.21</v>
      </c>
      <c r="AG732" s="434">
        <f>IFERROR(INDEX(AVGGroup!$D$5:$D$21,MATCH(Risk7_PlusY67!$H732,AVGGroup!$C$5:$C$21,0)),"")</f>
        <v>-3.55</v>
      </c>
      <c r="AH732" s="434">
        <f>IFERROR(INDEX(Raw_DATA!M:M,MATCH(Risk7_PlusY67!$D732,Raw_DATA!$A:$A,0)),"")</f>
        <v>-18.649999999999999</v>
      </c>
      <c r="AI732" s="435">
        <f>IFERROR(INDEX(AVGGroup!$F$5:$F$21,MATCH(Risk7_PlusY67!$H732,AVGGroup!$C$5:$C$21,0)),"")</f>
        <v>-10.199999999999999</v>
      </c>
      <c r="AJ732" s="401">
        <f>IFERROR(INDEX(Raw_DATA!N:N,MATCH(Risk7_PlusY67!$D732,Raw_DATA!$A:$A,0)),"")</f>
        <v>113</v>
      </c>
      <c r="AK732" s="401">
        <f>IFERROR(INDEX(Raw_DATA!O:O,MATCH(Risk7_PlusY67!$D732,Raw_DATA!$A:$A,0)),"")</f>
        <v>37</v>
      </c>
      <c r="AL732" s="401">
        <f>IFERROR(INDEX(Raw_DATA!P:P,MATCH(Risk7_PlusY67!$D732,Raw_DATA!$A:$A,0)),"")</f>
        <v>57</v>
      </c>
      <c r="AM732" s="401">
        <f>IFERROR(INDEX(Raw_DATA!Q:Q,MATCH(Risk7_PlusY67!$D732,Raw_DATA!$A:$A,0)),"")</f>
        <v>110</v>
      </c>
      <c r="AN732" s="401">
        <f>IFERROR(INDEX(Raw_DATA!R:R,MATCH(Risk7_PlusY67!$D732,Raw_DATA!$A:$A,0)),"")</f>
        <v>52</v>
      </c>
      <c r="AO732" s="407"/>
      <c r="AP732" s="411" t="b">
        <f>AB732=AY732</f>
        <v>1</v>
      </c>
      <c r="AQ732" s="340">
        <f t="shared" si="244"/>
        <v>1</v>
      </c>
      <c r="AR732" s="123">
        <f t="shared" si="245"/>
        <v>0</v>
      </c>
      <c r="AS732" s="123">
        <f t="shared" si="246"/>
        <v>0</v>
      </c>
      <c r="AT732" s="123">
        <f>IF(OR(AND((K732&lt;0.8),(BE732&gt;180)),AND((K732&lt;0.8),(BE732&lt;10)),AND((K732&gt;=0.8),(BE732&lt;10)),AND((K732&gt;=0.8),(BE732&gt;90))),0,1)</f>
        <v>0</v>
      </c>
      <c r="AU732" s="123">
        <f t="shared" si="247"/>
        <v>1</v>
      </c>
      <c r="AV732" s="123">
        <f t="shared" si="248"/>
        <v>1</v>
      </c>
      <c r="AW732" s="123">
        <f t="shared" si="249"/>
        <v>1</v>
      </c>
      <c r="AX732" s="123">
        <f t="shared" si="250"/>
        <v>1</v>
      </c>
      <c r="AY732" s="416" t="str">
        <f t="shared" si="251"/>
        <v>B-</v>
      </c>
      <c r="AZ732" s="416" t="str">
        <f>R732&amp;AY732</f>
        <v>2B-</v>
      </c>
      <c r="BA732" s="417">
        <f>IFERROR(INDEX(Raw_DATA!L:L,MATCH(Risk7_PlusY67!$D732,Raw_DATA!$A:$A,0)),"")</f>
        <v>-5.21</v>
      </c>
      <c r="BB732" s="417">
        <f>IFERROR(INDEX(AVGGroup!$H$5:$H$21,MATCH(Risk7_PlusY67!$BJ732,AVGGroup!$C$5:$C$21,0)),"")</f>
        <v>-3.54</v>
      </c>
      <c r="BC732" s="417">
        <f>IFERROR(INDEX(Raw_DATA!M:M,MATCH(Risk7_PlusY67!$D732,Raw_DATA!$A:$A,0)),"")</f>
        <v>-18.649999999999999</v>
      </c>
      <c r="BD732" s="418">
        <f>IFERROR(INDEX(AVGGroup!$J$5:$J$21,MATCH(Risk7_PlusY67!$BJ732,AVGGroup!$C$5:$C$21,0)),"")</f>
        <v>-10.199999999999999</v>
      </c>
      <c r="BE732" s="407">
        <f>IFERROR(INDEX(Raw_DATA!N:N,MATCH(Risk7_PlusY67!$D732,Raw_DATA!$A:$A,0)),"")</f>
        <v>113</v>
      </c>
      <c r="BF732" s="407">
        <f>IFERROR(INDEX(Raw_DATA!O:O,MATCH(Risk7_PlusY67!$D732,Raw_DATA!$A:$A,0)),"")</f>
        <v>37</v>
      </c>
      <c r="BG732" s="407">
        <f>IFERROR(INDEX(Raw_DATA!P:P,MATCH(Risk7_PlusY67!$D732,Raw_DATA!$A:$A,0)),"")</f>
        <v>57</v>
      </c>
      <c r="BH732" s="407">
        <f>IFERROR(INDEX(Raw_DATA!Q:Q,MATCH(Risk7_PlusY67!$D732,Raw_DATA!$A:$A,0)),"")</f>
        <v>110</v>
      </c>
      <c r="BI732" s="407">
        <f>IFERROR(INDEX(Raw_DATA!R:R,MATCH(Risk7_PlusY67!$D732,Raw_DATA!$A:$A,0)),"")</f>
        <v>52</v>
      </c>
      <c r="BJ732" s="124" t="str">
        <f>INDEX('Org2567'!$BM:$BM,MATCH(Risk7_PlusY67!D732,'Org2567'!$D:$D,0))</f>
        <v>รพช.F2 P&lt;=30,000</v>
      </c>
    </row>
    <row r="733" spans="1:62" x14ac:dyDescent="0.7">
      <c r="A733" s="206">
        <f>IF(ISBLANK(D733),"",COUNTA($D$3:D733))</f>
        <v>731</v>
      </c>
      <c r="B733" s="207">
        <f>IFERROR(INDEX(ID!$E:$E,MATCH(Risk7_PlusY67!$D733,ID!$A:$A,0)),"")</f>
        <v>10</v>
      </c>
      <c r="C733" s="207" t="str">
        <f>IFERROR(INDEX(ID!$I:$I,MATCH(Risk7_PlusY67!$D733,ID!$A:$A,0)),"")</f>
        <v>อุบลราชธานี</v>
      </c>
      <c r="D733" s="295" t="s">
        <v>733</v>
      </c>
      <c r="E733" s="207" t="str">
        <f>IFERROR(INDEX(ID!$C:$C,MATCH(Risk7_PlusY67!$D733,ID!$A:$A,0)),"")</f>
        <v>โพธิ์ไทร,รพช.</v>
      </c>
      <c r="F733" s="207" t="str">
        <f>IFERROR(INDEX(ID!$G:$G,MATCH(Risk7_PlusY67!$D733,ID!$A:$A,0)),"")</f>
        <v>รพช.</v>
      </c>
      <c r="G733" s="206">
        <f>IFERROR(INDEX(ID!$J:$J,MATCH(Risk7_PlusY67!$D733,ID!$A:$A,0)),"")</f>
        <v>40</v>
      </c>
      <c r="H733" s="208" t="str">
        <f>IFERROR(INDEX(ID!$P:$P,MATCH(Risk7_PlusY67!$D733,ID!$A:$A,0)),"")</f>
        <v>รพช.F2 P30,000-60,000</v>
      </c>
      <c r="I733" s="209">
        <f>IFERROR(INDEX(Raw_DATA!E:E,MATCH(Risk7_PlusY67!$D733,Raw_DATA!$A:$A,0)),"")</f>
        <v>2.02</v>
      </c>
      <c r="J733" s="209">
        <f>IFERROR(INDEX(Raw_DATA!F:F,MATCH(Risk7_PlusY67!$D733,Raw_DATA!$A:$A,0)),"")</f>
        <v>1.76</v>
      </c>
      <c r="K733" s="209">
        <f>IFERROR(INDEX(Raw_DATA!G:G,MATCH(Risk7_PlusY67!$D733,Raw_DATA!$A:$A,0)),"")</f>
        <v>1.26</v>
      </c>
      <c r="L733" s="209">
        <f>IFERROR(INDEX(Raw_DATA!H:H,MATCH(Risk7_PlusY67!$D733,Raw_DATA!$A:$A,0)),"")</f>
        <v>14096601.710000001</v>
      </c>
      <c r="M733" s="210">
        <f>IFERROR(INDEX(Raw_DATA!I:I,MATCH(Risk7_PlusY67!$D733,Raw_DATA!$A:$A,0)),"")</f>
        <v>-11180300.52</v>
      </c>
      <c r="N733" s="206">
        <f t="shared" si="231"/>
        <v>0</v>
      </c>
      <c r="O733" s="206">
        <f t="shared" si="232"/>
        <v>1</v>
      </c>
      <c r="P733" s="206">
        <f t="shared" si="234"/>
        <v>0</v>
      </c>
      <c r="Q733" s="211">
        <f t="shared" si="235"/>
        <v>15.1</v>
      </c>
      <c r="R733" s="206">
        <f t="shared" si="233"/>
        <v>1</v>
      </c>
      <c r="S733" s="212">
        <f>IFERROR(INDEX(Raw_DATA!J:J,MATCH(Risk7_PlusY67!$D733,Raw_DATA!$A:$A,0)),"")</f>
        <v>517582.52</v>
      </c>
      <c r="T733" s="213">
        <f>IFERROR(INDEX(Raw_DATA!K:K,MATCH(Risk7_PlusY67!$D733,Raw_DATA!$A:$A,0)),"")</f>
        <v>3544879.67</v>
      </c>
      <c r="U733" s="214">
        <f t="shared" si="236"/>
        <v>1</v>
      </c>
      <c r="V733" s="214">
        <f t="shared" si="237"/>
        <v>0</v>
      </c>
      <c r="W733" s="214">
        <f>IF(OR(AND((K733&lt;0.8),(AJ733&gt;180)),AND((K733&lt;0.8),(AJ733&lt;10)),AND((K733&gt;=0.8),(AJ733&lt;10)),AND((K733&gt;=0.8),(AJ733&gt;90))),0,1)</f>
        <v>1</v>
      </c>
      <c r="X733" s="214">
        <f t="shared" si="238"/>
        <v>1</v>
      </c>
      <c r="Y733" s="214">
        <f t="shared" si="239"/>
        <v>1</v>
      </c>
      <c r="Z733" s="214">
        <f t="shared" si="240"/>
        <v>0</v>
      </c>
      <c r="AA733" s="214">
        <f t="shared" si="241"/>
        <v>1</v>
      </c>
      <c r="AB733" s="215" t="str">
        <f t="shared" si="242"/>
        <v>B</v>
      </c>
      <c r="AC733" s="215" t="str">
        <f t="shared" si="243"/>
        <v>1B</v>
      </c>
      <c r="AD733" s="216"/>
      <c r="AE733" s="216"/>
      <c r="AF733" s="434">
        <f>IFERROR(INDEX(Raw_DATA!L:L,MATCH(Risk7_PlusY67!$D733,Raw_DATA!$A:$A,0)),"")</f>
        <v>0.48</v>
      </c>
      <c r="AG733" s="434">
        <f>IFERROR(INDEX(AVGGroup!$D$5:$D$21,MATCH(Risk7_PlusY67!$H733,AVGGroup!$C$5:$C$21,0)),"")</f>
        <v>-4.37</v>
      </c>
      <c r="AH733" s="434">
        <f>IFERROR(INDEX(Raw_DATA!M:M,MATCH(Risk7_PlusY67!$D733,Raw_DATA!$A:$A,0)),"")</f>
        <v>-12.1</v>
      </c>
      <c r="AI733" s="435">
        <f>IFERROR(INDEX(AVGGroup!$F$5:$F$21,MATCH(Risk7_PlusY67!$H733,AVGGroup!$C$5:$C$21,0)),"")</f>
        <v>-9.19</v>
      </c>
      <c r="AJ733" s="401">
        <f>IFERROR(INDEX(Raw_DATA!N:N,MATCH(Risk7_PlusY67!$D733,Raw_DATA!$A:$A,0)),"")</f>
        <v>69</v>
      </c>
      <c r="AK733" s="401">
        <f>IFERROR(INDEX(Raw_DATA!O:O,MATCH(Risk7_PlusY67!$D733,Raw_DATA!$A:$A,0)),"")</f>
        <v>16</v>
      </c>
      <c r="AL733" s="401">
        <f>IFERROR(INDEX(Raw_DATA!P:P,MATCH(Risk7_PlusY67!$D733,Raw_DATA!$A:$A,0)),"")</f>
        <v>56</v>
      </c>
      <c r="AM733" s="401">
        <f>IFERROR(INDEX(Raw_DATA!Q:Q,MATCH(Risk7_PlusY67!$D733,Raw_DATA!$A:$A,0)),"")</f>
        <v>212</v>
      </c>
      <c r="AN733" s="401">
        <f>IFERROR(INDEX(Raw_DATA!R:R,MATCH(Risk7_PlusY67!$D733,Raw_DATA!$A:$A,0)),"")</f>
        <v>46</v>
      </c>
      <c r="AO733" s="407"/>
      <c r="AP733" s="411" t="b">
        <f>AB733=AY733</f>
        <v>1</v>
      </c>
      <c r="AQ733" s="340">
        <f t="shared" si="244"/>
        <v>1</v>
      </c>
      <c r="AR733" s="123">
        <f t="shared" si="245"/>
        <v>1</v>
      </c>
      <c r="AS733" s="123">
        <f t="shared" si="246"/>
        <v>0</v>
      </c>
      <c r="AT733" s="123">
        <f>IF(OR(AND((K733&lt;0.8),(BE733&gt;180)),AND((K733&lt;0.8),(BE733&lt;10)),AND((K733&gt;=0.8),(BE733&lt;10)),AND((K733&gt;=0.8),(BE733&gt;90))),0,1)</f>
        <v>1</v>
      </c>
      <c r="AU733" s="123">
        <f t="shared" si="247"/>
        <v>1</v>
      </c>
      <c r="AV733" s="123">
        <f t="shared" si="248"/>
        <v>1</v>
      </c>
      <c r="AW733" s="123">
        <f t="shared" si="249"/>
        <v>0</v>
      </c>
      <c r="AX733" s="123">
        <f t="shared" si="250"/>
        <v>1</v>
      </c>
      <c r="AY733" s="416" t="str">
        <f t="shared" si="251"/>
        <v>B</v>
      </c>
      <c r="AZ733" s="416" t="str">
        <f>R733&amp;AY733</f>
        <v>1B</v>
      </c>
      <c r="BA733" s="417">
        <f>IFERROR(INDEX(Raw_DATA!L:L,MATCH(Risk7_PlusY67!$D733,Raw_DATA!$A:$A,0)),"")</f>
        <v>0.48</v>
      </c>
      <c r="BB733" s="417">
        <f>IFERROR(INDEX(AVGGroup!$H$5:$H$21,MATCH(Risk7_PlusY67!$BJ733,AVGGroup!$C$5:$C$21,0)),"")</f>
        <v>-3.95</v>
      </c>
      <c r="BC733" s="417">
        <f>IFERROR(INDEX(Raw_DATA!M:M,MATCH(Risk7_PlusY67!$D733,Raw_DATA!$A:$A,0)),"")</f>
        <v>-12.1</v>
      </c>
      <c r="BD733" s="418">
        <f>IFERROR(INDEX(AVGGroup!$J$5:$J$21,MATCH(Risk7_PlusY67!$BJ733,AVGGroup!$C$5:$C$21,0)),"")</f>
        <v>-8.8800000000000008</v>
      </c>
      <c r="BE733" s="407">
        <f>IFERROR(INDEX(Raw_DATA!N:N,MATCH(Risk7_PlusY67!$D733,Raw_DATA!$A:$A,0)),"")</f>
        <v>69</v>
      </c>
      <c r="BF733" s="407">
        <f>IFERROR(INDEX(Raw_DATA!O:O,MATCH(Risk7_PlusY67!$D733,Raw_DATA!$A:$A,0)),"")</f>
        <v>16</v>
      </c>
      <c r="BG733" s="407">
        <f>IFERROR(INDEX(Raw_DATA!P:P,MATCH(Risk7_PlusY67!$D733,Raw_DATA!$A:$A,0)),"")</f>
        <v>56</v>
      </c>
      <c r="BH733" s="407">
        <f>IFERROR(INDEX(Raw_DATA!Q:Q,MATCH(Risk7_PlusY67!$D733,Raw_DATA!$A:$A,0)),"")</f>
        <v>212</v>
      </c>
      <c r="BI733" s="407">
        <f>IFERROR(INDEX(Raw_DATA!R:R,MATCH(Risk7_PlusY67!$D733,Raw_DATA!$A:$A,0)),"")</f>
        <v>46</v>
      </c>
      <c r="BJ733" s="124" t="str">
        <f>INDEX('Org2567'!$BM:$BM,MATCH(Risk7_PlusY67!D733,'Org2567'!$D:$D,0))</f>
        <v>รพช.F2 P30,000-60,000</v>
      </c>
    </row>
    <row r="734" spans="1:62" x14ac:dyDescent="0.7">
      <c r="A734" s="206">
        <f>IF(ISBLANK(D734),"",COUNTA($D$3:D734))</f>
        <v>732</v>
      </c>
      <c r="B734" s="207">
        <f>IFERROR(INDEX(ID!$E:$E,MATCH(Risk7_PlusY67!$D734,ID!$A:$A,0)),"")</f>
        <v>10</v>
      </c>
      <c r="C734" s="207" t="str">
        <f>IFERROR(INDEX(ID!$I:$I,MATCH(Risk7_PlusY67!$D734,ID!$A:$A,0)),"")</f>
        <v>อุบลราชธานี</v>
      </c>
      <c r="D734" s="295" t="s">
        <v>734</v>
      </c>
      <c r="E734" s="207" t="str">
        <f>IFERROR(INDEX(ID!$C:$C,MATCH(Risk7_PlusY67!$D734,ID!$A:$A,0)),"")</f>
        <v>สำโรง,รพช.</v>
      </c>
      <c r="F734" s="207" t="str">
        <f>IFERROR(INDEX(ID!$G:$G,MATCH(Risk7_PlusY67!$D734,ID!$A:$A,0)),"")</f>
        <v>รพช.</v>
      </c>
      <c r="G734" s="206">
        <f>IFERROR(INDEX(ID!$J:$J,MATCH(Risk7_PlusY67!$D734,ID!$A:$A,0)),"")</f>
        <v>30</v>
      </c>
      <c r="H734" s="208" t="str">
        <f>IFERROR(INDEX(ID!$P:$P,MATCH(Risk7_PlusY67!$D734,ID!$A:$A,0)),"")</f>
        <v>รพช.F2 P30,000-60,000</v>
      </c>
      <c r="I734" s="209">
        <f>IFERROR(INDEX(Raw_DATA!E:E,MATCH(Risk7_PlusY67!$D734,Raw_DATA!$A:$A,0)),"")</f>
        <v>3.63</v>
      </c>
      <c r="J734" s="209">
        <f>IFERROR(INDEX(Raw_DATA!F:F,MATCH(Risk7_PlusY67!$D734,Raw_DATA!$A:$A,0)),"")</f>
        <v>3.46</v>
      </c>
      <c r="K734" s="209">
        <f>IFERROR(INDEX(Raw_DATA!G:G,MATCH(Risk7_PlusY67!$D734,Raw_DATA!$A:$A,0)),"")</f>
        <v>2.87</v>
      </c>
      <c r="L734" s="209">
        <f>IFERROR(INDEX(Raw_DATA!H:H,MATCH(Risk7_PlusY67!$D734,Raw_DATA!$A:$A,0)),"")</f>
        <v>44199115.810000002</v>
      </c>
      <c r="M734" s="210">
        <f>IFERROR(INDEX(Raw_DATA!I:I,MATCH(Risk7_PlusY67!$D734,Raw_DATA!$A:$A,0)),"")</f>
        <v>14248897.310000001</v>
      </c>
      <c r="N734" s="206">
        <f t="shared" si="231"/>
        <v>0</v>
      </c>
      <c r="O734" s="206">
        <f t="shared" si="232"/>
        <v>0</v>
      </c>
      <c r="P734" s="206">
        <f t="shared" si="234"/>
        <v>0</v>
      </c>
      <c r="Q734" s="211" t="str">
        <f t="shared" si="235"/>
        <v/>
      </c>
      <c r="R734" s="206">
        <f t="shared" si="233"/>
        <v>0</v>
      </c>
      <c r="S734" s="212">
        <f>IFERROR(INDEX(Raw_DATA!J:J,MATCH(Risk7_PlusY67!$D734,Raw_DATA!$A:$A,0)),"")</f>
        <v>20144581.289999999</v>
      </c>
      <c r="T734" s="213">
        <f>IFERROR(INDEX(Raw_DATA!K:K,MATCH(Risk7_PlusY67!$D734,Raw_DATA!$A:$A,0)),"")</f>
        <v>31331851.59</v>
      </c>
      <c r="U734" s="214">
        <f t="shared" si="236"/>
        <v>1</v>
      </c>
      <c r="V734" s="214">
        <f t="shared" si="237"/>
        <v>1</v>
      </c>
      <c r="W734" s="214">
        <f>IF(OR(AND((K734&lt;0.8),(AJ734&gt;180)),AND((K734&lt;0.8),(AJ734&lt;10)),AND((K734&gt;=0.8),(AJ734&lt;10)),AND((K734&gt;=0.8),(AJ734&gt;90))),0,1)</f>
        <v>1</v>
      </c>
      <c r="X734" s="214">
        <f t="shared" si="238"/>
        <v>1</v>
      </c>
      <c r="Y734" s="214">
        <f t="shared" si="239"/>
        <v>1</v>
      </c>
      <c r="Z734" s="214">
        <f t="shared" si="240"/>
        <v>0</v>
      </c>
      <c r="AA734" s="214">
        <f t="shared" si="241"/>
        <v>1</v>
      </c>
      <c r="AB734" s="215" t="str">
        <f t="shared" si="242"/>
        <v>A-</v>
      </c>
      <c r="AC734" s="215" t="str">
        <f t="shared" si="243"/>
        <v>0A-</v>
      </c>
      <c r="AD734" s="216"/>
      <c r="AE734" s="216"/>
      <c r="AF734" s="434">
        <f>IFERROR(INDEX(Raw_DATA!L:L,MATCH(Risk7_PlusY67!$D734,Raw_DATA!$A:$A,0)),"")</f>
        <v>18.79</v>
      </c>
      <c r="AG734" s="434">
        <f>IFERROR(INDEX(AVGGroup!$D$5:$D$21,MATCH(Risk7_PlusY67!$H734,AVGGroup!$C$5:$C$21,0)),"")</f>
        <v>-4.37</v>
      </c>
      <c r="AH734" s="434">
        <f>IFERROR(INDEX(Raw_DATA!M:M,MATCH(Risk7_PlusY67!$D734,Raw_DATA!$A:$A,0)),"")</f>
        <v>11.21</v>
      </c>
      <c r="AI734" s="435">
        <f>IFERROR(INDEX(AVGGroup!$F$5:$F$21,MATCH(Risk7_PlusY67!$H734,AVGGroup!$C$5:$C$21,0)),"")</f>
        <v>-9.19</v>
      </c>
      <c r="AJ734" s="401">
        <f>IFERROR(INDEX(Raw_DATA!N:N,MATCH(Risk7_PlusY67!$D734,Raw_DATA!$A:$A,0)),"")</f>
        <v>80</v>
      </c>
      <c r="AK734" s="401">
        <f>IFERROR(INDEX(Raw_DATA!O:O,MATCH(Risk7_PlusY67!$D734,Raw_DATA!$A:$A,0)),"")</f>
        <v>58</v>
      </c>
      <c r="AL734" s="401">
        <f>IFERROR(INDEX(Raw_DATA!P:P,MATCH(Risk7_PlusY67!$D734,Raw_DATA!$A:$A,0)),"")</f>
        <v>47</v>
      </c>
      <c r="AM734" s="401">
        <f>IFERROR(INDEX(Raw_DATA!Q:Q,MATCH(Risk7_PlusY67!$D734,Raw_DATA!$A:$A,0)),"")</f>
        <v>181</v>
      </c>
      <c r="AN734" s="401">
        <f>IFERROR(INDEX(Raw_DATA!R:R,MATCH(Risk7_PlusY67!$D734,Raw_DATA!$A:$A,0)),"")</f>
        <v>38</v>
      </c>
      <c r="AO734" s="407"/>
      <c r="AP734" s="411" t="b">
        <f>AB734=AY734</f>
        <v>1</v>
      </c>
      <c r="AQ734" s="340">
        <f t="shared" si="244"/>
        <v>0</v>
      </c>
      <c r="AR734" s="123">
        <f t="shared" si="245"/>
        <v>1</v>
      </c>
      <c r="AS734" s="123">
        <f t="shared" si="246"/>
        <v>1</v>
      </c>
      <c r="AT734" s="123">
        <f>IF(OR(AND((K734&lt;0.8),(BE734&gt;180)),AND((K734&lt;0.8),(BE734&lt;10)),AND((K734&gt;=0.8),(BE734&lt;10)),AND((K734&gt;=0.8),(BE734&gt;90))),0,1)</f>
        <v>1</v>
      </c>
      <c r="AU734" s="123">
        <f t="shared" si="247"/>
        <v>1</v>
      </c>
      <c r="AV734" s="123">
        <f t="shared" si="248"/>
        <v>1</v>
      </c>
      <c r="AW734" s="123">
        <f t="shared" si="249"/>
        <v>0</v>
      </c>
      <c r="AX734" s="123">
        <f t="shared" si="250"/>
        <v>1</v>
      </c>
      <c r="AY734" s="416" t="str">
        <f t="shared" si="251"/>
        <v>A-</v>
      </c>
      <c r="AZ734" s="416" t="str">
        <f>R734&amp;AY734</f>
        <v>0A-</v>
      </c>
      <c r="BA734" s="417">
        <f>IFERROR(INDEX(Raw_DATA!L:L,MATCH(Risk7_PlusY67!$D734,Raw_DATA!$A:$A,0)),"")</f>
        <v>18.79</v>
      </c>
      <c r="BB734" s="417">
        <f>IFERROR(INDEX(AVGGroup!$H$5:$H$21,MATCH(Risk7_PlusY67!$BJ734,AVGGroup!$C$5:$C$21,0)),"")</f>
        <v>-3.95</v>
      </c>
      <c r="BC734" s="417">
        <f>IFERROR(INDEX(Raw_DATA!M:M,MATCH(Risk7_PlusY67!$D734,Raw_DATA!$A:$A,0)),"")</f>
        <v>11.21</v>
      </c>
      <c r="BD734" s="418">
        <f>IFERROR(INDEX(AVGGroup!$J$5:$J$21,MATCH(Risk7_PlusY67!$BJ734,AVGGroup!$C$5:$C$21,0)),"")</f>
        <v>-8.8800000000000008</v>
      </c>
      <c r="BE734" s="407">
        <f>IFERROR(INDEX(Raw_DATA!N:N,MATCH(Risk7_PlusY67!$D734,Raw_DATA!$A:$A,0)),"")</f>
        <v>80</v>
      </c>
      <c r="BF734" s="407">
        <f>IFERROR(INDEX(Raw_DATA!O:O,MATCH(Risk7_PlusY67!$D734,Raw_DATA!$A:$A,0)),"")</f>
        <v>58</v>
      </c>
      <c r="BG734" s="407">
        <f>IFERROR(INDEX(Raw_DATA!P:P,MATCH(Risk7_PlusY67!$D734,Raw_DATA!$A:$A,0)),"")</f>
        <v>47</v>
      </c>
      <c r="BH734" s="407">
        <f>IFERROR(INDEX(Raw_DATA!Q:Q,MATCH(Risk7_PlusY67!$D734,Raw_DATA!$A:$A,0)),"")</f>
        <v>181</v>
      </c>
      <c r="BI734" s="407">
        <f>IFERROR(INDEX(Raw_DATA!R:R,MATCH(Risk7_PlusY67!$D734,Raw_DATA!$A:$A,0)),"")</f>
        <v>38</v>
      </c>
      <c r="BJ734" s="124" t="str">
        <f>INDEX('Org2567'!$BM:$BM,MATCH(Risk7_PlusY67!D734,'Org2567'!$D:$D,0))</f>
        <v>รพช.F2 P30,000-60,000</v>
      </c>
    </row>
    <row r="735" spans="1:62" x14ac:dyDescent="0.7">
      <c r="A735" s="206">
        <f>IF(ISBLANK(D735),"",COUNTA($D$3:D735))</f>
        <v>733</v>
      </c>
      <c r="B735" s="207">
        <f>IFERROR(INDEX(ID!$E:$E,MATCH(Risk7_PlusY67!$D735,ID!$A:$A,0)),"")</f>
        <v>10</v>
      </c>
      <c r="C735" s="207" t="str">
        <f>IFERROR(INDEX(ID!$I:$I,MATCH(Risk7_PlusY67!$D735,ID!$A:$A,0)),"")</f>
        <v>อุบลราชธานี</v>
      </c>
      <c r="D735" s="295" t="s">
        <v>735</v>
      </c>
      <c r="E735" s="207" t="str">
        <f>IFERROR(INDEX(ID!$C:$C,MATCH(Risk7_PlusY67!$D735,ID!$A:$A,0)),"")</f>
        <v>ดอนมดแดง,รพช.</v>
      </c>
      <c r="F735" s="207" t="str">
        <f>IFERROR(INDEX(ID!$G:$G,MATCH(Risk7_PlusY67!$D735,ID!$A:$A,0)),"")</f>
        <v>รพช.</v>
      </c>
      <c r="G735" s="206">
        <f>IFERROR(INDEX(ID!$J:$J,MATCH(Risk7_PlusY67!$D735,ID!$A:$A,0)),"")</f>
        <v>30</v>
      </c>
      <c r="H735" s="208" t="str">
        <f>IFERROR(INDEX(ID!$P:$P,MATCH(Risk7_PlusY67!$D735,ID!$A:$A,0)),"")</f>
        <v>รพช.F2 P&lt;=30,000</v>
      </c>
      <c r="I735" s="209">
        <f>IFERROR(INDEX(Raw_DATA!E:E,MATCH(Risk7_PlusY67!$D735,Raw_DATA!$A:$A,0)),"")</f>
        <v>5.4</v>
      </c>
      <c r="J735" s="209">
        <f>IFERROR(INDEX(Raw_DATA!F:F,MATCH(Risk7_PlusY67!$D735,Raw_DATA!$A:$A,0)),"")</f>
        <v>5.1100000000000003</v>
      </c>
      <c r="K735" s="209">
        <f>IFERROR(INDEX(Raw_DATA!G:G,MATCH(Risk7_PlusY67!$D735,Raw_DATA!$A:$A,0)),"")</f>
        <v>3.81</v>
      </c>
      <c r="L735" s="209">
        <f>IFERROR(INDEX(Raw_DATA!H:H,MATCH(Risk7_PlusY67!$D735,Raw_DATA!$A:$A,0)),"")</f>
        <v>39608750.43</v>
      </c>
      <c r="M735" s="210">
        <f>IFERROR(INDEX(Raw_DATA!I:I,MATCH(Risk7_PlusY67!$D735,Raw_DATA!$A:$A,0)),"")</f>
        <v>-5309436.57</v>
      </c>
      <c r="N735" s="206">
        <f t="shared" si="231"/>
        <v>0</v>
      </c>
      <c r="O735" s="206">
        <f t="shared" si="232"/>
        <v>1</v>
      </c>
      <c r="P735" s="206">
        <f t="shared" si="234"/>
        <v>0</v>
      </c>
      <c r="Q735" s="211">
        <f t="shared" si="235"/>
        <v>89.5</v>
      </c>
      <c r="R735" s="206">
        <f t="shared" si="233"/>
        <v>1</v>
      </c>
      <c r="S735" s="212">
        <f>IFERROR(INDEX(Raw_DATA!J:J,MATCH(Risk7_PlusY67!$D735,Raw_DATA!$A:$A,0)),"")</f>
        <v>-15117025.76</v>
      </c>
      <c r="T735" s="213">
        <f>IFERROR(INDEX(Raw_DATA!K:K,MATCH(Risk7_PlusY67!$D735,Raw_DATA!$A:$A,0)),"")</f>
        <v>25322680.129999999</v>
      </c>
      <c r="U735" s="214">
        <f t="shared" si="236"/>
        <v>0</v>
      </c>
      <c r="V735" s="214">
        <f t="shared" si="237"/>
        <v>1</v>
      </c>
      <c r="W735" s="214">
        <f>IF(OR(AND((K735&lt;0.8),(AJ735&gt;180)),AND((K735&lt;0.8),(AJ735&lt;10)),AND((K735&gt;=0.8),(AJ735&lt;10)),AND((K735&gt;=0.8),(AJ735&gt;90))),0,1)</f>
        <v>0</v>
      </c>
      <c r="X735" s="214">
        <f t="shared" si="238"/>
        <v>0</v>
      </c>
      <c r="Y735" s="214">
        <f t="shared" si="239"/>
        <v>1</v>
      </c>
      <c r="Z735" s="214">
        <f t="shared" si="240"/>
        <v>1</v>
      </c>
      <c r="AA735" s="214">
        <f t="shared" si="241"/>
        <v>1</v>
      </c>
      <c r="AB735" s="215" t="str">
        <f t="shared" si="242"/>
        <v>B-</v>
      </c>
      <c r="AC735" s="215" t="str">
        <f t="shared" si="243"/>
        <v>1B-</v>
      </c>
      <c r="AD735" s="216"/>
      <c r="AE735" s="216"/>
      <c r="AF735" s="434">
        <f>IFERROR(INDEX(Raw_DATA!L:L,MATCH(Risk7_PlusY67!$D735,Raw_DATA!$A:$A,0)),"")</f>
        <v>-26.03</v>
      </c>
      <c r="AG735" s="434">
        <f>IFERROR(INDEX(AVGGroup!$D$5:$D$21,MATCH(Risk7_PlusY67!$H735,AVGGroup!$C$5:$C$21,0)),"")</f>
        <v>-3.55</v>
      </c>
      <c r="AH735" s="434">
        <f>IFERROR(INDEX(Raw_DATA!M:M,MATCH(Risk7_PlusY67!$D735,Raw_DATA!$A:$A,0)),"")</f>
        <v>-8.36</v>
      </c>
      <c r="AI735" s="435">
        <f>IFERROR(INDEX(AVGGroup!$F$5:$F$21,MATCH(Risk7_PlusY67!$H735,AVGGroup!$C$5:$C$21,0)),"")</f>
        <v>-10.199999999999999</v>
      </c>
      <c r="AJ735" s="401">
        <f>IFERROR(INDEX(Raw_DATA!N:N,MATCH(Risk7_PlusY67!$D735,Raw_DATA!$A:$A,0)),"")</f>
        <v>103</v>
      </c>
      <c r="AK735" s="401">
        <f>IFERROR(INDEX(Raw_DATA!O:O,MATCH(Risk7_PlusY67!$D735,Raw_DATA!$A:$A,0)),"")</f>
        <v>113</v>
      </c>
      <c r="AL735" s="401">
        <f>IFERROR(INDEX(Raw_DATA!P:P,MATCH(Risk7_PlusY67!$D735,Raw_DATA!$A:$A,0)),"")</f>
        <v>41</v>
      </c>
      <c r="AM735" s="401">
        <f>IFERROR(INDEX(Raw_DATA!Q:Q,MATCH(Risk7_PlusY67!$D735,Raw_DATA!$A:$A,0)),"")</f>
        <v>117</v>
      </c>
      <c r="AN735" s="401">
        <f>IFERROR(INDEX(Raw_DATA!R:R,MATCH(Risk7_PlusY67!$D735,Raw_DATA!$A:$A,0)),"")</f>
        <v>43</v>
      </c>
      <c r="AO735" s="407"/>
      <c r="AP735" s="411" t="b">
        <f>AB735=AY735</f>
        <v>1</v>
      </c>
      <c r="AQ735" s="340">
        <f t="shared" si="244"/>
        <v>1</v>
      </c>
      <c r="AR735" s="123">
        <f t="shared" si="245"/>
        <v>0</v>
      </c>
      <c r="AS735" s="123">
        <f t="shared" si="246"/>
        <v>1</v>
      </c>
      <c r="AT735" s="123">
        <f>IF(OR(AND((K735&lt;0.8),(BE735&gt;180)),AND((K735&lt;0.8),(BE735&lt;10)),AND((K735&gt;=0.8),(BE735&lt;10)),AND((K735&gt;=0.8),(BE735&gt;90))),0,1)</f>
        <v>0</v>
      </c>
      <c r="AU735" s="123">
        <f t="shared" si="247"/>
        <v>0</v>
      </c>
      <c r="AV735" s="123">
        <f t="shared" si="248"/>
        <v>1</v>
      </c>
      <c r="AW735" s="123">
        <f t="shared" si="249"/>
        <v>1</v>
      </c>
      <c r="AX735" s="123">
        <f t="shared" si="250"/>
        <v>1</v>
      </c>
      <c r="AY735" s="416" t="str">
        <f t="shared" si="251"/>
        <v>B-</v>
      </c>
      <c r="AZ735" s="416" t="str">
        <f>R735&amp;AY735</f>
        <v>1B-</v>
      </c>
      <c r="BA735" s="417">
        <f>IFERROR(INDEX(Raw_DATA!L:L,MATCH(Risk7_PlusY67!$D735,Raw_DATA!$A:$A,0)),"")</f>
        <v>-26.03</v>
      </c>
      <c r="BB735" s="417">
        <f>IFERROR(INDEX(AVGGroup!$H$5:$H$21,MATCH(Risk7_PlusY67!$BJ735,AVGGroup!$C$5:$C$21,0)),"")</f>
        <v>-3.54</v>
      </c>
      <c r="BC735" s="417">
        <f>IFERROR(INDEX(Raw_DATA!M:M,MATCH(Risk7_PlusY67!$D735,Raw_DATA!$A:$A,0)),"")</f>
        <v>-8.36</v>
      </c>
      <c r="BD735" s="418">
        <f>IFERROR(INDEX(AVGGroup!$J$5:$J$21,MATCH(Risk7_PlusY67!$BJ735,AVGGroup!$C$5:$C$21,0)),"")</f>
        <v>-10.199999999999999</v>
      </c>
      <c r="BE735" s="407">
        <f>IFERROR(INDEX(Raw_DATA!N:N,MATCH(Risk7_PlusY67!$D735,Raw_DATA!$A:$A,0)),"")</f>
        <v>103</v>
      </c>
      <c r="BF735" s="407">
        <f>IFERROR(INDEX(Raw_DATA!O:O,MATCH(Risk7_PlusY67!$D735,Raw_DATA!$A:$A,0)),"")</f>
        <v>113</v>
      </c>
      <c r="BG735" s="407">
        <f>IFERROR(INDEX(Raw_DATA!P:P,MATCH(Risk7_PlusY67!$D735,Raw_DATA!$A:$A,0)),"")</f>
        <v>41</v>
      </c>
      <c r="BH735" s="407">
        <f>IFERROR(INDEX(Raw_DATA!Q:Q,MATCH(Risk7_PlusY67!$D735,Raw_DATA!$A:$A,0)),"")</f>
        <v>117</v>
      </c>
      <c r="BI735" s="407">
        <f>IFERROR(INDEX(Raw_DATA!R:R,MATCH(Risk7_PlusY67!$D735,Raw_DATA!$A:$A,0)),"")</f>
        <v>43</v>
      </c>
      <c r="BJ735" s="124" t="str">
        <f>INDEX('Org2567'!$BM:$BM,MATCH(Risk7_PlusY67!D735,'Org2567'!$D:$D,0))</f>
        <v>รพช.F2 P&lt;=30,000</v>
      </c>
    </row>
    <row r="736" spans="1:62" x14ac:dyDescent="0.7">
      <c r="A736" s="206">
        <f>IF(ISBLANK(D736),"",COUNTA($D$3:D736))</f>
        <v>734</v>
      </c>
      <c r="B736" s="207">
        <f>IFERROR(INDEX(ID!$E:$E,MATCH(Risk7_PlusY67!$D736,ID!$A:$A,0)),"")</f>
        <v>10</v>
      </c>
      <c r="C736" s="207" t="str">
        <f>IFERROR(INDEX(ID!$I:$I,MATCH(Risk7_PlusY67!$D736,ID!$A:$A,0)),"")</f>
        <v>อุบลราชธานี</v>
      </c>
      <c r="D736" s="295" t="s">
        <v>736</v>
      </c>
      <c r="E736" s="207" t="str">
        <f>IFERROR(INDEX(ID!$C:$C,MATCH(Risk7_PlusY67!$D736,ID!$A:$A,0)),"")</f>
        <v>สิรินธร,รพช.</v>
      </c>
      <c r="F736" s="207" t="str">
        <f>IFERROR(INDEX(ID!$G:$G,MATCH(Risk7_PlusY67!$D736,ID!$A:$A,0)),"")</f>
        <v>รพช.</v>
      </c>
      <c r="G736" s="206">
        <f>IFERROR(INDEX(ID!$J:$J,MATCH(Risk7_PlusY67!$D736,ID!$A:$A,0)),"")</f>
        <v>30</v>
      </c>
      <c r="H736" s="208" t="str">
        <f>IFERROR(INDEX(ID!$P:$P,MATCH(Risk7_PlusY67!$D736,ID!$A:$A,0)),"")</f>
        <v>รพช.F2 P30,000-60,000</v>
      </c>
      <c r="I736" s="209">
        <f>IFERROR(INDEX(Raw_DATA!E:E,MATCH(Risk7_PlusY67!$D736,Raw_DATA!$A:$A,0)),"")</f>
        <v>8.58</v>
      </c>
      <c r="J736" s="209">
        <f>IFERROR(INDEX(Raw_DATA!F:F,MATCH(Risk7_PlusY67!$D736,Raw_DATA!$A:$A,0)),"")</f>
        <v>8.43</v>
      </c>
      <c r="K736" s="209">
        <f>IFERROR(INDEX(Raw_DATA!G:G,MATCH(Risk7_PlusY67!$D736,Raw_DATA!$A:$A,0)),"")</f>
        <v>7.86</v>
      </c>
      <c r="L736" s="209">
        <f>IFERROR(INDEX(Raw_DATA!H:H,MATCH(Risk7_PlusY67!$D736,Raw_DATA!$A:$A,0)),"")</f>
        <v>109490602.17</v>
      </c>
      <c r="M736" s="210">
        <f>IFERROR(INDEX(Raw_DATA!I:I,MATCH(Risk7_PlusY67!$D736,Raw_DATA!$A:$A,0)),"")</f>
        <v>-2820630.75</v>
      </c>
      <c r="N736" s="206">
        <f t="shared" si="231"/>
        <v>0</v>
      </c>
      <c r="O736" s="206">
        <f t="shared" si="232"/>
        <v>1</v>
      </c>
      <c r="P736" s="206">
        <f t="shared" si="234"/>
        <v>0</v>
      </c>
      <c r="Q736" s="211">
        <f t="shared" si="235"/>
        <v>465.8</v>
      </c>
      <c r="R736" s="206">
        <f t="shared" si="233"/>
        <v>1</v>
      </c>
      <c r="S736" s="212">
        <f>IFERROR(INDEX(Raw_DATA!J:J,MATCH(Risk7_PlusY67!$D736,Raw_DATA!$A:$A,0)),"")</f>
        <v>-1549925.37</v>
      </c>
      <c r="T736" s="213">
        <f>IFERROR(INDEX(Raw_DATA!K:K,MATCH(Risk7_PlusY67!$D736,Raw_DATA!$A:$A,0)),"")</f>
        <v>99087511.269999996</v>
      </c>
      <c r="U736" s="214">
        <f t="shared" si="236"/>
        <v>1</v>
      </c>
      <c r="V736" s="214">
        <f t="shared" si="237"/>
        <v>1</v>
      </c>
      <c r="W736" s="214">
        <f>IF(OR(AND((K736&lt;0.8),(AJ736&gt;180)),AND((K736&lt;0.8),(AJ736&lt;10)),AND((K736&gt;=0.8),(AJ736&lt;10)),AND((K736&gt;=0.8),(AJ736&gt;90))),0,1)</f>
        <v>1</v>
      </c>
      <c r="X736" s="214">
        <f t="shared" si="238"/>
        <v>1</v>
      </c>
      <c r="Y736" s="214">
        <f t="shared" si="239"/>
        <v>0</v>
      </c>
      <c r="Z736" s="214">
        <f t="shared" si="240"/>
        <v>1</v>
      </c>
      <c r="AA736" s="214">
        <f t="shared" si="241"/>
        <v>1</v>
      </c>
      <c r="AB736" s="215" t="str">
        <f t="shared" si="242"/>
        <v>A-</v>
      </c>
      <c r="AC736" s="215" t="str">
        <f t="shared" si="243"/>
        <v>1A-</v>
      </c>
      <c r="AD736" s="216"/>
      <c r="AE736" s="216"/>
      <c r="AF736" s="434">
        <f>IFERROR(INDEX(Raw_DATA!L:L,MATCH(Risk7_PlusY67!$D736,Raw_DATA!$A:$A,0)),"")</f>
        <v>-1.26</v>
      </c>
      <c r="AG736" s="434">
        <f>IFERROR(INDEX(AVGGroup!$D$5:$D$21,MATCH(Risk7_PlusY67!$H736,AVGGroup!$C$5:$C$21,0)),"")</f>
        <v>-4.37</v>
      </c>
      <c r="AH736" s="434">
        <f>IFERROR(INDEX(Raw_DATA!M:M,MATCH(Risk7_PlusY67!$D736,Raw_DATA!$A:$A,0)),"")</f>
        <v>-1.84</v>
      </c>
      <c r="AI736" s="435">
        <f>IFERROR(INDEX(AVGGroup!$F$5:$F$21,MATCH(Risk7_PlusY67!$H736,AVGGroup!$C$5:$C$21,0)),"")</f>
        <v>-9.19</v>
      </c>
      <c r="AJ736" s="401">
        <f>IFERROR(INDEX(Raw_DATA!N:N,MATCH(Risk7_PlusY67!$D736,Raw_DATA!$A:$A,0)),"")</f>
        <v>90</v>
      </c>
      <c r="AK736" s="401">
        <f>IFERROR(INDEX(Raw_DATA!O:O,MATCH(Risk7_PlusY67!$D736,Raw_DATA!$A:$A,0)),"")</f>
        <v>51</v>
      </c>
      <c r="AL736" s="401">
        <f>IFERROR(INDEX(Raw_DATA!P:P,MATCH(Risk7_PlusY67!$D736,Raw_DATA!$A:$A,0)),"")</f>
        <v>70</v>
      </c>
      <c r="AM736" s="401">
        <f>IFERROR(INDEX(Raw_DATA!Q:Q,MATCH(Risk7_PlusY67!$D736,Raw_DATA!$A:$A,0)),"")</f>
        <v>102</v>
      </c>
      <c r="AN736" s="401">
        <f>IFERROR(INDEX(Raw_DATA!R:R,MATCH(Risk7_PlusY67!$D736,Raw_DATA!$A:$A,0)),"")</f>
        <v>49</v>
      </c>
      <c r="AO736" s="407"/>
      <c r="AP736" s="411" t="b">
        <f>AB736=AY736</f>
        <v>1</v>
      </c>
      <c r="AQ736" s="340">
        <f t="shared" si="244"/>
        <v>1</v>
      </c>
      <c r="AR736" s="123">
        <f t="shared" si="245"/>
        <v>1</v>
      </c>
      <c r="AS736" s="123">
        <f t="shared" si="246"/>
        <v>1</v>
      </c>
      <c r="AT736" s="123">
        <f>IF(OR(AND((K736&lt;0.8),(BE736&gt;180)),AND((K736&lt;0.8),(BE736&lt;10)),AND((K736&gt;=0.8),(BE736&lt;10)),AND((K736&gt;=0.8),(BE736&gt;90))),0,1)</f>
        <v>1</v>
      </c>
      <c r="AU736" s="123">
        <f t="shared" si="247"/>
        <v>1</v>
      </c>
      <c r="AV736" s="123">
        <f t="shared" si="248"/>
        <v>0</v>
      </c>
      <c r="AW736" s="123">
        <f t="shared" si="249"/>
        <v>1</v>
      </c>
      <c r="AX736" s="123">
        <f t="shared" si="250"/>
        <v>1</v>
      </c>
      <c r="AY736" s="416" t="str">
        <f t="shared" si="251"/>
        <v>A-</v>
      </c>
      <c r="AZ736" s="416" t="str">
        <f>R736&amp;AY736</f>
        <v>1A-</v>
      </c>
      <c r="BA736" s="417">
        <f>IFERROR(INDEX(Raw_DATA!L:L,MATCH(Risk7_PlusY67!$D736,Raw_DATA!$A:$A,0)),"")</f>
        <v>-1.26</v>
      </c>
      <c r="BB736" s="417">
        <f>IFERROR(INDEX(AVGGroup!$H$5:$H$21,MATCH(Risk7_PlusY67!$BJ736,AVGGroup!$C$5:$C$21,0)),"")</f>
        <v>-3.95</v>
      </c>
      <c r="BC736" s="417">
        <f>IFERROR(INDEX(Raw_DATA!M:M,MATCH(Risk7_PlusY67!$D736,Raw_DATA!$A:$A,0)),"")</f>
        <v>-1.84</v>
      </c>
      <c r="BD736" s="418">
        <f>IFERROR(INDEX(AVGGroup!$J$5:$J$21,MATCH(Risk7_PlusY67!$BJ736,AVGGroup!$C$5:$C$21,0)),"")</f>
        <v>-8.8800000000000008</v>
      </c>
      <c r="BE736" s="407">
        <f>IFERROR(INDEX(Raw_DATA!N:N,MATCH(Risk7_PlusY67!$D736,Raw_DATA!$A:$A,0)),"")</f>
        <v>90</v>
      </c>
      <c r="BF736" s="407">
        <f>IFERROR(INDEX(Raw_DATA!O:O,MATCH(Risk7_PlusY67!$D736,Raw_DATA!$A:$A,0)),"")</f>
        <v>51</v>
      </c>
      <c r="BG736" s="407">
        <f>IFERROR(INDEX(Raw_DATA!P:P,MATCH(Risk7_PlusY67!$D736,Raw_DATA!$A:$A,0)),"")</f>
        <v>70</v>
      </c>
      <c r="BH736" s="407">
        <f>IFERROR(INDEX(Raw_DATA!Q:Q,MATCH(Risk7_PlusY67!$D736,Raw_DATA!$A:$A,0)),"")</f>
        <v>102</v>
      </c>
      <c r="BI736" s="407">
        <f>IFERROR(INDEX(Raw_DATA!R:R,MATCH(Risk7_PlusY67!$D736,Raw_DATA!$A:$A,0)),"")</f>
        <v>49</v>
      </c>
      <c r="BJ736" s="124" t="str">
        <f>INDEX('Org2567'!$BM:$BM,MATCH(Risk7_PlusY67!D736,'Org2567'!$D:$D,0))</f>
        <v>รพช.F2 P30,000-60,000</v>
      </c>
    </row>
    <row r="737" spans="1:62" x14ac:dyDescent="0.7">
      <c r="A737" s="206">
        <f>IF(ISBLANK(D737),"",COUNTA($D$3:D737))</f>
        <v>735</v>
      </c>
      <c r="B737" s="207">
        <f>IFERROR(INDEX(ID!$E:$E,MATCH(Risk7_PlusY67!$D737,ID!$A:$A,0)),"")</f>
        <v>10</v>
      </c>
      <c r="C737" s="207" t="str">
        <f>IFERROR(INDEX(ID!$I:$I,MATCH(Risk7_PlusY67!$D737,ID!$A:$A,0)),"")</f>
        <v>อุบลราชธานี</v>
      </c>
      <c r="D737" s="295" t="s">
        <v>737</v>
      </c>
      <c r="E737" s="207" t="str">
        <f>IFERROR(INDEX(ID!$C:$C,MATCH(Risk7_PlusY67!$D737,ID!$A:$A,0)),"")</f>
        <v>ทุ่งศรีอุดม,รพช.</v>
      </c>
      <c r="F737" s="207" t="str">
        <f>IFERROR(INDEX(ID!$G:$G,MATCH(Risk7_PlusY67!$D737,ID!$A:$A,0)),"")</f>
        <v>รพช.</v>
      </c>
      <c r="G737" s="206">
        <f>IFERROR(INDEX(ID!$J:$J,MATCH(Risk7_PlusY67!$D737,ID!$A:$A,0)),"")</f>
        <v>30</v>
      </c>
      <c r="H737" s="208" t="str">
        <f>IFERROR(INDEX(ID!$P:$P,MATCH(Risk7_PlusY67!$D737,ID!$A:$A,0)),"")</f>
        <v>รพช.F2 P&lt;=30,000</v>
      </c>
      <c r="I737" s="209">
        <f>IFERROR(INDEX(Raw_DATA!E:E,MATCH(Risk7_PlusY67!$D737,Raw_DATA!$A:$A,0)),"")</f>
        <v>3.25</v>
      </c>
      <c r="J737" s="209">
        <f>IFERROR(INDEX(Raw_DATA!F:F,MATCH(Risk7_PlusY67!$D737,Raw_DATA!$A:$A,0)),"")</f>
        <v>3.07</v>
      </c>
      <c r="K737" s="209">
        <f>IFERROR(INDEX(Raw_DATA!G:G,MATCH(Risk7_PlusY67!$D737,Raw_DATA!$A:$A,0)),"")</f>
        <v>2.82</v>
      </c>
      <c r="L737" s="209">
        <f>IFERROR(INDEX(Raw_DATA!H:H,MATCH(Risk7_PlusY67!$D737,Raw_DATA!$A:$A,0)),"")</f>
        <v>23505465.100000001</v>
      </c>
      <c r="M737" s="210">
        <f>IFERROR(INDEX(Raw_DATA!I:I,MATCH(Risk7_PlusY67!$D737,Raw_DATA!$A:$A,0)),"")</f>
        <v>-17036502.969999999</v>
      </c>
      <c r="N737" s="206">
        <f t="shared" si="231"/>
        <v>0</v>
      </c>
      <c r="O737" s="206">
        <f t="shared" si="232"/>
        <v>1</v>
      </c>
      <c r="P737" s="206">
        <f t="shared" si="234"/>
        <v>0</v>
      </c>
      <c r="Q737" s="211">
        <f t="shared" si="235"/>
        <v>16.5</v>
      </c>
      <c r="R737" s="206">
        <f t="shared" si="233"/>
        <v>1</v>
      </c>
      <c r="S737" s="212">
        <f>IFERROR(INDEX(Raw_DATA!J:J,MATCH(Risk7_PlusY67!$D737,Raw_DATA!$A:$A,0)),"")</f>
        <v>-10271273.220000001</v>
      </c>
      <c r="T737" s="213">
        <f>IFERROR(INDEX(Raw_DATA!K:K,MATCH(Risk7_PlusY67!$D737,Raw_DATA!$A:$A,0)),"")</f>
        <v>18945156.469999999</v>
      </c>
      <c r="U737" s="214">
        <f t="shared" si="236"/>
        <v>0</v>
      </c>
      <c r="V737" s="214">
        <f t="shared" si="237"/>
        <v>0</v>
      </c>
      <c r="W737" s="214">
        <f>IF(OR(AND((K737&lt;0.8),(AJ737&gt;180)),AND((K737&lt;0.8),(AJ737&lt;10)),AND((K737&gt;=0.8),(AJ737&lt;10)),AND((K737&gt;=0.8),(AJ737&gt;90))),0,1)</f>
        <v>0</v>
      </c>
      <c r="X737" s="214">
        <f t="shared" si="238"/>
        <v>0</v>
      </c>
      <c r="Y737" s="214">
        <f t="shared" si="239"/>
        <v>0</v>
      </c>
      <c r="Z737" s="214">
        <f t="shared" si="240"/>
        <v>1</v>
      </c>
      <c r="AA737" s="214">
        <f t="shared" si="241"/>
        <v>1</v>
      </c>
      <c r="AB737" s="215" t="str">
        <f t="shared" si="242"/>
        <v>C-</v>
      </c>
      <c r="AC737" s="215" t="str">
        <f t="shared" si="243"/>
        <v>1C-</v>
      </c>
      <c r="AD737" s="216"/>
      <c r="AE737" s="216"/>
      <c r="AF737" s="434">
        <f>IFERROR(INDEX(Raw_DATA!L:L,MATCH(Risk7_PlusY67!$D737,Raw_DATA!$A:$A,0)),"")</f>
        <v>-14.04</v>
      </c>
      <c r="AG737" s="434">
        <f>IFERROR(INDEX(AVGGroup!$D$5:$D$21,MATCH(Risk7_PlusY67!$H737,AVGGroup!$C$5:$C$21,0)),"")</f>
        <v>-3.55</v>
      </c>
      <c r="AH737" s="434">
        <f>IFERROR(INDEX(Raw_DATA!M:M,MATCH(Risk7_PlusY67!$D737,Raw_DATA!$A:$A,0)),"")</f>
        <v>-22.95</v>
      </c>
      <c r="AI737" s="435">
        <f>IFERROR(INDEX(AVGGroup!$F$5:$F$21,MATCH(Risk7_PlusY67!$H737,AVGGroup!$C$5:$C$21,0)),"")</f>
        <v>-10.199999999999999</v>
      </c>
      <c r="AJ737" s="401">
        <f>IFERROR(INDEX(Raw_DATA!N:N,MATCH(Risk7_PlusY67!$D737,Raw_DATA!$A:$A,0)),"")</f>
        <v>109</v>
      </c>
      <c r="AK737" s="401">
        <f>IFERROR(INDEX(Raw_DATA!O:O,MATCH(Risk7_PlusY67!$D737,Raw_DATA!$A:$A,0)),"")</f>
        <v>6</v>
      </c>
      <c r="AL737" s="401">
        <f>IFERROR(INDEX(Raw_DATA!P:P,MATCH(Risk7_PlusY67!$D737,Raw_DATA!$A:$A,0)),"")</f>
        <v>86</v>
      </c>
      <c r="AM737" s="401">
        <f>IFERROR(INDEX(Raw_DATA!Q:Q,MATCH(Risk7_PlusY67!$D737,Raw_DATA!$A:$A,0)),"")</f>
        <v>111</v>
      </c>
      <c r="AN737" s="401">
        <f>IFERROR(INDEX(Raw_DATA!R:R,MATCH(Risk7_PlusY67!$D737,Raw_DATA!$A:$A,0)),"")</f>
        <v>50</v>
      </c>
      <c r="AO737" s="407"/>
      <c r="AP737" s="411" t="b">
        <f>AB737=AY737</f>
        <v>1</v>
      </c>
      <c r="AQ737" s="340">
        <f t="shared" si="244"/>
        <v>1</v>
      </c>
      <c r="AR737" s="123">
        <f t="shared" si="245"/>
        <v>0</v>
      </c>
      <c r="AS737" s="123">
        <f t="shared" si="246"/>
        <v>0</v>
      </c>
      <c r="AT737" s="123">
        <f>IF(OR(AND((K737&lt;0.8),(BE737&gt;180)),AND((K737&lt;0.8),(BE737&lt;10)),AND((K737&gt;=0.8),(BE737&lt;10)),AND((K737&gt;=0.8),(BE737&gt;90))),0,1)</f>
        <v>0</v>
      </c>
      <c r="AU737" s="123">
        <f t="shared" si="247"/>
        <v>0</v>
      </c>
      <c r="AV737" s="123">
        <f t="shared" si="248"/>
        <v>0</v>
      </c>
      <c r="AW737" s="123">
        <f t="shared" si="249"/>
        <v>1</v>
      </c>
      <c r="AX737" s="123">
        <f t="shared" si="250"/>
        <v>1</v>
      </c>
      <c r="AY737" s="416" t="str">
        <f t="shared" si="251"/>
        <v>C-</v>
      </c>
      <c r="AZ737" s="416" t="str">
        <f>R737&amp;AY737</f>
        <v>1C-</v>
      </c>
      <c r="BA737" s="417">
        <f>IFERROR(INDEX(Raw_DATA!L:L,MATCH(Risk7_PlusY67!$D737,Raw_DATA!$A:$A,0)),"")</f>
        <v>-14.04</v>
      </c>
      <c r="BB737" s="417">
        <f>IFERROR(INDEX(AVGGroup!$H$5:$H$21,MATCH(Risk7_PlusY67!$BJ737,AVGGroup!$C$5:$C$21,0)),"")</f>
        <v>-3.54</v>
      </c>
      <c r="BC737" s="417">
        <f>IFERROR(INDEX(Raw_DATA!M:M,MATCH(Risk7_PlusY67!$D737,Raw_DATA!$A:$A,0)),"")</f>
        <v>-22.95</v>
      </c>
      <c r="BD737" s="418">
        <f>IFERROR(INDEX(AVGGroup!$J$5:$J$21,MATCH(Risk7_PlusY67!$BJ737,AVGGroup!$C$5:$C$21,0)),"")</f>
        <v>-10.199999999999999</v>
      </c>
      <c r="BE737" s="407">
        <f>IFERROR(INDEX(Raw_DATA!N:N,MATCH(Risk7_PlusY67!$D737,Raw_DATA!$A:$A,0)),"")</f>
        <v>109</v>
      </c>
      <c r="BF737" s="407">
        <f>IFERROR(INDEX(Raw_DATA!O:O,MATCH(Risk7_PlusY67!$D737,Raw_DATA!$A:$A,0)),"")</f>
        <v>6</v>
      </c>
      <c r="BG737" s="407">
        <f>IFERROR(INDEX(Raw_DATA!P:P,MATCH(Risk7_PlusY67!$D737,Raw_DATA!$A:$A,0)),"")</f>
        <v>86</v>
      </c>
      <c r="BH737" s="407">
        <f>IFERROR(INDEX(Raw_DATA!Q:Q,MATCH(Risk7_PlusY67!$D737,Raw_DATA!$A:$A,0)),"")</f>
        <v>111</v>
      </c>
      <c r="BI737" s="407">
        <f>IFERROR(INDEX(Raw_DATA!R:R,MATCH(Risk7_PlusY67!$D737,Raw_DATA!$A:$A,0)),"")</f>
        <v>50</v>
      </c>
      <c r="BJ737" s="124" t="str">
        <f>INDEX('Org2567'!$BM:$BM,MATCH(Risk7_PlusY67!D737,'Org2567'!$D:$D,0))</f>
        <v>รพช.F2 P&lt;=30,000</v>
      </c>
    </row>
    <row r="738" spans="1:62" x14ac:dyDescent="0.7">
      <c r="A738" s="206">
        <f>IF(ISBLANK(D738),"",COUNTA($D$3:D738))</f>
        <v>736</v>
      </c>
      <c r="B738" s="207">
        <f>IFERROR(INDEX(ID!$E:$E,MATCH(Risk7_PlusY67!$D738,ID!$A:$A,0)),"")</f>
        <v>10</v>
      </c>
      <c r="C738" s="207" t="str">
        <f>IFERROR(INDEX(ID!$I:$I,MATCH(Risk7_PlusY67!$D738,ID!$A:$A,0)),"")</f>
        <v>อุบลราชธานี</v>
      </c>
      <c r="D738" s="295" t="s">
        <v>738</v>
      </c>
      <c r="E738" s="207" t="str">
        <f>IFERROR(INDEX(ID!$C:$C,MATCH(Risk7_PlusY67!$D738,ID!$A:$A,0)),"")</f>
        <v>สมเด็จพระยุพราชเดชอุดม,รพท.</v>
      </c>
      <c r="F738" s="207" t="str">
        <f>IFERROR(INDEX(ID!$G:$G,MATCH(Risk7_PlusY67!$D738,ID!$A:$A,0)),"")</f>
        <v>รพท.</v>
      </c>
      <c r="G738" s="206">
        <f>IFERROR(INDEX(ID!$J:$J,MATCH(Risk7_PlusY67!$D738,ID!$A:$A,0)),"")</f>
        <v>363</v>
      </c>
      <c r="H738" s="208" t="str">
        <f>IFERROR(INDEX(ID!$P:$P,MATCH(Risk7_PlusY67!$D738,ID!$A:$A,0)),"")</f>
        <v>รพท.S B&lt;=400</v>
      </c>
      <c r="I738" s="209">
        <f>IFERROR(INDEX(Raw_DATA!E:E,MATCH(Risk7_PlusY67!$D738,Raw_DATA!$A:$A,0)),"")</f>
        <v>2.84</v>
      </c>
      <c r="J738" s="209">
        <f>IFERROR(INDEX(Raw_DATA!F:F,MATCH(Risk7_PlusY67!$D738,Raw_DATA!$A:$A,0)),"")</f>
        <v>2.63</v>
      </c>
      <c r="K738" s="209">
        <f>IFERROR(INDEX(Raw_DATA!G:G,MATCH(Risk7_PlusY67!$D738,Raw_DATA!$A:$A,0)),"")</f>
        <v>0.99</v>
      </c>
      <c r="L738" s="209">
        <f>IFERROR(INDEX(Raw_DATA!H:H,MATCH(Risk7_PlusY67!$D738,Raw_DATA!$A:$A,0)),"")</f>
        <v>223235769.47999999</v>
      </c>
      <c r="M738" s="210">
        <f>IFERROR(INDEX(Raw_DATA!I:I,MATCH(Risk7_PlusY67!$D738,Raw_DATA!$A:$A,0)),"")</f>
        <v>39494160.890000001</v>
      </c>
      <c r="N738" s="206">
        <f t="shared" si="231"/>
        <v>0</v>
      </c>
      <c r="O738" s="206">
        <f t="shared" si="232"/>
        <v>0</v>
      </c>
      <c r="P738" s="206">
        <f t="shared" si="234"/>
        <v>0</v>
      </c>
      <c r="Q738" s="211" t="str">
        <f t="shared" si="235"/>
        <v/>
      </c>
      <c r="R738" s="206">
        <f t="shared" si="233"/>
        <v>0</v>
      </c>
      <c r="S738" s="212">
        <f>IFERROR(INDEX(Raw_DATA!J:J,MATCH(Risk7_PlusY67!$D738,Raw_DATA!$A:$A,0)),"")</f>
        <v>101317544.8</v>
      </c>
      <c r="T738" s="213">
        <f>IFERROR(INDEX(Raw_DATA!K:K,MATCH(Risk7_PlusY67!$D738,Raw_DATA!$A:$A,0)),"")</f>
        <v>-960320.12</v>
      </c>
      <c r="U738" s="214">
        <f t="shared" si="236"/>
        <v>1</v>
      </c>
      <c r="V738" s="214">
        <f t="shared" si="237"/>
        <v>1</v>
      </c>
      <c r="W738" s="214">
        <f>IF(OR(AND((K738&lt;0.8),(AJ738&gt;180)),AND((K738&lt;0.8),(AJ738&lt;10)),AND((K738&gt;=0.8),(AJ738&lt;10)),AND((K738&gt;=0.8),(AJ738&gt;90))),0,1)</f>
        <v>1</v>
      </c>
      <c r="X738" s="214">
        <f t="shared" si="238"/>
        <v>0</v>
      </c>
      <c r="Y738" s="214">
        <f t="shared" si="239"/>
        <v>1</v>
      </c>
      <c r="Z738" s="214">
        <f t="shared" si="240"/>
        <v>0</v>
      </c>
      <c r="AA738" s="214">
        <f t="shared" si="241"/>
        <v>1</v>
      </c>
      <c r="AB738" s="215" t="str">
        <f t="shared" si="242"/>
        <v>B</v>
      </c>
      <c r="AC738" s="215" t="str">
        <f t="shared" si="243"/>
        <v>0B</v>
      </c>
      <c r="AD738" s="216"/>
      <c r="AE738" s="216"/>
      <c r="AF738" s="434">
        <f>IFERROR(INDEX(Raw_DATA!L:L,MATCH(Risk7_PlusY67!$D738,Raw_DATA!$A:$A,0)),"")</f>
        <v>11.24</v>
      </c>
      <c r="AG738" s="434">
        <f>IFERROR(INDEX(AVGGroup!$D$5:$D$21,MATCH(Risk7_PlusY67!$H738,AVGGroup!$C$5:$C$21,0)),"")</f>
        <v>2.19</v>
      </c>
      <c r="AH738" s="434">
        <f>IFERROR(INDEX(Raw_DATA!M:M,MATCH(Risk7_PlusY67!$D738,Raw_DATA!$A:$A,0)),"")</f>
        <v>4.0999999999999996</v>
      </c>
      <c r="AI738" s="435">
        <f>IFERROR(INDEX(AVGGroup!$F$5:$F$21,MATCH(Risk7_PlusY67!$H738,AVGGroup!$C$5:$C$21,0)),"")</f>
        <v>-2.17</v>
      </c>
      <c r="AJ738" s="401">
        <f>IFERROR(INDEX(Raw_DATA!N:N,MATCH(Risk7_PlusY67!$D738,Raw_DATA!$A:$A,0)),"")</f>
        <v>85</v>
      </c>
      <c r="AK738" s="401">
        <f>IFERROR(INDEX(Raw_DATA!O:O,MATCH(Risk7_PlusY67!$D738,Raw_DATA!$A:$A,0)),"")</f>
        <v>67</v>
      </c>
      <c r="AL738" s="401">
        <f>IFERROR(INDEX(Raw_DATA!P:P,MATCH(Risk7_PlusY67!$D738,Raw_DATA!$A:$A,0)),"")</f>
        <v>60</v>
      </c>
      <c r="AM738" s="401">
        <f>IFERROR(INDEX(Raw_DATA!Q:Q,MATCH(Risk7_PlusY67!$D738,Raw_DATA!$A:$A,0)),"")</f>
        <v>309</v>
      </c>
      <c r="AN738" s="401">
        <f>IFERROR(INDEX(Raw_DATA!R:R,MATCH(Risk7_PlusY67!$D738,Raw_DATA!$A:$A,0)),"")</f>
        <v>38</v>
      </c>
      <c r="AO738" s="407"/>
      <c r="AP738" s="411" t="b">
        <f>AB738=AY738</f>
        <v>1</v>
      </c>
      <c r="AQ738" s="340">
        <f t="shared" si="244"/>
        <v>0</v>
      </c>
      <c r="AR738" s="123">
        <f t="shared" si="245"/>
        <v>1</v>
      </c>
      <c r="AS738" s="123">
        <f t="shared" si="246"/>
        <v>1</v>
      </c>
      <c r="AT738" s="123">
        <f>IF(OR(AND((K738&lt;0.8),(BE738&gt;180)),AND((K738&lt;0.8),(BE738&lt;10)),AND((K738&gt;=0.8),(BE738&lt;10)),AND((K738&gt;=0.8),(BE738&gt;90))),0,1)</f>
        <v>1</v>
      </c>
      <c r="AU738" s="123">
        <f t="shared" si="247"/>
        <v>0</v>
      </c>
      <c r="AV738" s="123">
        <f t="shared" si="248"/>
        <v>1</v>
      </c>
      <c r="AW738" s="123">
        <f t="shared" si="249"/>
        <v>0</v>
      </c>
      <c r="AX738" s="123">
        <f t="shared" si="250"/>
        <v>1</v>
      </c>
      <c r="AY738" s="416" t="str">
        <f t="shared" si="251"/>
        <v>B</v>
      </c>
      <c r="AZ738" s="416" t="str">
        <f>R738&amp;AY738</f>
        <v>0B</v>
      </c>
      <c r="BA738" s="417">
        <f>IFERROR(INDEX(Raw_DATA!L:L,MATCH(Risk7_PlusY67!$D738,Raw_DATA!$A:$A,0)),"")</f>
        <v>11.24</v>
      </c>
      <c r="BB738" s="417">
        <f>IFERROR(INDEX(AVGGroup!$H$5:$H$21,MATCH(Risk7_PlusY67!$BJ738,AVGGroup!$C$5:$C$21,0)),"")</f>
        <v>2.19</v>
      </c>
      <c r="BC738" s="417">
        <f>IFERROR(INDEX(Raw_DATA!M:M,MATCH(Risk7_PlusY67!$D738,Raw_DATA!$A:$A,0)),"")</f>
        <v>4.0999999999999996</v>
      </c>
      <c r="BD738" s="418">
        <f>IFERROR(INDEX(AVGGroup!$J$5:$J$21,MATCH(Risk7_PlusY67!$BJ738,AVGGroup!$C$5:$C$21,0)),"")</f>
        <v>-2.17</v>
      </c>
      <c r="BE738" s="407">
        <f>IFERROR(INDEX(Raw_DATA!N:N,MATCH(Risk7_PlusY67!$D738,Raw_DATA!$A:$A,0)),"")</f>
        <v>85</v>
      </c>
      <c r="BF738" s="407">
        <f>IFERROR(INDEX(Raw_DATA!O:O,MATCH(Risk7_PlusY67!$D738,Raw_DATA!$A:$A,0)),"")</f>
        <v>67</v>
      </c>
      <c r="BG738" s="407">
        <f>IFERROR(INDEX(Raw_DATA!P:P,MATCH(Risk7_PlusY67!$D738,Raw_DATA!$A:$A,0)),"")</f>
        <v>60</v>
      </c>
      <c r="BH738" s="407">
        <f>IFERROR(INDEX(Raw_DATA!Q:Q,MATCH(Risk7_PlusY67!$D738,Raw_DATA!$A:$A,0)),"")</f>
        <v>309</v>
      </c>
      <c r="BI738" s="407">
        <f>IFERROR(INDEX(Raw_DATA!R:R,MATCH(Risk7_PlusY67!$D738,Raw_DATA!$A:$A,0)),"")</f>
        <v>38</v>
      </c>
      <c r="BJ738" s="124" t="str">
        <f>INDEX('Org2567'!$BM:$BM,MATCH(Risk7_PlusY67!D738,'Org2567'!$D:$D,0))</f>
        <v>รพท.S B&lt;=400</v>
      </c>
    </row>
    <row r="739" spans="1:62" x14ac:dyDescent="0.7">
      <c r="A739" s="206">
        <f>IF(ISBLANK(D739),"",COUNTA($D$3:D739))</f>
        <v>737</v>
      </c>
      <c r="B739" s="207">
        <f>IFERROR(INDEX(ID!$E:$E,MATCH(Risk7_PlusY67!$D739,ID!$A:$A,0)),"")</f>
        <v>10</v>
      </c>
      <c r="C739" s="207" t="str">
        <f>IFERROR(INDEX(ID!$I:$I,MATCH(Risk7_PlusY67!$D739,ID!$A:$A,0)),"")</f>
        <v>อุบลราชธานี</v>
      </c>
      <c r="D739" s="295" t="s">
        <v>739</v>
      </c>
      <c r="E739" s="207" t="str">
        <f>IFERROR(INDEX(ID!$C:$C,MATCH(Risk7_PlusY67!$D739,ID!$A:$A,0)),"")</f>
        <v>๕๐ พรรษา มหาวชิราลงกรณ,รพท.</v>
      </c>
      <c r="F739" s="207" t="str">
        <f>IFERROR(INDEX(ID!$G:$G,MATCH(Risk7_PlusY67!$D739,ID!$A:$A,0)),"")</f>
        <v>รพท.</v>
      </c>
      <c r="G739" s="206">
        <f>IFERROR(INDEX(ID!$J:$J,MATCH(Risk7_PlusY67!$D739,ID!$A:$A,0)),"")</f>
        <v>258</v>
      </c>
      <c r="H739" s="208" t="str">
        <f>IFERROR(INDEX(ID!$P:$P,MATCH(Risk7_PlusY67!$D739,ID!$A:$A,0)),"")</f>
        <v>รพท.S B&lt;=400</v>
      </c>
      <c r="I739" s="209">
        <f>IFERROR(INDEX(Raw_DATA!E:E,MATCH(Risk7_PlusY67!$D739,Raw_DATA!$A:$A,0)),"")</f>
        <v>1.41</v>
      </c>
      <c r="J739" s="209">
        <f>IFERROR(INDEX(Raw_DATA!F:F,MATCH(Risk7_PlusY67!$D739,Raw_DATA!$A:$A,0)),"")</f>
        <v>1.23</v>
      </c>
      <c r="K739" s="209">
        <f>IFERROR(INDEX(Raw_DATA!G:G,MATCH(Risk7_PlusY67!$D739,Raw_DATA!$A:$A,0)),"")</f>
        <v>0.66</v>
      </c>
      <c r="L739" s="209">
        <f>IFERROR(INDEX(Raw_DATA!H:H,MATCH(Risk7_PlusY67!$D739,Raw_DATA!$A:$A,0)),"")</f>
        <v>54286757.43</v>
      </c>
      <c r="M739" s="210">
        <f>IFERROR(INDEX(Raw_DATA!I:I,MATCH(Risk7_PlusY67!$D739,Raw_DATA!$A:$A,0)),"")</f>
        <v>-73757351.439999998</v>
      </c>
      <c r="N739" s="206">
        <f t="shared" si="231"/>
        <v>2</v>
      </c>
      <c r="O739" s="206">
        <f t="shared" si="232"/>
        <v>1</v>
      </c>
      <c r="P739" s="206">
        <f t="shared" si="234"/>
        <v>0</v>
      </c>
      <c r="Q739" s="211">
        <f t="shared" si="235"/>
        <v>8.8000000000000007</v>
      </c>
      <c r="R739" s="206">
        <f t="shared" si="233"/>
        <v>3</v>
      </c>
      <c r="S739" s="212">
        <f>IFERROR(INDEX(Raw_DATA!J:J,MATCH(Risk7_PlusY67!$D739,Raw_DATA!$A:$A,0)),"")</f>
        <v>-64803652.109999999</v>
      </c>
      <c r="T739" s="213">
        <f>IFERROR(INDEX(Raw_DATA!K:K,MATCH(Risk7_PlusY67!$D739,Raw_DATA!$A:$A,0)),"")</f>
        <v>-37651675.159999996</v>
      </c>
      <c r="U739" s="214">
        <f t="shared" si="236"/>
        <v>0</v>
      </c>
      <c r="V739" s="214">
        <f t="shared" si="237"/>
        <v>0</v>
      </c>
      <c r="W739" s="214">
        <f>IF(OR(AND((K739&lt;0.8),(AJ739&gt;180)),AND((K739&lt;0.8),(AJ739&lt;10)),AND((K739&gt;=0.8),(AJ739&lt;10)),AND((K739&gt;=0.8),(AJ739&gt;90))),0,1)</f>
        <v>1</v>
      </c>
      <c r="X739" s="214">
        <f t="shared" si="238"/>
        <v>1</v>
      </c>
      <c r="Y739" s="214">
        <f t="shared" si="239"/>
        <v>1</v>
      </c>
      <c r="Z739" s="214">
        <f t="shared" si="240"/>
        <v>1</v>
      </c>
      <c r="AA739" s="214">
        <f t="shared" si="241"/>
        <v>1</v>
      </c>
      <c r="AB739" s="215" t="str">
        <f t="shared" si="242"/>
        <v>B</v>
      </c>
      <c r="AC739" s="215" t="str">
        <f t="shared" si="243"/>
        <v>3B</v>
      </c>
      <c r="AD739" s="216"/>
      <c r="AE739" s="216"/>
      <c r="AF739" s="434">
        <f>IFERROR(INDEX(Raw_DATA!L:L,MATCH(Risk7_PlusY67!$D739,Raw_DATA!$A:$A,0)),"")</f>
        <v>-10.56</v>
      </c>
      <c r="AG739" s="434">
        <f>IFERROR(INDEX(AVGGroup!$D$5:$D$21,MATCH(Risk7_PlusY67!$H739,AVGGroup!$C$5:$C$21,0)),"")</f>
        <v>2.19</v>
      </c>
      <c r="AH739" s="434">
        <f>IFERROR(INDEX(Raw_DATA!M:M,MATCH(Risk7_PlusY67!$D739,Raw_DATA!$A:$A,0)),"")</f>
        <v>-9.84</v>
      </c>
      <c r="AI739" s="435">
        <f>IFERROR(INDEX(AVGGroup!$F$5:$F$21,MATCH(Risk7_PlusY67!$H739,AVGGroup!$C$5:$C$21,0)),"")</f>
        <v>-2.17</v>
      </c>
      <c r="AJ739" s="401">
        <f>IFERROR(INDEX(Raw_DATA!N:N,MATCH(Risk7_PlusY67!$D739,Raw_DATA!$A:$A,0)),"")</f>
        <v>69</v>
      </c>
      <c r="AK739" s="401">
        <f>IFERROR(INDEX(Raw_DATA!O:O,MATCH(Risk7_PlusY67!$D739,Raw_DATA!$A:$A,0)),"")</f>
        <v>33</v>
      </c>
      <c r="AL739" s="401">
        <f>IFERROR(INDEX(Raw_DATA!P:P,MATCH(Risk7_PlusY67!$D739,Raw_DATA!$A:$A,0)),"")</f>
        <v>59</v>
      </c>
      <c r="AM739" s="401">
        <f>IFERROR(INDEX(Raw_DATA!Q:Q,MATCH(Risk7_PlusY67!$D739,Raw_DATA!$A:$A,0)),"")</f>
        <v>98</v>
      </c>
      <c r="AN739" s="401">
        <f>IFERROR(INDEX(Raw_DATA!R:R,MATCH(Risk7_PlusY67!$D739,Raw_DATA!$A:$A,0)),"")</f>
        <v>42</v>
      </c>
      <c r="AO739" s="407"/>
      <c r="AP739" s="411" t="b">
        <f>AB739=AY739</f>
        <v>1</v>
      </c>
      <c r="AQ739" s="340">
        <f t="shared" si="244"/>
        <v>1</v>
      </c>
      <c r="AR739" s="123">
        <f t="shared" si="245"/>
        <v>0</v>
      </c>
      <c r="AS739" s="123">
        <f t="shared" si="246"/>
        <v>0</v>
      </c>
      <c r="AT739" s="123">
        <f>IF(OR(AND((K739&lt;0.8),(BE739&gt;180)),AND((K739&lt;0.8),(BE739&lt;10)),AND((K739&gt;=0.8),(BE739&lt;10)),AND((K739&gt;=0.8),(BE739&gt;90))),0,1)</f>
        <v>1</v>
      </c>
      <c r="AU739" s="123">
        <f t="shared" si="247"/>
        <v>1</v>
      </c>
      <c r="AV739" s="123">
        <f t="shared" si="248"/>
        <v>1</v>
      </c>
      <c r="AW739" s="123">
        <f t="shared" si="249"/>
        <v>1</v>
      </c>
      <c r="AX739" s="123">
        <f t="shared" si="250"/>
        <v>1</v>
      </c>
      <c r="AY739" s="416" t="str">
        <f t="shared" si="251"/>
        <v>B</v>
      </c>
      <c r="AZ739" s="416" t="str">
        <f>R739&amp;AY739</f>
        <v>3B</v>
      </c>
      <c r="BA739" s="417">
        <f>IFERROR(INDEX(Raw_DATA!L:L,MATCH(Risk7_PlusY67!$D739,Raw_DATA!$A:$A,0)),"")</f>
        <v>-10.56</v>
      </c>
      <c r="BB739" s="417">
        <f>IFERROR(INDEX(AVGGroup!$H$5:$H$21,MATCH(Risk7_PlusY67!$BJ739,AVGGroup!$C$5:$C$21,0)),"")</f>
        <v>2.19</v>
      </c>
      <c r="BC739" s="417">
        <f>IFERROR(INDEX(Raw_DATA!M:M,MATCH(Risk7_PlusY67!$D739,Raw_DATA!$A:$A,0)),"")</f>
        <v>-9.84</v>
      </c>
      <c r="BD739" s="418">
        <f>IFERROR(INDEX(AVGGroup!$J$5:$J$21,MATCH(Risk7_PlusY67!$BJ739,AVGGroup!$C$5:$C$21,0)),"")</f>
        <v>-2.17</v>
      </c>
      <c r="BE739" s="407">
        <f>IFERROR(INDEX(Raw_DATA!N:N,MATCH(Risk7_PlusY67!$D739,Raw_DATA!$A:$A,0)),"")</f>
        <v>69</v>
      </c>
      <c r="BF739" s="407">
        <f>IFERROR(INDEX(Raw_DATA!O:O,MATCH(Risk7_PlusY67!$D739,Raw_DATA!$A:$A,0)),"")</f>
        <v>33</v>
      </c>
      <c r="BG739" s="407">
        <f>IFERROR(INDEX(Raw_DATA!P:P,MATCH(Risk7_PlusY67!$D739,Raw_DATA!$A:$A,0)),"")</f>
        <v>59</v>
      </c>
      <c r="BH739" s="407">
        <f>IFERROR(INDEX(Raw_DATA!Q:Q,MATCH(Risk7_PlusY67!$D739,Raw_DATA!$A:$A,0)),"")</f>
        <v>98</v>
      </c>
      <c r="BI739" s="407">
        <f>IFERROR(INDEX(Raw_DATA!R:R,MATCH(Risk7_PlusY67!$D739,Raw_DATA!$A:$A,0)),"")</f>
        <v>42</v>
      </c>
      <c r="BJ739" s="124" t="str">
        <f>INDEX('Org2567'!$BM:$BM,MATCH(Risk7_PlusY67!D739,'Org2567'!$D:$D,0))</f>
        <v>รพท.S B&lt;=400</v>
      </c>
    </row>
    <row r="740" spans="1:62" x14ac:dyDescent="0.7">
      <c r="A740" s="206">
        <f>IF(ISBLANK(D740),"",COUNTA($D$3:D740))</f>
        <v>738</v>
      </c>
      <c r="B740" s="207">
        <f>IFERROR(INDEX(ID!$E:$E,MATCH(Risk7_PlusY67!$D740,ID!$A:$A,0)),"")</f>
        <v>10</v>
      </c>
      <c r="C740" s="207" t="str">
        <f>IFERROR(INDEX(ID!$I:$I,MATCH(Risk7_PlusY67!$D740,ID!$A:$A,0)),"")</f>
        <v>อุบลราชธานี</v>
      </c>
      <c r="D740" s="295" t="s">
        <v>740</v>
      </c>
      <c r="E740" s="207" t="str">
        <f>IFERROR(INDEX(ID!$C:$C,MATCH(Risk7_PlusY67!$D740,ID!$A:$A,0)),"")</f>
        <v>นาตาล,รพช.</v>
      </c>
      <c r="F740" s="207" t="str">
        <f>IFERROR(INDEX(ID!$G:$G,MATCH(Risk7_PlusY67!$D740,ID!$A:$A,0)),"")</f>
        <v>รพช.</v>
      </c>
      <c r="G740" s="206">
        <f>IFERROR(INDEX(ID!$J:$J,MATCH(Risk7_PlusY67!$D740,ID!$A:$A,0)),"")</f>
        <v>30</v>
      </c>
      <c r="H740" s="208" t="str">
        <f>IFERROR(INDEX(ID!$P:$P,MATCH(Risk7_PlusY67!$D740,ID!$A:$A,0)),"")</f>
        <v>รพช.F2 P&lt;=30,000</v>
      </c>
      <c r="I740" s="209">
        <f>IFERROR(INDEX(Raw_DATA!E:E,MATCH(Risk7_PlusY67!$D740,Raw_DATA!$A:$A,0)),"")</f>
        <v>2.0099999999999998</v>
      </c>
      <c r="J740" s="209">
        <f>IFERROR(INDEX(Raw_DATA!F:F,MATCH(Risk7_PlusY67!$D740,Raw_DATA!$A:$A,0)),"")</f>
        <v>1.92</v>
      </c>
      <c r="K740" s="209">
        <f>IFERROR(INDEX(Raw_DATA!G:G,MATCH(Risk7_PlusY67!$D740,Raw_DATA!$A:$A,0)),"")</f>
        <v>1.36</v>
      </c>
      <c r="L740" s="209">
        <f>IFERROR(INDEX(Raw_DATA!H:H,MATCH(Risk7_PlusY67!$D740,Raw_DATA!$A:$A,0)),"")</f>
        <v>27109756.489999998</v>
      </c>
      <c r="M740" s="210">
        <f>IFERROR(INDEX(Raw_DATA!I:I,MATCH(Risk7_PlusY67!$D740,Raw_DATA!$A:$A,0)),"")</f>
        <v>4276292.8</v>
      </c>
      <c r="N740" s="206">
        <f t="shared" si="231"/>
        <v>0</v>
      </c>
      <c r="O740" s="206">
        <f t="shared" si="232"/>
        <v>0</v>
      </c>
      <c r="P740" s="206">
        <f t="shared" si="234"/>
        <v>0</v>
      </c>
      <c r="Q740" s="211" t="str">
        <f t="shared" si="235"/>
        <v/>
      </c>
      <c r="R740" s="206">
        <f t="shared" si="233"/>
        <v>0</v>
      </c>
      <c r="S740" s="212">
        <f>IFERROR(INDEX(Raw_DATA!J:J,MATCH(Risk7_PlusY67!$D740,Raw_DATA!$A:$A,0)),"")</f>
        <v>13859816.720000001</v>
      </c>
      <c r="T740" s="213">
        <f>IFERROR(INDEX(Raw_DATA!K:K,MATCH(Risk7_PlusY67!$D740,Raw_DATA!$A:$A,0)),"")</f>
        <v>9517100.6799999997</v>
      </c>
      <c r="U740" s="214">
        <f t="shared" si="236"/>
        <v>1</v>
      </c>
      <c r="V740" s="214">
        <f t="shared" si="237"/>
        <v>1</v>
      </c>
      <c r="W740" s="214">
        <f>IF(OR(AND((K740&lt;0.8),(AJ740&gt;180)),AND((K740&lt;0.8),(AJ740&lt;10)),AND((K740&gt;=0.8),(AJ740&lt;10)),AND((K740&gt;=0.8),(AJ740&gt;90))),0,1)</f>
        <v>0</v>
      </c>
      <c r="X740" s="214">
        <f t="shared" si="238"/>
        <v>1</v>
      </c>
      <c r="Y740" s="214">
        <f t="shared" si="239"/>
        <v>0</v>
      </c>
      <c r="Z740" s="214">
        <f t="shared" si="240"/>
        <v>0</v>
      </c>
      <c r="AA740" s="214">
        <f t="shared" si="241"/>
        <v>1</v>
      </c>
      <c r="AB740" s="215" t="str">
        <f t="shared" si="242"/>
        <v>B-</v>
      </c>
      <c r="AC740" s="215" t="str">
        <f t="shared" si="243"/>
        <v>0B-</v>
      </c>
      <c r="AD740" s="216"/>
      <c r="AE740" s="216"/>
      <c r="AF740" s="434">
        <f>IFERROR(INDEX(Raw_DATA!L:L,MATCH(Risk7_PlusY67!$D740,Raw_DATA!$A:$A,0)),"")</f>
        <v>13.69</v>
      </c>
      <c r="AG740" s="434">
        <f>IFERROR(INDEX(AVGGroup!$D$5:$D$21,MATCH(Risk7_PlusY67!$H740,AVGGroup!$C$5:$C$21,0)),"")</f>
        <v>-3.55</v>
      </c>
      <c r="AH740" s="434">
        <f>IFERROR(INDEX(Raw_DATA!M:M,MATCH(Risk7_PlusY67!$D740,Raw_DATA!$A:$A,0)),"")</f>
        <v>2.91</v>
      </c>
      <c r="AI740" s="435">
        <f>IFERROR(INDEX(AVGGroup!$F$5:$F$21,MATCH(Risk7_PlusY67!$H740,AVGGroup!$C$5:$C$21,0)),"")</f>
        <v>-10.199999999999999</v>
      </c>
      <c r="AJ740" s="401">
        <f>IFERROR(INDEX(Raw_DATA!N:N,MATCH(Risk7_PlusY67!$D740,Raw_DATA!$A:$A,0)),"")</f>
        <v>201</v>
      </c>
      <c r="AK740" s="401">
        <f>IFERROR(INDEX(Raw_DATA!O:O,MATCH(Risk7_PlusY67!$D740,Raw_DATA!$A:$A,0)),"")</f>
        <v>56</v>
      </c>
      <c r="AL740" s="401">
        <f>IFERROR(INDEX(Raw_DATA!P:P,MATCH(Risk7_PlusY67!$D740,Raw_DATA!$A:$A,0)),"")</f>
        <v>65</v>
      </c>
      <c r="AM740" s="401">
        <f>IFERROR(INDEX(Raw_DATA!Q:Q,MATCH(Risk7_PlusY67!$D740,Raw_DATA!$A:$A,0)),"")</f>
        <v>148</v>
      </c>
      <c r="AN740" s="401">
        <f>IFERROR(INDEX(Raw_DATA!R:R,MATCH(Risk7_PlusY67!$D740,Raw_DATA!$A:$A,0)),"")</f>
        <v>35</v>
      </c>
      <c r="AO740" s="407"/>
      <c r="AP740" s="411" t="b">
        <f>AB740=AY740</f>
        <v>1</v>
      </c>
      <c r="AQ740" s="340">
        <f t="shared" si="244"/>
        <v>0</v>
      </c>
      <c r="AR740" s="123">
        <f t="shared" si="245"/>
        <v>1</v>
      </c>
      <c r="AS740" s="123">
        <f t="shared" si="246"/>
        <v>1</v>
      </c>
      <c r="AT740" s="123">
        <f>IF(OR(AND((K740&lt;0.8),(BE740&gt;180)),AND((K740&lt;0.8),(BE740&lt;10)),AND((K740&gt;=0.8),(BE740&lt;10)),AND((K740&gt;=0.8),(BE740&gt;90))),0,1)</f>
        <v>0</v>
      </c>
      <c r="AU740" s="123">
        <f t="shared" si="247"/>
        <v>1</v>
      </c>
      <c r="AV740" s="123">
        <f t="shared" si="248"/>
        <v>0</v>
      </c>
      <c r="AW740" s="123">
        <f t="shared" si="249"/>
        <v>0</v>
      </c>
      <c r="AX740" s="123">
        <f t="shared" si="250"/>
        <v>1</v>
      </c>
      <c r="AY740" s="416" t="str">
        <f t="shared" si="251"/>
        <v>B-</v>
      </c>
      <c r="AZ740" s="416" t="str">
        <f>R740&amp;AY740</f>
        <v>0B-</v>
      </c>
      <c r="BA740" s="417">
        <f>IFERROR(INDEX(Raw_DATA!L:L,MATCH(Risk7_PlusY67!$D740,Raw_DATA!$A:$A,0)),"")</f>
        <v>13.69</v>
      </c>
      <c r="BB740" s="417">
        <f>IFERROR(INDEX(AVGGroup!$H$5:$H$21,MATCH(Risk7_PlusY67!$BJ740,AVGGroup!$C$5:$C$21,0)),"")</f>
        <v>-3.54</v>
      </c>
      <c r="BC740" s="417">
        <f>IFERROR(INDEX(Raw_DATA!M:M,MATCH(Risk7_PlusY67!$D740,Raw_DATA!$A:$A,0)),"")</f>
        <v>2.91</v>
      </c>
      <c r="BD740" s="418">
        <f>IFERROR(INDEX(AVGGroup!$J$5:$J$21,MATCH(Risk7_PlusY67!$BJ740,AVGGroup!$C$5:$C$21,0)),"")</f>
        <v>-10.199999999999999</v>
      </c>
      <c r="BE740" s="407">
        <f>IFERROR(INDEX(Raw_DATA!N:N,MATCH(Risk7_PlusY67!$D740,Raw_DATA!$A:$A,0)),"")</f>
        <v>201</v>
      </c>
      <c r="BF740" s="407">
        <f>IFERROR(INDEX(Raw_DATA!O:O,MATCH(Risk7_PlusY67!$D740,Raw_DATA!$A:$A,0)),"")</f>
        <v>56</v>
      </c>
      <c r="BG740" s="407">
        <f>IFERROR(INDEX(Raw_DATA!P:P,MATCH(Risk7_PlusY67!$D740,Raw_DATA!$A:$A,0)),"")</f>
        <v>65</v>
      </c>
      <c r="BH740" s="407">
        <f>IFERROR(INDEX(Raw_DATA!Q:Q,MATCH(Risk7_PlusY67!$D740,Raw_DATA!$A:$A,0)),"")</f>
        <v>148</v>
      </c>
      <c r="BI740" s="407">
        <f>IFERROR(INDEX(Raw_DATA!R:R,MATCH(Risk7_PlusY67!$D740,Raw_DATA!$A:$A,0)),"")</f>
        <v>35</v>
      </c>
      <c r="BJ740" s="124" t="str">
        <f>INDEX('Org2567'!$BM:$BM,MATCH(Risk7_PlusY67!D740,'Org2567'!$D:$D,0))</f>
        <v>รพช.F2 P&lt;=30,000</v>
      </c>
    </row>
    <row r="741" spans="1:62" x14ac:dyDescent="0.7">
      <c r="A741" s="206">
        <f>IF(ISBLANK(D741),"",COUNTA($D$3:D741))</f>
        <v>739</v>
      </c>
      <c r="B741" s="207">
        <f>IFERROR(INDEX(ID!$E:$E,MATCH(Risk7_PlusY67!$D741,ID!$A:$A,0)),"")</f>
        <v>10</v>
      </c>
      <c r="C741" s="207" t="str">
        <f>IFERROR(INDEX(ID!$I:$I,MATCH(Risk7_PlusY67!$D741,ID!$A:$A,0)),"")</f>
        <v>อุบลราชธานี</v>
      </c>
      <c r="D741" s="295" t="s">
        <v>741</v>
      </c>
      <c r="E741" s="207" t="str">
        <f>IFERROR(INDEX(ID!$C:$C,MATCH(Risk7_PlusY67!$D741,ID!$A:$A,0)),"")</f>
        <v>นาเยีย,รพช.</v>
      </c>
      <c r="F741" s="207" t="str">
        <f>IFERROR(INDEX(ID!$G:$G,MATCH(Risk7_PlusY67!$D741,ID!$A:$A,0)),"")</f>
        <v>รพช.</v>
      </c>
      <c r="G741" s="206">
        <f>IFERROR(INDEX(ID!$J:$J,MATCH(Risk7_PlusY67!$D741,ID!$A:$A,0)),"")</f>
        <v>30</v>
      </c>
      <c r="H741" s="208" t="str">
        <f>IFERROR(INDEX(ID!$P:$P,MATCH(Risk7_PlusY67!$D741,ID!$A:$A,0)),"")</f>
        <v>รพช.F2 P&lt;=30,000</v>
      </c>
      <c r="I741" s="209">
        <f>IFERROR(INDEX(Raw_DATA!E:E,MATCH(Risk7_PlusY67!$D741,Raw_DATA!$A:$A,0)),"")</f>
        <v>3.11</v>
      </c>
      <c r="J741" s="209">
        <f>IFERROR(INDEX(Raw_DATA!F:F,MATCH(Risk7_PlusY67!$D741,Raw_DATA!$A:$A,0)),"")</f>
        <v>2.84</v>
      </c>
      <c r="K741" s="209">
        <f>IFERROR(INDEX(Raw_DATA!G:G,MATCH(Risk7_PlusY67!$D741,Raw_DATA!$A:$A,0)),"")</f>
        <v>2.0499999999999998</v>
      </c>
      <c r="L741" s="209">
        <f>IFERROR(INDEX(Raw_DATA!H:H,MATCH(Risk7_PlusY67!$D741,Raw_DATA!$A:$A,0)),"")</f>
        <v>21359751.23</v>
      </c>
      <c r="M741" s="210">
        <f>IFERROR(INDEX(Raw_DATA!I:I,MATCH(Risk7_PlusY67!$D741,Raw_DATA!$A:$A,0)),"")</f>
        <v>2613687.25</v>
      </c>
      <c r="N741" s="206">
        <f t="shared" si="231"/>
        <v>0</v>
      </c>
      <c r="O741" s="206">
        <f t="shared" si="232"/>
        <v>0</v>
      </c>
      <c r="P741" s="206">
        <f t="shared" si="234"/>
        <v>0</v>
      </c>
      <c r="Q741" s="211" t="str">
        <f t="shared" si="235"/>
        <v/>
      </c>
      <c r="R741" s="206">
        <f t="shared" si="233"/>
        <v>0</v>
      </c>
      <c r="S741" s="212">
        <f>IFERROR(INDEX(Raw_DATA!J:J,MATCH(Risk7_PlusY67!$D741,Raw_DATA!$A:$A,0)),"")</f>
        <v>12090805.32</v>
      </c>
      <c r="T741" s="213">
        <f>IFERROR(INDEX(Raw_DATA!K:K,MATCH(Risk7_PlusY67!$D741,Raw_DATA!$A:$A,0)),"")</f>
        <v>10638634.82</v>
      </c>
      <c r="U741" s="214">
        <f t="shared" si="236"/>
        <v>1</v>
      </c>
      <c r="V741" s="214">
        <f t="shared" si="237"/>
        <v>1</v>
      </c>
      <c r="W741" s="214">
        <f>IF(OR(AND((K741&lt;0.8),(AJ741&gt;180)),AND((K741&lt;0.8),(AJ741&lt;10)),AND((K741&gt;=0.8),(AJ741&lt;10)),AND((K741&gt;=0.8),(AJ741&gt;90))),0,1)</f>
        <v>0</v>
      </c>
      <c r="X741" s="214">
        <f t="shared" si="238"/>
        <v>1</v>
      </c>
      <c r="Y741" s="214">
        <f t="shared" si="239"/>
        <v>1</v>
      </c>
      <c r="Z741" s="214">
        <f t="shared" si="240"/>
        <v>0</v>
      </c>
      <c r="AA741" s="214">
        <f t="shared" si="241"/>
        <v>1</v>
      </c>
      <c r="AB741" s="215" t="str">
        <f t="shared" si="242"/>
        <v>B</v>
      </c>
      <c r="AC741" s="215" t="str">
        <f t="shared" si="243"/>
        <v>0B</v>
      </c>
      <c r="AD741" s="216"/>
      <c r="AE741" s="216"/>
      <c r="AF741" s="434">
        <f>IFERROR(INDEX(Raw_DATA!L:L,MATCH(Risk7_PlusY67!$D741,Raw_DATA!$A:$A,0)),"")</f>
        <v>16.63</v>
      </c>
      <c r="AG741" s="434">
        <f>IFERROR(INDEX(AVGGroup!$D$5:$D$21,MATCH(Risk7_PlusY67!$H741,AVGGroup!$C$5:$C$21,0)),"")</f>
        <v>-3.55</v>
      </c>
      <c r="AH741" s="434">
        <f>IFERROR(INDEX(Raw_DATA!M:M,MATCH(Risk7_PlusY67!$D741,Raw_DATA!$A:$A,0)),"")</f>
        <v>2.52</v>
      </c>
      <c r="AI741" s="435">
        <f>IFERROR(INDEX(AVGGroup!$F$5:$F$21,MATCH(Risk7_PlusY67!$H741,AVGGroup!$C$5:$C$21,0)),"")</f>
        <v>-10.199999999999999</v>
      </c>
      <c r="AJ741" s="401">
        <f>IFERROR(INDEX(Raw_DATA!N:N,MATCH(Risk7_PlusY67!$D741,Raw_DATA!$A:$A,0)),"")</f>
        <v>125</v>
      </c>
      <c r="AK741" s="401">
        <f>IFERROR(INDEX(Raw_DATA!O:O,MATCH(Risk7_PlusY67!$D741,Raw_DATA!$A:$A,0)),"")</f>
        <v>36</v>
      </c>
      <c r="AL741" s="401">
        <f>IFERROR(INDEX(Raw_DATA!P:P,MATCH(Risk7_PlusY67!$D741,Raw_DATA!$A:$A,0)),"")</f>
        <v>60</v>
      </c>
      <c r="AM741" s="401">
        <f>IFERROR(INDEX(Raw_DATA!Q:Q,MATCH(Risk7_PlusY67!$D741,Raw_DATA!$A:$A,0)),"")</f>
        <v>168</v>
      </c>
      <c r="AN741" s="401">
        <f>IFERROR(INDEX(Raw_DATA!R:R,MATCH(Risk7_PlusY67!$D741,Raw_DATA!$A:$A,0)),"")</f>
        <v>60</v>
      </c>
      <c r="AO741" s="407"/>
      <c r="AP741" s="411" t="b">
        <f>AB741=AY741</f>
        <v>1</v>
      </c>
      <c r="AQ741" s="340">
        <f t="shared" si="244"/>
        <v>0</v>
      </c>
      <c r="AR741" s="123">
        <f t="shared" si="245"/>
        <v>1</v>
      </c>
      <c r="AS741" s="123">
        <f t="shared" si="246"/>
        <v>1</v>
      </c>
      <c r="AT741" s="123">
        <f>IF(OR(AND((K741&lt;0.8),(BE741&gt;180)),AND((K741&lt;0.8),(BE741&lt;10)),AND((K741&gt;=0.8),(BE741&lt;10)),AND((K741&gt;=0.8),(BE741&gt;90))),0,1)</f>
        <v>0</v>
      </c>
      <c r="AU741" s="123">
        <f t="shared" si="247"/>
        <v>1</v>
      </c>
      <c r="AV741" s="123">
        <f t="shared" si="248"/>
        <v>1</v>
      </c>
      <c r="AW741" s="123">
        <f t="shared" si="249"/>
        <v>0</v>
      </c>
      <c r="AX741" s="123">
        <f t="shared" si="250"/>
        <v>1</v>
      </c>
      <c r="AY741" s="416" t="str">
        <f t="shared" si="251"/>
        <v>B</v>
      </c>
      <c r="AZ741" s="416" t="str">
        <f>R741&amp;AY741</f>
        <v>0B</v>
      </c>
      <c r="BA741" s="417">
        <f>IFERROR(INDEX(Raw_DATA!L:L,MATCH(Risk7_PlusY67!$D741,Raw_DATA!$A:$A,0)),"")</f>
        <v>16.63</v>
      </c>
      <c r="BB741" s="417">
        <f>IFERROR(INDEX(AVGGroup!$H$5:$H$21,MATCH(Risk7_PlusY67!$BJ741,AVGGroup!$C$5:$C$21,0)),"")</f>
        <v>-3.54</v>
      </c>
      <c r="BC741" s="417">
        <f>IFERROR(INDEX(Raw_DATA!M:M,MATCH(Risk7_PlusY67!$D741,Raw_DATA!$A:$A,0)),"")</f>
        <v>2.52</v>
      </c>
      <c r="BD741" s="418">
        <f>IFERROR(INDEX(AVGGroup!$J$5:$J$21,MATCH(Risk7_PlusY67!$BJ741,AVGGroup!$C$5:$C$21,0)),"")</f>
        <v>-10.199999999999999</v>
      </c>
      <c r="BE741" s="407">
        <f>IFERROR(INDEX(Raw_DATA!N:N,MATCH(Risk7_PlusY67!$D741,Raw_DATA!$A:$A,0)),"")</f>
        <v>125</v>
      </c>
      <c r="BF741" s="407">
        <f>IFERROR(INDEX(Raw_DATA!O:O,MATCH(Risk7_PlusY67!$D741,Raw_DATA!$A:$A,0)),"")</f>
        <v>36</v>
      </c>
      <c r="BG741" s="407">
        <f>IFERROR(INDEX(Raw_DATA!P:P,MATCH(Risk7_PlusY67!$D741,Raw_DATA!$A:$A,0)),"")</f>
        <v>60</v>
      </c>
      <c r="BH741" s="407">
        <f>IFERROR(INDEX(Raw_DATA!Q:Q,MATCH(Risk7_PlusY67!$D741,Raw_DATA!$A:$A,0)),"")</f>
        <v>168</v>
      </c>
      <c r="BI741" s="407">
        <f>IFERROR(INDEX(Raw_DATA!R:R,MATCH(Risk7_PlusY67!$D741,Raw_DATA!$A:$A,0)),"")</f>
        <v>60</v>
      </c>
      <c r="BJ741" s="124" t="str">
        <f>INDEX('Org2567'!$BM:$BM,MATCH(Risk7_PlusY67!D741,'Org2567'!$D:$D,0))</f>
        <v>รพช.F2 P&lt;=30,000</v>
      </c>
    </row>
    <row r="742" spans="1:62" x14ac:dyDescent="0.7">
      <c r="A742" s="206">
        <f>IF(ISBLANK(D742),"",COUNTA($D$3:D742))</f>
        <v>740</v>
      </c>
      <c r="B742" s="207">
        <f>IFERROR(INDEX(ID!$E:$E,MATCH(Risk7_PlusY67!$D742,ID!$A:$A,0)),"")</f>
        <v>10</v>
      </c>
      <c r="C742" s="207" t="str">
        <f>IFERROR(INDEX(ID!$I:$I,MATCH(Risk7_PlusY67!$D742,ID!$A:$A,0)),"")</f>
        <v>อุบลราชธานี</v>
      </c>
      <c r="D742" s="295" t="s">
        <v>742</v>
      </c>
      <c r="E742" s="207" t="str">
        <f>IFERROR(INDEX(ID!$C:$C,MATCH(Risk7_PlusY67!$D742,ID!$A:$A,0)),"")</f>
        <v>สว่างวีระวงศ์,รพช.</v>
      </c>
      <c r="F742" s="207" t="str">
        <f>IFERROR(INDEX(ID!$G:$G,MATCH(Risk7_PlusY67!$D742,ID!$A:$A,0)),"")</f>
        <v>รพช.</v>
      </c>
      <c r="G742" s="206">
        <f>IFERROR(INDEX(ID!$J:$J,MATCH(Risk7_PlusY67!$D742,ID!$A:$A,0)),"")</f>
        <v>30</v>
      </c>
      <c r="H742" s="208" t="str">
        <f>IFERROR(INDEX(ID!$P:$P,MATCH(Risk7_PlusY67!$D742,ID!$A:$A,0)),"")</f>
        <v>รพช.F2 P&lt;=30,000</v>
      </c>
      <c r="I742" s="209">
        <f>IFERROR(INDEX(Raw_DATA!E:E,MATCH(Risk7_PlusY67!$D742,Raw_DATA!$A:$A,0)),"")</f>
        <v>1.61</v>
      </c>
      <c r="J742" s="209">
        <f>IFERROR(INDEX(Raw_DATA!F:F,MATCH(Risk7_PlusY67!$D742,Raw_DATA!$A:$A,0)),"")</f>
        <v>1.55</v>
      </c>
      <c r="K742" s="209">
        <f>IFERROR(INDEX(Raw_DATA!G:G,MATCH(Risk7_PlusY67!$D742,Raw_DATA!$A:$A,0)),"")</f>
        <v>1.28</v>
      </c>
      <c r="L742" s="209">
        <f>IFERROR(INDEX(Raw_DATA!H:H,MATCH(Risk7_PlusY67!$D742,Raw_DATA!$A:$A,0)),"")</f>
        <v>6513717.29</v>
      </c>
      <c r="M742" s="210">
        <f>IFERROR(INDEX(Raw_DATA!I:I,MATCH(Risk7_PlusY67!$D742,Raw_DATA!$A:$A,0)),"")</f>
        <v>-6829709.7199999997</v>
      </c>
      <c r="N742" s="206">
        <f t="shared" si="231"/>
        <v>0</v>
      </c>
      <c r="O742" s="206">
        <f t="shared" si="232"/>
        <v>1</v>
      </c>
      <c r="P742" s="206">
        <f t="shared" si="234"/>
        <v>0</v>
      </c>
      <c r="Q742" s="211">
        <f t="shared" si="235"/>
        <v>11.4</v>
      </c>
      <c r="R742" s="206">
        <f t="shared" si="233"/>
        <v>1</v>
      </c>
      <c r="S742" s="212">
        <f>IFERROR(INDEX(Raw_DATA!J:J,MATCH(Risk7_PlusY67!$D742,Raw_DATA!$A:$A,0)),"")</f>
        <v>-2607772.4</v>
      </c>
      <c r="T742" s="213">
        <f>IFERROR(INDEX(Raw_DATA!K:K,MATCH(Risk7_PlusY67!$D742,Raw_DATA!$A:$A,0)),"")</f>
        <v>2985861.4</v>
      </c>
      <c r="U742" s="214">
        <f t="shared" si="236"/>
        <v>0</v>
      </c>
      <c r="V742" s="214">
        <f t="shared" si="237"/>
        <v>0</v>
      </c>
      <c r="W742" s="214">
        <f>IF(OR(AND((K742&lt;0.8),(AJ742&gt;180)),AND((K742&lt;0.8),(AJ742&lt;10)),AND((K742&gt;=0.8),(AJ742&lt;10)),AND((K742&gt;=0.8),(AJ742&gt;90))),0,1)</f>
        <v>0</v>
      </c>
      <c r="X742" s="214">
        <f t="shared" si="238"/>
        <v>1</v>
      </c>
      <c r="Y742" s="214">
        <f t="shared" si="239"/>
        <v>1</v>
      </c>
      <c r="Z742" s="214">
        <f t="shared" si="240"/>
        <v>0</v>
      </c>
      <c r="AA742" s="214">
        <f t="shared" si="241"/>
        <v>1</v>
      </c>
      <c r="AB742" s="215" t="str">
        <f t="shared" si="242"/>
        <v>C</v>
      </c>
      <c r="AC742" s="215" t="str">
        <f t="shared" si="243"/>
        <v>1C</v>
      </c>
      <c r="AD742" s="216"/>
      <c r="AE742" s="216"/>
      <c r="AF742" s="434">
        <f>IFERROR(INDEX(Raw_DATA!L:L,MATCH(Risk7_PlusY67!$D742,Raw_DATA!$A:$A,0)),"")</f>
        <v>-4.37</v>
      </c>
      <c r="AG742" s="434">
        <f>IFERROR(INDEX(AVGGroup!$D$5:$D$21,MATCH(Risk7_PlusY67!$H742,AVGGroup!$C$5:$C$21,0)),"")</f>
        <v>-3.55</v>
      </c>
      <c r="AH742" s="434">
        <f>IFERROR(INDEX(Raw_DATA!M:M,MATCH(Risk7_PlusY67!$D742,Raw_DATA!$A:$A,0)),"")</f>
        <v>-10.91</v>
      </c>
      <c r="AI742" s="435">
        <f>IFERROR(INDEX(AVGGroup!$F$5:$F$21,MATCH(Risk7_PlusY67!$H742,AVGGroup!$C$5:$C$21,0)),"")</f>
        <v>-10.199999999999999</v>
      </c>
      <c r="AJ742" s="401">
        <f>IFERROR(INDEX(Raw_DATA!N:N,MATCH(Risk7_PlusY67!$D742,Raw_DATA!$A:$A,0)),"")</f>
        <v>220</v>
      </c>
      <c r="AK742" s="401">
        <f>IFERROR(INDEX(Raw_DATA!O:O,MATCH(Risk7_PlusY67!$D742,Raw_DATA!$A:$A,0)),"")</f>
        <v>28</v>
      </c>
      <c r="AL742" s="401">
        <f>IFERROR(INDEX(Raw_DATA!P:P,MATCH(Risk7_PlusY67!$D742,Raw_DATA!$A:$A,0)),"")</f>
        <v>28</v>
      </c>
      <c r="AM742" s="401">
        <f>IFERROR(INDEX(Raw_DATA!Q:Q,MATCH(Risk7_PlusY67!$D742,Raw_DATA!$A:$A,0)),"")</f>
        <v>167</v>
      </c>
      <c r="AN742" s="401">
        <f>IFERROR(INDEX(Raw_DATA!R:R,MATCH(Risk7_PlusY67!$D742,Raw_DATA!$A:$A,0)),"")</f>
        <v>41</v>
      </c>
      <c r="AO742" s="407"/>
      <c r="AP742" s="411" t="b">
        <f>AB742=AY742</f>
        <v>1</v>
      </c>
      <c r="AQ742" s="340">
        <f t="shared" si="244"/>
        <v>1</v>
      </c>
      <c r="AR742" s="123">
        <f t="shared" si="245"/>
        <v>0</v>
      </c>
      <c r="AS742" s="123">
        <f t="shared" si="246"/>
        <v>0</v>
      </c>
      <c r="AT742" s="123">
        <f>IF(OR(AND((K742&lt;0.8),(BE742&gt;180)),AND((K742&lt;0.8),(BE742&lt;10)),AND((K742&gt;=0.8),(BE742&lt;10)),AND((K742&gt;=0.8),(BE742&gt;90))),0,1)</f>
        <v>0</v>
      </c>
      <c r="AU742" s="123">
        <f t="shared" si="247"/>
        <v>1</v>
      </c>
      <c r="AV742" s="123">
        <f t="shared" si="248"/>
        <v>1</v>
      </c>
      <c r="AW742" s="123">
        <f t="shared" si="249"/>
        <v>0</v>
      </c>
      <c r="AX742" s="123">
        <f t="shared" si="250"/>
        <v>1</v>
      </c>
      <c r="AY742" s="416" t="str">
        <f t="shared" si="251"/>
        <v>C</v>
      </c>
      <c r="AZ742" s="416" t="str">
        <f>R742&amp;AY742</f>
        <v>1C</v>
      </c>
      <c r="BA742" s="417">
        <f>IFERROR(INDEX(Raw_DATA!L:L,MATCH(Risk7_PlusY67!$D742,Raw_DATA!$A:$A,0)),"")</f>
        <v>-4.37</v>
      </c>
      <c r="BB742" s="417">
        <f>IFERROR(INDEX(AVGGroup!$H$5:$H$21,MATCH(Risk7_PlusY67!$BJ742,AVGGroup!$C$5:$C$21,0)),"")</f>
        <v>-3.54</v>
      </c>
      <c r="BC742" s="417">
        <f>IFERROR(INDEX(Raw_DATA!M:M,MATCH(Risk7_PlusY67!$D742,Raw_DATA!$A:$A,0)),"")</f>
        <v>-10.91</v>
      </c>
      <c r="BD742" s="418">
        <f>IFERROR(INDEX(AVGGroup!$J$5:$J$21,MATCH(Risk7_PlusY67!$BJ742,AVGGroup!$C$5:$C$21,0)),"")</f>
        <v>-10.199999999999999</v>
      </c>
      <c r="BE742" s="407">
        <f>IFERROR(INDEX(Raw_DATA!N:N,MATCH(Risk7_PlusY67!$D742,Raw_DATA!$A:$A,0)),"")</f>
        <v>220</v>
      </c>
      <c r="BF742" s="407">
        <f>IFERROR(INDEX(Raw_DATA!O:O,MATCH(Risk7_PlusY67!$D742,Raw_DATA!$A:$A,0)),"")</f>
        <v>28</v>
      </c>
      <c r="BG742" s="407">
        <f>IFERROR(INDEX(Raw_DATA!P:P,MATCH(Risk7_PlusY67!$D742,Raw_DATA!$A:$A,0)),"")</f>
        <v>28</v>
      </c>
      <c r="BH742" s="407">
        <f>IFERROR(INDEX(Raw_DATA!Q:Q,MATCH(Risk7_PlusY67!$D742,Raw_DATA!$A:$A,0)),"")</f>
        <v>167</v>
      </c>
      <c r="BI742" s="407">
        <f>IFERROR(INDEX(Raw_DATA!R:R,MATCH(Risk7_PlusY67!$D742,Raw_DATA!$A:$A,0)),"")</f>
        <v>41</v>
      </c>
      <c r="BJ742" s="124" t="str">
        <f>INDEX('Org2567'!$BM:$BM,MATCH(Risk7_PlusY67!D742,'Org2567'!$D:$D,0))</f>
        <v>รพช.F2 P&lt;=30,000</v>
      </c>
    </row>
    <row r="743" spans="1:62" x14ac:dyDescent="0.7">
      <c r="A743" s="206">
        <f>IF(ISBLANK(D743),"",COUNTA($D$3:D743))</f>
        <v>741</v>
      </c>
      <c r="B743" s="207">
        <f>IFERROR(INDEX(ID!$E:$E,MATCH(Risk7_PlusY67!$D743,ID!$A:$A,0)),"")</f>
        <v>10</v>
      </c>
      <c r="C743" s="207" t="str">
        <f>IFERROR(INDEX(ID!$I:$I,MATCH(Risk7_PlusY67!$D743,ID!$A:$A,0)),"")</f>
        <v>อุบลราชธานี</v>
      </c>
      <c r="D743" s="295" t="s">
        <v>743</v>
      </c>
      <c r="E743" s="207" t="str">
        <f>IFERROR(INDEX(ID!$C:$C,MATCH(Risk7_PlusY67!$D743,ID!$A:$A,0)),"")</f>
        <v>น้ำขุ่น,รพช.</v>
      </c>
      <c r="F743" s="207" t="str">
        <f>IFERROR(INDEX(ID!$G:$G,MATCH(Risk7_PlusY67!$D743,ID!$A:$A,0)),"")</f>
        <v>รพช.</v>
      </c>
      <c r="G743" s="206">
        <f>IFERROR(INDEX(ID!$J:$J,MATCH(Risk7_PlusY67!$D743,ID!$A:$A,0)),"")</f>
        <v>30</v>
      </c>
      <c r="H743" s="208" t="str">
        <f>IFERROR(INDEX(ID!$P:$P,MATCH(Risk7_PlusY67!$D743,ID!$A:$A,0)),"")</f>
        <v>รพช.F3 P15,000-25,000</v>
      </c>
      <c r="I743" s="209">
        <f>IFERROR(INDEX(Raw_DATA!E:E,MATCH(Risk7_PlusY67!$D743,Raw_DATA!$A:$A,0)),"")</f>
        <v>11.85</v>
      </c>
      <c r="J743" s="209">
        <f>IFERROR(INDEX(Raw_DATA!F:F,MATCH(Risk7_PlusY67!$D743,Raw_DATA!$A:$A,0)),"")</f>
        <v>11.53</v>
      </c>
      <c r="K743" s="209">
        <f>IFERROR(INDEX(Raw_DATA!G:G,MATCH(Risk7_PlusY67!$D743,Raw_DATA!$A:$A,0)),"")</f>
        <v>9.68</v>
      </c>
      <c r="L743" s="209">
        <f>IFERROR(INDEX(Raw_DATA!H:H,MATCH(Risk7_PlusY67!$D743,Raw_DATA!$A:$A,0)),"")</f>
        <v>56531564.119999997</v>
      </c>
      <c r="M743" s="210">
        <f>IFERROR(INDEX(Raw_DATA!I:I,MATCH(Risk7_PlusY67!$D743,Raw_DATA!$A:$A,0)),"")</f>
        <v>3562065.37</v>
      </c>
      <c r="N743" s="206">
        <f t="shared" si="231"/>
        <v>0</v>
      </c>
      <c r="O743" s="206">
        <f t="shared" si="232"/>
        <v>0</v>
      </c>
      <c r="P743" s="206">
        <f t="shared" si="234"/>
        <v>0</v>
      </c>
      <c r="Q743" s="211" t="str">
        <f t="shared" si="235"/>
        <v/>
      </c>
      <c r="R743" s="206">
        <f t="shared" si="233"/>
        <v>0</v>
      </c>
      <c r="S743" s="212">
        <f>IFERROR(INDEX(Raw_DATA!J:J,MATCH(Risk7_PlusY67!$D743,Raw_DATA!$A:$A,0)),"")</f>
        <v>11943350</v>
      </c>
      <c r="T743" s="213">
        <f>IFERROR(INDEX(Raw_DATA!K:K,MATCH(Risk7_PlusY67!$D743,Raw_DATA!$A:$A,0)),"")</f>
        <v>45207431.399999999</v>
      </c>
      <c r="U743" s="214">
        <f t="shared" si="236"/>
        <v>1</v>
      </c>
      <c r="V743" s="214">
        <f t="shared" si="237"/>
        <v>1</v>
      </c>
      <c r="W743" s="214">
        <f>IF(OR(AND((K743&lt;0.8),(AJ743&gt;180)),AND((K743&lt;0.8),(AJ743&lt;10)),AND((K743&gt;=0.8),(AJ743&lt;10)),AND((K743&gt;=0.8),(AJ743&gt;90))),0,1)</f>
        <v>1</v>
      </c>
      <c r="X743" s="214">
        <f t="shared" si="238"/>
        <v>1</v>
      </c>
      <c r="Y743" s="214">
        <f t="shared" si="239"/>
        <v>1</v>
      </c>
      <c r="Z743" s="214">
        <f t="shared" si="240"/>
        <v>0</v>
      </c>
      <c r="AA743" s="214">
        <f t="shared" si="241"/>
        <v>1</v>
      </c>
      <c r="AB743" s="215" t="str">
        <f t="shared" si="242"/>
        <v>A-</v>
      </c>
      <c r="AC743" s="215" t="str">
        <f t="shared" si="243"/>
        <v>0A-</v>
      </c>
      <c r="AD743" s="216"/>
      <c r="AE743" s="216"/>
      <c r="AF743" s="434">
        <f>IFERROR(INDEX(Raw_DATA!L:L,MATCH(Risk7_PlusY67!$D743,Raw_DATA!$A:$A,0)),"")</f>
        <v>16.28</v>
      </c>
      <c r="AG743" s="434">
        <f>IFERROR(INDEX(AVGGroup!$D$5:$D$21,MATCH(Risk7_PlusY67!$H743,AVGGroup!$C$5:$C$21,0)),"")</f>
        <v>5.15</v>
      </c>
      <c r="AH743" s="434">
        <f>IFERROR(INDEX(Raw_DATA!M:M,MATCH(Risk7_PlusY67!$D743,Raw_DATA!$A:$A,0)),"")</f>
        <v>2.6</v>
      </c>
      <c r="AI743" s="435">
        <f>IFERROR(INDEX(AVGGroup!$F$5:$F$21,MATCH(Risk7_PlusY67!$H743,AVGGroup!$C$5:$C$21,0)),"")</f>
        <v>-2.83</v>
      </c>
      <c r="AJ743" s="401">
        <f>IFERROR(INDEX(Raw_DATA!N:N,MATCH(Risk7_PlusY67!$D743,Raw_DATA!$A:$A,0)),"")</f>
        <v>35</v>
      </c>
      <c r="AK743" s="401">
        <f>IFERROR(INDEX(Raw_DATA!O:O,MATCH(Risk7_PlusY67!$D743,Raw_DATA!$A:$A,0)),"")</f>
        <v>38</v>
      </c>
      <c r="AL743" s="401">
        <f>IFERROR(INDEX(Raw_DATA!P:P,MATCH(Risk7_PlusY67!$D743,Raw_DATA!$A:$A,0)),"")</f>
        <v>60</v>
      </c>
      <c r="AM743" s="401">
        <f>IFERROR(INDEX(Raw_DATA!Q:Q,MATCH(Risk7_PlusY67!$D743,Raw_DATA!$A:$A,0)),"")</f>
        <v>181</v>
      </c>
      <c r="AN743" s="401">
        <f>IFERROR(INDEX(Raw_DATA!R:R,MATCH(Risk7_PlusY67!$D743,Raw_DATA!$A:$A,0)),"")</f>
        <v>60</v>
      </c>
      <c r="AO743" s="407"/>
      <c r="AP743" s="411" t="b">
        <f>AB743=AY743</f>
        <v>1</v>
      </c>
      <c r="AQ743" s="340">
        <f t="shared" si="244"/>
        <v>0</v>
      </c>
      <c r="AR743" s="123">
        <f t="shared" si="245"/>
        <v>1</v>
      </c>
      <c r="AS743" s="123">
        <f t="shared" si="246"/>
        <v>1</v>
      </c>
      <c r="AT743" s="123">
        <f>IF(OR(AND((K743&lt;0.8),(BE743&gt;180)),AND((K743&lt;0.8),(BE743&lt;10)),AND((K743&gt;=0.8),(BE743&lt;10)),AND((K743&gt;=0.8),(BE743&gt;90))),0,1)</f>
        <v>1</v>
      </c>
      <c r="AU743" s="123">
        <f t="shared" si="247"/>
        <v>1</v>
      </c>
      <c r="AV743" s="123">
        <f t="shared" si="248"/>
        <v>1</v>
      </c>
      <c r="AW743" s="123">
        <f t="shared" si="249"/>
        <v>0</v>
      </c>
      <c r="AX743" s="123">
        <f t="shared" si="250"/>
        <v>1</v>
      </c>
      <c r="AY743" s="416" t="str">
        <f t="shared" si="251"/>
        <v>A-</v>
      </c>
      <c r="AZ743" s="416" t="str">
        <f>R743&amp;AY743</f>
        <v>0A-</v>
      </c>
      <c r="BA743" s="417">
        <f>IFERROR(INDEX(Raw_DATA!L:L,MATCH(Risk7_PlusY67!$D743,Raw_DATA!$A:$A,0)),"")</f>
        <v>16.28</v>
      </c>
      <c r="BB743" s="417">
        <f>IFERROR(INDEX(AVGGroup!$H$5:$H$21,MATCH(Risk7_PlusY67!$BJ743,AVGGroup!$C$5:$C$21,0)),"")</f>
        <v>5.15</v>
      </c>
      <c r="BC743" s="417">
        <f>IFERROR(INDEX(Raw_DATA!M:M,MATCH(Risk7_PlusY67!$D743,Raw_DATA!$A:$A,0)),"")</f>
        <v>2.6</v>
      </c>
      <c r="BD743" s="418">
        <f>IFERROR(INDEX(AVGGroup!$J$5:$J$21,MATCH(Risk7_PlusY67!$BJ743,AVGGroup!$C$5:$C$21,0)),"")</f>
        <v>-2.83</v>
      </c>
      <c r="BE743" s="407">
        <f>IFERROR(INDEX(Raw_DATA!N:N,MATCH(Risk7_PlusY67!$D743,Raw_DATA!$A:$A,0)),"")</f>
        <v>35</v>
      </c>
      <c r="BF743" s="407">
        <f>IFERROR(INDEX(Raw_DATA!O:O,MATCH(Risk7_PlusY67!$D743,Raw_DATA!$A:$A,0)),"")</f>
        <v>38</v>
      </c>
      <c r="BG743" s="407">
        <f>IFERROR(INDEX(Raw_DATA!P:P,MATCH(Risk7_PlusY67!$D743,Raw_DATA!$A:$A,0)),"")</f>
        <v>60</v>
      </c>
      <c r="BH743" s="407">
        <f>IFERROR(INDEX(Raw_DATA!Q:Q,MATCH(Risk7_PlusY67!$D743,Raw_DATA!$A:$A,0)),"")</f>
        <v>181</v>
      </c>
      <c r="BI743" s="407">
        <f>IFERROR(INDEX(Raw_DATA!R:R,MATCH(Risk7_PlusY67!$D743,Raw_DATA!$A:$A,0)),"")</f>
        <v>60</v>
      </c>
      <c r="BJ743" s="124" t="str">
        <f>INDEX('Org2567'!$BM:$BM,MATCH(Risk7_PlusY67!D743,'Org2567'!$D:$D,0))</f>
        <v>รพช.F3 P15,000-25,000</v>
      </c>
    </row>
    <row r="744" spans="1:62" x14ac:dyDescent="0.7">
      <c r="A744" s="206">
        <f>IF(ISBLANK(D744),"",COUNTA($D$3:D744))</f>
        <v>742</v>
      </c>
      <c r="B744" s="207">
        <f>IFERROR(INDEX(ID!$E:$E,MATCH(Risk7_PlusY67!$D744,ID!$A:$A,0)),"")</f>
        <v>10</v>
      </c>
      <c r="C744" s="207" t="str">
        <f>IFERROR(INDEX(ID!$I:$I,MATCH(Risk7_PlusY67!$D744,ID!$A:$A,0)),"")</f>
        <v>อุบลราชธานี</v>
      </c>
      <c r="D744" s="295" t="s">
        <v>744</v>
      </c>
      <c r="E744" s="207" t="str">
        <f>IFERROR(INDEX(ID!$C:$C,MATCH(Risk7_PlusY67!$D744,ID!$A:$A,0)),"")</f>
        <v>เหล่าเสือโก้ก,รพช.</v>
      </c>
      <c r="F744" s="207" t="str">
        <f>IFERROR(INDEX(ID!$G:$G,MATCH(Risk7_PlusY67!$D744,ID!$A:$A,0)),"")</f>
        <v>รพช.</v>
      </c>
      <c r="G744" s="206">
        <f>IFERROR(INDEX(ID!$J:$J,MATCH(Risk7_PlusY67!$D744,ID!$A:$A,0)),"")</f>
        <v>30</v>
      </c>
      <c r="H744" s="208" t="str">
        <f>IFERROR(INDEX(ID!$P:$P,MATCH(Risk7_PlusY67!$D744,ID!$A:$A,0)),"")</f>
        <v>รพช.F2 P&lt;=30,000</v>
      </c>
      <c r="I744" s="209">
        <f>IFERROR(INDEX(Raw_DATA!E:E,MATCH(Risk7_PlusY67!$D744,Raw_DATA!$A:$A,0)),"")</f>
        <v>3.89</v>
      </c>
      <c r="J744" s="209">
        <f>IFERROR(INDEX(Raw_DATA!F:F,MATCH(Risk7_PlusY67!$D744,Raw_DATA!$A:$A,0)),"")</f>
        <v>3.67</v>
      </c>
      <c r="K744" s="209">
        <f>IFERROR(INDEX(Raw_DATA!G:G,MATCH(Risk7_PlusY67!$D744,Raw_DATA!$A:$A,0)),"")</f>
        <v>2.58</v>
      </c>
      <c r="L744" s="209">
        <f>IFERROR(INDEX(Raw_DATA!H:H,MATCH(Risk7_PlusY67!$D744,Raw_DATA!$A:$A,0)),"")</f>
        <v>16204206.98</v>
      </c>
      <c r="M744" s="210">
        <f>IFERROR(INDEX(Raw_DATA!I:I,MATCH(Risk7_PlusY67!$D744,Raw_DATA!$A:$A,0)),"")</f>
        <v>8474303.9100000001</v>
      </c>
      <c r="N744" s="206">
        <f t="shared" si="231"/>
        <v>0</v>
      </c>
      <c r="O744" s="206">
        <f t="shared" si="232"/>
        <v>0</v>
      </c>
      <c r="P744" s="206">
        <f t="shared" si="234"/>
        <v>0</v>
      </c>
      <c r="Q744" s="211" t="str">
        <f t="shared" si="235"/>
        <v/>
      </c>
      <c r="R744" s="206">
        <f t="shared" si="233"/>
        <v>0</v>
      </c>
      <c r="S744" s="212">
        <f>IFERROR(INDEX(Raw_DATA!J:J,MATCH(Risk7_PlusY67!$D744,Raw_DATA!$A:$A,0)),"")</f>
        <v>16017120.93</v>
      </c>
      <c r="T744" s="213">
        <f>IFERROR(INDEX(Raw_DATA!K:K,MATCH(Risk7_PlusY67!$D744,Raw_DATA!$A:$A,0)),"")</f>
        <v>8845164.4499999993</v>
      </c>
      <c r="U744" s="214">
        <f t="shared" si="236"/>
        <v>1</v>
      </c>
      <c r="V744" s="214">
        <f t="shared" si="237"/>
        <v>1</v>
      </c>
      <c r="W744" s="214">
        <f>IF(OR(AND((K744&lt;0.8),(AJ744&gt;180)),AND((K744&lt;0.8),(AJ744&lt;10)),AND((K744&gt;=0.8),(AJ744&lt;10)),AND((K744&gt;=0.8),(AJ744&gt;90))),0,1)</f>
        <v>1</v>
      </c>
      <c r="X744" s="214">
        <f t="shared" si="238"/>
        <v>1</v>
      </c>
      <c r="Y744" s="214">
        <f t="shared" si="239"/>
        <v>1</v>
      </c>
      <c r="Z744" s="214">
        <f t="shared" si="240"/>
        <v>0</v>
      </c>
      <c r="AA744" s="214">
        <f t="shared" si="241"/>
        <v>1</v>
      </c>
      <c r="AB744" s="215" t="str">
        <f t="shared" si="242"/>
        <v>A-</v>
      </c>
      <c r="AC744" s="215" t="str">
        <f t="shared" si="243"/>
        <v>0A-</v>
      </c>
      <c r="AD744" s="216"/>
      <c r="AE744" s="216"/>
      <c r="AF744" s="434">
        <f>IFERROR(INDEX(Raw_DATA!L:L,MATCH(Risk7_PlusY67!$D744,Raw_DATA!$A:$A,0)),"")</f>
        <v>24.34</v>
      </c>
      <c r="AG744" s="434">
        <f>IFERROR(INDEX(AVGGroup!$D$5:$D$21,MATCH(Risk7_PlusY67!$H744,AVGGroup!$C$5:$C$21,0)),"")</f>
        <v>-3.55</v>
      </c>
      <c r="AH744" s="434">
        <f>IFERROR(INDEX(Raw_DATA!M:M,MATCH(Risk7_PlusY67!$D744,Raw_DATA!$A:$A,0)),"")</f>
        <v>8.66</v>
      </c>
      <c r="AI744" s="435">
        <f>IFERROR(INDEX(AVGGroup!$F$5:$F$21,MATCH(Risk7_PlusY67!$H744,AVGGroup!$C$5:$C$21,0)),"")</f>
        <v>-10.199999999999999</v>
      </c>
      <c r="AJ744" s="401">
        <f>IFERROR(INDEX(Raw_DATA!N:N,MATCH(Risk7_PlusY67!$D744,Raw_DATA!$A:$A,0)),"")</f>
        <v>73</v>
      </c>
      <c r="AK744" s="401">
        <f>IFERROR(INDEX(Raw_DATA!O:O,MATCH(Risk7_PlusY67!$D744,Raw_DATA!$A:$A,0)),"")</f>
        <v>55</v>
      </c>
      <c r="AL744" s="401">
        <f>IFERROR(INDEX(Raw_DATA!P:P,MATCH(Risk7_PlusY67!$D744,Raw_DATA!$A:$A,0)),"")</f>
        <v>50</v>
      </c>
      <c r="AM744" s="401">
        <f>IFERROR(INDEX(Raw_DATA!Q:Q,MATCH(Risk7_PlusY67!$D744,Raw_DATA!$A:$A,0)),"")</f>
        <v>145</v>
      </c>
      <c r="AN744" s="401">
        <f>IFERROR(INDEX(Raw_DATA!R:R,MATCH(Risk7_PlusY67!$D744,Raw_DATA!$A:$A,0)),"")</f>
        <v>44</v>
      </c>
      <c r="AO744" s="407"/>
      <c r="AP744" s="411" t="b">
        <f>AB744=AY744</f>
        <v>1</v>
      </c>
      <c r="AQ744" s="340">
        <f t="shared" si="244"/>
        <v>0</v>
      </c>
      <c r="AR744" s="123">
        <f t="shared" si="245"/>
        <v>1</v>
      </c>
      <c r="AS744" s="123">
        <f t="shared" si="246"/>
        <v>1</v>
      </c>
      <c r="AT744" s="123">
        <f>IF(OR(AND((K744&lt;0.8),(BE744&gt;180)),AND((K744&lt;0.8),(BE744&lt;10)),AND((K744&gt;=0.8),(BE744&lt;10)),AND((K744&gt;=0.8),(BE744&gt;90))),0,1)</f>
        <v>1</v>
      </c>
      <c r="AU744" s="123">
        <f t="shared" si="247"/>
        <v>1</v>
      </c>
      <c r="AV744" s="123">
        <f t="shared" si="248"/>
        <v>1</v>
      </c>
      <c r="AW744" s="123">
        <f t="shared" si="249"/>
        <v>0</v>
      </c>
      <c r="AX744" s="123">
        <f t="shared" si="250"/>
        <v>1</v>
      </c>
      <c r="AY744" s="416" t="str">
        <f t="shared" si="251"/>
        <v>A-</v>
      </c>
      <c r="AZ744" s="416" t="str">
        <f>R744&amp;AY744</f>
        <v>0A-</v>
      </c>
      <c r="BA744" s="417">
        <f>IFERROR(INDEX(Raw_DATA!L:L,MATCH(Risk7_PlusY67!$D744,Raw_DATA!$A:$A,0)),"")</f>
        <v>24.34</v>
      </c>
      <c r="BB744" s="417">
        <f>IFERROR(INDEX(AVGGroup!$H$5:$H$21,MATCH(Risk7_PlusY67!$BJ744,AVGGroup!$C$5:$C$21,0)),"")</f>
        <v>-3.54</v>
      </c>
      <c r="BC744" s="417">
        <f>IFERROR(INDEX(Raw_DATA!M:M,MATCH(Risk7_PlusY67!$D744,Raw_DATA!$A:$A,0)),"")</f>
        <v>8.66</v>
      </c>
      <c r="BD744" s="418">
        <f>IFERROR(INDEX(AVGGroup!$J$5:$J$21,MATCH(Risk7_PlusY67!$BJ744,AVGGroup!$C$5:$C$21,0)),"")</f>
        <v>-10.199999999999999</v>
      </c>
      <c r="BE744" s="407">
        <f>IFERROR(INDEX(Raw_DATA!N:N,MATCH(Risk7_PlusY67!$D744,Raw_DATA!$A:$A,0)),"")</f>
        <v>73</v>
      </c>
      <c r="BF744" s="407">
        <f>IFERROR(INDEX(Raw_DATA!O:O,MATCH(Risk7_PlusY67!$D744,Raw_DATA!$A:$A,0)),"")</f>
        <v>55</v>
      </c>
      <c r="BG744" s="407">
        <f>IFERROR(INDEX(Raw_DATA!P:P,MATCH(Risk7_PlusY67!$D744,Raw_DATA!$A:$A,0)),"")</f>
        <v>50</v>
      </c>
      <c r="BH744" s="407">
        <f>IFERROR(INDEX(Raw_DATA!Q:Q,MATCH(Risk7_PlusY67!$D744,Raw_DATA!$A:$A,0)),"")</f>
        <v>145</v>
      </c>
      <c r="BI744" s="407">
        <f>IFERROR(INDEX(Raw_DATA!R:R,MATCH(Risk7_PlusY67!$D744,Raw_DATA!$A:$A,0)),"")</f>
        <v>44</v>
      </c>
      <c r="BJ744" s="124" t="str">
        <f>INDEX('Org2567'!$BM:$BM,MATCH(Risk7_PlusY67!D744,'Org2567'!$D:$D,0))</f>
        <v>รพช.F2 P&lt;=30,000</v>
      </c>
    </row>
    <row r="745" spans="1:62" x14ac:dyDescent="0.7">
      <c r="A745" s="206">
        <f>IF(ISBLANK(D745),"",COUNTA($D$3:D745))</f>
        <v>743</v>
      </c>
      <c r="B745" s="207">
        <f>IFERROR(INDEX(ID!$E:$E,MATCH(Risk7_PlusY67!$D745,ID!$A:$A,0)),"")</f>
        <v>11</v>
      </c>
      <c r="C745" s="207" t="str">
        <f>IFERROR(INDEX(ID!$I:$I,MATCH(Risk7_PlusY67!$D745,ID!$A:$A,0)),"")</f>
        <v>กระบี่</v>
      </c>
      <c r="D745" s="295" t="s">
        <v>745</v>
      </c>
      <c r="E745" s="207" t="str">
        <f>IFERROR(INDEX(ID!$C:$C,MATCH(Risk7_PlusY67!$D745,ID!$A:$A,0)),"")</f>
        <v>กระบี่,รพท.</v>
      </c>
      <c r="F745" s="207" t="str">
        <f>IFERROR(INDEX(ID!$G:$G,MATCH(Risk7_PlusY67!$D745,ID!$A:$A,0)),"")</f>
        <v>รพท.</v>
      </c>
      <c r="G745" s="206">
        <f>IFERROR(INDEX(ID!$J:$J,MATCH(Risk7_PlusY67!$D745,ID!$A:$A,0)),"")</f>
        <v>447</v>
      </c>
      <c r="H745" s="208" t="str">
        <f>IFERROR(INDEX(ID!$P:$P,MATCH(Risk7_PlusY67!$D745,ID!$A:$A,0)),"")</f>
        <v>รพท.S B&gt;400</v>
      </c>
      <c r="I745" s="209">
        <f>IFERROR(INDEX(Raw_DATA!E:E,MATCH(Risk7_PlusY67!$D745,Raw_DATA!$A:$A,0)),"")</f>
        <v>3.56</v>
      </c>
      <c r="J745" s="209">
        <f>IFERROR(INDEX(Raw_DATA!F:F,MATCH(Risk7_PlusY67!$D745,Raw_DATA!$A:$A,0)),"")</f>
        <v>3.35</v>
      </c>
      <c r="K745" s="209">
        <f>IFERROR(INDEX(Raw_DATA!G:G,MATCH(Risk7_PlusY67!$D745,Raw_DATA!$A:$A,0)),"")</f>
        <v>2.21</v>
      </c>
      <c r="L745" s="209">
        <f>IFERROR(INDEX(Raw_DATA!H:H,MATCH(Risk7_PlusY67!$D745,Raw_DATA!$A:$A,0)),"")</f>
        <v>571783915.75999999</v>
      </c>
      <c r="M745" s="210">
        <f>IFERROR(INDEX(Raw_DATA!I:I,MATCH(Risk7_PlusY67!$D745,Raw_DATA!$A:$A,0)),"")</f>
        <v>17874165.960000001</v>
      </c>
      <c r="N745" s="206">
        <f t="shared" si="231"/>
        <v>0</v>
      </c>
      <c r="O745" s="206">
        <f t="shared" si="232"/>
        <v>0</v>
      </c>
      <c r="P745" s="206">
        <f t="shared" si="234"/>
        <v>0</v>
      </c>
      <c r="Q745" s="211" t="str">
        <f t="shared" si="235"/>
        <v/>
      </c>
      <c r="R745" s="206">
        <f t="shared" si="233"/>
        <v>0</v>
      </c>
      <c r="S745" s="212">
        <f>IFERROR(INDEX(Raw_DATA!J:J,MATCH(Risk7_PlusY67!$D745,Raw_DATA!$A:$A,0)),"")</f>
        <v>88679801.340000004</v>
      </c>
      <c r="T745" s="213">
        <f>IFERROR(INDEX(Raw_DATA!K:K,MATCH(Risk7_PlusY67!$D745,Raw_DATA!$A:$A,0)),"")</f>
        <v>271710870.89999998</v>
      </c>
      <c r="U745" s="214">
        <f t="shared" si="236"/>
        <v>1</v>
      </c>
      <c r="V745" s="214">
        <f t="shared" si="237"/>
        <v>1</v>
      </c>
      <c r="W745" s="214">
        <f>IF(OR(AND((K745&lt;0.8),(AJ745&gt;180)),AND((K745&lt;0.8),(AJ745&lt;10)),AND((K745&gt;=0.8),(AJ745&lt;10)),AND((K745&gt;=0.8),(AJ745&gt;90))),0,1)</f>
        <v>1</v>
      </c>
      <c r="X745" s="214">
        <f t="shared" si="238"/>
        <v>0</v>
      </c>
      <c r="Y745" s="214">
        <f t="shared" si="239"/>
        <v>1</v>
      </c>
      <c r="Z745" s="214">
        <f t="shared" si="240"/>
        <v>1</v>
      </c>
      <c r="AA745" s="214">
        <f t="shared" si="241"/>
        <v>1</v>
      </c>
      <c r="AB745" s="215" t="str">
        <f t="shared" si="242"/>
        <v>A-</v>
      </c>
      <c r="AC745" s="215" t="str">
        <f t="shared" si="243"/>
        <v>0A-</v>
      </c>
      <c r="AD745" s="216"/>
      <c r="AE745" s="216"/>
      <c r="AF745" s="434">
        <f>IFERROR(INDEX(Raw_DATA!L:L,MATCH(Risk7_PlusY67!$D745,Raw_DATA!$A:$A,0)),"")</f>
        <v>7.47</v>
      </c>
      <c r="AG745" s="434">
        <f>IFERROR(INDEX(AVGGroup!$D$5:$D$21,MATCH(Risk7_PlusY67!$H745,AVGGroup!$C$5:$C$21,0)),"")</f>
        <v>3.6</v>
      </c>
      <c r="AH745" s="434">
        <f>IFERROR(INDEX(Raw_DATA!M:M,MATCH(Risk7_PlusY67!$D745,Raw_DATA!$A:$A,0)),"")</f>
        <v>1.3</v>
      </c>
      <c r="AI745" s="435">
        <f>IFERROR(INDEX(AVGGroup!$F$5:$F$21,MATCH(Risk7_PlusY67!$H745,AVGGroup!$C$5:$C$21,0)),"")</f>
        <v>-2.23</v>
      </c>
      <c r="AJ745" s="401">
        <f>IFERROR(INDEX(Raw_DATA!N:N,MATCH(Risk7_PlusY67!$D745,Raw_DATA!$A:$A,0)),"")</f>
        <v>81</v>
      </c>
      <c r="AK745" s="401">
        <f>IFERROR(INDEX(Raw_DATA!O:O,MATCH(Risk7_PlusY67!$D745,Raw_DATA!$A:$A,0)),"")</f>
        <v>79</v>
      </c>
      <c r="AL745" s="401">
        <f>IFERROR(INDEX(Raw_DATA!P:P,MATCH(Risk7_PlusY67!$D745,Raw_DATA!$A:$A,0)),"")</f>
        <v>38</v>
      </c>
      <c r="AM745" s="401">
        <f>IFERROR(INDEX(Raw_DATA!Q:Q,MATCH(Risk7_PlusY67!$D745,Raw_DATA!$A:$A,0)),"")</f>
        <v>89</v>
      </c>
      <c r="AN745" s="401">
        <f>IFERROR(INDEX(Raw_DATA!R:R,MATCH(Risk7_PlusY67!$D745,Raw_DATA!$A:$A,0)),"")</f>
        <v>42</v>
      </c>
      <c r="AO745" s="407"/>
      <c r="AP745" s="411" t="b">
        <f>AB745=AY745</f>
        <v>1</v>
      </c>
      <c r="AQ745" s="340">
        <f t="shared" si="244"/>
        <v>0</v>
      </c>
      <c r="AR745" s="123">
        <f t="shared" si="245"/>
        <v>1</v>
      </c>
      <c r="AS745" s="123">
        <f t="shared" si="246"/>
        <v>1</v>
      </c>
      <c r="AT745" s="123">
        <f>IF(OR(AND((K745&lt;0.8),(BE745&gt;180)),AND((K745&lt;0.8),(BE745&lt;10)),AND((K745&gt;=0.8),(BE745&lt;10)),AND((K745&gt;=0.8),(BE745&gt;90))),0,1)</f>
        <v>1</v>
      </c>
      <c r="AU745" s="123">
        <f t="shared" si="247"/>
        <v>0</v>
      </c>
      <c r="AV745" s="123">
        <f t="shared" si="248"/>
        <v>1</v>
      </c>
      <c r="AW745" s="123">
        <f t="shared" si="249"/>
        <v>1</v>
      </c>
      <c r="AX745" s="123">
        <f t="shared" si="250"/>
        <v>1</v>
      </c>
      <c r="AY745" s="416" t="str">
        <f t="shared" si="251"/>
        <v>A-</v>
      </c>
      <c r="AZ745" s="416" t="str">
        <f>R745&amp;AY745</f>
        <v>0A-</v>
      </c>
      <c r="BA745" s="417">
        <f>IFERROR(INDEX(Raw_DATA!L:L,MATCH(Risk7_PlusY67!$D745,Raw_DATA!$A:$A,0)),"")</f>
        <v>7.47</v>
      </c>
      <c r="BB745" s="417">
        <f>IFERROR(INDEX(AVGGroup!$H$5:$H$21,MATCH(Risk7_PlusY67!$BJ745,AVGGroup!$C$5:$C$21,0)),"")</f>
        <v>3.6</v>
      </c>
      <c r="BC745" s="417">
        <f>IFERROR(INDEX(Raw_DATA!M:M,MATCH(Risk7_PlusY67!$D745,Raw_DATA!$A:$A,0)),"")</f>
        <v>1.3</v>
      </c>
      <c r="BD745" s="418">
        <f>IFERROR(INDEX(AVGGroup!$J$5:$J$21,MATCH(Risk7_PlusY67!$BJ745,AVGGroup!$C$5:$C$21,0)),"")</f>
        <v>-2.23</v>
      </c>
      <c r="BE745" s="407">
        <f>IFERROR(INDEX(Raw_DATA!N:N,MATCH(Risk7_PlusY67!$D745,Raw_DATA!$A:$A,0)),"")</f>
        <v>81</v>
      </c>
      <c r="BF745" s="407">
        <f>IFERROR(INDEX(Raw_DATA!O:O,MATCH(Risk7_PlusY67!$D745,Raw_DATA!$A:$A,0)),"")</f>
        <v>79</v>
      </c>
      <c r="BG745" s="407">
        <f>IFERROR(INDEX(Raw_DATA!P:P,MATCH(Risk7_PlusY67!$D745,Raw_DATA!$A:$A,0)),"")</f>
        <v>38</v>
      </c>
      <c r="BH745" s="407">
        <f>IFERROR(INDEX(Raw_DATA!Q:Q,MATCH(Risk7_PlusY67!$D745,Raw_DATA!$A:$A,0)),"")</f>
        <v>89</v>
      </c>
      <c r="BI745" s="407">
        <f>IFERROR(INDEX(Raw_DATA!R:R,MATCH(Risk7_PlusY67!$D745,Raw_DATA!$A:$A,0)),"")</f>
        <v>42</v>
      </c>
      <c r="BJ745" s="124" t="str">
        <f>INDEX('Org2567'!$BM:$BM,MATCH(Risk7_PlusY67!D745,'Org2567'!$D:$D,0))</f>
        <v>รพท.S B&gt;400</v>
      </c>
    </row>
    <row r="746" spans="1:62" x14ac:dyDescent="0.7">
      <c r="A746" s="206">
        <f>IF(ISBLANK(D746),"",COUNTA($D$3:D746))</f>
        <v>744</v>
      </c>
      <c r="B746" s="207">
        <f>IFERROR(INDEX(ID!$E:$E,MATCH(Risk7_PlusY67!$D746,ID!$A:$A,0)),"")</f>
        <v>11</v>
      </c>
      <c r="C746" s="207" t="str">
        <f>IFERROR(INDEX(ID!$I:$I,MATCH(Risk7_PlusY67!$D746,ID!$A:$A,0)),"")</f>
        <v>กระบี่</v>
      </c>
      <c r="D746" s="295" t="s">
        <v>746</v>
      </c>
      <c r="E746" s="207" t="str">
        <f>IFERROR(INDEX(ID!$C:$C,MATCH(Risk7_PlusY67!$D746,ID!$A:$A,0)),"")</f>
        <v>เขาพนม,รพช.</v>
      </c>
      <c r="F746" s="207" t="str">
        <f>IFERROR(INDEX(ID!$G:$G,MATCH(Risk7_PlusY67!$D746,ID!$A:$A,0)),"")</f>
        <v>รพช.</v>
      </c>
      <c r="G746" s="206">
        <f>IFERROR(INDEX(ID!$J:$J,MATCH(Risk7_PlusY67!$D746,ID!$A:$A,0)),"")</f>
        <v>52</v>
      </c>
      <c r="H746" s="208" t="str">
        <f>IFERROR(INDEX(ID!$P:$P,MATCH(Risk7_PlusY67!$D746,ID!$A:$A,0)),"")</f>
        <v>รพช.F1 P50,000-100,000</v>
      </c>
      <c r="I746" s="209">
        <f>IFERROR(INDEX(Raw_DATA!E:E,MATCH(Risk7_PlusY67!$D746,Raw_DATA!$A:$A,0)),"")</f>
        <v>11.55</v>
      </c>
      <c r="J746" s="209">
        <f>IFERROR(INDEX(Raw_DATA!F:F,MATCH(Risk7_PlusY67!$D746,Raw_DATA!$A:$A,0)),"")</f>
        <v>10.93</v>
      </c>
      <c r="K746" s="209">
        <f>IFERROR(INDEX(Raw_DATA!G:G,MATCH(Risk7_PlusY67!$D746,Raw_DATA!$A:$A,0)),"")</f>
        <v>9.6300000000000008</v>
      </c>
      <c r="L746" s="209">
        <f>IFERROR(INDEX(Raw_DATA!H:H,MATCH(Risk7_PlusY67!$D746,Raw_DATA!$A:$A,0)),"")</f>
        <v>103168652.34</v>
      </c>
      <c r="M746" s="210">
        <f>IFERROR(INDEX(Raw_DATA!I:I,MATCH(Risk7_PlusY67!$D746,Raw_DATA!$A:$A,0)),"")</f>
        <v>-7166565.4299999997</v>
      </c>
      <c r="N746" s="206">
        <f t="shared" si="231"/>
        <v>0</v>
      </c>
      <c r="O746" s="206">
        <f t="shared" si="232"/>
        <v>1</v>
      </c>
      <c r="P746" s="206">
        <f t="shared" si="234"/>
        <v>0</v>
      </c>
      <c r="Q746" s="211">
        <f t="shared" si="235"/>
        <v>172.7</v>
      </c>
      <c r="R746" s="206">
        <f t="shared" si="233"/>
        <v>1</v>
      </c>
      <c r="S746" s="212">
        <f>IFERROR(INDEX(Raw_DATA!J:J,MATCH(Risk7_PlusY67!$D746,Raw_DATA!$A:$A,0)),"")</f>
        <v>-2371446.06</v>
      </c>
      <c r="T746" s="213">
        <f>IFERROR(INDEX(Raw_DATA!K:K,MATCH(Risk7_PlusY67!$D746,Raw_DATA!$A:$A,0)),"")</f>
        <v>84396726.239999995</v>
      </c>
      <c r="U746" s="214">
        <f t="shared" si="236"/>
        <v>1</v>
      </c>
      <c r="V746" s="214">
        <f t="shared" si="237"/>
        <v>1</v>
      </c>
      <c r="W746" s="214">
        <f>IF(OR(AND((K746&lt;0.8),(AJ746&gt;180)),AND((K746&lt;0.8),(AJ746&lt;10)),AND((K746&gt;=0.8),(AJ746&lt;10)),AND((K746&gt;=0.8),(AJ746&gt;90))),0,1)</f>
        <v>1</v>
      </c>
      <c r="X746" s="214">
        <f t="shared" si="238"/>
        <v>1</v>
      </c>
      <c r="Y746" s="214">
        <f t="shared" si="239"/>
        <v>1</v>
      </c>
      <c r="Z746" s="214">
        <f t="shared" si="240"/>
        <v>0</v>
      </c>
      <c r="AA746" s="214">
        <f t="shared" si="241"/>
        <v>1</v>
      </c>
      <c r="AB746" s="215" t="str">
        <f t="shared" si="242"/>
        <v>A-</v>
      </c>
      <c r="AC746" s="215" t="str">
        <f t="shared" si="243"/>
        <v>1A-</v>
      </c>
      <c r="AD746" s="216"/>
      <c r="AE746" s="216"/>
      <c r="AF746" s="434">
        <f>IFERROR(INDEX(Raw_DATA!L:L,MATCH(Risk7_PlusY67!$D746,Raw_DATA!$A:$A,0)),"")</f>
        <v>-1.72</v>
      </c>
      <c r="AG746" s="434">
        <f>IFERROR(INDEX(AVGGroup!$D$5:$D$21,MATCH(Risk7_PlusY67!$H746,AVGGroup!$C$5:$C$21,0)),"")</f>
        <v>-5.99</v>
      </c>
      <c r="AH746" s="434">
        <f>IFERROR(INDEX(Raw_DATA!M:M,MATCH(Risk7_PlusY67!$D746,Raw_DATA!$A:$A,0)),"")</f>
        <v>-4.03</v>
      </c>
      <c r="AI746" s="435">
        <f>IFERROR(INDEX(AVGGroup!$F$5:$F$21,MATCH(Risk7_PlusY67!$H746,AVGGroup!$C$5:$C$21,0)),"")</f>
        <v>-10.86</v>
      </c>
      <c r="AJ746" s="401">
        <f>IFERROR(INDEX(Raw_DATA!N:N,MATCH(Risk7_PlusY67!$D746,Raw_DATA!$A:$A,0)),"")</f>
        <v>58</v>
      </c>
      <c r="AK746" s="401">
        <f>IFERROR(INDEX(Raw_DATA!O:O,MATCH(Risk7_PlusY67!$D746,Raw_DATA!$A:$A,0)),"")</f>
        <v>41</v>
      </c>
      <c r="AL746" s="401">
        <f>IFERROR(INDEX(Raw_DATA!P:P,MATCH(Risk7_PlusY67!$D746,Raw_DATA!$A:$A,0)),"")</f>
        <v>25</v>
      </c>
      <c r="AM746" s="401">
        <f>IFERROR(INDEX(Raw_DATA!Q:Q,MATCH(Risk7_PlusY67!$D746,Raw_DATA!$A:$A,0)),"")</f>
        <v>176</v>
      </c>
      <c r="AN746" s="401">
        <f>IFERROR(INDEX(Raw_DATA!R:R,MATCH(Risk7_PlusY67!$D746,Raw_DATA!$A:$A,0)),"")</f>
        <v>59</v>
      </c>
      <c r="AO746" s="407"/>
      <c r="AP746" s="411" t="b">
        <f>AB746=AY746</f>
        <v>1</v>
      </c>
      <c r="AQ746" s="340">
        <f t="shared" si="244"/>
        <v>1</v>
      </c>
      <c r="AR746" s="123">
        <f t="shared" si="245"/>
        <v>1</v>
      </c>
      <c r="AS746" s="123">
        <f t="shared" si="246"/>
        <v>1</v>
      </c>
      <c r="AT746" s="123">
        <f>IF(OR(AND((K746&lt;0.8),(BE746&gt;180)),AND((K746&lt;0.8),(BE746&lt;10)),AND((K746&gt;=0.8),(BE746&lt;10)),AND((K746&gt;=0.8),(BE746&gt;90))),0,1)</f>
        <v>1</v>
      </c>
      <c r="AU746" s="123">
        <f t="shared" si="247"/>
        <v>1</v>
      </c>
      <c r="AV746" s="123">
        <f t="shared" si="248"/>
        <v>1</v>
      </c>
      <c r="AW746" s="123">
        <f t="shared" si="249"/>
        <v>0</v>
      </c>
      <c r="AX746" s="123">
        <f t="shared" si="250"/>
        <v>1</v>
      </c>
      <c r="AY746" s="416" t="str">
        <f t="shared" si="251"/>
        <v>A-</v>
      </c>
      <c r="AZ746" s="416" t="str">
        <f>R746&amp;AY746</f>
        <v>1A-</v>
      </c>
      <c r="BA746" s="417">
        <f>IFERROR(INDEX(Raw_DATA!L:L,MATCH(Risk7_PlusY67!$D746,Raw_DATA!$A:$A,0)),"")</f>
        <v>-1.72</v>
      </c>
      <c r="BB746" s="417">
        <f>IFERROR(INDEX(AVGGroup!$H$5:$H$21,MATCH(Risk7_PlusY67!$BJ746,AVGGroup!$C$5:$C$21,0)),"")</f>
        <v>-5.99</v>
      </c>
      <c r="BC746" s="417">
        <f>IFERROR(INDEX(Raw_DATA!M:M,MATCH(Risk7_PlusY67!$D746,Raw_DATA!$A:$A,0)),"")</f>
        <v>-4.03</v>
      </c>
      <c r="BD746" s="418">
        <f>IFERROR(INDEX(AVGGroup!$J$5:$J$21,MATCH(Risk7_PlusY67!$BJ746,AVGGroup!$C$5:$C$21,0)),"")</f>
        <v>-10.86</v>
      </c>
      <c r="BE746" s="407">
        <f>IFERROR(INDEX(Raw_DATA!N:N,MATCH(Risk7_PlusY67!$D746,Raw_DATA!$A:$A,0)),"")</f>
        <v>58</v>
      </c>
      <c r="BF746" s="407">
        <f>IFERROR(INDEX(Raw_DATA!O:O,MATCH(Risk7_PlusY67!$D746,Raw_DATA!$A:$A,0)),"")</f>
        <v>41</v>
      </c>
      <c r="BG746" s="407">
        <f>IFERROR(INDEX(Raw_DATA!P:P,MATCH(Risk7_PlusY67!$D746,Raw_DATA!$A:$A,0)),"")</f>
        <v>25</v>
      </c>
      <c r="BH746" s="407">
        <f>IFERROR(INDEX(Raw_DATA!Q:Q,MATCH(Risk7_PlusY67!$D746,Raw_DATA!$A:$A,0)),"")</f>
        <v>176</v>
      </c>
      <c r="BI746" s="407">
        <f>IFERROR(INDEX(Raw_DATA!R:R,MATCH(Risk7_PlusY67!$D746,Raw_DATA!$A:$A,0)),"")</f>
        <v>59</v>
      </c>
      <c r="BJ746" s="124" t="str">
        <f>INDEX('Org2567'!$BM:$BM,MATCH(Risk7_PlusY67!D746,'Org2567'!$D:$D,0))</f>
        <v>รพช.F1 P50,000-100,000</v>
      </c>
    </row>
    <row r="747" spans="1:62" x14ac:dyDescent="0.7">
      <c r="A747" s="206">
        <f>IF(ISBLANK(D747),"",COUNTA($D$3:D747))</f>
        <v>745</v>
      </c>
      <c r="B747" s="207">
        <f>IFERROR(INDEX(ID!$E:$E,MATCH(Risk7_PlusY67!$D747,ID!$A:$A,0)),"")</f>
        <v>11</v>
      </c>
      <c r="C747" s="207" t="str">
        <f>IFERROR(INDEX(ID!$I:$I,MATCH(Risk7_PlusY67!$D747,ID!$A:$A,0)),"")</f>
        <v>กระบี่</v>
      </c>
      <c r="D747" s="295" t="s">
        <v>747</v>
      </c>
      <c r="E747" s="207" t="str">
        <f>IFERROR(INDEX(ID!$C:$C,MATCH(Risk7_PlusY67!$D747,ID!$A:$A,0)),"")</f>
        <v>เกาะลันตา,รพช.</v>
      </c>
      <c r="F747" s="207" t="str">
        <f>IFERROR(INDEX(ID!$G:$G,MATCH(Risk7_PlusY67!$D747,ID!$A:$A,0)),"")</f>
        <v>รพช.</v>
      </c>
      <c r="G747" s="206">
        <f>IFERROR(INDEX(ID!$J:$J,MATCH(Risk7_PlusY67!$D747,ID!$A:$A,0)),"")</f>
        <v>40</v>
      </c>
      <c r="H747" s="208" t="str">
        <f>IFERROR(INDEX(ID!$P:$P,MATCH(Risk7_PlusY67!$D747,ID!$A:$A,0)),"")</f>
        <v>รพช.F2 P&lt;=30,000</v>
      </c>
      <c r="I747" s="209">
        <f>IFERROR(INDEX(Raw_DATA!E:E,MATCH(Risk7_PlusY67!$D747,Raw_DATA!$A:$A,0)),"")</f>
        <v>5.81</v>
      </c>
      <c r="J747" s="209">
        <f>IFERROR(INDEX(Raw_DATA!F:F,MATCH(Risk7_PlusY67!$D747,Raw_DATA!$A:$A,0)),"")</f>
        <v>5.38</v>
      </c>
      <c r="K747" s="209">
        <f>IFERROR(INDEX(Raw_DATA!G:G,MATCH(Risk7_PlusY67!$D747,Raw_DATA!$A:$A,0)),"")</f>
        <v>4.63</v>
      </c>
      <c r="L747" s="209">
        <f>IFERROR(INDEX(Raw_DATA!H:H,MATCH(Risk7_PlusY67!$D747,Raw_DATA!$A:$A,0)),"")</f>
        <v>42836266.270000003</v>
      </c>
      <c r="M747" s="210">
        <f>IFERROR(INDEX(Raw_DATA!I:I,MATCH(Risk7_PlusY67!$D747,Raw_DATA!$A:$A,0)),"")</f>
        <v>-25532084.43</v>
      </c>
      <c r="N747" s="206">
        <f t="shared" si="231"/>
        <v>0</v>
      </c>
      <c r="O747" s="206">
        <f t="shared" si="232"/>
        <v>1</v>
      </c>
      <c r="P747" s="206">
        <f t="shared" si="234"/>
        <v>0</v>
      </c>
      <c r="Q747" s="211">
        <f t="shared" si="235"/>
        <v>20.100000000000001</v>
      </c>
      <c r="R747" s="206">
        <f t="shared" si="233"/>
        <v>1</v>
      </c>
      <c r="S747" s="212">
        <f>IFERROR(INDEX(Raw_DATA!J:J,MATCH(Risk7_PlusY67!$D747,Raw_DATA!$A:$A,0)),"")</f>
        <v>-22394523.350000001</v>
      </c>
      <c r="T747" s="213">
        <f>IFERROR(INDEX(Raw_DATA!K:K,MATCH(Risk7_PlusY67!$D747,Raw_DATA!$A:$A,0)),"")</f>
        <v>32203285.48</v>
      </c>
      <c r="U747" s="214">
        <f t="shared" si="236"/>
        <v>0</v>
      </c>
      <c r="V747" s="214">
        <f t="shared" si="237"/>
        <v>0</v>
      </c>
      <c r="W747" s="214">
        <f>IF(OR(AND((K747&lt;0.8),(AJ747&gt;180)),AND((K747&lt;0.8),(AJ747&lt;10)),AND((K747&gt;=0.8),(AJ747&lt;10)),AND((K747&gt;=0.8),(AJ747&gt;90))),0,1)</f>
        <v>0</v>
      </c>
      <c r="X747" s="214">
        <f t="shared" si="238"/>
        <v>0</v>
      </c>
      <c r="Y747" s="214">
        <f t="shared" si="239"/>
        <v>1</v>
      </c>
      <c r="Z747" s="214">
        <f t="shared" si="240"/>
        <v>0</v>
      </c>
      <c r="AA747" s="214">
        <f t="shared" si="241"/>
        <v>0</v>
      </c>
      <c r="AB747" s="215" t="str">
        <f t="shared" si="242"/>
        <v>D</v>
      </c>
      <c r="AC747" s="215" t="str">
        <f t="shared" si="243"/>
        <v>1D</v>
      </c>
      <c r="AD747" s="216"/>
      <c r="AE747" s="216"/>
      <c r="AF747" s="434">
        <f>IFERROR(INDEX(Raw_DATA!L:L,MATCH(Risk7_PlusY67!$D747,Raw_DATA!$A:$A,0)),"")</f>
        <v>-27.09</v>
      </c>
      <c r="AG747" s="434">
        <f>IFERROR(INDEX(AVGGroup!$D$5:$D$21,MATCH(Risk7_PlusY67!$H747,AVGGroup!$C$5:$C$21,0)),"")</f>
        <v>-3.55</v>
      </c>
      <c r="AH747" s="434">
        <f>IFERROR(INDEX(Raw_DATA!M:M,MATCH(Risk7_PlusY67!$D747,Raw_DATA!$A:$A,0)),"")</f>
        <v>-21.23</v>
      </c>
      <c r="AI747" s="435">
        <f>IFERROR(INDEX(AVGGroup!$F$5:$F$21,MATCH(Risk7_PlusY67!$H747,AVGGroup!$C$5:$C$21,0)),"")</f>
        <v>-10.199999999999999</v>
      </c>
      <c r="AJ747" s="401">
        <f>IFERROR(INDEX(Raw_DATA!N:N,MATCH(Risk7_PlusY67!$D747,Raw_DATA!$A:$A,0)),"")</f>
        <v>121</v>
      </c>
      <c r="AK747" s="401">
        <f>IFERROR(INDEX(Raw_DATA!O:O,MATCH(Risk7_PlusY67!$D747,Raw_DATA!$A:$A,0)),"")</f>
        <v>152</v>
      </c>
      <c r="AL747" s="401">
        <f>IFERROR(INDEX(Raw_DATA!P:P,MATCH(Risk7_PlusY67!$D747,Raw_DATA!$A:$A,0)),"")</f>
        <v>48</v>
      </c>
      <c r="AM747" s="401">
        <f>IFERROR(INDEX(Raw_DATA!Q:Q,MATCH(Risk7_PlusY67!$D747,Raw_DATA!$A:$A,0)),"")</f>
        <v>401</v>
      </c>
      <c r="AN747" s="401">
        <f>IFERROR(INDEX(Raw_DATA!R:R,MATCH(Risk7_PlusY67!$D747,Raw_DATA!$A:$A,0)),"")</f>
        <v>74</v>
      </c>
      <c r="AO747" s="407"/>
      <c r="AP747" s="411" t="b">
        <f>AB747=AY747</f>
        <v>1</v>
      </c>
      <c r="AQ747" s="340">
        <f t="shared" si="244"/>
        <v>1</v>
      </c>
      <c r="AR747" s="123">
        <f t="shared" si="245"/>
        <v>0</v>
      </c>
      <c r="AS747" s="123">
        <f t="shared" si="246"/>
        <v>0</v>
      </c>
      <c r="AT747" s="123">
        <f>IF(OR(AND((K747&lt;0.8),(BE747&gt;180)),AND((K747&lt;0.8),(BE747&lt;10)),AND((K747&gt;=0.8),(BE747&lt;10)),AND((K747&gt;=0.8),(BE747&gt;90))),0,1)</f>
        <v>0</v>
      </c>
      <c r="AU747" s="123">
        <f t="shared" si="247"/>
        <v>0</v>
      </c>
      <c r="AV747" s="123">
        <f t="shared" si="248"/>
        <v>1</v>
      </c>
      <c r="AW747" s="123">
        <f t="shared" si="249"/>
        <v>0</v>
      </c>
      <c r="AX747" s="123">
        <f t="shared" si="250"/>
        <v>0</v>
      </c>
      <c r="AY747" s="416" t="str">
        <f t="shared" si="251"/>
        <v>D</v>
      </c>
      <c r="AZ747" s="416" t="str">
        <f>R747&amp;AY747</f>
        <v>1D</v>
      </c>
      <c r="BA747" s="417">
        <f>IFERROR(INDEX(Raw_DATA!L:L,MATCH(Risk7_PlusY67!$D747,Raw_DATA!$A:$A,0)),"")</f>
        <v>-27.09</v>
      </c>
      <c r="BB747" s="417">
        <f>IFERROR(INDEX(AVGGroup!$H$5:$H$21,MATCH(Risk7_PlusY67!$BJ747,AVGGroup!$C$5:$C$21,0)),"")</f>
        <v>-3.54</v>
      </c>
      <c r="BC747" s="417">
        <f>IFERROR(INDEX(Raw_DATA!M:M,MATCH(Risk7_PlusY67!$D747,Raw_DATA!$A:$A,0)),"")</f>
        <v>-21.23</v>
      </c>
      <c r="BD747" s="418">
        <f>IFERROR(INDEX(AVGGroup!$J$5:$J$21,MATCH(Risk7_PlusY67!$BJ747,AVGGroup!$C$5:$C$21,0)),"")</f>
        <v>-10.199999999999999</v>
      </c>
      <c r="BE747" s="407">
        <f>IFERROR(INDEX(Raw_DATA!N:N,MATCH(Risk7_PlusY67!$D747,Raw_DATA!$A:$A,0)),"")</f>
        <v>121</v>
      </c>
      <c r="BF747" s="407">
        <f>IFERROR(INDEX(Raw_DATA!O:O,MATCH(Risk7_PlusY67!$D747,Raw_DATA!$A:$A,0)),"")</f>
        <v>152</v>
      </c>
      <c r="BG747" s="407">
        <f>IFERROR(INDEX(Raw_DATA!P:P,MATCH(Risk7_PlusY67!$D747,Raw_DATA!$A:$A,0)),"")</f>
        <v>48</v>
      </c>
      <c r="BH747" s="407">
        <f>IFERROR(INDEX(Raw_DATA!Q:Q,MATCH(Risk7_PlusY67!$D747,Raw_DATA!$A:$A,0)),"")</f>
        <v>401</v>
      </c>
      <c r="BI747" s="407">
        <f>IFERROR(INDEX(Raw_DATA!R:R,MATCH(Risk7_PlusY67!$D747,Raw_DATA!$A:$A,0)),"")</f>
        <v>74</v>
      </c>
      <c r="BJ747" s="124" t="str">
        <f>INDEX('Org2567'!$BM:$BM,MATCH(Risk7_PlusY67!D747,'Org2567'!$D:$D,0))</f>
        <v>รพช.F2 P&lt;=30,000</v>
      </c>
    </row>
    <row r="748" spans="1:62" x14ac:dyDescent="0.7">
      <c r="A748" s="206">
        <f>IF(ISBLANK(D748),"",COUNTA($D$3:D748))</f>
        <v>746</v>
      </c>
      <c r="B748" s="207">
        <f>IFERROR(INDEX(ID!$E:$E,MATCH(Risk7_PlusY67!$D748,ID!$A:$A,0)),"")</f>
        <v>11</v>
      </c>
      <c r="C748" s="207" t="str">
        <f>IFERROR(INDEX(ID!$I:$I,MATCH(Risk7_PlusY67!$D748,ID!$A:$A,0)),"")</f>
        <v>กระบี่</v>
      </c>
      <c r="D748" s="295" t="s">
        <v>748</v>
      </c>
      <c r="E748" s="207" t="str">
        <f>IFERROR(INDEX(ID!$C:$C,MATCH(Risk7_PlusY67!$D748,ID!$A:$A,0)),"")</f>
        <v>คลองท่อม,รพช.</v>
      </c>
      <c r="F748" s="207" t="str">
        <f>IFERROR(INDEX(ID!$G:$G,MATCH(Risk7_PlusY67!$D748,ID!$A:$A,0)),"")</f>
        <v>รพช.</v>
      </c>
      <c r="G748" s="206">
        <f>IFERROR(INDEX(ID!$J:$J,MATCH(Risk7_PlusY67!$D748,ID!$A:$A,0)),"")</f>
        <v>71</v>
      </c>
      <c r="H748" s="208" t="str">
        <f>IFERROR(INDEX(ID!$P:$P,MATCH(Risk7_PlusY67!$D748,ID!$A:$A,0)),"")</f>
        <v>รพช.F2 P30,000-60,000</v>
      </c>
      <c r="I748" s="209">
        <f>IFERROR(INDEX(Raw_DATA!E:E,MATCH(Risk7_PlusY67!$D748,Raw_DATA!$A:$A,0)),"")</f>
        <v>7.19</v>
      </c>
      <c r="J748" s="209">
        <f>IFERROR(INDEX(Raw_DATA!F:F,MATCH(Risk7_PlusY67!$D748,Raw_DATA!$A:$A,0)),"")</f>
        <v>6.95</v>
      </c>
      <c r="K748" s="209">
        <f>IFERROR(INDEX(Raw_DATA!G:G,MATCH(Risk7_PlusY67!$D748,Raw_DATA!$A:$A,0)),"")</f>
        <v>6.27</v>
      </c>
      <c r="L748" s="209">
        <f>IFERROR(INDEX(Raw_DATA!H:H,MATCH(Risk7_PlusY67!$D748,Raw_DATA!$A:$A,0)),"")</f>
        <v>113263205.12</v>
      </c>
      <c r="M748" s="210">
        <f>IFERROR(INDEX(Raw_DATA!I:I,MATCH(Risk7_PlusY67!$D748,Raw_DATA!$A:$A,0)),"")</f>
        <v>-52575066.890000001</v>
      </c>
      <c r="N748" s="206">
        <f t="shared" si="231"/>
        <v>0</v>
      </c>
      <c r="O748" s="206">
        <f t="shared" si="232"/>
        <v>1</v>
      </c>
      <c r="P748" s="206">
        <f t="shared" si="234"/>
        <v>0</v>
      </c>
      <c r="Q748" s="211">
        <f t="shared" si="235"/>
        <v>25.8</v>
      </c>
      <c r="R748" s="206">
        <f t="shared" si="233"/>
        <v>1</v>
      </c>
      <c r="S748" s="212">
        <f>IFERROR(INDEX(Raw_DATA!J:J,MATCH(Risk7_PlusY67!$D748,Raw_DATA!$A:$A,0)),"")</f>
        <v>-42846142.670000002</v>
      </c>
      <c r="T748" s="213">
        <f>IFERROR(INDEX(Raw_DATA!K:K,MATCH(Risk7_PlusY67!$D748,Raw_DATA!$A:$A,0)),"")</f>
        <v>96350838.040000007</v>
      </c>
      <c r="U748" s="214">
        <f t="shared" si="236"/>
        <v>0</v>
      </c>
      <c r="V748" s="214">
        <f t="shared" si="237"/>
        <v>0</v>
      </c>
      <c r="W748" s="214">
        <f>IF(OR(AND((K748&lt;0.8),(AJ748&gt;180)),AND((K748&lt;0.8),(AJ748&lt;10)),AND((K748&gt;=0.8),(AJ748&lt;10)),AND((K748&gt;=0.8),(AJ748&gt;90))),0,1)</f>
        <v>1</v>
      </c>
      <c r="X748" s="214">
        <f t="shared" si="238"/>
        <v>0</v>
      </c>
      <c r="Y748" s="214">
        <f t="shared" si="239"/>
        <v>1</v>
      </c>
      <c r="Z748" s="214">
        <f t="shared" si="240"/>
        <v>1</v>
      </c>
      <c r="AA748" s="214">
        <f t="shared" si="241"/>
        <v>0</v>
      </c>
      <c r="AB748" s="215" t="str">
        <f t="shared" si="242"/>
        <v>C</v>
      </c>
      <c r="AC748" s="215" t="str">
        <f t="shared" si="243"/>
        <v>1C</v>
      </c>
      <c r="AD748" s="216"/>
      <c r="AE748" s="216"/>
      <c r="AF748" s="434">
        <f>IFERROR(INDEX(Raw_DATA!L:L,MATCH(Risk7_PlusY67!$D748,Raw_DATA!$A:$A,0)),"")</f>
        <v>-30.47</v>
      </c>
      <c r="AG748" s="434">
        <f>IFERROR(INDEX(AVGGroup!$D$5:$D$21,MATCH(Risk7_PlusY67!$H748,AVGGroup!$C$5:$C$21,0)),"")</f>
        <v>-4.37</v>
      </c>
      <c r="AH748" s="434">
        <f>IFERROR(INDEX(Raw_DATA!M:M,MATCH(Risk7_PlusY67!$D748,Raw_DATA!$A:$A,0)),"")</f>
        <v>-22.19</v>
      </c>
      <c r="AI748" s="435">
        <f>IFERROR(INDEX(AVGGroup!$F$5:$F$21,MATCH(Risk7_PlusY67!$H748,AVGGroup!$C$5:$C$21,0)),"")</f>
        <v>-9.19</v>
      </c>
      <c r="AJ748" s="401">
        <f>IFERROR(INDEX(Raw_DATA!N:N,MATCH(Risk7_PlusY67!$D748,Raw_DATA!$A:$A,0)),"")</f>
        <v>66</v>
      </c>
      <c r="AK748" s="401">
        <f>IFERROR(INDEX(Raw_DATA!O:O,MATCH(Risk7_PlusY67!$D748,Raw_DATA!$A:$A,0)),"")</f>
        <v>64</v>
      </c>
      <c r="AL748" s="401">
        <f>IFERROR(INDEX(Raw_DATA!P:P,MATCH(Risk7_PlusY67!$D748,Raw_DATA!$A:$A,0)),"")</f>
        <v>53</v>
      </c>
      <c r="AM748" s="401">
        <f>IFERROR(INDEX(Raw_DATA!Q:Q,MATCH(Risk7_PlusY67!$D748,Raw_DATA!$A:$A,0)),"")</f>
        <v>105</v>
      </c>
      <c r="AN748" s="401">
        <f>IFERROR(INDEX(Raw_DATA!R:R,MATCH(Risk7_PlusY67!$D748,Raw_DATA!$A:$A,0)),"")</f>
        <v>66</v>
      </c>
      <c r="AO748" s="407"/>
      <c r="AP748" s="411" t="b">
        <f>AB748=AY748</f>
        <v>1</v>
      </c>
      <c r="AQ748" s="340">
        <f t="shared" si="244"/>
        <v>1</v>
      </c>
      <c r="AR748" s="123">
        <f t="shared" si="245"/>
        <v>0</v>
      </c>
      <c r="AS748" s="123">
        <f t="shared" si="246"/>
        <v>0</v>
      </c>
      <c r="AT748" s="123">
        <f>IF(OR(AND((K748&lt;0.8),(BE748&gt;180)),AND((K748&lt;0.8),(BE748&lt;10)),AND((K748&gt;=0.8),(BE748&lt;10)),AND((K748&gt;=0.8),(BE748&gt;90))),0,1)</f>
        <v>1</v>
      </c>
      <c r="AU748" s="123">
        <f t="shared" si="247"/>
        <v>0</v>
      </c>
      <c r="AV748" s="123">
        <f t="shared" si="248"/>
        <v>1</v>
      </c>
      <c r="AW748" s="123">
        <f t="shared" si="249"/>
        <v>1</v>
      </c>
      <c r="AX748" s="123">
        <f t="shared" si="250"/>
        <v>0</v>
      </c>
      <c r="AY748" s="416" t="str">
        <f t="shared" si="251"/>
        <v>C</v>
      </c>
      <c r="AZ748" s="416" t="str">
        <f>R748&amp;AY748</f>
        <v>1C</v>
      </c>
      <c r="BA748" s="417">
        <f>IFERROR(INDEX(Raw_DATA!L:L,MATCH(Risk7_PlusY67!$D748,Raw_DATA!$A:$A,0)),"")</f>
        <v>-30.47</v>
      </c>
      <c r="BB748" s="417">
        <f>IFERROR(INDEX(AVGGroup!$H$5:$H$21,MATCH(Risk7_PlusY67!$BJ748,AVGGroup!$C$5:$C$21,0)),"")</f>
        <v>-18.87</v>
      </c>
      <c r="BC748" s="417">
        <f>IFERROR(INDEX(Raw_DATA!M:M,MATCH(Risk7_PlusY67!$D748,Raw_DATA!$A:$A,0)),"")</f>
        <v>-22.19</v>
      </c>
      <c r="BD748" s="418">
        <f>IFERROR(INDEX(AVGGroup!$J$5:$J$21,MATCH(Risk7_PlusY67!$BJ748,AVGGroup!$C$5:$C$21,0)),"")</f>
        <v>-18.899999999999999</v>
      </c>
      <c r="BE748" s="407">
        <f>IFERROR(INDEX(Raw_DATA!N:N,MATCH(Risk7_PlusY67!$D748,Raw_DATA!$A:$A,0)),"")</f>
        <v>66</v>
      </c>
      <c r="BF748" s="407">
        <f>IFERROR(INDEX(Raw_DATA!O:O,MATCH(Risk7_PlusY67!$D748,Raw_DATA!$A:$A,0)),"")</f>
        <v>64</v>
      </c>
      <c r="BG748" s="407">
        <f>IFERROR(INDEX(Raw_DATA!P:P,MATCH(Risk7_PlusY67!$D748,Raw_DATA!$A:$A,0)),"")</f>
        <v>53</v>
      </c>
      <c r="BH748" s="407">
        <f>IFERROR(INDEX(Raw_DATA!Q:Q,MATCH(Risk7_PlusY67!$D748,Raw_DATA!$A:$A,0)),"")</f>
        <v>105</v>
      </c>
      <c r="BI748" s="407">
        <f>IFERROR(INDEX(Raw_DATA!R:R,MATCH(Risk7_PlusY67!$D748,Raw_DATA!$A:$A,0)),"")</f>
        <v>66</v>
      </c>
      <c r="BJ748" s="124" t="str">
        <f>INDEX('Org2567'!$BM:$BM,MATCH(Risk7_PlusY67!D748,'Org2567'!$D:$D,0))</f>
        <v>รพช.F2 P60,000-90,000</v>
      </c>
    </row>
    <row r="749" spans="1:62" x14ac:dyDescent="0.7">
      <c r="A749" s="206">
        <f>IF(ISBLANK(D749),"",COUNTA($D$3:D749))</f>
        <v>747</v>
      </c>
      <c r="B749" s="207">
        <f>IFERROR(INDEX(ID!$E:$E,MATCH(Risk7_PlusY67!$D749,ID!$A:$A,0)),"")</f>
        <v>11</v>
      </c>
      <c r="C749" s="207" t="str">
        <f>IFERROR(INDEX(ID!$I:$I,MATCH(Risk7_PlusY67!$D749,ID!$A:$A,0)),"")</f>
        <v>กระบี่</v>
      </c>
      <c r="D749" s="295" t="s">
        <v>749</v>
      </c>
      <c r="E749" s="207" t="str">
        <f>IFERROR(INDEX(ID!$C:$C,MATCH(Risk7_PlusY67!$D749,ID!$A:$A,0)),"")</f>
        <v>อ่าวลึก,รพช.</v>
      </c>
      <c r="F749" s="207" t="str">
        <f>IFERROR(INDEX(ID!$G:$G,MATCH(Risk7_PlusY67!$D749,ID!$A:$A,0)),"")</f>
        <v>รพช.</v>
      </c>
      <c r="G749" s="206">
        <f>IFERROR(INDEX(ID!$J:$J,MATCH(Risk7_PlusY67!$D749,ID!$A:$A,0)),"")</f>
        <v>85</v>
      </c>
      <c r="H749" s="208" t="str">
        <f>IFERROR(INDEX(ID!$P:$P,MATCH(Risk7_PlusY67!$D749,ID!$A:$A,0)),"")</f>
        <v>รพช.F1 P&lt;=50,000</v>
      </c>
      <c r="I749" s="209">
        <f>IFERROR(INDEX(Raw_DATA!E:E,MATCH(Risk7_PlusY67!$D749,Raw_DATA!$A:$A,0)),"")</f>
        <v>4.8099999999999996</v>
      </c>
      <c r="J749" s="209">
        <f>IFERROR(INDEX(Raw_DATA!F:F,MATCH(Risk7_PlusY67!$D749,Raw_DATA!$A:$A,0)),"")</f>
        <v>4.72</v>
      </c>
      <c r="K749" s="209">
        <f>IFERROR(INDEX(Raw_DATA!G:G,MATCH(Risk7_PlusY67!$D749,Raw_DATA!$A:$A,0)),"")</f>
        <v>4.2699999999999996</v>
      </c>
      <c r="L749" s="209">
        <f>IFERROR(INDEX(Raw_DATA!H:H,MATCH(Risk7_PlusY67!$D749,Raw_DATA!$A:$A,0)),"")</f>
        <v>146772938.37</v>
      </c>
      <c r="M749" s="210">
        <f>IFERROR(INDEX(Raw_DATA!I:I,MATCH(Risk7_PlusY67!$D749,Raw_DATA!$A:$A,0)),"")</f>
        <v>-9338709.1099999994</v>
      </c>
      <c r="N749" s="206">
        <f t="shared" si="231"/>
        <v>0</v>
      </c>
      <c r="O749" s="206">
        <f t="shared" si="232"/>
        <v>1</v>
      </c>
      <c r="P749" s="206">
        <f t="shared" si="234"/>
        <v>0</v>
      </c>
      <c r="Q749" s="211">
        <f t="shared" si="235"/>
        <v>188.5</v>
      </c>
      <c r="R749" s="206">
        <f t="shared" si="233"/>
        <v>1</v>
      </c>
      <c r="S749" s="212">
        <f>IFERROR(INDEX(Raw_DATA!J:J,MATCH(Risk7_PlusY67!$D749,Raw_DATA!$A:$A,0)),"")</f>
        <v>-6662564.5499999998</v>
      </c>
      <c r="T749" s="213">
        <f>IFERROR(INDEX(Raw_DATA!K:K,MATCH(Risk7_PlusY67!$D749,Raw_DATA!$A:$A,0)),"")</f>
        <v>125985019.28</v>
      </c>
      <c r="U749" s="214">
        <f t="shared" si="236"/>
        <v>0</v>
      </c>
      <c r="V749" s="214">
        <f t="shared" si="237"/>
        <v>1</v>
      </c>
      <c r="W749" s="214">
        <f>IF(OR(AND((K749&lt;0.8),(AJ749&gt;180)),AND((K749&lt;0.8),(AJ749&lt;10)),AND((K749&gt;=0.8),(AJ749&lt;10)),AND((K749&gt;=0.8),(AJ749&gt;90))),0,1)</f>
        <v>0</v>
      </c>
      <c r="X749" s="214">
        <f t="shared" si="238"/>
        <v>0</v>
      </c>
      <c r="Y749" s="214">
        <f t="shared" si="239"/>
        <v>0</v>
      </c>
      <c r="Z749" s="214">
        <f t="shared" si="240"/>
        <v>0</v>
      </c>
      <c r="AA749" s="214">
        <f t="shared" si="241"/>
        <v>1</v>
      </c>
      <c r="AB749" s="215" t="str">
        <f t="shared" si="242"/>
        <v>C-</v>
      </c>
      <c r="AC749" s="215" t="str">
        <f t="shared" si="243"/>
        <v>1C-</v>
      </c>
      <c r="AD749" s="216"/>
      <c r="AE749" s="216"/>
      <c r="AF749" s="434">
        <f>IFERROR(INDEX(Raw_DATA!L:L,MATCH(Risk7_PlusY67!$D749,Raw_DATA!$A:$A,0)),"")</f>
        <v>-4.57</v>
      </c>
      <c r="AG749" s="434">
        <f>IFERROR(INDEX(AVGGroup!$D$5:$D$21,MATCH(Risk7_PlusY67!$H749,AVGGroup!$C$5:$C$21,0)),"")</f>
        <v>-3.15</v>
      </c>
      <c r="AH749" s="434">
        <f>IFERROR(INDEX(Raw_DATA!M:M,MATCH(Risk7_PlusY67!$D749,Raw_DATA!$A:$A,0)),"")</f>
        <v>-3.91</v>
      </c>
      <c r="AI749" s="435">
        <f>IFERROR(INDEX(AVGGroup!$F$5:$F$21,MATCH(Risk7_PlusY67!$H749,AVGGroup!$C$5:$C$21,0)),"")</f>
        <v>-7.1</v>
      </c>
      <c r="AJ749" s="401">
        <f>IFERROR(INDEX(Raw_DATA!N:N,MATCH(Risk7_PlusY67!$D749,Raw_DATA!$A:$A,0)),"")</f>
        <v>120</v>
      </c>
      <c r="AK749" s="401">
        <f>IFERROR(INDEX(Raw_DATA!O:O,MATCH(Risk7_PlusY67!$D749,Raw_DATA!$A:$A,0)),"")</f>
        <v>0</v>
      </c>
      <c r="AL749" s="401">
        <f>IFERROR(INDEX(Raw_DATA!P:P,MATCH(Risk7_PlusY67!$D749,Raw_DATA!$A:$A,0)),"")</f>
        <v>119</v>
      </c>
      <c r="AM749" s="401">
        <f>IFERROR(INDEX(Raw_DATA!Q:Q,MATCH(Risk7_PlusY67!$D749,Raw_DATA!$A:$A,0)),"")</f>
        <v>0</v>
      </c>
      <c r="AN749" s="401">
        <f>IFERROR(INDEX(Raw_DATA!R:R,MATCH(Risk7_PlusY67!$D749,Raw_DATA!$A:$A,0)),"")</f>
        <v>35</v>
      </c>
      <c r="AO749" s="407"/>
      <c r="AP749" s="411" t="b">
        <f>AB749=AY749</f>
        <v>1</v>
      </c>
      <c r="AQ749" s="340">
        <f t="shared" si="244"/>
        <v>1</v>
      </c>
      <c r="AR749" s="123">
        <f t="shared" si="245"/>
        <v>0</v>
      </c>
      <c r="AS749" s="123">
        <f t="shared" si="246"/>
        <v>1</v>
      </c>
      <c r="AT749" s="123">
        <f>IF(OR(AND((K749&lt;0.8),(BE749&gt;180)),AND((K749&lt;0.8),(BE749&lt;10)),AND((K749&gt;=0.8),(BE749&lt;10)),AND((K749&gt;=0.8),(BE749&gt;90))),0,1)</f>
        <v>0</v>
      </c>
      <c r="AU749" s="123">
        <f t="shared" si="247"/>
        <v>0</v>
      </c>
      <c r="AV749" s="123">
        <f t="shared" si="248"/>
        <v>0</v>
      </c>
      <c r="AW749" s="123">
        <f t="shared" si="249"/>
        <v>0</v>
      </c>
      <c r="AX749" s="123">
        <f t="shared" si="250"/>
        <v>1</v>
      </c>
      <c r="AY749" s="416" t="str">
        <f t="shared" si="251"/>
        <v>C-</v>
      </c>
      <c r="AZ749" s="416" t="str">
        <f>R749&amp;AY749</f>
        <v>1C-</v>
      </c>
      <c r="BA749" s="417">
        <f>IFERROR(INDEX(Raw_DATA!L:L,MATCH(Risk7_PlusY67!$D749,Raw_DATA!$A:$A,0)),"")</f>
        <v>-4.57</v>
      </c>
      <c r="BB749" s="417">
        <f>IFERROR(INDEX(AVGGroup!$H$5:$H$21,MATCH(Risk7_PlusY67!$BJ749,AVGGroup!$C$5:$C$21,0)),"")</f>
        <v>-3.15</v>
      </c>
      <c r="BC749" s="417">
        <f>IFERROR(INDEX(Raw_DATA!M:M,MATCH(Risk7_PlusY67!$D749,Raw_DATA!$A:$A,0)),"")</f>
        <v>-3.91</v>
      </c>
      <c r="BD749" s="418">
        <f>IFERROR(INDEX(AVGGroup!$J$5:$J$21,MATCH(Risk7_PlusY67!$BJ749,AVGGroup!$C$5:$C$21,0)),"")</f>
        <v>-7.1</v>
      </c>
      <c r="BE749" s="407">
        <f>IFERROR(INDEX(Raw_DATA!N:N,MATCH(Risk7_PlusY67!$D749,Raw_DATA!$A:$A,0)),"")</f>
        <v>120</v>
      </c>
      <c r="BF749" s="407">
        <f>IFERROR(INDEX(Raw_DATA!O:O,MATCH(Risk7_PlusY67!$D749,Raw_DATA!$A:$A,0)),"")</f>
        <v>0</v>
      </c>
      <c r="BG749" s="407">
        <f>IFERROR(INDEX(Raw_DATA!P:P,MATCH(Risk7_PlusY67!$D749,Raw_DATA!$A:$A,0)),"")</f>
        <v>119</v>
      </c>
      <c r="BH749" s="407">
        <f>IFERROR(INDEX(Raw_DATA!Q:Q,MATCH(Risk7_PlusY67!$D749,Raw_DATA!$A:$A,0)),"")</f>
        <v>0</v>
      </c>
      <c r="BI749" s="407">
        <f>IFERROR(INDEX(Raw_DATA!R:R,MATCH(Risk7_PlusY67!$D749,Raw_DATA!$A:$A,0)),"")</f>
        <v>35</v>
      </c>
      <c r="BJ749" s="124" t="str">
        <f>INDEX('Org2567'!$BM:$BM,MATCH(Risk7_PlusY67!D749,'Org2567'!$D:$D,0))</f>
        <v>รพช.F1 P&lt;=50,000</v>
      </c>
    </row>
    <row r="750" spans="1:62" x14ac:dyDescent="0.7">
      <c r="A750" s="206">
        <f>IF(ISBLANK(D750),"",COUNTA($D$3:D750))</f>
        <v>748</v>
      </c>
      <c r="B750" s="207">
        <f>IFERROR(INDEX(ID!$E:$E,MATCH(Risk7_PlusY67!$D750,ID!$A:$A,0)),"")</f>
        <v>11</v>
      </c>
      <c r="C750" s="207" t="str">
        <f>IFERROR(INDEX(ID!$I:$I,MATCH(Risk7_PlusY67!$D750,ID!$A:$A,0)),"")</f>
        <v>กระบี่</v>
      </c>
      <c r="D750" s="295" t="s">
        <v>750</v>
      </c>
      <c r="E750" s="207" t="str">
        <f>IFERROR(INDEX(ID!$C:$C,MATCH(Risk7_PlusY67!$D750,ID!$A:$A,0)),"")</f>
        <v>ปลายพระยา,รพช.</v>
      </c>
      <c r="F750" s="207" t="str">
        <f>IFERROR(INDEX(ID!$G:$G,MATCH(Risk7_PlusY67!$D750,ID!$A:$A,0)),"")</f>
        <v>รพช.</v>
      </c>
      <c r="G750" s="206">
        <f>IFERROR(INDEX(ID!$J:$J,MATCH(Risk7_PlusY67!$D750,ID!$A:$A,0)),"")</f>
        <v>53</v>
      </c>
      <c r="H750" s="208" t="str">
        <f>IFERROR(INDEX(ID!$P:$P,MATCH(Risk7_PlusY67!$D750,ID!$A:$A,0)),"")</f>
        <v>รพช.F1 P&lt;=50,000</v>
      </c>
      <c r="I750" s="209">
        <f>IFERROR(INDEX(Raw_DATA!E:E,MATCH(Risk7_PlusY67!$D750,Raw_DATA!$A:$A,0)),"")</f>
        <v>6.85</v>
      </c>
      <c r="J750" s="209">
        <f>IFERROR(INDEX(Raw_DATA!F:F,MATCH(Risk7_PlusY67!$D750,Raw_DATA!$A:$A,0)),"")</f>
        <v>6.72</v>
      </c>
      <c r="K750" s="209">
        <f>IFERROR(INDEX(Raw_DATA!G:G,MATCH(Risk7_PlusY67!$D750,Raw_DATA!$A:$A,0)),"")</f>
        <v>6.1</v>
      </c>
      <c r="L750" s="209">
        <f>IFERROR(INDEX(Raw_DATA!H:H,MATCH(Risk7_PlusY67!$D750,Raw_DATA!$A:$A,0)),"")</f>
        <v>94781097.170000002</v>
      </c>
      <c r="M750" s="210">
        <f>IFERROR(INDEX(Raw_DATA!I:I,MATCH(Risk7_PlusY67!$D750,Raw_DATA!$A:$A,0)),"")</f>
        <v>-33643482.060000002</v>
      </c>
      <c r="N750" s="206">
        <f t="shared" si="231"/>
        <v>0</v>
      </c>
      <c r="O750" s="206">
        <f t="shared" si="232"/>
        <v>1</v>
      </c>
      <c r="P750" s="206">
        <f t="shared" si="234"/>
        <v>0</v>
      </c>
      <c r="Q750" s="211">
        <f t="shared" si="235"/>
        <v>33.799999999999997</v>
      </c>
      <c r="R750" s="206">
        <f t="shared" si="233"/>
        <v>1</v>
      </c>
      <c r="S750" s="212">
        <f>IFERROR(INDEX(Raw_DATA!J:J,MATCH(Risk7_PlusY67!$D750,Raw_DATA!$A:$A,0)),"")</f>
        <v>-27206706.43</v>
      </c>
      <c r="T750" s="213">
        <f>IFERROR(INDEX(Raw_DATA!K:K,MATCH(Risk7_PlusY67!$D750,Raw_DATA!$A:$A,0)),"")</f>
        <v>82519314.200000003</v>
      </c>
      <c r="U750" s="214">
        <f t="shared" si="236"/>
        <v>0</v>
      </c>
      <c r="V750" s="214">
        <f t="shared" si="237"/>
        <v>0</v>
      </c>
      <c r="W750" s="214">
        <f>IF(OR(AND((K750&lt;0.8),(AJ750&gt;180)),AND((K750&lt;0.8),(AJ750&lt;10)),AND((K750&gt;=0.8),(AJ750&lt;10)),AND((K750&gt;=0.8),(AJ750&gt;90))),0,1)</f>
        <v>0</v>
      </c>
      <c r="X750" s="214">
        <f t="shared" si="238"/>
        <v>0</v>
      </c>
      <c r="Y750" s="214">
        <f t="shared" si="239"/>
        <v>0</v>
      </c>
      <c r="Z750" s="214">
        <f t="shared" si="240"/>
        <v>0</v>
      </c>
      <c r="AA750" s="214">
        <f t="shared" si="241"/>
        <v>1</v>
      </c>
      <c r="AB750" s="215" t="str">
        <f t="shared" si="242"/>
        <v>D</v>
      </c>
      <c r="AC750" s="215" t="str">
        <f t="shared" si="243"/>
        <v>1D</v>
      </c>
      <c r="AD750" s="216"/>
      <c r="AE750" s="216"/>
      <c r="AF750" s="434">
        <f>IFERROR(INDEX(Raw_DATA!L:L,MATCH(Risk7_PlusY67!$D750,Raw_DATA!$A:$A,0)),"")</f>
        <v>-27.65</v>
      </c>
      <c r="AG750" s="434">
        <f>IFERROR(INDEX(AVGGroup!$D$5:$D$21,MATCH(Risk7_PlusY67!$H750,AVGGroup!$C$5:$C$21,0)),"")</f>
        <v>-3.15</v>
      </c>
      <c r="AH750" s="434">
        <f>IFERROR(INDEX(Raw_DATA!M:M,MATCH(Risk7_PlusY67!$D750,Raw_DATA!$A:$A,0)),"")</f>
        <v>-20.76</v>
      </c>
      <c r="AI750" s="435">
        <f>IFERROR(INDEX(AVGGroup!$F$5:$F$21,MATCH(Risk7_PlusY67!$H750,AVGGroup!$C$5:$C$21,0)),"")</f>
        <v>-7.1</v>
      </c>
      <c r="AJ750" s="401">
        <f>IFERROR(INDEX(Raw_DATA!N:N,MATCH(Risk7_PlusY67!$D750,Raw_DATA!$A:$A,0)),"")</f>
        <v>113</v>
      </c>
      <c r="AK750" s="401">
        <f>IFERROR(INDEX(Raw_DATA!O:O,MATCH(Risk7_PlusY67!$D750,Raw_DATA!$A:$A,0)),"")</f>
        <v>0</v>
      </c>
      <c r="AL750" s="401">
        <f>IFERROR(INDEX(Raw_DATA!P:P,MATCH(Risk7_PlusY67!$D750,Raw_DATA!$A:$A,0)),"")</f>
        <v>93</v>
      </c>
      <c r="AM750" s="401">
        <f>IFERROR(INDEX(Raw_DATA!Q:Q,MATCH(Risk7_PlusY67!$D750,Raw_DATA!$A:$A,0)),"")</f>
        <v>0</v>
      </c>
      <c r="AN750" s="401">
        <f>IFERROR(INDEX(Raw_DATA!R:R,MATCH(Risk7_PlusY67!$D750,Raw_DATA!$A:$A,0)),"")</f>
        <v>27</v>
      </c>
      <c r="AO750" s="407"/>
      <c r="AP750" s="411" t="b">
        <f>AB750=AY750</f>
        <v>1</v>
      </c>
      <c r="AQ750" s="340">
        <f t="shared" si="244"/>
        <v>1</v>
      </c>
      <c r="AR750" s="123">
        <f t="shared" si="245"/>
        <v>0</v>
      </c>
      <c r="AS750" s="123">
        <f t="shared" si="246"/>
        <v>0</v>
      </c>
      <c r="AT750" s="123">
        <f>IF(OR(AND((K750&lt;0.8),(BE750&gt;180)),AND((K750&lt;0.8),(BE750&lt;10)),AND((K750&gt;=0.8),(BE750&lt;10)),AND((K750&gt;=0.8),(BE750&gt;90))),0,1)</f>
        <v>0</v>
      </c>
      <c r="AU750" s="123">
        <f t="shared" si="247"/>
        <v>0</v>
      </c>
      <c r="AV750" s="123">
        <f t="shared" si="248"/>
        <v>0</v>
      </c>
      <c r="AW750" s="123">
        <f t="shared" si="249"/>
        <v>0</v>
      </c>
      <c r="AX750" s="123">
        <f t="shared" si="250"/>
        <v>1</v>
      </c>
      <c r="AY750" s="416" t="str">
        <f t="shared" si="251"/>
        <v>D</v>
      </c>
      <c r="AZ750" s="416" t="str">
        <f>R750&amp;AY750</f>
        <v>1D</v>
      </c>
      <c r="BA750" s="417">
        <f>IFERROR(INDEX(Raw_DATA!L:L,MATCH(Risk7_PlusY67!$D750,Raw_DATA!$A:$A,0)),"")</f>
        <v>-27.65</v>
      </c>
      <c r="BB750" s="417">
        <f>IFERROR(INDEX(AVGGroup!$H$5:$H$21,MATCH(Risk7_PlusY67!$BJ750,AVGGroup!$C$5:$C$21,0)),"")</f>
        <v>-3.15</v>
      </c>
      <c r="BC750" s="417">
        <f>IFERROR(INDEX(Raw_DATA!M:M,MATCH(Risk7_PlusY67!$D750,Raw_DATA!$A:$A,0)),"")</f>
        <v>-20.76</v>
      </c>
      <c r="BD750" s="418">
        <f>IFERROR(INDEX(AVGGroup!$J$5:$J$21,MATCH(Risk7_PlusY67!$BJ750,AVGGroup!$C$5:$C$21,0)),"")</f>
        <v>-7.1</v>
      </c>
      <c r="BE750" s="407">
        <f>IFERROR(INDEX(Raw_DATA!N:N,MATCH(Risk7_PlusY67!$D750,Raw_DATA!$A:$A,0)),"")</f>
        <v>113</v>
      </c>
      <c r="BF750" s="407">
        <f>IFERROR(INDEX(Raw_DATA!O:O,MATCH(Risk7_PlusY67!$D750,Raw_DATA!$A:$A,0)),"")</f>
        <v>0</v>
      </c>
      <c r="BG750" s="407">
        <f>IFERROR(INDEX(Raw_DATA!P:P,MATCH(Risk7_PlusY67!$D750,Raw_DATA!$A:$A,0)),"")</f>
        <v>93</v>
      </c>
      <c r="BH750" s="407">
        <f>IFERROR(INDEX(Raw_DATA!Q:Q,MATCH(Risk7_PlusY67!$D750,Raw_DATA!$A:$A,0)),"")</f>
        <v>0</v>
      </c>
      <c r="BI750" s="407">
        <f>IFERROR(INDEX(Raw_DATA!R:R,MATCH(Risk7_PlusY67!$D750,Raw_DATA!$A:$A,0)),"")</f>
        <v>27</v>
      </c>
      <c r="BJ750" s="124" t="str">
        <f>INDEX('Org2567'!$BM:$BM,MATCH(Risk7_PlusY67!D750,'Org2567'!$D:$D,0))</f>
        <v>รพช.F1 P&lt;=50,000</v>
      </c>
    </row>
    <row r="751" spans="1:62" x14ac:dyDescent="0.7">
      <c r="A751" s="206">
        <f>IF(ISBLANK(D751),"",COUNTA($D$3:D751))</f>
        <v>749</v>
      </c>
      <c r="B751" s="207">
        <f>IFERROR(INDEX(ID!$E:$E,MATCH(Risk7_PlusY67!$D751,ID!$A:$A,0)),"")</f>
        <v>11</v>
      </c>
      <c r="C751" s="207" t="str">
        <f>IFERROR(INDEX(ID!$I:$I,MATCH(Risk7_PlusY67!$D751,ID!$A:$A,0)),"")</f>
        <v>กระบี่</v>
      </c>
      <c r="D751" s="295" t="s">
        <v>751</v>
      </c>
      <c r="E751" s="207" t="str">
        <f>IFERROR(INDEX(ID!$C:$C,MATCH(Risk7_PlusY67!$D751,ID!$A:$A,0)),"")</f>
        <v>ลำทับ,รพช.</v>
      </c>
      <c r="F751" s="207" t="str">
        <f>IFERROR(INDEX(ID!$G:$G,MATCH(Risk7_PlusY67!$D751,ID!$A:$A,0)),"")</f>
        <v>รพช.</v>
      </c>
      <c r="G751" s="206">
        <f>IFERROR(INDEX(ID!$J:$J,MATCH(Risk7_PlusY67!$D751,ID!$A:$A,0)),"")</f>
        <v>36</v>
      </c>
      <c r="H751" s="208" t="str">
        <f>IFERROR(INDEX(ID!$P:$P,MATCH(Risk7_PlusY67!$D751,ID!$A:$A,0)),"")</f>
        <v>รพช.F2 P&lt;=30,000</v>
      </c>
      <c r="I751" s="209">
        <f>IFERROR(INDEX(Raw_DATA!E:E,MATCH(Risk7_PlusY67!$D751,Raw_DATA!$A:$A,0)),"")</f>
        <v>4.8099999999999996</v>
      </c>
      <c r="J751" s="209">
        <f>IFERROR(INDEX(Raw_DATA!F:F,MATCH(Risk7_PlusY67!$D751,Raw_DATA!$A:$A,0)),"")</f>
        <v>4.59</v>
      </c>
      <c r="K751" s="209">
        <f>IFERROR(INDEX(Raw_DATA!G:G,MATCH(Risk7_PlusY67!$D751,Raw_DATA!$A:$A,0)),"")</f>
        <v>2.71</v>
      </c>
      <c r="L751" s="209">
        <f>IFERROR(INDEX(Raw_DATA!H:H,MATCH(Risk7_PlusY67!$D751,Raw_DATA!$A:$A,0)),"")</f>
        <v>63858488.539999999</v>
      </c>
      <c r="M751" s="210">
        <f>IFERROR(INDEX(Raw_DATA!I:I,MATCH(Risk7_PlusY67!$D751,Raw_DATA!$A:$A,0)),"")</f>
        <v>8082679.2000000002</v>
      </c>
      <c r="N751" s="206">
        <f t="shared" si="231"/>
        <v>0</v>
      </c>
      <c r="O751" s="206">
        <f t="shared" si="232"/>
        <v>0</v>
      </c>
      <c r="P751" s="206">
        <f t="shared" si="234"/>
        <v>0</v>
      </c>
      <c r="Q751" s="211" t="str">
        <f t="shared" si="235"/>
        <v/>
      </c>
      <c r="R751" s="206">
        <f t="shared" si="233"/>
        <v>0</v>
      </c>
      <c r="S751" s="212">
        <f>IFERROR(INDEX(Raw_DATA!J:J,MATCH(Risk7_PlusY67!$D751,Raw_DATA!$A:$A,0)),"")</f>
        <v>12156066.060000001</v>
      </c>
      <c r="T751" s="213">
        <f>IFERROR(INDEX(Raw_DATA!K:K,MATCH(Risk7_PlusY67!$D751,Raw_DATA!$A:$A,0)),"")</f>
        <v>28767973.789999999</v>
      </c>
      <c r="U751" s="214">
        <f t="shared" si="236"/>
        <v>1</v>
      </c>
      <c r="V751" s="214">
        <f t="shared" si="237"/>
        <v>1</v>
      </c>
      <c r="W751" s="214">
        <f>IF(OR(AND((K751&lt;0.8),(AJ751&gt;180)),AND((K751&lt;0.8),(AJ751&lt;10)),AND((K751&gt;=0.8),(AJ751&lt;10)),AND((K751&gt;=0.8),(AJ751&gt;90))),0,1)</f>
        <v>0</v>
      </c>
      <c r="X751" s="214">
        <f t="shared" si="238"/>
        <v>0</v>
      </c>
      <c r="Y751" s="214">
        <f t="shared" si="239"/>
        <v>0</v>
      </c>
      <c r="Z751" s="214">
        <f t="shared" si="240"/>
        <v>1</v>
      </c>
      <c r="AA751" s="214">
        <f t="shared" si="241"/>
        <v>0</v>
      </c>
      <c r="AB751" s="215" t="str">
        <f t="shared" si="242"/>
        <v>C</v>
      </c>
      <c r="AC751" s="215" t="str">
        <f t="shared" si="243"/>
        <v>0C</v>
      </c>
      <c r="AD751" s="216"/>
      <c r="AE751" s="216"/>
      <c r="AF751" s="434">
        <f>IFERROR(INDEX(Raw_DATA!L:L,MATCH(Risk7_PlusY67!$D751,Raw_DATA!$A:$A,0)),"")</f>
        <v>10.64</v>
      </c>
      <c r="AG751" s="434">
        <f>IFERROR(INDEX(AVGGroup!$D$5:$D$21,MATCH(Risk7_PlusY67!$H751,AVGGroup!$C$5:$C$21,0)),"")</f>
        <v>-3.55</v>
      </c>
      <c r="AH751" s="434">
        <f>IFERROR(INDEX(Raw_DATA!M:M,MATCH(Risk7_PlusY67!$D751,Raw_DATA!$A:$A,0)),"")</f>
        <v>7.05</v>
      </c>
      <c r="AI751" s="435">
        <f>IFERROR(INDEX(AVGGroup!$F$5:$F$21,MATCH(Risk7_PlusY67!$H751,AVGGroup!$C$5:$C$21,0)),"")</f>
        <v>-10.199999999999999</v>
      </c>
      <c r="AJ751" s="401">
        <f>IFERROR(INDEX(Raw_DATA!N:N,MATCH(Risk7_PlusY67!$D751,Raw_DATA!$A:$A,0)),"")</f>
        <v>109</v>
      </c>
      <c r="AK751" s="401">
        <f>IFERROR(INDEX(Raw_DATA!O:O,MATCH(Risk7_PlusY67!$D751,Raw_DATA!$A:$A,0)),"")</f>
        <v>88</v>
      </c>
      <c r="AL751" s="401">
        <f>IFERROR(INDEX(Raw_DATA!P:P,MATCH(Risk7_PlusY67!$D751,Raw_DATA!$A:$A,0)),"")</f>
        <v>71</v>
      </c>
      <c r="AM751" s="401">
        <f>IFERROR(INDEX(Raw_DATA!Q:Q,MATCH(Risk7_PlusY67!$D751,Raw_DATA!$A:$A,0)),"")</f>
        <v>81</v>
      </c>
      <c r="AN751" s="401">
        <f>IFERROR(INDEX(Raw_DATA!R:R,MATCH(Risk7_PlusY67!$D751,Raw_DATA!$A:$A,0)),"")</f>
        <v>65</v>
      </c>
      <c r="AO751" s="407"/>
      <c r="AP751" s="411" t="b">
        <f>AB751=AY751</f>
        <v>1</v>
      </c>
      <c r="AQ751" s="340">
        <f t="shared" si="244"/>
        <v>0</v>
      </c>
      <c r="AR751" s="123">
        <f t="shared" si="245"/>
        <v>1</v>
      </c>
      <c r="AS751" s="123">
        <f t="shared" si="246"/>
        <v>1</v>
      </c>
      <c r="AT751" s="123">
        <f>IF(OR(AND((K751&lt;0.8),(BE751&gt;180)),AND((K751&lt;0.8),(BE751&lt;10)),AND((K751&gt;=0.8),(BE751&lt;10)),AND((K751&gt;=0.8),(BE751&gt;90))),0,1)</f>
        <v>0</v>
      </c>
      <c r="AU751" s="123">
        <f t="shared" si="247"/>
        <v>0</v>
      </c>
      <c r="AV751" s="123">
        <f t="shared" si="248"/>
        <v>0</v>
      </c>
      <c r="AW751" s="123">
        <f t="shared" si="249"/>
        <v>1</v>
      </c>
      <c r="AX751" s="123">
        <f t="shared" si="250"/>
        <v>0</v>
      </c>
      <c r="AY751" s="416" t="str">
        <f t="shared" si="251"/>
        <v>C</v>
      </c>
      <c r="AZ751" s="416" t="str">
        <f>R751&amp;AY751</f>
        <v>0C</v>
      </c>
      <c r="BA751" s="417">
        <f>IFERROR(INDEX(Raw_DATA!L:L,MATCH(Risk7_PlusY67!$D751,Raw_DATA!$A:$A,0)),"")</f>
        <v>10.64</v>
      </c>
      <c r="BB751" s="417">
        <f>IFERROR(INDEX(AVGGroup!$H$5:$H$21,MATCH(Risk7_PlusY67!$BJ751,AVGGroup!$C$5:$C$21,0)),"")</f>
        <v>-3.54</v>
      </c>
      <c r="BC751" s="417">
        <f>IFERROR(INDEX(Raw_DATA!M:M,MATCH(Risk7_PlusY67!$D751,Raw_DATA!$A:$A,0)),"")</f>
        <v>7.05</v>
      </c>
      <c r="BD751" s="418">
        <f>IFERROR(INDEX(AVGGroup!$J$5:$J$21,MATCH(Risk7_PlusY67!$BJ751,AVGGroup!$C$5:$C$21,0)),"")</f>
        <v>-10.199999999999999</v>
      </c>
      <c r="BE751" s="407">
        <f>IFERROR(INDEX(Raw_DATA!N:N,MATCH(Risk7_PlusY67!$D751,Raw_DATA!$A:$A,0)),"")</f>
        <v>109</v>
      </c>
      <c r="BF751" s="407">
        <f>IFERROR(INDEX(Raw_DATA!O:O,MATCH(Risk7_PlusY67!$D751,Raw_DATA!$A:$A,0)),"")</f>
        <v>88</v>
      </c>
      <c r="BG751" s="407">
        <f>IFERROR(INDEX(Raw_DATA!P:P,MATCH(Risk7_PlusY67!$D751,Raw_DATA!$A:$A,0)),"")</f>
        <v>71</v>
      </c>
      <c r="BH751" s="407">
        <f>IFERROR(INDEX(Raw_DATA!Q:Q,MATCH(Risk7_PlusY67!$D751,Raw_DATA!$A:$A,0)),"")</f>
        <v>81</v>
      </c>
      <c r="BI751" s="407">
        <f>IFERROR(INDEX(Raw_DATA!R:R,MATCH(Risk7_PlusY67!$D751,Raw_DATA!$A:$A,0)),"")</f>
        <v>65</v>
      </c>
      <c r="BJ751" s="124" t="str">
        <f>INDEX('Org2567'!$BM:$BM,MATCH(Risk7_PlusY67!D751,'Org2567'!$D:$D,0))</f>
        <v>รพช.F2 P&lt;=30,000</v>
      </c>
    </row>
    <row r="752" spans="1:62" x14ac:dyDescent="0.7">
      <c r="A752" s="206">
        <f>IF(ISBLANK(D752),"",COUNTA($D$3:D752))</f>
        <v>750</v>
      </c>
      <c r="B752" s="207">
        <f>IFERROR(INDEX(ID!$E:$E,MATCH(Risk7_PlusY67!$D752,ID!$A:$A,0)),"")</f>
        <v>11</v>
      </c>
      <c r="C752" s="207" t="str">
        <f>IFERROR(INDEX(ID!$I:$I,MATCH(Risk7_PlusY67!$D752,ID!$A:$A,0)),"")</f>
        <v>กระบี่</v>
      </c>
      <c r="D752" s="295" t="s">
        <v>752</v>
      </c>
      <c r="E752" s="207" t="str">
        <f>IFERROR(INDEX(ID!$C:$C,MATCH(Risk7_PlusY67!$D752,ID!$A:$A,0)),"")</f>
        <v>เหนือคลอง,รพช.</v>
      </c>
      <c r="F752" s="207" t="str">
        <f>IFERROR(INDEX(ID!$G:$G,MATCH(Risk7_PlusY67!$D752,ID!$A:$A,0)),"")</f>
        <v>รพช.</v>
      </c>
      <c r="G752" s="206">
        <f>IFERROR(INDEX(ID!$J:$J,MATCH(Risk7_PlusY67!$D752,ID!$A:$A,0)),"")</f>
        <v>64</v>
      </c>
      <c r="H752" s="208" t="str">
        <f>IFERROR(INDEX(ID!$P:$P,MATCH(Risk7_PlusY67!$D752,ID!$A:$A,0)),"")</f>
        <v>รพช.F1 P50,000-100,000</v>
      </c>
      <c r="I752" s="209">
        <f>IFERROR(INDEX(Raw_DATA!E:E,MATCH(Risk7_PlusY67!$D752,Raw_DATA!$A:$A,0)),"")</f>
        <v>2.95</v>
      </c>
      <c r="J752" s="209">
        <f>IFERROR(INDEX(Raw_DATA!F:F,MATCH(Risk7_PlusY67!$D752,Raw_DATA!$A:$A,0)),"")</f>
        <v>2.75</v>
      </c>
      <c r="K752" s="209">
        <f>IFERROR(INDEX(Raw_DATA!G:G,MATCH(Risk7_PlusY67!$D752,Raw_DATA!$A:$A,0)),"")</f>
        <v>2.34</v>
      </c>
      <c r="L752" s="209">
        <f>IFERROR(INDEX(Raw_DATA!H:H,MATCH(Risk7_PlusY67!$D752,Raw_DATA!$A:$A,0)),"")</f>
        <v>54746258.590000004</v>
      </c>
      <c r="M752" s="210">
        <f>IFERROR(INDEX(Raw_DATA!I:I,MATCH(Risk7_PlusY67!$D752,Raw_DATA!$A:$A,0)),"")</f>
        <v>-9700249.0899999999</v>
      </c>
      <c r="N752" s="206">
        <f t="shared" si="231"/>
        <v>0</v>
      </c>
      <c r="O752" s="206">
        <f t="shared" si="232"/>
        <v>1</v>
      </c>
      <c r="P752" s="206">
        <f t="shared" si="234"/>
        <v>0</v>
      </c>
      <c r="Q752" s="211">
        <f t="shared" si="235"/>
        <v>67.7</v>
      </c>
      <c r="R752" s="206">
        <f t="shared" si="233"/>
        <v>1</v>
      </c>
      <c r="S752" s="212">
        <f>IFERROR(INDEX(Raw_DATA!J:J,MATCH(Risk7_PlusY67!$D752,Raw_DATA!$A:$A,0)),"")</f>
        <v>-5472234.3700000001</v>
      </c>
      <c r="T752" s="213">
        <f>IFERROR(INDEX(Raw_DATA!K:K,MATCH(Risk7_PlusY67!$D752,Raw_DATA!$A:$A,0)),"")</f>
        <v>37763185.630000003</v>
      </c>
      <c r="U752" s="214">
        <f t="shared" si="236"/>
        <v>1</v>
      </c>
      <c r="V752" s="214">
        <f t="shared" si="237"/>
        <v>1</v>
      </c>
      <c r="W752" s="214">
        <f>IF(OR(AND((K752&lt;0.8),(AJ752&gt;180)),AND((K752&lt;0.8),(AJ752&lt;10)),AND((K752&gt;=0.8),(AJ752&lt;10)),AND((K752&gt;=0.8),(AJ752&gt;90))),0,1)</f>
        <v>1</v>
      </c>
      <c r="X752" s="214">
        <f t="shared" si="238"/>
        <v>1</v>
      </c>
      <c r="Y752" s="214">
        <f t="shared" si="239"/>
        <v>1</v>
      </c>
      <c r="Z752" s="214">
        <f t="shared" si="240"/>
        <v>0</v>
      </c>
      <c r="AA752" s="214">
        <f t="shared" si="241"/>
        <v>1</v>
      </c>
      <c r="AB752" s="215" t="str">
        <f t="shared" si="242"/>
        <v>A-</v>
      </c>
      <c r="AC752" s="215" t="str">
        <f t="shared" si="243"/>
        <v>1A-</v>
      </c>
      <c r="AD752" s="216"/>
      <c r="AE752" s="216"/>
      <c r="AF752" s="434">
        <f>IFERROR(INDEX(Raw_DATA!L:L,MATCH(Risk7_PlusY67!$D752,Raw_DATA!$A:$A,0)),"")</f>
        <v>-4.2</v>
      </c>
      <c r="AG752" s="434">
        <f>IFERROR(INDEX(AVGGroup!$D$5:$D$21,MATCH(Risk7_PlusY67!$H752,AVGGroup!$C$5:$C$21,0)),"")</f>
        <v>-5.99</v>
      </c>
      <c r="AH752" s="434">
        <f>IFERROR(INDEX(Raw_DATA!M:M,MATCH(Risk7_PlusY67!$D752,Raw_DATA!$A:$A,0)),"")</f>
        <v>-7.8</v>
      </c>
      <c r="AI752" s="435">
        <f>IFERROR(INDEX(AVGGroup!$F$5:$F$21,MATCH(Risk7_PlusY67!$H752,AVGGroup!$C$5:$C$21,0)),"")</f>
        <v>-10.86</v>
      </c>
      <c r="AJ752" s="401">
        <f>IFERROR(INDEX(Raw_DATA!N:N,MATCH(Risk7_PlusY67!$D752,Raw_DATA!$A:$A,0)),"")</f>
        <v>87</v>
      </c>
      <c r="AK752" s="401">
        <f>IFERROR(INDEX(Raw_DATA!O:O,MATCH(Risk7_PlusY67!$D752,Raw_DATA!$A:$A,0)),"")</f>
        <v>48</v>
      </c>
      <c r="AL752" s="401">
        <f>IFERROR(INDEX(Raw_DATA!P:P,MATCH(Risk7_PlusY67!$D752,Raw_DATA!$A:$A,0)),"")</f>
        <v>30</v>
      </c>
      <c r="AM752" s="401">
        <f>IFERROR(INDEX(Raw_DATA!Q:Q,MATCH(Risk7_PlusY67!$D752,Raw_DATA!$A:$A,0)),"")</f>
        <v>141</v>
      </c>
      <c r="AN752" s="401">
        <f>IFERROR(INDEX(Raw_DATA!R:R,MATCH(Risk7_PlusY67!$D752,Raw_DATA!$A:$A,0)),"")</f>
        <v>57</v>
      </c>
      <c r="AO752" s="407"/>
      <c r="AP752" s="411" t="b">
        <f>AB752=AY752</f>
        <v>1</v>
      </c>
      <c r="AQ752" s="340">
        <f t="shared" si="244"/>
        <v>1</v>
      </c>
      <c r="AR752" s="123">
        <f t="shared" si="245"/>
        <v>1</v>
      </c>
      <c r="AS752" s="123">
        <f t="shared" si="246"/>
        <v>1</v>
      </c>
      <c r="AT752" s="123">
        <f>IF(OR(AND((K752&lt;0.8),(BE752&gt;180)),AND((K752&lt;0.8),(BE752&lt;10)),AND((K752&gt;=0.8),(BE752&lt;10)),AND((K752&gt;=0.8),(BE752&gt;90))),0,1)</f>
        <v>1</v>
      </c>
      <c r="AU752" s="123">
        <f t="shared" si="247"/>
        <v>1</v>
      </c>
      <c r="AV752" s="123">
        <f t="shared" si="248"/>
        <v>1</v>
      </c>
      <c r="AW752" s="123">
        <f t="shared" si="249"/>
        <v>0</v>
      </c>
      <c r="AX752" s="123">
        <f t="shared" si="250"/>
        <v>1</v>
      </c>
      <c r="AY752" s="416" t="str">
        <f t="shared" si="251"/>
        <v>A-</v>
      </c>
      <c r="AZ752" s="416" t="str">
        <f>R752&amp;AY752</f>
        <v>1A-</v>
      </c>
      <c r="BA752" s="417">
        <f>IFERROR(INDEX(Raw_DATA!L:L,MATCH(Risk7_PlusY67!$D752,Raw_DATA!$A:$A,0)),"")</f>
        <v>-4.2</v>
      </c>
      <c r="BB752" s="417">
        <f>IFERROR(INDEX(AVGGroup!$H$5:$H$21,MATCH(Risk7_PlusY67!$BJ752,AVGGroup!$C$5:$C$21,0)),"")</f>
        <v>-5.99</v>
      </c>
      <c r="BC752" s="417">
        <f>IFERROR(INDEX(Raw_DATA!M:M,MATCH(Risk7_PlusY67!$D752,Raw_DATA!$A:$A,0)),"")</f>
        <v>-7.8</v>
      </c>
      <c r="BD752" s="418">
        <f>IFERROR(INDEX(AVGGroup!$J$5:$J$21,MATCH(Risk7_PlusY67!$BJ752,AVGGroup!$C$5:$C$21,0)),"")</f>
        <v>-10.86</v>
      </c>
      <c r="BE752" s="407">
        <f>IFERROR(INDEX(Raw_DATA!N:N,MATCH(Risk7_PlusY67!$D752,Raw_DATA!$A:$A,0)),"")</f>
        <v>87</v>
      </c>
      <c r="BF752" s="407">
        <f>IFERROR(INDEX(Raw_DATA!O:O,MATCH(Risk7_PlusY67!$D752,Raw_DATA!$A:$A,0)),"")</f>
        <v>48</v>
      </c>
      <c r="BG752" s="407">
        <f>IFERROR(INDEX(Raw_DATA!P:P,MATCH(Risk7_PlusY67!$D752,Raw_DATA!$A:$A,0)),"")</f>
        <v>30</v>
      </c>
      <c r="BH752" s="407">
        <f>IFERROR(INDEX(Raw_DATA!Q:Q,MATCH(Risk7_PlusY67!$D752,Raw_DATA!$A:$A,0)),"")</f>
        <v>141</v>
      </c>
      <c r="BI752" s="407">
        <f>IFERROR(INDEX(Raw_DATA!R:R,MATCH(Risk7_PlusY67!$D752,Raw_DATA!$A:$A,0)),"")</f>
        <v>57</v>
      </c>
      <c r="BJ752" s="124" t="str">
        <f>INDEX('Org2567'!$BM:$BM,MATCH(Risk7_PlusY67!D752,'Org2567'!$D:$D,0))</f>
        <v>รพช.F1 P50,000-100,000</v>
      </c>
    </row>
    <row r="753" spans="1:62" x14ac:dyDescent="0.7">
      <c r="A753" s="206">
        <f>IF(ISBLANK(D753),"",COUNTA($D$3:D753))</f>
        <v>751</v>
      </c>
      <c r="B753" s="207">
        <f>IFERROR(INDEX(ID!$E:$E,MATCH(Risk7_PlusY67!$D753,ID!$A:$A,0)),"")</f>
        <v>11</v>
      </c>
      <c r="C753" s="207" t="str">
        <f>IFERROR(INDEX(ID!$I:$I,MATCH(Risk7_PlusY67!$D753,ID!$A:$A,0)),"")</f>
        <v>กระบี่</v>
      </c>
      <c r="D753" s="295" t="s">
        <v>753</v>
      </c>
      <c r="E753" s="207" t="str">
        <f>IFERROR(INDEX(ID!$C:$C,MATCH(Risk7_PlusY67!$D753,ID!$A:$A,0)),"")</f>
        <v>เกาะพีพี,รพช.</v>
      </c>
      <c r="F753" s="207" t="str">
        <f>IFERROR(INDEX(ID!$G:$G,MATCH(Risk7_PlusY67!$D753,ID!$A:$A,0)),"")</f>
        <v>รพช.</v>
      </c>
      <c r="G753" s="206">
        <f>IFERROR(INDEX(ID!$J:$J,MATCH(Risk7_PlusY67!$D753,ID!$A:$A,0)),"")</f>
        <v>7</v>
      </c>
      <c r="H753" s="208" t="str">
        <f>IFERROR(INDEX(ID!$P:$P,MATCH(Risk7_PlusY67!$D753,ID!$A:$A,0)),"")</f>
        <v>รพช.F3 P&lt;=15,000</v>
      </c>
      <c r="I753" s="209">
        <f>IFERROR(INDEX(Raw_DATA!E:E,MATCH(Risk7_PlusY67!$D753,Raw_DATA!$A:$A,0)),"")</f>
        <v>32.25</v>
      </c>
      <c r="J753" s="209">
        <f>IFERROR(INDEX(Raw_DATA!F:F,MATCH(Risk7_PlusY67!$D753,Raw_DATA!$A:$A,0)),"")</f>
        <v>31.71</v>
      </c>
      <c r="K753" s="209">
        <f>IFERROR(INDEX(Raw_DATA!G:G,MATCH(Risk7_PlusY67!$D753,Raw_DATA!$A:$A,0)),"")</f>
        <v>31.14</v>
      </c>
      <c r="L753" s="209">
        <f>IFERROR(INDEX(Raw_DATA!H:H,MATCH(Risk7_PlusY67!$D753,Raw_DATA!$A:$A,0)),"")</f>
        <v>40089718.369999997</v>
      </c>
      <c r="M753" s="210">
        <f>IFERROR(INDEX(Raw_DATA!I:I,MATCH(Risk7_PlusY67!$D753,Raw_DATA!$A:$A,0)),"")</f>
        <v>-1638877.26</v>
      </c>
      <c r="N753" s="206">
        <f t="shared" si="231"/>
        <v>0</v>
      </c>
      <c r="O753" s="206">
        <f t="shared" si="232"/>
        <v>1</v>
      </c>
      <c r="P753" s="206">
        <f t="shared" si="234"/>
        <v>0</v>
      </c>
      <c r="Q753" s="211">
        <f t="shared" si="235"/>
        <v>293.5</v>
      </c>
      <c r="R753" s="206">
        <f t="shared" si="233"/>
        <v>1</v>
      </c>
      <c r="S753" s="212">
        <f>IFERROR(INDEX(Raw_DATA!J:J,MATCH(Risk7_PlusY67!$D753,Raw_DATA!$A:$A,0)),"")</f>
        <v>1362602.68</v>
      </c>
      <c r="T753" s="213">
        <f>IFERROR(INDEX(Raw_DATA!K:K,MATCH(Risk7_PlusY67!$D753,Raw_DATA!$A:$A,0)),"")</f>
        <v>38662518.159999996</v>
      </c>
      <c r="U753" s="214">
        <f t="shared" si="236"/>
        <v>1</v>
      </c>
      <c r="V753" s="214">
        <f t="shared" si="237"/>
        <v>1</v>
      </c>
      <c r="W753" s="214">
        <f>IF(OR(AND((K753&lt;0.8),(AJ753&gt;180)),AND((K753&lt;0.8),(AJ753&lt;10)),AND((K753&gt;=0.8),(AJ753&lt;10)),AND((K753&gt;=0.8),(AJ753&gt;90))),0,1)</f>
        <v>1</v>
      </c>
      <c r="X753" s="214">
        <f t="shared" si="238"/>
        <v>0</v>
      </c>
      <c r="Y753" s="214">
        <f t="shared" si="239"/>
        <v>1</v>
      </c>
      <c r="Z753" s="214">
        <f t="shared" si="240"/>
        <v>1</v>
      </c>
      <c r="AA753" s="214">
        <f t="shared" si="241"/>
        <v>1</v>
      </c>
      <c r="AB753" s="215" t="str">
        <f t="shared" si="242"/>
        <v>A-</v>
      </c>
      <c r="AC753" s="215" t="str">
        <f t="shared" si="243"/>
        <v>1A-</v>
      </c>
      <c r="AD753" s="216"/>
      <c r="AE753" s="216"/>
      <c r="AF753" s="434">
        <f>IFERROR(INDEX(Raw_DATA!L:L,MATCH(Risk7_PlusY67!$D753,Raw_DATA!$A:$A,0)),"")</f>
        <v>3.42</v>
      </c>
      <c r="AG753" s="434">
        <f>IFERROR(INDEX(AVGGroup!$D$5:$D$21,MATCH(Risk7_PlusY67!$H753,AVGGroup!$C$5:$C$21,0)),"")</f>
        <v>1.1000000000000001</v>
      </c>
      <c r="AH753" s="434">
        <f>IFERROR(INDEX(Raw_DATA!M:M,MATCH(Risk7_PlusY67!$D753,Raw_DATA!$A:$A,0)),"")</f>
        <v>-2.68</v>
      </c>
      <c r="AI753" s="435">
        <f>IFERROR(INDEX(AVGGroup!$F$5:$F$21,MATCH(Risk7_PlusY67!$H753,AVGGroup!$C$5:$C$21,0)),"")</f>
        <v>-5.66</v>
      </c>
      <c r="AJ753" s="401">
        <f>IFERROR(INDEX(Raw_DATA!N:N,MATCH(Risk7_PlusY67!$D753,Raw_DATA!$A:$A,0)),"")</f>
        <v>13</v>
      </c>
      <c r="AK753" s="401">
        <f>IFERROR(INDEX(Raw_DATA!O:O,MATCH(Risk7_PlusY67!$D753,Raw_DATA!$A:$A,0)),"")</f>
        <v>2</v>
      </c>
      <c r="AL753" s="401">
        <f>IFERROR(INDEX(Raw_DATA!P:P,MATCH(Risk7_PlusY67!$D753,Raw_DATA!$A:$A,0)),"")</f>
        <v>28</v>
      </c>
      <c r="AM753" s="401">
        <f>IFERROR(INDEX(Raw_DATA!Q:Q,MATCH(Risk7_PlusY67!$D753,Raw_DATA!$A:$A,0)),"")</f>
        <v>99</v>
      </c>
      <c r="AN753" s="401">
        <f>IFERROR(INDEX(Raw_DATA!R:R,MATCH(Risk7_PlusY67!$D753,Raw_DATA!$A:$A,0)),"")</f>
        <v>53</v>
      </c>
      <c r="AO753" s="407"/>
      <c r="AP753" s="411" t="b">
        <f>AB753=AY753</f>
        <v>1</v>
      </c>
      <c r="AQ753" s="340">
        <f t="shared" si="244"/>
        <v>1</v>
      </c>
      <c r="AR753" s="123">
        <f t="shared" si="245"/>
        <v>1</v>
      </c>
      <c r="AS753" s="123">
        <f t="shared" si="246"/>
        <v>1</v>
      </c>
      <c r="AT753" s="123">
        <f>IF(OR(AND((K753&lt;0.8),(BE753&gt;180)),AND((K753&lt;0.8),(BE753&lt;10)),AND((K753&gt;=0.8),(BE753&lt;10)),AND((K753&gt;=0.8),(BE753&gt;90))),0,1)</f>
        <v>1</v>
      </c>
      <c r="AU753" s="123">
        <f t="shared" si="247"/>
        <v>0</v>
      </c>
      <c r="AV753" s="123">
        <f t="shared" si="248"/>
        <v>1</v>
      </c>
      <c r="AW753" s="123">
        <f t="shared" si="249"/>
        <v>1</v>
      </c>
      <c r="AX753" s="123">
        <f t="shared" si="250"/>
        <v>1</v>
      </c>
      <c r="AY753" s="416" t="str">
        <f t="shared" si="251"/>
        <v>A-</v>
      </c>
      <c r="AZ753" s="416" t="str">
        <f>R753&amp;AY753</f>
        <v>1A-</v>
      </c>
      <c r="BA753" s="417">
        <f>IFERROR(INDEX(Raw_DATA!L:L,MATCH(Risk7_PlusY67!$D753,Raw_DATA!$A:$A,0)),"")</f>
        <v>3.42</v>
      </c>
      <c r="BB753" s="417">
        <f>IFERROR(INDEX(AVGGroup!$H$5:$H$21,MATCH(Risk7_PlusY67!$BJ753,AVGGroup!$C$5:$C$21,0)),"")</f>
        <v>1.1000000000000001</v>
      </c>
      <c r="BC753" s="417">
        <f>IFERROR(INDEX(Raw_DATA!M:M,MATCH(Risk7_PlusY67!$D753,Raw_DATA!$A:$A,0)),"")</f>
        <v>-2.68</v>
      </c>
      <c r="BD753" s="418">
        <f>IFERROR(INDEX(AVGGroup!$J$5:$J$21,MATCH(Risk7_PlusY67!$BJ753,AVGGroup!$C$5:$C$21,0)),"")</f>
        <v>-5.66</v>
      </c>
      <c r="BE753" s="407">
        <f>IFERROR(INDEX(Raw_DATA!N:N,MATCH(Risk7_PlusY67!$D753,Raw_DATA!$A:$A,0)),"")</f>
        <v>13</v>
      </c>
      <c r="BF753" s="407">
        <f>IFERROR(INDEX(Raw_DATA!O:O,MATCH(Risk7_PlusY67!$D753,Raw_DATA!$A:$A,0)),"")</f>
        <v>2</v>
      </c>
      <c r="BG753" s="407">
        <f>IFERROR(INDEX(Raw_DATA!P:P,MATCH(Risk7_PlusY67!$D753,Raw_DATA!$A:$A,0)),"")</f>
        <v>28</v>
      </c>
      <c r="BH753" s="407">
        <f>IFERROR(INDEX(Raw_DATA!Q:Q,MATCH(Risk7_PlusY67!$D753,Raw_DATA!$A:$A,0)),"")</f>
        <v>99</v>
      </c>
      <c r="BI753" s="407">
        <f>IFERROR(INDEX(Raw_DATA!R:R,MATCH(Risk7_PlusY67!$D753,Raw_DATA!$A:$A,0)),"")</f>
        <v>53</v>
      </c>
      <c r="BJ753" s="124" t="str">
        <f>INDEX('Org2567'!$BM:$BM,MATCH(Risk7_PlusY67!D753,'Org2567'!$D:$D,0))</f>
        <v>รพช.F3 P&lt;=15,000</v>
      </c>
    </row>
    <row r="754" spans="1:62" x14ac:dyDescent="0.7">
      <c r="A754" s="206">
        <f>IF(ISBLANK(D754),"",COUNTA($D$3:D754))</f>
        <v>752</v>
      </c>
      <c r="B754" s="207">
        <f>IFERROR(INDEX(ID!$E:$E,MATCH(Risk7_PlusY67!$D754,ID!$A:$A,0)),"")</f>
        <v>11</v>
      </c>
      <c r="C754" s="207" t="str">
        <f>IFERROR(INDEX(ID!$I:$I,MATCH(Risk7_PlusY67!$D754,ID!$A:$A,0)),"")</f>
        <v>ชุมพร</v>
      </c>
      <c r="D754" s="295" t="s">
        <v>754</v>
      </c>
      <c r="E754" s="207" t="str">
        <f>IFERROR(INDEX(ID!$C:$C,MATCH(Risk7_PlusY67!$D754,ID!$A:$A,0)),"")</f>
        <v>ชุมพรเขตรอุดมศักดิ์,รพท.</v>
      </c>
      <c r="F754" s="207" t="str">
        <f>IFERROR(INDEX(ID!$G:$G,MATCH(Risk7_PlusY67!$D754,ID!$A:$A,0)),"")</f>
        <v>รพท.</v>
      </c>
      <c r="G754" s="206">
        <f>IFERROR(INDEX(ID!$J:$J,MATCH(Risk7_PlusY67!$D754,ID!$A:$A,0)),"")</f>
        <v>522</v>
      </c>
      <c r="H754" s="208" t="str">
        <f>IFERROR(INDEX(ID!$P:$P,MATCH(Risk7_PlusY67!$D754,ID!$A:$A,0)),"")</f>
        <v>รพท.S B&gt;400</v>
      </c>
      <c r="I754" s="209">
        <f>IFERROR(INDEX(Raw_DATA!E:E,MATCH(Risk7_PlusY67!$D754,Raw_DATA!$A:$A,0)),"")</f>
        <v>3.44</v>
      </c>
      <c r="J754" s="209">
        <f>IFERROR(INDEX(Raw_DATA!F:F,MATCH(Risk7_PlusY67!$D754,Raw_DATA!$A:$A,0)),"")</f>
        <v>3.29</v>
      </c>
      <c r="K754" s="209">
        <f>IFERROR(INDEX(Raw_DATA!G:G,MATCH(Risk7_PlusY67!$D754,Raw_DATA!$A:$A,0)),"")</f>
        <v>2.37</v>
      </c>
      <c r="L754" s="209">
        <f>IFERROR(INDEX(Raw_DATA!H:H,MATCH(Risk7_PlusY67!$D754,Raw_DATA!$A:$A,0)),"")</f>
        <v>454636998.12</v>
      </c>
      <c r="M754" s="210">
        <f>IFERROR(INDEX(Raw_DATA!I:I,MATCH(Risk7_PlusY67!$D754,Raw_DATA!$A:$A,0)),"")</f>
        <v>-107921353.2</v>
      </c>
      <c r="N754" s="206">
        <f t="shared" si="231"/>
        <v>0</v>
      </c>
      <c r="O754" s="206">
        <f t="shared" si="232"/>
        <v>1</v>
      </c>
      <c r="P754" s="206">
        <f t="shared" si="234"/>
        <v>0</v>
      </c>
      <c r="Q754" s="211">
        <f t="shared" si="235"/>
        <v>50.5</v>
      </c>
      <c r="R754" s="206">
        <f t="shared" si="233"/>
        <v>1</v>
      </c>
      <c r="S754" s="212">
        <f>IFERROR(INDEX(Raw_DATA!J:J,MATCH(Risk7_PlusY67!$D754,Raw_DATA!$A:$A,0)),"")</f>
        <v>225440197.91</v>
      </c>
      <c r="T754" s="213">
        <f>IFERROR(INDEX(Raw_DATA!K:K,MATCH(Risk7_PlusY67!$D754,Raw_DATA!$A:$A,0)),"")</f>
        <v>254298768.93000001</v>
      </c>
      <c r="U754" s="214">
        <f t="shared" si="236"/>
        <v>1</v>
      </c>
      <c r="V754" s="214">
        <f t="shared" si="237"/>
        <v>0</v>
      </c>
      <c r="W754" s="214">
        <f>IF(OR(AND((K754&lt;0.8),(AJ754&gt;180)),AND((K754&lt;0.8),(AJ754&lt;10)),AND((K754&gt;=0.8),(AJ754&lt;10)),AND((K754&gt;=0.8),(AJ754&gt;90))),0,1)</f>
        <v>0</v>
      </c>
      <c r="X754" s="214">
        <f t="shared" si="238"/>
        <v>1</v>
      </c>
      <c r="Y754" s="214">
        <f t="shared" si="239"/>
        <v>1</v>
      </c>
      <c r="Z754" s="214">
        <f t="shared" si="240"/>
        <v>0</v>
      </c>
      <c r="AA754" s="214">
        <f t="shared" si="241"/>
        <v>1</v>
      </c>
      <c r="AB754" s="215" t="str">
        <f t="shared" si="242"/>
        <v>B-</v>
      </c>
      <c r="AC754" s="215" t="str">
        <f t="shared" si="243"/>
        <v>1B-</v>
      </c>
      <c r="AD754" s="216"/>
      <c r="AE754" s="216"/>
      <c r="AF754" s="434">
        <f>IFERROR(INDEX(Raw_DATA!L:L,MATCH(Risk7_PlusY67!$D754,Raw_DATA!$A:$A,0)),"")</f>
        <v>15.59</v>
      </c>
      <c r="AG754" s="434">
        <f>IFERROR(INDEX(AVGGroup!$D$5:$D$21,MATCH(Risk7_PlusY67!$H754,AVGGroup!$C$5:$C$21,0)),"")</f>
        <v>3.6</v>
      </c>
      <c r="AH754" s="434">
        <f>IFERROR(INDEX(Raw_DATA!M:M,MATCH(Risk7_PlusY67!$D754,Raw_DATA!$A:$A,0)),"")</f>
        <v>-6.29</v>
      </c>
      <c r="AI754" s="435">
        <f>IFERROR(INDEX(AVGGroup!$F$5:$F$21,MATCH(Risk7_PlusY67!$H754,AVGGroup!$C$5:$C$21,0)),"")</f>
        <v>-2.23</v>
      </c>
      <c r="AJ754" s="401">
        <f>IFERROR(INDEX(Raw_DATA!N:N,MATCH(Risk7_PlusY67!$D754,Raw_DATA!$A:$A,0)),"")</f>
        <v>116</v>
      </c>
      <c r="AK754" s="401">
        <f>IFERROR(INDEX(Raw_DATA!O:O,MATCH(Risk7_PlusY67!$D754,Raw_DATA!$A:$A,0)),"")</f>
        <v>42</v>
      </c>
      <c r="AL754" s="401">
        <f>IFERROR(INDEX(Raw_DATA!P:P,MATCH(Risk7_PlusY67!$D754,Raw_DATA!$A:$A,0)),"")</f>
        <v>33</v>
      </c>
      <c r="AM754" s="401">
        <f>IFERROR(INDEX(Raw_DATA!Q:Q,MATCH(Risk7_PlusY67!$D754,Raw_DATA!$A:$A,0)),"")</f>
        <v>121</v>
      </c>
      <c r="AN754" s="401">
        <f>IFERROR(INDEX(Raw_DATA!R:R,MATCH(Risk7_PlusY67!$D754,Raw_DATA!$A:$A,0)),"")</f>
        <v>28</v>
      </c>
      <c r="AO754" s="407"/>
      <c r="AP754" s="411" t="b">
        <f>AB754=AY754</f>
        <v>1</v>
      </c>
      <c r="AQ754" s="340">
        <f t="shared" si="244"/>
        <v>1</v>
      </c>
      <c r="AR754" s="123">
        <f t="shared" si="245"/>
        <v>1</v>
      </c>
      <c r="AS754" s="123">
        <f t="shared" si="246"/>
        <v>0</v>
      </c>
      <c r="AT754" s="123">
        <f>IF(OR(AND((K754&lt;0.8),(BE754&gt;180)),AND((K754&lt;0.8),(BE754&lt;10)),AND((K754&gt;=0.8),(BE754&lt;10)),AND((K754&gt;=0.8),(BE754&gt;90))),0,1)</f>
        <v>0</v>
      </c>
      <c r="AU754" s="123">
        <f t="shared" si="247"/>
        <v>1</v>
      </c>
      <c r="AV754" s="123">
        <f t="shared" si="248"/>
        <v>1</v>
      </c>
      <c r="AW754" s="123">
        <f t="shared" si="249"/>
        <v>0</v>
      </c>
      <c r="AX754" s="123">
        <f t="shared" si="250"/>
        <v>1</v>
      </c>
      <c r="AY754" s="416" t="str">
        <f t="shared" si="251"/>
        <v>B-</v>
      </c>
      <c r="AZ754" s="416" t="str">
        <f>R754&amp;AY754</f>
        <v>1B-</v>
      </c>
      <c r="BA754" s="417">
        <f>IFERROR(INDEX(Raw_DATA!L:L,MATCH(Risk7_PlusY67!$D754,Raw_DATA!$A:$A,0)),"")</f>
        <v>15.59</v>
      </c>
      <c r="BB754" s="417">
        <f>IFERROR(INDEX(AVGGroup!$H$5:$H$21,MATCH(Risk7_PlusY67!$BJ754,AVGGroup!$C$5:$C$21,0)),"")</f>
        <v>3.6</v>
      </c>
      <c r="BC754" s="417">
        <f>IFERROR(INDEX(Raw_DATA!M:M,MATCH(Risk7_PlusY67!$D754,Raw_DATA!$A:$A,0)),"")</f>
        <v>-6.29</v>
      </c>
      <c r="BD754" s="418">
        <f>IFERROR(INDEX(AVGGroup!$J$5:$J$21,MATCH(Risk7_PlusY67!$BJ754,AVGGroup!$C$5:$C$21,0)),"")</f>
        <v>-2.23</v>
      </c>
      <c r="BE754" s="407">
        <f>IFERROR(INDEX(Raw_DATA!N:N,MATCH(Risk7_PlusY67!$D754,Raw_DATA!$A:$A,0)),"")</f>
        <v>116</v>
      </c>
      <c r="BF754" s="407">
        <f>IFERROR(INDEX(Raw_DATA!O:O,MATCH(Risk7_PlusY67!$D754,Raw_DATA!$A:$A,0)),"")</f>
        <v>42</v>
      </c>
      <c r="BG754" s="407">
        <f>IFERROR(INDEX(Raw_DATA!P:P,MATCH(Risk7_PlusY67!$D754,Raw_DATA!$A:$A,0)),"")</f>
        <v>33</v>
      </c>
      <c r="BH754" s="407">
        <f>IFERROR(INDEX(Raw_DATA!Q:Q,MATCH(Risk7_PlusY67!$D754,Raw_DATA!$A:$A,0)),"")</f>
        <v>121</v>
      </c>
      <c r="BI754" s="407">
        <f>IFERROR(INDEX(Raw_DATA!R:R,MATCH(Risk7_PlusY67!$D754,Raw_DATA!$A:$A,0)),"")</f>
        <v>28</v>
      </c>
      <c r="BJ754" s="124" t="str">
        <f>INDEX('Org2567'!$BM:$BM,MATCH(Risk7_PlusY67!D754,'Org2567'!$D:$D,0))</f>
        <v>รพท.S B&gt;400</v>
      </c>
    </row>
    <row r="755" spans="1:62" x14ac:dyDescent="0.7">
      <c r="A755" s="206">
        <f>IF(ISBLANK(D755),"",COUNTA($D$3:D755))</f>
        <v>753</v>
      </c>
      <c r="B755" s="207">
        <f>IFERROR(INDEX(ID!$E:$E,MATCH(Risk7_PlusY67!$D755,ID!$A:$A,0)),"")</f>
        <v>11</v>
      </c>
      <c r="C755" s="207" t="str">
        <f>IFERROR(INDEX(ID!$I:$I,MATCH(Risk7_PlusY67!$D755,ID!$A:$A,0)),"")</f>
        <v>ชุมพร</v>
      </c>
      <c r="D755" s="295" t="s">
        <v>755</v>
      </c>
      <c r="E755" s="207" t="str">
        <f>IFERROR(INDEX(ID!$C:$C,MATCH(Risk7_PlusY67!$D755,ID!$A:$A,0)),"")</f>
        <v>ปากน้ำชุมพร,รพช.</v>
      </c>
      <c r="F755" s="207" t="str">
        <f>IFERROR(INDEX(ID!$G:$G,MATCH(Risk7_PlusY67!$D755,ID!$A:$A,0)),"")</f>
        <v>รพช.</v>
      </c>
      <c r="G755" s="206">
        <f>IFERROR(INDEX(ID!$J:$J,MATCH(Risk7_PlusY67!$D755,ID!$A:$A,0)),"")</f>
        <v>10</v>
      </c>
      <c r="H755" s="208" t="str">
        <f>IFERROR(INDEX(ID!$P:$P,MATCH(Risk7_PlusY67!$D755,ID!$A:$A,0)),"")</f>
        <v>รพช.F3 P&lt;=15,000</v>
      </c>
      <c r="I755" s="209">
        <f>IFERROR(INDEX(Raw_DATA!E:E,MATCH(Risk7_PlusY67!$D755,Raw_DATA!$A:$A,0)),"")</f>
        <v>7.57</v>
      </c>
      <c r="J755" s="209">
        <f>IFERROR(INDEX(Raw_DATA!F:F,MATCH(Risk7_PlusY67!$D755,Raw_DATA!$A:$A,0)),"")</f>
        <v>7.32</v>
      </c>
      <c r="K755" s="209">
        <f>IFERROR(INDEX(Raw_DATA!G:G,MATCH(Risk7_PlusY67!$D755,Raw_DATA!$A:$A,0)),"")</f>
        <v>6.22</v>
      </c>
      <c r="L755" s="209">
        <f>IFERROR(INDEX(Raw_DATA!H:H,MATCH(Risk7_PlusY67!$D755,Raw_DATA!$A:$A,0)),"")</f>
        <v>54261704.149999999</v>
      </c>
      <c r="M755" s="210">
        <f>IFERROR(INDEX(Raw_DATA!I:I,MATCH(Risk7_PlusY67!$D755,Raw_DATA!$A:$A,0)),"")</f>
        <v>-5317650.22</v>
      </c>
      <c r="N755" s="206">
        <f t="shared" si="231"/>
        <v>0</v>
      </c>
      <c r="O755" s="206">
        <f t="shared" si="232"/>
        <v>1</v>
      </c>
      <c r="P755" s="206">
        <f t="shared" si="234"/>
        <v>0</v>
      </c>
      <c r="Q755" s="211">
        <f t="shared" si="235"/>
        <v>122.4</v>
      </c>
      <c r="R755" s="206">
        <f t="shared" si="233"/>
        <v>1</v>
      </c>
      <c r="S755" s="212">
        <f>IFERROR(INDEX(Raw_DATA!J:J,MATCH(Risk7_PlusY67!$D755,Raw_DATA!$A:$A,0)),"")</f>
        <v>-555399.31999999995</v>
      </c>
      <c r="T755" s="213">
        <f>IFERROR(INDEX(Raw_DATA!K:K,MATCH(Risk7_PlusY67!$D755,Raw_DATA!$A:$A,0)),"")</f>
        <v>43127128.729999997</v>
      </c>
      <c r="U755" s="214">
        <f t="shared" si="236"/>
        <v>0</v>
      </c>
      <c r="V755" s="214">
        <f t="shared" si="237"/>
        <v>0</v>
      </c>
      <c r="W755" s="214">
        <f>IF(OR(AND((K755&lt;0.8),(AJ755&gt;180)),AND((K755&lt;0.8),(AJ755&lt;10)),AND((K755&gt;=0.8),(AJ755&lt;10)),AND((K755&gt;=0.8),(AJ755&gt;90))),0,1)</f>
        <v>1</v>
      </c>
      <c r="X755" s="214">
        <f t="shared" si="238"/>
        <v>0</v>
      </c>
      <c r="Y755" s="214">
        <f t="shared" si="239"/>
        <v>0</v>
      </c>
      <c r="Z755" s="214">
        <f t="shared" si="240"/>
        <v>0</v>
      </c>
      <c r="AA755" s="214">
        <f t="shared" si="241"/>
        <v>1</v>
      </c>
      <c r="AB755" s="215" t="str">
        <f t="shared" si="242"/>
        <v>C-</v>
      </c>
      <c r="AC755" s="215" t="str">
        <f t="shared" si="243"/>
        <v>1C-</v>
      </c>
      <c r="AD755" s="216"/>
      <c r="AE755" s="216"/>
      <c r="AF755" s="434">
        <f>IFERROR(INDEX(Raw_DATA!L:L,MATCH(Risk7_PlusY67!$D755,Raw_DATA!$A:$A,0)),"")</f>
        <v>-0.76</v>
      </c>
      <c r="AG755" s="434">
        <f>IFERROR(INDEX(AVGGroup!$D$5:$D$21,MATCH(Risk7_PlusY67!$H755,AVGGroup!$C$5:$C$21,0)),"")</f>
        <v>1.1000000000000001</v>
      </c>
      <c r="AH755" s="434">
        <f>IFERROR(INDEX(Raw_DATA!M:M,MATCH(Risk7_PlusY67!$D755,Raw_DATA!$A:$A,0)),"")</f>
        <v>-6.51</v>
      </c>
      <c r="AI755" s="435">
        <f>IFERROR(INDEX(AVGGroup!$F$5:$F$21,MATCH(Risk7_PlusY67!$H755,AVGGroup!$C$5:$C$21,0)),"")</f>
        <v>-5.66</v>
      </c>
      <c r="AJ755" s="401">
        <f>IFERROR(INDEX(Raw_DATA!N:N,MATCH(Risk7_PlusY67!$D755,Raw_DATA!$A:$A,0)),"")</f>
        <v>72</v>
      </c>
      <c r="AK755" s="401">
        <f>IFERROR(INDEX(Raw_DATA!O:O,MATCH(Risk7_PlusY67!$D755,Raw_DATA!$A:$A,0)),"")</f>
        <v>93</v>
      </c>
      <c r="AL755" s="401">
        <f>IFERROR(INDEX(Raw_DATA!P:P,MATCH(Risk7_PlusY67!$D755,Raw_DATA!$A:$A,0)),"")</f>
        <v>128</v>
      </c>
      <c r="AM755" s="401">
        <f>IFERROR(INDEX(Raw_DATA!Q:Q,MATCH(Risk7_PlusY67!$D755,Raw_DATA!$A:$A,0)),"")</f>
        <v>182</v>
      </c>
      <c r="AN755" s="401">
        <f>IFERROR(INDEX(Raw_DATA!R:R,MATCH(Risk7_PlusY67!$D755,Raw_DATA!$A:$A,0)),"")</f>
        <v>53</v>
      </c>
      <c r="AO755" s="407"/>
      <c r="AP755" s="411" t="b">
        <f>AB755=AY755</f>
        <v>1</v>
      </c>
      <c r="AQ755" s="340">
        <f t="shared" si="244"/>
        <v>1</v>
      </c>
      <c r="AR755" s="123">
        <f t="shared" si="245"/>
        <v>0</v>
      </c>
      <c r="AS755" s="123">
        <f t="shared" si="246"/>
        <v>0</v>
      </c>
      <c r="AT755" s="123">
        <f>IF(OR(AND((K755&lt;0.8),(BE755&gt;180)),AND((K755&lt;0.8),(BE755&lt;10)),AND((K755&gt;=0.8),(BE755&lt;10)),AND((K755&gt;=0.8),(BE755&gt;90))),0,1)</f>
        <v>1</v>
      </c>
      <c r="AU755" s="123">
        <f t="shared" si="247"/>
        <v>0</v>
      </c>
      <c r="AV755" s="123">
        <f t="shared" si="248"/>
        <v>0</v>
      </c>
      <c r="AW755" s="123">
        <f t="shared" si="249"/>
        <v>0</v>
      </c>
      <c r="AX755" s="123">
        <f t="shared" si="250"/>
        <v>1</v>
      </c>
      <c r="AY755" s="416" t="str">
        <f t="shared" si="251"/>
        <v>C-</v>
      </c>
      <c r="AZ755" s="416" t="str">
        <f>R755&amp;AY755</f>
        <v>1C-</v>
      </c>
      <c r="BA755" s="417">
        <f>IFERROR(INDEX(Raw_DATA!L:L,MATCH(Risk7_PlusY67!$D755,Raw_DATA!$A:$A,0)),"")</f>
        <v>-0.76</v>
      </c>
      <c r="BB755" s="417">
        <f>IFERROR(INDEX(AVGGroup!$H$5:$H$21,MATCH(Risk7_PlusY67!$BJ755,AVGGroup!$C$5:$C$21,0)),"")</f>
        <v>1.1000000000000001</v>
      </c>
      <c r="BC755" s="417">
        <f>IFERROR(INDEX(Raw_DATA!M:M,MATCH(Risk7_PlusY67!$D755,Raw_DATA!$A:$A,0)),"")</f>
        <v>-6.51</v>
      </c>
      <c r="BD755" s="418">
        <f>IFERROR(INDEX(AVGGroup!$J$5:$J$21,MATCH(Risk7_PlusY67!$BJ755,AVGGroup!$C$5:$C$21,0)),"")</f>
        <v>-5.66</v>
      </c>
      <c r="BE755" s="407">
        <f>IFERROR(INDEX(Raw_DATA!N:N,MATCH(Risk7_PlusY67!$D755,Raw_DATA!$A:$A,0)),"")</f>
        <v>72</v>
      </c>
      <c r="BF755" s="407">
        <f>IFERROR(INDEX(Raw_DATA!O:O,MATCH(Risk7_PlusY67!$D755,Raw_DATA!$A:$A,0)),"")</f>
        <v>93</v>
      </c>
      <c r="BG755" s="407">
        <f>IFERROR(INDEX(Raw_DATA!P:P,MATCH(Risk7_PlusY67!$D755,Raw_DATA!$A:$A,0)),"")</f>
        <v>128</v>
      </c>
      <c r="BH755" s="407">
        <f>IFERROR(INDEX(Raw_DATA!Q:Q,MATCH(Risk7_PlusY67!$D755,Raw_DATA!$A:$A,0)),"")</f>
        <v>182</v>
      </c>
      <c r="BI755" s="407">
        <f>IFERROR(INDEX(Raw_DATA!R:R,MATCH(Risk7_PlusY67!$D755,Raw_DATA!$A:$A,0)),"")</f>
        <v>53</v>
      </c>
      <c r="BJ755" s="124" t="str">
        <f>INDEX('Org2567'!$BM:$BM,MATCH(Risk7_PlusY67!D755,'Org2567'!$D:$D,0))</f>
        <v>รพช.F3 P&lt;=15,000</v>
      </c>
    </row>
    <row r="756" spans="1:62" x14ac:dyDescent="0.7">
      <c r="A756" s="206">
        <f>IF(ISBLANK(D756),"",COUNTA($D$3:D756))</f>
        <v>754</v>
      </c>
      <c r="B756" s="207">
        <f>IFERROR(INDEX(ID!$E:$E,MATCH(Risk7_PlusY67!$D756,ID!$A:$A,0)),"")</f>
        <v>11</v>
      </c>
      <c r="C756" s="207" t="str">
        <f>IFERROR(INDEX(ID!$I:$I,MATCH(Risk7_PlusY67!$D756,ID!$A:$A,0)),"")</f>
        <v>ชุมพร</v>
      </c>
      <c r="D756" s="295" t="s">
        <v>756</v>
      </c>
      <c r="E756" s="207" t="str">
        <f>IFERROR(INDEX(ID!$C:$C,MATCH(Risk7_PlusY67!$D756,ID!$A:$A,0)),"")</f>
        <v>ท่าแซะ,รพช.</v>
      </c>
      <c r="F756" s="207" t="str">
        <f>IFERROR(INDEX(ID!$G:$G,MATCH(Risk7_PlusY67!$D756,ID!$A:$A,0)),"")</f>
        <v>รพช.</v>
      </c>
      <c r="G756" s="206">
        <f>IFERROR(INDEX(ID!$J:$J,MATCH(Risk7_PlusY67!$D756,ID!$A:$A,0)),"")</f>
        <v>75</v>
      </c>
      <c r="H756" s="208" t="str">
        <f>IFERROR(INDEX(ID!$P:$P,MATCH(Risk7_PlusY67!$D756,ID!$A:$A,0)),"")</f>
        <v>รพช.F1 P50,000-100,000</v>
      </c>
      <c r="I756" s="209">
        <f>IFERROR(INDEX(Raw_DATA!E:E,MATCH(Risk7_PlusY67!$D756,Raw_DATA!$A:$A,0)),"")</f>
        <v>3.35</v>
      </c>
      <c r="J756" s="209">
        <f>IFERROR(INDEX(Raw_DATA!F:F,MATCH(Risk7_PlusY67!$D756,Raw_DATA!$A:$A,0)),"")</f>
        <v>3.1</v>
      </c>
      <c r="K756" s="209">
        <f>IFERROR(INDEX(Raw_DATA!G:G,MATCH(Risk7_PlusY67!$D756,Raw_DATA!$A:$A,0)),"")</f>
        <v>2.23</v>
      </c>
      <c r="L756" s="209">
        <f>IFERROR(INDEX(Raw_DATA!H:H,MATCH(Risk7_PlusY67!$D756,Raw_DATA!$A:$A,0)),"")</f>
        <v>83669841.730000004</v>
      </c>
      <c r="M756" s="210">
        <f>IFERROR(INDEX(Raw_DATA!I:I,MATCH(Risk7_PlusY67!$D756,Raw_DATA!$A:$A,0)),"")</f>
        <v>-35841291.539999999</v>
      </c>
      <c r="N756" s="206">
        <f t="shared" si="231"/>
        <v>0</v>
      </c>
      <c r="O756" s="206">
        <f t="shared" si="232"/>
        <v>1</v>
      </c>
      <c r="P756" s="206">
        <f t="shared" si="234"/>
        <v>0</v>
      </c>
      <c r="Q756" s="211">
        <f t="shared" si="235"/>
        <v>28</v>
      </c>
      <c r="R756" s="206">
        <f t="shared" si="233"/>
        <v>1</v>
      </c>
      <c r="S756" s="212">
        <f>IFERROR(INDEX(Raw_DATA!J:J,MATCH(Risk7_PlusY67!$D756,Raw_DATA!$A:$A,0)),"")</f>
        <v>-29755916.449999999</v>
      </c>
      <c r="T756" s="213">
        <f>IFERROR(INDEX(Raw_DATA!K:K,MATCH(Risk7_PlusY67!$D756,Raw_DATA!$A:$A,0)),"")</f>
        <v>43763665.710000001</v>
      </c>
      <c r="U756" s="214">
        <f t="shared" si="236"/>
        <v>0</v>
      </c>
      <c r="V756" s="214">
        <f t="shared" si="237"/>
        <v>0</v>
      </c>
      <c r="W756" s="214">
        <f>IF(OR(AND((K756&lt;0.8),(AJ756&gt;180)),AND((K756&lt;0.8),(AJ756&lt;10)),AND((K756&gt;=0.8),(AJ756&lt;10)),AND((K756&gt;=0.8),(AJ756&gt;90))),0,1)</f>
        <v>1</v>
      </c>
      <c r="X756" s="214">
        <f t="shared" si="238"/>
        <v>0</v>
      </c>
      <c r="Y756" s="214">
        <f t="shared" si="239"/>
        <v>1</v>
      </c>
      <c r="Z756" s="214">
        <f t="shared" si="240"/>
        <v>0</v>
      </c>
      <c r="AA756" s="214">
        <f t="shared" si="241"/>
        <v>0</v>
      </c>
      <c r="AB756" s="215" t="str">
        <f t="shared" si="242"/>
        <v>C-</v>
      </c>
      <c r="AC756" s="215" t="str">
        <f t="shared" si="243"/>
        <v>1C-</v>
      </c>
      <c r="AD756" s="216"/>
      <c r="AE756" s="216"/>
      <c r="AF756" s="434">
        <f>IFERROR(INDEX(Raw_DATA!L:L,MATCH(Risk7_PlusY67!$D756,Raw_DATA!$A:$A,0)),"")</f>
        <v>-15.13</v>
      </c>
      <c r="AG756" s="434">
        <f>IFERROR(INDEX(AVGGroup!$D$5:$D$21,MATCH(Risk7_PlusY67!$H756,AVGGroup!$C$5:$C$21,0)),"")</f>
        <v>-5.99</v>
      </c>
      <c r="AH756" s="434">
        <f>IFERROR(INDEX(Raw_DATA!M:M,MATCH(Risk7_PlusY67!$D756,Raw_DATA!$A:$A,0)),"")</f>
        <v>-15.74</v>
      </c>
      <c r="AI756" s="435">
        <f>IFERROR(INDEX(AVGGroup!$F$5:$F$21,MATCH(Risk7_PlusY67!$H756,AVGGroup!$C$5:$C$21,0)),"")</f>
        <v>-10.86</v>
      </c>
      <c r="AJ756" s="401">
        <f>IFERROR(INDEX(Raw_DATA!N:N,MATCH(Risk7_PlusY67!$D756,Raw_DATA!$A:$A,0)),"")</f>
        <v>37</v>
      </c>
      <c r="AK756" s="401">
        <f>IFERROR(INDEX(Raw_DATA!O:O,MATCH(Risk7_PlusY67!$D756,Raw_DATA!$A:$A,0)),"")</f>
        <v>102</v>
      </c>
      <c r="AL756" s="401">
        <f>IFERROR(INDEX(Raw_DATA!P:P,MATCH(Risk7_PlusY67!$D756,Raw_DATA!$A:$A,0)),"")</f>
        <v>52</v>
      </c>
      <c r="AM756" s="401">
        <f>IFERROR(INDEX(Raw_DATA!Q:Q,MATCH(Risk7_PlusY67!$D756,Raw_DATA!$A:$A,0)),"")</f>
        <v>190</v>
      </c>
      <c r="AN756" s="401">
        <f>IFERROR(INDEX(Raw_DATA!R:R,MATCH(Risk7_PlusY67!$D756,Raw_DATA!$A:$A,0)),"")</f>
        <v>62</v>
      </c>
      <c r="AO756" s="407"/>
      <c r="AP756" s="411" t="b">
        <f>AB756=AY756</f>
        <v>1</v>
      </c>
      <c r="AQ756" s="340">
        <f t="shared" si="244"/>
        <v>1</v>
      </c>
      <c r="AR756" s="123">
        <f t="shared" si="245"/>
        <v>0</v>
      </c>
      <c r="AS756" s="123">
        <f t="shared" si="246"/>
        <v>0</v>
      </c>
      <c r="AT756" s="123">
        <f>IF(OR(AND((K756&lt;0.8),(BE756&gt;180)),AND((K756&lt;0.8),(BE756&lt;10)),AND((K756&gt;=0.8),(BE756&lt;10)),AND((K756&gt;=0.8),(BE756&gt;90))),0,1)</f>
        <v>1</v>
      </c>
      <c r="AU756" s="123">
        <f t="shared" si="247"/>
        <v>0</v>
      </c>
      <c r="AV756" s="123">
        <f t="shared" si="248"/>
        <v>1</v>
      </c>
      <c r="AW756" s="123">
        <f t="shared" si="249"/>
        <v>0</v>
      </c>
      <c r="AX756" s="123">
        <f t="shared" si="250"/>
        <v>0</v>
      </c>
      <c r="AY756" s="416" t="str">
        <f t="shared" si="251"/>
        <v>C-</v>
      </c>
      <c r="AZ756" s="416" t="str">
        <f>R756&amp;AY756</f>
        <v>1C-</v>
      </c>
      <c r="BA756" s="417">
        <f>IFERROR(INDEX(Raw_DATA!L:L,MATCH(Risk7_PlusY67!$D756,Raw_DATA!$A:$A,0)),"")</f>
        <v>-15.13</v>
      </c>
      <c r="BB756" s="417">
        <f>IFERROR(INDEX(AVGGroup!$H$5:$H$21,MATCH(Risk7_PlusY67!$BJ756,AVGGroup!$C$5:$C$21,0)),"")</f>
        <v>-5.99</v>
      </c>
      <c r="BC756" s="417">
        <f>IFERROR(INDEX(Raw_DATA!M:M,MATCH(Risk7_PlusY67!$D756,Raw_DATA!$A:$A,0)),"")</f>
        <v>-15.74</v>
      </c>
      <c r="BD756" s="418">
        <f>IFERROR(INDEX(AVGGroup!$J$5:$J$21,MATCH(Risk7_PlusY67!$BJ756,AVGGroup!$C$5:$C$21,0)),"")</f>
        <v>-10.86</v>
      </c>
      <c r="BE756" s="407">
        <f>IFERROR(INDEX(Raw_DATA!N:N,MATCH(Risk7_PlusY67!$D756,Raw_DATA!$A:$A,0)),"")</f>
        <v>37</v>
      </c>
      <c r="BF756" s="407">
        <f>IFERROR(INDEX(Raw_DATA!O:O,MATCH(Risk7_PlusY67!$D756,Raw_DATA!$A:$A,0)),"")</f>
        <v>102</v>
      </c>
      <c r="BG756" s="407">
        <f>IFERROR(INDEX(Raw_DATA!P:P,MATCH(Risk7_PlusY67!$D756,Raw_DATA!$A:$A,0)),"")</f>
        <v>52</v>
      </c>
      <c r="BH756" s="407">
        <f>IFERROR(INDEX(Raw_DATA!Q:Q,MATCH(Risk7_PlusY67!$D756,Raw_DATA!$A:$A,0)),"")</f>
        <v>190</v>
      </c>
      <c r="BI756" s="407">
        <f>IFERROR(INDEX(Raw_DATA!R:R,MATCH(Risk7_PlusY67!$D756,Raw_DATA!$A:$A,0)),"")</f>
        <v>62</v>
      </c>
      <c r="BJ756" s="124" t="str">
        <f>INDEX('Org2567'!$BM:$BM,MATCH(Risk7_PlusY67!D756,'Org2567'!$D:$D,0))</f>
        <v>รพช.F1 P50,000-100,000</v>
      </c>
    </row>
    <row r="757" spans="1:62" x14ac:dyDescent="0.7">
      <c r="A757" s="206">
        <f>IF(ISBLANK(D757),"",COUNTA($D$3:D757))</f>
        <v>755</v>
      </c>
      <c r="B757" s="207">
        <f>IFERROR(INDEX(ID!$E:$E,MATCH(Risk7_PlusY67!$D757,ID!$A:$A,0)),"")</f>
        <v>11</v>
      </c>
      <c r="C757" s="207" t="str">
        <f>IFERROR(INDEX(ID!$I:$I,MATCH(Risk7_PlusY67!$D757,ID!$A:$A,0)),"")</f>
        <v>ชุมพร</v>
      </c>
      <c r="D757" s="295" t="s">
        <v>757</v>
      </c>
      <c r="E757" s="207" t="str">
        <f>IFERROR(INDEX(ID!$C:$C,MATCH(Risk7_PlusY67!$D757,ID!$A:$A,0)),"")</f>
        <v>ปะทิว,รพช.</v>
      </c>
      <c r="F757" s="207" t="str">
        <f>IFERROR(INDEX(ID!$G:$G,MATCH(Risk7_PlusY67!$D757,ID!$A:$A,0)),"")</f>
        <v>รพช.</v>
      </c>
      <c r="G757" s="206">
        <f>IFERROR(INDEX(ID!$J:$J,MATCH(Risk7_PlusY67!$D757,ID!$A:$A,0)),"")</f>
        <v>47</v>
      </c>
      <c r="H757" s="208" t="str">
        <f>IFERROR(INDEX(ID!$P:$P,MATCH(Risk7_PlusY67!$D757,ID!$A:$A,0)),"")</f>
        <v>รพช.F2 P&lt;=30,000</v>
      </c>
      <c r="I757" s="209">
        <f>IFERROR(INDEX(Raw_DATA!E:E,MATCH(Risk7_PlusY67!$D757,Raw_DATA!$A:$A,0)),"")</f>
        <v>3.35</v>
      </c>
      <c r="J757" s="209">
        <f>IFERROR(INDEX(Raw_DATA!F:F,MATCH(Risk7_PlusY67!$D757,Raw_DATA!$A:$A,0)),"")</f>
        <v>3.1</v>
      </c>
      <c r="K757" s="209">
        <f>IFERROR(INDEX(Raw_DATA!G:G,MATCH(Risk7_PlusY67!$D757,Raw_DATA!$A:$A,0)),"")</f>
        <v>2.3199999999999998</v>
      </c>
      <c r="L757" s="209">
        <f>IFERROR(INDEX(Raw_DATA!H:H,MATCH(Risk7_PlusY67!$D757,Raw_DATA!$A:$A,0)),"")</f>
        <v>21522317.98</v>
      </c>
      <c r="M757" s="210">
        <f>IFERROR(INDEX(Raw_DATA!I:I,MATCH(Risk7_PlusY67!$D757,Raw_DATA!$A:$A,0)),"")</f>
        <v>-4370951.66</v>
      </c>
      <c r="N757" s="206">
        <f t="shared" si="231"/>
        <v>0</v>
      </c>
      <c r="O757" s="206">
        <f t="shared" si="232"/>
        <v>1</v>
      </c>
      <c r="P757" s="206">
        <f t="shared" si="234"/>
        <v>0</v>
      </c>
      <c r="Q757" s="211">
        <f t="shared" si="235"/>
        <v>59</v>
      </c>
      <c r="R757" s="206">
        <f t="shared" si="233"/>
        <v>1</v>
      </c>
      <c r="S757" s="212">
        <f>IFERROR(INDEX(Raw_DATA!J:J,MATCH(Risk7_PlusY67!$D757,Raw_DATA!$A:$A,0)),"")</f>
        <v>-6199877.5300000003</v>
      </c>
      <c r="T757" s="213">
        <f>IFERROR(INDEX(Raw_DATA!K:K,MATCH(Risk7_PlusY67!$D757,Raw_DATA!$A:$A,0)),"")</f>
        <v>12103438.460000001</v>
      </c>
      <c r="U757" s="214">
        <f t="shared" si="236"/>
        <v>0</v>
      </c>
      <c r="V757" s="214">
        <f t="shared" si="237"/>
        <v>1</v>
      </c>
      <c r="W757" s="214">
        <f>IF(OR(AND((K757&lt;0.8),(AJ757&gt;180)),AND((K757&lt;0.8),(AJ757&lt;10)),AND((K757&gt;=0.8),(AJ757&lt;10)),AND((K757&gt;=0.8),(AJ757&gt;90))),0,1)</f>
        <v>1</v>
      </c>
      <c r="X757" s="214">
        <f t="shared" si="238"/>
        <v>1</v>
      </c>
      <c r="Y757" s="214">
        <f t="shared" si="239"/>
        <v>0</v>
      </c>
      <c r="Z757" s="214">
        <f t="shared" si="240"/>
        <v>0</v>
      </c>
      <c r="AA757" s="214">
        <f t="shared" si="241"/>
        <v>1</v>
      </c>
      <c r="AB757" s="215" t="str">
        <f t="shared" si="242"/>
        <v>B-</v>
      </c>
      <c r="AC757" s="215" t="str">
        <f t="shared" si="243"/>
        <v>1B-</v>
      </c>
      <c r="AD757" s="216"/>
      <c r="AE757" s="216"/>
      <c r="AF757" s="434">
        <f>IFERROR(INDEX(Raw_DATA!L:L,MATCH(Risk7_PlusY67!$D757,Raw_DATA!$A:$A,0)),"")</f>
        <v>-7.89</v>
      </c>
      <c r="AG757" s="434">
        <f>IFERROR(INDEX(AVGGroup!$D$5:$D$21,MATCH(Risk7_PlusY67!$H757,AVGGroup!$C$5:$C$21,0)),"")</f>
        <v>-3.55</v>
      </c>
      <c r="AH757" s="434">
        <f>IFERROR(INDEX(Raw_DATA!M:M,MATCH(Risk7_PlusY67!$D757,Raw_DATA!$A:$A,0)),"")</f>
        <v>-6.23</v>
      </c>
      <c r="AI757" s="435">
        <f>IFERROR(INDEX(AVGGroup!$F$5:$F$21,MATCH(Risk7_PlusY67!$H757,AVGGroup!$C$5:$C$21,0)),"")</f>
        <v>-10.199999999999999</v>
      </c>
      <c r="AJ757" s="401">
        <f>IFERROR(INDEX(Raw_DATA!N:N,MATCH(Risk7_PlusY67!$D757,Raw_DATA!$A:$A,0)),"")</f>
        <v>84</v>
      </c>
      <c r="AK757" s="401">
        <f>IFERROR(INDEX(Raw_DATA!O:O,MATCH(Risk7_PlusY67!$D757,Raw_DATA!$A:$A,0)),"")</f>
        <v>52</v>
      </c>
      <c r="AL757" s="401">
        <f>IFERROR(INDEX(Raw_DATA!P:P,MATCH(Risk7_PlusY67!$D757,Raw_DATA!$A:$A,0)),"")</f>
        <v>85</v>
      </c>
      <c r="AM757" s="401">
        <f>IFERROR(INDEX(Raw_DATA!Q:Q,MATCH(Risk7_PlusY67!$D757,Raw_DATA!$A:$A,0)),"")</f>
        <v>261</v>
      </c>
      <c r="AN757" s="401">
        <f>IFERROR(INDEX(Raw_DATA!R:R,MATCH(Risk7_PlusY67!$D757,Raw_DATA!$A:$A,0)),"")</f>
        <v>59</v>
      </c>
      <c r="AO757" s="407"/>
      <c r="AP757" s="411" t="b">
        <f>AB757=AY757</f>
        <v>1</v>
      </c>
      <c r="AQ757" s="340">
        <f t="shared" si="244"/>
        <v>1</v>
      </c>
      <c r="AR757" s="123">
        <f t="shared" si="245"/>
        <v>0</v>
      </c>
      <c r="AS757" s="123">
        <f t="shared" si="246"/>
        <v>1</v>
      </c>
      <c r="AT757" s="123">
        <f>IF(OR(AND((K757&lt;0.8),(BE757&gt;180)),AND((K757&lt;0.8),(BE757&lt;10)),AND((K757&gt;=0.8),(BE757&lt;10)),AND((K757&gt;=0.8),(BE757&gt;90))),0,1)</f>
        <v>1</v>
      </c>
      <c r="AU757" s="123">
        <f t="shared" si="247"/>
        <v>1</v>
      </c>
      <c r="AV757" s="123">
        <f t="shared" si="248"/>
        <v>0</v>
      </c>
      <c r="AW757" s="123">
        <f t="shared" si="249"/>
        <v>0</v>
      </c>
      <c r="AX757" s="123">
        <f t="shared" si="250"/>
        <v>1</v>
      </c>
      <c r="AY757" s="416" t="str">
        <f t="shared" si="251"/>
        <v>B-</v>
      </c>
      <c r="AZ757" s="416" t="str">
        <f>R757&amp;AY757</f>
        <v>1B-</v>
      </c>
      <c r="BA757" s="417">
        <f>IFERROR(INDEX(Raw_DATA!L:L,MATCH(Risk7_PlusY67!$D757,Raw_DATA!$A:$A,0)),"")</f>
        <v>-7.89</v>
      </c>
      <c r="BB757" s="417">
        <f>IFERROR(INDEX(AVGGroup!$H$5:$H$21,MATCH(Risk7_PlusY67!$BJ757,AVGGroup!$C$5:$C$21,0)),"")</f>
        <v>-3.54</v>
      </c>
      <c r="BC757" s="417">
        <f>IFERROR(INDEX(Raw_DATA!M:M,MATCH(Risk7_PlusY67!$D757,Raw_DATA!$A:$A,0)),"")</f>
        <v>-6.23</v>
      </c>
      <c r="BD757" s="418">
        <f>IFERROR(INDEX(AVGGroup!$J$5:$J$21,MATCH(Risk7_PlusY67!$BJ757,AVGGroup!$C$5:$C$21,0)),"")</f>
        <v>-10.199999999999999</v>
      </c>
      <c r="BE757" s="407">
        <f>IFERROR(INDEX(Raw_DATA!N:N,MATCH(Risk7_PlusY67!$D757,Raw_DATA!$A:$A,0)),"")</f>
        <v>84</v>
      </c>
      <c r="BF757" s="407">
        <f>IFERROR(INDEX(Raw_DATA!O:O,MATCH(Risk7_PlusY67!$D757,Raw_DATA!$A:$A,0)),"")</f>
        <v>52</v>
      </c>
      <c r="BG757" s="407">
        <f>IFERROR(INDEX(Raw_DATA!P:P,MATCH(Risk7_PlusY67!$D757,Raw_DATA!$A:$A,0)),"")</f>
        <v>85</v>
      </c>
      <c r="BH757" s="407">
        <f>IFERROR(INDEX(Raw_DATA!Q:Q,MATCH(Risk7_PlusY67!$D757,Raw_DATA!$A:$A,0)),"")</f>
        <v>261</v>
      </c>
      <c r="BI757" s="407">
        <f>IFERROR(INDEX(Raw_DATA!R:R,MATCH(Risk7_PlusY67!$D757,Raw_DATA!$A:$A,0)),"")</f>
        <v>59</v>
      </c>
      <c r="BJ757" s="124" t="str">
        <f>INDEX('Org2567'!$BM:$BM,MATCH(Risk7_PlusY67!D757,'Org2567'!$D:$D,0))</f>
        <v>รพช.F2 P&lt;=30,000</v>
      </c>
    </row>
    <row r="758" spans="1:62" x14ac:dyDescent="0.7">
      <c r="A758" s="206">
        <f>IF(ISBLANK(D758),"",COUNTA($D$3:D758))</f>
        <v>756</v>
      </c>
      <c r="B758" s="207">
        <f>IFERROR(INDEX(ID!$E:$E,MATCH(Risk7_PlusY67!$D758,ID!$A:$A,0)),"")</f>
        <v>11</v>
      </c>
      <c r="C758" s="207" t="str">
        <f>IFERROR(INDEX(ID!$I:$I,MATCH(Risk7_PlusY67!$D758,ID!$A:$A,0)),"")</f>
        <v>ชุมพร</v>
      </c>
      <c r="D758" s="295" t="s">
        <v>758</v>
      </c>
      <c r="E758" s="207" t="str">
        <f>IFERROR(INDEX(ID!$C:$C,MATCH(Risk7_PlusY67!$D758,ID!$A:$A,0)),"")</f>
        <v>มาบอำมฤต,รพช.</v>
      </c>
      <c r="F758" s="207" t="str">
        <f>IFERROR(INDEX(ID!$G:$G,MATCH(Risk7_PlusY67!$D758,ID!$A:$A,0)),"")</f>
        <v>รพช.</v>
      </c>
      <c r="G758" s="206">
        <f>IFERROR(INDEX(ID!$J:$J,MATCH(Risk7_PlusY67!$D758,ID!$A:$A,0)),"")</f>
        <v>30</v>
      </c>
      <c r="H758" s="208" t="str">
        <f>IFERROR(INDEX(ID!$P:$P,MATCH(Risk7_PlusY67!$D758,ID!$A:$A,0)),"")</f>
        <v>รพช.F2 P&lt;=30,000</v>
      </c>
      <c r="I758" s="209">
        <f>IFERROR(INDEX(Raw_DATA!E:E,MATCH(Risk7_PlusY67!$D758,Raw_DATA!$A:$A,0)),"")</f>
        <v>2.13</v>
      </c>
      <c r="J758" s="209">
        <f>IFERROR(INDEX(Raw_DATA!F:F,MATCH(Risk7_PlusY67!$D758,Raw_DATA!$A:$A,0)),"")</f>
        <v>2.02</v>
      </c>
      <c r="K758" s="209">
        <f>IFERROR(INDEX(Raw_DATA!G:G,MATCH(Risk7_PlusY67!$D758,Raw_DATA!$A:$A,0)),"")</f>
        <v>1.53</v>
      </c>
      <c r="L758" s="209">
        <f>IFERROR(INDEX(Raw_DATA!H:H,MATCH(Risk7_PlusY67!$D758,Raw_DATA!$A:$A,0)),"")</f>
        <v>21822028.350000001</v>
      </c>
      <c r="M758" s="210">
        <f>IFERROR(INDEX(Raw_DATA!I:I,MATCH(Risk7_PlusY67!$D758,Raw_DATA!$A:$A,0)),"")</f>
        <v>-9461210</v>
      </c>
      <c r="N758" s="206">
        <f t="shared" si="231"/>
        <v>0</v>
      </c>
      <c r="O758" s="206">
        <f t="shared" si="232"/>
        <v>1</v>
      </c>
      <c r="P758" s="206">
        <f t="shared" si="234"/>
        <v>0</v>
      </c>
      <c r="Q758" s="211">
        <f t="shared" si="235"/>
        <v>27.6</v>
      </c>
      <c r="R758" s="206">
        <f t="shared" si="233"/>
        <v>1</v>
      </c>
      <c r="S758" s="212">
        <f>IFERROR(INDEX(Raw_DATA!J:J,MATCH(Risk7_PlusY67!$D758,Raw_DATA!$A:$A,0)),"")</f>
        <v>-6703613.04</v>
      </c>
      <c r="T758" s="213">
        <f>IFERROR(INDEX(Raw_DATA!K:K,MATCH(Risk7_PlusY67!$D758,Raw_DATA!$A:$A,0)),"")</f>
        <v>10196755.859999999</v>
      </c>
      <c r="U758" s="214">
        <f t="shared" si="236"/>
        <v>0</v>
      </c>
      <c r="V758" s="214">
        <f t="shared" si="237"/>
        <v>0</v>
      </c>
      <c r="W758" s="214">
        <f>IF(OR(AND((K758&lt;0.8),(AJ758&gt;180)),AND((K758&lt;0.8),(AJ758&lt;10)),AND((K758&gt;=0.8),(AJ758&lt;10)),AND((K758&gt;=0.8),(AJ758&gt;90))),0,1)</f>
        <v>0</v>
      </c>
      <c r="X758" s="214">
        <f t="shared" si="238"/>
        <v>1</v>
      </c>
      <c r="Y758" s="214">
        <f t="shared" si="239"/>
        <v>1</v>
      </c>
      <c r="Z758" s="214">
        <f t="shared" si="240"/>
        <v>0</v>
      </c>
      <c r="AA758" s="214">
        <f t="shared" si="241"/>
        <v>1</v>
      </c>
      <c r="AB758" s="215" t="str">
        <f t="shared" si="242"/>
        <v>C</v>
      </c>
      <c r="AC758" s="215" t="str">
        <f t="shared" si="243"/>
        <v>1C</v>
      </c>
      <c r="AD758" s="216"/>
      <c r="AE758" s="216"/>
      <c r="AF758" s="434">
        <f>IFERROR(INDEX(Raw_DATA!L:L,MATCH(Risk7_PlusY67!$D758,Raw_DATA!$A:$A,0)),"")</f>
        <v>-9.34</v>
      </c>
      <c r="AG758" s="434">
        <f>IFERROR(INDEX(AVGGroup!$D$5:$D$21,MATCH(Risk7_PlusY67!$H758,AVGGroup!$C$5:$C$21,0)),"")</f>
        <v>-3.55</v>
      </c>
      <c r="AH758" s="434">
        <f>IFERROR(INDEX(Raw_DATA!M:M,MATCH(Risk7_PlusY67!$D758,Raw_DATA!$A:$A,0)),"")</f>
        <v>-12.28</v>
      </c>
      <c r="AI758" s="435">
        <f>IFERROR(INDEX(AVGGroup!$F$5:$F$21,MATCH(Risk7_PlusY67!$H758,AVGGroup!$C$5:$C$21,0)),"")</f>
        <v>-10.199999999999999</v>
      </c>
      <c r="AJ758" s="401">
        <f>IFERROR(INDEX(Raw_DATA!N:N,MATCH(Risk7_PlusY67!$D758,Raw_DATA!$A:$A,0)),"")</f>
        <v>145</v>
      </c>
      <c r="AK758" s="401">
        <f>IFERROR(INDEX(Raw_DATA!O:O,MATCH(Risk7_PlusY67!$D758,Raw_DATA!$A:$A,0)),"")</f>
        <v>47</v>
      </c>
      <c r="AL758" s="401">
        <f>IFERROR(INDEX(Raw_DATA!P:P,MATCH(Risk7_PlusY67!$D758,Raw_DATA!$A:$A,0)),"")</f>
        <v>60</v>
      </c>
      <c r="AM758" s="401">
        <f>IFERROR(INDEX(Raw_DATA!Q:Q,MATCH(Risk7_PlusY67!$D758,Raw_DATA!$A:$A,0)),"")</f>
        <v>219</v>
      </c>
      <c r="AN758" s="401">
        <f>IFERROR(INDEX(Raw_DATA!R:R,MATCH(Risk7_PlusY67!$D758,Raw_DATA!$A:$A,0)),"")</f>
        <v>48</v>
      </c>
      <c r="AO758" s="407"/>
      <c r="AP758" s="411" t="b">
        <f>AB758=AY758</f>
        <v>1</v>
      </c>
      <c r="AQ758" s="340">
        <f t="shared" si="244"/>
        <v>1</v>
      </c>
      <c r="AR758" s="123">
        <f t="shared" si="245"/>
        <v>0</v>
      </c>
      <c r="AS758" s="123">
        <f t="shared" si="246"/>
        <v>0</v>
      </c>
      <c r="AT758" s="123">
        <f>IF(OR(AND((K758&lt;0.8),(BE758&gt;180)),AND((K758&lt;0.8),(BE758&lt;10)),AND((K758&gt;=0.8),(BE758&lt;10)),AND((K758&gt;=0.8),(BE758&gt;90))),0,1)</f>
        <v>0</v>
      </c>
      <c r="AU758" s="123">
        <f t="shared" si="247"/>
        <v>1</v>
      </c>
      <c r="AV758" s="123">
        <f t="shared" si="248"/>
        <v>1</v>
      </c>
      <c r="AW758" s="123">
        <f t="shared" si="249"/>
        <v>0</v>
      </c>
      <c r="AX758" s="123">
        <f t="shared" si="250"/>
        <v>1</v>
      </c>
      <c r="AY758" s="416" t="str">
        <f t="shared" si="251"/>
        <v>C</v>
      </c>
      <c r="AZ758" s="416" t="str">
        <f>R758&amp;AY758</f>
        <v>1C</v>
      </c>
      <c r="BA758" s="417">
        <f>IFERROR(INDEX(Raw_DATA!L:L,MATCH(Risk7_PlusY67!$D758,Raw_DATA!$A:$A,0)),"")</f>
        <v>-9.34</v>
      </c>
      <c r="BB758" s="417">
        <f>IFERROR(INDEX(AVGGroup!$H$5:$H$21,MATCH(Risk7_PlusY67!$BJ758,AVGGroup!$C$5:$C$21,0)),"")</f>
        <v>-3.54</v>
      </c>
      <c r="BC758" s="417">
        <f>IFERROR(INDEX(Raw_DATA!M:M,MATCH(Risk7_PlusY67!$D758,Raw_DATA!$A:$A,0)),"")</f>
        <v>-12.28</v>
      </c>
      <c r="BD758" s="418">
        <f>IFERROR(INDEX(AVGGroup!$J$5:$J$21,MATCH(Risk7_PlusY67!$BJ758,AVGGroup!$C$5:$C$21,0)),"")</f>
        <v>-10.199999999999999</v>
      </c>
      <c r="BE758" s="407">
        <f>IFERROR(INDEX(Raw_DATA!N:N,MATCH(Risk7_PlusY67!$D758,Raw_DATA!$A:$A,0)),"")</f>
        <v>145</v>
      </c>
      <c r="BF758" s="407">
        <f>IFERROR(INDEX(Raw_DATA!O:O,MATCH(Risk7_PlusY67!$D758,Raw_DATA!$A:$A,0)),"")</f>
        <v>47</v>
      </c>
      <c r="BG758" s="407">
        <f>IFERROR(INDEX(Raw_DATA!P:P,MATCH(Risk7_PlusY67!$D758,Raw_DATA!$A:$A,0)),"")</f>
        <v>60</v>
      </c>
      <c r="BH758" s="407">
        <f>IFERROR(INDEX(Raw_DATA!Q:Q,MATCH(Risk7_PlusY67!$D758,Raw_DATA!$A:$A,0)),"")</f>
        <v>219</v>
      </c>
      <c r="BI758" s="407">
        <f>IFERROR(INDEX(Raw_DATA!R:R,MATCH(Risk7_PlusY67!$D758,Raw_DATA!$A:$A,0)),"")</f>
        <v>48</v>
      </c>
      <c r="BJ758" s="124" t="str">
        <f>INDEX('Org2567'!$BM:$BM,MATCH(Risk7_PlusY67!D758,'Org2567'!$D:$D,0))</f>
        <v>รพช.F2 P&lt;=30,000</v>
      </c>
    </row>
    <row r="759" spans="1:62" x14ac:dyDescent="0.7">
      <c r="A759" s="206">
        <f>IF(ISBLANK(D759),"",COUNTA($D$3:D759))</f>
        <v>757</v>
      </c>
      <c r="B759" s="207">
        <f>IFERROR(INDEX(ID!$E:$E,MATCH(Risk7_PlusY67!$D759,ID!$A:$A,0)),"")</f>
        <v>11</v>
      </c>
      <c r="C759" s="207" t="str">
        <f>IFERROR(INDEX(ID!$I:$I,MATCH(Risk7_PlusY67!$D759,ID!$A:$A,0)),"")</f>
        <v>ชุมพร</v>
      </c>
      <c r="D759" s="295" t="s">
        <v>759</v>
      </c>
      <c r="E759" s="207" t="str">
        <f>IFERROR(INDEX(ID!$C:$C,MATCH(Risk7_PlusY67!$D759,ID!$A:$A,0)),"")</f>
        <v>หลังสวน,รพช.</v>
      </c>
      <c r="F759" s="207" t="str">
        <f>IFERROR(INDEX(ID!$G:$G,MATCH(Risk7_PlusY67!$D759,ID!$A:$A,0)),"")</f>
        <v>รพช.</v>
      </c>
      <c r="G759" s="206">
        <f>IFERROR(INDEX(ID!$J:$J,MATCH(Risk7_PlusY67!$D759,ID!$A:$A,0)),"")</f>
        <v>182</v>
      </c>
      <c r="H759" s="208" t="str">
        <f>IFERROR(INDEX(ID!$P:$P,MATCH(Risk7_PlusY67!$D759,ID!$A:$A,0)),"")</f>
        <v>รพช.M2 B&gt;100</v>
      </c>
      <c r="I759" s="209">
        <f>IFERROR(INDEX(Raw_DATA!E:E,MATCH(Risk7_PlusY67!$D759,Raw_DATA!$A:$A,0)),"")</f>
        <v>2.41</v>
      </c>
      <c r="J759" s="209">
        <f>IFERROR(INDEX(Raw_DATA!F:F,MATCH(Risk7_PlusY67!$D759,Raw_DATA!$A:$A,0)),"")</f>
        <v>2.31</v>
      </c>
      <c r="K759" s="209">
        <f>IFERROR(INDEX(Raw_DATA!G:G,MATCH(Risk7_PlusY67!$D759,Raw_DATA!$A:$A,0)),"")</f>
        <v>0.9</v>
      </c>
      <c r="L759" s="209">
        <f>IFERROR(INDEX(Raw_DATA!H:H,MATCH(Risk7_PlusY67!$D759,Raw_DATA!$A:$A,0)),"")</f>
        <v>122879634.91</v>
      </c>
      <c r="M759" s="210">
        <f>IFERROR(INDEX(Raw_DATA!I:I,MATCH(Risk7_PlusY67!$D759,Raw_DATA!$A:$A,0)),"")</f>
        <v>39981875.670000002</v>
      </c>
      <c r="N759" s="206">
        <f t="shared" si="231"/>
        <v>0</v>
      </c>
      <c r="O759" s="206">
        <f t="shared" si="232"/>
        <v>0</v>
      </c>
      <c r="P759" s="206">
        <f t="shared" si="234"/>
        <v>0</v>
      </c>
      <c r="Q759" s="211" t="str">
        <f t="shared" si="235"/>
        <v/>
      </c>
      <c r="R759" s="206">
        <f t="shared" si="233"/>
        <v>0</v>
      </c>
      <c r="S759" s="212">
        <f>IFERROR(INDEX(Raw_DATA!J:J,MATCH(Risk7_PlusY67!$D759,Raw_DATA!$A:$A,0)),"")</f>
        <v>36973213.979999997</v>
      </c>
      <c r="T759" s="213">
        <f>IFERROR(INDEX(Raw_DATA!K:K,MATCH(Risk7_PlusY67!$D759,Raw_DATA!$A:$A,0)),"")</f>
        <v>-8559749.3499999996</v>
      </c>
      <c r="U759" s="214">
        <f t="shared" si="236"/>
        <v>1</v>
      </c>
      <c r="V759" s="214">
        <f t="shared" si="237"/>
        <v>1</v>
      </c>
      <c r="W759" s="214">
        <f>IF(OR(AND((K759&lt;0.8),(AJ759&gt;180)),AND((K759&lt;0.8),(AJ759&lt;10)),AND((K759&gt;=0.8),(AJ759&lt;10)),AND((K759&gt;=0.8),(AJ759&gt;90))),0,1)</f>
        <v>0</v>
      </c>
      <c r="X759" s="214">
        <f t="shared" si="238"/>
        <v>0</v>
      </c>
      <c r="Y759" s="214">
        <f t="shared" si="239"/>
        <v>0</v>
      </c>
      <c r="Z759" s="214">
        <f t="shared" si="240"/>
        <v>0</v>
      </c>
      <c r="AA759" s="214">
        <f t="shared" si="241"/>
        <v>1</v>
      </c>
      <c r="AB759" s="215" t="str">
        <f t="shared" si="242"/>
        <v>C</v>
      </c>
      <c r="AC759" s="215" t="str">
        <f t="shared" si="243"/>
        <v>0C</v>
      </c>
      <c r="AD759" s="216"/>
      <c r="AE759" s="216"/>
      <c r="AF759" s="434">
        <f>IFERROR(INDEX(Raw_DATA!L:L,MATCH(Risk7_PlusY67!$D759,Raw_DATA!$A:$A,0)),"")</f>
        <v>10</v>
      </c>
      <c r="AG759" s="434">
        <f>IFERROR(INDEX(AVGGroup!$D$5:$D$21,MATCH(Risk7_PlusY67!$H759,AVGGroup!$C$5:$C$21,0)),"")</f>
        <v>-2.2400000000000002</v>
      </c>
      <c r="AH759" s="434">
        <f>IFERROR(INDEX(Raw_DATA!M:M,MATCH(Risk7_PlusY67!$D759,Raw_DATA!$A:$A,0)),"")</f>
        <v>6.4</v>
      </c>
      <c r="AI759" s="435">
        <f>IFERROR(INDEX(AVGGroup!$F$5:$F$21,MATCH(Risk7_PlusY67!$H759,AVGGroup!$C$5:$C$21,0)),"")</f>
        <v>-7.61</v>
      </c>
      <c r="AJ759" s="401">
        <f>IFERROR(INDEX(Raw_DATA!N:N,MATCH(Risk7_PlusY67!$D759,Raw_DATA!$A:$A,0)),"")</f>
        <v>220</v>
      </c>
      <c r="AK759" s="401">
        <f>IFERROR(INDEX(Raw_DATA!O:O,MATCH(Risk7_PlusY67!$D759,Raw_DATA!$A:$A,0)),"")</f>
        <v>139</v>
      </c>
      <c r="AL759" s="401">
        <f>IFERROR(INDEX(Raw_DATA!P:P,MATCH(Risk7_PlusY67!$D759,Raw_DATA!$A:$A,0)),"")</f>
        <v>146</v>
      </c>
      <c r="AM759" s="401">
        <f>IFERROR(INDEX(Raw_DATA!Q:Q,MATCH(Risk7_PlusY67!$D759,Raw_DATA!$A:$A,0)),"")</f>
        <v>542</v>
      </c>
      <c r="AN759" s="401">
        <f>IFERROR(INDEX(Raw_DATA!R:R,MATCH(Risk7_PlusY67!$D759,Raw_DATA!$A:$A,0)),"")</f>
        <v>35</v>
      </c>
      <c r="AO759" s="407"/>
      <c r="AP759" s="411" t="b">
        <f>AB759=AY759</f>
        <v>1</v>
      </c>
      <c r="AQ759" s="340">
        <f t="shared" si="244"/>
        <v>0</v>
      </c>
      <c r="AR759" s="123">
        <f t="shared" si="245"/>
        <v>1</v>
      </c>
      <c r="AS759" s="123">
        <f t="shared" si="246"/>
        <v>1</v>
      </c>
      <c r="AT759" s="123">
        <f>IF(OR(AND((K759&lt;0.8),(BE759&gt;180)),AND((K759&lt;0.8),(BE759&lt;10)),AND((K759&gt;=0.8),(BE759&lt;10)),AND((K759&gt;=0.8),(BE759&gt;90))),0,1)</f>
        <v>0</v>
      </c>
      <c r="AU759" s="123">
        <f t="shared" si="247"/>
        <v>0</v>
      </c>
      <c r="AV759" s="123">
        <f t="shared" si="248"/>
        <v>0</v>
      </c>
      <c r="AW759" s="123">
        <f t="shared" si="249"/>
        <v>0</v>
      </c>
      <c r="AX759" s="123">
        <f t="shared" si="250"/>
        <v>1</v>
      </c>
      <c r="AY759" s="416" t="str">
        <f t="shared" si="251"/>
        <v>C</v>
      </c>
      <c r="AZ759" s="416" t="str">
        <f>R759&amp;AY759</f>
        <v>0C</v>
      </c>
      <c r="BA759" s="417">
        <f>IFERROR(INDEX(Raw_DATA!L:L,MATCH(Risk7_PlusY67!$D759,Raw_DATA!$A:$A,0)),"")</f>
        <v>10</v>
      </c>
      <c r="BB759" s="417">
        <f>IFERROR(INDEX(AVGGroup!$H$5:$H$21,MATCH(Risk7_PlusY67!$BJ759,AVGGroup!$C$5:$C$21,0)),"")</f>
        <v>-2.25</v>
      </c>
      <c r="BC759" s="417">
        <f>IFERROR(INDEX(Raw_DATA!M:M,MATCH(Risk7_PlusY67!$D759,Raw_DATA!$A:$A,0)),"")</f>
        <v>6.4</v>
      </c>
      <c r="BD759" s="418">
        <f>IFERROR(INDEX(AVGGroup!$J$5:$J$21,MATCH(Risk7_PlusY67!$BJ759,AVGGroup!$C$5:$C$21,0)),"")</f>
        <v>-7.61</v>
      </c>
      <c r="BE759" s="407">
        <f>IFERROR(INDEX(Raw_DATA!N:N,MATCH(Risk7_PlusY67!$D759,Raw_DATA!$A:$A,0)),"")</f>
        <v>220</v>
      </c>
      <c r="BF759" s="407">
        <f>IFERROR(INDEX(Raw_DATA!O:O,MATCH(Risk7_PlusY67!$D759,Raw_DATA!$A:$A,0)),"")</f>
        <v>139</v>
      </c>
      <c r="BG759" s="407">
        <f>IFERROR(INDEX(Raw_DATA!P:P,MATCH(Risk7_PlusY67!$D759,Raw_DATA!$A:$A,0)),"")</f>
        <v>146</v>
      </c>
      <c r="BH759" s="407">
        <f>IFERROR(INDEX(Raw_DATA!Q:Q,MATCH(Risk7_PlusY67!$D759,Raw_DATA!$A:$A,0)),"")</f>
        <v>542</v>
      </c>
      <c r="BI759" s="407">
        <f>IFERROR(INDEX(Raw_DATA!R:R,MATCH(Risk7_PlusY67!$D759,Raw_DATA!$A:$A,0)),"")</f>
        <v>35</v>
      </c>
      <c r="BJ759" s="124" t="str">
        <f>INDEX('Org2567'!$BM:$BM,MATCH(Risk7_PlusY67!D759,'Org2567'!$D:$D,0))</f>
        <v>รพช.M2 B&gt;100</v>
      </c>
    </row>
    <row r="760" spans="1:62" x14ac:dyDescent="0.7">
      <c r="A760" s="206">
        <f>IF(ISBLANK(D760),"",COUNTA($D$3:D760))</f>
        <v>758</v>
      </c>
      <c r="B760" s="207">
        <f>IFERROR(INDEX(ID!$E:$E,MATCH(Risk7_PlusY67!$D760,ID!$A:$A,0)),"")</f>
        <v>11</v>
      </c>
      <c r="C760" s="207" t="str">
        <f>IFERROR(INDEX(ID!$I:$I,MATCH(Risk7_PlusY67!$D760,ID!$A:$A,0)),"")</f>
        <v>ชุมพร</v>
      </c>
      <c r="D760" s="295" t="s">
        <v>760</v>
      </c>
      <c r="E760" s="207" t="str">
        <f>IFERROR(INDEX(ID!$C:$C,MATCH(Risk7_PlusY67!$D760,ID!$A:$A,0)),"")</f>
        <v>ปากน้ำหลังสวน,รพช.</v>
      </c>
      <c r="F760" s="207" t="str">
        <f>IFERROR(INDEX(ID!$G:$G,MATCH(Risk7_PlusY67!$D760,ID!$A:$A,0)),"")</f>
        <v>รพช.</v>
      </c>
      <c r="G760" s="206">
        <f>IFERROR(INDEX(ID!$J:$J,MATCH(Risk7_PlusY67!$D760,ID!$A:$A,0)),"")</f>
        <v>12</v>
      </c>
      <c r="H760" s="208" t="str">
        <f>IFERROR(INDEX(ID!$P:$P,MATCH(Risk7_PlusY67!$D760,ID!$A:$A,0)),"")</f>
        <v>รพช.F2 P&lt;=30,000</v>
      </c>
      <c r="I760" s="209">
        <f>IFERROR(INDEX(Raw_DATA!E:E,MATCH(Risk7_PlusY67!$D760,Raw_DATA!$A:$A,0)),"")</f>
        <v>9.33</v>
      </c>
      <c r="J760" s="209">
        <f>IFERROR(INDEX(Raw_DATA!F:F,MATCH(Risk7_PlusY67!$D760,Raw_DATA!$A:$A,0)),"")</f>
        <v>9.08</v>
      </c>
      <c r="K760" s="209">
        <f>IFERROR(INDEX(Raw_DATA!G:G,MATCH(Risk7_PlusY67!$D760,Raw_DATA!$A:$A,0)),"")</f>
        <v>2.87</v>
      </c>
      <c r="L760" s="209">
        <f>IFERROR(INDEX(Raw_DATA!H:H,MATCH(Risk7_PlusY67!$D760,Raw_DATA!$A:$A,0)),"")</f>
        <v>67460687.090000004</v>
      </c>
      <c r="M760" s="210">
        <f>IFERROR(INDEX(Raw_DATA!I:I,MATCH(Risk7_PlusY67!$D760,Raw_DATA!$A:$A,0)),"")</f>
        <v>2069961.45</v>
      </c>
      <c r="N760" s="206">
        <f t="shared" si="231"/>
        <v>0</v>
      </c>
      <c r="O760" s="206">
        <f t="shared" si="232"/>
        <v>0</v>
      </c>
      <c r="P760" s="206">
        <f t="shared" si="234"/>
        <v>0</v>
      </c>
      <c r="Q760" s="211" t="str">
        <f t="shared" si="235"/>
        <v/>
      </c>
      <c r="R760" s="206">
        <f t="shared" si="233"/>
        <v>0</v>
      </c>
      <c r="S760" s="212">
        <f>IFERROR(INDEX(Raw_DATA!J:J,MATCH(Risk7_PlusY67!$D760,Raw_DATA!$A:$A,0)),"")</f>
        <v>1174274.3899999999</v>
      </c>
      <c r="T760" s="213">
        <f>IFERROR(INDEX(Raw_DATA!K:K,MATCH(Risk7_PlusY67!$D760,Raw_DATA!$A:$A,0)),"")</f>
        <v>15132116.17</v>
      </c>
      <c r="U760" s="214">
        <f t="shared" si="236"/>
        <v>1</v>
      </c>
      <c r="V760" s="214">
        <f t="shared" si="237"/>
        <v>1</v>
      </c>
      <c r="W760" s="214">
        <f>IF(OR(AND((K760&lt;0.8),(AJ760&gt;180)),AND((K760&lt;0.8),(AJ760&lt;10)),AND((K760&gt;=0.8),(AJ760&lt;10)),AND((K760&gt;=0.8),(AJ760&gt;90))),0,1)</f>
        <v>1</v>
      </c>
      <c r="X760" s="214">
        <f t="shared" si="238"/>
        <v>0</v>
      </c>
      <c r="Y760" s="214">
        <f t="shared" si="239"/>
        <v>1</v>
      </c>
      <c r="Z760" s="214">
        <f t="shared" si="240"/>
        <v>0</v>
      </c>
      <c r="AA760" s="214">
        <f t="shared" si="241"/>
        <v>1</v>
      </c>
      <c r="AB760" s="215" t="str">
        <f t="shared" si="242"/>
        <v>B</v>
      </c>
      <c r="AC760" s="215" t="str">
        <f t="shared" si="243"/>
        <v>0B</v>
      </c>
      <c r="AD760" s="216"/>
      <c r="AE760" s="216"/>
      <c r="AF760" s="434">
        <f>IFERROR(INDEX(Raw_DATA!L:L,MATCH(Risk7_PlusY67!$D760,Raw_DATA!$A:$A,0)),"")</f>
        <v>1.64</v>
      </c>
      <c r="AG760" s="434">
        <f>IFERROR(INDEX(AVGGroup!$D$5:$D$21,MATCH(Risk7_PlusY67!$H760,AVGGroup!$C$5:$C$21,0)),"")</f>
        <v>-3.55</v>
      </c>
      <c r="AH760" s="434">
        <f>IFERROR(INDEX(Raw_DATA!M:M,MATCH(Risk7_PlusY67!$D760,Raw_DATA!$A:$A,0)),"")</f>
        <v>2.09</v>
      </c>
      <c r="AI760" s="435">
        <f>IFERROR(INDEX(AVGGroup!$F$5:$F$21,MATCH(Risk7_PlusY67!$H760,AVGGroup!$C$5:$C$21,0)),"")</f>
        <v>-10.199999999999999</v>
      </c>
      <c r="AJ760" s="401">
        <f>IFERROR(INDEX(Raw_DATA!N:N,MATCH(Risk7_PlusY67!$D760,Raw_DATA!$A:$A,0)),"")</f>
        <v>90</v>
      </c>
      <c r="AK760" s="401">
        <f>IFERROR(INDEX(Raw_DATA!O:O,MATCH(Risk7_PlusY67!$D760,Raw_DATA!$A:$A,0)),"")</f>
        <v>89</v>
      </c>
      <c r="AL760" s="401">
        <f>IFERROR(INDEX(Raw_DATA!P:P,MATCH(Risk7_PlusY67!$D760,Raw_DATA!$A:$A,0)),"")</f>
        <v>30</v>
      </c>
      <c r="AM760" s="401">
        <f>IFERROR(INDEX(Raw_DATA!Q:Q,MATCH(Risk7_PlusY67!$D760,Raw_DATA!$A:$A,0)),"")</f>
        <v>213</v>
      </c>
      <c r="AN760" s="401">
        <f>IFERROR(INDEX(Raw_DATA!R:R,MATCH(Risk7_PlusY67!$D760,Raw_DATA!$A:$A,0)),"")</f>
        <v>59</v>
      </c>
      <c r="AO760" s="407"/>
      <c r="AP760" s="411" t="b">
        <f>AB760=AY760</f>
        <v>1</v>
      </c>
      <c r="AQ760" s="340">
        <f t="shared" si="244"/>
        <v>0</v>
      </c>
      <c r="AR760" s="123">
        <f t="shared" si="245"/>
        <v>1</v>
      </c>
      <c r="AS760" s="123">
        <f t="shared" si="246"/>
        <v>1</v>
      </c>
      <c r="AT760" s="123">
        <f>IF(OR(AND((K760&lt;0.8),(BE760&gt;180)),AND((K760&lt;0.8),(BE760&lt;10)),AND((K760&gt;=0.8),(BE760&lt;10)),AND((K760&gt;=0.8),(BE760&gt;90))),0,1)</f>
        <v>1</v>
      </c>
      <c r="AU760" s="123">
        <f t="shared" si="247"/>
        <v>0</v>
      </c>
      <c r="AV760" s="123">
        <f t="shared" si="248"/>
        <v>1</v>
      </c>
      <c r="AW760" s="123">
        <f t="shared" si="249"/>
        <v>0</v>
      </c>
      <c r="AX760" s="123">
        <f t="shared" si="250"/>
        <v>1</v>
      </c>
      <c r="AY760" s="416" t="str">
        <f t="shared" si="251"/>
        <v>B</v>
      </c>
      <c r="AZ760" s="416" t="str">
        <f>R760&amp;AY760</f>
        <v>0B</v>
      </c>
      <c r="BA760" s="417">
        <f>IFERROR(INDEX(Raw_DATA!L:L,MATCH(Risk7_PlusY67!$D760,Raw_DATA!$A:$A,0)),"")</f>
        <v>1.64</v>
      </c>
      <c r="BB760" s="417">
        <f>IFERROR(INDEX(AVGGroup!$H$5:$H$21,MATCH(Risk7_PlusY67!$BJ760,AVGGroup!$C$5:$C$21,0)),"")</f>
        <v>-3.54</v>
      </c>
      <c r="BC760" s="417">
        <f>IFERROR(INDEX(Raw_DATA!M:M,MATCH(Risk7_PlusY67!$D760,Raw_DATA!$A:$A,0)),"")</f>
        <v>2.09</v>
      </c>
      <c r="BD760" s="418">
        <f>IFERROR(INDEX(AVGGroup!$J$5:$J$21,MATCH(Risk7_PlusY67!$BJ760,AVGGroup!$C$5:$C$21,0)),"")</f>
        <v>-10.199999999999999</v>
      </c>
      <c r="BE760" s="407">
        <f>IFERROR(INDEX(Raw_DATA!N:N,MATCH(Risk7_PlusY67!$D760,Raw_DATA!$A:$A,0)),"")</f>
        <v>90</v>
      </c>
      <c r="BF760" s="407">
        <f>IFERROR(INDEX(Raw_DATA!O:O,MATCH(Risk7_PlusY67!$D760,Raw_DATA!$A:$A,0)),"")</f>
        <v>89</v>
      </c>
      <c r="BG760" s="407">
        <f>IFERROR(INDEX(Raw_DATA!P:P,MATCH(Risk7_PlusY67!$D760,Raw_DATA!$A:$A,0)),"")</f>
        <v>30</v>
      </c>
      <c r="BH760" s="407">
        <f>IFERROR(INDEX(Raw_DATA!Q:Q,MATCH(Risk7_PlusY67!$D760,Raw_DATA!$A:$A,0)),"")</f>
        <v>213</v>
      </c>
      <c r="BI760" s="407">
        <f>IFERROR(INDEX(Raw_DATA!R:R,MATCH(Risk7_PlusY67!$D760,Raw_DATA!$A:$A,0)),"")</f>
        <v>59</v>
      </c>
      <c r="BJ760" s="124" t="str">
        <f>INDEX('Org2567'!$BM:$BM,MATCH(Risk7_PlusY67!D760,'Org2567'!$D:$D,0))</f>
        <v>รพช.F2 P&lt;=30,000</v>
      </c>
    </row>
    <row r="761" spans="1:62" x14ac:dyDescent="0.7">
      <c r="A761" s="206">
        <f>IF(ISBLANK(D761),"",COUNTA($D$3:D761))</f>
        <v>759</v>
      </c>
      <c r="B761" s="207">
        <f>IFERROR(INDEX(ID!$E:$E,MATCH(Risk7_PlusY67!$D761,ID!$A:$A,0)),"")</f>
        <v>11</v>
      </c>
      <c r="C761" s="207" t="str">
        <f>IFERROR(INDEX(ID!$I:$I,MATCH(Risk7_PlusY67!$D761,ID!$A:$A,0)),"")</f>
        <v>ชุมพร</v>
      </c>
      <c r="D761" s="295" t="s">
        <v>761</v>
      </c>
      <c r="E761" s="207" t="str">
        <f>IFERROR(INDEX(ID!$C:$C,MATCH(Risk7_PlusY67!$D761,ID!$A:$A,0)),"")</f>
        <v>ละแม,รพช.</v>
      </c>
      <c r="F761" s="207" t="str">
        <f>IFERROR(INDEX(ID!$G:$G,MATCH(Risk7_PlusY67!$D761,ID!$A:$A,0)),"")</f>
        <v>รพช.</v>
      </c>
      <c r="G761" s="206">
        <f>IFERROR(INDEX(ID!$J:$J,MATCH(Risk7_PlusY67!$D761,ID!$A:$A,0)),"")</f>
        <v>30</v>
      </c>
      <c r="H761" s="208" t="str">
        <f>IFERROR(INDEX(ID!$P:$P,MATCH(Risk7_PlusY67!$D761,ID!$A:$A,0)),"")</f>
        <v>รพช.F2 P&lt;=30,000</v>
      </c>
      <c r="I761" s="209">
        <f>IFERROR(INDEX(Raw_DATA!E:E,MATCH(Risk7_PlusY67!$D761,Raw_DATA!$A:$A,0)),"")</f>
        <v>5.69</v>
      </c>
      <c r="J761" s="209">
        <f>IFERROR(INDEX(Raw_DATA!F:F,MATCH(Risk7_PlusY67!$D761,Raw_DATA!$A:$A,0)),"")</f>
        <v>5.46</v>
      </c>
      <c r="K761" s="209">
        <f>IFERROR(INDEX(Raw_DATA!G:G,MATCH(Risk7_PlusY67!$D761,Raw_DATA!$A:$A,0)),"")</f>
        <v>4.3600000000000003</v>
      </c>
      <c r="L761" s="209">
        <f>IFERROR(INDEX(Raw_DATA!H:H,MATCH(Risk7_PlusY67!$D761,Raw_DATA!$A:$A,0)),"")</f>
        <v>42930968.57</v>
      </c>
      <c r="M761" s="210">
        <f>IFERROR(INDEX(Raw_DATA!I:I,MATCH(Risk7_PlusY67!$D761,Raw_DATA!$A:$A,0)),"")</f>
        <v>-12788874.369999999</v>
      </c>
      <c r="N761" s="206">
        <f t="shared" si="231"/>
        <v>0</v>
      </c>
      <c r="O761" s="206">
        <f t="shared" si="232"/>
        <v>1</v>
      </c>
      <c r="P761" s="206">
        <f t="shared" si="234"/>
        <v>0</v>
      </c>
      <c r="Q761" s="211">
        <f t="shared" si="235"/>
        <v>40.200000000000003</v>
      </c>
      <c r="R761" s="206">
        <f t="shared" si="233"/>
        <v>1</v>
      </c>
      <c r="S761" s="212">
        <f>IFERROR(INDEX(Raw_DATA!J:J,MATCH(Risk7_PlusY67!$D761,Raw_DATA!$A:$A,0)),"")</f>
        <v>-9097477.0299999993</v>
      </c>
      <c r="T761" s="213">
        <f>IFERROR(INDEX(Raw_DATA!K:K,MATCH(Risk7_PlusY67!$D761,Raw_DATA!$A:$A,0)),"")</f>
        <v>30711771.280000001</v>
      </c>
      <c r="U761" s="214">
        <f t="shared" si="236"/>
        <v>0</v>
      </c>
      <c r="V761" s="214">
        <f t="shared" si="237"/>
        <v>0</v>
      </c>
      <c r="W761" s="214">
        <f>IF(OR(AND((K761&lt;0.8),(AJ761&gt;180)),AND((K761&lt;0.8),(AJ761&lt;10)),AND((K761&gt;=0.8),(AJ761&lt;10)),AND((K761&gt;=0.8),(AJ761&gt;90))),0,1)</f>
        <v>1</v>
      </c>
      <c r="X761" s="214">
        <f t="shared" si="238"/>
        <v>1</v>
      </c>
      <c r="Y761" s="214">
        <f t="shared" si="239"/>
        <v>1</v>
      </c>
      <c r="Z761" s="214">
        <f t="shared" si="240"/>
        <v>0</v>
      </c>
      <c r="AA761" s="214">
        <f t="shared" si="241"/>
        <v>1</v>
      </c>
      <c r="AB761" s="215" t="str">
        <f t="shared" si="242"/>
        <v>B-</v>
      </c>
      <c r="AC761" s="215" t="str">
        <f t="shared" si="243"/>
        <v>1B-</v>
      </c>
      <c r="AD761" s="216"/>
      <c r="AE761" s="216"/>
      <c r="AF761" s="434">
        <f>IFERROR(INDEX(Raw_DATA!L:L,MATCH(Risk7_PlusY67!$D761,Raw_DATA!$A:$A,0)),"")</f>
        <v>-9.85</v>
      </c>
      <c r="AG761" s="434">
        <f>IFERROR(INDEX(AVGGroup!$D$5:$D$21,MATCH(Risk7_PlusY67!$H761,AVGGroup!$C$5:$C$21,0)),"")</f>
        <v>-3.55</v>
      </c>
      <c r="AH761" s="434">
        <f>IFERROR(INDEX(Raw_DATA!M:M,MATCH(Risk7_PlusY67!$D761,Raw_DATA!$A:$A,0)),"")</f>
        <v>-14.11</v>
      </c>
      <c r="AI761" s="435">
        <f>IFERROR(INDEX(AVGGroup!$F$5:$F$21,MATCH(Risk7_PlusY67!$H761,AVGGroup!$C$5:$C$21,0)),"")</f>
        <v>-10.199999999999999</v>
      </c>
      <c r="AJ761" s="401">
        <f>IFERROR(INDEX(Raw_DATA!N:N,MATCH(Risk7_PlusY67!$D761,Raw_DATA!$A:$A,0)),"")</f>
        <v>84</v>
      </c>
      <c r="AK761" s="401">
        <f>IFERROR(INDEX(Raw_DATA!O:O,MATCH(Risk7_PlusY67!$D761,Raw_DATA!$A:$A,0)),"")</f>
        <v>52</v>
      </c>
      <c r="AL761" s="401">
        <f>IFERROR(INDEX(Raw_DATA!P:P,MATCH(Risk7_PlusY67!$D761,Raw_DATA!$A:$A,0)),"")</f>
        <v>57</v>
      </c>
      <c r="AM761" s="401">
        <f>IFERROR(INDEX(Raw_DATA!Q:Q,MATCH(Risk7_PlusY67!$D761,Raw_DATA!$A:$A,0)),"")</f>
        <v>182</v>
      </c>
      <c r="AN761" s="401">
        <f>IFERROR(INDEX(Raw_DATA!R:R,MATCH(Risk7_PlusY67!$D761,Raw_DATA!$A:$A,0)),"")</f>
        <v>45</v>
      </c>
      <c r="AO761" s="407"/>
      <c r="AP761" s="411" t="b">
        <f>AB761=AY761</f>
        <v>1</v>
      </c>
      <c r="AQ761" s="340">
        <f t="shared" si="244"/>
        <v>1</v>
      </c>
      <c r="AR761" s="123">
        <f t="shared" si="245"/>
        <v>0</v>
      </c>
      <c r="AS761" s="123">
        <f t="shared" si="246"/>
        <v>0</v>
      </c>
      <c r="AT761" s="123">
        <f>IF(OR(AND((K761&lt;0.8),(BE761&gt;180)),AND((K761&lt;0.8),(BE761&lt;10)),AND((K761&gt;=0.8),(BE761&lt;10)),AND((K761&gt;=0.8),(BE761&gt;90))),0,1)</f>
        <v>1</v>
      </c>
      <c r="AU761" s="123">
        <f t="shared" si="247"/>
        <v>1</v>
      </c>
      <c r="AV761" s="123">
        <f t="shared" si="248"/>
        <v>1</v>
      </c>
      <c r="AW761" s="123">
        <f t="shared" si="249"/>
        <v>0</v>
      </c>
      <c r="AX761" s="123">
        <f t="shared" si="250"/>
        <v>1</v>
      </c>
      <c r="AY761" s="416" t="str">
        <f t="shared" si="251"/>
        <v>B-</v>
      </c>
      <c r="AZ761" s="416" t="str">
        <f>R761&amp;AY761</f>
        <v>1B-</v>
      </c>
      <c r="BA761" s="417">
        <f>IFERROR(INDEX(Raw_DATA!L:L,MATCH(Risk7_PlusY67!$D761,Raw_DATA!$A:$A,0)),"")</f>
        <v>-9.85</v>
      </c>
      <c r="BB761" s="417">
        <f>IFERROR(INDEX(AVGGroup!$H$5:$H$21,MATCH(Risk7_PlusY67!$BJ761,AVGGroup!$C$5:$C$21,0)),"")</f>
        <v>-3.54</v>
      </c>
      <c r="BC761" s="417">
        <f>IFERROR(INDEX(Raw_DATA!M:M,MATCH(Risk7_PlusY67!$D761,Raw_DATA!$A:$A,0)),"")</f>
        <v>-14.11</v>
      </c>
      <c r="BD761" s="418">
        <f>IFERROR(INDEX(AVGGroup!$J$5:$J$21,MATCH(Risk7_PlusY67!$BJ761,AVGGroup!$C$5:$C$21,0)),"")</f>
        <v>-10.199999999999999</v>
      </c>
      <c r="BE761" s="407">
        <f>IFERROR(INDEX(Raw_DATA!N:N,MATCH(Risk7_PlusY67!$D761,Raw_DATA!$A:$A,0)),"")</f>
        <v>84</v>
      </c>
      <c r="BF761" s="407">
        <f>IFERROR(INDEX(Raw_DATA!O:O,MATCH(Risk7_PlusY67!$D761,Raw_DATA!$A:$A,0)),"")</f>
        <v>52</v>
      </c>
      <c r="BG761" s="407">
        <f>IFERROR(INDEX(Raw_DATA!P:P,MATCH(Risk7_PlusY67!$D761,Raw_DATA!$A:$A,0)),"")</f>
        <v>57</v>
      </c>
      <c r="BH761" s="407">
        <f>IFERROR(INDEX(Raw_DATA!Q:Q,MATCH(Risk7_PlusY67!$D761,Raw_DATA!$A:$A,0)),"")</f>
        <v>182</v>
      </c>
      <c r="BI761" s="407">
        <f>IFERROR(INDEX(Raw_DATA!R:R,MATCH(Risk7_PlusY67!$D761,Raw_DATA!$A:$A,0)),"")</f>
        <v>45</v>
      </c>
      <c r="BJ761" s="124" t="str">
        <f>INDEX('Org2567'!$BM:$BM,MATCH(Risk7_PlusY67!D761,'Org2567'!$D:$D,0))</f>
        <v>รพช.F2 P&lt;=30,000</v>
      </c>
    </row>
    <row r="762" spans="1:62" x14ac:dyDescent="0.7">
      <c r="A762" s="206">
        <f>IF(ISBLANK(D762),"",COUNTA($D$3:D762))</f>
        <v>760</v>
      </c>
      <c r="B762" s="207">
        <f>IFERROR(INDEX(ID!$E:$E,MATCH(Risk7_PlusY67!$D762,ID!$A:$A,0)),"")</f>
        <v>11</v>
      </c>
      <c r="C762" s="207" t="str">
        <f>IFERROR(INDEX(ID!$I:$I,MATCH(Risk7_PlusY67!$D762,ID!$A:$A,0)),"")</f>
        <v>ชุมพร</v>
      </c>
      <c r="D762" s="295" t="s">
        <v>762</v>
      </c>
      <c r="E762" s="207" t="str">
        <f>IFERROR(INDEX(ID!$C:$C,MATCH(Risk7_PlusY67!$D762,ID!$A:$A,0)),"")</f>
        <v>พะโต๊ะ,รพช.</v>
      </c>
      <c r="F762" s="207" t="str">
        <f>IFERROR(INDEX(ID!$G:$G,MATCH(Risk7_PlusY67!$D762,ID!$A:$A,0)),"")</f>
        <v>รพช.</v>
      </c>
      <c r="G762" s="206">
        <f>IFERROR(INDEX(ID!$J:$J,MATCH(Risk7_PlusY67!$D762,ID!$A:$A,0)),"")</f>
        <v>30</v>
      </c>
      <c r="H762" s="208" t="str">
        <f>IFERROR(INDEX(ID!$P:$P,MATCH(Risk7_PlusY67!$D762,ID!$A:$A,0)),"")</f>
        <v>รพช.F2 P&lt;=30,000</v>
      </c>
      <c r="I762" s="209">
        <f>IFERROR(INDEX(Raw_DATA!E:E,MATCH(Risk7_PlusY67!$D762,Raw_DATA!$A:$A,0)),"")</f>
        <v>1.9</v>
      </c>
      <c r="J762" s="209">
        <f>IFERROR(INDEX(Raw_DATA!F:F,MATCH(Risk7_PlusY67!$D762,Raw_DATA!$A:$A,0)),"")</f>
        <v>1.8</v>
      </c>
      <c r="K762" s="209">
        <f>IFERROR(INDEX(Raw_DATA!G:G,MATCH(Risk7_PlusY67!$D762,Raw_DATA!$A:$A,0)),"")</f>
        <v>1.65</v>
      </c>
      <c r="L762" s="209">
        <f>IFERROR(INDEX(Raw_DATA!H:H,MATCH(Risk7_PlusY67!$D762,Raw_DATA!$A:$A,0)),"")</f>
        <v>18124038.969999999</v>
      </c>
      <c r="M762" s="210">
        <f>IFERROR(INDEX(Raw_DATA!I:I,MATCH(Risk7_PlusY67!$D762,Raw_DATA!$A:$A,0)),"")</f>
        <v>-5770276.6600000001</v>
      </c>
      <c r="N762" s="206">
        <f t="shared" si="231"/>
        <v>0</v>
      </c>
      <c r="O762" s="206">
        <f t="shared" si="232"/>
        <v>1</v>
      </c>
      <c r="P762" s="206">
        <f t="shared" si="234"/>
        <v>0</v>
      </c>
      <c r="Q762" s="211">
        <f t="shared" si="235"/>
        <v>37.6</v>
      </c>
      <c r="R762" s="206">
        <f t="shared" si="233"/>
        <v>1</v>
      </c>
      <c r="S762" s="212">
        <f>IFERROR(INDEX(Raw_DATA!J:J,MATCH(Risk7_PlusY67!$D762,Raw_DATA!$A:$A,0)),"")</f>
        <v>12613.31</v>
      </c>
      <c r="T762" s="213">
        <f>IFERROR(INDEX(Raw_DATA!K:K,MATCH(Risk7_PlusY67!$D762,Raw_DATA!$A:$A,0)),"")</f>
        <v>13216320.76</v>
      </c>
      <c r="U762" s="214">
        <f t="shared" si="236"/>
        <v>1</v>
      </c>
      <c r="V762" s="214">
        <f t="shared" si="237"/>
        <v>1</v>
      </c>
      <c r="W762" s="214">
        <f>IF(OR(AND((K762&lt;0.8),(AJ762&gt;180)),AND((K762&lt;0.8),(AJ762&lt;10)),AND((K762&gt;=0.8),(AJ762&lt;10)),AND((K762&gt;=0.8),(AJ762&gt;90))),0,1)</f>
        <v>0</v>
      </c>
      <c r="X762" s="214">
        <f t="shared" si="238"/>
        <v>1</v>
      </c>
      <c r="Y762" s="214">
        <f t="shared" si="239"/>
        <v>1</v>
      </c>
      <c r="Z762" s="214">
        <f t="shared" si="240"/>
        <v>0</v>
      </c>
      <c r="AA762" s="214">
        <f t="shared" si="241"/>
        <v>1</v>
      </c>
      <c r="AB762" s="215" t="str">
        <f t="shared" si="242"/>
        <v>B</v>
      </c>
      <c r="AC762" s="215" t="str">
        <f t="shared" si="243"/>
        <v>1B</v>
      </c>
      <c r="AD762" s="216"/>
      <c r="AE762" s="216"/>
      <c r="AF762" s="434">
        <f>IFERROR(INDEX(Raw_DATA!L:L,MATCH(Risk7_PlusY67!$D762,Raw_DATA!$A:$A,0)),"")</f>
        <v>0.02</v>
      </c>
      <c r="AG762" s="434">
        <f>IFERROR(INDEX(AVGGroup!$D$5:$D$21,MATCH(Risk7_PlusY67!$H762,AVGGroup!$C$5:$C$21,0)),"")</f>
        <v>-3.55</v>
      </c>
      <c r="AH762" s="434">
        <f>IFERROR(INDEX(Raw_DATA!M:M,MATCH(Risk7_PlusY67!$D762,Raw_DATA!$A:$A,0)),"")</f>
        <v>-9.3000000000000007</v>
      </c>
      <c r="AI762" s="435">
        <f>IFERROR(INDEX(AVGGroup!$F$5:$F$21,MATCH(Risk7_PlusY67!$H762,AVGGroup!$C$5:$C$21,0)),"")</f>
        <v>-10.199999999999999</v>
      </c>
      <c r="AJ762" s="401">
        <f>IFERROR(INDEX(Raw_DATA!N:N,MATCH(Risk7_PlusY67!$D762,Raw_DATA!$A:$A,0)),"")</f>
        <v>184</v>
      </c>
      <c r="AK762" s="401">
        <f>IFERROR(INDEX(Raw_DATA!O:O,MATCH(Risk7_PlusY67!$D762,Raw_DATA!$A:$A,0)),"")</f>
        <v>35</v>
      </c>
      <c r="AL762" s="401">
        <f>IFERROR(INDEX(Raw_DATA!P:P,MATCH(Risk7_PlusY67!$D762,Raw_DATA!$A:$A,0)),"")</f>
        <v>36</v>
      </c>
      <c r="AM762" s="401">
        <f>IFERROR(INDEX(Raw_DATA!Q:Q,MATCH(Risk7_PlusY67!$D762,Raw_DATA!$A:$A,0)),"")</f>
        <v>164</v>
      </c>
      <c r="AN762" s="401">
        <f>IFERROR(INDEX(Raw_DATA!R:R,MATCH(Risk7_PlusY67!$D762,Raw_DATA!$A:$A,0)),"")</f>
        <v>42</v>
      </c>
      <c r="AO762" s="407"/>
      <c r="AP762" s="411" t="b">
        <f>AB762=AY762</f>
        <v>1</v>
      </c>
      <c r="AQ762" s="340">
        <f t="shared" si="244"/>
        <v>1</v>
      </c>
      <c r="AR762" s="123">
        <f t="shared" si="245"/>
        <v>1</v>
      </c>
      <c r="AS762" s="123">
        <f t="shared" si="246"/>
        <v>1</v>
      </c>
      <c r="AT762" s="123">
        <f>IF(OR(AND((K762&lt;0.8),(BE762&gt;180)),AND((K762&lt;0.8),(BE762&lt;10)),AND((K762&gt;=0.8),(BE762&lt;10)),AND((K762&gt;=0.8),(BE762&gt;90))),0,1)</f>
        <v>0</v>
      </c>
      <c r="AU762" s="123">
        <f t="shared" si="247"/>
        <v>1</v>
      </c>
      <c r="AV762" s="123">
        <f t="shared" si="248"/>
        <v>1</v>
      </c>
      <c r="AW762" s="123">
        <f t="shared" si="249"/>
        <v>0</v>
      </c>
      <c r="AX762" s="123">
        <f t="shared" si="250"/>
        <v>1</v>
      </c>
      <c r="AY762" s="416" t="str">
        <f t="shared" si="251"/>
        <v>B</v>
      </c>
      <c r="AZ762" s="416" t="str">
        <f>R762&amp;AY762</f>
        <v>1B</v>
      </c>
      <c r="BA762" s="417">
        <f>IFERROR(INDEX(Raw_DATA!L:L,MATCH(Risk7_PlusY67!$D762,Raw_DATA!$A:$A,0)),"")</f>
        <v>0.02</v>
      </c>
      <c r="BB762" s="417">
        <f>IFERROR(INDEX(AVGGroup!$H$5:$H$21,MATCH(Risk7_PlusY67!$BJ762,AVGGroup!$C$5:$C$21,0)),"")</f>
        <v>-3.54</v>
      </c>
      <c r="BC762" s="417">
        <f>IFERROR(INDEX(Raw_DATA!M:M,MATCH(Risk7_PlusY67!$D762,Raw_DATA!$A:$A,0)),"")</f>
        <v>-9.3000000000000007</v>
      </c>
      <c r="BD762" s="418">
        <f>IFERROR(INDEX(AVGGroup!$J$5:$J$21,MATCH(Risk7_PlusY67!$BJ762,AVGGroup!$C$5:$C$21,0)),"")</f>
        <v>-10.199999999999999</v>
      </c>
      <c r="BE762" s="407">
        <f>IFERROR(INDEX(Raw_DATA!N:N,MATCH(Risk7_PlusY67!$D762,Raw_DATA!$A:$A,0)),"")</f>
        <v>184</v>
      </c>
      <c r="BF762" s="407">
        <f>IFERROR(INDEX(Raw_DATA!O:O,MATCH(Risk7_PlusY67!$D762,Raw_DATA!$A:$A,0)),"")</f>
        <v>35</v>
      </c>
      <c r="BG762" s="407">
        <f>IFERROR(INDEX(Raw_DATA!P:P,MATCH(Risk7_PlusY67!$D762,Raw_DATA!$A:$A,0)),"")</f>
        <v>36</v>
      </c>
      <c r="BH762" s="407">
        <f>IFERROR(INDEX(Raw_DATA!Q:Q,MATCH(Risk7_PlusY67!$D762,Raw_DATA!$A:$A,0)),"")</f>
        <v>164</v>
      </c>
      <c r="BI762" s="407">
        <f>IFERROR(INDEX(Raw_DATA!R:R,MATCH(Risk7_PlusY67!$D762,Raw_DATA!$A:$A,0)),"")</f>
        <v>42</v>
      </c>
      <c r="BJ762" s="124" t="str">
        <f>INDEX('Org2567'!$BM:$BM,MATCH(Risk7_PlusY67!D762,'Org2567'!$D:$D,0))</f>
        <v>รพช.F2 P&lt;=30,000</v>
      </c>
    </row>
    <row r="763" spans="1:62" x14ac:dyDescent="0.7">
      <c r="A763" s="206">
        <f>IF(ISBLANK(D763),"",COUNTA($D$3:D763))</f>
        <v>761</v>
      </c>
      <c r="B763" s="207">
        <f>IFERROR(INDEX(ID!$E:$E,MATCH(Risk7_PlusY67!$D763,ID!$A:$A,0)),"")</f>
        <v>11</v>
      </c>
      <c r="C763" s="207" t="str">
        <f>IFERROR(INDEX(ID!$I:$I,MATCH(Risk7_PlusY67!$D763,ID!$A:$A,0)),"")</f>
        <v>ชุมพร</v>
      </c>
      <c r="D763" s="295" t="s">
        <v>3385</v>
      </c>
      <c r="E763" s="207" t="str">
        <f>IFERROR(INDEX(ID!$C:$C,MATCH(Risk7_PlusY67!$D763,ID!$A:$A,0)),"")</f>
        <v>สวี,รพช.</v>
      </c>
      <c r="F763" s="207" t="str">
        <f>IFERROR(INDEX(ID!$G:$G,MATCH(Risk7_PlusY67!$D763,ID!$A:$A,0)),"")</f>
        <v>รพช.</v>
      </c>
      <c r="G763" s="206">
        <f>IFERROR(INDEX(ID!$J:$J,MATCH(Risk7_PlusY67!$D763,ID!$A:$A,0)),"")</f>
        <v>66</v>
      </c>
      <c r="H763" s="208" t="str">
        <f>IFERROR(INDEX(ID!$P:$P,MATCH(Risk7_PlusY67!$D763,ID!$A:$A,0)),"")</f>
        <v>รพช.F1 P50,000-100,000</v>
      </c>
      <c r="I763" s="209">
        <f>IFERROR(INDEX(Raw_DATA!E:E,MATCH(Risk7_PlusY67!$D763,Raw_DATA!$A:$A,0)),"")</f>
        <v>6.37</v>
      </c>
      <c r="J763" s="209">
        <f>IFERROR(INDEX(Raw_DATA!F:F,MATCH(Risk7_PlusY67!$D763,Raw_DATA!$A:$A,0)),"")</f>
        <v>6.19</v>
      </c>
      <c r="K763" s="209">
        <f>IFERROR(INDEX(Raw_DATA!G:G,MATCH(Risk7_PlusY67!$D763,Raw_DATA!$A:$A,0)),"")</f>
        <v>4.79</v>
      </c>
      <c r="L763" s="209">
        <f>IFERROR(INDEX(Raw_DATA!H:H,MATCH(Risk7_PlusY67!$D763,Raw_DATA!$A:$A,0)),"")</f>
        <v>130744700.81999999</v>
      </c>
      <c r="M763" s="210">
        <f>IFERROR(INDEX(Raw_DATA!I:I,MATCH(Risk7_PlusY67!$D763,Raw_DATA!$A:$A,0)),"")</f>
        <v>-10475106.07</v>
      </c>
      <c r="N763" s="206">
        <f t="shared" si="231"/>
        <v>0</v>
      </c>
      <c r="O763" s="206">
        <f t="shared" si="232"/>
        <v>1</v>
      </c>
      <c r="P763" s="206">
        <f t="shared" si="234"/>
        <v>0</v>
      </c>
      <c r="Q763" s="211">
        <f t="shared" si="235"/>
        <v>149.69999999999999</v>
      </c>
      <c r="R763" s="206">
        <f t="shared" si="233"/>
        <v>1</v>
      </c>
      <c r="S763" s="212">
        <f>IFERROR(INDEX(Raw_DATA!J:J,MATCH(Risk7_PlusY67!$D763,Raw_DATA!$A:$A,0)),"")</f>
        <v>5736111.5099999998</v>
      </c>
      <c r="T763" s="213">
        <f>IFERROR(INDEX(Raw_DATA!K:K,MATCH(Risk7_PlusY67!$D763,Raw_DATA!$A:$A,0)),"")</f>
        <v>92220706.340000004</v>
      </c>
      <c r="U763" s="214">
        <f t="shared" si="236"/>
        <v>1</v>
      </c>
      <c r="V763" s="214">
        <f t="shared" si="237"/>
        <v>1</v>
      </c>
      <c r="W763" s="214">
        <f>IF(OR(AND((K763&lt;0.8),(AJ763&gt;180)),AND((K763&lt;0.8),(AJ763&lt;10)),AND((K763&gt;=0.8),(AJ763&lt;10)),AND((K763&gt;=0.8),(AJ763&gt;90))),0,1)</f>
        <v>0</v>
      </c>
      <c r="X763" s="214">
        <f t="shared" si="238"/>
        <v>0</v>
      </c>
      <c r="Y763" s="214">
        <f t="shared" si="239"/>
        <v>0</v>
      </c>
      <c r="Z763" s="214">
        <f t="shared" si="240"/>
        <v>0</v>
      </c>
      <c r="AA763" s="214">
        <f t="shared" si="241"/>
        <v>1</v>
      </c>
      <c r="AB763" s="215" t="str">
        <f t="shared" si="242"/>
        <v>C</v>
      </c>
      <c r="AC763" s="215" t="str">
        <f t="shared" si="243"/>
        <v>1C</v>
      </c>
      <c r="AD763" s="216"/>
      <c r="AE763" s="216"/>
      <c r="AF763" s="434">
        <f>IFERROR(INDEX(Raw_DATA!L:L,MATCH(Risk7_PlusY67!$D763,Raw_DATA!$A:$A,0)),"")</f>
        <v>3.79</v>
      </c>
      <c r="AG763" s="434">
        <f>IFERROR(INDEX(AVGGroup!$D$5:$D$21,MATCH(Risk7_PlusY67!$H763,AVGGroup!$C$5:$C$21,0)),"")</f>
        <v>-5.99</v>
      </c>
      <c r="AH763" s="434">
        <f>IFERROR(INDEX(Raw_DATA!M:M,MATCH(Risk7_PlusY67!$D763,Raw_DATA!$A:$A,0)),"")</f>
        <v>-5.14</v>
      </c>
      <c r="AI763" s="435">
        <f>IFERROR(INDEX(AVGGroup!$F$5:$F$21,MATCH(Risk7_PlusY67!$H763,AVGGroup!$C$5:$C$21,0)),"")</f>
        <v>-10.86</v>
      </c>
      <c r="AJ763" s="401">
        <f>IFERROR(INDEX(Raw_DATA!N:N,MATCH(Risk7_PlusY67!$D763,Raw_DATA!$A:$A,0)),"")</f>
        <v>103</v>
      </c>
      <c r="AK763" s="401">
        <f>IFERROR(INDEX(Raw_DATA!O:O,MATCH(Risk7_PlusY67!$D763,Raw_DATA!$A:$A,0)),"")</f>
        <v>102</v>
      </c>
      <c r="AL763" s="401">
        <f>IFERROR(INDEX(Raw_DATA!P:P,MATCH(Risk7_PlusY67!$D763,Raw_DATA!$A:$A,0)),"")</f>
        <v>66</v>
      </c>
      <c r="AM763" s="401">
        <f>IFERROR(INDEX(Raw_DATA!Q:Q,MATCH(Risk7_PlusY67!$D763,Raw_DATA!$A:$A,0)),"")</f>
        <v>273</v>
      </c>
      <c r="AN763" s="401">
        <f>IFERROR(INDEX(Raw_DATA!R:R,MATCH(Risk7_PlusY67!$D763,Raw_DATA!$A:$A,0)),"")</f>
        <v>34</v>
      </c>
      <c r="AO763" s="407"/>
      <c r="AP763" s="411" t="b">
        <f>AB763=AY763</f>
        <v>1</v>
      </c>
      <c r="AQ763" s="340">
        <f t="shared" si="244"/>
        <v>1</v>
      </c>
      <c r="AR763" s="123">
        <f t="shared" si="245"/>
        <v>1</v>
      </c>
      <c r="AS763" s="123">
        <f t="shared" si="246"/>
        <v>1</v>
      </c>
      <c r="AT763" s="123">
        <f>IF(OR(AND((K763&lt;0.8),(BE763&gt;180)),AND((K763&lt;0.8),(BE763&lt;10)),AND((K763&gt;=0.8),(BE763&lt;10)),AND((K763&gt;=0.8),(BE763&gt;90))),0,1)</f>
        <v>0</v>
      </c>
      <c r="AU763" s="123">
        <f t="shared" si="247"/>
        <v>0</v>
      </c>
      <c r="AV763" s="123">
        <f t="shared" si="248"/>
        <v>0</v>
      </c>
      <c r="AW763" s="123">
        <f t="shared" si="249"/>
        <v>0</v>
      </c>
      <c r="AX763" s="123">
        <f t="shared" si="250"/>
        <v>1</v>
      </c>
      <c r="AY763" s="416" t="str">
        <f t="shared" si="251"/>
        <v>C</v>
      </c>
      <c r="AZ763" s="416" t="str">
        <f>R763&amp;AY763</f>
        <v>1C</v>
      </c>
      <c r="BA763" s="417">
        <f>IFERROR(INDEX(Raw_DATA!L:L,MATCH(Risk7_PlusY67!$D763,Raw_DATA!$A:$A,0)),"")</f>
        <v>3.79</v>
      </c>
      <c r="BB763" s="417">
        <f>IFERROR(INDEX(AVGGroup!$H$5:$H$21,MATCH(Risk7_PlusY67!$BJ763,AVGGroup!$C$5:$C$21,0)),"")</f>
        <v>-5.99</v>
      </c>
      <c r="BC763" s="417">
        <f>IFERROR(INDEX(Raw_DATA!M:M,MATCH(Risk7_PlusY67!$D763,Raw_DATA!$A:$A,0)),"")</f>
        <v>-5.14</v>
      </c>
      <c r="BD763" s="418">
        <f>IFERROR(INDEX(AVGGroup!$J$5:$J$21,MATCH(Risk7_PlusY67!$BJ763,AVGGroup!$C$5:$C$21,0)),"")</f>
        <v>-10.86</v>
      </c>
      <c r="BE763" s="407">
        <f>IFERROR(INDEX(Raw_DATA!N:N,MATCH(Risk7_PlusY67!$D763,Raw_DATA!$A:$A,0)),"")</f>
        <v>103</v>
      </c>
      <c r="BF763" s="407">
        <f>IFERROR(INDEX(Raw_DATA!O:O,MATCH(Risk7_PlusY67!$D763,Raw_DATA!$A:$A,0)),"")</f>
        <v>102</v>
      </c>
      <c r="BG763" s="407">
        <f>IFERROR(INDEX(Raw_DATA!P:P,MATCH(Risk7_PlusY67!$D763,Raw_DATA!$A:$A,0)),"")</f>
        <v>66</v>
      </c>
      <c r="BH763" s="407">
        <f>IFERROR(INDEX(Raw_DATA!Q:Q,MATCH(Risk7_PlusY67!$D763,Raw_DATA!$A:$A,0)),"")</f>
        <v>273</v>
      </c>
      <c r="BI763" s="407">
        <f>IFERROR(INDEX(Raw_DATA!R:R,MATCH(Risk7_PlusY67!$D763,Raw_DATA!$A:$A,0)),"")</f>
        <v>34</v>
      </c>
      <c r="BJ763" s="124" t="str">
        <f>INDEX('Org2567'!$BM:$BM,MATCH(Risk7_PlusY67!D763,'Org2567'!$D:$D,0))</f>
        <v>รพช.F1 P50,000-100,000</v>
      </c>
    </row>
    <row r="764" spans="1:62" x14ac:dyDescent="0.7">
      <c r="A764" s="206">
        <f>IF(ISBLANK(D764),"",COUNTA($D$3:D764))</f>
        <v>762</v>
      </c>
      <c r="B764" s="207">
        <f>IFERROR(INDEX(ID!$E:$E,MATCH(Risk7_PlusY67!$D764,ID!$A:$A,0)),"")</f>
        <v>11</v>
      </c>
      <c r="C764" s="207" t="str">
        <f>IFERROR(INDEX(ID!$I:$I,MATCH(Risk7_PlusY67!$D764,ID!$A:$A,0)),"")</f>
        <v>ชุมพร</v>
      </c>
      <c r="D764" s="295" t="s">
        <v>763</v>
      </c>
      <c r="E764" s="207" t="str">
        <f>IFERROR(INDEX(ID!$C:$C,MATCH(Risk7_PlusY67!$D764,ID!$A:$A,0)),"")</f>
        <v>ทุ่งตะโก,รพช.</v>
      </c>
      <c r="F764" s="207" t="str">
        <f>IFERROR(INDEX(ID!$G:$G,MATCH(Risk7_PlusY67!$D764,ID!$A:$A,0)),"")</f>
        <v>รพช.</v>
      </c>
      <c r="G764" s="206">
        <f>IFERROR(INDEX(ID!$J:$J,MATCH(Risk7_PlusY67!$D764,ID!$A:$A,0)),"")</f>
        <v>30</v>
      </c>
      <c r="H764" s="208" t="str">
        <f>IFERROR(INDEX(ID!$P:$P,MATCH(Risk7_PlusY67!$D764,ID!$A:$A,0)),"")</f>
        <v>รพช.F2 P&lt;=30,000</v>
      </c>
      <c r="I764" s="209">
        <f>IFERROR(INDEX(Raw_DATA!E:E,MATCH(Risk7_PlusY67!$D764,Raw_DATA!$A:$A,0)),"")</f>
        <v>3.54</v>
      </c>
      <c r="J764" s="209">
        <f>IFERROR(INDEX(Raw_DATA!F:F,MATCH(Risk7_PlusY67!$D764,Raw_DATA!$A:$A,0)),"")</f>
        <v>3.43</v>
      </c>
      <c r="K764" s="209">
        <f>IFERROR(INDEX(Raw_DATA!G:G,MATCH(Risk7_PlusY67!$D764,Raw_DATA!$A:$A,0)),"")</f>
        <v>2.67</v>
      </c>
      <c r="L764" s="209">
        <f>IFERROR(INDEX(Raw_DATA!H:H,MATCH(Risk7_PlusY67!$D764,Raw_DATA!$A:$A,0)),"")</f>
        <v>35560095.719999999</v>
      </c>
      <c r="M764" s="210">
        <f>IFERROR(INDEX(Raw_DATA!I:I,MATCH(Risk7_PlusY67!$D764,Raw_DATA!$A:$A,0)),"")</f>
        <v>-8042926.1500000004</v>
      </c>
      <c r="N764" s="206">
        <f t="shared" si="231"/>
        <v>0</v>
      </c>
      <c r="O764" s="206">
        <f t="shared" si="232"/>
        <v>1</v>
      </c>
      <c r="P764" s="206">
        <f t="shared" si="234"/>
        <v>0</v>
      </c>
      <c r="Q764" s="211">
        <f t="shared" si="235"/>
        <v>53</v>
      </c>
      <c r="R764" s="206">
        <f t="shared" si="233"/>
        <v>1</v>
      </c>
      <c r="S764" s="212">
        <f>IFERROR(INDEX(Raw_DATA!J:J,MATCH(Risk7_PlusY67!$D764,Raw_DATA!$A:$A,0)),"")</f>
        <v>-3581840.38</v>
      </c>
      <c r="T764" s="213">
        <f>IFERROR(INDEX(Raw_DATA!K:K,MATCH(Risk7_PlusY67!$D764,Raw_DATA!$A:$A,0)),"")</f>
        <v>23375948.98</v>
      </c>
      <c r="U764" s="214">
        <f t="shared" si="236"/>
        <v>0</v>
      </c>
      <c r="V764" s="214">
        <f t="shared" si="237"/>
        <v>0</v>
      </c>
      <c r="W764" s="214">
        <f>IF(OR(AND((K764&lt;0.8),(AJ764&gt;180)),AND((K764&lt;0.8),(AJ764&lt;10)),AND((K764&gt;=0.8),(AJ764&lt;10)),AND((K764&gt;=0.8),(AJ764&gt;90))),0,1)</f>
        <v>1</v>
      </c>
      <c r="X764" s="214">
        <f t="shared" si="238"/>
        <v>0</v>
      </c>
      <c r="Y764" s="214">
        <f t="shared" si="239"/>
        <v>0</v>
      </c>
      <c r="Z764" s="214">
        <f t="shared" si="240"/>
        <v>0</v>
      </c>
      <c r="AA764" s="214">
        <f t="shared" si="241"/>
        <v>1</v>
      </c>
      <c r="AB764" s="215" t="str">
        <f t="shared" si="242"/>
        <v>C-</v>
      </c>
      <c r="AC764" s="215" t="str">
        <f t="shared" si="243"/>
        <v>1C-</v>
      </c>
      <c r="AD764" s="216"/>
      <c r="AE764" s="216"/>
      <c r="AF764" s="434">
        <f>IFERROR(INDEX(Raw_DATA!L:L,MATCH(Risk7_PlusY67!$D764,Raw_DATA!$A:$A,0)),"")</f>
        <v>-5.78</v>
      </c>
      <c r="AG764" s="434">
        <f>IFERROR(INDEX(AVGGroup!$D$5:$D$21,MATCH(Risk7_PlusY67!$H764,AVGGroup!$C$5:$C$21,0)),"")</f>
        <v>-3.55</v>
      </c>
      <c r="AH764" s="434">
        <f>IFERROR(INDEX(Raw_DATA!M:M,MATCH(Risk7_PlusY67!$D764,Raw_DATA!$A:$A,0)),"")</f>
        <v>-10.32</v>
      </c>
      <c r="AI764" s="435">
        <f>IFERROR(INDEX(AVGGroup!$F$5:$F$21,MATCH(Risk7_PlusY67!$H764,AVGGroup!$C$5:$C$21,0)),"")</f>
        <v>-10.199999999999999</v>
      </c>
      <c r="AJ764" s="401">
        <f>IFERROR(INDEX(Raw_DATA!N:N,MATCH(Risk7_PlusY67!$D764,Raw_DATA!$A:$A,0)),"")</f>
        <v>68</v>
      </c>
      <c r="AK764" s="401">
        <f>IFERROR(INDEX(Raw_DATA!O:O,MATCH(Risk7_PlusY67!$D764,Raw_DATA!$A:$A,0)),"")</f>
        <v>85</v>
      </c>
      <c r="AL764" s="401">
        <f>IFERROR(INDEX(Raw_DATA!P:P,MATCH(Risk7_PlusY67!$D764,Raw_DATA!$A:$A,0)),"")</f>
        <v>103</v>
      </c>
      <c r="AM764" s="401">
        <f>IFERROR(INDEX(Raw_DATA!Q:Q,MATCH(Risk7_PlusY67!$D764,Raw_DATA!$A:$A,0)),"")</f>
        <v>283</v>
      </c>
      <c r="AN764" s="401">
        <f>IFERROR(INDEX(Raw_DATA!R:R,MATCH(Risk7_PlusY67!$D764,Raw_DATA!$A:$A,0)),"")</f>
        <v>55</v>
      </c>
      <c r="AO764" s="407"/>
      <c r="AP764" s="411" t="b">
        <f>AB764=AY764</f>
        <v>1</v>
      </c>
      <c r="AQ764" s="340">
        <f t="shared" si="244"/>
        <v>1</v>
      </c>
      <c r="AR764" s="123">
        <f t="shared" si="245"/>
        <v>0</v>
      </c>
      <c r="AS764" s="123">
        <f t="shared" si="246"/>
        <v>0</v>
      </c>
      <c r="AT764" s="123">
        <f>IF(OR(AND((K764&lt;0.8),(BE764&gt;180)),AND((K764&lt;0.8),(BE764&lt;10)),AND((K764&gt;=0.8),(BE764&lt;10)),AND((K764&gt;=0.8),(BE764&gt;90))),0,1)</f>
        <v>1</v>
      </c>
      <c r="AU764" s="123">
        <f t="shared" si="247"/>
        <v>0</v>
      </c>
      <c r="AV764" s="123">
        <f t="shared" si="248"/>
        <v>0</v>
      </c>
      <c r="AW764" s="123">
        <f t="shared" si="249"/>
        <v>0</v>
      </c>
      <c r="AX764" s="123">
        <f t="shared" si="250"/>
        <v>1</v>
      </c>
      <c r="AY764" s="416" t="str">
        <f t="shared" si="251"/>
        <v>C-</v>
      </c>
      <c r="AZ764" s="416" t="str">
        <f>R764&amp;AY764</f>
        <v>1C-</v>
      </c>
      <c r="BA764" s="417">
        <f>IFERROR(INDEX(Raw_DATA!L:L,MATCH(Risk7_PlusY67!$D764,Raw_DATA!$A:$A,0)),"")</f>
        <v>-5.78</v>
      </c>
      <c r="BB764" s="417">
        <f>IFERROR(INDEX(AVGGroup!$H$5:$H$21,MATCH(Risk7_PlusY67!$BJ764,AVGGroup!$C$5:$C$21,0)),"")</f>
        <v>-3.54</v>
      </c>
      <c r="BC764" s="417">
        <f>IFERROR(INDEX(Raw_DATA!M:M,MATCH(Risk7_PlusY67!$D764,Raw_DATA!$A:$A,0)),"")</f>
        <v>-10.32</v>
      </c>
      <c r="BD764" s="418">
        <f>IFERROR(INDEX(AVGGroup!$J$5:$J$21,MATCH(Risk7_PlusY67!$BJ764,AVGGroup!$C$5:$C$21,0)),"")</f>
        <v>-10.199999999999999</v>
      </c>
      <c r="BE764" s="407">
        <f>IFERROR(INDEX(Raw_DATA!N:N,MATCH(Risk7_PlusY67!$D764,Raw_DATA!$A:$A,0)),"")</f>
        <v>68</v>
      </c>
      <c r="BF764" s="407">
        <f>IFERROR(INDEX(Raw_DATA!O:O,MATCH(Risk7_PlusY67!$D764,Raw_DATA!$A:$A,0)),"")</f>
        <v>85</v>
      </c>
      <c r="BG764" s="407">
        <f>IFERROR(INDEX(Raw_DATA!P:P,MATCH(Risk7_PlusY67!$D764,Raw_DATA!$A:$A,0)),"")</f>
        <v>103</v>
      </c>
      <c r="BH764" s="407">
        <f>IFERROR(INDEX(Raw_DATA!Q:Q,MATCH(Risk7_PlusY67!$D764,Raw_DATA!$A:$A,0)),"")</f>
        <v>283</v>
      </c>
      <c r="BI764" s="407">
        <f>IFERROR(INDEX(Raw_DATA!R:R,MATCH(Risk7_PlusY67!$D764,Raw_DATA!$A:$A,0)),"")</f>
        <v>55</v>
      </c>
      <c r="BJ764" s="124" t="str">
        <f>INDEX('Org2567'!$BM:$BM,MATCH(Risk7_PlusY67!D764,'Org2567'!$D:$D,0))</f>
        <v>รพช.F2 P&lt;=30,000</v>
      </c>
    </row>
    <row r="765" spans="1:62" x14ac:dyDescent="0.7">
      <c r="A765" s="206">
        <f>IF(ISBLANK(D765),"",COUNTA($D$3:D765))</f>
        <v>763</v>
      </c>
      <c r="B765" s="207">
        <f>IFERROR(INDEX(ID!$E:$E,MATCH(Risk7_PlusY67!$D765,ID!$A:$A,0)),"")</f>
        <v>11</v>
      </c>
      <c r="C765" s="207" t="str">
        <f>IFERROR(INDEX(ID!$I:$I,MATCH(Risk7_PlusY67!$D765,ID!$A:$A,0)),"")</f>
        <v>นครศรีธรรมราช</v>
      </c>
      <c r="D765" s="295" t="s">
        <v>764</v>
      </c>
      <c r="E765" s="207" t="str">
        <f>IFERROR(INDEX(ID!$C:$C,MATCH(Risk7_PlusY67!$D765,ID!$A:$A,0)),"")</f>
        <v>มหาราชนครศรีธรรมราช,รพศ.</v>
      </c>
      <c r="F765" s="207" t="str">
        <f>IFERROR(INDEX(ID!$G:$G,MATCH(Risk7_PlusY67!$D765,ID!$A:$A,0)),"")</f>
        <v>รพศ.</v>
      </c>
      <c r="G765" s="206">
        <f>IFERROR(INDEX(ID!$J:$J,MATCH(Risk7_PlusY67!$D765,ID!$A:$A,0)),"")</f>
        <v>866</v>
      </c>
      <c r="H765" s="208" t="str">
        <f>IFERROR(INDEX(ID!$P:$P,MATCH(Risk7_PlusY67!$D765,ID!$A:$A,0)),"")</f>
        <v>รพศ.A B&gt;700to1000</v>
      </c>
      <c r="I765" s="209">
        <f>IFERROR(INDEX(Raw_DATA!E:E,MATCH(Risk7_PlusY67!$D765,Raw_DATA!$A:$A,0)),"")</f>
        <v>4.05</v>
      </c>
      <c r="J765" s="209">
        <f>IFERROR(INDEX(Raw_DATA!F:F,MATCH(Risk7_PlusY67!$D765,Raw_DATA!$A:$A,0)),"")</f>
        <v>3.88</v>
      </c>
      <c r="K765" s="209">
        <f>IFERROR(INDEX(Raw_DATA!G:G,MATCH(Risk7_PlusY67!$D765,Raw_DATA!$A:$A,0)),"")</f>
        <v>1.76</v>
      </c>
      <c r="L765" s="209">
        <f>IFERROR(INDEX(Raw_DATA!H:H,MATCH(Risk7_PlusY67!$D765,Raw_DATA!$A:$A,0)),"")</f>
        <v>1628524427.2</v>
      </c>
      <c r="M765" s="210">
        <f>IFERROR(INDEX(Raw_DATA!I:I,MATCH(Risk7_PlusY67!$D765,Raw_DATA!$A:$A,0)),"")</f>
        <v>188399174.27000001</v>
      </c>
      <c r="N765" s="206">
        <f t="shared" si="231"/>
        <v>0</v>
      </c>
      <c r="O765" s="206">
        <f t="shared" si="232"/>
        <v>0</v>
      </c>
      <c r="P765" s="206">
        <f t="shared" si="234"/>
        <v>0</v>
      </c>
      <c r="Q765" s="211" t="str">
        <f t="shared" si="235"/>
        <v/>
      </c>
      <c r="R765" s="206">
        <f t="shared" si="233"/>
        <v>0</v>
      </c>
      <c r="S765" s="212">
        <f>IFERROR(INDEX(Raw_DATA!J:J,MATCH(Risk7_PlusY67!$D765,Raw_DATA!$A:$A,0)),"")</f>
        <v>378757630.63</v>
      </c>
      <c r="T765" s="213">
        <f>IFERROR(INDEX(Raw_DATA!K:K,MATCH(Risk7_PlusY67!$D765,Raw_DATA!$A:$A,0)),"")</f>
        <v>405967614.79000002</v>
      </c>
      <c r="U765" s="214">
        <f t="shared" si="236"/>
        <v>1</v>
      </c>
      <c r="V765" s="214">
        <f t="shared" si="237"/>
        <v>1</v>
      </c>
      <c r="W765" s="214">
        <f>IF(OR(AND((K765&lt;0.8),(AJ765&gt;180)),AND((K765&lt;0.8),(AJ765&lt;10)),AND((K765&gt;=0.8),(AJ765&lt;10)),AND((K765&gt;=0.8),(AJ765&gt;90))),0,1)</f>
        <v>0</v>
      </c>
      <c r="X765" s="214">
        <f t="shared" si="238"/>
        <v>0</v>
      </c>
      <c r="Y765" s="214">
        <f t="shared" si="239"/>
        <v>0</v>
      </c>
      <c r="Z765" s="214">
        <f t="shared" si="240"/>
        <v>0</v>
      </c>
      <c r="AA765" s="214">
        <f t="shared" si="241"/>
        <v>1</v>
      </c>
      <c r="AB765" s="215" t="str">
        <f t="shared" si="242"/>
        <v>C</v>
      </c>
      <c r="AC765" s="215" t="str">
        <f t="shared" si="243"/>
        <v>0C</v>
      </c>
      <c r="AD765" s="216"/>
      <c r="AE765" s="216"/>
      <c r="AF765" s="434">
        <f>IFERROR(INDEX(Raw_DATA!L:L,MATCH(Risk7_PlusY67!$D765,Raw_DATA!$A:$A,0)),"")</f>
        <v>12.19</v>
      </c>
      <c r="AG765" s="434">
        <f>IFERROR(INDEX(AVGGroup!$D$5:$D$21,MATCH(Risk7_PlusY67!$H765,AVGGroup!$C$5:$C$21,0)),"")</f>
        <v>5.87</v>
      </c>
      <c r="AH765" s="434">
        <f>IFERROR(INDEX(Raw_DATA!M:M,MATCH(Risk7_PlusY67!$D765,Raw_DATA!$A:$A,0)),"")</f>
        <v>4.3899999999999997</v>
      </c>
      <c r="AI765" s="435">
        <f>IFERROR(INDEX(AVGGroup!$F$5:$F$21,MATCH(Risk7_PlusY67!$H765,AVGGroup!$C$5:$C$21,0)),"")</f>
        <v>2.31</v>
      </c>
      <c r="AJ765" s="401">
        <f>IFERROR(INDEX(Raw_DATA!N:N,MATCH(Risk7_PlusY67!$D765,Raw_DATA!$A:$A,0)),"")</f>
        <v>92</v>
      </c>
      <c r="AK765" s="401">
        <f>IFERROR(INDEX(Raw_DATA!O:O,MATCH(Risk7_PlusY67!$D765,Raw_DATA!$A:$A,0)),"")</f>
        <v>158</v>
      </c>
      <c r="AL765" s="401">
        <f>IFERROR(INDEX(Raw_DATA!P:P,MATCH(Risk7_PlusY67!$D765,Raw_DATA!$A:$A,0)),"")</f>
        <v>87</v>
      </c>
      <c r="AM765" s="401">
        <f>IFERROR(INDEX(Raw_DATA!Q:Q,MATCH(Risk7_PlusY67!$D765,Raw_DATA!$A:$A,0)),"")</f>
        <v>477</v>
      </c>
      <c r="AN765" s="401">
        <f>IFERROR(INDEX(Raw_DATA!R:R,MATCH(Risk7_PlusY67!$D765,Raw_DATA!$A:$A,0)),"")</f>
        <v>30</v>
      </c>
      <c r="AO765" s="407"/>
      <c r="AP765" s="411" t="b">
        <f>AB765=AY765</f>
        <v>1</v>
      </c>
      <c r="AQ765" s="340">
        <f t="shared" si="244"/>
        <v>0</v>
      </c>
      <c r="AR765" s="123">
        <f t="shared" si="245"/>
        <v>1</v>
      </c>
      <c r="AS765" s="123">
        <f t="shared" si="246"/>
        <v>1</v>
      </c>
      <c r="AT765" s="123">
        <f>IF(OR(AND((K765&lt;0.8),(BE765&gt;180)),AND((K765&lt;0.8),(BE765&lt;10)),AND((K765&gt;=0.8),(BE765&lt;10)),AND((K765&gt;=0.8),(BE765&gt;90))),0,1)</f>
        <v>0</v>
      </c>
      <c r="AU765" s="123">
        <f t="shared" si="247"/>
        <v>0</v>
      </c>
      <c r="AV765" s="123">
        <f t="shared" si="248"/>
        <v>0</v>
      </c>
      <c r="AW765" s="123">
        <f t="shared" si="249"/>
        <v>0</v>
      </c>
      <c r="AX765" s="123">
        <f t="shared" si="250"/>
        <v>1</v>
      </c>
      <c r="AY765" s="416" t="str">
        <f t="shared" si="251"/>
        <v>C</v>
      </c>
      <c r="AZ765" s="416" t="str">
        <f>R765&amp;AY765</f>
        <v>0C</v>
      </c>
      <c r="BA765" s="417">
        <f>IFERROR(INDEX(Raw_DATA!L:L,MATCH(Risk7_PlusY67!$D765,Raw_DATA!$A:$A,0)),"")</f>
        <v>12.19</v>
      </c>
      <c r="BB765" s="417">
        <f>IFERROR(INDEX(AVGGroup!$H$5:$H$21,MATCH(Risk7_PlusY67!$BJ765,AVGGroup!$C$5:$C$21,0)),"")</f>
        <v>5.88</v>
      </c>
      <c r="BC765" s="417">
        <f>IFERROR(INDEX(Raw_DATA!M:M,MATCH(Risk7_PlusY67!$D765,Raw_DATA!$A:$A,0)),"")</f>
        <v>4.3899999999999997</v>
      </c>
      <c r="BD765" s="418">
        <f>IFERROR(INDEX(AVGGroup!$J$5:$J$21,MATCH(Risk7_PlusY67!$BJ765,AVGGroup!$C$5:$C$21,0)),"")</f>
        <v>2.31</v>
      </c>
      <c r="BE765" s="407">
        <f>IFERROR(INDEX(Raw_DATA!N:N,MATCH(Risk7_PlusY67!$D765,Raw_DATA!$A:$A,0)),"")</f>
        <v>92</v>
      </c>
      <c r="BF765" s="407">
        <f>IFERROR(INDEX(Raw_DATA!O:O,MATCH(Risk7_PlusY67!$D765,Raw_DATA!$A:$A,0)),"")</f>
        <v>158</v>
      </c>
      <c r="BG765" s="407">
        <f>IFERROR(INDEX(Raw_DATA!P:P,MATCH(Risk7_PlusY67!$D765,Raw_DATA!$A:$A,0)),"")</f>
        <v>87</v>
      </c>
      <c r="BH765" s="407">
        <f>IFERROR(INDEX(Raw_DATA!Q:Q,MATCH(Risk7_PlusY67!$D765,Raw_DATA!$A:$A,0)),"")</f>
        <v>477</v>
      </c>
      <c r="BI765" s="407">
        <f>IFERROR(INDEX(Raw_DATA!R:R,MATCH(Risk7_PlusY67!$D765,Raw_DATA!$A:$A,0)),"")</f>
        <v>30</v>
      </c>
      <c r="BJ765" s="124" t="str">
        <f>INDEX('Org2567'!$BM:$BM,MATCH(Risk7_PlusY67!D765,'Org2567'!$D:$D,0))</f>
        <v>รพศ.A B&gt;700to1000</v>
      </c>
    </row>
    <row r="766" spans="1:62" x14ac:dyDescent="0.7">
      <c r="A766" s="206">
        <f>IF(ISBLANK(D766),"",COUNTA($D$3:D766))</f>
        <v>764</v>
      </c>
      <c r="B766" s="207">
        <f>IFERROR(INDEX(ID!$E:$E,MATCH(Risk7_PlusY67!$D766,ID!$A:$A,0)),"")</f>
        <v>11</v>
      </c>
      <c r="C766" s="207" t="str">
        <f>IFERROR(INDEX(ID!$I:$I,MATCH(Risk7_PlusY67!$D766,ID!$A:$A,0)),"")</f>
        <v>นครศรีธรรมราช</v>
      </c>
      <c r="D766" s="295" t="s">
        <v>765</v>
      </c>
      <c r="E766" s="207" t="str">
        <f>IFERROR(INDEX(ID!$C:$C,MATCH(Risk7_PlusY67!$D766,ID!$A:$A,0)),"")</f>
        <v>พรหมคีรี,รพช.</v>
      </c>
      <c r="F766" s="207" t="str">
        <f>IFERROR(INDEX(ID!$G:$G,MATCH(Risk7_PlusY67!$D766,ID!$A:$A,0)),"")</f>
        <v>รพช.</v>
      </c>
      <c r="G766" s="206">
        <f>IFERROR(INDEX(ID!$J:$J,MATCH(Risk7_PlusY67!$D766,ID!$A:$A,0)),"")</f>
        <v>30</v>
      </c>
      <c r="H766" s="208" t="str">
        <f>IFERROR(INDEX(ID!$P:$P,MATCH(Risk7_PlusY67!$D766,ID!$A:$A,0)),"")</f>
        <v>รพช.F2 P&lt;=30,000</v>
      </c>
      <c r="I766" s="209">
        <f>IFERROR(INDEX(Raw_DATA!E:E,MATCH(Risk7_PlusY67!$D766,Raw_DATA!$A:$A,0)),"")</f>
        <v>4.03</v>
      </c>
      <c r="J766" s="209">
        <f>IFERROR(INDEX(Raw_DATA!F:F,MATCH(Risk7_PlusY67!$D766,Raw_DATA!$A:$A,0)),"")</f>
        <v>3.77</v>
      </c>
      <c r="K766" s="209">
        <f>IFERROR(INDEX(Raw_DATA!G:G,MATCH(Risk7_PlusY67!$D766,Raw_DATA!$A:$A,0)),"")</f>
        <v>3.24</v>
      </c>
      <c r="L766" s="209">
        <f>IFERROR(INDEX(Raw_DATA!H:H,MATCH(Risk7_PlusY67!$D766,Raw_DATA!$A:$A,0)),"")</f>
        <v>42902197.600000001</v>
      </c>
      <c r="M766" s="210">
        <f>IFERROR(INDEX(Raw_DATA!I:I,MATCH(Risk7_PlusY67!$D766,Raw_DATA!$A:$A,0)),"")</f>
        <v>-3416465.25</v>
      </c>
      <c r="N766" s="206">
        <f t="shared" si="231"/>
        <v>0</v>
      </c>
      <c r="O766" s="206">
        <f t="shared" si="232"/>
        <v>1</v>
      </c>
      <c r="P766" s="206">
        <f t="shared" si="234"/>
        <v>0</v>
      </c>
      <c r="Q766" s="211">
        <f t="shared" si="235"/>
        <v>150.6</v>
      </c>
      <c r="R766" s="206">
        <f t="shared" si="233"/>
        <v>1</v>
      </c>
      <c r="S766" s="212">
        <f>IFERROR(INDEX(Raw_DATA!J:J,MATCH(Risk7_PlusY67!$D766,Raw_DATA!$A:$A,0)),"")</f>
        <v>-1126148.71</v>
      </c>
      <c r="T766" s="213">
        <f>IFERROR(INDEX(Raw_DATA!K:K,MATCH(Risk7_PlusY67!$D766,Raw_DATA!$A:$A,0)),"")</f>
        <v>31627562.57</v>
      </c>
      <c r="U766" s="214">
        <f t="shared" si="236"/>
        <v>1</v>
      </c>
      <c r="V766" s="214">
        <f t="shared" si="237"/>
        <v>1</v>
      </c>
      <c r="W766" s="214">
        <f>IF(OR(AND((K766&lt;0.8),(AJ766&gt;180)),AND((K766&lt;0.8),(AJ766&lt;10)),AND((K766&gt;=0.8),(AJ766&lt;10)),AND((K766&gt;=0.8),(AJ766&gt;90))),0,1)</f>
        <v>0</v>
      </c>
      <c r="X766" s="214">
        <f t="shared" si="238"/>
        <v>1</v>
      </c>
      <c r="Y766" s="214">
        <f t="shared" si="239"/>
        <v>1</v>
      </c>
      <c r="Z766" s="214">
        <f t="shared" si="240"/>
        <v>0</v>
      </c>
      <c r="AA766" s="214">
        <f t="shared" si="241"/>
        <v>1</v>
      </c>
      <c r="AB766" s="215" t="str">
        <f t="shared" si="242"/>
        <v>B</v>
      </c>
      <c r="AC766" s="215" t="str">
        <f t="shared" si="243"/>
        <v>1B</v>
      </c>
      <c r="AD766" s="216"/>
      <c r="AE766" s="216"/>
      <c r="AF766" s="434">
        <f>IFERROR(INDEX(Raw_DATA!L:L,MATCH(Risk7_PlusY67!$D766,Raw_DATA!$A:$A,0)),"")</f>
        <v>-1.31</v>
      </c>
      <c r="AG766" s="434">
        <f>IFERROR(INDEX(AVGGroup!$D$5:$D$21,MATCH(Risk7_PlusY67!$H766,AVGGroup!$C$5:$C$21,0)),"")</f>
        <v>-3.55</v>
      </c>
      <c r="AH766" s="434">
        <f>IFERROR(INDEX(Raw_DATA!M:M,MATCH(Risk7_PlusY67!$D766,Raw_DATA!$A:$A,0)),"")</f>
        <v>-4.28</v>
      </c>
      <c r="AI766" s="435">
        <f>IFERROR(INDEX(AVGGroup!$F$5:$F$21,MATCH(Risk7_PlusY67!$H766,AVGGroup!$C$5:$C$21,0)),"")</f>
        <v>-10.199999999999999</v>
      </c>
      <c r="AJ766" s="401">
        <f>IFERROR(INDEX(Raw_DATA!N:N,MATCH(Risk7_PlusY67!$D766,Raw_DATA!$A:$A,0)),"")</f>
        <v>131</v>
      </c>
      <c r="AK766" s="401">
        <f>IFERROR(INDEX(Raw_DATA!O:O,MATCH(Risk7_PlusY67!$D766,Raw_DATA!$A:$A,0)),"")</f>
        <v>40</v>
      </c>
      <c r="AL766" s="401">
        <f>IFERROR(INDEX(Raw_DATA!P:P,MATCH(Risk7_PlusY67!$D766,Raw_DATA!$A:$A,0)),"")</f>
        <v>46</v>
      </c>
      <c r="AM766" s="401">
        <f>IFERROR(INDEX(Raw_DATA!Q:Q,MATCH(Risk7_PlusY67!$D766,Raw_DATA!$A:$A,0)),"")</f>
        <v>467</v>
      </c>
      <c r="AN766" s="401">
        <f>IFERROR(INDEX(Raw_DATA!R:R,MATCH(Risk7_PlusY67!$D766,Raw_DATA!$A:$A,0)),"")</f>
        <v>53</v>
      </c>
      <c r="AO766" s="407"/>
      <c r="AP766" s="411" t="b">
        <f>AB766=AY766</f>
        <v>1</v>
      </c>
      <c r="AQ766" s="340">
        <f t="shared" si="244"/>
        <v>1</v>
      </c>
      <c r="AR766" s="123">
        <f t="shared" si="245"/>
        <v>1</v>
      </c>
      <c r="AS766" s="123">
        <f t="shared" si="246"/>
        <v>1</v>
      </c>
      <c r="AT766" s="123">
        <f>IF(OR(AND((K766&lt;0.8),(BE766&gt;180)),AND((K766&lt;0.8),(BE766&lt;10)),AND((K766&gt;=0.8),(BE766&lt;10)),AND((K766&gt;=0.8),(BE766&gt;90))),0,1)</f>
        <v>0</v>
      </c>
      <c r="AU766" s="123">
        <f t="shared" si="247"/>
        <v>1</v>
      </c>
      <c r="AV766" s="123">
        <f t="shared" si="248"/>
        <v>1</v>
      </c>
      <c r="AW766" s="123">
        <f t="shared" si="249"/>
        <v>0</v>
      </c>
      <c r="AX766" s="123">
        <f t="shared" si="250"/>
        <v>1</v>
      </c>
      <c r="AY766" s="416" t="str">
        <f t="shared" si="251"/>
        <v>B</v>
      </c>
      <c r="AZ766" s="416" t="str">
        <f>R766&amp;AY766</f>
        <v>1B</v>
      </c>
      <c r="BA766" s="417">
        <f>IFERROR(INDEX(Raw_DATA!L:L,MATCH(Risk7_PlusY67!$D766,Raw_DATA!$A:$A,0)),"")</f>
        <v>-1.31</v>
      </c>
      <c r="BB766" s="417">
        <f>IFERROR(INDEX(AVGGroup!$H$5:$H$21,MATCH(Risk7_PlusY67!$BJ766,AVGGroup!$C$5:$C$21,0)),"")</f>
        <v>-3.54</v>
      </c>
      <c r="BC766" s="417">
        <f>IFERROR(INDEX(Raw_DATA!M:M,MATCH(Risk7_PlusY67!$D766,Raw_DATA!$A:$A,0)),"")</f>
        <v>-4.28</v>
      </c>
      <c r="BD766" s="418">
        <f>IFERROR(INDEX(AVGGroup!$J$5:$J$21,MATCH(Risk7_PlusY67!$BJ766,AVGGroup!$C$5:$C$21,0)),"")</f>
        <v>-10.199999999999999</v>
      </c>
      <c r="BE766" s="407">
        <f>IFERROR(INDEX(Raw_DATA!N:N,MATCH(Risk7_PlusY67!$D766,Raw_DATA!$A:$A,0)),"")</f>
        <v>131</v>
      </c>
      <c r="BF766" s="407">
        <f>IFERROR(INDEX(Raw_DATA!O:O,MATCH(Risk7_PlusY67!$D766,Raw_DATA!$A:$A,0)),"")</f>
        <v>40</v>
      </c>
      <c r="BG766" s="407">
        <f>IFERROR(INDEX(Raw_DATA!P:P,MATCH(Risk7_PlusY67!$D766,Raw_DATA!$A:$A,0)),"")</f>
        <v>46</v>
      </c>
      <c r="BH766" s="407">
        <f>IFERROR(INDEX(Raw_DATA!Q:Q,MATCH(Risk7_PlusY67!$D766,Raw_DATA!$A:$A,0)),"")</f>
        <v>467</v>
      </c>
      <c r="BI766" s="407">
        <f>IFERROR(INDEX(Raw_DATA!R:R,MATCH(Risk7_PlusY67!$D766,Raw_DATA!$A:$A,0)),"")</f>
        <v>53</v>
      </c>
      <c r="BJ766" s="124" t="str">
        <f>INDEX('Org2567'!$BM:$BM,MATCH(Risk7_PlusY67!D766,'Org2567'!$D:$D,0))</f>
        <v>รพช.F2 P&lt;=30,000</v>
      </c>
    </row>
    <row r="767" spans="1:62" x14ac:dyDescent="0.7">
      <c r="A767" s="206">
        <f>IF(ISBLANK(D767),"",COUNTA($D$3:D767))</f>
        <v>765</v>
      </c>
      <c r="B767" s="207">
        <f>IFERROR(INDEX(ID!$E:$E,MATCH(Risk7_PlusY67!$D767,ID!$A:$A,0)),"")</f>
        <v>11</v>
      </c>
      <c r="C767" s="207" t="str">
        <f>IFERROR(INDEX(ID!$I:$I,MATCH(Risk7_PlusY67!$D767,ID!$A:$A,0)),"")</f>
        <v>นครศรีธรรมราช</v>
      </c>
      <c r="D767" s="295" t="s">
        <v>766</v>
      </c>
      <c r="E767" s="207" t="str">
        <f>IFERROR(INDEX(ID!$C:$C,MATCH(Risk7_PlusY67!$D767,ID!$A:$A,0)),"")</f>
        <v>ลานสกา,รพช.</v>
      </c>
      <c r="F767" s="207" t="str">
        <f>IFERROR(INDEX(ID!$G:$G,MATCH(Risk7_PlusY67!$D767,ID!$A:$A,0)),"")</f>
        <v>รพช.</v>
      </c>
      <c r="G767" s="206">
        <f>IFERROR(INDEX(ID!$J:$J,MATCH(Risk7_PlusY67!$D767,ID!$A:$A,0)),"")</f>
        <v>52</v>
      </c>
      <c r="H767" s="208" t="str">
        <f>IFERROR(INDEX(ID!$P:$P,MATCH(Risk7_PlusY67!$D767,ID!$A:$A,0)),"")</f>
        <v>รพช.F2 P30,000-60,000</v>
      </c>
      <c r="I767" s="209">
        <f>IFERROR(INDEX(Raw_DATA!E:E,MATCH(Risk7_PlusY67!$D767,Raw_DATA!$A:$A,0)),"")</f>
        <v>2.83</v>
      </c>
      <c r="J767" s="209">
        <f>IFERROR(INDEX(Raw_DATA!F:F,MATCH(Risk7_PlusY67!$D767,Raw_DATA!$A:$A,0)),"")</f>
        <v>2.57</v>
      </c>
      <c r="K767" s="209">
        <f>IFERROR(INDEX(Raw_DATA!G:G,MATCH(Risk7_PlusY67!$D767,Raw_DATA!$A:$A,0)),"")</f>
        <v>1.28</v>
      </c>
      <c r="L767" s="209">
        <f>IFERROR(INDEX(Raw_DATA!H:H,MATCH(Risk7_PlusY67!$D767,Raw_DATA!$A:$A,0)),"")</f>
        <v>34256387.659999996</v>
      </c>
      <c r="M767" s="210">
        <f>IFERROR(INDEX(Raw_DATA!I:I,MATCH(Risk7_PlusY67!$D767,Raw_DATA!$A:$A,0)),"")</f>
        <v>-7914944.5099999998</v>
      </c>
      <c r="N767" s="206">
        <f t="shared" ref="N767:N770" si="252">(IF(I767&lt;1.5,1,0))+(IF(J767&lt;1,1,0))+(IF(K767&lt;0.8,1,0))</f>
        <v>0</v>
      </c>
      <c r="O767" s="206">
        <f t="shared" ref="O767:O770" si="253">IF(M767&lt;0,1,0)+IF(L767&lt;0,1,0)</f>
        <v>1</v>
      </c>
      <c r="P767" s="206">
        <f t="shared" si="234"/>
        <v>0</v>
      </c>
      <c r="Q767" s="211">
        <f t="shared" si="235"/>
        <v>51.9</v>
      </c>
      <c r="R767" s="206">
        <f t="shared" ref="R767:R770" si="254">+N767+O767+P767</f>
        <v>1</v>
      </c>
      <c r="S767" s="212">
        <f>IFERROR(INDEX(Raw_DATA!J:J,MATCH(Risk7_PlusY67!$D767,Raw_DATA!$A:$A,0)),"")</f>
        <v>-4029969.67</v>
      </c>
      <c r="T767" s="213">
        <f>IFERROR(INDEX(Raw_DATA!K:K,MATCH(Risk7_PlusY67!$D767,Raw_DATA!$A:$A,0)),"")</f>
        <v>5208318.2300000004</v>
      </c>
      <c r="U767" s="214">
        <f t="shared" si="236"/>
        <v>1</v>
      </c>
      <c r="V767" s="214">
        <f t="shared" si="237"/>
        <v>1</v>
      </c>
      <c r="W767" s="214">
        <f>IF(OR(AND((K767&lt;0.8),(AJ767&gt;180)),AND((K767&lt;0.8),(AJ767&lt;10)),AND((K767&gt;=0.8),(AJ767&lt;10)),AND((K767&gt;=0.8),(AJ767&gt;90))),0,1)</f>
        <v>0</v>
      </c>
      <c r="X767" s="214">
        <f t="shared" si="238"/>
        <v>0</v>
      </c>
      <c r="Y767" s="214">
        <f t="shared" si="239"/>
        <v>0</v>
      </c>
      <c r="Z767" s="214">
        <f t="shared" si="240"/>
        <v>0</v>
      </c>
      <c r="AA767" s="214">
        <f t="shared" si="241"/>
        <v>1</v>
      </c>
      <c r="AB767" s="215" t="str">
        <f t="shared" si="242"/>
        <v>C</v>
      </c>
      <c r="AC767" s="215" t="str">
        <f t="shared" si="243"/>
        <v>1C</v>
      </c>
      <c r="AD767" s="216"/>
      <c r="AE767" s="216"/>
      <c r="AF767" s="434">
        <f>IFERROR(INDEX(Raw_DATA!L:L,MATCH(Risk7_PlusY67!$D767,Raw_DATA!$A:$A,0)),"")</f>
        <v>-3.05</v>
      </c>
      <c r="AG767" s="434">
        <f>IFERROR(INDEX(AVGGroup!$D$5:$D$21,MATCH(Risk7_PlusY67!$H767,AVGGroup!$C$5:$C$21,0)),"")</f>
        <v>-4.37</v>
      </c>
      <c r="AH767" s="434">
        <f>IFERROR(INDEX(Raw_DATA!M:M,MATCH(Risk7_PlusY67!$D767,Raw_DATA!$A:$A,0)),"")</f>
        <v>-7.91</v>
      </c>
      <c r="AI767" s="435">
        <f>IFERROR(INDEX(AVGGroup!$F$5:$F$21,MATCH(Risk7_PlusY67!$H767,AVGGroup!$C$5:$C$21,0)),"")</f>
        <v>-9.19</v>
      </c>
      <c r="AJ767" s="401">
        <f>IFERROR(INDEX(Raw_DATA!N:N,MATCH(Risk7_PlusY67!$D767,Raw_DATA!$A:$A,0)),"")</f>
        <v>135</v>
      </c>
      <c r="AK767" s="401">
        <f>IFERROR(INDEX(Raw_DATA!O:O,MATCH(Risk7_PlusY67!$D767,Raw_DATA!$A:$A,0)),"")</f>
        <v>109</v>
      </c>
      <c r="AL767" s="401">
        <f>IFERROR(INDEX(Raw_DATA!P:P,MATCH(Risk7_PlusY67!$D767,Raw_DATA!$A:$A,0)),"")</f>
        <v>92</v>
      </c>
      <c r="AM767" s="401">
        <f>IFERROR(INDEX(Raw_DATA!Q:Q,MATCH(Risk7_PlusY67!$D767,Raw_DATA!$A:$A,0)),"")</f>
        <v>576</v>
      </c>
      <c r="AN767" s="401">
        <f>IFERROR(INDEX(Raw_DATA!R:R,MATCH(Risk7_PlusY67!$D767,Raw_DATA!$A:$A,0)),"")</f>
        <v>48</v>
      </c>
      <c r="AO767" s="407"/>
      <c r="AP767" s="411" t="b">
        <f>AB767=AY767</f>
        <v>1</v>
      </c>
      <c r="AQ767" s="340">
        <f t="shared" si="244"/>
        <v>1</v>
      </c>
      <c r="AR767" s="123">
        <f t="shared" si="245"/>
        <v>1</v>
      </c>
      <c r="AS767" s="123">
        <f t="shared" si="246"/>
        <v>1</v>
      </c>
      <c r="AT767" s="123">
        <f>IF(OR(AND((K767&lt;0.8),(BE767&gt;180)),AND((K767&lt;0.8),(BE767&lt;10)),AND((K767&gt;=0.8),(BE767&lt;10)),AND((K767&gt;=0.8),(BE767&gt;90))),0,1)</f>
        <v>0</v>
      </c>
      <c r="AU767" s="123">
        <f t="shared" si="247"/>
        <v>0</v>
      </c>
      <c r="AV767" s="123">
        <f t="shared" si="248"/>
        <v>0</v>
      </c>
      <c r="AW767" s="123">
        <f t="shared" si="249"/>
        <v>0</v>
      </c>
      <c r="AX767" s="123">
        <f t="shared" si="250"/>
        <v>1</v>
      </c>
      <c r="AY767" s="416" t="str">
        <f t="shared" si="251"/>
        <v>C</v>
      </c>
      <c r="AZ767" s="416" t="str">
        <f>R767&amp;AY767</f>
        <v>1C</v>
      </c>
      <c r="BA767" s="417">
        <f>IFERROR(INDEX(Raw_DATA!L:L,MATCH(Risk7_PlusY67!$D767,Raw_DATA!$A:$A,0)),"")</f>
        <v>-3.05</v>
      </c>
      <c r="BB767" s="417">
        <f>IFERROR(INDEX(AVGGroup!$H$5:$H$21,MATCH(Risk7_PlusY67!$BJ767,AVGGroup!$C$5:$C$21,0)),"")</f>
        <v>-3.95</v>
      </c>
      <c r="BC767" s="417">
        <f>IFERROR(INDEX(Raw_DATA!M:M,MATCH(Risk7_PlusY67!$D767,Raw_DATA!$A:$A,0)),"")</f>
        <v>-7.91</v>
      </c>
      <c r="BD767" s="418">
        <f>IFERROR(INDEX(AVGGroup!$J$5:$J$21,MATCH(Risk7_PlusY67!$BJ767,AVGGroup!$C$5:$C$21,0)),"")</f>
        <v>-8.8800000000000008</v>
      </c>
      <c r="BE767" s="407">
        <f>IFERROR(INDEX(Raw_DATA!N:N,MATCH(Risk7_PlusY67!$D767,Raw_DATA!$A:$A,0)),"")</f>
        <v>135</v>
      </c>
      <c r="BF767" s="407">
        <f>IFERROR(INDEX(Raw_DATA!O:O,MATCH(Risk7_PlusY67!$D767,Raw_DATA!$A:$A,0)),"")</f>
        <v>109</v>
      </c>
      <c r="BG767" s="407">
        <f>IFERROR(INDEX(Raw_DATA!P:P,MATCH(Risk7_PlusY67!$D767,Raw_DATA!$A:$A,0)),"")</f>
        <v>92</v>
      </c>
      <c r="BH767" s="407">
        <f>IFERROR(INDEX(Raw_DATA!Q:Q,MATCH(Risk7_PlusY67!$D767,Raw_DATA!$A:$A,0)),"")</f>
        <v>576</v>
      </c>
      <c r="BI767" s="407">
        <f>IFERROR(INDEX(Raw_DATA!R:R,MATCH(Risk7_PlusY67!$D767,Raw_DATA!$A:$A,0)),"")</f>
        <v>48</v>
      </c>
      <c r="BJ767" s="124" t="str">
        <f>INDEX('Org2567'!$BM:$BM,MATCH(Risk7_PlusY67!D767,'Org2567'!$D:$D,0))</f>
        <v>รพช.F2 P30,000-60,000</v>
      </c>
    </row>
    <row r="768" spans="1:62" x14ac:dyDescent="0.7">
      <c r="A768" s="206">
        <f>IF(ISBLANK(D768),"",COUNTA($D$3:D768))</f>
        <v>766</v>
      </c>
      <c r="B768" s="207">
        <f>IFERROR(INDEX(ID!$E:$E,MATCH(Risk7_PlusY67!$D768,ID!$A:$A,0)),"")</f>
        <v>11</v>
      </c>
      <c r="C768" s="207" t="str">
        <f>IFERROR(INDEX(ID!$I:$I,MATCH(Risk7_PlusY67!$D768,ID!$A:$A,0)),"")</f>
        <v>นครศรีธรรมราช</v>
      </c>
      <c r="D768" s="295" t="s">
        <v>767</v>
      </c>
      <c r="E768" s="207" t="str">
        <f>IFERROR(INDEX(ID!$C:$C,MATCH(Risk7_PlusY67!$D768,ID!$A:$A,0)),"")</f>
        <v>สมเด็จพระยุพราชฉวาง,รพช.</v>
      </c>
      <c r="F768" s="207" t="str">
        <f>IFERROR(INDEX(ID!$G:$G,MATCH(Risk7_PlusY67!$D768,ID!$A:$A,0)),"")</f>
        <v>รพช.</v>
      </c>
      <c r="G768" s="206">
        <f>IFERROR(INDEX(ID!$J:$J,MATCH(Risk7_PlusY67!$D768,ID!$A:$A,0)),"")</f>
        <v>143</v>
      </c>
      <c r="H768" s="208" t="str">
        <f>IFERROR(INDEX(ID!$P:$P,MATCH(Risk7_PlusY67!$D768,ID!$A:$A,0)),"")</f>
        <v>รพช.M2 B&gt;100</v>
      </c>
      <c r="I768" s="209">
        <f>IFERROR(INDEX(Raw_DATA!E:E,MATCH(Risk7_PlusY67!$D768,Raw_DATA!$A:$A,0)),"")</f>
        <v>6.77</v>
      </c>
      <c r="J768" s="209">
        <f>IFERROR(INDEX(Raw_DATA!F:F,MATCH(Risk7_PlusY67!$D768,Raw_DATA!$A:$A,0)),"")</f>
        <v>6.21</v>
      </c>
      <c r="K768" s="209">
        <f>IFERROR(INDEX(Raw_DATA!G:G,MATCH(Risk7_PlusY67!$D768,Raw_DATA!$A:$A,0)),"")</f>
        <v>5.59</v>
      </c>
      <c r="L768" s="209">
        <f>IFERROR(INDEX(Raw_DATA!H:H,MATCH(Risk7_PlusY67!$D768,Raw_DATA!$A:$A,0)),"")</f>
        <v>108481874.90000001</v>
      </c>
      <c r="M768" s="210">
        <f>IFERROR(INDEX(Raw_DATA!I:I,MATCH(Risk7_PlusY67!$D768,Raw_DATA!$A:$A,0)),"")</f>
        <v>-27289533.629999999</v>
      </c>
      <c r="N768" s="206">
        <f t="shared" si="252"/>
        <v>0</v>
      </c>
      <c r="O768" s="206">
        <f t="shared" si="253"/>
        <v>1</v>
      </c>
      <c r="P768" s="206">
        <f t="shared" si="234"/>
        <v>0</v>
      </c>
      <c r="Q768" s="211">
        <f t="shared" si="235"/>
        <v>47.7</v>
      </c>
      <c r="R768" s="206">
        <f t="shared" si="254"/>
        <v>1</v>
      </c>
      <c r="S768" s="212">
        <f>IFERROR(INDEX(Raw_DATA!J:J,MATCH(Risk7_PlusY67!$D768,Raw_DATA!$A:$A,0)),"")</f>
        <v>-17413949.460000001</v>
      </c>
      <c r="T768" s="213">
        <f>IFERROR(INDEX(Raw_DATA!K:K,MATCH(Risk7_PlusY67!$D768,Raw_DATA!$A:$A,0)),"")</f>
        <v>86394487.75</v>
      </c>
      <c r="U768" s="214">
        <f t="shared" si="236"/>
        <v>0</v>
      </c>
      <c r="V768" s="214">
        <f t="shared" si="237"/>
        <v>0</v>
      </c>
      <c r="W768" s="214">
        <f>IF(OR(AND((K768&lt;0.8),(AJ768&gt;180)),AND((K768&lt;0.8),(AJ768&lt;10)),AND((K768&gt;=0.8),(AJ768&lt;10)),AND((K768&gt;=0.8),(AJ768&gt;90))),0,1)</f>
        <v>0</v>
      </c>
      <c r="X768" s="214">
        <f t="shared" si="238"/>
        <v>1</v>
      </c>
      <c r="Y768" s="214">
        <f t="shared" si="239"/>
        <v>1</v>
      </c>
      <c r="Z768" s="214">
        <f t="shared" si="240"/>
        <v>0</v>
      </c>
      <c r="AA768" s="214">
        <f t="shared" si="241"/>
        <v>0</v>
      </c>
      <c r="AB768" s="215" t="str">
        <f t="shared" si="242"/>
        <v>C-</v>
      </c>
      <c r="AC768" s="215" t="str">
        <f t="shared" si="243"/>
        <v>1C-</v>
      </c>
      <c r="AD768" s="216"/>
      <c r="AE768" s="216"/>
      <c r="AF768" s="434">
        <f>IFERROR(INDEX(Raw_DATA!L:L,MATCH(Risk7_PlusY67!$D768,Raw_DATA!$A:$A,0)),"")</f>
        <v>-9.48</v>
      </c>
      <c r="AG768" s="434">
        <f>IFERROR(INDEX(AVGGroup!$D$5:$D$21,MATCH(Risk7_PlusY67!$H768,AVGGroup!$C$5:$C$21,0)),"")</f>
        <v>-2.2400000000000002</v>
      </c>
      <c r="AH768" s="434">
        <f>IFERROR(INDEX(Raw_DATA!M:M,MATCH(Risk7_PlusY67!$D768,Raw_DATA!$A:$A,0)),"")</f>
        <v>-12.23</v>
      </c>
      <c r="AI768" s="435">
        <f>IFERROR(INDEX(AVGGroup!$F$5:$F$21,MATCH(Risk7_PlusY67!$H768,AVGGroup!$C$5:$C$21,0)),"")</f>
        <v>-7.61</v>
      </c>
      <c r="AJ768" s="401">
        <f>IFERROR(INDEX(Raw_DATA!N:N,MATCH(Risk7_PlusY67!$D768,Raw_DATA!$A:$A,0)),"")</f>
        <v>111</v>
      </c>
      <c r="AK768" s="401">
        <f>IFERROR(INDEX(Raw_DATA!O:O,MATCH(Risk7_PlusY67!$D768,Raw_DATA!$A:$A,0)),"")</f>
        <v>23</v>
      </c>
      <c r="AL768" s="401">
        <f>IFERROR(INDEX(Raw_DATA!P:P,MATCH(Risk7_PlusY67!$D768,Raw_DATA!$A:$A,0)),"")</f>
        <v>53</v>
      </c>
      <c r="AM768" s="401">
        <f>IFERROR(INDEX(Raw_DATA!Q:Q,MATCH(Risk7_PlusY67!$D768,Raw_DATA!$A:$A,0)),"")</f>
        <v>887</v>
      </c>
      <c r="AN768" s="401">
        <f>IFERROR(INDEX(Raw_DATA!R:R,MATCH(Risk7_PlusY67!$D768,Raw_DATA!$A:$A,0)),"")</f>
        <v>85</v>
      </c>
      <c r="AO768" s="407"/>
      <c r="AP768" s="411" t="b">
        <f>AB768=AY768</f>
        <v>1</v>
      </c>
      <c r="AQ768" s="340">
        <f t="shared" si="244"/>
        <v>1</v>
      </c>
      <c r="AR768" s="123">
        <f t="shared" si="245"/>
        <v>0</v>
      </c>
      <c r="AS768" s="123">
        <f t="shared" si="246"/>
        <v>0</v>
      </c>
      <c r="AT768" s="123">
        <f>IF(OR(AND((K768&lt;0.8),(BE768&gt;180)),AND((K768&lt;0.8),(BE768&lt;10)),AND((K768&gt;=0.8),(BE768&lt;10)),AND((K768&gt;=0.8),(BE768&gt;90))),0,1)</f>
        <v>0</v>
      </c>
      <c r="AU768" s="123">
        <f t="shared" si="247"/>
        <v>1</v>
      </c>
      <c r="AV768" s="123">
        <f t="shared" si="248"/>
        <v>1</v>
      </c>
      <c r="AW768" s="123">
        <f t="shared" si="249"/>
        <v>0</v>
      </c>
      <c r="AX768" s="123">
        <f t="shared" si="250"/>
        <v>0</v>
      </c>
      <c r="AY768" s="416" t="str">
        <f t="shared" si="251"/>
        <v>C-</v>
      </c>
      <c r="AZ768" s="416" t="str">
        <f>R768&amp;AY768</f>
        <v>1C-</v>
      </c>
      <c r="BA768" s="417">
        <f>IFERROR(INDEX(Raw_DATA!L:L,MATCH(Risk7_PlusY67!$D768,Raw_DATA!$A:$A,0)),"")</f>
        <v>-9.48</v>
      </c>
      <c r="BB768" s="417">
        <f>IFERROR(INDEX(AVGGroup!$H$5:$H$21,MATCH(Risk7_PlusY67!$BJ768,AVGGroup!$C$5:$C$21,0)),"")</f>
        <v>-2.25</v>
      </c>
      <c r="BC768" s="417">
        <f>IFERROR(INDEX(Raw_DATA!M:M,MATCH(Risk7_PlusY67!$D768,Raw_DATA!$A:$A,0)),"")</f>
        <v>-12.23</v>
      </c>
      <c r="BD768" s="418">
        <f>IFERROR(INDEX(AVGGroup!$J$5:$J$21,MATCH(Risk7_PlusY67!$BJ768,AVGGroup!$C$5:$C$21,0)),"")</f>
        <v>-7.61</v>
      </c>
      <c r="BE768" s="407">
        <f>IFERROR(INDEX(Raw_DATA!N:N,MATCH(Risk7_PlusY67!$D768,Raw_DATA!$A:$A,0)),"")</f>
        <v>111</v>
      </c>
      <c r="BF768" s="407">
        <f>IFERROR(INDEX(Raw_DATA!O:O,MATCH(Risk7_PlusY67!$D768,Raw_DATA!$A:$A,0)),"")</f>
        <v>23</v>
      </c>
      <c r="BG768" s="407">
        <f>IFERROR(INDEX(Raw_DATA!P:P,MATCH(Risk7_PlusY67!$D768,Raw_DATA!$A:$A,0)),"")</f>
        <v>53</v>
      </c>
      <c r="BH768" s="407">
        <f>IFERROR(INDEX(Raw_DATA!Q:Q,MATCH(Risk7_PlusY67!$D768,Raw_DATA!$A:$A,0)),"")</f>
        <v>887</v>
      </c>
      <c r="BI768" s="407">
        <f>IFERROR(INDEX(Raw_DATA!R:R,MATCH(Risk7_PlusY67!$D768,Raw_DATA!$A:$A,0)),"")</f>
        <v>85</v>
      </c>
      <c r="BJ768" s="124" t="str">
        <f>INDEX('Org2567'!$BM:$BM,MATCH(Risk7_PlusY67!D768,'Org2567'!$D:$D,0))</f>
        <v>รพช.M2 B&gt;100</v>
      </c>
    </row>
    <row r="769" spans="1:62" x14ac:dyDescent="0.7">
      <c r="A769" s="206">
        <f>IF(ISBLANK(D769),"",COUNTA($D$3:D769))</f>
        <v>767</v>
      </c>
      <c r="B769" s="207">
        <f>IFERROR(INDEX(ID!$E:$E,MATCH(Risk7_PlusY67!$D769,ID!$A:$A,0)),"")</f>
        <v>11</v>
      </c>
      <c r="C769" s="207" t="str">
        <f>IFERROR(INDEX(ID!$I:$I,MATCH(Risk7_PlusY67!$D769,ID!$A:$A,0)),"")</f>
        <v>นครศรีธรรมราช</v>
      </c>
      <c r="D769" s="295" t="s">
        <v>768</v>
      </c>
      <c r="E769" s="207" t="str">
        <f>IFERROR(INDEX(ID!$C:$C,MATCH(Risk7_PlusY67!$D769,ID!$A:$A,0)),"")</f>
        <v>พิปูน,รพช.</v>
      </c>
      <c r="F769" s="207" t="str">
        <f>IFERROR(INDEX(ID!$G:$G,MATCH(Risk7_PlusY67!$D769,ID!$A:$A,0)),"")</f>
        <v>รพช.</v>
      </c>
      <c r="G769" s="206">
        <f>IFERROR(INDEX(ID!$J:$J,MATCH(Risk7_PlusY67!$D769,ID!$A:$A,0)),"")</f>
        <v>33</v>
      </c>
      <c r="H769" s="208" t="str">
        <f>IFERROR(INDEX(ID!$P:$P,MATCH(Risk7_PlusY67!$D769,ID!$A:$A,0)),"")</f>
        <v>รพช.F2 P&lt;=30,000</v>
      </c>
      <c r="I769" s="209">
        <f>IFERROR(INDEX(Raw_DATA!E:E,MATCH(Risk7_PlusY67!$D769,Raw_DATA!$A:$A,0)),"")</f>
        <v>4.57</v>
      </c>
      <c r="J769" s="209">
        <f>IFERROR(INDEX(Raw_DATA!F:F,MATCH(Risk7_PlusY67!$D769,Raw_DATA!$A:$A,0)),"")</f>
        <v>4.16</v>
      </c>
      <c r="K769" s="209">
        <f>IFERROR(INDEX(Raw_DATA!G:G,MATCH(Risk7_PlusY67!$D769,Raw_DATA!$A:$A,0)),"")</f>
        <v>3.51</v>
      </c>
      <c r="L769" s="209">
        <f>IFERROR(INDEX(Raw_DATA!H:H,MATCH(Risk7_PlusY67!$D769,Raw_DATA!$A:$A,0)),"")</f>
        <v>18936895.34</v>
      </c>
      <c r="M769" s="210">
        <f>IFERROR(INDEX(Raw_DATA!I:I,MATCH(Risk7_PlusY67!$D769,Raw_DATA!$A:$A,0)),"")</f>
        <v>-10712734.66</v>
      </c>
      <c r="N769" s="206">
        <f t="shared" si="252"/>
        <v>0</v>
      </c>
      <c r="O769" s="206">
        <f t="shared" si="253"/>
        <v>1</v>
      </c>
      <c r="P769" s="206">
        <f t="shared" si="234"/>
        <v>0</v>
      </c>
      <c r="Q769" s="211">
        <f t="shared" si="235"/>
        <v>21.2</v>
      </c>
      <c r="R769" s="206">
        <f t="shared" si="254"/>
        <v>1</v>
      </c>
      <c r="S769" s="212">
        <f>IFERROR(INDEX(Raw_DATA!J:J,MATCH(Risk7_PlusY67!$D769,Raw_DATA!$A:$A,0)),"")</f>
        <v>-6611065.0300000003</v>
      </c>
      <c r="T769" s="213">
        <f>IFERROR(INDEX(Raw_DATA!K:K,MATCH(Risk7_PlusY67!$D769,Raw_DATA!$A:$A,0)),"")</f>
        <v>13304407.279999999</v>
      </c>
      <c r="U769" s="214">
        <f t="shared" si="236"/>
        <v>0</v>
      </c>
      <c r="V769" s="214">
        <f t="shared" si="237"/>
        <v>0</v>
      </c>
      <c r="W769" s="214">
        <f>IF(OR(AND((K769&lt;0.8),(AJ769&gt;180)),AND((K769&lt;0.8),(AJ769&lt;10)),AND((K769&gt;=0.8),(AJ769&lt;10)),AND((K769&gt;=0.8),(AJ769&gt;90))),0,1)</f>
        <v>0</v>
      </c>
      <c r="X769" s="214">
        <f t="shared" si="238"/>
        <v>0</v>
      </c>
      <c r="Y769" s="214">
        <f t="shared" si="239"/>
        <v>0</v>
      </c>
      <c r="Z769" s="214">
        <f t="shared" si="240"/>
        <v>1</v>
      </c>
      <c r="AA769" s="214">
        <f t="shared" si="241"/>
        <v>0</v>
      </c>
      <c r="AB769" s="215" t="str">
        <f t="shared" si="242"/>
        <v>D</v>
      </c>
      <c r="AC769" s="215" t="str">
        <f t="shared" si="243"/>
        <v>1D</v>
      </c>
      <c r="AD769" s="216"/>
      <c r="AE769" s="216"/>
      <c r="AF769" s="434">
        <f>IFERROR(INDEX(Raw_DATA!L:L,MATCH(Risk7_PlusY67!$D769,Raw_DATA!$A:$A,0)),"")</f>
        <v>-9.02</v>
      </c>
      <c r="AG769" s="434">
        <f>IFERROR(INDEX(AVGGroup!$D$5:$D$21,MATCH(Risk7_PlusY67!$H769,AVGGroup!$C$5:$C$21,0)),"")</f>
        <v>-3.55</v>
      </c>
      <c r="AH769" s="434">
        <f>IFERROR(INDEX(Raw_DATA!M:M,MATCH(Risk7_PlusY67!$D769,Raw_DATA!$A:$A,0)),"")</f>
        <v>-20.23</v>
      </c>
      <c r="AI769" s="435">
        <f>IFERROR(INDEX(AVGGroup!$F$5:$F$21,MATCH(Risk7_PlusY67!$H769,AVGGroup!$C$5:$C$21,0)),"")</f>
        <v>-10.199999999999999</v>
      </c>
      <c r="AJ769" s="401">
        <f>IFERROR(INDEX(Raw_DATA!N:N,MATCH(Risk7_PlusY67!$D769,Raw_DATA!$A:$A,0)),"")</f>
        <v>195</v>
      </c>
      <c r="AK769" s="401">
        <f>IFERROR(INDEX(Raw_DATA!O:O,MATCH(Risk7_PlusY67!$D769,Raw_DATA!$A:$A,0)),"")</f>
        <v>0</v>
      </c>
      <c r="AL769" s="401">
        <f>IFERROR(INDEX(Raw_DATA!P:P,MATCH(Risk7_PlusY67!$D769,Raw_DATA!$A:$A,0)),"")</f>
        <v>127</v>
      </c>
      <c r="AM769" s="401">
        <f>IFERROR(INDEX(Raw_DATA!Q:Q,MATCH(Risk7_PlusY67!$D769,Raw_DATA!$A:$A,0)),"")</f>
        <v>103</v>
      </c>
      <c r="AN769" s="401">
        <f>IFERROR(INDEX(Raw_DATA!R:R,MATCH(Risk7_PlusY67!$D769,Raw_DATA!$A:$A,0)),"")</f>
        <v>72</v>
      </c>
      <c r="AO769" s="407"/>
      <c r="AP769" s="411" t="b">
        <f>AB769=AY769</f>
        <v>1</v>
      </c>
      <c r="AQ769" s="340">
        <f t="shared" si="244"/>
        <v>1</v>
      </c>
      <c r="AR769" s="123">
        <f t="shared" si="245"/>
        <v>0</v>
      </c>
      <c r="AS769" s="123">
        <f t="shared" si="246"/>
        <v>0</v>
      </c>
      <c r="AT769" s="123">
        <f>IF(OR(AND((K769&lt;0.8),(BE769&gt;180)),AND((K769&lt;0.8),(BE769&lt;10)),AND((K769&gt;=0.8),(BE769&lt;10)),AND((K769&gt;=0.8),(BE769&gt;90))),0,1)</f>
        <v>0</v>
      </c>
      <c r="AU769" s="123">
        <f t="shared" si="247"/>
        <v>0</v>
      </c>
      <c r="AV769" s="123">
        <f t="shared" si="248"/>
        <v>0</v>
      </c>
      <c r="AW769" s="123">
        <f t="shared" si="249"/>
        <v>1</v>
      </c>
      <c r="AX769" s="123">
        <f t="shared" si="250"/>
        <v>0</v>
      </c>
      <c r="AY769" s="416" t="str">
        <f t="shared" si="251"/>
        <v>D</v>
      </c>
      <c r="AZ769" s="416" t="str">
        <f>R769&amp;AY769</f>
        <v>1D</v>
      </c>
      <c r="BA769" s="417">
        <f>IFERROR(INDEX(Raw_DATA!L:L,MATCH(Risk7_PlusY67!$D769,Raw_DATA!$A:$A,0)),"")</f>
        <v>-9.02</v>
      </c>
      <c r="BB769" s="417">
        <f>IFERROR(INDEX(AVGGroup!$H$5:$H$21,MATCH(Risk7_PlusY67!$BJ769,AVGGroup!$C$5:$C$21,0)),"")</f>
        <v>-3.54</v>
      </c>
      <c r="BC769" s="417">
        <f>IFERROR(INDEX(Raw_DATA!M:M,MATCH(Risk7_PlusY67!$D769,Raw_DATA!$A:$A,0)),"")</f>
        <v>-20.23</v>
      </c>
      <c r="BD769" s="418">
        <f>IFERROR(INDEX(AVGGroup!$J$5:$J$21,MATCH(Risk7_PlusY67!$BJ769,AVGGroup!$C$5:$C$21,0)),"")</f>
        <v>-10.199999999999999</v>
      </c>
      <c r="BE769" s="407">
        <f>IFERROR(INDEX(Raw_DATA!N:N,MATCH(Risk7_PlusY67!$D769,Raw_DATA!$A:$A,0)),"")</f>
        <v>195</v>
      </c>
      <c r="BF769" s="407">
        <f>IFERROR(INDEX(Raw_DATA!O:O,MATCH(Risk7_PlusY67!$D769,Raw_DATA!$A:$A,0)),"")</f>
        <v>0</v>
      </c>
      <c r="BG769" s="407">
        <f>IFERROR(INDEX(Raw_DATA!P:P,MATCH(Risk7_PlusY67!$D769,Raw_DATA!$A:$A,0)),"")</f>
        <v>127</v>
      </c>
      <c r="BH769" s="407">
        <f>IFERROR(INDEX(Raw_DATA!Q:Q,MATCH(Risk7_PlusY67!$D769,Raw_DATA!$A:$A,0)),"")</f>
        <v>103</v>
      </c>
      <c r="BI769" s="407">
        <f>IFERROR(INDEX(Raw_DATA!R:R,MATCH(Risk7_PlusY67!$D769,Raw_DATA!$A:$A,0)),"")</f>
        <v>72</v>
      </c>
      <c r="BJ769" s="124" t="str">
        <f>INDEX('Org2567'!$BM:$BM,MATCH(Risk7_PlusY67!D769,'Org2567'!$D:$D,0))</f>
        <v>รพช.F2 P&lt;=30,000</v>
      </c>
    </row>
    <row r="770" spans="1:62" x14ac:dyDescent="0.7">
      <c r="A770" s="206">
        <f>IF(ISBLANK(D770),"",COUNTA($D$3:D770))</f>
        <v>768</v>
      </c>
      <c r="B770" s="207">
        <f>IFERROR(INDEX(ID!$E:$E,MATCH(Risk7_PlusY67!$D770,ID!$A:$A,0)),"")</f>
        <v>11</v>
      </c>
      <c r="C770" s="207" t="str">
        <f>IFERROR(INDEX(ID!$I:$I,MATCH(Risk7_PlusY67!$D770,ID!$A:$A,0)),"")</f>
        <v>นครศรีธรรมราช</v>
      </c>
      <c r="D770" s="295" t="s">
        <v>769</v>
      </c>
      <c r="E770" s="207" t="str">
        <f>IFERROR(INDEX(ID!$C:$C,MATCH(Risk7_PlusY67!$D770,ID!$A:$A,0)),"")</f>
        <v>เชียรใหญ่,รพช.</v>
      </c>
      <c r="F770" s="207" t="str">
        <f>IFERROR(INDEX(ID!$G:$G,MATCH(Risk7_PlusY67!$D770,ID!$A:$A,0)),"")</f>
        <v>รพช.</v>
      </c>
      <c r="G770" s="206">
        <f>IFERROR(INDEX(ID!$J:$J,MATCH(Risk7_PlusY67!$D770,ID!$A:$A,0)),"")</f>
        <v>54</v>
      </c>
      <c r="H770" s="208" t="str">
        <f>IFERROR(INDEX(ID!$P:$P,MATCH(Risk7_PlusY67!$D770,ID!$A:$A,0)),"")</f>
        <v>รพช.F1 P&lt;=50,000</v>
      </c>
      <c r="I770" s="209">
        <f>IFERROR(INDEX(Raw_DATA!E:E,MATCH(Risk7_PlusY67!$D770,Raw_DATA!$A:$A,0)),"")</f>
        <v>1</v>
      </c>
      <c r="J770" s="209">
        <f>IFERROR(INDEX(Raw_DATA!F:F,MATCH(Risk7_PlusY67!$D770,Raw_DATA!$A:$A,0)),"")</f>
        <v>0.89</v>
      </c>
      <c r="K770" s="209">
        <f>IFERROR(INDEX(Raw_DATA!G:G,MATCH(Risk7_PlusY67!$D770,Raw_DATA!$A:$A,0)),"")</f>
        <v>0.55000000000000004</v>
      </c>
      <c r="L770" s="209">
        <f>IFERROR(INDEX(Raw_DATA!H:H,MATCH(Risk7_PlusY67!$D770,Raw_DATA!$A:$A,0)),"")</f>
        <v>-37951.589999999997</v>
      </c>
      <c r="M770" s="210">
        <f>IFERROR(INDEX(Raw_DATA!I:I,MATCH(Risk7_PlusY67!$D770,Raw_DATA!$A:$A,0)),"")</f>
        <v>518649.07</v>
      </c>
      <c r="N770" s="206">
        <f t="shared" si="252"/>
        <v>3</v>
      </c>
      <c r="O770" s="206">
        <f t="shared" si="253"/>
        <v>1</v>
      </c>
      <c r="P770" s="206">
        <f t="shared" si="234"/>
        <v>0</v>
      </c>
      <c r="Q770" s="211">
        <f t="shared" si="235"/>
        <v>0.8</v>
      </c>
      <c r="R770" s="206">
        <f t="shared" si="254"/>
        <v>4</v>
      </c>
      <c r="S770" s="212">
        <f>IFERROR(INDEX(Raw_DATA!J:J,MATCH(Risk7_PlusY67!$D770,Raw_DATA!$A:$A,0)),"")</f>
        <v>2589539.75</v>
      </c>
      <c r="T770" s="213">
        <f>IFERROR(INDEX(Raw_DATA!K:K,MATCH(Risk7_PlusY67!$D770,Raw_DATA!$A:$A,0)),"")</f>
        <v>-19397576.399999999</v>
      </c>
      <c r="U770" s="214">
        <f t="shared" si="236"/>
        <v>1</v>
      </c>
      <c r="V770" s="214">
        <f t="shared" si="237"/>
        <v>1</v>
      </c>
      <c r="W770" s="214">
        <f>IF(OR(AND((K770&lt;0.8),(AJ770&gt;180)),AND((K770&lt;0.8),(AJ770&lt;10)),AND((K770&gt;=0.8),(AJ770&lt;10)),AND((K770&gt;=0.8),(AJ770&gt;90))),0,1)</f>
        <v>0</v>
      </c>
      <c r="X770" s="214">
        <f t="shared" si="238"/>
        <v>0</v>
      </c>
      <c r="Y770" s="214">
        <f t="shared" si="239"/>
        <v>0</v>
      </c>
      <c r="Z770" s="214">
        <f t="shared" si="240"/>
        <v>0</v>
      </c>
      <c r="AA770" s="214">
        <f t="shared" si="241"/>
        <v>0</v>
      </c>
      <c r="AB770" s="215" t="str">
        <f t="shared" si="242"/>
        <v>C-</v>
      </c>
      <c r="AC770" s="215" t="str">
        <f t="shared" si="243"/>
        <v>4C-</v>
      </c>
      <c r="AD770" s="216"/>
      <c r="AE770" s="216"/>
      <c r="AF770" s="434">
        <f>IFERROR(INDEX(Raw_DATA!L:L,MATCH(Risk7_PlusY67!$D770,Raw_DATA!$A:$A,0)),"")</f>
        <v>2.11</v>
      </c>
      <c r="AG770" s="434">
        <f>IFERROR(INDEX(AVGGroup!$D$5:$D$21,MATCH(Risk7_PlusY67!$H770,AVGGroup!$C$5:$C$21,0)),"")</f>
        <v>-3.15</v>
      </c>
      <c r="AH770" s="434">
        <f>IFERROR(INDEX(Raw_DATA!M:M,MATCH(Risk7_PlusY67!$D770,Raw_DATA!$A:$A,0)),"")</f>
        <v>0.82</v>
      </c>
      <c r="AI770" s="435">
        <f>IFERROR(INDEX(AVGGroup!$F$5:$F$21,MATCH(Risk7_PlusY67!$H770,AVGGroup!$C$5:$C$21,0)),"")</f>
        <v>-7.1</v>
      </c>
      <c r="AJ770" s="401">
        <f>IFERROR(INDEX(Raw_DATA!N:N,MATCH(Risk7_PlusY67!$D770,Raw_DATA!$A:$A,0)),"")</f>
        <v>406</v>
      </c>
      <c r="AK770" s="401">
        <f>IFERROR(INDEX(Raw_DATA!O:O,MATCH(Risk7_PlusY67!$D770,Raw_DATA!$A:$A,0)),"")</f>
        <v>71</v>
      </c>
      <c r="AL770" s="401">
        <f>IFERROR(INDEX(Raw_DATA!P:P,MATCH(Risk7_PlusY67!$D770,Raw_DATA!$A:$A,0)),"")</f>
        <v>88</v>
      </c>
      <c r="AM770" s="401">
        <f>IFERROR(INDEX(Raw_DATA!Q:Q,MATCH(Risk7_PlusY67!$D770,Raw_DATA!$A:$A,0)),"")</f>
        <v>715</v>
      </c>
      <c r="AN770" s="401">
        <f>IFERROR(INDEX(Raw_DATA!R:R,MATCH(Risk7_PlusY67!$D770,Raw_DATA!$A:$A,0)),"")</f>
        <v>66</v>
      </c>
      <c r="AO770" s="407"/>
      <c r="AP770" s="411" t="b">
        <f>AB770=AY770</f>
        <v>1</v>
      </c>
      <c r="AQ770" s="340">
        <f t="shared" si="244"/>
        <v>0</v>
      </c>
      <c r="AR770" s="123">
        <f t="shared" si="245"/>
        <v>1</v>
      </c>
      <c r="AS770" s="123">
        <f t="shared" si="246"/>
        <v>1</v>
      </c>
      <c r="AT770" s="123">
        <f>IF(OR(AND((K770&lt;0.8),(BE770&gt;180)),AND((K770&lt;0.8),(BE770&lt;10)),AND((K770&gt;=0.8),(BE770&lt;10)),AND((K770&gt;=0.8),(BE770&gt;90))),0,1)</f>
        <v>0</v>
      </c>
      <c r="AU770" s="123">
        <f t="shared" si="247"/>
        <v>0</v>
      </c>
      <c r="AV770" s="123">
        <f t="shared" si="248"/>
        <v>0</v>
      </c>
      <c r="AW770" s="123">
        <f t="shared" si="249"/>
        <v>0</v>
      </c>
      <c r="AX770" s="123">
        <f t="shared" si="250"/>
        <v>0</v>
      </c>
      <c r="AY770" s="416" t="str">
        <f t="shared" si="251"/>
        <v>C-</v>
      </c>
      <c r="AZ770" s="416" t="str">
        <f>R770&amp;AY770</f>
        <v>4C-</v>
      </c>
      <c r="BA770" s="417">
        <f>IFERROR(INDEX(Raw_DATA!L:L,MATCH(Risk7_PlusY67!$D770,Raw_DATA!$A:$A,0)),"")</f>
        <v>2.11</v>
      </c>
      <c r="BB770" s="417">
        <f>IFERROR(INDEX(AVGGroup!$H$5:$H$21,MATCH(Risk7_PlusY67!$BJ770,AVGGroup!$C$5:$C$21,0)),"")</f>
        <v>-3.15</v>
      </c>
      <c r="BC770" s="417">
        <f>IFERROR(INDEX(Raw_DATA!M:M,MATCH(Risk7_PlusY67!$D770,Raw_DATA!$A:$A,0)),"")</f>
        <v>0.82</v>
      </c>
      <c r="BD770" s="418">
        <f>IFERROR(INDEX(AVGGroup!$J$5:$J$21,MATCH(Risk7_PlusY67!$BJ770,AVGGroup!$C$5:$C$21,0)),"")</f>
        <v>-7.1</v>
      </c>
      <c r="BE770" s="407">
        <f>IFERROR(INDEX(Raw_DATA!N:N,MATCH(Risk7_PlusY67!$D770,Raw_DATA!$A:$A,0)),"")</f>
        <v>406</v>
      </c>
      <c r="BF770" s="407">
        <f>IFERROR(INDEX(Raw_DATA!O:O,MATCH(Risk7_PlusY67!$D770,Raw_DATA!$A:$A,0)),"")</f>
        <v>71</v>
      </c>
      <c r="BG770" s="407">
        <f>IFERROR(INDEX(Raw_DATA!P:P,MATCH(Risk7_PlusY67!$D770,Raw_DATA!$A:$A,0)),"")</f>
        <v>88</v>
      </c>
      <c r="BH770" s="407">
        <f>IFERROR(INDEX(Raw_DATA!Q:Q,MATCH(Risk7_PlusY67!$D770,Raw_DATA!$A:$A,0)),"")</f>
        <v>715</v>
      </c>
      <c r="BI770" s="407">
        <f>IFERROR(INDEX(Raw_DATA!R:R,MATCH(Risk7_PlusY67!$D770,Raw_DATA!$A:$A,0)),"")</f>
        <v>66</v>
      </c>
      <c r="BJ770" s="124" t="str">
        <f>INDEX('Org2567'!$BM:$BM,MATCH(Risk7_PlusY67!D770,'Org2567'!$D:$D,0))</f>
        <v>รพช.F1 P&lt;=50,000</v>
      </c>
    </row>
    <row r="771" spans="1:62" x14ac:dyDescent="0.7">
      <c r="A771" s="206">
        <f>IF(ISBLANK(D771),"",COUNTA($D$3:D771))</f>
        <v>769</v>
      </c>
      <c r="B771" s="207">
        <f>IFERROR(INDEX(ID!$E:$E,MATCH(Risk7_PlusY67!$D771,ID!$A:$A,0)),"")</f>
        <v>11</v>
      </c>
      <c r="C771" s="207" t="str">
        <f>IFERROR(INDEX(ID!$I:$I,MATCH(Risk7_PlusY67!$D771,ID!$A:$A,0)),"")</f>
        <v>นครศรีธรรมราช</v>
      </c>
      <c r="D771" s="295" t="s">
        <v>770</v>
      </c>
      <c r="E771" s="207" t="str">
        <f>IFERROR(INDEX(ID!$C:$C,MATCH(Risk7_PlusY67!$D771,ID!$A:$A,0)),"")</f>
        <v>ชะอวด,รพช.</v>
      </c>
      <c r="F771" s="207" t="str">
        <f>IFERROR(INDEX(ID!$G:$G,MATCH(Risk7_PlusY67!$D771,ID!$A:$A,0)),"")</f>
        <v>รพช.</v>
      </c>
      <c r="G771" s="206">
        <f>IFERROR(INDEX(ID!$J:$J,MATCH(Risk7_PlusY67!$D771,ID!$A:$A,0)),"")</f>
        <v>90</v>
      </c>
      <c r="H771" s="208" t="str">
        <f>IFERROR(INDEX(ID!$P:$P,MATCH(Risk7_PlusY67!$D771,ID!$A:$A,0)),"")</f>
        <v>รพช.F1 P50,000-100,000</v>
      </c>
      <c r="I771" s="209">
        <f>IFERROR(INDEX(Raw_DATA!E:E,MATCH(Risk7_PlusY67!$D771,Raw_DATA!$A:$A,0)),"")</f>
        <v>3.09</v>
      </c>
      <c r="J771" s="209">
        <f>IFERROR(INDEX(Raw_DATA!F:F,MATCH(Risk7_PlusY67!$D771,Raw_DATA!$A:$A,0)),"")</f>
        <v>2.84</v>
      </c>
      <c r="K771" s="209">
        <f>IFERROR(INDEX(Raw_DATA!G:G,MATCH(Risk7_PlusY67!$D771,Raw_DATA!$A:$A,0)),"")</f>
        <v>2.41</v>
      </c>
      <c r="L771" s="209">
        <f>IFERROR(INDEX(Raw_DATA!H:H,MATCH(Risk7_PlusY67!$D771,Raw_DATA!$A:$A,0)),"")</f>
        <v>42729934.909999996</v>
      </c>
      <c r="M771" s="210">
        <f>IFERROR(INDEX(Raw_DATA!I:I,MATCH(Risk7_PlusY67!$D771,Raw_DATA!$A:$A,0)),"")</f>
        <v>-14805213.880000001</v>
      </c>
      <c r="N771" s="206">
        <f t="shared" ref="N771:N834" si="255">(IF(I771&lt;1.5,1,0))+(IF(J771&lt;1,1,0))+(IF(K771&lt;0.8,1,0))</f>
        <v>0</v>
      </c>
      <c r="O771" s="206">
        <f t="shared" ref="O771:O834" si="256">IF(M771&lt;0,1,0)+IF(L771&lt;0,1,0)</f>
        <v>1</v>
      </c>
      <c r="P771" s="206">
        <f t="shared" si="234"/>
        <v>0</v>
      </c>
      <c r="Q771" s="211">
        <f t="shared" si="235"/>
        <v>34.6</v>
      </c>
      <c r="R771" s="206">
        <f t="shared" ref="R771:R834" si="257">+N771+O771+P771</f>
        <v>1</v>
      </c>
      <c r="S771" s="212">
        <f>IFERROR(INDEX(Raw_DATA!J:J,MATCH(Risk7_PlusY67!$D771,Raw_DATA!$A:$A,0)),"")</f>
        <v>-9554275.5399999991</v>
      </c>
      <c r="T771" s="213">
        <f>IFERROR(INDEX(Raw_DATA!K:K,MATCH(Risk7_PlusY67!$D771,Raw_DATA!$A:$A,0)),"")</f>
        <v>27809906.629999999</v>
      </c>
      <c r="U771" s="214">
        <f t="shared" si="236"/>
        <v>1</v>
      </c>
      <c r="V771" s="214">
        <f t="shared" si="237"/>
        <v>0</v>
      </c>
      <c r="W771" s="214">
        <f>IF(OR(AND((K771&lt;0.8),(AJ771&gt;180)),AND((K771&lt;0.8),(AJ771&lt;10)),AND((K771&gt;=0.8),(AJ771&lt;10)),AND((K771&gt;=0.8),(AJ771&gt;90))),0,1)</f>
        <v>0</v>
      </c>
      <c r="X771" s="214">
        <f t="shared" si="238"/>
        <v>1</v>
      </c>
      <c r="Y771" s="214">
        <f t="shared" si="239"/>
        <v>1</v>
      </c>
      <c r="Z771" s="214">
        <f t="shared" si="240"/>
        <v>0</v>
      </c>
      <c r="AA771" s="214">
        <f t="shared" si="241"/>
        <v>1</v>
      </c>
      <c r="AB771" s="215" t="str">
        <f t="shared" si="242"/>
        <v>B-</v>
      </c>
      <c r="AC771" s="215" t="str">
        <f t="shared" si="243"/>
        <v>1B-</v>
      </c>
      <c r="AD771" s="216"/>
      <c r="AE771" s="216"/>
      <c r="AF771" s="434">
        <f>IFERROR(INDEX(Raw_DATA!L:L,MATCH(Risk7_PlusY67!$D771,Raw_DATA!$A:$A,0)),"")</f>
        <v>-5.39</v>
      </c>
      <c r="AG771" s="434">
        <f>IFERROR(INDEX(AVGGroup!$D$5:$D$21,MATCH(Risk7_PlusY67!$H771,AVGGroup!$C$5:$C$21,0)),"")</f>
        <v>-5.99</v>
      </c>
      <c r="AH771" s="434">
        <f>IFERROR(INDEX(Raw_DATA!M:M,MATCH(Risk7_PlusY67!$D771,Raw_DATA!$A:$A,0)),"")</f>
        <v>-12.61</v>
      </c>
      <c r="AI771" s="435">
        <f>IFERROR(INDEX(AVGGroup!$F$5:$F$21,MATCH(Risk7_PlusY67!$H771,AVGGroup!$C$5:$C$21,0)),"")</f>
        <v>-10.86</v>
      </c>
      <c r="AJ771" s="401">
        <f>IFERROR(INDEX(Raw_DATA!N:N,MATCH(Risk7_PlusY67!$D771,Raw_DATA!$A:$A,0)),"")</f>
        <v>141</v>
      </c>
      <c r="AK771" s="401">
        <f>IFERROR(INDEX(Raw_DATA!O:O,MATCH(Risk7_PlusY67!$D771,Raw_DATA!$A:$A,0)),"")</f>
        <v>21</v>
      </c>
      <c r="AL771" s="401">
        <f>IFERROR(INDEX(Raw_DATA!P:P,MATCH(Risk7_PlusY67!$D771,Raw_DATA!$A:$A,0)),"")</f>
        <v>25</v>
      </c>
      <c r="AM771" s="401">
        <f>IFERROR(INDEX(Raw_DATA!Q:Q,MATCH(Risk7_PlusY67!$D771,Raw_DATA!$A:$A,0)),"")</f>
        <v>424</v>
      </c>
      <c r="AN771" s="401">
        <f>IFERROR(INDEX(Raw_DATA!R:R,MATCH(Risk7_PlusY67!$D771,Raw_DATA!$A:$A,0)),"")</f>
        <v>49</v>
      </c>
      <c r="AO771" s="407"/>
      <c r="AP771" s="411" t="b">
        <f>AB771=AY771</f>
        <v>1</v>
      </c>
      <c r="AQ771" s="340">
        <f t="shared" si="244"/>
        <v>1</v>
      </c>
      <c r="AR771" s="123">
        <f t="shared" si="245"/>
        <v>1</v>
      </c>
      <c r="AS771" s="123">
        <f t="shared" si="246"/>
        <v>0</v>
      </c>
      <c r="AT771" s="123">
        <f>IF(OR(AND((K771&lt;0.8),(BE771&gt;180)),AND((K771&lt;0.8),(BE771&lt;10)),AND((K771&gt;=0.8),(BE771&lt;10)),AND((K771&gt;=0.8),(BE771&gt;90))),0,1)</f>
        <v>0</v>
      </c>
      <c r="AU771" s="123">
        <f t="shared" si="247"/>
        <v>1</v>
      </c>
      <c r="AV771" s="123">
        <f t="shared" si="248"/>
        <v>1</v>
      </c>
      <c r="AW771" s="123">
        <f t="shared" si="249"/>
        <v>0</v>
      </c>
      <c r="AX771" s="123">
        <f t="shared" si="250"/>
        <v>1</v>
      </c>
      <c r="AY771" s="416" t="str">
        <f t="shared" si="251"/>
        <v>B-</v>
      </c>
      <c r="AZ771" s="416" t="str">
        <f>R771&amp;AY771</f>
        <v>1B-</v>
      </c>
      <c r="BA771" s="417">
        <f>IFERROR(INDEX(Raw_DATA!L:L,MATCH(Risk7_PlusY67!$D771,Raw_DATA!$A:$A,0)),"")</f>
        <v>-5.39</v>
      </c>
      <c r="BB771" s="417">
        <f>IFERROR(INDEX(AVGGroup!$H$5:$H$21,MATCH(Risk7_PlusY67!$BJ771,AVGGroup!$C$5:$C$21,0)),"")</f>
        <v>-5.99</v>
      </c>
      <c r="BC771" s="417">
        <f>IFERROR(INDEX(Raw_DATA!M:M,MATCH(Risk7_PlusY67!$D771,Raw_DATA!$A:$A,0)),"")</f>
        <v>-12.61</v>
      </c>
      <c r="BD771" s="418">
        <f>IFERROR(INDEX(AVGGroup!$J$5:$J$21,MATCH(Risk7_PlusY67!$BJ771,AVGGroup!$C$5:$C$21,0)),"")</f>
        <v>-10.86</v>
      </c>
      <c r="BE771" s="407">
        <f>IFERROR(INDEX(Raw_DATA!N:N,MATCH(Risk7_PlusY67!$D771,Raw_DATA!$A:$A,0)),"")</f>
        <v>141</v>
      </c>
      <c r="BF771" s="407">
        <f>IFERROR(INDEX(Raw_DATA!O:O,MATCH(Risk7_PlusY67!$D771,Raw_DATA!$A:$A,0)),"")</f>
        <v>21</v>
      </c>
      <c r="BG771" s="407">
        <f>IFERROR(INDEX(Raw_DATA!P:P,MATCH(Risk7_PlusY67!$D771,Raw_DATA!$A:$A,0)),"")</f>
        <v>25</v>
      </c>
      <c r="BH771" s="407">
        <f>IFERROR(INDEX(Raw_DATA!Q:Q,MATCH(Risk7_PlusY67!$D771,Raw_DATA!$A:$A,0)),"")</f>
        <v>424</v>
      </c>
      <c r="BI771" s="407">
        <f>IFERROR(INDEX(Raw_DATA!R:R,MATCH(Risk7_PlusY67!$D771,Raw_DATA!$A:$A,0)),"")</f>
        <v>49</v>
      </c>
      <c r="BJ771" s="124" t="str">
        <f>INDEX('Org2567'!$BM:$BM,MATCH(Risk7_PlusY67!D771,'Org2567'!$D:$D,0))</f>
        <v>รพช.F1 P50,000-100,000</v>
      </c>
    </row>
    <row r="772" spans="1:62" x14ac:dyDescent="0.7">
      <c r="A772" s="206">
        <f>IF(ISBLANK(D772),"",COUNTA($D$3:D772))</f>
        <v>770</v>
      </c>
      <c r="B772" s="207">
        <f>IFERROR(INDEX(ID!$E:$E,MATCH(Risk7_PlusY67!$D772,ID!$A:$A,0)),"")</f>
        <v>11</v>
      </c>
      <c r="C772" s="207" t="str">
        <f>IFERROR(INDEX(ID!$I:$I,MATCH(Risk7_PlusY67!$D772,ID!$A:$A,0)),"")</f>
        <v>นครศรีธรรมราช</v>
      </c>
      <c r="D772" s="295" t="s">
        <v>771</v>
      </c>
      <c r="E772" s="207" t="str">
        <f>IFERROR(INDEX(ID!$C:$C,MATCH(Risk7_PlusY67!$D772,ID!$A:$A,0)),"")</f>
        <v>ท่าศาลา,รพท.</v>
      </c>
      <c r="F772" s="207" t="str">
        <f>IFERROR(INDEX(ID!$G:$G,MATCH(Risk7_PlusY67!$D772,ID!$A:$A,0)),"")</f>
        <v>รพท.</v>
      </c>
      <c r="G772" s="206">
        <f>IFERROR(INDEX(ID!$J:$J,MATCH(Risk7_PlusY67!$D772,ID!$A:$A,0)),"")</f>
        <v>300</v>
      </c>
      <c r="H772" s="208" t="str">
        <f>IFERROR(INDEX(ID!$P:$P,MATCH(Risk7_PlusY67!$D772,ID!$A:$A,0)),"")</f>
        <v>รพท.M1 B&gt;200</v>
      </c>
      <c r="I772" s="209">
        <f>IFERROR(INDEX(Raw_DATA!E:E,MATCH(Risk7_PlusY67!$D772,Raw_DATA!$A:$A,0)),"")</f>
        <v>4.6399999999999997</v>
      </c>
      <c r="J772" s="209">
        <f>IFERROR(INDEX(Raw_DATA!F:F,MATCH(Risk7_PlusY67!$D772,Raw_DATA!$A:$A,0)),"")</f>
        <v>4.47</v>
      </c>
      <c r="K772" s="209">
        <f>IFERROR(INDEX(Raw_DATA!G:G,MATCH(Risk7_PlusY67!$D772,Raw_DATA!$A:$A,0)),"")</f>
        <v>3.64</v>
      </c>
      <c r="L772" s="209">
        <f>IFERROR(INDEX(Raw_DATA!H:H,MATCH(Risk7_PlusY67!$D772,Raw_DATA!$A:$A,0)),"")</f>
        <v>431581273.12</v>
      </c>
      <c r="M772" s="210">
        <f>IFERROR(INDEX(Raw_DATA!I:I,MATCH(Risk7_PlusY67!$D772,Raw_DATA!$A:$A,0)),"")</f>
        <v>27718353.379999999</v>
      </c>
      <c r="N772" s="206">
        <f t="shared" si="255"/>
        <v>0</v>
      </c>
      <c r="O772" s="206">
        <f t="shared" si="256"/>
        <v>0</v>
      </c>
      <c r="P772" s="206">
        <f t="shared" ref="P772:P835" si="258">IF(AND(L772&gt;0,M772&lt;0),IF(ABS((L772/(M772/$P$1)))&lt;3,2,IF(ABS((L772/(M772/$P$1)))&gt;6,0,1)),IF(AND(L772&lt;0,M772&gt;0),IF(ABS((L772/(M772/$P$1)))&lt;3,0,IF(ABS((L772/(M772/$P$1)))&gt;6,2,1)),IF(AND(L772&gt;0,M772&gt;0),0,2)))</f>
        <v>0</v>
      </c>
      <c r="Q772" s="211" t="str">
        <f t="shared" ref="Q772:Q835" si="259">IFERROR(IF(AND(L772&gt;0,M772&gt;0),"",IF(AND(L772&lt;0,M772&lt;0),"",TRUNC(ABS(L772/(M772/$P$1)),1))),"")</f>
        <v/>
      </c>
      <c r="R772" s="206">
        <f t="shared" si="257"/>
        <v>0</v>
      </c>
      <c r="S772" s="212">
        <f>IFERROR(INDEX(Raw_DATA!J:J,MATCH(Risk7_PlusY67!$D772,Raw_DATA!$A:$A,0)),"")</f>
        <v>69378164.090000004</v>
      </c>
      <c r="T772" s="213">
        <f>IFERROR(INDEX(Raw_DATA!K:K,MATCH(Risk7_PlusY67!$D772,Raw_DATA!$A:$A,0)),"")</f>
        <v>313295754.31</v>
      </c>
      <c r="U772" s="214">
        <f t="shared" ref="U772:U835" si="260">IF(AF772&gt;=AG772,1,0)</f>
        <v>1</v>
      </c>
      <c r="V772" s="214">
        <f t="shared" ref="V772:V835" si="261">IF(AH772&gt;=AI772,1,0)</f>
        <v>1</v>
      </c>
      <c r="W772" s="214">
        <f>IF(OR(AND((K772&lt;0.8),(AJ772&gt;180)),AND((K772&lt;0.8),(AJ772&lt;10)),AND((K772&gt;=0.8),(AJ772&lt;10)),AND((K772&gt;=0.8),(AJ772&gt;90))),0,1)</f>
        <v>1</v>
      </c>
      <c r="X772" s="214">
        <f t="shared" ref="X772:X835" si="262">IF(AND(AK772&gt;=10,AK772&lt;=60),1,0)</f>
        <v>1</v>
      </c>
      <c r="Y772" s="214">
        <f t="shared" ref="Y772:Y835" si="263">IF(AND(AL772&gt;=10,AL772&lt;=60),1,0)</f>
        <v>1</v>
      </c>
      <c r="Z772" s="214">
        <f t="shared" ref="Z772:Z835" si="264">IF(AND(AM772&gt;=10,AM772&lt;=120),1,0)</f>
        <v>0</v>
      </c>
      <c r="AA772" s="214">
        <f t="shared" ref="AA772:AA835" si="265">IF(AND(AN772&gt;=10,AN772&lt;=60),1,0)</f>
        <v>1</v>
      </c>
      <c r="AB772" s="215" t="str">
        <f t="shared" ref="AB772:AB835" si="266">IF(COUNTIF(U772:AA772,"1")=7,"A",IF(COUNTIF(U772:AA772,"1")=6,"A-",IF(COUNTIF(U772:AA772,"1")=5,"B",IF(COUNTIF(U772:AA772,"1")=4,"B-",IF(COUNTIF(U772:AA772,"1")=3,"C",IF(COUNTIF(U772:AA772,"1")=2,"C-",IF(COUNTIF(U772:AA772,"1")=1,"D","F")))))))</f>
        <v>A-</v>
      </c>
      <c r="AC772" s="215" t="str">
        <f t="shared" ref="AC772:AC835" si="267">R772&amp;AB772</f>
        <v>0A-</v>
      </c>
      <c r="AD772" s="216"/>
      <c r="AE772" s="216"/>
      <c r="AF772" s="434">
        <f>IFERROR(INDEX(Raw_DATA!L:L,MATCH(Risk7_PlusY67!$D772,Raw_DATA!$A:$A,0)),"")</f>
        <v>10.52</v>
      </c>
      <c r="AG772" s="434">
        <f>IFERROR(INDEX(AVGGroup!$D$5:$D$21,MATCH(Risk7_PlusY67!$H772,AVGGroup!$C$5:$C$21,0)),"")</f>
        <v>3.38</v>
      </c>
      <c r="AH772" s="434">
        <f>IFERROR(INDEX(Raw_DATA!M:M,MATCH(Risk7_PlusY67!$D772,Raw_DATA!$A:$A,0)),"")</f>
        <v>2.74</v>
      </c>
      <c r="AI772" s="435">
        <f>IFERROR(INDEX(AVGGroup!$F$5:$F$21,MATCH(Risk7_PlusY67!$H772,AVGGroup!$C$5:$C$21,0)),"")</f>
        <v>0.04</v>
      </c>
      <c r="AJ772" s="401">
        <f>IFERROR(INDEX(Raw_DATA!N:N,MATCH(Risk7_PlusY67!$D772,Raw_DATA!$A:$A,0)),"")</f>
        <v>73</v>
      </c>
      <c r="AK772" s="401">
        <f>IFERROR(INDEX(Raw_DATA!O:O,MATCH(Risk7_PlusY67!$D772,Raw_DATA!$A:$A,0)),"")</f>
        <v>59</v>
      </c>
      <c r="AL772" s="401">
        <f>IFERROR(INDEX(Raw_DATA!P:P,MATCH(Risk7_PlusY67!$D772,Raw_DATA!$A:$A,0)),"")</f>
        <v>38</v>
      </c>
      <c r="AM772" s="401">
        <f>IFERROR(INDEX(Raw_DATA!Q:Q,MATCH(Risk7_PlusY67!$D772,Raw_DATA!$A:$A,0)),"")</f>
        <v>355</v>
      </c>
      <c r="AN772" s="401">
        <f>IFERROR(INDEX(Raw_DATA!R:R,MATCH(Risk7_PlusY67!$D772,Raw_DATA!$A:$A,0)),"")</f>
        <v>43</v>
      </c>
      <c r="AO772" s="407"/>
      <c r="AP772" s="411" t="b">
        <f>AB772=AY772</f>
        <v>1</v>
      </c>
      <c r="AQ772" s="340">
        <f t="shared" ref="AQ772:AQ835" si="268">IF(AH772&lt;0,1,0)</f>
        <v>0</v>
      </c>
      <c r="AR772" s="123">
        <f t="shared" ref="AR772:AR835" si="269">IF(BA772&gt;=BB772,1,0)</f>
        <v>1</v>
      </c>
      <c r="AS772" s="123">
        <f t="shared" ref="AS772:AS835" si="270">IF(BC772&gt;=BD772,1,0)</f>
        <v>1</v>
      </c>
      <c r="AT772" s="123">
        <f>IF(OR(AND((K772&lt;0.8),(BE772&gt;180)),AND((K772&lt;0.8),(BE772&lt;10)),AND((K772&gt;=0.8),(BE772&lt;10)),AND((K772&gt;=0.8),(BE772&gt;90))),0,1)</f>
        <v>1</v>
      </c>
      <c r="AU772" s="123">
        <f t="shared" ref="AU772:AU835" si="271">IF(AND(BF772&gt;=10,BF772&lt;=60),1,0)</f>
        <v>1</v>
      </c>
      <c r="AV772" s="123">
        <f t="shared" ref="AV772:AV835" si="272">IF(AND(BG772&gt;=10,BG772&lt;=60),1,0)</f>
        <v>1</v>
      </c>
      <c r="AW772" s="123">
        <f t="shared" ref="AW772:AW835" si="273">IF(AND(BH772&gt;=10,BH772&lt;=120),1,0)</f>
        <v>0</v>
      </c>
      <c r="AX772" s="123">
        <f t="shared" ref="AX772:AX835" si="274">IF(AND(BI772&gt;=10,BI772&lt;=60),1,0)</f>
        <v>1</v>
      </c>
      <c r="AY772" s="416" t="str">
        <f t="shared" ref="AY772:AY835" si="275">IF(COUNTIF(AR772:AX772,"1")=7,"A",IF(COUNTIF(AR772:AX772,"1")=6,"A-",IF(COUNTIF(AR772:AX772,"1")=5,"B",IF(COUNTIF(AR772:AX772,"1")=4,"B-",IF(COUNTIF(AR772:AX772,"1")=3,"C",IF(COUNTIF(AR772:AX772,"1")=2,"C-",IF(COUNTIF(AR772:AX772,"1")=1,"D","F")))))))</f>
        <v>A-</v>
      </c>
      <c r="AZ772" s="416" t="str">
        <f>R772&amp;AY772</f>
        <v>0A-</v>
      </c>
      <c r="BA772" s="417">
        <f>IFERROR(INDEX(Raw_DATA!L:L,MATCH(Risk7_PlusY67!$D772,Raw_DATA!$A:$A,0)),"")</f>
        <v>10.52</v>
      </c>
      <c r="BB772" s="417">
        <f>IFERROR(INDEX(AVGGroup!$H$5:$H$21,MATCH(Risk7_PlusY67!$BJ772,AVGGroup!$C$5:$C$21,0)),"")</f>
        <v>3.88</v>
      </c>
      <c r="BC772" s="417">
        <f>IFERROR(INDEX(Raw_DATA!M:M,MATCH(Risk7_PlusY67!$D772,Raw_DATA!$A:$A,0)),"")</f>
        <v>2.74</v>
      </c>
      <c r="BD772" s="418">
        <f>IFERROR(INDEX(AVGGroup!$J$5:$J$21,MATCH(Risk7_PlusY67!$BJ772,AVGGroup!$C$5:$C$21,0)),"")</f>
        <v>0.56999999999999995</v>
      </c>
      <c r="BE772" s="407">
        <f>IFERROR(INDEX(Raw_DATA!N:N,MATCH(Risk7_PlusY67!$D772,Raw_DATA!$A:$A,0)),"")</f>
        <v>73</v>
      </c>
      <c r="BF772" s="407">
        <f>IFERROR(INDEX(Raw_DATA!O:O,MATCH(Risk7_PlusY67!$D772,Raw_DATA!$A:$A,0)),"")</f>
        <v>59</v>
      </c>
      <c r="BG772" s="407">
        <f>IFERROR(INDEX(Raw_DATA!P:P,MATCH(Risk7_PlusY67!$D772,Raw_DATA!$A:$A,0)),"")</f>
        <v>38</v>
      </c>
      <c r="BH772" s="407">
        <f>IFERROR(INDEX(Raw_DATA!Q:Q,MATCH(Risk7_PlusY67!$D772,Raw_DATA!$A:$A,0)),"")</f>
        <v>355</v>
      </c>
      <c r="BI772" s="407">
        <f>IFERROR(INDEX(Raw_DATA!R:R,MATCH(Risk7_PlusY67!$D772,Raw_DATA!$A:$A,0)),"")</f>
        <v>43</v>
      </c>
      <c r="BJ772" s="124" t="str">
        <f>INDEX('Org2567'!$BM:$BM,MATCH(Risk7_PlusY67!D772,'Org2567'!$D:$D,0))</f>
        <v>รพท.M1 B&gt;200</v>
      </c>
    </row>
    <row r="773" spans="1:62" x14ac:dyDescent="0.7">
      <c r="A773" s="206">
        <f>IF(ISBLANK(D773),"",COUNTA($D$3:D773))</f>
        <v>771</v>
      </c>
      <c r="B773" s="207">
        <f>IFERROR(INDEX(ID!$E:$E,MATCH(Risk7_PlusY67!$D773,ID!$A:$A,0)),"")</f>
        <v>11</v>
      </c>
      <c r="C773" s="207" t="str">
        <f>IFERROR(INDEX(ID!$I:$I,MATCH(Risk7_PlusY67!$D773,ID!$A:$A,0)),"")</f>
        <v>นครศรีธรรมราช</v>
      </c>
      <c r="D773" s="295" t="s">
        <v>772</v>
      </c>
      <c r="E773" s="207" t="str">
        <f>IFERROR(INDEX(ID!$C:$C,MATCH(Risk7_PlusY67!$D773,ID!$A:$A,0)),"")</f>
        <v>ทุ่งสง,รพท.</v>
      </c>
      <c r="F773" s="207" t="str">
        <f>IFERROR(INDEX(ID!$G:$G,MATCH(Risk7_PlusY67!$D773,ID!$A:$A,0)),"")</f>
        <v>รพท.</v>
      </c>
      <c r="G773" s="206">
        <f>IFERROR(INDEX(ID!$J:$J,MATCH(Risk7_PlusY67!$D773,ID!$A:$A,0)),"")</f>
        <v>330</v>
      </c>
      <c r="H773" s="208" t="str">
        <f>IFERROR(INDEX(ID!$P:$P,MATCH(Risk7_PlusY67!$D773,ID!$A:$A,0)),"")</f>
        <v>รพท.S B&lt;=400</v>
      </c>
      <c r="I773" s="209">
        <f>IFERROR(INDEX(Raw_DATA!E:E,MATCH(Risk7_PlusY67!$D773,Raw_DATA!$A:$A,0)),"")</f>
        <v>2.67</v>
      </c>
      <c r="J773" s="209">
        <f>IFERROR(INDEX(Raw_DATA!F:F,MATCH(Risk7_PlusY67!$D773,Raw_DATA!$A:$A,0)),"")</f>
        <v>2.58</v>
      </c>
      <c r="K773" s="209">
        <f>IFERROR(INDEX(Raw_DATA!G:G,MATCH(Risk7_PlusY67!$D773,Raw_DATA!$A:$A,0)),"")</f>
        <v>2.12</v>
      </c>
      <c r="L773" s="209">
        <f>IFERROR(INDEX(Raw_DATA!H:H,MATCH(Risk7_PlusY67!$D773,Raw_DATA!$A:$A,0)),"")</f>
        <v>283486007.29000002</v>
      </c>
      <c r="M773" s="210">
        <f>IFERROR(INDEX(Raw_DATA!I:I,MATCH(Risk7_PlusY67!$D773,Raw_DATA!$A:$A,0)),"")</f>
        <v>-176806760.06999999</v>
      </c>
      <c r="N773" s="206">
        <f t="shared" si="255"/>
        <v>0</v>
      </c>
      <c r="O773" s="206">
        <f t="shared" si="256"/>
        <v>1</v>
      </c>
      <c r="P773" s="206">
        <f t="shared" si="258"/>
        <v>0</v>
      </c>
      <c r="Q773" s="211">
        <f t="shared" si="259"/>
        <v>19.2</v>
      </c>
      <c r="R773" s="206">
        <f t="shared" si="257"/>
        <v>1</v>
      </c>
      <c r="S773" s="212">
        <f>IFERROR(INDEX(Raw_DATA!J:J,MATCH(Risk7_PlusY67!$D773,Raw_DATA!$A:$A,0)),"")</f>
        <v>-118825770.13</v>
      </c>
      <c r="T773" s="213">
        <f>IFERROR(INDEX(Raw_DATA!K:K,MATCH(Risk7_PlusY67!$D773,Raw_DATA!$A:$A,0)),"")</f>
        <v>188999187.33000001</v>
      </c>
      <c r="U773" s="214">
        <f t="shared" si="260"/>
        <v>0</v>
      </c>
      <c r="V773" s="214">
        <f t="shared" si="261"/>
        <v>0</v>
      </c>
      <c r="W773" s="214">
        <f>IF(OR(AND((K773&lt;0.8),(AJ773&gt;180)),AND((K773&lt;0.8),(AJ773&lt;10)),AND((K773&gt;=0.8),(AJ773&lt;10)),AND((K773&gt;=0.8),(AJ773&gt;90))),0,1)</f>
        <v>1</v>
      </c>
      <c r="X773" s="214">
        <f t="shared" si="262"/>
        <v>0</v>
      </c>
      <c r="Y773" s="214">
        <f t="shared" si="263"/>
        <v>1</v>
      </c>
      <c r="Z773" s="214">
        <f t="shared" si="264"/>
        <v>1</v>
      </c>
      <c r="AA773" s="214">
        <f t="shared" si="265"/>
        <v>1</v>
      </c>
      <c r="AB773" s="215" t="str">
        <f t="shared" si="266"/>
        <v>B-</v>
      </c>
      <c r="AC773" s="215" t="str">
        <f t="shared" si="267"/>
        <v>1B-</v>
      </c>
      <c r="AD773" s="216"/>
      <c r="AE773" s="216"/>
      <c r="AF773" s="434">
        <f>IFERROR(INDEX(Raw_DATA!L:L,MATCH(Risk7_PlusY67!$D773,Raw_DATA!$A:$A,0)),"")</f>
        <v>-15.2</v>
      </c>
      <c r="AG773" s="434">
        <f>IFERROR(INDEX(AVGGroup!$D$5:$D$21,MATCH(Risk7_PlusY67!$H773,AVGGroup!$C$5:$C$21,0)),"")</f>
        <v>2.19</v>
      </c>
      <c r="AH773" s="434">
        <f>IFERROR(INDEX(Raw_DATA!M:M,MATCH(Risk7_PlusY67!$D773,Raw_DATA!$A:$A,0)),"")</f>
        <v>-17.920000000000002</v>
      </c>
      <c r="AI773" s="435">
        <f>IFERROR(INDEX(AVGGroup!$F$5:$F$21,MATCH(Risk7_PlusY67!$H773,AVGGroup!$C$5:$C$21,0)),"")</f>
        <v>-2.17</v>
      </c>
      <c r="AJ773" s="401">
        <f>IFERROR(INDEX(Raw_DATA!N:N,MATCH(Risk7_PlusY67!$D773,Raw_DATA!$A:$A,0)),"")</f>
        <v>68</v>
      </c>
      <c r="AK773" s="401">
        <f>IFERROR(INDEX(Raw_DATA!O:O,MATCH(Risk7_PlusY67!$D773,Raw_DATA!$A:$A,0)),"")</f>
        <v>61</v>
      </c>
      <c r="AL773" s="401">
        <f>IFERROR(INDEX(Raw_DATA!P:P,MATCH(Risk7_PlusY67!$D773,Raw_DATA!$A:$A,0)),"")</f>
        <v>26</v>
      </c>
      <c r="AM773" s="401">
        <f>IFERROR(INDEX(Raw_DATA!Q:Q,MATCH(Risk7_PlusY67!$D773,Raw_DATA!$A:$A,0)),"")</f>
        <v>31</v>
      </c>
      <c r="AN773" s="401">
        <f>IFERROR(INDEX(Raw_DATA!R:R,MATCH(Risk7_PlusY67!$D773,Raw_DATA!$A:$A,0)),"")</f>
        <v>25</v>
      </c>
      <c r="AO773" s="407"/>
      <c r="AP773" s="411" t="b">
        <f>AB773=AY773</f>
        <v>1</v>
      </c>
      <c r="AQ773" s="340">
        <f t="shared" si="268"/>
        <v>1</v>
      </c>
      <c r="AR773" s="123">
        <f t="shared" si="269"/>
        <v>0</v>
      </c>
      <c r="AS773" s="123">
        <f t="shared" si="270"/>
        <v>0</v>
      </c>
      <c r="AT773" s="123">
        <f>IF(OR(AND((K773&lt;0.8),(BE773&gt;180)),AND((K773&lt;0.8),(BE773&lt;10)),AND((K773&gt;=0.8),(BE773&lt;10)),AND((K773&gt;=0.8),(BE773&gt;90))),0,1)</f>
        <v>1</v>
      </c>
      <c r="AU773" s="123">
        <f t="shared" si="271"/>
        <v>0</v>
      </c>
      <c r="AV773" s="123">
        <f t="shared" si="272"/>
        <v>1</v>
      </c>
      <c r="AW773" s="123">
        <f t="shared" si="273"/>
        <v>1</v>
      </c>
      <c r="AX773" s="123">
        <f t="shared" si="274"/>
        <v>1</v>
      </c>
      <c r="AY773" s="416" t="str">
        <f t="shared" si="275"/>
        <v>B-</v>
      </c>
      <c r="AZ773" s="416" t="str">
        <f>R773&amp;AY773</f>
        <v>1B-</v>
      </c>
      <c r="BA773" s="417">
        <f>IFERROR(INDEX(Raw_DATA!L:L,MATCH(Risk7_PlusY67!$D773,Raw_DATA!$A:$A,0)),"")</f>
        <v>-15.2</v>
      </c>
      <c r="BB773" s="417">
        <f>IFERROR(INDEX(AVGGroup!$H$5:$H$21,MATCH(Risk7_PlusY67!$BJ773,AVGGroup!$C$5:$C$21,0)),"")</f>
        <v>2.19</v>
      </c>
      <c r="BC773" s="417">
        <f>IFERROR(INDEX(Raw_DATA!M:M,MATCH(Risk7_PlusY67!$D773,Raw_DATA!$A:$A,0)),"")</f>
        <v>-17.920000000000002</v>
      </c>
      <c r="BD773" s="418">
        <f>IFERROR(INDEX(AVGGroup!$J$5:$J$21,MATCH(Risk7_PlusY67!$BJ773,AVGGroup!$C$5:$C$21,0)),"")</f>
        <v>-2.17</v>
      </c>
      <c r="BE773" s="407">
        <f>IFERROR(INDEX(Raw_DATA!N:N,MATCH(Risk7_PlusY67!$D773,Raw_DATA!$A:$A,0)),"")</f>
        <v>68</v>
      </c>
      <c r="BF773" s="407">
        <f>IFERROR(INDEX(Raw_DATA!O:O,MATCH(Risk7_PlusY67!$D773,Raw_DATA!$A:$A,0)),"")</f>
        <v>61</v>
      </c>
      <c r="BG773" s="407">
        <f>IFERROR(INDEX(Raw_DATA!P:P,MATCH(Risk7_PlusY67!$D773,Raw_DATA!$A:$A,0)),"")</f>
        <v>26</v>
      </c>
      <c r="BH773" s="407">
        <f>IFERROR(INDEX(Raw_DATA!Q:Q,MATCH(Risk7_PlusY67!$D773,Raw_DATA!$A:$A,0)),"")</f>
        <v>31</v>
      </c>
      <c r="BI773" s="407">
        <f>IFERROR(INDEX(Raw_DATA!R:R,MATCH(Risk7_PlusY67!$D773,Raw_DATA!$A:$A,0)),"")</f>
        <v>25</v>
      </c>
      <c r="BJ773" s="124" t="str">
        <f>INDEX('Org2567'!$BM:$BM,MATCH(Risk7_PlusY67!D773,'Org2567'!$D:$D,0))</f>
        <v>รพท.S B&lt;=400</v>
      </c>
    </row>
    <row r="774" spans="1:62" x14ac:dyDescent="0.7">
      <c r="A774" s="206">
        <f>IF(ISBLANK(D774),"",COUNTA($D$3:D774))</f>
        <v>772</v>
      </c>
      <c r="B774" s="207">
        <f>IFERROR(INDEX(ID!$E:$E,MATCH(Risk7_PlusY67!$D774,ID!$A:$A,0)),"")</f>
        <v>11</v>
      </c>
      <c r="C774" s="207" t="str">
        <f>IFERROR(INDEX(ID!$I:$I,MATCH(Risk7_PlusY67!$D774,ID!$A:$A,0)),"")</f>
        <v>นครศรีธรรมราช</v>
      </c>
      <c r="D774" s="295" t="s">
        <v>773</v>
      </c>
      <c r="E774" s="207" t="str">
        <f>IFERROR(INDEX(ID!$C:$C,MATCH(Risk7_PlusY67!$D774,ID!$A:$A,0)),"")</f>
        <v>นาบอน,รพช.</v>
      </c>
      <c r="F774" s="207" t="str">
        <f>IFERROR(INDEX(ID!$G:$G,MATCH(Risk7_PlusY67!$D774,ID!$A:$A,0)),"")</f>
        <v>รพช.</v>
      </c>
      <c r="G774" s="206">
        <f>IFERROR(INDEX(ID!$J:$J,MATCH(Risk7_PlusY67!$D774,ID!$A:$A,0)),"")</f>
        <v>30</v>
      </c>
      <c r="H774" s="208" t="str">
        <f>IFERROR(INDEX(ID!$P:$P,MATCH(Risk7_PlusY67!$D774,ID!$A:$A,0)),"")</f>
        <v>รพช.F2 P&lt;=30,000</v>
      </c>
      <c r="I774" s="209">
        <f>IFERROR(INDEX(Raw_DATA!E:E,MATCH(Risk7_PlusY67!$D774,Raw_DATA!$A:$A,0)),"")</f>
        <v>1.1000000000000001</v>
      </c>
      <c r="J774" s="209">
        <f>IFERROR(INDEX(Raw_DATA!F:F,MATCH(Risk7_PlusY67!$D774,Raw_DATA!$A:$A,0)),"")</f>
        <v>0.93</v>
      </c>
      <c r="K774" s="209">
        <f>IFERROR(INDEX(Raw_DATA!G:G,MATCH(Risk7_PlusY67!$D774,Raw_DATA!$A:$A,0)),"")</f>
        <v>0.69</v>
      </c>
      <c r="L774" s="209">
        <f>IFERROR(INDEX(Raw_DATA!H:H,MATCH(Risk7_PlusY67!$D774,Raw_DATA!$A:$A,0)),"")</f>
        <v>3027390.52</v>
      </c>
      <c r="M774" s="210">
        <f>IFERROR(INDEX(Raw_DATA!I:I,MATCH(Risk7_PlusY67!$D774,Raw_DATA!$A:$A,0)),"")</f>
        <v>-6578941.8300000001</v>
      </c>
      <c r="N774" s="206">
        <f t="shared" si="255"/>
        <v>3</v>
      </c>
      <c r="O774" s="206">
        <f t="shared" si="256"/>
        <v>1</v>
      </c>
      <c r="P774" s="206">
        <f t="shared" si="258"/>
        <v>1</v>
      </c>
      <c r="Q774" s="211">
        <f t="shared" si="259"/>
        <v>5.5</v>
      </c>
      <c r="R774" s="206">
        <f t="shared" si="257"/>
        <v>5</v>
      </c>
      <c r="S774" s="212">
        <f>IFERROR(INDEX(Raw_DATA!J:J,MATCH(Risk7_PlusY67!$D774,Raw_DATA!$A:$A,0)),"")</f>
        <v>-3481057.36</v>
      </c>
      <c r="T774" s="213">
        <f>IFERROR(INDEX(Raw_DATA!K:K,MATCH(Risk7_PlusY67!$D774,Raw_DATA!$A:$A,0)),"")</f>
        <v>-9400180.1500000004</v>
      </c>
      <c r="U774" s="214">
        <f t="shared" si="260"/>
        <v>0</v>
      </c>
      <c r="V774" s="214">
        <f t="shared" si="261"/>
        <v>0</v>
      </c>
      <c r="W774" s="214">
        <f>IF(OR(AND((K774&lt;0.8),(AJ774&gt;180)),AND((K774&lt;0.8),(AJ774&lt;10)),AND((K774&gt;=0.8),(AJ774&lt;10)),AND((K774&gt;=0.8),(AJ774&gt;90))),0,1)</f>
        <v>0</v>
      </c>
      <c r="X774" s="214">
        <f t="shared" si="262"/>
        <v>1</v>
      </c>
      <c r="Y774" s="214">
        <f t="shared" si="263"/>
        <v>1</v>
      </c>
      <c r="Z774" s="214">
        <f t="shared" si="264"/>
        <v>0</v>
      </c>
      <c r="AA774" s="214">
        <f t="shared" si="265"/>
        <v>0</v>
      </c>
      <c r="AB774" s="215" t="str">
        <f t="shared" si="266"/>
        <v>C-</v>
      </c>
      <c r="AC774" s="215" t="str">
        <f t="shared" si="267"/>
        <v>5C-</v>
      </c>
      <c r="AD774" s="216"/>
      <c r="AE774" s="216"/>
      <c r="AF774" s="434">
        <f>IFERROR(INDEX(Raw_DATA!L:L,MATCH(Risk7_PlusY67!$D774,Raw_DATA!$A:$A,0)),"")</f>
        <v>-3.57</v>
      </c>
      <c r="AG774" s="434">
        <f>IFERROR(INDEX(AVGGroup!$D$5:$D$21,MATCH(Risk7_PlusY67!$H774,AVGGroup!$C$5:$C$21,0)),"")</f>
        <v>-3.55</v>
      </c>
      <c r="AH774" s="434">
        <f>IFERROR(INDEX(Raw_DATA!M:M,MATCH(Risk7_PlusY67!$D774,Raw_DATA!$A:$A,0)),"")</f>
        <v>-11.01</v>
      </c>
      <c r="AI774" s="435">
        <f>IFERROR(INDEX(AVGGroup!$F$5:$F$21,MATCH(Risk7_PlusY67!$H774,AVGGroup!$C$5:$C$21,0)),"")</f>
        <v>-10.199999999999999</v>
      </c>
      <c r="AJ774" s="401">
        <f>IFERROR(INDEX(Raw_DATA!N:N,MATCH(Risk7_PlusY67!$D774,Raw_DATA!$A:$A,0)),"")</f>
        <v>323</v>
      </c>
      <c r="AK774" s="401">
        <f>IFERROR(INDEX(Raw_DATA!O:O,MATCH(Risk7_PlusY67!$D774,Raw_DATA!$A:$A,0)),"")</f>
        <v>23</v>
      </c>
      <c r="AL774" s="401">
        <f>IFERROR(INDEX(Raw_DATA!P:P,MATCH(Risk7_PlusY67!$D774,Raw_DATA!$A:$A,0)),"")</f>
        <v>28</v>
      </c>
      <c r="AM774" s="401">
        <f>IFERROR(INDEX(Raw_DATA!Q:Q,MATCH(Risk7_PlusY67!$D774,Raw_DATA!$A:$A,0)),"")</f>
        <v>256</v>
      </c>
      <c r="AN774" s="401">
        <f>IFERROR(INDEX(Raw_DATA!R:R,MATCH(Risk7_PlusY67!$D774,Raw_DATA!$A:$A,0)),"")</f>
        <v>97</v>
      </c>
      <c r="AO774" s="407"/>
      <c r="AP774" s="411" t="b">
        <f>AB774=AY774</f>
        <v>1</v>
      </c>
      <c r="AQ774" s="340">
        <f t="shared" si="268"/>
        <v>1</v>
      </c>
      <c r="AR774" s="123">
        <f t="shared" si="269"/>
        <v>0</v>
      </c>
      <c r="AS774" s="123">
        <f t="shared" si="270"/>
        <v>0</v>
      </c>
      <c r="AT774" s="123">
        <f>IF(OR(AND((K774&lt;0.8),(BE774&gt;180)),AND((K774&lt;0.8),(BE774&lt;10)),AND((K774&gt;=0.8),(BE774&lt;10)),AND((K774&gt;=0.8),(BE774&gt;90))),0,1)</f>
        <v>0</v>
      </c>
      <c r="AU774" s="123">
        <f t="shared" si="271"/>
        <v>1</v>
      </c>
      <c r="AV774" s="123">
        <f t="shared" si="272"/>
        <v>1</v>
      </c>
      <c r="AW774" s="123">
        <f t="shared" si="273"/>
        <v>0</v>
      </c>
      <c r="AX774" s="123">
        <f t="shared" si="274"/>
        <v>0</v>
      </c>
      <c r="AY774" s="416" t="str">
        <f t="shared" si="275"/>
        <v>C-</v>
      </c>
      <c r="AZ774" s="416" t="str">
        <f>R774&amp;AY774</f>
        <v>5C-</v>
      </c>
      <c r="BA774" s="417">
        <f>IFERROR(INDEX(Raw_DATA!L:L,MATCH(Risk7_PlusY67!$D774,Raw_DATA!$A:$A,0)),"")</f>
        <v>-3.57</v>
      </c>
      <c r="BB774" s="417">
        <f>IFERROR(INDEX(AVGGroup!$H$5:$H$21,MATCH(Risk7_PlusY67!$BJ774,AVGGroup!$C$5:$C$21,0)),"")</f>
        <v>-3.54</v>
      </c>
      <c r="BC774" s="417">
        <f>IFERROR(INDEX(Raw_DATA!M:M,MATCH(Risk7_PlusY67!$D774,Raw_DATA!$A:$A,0)),"")</f>
        <v>-11.01</v>
      </c>
      <c r="BD774" s="418">
        <f>IFERROR(INDEX(AVGGroup!$J$5:$J$21,MATCH(Risk7_PlusY67!$BJ774,AVGGroup!$C$5:$C$21,0)),"")</f>
        <v>-10.199999999999999</v>
      </c>
      <c r="BE774" s="407">
        <f>IFERROR(INDEX(Raw_DATA!N:N,MATCH(Risk7_PlusY67!$D774,Raw_DATA!$A:$A,0)),"")</f>
        <v>323</v>
      </c>
      <c r="BF774" s="407">
        <f>IFERROR(INDEX(Raw_DATA!O:O,MATCH(Risk7_PlusY67!$D774,Raw_DATA!$A:$A,0)),"")</f>
        <v>23</v>
      </c>
      <c r="BG774" s="407">
        <f>IFERROR(INDEX(Raw_DATA!P:P,MATCH(Risk7_PlusY67!$D774,Raw_DATA!$A:$A,0)),"")</f>
        <v>28</v>
      </c>
      <c r="BH774" s="407">
        <f>IFERROR(INDEX(Raw_DATA!Q:Q,MATCH(Risk7_PlusY67!$D774,Raw_DATA!$A:$A,0)),"")</f>
        <v>256</v>
      </c>
      <c r="BI774" s="407">
        <f>IFERROR(INDEX(Raw_DATA!R:R,MATCH(Risk7_PlusY67!$D774,Raw_DATA!$A:$A,0)),"")</f>
        <v>97</v>
      </c>
      <c r="BJ774" s="124" t="str">
        <f>INDEX('Org2567'!$BM:$BM,MATCH(Risk7_PlusY67!D774,'Org2567'!$D:$D,0))</f>
        <v>รพช.F2 P&lt;=30,000</v>
      </c>
    </row>
    <row r="775" spans="1:62" x14ac:dyDescent="0.7">
      <c r="A775" s="206">
        <f>IF(ISBLANK(D775),"",COUNTA($D$3:D775))</f>
        <v>773</v>
      </c>
      <c r="B775" s="207">
        <f>IFERROR(INDEX(ID!$E:$E,MATCH(Risk7_PlusY67!$D775,ID!$A:$A,0)),"")</f>
        <v>11</v>
      </c>
      <c r="C775" s="207" t="str">
        <f>IFERROR(INDEX(ID!$I:$I,MATCH(Risk7_PlusY67!$D775,ID!$A:$A,0)),"")</f>
        <v>นครศรีธรรมราช</v>
      </c>
      <c r="D775" s="295" t="s">
        <v>774</v>
      </c>
      <c r="E775" s="207" t="str">
        <f>IFERROR(INDEX(ID!$C:$C,MATCH(Risk7_PlusY67!$D775,ID!$A:$A,0)),"")</f>
        <v>ทุ่งใหญ่,รพช.</v>
      </c>
      <c r="F775" s="207" t="str">
        <f>IFERROR(INDEX(ID!$G:$G,MATCH(Risk7_PlusY67!$D775,ID!$A:$A,0)),"")</f>
        <v>รพช.</v>
      </c>
      <c r="G775" s="206">
        <f>IFERROR(INDEX(ID!$J:$J,MATCH(Risk7_PlusY67!$D775,ID!$A:$A,0)),"")</f>
        <v>75</v>
      </c>
      <c r="H775" s="208" t="str">
        <f>IFERROR(INDEX(ID!$P:$P,MATCH(Risk7_PlusY67!$D775,ID!$A:$A,0)),"")</f>
        <v>รพช.F1 P50,000-100,000</v>
      </c>
      <c r="I775" s="209">
        <f>IFERROR(INDEX(Raw_DATA!E:E,MATCH(Risk7_PlusY67!$D775,Raw_DATA!$A:$A,0)),"")</f>
        <v>1.78</v>
      </c>
      <c r="J775" s="209">
        <f>IFERROR(INDEX(Raw_DATA!F:F,MATCH(Risk7_PlusY67!$D775,Raw_DATA!$A:$A,0)),"")</f>
        <v>1.64</v>
      </c>
      <c r="K775" s="209">
        <f>IFERROR(INDEX(Raw_DATA!G:G,MATCH(Risk7_PlusY67!$D775,Raw_DATA!$A:$A,0)),"")</f>
        <v>0.99</v>
      </c>
      <c r="L775" s="209">
        <f>IFERROR(INDEX(Raw_DATA!H:H,MATCH(Risk7_PlusY67!$D775,Raw_DATA!$A:$A,0)),"")</f>
        <v>36706714.530000001</v>
      </c>
      <c r="M775" s="210">
        <f>IFERROR(INDEX(Raw_DATA!I:I,MATCH(Risk7_PlusY67!$D775,Raw_DATA!$A:$A,0)),"")</f>
        <v>21124515.010000002</v>
      </c>
      <c r="N775" s="206">
        <f t="shared" si="255"/>
        <v>0</v>
      </c>
      <c r="O775" s="206">
        <f t="shared" si="256"/>
        <v>0</v>
      </c>
      <c r="P775" s="206">
        <f t="shared" si="258"/>
        <v>0</v>
      </c>
      <c r="Q775" s="211" t="str">
        <f t="shared" si="259"/>
        <v/>
      </c>
      <c r="R775" s="206">
        <f t="shared" si="257"/>
        <v>0</v>
      </c>
      <c r="S775" s="212">
        <f>IFERROR(INDEX(Raw_DATA!J:J,MATCH(Risk7_PlusY67!$D775,Raw_DATA!$A:$A,0)),"")</f>
        <v>21667837.649999999</v>
      </c>
      <c r="T775" s="213">
        <f>IFERROR(INDEX(Raw_DATA!K:K,MATCH(Risk7_PlusY67!$D775,Raw_DATA!$A:$A,0)),"")</f>
        <v>-265728.33</v>
      </c>
      <c r="U775" s="214">
        <f t="shared" si="260"/>
        <v>1</v>
      </c>
      <c r="V775" s="214">
        <f t="shared" si="261"/>
        <v>1</v>
      </c>
      <c r="W775" s="214">
        <f>IF(OR(AND((K775&lt;0.8),(AJ775&gt;180)),AND((K775&lt;0.8),(AJ775&lt;10)),AND((K775&gt;=0.8),(AJ775&lt;10)),AND((K775&gt;=0.8),(AJ775&gt;90))),0,1)</f>
        <v>0</v>
      </c>
      <c r="X775" s="214">
        <f t="shared" si="262"/>
        <v>0</v>
      </c>
      <c r="Y775" s="214">
        <f t="shared" si="263"/>
        <v>1</v>
      </c>
      <c r="Z775" s="214">
        <f t="shared" si="264"/>
        <v>0</v>
      </c>
      <c r="AA775" s="214">
        <f t="shared" si="265"/>
        <v>1</v>
      </c>
      <c r="AB775" s="215" t="str">
        <f t="shared" si="266"/>
        <v>B-</v>
      </c>
      <c r="AC775" s="215" t="str">
        <f t="shared" si="267"/>
        <v>0B-</v>
      </c>
      <c r="AD775" s="216"/>
      <c r="AE775" s="216"/>
      <c r="AF775" s="434">
        <f>IFERROR(INDEX(Raw_DATA!L:L,MATCH(Risk7_PlusY67!$D775,Raw_DATA!$A:$A,0)),"")</f>
        <v>12.4</v>
      </c>
      <c r="AG775" s="434">
        <f>IFERROR(INDEX(AVGGroup!$D$5:$D$21,MATCH(Risk7_PlusY67!$H775,AVGGroup!$C$5:$C$21,0)),"")</f>
        <v>-5.99</v>
      </c>
      <c r="AH775" s="434">
        <f>IFERROR(INDEX(Raw_DATA!M:M,MATCH(Risk7_PlusY67!$D775,Raw_DATA!$A:$A,0)),"")</f>
        <v>16.23</v>
      </c>
      <c r="AI775" s="435">
        <f>IFERROR(INDEX(AVGGroup!$F$5:$F$21,MATCH(Risk7_PlusY67!$H775,AVGGroup!$C$5:$C$21,0)),"")</f>
        <v>-10.86</v>
      </c>
      <c r="AJ775" s="401">
        <f>IFERROR(INDEX(Raw_DATA!N:N,MATCH(Risk7_PlusY67!$D775,Raw_DATA!$A:$A,0)),"")</f>
        <v>314</v>
      </c>
      <c r="AK775" s="401">
        <f>IFERROR(INDEX(Raw_DATA!O:O,MATCH(Risk7_PlusY67!$D775,Raw_DATA!$A:$A,0)),"")</f>
        <v>69</v>
      </c>
      <c r="AL775" s="401">
        <f>IFERROR(INDEX(Raw_DATA!P:P,MATCH(Risk7_PlusY67!$D775,Raw_DATA!$A:$A,0)),"")</f>
        <v>12</v>
      </c>
      <c r="AM775" s="401">
        <f>IFERROR(INDEX(Raw_DATA!Q:Q,MATCH(Risk7_PlusY67!$D775,Raw_DATA!$A:$A,0)),"")</f>
        <v>377</v>
      </c>
      <c r="AN775" s="401">
        <f>IFERROR(INDEX(Raw_DATA!R:R,MATCH(Risk7_PlusY67!$D775,Raw_DATA!$A:$A,0)),"")</f>
        <v>51</v>
      </c>
      <c r="AO775" s="407"/>
      <c r="AP775" s="411" t="b">
        <f>AB775=AY775</f>
        <v>1</v>
      </c>
      <c r="AQ775" s="340">
        <f t="shared" si="268"/>
        <v>0</v>
      </c>
      <c r="AR775" s="123">
        <f t="shared" si="269"/>
        <v>1</v>
      </c>
      <c r="AS775" s="123">
        <f t="shared" si="270"/>
        <v>1</v>
      </c>
      <c r="AT775" s="123">
        <f>IF(OR(AND((K775&lt;0.8),(BE775&gt;180)),AND((K775&lt;0.8),(BE775&lt;10)),AND((K775&gt;=0.8),(BE775&lt;10)),AND((K775&gt;=0.8),(BE775&gt;90))),0,1)</f>
        <v>0</v>
      </c>
      <c r="AU775" s="123">
        <f t="shared" si="271"/>
        <v>0</v>
      </c>
      <c r="AV775" s="123">
        <f t="shared" si="272"/>
        <v>1</v>
      </c>
      <c r="AW775" s="123">
        <f t="shared" si="273"/>
        <v>0</v>
      </c>
      <c r="AX775" s="123">
        <f t="shared" si="274"/>
        <v>1</v>
      </c>
      <c r="AY775" s="416" t="str">
        <f t="shared" si="275"/>
        <v>B-</v>
      </c>
      <c r="AZ775" s="416" t="str">
        <f>R775&amp;AY775</f>
        <v>0B-</v>
      </c>
      <c r="BA775" s="417">
        <f>IFERROR(INDEX(Raw_DATA!L:L,MATCH(Risk7_PlusY67!$D775,Raw_DATA!$A:$A,0)),"")</f>
        <v>12.4</v>
      </c>
      <c r="BB775" s="417">
        <f>IFERROR(INDEX(AVGGroup!$H$5:$H$21,MATCH(Risk7_PlusY67!$BJ775,AVGGroup!$C$5:$C$21,0)),"")</f>
        <v>-5.99</v>
      </c>
      <c r="BC775" s="417">
        <f>IFERROR(INDEX(Raw_DATA!M:M,MATCH(Risk7_PlusY67!$D775,Raw_DATA!$A:$A,0)),"")</f>
        <v>16.23</v>
      </c>
      <c r="BD775" s="418">
        <f>IFERROR(INDEX(AVGGroup!$J$5:$J$21,MATCH(Risk7_PlusY67!$BJ775,AVGGroup!$C$5:$C$21,0)),"")</f>
        <v>-10.86</v>
      </c>
      <c r="BE775" s="407">
        <f>IFERROR(INDEX(Raw_DATA!N:N,MATCH(Risk7_PlusY67!$D775,Raw_DATA!$A:$A,0)),"")</f>
        <v>314</v>
      </c>
      <c r="BF775" s="407">
        <f>IFERROR(INDEX(Raw_DATA!O:O,MATCH(Risk7_PlusY67!$D775,Raw_DATA!$A:$A,0)),"")</f>
        <v>69</v>
      </c>
      <c r="BG775" s="407">
        <f>IFERROR(INDEX(Raw_DATA!P:P,MATCH(Risk7_PlusY67!$D775,Raw_DATA!$A:$A,0)),"")</f>
        <v>12</v>
      </c>
      <c r="BH775" s="407">
        <f>IFERROR(INDEX(Raw_DATA!Q:Q,MATCH(Risk7_PlusY67!$D775,Raw_DATA!$A:$A,0)),"")</f>
        <v>377</v>
      </c>
      <c r="BI775" s="407">
        <f>IFERROR(INDEX(Raw_DATA!R:R,MATCH(Risk7_PlusY67!$D775,Raw_DATA!$A:$A,0)),"")</f>
        <v>51</v>
      </c>
      <c r="BJ775" s="124" t="str">
        <f>INDEX('Org2567'!$BM:$BM,MATCH(Risk7_PlusY67!D775,'Org2567'!$D:$D,0))</f>
        <v>รพช.F1 P50,000-100,000</v>
      </c>
    </row>
    <row r="776" spans="1:62" x14ac:dyDescent="0.7">
      <c r="A776" s="206">
        <f>IF(ISBLANK(D776),"",COUNTA($D$3:D776))</f>
        <v>774</v>
      </c>
      <c r="B776" s="207">
        <f>IFERROR(INDEX(ID!$E:$E,MATCH(Risk7_PlusY67!$D776,ID!$A:$A,0)),"")</f>
        <v>11</v>
      </c>
      <c r="C776" s="207" t="str">
        <f>IFERROR(INDEX(ID!$I:$I,MATCH(Risk7_PlusY67!$D776,ID!$A:$A,0)),"")</f>
        <v>นครศรีธรรมราช</v>
      </c>
      <c r="D776" s="295" t="s">
        <v>775</v>
      </c>
      <c r="E776" s="207" t="str">
        <f>IFERROR(INDEX(ID!$C:$C,MATCH(Risk7_PlusY67!$D776,ID!$A:$A,0)),"")</f>
        <v>ปากพนัง,รพช.</v>
      </c>
      <c r="F776" s="207" t="str">
        <f>IFERROR(INDEX(ID!$G:$G,MATCH(Risk7_PlusY67!$D776,ID!$A:$A,0)),"")</f>
        <v>รพช.</v>
      </c>
      <c r="G776" s="206">
        <f>IFERROR(INDEX(ID!$J:$J,MATCH(Risk7_PlusY67!$D776,ID!$A:$A,0)),"")</f>
        <v>105</v>
      </c>
      <c r="H776" s="208" t="str">
        <f>IFERROR(INDEX(ID!$P:$P,MATCH(Risk7_PlusY67!$D776,ID!$A:$A,0)),"")</f>
        <v>รพช.M2 B&gt;100</v>
      </c>
      <c r="I776" s="209">
        <f>IFERROR(INDEX(Raw_DATA!E:E,MATCH(Risk7_PlusY67!$D776,Raw_DATA!$A:$A,0)),"")</f>
        <v>3.93</v>
      </c>
      <c r="J776" s="209">
        <f>IFERROR(INDEX(Raw_DATA!F:F,MATCH(Risk7_PlusY67!$D776,Raw_DATA!$A:$A,0)),"")</f>
        <v>3.84</v>
      </c>
      <c r="K776" s="209">
        <f>IFERROR(INDEX(Raw_DATA!G:G,MATCH(Risk7_PlusY67!$D776,Raw_DATA!$A:$A,0)),"")</f>
        <v>2.2400000000000002</v>
      </c>
      <c r="L776" s="209">
        <f>IFERROR(INDEX(Raw_DATA!H:H,MATCH(Risk7_PlusY67!$D776,Raw_DATA!$A:$A,0)),"")</f>
        <v>98919871.180000007</v>
      </c>
      <c r="M776" s="210">
        <f>IFERROR(INDEX(Raw_DATA!I:I,MATCH(Risk7_PlusY67!$D776,Raw_DATA!$A:$A,0)),"")</f>
        <v>-1373330.55</v>
      </c>
      <c r="N776" s="206">
        <f t="shared" si="255"/>
        <v>0</v>
      </c>
      <c r="O776" s="206">
        <f t="shared" si="256"/>
        <v>1</v>
      </c>
      <c r="P776" s="206">
        <f t="shared" si="258"/>
        <v>0</v>
      </c>
      <c r="Q776" s="211">
        <f t="shared" si="259"/>
        <v>864.3</v>
      </c>
      <c r="R776" s="206">
        <f t="shared" si="257"/>
        <v>1</v>
      </c>
      <c r="S776" s="212">
        <f>IFERROR(INDEX(Raw_DATA!J:J,MATCH(Risk7_PlusY67!$D776,Raw_DATA!$A:$A,0)),"")</f>
        <v>6412625.8700000001</v>
      </c>
      <c r="T776" s="213">
        <f>IFERROR(INDEX(Raw_DATA!K:K,MATCH(Risk7_PlusY67!$D776,Raw_DATA!$A:$A,0)),"")</f>
        <v>41808707.420000002</v>
      </c>
      <c r="U776" s="214">
        <f t="shared" si="260"/>
        <v>1</v>
      </c>
      <c r="V776" s="214">
        <f t="shared" si="261"/>
        <v>1</v>
      </c>
      <c r="W776" s="214">
        <f>IF(OR(AND((K776&lt;0.8),(AJ776&gt;180)),AND((K776&lt;0.8),(AJ776&lt;10)),AND((K776&gt;=0.8),(AJ776&lt;10)),AND((K776&gt;=0.8),(AJ776&gt;90))),0,1)</f>
        <v>0</v>
      </c>
      <c r="X776" s="214">
        <f t="shared" si="262"/>
        <v>0</v>
      </c>
      <c r="Y776" s="214">
        <f t="shared" si="263"/>
        <v>0</v>
      </c>
      <c r="Z776" s="214">
        <f t="shared" si="264"/>
        <v>0</v>
      </c>
      <c r="AA776" s="214">
        <f t="shared" si="265"/>
        <v>1</v>
      </c>
      <c r="AB776" s="215" t="str">
        <f t="shared" si="266"/>
        <v>C</v>
      </c>
      <c r="AC776" s="215" t="str">
        <f t="shared" si="267"/>
        <v>1C</v>
      </c>
      <c r="AD776" s="216"/>
      <c r="AE776" s="216"/>
      <c r="AF776" s="434">
        <f>IFERROR(INDEX(Raw_DATA!L:L,MATCH(Risk7_PlusY67!$D776,Raw_DATA!$A:$A,0)),"")</f>
        <v>3.04</v>
      </c>
      <c r="AG776" s="434">
        <f>IFERROR(INDEX(AVGGroup!$D$5:$D$21,MATCH(Risk7_PlusY67!$H776,AVGGroup!$C$5:$C$21,0)),"")</f>
        <v>-2.2400000000000002</v>
      </c>
      <c r="AH776" s="434">
        <f>IFERROR(INDEX(Raw_DATA!M:M,MATCH(Risk7_PlusY67!$D776,Raw_DATA!$A:$A,0)),"")</f>
        <v>-0.51</v>
      </c>
      <c r="AI776" s="435">
        <f>IFERROR(INDEX(AVGGroup!$F$5:$F$21,MATCH(Risk7_PlusY67!$H776,AVGGroup!$C$5:$C$21,0)),"")</f>
        <v>-7.61</v>
      </c>
      <c r="AJ776" s="401">
        <f>IFERROR(INDEX(Raw_DATA!N:N,MATCH(Risk7_PlusY67!$D776,Raw_DATA!$A:$A,0)),"")</f>
        <v>141</v>
      </c>
      <c r="AK776" s="401">
        <f>IFERROR(INDEX(Raw_DATA!O:O,MATCH(Risk7_PlusY67!$D776,Raw_DATA!$A:$A,0)),"")</f>
        <v>146</v>
      </c>
      <c r="AL776" s="401">
        <f>IFERROR(INDEX(Raw_DATA!P:P,MATCH(Risk7_PlusY67!$D776,Raw_DATA!$A:$A,0)),"")</f>
        <v>115</v>
      </c>
      <c r="AM776" s="401">
        <f>IFERROR(INDEX(Raw_DATA!Q:Q,MATCH(Risk7_PlusY67!$D776,Raw_DATA!$A:$A,0)),"")</f>
        <v>740</v>
      </c>
      <c r="AN776" s="401">
        <f>IFERROR(INDEX(Raw_DATA!R:R,MATCH(Risk7_PlusY67!$D776,Raw_DATA!$A:$A,0)),"")</f>
        <v>26</v>
      </c>
      <c r="AO776" s="407"/>
      <c r="AP776" s="411" t="b">
        <f>AB776=AY776</f>
        <v>1</v>
      </c>
      <c r="AQ776" s="340">
        <f t="shared" si="268"/>
        <v>1</v>
      </c>
      <c r="AR776" s="123">
        <f t="shared" si="269"/>
        <v>1</v>
      </c>
      <c r="AS776" s="123">
        <f t="shared" si="270"/>
        <v>1</v>
      </c>
      <c r="AT776" s="123">
        <f>IF(OR(AND((K776&lt;0.8),(BE776&gt;180)),AND((K776&lt;0.8),(BE776&lt;10)),AND((K776&gt;=0.8),(BE776&lt;10)),AND((K776&gt;=0.8),(BE776&gt;90))),0,1)</f>
        <v>0</v>
      </c>
      <c r="AU776" s="123">
        <f t="shared" si="271"/>
        <v>0</v>
      </c>
      <c r="AV776" s="123">
        <f t="shared" si="272"/>
        <v>0</v>
      </c>
      <c r="AW776" s="123">
        <f t="shared" si="273"/>
        <v>0</v>
      </c>
      <c r="AX776" s="123">
        <f t="shared" si="274"/>
        <v>1</v>
      </c>
      <c r="AY776" s="416" t="str">
        <f t="shared" si="275"/>
        <v>C</v>
      </c>
      <c r="AZ776" s="416" t="str">
        <f>R776&amp;AY776</f>
        <v>1C</v>
      </c>
      <c r="BA776" s="417">
        <f>IFERROR(INDEX(Raw_DATA!L:L,MATCH(Risk7_PlusY67!$D776,Raw_DATA!$A:$A,0)),"")</f>
        <v>3.04</v>
      </c>
      <c r="BB776" s="417">
        <f>IFERROR(INDEX(AVGGroup!$H$5:$H$21,MATCH(Risk7_PlusY67!$BJ776,AVGGroup!$C$5:$C$21,0)),"")</f>
        <v>-2.25</v>
      </c>
      <c r="BC776" s="417">
        <f>IFERROR(INDEX(Raw_DATA!M:M,MATCH(Risk7_PlusY67!$D776,Raw_DATA!$A:$A,0)),"")</f>
        <v>-0.51</v>
      </c>
      <c r="BD776" s="418">
        <f>IFERROR(INDEX(AVGGroup!$J$5:$J$21,MATCH(Risk7_PlusY67!$BJ776,AVGGroup!$C$5:$C$21,0)),"")</f>
        <v>-7.61</v>
      </c>
      <c r="BE776" s="407">
        <f>IFERROR(INDEX(Raw_DATA!N:N,MATCH(Risk7_PlusY67!$D776,Raw_DATA!$A:$A,0)),"")</f>
        <v>141</v>
      </c>
      <c r="BF776" s="407">
        <f>IFERROR(INDEX(Raw_DATA!O:O,MATCH(Risk7_PlusY67!$D776,Raw_DATA!$A:$A,0)),"")</f>
        <v>146</v>
      </c>
      <c r="BG776" s="407">
        <f>IFERROR(INDEX(Raw_DATA!P:P,MATCH(Risk7_PlusY67!$D776,Raw_DATA!$A:$A,0)),"")</f>
        <v>115</v>
      </c>
      <c r="BH776" s="407">
        <f>IFERROR(INDEX(Raw_DATA!Q:Q,MATCH(Risk7_PlusY67!$D776,Raw_DATA!$A:$A,0)),"")</f>
        <v>740</v>
      </c>
      <c r="BI776" s="407">
        <f>IFERROR(INDEX(Raw_DATA!R:R,MATCH(Risk7_PlusY67!$D776,Raw_DATA!$A:$A,0)),"")</f>
        <v>26</v>
      </c>
      <c r="BJ776" s="124" t="str">
        <f>INDEX('Org2567'!$BM:$BM,MATCH(Risk7_PlusY67!D776,'Org2567'!$D:$D,0))</f>
        <v>รพช.M2 B&gt;100</v>
      </c>
    </row>
    <row r="777" spans="1:62" x14ac:dyDescent="0.7">
      <c r="A777" s="206">
        <f>IF(ISBLANK(D777),"",COUNTA($D$3:D777))</f>
        <v>775</v>
      </c>
      <c r="B777" s="207">
        <f>IFERROR(INDEX(ID!$E:$E,MATCH(Risk7_PlusY67!$D777,ID!$A:$A,0)),"")</f>
        <v>11</v>
      </c>
      <c r="C777" s="207" t="str">
        <f>IFERROR(INDEX(ID!$I:$I,MATCH(Risk7_PlusY67!$D777,ID!$A:$A,0)),"")</f>
        <v>นครศรีธรรมราช</v>
      </c>
      <c r="D777" s="295" t="s">
        <v>776</v>
      </c>
      <c r="E777" s="207" t="str">
        <f>IFERROR(INDEX(ID!$C:$C,MATCH(Risk7_PlusY67!$D777,ID!$A:$A,0)),"")</f>
        <v>ร่อนพิบูลย์,รพช.</v>
      </c>
      <c r="F777" s="207" t="str">
        <f>IFERROR(INDEX(ID!$G:$G,MATCH(Risk7_PlusY67!$D777,ID!$A:$A,0)),"")</f>
        <v>รพช.</v>
      </c>
      <c r="G777" s="206">
        <f>IFERROR(INDEX(ID!$J:$J,MATCH(Risk7_PlusY67!$D777,ID!$A:$A,0)),"")</f>
        <v>83</v>
      </c>
      <c r="H777" s="208" t="str">
        <f>IFERROR(INDEX(ID!$P:$P,MATCH(Risk7_PlusY67!$D777,ID!$A:$A,0)),"")</f>
        <v>รพช.F1 P50,000-100,000</v>
      </c>
      <c r="I777" s="209">
        <f>IFERROR(INDEX(Raw_DATA!E:E,MATCH(Risk7_PlusY67!$D777,Raw_DATA!$A:$A,0)),"")</f>
        <v>2.83</v>
      </c>
      <c r="J777" s="209">
        <f>IFERROR(INDEX(Raw_DATA!F:F,MATCH(Risk7_PlusY67!$D777,Raw_DATA!$A:$A,0)),"")</f>
        <v>2.66</v>
      </c>
      <c r="K777" s="209">
        <f>IFERROR(INDEX(Raw_DATA!G:G,MATCH(Risk7_PlusY67!$D777,Raw_DATA!$A:$A,0)),"")</f>
        <v>2.25</v>
      </c>
      <c r="L777" s="209">
        <f>IFERROR(INDEX(Raw_DATA!H:H,MATCH(Risk7_PlusY67!$D777,Raw_DATA!$A:$A,0)),"")</f>
        <v>48847328.829999998</v>
      </c>
      <c r="M777" s="210">
        <f>IFERROR(INDEX(Raw_DATA!I:I,MATCH(Risk7_PlusY67!$D777,Raw_DATA!$A:$A,0)),"")</f>
        <v>-989501.8</v>
      </c>
      <c r="N777" s="206">
        <f t="shared" si="255"/>
        <v>0</v>
      </c>
      <c r="O777" s="206">
        <f t="shared" si="256"/>
        <v>1</v>
      </c>
      <c r="P777" s="206">
        <f t="shared" si="258"/>
        <v>0</v>
      </c>
      <c r="Q777" s="211">
        <f t="shared" si="259"/>
        <v>592.29999999999995</v>
      </c>
      <c r="R777" s="206">
        <f t="shared" si="257"/>
        <v>1</v>
      </c>
      <c r="S777" s="212">
        <f>IFERROR(INDEX(Raw_DATA!J:J,MATCH(Risk7_PlusY67!$D777,Raw_DATA!$A:$A,0)),"")</f>
        <v>2690064.68</v>
      </c>
      <c r="T777" s="213">
        <f>IFERROR(INDEX(Raw_DATA!K:K,MATCH(Risk7_PlusY67!$D777,Raw_DATA!$A:$A,0)),"")</f>
        <v>33446361.879999999</v>
      </c>
      <c r="U777" s="214">
        <f t="shared" si="260"/>
        <v>1</v>
      </c>
      <c r="V777" s="214">
        <f t="shared" si="261"/>
        <v>1</v>
      </c>
      <c r="W777" s="214">
        <f>IF(OR(AND((K777&lt;0.8),(AJ777&gt;180)),AND((K777&lt;0.8),(AJ777&lt;10)),AND((K777&gt;=0.8),(AJ777&lt;10)),AND((K777&gt;=0.8),(AJ777&gt;90))),0,1)</f>
        <v>1</v>
      </c>
      <c r="X777" s="214">
        <f t="shared" si="262"/>
        <v>0</v>
      </c>
      <c r="Y777" s="214">
        <f t="shared" si="263"/>
        <v>0</v>
      </c>
      <c r="Z777" s="214">
        <f t="shared" si="264"/>
        <v>0</v>
      </c>
      <c r="AA777" s="214">
        <f t="shared" si="265"/>
        <v>1</v>
      </c>
      <c r="AB777" s="215" t="str">
        <f t="shared" si="266"/>
        <v>B-</v>
      </c>
      <c r="AC777" s="215" t="str">
        <f t="shared" si="267"/>
        <v>1B-</v>
      </c>
      <c r="AD777" s="216"/>
      <c r="AE777" s="216"/>
      <c r="AF777" s="434">
        <f>IFERROR(INDEX(Raw_DATA!L:L,MATCH(Risk7_PlusY67!$D777,Raw_DATA!$A:$A,0)),"")</f>
        <v>1.4</v>
      </c>
      <c r="AG777" s="434">
        <f>IFERROR(INDEX(AVGGroup!$D$5:$D$21,MATCH(Risk7_PlusY67!$H777,AVGGroup!$C$5:$C$21,0)),"")</f>
        <v>-5.99</v>
      </c>
      <c r="AH777" s="434">
        <f>IFERROR(INDEX(Raw_DATA!M:M,MATCH(Risk7_PlusY67!$D777,Raw_DATA!$A:$A,0)),"")</f>
        <v>-0.67</v>
      </c>
      <c r="AI777" s="435">
        <f>IFERROR(INDEX(AVGGroup!$F$5:$F$21,MATCH(Risk7_PlusY67!$H777,AVGGroup!$C$5:$C$21,0)),"")</f>
        <v>-10.86</v>
      </c>
      <c r="AJ777" s="401">
        <f>IFERROR(INDEX(Raw_DATA!N:N,MATCH(Risk7_PlusY67!$D777,Raw_DATA!$A:$A,0)),"")</f>
        <v>62</v>
      </c>
      <c r="AK777" s="401">
        <f>IFERROR(INDEX(Raw_DATA!O:O,MATCH(Risk7_PlusY67!$D777,Raw_DATA!$A:$A,0)),"")</f>
        <v>61</v>
      </c>
      <c r="AL777" s="401">
        <f>IFERROR(INDEX(Raw_DATA!P:P,MATCH(Risk7_PlusY67!$D777,Raw_DATA!$A:$A,0)),"")</f>
        <v>108</v>
      </c>
      <c r="AM777" s="401">
        <f>IFERROR(INDEX(Raw_DATA!Q:Q,MATCH(Risk7_PlusY67!$D777,Raw_DATA!$A:$A,0)),"")</f>
        <v>278</v>
      </c>
      <c r="AN777" s="401">
        <f>IFERROR(INDEX(Raw_DATA!R:R,MATCH(Risk7_PlusY67!$D777,Raw_DATA!$A:$A,0)),"")</f>
        <v>33</v>
      </c>
      <c r="AO777" s="407"/>
      <c r="AP777" s="411" t="b">
        <f>AB777=AY777</f>
        <v>1</v>
      </c>
      <c r="AQ777" s="340">
        <f t="shared" si="268"/>
        <v>1</v>
      </c>
      <c r="AR777" s="123">
        <f t="shared" si="269"/>
        <v>1</v>
      </c>
      <c r="AS777" s="123">
        <f t="shared" si="270"/>
        <v>1</v>
      </c>
      <c r="AT777" s="123">
        <f>IF(OR(AND((K777&lt;0.8),(BE777&gt;180)),AND((K777&lt;0.8),(BE777&lt;10)),AND((K777&gt;=0.8),(BE777&lt;10)),AND((K777&gt;=0.8),(BE777&gt;90))),0,1)</f>
        <v>1</v>
      </c>
      <c r="AU777" s="123">
        <f t="shared" si="271"/>
        <v>0</v>
      </c>
      <c r="AV777" s="123">
        <f t="shared" si="272"/>
        <v>0</v>
      </c>
      <c r="AW777" s="123">
        <f t="shared" si="273"/>
        <v>0</v>
      </c>
      <c r="AX777" s="123">
        <f t="shared" si="274"/>
        <v>1</v>
      </c>
      <c r="AY777" s="416" t="str">
        <f t="shared" si="275"/>
        <v>B-</v>
      </c>
      <c r="AZ777" s="416" t="str">
        <f>R777&amp;AY777</f>
        <v>1B-</v>
      </c>
      <c r="BA777" s="417">
        <f>IFERROR(INDEX(Raw_DATA!L:L,MATCH(Risk7_PlusY67!$D777,Raw_DATA!$A:$A,0)),"")</f>
        <v>1.4</v>
      </c>
      <c r="BB777" s="417">
        <f>IFERROR(INDEX(AVGGroup!$H$5:$H$21,MATCH(Risk7_PlusY67!$BJ777,AVGGroup!$C$5:$C$21,0)),"")</f>
        <v>-5.99</v>
      </c>
      <c r="BC777" s="417">
        <f>IFERROR(INDEX(Raw_DATA!M:M,MATCH(Risk7_PlusY67!$D777,Raw_DATA!$A:$A,0)),"")</f>
        <v>-0.67</v>
      </c>
      <c r="BD777" s="418">
        <f>IFERROR(INDEX(AVGGroup!$J$5:$J$21,MATCH(Risk7_PlusY67!$BJ777,AVGGroup!$C$5:$C$21,0)),"")</f>
        <v>-10.86</v>
      </c>
      <c r="BE777" s="407">
        <f>IFERROR(INDEX(Raw_DATA!N:N,MATCH(Risk7_PlusY67!$D777,Raw_DATA!$A:$A,0)),"")</f>
        <v>62</v>
      </c>
      <c r="BF777" s="407">
        <f>IFERROR(INDEX(Raw_DATA!O:O,MATCH(Risk7_PlusY67!$D777,Raw_DATA!$A:$A,0)),"")</f>
        <v>61</v>
      </c>
      <c r="BG777" s="407">
        <f>IFERROR(INDEX(Raw_DATA!P:P,MATCH(Risk7_PlusY67!$D777,Raw_DATA!$A:$A,0)),"")</f>
        <v>108</v>
      </c>
      <c r="BH777" s="407">
        <f>IFERROR(INDEX(Raw_DATA!Q:Q,MATCH(Risk7_PlusY67!$D777,Raw_DATA!$A:$A,0)),"")</f>
        <v>278</v>
      </c>
      <c r="BI777" s="407">
        <f>IFERROR(INDEX(Raw_DATA!R:R,MATCH(Risk7_PlusY67!$D777,Raw_DATA!$A:$A,0)),"")</f>
        <v>33</v>
      </c>
      <c r="BJ777" s="124" t="str">
        <f>INDEX('Org2567'!$BM:$BM,MATCH(Risk7_PlusY67!D777,'Org2567'!$D:$D,0))</f>
        <v>รพช.F1 P50,000-100,000</v>
      </c>
    </row>
    <row r="778" spans="1:62" x14ac:dyDescent="0.7">
      <c r="A778" s="206">
        <f>IF(ISBLANK(D778),"",COUNTA($D$3:D778))</f>
        <v>776</v>
      </c>
      <c r="B778" s="207">
        <f>IFERROR(INDEX(ID!$E:$E,MATCH(Risk7_PlusY67!$D778,ID!$A:$A,0)),"")</f>
        <v>11</v>
      </c>
      <c r="C778" s="207" t="str">
        <f>IFERROR(INDEX(ID!$I:$I,MATCH(Risk7_PlusY67!$D778,ID!$A:$A,0)),"")</f>
        <v>นครศรีธรรมราช</v>
      </c>
      <c r="D778" s="295" t="s">
        <v>777</v>
      </c>
      <c r="E778" s="207" t="str">
        <f>IFERROR(INDEX(ID!$C:$C,MATCH(Risk7_PlusY67!$D778,ID!$A:$A,0)),"")</f>
        <v>สิชล,รพท.</v>
      </c>
      <c r="F778" s="207" t="str">
        <f>IFERROR(INDEX(ID!$G:$G,MATCH(Risk7_PlusY67!$D778,ID!$A:$A,0)),"")</f>
        <v>รพท.</v>
      </c>
      <c r="G778" s="206">
        <f>IFERROR(INDEX(ID!$J:$J,MATCH(Risk7_PlusY67!$D778,ID!$A:$A,0)),"")</f>
        <v>306</v>
      </c>
      <c r="H778" s="208" t="str">
        <f>IFERROR(INDEX(ID!$P:$P,MATCH(Risk7_PlusY67!$D778,ID!$A:$A,0)),"")</f>
        <v>รพท.S B&lt;=400</v>
      </c>
      <c r="I778" s="209">
        <f>IFERROR(INDEX(Raw_DATA!E:E,MATCH(Risk7_PlusY67!$D778,Raw_DATA!$A:$A,0)),"")</f>
        <v>6.32</v>
      </c>
      <c r="J778" s="209">
        <f>IFERROR(INDEX(Raw_DATA!F:F,MATCH(Risk7_PlusY67!$D778,Raw_DATA!$A:$A,0)),"")</f>
        <v>6.08</v>
      </c>
      <c r="K778" s="209">
        <f>IFERROR(INDEX(Raw_DATA!G:G,MATCH(Risk7_PlusY67!$D778,Raw_DATA!$A:$A,0)),"")</f>
        <v>5.49</v>
      </c>
      <c r="L778" s="209">
        <f>IFERROR(INDEX(Raw_DATA!H:H,MATCH(Risk7_PlusY67!$D778,Raw_DATA!$A:$A,0)),"")</f>
        <v>485092147.44</v>
      </c>
      <c r="M778" s="210">
        <f>IFERROR(INDEX(Raw_DATA!I:I,MATCH(Risk7_PlusY67!$D778,Raw_DATA!$A:$A,0)),"")</f>
        <v>-101752162.67</v>
      </c>
      <c r="N778" s="206">
        <f t="shared" si="255"/>
        <v>0</v>
      </c>
      <c r="O778" s="206">
        <f t="shared" si="256"/>
        <v>1</v>
      </c>
      <c r="P778" s="206">
        <f t="shared" si="258"/>
        <v>0</v>
      </c>
      <c r="Q778" s="211">
        <f t="shared" si="259"/>
        <v>57.2</v>
      </c>
      <c r="R778" s="206">
        <f t="shared" si="257"/>
        <v>1</v>
      </c>
      <c r="S778" s="212">
        <f>IFERROR(INDEX(Raw_DATA!J:J,MATCH(Risk7_PlusY67!$D778,Raw_DATA!$A:$A,0)),"")</f>
        <v>-9707597.3300000001</v>
      </c>
      <c r="T778" s="213">
        <f>IFERROR(INDEX(Raw_DATA!K:K,MATCH(Risk7_PlusY67!$D778,Raw_DATA!$A:$A,0)),"")</f>
        <v>409372914.66000003</v>
      </c>
      <c r="U778" s="214">
        <f t="shared" si="260"/>
        <v>0</v>
      </c>
      <c r="V778" s="214">
        <f t="shared" si="261"/>
        <v>0</v>
      </c>
      <c r="W778" s="214">
        <f>IF(OR(AND((K778&lt;0.8),(AJ778&gt;180)),AND((K778&lt;0.8),(AJ778&lt;10)),AND((K778&gt;=0.8),(AJ778&lt;10)),AND((K778&gt;=0.8),(AJ778&gt;90))),0,1)</f>
        <v>1</v>
      </c>
      <c r="X778" s="214">
        <f t="shared" si="262"/>
        <v>1</v>
      </c>
      <c r="Y778" s="214">
        <f t="shared" si="263"/>
        <v>1</v>
      </c>
      <c r="Z778" s="214">
        <f t="shared" si="264"/>
        <v>1</v>
      </c>
      <c r="AA778" s="214">
        <f t="shared" si="265"/>
        <v>1</v>
      </c>
      <c r="AB778" s="215" t="str">
        <f t="shared" si="266"/>
        <v>B</v>
      </c>
      <c r="AC778" s="215" t="str">
        <f t="shared" si="267"/>
        <v>1B</v>
      </c>
      <c r="AD778" s="216"/>
      <c r="AE778" s="216"/>
      <c r="AF778" s="434">
        <f>IFERROR(INDEX(Raw_DATA!L:L,MATCH(Risk7_PlusY67!$D778,Raw_DATA!$A:$A,0)),"")</f>
        <v>-1.69</v>
      </c>
      <c r="AG778" s="434">
        <f>IFERROR(INDEX(AVGGroup!$D$5:$D$21,MATCH(Risk7_PlusY67!$H778,AVGGroup!$C$5:$C$21,0)),"")</f>
        <v>2.19</v>
      </c>
      <c r="AH778" s="434">
        <f>IFERROR(INDEX(Raw_DATA!M:M,MATCH(Risk7_PlusY67!$D778,Raw_DATA!$A:$A,0)),"")</f>
        <v>-7.71</v>
      </c>
      <c r="AI778" s="435">
        <f>IFERROR(INDEX(AVGGroup!$F$5:$F$21,MATCH(Risk7_PlusY67!$H778,AVGGroup!$C$5:$C$21,0)),"")</f>
        <v>-2.17</v>
      </c>
      <c r="AJ778" s="401">
        <f>IFERROR(INDEX(Raw_DATA!N:N,MATCH(Risk7_PlusY67!$D778,Raw_DATA!$A:$A,0)),"")</f>
        <v>65</v>
      </c>
      <c r="AK778" s="401">
        <f>IFERROR(INDEX(Raw_DATA!O:O,MATCH(Risk7_PlusY67!$D778,Raw_DATA!$A:$A,0)),"")</f>
        <v>43</v>
      </c>
      <c r="AL778" s="401">
        <f>IFERROR(INDEX(Raw_DATA!P:P,MATCH(Risk7_PlusY67!$D778,Raw_DATA!$A:$A,0)),"")</f>
        <v>42</v>
      </c>
      <c r="AM778" s="401">
        <f>IFERROR(INDEX(Raw_DATA!Q:Q,MATCH(Risk7_PlusY67!$D778,Raw_DATA!$A:$A,0)),"")</f>
        <v>116</v>
      </c>
      <c r="AN778" s="401">
        <f>IFERROR(INDEX(Raw_DATA!R:R,MATCH(Risk7_PlusY67!$D778,Raw_DATA!$A:$A,0)),"")</f>
        <v>34</v>
      </c>
      <c r="AO778" s="407"/>
      <c r="AP778" s="411" t="b">
        <f>AB778=AY778</f>
        <v>1</v>
      </c>
      <c r="AQ778" s="340">
        <f t="shared" si="268"/>
        <v>1</v>
      </c>
      <c r="AR778" s="123">
        <f t="shared" si="269"/>
        <v>0</v>
      </c>
      <c r="AS778" s="123">
        <f t="shared" si="270"/>
        <v>0</v>
      </c>
      <c r="AT778" s="123">
        <f>IF(OR(AND((K778&lt;0.8),(BE778&gt;180)),AND((K778&lt;0.8),(BE778&lt;10)),AND((K778&gt;=0.8),(BE778&lt;10)),AND((K778&gt;=0.8),(BE778&gt;90))),0,1)</f>
        <v>1</v>
      </c>
      <c r="AU778" s="123">
        <f t="shared" si="271"/>
        <v>1</v>
      </c>
      <c r="AV778" s="123">
        <f t="shared" si="272"/>
        <v>1</v>
      </c>
      <c r="AW778" s="123">
        <f t="shared" si="273"/>
        <v>1</v>
      </c>
      <c r="AX778" s="123">
        <f t="shared" si="274"/>
        <v>1</v>
      </c>
      <c r="AY778" s="416" t="str">
        <f t="shared" si="275"/>
        <v>B</v>
      </c>
      <c r="AZ778" s="416" t="str">
        <f>R778&amp;AY778</f>
        <v>1B</v>
      </c>
      <c r="BA778" s="417">
        <f>IFERROR(INDEX(Raw_DATA!L:L,MATCH(Risk7_PlusY67!$D778,Raw_DATA!$A:$A,0)),"")</f>
        <v>-1.69</v>
      </c>
      <c r="BB778" s="417">
        <f>IFERROR(INDEX(AVGGroup!$H$5:$H$21,MATCH(Risk7_PlusY67!$BJ778,AVGGroup!$C$5:$C$21,0)),"")</f>
        <v>2.19</v>
      </c>
      <c r="BC778" s="417">
        <f>IFERROR(INDEX(Raw_DATA!M:M,MATCH(Risk7_PlusY67!$D778,Raw_DATA!$A:$A,0)),"")</f>
        <v>-7.71</v>
      </c>
      <c r="BD778" s="418">
        <f>IFERROR(INDEX(AVGGroup!$J$5:$J$21,MATCH(Risk7_PlusY67!$BJ778,AVGGroup!$C$5:$C$21,0)),"")</f>
        <v>-2.17</v>
      </c>
      <c r="BE778" s="407">
        <f>IFERROR(INDEX(Raw_DATA!N:N,MATCH(Risk7_PlusY67!$D778,Raw_DATA!$A:$A,0)),"")</f>
        <v>65</v>
      </c>
      <c r="BF778" s="407">
        <f>IFERROR(INDEX(Raw_DATA!O:O,MATCH(Risk7_PlusY67!$D778,Raw_DATA!$A:$A,0)),"")</f>
        <v>43</v>
      </c>
      <c r="BG778" s="407">
        <f>IFERROR(INDEX(Raw_DATA!P:P,MATCH(Risk7_PlusY67!$D778,Raw_DATA!$A:$A,0)),"")</f>
        <v>42</v>
      </c>
      <c r="BH778" s="407">
        <f>IFERROR(INDEX(Raw_DATA!Q:Q,MATCH(Risk7_PlusY67!$D778,Raw_DATA!$A:$A,0)),"")</f>
        <v>116</v>
      </c>
      <c r="BI778" s="407">
        <f>IFERROR(INDEX(Raw_DATA!R:R,MATCH(Risk7_PlusY67!$D778,Raw_DATA!$A:$A,0)),"")</f>
        <v>34</v>
      </c>
      <c r="BJ778" s="124" t="str">
        <f>INDEX('Org2567'!$BM:$BM,MATCH(Risk7_PlusY67!D778,'Org2567'!$D:$D,0))</f>
        <v>รพท.S B&lt;=400</v>
      </c>
    </row>
    <row r="779" spans="1:62" x14ac:dyDescent="0.7">
      <c r="A779" s="206">
        <f>IF(ISBLANK(D779),"",COUNTA($D$3:D779))</f>
        <v>777</v>
      </c>
      <c r="B779" s="207">
        <f>IFERROR(INDEX(ID!$E:$E,MATCH(Risk7_PlusY67!$D779,ID!$A:$A,0)),"")</f>
        <v>11</v>
      </c>
      <c r="C779" s="207" t="str">
        <f>IFERROR(INDEX(ID!$I:$I,MATCH(Risk7_PlusY67!$D779,ID!$A:$A,0)),"")</f>
        <v>นครศรีธรรมราช</v>
      </c>
      <c r="D779" s="295" t="s">
        <v>3188</v>
      </c>
      <c r="E779" s="207" t="str">
        <f>IFERROR(INDEX(ID!$C:$C,MATCH(Risk7_PlusY67!$D779,ID!$A:$A,0)),"")</f>
        <v>ขนอม,รพช.</v>
      </c>
      <c r="F779" s="207" t="str">
        <f>IFERROR(INDEX(ID!$G:$G,MATCH(Risk7_PlusY67!$D779,ID!$A:$A,0)),"")</f>
        <v>รพช.</v>
      </c>
      <c r="G779" s="206">
        <f>IFERROR(INDEX(ID!$J:$J,MATCH(Risk7_PlusY67!$D779,ID!$A:$A,0)),"")</f>
        <v>66</v>
      </c>
      <c r="H779" s="208" t="str">
        <f>IFERROR(INDEX(ID!$P:$P,MATCH(Risk7_PlusY67!$D779,ID!$A:$A,0)),"")</f>
        <v>รพช.F2 P&lt;=30,000</v>
      </c>
      <c r="I779" s="209">
        <f>IFERROR(INDEX(Raw_DATA!E:E,MATCH(Risk7_PlusY67!$D779,Raw_DATA!$A:$A,0)),"")</f>
        <v>1.37</v>
      </c>
      <c r="J779" s="209">
        <f>IFERROR(INDEX(Raw_DATA!F:F,MATCH(Risk7_PlusY67!$D779,Raw_DATA!$A:$A,0)),"")</f>
        <v>1.22</v>
      </c>
      <c r="K779" s="209">
        <f>IFERROR(INDEX(Raw_DATA!G:G,MATCH(Risk7_PlusY67!$D779,Raw_DATA!$A:$A,0)),"")</f>
        <v>0.77</v>
      </c>
      <c r="L779" s="209">
        <f>IFERROR(INDEX(Raw_DATA!H:H,MATCH(Risk7_PlusY67!$D779,Raw_DATA!$A:$A,0)),"")</f>
        <v>7807390.5</v>
      </c>
      <c r="M779" s="210">
        <f>IFERROR(INDEX(Raw_DATA!I:I,MATCH(Risk7_PlusY67!$D779,Raw_DATA!$A:$A,0)),"")</f>
        <v>-12359171.26</v>
      </c>
      <c r="N779" s="206">
        <f t="shared" si="255"/>
        <v>2</v>
      </c>
      <c r="O779" s="206">
        <f t="shared" si="256"/>
        <v>1</v>
      </c>
      <c r="P779" s="206">
        <f t="shared" si="258"/>
        <v>0</v>
      </c>
      <c r="Q779" s="211">
        <f t="shared" si="259"/>
        <v>7.5</v>
      </c>
      <c r="R779" s="206">
        <f t="shared" si="257"/>
        <v>3</v>
      </c>
      <c r="S779" s="212">
        <f>IFERROR(INDEX(Raw_DATA!J:J,MATCH(Risk7_PlusY67!$D779,Raw_DATA!$A:$A,0)),"")</f>
        <v>-10837246.98</v>
      </c>
      <c r="T779" s="213">
        <f>IFERROR(INDEX(Raw_DATA!K:K,MATCH(Risk7_PlusY67!$D779,Raw_DATA!$A:$A,0)),"")</f>
        <v>-5225574.83</v>
      </c>
      <c r="U779" s="214">
        <f t="shared" si="260"/>
        <v>0</v>
      </c>
      <c r="V779" s="214">
        <f t="shared" si="261"/>
        <v>0</v>
      </c>
      <c r="W779" s="214">
        <f>IF(OR(AND((K779&lt;0.8),(AJ779&gt;180)),AND((K779&lt;0.8),(AJ779&lt;10)),AND((K779&gt;=0.8),(AJ779&lt;10)),AND((K779&gt;=0.8),(AJ779&gt;90))),0,1)</f>
        <v>0</v>
      </c>
      <c r="X779" s="214">
        <f t="shared" si="262"/>
        <v>1</v>
      </c>
      <c r="Y779" s="214">
        <f t="shared" si="263"/>
        <v>0</v>
      </c>
      <c r="Z779" s="214">
        <f t="shared" si="264"/>
        <v>0</v>
      </c>
      <c r="AA779" s="214">
        <f t="shared" si="265"/>
        <v>1</v>
      </c>
      <c r="AB779" s="215" t="str">
        <f t="shared" si="266"/>
        <v>C-</v>
      </c>
      <c r="AC779" s="215" t="str">
        <f t="shared" si="267"/>
        <v>3C-</v>
      </c>
      <c r="AD779" s="216"/>
      <c r="AE779" s="216"/>
      <c r="AF779" s="434">
        <f>IFERROR(INDEX(Raw_DATA!L:L,MATCH(Risk7_PlusY67!$D779,Raw_DATA!$A:$A,0)),"")</f>
        <v>-11.61</v>
      </c>
      <c r="AG779" s="434">
        <f>IFERROR(INDEX(AVGGroup!$D$5:$D$21,MATCH(Risk7_PlusY67!$H779,AVGGroup!$C$5:$C$21,0)),"")</f>
        <v>-3.55</v>
      </c>
      <c r="AH779" s="434">
        <f>IFERROR(INDEX(Raw_DATA!M:M,MATCH(Risk7_PlusY67!$D779,Raw_DATA!$A:$A,0)),"")</f>
        <v>-13.14</v>
      </c>
      <c r="AI779" s="435">
        <f>IFERROR(INDEX(AVGGroup!$F$5:$F$21,MATCH(Risk7_PlusY67!$H779,AVGGroup!$C$5:$C$21,0)),"")</f>
        <v>-10.199999999999999</v>
      </c>
      <c r="AJ779" s="401">
        <f>IFERROR(INDEX(Raw_DATA!N:N,MATCH(Risk7_PlusY67!$D779,Raw_DATA!$A:$A,0)),"")</f>
        <v>205</v>
      </c>
      <c r="AK779" s="401">
        <f>IFERROR(INDEX(Raw_DATA!O:O,MATCH(Risk7_PlusY67!$D779,Raw_DATA!$A:$A,0)),"")</f>
        <v>35</v>
      </c>
      <c r="AL779" s="401">
        <f>IFERROR(INDEX(Raw_DATA!P:P,MATCH(Risk7_PlusY67!$D779,Raw_DATA!$A:$A,0)),"")</f>
        <v>71</v>
      </c>
      <c r="AM779" s="401">
        <f>IFERROR(INDEX(Raw_DATA!Q:Q,MATCH(Risk7_PlusY67!$D779,Raw_DATA!$A:$A,0)),"")</f>
        <v>553</v>
      </c>
      <c r="AN779" s="401">
        <f>IFERROR(INDEX(Raw_DATA!R:R,MATCH(Risk7_PlusY67!$D779,Raw_DATA!$A:$A,0)),"")</f>
        <v>51</v>
      </c>
      <c r="AO779" s="407"/>
      <c r="AP779" s="411" t="b">
        <f>AB779=AY779</f>
        <v>1</v>
      </c>
      <c r="AQ779" s="340">
        <f t="shared" si="268"/>
        <v>1</v>
      </c>
      <c r="AR779" s="123">
        <f t="shared" si="269"/>
        <v>0</v>
      </c>
      <c r="AS779" s="123">
        <f t="shared" si="270"/>
        <v>0</v>
      </c>
      <c r="AT779" s="123">
        <f>IF(OR(AND((K779&lt;0.8),(BE779&gt;180)),AND((K779&lt;0.8),(BE779&lt;10)),AND((K779&gt;=0.8),(BE779&lt;10)),AND((K779&gt;=0.8),(BE779&gt;90))),0,1)</f>
        <v>0</v>
      </c>
      <c r="AU779" s="123">
        <f t="shared" si="271"/>
        <v>1</v>
      </c>
      <c r="AV779" s="123">
        <f t="shared" si="272"/>
        <v>0</v>
      </c>
      <c r="AW779" s="123">
        <f t="shared" si="273"/>
        <v>0</v>
      </c>
      <c r="AX779" s="123">
        <f t="shared" si="274"/>
        <v>1</v>
      </c>
      <c r="AY779" s="416" t="str">
        <f t="shared" si="275"/>
        <v>C-</v>
      </c>
      <c r="AZ779" s="416" t="str">
        <f>R779&amp;AY779</f>
        <v>3C-</v>
      </c>
      <c r="BA779" s="417">
        <f>IFERROR(INDEX(Raw_DATA!L:L,MATCH(Risk7_PlusY67!$D779,Raw_DATA!$A:$A,0)),"")</f>
        <v>-11.61</v>
      </c>
      <c r="BB779" s="417">
        <f>IFERROR(INDEX(AVGGroup!$H$5:$H$21,MATCH(Risk7_PlusY67!$BJ779,AVGGroup!$C$5:$C$21,0)),"")</f>
        <v>-3.54</v>
      </c>
      <c r="BC779" s="417">
        <f>IFERROR(INDEX(Raw_DATA!M:M,MATCH(Risk7_PlusY67!$D779,Raw_DATA!$A:$A,0)),"")</f>
        <v>-13.14</v>
      </c>
      <c r="BD779" s="418">
        <f>IFERROR(INDEX(AVGGroup!$J$5:$J$21,MATCH(Risk7_PlusY67!$BJ779,AVGGroup!$C$5:$C$21,0)),"")</f>
        <v>-10.199999999999999</v>
      </c>
      <c r="BE779" s="407">
        <f>IFERROR(INDEX(Raw_DATA!N:N,MATCH(Risk7_PlusY67!$D779,Raw_DATA!$A:$A,0)),"")</f>
        <v>205</v>
      </c>
      <c r="BF779" s="407">
        <f>IFERROR(INDEX(Raw_DATA!O:O,MATCH(Risk7_PlusY67!$D779,Raw_DATA!$A:$A,0)),"")</f>
        <v>35</v>
      </c>
      <c r="BG779" s="407">
        <f>IFERROR(INDEX(Raw_DATA!P:P,MATCH(Risk7_PlusY67!$D779,Raw_DATA!$A:$A,0)),"")</f>
        <v>71</v>
      </c>
      <c r="BH779" s="407">
        <f>IFERROR(INDEX(Raw_DATA!Q:Q,MATCH(Risk7_PlusY67!$D779,Raw_DATA!$A:$A,0)),"")</f>
        <v>553</v>
      </c>
      <c r="BI779" s="407">
        <f>IFERROR(INDEX(Raw_DATA!R:R,MATCH(Risk7_PlusY67!$D779,Raw_DATA!$A:$A,0)),"")</f>
        <v>51</v>
      </c>
      <c r="BJ779" s="124" t="str">
        <f>INDEX('Org2567'!$BM:$BM,MATCH(Risk7_PlusY67!D779,'Org2567'!$D:$D,0))</f>
        <v>รพช.F2 P&lt;=30,000</v>
      </c>
    </row>
    <row r="780" spans="1:62" x14ac:dyDescent="0.7">
      <c r="A780" s="206">
        <f>IF(ISBLANK(D780),"",COUNTA($D$3:D780))</f>
        <v>778</v>
      </c>
      <c r="B780" s="207">
        <f>IFERROR(INDEX(ID!$E:$E,MATCH(Risk7_PlusY67!$D780,ID!$A:$A,0)),"")</f>
        <v>11</v>
      </c>
      <c r="C780" s="207" t="str">
        <f>IFERROR(INDEX(ID!$I:$I,MATCH(Risk7_PlusY67!$D780,ID!$A:$A,0)),"")</f>
        <v>นครศรีธรรมราช</v>
      </c>
      <c r="D780" s="295" t="s">
        <v>778</v>
      </c>
      <c r="E780" s="207" t="str">
        <f>IFERROR(INDEX(ID!$C:$C,MATCH(Risk7_PlusY67!$D780,ID!$A:$A,0)),"")</f>
        <v>หัวไทร,รพช.</v>
      </c>
      <c r="F780" s="207" t="str">
        <f>IFERROR(INDEX(ID!$G:$G,MATCH(Risk7_PlusY67!$D780,ID!$A:$A,0)),"")</f>
        <v>รพช.</v>
      </c>
      <c r="G780" s="206">
        <f>IFERROR(INDEX(ID!$J:$J,MATCH(Risk7_PlusY67!$D780,ID!$A:$A,0)),"")</f>
        <v>60</v>
      </c>
      <c r="H780" s="208" t="str">
        <f>IFERROR(INDEX(ID!$P:$P,MATCH(Risk7_PlusY67!$D780,ID!$A:$A,0)),"")</f>
        <v>รพช.F2 P30,000-60,000</v>
      </c>
      <c r="I780" s="209">
        <f>IFERROR(INDEX(Raw_DATA!E:E,MATCH(Risk7_PlusY67!$D780,Raw_DATA!$A:$A,0)),"")</f>
        <v>4.84</v>
      </c>
      <c r="J780" s="209">
        <f>IFERROR(INDEX(Raw_DATA!F:F,MATCH(Risk7_PlusY67!$D780,Raw_DATA!$A:$A,0)),"")</f>
        <v>4.5199999999999996</v>
      </c>
      <c r="K780" s="209">
        <f>IFERROR(INDEX(Raw_DATA!G:G,MATCH(Risk7_PlusY67!$D780,Raw_DATA!$A:$A,0)),"")</f>
        <v>3.65</v>
      </c>
      <c r="L780" s="209">
        <f>IFERROR(INDEX(Raw_DATA!H:H,MATCH(Risk7_PlusY67!$D780,Raw_DATA!$A:$A,0)),"")</f>
        <v>57483504.340000004</v>
      </c>
      <c r="M780" s="210">
        <f>IFERROR(INDEX(Raw_DATA!I:I,MATCH(Risk7_PlusY67!$D780,Raw_DATA!$A:$A,0)),"")</f>
        <v>-8974100.0600000005</v>
      </c>
      <c r="N780" s="206">
        <f t="shared" si="255"/>
        <v>0</v>
      </c>
      <c r="O780" s="206">
        <f t="shared" si="256"/>
        <v>1</v>
      </c>
      <c r="P780" s="206">
        <f t="shared" si="258"/>
        <v>0</v>
      </c>
      <c r="Q780" s="211">
        <f t="shared" si="259"/>
        <v>76.8</v>
      </c>
      <c r="R780" s="206">
        <f t="shared" si="257"/>
        <v>1</v>
      </c>
      <c r="S780" s="212">
        <f>IFERROR(INDEX(Raw_DATA!J:J,MATCH(Risk7_PlusY67!$D780,Raw_DATA!$A:$A,0)),"")</f>
        <v>251109.68</v>
      </c>
      <c r="T780" s="213">
        <f>IFERROR(INDEX(Raw_DATA!K:K,MATCH(Risk7_PlusY67!$D780,Raw_DATA!$A:$A,0)),"")</f>
        <v>39231407.079999998</v>
      </c>
      <c r="U780" s="214">
        <f t="shared" si="260"/>
        <v>1</v>
      </c>
      <c r="V780" s="214">
        <f t="shared" si="261"/>
        <v>1</v>
      </c>
      <c r="W780" s="214">
        <f>IF(OR(AND((K780&lt;0.8),(AJ780&gt;180)),AND((K780&lt;0.8),(AJ780&lt;10)),AND((K780&gt;=0.8),(AJ780&lt;10)),AND((K780&gt;=0.8),(AJ780&gt;90))),0,1)</f>
        <v>1</v>
      </c>
      <c r="X780" s="214">
        <f t="shared" si="262"/>
        <v>1</v>
      </c>
      <c r="Y780" s="214">
        <f t="shared" si="263"/>
        <v>0</v>
      </c>
      <c r="Z780" s="214">
        <f t="shared" si="264"/>
        <v>0</v>
      </c>
      <c r="AA780" s="214">
        <f t="shared" si="265"/>
        <v>1</v>
      </c>
      <c r="AB780" s="215" t="str">
        <f t="shared" si="266"/>
        <v>B</v>
      </c>
      <c r="AC780" s="215" t="str">
        <f t="shared" si="267"/>
        <v>1B</v>
      </c>
      <c r="AD780" s="216"/>
      <c r="AE780" s="216"/>
      <c r="AF780" s="434">
        <f>IFERROR(INDEX(Raw_DATA!L:L,MATCH(Risk7_PlusY67!$D780,Raw_DATA!$A:$A,0)),"")</f>
        <v>0.18</v>
      </c>
      <c r="AG780" s="434">
        <f>IFERROR(INDEX(AVGGroup!$D$5:$D$21,MATCH(Risk7_PlusY67!$H780,AVGGroup!$C$5:$C$21,0)),"")</f>
        <v>-4.37</v>
      </c>
      <c r="AH780" s="434">
        <f>IFERROR(INDEX(Raw_DATA!M:M,MATCH(Risk7_PlusY67!$D780,Raw_DATA!$A:$A,0)),"")</f>
        <v>-5.98</v>
      </c>
      <c r="AI780" s="435">
        <f>IFERROR(INDEX(AVGGroup!$F$5:$F$21,MATCH(Risk7_PlusY67!$H780,AVGGroup!$C$5:$C$21,0)),"")</f>
        <v>-9.19</v>
      </c>
      <c r="AJ780" s="401">
        <f>IFERROR(INDEX(Raw_DATA!N:N,MATCH(Risk7_PlusY67!$D780,Raw_DATA!$A:$A,0)),"")</f>
        <v>85</v>
      </c>
      <c r="AK780" s="401">
        <f>IFERROR(INDEX(Raw_DATA!O:O,MATCH(Risk7_PlusY67!$D780,Raw_DATA!$A:$A,0)),"")</f>
        <v>41</v>
      </c>
      <c r="AL780" s="401">
        <f>IFERROR(INDEX(Raw_DATA!P:P,MATCH(Risk7_PlusY67!$D780,Raw_DATA!$A:$A,0)),"")</f>
        <v>80</v>
      </c>
      <c r="AM780" s="401">
        <f>IFERROR(INDEX(Raw_DATA!Q:Q,MATCH(Risk7_PlusY67!$D780,Raw_DATA!$A:$A,0)),"")</f>
        <v>388</v>
      </c>
      <c r="AN780" s="401">
        <f>IFERROR(INDEX(Raw_DATA!R:R,MATCH(Risk7_PlusY67!$D780,Raw_DATA!$A:$A,0)),"")</f>
        <v>60</v>
      </c>
      <c r="AO780" s="407"/>
      <c r="AP780" s="411" t="b">
        <f>AB780=AY780</f>
        <v>1</v>
      </c>
      <c r="AQ780" s="340">
        <f t="shared" si="268"/>
        <v>1</v>
      </c>
      <c r="AR780" s="123">
        <f t="shared" si="269"/>
        <v>1</v>
      </c>
      <c r="AS780" s="123">
        <f t="shared" si="270"/>
        <v>1</v>
      </c>
      <c r="AT780" s="123">
        <f>IF(OR(AND((K780&lt;0.8),(BE780&gt;180)),AND((K780&lt;0.8),(BE780&lt;10)),AND((K780&gt;=0.8),(BE780&lt;10)),AND((K780&gt;=0.8),(BE780&gt;90))),0,1)</f>
        <v>1</v>
      </c>
      <c r="AU780" s="123">
        <f t="shared" si="271"/>
        <v>1</v>
      </c>
      <c r="AV780" s="123">
        <f t="shared" si="272"/>
        <v>0</v>
      </c>
      <c r="AW780" s="123">
        <f t="shared" si="273"/>
        <v>0</v>
      </c>
      <c r="AX780" s="123">
        <f t="shared" si="274"/>
        <v>1</v>
      </c>
      <c r="AY780" s="416" t="str">
        <f t="shared" si="275"/>
        <v>B</v>
      </c>
      <c r="AZ780" s="416" t="str">
        <f>R780&amp;AY780</f>
        <v>1B</v>
      </c>
      <c r="BA780" s="417">
        <f>IFERROR(INDEX(Raw_DATA!L:L,MATCH(Risk7_PlusY67!$D780,Raw_DATA!$A:$A,0)),"")</f>
        <v>0.18</v>
      </c>
      <c r="BB780" s="417">
        <f>IFERROR(INDEX(AVGGroup!$H$5:$H$21,MATCH(Risk7_PlusY67!$BJ780,AVGGroup!$C$5:$C$21,0)),"")</f>
        <v>-3.95</v>
      </c>
      <c r="BC780" s="417">
        <f>IFERROR(INDEX(Raw_DATA!M:M,MATCH(Risk7_PlusY67!$D780,Raw_DATA!$A:$A,0)),"")</f>
        <v>-5.98</v>
      </c>
      <c r="BD780" s="418">
        <f>IFERROR(INDEX(AVGGroup!$J$5:$J$21,MATCH(Risk7_PlusY67!$BJ780,AVGGroup!$C$5:$C$21,0)),"")</f>
        <v>-8.8800000000000008</v>
      </c>
      <c r="BE780" s="407">
        <f>IFERROR(INDEX(Raw_DATA!N:N,MATCH(Risk7_PlusY67!$D780,Raw_DATA!$A:$A,0)),"")</f>
        <v>85</v>
      </c>
      <c r="BF780" s="407">
        <f>IFERROR(INDEX(Raw_DATA!O:O,MATCH(Risk7_PlusY67!$D780,Raw_DATA!$A:$A,0)),"")</f>
        <v>41</v>
      </c>
      <c r="BG780" s="407">
        <f>IFERROR(INDEX(Raw_DATA!P:P,MATCH(Risk7_PlusY67!$D780,Raw_DATA!$A:$A,0)),"")</f>
        <v>80</v>
      </c>
      <c r="BH780" s="407">
        <f>IFERROR(INDEX(Raw_DATA!Q:Q,MATCH(Risk7_PlusY67!$D780,Raw_DATA!$A:$A,0)),"")</f>
        <v>388</v>
      </c>
      <c r="BI780" s="407">
        <f>IFERROR(INDEX(Raw_DATA!R:R,MATCH(Risk7_PlusY67!$D780,Raw_DATA!$A:$A,0)),"")</f>
        <v>60</v>
      </c>
      <c r="BJ780" s="124" t="str">
        <f>INDEX('Org2567'!$BM:$BM,MATCH(Risk7_PlusY67!D780,'Org2567'!$D:$D,0))</f>
        <v>รพช.F2 P30,000-60,000</v>
      </c>
    </row>
    <row r="781" spans="1:62" x14ac:dyDescent="0.7">
      <c r="A781" s="206">
        <f>IF(ISBLANK(D781),"",COUNTA($D$3:D781))</f>
        <v>779</v>
      </c>
      <c r="B781" s="207">
        <f>IFERROR(INDEX(ID!$E:$E,MATCH(Risk7_PlusY67!$D781,ID!$A:$A,0)),"")</f>
        <v>11</v>
      </c>
      <c r="C781" s="207" t="str">
        <f>IFERROR(INDEX(ID!$I:$I,MATCH(Risk7_PlusY67!$D781,ID!$A:$A,0)),"")</f>
        <v>นครศรีธรรมราช</v>
      </c>
      <c r="D781" s="295" t="s">
        <v>779</v>
      </c>
      <c r="E781" s="207" t="str">
        <f>IFERROR(INDEX(ID!$C:$C,MATCH(Risk7_PlusY67!$D781,ID!$A:$A,0)),"")</f>
        <v>บางขัน,รพช.</v>
      </c>
      <c r="F781" s="207" t="str">
        <f>IFERROR(INDEX(ID!$G:$G,MATCH(Risk7_PlusY67!$D781,ID!$A:$A,0)),"")</f>
        <v>รพช.</v>
      </c>
      <c r="G781" s="206">
        <f>IFERROR(INDEX(ID!$J:$J,MATCH(Risk7_PlusY67!$D781,ID!$A:$A,0)),"")</f>
        <v>38</v>
      </c>
      <c r="H781" s="208" t="str">
        <f>IFERROR(INDEX(ID!$P:$P,MATCH(Risk7_PlusY67!$D781,ID!$A:$A,0)),"")</f>
        <v>รพช.F2 P30,000-60,000</v>
      </c>
      <c r="I781" s="209">
        <f>IFERROR(INDEX(Raw_DATA!E:E,MATCH(Risk7_PlusY67!$D781,Raw_DATA!$A:$A,0)),"")</f>
        <v>4.3499999999999996</v>
      </c>
      <c r="J781" s="209">
        <f>IFERROR(INDEX(Raw_DATA!F:F,MATCH(Risk7_PlusY67!$D781,Raw_DATA!$A:$A,0)),"")</f>
        <v>4.12</v>
      </c>
      <c r="K781" s="209">
        <f>IFERROR(INDEX(Raw_DATA!G:G,MATCH(Risk7_PlusY67!$D781,Raw_DATA!$A:$A,0)),"")</f>
        <v>3.83</v>
      </c>
      <c r="L781" s="209">
        <f>IFERROR(INDEX(Raw_DATA!H:H,MATCH(Risk7_PlusY67!$D781,Raw_DATA!$A:$A,0)),"")</f>
        <v>70575258.780000001</v>
      </c>
      <c r="M781" s="210">
        <f>IFERROR(INDEX(Raw_DATA!I:I,MATCH(Risk7_PlusY67!$D781,Raw_DATA!$A:$A,0)),"")</f>
        <v>6309399.4800000004</v>
      </c>
      <c r="N781" s="206">
        <f t="shared" si="255"/>
        <v>0</v>
      </c>
      <c r="O781" s="206">
        <f t="shared" si="256"/>
        <v>0</v>
      </c>
      <c r="P781" s="206">
        <f t="shared" si="258"/>
        <v>0</v>
      </c>
      <c r="Q781" s="211" t="str">
        <f t="shared" si="259"/>
        <v/>
      </c>
      <c r="R781" s="206">
        <f t="shared" si="257"/>
        <v>0</v>
      </c>
      <c r="S781" s="212">
        <f>IFERROR(INDEX(Raw_DATA!J:J,MATCH(Risk7_PlusY67!$D781,Raw_DATA!$A:$A,0)),"")</f>
        <v>8645421.9199999999</v>
      </c>
      <c r="T781" s="213">
        <f>IFERROR(INDEX(Raw_DATA!K:K,MATCH(Risk7_PlusY67!$D781,Raw_DATA!$A:$A,0)),"")</f>
        <v>59496096.579999998</v>
      </c>
      <c r="U781" s="214">
        <f t="shared" si="260"/>
        <v>1</v>
      </c>
      <c r="V781" s="214">
        <f t="shared" si="261"/>
        <v>1</v>
      </c>
      <c r="W781" s="214">
        <f>IF(OR(AND((K781&lt;0.8),(AJ781&gt;180)),AND((K781&lt;0.8),(AJ781&lt;10)),AND((K781&gt;=0.8),(AJ781&lt;10)),AND((K781&gt;=0.8),(AJ781&gt;90))),0,1)</f>
        <v>0</v>
      </c>
      <c r="X781" s="214">
        <f t="shared" si="262"/>
        <v>1</v>
      </c>
      <c r="Y781" s="214">
        <f t="shared" si="263"/>
        <v>0</v>
      </c>
      <c r="Z781" s="214">
        <f t="shared" si="264"/>
        <v>0</v>
      </c>
      <c r="AA781" s="214">
        <f t="shared" si="265"/>
        <v>0</v>
      </c>
      <c r="AB781" s="215" t="str">
        <f t="shared" si="266"/>
        <v>C</v>
      </c>
      <c r="AC781" s="215" t="str">
        <f t="shared" si="267"/>
        <v>0C</v>
      </c>
      <c r="AD781" s="216"/>
      <c r="AE781" s="216"/>
      <c r="AF781" s="434">
        <f>IFERROR(INDEX(Raw_DATA!L:L,MATCH(Risk7_PlusY67!$D781,Raw_DATA!$A:$A,0)),"")</f>
        <v>8.4499999999999993</v>
      </c>
      <c r="AG781" s="434">
        <f>IFERROR(INDEX(AVGGroup!$D$5:$D$21,MATCH(Risk7_PlusY67!$H781,AVGGroup!$C$5:$C$21,0)),"")</f>
        <v>-4.37</v>
      </c>
      <c r="AH781" s="434">
        <f>IFERROR(INDEX(Raw_DATA!M:M,MATCH(Risk7_PlusY67!$D781,Raw_DATA!$A:$A,0)),"")</f>
        <v>5.85</v>
      </c>
      <c r="AI781" s="435">
        <f>IFERROR(INDEX(AVGGroup!$F$5:$F$21,MATCH(Risk7_PlusY67!$H781,AVGGroup!$C$5:$C$21,0)),"")</f>
        <v>-9.19</v>
      </c>
      <c r="AJ781" s="401">
        <f>IFERROR(INDEX(Raw_DATA!N:N,MATCH(Risk7_PlusY67!$D781,Raw_DATA!$A:$A,0)),"")</f>
        <v>297</v>
      </c>
      <c r="AK781" s="401">
        <f>IFERROR(INDEX(Raw_DATA!O:O,MATCH(Risk7_PlusY67!$D781,Raw_DATA!$A:$A,0)),"")</f>
        <v>54</v>
      </c>
      <c r="AL781" s="401">
        <f>IFERROR(INDEX(Raw_DATA!P:P,MATCH(Risk7_PlusY67!$D781,Raw_DATA!$A:$A,0)),"")</f>
        <v>62</v>
      </c>
      <c r="AM781" s="401">
        <f>IFERROR(INDEX(Raw_DATA!Q:Q,MATCH(Risk7_PlusY67!$D781,Raw_DATA!$A:$A,0)),"")</f>
        <v>709</v>
      </c>
      <c r="AN781" s="401">
        <f>IFERROR(INDEX(Raw_DATA!R:R,MATCH(Risk7_PlusY67!$D781,Raw_DATA!$A:$A,0)),"")</f>
        <v>96</v>
      </c>
      <c r="AO781" s="407"/>
      <c r="AP781" s="411" t="b">
        <f>AB781=AY781</f>
        <v>1</v>
      </c>
      <c r="AQ781" s="340">
        <f t="shared" si="268"/>
        <v>0</v>
      </c>
      <c r="AR781" s="123">
        <f t="shared" si="269"/>
        <v>1</v>
      </c>
      <c r="AS781" s="123">
        <f t="shared" si="270"/>
        <v>1</v>
      </c>
      <c r="AT781" s="123">
        <f>IF(OR(AND((K781&lt;0.8),(BE781&gt;180)),AND((K781&lt;0.8),(BE781&lt;10)),AND((K781&gt;=0.8),(BE781&lt;10)),AND((K781&gt;=0.8),(BE781&gt;90))),0,1)</f>
        <v>0</v>
      </c>
      <c r="AU781" s="123">
        <f t="shared" si="271"/>
        <v>1</v>
      </c>
      <c r="AV781" s="123">
        <f t="shared" si="272"/>
        <v>0</v>
      </c>
      <c r="AW781" s="123">
        <f t="shared" si="273"/>
        <v>0</v>
      </c>
      <c r="AX781" s="123">
        <f t="shared" si="274"/>
        <v>0</v>
      </c>
      <c r="AY781" s="416" t="str">
        <f t="shared" si="275"/>
        <v>C</v>
      </c>
      <c r="AZ781" s="416" t="str">
        <f>R781&amp;AY781</f>
        <v>0C</v>
      </c>
      <c r="BA781" s="417">
        <f>IFERROR(INDEX(Raw_DATA!L:L,MATCH(Risk7_PlusY67!$D781,Raw_DATA!$A:$A,0)),"")</f>
        <v>8.4499999999999993</v>
      </c>
      <c r="BB781" s="417">
        <f>IFERROR(INDEX(AVGGroup!$H$5:$H$21,MATCH(Risk7_PlusY67!$BJ781,AVGGroup!$C$5:$C$21,0)),"")</f>
        <v>-3.95</v>
      </c>
      <c r="BC781" s="417">
        <f>IFERROR(INDEX(Raw_DATA!M:M,MATCH(Risk7_PlusY67!$D781,Raw_DATA!$A:$A,0)),"")</f>
        <v>5.85</v>
      </c>
      <c r="BD781" s="418">
        <f>IFERROR(INDEX(AVGGroup!$J$5:$J$21,MATCH(Risk7_PlusY67!$BJ781,AVGGroup!$C$5:$C$21,0)),"")</f>
        <v>-8.8800000000000008</v>
      </c>
      <c r="BE781" s="407">
        <f>IFERROR(INDEX(Raw_DATA!N:N,MATCH(Risk7_PlusY67!$D781,Raw_DATA!$A:$A,0)),"")</f>
        <v>297</v>
      </c>
      <c r="BF781" s="407">
        <f>IFERROR(INDEX(Raw_DATA!O:O,MATCH(Risk7_PlusY67!$D781,Raw_DATA!$A:$A,0)),"")</f>
        <v>54</v>
      </c>
      <c r="BG781" s="407">
        <f>IFERROR(INDEX(Raw_DATA!P:P,MATCH(Risk7_PlusY67!$D781,Raw_DATA!$A:$A,0)),"")</f>
        <v>62</v>
      </c>
      <c r="BH781" s="407">
        <f>IFERROR(INDEX(Raw_DATA!Q:Q,MATCH(Risk7_PlusY67!$D781,Raw_DATA!$A:$A,0)),"")</f>
        <v>709</v>
      </c>
      <c r="BI781" s="407">
        <f>IFERROR(INDEX(Raw_DATA!R:R,MATCH(Risk7_PlusY67!$D781,Raw_DATA!$A:$A,0)),"")</f>
        <v>96</v>
      </c>
      <c r="BJ781" s="124" t="str">
        <f>INDEX('Org2567'!$BM:$BM,MATCH(Risk7_PlusY67!D781,'Org2567'!$D:$D,0))</f>
        <v>รพช.F2 P30,000-60,000</v>
      </c>
    </row>
    <row r="782" spans="1:62" x14ac:dyDescent="0.7">
      <c r="A782" s="206">
        <f>IF(ISBLANK(D782),"",COUNTA($D$3:D782))</f>
        <v>780</v>
      </c>
      <c r="B782" s="207">
        <f>IFERROR(INDEX(ID!$E:$E,MATCH(Risk7_PlusY67!$D782,ID!$A:$A,0)),"")</f>
        <v>11</v>
      </c>
      <c r="C782" s="207" t="str">
        <f>IFERROR(INDEX(ID!$I:$I,MATCH(Risk7_PlusY67!$D782,ID!$A:$A,0)),"")</f>
        <v>นครศรีธรรมราช</v>
      </c>
      <c r="D782" s="295" t="s">
        <v>780</v>
      </c>
      <c r="E782" s="207" t="str">
        <f>IFERROR(INDEX(ID!$C:$C,MATCH(Risk7_PlusY67!$D782,ID!$A:$A,0)),"")</f>
        <v>ถ้ำพรรณรา,รพช.</v>
      </c>
      <c r="F782" s="207" t="str">
        <f>IFERROR(INDEX(ID!$G:$G,MATCH(Risk7_PlusY67!$D782,ID!$A:$A,0)),"")</f>
        <v>รพช.</v>
      </c>
      <c r="G782" s="206">
        <f>IFERROR(INDEX(ID!$J:$J,MATCH(Risk7_PlusY67!$D782,ID!$A:$A,0)),"")</f>
        <v>26</v>
      </c>
      <c r="H782" s="208" t="str">
        <f>IFERROR(INDEX(ID!$P:$P,MATCH(Risk7_PlusY67!$D782,ID!$A:$A,0)),"")</f>
        <v>รพช.F3 P15,000-25,000</v>
      </c>
      <c r="I782" s="209">
        <f>IFERROR(INDEX(Raw_DATA!E:E,MATCH(Risk7_PlusY67!$D782,Raw_DATA!$A:$A,0)),"")</f>
        <v>1.1100000000000001</v>
      </c>
      <c r="J782" s="209">
        <f>IFERROR(INDEX(Raw_DATA!F:F,MATCH(Risk7_PlusY67!$D782,Raw_DATA!$A:$A,0)),"")</f>
        <v>0.98</v>
      </c>
      <c r="K782" s="209">
        <f>IFERROR(INDEX(Raw_DATA!G:G,MATCH(Risk7_PlusY67!$D782,Raw_DATA!$A:$A,0)),"")</f>
        <v>0.56999999999999995</v>
      </c>
      <c r="L782" s="209">
        <f>IFERROR(INDEX(Raw_DATA!H:H,MATCH(Risk7_PlusY67!$D782,Raw_DATA!$A:$A,0)),"")</f>
        <v>2186469.04</v>
      </c>
      <c r="M782" s="210">
        <f>IFERROR(INDEX(Raw_DATA!I:I,MATCH(Risk7_PlusY67!$D782,Raw_DATA!$A:$A,0)),"")</f>
        <v>-7942351.4299999997</v>
      </c>
      <c r="N782" s="206">
        <f t="shared" si="255"/>
        <v>3</v>
      </c>
      <c r="O782" s="206">
        <f t="shared" si="256"/>
        <v>1</v>
      </c>
      <c r="P782" s="206">
        <f t="shared" si="258"/>
        <v>1</v>
      </c>
      <c r="Q782" s="211">
        <f t="shared" si="259"/>
        <v>3.3</v>
      </c>
      <c r="R782" s="206">
        <f t="shared" si="257"/>
        <v>5</v>
      </c>
      <c r="S782" s="212">
        <f>IFERROR(INDEX(Raw_DATA!J:J,MATCH(Risk7_PlusY67!$D782,Raw_DATA!$A:$A,0)),"")</f>
        <v>-4259034.7300000004</v>
      </c>
      <c r="T782" s="213">
        <f>IFERROR(INDEX(Raw_DATA!K:K,MATCH(Risk7_PlusY67!$D782,Raw_DATA!$A:$A,0)),"")</f>
        <v>-8301152.6100000003</v>
      </c>
      <c r="U782" s="214">
        <f t="shared" si="260"/>
        <v>0</v>
      </c>
      <c r="V782" s="214">
        <f t="shared" si="261"/>
        <v>0</v>
      </c>
      <c r="W782" s="214">
        <f>IF(OR(AND((K782&lt;0.8),(AJ782&gt;180)),AND((K782&lt;0.8),(AJ782&lt;10)),AND((K782&gt;=0.8),(AJ782&lt;10)),AND((K782&gt;=0.8),(AJ782&gt;90))),0,1)</f>
        <v>0</v>
      </c>
      <c r="X782" s="214">
        <f t="shared" si="262"/>
        <v>0</v>
      </c>
      <c r="Y782" s="214">
        <f t="shared" si="263"/>
        <v>1</v>
      </c>
      <c r="Z782" s="214">
        <f t="shared" si="264"/>
        <v>0</v>
      </c>
      <c r="AA782" s="214">
        <f t="shared" si="265"/>
        <v>0</v>
      </c>
      <c r="AB782" s="215" t="str">
        <f t="shared" si="266"/>
        <v>D</v>
      </c>
      <c r="AC782" s="215" t="str">
        <f t="shared" si="267"/>
        <v>5D</v>
      </c>
      <c r="AD782" s="216"/>
      <c r="AE782" s="216"/>
      <c r="AF782" s="434">
        <f>IFERROR(INDEX(Raw_DATA!L:L,MATCH(Risk7_PlusY67!$D782,Raw_DATA!$A:$A,0)),"")</f>
        <v>-7.04</v>
      </c>
      <c r="AG782" s="434">
        <f>IFERROR(INDEX(AVGGroup!$D$5:$D$21,MATCH(Risk7_PlusY67!$H782,AVGGroup!$C$5:$C$21,0)),"")</f>
        <v>5.15</v>
      </c>
      <c r="AH782" s="434">
        <f>IFERROR(INDEX(Raw_DATA!M:M,MATCH(Risk7_PlusY67!$D782,Raw_DATA!$A:$A,0)),"")</f>
        <v>-14.35</v>
      </c>
      <c r="AI782" s="435">
        <f>IFERROR(INDEX(AVGGroup!$F$5:$F$21,MATCH(Risk7_PlusY67!$H782,AVGGroup!$C$5:$C$21,0)),"")</f>
        <v>-2.83</v>
      </c>
      <c r="AJ782" s="401">
        <f>IFERROR(INDEX(Raw_DATA!N:N,MATCH(Risk7_PlusY67!$D782,Raw_DATA!$A:$A,0)),"")</f>
        <v>430</v>
      </c>
      <c r="AK782" s="401">
        <f>IFERROR(INDEX(Raw_DATA!O:O,MATCH(Risk7_PlusY67!$D782,Raw_DATA!$A:$A,0)),"")</f>
        <v>97</v>
      </c>
      <c r="AL782" s="401">
        <f>IFERROR(INDEX(Raw_DATA!P:P,MATCH(Risk7_PlusY67!$D782,Raw_DATA!$A:$A,0)),"")</f>
        <v>60</v>
      </c>
      <c r="AM782" s="401">
        <f>IFERROR(INDEX(Raw_DATA!Q:Q,MATCH(Risk7_PlusY67!$D782,Raw_DATA!$A:$A,0)),"")</f>
        <v>580</v>
      </c>
      <c r="AN782" s="401">
        <f>IFERROR(INDEX(Raw_DATA!R:R,MATCH(Risk7_PlusY67!$D782,Raw_DATA!$A:$A,0)),"")</f>
        <v>75</v>
      </c>
      <c r="AO782" s="407"/>
      <c r="AP782" s="411" t="b">
        <f>AB782=AY782</f>
        <v>1</v>
      </c>
      <c r="AQ782" s="340">
        <f t="shared" si="268"/>
        <v>1</v>
      </c>
      <c r="AR782" s="123">
        <f t="shared" si="269"/>
        <v>0</v>
      </c>
      <c r="AS782" s="123">
        <f t="shared" si="270"/>
        <v>0</v>
      </c>
      <c r="AT782" s="123">
        <f>IF(OR(AND((K782&lt;0.8),(BE782&gt;180)),AND((K782&lt;0.8),(BE782&lt;10)),AND((K782&gt;=0.8),(BE782&lt;10)),AND((K782&gt;=0.8),(BE782&gt;90))),0,1)</f>
        <v>0</v>
      </c>
      <c r="AU782" s="123">
        <f t="shared" si="271"/>
        <v>0</v>
      </c>
      <c r="AV782" s="123">
        <f t="shared" si="272"/>
        <v>1</v>
      </c>
      <c r="AW782" s="123">
        <f t="shared" si="273"/>
        <v>0</v>
      </c>
      <c r="AX782" s="123">
        <f t="shared" si="274"/>
        <v>0</v>
      </c>
      <c r="AY782" s="416" t="str">
        <f t="shared" si="275"/>
        <v>D</v>
      </c>
      <c r="AZ782" s="416" t="str">
        <f>R782&amp;AY782</f>
        <v>5D</v>
      </c>
      <c r="BA782" s="417">
        <f>IFERROR(INDEX(Raw_DATA!L:L,MATCH(Risk7_PlusY67!$D782,Raw_DATA!$A:$A,0)),"")</f>
        <v>-7.04</v>
      </c>
      <c r="BB782" s="417">
        <f>IFERROR(INDEX(AVGGroup!$H$5:$H$21,MATCH(Risk7_PlusY67!$BJ782,AVGGroup!$C$5:$C$21,0)),"")</f>
        <v>5.15</v>
      </c>
      <c r="BC782" s="417">
        <f>IFERROR(INDEX(Raw_DATA!M:M,MATCH(Risk7_PlusY67!$D782,Raw_DATA!$A:$A,0)),"")</f>
        <v>-14.35</v>
      </c>
      <c r="BD782" s="418">
        <f>IFERROR(INDEX(AVGGroup!$J$5:$J$21,MATCH(Risk7_PlusY67!$BJ782,AVGGroup!$C$5:$C$21,0)),"")</f>
        <v>-2.83</v>
      </c>
      <c r="BE782" s="407">
        <f>IFERROR(INDEX(Raw_DATA!N:N,MATCH(Risk7_PlusY67!$D782,Raw_DATA!$A:$A,0)),"")</f>
        <v>430</v>
      </c>
      <c r="BF782" s="407">
        <f>IFERROR(INDEX(Raw_DATA!O:O,MATCH(Risk7_PlusY67!$D782,Raw_DATA!$A:$A,0)),"")</f>
        <v>97</v>
      </c>
      <c r="BG782" s="407">
        <f>IFERROR(INDEX(Raw_DATA!P:P,MATCH(Risk7_PlusY67!$D782,Raw_DATA!$A:$A,0)),"")</f>
        <v>60</v>
      </c>
      <c r="BH782" s="407">
        <f>IFERROR(INDEX(Raw_DATA!Q:Q,MATCH(Risk7_PlusY67!$D782,Raw_DATA!$A:$A,0)),"")</f>
        <v>580</v>
      </c>
      <c r="BI782" s="407">
        <f>IFERROR(INDEX(Raw_DATA!R:R,MATCH(Risk7_PlusY67!$D782,Raw_DATA!$A:$A,0)),"")</f>
        <v>75</v>
      </c>
      <c r="BJ782" s="124" t="str">
        <f>INDEX('Org2567'!$BM:$BM,MATCH(Risk7_PlusY67!D782,'Org2567'!$D:$D,0))</f>
        <v>รพช.F3 P15,000-25,000</v>
      </c>
    </row>
    <row r="783" spans="1:62" x14ac:dyDescent="0.7">
      <c r="A783" s="206">
        <f>IF(ISBLANK(D783),"",COUNTA($D$3:D783))</f>
        <v>781</v>
      </c>
      <c r="B783" s="207">
        <f>IFERROR(INDEX(ID!$E:$E,MATCH(Risk7_PlusY67!$D783,ID!$A:$A,0)),"")</f>
        <v>11</v>
      </c>
      <c r="C783" s="207" t="str">
        <f>IFERROR(INDEX(ID!$I:$I,MATCH(Risk7_PlusY67!$D783,ID!$A:$A,0)),"")</f>
        <v>นครศรีธรรมราช</v>
      </c>
      <c r="D783" s="295" t="s">
        <v>781</v>
      </c>
      <c r="E783" s="207" t="str">
        <f>IFERROR(INDEX(ID!$C:$C,MATCH(Risk7_PlusY67!$D783,ID!$A:$A,0)),"")</f>
        <v>จุฬาภรณ์,รพช.</v>
      </c>
      <c r="F783" s="207" t="str">
        <f>IFERROR(INDEX(ID!$G:$G,MATCH(Risk7_PlusY67!$D783,ID!$A:$A,0)),"")</f>
        <v>รพช.</v>
      </c>
      <c r="G783" s="206">
        <f>IFERROR(INDEX(ID!$J:$J,MATCH(Risk7_PlusY67!$D783,ID!$A:$A,0)),"")</f>
        <v>32</v>
      </c>
      <c r="H783" s="208" t="str">
        <f>IFERROR(INDEX(ID!$P:$P,MATCH(Risk7_PlusY67!$D783,ID!$A:$A,0)),"")</f>
        <v>รพช.F2 P&lt;=30,000</v>
      </c>
      <c r="I783" s="209">
        <f>IFERROR(INDEX(Raw_DATA!E:E,MATCH(Risk7_PlusY67!$D783,Raw_DATA!$A:$A,0)),"")</f>
        <v>1.25</v>
      </c>
      <c r="J783" s="209">
        <f>IFERROR(INDEX(Raw_DATA!F:F,MATCH(Risk7_PlusY67!$D783,Raw_DATA!$A:$A,0)),"")</f>
        <v>1.08</v>
      </c>
      <c r="K783" s="209">
        <f>IFERROR(INDEX(Raw_DATA!G:G,MATCH(Risk7_PlusY67!$D783,Raw_DATA!$A:$A,0)),"")</f>
        <v>0.86</v>
      </c>
      <c r="L783" s="209">
        <f>IFERROR(INDEX(Raw_DATA!H:H,MATCH(Risk7_PlusY67!$D783,Raw_DATA!$A:$A,0)),"")</f>
        <v>4604238.79</v>
      </c>
      <c r="M783" s="210">
        <f>IFERROR(INDEX(Raw_DATA!I:I,MATCH(Risk7_PlusY67!$D783,Raw_DATA!$A:$A,0)),"")</f>
        <v>-9493292.1500000004</v>
      </c>
      <c r="N783" s="206">
        <f t="shared" si="255"/>
        <v>1</v>
      </c>
      <c r="O783" s="206">
        <f t="shared" si="256"/>
        <v>1</v>
      </c>
      <c r="P783" s="206">
        <f t="shared" si="258"/>
        <v>1</v>
      </c>
      <c r="Q783" s="211">
        <f t="shared" si="259"/>
        <v>5.8</v>
      </c>
      <c r="R783" s="206">
        <f t="shared" si="257"/>
        <v>3</v>
      </c>
      <c r="S783" s="212">
        <f>IFERROR(INDEX(Raw_DATA!J:J,MATCH(Risk7_PlusY67!$D783,Raw_DATA!$A:$A,0)),"")</f>
        <v>-3950933.83</v>
      </c>
      <c r="T783" s="213">
        <f>IFERROR(INDEX(Raw_DATA!K:K,MATCH(Risk7_PlusY67!$D783,Raw_DATA!$A:$A,0)),"")</f>
        <v>-2582997.5299999998</v>
      </c>
      <c r="U783" s="214">
        <f t="shared" si="260"/>
        <v>0</v>
      </c>
      <c r="V783" s="214">
        <f t="shared" si="261"/>
        <v>0</v>
      </c>
      <c r="W783" s="214">
        <f>IF(OR(AND((K783&lt;0.8),(AJ783&gt;180)),AND((K783&lt;0.8),(AJ783&lt;10)),AND((K783&gt;=0.8),(AJ783&lt;10)),AND((K783&gt;=0.8),(AJ783&gt;90))),0,1)</f>
        <v>0</v>
      </c>
      <c r="X783" s="214">
        <f t="shared" si="262"/>
        <v>1</v>
      </c>
      <c r="Y783" s="214">
        <f t="shared" si="263"/>
        <v>0</v>
      </c>
      <c r="Z783" s="214">
        <f t="shared" si="264"/>
        <v>0</v>
      </c>
      <c r="AA783" s="214">
        <f t="shared" si="265"/>
        <v>0</v>
      </c>
      <c r="AB783" s="215" t="str">
        <f t="shared" si="266"/>
        <v>D</v>
      </c>
      <c r="AC783" s="215" t="str">
        <f t="shared" si="267"/>
        <v>3D</v>
      </c>
      <c r="AD783" s="216"/>
      <c r="AE783" s="216"/>
      <c r="AF783" s="434">
        <f>IFERROR(INDEX(Raw_DATA!L:L,MATCH(Risk7_PlusY67!$D783,Raw_DATA!$A:$A,0)),"")</f>
        <v>-5.01</v>
      </c>
      <c r="AG783" s="434">
        <f>IFERROR(INDEX(AVGGroup!$D$5:$D$21,MATCH(Risk7_PlusY67!$H783,AVGGroup!$C$5:$C$21,0)),"")</f>
        <v>-3.55</v>
      </c>
      <c r="AH783" s="434">
        <f>IFERROR(INDEX(Raw_DATA!M:M,MATCH(Risk7_PlusY67!$D783,Raw_DATA!$A:$A,0)),"")</f>
        <v>-16.22</v>
      </c>
      <c r="AI783" s="435">
        <f>IFERROR(INDEX(AVGGroup!$F$5:$F$21,MATCH(Risk7_PlusY67!$H783,AVGGroup!$C$5:$C$21,0)),"")</f>
        <v>-10.199999999999999</v>
      </c>
      <c r="AJ783" s="401">
        <f>IFERROR(INDEX(Raw_DATA!N:N,MATCH(Risk7_PlusY67!$D783,Raw_DATA!$A:$A,0)),"")</f>
        <v>264</v>
      </c>
      <c r="AK783" s="401">
        <f>IFERROR(INDEX(Raw_DATA!O:O,MATCH(Risk7_PlusY67!$D783,Raw_DATA!$A:$A,0)),"")</f>
        <v>30</v>
      </c>
      <c r="AL783" s="401">
        <f>IFERROR(INDEX(Raw_DATA!P:P,MATCH(Risk7_PlusY67!$D783,Raw_DATA!$A:$A,0)),"")</f>
        <v>63</v>
      </c>
      <c r="AM783" s="401">
        <f>IFERROR(INDEX(Raw_DATA!Q:Q,MATCH(Risk7_PlusY67!$D783,Raw_DATA!$A:$A,0)),"")</f>
        <v>525</v>
      </c>
      <c r="AN783" s="401">
        <f>IFERROR(INDEX(Raw_DATA!R:R,MATCH(Risk7_PlusY67!$D783,Raw_DATA!$A:$A,0)),"")</f>
        <v>63</v>
      </c>
      <c r="AO783" s="407"/>
      <c r="AP783" s="411" t="b">
        <f>AB783=AY783</f>
        <v>1</v>
      </c>
      <c r="AQ783" s="340">
        <f t="shared" si="268"/>
        <v>1</v>
      </c>
      <c r="AR783" s="123">
        <f t="shared" si="269"/>
        <v>0</v>
      </c>
      <c r="AS783" s="123">
        <f t="shared" si="270"/>
        <v>0</v>
      </c>
      <c r="AT783" s="123">
        <f>IF(OR(AND((K783&lt;0.8),(BE783&gt;180)),AND((K783&lt;0.8),(BE783&lt;10)),AND((K783&gt;=0.8),(BE783&lt;10)),AND((K783&gt;=0.8),(BE783&gt;90))),0,1)</f>
        <v>0</v>
      </c>
      <c r="AU783" s="123">
        <f t="shared" si="271"/>
        <v>1</v>
      </c>
      <c r="AV783" s="123">
        <f t="shared" si="272"/>
        <v>0</v>
      </c>
      <c r="AW783" s="123">
        <f t="shared" si="273"/>
        <v>0</v>
      </c>
      <c r="AX783" s="123">
        <f t="shared" si="274"/>
        <v>0</v>
      </c>
      <c r="AY783" s="416" t="str">
        <f t="shared" si="275"/>
        <v>D</v>
      </c>
      <c r="AZ783" s="416" t="str">
        <f>R783&amp;AY783</f>
        <v>3D</v>
      </c>
      <c r="BA783" s="417">
        <f>IFERROR(INDEX(Raw_DATA!L:L,MATCH(Risk7_PlusY67!$D783,Raw_DATA!$A:$A,0)),"")</f>
        <v>-5.01</v>
      </c>
      <c r="BB783" s="417">
        <f>IFERROR(INDEX(AVGGroup!$H$5:$H$21,MATCH(Risk7_PlusY67!$BJ783,AVGGroup!$C$5:$C$21,0)),"")</f>
        <v>-3.54</v>
      </c>
      <c r="BC783" s="417">
        <f>IFERROR(INDEX(Raw_DATA!M:M,MATCH(Risk7_PlusY67!$D783,Raw_DATA!$A:$A,0)),"")</f>
        <v>-16.22</v>
      </c>
      <c r="BD783" s="418">
        <f>IFERROR(INDEX(AVGGroup!$J$5:$J$21,MATCH(Risk7_PlusY67!$BJ783,AVGGroup!$C$5:$C$21,0)),"")</f>
        <v>-10.199999999999999</v>
      </c>
      <c r="BE783" s="407">
        <f>IFERROR(INDEX(Raw_DATA!N:N,MATCH(Risk7_PlusY67!$D783,Raw_DATA!$A:$A,0)),"")</f>
        <v>264</v>
      </c>
      <c r="BF783" s="407">
        <f>IFERROR(INDEX(Raw_DATA!O:O,MATCH(Risk7_PlusY67!$D783,Raw_DATA!$A:$A,0)),"")</f>
        <v>30</v>
      </c>
      <c r="BG783" s="407">
        <f>IFERROR(INDEX(Raw_DATA!P:P,MATCH(Risk7_PlusY67!$D783,Raw_DATA!$A:$A,0)),"")</f>
        <v>63</v>
      </c>
      <c r="BH783" s="407">
        <f>IFERROR(INDEX(Raw_DATA!Q:Q,MATCH(Risk7_PlusY67!$D783,Raw_DATA!$A:$A,0)),"")</f>
        <v>525</v>
      </c>
      <c r="BI783" s="407">
        <f>IFERROR(INDEX(Raw_DATA!R:R,MATCH(Risk7_PlusY67!$D783,Raw_DATA!$A:$A,0)),"")</f>
        <v>63</v>
      </c>
      <c r="BJ783" s="124" t="str">
        <f>INDEX('Org2567'!$BM:$BM,MATCH(Risk7_PlusY67!D783,'Org2567'!$D:$D,0))</f>
        <v>รพช.F2 P&lt;=30,000</v>
      </c>
    </row>
    <row r="784" spans="1:62" x14ac:dyDescent="0.7">
      <c r="A784" s="206">
        <f>IF(ISBLANK(D784),"",COUNTA($D$3:D784))</f>
        <v>782</v>
      </c>
      <c r="B784" s="207">
        <f>IFERROR(INDEX(ID!$E:$E,MATCH(Risk7_PlusY67!$D784,ID!$A:$A,0)),"")</f>
        <v>11</v>
      </c>
      <c r="C784" s="207" t="str">
        <f>IFERROR(INDEX(ID!$I:$I,MATCH(Risk7_PlusY67!$D784,ID!$A:$A,0)),"")</f>
        <v>นครศรีธรรมราช</v>
      </c>
      <c r="D784" s="295" t="s">
        <v>3204</v>
      </c>
      <c r="E784" s="207" t="str">
        <f>IFERROR(INDEX(ID!$C:$C,MATCH(Risk7_PlusY67!$D784,ID!$A:$A,0)),"")</f>
        <v>เฉลิมพระเกียรติ(นครศรีธรรมราช),รพช.</v>
      </c>
      <c r="F784" s="207" t="str">
        <f>IFERROR(INDEX(ID!$G:$G,MATCH(Risk7_PlusY67!$D784,ID!$A:$A,0)),"")</f>
        <v>รพช.</v>
      </c>
      <c r="G784" s="206">
        <f>IFERROR(INDEX(ID!$J:$J,MATCH(Risk7_PlusY67!$D784,ID!$A:$A,0)),"")</f>
        <v>39</v>
      </c>
      <c r="H784" s="208" t="str">
        <f>IFERROR(INDEX(ID!$P:$P,MATCH(Risk7_PlusY67!$D784,ID!$A:$A,0)),"")</f>
        <v>รพช.F2 P&lt;=30,000</v>
      </c>
      <c r="I784" s="209">
        <f>IFERROR(INDEX(Raw_DATA!E:E,MATCH(Risk7_PlusY67!$D784,Raw_DATA!$A:$A,0)),"")</f>
        <v>1.34</v>
      </c>
      <c r="J784" s="209">
        <f>IFERROR(INDEX(Raw_DATA!F:F,MATCH(Risk7_PlusY67!$D784,Raw_DATA!$A:$A,0)),"")</f>
        <v>1.04</v>
      </c>
      <c r="K784" s="209">
        <f>IFERROR(INDEX(Raw_DATA!G:G,MATCH(Risk7_PlusY67!$D784,Raw_DATA!$A:$A,0)),"")</f>
        <v>0.51</v>
      </c>
      <c r="L784" s="209">
        <f>IFERROR(INDEX(Raw_DATA!H:H,MATCH(Risk7_PlusY67!$D784,Raw_DATA!$A:$A,0)),"")</f>
        <v>3522627.63</v>
      </c>
      <c r="M784" s="210">
        <f>IFERROR(INDEX(Raw_DATA!I:I,MATCH(Risk7_PlusY67!$D784,Raw_DATA!$A:$A,0)),"")</f>
        <v>-11102670.949999999</v>
      </c>
      <c r="N784" s="206">
        <f t="shared" si="255"/>
        <v>2</v>
      </c>
      <c r="O784" s="206">
        <f t="shared" si="256"/>
        <v>1</v>
      </c>
      <c r="P784" s="206">
        <f t="shared" si="258"/>
        <v>1</v>
      </c>
      <c r="Q784" s="211">
        <f t="shared" si="259"/>
        <v>3.8</v>
      </c>
      <c r="R784" s="206">
        <f t="shared" si="257"/>
        <v>4</v>
      </c>
      <c r="S784" s="212">
        <f>IFERROR(INDEX(Raw_DATA!J:J,MATCH(Risk7_PlusY67!$D784,Raw_DATA!$A:$A,0)),"")</f>
        <v>-5222832.25</v>
      </c>
      <c r="T784" s="213">
        <f>IFERROR(INDEX(Raw_DATA!K:K,MATCH(Risk7_PlusY67!$D784,Raw_DATA!$A:$A,0)),"")</f>
        <v>-5108576.7699999996</v>
      </c>
      <c r="U784" s="214">
        <f t="shared" si="260"/>
        <v>0</v>
      </c>
      <c r="V784" s="214">
        <f t="shared" si="261"/>
        <v>0</v>
      </c>
      <c r="W784" s="214">
        <f>IF(OR(AND((K784&lt;0.8),(AJ784&gt;180)),AND((K784&lt;0.8),(AJ784&lt;10)),AND((K784&gt;=0.8),(AJ784&lt;10)),AND((K784&gt;=0.8),(AJ784&gt;90))),0,1)</f>
        <v>1</v>
      </c>
      <c r="X784" s="214">
        <f t="shared" si="262"/>
        <v>1</v>
      </c>
      <c r="Y784" s="214">
        <f t="shared" si="263"/>
        <v>0</v>
      </c>
      <c r="Z784" s="214">
        <f t="shared" si="264"/>
        <v>0</v>
      </c>
      <c r="AA784" s="214">
        <f t="shared" si="265"/>
        <v>0</v>
      </c>
      <c r="AB784" s="215" t="str">
        <f t="shared" si="266"/>
        <v>C-</v>
      </c>
      <c r="AC784" s="215" t="str">
        <f t="shared" si="267"/>
        <v>4C-</v>
      </c>
      <c r="AD784" s="216"/>
      <c r="AE784" s="216"/>
      <c r="AF784" s="434">
        <f>IFERROR(INDEX(Raw_DATA!L:L,MATCH(Risk7_PlusY67!$D784,Raw_DATA!$A:$A,0)),"")</f>
        <v>-6.98</v>
      </c>
      <c r="AG784" s="434">
        <f>IFERROR(INDEX(AVGGroup!$D$5:$D$21,MATCH(Risk7_PlusY67!$H784,AVGGroup!$C$5:$C$21,0)),"")</f>
        <v>-3.55</v>
      </c>
      <c r="AH784" s="434">
        <f>IFERROR(INDEX(Raw_DATA!M:M,MATCH(Risk7_PlusY67!$D784,Raw_DATA!$A:$A,0)),"")</f>
        <v>-16</v>
      </c>
      <c r="AI784" s="435">
        <f>IFERROR(INDEX(AVGGroup!$F$5:$F$21,MATCH(Risk7_PlusY67!$H784,AVGGroup!$C$5:$C$21,0)),"")</f>
        <v>-10.199999999999999</v>
      </c>
      <c r="AJ784" s="401">
        <f>IFERROR(INDEX(Raw_DATA!N:N,MATCH(Risk7_PlusY67!$D784,Raw_DATA!$A:$A,0)),"")</f>
        <v>150</v>
      </c>
      <c r="AK784" s="401">
        <f>IFERROR(INDEX(Raw_DATA!O:O,MATCH(Risk7_PlusY67!$D784,Raw_DATA!$A:$A,0)),"")</f>
        <v>26</v>
      </c>
      <c r="AL784" s="401">
        <f>IFERROR(INDEX(Raw_DATA!P:P,MATCH(Risk7_PlusY67!$D784,Raw_DATA!$A:$A,0)),"")</f>
        <v>109</v>
      </c>
      <c r="AM784" s="401">
        <f>IFERROR(INDEX(Raw_DATA!Q:Q,MATCH(Risk7_PlusY67!$D784,Raw_DATA!$A:$A,0)),"")</f>
        <v>718</v>
      </c>
      <c r="AN784" s="401">
        <f>IFERROR(INDEX(Raw_DATA!R:R,MATCH(Risk7_PlusY67!$D784,Raw_DATA!$A:$A,0)),"")</f>
        <v>65</v>
      </c>
      <c r="AO784" s="407"/>
      <c r="AP784" s="411" t="b">
        <f>AB784=AY784</f>
        <v>1</v>
      </c>
      <c r="AQ784" s="340">
        <f t="shared" si="268"/>
        <v>1</v>
      </c>
      <c r="AR784" s="123">
        <f t="shared" si="269"/>
        <v>0</v>
      </c>
      <c r="AS784" s="123">
        <f t="shared" si="270"/>
        <v>0</v>
      </c>
      <c r="AT784" s="123">
        <f>IF(OR(AND((K784&lt;0.8),(BE784&gt;180)),AND((K784&lt;0.8),(BE784&lt;10)),AND((K784&gt;=0.8),(BE784&lt;10)),AND((K784&gt;=0.8),(BE784&gt;90))),0,1)</f>
        <v>1</v>
      </c>
      <c r="AU784" s="123">
        <f t="shared" si="271"/>
        <v>1</v>
      </c>
      <c r="AV784" s="123">
        <f t="shared" si="272"/>
        <v>0</v>
      </c>
      <c r="AW784" s="123">
        <f t="shared" si="273"/>
        <v>0</v>
      </c>
      <c r="AX784" s="123">
        <f t="shared" si="274"/>
        <v>0</v>
      </c>
      <c r="AY784" s="416" t="str">
        <f t="shared" si="275"/>
        <v>C-</v>
      </c>
      <c r="AZ784" s="416" t="str">
        <f>R784&amp;AY784</f>
        <v>4C-</v>
      </c>
      <c r="BA784" s="417">
        <f>IFERROR(INDEX(Raw_DATA!L:L,MATCH(Risk7_PlusY67!$D784,Raw_DATA!$A:$A,0)),"")</f>
        <v>-6.98</v>
      </c>
      <c r="BB784" s="417">
        <f>IFERROR(INDEX(AVGGroup!$H$5:$H$21,MATCH(Risk7_PlusY67!$BJ784,AVGGroup!$C$5:$C$21,0)),"")</f>
        <v>-3.54</v>
      </c>
      <c r="BC784" s="417">
        <f>IFERROR(INDEX(Raw_DATA!M:M,MATCH(Risk7_PlusY67!$D784,Raw_DATA!$A:$A,0)),"")</f>
        <v>-16</v>
      </c>
      <c r="BD784" s="418">
        <f>IFERROR(INDEX(AVGGroup!$J$5:$J$21,MATCH(Risk7_PlusY67!$BJ784,AVGGroup!$C$5:$C$21,0)),"")</f>
        <v>-10.199999999999999</v>
      </c>
      <c r="BE784" s="407">
        <f>IFERROR(INDEX(Raw_DATA!N:N,MATCH(Risk7_PlusY67!$D784,Raw_DATA!$A:$A,0)),"")</f>
        <v>150</v>
      </c>
      <c r="BF784" s="407">
        <f>IFERROR(INDEX(Raw_DATA!O:O,MATCH(Risk7_PlusY67!$D784,Raw_DATA!$A:$A,0)),"")</f>
        <v>26</v>
      </c>
      <c r="BG784" s="407">
        <f>IFERROR(INDEX(Raw_DATA!P:P,MATCH(Risk7_PlusY67!$D784,Raw_DATA!$A:$A,0)),"")</f>
        <v>109</v>
      </c>
      <c r="BH784" s="407">
        <f>IFERROR(INDEX(Raw_DATA!Q:Q,MATCH(Risk7_PlusY67!$D784,Raw_DATA!$A:$A,0)),"")</f>
        <v>718</v>
      </c>
      <c r="BI784" s="407">
        <f>IFERROR(INDEX(Raw_DATA!R:R,MATCH(Risk7_PlusY67!$D784,Raw_DATA!$A:$A,0)),"")</f>
        <v>65</v>
      </c>
      <c r="BJ784" s="124" t="str">
        <f>INDEX('Org2567'!$BM:$BM,MATCH(Risk7_PlusY67!D784,'Org2567'!$D:$D,0))</f>
        <v>รพช.F2 P&lt;=30,000</v>
      </c>
    </row>
    <row r="785" spans="1:62" x14ac:dyDescent="0.7">
      <c r="A785" s="206">
        <f>IF(ISBLANK(D785),"",COUNTA($D$3:D785))</f>
        <v>783</v>
      </c>
      <c r="B785" s="207">
        <f>IFERROR(INDEX(ID!$E:$E,MATCH(Risk7_PlusY67!$D785,ID!$A:$A,0)),"")</f>
        <v>11</v>
      </c>
      <c r="C785" s="207" t="str">
        <f>IFERROR(INDEX(ID!$I:$I,MATCH(Risk7_PlusY67!$D785,ID!$A:$A,0)),"")</f>
        <v>นครศรีธรรมราช</v>
      </c>
      <c r="D785" s="295" t="s">
        <v>3206</v>
      </c>
      <c r="E785" s="207" t="str">
        <f>IFERROR(INDEX(ID!$C:$C,MATCH(Risk7_PlusY67!$D785,ID!$A:$A,0)),"")</f>
        <v>พ่อท่านคล้ายวาจาสิทธิ์,รพช.</v>
      </c>
      <c r="F785" s="207" t="str">
        <f>IFERROR(INDEX(ID!$G:$G,MATCH(Risk7_PlusY67!$D785,ID!$A:$A,0)),"")</f>
        <v>รพช.</v>
      </c>
      <c r="G785" s="206">
        <f>IFERROR(INDEX(ID!$J:$J,MATCH(Risk7_PlusY67!$D785,ID!$A:$A,0)),"")</f>
        <v>31</v>
      </c>
      <c r="H785" s="208" t="str">
        <f>IFERROR(INDEX(ID!$P:$P,MATCH(Risk7_PlusY67!$D785,ID!$A:$A,0)),"")</f>
        <v>รพช.F2 P&lt;=30,000</v>
      </c>
      <c r="I785" s="209">
        <f>IFERROR(INDEX(Raw_DATA!E:E,MATCH(Risk7_PlusY67!$D785,Raw_DATA!$A:$A,0)),"")</f>
        <v>1.52</v>
      </c>
      <c r="J785" s="209">
        <f>IFERROR(INDEX(Raw_DATA!F:F,MATCH(Risk7_PlusY67!$D785,Raw_DATA!$A:$A,0)),"")</f>
        <v>1.38</v>
      </c>
      <c r="K785" s="209">
        <f>IFERROR(INDEX(Raw_DATA!G:G,MATCH(Risk7_PlusY67!$D785,Raw_DATA!$A:$A,0)),"")</f>
        <v>1.1200000000000001</v>
      </c>
      <c r="L785" s="209">
        <f>IFERROR(INDEX(Raw_DATA!H:H,MATCH(Risk7_PlusY67!$D785,Raw_DATA!$A:$A,0)),"")</f>
        <v>10767814.23</v>
      </c>
      <c r="M785" s="210">
        <f>IFERROR(INDEX(Raw_DATA!I:I,MATCH(Risk7_PlusY67!$D785,Raw_DATA!$A:$A,0)),"")</f>
        <v>-3487110.25</v>
      </c>
      <c r="N785" s="206">
        <f t="shared" si="255"/>
        <v>0</v>
      </c>
      <c r="O785" s="206">
        <f t="shared" si="256"/>
        <v>1</v>
      </c>
      <c r="P785" s="206">
        <f t="shared" si="258"/>
        <v>0</v>
      </c>
      <c r="Q785" s="211">
        <f t="shared" si="259"/>
        <v>37</v>
      </c>
      <c r="R785" s="206">
        <f t="shared" si="257"/>
        <v>1</v>
      </c>
      <c r="S785" s="212">
        <f>IFERROR(INDEX(Raw_DATA!J:J,MATCH(Risk7_PlusY67!$D785,Raw_DATA!$A:$A,0)),"")</f>
        <v>3654955.1</v>
      </c>
      <c r="T785" s="213">
        <f>IFERROR(INDEX(Raw_DATA!K:K,MATCH(Risk7_PlusY67!$D785,Raw_DATA!$A:$A,0)),"")</f>
        <v>2388976.6400000001</v>
      </c>
      <c r="U785" s="214">
        <f t="shared" si="260"/>
        <v>1</v>
      </c>
      <c r="V785" s="214">
        <f t="shared" si="261"/>
        <v>1</v>
      </c>
      <c r="W785" s="214">
        <f>IF(OR(AND((K785&lt;0.8),(AJ785&gt;180)),AND((K785&lt;0.8),(AJ785&lt;10)),AND((K785&gt;=0.8),(AJ785&lt;10)),AND((K785&gt;=0.8),(AJ785&gt;90))),0,1)</f>
        <v>0</v>
      </c>
      <c r="X785" s="214">
        <f t="shared" si="262"/>
        <v>1</v>
      </c>
      <c r="Y785" s="214">
        <f t="shared" si="263"/>
        <v>0</v>
      </c>
      <c r="Z785" s="214">
        <f t="shared" si="264"/>
        <v>0</v>
      </c>
      <c r="AA785" s="214">
        <f t="shared" si="265"/>
        <v>0</v>
      </c>
      <c r="AB785" s="215" t="str">
        <f t="shared" si="266"/>
        <v>C</v>
      </c>
      <c r="AC785" s="215" t="str">
        <f t="shared" si="267"/>
        <v>1C</v>
      </c>
      <c r="AD785" s="216"/>
      <c r="AE785" s="216"/>
      <c r="AF785" s="434">
        <f>IFERROR(INDEX(Raw_DATA!L:L,MATCH(Risk7_PlusY67!$D785,Raw_DATA!$A:$A,0)),"")</f>
        <v>5.25</v>
      </c>
      <c r="AG785" s="434">
        <f>IFERROR(INDEX(AVGGroup!$D$5:$D$21,MATCH(Risk7_PlusY67!$H785,AVGGroup!$C$5:$C$21,0)),"")</f>
        <v>-3.55</v>
      </c>
      <c r="AH785" s="434">
        <f>IFERROR(INDEX(Raw_DATA!M:M,MATCH(Risk7_PlusY67!$D785,Raw_DATA!$A:$A,0)),"")</f>
        <v>-3.54</v>
      </c>
      <c r="AI785" s="435">
        <f>IFERROR(INDEX(AVGGroup!$F$5:$F$21,MATCH(Risk7_PlusY67!$H785,AVGGroup!$C$5:$C$21,0)),"")</f>
        <v>-10.199999999999999</v>
      </c>
      <c r="AJ785" s="401">
        <f>IFERROR(INDEX(Raw_DATA!N:N,MATCH(Risk7_PlusY67!$D785,Raw_DATA!$A:$A,0)),"")</f>
        <v>371</v>
      </c>
      <c r="AK785" s="401">
        <f>IFERROR(INDEX(Raw_DATA!O:O,MATCH(Risk7_PlusY67!$D785,Raw_DATA!$A:$A,0)),"")</f>
        <v>11</v>
      </c>
      <c r="AL785" s="401">
        <f>IFERROR(INDEX(Raw_DATA!P:P,MATCH(Risk7_PlusY67!$D785,Raw_DATA!$A:$A,0)),"")</f>
        <v>167</v>
      </c>
      <c r="AM785" s="401">
        <f>IFERROR(INDEX(Raw_DATA!Q:Q,MATCH(Risk7_PlusY67!$D785,Raw_DATA!$A:$A,0)),"")</f>
        <v>520</v>
      </c>
      <c r="AN785" s="401">
        <f>IFERROR(INDEX(Raw_DATA!R:R,MATCH(Risk7_PlusY67!$D785,Raw_DATA!$A:$A,0)),"")</f>
        <v>70</v>
      </c>
      <c r="AO785" s="407"/>
      <c r="AP785" s="411" t="b">
        <f>AB785=AY785</f>
        <v>1</v>
      </c>
      <c r="AQ785" s="340">
        <f t="shared" si="268"/>
        <v>1</v>
      </c>
      <c r="AR785" s="123">
        <f t="shared" si="269"/>
        <v>1</v>
      </c>
      <c r="AS785" s="123">
        <f t="shared" si="270"/>
        <v>1</v>
      </c>
      <c r="AT785" s="123">
        <f>IF(OR(AND((K785&lt;0.8),(BE785&gt;180)),AND((K785&lt;0.8),(BE785&lt;10)),AND((K785&gt;=0.8),(BE785&lt;10)),AND((K785&gt;=0.8),(BE785&gt;90))),0,1)</f>
        <v>0</v>
      </c>
      <c r="AU785" s="123">
        <f t="shared" si="271"/>
        <v>1</v>
      </c>
      <c r="AV785" s="123">
        <f t="shared" si="272"/>
        <v>0</v>
      </c>
      <c r="AW785" s="123">
        <f t="shared" si="273"/>
        <v>0</v>
      </c>
      <c r="AX785" s="123">
        <f t="shared" si="274"/>
        <v>0</v>
      </c>
      <c r="AY785" s="416" t="str">
        <f t="shared" si="275"/>
        <v>C</v>
      </c>
      <c r="AZ785" s="416" t="str">
        <f>R785&amp;AY785</f>
        <v>1C</v>
      </c>
      <c r="BA785" s="417">
        <f>IFERROR(INDEX(Raw_DATA!L:L,MATCH(Risk7_PlusY67!$D785,Raw_DATA!$A:$A,0)),"")</f>
        <v>5.25</v>
      </c>
      <c r="BB785" s="417">
        <f>IFERROR(INDEX(AVGGroup!$H$5:$H$21,MATCH(Risk7_PlusY67!$BJ785,AVGGroup!$C$5:$C$21,0)),"")</f>
        <v>-3.54</v>
      </c>
      <c r="BC785" s="417">
        <f>IFERROR(INDEX(Raw_DATA!M:M,MATCH(Risk7_PlusY67!$D785,Raw_DATA!$A:$A,0)),"")</f>
        <v>-3.54</v>
      </c>
      <c r="BD785" s="418">
        <f>IFERROR(INDEX(AVGGroup!$J$5:$J$21,MATCH(Risk7_PlusY67!$BJ785,AVGGroup!$C$5:$C$21,0)),"")</f>
        <v>-10.199999999999999</v>
      </c>
      <c r="BE785" s="407">
        <f>IFERROR(INDEX(Raw_DATA!N:N,MATCH(Risk7_PlusY67!$D785,Raw_DATA!$A:$A,0)),"")</f>
        <v>371</v>
      </c>
      <c r="BF785" s="407">
        <f>IFERROR(INDEX(Raw_DATA!O:O,MATCH(Risk7_PlusY67!$D785,Raw_DATA!$A:$A,0)),"")</f>
        <v>11</v>
      </c>
      <c r="BG785" s="407">
        <f>IFERROR(INDEX(Raw_DATA!P:P,MATCH(Risk7_PlusY67!$D785,Raw_DATA!$A:$A,0)),"")</f>
        <v>167</v>
      </c>
      <c r="BH785" s="407">
        <f>IFERROR(INDEX(Raw_DATA!Q:Q,MATCH(Risk7_PlusY67!$D785,Raw_DATA!$A:$A,0)),"")</f>
        <v>520</v>
      </c>
      <c r="BI785" s="407">
        <f>IFERROR(INDEX(Raw_DATA!R:R,MATCH(Risk7_PlusY67!$D785,Raw_DATA!$A:$A,0)),"")</f>
        <v>70</v>
      </c>
      <c r="BJ785" s="124" t="str">
        <f>INDEX('Org2567'!$BM:$BM,MATCH(Risk7_PlusY67!D785,'Org2567'!$D:$D,0))</f>
        <v>รพช.F2 P&lt;=30,000</v>
      </c>
    </row>
    <row r="786" spans="1:62" x14ac:dyDescent="0.7">
      <c r="A786" s="206">
        <f>IF(ISBLANK(D786),"",COUNTA($D$3:D786))</f>
        <v>784</v>
      </c>
      <c r="B786" s="207">
        <f>IFERROR(INDEX(ID!$E:$E,MATCH(Risk7_PlusY67!$D786,ID!$A:$A,0)),"")</f>
        <v>11</v>
      </c>
      <c r="C786" s="207" t="str">
        <f>IFERROR(INDEX(ID!$I:$I,MATCH(Risk7_PlusY67!$D786,ID!$A:$A,0)),"")</f>
        <v>นครศรีธรรมราช</v>
      </c>
      <c r="D786" s="295" t="s">
        <v>782</v>
      </c>
      <c r="E786" s="207" t="str">
        <f>IFERROR(INDEX(ID!$C:$C,MATCH(Risk7_PlusY67!$D786,ID!$A:$A,0)),"")</f>
        <v>นบพิตำ,รพช.</v>
      </c>
      <c r="F786" s="207" t="str">
        <f>IFERROR(INDEX(ID!$G:$G,MATCH(Risk7_PlusY67!$D786,ID!$A:$A,0)),"")</f>
        <v>รพช.</v>
      </c>
      <c r="G786" s="206">
        <f>IFERROR(INDEX(ID!$J:$J,MATCH(Risk7_PlusY67!$D786,ID!$A:$A,0)),"")</f>
        <v>3</v>
      </c>
      <c r="H786" s="208" t="str">
        <f>IFERROR(INDEX(ID!$P:$P,MATCH(Risk7_PlusY67!$D786,ID!$A:$A,0)),"")</f>
        <v>รพช.F3 P15,000-25,000</v>
      </c>
      <c r="I786" s="209">
        <f>IFERROR(INDEX(Raw_DATA!E:E,MATCH(Risk7_PlusY67!$D786,Raw_DATA!$A:$A,0)),"")</f>
        <v>5.37</v>
      </c>
      <c r="J786" s="209">
        <f>IFERROR(INDEX(Raw_DATA!F:F,MATCH(Risk7_PlusY67!$D786,Raw_DATA!$A:$A,0)),"")</f>
        <v>5</v>
      </c>
      <c r="K786" s="209">
        <f>IFERROR(INDEX(Raw_DATA!G:G,MATCH(Risk7_PlusY67!$D786,Raw_DATA!$A:$A,0)),"")</f>
        <v>4.92</v>
      </c>
      <c r="L786" s="209">
        <f>IFERROR(INDEX(Raw_DATA!H:H,MATCH(Risk7_PlusY67!$D786,Raw_DATA!$A:$A,0)),"")</f>
        <v>46882089.229999997</v>
      </c>
      <c r="M786" s="210">
        <f>IFERROR(INDEX(Raw_DATA!I:I,MATCH(Risk7_PlusY67!$D786,Raw_DATA!$A:$A,0)),"")</f>
        <v>3285609.83</v>
      </c>
      <c r="N786" s="206">
        <f t="shared" si="255"/>
        <v>0</v>
      </c>
      <c r="O786" s="206">
        <f t="shared" si="256"/>
        <v>0</v>
      </c>
      <c r="P786" s="206">
        <f t="shared" si="258"/>
        <v>0</v>
      </c>
      <c r="Q786" s="211" t="str">
        <f t="shared" si="259"/>
        <v/>
      </c>
      <c r="R786" s="206">
        <f t="shared" si="257"/>
        <v>0</v>
      </c>
      <c r="S786" s="212">
        <f>IFERROR(INDEX(Raw_DATA!J:J,MATCH(Risk7_PlusY67!$D786,Raw_DATA!$A:$A,0)),"")</f>
        <v>3189039.35</v>
      </c>
      <c r="T786" s="213">
        <f>IFERROR(INDEX(Raw_DATA!K:K,MATCH(Risk7_PlusY67!$D786,Raw_DATA!$A:$A,0)),"")</f>
        <v>42006489.140000001</v>
      </c>
      <c r="U786" s="214">
        <f t="shared" si="260"/>
        <v>1</v>
      </c>
      <c r="V786" s="214">
        <f t="shared" si="261"/>
        <v>1</v>
      </c>
      <c r="W786" s="214">
        <f>IF(OR(AND((K786&lt;0.8),(AJ786&gt;180)),AND((K786&lt;0.8),(AJ786&lt;10)),AND((K786&gt;=0.8),(AJ786&lt;10)),AND((K786&gt;=0.8),(AJ786&gt;90))),0,1)</f>
        <v>0</v>
      </c>
      <c r="X786" s="214">
        <f t="shared" si="262"/>
        <v>1</v>
      </c>
      <c r="Y786" s="214">
        <f t="shared" si="263"/>
        <v>0</v>
      </c>
      <c r="Z786" s="214">
        <f t="shared" si="264"/>
        <v>1</v>
      </c>
      <c r="AA786" s="214">
        <f t="shared" si="265"/>
        <v>0</v>
      </c>
      <c r="AB786" s="215" t="str">
        <f t="shared" si="266"/>
        <v>B-</v>
      </c>
      <c r="AC786" s="215" t="str">
        <f t="shared" si="267"/>
        <v>0B-</v>
      </c>
      <c r="AD786" s="216"/>
      <c r="AE786" s="216"/>
      <c r="AF786" s="434">
        <f>IFERROR(INDEX(Raw_DATA!L:L,MATCH(Risk7_PlusY67!$D786,Raw_DATA!$A:$A,0)),"")</f>
        <v>6.46</v>
      </c>
      <c r="AG786" s="434">
        <f>IFERROR(INDEX(AVGGroup!$D$5:$D$21,MATCH(Risk7_PlusY67!$H786,AVGGroup!$C$5:$C$21,0)),"")</f>
        <v>5.15</v>
      </c>
      <c r="AH786" s="434">
        <f>IFERROR(INDEX(Raw_DATA!M:M,MATCH(Risk7_PlusY67!$D786,Raw_DATA!$A:$A,0)),"")</f>
        <v>3.57</v>
      </c>
      <c r="AI786" s="435">
        <f>IFERROR(INDEX(AVGGroup!$F$5:$F$21,MATCH(Risk7_PlusY67!$H786,AVGGroup!$C$5:$C$21,0)),"")</f>
        <v>-2.83</v>
      </c>
      <c r="AJ786" s="401">
        <f>IFERROR(INDEX(Raw_DATA!N:N,MATCH(Risk7_PlusY67!$D786,Raw_DATA!$A:$A,0)),"")</f>
        <v>242</v>
      </c>
      <c r="AK786" s="401">
        <f>IFERROR(INDEX(Raw_DATA!O:O,MATCH(Risk7_PlusY67!$D786,Raw_DATA!$A:$A,0)),"")</f>
        <v>21</v>
      </c>
      <c r="AL786" s="401">
        <f>IFERROR(INDEX(Raw_DATA!P:P,MATCH(Risk7_PlusY67!$D786,Raw_DATA!$A:$A,0)),"")</f>
        <v>63</v>
      </c>
      <c r="AM786" s="401">
        <f>IFERROR(INDEX(Raw_DATA!Q:Q,MATCH(Risk7_PlusY67!$D786,Raw_DATA!$A:$A,0)),"")</f>
        <v>60</v>
      </c>
      <c r="AN786" s="401">
        <f>IFERROR(INDEX(Raw_DATA!R:R,MATCH(Risk7_PlusY67!$D786,Raw_DATA!$A:$A,0)),"")</f>
        <v>67</v>
      </c>
      <c r="AO786" s="407"/>
      <c r="AP786" s="411" t="b">
        <f>AB786=AY786</f>
        <v>1</v>
      </c>
      <c r="AQ786" s="340">
        <f t="shared" si="268"/>
        <v>0</v>
      </c>
      <c r="AR786" s="123">
        <f t="shared" si="269"/>
        <v>1</v>
      </c>
      <c r="AS786" s="123">
        <f t="shared" si="270"/>
        <v>1</v>
      </c>
      <c r="AT786" s="123">
        <f>IF(OR(AND((K786&lt;0.8),(BE786&gt;180)),AND((K786&lt;0.8),(BE786&lt;10)),AND((K786&gt;=0.8),(BE786&lt;10)),AND((K786&gt;=0.8),(BE786&gt;90))),0,1)</f>
        <v>0</v>
      </c>
      <c r="AU786" s="123">
        <f t="shared" si="271"/>
        <v>1</v>
      </c>
      <c r="AV786" s="123">
        <f t="shared" si="272"/>
        <v>0</v>
      </c>
      <c r="AW786" s="123">
        <f t="shared" si="273"/>
        <v>1</v>
      </c>
      <c r="AX786" s="123">
        <f t="shared" si="274"/>
        <v>0</v>
      </c>
      <c r="AY786" s="416" t="str">
        <f t="shared" si="275"/>
        <v>B-</v>
      </c>
      <c r="AZ786" s="416" t="str">
        <f>R786&amp;AY786</f>
        <v>0B-</v>
      </c>
      <c r="BA786" s="417">
        <f>IFERROR(INDEX(Raw_DATA!L:L,MATCH(Risk7_PlusY67!$D786,Raw_DATA!$A:$A,0)),"")</f>
        <v>6.46</v>
      </c>
      <c r="BB786" s="417">
        <f>IFERROR(INDEX(AVGGroup!$H$5:$H$21,MATCH(Risk7_PlusY67!$BJ786,AVGGroup!$C$5:$C$21,0)),"")</f>
        <v>5.15</v>
      </c>
      <c r="BC786" s="417">
        <f>IFERROR(INDEX(Raw_DATA!M:M,MATCH(Risk7_PlusY67!$D786,Raw_DATA!$A:$A,0)),"")</f>
        <v>3.57</v>
      </c>
      <c r="BD786" s="418">
        <f>IFERROR(INDEX(AVGGroup!$J$5:$J$21,MATCH(Risk7_PlusY67!$BJ786,AVGGroup!$C$5:$C$21,0)),"")</f>
        <v>-2.83</v>
      </c>
      <c r="BE786" s="407">
        <f>IFERROR(INDEX(Raw_DATA!N:N,MATCH(Risk7_PlusY67!$D786,Raw_DATA!$A:$A,0)),"")</f>
        <v>242</v>
      </c>
      <c r="BF786" s="407">
        <f>IFERROR(INDEX(Raw_DATA!O:O,MATCH(Risk7_PlusY67!$D786,Raw_DATA!$A:$A,0)),"")</f>
        <v>21</v>
      </c>
      <c r="BG786" s="407">
        <f>IFERROR(INDEX(Raw_DATA!P:P,MATCH(Risk7_PlusY67!$D786,Raw_DATA!$A:$A,0)),"")</f>
        <v>63</v>
      </c>
      <c r="BH786" s="407">
        <f>IFERROR(INDEX(Raw_DATA!Q:Q,MATCH(Risk7_PlusY67!$D786,Raw_DATA!$A:$A,0)),"")</f>
        <v>60</v>
      </c>
      <c r="BI786" s="407">
        <f>IFERROR(INDEX(Raw_DATA!R:R,MATCH(Risk7_PlusY67!$D786,Raw_DATA!$A:$A,0)),"")</f>
        <v>67</v>
      </c>
      <c r="BJ786" s="124" t="str">
        <f>INDEX('Org2567'!$BM:$BM,MATCH(Risk7_PlusY67!D786,'Org2567'!$D:$D,0))</f>
        <v>รพช.F3 P15,000-25,000</v>
      </c>
    </row>
    <row r="787" spans="1:62" x14ac:dyDescent="0.7">
      <c r="A787" s="206">
        <f>IF(ISBLANK(D787),"",COUNTA($D$3:D787))</f>
        <v>785</v>
      </c>
      <c r="B787" s="207">
        <f>IFERROR(INDEX(ID!$E:$E,MATCH(Risk7_PlusY67!$D787,ID!$A:$A,0)),"")</f>
        <v>11</v>
      </c>
      <c r="C787" s="207" t="str">
        <f>IFERROR(INDEX(ID!$I:$I,MATCH(Risk7_PlusY67!$D787,ID!$A:$A,0)),"")</f>
        <v>นครศรีธรรมราช</v>
      </c>
      <c r="D787" s="295" t="s">
        <v>783</v>
      </c>
      <c r="E787" s="207" t="str">
        <f>IFERROR(INDEX(ID!$C:$C,MATCH(Risk7_PlusY67!$D787,ID!$A:$A,0)),"")</f>
        <v>พระพรหม,รพช.</v>
      </c>
      <c r="F787" s="207" t="str">
        <f>IFERROR(INDEX(ID!$G:$G,MATCH(Risk7_PlusY67!$D787,ID!$A:$A,0)),"")</f>
        <v>รพช.</v>
      </c>
      <c r="G787" s="206">
        <f>IFERROR(INDEX(ID!$J:$J,MATCH(Risk7_PlusY67!$D787,ID!$A:$A,0)),"")</f>
        <v>60</v>
      </c>
      <c r="H787" s="208" t="str">
        <f>IFERROR(INDEX(ID!$P:$P,MATCH(Risk7_PlusY67!$D787,ID!$A:$A,0)),"")</f>
        <v>รพช.F2 P30,000-60,000</v>
      </c>
      <c r="I787" s="209">
        <f>IFERROR(INDEX(Raw_DATA!E:E,MATCH(Risk7_PlusY67!$D787,Raw_DATA!$A:$A,0)),"")</f>
        <v>18.64</v>
      </c>
      <c r="J787" s="209">
        <f>IFERROR(INDEX(Raw_DATA!F:F,MATCH(Risk7_PlusY67!$D787,Raw_DATA!$A:$A,0)),"")</f>
        <v>17.93</v>
      </c>
      <c r="K787" s="209">
        <f>IFERROR(INDEX(Raw_DATA!G:G,MATCH(Risk7_PlusY67!$D787,Raw_DATA!$A:$A,0)),"")</f>
        <v>13.75</v>
      </c>
      <c r="L787" s="209">
        <f>IFERROR(INDEX(Raw_DATA!H:H,MATCH(Risk7_PlusY67!$D787,Raw_DATA!$A:$A,0)),"")</f>
        <v>110773445.15000001</v>
      </c>
      <c r="M787" s="210">
        <f>IFERROR(INDEX(Raw_DATA!I:I,MATCH(Risk7_PlusY67!$D787,Raw_DATA!$A:$A,0)),"")</f>
        <v>10284618.029999999</v>
      </c>
      <c r="N787" s="206">
        <f t="shared" si="255"/>
        <v>0</v>
      </c>
      <c r="O787" s="206">
        <f t="shared" si="256"/>
        <v>0</v>
      </c>
      <c r="P787" s="206">
        <f t="shared" si="258"/>
        <v>0</v>
      </c>
      <c r="Q787" s="211" t="str">
        <f t="shared" si="259"/>
        <v/>
      </c>
      <c r="R787" s="206">
        <f t="shared" si="257"/>
        <v>0</v>
      </c>
      <c r="S787" s="212">
        <f>IFERROR(INDEX(Raw_DATA!J:J,MATCH(Risk7_PlusY67!$D787,Raw_DATA!$A:$A,0)),"")</f>
        <v>15990557.880000001</v>
      </c>
      <c r="T787" s="213">
        <f>IFERROR(INDEX(Raw_DATA!K:K,MATCH(Risk7_PlusY67!$D787,Raw_DATA!$A:$A,0)),"")</f>
        <v>80067548.530000001</v>
      </c>
      <c r="U787" s="214">
        <f t="shared" si="260"/>
        <v>1</v>
      </c>
      <c r="V787" s="214">
        <f t="shared" si="261"/>
        <v>1</v>
      </c>
      <c r="W787" s="214">
        <f>IF(OR(AND((K787&lt;0.8),(AJ787&gt;180)),AND((K787&lt;0.8),(AJ787&lt;10)),AND((K787&gt;=0.8),(AJ787&lt;10)),AND((K787&gt;=0.8),(AJ787&gt;90))),0,1)</f>
        <v>1</v>
      </c>
      <c r="X787" s="214">
        <f t="shared" si="262"/>
        <v>0</v>
      </c>
      <c r="Y787" s="214">
        <f t="shared" si="263"/>
        <v>0</v>
      </c>
      <c r="Z787" s="214">
        <f t="shared" si="264"/>
        <v>0</v>
      </c>
      <c r="AA787" s="214">
        <f t="shared" si="265"/>
        <v>1</v>
      </c>
      <c r="AB787" s="215" t="str">
        <f t="shared" si="266"/>
        <v>B-</v>
      </c>
      <c r="AC787" s="215" t="str">
        <f t="shared" si="267"/>
        <v>0B-</v>
      </c>
      <c r="AD787" s="216"/>
      <c r="AE787" s="216"/>
      <c r="AF787" s="434">
        <f>IFERROR(INDEX(Raw_DATA!L:L,MATCH(Risk7_PlusY67!$D787,Raw_DATA!$A:$A,0)),"")</f>
        <v>14.44</v>
      </c>
      <c r="AG787" s="434">
        <f>IFERROR(INDEX(AVGGroup!$D$5:$D$21,MATCH(Risk7_PlusY67!$H787,AVGGroup!$C$5:$C$21,0)),"")</f>
        <v>-4.37</v>
      </c>
      <c r="AH787" s="434">
        <f>IFERROR(INDEX(Raw_DATA!M:M,MATCH(Risk7_PlusY67!$D787,Raw_DATA!$A:$A,0)),"")</f>
        <v>5.39</v>
      </c>
      <c r="AI787" s="435">
        <f>IFERROR(INDEX(AVGGroup!$F$5:$F$21,MATCH(Risk7_PlusY67!$H787,AVGGroup!$C$5:$C$21,0)),"")</f>
        <v>-9.19</v>
      </c>
      <c r="AJ787" s="401">
        <f>IFERROR(INDEX(Raw_DATA!N:N,MATCH(Risk7_PlusY67!$D787,Raw_DATA!$A:$A,0)),"")</f>
        <v>63</v>
      </c>
      <c r="AK787" s="401">
        <f>IFERROR(INDEX(Raw_DATA!O:O,MATCH(Risk7_PlusY67!$D787,Raw_DATA!$A:$A,0)),"")</f>
        <v>66</v>
      </c>
      <c r="AL787" s="401">
        <f>IFERROR(INDEX(Raw_DATA!P:P,MATCH(Risk7_PlusY67!$D787,Raw_DATA!$A:$A,0)),"")</f>
        <v>115</v>
      </c>
      <c r="AM787" s="401">
        <f>IFERROR(INDEX(Raw_DATA!Q:Q,MATCH(Risk7_PlusY67!$D787,Raw_DATA!$A:$A,0)),"")</f>
        <v>304</v>
      </c>
      <c r="AN787" s="401">
        <f>IFERROR(INDEX(Raw_DATA!R:R,MATCH(Risk7_PlusY67!$D787,Raw_DATA!$A:$A,0)),"")</f>
        <v>56</v>
      </c>
      <c r="AO787" s="407"/>
      <c r="AP787" s="411" t="b">
        <f>AB787=AY787</f>
        <v>1</v>
      </c>
      <c r="AQ787" s="340">
        <f t="shared" si="268"/>
        <v>0</v>
      </c>
      <c r="AR787" s="123">
        <f t="shared" si="269"/>
        <v>1</v>
      </c>
      <c r="AS787" s="123">
        <f t="shared" si="270"/>
        <v>1</v>
      </c>
      <c r="AT787" s="123">
        <f>IF(OR(AND((K787&lt;0.8),(BE787&gt;180)),AND((K787&lt;0.8),(BE787&lt;10)),AND((K787&gt;=0.8),(BE787&lt;10)),AND((K787&gt;=0.8),(BE787&gt;90))),0,1)</f>
        <v>1</v>
      </c>
      <c r="AU787" s="123">
        <f t="shared" si="271"/>
        <v>0</v>
      </c>
      <c r="AV787" s="123">
        <f t="shared" si="272"/>
        <v>0</v>
      </c>
      <c r="AW787" s="123">
        <f t="shared" si="273"/>
        <v>0</v>
      </c>
      <c r="AX787" s="123">
        <f t="shared" si="274"/>
        <v>1</v>
      </c>
      <c r="AY787" s="416" t="str">
        <f t="shared" si="275"/>
        <v>B-</v>
      </c>
      <c r="AZ787" s="416" t="str">
        <f>R787&amp;AY787</f>
        <v>0B-</v>
      </c>
      <c r="BA787" s="417">
        <f>IFERROR(INDEX(Raw_DATA!L:L,MATCH(Risk7_PlusY67!$D787,Raw_DATA!$A:$A,0)),"")</f>
        <v>14.44</v>
      </c>
      <c r="BB787" s="417">
        <f>IFERROR(INDEX(AVGGroup!$H$5:$H$21,MATCH(Risk7_PlusY67!$BJ787,AVGGroup!$C$5:$C$21,0)),"")</f>
        <v>-3.95</v>
      </c>
      <c r="BC787" s="417">
        <f>IFERROR(INDEX(Raw_DATA!M:M,MATCH(Risk7_PlusY67!$D787,Raw_DATA!$A:$A,0)),"")</f>
        <v>5.39</v>
      </c>
      <c r="BD787" s="418">
        <f>IFERROR(INDEX(AVGGroup!$J$5:$J$21,MATCH(Risk7_PlusY67!$BJ787,AVGGroup!$C$5:$C$21,0)),"")</f>
        <v>-8.8800000000000008</v>
      </c>
      <c r="BE787" s="407">
        <f>IFERROR(INDEX(Raw_DATA!N:N,MATCH(Risk7_PlusY67!$D787,Raw_DATA!$A:$A,0)),"")</f>
        <v>63</v>
      </c>
      <c r="BF787" s="407">
        <f>IFERROR(INDEX(Raw_DATA!O:O,MATCH(Risk7_PlusY67!$D787,Raw_DATA!$A:$A,0)),"")</f>
        <v>66</v>
      </c>
      <c r="BG787" s="407">
        <f>IFERROR(INDEX(Raw_DATA!P:P,MATCH(Risk7_PlusY67!$D787,Raw_DATA!$A:$A,0)),"")</f>
        <v>115</v>
      </c>
      <c r="BH787" s="407">
        <f>IFERROR(INDEX(Raw_DATA!Q:Q,MATCH(Risk7_PlusY67!$D787,Raw_DATA!$A:$A,0)),"")</f>
        <v>304</v>
      </c>
      <c r="BI787" s="407">
        <f>IFERROR(INDEX(Raw_DATA!R:R,MATCH(Risk7_PlusY67!$D787,Raw_DATA!$A:$A,0)),"")</f>
        <v>56</v>
      </c>
      <c r="BJ787" s="124" t="str">
        <f>INDEX('Org2567'!$BM:$BM,MATCH(Risk7_PlusY67!D787,'Org2567'!$D:$D,0))</f>
        <v>รพช.F2 P30,000-60,000</v>
      </c>
    </row>
    <row r="788" spans="1:62" x14ac:dyDescent="0.7">
      <c r="A788" s="206">
        <f>IF(ISBLANK(D788),"",COUNTA($D$3:D788))</f>
        <v>786</v>
      </c>
      <c r="B788" s="207">
        <f>IFERROR(INDEX(ID!$E:$E,MATCH(Risk7_PlusY67!$D788,ID!$A:$A,0)),"")</f>
        <v>11</v>
      </c>
      <c r="C788" s="207" t="str">
        <f>IFERROR(INDEX(ID!$I:$I,MATCH(Risk7_PlusY67!$D788,ID!$A:$A,0)),"")</f>
        <v>พังงา</v>
      </c>
      <c r="D788" s="295" t="s">
        <v>784</v>
      </c>
      <c r="E788" s="207" t="str">
        <f>IFERROR(INDEX(ID!$C:$C,MATCH(Risk7_PlusY67!$D788,ID!$A:$A,0)),"")</f>
        <v>พังงา,รพท.</v>
      </c>
      <c r="F788" s="207" t="str">
        <f>IFERROR(INDEX(ID!$G:$G,MATCH(Risk7_PlusY67!$D788,ID!$A:$A,0)),"")</f>
        <v>รพท.</v>
      </c>
      <c r="G788" s="206">
        <f>IFERROR(INDEX(ID!$J:$J,MATCH(Risk7_PlusY67!$D788,ID!$A:$A,0)),"")</f>
        <v>215</v>
      </c>
      <c r="H788" s="208" t="str">
        <f>IFERROR(INDEX(ID!$P:$P,MATCH(Risk7_PlusY67!$D788,ID!$A:$A,0)),"")</f>
        <v>รพท.S B&lt;=400</v>
      </c>
      <c r="I788" s="209">
        <f>IFERROR(INDEX(Raw_DATA!E:E,MATCH(Risk7_PlusY67!$D788,Raw_DATA!$A:$A,0)),"")</f>
        <v>2.2799999999999998</v>
      </c>
      <c r="J788" s="209">
        <f>IFERROR(INDEX(Raw_DATA!F:F,MATCH(Risk7_PlusY67!$D788,Raw_DATA!$A:$A,0)),"")</f>
        <v>2.0099999999999998</v>
      </c>
      <c r="K788" s="209">
        <f>IFERROR(INDEX(Raw_DATA!G:G,MATCH(Risk7_PlusY67!$D788,Raw_DATA!$A:$A,0)),"")</f>
        <v>1.31</v>
      </c>
      <c r="L788" s="209">
        <f>IFERROR(INDEX(Raw_DATA!H:H,MATCH(Risk7_PlusY67!$D788,Raw_DATA!$A:$A,0)),"")</f>
        <v>89644792.849999994</v>
      </c>
      <c r="M788" s="210">
        <f>IFERROR(INDEX(Raw_DATA!I:I,MATCH(Risk7_PlusY67!$D788,Raw_DATA!$A:$A,0)),"")</f>
        <v>-9822803.1199999992</v>
      </c>
      <c r="N788" s="206">
        <f t="shared" si="255"/>
        <v>0</v>
      </c>
      <c r="O788" s="206">
        <f t="shared" si="256"/>
        <v>1</v>
      </c>
      <c r="P788" s="206">
        <f t="shared" si="258"/>
        <v>0</v>
      </c>
      <c r="Q788" s="211">
        <f t="shared" si="259"/>
        <v>109.5</v>
      </c>
      <c r="R788" s="206">
        <f t="shared" si="257"/>
        <v>1</v>
      </c>
      <c r="S788" s="212">
        <f>IFERROR(INDEX(Raw_DATA!J:J,MATCH(Risk7_PlusY67!$D788,Raw_DATA!$A:$A,0)),"")</f>
        <v>16720007.529999999</v>
      </c>
      <c r="T788" s="213">
        <f>IFERROR(INDEX(Raw_DATA!K:K,MATCH(Risk7_PlusY67!$D788,Raw_DATA!$A:$A,0)),"")</f>
        <v>21443923.309999999</v>
      </c>
      <c r="U788" s="214">
        <f t="shared" si="260"/>
        <v>1</v>
      </c>
      <c r="V788" s="214">
        <f t="shared" si="261"/>
        <v>0</v>
      </c>
      <c r="W788" s="214">
        <f>IF(OR(AND((K788&lt;0.8),(AJ788&gt;180)),AND((K788&lt;0.8),(AJ788&lt;10)),AND((K788&gt;=0.8),(AJ788&lt;10)),AND((K788&gt;=0.8),(AJ788&gt;90))),0,1)</f>
        <v>0</v>
      </c>
      <c r="X788" s="214">
        <f t="shared" si="262"/>
        <v>1</v>
      </c>
      <c r="Y788" s="214">
        <f t="shared" si="263"/>
        <v>1</v>
      </c>
      <c r="Z788" s="214">
        <f t="shared" si="264"/>
        <v>1</v>
      </c>
      <c r="AA788" s="214">
        <f t="shared" si="265"/>
        <v>1</v>
      </c>
      <c r="AB788" s="215" t="str">
        <f t="shared" si="266"/>
        <v>B</v>
      </c>
      <c r="AC788" s="215" t="str">
        <f t="shared" si="267"/>
        <v>1B</v>
      </c>
      <c r="AD788" s="216"/>
      <c r="AE788" s="216"/>
      <c r="AF788" s="434">
        <f>IFERROR(INDEX(Raw_DATA!L:L,MATCH(Risk7_PlusY67!$D788,Raw_DATA!$A:$A,0)),"")</f>
        <v>3.04</v>
      </c>
      <c r="AG788" s="434">
        <f>IFERROR(INDEX(AVGGroup!$D$5:$D$21,MATCH(Risk7_PlusY67!$H788,AVGGroup!$C$5:$C$21,0)),"")</f>
        <v>2.19</v>
      </c>
      <c r="AH788" s="434">
        <f>IFERROR(INDEX(Raw_DATA!M:M,MATCH(Risk7_PlusY67!$D788,Raw_DATA!$A:$A,0)),"")</f>
        <v>-2.4700000000000002</v>
      </c>
      <c r="AI788" s="435">
        <f>IFERROR(INDEX(AVGGroup!$F$5:$F$21,MATCH(Risk7_PlusY67!$H788,AVGGroup!$C$5:$C$21,0)),"")</f>
        <v>-2.17</v>
      </c>
      <c r="AJ788" s="401">
        <f>IFERROR(INDEX(Raw_DATA!N:N,MATCH(Risk7_PlusY67!$D788,Raw_DATA!$A:$A,0)),"")</f>
        <v>100</v>
      </c>
      <c r="AK788" s="401">
        <f>IFERROR(INDEX(Raw_DATA!O:O,MATCH(Risk7_PlusY67!$D788,Raw_DATA!$A:$A,0)),"")</f>
        <v>31</v>
      </c>
      <c r="AL788" s="401">
        <f>IFERROR(INDEX(Raw_DATA!P:P,MATCH(Risk7_PlusY67!$D788,Raw_DATA!$A:$A,0)),"")</f>
        <v>29</v>
      </c>
      <c r="AM788" s="401">
        <f>IFERROR(INDEX(Raw_DATA!Q:Q,MATCH(Risk7_PlusY67!$D788,Raw_DATA!$A:$A,0)),"")</f>
        <v>82</v>
      </c>
      <c r="AN788" s="401">
        <f>IFERROR(INDEX(Raw_DATA!R:R,MATCH(Risk7_PlusY67!$D788,Raw_DATA!$A:$A,0)),"")</f>
        <v>42</v>
      </c>
      <c r="AO788" s="407"/>
      <c r="AP788" s="411" t="b">
        <f>AB788=AY788</f>
        <v>1</v>
      </c>
      <c r="AQ788" s="340">
        <f t="shared" si="268"/>
        <v>1</v>
      </c>
      <c r="AR788" s="123">
        <f t="shared" si="269"/>
        <v>1</v>
      </c>
      <c r="AS788" s="123">
        <f t="shared" si="270"/>
        <v>0</v>
      </c>
      <c r="AT788" s="123">
        <f>IF(OR(AND((K788&lt;0.8),(BE788&gt;180)),AND((K788&lt;0.8),(BE788&lt;10)),AND((K788&gt;=0.8),(BE788&lt;10)),AND((K788&gt;=0.8),(BE788&gt;90))),0,1)</f>
        <v>0</v>
      </c>
      <c r="AU788" s="123">
        <f t="shared" si="271"/>
        <v>1</v>
      </c>
      <c r="AV788" s="123">
        <f t="shared" si="272"/>
        <v>1</v>
      </c>
      <c r="AW788" s="123">
        <f t="shared" si="273"/>
        <v>1</v>
      </c>
      <c r="AX788" s="123">
        <f t="shared" si="274"/>
        <v>1</v>
      </c>
      <c r="AY788" s="416" t="str">
        <f t="shared" si="275"/>
        <v>B</v>
      </c>
      <c r="AZ788" s="416" t="str">
        <f>R788&amp;AY788</f>
        <v>1B</v>
      </c>
      <c r="BA788" s="417">
        <f>IFERROR(INDEX(Raw_DATA!L:L,MATCH(Risk7_PlusY67!$D788,Raw_DATA!$A:$A,0)),"")</f>
        <v>3.04</v>
      </c>
      <c r="BB788" s="417">
        <f>IFERROR(INDEX(AVGGroup!$H$5:$H$21,MATCH(Risk7_PlusY67!$BJ788,AVGGroup!$C$5:$C$21,0)),"")</f>
        <v>2.19</v>
      </c>
      <c r="BC788" s="417">
        <f>IFERROR(INDEX(Raw_DATA!M:M,MATCH(Risk7_PlusY67!$D788,Raw_DATA!$A:$A,0)),"")</f>
        <v>-2.4700000000000002</v>
      </c>
      <c r="BD788" s="418">
        <f>IFERROR(INDEX(AVGGroup!$J$5:$J$21,MATCH(Risk7_PlusY67!$BJ788,AVGGroup!$C$5:$C$21,0)),"")</f>
        <v>-2.17</v>
      </c>
      <c r="BE788" s="407">
        <f>IFERROR(INDEX(Raw_DATA!N:N,MATCH(Risk7_PlusY67!$D788,Raw_DATA!$A:$A,0)),"")</f>
        <v>100</v>
      </c>
      <c r="BF788" s="407">
        <f>IFERROR(INDEX(Raw_DATA!O:O,MATCH(Risk7_PlusY67!$D788,Raw_DATA!$A:$A,0)),"")</f>
        <v>31</v>
      </c>
      <c r="BG788" s="407">
        <f>IFERROR(INDEX(Raw_DATA!P:P,MATCH(Risk7_PlusY67!$D788,Raw_DATA!$A:$A,0)),"")</f>
        <v>29</v>
      </c>
      <c r="BH788" s="407">
        <f>IFERROR(INDEX(Raw_DATA!Q:Q,MATCH(Risk7_PlusY67!$D788,Raw_DATA!$A:$A,0)),"")</f>
        <v>82</v>
      </c>
      <c r="BI788" s="407">
        <f>IFERROR(INDEX(Raw_DATA!R:R,MATCH(Risk7_PlusY67!$D788,Raw_DATA!$A:$A,0)),"")</f>
        <v>42</v>
      </c>
      <c r="BJ788" s="124" t="str">
        <f>INDEX('Org2567'!$BM:$BM,MATCH(Risk7_PlusY67!D788,'Org2567'!$D:$D,0))</f>
        <v>รพท.S B&lt;=400</v>
      </c>
    </row>
    <row r="789" spans="1:62" x14ac:dyDescent="0.7">
      <c r="A789" s="206">
        <f>IF(ISBLANK(D789),"",COUNTA($D$3:D789))</f>
        <v>787</v>
      </c>
      <c r="B789" s="207">
        <f>IFERROR(INDEX(ID!$E:$E,MATCH(Risk7_PlusY67!$D789,ID!$A:$A,0)),"")</f>
        <v>11</v>
      </c>
      <c r="C789" s="207" t="str">
        <f>IFERROR(INDEX(ID!$I:$I,MATCH(Risk7_PlusY67!$D789,ID!$A:$A,0)),"")</f>
        <v>พังงา</v>
      </c>
      <c r="D789" s="295" t="s">
        <v>785</v>
      </c>
      <c r="E789" s="207" t="str">
        <f>IFERROR(INDEX(ID!$C:$C,MATCH(Risk7_PlusY67!$D789,ID!$A:$A,0)),"")</f>
        <v>ตะกั่วป่า,รพท.</v>
      </c>
      <c r="F789" s="207" t="str">
        <f>IFERROR(INDEX(ID!$G:$G,MATCH(Risk7_PlusY67!$D789,ID!$A:$A,0)),"")</f>
        <v>รพท.</v>
      </c>
      <c r="G789" s="206">
        <f>IFERROR(INDEX(ID!$J:$J,MATCH(Risk7_PlusY67!$D789,ID!$A:$A,0)),"")</f>
        <v>209</v>
      </c>
      <c r="H789" s="208" t="str">
        <f>IFERROR(INDEX(ID!$P:$P,MATCH(Risk7_PlusY67!$D789,ID!$A:$A,0)),"")</f>
        <v>รพท.M1 B&gt;200</v>
      </c>
      <c r="I789" s="209">
        <f>IFERROR(INDEX(Raw_DATA!E:E,MATCH(Risk7_PlusY67!$D789,Raw_DATA!$A:$A,0)),"")</f>
        <v>2.25</v>
      </c>
      <c r="J789" s="209">
        <f>IFERROR(INDEX(Raw_DATA!F:F,MATCH(Risk7_PlusY67!$D789,Raw_DATA!$A:$A,0)),"")</f>
        <v>2.1</v>
      </c>
      <c r="K789" s="209">
        <f>IFERROR(INDEX(Raw_DATA!G:G,MATCH(Risk7_PlusY67!$D789,Raw_DATA!$A:$A,0)),"")</f>
        <v>0.83</v>
      </c>
      <c r="L789" s="209">
        <f>IFERROR(INDEX(Raw_DATA!H:H,MATCH(Risk7_PlusY67!$D789,Raw_DATA!$A:$A,0)),"")</f>
        <v>83725837.890000001</v>
      </c>
      <c r="M789" s="210">
        <f>IFERROR(INDEX(Raw_DATA!I:I,MATCH(Risk7_PlusY67!$D789,Raw_DATA!$A:$A,0)),"")</f>
        <v>-18360963.68</v>
      </c>
      <c r="N789" s="206">
        <f t="shared" si="255"/>
        <v>0</v>
      </c>
      <c r="O789" s="206">
        <f t="shared" si="256"/>
        <v>1</v>
      </c>
      <c r="P789" s="206">
        <f t="shared" si="258"/>
        <v>0</v>
      </c>
      <c r="Q789" s="211">
        <f t="shared" si="259"/>
        <v>54.7</v>
      </c>
      <c r="R789" s="206">
        <f t="shared" si="257"/>
        <v>1</v>
      </c>
      <c r="S789" s="212">
        <f>IFERROR(INDEX(Raw_DATA!J:J,MATCH(Risk7_PlusY67!$D789,Raw_DATA!$A:$A,0)),"")</f>
        <v>7508459.1399999997</v>
      </c>
      <c r="T789" s="213">
        <f>IFERROR(INDEX(Raw_DATA!K:K,MATCH(Risk7_PlusY67!$D789,Raw_DATA!$A:$A,0)),"")</f>
        <v>-13815267.48</v>
      </c>
      <c r="U789" s="214">
        <f t="shared" si="260"/>
        <v>0</v>
      </c>
      <c r="V789" s="214">
        <f t="shared" si="261"/>
        <v>0</v>
      </c>
      <c r="W789" s="214">
        <f>IF(OR(AND((K789&lt;0.8),(AJ789&gt;180)),AND((K789&lt;0.8),(AJ789&lt;10)),AND((K789&gt;=0.8),(AJ789&lt;10)),AND((K789&gt;=0.8),(AJ789&gt;90))),0,1)</f>
        <v>0</v>
      </c>
      <c r="X789" s="214">
        <f t="shared" si="262"/>
        <v>0</v>
      </c>
      <c r="Y789" s="214">
        <f t="shared" si="263"/>
        <v>0</v>
      </c>
      <c r="Z789" s="214">
        <f t="shared" si="264"/>
        <v>0</v>
      </c>
      <c r="AA789" s="214">
        <f t="shared" si="265"/>
        <v>1</v>
      </c>
      <c r="AB789" s="215" t="str">
        <f t="shared" si="266"/>
        <v>D</v>
      </c>
      <c r="AC789" s="215" t="str">
        <f t="shared" si="267"/>
        <v>1D</v>
      </c>
      <c r="AD789" s="216"/>
      <c r="AE789" s="216"/>
      <c r="AF789" s="434">
        <f>IFERROR(INDEX(Raw_DATA!L:L,MATCH(Risk7_PlusY67!$D789,Raw_DATA!$A:$A,0)),"")</f>
        <v>1.7</v>
      </c>
      <c r="AG789" s="434">
        <f>IFERROR(INDEX(AVGGroup!$D$5:$D$21,MATCH(Risk7_PlusY67!$H789,AVGGroup!$C$5:$C$21,0)),"")</f>
        <v>3.38</v>
      </c>
      <c r="AH789" s="434">
        <f>IFERROR(INDEX(Raw_DATA!M:M,MATCH(Risk7_PlusY67!$D789,Raw_DATA!$A:$A,0)),"")</f>
        <v>-5.0999999999999996</v>
      </c>
      <c r="AI789" s="435">
        <f>IFERROR(INDEX(AVGGroup!$F$5:$F$21,MATCH(Risk7_PlusY67!$H789,AVGGroup!$C$5:$C$21,0)),"")</f>
        <v>0.04</v>
      </c>
      <c r="AJ789" s="401">
        <f>IFERROR(INDEX(Raw_DATA!N:N,MATCH(Risk7_PlusY67!$D789,Raw_DATA!$A:$A,0)),"")</f>
        <v>96</v>
      </c>
      <c r="AK789" s="401">
        <f>IFERROR(INDEX(Raw_DATA!O:O,MATCH(Risk7_PlusY67!$D789,Raw_DATA!$A:$A,0)),"")</f>
        <v>102</v>
      </c>
      <c r="AL789" s="401">
        <f>IFERROR(INDEX(Raw_DATA!P:P,MATCH(Risk7_PlusY67!$D789,Raw_DATA!$A:$A,0)),"")</f>
        <v>85</v>
      </c>
      <c r="AM789" s="401">
        <f>IFERROR(INDEX(Raw_DATA!Q:Q,MATCH(Risk7_PlusY67!$D789,Raw_DATA!$A:$A,0)),"")</f>
        <v>140</v>
      </c>
      <c r="AN789" s="401">
        <f>IFERROR(INDEX(Raw_DATA!R:R,MATCH(Risk7_PlusY67!$D789,Raw_DATA!$A:$A,0)),"")</f>
        <v>29</v>
      </c>
      <c r="AO789" s="407"/>
      <c r="AP789" s="411" t="b">
        <f>AB789=AY789</f>
        <v>1</v>
      </c>
      <c r="AQ789" s="340">
        <f t="shared" si="268"/>
        <v>1</v>
      </c>
      <c r="AR789" s="123">
        <f t="shared" si="269"/>
        <v>0</v>
      </c>
      <c r="AS789" s="123">
        <f t="shared" si="270"/>
        <v>0</v>
      </c>
      <c r="AT789" s="123">
        <f>IF(OR(AND((K789&lt;0.8),(BE789&gt;180)),AND((K789&lt;0.8),(BE789&lt;10)),AND((K789&gt;=0.8),(BE789&lt;10)),AND((K789&gt;=0.8),(BE789&gt;90))),0,1)</f>
        <v>0</v>
      </c>
      <c r="AU789" s="123">
        <f t="shared" si="271"/>
        <v>0</v>
      </c>
      <c r="AV789" s="123">
        <f t="shared" si="272"/>
        <v>0</v>
      </c>
      <c r="AW789" s="123">
        <f t="shared" si="273"/>
        <v>0</v>
      </c>
      <c r="AX789" s="123">
        <f t="shared" si="274"/>
        <v>1</v>
      </c>
      <c r="AY789" s="416" t="str">
        <f t="shared" si="275"/>
        <v>D</v>
      </c>
      <c r="AZ789" s="416" t="str">
        <f>R789&amp;AY789</f>
        <v>1D</v>
      </c>
      <c r="BA789" s="417">
        <f>IFERROR(INDEX(Raw_DATA!L:L,MATCH(Risk7_PlusY67!$D789,Raw_DATA!$A:$A,0)),"")</f>
        <v>1.7</v>
      </c>
      <c r="BB789" s="417">
        <f>IFERROR(INDEX(AVGGroup!$H$5:$H$21,MATCH(Risk7_PlusY67!$BJ789,AVGGroup!$C$5:$C$21,0)),"")</f>
        <v>3.88</v>
      </c>
      <c r="BC789" s="417">
        <f>IFERROR(INDEX(Raw_DATA!M:M,MATCH(Risk7_PlusY67!$D789,Raw_DATA!$A:$A,0)),"")</f>
        <v>-5.0999999999999996</v>
      </c>
      <c r="BD789" s="418">
        <f>IFERROR(INDEX(AVGGroup!$J$5:$J$21,MATCH(Risk7_PlusY67!$BJ789,AVGGroup!$C$5:$C$21,0)),"")</f>
        <v>0.56999999999999995</v>
      </c>
      <c r="BE789" s="407">
        <f>IFERROR(INDEX(Raw_DATA!N:N,MATCH(Risk7_PlusY67!$D789,Raw_DATA!$A:$A,0)),"")</f>
        <v>96</v>
      </c>
      <c r="BF789" s="407">
        <f>IFERROR(INDEX(Raw_DATA!O:O,MATCH(Risk7_PlusY67!$D789,Raw_DATA!$A:$A,0)),"")</f>
        <v>102</v>
      </c>
      <c r="BG789" s="407">
        <f>IFERROR(INDEX(Raw_DATA!P:P,MATCH(Risk7_PlusY67!$D789,Raw_DATA!$A:$A,0)),"")</f>
        <v>85</v>
      </c>
      <c r="BH789" s="407">
        <f>IFERROR(INDEX(Raw_DATA!Q:Q,MATCH(Risk7_PlusY67!$D789,Raw_DATA!$A:$A,0)),"")</f>
        <v>140</v>
      </c>
      <c r="BI789" s="407">
        <f>IFERROR(INDEX(Raw_DATA!R:R,MATCH(Risk7_PlusY67!$D789,Raw_DATA!$A:$A,0)),"")</f>
        <v>29</v>
      </c>
      <c r="BJ789" s="124" t="str">
        <f>INDEX('Org2567'!$BM:$BM,MATCH(Risk7_PlusY67!D789,'Org2567'!$D:$D,0))</f>
        <v>รพท.M1 B&gt;200</v>
      </c>
    </row>
    <row r="790" spans="1:62" x14ac:dyDescent="0.7">
      <c r="A790" s="206">
        <f>IF(ISBLANK(D790),"",COUNTA($D$3:D790))</f>
        <v>788</v>
      </c>
      <c r="B790" s="207">
        <f>IFERROR(INDEX(ID!$E:$E,MATCH(Risk7_PlusY67!$D790,ID!$A:$A,0)),"")</f>
        <v>11</v>
      </c>
      <c r="C790" s="207" t="str">
        <f>IFERROR(INDEX(ID!$I:$I,MATCH(Risk7_PlusY67!$D790,ID!$A:$A,0)),"")</f>
        <v>พังงา</v>
      </c>
      <c r="D790" s="295" t="s">
        <v>786</v>
      </c>
      <c r="E790" s="207" t="str">
        <f>IFERROR(INDEX(ID!$C:$C,MATCH(Risk7_PlusY67!$D790,ID!$A:$A,0)),"")</f>
        <v>เกาะยาวชัยพัฒน์,รพช.</v>
      </c>
      <c r="F790" s="207" t="str">
        <f>IFERROR(INDEX(ID!$G:$G,MATCH(Risk7_PlusY67!$D790,ID!$A:$A,0)),"")</f>
        <v>รพช.</v>
      </c>
      <c r="G790" s="206">
        <f>IFERROR(INDEX(ID!$J:$J,MATCH(Risk7_PlusY67!$D790,ID!$A:$A,0)),"")</f>
        <v>30</v>
      </c>
      <c r="H790" s="208" t="str">
        <f>IFERROR(INDEX(ID!$P:$P,MATCH(Risk7_PlusY67!$D790,ID!$A:$A,0)),"")</f>
        <v>รพช.F2 P&lt;=30,000</v>
      </c>
      <c r="I790" s="209">
        <f>IFERROR(INDEX(Raw_DATA!E:E,MATCH(Risk7_PlusY67!$D790,Raw_DATA!$A:$A,0)),"")</f>
        <v>8.7200000000000006</v>
      </c>
      <c r="J790" s="209">
        <f>IFERROR(INDEX(Raw_DATA!F:F,MATCH(Risk7_PlusY67!$D790,Raw_DATA!$A:$A,0)),"")</f>
        <v>8.16</v>
      </c>
      <c r="K790" s="209">
        <f>IFERROR(INDEX(Raw_DATA!G:G,MATCH(Risk7_PlusY67!$D790,Raw_DATA!$A:$A,0)),"")</f>
        <v>5.69</v>
      </c>
      <c r="L790" s="209">
        <f>IFERROR(INDEX(Raw_DATA!H:H,MATCH(Risk7_PlusY67!$D790,Raw_DATA!$A:$A,0)),"")</f>
        <v>22160542.449999999</v>
      </c>
      <c r="M790" s="210">
        <f>IFERROR(INDEX(Raw_DATA!I:I,MATCH(Risk7_PlusY67!$D790,Raw_DATA!$A:$A,0)),"")</f>
        <v>-16729975.43</v>
      </c>
      <c r="N790" s="206">
        <f t="shared" si="255"/>
        <v>0</v>
      </c>
      <c r="O790" s="206">
        <f t="shared" si="256"/>
        <v>1</v>
      </c>
      <c r="P790" s="206">
        <f t="shared" si="258"/>
        <v>0</v>
      </c>
      <c r="Q790" s="211">
        <f t="shared" si="259"/>
        <v>15.8</v>
      </c>
      <c r="R790" s="206">
        <f t="shared" si="257"/>
        <v>1</v>
      </c>
      <c r="S790" s="212">
        <f>IFERROR(INDEX(Raw_DATA!J:J,MATCH(Risk7_PlusY67!$D790,Raw_DATA!$A:$A,0)),"")</f>
        <v>-9219930.2899999991</v>
      </c>
      <c r="T790" s="213">
        <f>IFERROR(INDEX(Raw_DATA!K:K,MATCH(Risk7_PlusY67!$D790,Raw_DATA!$A:$A,0)),"")</f>
        <v>13462608.01</v>
      </c>
      <c r="U790" s="214">
        <f t="shared" si="260"/>
        <v>0</v>
      </c>
      <c r="V790" s="214">
        <f t="shared" si="261"/>
        <v>0</v>
      </c>
      <c r="W790" s="214">
        <f>IF(OR(AND((K790&lt;0.8),(AJ790&gt;180)),AND((K790&lt;0.8),(AJ790&lt;10)),AND((K790&gt;=0.8),(AJ790&lt;10)),AND((K790&gt;=0.8),(AJ790&gt;90))),0,1)</f>
        <v>1</v>
      </c>
      <c r="X790" s="214">
        <f t="shared" si="262"/>
        <v>0</v>
      </c>
      <c r="Y790" s="214">
        <f t="shared" si="263"/>
        <v>0</v>
      </c>
      <c r="Z790" s="214">
        <f t="shared" si="264"/>
        <v>0</v>
      </c>
      <c r="AA790" s="214">
        <f t="shared" si="265"/>
        <v>0</v>
      </c>
      <c r="AB790" s="215" t="str">
        <f t="shared" si="266"/>
        <v>D</v>
      </c>
      <c r="AC790" s="215" t="str">
        <f t="shared" si="267"/>
        <v>1D</v>
      </c>
      <c r="AD790" s="216"/>
      <c r="AE790" s="216"/>
      <c r="AF790" s="434">
        <f>IFERROR(INDEX(Raw_DATA!L:L,MATCH(Risk7_PlusY67!$D790,Raw_DATA!$A:$A,0)),"")</f>
        <v>-13.91</v>
      </c>
      <c r="AG790" s="434">
        <f>IFERROR(INDEX(AVGGroup!$D$5:$D$21,MATCH(Risk7_PlusY67!$H790,AVGGroup!$C$5:$C$21,0)),"")</f>
        <v>-3.55</v>
      </c>
      <c r="AH790" s="434">
        <f>IFERROR(INDEX(Raw_DATA!M:M,MATCH(Risk7_PlusY67!$D790,Raw_DATA!$A:$A,0)),"")</f>
        <v>-16.21</v>
      </c>
      <c r="AI790" s="435">
        <f>IFERROR(INDEX(AVGGroup!$F$5:$F$21,MATCH(Risk7_PlusY67!$H790,AVGGroup!$C$5:$C$21,0)),"")</f>
        <v>-10.199999999999999</v>
      </c>
      <c r="AJ790" s="401">
        <f>IFERROR(INDEX(Raw_DATA!N:N,MATCH(Risk7_PlusY67!$D790,Raw_DATA!$A:$A,0)),"")</f>
        <v>67</v>
      </c>
      <c r="AK790" s="401">
        <f>IFERROR(INDEX(Raw_DATA!O:O,MATCH(Risk7_PlusY67!$D790,Raw_DATA!$A:$A,0)),"")</f>
        <v>95</v>
      </c>
      <c r="AL790" s="401">
        <f>IFERROR(INDEX(Raw_DATA!P:P,MATCH(Risk7_PlusY67!$D790,Raw_DATA!$A:$A,0)),"")</f>
        <v>143</v>
      </c>
      <c r="AM790" s="401">
        <f>IFERROR(INDEX(Raw_DATA!Q:Q,MATCH(Risk7_PlusY67!$D790,Raw_DATA!$A:$A,0)),"")</f>
        <v>864</v>
      </c>
      <c r="AN790" s="401">
        <f>IFERROR(INDEX(Raw_DATA!R:R,MATCH(Risk7_PlusY67!$D790,Raw_DATA!$A:$A,0)),"")</f>
        <v>131</v>
      </c>
      <c r="AO790" s="407"/>
      <c r="AP790" s="411" t="b">
        <f>AB790=AY790</f>
        <v>1</v>
      </c>
      <c r="AQ790" s="340">
        <f t="shared" si="268"/>
        <v>1</v>
      </c>
      <c r="AR790" s="123">
        <f t="shared" si="269"/>
        <v>0</v>
      </c>
      <c r="AS790" s="123">
        <f t="shared" si="270"/>
        <v>0</v>
      </c>
      <c r="AT790" s="123">
        <f>IF(OR(AND((K790&lt;0.8),(BE790&gt;180)),AND((K790&lt;0.8),(BE790&lt;10)),AND((K790&gt;=0.8),(BE790&lt;10)),AND((K790&gt;=0.8),(BE790&gt;90))),0,1)</f>
        <v>1</v>
      </c>
      <c r="AU790" s="123">
        <f t="shared" si="271"/>
        <v>0</v>
      </c>
      <c r="AV790" s="123">
        <f t="shared" si="272"/>
        <v>0</v>
      </c>
      <c r="AW790" s="123">
        <f t="shared" si="273"/>
        <v>0</v>
      </c>
      <c r="AX790" s="123">
        <f t="shared" si="274"/>
        <v>0</v>
      </c>
      <c r="AY790" s="416" t="str">
        <f t="shared" si="275"/>
        <v>D</v>
      </c>
      <c r="AZ790" s="416" t="str">
        <f>R790&amp;AY790</f>
        <v>1D</v>
      </c>
      <c r="BA790" s="417">
        <f>IFERROR(INDEX(Raw_DATA!L:L,MATCH(Risk7_PlusY67!$D790,Raw_DATA!$A:$A,0)),"")</f>
        <v>-13.91</v>
      </c>
      <c r="BB790" s="417">
        <f>IFERROR(INDEX(AVGGroup!$H$5:$H$21,MATCH(Risk7_PlusY67!$BJ790,AVGGroup!$C$5:$C$21,0)),"")</f>
        <v>-3.54</v>
      </c>
      <c r="BC790" s="417">
        <f>IFERROR(INDEX(Raw_DATA!M:M,MATCH(Risk7_PlusY67!$D790,Raw_DATA!$A:$A,0)),"")</f>
        <v>-16.21</v>
      </c>
      <c r="BD790" s="418">
        <f>IFERROR(INDEX(AVGGroup!$J$5:$J$21,MATCH(Risk7_PlusY67!$BJ790,AVGGroup!$C$5:$C$21,0)),"")</f>
        <v>-10.199999999999999</v>
      </c>
      <c r="BE790" s="407">
        <f>IFERROR(INDEX(Raw_DATA!N:N,MATCH(Risk7_PlusY67!$D790,Raw_DATA!$A:$A,0)),"")</f>
        <v>67</v>
      </c>
      <c r="BF790" s="407">
        <f>IFERROR(INDEX(Raw_DATA!O:O,MATCH(Risk7_PlusY67!$D790,Raw_DATA!$A:$A,0)),"")</f>
        <v>95</v>
      </c>
      <c r="BG790" s="407">
        <f>IFERROR(INDEX(Raw_DATA!P:P,MATCH(Risk7_PlusY67!$D790,Raw_DATA!$A:$A,0)),"")</f>
        <v>143</v>
      </c>
      <c r="BH790" s="407">
        <f>IFERROR(INDEX(Raw_DATA!Q:Q,MATCH(Risk7_PlusY67!$D790,Raw_DATA!$A:$A,0)),"")</f>
        <v>864</v>
      </c>
      <c r="BI790" s="407">
        <f>IFERROR(INDEX(Raw_DATA!R:R,MATCH(Risk7_PlusY67!$D790,Raw_DATA!$A:$A,0)),"")</f>
        <v>131</v>
      </c>
      <c r="BJ790" s="124" t="str">
        <f>INDEX('Org2567'!$BM:$BM,MATCH(Risk7_PlusY67!D790,'Org2567'!$D:$D,0))</f>
        <v>รพช.F2 P&lt;=30,000</v>
      </c>
    </row>
    <row r="791" spans="1:62" x14ac:dyDescent="0.7">
      <c r="A791" s="206">
        <f>IF(ISBLANK(D791),"",COUNTA($D$3:D791))</f>
        <v>789</v>
      </c>
      <c r="B791" s="207">
        <f>IFERROR(INDEX(ID!$E:$E,MATCH(Risk7_PlusY67!$D791,ID!$A:$A,0)),"")</f>
        <v>11</v>
      </c>
      <c r="C791" s="207" t="str">
        <f>IFERROR(INDEX(ID!$I:$I,MATCH(Risk7_PlusY67!$D791,ID!$A:$A,0)),"")</f>
        <v>พังงา</v>
      </c>
      <c r="D791" s="295" t="s">
        <v>787</v>
      </c>
      <c r="E791" s="207" t="str">
        <f>IFERROR(INDEX(ID!$C:$C,MATCH(Risk7_PlusY67!$D791,ID!$A:$A,0)),"")</f>
        <v>กะปงชัยพัฒน์,รพช.</v>
      </c>
      <c r="F791" s="207" t="str">
        <f>IFERROR(INDEX(ID!$G:$G,MATCH(Risk7_PlusY67!$D791,ID!$A:$A,0)),"")</f>
        <v>รพช.</v>
      </c>
      <c r="G791" s="206">
        <f>IFERROR(INDEX(ID!$J:$J,MATCH(Risk7_PlusY67!$D791,ID!$A:$A,0)),"")</f>
        <v>32</v>
      </c>
      <c r="H791" s="208" t="str">
        <f>IFERROR(INDEX(ID!$P:$P,MATCH(Risk7_PlusY67!$D791,ID!$A:$A,0)),"")</f>
        <v>รพช.F2 P&lt;=30,000</v>
      </c>
      <c r="I791" s="209">
        <f>IFERROR(INDEX(Raw_DATA!E:E,MATCH(Risk7_PlusY67!$D791,Raw_DATA!$A:$A,0)),"")</f>
        <v>1.61</v>
      </c>
      <c r="J791" s="209">
        <f>IFERROR(INDEX(Raw_DATA!F:F,MATCH(Risk7_PlusY67!$D791,Raw_DATA!$A:$A,0)),"")</f>
        <v>1.53</v>
      </c>
      <c r="K791" s="209">
        <f>IFERROR(INDEX(Raw_DATA!G:G,MATCH(Risk7_PlusY67!$D791,Raw_DATA!$A:$A,0)),"")</f>
        <v>0.84</v>
      </c>
      <c r="L791" s="209">
        <f>IFERROR(INDEX(Raw_DATA!H:H,MATCH(Risk7_PlusY67!$D791,Raw_DATA!$A:$A,0)),"")</f>
        <v>13773153.57</v>
      </c>
      <c r="M791" s="210">
        <f>IFERROR(INDEX(Raw_DATA!I:I,MATCH(Risk7_PlusY67!$D791,Raw_DATA!$A:$A,0)),"")</f>
        <v>-9692494.9700000007</v>
      </c>
      <c r="N791" s="206">
        <f t="shared" si="255"/>
        <v>0</v>
      </c>
      <c r="O791" s="206">
        <f t="shared" si="256"/>
        <v>1</v>
      </c>
      <c r="P791" s="206">
        <f t="shared" si="258"/>
        <v>0</v>
      </c>
      <c r="Q791" s="211">
        <f t="shared" si="259"/>
        <v>17</v>
      </c>
      <c r="R791" s="206">
        <f t="shared" si="257"/>
        <v>1</v>
      </c>
      <c r="S791" s="212">
        <f>IFERROR(INDEX(Raw_DATA!J:J,MATCH(Risk7_PlusY67!$D791,Raw_DATA!$A:$A,0)),"")</f>
        <v>-5512410.0800000001</v>
      </c>
      <c r="T791" s="213">
        <f>IFERROR(INDEX(Raw_DATA!K:K,MATCH(Risk7_PlusY67!$D791,Raw_DATA!$A:$A,0)),"")</f>
        <v>-3530131.69</v>
      </c>
      <c r="U791" s="214">
        <f t="shared" si="260"/>
        <v>0</v>
      </c>
      <c r="V791" s="214">
        <f t="shared" si="261"/>
        <v>0</v>
      </c>
      <c r="W791" s="214">
        <f>IF(OR(AND((K791&lt;0.8),(AJ791&gt;180)),AND((K791&lt;0.8),(AJ791&lt;10)),AND((K791&gt;=0.8),(AJ791&lt;10)),AND((K791&gt;=0.8),(AJ791&gt;90))),0,1)</f>
        <v>0</v>
      </c>
      <c r="X791" s="214">
        <f t="shared" si="262"/>
        <v>0</v>
      </c>
      <c r="Y791" s="214">
        <f t="shared" si="263"/>
        <v>0</v>
      </c>
      <c r="Z791" s="214">
        <f t="shared" si="264"/>
        <v>0</v>
      </c>
      <c r="AA791" s="214">
        <f t="shared" si="265"/>
        <v>0</v>
      </c>
      <c r="AB791" s="215" t="str">
        <f t="shared" si="266"/>
        <v>F</v>
      </c>
      <c r="AC791" s="215" t="str">
        <f t="shared" si="267"/>
        <v>1F</v>
      </c>
      <c r="AD791" s="216"/>
      <c r="AE791" s="216"/>
      <c r="AF791" s="434">
        <f>IFERROR(INDEX(Raw_DATA!L:L,MATCH(Risk7_PlusY67!$D791,Raw_DATA!$A:$A,0)),"")</f>
        <v>-9.4600000000000009</v>
      </c>
      <c r="AG791" s="434">
        <f>IFERROR(INDEX(AVGGroup!$D$5:$D$21,MATCH(Risk7_PlusY67!$H791,AVGGroup!$C$5:$C$21,0)),"")</f>
        <v>-3.55</v>
      </c>
      <c r="AH791" s="434">
        <f>IFERROR(INDEX(Raw_DATA!M:M,MATCH(Risk7_PlusY67!$D791,Raw_DATA!$A:$A,0)),"")</f>
        <v>-15.65</v>
      </c>
      <c r="AI791" s="435">
        <f>IFERROR(INDEX(AVGGroup!$F$5:$F$21,MATCH(Risk7_PlusY67!$H791,AVGGroup!$C$5:$C$21,0)),"")</f>
        <v>-10.199999999999999</v>
      </c>
      <c r="AJ791" s="401">
        <f>IFERROR(INDEX(Raw_DATA!N:N,MATCH(Risk7_PlusY67!$D791,Raw_DATA!$A:$A,0)),"")</f>
        <v>336</v>
      </c>
      <c r="AK791" s="401">
        <f>IFERROR(INDEX(Raw_DATA!O:O,MATCH(Risk7_PlusY67!$D791,Raw_DATA!$A:$A,0)),"")</f>
        <v>566</v>
      </c>
      <c r="AL791" s="401">
        <f>IFERROR(INDEX(Raw_DATA!P:P,MATCH(Risk7_PlusY67!$D791,Raw_DATA!$A:$A,0)),"")</f>
        <v>115</v>
      </c>
      <c r="AM791" s="401">
        <f>IFERROR(INDEX(Raw_DATA!Q:Q,MATCH(Risk7_PlusY67!$D791,Raw_DATA!$A:$A,0)),"")</f>
        <v>417</v>
      </c>
      <c r="AN791" s="401">
        <f>IFERROR(INDEX(Raw_DATA!R:R,MATCH(Risk7_PlusY67!$D791,Raw_DATA!$A:$A,0)),"")</f>
        <v>97</v>
      </c>
      <c r="AO791" s="407"/>
      <c r="AP791" s="411" t="b">
        <f>AB791=AY791</f>
        <v>1</v>
      </c>
      <c r="AQ791" s="340">
        <f t="shared" si="268"/>
        <v>1</v>
      </c>
      <c r="AR791" s="123">
        <f t="shared" si="269"/>
        <v>0</v>
      </c>
      <c r="AS791" s="123">
        <f t="shared" si="270"/>
        <v>0</v>
      </c>
      <c r="AT791" s="123">
        <f>IF(OR(AND((K791&lt;0.8),(BE791&gt;180)),AND((K791&lt;0.8),(BE791&lt;10)),AND((K791&gt;=0.8),(BE791&lt;10)),AND((K791&gt;=0.8),(BE791&gt;90))),0,1)</f>
        <v>0</v>
      </c>
      <c r="AU791" s="123">
        <f t="shared" si="271"/>
        <v>0</v>
      </c>
      <c r="AV791" s="123">
        <f t="shared" si="272"/>
        <v>0</v>
      </c>
      <c r="AW791" s="123">
        <f t="shared" si="273"/>
        <v>0</v>
      </c>
      <c r="AX791" s="123">
        <f t="shared" si="274"/>
        <v>0</v>
      </c>
      <c r="AY791" s="416" t="str">
        <f t="shared" si="275"/>
        <v>F</v>
      </c>
      <c r="AZ791" s="416" t="str">
        <f>R791&amp;AY791</f>
        <v>1F</v>
      </c>
      <c r="BA791" s="417">
        <f>IFERROR(INDEX(Raw_DATA!L:L,MATCH(Risk7_PlusY67!$D791,Raw_DATA!$A:$A,0)),"")</f>
        <v>-9.4600000000000009</v>
      </c>
      <c r="BB791" s="417">
        <f>IFERROR(INDEX(AVGGroup!$H$5:$H$21,MATCH(Risk7_PlusY67!$BJ791,AVGGroup!$C$5:$C$21,0)),"")</f>
        <v>-3.54</v>
      </c>
      <c r="BC791" s="417">
        <f>IFERROR(INDEX(Raw_DATA!M:M,MATCH(Risk7_PlusY67!$D791,Raw_DATA!$A:$A,0)),"")</f>
        <v>-15.65</v>
      </c>
      <c r="BD791" s="418">
        <f>IFERROR(INDEX(AVGGroup!$J$5:$J$21,MATCH(Risk7_PlusY67!$BJ791,AVGGroup!$C$5:$C$21,0)),"")</f>
        <v>-10.199999999999999</v>
      </c>
      <c r="BE791" s="407">
        <f>IFERROR(INDEX(Raw_DATA!N:N,MATCH(Risk7_PlusY67!$D791,Raw_DATA!$A:$A,0)),"")</f>
        <v>336</v>
      </c>
      <c r="BF791" s="407">
        <f>IFERROR(INDEX(Raw_DATA!O:O,MATCH(Risk7_PlusY67!$D791,Raw_DATA!$A:$A,0)),"")</f>
        <v>566</v>
      </c>
      <c r="BG791" s="407">
        <f>IFERROR(INDEX(Raw_DATA!P:P,MATCH(Risk7_PlusY67!$D791,Raw_DATA!$A:$A,0)),"")</f>
        <v>115</v>
      </c>
      <c r="BH791" s="407">
        <f>IFERROR(INDEX(Raw_DATA!Q:Q,MATCH(Risk7_PlusY67!$D791,Raw_DATA!$A:$A,0)),"")</f>
        <v>417</v>
      </c>
      <c r="BI791" s="407">
        <f>IFERROR(INDEX(Raw_DATA!R:R,MATCH(Risk7_PlusY67!$D791,Raw_DATA!$A:$A,0)),"")</f>
        <v>97</v>
      </c>
      <c r="BJ791" s="124" t="str">
        <f>INDEX('Org2567'!$BM:$BM,MATCH(Risk7_PlusY67!D791,'Org2567'!$D:$D,0))</f>
        <v>รพช.F2 P&lt;=30,000</v>
      </c>
    </row>
    <row r="792" spans="1:62" x14ac:dyDescent="0.7">
      <c r="A792" s="206">
        <f>IF(ISBLANK(D792),"",COUNTA($D$3:D792))</f>
        <v>790</v>
      </c>
      <c r="B792" s="207">
        <f>IFERROR(INDEX(ID!$E:$E,MATCH(Risk7_PlusY67!$D792,ID!$A:$A,0)),"")</f>
        <v>11</v>
      </c>
      <c r="C792" s="207" t="str">
        <f>IFERROR(INDEX(ID!$I:$I,MATCH(Risk7_PlusY67!$D792,ID!$A:$A,0)),"")</f>
        <v>พังงา</v>
      </c>
      <c r="D792" s="295" t="s">
        <v>788</v>
      </c>
      <c r="E792" s="207" t="str">
        <f>IFERROR(INDEX(ID!$C:$C,MATCH(Risk7_PlusY67!$D792,ID!$A:$A,0)),"")</f>
        <v>ตะกั่วทุ่ง,รพช.</v>
      </c>
      <c r="F792" s="207" t="str">
        <f>IFERROR(INDEX(ID!$G:$G,MATCH(Risk7_PlusY67!$D792,ID!$A:$A,0)),"")</f>
        <v>รพช.</v>
      </c>
      <c r="G792" s="206">
        <f>IFERROR(INDEX(ID!$J:$J,MATCH(Risk7_PlusY67!$D792,ID!$A:$A,0)),"")</f>
        <v>46</v>
      </c>
      <c r="H792" s="208" t="str">
        <f>IFERROR(INDEX(ID!$P:$P,MATCH(Risk7_PlusY67!$D792,ID!$A:$A,0)),"")</f>
        <v>รพช.F2 P30,000-60,000</v>
      </c>
      <c r="I792" s="209">
        <f>IFERROR(INDEX(Raw_DATA!E:E,MATCH(Risk7_PlusY67!$D792,Raw_DATA!$A:$A,0)),"")</f>
        <v>2.82</v>
      </c>
      <c r="J792" s="209">
        <f>IFERROR(INDEX(Raw_DATA!F:F,MATCH(Risk7_PlusY67!$D792,Raw_DATA!$A:$A,0)),"")</f>
        <v>2.63</v>
      </c>
      <c r="K792" s="209">
        <f>IFERROR(INDEX(Raw_DATA!G:G,MATCH(Risk7_PlusY67!$D792,Raw_DATA!$A:$A,0)),"")</f>
        <v>2.0299999999999998</v>
      </c>
      <c r="L792" s="209">
        <f>IFERROR(INDEX(Raw_DATA!H:H,MATCH(Risk7_PlusY67!$D792,Raw_DATA!$A:$A,0)),"")</f>
        <v>22317625.550000001</v>
      </c>
      <c r="M792" s="210">
        <f>IFERROR(INDEX(Raw_DATA!I:I,MATCH(Risk7_PlusY67!$D792,Raw_DATA!$A:$A,0)),"")</f>
        <v>-5449193.5099999998</v>
      </c>
      <c r="N792" s="206">
        <f t="shared" si="255"/>
        <v>0</v>
      </c>
      <c r="O792" s="206">
        <f t="shared" si="256"/>
        <v>1</v>
      </c>
      <c r="P792" s="206">
        <f t="shared" si="258"/>
        <v>0</v>
      </c>
      <c r="Q792" s="211">
        <f t="shared" si="259"/>
        <v>49.1</v>
      </c>
      <c r="R792" s="206">
        <f t="shared" si="257"/>
        <v>1</v>
      </c>
      <c r="S792" s="212">
        <f>IFERROR(INDEX(Raw_DATA!J:J,MATCH(Risk7_PlusY67!$D792,Raw_DATA!$A:$A,0)),"")</f>
        <v>1251590.5</v>
      </c>
      <c r="T792" s="213">
        <f>IFERROR(INDEX(Raw_DATA!K:K,MATCH(Risk7_PlusY67!$D792,Raw_DATA!$A:$A,0)),"")</f>
        <v>12655507.560000001</v>
      </c>
      <c r="U792" s="214">
        <f t="shared" si="260"/>
        <v>1</v>
      </c>
      <c r="V792" s="214">
        <f t="shared" si="261"/>
        <v>1</v>
      </c>
      <c r="W792" s="214">
        <f>IF(OR(AND((K792&lt;0.8),(AJ792&gt;180)),AND((K792&lt;0.8),(AJ792&lt;10)),AND((K792&gt;=0.8),(AJ792&lt;10)),AND((K792&gt;=0.8),(AJ792&gt;90))),0,1)</f>
        <v>0</v>
      </c>
      <c r="X792" s="214">
        <f t="shared" si="262"/>
        <v>0</v>
      </c>
      <c r="Y792" s="214">
        <f t="shared" si="263"/>
        <v>1</v>
      </c>
      <c r="Z792" s="214">
        <f t="shared" si="264"/>
        <v>1</v>
      </c>
      <c r="AA792" s="214">
        <f t="shared" si="265"/>
        <v>1</v>
      </c>
      <c r="AB792" s="215" t="str">
        <f t="shared" si="266"/>
        <v>B</v>
      </c>
      <c r="AC792" s="215" t="str">
        <f t="shared" si="267"/>
        <v>1B</v>
      </c>
      <c r="AD792" s="216"/>
      <c r="AE792" s="216"/>
      <c r="AF792" s="434">
        <f>IFERROR(INDEX(Raw_DATA!L:L,MATCH(Risk7_PlusY67!$D792,Raw_DATA!$A:$A,0)),"")</f>
        <v>1.25</v>
      </c>
      <c r="AG792" s="434">
        <f>IFERROR(INDEX(AVGGroup!$D$5:$D$21,MATCH(Risk7_PlusY67!$H792,AVGGroup!$C$5:$C$21,0)),"")</f>
        <v>-4.37</v>
      </c>
      <c r="AH792" s="434">
        <f>IFERROR(INDEX(Raw_DATA!M:M,MATCH(Risk7_PlusY67!$D792,Raw_DATA!$A:$A,0)),"")</f>
        <v>-6.57</v>
      </c>
      <c r="AI792" s="435">
        <f>IFERROR(INDEX(AVGGroup!$F$5:$F$21,MATCH(Risk7_PlusY67!$H792,AVGGroup!$C$5:$C$21,0)),"")</f>
        <v>-9.19</v>
      </c>
      <c r="AJ792" s="401">
        <f>IFERROR(INDEX(Raw_DATA!N:N,MATCH(Risk7_PlusY67!$D792,Raw_DATA!$A:$A,0)),"")</f>
        <v>193</v>
      </c>
      <c r="AK792" s="401">
        <f>IFERROR(INDEX(Raw_DATA!O:O,MATCH(Risk7_PlusY67!$D792,Raw_DATA!$A:$A,0)),"")</f>
        <v>362</v>
      </c>
      <c r="AL792" s="401">
        <f>IFERROR(INDEX(Raw_DATA!P:P,MATCH(Risk7_PlusY67!$D792,Raw_DATA!$A:$A,0)),"")</f>
        <v>51</v>
      </c>
      <c r="AM792" s="401">
        <f>IFERROR(INDEX(Raw_DATA!Q:Q,MATCH(Risk7_PlusY67!$D792,Raw_DATA!$A:$A,0)),"")</f>
        <v>89</v>
      </c>
      <c r="AN792" s="401">
        <f>IFERROR(INDEX(Raw_DATA!R:R,MATCH(Risk7_PlusY67!$D792,Raw_DATA!$A:$A,0)),"")</f>
        <v>59</v>
      </c>
      <c r="AO792" s="407"/>
      <c r="AP792" s="411" t="b">
        <f>AB792=AY792</f>
        <v>1</v>
      </c>
      <c r="AQ792" s="340">
        <f t="shared" si="268"/>
        <v>1</v>
      </c>
      <c r="AR792" s="123">
        <f t="shared" si="269"/>
        <v>1</v>
      </c>
      <c r="AS792" s="123">
        <f t="shared" si="270"/>
        <v>1</v>
      </c>
      <c r="AT792" s="123">
        <f>IF(OR(AND((K792&lt;0.8),(BE792&gt;180)),AND((K792&lt;0.8),(BE792&lt;10)),AND((K792&gt;=0.8),(BE792&lt;10)),AND((K792&gt;=0.8),(BE792&gt;90))),0,1)</f>
        <v>0</v>
      </c>
      <c r="AU792" s="123">
        <f t="shared" si="271"/>
        <v>0</v>
      </c>
      <c r="AV792" s="123">
        <f t="shared" si="272"/>
        <v>1</v>
      </c>
      <c r="AW792" s="123">
        <f t="shared" si="273"/>
        <v>1</v>
      </c>
      <c r="AX792" s="123">
        <f t="shared" si="274"/>
        <v>1</v>
      </c>
      <c r="AY792" s="416" t="str">
        <f t="shared" si="275"/>
        <v>B</v>
      </c>
      <c r="AZ792" s="416" t="str">
        <f>R792&amp;AY792</f>
        <v>1B</v>
      </c>
      <c r="BA792" s="417">
        <f>IFERROR(INDEX(Raw_DATA!L:L,MATCH(Risk7_PlusY67!$D792,Raw_DATA!$A:$A,0)),"")</f>
        <v>1.25</v>
      </c>
      <c r="BB792" s="417">
        <f>IFERROR(INDEX(AVGGroup!$H$5:$H$21,MATCH(Risk7_PlusY67!$BJ792,AVGGroup!$C$5:$C$21,0)),"")</f>
        <v>-3.95</v>
      </c>
      <c r="BC792" s="417">
        <f>IFERROR(INDEX(Raw_DATA!M:M,MATCH(Risk7_PlusY67!$D792,Raw_DATA!$A:$A,0)),"")</f>
        <v>-6.57</v>
      </c>
      <c r="BD792" s="418">
        <f>IFERROR(INDEX(AVGGroup!$J$5:$J$21,MATCH(Risk7_PlusY67!$BJ792,AVGGroup!$C$5:$C$21,0)),"")</f>
        <v>-8.8800000000000008</v>
      </c>
      <c r="BE792" s="407">
        <f>IFERROR(INDEX(Raw_DATA!N:N,MATCH(Risk7_PlusY67!$D792,Raw_DATA!$A:$A,0)),"")</f>
        <v>193</v>
      </c>
      <c r="BF792" s="407">
        <f>IFERROR(INDEX(Raw_DATA!O:O,MATCH(Risk7_PlusY67!$D792,Raw_DATA!$A:$A,0)),"")</f>
        <v>362</v>
      </c>
      <c r="BG792" s="407">
        <f>IFERROR(INDEX(Raw_DATA!P:P,MATCH(Risk7_PlusY67!$D792,Raw_DATA!$A:$A,0)),"")</f>
        <v>51</v>
      </c>
      <c r="BH792" s="407">
        <f>IFERROR(INDEX(Raw_DATA!Q:Q,MATCH(Risk7_PlusY67!$D792,Raw_DATA!$A:$A,0)),"")</f>
        <v>89</v>
      </c>
      <c r="BI792" s="407">
        <f>IFERROR(INDEX(Raw_DATA!R:R,MATCH(Risk7_PlusY67!$D792,Raw_DATA!$A:$A,0)),"")</f>
        <v>59</v>
      </c>
      <c r="BJ792" s="124" t="str">
        <f>INDEX('Org2567'!$BM:$BM,MATCH(Risk7_PlusY67!D792,'Org2567'!$D:$D,0))</f>
        <v>รพช.F2 P30,000-60,000</v>
      </c>
    </row>
    <row r="793" spans="1:62" x14ac:dyDescent="0.7">
      <c r="A793" s="206">
        <f>IF(ISBLANK(D793),"",COUNTA($D$3:D793))</f>
        <v>791</v>
      </c>
      <c r="B793" s="207">
        <f>IFERROR(INDEX(ID!$E:$E,MATCH(Risk7_PlusY67!$D793,ID!$A:$A,0)),"")</f>
        <v>11</v>
      </c>
      <c r="C793" s="207" t="str">
        <f>IFERROR(INDEX(ID!$I:$I,MATCH(Risk7_PlusY67!$D793,ID!$A:$A,0)),"")</f>
        <v>พังงา</v>
      </c>
      <c r="D793" s="295" t="s">
        <v>789</v>
      </c>
      <c r="E793" s="207" t="str">
        <f>IFERROR(INDEX(ID!$C:$C,MATCH(Risk7_PlusY67!$D793,ID!$A:$A,0)),"")</f>
        <v>บางไทร(พังงา),รพช.</v>
      </c>
      <c r="F793" s="207" t="str">
        <f>IFERROR(INDEX(ID!$G:$G,MATCH(Risk7_PlusY67!$D793,ID!$A:$A,0)),"")</f>
        <v>รพช.</v>
      </c>
      <c r="G793" s="206">
        <f>IFERROR(INDEX(ID!$J:$J,MATCH(Risk7_PlusY67!$D793,ID!$A:$A,0)),"")</f>
        <v>0</v>
      </c>
      <c r="H793" s="208" t="str">
        <f>IFERROR(INDEX(ID!$P:$P,MATCH(Risk7_PlusY67!$D793,ID!$A:$A,0)),"")</f>
        <v>รพช.F3 P&lt;=15,000</v>
      </c>
      <c r="I793" s="209">
        <f>IFERROR(INDEX(Raw_DATA!E:E,MATCH(Risk7_PlusY67!$D793,Raw_DATA!$A:$A,0)),"")</f>
        <v>4.01</v>
      </c>
      <c r="J793" s="209">
        <f>IFERROR(INDEX(Raw_DATA!F:F,MATCH(Risk7_PlusY67!$D793,Raw_DATA!$A:$A,0)),"")</f>
        <v>3.83</v>
      </c>
      <c r="K793" s="209">
        <f>IFERROR(INDEX(Raw_DATA!G:G,MATCH(Risk7_PlusY67!$D793,Raw_DATA!$A:$A,0)),"")</f>
        <v>3.04</v>
      </c>
      <c r="L793" s="209">
        <f>IFERROR(INDEX(Raw_DATA!H:H,MATCH(Risk7_PlusY67!$D793,Raw_DATA!$A:$A,0)),"")</f>
        <v>17721102.77</v>
      </c>
      <c r="M793" s="210">
        <f>IFERROR(INDEX(Raw_DATA!I:I,MATCH(Risk7_PlusY67!$D793,Raw_DATA!$A:$A,0)),"")</f>
        <v>2618095.08</v>
      </c>
      <c r="N793" s="206">
        <f t="shared" si="255"/>
        <v>0</v>
      </c>
      <c r="O793" s="206">
        <f t="shared" si="256"/>
        <v>0</v>
      </c>
      <c r="P793" s="206">
        <f t="shared" si="258"/>
        <v>0</v>
      </c>
      <c r="Q793" s="211" t="str">
        <f t="shared" si="259"/>
        <v/>
      </c>
      <c r="R793" s="206">
        <f t="shared" si="257"/>
        <v>0</v>
      </c>
      <c r="S793" s="212">
        <f>IFERROR(INDEX(Raw_DATA!J:J,MATCH(Risk7_PlusY67!$D793,Raw_DATA!$A:$A,0)),"")</f>
        <v>3884100.75</v>
      </c>
      <c r="T793" s="213">
        <f>IFERROR(INDEX(Raw_DATA!K:K,MATCH(Risk7_PlusY67!$D793,Raw_DATA!$A:$A,0)),"")</f>
        <v>12012279.529999999</v>
      </c>
      <c r="U793" s="214">
        <f t="shared" si="260"/>
        <v>1</v>
      </c>
      <c r="V793" s="214">
        <f t="shared" si="261"/>
        <v>1</v>
      </c>
      <c r="W793" s="214">
        <f>IF(OR(AND((K793&lt;0.8),(AJ793&gt;180)),AND((K793&lt;0.8),(AJ793&lt;10)),AND((K793&gt;=0.8),(AJ793&lt;10)),AND((K793&gt;=0.8),(AJ793&gt;90))),0,1)</f>
        <v>0</v>
      </c>
      <c r="X793" s="214">
        <f t="shared" si="262"/>
        <v>0</v>
      </c>
      <c r="Y793" s="214">
        <f t="shared" si="263"/>
        <v>1</v>
      </c>
      <c r="Z793" s="214">
        <f t="shared" si="264"/>
        <v>0</v>
      </c>
      <c r="AA793" s="214">
        <f t="shared" si="265"/>
        <v>0</v>
      </c>
      <c r="AB793" s="215" t="str">
        <f t="shared" si="266"/>
        <v>C</v>
      </c>
      <c r="AC793" s="215" t="str">
        <f t="shared" si="267"/>
        <v>0C</v>
      </c>
      <c r="AD793" s="216"/>
      <c r="AE793" s="216"/>
      <c r="AF793" s="434">
        <f>IFERROR(INDEX(Raw_DATA!L:L,MATCH(Risk7_PlusY67!$D793,Raw_DATA!$A:$A,0)),"")</f>
        <v>9.56</v>
      </c>
      <c r="AG793" s="434">
        <f>IFERROR(INDEX(AVGGroup!$D$5:$D$21,MATCH(Risk7_PlusY67!$H793,AVGGroup!$C$5:$C$21,0)),"")</f>
        <v>1.1000000000000001</v>
      </c>
      <c r="AH793" s="434">
        <f>IFERROR(INDEX(Raw_DATA!M:M,MATCH(Risk7_PlusY67!$D793,Raw_DATA!$A:$A,0)),"")</f>
        <v>6.59</v>
      </c>
      <c r="AI793" s="435">
        <f>IFERROR(INDEX(AVGGroup!$F$5:$F$21,MATCH(Risk7_PlusY67!$H793,AVGGroup!$C$5:$C$21,0)),"")</f>
        <v>-5.66</v>
      </c>
      <c r="AJ793" s="401">
        <f>IFERROR(INDEX(Raw_DATA!N:N,MATCH(Risk7_PlusY67!$D793,Raw_DATA!$A:$A,0)),"")</f>
        <v>241</v>
      </c>
      <c r="AK793" s="401">
        <f>IFERROR(INDEX(Raw_DATA!O:O,MATCH(Risk7_PlusY67!$D793,Raw_DATA!$A:$A,0)),"")</f>
        <v>137</v>
      </c>
      <c r="AL793" s="401">
        <f>IFERROR(INDEX(Raw_DATA!P:P,MATCH(Risk7_PlusY67!$D793,Raw_DATA!$A:$A,0)),"")</f>
        <v>20</v>
      </c>
      <c r="AM793" s="401">
        <f>IFERROR(INDEX(Raw_DATA!Q:Q,MATCH(Risk7_PlusY67!$D793,Raw_DATA!$A:$A,0)),"")</f>
        <v>673</v>
      </c>
      <c r="AN793" s="401">
        <f>IFERROR(INDEX(Raw_DATA!R:R,MATCH(Risk7_PlusY67!$D793,Raw_DATA!$A:$A,0)),"")</f>
        <v>93</v>
      </c>
      <c r="AO793" s="407"/>
      <c r="AP793" s="411" t="b">
        <f>AB793=AY793</f>
        <v>1</v>
      </c>
      <c r="AQ793" s="340">
        <f t="shared" si="268"/>
        <v>0</v>
      </c>
      <c r="AR793" s="123">
        <f t="shared" si="269"/>
        <v>1</v>
      </c>
      <c r="AS793" s="123">
        <f t="shared" si="270"/>
        <v>1</v>
      </c>
      <c r="AT793" s="123">
        <f>IF(OR(AND((K793&lt;0.8),(BE793&gt;180)),AND((K793&lt;0.8),(BE793&lt;10)),AND((K793&gt;=0.8),(BE793&lt;10)),AND((K793&gt;=0.8),(BE793&gt;90))),0,1)</f>
        <v>0</v>
      </c>
      <c r="AU793" s="123">
        <f t="shared" si="271"/>
        <v>0</v>
      </c>
      <c r="AV793" s="123">
        <f t="shared" si="272"/>
        <v>1</v>
      </c>
      <c r="AW793" s="123">
        <f t="shared" si="273"/>
        <v>0</v>
      </c>
      <c r="AX793" s="123">
        <f t="shared" si="274"/>
        <v>0</v>
      </c>
      <c r="AY793" s="416" t="str">
        <f t="shared" si="275"/>
        <v>C</v>
      </c>
      <c r="AZ793" s="416" t="str">
        <f>R793&amp;AY793</f>
        <v>0C</v>
      </c>
      <c r="BA793" s="417">
        <f>IFERROR(INDEX(Raw_DATA!L:L,MATCH(Risk7_PlusY67!$D793,Raw_DATA!$A:$A,0)),"")</f>
        <v>9.56</v>
      </c>
      <c r="BB793" s="417">
        <f>IFERROR(INDEX(AVGGroup!$H$5:$H$21,MATCH(Risk7_PlusY67!$BJ793,AVGGroup!$C$5:$C$21,0)),"")</f>
        <v>1.1000000000000001</v>
      </c>
      <c r="BC793" s="417">
        <f>IFERROR(INDEX(Raw_DATA!M:M,MATCH(Risk7_PlusY67!$D793,Raw_DATA!$A:$A,0)),"")</f>
        <v>6.59</v>
      </c>
      <c r="BD793" s="418">
        <f>IFERROR(INDEX(AVGGroup!$J$5:$J$21,MATCH(Risk7_PlusY67!$BJ793,AVGGroup!$C$5:$C$21,0)),"")</f>
        <v>-5.66</v>
      </c>
      <c r="BE793" s="407">
        <f>IFERROR(INDEX(Raw_DATA!N:N,MATCH(Risk7_PlusY67!$D793,Raw_DATA!$A:$A,0)),"")</f>
        <v>241</v>
      </c>
      <c r="BF793" s="407">
        <f>IFERROR(INDEX(Raw_DATA!O:O,MATCH(Risk7_PlusY67!$D793,Raw_DATA!$A:$A,0)),"")</f>
        <v>137</v>
      </c>
      <c r="BG793" s="407">
        <f>IFERROR(INDEX(Raw_DATA!P:P,MATCH(Risk7_PlusY67!$D793,Raw_DATA!$A:$A,0)),"")</f>
        <v>20</v>
      </c>
      <c r="BH793" s="407">
        <f>IFERROR(INDEX(Raw_DATA!Q:Q,MATCH(Risk7_PlusY67!$D793,Raw_DATA!$A:$A,0)),"")</f>
        <v>673</v>
      </c>
      <c r="BI793" s="407">
        <f>IFERROR(INDEX(Raw_DATA!R:R,MATCH(Risk7_PlusY67!$D793,Raw_DATA!$A:$A,0)),"")</f>
        <v>93</v>
      </c>
      <c r="BJ793" s="124" t="str">
        <f>INDEX('Org2567'!$BM:$BM,MATCH(Risk7_PlusY67!D793,'Org2567'!$D:$D,0))</f>
        <v>รพช.F3 P&lt;=15,000</v>
      </c>
    </row>
    <row r="794" spans="1:62" x14ac:dyDescent="0.7">
      <c r="A794" s="206">
        <f>IF(ISBLANK(D794),"",COUNTA($D$3:D794))</f>
        <v>792</v>
      </c>
      <c r="B794" s="207">
        <f>IFERROR(INDEX(ID!$E:$E,MATCH(Risk7_PlusY67!$D794,ID!$A:$A,0)),"")</f>
        <v>11</v>
      </c>
      <c r="C794" s="207" t="str">
        <f>IFERROR(INDEX(ID!$I:$I,MATCH(Risk7_PlusY67!$D794,ID!$A:$A,0)),"")</f>
        <v>พังงา</v>
      </c>
      <c r="D794" s="295" t="s">
        <v>790</v>
      </c>
      <c r="E794" s="207" t="str">
        <f>IFERROR(INDEX(ID!$C:$C,MATCH(Risk7_PlusY67!$D794,ID!$A:$A,0)),"")</f>
        <v>คุระบุรีชัยพัฒน์,รพช.</v>
      </c>
      <c r="F794" s="207" t="str">
        <f>IFERROR(INDEX(ID!$G:$G,MATCH(Risk7_PlusY67!$D794,ID!$A:$A,0)),"")</f>
        <v>รพช.</v>
      </c>
      <c r="G794" s="206">
        <f>IFERROR(INDEX(ID!$J:$J,MATCH(Risk7_PlusY67!$D794,ID!$A:$A,0)),"")</f>
        <v>33</v>
      </c>
      <c r="H794" s="208" t="str">
        <f>IFERROR(INDEX(ID!$P:$P,MATCH(Risk7_PlusY67!$D794,ID!$A:$A,0)),"")</f>
        <v>รพช.F2 P&lt;=30,000</v>
      </c>
      <c r="I794" s="209">
        <f>IFERROR(INDEX(Raw_DATA!E:E,MATCH(Risk7_PlusY67!$D794,Raw_DATA!$A:$A,0)),"")</f>
        <v>5.36</v>
      </c>
      <c r="J794" s="209">
        <f>IFERROR(INDEX(Raw_DATA!F:F,MATCH(Risk7_PlusY67!$D794,Raw_DATA!$A:$A,0)),"")</f>
        <v>5.22</v>
      </c>
      <c r="K794" s="209">
        <f>IFERROR(INDEX(Raw_DATA!G:G,MATCH(Risk7_PlusY67!$D794,Raw_DATA!$A:$A,0)),"")</f>
        <v>3.52</v>
      </c>
      <c r="L794" s="209">
        <f>IFERROR(INDEX(Raw_DATA!H:H,MATCH(Risk7_PlusY67!$D794,Raw_DATA!$A:$A,0)),"")</f>
        <v>50785393.259999998</v>
      </c>
      <c r="M794" s="210">
        <f>IFERROR(INDEX(Raw_DATA!I:I,MATCH(Risk7_PlusY67!$D794,Raw_DATA!$A:$A,0)),"")</f>
        <v>2189655.89</v>
      </c>
      <c r="N794" s="206">
        <f t="shared" si="255"/>
        <v>0</v>
      </c>
      <c r="O794" s="206">
        <f t="shared" si="256"/>
        <v>0</v>
      </c>
      <c r="P794" s="206">
        <f t="shared" si="258"/>
        <v>0</v>
      </c>
      <c r="Q794" s="211" t="str">
        <f t="shared" si="259"/>
        <v/>
      </c>
      <c r="R794" s="206">
        <f t="shared" si="257"/>
        <v>0</v>
      </c>
      <c r="S794" s="212">
        <f>IFERROR(INDEX(Raw_DATA!J:J,MATCH(Risk7_PlusY67!$D794,Raw_DATA!$A:$A,0)),"")</f>
        <v>-937450.41</v>
      </c>
      <c r="T794" s="213">
        <f>IFERROR(INDEX(Raw_DATA!K:K,MATCH(Risk7_PlusY67!$D794,Raw_DATA!$A:$A,0)),"")</f>
        <v>29325259.18</v>
      </c>
      <c r="U794" s="214">
        <f t="shared" si="260"/>
        <v>1</v>
      </c>
      <c r="V794" s="214">
        <f t="shared" si="261"/>
        <v>1</v>
      </c>
      <c r="W794" s="214">
        <f>IF(OR(AND((K794&lt;0.8),(AJ794&gt;180)),AND((K794&lt;0.8),(AJ794&lt;10)),AND((K794&gt;=0.8),(AJ794&lt;10)),AND((K794&gt;=0.8),(AJ794&gt;90))),0,1)</f>
        <v>1</v>
      </c>
      <c r="X794" s="214">
        <f t="shared" si="262"/>
        <v>0</v>
      </c>
      <c r="Y794" s="214">
        <f t="shared" si="263"/>
        <v>0</v>
      </c>
      <c r="Z794" s="214">
        <f t="shared" si="264"/>
        <v>1</v>
      </c>
      <c r="AA794" s="214">
        <f t="shared" si="265"/>
        <v>1</v>
      </c>
      <c r="AB794" s="215" t="str">
        <f t="shared" si="266"/>
        <v>B</v>
      </c>
      <c r="AC794" s="215" t="str">
        <f t="shared" si="267"/>
        <v>0B</v>
      </c>
      <c r="AD794" s="216"/>
      <c r="AE794" s="216"/>
      <c r="AF794" s="434">
        <f>IFERROR(INDEX(Raw_DATA!L:L,MATCH(Risk7_PlusY67!$D794,Raw_DATA!$A:$A,0)),"")</f>
        <v>-1.01</v>
      </c>
      <c r="AG794" s="434">
        <f>IFERROR(INDEX(AVGGroup!$D$5:$D$21,MATCH(Risk7_PlusY67!$H794,AVGGroup!$C$5:$C$21,0)),"")</f>
        <v>-3.55</v>
      </c>
      <c r="AH794" s="434">
        <f>IFERROR(INDEX(Raw_DATA!M:M,MATCH(Risk7_PlusY67!$D794,Raw_DATA!$A:$A,0)),"")</f>
        <v>2.0499999999999998</v>
      </c>
      <c r="AI794" s="435">
        <f>IFERROR(INDEX(AVGGroup!$F$5:$F$21,MATCH(Risk7_PlusY67!$H794,AVGGroup!$C$5:$C$21,0)),"")</f>
        <v>-10.199999999999999</v>
      </c>
      <c r="AJ794" s="401">
        <f>IFERROR(INDEX(Raw_DATA!N:N,MATCH(Risk7_PlusY67!$D794,Raw_DATA!$A:$A,0)),"")</f>
        <v>76</v>
      </c>
      <c r="AK794" s="401">
        <f>IFERROR(INDEX(Raw_DATA!O:O,MATCH(Risk7_PlusY67!$D794,Raw_DATA!$A:$A,0)),"")</f>
        <v>254</v>
      </c>
      <c r="AL794" s="401">
        <f>IFERROR(INDEX(Raw_DATA!P:P,MATCH(Risk7_PlusY67!$D794,Raw_DATA!$A:$A,0)),"")</f>
        <v>73</v>
      </c>
      <c r="AM794" s="401">
        <f>IFERROR(INDEX(Raw_DATA!Q:Q,MATCH(Risk7_PlusY67!$D794,Raw_DATA!$A:$A,0)),"")</f>
        <v>97</v>
      </c>
      <c r="AN794" s="401">
        <f>IFERROR(INDEX(Raw_DATA!R:R,MATCH(Risk7_PlusY67!$D794,Raw_DATA!$A:$A,0)),"")</f>
        <v>57</v>
      </c>
      <c r="AO794" s="407"/>
      <c r="AP794" s="411" t="b">
        <f>AB794=AY794</f>
        <v>1</v>
      </c>
      <c r="AQ794" s="340">
        <f t="shared" si="268"/>
        <v>0</v>
      </c>
      <c r="AR794" s="123">
        <f t="shared" si="269"/>
        <v>1</v>
      </c>
      <c r="AS794" s="123">
        <f t="shared" si="270"/>
        <v>1</v>
      </c>
      <c r="AT794" s="123">
        <f>IF(OR(AND((K794&lt;0.8),(BE794&gt;180)),AND((K794&lt;0.8),(BE794&lt;10)),AND((K794&gt;=0.8),(BE794&lt;10)),AND((K794&gt;=0.8),(BE794&gt;90))),0,1)</f>
        <v>1</v>
      </c>
      <c r="AU794" s="123">
        <f t="shared" si="271"/>
        <v>0</v>
      </c>
      <c r="AV794" s="123">
        <f t="shared" si="272"/>
        <v>0</v>
      </c>
      <c r="AW794" s="123">
        <f t="shared" si="273"/>
        <v>1</v>
      </c>
      <c r="AX794" s="123">
        <f t="shared" si="274"/>
        <v>1</v>
      </c>
      <c r="AY794" s="416" t="str">
        <f t="shared" si="275"/>
        <v>B</v>
      </c>
      <c r="AZ794" s="416" t="str">
        <f>R794&amp;AY794</f>
        <v>0B</v>
      </c>
      <c r="BA794" s="417">
        <f>IFERROR(INDEX(Raw_DATA!L:L,MATCH(Risk7_PlusY67!$D794,Raw_DATA!$A:$A,0)),"")</f>
        <v>-1.01</v>
      </c>
      <c r="BB794" s="417">
        <f>IFERROR(INDEX(AVGGroup!$H$5:$H$21,MATCH(Risk7_PlusY67!$BJ794,AVGGroup!$C$5:$C$21,0)),"")</f>
        <v>-3.54</v>
      </c>
      <c r="BC794" s="417">
        <f>IFERROR(INDEX(Raw_DATA!M:M,MATCH(Risk7_PlusY67!$D794,Raw_DATA!$A:$A,0)),"")</f>
        <v>2.0499999999999998</v>
      </c>
      <c r="BD794" s="418">
        <f>IFERROR(INDEX(AVGGroup!$J$5:$J$21,MATCH(Risk7_PlusY67!$BJ794,AVGGroup!$C$5:$C$21,0)),"")</f>
        <v>-10.199999999999999</v>
      </c>
      <c r="BE794" s="407">
        <f>IFERROR(INDEX(Raw_DATA!N:N,MATCH(Risk7_PlusY67!$D794,Raw_DATA!$A:$A,0)),"")</f>
        <v>76</v>
      </c>
      <c r="BF794" s="407">
        <f>IFERROR(INDEX(Raw_DATA!O:O,MATCH(Risk7_PlusY67!$D794,Raw_DATA!$A:$A,0)),"")</f>
        <v>254</v>
      </c>
      <c r="BG794" s="407">
        <f>IFERROR(INDEX(Raw_DATA!P:P,MATCH(Risk7_PlusY67!$D794,Raw_DATA!$A:$A,0)),"")</f>
        <v>73</v>
      </c>
      <c r="BH794" s="407">
        <f>IFERROR(INDEX(Raw_DATA!Q:Q,MATCH(Risk7_PlusY67!$D794,Raw_DATA!$A:$A,0)),"")</f>
        <v>97</v>
      </c>
      <c r="BI794" s="407">
        <f>IFERROR(INDEX(Raw_DATA!R:R,MATCH(Risk7_PlusY67!$D794,Raw_DATA!$A:$A,0)),"")</f>
        <v>57</v>
      </c>
      <c r="BJ794" s="124" t="str">
        <f>INDEX('Org2567'!$BM:$BM,MATCH(Risk7_PlusY67!D794,'Org2567'!$D:$D,0))</f>
        <v>รพช.F2 P&lt;=30,000</v>
      </c>
    </row>
    <row r="795" spans="1:62" x14ac:dyDescent="0.7">
      <c r="A795" s="206">
        <f>IF(ISBLANK(D795),"",COUNTA($D$3:D795))</f>
        <v>793</v>
      </c>
      <c r="B795" s="207">
        <f>IFERROR(INDEX(ID!$E:$E,MATCH(Risk7_PlusY67!$D795,ID!$A:$A,0)),"")</f>
        <v>11</v>
      </c>
      <c r="C795" s="207" t="str">
        <f>IFERROR(INDEX(ID!$I:$I,MATCH(Risk7_PlusY67!$D795,ID!$A:$A,0)),"")</f>
        <v>พังงา</v>
      </c>
      <c r="D795" s="295" t="s">
        <v>791</v>
      </c>
      <c r="E795" s="207" t="str">
        <f>IFERROR(INDEX(ID!$C:$C,MATCH(Risk7_PlusY67!$D795,ID!$A:$A,0)),"")</f>
        <v>ทับปุด,รพช.</v>
      </c>
      <c r="F795" s="207" t="str">
        <f>IFERROR(INDEX(ID!$G:$G,MATCH(Risk7_PlusY67!$D795,ID!$A:$A,0)),"")</f>
        <v>รพช.</v>
      </c>
      <c r="G795" s="206">
        <f>IFERROR(INDEX(ID!$J:$J,MATCH(Risk7_PlusY67!$D795,ID!$A:$A,0)),"")</f>
        <v>39</v>
      </c>
      <c r="H795" s="208" t="str">
        <f>IFERROR(INDEX(ID!$P:$P,MATCH(Risk7_PlusY67!$D795,ID!$A:$A,0)),"")</f>
        <v>รพช.F2 P&lt;=30,000</v>
      </c>
      <c r="I795" s="209">
        <f>IFERROR(INDEX(Raw_DATA!E:E,MATCH(Risk7_PlusY67!$D795,Raw_DATA!$A:$A,0)),"")</f>
        <v>5.04</v>
      </c>
      <c r="J795" s="209">
        <f>IFERROR(INDEX(Raw_DATA!F:F,MATCH(Risk7_PlusY67!$D795,Raw_DATA!$A:$A,0)),"")</f>
        <v>4.76</v>
      </c>
      <c r="K795" s="209">
        <f>IFERROR(INDEX(Raw_DATA!G:G,MATCH(Risk7_PlusY67!$D795,Raw_DATA!$A:$A,0)),"")</f>
        <v>4.16</v>
      </c>
      <c r="L795" s="209">
        <f>IFERROR(INDEX(Raw_DATA!H:H,MATCH(Risk7_PlusY67!$D795,Raw_DATA!$A:$A,0)),"")</f>
        <v>38072475.93</v>
      </c>
      <c r="M795" s="210">
        <f>IFERROR(INDEX(Raw_DATA!I:I,MATCH(Risk7_PlusY67!$D795,Raw_DATA!$A:$A,0)),"")</f>
        <v>-12980611.6</v>
      </c>
      <c r="N795" s="206">
        <f t="shared" si="255"/>
        <v>0</v>
      </c>
      <c r="O795" s="206">
        <f t="shared" si="256"/>
        <v>1</v>
      </c>
      <c r="P795" s="206">
        <f t="shared" si="258"/>
        <v>0</v>
      </c>
      <c r="Q795" s="211">
        <f t="shared" si="259"/>
        <v>35.1</v>
      </c>
      <c r="R795" s="206">
        <f t="shared" si="257"/>
        <v>1</v>
      </c>
      <c r="S795" s="212">
        <f>IFERROR(INDEX(Raw_DATA!J:J,MATCH(Risk7_PlusY67!$D795,Raw_DATA!$A:$A,0)),"")</f>
        <v>-17123.22</v>
      </c>
      <c r="T795" s="213">
        <f>IFERROR(INDEX(Raw_DATA!K:K,MATCH(Risk7_PlusY67!$D795,Raw_DATA!$A:$A,0)),"")</f>
        <v>29752169.02</v>
      </c>
      <c r="U795" s="214">
        <f t="shared" si="260"/>
        <v>1</v>
      </c>
      <c r="V795" s="214">
        <f t="shared" si="261"/>
        <v>0</v>
      </c>
      <c r="W795" s="214">
        <f>IF(OR(AND((K795&lt;0.8),(AJ795&gt;180)),AND((K795&lt;0.8),(AJ795&lt;10)),AND((K795&gt;=0.8),(AJ795&lt;10)),AND((K795&gt;=0.8),(AJ795&gt;90))),0,1)</f>
        <v>0</v>
      </c>
      <c r="X795" s="214">
        <f t="shared" si="262"/>
        <v>0</v>
      </c>
      <c r="Y795" s="214">
        <f t="shared" si="263"/>
        <v>1</v>
      </c>
      <c r="Z795" s="214">
        <f t="shared" si="264"/>
        <v>0</v>
      </c>
      <c r="AA795" s="214">
        <f t="shared" si="265"/>
        <v>0</v>
      </c>
      <c r="AB795" s="215" t="str">
        <f t="shared" si="266"/>
        <v>C-</v>
      </c>
      <c r="AC795" s="215" t="str">
        <f t="shared" si="267"/>
        <v>1C-</v>
      </c>
      <c r="AD795" s="216"/>
      <c r="AE795" s="216"/>
      <c r="AF795" s="434">
        <f>IFERROR(INDEX(Raw_DATA!L:L,MATCH(Risk7_PlusY67!$D795,Raw_DATA!$A:$A,0)),"")</f>
        <v>-0.02</v>
      </c>
      <c r="AG795" s="434">
        <f>IFERROR(INDEX(AVGGroup!$D$5:$D$21,MATCH(Risk7_PlusY67!$H795,AVGGroup!$C$5:$C$21,0)),"")</f>
        <v>-3.55</v>
      </c>
      <c r="AH795" s="434">
        <f>IFERROR(INDEX(Raw_DATA!M:M,MATCH(Risk7_PlusY67!$D795,Raw_DATA!$A:$A,0)),"")</f>
        <v>-21.05</v>
      </c>
      <c r="AI795" s="435">
        <f>IFERROR(INDEX(AVGGroup!$F$5:$F$21,MATCH(Risk7_PlusY67!$H795,AVGGroup!$C$5:$C$21,0)),"")</f>
        <v>-10.199999999999999</v>
      </c>
      <c r="AJ795" s="401">
        <f>IFERROR(INDEX(Raw_DATA!N:N,MATCH(Risk7_PlusY67!$D795,Raw_DATA!$A:$A,0)),"")</f>
        <v>146</v>
      </c>
      <c r="AK795" s="401">
        <f>IFERROR(INDEX(Raw_DATA!O:O,MATCH(Risk7_PlusY67!$D795,Raw_DATA!$A:$A,0)),"")</f>
        <v>107</v>
      </c>
      <c r="AL795" s="401">
        <f>IFERROR(INDEX(Raw_DATA!P:P,MATCH(Risk7_PlusY67!$D795,Raw_DATA!$A:$A,0)),"")</f>
        <v>60</v>
      </c>
      <c r="AM795" s="401">
        <f>IFERROR(INDEX(Raw_DATA!Q:Q,MATCH(Risk7_PlusY67!$D795,Raw_DATA!$A:$A,0)),"")</f>
        <v>168</v>
      </c>
      <c r="AN795" s="401">
        <f>IFERROR(INDEX(Raw_DATA!R:R,MATCH(Risk7_PlusY67!$D795,Raw_DATA!$A:$A,0)),"")</f>
        <v>63</v>
      </c>
      <c r="AO795" s="407"/>
      <c r="AP795" s="411" t="b">
        <f>AB795=AY795</f>
        <v>1</v>
      </c>
      <c r="AQ795" s="340">
        <f t="shared" si="268"/>
        <v>1</v>
      </c>
      <c r="AR795" s="123">
        <f t="shared" si="269"/>
        <v>1</v>
      </c>
      <c r="AS795" s="123">
        <f t="shared" si="270"/>
        <v>0</v>
      </c>
      <c r="AT795" s="123">
        <f>IF(OR(AND((K795&lt;0.8),(BE795&gt;180)),AND((K795&lt;0.8),(BE795&lt;10)),AND((K795&gt;=0.8),(BE795&lt;10)),AND((K795&gt;=0.8),(BE795&gt;90))),0,1)</f>
        <v>0</v>
      </c>
      <c r="AU795" s="123">
        <f t="shared" si="271"/>
        <v>0</v>
      </c>
      <c r="AV795" s="123">
        <f t="shared" si="272"/>
        <v>1</v>
      </c>
      <c r="AW795" s="123">
        <f t="shared" si="273"/>
        <v>0</v>
      </c>
      <c r="AX795" s="123">
        <f t="shared" si="274"/>
        <v>0</v>
      </c>
      <c r="AY795" s="416" t="str">
        <f t="shared" si="275"/>
        <v>C-</v>
      </c>
      <c r="AZ795" s="416" t="str">
        <f>R795&amp;AY795</f>
        <v>1C-</v>
      </c>
      <c r="BA795" s="417">
        <f>IFERROR(INDEX(Raw_DATA!L:L,MATCH(Risk7_PlusY67!$D795,Raw_DATA!$A:$A,0)),"")</f>
        <v>-0.02</v>
      </c>
      <c r="BB795" s="417">
        <f>IFERROR(INDEX(AVGGroup!$H$5:$H$21,MATCH(Risk7_PlusY67!$BJ795,AVGGroup!$C$5:$C$21,0)),"")</f>
        <v>-3.54</v>
      </c>
      <c r="BC795" s="417">
        <f>IFERROR(INDEX(Raw_DATA!M:M,MATCH(Risk7_PlusY67!$D795,Raw_DATA!$A:$A,0)),"")</f>
        <v>-21.05</v>
      </c>
      <c r="BD795" s="418">
        <f>IFERROR(INDEX(AVGGroup!$J$5:$J$21,MATCH(Risk7_PlusY67!$BJ795,AVGGroup!$C$5:$C$21,0)),"")</f>
        <v>-10.199999999999999</v>
      </c>
      <c r="BE795" s="407">
        <f>IFERROR(INDEX(Raw_DATA!N:N,MATCH(Risk7_PlusY67!$D795,Raw_DATA!$A:$A,0)),"")</f>
        <v>146</v>
      </c>
      <c r="BF795" s="407">
        <f>IFERROR(INDEX(Raw_DATA!O:O,MATCH(Risk7_PlusY67!$D795,Raw_DATA!$A:$A,0)),"")</f>
        <v>107</v>
      </c>
      <c r="BG795" s="407">
        <f>IFERROR(INDEX(Raw_DATA!P:P,MATCH(Risk7_PlusY67!$D795,Raw_DATA!$A:$A,0)),"")</f>
        <v>60</v>
      </c>
      <c r="BH795" s="407">
        <f>IFERROR(INDEX(Raw_DATA!Q:Q,MATCH(Risk7_PlusY67!$D795,Raw_DATA!$A:$A,0)),"")</f>
        <v>168</v>
      </c>
      <c r="BI795" s="407">
        <f>IFERROR(INDEX(Raw_DATA!R:R,MATCH(Risk7_PlusY67!$D795,Raw_DATA!$A:$A,0)),"")</f>
        <v>63</v>
      </c>
      <c r="BJ795" s="124" t="str">
        <f>INDEX('Org2567'!$BM:$BM,MATCH(Risk7_PlusY67!D795,'Org2567'!$D:$D,0))</f>
        <v>รพช.F2 P&lt;=30,000</v>
      </c>
    </row>
    <row r="796" spans="1:62" x14ac:dyDescent="0.7">
      <c r="A796" s="206">
        <f>IF(ISBLANK(D796),"",COUNTA($D$3:D796))</f>
        <v>794</v>
      </c>
      <c r="B796" s="207">
        <f>IFERROR(INDEX(ID!$E:$E,MATCH(Risk7_PlusY67!$D796,ID!$A:$A,0)),"")</f>
        <v>11</v>
      </c>
      <c r="C796" s="207" t="str">
        <f>IFERROR(INDEX(ID!$I:$I,MATCH(Risk7_PlusY67!$D796,ID!$A:$A,0)),"")</f>
        <v>พังงา</v>
      </c>
      <c r="D796" s="295" t="s">
        <v>792</v>
      </c>
      <c r="E796" s="207" t="str">
        <f>IFERROR(INDEX(ID!$C:$C,MATCH(Risk7_PlusY67!$D796,ID!$A:$A,0)),"")</f>
        <v>ท้ายเหมืองชัยพัฒน์,รพช.</v>
      </c>
      <c r="F796" s="207" t="str">
        <f>IFERROR(INDEX(ID!$G:$G,MATCH(Risk7_PlusY67!$D796,ID!$A:$A,0)),"")</f>
        <v>รพช.</v>
      </c>
      <c r="G796" s="206">
        <f>IFERROR(INDEX(ID!$J:$J,MATCH(Risk7_PlusY67!$D796,ID!$A:$A,0)),"")</f>
        <v>33</v>
      </c>
      <c r="H796" s="208" t="str">
        <f>IFERROR(INDEX(ID!$P:$P,MATCH(Risk7_PlusY67!$D796,ID!$A:$A,0)),"")</f>
        <v>รพช.F2 P30,000-60,000</v>
      </c>
      <c r="I796" s="209">
        <f>IFERROR(INDEX(Raw_DATA!E:E,MATCH(Risk7_PlusY67!$D796,Raw_DATA!$A:$A,0)),"")</f>
        <v>2.94</v>
      </c>
      <c r="J796" s="209">
        <f>IFERROR(INDEX(Raw_DATA!F:F,MATCH(Risk7_PlusY67!$D796,Raw_DATA!$A:$A,0)),"")</f>
        <v>2.85</v>
      </c>
      <c r="K796" s="209">
        <f>IFERROR(INDEX(Raw_DATA!G:G,MATCH(Risk7_PlusY67!$D796,Raw_DATA!$A:$A,0)),"")</f>
        <v>2.13</v>
      </c>
      <c r="L796" s="209">
        <f>IFERROR(INDEX(Raw_DATA!H:H,MATCH(Risk7_PlusY67!$D796,Raw_DATA!$A:$A,0)),"")</f>
        <v>46761407.869999997</v>
      </c>
      <c r="M796" s="210">
        <f>IFERROR(INDEX(Raw_DATA!I:I,MATCH(Risk7_PlusY67!$D796,Raw_DATA!$A:$A,0)),"")</f>
        <v>-10389960.970000001</v>
      </c>
      <c r="N796" s="206">
        <f t="shared" si="255"/>
        <v>0</v>
      </c>
      <c r="O796" s="206">
        <f t="shared" si="256"/>
        <v>1</v>
      </c>
      <c r="P796" s="206">
        <f t="shared" si="258"/>
        <v>0</v>
      </c>
      <c r="Q796" s="211">
        <f t="shared" si="259"/>
        <v>54</v>
      </c>
      <c r="R796" s="206">
        <f t="shared" si="257"/>
        <v>1</v>
      </c>
      <c r="S796" s="212">
        <f>IFERROR(INDEX(Raw_DATA!J:J,MATCH(Risk7_PlusY67!$D796,Raw_DATA!$A:$A,0)),"")</f>
        <v>-6914520.4699999997</v>
      </c>
      <c r="T796" s="213">
        <f>IFERROR(INDEX(Raw_DATA!K:K,MATCH(Risk7_PlusY67!$D796,Raw_DATA!$A:$A,0)),"")</f>
        <v>27334929.129999999</v>
      </c>
      <c r="U796" s="214">
        <f t="shared" si="260"/>
        <v>0</v>
      </c>
      <c r="V796" s="214">
        <f t="shared" si="261"/>
        <v>1</v>
      </c>
      <c r="W796" s="214">
        <f>IF(OR(AND((K796&lt;0.8),(AJ796&gt;180)),AND((K796&lt;0.8),(AJ796&lt;10)),AND((K796&gt;=0.8),(AJ796&lt;10)),AND((K796&gt;=0.8),(AJ796&gt;90))),0,1)</f>
        <v>0</v>
      </c>
      <c r="X796" s="214">
        <f t="shared" si="262"/>
        <v>0</v>
      </c>
      <c r="Y796" s="214">
        <f t="shared" si="263"/>
        <v>0</v>
      </c>
      <c r="Z796" s="214">
        <f t="shared" si="264"/>
        <v>0</v>
      </c>
      <c r="AA796" s="214">
        <f t="shared" si="265"/>
        <v>1</v>
      </c>
      <c r="AB796" s="215" t="str">
        <f t="shared" si="266"/>
        <v>C-</v>
      </c>
      <c r="AC796" s="215" t="str">
        <f t="shared" si="267"/>
        <v>1C-</v>
      </c>
      <c r="AD796" s="216"/>
      <c r="AE796" s="216"/>
      <c r="AF796" s="434">
        <f>IFERROR(INDEX(Raw_DATA!L:L,MATCH(Risk7_PlusY67!$D796,Raw_DATA!$A:$A,0)),"")</f>
        <v>-7.88</v>
      </c>
      <c r="AG796" s="434">
        <f>IFERROR(INDEX(AVGGroup!$D$5:$D$21,MATCH(Risk7_PlusY67!$H796,AVGGroup!$C$5:$C$21,0)),"")</f>
        <v>-4.37</v>
      </c>
      <c r="AH796" s="434">
        <f>IFERROR(INDEX(Raw_DATA!M:M,MATCH(Risk7_PlusY67!$D796,Raw_DATA!$A:$A,0)),"")</f>
        <v>-7.3</v>
      </c>
      <c r="AI796" s="435">
        <f>IFERROR(INDEX(AVGGroup!$F$5:$F$21,MATCH(Risk7_PlusY67!$H796,AVGGroup!$C$5:$C$21,0)),"")</f>
        <v>-9.19</v>
      </c>
      <c r="AJ796" s="401">
        <f>IFERROR(INDEX(Raw_DATA!N:N,MATCH(Risk7_PlusY67!$D796,Raw_DATA!$A:$A,0)),"")</f>
        <v>261</v>
      </c>
      <c r="AK796" s="401">
        <f>IFERROR(INDEX(Raw_DATA!O:O,MATCH(Risk7_PlusY67!$D796,Raw_DATA!$A:$A,0)),"")</f>
        <v>79</v>
      </c>
      <c r="AL796" s="401">
        <f>IFERROR(INDEX(Raw_DATA!P:P,MATCH(Risk7_PlusY67!$D796,Raw_DATA!$A:$A,0)),"")</f>
        <v>165</v>
      </c>
      <c r="AM796" s="401">
        <f>IFERROR(INDEX(Raw_DATA!Q:Q,MATCH(Risk7_PlusY67!$D796,Raw_DATA!$A:$A,0)),"")</f>
        <v>598</v>
      </c>
      <c r="AN796" s="401">
        <f>IFERROR(INDEX(Raw_DATA!R:R,MATCH(Risk7_PlusY67!$D796,Raw_DATA!$A:$A,0)),"")</f>
        <v>43</v>
      </c>
      <c r="AO796" s="407"/>
      <c r="AP796" s="411" t="b">
        <f>AB796=AY796</f>
        <v>1</v>
      </c>
      <c r="AQ796" s="340">
        <f t="shared" si="268"/>
        <v>1</v>
      </c>
      <c r="AR796" s="123">
        <f t="shared" si="269"/>
        <v>0</v>
      </c>
      <c r="AS796" s="123">
        <f t="shared" si="270"/>
        <v>1</v>
      </c>
      <c r="AT796" s="123">
        <f>IF(OR(AND((K796&lt;0.8),(BE796&gt;180)),AND((K796&lt;0.8),(BE796&lt;10)),AND((K796&gt;=0.8),(BE796&lt;10)),AND((K796&gt;=0.8),(BE796&gt;90))),0,1)</f>
        <v>0</v>
      </c>
      <c r="AU796" s="123">
        <f t="shared" si="271"/>
        <v>0</v>
      </c>
      <c r="AV796" s="123">
        <f t="shared" si="272"/>
        <v>0</v>
      </c>
      <c r="AW796" s="123">
        <f t="shared" si="273"/>
        <v>0</v>
      </c>
      <c r="AX796" s="123">
        <f t="shared" si="274"/>
        <v>1</v>
      </c>
      <c r="AY796" s="416" t="str">
        <f t="shared" si="275"/>
        <v>C-</v>
      </c>
      <c r="AZ796" s="416" t="str">
        <f>R796&amp;AY796</f>
        <v>1C-</v>
      </c>
      <c r="BA796" s="417">
        <f>IFERROR(INDEX(Raw_DATA!L:L,MATCH(Risk7_PlusY67!$D796,Raw_DATA!$A:$A,0)),"")</f>
        <v>-7.88</v>
      </c>
      <c r="BB796" s="417">
        <f>IFERROR(INDEX(AVGGroup!$H$5:$H$21,MATCH(Risk7_PlusY67!$BJ796,AVGGroup!$C$5:$C$21,0)),"")</f>
        <v>-3.95</v>
      </c>
      <c r="BC796" s="417">
        <f>IFERROR(INDEX(Raw_DATA!M:M,MATCH(Risk7_PlusY67!$D796,Raw_DATA!$A:$A,0)),"")</f>
        <v>-7.3</v>
      </c>
      <c r="BD796" s="418">
        <f>IFERROR(INDEX(AVGGroup!$J$5:$J$21,MATCH(Risk7_PlusY67!$BJ796,AVGGroup!$C$5:$C$21,0)),"")</f>
        <v>-8.8800000000000008</v>
      </c>
      <c r="BE796" s="407">
        <f>IFERROR(INDEX(Raw_DATA!N:N,MATCH(Risk7_PlusY67!$D796,Raw_DATA!$A:$A,0)),"")</f>
        <v>261</v>
      </c>
      <c r="BF796" s="407">
        <f>IFERROR(INDEX(Raw_DATA!O:O,MATCH(Risk7_PlusY67!$D796,Raw_DATA!$A:$A,0)),"")</f>
        <v>79</v>
      </c>
      <c r="BG796" s="407">
        <f>IFERROR(INDEX(Raw_DATA!P:P,MATCH(Risk7_PlusY67!$D796,Raw_DATA!$A:$A,0)),"")</f>
        <v>165</v>
      </c>
      <c r="BH796" s="407">
        <f>IFERROR(INDEX(Raw_DATA!Q:Q,MATCH(Risk7_PlusY67!$D796,Raw_DATA!$A:$A,0)),"")</f>
        <v>598</v>
      </c>
      <c r="BI796" s="407">
        <f>IFERROR(INDEX(Raw_DATA!R:R,MATCH(Risk7_PlusY67!$D796,Raw_DATA!$A:$A,0)),"")</f>
        <v>43</v>
      </c>
      <c r="BJ796" s="124" t="str">
        <f>INDEX('Org2567'!$BM:$BM,MATCH(Risk7_PlusY67!D796,'Org2567'!$D:$D,0))</f>
        <v>รพช.F2 P30,000-60,000</v>
      </c>
    </row>
    <row r="797" spans="1:62" x14ac:dyDescent="0.7">
      <c r="A797" s="206">
        <f>IF(ISBLANK(D797),"",COUNTA($D$3:D797))</f>
        <v>795</v>
      </c>
      <c r="B797" s="207">
        <f>IFERROR(INDEX(ID!$E:$E,MATCH(Risk7_PlusY67!$D797,ID!$A:$A,0)),"")</f>
        <v>11</v>
      </c>
      <c r="C797" s="207" t="str">
        <f>IFERROR(INDEX(ID!$I:$I,MATCH(Risk7_PlusY67!$D797,ID!$A:$A,0)),"")</f>
        <v>ภูเก็ต</v>
      </c>
      <c r="D797" s="295" t="s">
        <v>793</v>
      </c>
      <c r="E797" s="207" t="str">
        <f>IFERROR(INDEX(ID!$C:$C,MATCH(Risk7_PlusY67!$D797,ID!$A:$A,0)),"")</f>
        <v>วชิระภูเก็ต,รพศ.</v>
      </c>
      <c r="F797" s="207" t="str">
        <f>IFERROR(INDEX(ID!$G:$G,MATCH(Risk7_PlusY67!$D797,ID!$A:$A,0)),"")</f>
        <v>รพศ.</v>
      </c>
      <c r="G797" s="206">
        <f>IFERROR(INDEX(ID!$J:$J,MATCH(Risk7_PlusY67!$D797,ID!$A:$A,0)),"")</f>
        <v>550</v>
      </c>
      <c r="H797" s="208" t="str">
        <f>IFERROR(INDEX(ID!$P:$P,MATCH(Risk7_PlusY67!$D797,ID!$A:$A,0)),"")</f>
        <v>รพศ.A B&lt;=700</v>
      </c>
      <c r="I797" s="209">
        <f>IFERROR(INDEX(Raw_DATA!E:E,MATCH(Risk7_PlusY67!$D797,Raw_DATA!$A:$A,0)),"")</f>
        <v>2.35</v>
      </c>
      <c r="J797" s="209">
        <f>IFERROR(INDEX(Raw_DATA!F:F,MATCH(Risk7_PlusY67!$D797,Raw_DATA!$A:$A,0)),"")</f>
        <v>2.2400000000000002</v>
      </c>
      <c r="K797" s="209">
        <f>IFERROR(INDEX(Raw_DATA!G:G,MATCH(Risk7_PlusY67!$D797,Raw_DATA!$A:$A,0)),"")</f>
        <v>1.76</v>
      </c>
      <c r="L797" s="209">
        <f>IFERROR(INDEX(Raw_DATA!H:H,MATCH(Risk7_PlusY67!$D797,Raw_DATA!$A:$A,0)),"")</f>
        <v>693052527.03999996</v>
      </c>
      <c r="M797" s="210">
        <f>IFERROR(INDEX(Raw_DATA!I:I,MATCH(Risk7_PlusY67!$D797,Raw_DATA!$A:$A,0)),"")</f>
        <v>330023554.81</v>
      </c>
      <c r="N797" s="206">
        <f t="shared" si="255"/>
        <v>0</v>
      </c>
      <c r="O797" s="206">
        <f t="shared" si="256"/>
        <v>0</v>
      </c>
      <c r="P797" s="206">
        <f t="shared" si="258"/>
        <v>0</v>
      </c>
      <c r="Q797" s="211" t="str">
        <f t="shared" si="259"/>
        <v/>
      </c>
      <c r="R797" s="206">
        <f t="shared" si="257"/>
        <v>0</v>
      </c>
      <c r="S797" s="212">
        <f>IFERROR(INDEX(Raw_DATA!J:J,MATCH(Risk7_PlusY67!$D797,Raw_DATA!$A:$A,0)),"")</f>
        <v>189092077.56</v>
      </c>
      <c r="T797" s="213">
        <f>IFERROR(INDEX(Raw_DATA!K:K,MATCH(Risk7_PlusY67!$D797,Raw_DATA!$A:$A,0)),"")</f>
        <v>392716532.69</v>
      </c>
      <c r="U797" s="214">
        <f t="shared" si="260"/>
        <v>1</v>
      </c>
      <c r="V797" s="214">
        <f t="shared" si="261"/>
        <v>1</v>
      </c>
      <c r="W797" s="214">
        <f>IF(OR(AND((K797&lt;0.8),(AJ797&gt;180)),AND((K797&lt;0.8),(AJ797&lt;10)),AND((K797&gt;=0.8),(AJ797&lt;10)),AND((K797&gt;=0.8),(AJ797&gt;90))),0,1)</f>
        <v>1</v>
      </c>
      <c r="X797" s="214">
        <f t="shared" si="262"/>
        <v>1</v>
      </c>
      <c r="Y797" s="214">
        <f t="shared" si="263"/>
        <v>1</v>
      </c>
      <c r="Z797" s="214">
        <f t="shared" si="264"/>
        <v>1</v>
      </c>
      <c r="AA797" s="214">
        <f t="shared" si="265"/>
        <v>1</v>
      </c>
      <c r="AB797" s="215" t="str">
        <f t="shared" si="266"/>
        <v>A</v>
      </c>
      <c r="AC797" s="215" t="str">
        <f t="shared" si="267"/>
        <v>0A</v>
      </c>
      <c r="AD797" s="216"/>
      <c r="AE797" s="216"/>
      <c r="AF797" s="434">
        <f>IFERROR(INDEX(Raw_DATA!L:L,MATCH(Risk7_PlusY67!$D797,Raw_DATA!$A:$A,0)),"")</f>
        <v>7.14</v>
      </c>
      <c r="AG797" s="434">
        <f>IFERROR(INDEX(AVGGroup!$D$5:$D$21,MATCH(Risk7_PlusY67!$H797,AVGGroup!$C$5:$C$21,0)),"")</f>
        <v>0</v>
      </c>
      <c r="AH797" s="434">
        <f>IFERROR(INDEX(Raw_DATA!M:M,MATCH(Risk7_PlusY67!$D797,Raw_DATA!$A:$A,0)),"")</f>
        <v>11.2</v>
      </c>
      <c r="AI797" s="435">
        <f>IFERROR(INDEX(AVGGroup!$F$5:$F$21,MATCH(Risk7_PlusY67!$H797,AVGGroup!$C$5:$C$21,0)),"")</f>
        <v>-1.45</v>
      </c>
      <c r="AJ797" s="401">
        <f>IFERROR(INDEX(Raw_DATA!N:N,MATCH(Risk7_PlusY67!$D797,Raw_DATA!$A:$A,0)),"")</f>
        <v>84</v>
      </c>
      <c r="AK797" s="401">
        <f>IFERROR(INDEX(Raw_DATA!O:O,MATCH(Risk7_PlusY67!$D797,Raw_DATA!$A:$A,0)),"")</f>
        <v>28</v>
      </c>
      <c r="AL797" s="401">
        <f>IFERROR(INDEX(Raw_DATA!P:P,MATCH(Risk7_PlusY67!$D797,Raw_DATA!$A:$A,0)),"")</f>
        <v>27</v>
      </c>
      <c r="AM797" s="401">
        <f>IFERROR(INDEX(Raw_DATA!Q:Q,MATCH(Risk7_PlusY67!$D797,Raw_DATA!$A:$A,0)),"")</f>
        <v>55</v>
      </c>
      <c r="AN797" s="401">
        <f>IFERROR(INDEX(Raw_DATA!R:R,MATCH(Risk7_PlusY67!$D797,Raw_DATA!$A:$A,0)),"")</f>
        <v>17</v>
      </c>
      <c r="AO797" s="407"/>
      <c r="AP797" s="411" t="b">
        <f>AB797=AY797</f>
        <v>1</v>
      </c>
      <c r="AQ797" s="340">
        <f t="shared" si="268"/>
        <v>0</v>
      </c>
      <c r="AR797" s="123">
        <f t="shared" si="269"/>
        <v>1</v>
      </c>
      <c r="AS797" s="123">
        <f t="shared" si="270"/>
        <v>1</v>
      </c>
      <c r="AT797" s="123">
        <f>IF(OR(AND((K797&lt;0.8),(BE797&gt;180)),AND((K797&lt;0.8),(BE797&lt;10)),AND((K797&gt;=0.8),(BE797&lt;10)),AND((K797&gt;=0.8),(BE797&gt;90))),0,1)</f>
        <v>1</v>
      </c>
      <c r="AU797" s="123">
        <f t="shared" si="271"/>
        <v>1</v>
      </c>
      <c r="AV797" s="123">
        <f t="shared" si="272"/>
        <v>1</v>
      </c>
      <c r="AW797" s="123">
        <f t="shared" si="273"/>
        <v>1</v>
      </c>
      <c r="AX797" s="123">
        <f t="shared" si="274"/>
        <v>1</v>
      </c>
      <c r="AY797" s="416" t="str">
        <f t="shared" si="275"/>
        <v>A</v>
      </c>
      <c r="AZ797" s="416" t="str">
        <f>R797&amp;AY797</f>
        <v>0A</v>
      </c>
      <c r="BA797" s="417">
        <f>IFERROR(INDEX(Raw_DATA!L:L,MATCH(Risk7_PlusY67!$D797,Raw_DATA!$A:$A,0)),"")</f>
        <v>7.14</v>
      </c>
      <c r="BB797" s="417">
        <f>IFERROR(INDEX(AVGGroup!$H$5:$H$21,MATCH(Risk7_PlusY67!$BJ797,AVGGroup!$C$5:$C$21,0)),"")</f>
        <v>0</v>
      </c>
      <c r="BC797" s="417">
        <f>IFERROR(INDEX(Raw_DATA!M:M,MATCH(Risk7_PlusY67!$D797,Raw_DATA!$A:$A,0)),"")</f>
        <v>11.2</v>
      </c>
      <c r="BD797" s="418">
        <f>IFERROR(INDEX(AVGGroup!$J$5:$J$21,MATCH(Risk7_PlusY67!$BJ797,AVGGroup!$C$5:$C$21,0)),"")</f>
        <v>-1.45</v>
      </c>
      <c r="BE797" s="407">
        <f>IFERROR(INDEX(Raw_DATA!N:N,MATCH(Risk7_PlusY67!$D797,Raw_DATA!$A:$A,0)),"")</f>
        <v>84</v>
      </c>
      <c r="BF797" s="407">
        <f>IFERROR(INDEX(Raw_DATA!O:O,MATCH(Risk7_PlusY67!$D797,Raw_DATA!$A:$A,0)),"")</f>
        <v>28</v>
      </c>
      <c r="BG797" s="407">
        <f>IFERROR(INDEX(Raw_DATA!P:P,MATCH(Risk7_PlusY67!$D797,Raw_DATA!$A:$A,0)),"")</f>
        <v>27</v>
      </c>
      <c r="BH797" s="407">
        <f>IFERROR(INDEX(Raw_DATA!Q:Q,MATCH(Risk7_PlusY67!$D797,Raw_DATA!$A:$A,0)),"")</f>
        <v>55</v>
      </c>
      <c r="BI797" s="407">
        <f>IFERROR(INDEX(Raw_DATA!R:R,MATCH(Risk7_PlusY67!$D797,Raw_DATA!$A:$A,0)),"")</f>
        <v>17</v>
      </c>
      <c r="BJ797" s="124" t="str">
        <f>INDEX('Org2567'!$BM:$BM,MATCH(Risk7_PlusY67!D797,'Org2567'!$D:$D,0))</f>
        <v>รพศ.A B&lt;=700</v>
      </c>
    </row>
    <row r="798" spans="1:62" x14ac:dyDescent="0.7">
      <c r="A798" s="206">
        <f>IF(ISBLANK(D798),"",COUNTA($D$3:D798))</f>
        <v>796</v>
      </c>
      <c r="B798" s="207">
        <f>IFERROR(INDEX(ID!$E:$E,MATCH(Risk7_PlusY67!$D798,ID!$A:$A,0)),"")</f>
        <v>11</v>
      </c>
      <c r="C798" s="207" t="str">
        <f>IFERROR(INDEX(ID!$I:$I,MATCH(Risk7_PlusY67!$D798,ID!$A:$A,0)),"")</f>
        <v>ภูเก็ต</v>
      </c>
      <c r="D798" s="295" t="s">
        <v>794</v>
      </c>
      <c r="E798" s="207" t="str">
        <f>IFERROR(INDEX(ID!$C:$C,MATCH(Risk7_PlusY67!$D798,ID!$A:$A,0)),"")</f>
        <v>ป่าตอง,รพช.</v>
      </c>
      <c r="F798" s="207" t="str">
        <f>IFERROR(INDEX(ID!$G:$G,MATCH(Risk7_PlusY67!$D798,ID!$A:$A,0)),"")</f>
        <v>รพช.</v>
      </c>
      <c r="G798" s="206">
        <f>IFERROR(INDEX(ID!$J:$J,MATCH(Risk7_PlusY67!$D798,ID!$A:$A,0)),"")</f>
        <v>88</v>
      </c>
      <c r="H798" s="208" t="str">
        <f>IFERROR(INDEX(ID!$P:$P,MATCH(Risk7_PlusY67!$D798,ID!$A:$A,0)),"")</f>
        <v>รพช.M2 B&lt;=100</v>
      </c>
      <c r="I798" s="209">
        <f>IFERROR(INDEX(Raw_DATA!E:E,MATCH(Risk7_PlusY67!$D798,Raw_DATA!$A:$A,0)),"")</f>
        <v>3.93</v>
      </c>
      <c r="J798" s="209">
        <f>IFERROR(INDEX(Raw_DATA!F:F,MATCH(Risk7_PlusY67!$D798,Raw_DATA!$A:$A,0)),"")</f>
        <v>3.74</v>
      </c>
      <c r="K798" s="209">
        <f>IFERROR(INDEX(Raw_DATA!G:G,MATCH(Risk7_PlusY67!$D798,Raw_DATA!$A:$A,0)),"")</f>
        <v>3.08</v>
      </c>
      <c r="L798" s="209">
        <f>IFERROR(INDEX(Raw_DATA!H:H,MATCH(Risk7_PlusY67!$D798,Raw_DATA!$A:$A,0)),"")</f>
        <v>157472699.75999999</v>
      </c>
      <c r="M798" s="210">
        <f>IFERROR(INDEX(Raw_DATA!I:I,MATCH(Risk7_PlusY67!$D798,Raw_DATA!$A:$A,0)),"")</f>
        <v>5508619.8099999996</v>
      </c>
      <c r="N798" s="206">
        <f t="shared" si="255"/>
        <v>0</v>
      </c>
      <c r="O798" s="206">
        <f t="shared" si="256"/>
        <v>0</v>
      </c>
      <c r="P798" s="206">
        <f t="shared" si="258"/>
        <v>0</v>
      </c>
      <c r="Q798" s="211" t="str">
        <f t="shared" si="259"/>
        <v/>
      </c>
      <c r="R798" s="206">
        <f t="shared" si="257"/>
        <v>0</v>
      </c>
      <c r="S798" s="212">
        <f>IFERROR(INDEX(Raw_DATA!J:J,MATCH(Risk7_PlusY67!$D798,Raw_DATA!$A:$A,0)),"")</f>
        <v>26303268.579999998</v>
      </c>
      <c r="T798" s="213">
        <f>IFERROR(INDEX(Raw_DATA!K:K,MATCH(Risk7_PlusY67!$D798,Raw_DATA!$A:$A,0)),"")</f>
        <v>112003941.42</v>
      </c>
      <c r="U798" s="214">
        <f t="shared" si="260"/>
        <v>1</v>
      </c>
      <c r="V798" s="214">
        <f t="shared" si="261"/>
        <v>1</v>
      </c>
      <c r="W798" s="214">
        <f>IF(OR(AND((K798&lt;0.8),(AJ798&gt;180)),AND((K798&lt;0.8),(AJ798&lt;10)),AND((K798&gt;=0.8),(AJ798&lt;10)),AND((K798&gt;=0.8),(AJ798&gt;90))),0,1)</f>
        <v>1</v>
      </c>
      <c r="X798" s="214">
        <f t="shared" si="262"/>
        <v>0</v>
      </c>
      <c r="Y798" s="214">
        <f t="shared" si="263"/>
        <v>1</v>
      </c>
      <c r="Z798" s="214">
        <f t="shared" si="264"/>
        <v>0</v>
      </c>
      <c r="AA798" s="214">
        <f t="shared" si="265"/>
        <v>1</v>
      </c>
      <c r="AB798" s="215" t="str">
        <f t="shared" si="266"/>
        <v>B</v>
      </c>
      <c r="AC798" s="215" t="str">
        <f t="shared" si="267"/>
        <v>0B</v>
      </c>
      <c r="AD798" s="216"/>
      <c r="AE798" s="216"/>
      <c r="AF798" s="434">
        <f>IFERROR(INDEX(Raw_DATA!L:L,MATCH(Risk7_PlusY67!$D798,Raw_DATA!$A:$A,0)),"")</f>
        <v>8.91</v>
      </c>
      <c r="AG798" s="434">
        <f>IFERROR(INDEX(AVGGroup!$D$5:$D$21,MATCH(Risk7_PlusY67!$H798,AVGGroup!$C$5:$C$21,0)),"")</f>
        <v>-4.4400000000000004</v>
      </c>
      <c r="AH798" s="434">
        <f>IFERROR(INDEX(Raw_DATA!M:M,MATCH(Risk7_PlusY67!$D798,Raw_DATA!$A:$A,0)),"")</f>
        <v>1.46</v>
      </c>
      <c r="AI798" s="435">
        <f>IFERROR(INDEX(AVGGroup!$F$5:$F$21,MATCH(Risk7_PlusY67!$H798,AVGGroup!$C$5:$C$21,0)),"")</f>
        <v>-7.31</v>
      </c>
      <c r="AJ798" s="401">
        <f>IFERROR(INDEX(Raw_DATA!N:N,MATCH(Risk7_PlusY67!$D798,Raw_DATA!$A:$A,0)),"")</f>
        <v>65</v>
      </c>
      <c r="AK798" s="401">
        <f>IFERROR(INDEX(Raw_DATA!O:O,MATCH(Risk7_PlusY67!$D798,Raw_DATA!$A:$A,0)),"")</f>
        <v>63</v>
      </c>
      <c r="AL798" s="401">
        <f>IFERROR(INDEX(Raw_DATA!P:P,MATCH(Risk7_PlusY67!$D798,Raw_DATA!$A:$A,0)),"")</f>
        <v>59</v>
      </c>
      <c r="AM798" s="401">
        <f>IFERROR(INDEX(Raw_DATA!Q:Q,MATCH(Risk7_PlusY67!$D798,Raw_DATA!$A:$A,0)),"")</f>
        <v>149</v>
      </c>
      <c r="AN798" s="401">
        <f>IFERROR(INDEX(Raw_DATA!R:R,MATCH(Risk7_PlusY67!$D798,Raw_DATA!$A:$A,0)),"")</f>
        <v>51</v>
      </c>
      <c r="AO798" s="407"/>
      <c r="AP798" s="411" t="b">
        <f>AB798=AY798</f>
        <v>1</v>
      </c>
      <c r="AQ798" s="340">
        <f t="shared" si="268"/>
        <v>0</v>
      </c>
      <c r="AR798" s="123">
        <f t="shared" si="269"/>
        <v>1</v>
      </c>
      <c r="AS798" s="123">
        <f t="shared" si="270"/>
        <v>1</v>
      </c>
      <c r="AT798" s="123">
        <f>IF(OR(AND((K798&lt;0.8),(BE798&gt;180)),AND((K798&lt;0.8),(BE798&lt;10)),AND((K798&gt;=0.8),(BE798&lt;10)),AND((K798&gt;=0.8),(BE798&gt;90))),0,1)</f>
        <v>1</v>
      </c>
      <c r="AU798" s="123">
        <f t="shared" si="271"/>
        <v>0</v>
      </c>
      <c r="AV798" s="123">
        <f t="shared" si="272"/>
        <v>1</v>
      </c>
      <c r="AW798" s="123">
        <f t="shared" si="273"/>
        <v>0</v>
      </c>
      <c r="AX798" s="123">
        <f t="shared" si="274"/>
        <v>1</v>
      </c>
      <c r="AY798" s="416" t="str">
        <f t="shared" si="275"/>
        <v>B</v>
      </c>
      <c r="AZ798" s="416" t="str">
        <f>R798&amp;AY798</f>
        <v>0B</v>
      </c>
      <c r="BA798" s="417">
        <f>IFERROR(INDEX(Raw_DATA!L:L,MATCH(Risk7_PlusY67!$D798,Raw_DATA!$A:$A,0)),"")</f>
        <v>8.91</v>
      </c>
      <c r="BB798" s="417">
        <f>IFERROR(INDEX(AVGGroup!$H$5:$H$21,MATCH(Risk7_PlusY67!$BJ798,AVGGroup!$C$5:$C$21,0)),"")</f>
        <v>-4.4400000000000004</v>
      </c>
      <c r="BC798" s="417">
        <f>IFERROR(INDEX(Raw_DATA!M:M,MATCH(Risk7_PlusY67!$D798,Raw_DATA!$A:$A,0)),"")</f>
        <v>1.46</v>
      </c>
      <c r="BD798" s="418">
        <f>IFERROR(INDEX(AVGGroup!$J$5:$J$21,MATCH(Risk7_PlusY67!$BJ798,AVGGroup!$C$5:$C$21,0)),"")</f>
        <v>-7.31</v>
      </c>
      <c r="BE798" s="407">
        <f>IFERROR(INDEX(Raw_DATA!N:N,MATCH(Risk7_PlusY67!$D798,Raw_DATA!$A:$A,0)),"")</f>
        <v>65</v>
      </c>
      <c r="BF798" s="407">
        <f>IFERROR(INDEX(Raw_DATA!O:O,MATCH(Risk7_PlusY67!$D798,Raw_DATA!$A:$A,0)),"")</f>
        <v>63</v>
      </c>
      <c r="BG798" s="407">
        <f>IFERROR(INDEX(Raw_DATA!P:P,MATCH(Risk7_PlusY67!$D798,Raw_DATA!$A:$A,0)),"")</f>
        <v>59</v>
      </c>
      <c r="BH798" s="407">
        <f>IFERROR(INDEX(Raw_DATA!Q:Q,MATCH(Risk7_PlusY67!$D798,Raw_DATA!$A:$A,0)),"")</f>
        <v>149</v>
      </c>
      <c r="BI798" s="407">
        <f>IFERROR(INDEX(Raw_DATA!R:R,MATCH(Risk7_PlusY67!$D798,Raw_DATA!$A:$A,0)),"")</f>
        <v>51</v>
      </c>
      <c r="BJ798" s="124" t="str">
        <f>INDEX('Org2567'!$BM:$BM,MATCH(Risk7_PlusY67!D798,'Org2567'!$D:$D,0))</f>
        <v>รพช.M2 B&lt;=100</v>
      </c>
    </row>
    <row r="799" spans="1:62" x14ac:dyDescent="0.7">
      <c r="A799" s="206">
        <f>IF(ISBLANK(D799),"",COUNTA($D$3:D799))</f>
        <v>797</v>
      </c>
      <c r="B799" s="207">
        <f>IFERROR(INDEX(ID!$E:$E,MATCH(Risk7_PlusY67!$D799,ID!$A:$A,0)),"")</f>
        <v>11</v>
      </c>
      <c r="C799" s="207" t="str">
        <f>IFERROR(INDEX(ID!$I:$I,MATCH(Risk7_PlusY67!$D799,ID!$A:$A,0)),"")</f>
        <v>ภูเก็ต</v>
      </c>
      <c r="D799" s="295" t="s">
        <v>795</v>
      </c>
      <c r="E799" s="207" t="str">
        <f>IFERROR(INDEX(ID!$C:$C,MATCH(Risk7_PlusY67!$D799,ID!$A:$A,0)),"")</f>
        <v>ถลาง,รพช.</v>
      </c>
      <c r="F799" s="207" t="str">
        <f>IFERROR(INDEX(ID!$G:$G,MATCH(Risk7_PlusY67!$D799,ID!$A:$A,0)),"")</f>
        <v>รพช.</v>
      </c>
      <c r="G799" s="206">
        <f>IFERROR(INDEX(ID!$J:$J,MATCH(Risk7_PlusY67!$D799,ID!$A:$A,0)),"")</f>
        <v>90</v>
      </c>
      <c r="H799" s="208" t="str">
        <f>IFERROR(INDEX(ID!$P:$P,MATCH(Risk7_PlusY67!$D799,ID!$A:$A,0)),"")</f>
        <v>รพช.F1 P50,000-100,000</v>
      </c>
      <c r="I799" s="209">
        <f>IFERROR(INDEX(Raw_DATA!E:E,MATCH(Risk7_PlusY67!$D799,Raw_DATA!$A:$A,0)),"")</f>
        <v>2.87</v>
      </c>
      <c r="J799" s="209">
        <f>IFERROR(INDEX(Raw_DATA!F:F,MATCH(Risk7_PlusY67!$D799,Raw_DATA!$A:$A,0)),"")</f>
        <v>2.76</v>
      </c>
      <c r="K799" s="209">
        <f>IFERROR(INDEX(Raw_DATA!G:G,MATCH(Risk7_PlusY67!$D799,Raw_DATA!$A:$A,0)),"")</f>
        <v>2.39</v>
      </c>
      <c r="L799" s="209">
        <f>IFERROR(INDEX(Raw_DATA!H:H,MATCH(Risk7_PlusY67!$D799,Raw_DATA!$A:$A,0)),"")</f>
        <v>67061404.299999997</v>
      </c>
      <c r="M799" s="210">
        <f>IFERROR(INDEX(Raw_DATA!I:I,MATCH(Risk7_PlusY67!$D799,Raw_DATA!$A:$A,0)),"")</f>
        <v>1309947.52</v>
      </c>
      <c r="N799" s="206">
        <f t="shared" si="255"/>
        <v>0</v>
      </c>
      <c r="O799" s="206">
        <f t="shared" si="256"/>
        <v>0</v>
      </c>
      <c r="P799" s="206">
        <f t="shared" si="258"/>
        <v>0</v>
      </c>
      <c r="Q799" s="211" t="str">
        <f t="shared" si="259"/>
        <v/>
      </c>
      <c r="R799" s="206">
        <f t="shared" si="257"/>
        <v>0</v>
      </c>
      <c r="S799" s="212">
        <f>IFERROR(INDEX(Raw_DATA!J:J,MATCH(Risk7_PlusY67!$D799,Raw_DATA!$A:$A,0)),"")</f>
        <v>-11344493.439999999</v>
      </c>
      <c r="T799" s="213">
        <f>IFERROR(INDEX(Raw_DATA!K:K,MATCH(Risk7_PlusY67!$D799,Raw_DATA!$A:$A,0)),"")</f>
        <v>49887414.460000001</v>
      </c>
      <c r="U799" s="214">
        <f t="shared" si="260"/>
        <v>1</v>
      </c>
      <c r="V799" s="214">
        <f t="shared" si="261"/>
        <v>1</v>
      </c>
      <c r="W799" s="214">
        <f>IF(OR(AND((K799&lt;0.8),(AJ799&gt;180)),AND((K799&lt;0.8),(AJ799&lt;10)),AND((K799&gt;=0.8),(AJ799&lt;10)),AND((K799&gt;=0.8),(AJ799&gt;90))),0,1)</f>
        <v>1</v>
      </c>
      <c r="X799" s="214">
        <f t="shared" si="262"/>
        <v>1</v>
      </c>
      <c r="Y799" s="214">
        <f t="shared" si="263"/>
        <v>1</v>
      </c>
      <c r="Z799" s="214">
        <f t="shared" si="264"/>
        <v>1</v>
      </c>
      <c r="AA799" s="214">
        <f t="shared" si="265"/>
        <v>1</v>
      </c>
      <c r="AB799" s="215" t="str">
        <f t="shared" si="266"/>
        <v>A</v>
      </c>
      <c r="AC799" s="215" t="str">
        <f t="shared" si="267"/>
        <v>0A</v>
      </c>
      <c r="AD799" s="216"/>
      <c r="AE799" s="216"/>
      <c r="AF799" s="434">
        <f>IFERROR(INDEX(Raw_DATA!L:L,MATCH(Risk7_PlusY67!$D799,Raw_DATA!$A:$A,0)),"")</f>
        <v>-4.5999999999999996</v>
      </c>
      <c r="AG799" s="434">
        <f>IFERROR(INDEX(AVGGroup!$D$5:$D$21,MATCH(Risk7_PlusY67!$H799,AVGGroup!$C$5:$C$21,0)),"")</f>
        <v>-5.99</v>
      </c>
      <c r="AH799" s="434">
        <f>IFERROR(INDEX(Raw_DATA!M:M,MATCH(Risk7_PlusY67!$D799,Raw_DATA!$A:$A,0)),"")</f>
        <v>0.45</v>
      </c>
      <c r="AI799" s="435">
        <f>IFERROR(INDEX(AVGGroup!$F$5:$F$21,MATCH(Risk7_PlusY67!$H799,AVGGroup!$C$5:$C$21,0)),"")</f>
        <v>-10.86</v>
      </c>
      <c r="AJ799" s="401">
        <f>IFERROR(INDEX(Raw_DATA!N:N,MATCH(Risk7_PlusY67!$D799,Raw_DATA!$A:$A,0)),"")</f>
        <v>72</v>
      </c>
      <c r="AK799" s="401">
        <f>IFERROR(INDEX(Raw_DATA!O:O,MATCH(Risk7_PlusY67!$D799,Raw_DATA!$A:$A,0)),"")</f>
        <v>20</v>
      </c>
      <c r="AL799" s="401">
        <f>IFERROR(INDEX(Raw_DATA!P:P,MATCH(Risk7_PlusY67!$D799,Raw_DATA!$A:$A,0)),"")</f>
        <v>56</v>
      </c>
      <c r="AM799" s="401">
        <f>IFERROR(INDEX(Raw_DATA!Q:Q,MATCH(Risk7_PlusY67!$D799,Raw_DATA!$A:$A,0)),"")</f>
        <v>68</v>
      </c>
      <c r="AN799" s="401">
        <f>IFERROR(INDEX(Raw_DATA!R:R,MATCH(Risk7_PlusY67!$D799,Raw_DATA!$A:$A,0)),"")</f>
        <v>19</v>
      </c>
      <c r="AO799" s="407"/>
      <c r="AP799" s="411" t="b">
        <f>AB799=AY799</f>
        <v>1</v>
      </c>
      <c r="AQ799" s="340">
        <f t="shared" si="268"/>
        <v>0</v>
      </c>
      <c r="AR799" s="123">
        <f t="shared" si="269"/>
        <v>1</v>
      </c>
      <c r="AS799" s="123">
        <f t="shared" si="270"/>
        <v>1</v>
      </c>
      <c r="AT799" s="123">
        <f>IF(OR(AND((K799&lt;0.8),(BE799&gt;180)),AND((K799&lt;0.8),(BE799&lt;10)),AND((K799&gt;=0.8),(BE799&lt;10)),AND((K799&gt;=0.8),(BE799&gt;90))),0,1)</f>
        <v>1</v>
      </c>
      <c r="AU799" s="123">
        <f t="shared" si="271"/>
        <v>1</v>
      </c>
      <c r="AV799" s="123">
        <f t="shared" si="272"/>
        <v>1</v>
      </c>
      <c r="AW799" s="123">
        <f t="shared" si="273"/>
        <v>1</v>
      </c>
      <c r="AX799" s="123">
        <f t="shared" si="274"/>
        <v>1</v>
      </c>
      <c r="AY799" s="416" t="str">
        <f t="shared" si="275"/>
        <v>A</v>
      </c>
      <c r="AZ799" s="416" t="str">
        <f>R799&amp;AY799</f>
        <v>0A</v>
      </c>
      <c r="BA799" s="417">
        <f>IFERROR(INDEX(Raw_DATA!L:L,MATCH(Risk7_PlusY67!$D799,Raw_DATA!$A:$A,0)),"")</f>
        <v>-4.5999999999999996</v>
      </c>
      <c r="BB799" s="417">
        <f>IFERROR(INDEX(AVGGroup!$H$5:$H$21,MATCH(Risk7_PlusY67!$BJ799,AVGGroup!$C$5:$C$21,0)),"")</f>
        <v>-5.99</v>
      </c>
      <c r="BC799" s="417">
        <f>IFERROR(INDEX(Raw_DATA!M:M,MATCH(Risk7_PlusY67!$D799,Raw_DATA!$A:$A,0)),"")</f>
        <v>0.45</v>
      </c>
      <c r="BD799" s="418">
        <f>IFERROR(INDEX(AVGGroup!$J$5:$J$21,MATCH(Risk7_PlusY67!$BJ799,AVGGroup!$C$5:$C$21,0)),"")</f>
        <v>-10.86</v>
      </c>
      <c r="BE799" s="407">
        <f>IFERROR(INDEX(Raw_DATA!N:N,MATCH(Risk7_PlusY67!$D799,Raw_DATA!$A:$A,0)),"")</f>
        <v>72</v>
      </c>
      <c r="BF799" s="407">
        <f>IFERROR(INDEX(Raw_DATA!O:O,MATCH(Risk7_PlusY67!$D799,Raw_DATA!$A:$A,0)),"")</f>
        <v>20</v>
      </c>
      <c r="BG799" s="407">
        <f>IFERROR(INDEX(Raw_DATA!P:P,MATCH(Risk7_PlusY67!$D799,Raw_DATA!$A:$A,0)),"")</f>
        <v>56</v>
      </c>
      <c r="BH799" s="407">
        <f>IFERROR(INDEX(Raw_DATA!Q:Q,MATCH(Risk7_PlusY67!$D799,Raw_DATA!$A:$A,0)),"")</f>
        <v>68</v>
      </c>
      <c r="BI799" s="407">
        <f>IFERROR(INDEX(Raw_DATA!R:R,MATCH(Risk7_PlusY67!$D799,Raw_DATA!$A:$A,0)),"")</f>
        <v>19</v>
      </c>
      <c r="BJ799" s="124" t="str">
        <f>INDEX('Org2567'!$BM:$BM,MATCH(Risk7_PlusY67!D799,'Org2567'!$D:$D,0))</f>
        <v>รพช.F1 P50,000-100,000</v>
      </c>
    </row>
    <row r="800" spans="1:62" x14ac:dyDescent="0.7">
      <c r="A800" s="206">
        <f>IF(ISBLANK(D800),"",COUNTA($D$3:D800))</f>
        <v>798</v>
      </c>
      <c r="B800" s="207">
        <f>IFERROR(INDEX(ID!$E:$E,MATCH(Risk7_PlusY67!$D800,ID!$A:$A,0)),"")</f>
        <v>11</v>
      </c>
      <c r="C800" s="207" t="str">
        <f>IFERROR(INDEX(ID!$I:$I,MATCH(Risk7_PlusY67!$D800,ID!$A:$A,0)),"")</f>
        <v>ภูเก็ต</v>
      </c>
      <c r="D800" s="295" t="s">
        <v>3784</v>
      </c>
      <c r="E800" s="207" t="str">
        <f>IFERROR(INDEX(ID!$C:$C,MATCH(Risk7_PlusY67!$D800,ID!$A:$A,0)),"")</f>
        <v>ฉลอง,รพช.</v>
      </c>
      <c r="F800" s="207" t="str">
        <f>IFERROR(INDEX(ID!$G:$G,MATCH(Risk7_PlusY67!$D800,ID!$A:$A,0)),"")</f>
        <v>รพช.</v>
      </c>
      <c r="G800" s="206">
        <f>IFERROR(INDEX(ID!$J:$J,MATCH(Risk7_PlusY67!$D800,ID!$A:$A,0)),"")</f>
        <v>48</v>
      </c>
      <c r="H800" s="208" t="str">
        <f>IFERROR(INDEX(ID!$P:$P,MATCH(Risk7_PlusY67!$D800,ID!$A:$A,0)),"")</f>
        <v>รพช.F1 P&lt;=50,000</v>
      </c>
      <c r="I800" s="209">
        <f>IFERROR(INDEX(Raw_DATA!E:E,MATCH(Risk7_PlusY67!$D800,Raw_DATA!$A:$A,0)),"")</f>
        <v>8.18</v>
      </c>
      <c r="J800" s="209">
        <f>IFERROR(INDEX(Raw_DATA!F:F,MATCH(Risk7_PlusY67!$D800,Raw_DATA!$A:$A,0)),"")</f>
        <v>7.67</v>
      </c>
      <c r="K800" s="209">
        <f>IFERROR(INDEX(Raw_DATA!G:G,MATCH(Risk7_PlusY67!$D800,Raw_DATA!$A:$A,0)),"")</f>
        <v>6.78</v>
      </c>
      <c r="L800" s="209">
        <f>IFERROR(INDEX(Raw_DATA!H:H,MATCH(Risk7_PlusY67!$D800,Raw_DATA!$A:$A,0)),"")</f>
        <v>86639211.099999994</v>
      </c>
      <c r="M800" s="210">
        <f>IFERROR(INDEX(Raw_DATA!I:I,MATCH(Risk7_PlusY67!$D800,Raw_DATA!$A:$A,0)),"")</f>
        <v>7308716.21</v>
      </c>
      <c r="N800" s="206">
        <f t="shared" si="255"/>
        <v>0</v>
      </c>
      <c r="O800" s="206">
        <f t="shared" si="256"/>
        <v>0</v>
      </c>
      <c r="P800" s="206">
        <f t="shared" si="258"/>
        <v>0</v>
      </c>
      <c r="Q800" s="211" t="str">
        <f t="shared" si="259"/>
        <v/>
      </c>
      <c r="R800" s="206">
        <f t="shared" si="257"/>
        <v>0</v>
      </c>
      <c r="S800" s="212">
        <f>IFERROR(INDEX(Raw_DATA!J:J,MATCH(Risk7_PlusY67!$D800,Raw_DATA!$A:$A,0)),"")</f>
        <v>26684018.41</v>
      </c>
      <c r="T800" s="213">
        <f>IFERROR(INDEX(Raw_DATA!K:K,MATCH(Risk7_PlusY67!$D800,Raw_DATA!$A:$A,0)),"")</f>
        <v>69718121.310000002</v>
      </c>
      <c r="U800" s="214">
        <f t="shared" si="260"/>
        <v>1</v>
      </c>
      <c r="V800" s="214">
        <f t="shared" si="261"/>
        <v>1</v>
      </c>
      <c r="W800" s="214">
        <f>IF(OR(AND((K800&lt;0.8),(AJ800&gt;180)),AND((K800&lt;0.8),(AJ800&lt;10)),AND((K800&gt;=0.8),(AJ800&lt;10)),AND((K800&gt;=0.8),(AJ800&gt;90))),0,1)</f>
        <v>1</v>
      </c>
      <c r="X800" s="214">
        <f t="shared" si="262"/>
        <v>1</v>
      </c>
      <c r="Y800" s="214">
        <f t="shared" si="263"/>
        <v>0</v>
      </c>
      <c r="Z800" s="214">
        <f t="shared" si="264"/>
        <v>1</v>
      </c>
      <c r="AA800" s="214">
        <f t="shared" si="265"/>
        <v>0</v>
      </c>
      <c r="AB800" s="215" t="str">
        <f t="shared" si="266"/>
        <v>B</v>
      </c>
      <c r="AC800" s="215" t="str">
        <f t="shared" si="267"/>
        <v>0B</v>
      </c>
      <c r="AD800" s="216"/>
      <c r="AE800" s="216"/>
      <c r="AF800" s="434">
        <f>IFERROR(INDEX(Raw_DATA!L:L,MATCH(Risk7_PlusY67!$D800,Raw_DATA!$A:$A,0)),"")</f>
        <v>20.92</v>
      </c>
      <c r="AG800" s="434">
        <f>IFERROR(INDEX(AVGGroup!$D$5:$D$21,MATCH(Risk7_PlusY67!$H800,AVGGroup!$C$5:$C$21,0)),"")</f>
        <v>-3.15</v>
      </c>
      <c r="AH800" s="434">
        <f>IFERROR(INDEX(Raw_DATA!M:M,MATCH(Risk7_PlusY67!$D800,Raw_DATA!$A:$A,0)),"")</f>
        <v>1.76</v>
      </c>
      <c r="AI800" s="435">
        <f>IFERROR(INDEX(AVGGroup!$F$5:$F$21,MATCH(Risk7_PlusY67!$H800,AVGGroup!$C$5:$C$21,0)),"")</f>
        <v>-7.1</v>
      </c>
      <c r="AJ800" s="401">
        <f>IFERROR(INDEX(Raw_DATA!N:N,MATCH(Risk7_PlusY67!$D800,Raw_DATA!$A:$A,0)),"")</f>
        <v>68</v>
      </c>
      <c r="AK800" s="401">
        <f>IFERROR(INDEX(Raw_DATA!O:O,MATCH(Risk7_PlusY67!$D800,Raw_DATA!$A:$A,0)),"")</f>
        <v>38</v>
      </c>
      <c r="AL800" s="401">
        <f>IFERROR(INDEX(Raw_DATA!P:P,MATCH(Risk7_PlusY67!$D800,Raw_DATA!$A:$A,0)),"")</f>
        <v>85</v>
      </c>
      <c r="AM800" s="401">
        <f>IFERROR(INDEX(Raw_DATA!Q:Q,MATCH(Risk7_PlusY67!$D800,Raw_DATA!$A:$A,0)),"")</f>
        <v>104</v>
      </c>
      <c r="AN800" s="401">
        <f>IFERROR(INDEX(Raw_DATA!R:R,MATCH(Risk7_PlusY67!$D800,Raw_DATA!$A:$A,0)),"")</f>
        <v>73</v>
      </c>
      <c r="AO800" s="407"/>
      <c r="AP800" s="411" t="b">
        <f>AB800=AY800</f>
        <v>1</v>
      </c>
      <c r="AQ800" s="340">
        <f t="shared" si="268"/>
        <v>0</v>
      </c>
      <c r="AR800" s="123">
        <f t="shared" si="269"/>
        <v>1</v>
      </c>
      <c r="AS800" s="123">
        <f t="shared" si="270"/>
        <v>1</v>
      </c>
      <c r="AT800" s="123">
        <f>IF(OR(AND((K800&lt;0.8),(BE800&gt;180)),AND((K800&lt;0.8),(BE800&lt;10)),AND((K800&gt;=0.8),(BE800&lt;10)),AND((K800&gt;=0.8),(BE800&gt;90))),0,1)</f>
        <v>1</v>
      </c>
      <c r="AU800" s="123">
        <f t="shared" si="271"/>
        <v>1</v>
      </c>
      <c r="AV800" s="123">
        <f t="shared" si="272"/>
        <v>0</v>
      </c>
      <c r="AW800" s="123">
        <f t="shared" si="273"/>
        <v>1</v>
      </c>
      <c r="AX800" s="123">
        <f t="shared" si="274"/>
        <v>0</v>
      </c>
      <c r="AY800" s="416" t="str">
        <f t="shared" si="275"/>
        <v>B</v>
      </c>
      <c r="AZ800" s="416" t="str">
        <f>R800&amp;AY800</f>
        <v>0B</v>
      </c>
      <c r="BA800" s="417">
        <f>IFERROR(INDEX(Raw_DATA!L:L,MATCH(Risk7_PlusY67!$D800,Raw_DATA!$A:$A,0)),"")</f>
        <v>20.92</v>
      </c>
      <c r="BB800" s="417">
        <f>IFERROR(INDEX(AVGGroup!$H$5:$H$21,MATCH(Risk7_PlusY67!$BJ800,AVGGroup!$C$5:$C$21,0)),"")</f>
        <v>-3.15</v>
      </c>
      <c r="BC800" s="417">
        <f>IFERROR(INDEX(Raw_DATA!M:M,MATCH(Risk7_PlusY67!$D800,Raw_DATA!$A:$A,0)),"")</f>
        <v>1.76</v>
      </c>
      <c r="BD800" s="418">
        <f>IFERROR(INDEX(AVGGroup!$J$5:$J$21,MATCH(Risk7_PlusY67!$BJ800,AVGGroup!$C$5:$C$21,0)),"")</f>
        <v>-7.1</v>
      </c>
      <c r="BE800" s="407">
        <f>IFERROR(INDEX(Raw_DATA!N:N,MATCH(Risk7_PlusY67!$D800,Raw_DATA!$A:$A,0)),"")</f>
        <v>68</v>
      </c>
      <c r="BF800" s="407">
        <f>IFERROR(INDEX(Raw_DATA!O:O,MATCH(Risk7_PlusY67!$D800,Raw_DATA!$A:$A,0)),"")</f>
        <v>38</v>
      </c>
      <c r="BG800" s="407">
        <f>IFERROR(INDEX(Raw_DATA!P:P,MATCH(Risk7_PlusY67!$D800,Raw_DATA!$A:$A,0)),"")</f>
        <v>85</v>
      </c>
      <c r="BH800" s="407">
        <f>IFERROR(INDEX(Raw_DATA!Q:Q,MATCH(Risk7_PlusY67!$D800,Raw_DATA!$A:$A,0)),"")</f>
        <v>104</v>
      </c>
      <c r="BI800" s="407">
        <f>IFERROR(INDEX(Raw_DATA!R:R,MATCH(Risk7_PlusY67!$D800,Raw_DATA!$A:$A,0)),"")</f>
        <v>73</v>
      </c>
      <c r="BJ800" s="124" t="str">
        <f>INDEX('Org2567'!$BM:$BM,MATCH(Risk7_PlusY67!D800,'Org2567'!$D:$D,0))</f>
        <v>รพช.F1 P&lt;=50,000</v>
      </c>
    </row>
    <row r="801" spans="1:62" x14ac:dyDescent="0.7">
      <c r="A801" s="206">
        <f>IF(ISBLANK(D801),"",COUNTA($D$3:D801))</f>
        <v>799</v>
      </c>
      <c r="B801" s="207">
        <f>IFERROR(INDEX(ID!$E:$E,MATCH(Risk7_PlusY67!$D801,ID!$A:$A,0)),"")</f>
        <v>11</v>
      </c>
      <c r="C801" s="207" t="str">
        <f>IFERROR(INDEX(ID!$I:$I,MATCH(Risk7_PlusY67!$D801,ID!$A:$A,0)),"")</f>
        <v>ระนอง</v>
      </c>
      <c r="D801" s="295" t="s">
        <v>796</v>
      </c>
      <c r="E801" s="207" t="str">
        <f>IFERROR(INDEX(ID!$C:$C,MATCH(Risk7_PlusY67!$D801,ID!$A:$A,0)),"")</f>
        <v>ระนอง,รพท.</v>
      </c>
      <c r="F801" s="207" t="str">
        <f>IFERROR(INDEX(ID!$G:$G,MATCH(Risk7_PlusY67!$D801,ID!$A:$A,0)),"")</f>
        <v>รพท.</v>
      </c>
      <c r="G801" s="206">
        <f>IFERROR(INDEX(ID!$J:$J,MATCH(Risk7_PlusY67!$D801,ID!$A:$A,0)),"")</f>
        <v>300</v>
      </c>
      <c r="H801" s="208" t="str">
        <f>IFERROR(INDEX(ID!$P:$P,MATCH(Risk7_PlusY67!$D801,ID!$A:$A,0)),"")</f>
        <v>รพท.S B&lt;=400</v>
      </c>
      <c r="I801" s="209">
        <f>IFERROR(INDEX(Raw_DATA!E:E,MATCH(Risk7_PlusY67!$D801,Raw_DATA!$A:$A,0)),"")</f>
        <v>1.01</v>
      </c>
      <c r="J801" s="209">
        <f>IFERROR(INDEX(Raw_DATA!F:F,MATCH(Risk7_PlusY67!$D801,Raw_DATA!$A:$A,0)),"")</f>
        <v>0.93</v>
      </c>
      <c r="K801" s="209">
        <f>IFERROR(INDEX(Raw_DATA!G:G,MATCH(Risk7_PlusY67!$D801,Raw_DATA!$A:$A,0)),"")</f>
        <v>0.57999999999999996</v>
      </c>
      <c r="L801" s="209">
        <f>IFERROR(INDEX(Raw_DATA!H:H,MATCH(Risk7_PlusY67!$D801,Raw_DATA!$A:$A,0)),"")</f>
        <v>3276592.69</v>
      </c>
      <c r="M801" s="210">
        <f>IFERROR(INDEX(Raw_DATA!I:I,MATCH(Risk7_PlusY67!$D801,Raw_DATA!$A:$A,0)),"")</f>
        <v>-27186699.890000001</v>
      </c>
      <c r="N801" s="206">
        <f t="shared" si="255"/>
        <v>3</v>
      </c>
      <c r="O801" s="206">
        <f t="shared" si="256"/>
        <v>1</v>
      </c>
      <c r="P801" s="206">
        <f t="shared" si="258"/>
        <v>2</v>
      </c>
      <c r="Q801" s="211">
        <f t="shared" si="259"/>
        <v>1.4</v>
      </c>
      <c r="R801" s="206">
        <f t="shared" si="257"/>
        <v>6</v>
      </c>
      <c r="S801" s="212">
        <f>IFERROR(INDEX(Raw_DATA!J:J,MATCH(Risk7_PlusY67!$D801,Raw_DATA!$A:$A,0)),"")</f>
        <v>23920703.84</v>
      </c>
      <c r="T801" s="213">
        <f>IFERROR(INDEX(Raw_DATA!K:K,MATCH(Risk7_PlusY67!$D801,Raw_DATA!$A:$A,0)),"")</f>
        <v>-118868093.22</v>
      </c>
      <c r="U801" s="214">
        <f t="shared" si="260"/>
        <v>1</v>
      </c>
      <c r="V801" s="214">
        <f t="shared" si="261"/>
        <v>0</v>
      </c>
      <c r="W801" s="214">
        <f>IF(OR(AND((K801&lt;0.8),(AJ801&gt;180)),AND((K801&lt;0.8),(AJ801&lt;10)),AND((K801&gt;=0.8),(AJ801&lt;10)),AND((K801&gt;=0.8),(AJ801&gt;90))),0,1)</f>
        <v>0</v>
      </c>
      <c r="X801" s="214">
        <f t="shared" si="262"/>
        <v>0</v>
      </c>
      <c r="Y801" s="214">
        <f t="shared" si="263"/>
        <v>1</v>
      </c>
      <c r="Z801" s="214">
        <f t="shared" si="264"/>
        <v>1</v>
      </c>
      <c r="AA801" s="214">
        <f t="shared" si="265"/>
        <v>1</v>
      </c>
      <c r="AB801" s="215" t="str">
        <f t="shared" si="266"/>
        <v>B-</v>
      </c>
      <c r="AC801" s="215" t="str">
        <f t="shared" si="267"/>
        <v>6B-</v>
      </c>
      <c r="AD801" s="216"/>
      <c r="AE801" s="216"/>
      <c r="AF801" s="434">
        <f>IFERROR(INDEX(Raw_DATA!L:L,MATCH(Risk7_PlusY67!$D801,Raw_DATA!$A:$A,0)),"")</f>
        <v>3.59</v>
      </c>
      <c r="AG801" s="434">
        <f>IFERROR(INDEX(AVGGroup!$D$5:$D$21,MATCH(Risk7_PlusY67!$H801,AVGGroup!$C$5:$C$21,0)),"")</f>
        <v>2.19</v>
      </c>
      <c r="AH801" s="434">
        <f>IFERROR(INDEX(Raw_DATA!M:M,MATCH(Risk7_PlusY67!$D801,Raw_DATA!$A:$A,0)),"")</f>
        <v>-3.91</v>
      </c>
      <c r="AI801" s="435">
        <f>IFERROR(INDEX(AVGGroup!$F$5:$F$21,MATCH(Risk7_PlusY67!$H801,AVGGroup!$C$5:$C$21,0)),"")</f>
        <v>-2.17</v>
      </c>
      <c r="AJ801" s="401">
        <f>IFERROR(INDEX(Raw_DATA!N:N,MATCH(Risk7_PlusY67!$D801,Raw_DATA!$A:$A,0)),"")</f>
        <v>326</v>
      </c>
      <c r="AK801" s="401">
        <f>IFERROR(INDEX(Raw_DATA!O:O,MATCH(Risk7_PlusY67!$D801,Raw_DATA!$A:$A,0)),"")</f>
        <v>181</v>
      </c>
      <c r="AL801" s="401">
        <f>IFERROR(INDEX(Raw_DATA!P:P,MATCH(Risk7_PlusY67!$D801,Raw_DATA!$A:$A,0)),"")</f>
        <v>37</v>
      </c>
      <c r="AM801" s="401">
        <f>IFERROR(INDEX(Raw_DATA!Q:Q,MATCH(Risk7_PlusY67!$D801,Raw_DATA!$A:$A,0)),"")</f>
        <v>115</v>
      </c>
      <c r="AN801" s="401">
        <f>IFERROR(INDEX(Raw_DATA!R:R,MATCH(Risk7_PlusY67!$D801,Raw_DATA!$A:$A,0)),"")</f>
        <v>53</v>
      </c>
      <c r="AO801" s="407"/>
      <c r="AP801" s="411" t="b">
        <f>AB801=AY801</f>
        <v>1</v>
      </c>
      <c r="AQ801" s="340">
        <f t="shared" si="268"/>
        <v>1</v>
      </c>
      <c r="AR801" s="123">
        <f t="shared" si="269"/>
        <v>1</v>
      </c>
      <c r="AS801" s="123">
        <f t="shared" si="270"/>
        <v>0</v>
      </c>
      <c r="AT801" s="123">
        <f>IF(OR(AND((K801&lt;0.8),(BE801&gt;180)),AND((K801&lt;0.8),(BE801&lt;10)),AND((K801&gt;=0.8),(BE801&lt;10)),AND((K801&gt;=0.8),(BE801&gt;90))),0,1)</f>
        <v>0</v>
      </c>
      <c r="AU801" s="123">
        <f t="shared" si="271"/>
        <v>0</v>
      </c>
      <c r="AV801" s="123">
        <f t="shared" si="272"/>
        <v>1</v>
      </c>
      <c r="AW801" s="123">
        <f t="shared" si="273"/>
        <v>1</v>
      </c>
      <c r="AX801" s="123">
        <f t="shared" si="274"/>
        <v>1</v>
      </c>
      <c r="AY801" s="416" t="str">
        <f t="shared" si="275"/>
        <v>B-</v>
      </c>
      <c r="AZ801" s="416" t="str">
        <f>R801&amp;AY801</f>
        <v>6B-</v>
      </c>
      <c r="BA801" s="417">
        <f>IFERROR(INDEX(Raw_DATA!L:L,MATCH(Risk7_PlusY67!$D801,Raw_DATA!$A:$A,0)),"")</f>
        <v>3.59</v>
      </c>
      <c r="BB801" s="417">
        <f>IFERROR(INDEX(AVGGroup!$H$5:$H$21,MATCH(Risk7_PlusY67!$BJ801,AVGGroup!$C$5:$C$21,0)),"")</f>
        <v>2.19</v>
      </c>
      <c r="BC801" s="417">
        <f>IFERROR(INDEX(Raw_DATA!M:M,MATCH(Risk7_PlusY67!$D801,Raw_DATA!$A:$A,0)),"")</f>
        <v>-3.91</v>
      </c>
      <c r="BD801" s="418">
        <f>IFERROR(INDEX(AVGGroup!$J$5:$J$21,MATCH(Risk7_PlusY67!$BJ801,AVGGroup!$C$5:$C$21,0)),"")</f>
        <v>-2.17</v>
      </c>
      <c r="BE801" s="407">
        <f>IFERROR(INDEX(Raw_DATA!N:N,MATCH(Risk7_PlusY67!$D801,Raw_DATA!$A:$A,0)),"")</f>
        <v>326</v>
      </c>
      <c r="BF801" s="407">
        <f>IFERROR(INDEX(Raw_DATA!O:O,MATCH(Risk7_PlusY67!$D801,Raw_DATA!$A:$A,0)),"")</f>
        <v>181</v>
      </c>
      <c r="BG801" s="407">
        <f>IFERROR(INDEX(Raw_DATA!P:P,MATCH(Risk7_PlusY67!$D801,Raw_DATA!$A:$A,0)),"")</f>
        <v>37</v>
      </c>
      <c r="BH801" s="407">
        <f>IFERROR(INDEX(Raw_DATA!Q:Q,MATCH(Risk7_PlusY67!$D801,Raw_DATA!$A:$A,0)),"")</f>
        <v>115</v>
      </c>
      <c r="BI801" s="407">
        <f>IFERROR(INDEX(Raw_DATA!R:R,MATCH(Risk7_PlusY67!$D801,Raw_DATA!$A:$A,0)),"")</f>
        <v>53</v>
      </c>
      <c r="BJ801" s="124" t="str">
        <f>INDEX('Org2567'!$BM:$BM,MATCH(Risk7_PlusY67!D801,'Org2567'!$D:$D,0))</f>
        <v>รพท.S B&lt;=400</v>
      </c>
    </row>
    <row r="802" spans="1:62" x14ac:dyDescent="0.7">
      <c r="A802" s="206">
        <f>IF(ISBLANK(D802),"",COUNTA($D$3:D802))</f>
        <v>800</v>
      </c>
      <c r="B802" s="207">
        <f>IFERROR(INDEX(ID!$E:$E,MATCH(Risk7_PlusY67!$D802,ID!$A:$A,0)),"")</f>
        <v>11</v>
      </c>
      <c r="C802" s="207" t="str">
        <f>IFERROR(INDEX(ID!$I:$I,MATCH(Risk7_PlusY67!$D802,ID!$A:$A,0)),"")</f>
        <v>ระนอง</v>
      </c>
      <c r="D802" s="295" t="s">
        <v>797</v>
      </c>
      <c r="E802" s="207" t="str">
        <f>IFERROR(INDEX(ID!$C:$C,MATCH(Risk7_PlusY67!$D802,ID!$A:$A,0)),"")</f>
        <v>ละอุ่น,รพช.</v>
      </c>
      <c r="F802" s="207" t="str">
        <f>IFERROR(INDEX(ID!$G:$G,MATCH(Risk7_PlusY67!$D802,ID!$A:$A,0)),"")</f>
        <v>รพช.</v>
      </c>
      <c r="G802" s="206">
        <f>IFERROR(INDEX(ID!$J:$J,MATCH(Risk7_PlusY67!$D802,ID!$A:$A,0)),"")</f>
        <v>16</v>
      </c>
      <c r="H802" s="208" t="str">
        <f>IFERROR(INDEX(ID!$P:$P,MATCH(Risk7_PlusY67!$D802,ID!$A:$A,0)),"")</f>
        <v>รพช.F3 P&lt;=15,000</v>
      </c>
      <c r="I802" s="209">
        <f>IFERROR(INDEX(Raw_DATA!E:E,MATCH(Risk7_PlusY67!$D802,Raw_DATA!$A:$A,0)),"")</f>
        <v>1.25</v>
      </c>
      <c r="J802" s="209">
        <f>IFERROR(INDEX(Raw_DATA!F:F,MATCH(Risk7_PlusY67!$D802,Raw_DATA!$A:$A,0)),"")</f>
        <v>1.1399999999999999</v>
      </c>
      <c r="K802" s="209">
        <f>IFERROR(INDEX(Raw_DATA!G:G,MATCH(Risk7_PlusY67!$D802,Raw_DATA!$A:$A,0)),"")</f>
        <v>0.69</v>
      </c>
      <c r="L802" s="209">
        <f>IFERROR(INDEX(Raw_DATA!H:H,MATCH(Risk7_PlusY67!$D802,Raw_DATA!$A:$A,0)),"")</f>
        <v>1426137.18</v>
      </c>
      <c r="M802" s="210">
        <f>IFERROR(INDEX(Raw_DATA!I:I,MATCH(Risk7_PlusY67!$D802,Raw_DATA!$A:$A,0)),"")</f>
        <v>-1707515.44</v>
      </c>
      <c r="N802" s="206">
        <f t="shared" si="255"/>
        <v>2</v>
      </c>
      <c r="O802" s="206">
        <f t="shared" si="256"/>
        <v>1</v>
      </c>
      <c r="P802" s="206">
        <f t="shared" si="258"/>
        <v>0</v>
      </c>
      <c r="Q802" s="211">
        <f t="shared" si="259"/>
        <v>10</v>
      </c>
      <c r="R802" s="206">
        <f t="shared" si="257"/>
        <v>3</v>
      </c>
      <c r="S802" s="212">
        <f>IFERROR(INDEX(Raw_DATA!J:J,MATCH(Risk7_PlusY67!$D802,Raw_DATA!$A:$A,0)),"")</f>
        <v>-2275826.9700000002</v>
      </c>
      <c r="T802" s="213">
        <f>IFERROR(INDEX(Raw_DATA!K:K,MATCH(Risk7_PlusY67!$D802,Raw_DATA!$A:$A,0)),"")</f>
        <v>-1745335.95</v>
      </c>
      <c r="U802" s="214">
        <f t="shared" si="260"/>
        <v>0</v>
      </c>
      <c r="V802" s="214">
        <f t="shared" si="261"/>
        <v>1</v>
      </c>
      <c r="W802" s="214">
        <f>IF(OR(AND((K802&lt;0.8),(AJ802&gt;180)),AND((K802&lt;0.8),(AJ802&lt;10)),AND((K802&gt;=0.8),(AJ802&lt;10)),AND((K802&gt;=0.8),(AJ802&gt;90))),0,1)</f>
        <v>1</v>
      </c>
      <c r="X802" s="214">
        <f t="shared" si="262"/>
        <v>1</v>
      </c>
      <c r="Y802" s="214">
        <f t="shared" si="263"/>
        <v>1</v>
      </c>
      <c r="Z802" s="214">
        <f t="shared" si="264"/>
        <v>0</v>
      </c>
      <c r="AA802" s="214">
        <f t="shared" si="265"/>
        <v>1</v>
      </c>
      <c r="AB802" s="215" t="str">
        <f t="shared" si="266"/>
        <v>B</v>
      </c>
      <c r="AC802" s="215" t="str">
        <f t="shared" si="267"/>
        <v>3B</v>
      </c>
      <c r="AD802" s="216"/>
      <c r="AE802" s="216"/>
      <c r="AF802" s="434">
        <f>IFERROR(INDEX(Raw_DATA!L:L,MATCH(Risk7_PlusY67!$D802,Raw_DATA!$A:$A,0)),"")</f>
        <v>-4.1399999999999997</v>
      </c>
      <c r="AG802" s="434">
        <f>IFERROR(INDEX(AVGGroup!$D$5:$D$21,MATCH(Risk7_PlusY67!$H802,AVGGroup!$C$5:$C$21,0)),"")</f>
        <v>1.1000000000000001</v>
      </c>
      <c r="AH802" s="434">
        <f>IFERROR(INDEX(Raw_DATA!M:M,MATCH(Risk7_PlusY67!$D802,Raw_DATA!$A:$A,0)),"")</f>
        <v>-3.19</v>
      </c>
      <c r="AI802" s="435">
        <f>IFERROR(INDEX(AVGGroup!$F$5:$F$21,MATCH(Risk7_PlusY67!$H802,AVGGroup!$C$5:$C$21,0)),"")</f>
        <v>-5.66</v>
      </c>
      <c r="AJ802" s="401">
        <f>IFERROR(INDEX(Raw_DATA!N:N,MATCH(Risk7_PlusY67!$D802,Raw_DATA!$A:$A,0)),"")</f>
        <v>167</v>
      </c>
      <c r="AK802" s="401">
        <f>IFERROR(INDEX(Raw_DATA!O:O,MATCH(Risk7_PlusY67!$D802,Raw_DATA!$A:$A,0)),"")</f>
        <v>18</v>
      </c>
      <c r="AL802" s="401">
        <f>IFERROR(INDEX(Raw_DATA!P:P,MATCH(Risk7_PlusY67!$D802,Raw_DATA!$A:$A,0)),"")</f>
        <v>28</v>
      </c>
      <c r="AM802" s="401">
        <f>IFERROR(INDEX(Raw_DATA!Q:Q,MATCH(Risk7_PlusY67!$D802,Raw_DATA!$A:$A,0)),"")</f>
        <v>137</v>
      </c>
      <c r="AN802" s="401">
        <f>IFERROR(INDEX(Raw_DATA!R:R,MATCH(Risk7_PlusY67!$D802,Raw_DATA!$A:$A,0)),"")</f>
        <v>17</v>
      </c>
      <c r="AO802" s="407"/>
      <c r="AP802" s="411" t="b">
        <f>AB802=AY802</f>
        <v>1</v>
      </c>
      <c r="AQ802" s="340">
        <f t="shared" si="268"/>
        <v>1</v>
      </c>
      <c r="AR802" s="123">
        <f t="shared" si="269"/>
        <v>0</v>
      </c>
      <c r="AS802" s="123">
        <f t="shared" si="270"/>
        <v>1</v>
      </c>
      <c r="AT802" s="123">
        <f>IF(OR(AND((K802&lt;0.8),(BE802&gt;180)),AND((K802&lt;0.8),(BE802&lt;10)),AND((K802&gt;=0.8),(BE802&lt;10)),AND((K802&gt;=0.8),(BE802&gt;90))),0,1)</f>
        <v>1</v>
      </c>
      <c r="AU802" s="123">
        <f t="shared" si="271"/>
        <v>1</v>
      </c>
      <c r="AV802" s="123">
        <f t="shared" si="272"/>
        <v>1</v>
      </c>
      <c r="AW802" s="123">
        <f t="shared" si="273"/>
        <v>0</v>
      </c>
      <c r="AX802" s="123">
        <f t="shared" si="274"/>
        <v>1</v>
      </c>
      <c r="AY802" s="416" t="str">
        <f t="shared" si="275"/>
        <v>B</v>
      </c>
      <c r="AZ802" s="416" t="str">
        <f>R802&amp;AY802</f>
        <v>3B</v>
      </c>
      <c r="BA802" s="417">
        <f>IFERROR(INDEX(Raw_DATA!L:L,MATCH(Risk7_PlusY67!$D802,Raw_DATA!$A:$A,0)),"")</f>
        <v>-4.1399999999999997</v>
      </c>
      <c r="BB802" s="417">
        <f>IFERROR(INDEX(AVGGroup!$H$5:$H$21,MATCH(Risk7_PlusY67!$BJ802,AVGGroup!$C$5:$C$21,0)),"")</f>
        <v>1.1000000000000001</v>
      </c>
      <c r="BC802" s="417">
        <f>IFERROR(INDEX(Raw_DATA!M:M,MATCH(Risk7_PlusY67!$D802,Raw_DATA!$A:$A,0)),"")</f>
        <v>-3.19</v>
      </c>
      <c r="BD802" s="418">
        <f>IFERROR(INDEX(AVGGroup!$J$5:$J$21,MATCH(Risk7_PlusY67!$BJ802,AVGGroup!$C$5:$C$21,0)),"")</f>
        <v>-5.66</v>
      </c>
      <c r="BE802" s="407">
        <f>IFERROR(INDEX(Raw_DATA!N:N,MATCH(Risk7_PlusY67!$D802,Raw_DATA!$A:$A,0)),"")</f>
        <v>167</v>
      </c>
      <c r="BF802" s="407">
        <f>IFERROR(INDEX(Raw_DATA!O:O,MATCH(Risk7_PlusY67!$D802,Raw_DATA!$A:$A,0)),"")</f>
        <v>18</v>
      </c>
      <c r="BG802" s="407">
        <f>IFERROR(INDEX(Raw_DATA!P:P,MATCH(Risk7_PlusY67!$D802,Raw_DATA!$A:$A,0)),"")</f>
        <v>28</v>
      </c>
      <c r="BH802" s="407">
        <f>IFERROR(INDEX(Raw_DATA!Q:Q,MATCH(Risk7_PlusY67!$D802,Raw_DATA!$A:$A,0)),"")</f>
        <v>137</v>
      </c>
      <c r="BI802" s="407">
        <f>IFERROR(INDEX(Raw_DATA!R:R,MATCH(Risk7_PlusY67!$D802,Raw_DATA!$A:$A,0)),"")</f>
        <v>17</v>
      </c>
      <c r="BJ802" s="124" t="str">
        <f>INDEX('Org2567'!$BM:$BM,MATCH(Risk7_PlusY67!D802,'Org2567'!$D:$D,0))</f>
        <v>รพช.F3 P&lt;=15,000</v>
      </c>
    </row>
    <row r="803" spans="1:62" x14ac:dyDescent="0.7">
      <c r="A803" s="206">
        <f>IF(ISBLANK(D803),"",COUNTA($D$3:D803))</f>
        <v>801</v>
      </c>
      <c r="B803" s="207">
        <f>IFERROR(INDEX(ID!$E:$E,MATCH(Risk7_PlusY67!$D803,ID!$A:$A,0)),"")</f>
        <v>11</v>
      </c>
      <c r="C803" s="207" t="str">
        <f>IFERROR(INDEX(ID!$I:$I,MATCH(Risk7_PlusY67!$D803,ID!$A:$A,0)),"")</f>
        <v>ระนอง</v>
      </c>
      <c r="D803" s="295" t="s">
        <v>798</v>
      </c>
      <c r="E803" s="207" t="str">
        <f>IFERROR(INDEX(ID!$C:$C,MATCH(Risk7_PlusY67!$D803,ID!$A:$A,0)),"")</f>
        <v>กะเปอร์,รพช.</v>
      </c>
      <c r="F803" s="207" t="str">
        <f>IFERROR(INDEX(ID!$G:$G,MATCH(Risk7_PlusY67!$D803,ID!$A:$A,0)),"")</f>
        <v>รพช.</v>
      </c>
      <c r="G803" s="206">
        <f>IFERROR(INDEX(ID!$J:$J,MATCH(Risk7_PlusY67!$D803,ID!$A:$A,0)),"")</f>
        <v>35</v>
      </c>
      <c r="H803" s="208" t="str">
        <f>IFERROR(INDEX(ID!$P:$P,MATCH(Risk7_PlusY67!$D803,ID!$A:$A,0)),"")</f>
        <v>รพช.F2 P&lt;=30,000</v>
      </c>
      <c r="I803" s="209">
        <f>IFERROR(INDEX(Raw_DATA!E:E,MATCH(Risk7_PlusY67!$D803,Raw_DATA!$A:$A,0)),"")</f>
        <v>1</v>
      </c>
      <c r="J803" s="209">
        <f>IFERROR(INDEX(Raw_DATA!F:F,MATCH(Risk7_PlusY67!$D803,Raw_DATA!$A:$A,0)),"")</f>
        <v>0.95</v>
      </c>
      <c r="K803" s="209">
        <f>IFERROR(INDEX(Raw_DATA!G:G,MATCH(Risk7_PlusY67!$D803,Raw_DATA!$A:$A,0)),"")</f>
        <v>0.61</v>
      </c>
      <c r="L803" s="209">
        <f>IFERROR(INDEX(Raw_DATA!H:H,MATCH(Risk7_PlusY67!$D803,Raw_DATA!$A:$A,0)),"")</f>
        <v>28069.200000000001</v>
      </c>
      <c r="M803" s="210">
        <f>IFERROR(INDEX(Raw_DATA!I:I,MATCH(Risk7_PlusY67!$D803,Raw_DATA!$A:$A,0)),"")</f>
        <v>-23040015.699999999</v>
      </c>
      <c r="N803" s="206">
        <f t="shared" si="255"/>
        <v>3</v>
      </c>
      <c r="O803" s="206">
        <f t="shared" si="256"/>
        <v>1</v>
      </c>
      <c r="P803" s="206">
        <f t="shared" si="258"/>
        <v>2</v>
      </c>
      <c r="Q803" s="211">
        <f t="shared" si="259"/>
        <v>0</v>
      </c>
      <c r="R803" s="206">
        <f t="shared" si="257"/>
        <v>6</v>
      </c>
      <c r="S803" s="212">
        <f>IFERROR(INDEX(Raw_DATA!J:J,MATCH(Risk7_PlusY67!$D803,Raw_DATA!$A:$A,0)),"")</f>
        <v>-7169433.6100000003</v>
      </c>
      <c r="T803" s="213">
        <f>IFERROR(INDEX(Raw_DATA!K:K,MATCH(Risk7_PlusY67!$D803,Raw_DATA!$A:$A,0)),"")</f>
        <v>-6066915.2300000004</v>
      </c>
      <c r="U803" s="214">
        <f t="shared" si="260"/>
        <v>0</v>
      </c>
      <c r="V803" s="214">
        <f t="shared" si="261"/>
        <v>0</v>
      </c>
      <c r="W803" s="214">
        <f>IF(OR(AND((K803&lt;0.8),(AJ803&gt;180)),AND((K803&lt;0.8),(AJ803&lt;10)),AND((K803&gt;=0.8),(AJ803&lt;10)),AND((K803&gt;=0.8),(AJ803&gt;90))),0,1)</f>
        <v>0</v>
      </c>
      <c r="X803" s="214">
        <f t="shared" si="262"/>
        <v>0</v>
      </c>
      <c r="Y803" s="214">
        <f t="shared" si="263"/>
        <v>1</v>
      </c>
      <c r="Z803" s="214">
        <f t="shared" si="264"/>
        <v>0</v>
      </c>
      <c r="AA803" s="214">
        <f t="shared" si="265"/>
        <v>1</v>
      </c>
      <c r="AB803" s="215" t="str">
        <f t="shared" si="266"/>
        <v>C-</v>
      </c>
      <c r="AC803" s="215" t="str">
        <f t="shared" si="267"/>
        <v>6C-</v>
      </c>
      <c r="AD803" s="216"/>
      <c r="AE803" s="216"/>
      <c r="AF803" s="434">
        <f>IFERROR(INDEX(Raw_DATA!L:L,MATCH(Risk7_PlusY67!$D803,Raw_DATA!$A:$A,0)),"")</f>
        <v>-10.57</v>
      </c>
      <c r="AG803" s="434">
        <f>IFERROR(INDEX(AVGGroup!$D$5:$D$21,MATCH(Risk7_PlusY67!$H803,AVGGroup!$C$5:$C$21,0)),"")</f>
        <v>-3.55</v>
      </c>
      <c r="AH803" s="434">
        <f>IFERROR(INDEX(Raw_DATA!M:M,MATCH(Risk7_PlusY67!$D803,Raw_DATA!$A:$A,0)),"")</f>
        <v>-85.99</v>
      </c>
      <c r="AI803" s="435">
        <f>IFERROR(INDEX(AVGGroup!$F$5:$F$21,MATCH(Risk7_PlusY67!$H803,AVGGroup!$C$5:$C$21,0)),"")</f>
        <v>-10.199999999999999</v>
      </c>
      <c r="AJ803" s="401">
        <f>IFERROR(INDEX(Raw_DATA!N:N,MATCH(Risk7_PlusY67!$D803,Raw_DATA!$A:$A,0)),"")</f>
        <v>310</v>
      </c>
      <c r="AK803" s="401">
        <f>IFERROR(INDEX(Raw_DATA!O:O,MATCH(Risk7_PlusY67!$D803,Raw_DATA!$A:$A,0)),"")</f>
        <v>7</v>
      </c>
      <c r="AL803" s="401">
        <f>IFERROR(INDEX(Raw_DATA!P:P,MATCH(Risk7_PlusY67!$D803,Raw_DATA!$A:$A,0)),"")</f>
        <v>50</v>
      </c>
      <c r="AM803" s="401">
        <f>IFERROR(INDEX(Raw_DATA!Q:Q,MATCH(Risk7_PlusY67!$D803,Raw_DATA!$A:$A,0)),"")</f>
        <v>202</v>
      </c>
      <c r="AN803" s="401">
        <f>IFERROR(INDEX(Raw_DATA!R:R,MATCH(Risk7_PlusY67!$D803,Raw_DATA!$A:$A,0)),"")</f>
        <v>24</v>
      </c>
      <c r="AO803" s="407"/>
      <c r="AP803" s="411" t="b">
        <f>AB803=AY803</f>
        <v>1</v>
      </c>
      <c r="AQ803" s="340">
        <f t="shared" si="268"/>
        <v>1</v>
      </c>
      <c r="AR803" s="123">
        <f t="shared" si="269"/>
        <v>0</v>
      </c>
      <c r="AS803" s="123">
        <f t="shared" si="270"/>
        <v>0</v>
      </c>
      <c r="AT803" s="123">
        <f>IF(OR(AND((K803&lt;0.8),(BE803&gt;180)),AND((K803&lt;0.8),(BE803&lt;10)),AND((K803&gt;=0.8),(BE803&lt;10)),AND((K803&gt;=0.8),(BE803&gt;90))),0,1)</f>
        <v>0</v>
      </c>
      <c r="AU803" s="123">
        <f t="shared" si="271"/>
        <v>0</v>
      </c>
      <c r="AV803" s="123">
        <f t="shared" si="272"/>
        <v>1</v>
      </c>
      <c r="AW803" s="123">
        <f t="shared" si="273"/>
        <v>0</v>
      </c>
      <c r="AX803" s="123">
        <f t="shared" si="274"/>
        <v>1</v>
      </c>
      <c r="AY803" s="416" t="str">
        <f t="shared" si="275"/>
        <v>C-</v>
      </c>
      <c r="AZ803" s="416" t="str">
        <f>R803&amp;AY803</f>
        <v>6C-</v>
      </c>
      <c r="BA803" s="417">
        <f>IFERROR(INDEX(Raw_DATA!L:L,MATCH(Risk7_PlusY67!$D803,Raw_DATA!$A:$A,0)),"")</f>
        <v>-10.57</v>
      </c>
      <c r="BB803" s="417">
        <f>IFERROR(INDEX(AVGGroup!$H$5:$H$21,MATCH(Risk7_PlusY67!$BJ803,AVGGroup!$C$5:$C$21,0)),"")</f>
        <v>-3.54</v>
      </c>
      <c r="BC803" s="417">
        <f>IFERROR(INDEX(Raw_DATA!M:M,MATCH(Risk7_PlusY67!$D803,Raw_DATA!$A:$A,0)),"")</f>
        <v>-85.99</v>
      </c>
      <c r="BD803" s="418">
        <f>IFERROR(INDEX(AVGGroup!$J$5:$J$21,MATCH(Risk7_PlusY67!$BJ803,AVGGroup!$C$5:$C$21,0)),"")</f>
        <v>-10.199999999999999</v>
      </c>
      <c r="BE803" s="407">
        <f>IFERROR(INDEX(Raw_DATA!N:N,MATCH(Risk7_PlusY67!$D803,Raw_DATA!$A:$A,0)),"")</f>
        <v>310</v>
      </c>
      <c r="BF803" s="407">
        <f>IFERROR(INDEX(Raw_DATA!O:O,MATCH(Risk7_PlusY67!$D803,Raw_DATA!$A:$A,0)),"")</f>
        <v>7</v>
      </c>
      <c r="BG803" s="407">
        <f>IFERROR(INDEX(Raw_DATA!P:P,MATCH(Risk7_PlusY67!$D803,Raw_DATA!$A:$A,0)),"")</f>
        <v>50</v>
      </c>
      <c r="BH803" s="407">
        <f>IFERROR(INDEX(Raw_DATA!Q:Q,MATCH(Risk7_PlusY67!$D803,Raw_DATA!$A:$A,0)),"")</f>
        <v>202</v>
      </c>
      <c r="BI803" s="407">
        <f>IFERROR(INDEX(Raw_DATA!R:R,MATCH(Risk7_PlusY67!$D803,Raw_DATA!$A:$A,0)),"")</f>
        <v>24</v>
      </c>
      <c r="BJ803" s="124" t="str">
        <f>INDEX('Org2567'!$BM:$BM,MATCH(Risk7_PlusY67!D803,'Org2567'!$D:$D,0))</f>
        <v>รพช.F2 P&lt;=30,000</v>
      </c>
    </row>
    <row r="804" spans="1:62" x14ac:dyDescent="0.7">
      <c r="A804" s="206">
        <f>IF(ISBLANK(D804),"",COUNTA($D$3:D804))</f>
        <v>802</v>
      </c>
      <c r="B804" s="207">
        <f>IFERROR(INDEX(ID!$E:$E,MATCH(Risk7_PlusY67!$D804,ID!$A:$A,0)),"")</f>
        <v>11</v>
      </c>
      <c r="C804" s="207" t="str">
        <f>IFERROR(INDEX(ID!$I:$I,MATCH(Risk7_PlusY67!$D804,ID!$A:$A,0)),"")</f>
        <v>ระนอง</v>
      </c>
      <c r="D804" s="295" t="s">
        <v>799</v>
      </c>
      <c r="E804" s="207" t="str">
        <f>IFERROR(INDEX(ID!$C:$C,MATCH(Risk7_PlusY67!$D804,ID!$A:$A,0)),"")</f>
        <v>กระบุรี,รพช.</v>
      </c>
      <c r="F804" s="207" t="str">
        <f>IFERROR(INDEX(ID!$G:$G,MATCH(Risk7_PlusY67!$D804,ID!$A:$A,0)),"")</f>
        <v>รพช.</v>
      </c>
      <c r="G804" s="206">
        <f>IFERROR(INDEX(ID!$J:$J,MATCH(Risk7_PlusY67!$D804,ID!$A:$A,0)),"")</f>
        <v>30</v>
      </c>
      <c r="H804" s="208" t="str">
        <f>IFERROR(INDEX(ID!$P:$P,MATCH(Risk7_PlusY67!$D804,ID!$A:$A,0)),"")</f>
        <v>รพช.F2 P30,000-60,000</v>
      </c>
      <c r="I804" s="209">
        <f>IFERROR(INDEX(Raw_DATA!E:E,MATCH(Risk7_PlusY67!$D804,Raw_DATA!$A:$A,0)),"")</f>
        <v>3.29</v>
      </c>
      <c r="J804" s="209">
        <f>IFERROR(INDEX(Raw_DATA!F:F,MATCH(Risk7_PlusY67!$D804,Raw_DATA!$A:$A,0)),"")</f>
        <v>2.98</v>
      </c>
      <c r="K804" s="209">
        <f>IFERROR(INDEX(Raw_DATA!G:G,MATCH(Risk7_PlusY67!$D804,Raw_DATA!$A:$A,0)),"")</f>
        <v>1.75</v>
      </c>
      <c r="L804" s="209">
        <f>IFERROR(INDEX(Raw_DATA!H:H,MATCH(Risk7_PlusY67!$D804,Raw_DATA!$A:$A,0)),"")</f>
        <v>23146194.149999999</v>
      </c>
      <c r="M804" s="210">
        <f>IFERROR(INDEX(Raw_DATA!I:I,MATCH(Risk7_PlusY67!$D804,Raw_DATA!$A:$A,0)),"")</f>
        <v>-26547905.23</v>
      </c>
      <c r="N804" s="206">
        <f t="shared" si="255"/>
        <v>0</v>
      </c>
      <c r="O804" s="206">
        <f t="shared" si="256"/>
        <v>1</v>
      </c>
      <c r="P804" s="206">
        <f t="shared" si="258"/>
        <v>0</v>
      </c>
      <c r="Q804" s="211">
        <f t="shared" si="259"/>
        <v>10.4</v>
      </c>
      <c r="R804" s="206">
        <f t="shared" si="257"/>
        <v>1</v>
      </c>
      <c r="S804" s="212">
        <f>IFERROR(INDEX(Raw_DATA!J:J,MATCH(Risk7_PlusY67!$D804,Raw_DATA!$A:$A,0)),"")</f>
        <v>-21529147.629999999</v>
      </c>
      <c r="T804" s="213">
        <f>IFERROR(INDEX(Raw_DATA!K:K,MATCH(Risk7_PlusY67!$D804,Raw_DATA!$A:$A,0)),"")</f>
        <v>7601781.6399999997</v>
      </c>
      <c r="U804" s="214">
        <f t="shared" si="260"/>
        <v>0</v>
      </c>
      <c r="V804" s="214">
        <f t="shared" si="261"/>
        <v>0</v>
      </c>
      <c r="W804" s="214">
        <f>IF(OR(AND((K804&lt;0.8),(AJ804&gt;180)),AND((K804&lt;0.8),(AJ804&lt;10)),AND((K804&gt;=0.8),(AJ804&lt;10)),AND((K804&gt;=0.8),(AJ804&gt;90))),0,1)</f>
        <v>0</v>
      </c>
      <c r="X804" s="214">
        <f t="shared" si="262"/>
        <v>0</v>
      </c>
      <c r="Y804" s="214">
        <f t="shared" si="263"/>
        <v>1</v>
      </c>
      <c r="Z804" s="214">
        <f t="shared" si="264"/>
        <v>0</v>
      </c>
      <c r="AA804" s="214">
        <f t="shared" si="265"/>
        <v>1</v>
      </c>
      <c r="AB804" s="215" t="str">
        <f t="shared" si="266"/>
        <v>C-</v>
      </c>
      <c r="AC804" s="215" t="str">
        <f t="shared" si="267"/>
        <v>1C-</v>
      </c>
      <c r="AD804" s="216"/>
      <c r="AE804" s="216"/>
      <c r="AF804" s="434">
        <f>IFERROR(INDEX(Raw_DATA!L:L,MATCH(Risk7_PlusY67!$D804,Raw_DATA!$A:$A,0)),"")</f>
        <v>-19.91</v>
      </c>
      <c r="AG804" s="434">
        <f>IFERROR(INDEX(AVGGroup!$D$5:$D$21,MATCH(Risk7_PlusY67!$H804,AVGGroup!$C$5:$C$21,0)),"")</f>
        <v>-4.37</v>
      </c>
      <c r="AH804" s="434">
        <f>IFERROR(INDEX(Raw_DATA!M:M,MATCH(Risk7_PlusY67!$D804,Raw_DATA!$A:$A,0)),"")</f>
        <v>-36.92</v>
      </c>
      <c r="AI804" s="435">
        <f>IFERROR(INDEX(AVGGroup!$F$5:$F$21,MATCH(Risk7_PlusY67!$H804,AVGGroup!$C$5:$C$21,0)),"")</f>
        <v>-9.19</v>
      </c>
      <c r="AJ804" s="401">
        <f>IFERROR(INDEX(Raw_DATA!N:N,MATCH(Risk7_PlusY67!$D804,Raw_DATA!$A:$A,0)),"")</f>
        <v>5</v>
      </c>
      <c r="AK804" s="401">
        <f>IFERROR(INDEX(Raw_DATA!O:O,MATCH(Risk7_PlusY67!$D804,Raw_DATA!$A:$A,0)),"")</f>
        <v>84</v>
      </c>
      <c r="AL804" s="401">
        <f>IFERROR(INDEX(Raw_DATA!P:P,MATCH(Risk7_PlusY67!$D804,Raw_DATA!$A:$A,0)),"")</f>
        <v>34</v>
      </c>
      <c r="AM804" s="401">
        <f>IFERROR(INDEX(Raw_DATA!Q:Q,MATCH(Risk7_PlusY67!$D804,Raw_DATA!$A:$A,0)),"")</f>
        <v>465</v>
      </c>
      <c r="AN804" s="401">
        <f>IFERROR(INDEX(Raw_DATA!R:R,MATCH(Risk7_PlusY67!$D804,Raw_DATA!$A:$A,0)),"")</f>
        <v>48</v>
      </c>
      <c r="AO804" s="407"/>
      <c r="AP804" s="411" t="b">
        <f>AB804=AY804</f>
        <v>1</v>
      </c>
      <c r="AQ804" s="340">
        <f t="shared" si="268"/>
        <v>1</v>
      </c>
      <c r="AR804" s="123">
        <f t="shared" si="269"/>
        <v>0</v>
      </c>
      <c r="AS804" s="123">
        <f t="shared" si="270"/>
        <v>0</v>
      </c>
      <c r="AT804" s="123">
        <f>IF(OR(AND((K804&lt;0.8),(BE804&gt;180)),AND((K804&lt;0.8),(BE804&lt;10)),AND((K804&gt;=0.8),(BE804&lt;10)),AND((K804&gt;=0.8),(BE804&gt;90))),0,1)</f>
        <v>0</v>
      </c>
      <c r="AU804" s="123">
        <f t="shared" si="271"/>
        <v>0</v>
      </c>
      <c r="AV804" s="123">
        <f t="shared" si="272"/>
        <v>1</v>
      </c>
      <c r="AW804" s="123">
        <f t="shared" si="273"/>
        <v>0</v>
      </c>
      <c r="AX804" s="123">
        <f t="shared" si="274"/>
        <v>1</v>
      </c>
      <c r="AY804" s="416" t="str">
        <f t="shared" si="275"/>
        <v>C-</v>
      </c>
      <c r="AZ804" s="416" t="str">
        <f>R804&amp;AY804</f>
        <v>1C-</v>
      </c>
      <c r="BA804" s="417">
        <f>IFERROR(INDEX(Raw_DATA!L:L,MATCH(Risk7_PlusY67!$D804,Raw_DATA!$A:$A,0)),"")</f>
        <v>-19.91</v>
      </c>
      <c r="BB804" s="417">
        <f>IFERROR(INDEX(AVGGroup!$H$5:$H$21,MATCH(Risk7_PlusY67!$BJ804,AVGGroup!$C$5:$C$21,0)),"")</f>
        <v>-3.95</v>
      </c>
      <c r="BC804" s="417">
        <f>IFERROR(INDEX(Raw_DATA!M:M,MATCH(Risk7_PlusY67!$D804,Raw_DATA!$A:$A,0)),"")</f>
        <v>-36.92</v>
      </c>
      <c r="BD804" s="418">
        <f>IFERROR(INDEX(AVGGroup!$J$5:$J$21,MATCH(Risk7_PlusY67!$BJ804,AVGGroup!$C$5:$C$21,0)),"")</f>
        <v>-8.8800000000000008</v>
      </c>
      <c r="BE804" s="407">
        <f>IFERROR(INDEX(Raw_DATA!N:N,MATCH(Risk7_PlusY67!$D804,Raw_DATA!$A:$A,0)),"")</f>
        <v>5</v>
      </c>
      <c r="BF804" s="407">
        <f>IFERROR(INDEX(Raw_DATA!O:O,MATCH(Risk7_PlusY67!$D804,Raw_DATA!$A:$A,0)),"")</f>
        <v>84</v>
      </c>
      <c r="BG804" s="407">
        <f>IFERROR(INDEX(Raw_DATA!P:P,MATCH(Risk7_PlusY67!$D804,Raw_DATA!$A:$A,0)),"")</f>
        <v>34</v>
      </c>
      <c r="BH804" s="407">
        <f>IFERROR(INDEX(Raw_DATA!Q:Q,MATCH(Risk7_PlusY67!$D804,Raw_DATA!$A:$A,0)),"")</f>
        <v>465</v>
      </c>
      <c r="BI804" s="407">
        <f>IFERROR(INDEX(Raw_DATA!R:R,MATCH(Risk7_PlusY67!$D804,Raw_DATA!$A:$A,0)),"")</f>
        <v>48</v>
      </c>
      <c r="BJ804" s="124" t="str">
        <f>INDEX('Org2567'!$BM:$BM,MATCH(Risk7_PlusY67!D804,'Org2567'!$D:$D,0))</f>
        <v>รพช.F2 P30,000-60,000</v>
      </c>
    </row>
    <row r="805" spans="1:62" x14ac:dyDescent="0.7">
      <c r="A805" s="206">
        <f>IF(ISBLANK(D805),"",COUNTA($D$3:D805))</f>
        <v>803</v>
      </c>
      <c r="B805" s="207">
        <f>IFERROR(INDEX(ID!$E:$E,MATCH(Risk7_PlusY67!$D805,ID!$A:$A,0)),"")</f>
        <v>11</v>
      </c>
      <c r="C805" s="207" t="str">
        <f>IFERROR(INDEX(ID!$I:$I,MATCH(Risk7_PlusY67!$D805,ID!$A:$A,0)),"")</f>
        <v>ระนอง</v>
      </c>
      <c r="D805" s="295" t="s">
        <v>800</v>
      </c>
      <c r="E805" s="207" t="str">
        <f>IFERROR(INDEX(ID!$C:$C,MATCH(Risk7_PlusY67!$D805,ID!$A:$A,0)),"")</f>
        <v>สุขสำราญ,รพช.</v>
      </c>
      <c r="F805" s="207" t="str">
        <f>IFERROR(INDEX(ID!$G:$G,MATCH(Risk7_PlusY67!$D805,ID!$A:$A,0)),"")</f>
        <v>รพช.</v>
      </c>
      <c r="G805" s="206">
        <f>IFERROR(INDEX(ID!$J:$J,MATCH(Risk7_PlusY67!$D805,ID!$A:$A,0)),"")</f>
        <v>10</v>
      </c>
      <c r="H805" s="208" t="str">
        <f>IFERROR(INDEX(ID!$P:$P,MATCH(Risk7_PlusY67!$D805,ID!$A:$A,0)),"")</f>
        <v>รพช.F3 P&lt;=15,000</v>
      </c>
      <c r="I805" s="209">
        <f>IFERROR(INDEX(Raw_DATA!E:E,MATCH(Risk7_PlusY67!$D805,Raw_DATA!$A:$A,0)),"")</f>
        <v>1.07</v>
      </c>
      <c r="J805" s="209">
        <f>IFERROR(INDEX(Raw_DATA!F:F,MATCH(Risk7_PlusY67!$D805,Raw_DATA!$A:$A,0)),"")</f>
        <v>0.97</v>
      </c>
      <c r="K805" s="209">
        <f>IFERROR(INDEX(Raw_DATA!G:G,MATCH(Risk7_PlusY67!$D805,Raw_DATA!$A:$A,0)),"")</f>
        <v>0.32</v>
      </c>
      <c r="L805" s="209">
        <f>IFERROR(INDEX(Raw_DATA!H:H,MATCH(Risk7_PlusY67!$D805,Raw_DATA!$A:$A,0)),"")</f>
        <v>535894.25</v>
      </c>
      <c r="M805" s="210">
        <f>IFERROR(INDEX(Raw_DATA!I:I,MATCH(Risk7_PlusY67!$D805,Raw_DATA!$A:$A,0)),"")</f>
        <v>-2348551.75</v>
      </c>
      <c r="N805" s="206">
        <f t="shared" si="255"/>
        <v>3</v>
      </c>
      <c r="O805" s="206">
        <f t="shared" si="256"/>
        <v>1</v>
      </c>
      <c r="P805" s="206">
        <f t="shared" si="258"/>
        <v>2</v>
      </c>
      <c r="Q805" s="211">
        <f t="shared" si="259"/>
        <v>2.7</v>
      </c>
      <c r="R805" s="206">
        <f t="shared" si="257"/>
        <v>6</v>
      </c>
      <c r="S805" s="212">
        <f>IFERROR(INDEX(Raw_DATA!J:J,MATCH(Risk7_PlusY67!$D805,Raw_DATA!$A:$A,0)),"")</f>
        <v>-272592.32</v>
      </c>
      <c r="T805" s="213">
        <f>IFERROR(INDEX(Raw_DATA!K:K,MATCH(Risk7_PlusY67!$D805,Raw_DATA!$A:$A,0)),"")</f>
        <v>-5199527.05</v>
      </c>
      <c r="U805" s="214">
        <f t="shared" si="260"/>
        <v>0</v>
      </c>
      <c r="V805" s="214">
        <f t="shared" si="261"/>
        <v>0</v>
      </c>
      <c r="W805" s="214">
        <f>IF(OR(AND((K805&lt;0.8),(AJ805&gt;180)),AND((K805&lt;0.8),(AJ805&lt;10)),AND((K805&gt;=0.8),(AJ805&lt;10)),AND((K805&gt;=0.8),(AJ805&gt;90))),0,1)</f>
        <v>0</v>
      </c>
      <c r="X805" s="214">
        <f t="shared" si="262"/>
        <v>0</v>
      </c>
      <c r="Y805" s="214">
        <f t="shared" si="263"/>
        <v>1</v>
      </c>
      <c r="Z805" s="214">
        <f t="shared" si="264"/>
        <v>0</v>
      </c>
      <c r="AA805" s="214">
        <f t="shared" si="265"/>
        <v>1</v>
      </c>
      <c r="AB805" s="215" t="str">
        <f t="shared" si="266"/>
        <v>C-</v>
      </c>
      <c r="AC805" s="215" t="str">
        <f t="shared" si="267"/>
        <v>6C-</v>
      </c>
      <c r="AD805" s="216"/>
      <c r="AE805" s="216"/>
      <c r="AF805" s="434">
        <f>IFERROR(INDEX(Raw_DATA!L:L,MATCH(Risk7_PlusY67!$D805,Raw_DATA!$A:$A,0)),"")</f>
        <v>-0.49</v>
      </c>
      <c r="AG805" s="434">
        <f>IFERROR(INDEX(AVGGroup!$D$5:$D$21,MATCH(Risk7_PlusY67!$H805,AVGGroup!$C$5:$C$21,0)),"")</f>
        <v>1.1000000000000001</v>
      </c>
      <c r="AH805" s="434">
        <f>IFERROR(INDEX(Raw_DATA!M:M,MATCH(Risk7_PlusY67!$D805,Raw_DATA!$A:$A,0)),"")</f>
        <v>-12.33</v>
      </c>
      <c r="AI805" s="435">
        <f>IFERROR(INDEX(AVGGroup!$F$5:$F$21,MATCH(Risk7_PlusY67!$H805,AVGGroup!$C$5:$C$21,0)),"")</f>
        <v>-5.66</v>
      </c>
      <c r="AJ805" s="401">
        <f>IFERROR(INDEX(Raw_DATA!N:N,MATCH(Risk7_PlusY67!$D805,Raw_DATA!$A:$A,0)),"")</f>
        <v>299</v>
      </c>
      <c r="AK805" s="401">
        <f>IFERROR(INDEX(Raw_DATA!O:O,MATCH(Risk7_PlusY67!$D805,Raw_DATA!$A:$A,0)),"")</f>
        <v>66</v>
      </c>
      <c r="AL805" s="401">
        <f>IFERROR(INDEX(Raw_DATA!P:P,MATCH(Risk7_PlusY67!$D805,Raw_DATA!$A:$A,0)),"")</f>
        <v>36</v>
      </c>
      <c r="AM805" s="401">
        <f>IFERROR(INDEX(Raw_DATA!Q:Q,MATCH(Risk7_PlusY67!$D805,Raw_DATA!$A:$A,0)),"")</f>
        <v>156</v>
      </c>
      <c r="AN805" s="401">
        <f>IFERROR(INDEX(Raw_DATA!R:R,MATCH(Risk7_PlusY67!$D805,Raw_DATA!$A:$A,0)),"")</f>
        <v>42</v>
      </c>
      <c r="AO805" s="407"/>
      <c r="AP805" s="411" t="b">
        <f>AB805=AY805</f>
        <v>1</v>
      </c>
      <c r="AQ805" s="340">
        <f t="shared" si="268"/>
        <v>1</v>
      </c>
      <c r="AR805" s="123">
        <f t="shared" si="269"/>
        <v>0</v>
      </c>
      <c r="AS805" s="123">
        <f t="shared" si="270"/>
        <v>0</v>
      </c>
      <c r="AT805" s="123">
        <f>IF(OR(AND((K805&lt;0.8),(BE805&gt;180)),AND((K805&lt;0.8),(BE805&lt;10)),AND((K805&gt;=0.8),(BE805&lt;10)),AND((K805&gt;=0.8),(BE805&gt;90))),0,1)</f>
        <v>0</v>
      </c>
      <c r="AU805" s="123">
        <f t="shared" si="271"/>
        <v>0</v>
      </c>
      <c r="AV805" s="123">
        <f t="shared" si="272"/>
        <v>1</v>
      </c>
      <c r="AW805" s="123">
        <f t="shared" si="273"/>
        <v>0</v>
      </c>
      <c r="AX805" s="123">
        <f t="shared" si="274"/>
        <v>1</v>
      </c>
      <c r="AY805" s="416" t="str">
        <f t="shared" si="275"/>
        <v>C-</v>
      </c>
      <c r="AZ805" s="416" t="str">
        <f>R805&amp;AY805</f>
        <v>6C-</v>
      </c>
      <c r="BA805" s="417">
        <f>IFERROR(INDEX(Raw_DATA!L:L,MATCH(Risk7_PlusY67!$D805,Raw_DATA!$A:$A,0)),"")</f>
        <v>-0.49</v>
      </c>
      <c r="BB805" s="417">
        <f>IFERROR(INDEX(AVGGroup!$H$5:$H$21,MATCH(Risk7_PlusY67!$BJ805,AVGGroup!$C$5:$C$21,0)),"")</f>
        <v>1.1000000000000001</v>
      </c>
      <c r="BC805" s="417">
        <f>IFERROR(INDEX(Raw_DATA!M:M,MATCH(Risk7_PlusY67!$D805,Raw_DATA!$A:$A,0)),"")</f>
        <v>-12.33</v>
      </c>
      <c r="BD805" s="418">
        <f>IFERROR(INDEX(AVGGroup!$J$5:$J$21,MATCH(Risk7_PlusY67!$BJ805,AVGGroup!$C$5:$C$21,0)),"")</f>
        <v>-5.66</v>
      </c>
      <c r="BE805" s="407">
        <f>IFERROR(INDEX(Raw_DATA!N:N,MATCH(Risk7_PlusY67!$D805,Raw_DATA!$A:$A,0)),"")</f>
        <v>299</v>
      </c>
      <c r="BF805" s="407">
        <f>IFERROR(INDEX(Raw_DATA!O:O,MATCH(Risk7_PlusY67!$D805,Raw_DATA!$A:$A,0)),"")</f>
        <v>66</v>
      </c>
      <c r="BG805" s="407">
        <f>IFERROR(INDEX(Raw_DATA!P:P,MATCH(Risk7_PlusY67!$D805,Raw_DATA!$A:$A,0)),"")</f>
        <v>36</v>
      </c>
      <c r="BH805" s="407">
        <f>IFERROR(INDEX(Raw_DATA!Q:Q,MATCH(Risk7_PlusY67!$D805,Raw_DATA!$A:$A,0)),"")</f>
        <v>156</v>
      </c>
      <c r="BI805" s="407">
        <f>IFERROR(INDEX(Raw_DATA!R:R,MATCH(Risk7_PlusY67!$D805,Raw_DATA!$A:$A,0)),"")</f>
        <v>42</v>
      </c>
      <c r="BJ805" s="124" t="str">
        <f>INDEX('Org2567'!$BM:$BM,MATCH(Risk7_PlusY67!D805,'Org2567'!$D:$D,0))</f>
        <v>รพช.F3 P&lt;=15,000</v>
      </c>
    </row>
    <row r="806" spans="1:62" x14ac:dyDescent="0.7">
      <c r="A806" s="206">
        <f>IF(ISBLANK(D806),"",COUNTA($D$3:D806))</f>
        <v>804</v>
      </c>
      <c r="B806" s="207">
        <f>IFERROR(INDEX(ID!$E:$E,MATCH(Risk7_PlusY67!$D806,ID!$A:$A,0)),"")</f>
        <v>11</v>
      </c>
      <c r="C806" s="207" t="str">
        <f>IFERROR(INDEX(ID!$I:$I,MATCH(Risk7_PlusY67!$D806,ID!$A:$A,0)),"")</f>
        <v>สุราษฎร์ธานี</v>
      </c>
      <c r="D806" s="295" t="s">
        <v>3801</v>
      </c>
      <c r="E806" s="207" t="str">
        <f>IFERROR(INDEX(ID!$C:$C,MATCH(Risk7_PlusY67!$D806,ID!$A:$A,0)),"")</f>
        <v>เกาะเต่า,รพช.</v>
      </c>
      <c r="F806" s="207" t="str">
        <f>IFERROR(INDEX(ID!$G:$G,MATCH(Risk7_PlusY67!$D806,ID!$A:$A,0)),"")</f>
        <v>รพช.</v>
      </c>
      <c r="G806" s="206">
        <f>IFERROR(INDEX(ID!$J:$J,MATCH(Risk7_PlusY67!$D806,ID!$A:$A,0)),"")</f>
        <v>10</v>
      </c>
      <c r="H806" s="208" t="str">
        <f>IFERROR(INDEX(ID!$P:$P,MATCH(Risk7_PlusY67!$D806,ID!$A:$A,0)),"")</f>
        <v>รพช.F3 P&lt;=15,000</v>
      </c>
      <c r="I806" s="209">
        <f>IFERROR(INDEX(Raw_DATA!E:E,MATCH(Risk7_PlusY67!$D806,Raw_DATA!$A:$A,0)),"")</f>
        <v>4.3</v>
      </c>
      <c r="J806" s="209">
        <f>IFERROR(INDEX(Raw_DATA!F:F,MATCH(Risk7_PlusY67!$D806,Raw_DATA!$A:$A,0)),"")</f>
        <v>3.99</v>
      </c>
      <c r="K806" s="209">
        <f>IFERROR(INDEX(Raw_DATA!G:G,MATCH(Risk7_PlusY67!$D806,Raw_DATA!$A:$A,0)),"")</f>
        <v>3.71</v>
      </c>
      <c r="L806" s="209">
        <f>IFERROR(INDEX(Raw_DATA!H:H,MATCH(Risk7_PlusY67!$D806,Raw_DATA!$A:$A,0)),"")</f>
        <v>21178923.27</v>
      </c>
      <c r="M806" s="210">
        <f>IFERROR(INDEX(Raw_DATA!I:I,MATCH(Risk7_PlusY67!$D806,Raw_DATA!$A:$A,0)),"")</f>
        <v>3244467.02</v>
      </c>
      <c r="N806" s="206">
        <f t="shared" si="255"/>
        <v>0</v>
      </c>
      <c r="O806" s="206">
        <f t="shared" si="256"/>
        <v>0</v>
      </c>
      <c r="P806" s="206">
        <f t="shared" si="258"/>
        <v>0</v>
      </c>
      <c r="Q806" s="211" t="str">
        <f t="shared" si="259"/>
        <v/>
      </c>
      <c r="R806" s="206">
        <f t="shared" si="257"/>
        <v>0</v>
      </c>
      <c r="S806" s="212">
        <f>IFERROR(INDEX(Raw_DATA!J:J,MATCH(Risk7_PlusY67!$D806,Raw_DATA!$A:$A,0)),"")</f>
        <v>6501574.1299999999</v>
      </c>
      <c r="T806" s="213">
        <f>IFERROR(INDEX(Raw_DATA!K:K,MATCH(Risk7_PlusY67!$D806,Raw_DATA!$A:$A,0)),"")</f>
        <v>17388139.449999999</v>
      </c>
      <c r="U806" s="214">
        <f t="shared" si="260"/>
        <v>1</v>
      </c>
      <c r="V806" s="214">
        <f t="shared" si="261"/>
        <v>1</v>
      </c>
      <c r="W806" s="214">
        <f>IF(OR(AND((K806&lt;0.8),(AJ806&gt;180)),AND((K806&lt;0.8),(AJ806&lt;10)),AND((K806&gt;=0.8),(AJ806&lt;10)),AND((K806&gt;=0.8),(AJ806&gt;90))),0,1)</f>
        <v>0</v>
      </c>
      <c r="X806" s="214">
        <f t="shared" si="262"/>
        <v>0</v>
      </c>
      <c r="Y806" s="214">
        <f t="shared" si="263"/>
        <v>0</v>
      </c>
      <c r="Z806" s="214">
        <f t="shared" si="264"/>
        <v>0</v>
      </c>
      <c r="AA806" s="214">
        <f t="shared" si="265"/>
        <v>0</v>
      </c>
      <c r="AB806" s="215" t="str">
        <f t="shared" si="266"/>
        <v>C-</v>
      </c>
      <c r="AC806" s="215" t="str">
        <f t="shared" si="267"/>
        <v>0C-</v>
      </c>
      <c r="AD806" s="216"/>
      <c r="AE806" s="216"/>
      <c r="AF806" s="434">
        <f>IFERROR(INDEX(Raw_DATA!L:L,MATCH(Risk7_PlusY67!$D806,Raw_DATA!$A:$A,0)),"")</f>
        <v>12.14</v>
      </c>
      <c r="AG806" s="434">
        <f>IFERROR(INDEX(AVGGroup!$D$5:$D$21,MATCH(Risk7_PlusY67!$H806,AVGGroup!$C$5:$C$21,0)),"")</f>
        <v>1.1000000000000001</v>
      </c>
      <c r="AH806" s="434">
        <f>IFERROR(INDEX(Raw_DATA!M:M,MATCH(Risk7_PlusY67!$D806,Raw_DATA!$A:$A,0)),"")</f>
        <v>4.49</v>
      </c>
      <c r="AI806" s="435">
        <f>IFERROR(INDEX(AVGGroup!$F$5:$F$21,MATCH(Risk7_PlusY67!$H806,AVGGroup!$C$5:$C$21,0)),"")</f>
        <v>-5.66</v>
      </c>
      <c r="AJ806" s="401">
        <f>IFERROR(INDEX(Raw_DATA!N:N,MATCH(Risk7_PlusY67!$D806,Raw_DATA!$A:$A,0)),"")</f>
        <v>117</v>
      </c>
      <c r="AK806" s="401">
        <f>IFERROR(INDEX(Raw_DATA!O:O,MATCH(Risk7_PlusY67!$D806,Raw_DATA!$A:$A,0)),"")</f>
        <v>130</v>
      </c>
      <c r="AL806" s="401">
        <f>IFERROR(INDEX(Raw_DATA!P:P,MATCH(Risk7_PlusY67!$D806,Raw_DATA!$A:$A,0)),"")</f>
        <v>385</v>
      </c>
      <c r="AM806" s="401">
        <f>IFERROR(INDEX(Raw_DATA!Q:Q,MATCH(Risk7_PlusY67!$D806,Raw_DATA!$A:$A,0)),"")</f>
        <v>232</v>
      </c>
      <c r="AN806" s="401">
        <f>IFERROR(INDEX(Raw_DATA!R:R,MATCH(Risk7_PlusY67!$D806,Raw_DATA!$A:$A,0)),"")</f>
        <v>83</v>
      </c>
      <c r="AO806" s="407"/>
      <c r="AP806" s="411" t="b">
        <f>AB806=AY806</f>
        <v>1</v>
      </c>
      <c r="AQ806" s="340">
        <f t="shared" si="268"/>
        <v>0</v>
      </c>
      <c r="AR806" s="123">
        <f t="shared" si="269"/>
        <v>1</v>
      </c>
      <c r="AS806" s="123">
        <f t="shared" si="270"/>
        <v>1</v>
      </c>
      <c r="AT806" s="123">
        <f>IF(OR(AND((K806&lt;0.8),(BE806&gt;180)),AND((K806&lt;0.8),(BE806&lt;10)),AND((K806&gt;=0.8),(BE806&lt;10)),AND((K806&gt;=0.8),(BE806&gt;90))),0,1)</f>
        <v>0</v>
      </c>
      <c r="AU806" s="123">
        <f t="shared" si="271"/>
        <v>0</v>
      </c>
      <c r="AV806" s="123">
        <f t="shared" si="272"/>
        <v>0</v>
      </c>
      <c r="AW806" s="123">
        <f t="shared" si="273"/>
        <v>0</v>
      </c>
      <c r="AX806" s="123">
        <f t="shared" si="274"/>
        <v>0</v>
      </c>
      <c r="AY806" s="416" t="str">
        <f t="shared" si="275"/>
        <v>C-</v>
      </c>
      <c r="AZ806" s="416" t="str">
        <f>R806&amp;AY806</f>
        <v>0C-</v>
      </c>
      <c r="BA806" s="417">
        <f>IFERROR(INDEX(Raw_DATA!L:L,MATCH(Risk7_PlusY67!$D806,Raw_DATA!$A:$A,0)),"")</f>
        <v>12.14</v>
      </c>
      <c r="BB806" s="417">
        <f>IFERROR(INDEX(AVGGroup!$H$5:$H$21,MATCH(Risk7_PlusY67!$BJ806,AVGGroup!$C$5:$C$21,0)),"")</f>
        <v>1.1000000000000001</v>
      </c>
      <c r="BC806" s="417">
        <f>IFERROR(INDEX(Raw_DATA!M:M,MATCH(Risk7_PlusY67!$D806,Raw_DATA!$A:$A,0)),"")</f>
        <v>4.49</v>
      </c>
      <c r="BD806" s="418">
        <f>IFERROR(INDEX(AVGGroup!$J$5:$J$21,MATCH(Risk7_PlusY67!$BJ806,AVGGroup!$C$5:$C$21,0)),"")</f>
        <v>-5.66</v>
      </c>
      <c r="BE806" s="407">
        <f>IFERROR(INDEX(Raw_DATA!N:N,MATCH(Risk7_PlusY67!$D806,Raw_DATA!$A:$A,0)),"")</f>
        <v>117</v>
      </c>
      <c r="BF806" s="407">
        <f>IFERROR(INDEX(Raw_DATA!O:O,MATCH(Risk7_PlusY67!$D806,Raw_DATA!$A:$A,0)),"")</f>
        <v>130</v>
      </c>
      <c r="BG806" s="407">
        <f>IFERROR(INDEX(Raw_DATA!P:P,MATCH(Risk7_PlusY67!$D806,Raw_DATA!$A:$A,0)),"")</f>
        <v>385</v>
      </c>
      <c r="BH806" s="407">
        <f>IFERROR(INDEX(Raw_DATA!Q:Q,MATCH(Risk7_PlusY67!$D806,Raw_DATA!$A:$A,0)),"")</f>
        <v>232</v>
      </c>
      <c r="BI806" s="407">
        <f>IFERROR(INDEX(Raw_DATA!R:R,MATCH(Risk7_PlusY67!$D806,Raw_DATA!$A:$A,0)),"")</f>
        <v>83</v>
      </c>
      <c r="BJ806" s="124" t="str">
        <f>INDEX('Org2567'!$BM:$BM,MATCH(Risk7_PlusY67!D806,'Org2567'!$D:$D,0))</f>
        <v>รพช.F3 P&lt;=15,000</v>
      </c>
    </row>
    <row r="807" spans="1:62" x14ac:dyDescent="0.7">
      <c r="A807" s="206">
        <f>IF(ISBLANK(D807),"",COUNTA($D$3:D807))</f>
        <v>805</v>
      </c>
      <c r="B807" s="207">
        <f>IFERROR(INDEX(ID!$E:$E,MATCH(Risk7_PlusY67!$D807,ID!$A:$A,0)),"")</f>
        <v>11</v>
      </c>
      <c r="C807" s="207" t="str">
        <f>IFERROR(INDEX(ID!$I:$I,MATCH(Risk7_PlusY67!$D807,ID!$A:$A,0)),"")</f>
        <v>สุราษฎร์ธานี</v>
      </c>
      <c r="D807" s="295" t="s">
        <v>801</v>
      </c>
      <c r="E807" s="207" t="str">
        <f>IFERROR(INDEX(ID!$C:$C,MATCH(Risk7_PlusY67!$D807,ID!$A:$A,0)),"")</f>
        <v>สุราษฎร์ธานี,รพศ.</v>
      </c>
      <c r="F807" s="207" t="str">
        <f>IFERROR(INDEX(ID!$G:$G,MATCH(Risk7_PlusY67!$D807,ID!$A:$A,0)),"")</f>
        <v>รพศ.</v>
      </c>
      <c r="G807" s="206">
        <f>IFERROR(INDEX(ID!$J:$J,MATCH(Risk7_PlusY67!$D807,ID!$A:$A,0)),"")</f>
        <v>885</v>
      </c>
      <c r="H807" s="208" t="str">
        <f>IFERROR(INDEX(ID!$P:$P,MATCH(Risk7_PlusY67!$D807,ID!$A:$A,0)),"")</f>
        <v>รพศ.A B&gt;700to1000</v>
      </c>
      <c r="I807" s="209">
        <f>IFERROR(INDEX(Raw_DATA!E:E,MATCH(Risk7_PlusY67!$D807,Raw_DATA!$A:$A,0)),"")</f>
        <v>2.92</v>
      </c>
      <c r="J807" s="209">
        <f>IFERROR(INDEX(Raw_DATA!F:F,MATCH(Risk7_PlusY67!$D807,Raw_DATA!$A:$A,0)),"")</f>
        <v>2.76</v>
      </c>
      <c r="K807" s="209">
        <f>IFERROR(INDEX(Raw_DATA!G:G,MATCH(Risk7_PlusY67!$D807,Raw_DATA!$A:$A,0)),"")</f>
        <v>1.85</v>
      </c>
      <c r="L807" s="209">
        <f>IFERROR(INDEX(Raw_DATA!H:H,MATCH(Risk7_PlusY67!$D807,Raw_DATA!$A:$A,0)),"")</f>
        <v>993394133.13999999</v>
      </c>
      <c r="M807" s="210">
        <f>IFERROR(INDEX(Raw_DATA!I:I,MATCH(Risk7_PlusY67!$D807,Raw_DATA!$A:$A,0)),"")</f>
        <v>408672797.57999998</v>
      </c>
      <c r="N807" s="206">
        <f t="shared" si="255"/>
        <v>0</v>
      </c>
      <c r="O807" s="206">
        <f t="shared" si="256"/>
        <v>0</v>
      </c>
      <c r="P807" s="206">
        <f t="shared" si="258"/>
        <v>0</v>
      </c>
      <c r="Q807" s="211" t="str">
        <f t="shared" si="259"/>
        <v/>
      </c>
      <c r="R807" s="206">
        <f t="shared" si="257"/>
        <v>0</v>
      </c>
      <c r="S807" s="212">
        <f>IFERROR(INDEX(Raw_DATA!J:J,MATCH(Risk7_PlusY67!$D807,Raw_DATA!$A:$A,0)),"")</f>
        <v>594552851.87</v>
      </c>
      <c r="T807" s="213">
        <f>IFERROR(INDEX(Raw_DATA!K:K,MATCH(Risk7_PlusY67!$D807,Raw_DATA!$A:$A,0)),"")</f>
        <v>441934361.62</v>
      </c>
      <c r="U807" s="214">
        <f t="shared" si="260"/>
        <v>1</v>
      </c>
      <c r="V807" s="214">
        <f t="shared" si="261"/>
        <v>1</v>
      </c>
      <c r="W807" s="214">
        <f>IF(OR(AND((K807&lt;0.8),(AJ807&gt;180)),AND((K807&lt;0.8),(AJ807&lt;10)),AND((K807&gt;=0.8),(AJ807&lt;10)),AND((K807&gt;=0.8),(AJ807&gt;90))),0,1)</f>
        <v>1</v>
      </c>
      <c r="X807" s="214">
        <f t="shared" si="262"/>
        <v>1</v>
      </c>
      <c r="Y807" s="214">
        <f t="shared" si="263"/>
        <v>1</v>
      </c>
      <c r="Z807" s="214">
        <f t="shared" si="264"/>
        <v>0</v>
      </c>
      <c r="AA807" s="214">
        <f t="shared" si="265"/>
        <v>1</v>
      </c>
      <c r="AB807" s="215" t="str">
        <f t="shared" si="266"/>
        <v>A-</v>
      </c>
      <c r="AC807" s="215" t="str">
        <f t="shared" si="267"/>
        <v>0A-</v>
      </c>
      <c r="AD807" s="216"/>
      <c r="AE807" s="216"/>
      <c r="AF807" s="434">
        <f>IFERROR(INDEX(Raw_DATA!L:L,MATCH(Risk7_PlusY67!$D807,Raw_DATA!$A:$A,0)),"")</f>
        <v>18.89</v>
      </c>
      <c r="AG807" s="434">
        <f>IFERROR(INDEX(AVGGroup!$D$5:$D$21,MATCH(Risk7_PlusY67!$H807,AVGGroup!$C$5:$C$21,0)),"")</f>
        <v>5.87</v>
      </c>
      <c r="AH807" s="434">
        <f>IFERROR(INDEX(Raw_DATA!M:M,MATCH(Risk7_PlusY67!$D807,Raw_DATA!$A:$A,0)),"")</f>
        <v>14.02</v>
      </c>
      <c r="AI807" s="435">
        <f>IFERROR(INDEX(AVGGroup!$F$5:$F$21,MATCH(Risk7_PlusY67!$H807,AVGGroup!$C$5:$C$21,0)),"")</f>
        <v>2.31</v>
      </c>
      <c r="AJ807" s="401">
        <f>IFERROR(INDEX(Raw_DATA!N:N,MATCH(Risk7_PlusY67!$D807,Raw_DATA!$A:$A,0)),"")</f>
        <v>69</v>
      </c>
      <c r="AK807" s="401">
        <f>IFERROR(INDEX(Raw_DATA!O:O,MATCH(Risk7_PlusY67!$D807,Raw_DATA!$A:$A,0)),"")</f>
        <v>51</v>
      </c>
      <c r="AL807" s="401">
        <f>IFERROR(INDEX(Raw_DATA!P:P,MATCH(Risk7_PlusY67!$D807,Raw_DATA!$A:$A,0)),"")</f>
        <v>37</v>
      </c>
      <c r="AM807" s="401">
        <f>IFERROR(INDEX(Raw_DATA!Q:Q,MATCH(Risk7_PlusY67!$D807,Raw_DATA!$A:$A,0)),"")</f>
        <v>200</v>
      </c>
      <c r="AN807" s="401">
        <f>IFERROR(INDEX(Raw_DATA!R:R,MATCH(Risk7_PlusY67!$D807,Raw_DATA!$A:$A,0)),"")</f>
        <v>26</v>
      </c>
      <c r="AO807" s="407"/>
      <c r="AP807" s="411" t="b">
        <f>AB807=AY807</f>
        <v>1</v>
      </c>
      <c r="AQ807" s="340">
        <f t="shared" si="268"/>
        <v>0</v>
      </c>
      <c r="AR807" s="123">
        <f t="shared" si="269"/>
        <v>1</v>
      </c>
      <c r="AS807" s="123">
        <f t="shared" si="270"/>
        <v>1</v>
      </c>
      <c r="AT807" s="123">
        <f>IF(OR(AND((K807&lt;0.8),(BE807&gt;180)),AND((K807&lt;0.8),(BE807&lt;10)),AND((K807&gt;=0.8),(BE807&lt;10)),AND((K807&gt;=0.8),(BE807&gt;90))),0,1)</f>
        <v>1</v>
      </c>
      <c r="AU807" s="123">
        <f t="shared" si="271"/>
        <v>1</v>
      </c>
      <c r="AV807" s="123">
        <f t="shared" si="272"/>
        <v>1</v>
      </c>
      <c r="AW807" s="123">
        <f t="shared" si="273"/>
        <v>0</v>
      </c>
      <c r="AX807" s="123">
        <f t="shared" si="274"/>
        <v>1</v>
      </c>
      <c r="AY807" s="416" t="str">
        <f t="shared" si="275"/>
        <v>A-</v>
      </c>
      <c r="AZ807" s="416" t="str">
        <f>R807&amp;AY807</f>
        <v>0A-</v>
      </c>
      <c r="BA807" s="417">
        <f>IFERROR(INDEX(Raw_DATA!L:L,MATCH(Risk7_PlusY67!$D807,Raw_DATA!$A:$A,0)),"")</f>
        <v>18.89</v>
      </c>
      <c r="BB807" s="417">
        <f>IFERROR(INDEX(AVGGroup!$H$5:$H$21,MATCH(Risk7_PlusY67!$BJ807,AVGGroup!$C$5:$C$21,0)),"")</f>
        <v>5.88</v>
      </c>
      <c r="BC807" s="417">
        <f>IFERROR(INDEX(Raw_DATA!M:M,MATCH(Risk7_PlusY67!$D807,Raw_DATA!$A:$A,0)),"")</f>
        <v>14.02</v>
      </c>
      <c r="BD807" s="418">
        <f>IFERROR(INDEX(AVGGroup!$J$5:$J$21,MATCH(Risk7_PlusY67!$BJ807,AVGGroup!$C$5:$C$21,0)),"")</f>
        <v>2.31</v>
      </c>
      <c r="BE807" s="407">
        <f>IFERROR(INDEX(Raw_DATA!N:N,MATCH(Risk7_PlusY67!$D807,Raw_DATA!$A:$A,0)),"")</f>
        <v>69</v>
      </c>
      <c r="BF807" s="407">
        <f>IFERROR(INDEX(Raw_DATA!O:O,MATCH(Risk7_PlusY67!$D807,Raw_DATA!$A:$A,0)),"")</f>
        <v>51</v>
      </c>
      <c r="BG807" s="407">
        <f>IFERROR(INDEX(Raw_DATA!P:P,MATCH(Risk7_PlusY67!$D807,Raw_DATA!$A:$A,0)),"")</f>
        <v>37</v>
      </c>
      <c r="BH807" s="407">
        <f>IFERROR(INDEX(Raw_DATA!Q:Q,MATCH(Risk7_PlusY67!$D807,Raw_DATA!$A:$A,0)),"")</f>
        <v>200</v>
      </c>
      <c r="BI807" s="407">
        <f>IFERROR(INDEX(Raw_DATA!R:R,MATCH(Risk7_PlusY67!$D807,Raw_DATA!$A:$A,0)),"")</f>
        <v>26</v>
      </c>
      <c r="BJ807" s="124" t="str">
        <f>INDEX('Org2567'!$BM:$BM,MATCH(Risk7_PlusY67!D807,'Org2567'!$D:$D,0))</f>
        <v>รพศ.A B&gt;700to1000</v>
      </c>
    </row>
    <row r="808" spans="1:62" x14ac:dyDescent="0.7">
      <c r="A808" s="206">
        <f>IF(ISBLANK(D808),"",COUNTA($D$3:D808))</f>
        <v>806</v>
      </c>
      <c r="B808" s="207">
        <f>IFERROR(INDEX(ID!$E:$E,MATCH(Risk7_PlusY67!$D808,ID!$A:$A,0)),"")</f>
        <v>11</v>
      </c>
      <c r="C808" s="207" t="str">
        <f>IFERROR(INDEX(ID!$I:$I,MATCH(Risk7_PlusY67!$D808,ID!$A:$A,0)),"")</f>
        <v>สุราษฎร์ธานี</v>
      </c>
      <c r="D808" s="295" t="s">
        <v>802</v>
      </c>
      <c r="E808" s="207" t="str">
        <f>IFERROR(INDEX(ID!$C:$C,MATCH(Risk7_PlusY67!$D808,ID!$A:$A,0)),"")</f>
        <v>เกาะสมุย,รพท.</v>
      </c>
      <c r="F808" s="207" t="str">
        <f>IFERROR(INDEX(ID!$G:$G,MATCH(Risk7_PlusY67!$D808,ID!$A:$A,0)),"")</f>
        <v>รพท.</v>
      </c>
      <c r="G808" s="206">
        <f>IFERROR(INDEX(ID!$J:$J,MATCH(Risk7_PlusY67!$D808,ID!$A:$A,0)),"")</f>
        <v>160</v>
      </c>
      <c r="H808" s="208" t="str">
        <f>IFERROR(INDEX(ID!$P:$P,MATCH(Risk7_PlusY67!$D808,ID!$A:$A,0)),"")</f>
        <v>รพท.M1 B&gt;200</v>
      </c>
      <c r="I808" s="209">
        <f>IFERROR(INDEX(Raw_DATA!E:E,MATCH(Risk7_PlusY67!$D808,Raw_DATA!$A:$A,0)),"")</f>
        <v>2.5099999999999998</v>
      </c>
      <c r="J808" s="209">
        <f>IFERROR(INDEX(Raw_DATA!F:F,MATCH(Risk7_PlusY67!$D808,Raw_DATA!$A:$A,0)),"")</f>
        <v>2.38</v>
      </c>
      <c r="K808" s="209">
        <f>IFERROR(INDEX(Raw_DATA!G:G,MATCH(Risk7_PlusY67!$D808,Raw_DATA!$A:$A,0)),"")</f>
        <v>1.48</v>
      </c>
      <c r="L808" s="209">
        <f>IFERROR(INDEX(Raw_DATA!H:H,MATCH(Risk7_PlusY67!$D808,Raw_DATA!$A:$A,0)),"")</f>
        <v>218864615.22</v>
      </c>
      <c r="M808" s="210">
        <f>IFERROR(INDEX(Raw_DATA!I:I,MATCH(Risk7_PlusY67!$D808,Raw_DATA!$A:$A,0)),"")</f>
        <v>-2231441.2200000002</v>
      </c>
      <c r="N808" s="206">
        <f t="shared" si="255"/>
        <v>0</v>
      </c>
      <c r="O808" s="206">
        <f t="shared" si="256"/>
        <v>1</v>
      </c>
      <c r="P808" s="206">
        <f t="shared" si="258"/>
        <v>0</v>
      </c>
      <c r="Q808" s="211">
        <f t="shared" si="259"/>
        <v>1176.9000000000001</v>
      </c>
      <c r="R808" s="206">
        <f t="shared" si="257"/>
        <v>1</v>
      </c>
      <c r="S808" s="212">
        <f>IFERROR(INDEX(Raw_DATA!J:J,MATCH(Risk7_PlusY67!$D808,Raw_DATA!$A:$A,0)),"")</f>
        <v>-17230083.34</v>
      </c>
      <c r="T808" s="213">
        <f>IFERROR(INDEX(Raw_DATA!K:K,MATCH(Risk7_PlusY67!$D808,Raw_DATA!$A:$A,0)),"")</f>
        <v>72409247.950000003</v>
      </c>
      <c r="U808" s="214">
        <f t="shared" si="260"/>
        <v>0</v>
      </c>
      <c r="V808" s="214">
        <f t="shared" si="261"/>
        <v>0</v>
      </c>
      <c r="W808" s="214">
        <f>IF(OR(AND((K808&lt;0.8),(AJ808&gt;180)),AND((K808&lt;0.8),(AJ808&lt;10)),AND((K808&gt;=0.8),(AJ808&lt;10)),AND((K808&gt;=0.8),(AJ808&gt;90))),0,1)</f>
        <v>1</v>
      </c>
      <c r="X808" s="214">
        <f t="shared" si="262"/>
        <v>0</v>
      </c>
      <c r="Y808" s="214">
        <f t="shared" si="263"/>
        <v>0</v>
      </c>
      <c r="Z808" s="214">
        <f t="shared" si="264"/>
        <v>1</v>
      </c>
      <c r="AA808" s="214">
        <f t="shared" si="265"/>
        <v>1</v>
      </c>
      <c r="AB808" s="215" t="str">
        <f t="shared" si="266"/>
        <v>C</v>
      </c>
      <c r="AC808" s="215" t="str">
        <f t="shared" si="267"/>
        <v>1C</v>
      </c>
      <c r="AD808" s="216"/>
      <c r="AE808" s="216"/>
      <c r="AF808" s="434">
        <f>IFERROR(INDEX(Raw_DATA!L:L,MATCH(Risk7_PlusY67!$D808,Raw_DATA!$A:$A,0)),"")</f>
        <v>-3.5</v>
      </c>
      <c r="AG808" s="434">
        <f>IFERROR(INDEX(AVGGroup!$D$5:$D$21,MATCH(Risk7_PlusY67!$H808,AVGGroup!$C$5:$C$21,0)),"")</f>
        <v>3.38</v>
      </c>
      <c r="AH808" s="434">
        <f>IFERROR(INDEX(Raw_DATA!M:M,MATCH(Risk7_PlusY67!$D808,Raw_DATA!$A:$A,0)),"")</f>
        <v>-0.37</v>
      </c>
      <c r="AI808" s="435">
        <f>IFERROR(INDEX(AVGGroup!$F$5:$F$21,MATCH(Risk7_PlusY67!$H808,AVGGroup!$C$5:$C$21,0)),"")</f>
        <v>0.04</v>
      </c>
      <c r="AJ808" s="401">
        <f>IFERROR(INDEX(Raw_DATA!N:N,MATCH(Risk7_PlusY67!$D808,Raw_DATA!$A:$A,0)),"")</f>
        <v>24</v>
      </c>
      <c r="AK808" s="401">
        <f>IFERROR(INDEX(Raw_DATA!O:O,MATCH(Risk7_PlusY67!$D808,Raw_DATA!$A:$A,0)),"")</f>
        <v>207</v>
      </c>
      <c r="AL808" s="401">
        <f>IFERROR(INDEX(Raw_DATA!P:P,MATCH(Risk7_PlusY67!$D808,Raw_DATA!$A:$A,0)),"")</f>
        <v>225</v>
      </c>
      <c r="AM808" s="401">
        <f>IFERROR(INDEX(Raw_DATA!Q:Q,MATCH(Risk7_PlusY67!$D808,Raw_DATA!$A:$A,0)),"")</f>
        <v>39</v>
      </c>
      <c r="AN808" s="401">
        <f>IFERROR(INDEX(Raw_DATA!R:R,MATCH(Risk7_PlusY67!$D808,Raw_DATA!$A:$A,0)),"")</f>
        <v>45</v>
      </c>
      <c r="AO808" s="407"/>
      <c r="AP808" s="411" t="b">
        <f>AB808=AY808</f>
        <v>0</v>
      </c>
      <c r="AQ808" s="340">
        <f t="shared" si="268"/>
        <v>1</v>
      </c>
      <c r="AR808" s="123">
        <f t="shared" si="269"/>
        <v>0</v>
      </c>
      <c r="AS808" s="123">
        <f t="shared" si="270"/>
        <v>1</v>
      </c>
      <c r="AT808" s="123">
        <f>IF(OR(AND((K808&lt;0.8),(BE808&gt;180)),AND((K808&lt;0.8),(BE808&lt;10)),AND((K808&gt;=0.8),(BE808&lt;10)),AND((K808&gt;=0.8),(BE808&gt;90))),0,1)</f>
        <v>1</v>
      </c>
      <c r="AU808" s="123">
        <f t="shared" si="271"/>
        <v>0</v>
      </c>
      <c r="AV808" s="123">
        <f t="shared" si="272"/>
        <v>0</v>
      </c>
      <c r="AW808" s="123">
        <f t="shared" si="273"/>
        <v>1</v>
      </c>
      <c r="AX808" s="123">
        <f t="shared" si="274"/>
        <v>1</v>
      </c>
      <c r="AY808" s="416" t="str">
        <f t="shared" si="275"/>
        <v>B-</v>
      </c>
      <c r="AZ808" s="416" t="str">
        <f>R808&amp;AY808</f>
        <v>1B-</v>
      </c>
      <c r="BA808" s="417">
        <f>IFERROR(INDEX(Raw_DATA!L:L,MATCH(Risk7_PlusY67!$D808,Raw_DATA!$A:$A,0)),"")</f>
        <v>-3.5</v>
      </c>
      <c r="BB808" s="417">
        <f>IFERROR(INDEX(AVGGroup!$H$5:$H$21,MATCH(Risk7_PlusY67!$BJ808,AVGGroup!$C$5:$C$21,0)),"")</f>
        <v>2.06</v>
      </c>
      <c r="BC808" s="417">
        <f>IFERROR(INDEX(Raw_DATA!M:M,MATCH(Risk7_PlusY67!$D808,Raw_DATA!$A:$A,0)),"")</f>
        <v>-0.37</v>
      </c>
      <c r="BD808" s="418">
        <f>IFERROR(INDEX(AVGGroup!$J$5:$J$21,MATCH(Risk7_PlusY67!$BJ808,AVGGroup!$C$5:$C$21,0)),"")</f>
        <v>-1.4</v>
      </c>
      <c r="BE808" s="407">
        <f>IFERROR(INDEX(Raw_DATA!N:N,MATCH(Risk7_PlusY67!$D808,Raw_DATA!$A:$A,0)),"")</f>
        <v>24</v>
      </c>
      <c r="BF808" s="407">
        <f>IFERROR(INDEX(Raw_DATA!O:O,MATCH(Risk7_PlusY67!$D808,Raw_DATA!$A:$A,0)),"")</f>
        <v>207</v>
      </c>
      <c r="BG808" s="407">
        <f>IFERROR(INDEX(Raw_DATA!P:P,MATCH(Risk7_PlusY67!$D808,Raw_DATA!$A:$A,0)),"")</f>
        <v>225</v>
      </c>
      <c r="BH808" s="407">
        <f>IFERROR(INDEX(Raw_DATA!Q:Q,MATCH(Risk7_PlusY67!$D808,Raw_DATA!$A:$A,0)),"")</f>
        <v>39</v>
      </c>
      <c r="BI808" s="407">
        <f>IFERROR(INDEX(Raw_DATA!R:R,MATCH(Risk7_PlusY67!$D808,Raw_DATA!$A:$A,0)),"")</f>
        <v>45</v>
      </c>
      <c r="BJ808" s="124" t="str">
        <f>INDEX('Org2567'!$BM:$BM,MATCH(Risk7_PlusY67!D808,'Org2567'!$D:$D,0))</f>
        <v>รพท.M1 B&lt;=200</v>
      </c>
    </row>
    <row r="809" spans="1:62" x14ac:dyDescent="0.7">
      <c r="A809" s="206">
        <f>IF(ISBLANK(D809),"",COUNTA($D$3:D809))</f>
        <v>807</v>
      </c>
      <c r="B809" s="207">
        <f>IFERROR(INDEX(ID!$E:$E,MATCH(Risk7_PlusY67!$D809,ID!$A:$A,0)),"")</f>
        <v>11</v>
      </c>
      <c r="C809" s="207" t="str">
        <f>IFERROR(INDEX(ID!$I:$I,MATCH(Risk7_PlusY67!$D809,ID!$A:$A,0)),"")</f>
        <v>สุราษฎร์ธานี</v>
      </c>
      <c r="D809" s="295" t="s">
        <v>803</v>
      </c>
      <c r="E809" s="207" t="str">
        <f>IFERROR(INDEX(ID!$C:$C,MATCH(Risk7_PlusY67!$D809,ID!$A:$A,0)),"")</f>
        <v>กาญจนดิษฐ์,รพช.</v>
      </c>
      <c r="F809" s="207" t="str">
        <f>IFERROR(INDEX(ID!$G:$G,MATCH(Risk7_PlusY67!$D809,ID!$A:$A,0)),"")</f>
        <v>รพช.</v>
      </c>
      <c r="G809" s="206">
        <f>IFERROR(INDEX(ID!$J:$J,MATCH(Risk7_PlusY67!$D809,ID!$A:$A,0)),"")</f>
        <v>120</v>
      </c>
      <c r="H809" s="208" t="str">
        <f>IFERROR(INDEX(ID!$P:$P,MATCH(Risk7_PlusY67!$D809,ID!$A:$A,0)),"")</f>
        <v>รพช.M2 B&gt;100</v>
      </c>
      <c r="I809" s="209">
        <f>IFERROR(INDEX(Raw_DATA!E:E,MATCH(Risk7_PlusY67!$D809,Raw_DATA!$A:$A,0)),"")</f>
        <v>2.63</v>
      </c>
      <c r="J809" s="209">
        <f>IFERROR(INDEX(Raw_DATA!F:F,MATCH(Risk7_PlusY67!$D809,Raw_DATA!$A:$A,0)),"")</f>
        <v>2.38</v>
      </c>
      <c r="K809" s="209">
        <f>IFERROR(INDEX(Raw_DATA!G:G,MATCH(Risk7_PlusY67!$D809,Raw_DATA!$A:$A,0)),"")</f>
        <v>1</v>
      </c>
      <c r="L809" s="209">
        <f>IFERROR(INDEX(Raw_DATA!H:H,MATCH(Risk7_PlusY67!$D809,Raw_DATA!$A:$A,0)),"")</f>
        <v>82884610.709999993</v>
      </c>
      <c r="M809" s="210">
        <f>IFERROR(INDEX(Raw_DATA!I:I,MATCH(Risk7_PlusY67!$D809,Raw_DATA!$A:$A,0)),"")</f>
        <v>-41034032.359999999</v>
      </c>
      <c r="N809" s="206">
        <f t="shared" si="255"/>
        <v>0</v>
      </c>
      <c r="O809" s="206">
        <f t="shared" si="256"/>
        <v>1</v>
      </c>
      <c r="P809" s="206">
        <f t="shared" si="258"/>
        <v>0</v>
      </c>
      <c r="Q809" s="211">
        <f t="shared" si="259"/>
        <v>24.2</v>
      </c>
      <c r="R809" s="206">
        <f t="shared" si="257"/>
        <v>1</v>
      </c>
      <c r="S809" s="212">
        <f>IFERROR(INDEX(Raw_DATA!J:J,MATCH(Risk7_PlusY67!$D809,Raw_DATA!$A:$A,0)),"")</f>
        <v>-15775748</v>
      </c>
      <c r="T809" s="213">
        <f>IFERROR(INDEX(Raw_DATA!K:K,MATCH(Risk7_PlusY67!$D809,Raw_DATA!$A:$A,0)),"")</f>
        <v>-182881.37</v>
      </c>
      <c r="U809" s="214">
        <f t="shared" si="260"/>
        <v>0</v>
      </c>
      <c r="V809" s="214">
        <f t="shared" si="261"/>
        <v>0</v>
      </c>
      <c r="W809" s="214">
        <f>IF(OR(AND((K809&lt;0.8),(AJ809&gt;180)),AND((K809&lt;0.8),(AJ809&lt;10)),AND((K809&gt;=0.8),(AJ809&lt;10)),AND((K809&gt;=0.8),(AJ809&gt;90))),0,1)</f>
        <v>1</v>
      </c>
      <c r="X809" s="214">
        <f t="shared" si="262"/>
        <v>0</v>
      </c>
      <c r="Y809" s="214">
        <f t="shared" si="263"/>
        <v>1</v>
      </c>
      <c r="Z809" s="214">
        <f t="shared" si="264"/>
        <v>0</v>
      </c>
      <c r="AA809" s="214">
        <f t="shared" si="265"/>
        <v>1</v>
      </c>
      <c r="AB809" s="215" t="str">
        <f t="shared" si="266"/>
        <v>C</v>
      </c>
      <c r="AC809" s="215" t="str">
        <f t="shared" si="267"/>
        <v>1C</v>
      </c>
      <c r="AD809" s="216"/>
      <c r="AE809" s="216"/>
      <c r="AF809" s="434">
        <f>IFERROR(INDEX(Raw_DATA!L:L,MATCH(Risk7_PlusY67!$D809,Raw_DATA!$A:$A,0)),"")</f>
        <v>-4.38</v>
      </c>
      <c r="AG809" s="434">
        <f>IFERROR(INDEX(AVGGroup!$D$5:$D$21,MATCH(Risk7_PlusY67!$H809,AVGGroup!$C$5:$C$21,0)),"")</f>
        <v>-2.2400000000000002</v>
      </c>
      <c r="AH809" s="434">
        <f>IFERROR(INDEX(Raw_DATA!M:M,MATCH(Risk7_PlusY67!$D809,Raw_DATA!$A:$A,0)),"")</f>
        <v>-14.44</v>
      </c>
      <c r="AI809" s="435">
        <f>IFERROR(INDEX(AVGGroup!$F$5:$F$21,MATCH(Risk7_PlusY67!$H809,AVGGroup!$C$5:$C$21,0)),"")</f>
        <v>-7.61</v>
      </c>
      <c r="AJ809" s="401">
        <f>IFERROR(INDEX(Raw_DATA!N:N,MATCH(Risk7_PlusY67!$D809,Raw_DATA!$A:$A,0)),"")</f>
        <v>88</v>
      </c>
      <c r="AK809" s="401">
        <f>IFERROR(INDEX(Raw_DATA!O:O,MATCH(Risk7_PlusY67!$D809,Raw_DATA!$A:$A,0)),"")</f>
        <v>68</v>
      </c>
      <c r="AL809" s="401">
        <f>IFERROR(INDEX(Raw_DATA!P:P,MATCH(Risk7_PlusY67!$D809,Raw_DATA!$A:$A,0)),"")</f>
        <v>21</v>
      </c>
      <c r="AM809" s="401">
        <f>IFERROR(INDEX(Raw_DATA!Q:Q,MATCH(Risk7_PlusY67!$D809,Raw_DATA!$A:$A,0)),"")</f>
        <v>230</v>
      </c>
      <c r="AN809" s="401">
        <f>IFERROR(INDEX(Raw_DATA!R:R,MATCH(Risk7_PlusY67!$D809,Raw_DATA!$A:$A,0)),"")</f>
        <v>47</v>
      </c>
      <c r="AO809" s="407"/>
      <c r="AP809" s="411" t="b">
        <f>AB809=AY809</f>
        <v>1</v>
      </c>
      <c r="AQ809" s="340">
        <f t="shared" si="268"/>
        <v>1</v>
      </c>
      <c r="AR809" s="123">
        <f t="shared" si="269"/>
        <v>0</v>
      </c>
      <c r="AS809" s="123">
        <f t="shared" si="270"/>
        <v>0</v>
      </c>
      <c r="AT809" s="123">
        <f>IF(OR(AND((K809&lt;0.8),(BE809&gt;180)),AND((K809&lt;0.8),(BE809&lt;10)),AND((K809&gt;=0.8),(BE809&lt;10)),AND((K809&gt;=0.8),(BE809&gt;90))),0,1)</f>
        <v>1</v>
      </c>
      <c r="AU809" s="123">
        <f t="shared" si="271"/>
        <v>0</v>
      </c>
      <c r="AV809" s="123">
        <f t="shared" si="272"/>
        <v>1</v>
      </c>
      <c r="AW809" s="123">
        <f t="shared" si="273"/>
        <v>0</v>
      </c>
      <c r="AX809" s="123">
        <f t="shared" si="274"/>
        <v>1</v>
      </c>
      <c r="AY809" s="416" t="str">
        <f t="shared" si="275"/>
        <v>C</v>
      </c>
      <c r="AZ809" s="416" t="str">
        <f>R809&amp;AY809</f>
        <v>1C</v>
      </c>
      <c r="BA809" s="417">
        <f>IFERROR(INDEX(Raw_DATA!L:L,MATCH(Risk7_PlusY67!$D809,Raw_DATA!$A:$A,0)),"")</f>
        <v>-4.38</v>
      </c>
      <c r="BB809" s="417">
        <f>IFERROR(INDEX(AVGGroup!$H$5:$H$21,MATCH(Risk7_PlusY67!$BJ809,AVGGroup!$C$5:$C$21,0)),"")</f>
        <v>-2.25</v>
      </c>
      <c r="BC809" s="417">
        <f>IFERROR(INDEX(Raw_DATA!M:M,MATCH(Risk7_PlusY67!$D809,Raw_DATA!$A:$A,0)),"")</f>
        <v>-14.44</v>
      </c>
      <c r="BD809" s="418">
        <f>IFERROR(INDEX(AVGGroup!$J$5:$J$21,MATCH(Risk7_PlusY67!$BJ809,AVGGroup!$C$5:$C$21,0)),"")</f>
        <v>-7.61</v>
      </c>
      <c r="BE809" s="407">
        <f>IFERROR(INDEX(Raw_DATA!N:N,MATCH(Risk7_PlusY67!$D809,Raw_DATA!$A:$A,0)),"")</f>
        <v>88</v>
      </c>
      <c r="BF809" s="407">
        <f>IFERROR(INDEX(Raw_DATA!O:O,MATCH(Risk7_PlusY67!$D809,Raw_DATA!$A:$A,0)),"")</f>
        <v>68</v>
      </c>
      <c r="BG809" s="407">
        <f>IFERROR(INDEX(Raw_DATA!P:P,MATCH(Risk7_PlusY67!$D809,Raw_DATA!$A:$A,0)),"")</f>
        <v>21</v>
      </c>
      <c r="BH809" s="407">
        <f>IFERROR(INDEX(Raw_DATA!Q:Q,MATCH(Risk7_PlusY67!$D809,Raw_DATA!$A:$A,0)),"")</f>
        <v>230</v>
      </c>
      <c r="BI809" s="407">
        <f>IFERROR(INDEX(Raw_DATA!R:R,MATCH(Risk7_PlusY67!$D809,Raw_DATA!$A:$A,0)),"")</f>
        <v>47</v>
      </c>
      <c r="BJ809" s="124" t="str">
        <f>INDEX('Org2567'!$BM:$BM,MATCH(Risk7_PlusY67!D809,'Org2567'!$D:$D,0))</f>
        <v>รพช.M2 B&gt;100</v>
      </c>
    </row>
    <row r="810" spans="1:62" x14ac:dyDescent="0.7">
      <c r="A810" s="206">
        <f>IF(ISBLANK(D810),"",COUNTA($D$3:D810))</f>
        <v>808</v>
      </c>
      <c r="B810" s="207">
        <f>IFERROR(INDEX(ID!$E:$E,MATCH(Risk7_PlusY67!$D810,ID!$A:$A,0)),"")</f>
        <v>11</v>
      </c>
      <c r="C810" s="207" t="str">
        <f>IFERROR(INDEX(ID!$I:$I,MATCH(Risk7_PlusY67!$D810,ID!$A:$A,0)),"")</f>
        <v>สุราษฎร์ธานี</v>
      </c>
      <c r="D810" s="295" t="s">
        <v>804</v>
      </c>
      <c r="E810" s="207" t="str">
        <f>IFERROR(INDEX(ID!$C:$C,MATCH(Risk7_PlusY67!$D810,ID!$A:$A,0)),"")</f>
        <v>ดอนสัก,รพช.</v>
      </c>
      <c r="F810" s="207" t="str">
        <f>IFERROR(INDEX(ID!$G:$G,MATCH(Risk7_PlusY67!$D810,ID!$A:$A,0)),"")</f>
        <v>รพช.</v>
      </c>
      <c r="G810" s="206">
        <f>IFERROR(INDEX(ID!$J:$J,MATCH(Risk7_PlusY67!$D810,ID!$A:$A,0)),"")</f>
        <v>30</v>
      </c>
      <c r="H810" s="208" t="str">
        <f>IFERROR(INDEX(ID!$P:$P,MATCH(Risk7_PlusY67!$D810,ID!$A:$A,0)),"")</f>
        <v>รพช.F2 P&lt;=30,000</v>
      </c>
      <c r="I810" s="209">
        <f>IFERROR(INDEX(Raw_DATA!E:E,MATCH(Risk7_PlusY67!$D810,Raw_DATA!$A:$A,0)),"")</f>
        <v>5.65</v>
      </c>
      <c r="J810" s="209">
        <f>IFERROR(INDEX(Raw_DATA!F:F,MATCH(Risk7_PlusY67!$D810,Raw_DATA!$A:$A,0)),"")</f>
        <v>5.48</v>
      </c>
      <c r="K810" s="209">
        <f>IFERROR(INDEX(Raw_DATA!G:G,MATCH(Risk7_PlusY67!$D810,Raw_DATA!$A:$A,0)),"")</f>
        <v>4.9800000000000004</v>
      </c>
      <c r="L810" s="209">
        <f>IFERROR(INDEX(Raw_DATA!H:H,MATCH(Risk7_PlusY67!$D810,Raw_DATA!$A:$A,0)),"")</f>
        <v>72153935.340000004</v>
      </c>
      <c r="M810" s="210">
        <f>IFERROR(INDEX(Raw_DATA!I:I,MATCH(Risk7_PlusY67!$D810,Raw_DATA!$A:$A,0)),"")</f>
        <v>-5665812.1799999997</v>
      </c>
      <c r="N810" s="206">
        <f t="shared" si="255"/>
        <v>0</v>
      </c>
      <c r="O810" s="206">
        <f t="shared" si="256"/>
        <v>1</v>
      </c>
      <c r="P810" s="206">
        <f t="shared" si="258"/>
        <v>0</v>
      </c>
      <c r="Q810" s="211">
        <f t="shared" si="259"/>
        <v>152.80000000000001</v>
      </c>
      <c r="R810" s="206">
        <f t="shared" si="257"/>
        <v>1</v>
      </c>
      <c r="S810" s="212">
        <f>IFERROR(INDEX(Raw_DATA!J:J,MATCH(Risk7_PlusY67!$D810,Raw_DATA!$A:$A,0)),"")</f>
        <v>-328683.18</v>
      </c>
      <c r="T810" s="213">
        <f>IFERROR(INDEX(Raw_DATA!K:K,MATCH(Risk7_PlusY67!$D810,Raw_DATA!$A:$A,0)),"")</f>
        <v>61835254.740000002</v>
      </c>
      <c r="U810" s="214">
        <f t="shared" si="260"/>
        <v>1</v>
      </c>
      <c r="V810" s="214">
        <f t="shared" si="261"/>
        <v>1</v>
      </c>
      <c r="W810" s="214">
        <f>IF(OR(AND((K810&lt;0.8),(AJ810&gt;180)),AND((K810&lt;0.8),(AJ810&lt;10)),AND((K810&gt;=0.8),(AJ810&lt;10)),AND((K810&gt;=0.8),(AJ810&gt;90))),0,1)</f>
        <v>0</v>
      </c>
      <c r="X810" s="214">
        <f t="shared" si="262"/>
        <v>1</v>
      </c>
      <c r="Y810" s="214">
        <f t="shared" si="263"/>
        <v>0</v>
      </c>
      <c r="Z810" s="214">
        <f t="shared" si="264"/>
        <v>0</v>
      </c>
      <c r="AA810" s="214">
        <f t="shared" si="265"/>
        <v>1</v>
      </c>
      <c r="AB810" s="215" t="str">
        <f t="shared" si="266"/>
        <v>B-</v>
      </c>
      <c r="AC810" s="215" t="str">
        <f t="shared" si="267"/>
        <v>1B-</v>
      </c>
      <c r="AD810" s="216"/>
      <c r="AE810" s="216"/>
      <c r="AF810" s="434">
        <f>IFERROR(INDEX(Raw_DATA!L:L,MATCH(Risk7_PlusY67!$D810,Raw_DATA!$A:$A,0)),"")</f>
        <v>-0.36</v>
      </c>
      <c r="AG810" s="434">
        <f>IFERROR(INDEX(AVGGroup!$D$5:$D$21,MATCH(Risk7_PlusY67!$H810,AVGGroup!$C$5:$C$21,0)),"")</f>
        <v>-3.55</v>
      </c>
      <c r="AH810" s="434">
        <f>IFERROR(INDEX(Raw_DATA!M:M,MATCH(Risk7_PlusY67!$D810,Raw_DATA!$A:$A,0)),"")</f>
        <v>-4.3600000000000003</v>
      </c>
      <c r="AI810" s="435">
        <f>IFERROR(INDEX(AVGGroup!$F$5:$F$21,MATCH(Risk7_PlusY67!$H810,AVGGroup!$C$5:$C$21,0)),"")</f>
        <v>-10.199999999999999</v>
      </c>
      <c r="AJ810" s="401">
        <f>IFERROR(INDEX(Raw_DATA!N:N,MATCH(Risk7_PlusY67!$D810,Raw_DATA!$A:$A,0)),"")</f>
        <v>172</v>
      </c>
      <c r="AK810" s="401">
        <f>IFERROR(INDEX(Raw_DATA!O:O,MATCH(Risk7_PlusY67!$D810,Raw_DATA!$A:$A,0)),"")</f>
        <v>59</v>
      </c>
      <c r="AL810" s="401">
        <f>IFERROR(INDEX(Raw_DATA!P:P,MATCH(Risk7_PlusY67!$D810,Raw_DATA!$A:$A,0)),"")</f>
        <v>64</v>
      </c>
      <c r="AM810" s="401">
        <f>IFERROR(INDEX(Raw_DATA!Q:Q,MATCH(Risk7_PlusY67!$D810,Raw_DATA!$A:$A,0)),"")</f>
        <v>167</v>
      </c>
      <c r="AN810" s="401">
        <f>IFERROR(INDEX(Raw_DATA!R:R,MATCH(Risk7_PlusY67!$D810,Raw_DATA!$A:$A,0)),"")</f>
        <v>49</v>
      </c>
      <c r="AO810" s="407"/>
      <c r="AP810" s="411" t="b">
        <f>AB810=AY810</f>
        <v>1</v>
      </c>
      <c r="AQ810" s="340">
        <f t="shared" si="268"/>
        <v>1</v>
      </c>
      <c r="AR810" s="123">
        <f t="shared" si="269"/>
        <v>1</v>
      </c>
      <c r="AS810" s="123">
        <f t="shared" si="270"/>
        <v>1</v>
      </c>
      <c r="AT810" s="123">
        <f>IF(OR(AND((K810&lt;0.8),(BE810&gt;180)),AND((K810&lt;0.8),(BE810&lt;10)),AND((K810&gt;=0.8),(BE810&lt;10)),AND((K810&gt;=0.8),(BE810&gt;90))),0,1)</f>
        <v>0</v>
      </c>
      <c r="AU810" s="123">
        <f t="shared" si="271"/>
        <v>1</v>
      </c>
      <c r="AV810" s="123">
        <f t="shared" si="272"/>
        <v>0</v>
      </c>
      <c r="AW810" s="123">
        <f t="shared" si="273"/>
        <v>0</v>
      </c>
      <c r="AX810" s="123">
        <f t="shared" si="274"/>
        <v>1</v>
      </c>
      <c r="AY810" s="416" t="str">
        <f t="shared" si="275"/>
        <v>B-</v>
      </c>
      <c r="AZ810" s="416" t="str">
        <f>R810&amp;AY810</f>
        <v>1B-</v>
      </c>
      <c r="BA810" s="417">
        <f>IFERROR(INDEX(Raw_DATA!L:L,MATCH(Risk7_PlusY67!$D810,Raw_DATA!$A:$A,0)),"")</f>
        <v>-0.36</v>
      </c>
      <c r="BB810" s="417">
        <f>IFERROR(INDEX(AVGGroup!$H$5:$H$21,MATCH(Risk7_PlusY67!$BJ810,AVGGroup!$C$5:$C$21,0)),"")</f>
        <v>-3.54</v>
      </c>
      <c r="BC810" s="417">
        <f>IFERROR(INDEX(Raw_DATA!M:M,MATCH(Risk7_PlusY67!$D810,Raw_DATA!$A:$A,0)),"")</f>
        <v>-4.3600000000000003</v>
      </c>
      <c r="BD810" s="418">
        <f>IFERROR(INDEX(AVGGroup!$J$5:$J$21,MATCH(Risk7_PlusY67!$BJ810,AVGGroup!$C$5:$C$21,0)),"")</f>
        <v>-10.199999999999999</v>
      </c>
      <c r="BE810" s="407">
        <f>IFERROR(INDEX(Raw_DATA!N:N,MATCH(Risk7_PlusY67!$D810,Raw_DATA!$A:$A,0)),"")</f>
        <v>172</v>
      </c>
      <c r="BF810" s="407">
        <f>IFERROR(INDEX(Raw_DATA!O:O,MATCH(Risk7_PlusY67!$D810,Raw_DATA!$A:$A,0)),"")</f>
        <v>59</v>
      </c>
      <c r="BG810" s="407">
        <f>IFERROR(INDEX(Raw_DATA!P:P,MATCH(Risk7_PlusY67!$D810,Raw_DATA!$A:$A,0)),"")</f>
        <v>64</v>
      </c>
      <c r="BH810" s="407">
        <f>IFERROR(INDEX(Raw_DATA!Q:Q,MATCH(Risk7_PlusY67!$D810,Raw_DATA!$A:$A,0)),"")</f>
        <v>167</v>
      </c>
      <c r="BI810" s="407">
        <f>IFERROR(INDEX(Raw_DATA!R:R,MATCH(Risk7_PlusY67!$D810,Raw_DATA!$A:$A,0)),"")</f>
        <v>49</v>
      </c>
      <c r="BJ810" s="124" t="str">
        <f>INDEX('Org2567'!$BM:$BM,MATCH(Risk7_PlusY67!D810,'Org2567'!$D:$D,0))</f>
        <v>รพช.F2 P&lt;=30,000</v>
      </c>
    </row>
    <row r="811" spans="1:62" x14ac:dyDescent="0.7">
      <c r="A811" s="206">
        <f>IF(ISBLANK(D811),"",COUNTA($D$3:D811))</f>
        <v>809</v>
      </c>
      <c r="B811" s="207">
        <f>IFERROR(INDEX(ID!$E:$E,MATCH(Risk7_PlusY67!$D811,ID!$A:$A,0)),"")</f>
        <v>11</v>
      </c>
      <c r="C811" s="207" t="str">
        <f>IFERROR(INDEX(ID!$I:$I,MATCH(Risk7_PlusY67!$D811,ID!$A:$A,0)),"")</f>
        <v>สุราษฎร์ธานี</v>
      </c>
      <c r="D811" s="295" t="s">
        <v>805</v>
      </c>
      <c r="E811" s="207" t="str">
        <f>IFERROR(INDEX(ID!$C:$C,MATCH(Risk7_PlusY67!$D811,ID!$A:$A,0)),"")</f>
        <v>เกาะพงัน,รพช.</v>
      </c>
      <c r="F811" s="207" t="str">
        <f>IFERROR(INDEX(ID!$G:$G,MATCH(Risk7_PlusY67!$D811,ID!$A:$A,0)),"")</f>
        <v>รพช.</v>
      </c>
      <c r="G811" s="206">
        <f>IFERROR(INDEX(ID!$J:$J,MATCH(Risk7_PlusY67!$D811,ID!$A:$A,0)),"")</f>
        <v>50</v>
      </c>
      <c r="H811" s="208" t="str">
        <f>IFERROR(INDEX(ID!$P:$P,MATCH(Risk7_PlusY67!$D811,ID!$A:$A,0)),"")</f>
        <v>รพช.F1 P&lt;=50,000</v>
      </c>
      <c r="I811" s="209">
        <f>IFERROR(INDEX(Raw_DATA!E:E,MATCH(Risk7_PlusY67!$D811,Raw_DATA!$A:$A,0)),"")</f>
        <v>2.94</v>
      </c>
      <c r="J811" s="209">
        <f>IFERROR(INDEX(Raw_DATA!F:F,MATCH(Risk7_PlusY67!$D811,Raw_DATA!$A:$A,0)),"")</f>
        <v>2.76</v>
      </c>
      <c r="K811" s="209">
        <f>IFERROR(INDEX(Raw_DATA!G:G,MATCH(Risk7_PlusY67!$D811,Raw_DATA!$A:$A,0)),"")</f>
        <v>1.55</v>
      </c>
      <c r="L811" s="209">
        <f>IFERROR(INDEX(Raw_DATA!H:H,MATCH(Risk7_PlusY67!$D811,Raw_DATA!$A:$A,0)),"")</f>
        <v>53730702.670000002</v>
      </c>
      <c r="M811" s="210">
        <f>IFERROR(INDEX(Raw_DATA!I:I,MATCH(Risk7_PlusY67!$D811,Raw_DATA!$A:$A,0)),"")</f>
        <v>1122546.22</v>
      </c>
      <c r="N811" s="206">
        <f t="shared" si="255"/>
        <v>0</v>
      </c>
      <c r="O811" s="206">
        <f t="shared" si="256"/>
        <v>0</v>
      </c>
      <c r="P811" s="206">
        <f t="shared" si="258"/>
        <v>0</v>
      </c>
      <c r="Q811" s="211" t="str">
        <f t="shared" si="259"/>
        <v/>
      </c>
      <c r="R811" s="206">
        <f t="shared" si="257"/>
        <v>0</v>
      </c>
      <c r="S811" s="212">
        <f>IFERROR(INDEX(Raw_DATA!J:J,MATCH(Risk7_PlusY67!$D811,Raw_DATA!$A:$A,0)),"")</f>
        <v>4350295.04</v>
      </c>
      <c r="T811" s="213">
        <f>IFERROR(INDEX(Raw_DATA!K:K,MATCH(Risk7_PlusY67!$D811,Raw_DATA!$A:$A,0)),"")</f>
        <v>15019384.710000001</v>
      </c>
      <c r="U811" s="214">
        <f t="shared" si="260"/>
        <v>1</v>
      </c>
      <c r="V811" s="214">
        <f t="shared" si="261"/>
        <v>1</v>
      </c>
      <c r="W811" s="214">
        <f>IF(OR(AND((K811&lt;0.8),(AJ811&gt;180)),AND((K811&lt;0.8),(AJ811&lt;10)),AND((K811&gt;=0.8),(AJ811&lt;10)),AND((K811&gt;=0.8),(AJ811&gt;90))),0,1)</f>
        <v>1</v>
      </c>
      <c r="X811" s="214">
        <f t="shared" si="262"/>
        <v>1</v>
      </c>
      <c r="Y811" s="214">
        <f t="shared" si="263"/>
        <v>1</v>
      </c>
      <c r="Z811" s="214">
        <f t="shared" si="264"/>
        <v>1</v>
      </c>
      <c r="AA811" s="214">
        <f t="shared" si="265"/>
        <v>1</v>
      </c>
      <c r="AB811" s="215" t="str">
        <f t="shared" si="266"/>
        <v>A</v>
      </c>
      <c r="AC811" s="215" t="str">
        <f t="shared" si="267"/>
        <v>0A</v>
      </c>
      <c r="AD811" s="216"/>
      <c r="AE811" s="216"/>
      <c r="AF811" s="434">
        <f>IFERROR(INDEX(Raw_DATA!L:L,MATCH(Risk7_PlusY67!$D811,Raw_DATA!$A:$A,0)),"")</f>
        <v>2.92</v>
      </c>
      <c r="AG811" s="434">
        <f>IFERROR(INDEX(AVGGroup!$D$5:$D$21,MATCH(Risk7_PlusY67!$H811,AVGGroup!$C$5:$C$21,0)),"")</f>
        <v>-3.15</v>
      </c>
      <c r="AH811" s="434">
        <f>IFERROR(INDEX(Raw_DATA!M:M,MATCH(Risk7_PlusY67!$D811,Raw_DATA!$A:$A,0)),"")</f>
        <v>0.66</v>
      </c>
      <c r="AI811" s="435">
        <f>IFERROR(INDEX(AVGGroup!$F$5:$F$21,MATCH(Risk7_PlusY67!$H811,AVGGroup!$C$5:$C$21,0)),"")</f>
        <v>-7.1</v>
      </c>
      <c r="AJ811" s="401">
        <f>IFERROR(INDEX(Raw_DATA!N:N,MATCH(Risk7_PlusY67!$D811,Raw_DATA!$A:$A,0)),"")</f>
        <v>51</v>
      </c>
      <c r="AK811" s="401">
        <f>IFERROR(INDEX(Raw_DATA!O:O,MATCH(Risk7_PlusY67!$D811,Raw_DATA!$A:$A,0)),"")</f>
        <v>43</v>
      </c>
      <c r="AL811" s="401">
        <f>IFERROR(INDEX(Raw_DATA!P:P,MATCH(Risk7_PlusY67!$D811,Raw_DATA!$A:$A,0)),"")</f>
        <v>60</v>
      </c>
      <c r="AM811" s="401">
        <f>IFERROR(INDEX(Raw_DATA!Q:Q,MATCH(Risk7_PlusY67!$D811,Raw_DATA!$A:$A,0)),"")</f>
        <v>102</v>
      </c>
      <c r="AN811" s="401">
        <f>IFERROR(INDEX(Raw_DATA!R:R,MATCH(Risk7_PlusY67!$D811,Raw_DATA!$A:$A,0)),"")</f>
        <v>52</v>
      </c>
      <c r="AO811" s="407"/>
      <c r="AP811" s="411" t="b">
        <f>AB811=AY811</f>
        <v>1</v>
      </c>
      <c r="AQ811" s="340">
        <f t="shared" si="268"/>
        <v>0</v>
      </c>
      <c r="AR811" s="123">
        <f t="shared" si="269"/>
        <v>1</v>
      </c>
      <c r="AS811" s="123">
        <f t="shared" si="270"/>
        <v>1</v>
      </c>
      <c r="AT811" s="123">
        <f>IF(OR(AND((K811&lt;0.8),(BE811&gt;180)),AND((K811&lt;0.8),(BE811&lt;10)),AND((K811&gt;=0.8),(BE811&lt;10)),AND((K811&gt;=0.8),(BE811&gt;90))),0,1)</f>
        <v>1</v>
      </c>
      <c r="AU811" s="123">
        <f t="shared" si="271"/>
        <v>1</v>
      </c>
      <c r="AV811" s="123">
        <f t="shared" si="272"/>
        <v>1</v>
      </c>
      <c r="AW811" s="123">
        <f t="shared" si="273"/>
        <v>1</v>
      </c>
      <c r="AX811" s="123">
        <f t="shared" si="274"/>
        <v>1</v>
      </c>
      <c r="AY811" s="416" t="str">
        <f t="shared" si="275"/>
        <v>A</v>
      </c>
      <c r="AZ811" s="416" t="str">
        <f>R811&amp;AY811</f>
        <v>0A</v>
      </c>
      <c r="BA811" s="417">
        <f>IFERROR(INDEX(Raw_DATA!L:L,MATCH(Risk7_PlusY67!$D811,Raw_DATA!$A:$A,0)),"")</f>
        <v>2.92</v>
      </c>
      <c r="BB811" s="417">
        <f>IFERROR(INDEX(AVGGroup!$H$5:$H$21,MATCH(Risk7_PlusY67!$BJ811,AVGGroup!$C$5:$C$21,0)),"")</f>
        <v>-3.15</v>
      </c>
      <c r="BC811" s="417">
        <f>IFERROR(INDEX(Raw_DATA!M:M,MATCH(Risk7_PlusY67!$D811,Raw_DATA!$A:$A,0)),"")</f>
        <v>0.66</v>
      </c>
      <c r="BD811" s="418">
        <f>IFERROR(INDEX(AVGGroup!$J$5:$J$21,MATCH(Risk7_PlusY67!$BJ811,AVGGroup!$C$5:$C$21,0)),"")</f>
        <v>-7.1</v>
      </c>
      <c r="BE811" s="407">
        <f>IFERROR(INDEX(Raw_DATA!N:N,MATCH(Risk7_PlusY67!$D811,Raw_DATA!$A:$A,0)),"")</f>
        <v>51</v>
      </c>
      <c r="BF811" s="407">
        <f>IFERROR(INDEX(Raw_DATA!O:O,MATCH(Risk7_PlusY67!$D811,Raw_DATA!$A:$A,0)),"")</f>
        <v>43</v>
      </c>
      <c r="BG811" s="407">
        <f>IFERROR(INDEX(Raw_DATA!P:P,MATCH(Risk7_PlusY67!$D811,Raw_DATA!$A:$A,0)),"")</f>
        <v>60</v>
      </c>
      <c r="BH811" s="407">
        <f>IFERROR(INDEX(Raw_DATA!Q:Q,MATCH(Risk7_PlusY67!$D811,Raw_DATA!$A:$A,0)),"")</f>
        <v>102</v>
      </c>
      <c r="BI811" s="407">
        <f>IFERROR(INDEX(Raw_DATA!R:R,MATCH(Risk7_PlusY67!$D811,Raw_DATA!$A:$A,0)),"")</f>
        <v>52</v>
      </c>
      <c r="BJ811" s="124" t="str">
        <f>INDEX('Org2567'!$BM:$BM,MATCH(Risk7_PlusY67!D811,'Org2567'!$D:$D,0))</f>
        <v>รพช.F1 P&lt;=50,000</v>
      </c>
    </row>
    <row r="812" spans="1:62" x14ac:dyDescent="0.7">
      <c r="A812" s="206">
        <f>IF(ISBLANK(D812),"",COUNTA($D$3:D812))</f>
        <v>810</v>
      </c>
      <c r="B812" s="207">
        <f>IFERROR(INDEX(ID!$E:$E,MATCH(Risk7_PlusY67!$D812,ID!$A:$A,0)),"")</f>
        <v>11</v>
      </c>
      <c r="C812" s="207" t="str">
        <f>IFERROR(INDEX(ID!$I:$I,MATCH(Risk7_PlusY67!$D812,ID!$A:$A,0)),"")</f>
        <v>สุราษฎร์ธานี</v>
      </c>
      <c r="D812" s="295" t="s">
        <v>806</v>
      </c>
      <c r="E812" s="207" t="str">
        <f>IFERROR(INDEX(ID!$C:$C,MATCH(Risk7_PlusY67!$D812,ID!$A:$A,0)),"")</f>
        <v>ไชยา,รพช.</v>
      </c>
      <c r="F812" s="207" t="str">
        <f>IFERROR(INDEX(ID!$G:$G,MATCH(Risk7_PlusY67!$D812,ID!$A:$A,0)),"")</f>
        <v>รพช.</v>
      </c>
      <c r="G812" s="206">
        <f>IFERROR(INDEX(ID!$J:$J,MATCH(Risk7_PlusY67!$D812,ID!$A:$A,0)),"")</f>
        <v>60</v>
      </c>
      <c r="H812" s="208" t="str">
        <f>IFERROR(INDEX(ID!$P:$P,MATCH(Risk7_PlusY67!$D812,ID!$A:$A,0)),"")</f>
        <v>รพช.M2 B&lt;=100</v>
      </c>
      <c r="I812" s="209">
        <f>IFERROR(INDEX(Raw_DATA!E:E,MATCH(Risk7_PlusY67!$D812,Raw_DATA!$A:$A,0)),"")</f>
        <v>1.74</v>
      </c>
      <c r="J812" s="209">
        <f>IFERROR(INDEX(Raw_DATA!F:F,MATCH(Risk7_PlusY67!$D812,Raw_DATA!$A:$A,0)),"")</f>
        <v>1.62</v>
      </c>
      <c r="K812" s="209">
        <f>IFERROR(INDEX(Raw_DATA!G:G,MATCH(Risk7_PlusY67!$D812,Raw_DATA!$A:$A,0)),"")</f>
        <v>1.07</v>
      </c>
      <c r="L812" s="209">
        <f>IFERROR(INDEX(Raw_DATA!H:H,MATCH(Risk7_PlusY67!$D812,Raw_DATA!$A:$A,0)),"")</f>
        <v>30996651.359999999</v>
      </c>
      <c r="M812" s="210">
        <f>IFERROR(INDEX(Raw_DATA!I:I,MATCH(Risk7_PlusY67!$D812,Raw_DATA!$A:$A,0)),"")</f>
        <v>-25927677.289999999</v>
      </c>
      <c r="N812" s="206">
        <f t="shared" si="255"/>
        <v>0</v>
      </c>
      <c r="O812" s="206">
        <f t="shared" si="256"/>
        <v>1</v>
      </c>
      <c r="P812" s="206">
        <f t="shared" si="258"/>
        <v>0</v>
      </c>
      <c r="Q812" s="211">
        <f t="shared" si="259"/>
        <v>14.3</v>
      </c>
      <c r="R812" s="206">
        <f t="shared" si="257"/>
        <v>1</v>
      </c>
      <c r="S812" s="212">
        <f>IFERROR(INDEX(Raw_DATA!J:J,MATCH(Risk7_PlusY67!$D812,Raw_DATA!$A:$A,0)),"")</f>
        <v>-30397002.329999998</v>
      </c>
      <c r="T812" s="213">
        <f>IFERROR(INDEX(Raw_DATA!K:K,MATCH(Risk7_PlusY67!$D812,Raw_DATA!$A:$A,0)),"")</f>
        <v>2682703.77</v>
      </c>
      <c r="U812" s="214">
        <f t="shared" si="260"/>
        <v>0</v>
      </c>
      <c r="V812" s="214">
        <f t="shared" si="261"/>
        <v>0</v>
      </c>
      <c r="W812" s="214">
        <f>IF(OR(AND((K812&lt;0.8),(AJ812&gt;180)),AND((K812&lt;0.8),(AJ812&lt;10)),AND((K812&gt;=0.8),(AJ812&lt;10)),AND((K812&gt;=0.8),(AJ812&gt;90))),0,1)</f>
        <v>0</v>
      </c>
      <c r="X812" s="214">
        <f t="shared" si="262"/>
        <v>1</v>
      </c>
      <c r="Y812" s="214">
        <f t="shared" si="263"/>
        <v>0</v>
      </c>
      <c r="Z812" s="214">
        <f t="shared" si="264"/>
        <v>0</v>
      </c>
      <c r="AA812" s="214">
        <f t="shared" si="265"/>
        <v>1</v>
      </c>
      <c r="AB812" s="215" t="str">
        <f t="shared" si="266"/>
        <v>C-</v>
      </c>
      <c r="AC812" s="215" t="str">
        <f t="shared" si="267"/>
        <v>1C-</v>
      </c>
      <c r="AD812" s="216"/>
      <c r="AE812" s="216"/>
      <c r="AF812" s="434">
        <f>IFERROR(INDEX(Raw_DATA!L:L,MATCH(Risk7_PlusY67!$D812,Raw_DATA!$A:$A,0)),"")</f>
        <v>-15.01</v>
      </c>
      <c r="AG812" s="434">
        <f>IFERROR(INDEX(AVGGroup!$D$5:$D$21,MATCH(Risk7_PlusY67!$H812,AVGGroup!$C$5:$C$21,0)),"")</f>
        <v>-4.4400000000000004</v>
      </c>
      <c r="AH812" s="434">
        <f>IFERROR(INDEX(Raw_DATA!M:M,MATCH(Risk7_PlusY67!$D812,Raw_DATA!$A:$A,0)),"")</f>
        <v>-10.33</v>
      </c>
      <c r="AI812" s="435">
        <f>IFERROR(INDEX(AVGGroup!$F$5:$F$21,MATCH(Risk7_PlusY67!$H812,AVGGroup!$C$5:$C$21,0)),"")</f>
        <v>-7.31</v>
      </c>
      <c r="AJ812" s="401">
        <f>IFERROR(INDEX(Raw_DATA!N:N,MATCH(Risk7_PlusY67!$D812,Raw_DATA!$A:$A,0)),"")</f>
        <v>138</v>
      </c>
      <c r="AK812" s="401">
        <f>IFERROR(INDEX(Raw_DATA!O:O,MATCH(Risk7_PlusY67!$D812,Raw_DATA!$A:$A,0)),"")</f>
        <v>36</v>
      </c>
      <c r="AL812" s="401">
        <f>IFERROR(INDEX(Raw_DATA!P:P,MATCH(Risk7_PlusY67!$D812,Raw_DATA!$A:$A,0)),"")</f>
        <v>69</v>
      </c>
      <c r="AM812" s="401">
        <f>IFERROR(INDEX(Raw_DATA!Q:Q,MATCH(Risk7_PlusY67!$D812,Raw_DATA!$A:$A,0)),"")</f>
        <v>415</v>
      </c>
      <c r="AN812" s="401">
        <f>IFERROR(INDEX(Raw_DATA!R:R,MATCH(Risk7_PlusY67!$D812,Raw_DATA!$A:$A,0)),"")</f>
        <v>33</v>
      </c>
      <c r="AO812" s="407"/>
      <c r="AP812" s="411" t="b">
        <f>AB812=AY812</f>
        <v>1</v>
      </c>
      <c r="AQ812" s="340">
        <f t="shared" si="268"/>
        <v>1</v>
      </c>
      <c r="AR812" s="123">
        <f t="shared" si="269"/>
        <v>0</v>
      </c>
      <c r="AS812" s="123">
        <f t="shared" si="270"/>
        <v>0</v>
      </c>
      <c r="AT812" s="123">
        <f>IF(OR(AND((K812&lt;0.8),(BE812&gt;180)),AND((K812&lt;0.8),(BE812&lt;10)),AND((K812&gt;=0.8),(BE812&lt;10)),AND((K812&gt;=0.8),(BE812&gt;90))),0,1)</f>
        <v>0</v>
      </c>
      <c r="AU812" s="123">
        <f t="shared" si="271"/>
        <v>1</v>
      </c>
      <c r="AV812" s="123">
        <f t="shared" si="272"/>
        <v>0</v>
      </c>
      <c r="AW812" s="123">
        <f t="shared" si="273"/>
        <v>0</v>
      </c>
      <c r="AX812" s="123">
        <f t="shared" si="274"/>
        <v>1</v>
      </c>
      <c r="AY812" s="416" t="str">
        <f t="shared" si="275"/>
        <v>C-</v>
      </c>
      <c r="AZ812" s="416" t="str">
        <f>R812&amp;AY812</f>
        <v>1C-</v>
      </c>
      <c r="BA812" s="417">
        <f>IFERROR(INDEX(Raw_DATA!L:L,MATCH(Risk7_PlusY67!$D812,Raw_DATA!$A:$A,0)),"")</f>
        <v>-15.01</v>
      </c>
      <c r="BB812" s="417">
        <f>IFERROR(INDEX(AVGGroup!$H$5:$H$21,MATCH(Risk7_PlusY67!$BJ812,AVGGroup!$C$5:$C$21,0)),"")</f>
        <v>-4.4400000000000004</v>
      </c>
      <c r="BC812" s="417">
        <f>IFERROR(INDEX(Raw_DATA!M:M,MATCH(Risk7_PlusY67!$D812,Raw_DATA!$A:$A,0)),"")</f>
        <v>-10.33</v>
      </c>
      <c r="BD812" s="418">
        <f>IFERROR(INDEX(AVGGroup!$J$5:$J$21,MATCH(Risk7_PlusY67!$BJ812,AVGGroup!$C$5:$C$21,0)),"")</f>
        <v>-7.31</v>
      </c>
      <c r="BE812" s="407">
        <f>IFERROR(INDEX(Raw_DATA!N:N,MATCH(Risk7_PlusY67!$D812,Raw_DATA!$A:$A,0)),"")</f>
        <v>138</v>
      </c>
      <c r="BF812" s="407">
        <f>IFERROR(INDEX(Raw_DATA!O:O,MATCH(Risk7_PlusY67!$D812,Raw_DATA!$A:$A,0)),"")</f>
        <v>36</v>
      </c>
      <c r="BG812" s="407">
        <f>IFERROR(INDEX(Raw_DATA!P:P,MATCH(Risk7_PlusY67!$D812,Raw_DATA!$A:$A,0)),"")</f>
        <v>69</v>
      </c>
      <c r="BH812" s="407">
        <f>IFERROR(INDEX(Raw_DATA!Q:Q,MATCH(Risk7_PlusY67!$D812,Raw_DATA!$A:$A,0)),"")</f>
        <v>415</v>
      </c>
      <c r="BI812" s="407">
        <f>IFERROR(INDEX(Raw_DATA!R:R,MATCH(Risk7_PlusY67!$D812,Raw_DATA!$A:$A,0)),"")</f>
        <v>33</v>
      </c>
      <c r="BJ812" s="124" t="str">
        <f>INDEX('Org2567'!$BM:$BM,MATCH(Risk7_PlusY67!D812,'Org2567'!$D:$D,0))</f>
        <v>รพช.M2 B&lt;=100</v>
      </c>
    </row>
    <row r="813" spans="1:62" x14ac:dyDescent="0.7">
      <c r="A813" s="206">
        <f>IF(ISBLANK(D813),"",COUNTA($D$3:D813))</f>
        <v>811</v>
      </c>
      <c r="B813" s="207">
        <f>IFERROR(INDEX(ID!$E:$E,MATCH(Risk7_PlusY67!$D813,ID!$A:$A,0)),"")</f>
        <v>11</v>
      </c>
      <c r="C813" s="207" t="str">
        <f>IFERROR(INDEX(ID!$I:$I,MATCH(Risk7_PlusY67!$D813,ID!$A:$A,0)),"")</f>
        <v>สุราษฎร์ธานี</v>
      </c>
      <c r="D813" s="295" t="s">
        <v>807</v>
      </c>
      <c r="E813" s="207" t="str">
        <f>IFERROR(INDEX(ID!$C:$C,MATCH(Risk7_PlusY67!$D813,ID!$A:$A,0)),"")</f>
        <v>ท่าชนะ,รพช.</v>
      </c>
      <c r="F813" s="207" t="str">
        <f>IFERROR(INDEX(ID!$G:$G,MATCH(Risk7_PlusY67!$D813,ID!$A:$A,0)),"")</f>
        <v>รพช.</v>
      </c>
      <c r="G813" s="206">
        <f>IFERROR(INDEX(ID!$J:$J,MATCH(Risk7_PlusY67!$D813,ID!$A:$A,0)),"")</f>
        <v>30</v>
      </c>
      <c r="H813" s="208" t="str">
        <f>IFERROR(INDEX(ID!$P:$P,MATCH(Risk7_PlusY67!$D813,ID!$A:$A,0)),"")</f>
        <v>รพช.F2 P30,000-60,000</v>
      </c>
      <c r="I813" s="209">
        <f>IFERROR(INDEX(Raw_DATA!E:E,MATCH(Risk7_PlusY67!$D813,Raw_DATA!$A:$A,0)),"")</f>
        <v>1.96</v>
      </c>
      <c r="J813" s="209">
        <f>IFERROR(INDEX(Raw_DATA!F:F,MATCH(Risk7_PlusY67!$D813,Raw_DATA!$A:$A,0)),"")</f>
        <v>1.91</v>
      </c>
      <c r="K813" s="209">
        <f>IFERROR(INDEX(Raw_DATA!G:G,MATCH(Risk7_PlusY67!$D813,Raw_DATA!$A:$A,0)),"")</f>
        <v>1.67</v>
      </c>
      <c r="L813" s="209">
        <f>IFERROR(INDEX(Raw_DATA!H:H,MATCH(Risk7_PlusY67!$D813,Raw_DATA!$A:$A,0)),"")</f>
        <v>45168087.420000002</v>
      </c>
      <c r="M813" s="210">
        <f>IFERROR(INDEX(Raw_DATA!I:I,MATCH(Risk7_PlusY67!$D813,Raw_DATA!$A:$A,0)),"")</f>
        <v>-13098125.93</v>
      </c>
      <c r="N813" s="206">
        <f t="shared" si="255"/>
        <v>0</v>
      </c>
      <c r="O813" s="206">
        <f t="shared" si="256"/>
        <v>1</v>
      </c>
      <c r="P813" s="206">
        <f t="shared" si="258"/>
        <v>0</v>
      </c>
      <c r="Q813" s="211">
        <f t="shared" si="259"/>
        <v>41.3</v>
      </c>
      <c r="R813" s="206">
        <f t="shared" si="257"/>
        <v>1</v>
      </c>
      <c r="S813" s="212">
        <f>IFERROR(INDEX(Raw_DATA!J:J,MATCH(Risk7_PlusY67!$D813,Raw_DATA!$A:$A,0)),"")</f>
        <v>-8181892.3499999996</v>
      </c>
      <c r="T813" s="213">
        <f>IFERROR(INDEX(Raw_DATA!K:K,MATCH(Risk7_PlusY67!$D813,Raw_DATA!$A:$A,0)),"")</f>
        <v>30585140.109999999</v>
      </c>
      <c r="U813" s="214">
        <f t="shared" si="260"/>
        <v>0</v>
      </c>
      <c r="V813" s="214">
        <f t="shared" si="261"/>
        <v>0</v>
      </c>
      <c r="W813" s="214">
        <f>IF(OR(AND((K813&lt;0.8),(AJ813&gt;180)),AND((K813&lt;0.8),(AJ813&lt;10)),AND((K813&gt;=0.8),(AJ813&lt;10)),AND((K813&gt;=0.8),(AJ813&gt;90))),0,1)</f>
        <v>0</v>
      </c>
      <c r="X813" s="214">
        <f t="shared" si="262"/>
        <v>1</v>
      </c>
      <c r="Y813" s="214">
        <f t="shared" si="263"/>
        <v>1</v>
      </c>
      <c r="Z813" s="214">
        <f t="shared" si="264"/>
        <v>0</v>
      </c>
      <c r="AA813" s="214">
        <f t="shared" si="265"/>
        <v>1</v>
      </c>
      <c r="AB813" s="215" t="str">
        <f t="shared" si="266"/>
        <v>C</v>
      </c>
      <c r="AC813" s="215" t="str">
        <f t="shared" si="267"/>
        <v>1C</v>
      </c>
      <c r="AD813" s="216"/>
      <c r="AE813" s="216"/>
      <c r="AF813" s="434">
        <f>IFERROR(INDEX(Raw_DATA!L:L,MATCH(Risk7_PlusY67!$D813,Raw_DATA!$A:$A,0)),"")</f>
        <v>-7.21</v>
      </c>
      <c r="AG813" s="434">
        <f>IFERROR(INDEX(AVGGroup!$D$5:$D$21,MATCH(Risk7_PlusY67!$H813,AVGGroup!$C$5:$C$21,0)),"")</f>
        <v>-4.37</v>
      </c>
      <c r="AH813" s="434">
        <f>IFERROR(INDEX(Raw_DATA!M:M,MATCH(Risk7_PlusY67!$D813,Raw_DATA!$A:$A,0)),"")</f>
        <v>-9.56</v>
      </c>
      <c r="AI813" s="435">
        <f>IFERROR(INDEX(AVGGroup!$F$5:$F$21,MATCH(Risk7_PlusY67!$H813,AVGGroup!$C$5:$C$21,0)),"")</f>
        <v>-9.19</v>
      </c>
      <c r="AJ813" s="401">
        <f>IFERROR(INDEX(Raw_DATA!N:N,MATCH(Risk7_PlusY67!$D813,Raw_DATA!$A:$A,0)),"")</f>
        <v>255</v>
      </c>
      <c r="AK813" s="401">
        <f>IFERROR(INDEX(Raw_DATA!O:O,MATCH(Risk7_PlusY67!$D813,Raw_DATA!$A:$A,0)),"")</f>
        <v>57</v>
      </c>
      <c r="AL813" s="401">
        <f>IFERROR(INDEX(Raw_DATA!P:P,MATCH(Risk7_PlusY67!$D813,Raw_DATA!$A:$A,0)),"")</f>
        <v>60</v>
      </c>
      <c r="AM813" s="401">
        <f>IFERROR(INDEX(Raw_DATA!Q:Q,MATCH(Risk7_PlusY67!$D813,Raw_DATA!$A:$A,0)),"")</f>
        <v>289</v>
      </c>
      <c r="AN813" s="401">
        <f>IFERROR(INDEX(Raw_DATA!R:R,MATCH(Risk7_PlusY67!$D813,Raw_DATA!$A:$A,0)),"")</f>
        <v>52</v>
      </c>
      <c r="AO813" s="407"/>
      <c r="AP813" s="411" t="b">
        <f>AB813=AY813</f>
        <v>1</v>
      </c>
      <c r="AQ813" s="340">
        <f t="shared" si="268"/>
        <v>1</v>
      </c>
      <c r="AR813" s="123">
        <f t="shared" si="269"/>
        <v>0</v>
      </c>
      <c r="AS813" s="123">
        <f t="shared" si="270"/>
        <v>0</v>
      </c>
      <c r="AT813" s="123">
        <f>IF(OR(AND((K813&lt;0.8),(BE813&gt;180)),AND((K813&lt;0.8),(BE813&lt;10)),AND((K813&gt;=0.8),(BE813&lt;10)),AND((K813&gt;=0.8),(BE813&gt;90))),0,1)</f>
        <v>0</v>
      </c>
      <c r="AU813" s="123">
        <f t="shared" si="271"/>
        <v>1</v>
      </c>
      <c r="AV813" s="123">
        <f t="shared" si="272"/>
        <v>1</v>
      </c>
      <c r="AW813" s="123">
        <f t="shared" si="273"/>
        <v>0</v>
      </c>
      <c r="AX813" s="123">
        <f t="shared" si="274"/>
        <v>1</v>
      </c>
      <c r="AY813" s="416" t="str">
        <f t="shared" si="275"/>
        <v>C</v>
      </c>
      <c r="AZ813" s="416" t="str">
        <f>R813&amp;AY813</f>
        <v>1C</v>
      </c>
      <c r="BA813" s="417">
        <f>IFERROR(INDEX(Raw_DATA!L:L,MATCH(Risk7_PlusY67!$D813,Raw_DATA!$A:$A,0)),"")</f>
        <v>-7.21</v>
      </c>
      <c r="BB813" s="417">
        <f>IFERROR(INDEX(AVGGroup!$H$5:$H$21,MATCH(Risk7_PlusY67!$BJ813,AVGGroup!$C$5:$C$21,0)),"")</f>
        <v>-3.95</v>
      </c>
      <c r="BC813" s="417">
        <f>IFERROR(INDEX(Raw_DATA!M:M,MATCH(Risk7_PlusY67!$D813,Raw_DATA!$A:$A,0)),"")</f>
        <v>-9.56</v>
      </c>
      <c r="BD813" s="418">
        <f>IFERROR(INDEX(AVGGroup!$J$5:$J$21,MATCH(Risk7_PlusY67!$BJ813,AVGGroup!$C$5:$C$21,0)),"")</f>
        <v>-8.8800000000000008</v>
      </c>
      <c r="BE813" s="407">
        <f>IFERROR(INDEX(Raw_DATA!N:N,MATCH(Risk7_PlusY67!$D813,Raw_DATA!$A:$A,0)),"")</f>
        <v>255</v>
      </c>
      <c r="BF813" s="407">
        <f>IFERROR(INDEX(Raw_DATA!O:O,MATCH(Risk7_PlusY67!$D813,Raw_DATA!$A:$A,0)),"")</f>
        <v>57</v>
      </c>
      <c r="BG813" s="407">
        <f>IFERROR(INDEX(Raw_DATA!P:P,MATCH(Risk7_PlusY67!$D813,Raw_DATA!$A:$A,0)),"")</f>
        <v>60</v>
      </c>
      <c r="BH813" s="407">
        <f>IFERROR(INDEX(Raw_DATA!Q:Q,MATCH(Risk7_PlusY67!$D813,Raw_DATA!$A:$A,0)),"")</f>
        <v>289</v>
      </c>
      <c r="BI813" s="407">
        <f>IFERROR(INDEX(Raw_DATA!R:R,MATCH(Risk7_PlusY67!$D813,Raw_DATA!$A:$A,0)),"")</f>
        <v>52</v>
      </c>
      <c r="BJ813" s="124" t="str">
        <f>INDEX('Org2567'!$BM:$BM,MATCH(Risk7_PlusY67!D813,'Org2567'!$D:$D,0))</f>
        <v>รพช.F2 P30,000-60,000</v>
      </c>
    </row>
    <row r="814" spans="1:62" x14ac:dyDescent="0.7">
      <c r="A814" s="206">
        <f>IF(ISBLANK(D814),"",COUNTA($D$3:D814))</f>
        <v>812</v>
      </c>
      <c r="B814" s="207">
        <f>IFERROR(INDEX(ID!$E:$E,MATCH(Risk7_PlusY67!$D814,ID!$A:$A,0)),"")</f>
        <v>11</v>
      </c>
      <c r="C814" s="207" t="str">
        <f>IFERROR(INDEX(ID!$I:$I,MATCH(Risk7_PlusY67!$D814,ID!$A:$A,0)),"")</f>
        <v>สุราษฎร์ธานี</v>
      </c>
      <c r="D814" s="295" t="s">
        <v>808</v>
      </c>
      <c r="E814" s="207" t="str">
        <f>IFERROR(INDEX(ID!$C:$C,MATCH(Risk7_PlusY67!$D814,ID!$A:$A,0)),"")</f>
        <v>คีรีรัฐนิคม,รพช.</v>
      </c>
      <c r="F814" s="207" t="str">
        <f>IFERROR(INDEX(ID!$G:$G,MATCH(Risk7_PlusY67!$D814,ID!$A:$A,0)),"")</f>
        <v>รพช.</v>
      </c>
      <c r="G814" s="206">
        <f>IFERROR(INDEX(ID!$J:$J,MATCH(Risk7_PlusY67!$D814,ID!$A:$A,0)),"")</f>
        <v>40</v>
      </c>
      <c r="H814" s="208" t="str">
        <f>IFERROR(INDEX(ID!$P:$P,MATCH(Risk7_PlusY67!$D814,ID!$A:$A,0)),"")</f>
        <v>รพช.F2 P30,000-60,000</v>
      </c>
      <c r="I814" s="209">
        <f>IFERROR(INDEX(Raw_DATA!E:E,MATCH(Risk7_PlusY67!$D814,Raw_DATA!$A:$A,0)),"")</f>
        <v>1.19</v>
      </c>
      <c r="J814" s="209">
        <f>IFERROR(INDEX(Raw_DATA!F:F,MATCH(Risk7_PlusY67!$D814,Raw_DATA!$A:$A,0)),"")</f>
        <v>1.06</v>
      </c>
      <c r="K814" s="209">
        <f>IFERROR(INDEX(Raw_DATA!G:G,MATCH(Risk7_PlusY67!$D814,Raw_DATA!$A:$A,0)),"")</f>
        <v>0.6</v>
      </c>
      <c r="L814" s="209">
        <f>IFERROR(INDEX(Raw_DATA!H:H,MATCH(Risk7_PlusY67!$D814,Raw_DATA!$A:$A,0)),"")</f>
        <v>4552800.83</v>
      </c>
      <c r="M814" s="210">
        <f>IFERROR(INDEX(Raw_DATA!I:I,MATCH(Risk7_PlusY67!$D814,Raw_DATA!$A:$A,0)),"")</f>
        <v>-15552254.41</v>
      </c>
      <c r="N814" s="206">
        <f t="shared" si="255"/>
        <v>2</v>
      </c>
      <c r="O814" s="206">
        <f t="shared" si="256"/>
        <v>1</v>
      </c>
      <c r="P814" s="206">
        <f t="shared" si="258"/>
        <v>1</v>
      </c>
      <c r="Q814" s="211">
        <f t="shared" si="259"/>
        <v>3.5</v>
      </c>
      <c r="R814" s="206">
        <f t="shared" si="257"/>
        <v>4</v>
      </c>
      <c r="S814" s="212">
        <f>IFERROR(INDEX(Raw_DATA!J:J,MATCH(Risk7_PlusY67!$D814,Raw_DATA!$A:$A,0)),"")</f>
        <v>-8862145.3800000008</v>
      </c>
      <c r="T814" s="213">
        <f>IFERROR(INDEX(Raw_DATA!K:K,MATCH(Risk7_PlusY67!$D814,Raw_DATA!$A:$A,0)),"")</f>
        <v>-9776620.3300000001</v>
      </c>
      <c r="U814" s="214">
        <f t="shared" si="260"/>
        <v>0</v>
      </c>
      <c r="V814" s="214">
        <f t="shared" si="261"/>
        <v>0</v>
      </c>
      <c r="W814" s="214">
        <f>IF(OR(AND((K814&lt;0.8),(AJ814&gt;180)),AND((K814&lt;0.8),(AJ814&lt;10)),AND((K814&gt;=0.8),(AJ814&lt;10)),AND((K814&gt;=0.8),(AJ814&gt;90))),0,1)</f>
        <v>0</v>
      </c>
      <c r="X814" s="214">
        <f t="shared" si="262"/>
        <v>1</v>
      </c>
      <c r="Y814" s="214">
        <f t="shared" si="263"/>
        <v>1</v>
      </c>
      <c r="Z814" s="214">
        <f t="shared" si="264"/>
        <v>0</v>
      </c>
      <c r="AA814" s="214">
        <f t="shared" si="265"/>
        <v>1</v>
      </c>
      <c r="AB814" s="215" t="str">
        <f t="shared" si="266"/>
        <v>C</v>
      </c>
      <c r="AC814" s="215" t="str">
        <f t="shared" si="267"/>
        <v>4C</v>
      </c>
      <c r="AD814" s="216"/>
      <c r="AE814" s="216"/>
      <c r="AF814" s="434">
        <f>IFERROR(INDEX(Raw_DATA!L:L,MATCH(Risk7_PlusY67!$D814,Raw_DATA!$A:$A,0)),"")</f>
        <v>-7.09</v>
      </c>
      <c r="AG814" s="434">
        <f>IFERROR(INDEX(AVGGroup!$D$5:$D$21,MATCH(Risk7_PlusY67!$H814,AVGGroup!$C$5:$C$21,0)),"")</f>
        <v>-4.37</v>
      </c>
      <c r="AH814" s="434">
        <f>IFERROR(INDEX(Raw_DATA!M:M,MATCH(Risk7_PlusY67!$D814,Raw_DATA!$A:$A,0)),"")</f>
        <v>-19</v>
      </c>
      <c r="AI814" s="435">
        <f>IFERROR(INDEX(AVGGroup!$F$5:$F$21,MATCH(Risk7_PlusY67!$H814,AVGGroup!$C$5:$C$21,0)),"")</f>
        <v>-9.19</v>
      </c>
      <c r="AJ814" s="401">
        <f>IFERROR(INDEX(Raw_DATA!N:N,MATCH(Risk7_PlusY67!$D814,Raw_DATA!$A:$A,0)),"")</f>
        <v>202</v>
      </c>
      <c r="AK814" s="401">
        <f>IFERROR(INDEX(Raw_DATA!O:O,MATCH(Risk7_PlusY67!$D814,Raw_DATA!$A:$A,0)),"")</f>
        <v>30</v>
      </c>
      <c r="AL814" s="401">
        <f>IFERROR(INDEX(Raw_DATA!P:P,MATCH(Risk7_PlusY67!$D814,Raw_DATA!$A:$A,0)),"")</f>
        <v>19</v>
      </c>
      <c r="AM814" s="401">
        <f>IFERROR(INDEX(Raw_DATA!Q:Q,MATCH(Risk7_PlusY67!$D814,Raw_DATA!$A:$A,0)),"")</f>
        <v>320</v>
      </c>
      <c r="AN814" s="401">
        <f>IFERROR(INDEX(Raw_DATA!R:R,MATCH(Risk7_PlusY67!$D814,Raw_DATA!$A:$A,0)),"")</f>
        <v>34</v>
      </c>
      <c r="AO814" s="407"/>
      <c r="AP814" s="411" t="b">
        <f>AB814=AY814</f>
        <v>1</v>
      </c>
      <c r="AQ814" s="340">
        <f t="shared" si="268"/>
        <v>1</v>
      </c>
      <c r="AR814" s="123">
        <f t="shared" si="269"/>
        <v>0</v>
      </c>
      <c r="AS814" s="123">
        <f t="shared" si="270"/>
        <v>0</v>
      </c>
      <c r="AT814" s="123">
        <f>IF(OR(AND((K814&lt;0.8),(BE814&gt;180)),AND((K814&lt;0.8),(BE814&lt;10)),AND((K814&gt;=0.8),(BE814&lt;10)),AND((K814&gt;=0.8),(BE814&gt;90))),0,1)</f>
        <v>0</v>
      </c>
      <c r="AU814" s="123">
        <f t="shared" si="271"/>
        <v>1</v>
      </c>
      <c r="AV814" s="123">
        <f t="shared" si="272"/>
        <v>1</v>
      </c>
      <c r="AW814" s="123">
        <f t="shared" si="273"/>
        <v>0</v>
      </c>
      <c r="AX814" s="123">
        <f t="shared" si="274"/>
        <v>1</v>
      </c>
      <c r="AY814" s="416" t="str">
        <f t="shared" si="275"/>
        <v>C</v>
      </c>
      <c r="AZ814" s="416" t="str">
        <f>R814&amp;AY814</f>
        <v>4C</v>
      </c>
      <c r="BA814" s="417">
        <f>IFERROR(INDEX(Raw_DATA!L:L,MATCH(Risk7_PlusY67!$D814,Raw_DATA!$A:$A,0)),"")</f>
        <v>-7.09</v>
      </c>
      <c r="BB814" s="417">
        <f>IFERROR(INDEX(AVGGroup!$H$5:$H$21,MATCH(Risk7_PlusY67!$BJ814,AVGGroup!$C$5:$C$21,0)),"")</f>
        <v>-3.95</v>
      </c>
      <c r="BC814" s="417">
        <f>IFERROR(INDEX(Raw_DATA!M:M,MATCH(Risk7_PlusY67!$D814,Raw_DATA!$A:$A,0)),"")</f>
        <v>-19</v>
      </c>
      <c r="BD814" s="418">
        <f>IFERROR(INDEX(AVGGroup!$J$5:$J$21,MATCH(Risk7_PlusY67!$BJ814,AVGGroup!$C$5:$C$21,0)),"")</f>
        <v>-8.8800000000000008</v>
      </c>
      <c r="BE814" s="407">
        <f>IFERROR(INDEX(Raw_DATA!N:N,MATCH(Risk7_PlusY67!$D814,Raw_DATA!$A:$A,0)),"")</f>
        <v>202</v>
      </c>
      <c r="BF814" s="407">
        <f>IFERROR(INDEX(Raw_DATA!O:O,MATCH(Risk7_PlusY67!$D814,Raw_DATA!$A:$A,0)),"")</f>
        <v>30</v>
      </c>
      <c r="BG814" s="407">
        <f>IFERROR(INDEX(Raw_DATA!P:P,MATCH(Risk7_PlusY67!$D814,Raw_DATA!$A:$A,0)),"")</f>
        <v>19</v>
      </c>
      <c r="BH814" s="407">
        <f>IFERROR(INDEX(Raw_DATA!Q:Q,MATCH(Risk7_PlusY67!$D814,Raw_DATA!$A:$A,0)),"")</f>
        <v>320</v>
      </c>
      <c r="BI814" s="407">
        <f>IFERROR(INDEX(Raw_DATA!R:R,MATCH(Risk7_PlusY67!$D814,Raw_DATA!$A:$A,0)),"")</f>
        <v>34</v>
      </c>
      <c r="BJ814" s="124" t="str">
        <f>INDEX('Org2567'!$BM:$BM,MATCH(Risk7_PlusY67!D814,'Org2567'!$D:$D,0))</f>
        <v>รพช.F2 P30,000-60,000</v>
      </c>
    </row>
    <row r="815" spans="1:62" x14ac:dyDescent="0.7">
      <c r="A815" s="206">
        <f>IF(ISBLANK(D815),"",COUNTA($D$3:D815))</f>
        <v>813</v>
      </c>
      <c r="B815" s="207">
        <f>IFERROR(INDEX(ID!$E:$E,MATCH(Risk7_PlusY67!$D815,ID!$A:$A,0)),"")</f>
        <v>11</v>
      </c>
      <c r="C815" s="207" t="str">
        <f>IFERROR(INDEX(ID!$I:$I,MATCH(Risk7_PlusY67!$D815,ID!$A:$A,0)),"")</f>
        <v>สุราษฎร์ธานี</v>
      </c>
      <c r="D815" s="295" t="s">
        <v>809</v>
      </c>
      <c r="E815" s="207" t="str">
        <f>IFERROR(INDEX(ID!$C:$C,MATCH(Risk7_PlusY67!$D815,ID!$A:$A,0)),"")</f>
        <v>บ้านตาขุน,รพช.</v>
      </c>
      <c r="F815" s="207" t="str">
        <f>IFERROR(INDEX(ID!$G:$G,MATCH(Risk7_PlusY67!$D815,ID!$A:$A,0)),"")</f>
        <v>รพช.</v>
      </c>
      <c r="G815" s="206">
        <f>IFERROR(INDEX(ID!$J:$J,MATCH(Risk7_PlusY67!$D815,ID!$A:$A,0)),"")</f>
        <v>30</v>
      </c>
      <c r="H815" s="208" t="str">
        <f>IFERROR(INDEX(ID!$P:$P,MATCH(Risk7_PlusY67!$D815,ID!$A:$A,0)),"")</f>
        <v>รพช.F2 P&lt;=30,000</v>
      </c>
      <c r="I815" s="209">
        <f>IFERROR(INDEX(Raw_DATA!E:E,MATCH(Risk7_PlusY67!$D815,Raw_DATA!$A:$A,0)),"")</f>
        <v>1.31</v>
      </c>
      <c r="J815" s="209">
        <f>IFERROR(INDEX(Raw_DATA!F:F,MATCH(Risk7_PlusY67!$D815,Raw_DATA!$A:$A,0)),"")</f>
        <v>1.1299999999999999</v>
      </c>
      <c r="K815" s="209">
        <f>IFERROR(INDEX(Raw_DATA!G:G,MATCH(Risk7_PlusY67!$D815,Raw_DATA!$A:$A,0)),"")</f>
        <v>0.36</v>
      </c>
      <c r="L815" s="209">
        <f>IFERROR(INDEX(Raw_DATA!H:H,MATCH(Risk7_PlusY67!$D815,Raw_DATA!$A:$A,0)),"")</f>
        <v>4480089.41</v>
      </c>
      <c r="M815" s="210">
        <f>IFERROR(INDEX(Raw_DATA!I:I,MATCH(Risk7_PlusY67!$D815,Raw_DATA!$A:$A,0)),"")</f>
        <v>-10420696.560000001</v>
      </c>
      <c r="N815" s="206">
        <f t="shared" si="255"/>
        <v>2</v>
      </c>
      <c r="O815" s="206">
        <f t="shared" si="256"/>
        <v>1</v>
      </c>
      <c r="P815" s="206">
        <f t="shared" si="258"/>
        <v>1</v>
      </c>
      <c r="Q815" s="211">
        <f t="shared" si="259"/>
        <v>5.0999999999999996</v>
      </c>
      <c r="R815" s="206">
        <f t="shared" si="257"/>
        <v>4</v>
      </c>
      <c r="S815" s="212">
        <f>IFERROR(INDEX(Raw_DATA!J:J,MATCH(Risk7_PlusY67!$D815,Raw_DATA!$A:$A,0)),"")</f>
        <v>-1534817.35</v>
      </c>
      <c r="T815" s="213">
        <f>IFERROR(INDEX(Raw_DATA!K:K,MATCH(Risk7_PlusY67!$D815,Raw_DATA!$A:$A,0)),"")</f>
        <v>-9346786.3200000003</v>
      </c>
      <c r="U815" s="214">
        <f t="shared" si="260"/>
        <v>1</v>
      </c>
      <c r="V815" s="214">
        <f t="shared" si="261"/>
        <v>0</v>
      </c>
      <c r="W815" s="214">
        <f>IF(OR(AND((K815&lt;0.8),(AJ815&gt;180)),AND((K815&lt;0.8),(AJ815&lt;10)),AND((K815&gt;=0.8),(AJ815&lt;10)),AND((K815&gt;=0.8),(AJ815&gt;90))),0,1)</f>
        <v>0</v>
      </c>
      <c r="X815" s="214">
        <f t="shared" si="262"/>
        <v>0</v>
      </c>
      <c r="Y815" s="214">
        <f t="shared" si="263"/>
        <v>1</v>
      </c>
      <c r="Z815" s="214">
        <f t="shared" si="264"/>
        <v>0</v>
      </c>
      <c r="AA815" s="214">
        <f t="shared" si="265"/>
        <v>1</v>
      </c>
      <c r="AB815" s="215" t="str">
        <f t="shared" si="266"/>
        <v>C</v>
      </c>
      <c r="AC815" s="215" t="str">
        <f t="shared" si="267"/>
        <v>4C</v>
      </c>
      <c r="AD815" s="216"/>
      <c r="AE815" s="216"/>
      <c r="AF815" s="434">
        <f>IFERROR(INDEX(Raw_DATA!L:L,MATCH(Risk7_PlusY67!$D815,Raw_DATA!$A:$A,0)),"")</f>
        <v>-1.67</v>
      </c>
      <c r="AG815" s="434">
        <f>IFERROR(INDEX(AVGGroup!$D$5:$D$21,MATCH(Risk7_PlusY67!$H815,AVGGroup!$C$5:$C$21,0)),"")</f>
        <v>-3.55</v>
      </c>
      <c r="AH815" s="434">
        <f>IFERROR(INDEX(Raw_DATA!M:M,MATCH(Risk7_PlusY67!$D815,Raw_DATA!$A:$A,0)),"")</f>
        <v>-12.81</v>
      </c>
      <c r="AI815" s="435">
        <f>IFERROR(INDEX(AVGGroup!$F$5:$F$21,MATCH(Risk7_PlusY67!$H815,AVGGroup!$C$5:$C$21,0)),"")</f>
        <v>-10.199999999999999</v>
      </c>
      <c r="AJ815" s="401">
        <f>IFERROR(INDEX(Raw_DATA!N:N,MATCH(Risk7_PlusY67!$D815,Raw_DATA!$A:$A,0)),"")</f>
        <v>266</v>
      </c>
      <c r="AK815" s="401">
        <f>IFERROR(INDEX(Raw_DATA!O:O,MATCH(Risk7_PlusY67!$D815,Raw_DATA!$A:$A,0)),"")</f>
        <v>141</v>
      </c>
      <c r="AL815" s="401">
        <f>IFERROR(INDEX(Raw_DATA!P:P,MATCH(Risk7_PlusY67!$D815,Raw_DATA!$A:$A,0)),"")</f>
        <v>30</v>
      </c>
      <c r="AM815" s="401">
        <f>IFERROR(INDEX(Raw_DATA!Q:Q,MATCH(Risk7_PlusY67!$D815,Raw_DATA!$A:$A,0)),"")</f>
        <v>230</v>
      </c>
      <c r="AN815" s="401">
        <f>IFERROR(INDEX(Raw_DATA!R:R,MATCH(Risk7_PlusY67!$D815,Raw_DATA!$A:$A,0)),"")</f>
        <v>51</v>
      </c>
      <c r="AO815" s="407"/>
      <c r="AP815" s="411" t="b">
        <f>AB815=AY815</f>
        <v>1</v>
      </c>
      <c r="AQ815" s="340">
        <f t="shared" si="268"/>
        <v>1</v>
      </c>
      <c r="AR815" s="123">
        <f t="shared" si="269"/>
        <v>1</v>
      </c>
      <c r="AS815" s="123">
        <f t="shared" si="270"/>
        <v>0</v>
      </c>
      <c r="AT815" s="123">
        <f>IF(OR(AND((K815&lt;0.8),(BE815&gt;180)),AND((K815&lt;0.8),(BE815&lt;10)),AND((K815&gt;=0.8),(BE815&lt;10)),AND((K815&gt;=0.8),(BE815&gt;90))),0,1)</f>
        <v>0</v>
      </c>
      <c r="AU815" s="123">
        <f t="shared" si="271"/>
        <v>0</v>
      </c>
      <c r="AV815" s="123">
        <f t="shared" si="272"/>
        <v>1</v>
      </c>
      <c r="AW815" s="123">
        <f t="shared" si="273"/>
        <v>0</v>
      </c>
      <c r="AX815" s="123">
        <f t="shared" si="274"/>
        <v>1</v>
      </c>
      <c r="AY815" s="416" t="str">
        <f t="shared" si="275"/>
        <v>C</v>
      </c>
      <c r="AZ815" s="416" t="str">
        <f>R815&amp;AY815</f>
        <v>4C</v>
      </c>
      <c r="BA815" s="417">
        <f>IFERROR(INDEX(Raw_DATA!L:L,MATCH(Risk7_PlusY67!$D815,Raw_DATA!$A:$A,0)),"")</f>
        <v>-1.67</v>
      </c>
      <c r="BB815" s="417">
        <f>IFERROR(INDEX(AVGGroup!$H$5:$H$21,MATCH(Risk7_PlusY67!$BJ815,AVGGroup!$C$5:$C$21,0)),"")</f>
        <v>-3.54</v>
      </c>
      <c r="BC815" s="417">
        <f>IFERROR(INDEX(Raw_DATA!M:M,MATCH(Risk7_PlusY67!$D815,Raw_DATA!$A:$A,0)),"")</f>
        <v>-12.81</v>
      </c>
      <c r="BD815" s="418">
        <f>IFERROR(INDEX(AVGGroup!$J$5:$J$21,MATCH(Risk7_PlusY67!$BJ815,AVGGroup!$C$5:$C$21,0)),"")</f>
        <v>-10.199999999999999</v>
      </c>
      <c r="BE815" s="407">
        <f>IFERROR(INDEX(Raw_DATA!N:N,MATCH(Risk7_PlusY67!$D815,Raw_DATA!$A:$A,0)),"")</f>
        <v>266</v>
      </c>
      <c r="BF815" s="407">
        <f>IFERROR(INDEX(Raw_DATA!O:O,MATCH(Risk7_PlusY67!$D815,Raw_DATA!$A:$A,0)),"")</f>
        <v>141</v>
      </c>
      <c r="BG815" s="407">
        <f>IFERROR(INDEX(Raw_DATA!P:P,MATCH(Risk7_PlusY67!$D815,Raw_DATA!$A:$A,0)),"")</f>
        <v>30</v>
      </c>
      <c r="BH815" s="407">
        <f>IFERROR(INDEX(Raw_DATA!Q:Q,MATCH(Risk7_PlusY67!$D815,Raw_DATA!$A:$A,0)),"")</f>
        <v>230</v>
      </c>
      <c r="BI815" s="407">
        <f>IFERROR(INDEX(Raw_DATA!R:R,MATCH(Risk7_PlusY67!$D815,Raw_DATA!$A:$A,0)),"")</f>
        <v>51</v>
      </c>
      <c r="BJ815" s="124" t="str">
        <f>INDEX('Org2567'!$BM:$BM,MATCH(Risk7_PlusY67!D815,'Org2567'!$D:$D,0))</f>
        <v>รพช.F2 P&lt;=30,000</v>
      </c>
    </row>
    <row r="816" spans="1:62" x14ac:dyDescent="0.7">
      <c r="A816" s="206">
        <f>IF(ISBLANK(D816),"",COUNTA($D$3:D816))</f>
        <v>814</v>
      </c>
      <c r="B816" s="207">
        <f>IFERROR(INDEX(ID!$E:$E,MATCH(Risk7_PlusY67!$D816,ID!$A:$A,0)),"")</f>
        <v>11</v>
      </c>
      <c r="C816" s="207" t="str">
        <f>IFERROR(INDEX(ID!$I:$I,MATCH(Risk7_PlusY67!$D816,ID!$A:$A,0)),"")</f>
        <v>สุราษฎร์ธานี</v>
      </c>
      <c r="D816" s="295" t="s">
        <v>810</v>
      </c>
      <c r="E816" s="207" t="str">
        <f>IFERROR(INDEX(ID!$C:$C,MATCH(Risk7_PlusY67!$D816,ID!$A:$A,0)),"")</f>
        <v>พนม,รพช.</v>
      </c>
      <c r="F816" s="207" t="str">
        <f>IFERROR(INDEX(ID!$G:$G,MATCH(Risk7_PlusY67!$D816,ID!$A:$A,0)),"")</f>
        <v>รพช.</v>
      </c>
      <c r="G816" s="206">
        <f>IFERROR(INDEX(ID!$J:$J,MATCH(Risk7_PlusY67!$D816,ID!$A:$A,0)),"")</f>
        <v>30</v>
      </c>
      <c r="H816" s="208" t="str">
        <f>IFERROR(INDEX(ID!$P:$P,MATCH(Risk7_PlusY67!$D816,ID!$A:$A,0)),"")</f>
        <v>รพช.F1 P&lt;=50,000</v>
      </c>
      <c r="I816" s="209">
        <f>IFERROR(INDEX(Raw_DATA!E:E,MATCH(Risk7_PlusY67!$D816,Raw_DATA!$A:$A,0)),"")</f>
        <v>8.0399999999999991</v>
      </c>
      <c r="J816" s="209">
        <f>IFERROR(INDEX(Raw_DATA!F:F,MATCH(Risk7_PlusY67!$D816,Raw_DATA!$A:$A,0)),"")</f>
        <v>7.86</v>
      </c>
      <c r="K816" s="209">
        <f>IFERROR(INDEX(Raw_DATA!G:G,MATCH(Risk7_PlusY67!$D816,Raw_DATA!$A:$A,0)),"")</f>
        <v>7.24</v>
      </c>
      <c r="L816" s="209">
        <f>IFERROR(INDEX(Raw_DATA!H:H,MATCH(Risk7_PlusY67!$D816,Raw_DATA!$A:$A,0)),"")</f>
        <v>90383052.230000004</v>
      </c>
      <c r="M816" s="210">
        <f>IFERROR(INDEX(Raw_DATA!I:I,MATCH(Risk7_PlusY67!$D816,Raw_DATA!$A:$A,0)),"")</f>
        <v>-1971866.52</v>
      </c>
      <c r="N816" s="206">
        <f t="shared" si="255"/>
        <v>0</v>
      </c>
      <c r="O816" s="206">
        <f t="shared" si="256"/>
        <v>1</v>
      </c>
      <c r="P816" s="206">
        <f t="shared" si="258"/>
        <v>0</v>
      </c>
      <c r="Q816" s="211">
        <f t="shared" si="259"/>
        <v>550</v>
      </c>
      <c r="R816" s="206">
        <f t="shared" si="257"/>
        <v>1</v>
      </c>
      <c r="S816" s="212">
        <f>IFERROR(INDEX(Raw_DATA!J:J,MATCH(Risk7_PlusY67!$D816,Raw_DATA!$A:$A,0)),"")</f>
        <v>3979157.92</v>
      </c>
      <c r="T816" s="213">
        <f>IFERROR(INDEX(Raw_DATA!K:K,MATCH(Risk7_PlusY67!$D816,Raw_DATA!$A:$A,0)),"")</f>
        <v>80093038.900000006</v>
      </c>
      <c r="U816" s="214">
        <f t="shared" si="260"/>
        <v>1</v>
      </c>
      <c r="V816" s="214">
        <f t="shared" si="261"/>
        <v>1</v>
      </c>
      <c r="W816" s="214">
        <f>IF(OR(AND((K816&lt;0.8),(AJ816&gt;180)),AND((K816&lt;0.8),(AJ816&lt;10)),AND((K816&gt;=0.8),(AJ816&lt;10)),AND((K816&gt;=0.8),(AJ816&gt;90))),0,1)</f>
        <v>1</v>
      </c>
      <c r="X816" s="214">
        <f t="shared" si="262"/>
        <v>1</v>
      </c>
      <c r="Y816" s="214">
        <f t="shared" si="263"/>
        <v>0</v>
      </c>
      <c r="Z816" s="214">
        <f t="shared" si="264"/>
        <v>0</v>
      </c>
      <c r="AA816" s="214">
        <f t="shared" si="265"/>
        <v>1</v>
      </c>
      <c r="AB816" s="215" t="str">
        <f t="shared" si="266"/>
        <v>B</v>
      </c>
      <c r="AC816" s="215" t="str">
        <f t="shared" si="267"/>
        <v>1B</v>
      </c>
      <c r="AD816" s="216"/>
      <c r="AE816" s="216"/>
      <c r="AF816" s="434">
        <f>IFERROR(INDEX(Raw_DATA!L:L,MATCH(Risk7_PlusY67!$D816,Raw_DATA!$A:$A,0)),"")</f>
        <v>4.0199999999999996</v>
      </c>
      <c r="AG816" s="434">
        <f>IFERROR(INDEX(AVGGroup!$D$5:$D$21,MATCH(Risk7_PlusY67!$H816,AVGGroup!$C$5:$C$21,0)),"")</f>
        <v>-3.15</v>
      </c>
      <c r="AH816" s="434">
        <f>IFERROR(INDEX(Raw_DATA!M:M,MATCH(Risk7_PlusY67!$D816,Raw_DATA!$A:$A,0)),"")</f>
        <v>-1.43</v>
      </c>
      <c r="AI816" s="435">
        <f>IFERROR(INDEX(AVGGroup!$F$5:$F$21,MATCH(Risk7_PlusY67!$H816,AVGGroup!$C$5:$C$21,0)),"")</f>
        <v>-7.1</v>
      </c>
      <c r="AJ816" s="401">
        <f>IFERROR(INDEX(Raw_DATA!N:N,MATCH(Risk7_PlusY67!$D816,Raw_DATA!$A:$A,0)),"")</f>
        <v>63</v>
      </c>
      <c r="AK816" s="401">
        <f>IFERROR(INDEX(Raw_DATA!O:O,MATCH(Risk7_PlusY67!$D816,Raw_DATA!$A:$A,0)),"")</f>
        <v>16</v>
      </c>
      <c r="AL816" s="401">
        <f>IFERROR(INDEX(Raw_DATA!P:P,MATCH(Risk7_PlusY67!$D816,Raw_DATA!$A:$A,0)),"")</f>
        <v>9</v>
      </c>
      <c r="AM816" s="401">
        <f>IFERROR(INDEX(Raw_DATA!Q:Q,MATCH(Risk7_PlusY67!$D816,Raw_DATA!$A:$A,0)),"")</f>
        <v>176</v>
      </c>
      <c r="AN816" s="401">
        <f>IFERROR(INDEX(Raw_DATA!R:R,MATCH(Risk7_PlusY67!$D816,Raw_DATA!$A:$A,0)),"")</f>
        <v>51</v>
      </c>
      <c r="AO816" s="407"/>
      <c r="AP816" s="411" t="b">
        <f>AB816=AY816</f>
        <v>1</v>
      </c>
      <c r="AQ816" s="340">
        <f t="shared" si="268"/>
        <v>1</v>
      </c>
      <c r="AR816" s="123">
        <f t="shared" si="269"/>
        <v>1</v>
      </c>
      <c r="AS816" s="123">
        <f t="shared" si="270"/>
        <v>1</v>
      </c>
      <c r="AT816" s="123">
        <f>IF(OR(AND((K816&lt;0.8),(BE816&gt;180)),AND((K816&lt;0.8),(BE816&lt;10)),AND((K816&gt;=0.8),(BE816&lt;10)),AND((K816&gt;=0.8),(BE816&gt;90))),0,1)</f>
        <v>1</v>
      </c>
      <c r="AU816" s="123">
        <f t="shared" si="271"/>
        <v>1</v>
      </c>
      <c r="AV816" s="123">
        <f t="shared" si="272"/>
        <v>0</v>
      </c>
      <c r="AW816" s="123">
        <f t="shared" si="273"/>
        <v>0</v>
      </c>
      <c r="AX816" s="123">
        <f t="shared" si="274"/>
        <v>1</v>
      </c>
      <c r="AY816" s="416" t="str">
        <f t="shared" si="275"/>
        <v>B</v>
      </c>
      <c r="AZ816" s="416" t="str">
        <f>R816&amp;AY816</f>
        <v>1B</v>
      </c>
      <c r="BA816" s="417">
        <f>IFERROR(INDEX(Raw_DATA!L:L,MATCH(Risk7_PlusY67!$D816,Raw_DATA!$A:$A,0)),"")</f>
        <v>4.0199999999999996</v>
      </c>
      <c r="BB816" s="417">
        <f>IFERROR(INDEX(AVGGroup!$H$5:$H$21,MATCH(Risk7_PlusY67!$BJ816,AVGGroup!$C$5:$C$21,0)),"")</f>
        <v>-3.15</v>
      </c>
      <c r="BC816" s="417">
        <f>IFERROR(INDEX(Raw_DATA!M:M,MATCH(Risk7_PlusY67!$D816,Raw_DATA!$A:$A,0)),"")</f>
        <v>-1.43</v>
      </c>
      <c r="BD816" s="418">
        <f>IFERROR(INDEX(AVGGroup!$J$5:$J$21,MATCH(Risk7_PlusY67!$BJ816,AVGGroup!$C$5:$C$21,0)),"")</f>
        <v>-7.1</v>
      </c>
      <c r="BE816" s="407">
        <f>IFERROR(INDEX(Raw_DATA!N:N,MATCH(Risk7_PlusY67!$D816,Raw_DATA!$A:$A,0)),"")</f>
        <v>63</v>
      </c>
      <c r="BF816" s="407">
        <f>IFERROR(INDEX(Raw_DATA!O:O,MATCH(Risk7_PlusY67!$D816,Raw_DATA!$A:$A,0)),"")</f>
        <v>16</v>
      </c>
      <c r="BG816" s="407">
        <f>IFERROR(INDEX(Raw_DATA!P:P,MATCH(Risk7_PlusY67!$D816,Raw_DATA!$A:$A,0)),"")</f>
        <v>9</v>
      </c>
      <c r="BH816" s="407">
        <f>IFERROR(INDEX(Raw_DATA!Q:Q,MATCH(Risk7_PlusY67!$D816,Raw_DATA!$A:$A,0)),"")</f>
        <v>176</v>
      </c>
      <c r="BI816" s="407">
        <f>IFERROR(INDEX(Raw_DATA!R:R,MATCH(Risk7_PlusY67!$D816,Raw_DATA!$A:$A,0)),"")</f>
        <v>51</v>
      </c>
      <c r="BJ816" s="124" t="str">
        <f>INDEX('Org2567'!$BM:$BM,MATCH(Risk7_PlusY67!D816,'Org2567'!$D:$D,0))</f>
        <v>รพช.F1 P&lt;=50,000</v>
      </c>
    </row>
    <row r="817" spans="1:62" x14ac:dyDescent="0.7">
      <c r="A817" s="206">
        <f>IF(ISBLANK(D817),"",COUNTA($D$3:D817))</f>
        <v>815</v>
      </c>
      <c r="B817" s="207">
        <f>IFERROR(INDEX(ID!$E:$E,MATCH(Risk7_PlusY67!$D817,ID!$A:$A,0)),"")</f>
        <v>11</v>
      </c>
      <c r="C817" s="207" t="str">
        <f>IFERROR(INDEX(ID!$I:$I,MATCH(Risk7_PlusY67!$D817,ID!$A:$A,0)),"")</f>
        <v>สุราษฎร์ธานี</v>
      </c>
      <c r="D817" s="295" t="s">
        <v>811</v>
      </c>
      <c r="E817" s="207" t="str">
        <f>IFERROR(INDEX(ID!$C:$C,MATCH(Risk7_PlusY67!$D817,ID!$A:$A,0)),"")</f>
        <v>ท่าฉาง,รพช.</v>
      </c>
      <c r="F817" s="207" t="str">
        <f>IFERROR(INDEX(ID!$G:$G,MATCH(Risk7_PlusY67!$D817,ID!$A:$A,0)),"")</f>
        <v>รพช.</v>
      </c>
      <c r="G817" s="206">
        <f>IFERROR(INDEX(ID!$J:$J,MATCH(Risk7_PlusY67!$D817,ID!$A:$A,0)),"")</f>
        <v>30</v>
      </c>
      <c r="H817" s="208" t="str">
        <f>IFERROR(INDEX(ID!$P:$P,MATCH(Risk7_PlusY67!$D817,ID!$A:$A,0)),"")</f>
        <v>รพช.F2 P&lt;=30,000</v>
      </c>
      <c r="I817" s="209">
        <f>IFERROR(INDEX(Raw_DATA!E:E,MATCH(Risk7_PlusY67!$D817,Raw_DATA!$A:$A,0)),"")</f>
        <v>2.0299999999999998</v>
      </c>
      <c r="J817" s="209">
        <f>IFERROR(INDEX(Raw_DATA!F:F,MATCH(Risk7_PlusY67!$D817,Raw_DATA!$A:$A,0)),"")</f>
        <v>1.68</v>
      </c>
      <c r="K817" s="209">
        <f>IFERROR(INDEX(Raw_DATA!G:G,MATCH(Risk7_PlusY67!$D817,Raw_DATA!$A:$A,0)),"")</f>
        <v>1.01</v>
      </c>
      <c r="L817" s="209">
        <f>IFERROR(INDEX(Raw_DATA!H:H,MATCH(Risk7_PlusY67!$D817,Raw_DATA!$A:$A,0)),"")</f>
        <v>29457281.57</v>
      </c>
      <c r="M817" s="210">
        <f>IFERROR(INDEX(Raw_DATA!I:I,MATCH(Risk7_PlusY67!$D817,Raw_DATA!$A:$A,0)),"")</f>
        <v>-15156383.949999999</v>
      </c>
      <c r="N817" s="206">
        <f t="shared" si="255"/>
        <v>0</v>
      </c>
      <c r="O817" s="206">
        <f t="shared" si="256"/>
        <v>1</v>
      </c>
      <c r="P817" s="206">
        <f t="shared" si="258"/>
        <v>0</v>
      </c>
      <c r="Q817" s="211">
        <f t="shared" si="259"/>
        <v>23.3</v>
      </c>
      <c r="R817" s="206">
        <f t="shared" si="257"/>
        <v>1</v>
      </c>
      <c r="S817" s="212">
        <f>IFERROR(INDEX(Raw_DATA!J:J,MATCH(Risk7_PlusY67!$D817,Raw_DATA!$A:$A,0)),"")</f>
        <v>-13550156.33</v>
      </c>
      <c r="T817" s="213">
        <f>IFERROR(INDEX(Raw_DATA!K:K,MATCH(Risk7_PlusY67!$D817,Raw_DATA!$A:$A,0)),"")</f>
        <v>219154.94</v>
      </c>
      <c r="U817" s="214">
        <f t="shared" si="260"/>
        <v>0</v>
      </c>
      <c r="V817" s="214">
        <f t="shared" si="261"/>
        <v>0</v>
      </c>
      <c r="W817" s="214">
        <f>IF(OR(AND((K817&lt;0.8),(AJ817&gt;180)),AND((K817&lt;0.8),(AJ817&lt;10)),AND((K817&gt;=0.8),(AJ817&lt;10)),AND((K817&gt;=0.8),(AJ817&gt;90))),0,1)</f>
        <v>0</v>
      </c>
      <c r="X817" s="214">
        <f t="shared" si="262"/>
        <v>0</v>
      </c>
      <c r="Y817" s="214">
        <f t="shared" si="263"/>
        <v>1</v>
      </c>
      <c r="Z817" s="214">
        <f t="shared" si="264"/>
        <v>0</v>
      </c>
      <c r="AA817" s="214">
        <f t="shared" si="265"/>
        <v>1</v>
      </c>
      <c r="AB817" s="215" t="str">
        <f t="shared" si="266"/>
        <v>C-</v>
      </c>
      <c r="AC817" s="215" t="str">
        <f t="shared" si="267"/>
        <v>1C-</v>
      </c>
      <c r="AD817" s="216"/>
      <c r="AE817" s="216"/>
      <c r="AF817" s="434">
        <f>IFERROR(INDEX(Raw_DATA!L:L,MATCH(Risk7_PlusY67!$D817,Raw_DATA!$A:$A,0)),"")</f>
        <v>-13.25</v>
      </c>
      <c r="AG817" s="434">
        <f>IFERROR(INDEX(AVGGroup!$D$5:$D$21,MATCH(Risk7_PlusY67!$H817,AVGGroup!$C$5:$C$21,0)),"")</f>
        <v>-3.55</v>
      </c>
      <c r="AH817" s="434">
        <f>IFERROR(INDEX(Raw_DATA!M:M,MATCH(Risk7_PlusY67!$D817,Raw_DATA!$A:$A,0)),"")</f>
        <v>-10.88</v>
      </c>
      <c r="AI817" s="435">
        <f>IFERROR(INDEX(AVGGroup!$F$5:$F$21,MATCH(Risk7_PlusY67!$H817,AVGGroup!$C$5:$C$21,0)),"")</f>
        <v>-10.199999999999999</v>
      </c>
      <c r="AJ817" s="401">
        <f>IFERROR(INDEX(Raw_DATA!N:N,MATCH(Risk7_PlusY67!$D817,Raw_DATA!$A:$A,0)),"")</f>
        <v>199</v>
      </c>
      <c r="AK817" s="401">
        <f>IFERROR(INDEX(Raw_DATA!O:O,MATCH(Risk7_PlusY67!$D817,Raw_DATA!$A:$A,0)),"")</f>
        <v>148</v>
      </c>
      <c r="AL817" s="401">
        <f>IFERROR(INDEX(Raw_DATA!P:P,MATCH(Risk7_PlusY67!$D817,Raw_DATA!$A:$A,0)),"")</f>
        <v>36</v>
      </c>
      <c r="AM817" s="401">
        <f>IFERROR(INDEX(Raw_DATA!Q:Q,MATCH(Risk7_PlusY67!$D817,Raw_DATA!$A:$A,0)),"")</f>
        <v>392</v>
      </c>
      <c r="AN817" s="401">
        <f>IFERROR(INDEX(Raw_DATA!R:R,MATCH(Risk7_PlusY67!$D817,Raw_DATA!$A:$A,0)),"")</f>
        <v>50</v>
      </c>
      <c r="AO817" s="407"/>
      <c r="AP817" s="411" t="b">
        <f>AB817=AY817</f>
        <v>1</v>
      </c>
      <c r="AQ817" s="340">
        <f t="shared" si="268"/>
        <v>1</v>
      </c>
      <c r="AR817" s="123">
        <f t="shared" si="269"/>
        <v>0</v>
      </c>
      <c r="AS817" s="123">
        <f t="shared" si="270"/>
        <v>0</v>
      </c>
      <c r="AT817" s="123">
        <f>IF(OR(AND((K817&lt;0.8),(BE817&gt;180)),AND((K817&lt;0.8),(BE817&lt;10)),AND((K817&gt;=0.8),(BE817&lt;10)),AND((K817&gt;=0.8),(BE817&gt;90))),0,1)</f>
        <v>0</v>
      </c>
      <c r="AU817" s="123">
        <f t="shared" si="271"/>
        <v>0</v>
      </c>
      <c r="AV817" s="123">
        <f t="shared" si="272"/>
        <v>1</v>
      </c>
      <c r="AW817" s="123">
        <f t="shared" si="273"/>
        <v>0</v>
      </c>
      <c r="AX817" s="123">
        <f t="shared" si="274"/>
        <v>1</v>
      </c>
      <c r="AY817" s="416" t="str">
        <f t="shared" si="275"/>
        <v>C-</v>
      </c>
      <c r="AZ817" s="416" t="str">
        <f>R817&amp;AY817</f>
        <v>1C-</v>
      </c>
      <c r="BA817" s="417">
        <f>IFERROR(INDEX(Raw_DATA!L:L,MATCH(Risk7_PlusY67!$D817,Raw_DATA!$A:$A,0)),"")</f>
        <v>-13.25</v>
      </c>
      <c r="BB817" s="417">
        <f>IFERROR(INDEX(AVGGroup!$H$5:$H$21,MATCH(Risk7_PlusY67!$BJ817,AVGGroup!$C$5:$C$21,0)),"")</f>
        <v>-3.54</v>
      </c>
      <c r="BC817" s="417">
        <f>IFERROR(INDEX(Raw_DATA!M:M,MATCH(Risk7_PlusY67!$D817,Raw_DATA!$A:$A,0)),"")</f>
        <v>-10.88</v>
      </c>
      <c r="BD817" s="418">
        <f>IFERROR(INDEX(AVGGroup!$J$5:$J$21,MATCH(Risk7_PlusY67!$BJ817,AVGGroup!$C$5:$C$21,0)),"")</f>
        <v>-10.199999999999999</v>
      </c>
      <c r="BE817" s="407">
        <f>IFERROR(INDEX(Raw_DATA!N:N,MATCH(Risk7_PlusY67!$D817,Raw_DATA!$A:$A,0)),"")</f>
        <v>199</v>
      </c>
      <c r="BF817" s="407">
        <f>IFERROR(INDEX(Raw_DATA!O:O,MATCH(Risk7_PlusY67!$D817,Raw_DATA!$A:$A,0)),"")</f>
        <v>148</v>
      </c>
      <c r="BG817" s="407">
        <f>IFERROR(INDEX(Raw_DATA!P:P,MATCH(Risk7_PlusY67!$D817,Raw_DATA!$A:$A,0)),"")</f>
        <v>36</v>
      </c>
      <c r="BH817" s="407">
        <f>IFERROR(INDEX(Raw_DATA!Q:Q,MATCH(Risk7_PlusY67!$D817,Raw_DATA!$A:$A,0)),"")</f>
        <v>392</v>
      </c>
      <c r="BI817" s="407">
        <f>IFERROR(INDEX(Raw_DATA!R:R,MATCH(Risk7_PlusY67!$D817,Raw_DATA!$A:$A,0)),"")</f>
        <v>50</v>
      </c>
      <c r="BJ817" s="124" t="str">
        <f>INDEX('Org2567'!$BM:$BM,MATCH(Risk7_PlusY67!D817,'Org2567'!$D:$D,0))</f>
        <v>รพช.F2 P&lt;=30,000</v>
      </c>
    </row>
    <row r="818" spans="1:62" x14ac:dyDescent="0.7">
      <c r="A818" s="206">
        <f>IF(ISBLANK(D818),"",COUNTA($D$3:D818))</f>
        <v>816</v>
      </c>
      <c r="B818" s="207">
        <f>IFERROR(INDEX(ID!$E:$E,MATCH(Risk7_PlusY67!$D818,ID!$A:$A,0)),"")</f>
        <v>11</v>
      </c>
      <c r="C818" s="207" t="str">
        <f>IFERROR(INDEX(ID!$I:$I,MATCH(Risk7_PlusY67!$D818,ID!$A:$A,0)),"")</f>
        <v>สุราษฎร์ธานี</v>
      </c>
      <c r="D818" s="295" t="s">
        <v>812</v>
      </c>
      <c r="E818" s="207" t="str">
        <f>IFERROR(INDEX(ID!$C:$C,MATCH(Risk7_PlusY67!$D818,ID!$A:$A,0)),"")</f>
        <v>บ้านนาสาร,รพช.</v>
      </c>
      <c r="F818" s="207" t="str">
        <f>IFERROR(INDEX(ID!$G:$G,MATCH(Risk7_PlusY67!$D818,ID!$A:$A,0)),"")</f>
        <v>รพช.</v>
      </c>
      <c r="G818" s="206">
        <f>IFERROR(INDEX(ID!$J:$J,MATCH(Risk7_PlusY67!$D818,ID!$A:$A,0)),"")</f>
        <v>60</v>
      </c>
      <c r="H818" s="208" t="str">
        <f>IFERROR(INDEX(ID!$P:$P,MATCH(Risk7_PlusY67!$D818,ID!$A:$A,0)),"")</f>
        <v>รพช.M2 B&lt;=100</v>
      </c>
      <c r="I818" s="209">
        <f>IFERROR(INDEX(Raw_DATA!E:E,MATCH(Risk7_PlusY67!$D818,Raw_DATA!$A:$A,0)),"")</f>
        <v>3.91</v>
      </c>
      <c r="J818" s="209">
        <f>IFERROR(INDEX(Raw_DATA!F:F,MATCH(Risk7_PlusY67!$D818,Raw_DATA!$A:$A,0)),"")</f>
        <v>3.81</v>
      </c>
      <c r="K818" s="209">
        <f>IFERROR(INDEX(Raw_DATA!G:G,MATCH(Risk7_PlusY67!$D818,Raw_DATA!$A:$A,0)),"")</f>
        <v>3.28</v>
      </c>
      <c r="L818" s="209">
        <f>IFERROR(INDEX(Raw_DATA!H:H,MATCH(Risk7_PlusY67!$D818,Raw_DATA!$A:$A,0)),"")</f>
        <v>122014307.56</v>
      </c>
      <c r="M818" s="210">
        <f>IFERROR(INDEX(Raw_DATA!I:I,MATCH(Risk7_PlusY67!$D818,Raw_DATA!$A:$A,0)),"")</f>
        <v>-11941466.25</v>
      </c>
      <c r="N818" s="206">
        <f t="shared" si="255"/>
        <v>0</v>
      </c>
      <c r="O818" s="206">
        <f t="shared" si="256"/>
        <v>1</v>
      </c>
      <c r="P818" s="206">
        <f t="shared" si="258"/>
        <v>0</v>
      </c>
      <c r="Q818" s="211">
        <f t="shared" si="259"/>
        <v>122.6</v>
      </c>
      <c r="R818" s="206">
        <f t="shared" si="257"/>
        <v>1</v>
      </c>
      <c r="S818" s="212">
        <f>IFERROR(INDEX(Raw_DATA!J:J,MATCH(Risk7_PlusY67!$D818,Raw_DATA!$A:$A,0)),"")</f>
        <v>-3377147.48</v>
      </c>
      <c r="T818" s="213">
        <f>IFERROR(INDEX(Raw_DATA!K:K,MATCH(Risk7_PlusY67!$D818,Raw_DATA!$A:$A,0)),"")</f>
        <v>95363269.310000002</v>
      </c>
      <c r="U818" s="214">
        <f t="shared" si="260"/>
        <v>1</v>
      </c>
      <c r="V818" s="214">
        <f t="shared" si="261"/>
        <v>1</v>
      </c>
      <c r="W818" s="214">
        <f>IF(OR(AND((K818&lt;0.8),(AJ818&gt;180)),AND((K818&lt;0.8),(AJ818&lt;10)),AND((K818&gt;=0.8),(AJ818&lt;10)),AND((K818&gt;=0.8),(AJ818&gt;90))),0,1)</f>
        <v>1</v>
      </c>
      <c r="X818" s="214">
        <f t="shared" si="262"/>
        <v>0</v>
      </c>
      <c r="Y818" s="214">
        <f t="shared" si="263"/>
        <v>0</v>
      </c>
      <c r="Z818" s="214">
        <f t="shared" si="264"/>
        <v>0</v>
      </c>
      <c r="AA818" s="214">
        <f t="shared" si="265"/>
        <v>1</v>
      </c>
      <c r="AB818" s="215" t="str">
        <f t="shared" si="266"/>
        <v>B-</v>
      </c>
      <c r="AC818" s="215" t="str">
        <f t="shared" si="267"/>
        <v>1B-</v>
      </c>
      <c r="AD818" s="216"/>
      <c r="AE818" s="216"/>
      <c r="AF818" s="434">
        <f>IFERROR(INDEX(Raw_DATA!L:L,MATCH(Risk7_PlusY67!$D818,Raw_DATA!$A:$A,0)),"")</f>
        <v>-1.52</v>
      </c>
      <c r="AG818" s="434">
        <f>IFERROR(INDEX(AVGGroup!$D$5:$D$21,MATCH(Risk7_PlusY67!$H818,AVGGroup!$C$5:$C$21,0)),"")</f>
        <v>-4.4400000000000004</v>
      </c>
      <c r="AH818" s="434">
        <f>IFERROR(INDEX(Raw_DATA!M:M,MATCH(Risk7_PlusY67!$D818,Raw_DATA!$A:$A,0)),"")</f>
        <v>-4.99</v>
      </c>
      <c r="AI818" s="435">
        <f>IFERROR(INDEX(AVGGroup!$F$5:$F$21,MATCH(Risk7_PlusY67!$H818,AVGGroup!$C$5:$C$21,0)),"")</f>
        <v>-7.31</v>
      </c>
      <c r="AJ818" s="401">
        <f>IFERROR(INDEX(Raw_DATA!N:N,MATCH(Risk7_PlusY67!$D818,Raw_DATA!$A:$A,0)),"")</f>
        <v>90</v>
      </c>
      <c r="AK818" s="401">
        <f>IFERROR(INDEX(Raw_DATA!O:O,MATCH(Risk7_PlusY67!$D818,Raw_DATA!$A:$A,0)),"")</f>
        <v>70</v>
      </c>
      <c r="AL818" s="401">
        <f>IFERROR(INDEX(Raw_DATA!P:P,MATCH(Risk7_PlusY67!$D818,Raw_DATA!$A:$A,0)),"")</f>
        <v>157</v>
      </c>
      <c r="AM818" s="401">
        <f>IFERROR(INDEX(Raw_DATA!Q:Q,MATCH(Risk7_PlusY67!$D818,Raw_DATA!$A:$A,0)),"")</f>
        <v>170</v>
      </c>
      <c r="AN818" s="401">
        <f>IFERROR(INDEX(Raw_DATA!R:R,MATCH(Risk7_PlusY67!$D818,Raw_DATA!$A:$A,0)),"")</f>
        <v>27</v>
      </c>
      <c r="AO818" s="407"/>
      <c r="AP818" s="411" t="b">
        <f>AB818=AY818</f>
        <v>1</v>
      </c>
      <c r="AQ818" s="340">
        <f t="shared" si="268"/>
        <v>1</v>
      </c>
      <c r="AR818" s="123">
        <f t="shared" si="269"/>
        <v>1</v>
      </c>
      <c r="AS818" s="123">
        <f t="shared" si="270"/>
        <v>1</v>
      </c>
      <c r="AT818" s="123">
        <f>IF(OR(AND((K818&lt;0.8),(BE818&gt;180)),AND((K818&lt;0.8),(BE818&lt;10)),AND((K818&gt;=0.8),(BE818&lt;10)),AND((K818&gt;=0.8),(BE818&gt;90))),0,1)</f>
        <v>1</v>
      </c>
      <c r="AU818" s="123">
        <f t="shared" si="271"/>
        <v>0</v>
      </c>
      <c r="AV818" s="123">
        <f t="shared" si="272"/>
        <v>0</v>
      </c>
      <c r="AW818" s="123">
        <f t="shared" si="273"/>
        <v>0</v>
      </c>
      <c r="AX818" s="123">
        <f t="shared" si="274"/>
        <v>1</v>
      </c>
      <c r="AY818" s="416" t="str">
        <f t="shared" si="275"/>
        <v>B-</v>
      </c>
      <c r="AZ818" s="416" t="str">
        <f>R818&amp;AY818</f>
        <v>1B-</v>
      </c>
      <c r="BA818" s="417">
        <f>IFERROR(INDEX(Raw_DATA!L:L,MATCH(Risk7_PlusY67!$D818,Raw_DATA!$A:$A,0)),"")</f>
        <v>-1.52</v>
      </c>
      <c r="BB818" s="417">
        <f>IFERROR(INDEX(AVGGroup!$H$5:$H$21,MATCH(Risk7_PlusY67!$BJ818,AVGGroup!$C$5:$C$21,0)),"")</f>
        <v>-4.4400000000000004</v>
      </c>
      <c r="BC818" s="417">
        <f>IFERROR(INDEX(Raw_DATA!M:M,MATCH(Risk7_PlusY67!$D818,Raw_DATA!$A:$A,0)),"")</f>
        <v>-4.99</v>
      </c>
      <c r="BD818" s="418">
        <f>IFERROR(INDEX(AVGGroup!$J$5:$J$21,MATCH(Risk7_PlusY67!$BJ818,AVGGroup!$C$5:$C$21,0)),"")</f>
        <v>-7.31</v>
      </c>
      <c r="BE818" s="407">
        <f>IFERROR(INDEX(Raw_DATA!N:N,MATCH(Risk7_PlusY67!$D818,Raw_DATA!$A:$A,0)),"")</f>
        <v>90</v>
      </c>
      <c r="BF818" s="407">
        <f>IFERROR(INDEX(Raw_DATA!O:O,MATCH(Risk7_PlusY67!$D818,Raw_DATA!$A:$A,0)),"")</f>
        <v>70</v>
      </c>
      <c r="BG818" s="407">
        <f>IFERROR(INDEX(Raw_DATA!P:P,MATCH(Risk7_PlusY67!$D818,Raw_DATA!$A:$A,0)),"")</f>
        <v>157</v>
      </c>
      <c r="BH818" s="407">
        <f>IFERROR(INDEX(Raw_DATA!Q:Q,MATCH(Risk7_PlusY67!$D818,Raw_DATA!$A:$A,0)),"")</f>
        <v>170</v>
      </c>
      <c r="BI818" s="407">
        <f>IFERROR(INDEX(Raw_DATA!R:R,MATCH(Risk7_PlusY67!$D818,Raw_DATA!$A:$A,0)),"")</f>
        <v>27</v>
      </c>
      <c r="BJ818" s="124" t="str">
        <f>INDEX('Org2567'!$BM:$BM,MATCH(Risk7_PlusY67!D818,'Org2567'!$D:$D,0))</f>
        <v>รพช.M2 B&lt;=100</v>
      </c>
    </row>
    <row r="819" spans="1:62" x14ac:dyDescent="0.7">
      <c r="A819" s="206">
        <f>IF(ISBLANK(D819),"",COUNTA($D$3:D819))</f>
        <v>817</v>
      </c>
      <c r="B819" s="207">
        <f>IFERROR(INDEX(ID!$E:$E,MATCH(Risk7_PlusY67!$D819,ID!$A:$A,0)),"")</f>
        <v>11</v>
      </c>
      <c r="C819" s="207" t="str">
        <f>IFERROR(INDEX(ID!$I:$I,MATCH(Risk7_PlusY67!$D819,ID!$A:$A,0)),"")</f>
        <v>สุราษฎร์ธานี</v>
      </c>
      <c r="D819" s="295" t="s">
        <v>813</v>
      </c>
      <c r="E819" s="207" t="str">
        <f>IFERROR(INDEX(ID!$C:$C,MATCH(Risk7_PlusY67!$D819,ID!$A:$A,0)),"")</f>
        <v>บ้านนาเดิม,รพช.</v>
      </c>
      <c r="F819" s="207" t="str">
        <f>IFERROR(INDEX(ID!$G:$G,MATCH(Risk7_PlusY67!$D819,ID!$A:$A,0)),"")</f>
        <v>รพช.</v>
      </c>
      <c r="G819" s="206">
        <f>IFERROR(INDEX(ID!$J:$J,MATCH(Risk7_PlusY67!$D819,ID!$A:$A,0)),"")</f>
        <v>30</v>
      </c>
      <c r="H819" s="208" t="str">
        <f>IFERROR(INDEX(ID!$P:$P,MATCH(Risk7_PlusY67!$D819,ID!$A:$A,0)),"")</f>
        <v>รพช.F2 P&lt;=30,000</v>
      </c>
      <c r="I819" s="209">
        <f>IFERROR(INDEX(Raw_DATA!E:E,MATCH(Risk7_PlusY67!$D819,Raw_DATA!$A:$A,0)),"")</f>
        <v>3.03</v>
      </c>
      <c r="J819" s="209">
        <f>IFERROR(INDEX(Raw_DATA!F:F,MATCH(Risk7_PlusY67!$D819,Raw_DATA!$A:$A,0)),"")</f>
        <v>2.89</v>
      </c>
      <c r="K819" s="209">
        <f>IFERROR(INDEX(Raw_DATA!G:G,MATCH(Risk7_PlusY67!$D819,Raw_DATA!$A:$A,0)),"")</f>
        <v>2.13</v>
      </c>
      <c r="L819" s="209">
        <f>IFERROR(INDEX(Raw_DATA!H:H,MATCH(Risk7_PlusY67!$D819,Raw_DATA!$A:$A,0)),"")</f>
        <v>23464802.699999999</v>
      </c>
      <c r="M819" s="210">
        <f>IFERROR(INDEX(Raw_DATA!I:I,MATCH(Risk7_PlusY67!$D819,Raw_DATA!$A:$A,0)),"")</f>
        <v>4245095.97</v>
      </c>
      <c r="N819" s="206">
        <f t="shared" si="255"/>
        <v>0</v>
      </c>
      <c r="O819" s="206">
        <f t="shared" si="256"/>
        <v>0</v>
      </c>
      <c r="P819" s="206">
        <f t="shared" si="258"/>
        <v>0</v>
      </c>
      <c r="Q819" s="211" t="str">
        <f t="shared" si="259"/>
        <v/>
      </c>
      <c r="R819" s="206">
        <f t="shared" si="257"/>
        <v>0</v>
      </c>
      <c r="S819" s="212">
        <f>IFERROR(INDEX(Raw_DATA!J:J,MATCH(Risk7_PlusY67!$D819,Raw_DATA!$A:$A,0)),"")</f>
        <v>6457099.0800000001</v>
      </c>
      <c r="T819" s="213">
        <f>IFERROR(INDEX(Raw_DATA!K:K,MATCH(Risk7_PlusY67!$D819,Raw_DATA!$A:$A,0)),"")</f>
        <v>13121744.279999999</v>
      </c>
      <c r="U819" s="214">
        <f t="shared" si="260"/>
        <v>1</v>
      </c>
      <c r="V819" s="214">
        <f t="shared" si="261"/>
        <v>1</v>
      </c>
      <c r="W819" s="214">
        <f>IF(OR(AND((K819&lt;0.8),(AJ819&gt;180)),AND((K819&lt;0.8),(AJ819&lt;10)),AND((K819&gt;=0.8),(AJ819&lt;10)),AND((K819&gt;=0.8),(AJ819&gt;90))),0,1)</f>
        <v>1</v>
      </c>
      <c r="X819" s="214">
        <f t="shared" si="262"/>
        <v>0</v>
      </c>
      <c r="Y819" s="214">
        <f t="shared" si="263"/>
        <v>1</v>
      </c>
      <c r="Z819" s="214">
        <f t="shared" si="264"/>
        <v>0</v>
      </c>
      <c r="AA819" s="214">
        <f t="shared" si="265"/>
        <v>1</v>
      </c>
      <c r="AB819" s="215" t="str">
        <f t="shared" si="266"/>
        <v>B</v>
      </c>
      <c r="AC819" s="215" t="str">
        <f t="shared" si="267"/>
        <v>0B</v>
      </c>
      <c r="AD819" s="216"/>
      <c r="AE819" s="216"/>
      <c r="AF819" s="434">
        <f>IFERROR(INDEX(Raw_DATA!L:L,MATCH(Risk7_PlusY67!$D819,Raw_DATA!$A:$A,0)),"")</f>
        <v>7.26</v>
      </c>
      <c r="AG819" s="434">
        <f>IFERROR(INDEX(AVGGroup!$D$5:$D$21,MATCH(Risk7_PlusY67!$H819,AVGGroup!$C$5:$C$21,0)),"")</f>
        <v>-3.55</v>
      </c>
      <c r="AH819" s="434">
        <f>IFERROR(INDEX(Raw_DATA!M:M,MATCH(Risk7_PlusY67!$D819,Raw_DATA!$A:$A,0)),"")</f>
        <v>5.0999999999999996</v>
      </c>
      <c r="AI819" s="435">
        <f>IFERROR(INDEX(AVGGroup!$F$5:$F$21,MATCH(Risk7_PlusY67!$H819,AVGGroup!$C$5:$C$21,0)),"")</f>
        <v>-10.199999999999999</v>
      </c>
      <c r="AJ819" s="401">
        <f>IFERROR(INDEX(Raw_DATA!N:N,MATCH(Risk7_PlusY67!$D819,Raw_DATA!$A:$A,0)),"")</f>
        <v>51</v>
      </c>
      <c r="AK819" s="401">
        <f>IFERROR(INDEX(Raw_DATA!O:O,MATCH(Risk7_PlusY67!$D819,Raw_DATA!$A:$A,0)),"")</f>
        <v>70</v>
      </c>
      <c r="AL819" s="401">
        <f>IFERROR(INDEX(Raw_DATA!P:P,MATCH(Risk7_PlusY67!$D819,Raw_DATA!$A:$A,0)),"")</f>
        <v>55</v>
      </c>
      <c r="AM819" s="401">
        <f>IFERROR(INDEX(Raw_DATA!Q:Q,MATCH(Risk7_PlusY67!$D819,Raw_DATA!$A:$A,0)),"")</f>
        <v>157</v>
      </c>
      <c r="AN819" s="401">
        <f>IFERROR(INDEX(Raw_DATA!R:R,MATCH(Risk7_PlusY67!$D819,Raw_DATA!$A:$A,0)),"")</f>
        <v>37</v>
      </c>
      <c r="AO819" s="407"/>
      <c r="AP819" s="411" t="b">
        <f>AB819=AY819</f>
        <v>1</v>
      </c>
      <c r="AQ819" s="340">
        <f t="shared" si="268"/>
        <v>0</v>
      </c>
      <c r="AR819" s="123">
        <f t="shared" si="269"/>
        <v>1</v>
      </c>
      <c r="AS819" s="123">
        <f t="shared" si="270"/>
        <v>1</v>
      </c>
      <c r="AT819" s="123">
        <f>IF(OR(AND((K819&lt;0.8),(BE819&gt;180)),AND((K819&lt;0.8),(BE819&lt;10)),AND((K819&gt;=0.8),(BE819&lt;10)),AND((K819&gt;=0.8),(BE819&gt;90))),0,1)</f>
        <v>1</v>
      </c>
      <c r="AU819" s="123">
        <f t="shared" si="271"/>
        <v>0</v>
      </c>
      <c r="AV819" s="123">
        <f t="shared" si="272"/>
        <v>1</v>
      </c>
      <c r="AW819" s="123">
        <f t="shared" si="273"/>
        <v>0</v>
      </c>
      <c r="AX819" s="123">
        <f t="shared" si="274"/>
        <v>1</v>
      </c>
      <c r="AY819" s="416" t="str">
        <f t="shared" si="275"/>
        <v>B</v>
      </c>
      <c r="AZ819" s="416" t="str">
        <f>R819&amp;AY819</f>
        <v>0B</v>
      </c>
      <c r="BA819" s="417">
        <f>IFERROR(INDEX(Raw_DATA!L:L,MATCH(Risk7_PlusY67!$D819,Raw_DATA!$A:$A,0)),"")</f>
        <v>7.26</v>
      </c>
      <c r="BB819" s="417">
        <f>IFERROR(INDEX(AVGGroup!$H$5:$H$21,MATCH(Risk7_PlusY67!$BJ819,AVGGroup!$C$5:$C$21,0)),"")</f>
        <v>-3.54</v>
      </c>
      <c r="BC819" s="417">
        <f>IFERROR(INDEX(Raw_DATA!M:M,MATCH(Risk7_PlusY67!$D819,Raw_DATA!$A:$A,0)),"")</f>
        <v>5.0999999999999996</v>
      </c>
      <c r="BD819" s="418">
        <f>IFERROR(INDEX(AVGGroup!$J$5:$J$21,MATCH(Risk7_PlusY67!$BJ819,AVGGroup!$C$5:$C$21,0)),"")</f>
        <v>-10.199999999999999</v>
      </c>
      <c r="BE819" s="407">
        <f>IFERROR(INDEX(Raw_DATA!N:N,MATCH(Risk7_PlusY67!$D819,Raw_DATA!$A:$A,0)),"")</f>
        <v>51</v>
      </c>
      <c r="BF819" s="407">
        <f>IFERROR(INDEX(Raw_DATA!O:O,MATCH(Risk7_PlusY67!$D819,Raw_DATA!$A:$A,0)),"")</f>
        <v>70</v>
      </c>
      <c r="BG819" s="407">
        <f>IFERROR(INDEX(Raw_DATA!P:P,MATCH(Risk7_PlusY67!$D819,Raw_DATA!$A:$A,0)),"")</f>
        <v>55</v>
      </c>
      <c r="BH819" s="407">
        <f>IFERROR(INDEX(Raw_DATA!Q:Q,MATCH(Risk7_PlusY67!$D819,Raw_DATA!$A:$A,0)),"")</f>
        <v>157</v>
      </c>
      <c r="BI819" s="407">
        <f>IFERROR(INDEX(Raw_DATA!R:R,MATCH(Risk7_PlusY67!$D819,Raw_DATA!$A:$A,0)),"")</f>
        <v>37</v>
      </c>
      <c r="BJ819" s="124" t="str">
        <f>INDEX('Org2567'!$BM:$BM,MATCH(Risk7_PlusY67!D819,'Org2567'!$D:$D,0))</f>
        <v>รพช.F2 P&lt;=30,000</v>
      </c>
    </row>
    <row r="820" spans="1:62" x14ac:dyDescent="0.7">
      <c r="A820" s="206">
        <f>IF(ISBLANK(D820),"",COUNTA($D$3:D820))</f>
        <v>818</v>
      </c>
      <c r="B820" s="207">
        <f>IFERROR(INDEX(ID!$E:$E,MATCH(Risk7_PlusY67!$D820,ID!$A:$A,0)),"")</f>
        <v>11</v>
      </c>
      <c r="C820" s="207" t="str">
        <f>IFERROR(INDEX(ID!$I:$I,MATCH(Risk7_PlusY67!$D820,ID!$A:$A,0)),"")</f>
        <v>สุราษฎร์ธานี</v>
      </c>
      <c r="D820" s="295" t="s">
        <v>814</v>
      </c>
      <c r="E820" s="207" t="str">
        <f>IFERROR(INDEX(ID!$C:$C,MATCH(Risk7_PlusY67!$D820,ID!$A:$A,0)),"")</f>
        <v>เคียนซา,รพช.</v>
      </c>
      <c r="F820" s="207" t="str">
        <f>IFERROR(INDEX(ID!$G:$G,MATCH(Risk7_PlusY67!$D820,ID!$A:$A,0)),"")</f>
        <v>รพช.</v>
      </c>
      <c r="G820" s="206">
        <f>IFERROR(INDEX(ID!$J:$J,MATCH(Risk7_PlusY67!$D820,ID!$A:$A,0)),"")</f>
        <v>32</v>
      </c>
      <c r="H820" s="208" t="str">
        <f>IFERROR(INDEX(ID!$P:$P,MATCH(Risk7_PlusY67!$D820,ID!$A:$A,0)),"")</f>
        <v>รพช.F2 P30,000-60,000</v>
      </c>
      <c r="I820" s="209">
        <f>IFERROR(INDEX(Raw_DATA!E:E,MATCH(Risk7_PlusY67!$D820,Raw_DATA!$A:$A,0)),"")</f>
        <v>2.36</v>
      </c>
      <c r="J820" s="209">
        <f>IFERROR(INDEX(Raw_DATA!F:F,MATCH(Risk7_PlusY67!$D820,Raw_DATA!$A:$A,0)),"")</f>
        <v>2.2000000000000002</v>
      </c>
      <c r="K820" s="209">
        <f>IFERROR(INDEX(Raw_DATA!G:G,MATCH(Risk7_PlusY67!$D820,Raw_DATA!$A:$A,0)),"")</f>
        <v>1.22</v>
      </c>
      <c r="L820" s="209">
        <f>IFERROR(INDEX(Raw_DATA!H:H,MATCH(Risk7_PlusY67!$D820,Raw_DATA!$A:$A,0)),"")</f>
        <v>20638125.210000001</v>
      </c>
      <c r="M820" s="210">
        <f>IFERROR(INDEX(Raw_DATA!I:I,MATCH(Risk7_PlusY67!$D820,Raw_DATA!$A:$A,0)),"")</f>
        <v>-14322659.720000001</v>
      </c>
      <c r="N820" s="206">
        <f t="shared" si="255"/>
        <v>0</v>
      </c>
      <c r="O820" s="206">
        <f t="shared" si="256"/>
        <v>1</v>
      </c>
      <c r="P820" s="206">
        <f t="shared" si="258"/>
        <v>0</v>
      </c>
      <c r="Q820" s="211">
        <f t="shared" si="259"/>
        <v>17.2</v>
      </c>
      <c r="R820" s="206">
        <f t="shared" si="257"/>
        <v>1</v>
      </c>
      <c r="S820" s="212">
        <f>IFERROR(INDEX(Raw_DATA!J:J,MATCH(Risk7_PlusY67!$D820,Raw_DATA!$A:$A,0)),"")</f>
        <v>-9496776.4100000001</v>
      </c>
      <c r="T820" s="213">
        <f>IFERROR(INDEX(Raw_DATA!K:K,MATCH(Risk7_PlusY67!$D820,Raw_DATA!$A:$A,0)),"")</f>
        <v>3367967.34</v>
      </c>
      <c r="U820" s="214">
        <f t="shared" si="260"/>
        <v>0</v>
      </c>
      <c r="V820" s="214">
        <f t="shared" si="261"/>
        <v>0</v>
      </c>
      <c r="W820" s="214">
        <f>IF(OR(AND((K820&lt;0.8),(AJ820&gt;180)),AND((K820&lt;0.8),(AJ820&lt;10)),AND((K820&gt;=0.8),(AJ820&lt;10)),AND((K820&gt;=0.8),(AJ820&gt;90))),0,1)</f>
        <v>0</v>
      </c>
      <c r="X820" s="214">
        <f t="shared" si="262"/>
        <v>1</v>
      </c>
      <c r="Y820" s="214">
        <f t="shared" si="263"/>
        <v>1</v>
      </c>
      <c r="Z820" s="214">
        <f t="shared" si="264"/>
        <v>0</v>
      </c>
      <c r="AA820" s="214">
        <f t="shared" si="265"/>
        <v>1</v>
      </c>
      <c r="AB820" s="215" t="str">
        <f t="shared" si="266"/>
        <v>C</v>
      </c>
      <c r="AC820" s="215" t="str">
        <f t="shared" si="267"/>
        <v>1C</v>
      </c>
      <c r="AD820" s="216"/>
      <c r="AE820" s="216"/>
      <c r="AF820" s="434">
        <f>IFERROR(INDEX(Raw_DATA!L:L,MATCH(Risk7_PlusY67!$D820,Raw_DATA!$A:$A,0)),"")</f>
        <v>-7.46</v>
      </c>
      <c r="AG820" s="434">
        <f>IFERROR(INDEX(AVGGroup!$D$5:$D$21,MATCH(Risk7_PlusY67!$H820,AVGGroup!$C$5:$C$21,0)),"")</f>
        <v>-4.37</v>
      </c>
      <c r="AH820" s="434">
        <f>IFERROR(INDEX(Raw_DATA!M:M,MATCH(Risk7_PlusY67!$D820,Raw_DATA!$A:$A,0)),"")</f>
        <v>-17.14</v>
      </c>
      <c r="AI820" s="435">
        <f>IFERROR(INDEX(AVGGroup!$F$5:$F$21,MATCH(Risk7_PlusY67!$H820,AVGGroup!$C$5:$C$21,0)),"")</f>
        <v>-9.19</v>
      </c>
      <c r="AJ820" s="401">
        <f>IFERROR(INDEX(Raw_DATA!N:N,MATCH(Risk7_PlusY67!$D820,Raw_DATA!$A:$A,0)),"")</f>
        <v>93</v>
      </c>
      <c r="AK820" s="401">
        <f>IFERROR(INDEX(Raw_DATA!O:O,MATCH(Risk7_PlusY67!$D820,Raw_DATA!$A:$A,0)),"")</f>
        <v>43</v>
      </c>
      <c r="AL820" s="401">
        <f>IFERROR(INDEX(Raw_DATA!P:P,MATCH(Risk7_PlusY67!$D820,Raw_DATA!$A:$A,0)),"")</f>
        <v>46</v>
      </c>
      <c r="AM820" s="401">
        <f>IFERROR(INDEX(Raw_DATA!Q:Q,MATCH(Risk7_PlusY67!$D820,Raw_DATA!$A:$A,0)),"")</f>
        <v>163</v>
      </c>
      <c r="AN820" s="401">
        <f>IFERROR(INDEX(Raw_DATA!R:R,MATCH(Risk7_PlusY67!$D820,Raw_DATA!$A:$A,0)),"")</f>
        <v>34</v>
      </c>
      <c r="AO820" s="407"/>
      <c r="AP820" s="411" t="b">
        <f>AB820=AY820</f>
        <v>1</v>
      </c>
      <c r="AQ820" s="340">
        <f t="shared" si="268"/>
        <v>1</v>
      </c>
      <c r="AR820" s="123">
        <f t="shared" si="269"/>
        <v>0</v>
      </c>
      <c r="AS820" s="123">
        <f t="shared" si="270"/>
        <v>0</v>
      </c>
      <c r="AT820" s="123">
        <f>IF(OR(AND((K820&lt;0.8),(BE820&gt;180)),AND((K820&lt;0.8),(BE820&lt;10)),AND((K820&gt;=0.8),(BE820&lt;10)),AND((K820&gt;=0.8),(BE820&gt;90))),0,1)</f>
        <v>0</v>
      </c>
      <c r="AU820" s="123">
        <f t="shared" si="271"/>
        <v>1</v>
      </c>
      <c r="AV820" s="123">
        <f t="shared" si="272"/>
        <v>1</v>
      </c>
      <c r="AW820" s="123">
        <f t="shared" si="273"/>
        <v>0</v>
      </c>
      <c r="AX820" s="123">
        <f t="shared" si="274"/>
        <v>1</v>
      </c>
      <c r="AY820" s="416" t="str">
        <f t="shared" si="275"/>
        <v>C</v>
      </c>
      <c r="AZ820" s="416" t="str">
        <f>R820&amp;AY820</f>
        <v>1C</v>
      </c>
      <c r="BA820" s="417">
        <f>IFERROR(INDEX(Raw_DATA!L:L,MATCH(Risk7_PlusY67!$D820,Raw_DATA!$A:$A,0)),"")</f>
        <v>-7.46</v>
      </c>
      <c r="BB820" s="417">
        <f>IFERROR(INDEX(AVGGroup!$H$5:$H$21,MATCH(Risk7_PlusY67!$BJ820,AVGGroup!$C$5:$C$21,0)),"")</f>
        <v>-3.95</v>
      </c>
      <c r="BC820" s="417">
        <f>IFERROR(INDEX(Raw_DATA!M:M,MATCH(Risk7_PlusY67!$D820,Raw_DATA!$A:$A,0)),"")</f>
        <v>-17.14</v>
      </c>
      <c r="BD820" s="418">
        <f>IFERROR(INDEX(AVGGroup!$J$5:$J$21,MATCH(Risk7_PlusY67!$BJ820,AVGGroup!$C$5:$C$21,0)),"")</f>
        <v>-8.8800000000000008</v>
      </c>
      <c r="BE820" s="407">
        <f>IFERROR(INDEX(Raw_DATA!N:N,MATCH(Risk7_PlusY67!$D820,Raw_DATA!$A:$A,0)),"")</f>
        <v>93</v>
      </c>
      <c r="BF820" s="407">
        <f>IFERROR(INDEX(Raw_DATA!O:O,MATCH(Risk7_PlusY67!$D820,Raw_DATA!$A:$A,0)),"")</f>
        <v>43</v>
      </c>
      <c r="BG820" s="407">
        <f>IFERROR(INDEX(Raw_DATA!P:P,MATCH(Risk7_PlusY67!$D820,Raw_DATA!$A:$A,0)),"")</f>
        <v>46</v>
      </c>
      <c r="BH820" s="407">
        <f>IFERROR(INDEX(Raw_DATA!Q:Q,MATCH(Risk7_PlusY67!$D820,Raw_DATA!$A:$A,0)),"")</f>
        <v>163</v>
      </c>
      <c r="BI820" s="407">
        <f>IFERROR(INDEX(Raw_DATA!R:R,MATCH(Risk7_PlusY67!$D820,Raw_DATA!$A:$A,0)),"")</f>
        <v>34</v>
      </c>
      <c r="BJ820" s="124" t="str">
        <f>INDEX('Org2567'!$BM:$BM,MATCH(Risk7_PlusY67!D820,'Org2567'!$D:$D,0))</f>
        <v>รพช.F2 P30,000-60,000</v>
      </c>
    </row>
    <row r="821" spans="1:62" x14ac:dyDescent="0.7">
      <c r="A821" s="206">
        <f>IF(ISBLANK(D821),"",COUNTA($D$3:D821))</f>
        <v>819</v>
      </c>
      <c r="B821" s="207">
        <f>IFERROR(INDEX(ID!$E:$E,MATCH(Risk7_PlusY67!$D821,ID!$A:$A,0)),"")</f>
        <v>11</v>
      </c>
      <c r="C821" s="207" t="str">
        <f>IFERROR(INDEX(ID!$I:$I,MATCH(Risk7_PlusY67!$D821,ID!$A:$A,0)),"")</f>
        <v>สุราษฎร์ธานี</v>
      </c>
      <c r="D821" s="295" t="s">
        <v>815</v>
      </c>
      <c r="E821" s="207" t="str">
        <f>IFERROR(INDEX(ID!$C:$C,MATCH(Risk7_PlusY67!$D821,ID!$A:$A,0)),"")</f>
        <v>พระแสง,รพช.</v>
      </c>
      <c r="F821" s="207" t="str">
        <f>IFERROR(INDEX(ID!$G:$G,MATCH(Risk7_PlusY67!$D821,ID!$A:$A,0)),"")</f>
        <v>รพช.</v>
      </c>
      <c r="G821" s="206">
        <f>IFERROR(INDEX(ID!$J:$J,MATCH(Risk7_PlusY67!$D821,ID!$A:$A,0)),"")</f>
        <v>60</v>
      </c>
      <c r="H821" s="208" t="str">
        <f>IFERROR(INDEX(ID!$P:$P,MATCH(Risk7_PlusY67!$D821,ID!$A:$A,0)),"")</f>
        <v>รพช.F1 P50,000-100,000</v>
      </c>
      <c r="I821" s="209">
        <f>IFERROR(INDEX(Raw_DATA!E:E,MATCH(Risk7_PlusY67!$D821,Raw_DATA!$A:$A,0)),"")</f>
        <v>3.12</v>
      </c>
      <c r="J821" s="209">
        <f>IFERROR(INDEX(Raw_DATA!F:F,MATCH(Risk7_PlusY67!$D821,Raw_DATA!$A:$A,0)),"")</f>
        <v>2.86</v>
      </c>
      <c r="K821" s="209">
        <f>IFERROR(INDEX(Raw_DATA!G:G,MATCH(Risk7_PlusY67!$D821,Raw_DATA!$A:$A,0)),"")</f>
        <v>2.36</v>
      </c>
      <c r="L821" s="209">
        <f>IFERROR(INDEX(Raw_DATA!H:H,MATCH(Risk7_PlusY67!$D821,Raw_DATA!$A:$A,0)),"")</f>
        <v>46356343.390000001</v>
      </c>
      <c r="M821" s="210">
        <f>IFERROR(INDEX(Raw_DATA!I:I,MATCH(Risk7_PlusY67!$D821,Raw_DATA!$A:$A,0)),"")</f>
        <v>-31759292.190000001</v>
      </c>
      <c r="N821" s="206">
        <f t="shared" si="255"/>
        <v>0</v>
      </c>
      <c r="O821" s="206">
        <f t="shared" si="256"/>
        <v>1</v>
      </c>
      <c r="P821" s="206">
        <f t="shared" si="258"/>
        <v>0</v>
      </c>
      <c r="Q821" s="211">
        <f t="shared" si="259"/>
        <v>17.5</v>
      </c>
      <c r="R821" s="206">
        <f t="shared" si="257"/>
        <v>1</v>
      </c>
      <c r="S821" s="212">
        <f>IFERROR(INDEX(Raw_DATA!J:J,MATCH(Risk7_PlusY67!$D821,Raw_DATA!$A:$A,0)),"")</f>
        <v>-26191374.469999999</v>
      </c>
      <c r="T821" s="213">
        <f>IFERROR(INDEX(Raw_DATA!K:K,MATCH(Risk7_PlusY67!$D821,Raw_DATA!$A:$A,0)),"")</f>
        <v>29743610.050000001</v>
      </c>
      <c r="U821" s="214">
        <f t="shared" si="260"/>
        <v>0</v>
      </c>
      <c r="V821" s="214">
        <f t="shared" si="261"/>
        <v>0</v>
      </c>
      <c r="W821" s="214">
        <f>IF(OR(AND((K821&lt;0.8),(AJ821&gt;180)),AND((K821&lt;0.8),(AJ821&lt;10)),AND((K821&gt;=0.8),(AJ821&lt;10)),AND((K821&gt;=0.8),(AJ821&gt;90))),0,1)</f>
        <v>1</v>
      </c>
      <c r="X821" s="214">
        <f t="shared" si="262"/>
        <v>1</v>
      </c>
      <c r="Y821" s="214">
        <f t="shared" si="263"/>
        <v>1</v>
      </c>
      <c r="Z821" s="214">
        <f t="shared" si="264"/>
        <v>0</v>
      </c>
      <c r="AA821" s="214">
        <f t="shared" si="265"/>
        <v>1</v>
      </c>
      <c r="AB821" s="215" t="str">
        <f t="shared" si="266"/>
        <v>B-</v>
      </c>
      <c r="AC821" s="215" t="str">
        <f t="shared" si="267"/>
        <v>1B-</v>
      </c>
      <c r="AD821" s="216"/>
      <c r="AE821" s="216"/>
      <c r="AF821" s="434">
        <f>IFERROR(INDEX(Raw_DATA!L:L,MATCH(Risk7_PlusY67!$D821,Raw_DATA!$A:$A,0)),"")</f>
        <v>-17.27</v>
      </c>
      <c r="AG821" s="434">
        <f>IFERROR(INDEX(AVGGroup!$D$5:$D$21,MATCH(Risk7_PlusY67!$H821,AVGGroup!$C$5:$C$21,0)),"")</f>
        <v>-5.99</v>
      </c>
      <c r="AH821" s="434">
        <f>IFERROR(INDEX(Raw_DATA!M:M,MATCH(Risk7_PlusY67!$D821,Raw_DATA!$A:$A,0)),"")</f>
        <v>-26.59</v>
      </c>
      <c r="AI821" s="435">
        <f>IFERROR(INDEX(AVGGroup!$F$5:$F$21,MATCH(Risk7_PlusY67!$H821,AVGGroup!$C$5:$C$21,0)),"")</f>
        <v>-10.86</v>
      </c>
      <c r="AJ821" s="401">
        <f>IFERROR(INDEX(Raw_DATA!N:N,MATCH(Risk7_PlusY67!$D821,Raw_DATA!$A:$A,0)),"")</f>
        <v>58</v>
      </c>
      <c r="AK821" s="401">
        <f>IFERROR(INDEX(Raw_DATA!O:O,MATCH(Risk7_PlusY67!$D821,Raw_DATA!$A:$A,0)),"")</f>
        <v>49</v>
      </c>
      <c r="AL821" s="401">
        <f>IFERROR(INDEX(Raw_DATA!P:P,MATCH(Risk7_PlusY67!$D821,Raw_DATA!$A:$A,0)),"")</f>
        <v>27</v>
      </c>
      <c r="AM821" s="401">
        <f>IFERROR(INDEX(Raw_DATA!Q:Q,MATCH(Risk7_PlusY67!$D821,Raw_DATA!$A:$A,0)),"")</f>
        <v>292</v>
      </c>
      <c r="AN821" s="401">
        <f>IFERROR(INDEX(Raw_DATA!R:R,MATCH(Risk7_PlusY67!$D821,Raw_DATA!$A:$A,0)),"")</f>
        <v>49</v>
      </c>
      <c r="AO821" s="407"/>
      <c r="AP821" s="411" t="b">
        <f>AB821=AY821</f>
        <v>1</v>
      </c>
      <c r="AQ821" s="340">
        <f t="shared" si="268"/>
        <v>1</v>
      </c>
      <c r="AR821" s="123">
        <f t="shared" si="269"/>
        <v>0</v>
      </c>
      <c r="AS821" s="123">
        <f t="shared" si="270"/>
        <v>0</v>
      </c>
      <c r="AT821" s="123">
        <f>IF(OR(AND((K821&lt;0.8),(BE821&gt;180)),AND((K821&lt;0.8),(BE821&lt;10)),AND((K821&gt;=0.8),(BE821&lt;10)),AND((K821&gt;=0.8),(BE821&gt;90))),0,1)</f>
        <v>1</v>
      </c>
      <c r="AU821" s="123">
        <f t="shared" si="271"/>
        <v>1</v>
      </c>
      <c r="AV821" s="123">
        <f t="shared" si="272"/>
        <v>1</v>
      </c>
      <c r="AW821" s="123">
        <f t="shared" si="273"/>
        <v>0</v>
      </c>
      <c r="AX821" s="123">
        <f t="shared" si="274"/>
        <v>1</v>
      </c>
      <c r="AY821" s="416" t="str">
        <f t="shared" si="275"/>
        <v>B-</v>
      </c>
      <c r="AZ821" s="416" t="str">
        <f>R821&amp;AY821</f>
        <v>1B-</v>
      </c>
      <c r="BA821" s="417">
        <f>IFERROR(INDEX(Raw_DATA!L:L,MATCH(Risk7_PlusY67!$D821,Raw_DATA!$A:$A,0)),"")</f>
        <v>-17.27</v>
      </c>
      <c r="BB821" s="417">
        <f>IFERROR(INDEX(AVGGroup!$H$5:$H$21,MATCH(Risk7_PlusY67!$BJ821,AVGGroup!$C$5:$C$21,0)),"")</f>
        <v>-5.99</v>
      </c>
      <c r="BC821" s="417">
        <f>IFERROR(INDEX(Raw_DATA!M:M,MATCH(Risk7_PlusY67!$D821,Raw_DATA!$A:$A,0)),"")</f>
        <v>-26.59</v>
      </c>
      <c r="BD821" s="418">
        <f>IFERROR(INDEX(AVGGroup!$J$5:$J$21,MATCH(Risk7_PlusY67!$BJ821,AVGGroup!$C$5:$C$21,0)),"")</f>
        <v>-10.86</v>
      </c>
      <c r="BE821" s="407">
        <f>IFERROR(INDEX(Raw_DATA!N:N,MATCH(Risk7_PlusY67!$D821,Raw_DATA!$A:$A,0)),"")</f>
        <v>58</v>
      </c>
      <c r="BF821" s="407">
        <f>IFERROR(INDEX(Raw_DATA!O:O,MATCH(Risk7_PlusY67!$D821,Raw_DATA!$A:$A,0)),"")</f>
        <v>49</v>
      </c>
      <c r="BG821" s="407">
        <f>IFERROR(INDEX(Raw_DATA!P:P,MATCH(Risk7_PlusY67!$D821,Raw_DATA!$A:$A,0)),"")</f>
        <v>27</v>
      </c>
      <c r="BH821" s="407">
        <f>IFERROR(INDEX(Raw_DATA!Q:Q,MATCH(Risk7_PlusY67!$D821,Raw_DATA!$A:$A,0)),"")</f>
        <v>292</v>
      </c>
      <c r="BI821" s="407">
        <f>IFERROR(INDEX(Raw_DATA!R:R,MATCH(Risk7_PlusY67!$D821,Raw_DATA!$A:$A,0)),"")</f>
        <v>49</v>
      </c>
      <c r="BJ821" s="124" t="str">
        <f>INDEX('Org2567'!$BM:$BM,MATCH(Risk7_PlusY67!D821,'Org2567'!$D:$D,0))</f>
        <v>รพช.F1 P50,000-100,000</v>
      </c>
    </row>
    <row r="822" spans="1:62" x14ac:dyDescent="0.7">
      <c r="A822" s="206">
        <f>IF(ISBLANK(D822),"",COUNTA($D$3:D822))</f>
        <v>820</v>
      </c>
      <c r="B822" s="207">
        <f>IFERROR(INDEX(ID!$E:$E,MATCH(Risk7_PlusY67!$D822,ID!$A:$A,0)),"")</f>
        <v>11</v>
      </c>
      <c r="C822" s="207" t="str">
        <f>IFERROR(INDEX(ID!$I:$I,MATCH(Risk7_PlusY67!$D822,ID!$A:$A,0)),"")</f>
        <v>สุราษฎร์ธานี</v>
      </c>
      <c r="D822" s="295" t="s">
        <v>816</v>
      </c>
      <c r="E822" s="207" t="str">
        <f>IFERROR(INDEX(ID!$C:$C,MATCH(Risk7_PlusY67!$D822,ID!$A:$A,0)),"")</f>
        <v>พุนพิน,รพช.</v>
      </c>
      <c r="F822" s="207" t="str">
        <f>IFERROR(INDEX(ID!$G:$G,MATCH(Risk7_PlusY67!$D822,ID!$A:$A,0)),"")</f>
        <v>รพช.</v>
      </c>
      <c r="G822" s="206">
        <f>IFERROR(INDEX(ID!$J:$J,MATCH(Risk7_PlusY67!$D822,ID!$A:$A,0)),"")</f>
        <v>60</v>
      </c>
      <c r="H822" s="208" t="str">
        <f>IFERROR(INDEX(ID!$P:$P,MATCH(Risk7_PlusY67!$D822,ID!$A:$A,0)),"")</f>
        <v>รพช.F1 P&lt;=50,000</v>
      </c>
      <c r="I822" s="209">
        <f>IFERROR(INDEX(Raw_DATA!E:E,MATCH(Risk7_PlusY67!$D822,Raw_DATA!$A:$A,0)),"")</f>
        <v>6.36</v>
      </c>
      <c r="J822" s="209">
        <f>IFERROR(INDEX(Raw_DATA!F:F,MATCH(Risk7_PlusY67!$D822,Raw_DATA!$A:$A,0)),"")</f>
        <v>6.19</v>
      </c>
      <c r="K822" s="209">
        <f>IFERROR(INDEX(Raw_DATA!G:G,MATCH(Risk7_PlusY67!$D822,Raw_DATA!$A:$A,0)),"")</f>
        <v>5.41</v>
      </c>
      <c r="L822" s="209">
        <f>IFERROR(INDEX(Raw_DATA!H:H,MATCH(Risk7_PlusY67!$D822,Raw_DATA!$A:$A,0)),"")</f>
        <v>110398243.81999999</v>
      </c>
      <c r="M822" s="210">
        <f>IFERROR(INDEX(Raw_DATA!I:I,MATCH(Risk7_PlusY67!$D822,Raw_DATA!$A:$A,0)),"")</f>
        <v>-32229360.109999999</v>
      </c>
      <c r="N822" s="206">
        <f t="shared" si="255"/>
        <v>0</v>
      </c>
      <c r="O822" s="206">
        <f t="shared" si="256"/>
        <v>1</v>
      </c>
      <c r="P822" s="206">
        <f t="shared" si="258"/>
        <v>0</v>
      </c>
      <c r="Q822" s="211">
        <f t="shared" si="259"/>
        <v>41.1</v>
      </c>
      <c r="R822" s="206">
        <f t="shared" si="257"/>
        <v>1</v>
      </c>
      <c r="S822" s="212">
        <f>IFERROR(INDEX(Raw_DATA!J:J,MATCH(Risk7_PlusY67!$D822,Raw_DATA!$A:$A,0)),"")</f>
        <v>-21305232.300000001</v>
      </c>
      <c r="T822" s="213">
        <f>IFERROR(INDEX(Raw_DATA!K:K,MATCH(Risk7_PlusY67!$D822,Raw_DATA!$A:$A,0)),"")</f>
        <v>89853857.859999999</v>
      </c>
      <c r="U822" s="214">
        <f t="shared" si="260"/>
        <v>0</v>
      </c>
      <c r="V822" s="214">
        <f t="shared" si="261"/>
        <v>0</v>
      </c>
      <c r="W822" s="214">
        <f>IF(OR(AND((K822&lt;0.8),(AJ822&gt;180)),AND((K822&lt;0.8),(AJ822&lt;10)),AND((K822&gt;=0.8),(AJ822&lt;10)),AND((K822&gt;=0.8),(AJ822&gt;90))),0,1)</f>
        <v>1</v>
      </c>
      <c r="X822" s="214">
        <f t="shared" si="262"/>
        <v>1</v>
      </c>
      <c r="Y822" s="214">
        <f t="shared" si="263"/>
        <v>1</v>
      </c>
      <c r="Z822" s="214">
        <f t="shared" si="264"/>
        <v>0</v>
      </c>
      <c r="AA822" s="214">
        <f t="shared" si="265"/>
        <v>1</v>
      </c>
      <c r="AB822" s="215" t="str">
        <f t="shared" si="266"/>
        <v>B-</v>
      </c>
      <c r="AC822" s="215" t="str">
        <f t="shared" si="267"/>
        <v>1B-</v>
      </c>
      <c r="AD822" s="216"/>
      <c r="AE822" s="216"/>
      <c r="AF822" s="434">
        <f>IFERROR(INDEX(Raw_DATA!L:L,MATCH(Risk7_PlusY67!$D822,Raw_DATA!$A:$A,0)),"")</f>
        <v>-13.97</v>
      </c>
      <c r="AG822" s="434">
        <f>IFERROR(INDEX(AVGGroup!$D$5:$D$21,MATCH(Risk7_PlusY67!$H822,AVGGroup!$C$5:$C$21,0)),"")</f>
        <v>-3.15</v>
      </c>
      <c r="AH822" s="434">
        <f>IFERROR(INDEX(Raw_DATA!M:M,MATCH(Risk7_PlusY67!$D822,Raw_DATA!$A:$A,0)),"")</f>
        <v>-16.66</v>
      </c>
      <c r="AI822" s="435">
        <f>IFERROR(INDEX(AVGGroup!$F$5:$F$21,MATCH(Risk7_PlusY67!$H822,AVGGroup!$C$5:$C$21,0)),"")</f>
        <v>-7.1</v>
      </c>
      <c r="AJ822" s="401">
        <f>IFERROR(INDEX(Raw_DATA!N:N,MATCH(Risk7_PlusY67!$D822,Raw_DATA!$A:$A,0)),"")</f>
        <v>47</v>
      </c>
      <c r="AK822" s="401">
        <f>IFERROR(INDEX(Raw_DATA!O:O,MATCH(Risk7_PlusY67!$D822,Raw_DATA!$A:$A,0)),"")</f>
        <v>29</v>
      </c>
      <c r="AL822" s="401">
        <f>IFERROR(INDEX(Raw_DATA!P:P,MATCH(Risk7_PlusY67!$D822,Raw_DATA!$A:$A,0)),"")</f>
        <v>13</v>
      </c>
      <c r="AM822" s="401">
        <f>IFERROR(INDEX(Raw_DATA!Q:Q,MATCH(Risk7_PlusY67!$D822,Raw_DATA!$A:$A,0)),"")</f>
        <v>204</v>
      </c>
      <c r="AN822" s="401">
        <f>IFERROR(INDEX(Raw_DATA!R:R,MATCH(Risk7_PlusY67!$D822,Raw_DATA!$A:$A,0)),"")</f>
        <v>41</v>
      </c>
      <c r="AO822" s="407"/>
      <c r="AP822" s="411" t="b">
        <f>AB822=AY822</f>
        <v>1</v>
      </c>
      <c r="AQ822" s="340">
        <f t="shared" si="268"/>
        <v>1</v>
      </c>
      <c r="AR822" s="123">
        <f t="shared" si="269"/>
        <v>0</v>
      </c>
      <c r="AS822" s="123">
        <f t="shared" si="270"/>
        <v>0</v>
      </c>
      <c r="AT822" s="123">
        <f>IF(OR(AND((K822&lt;0.8),(BE822&gt;180)),AND((K822&lt;0.8),(BE822&lt;10)),AND((K822&gt;=0.8),(BE822&lt;10)),AND((K822&gt;=0.8),(BE822&gt;90))),0,1)</f>
        <v>1</v>
      </c>
      <c r="AU822" s="123">
        <f t="shared" si="271"/>
        <v>1</v>
      </c>
      <c r="AV822" s="123">
        <f t="shared" si="272"/>
        <v>1</v>
      </c>
      <c r="AW822" s="123">
        <f t="shared" si="273"/>
        <v>0</v>
      </c>
      <c r="AX822" s="123">
        <f t="shared" si="274"/>
        <v>1</v>
      </c>
      <c r="AY822" s="416" t="str">
        <f t="shared" si="275"/>
        <v>B-</v>
      </c>
      <c r="AZ822" s="416" t="str">
        <f>R822&amp;AY822</f>
        <v>1B-</v>
      </c>
      <c r="BA822" s="417">
        <f>IFERROR(INDEX(Raw_DATA!L:L,MATCH(Risk7_PlusY67!$D822,Raw_DATA!$A:$A,0)),"")</f>
        <v>-13.97</v>
      </c>
      <c r="BB822" s="417">
        <f>IFERROR(INDEX(AVGGroup!$H$5:$H$21,MATCH(Risk7_PlusY67!$BJ822,AVGGroup!$C$5:$C$21,0)),"")</f>
        <v>-3.15</v>
      </c>
      <c r="BC822" s="417">
        <f>IFERROR(INDEX(Raw_DATA!M:M,MATCH(Risk7_PlusY67!$D822,Raw_DATA!$A:$A,0)),"")</f>
        <v>-16.66</v>
      </c>
      <c r="BD822" s="418">
        <f>IFERROR(INDEX(AVGGroup!$J$5:$J$21,MATCH(Risk7_PlusY67!$BJ822,AVGGroup!$C$5:$C$21,0)),"")</f>
        <v>-7.1</v>
      </c>
      <c r="BE822" s="407">
        <f>IFERROR(INDEX(Raw_DATA!N:N,MATCH(Risk7_PlusY67!$D822,Raw_DATA!$A:$A,0)),"")</f>
        <v>47</v>
      </c>
      <c r="BF822" s="407">
        <f>IFERROR(INDEX(Raw_DATA!O:O,MATCH(Risk7_PlusY67!$D822,Raw_DATA!$A:$A,0)),"")</f>
        <v>29</v>
      </c>
      <c r="BG822" s="407">
        <f>IFERROR(INDEX(Raw_DATA!P:P,MATCH(Risk7_PlusY67!$D822,Raw_DATA!$A:$A,0)),"")</f>
        <v>13</v>
      </c>
      <c r="BH822" s="407">
        <f>IFERROR(INDEX(Raw_DATA!Q:Q,MATCH(Risk7_PlusY67!$D822,Raw_DATA!$A:$A,0)),"")</f>
        <v>204</v>
      </c>
      <c r="BI822" s="407">
        <f>IFERROR(INDEX(Raw_DATA!R:R,MATCH(Risk7_PlusY67!$D822,Raw_DATA!$A:$A,0)),"")</f>
        <v>41</v>
      </c>
      <c r="BJ822" s="124" t="str">
        <f>INDEX('Org2567'!$BM:$BM,MATCH(Risk7_PlusY67!D822,'Org2567'!$D:$D,0))</f>
        <v>รพช.F1 P&lt;=50,000</v>
      </c>
    </row>
    <row r="823" spans="1:62" x14ac:dyDescent="0.7">
      <c r="A823" s="206">
        <f>IF(ISBLANK(D823),"",COUNTA($D$3:D823))</f>
        <v>821</v>
      </c>
      <c r="B823" s="207">
        <f>IFERROR(INDEX(ID!$E:$E,MATCH(Risk7_PlusY67!$D823,ID!$A:$A,0)),"")</f>
        <v>11</v>
      </c>
      <c r="C823" s="207" t="str">
        <f>IFERROR(INDEX(ID!$I:$I,MATCH(Risk7_PlusY67!$D823,ID!$A:$A,0)),"")</f>
        <v>สุราษฎร์ธานี</v>
      </c>
      <c r="D823" s="295" t="s">
        <v>817</v>
      </c>
      <c r="E823" s="207" t="str">
        <f>IFERROR(INDEX(ID!$C:$C,MATCH(Risk7_PlusY67!$D823,ID!$A:$A,0)),"")</f>
        <v>ชัยบุรี,รพช.</v>
      </c>
      <c r="F823" s="207" t="str">
        <f>IFERROR(INDEX(ID!$G:$G,MATCH(Risk7_PlusY67!$D823,ID!$A:$A,0)),"")</f>
        <v>รพช.</v>
      </c>
      <c r="G823" s="206">
        <f>IFERROR(INDEX(ID!$J:$J,MATCH(Risk7_PlusY67!$D823,ID!$A:$A,0)),"")</f>
        <v>30</v>
      </c>
      <c r="H823" s="208" t="str">
        <f>IFERROR(INDEX(ID!$P:$P,MATCH(Risk7_PlusY67!$D823,ID!$A:$A,0)),"")</f>
        <v>รพช.F2 P&lt;=30,000</v>
      </c>
      <c r="I823" s="209">
        <f>IFERROR(INDEX(Raw_DATA!E:E,MATCH(Risk7_PlusY67!$D823,Raw_DATA!$A:$A,0)),"")</f>
        <v>2.16</v>
      </c>
      <c r="J823" s="209">
        <f>IFERROR(INDEX(Raw_DATA!F:F,MATCH(Risk7_PlusY67!$D823,Raw_DATA!$A:$A,0)),"")</f>
        <v>2.04</v>
      </c>
      <c r="K823" s="209">
        <f>IFERROR(INDEX(Raw_DATA!G:G,MATCH(Risk7_PlusY67!$D823,Raw_DATA!$A:$A,0)),"")</f>
        <v>1.62</v>
      </c>
      <c r="L823" s="209">
        <f>IFERROR(INDEX(Raw_DATA!H:H,MATCH(Risk7_PlusY67!$D823,Raw_DATA!$A:$A,0)),"")</f>
        <v>19334946.760000002</v>
      </c>
      <c r="M823" s="210">
        <f>IFERROR(INDEX(Raw_DATA!I:I,MATCH(Risk7_PlusY67!$D823,Raw_DATA!$A:$A,0)),"")</f>
        <v>-13100440.01</v>
      </c>
      <c r="N823" s="206">
        <f t="shared" si="255"/>
        <v>0</v>
      </c>
      <c r="O823" s="206">
        <f t="shared" si="256"/>
        <v>1</v>
      </c>
      <c r="P823" s="206">
        <f t="shared" si="258"/>
        <v>0</v>
      </c>
      <c r="Q823" s="211">
        <f t="shared" si="259"/>
        <v>17.7</v>
      </c>
      <c r="R823" s="206">
        <f t="shared" si="257"/>
        <v>1</v>
      </c>
      <c r="S823" s="212">
        <f>IFERROR(INDEX(Raw_DATA!J:J,MATCH(Risk7_PlusY67!$D823,Raw_DATA!$A:$A,0)),"")</f>
        <v>-8655880.3200000003</v>
      </c>
      <c r="T823" s="213">
        <f>IFERROR(INDEX(Raw_DATA!K:K,MATCH(Risk7_PlusY67!$D823,Raw_DATA!$A:$A,0)),"")</f>
        <v>10231052.42</v>
      </c>
      <c r="U823" s="214">
        <f t="shared" si="260"/>
        <v>0</v>
      </c>
      <c r="V823" s="214">
        <f t="shared" si="261"/>
        <v>0</v>
      </c>
      <c r="W823" s="214">
        <f>IF(OR(AND((K823&lt;0.8),(AJ823&gt;180)),AND((K823&lt;0.8),(AJ823&lt;10)),AND((K823&gt;=0.8),(AJ823&lt;10)),AND((K823&gt;=0.8),(AJ823&gt;90))),0,1)</f>
        <v>1</v>
      </c>
      <c r="X823" s="214">
        <f t="shared" si="262"/>
        <v>1</v>
      </c>
      <c r="Y823" s="214">
        <f t="shared" si="263"/>
        <v>1</v>
      </c>
      <c r="Z823" s="214">
        <f t="shared" si="264"/>
        <v>0</v>
      </c>
      <c r="AA823" s="214">
        <f t="shared" si="265"/>
        <v>1</v>
      </c>
      <c r="AB823" s="215" t="str">
        <f t="shared" si="266"/>
        <v>B-</v>
      </c>
      <c r="AC823" s="215" t="str">
        <f t="shared" si="267"/>
        <v>1B-</v>
      </c>
      <c r="AD823" s="216"/>
      <c r="AE823" s="216"/>
      <c r="AF823" s="434">
        <f>IFERROR(INDEX(Raw_DATA!L:L,MATCH(Risk7_PlusY67!$D823,Raw_DATA!$A:$A,0)),"")</f>
        <v>-9.75</v>
      </c>
      <c r="AG823" s="434">
        <f>IFERROR(INDEX(AVGGroup!$D$5:$D$21,MATCH(Risk7_PlusY67!$H823,AVGGroup!$C$5:$C$21,0)),"")</f>
        <v>-3.55</v>
      </c>
      <c r="AH823" s="434">
        <f>IFERROR(INDEX(Raw_DATA!M:M,MATCH(Risk7_PlusY67!$D823,Raw_DATA!$A:$A,0)),"")</f>
        <v>-22.82</v>
      </c>
      <c r="AI823" s="435">
        <f>IFERROR(INDEX(AVGGroup!$F$5:$F$21,MATCH(Risk7_PlusY67!$H823,AVGGroup!$C$5:$C$21,0)),"")</f>
        <v>-10.199999999999999</v>
      </c>
      <c r="AJ823" s="401">
        <f>IFERROR(INDEX(Raw_DATA!N:N,MATCH(Risk7_PlusY67!$D823,Raw_DATA!$A:$A,0)),"")</f>
        <v>61</v>
      </c>
      <c r="AK823" s="401">
        <f>IFERROR(INDEX(Raw_DATA!O:O,MATCH(Risk7_PlusY67!$D823,Raw_DATA!$A:$A,0)),"")</f>
        <v>52</v>
      </c>
      <c r="AL823" s="401">
        <f>IFERROR(INDEX(Raw_DATA!P:P,MATCH(Risk7_PlusY67!$D823,Raw_DATA!$A:$A,0)),"")</f>
        <v>54</v>
      </c>
      <c r="AM823" s="401">
        <f>IFERROR(INDEX(Raw_DATA!Q:Q,MATCH(Risk7_PlusY67!$D823,Raw_DATA!$A:$A,0)),"")</f>
        <v>248</v>
      </c>
      <c r="AN823" s="401">
        <f>IFERROR(INDEX(Raw_DATA!R:R,MATCH(Risk7_PlusY67!$D823,Raw_DATA!$A:$A,0)),"")</f>
        <v>54</v>
      </c>
      <c r="AO823" s="407"/>
      <c r="AP823" s="411" t="b">
        <f>AB823=AY823</f>
        <v>1</v>
      </c>
      <c r="AQ823" s="340">
        <f t="shared" si="268"/>
        <v>1</v>
      </c>
      <c r="AR823" s="123">
        <f t="shared" si="269"/>
        <v>0</v>
      </c>
      <c r="AS823" s="123">
        <f t="shared" si="270"/>
        <v>0</v>
      </c>
      <c r="AT823" s="123">
        <f>IF(OR(AND((K823&lt;0.8),(BE823&gt;180)),AND((K823&lt;0.8),(BE823&lt;10)),AND((K823&gt;=0.8),(BE823&lt;10)),AND((K823&gt;=0.8),(BE823&gt;90))),0,1)</f>
        <v>1</v>
      </c>
      <c r="AU823" s="123">
        <f t="shared" si="271"/>
        <v>1</v>
      </c>
      <c r="AV823" s="123">
        <f t="shared" si="272"/>
        <v>1</v>
      </c>
      <c r="AW823" s="123">
        <f t="shared" si="273"/>
        <v>0</v>
      </c>
      <c r="AX823" s="123">
        <f t="shared" si="274"/>
        <v>1</v>
      </c>
      <c r="AY823" s="416" t="str">
        <f t="shared" si="275"/>
        <v>B-</v>
      </c>
      <c r="AZ823" s="416" t="str">
        <f>R823&amp;AY823</f>
        <v>1B-</v>
      </c>
      <c r="BA823" s="417">
        <f>IFERROR(INDEX(Raw_DATA!L:L,MATCH(Risk7_PlusY67!$D823,Raw_DATA!$A:$A,0)),"")</f>
        <v>-9.75</v>
      </c>
      <c r="BB823" s="417">
        <f>IFERROR(INDEX(AVGGroup!$H$5:$H$21,MATCH(Risk7_PlusY67!$BJ823,AVGGroup!$C$5:$C$21,0)),"")</f>
        <v>-3.54</v>
      </c>
      <c r="BC823" s="417">
        <f>IFERROR(INDEX(Raw_DATA!M:M,MATCH(Risk7_PlusY67!$D823,Raw_DATA!$A:$A,0)),"")</f>
        <v>-22.82</v>
      </c>
      <c r="BD823" s="418">
        <f>IFERROR(INDEX(AVGGroup!$J$5:$J$21,MATCH(Risk7_PlusY67!$BJ823,AVGGroup!$C$5:$C$21,0)),"")</f>
        <v>-10.199999999999999</v>
      </c>
      <c r="BE823" s="407">
        <f>IFERROR(INDEX(Raw_DATA!N:N,MATCH(Risk7_PlusY67!$D823,Raw_DATA!$A:$A,0)),"")</f>
        <v>61</v>
      </c>
      <c r="BF823" s="407">
        <f>IFERROR(INDEX(Raw_DATA!O:O,MATCH(Risk7_PlusY67!$D823,Raw_DATA!$A:$A,0)),"")</f>
        <v>52</v>
      </c>
      <c r="BG823" s="407">
        <f>IFERROR(INDEX(Raw_DATA!P:P,MATCH(Risk7_PlusY67!$D823,Raw_DATA!$A:$A,0)),"")</f>
        <v>54</v>
      </c>
      <c r="BH823" s="407">
        <f>IFERROR(INDEX(Raw_DATA!Q:Q,MATCH(Risk7_PlusY67!$D823,Raw_DATA!$A:$A,0)),"")</f>
        <v>248</v>
      </c>
      <c r="BI823" s="407">
        <f>IFERROR(INDEX(Raw_DATA!R:R,MATCH(Risk7_PlusY67!$D823,Raw_DATA!$A:$A,0)),"")</f>
        <v>54</v>
      </c>
      <c r="BJ823" s="124" t="str">
        <f>INDEX('Org2567'!$BM:$BM,MATCH(Risk7_PlusY67!D823,'Org2567'!$D:$D,0))</f>
        <v>รพช.F2 P&lt;=30,000</v>
      </c>
    </row>
    <row r="824" spans="1:62" x14ac:dyDescent="0.7">
      <c r="A824" s="206">
        <f>IF(ISBLANK(D824),"",COUNTA($D$3:D824))</f>
        <v>822</v>
      </c>
      <c r="B824" s="207">
        <f>IFERROR(INDEX(ID!$E:$E,MATCH(Risk7_PlusY67!$D824,ID!$A:$A,0)),"")</f>
        <v>11</v>
      </c>
      <c r="C824" s="207" t="str">
        <f>IFERROR(INDEX(ID!$I:$I,MATCH(Risk7_PlusY67!$D824,ID!$A:$A,0)),"")</f>
        <v>สุราษฎร์ธานี</v>
      </c>
      <c r="D824" s="295" t="s">
        <v>818</v>
      </c>
      <c r="E824" s="207" t="str">
        <f>IFERROR(INDEX(ID!$C:$C,MATCH(Risk7_PlusY67!$D824,ID!$A:$A,0)),"")</f>
        <v>สมเด็จพระยุพราชเวียงสระ,รพช.</v>
      </c>
      <c r="F824" s="207" t="str">
        <f>IFERROR(INDEX(ID!$G:$G,MATCH(Risk7_PlusY67!$D824,ID!$A:$A,0)),"")</f>
        <v>รพช.</v>
      </c>
      <c r="G824" s="206">
        <f>IFERROR(INDEX(ID!$J:$J,MATCH(Risk7_PlusY67!$D824,ID!$A:$A,0)),"")</f>
        <v>90</v>
      </c>
      <c r="H824" s="208" t="str">
        <f>IFERROR(INDEX(ID!$P:$P,MATCH(Risk7_PlusY67!$D824,ID!$A:$A,0)),"")</f>
        <v>รพช.M2 B&lt;=100</v>
      </c>
      <c r="I824" s="209">
        <f>IFERROR(INDEX(Raw_DATA!E:E,MATCH(Risk7_PlusY67!$D824,Raw_DATA!$A:$A,0)),"")</f>
        <v>1.41</v>
      </c>
      <c r="J824" s="209">
        <f>IFERROR(INDEX(Raw_DATA!F:F,MATCH(Risk7_PlusY67!$D824,Raw_DATA!$A:$A,0)),"")</f>
        <v>1.3</v>
      </c>
      <c r="K824" s="209">
        <f>IFERROR(INDEX(Raw_DATA!G:G,MATCH(Risk7_PlusY67!$D824,Raw_DATA!$A:$A,0)),"")</f>
        <v>0.56999999999999995</v>
      </c>
      <c r="L824" s="209">
        <f>IFERROR(INDEX(Raw_DATA!H:H,MATCH(Risk7_PlusY67!$D824,Raw_DATA!$A:$A,0)),"")</f>
        <v>31089945.66</v>
      </c>
      <c r="M824" s="210">
        <f>IFERROR(INDEX(Raw_DATA!I:I,MATCH(Risk7_PlusY67!$D824,Raw_DATA!$A:$A,0)),"")</f>
        <v>-15791252.800000001</v>
      </c>
      <c r="N824" s="206">
        <f t="shared" si="255"/>
        <v>2</v>
      </c>
      <c r="O824" s="206">
        <f t="shared" si="256"/>
        <v>1</v>
      </c>
      <c r="P824" s="206">
        <f t="shared" si="258"/>
        <v>0</v>
      </c>
      <c r="Q824" s="211">
        <f t="shared" si="259"/>
        <v>23.6</v>
      </c>
      <c r="R824" s="206">
        <f t="shared" si="257"/>
        <v>3</v>
      </c>
      <c r="S824" s="212">
        <f>IFERROR(INDEX(Raw_DATA!J:J,MATCH(Risk7_PlusY67!$D824,Raw_DATA!$A:$A,0)),"")</f>
        <v>2251983.13</v>
      </c>
      <c r="T824" s="213">
        <f>IFERROR(INDEX(Raw_DATA!K:K,MATCH(Risk7_PlusY67!$D824,Raw_DATA!$A:$A,0)),"")</f>
        <v>-32879803.57</v>
      </c>
      <c r="U824" s="214">
        <f t="shared" si="260"/>
        <v>1</v>
      </c>
      <c r="V824" s="214">
        <f t="shared" si="261"/>
        <v>1</v>
      </c>
      <c r="W824" s="214">
        <f>IF(OR(AND((K824&lt;0.8),(AJ824&gt;180)),AND((K824&lt;0.8),(AJ824&lt;10)),AND((K824&gt;=0.8),(AJ824&lt;10)),AND((K824&gt;=0.8),(AJ824&gt;90))),0,1)</f>
        <v>0</v>
      </c>
      <c r="X824" s="214">
        <f t="shared" si="262"/>
        <v>0</v>
      </c>
      <c r="Y824" s="214">
        <f t="shared" si="263"/>
        <v>0</v>
      </c>
      <c r="Z824" s="214">
        <f t="shared" si="264"/>
        <v>0</v>
      </c>
      <c r="AA824" s="214">
        <f t="shared" si="265"/>
        <v>1</v>
      </c>
      <c r="AB824" s="215" t="str">
        <f t="shared" si="266"/>
        <v>C</v>
      </c>
      <c r="AC824" s="215" t="str">
        <f t="shared" si="267"/>
        <v>3C</v>
      </c>
      <c r="AD824" s="216"/>
      <c r="AE824" s="216"/>
      <c r="AF824" s="434">
        <f>IFERROR(INDEX(Raw_DATA!L:L,MATCH(Risk7_PlusY67!$D824,Raw_DATA!$A:$A,0)),"")</f>
        <v>0.75</v>
      </c>
      <c r="AG824" s="434">
        <f>IFERROR(INDEX(AVGGroup!$D$5:$D$21,MATCH(Risk7_PlusY67!$H824,AVGGroup!$C$5:$C$21,0)),"")</f>
        <v>-4.4400000000000004</v>
      </c>
      <c r="AH824" s="434">
        <f>IFERROR(INDEX(Raw_DATA!M:M,MATCH(Risk7_PlusY67!$D824,Raw_DATA!$A:$A,0)),"")</f>
        <v>-5.78</v>
      </c>
      <c r="AI824" s="435">
        <f>IFERROR(INDEX(AVGGroup!$F$5:$F$21,MATCH(Risk7_PlusY67!$H824,AVGGroup!$C$5:$C$21,0)),"")</f>
        <v>-7.31</v>
      </c>
      <c r="AJ824" s="401">
        <f>IFERROR(INDEX(Raw_DATA!N:N,MATCH(Risk7_PlusY67!$D824,Raw_DATA!$A:$A,0)),"")</f>
        <v>263</v>
      </c>
      <c r="AK824" s="401">
        <f>IFERROR(INDEX(Raw_DATA!O:O,MATCH(Risk7_PlusY67!$D824,Raw_DATA!$A:$A,0)),"")</f>
        <v>98</v>
      </c>
      <c r="AL824" s="401">
        <f>IFERROR(INDEX(Raw_DATA!P:P,MATCH(Risk7_PlusY67!$D824,Raw_DATA!$A:$A,0)),"")</f>
        <v>90</v>
      </c>
      <c r="AM824" s="401">
        <f>IFERROR(INDEX(Raw_DATA!Q:Q,MATCH(Risk7_PlusY67!$D824,Raw_DATA!$A:$A,0)),"")</f>
        <v>309</v>
      </c>
      <c r="AN824" s="401">
        <f>IFERROR(INDEX(Raw_DATA!R:R,MATCH(Risk7_PlusY67!$D824,Raw_DATA!$A:$A,0)),"")</f>
        <v>42</v>
      </c>
      <c r="AO824" s="407"/>
      <c r="AP824" s="411" t="b">
        <f>AB824=AY824</f>
        <v>1</v>
      </c>
      <c r="AQ824" s="340">
        <f t="shared" si="268"/>
        <v>1</v>
      </c>
      <c r="AR824" s="123">
        <f t="shared" si="269"/>
        <v>1</v>
      </c>
      <c r="AS824" s="123">
        <f t="shared" si="270"/>
        <v>1</v>
      </c>
      <c r="AT824" s="123">
        <f>IF(OR(AND((K824&lt;0.8),(BE824&gt;180)),AND((K824&lt;0.8),(BE824&lt;10)),AND((K824&gt;=0.8),(BE824&lt;10)),AND((K824&gt;=0.8),(BE824&gt;90))),0,1)</f>
        <v>0</v>
      </c>
      <c r="AU824" s="123">
        <f t="shared" si="271"/>
        <v>0</v>
      </c>
      <c r="AV824" s="123">
        <f t="shared" si="272"/>
        <v>0</v>
      </c>
      <c r="AW824" s="123">
        <f t="shared" si="273"/>
        <v>0</v>
      </c>
      <c r="AX824" s="123">
        <f t="shared" si="274"/>
        <v>1</v>
      </c>
      <c r="AY824" s="416" t="str">
        <f t="shared" si="275"/>
        <v>C</v>
      </c>
      <c r="AZ824" s="416" t="str">
        <f>R824&amp;AY824</f>
        <v>3C</v>
      </c>
      <c r="BA824" s="417">
        <f>IFERROR(INDEX(Raw_DATA!L:L,MATCH(Risk7_PlusY67!$D824,Raw_DATA!$A:$A,0)),"")</f>
        <v>0.75</v>
      </c>
      <c r="BB824" s="417">
        <f>IFERROR(INDEX(AVGGroup!$H$5:$H$21,MATCH(Risk7_PlusY67!$BJ824,AVGGroup!$C$5:$C$21,0)),"")</f>
        <v>-4.4400000000000004</v>
      </c>
      <c r="BC824" s="417">
        <f>IFERROR(INDEX(Raw_DATA!M:M,MATCH(Risk7_PlusY67!$D824,Raw_DATA!$A:$A,0)),"")</f>
        <v>-5.78</v>
      </c>
      <c r="BD824" s="418">
        <f>IFERROR(INDEX(AVGGroup!$J$5:$J$21,MATCH(Risk7_PlusY67!$BJ824,AVGGroup!$C$5:$C$21,0)),"")</f>
        <v>-7.31</v>
      </c>
      <c r="BE824" s="407">
        <f>IFERROR(INDEX(Raw_DATA!N:N,MATCH(Risk7_PlusY67!$D824,Raw_DATA!$A:$A,0)),"")</f>
        <v>263</v>
      </c>
      <c r="BF824" s="407">
        <f>IFERROR(INDEX(Raw_DATA!O:O,MATCH(Risk7_PlusY67!$D824,Raw_DATA!$A:$A,0)),"")</f>
        <v>98</v>
      </c>
      <c r="BG824" s="407">
        <f>IFERROR(INDEX(Raw_DATA!P:P,MATCH(Risk7_PlusY67!$D824,Raw_DATA!$A:$A,0)),"")</f>
        <v>90</v>
      </c>
      <c r="BH824" s="407">
        <f>IFERROR(INDEX(Raw_DATA!Q:Q,MATCH(Risk7_PlusY67!$D824,Raw_DATA!$A:$A,0)),"")</f>
        <v>309</v>
      </c>
      <c r="BI824" s="407">
        <f>IFERROR(INDEX(Raw_DATA!R:R,MATCH(Risk7_PlusY67!$D824,Raw_DATA!$A:$A,0)),"")</f>
        <v>42</v>
      </c>
      <c r="BJ824" s="124" t="str">
        <f>INDEX('Org2567'!$BM:$BM,MATCH(Risk7_PlusY67!D824,'Org2567'!$D:$D,0))</f>
        <v>รพช.M2 B&lt;=100</v>
      </c>
    </row>
    <row r="825" spans="1:62" x14ac:dyDescent="0.7">
      <c r="A825" s="206">
        <f>IF(ISBLANK(D825),"",COUNTA($D$3:D825))</f>
        <v>823</v>
      </c>
      <c r="B825" s="207">
        <f>IFERROR(INDEX(ID!$E:$E,MATCH(Risk7_PlusY67!$D825,ID!$A:$A,0)),"")</f>
        <v>11</v>
      </c>
      <c r="C825" s="207" t="str">
        <f>IFERROR(INDEX(ID!$I:$I,MATCH(Risk7_PlusY67!$D825,ID!$A:$A,0)),"")</f>
        <v>สุราษฎร์ธานี</v>
      </c>
      <c r="D825" s="295" t="s">
        <v>819</v>
      </c>
      <c r="E825" s="207" t="str">
        <f>IFERROR(INDEX(ID!$C:$C,MATCH(Risk7_PlusY67!$D825,ID!$A:$A,0)),"")</f>
        <v>วิภาวดี,รพช.</v>
      </c>
      <c r="F825" s="207" t="str">
        <f>IFERROR(INDEX(ID!$G:$G,MATCH(Risk7_PlusY67!$D825,ID!$A:$A,0)),"")</f>
        <v>รพช.</v>
      </c>
      <c r="G825" s="206">
        <f>IFERROR(INDEX(ID!$J:$J,MATCH(Risk7_PlusY67!$D825,ID!$A:$A,0)),"")</f>
        <v>30</v>
      </c>
      <c r="H825" s="208" t="str">
        <f>IFERROR(INDEX(ID!$P:$P,MATCH(Risk7_PlusY67!$D825,ID!$A:$A,0)),"")</f>
        <v>รพช.F2 P&lt;=30,000</v>
      </c>
      <c r="I825" s="209">
        <f>IFERROR(INDEX(Raw_DATA!E:E,MATCH(Risk7_PlusY67!$D825,Raw_DATA!$A:$A,0)),"")</f>
        <v>2.2799999999999998</v>
      </c>
      <c r="J825" s="209">
        <f>IFERROR(INDEX(Raw_DATA!F:F,MATCH(Risk7_PlusY67!$D825,Raw_DATA!$A:$A,0)),"")</f>
        <v>2.08</v>
      </c>
      <c r="K825" s="209">
        <f>IFERROR(INDEX(Raw_DATA!G:G,MATCH(Risk7_PlusY67!$D825,Raw_DATA!$A:$A,0)),"")</f>
        <v>1.58</v>
      </c>
      <c r="L825" s="209">
        <f>IFERROR(INDEX(Raw_DATA!H:H,MATCH(Risk7_PlusY67!$D825,Raw_DATA!$A:$A,0)),"")</f>
        <v>9285377.3399999999</v>
      </c>
      <c r="M825" s="210">
        <f>IFERROR(INDEX(Raw_DATA!I:I,MATCH(Risk7_PlusY67!$D825,Raw_DATA!$A:$A,0)),"")</f>
        <v>-14259135.970000001</v>
      </c>
      <c r="N825" s="206">
        <f t="shared" si="255"/>
        <v>0</v>
      </c>
      <c r="O825" s="206">
        <f t="shared" si="256"/>
        <v>1</v>
      </c>
      <c r="P825" s="206">
        <f t="shared" si="258"/>
        <v>0</v>
      </c>
      <c r="Q825" s="211">
        <f t="shared" si="259"/>
        <v>7.8</v>
      </c>
      <c r="R825" s="206">
        <f t="shared" si="257"/>
        <v>1</v>
      </c>
      <c r="S825" s="212">
        <f>IFERROR(INDEX(Raw_DATA!J:J,MATCH(Risk7_PlusY67!$D825,Raw_DATA!$A:$A,0)),"")</f>
        <v>-14473616.039999999</v>
      </c>
      <c r="T825" s="213">
        <f>IFERROR(INDEX(Raw_DATA!K:K,MATCH(Risk7_PlusY67!$D825,Raw_DATA!$A:$A,0)),"")</f>
        <v>4124668.16</v>
      </c>
      <c r="U825" s="214">
        <f t="shared" si="260"/>
        <v>0</v>
      </c>
      <c r="V825" s="214">
        <f t="shared" si="261"/>
        <v>0</v>
      </c>
      <c r="W825" s="214">
        <f>IF(OR(AND((K825&lt;0.8),(AJ825&gt;180)),AND((K825&lt;0.8),(AJ825&lt;10)),AND((K825&gt;=0.8),(AJ825&lt;10)),AND((K825&gt;=0.8),(AJ825&gt;90))),0,1)</f>
        <v>1</v>
      </c>
      <c r="X825" s="214">
        <f t="shared" si="262"/>
        <v>1</v>
      </c>
      <c r="Y825" s="214">
        <f t="shared" si="263"/>
        <v>1</v>
      </c>
      <c r="Z825" s="214">
        <f t="shared" si="264"/>
        <v>0</v>
      </c>
      <c r="AA825" s="214">
        <f t="shared" si="265"/>
        <v>1</v>
      </c>
      <c r="AB825" s="215" t="str">
        <f t="shared" si="266"/>
        <v>B-</v>
      </c>
      <c r="AC825" s="215" t="str">
        <f t="shared" si="267"/>
        <v>1B-</v>
      </c>
      <c r="AD825" s="216"/>
      <c r="AE825" s="216"/>
      <c r="AF825" s="434">
        <f>IFERROR(INDEX(Raw_DATA!L:L,MATCH(Risk7_PlusY67!$D825,Raw_DATA!$A:$A,0)),"")</f>
        <v>-21.42</v>
      </c>
      <c r="AG825" s="434">
        <f>IFERROR(INDEX(AVGGroup!$D$5:$D$21,MATCH(Risk7_PlusY67!$H825,AVGGroup!$C$5:$C$21,0)),"")</f>
        <v>-3.55</v>
      </c>
      <c r="AH825" s="434">
        <f>IFERROR(INDEX(Raw_DATA!M:M,MATCH(Risk7_PlusY67!$D825,Raw_DATA!$A:$A,0)),"")</f>
        <v>-35.14</v>
      </c>
      <c r="AI825" s="435">
        <f>IFERROR(INDEX(AVGGroup!$F$5:$F$21,MATCH(Risk7_PlusY67!$H825,AVGGroup!$C$5:$C$21,0)),"")</f>
        <v>-10.199999999999999</v>
      </c>
      <c r="AJ825" s="401">
        <f>IFERROR(INDEX(Raw_DATA!N:N,MATCH(Risk7_PlusY67!$D825,Raw_DATA!$A:$A,0)),"")</f>
        <v>76</v>
      </c>
      <c r="AK825" s="401">
        <f>IFERROR(INDEX(Raw_DATA!O:O,MATCH(Risk7_PlusY67!$D825,Raw_DATA!$A:$A,0)),"")</f>
        <v>35</v>
      </c>
      <c r="AL825" s="401">
        <f>IFERROR(INDEX(Raw_DATA!P:P,MATCH(Risk7_PlusY67!$D825,Raw_DATA!$A:$A,0)),"")</f>
        <v>39</v>
      </c>
      <c r="AM825" s="401">
        <f>IFERROR(INDEX(Raw_DATA!Q:Q,MATCH(Risk7_PlusY67!$D825,Raw_DATA!$A:$A,0)),"")</f>
        <v>174</v>
      </c>
      <c r="AN825" s="401">
        <f>IFERROR(INDEX(Raw_DATA!R:R,MATCH(Risk7_PlusY67!$D825,Raw_DATA!$A:$A,0)),"")</f>
        <v>52</v>
      </c>
      <c r="AO825" s="407"/>
      <c r="AP825" s="411" t="b">
        <f>AB825=AY825</f>
        <v>1</v>
      </c>
      <c r="AQ825" s="340">
        <f t="shared" si="268"/>
        <v>1</v>
      </c>
      <c r="AR825" s="123">
        <f t="shared" si="269"/>
        <v>0</v>
      </c>
      <c r="AS825" s="123">
        <f t="shared" si="270"/>
        <v>0</v>
      </c>
      <c r="AT825" s="123">
        <f>IF(OR(AND((K825&lt;0.8),(BE825&gt;180)),AND((K825&lt;0.8),(BE825&lt;10)),AND((K825&gt;=0.8),(BE825&lt;10)),AND((K825&gt;=0.8),(BE825&gt;90))),0,1)</f>
        <v>1</v>
      </c>
      <c r="AU825" s="123">
        <f t="shared" si="271"/>
        <v>1</v>
      </c>
      <c r="AV825" s="123">
        <f t="shared" si="272"/>
        <v>1</v>
      </c>
      <c r="AW825" s="123">
        <f t="shared" si="273"/>
        <v>0</v>
      </c>
      <c r="AX825" s="123">
        <f t="shared" si="274"/>
        <v>1</v>
      </c>
      <c r="AY825" s="416" t="str">
        <f t="shared" si="275"/>
        <v>B-</v>
      </c>
      <c r="AZ825" s="416" t="str">
        <f>R825&amp;AY825</f>
        <v>1B-</v>
      </c>
      <c r="BA825" s="417">
        <f>IFERROR(INDEX(Raw_DATA!L:L,MATCH(Risk7_PlusY67!$D825,Raw_DATA!$A:$A,0)),"")</f>
        <v>-21.42</v>
      </c>
      <c r="BB825" s="417">
        <f>IFERROR(INDEX(AVGGroup!$H$5:$H$21,MATCH(Risk7_PlusY67!$BJ825,AVGGroup!$C$5:$C$21,0)),"")</f>
        <v>-3.54</v>
      </c>
      <c r="BC825" s="417">
        <f>IFERROR(INDEX(Raw_DATA!M:M,MATCH(Risk7_PlusY67!$D825,Raw_DATA!$A:$A,0)),"")</f>
        <v>-35.14</v>
      </c>
      <c r="BD825" s="418">
        <f>IFERROR(INDEX(AVGGroup!$J$5:$J$21,MATCH(Risk7_PlusY67!$BJ825,AVGGroup!$C$5:$C$21,0)),"")</f>
        <v>-10.199999999999999</v>
      </c>
      <c r="BE825" s="407">
        <f>IFERROR(INDEX(Raw_DATA!N:N,MATCH(Risk7_PlusY67!$D825,Raw_DATA!$A:$A,0)),"")</f>
        <v>76</v>
      </c>
      <c r="BF825" s="407">
        <f>IFERROR(INDEX(Raw_DATA!O:O,MATCH(Risk7_PlusY67!$D825,Raw_DATA!$A:$A,0)),"")</f>
        <v>35</v>
      </c>
      <c r="BG825" s="407">
        <f>IFERROR(INDEX(Raw_DATA!P:P,MATCH(Risk7_PlusY67!$D825,Raw_DATA!$A:$A,0)),"")</f>
        <v>39</v>
      </c>
      <c r="BH825" s="407">
        <f>IFERROR(INDEX(Raw_DATA!Q:Q,MATCH(Risk7_PlusY67!$D825,Raw_DATA!$A:$A,0)),"")</f>
        <v>174</v>
      </c>
      <c r="BI825" s="407">
        <f>IFERROR(INDEX(Raw_DATA!R:R,MATCH(Risk7_PlusY67!$D825,Raw_DATA!$A:$A,0)),"")</f>
        <v>52</v>
      </c>
      <c r="BJ825" s="124" t="str">
        <f>INDEX('Org2567'!$BM:$BM,MATCH(Risk7_PlusY67!D825,'Org2567'!$D:$D,0))</f>
        <v>รพช.F2 P&lt;=30,000</v>
      </c>
    </row>
    <row r="826" spans="1:62" x14ac:dyDescent="0.7">
      <c r="A826" s="206">
        <f>IF(ISBLANK(D826),"",COUNTA($D$3:D826))</f>
        <v>824</v>
      </c>
      <c r="B826" s="207">
        <f>IFERROR(INDEX(ID!$E:$E,MATCH(Risk7_PlusY67!$D826,ID!$A:$A,0)),"")</f>
        <v>11</v>
      </c>
      <c r="C826" s="207" t="str">
        <f>IFERROR(INDEX(ID!$I:$I,MATCH(Risk7_PlusY67!$D826,ID!$A:$A,0)),"")</f>
        <v>สุราษฎร์ธานี</v>
      </c>
      <c r="D826" s="295" t="s">
        <v>820</v>
      </c>
      <c r="E826" s="207" t="str">
        <f>IFERROR(INDEX(ID!$C:$C,MATCH(Risk7_PlusY67!$D826,ID!$A:$A,0)),"")</f>
        <v>ท่าโรงช้าง,รพช.</v>
      </c>
      <c r="F826" s="207" t="str">
        <f>IFERROR(INDEX(ID!$G:$G,MATCH(Risk7_PlusY67!$D826,ID!$A:$A,0)),"")</f>
        <v>รพช.</v>
      </c>
      <c r="G826" s="206">
        <f>IFERROR(INDEX(ID!$J:$J,MATCH(Risk7_PlusY67!$D826,ID!$A:$A,0)),"")</f>
        <v>90</v>
      </c>
      <c r="H826" s="208" t="str">
        <f>IFERROR(INDEX(ID!$P:$P,MATCH(Risk7_PlusY67!$D826,ID!$A:$A,0)),"")</f>
        <v>รพช.M2 B&lt;=100</v>
      </c>
      <c r="I826" s="209">
        <f>IFERROR(INDEX(Raw_DATA!E:E,MATCH(Risk7_PlusY67!$D826,Raw_DATA!$A:$A,0)),"")</f>
        <v>1.0900000000000001</v>
      </c>
      <c r="J826" s="209">
        <f>IFERROR(INDEX(Raw_DATA!F:F,MATCH(Risk7_PlusY67!$D826,Raw_DATA!$A:$A,0)),"")</f>
        <v>1</v>
      </c>
      <c r="K826" s="209">
        <f>IFERROR(INDEX(Raw_DATA!G:G,MATCH(Risk7_PlusY67!$D826,Raw_DATA!$A:$A,0)),"")</f>
        <v>0.44</v>
      </c>
      <c r="L826" s="209">
        <f>IFERROR(INDEX(Raw_DATA!H:H,MATCH(Risk7_PlusY67!$D826,Raw_DATA!$A:$A,0)),"")</f>
        <v>7242392.8399999999</v>
      </c>
      <c r="M826" s="210">
        <f>IFERROR(INDEX(Raw_DATA!I:I,MATCH(Risk7_PlusY67!$D826,Raw_DATA!$A:$A,0)),"")</f>
        <v>-63533065.469999999</v>
      </c>
      <c r="N826" s="206">
        <f t="shared" si="255"/>
        <v>2</v>
      </c>
      <c r="O826" s="206">
        <f t="shared" si="256"/>
        <v>1</v>
      </c>
      <c r="P826" s="206">
        <f t="shared" si="258"/>
        <v>2</v>
      </c>
      <c r="Q826" s="211">
        <f t="shared" si="259"/>
        <v>1.3</v>
      </c>
      <c r="R826" s="206">
        <f t="shared" si="257"/>
        <v>5</v>
      </c>
      <c r="S826" s="212">
        <f>IFERROR(INDEX(Raw_DATA!J:J,MATCH(Risk7_PlusY67!$D826,Raw_DATA!$A:$A,0)),"")</f>
        <v>-42141181.5</v>
      </c>
      <c r="T826" s="213">
        <f>IFERROR(INDEX(Raw_DATA!K:K,MATCH(Risk7_PlusY67!$D826,Raw_DATA!$A:$A,0)),"")</f>
        <v>-44286970.619999997</v>
      </c>
      <c r="U826" s="214">
        <f t="shared" si="260"/>
        <v>0</v>
      </c>
      <c r="V826" s="214">
        <f t="shared" si="261"/>
        <v>0</v>
      </c>
      <c r="W826" s="214">
        <f>IF(OR(AND((K826&lt;0.8),(AJ826&gt;180)),AND((K826&lt;0.8),(AJ826&lt;10)),AND((K826&gt;=0.8),(AJ826&lt;10)),AND((K826&gt;=0.8),(AJ826&gt;90))),0,1)</f>
        <v>1</v>
      </c>
      <c r="X826" s="214">
        <f t="shared" si="262"/>
        <v>0</v>
      </c>
      <c r="Y826" s="214">
        <f t="shared" si="263"/>
        <v>0</v>
      </c>
      <c r="Z826" s="214">
        <f t="shared" si="264"/>
        <v>0</v>
      </c>
      <c r="AA826" s="214">
        <f t="shared" si="265"/>
        <v>1</v>
      </c>
      <c r="AB826" s="215" t="str">
        <f t="shared" si="266"/>
        <v>C-</v>
      </c>
      <c r="AC826" s="215" t="str">
        <f t="shared" si="267"/>
        <v>5C-</v>
      </c>
      <c r="AD826" s="216"/>
      <c r="AE826" s="216"/>
      <c r="AF826" s="434">
        <f>IFERROR(INDEX(Raw_DATA!L:L,MATCH(Risk7_PlusY67!$D826,Raw_DATA!$A:$A,0)),"")</f>
        <v>-18.72</v>
      </c>
      <c r="AG826" s="434">
        <f>IFERROR(INDEX(AVGGroup!$D$5:$D$21,MATCH(Risk7_PlusY67!$H826,AVGGroup!$C$5:$C$21,0)),"")</f>
        <v>-4.4400000000000004</v>
      </c>
      <c r="AH826" s="434">
        <f>IFERROR(INDEX(Raw_DATA!M:M,MATCH(Risk7_PlusY67!$D826,Raw_DATA!$A:$A,0)),"")</f>
        <v>-13.73</v>
      </c>
      <c r="AI826" s="435">
        <f>IFERROR(INDEX(AVGGroup!$F$5:$F$21,MATCH(Risk7_PlusY67!$H826,AVGGroup!$C$5:$C$21,0)),"")</f>
        <v>-7.31</v>
      </c>
      <c r="AJ826" s="401">
        <f>IFERROR(INDEX(Raw_DATA!N:N,MATCH(Risk7_PlusY67!$D826,Raw_DATA!$A:$A,0)),"")</f>
        <v>143</v>
      </c>
      <c r="AK826" s="401">
        <f>IFERROR(INDEX(Raw_DATA!O:O,MATCH(Risk7_PlusY67!$D826,Raw_DATA!$A:$A,0)),"")</f>
        <v>65</v>
      </c>
      <c r="AL826" s="401">
        <f>IFERROR(INDEX(Raw_DATA!P:P,MATCH(Risk7_PlusY67!$D826,Raw_DATA!$A:$A,0)),"")</f>
        <v>106</v>
      </c>
      <c r="AM826" s="401">
        <f>IFERROR(INDEX(Raw_DATA!Q:Q,MATCH(Risk7_PlusY67!$D826,Raw_DATA!$A:$A,0)),"")</f>
        <v>320</v>
      </c>
      <c r="AN826" s="401">
        <f>IFERROR(INDEX(Raw_DATA!R:R,MATCH(Risk7_PlusY67!$D826,Raw_DATA!$A:$A,0)),"")</f>
        <v>39</v>
      </c>
      <c r="AO826" s="407"/>
      <c r="AP826" s="411" t="b">
        <f>AB826=AY826</f>
        <v>1</v>
      </c>
      <c r="AQ826" s="340">
        <f t="shared" si="268"/>
        <v>1</v>
      </c>
      <c r="AR826" s="123">
        <f t="shared" si="269"/>
        <v>0</v>
      </c>
      <c r="AS826" s="123">
        <f t="shared" si="270"/>
        <v>0</v>
      </c>
      <c r="AT826" s="123">
        <f>IF(OR(AND((K826&lt;0.8),(BE826&gt;180)),AND((K826&lt;0.8),(BE826&lt;10)),AND((K826&gt;=0.8),(BE826&lt;10)),AND((K826&gt;=0.8),(BE826&gt;90))),0,1)</f>
        <v>1</v>
      </c>
      <c r="AU826" s="123">
        <f t="shared" si="271"/>
        <v>0</v>
      </c>
      <c r="AV826" s="123">
        <f t="shared" si="272"/>
        <v>0</v>
      </c>
      <c r="AW826" s="123">
        <f t="shared" si="273"/>
        <v>0</v>
      </c>
      <c r="AX826" s="123">
        <f t="shared" si="274"/>
        <v>1</v>
      </c>
      <c r="AY826" s="416" t="str">
        <f t="shared" si="275"/>
        <v>C-</v>
      </c>
      <c r="AZ826" s="416" t="str">
        <f>R826&amp;AY826</f>
        <v>5C-</v>
      </c>
      <c r="BA826" s="417">
        <f>IFERROR(INDEX(Raw_DATA!L:L,MATCH(Risk7_PlusY67!$D826,Raw_DATA!$A:$A,0)),"")</f>
        <v>-18.72</v>
      </c>
      <c r="BB826" s="417">
        <f>IFERROR(INDEX(AVGGroup!$H$5:$H$21,MATCH(Risk7_PlusY67!$BJ826,AVGGroup!$C$5:$C$21,0)),"")</f>
        <v>-4.4400000000000004</v>
      </c>
      <c r="BC826" s="417">
        <f>IFERROR(INDEX(Raw_DATA!M:M,MATCH(Risk7_PlusY67!$D826,Raw_DATA!$A:$A,0)),"")</f>
        <v>-13.73</v>
      </c>
      <c r="BD826" s="418">
        <f>IFERROR(INDEX(AVGGroup!$J$5:$J$21,MATCH(Risk7_PlusY67!$BJ826,AVGGroup!$C$5:$C$21,0)),"")</f>
        <v>-7.31</v>
      </c>
      <c r="BE826" s="407">
        <f>IFERROR(INDEX(Raw_DATA!N:N,MATCH(Risk7_PlusY67!$D826,Raw_DATA!$A:$A,0)),"")</f>
        <v>143</v>
      </c>
      <c r="BF826" s="407">
        <f>IFERROR(INDEX(Raw_DATA!O:O,MATCH(Risk7_PlusY67!$D826,Raw_DATA!$A:$A,0)),"")</f>
        <v>65</v>
      </c>
      <c r="BG826" s="407">
        <f>IFERROR(INDEX(Raw_DATA!P:P,MATCH(Risk7_PlusY67!$D826,Raw_DATA!$A:$A,0)),"")</f>
        <v>106</v>
      </c>
      <c r="BH826" s="407">
        <f>IFERROR(INDEX(Raw_DATA!Q:Q,MATCH(Risk7_PlusY67!$D826,Raw_DATA!$A:$A,0)),"")</f>
        <v>320</v>
      </c>
      <c r="BI826" s="407">
        <f>IFERROR(INDEX(Raw_DATA!R:R,MATCH(Risk7_PlusY67!$D826,Raw_DATA!$A:$A,0)),"")</f>
        <v>39</v>
      </c>
      <c r="BJ826" s="124" t="str">
        <f>INDEX('Org2567'!$BM:$BM,MATCH(Risk7_PlusY67!D826,'Org2567'!$D:$D,0))</f>
        <v>รพช.M2 B&lt;=100</v>
      </c>
    </row>
    <row r="827" spans="1:62" x14ac:dyDescent="0.7">
      <c r="A827" s="206">
        <f>IF(ISBLANK(D827),"",COUNTA($D$3:D827))</f>
        <v>825</v>
      </c>
      <c r="B827" s="207">
        <f>IFERROR(INDEX(ID!$E:$E,MATCH(Risk7_PlusY67!$D827,ID!$A:$A,0)),"")</f>
        <v>12</v>
      </c>
      <c r="C827" s="207" t="str">
        <f>IFERROR(INDEX(ID!$I:$I,MATCH(Risk7_PlusY67!$D827,ID!$A:$A,0)),"")</f>
        <v>ตรัง</v>
      </c>
      <c r="D827" s="295" t="s">
        <v>821</v>
      </c>
      <c r="E827" s="207" t="str">
        <f>IFERROR(INDEX(ID!$C:$C,MATCH(Risk7_PlusY67!$D827,ID!$A:$A,0)),"")</f>
        <v>ตรัง,รพศ.</v>
      </c>
      <c r="F827" s="207" t="str">
        <f>IFERROR(INDEX(ID!$G:$G,MATCH(Risk7_PlusY67!$D827,ID!$A:$A,0)),"")</f>
        <v>รพศ.</v>
      </c>
      <c r="G827" s="206">
        <f>IFERROR(INDEX(ID!$J:$J,MATCH(Risk7_PlusY67!$D827,ID!$A:$A,0)),"")</f>
        <v>559</v>
      </c>
      <c r="H827" s="208" t="str">
        <f>IFERROR(INDEX(ID!$P:$P,MATCH(Risk7_PlusY67!$D827,ID!$A:$A,0)),"")</f>
        <v>รพศ.A B&lt;=700</v>
      </c>
      <c r="I827" s="209">
        <f>IFERROR(INDEX(Raw_DATA!E:E,MATCH(Risk7_PlusY67!$D827,Raw_DATA!$A:$A,0)),"")</f>
        <v>3.36</v>
      </c>
      <c r="J827" s="209">
        <f>IFERROR(INDEX(Raw_DATA!F:F,MATCH(Risk7_PlusY67!$D827,Raw_DATA!$A:$A,0)),"")</f>
        <v>3.12</v>
      </c>
      <c r="K827" s="209">
        <f>IFERROR(INDEX(Raw_DATA!G:G,MATCH(Risk7_PlusY67!$D827,Raw_DATA!$A:$A,0)),"")</f>
        <v>1.79</v>
      </c>
      <c r="L827" s="209">
        <f>IFERROR(INDEX(Raw_DATA!H:H,MATCH(Risk7_PlusY67!$D827,Raw_DATA!$A:$A,0)),"")</f>
        <v>631364983.85000002</v>
      </c>
      <c r="M827" s="210">
        <f>IFERROR(INDEX(Raw_DATA!I:I,MATCH(Risk7_PlusY67!$D827,Raw_DATA!$A:$A,0)),"")</f>
        <v>-58919287.579999998</v>
      </c>
      <c r="N827" s="206">
        <f t="shared" si="255"/>
        <v>0</v>
      </c>
      <c r="O827" s="206">
        <f t="shared" si="256"/>
        <v>1</v>
      </c>
      <c r="P827" s="206">
        <f t="shared" si="258"/>
        <v>0</v>
      </c>
      <c r="Q827" s="211">
        <f t="shared" si="259"/>
        <v>128.5</v>
      </c>
      <c r="R827" s="206">
        <f t="shared" si="257"/>
        <v>1</v>
      </c>
      <c r="S827" s="212">
        <f>IFERROR(INDEX(Raw_DATA!J:J,MATCH(Risk7_PlusY67!$D827,Raw_DATA!$A:$A,0)),"")</f>
        <v>12908378.300000001</v>
      </c>
      <c r="T827" s="213">
        <f>IFERROR(INDEX(Raw_DATA!K:K,MATCH(Risk7_PlusY67!$D827,Raw_DATA!$A:$A,0)),"")</f>
        <v>204259558.86000001</v>
      </c>
      <c r="U827" s="214">
        <f t="shared" si="260"/>
        <v>1</v>
      </c>
      <c r="V827" s="214">
        <f t="shared" si="261"/>
        <v>0</v>
      </c>
      <c r="W827" s="214">
        <f>IF(OR(AND((K827&lt;0.8),(AJ827&gt;180)),AND((K827&lt;0.8),(AJ827&lt;10)),AND((K827&gt;=0.8),(AJ827&lt;10)),AND((K827&gt;=0.8),(AJ827&gt;90))),0,1)</f>
        <v>1</v>
      </c>
      <c r="X827" s="214">
        <f t="shared" si="262"/>
        <v>0</v>
      </c>
      <c r="Y827" s="214">
        <f t="shared" si="263"/>
        <v>1</v>
      </c>
      <c r="Z827" s="214">
        <f t="shared" si="264"/>
        <v>0</v>
      </c>
      <c r="AA827" s="214">
        <f t="shared" si="265"/>
        <v>1</v>
      </c>
      <c r="AB827" s="215" t="str">
        <f t="shared" si="266"/>
        <v>B-</v>
      </c>
      <c r="AC827" s="215" t="str">
        <f t="shared" si="267"/>
        <v>1B-</v>
      </c>
      <c r="AD827" s="216"/>
      <c r="AE827" s="216"/>
      <c r="AF827" s="434">
        <f>IFERROR(INDEX(Raw_DATA!L:L,MATCH(Risk7_PlusY67!$D827,Raw_DATA!$A:$A,0)),"")</f>
        <v>0.7</v>
      </c>
      <c r="AG827" s="434">
        <f>IFERROR(INDEX(AVGGroup!$D$5:$D$21,MATCH(Risk7_PlusY67!$H827,AVGGroup!$C$5:$C$21,0)),"")</f>
        <v>0</v>
      </c>
      <c r="AH827" s="434">
        <f>IFERROR(INDEX(Raw_DATA!M:M,MATCH(Risk7_PlusY67!$D827,Raw_DATA!$A:$A,0)),"")</f>
        <v>-2.4500000000000002</v>
      </c>
      <c r="AI827" s="435">
        <f>IFERROR(INDEX(AVGGroup!$F$5:$F$21,MATCH(Risk7_PlusY67!$H827,AVGGroup!$C$5:$C$21,0)),"")</f>
        <v>-1.45</v>
      </c>
      <c r="AJ827" s="401">
        <f>IFERROR(INDEX(Raw_DATA!N:N,MATCH(Risk7_PlusY67!$D827,Raw_DATA!$A:$A,0)),"")</f>
        <v>76</v>
      </c>
      <c r="AK827" s="401">
        <f>IFERROR(INDEX(Raw_DATA!O:O,MATCH(Risk7_PlusY67!$D827,Raw_DATA!$A:$A,0)),"")</f>
        <v>88</v>
      </c>
      <c r="AL827" s="401">
        <f>IFERROR(INDEX(Raw_DATA!P:P,MATCH(Risk7_PlusY67!$D827,Raw_DATA!$A:$A,0)),"")</f>
        <v>36</v>
      </c>
      <c r="AM827" s="401">
        <f>IFERROR(INDEX(Raw_DATA!Q:Q,MATCH(Risk7_PlusY67!$D827,Raw_DATA!$A:$A,0)),"")</f>
        <v>175</v>
      </c>
      <c r="AN827" s="401">
        <f>IFERROR(INDEX(Raw_DATA!R:R,MATCH(Risk7_PlusY67!$D827,Raw_DATA!$A:$A,0)),"")</f>
        <v>31</v>
      </c>
      <c r="AO827" s="407"/>
      <c r="AP827" s="411" t="b">
        <f>AB827=AY827</f>
        <v>1</v>
      </c>
      <c r="AQ827" s="340">
        <f t="shared" si="268"/>
        <v>1</v>
      </c>
      <c r="AR827" s="123">
        <f t="shared" si="269"/>
        <v>1</v>
      </c>
      <c r="AS827" s="123">
        <f t="shared" si="270"/>
        <v>0</v>
      </c>
      <c r="AT827" s="123">
        <f>IF(OR(AND((K827&lt;0.8),(BE827&gt;180)),AND((K827&lt;0.8),(BE827&lt;10)),AND((K827&gt;=0.8),(BE827&lt;10)),AND((K827&gt;=0.8),(BE827&gt;90))),0,1)</f>
        <v>1</v>
      </c>
      <c r="AU827" s="123">
        <f t="shared" si="271"/>
        <v>0</v>
      </c>
      <c r="AV827" s="123">
        <f t="shared" si="272"/>
        <v>1</v>
      </c>
      <c r="AW827" s="123">
        <f t="shared" si="273"/>
        <v>0</v>
      </c>
      <c r="AX827" s="123">
        <f t="shared" si="274"/>
        <v>1</v>
      </c>
      <c r="AY827" s="416" t="str">
        <f t="shared" si="275"/>
        <v>B-</v>
      </c>
      <c r="AZ827" s="416" t="str">
        <f>R827&amp;AY827</f>
        <v>1B-</v>
      </c>
      <c r="BA827" s="417">
        <f>IFERROR(INDEX(Raw_DATA!L:L,MATCH(Risk7_PlusY67!$D827,Raw_DATA!$A:$A,0)),"")</f>
        <v>0.7</v>
      </c>
      <c r="BB827" s="417">
        <f>IFERROR(INDEX(AVGGroup!$H$5:$H$21,MATCH(Risk7_PlusY67!$BJ827,AVGGroup!$C$5:$C$21,0)),"")</f>
        <v>0</v>
      </c>
      <c r="BC827" s="417">
        <f>IFERROR(INDEX(Raw_DATA!M:M,MATCH(Risk7_PlusY67!$D827,Raw_DATA!$A:$A,0)),"")</f>
        <v>-2.4500000000000002</v>
      </c>
      <c r="BD827" s="418">
        <f>IFERROR(INDEX(AVGGroup!$J$5:$J$21,MATCH(Risk7_PlusY67!$BJ827,AVGGroup!$C$5:$C$21,0)),"")</f>
        <v>-1.45</v>
      </c>
      <c r="BE827" s="407">
        <f>IFERROR(INDEX(Raw_DATA!N:N,MATCH(Risk7_PlusY67!$D827,Raw_DATA!$A:$A,0)),"")</f>
        <v>76</v>
      </c>
      <c r="BF827" s="407">
        <f>IFERROR(INDEX(Raw_DATA!O:O,MATCH(Risk7_PlusY67!$D827,Raw_DATA!$A:$A,0)),"")</f>
        <v>88</v>
      </c>
      <c r="BG827" s="407">
        <f>IFERROR(INDEX(Raw_DATA!P:P,MATCH(Risk7_PlusY67!$D827,Raw_DATA!$A:$A,0)),"")</f>
        <v>36</v>
      </c>
      <c r="BH827" s="407">
        <f>IFERROR(INDEX(Raw_DATA!Q:Q,MATCH(Risk7_PlusY67!$D827,Raw_DATA!$A:$A,0)),"")</f>
        <v>175</v>
      </c>
      <c r="BI827" s="407">
        <f>IFERROR(INDEX(Raw_DATA!R:R,MATCH(Risk7_PlusY67!$D827,Raw_DATA!$A:$A,0)),"")</f>
        <v>31</v>
      </c>
      <c r="BJ827" s="124" t="str">
        <f>INDEX('Org2567'!$BM:$BM,MATCH(Risk7_PlusY67!D827,'Org2567'!$D:$D,0))</f>
        <v>รพศ.A B&lt;=700</v>
      </c>
    </row>
    <row r="828" spans="1:62" x14ac:dyDescent="0.7">
      <c r="A828" s="206">
        <f>IF(ISBLANK(D828),"",COUNTA($D$3:D828))</f>
        <v>826</v>
      </c>
      <c r="B828" s="207">
        <f>IFERROR(INDEX(ID!$E:$E,MATCH(Risk7_PlusY67!$D828,ID!$A:$A,0)),"")</f>
        <v>12</v>
      </c>
      <c r="C828" s="207" t="str">
        <f>IFERROR(INDEX(ID!$I:$I,MATCH(Risk7_PlusY67!$D828,ID!$A:$A,0)),"")</f>
        <v>ตรัง</v>
      </c>
      <c r="D828" s="295" t="s">
        <v>822</v>
      </c>
      <c r="E828" s="207" t="str">
        <f>IFERROR(INDEX(ID!$C:$C,MATCH(Risk7_PlusY67!$D828,ID!$A:$A,0)),"")</f>
        <v>กันตัง,รพช.</v>
      </c>
      <c r="F828" s="207" t="str">
        <f>IFERROR(INDEX(ID!$G:$G,MATCH(Risk7_PlusY67!$D828,ID!$A:$A,0)),"")</f>
        <v>รพช.</v>
      </c>
      <c r="G828" s="206">
        <f>IFERROR(INDEX(ID!$J:$J,MATCH(Risk7_PlusY67!$D828,ID!$A:$A,0)),"")</f>
        <v>95</v>
      </c>
      <c r="H828" s="208" t="str">
        <f>IFERROR(INDEX(ID!$P:$P,MATCH(Risk7_PlusY67!$D828,ID!$A:$A,0)),"")</f>
        <v>รพช.F1 P50,000-100,000</v>
      </c>
      <c r="I828" s="209">
        <f>IFERROR(INDEX(Raw_DATA!E:E,MATCH(Risk7_PlusY67!$D828,Raw_DATA!$A:$A,0)),"")</f>
        <v>2.77</v>
      </c>
      <c r="J828" s="209">
        <f>IFERROR(INDEX(Raw_DATA!F:F,MATCH(Risk7_PlusY67!$D828,Raw_DATA!$A:$A,0)),"")</f>
        <v>2.4700000000000002</v>
      </c>
      <c r="K828" s="209">
        <f>IFERROR(INDEX(Raw_DATA!G:G,MATCH(Risk7_PlusY67!$D828,Raw_DATA!$A:$A,0)),"")</f>
        <v>2.11</v>
      </c>
      <c r="L828" s="209">
        <f>IFERROR(INDEX(Raw_DATA!H:H,MATCH(Risk7_PlusY67!$D828,Raw_DATA!$A:$A,0)),"")</f>
        <v>53999359.039999999</v>
      </c>
      <c r="M828" s="210">
        <f>IFERROR(INDEX(Raw_DATA!I:I,MATCH(Risk7_PlusY67!$D828,Raw_DATA!$A:$A,0)),"")</f>
        <v>-51206775.979999997</v>
      </c>
      <c r="N828" s="206">
        <f t="shared" si="255"/>
        <v>0</v>
      </c>
      <c r="O828" s="206">
        <f t="shared" si="256"/>
        <v>1</v>
      </c>
      <c r="P828" s="206">
        <f t="shared" si="258"/>
        <v>0</v>
      </c>
      <c r="Q828" s="211">
        <f t="shared" si="259"/>
        <v>12.6</v>
      </c>
      <c r="R828" s="206">
        <f t="shared" si="257"/>
        <v>1</v>
      </c>
      <c r="S828" s="212">
        <f>IFERROR(INDEX(Raw_DATA!J:J,MATCH(Risk7_PlusY67!$D828,Raw_DATA!$A:$A,0)),"")</f>
        <v>-43445031.57</v>
      </c>
      <c r="T828" s="213">
        <f>IFERROR(INDEX(Raw_DATA!K:K,MATCH(Risk7_PlusY67!$D828,Raw_DATA!$A:$A,0)),"")</f>
        <v>33624171.799999997</v>
      </c>
      <c r="U828" s="214">
        <f t="shared" si="260"/>
        <v>0</v>
      </c>
      <c r="V828" s="214">
        <f t="shared" si="261"/>
        <v>0</v>
      </c>
      <c r="W828" s="214">
        <f>IF(OR(AND((K828&lt;0.8),(AJ828&gt;180)),AND((K828&lt;0.8),(AJ828&lt;10)),AND((K828&gt;=0.8),(AJ828&lt;10)),AND((K828&gt;=0.8),(AJ828&gt;90))),0,1)</f>
        <v>1</v>
      </c>
      <c r="X828" s="214">
        <f t="shared" si="262"/>
        <v>1</v>
      </c>
      <c r="Y828" s="214">
        <f t="shared" si="263"/>
        <v>1</v>
      </c>
      <c r="Z828" s="214">
        <f t="shared" si="264"/>
        <v>0</v>
      </c>
      <c r="AA828" s="214">
        <f t="shared" si="265"/>
        <v>1</v>
      </c>
      <c r="AB828" s="215" t="str">
        <f t="shared" si="266"/>
        <v>B-</v>
      </c>
      <c r="AC828" s="215" t="str">
        <f t="shared" si="267"/>
        <v>1B-</v>
      </c>
      <c r="AD828" s="216"/>
      <c r="AE828" s="216"/>
      <c r="AF828" s="434">
        <f>IFERROR(INDEX(Raw_DATA!L:L,MATCH(Risk7_PlusY67!$D828,Raw_DATA!$A:$A,0)),"")</f>
        <v>-23.9</v>
      </c>
      <c r="AG828" s="434">
        <f>IFERROR(INDEX(AVGGroup!$D$5:$D$21,MATCH(Risk7_PlusY67!$H828,AVGGroup!$C$5:$C$21,0)),"")</f>
        <v>-5.99</v>
      </c>
      <c r="AH828" s="434">
        <f>IFERROR(INDEX(Raw_DATA!M:M,MATCH(Risk7_PlusY67!$D828,Raw_DATA!$A:$A,0)),"")</f>
        <v>-32.57</v>
      </c>
      <c r="AI828" s="435">
        <f>IFERROR(INDEX(AVGGroup!$F$5:$F$21,MATCH(Risk7_PlusY67!$H828,AVGGroup!$C$5:$C$21,0)),"")</f>
        <v>-10.86</v>
      </c>
      <c r="AJ828" s="401">
        <f>IFERROR(INDEX(Raw_DATA!N:N,MATCH(Risk7_PlusY67!$D828,Raw_DATA!$A:$A,0)),"")</f>
        <v>73</v>
      </c>
      <c r="AK828" s="401">
        <f>IFERROR(INDEX(Raw_DATA!O:O,MATCH(Risk7_PlusY67!$D828,Raw_DATA!$A:$A,0)),"")</f>
        <v>40</v>
      </c>
      <c r="AL828" s="401">
        <f>IFERROR(INDEX(Raw_DATA!P:P,MATCH(Risk7_PlusY67!$D828,Raw_DATA!$A:$A,0)),"")</f>
        <v>60</v>
      </c>
      <c r="AM828" s="401">
        <f>IFERROR(INDEX(Raw_DATA!Q:Q,MATCH(Risk7_PlusY67!$D828,Raw_DATA!$A:$A,0)),"")</f>
        <v>121</v>
      </c>
      <c r="AN828" s="401">
        <f>IFERROR(INDEX(Raw_DATA!R:R,MATCH(Risk7_PlusY67!$D828,Raw_DATA!$A:$A,0)),"")</f>
        <v>58</v>
      </c>
      <c r="AO828" s="407"/>
      <c r="AP828" s="411" t="b">
        <f>AB828=AY828</f>
        <v>1</v>
      </c>
      <c r="AQ828" s="340">
        <f t="shared" si="268"/>
        <v>1</v>
      </c>
      <c r="AR828" s="123">
        <f t="shared" si="269"/>
        <v>0</v>
      </c>
      <c r="AS828" s="123">
        <f t="shared" si="270"/>
        <v>0</v>
      </c>
      <c r="AT828" s="123">
        <f>IF(OR(AND((K828&lt;0.8),(BE828&gt;180)),AND((K828&lt;0.8),(BE828&lt;10)),AND((K828&gt;=0.8),(BE828&lt;10)),AND((K828&gt;=0.8),(BE828&gt;90))),0,1)</f>
        <v>1</v>
      </c>
      <c r="AU828" s="123">
        <f t="shared" si="271"/>
        <v>1</v>
      </c>
      <c r="AV828" s="123">
        <f t="shared" si="272"/>
        <v>1</v>
      </c>
      <c r="AW828" s="123">
        <f t="shared" si="273"/>
        <v>0</v>
      </c>
      <c r="AX828" s="123">
        <f t="shared" si="274"/>
        <v>1</v>
      </c>
      <c r="AY828" s="416" t="str">
        <f t="shared" si="275"/>
        <v>B-</v>
      </c>
      <c r="AZ828" s="416" t="str">
        <f>R828&amp;AY828</f>
        <v>1B-</v>
      </c>
      <c r="BA828" s="417">
        <f>IFERROR(INDEX(Raw_DATA!L:L,MATCH(Risk7_PlusY67!$D828,Raw_DATA!$A:$A,0)),"")</f>
        <v>-23.9</v>
      </c>
      <c r="BB828" s="417">
        <f>IFERROR(INDEX(AVGGroup!$H$5:$H$21,MATCH(Risk7_PlusY67!$BJ828,AVGGroup!$C$5:$C$21,0)),"")</f>
        <v>-5.99</v>
      </c>
      <c r="BC828" s="417">
        <f>IFERROR(INDEX(Raw_DATA!M:M,MATCH(Risk7_PlusY67!$D828,Raw_DATA!$A:$A,0)),"")</f>
        <v>-32.57</v>
      </c>
      <c r="BD828" s="418">
        <f>IFERROR(INDEX(AVGGroup!$J$5:$J$21,MATCH(Risk7_PlusY67!$BJ828,AVGGroup!$C$5:$C$21,0)),"")</f>
        <v>-10.86</v>
      </c>
      <c r="BE828" s="407">
        <f>IFERROR(INDEX(Raw_DATA!N:N,MATCH(Risk7_PlusY67!$D828,Raw_DATA!$A:$A,0)),"")</f>
        <v>73</v>
      </c>
      <c r="BF828" s="407">
        <f>IFERROR(INDEX(Raw_DATA!O:O,MATCH(Risk7_PlusY67!$D828,Raw_DATA!$A:$A,0)),"")</f>
        <v>40</v>
      </c>
      <c r="BG828" s="407">
        <f>IFERROR(INDEX(Raw_DATA!P:P,MATCH(Risk7_PlusY67!$D828,Raw_DATA!$A:$A,0)),"")</f>
        <v>60</v>
      </c>
      <c r="BH828" s="407">
        <f>IFERROR(INDEX(Raw_DATA!Q:Q,MATCH(Risk7_PlusY67!$D828,Raw_DATA!$A:$A,0)),"")</f>
        <v>121</v>
      </c>
      <c r="BI828" s="407">
        <f>IFERROR(INDEX(Raw_DATA!R:R,MATCH(Risk7_PlusY67!$D828,Raw_DATA!$A:$A,0)),"")</f>
        <v>58</v>
      </c>
      <c r="BJ828" s="124" t="str">
        <f>INDEX('Org2567'!$BM:$BM,MATCH(Risk7_PlusY67!D828,'Org2567'!$D:$D,0))</f>
        <v>รพช.F1 P50,000-100,000</v>
      </c>
    </row>
    <row r="829" spans="1:62" x14ac:dyDescent="0.7">
      <c r="A829" s="206">
        <f>IF(ISBLANK(D829),"",COUNTA($D$3:D829))</f>
        <v>827</v>
      </c>
      <c r="B829" s="207">
        <f>IFERROR(INDEX(ID!$E:$E,MATCH(Risk7_PlusY67!$D829,ID!$A:$A,0)),"")</f>
        <v>12</v>
      </c>
      <c r="C829" s="207" t="str">
        <f>IFERROR(INDEX(ID!$I:$I,MATCH(Risk7_PlusY67!$D829,ID!$A:$A,0)),"")</f>
        <v>ตรัง</v>
      </c>
      <c r="D829" s="295" t="s">
        <v>823</v>
      </c>
      <c r="E829" s="207" t="str">
        <f>IFERROR(INDEX(ID!$C:$C,MATCH(Risk7_PlusY67!$D829,ID!$A:$A,0)),"")</f>
        <v>ย่านตาขาว,รพช.</v>
      </c>
      <c r="F829" s="207" t="str">
        <f>IFERROR(INDEX(ID!$G:$G,MATCH(Risk7_PlusY67!$D829,ID!$A:$A,0)),"")</f>
        <v>รพช.</v>
      </c>
      <c r="G829" s="206">
        <f>IFERROR(INDEX(ID!$J:$J,MATCH(Risk7_PlusY67!$D829,ID!$A:$A,0)),"")</f>
        <v>94</v>
      </c>
      <c r="H829" s="208" t="str">
        <f>IFERROR(INDEX(ID!$P:$P,MATCH(Risk7_PlusY67!$D829,ID!$A:$A,0)),"")</f>
        <v>รพช.F1 P&lt;=50,000</v>
      </c>
      <c r="I829" s="209">
        <f>IFERROR(INDEX(Raw_DATA!E:E,MATCH(Risk7_PlusY67!$D829,Raw_DATA!$A:$A,0)),"")</f>
        <v>2.33</v>
      </c>
      <c r="J829" s="209">
        <f>IFERROR(INDEX(Raw_DATA!F:F,MATCH(Risk7_PlusY67!$D829,Raw_DATA!$A:$A,0)),"")</f>
        <v>2.16</v>
      </c>
      <c r="K829" s="209">
        <f>IFERROR(INDEX(Raw_DATA!G:G,MATCH(Risk7_PlusY67!$D829,Raw_DATA!$A:$A,0)),"")</f>
        <v>1.66</v>
      </c>
      <c r="L829" s="209">
        <f>IFERROR(INDEX(Raw_DATA!H:H,MATCH(Risk7_PlusY67!$D829,Raw_DATA!$A:$A,0)),"")</f>
        <v>57826614.880000003</v>
      </c>
      <c r="M829" s="210">
        <f>IFERROR(INDEX(Raw_DATA!I:I,MATCH(Risk7_PlusY67!$D829,Raw_DATA!$A:$A,0)),"")</f>
        <v>-26233979.98</v>
      </c>
      <c r="N829" s="206">
        <f t="shared" si="255"/>
        <v>0</v>
      </c>
      <c r="O829" s="206">
        <f t="shared" si="256"/>
        <v>1</v>
      </c>
      <c r="P829" s="206">
        <f t="shared" si="258"/>
        <v>0</v>
      </c>
      <c r="Q829" s="211">
        <f t="shared" si="259"/>
        <v>26.4</v>
      </c>
      <c r="R829" s="206">
        <f t="shared" si="257"/>
        <v>1</v>
      </c>
      <c r="S829" s="212">
        <f>IFERROR(INDEX(Raw_DATA!J:J,MATCH(Risk7_PlusY67!$D829,Raw_DATA!$A:$A,0)),"")</f>
        <v>-22872432.620000001</v>
      </c>
      <c r="T829" s="213">
        <f>IFERROR(INDEX(Raw_DATA!K:K,MATCH(Risk7_PlusY67!$D829,Raw_DATA!$A:$A,0)),"")</f>
        <v>28852974.850000001</v>
      </c>
      <c r="U829" s="214">
        <f t="shared" si="260"/>
        <v>0</v>
      </c>
      <c r="V829" s="214">
        <f t="shared" si="261"/>
        <v>0</v>
      </c>
      <c r="W829" s="214">
        <f>IF(OR(AND((K829&lt;0.8),(AJ829&gt;180)),AND((K829&lt;0.8),(AJ829&lt;10)),AND((K829&gt;=0.8),(AJ829&lt;10)),AND((K829&gt;=0.8),(AJ829&gt;90))),0,1)</f>
        <v>0</v>
      </c>
      <c r="X829" s="214">
        <f t="shared" si="262"/>
        <v>1</v>
      </c>
      <c r="Y829" s="214">
        <f t="shared" si="263"/>
        <v>0</v>
      </c>
      <c r="Z829" s="214">
        <f t="shared" si="264"/>
        <v>1</v>
      </c>
      <c r="AA829" s="214">
        <f t="shared" si="265"/>
        <v>1</v>
      </c>
      <c r="AB829" s="215" t="str">
        <f t="shared" si="266"/>
        <v>C</v>
      </c>
      <c r="AC829" s="215" t="str">
        <f t="shared" si="267"/>
        <v>1C</v>
      </c>
      <c r="AD829" s="216"/>
      <c r="AE829" s="216"/>
      <c r="AF829" s="434">
        <f>IFERROR(INDEX(Raw_DATA!L:L,MATCH(Risk7_PlusY67!$D829,Raw_DATA!$A:$A,0)),"")</f>
        <v>-12.78</v>
      </c>
      <c r="AG829" s="434">
        <f>IFERROR(INDEX(AVGGroup!$D$5:$D$21,MATCH(Risk7_PlusY67!$H829,AVGGroup!$C$5:$C$21,0)),"")</f>
        <v>-3.15</v>
      </c>
      <c r="AH829" s="434">
        <f>IFERROR(INDEX(Raw_DATA!M:M,MATCH(Risk7_PlusY67!$D829,Raw_DATA!$A:$A,0)),"")</f>
        <v>-16.23</v>
      </c>
      <c r="AI829" s="435">
        <f>IFERROR(INDEX(AVGGroup!$F$5:$F$21,MATCH(Risk7_PlusY67!$H829,AVGGroup!$C$5:$C$21,0)),"")</f>
        <v>-7.1</v>
      </c>
      <c r="AJ829" s="401">
        <f>IFERROR(INDEX(Raw_DATA!N:N,MATCH(Risk7_PlusY67!$D829,Raw_DATA!$A:$A,0)),"")</f>
        <v>130</v>
      </c>
      <c r="AK829" s="401">
        <f>IFERROR(INDEX(Raw_DATA!O:O,MATCH(Risk7_PlusY67!$D829,Raw_DATA!$A:$A,0)),"")</f>
        <v>40</v>
      </c>
      <c r="AL829" s="401">
        <f>IFERROR(INDEX(Raw_DATA!P:P,MATCH(Risk7_PlusY67!$D829,Raw_DATA!$A:$A,0)),"")</f>
        <v>64</v>
      </c>
      <c r="AM829" s="401">
        <f>IFERROR(INDEX(Raw_DATA!Q:Q,MATCH(Risk7_PlusY67!$D829,Raw_DATA!$A:$A,0)),"")</f>
        <v>105</v>
      </c>
      <c r="AN829" s="401">
        <f>IFERROR(INDEX(Raw_DATA!R:R,MATCH(Risk7_PlusY67!$D829,Raw_DATA!$A:$A,0)),"")</f>
        <v>51</v>
      </c>
      <c r="AO829" s="407"/>
      <c r="AP829" s="411" t="b">
        <f>AB829=AY829</f>
        <v>1</v>
      </c>
      <c r="AQ829" s="340">
        <f t="shared" si="268"/>
        <v>1</v>
      </c>
      <c r="AR829" s="123">
        <f t="shared" si="269"/>
        <v>0</v>
      </c>
      <c r="AS829" s="123">
        <f t="shared" si="270"/>
        <v>0</v>
      </c>
      <c r="AT829" s="123">
        <f>IF(OR(AND((K829&lt;0.8),(BE829&gt;180)),AND((K829&lt;0.8),(BE829&lt;10)),AND((K829&gt;=0.8),(BE829&lt;10)),AND((K829&gt;=0.8),(BE829&gt;90))),0,1)</f>
        <v>0</v>
      </c>
      <c r="AU829" s="123">
        <f t="shared" si="271"/>
        <v>1</v>
      </c>
      <c r="AV829" s="123">
        <f t="shared" si="272"/>
        <v>0</v>
      </c>
      <c r="AW829" s="123">
        <f t="shared" si="273"/>
        <v>1</v>
      </c>
      <c r="AX829" s="123">
        <f t="shared" si="274"/>
        <v>1</v>
      </c>
      <c r="AY829" s="416" t="str">
        <f t="shared" si="275"/>
        <v>C</v>
      </c>
      <c r="AZ829" s="416" t="str">
        <f>R829&amp;AY829</f>
        <v>1C</v>
      </c>
      <c r="BA829" s="417">
        <f>IFERROR(INDEX(Raw_DATA!L:L,MATCH(Risk7_PlusY67!$D829,Raw_DATA!$A:$A,0)),"")</f>
        <v>-12.78</v>
      </c>
      <c r="BB829" s="417">
        <f>IFERROR(INDEX(AVGGroup!$H$5:$H$21,MATCH(Risk7_PlusY67!$BJ829,AVGGroup!$C$5:$C$21,0)),"")</f>
        <v>-3.15</v>
      </c>
      <c r="BC829" s="417">
        <f>IFERROR(INDEX(Raw_DATA!M:M,MATCH(Risk7_PlusY67!$D829,Raw_DATA!$A:$A,0)),"")</f>
        <v>-16.23</v>
      </c>
      <c r="BD829" s="418">
        <f>IFERROR(INDEX(AVGGroup!$J$5:$J$21,MATCH(Risk7_PlusY67!$BJ829,AVGGroup!$C$5:$C$21,0)),"")</f>
        <v>-7.1</v>
      </c>
      <c r="BE829" s="407">
        <f>IFERROR(INDEX(Raw_DATA!N:N,MATCH(Risk7_PlusY67!$D829,Raw_DATA!$A:$A,0)),"")</f>
        <v>130</v>
      </c>
      <c r="BF829" s="407">
        <f>IFERROR(INDEX(Raw_DATA!O:O,MATCH(Risk7_PlusY67!$D829,Raw_DATA!$A:$A,0)),"")</f>
        <v>40</v>
      </c>
      <c r="BG829" s="407">
        <f>IFERROR(INDEX(Raw_DATA!P:P,MATCH(Risk7_PlusY67!$D829,Raw_DATA!$A:$A,0)),"")</f>
        <v>64</v>
      </c>
      <c r="BH829" s="407">
        <f>IFERROR(INDEX(Raw_DATA!Q:Q,MATCH(Risk7_PlusY67!$D829,Raw_DATA!$A:$A,0)),"")</f>
        <v>105</v>
      </c>
      <c r="BI829" s="407">
        <f>IFERROR(INDEX(Raw_DATA!R:R,MATCH(Risk7_PlusY67!$D829,Raw_DATA!$A:$A,0)),"")</f>
        <v>51</v>
      </c>
      <c r="BJ829" s="124" t="str">
        <f>INDEX('Org2567'!$BM:$BM,MATCH(Risk7_PlusY67!D829,'Org2567'!$D:$D,0))</f>
        <v>รพช.F1 P&lt;=50,000</v>
      </c>
    </row>
    <row r="830" spans="1:62" x14ac:dyDescent="0.7">
      <c r="A830" s="206">
        <f>IF(ISBLANK(D830),"",COUNTA($D$3:D830))</f>
        <v>828</v>
      </c>
      <c r="B830" s="207">
        <f>IFERROR(INDEX(ID!$E:$E,MATCH(Risk7_PlusY67!$D830,ID!$A:$A,0)),"")</f>
        <v>12</v>
      </c>
      <c r="C830" s="207" t="str">
        <f>IFERROR(INDEX(ID!$I:$I,MATCH(Risk7_PlusY67!$D830,ID!$A:$A,0)),"")</f>
        <v>ตรัง</v>
      </c>
      <c r="D830" s="295" t="s">
        <v>824</v>
      </c>
      <c r="E830" s="207" t="str">
        <f>IFERROR(INDEX(ID!$C:$C,MATCH(Risk7_PlusY67!$D830,ID!$A:$A,0)),"")</f>
        <v>ปะเหลียน,รพช.</v>
      </c>
      <c r="F830" s="207" t="str">
        <f>IFERROR(INDEX(ID!$G:$G,MATCH(Risk7_PlusY67!$D830,ID!$A:$A,0)),"")</f>
        <v>รพช.</v>
      </c>
      <c r="G830" s="206">
        <f>IFERROR(INDEX(ID!$J:$J,MATCH(Risk7_PlusY67!$D830,ID!$A:$A,0)),"")</f>
        <v>40</v>
      </c>
      <c r="H830" s="208" t="str">
        <f>IFERROR(INDEX(ID!$P:$P,MATCH(Risk7_PlusY67!$D830,ID!$A:$A,0)),"")</f>
        <v>รพช.F2 P30,000-60,000</v>
      </c>
      <c r="I830" s="209">
        <f>IFERROR(INDEX(Raw_DATA!E:E,MATCH(Risk7_PlusY67!$D830,Raw_DATA!$A:$A,0)),"")</f>
        <v>0.85</v>
      </c>
      <c r="J830" s="209">
        <f>IFERROR(INDEX(Raw_DATA!F:F,MATCH(Risk7_PlusY67!$D830,Raw_DATA!$A:$A,0)),"")</f>
        <v>0.68</v>
      </c>
      <c r="K830" s="209">
        <f>IFERROR(INDEX(Raw_DATA!G:G,MATCH(Risk7_PlusY67!$D830,Raw_DATA!$A:$A,0)),"")</f>
        <v>0.38</v>
      </c>
      <c r="L830" s="209">
        <f>IFERROR(INDEX(Raw_DATA!H:H,MATCH(Risk7_PlusY67!$D830,Raw_DATA!$A:$A,0)),"")</f>
        <v>-5278489.9800000004</v>
      </c>
      <c r="M830" s="210">
        <f>IFERROR(INDEX(Raw_DATA!I:I,MATCH(Risk7_PlusY67!$D830,Raw_DATA!$A:$A,0)),"")</f>
        <v>5834599.3700000001</v>
      </c>
      <c r="N830" s="206">
        <f t="shared" si="255"/>
        <v>3</v>
      </c>
      <c r="O830" s="206">
        <f t="shared" si="256"/>
        <v>1</v>
      </c>
      <c r="P830" s="206">
        <f t="shared" si="258"/>
        <v>2</v>
      </c>
      <c r="Q830" s="211">
        <f t="shared" si="259"/>
        <v>10.8</v>
      </c>
      <c r="R830" s="206">
        <f t="shared" si="257"/>
        <v>6</v>
      </c>
      <c r="S830" s="212">
        <f>IFERROR(INDEX(Raw_DATA!J:J,MATCH(Risk7_PlusY67!$D830,Raw_DATA!$A:$A,0)),"")</f>
        <v>-14836237.09</v>
      </c>
      <c r="T830" s="213">
        <f>IFERROR(INDEX(Raw_DATA!K:K,MATCH(Risk7_PlusY67!$D830,Raw_DATA!$A:$A,0)),"")</f>
        <v>-21391660.98</v>
      </c>
      <c r="U830" s="214">
        <f t="shared" si="260"/>
        <v>0</v>
      </c>
      <c r="V830" s="214">
        <f t="shared" si="261"/>
        <v>1</v>
      </c>
      <c r="W830" s="214">
        <f>IF(OR(AND((K830&lt;0.8),(AJ830&gt;180)),AND((K830&lt;0.8),(AJ830&lt;10)),AND((K830&gt;=0.8),(AJ830&lt;10)),AND((K830&gt;=0.8),(AJ830&gt;90))),0,1)</f>
        <v>1</v>
      </c>
      <c r="X830" s="214">
        <f t="shared" si="262"/>
        <v>1</v>
      </c>
      <c r="Y830" s="214">
        <f t="shared" si="263"/>
        <v>1</v>
      </c>
      <c r="Z830" s="214">
        <f t="shared" si="264"/>
        <v>1</v>
      </c>
      <c r="AA830" s="214">
        <f t="shared" si="265"/>
        <v>1</v>
      </c>
      <c r="AB830" s="215" t="str">
        <f t="shared" si="266"/>
        <v>A-</v>
      </c>
      <c r="AC830" s="215" t="str">
        <f t="shared" si="267"/>
        <v>6A-</v>
      </c>
      <c r="AD830" s="216"/>
      <c r="AE830" s="216"/>
      <c r="AF830" s="434">
        <f>IFERROR(INDEX(Raw_DATA!L:L,MATCH(Risk7_PlusY67!$D830,Raw_DATA!$A:$A,0)),"")</f>
        <v>-11.24</v>
      </c>
      <c r="AG830" s="434">
        <f>IFERROR(INDEX(AVGGroup!$D$5:$D$21,MATCH(Risk7_PlusY67!$H830,AVGGroup!$C$5:$C$21,0)),"")</f>
        <v>-4.37</v>
      </c>
      <c r="AH830" s="434">
        <f>IFERROR(INDEX(Raw_DATA!M:M,MATCH(Risk7_PlusY67!$D830,Raw_DATA!$A:$A,0)),"")</f>
        <v>7.67</v>
      </c>
      <c r="AI830" s="435">
        <f>IFERROR(INDEX(AVGGroup!$F$5:$F$21,MATCH(Risk7_PlusY67!$H830,AVGGroup!$C$5:$C$21,0)),"")</f>
        <v>-9.19</v>
      </c>
      <c r="AJ830" s="401">
        <f>IFERROR(INDEX(Raw_DATA!N:N,MATCH(Risk7_PlusY67!$D830,Raw_DATA!$A:$A,0)),"")</f>
        <v>173</v>
      </c>
      <c r="AK830" s="401">
        <f>IFERROR(INDEX(Raw_DATA!O:O,MATCH(Risk7_PlusY67!$D830,Raw_DATA!$A:$A,0)),"")</f>
        <v>50</v>
      </c>
      <c r="AL830" s="401">
        <f>IFERROR(INDEX(Raw_DATA!P:P,MATCH(Risk7_PlusY67!$D830,Raw_DATA!$A:$A,0)),"")</f>
        <v>58</v>
      </c>
      <c r="AM830" s="401">
        <f>IFERROR(INDEX(Raw_DATA!Q:Q,MATCH(Risk7_PlusY67!$D830,Raw_DATA!$A:$A,0)),"")</f>
        <v>118</v>
      </c>
      <c r="AN830" s="401">
        <f>IFERROR(INDEX(Raw_DATA!R:R,MATCH(Risk7_PlusY67!$D830,Raw_DATA!$A:$A,0)),"")</f>
        <v>53</v>
      </c>
      <c r="AO830" s="407"/>
      <c r="AP830" s="411" t="b">
        <f>AB830=AY830</f>
        <v>1</v>
      </c>
      <c r="AQ830" s="340">
        <f t="shared" si="268"/>
        <v>0</v>
      </c>
      <c r="AR830" s="123">
        <f t="shared" si="269"/>
        <v>0</v>
      </c>
      <c r="AS830" s="123">
        <f t="shared" si="270"/>
        <v>1</v>
      </c>
      <c r="AT830" s="123">
        <f>IF(OR(AND((K830&lt;0.8),(BE830&gt;180)),AND((K830&lt;0.8),(BE830&lt;10)),AND((K830&gt;=0.8),(BE830&lt;10)),AND((K830&gt;=0.8),(BE830&gt;90))),0,1)</f>
        <v>1</v>
      </c>
      <c r="AU830" s="123">
        <f t="shared" si="271"/>
        <v>1</v>
      </c>
      <c r="AV830" s="123">
        <f t="shared" si="272"/>
        <v>1</v>
      </c>
      <c r="AW830" s="123">
        <f t="shared" si="273"/>
        <v>1</v>
      </c>
      <c r="AX830" s="123">
        <f t="shared" si="274"/>
        <v>1</v>
      </c>
      <c r="AY830" s="416" t="str">
        <f t="shared" si="275"/>
        <v>A-</v>
      </c>
      <c r="AZ830" s="416" t="str">
        <f>R830&amp;AY830</f>
        <v>6A-</v>
      </c>
      <c r="BA830" s="417">
        <f>IFERROR(INDEX(Raw_DATA!L:L,MATCH(Risk7_PlusY67!$D830,Raw_DATA!$A:$A,0)),"")</f>
        <v>-11.24</v>
      </c>
      <c r="BB830" s="417">
        <f>IFERROR(INDEX(AVGGroup!$H$5:$H$21,MATCH(Risk7_PlusY67!$BJ830,AVGGroup!$C$5:$C$21,0)),"")</f>
        <v>-3.95</v>
      </c>
      <c r="BC830" s="417">
        <f>IFERROR(INDEX(Raw_DATA!M:M,MATCH(Risk7_PlusY67!$D830,Raw_DATA!$A:$A,0)),"")</f>
        <v>7.67</v>
      </c>
      <c r="BD830" s="418">
        <f>IFERROR(INDEX(AVGGroup!$J$5:$J$21,MATCH(Risk7_PlusY67!$BJ830,AVGGroup!$C$5:$C$21,0)),"")</f>
        <v>-8.8800000000000008</v>
      </c>
      <c r="BE830" s="407">
        <f>IFERROR(INDEX(Raw_DATA!N:N,MATCH(Risk7_PlusY67!$D830,Raw_DATA!$A:$A,0)),"")</f>
        <v>173</v>
      </c>
      <c r="BF830" s="407">
        <f>IFERROR(INDEX(Raw_DATA!O:O,MATCH(Risk7_PlusY67!$D830,Raw_DATA!$A:$A,0)),"")</f>
        <v>50</v>
      </c>
      <c r="BG830" s="407">
        <f>IFERROR(INDEX(Raw_DATA!P:P,MATCH(Risk7_PlusY67!$D830,Raw_DATA!$A:$A,0)),"")</f>
        <v>58</v>
      </c>
      <c r="BH830" s="407">
        <f>IFERROR(INDEX(Raw_DATA!Q:Q,MATCH(Risk7_PlusY67!$D830,Raw_DATA!$A:$A,0)),"")</f>
        <v>118</v>
      </c>
      <c r="BI830" s="407">
        <f>IFERROR(INDEX(Raw_DATA!R:R,MATCH(Risk7_PlusY67!$D830,Raw_DATA!$A:$A,0)),"")</f>
        <v>53</v>
      </c>
      <c r="BJ830" s="124" t="str">
        <f>INDEX('Org2567'!$BM:$BM,MATCH(Risk7_PlusY67!D830,'Org2567'!$D:$D,0))</f>
        <v>รพช.F2 P30,000-60,000</v>
      </c>
    </row>
    <row r="831" spans="1:62" x14ac:dyDescent="0.7">
      <c r="A831" s="206">
        <f>IF(ISBLANK(D831),"",COUNTA($D$3:D831))</f>
        <v>829</v>
      </c>
      <c r="B831" s="207">
        <f>IFERROR(INDEX(ID!$E:$E,MATCH(Risk7_PlusY67!$D831,ID!$A:$A,0)),"")</f>
        <v>12</v>
      </c>
      <c r="C831" s="207" t="str">
        <f>IFERROR(INDEX(ID!$I:$I,MATCH(Risk7_PlusY67!$D831,ID!$A:$A,0)),"")</f>
        <v>ตรัง</v>
      </c>
      <c r="D831" s="295" t="s">
        <v>825</v>
      </c>
      <c r="E831" s="207" t="str">
        <f>IFERROR(INDEX(ID!$C:$C,MATCH(Risk7_PlusY67!$D831,ID!$A:$A,0)),"")</f>
        <v>สิเกา,รพช.</v>
      </c>
      <c r="F831" s="207" t="str">
        <f>IFERROR(INDEX(ID!$G:$G,MATCH(Risk7_PlusY67!$D831,ID!$A:$A,0)),"")</f>
        <v>รพช.</v>
      </c>
      <c r="G831" s="206">
        <f>IFERROR(INDEX(ID!$J:$J,MATCH(Risk7_PlusY67!$D831,ID!$A:$A,0)),"")</f>
        <v>48</v>
      </c>
      <c r="H831" s="208" t="str">
        <f>IFERROR(INDEX(ID!$P:$P,MATCH(Risk7_PlusY67!$D831,ID!$A:$A,0)),"")</f>
        <v>รพช.F2 P30,000-60,000</v>
      </c>
      <c r="I831" s="209">
        <f>IFERROR(INDEX(Raw_DATA!E:E,MATCH(Risk7_PlusY67!$D831,Raw_DATA!$A:$A,0)),"")</f>
        <v>2.4700000000000002</v>
      </c>
      <c r="J831" s="209">
        <f>IFERROR(INDEX(Raw_DATA!F:F,MATCH(Risk7_PlusY67!$D831,Raw_DATA!$A:$A,0)),"")</f>
        <v>2.27</v>
      </c>
      <c r="K831" s="209">
        <f>IFERROR(INDEX(Raw_DATA!G:G,MATCH(Risk7_PlusY67!$D831,Raw_DATA!$A:$A,0)),"")</f>
        <v>1.22</v>
      </c>
      <c r="L831" s="209">
        <f>IFERROR(INDEX(Raw_DATA!H:H,MATCH(Risk7_PlusY67!$D831,Raw_DATA!$A:$A,0)),"")</f>
        <v>27309147.969999999</v>
      </c>
      <c r="M831" s="210">
        <f>IFERROR(INDEX(Raw_DATA!I:I,MATCH(Risk7_PlusY67!$D831,Raw_DATA!$A:$A,0)),"")</f>
        <v>-10442172.48</v>
      </c>
      <c r="N831" s="206">
        <f t="shared" si="255"/>
        <v>0</v>
      </c>
      <c r="O831" s="206">
        <f t="shared" si="256"/>
        <v>1</v>
      </c>
      <c r="P831" s="206">
        <f t="shared" si="258"/>
        <v>0</v>
      </c>
      <c r="Q831" s="211">
        <f t="shared" si="259"/>
        <v>31.3</v>
      </c>
      <c r="R831" s="206">
        <f t="shared" si="257"/>
        <v>1</v>
      </c>
      <c r="S831" s="212">
        <f>IFERROR(INDEX(Raw_DATA!J:J,MATCH(Risk7_PlusY67!$D831,Raw_DATA!$A:$A,0)),"")</f>
        <v>-6196562.3499999996</v>
      </c>
      <c r="T831" s="213">
        <f>IFERROR(INDEX(Raw_DATA!K:K,MATCH(Risk7_PlusY67!$D831,Raw_DATA!$A:$A,0)),"")</f>
        <v>4018324.69</v>
      </c>
      <c r="U831" s="214">
        <f t="shared" si="260"/>
        <v>0</v>
      </c>
      <c r="V831" s="214">
        <f t="shared" si="261"/>
        <v>0</v>
      </c>
      <c r="W831" s="214">
        <f>IF(OR(AND((K831&lt;0.8),(AJ831&gt;180)),AND((K831&lt;0.8),(AJ831&lt;10)),AND((K831&gt;=0.8),(AJ831&lt;10)),AND((K831&gt;=0.8),(AJ831&gt;90))),0,1)</f>
        <v>0</v>
      </c>
      <c r="X831" s="214">
        <f t="shared" si="262"/>
        <v>0</v>
      </c>
      <c r="Y831" s="214">
        <f t="shared" si="263"/>
        <v>0</v>
      </c>
      <c r="Z831" s="214">
        <f t="shared" si="264"/>
        <v>1</v>
      </c>
      <c r="AA831" s="214">
        <f t="shared" si="265"/>
        <v>1</v>
      </c>
      <c r="AB831" s="215" t="str">
        <f t="shared" si="266"/>
        <v>C-</v>
      </c>
      <c r="AC831" s="215" t="str">
        <f t="shared" si="267"/>
        <v>1C-</v>
      </c>
      <c r="AD831" s="216"/>
      <c r="AE831" s="216"/>
      <c r="AF831" s="434">
        <f>IFERROR(INDEX(Raw_DATA!L:L,MATCH(Risk7_PlusY67!$D831,Raw_DATA!$A:$A,0)),"")</f>
        <v>-5.29</v>
      </c>
      <c r="AG831" s="434">
        <f>IFERROR(INDEX(AVGGroup!$D$5:$D$21,MATCH(Risk7_PlusY67!$H831,AVGGroup!$C$5:$C$21,0)),"")</f>
        <v>-4.37</v>
      </c>
      <c r="AH831" s="434">
        <f>IFERROR(INDEX(Raw_DATA!M:M,MATCH(Risk7_PlusY67!$D831,Raw_DATA!$A:$A,0)),"")</f>
        <v>-11.39</v>
      </c>
      <c r="AI831" s="435">
        <f>IFERROR(INDEX(AVGGroup!$F$5:$F$21,MATCH(Risk7_PlusY67!$H831,AVGGroup!$C$5:$C$21,0)),"")</f>
        <v>-9.19</v>
      </c>
      <c r="AJ831" s="401">
        <f>IFERROR(INDEX(Raw_DATA!N:N,MATCH(Risk7_PlusY67!$D831,Raw_DATA!$A:$A,0)),"")</f>
        <v>135</v>
      </c>
      <c r="AK831" s="401">
        <f>IFERROR(INDEX(Raw_DATA!O:O,MATCH(Risk7_PlusY67!$D831,Raw_DATA!$A:$A,0)),"")</f>
        <v>97</v>
      </c>
      <c r="AL831" s="401">
        <f>IFERROR(INDEX(Raw_DATA!P:P,MATCH(Risk7_PlusY67!$D831,Raw_DATA!$A:$A,0)),"")</f>
        <v>110</v>
      </c>
      <c r="AM831" s="401">
        <f>IFERROR(INDEX(Raw_DATA!Q:Q,MATCH(Risk7_PlusY67!$D831,Raw_DATA!$A:$A,0)),"")</f>
        <v>117</v>
      </c>
      <c r="AN831" s="401">
        <f>IFERROR(INDEX(Raw_DATA!R:R,MATCH(Risk7_PlusY67!$D831,Raw_DATA!$A:$A,0)),"")</f>
        <v>43</v>
      </c>
      <c r="AO831" s="407"/>
      <c r="AP831" s="411" t="b">
        <f>AB831=AY831</f>
        <v>1</v>
      </c>
      <c r="AQ831" s="340">
        <f t="shared" si="268"/>
        <v>1</v>
      </c>
      <c r="AR831" s="123">
        <f t="shared" si="269"/>
        <v>0</v>
      </c>
      <c r="AS831" s="123">
        <f t="shared" si="270"/>
        <v>0</v>
      </c>
      <c r="AT831" s="123">
        <f>IF(OR(AND((K831&lt;0.8),(BE831&gt;180)),AND((K831&lt;0.8),(BE831&lt;10)),AND((K831&gt;=0.8),(BE831&lt;10)),AND((K831&gt;=0.8),(BE831&gt;90))),0,1)</f>
        <v>0</v>
      </c>
      <c r="AU831" s="123">
        <f t="shared" si="271"/>
        <v>0</v>
      </c>
      <c r="AV831" s="123">
        <f t="shared" si="272"/>
        <v>0</v>
      </c>
      <c r="AW831" s="123">
        <f t="shared" si="273"/>
        <v>1</v>
      </c>
      <c r="AX831" s="123">
        <f t="shared" si="274"/>
        <v>1</v>
      </c>
      <c r="AY831" s="416" t="str">
        <f t="shared" si="275"/>
        <v>C-</v>
      </c>
      <c r="AZ831" s="416" t="str">
        <f>R831&amp;AY831</f>
        <v>1C-</v>
      </c>
      <c r="BA831" s="417">
        <f>IFERROR(INDEX(Raw_DATA!L:L,MATCH(Risk7_PlusY67!$D831,Raw_DATA!$A:$A,0)),"")</f>
        <v>-5.29</v>
      </c>
      <c r="BB831" s="417">
        <f>IFERROR(INDEX(AVGGroup!$H$5:$H$21,MATCH(Risk7_PlusY67!$BJ831,AVGGroup!$C$5:$C$21,0)),"")</f>
        <v>-3.95</v>
      </c>
      <c r="BC831" s="417">
        <f>IFERROR(INDEX(Raw_DATA!M:M,MATCH(Risk7_PlusY67!$D831,Raw_DATA!$A:$A,0)),"")</f>
        <v>-11.39</v>
      </c>
      <c r="BD831" s="418">
        <f>IFERROR(INDEX(AVGGroup!$J$5:$J$21,MATCH(Risk7_PlusY67!$BJ831,AVGGroup!$C$5:$C$21,0)),"")</f>
        <v>-8.8800000000000008</v>
      </c>
      <c r="BE831" s="407">
        <f>IFERROR(INDEX(Raw_DATA!N:N,MATCH(Risk7_PlusY67!$D831,Raw_DATA!$A:$A,0)),"")</f>
        <v>135</v>
      </c>
      <c r="BF831" s="407">
        <f>IFERROR(INDEX(Raw_DATA!O:O,MATCH(Risk7_PlusY67!$D831,Raw_DATA!$A:$A,0)),"")</f>
        <v>97</v>
      </c>
      <c r="BG831" s="407">
        <f>IFERROR(INDEX(Raw_DATA!P:P,MATCH(Risk7_PlusY67!$D831,Raw_DATA!$A:$A,0)),"")</f>
        <v>110</v>
      </c>
      <c r="BH831" s="407">
        <f>IFERROR(INDEX(Raw_DATA!Q:Q,MATCH(Risk7_PlusY67!$D831,Raw_DATA!$A:$A,0)),"")</f>
        <v>117</v>
      </c>
      <c r="BI831" s="407">
        <f>IFERROR(INDEX(Raw_DATA!R:R,MATCH(Risk7_PlusY67!$D831,Raw_DATA!$A:$A,0)),"")</f>
        <v>43</v>
      </c>
      <c r="BJ831" s="124" t="str">
        <f>INDEX('Org2567'!$BM:$BM,MATCH(Risk7_PlusY67!D831,'Org2567'!$D:$D,0))</f>
        <v>รพช.F2 P30,000-60,000</v>
      </c>
    </row>
    <row r="832" spans="1:62" x14ac:dyDescent="0.7">
      <c r="A832" s="206">
        <f>IF(ISBLANK(D832),"",COUNTA($D$3:D832))</f>
        <v>830</v>
      </c>
      <c r="B832" s="207">
        <f>IFERROR(INDEX(ID!$E:$E,MATCH(Risk7_PlusY67!$D832,ID!$A:$A,0)),"")</f>
        <v>12</v>
      </c>
      <c r="C832" s="207" t="str">
        <f>IFERROR(INDEX(ID!$I:$I,MATCH(Risk7_PlusY67!$D832,ID!$A:$A,0)),"")</f>
        <v>ตรัง</v>
      </c>
      <c r="D832" s="295" t="s">
        <v>826</v>
      </c>
      <c r="E832" s="207" t="str">
        <f>IFERROR(INDEX(ID!$C:$C,MATCH(Risk7_PlusY67!$D832,ID!$A:$A,0)),"")</f>
        <v>ห้วยยอด,รพช.</v>
      </c>
      <c r="F832" s="207" t="str">
        <f>IFERROR(INDEX(ID!$G:$G,MATCH(Risk7_PlusY67!$D832,ID!$A:$A,0)),"")</f>
        <v>รพช.</v>
      </c>
      <c r="G832" s="206">
        <f>IFERROR(INDEX(ID!$J:$J,MATCH(Risk7_PlusY67!$D832,ID!$A:$A,0)),"")</f>
        <v>100</v>
      </c>
      <c r="H832" s="208" t="str">
        <f>IFERROR(INDEX(ID!$P:$P,MATCH(Risk7_PlusY67!$D832,ID!$A:$A,0)),"")</f>
        <v>รพช.M2 B&lt;=100</v>
      </c>
      <c r="I832" s="209">
        <f>IFERROR(INDEX(Raw_DATA!E:E,MATCH(Risk7_PlusY67!$D832,Raw_DATA!$A:$A,0)),"")</f>
        <v>1.29</v>
      </c>
      <c r="J832" s="209">
        <f>IFERROR(INDEX(Raw_DATA!F:F,MATCH(Risk7_PlusY67!$D832,Raw_DATA!$A:$A,0)),"")</f>
        <v>1.18</v>
      </c>
      <c r="K832" s="209">
        <f>IFERROR(INDEX(Raw_DATA!G:G,MATCH(Risk7_PlusY67!$D832,Raw_DATA!$A:$A,0)),"")</f>
        <v>0.7</v>
      </c>
      <c r="L832" s="209">
        <f>IFERROR(INDEX(Raw_DATA!H:H,MATCH(Risk7_PlusY67!$D832,Raw_DATA!$A:$A,0)),"")</f>
        <v>28775429.030000001</v>
      </c>
      <c r="M832" s="210">
        <f>IFERROR(INDEX(Raw_DATA!I:I,MATCH(Risk7_PlusY67!$D832,Raw_DATA!$A:$A,0)),"")</f>
        <v>13302112.84</v>
      </c>
      <c r="N832" s="206">
        <f t="shared" si="255"/>
        <v>2</v>
      </c>
      <c r="O832" s="206">
        <f t="shared" si="256"/>
        <v>0</v>
      </c>
      <c r="P832" s="206">
        <f t="shared" si="258"/>
        <v>0</v>
      </c>
      <c r="Q832" s="211" t="str">
        <f t="shared" si="259"/>
        <v/>
      </c>
      <c r="R832" s="206">
        <f t="shared" si="257"/>
        <v>2</v>
      </c>
      <c r="S832" s="212">
        <f>IFERROR(INDEX(Raw_DATA!J:J,MATCH(Risk7_PlusY67!$D832,Raw_DATA!$A:$A,0)),"")</f>
        <v>21117327.16</v>
      </c>
      <c r="T832" s="213">
        <f>IFERROR(INDEX(Raw_DATA!K:K,MATCH(Risk7_PlusY67!$D832,Raw_DATA!$A:$A,0)),"")</f>
        <v>-30464474.91</v>
      </c>
      <c r="U832" s="214">
        <f t="shared" si="260"/>
        <v>1</v>
      </c>
      <c r="V832" s="214">
        <f t="shared" si="261"/>
        <v>1</v>
      </c>
      <c r="W832" s="214">
        <f>IF(OR(AND((K832&lt;0.8),(AJ832&gt;180)),AND((K832&lt;0.8),(AJ832&lt;10)),AND((K832&gt;=0.8),(AJ832&lt;10)),AND((K832&gt;=0.8),(AJ832&gt;90))),0,1)</f>
        <v>0</v>
      </c>
      <c r="X832" s="214">
        <f t="shared" si="262"/>
        <v>1</v>
      </c>
      <c r="Y832" s="214">
        <f t="shared" si="263"/>
        <v>1</v>
      </c>
      <c r="Z832" s="214">
        <f t="shared" si="264"/>
        <v>0</v>
      </c>
      <c r="AA832" s="214">
        <f t="shared" si="265"/>
        <v>1</v>
      </c>
      <c r="AB832" s="215" t="str">
        <f t="shared" si="266"/>
        <v>B</v>
      </c>
      <c r="AC832" s="215" t="str">
        <f t="shared" si="267"/>
        <v>2B</v>
      </c>
      <c r="AD832" s="216"/>
      <c r="AE832" s="216"/>
      <c r="AF832" s="434">
        <f>IFERROR(INDEX(Raw_DATA!L:L,MATCH(Risk7_PlusY67!$D832,Raw_DATA!$A:$A,0)),"")</f>
        <v>6.65</v>
      </c>
      <c r="AG832" s="434">
        <f>IFERROR(INDEX(AVGGroup!$D$5:$D$21,MATCH(Risk7_PlusY67!$H832,AVGGroup!$C$5:$C$21,0)),"")</f>
        <v>-4.4400000000000004</v>
      </c>
      <c r="AH832" s="434">
        <f>IFERROR(INDEX(Raw_DATA!M:M,MATCH(Risk7_PlusY67!$D832,Raw_DATA!$A:$A,0)),"")</f>
        <v>4.53</v>
      </c>
      <c r="AI832" s="435">
        <f>IFERROR(INDEX(AVGGroup!$F$5:$F$21,MATCH(Risk7_PlusY67!$H832,AVGGroup!$C$5:$C$21,0)),"")</f>
        <v>-7.31</v>
      </c>
      <c r="AJ832" s="401">
        <f>IFERROR(INDEX(Raw_DATA!N:N,MATCH(Risk7_PlusY67!$D832,Raw_DATA!$A:$A,0)),"")</f>
        <v>205</v>
      </c>
      <c r="AK832" s="401">
        <f>IFERROR(INDEX(Raw_DATA!O:O,MATCH(Risk7_PlusY67!$D832,Raw_DATA!$A:$A,0)),"")</f>
        <v>58</v>
      </c>
      <c r="AL832" s="401">
        <f>IFERROR(INDEX(Raw_DATA!P:P,MATCH(Risk7_PlusY67!$D832,Raw_DATA!$A:$A,0)),"")</f>
        <v>42</v>
      </c>
      <c r="AM832" s="401">
        <f>IFERROR(INDEX(Raw_DATA!Q:Q,MATCH(Risk7_PlusY67!$D832,Raw_DATA!$A:$A,0)),"")</f>
        <v>129</v>
      </c>
      <c r="AN832" s="401">
        <f>IFERROR(INDEX(Raw_DATA!R:R,MATCH(Risk7_PlusY67!$D832,Raw_DATA!$A:$A,0)),"")</f>
        <v>36</v>
      </c>
      <c r="AO832" s="407"/>
      <c r="AP832" s="411" t="b">
        <f>AB832=AY832</f>
        <v>1</v>
      </c>
      <c r="AQ832" s="340">
        <f t="shared" si="268"/>
        <v>0</v>
      </c>
      <c r="AR832" s="123">
        <f t="shared" si="269"/>
        <v>1</v>
      </c>
      <c r="AS832" s="123">
        <f t="shared" si="270"/>
        <v>1</v>
      </c>
      <c r="AT832" s="123">
        <f>IF(OR(AND((K832&lt;0.8),(BE832&gt;180)),AND((K832&lt;0.8),(BE832&lt;10)),AND((K832&gt;=0.8),(BE832&lt;10)),AND((K832&gt;=0.8),(BE832&gt;90))),0,1)</f>
        <v>0</v>
      </c>
      <c r="AU832" s="123">
        <f t="shared" si="271"/>
        <v>1</v>
      </c>
      <c r="AV832" s="123">
        <f t="shared" si="272"/>
        <v>1</v>
      </c>
      <c r="AW832" s="123">
        <f t="shared" si="273"/>
        <v>0</v>
      </c>
      <c r="AX832" s="123">
        <f t="shared" si="274"/>
        <v>1</v>
      </c>
      <c r="AY832" s="416" t="str">
        <f t="shared" si="275"/>
        <v>B</v>
      </c>
      <c r="AZ832" s="416" t="str">
        <f>R832&amp;AY832</f>
        <v>2B</v>
      </c>
      <c r="BA832" s="417">
        <f>IFERROR(INDEX(Raw_DATA!L:L,MATCH(Risk7_PlusY67!$D832,Raw_DATA!$A:$A,0)),"")</f>
        <v>6.65</v>
      </c>
      <c r="BB832" s="417">
        <f>IFERROR(INDEX(AVGGroup!$H$5:$H$21,MATCH(Risk7_PlusY67!$BJ832,AVGGroup!$C$5:$C$21,0)),"")</f>
        <v>-4.4400000000000004</v>
      </c>
      <c r="BC832" s="417">
        <f>IFERROR(INDEX(Raw_DATA!M:M,MATCH(Risk7_PlusY67!$D832,Raw_DATA!$A:$A,0)),"")</f>
        <v>4.53</v>
      </c>
      <c r="BD832" s="418">
        <f>IFERROR(INDEX(AVGGroup!$J$5:$J$21,MATCH(Risk7_PlusY67!$BJ832,AVGGroup!$C$5:$C$21,0)),"")</f>
        <v>-7.31</v>
      </c>
      <c r="BE832" s="407">
        <f>IFERROR(INDEX(Raw_DATA!N:N,MATCH(Risk7_PlusY67!$D832,Raw_DATA!$A:$A,0)),"")</f>
        <v>205</v>
      </c>
      <c r="BF832" s="407">
        <f>IFERROR(INDEX(Raw_DATA!O:O,MATCH(Risk7_PlusY67!$D832,Raw_DATA!$A:$A,0)),"")</f>
        <v>58</v>
      </c>
      <c r="BG832" s="407">
        <f>IFERROR(INDEX(Raw_DATA!P:P,MATCH(Risk7_PlusY67!$D832,Raw_DATA!$A:$A,0)),"")</f>
        <v>42</v>
      </c>
      <c r="BH832" s="407">
        <f>IFERROR(INDEX(Raw_DATA!Q:Q,MATCH(Risk7_PlusY67!$D832,Raw_DATA!$A:$A,0)),"")</f>
        <v>129</v>
      </c>
      <c r="BI832" s="407">
        <f>IFERROR(INDEX(Raw_DATA!R:R,MATCH(Risk7_PlusY67!$D832,Raw_DATA!$A:$A,0)),"")</f>
        <v>36</v>
      </c>
      <c r="BJ832" s="124" t="str">
        <f>INDEX('Org2567'!$BM:$BM,MATCH(Risk7_PlusY67!D832,'Org2567'!$D:$D,0))</f>
        <v>รพช.M2 B&lt;=100</v>
      </c>
    </row>
    <row r="833" spans="1:62" x14ac:dyDescent="0.7">
      <c r="A833" s="206">
        <f>IF(ISBLANK(D833),"",COUNTA($D$3:D833))</f>
        <v>831</v>
      </c>
      <c r="B833" s="207">
        <f>IFERROR(INDEX(ID!$E:$E,MATCH(Risk7_PlusY67!$D833,ID!$A:$A,0)),"")</f>
        <v>12</v>
      </c>
      <c r="C833" s="207" t="str">
        <f>IFERROR(INDEX(ID!$I:$I,MATCH(Risk7_PlusY67!$D833,ID!$A:$A,0)),"")</f>
        <v>ตรัง</v>
      </c>
      <c r="D833" s="295" t="s">
        <v>827</v>
      </c>
      <c r="E833" s="207" t="str">
        <f>IFERROR(INDEX(ID!$C:$C,MATCH(Risk7_PlusY67!$D833,ID!$A:$A,0)),"")</f>
        <v>วังวิเศษ,รพช.</v>
      </c>
      <c r="F833" s="207" t="str">
        <f>IFERROR(INDEX(ID!$G:$G,MATCH(Risk7_PlusY67!$D833,ID!$A:$A,0)),"")</f>
        <v>รพช.</v>
      </c>
      <c r="G833" s="206">
        <f>IFERROR(INDEX(ID!$J:$J,MATCH(Risk7_PlusY67!$D833,ID!$A:$A,0)),"")</f>
        <v>34</v>
      </c>
      <c r="H833" s="208" t="str">
        <f>IFERROR(INDEX(ID!$P:$P,MATCH(Risk7_PlusY67!$D833,ID!$A:$A,0)),"")</f>
        <v>รพช.F2 P30,000-60,000</v>
      </c>
      <c r="I833" s="209">
        <f>IFERROR(INDEX(Raw_DATA!E:E,MATCH(Risk7_PlusY67!$D833,Raw_DATA!$A:$A,0)),"")</f>
        <v>1.4</v>
      </c>
      <c r="J833" s="209">
        <f>IFERROR(INDEX(Raw_DATA!F:F,MATCH(Risk7_PlusY67!$D833,Raw_DATA!$A:$A,0)),"")</f>
        <v>1.27</v>
      </c>
      <c r="K833" s="209">
        <f>IFERROR(INDEX(Raw_DATA!G:G,MATCH(Risk7_PlusY67!$D833,Raw_DATA!$A:$A,0)),"")</f>
        <v>0.94</v>
      </c>
      <c r="L833" s="209">
        <f>IFERROR(INDEX(Raw_DATA!H:H,MATCH(Risk7_PlusY67!$D833,Raw_DATA!$A:$A,0)),"")</f>
        <v>9914562.4700000007</v>
      </c>
      <c r="M833" s="210">
        <f>IFERROR(INDEX(Raw_DATA!I:I,MATCH(Risk7_PlusY67!$D833,Raw_DATA!$A:$A,0)),"")</f>
        <v>-9797596.8399999999</v>
      </c>
      <c r="N833" s="206">
        <f t="shared" si="255"/>
        <v>1</v>
      </c>
      <c r="O833" s="206">
        <f t="shared" si="256"/>
        <v>1</v>
      </c>
      <c r="P833" s="206">
        <f t="shared" si="258"/>
        <v>0</v>
      </c>
      <c r="Q833" s="211">
        <f t="shared" si="259"/>
        <v>12.1</v>
      </c>
      <c r="R833" s="206">
        <f t="shared" si="257"/>
        <v>2</v>
      </c>
      <c r="S833" s="212">
        <f>IFERROR(INDEX(Raw_DATA!J:J,MATCH(Risk7_PlusY67!$D833,Raw_DATA!$A:$A,0)),"")</f>
        <v>-4508018.33</v>
      </c>
      <c r="T833" s="213">
        <f>IFERROR(INDEX(Raw_DATA!K:K,MATCH(Risk7_PlusY67!$D833,Raw_DATA!$A:$A,0)),"")</f>
        <v>-1410540.14</v>
      </c>
      <c r="U833" s="214">
        <f t="shared" si="260"/>
        <v>1</v>
      </c>
      <c r="V833" s="214">
        <f t="shared" si="261"/>
        <v>0</v>
      </c>
      <c r="W833" s="214">
        <f>IF(OR(AND((K833&lt;0.8),(AJ833&gt;180)),AND((K833&lt;0.8),(AJ833&lt;10)),AND((K833&gt;=0.8),(AJ833&lt;10)),AND((K833&gt;=0.8),(AJ833&gt;90))),0,1)</f>
        <v>0</v>
      </c>
      <c r="X833" s="214">
        <f t="shared" si="262"/>
        <v>1</v>
      </c>
      <c r="Y833" s="214">
        <f t="shared" si="263"/>
        <v>1</v>
      </c>
      <c r="Z833" s="214">
        <f t="shared" si="264"/>
        <v>1</v>
      </c>
      <c r="AA833" s="214">
        <f t="shared" si="265"/>
        <v>1</v>
      </c>
      <c r="AB833" s="215" t="str">
        <f t="shared" si="266"/>
        <v>B</v>
      </c>
      <c r="AC833" s="215" t="str">
        <f t="shared" si="267"/>
        <v>2B</v>
      </c>
      <c r="AD833" s="216"/>
      <c r="AE833" s="216"/>
      <c r="AF833" s="434">
        <f>IFERROR(INDEX(Raw_DATA!L:L,MATCH(Risk7_PlusY67!$D833,Raw_DATA!$A:$A,0)),"")</f>
        <v>-3.97</v>
      </c>
      <c r="AG833" s="434">
        <f>IFERROR(INDEX(AVGGroup!$D$5:$D$21,MATCH(Risk7_PlusY67!$H833,AVGGroup!$C$5:$C$21,0)),"")</f>
        <v>-4.37</v>
      </c>
      <c r="AH833" s="434">
        <f>IFERROR(INDEX(Raw_DATA!M:M,MATCH(Risk7_PlusY67!$D833,Raw_DATA!$A:$A,0)),"")</f>
        <v>-15</v>
      </c>
      <c r="AI833" s="435">
        <f>IFERROR(INDEX(AVGGroup!$F$5:$F$21,MATCH(Risk7_PlusY67!$H833,AVGGroup!$C$5:$C$21,0)),"")</f>
        <v>-9.19</v>
      </c>
      <c r="AJ833" s="401">
        <f>IFERROR(INDEX(Raw_DATA!N:N,MATCH(Risk7_PlusY67!$D833,Raw_DATA!$A:$A,0)),"")</f>
        <v>200</v>
      </c>
      <c r="AK833" s="401">
        <f>IFERROR(INDEX(Raw_DATA!O:O,MATCH(Risk7_PlusY67!$D833,Raw_DATA!$A:$A,0)),"")</f>
        <v>52</v>
      </c>
      <c r="AL833" s="401">
        <f>IFERROR(INDEX(Raw_DATA!P:P,MATCH(Risk7_PlusY67!$D833,Raw_DATA!$A:$A,0)),"")</f>
        <v>59</v>
      </c>
      <c r="AM833" s="401">
        <f>IFERROR(INDEX(Raw_DATA!Q:Q,MATCH(Risk7_PlusY67!$D833,Raw_DATA!$A:$A,0)),"")</f>
        <v>99</v>
      </c>
      <c r="AN833" s="401">
        <f>IFERROR(INDEX(Raw_DATA!R:R,MATCH(Risk7_PlusY67!$D833,Raw_DATA!$A:$A,0)),"")</f>
        <v>48</v>
      </c>
      <c r="AO833" s="407"/>
      <c r="AP833" s="411" t="b">
        <f>AB833=AY833</f>
        <v>0</v>
      </c>
      <c r="AQ833" s="340">
        <f t="shared" si="268"/>
        <v>1</v>
      </c>
      <c r="AR833" s="123">
        <f t="shared" si="269"/>
        <v>0</v>
      </c>
      <c r="AS833" s="123">
        <f t="shared" si="270"/>
        <v>0</v>
      </c>
      <c r="AT833" s="123">
        <f>IF(OR(AND((K833&lt;0.8),(BE833&gt;180)),AND((K833&lt;0.8),(BE833&lt;10)),AND((K833&gt;=0.8),(BE833&lt;10)),AND((K833&gt;=0.8),(BE833&gt;90))),0,1)</f>
        <v>0</v>
      </c>
      <c r="AU833" s="123">
        <f t="shared" si="271"/>
        <v>1</v>
      </c>
      <c r="AV833" s="123">
        <f t="shared" si="272"/>
        <v>1</v>
      </c>
      <c r="AW833" s="123">
        <f t="shared" si="273"/>
        <v>1</v>
      </c>
      <c r="AX833" s="123">
        <f t="shared" si="274"/>
        <v>1</v>
      </c>
      <c r="AY833" s="416" t="str">
        <f t="shared" si="275"/>
        <v>B-</v>
      </c>
      <c r="AZ833" s="416" t="str">
        <f>R833&amp;AY833</f>
        <v>2B-</v>
      </c>
      <c r="BA833" s="417">
        <f>IFERROR(INDEX(Raw_DATA!L:L,MATCH(Risk7_PlusY67!$D833,Raw_DATA!$A:$A,0)),"")</f>
        <v>-3.97</v>
      </c>
      <c r="BB833" s="417">
        <f>IFERROR(INDEX(AVGGroup!$H$5:$H$21,MATCH(Risk7_PlusY67!$BJ833,AVGGroup!$C$5:$C$21,0)),"")</f>
        <v>-3.95</v>
      </c>
      <c r="BC833" s="417">
        <f>IFERROR(INDEX(Raw_DATA!M:M,MATCH(Risk7_PlusY67!$D833,Raw_DATA!$A:$A,0)),"")</f>
        <v>-15</v>
      </c>
      <c r="BD833" s="418">
        <f>IFERROR(INDEX(AVGGroup!$J$5:$J$21,MATCH(Risk7_PlusY67!$BJ833,AVGGroup!$C$5:$C$21,0)),"")</f>
        <v>-8.8800000000000008</v>
      </c>
      <c r="BE833" s="407">
        <f>IFERROR(INDEX(Raw_DATA!N:N,MATCH(Risk7_PlusY67!$D833,Raw_DATA!$A:$A,0)),"")</f>
        <v>200</v>
      </c>
      <c r="BF833" s="407">
        <f>IFERROR(INDEX(Raw_DATA!O:O,MATCH(Risk7_PlusY67!$D833,Raw_DATA!$A:$A,0)),"")</f>
        <v>52</v>
      </c>
      <c r="BG833" s="407">
        <f>IFERROR(INDEX(Raw_DATA!P:P,MATCH(Risk7_PlusY67!$D833,Raw_DATA!$A:$A,0)),"")</f>
        <v>59</v>
      </c>
      <c r="BH833" s="407">
        <f>IFERROR(INDEX(Raw_DATA!Q:Q,MATCH(Risk7_PlusY67!$D833,Raw_DATA!$A:$A,0)),"")</f>
        <v>99</v>
      </c>
      <c r="BI833" s="407">
        <f>IFERROR(INDEX(Raw_DATA!R:R,MATCH(Risk7_PlusY67!$D833,Raw_DATA!$A:$A,0)),"")</f>
        <v>48</v>
      </c>
      <c r="BJ833" s="124" t="str">
        <f>INDEX('Org2567'!$BM:$BM,MATCH(Risk7_PlusY67!D833,'Org2567'!$D:$D,0))</f>
        <v>รพช.F2 P30,000-60,000</v>
      </c>
    </row>
    <row r="834" spans="1:62" x14ac:dyDescent="0.7">
      <c r="A834" s="206">
        <f>IF(ISBLANK(D834),"",COUNTA($D$3:D834))</f>
        <v>832</v>
      </c>
      <c r="B834" s="207">
        <f>IFERROR(INDEX(ID!$E:$E,MATCH(Risk7_PlusY67!$D834,ID!$A:$A,0)),"")</f>
        <v>12</v>
      </c>
      <c r="C834" s="207" t="str">
        <f>IFERROR(INDEX(ID!$I:$I,MATCH(Risk7_PlusY67!$D834,ID!$A:$A,0)),"")</f>
        <v>ตรัง</v>
      </c>
      <c r="D834" s="295" t="s">
        <v>828</v>
      </c>
      <c r="E834" s="207" t="str">
        <f>IFERROR(INDEX(ID!$C:$C,MATCH(Risk7_PlusY67!$D834,ID!$A:$A,0)),"")</f>
        <v>นาโยง,รพช.</v>
      </c>
      <c r="F834" s="207" t="str">
        <f>IFERROR(INDEX(ID!$G:$G,MATCH(Risk7_PlusY67!$D834,ID!$A:$A,0)),"")</f>
        <v>รพช.</v>
      </c>
      <c r="G834" s="206">
        <f>IFERROR(INDEX(ID!$J:$J,MATCH(Risk7_PlusY67!$D834,ID!$A:$A,0)),"")</f>
        <v>60</v>
      </c>
      <c r="H834" s="208" t="str">
        <f>IFERROR(INDEX(ID!$P:$P,MATCH(Risk7_PlusY67!$D834,ID!$A:$A,0)),"")</f>
        <v>รพช.F2 P30,000-60,000</v>
      </c>
      <c r="I834" s="209">
        <f>IFERROR(INDEX(Raw_DATA!E:E,MATCH(Risk7_PlusY67!$D834,Raw_DATA!$A:$A,0)),"")</f>
        <v>1.0900000000000001</v>
      </c>
      <c r="J834" s="209">
        <f>IFERROR(INDEX(Raw_DATA!F:F,MATCH(Risk7_PlusY67!$D834,Raw_DATA!$A:$A,0)),"")</f>
        <v>1</v>
      </c>
      <c r="K834" s="209">
        <f>IFERROR(INDEX(Raw_DATA!G:G,MATCH(Risk7_PlusY67!$D834,Raw_DATA!$A:$A,0)),"")</f>
        <v>0.64</v>
      </c>
      <c r="L834" s="209">
        <f>IFERROR(INDEX(Raw_DATA!H:H,MATCH(Risk7_PlusY67!$D834,Raw_DATA!$A:$A,0)),"")</f>
        <v>3213780.97</v>
      </c>
      <c r="M834" s="210">
        <f>IFERROR(INDEX(Raw_DATA!I:I,MATCH(Risk7_PlusY67!$D834,Raw_DATA!$A:$A,0)),"")</f>
        <v>-4251026.2300000004</v>
      </c>
      <c r="N834" s="206">
        <f t="shared" si="255"/>
        <v>2</v>
      </c>
      <c r="O834" s="206">
        <f t="shared" si="256"/>
        <v>1</v>
      </c>
      <c r="P834" s="206">
        <f t="shared" si="258"/>
        <v>0</v>
      </c>
      <c r="Q834" s="211">
        <f t="shared" si="259"/>
        <v>9</v>
      </c>
      <c r="R834" s="206">
        <f t="shared" si="257"/>
        <v>3</v>
      </c>
      <c r="S834" s="212">
        <f>IFERROR(INDEX(Raw_DATA!J:J,MATCH(Risk7_PlusY67!$D834,Raw_DATA!$A:$A,0)),"")</f>
        <v>-1458429.9</v>
      </c>
      <c r="T834" s="213">
        <f>IFERROR(INDEX(Raw_DATA!K:K,MATCH(Risk7_PlusY67!$D834,Raw_DATA!$A:$A,0)),"")</f>
        <v>-12356295.689999999</v>
      </c>
      <c r="U834" s="214">
        <f t="shared" si="260"/>
        <v>1</v>
      </c>
      <c r="V834" s="214">
        <f t="shared" si="261"/>
        <v>1</v>
      </c>
      <c r="W834" s="214">
        <f>IF(OR(AND((K834&lt;0.8),(AJ834&gt;180)),AND((K834&lt;0.8),(AJ834&lt;10)),AND((K834&gt;=0.8),(AJ834&lt;10)),AND((K834&gt;=0.8),(AJ834&gt;90))),0,1)</f>
        <v>0</v>
      </c>
      <c r="X834" s="214">
        <f t="shared" si="262"/>
        <v>1</v>
      </c>
      <c r="Y834" s="214">
        <f t="shared" si="263"/>
        <v>0</v>
      </c>
      <c r="Z834" s="214">
        <f t="shared" si="264"/>
        <v>1</v>
      </c>
      <c r="AA834" s="214">
        <f t="shared" si="265"/>
        <v>1</v>
      </c>
      <c r="AB834" s="215" t="str">
        <f t="shared" si="266"/>
        <v>B</v>
      </c>
      <c r="AC834" s="215" t="str">
        <f t="shared" si="267"/>
        <v>3B</v>
      </c>
      <c r="AD834" s="216"/>
      <c r="AE834" s="216"/>
      <c r="AF834" s="434">
        <f>IFERROR(INDEX(Raw_DATA!L:L,MATCH(Risk7_PlusY67!$D834,Raw_DATA!$A:$A,0)),"")</f>
        <v>-1.02</v>
      </c>
      <c r="AG834" s="434">
        <f>IFERROR(INDEX(AVGGroup!$D$5:$D$21,MATCH(Risk7_PlusY67!$H834,AVGGroup!$C$5:$C$21,0)),"")</f>
        <v>-4.37</v>
      </c>
      <c r="AH834" s="434">
        <f>IFERROR(INDEX(Raw_DATA!M:M,MATCH(Risk7_PlusY67!$D834,Raw_DATA!$A:$A,0)),"")</f>
        <v>-6.6</v>
      </c>
      <c r="AI834" s="435">
        <f>IFERROR(INDEX(AVGGroup!$F$5:$F$21,MATCH(Risk7_PlusY67!$H834,AVGGroup!$C$5:$C$21,0)),"")</f>
        <v>-9.19</v>
      </c>
      <c r="AJ834" s="401">
        <f>IFERROR(INDEX(Raw_DATA!N:N,MATCH(Risk7_PlusY67!$D834,Raw_DATA!$A:$A,0)),"")</f>
        <v>221</v>
      </c>
      <c r="AK834" s="401">
        <f>IFERROR(INDEX(Raw_DATA!O:O,MATCH(Risk7_PlusY67!$D834,Raw_DATA!$A:$A,0)),"")</f>
        <v>47</v>
      </c>
      <c r="AL834" s="401">
        <f>IFERROR(INDEX(Raw_DATA!P:P,MATCH(Risk7_PlusY67!$D834,Raw_DATA!$A:$A,0)),"")</f>
        <v>94</v>
      </c>
      <c r="AM834" s="401">
        <f>IFERROR(INDEX(Raw_DATA!Q:Q,MATCH(Risk7_PlusY67!$D834,Raw_DATA!$A:$A,0)),"")</f>
        <v>108</v>
      </c>
      <c r="AN834" s="401">
        <f>IFERROR(INDEX(Raw_DATA!R:R,MATCH(Risk7_PlusY67!$D834,Raw_DATA!$A:$A,0)),"")</f>
        <v>32</v>
      </c>
      <c r="AO834" s="407"/>
      <c r="AP834" s="411" t="b">
        <f>AB834=AY834</f>
        <v>1</v>
      </c>
      <c r="AQ834" s="340">
        <f t="shared" si="268"/>
        <v>1</v>
      </c>
      <c r="AR834" s="123">
        <f t="shared" si="269"/>
        <v>1</v>
      </c>
      <c r="AS834" s="123">
        <f t="shared" si="270"/>
        <v>1</v>
      </c>
      <c r="AT834" s="123">
        <f>IF(OR(AND((K834&lt;0.8),(BE834&gt;180)),AND((K834&lt;0.8),(BE834&lt;10)),AND((K834&gt;=0.8),(BE834&lt;10)),AND((K834&gt;=0.8),(BE834&gt;90))),0,1)</f>
        <v>0</v>
      </c>
      <c r="AU834" s="123">
        <f t="shared" si="271"/>
        <v>1</v>
      </c>
      <c r="AV834" s="123">
        <f t="shared" si="272"/>
        <v>0</v>
      </c>
      <c r="AW834" s="123">
        <f t="shared" si="273"/>
        <v>1</v>
      </c>
      <c r="AX834" s="123">
        <f t="shared" si="274"/>
        <v>1</v>
      </c>
      <c r="AY834" s="416" t="str">
        <f t="shared" si="275"/>
        <v>B</v>
      </c>
      <c r="AZ834" s="416" t="str">
        <f>R834&amp;AY834</f>
        <v>3B</v>
      </c>
      <c r="BA834" s="417">
        <f>IFERROR(INDEX(Raw_DATA!L:L,MATCH(Risk7_PlusY67!$D834,Raw_DATA!$A:$A,0)),"")</f>
        <v>-1.02</v>
      </c>
      <c r="BB834" s="417">
        <f>IFERROR(INDEX(AVGGroup!$H$5:$H$21,MATCH(Risk7_PlusY67!$BJ834,AVGGroup!$C$5:$C$21,0)),"")</f>
        <v>-3.95</v>
      </c>
      <c r="BC834" s="417">
        <f>IFERROR(INDEX(Raw_DATA!M:M,MATCH(Risk7_PlusY67!$D834,Raw_DATA!$A:$A,0)),"")</f>
        <v>-6.6</v>
      </c>
      <c r="BD834" s="418">
        <f>IFERROR(INDEX(AVGGroup!$J$5:$J$21,MATCH(Risk7_PlusY67!$BJ834,AVGGroup!$C$5:$C$21,0)),"")</f>
        <v>-8.8800000000000008</v>
      </c>
      <c r="BE834" s="407">
        <f>IFERROR(INDEX(Raw_DATA!N:N,MATCH(Risk7_PlusY67!$D834,Raw_DATA!$A:$A,0)),"")</f>
        <v>221</v>
      </c>
      <c r="BF834" s="407">
        <f>IFERROR(INDEX(Raw_DATA!O:O,MATCH(Risk7_PlusY67!$D834,Raw_DATA!$A:$A,0)),"")</f>
        <v>47</v>
      </c>
      <c r="BG834" s="407">
        <f>IFERROR(INDEX(Raw_DATA!P:P,MATCH(Risk7_PlusY67!$D834,Raw_DATA!$A:$A,0)),"")</f>
        <v>94</v>
      </c>
      <c r="BH834" s="407">
        <f>IFERROR(INDEX(Raw_DATA!Q:Q,MATCH(Risk7_PlusY67!$D834,Raw_DATA!$A:$A,0)),"")</f>
        <v>108</v>
      </c>
      <c r="BI834" s="407">
        <f>IFERROR(INDEX(Raw_DATA!R:R,MATCH(Risk7_PlusY67!$D834,Raw_DATA!$A:$A,0)),"")</f>
        <v>32</v>
      </c>
      <c r="BJ834" s="124" t="str">
        <f>INDEX('Org2567'!$BM:$BM,MATCH(Risk7_PlusY67!D834,'Org2567'!$D:$D,0))</f>
        <v>รพช.F2 P30,000-60,000</v>
      </c>
    </row>
    <row r="835" spans="1:62" x14ac:dyDescent="0.7">
      <c r="A835" s="206">
        <f>IF(ISBLANK(D835),"",COUNTA($D$3:D835))</f>
        <v>833</v>
      </c>
      <c r="B835" s="207">
        <f>IFERROR(INDEX(ID!$E:$E,MATCH(Risk7_PlusY67!$D835,ID!$A:$A,0)),"")</f>
        <v>12</v>
      </c>
      <c r="C835" s="207" t="str">
        <f>IFERROR(INDEX(ID!$I:$I,MATCH(Risk7_PlusY67!$D835,ID!$A:$A,0)),"")</f>
        <v>ตรัง</v>
      </c>
      <c r="D835" s="295" t="s">
        <v>829</v>
      </c>
      <c r="E835" s="207" t="str">
        <f>IFERROR(INDEX(ID!$C:$C,MATCH(Risk7_PlusY67!$D835,ID!$A:$A,0)),"")</f>
        <v>รัษฎา,รพช.</v>
      </c>
      <c r="F835" s="207" t="str">
        <f>IFERROR(INDEX(ID!$G:$G,MATCH(Risk7_PlusY67!$D835,ID!$A:$A,0)),"")</f>
        <v>รพช.</v>
      </c>
      <c r="G835" s="206">
        <f>IFERROR(INDEX(ID!$J:$J,MATCH(Risk7_PlusY67!$D835,ID!$A:$A,0)),"")</f>
        <v>49</v>
      </c>
      <c r="H835" s="208" t="str">
        <f>IFERROR(INDEX(ID!$P:$P,MATCH(Risk7_PlusY67!$D835,ID!$A:$A,0)),"")</f>
        <v>รพช.F2 P&lt;=30,000</v>
      </c>
      <c r="I835" s="209">
        <f>IFERROR(INDEX(Raw_DATA!E:E,MATCH(Risk7_PlusY67!$D835,Raw_DATA!$A:$A,0)),"")</f>
        <v>0.99</v>
      </c>
      <c r="J835" s="209">
        <f>IFERROR(INDEX(Raw_DATA!F:F,MATCH(Risk7_PlusY67!$D835,Raw_DATA!$A:$A,0)),"")</f>
        <v>0.95</v>
      </c>
      <c r="K835" s="209">
        <f>IFERROR(INDEX(Raw_DATA!G:G,MATCH(Risk7_PlusY67!$D835,Raw_DATA!$A:$A,0)),"")</f>
        <v>0.52</v>
      </c>
      <c r="L835" s="209">
        <f>IFERROR(INDEX(Raw_DATA!H:H,MATCH(Risk7_PlusY67!$D835,Raw_DATA!$A:$A,0)),"")</f>
        <v>-360542.01</v>
      </c>
      <c r="M835" s="210">
        <f>IFERROR(INDEX(Raw_DATA!I:I,MATCH(Risk7_PlusY67!$D835,Raw_DATA!$A:$A,0)),"")</f>
        <v>-4162215.03</v>
      </c>
      <c r="N835" s="206">
        <f t="shared" ref="N835:N877" si="276">(IF(I835&lt;1.5,1,0))+(IF(J835&lt;1,1,0))+(IF(K835&lt;0.8,1,0))</f>
        <v>3</v>
      </c>
      <c r="O835" s="206">
        <f t="shared" ref="O835:O877" si="277">IF(M835&lt;0,1,0)+IF(L835&lt;0,1,0)</f>
        <v>2</v>
      </c>
      <c r="P835" s="206">
        <f t="shared" si="258"/>
        <v>2</v>
      </c>
      <c r="Q835" s="211" t="str">
        <f t="shared" si="259"/>
        <v/>
      </c>
      <c r="R835" s="206">
        <f t="shared" ref="R835:R877" si="278">+N835+O835+P835</f>
        <v>7</v>
      </c>
      <c r="S835" s="212">
        <f>IFERROR(INDEX(Raw_DATA!J:J,MATCH(Risk7_PlusY67!$D835,Raw_DATA!$A:$A,0)),"")</f>
        <v>-708118.87</v>
      </c>
      <c r="T835" s="213">
        <f>IFERROR(INDEX(Raw_DATA!K:K,MATCH(Risk7_PlusY67!$D835,Raw_DATA!$A:$A,0)),"")</f>
        <v>-13086926.130000001</v>
      </c>
      <c r="U835" s="214">
        <f t="shared" si="260"/>
        <v>1</v>
      </c>
      <c r="V835" s="214">
        <f t="shared" si="261"/>
        <v>1</v>
      </c>
      <c r="W835" s="214">
        <f>IF(OR(AND((K835&lt;0.8),(AJ835&gt;180)),AND((K835&lt;0.8),(AJ835&lt;10)),AND((K835&gt;=0.8),(AJ835&lt;10)),AND((K835&gt;=0.8),(AJ835&gt;90))),0,1)</f>
        <v>0</v>
      </c>
      <c r="X835" s="214">
        <f t="shared" si="262"/>
        <v>0</v>
      </c>
      <c r="Y835" s="214">
        <f t="shared" si="263"/>
        <v>0</v>
      </c>
      <c r="Z835" s="214">
        <f t="shared" si="264"/>
        <v>0</v>
      </c>
      <c r="AA835" s="214">
        <f t="shared" si="265"/>
        <v>1</v>
      </c>
      <c r="AB835" s="215" t="str">
        <f t="shared" si="266"/>
        <v>C</v>
      </c>
      <c r="AC835" s="215" t="str">
        <f t="shared" si="267"/>
        <v>7C</v>
      </c>
      <c r="AD835" s="216"/>
      <c r="AE835" s="216"/>
      <c r="AF835" s="434">
        <f>IFERROR(INDEX(Raw_DATA!L:L,MATCH(Risk7_PlusY67!$D835,Raw_DATA!$A:$A,0)),"")</f>
        <v>-0.7</v>
      </c>
      <c r="AG835" s="434">
        <f>IFERROR(INDEX(AVGGroup!$D$5:$D$21,MATCH(Risk7_PlusY67!$H835,AVGGroup!$C$5:$C$21,0)),"")</f>
        <v>-3.55</v>
      </c>
      <c r="AH835" s="434">
        <f>IFERROR(INDEX(Raw_DATA!M:M,MATCH(Risk7_PlusY67!$D835,Raw_DATA!$A:$A,0)),"")</f>
        <v>-5.09</v>
      </c>
      <c r="AI835" s="435">
        <f>IFERROR(INDEX(AVGGroup!$F$5:$F$21,MATCH(Risk7_PlusY67!$H835,AVGGroup!$C$5:$C$21,0)),"")</f>
        <v>-10.199999999999999</v>
      </c>
      <c r="AJ835" s="401">
        <f>IFERROR(INDEX(Raw_DATA!N:N,MATCH(Risk7_PlusY67!$D835,Raw_DATA!$A:$A,0)),"")</f>
        <v>308</v>
      </c>
      <c r="AK835" s="401">
        <f>IFERROR(INDEX(Raw_DATA!O:O,MATCH(Risk7_PlusY67!$D835,Raw_DATA!$A:$A,0)),"")</f>
        <v>99</v>
      </c>
      <c r="AL835" s="401">
        <f>IFERROR(INDEX(Raw_DATA!P:P,MATCH(Risk7_PlusY67!$D835,Raw_DATA!$A:$A,0)),"")</f>
        <v>125</v>
      </c>
      <c r="AM835" s="401">
        <f>IFERROR(INDEX(Raw_DATA!Q:Q,MATCH(Risk7_PlusY67!$D835,Raw_DATA!$A:$A,0)),"")</f>
        <v>151</v>
      </c>
      <c r="AN835" s="401">
        <f>IFERROR(INDEX(Raw_DATA!R:R,MATCH(Risk7_PlusY67!$D835,Raw_DATA!$A:$A,0)),"")</f>
        <v>24</v>
      </c>
      <c r="AO835" s="407"/>
      <c r="AP835" s="411" t="b">
        <f>AB835=AY835</f>
        <v>1</v>
      </c>
      <c r="AQ835" s="340">
        <f t="shared" si="268"/>
        <v>1</v>
      </c>
      <c r="AR835" s="123">
        <f t="shared" si="269"/>
        <v>1</v>
      </c>
      <c r="AS835" s="123">
        <f t="shared" si="270"/>
        <v>1</v>
      </c>
      <c r="AT835" s="123">
        <f>IF(OR(AND((K835&lt;0.8),(BE835&gt;180)),AND((K835&lt;0.8),(BE835&lt;10)),AND((K835&gt;=0.8),(BE835&lt;10)),AND((K835&gt;=0.8),(BE835&gt;90))),0,1)</f>
        <v>0</v>
      </c>
      <c r="AU835" s="123">
        <f t="shared" si="271"/>
        <v>0</v>
      </c>
      <c r="AV835" s="123">
        <f t="shared" si="272"/>
        <v>0</v>
      </c>
      <c r="AW835" s="123">
        <f t="shared" si="273"/>
        <v>0</v>
      </c>
      <c r="AX835" s="123">
        <f t="shared" si="274"/>
        <v>1</v>
      </c>
      <c r="AY835" s="416" t="str">
        <f t="shared" si="275"/>
        <v>C</v>
      </c>
      <c r="AZ835" s="416" t="str">
        <f>R835&amp;AY835</f>
        <v>7C</v>
      </c>
      <c r="BA835" s="417">
        <f>IFERROR(INDEX(Raw_DATA!L:L,MATCH(Risk7_PlusY67!$D835,Raw_DATA!$A:$A,0)),"")</f>
        <v>-0.7</v>
      </c>
      <c r="BB835" s="417">
        <f>IFERROR(INDEX(AVGGroup!$H$5:$H$21,MATCH(Risk7_PlusY67!$BJ835,AVGGroup!$C$5:$C$21,0)),"")</f>
        <v>-3.54</v>
      </c>
      <c r="BC835" s="417">
        <f>IFERROR(INDEX(Raw_DATA!M:M,MATCH(Risk7_PlusY67!$D835,Raw_DATA!$A:$A,0)),"")</f>
        <v>-5.09</v>
      </c>
      <c r="BD835" s="418">
        <f>IFERROR(INDEX(AVGGroup!$J$5:$J$21,MATCH(Risk7_PlusY67!$BJ835,AVGGroup!$C$5:$C$21,0)),"")</f>
        <v>-10.199999999999999</v>
      </c>
      <c r="BE835" s="407">
        <f>IFERROR(INDEX(Raw_DATA!N:N,MATCH(Risk7_PlusY67!$D835,Raw_DATA!$A:$A,0)),"")</f>
        <v>308</v>
      </c>
      <c r="BF835" s="407">
        <f>IFERROR(INDEX(Raw_DATA!O:O,MATCH(Risk7_PlusY67!$D835,Raw_DATA!$A:$A,0)),"")</f>
        <v>99</v>
      </c>
      <c r="BG835" s="407">
        <f>IFERROR(INDEX(Raw_DATA!P:P,MATCH(Risk7_PlusY67!$D835,Raw_DATA!$A:$A,0)),"")</f>
        <v>125</v>
      </c>
      <c r="BH835" s="407">
        <f>IFERROR(INDEX(Raw_DATA!Q:Q,MATCH(Risk7_PlusY67!$D835,Raw_DATA!$A:$A,0)),"")</f>
        <v>151</v>
      </c>
      <c r="BI835" s="407">
        <f>IFERROR(INDEX(Raw_DATA!R:R,MATCH(Risk7_PlusY67!$D835,Raw_DATA!$A:$A,0)),"")</f>
        <v>24</v>
      </c>
      <c r="BJ835" s="124" t="str">
        <f>INDEX('Org2567'!$BM:$BM,MATCH(Risk7_PlusY67!D835,'Org2567'!$D:$D,0))</f>
        <v>รพช.F2 P&lt;=30,000</v>
      </c>
    </row>
    <row r="836" spans="1:62" x14ac:dyDescent="0.7">
      <c r="A836" s="206">
        <f>IF(ISBLANK(D836),"",COUNTA($D$3:D836))</f>
        <v>834</v>
      </c>
      <c r="B836" s="207">
        <f>IFERROR(INDEX(ID!$E:$E,MATCH(Risk7_PlusY67!$D836,ID!$A:$A,0)),"")</f>
        <v>12</v>
      </c>
      <c r="C836" s="207" t="str">
        <f>IFERROR(INDEX(ID!$I:$I,MATCH(Risk7_PlusY67!$D836,ID!$A:$A,0)),"")</f>
        <v>ตรัง</v>
      </c>
      <c r="D836" s="295" t="s">
        <v>830</v>
      </c>
      <c r="E836" s="207" t="str">
        <f>IFERROR(INDEX(ID!$C:$C,MATCH(Risk7_PlusY67!$D836,ID!$A:$A,0)),"")</f>
        <v>หาดสำราญเฉลิมพระเกียรติ ๘๐ พรรษา,รพช.</v>
      </c>
      <c r="F836" s="207" t="str">
        <f>IFERROR(INDEX(ID!$G:$G,MATCH(Risk7_PlusY67!$D836,ID!$A:$A,0)),"")</f>
        <v>รพช.</v>
      </c>
      <c r="G836" s="206">
        <f>IFERROR(INDEX(ID!$J:$J,MATCH(Risk7_PlusY67!$D836,ID!$A:$A,0)),"")</f>
        <v>37</v>
      </c>
      <c r="H836" s="208" t="str">
        <f>IFERROR(INDEX(ID!$P:$P,MATCH(Risk7_PlusY67!$D836,ID!$A:$A,0)),"")</f>
        <v>รพช.F2 P&lt;=30,000</v>
      </c>
      <c r="I836" s="209">
        <f>IFERROR(INDEX(Raw_DATA!E:E,MATCH(Risk7_PlusY67!$D836,Raw_DATA!$A:$A,0)),"")</f>
        <v>1.04</v>
      </c>
      <c r="J836" s="209">
        <f>IFERROR(INDEX(Raw_DATA!F:F,MATCH(Risk7_PlusY67!$D836,Raw_DATA!$A:$A,0)),"")</f>
        <v>0.96</v>
      </c>
      <c r="K836" s="209">
        <f>IFERROR(INDEX(Raw_DATA!G:G,MATCH(Risk7_PlusY67!$D836,Raw_DATA!$A:$A,0)),"")</f>
        <v>0.56000000000000005</v>
      </c>
      <c r="L836" s="209">
        <f>IFERROR(INDEX(Raw_DATA!H:H,MATCH(Risk7_PlusY67!$D836,Raw_DATA!$A:$A,0)),"")</f>
        <v>565911.5</v>
      </c>
      <c r="M836" s="210">
        <f>IFERROR(INDEX(Raw_DATA!I:I,MATCH(Risk7_PlusY67!$D836,Raw_DATA!$A:$A,0)),"")</f>
        <v>-8961602.5700000003</v>
      </c>
      <c r="N836" s="206">
        <f t="shared" si="276"/>
        <v>3</v>
      </c>
      <c r="O836" s="206">
        <f t="shared" si="277"/>
        <v>1</v>
      </c>
      <c r="P836" s="206">
        <f t="shared" ref="P836:P898" si="279">IF(AND(L836&gt;0,M836&lt;0),IF(ABS((L836/(M836/$P$1)))&lt;3,2,IF(ABS((L836/(M836/$P$1)))&gt;6,0,1)),IF(AND(L836&lt;0,M836&gt;0),IF(ABS((L836/(M836/$P$1)))&lt;3,0,IF(ABS((L836/(M836/$P$1)))&gt;6,2,1)),IF(AND(L836&gt;0,M836&gt;0),0,2)))</f>
        <v>2</v>
      </c>
      <c r="Q836" s="211">
        <f t="shared" ref="Q836:Q898" si="280">IFERROR(IF(AND(L836&gt;0,M836&gt;0),"",IF(AND(L836&lt;0,M836&lt;0),"",TRUNC(ABS(L836/(M836/$P$1)),1))),"")</f>
        <v>0.7</v>
      </c>
      <c r="R836" s="206">
        <f t="shared" si="278"/>
        <v>6</v>
      </c>
      <c r="S836" s="212">
        <f>IFERROR(INDEX(Raw_DATA!J:J,MATCH(Risk7_PlusY67!$D836,Raw_DATA!$A:$A,0)),"")</f>
        <v>-4186703.59</v>
      </c>
      <c r="T836" s="213">
        <f>IFERROR(INDEX(Raw_DATA!K:K,MATCH(Risk7_PlusY67!$D836,Raw_DATA!$A:$A,0)),"")</f>
        <v>-6734991.5</v>
      </c>
      <c r="U836" s="214">
        <f t="shared" ref="U836:U899" si="281">IF(AF836&gt;=AG836,1,0)</f>
        <v>0</v>
      </c>
      <c r="V836" s="214">
        <f t="shared" ref="V836:V899" si="282">IF(AH836&gt;=AI836,1,0)</f>
        <v>0</v>
      </c>
      <c r="W836" s="214">
        <f>IF(OR(AND((K836&lt;0.8),(AJ836&gt;180)),AND((K836&lt;0.8),(AJ836&lt;10)),AND((K836&gt;=0.8),(AJ836&lt;10)),AND((K836&gt;=0.8),(AJ836&gt;90))),0,1)</f>
        <v>0</v>
      </c>
      <c r="X836" s="214">
        <f t="shared" ref="X836:X899" si="283">IF(AND(AK836&gt;=10,AK836&lt;=60),1,0)</f>
        <v>0</v>
      </c>
      <c r="Y836" s="214">
        <f t="shared" ref="Y836:Y899" si="284">IF(AND(AL836&gt;=10,AL836&lt;=60),1,0)</f>
        <v>0</v>
      </c>
      <c r="Z836" s="214">
        <f t="shared" ref="Z836:Z899" si="285">IF(AND(AM836&gt;=10,AM836&lt;=120),1,0)</f>
        <v>1</v>
      </c>
      <c r="AA836" s="214">
        <f t="shared" ref="AA836:AA899" si="286">IF(AND(AN836&gt;=10,AN836&lt;=60),1,0)</f>
        <v>1</v>
      </c>
      <c r="AB836" s="215" t="str">
        <f t="shared" ref="AB836:AB898" si="287">IF(COUNTIF(U836:AA836,"1")=7,"A",IF(COUNTIF(U836:AA836,"1")=6,"A-",IF(COUNTIF(U836:AA836,"1")=5,"B",IF(COUNTIF(U836:AA836,"1")=4,"B-",IF(COUNTIF(U836:AA836,"1")=3,"C",IF(COUNTIF(U836:AA836,"1")=2,"C-",IF(COUNTIF(U836:AA836,"1")=1,"D","F")))))))</f>
        <v>C-</v>
      </c>
      <c r="AC836" s="215" t="str">
        <f t="shared" ref="AC836:AC898" si="288">R836&amp;AB836</f>
        <v>6C-</v>
      </c>
      <c r="AD836" s="216"/>
      <c r="AE836" s="216"/>
      <c r="AF836" s="434">
        <f>IFERROR(INDEX(Raw_DATA!L:L,MATCH(Risk7_PlusY67!$D836,Raw_DATA!$A:$A,0)),"")</f>
        <v>-7.87</v>
      </c>
      <c r="AG836" s="434">
        <f>IFERROR(INDEX(AVGGroup!$D$5:$D$21,MATCH(Risk7_PlusY67!$H836,AVGGroup!$C$5:$C$21,0)),"")</f>
        <v>-3.55</v>
      </c>
      <c r="AH836" s="434">
        <f>IFERROR(INDEX(Raw_DATA!M:M,MATCH(Risk7_PlusY67!$D836,Raw_DATA!$A:$A,0)),"")</f>
        <v>-10.45</v>
      </c>
      <c r="AI836" s="435">
        <f>IFERROR(INDEX(AVGGroup!$F$5:$F$21,MATCH(Risk7_PlusY67!$H836,AVGGroup!$C$5:$C$21,0)),"")</f>
        <v>-10.199999999999999</v>
      </c>
      <c r="AJ836" s="401">
        <f>IFERROR(INDEX(Raw_DATA!N:N,MATCH(Risk7_PlusY67!$D836,Raw_DATA!$A:$A,0)),"")</f>
        <v>309</v>
      </c>
      <c r="AK836" s="401">
        <f>IFERROR(INDEX(Raw_DATA!O:O,MATCH(Risk7_PlusY67!$D836,Raw_DATA!$A:$A,0)),"")</f>
        <v>79</v>
      </c>
      <c r="AL836" s="401">
        <f>IFERROR(INDEX(Raw_DATA!P:P,MATCH(Risk7_PlusY67!$D836,Raw_DATA!$A:$A,0)),"")</f>
        <v>72</v>
      </c>
      <c r="AM836" s="401">
        <f>IFERROR(INDEX(Raw_DATA!Q:Q,MATCH(Risk7_PlusY67!$D836,Raw_DATA!$A:$A,0)),"")</f>
        <v>105</v>
      </c>
      <c r="AN836" s="401">
        <f>IFERROR(INDEX(Raw_DATA!R:R,MATCH(Risk7_PlusY67!$D836,Raw_DATA!$A:$A,0)),"")</f>
        <v>51</v>
      </c>
      <c r="AO836" s="407"/>
      <c r="AP836" s="411" t="b">
        <f>AB836=AY836</f>
        <v>1</v>
      </c>
      <c r="AQ836" s="340">
        <f t="shared" ref="AQ836:AQ899" si="289">IF(AH836&lt;0,1,0)</f>
        <v>1</v>
      </c>
      <c r="AR836" s="123">
        <f t="shared" ref="AR836:AR899" si="290">IF(BA836&gt;=BB836,1,0)</f>
        <v>0</v>
      </c>
      <c r="AS836" s="123">
        <f t="shared" ref="AS836:AS899" si="291">IF(BC836&gt;=BD836,1,0)</f>
        <v>0</v>
      </c>
      <c r="AT836" s="123">
        <f>IF(OR(AND((K836&lt;0.8),(BE836&gt;180)),AND((K836&lt;0.8),(BE836&lt;10)),AND((K836&gt;=0.8),(BE836&lt;10)),AND((K836&gt;=0.8),(BE836&gt;90))),0,1)</f>
        <v>0</v>
      </c>
      <c r="AU836" s="123">
        <f t="shared" ref="AU836:AU899" si="292">IF(AND(BF836&gt;=10,BF836&lt;=60),1,0)</f>
        <v>0</v>
      </c>
      <c r="AV836" s="123">
        <f t="shared" ref="AV836:AV899" si="293">IF(AND(BG836&gt;=10,BG836&lt;=60),1,0)</f>
        <v>0</v>
      </c>
      <c r="AW836" s="123">
        <f t="shared" ref="AW836:AW899" si="294">IF(AND(BH836&gt;=10,BH836&lt;=120),1,0)</f>
        <v>1</v>
      </c>
      <c r="AX836" s="123">
        <f t="shared" ref="AX836:AX899" si="295">IF(AND(BI836&gt;=10,BI836&lt;=60),1,0)</f>
        <v>1</v>
      </c>
      <c r="AY836" s="416" t="str">
        <f t="shared" ref="AY836:AY899" si="296">IF(COUNTIF(AR836:AX836,"1")=7,"A",IF(COUNTIF(AR836:AX836,"1")=6,"A-",IF(COUNTIF(AR836:AX836,"1")=5,"B",IF(COUNTIF(AR836:AX836,"1")=4,"B-",IF(COUNTIF(AR836:AX836,"1")=3,"C",IF(COUNTIF(AR836:AX836,"1")=2,"C-",IF(COUNTIF(AR836:AX836,"1")=1,"D","F")))))))</f>
        <v>C-</v>
      </c>
      <c r="AZ836" s="416" t="str">
        <f>R836&amp;AY836</f>
        <v>6C-</v>
      </c>
      <c r="BA836" s="417">
        <f>IFERROR(INDEX(Raw_DATA!L:L,MATCH(Risk7_PlusY67!$D836,Raw_DATA!$A:$A,0)),"")</f>
        <v>-7.87</v>
      </c>
      <c r="BB836" s="417">
        <f>IFERROR(INDEX(AVGGroup!$H$5:$H$21,MATCH(Risk7_PlusY67!$BJ836,AVGGroup!$C$5:$C$21,0)),"")</f>
        <v>-3.54</v>
      </c>
      <c r="BC836" s="417">
        <f>IFERROR(INDEX(Raw_DATA!M:M,MATCH(Risk7_PlusY67!$D836,Raw_DATA!$A:$A,0)),"")</f>
        <v>-10.45</v>
      </c>
      <c r="BD836" s="418">
        <f>IFERROR(INDEX(AVGGroup!$J$5:$J$21,MATCH(Risk7_PlusY67!$BJ836,AVGGroup!$C$5:$C$21,0)),"")</f>
        <v>-10.199999999999999</v>
      </c>
      <c r="BE836" s="407">
        <f>IFERROR(INDEX(Raw_DATA!N:N,MATCH(Risk7_PlusY67!$D836,Raw_DATA!$A:$A,0)),"")</f>
        <v>309</v>
      </c>
      <c r="BF836" s="407">
        <f>IFERROR(INDEX(Raw_DATA!O:O,MATCH(Risk7_PlusY67!$D836,Raw_DATA!$A:$A,0)),"")</f>
        <v>79</v>
      </c>
      <c r="BG836" s="407">
        <f>IFERROR(INDEX(Raw_DATA!P:P,MATCH(Risk7_PlusY67!$D836,Raw_DATA!$A:$A,0)),"")</f>
        <v>72</v>
      </c>
      <c r="BH836" s="407">
        <f>IFERROR(INDEX(Raw_DATA!Q:Q,MATCH(Risk7_PlusY67!$D836,Raw_DATA!$A:$A,0)),"")</f>
        <v>105</v>
      </c>
      <c r="BI836" s="407">
        <f>IFERROR(INDEX(Raw_DATA!R:R,MATCH(Risk7_PlusY67!$D836,Raw_DATA!$A:$A,0)),"")</f>
        <v>51</v>
      </c>
      <c r="BJ836" s="124" t="str">
        <f>INDEX('Org2567'!$BM:$BM,MATCH(Risk7_PlusY67!D836,'Org2567'!$D:$D,0))</f>
        <v>รพช.F2 P&lt;=30,000</v>
      </c>
    </row>
    <row r="837" spans="1:62" x14ac:dyDescent="0.7">
      <c r="A837" s="206">
        <f>IF(ISBLANK(D837),"",COUNTA($D$3:D837))</f>
        <v>835</v>
      </c>
      <c r="B837" s="207">
        <f>IFERROR(INDEX(ID!$E:$E,MATCH(Risk7_PlusY67!$D837,ID!$A:$A,0)),"")</f>
        <v>12</v>
      </c>
      <c r="C837" s="207" t="str">
        <f>IFERROR(INDEX(ID!$I:$I,MATCH(Risk7_PlusY67!$D837,ID!$A:$A,0)),"")</f>
        <v>นราธิวาส</v>
      </c>
      <c r="D837" s="295" t="s">
        <v>831</v>
      </c>
      <c r="E837" s="207" t="str">
        <f>IFERROR(INDEX(ID!$C:$C,MATCH(Risk7_PlusY67!$D837,ID!$A:$A,0)),"")</f>
        <v>นราธิวาสราชนครินทร์,รพท.</v>
      </c>
      <c r="F837" s="207" t="str">
        <f>IFERROR(INDEX(ID!$G:$G,MATCH(Risk7_PlusY67!$D837,ID!$A:$A,0)),"")</f>
        <v>รพท.</v>
      </c>
      <c r="G837" s="206">
        <f>IFERROR(INDEX(ID!$J:$J,MATCH(Risk7_PlusY67!$D837,ID!$A:$A,0)),"")</f>
        <v>413</v>
      </c>
      <c r="H837" s="208" t="str">
        <f>IFERROR(INDEX(ID!$P:$P,MATCH(Risk7_PlusY67!$D837,ID!$A:$A,0)),"")</f>
        <v>รพท.S B&gt;400</v>
      </c>
      <c r="I837" s="209">
        <f>IFERROR(INDEX(Raw_DATA!E:E,MATCH(Risk7_PlusY67!$D837,Raw_DATA!$A:$A,0)),"")</f>
        <v>2.76</v>
      </c>
      <c r="J837" s="209">
        <f>IFERROR(INDEX(Raw_DATA!F:F,MATCH(Risk7_PlusY67!$D837,Raw_DATA!$A:$A,0)),"")</f>
        <v>2.59</v>
      </c>
      <c r="K837" s="209">
        <f>IFERROR(INDEX(Raw_DATA!G:G,MATCH(Risk7_PlusY67!$D837,Raw_DATA!$A:$A,0)),"")</f>
        <v>1.74</v>
      </c>
      <c r="L837" s="209">
        <f>IFERROR(INDEX(Raw_DATA!H:H,MATCH(Risk7_PlusY67!$D837,Raw_DATA!$A:$A,0)),"")</f>
        <v>333688151.58999997</v>
      </c>
      <c r="M837" s="210">
        <f>IFERROR(INDEX(Raw_DATA!I:I,MATCH(Risk7_PlusY67!$D837,Raw_DATA!$A:$A,0)),"")</f>
        <v>-98332131.010000005</v>
      </c>
      <c r="N837" s="206">
        <f t="shared" si="276"/>
        <v>0</v>
      </c>
      <c r="O837" s="206">
        <f t="shared" si="277"/>
        <v>1</v>
      </c>
      <c r="P837" s="206">
        <f t="shared" si="279"/>
        <v>0</v>
      </c>
      <c r="Q837" s="211">
        <f t="shared" si="280"/>
        <v>40.700000000000003</v>
      </c>
      <c r="R837" s="206">
        <f t="shared" si="278"/>
        <v>1</v>
      </c>
      <c r="S837" s="212">
        <f>IFERROR(INDEX(Raw_DATA!J:J,MATCH(Risk7_PlusY67!$D837,Raw_DATA!$A:$A,0)),"")</f>
        <v>-36127305.840000004</v>
      </c>
      <c r="T837" s="213">
        <f>IFERROR(INDEX(Raw_DATA!K:K,MATCH(Risk7_PlusY67!$D837,Raw_DATA!$A:$A,0)),"")</f>
        <v>138856681.80000001</v>
      </c>
      <c r="U837" s="214">
        <f t="shared" si="281"/>
        <v>0</v>
      </c>
      <c r="V837" s="214">
        <f t="shared" si="282"/>
        <v>0</v>
      </c>
      <c r="W837" s="214">
        <f>IF(OR(AND((K837&lt;0.8),(AJ837&gt;180)),AND((K837&lt;0.8),(AJ837&lt;10)),AND((K837&gt;=0.8),(AJ837&lt;10)),AND((K837&gt;=0.8),(AJ837&gt;90))),0,1)</f>
        <v>0</v>
      </c>
      <c r="X837" s="214">
        <f t="shared" si="283"/>
        <v>1</v>
      </c>
      <c r="Y837" s="214">
        <f t="shared" si="284"/>
        <v>1</v>
      </c>
      <c r="Z837" s="214">
        <f t="shared" si="285"/>
        <v>0</v>
      </c>
      <c r="AA837" s="214">
        <f t="shared" si="286"/>
        <v>1</v>
      </c>
      <c r="AB837" s="215" t="str">
        <f t="shared" si="287"/>
        <v>C</v>
      </c>
      <c r="AC837" s="215" t="str">
        <f t="shared" si="288"/>
        <v>1C</v>
      </c>
      <c r="AD837" s="216"/>
      <c r="AE837" s="216"/>
      <c r="AF837" s="434">
        <f>IFERROR(INDEX(Raw_DATA!L:L,MATCH(Risk7_PlusY67!$D837,Raw_DATA!$A:$A,0)),"")</f>
        <v>-3.22</v>
      </c>
      <c r="AG837" s="434">
        <f>IFERROR(INDEX(AVGGroup!$D$5:$D$21,MATCH(Risk7_PlusY67!$H837,AVGGroup!$C$5:$C$21,0)),"")</f>
        <v>3.6</v>
      </c>
      <c r="AH837" s="434">
        <f>IFERROR(INDEX(Raw_DATA!M:M,MATCH(Risk7_PlusY67!$D837,Raw_DATA!$A:$A,0)),"")</f>
        <v>-11.97</v>
      </c>
      <c r="AI837" s="435">
        <f>IFERROR(INDEX(AVGGroup!$F$5:$F$21,MATCH(Risk7_PlusY67!$H837,AVGGroup!$C$5:$C$21,0)),"")</f>
        <v>-2.23</v>
      </c>
      <c r="AJ837" s="401">
        <f>IFERROR(INDEX(Raw_DATA!N:N,MATCH(Risk7_PlusY67!$D837,Raw_DATA!$A:$A,0)),"")</f>
        <v>92</v>
      </c>
      <c r="AK837" s="401">
        <f>IFERROR(INDEX(Raw_DATA!O:O,MATCH(Risk7_PlusY67!$D837,Raw_DATA!$A:$A,0)),"")</f>
        <v>47</v>
      </c>
      <c r="AL837" s="401">
        <f>IFERROR(INDEX(Raw_DATA!P:P,MATCH(Risk7_PlusY67!$D837,Raw_DATA!$A:$A,0)),"")</f>
        <v>35</v>
      </c>
      <c r="AM837" s="401">
        <f>IFERROR(INDEX(Raw_DATA!Q:Q,MATCH(Risk7_PlusY67!$D837,Raw_DATA!$A:$A,0)),"")</f>
        <v>218</v>
      </c>
      <c r="AN837" s="401">
        <f>IFERROR(INDEX(Raw_DATA!R:R,MATCH(Risk7_PlusY67!$D837,Raw_DATA!$A:$A,0)),"")</f>
        <v>34</v>
      </c>
      <c r="AO837" s="407"/>
      <c r="AP837" s="411" t="b">
        <f>AB837=AY837</f>
        <v>1</v>
      </c>
      <c r="AQ837" s="340">
        <f t="shared" si="289"/>
        <v>1</v>
      </c>
      <c r="AR837" s="123">
        <f t="shared" si="290"/>
        <v>0</v>
      </c>
      <c r="AS837" s="123">
        <f t="shared" si="291"/>
        <v>0</v>
      </c>
      <c r="AT837" s="123">
        <f>IF(OR(AND((K837&lt;0.8),(BE837&gt;180)),AND((K837&lt;0.8),(BE837&lt;10)),AND((K837&gt;=0.8),(BE837&lt;10)),AND((K837&gt;=0.8),(BE837&gt;90))),0,1)</f>
        <v>0</v>
      </c>
      <c r="AU837" s="123">
        <f t="shared" si="292"/>
        <v>1</v>
      </c>
      <c r="AV837" s="123">
        <f t="shared" si="293"/>
        <v>1</v>
      </c>
      <c r="AW837" s="123">
        <f t="shared" si="294"/>
        <v>0</v>
      </c>
      <c r="AX837" s="123">
        <f t="shared" si="295"/>
        <v>1</v>
      </c>
      <c r="AY837" s="416" t="str">
        <f t="shared" si="296"/>
        <v>C</v>
      </c>
      <c r="AZ837" s="416" t="str">
        <f>R837&amp;AY837</f>
        <v>1C</v>
      </c>
      <c r="BA837" s="417">
        <f>IFERROR(INDEX(Raw_DATA!L:L,MATCH(Risk7_PlusY67!$D837,Raw_DATA!$A:$A,0)),"")</f>
        <v>-3.22</v>
      </c>
      <c r="BB837" s="417">
        <f>IFERROR(INDEX(AVGGroup!$H$5:$H$21,MATCH(Risk7_PlusY67!$BJ837,AVGGroup!$C$5:$C$21,0)),"")</f>
        <v>3.6</v>
      </c>
      <c r="BC837" s="417">
        <f>IFERROR(INDEX(Raw_DATA!M:M,MATCH(Risk7_PlusY67!$D837,Raw_DATA!$A:$A,0)),"")</f>
        <v>-11.97</v>
      </c>
      <c r="BD837" s="418">
        <f>IFERROR(INDEX(AVGGroup!$J$5:$J$21,MATCH(Risk7_PlusY67!$BJ837,AVGGroup!$C$5:$C$21,0)),"")</f>
        <v>-2.23</v>
      </c>
      <c r="BE837" s="407">
        <f>IFERROR(INDEX(Raw_DATA!N:N,MATCH(Risk7_PlusY67!$D837,Raw_DATA!$A:$A,0)),"")</f>
        <v>92</v>
      </c>
      <c r="BF837" s="407">
        <f>IFERROR(INDEX(Raw_DATA!O:O,MATCH(Risk7_PlusY67!$D837,Raw_DATA!$A:$A,0)),"")</f>
        <v>47</v>
      </c>
      <c r="BG837" s="407">
        <f>IFERROR(INDEX(Raw_DATA!P:P,MATCH(Risk7_PlusY67!$D837,Raw_DATA!$A:$A,0)),"")</f>
        <v>35</v>
      </c>
      <c r="BH837" s="407">
        <f>IFERROR(INDEX(Raw_DATA!Q:Q,MATCH(Risk7_PlusY67!$D837,Raw_DATA!$A:$A,0)),"")</f>
        <v>218</v>
      </c>
      <c r="BI837" s="407">
        <f>IFERROR(INDEX(Raw_DATA!R:R,MATCH(Risk7_PlusY67!$D837,Raw_DATA!$A:$A,0)),"")</f>
        <v>34</v>
      </c>
      <c r="BJ837" s="124" t="str">
        <f>INDEX('Org2567'!$BM:$BM,MATCH(Risk7_PlusY67!D837,'Org2567'!$D:$D,0))</f>
        <v>รพท.S B&gt;400</v>
      </c>
    </row>
    <row r="838" spans="1:62" x14ac:dyDescent="0.7">
      <c r="A838" s="206">
        <f>IF(ISBLANK(D838),"",COUNTA($D$3:D838))</f>
        <v>836</v>
      </c>
      <c r="B838" s="207">
        <f>IFERROR(INDEX(ID!$E:$E,MATCH(Risk7_PlusY67!$D838,ID!$A:$A,0)),"")</f>
        <v>12</v>
      </c>
      <c r="C838" s="207" t="str">
        <f>IFERROR(INDEX(ID!$I:$I,MATCH(Risk7_PlusY67!$D838,ID!$A:$A,0)),"")</f>
        <v>นราธิวาส</v>
      </c>
      <c r="D838" s="295" t="s">
        <v>832</v>
      </c>
      <c r="E838" s="207" t="str">
        <f>IFERROR(INDEX(ID!$C:$C,MATCH(Risk7_PlusY67!$D838,ID!$A:$A,0)),"")</f>
        <v>สุไหงโก-ลก,รพท.</v>
      </c>
      <c r="F838" s="207" t="str">
        <f>IFERROR(INDEX(ID!$G:$G,MATCH(Risk7_PlusY67!$D838,ID!$A:$A,0)),"")</f>
        <v>รพท.</v>
      </c>
      <c r="G838" s="206">
        <f>IFERROR(INDEX(ID!$J:$J,MATCH(Risk7_PlusY67!$D838,ID!$A:$A,0)),"")</f>
        <v>212</v>
      </c>
      <c r="H838" s="208" t="str">
        <f>IFERROR(INDEX(ID!$P:$P,MATCH(Risk7_PlusY67!$D838,ID!$A:$A,0)),"")</f>
        <v>รพท.M1 B&gt;200</v>
      </c>
      <c r="I838" s="209">
        <f>IFERROR(INDEX(Raw_DATA!E:E,MATCH(Risk7_PlusY67!$D838,Raw_DATA!$A:$A,0)),"")</f>
        <v>4.0599999999999996</v>
      </c>
      <c r="J838" s="209">
        <f>IFERROR(INDEX(Raw_DATA!F:F,MATCH(Risk7_PlusY67!$D838,Raw_DATA!$A:$A,0)),"")</f>
        <v>3.67</v>
      </c>
      <c r="K838" s="209">
        <f>IFERROR(INDEX(Raw_DATA!G:G,MATCH(Risk7_PlusY67!$D838,Raw_DATA!$A:$A,0)),"")</f>
        <v>2.23</v>
      </c>
      <c r="L838" s="209">
        <f>IFERROR(INDEX(Raw_DATA!H:H,MATCH(Risk7_PlusY67!$D838,Raw_DATA!$A:$A,0)),"")</f>
        <v>176417747.34</v>
      </c>
      <c r="M838" s="210">
        <f>IFERROR(INDEX(Raw_DATA!I:I,MATCH(Risk7_PlusY67!$D838,Raw_DATA!$A:$A,0)),"")</f>
        <v>-9346095.7699999996</v>
      </c>
      <c r="N838" s="206">
        <f t="shared" si="276"/>
        <v>0</v>
      </c>
      <c r="O838" s="206">
        <f t="shared" si="277"/>
        <v>1</v>
      </c>
      <c r="P838" s="206">
        <f t="shared" si="279"/>
        <v>0</v>
      </c>
      <c r="Q838" s="211">
        <f t="shared" si="280"/>
        <v>226.5</v>
      </c>
      <c r="R838" s="206">
        <f t="shared" si="278"/>
        <v>1</v>
      </c>
      <c r="S838" s="212">
        <f>IFERROR(INDEX(Raw_DATA!J:J,MATCH(Risk7_PlusY67!$D838,Raw_DATA!$A:$A,0)),"")</f>
        <v>-19907727.370000001</v>
      </c>
      <c r="T838" s="213">
        <f>IFERROR(INDEX(Raw_DATA!K:K,MATCH(Risk7_PlusY67!$D838,Raw_DATA!$A:$A,0)),"")</f>
        <v>90714639.099999994</v>
      </c>
      <c r="U838" s="214">
        <f t="shared" si="281"/>
        <v>0</v>
      </c>
      <c r="V838" s="214">
        <f t="shared" si="282"/>
        <v>0</v>
      </c>
      <c r="W838" s="214">
        <f>IF(OR(AND((K838&lt;0.8),(AJ838&gt;180)),AND((K838&lt;0.8),(AJ838&lt;10)),AND((K838&gt;=0.8),(AJ838&lt;10)),AND((K838&gt;=0.8),(AJ838&gt;90))),0,1)</f>
        <v>1</v>
      </c>
      <c r="X838" s="214">
        <f t="shared" si="283"/>
        <v>1</v>
      </c>
      <c r="Y838" s="214">
        <f t="shared" si="284"/>
        <v>0</v>
      </c>
      <c r="Z838" s="214">
        <f t="shared" si="285"/>
        <v>1</v>
      </c>
      <c r="AA838" s="214">
        <f t="shared" si="286"/>
        <v>1</v>
      </c>
      <c r="AB838" s="215" t="str">
        <f t="shared" si="287"/>
        <v>B-</v>
      </c>
      <c r="AC838" s="215" t="str">
        <f t="shared" si="288"/>
        <v>1B-</v>
      </c>
      <c r="AD838" s="216"/>
      <c r="AE838" s="216"/>
      <c r="AF838" s="434">
        <f>IFERROR(INDEX(Raw_DATA!L:L,MATCH(Risk7_PlusY67!$D838,Raw_DATA!$A:$A,0)),"")</f>
        <v>-3.38</v>
      </c>
      <c r="AG838" s="434">
        <f>IFERROR(INDEX(AVGGroup!$D$5:$D$21,MATCH(Risk7_PlusY67!$H838,AVGGroup!$C$5:$C$21,0)),"")</f>
        <v>3.38</v>
      </c>
      <c r="AH838" s="434">
        <f>IFERROR(INDEX(Raw_DATA!M:M,MATCH(Risk7_PlusY67!$D838,Raw_DATA!$A:$A,0)),"")</f>
        <v>-1.69</v>
      </c>
      <c r="AI838" s="435">
        <f>IFERROR(INDEX(AVGGroup!$F$5:$F$21,MATCH(Risk7_PlusY67!$H838,AVGGroup!$C$5:$C$21,0)),"")</f>
        <v>0.04</v>
      </c>
      <c r="AJ838" s="401">
        <f>IFERROR(INDEX(Raw_DATA!N:N,MATCH(Risk7_PlusY67!$D838,Raw_DATA!$A:$A,0)),"")</f>
        <v>64</v>
      </c>
      <c r="AK838" s="401">
        <f>IFERROR(INDEX(Raw_DATA!O:O,MATCH(Risk7_PlusY67!$D838,Raw_DATA!$A:$A,0)),"")</f>
        <v>55</v>
      </c>
      <c r="AL838" s="401">
        <f>IFERROR(INDEX(Raw_DATA!P:P,MATCH(Risk7_PlusY67!$D838,Raw_DATA!$A:$A,0)),"")</f>
        <v>63</v>
      </c>
      <c r="AM838" s="401">
        <f>IFERROR(INDEX(Raw_DATA!Q:Q,MATCH(Risk7_PlusY67!$D838,Raw_DATA!$A:$A,0)),"")</f>
        <v>44</v>
      </c>
      <c r="AN838" s="401">
        <f>IFERROR(INDEX(Raw_DATA!R:R,MATCH(Risk7_PlusY67!$D838,Raw_DATA!$A:$A,0)),"")</f>
        <v>50</v>
      </c>
      <c r="AO838" s="407"/>
      <c r="AP838" s="411" t="b">
        <f>AB838=AY838</f>
        <v>1</v>
      </c>
      <c r="AQ838" s="340">
        <f t="shared" si="289"/>
        <v>1</v>
      </c>
      <c r="AR838" s="123">
        <f t="shared" si="290"/>
        <v>0</v>
      </c>
      <c r="AS838" s="123">
        <f t="shared" si="291"/>
        <v>0</v>
      </c>
      <c r="AT838" s="123">
        <f>IF(OR(AND((K838&lt;0.8),(BE838&gt;180)),AND((K838&lt;0.8),(BE838&lt;10)),AND((K838&gt;=0.8),(BE838&lt;10)),AND((K838&gt;=0.8),(BE838&gt;90))),0,1)</f>
        <v>1</v>
      </c>
      <c r="AU838" s="123">
        <f t="shared" si="292"/>
        <v>1</v>
      </c>
      <c r="AV838" s="123">
        <f t="shared" si="293"/>
        <v>0</v>
      </c>
      <c r="AW838" s="123">
        <f t="shared" si="294"/>
        <v>1</v>
      </c>
      <c r="AX838" s="123">
        <f t="shared" si="295"/>
        <v>1</v>
      </c>
      <c r="AY838" s="416" t="str">
        <f t="shared" si="296"/>
        <v>B-</v>
      </c>
      <c r="AZ838" s="416" t="str">
        <f>R838&amp;AY838</f>
        <v>1B-</v>
      </c>
      <c r="BA838" s="417">
        <f>IFERROR(INDEX(Raw_DATA!L:L,MATCH(Risk7_PlusY67!$D838,Raw_DATA!$A:$A,0)),"")</f>
        <v>-3.38</v>
      </c>
      <c r="BB838" s="417">
        <f>IFERROR(INDEX(AVGGroup!$H$5:$H$21,MATCH(Risk7_PlusY67!$BJ838,AVGGroup!$C$5:$C$21,0)),"")</f>
        <v>3.88</v>
      </c>
      <c r="BC838" s="417">
        <f>IFERROR(INDEX(Raw_DATA!M:M,MATCH(Risk7_PlusY67!$D838,Raw_DATA!$A:$A,0)),"")</f>
        <v>-1.69</v>
      </c>
      <c r="BD838" s="418">
        <f>IFERROR(INDEX(AVGGroup!$J$5:$J$21,MATCH(Risk7_PlusY67!$BJ838,AVGGroup!$C$5:$C$21,0)),"")</f>
        <v>0.56999999999999995</v>
      </c>
      <c r="BE838" s="407">
        <f>IFERROR(INDEX(Raw_DATA!N:N,MATCH(Risk7_PlusY67!$D838,Raw_DATA!$A:$A,0)),"")</f>
        <v>64</v>
      </c>
      <c r="BF838" s="407">
        <f>IFERROR(INDEX(Raw_DATA!O:O,MATCH(Risk7_PlusY67!$D838,Raw_DATA!$A:$A,0)),"")</f>
        <v>55</v>
      </c>
      <c r="BG838" s="407">
        <f>IFERROR(INDEX(Raw_DATA!P:P,MATCH(Risk7_PlusY67!$D838,Raw_DATA!$A:$A,0)),"")</f>
        <v>63</v>
      </c>
      <c r="BH838" s="407">
        <f>IFERROR(INDEX(Raw_DATA!Q:Q,MATCH(Risk7_PlusY67!$D838,Raw_DATA!$A:$A,0)),"")</f>
        <v>44</v>
      </c>
      <c r="BI838" s="407">
        <f>IFERROR(INDEX(Raw_DATA!R:R,MATCH(Risk7_PlusY67!$D838,Raw_DATA!$A:$A,0)),"")</f>
        <v>50</v>
      </c>
      <c r="BJ838" s="124" t="str">
        <f>INDEX('Org2567'!$BM:$BM,MATCH(Risk7_PlusY67!D838,'Org2567'!$D:$D,0))</f>
        <v>รพท.M1 B&gt;200</v>
      </c>
    </row>
    <row r="839" spans="1:62" x14ac:dyDescent="0.7">
      <c r="A839" s="206">
        <f>IF(ISBLANK(D839),"",COUNTA($D$3:D839))</f>
        <v>837</v>
      </c>
      <c r="B839" s="207">
        <f>IFERROR(INDEX(ID!$E:$E,MATCH(Risk7_PlusY67!$D839,ID!$A:$A,0)),"")</f>
        <v>12</v>
      </c>
      <c r="C839" s="207" t="str">
        <f>IFERROR(INDEX(ID!$I:$I,MATCH(Risk7_PlusY67!$D839,ID!$A:$A,0)),"")</f>
        <v>นราธิวาส</v>
      </c>
      <c r="D839" s="295" t="s">
        <v>833</v>
      </c>
      <c r="E839" s="207" t="str">
        <f>IFERROR(INDEX(ID!$C:$C,MATCH(Risk7_PlusY67!$D839,ID!$A:$A,0)),"")</f>
        <v>ตากใบ,รพช.</v>
      </c>
      <c r="F839" s="207" t="str">
        <f>IFERROR(INDEX(ID!$G:$G,MATCH(Risk7_PlusY67!$D839,ID!$A:$A,0)),"")</f>
        <v>รพช.</v>
      </c>
      <c r="G839" s="206">
        <f>IFERROR(INDEX(ID!$J:$J,MATCH(Risk7_PlusY67!$D839,ID!$A:$A,0)),"")</f>
        <v>100</v>
      </c>
      <c r="H839" s="208" t="str">
        <f>IFERROR(INDEX(ID!$P:$P,MATCH(Risk7_PlusY67!$D839,ID!$A:$A,0)),"")</f>
        <v>รพช.F1 P50,000-100,000</v>
      </c>
      <c r="I839" s="209">
        <f>IFERROR(INDEX(Raw_DATA!E:E,MATCH(Risk7_PlusY67!$D839,Raw_DATA!$A:$A,0)),"")</f>
        <v>1.35</v>
      </c>
      <c r="J839" s="209">
        <f>IFERROR(INDEX(Raw_DATA!F:F,MATCH(Risk7_PlusY67!$D839,Raw_DATA!$A:$A,0)),"")</f>
        <v>1.23</v>
      </c>
      <c r="K839" s="209">
        <f>IFERROR(INDEX(Raw_DATA!G:G,MATCH(Risk7_PlusY67!$D839,Raw_DATA!$A:$A,0)),"")</f>
        <v>0.79</v>
      </c>
      <c r="L839" s="209">
        <f>IFERROR(INDEX(Raw_DATA!H:H,MATCH(Risk7_PlusY67!$D839,Raw_DATA!$A:$A,0)),"")</f>
        <v>11994038.369999999</v>
      </c>
      <c r="M839" s="210">
        <f>IFERROR(INDEX(Raw_DATA!I:I,MATCH(Risk7_PlusY67!$D839,Raw_DATA!$A:$A,0)),"")</f>
        <v>-45580072.729999997</v>
      </c>
      <c r="N839" s="206">
        <f t="shared" si="276"/>
        <v>2</v>
      </c>
      <c r="O839" s="206">
        <f t="shared" si="277"/>
        <v>1</v>
      </c>
      <c r="P839" s="206">
        <f t="shared" si="279"/>
        <v>1</v>
      </c>
      <c r="Q839" s="211">
        <f t="shared" si="280"/>
        <v>3.1</v>
      </c>
      <c r="R839" s="206">
        <f t="shared" si="278"/>
        <v>4</v>
      </c>
      <c r="S839" s="212">
        <f>IFERROR(INDEX(Raw_DATA!J:J,MATCH(Risk7_PlusY67!$D839,Raw_DATA!$A:$A,0)),"")</f>
        <v>-29846609.379999999</v>
      </c>
      <c r="T839" s="213">
        <f>IFERROR(INDEX(Raw_DATA!K:K,MATCH(Risk7_PlusY67!$D839,Raw_DATA!$A:$A,0)),"")</f>
        <v>-7232940.79</v>
      </c>
      <c r="U839" s="214">
        <f t="shared" si="281"/>
        <v>0</v>
      </c>
      <c r="V839" s="214">
        <f t="shared" si="282"/>
        <v>0</v>
      </c>
      <c r="W839" s="214">
        <f>IF(OR(AND((K839&lt;0.8),(AJ839&gt;180)),AND((K839&lt;0.8),(AJ839&lt;10)),AND((K839&gt;=0.8),(AJ839&lt;10)),AND((K839&gt;=0.8),(AJ839&gt;90))),0,1)</f>
        <v>1</v>
      </c>
      <c r="X839" s="214">
        <f t="shared" si="283"/>
        <v>1</v>
      </c>
      <c r="Y839" s="214">
        <f t="shared" si="284"/>
        <v>0</v>
      </c>
      <c r="Z839" s="214">
        <f t="shared" si="285"/>
        <v>0</v>
      </c>
      <c r="AA839" s="214">
        <f t="shared" si="286"/>
        <v>0</v>
      </c>
      <c r="AB839" s="215" t="str">
        <f t="shared" si="287"/>
        <v>C-</v>
      </c>
      <c r="AC839" s="215" t="str">
        <f t="shared" si="288"/>
        <v>4C-</v>
      </c>
      <c r="AD839" s="216"/>
      <c r="AE839" s="216"/>
      <c r="AF839" s="434">
        <f>IFERROR(INDEX(Raw_DATA!L:L,MATCH(Risk7_PlusY67!$D839,Raw_DATA!$A:$A,0)),"")</f>
        <v>-13.94</v>
      </c>
      <c r="AG839" s="434">
        <f>IFERROR(INDEX(AVGGroup!$D$5:$D$21,MATCH(Risk7_PlusY67!$H839,AVGGroup!$C$5:$C$21,0)),"")</f>
        <v>-5.99</v>
      </c>
      <c r="AH839" s="434">
        <f>IFERROR(INDEX(Raw_DATA!M:M,MATCH(Risk7_PlusY67!$D839,Raw_DATA!$A:$A,0)),"")</f>
        <v>-21.36</v>
      </c>
      <c r="AI839" s="435">
        <f>IFERROR(INDEX(AVGGroup!$F$5:$F$21,MATCH(Risk7_PlusY67!$H839,AVGGroup!$C$5:$C$21,0)),"")</f>
        <v>-10.86</v>
      </c>
      <c r="AJ839" s="401">
        <f>IFERROR(INDEX(Raw_DATA!N:N,MATCH(Risk7_PlusY67!$D839,Raw_DATA!$A:$A,0)),"")</f>
        <v>107</v>
      </c>
      <c r="AK839" s="401">
        <f>IFERROR(INDEX(Raw_DATA!O:O,MATCH(Risk7_PlusY67!$D839,Raw_DATA!$A:$A,0)),"")</f>
        <v>17</v>
      </c>
      <c r="AL839" s="401">
        <f>IFERROR(INDEX(Raw_DATA!P:P,MATCH(Risk7_PlusY67!$D839,Raw_DATA!$A:$A,0)),"")</f>
        <v>64</v>
      </c>
      <c r="AM839" s="401">
        <f>IFERROR(INDEX(Raw_DATA!Q:Q,MATCH(Risk7_PlusY67!$D839,Raw_DATA!$A:$A,0)),"")</f>
        <v>152</v>
      </c>
      <c r="AN839" s="401">
        <f>IFERROR(INDEX(Raw_DATA!R:R,MATCH(Risk7_PlusY67!$D839,Raw_DATA!$A:$A,0)),"")</f>
        <v>63</v>
      </c>
      <c r="AO839" s="407"/>
      <c r="AP839" s="411" t="b">
        <f>AB839=AY839</f>
        <v>1</v>
      </c>
      <c r="AQ839" s="340">
        <f t="shared" si="289"/>
        <v>1</v>
      </c>
      <c r="AR839" s="123">
        <f t="shared" si="290"/>
        <v>0</v>
      </c>
      <c r="AS839" s="123">
        <f t="shared" si="291"/>
        <v>0</v>
      </c>
      <c r="AT839" s="123">
        <f>IF(OR(AND((K839&lt;0.8),(BE839&gt;180)),AND((K839&lt;0.8),(BE839&lt;10)),AND((K839&gt;=0.8),(BE839&lt;10)),AND((K839&gt;=0.8),(BE839&gt;90))),0,1)</f>
        <v>1</v>
      </c>
      <c r="AU839" s="123">
        <f t="shared" si="292"/>
        <v>1</v>
      </c>
      <c r="AV839" s="123">
        <f t="shared" si="293"/>
        <v>0</v>
      </c>
      <c r="AW839" s="123">
        <f t="shared" si="294"/>
        <v>0</v>
      </c>
      <c r="AX839" s="123">
        <f t="shared" si="295"/>
        <v>0</v>
      </c>
      <c r="AY839" s="416" t="str">
        <f t="shared" si="296"/>
        <v>C-</v>
      </c>
      <c r="AZ839" s="416" t="str">
        <f>R839&amp;AY839</f>
        <v>4C-</v>
      </c>
      <c r="BA839" s="417">
        <f>IFERROR(INDEX(Raw_DATA!L:L,MATCH(Risk7_PlusY67!$D839,Raw_DATA!$A:$A,0)),"")</f>
        <v>-13.94</v>
      </c>
      <c r="BB839" s="417">
        <f>IFERROR(INDEX(AVGGroup!$H$5:$H$21,MATCH(Risk7_PlusY67!$BJ839,AVGGroup!$C$5:$C$21,0)),"")</f>
        <v>-5.99</v>
      </c>
      <c r="BC839" s="417">
        <f>IFERROR(INDEX(Raw_DATA!M:M,MATCH(Risk7_PlusY67!$D839,Raw_DATA!$A:$A,0)),"")</f>
        <v>-21.36</v>
      </c>
      <c r="BD839" s="418">
        <f>IFERROR(INDEX(AVGGroup!$J$5:$J$21,MATCH(Risk7_PlusY67!$BJ839,AVGGroup!$C$5:$C$21,0)),"")</f>
        <v>-10.86</v>
      </c>
      <c r="BE839" s="407">
        <f>IFERROR(INDEX(Raw_DATA!N:N,MATCH(Risk7_PlusY67!$D839,Raw_DATA!$A:$A,0)),"")</f>
        <v>107</v>
      </c>
      <c r="BF839" s="407">
        <f>IFERROR(INDEX(Raw_DATA!O:O,MATCH(Risk7_PlusY67!$D839,Raw_DATA!$A:$A,0)),"")</f>
        <v>17</v>
      </c>
      <c r="BG839" s="407">
        <f>IFERROR(INDEX(Raw_DATA!P:P,MATCH(Risk7_PlusY67!$D839,Raw_DATA!$A:$A,0)),"")</f>
        <v>64</v>
      </c>
      <c r="BH839" s="407">
        <f>IFERROR(INDEX(Raw_DATA!Q:Q,MATCH(Risk7_PlusY67!$D839,Raw_DATA!$A:$A,0)),"")</f>
        <v>152</v>
      </c>
      <c r="BI839" s="407">
        <f>IFERROR(INDEX(Raw_DATA!R:R,MATCH(Risk7_PlusY67!$D839,Raw_DATA!$A:$A,0)),"")</f>
        <v>63</v>
      </c>
      <c r="BJ839" s="124" t="str">
        <f>INDEX('Org2567'!$BM:$BM,MATCH(Risk7_PlusY67!D839,'Org2567'!$D:$D,0))</f>
        <v>รพช.F1 P50,000-100,000</v>
      </c>
    </row>
    <row r="840" spans="1:62" x14ac:dyDescent="0.7">
      <c r="A840" s="206">
        <f>IF(ISBLANK(D840),"",COUNTA($D$3:D840))</f>
        <v>838</v>
      </c>
      <c r="B840" s="207">
        <f>IFERROR(INDEX(ID!$E:$E,MATCH(Risk7_PlusY67!$D840,ID!$A:$A,0)),"")</f>
        <v>12</v>
      </c>
      <c r="C840" s="207" t="str">
        <f>IFERROR(INDEX(ID!$I:$I,MATCH(Risk7_PlusY67!$D840,ID!$A:$A,0)),"")</f>
        <v>นราธิวาส</v>
      </c>
      <c r="D840" s="295" t="s">
        <v>834</v>
      </c>
      <c r="E840" s="207" t="str">
        <f>IFERROR(INDEX(ID!$C:$C,MATCH(Risk7_PlusY67!$D840,ID!$A:$A,0)),"")</f>
        <v>บาเจาะ,รพช.</v>
      </c>
      <c r="F840" s="207" t="str">
        <f>IFERROR(INDEX(ID!$G:$G,MATCH(Risk7_PlusY67!$D840,ID!$A:$A,0)),"")</f>
        <v>รพช.</v>
      </c>
      <c r="G840" s="206">
        <f>IFERROR(INDEX(ID!$J:$J,MATCH(Risk7_PlusY67!$D840,ID!$A:$A,0)),"")</f>
        <v>68</v>
      </c>
      <c r="H840" s="208" t="str">
        <f>IFERROR(INDEX(ID!$P:$P,MATCH(Risk7_PlusY67!$D840,ID!$A:$A,0)),"")</f>
        <v>รพช.F2 P30,000-60,000</v>
      </c>
      <c r="I840" s="209">
        <f>IFERROR(INDEX(Raw_DATA!E:E,MATCH(Risk7_PlusY67!$D840,Raw_DATA!$A:$A,0)),"")</f>
        <v>1.42</v>
      </c>
      <c r="J840" s="209">
        <f>IFERROR(INDEX(Raw_DATA!F:F,MATCH(Risk7_PlusY67!$D840,Raw_DATA!$A:$A,0)),"")</f>
        <v>1.21</v>
      </c>
      <c r="K840" s="209">
        <f>IFERROR(INDEX(Raw_DATA!G:G,MATCH(Risk7_PlusY67!$D840,Raw_DATA!$A:$A,0)),"")</f>
        <v>0.75</v>
      </c>
      <c r="L840" s="209">
        <f>IFERROR(INDEX(Raw_DATA!H:H,MATCH(Risk7_PlusY67!$D840,Raw_DATA!$A:$A,0)),"")</f>
        <v>8621115.1999999993</v>
      </c>
      <c r="M840" s="210">
        <f>IFERROR(INDEX(Raw_DATA!I:I,MATCH(Risk7_PlusY67!$D840,Raw_DATA!$A:$A,0)),"")</f>
        <v>-21298917.850000001</v>
      </c>
      <c r="N840" s="206">
        <f t="shared" si="276"/>
        <v>2</v>
      </c>
      <c r="O840" s="206">
        <f t="shared" si="277"/>
        <v>1</v>
      </c>
      <c r="P840" s="206">
        <f t="shared" si="279"/>
        <v>1</v>
      </c>
      <c r="Q840" s="211">
        <f t="shared" si="280"/>
        <v>4.8</v>
      </c>
      <c r="R840" s="206">
        <f t="shared" si="278"/>
        <v>4</v>
      </c>
      <c r="S840" s="212">
        <f>IFERROR(INDEX(Raw_DATA!J:J,MATCH(Risk7_PlusY67!$D840,Raw_DATA!$A:$A,0)),"")</f>
        <v>-11936637.619999999</v>
      </c>
      <c r="T840" s="213">
        <f>IFERROR(INDEX(Raw_DATA!K:K,MATCH(Risk7_PlusY67!$D840,Raw_DATA!$A:$A,0)),"")</f>
        <v>-5197173.79</v>
      </c>
      <c r="U840" s="214">
        <f t="shared" si="281"/>
        <v>0</v>
      </c>
      <c r="V840" s="214">
        <f t="shared" si="282"/>
        <v>0</v>
      </c>
      <c r="W840" s="214">
        <f>IF(OR(AND((K840&lt;0.8),(AJ840&gt;180)),AND((K840&lt;0.8),(AJ840&lt;10)),AND((K840&gt;=0.8),(AJ840&lt;10)),AND((K840&gt;=0.8),(AJ840&gt;90))),0,1)</f>
        <v>1</v>
      </c>
      <c r="X840" s="214">
        <f t="shared" si="283"/>
        <v>1</v>
      </c>
      <c r="Y840" s="214">
        <f t="shared" si="284"/>
        <v>0</v>
      </c>
      <c r="Z840" s="214">
        <f t="shared" si="285"/>
        <v>1</v>
      </c>
      <c r="AA840" s="214">
        <f t="shared" si="286"/>
        <v>1</v>
      </c>
      <c r="AB840" s="215" t="str">
        <f t="shared" si="287"/>
        <v>B-</v>
      </c>
      <c r="AC840" s="215" t="str">
        <f t="shared" si="288"/>
        <v>4B-</v>
      </c>
      <c r="AD840" s="216"/>
      <c r="AE840" s="216"/>
      <c r="AF840" s="434">
        <f>IFERROR(INDEX(Raw_DATA!L:L,MATCH(Risk7_PlusY67!$D840,Raw_DATA!$A:$A,0)),"")</f>
        <v>-7.78</v>
      </c>
      <c r="AG840" s="434">
        <f>IFERROR(INDEX(AVGGroup!$D$5:$D$21,MATCH(Risk7_PlusY67!$H840,AVGGroup!$C$5:$C$21,0)),"")</f>
        <v>-4.37</v>
      </c>
      <c r="AH840" s="434">
        <f>IFERROR(INDEX(Raw_DATA!M:M,MATCH(Risk7_PlusY67!$D840,Raw_DATA!$A:$A,0)),"")</f>
        <v>-21.55</v>
      </c>
      <c r="AI840" s="435">
        <f>IFERROR(INDEX(AVGGroup!$F$5:$F$21,MATCH(Risk7_PlusY67!$H840,AVGGroup!$C$5:$C$21,0)),"")</f>
        <v>-9.19</v>
      </c>
      <c r="AJ840" s="401">
        <f>IFERROR(INDEX(Raw_DATA!N:N,MATCH(Risk7_PlusY67!$D840,Raw_DATA!$A:$A,0)),"")</f>
        <v>135</v>
      </c>
      <c r="AK840" s="401">
        <f>IFERROR(INDEX(Raw_DATA!O:O,MATCH(Risk7_PlusY67!$D840,Raw_DATA!$A:$A,0)),"")</f>
        <v>46</v>
      </c>
      <c r="AL840" s="401">
        <f>IFERROR(INDEX(Raw_DATA!P:P,MATCH(Risk7_PlusY67!$D840,Raw_DATA!$A:$A,0)),"")</f>
        <v>150</v>
      </c>
      <c r="AM840" s="401">
        <f>IFERROR(INDEX(Raw_DATA!Q:Q,MATCH(Risk7_PlusY67!$D840,Raw_DATA!$A:$A,0)),"")</f>
        <v>107</v>
      </c>
      <c r="AN840" s="401">
        <f>IFERROR(INDEX(Raw_DATA!R:R,MATCH(Risk7_PlusY67!$D840,Raw_DATA!$A:$A,0)),"")</f>
        <v>32</v>
      </c>
      <c r="AO840" s="407"/>
      <c r="AP840" s="411" t="b">
        <f>AB840=AY840</f>
        <v>1</v>
      </c>
      <c r="AQ840" s="340">
        <f t="shared" si="289"/>
        <v>1</v>
      </c>
      <c r="AR840" s="123">
        <f t="shared" si="290"/>
        <v>0</v>
      </c>
      <c r="AS840" s="123">
        <f t="shared" si="291"/>
        <v>0</v>
      </c>
      <c r="AT840" s="123">
        <f>IF(OR(AND((K840&lt;0.8),(BE840&gt;180)),AND((K840&lt;0.8),(BE840&lt;10)),AND((K840&gt;=0.8),(BE840&lt;10)),AND((K840&gt;=0.8),(BE840&gt;90))),0,1)</f>
        <v>1</v>
      </c>
      <c r="AU840" s="123">
        <f t="shared" si="292"/>
        <v>1</v>
      </c>
      <c r="AV840" s="123">
        <f t="shared" si="293"/>
        <v>0</v>
      </c>
      <c r="AW840" s="123">
        <f t="shared" si="294"/>
        <v>1</v>
      </c>
      <c r="AX840" s="123">
        <f t="shared" si="295"/>
        <v>1</v>
      </c>
      <c r="AY840" s="416" t="str">
        <f t="shared" si="296"/>
        <v>B-</v>
      </c>
      <c r="AZ840" s="416" t="str">
        <f>R840&amp;AY840</f>
        <v>4B-</v>
      </c>
      <c r="BA840" s="417">
        <f>IFERROR(INDEX(Raw_DATA!L:L,MATCH(Risk7_PlusY67!$D840,Raw_DATA!$A:$A,0)),"")</f>
        <v>-7.78</v>
      </c>
      <c r="BB840" s="417">
        <f>IFERROR(INDEX(AVGGroup!$H$5:$H$21,MATCH(Risk7_PlusY67!$BJ840,AVGGroup!$C$5:$C$21,0)),"")</f>
        <v>-3.95</v>
      </c>
      <c r="BC840" s="417">
        <f>IFERROR(INDEX(Raw_DATA!M:M,MATCH(Risk7_PlusY67!$D840,Raw_DATA!$A:$A,0)),"")</f>
        <v>-21.55</v>
      </c>
      <c r="BD840" s="418">
        <f>IFERROR(INDEX(AVGGroup!$J$5:$J$21,MATCH(Risk7_PlusY67!$BJ840,AVGGroup!$C$5:$C$21,0)),"")</f>
        <v>-8.8800000000000008</v>
      </c>
      <c r="BE840" s="407">
        <f>IFERROR(INDEX(Raw_DATA!N:N,MATCH(Risk7_PlusY67!$D840,Raw_DATA!$A:$A,0)),"")</f>
        <v>135</v>
      </c>
      <c r="BF840" s="407">
        <f>IFERROR(INDEX(Raw_DATA!O:O,MATCH(Risk7_PlusY67!$D840,Raw_DATA!$A:$A,0)),"")</f>
        <v>46</v>
      </c>
      <c r="BG840" s="407">
        <f>IFERROR(INDEX(Raw_DATA!P:P,MATCH(Risk7_PlusY67!$D840,Raw_DATA!$A:$A,0)),"")</f>
        <v>150</v>
      </c>
      <c r="BH840" s="407">
        <f>IFERROR(INDEX(Raw_DATA!Q:Q,MATCH(Risk7_PlusY67!$D840,Raw_DATA!$A:$A,0)),"")</f>
        <v>107</v>
      </c>
      <c r="BI840" s="407">
        <f>IFERROR(INDEX(Raw_DATA!R:R,MATCH(Risk7_PlusY67!$D840,Raw_DATA!$A:$A,0)),"")</f>
        <v>32</v>
      </c>
      <c r="BJ840" s="124" t="str">
        <f>INDEX('Org2567'!$BM:$BM,MATCH(Risk7_PlusY67!D840,'Org2567'!$D:$D,0))</f>
        <v>รพช.F2 P30,000-60,000</v>
      </c>
    </row>
    <row r="841" spans="1:62" x14ac:dyDescent="0.7">
      <c r="A841" s="206">
        <f>IF(ISBLANK(D841),"",COUNTA($D$3:D841))</f>
        <v>839</v>
      </c>
      <c r="B841" s="207">
        <f>IFERROR(INDEX(ID!$E:$E,MATCH(Risk7_PlusY67!$D841,ID!$A:$A,0)),"")</f>
        <v>12</v>
      </c>
      <c r="C841" s="207" t="str">
        <f>IFERROR(INDEX(ID!$I:$I,MATCH(Risk7_PlusY67!$D841,ID!$A:$A,0)),"")</f>
        <v>นราธิวาส</v>
      </c>
      <c r="D841" s="295" t="s">
        <v>835</v>
      </c>
      <c r="E841" s="207" t="str">
        <f>IFERROR(INDEX(ID!$C:$C,MATCH(Risk7_PlusY67!$D841,ID!$A:$A,0)),"")</f>
        <v>ระแงะ,รพช.</v>
      </c>
      <c r="F841" s="207" t="str">
        <f>IFERROR(INDEX(ID!$G:$G,MATCH(Risk7_PlusY67!$D841,ID!$A:$A,0)),"")</f>
        <v>รพช.</v>
      </c>
      <c r="G841" s="206">
        <f>IFERROR(INDEX(ID!$J:$J,MATCH(Risk7_PlusY67!$D841,ID!$A:$A,0)),"")</f>
        <v>134</v>
      </c>
      <c r="H841" s="208" t="str">
        <f>IFERROR(INDEX(ID!$P:$P,MATCH(Risk7_PlusY67!$D841,ID!$A:$A,0)),"")</f>
        <v>รพช.F1 P50,000-100,000</v>
      </c>
      <c r="I841" s="209">
        <f>IFERROR(INDEX(Raw_DATA!E:E,MATCH(Risk7_PlusY67!$D841,Raw_DATA!$A:$A,0)),"")</f>
        <v>2.95</v>
      </c>
      <c r="J841" s="209">
        <f>IFERROR(INDEX(Raw_DATA!F:F,MATCH(Risk7_PlusY67!$D841,Raw_DATA!$A:$A,0)),"")</f>
        <v>2.82</v>
      </c>
      <c r="K841" s="209">
        <f>IFERROR(INDEX(Raw_DATA!G:G,MATCH(Risk7_PlusY67!$D841,Raw_DATA!$A:$A,0)),"")</f>
        <v>2.29</v>
      </c>
      <c r="L841" s="209">
        <f>IFERROR(INDEX(Raw_DATA!H:H,MATCH(Risk7_PlusY67!$D841,Raw_DATA!$A:$A,0)),"")</f>
        <v>87008100.379999995</v>
      </c>
      <c r="M841" s="210">
        <f>IFERROR(INDEX(Raw_DATA!I:I,MATCH(Risk7_PlusY67!$D841,Raw_DATA!$A:$A,0)),"")</f>
        <v>-65462977.43</v>
      </c>
      <c r="N841" s="206">
        <f t="shared" si="276"/>
        <v>0</v>
      </c>
      <c r="O841" s="206">
        <f t="shared" si="277"/>
        <v>1</v>
      </c>
      <c r="P841" s="206">
        <f t="shared" si="279"/>
        <v>0</v>
      </c>
      <c r="Q841" s="211">
        <f t="shared" si="280"/>
        <v>15.9</v>
      </c>
      <c r="R841" s="206">
        <f t="shared" si="278"/>
        <v>1</v>
      </c>
      <c r="S841" s="212">
        <f>IFERROR(INDEX(Raw_DATA!J:J,MATCH(Risk7_PlusY67!$D841,Raw_DATA!$A:$A,0)),"")</f>
        <v>-47395947.740000002</v>
      </c>
      <c r="T841" s="213">
        <f>IFERROR(INDEX(Raw_DATA!K:K,MATCH(Risk7_PlusY67!$D841,Raw_DATA!$A:$A,0)),"")</f>
        <v>57054056.140000001</v>
      </c>
      <c r="U841" s="214">
        <f t="shared" si="281"/>
        <v>0</v>
      </c>
      <c r="V841" s="214">
        <f t="shared" si="282"/>
        <v>0</v>
      </c>
      <c r="W841" s="214">
        <f>IF(OR(AND((K841&lt;0.8),(AJ841&gt;180)),AND((K841&lt;0.8),(AJ841&lt;10)),AND((K841&gt;=0.8),(AJ841&lt;10)),AND((K841&gt;=0.8),(AJ841&gt;90))),0,1)</f>
        <v>1</v>
      </c>
      <c r="X841" s="214">
        <f t="shared" si="283"/>
        <v>1</v>
      </c>
      <c r="Y841" s="214">
        <f t="shared" si="284"/>
        <v>0</v>
      </c>
      <c r="Z841" s="214">
        <f t="shared" si="285"/>
        <v>0</v>
      </c>
      <c r="AA841" s="214">
        <f t="shared" si="286"/>
        <v>1</v>
      </c>
      <c r="AB841" s="215" t="str">
        <f t="shared" si="287"/>
        <v>C</v>
      </c>
      <c r="AC841" s="215" t="str">
        <f t="shared" si="288"/>
        <v>1C</v>
      </c>
      <c r="AD841" s="216"/>
      <c r="AE841" s="216"/>
      <c r="AF841" s="434">
        <f>IFERROR(INDEX(Raw_DATA!L:L,MATCH(Risk7_PlusY67!$D841,Raw_DATA!$A:$A,0)),"")</f>
        <v>-17.96</v>
      </c>
      <c r="AG841" s="434">
        <f>IFERROR(INDEX(AVGGroup!$D$5:$D$21,MATCH(Risk7_PlusY67!$H841,AVGGroup!$C$5:$C$21,0)),"")</f>
        <v>-5.99</v>
      </c>
      <c r="AH841" s="434">
        <f>IFERROR(INDEX(Raw_DATA!M:M,MATCH(Risk7_PlusY67!$D841,Raw_DATA!$A:$A,0)),"")</f>
        <v>-24.95</v>
      </c>
      <c r="AI841" s="435">
        <f>IFERROR(INDEX(AVGGroup!$F$5:$F$21,MATCH(Risk7_PlusY67!$H841,AVGGroup!$C$5:$C$21,0)),"")</f>
        <v>-10.86</v>
      </c>
      <c r="AJ841" s="401">
        <f>IFERROR(INDEX(Raw_DATA!N:N,MATCH(Risk7_PlusY67!$D841,Raw_DATA!$A:$A,0)),"")</f>
        <v>78</v>
      </c>
      <c r="AK841" s="401">
        <f>IFERROR(INDEX(Raw_DATA!O:O,MATCH(Risk7_PlusY67!$D841,Raw_DATA!$A:$A,0)),"")</f>
        <v>34</v>
      </c>
      <c r="AL841" s="401">
        <f>IFERROR(INDEX(Raw_DATA!P:P,MATCH(Risk7_PlusY67!$D841,Raw_DATA!$A:$A,0)),"")</f>
        <v>81</v>
      </c>
      <c r="AM841" s="401">
        <f>IFERROR(INDEX(Raw_DATA!Q:Q,MATCH(Risk7_PlusY67!$D841,Raw_DATA!$A:$A,0)),"")</f>
        <v>156</v>
      </c>
      <c r="AN841" s="401">
        <f>IFERROR(INDEX(Raw_DATA!R:R,MATCH(Risk7_PlusY67!$D841,Raw_DATA!$A:$A,0)),"")</f>
        <v>33</v>
      </c>
      <c r="AO841" s="407"/>
      <c r="AP841" s="411" t="b">
        <f>AB841=AY841</f>
        <v>1</v>
      </c>
      <c r="AQ841" s="340">
        <f t="shared" si="289"/>
        <v>1</v>
      </c>
      <c r="AR841" s="123">
        <f t="shared" si="290"/>
        <v>0</v>
      </c>
      <c r="AS841" s="123">
        <f t="shared" si="291"/>
        <v>0</v>
      </c>
      <c r="AT841" s="123">
        <f>IF(OR(AND((K841&lt;0.8),(BE841&gt;180)),AND((K841&lt;0.8),(BE841&lt;10)),AND((K841&gt;=0.8),(BE841&lt;10)),AND((K841&gt;=0.8),(BE841&gt;90))),0,1)</f>
        <v>1</v>
      </c>
      <c r="AU841" s="123">
        <f t="shared" si="292"/>
        <v>1</v>
      </c>
      <c r="AV841" s="123">
        <f t="shared" si="293"/>
        <v>0</v>
      </c>
      <c r="AW841" s="123">
        <f t="shared" si="294"/>
        <v>0</v>
      </c>
      <c r="AX841" s="123">
        <f t="shared" si="295"/>
        <v>1</v>
      </c>
      <c r="AY841" s="416" t="str">
        <f t="shared" si="296"/>
        <v>C</v>
      </c>
      <c r="AZ841" s="416" t="str">
        <f>R841&amp;AY841</f>
        <v>1C</v>
      </c>
      <c r="BA841" s="417">
        <f>IFERROR(INDEX(Raw_DATA!L:L,MATCH(Risk7_PlusY67!$D841,Raw_DATA!$A:$A,0)),"")</f>
        <v>-17.96</v>
      </c>
      <c r="BB841" s="417">
        <f>IFERROR(INDEX(AVGGroup!$H$5:$H$21,MATCH(Risk7_PlusY67!$BJ841,AVGGroup!$C$5:$C$21,0)),"")</f>
        <v>-5.99</v>
      </c>
      <c r="BC841" s="417">
        <f>IFERROR(INDEX(Raw_DATA!M:M,MATCH(Risk7_PlusY67!$D841,Raw_DATA!$A:$A,0)),"")</f>
        <v>-24.95</v>
      </c>
      <c r="BD841" s="418">
        <f>IFERROR(INDEX(AVGGroup!$J$5:$J$21,MATCH(Risk7_PlusY67!$BJ841,AVGGroup!$C$5:$C$21,0)),"")</f>
        <v>-10.86</v>
      </c>
      <c r="BE841" s="407">
        <f>IFERROR(INDEX(Raw_DATA!N:N,MATCH(Risk7_PlusY67!$D841,Raw_DATA!$A:$A,0)),"")</f>
        <v>78</v>
      </c>
      <c r="BF841" s="407">
        <f>IFERROR(INDEX(Raw_DATA!O:O,MATCH(Risk7_PlusY67!$D841,Raw_DATA!$A:$A,0)),"")</f>
        <v>34</v>
      </c>
      <c r="BG841" s="407">
        <f>IFERROR(INDEX(Raw_DATA!P:P,MATCH(Risk7_PlusY67!$D841,Raw_DATA!$A:$A,0)),"")</f>
        <v>81</v>
      </c>
      <c r="BH841" s="407">
        <f>IFERROR(INDEX(Raw_DATA!Q:Q,MATCH(Risk7_PlusY67!$D841,Raw_DATA!$A:$A,0)),"")</f>
        <v>156</v>
      </c>
      <c r="BI841" s="407">
        <f>IFERROR(INDEX(Raw_DATA!R:R,MATCH(Risk7_PlusY67!$D841,Raw_DATA!$A:$A,0)),"")</f>
        <v>33</v>
      </c>
      <c r="BJ841" s="124" t="str">
        <f>INDEX('Org2567'!$BM:$BM,MATCH(Risk7_PlusY67!D841,'Org2567'!$D:$D,0))</f>
        <v>รพช.F1 P50,000-100,000</v>
      </c>
    </row>
    <row r="842" spans="1:62" x14ac:dyDescent="0.7">
      <c r="A842" s="206">
        <f>IF(ISBLANK(D842),"",COUNTA($D$3:D842))</f>
        <v>840</v>
      </c>
      <c r="B842" s="207">
        <f>IFERROR(INDEX(ID!$E:$E,MATCH(Risk7_PlusY67!$D842,ID!$A:$A,0)),"")</f>
        <v>12</v>
      </c>
      <c r="C842" s="207" t="str">
        <f>IFERROR(INDEX(ID!$I:$I,MATCH(Risk7_PlusY67!$D842,ID!$A:$A,0)),"")</f>
        <v>นราธิวาส</v>
      </c>
      <c r="D842" s="295" t="s">
        <v>3603</v>
      </c>
      <c r="E842" s="207" t="str">
        <f>IFERROR(INDEX(ID!$C:$C,MATCH(Risk7_PlusY67!$D842,ID!$A:$A,0)),"")</f>
        <v>รือเสาะ,รพช.</v>
      </c>
      <c r="F842" s="207" t="str">
        <f>IFERROR(INDEX(ID!$G:$G,MATCH(Risk7_PlusY67!$D842,ID!$A:$A,0)),"")</f>
        <v>รพช.</v>
      </c>
      <c r="G842" s="206">
        <f>IFERROR(INDEX(ID!$J:$J,MATCH(Risk7_PlusY67!$D842,ID!$A:$A,0)),"")</f>
        <v>82</v>
      </c>
      <c r="H842" s="208" t="str">
        <f>IFERROR(INDEX(ID!$P:$P,MATCH(Risk7_PlusY67!$D842,ID!$A:$A,0)),"")</f>
        <v>รพช.F1 P50,000-100,000</v>
      </c>
      <c r="I842" s="209">
        <f>IFERROR(INDEX(Raw_DATA!E:E,MATCH(Risk7_PlusY67!$D842,Raw_DATA!$A:$A,0)),"")</f>
        <v>1.62</v>
      </c>
      <c r="J842" s="209">
        <f>IFERROR(INDEX(Raw_DATA!F:F,MATCH(Risk7_PlusY67!$D842,Raw_DATA!$A:$A,0)),"")</f>
        <v>1.31</v>
      </c>
      <c r="K842" s="209">
        <f>IFERROR(INDEX(Raw_DATA!G:G,MATCH(Risk7_PlusY67!$D842,Raw_DATA!$A:$A,0)),"")</f>
        <v>0.95</v>
      </c>
      <c r="L842" s="209">
        <f>IFERROR(INDEX(Raw_DATA!H:H,MATCH(Risk7_PlusY67!$D842,Raw_DATA!$A:$A,0)),"")</f>
        <v>16165624.460000001</v>
      </c>
      <c r="M842" s="210">
        <f>IFERROR(INDEX(Raw_DATA!I:I,MATCH(Risk7_PlusY67!$D842,Raw_DATA!$A:$A,0)),"")</f>
        <v>-20245154.489999998</v>
      </c>
      <c r="N842" s="206">
        <f t="shared" si="276"/>
        <v>0</v>
      </c>
      <c r="O842" s="206">
        <f t="shared" si="277"/>
        <v>1</v>
      </c>
      <c r="P842" s="206">
        <f t="shared" si="279"/>
        <v>0</v>
      </c>
      <c r="Q842" s="211">
        <f t="shared" si="280"/>
        <v>9.5</v>
      </c>
      <c r="R842" s="206">
        <f t="shared" si="278"/>
        <v>1</v>
      </c>
      <c r="S842" s="212">
        <f>IFERROR(INDEX(Raw_DATA!J:J,MATCH(Risk7_PlusY67!$D842,Raw_DATA!$A:$A,0)),"")</f>
        <v>-15102567.279999999</v>
      </c>
      <c r="T842" s="213">
        <f>IFERROR(INDEX(Raw_DATA!K:K,MATCH(Risk7_PlusY67!$D842,Raw_DATA!$A:$A,0)),"")</f>
        <v>-1352624.54</v>
      </c>
      <c r="U842" s="214">
        <f t="shared" si="281"/>
        <v>0</v>
      </c>
      <c r="V842" s="214">
        <f t="shared" si="282"/>
        <v>0</v>
      </c>
      <c r="W842" s="214">
        <f>IF(OR(AND((K842&lt;0.8),(AJ842&gt;180)),AND((K842&lt;0.8),(AJ842&lt;10)),AND((K842&gt;=0.8),(AJ842&lt;10)),AND((K842&gt;=0.8),(AJ842&gt;90))),0,1)</f>
        <v>0</v>
      </c>
      <c r="X842" s="214">
        <f t="shared" si="283"/>
        <v>1</v>
      </c>
      <c r="Y842" s="214">
        <f t="shared" si="284"/>
        <v>1</v>
      </c>
      <c r="Z842" s="214">
        <f t="shared" si="285"/>
        <v>0</v>
      </c>
      <c r="AA842" s="214">
        <f t="shared" si="286"/>
        <v>0</v>
      </c>
      <c r="AB842" s="215" t="str">
        <f t="shared" si="287"/>
        <v>C-</v>
      </c>
      <c r="AC842" s="215" t="str">
        <f t="shared" si="288"/>
        <v>1C-</v>
      </c>
      <c r="AD842" s="216"/>
      <c r="AE842" s="216"/>
      <c r="AF842" s="434">
        <f>IFERROR(INDEX(Raw_DATA!L:L,MATCH(Risk7_PlusY67!$D842,Raw_DATA!$A:$A,0)),"")</f>
        <v>-8.6</v>
      </c>
      <c r="AG842" s="434">
        <f>IFERROR(INDEX(AVGGroup!$D$5:$D$21,MATCH(Risk7_PlusY67!$H842,AVGGroup!$C$5:$C$21,0)),"")</f>
        <v>-5.99</v>
      </c>
      <c r="AH842" s="434">
        <f>IFERROR(INDEX(Raw_DATA!M:M,MATCH(Risk7_PlusY67!$D842,Raw_DATA!$A:$A,0)),"")</f>
        <v>-21.37</v>
      </c>
      <c r="AI842" s="435">
        <f>IFERROR(INDEX(AVGGroup!$F$5:$F$21,MATCH(Risk7_PlusY67!$H842,AVGGroup!$C$5:$C$21,0)),"")</f>
        <v>-10.86</v>
      </c>
      <c r="AJ842" s="401">
        <f>IFERROR(INDEX(Raw_DATA!N:N,MATCH(Risk7_PlusY67!$D842,Raw_DATA!$A:$A,0)),"")</f>
        <v>158</v>
      </c>
      <c r="AK842" s="401">
        <f>IFERROR(INDEX(Raw_DATA!O:O,MATCH(Risk7_PlusY67!$D842,Raw_DATA!$A:$A,0)),"")</f>
        <v>25</v>
      </c>
      <c r="AL842" s="401">
        <f>IFERROR(INDEX(Raw_DATA!P:P,MATCH(Risk7_PlusY67!$D842,Raw_DATA!$A:$A,0)),"")</f>
        <v>49</v>
      </c>
      <c r="AM842" s="401">
        <f>IFERROR(INDEX(Raw_DATA!Q:Q,MATCH(Risk7_PlusY67!$D842,Raw_DATA!$A:$A,0)),"")</f>
        <v>124</v>
      </c>
      <c r="AN842" s="401">
        <f>IFERROR(INDEX(Raw_DATA!R:R,MATCH(Risk7_PlusY67!$D842,Raw_DATA!$A:$A,0)),"")</f>
        <v>75</v>
      </c>
      <c r="AO842" s="407"/>
      <c r="AP842" s="411" t="b">
        <f>AB842=AY842</f>
        <v>1</v>
      </c>
      <c r="AQ842" s="340">
        <f t="shared" si="289"/>
        <v>1</v>
      </c>
      <c r="AR842" s="123">
        <f t="shared" si="290"/>
        <v>0</v>
      </c>
      <c r="AS842" s="123">
        <f t="shared" si="291"/>
        <v>0</v>
      </c>
      <c r="AT842" s="123">
        <f>IF(OR(AND((K842&lt;0.8),(BE842&gt;180)),AND((K842&lt;0.8),(BE842&lt;10)),AND((K842&gt;=0.8),(BE842&lt;10)),AND((K842&gt;=0.8),(BE842&gt;90))),0,1)</f>
        <v>0</v>
      </c>
      <c r="AU842" s="123">
        <f t="shared" si="292"/>
        <v>1</v>
      </c>
      <c r="AV842" s="123">
        <f t="shared" si="293"/>
        <v>1</v>
      </c>
      <c r="AW842" s="123">
        <f t="shared" si="294"/>
        <v>0</v>
      </c>
      <c r="AX842" s="123">
        <f t="shared" si="295"/>
        <v>0</v>
      </c>
      <c r="AY842" s="416" t="str">
        <f t="shared" si="296"/>
        <v>C-</v>
      </c>
      <c r="AZ842" s="416" t="str">
        <f>R842&amp;AY842</f>
        <v>1C-</v>
      </c>
      <c r="BA842" s="417">
        <f>IFERROR(INDEX(Raw_DATA!L:L,MATCH(Risk7_PlusY67!$D842,Raw_DATA!$A:$A,0)),"")</f>
        <v>-8.6</v>
      </c>
      <c r="BB842" s="417">
        <f>IFERROR(INDEX(AVGGroup!$H$5:$H$21,MATCH(Risk7_PlusY67!$BJ842,AVGGroup!$C$5:$C$21,0)),"")</f>
        <v>-5.99</v>
      </c>
      <c r="BC842" s="417">
        <f>IFERROR(INDEX(Raw_DATA!M:M,MATCH(Risk7_PlusY67!$D842,Raw_DATA!$A:$A,0)),"")</f>
        <v>-21.37</v>
      </c>
      <c r="BD842" s="418">
        <f>IFERROR(INDEX(AVGGroup!$J$5:$J$21,MATCH(Risk7_PlusY67!$BJ842,AVGGroup!$C$5:$C$21,0)),"")</f>
        <v>-10.86</v>
      </c>
      <c r="BE842" s="407">
        <f>IFERROR(INDEX(Raw_DATA!N:N,MATCH(Risk7_PlusY67!$D842,Raw_DATA!$A:$A,0)),"")</f>
        <v>158</v>
      </c>
      <c r="BF842" s="407">
        <f>IFERROR(INDEX(Raw_DATA!O:O,MATCH(Risk7_PlusY67!$D842,Raw_DATA!$A:$A,0)),"")</f>
        <v>25</v>
      </c>
      <c r="BG842" s="407">
        <f>IFERROR(INDEX(Raw_DATA!P:P,MATCH(Risk7_PlusY67!$D842,Raw_DATA!$A:$A,0)),"")</f>
        <v>49</v>
      </c>
      <c r="BH842" s="407">
        <f>IFERROR(INDEX(Raw_DATA!Q:Q,MATCH(Risk7_PlusY67!$D842,Raw_DATA!$A:$A,0)),"")</f>
        <v>124</v>
      </c>
      <c r="BI842" s="407">
        <f>IFERROR(INDEX(Raw_DATA!R:R,MATCH(Risk7_PlusY67!$D842,Raw_DATA!$A:$A,0)),"")</f>
        <v>75</v>
      </c>
      <c r="BJ842" s="124" t="str">
        <f>INDEX('Org2567'!$BM:$BM,MATCH(Risk7_PlusY67!D842,'Org2567'!$D:$D,0))</f>
        <v>รพช.F1 P50,000-100,000</v>
      </c>
    </row>
    <row r="843" spans="1:62" x14ac:dyDescent="0.7">
      <c r="A843" s="206">
        <f>IF(ISBLANK(D843),"",COUNTA($D$3:D843))</f>
        <v>841</v>
      </c>
      <c r="B843" s="207">
        <f>IFERROR(INDEX(ID!$E:$E,MATCH(Risk7_PlusY67!$D843,ID!$A:$A,0)),"")</f>
        <v>12</v>
      </c>
      <c r="C843" s="207" t="str">
        <f>IFERROR(INDEX(ID!$I:$I,MATCH(Risk7_PlusY67!$D843,ID!$A:$A,0)),"")</f>
        <v>นราธิวาส</v>
      </c>
      <c r="D843" s="295" t="s">
        <v>836</v>
      </c>
      <c r="E843" s="207" t="str">
        <f>IFERROR(INDEX(ID!$C:$C,MATCH(Risk7_PlusY67!$D843,ID!$A:$A,0)),"")</f>
        <v>ศรีสาคร,รพช.</v>
      </c>
      <c r="F843" s="207" t="str">
        <f>IFERROR(INDEX(ID!$G:$G,MATCH(Risk7_PlusY67!$D843,ID!$A:$A,0)),"")</f>
        <v>รพช.</v>
      </c>
      <c r="G843" s="206">
        <f>IFERROR(INDEX(ID!$J:$J,MATCH(Risk7_PlusY67!$D843,ID!$A:$A,0)),"")</f>
        <v>54</v>
      </c>
      <c r="H843" s="208" t="str">
        <f>IFERROR(INDEX(ID!$P:$P,MATCH(Risk7_PlusY67!$D843,ID!$A:$A,0)),"")</f>
        <v>รพช.F2 P30,000-60,000</v>
      </c>
      <c r="I843" s="209">
        <f>IFERROR(INDEX(Raw_DATA!E:E,MATCH(Risk7_PlusY67!$D843,Raw_DATA!$A:$A,0)),"")</f>
        <v>0.68</v>
      </c>
      <c r="J843" s="209">
        <f>IFERROR(INDEX(Raw_DATA!F:F,MATCH(Risk7_PlusY67!$D843,Raw_DATA!$A:$A,0)),"")</f>
        <v>0.53</v>
      </c>
      <c r="K843" s="209">
        <f>IFERROR(INDEX(Raw_DATA!G:G,MATCH(Risk7_PlusY67!$D843,Raw_DATA!$A:$A,0)),"")</f>
        <v>0.41</v>
      </c>
      <c r="L843" s="209">
        <f>IFERROR(INDEX(Raw_DATA!H:H,MATCH(Risk7_PlusY67!$D843,Raw_DATA!$A:$A,0)),"")</f>
        <v>-8433580.3100000005</v>
      </c>
      <c r="M843" s="210">
        <f>IFERROR(INDEX(Raw_DATA!I:I,MATCH(Risk7_PlusY67!$D843,Raw_DATA!$A:$A,0)),"")</f>
        <v>-20454402.140000001</v>
      </c>
      <c r="N843" s="206">
        <f t="shared" si="276"/>
        <v>3</v>
      </c>
      <c r="O843" s="206">
        <f t="shared" si="277"/>
        <v>2</v>
      </c>
      <c r="P843" s="206">
        <f t="shared" si="279"/>
        <v>2</v>
      </c>
      <c r="Q843" s="211" t="str">
        <f t="shared" si="280"/>
        <v/>
      </c>
      <c r="R843" s="206">
        <f t="shared" si="278"/>
        <v>7</v>
      </c>
      <c r="S843" s="212">
        <f>IFERROR(INDEX(Raw_DATA!J:J,MATCH(Risk7_PlusY67!$D843,Raw_DATA!$A:$A,0)),"")</f>
        <v>-14092475.609999999</v>
      </c>
      <c r="T843" s="213">
        <f>IFERROR(INDEX(Raw_DATA!K:K,MATCH(Risk7_PlusY67!$D843,Raw_DATA!$A:$A,0)),"")</f>
        <v>-15715789.67</v>
      </c>
      <c r="U843" s="214">
        <f t="shared" si="281"/>
        <v>0</v>
      </c>
      <c r="V843" s="214">
        <f t="shared" si="282"/>
        <v>0</v>
      </c>
      <c r="W843" s="214">
        <f>IF(OR(AND((K843&lt;0.8),(AJ843&gt;180)),AND((K843&lt;0.8),(AJ843&lt;10)),AND((K843&gt;=0.8),(AJ843&lt;10)),AND((K843&gt;=0.8),(AJ843&gt;90))),0,1)</f>
        <v>0</v>
      </c>
      <c r="X843" s="214">
        <f t="shared" si="283"/>
        <v>1</v>
      </c>
      <c r="Y843" s="214">
        <f t="shared" si="284"/>
        <v>1</v>
      </c>
      <c r="Z843" s="214">
        <f t="shared" si="285"/>
        <v>1</v>
      </c>
      <c r="AA843" s="214">
        <f t="shared" si="286"/>
        <v>1</v>
      </c>
      <c r="AB843" s="215" t="str">
        <f t="shared" si="287"/>
        <v>B-</v>
      </c>
      <c r="AC843" s="215" t="str">
        <f t="shared" si="288"/>
        <v>7B-</v>
      </c>
      <c r="AD843" s="216"/>
      <c r="AE843" s="216"/>
      <c r="AF843" s="434">
        <f>IFERROR(INDEX(Raw_DATA!L:L,MATCH(Risk7_PlusY67!$D843,Raw_DATA!$A:$A,0)),"")</f>
        <v>-11.44</v>
      </c>
      <c r="AG843" s="434">
        <f>IFERROR(INDEX(AVGGroup!$D$5:$D$21,MATCH(Risk7_PlusY67!$H843,AVGGroup!$C$5:$C$21,0)),"")</f>
        <v>-4.37</v>
      </c>
      <c r="AH843" s="434">
        <f>IFERROR(INDEX(Raw_DATA!M:M,MATCH(Risk7_PlusY67!$D843,Raw_DATA!$A:$A,0)),"")</f>
        <v>-41.44</v>
      </c>
      <c r="AI843" s="435">
        <f>IFERROR(INDEX(AVGGroup!$F$5:$F$21,MATCH(Risk7_PlusY67!$H843,AVGGroup!$C$5:$C$21,0)),"")</f>
        <v>-9.19</v>
      </c>
      <c r="AJ843" s="401">
        <f>IFERROR(INDEX(Raw_DATA!N:N,MATCH(Risk7_PlusY67!$D843,Raw_DATA!$A:$A,0)),"")</f>
        <v>207</v>
      </c>
      <c r="AK843" s="401">
        <f>IFERROR(INDEX(Raw_DATA!O:O,MATCH(Risk7_PlusY67!$D843,Raw_DATA!$A:$A,0)),"")</f>
        <v>11</v>
      </c>
      <c r="AL843" s="401">
        <f>IFERROR(INDEX(Raw_DATA!P:P,MATCH(Risk7_PlusY67!$D843,Raw_DATA!$A:$A,0)),"")</f>
        <v>51</v>
      </c>
      <c r="AM843" s="401">
        <f>IFERROR(INDEX(Raw_DATA!Q:Q,MATCH(Risk7_PlusY67!$D843,Raw_DATA!$A:$A,0)),"")</f>
        <v>107</v>
      </c>
      <c r="AN843" s="401">
        <f>IFERROR(INDEX(Raw_DATA!R:R,MATCH(Risk7_PlusY67!$D843,Raw_DATA!$A:$A,0)),"")</f>
        <v>49</v>
      </c>
      <c r="AO843" s="407"/>
      <c r="AP843" s="411" t="b">
        <f>AB843=AY843</f>
        <v>1</v>
      </c>
      <c r="AQ843" s="340">
        <f t="shared" si="289"/>
        <v>1</v>
      </c>
      <c r="AR843" s="123">
        <f t="shared" si="290"/>
        <v>0</v>
      </c>
      <c r="AS843" s="123">
        <f t="shared" si="291"/>
        <v>0</v>
      </c>
      <c r="AT843" s="123">
        <f>IF(OR(AND((K843&lt;0.8),(BE843&gt;180)),AND((K843&lt;0.8),(BE843&lt;10)),AND((K843&gt;=0.8),(BE843&lt;10)),AND((K843&gt;=0.8),(BE843&gt;90))),0,1)</f>
        <v>0</v>
      </c>
      <c r="AU843" s="123">
        <f t="shared" si="292"/>
        <v>1</v>
      </c>
      <c r="AV843" s="123">
        <f t="shared" si="293"/>
        <v>1</v>
      </c>
      <c r="AW843" s="123">
        <f t="shared" si="294"/>
        <v>1</v>
      </c>
      <c r="AX843" s="123">
        <f t="shared" si="295"/>
        <v>1</v>
      </c>
      <c r="AY843" s="416" t="str">
        <f t="shared" si="296"/>
        <v>B-</v>
      </c>
      <c r="AZ843" s="416" t="str">
        <f>R843&amp;AY843</f>
        <v>7B-</v>
      </c>
      <c r="BA843" s="417">
        <f>IFERROR(INDEX(Raw_DATA!L:L,MATCH(Risk7_PlusY67!$D843,Raw_DATA!$A:$A,0)),"")</f>
        <v>-11.44</v>
      </c>
      <c r="BB843" s="417">
        <f>IFERROR(INDEX(AVGGroup!$H$5:$H$21,MATCH(Risk7_PlusY67!$BJ843,AVGGroup!$C$5:$C$21,0)),"")</f>
        <v>-3.95</v>
      </c>
      <c r="BC843" s="417">
        <f>IFERROR(INDEX(Raw_DATA!M:M,MATCH(Risk7_PlusY67!$D843,Raw_DATA!$A:$A,0)),"")</f>
        <v>-41.44</v>
      </c>
      <c r="BD843" s="418">
        <f>IFERROR(INDEX(AVGGroup!$J$5:$J$21,MATCH(Risk7_PlusY67!$BJ843,AVGGroup!$C$5:$C$21,0)),"")</f>
        <v>-8.8800000000000008</v>
      </c>
      <c r="BE843" s="407">
        <f>IFERROR(INDEX(Raw_DATA!N:N,MATCH(Risk7_PlusY67!$D843,Raw_DATA!$A:$A,0)),"")</f>
        <v>207</v>
      </c>
      <c r="BF843" s="407">
        <f>IFERROR(INDEX(Raw_DATA!O:O,MATCH(Risk7_PlusY67!$D843,Raw_DATA!$A:$A,0)),"")</f>
        <v>11</v>
      </c>
      <c r="BG843" s="407">
        <f>IFERROR(INDEX(Raw_DATA!P:P,MATCH(Risk7_PlusY67!$D843,Raw_DATA!$A:$A,0)),"")</f>
        <v>51</v>
      </c>
      <c r="BH843" s="407">
        <f>IFERROR(INDEX(Raw_DATA!Q:Q,MATCH(Risk7_PlusY67!$D843,Raw_DATA!$A:$A,0)),"")</f>
        <v>107</v>
      </c>
      <c r="BI843" s="407">
        <f>IFERROR(INDEX(Raw_DATA!R:R,MATCH(Risk7_PlusY67!$D843,Raw_DATA!$A:$A,0)),"")</f>
        <v>49</v>
      </c>
      <c r="BJ843" s="124" t="str">
        <f>INDEX('Org2567'!$BM:$BM,MATCH(Risk7_PlusY67!D843,'Org2567'!$D:$D,0))</f>
        <v>รพช.F2 P30,000-60,000</v>
      </c>
    </row>
    <row r="844" spans="1:62" x14ac:dyDescent="0.7">
      <c r="A844" s="206">
        <f>IF(ISBLANK(D844),"",COUNTA($D$3:D844))</f>
        <v>842</v>
      </c>
      <c r="B844" s="207">
        <f>IFERROR(INDEX(ID!$E:$E,MATCH(Risk7_PlusY67!$D844,ID!$A:$A,0)),"")</f>
        <v>12</v>
      </c>
      <c r="C844" s="207" t="str">
        <f>IFERROR(INDEX(ID!$I:$I,MATCH(Risk7_PlusY67!$D844,ID!$A:$A,0)),"")</f>
        <v>นราธิวาส</v>
      </c>
      <c r="D844" s="295" t="s">
        <v>837</v>
      </c>
      <c r="E844" s="207" t="str">
        <f>IFERROR(INDEX(ID!$C:$C,MATCH(Risk7_PlusY67!$D844,ID!$A:$A,0)),"")</f>
        <v>แว้ง,รพช.</v>
      </c>
      <c r="F844" s="207" t="str">
        <f>IFERROR(INDEX(ID!$G:$G,MATCH(Risk7_PlusY67!$D844,ID!$A:$A,0)),"")</f>
        <v>รพช.</v>
      </c>
      <c r="G844" s="206">
        <f>IFERROR(INDEX(ID!$J:$J,MATCH(Risk7_PlusY67!$D844,ID!$A:$A,0)),"")</f>
        <v>60</v>
      </c>
      <c r="H844" s="208" t="str">
        <f>IFERROR(INDEX(ID!$P:$P,MATCH(Risk7_PlusY67!$D844,ID!$A:$A,0)),"")</f>
        <v>รพช.F2 P30,000-60,000</v>
      </c>
      <c r="I844" s="209">
        <f>IFERROR(INDEX(Raw_DATA!E:E,MATCH(Risk7_PlusY67!$D844,Raw_DATA!$A:$A,0)),"")</f>
        <v>1.06</v>
      </c>
      <c r="J844" s="209">
        <f>IFERROR(INDEX(Raw_DATA!F:F,MATCH(Risk7_PlusY67!$D844,Raw_DATA!$A:$A,0)),"")</f>
        <v>0.94</v>
      </c>
      <c r="K844" s="209">
        <f>IFERROR(INDEX(Raw_DATA!G:G,MATCH(Risk7_PlusY67!$D844,Raw_DATA!$A:$A,0)),"")</f>
        <v>0.55000000000000004</v>
      </c>
      <c r="L844" s="209">
        <f>IFERROR(INDEX(Raw_DATA!H:H,MATCH(Risk7_PlusY67!$D844,Raw_DATA!$A:$A,0)),"")</f>
        <v>1550007.86</v>
      </c>
      <c r="M844" s="210">
        <f>IFERROR(INDEX(Raw_DATA!I:I,MATCH(Risk7_PlusY67!$D844,Raw_DATA!$A:$A,0)),"")</f>
        <v>-5891148.1699999999</v>
      </c>
      <c r="N844" s="206">
        <f t="shared" si="276"/>
        <v>3</v>
      </c>
      <c r="O844" s="206">
        <f t="shared" si="277"/>
        <v>1</v>
      </c>
      <c r="P844" s="206">
        <f t="shared" si="279"/>
        <v>1</v>
      </c>
      <c r="Q844" s="211">
        <f t="shared" si="280"/>
        <v>3.1</v>
      </c>
      <c r="R844" s="206">
        <f t="shared" si="278"/>
        <v>5</v>
      </c>
      <c r="S844" s="212">
        <f>IFERROR(INDEX(Raw_DATA!J:J,MATCH(Risk7_PlusY67!$D844,Raw_DATA!$A:$A,0)),"")</f>
        <v>-2376008.5699999998</v>
      </c>
      <c r="T844" s="213">
        <f>IFERROR(INDEX(Raw_DATA!K:K,MATCH(Risk7_PlusY67!$D844,Raw_DATA!$A:$A,0)),"")</f>
        <v>-11507218.289999999</v>
      </c>
      <c r="U844" s="214">
        <f t="shared" si="281"/>
        <v>1</v>
      </c>
      <c r="V844" s="214">
        <f t="shared" si="282"/>
        <v>1</v>
      </c>
      <c r="W844" s="214">
        <f>IF(OR(AND((K844&lt;0.8),(AJ844&gt;180)),AND((K844&lt;0.8),(AJ844&lt;10)),AND((K844&gt;=0.8),(AJ844&lt;10)),AND((K844&gt;=0.8),(AJ844&gt;90))),0,1)</f>
        <v>0</v>
      </c>
      <c r="X844" s="214">
        <f t="shared" si="283"/>
        <v>1</v>
      </c>
      <c r="Y844" s="214">
        <f t="shared" si="284"/>
        <v>1</v>
      </c>
      <c r="Z844" s="214">
        <f t="shared" si="285"/>
        <v>0</v>
      </c>
      <c r="AA844" s="214">
        <f t="shared" si="286"/>
        <v>1</v>
      </c>
      <c r="AB844" s="215" t="str">
        <f t="shared" si="287"/>
        <v>B</v>
      </c>
      <c r="AC844" s="215" t="str">
        <f t="shared" si="288"/>
        <v>5B</v>
      </c>
      <c r="AD844" s="216"/>
      <c r="AE844" s="216"/>
      <c r="AF844" s="434">
        <f>IFERROR(INDEX(Raw_DATA!L:L,MATCH(Risk7_PlusY67!$D844,Raw_DATA!$A:$A,0)),"")</f>
        <v>-1.52</v>
      </c>
      <c r="AG844" s="434">
        <f>IFERROR(INDEX(AVGGroup!$D$5:$D$21,MATCH(Risk7_PlusY67!$H844,AVGGroup!$C$5:$C$21,0)),"")</f>
        <v>-4.37</v>
      </c>
      <c r="AH844" s="434">
        <f>IFERROR(INDEX(Raw_DATA!M:M,MATCH(Risk7_PlusY67!$D844,Raw_DATA!$A:$A,0)),"")</f>
        <v>-7.39</v>
      </c>
      <c r="AI844" s="435">
        <f>IFERROR(INDEX(AVGGroup!$F$5:$F$21,MATCH(Risk7_PlusY67!$H844,AVGGroup!$C$5:$C$21,0)),"")</f>
        <v>-9.19</v>
      </c>
      <c r="AJ844" s="401">
        <f>IFERROR(INDEX(Raw_DATA!N:N,MATCH(Risk7_PlusY67!$D844,Raw_DATA!$A:$A,0)),"")</f>
        <v>202</v>
      </c>
      <c r="AK844" s="401">
        <f>IFERROR(INDEX(Raw_DATA!O:O,MATCH(Risk7_PlusY67!$D844,Raw_DATA!$A:$A,0)),"")</f>
        <v>47</v>
      </c>
      <c r="AL844" s="401">
        <f>IFERROR(INDEX(Raw_DATA!P:P,MATCH(Risk7_PlusY67!$D844,Raw_DATA!$A:$A,0)),"")</f>
        <v>48</v>
      </c>
      <c r="AM844" s="401">
        <f>IFERROR(INDEX(Raw_DATA!Q:Q,MATCH(Risk7_PlusY67!$D844,Raw_DATA!$A:$A,0)),"")</f>
        <v>140</v>
      </c>
      <c r="AN844" s="401">
        <f>IFERROR(INDEX(Raw_DATA!R:R,MATCH(Risk7_PlusY67!$D844,Raw_DATA!$A:$A,0)),"")</f>
        <v>45</v>
      </c>
      <c r="AO844" s="407"/>
      <c r="AP844" s="411" t="b">
        <f>AB844=AY844</f>
        <v>1</v>
      </c>
      <c r="AQ844" s="340">
        <f t="shared" si="289"/>
        <v>1</v>
      </c>
      <c r="AR844" s="123">
        <f t="shared" si="290"/>
        <v>1</v>
      </c>
      <c r="AS844" s="123">
        <f t="shared" si="291"/>
        <v>1</v>
      </c>
      <c r="AT844" s="123">
        <f>IF(OR(AND((K844&lt;0.8),(BE844&gt;180)),AND((K844&lt;0.8),(BE844&lt;10)),AND((K844&gt;=0.8),(BE844&lt;10)),AND((K844&gt;=0.8),(BE844&gt;90))),0,1)</f>
        <v>0</v>
      </c>
      <c r="AU844" s="123">
        <f t="shared" si="292"/>
        <v>1</v>
      </c>
      <c r="AV844" s="123">
        <f t="shared" si="293"/>
        <v>1</v>
      </c>
      <c r="AW844" s="123">
        <f t="shared" si="294"/>
        <v>0</v>
      </c>
      <c r="AX844" s="123">
        <f t="shared" si="295"/>
        <v>1</v>
      </c>
      <c r="AY844" s="416" t="str">
        <f t="shared" si="296"/>
        <v>B</v>
      </c>
      <c r="AZ844" s="416" t="str">
        <f>R844&amp;AY844</f>
        <v>5B</v>
      </c>
      <c r="BA844" s="417">
        <f>IFERROR(INDEX(Raw_DATA!L:L,MATCH(Risk7_PlusY67!$D844,Raw_DATA!$A:$A,0)),"")</f>
        <v>-1.52</v>
      </c>
      <c r="BB844" s="417">
        <f>IFERROR(INDEX(AVGGroup!$H$5:$H$21,MATCH(Risk7_PlusY67!$BJ844,AVGGroup!$C$5:$C$21,0)),"")</f>
        <v>-3.95</v>
      </c>
      <c r="BC844" s="417">
        <f>IFERROR(INDEX(Raw_DATA!M:M,MATCH(Risk7_PlusY67!$D844,Raw_DATA!$A:$A,0)),"")</f>
        <v>-7.39</v>
      </c>
      <c r="BD844" s="418">
        <f>IFERROR(INDEX(AVGGroup!$J$5:$J$21,MATCH(Risk7_PlusY67!$BJ844,AVGGroup!$C$5:$C$21,0)),"")</f>
        <v>-8.8800000000000008</v>
      </c>
      <c r="BE844" s="407">
        <f>IFERROR(INDEX(Raw_DATA!N:N,MATCH(Risk7_PlusY67!$D844,Raw_DATA!$A:$A,0)),"")</f>
        <v>202</v>
      </c>
      <c r="BF844" s="407">
        <f>IFERROR(INDEX(Raw_DATA!O:O,MATCH(Risk7_PlusY67!$D844,Raw_DATA!$A:$A,0)),"")</f>
        <v>47</v>
      </c>
      <c r="BG844" s="407">
        <f>IFERROR(INDEX(Raw_DATA!P:P,MATCH(Risk7_PlusY67!$D844,Raw_DATA!$A:$A,0)),"")</f>
        <v>48</v>
      </c>
      <c r="BH844" s="407">
        <f>IFERROR(INDEX(Raw_DATA!Q:Q,MATCH(Risk7_PlusY67!$D844,Raw_DATA!$A:$A,0)),"")</f>
        <v>140</v>
      </c>
      <c r="BI844" s="407">
        <f>IFERROR(INDEX(Raw_DATA!R:R,MATCH(Risk7_PlusY67!$D844,Raw_DATA!$A:$A,0)),"")</f>
        <v>45</v>
      </c>
      <c r="BJ844" s="124" t="str">
        <f>INDEX('Org2567'!$BM:$BM,MATCH(Risk7_PlusY67!D844,'Org2567'!$D:$D,0))</f>
        <v>รพช.F2 P30,000-60,000</v>
      </c>
    </row>
    <row r="845" spans="1:62" x14ac:dyDescent="0.7">
      <c r="A845" s="206">
        <f>IF(ISBLANK(D845),"",COUNTA($D$3:D845))</f>
        <v>843</v>
      </c>
      <c r="B845" s="207">
        <f>IFERROR(INDEX(ID!$E:$E,MATCH(Risk7_PlusY67!$D845,ID!$A:$A,0)),"")</f>
        <v>12</v>
      </c>
      <c r="C845" s="207" t="str">
        <f>IFERROR(INDEX(ID!$I:$I,MATCH(Risk7_PlusY67!$D845,ID!$A:$A,0)),"")</f>
        <v>นราธิวาส</v>
      </c>
      <c r="D845" s="295" t="s">
        <v>838</v>
      </c>
      <c r="E845" s="207" t="str">
        <f>IFERROR(INDEX(ID!$C:$C,MATCH(Risk7_PlusY67!$D845,ID!$A:$A,0)),"")</f>
        <v>สุคิริน,รพช.</v>
      </c>
      <c r="F845" s="207" t="str">
        <f>IFERROR(INDEX(ID!$G:$G,MATCH(Risk7_PlusY67!$D845,ID!$A:$A,0)),"")</f>
        <v>รพช.</v>
      </c>
      <c r="G845" s="206">
        <f>IFERROR(INDEX(ID!$J:$J,MATCH(Risk7_PlusY67!$D845,ID!$A:$A,0)),"")</f>
        <v>35</v>
      </c>
      <c r="H845" s="208" t="str">
        <f>IFERROR(INDEX(ID!$P:$P,MATCH(Risk7_PlusY67!$D845,ID!$A:$A,0)),"")</f>
        <v>รพช.F2 P&lt;=30,000</v>
      </c>
      <c r="I845" s="209">
        <f>IFERROR(INDEX(Raw_DATA!E:E,MATCH(Risk7_PlusY67!$D845,Raw_DATA!$A:$A,0)),"")</f>
        <v>4.07</v>
      </c>
      <c r="J845" s="209">
        <f>IFERROR(INDEX(Raw_DATA!F:F,MATCH(Risk7_PlusY67!$D845,Raw_DATA!$A:$A,0)),"")</f>
        <v>3.64</v>
      </c>
      <c r="K845" s="209">
        <f>IFERROR(INDEX(Raw_DATA!G:G,MATCH(Risk7_PlusY67!$D845,Raw_DATA!$A:$A,0)),"")</f>
        <v>2.98</v>
      </c>
      <c r="L845" s="209">
        <f>IFERROR(INDEX(Raw_DATA!H:H,MATCH(Risk7_PlusY67!$D845,Raw_DATA!$A:$A,0)),"")</f>
        <v>28188659.609999999</v>
      </c>
      <c r="M845" s="210">
        <f>IFERROR(INDEX(Raw_DATA!I:I,MATCH(Risk7_PlusY67!$D845,Raw_DATA!$A:$A,0)),"")</f>
        <v>-28173437.32</v>
      </c>
      <c r="N845" s="206">
        <f t="shared" si="276"/>
        <v>0</v>
      </c>
      <c r="O845" s="206">
        <f t="shared" si="277"/>
        <v>1</v>
      </c>
      <c r="P845" s="206">
        <f t="shared" si="279"/>
        <v>0</v>
      </c>
      <c r="Q845" s="211">
        <f t="shared" si="280"/>
        <v>12</v>
      </c>
      <c r="R845" s="206">
        <f t="shared" si="278"/>
        <v>1</v>
      </c>
      <c r="S845" s="212">
        <f>IFERROR(INDEX(Raw_DATA!J:J,MATCH(Risk7_PlusY67!$D845,Raw_DATA!$A:$A,0)),"")</f>
        <v>-23282826.699999999</v>
      </c>
      <c r="T845" s="213">
        <f>IFERROR(INDEX(Raw_DATA!K:K,MATCH(Risk7_PlusY67!$D845,Raw_DATA!$A:$A,0)),"")</f>
        <v>18153152.27</v>
      </c>
      <c r="U845" s="214">
        <f t="shared" si="281"/>
        <v>0</v>
      </c>
      <c r="V845" s="214">
        <f t="shared" si="282"/>
        <v>0</v>
      </c>
      <c r="W845" s="214">
        <f>IF(OR(AND((K845&lt;0.8),(AJ845&gt;180)),AND((K845&lt;0.8),(AJ845&lt;10)),AND((K845&gt;=0.8),(AJ845&lt;10)),AND((K845&gt;=0.8),(AJ845&gt;90))),0,1)</f>
        <v>1</v>
      </c>
      <c r="X845" s="214">
        <f t="shared" si="283"/>
        <v>1</v>
      </c>
      <c r="Y845" s="214">
        <f t="shared" si="284"/>
        <v>1</v>
      </c>
      <c r="Z845" s="214">
        <f t="shared" si="285"/>
        <v>1</v>
      </c>
      <c r="AA845" s="214">
        <f t="shared" si="286"/>
        <v>1</v>
      </c>
      <c r="AB845" s="215" t="str">
        <f t="shared" si="287"/>
        <v>B</v>
      </c>
      <c r="AC845" s="215" t="str">
        <f t="shared" si="288"/>
        <v>1B</v>
      </c>
      <c r="AD845" s="216"/>
      <c r="AE845" s="216"/>
      <c r="AF845" s="434">
        <f>IFERROR(INDEX(Raw_DATA!L:L,MATCH(Risk7_PlusY67!$D845,Raw_DATA!$A:$A,0)),"")</f>
        <v>-24.79</v>
      </c>
      <c r="AG845" s="434">
        <f>IFERROR(INDEX(AVGGroup!$D$5:$D$21,MATCH(Risk7_PlusY67!$H845,AVGGroup!$C$5:$C$21,0)),"")</f>
        <v>-3.55</v>
      </c>
      <c r="AH845" s="434">
        <f>IFERROR(INDEX(Raw_DATA!M:M,MATCH(Risk7_PlusY67!$D845,Raw_DATA!$A:$A,0)),"")</f>
        <v>-33.46</v>
      </c>
      <c r="AI845" s="435">
        <f>IFERROR(INDEX(AVGGroup!$F$5:$F$21,MATCH(Risk7_PlusY67!$H845,AVGGroup!$C$5:$C$21,0)),"")</f>
        <v>-10.199999999999999</v>
      </c>
      <c r="AJ845" s="401">
        <f>IFERROR(INDEX(Raw_DATA!N:N,MATCH(Risk7_PlusY67!$D845,Raw_DATA!$A:$A,0)),"")</f>
        <v>85</v>
      </c>
      <c r="AK845" s="401">
        <f>IFERROR(INDEX(Raw_DATA!O:O,MATCH(Risk7_PlusY67!$D845,Raw_DATA!$A:$A,0)),"")</f>
        <v>27</v>
      </c>
      <c r="AL845" s="401">
        <f>IFERROR(INDEX(Raw_DATA!P:P,MATCH(Risk7_PlusY67!$D845,Raw_DATA!$A:$A,0)),"")</f>
        <v>41</v>
      </c>
      <c r="AM845" s="401">
        <f>IFERROR(INDEX(Raw_DATA!Q:Q,MATCH(Risk7_PlusY67!$D845,Raw_DATA!$A:$A,0)),"")</f>
        <v>120</v>
      </c>
      <c r="AN845" s="401">
        <f>IFERROR(INDEX(Raw_DATA!R:R,MATCH(Risk7_PlusY67!$D845,Raw_DATA!$A:$A,0)),"")</f>
        <v>49</v>
      </c>
      <c r="AO845" s="407"/>
      <c r="AP845" s="411" t="b">
        <f>AB845=AY845</f>
        <v>1</v>
      </c>
      <c r="AQ845" s="340">
        <f t="shared" si="289"/>
        <v>1</v>
      </c>
      <c r="AR845" s="123">
        <f t="shared" si="290"/>
        <v>0</v>
      </c>
      <c r="AS845" s="123">
        <f t="shared" si="291"/>
        <v>0</v>
      </c>
      <c r="AT845" s="123">
        <f>IF(OR(AND((K845&lt;0.8),(BE845&gt;180)),AND((K845&lt;0.8),(BE845&lt;10)),AND((K845&gt;=0.8),(BE845&lt;10)),AND((K845&gt;=0.8),(BE845&gt;90))),0,1)</f>
        <v>1</v>
      </c>
      <c r="AU845" s="123">
        <f t="shared" si="292"/>
        <v>1</v>
      </c>
      <c r="AV845" s="123">
        <f t="shared" si="293"/>
        <v>1</v>
      </c>
      <c r="AW845" s="123">
        <f t="shared" si="294"/>
        <v>1</v>
      </c>
      <c r="AX845" s="123">
        <f t="shared" si="295"/>
        <v>1</v>
      </c>
      <c r="AY845" s="416" t="str">
        <f t="shared" si="296"/>
        <v>B</v>
      </c>
      <c r="AZ845" s="416" t="str">
        <f>R845&amp;AY845</f>
        <v>1B</v>
      </c>
      <c r="BA845" s="417">
        <f>IFERROR(INDEX(Raw_DATA!L:L,MATCH(Risk7_PlusY67!$D845,Raw_DATA!$A:$A,0)),"")</f>
        <v>-24.79</v>
      </c>
      <c r="BB845" s="417">
        <f>IFERROR(INDEX(AVGGroup!$H$5:$H$21,MATCH(Risk7_PlusY67!$BJ845,AVGGroup!$C$5:$C$21,0)),"")</f>
        <v>-3.54</v>
      </c>
      <c r="BC845" s="417">
        <f>IFERROR(INDEX(Raw_DATA!M:M,MATCH(Risk7_PlusY67!$D845,Raw_DATA!$A:$A,0)),"")</f>
        <v>-33.46</v>
      </c>
      <c r="BD845" s="418">
        <f>IFERROR(INDEX(AVGGroup!$J$5:$J$21,MATCH(Risk7_PlusY67!$BJ845,AVGGroup!$C$5:$C$21,0)),"")</f>
        <v>-10.199999999999999</v>
      </c>
      <c r="BE845" s="407">
        <f>IFERROR(INDEX(Raw_DATA!N:N,MATCH(Risk7_PlusY67!$D845,Raw_DATA!$A:$A,0)),"")</f>
        <v>85</v>
      </c>
      <c r="BF845" s="407">
        <f>IFERROR(INDEX(Raw_DATA!O:O,MATCH(Risk7_PlusY67!$D845,Raw_DATA!$A:$A,0)),"")</f>
        <v>27</v>
      </c>
      <c r="BG845" s="407">
        <f>IFERROR(INDEX(Raw_DATA!P:P,MATCH(Risk7_PlusY67!$D845,Raw_DATA!$A:$A,0)),"")</f>
        <v>41</v>
      </c>
      <c r="BH845" s="407">
        <f>IFERROR(INDEX(Raw_DATA!Q:Q,MATCH(Risk7_PlusY67!$D845,Raw_DATA!$A:$A,0)),"")</f>
        <v>120</v>
      </c>
      <c r="BI845" s="407">
        <f>IFERROR(INDEX(Raw_DATA!R:R,MATCH(Risk7_PlusY67!$D845,Raw_DATA!$A:$A,0)),"")</f>
        <v>49</v>
      </c>
      <c r="BJ845" s="124" t="str">
        <f>INDEX('Org2567'!$BM:$BM,MATCH(Risk7_PlusY67!D845,'Org2567'!$D:$D,0))</f>
        <v>รพช.F2 P&lt;=30,000</v>
      </c>
    </row>
    <row r="846" spans="1:62" x14ac:dyDescent="0.7">
      <c r="A846" s="206">
        <f>IF(ISBLANK(D846),"",COUNTA($D$3:D846))</f>
        <v>844</v>
      </c>
      <c r="B846" s="207">
        <f>IFERROR(INDEX(ID!$E:$E,MATCH(Risk7_PlusY67!$D846,ID!$A:$A,0)),"")</f>
        <v>12</v>
      </c>
      <c r="C846" s="207" t="str">
        <f>IFERROR(INDEX(ID!$I:$I,MATCH(Risk7_PlusY67!$D846,ID!$A:$A,0)),"")</f>
        <v>นราธิวาส</v>
      </c>
      <c r="D846" s="295" t="s">
        <v>839</v>
      </c>
      <c r="E846" s="207" t="str">
        <f>IFERROR(INDEX(ID!$C:$C,MATCH(Risk7_PlusY67!$D846,ID!$A:$A,0)),"")</f>
        <v>สุไหงปาดี,รพช.</v>
      </c>
      <c r="F846" s="207" t="str">
        <f>IFERROR(INDEX(ID!$G:$G,MATCH(Risk7_PlusY67!$D846,ID!$A:$A,0)),"")</f>
        <v>รพช.</v>
      </c>
      <c r="G846" s="206">
        <f>IFERROR(INDEX(ID!$J:$J,MATCH(Risk7_PlusY67!$D846,ID!$A:$A,0)),"")</f>
        <v>41</v>
      </c>
      <c r="H846" s="208" t="str">
        <f>IFERROR(INDEX(ID!$P:$P,MATCH(Risk7_PlusY67!$D846,ID!$A:$A,0)),"")</f>
        <v>รพช.F2 P30,000-60,000</v>
      </c>
      <c r="I846" s="209">
        <f>IFERROR(INDEX(Raw_DATA!E:E,MATCH(Risk7_PlusY67!$D846,Raw_DATA!$A:$A,0)),"")</f>
        <v>3.05</v>
      </c>
      <c r="J846" s="209">
        <f>IFERROR(INDEX(Raw_DATA!F:F,MATCH(Risk7_PlusY67!$D846,Raw_DATA!$A:$A,0)),"")</f>
        <v>2.82</v>
      </c>
      <c r="K846" s="209">
        <f>IFERROR(INDEX(Raw_DATA!G:G,MATCH(Risk7_PlusY67!$D846,Raw_DATA!$A:$A,0)),"")</f>
        <v>2.35</v>
      </c>
      <c r="L846" s="209">
        <f>IFERROR(INDEX(Raw_DATA!H:H,MATCH(Risk7_PlusY67!$D846,Raw_DATA!$A:$A,0)),"")</f>
        <v>31954743.25</v>
      </c>
      <c r="M846" s="210">
        <f>IFERROR(INDEX(Raw_DATA!I:I,MATCH(Risk7_PlusY67!$D846,Raw_DATA!$A:$A,0)),"")</f>
        <v>-12788858.84</v>
      </c>
      <c r="N846" s="206">
        <f t="shared" si="276"/>
        <v>0</v>
      </c>
      <c r="O846" s="206">
        <f t="shared" si="277"/>
        <v>1</v>
      </c>
      <c r="P846" s="206">
        <f t="shared" si="279"/>
        <v>0</v>
      </c>
      <c r="Q846" s="211">
        <f t="shared" si="280"/>
        <v>29.9</v>
      </c>
      <c r="R846" s="206">
        <f t="shared" si="278"/>
        <v>1</v>
      </c>
      <c r="S846" s="212">
        <f>IFERROR(INDEX(Raw_DATA!J:J,MATCH(Risk7_PlusY67!$D846,Raw_DATA!$A:$A,0)),"")</f>
        <v>-10547095.42</v>
      </c>
      <c r="T846" s="213">
        <f>IFERROR(INDEX(Raw_DATA!K:K,MATCH(Risk7_PlusY67!$D846,Raw_DATA!$A:$A,0)),"")</f>
        <v>21098428.199999999</v>
      </c>
      <c r="U846" s="214">
        <f t="shared" si="281"/>
        <v>0</v>
      </c>
      <c r="V846" s="214">
        <f t="shared" si="282"/>
        <v>0</v>
      </c>
      <c r="W846" s="214">
        <f>IF(OR(AND((K846&lt;0.8),(AJ846&gt;180)),AND((K846&lt;0.8),(AJ846&lt;10)),AND((K846&gt;=0.8),(AJ846&lt;10)),AND((K846&gt;=0.8),(AJ846&gt;90))),0,1)</f>
        <v>0</v>
      </c>
      <c r="X846" s="214">
        <f t="shared" si="283"/>
        <v>1</v>
      </c>
      <c r="Y846" s="214">
        <f t="shared" si="284"/>
        <v>0</v>
      </c>
      <c r="Z846" s="214">
        <f t="shared" si="285"/>
        <v>0</v>
      </c>
      <c r="AA846" s="214">
        <f t="shared" si="286"/>
        <v>1</v>
      </c>
      <c r="AB846" s="215" t="str">
        <f t="shared" si="287"/>
        <v>C-</v>
      </c>
      <c r="AC846" s="215" t="str">
        <f t="shared" si="288"/>
        <v>1C-</v>
      </c>
      <c r="AD846" s="216"/>
      <c r="AE846" s="216"/>
      <c r="AF846" s="434">
        <f>IFERROR(INDEX(Raw_DATA!L:L,MATCH(Risk7_PlusY67!$D846,Raw_DATA!$A:$A,0)),"")</f>
        <v>-7.27</v>
      </c>
      <c r="AG846" s="434">
        <f>IFERROR(INDEX(AVGGroup!$D$5:$D$21,MATCH(Risk7_PlusY67!$H846,AVGGroup!$C$5:$C$21,0)),"")</f>
        <v>-4.37</v>
      </c>
      <c r="AH846" s="434">
        <f>IFERROR(INDEX(Raw_DATA!M:M,MATCH(Risk7_PlusY67!$D846,Raw_DATA!$A:$A,0)),"")</f>
        <v>-15.41</v>
      </c>
      <c r="AI846" s="435">
        <f>IFERROR(INDEX(AVGGroup!$F$5:$F$21,MATCH(Risk7_PlusY67!$H846,AVGGroup!$C$5:$C$21,0)),"")</f>
        <v>-9.19</v>
      </c>
      <c r="AJ846" s="401">
        <f>IFERROR(INDEX(Raw_DATA!N:N,MATCH(Risk7_PlusY67!$D846,Raw_DATA!$A:$A,0)),"")</f>
        <v>155</v>
      </c>
      <c r="AK846" s="401">
        <f>IFERROR(INDEX(Raw_DATA!O:O,MATCH(Risk7_PlusY67!$D846,Raw_DATA!$A:$A,0)),"")</f>
        <v>44</v>
      </c>
      <c r="AL846" s="401">
        <f>IFERROR(INDEX(Raw_DATA!P:P,MATCH(Risk7_PlusY67!$D846,Raw_DATA!$A:$A,0)),"")</f>
        <v>61</v>
      </c>
      <c r="AM846" s="401">
        <f>IFERROR(INDEX(Raw_DATA!Q:Q,MATCH(Risk7_PlusY67!$D846,Raw_DATA!$A:$A,0)),"")</f>
        <v>151</v>
      </c>
      <c r="AN846" s="401">
        <f>IFERROR(INDEX(Raw_DATA!R:R,MATCH(Risk7_PlusY67!$D846,Raw_DATA!$A:$A,0)),"")</f>
        <v>49</v>
      </c>
      <c r="AO846" s="407"/>
      <c r="AP846" s="411" t="b">
        <f>AB846=AY846</f>
        <v>1</v>
      </c>
      <c r="AQ846" s="340">
        <f t="shared" si="289"/>
        <v>1</v>
      </c>
      <c r="AR846" s="123">
        <f t="shared" si="290"/>
        <v>0</v>
      </c>
      <c r="AS846" s="123">
        <f t="shared" si="291"/>
        <v>0</v>
      </c>
      <c r="AT846" s="123">
        <f>IF(OR(AND((K846&lt;0.8),(BE846&gt;180)),AND((K846&lt;0.8),(BE846&lt;10)),AND((K846&gt;=0.8),(BE846&lt;10)),AND((K846&gt;=0.8),(BE846&gt;90))),0,1)</f>
        <v>0</v>
      </c>
      <c r="AU846" s="123">
        <f t="shared" si="292"/>
        <v>1</v>
      </c>
      <c r="AV846" s="123">
        <f t="shared" si="293"/>
        <v>0</v>
      </c>
      <c r="AW846" s="123">
        <f t="shared" si="294"/>
        <v>0</v>
      </c>
      <c r="AX846" s="123">
        <f t="shared" si="295"/>
        <v>1</v>
      </c>
      <c r="AY846" s="416" t="str">
        <f t="shared" si="296"/>
        <v>C-</v>
      </c>
      <c r="AZ846" s="416" t="str">
        <f>R846&amp;AY846</f>
        <v>1C-</v>
      </c>
      <c r="BA846" s="417">
        <f>IFERROR(INDEX(Raw_DATA!L:L,MATCH(Risk7_PlusY67!$D846,Raw_DATA!$A:$A,0)),"")</f>
        <v>-7.27</v>
      </c>
      <c r="BB846" s="417">
        <f>IFERROR(INDEX(AVGGroup!$H$5:$H$21,MATCH(Risk7_PlusY67!$BJ846,AVGGroup!$C$5:$C$21,0)),"")</f>
        <v>-3.95</v>
      </c>
      <c r="BC846" s="417">
        <f>IFERROR(INDEX(Raw_DATA!M:M,MATCH(Risk7_PlusY67!$D846,Raw_DATA!$A:$A,0)),"")</f>
        <v>-15.41</v>
      </c>
      <c r="BD846" s="418">
        <f>IFERROR(INDEX(AVGGroup!$J$5:$J$21,MATCH(Risk7_PlusY67!$BJ846,AVGGroup!$C$5:$C$21,0)),"")</f>
        <v>-8.8800000000000008</v>
      </c>
      <c r="BE846" s="407">
        <f>IFERROR(INDEX(Raw_DATA!N:N,MATCH(Risk7_PlusY67!$D846,Raw_DATA!$A:$A,0)),"")</f>
        <v>155</v>
      </c>
      <c r="BF846" s="407">
        <f>IFERROR(INDEX(Raw_DATA!O:O,MATCH(Risk7_PlusY67!$D846,Raw_DATA!$A:$A,0)),"")</f>
        <v>44</v>
      </c>
      <c r="BG846" s="407">
        <f>IFERROR(INDEX(Raw_DATA!P:P,MATCH(Risk7_PlusY67!$D846,Raw_DATA!$A:$A,0)),"")</f>
        <v>61</v>
      </c>
      <c r="BH846" s="407">
        <f>IFERROR(INDEX(Raw_DATA!Q:Q,MATCH(Risk7_PlusY67!$D846,Raw_DATA!$A:$A,0)),"")</f>
        <v>151</v>
      </c>
      <c r="BI846" s="407">
        <f>IFERROR(INDEX(Raw_DATA!R:R,MATCH(Risk7_PlusY67!$D846,Raw_DATA!$A:$A,0)),"")</f>
        <v>49</v>
      </c>
      <c r="BJ846" s="124" t="str">
        <f>INDEX('Org2567'!$BM:$BM,MATCH(Risk7_PlusY67!D846,'Org2567'!$D:$D,0))</f>
        <v>รพช.F2 P30,000-60,000</v>
      </c>
    </row>
    <row r="847" spans="1:62" x14ac:dyDescent="0.7">
      <c r="A847" s="206">
        <f>IF(ISBLANK(D847),"",COUNTA($D$3:D847))</f>
        <v>845</v>
      </c>
      <c r="B847" s="207">
        <f>IFERROR(INDEX(ID!$E:$E,MATCH(Risk7_PlusY67!$D847,ID!$A:$A,0)),"")</f>
        <v>12</v>
      </c>
      <c r="C847" s="207" t="str">
        <f>IFERROR(INDEX(ID!$I:$I,MATCH(Risk7_PlusY67!$D847,ID!$A:$A,0)),"")</f>
        <v>นราธิวาส</v>
      </c>
      <c r="D847" s="295" t="s">
        <v>840</v>
      </c>
      <c r="E847" s="207" t="str">
        <f>IFERROR(INDEX(ID!$C:$C,MATCH(Risk7_PlusY67!$D847,ID!$A:$A,0)),"")</f>
        <v>จะแนะ,รพช.</v>
      </c>
      <c r="F847" s="207" t="str">
        <f>IFERROR(INDEX(ID!$G:$G,MATCH(Risk7_PlusY67!$D847,ID!$A:$A,0)),"")</f>
        <v>รพช.</v>
      </c>
      <c r="G847" s="206">
        <f>IFERROR(INDEX(ID!$J:$J,MATCH(Risk7_PlusY67!$D847,ID!$A:$A,0)),"")</f>
        <v>60</v>
      </c>
      <c r="H847" s="208" t="str">
        <f>IFERROR(INDEX(ID!$P:$P,MATCH(Risk7_PlusY67!$D847,ID!$A:$A,0)),"")</f>
        <v>รพช.F2 P30,000-60,000</v>
      </c>
      <c r="I847" s="209">
        <f>IFERROR(INDEX(Raw_DATA!E:E,MATCH(Risk7_PlusY67!$D847,Raw_DATA!$A:$A,0)),"")</f>
        <v>0.88</v>
      </c>
      <c r="J847" s="209">
        <f>IFERROR(INDEX(Raw_DATA!F:F,MATCH(Risk7_PlusY67!$D847,Raw_DATA!$A:$A,0)),"")</f>
        <v>0.75</v>
      </c>
      <c r="K847" s="209">
        <f>IFERROR(INDEX(Raw_DATA!G:G,MATCH(Risk7_PlusY67!$D847,Raw_DATA!$A:$A,0)),"")</f>
        <v>0.47</v>
      </c>
      <c r="L847" s="209">
        <f>IFERROR(INDEX(Raw_DATA!H:H,MATCH(Risk7_PlusY67!$D847,Raw_DATA!$A:$A,0)),"")</f>
        <v>-4137365.37</v>
      </c>
      <c r="M847" s="210">
        <f>IFERROR(INDEX(Raw_DATA!I:I,MATCH(Risk7_PlusY67!$D847,Raw_DATA!$A:$A,0)),"")</f>
        <v>-7473077.3700000001</v>
      </c>
      <c r="N847" s="206">
        <f t="shared" si="276"/>
        <v>3</v>
      </c>
      <c r="O847" s="206">
        <f t="shared" si="277"/>
        <v>2</v>
      </c>
      <c r="P847" s="206">
        <f t="shared" si="279"/>
        <v>2</v>
      </c>
      <c r="Q847" s="211" t="str">
        <f t="shared" si="280"/>
        <v/>
      </c>
      <c r="R847" s="206">
        <f t="shared" si="278"/>
        <v>7</v>
      </c>
      <c r="S847" s="212">
        <f>IFERROR(INDEX(Raw_DATA!J:J,MATCH(Risk7_PlusY67!$D847,Raw_DATA!$A:$A,0)),"")</f>
        <v>-4049570.27</v>
      </c>
      <c r="T847" s="213">
        <f>IFERROR(INDEX(Raw_DATA!K:K,MATCH(Risk7_PlusY67!$D847,Raw_DATA!$A:$A,0)),"")</f>
        <v>-18175316.940000001</v>
      </c>
      <c r="U847" s="214">
        <f t="shared" si="281"/>
        <v>1</v>
      </c>
      <c r="V847" s="214">
        <f t="shared" si="282"/>
        <v>0</v>
      </c>
      <c r="W847" s="214">
        <f>IF(OR(AND((K847&lt;0.8),(AJ847&gt;180)),AND((K847&lt;0.8),(AJ847&lt;10)),AND((K847&gt;=0.8),(AJ847&lt;10)),AND((K847&gt;=0.8),(AJ847&gt;90))),0,1)</f>
        <v>1</v>
      </c>
      <c r="X847" s="214">
        <f t="shared" si="283"/>
        <v>1</v>
      </c>
      <c r="Y847" s="214">
        <f t="shared" si="284"/>
        <v>0</v>
      </c>
      <c r="Z847" s="214">
        <f t="shared" si="285"/>
        <v>0</v>
      </c>
      <c r="AA847" s="214">
        <f t="shared" si="286"/>
        <v>1</v>
      </c>
      <c r="AB847" s="215" t="str">
        <f t="shared" si="287"/>
        <v>B-</v>
      </c>
      <c r="AC847" s="215" t="str">
        <f t="shared" si="288"/>
        <v>7B-</v>
      </c>
      <c r="AD847" s="216"/>
      <c r="AE847" s="216"/>
      <c r="AF847" s="434">
        <f>IFERROR(INDEX(Raw_DATA!L:L,MATCH(Risk7_PlusY67!$D847,Raw_DATA!$A:$A,0)),"")</f>
        <v>-2.74</v>
      </c>
      <c r="AG847" s="434">
        <f>IFERROR(INDEX(AVGGroup!$D$5:$D$21,MATCH(Risk7_PlusY67!$H847,AVGGroup!$C$5:$C$21,0)),"")</f>
        <v>-4.37</v>
      </c>
      <c r="AH847" s="434">
        <f>IFERROR(INDEX(Raw_DATA!M:M,MATCH(Risk7_PlusY67!$D847,Raw_DATA!$A:$A,0)),"")</f>
        <v>-9.25</v>
      </c>
      <c r="AI847" s="435">
        <f>IFERROR(INDEX(AVGGroup!$F$5:$F$21,MATCH(Risk7_PlusY67!$H847,AVGGroup!$C$5:$C$21,0)),"")</f>
        <v>-9.19</v>
      </c>
      <c r="AJ847" s="401">
        <f>IFERROR(INDEX(Raw_DATA!N:N,MATCH(Risk7_PlusY67!$D847,Raw_DATA!$A:$A,0)),"")</f>
        <v>165</v>
      </c>
      <c r="AK847" s="401">
        <f>IFERROR(INDEX(Raw_DATA!O:O,MATCH(Risk7_PlusY67!$D847,Raw_DATA!$A:$A,0)),"")</f>
        <v>54</v>
      </c>
      <c r="AL847" s="401">
        <f>IFERROR(INDEX(Raw_DATA!P:P,MATCH(Risk7_PlusY67!$D847,Raw_DATA!$A:$A,0)),"")</f>
        <v>180</v>
      </c>
      <c r="AM847" s="401">
        <f>IFERROR(INDEX(Raw_DATA!Q:Q,MATCH(Risk7_PlusY67!$D847,Raw_DATA!$A:$A,0)),"")</f>
        <v>482</v>
      </c>
      <c r="AN847" s="401">
        <f>IFERROR(INDEX(Raw_DATA!R:R,MATCH(Risk7_PlusY67!$D847,Raw_DATA!$A:$A,0)),"")</f>
        <v>47</v>
      </c>
      <c r="AO847" s="407"/>
      <c r="AP847" s="411" t="b">
        <f>AB847=AY847</f>
        <v>1</v>
      </c>
      <c r="AQ847" s="340">
        <f t="shared" si="289"/>
        <v>1</v>
      </c>
      <c r="AR847" s="123">
        <f t="shared" si="290"/>
        <v>1</v>
      </c>
      <c r="AS847" s="123">
        <f t="shared" si="291"/>
        <v>0</v>
      </c>
      <c r="AT847" s="123">
        <f>IF(OR(AND((K847&lt;0.8),(BE847&gt;180)),AND((K847&lt;0.8),(BE847&lt;10)),AND((K847&gt;=0.8),(BE847&lt;10)),AND((K847&gt;=0.8),(BE847&gt;90))),0,1)</f>
        <v>1</v>
      </c>
      <c r="AU847" s="123">
        <f t="shared" si="292"/>
        <v>1</v>
      </c>
      <c r="AV847" s="123">
        <f t="shared" si="293"/>
        <v>0</v>
      </c>
      <c r="AW847" s="123">
        <f t="shared" si="294"/>
        <v>0</v>
      </c>
      <c r="AX847" s="123">
        <f t="shared" si="295"/>
        <v>1</v>
      </c>
      <c r="AY847" s="416" t="str">
        <f t="shared" si="296"/>
        <v>B-</v>
      </c>
      <c r="AZ847" s="416" t="str">
        <f>R847&amp;AY847</f>
        <v>7B-</v>
      </c>
      <c r="BA847" s="417">
        <f>IFERROR(INDEX(Raw_DATA!L:L,MATCH(Risk7_PlusY67!$D847,Raw_DATA!$A:$A,0)),"")</f>
        <v>-2.74</v>
      </c>
      <c r="BB847" s="417">
        <f>IFERROR(INDEX(AVGGroup!$H$5:$H$21,MATCH(Risk7_PlusY67!$BJ847,AVGGroup!$C$5:$C$21,0)),"")</f>
        <v>-3.95</v>
      </c>
      <c r="BC847" s="417">
        <f>IFERROR(INDEX(Raw_DATA!M:M,MATCH(Risk7_PlusY67!$D847,Raw_DATA!$A:$A,0)),"")</f>
        <v>-9.25</v>
      </c>
      <c r="BD847" s="418">
        <f>IFERROR(INDEX(AVGGroup!$J$5:$J$21,MATCH(Risk7_PlusY67!$BJ847,AVGGroup!$C$5:$C$21,0)),"")</f>
        <v>-8.8800000000000008</v>
      </c>
      <c r="BE847" s="407">
        <f>IFERROR(INDEX(Raw_DATA!N:N,MATCH(Risk7_PlusY67!$D847,Raw_DATA!$A:$A,0)),"")</f>
        <v>165</v>
      </c>
      <c r="BF847" s="407">
        <f>IFERROR(INDEX(Raw_DATA!O:O,MATCH(Risk7_PlusY67!$D847,Raw_DATA!$A:$A,0)),"")</f>
        <v>54</v>
      </c>
      <c r="BG847" s="407">
        <f>IFERROR(INDEX(Raw_DATA!P:P,MATCH(Risk7_PlusY67!$D847,Raw_DATA!$A:$A,0)),"")</f>
        <v>180</v>
      </c>
      <c r="BH847" s="407">
        <f>IFERROR(INDEX(Raw_DATA!Q:Q,MATCH(Risk7_PlusY67!$D847,Raw_DATA!$A:$A,0)),"")</f>
        <v>482</v>
      </c>
      <c r="BI847" s="407">
        <f>IFERROR(INDEX(Raw_DATA!R:R,MATCH(Risk7_PlusY67!$D847,Raw_DATA!$A:$A,0)),"")</f>
        <v>47</v>
      </c>
      <c r="BJ847" s="124" t="str">
        <f>INDEX('Org2567'!$BM:$BM,MATCH(Risk7_PlusY67!D847,'Org2567'!$D:$D,0))</f>
        <v>รพช.F2 P30,000-60,000</v>
      </c>
    </row>
    <row r="848" spans="1:62" x14ac:dyDescent="0.7">
      <c r="A848" s="206">
        <f>IF(ISBLANK(D848),"",COUNTA($D$3:D848))</f>
        <v>846</v>
      </c>
      <c r="B848" s="207">
        <f>IFERROR(INDEX(ID!$E:$E,MATCH(Risk7_PlusY67!$D848,ID!$A:$A,0)),"")</f>
        <v>12</v>
      </c>
      <c r="C848" s="207" t="str">
        <f>IFERROR(INDEX(ID!$I:$I,MATCH(Risk7_PlusY67!$D848,ID!$A:$A,0)),"")</f>
        <v>นราธิวาส</v>
      </c>
      <c r="D848" s="295" t="s">
        <v>841</v>
      </c>
      <c r="E848" s="207" t="str">
        <f>IFERROR(INDEX(ID!$C:$C,MATCH(Risk7_PlusY67!$D848,ID!$A:$A,0)),"")</f>
        <v>เจาะไอร้อง,รพช.</v>
      </c>
      <c r="F848" s="207" t="str">
        <f>IFERROR(INDEX(ID!$G:$G,MATCH(Risk7_PlusY67!$D848,ID!$A:$A,0)),"")</f>
        <v>รพช.</v>
      </c>
      <c r="G848" s="206">
        <f>IFERROR(INDEX(ID!$J:$J,MATCH(Risk7_PlusY67!$D848,ID!$A:$A,0)),"")</f>
        <v>30</v>
      </c>
      <c r="H848" s="208" t="str">
        <f>IFERROR(INDEX(ID!$P:$P,MATCH(Risk7_PlusY67!$D848,ID!$A:$A,0)),"")</f>
        <v>รพช.F2 P30,000-60,000</v>
      </c>
      <c r="I848" s="209">
        <f>IFERROR(INDEX(Raw_DATA!E:E,MATCH(Risk7_PlusY67!$D848,Raw_DATA!$A:$A,0)),"")</f>
        <v>1.0900000000000001</v>
      </c>
      <c r="J848" s="209">
        <f>IFERROR(INDEX(Raw_DATA!F:F,MATCH(Risk7_PlusY67!$D848,Raw_DATA!$A:$A,0)),"")</f>
        <v>0.83</v>
      </c>
      <c r="K848" s="209">
        <f>IFERROR(INDEX(Raw_DATA!G:G,MATCH(Risk7_PlusY67!$D848,Raw_DATA!$A:$A,0)),"")</f>
        <v>0.57999999999999996</v>
      </c>
      <c r="L848" s="209">
        <f>IFERROR(INDEX(Raw_DATA!H:H,MATCH(Risk7_PlusY67!$D848,Raw_DATA!$A:$A,0)),"")</f>
        <v>1438760.38</v>
      </c>
      <c r="M848" s="210">
        <f>IFERROR(INDEX(Raw_DATA!I:I,MATCH(Risk7_PlusY67!$D848,Raw_DATA!$A:$A,0)),"")</f>
        <v>-29495494.879999999</v>
      </c>
      <c r="N848" s="206">
        <f t="shared" si="276"/>
        <v>3</v>
      </c>
      <c r="O848" s="206">
        <f t="shared" si="277"/>
        <v>1</v>
      </c>
      <c r="P848" s="206">
        <f t="shared" si="279"/>
        <v>2</v>
      </c>
      <c r="Q848" s="211">
        <f t="shared" si="280"/>
        <v>0.5</v>
      </c>
      <c r="R848" s="206">
        <f t="shared" si="278"/>
        <v>6</v>
      </c>
      <c r="S848" s="212">
        <f>IFERROR(INDEX(Raw_DATA!J:J,MATCH(Risk7_PlusY67!$D848,Raw_DATA!$A:$A,0)),"")</f>
        <v>-23906560.280000001</v>
      </c>
      <c r="T848" s="213">
        <f>IFERROR(INDEX(Raw_DATA!K:K,MATCH(Risk7_PlusY67!$D848,Raw_DATA!$A:$A,0)),"")</f>
        <v>-6755349.7000000002</v>
      </c>
      <c r="U848" s="214">
        <f t="shared" si="281"/>
        <v>0</v>
      </c>
      <c r="V848" s="214">
        <f t="shared" si="282"/>
        <v>0</v>
      </c>
      <c r="W848" s="214">
        <f>IF(OR(AND((K848&lt;0.8),(AJ848&gt;180)),AND((K848&lt;0.8),(AJ848&lt;10)),AND((K848&gt;=0.8),(AJ848&lt;10)),AND((K848&gt;=0.8),(AJ848&gt;90))),0,1)</f>
        <v>1</v>
      </c>
      <c r="X848" s="214">
        <f t="shared" si="283"/>
        <v>1</v>
      </c>
      <c r="Y848" s="214">
        <f t="shared" si="284"/>
        <v>0</v>
      </c>
      <c r="Z848" s="214">
        <f t="shared" si="285"/>
        <v>0</v>
      </c>
      <c r="AA848" s="214">
        <f t="shared" si="286"/>
        <v>0</v>
      </c>
      <c r="AB848" s="215" t="str">
        <f t="shared" si="287"/>
        <v>C-</v>
      </c>
      <c r="AC848" s="215" t="str">
        <f t="shared" si="288"/>
        <v>6C-</v>
      </c>
      <c r="AD848" s="216"/>
      <c r="AE848" s="216"/>
      <c r="AF848" s="434">
        <f>IFERROR(INDEX(Raw_DATA!L:L,MATCH(Risk7_PlusY67!$D848,Raw_DATA!$A:$A,0)),"")</f>
        <v>-22.25</v>
      </c>
      <c r="AG848" s="434">
        <f>IFERROR(INDEX(AVGGroup!$D$5:$D$21,MATCH(Risk7_PlusY67!$H848,AVGGroup!$C$5:$C$21,0)),"")</f>
        <v>-4.37</v>
      </c>
      <c r="AH848" s="434">
        <f>IFERROR(INDEX(Raw_DATA!M:M,MATCH(Risk7_PlusY67!$D848,Raw_DATA!$A:$A,0)),"")</f>
        <v>-53.07</v>
      </c>
      <c r="AI848" s="435">
        <f>IFERROR(INDEX(AVGGroup!$F$5:$F$21,MATCH(Risk7_PlusY67!$H848,AVGGroup!$C$5:$C$21,0)),"")</f>
        <v>-9.19</v>
      </c>
      <c r="AJ848" s="401">
        <f>IFERROR(INDEX(Raw_DATA!N:N,MATCH(Risk7_PlusY67!$D848,Raw_DATA!$A:$A,0)),"")</f>
        <v>106</v>
      </c>
      <c r="AK848" s="401">
        <f>IFERROR(INDEX(Raw_DATA!O:O,MATCH(Risk7_PlusY67!$D848,Raw_DATA!$A:$A,0)),"")</f>
        <v>32</v>
      </c>
      <c r="AL848" s="401">
        <f>IFERROR(INDEX(Raw_DATA!P:P,MATCH(Risk7_PlusY67!$D848,Raw_DATA!$A:$A,0)),"")</f>
        <v>70</v>
      </c>
      <c r="AM848" s="401">
        <f>IFERROR(INDEX(Raw_DATA!Q:Q,MATCH(Risk7_PlusY67!$D848,Raw_DATA!$A:$A,0)),"")</f>
        <v>384</v>
      </c>
      <c r="AN848" s="401">
        <f>IFERROR(INDEX(Raw_DATA!R:R,MATCH(Risk7_PlusY67!$D848,Raw_DATA!$A:$A,0)),"")</f>
        <v>67</v>
      </c>
      <c r="AO848" s="407"/>
      <c r="AP848" s="411" t="b">
        <f>AB848=AY848</f>
        <v>1</v>
      </c>
      <c r="AQ848" s="340">
        <f t="shared" si="289"/>
        <v>1</v>
      </c>
      <c r="AR848" s="123">
        <f t="shared" si="290"/>
        <v>0</v>
      </c>
      <c r="AS848" s="123">
        <f t="shared" si="291"/>
        <v>0</v>
      </c>
      <c r="AT848" s="123">
        <f>IF(OR(AND((K848&lt;0.8),(BE848&gt;180)),AND((K848&lt;0.8),(BE848&lt;10)),AND((K848&gt;=0.8),(BE848&lt;10)),AND((K848&gt;=0.8),(BE848&gt;90))),0,1)</f>
        <v>1</v>
      </c>
      <c r="AU848" s="123">
        <f t="shared" si="292"/>
        <v>1</v>
      </c>
      <c r="AV848" s="123">
        <f t="shared" si="293"/>
        <v>0</v>
      </c>
      <c r="AW848" s="123">
        <f t="shared" si="294"/>
        <v>0</v>
      </c>
      <c r="AX848" s="123">
        <f t="shared" si="295"/>
        <v>0</v>
      </c>
      <c r="AY848" s="416" t="str">
        <f t="shared" si="296"/>
        <v>C-</v>
      </c>
      <c r="AZ848" s="416" t="str">
        <f>R848&amp;AY848</f>
        <v>6C-</v>
      </c>
      <c r="BA848" s="417">
        <f>IFERROR(INDEX(Raw_DATA!L:L,MATCH(Risk7_PlusY67!$D848,Raw_DATA!$A:$A,0)),"")</f>
        <v>-22.25</v>
      </c>
      <c r="BB848" s="417">
        <f>IFERROR(INDEX(AVGGroup!$H$5:$H$21,MATCH(Risk7_PlusY67!$BJ848,AVGGroup!$C$5:$C$21,0)),"")</f>
        <v>-3.95</v>
      </c>
      <c r="BC848" s="417">
        <f>IFERROR(INDEX(Raw_DATA!M:M,MATCH(Risk7_PlusY67!$D848,Raw_DATA!$A:$A,0)),"")</f>
        <v>-53.07</v>
      </c>
      <c r="BD848" s="418">
        <f>IFERROR(INDEX(AVGGroup!$J$5:$J$21,MATCH(Risk7_PlusY67!$BJ848,AVGGroup!$C$5:$C$21,0)),"")</f>
        <v>-8.8800000000000008</v>
      </c>
      <c r="BE848" s="407">
        <f>IFERROR(INDEX(Raw_DATA!N:N,MATCH(Risk7_PlusY67!$D848,Raw_DATA!$A:$A,0)),"")</f>
        <v>106</v>
      </c>
      <c r="BF848" s="407">
        <f>IFERROR(INDEX(Raw_DATA!O:O,MATCH(Risk7_PlusY67!$D848,Raw_DATA!$A:$A,0)),"")</f>
        <v>32</v>
      </c>
      <c r="BG848" s="407">
        <f>IFERROR(INDEX(Raw_DATA!P:P,MATCH(Risk7_PlusY67!$D848,Raw_DATA!$A:$A,0)),"")</f>
        <v>70</v>
      </c>
      <c r="BH848" s="407">
        <f>IFERROR(INDEX(Raw_DATA!Q:Q,MATCH(Risk7_PlusY67!$D848,Raw_DATA!$A:$A,0)),"")</f>
        <v>384</v>
      </c>
      <c r="BI848" s="407">
        <f>IFERROR(INDEX(Raw_DATA!R:R,MATCH(Risk7_PlusY67!$D848,Raw_DATA!$A:$A,0)),"")</f>
        <v>67</v>
      </c>
      <c r="BJ848" s="124" t="str">
        <f>INDEX('Org2567'!$BM:$BM,MATCH(Risk7_PlusY67!D848,'Org2567'!$D:$D,0))</f>
        <v>รพช.F2 P30,000-60,000</v>
      </c>
    </row>
    <row r="849" spans="1:62" x14ac:dyDescent="0.7">
      <c r="A849" s="206">
        <f>IF(ISBLANK(D849),"",COUNTA($D$3:D849))</f>
        <v>847</v>
      </c>
      <c r="B849" s="207">
        <f>IFERROR(INDEX(ID!$E:$E,MATCH(Risk7_PlusY67!$D849,ID!$A:$A,0)),"")</f>
        <v>12</v>
      </c>
      <c r="C849" s="207" t="str">
        <f>IFERROR(INDEX(ID!$I:$I,MATCH(Risk7_PlusY67!$D849,ID!$A:$A,0)),"")</f>
        <v>นราธิวาส</v>
      </c>
      <c r="D849" s="295" t="s">
        <v>842</v>
      </c>
      <c r="E849" s="207" t="str">
        <f>IFERROR(INDEX(ID!$C:$C,MATCH(Risk7_PlusY67!$D849,ID!$A:$A,0)),"")</f>
        <v>ยี่งอเฉลิมพระเกียรติ ๘๐ พรรษา,รพช.</v>
      </c>
      <c r="F849" s="207" t="str">
        <f>IFERROR(INDEX(ID!$G:$G,MATCH(Risk7_PlusY67!$D849,ID!$A:$A,0)),"")</f>
        <v>รพช.</v>
      </c>
      <c r="G849" s="206">
        <f>IFERROR(INDEX(ID!$J:$J,MATCH(Risk7_PlusY67!$D849,ID!$A:$A,0)),"")</f>
        <v>60</v>
      </c>
      <c r="H849" s="208" t="str">
        <f>IFERROR(INDEX(ID!$P:$P,MATCH(Risk7_PlusY67!$D849,ID!$A:$A,0)),"")</f>
        <v>รพช.F2 P30,000-60,000</v>
      </c>
      <c r="I849" s="209">
        <f>IFERROR(INDEX(Raw_DATA!E:E,MATCH(Risk7_PlusY67!$D849,Raw_DATA!$A:$A,0)),"")</f>
        <v>2.5299999999999998</v>
      </c>
      <c r="J849" s="209">
        <f>IFERROR(INDEX(Raw_DATA!F:F,MATCH(Risk7_PlusY67!$D849,Raw_DATA!$A:$A,0)),"")</f>
        <v>2.3199999999999998</v>
      </c>
      <c r="K849" s="209">
        <f>IFERROR(INDEX(Raw_DATA!G:G,MATCH(Risk7_PlusY67!$D849,Raw_DATA!$A:$A,0)),"")</f>
        <v>1.81</v>
      </c>
      <c r="L849" s="209">
        <f>IFERROR(INDEX(Raw_DATA!H:H,MATCH(Risk7_PlusY67!$D849,Raw_DATA!$A:$A,0)),"")</f>
        <v>26679071.969999999</v>
      </c>
      <c r="M849" s="210">
        <f>IFERROR(INDEX(Raw_DATA!I:I,MATCH(Risk7_PlusY67!$D849,Raw_DATA!$A:$A,0)),"")</f>
        <v>-36227855.530000001</v>
      </c>
      <c r="N849" s="206">
        <f t="shared" si="276"/>
        <v>0</v>
      </c>
      <c r="O849" s="206">
        <f t="shared" si="277"/>
        <v>1</v>
      </c>
      <c r="P849" s="206">
        <f t="shared" si="279"/>
        <v>0</v>
      </c>
      <c r="Q849" s="211">
        <f t="shared" si="280"/>
        <v>8.8000000000000007</v>
      </c>
      <c r="R849" s="206">
        <f t="shared" si="278"/>
        <v>1</v>
      </c>
      <c r="S849" s="212">
        <f>IFERROR(INDEX(Raw_DATA!J:J,MATCH(Risk7_PlusY67!$D849,Raw_DATA!$A:$A,0)),"")</f>
        <v>-21479742.190000001</v>
      </c>
      <c r="T849" s="213">
        <f>IFERROR(INDEX(Raw_DATA!K:K,MATCH(Risk7_PlusY67!$D849,Raw_DATA!$A:$A,0)),"")</f>
        <v>14081064.289999999</v>
      </c>
      <c r="U849" s="214">
        <f t="shared" si="281"/>
        <v>0</v>
      </c>
      <c r="V849" s="214">
        <f t="shared" si="282"/>
        <v>0</v>
      </c>
      <c r="W849" s="214">
        <f>IF(OR(AND((K849&lt;0.8),(AJ849&gt;180)),AND((K849&lt;0.8),(AJ849&lt;10)),AND((K849&gt;=0.8),(AJ849&lt;10)),AND((K849&gt;=0.8),(AJ849&gt;90))),0,1)</f>
        <v>0</v>
      </c>
      <c r="X849" s="214">
        <f t="shared" si="283"/>
        <v>1</v>
      </c>
      <c r="Y849" s="214">
        <f t="shared" si="284"/>
        <v>0</v>
      </c>
      <c r="Z849" s="214">
        <f t="shared" si="285"/>
        <v>0</v>
      </c>
      <c r="AA849" s="214">
        <f t="shared" si="286"/>
        <v>1</v>
      </c>
      <c r="AB849" s="215" t="str">
        <f t="shared" si="287"/>
        <v>C-</v>
      </c>
      <c r="AC849" s="215" t="str">
        <f t="shared" si="288"/>
        <v>1C-</v>
      </c>
      <c r="AD849" s="216"/>
      <c r="AE849" s="216"/>
      <c r="AF849" s="434">
        <f>IFERROR(INDEX(Raw_DATA!L:L,MATCH(Risk7_PlusY67!$D849,Raw_DATA!$A:$A,0)),"")</f>
        <v>-15.01</v>
      </c>
      <c r="AG849" s="434">
        <f>IFERROR(INDEX(AVGGroup!$D$5:$D$21,MATCH(Risk7_PlusY67!$H849,AVGGroup!$C$5:$C$21,0)),"")</f>
        <v>-4.37</v>
      </c>
      <c r="AH849" s="434">
        <f>IFERROR(INDEX(Raw_DATA!M:M,MATCH(Risk7_PlusY67!$D849,Raw_DATA!$A:$A,0)),"")</f>
        <v>-19.34</v>
      </c>
      <c r="AI849" s="435">
        <f>IFERROR(INDEX(AVGGroup!$F$5:$F$21,MATCH(Risk7_PlusY67!$H849,AVGGroup!$C$5:$C$21,0)),"")</f>
        <v>-9.19</v>
      </c>
      <c r="AJ849" s="401">
        <f>IFERROR(INDEX(Raw_DATA!N:N,MATCH(Risk7_PlusY67!$D849,Raw_DATA!$A:$A,0)),"")</f>
        <v>133</v>
      </c>
      <c r="AK849" s="401">
        <f>IFERROR(INDEX(Raw_DATA!O:O,MATCH(Risk7_PlusY67!$D849,Raw_DATA!$A:$A,0)),"")</f>
        <v>26</v>
      </c>
      <c r="AL849" s="401">
        <f>IFERROR(INDEX(Raw_DATA!P:P,MATCH(Risk7_PlusY67!$D849,Raw_DATA!$A:$A,0)),"")</f>
        <v>79</v>
      </c>
      <c r="AM849" s="401">
        <f>IFERROR(INDEX(Raw_DATA!Q:Q,MATCH(Risk7_PlusY67!$D849,Raw_DATA!$A:$A,0)),"")</f>
        <v>181</v>
      </c>
      <c r="AN849" s="401">
        <f>IFERROR(INDEX(Raw_DATA!R:R,MATCH(Risk7_PlusY67!$D849,Raw_DATA!$A:$A,0)),"")</f>
        <v>56</v>
      </c>
      <c r="AO849" s="407"/>
      <c r="AP849" s="411" t="b">
        <f>AB849=AY849</f>
        <v>1</v>
      </c>
      <c r="AQ849" s="340">
        <f t="shared" si="289"/>
        <v>1</v>
      </c>
      <c r="AR849" s="123">
        <f t="shared" si="290"/>
        <v>0</v>
      </c>
      <c r="AS849" s="123">
        <f t="shared" si="291"/>
        <v>0</v>
      </c>
      <c r="AT849" s="123">
        <f>IF(OR(AND((K849&lt;0.8),(BE849&gt;180)),AND((K849&lt;0.8),(BE849&lt;10)),AND((K849&gt;=0.8),(BE849&lt;10)),AND((K849&gt;=0.8),(BE849&gt;90))),0,1)</f>
        <v>0</v>
      </c>
      <c r="AU849" s="123">
        <f t="shared" si="292"/>
        <v>1</v>
      </c>
      <c r="AV849" s="123">
        <f t="shared" si="293"/>
        <v>0</v>
      </c>
      <c r="AW849" s="123">
        <f t="shared" si="294"/>
        <v>0</v>
      </c>
      <c r="AX849" s="123">
        <f t="shared" si="295"/>
        <v>1</v>
      </c>
      <c r="AY849" s="416" t="str">
        <f t="shared" si="296"/>
        <v>C-</v>
      </c>
      <c r="AZ849" s="416" t="str">
        <f>R849&amp;AY849</f>
        <v>1C-</v>
      </c>
      <c r="BA849" s="417">
        <f>IFERROR(INDEX(Raw_DATA!L:L,MATCH(Risk7_PlusY67!$D849,Raw_DATA!$A:$A,0)),"")</f>
        <v>-15.01</v>
      </c>
      <c r="BB849" s="417">
        <f>IFERROR(INDEX(AVGGroup!$H$5:$H$21,MATCH(Risk7_PlusY67!$BJ849,AVGGroup!$C$5:$C$21,0)),"")</f>
        <v>-3.95</v>
      </c>
      <c r="BC849" s="417">
        <f>IFERROR(INDEX(Raw_DATA!M:M,MATCH(Risk7_PlusY67!$D849,Raw_DATA!$A:$A,0)),"")</f>
        <v>-19.34</v>
      </c>
      <c r="BD849" s="418">
        <f>IFERROR(INDEX(AVGGroup!$J$5:$J$21,MATCH(Risk7_PlusY67!$BJ849,AVGGroup!$C$5:$C$21,0)),"")</f>
        <v>-8.8800000000000008</v>
      </c>
      <c r="BE849" s="407">
        <f>IFERROR(INDEX(Raw_DATA!N:N,MATCH(Risk7_PlusY67!$D849,Raw_DATA!$A:$A,0)),"")</f>
        <v>133</v>
      </c>
      <c r="BF849" s="407">
        <f>IFERROR(INDEX(Raw_DATA!O:O,MATCH(Risk7_PlusY67!$D849,Raw_DATA!$A:$A,0)),"")</f>
        <v>26</v>
      </c>
      <c r="BG849" s="407">
        <f>IFERROR(INDEX(Raw_DATA!P:P,MATCH(Risk7_PlusY67!$D849,Raw_DATA!$A:$A,0)),"")</f>
        <v>79</v>
      </c>
      <c r="BH849" s="407">
        <f>IFERROR(INDEX(Raw_DATA!Q:Q,MATCH(Risk7_PlusY67!$D849,Raw_DATA!$A:$A,0)),"")</f>
        <v>181</v>
      </c>
      <c r="BI849" s="407">
        <f>IFERROR(INDEX(Raw_DATA!R:R,MATCH(Risk7_PlusY67!$D849,Raw_DATA!$A:$A,0)),"")</f>
        <v>56</v>
      </c>
      <c r="BJ849" s="124" t="str">
        <f>INDEX('Org2567'!$BM:$BM,MATCH(Risk7_PlusY67!D849,'Org2567'!$D:$D,0))</f>
        <v>รพช.F2 P30,000-60,000</v>
      </c>
    </row>
    <row r="850" spans="1:62" x14ac:dyDescent="0.7">
      <c r="A850" s="206">
        <f>IF(ISBLANK(D850),"",COUNTA($D$3:D850))</f>
        <v>848</v>
      </c>
      <c r="B850" s="207">
        <f>IFERROR(INDEX(ID!$E:$E,MATCH(Risk7_PlusY67!$D850,ID!$A:$A,0)),"")</f>
        <v>12</v>
      </c>
      <c r="C850" s="207" t="str">
        <f>IFERROR(INDEX(ID!$I:$I,MATCH(Risk7_PlusY67!$D850,ID!$A:$A,0)),"")</f>
        <v>ปัตตานี</v>
      </c>
      <c r="D850" s="295" t="s">
        <v>843</v>
      </c>
      <c r="E850" s="207" t="str">
        <f>IFERROR(INDEX(ID!$C:$C,MATCH(Risk7_PlusY67!$D850,ID!$A:$A,0)),"")</f>
        <v>ปัตตานี,รพท.</v>
      </c>
      <c r="F850" s="207" t="str">
        <f>IFERROR(INDEX(ID!$G:$G,MATCH(Risk7_PlusY67!$D850,ID!$A:$A,0)),"")</f>
        <v>รพท.</v>
      </c>
      <c r="G850" s="206">
        <f>IFERROR(INDEX(ID!$J:$J,MATCH(Risk7_PlusY67!$D850,ID!$A:$A,0)),"")</f>
        <v>504</v>
      </c>
      <c r="H850" s="208" t="str">
        <f>IFERROR(INDEX(ID!$P:$P,MATCH(Risk7_PlusY67!$D850,ID!$A:$A,0)),"")</f>
        <v>รพท.S B&gt;400</v>
      </c>
      <c r="I850" s="209">
        <f>IFERROR(INDEX(Raw_DATA!E:E,MATCH(Risk7_PlusY67!$D850,Raw_DATA!$A:$A,0)),"")</f>
        <v>3.31</v>
      </c>
      <c r="J850" s="209">
        <f>IFERROR(INDEX(Raw_DATA!F:F,MATCH(Risk7_PlusY67!$D850,Raw_DATA!$A:$A,0)),"")</f>
        <v>3.09</v>
      </c>
      <c r="K850" s="209">
        <f>IFERROR(INDEX(Raw_DATA!G:G,MATCH(Risk7_PlusY67!$D850,Raw_DATA!$A:$A,0)),"")</f>
        <v>2.44</v>
      </c>
      <c r="L850" s="209">
        <f>IFERROR(INDEX(Raw_DATA!H:H,MATCH(Risk7_PlusY67!$D850,Raw_DATA!$A:$A,0)),"")</f>
        <v>562268387.76999998</v>
      </c>
      <c r="M850" s="210">
        <f>IFERROR(INDEX(Raw_DATA!I:I,MATCH(Risk7_PlusY67!$D850,Raw_DATA!$A:$A,0)),"")</f>
        <v>-156492174.68000001</v>
      </c>
      <c r="N850" s="206">
        <f t="shared" si="276"/>
        <v>0</v>
      </c>
      <c r="O850" s="206">
        <f t="shared" si="277"/>
        <v>1</v>
      </c>
      <c r="P850" s="206">
        <f t="shared" si="279"/>
        <v>0</v>
      </c>
      <c r="Q850" s="211">
        <f t="shared" si="280"/>
        <v>43.1</v>
      </c>
      <c r="R850" s="206">
        <f t="shared" si="278"/>
        <v>1</v>
      </c>
      <c r="S850" s="212">
        <f>IFERROR(INDEX(Raw_DATA!J:J,MATCH(Risk7_PlusY67!$D850,Raw_DATA!$A:$A,0)),"")</f>
        <v>-68277684.819999993</v>
      </c>
      <c r="T850" s="213">
        <f>IFERROR(INDEX(Raw_DATA!K:K,MATCH(Risk7_PlusY67!$D850,Raw_DATA!$A:$A,0)),"")</f>
        <v>351830606.06</v>
      </c>
      <c r="U850" s="214">
        <f t="shared" si="281"/>
        <v>0</v>
      </c>
      <c r="V850" s="214">
        <f t="shared" si="282"/>
        <v>0</v>
      </c>
      <c r="W850" s="214">
        <f>IF(OR(AND((K850&lt;0.8),(AJ850&gt;180)),AND((K850&lt;0.8),(AJ850&lt;10)),AND((K850&gt;=0.8),(AJ850&lt;10)),AND((K850&gt;=0.8),(AJ850&gt;90))),0,1)</f>
        <v>0</v>
      </c>
      <c r="X850" s="214">
        <f t="shared" si="283"/>
        <v>1</v>
      </c>
      <c r="Y850" s="214">
        <f t="shared" si="284"/>
        <v>1</v>
      </c>
      <c r="Z850" s="214">
        <f t="shared" si="285"/>
        <v>1</v>
      </c>
      <c r="AA850" s="214">
        <f t="shared" si="286"/>
        <v>1</v>
      </c>
      <c r="AB850" s="215" t="str">
        <f t="shared" si="287"/>
        <v>B-</v>
      </c>
      <c r="AC850" s="215" t="str">
        <f t="shared" si="288"/>
        <v>1B-</v>
      </c>
      <c r="AD850" s="216"/>
      <c r="AE850" s="216"/>
      <c r="AF850" s="434">
        <f>IFERROR(INDEX(Raw_DATA!L:L,MATCH(Risk7_PlusY67!$D850,Raw_DATA!$A:$A,0)),"")</f>
        <v>-5.97</v>
      </c>
      <c r="AG850" s="434">
        <f>IFERROR(INDEX(AVGGroup!$D$5:$D$21,MATCH(Risk7_PlusY67!$H850,AVGGroup!$C$5:$C$21,0)),"")</f>
        <v>3.6</v>
      </c>
      <c r="AH850" s="434">
        <f>IFERROR(INDEX(Raw_DATA!M:M,MATCH(Risk7_PlusY67!$D850,Raw_DATA!$A:$A,0)),"")</f>
        <v>-7.9</v>
      </c>
      <c r="AI850" s="435">
        <f>IFERROR(INDEX(AVGGroup!$F$5:$F$21,MATCH(Risk7_PlusY67!$H850,AVGGroup!$C$5:$C$21,0)),"")</f>
        <v>-2.23</v>
      </c>
      <c r="AJ850" s="401">
        <f>IFERROR(INDEX(Raw_DATA!N:N,MATCH(Risk7_PlusY67!$D850,Raw_DATA!$A:$A,0)),"")</f>
        <v>160</v>
      </c>
      <c r="AK850" s="401">
        <f>IFERROR(INDEX(Raw_DATA!O:O,MATCH(Risk7_PlusY67!$D850,Raw_DATA!$A:$A,0)),"")</f>
        <v>54</v>
      </c>
      <c r="AL850" s="401">
        <f>IFERROR(INDEX(Raw_DATA!P:P,MATCH(Risk7_PlusY67!$D850,Raw_DATA!$A:$A,0)),"")</f>
        <v>45</v>
      </c>
      <c r="AM850" s="401">
        <f>IFERROR(INDEX(Raw_DATA!Q:Q,MATCH(Risk7_PlusY67!$D850,Raw_DATA!$A:$A,0)),"")</f>
        <v>108</v>
      </c>
      <c r="AN850" s="401">
        <f>IFERROR(INDEX(Raw_DATA!R:R,MATCH(Risk7_PlusY67!$D850,Raw_DATA!$A:$A,0)),"")</f>
        <v>57</v>
      </c>
      <c r="AO850" s="407"/>
      <c r="AP850" s="411" t="b">
        <f>AB850=AY850</f>
        <v>1</v>
      </c>
      <c r="AQ850" s="340">
        <f t="shared" si="289"/>
        <v>1</v>
      </c>
      <c r="AR850" s="123">
        <f t="shared" si="290"/>
        <v>0</v>
      </c>
      <c r="AS850" s="123">
        <f t="shared" si="291"/>
        <v>0</v>
      </c>
      <c r="AT850" s="123">
        <f>IF(OR(AND((K850&lt;0.8),(BE850&gt;180)),AND((K850&lt;0.8),(BE850&lt;10)),AND((K850&gt;=0.8),(BE850&lt;10)),AND((K850&gt;=0.8),(BE850&gt;90))),0,1)</f>
        <v>0</v>
      </c>
      <c r="AU850" s="123">
        <f t="shared" si="292"/>
        <v>1</v>
      </c>
      <c r="AV850" s="123">
        <f t="shared" si="293"/>
        <v>1</v>
      </c>
      <c r="AW850" s="123">
        <f t="shared" si="294"/>
        <v>1</v>
      </c>
      <c r="AX850" s="123">
        <f t="shared" si="295"/>
        <v>1</v>
      </c>
      <c r="AY850" s="416" t="str">
        <f t="shared" si="296"/>
        <v>B-</v>
      </c>
      <c r="AZ850" s="416" t="str">
        <f>R850&amp;AY850</f>
        <v>1B-</v>
      </c>
      <c r="BA850" s="417">
        <f>IFERROR(INDEX(Raw_DATA!L:L,MATCH(Risk7_PlusY67!$D850,Raw_DATA!$A:$A,0)),"")</f>
        <v>-5.97</v>
      </c>
      <c r="BB850" s="417">
        <f>IFERROR(INDEX(AVGGroup!$H$5:$H$21,MATCH(Risk7_PlusY67!$BJ850,AVGGroup!$C$5:$C$21,0)),"")</f>
        <v>3.6</v>
      </c>
      <c r="BC850" s="417">
        <f>IFERROR(INDEX(Raw_DATA!M:M,MATCH(Risk7_PlusY67!$D850,Raw_DATA!$A:$A,0)),"")</f>
        <v>-7.9</v>
      </c>
      <c r="BD850" s="418">
        <f>IFERROR(INDEX(AVGGroup!$J$5:$J$21,MATCH(Risk7_PlusY67!$BJ850,AVGGroup!$C$5:$C$21,0)),"")</f>
        <v>-2.23</v>
      </c>
      <c r="BE850" s="407">
        <f>IFERROR(INDEX(Raw_DATA!N:N,MATCH(Risk7_PlusY67!$D850,Raw_DATA!$A:$A,0)),"")</f>
        <v>160</v>
      </c>
      <c r="BF850" s="407">
        <f>IFERROR(INDEX(Raw_DATA!O:O,MATCH(Risk7_PlusY67!$D850,Raw_DATA!$A:$A,0)),"")</f>
        <v>54</v>
      </c>
      <c r="BG850" s="407">
        <f>IFERROR(INDEX(Raw_DATA!P:P,MATCH(Risk7_PlusY67!$D850,Raw_DATA!$A:$A,0)),"")</f>
        <v>45</v>
      </c>
      <c r="BH850" s="407">
        <f>IFERROR(INDEX(Raw_DATA!Q:Q,MATCH(Risk7_PlusY67!$D850,Raw_DATA!$A:$A,0)),"")</f>
        <v>108</v>
      </c>
      <c r="BI850" s="407">
        <f>IFERROR(INDEX(Raw_DATA!R:R,MATCH(Risk7_PlusY67!$D850,Raw_DATA!$A:$A,0)),"")</f>
        <v>57</v>
      </c>
      <c r="BJ850" s="124" t="str">
        <f>INDEX('Org2567'!$BM:$BM,MATCH(Risk7_PlusY67!D850,'Org2567'!$D:$D,0))</f>
        <v>รพท.S B&gt;400</v>
      </c>
    </row>
    <row r="851" spans="1:62" x14ac:dyDescent="0.7">
      <c r="A851" s="206">
        <f>IF(ISBLANK(D851),"",COUNTA($D$3:D851))</f>
        <v>849</v>
      </c>
      <c r="B851" s="207">
        <f>IFERROR(INDEX(ID!$E:$E,MATCH(Risk7_PlusY67!$D851,ID!$A:$A,0)),"")</f>
        <v>12</v>
      </c>
      <c r="C851" s="207" t="str">
        <f>IFERROR(INDEX(ID!$I:$I,MATCH(Risk7_PlusY67!$D851,ID!$A:$A,0)),"")</f>
        <v>ปัตตานี</v>
      </c>
      <c r="D851" s="295" t="s">
        <v>844</v>
      </c>
      <c r="E851" s="207" t="str">
        <f>IFERROR(INDEX(ID!$C:$C,MATCH(Risk7_PlusY67!$D851,ID!$A:$A,0)),"")</f>
        <v>โคกโพธิ์,รพช.</v>
      </c>
      <c r="F851" s="207" t="str">
        <f>IFERROR(INDEX(ID!$G:$G,MATCH(Risk7_PlusY67!$D851,ID!$A:$A,0)),"")</f>
        <v>รพช.</v>
      </c>
      <c r="G851" s="206">
        <f>IFERROR(INDEX(ID!$J:$J,MATCH(Risk7_PlusY67!$D851,ID!$A:$A,0)),"")</f>
        <v>104</v>
      </c>
      <c r="H851" s="208" t="str">
        <f>IFERROR(INDEX(ID!$P:$P,MATCH(Risk7_PlusY67!$D851,ID!$A:$A,0)),"")</f>
        <v>รพช.F1 P50,000-100,000</v>
      </c>
      <c r="I851" s="209">
        <f>IFERROR(INDEX(Raw_DATA!E:E,MATCH(Risk7_PlusY67!$D851,Raw_DATA!$A:$A,0)),"")</f>
        <v>1.62</v>
      </c>
      <c r="J851" s="209">
        <f>IFERROR(INDEX(Raw_DATA!F:F,MATCH(Risk7_PlusY67!$D851,Raw_DATA!$A:$A,0)),"")</f>
        <v>1.45</v>
      </c>
      <c r="K851" s="209">
        <f>IFERROR(INDEX(Raw_DATA!G:G,MATCH(Risk7_PlusY67!$D851,Raw_DATA!$A:$A,0)),"")</f>
        <v>1.03</v>
      </c>
      <c r="L851" s="209">
        <f>IFERROR(INDEX(Raw_DATA!H:H,MATCH(Risk7_PlusY67!$D851,Raw_DATA!$A:$A,0)),"")</f>
        <v>18173622.93</v>
      </c>
      <c r="M851" s="210">
        <f>IFERROR(INDEX(Raw_DATA!I:I,MATCH(Risk7_PlusY67!$D851,Raw_DATA!$A:$A,0)),"")</f>
        <v>-47380158</v>
      </c>
      <c r="N851" s="206">
        <f t="shared" si="276"/>
        <v>0</v>
      </c>
      <c r="O851" s="206">
        <f t="shared" si="277"/>
        <v>1</v>
      </c>
      <c r="P851" s="206">
        <f t="shared" si="279"/>
        <v>1</v>
      </c>
      <c r="Q851" s="211">
        <f t="shared" si="280"/>
        <v>4.5999999999999996</v>
      </c>
      <c r="R851" s="206">
        <f t="shared" si="278"/>
        <v>2</v>
      </c>
      <c r="S851" s="212">
        <f>IFERROR(INDEX(Raw_DATA!J:J,MATCH(Risk7_PlusY67!$D851,Raw_DATA!$A:$A,0)),"")</f>
        <v>-40882712.100000001</v>
      </c>
      <c r="T851" s="213">
        <f>IFERROR(INDEX(Raw_DATA!K:K,MATCH(Risk7_PlusY67!$D851,Raw_DATA!$A:$A,0)),"")</f>
        <v>783135.45</v>
      </c>
      <c r="U851" s="214">
        <f t="shared" si="281"/>
        <v>0</v>
      </c>
      <c r="V851" s="214">
        <f t="shared" si="282"/>
        <v>0</v>
      </c>
      <c r="W851" s="214">
        <f>IF(OR(AND((K851&lt;0.8),(AJ851&gt;180)),AND((K851&lt;0.8),(AJ851&lt;10)),AND((K851&gt;=0.8),(AJ851&lt;10)),AND((K851&gt;=0.8),(AJ851&gt;90))),0,1)</f>
        <v>1</v>
      </c>
      <c r="X851" s="214">
        <f t="shared" si="283"/>
        <v>1</v>
      </c>
      <c r="Y851" s="214">
        <f t="shared" si="284"/>
        <v>1</v>
      </c>
      <c r="Z851" s="214">
        <f t="shared" si="285"/>
        <v>1</v>
      </c>
      <c r="AA851" s="214">
        <f t="shared" si="286"/>
        <v>1</v>
      </c>
      <c r="AB851" s="215" t="str">
        <f t="shared" si="287"/>
        <v>B</v>
      </c>
      <c r="AC851" s="215" t="str">
        <f t="shared" si="288"/>
        <v>2B</v>
      </c>
      <c r="AD851" s="216"/>
      <c r="AE851" s="216"/>
      <c r="AF851" s="434">
        <f>IFERROR(INDEX(Raw_DATA!L:L,MATCH(Risk7_PlusY67!$D851,Raw_DATA!$A:$A,0)),"")</f>
        <v>-17.559999999999999</v>
      </c>
      <c r="AG851" s="434">
        <f>IFERROR(INDEX(AVGGroup!$D$5:$D$21,MATCH(Risk7_PlusY67!$H851,AVGGroup!$C$5:$C$21,0)),"")</f>
        <v>-5.99</v>
      </c>
      <c r="AH851" s="434">
        <f>IFERROR(INDEX(Raw_DATA!M:M,MATCH(Risk7_PlusY67!$D851,Raw_DATA!$A:$A,0)),"")</f>
        <v>-22.61</v>
      </c>
      <c r="AI851" s="435">
        <f>IFERROR(INDEX(AVGGroup!$F$5:$F$21,MATCH(Risk7_PlusY67!$H851,AVGGroup!$C$5:$C$21,0)),"")</f>
        <v>-10.86</v>
      </c>
      <c r="AJ851" s="401">
        <f>IFERROR(INDEX(Raw_DATA!N:N,MATCH(Risk7_PlusY67!$D851,Raw_DATA!$A:$A,0)),"")</f>
        <v>77</v>
      </c>
      <c r="AK851" s="401">
        <f>IFERROR(INDEX(Raw_DATA!O:O,MATCH(Risk7_PlusY67!$D851,Raw_DATA!$A:$A,0)),"")</f>
        <v>17</v>
      </c>
      <c r="AL851" s="401">
        <f>IFERROR(INDEX(Raw_DATA!P:P,MATCH(Risk7_PlusY67!$D851,Raw_DATA!$A:$A,0)),"")</f>
        <v>37</v>
      </c>
      <c r="AM851" s="401">
        <f>IFERROR(INDEX(Raw_DATA!Q:Q,MATCH(Risk7_PlusY67!$D851,Raw_DATA!$A:$A,0)),"")</f>
        <v>92</v>
      </c>
      <c r="AN851" s="401">
        <f>IFERROR(INDEX(Raw_DATA!R:R,MATCH(Risk7_PlusY67!$D851,Raw_DATA!$A:$A,0)),"")</f>
        <v>33</v>
      </c>
      <c r="AO851" s="407"/>
      <c r="AP851" s="411" t="b">
        <f>AB851=AY851</f>
        <v>1</v>
      </c>
      <c r="AQ851" s="340">
        <f t="shared" si="289"/>
        <v>1</v>
      </c>
      <c r="AR851" s="123">
        <f t="shared" si="290"/>
        <v>0</v>
      </c>
      <c r="AS851" s="123">
        <f t="shared" si="291"/>
        <v>0</v>
      </c>
      <c r="AT851" s="123">
        <f>IF(OR(AND((K851&lt;0.8),(BE851&gt;180)),AND((K851&lt;0.8),(BE851&lt;10)),AND((K851&gt;=0.8),(BE851&lt;10)),AND((K851&gt;=0.8),(BE851&gt;90))),0,1)</f>
        <v>1</v>
      </c>
      <c r="AU851" s="123">
        <f t="shared" si="292"/>
        <v>1</v>
      </c>
      <c r="AV851" s="123">
        <f t="shared" si="293"/>
        <v>1</v>
      </c>
      <c r="AW851" s="123">
        <f t="shared" si="294"/>
        <v>1</v>
      </c>
      <c r="AX851" s="123">
        <f t="shared" si="295"/>
        <v>1</v>
      </c>
      <c r="AY851" s="416" t="str">
        <f t="shared" si="296"/>
        <v>B</v>
      </c>
      <c r="AZ851" s="416" t="str">
        <f>R851&amp;AY851</f>
        <v>2B</v>
      </c>
      <c r="BA851" s="417">
        <f>IFERROR(INDEX(Raw_DATA!L:L,MATCH(Risk7_PlusY67!$D851,Raw_DATA!$A:$A,0)),"")</f>
        <v>-17.559999999999999</v>
      </c>
      <c r="BB851" s="417">
        <f>IFERROR(INDEX(AVGGroup!$H$5:$H$21,MATCH(Risk7_PlusY67!$BJ851,AVGGroup!$C$5:$C$21,0)),"")</f>
        <v>-5.99</v>
      </c>
      <c r="BC851" s="417">
        <f>IFERROR(INDEX(Raw_DATA!M:M,MATCH(Risk7_PlusY67!$D851,Raw_DATA!$A:$A,0)),"")</f>
        <v>-22.61</v>
      </c>
      <c r="BD851" s="418">
        <f>IFERROR(INDEX(AVGGroup!$J$5:$J$21,MATCH(Risk7_PlusY67!$BJ851,AVGGroup!$C$5:$C$21,0)),"")</f>
        <v>-10.86</v>
      </c>
      <c r="BE851" s="407">
        <f>IFERROR(INDEX(Raw_DATA!N:N,MATCH(Risk7_PlusY67!$D851,Raw_DATA!$A:$A,0)),"")</f>
        <v>77</v>
      </c>
      <c r="BF851" s="407">
        <f>IFERROR(INDEX(Raw_DATA!O:O,MATCH(Risk7_PlusY67!$D851,Raw_DATA!$A:$A,0)),"")</f>
        <v>17</v>
      </c>
      <c r="BG851" s="407">
        <f>IFERROR(INDEX(Raw_DATA!P:P,MATCH(Risk7_PlusY67!$D851,Raw_DATA!$A:$A,0)),"")</f>
        <v>37</v>
      </c>
      <c r="BH851" s="407">
        <f>IFERROR(INDEX(Raw_DATA!Q:Q,MATCH(Risk7_PlusY67!$D851,Raw_DATA!$A:$A,0)),"")</f>
        <v>92</v>
      </c>
      <c r="BI851" s="407">
        <f>IFERROR(INDEX(Raw_DATA!R:R,MATCH(Risk7_PlusY67!$D851,Raw_DATA!$A:$A,0)),"")</f>
        <v>33</v>
      </c>
      <c r="BJ851" s="124" t="str">
        <f>INDEX('Org2567'!$BM:$BM,MATCH(Risk7_PlusY67!D851,'Org2567'!$D:$D,0))</f>
        <v>รพช.F1 P50,000-100,000</v>
      </c>
    </row>
    <row r="852" spans="1:62" x14ac:dyDescent="0.7">
      <c r="A852" s="206">
        <f>IF(ISBLANK(D852),"",COUNTA($D$3:D852))</f>
        <v>850</v>
      </c>
      <c r="B852" s="207">
        <f>IFERROR(INDEX(ID!$E:$E,MATCH(Risk7_PlusY67!$D852,ID!$A:$A,0)),"")</f>
        <v>12</v>
      </c>
      <c r="C852" s="207" t="str">
        <f>IFERROR(INDEX(ID!$I:$I,MATCH(Risk7_PlusY67!$D852,ID!$A:$A,0)),"")</f>
        <v>ปัตตานี</v>
      </c>
      <c r="D852" s="295" t="s">
        <v>845</v>
      </c>
      <c r="E852" s="207" t="str">
        <f>IFERROR(INDEX(ID!$C:$C,MATCH(Risk7_PlusY67!$D852,ID!$A:$A,0)),"")</f>
        <v>หนองจิก,รพช.</v>
      </c>
      <c r="F852" s="207" t="str">
        <f>IFERROR(INDEX(ID!$G:$G,MATCH(Risk7_PlusY67!$D852,ID!$A:$A,0)),"")</f>
        <v>รพช.</v>
      </c>
      <c r="G852" s="206">
        <f>IFERROR(INDEX(ID!$J:$J,MATCH(Risk7_PlusY67!$D852,ID!$A:$A,0)),"")</f>
        <v>30</v>
      </c>
      <c r="H852" s="208" t="str">
        <f>IFERROR(INDEX(ID!$P:$P,MATCH(Risk7_PlusY67!$D852,ID!$A:$A,0)),"")</f>
        <v>รพช.F2 P30,000-60,000</v>
      </c>
      <c r="I852" s="209">
        <f>IFERROR(INDEX(Raw_DATA!E:E,MATCH(Risk7_PlusY67!$D852,Raw_DATA!$A:$A,0)),"")</f>
        <v>4.59</v>
      </c>
      <c r="J852" s="209">
        <f>IFERROR(INDEX(Raw_DATA!F:F,MATCH(Risk7_PlusY67!$D852,Raw_DATA!$A:$A,0)),"")</f>
        <v>4.5</v>
      </c>
      <c r="K852" s="209">
        <f>IFERROR(INDEX(Raw_DATA!G:G,MATCH(Risk7_PlusY67!$D852,Raw_DATA!$A:$A,0)),"")</f>
        <v>4.26</v>
      </c>
      <c r="L852" s="209">
        <f>IFERROR(INDEX(Raw_DATA!H:H,MATCH(Risk7_PlusY67!$D852,Raw_DATA!$A:$A,0)),"")</f>
        <v>100270314.20999999</v>
      </c>
      <c r="M852" s="210">
        <f>IFERROR(INDEX(Raw_DATA!I:I,MATCH(Risk7_PlusY67!$D852,Raw_DATA!$A:$A,0)),"")</f>
        <v>-31652710.16</v>
      </c>
      <c r="N852" s="206">
        <f t="shared" si="276"/>
        <v>0</v>
      </c>
      <c r="O852" s="206">
        <f t="shared" si="277"/>
        <v>1</v>
      </c>
      <c r="P852" s="206">
        <f t="shared" si="279"/>
        <v>0</v>
      </c>
      <c r="Q852" s="211">
        <f t="shared" si="280"/>
        <v>38</v>
      </c>
      <c r="R852" s="206">
        <f t="shared" si="278"/>
        <v>1</v>
      </c>
      <c r="S852" s="212">
        <f>IFERROR(INDEX(Raw_DATA!J:J,MATCH(Risk7_PlusY67!$D852,Raw_DATA!$A:$A,0)),"")</f>
        <v>-29103703.190000001</v>
      </c>
      <c r="T852" s="213">
        <f>IFERROR(INDEX(Raw_DATA!K:K,MATCH(Risk7_PlusY67!$D852,Raw_DATA!$A:$A,0)),"")</f>
        <v>91226763.670000002</v>
      </c>
      <c r="U852" s="214">
        <f t="shared" si="281"/>
        <v>0</v>
      </c>
      <c r="V852" s="214">
        <f t="shared" si="282"/>
        <v>0</v>
      </c>
      <c r="W852" s="214">
        <f>IF(OR(AND((K852&lt;0.8),(AJ852&gt;180)),AND((K852&lt;0.8),(AJ852&lt;10)),AND((K852&gt;=0.8),(AJ852&lt;10)),AND((K852&gt;=0.8),(AJ852&gt;90))),0,1)</f>
        <v>0</v>
      </c>
      <c r="X852" s="214">
        <f t="shared" si="283"/>
        <v>1</v>
      </c>
      <c r="Y852" s="214">
        <f t="shared" si="284"/>
        <v>1</v>
      </c>
      <c r="Z852" s="214">
        <f t="shared" si="285"/>
        <v>1</v>
      </c>
      <c r="AA852" s="214">
        <f t="shared" si="286"/>
        <v>1</v>
      </c>
      <c r="AB852" s="215" t="str">
        <f t="shared" si="287"/>
        <v>B-</v>
      </c>
      <c r="AC852" s="215" t="str">
        <f t="shared" si="288"/>
        <v>1B-</v>
      </c>
      <c r="AD852" s="216"/>
      <c r="AE852" s="216"/>
      <c r="AF852" s="434">
        <f>IFERROR(INDEX(Raw_DATA!L:L,MATCH(Risk7_PlusY67!$D852,Raw_DATA!$A:$A,0)),"")</f>
        <v>-21.34</v>
      </c>
      <c r="AG852" s="434">
        <f>IFERROR(INDEX(AVGGroup!$D$5:$D$21,MATCH(Risk7_PlusY67!$H852,AVGGroup!$C$5:$C$21,0)),"")</f>
        <v>-4.37</v>
      </c>
      <c r="AH852" s="434">
        <f>IFERROR(INDEX(Raw_DATA!M:M,MATCH(Risk7_PlusY67!$D852,Raw_DATA!$A:$A,0)),"")</f>
        <v>-20.170000000000002</v>
      </c>
      <c r="AI852" s="435">
        <f>IFERROR(INDEX(AVGGroup!$F$5:$F$21,MATCH(Risk7_PlusY67!$H852,AVGGroup!$C$5:$C$21,0)),"")</f>
        <v>-9.19</v>
      </c>
      <c r="AJ852" s="401">
        <f>IFERROR(INDEX(Raw_DATA!N:N,MATCH(Risk7_PlusY67!$D852,Raw_DATA!$A:$A,0)),"")</f>
        <v>137</v>
      </c>
      <c r="AK852" s="401">
        <f>IFERROR(INDEX(Raw_DATA!O:O,MATCH(Risk7_PlusY67!$D852,Raw_DATA!$A:$A,0)),"")</f>
        <v>37</v>
      </c>
      <c r="AL852" s="401">
        <f>IFERROR(INDEX(Raw_DATA!P:P,MATCH(Risk7_PlusY67!$D852,Raw_DATA!$A:$A,0)),"")</f>
        <v>48</v>
      </c>
      <c r="AM852" s="401">
        <f>IFERROR(INDEX(Raw_DATA!Q:Q,MATCH(Risk7_PlusY67!$D852,Raw_DATA!$A:$A,0)),"")</f>
        <v>88</v>
      </c>
      <c r="AN852" s="401">
        <f>IFERROR(INDEX(Raw_DATA!R:R,MATCH(Risk7_PlusY67!$D852,Raw_DATA!$A:$A,0)),"")</f>
        <v>37</v>
      </c>
      <c r="AO852" s="407"/>
      <c r="AP852" s="411" t="b">
        <f>AB852=AY852</f>
        <v>1</v>
      </c>
      <c r="AQ852" s="340">
        <f t="shared" si="289"/>
        <v>1</v>
      </c>
      <c r="AR852" s="123">
        <f t="shared" si="290"/>
        <v>0</v>
      </c>
      <c r="AS852" s="123">
        <f t="shared" si="291"/>
        <v>0</v>
      </c>
      <c r="AT852" s="123">
        <f>IF(OR(AND((K852&lt;0.8),(BE852&gt;180)),AND((K852&lt;0.8),(BE852&lt;10)),AND((K852&gt;=0.8),(BE852&lt;10)),AND((K852&gt;=0.8),(BE852&gt;90))),0,1)</f>
        <v>0</v>
      </c>
      <c r="AU852" s="123">
        <f t="shared" si="292"/>
        <v>1</v>
      </c>
      <c r="AV852" s="123">
        <f t="shared" si="293"/>
        <v>1</v>
      </c>
      <c r="AW852" s="123">
        <f t="shared" si="294"/>
        <v>1</v>
      </c>
      <c r="AX852" s="123">
        <f t="shared" si="295"/>
        <v>1</v>
      </c>
      <c r="AY852" s="416" t="str">
        <f t="shared" si="296"/>
        <v>B-</v>
      </c>
      <c r="AZ852" s="416" t="str">
        <f>R852&amp;AY852</f>
        <v>1B-</v>
      </c>
      <c r="BA852" s="417">
        <f>IFERROR(INDEX(Raw_DATA!L:L,MATCH(Risk7_PlusY67!$D852,Raw_DATA!$A:$A,0)),"")</f>
        <v>-21.34</v>
      </c>
      <c r="BB852" s="417">
        <f>IFERROR(INDEX(AVGGroup!$H$5:$H$21,MATCH(Risk7_PlusY67!$BJ852,AVGGroup!$C$5:$C$21,0)),"")</f>
        <v>-18.87</v>
      </c>
      <c r="BC852" s="417">
        <f>IFERROR(INDEX(Raw_DATA!M:M,MATCH(Risk7_PlusY67!$D852,Raw_DATA!$A:$A,0)),"")</f>
        <v>-20.170000000000002</v>
      </c>
      <c r="BD852" s="418">
        <f>IFERROR(INDEX(AVGGroup!$J$5:$J$21,MATCH(Risk7_PlusY67!$BJ852,AVGGroup!$C$5:$C$21,0)),"")</f>
        <v>-18.899999999999999</v>
      </c>
      <c r="BE852" s="407">
        <f>IFERROR(INDEX(Raw_DATA!N:N,MATCH(Risk7_PlusY67!$D852,Raw_DATA!$A:$A,0)),"")</f>
        <v>137</v>
      </c>
      <c r="BF852" s="407">
        <f>IFERROR(INDEX(Raw_DATA!O:O,MATCH(Risk7_PlusY67!$D852,Raw_DATA!$A:$A,0)),"")</f>
        <v>37</v>
      </c>
      <c r="BG852" s="407">
        <f>IFERROR(INDEX(Raw_DATA!P:P,MATCH(Risk7_PlusY67!$D852,Raw_DATA!$A:$A,0)),"")</f>
        <v>48</v>
      </c>
      <c r="BH852" s="407">
        <f>IFERROR(INDEX(Raw_DATA!Q:Q,MATCH(Risk7_PlusY67!$D852,Raw_DATA!$A:$A,0)),"")</f>
        <v>88</v>
      </c>
      <c r="BI852" s="407">
        <f>IFERROR(INDEX(Raw_DATA!R:R,MATCH(Risk7_PlusY67!$D852,Raw_DATA!$A:$A,0)),"")</f>
        <v>37</v>
      </c>
      <c r="BJ852" s="124" t="str">
        <f>INDEX('Org2567'!$BM:$BM,MATCH(Risk7_PlusY67!D852,'Org2567'!$D:$D,0))</f>
        <v>รพช.F2 P60,000-90,000</v>
      </c>
    </row>
    <row r="853" spans="1:62" x14ac:dyDescent="0.7">
      <c r="A853" s="206">
        <f>IF(ISBLANK(D853),"",COUNTA($D$3:D853))</f>
        <v>851</v>
      </c>
      <c r="B853" s="207">
        <f>IFERROR(INDEX(ID!$E:$E,MATCH(Risk7_PlusY67!$D853,ID!$A:$A,0)),"")</f>
        <v>12</v>
      </c>
      <c r="C853" s="207" t="str">
        <f>IFERROR(INDEX(ID!$I:$I,MATCH(Risk7_PlusY67!$D853,ID!$A:$A,0)),"")</f>
        <v>ปัตตานี</v>
      </c>
      <c r="D853" s="295" t="s">
        <v>846</v>
      </c>
      <c r="E853" s="207" t="str">
        <f>IFERROR(INDEX(ID!$C:$C,MATCH(Risk7_PlusY67!$D853,ID!$A:$A,0)),"")</f>
        <v>ปะนาเระ,รพช.</v>
      </c>
      <c r="F853" s="207" t="str">
        <f>IFERROR(INDEX(ID!$G:$G,MATCH(Risk7_PlusY67!$D853,ID!$A:$A,0)),"")</f>
        <v>รพช.</v>
      </c>
      <c r="G853" s="206">
        <f>IFERROR(INDEX(ID!$J:$J,MATCH(Risk7_PlusY67!$D853,ID!$A:$A,0)),"")</f>
        <v>30</v>
      </c>
      <c r="H853" s="208" t="str">
        <f>IFERROR(INDEX(ID!$P:$P,MATCH(Risk7_PlusY67!$D853,ID!$A:$A,0)),"")</f>
        <v>รพช.F2 P30,000-60,000</v>
      </c>
      <c r="I853" s="209">
        <f>IFERROR(INDEX(Raw_DATA!E:E,MATCH(Risk7_PlusY67!$D853,Raw_DATA!$A:$A,0)),"")</f>
        <v>3.33</v>
      </c>
      <c r="J853" s="209">
        <f>IFERROR(INDEX(Raw_DATA!F:F,MATCH(Risk7_PlusY67!$D853,Raw_DATA!$A:$A,0)),"")</f>
        <v>3.15</v>
      </c>
      <c r="K853" s="209">
        <f>IFERROR(INDEX(Raw_DATA!G:G,MATCH(Risk7_PlusY67!$D853,Raw_DATA!$A:$A,0)),"")</f>
        <v>2.63</v>
      </c>
      <c r="L853" s="209">
        <f>IFERROR(INDEX(Raw_DATA!H:H,MATCH(Risk7_PlusY67!$D853,Raw_DATA!$A:$A,0)),"")</f>
        <v>28093645.960000001</v>
      </c>
      <c r="M853" s="210">
        <f>IFERROR(INDEX(Raw_DATA!I:I,MATCH(Risk7_PlusY67!$D853,Raw_DATA!$A:$A,0)),"")</f>
        <v>-18498794.640000001</v>
      </c>
      <c r="N853" s="206">
        <f t="shared" si="276"/>
        <v>0</v>
      </c>
      <c r="O853" s="206">
        <f t="shared" si="277"/>
        <v>1</v>
      </c>
      <c r="P853" s="206">
        <f t="shared" si="279"/>
        <v>0</v>
      </c>
      <c r="Q853" s="211">
        <f t="shared" si="280"/>
        <v>18.2</v>
      </c>
      <c r="R853" s="206">
        <f t="shared" si="278"/>
        <v>1</v>
      </c>
      <c r="S853" s="212">
        <f>IFERROR(INDEX(Raw_DATA!J:J,MATCH(Risk7_PlusY67!$D853,Raw_DATA!$A:$A,0)),"")</f>
        <v>-15395791.890000001</v>
      </c>
      <c r="T853" s="213">
        <f>IFERROR(INDEX(Raw_DATA!K:K,MATCH(Risk7_PlusY67!$D853,Raw_DATA!$A:$A,0)),"")</f>
        <v>19677907.370000001</v>
      </c>
      <c r="U853" s="214">
        <f t="shared" si="281"/>
        <v>0</v>
      </c>
      <c r="V853" s="214">
        <f t="shared" si="282"/>
        <v>0</v>
      </c>
      <c r="W853" s="214">
        <f>IF(OR(AND((K853&lt;0.8),(AJ853&gt;180)),AND((K853&lt;0.8),(AJ853&lt;10)),AND((K853&gt;=0.8),(AJ853&lt;10)),AND((K853&gt;=0.8),(AJ853&gt;90))),0,1)</f>
        <v>1</v>
      </c>
      <c r="X853" s="214">
        <f t="shared" si="283"/>
        <v>1</v>
      </c>
      <c r="Y853" s="214">
        <f t="shared" si="284"/>
        <v>0</v>
      </c>
      <c r="Z853" s="214">
        <f t="shared" si="285"/>
        <v>1</v>
      </c>
      <c r="AA853" s="214">
        <f t="shared" si="286"/>
        <v>1</v>
      </c>
      <c r="AB853" s="215" t="str">
        <f t="shared" si="287"/>
        <v>B-</v>
      </c>
      <c r="AC853" s="215" t="str">
        <f t="shared" si="288"/>
        <v>1B-</v>
      </c>
      <c r="AD853" s="216"/>
      <c r="AE853" s="216"/>
      <c r="AF853" s="434">
        <f>IFERROR(INDEX(Raw_DATA!L:L,MATCH(Risk7_PlusY67!$D853,Raw_DATA!$A:$A,0)),"")</f>
        <v>-12.5</v>
      </c>
      <c r="AG853" s="434">
        <f>IFERROR(INDEX(AVGGroup!$D$5:$D$21,MATCH(Risk7_PlusY67!$H853,AVGGroup!$C$5:$C$21,0)),"")</f>
        <v>-4.37</v>
      </c>
      <c r="AH853" s="434">
        <f>IFERROR(INDEX(Raw_DATA!M:M,MATCH(Risk7_PlusY67!$D853,Raw_DATA!$A:$A,0)),"")</f>
        <v>-17</v>
      </c>
      <c r="AI853" s="435">
        <f>IFERROR(INDEX(AVGGroup!$F$5:$F$21,MATCH(Risk7_PlusY67!$H853,AVGGroup!$C$5:$C$21,0)),"")</f>
        <v>-9.19</v>
      </c>
      <c r="AJ853" s="401">
        <f>IFERROR(INDEX(Raw_DATA!N:N,MATCH(Risk7_PlusY67!$D853,Raw_DATA!$A:$A,0)),"")</f>
        <v>80</v>
      </c>
      <c r="AK853" s="401">
        <f>IFERROR(INDEX(Raw_DATA!O:O,MATCH(Risk7_PlusY67!$D853,Raw_DATA!$A:$A,0)),"")</f>
        <v>44</v>
      </c>
      <c r="AL853" s="401">
        <f>IFERROR(INDEX(Raw_DATA!P:P,MATCH(Risk7_PlusY67!$D853,Raw_DATA!$A:$A,0)),"")</f>
        <v>70</v>
      </c>
      <c r="AM853" s="401">
        <f>IFERROR(INDEX(Raw_DATA!Q:Q,MATCH(Risk7_PlusY67!$D853,Raw_DATA!$A:$A,0)),"")</f>
        <v>67</v>
      </c>
      <c r="AN853" s="401">
        <f>IFERROR(INDEX(Raw_DATA!R:R,MATCH(Risk7_PlusY67!$D853,Raw_DATA!$A:$A,0)),"")</f>
        <v>47</v>
      </c>
      <c r="AO853" s="407"/>
      <c r="AP853" s="411" t="b">
        <f>AB853=AY853</f>
        <v>1</v>
      </c>
      <c r="AQ853" s="340">
        <f t="shared" si="289"/>
        <v>1</v>
      </c>
      <c r="AR853" s="123">
        <f t="shared" si="290"/>
        <v>0</v>
      </c>
      <c r="AS853" s="123">
        <f t="shared" si="291"/>
        <v>0</v>
      </c>
      <c r="AT853" s="123">
        <f>IF(OR(AND((K853&lt;0.8),(BE853&gt;180)),AND((K853&lt;0.8),(BE853&lt;10)),AND((K853&gt;=0.8),(BE853&lt;10)),AND((K853&gt;=0.8),(BE853&gt;90))),0,1)</f>
        <v>1</v>
      </c>
      <c r="AU853" s="123">
        <f t="shared" si="292"/>
        <v>1</v>
      </c>
      <c r="AV853" s="123">
        <f t="shared" si="293"/>
        <v>0</v>
      </c>
      <c r="AW853" s="123">
        <f t="shared" si="294"/>
        <v>1</v>
      </c>
      <c r="AX853" s="123">
        <f t="shared" si="295"/>
        <v>1</v>
      </c>
      <c r="AY853" s="416" t="str">
        <f t="shared" si="296"/>
        <v>B-</v>
      </c>
      <c r="AZ853" s="416" t="str">
        <f>R853&amp;AY853</f>
        <v>1B-</v>
      </c>
      <c r="BA853" s="417">
        <f>IFERROR(INDEX(Raw_DATA!L:L,MATCH(Risk7_PlusY67!$D853,Raw_DATA!$A:$A,0)),"")</f>
        <v>-12.5</v>
      </c>
      <c r="BB853" s="417">
        <f>IFERROR(INDEX(AVGGroup!$H$5:$H$21,MATCH(Risk7_PlusY67!$BJ853,AVGGroup!$C$5:$C$21,0)),"")</f>
        <v>-3.95</v>
      </c>
      <c r="BC853" s="417">
        <f>IFERROR(INDEX(Raw_DATA!M:M,MATCH(Risk7_PlusY67!$D853,Raw_DATA!$A:$A,0)),"")</f>
        <v>-17</v>
      </c>
      <c r="BD853" s="418">
        <f>IFERROR(INDEX(AVGGroup!$J$5:$J$21,MATCH(Risk7_PlusY67!$BJ853,AVGGroup!$C$5:$C$21,0)),"")</f>
        <v>-8.8800000000000008</v>
      </c>
      <c r="BE853" s="407">
        <f>IFERROR(INDEX(Raw_DATA!N:N,MATCH(Risk7_PlusY67!$D853,Raw_DATA!$A:$A,0)),"")</f>
        <v>80</v>
      </c>
      <c r="BF853" s="407">
        <f>IFERROR(INDEX(Raw_DATA!O:O,MATCH(Risk7_PlusY67!$D853,Raw_DATA!$A:$A,0)),"")</f>
        <v>44</v>
      </c>
      <c r="BG853" s="407">
        <f>IFERROR(INDEX(Raw_DATA!P:P,MATCH(Risk7_PlusY67!$D853,Raw_DATA!$A:$A,0)),"")</f>
        <v>70</v>
      </c>
      <c r="BH853" s="407">
        <f>IFERROR(INDEX(Raw_DATA!Q:Q,MATCH(Risk7_PlusY67!$D853,Raw_DATA!$A:$A,0)),"")</f>
        <v>67</v>
      </c>
      <c r="BI853" s="407">
        <f>IFERROR(INDEX(Raw_DATA!R:R,MATCH(Risk7_PlusY67!$D853,Raw_DATA!$A:$A,0)),"")</f>
        <v>47</v>
      </c>
      <c r="BJ853" s="124" t="str">
        <f>INDEX('Org2567'!$BM:$BM,MATCH(Risk7_PlusY67!D853,'Org2567'!$D:$D,0))</f>
        <v>รพช.F2 P30,000-60,000</v>
      </c>
    </row>
    <row r="854" spans="1:62" x14ac:dyDescent="0.7">
      <c r="A854" s="206">
        <f>IF(ISBLANK(D854),"",COUNTA($D$3:D854))</f>
        <v>852</v>
      </c>
      <c r="B854" s="207">
        <f>IFERROR(INDEX(ID!$E:$E,MATCH(Risk7_PlusY67!$D854,ID!$A:$A,0)),"")</f>
        <v>12</v>
      </c>
      <c r="C854" s="207" t="str">
        <f>IFERROR(INDEX(ID!$I:$I,MATCH(Risk7_PlusY67!$D854,ID!$A:$A,0)),"")</f>
        <v>ปัตตานี</v>
      </c>
      <c r="D854" s="295" t="s">
        <v>847</v>
      </c>
      <c r="E854" s="207" t="str">
        <f>IFERROR(INDEX(ID!$C:$C,MATCH(Risk7_PlusY67!$D854,ID!$A:$A,0)),"")</f>
        <v>มายอ,รพช.</v>
      </c>
      <c r="F854" s="207" t="str">
        <f>IFERROR(INDEX(ID!$G:$G,MATCH(Risk7_PlusY67!$D854,ID!$A:$A,0)),"")</f>
        <v>รพช.</v>
      </c>
      <c r="G854" s="206">
        <f>IFERROR(INDEX(ID!$J:$J,MATCH(Risk7_PlusY67!$D854,ID!$A:$A,0)),"")</f>
        <v>42</v>
      </c>
      <c r="H854" s="208" t="str">
        <f>IFERROR(INDEX(ID!$P:$P,MATCH(Risk7_PlusY67!$D854,ID!$A:$A,0)),"")</f>
        <v>รพช.F2 P30,000-60,000</v>
      </c>
      <c r="I854" s="209">
        <f>IFERROR(INDEX(Raw_DATA!E:E,MATCH(Risk7_PlusY67!$D854,Raw_DATA!$A:$A,0)),"")</f>
        <v>1.9</v>
      </c>
      <c r="J854" s="209">
        <f>IFERROR(INDEX(Raw_DATA!F:F,MATCH(Risk7_PlusY67!$D854,Raw_DATA!$A:$A,0)),"")</f>
        <v>1.68</v>
      </c>
      <c r="K854" s="209">
        <f>IFERROR(INDEX(Raw_DATA!G:G,MATCH(Risk7_PlusY67!$D854,Raw_DATA!$A:$A,0)),"")</f>
        <v>1.34</v>
      </c>
      <c r="L854" s="209">
        <f>IFERROR(INDEX(Raw_DATA!H:H,MATCH(Risk7_PlusY67!$D854,Raw_DATA!$A:$A,0)),"")</f>
        <v>20389215.5</v>
      </c>
      <c r="M854" s="210">
        <f>IFERROR(INDEX(Raw_DATA!I:I,MATCH(Risk7_PlusY67!$D854,Raw_DATA!$A:$A,0)),"")</f>
        <v>-23568652.809999999</v>
      </c>
      <c r="N854" s="206">
        <f t="shared" si="276"/>
        <v>0</v>
      </c>
      <c r="O854" s="206">
        <f t="shared" si="277"/>
        <v>1</v>
      </c>
      <c r="P854" s="206">
        <f t="shared" si="279"/>
        <v>0</v>
      </c>
      <c r="Q854" s="211">
        <f t="shared" si="280"/>
        <v>10.3</v>
      </c>
      <c r="R854" s="206">
        <f t="shared" si="278"/>
        <v>1</v>
      </c>
      <c r="S854" s="212">
        <f>IFERROR(INDEX(Raw_DATA!J:J,MATCH(Risk7_PlusY67!$D854,Raw_DATA!$A:$A,0)),"")</f>
        <v>-17979469.440000001</v>
      </c>
      <c r="T854" s="213">
        <f>IFERROR(INDEX(Raw_DATA!K:K,MATCH(Risk7_PlusY67!$D854,Raw_DATA!$A:$A,0)),"")</f>
        <v>7656604.4500000002</v>
      </c>
      <c r="U854" s="214">
        <f t="shared" si="281"/>
        <v>0</v>
      </c>
      <c r="V854" s="214">
        <f t="shared" si="282"/>
        <v>0</v>
      </c>
      <c r="W854" s="214">
        <f>IF(OR(AND((K854&lt;0.8),(AJ854&gt;180)),AND((K854&lt;0.8),(AJ854&lt;10)),AND((K854&gt;=0.8),(AJ854&lt;10)),AND((K854&gt;=0.8),(AJ854&gt;90))),0,1)</f>
        <v>0</v>
      </c>
      <c r="X854" s="214">
        <f t="shared" si="283"/>
        <v>0</v>
      </c>
      <c r="Y854" s="214">
        <f t="shared" si="284"/>
        <v>0</v>
      </c>
      <c r="Z854" s="214">
        <f t="shared" si="285"/>
        <v>1</v>
      </c>
      <c r="AA854" s="214">
        <f t="shared" si="286"/>
        <v>0</v>
      </c>
      <c r="AB854" s="215" t="str">
        <f t="shared" si="287"/>
        <v>D</v>
      </c>
      <c r="AC854" s="215" t="str">
        <f t="shared" si="288"/>
        <v>1D</v>
      </c>
      <c r="AD854" s="216"/>
      <c r="AE854" s="216"/>
      <c r="AF854" s="434">
        <f>IFERROR(INDEX(Raw_DATA!L:L,MATCH(Risk7_PlusY67!$D854,Raw_DATA!$A:$A,0)),"")</f>
        <v>-14</v>
      </c>
      <c r="AG854" s="434">
        <f>IFERROR(INDEX(AVGGroup!$D$5:$D$21,MATCH(Risk7_PlusY67!$H854,AVGGroup!$C$5:$C$21,0)),"")</f>
        <v>-4.37</v>
      </c>
      <c r="AH854" s="434">
        <f>IFERROR(INDEX(Raw_DATA!M:M,MATCH(Risk7_PlusY67!$D854,Raw_DATA!$A:$A,0)),"")</f>
        <v>-29.44</v>
      </c>
      <c r="AI854" s="435">
        <f>IFERROR(INDEX(AVGGroup!$F$5:$F$21,MATCH(Risk7_PlusY67!$H854,AVGGroup!$C$5:$C$21,0)),"")</f>
        <v>-9.19</v>
      </c>
      <c r="AJ854" s="401">
        <f>IFERROR(INDEX(Raw_DATA!N:N,MATCH(Risk7_PlusY67!$D854,Raw_DATA!$A:$A,0)),"")</f>
        <v>129</v>
      </c>
      <c r="AK854" s="401">
        <f>IFERROR(INDEX(Raw_DATA!O:O,MATCH(Risk7_PlusY67!$D854,Raw_DATA!$A:$A,0)),"")</f>
        <v>6</v>
      </c>
      <c r="AL854" s="401">
        <f>IFERROR(INDEX(Raw_DATA!P:P,MATCH(Risk7_PlusY67!$D854,Raw_DATA!$A:$A,0)),"")</f>
        <v>92</v>
      </c>
      <c r="AM854" s="401">
        <f>IFERROR(INDEX(Raw_DATA!Q:Q,MATCH(Risk7_PlusY67!$D854,Raw_DATA!$A:$A,0)),"")</f>
        <v>99</v>
      </c>
      <c r="AN854" s="401">
        <f>IFERROR(INDEX(Raw_DATA!R:R,MATCH(Risk7_PlusY67!$D854,Raw_DATA!$A:$A,0)),"")</f>
        <v>75</v>
      </c>
      <c r="AO854" s="407"/>
      <c r="AP854" s="411" t="b">
        <f>AB854=AY854</f>
        <v>1</v>
      </c>
      <c r="AQ854" s="340">
        <f t="shared" si="289"/>
        <v>1</v>
      </c>
      <c r="AR854" s="123">
        <f t="shared" si="290"/>
        <v>0</v>
      </c>
      <c r="AS854" s="123">
        <f t="shared" si="291"/>
        <v>0</v>
      </c>
      <c r="AT854" s="123">
        <f>IF(OR(AND((K854&lt;0.8),(BE854&gt;180)),AND((K854&lt;0.8),(BE854&lt;10)),AND((K854&gt;=0.8),(BE854&lt;10)),AND((K854&gt;=0.8),(BE854&gt;90))),0,1)</f>
        <v>0</v>
      </c>
      <c r="AU854" s="123">
        <f t="shared" si="292"/>
        <v>0</v>
      </c>
      <c r="AV854" s="123">
        <f t="shared" si="293"/>
        <v>0</v>
      </c>
      <c r="AW854" s="123">
        <f t="shared" si="294"/>
        <v>1</v>
      </c>
      <c r="AX854" s="123">
        <f t="shared" si="295"/>
        <v>0</v>
      </c>
      <c r="AY854" s="416" t="str">
        <f t="shared" si="296"/>
        <v>D</v>
      </c>
      <c r="AZ854" s="416" t="str">
        <f>R854&amp;AY854</f>
        <v>1D</v>
      </c>
      <c r="BA854" s="417">
        <f>IFERROR(INDEX(Raw_DATA!L:L,MATCH(Risk7_PlusY67!$D854,Raw_DATA!$A:$A,0)),"")</f>
        <v>-14</v>
      </c>
      <c r="BB854" s="417">
        <f>IFERROR(INDEX(AVGGroup!$H$5:$H$21,MATCH(Risk7_PlusY67!$BJ854,AVGGroup!$C$5:$C$21,0)),"")</f>
        <v>-3.95</v>
      </c>
      <c r="BC854" s="417">
        <f>IFERROR(INDEX(Raw_DATA!M:M,MATCH(Risk7_PlusY67!$D854,Raw_DATA!$A:$A,0)),"")</f>
        <v>-29.44</v>
      </c>
      <c r="BD854" s="418">
        <f>IFERROR(INDEX(AVGGroup!$J$5:$J$21,MATCH(Risk7_PlusY67!$BJ854,AVGGroup!$C$5:$C$21,0)),"")</f>
        <v>-8.8800000000000008</v>
      </c>
      <c r="BE854" s="407">
        <f>IFERROR(INDEX(Raw_DATA!N:N,MATCH(Risk7_PlusY67!$D854,Raw_DATA!$A:$A,0)),"")</f>
        <v>129</v>
      </c>
      <c r="BF854" s="407">
        <f>IFERROR(INDEX(Raw_DATA!O:O,MATCH(Risk7_PlusY67!$D854,Raw_DATA!$A:$A,0)),"")</f>
        <v>6</v>
      </c>
      <c r="BG854" s="407">
        <f>IFERROR(INDEX(Raw_DATA!P:P,MATCH(Risk7_PlusY67!$D854,Raw_DATA!$A:$A,0)),"")</f>
        <v>92</v>
      </c>
      <c r="BH854" s="407">
        <f>IFERROR(INDEX(Raw_DATA!Q:Q,MATCH(Risk7_PlusY67!$D854,Raw_DATA!$A:$A,0)),"")</f>
        <v>99</v>
      </c>
      <c r="BI854" s="407">
        <f>IFERROR(INDEX(Raw_DATA!R:R,MATCH(Risk7_PlusY67!$D854,Raw_DATA!$A:$A,0)),"")</f>
        <v>75</v>
      </c>
      <c r="BJ854" s="124" t="str">
        <f>INDEX('Org2567'!$BM:$BM,MATCH(Risk7_PlusY67!D854,'Org2567'!$D:$D,0))</f>
        <v>รพช.F2 P30,000-60,000</v>
      </c>
    </row>
    <row r="855" spans="1:62" x14ac:dyDescent="0.7">
      <c r="A855" s="206">
        <f>IF(ISBLANK(D855),"",COUNTA($D$3:D855))</f>
        <v>853</v>
      </c>
      <c r="B855" s="207">
        <f>IFERROR(INDEX(ID!$E:$E,MATCH(Risk7_PlusY67!$D855,ID!$A:$A,0)),"")</f>
        <v>12</v>
      </c>
      <c r="C855" s="207" t="str">
        <f>IFERROR(INDEX(ID!$I:$I,MATCH(Risk7_PlusY67!$D855,ID!$A:$A,0)),"")</f>
        <v>ปัตตานี</v>
      </c>
      <c r="D855" s="295" t="s">
        <v>848</v>
      </c>
      <c r="E855" s="207" t="str">
        <f>IFERROR(INDEX(ID!$C:$C,MATCH(Risk7_PlusY67!$D855,ID!$A:$A,0)),"")</f>
        <v>ทุ่งยางแดง,รพช.</v>
      </c>
      <c r="F855" s="207" t="str">
        <f>IFERROR(INDEX(ID!$G:$G,MATCH(Risk7_PlusY67!$D855,ID!$A:$A,0)),"")</f>
        <v>รพช.</v>
      </c>
      <c r="G855" s="206">
        <f>IFERROR(INDEX(ID!$J:$J,MATCH(Risk7_PlusY67!$D855,ID!$A:$A,0)),"")</f>
        <v>36</v>
      </c>
      <c r="H855" s="208" t="str">
        <f>IFERROR(INDEX(ID!$P:$P,MATCH(Risk7_PlusY67!$D855,ID!$A:$A,0)),"")</f>
        <v>รพช.F2 P&lt;=30,000</v>
      </c>
      <c r="I855" s="209">
        <f>IFERROR(INDEX(Raw_DATA!E:E,MATCH(Risk7_PlusY67!$D855,Raw_DATA!$A:$A,0)),"")</f>
        <v>1.19</v>
      </c>
      <c r="J855" s="209">
        <f>IFERROR(INDEX(Raw_DATA!F:F,MATCH(Risk7_PlusY67!$D855,Raw_DATA!$A:$A,0)),"")</f>
        <v>1.1100000000000001</v>
      </c>
      <c r="K855" s="209">
        <f>IFERROR(INDEX(Raw_DATA!G:G,MATCH(Risk7_PlusY67!$D855,Raw_DATA!$A:$A,0)),"")</f>
        <v>0.7</v>
      </c>
      <c r="L855" s="209">
        <f>IFERROR(INDEX(Raw_DATA!H:H,MATCH(Risk7_PlusY67!$D855,Raw_DATA!$A:$A,0)),"")</f>
        <v>3821278.15</v>
      </c>
      <c r="M855" s="210">
        <f>IFERROR(INDEX(Raw_DATA!I:I,MATCH(Risk7_PlusY67!$D855,Raw_DATA!$A:$A,0)),"")</f>
        <v>-25444068.280000001</v>
      </c>
      <c r="N855" s="206">
        <f t="shared" si="276"/>
        <v>2</v>
      </c>
      <c r="O855" s="206">
        <f t="shared" si="277"/>
        <v>1</v>
      </c>
      <c r="P855" s="206">
        <f t="shared" si="279"/>
        <v>2</v>
      </c>
      <c r="Q855" s="211">
        <f t="shared" si="280"/>
        <v>1.8</v>
      </c>
      <c r="R855" s="206">
        <f t="shared" si="278"/>
        <v>5</v>
      </c>
      <c r="S855" s="212">
        <f>IFERROR(INDEX(Raw_DATA!J:J,MATCH(Risk7_PlusY67!$D855,Raw_DATA!$A:$A,0)),"")</f>
        <v>-19097873.18</v>
      </c>
      <c r="T855" s="213">
        <f>IFERROR(INDEX(Raw_DATA!K:K,MATCH(Risk7_PlusY67!$D855,Raw_DATA!$A:$A,0)),"")</f>
        <v>-6025025.6200000001</v>
      </c>
      <c r="U855" s="214">
        <f t="shared" si="281"/>
        <v>0</v>
      </c>
      <c r="V855" s="214">
        <f t="shared" si="282"/>
        <v>0</v>
      </c>
      <c r="W855" s="214">
        <f>IF(OR(AND((K855&lt;0.8),(AJ855&gt;180)),AND((K855&lt;0.8),(AJ855&lt;10)),AND((K855&gt;=0.8),(AJ855&lt;10)),AND((K855&gt;=0.8),(AJ855&gt;90))),0,1)</f>
        <v>1</v>
      </c>
      <c r="X855" s="214">
        <f t="shared" si="283"/>
        <v>1</v>
      </c>
      <c r="Y855" s="214">
        <f t="shared" si="284"/>
        <v>0</v>
      </c>
      <c r="Z855" s="214">
        <f t="shared" si="285"/>
        <v>1</v>
      </c>
      <c r="AA855" s="214">
        <f t="shared" si="286"/>
        <v>1</v>
      </c>
      <c r="AB855" s="215" t="str">
        <f t="shared" si="287"/>
        <v>B-</v>
      </c>
      <c r="AC855" s="215" t="str">
        <f t="shared" si="288"/>
        <v>5B-</v>
      </c>
      <c r="AD855" s="216"/>
      <c r="AE855" s="216"/>
      <c r="AF855" s="434">
        <f>IFERROR(INDEX(Raw_DATA!L:L,MATCH(Risk7_PlusY67!$D855,Raw_DATA!$A:$A,0)),"")</f>
        <v>-18.62</v>
      </c>
      <c r="AG855" s="434">
        <f>IFERROR(INDEX(AVGGroup!$D$5:$D$21,MATCH(Risk7_PlusY67!$H855,AVGGroup!$C$5:$C$21,0)),"")</f>
        <v>-3.55</v>
      </c>
      <c r="AH855" s="434">
        <f>IFERROR(INDEX(Raw_DATA!M:M,MATCH(Risk7_PlusY67!$D855,Raw_DATA!$A:$A,0)),"")</f>
        <v>-23.31</v>
      </c>
      <c r="AI855" s="435">
        <f>IFERROR(INDEX(AVGGroup!$F$5:$F$21,MATCH(Risk7_PlusY67!$H855,AVGGroup!$C$5:$C$21,0)),"")</f>
        <v>-10.199999999999999</v>
      </c>
      <c r="AJ855" s="401">
        <f>IFERROR(INDEX(Raw_DATA!N:N,MATCH(Risk7_PlusY67!$D855,Raw_DATA!$A:$A,0)),"")</f>
        <v>129</v>
      </c>
      <c r="AK855" s="401">
        <f>IFERROR(INDEX(Raw_DATA!O:O,MATCH(Risk7_PlusY67!$D855,Raw_DATA!$A:$A,0)),"")</f>
        <v>60</v>
      </c>
      <c r="AL855" s="401">
        <f>IFERROR(INDEX(Raw_DATA!P:P,MATCH(Risk7_PlusY67!$D855,Raw_DATA!$A:$A,0)),"")</f>
        <v>73</v>
      </c>
      <c r="AM855" s="401">
        <f>IFERROR(INDEX(Raw_DATA!Q:Q,MATCH(Risk7_PlusY67!$D855,Raw_DATA!$A:$A,0)),"")</f>
        <v>104</v>
      </c>
      <c r="AN855" s="401">
        <f>IFERROR(INDEX(Raw_DATA!R:R,MATCH(Risk7_PlusY67!$D855,Raw_DATA!$A:$A,0)),"")</f>
        <v>22</v>
      </c>
      <c r="AO855" s="407"/>
      <c r="AP855" s="411" t="b">
        <f>AB855=AY855</f>
        <v>1</v>
      </c>
      <c r="AQ855" s="340">
        <f t="shared" si="289"/>
        <v>1</v>
      </c>
      <c r="AR855" s="123">
        <f t="shared" si="290"/>
        <v>0</v>
      </c>
      <c r="AS855" s="123">
        <f t="shared" si="291"/>
        <v>0</v>
      </c>
      <c r="AT855" s="123">
        <f>IF(OR(AND((K855&lt;0.8),(BE855&gt;180)),AND((K855&lt;0.8),(BE855&lt;10)),AND((K855&gt;=0.8),(BE855&lt;10)),AND((K855&gt;=0.8),(BE855&gt;90))),0,1)</f>
        <v>1</v>
      </c>
      <c r="AU855" s="123">
        <f t="shared" si="292"/>
        <v>1</v>
      </c>
      <c r="AV855" s="123">
        <f t="shared" si="293"/>
        <v>0</v>
      </c>
      <c r="AW855" s="123">
        <f t="shared" si="294"/>
        <v>1</v>
      </c>
      <c r="AX855" s="123">
        <f t="shared" si="295"/>
        <v>1</v>
      </c>
      <c r="AY855" s="416" t="str">
        <f t="shared" si="296"/>
        <v>B-</v>
      </c>
      <c r="AZ855" s="416" t="str">
        <f>R855&amp;AY855</f>
        <v>5B-</v>
      </c>
      <c r="BA855" s="417">
        <f>IFERROR(INDEX(Raw_DATA!L:L,MATCH(Risk7_PlusY67!$D855,Raw_DATA!$A:$A,0)),"")</f>
        <v>-18.62</v>
      </c>
      <c r="BB855" s="417">
        <f>IFERROR(INDEX(AVGGroup!$H$5:$H$21,MATCH(Risk7_PlusY67!$BJ855,AVGGroup!$C$5:$C$21,0)),"")</f>
        <v>-3.54</v>
      </c>
      <c r="BC855" s="417">
        <f>IFERROR(INDEX(Raw_DATA!M:M,MATCH(Risk7_PlusY67!$D855,Raw_DATA!$A:$A,0)),"")</f>
        <v>-23.31</v>
      </c>
      <c r="BD855" s="418">
        <f>IFERROR(INDEX(AVGGroup!$J$5:$J$21,MATCH(Risk7_PlusY67!$BJ855,AVGGroup!$C$5:$C$21,0)),"")</f>
        <v>-10.199999999999999</v>
      </c>
      <c r="BE855" s="407">
        <f>IFERROR(INDEX(Raw_DATA!N:N,MATCH(Risk7_PlusY67!$D855,Raw_DATA!$A:$A,0)),"")</f>
        <v>129</v>
      </c>
      <c r="BF855" s="407">
        <f>IFERROR(INDEX(Raw_DATA!O:O,MATCH(Risk7_PlusY67!$D855,Raw_DATA!$A:$A,0)),"")</f>
        <v>60</v>
      </c>
      <c r="BG855" s="407">
        <f>IFERROR(INDEX(Raw_DATA!P:P,MATCH(Risk7_PlusY67!$D855,Raw_DATA!$A:$A,0)),"")</f>
        <v>73</v>
      </c>
      <c r="BH855" s="407">
        <f>IFERROR(INDEX(Raw_DATA!Q:Q,MATCH(Risk7_PlusY67!$D855,Raw_DATA!$A:$A,0)),"")</f>
        <v>104</v>
      </c>
      <c r="BI855" s="407">
        <f>IFERROR(INDEX(Raw_DATA!R:R,MATCH(Risk7_PlusY67!$D855,Raw_DATA!$A:$A,0)),"")</f>
        <v>22</v>
      </c>
      <c r="BJ855" s="124" t="str">
        <f>INDEX('Org2567'!$BM:$BM,MATCH(Risk7_PlusY67!D855,'Org2567'!$D:$D,0))</f>
        <v>รพช.F2 P&lt;=30,000</v>
      </c>
    </row>
    <row r="856" spans="1:62" x14ac:dyDescent="0.7">
      <c r="A856" s="206">
        <f>IF(ISBLANK(D856),"",COUNTA($D$3:D856))</f>
        <v>854</v>
      </c>
      <c r="B856" s="207">
        <f>IFERROR(INDEX(ID!$E:$E,MATCH(Risk7_PlusY67!$D856,ID!$A:$A,0)),"")</f>
        <v>12</v>
      </c>
      <c r="C856" s="207" t="str">
        <f>IFERROR(INDEX(ID!$I:$I,MATCH(Risk7_PlusY67!$D856,ID!$A:$A,0)),"")</f>
        <v>ปัตตานี</v>
      </c>
      <c r="D856" s="295" t="s">
        <v>849</v>
      </c>
      <c r="E856" s="207" t="str">
        <f>IFERROR(INDEX(ID!$C:$C,MATCH(Risk7_PlusY67!$D856,ID!$A:$A,0)),"")</f>
        <v>ไม้แก่น,รพช.</v>
      </c>
      <c r="F856" s="207" t="str">
        <f>IFERROR(INDEX(ID!$G:$G,MATCH(Risk7_PlusY67!$D856,ID!$A:$A,0)),"")</f>
        <v>รพช.</v>
      </c>
      <c r="G856" s="206">
        <f>IFERROR(INDEX(ID!$J:$J,MATCH(Risk7_PlusY67!$D856,ID!$A:$A,0)),"")</f>
        <v>34</v>
      </c>
      <c r="H856" s="208" t="str">
        <f>IFERROR(INDEX(ID!$P:$P,MATCH(Risk7_PlusY67!$D856,ID!$A:$A,0)),"")</f>
        <v>รพช.F2 P&lt;=30,000</v>
      </c>
      <c r="I856" s="209">
        <f>IFERROR(INDEX(Raw_DATA!E:E,MATCH(Risk7_PlusY67!$D856,Raw_DATA!$A:$A,0)),"")</f>
        <v>3.21</v>
      </c>
      <c r="J856" s="209">
        <f>IFERROR(INDEX(Raw_DATA!F:F,MATCH(Risk7_PlusY67!$D856,Raw_DATA!$A:$A,0)),"")</f>
        <v>3.01</v>
      </c>
      <c r="K856" s="209">
        <f>IFERROR(INDEX(Raw_DATA!G:G,MATCH(Risk7_PlusY67!$D856,Raw_DATA!$A:$A,0)),"")</f>
        <v>2.56</v>
      </c>
      <c r="L856" s="209">
        <f>IFERROR(INDEX(Raw_DATA!H:H,MATCH(Risk7_PlusY67!$D856,Raw_DATA!$A:$A,0)),"")</f>
        <v>31090665.510000002</v>
      </c>
      <c r="M856" s="210">
        <f>IFERROR(INDEX(Raw_DATA!I:I,MATCH(Risk7_PlusY67!$D856,Raw_DATA!$A:$A,0)),"")</f>
        <v>-9302718.6799999997</v>
      </c>
      <c r="N856" s="206">
        <f t="shared" si="276"/>
        <v>0</v>
      </c>
      <c r="O856" s="206">
        <f t="shared" si="277"/>
        <v>1</v>
      </c>
      <c r="P856" s="206">
        <f t="shared" si="279"/>
        <v>0</v>
      </c>
      <c r="Q856" s="211">
        <f t="shared" si="280"/>
        <v>40.1</v>
      </c>
      <c r="R856" s="206">
        <f t="shared" si="278"/>
        <v>1</v>
      </c>
      <c r="S856" s="212">
        <f>IFERROR(INDEX(Raw_DATA!J:J,MATCH(Risk7_PlusY67!$D856,Raw_DATA!$A:$A,0)),"")</f>
        <v>-5451927.4500000002</v>
      </c>
      <c r="T856" s="213">
        <f>IFERROR(INDEX(Raw_DATA!K:K,MATCH(Risk7_PlusY67!$D856,Raw_DATA!$A:$A,0)),"")</f>
        <v>21922302.649999999</v>
      </c>
      <c r="U856" s="214">
        <f t="shared" si="281"/>
        <v>0</v>
      </c>
      <c r="V856" s="214">
        <f t="shared" si="282"/>
        <v>0</v>
      </c>
      <c r="W856" s="214">
        <f>IF(OR(AND((K856&lt;0.8),(AJ856&gt;180)),AND((K856&lt;0.8),(AJ856&lt;10)),AND((K856&gt;=0.8),(AJ856&lt;10)),AND((K856&gt;=0.8),(AJ856&gt;90))),0,1)</f>
        <v>0</v>
      </c>
      <c r="X856" s="214">
        <f t="shared" si="283"/>
        <v>0</v>
      </c>
      <c r="Y856" s="214">
        <f t="shared" si="284"/>
        <v>0</v>
      </c>
      <c r="Z856" s="214">
        <f t="shared" si="285"/>
        <v>0</v>
      </c>
      <c r="AA856" s="214">
        <f t="shared" si="286"/>
        <v>0</v>
      </c>
      <c r="AB856" s="215" t="str">
        <f t="shared" si="287"/>
        <v>F</v>
      </c>
      <c r="AC856" s="215" t="str">
        <f t="shared" si="288"/>
        <v>1F</v>
      </c>
      <c r="AD856" s="216"/>
      <c r="AE856" s="216"/>
      <c r="AF856" s="434">
        <f>IFERROR(INDEX(Raw_DATA!L:L,MATCH(Risk7_PlusY67!$D856,Raw_DATA!$A:$A,0)),"")</f>
        <v>-6.42</v>
      </c>
      <c r="AG856" s="434">
        <f>IFERROR(INDEX(AVGGroup!$D$5:$D$21,MATCH(Risk7_PlusY67!$H856,AVGGroup!$C$5:$C$21,0)),"")</f>
        <v>-3.55</v>
      </c>
      <c r="AH856" s="434">
        <f>IFERROR(INDEX(Raw_DATA!M:M,MATCH(Risk7_PlusY67!$D856,Raw_DATA!$A:$A,0)),"")</f>
        <v>-10.94</v>
      </c>
      <c r="AI856" s="435">
        <f>IFERROR(INDEX(AVGGroup!$F$5:$F$21,MATCH(Risk7_PlusY67!$H856,AVGGroup!$C$5:$C$21,0)),"")</f>
        <v>-10.199999999999999</v>
      </c>
      <c r="AJ856" s="401">
        <f>IFERROR(INDEX(Raw_DATA!N:N,MATCH(Risk7_PlusY67!$D856,Raw_DATA!$A:$A,0)),"")</f>
        <v>116</v>
      </c>
      <c r="AK856" s="401">
        <f>IFERROR(INDEX(Raw_DATA!O:O,MATCH(Risk7_PlusY67!$D856,Raw_DATA!$A:$A,0)),"")</f>
        <v>78</v>
      </c>
      <c r="AL856" s="401">
        <f>IFERROR(INDEX(Raw_DATA!P:P,MATCH(Risk7_PlusY67!$D856,Raw_DATA!$A:$A,0)),"")</f>
        <v>102</v>
      </c>
      <c r="AM856" s="401">
        <f>IFERROR(INDEX(Raw_DATA!Q:Q,MATCH(Risk7_PlusY67!$D856,Raw_DATA!$A:$A,0)),"")</f>
        <v>133</v>
      </c>
      <c r="AN856" s="401">
        <f>IFERROR(INDEX(Raw_DATA!R:R,MATCH(Risk7_PlusY67!$D856,Raw_DATA!$A:$A,0)),"")</f>
        <v>79</v>
      </c>
      <c r="AO856" s="407"/>
      <c r="AP856" s="411" t="b">
        <f>AB856=AY856</f>
        <v>1</v>
      </c>
      <c r="AQ856" s="340">
        <f t="shared" si="289"/>
        <v>1</v>
      </c>
      <c r="AR856" s="123">
        <f t="shared" si="290"/>
        <v>0</v>
      </c>
      <c r="AS856" s="123">
        <f t="shared" si="291"/>
        <v>0</v>
      </c>
      <c r="AT856" s="123">
        <f>IF(OR(AND((K856&lt;0.8),(BE856&gt;180)),AND((K856&lt;0.8),(BE856&lt;10)),AND((K856&gt;=0.8),(BE856&lt;10)),AND((K856&gt;=0.8),(BE856&gt;90))),0,1)</f>
        <v>0</v>
      </c>
      <c r="AU856" s="123">
        <f t="shared" si="292"/>
        <v>0</v>
      </c>
      <c r="AV856" s="123">
        <f t="shared" si="293"/>
        <v>0</v>
      </c>
      <c r="AW856" s="123">
        <f t="shared" si="294"/>
        <v>0</v>
      </c>
      <c r="AX856" s="123">
        <f t="shared" si="295"/>
        <v>0</v>
      </c>
      <c r="AY856" s="416" t="str">
        <f t="shared" si="296"/>
        <v>F</v>
      </c>
      <c r="AZ856" s="416" t="str">
        <f>R856&amp;AY856</f>
        <v>1F</v>
      </c>
      <c r="BA856" s="417">
        <f>IFERROR(INDEX(Raw_DATA!L:L,MATCH(Risk7_PlusY67!$D856,Raw_DATA!$A:$A,0)),"")</f>
        <v>-6.42</v>
      </c>
      <c r="BB856" s="417">
        <f>IFERROR(INDEX(AVGGroup!$H$5:$H$21,MATCH(Risk7_PlusY67!$BJ856,AVGGroup!$C$5:$C$21,0)),"")</f>
        <v>-3.54</v>
      </c>
      <c r="BC856" s="417">
        <f>IFERROR(INDEX(Raw_DATA!M:M,MATCH(Risk7_PlusY67!$D856,Raw_DATA!$A:$A,0)),"")</f>
        <v>-10.94</v>
      </c>
      <c r="BD856" s="418">
        <f>IFERROR(INDEX(AVGGroup!$J$5:$J$21,MATCH(Risk7_PlusY67!$BJ856,AVGGroup!$C$5:$C$21,0)),"")</f>
        <v>-10.199999999999999</v>
      </c>
      <c r="BE856" s="407">
        <f>IFERROR(INDEX(Raw_DATA!N:N,MATCH(Risk7_PlusY67!$D856,Raw_DATA!$A:$A,0)),"")</f>
        <v>116</v>
      </c>
      <c r="BF856" s="407">
        <f>IFERROR(INDEX(Raw_DATA!O:O,MATCH(Risk7_PlusY67!$D856,Raw_DATA!$A:$A,0)),"")</f>
        <v>78</v>
      </c>
      <c r="BG856" s="407">
        <f>IFERROR(INDEX(Raw_DATA!P:P,MATCH(Risk7_PlusY67!$D856,Raw_DATA!$A:$A,0)),"")</f>
        <v>102</v>
      </c>
      <c r="BH856" s="407">
        <f>IFERROR(INDEX(Raw_DATA!Q:Q,MATCH(Risk7_PlusY67!$D856,Raw_DATA!$A:$A,0)),"")</f>
        <v>133</v>
      </c>
      <c r="BI856" s="407">
        <f>IFERROR(INDEX(Raw_DATA!R:R,MATCH(Risk7_PlusY67!$D856,Raw_DATA!$A:$A,0)),"")</f>
        <v>79</v>
      </c>
      <c r="BJ856" s="124" t="str">
        <f>INDEX('Org2567'!$BM:$BM,MATCH(Risk7_PlusY67!D856,'Org2567'!$D:$D,0))</f>
        <v>รพช.F2 P&lt;=30,000</v>
      </c>
    </row>
    <row r="857" spans="1:62" x14ac:dyDescent="0.7">
      <c r="A857" s="206">
        <f>IF(ISBLANK(D857),"",COUNTA($D$3:D857))</f>
        <v>855</v>
      </c>
      <c r="B857" s="207">
        <f>IFERROR(INDEX(ID!$E:$E,MATCH(Risk7_PlusY67!$D857,ID!$A:$A,0)),"")</f>
        <v>12</v>
      </c>
      <c r="C857" s="207" t="str">
        <f>IFERROR(INDEX(ID!$I:$I,MATCH(Risk7_PlusY67!$D857,ID!$A:$A,0)),"")</f>
        <v>ปัตตานี</v>
      </c>
      <c r="D857" s="295" t="s">
        <v>850</v>
      </c>
      <c r="E857" s="207" t="str">
        <f>IFERROR(INDEX(ID!$C:$C,MATCH(Risk7_PlusY67!$D857,ID!$A:$A,0)),"")</f>
        <v>ยะหริ่ง,รพช.</v>
      </c>
      <c r="F857" s="207" t="str">
        <f>IFERROR(INDEX(ID!$G:$G,MATCH(Risk7_PlusY67!$D857,ID!$A:$A,0)),"")</f>
        <v>รพช.</v>
      </c>
      <c r="G857" s="206">
        <f>IFERROR(INDEX(ID!$J:$J,MATCH(Risk7_PlusY67!$D857,ID!$A:$A,0)),"")</f>
        <v>69</v>
      </c>
      <c r="H857" s="208" t="str">
        <f>IFERROR(INDEX(ID!$P:$P,MATCH(Risk7_PlusY67!$D857,ID!$A:$A,0)),"")</f>
        <v>รพช.F2 P30,000-60,000</v>
      </c>
      <c r="I857" s="209">
        <f>IFERROR(INDEX(Raw_DATA!E:E,MATCH(Risk7_PlusY67!$D857,Raw_DATA!$A:$A,0)),"")</f>
        <v>4.57</v>
      </c>
      <c r="J857" s="209">
        <f>IFERROR(INDEX(Raw_DATA!F:F,MATCH(Risk7_PlusY67!$D857,Raw_DATA!$A:$A,0)),"")</f>
        <v>4.3600000000000003</v>
      </c>
      <c r="K857" s="209">
        <f>IFERROR(INDEX(Raw_DATA!G:G,MATCH(Risk7_PlusY67!$D857,Raw_DATA!$A:$A,0)),"")</f>
        <v>3.91</v>
      </c>
      <c r="L857" s="209">
        <f>IFERROR(INDEX(Raw_DATA!H:H,MATCH(Risk7_PlusY67!$D857,Raw_DATA!$A:$A,0)),"")</f>
        <v>77409821.469999999</v>
      </c>
      <c r="M857" s="210">
        <f>IFERROR(INDEX(Raw_DATA!I:I,MATCH(Risk7_PlusY67!$D857,Raw_DATA!$A:$A,0)),"")</f>
        <v>-40636821.439999998</v>
      </c>
      <c r="N857" s="206">
        <f t="shared" si="276"/>
        <v>0</v>
      </c>
      <c r="O857" s="206">
        <f t="shared" si="277"/>
        <v>1</v>
      </c>
      <c r="P857" s="206">
        <f t="shared" si="279"/>
        <v>0</v>
      </c>
      <c r="Q857" s="211">
        <f t="shared" si="280"/>
        <v>22.8</v>
      </c>
      <c r="R857" s="206">
        <f t="shared" si="278"/>
        <v>1</v>
      </c>
      <c r="S857" s="212">
        <f>IFERROR(INDEX(Raw_DATA!J:J,MATCH(Risk7_PlusY67!$D857,Raw_DATA!$A:$A,0)),"")</f>
        <v>-22189410.449999999</v>
      </c>
      <c r="T857" s="213">
        <f>IFERROR(INDEX(Raw_DATA!K:K,MATCH(Risk7_PlusY67!$D857,Raw_DATA!$A:$A,0)),"")</f>
        <v>63000583.25</v>
      </c>
      <c r="U857" s="214">
        <f t="shared" si="281"/>
        <v>0</v>
      </c>
      <c r="V857" s="214">
        <f t="shared" si="282"/>
        <v>0</v>
      </c>
      <c r="W857" s="214">
        <f>IF(OR(AND((K857&lt;0.8),(AJ857&gt;180)),AND((K857&lt;0.8),(AJ857&lt;10)),AND((K857&gt;=0.8),(AJ857&lt;10)),AND((K857&gt;=0.8),(AJ857&gt;90))),0,1)</f>
        <v>1</v>
      </c>
      <c r="X857" s="214">
        <f t="shared" si="283"/>
        <v>1</v>
      </c>
      <c r="Y857" s="214">
        <f t="shared" si="284"/>
        <v>1</v>
      </c>
      <c r="Z857" s="214">
        <f t="shared" si="285"/>
        <v>1</v>
      </c>
      <c r="AA857" s="214">
        <f t="shared" si="286"/>
        <v>1</v>
      </c>
      <c r="AB857" s="215" t="str">
        <f t="shared" si="287"/>
        <v>B</v>
      </c>
      <c r="AC857" s="215" t="str">
        <f t="shared" si="288"/>
        <v>1B</v>
      </c>
      <c r="AD857" s="216"/>
      <c r="AE857" s="216"/>
      <c r="AF857" s="434">
        <f>IFERROR(INDEX(Raw_DATA!L:L,MATCH(Risk7_PlusY67!$D857,Raw_DATA!$A:$A,0)),"")</f>
        <v>-12.61</v>
      </c>
      <c r="AG857" s="434">
        <f>IFERROR(INDEX(AVGGroup!$D$5:$D$21,MATCH(Risk7_PlusY67!$H857,AVGGroup!$C$5:$C$21,0)),"")</f>
        <v>-4.37</v>
      </c>
      <c r="AH857" s="434">
        <f>IFERROR(INDEX(Raw_DATA!M:M,MATCH(Risk7_PlusY67!$D857,Raw_DATA!$A:$A,0)),"")</f>
        <v>-21.37</v>
      </c>
      <c r="AI857" s="435">
        <f>IFERROR(INDEX(AVGGroup!$F$5:$F$21,MATCH(Risk7_PlusY67!$H857,AVGGroup!$C$5:$C$21,0)),"")</f>
        <v>-9.19</v>
      </c>
      <c r="AJ857" s="401">
        <f>IFERROR(INDEX(Raw_DATA!N:N,MATCH(Risk7_PlusY67!$D857,Raw_DATA!$A:$A,0)),"")</f>
        <v>81</v>
      </c>
      <c r="AK857" s="401">
        <f>IFERROR(INDEX(Raw_DATA!O:O,MATCH(Risk7_PlusY67!$D857,Raw_DATA!$A:$A,0)),"")</f>
        <v>55</v>
      </c>
      <c r="AL857" s="401">
        <f>IFERROR(INDEX(Raw_DATA!P:P,MATCH(Risk7_PlusY67!$D857,Raw_DATA!$A:$A,0)),"")</f>
        <v>54</v>
      </c>
      <c r="AM857" s="401">
        <f>IFERROR(INDEX(Raw_DATA!Q:Q,MATCH(Risk7_PlusY67!$D857,Raw_DATA!$A:$A,0)),"")</f>
        <v>97</v>
      </c>
      <c r="AN857" s="401">
        <f>IFERROR(INDEX(Raw_DATA!R:R,MATCH(Risk7_PlusY67!$D857,Raw_DATA!$A:$A,0)),"")</f>
        <v>56</v>
      </c>
      <c r="AO857" s="407"/>
      <c r="AP857" s="411" t="b">
        <f>AB857=AY857</f>
        <v>0</v>
      </c>
      <c r="AQ857" s="340">
        <f t="shared" si="289"/>
        <v>1</v>
      </c>
      <c r="AR857" s="123">
        <f t="shared" si="290"/>
        <v>1</v>
      </c>
      <c r="AS857" s="123">
        <f t="shared" si="291"/>
        <v>0</v>
      </c>
      <c r="AT857" s="123">
        <f>IF(OR(AND((K857&lt;0.8),(BE857&gt;180)),AND((K857&lt;0.8),(BE857&lt;10)),AND((K857&gt;=0.8),(BE857&lt;10)),AND((K857&gt;=0.8),(BE857&gt;90))),0,1)</f>
        <v>1</v>
      </c>
      <c r="AU857" s="123">
        <f t="shared" si="292"/>
        <v>1</v>
      </c>
      <c r="AV857" s="123">
        <f t="shared" si="293"/>
        <v>1</v>
      </c>
      <c r="AW857" s="123">
        <f t="shared" si="294"/>
        <v>1</v>
      </c>
      <c r="AX857" s="123">
        <f t="shared" si="295"/>
        <v>1</v>
      </c>
      <c r="AY857" s="416" t="str">
        <f t="shared" si="296"/>
        <v>A-</v>
      </c>
      <c r="AZ857" s="416" t="str">
        <f>R857&amp;AY857</f>
        <v>1A-</v>
      </c>
      <c r="BA857" s="417">
        <f>IFERROR(INDEX(Raw_DATA!L:L,MATCH(Risk7_PlusY67!$D857,Raw_DATA!$A:$A,0)),"")</f>
        <v>-12.61</v>
      </c>
      <c r="BB857" s="417">
        <f>IFERROR(INDEX(AVGGroup!$H$5:$H$21,MATCH(Risk7_PlusY67!$BJ857,AVGGroup!$C$5:$C$21,0)),"")</f>
        <v>-18.87</v>
      </c>
      <c r="BC857" s="417">
        <f>IFERROR(INDEX(Raw_DATA!M:M,MATCH(Risk7_PlusY67!$D857,Raw_DATA!$A:$A,0)),"")</f>
        <v>-21.37</v>
      </c>
      <c r="BD857" s="418">
        <f>IFERROR(INDEX(AVGGroup!$J$5:$J$21,MATCH(Risk7_PlusY67!$BJ857,AVGGroup!$C$5:$C$21,0)),"")</f>
        <v>-18.899999999999999</v>
      </c>
      <c r="BE857" s="407">
        <f>IFERROR(INDEX(Raw_DATA!N:N,MATCH(Risk7_PlusY67!$D857,Raw_DATA!$A:$A,0)),"")</f>
        <v>81</v>
      </c>
      <c r="BF857" s="407">
        <f>IFERROR(INDEX(Raw_DATA!O:O,MATCH(Risk7_PlusY67!$D857,Raw_DATA!$A:$A,0)),"")</f>
        <v>55</v>
      </c>
      <c r="BG857" s="407">
        <f>IFERROR(INDEX(Raw_DATA!P:P,MATCH(Risk7_PlusY67!$D857,Raw_DATA!$A:$A,0)),"")</f>
        <v>54</v>
      </c>
      <c r="BH857" s="407">
        <f>IFERROR(INDEX(Raw_DATA!Q:Q,MATCH(Risk7_PlusY67!$D857,Raw_DATA!$A:$A,0)),"")</f>
        <v>97</v>
      </c>
      <c r="BI857" s="407">
        <f>IFERROR(INDEX(Raw_DATA!R:R,MATCH(Risk7_PlusY67!$D857,Raw_DATA!$A:$A,0)),"")</f>
        <v>56</v>
      </c>
      <c r="BJ857" s="124" t="str">
        <f>INDEX('Org2567'!$BM:$BM,MATCH(Risk7_PlusY67!D857,'Org2567'!$D:$D,0))</f>
        <v>รพช.F2 P60,000-90,000</v>
      </c>
    </row>
    <row r="858" spans="1:62" x14ac:dyDescent="0.7">
      <c r="A858" s="206">
        <f>IF(ISBLANK(D858),"",COUNTA($D$3:D858))</f>
        <v>856</v>
      </c>
      <c r="B858" s="207">
        <f>IFERROR(INDEX(ID!$E:$E,MATCH(Risk7_PlusY67!$D858,ID!$A:$A,0)),"")</f>
        <v>12</v>
      </c>
      <c r="C858" s="207" t="str">
        <f>IFERROR(INDEX(ID!$I:$I,MATCH(Risk7_PlusY67!$D858,ID!$A:$A,0)),"")</f>
        <v>ปัตตานี</v>
      </c>
      <c r="D858" s="295" t="s">
        <v>851</v>
      </c>
      <c r="E858" s="207" t="str">
        <f>IFERROR(INDEX(ID!$C:$C,MATCH(Risk7_PlusY67!$D858,ID!$A:$A,0)),"")</f>
        <v>ยะรัง,รพช.</v>
      </c>
      <c r="F858" s="207" t="str">
        <f>IFERROR(INDEX(ID!$G:$G,MATCH(Risk7_PlusY67!$D858,ID!$A:$A,0)),"")</f>
        <v>รพช.</v>
      </c>
      <c r="G858" s="206">
        <f>IFERROR(INDEX(ID!$J:$J,MATCH(Risk7_PlusY67!$D858,ID!$A:$A,0)),"")</f>
        <v>64</v>
      </c>
      <c r="H858" s="208" t="str">
        <f>IFERROR(INDEX(ID!$P:$P,MATCH(Risk7_PlusY67!$D858,ID!$A:$A,0)),"")</f>
        <v>รพช.F2 P30,000-60,000</v>
      </c>
      <c r="I858" s="209">
        <f>IFERROR(INDEX(Raw_DATA!E:E,MATCH(Risk7_PlusY67!$D858,Raw_DATA!$A:$A,0)),"")</f>
        <v>1.89</v>
      </c>
      <c r="J858" s="209">
        <f>IFERROR(INDEX(Raw_DATA!F:F,MATCH(Risk7_PlusY67!$D858,Raw_DATA!$A:$A,0)),"")</f>
        <v>1.72</v>
      </c>
      <c r="K858" s="209">
        <f>IFERROR(INDEX(Raw_DATA!G:G,MATCH(Risk7_PlusY67!$D858,Raw_DATA!$A:$A,0)),"")</f>
        <v>1.51</v>
      </c>
      <c r="L858" s="209">
        <f>IFERROR(INDEX(Raw_DATA!H:H,MATCH(Risk7_PlusY67!$D858,Raw_DATA!$A:$A,0)),"")</f>
        <v>21618459.280000001</v>
      </c>
      <c r="M858" s="210">
        <f>IFERROR(INDEX(Raw_DATA!I:I,MATCH(Risk7_PlusY67!$D858,Raw_DATA!$A:$A,0)),"")</f>
        <v>-38568814.960000001</v>
      </c>
      <c r="N858" s="206">
        <f t="shared" si="276"/>
        <v>0</v>
      </c>
      <c r="O858" s="206">
        <f t="shared" si="277"/>
        <v>1</v>
      </c>
      <c r="P858" s="206">
        <f t="shared" si="279"/>
        <v>0</v>
      </c>
      <c r="Q858" s="211">
        <f t="shared" si="280"/>
        <v>6.7</v>
      </c>
      <c r="R858" s="206">
        <f t="shared" si="278"/>
        <v>1</v>
      </c>
      <c r="S858" s="212">
        <f>IFERROR(INDEX(Raw_DATA!J:J,MATCH(Risk7_PlusY67!$D858,Raw_DATA!$A:$A,0)),"")</f>
        <v>-28679164.010000002</v>
      </c>
      <c r="T858" s="213">
        <f>IFERROR(INDEX(Raw_DATA!K:K,MATCH(Risk7_PlusY67!$D858,Raw_DATA!$A:$A,0)),"")</f>
        <v>12574863.130000001</v>
      </c>
      <c r="U858" s="214">
        <f t="shared" si="281"/>
        <v>0</v>
      </c>
      <c r="V858" s="214">
        <f t="shared" si="282"/>
        <v>0</v>
      </c>
      <c r="W858" s="214">
        <f>IF(OR(AND((K858&lt;0.8),(AJ858&gt;180)),AND((K858&lt;0.8),(AJ858&lt;10)),AND((K858&gt;=0.8),(AJ858&lt;10)),AND((K858&gt;=0.8),(AJ858&gt;90))),0,1)</f>
        <v>0</v>
      </c>
      <c r="X858" s="214">
        <f t="shared" si="283"/>
        <v>1</v>
      </c>
      <c r="Y858" s="214">
        <f t="shared" si="284"/>
        <v>0</v>
      </c>
      <c r="Z858" s="214">
        <f t="shared" si="285"/>
        <v>1</v>
      </c>
      <c r="AA858" s="214">
        <f t="shared" si="286"/>
        <v>1</v>
      </c>
      <c r="AB858" s="215" t="str">
        <f t="shared" si="287"/>
        <v>C</v>
      </c>
      <c r="AC858" s="215" t="str">
        <f t="shared" si="288"/>
        <v>1C</v>
      </c>
      <c r="AD858" s="216"/>
      <c r="AE858" s="216"/>
      <c r="AF858" s="434">
        <f>IFERROR(INDEX(Raw_DATA!L:L,MATCH(Risk7_PlusY67!$D858,Raw_DATA!$A:$A,0)),"")</f>
        <v>-18.86</v>
      </c>
      <c r="AG858" s="434">
        <f>IFERROR(INDEX(AVGGroup!$D$5:$D$21,MATCH(Risk7_PlusY67!$H858,AVGGroup!$C$5:$C$21,0)),"")</f>
        <v>-4.37</v>
      </c>
      <c r="AH858" s="434">
        <f>IFERROR(INDEX(Raw_DATA!M:M,MATCH(Risk7_PlusY67!$D858,Raw_DATA!$A:$A,0)),"")</f>
        <v>-30.51</v>
      </c>
      <c r="AI858" s="435">
        <f>IFERROR(INDEX(AVGGroup!$F$5:$F$21,MATCH(Risk7_PlusY67!$H858,AVGGroup!$C$5:$C$21,0)),"")</f>
        <v>-9.19</v>
      </c>
      <c r="AJ858" s="401">
        <f>IFERROR(INDEX(Raw_DATA!N:N,MATCH(Risk7_PlusY67!$D858,Raw_DATA!$A:$A,0)),"")</f>
        <v>108</v>
      </c>
      <c r="AK858" s="401">
        <f>IFERROR(INDEX(Raw_DATA!O:O,MATCH(Risk7_PlusY67!$D858,Raw_DATA!$A:$A,0)),"")</f>
        <v>32</v>
      </c>
      <c r="AL858" s="401">
        <f>IFERROR(INDEX(Raw_DATA!P:P,MATCH(Risk7_PlusY67!$D858,Raw_DATA!$A:$A,0)),"")</f>
        <v>70</v>
      </c>
      <c r="AM858" s="401">
        <f>IFERROR(INDEX(Raw_DATA!Q:Q,MATCH(Risk7_PlusY67!$D858,Raw_DATA!$A:$A,0)),"")</f>
        <v>63</v>
      </c>
      <c r="AN858" s="401">
        <f>IFERROR(INDEX(Raw_DATA!R:R,MATCH(Risk7_PlusY67!$D858,Raw_DATA!$A:$A,0)),"")</f>
        <v>36</v>
      </c>
      <c r="AO858" s="407"/>
      <c r="AP858" s="411" t="b">
        <f>AB858=AY858</f>
        <v>0</v>
      </c>
      <c r="AQ858" s="340">
        <f t="shared" si="289"/>
        <v>1</v>
      </c>
      <c r="AR858" s="123">
        <f t="shared" si="290"/>
        <v>1</v>
      </c>
      <c r="AS858" s="123">
        <f t="shared" si="291"/>
        <v>0</v>
      </c>
      <c r="AT858" s="123">
        <f>IF(OR(AND((K858&lt;0.8),(BE858&gt;180)),AND((K858&lt;0.8),(BE858&lt;10)),AND((K858&gt;=0.8),(BE858&lt;10)),AND((K858&gt;=0.8),(BE858&gt;90))),0,1)</f>
        <v>0</v>
      </c>
      <c r="AU858" s="123">
        <f t="shared" si="292"/>
        <v>1</v>
      </c>
      <c r="AV858" s="123">
        <f t="shared" si="293"/>
        <v>0</v>
      </c>
      <c r="AW858" s="123">
        <f t="shared" si="294"/>
        <v>1</v>
      </c>
      <c r="AX858" s="123">
        <f t="shared" si="295"/>
        <v>1</v>
      </c>
      <c r="AY858" s="416" t="str">
        <f t="shared" si="296"/>
        <v>B-</v>
      </c>
      <c r="AZ858" s="416" t="str">
        <f>R858&amp;AY858</f>
        <v>1B-</v>
      </c>
      <c r="BA858" s="417">
        <f>IFERROR(INDEX(Raw_DATA!L:L,MATCH(Risk7_PlusY67!$D858,Raw_DATA!$A:$A,0)),"")</f>
        <v>-18.86</v>
      </c>
      <c r="BB858" s="417">
        <f>IFERROR(INDEX(AVGGroup!$H$5:$H$21,MATCH(Risk7_PlusY67!$BJ858,AVGGroup!$C$5:$C$21,0)),"")</f>
        <v>-18.87</v>
      </c>
      <c r="BC858" s="417">
        <f>IFERROR(INDEX(Raw_DATA!M:M,MATCH(Risk7_PlusY67!$D858,Raw_DATA!$A:$A,0)),"")</f>
        <v>-30.51</v>
      </c>
      <c r="BD858" s="418">
        <f>IFERROR(INDEX(AVGGroup!$J$5:$J$21,MATCH(Risk7_PlusY67!$BJ858,AVGGroup!$C$5:$C$21,0)),"")</f>
        <v>-18.899999999999999</v>
      </c>
      <c r="BE858" s="407">
        <f>IFERROR(INDEX(Raw_DATA!N:N,MATCH(Risk7_PlusY67!$D858,Raw_DATA!$A:$A,0)),"")</f>
        <v>108</v>
      </c>
      <c r="BF858" s="407">
        <f>IFERROR(INDEX(Raw_DATA!O:O,MATCH(Risk7_PlusY67!$D858,Raw_DATA!$A:$A,0)),"")</f>
        <v>32</v>
      </c>
      <c r="BG858" s="407">
        <f>IFERROR(INDEX(Raw_DATA!P:P,MATCH(Risk7_PlusY67!$D858,Raw_DATA!$A:$A,0)),"")</f>
        <v>70</v>
      </c>
      <c r="BH858" s="407">
        <f>IFERROR(INDEX(Raw_DATA!Q:Q,MATCH(Risk7_PlusY67!$D858,Raw_DATA!$A:$A,0)),"")</f>
        <v>63</v>
      </c>
      <c r="BI858" s="407">
        <f>IFERROR(INDEX(Raw_DATA!R:R,MATCH(Risk7_PlusY67!$D858,Raw_DATA!$A:$A,0)),"")</f>
        <v>36</v>
      </c>
      <c r="BJ858" s="124" t="str">
        <f>INDEX('Org2567'!$BM:$BM,MATCH(Risk7_PlusY67!D858,'Org2567'!$D:$D,0))</f>
        <v>รพช.F2 P60,000-90,000</v>
      </c>
    </row>
    <row r="859" spans="1:62" x14ac:dyDescent="0.7">
      <c r="A859" s="206">
        <f>IF(ISBLANK(D859),"",COUNTA($D$3:D859))</f>
        <v>857</v>
      </c>
      <c r="B859" s="207">
        <f>IFERROR(INDEX(ID!$E:$E,MATCH(Risk7_PlusY67!$D859,ID!$A:$A,0)),"")</f>
        <v>12</v>
      </c>
      <c r="C859" s="207" t="str">
        <f>IFERROR(INDEX(ID!$I:$I,MATCH(Risk7_PlusY67!$D859,ID!$A:$A,0)),"")</f>
        <v>ปัตตานี</v>
      </c>
      <c r="D859" s="295" t="s">
        <v>852</v>
      </c>
      <c r="E859" s="207" t="str">
        <f>IFERROR(INDEX(ID!$C:$C,MATCH(Risk7_PlusY67!$D859,ID!$A:$A,0)),"")</f>
        <v>แม่ลาน,รพช.</v>
      </c>
      <c r="F859" s="207" t="str">
        <f>IFERROR(INDEX(ID!$G:$G,MATCH(Risk7_PlusY67!$D859,ID!$A:$A,0)),"")</f>
        <v>รพช.</v>
      </c>
      <c r="G859" s="206">
        <f>IFERROR(INDEX(ID!$J:$J,MATCH(Risk7_PlusY67!$D859,ID!$A:$A,0)),"")</f>
        <v>34</v>
      </c>
      <c r="H859" s="208" t="str">
        <f>IFERROR(INDEX(ID!$P:$P,MATCH(Risk7_PlusY67!$D859,ID!$A:$A,0)),"")</f>
        <v>รพช.F2 P&lt;=30,000</v>
      </c>
      <c r="I859" s="209">
        <f>IFERROR(INDEX(Raw_DATA!E:E,MATCH(Risk7_PlusY67!$D859,Raw_DATA!$A:$A,0)),"")</f>
        <v>1.07</v>
      </c>
      <c r="J859" s="209">
        <f>IFERROR(INDEX(Raw_DATA!F:F,MATCH(Risk7_PlusY67!$D859,Raw_DATA!$A:$A,0)),"")</f>
        <v>0.93</v>
      </c>
      <c r="K859" s="209">
        <f>IFERROR(INDEX(Raw_DATA!G:G,MATCH(Risk7_PlusY67!$D859,Raw_DATA!$A:$A,0)),"")</f>
        <v>0.59</v>
      </c>
      <c r="L859" s="209">
        <f>IFERROR(INDEX(Raw_DATA!H:H,MATCH(Risk7_PlusY67!$D859,Raw_DATA!$A:$A,0)),"")</f>
        <v>1105331.73</v>
      </c>
      <c r="M859" s="210">
        <f>IFERROR(INDEX(Raw_DATA!I:I,MATCH(Risk7_PlusY67!$D859,Raw_DATA!$A:$A,0)),"")</f>
        <v>-18589809.34</v>
      </c>
      <c r="N859" s="206">
        <f t="shared" si="276"/>
        <v>3</v>
      </c>
      <c r="O859" s="206">
        <f t="shared" si="277"/>
        <v>1</v>
      </c>
      <c r="P859" s="206">
        <f t="shared" si="279"/>
        <v>2</v>
      </c>
      <c r="Q859" s="211">
        <f t="shared" si="280"/>
        <v>0.7</v>
      </c>
      <c r="R859" s="206">
        <f t="shared" si="278"/>
        <v>6</v>
      </c>
      <c r="S859" s="212">
        <f>IFERROR(INDEX(Raw_DATA!J:J,MATCH(Risk7_PlusY67!$D859,Raw_DATA!$A:$A,0)),"")</f>
        <v>-12965751.4</v>
      </c>
      <c r="T859" s="213">
        <f>IFERROR(INDEX(Raw_DATA!K:K,MATCH(Risk7_PlusY67!$D859,Raw_DATA!$A:$A,0)),"")</f>
        <v>-6109823.3200000003</v>
      </c>
      <c r="U859" s="214">
        <f t="shared" si="281"/>
        <v>0</v>
      </c>
      <c r="V859" s="214">
        <f t="shared" si="282"/>
        <v>0</v>
      </c>
      <c r="W859" s="214">
        <f>IF(OR(AND((K859&lt;0.8),(AJ859&gt;180)),AND((K859&lt;0.8),(AJ859&lt;10)),AND((K859&gt;=0.8),(AJ859&lt;10)),AND((K859&gt;=0.8),(AJ859&gt;90))),0,1)</f>
        <v>1</v>
      </c>
      <c r="X859" s="214">
        <f t="shared" si="283"/>
        <v>1</v>
      </c>
      <c r="Y859" s="214">
        <f t="shared" si="284"/>
        <v>1</v>
      </c>
      <c r="Z859" s="214">
        <f t="shared" si="285"/>
        <v>1</v>
      </c>
      <c r="AA859" s="214">
        <f t="shared" si="286"/>
        <v>0</v>
      </c>
      <c r="AB859" s="215" t="str">
        <f t="shared" si="287"/>
        <v>B-</v>
      </c>
      <c r="AC859" s="215" t="str">
        <f t="shared" si="288"/>
        <v>6B-</v>
      </c>
      <c r="AD859" s="216"/>
      <c r="AE859" s="216"/>
      <c r="AF859" s="434">
        <f>IFERROR(INDEX(Raw_DATA!L:L,MATCH(Risk7_PlusY67!$D859,Raw_DATA!$A:$A,0)),"")</f>
        <v>-15.32</v>
      </c>
      <c r="AG859" s="434">
        <f>IFERROR(INDEX(AVGGroup!$D$5:$D$21,MATCH(Risk7_PlusY67!$H859,AVGGroup!$C$5:$C$21,0)),"")</f>
        <v>-3.55</v>
      </c>
      <c r="AH859" s="434">
        <f>IFERROR(INDEX(Raw_DATA!M:M,MATCH(Risk7_PlusY67!$D859,Raw_DATA!$A:$A,0)),"")</f>
        <v>-26.59</v>
      </c>
      <c r="AI859" s="435">
        <f>IFERROR(INDEX(AVGGroup!$F$5:$F$21,MATCH(Risk7_PlusY67!$H859,AVGGroup!$C$5:$C$21,0)),"")</f>
        <v>-10.199999999999999</v>
      </c>
      <c r="AJ859" s="401">
        <f>IFERROR(INDEX(Raw_DATA!N:N,MATCH(Risk7_PlusY67!$D859,Raw_DATA!$A:$A,0)),"")</f>
        <v>146</v>
      </c>
      <c r="AK859" s="401">
        <f>IFERROR(INDEX(Raw_DATA!O:O,MATCH(Risk7_PlusY67!$D859,Raw_DATA!$A:$A,0)),"")</f>
        <v>30</v>
      </c>
      <c r="AL859" s="401">
        <f>IFERROR(INDEX(Raw_DATA!P:P,MATCH(Risk7_PlusY67!$D859,Raw_DATA!$A:$A,0)),"")</f>
        <v>48</v>
      </c>
      <c r="AM859" s="401">
        <f>IFERROR(INDEX(Raw_DATA!Q:Q,MATCH(Risk7_PlusY67!$D859,Raw_DATA!$A:$A,0)),"")</f>
        <v>46</v>
      </c>
      <c r="AN859" s="401">
        <f>IFERROR(INDEX(Raw_DATA!R:R,MATCH(Risk7_PlusY67!$D859,Raw_DATA!$A:$A,0)),"")</f>
        <v>67</v>
      </c>
      <c r="AO859" s="407"/>
      <c r="AP859" s="411" t="b">
        <f>AB859=AY859</f>
        <v>1</v>
      </c>
      <c r="AQ859" s="340">
        <f t="shared" si="289"/>
        <v>1</v>
      </c>
      <c r="AR859" s="123">
        <f t="shared" si="290"/>
        <v>0</v>
      </c>
      <c r="AS859" s="123">
        <f t="shared" si="291"/>
        <v>0</v>
      </c>
      <c r="AT859" s="123">
        <f>IF(OR(AND((K859&lt;0.8),(BE859&gt;180)),AND((K859&lt;0.8),(BE859&lt;10)),AND((K859&gt;=0.8),(BE859&lt;10)),AND((K859&gt;=0.8),(BE859&gt;90))),0,1)</f>
        <v>1</v>
      </c>
      <c r="AU859" s="123">
        <f t="shared" si="292"/>
        <v>1</v>
      </c>
      <c r="AV859" s="123">
        <f t="shared" si="293"/>
        <v>1</v>
      </c>
      <c r="AW859" s="123">
        <f t="shared" si="294"/>
        <v>1</v>
      </c>
      <c r="AX859" s="123">
        <f t="shared" si="295"/>
        <v>0</v>
      </c>
      <c r="AY859" s="416" t="str">
        <f t="shared" si="296"/>
        <v>B-</v>
      </c>
      <c r="AZ859" s="416" t="str">
        <f>R859&amp;AY859</f>
        <v>6B-</v>
      </c>
      <c r="BA859" s="417">
        <f>IFERROR(INDEX(Raw_DATA!L:L,MATCH(Risk7_PlusY67!$D859,Raw_DATA!$A:$A,0)),"")</f>
        <v>-15.32</v>
      </c>
      <c r="BB859" s="417">
        <f>IFERROR(INDEX(AVGGroup!$H$5:$H$21,MATCH(Risk7_PlusY67!$BJ859,AVGGroup!$C$5:$C$21,0)),"")</f>
        <v>-3.54</v>
      </c>
      <c r="BC859" s="417">
        <f>IFERROR(INDEX(Raw_DATA!M:M,MATCH(Risk7_PlusY67!$D859,Raw_DATA!$A:$A,0)),"")</f>
        <v>-26.59</v>
      </c>
      <c r="BD859" s="418">
        <f>IFERROR(INDEX(AVGGroup!$J$5:$J$21,MATCH(Risk7_PlusY67!$BJ859,AVGGroup!$C$5:$C$21,0)),"")</f>
        <v>-10.199999999999999</v>
      </c>
      <c r="BE859" s="407">
        <f>IFERROR(INDEX(Raw_DATA!N:N,MATCH(Risk7_PlusY67!$D859,Raw_DATA!$A:$A,0)),"")</f>
        <v>146</v>
      </c>
      <c r="BF859" s="407">
        <f>IFERROR(INDEX(Raw_DATA!O:O,MATCH(Risk7_PlusY67!$D859,Raw_DATA!$A:$A,0)),"")</f>
        <v>30</v>
      </c>
      <c r="BG859" s="407">
        <f>IFERROR(INDEX(Raw_DATA!P:P,MATCH(Risk7_PlusY67!$D859,Raw_DATA!$A:$A,0)),"")</f>
        <v>48</v>
      </c>
      <c r="BH859" s="407">
        <f>IFERROR(INDEX(Raw_DATA!Q:Q,MATCH(Risk7_PlusY67!$D859,Raw_DATA!$A:$A,0)),"")</f>
        <v>46</v>
      </c>
      <c r="BI859" s="407">
        <f>IFERROR(INDEX(Raw_DATA!R:R,MATCH(Risk7_PlusY67!$D859,Raw_DATA!$A:$A,0)),"")</f>
        <v>67</v>
      </c>
      <c r="BJ859" s="124" t="str">
        <f>INDEX('Org2567'!$BM:$BM,MATCH(Risk7_PlusY67!D859,'Org2567'!$D:$D,0))</f>
        <v>รพช.F2 P&lt;=30,000</v>
      </c>
    </row>
    <row r="860" spans="1:62" x14ac:dyDescent="0.7">
      <c r="A860" s="206">
        <f>IF(ISBLANK(D860),"",COUNTA($D$3:D860))</f>
        <v>858</v>
      </c>
      <c r="B860" s="207">
        <f>IFERROR(INDEX(ID!$E:$E,MATCH(Risk7_PlusY67!$D860,ID!$A:$A,0)),"")</f>
        <v>12</v>
      </c>
      <c r="C860" s="207" t="str">
        <f>IFERROR(INDEX(ID!$I:$I,MATCH(Risk7_PlusY67!$D860,ID!$A:$A,0)),"")</f>
        <v>ปัตตานี</v>
      </c>
      <c r="D860" s="295" t="s">
        <v>853</v>
      </c>
      <c r="E860" s="207" t="str">
        <f>IFERROR(INDEX(ID!$C:$C,MATCH(Risk7_PlusY67!$D860,ID!$A:$A,0)),"")</f>
        <v>สมเด็จพระยุพราชสายบุรี,รพช.</v>
      </c>
      <c r="F860" s="207" t="str">
        <f>IFERROR(INDEX(ID!$G:$G,MATCH(Risk7_PlusY67!$D860,ID!$A:$A,0)),"")</f>
        <v>รพช.</v>
      </c>
      <c r="G860" s="206">
        <f>IFERROR(INDEX(ID!$J:$J,MATCH(Risk7_PlusY67!$D860,ID!$A:$A,0)),"")</f>
        <v>135</v>
      </c>
      <c r="H860" s="208" t="str">
        <f>IFERROR(INDEX(ID!$P:$P,MATCH(Risk7_PlusY67!$D860,ID!$A:$A,0)),"")</f>
        <v>รพช.M2 B&gt;100</v>
      </c>
      <c r="I860" s="209">
        <f>IFERROR(INDEX(Raw_DATA!E:E,MATCH(Risk7_PlusY67!$D860,Raw_DATA!$A:$A,0)),"")</f>
        <v>4.2699999999999996</v>
      </c>
      <c r="J860" s="209">
        <f>IFERROR(INDEX(Raw_DATA!F:F,MATCH(Risk7_PlusY67!$D860,Raw_DATA!$A:$A,0)),"")</f>
        <v>4.1100000000000003</v>
      </c>
      <c r="K860" s="209">
        <f>IFERROR(INDEX(Raw_DATA!G:G,MATCH(Risk7_PlusY67!$D860,Raw_DATA!$A:$A,0)),"")</f>
        <v>3.54</v>
      </c>
      <c r="L860" s="209">
        <f>IFERROR(INDEX(Raw_DATA!H:H,MATCH(Risk7_PlusY67!$D860,Raw_DATA!$A:$A,0)),"")</f>
        <v>135719379.03999999</v>
      </c>
      <c r="M860" s="210">
        <f>IFERROR(INDEX(Raw_DATA!I:I,MATCH(Risk7_PlusY67!$D860,Raw_DATA!$A:$A,0)),"")</f>
        <v>-42529719.439999998</v>
      </c>
      <c r="N860" s="206">
        <f t="shared" si="276"/>
        <v>0</v>
      </c>
      <c r="O860" s="206">
        <f t="shared" si="277"/>
        <v>1</v>
      </c>
      <c r="P860" s="206">
        <f t="shared" si="279"/>
        <v>0</v>
      </c>
      <c r="Q860" s="211">
        <f t="shared" si="280"/>
        <v>38.200000000000003</v>
      </c>
      <c r="R860" s="206">
        <f t="shared" si="278"/>
        <v>1</v>
      </c>
      <c r="S860" s="212">
        <f>IFERROR(INDEX(Raw_DATA!J:J,MATCH(Risk7_PlusY67!$D860,Raw_DATA!$A:$A,0)),"")</f>
        <v>-24803187</v>
      </c>
      <c r="T860" s="213">
        <f>IFERROR(INDEX(Raw_DATA!K:K,MATCH(Risk7_PlusY67!$D860,Raw_DATA!$A:$A,0)),"")</f>
        <v>105442893.67</v>
      </c>
      <c r="U860" s="214">
        <f t="shared" si="281"/>
        <v>0</v>
      </c>
      <c r="V860" s="214">
        <f t="shared" si="282"/>
        <v>0</v>
      </c>
      <c r="W860" s="214">
        <f>IF(OR(AND((K860&lt;0.8),(AJ860&gt;180)),AND((K860&lt;0.8),(AJ860&lt;10)),AND((K860&gt;=0.8),(AJ860&lt;10)),AND((K860&gt;=0.8),(AJ860&gt;90))),0,1)</f>
        <v>0</v>
      </c>
      <c r="X860" s="214">
        <f t="shared" si="283"/>
        <v>0</v>
      </c>
      <c r="Y860" s="214">
        <f t="shared" si="284"/>
        <v>1</v>
      </c>
      <c r="Z860" s="214">
        <f t="shared" si="285"/>
        <v>1</v>
      </c>
      <c r="AA860" s="214">
        <f t="shared" si="286"/>
        <v>1</v>
      </c>
      <c r="AB860" s="215" t="str">
        <f t="shared" si="287"/>
        <v>C</v>
      </c>
      <c r="AC860" s="215" t="str">
        <f t="shared" si="288"/>
        <v>1C</v>
      </c>
      <c r="AD860" s="216"/>
      <c r="AE860" s="216"/>
      <c r="AF860" s="434">
        <f>IFERROR(INDEX(Raw_DATA!L:L,MATCH(Risk7_PlusY67!$D860,Raw_DATA!$A:$A,0)),"")</f>
        <v>-11.38</v>
      </c>
      <c r="AG860" s="434">
        <f>IFERROR(INDEX(AVGGroup!$D$5:$D$21,MATCH(Risk7_PlusY67!$H860,AVGGroup!$C$5:$C$21,0)),"")</f>
        <v>-2.2400000000000002</v>
      </c>
      <c r="AH860" s="434">
        <f>IFERROR(INDEX(Raw_DATA!M:M,MATCH(Risk7_PlusY67!$D860,Raw_DATA!$A:$A,0)),"")</f>
        <v>-12.3</v>
      </c>
      <c r="AI860" s="435">
        <f>IFERROR(INDEX(AVGGroup!$F$5:$F$21,MATCH(Risk7_PlusY67!$H860,AVGGroup!$C$5:$C$21,0)),"")</f>
        <v>-7.61</v>
      </c>
      <c r="AJ860" s="401">
        <f>IFERROR(INDEX(Raw_DATA!N:N,MATCH(Risk7_PlusY67!$D860,Raw_DATA!$A:$A,0)),"")</f>
        <v>172</v>
      </c>
      <c r="AK860" s="401">
        <f>IFERROR(INDEX(Raw_DATA!O:O,MATCH(Risk7_PlusY67!$D860,Raw_DATA!$A:$A,0)),"")</f>
        <v>86</v>
      </c>
      <c r="AL860" s="401">
        <f>IFERROR(INDEX(Raw_DATA!P:P,MATCH(Risk7_PlusY67!$D860,Raw_DATA!$A:$A,0)),"")</f>
        <v>36</v>
      </c>
      <c r="AM860" s="401">
        <f>IFERROR(INDEX(Raw_DATA!Q:Q,MATCH(Risk7_PlusY67!$D860,Raw_DATA!$A:$A,0)),"")</f>
        <v>70</v>
      </c>
      <c r="AN860" s="401">
        <f>IFERROR(INDEX(Raw_DATA!R:R,MATCH(Risk7_PlusY67!$D860,Raw_DATA!$A:$A,0)),"")</f>
        <v>49</v>
      </c>
      <c r="AO860" s="407"/>
      <c r="AP860" s="411" t="b">
        <f>AB860=AY860</f>
        <v>1</v>
      </c>
      <c r="AQ860" s="340">
        <f t="shared" si="289"/>
        <v>1</v>
      </c>
      <c r="AR860" s="123">
        <f t="shared" si="290"/>
        <v>0</v>
      </c>
      <c r="AS860" s="123">
        <f t="shared" si="291"/>
        <v>0</v>
      </c>
      <c r="AT860" s="123">
        <f>IF(OR(AND((K860&lt;0.8),(BE860&gt;180)),AND((K860&lt;0.8),(BE860&lt;10)),AND((K860&gt;=0.8),(BE860&lt;10)),AND((K860&gt;=0.8),(BE860&gt;90))),0,1)</f>
        <v>0</v>
      </c>
      <c r="AU860" s="123">
        <f t="shared" si="292"/>
        <v>0</v>
      </c>
      <c r="AV860" s="123">
        <f t="shared" si="293"/>
        <v>1</v>
      </c>
      <c r="AW860" s="123">
        <f t="shared" si="294"/>
        <v>1</v>
      </c>
      <c r="AX860" s="123">
        <f t="shared" si="295"/>
        <v>1</v>
      </c>
      <c r="AY860" s="416" t="str">
        <f t="shared" si="296"/>
        <v>C</v>
      </c>
      <c r="AZ860" s="416" t="str">
        <f>R860&amp;AY860</f>
        <v>1C</v>
      </c>
      <c r="BA860" s="417">
        <f>IFERROR(INDEX(Raw_DATA!L:L,MATCH(Risk7_PlusY67!$D860,Raw_DATA!$A:$A,0)),"")</f>
        <v>-11.38</v>
      </c>
      <c r="BB860" s="417">
        <f>IFERROR(INDEX(AVGGroup!$H$5:$H$21,MATCH(Risk7_PlusY67!$BJ860,AVGGroup!$C$5:$C$21,0)),"")</f>
        <v>-2.25</v>
      </c>
      <c r="BC860" s="417">
        <f>IFERROR(INDEX(Raw_DATA!M:M,MATCH(Risk7_PlusY67!$D860,Raw_DATA!$A:$A,0)),"")</f>
        <v>-12.3</v>
      </c>
      <c r="BD860" s="418">
        <f>IFERROR(INDEX(AVGGroup!$J$5:$J$21,MATCH(Risk7_PlusY67!$BJ860,AVGGroup!$C$5:$C$21,0)),"")</f>
        <v>-7.61</v>
      </c>
      <c r="BE860" s="407">
        <f>IFERROR(INDEX(Raw_DATA!N:N,MATCH(Risk7_PlusY67!$D860,Raw_DATA!$A:$A,0)),"")</f>
        <v>172</v>
      </c>
      <c r="BF860" s="407">
        <f>IFERROR(INDEX(Raw_DATA!O:O,MATCH(Risk7_PlusY67!$D860,Raw_DATA!$A:$A,0)),"")</f>
        <v>86</v>
      </c>
      <c r="BG860" s="407">
        <f>IFERROR(INDEX(Raw_DATA!P:P,MATCH(Risk7_PlusY67!$D860,Raw_DATA!$A:$A,0)),"")</f>
        <v>36</v>
      </c>
      <c r="BH860" s="407">
        <f>IFERROR(INDEX(Raw_DATA!Q:Q,MATCH(Risk7_PlusY67!$D860,Raw_DATA!$A:$A,0)),"")</f>
        <v>70</v>
      </c>
      <c r="BI860" s="407">
        <f>IFERROR(INDEX(Raw_DATA!R:R,MATCH(Risk7_PlusY67!$D860,Raw_DATA!$A:$A,0)),"")</f>
        <v>49</v>
      </c>
      <c r="BJ860" s="124" t="str">
        <f>INDEX('Org2567'!$BM:$BM,MATCH(Risk7_PlusY67!D860,'Org2567'!$D:$D,0))</f>
        <v>รพช.M2 B&gt;100</v>
      </c>
    </row>
    <row r="861" spans="1:62" x14ac:dyDescent="0.7">
      <c r="A861" s="206">
        <f>IF(ISBLANK(D861),"",COUNTA($D$3:D861))</f>
        <v>859</v>
      </c>
      <c r="B861" s="207">
        <f>IFERROR(INDEX(ID!$E:$E,MATCH(Risk7_PlusY67!$D861,ID!$A:$A,0)),"")</f>
        <v>12</v>
      </c>
      <c r="C861" s="207" t="str">
        <f>IFERROR(INDEX(ID!$I:$I,MATCH(Risk7_PlusY67!$D861,ID!$A:$A,0)),"")</f>
        <v>ปัตตานี</v>
      </c>
      <c r="D861" s="295" t="s">
        <v>854</v>
      </c>
      <c r="E861" s="207" t="str">
        <f>IFERROR(INDEX(ID!$C:$C,MATCH(Risk7_PlusY67!$D861,ID!$A:$A,0)),"")</f>
        <v>กะพ้อ,รพช.</v>
      </c>
      <c r="F861" s="207" t="str">
        <f>IFERROR(INDEX(ID!$G:$G,MATCH(Risk7_PlusY67!$D861,ID!$A:$A,0)),"")</f>
        <v>รพช.</v>
      </c>
      <c r="G861" s="206">
        <f>IFERROR(INDEX(ID!$J:$J,MATCH(Risk7_PlusY67!$D861,ID!$A:$A,0)),"")</f>
        <v>37</v>
      </c>
      <c r="H861" s="208" t="str">
        <f>IFERROR(INDEX(ID!$P:$P,MATCH(Risk7_PlusY67!$D861,ID!$A:$A,0)),"")</f>
        <v>รพช.F2 P&lt;=30,000</v>
      </c>
      <c r="I861" s="209">
        <f>IFERROR(INDEX(Raw_DATA!E:E,MATCH(Risk7_PlusY67!$D861,Raw_DATA!$A:$A,0)),"")</f>
        <v>3.8</v>
      </c>
      <c r="J861" s="209">
        <f>IFERROR(INDEX(Raw_DATA!F:F,MATCH(Risk7_PlusY67!$D861,Raw_DATA!$A:$A,0)),"")</f>
        <v>3.61</v>
      </c>
      <c r="K861" s="209">
        <f>IFERROR(INDEX(Raw_DATA!G:G,MATCH(Risk7_PlusY67!$D861,Raw_DATA!$A:$A,0)),"")</f>
        <v>3.21</v>
      </c>
      <c r="L861" s="209">
        <f>IFERROR(INDEX(Raw_DATA!H:H,MATCH(Risk7_PlusY67!$D861,Raw_DATA!$A:$A,0)),"")</f>
        <v>32280606.149999999</v>
      </c>
      <c r="M861" s="210">
        <f>IFERROR(INDEX(Raw_DATA!I:I,MATCH(Risk7_PlusY67!$D861,Raw_DATA!$A:$A,0)),"")</f>
        <v>-29206399.390000001</v>
      </c>
      <c r="N861" s="206">
        <f t="shared" si="276"/>
        <v>0</v>
      </c>
      <c r="O861" s="206">
        <f t="shared" si="277"/>
        <v>1</v>
      </c>
      <c r="P861" s="206">
        <f t="shared" si="279"/>
        <v>0</v>
      </c>
      <c r="Q861" s="211">
        <f t="shared" si="280"/>
        <v>13.2</v>
      </c>
      <c r="R861" s="206">
        <f t="shared" si="278"/>
        <v>1</v>
      </c>
      <c r="S861" s="212">
        <f>IFERROR(INDEX(Raw_DATA!J:J,MATCH(Risk7_PlusY67!$D861,Raw_DATA!$A:$A,0)),"")</f>
        <v>-21189590.16</v>
      </c>
      <c r="T861" s="213">
        <f>IFERROR(INDEX(Raw_DATA!K:K,MATCH(Risk7_PlusY67!$D861,Raw_DATA!$A:$A,0)),"")</f>
        <v>25466048.379999999</v>
      </c>
      <c r="U861" s="214">
        <f t="shared" si="281"/>
        <v>0</v>
      </c>
      <c r="V861" s="214">
        <f t="shared" si="282"/>
        <v>0</v>
      </c>
      <c r="W861" s="214">
        <f>IF(OR(AND((K861&lt;0.8),(AJ861&gt;180)),AND((K861&lt;0.8),(AJ861&lt;10)),AND((K861&gt;=0.8),(AJ861&lt;10)),AND((K861&gt;=0.8),(AJ861&gt;90))),0,1)</f>
        <v>1</v>
      </c>
      <c r="X861" s="214">
        <f t="shared" si="283"/>
        <v>1</v>
      </c>
      <c r="Y861" s="214">
        <f t="shared" si="284"/>
        <v>1</v>
      </c>
      <c r="Z861" s="214">
        <f t="shared" si="285"/>
        <v>1</v>
      </c>
      <c r="AA861" s="214">
        <f t="shared" si="286"/>
        <v>1</v>
      </c>
      <c r="AB861" s="215" t="str">
        <f t="shared" si="287"/>
        <v>B</v>
      </c>
      <c r="AC861" s="215" t="str">
        <f t="shared" si="288"/>
        <v>1B</v>
      </c>
      <c r="AD861" s="216"/>
      <c r="AE861" s="216"/>
      <c r="AF861" s="434">
        <f>IFERROR(INDEX(Raw_DATA!L:L,MATCH(Risk7_PlusY67!$D861,Raw_DATA!$A:$A,0)),"")</f>
        <v>-26.67</v>
      </c>
      <c r="AG861" s="434">
        <f>IFERROR(INDEX(AVGGroup!$D$5:$D$21,MATCH(Risk7_PlusY67!$H861,AVGGroup!$C$5:$C$21,0)),"")</f>
        <v>-3.55</v>
      </c>
      <c r="AH861" s="434">
        <f>IFERROR(INDEX(Raw_DATA!M:M,MATCH(Risk7_PlusY67!$D861,Raw_DATA!$A:$A,0)),"")</f>
        <v>-26.46</v>
      </c>
      <c r="AI861" s="435">
        <f>IFERROR(INDEX(AVGGroup!$F$5:$F$21,MATCH(Risk7_PlusY67!$H861,AVGGroup!$C$5:$C$21,0)),"")</f>
        <v>-10.199999999999999</v>
      </c>
      <c r="AJ861" s="401">
        <f>IFERROR(INDEX(Raw_DATA!N:N,MATCH(Risk7_PlusY67!$D861,Raw_DATA!$A:$A,0)),"")</f>
        <v>69</v>
      </c>
      <c r="AK861" s="401">
        <f>IFERROR(INDEX(Raw_DATA!O:O,MATCH(Risk7_PlusY67!$D861,Raw_DATA!$A:$A,0)),"")</f>
        <v>45</v>
      </c>
      <c r="AL861" s="401">
        <f>IFERROR(INDEX(Raw_DATA!P:P,MATCH(Risk7_PlusY67!$D861,Raw_DATA!$A:$A,0)),"")</f>
        <v>48</v>
      </c>
      <c r="AM861" s="401">
        <f>IFERROR(INDEX(Raw_DATA!Q:Q,MATCH(Risk7_PlusY67!$D861,Raw_DATA!$A:$A,0)),"")</f>
        <v>106</v>
      </c>
      <c r="AN861" s="401">
        <f>IFERROR(INDEX(Raw_DATA!R:R,MATCH(Risk7_PlusY67!$D861,Raw_DATA!$A:$A,0)),"")</f>
        <v>58</v>
      </c>
      <c r="AO861" s="407"/>
      <c r="AP861" s="411" t="b">
        <f>AB861=AY861</f>
        <v>1</v>
      </c>
      <c r="AQ861" s="340">
        <f t="shared" si="289"/>
        <v>1</v>
      </c>
      <c r="AR861" s="123">
        <f t="shared" si="290"/>
        <v>0</v>
      </c>
      <c r="AS861" s="123">
        <f t="shared" si="291"/>
        <v>0</v>
      </c>
      <c r="AT861" s="123">
        <f>IF(OR(AND((K861&lt;0.8),(BE861&gt;180)),AND((K861&lt;0.8),(BE861&lt;10)),AND((K861&gt;=0.8),(BE861&lt;10)),AND((K861&gt;=0.8),(BE861&gt;90))),0,1)</f>
        <v>1</v>
      </c>
      <c r="AU861" s="123">
        <f t="shared" si="292"/>
        <v>1</v>
      </c>
      <c r="AV861" s="123">
        <f t="shared" si="293"/>
        <v>1</v>
      </c>
      <c r="AW861" s="123">
        <f t="shared" si="294"/>
        <v>1</v>
      </c>
      <c r="AX861" s="123">
        <f t="shared" si="295"/>
        <v>1</v>
      </c>
      <c r="AY861" s="416" t="str">
        <f t="shared" si="296"/>
        <v>B</v>
      </c>
      <c r="AZ861" s="416" t="str">
        <f>R861&amp;AY861</f>
        <v>1B</v>
      </c>
      <c r="BA861" s="417">
        <f>IFERROR(INDEX(Raw_DATA!L:L,MATCH(Risk7_PlusY67!$D861,Raw_DATA!$A:$A,0)),"")</f>
        <v>-26.67</v>
      </c>
      <c r="BB861" s="417">
        <f>IFERROR(INDEX(AVGGroup!$H$5:$H$21,MATCH(Risk7_PlusY67!$BJ861,AVGGroup!$C$5:$C$21,0)),"")</f>
        <v>-3.54</v>
      </c>
      <c r="BC861" s="417">
        <f>IFERROR(INDEX(Raw_DATA!M:M,MATCH(Risk7_PlusY67!$D861,Raw_DATA!$A:$A,0)),"")</f>
        <v>-26.46</v>
      </c>
      <c r="BD861" s="418">
        <f>IFERROR(INDEX(AVGGroup!$J$5:$J$21,MATCH(Risk7_PlusY67!$BJ861,AVGGroup!$C$5:$C$21,0)),"")</f>
        <v>-10.199999999999999</v>
      </c>
      <c r="BE861" s="407">
        <f>IFERROR(INDEX(Raw_DATA!N:N,MATCH(Risk7_PlusY67!$D861,Raw_DATA!$A:$A,0)),"")</f>
        <v>69</v>
      </c>
      <c r="BF861" s="407">
        <f>IFERROR(INDEX(Raw_DATA!O:O,MATCH(Risk7_PlusY67!$D861,Raw_DATA!$A:$A,0)),"")</f>
        <v>45</v>
      </c>
      <c r="BG861" s="407">
        <f>IFERROR(INDEX(Raw_DATA!P:P,MATCH(Risk7_PlusY67!$D861,Raw_DATA!$A:$A,0)),"")</f>
        <v>48</v>
      </c>
      <c r="BH861" s="407">
        <f>IFERROR(INDEX(Raw_DATA!Q:Q,MATCH(Risk7_PlusY67!$D861,Raw_DATA!$A:$A,0)),"")</f>
        <v>106</v>
      </c>
      <c r="BI861" s="407">
        <f>IFERROR(INDEX(Raw_DATA!R:R,MATCH(Risk7_PlusY67!$D861,Raw_DATA!$A:$A,0)),"")</f>
        <v>58</v>
      </c>
      <c r="BJ861" s="124" t="str">
        <f>INDEX('Org2567'!$BM:$BM,MATCH(Risk7_PlusY67!D861,'Org2567'!$D:$D,0))</f>
        <v>รพช.F2 P&lt;=30,000</v>
      </c>
    </row>
    <row r="862" spans="1:62" x14ac:dyDescent="0.7">
      <c r="A862" s="206">
        <f>IF(ISBLANK(D862),"",COUNTA($D$3:D862))</f>
        <v>860</v>
      </c>
      <c r="B862" s="207">
        <f>IFERROR(INDEX(ID!$E:$E,MATCH(Risk7_PlusY67!$D862,ID!$A:$A,0)),"")</f>
        <v>12</v>
      </c>
      <c r="C862" s="207" t="str">
        <f>IFERROR(INDEX(ID!$I:$I,MATCH(Risk7_PlusY67!$D862,ID!$A:$A,0)),"")</f>
        <v>พัทลุง</v>
      </c>
      <c r="D862" s="295" t="s">
        <v>855</v>
      </c>
      <c r="E862" s="207" t="str">
        <f>IFERROR(INDEX(ID!$C:$C,MATCH(Risk7_PlusY67!$D862,ID!$A:$A,0)),"")</f>
        <v>พัทลุง,รพท.</v>
      </c>
      <c r="F862" s="207" t="str">
        <f>IFERROR(INDEX(ID!$G:$G,MATCH(Risk7_PlusY67!$D862,ID!$A:$A,0)),"")</f>
        <v>รพท.</v>
      </c>
      <c r="G862" s="206">
        <f>IFERROR(INDEX(ID!$J:$J,MATCH(Risk7_PlusY67!$D862,ID!$A:$A,0)),"")</f>
        <v>567</v>
      </c>
      <c r="H862" s="208" t="str">
        <f>IFERROR(INDEX(ID!$P:$P,MATCH(Risk7_PlusY67!$D862,ID!$A:$A,0)),"")</f>
        <v>รพท.S B&gt;400</v>
      </c>
      <c r="I862" s="209">
        <f>IFERROR(INDEX(Raw_DATA!E:E,MATCH(Risk7_PlusY67!$D862,Raw_DATA!$A:$A,0)),"")</f>
        <v>3.29</v>
      </c>
      <c r="J862" s="209">
        <f>IFERROR(INDEX(Raw_DATA!F:F,MATCH(Risk7_PlusY67!$D862,Raw_DATA!$A:$A,0)),"")</f>
        <v>3.02</v>
      </c>
      <c r="K862" s="209">
        <f>IFERROR(INDEX(Raw_DATA!G:G,MATCH(Risk7_PlusY67!$D862,Raw_DATA!$A:$A,0)),"")</f>
        <v>1.92</v>
      </c>
      <c r="L862" s="209">
        <f>IFERROR(INDEX(Raw_DATA!H:H,MATCH(Risk7_PlusY67!$D862,Raw_DATA!$A:$A,0)),"")</f>
        <v>763414682.25</v>
      </c>
      <c r="M862" s="210">
        <f>IFERROR(INDEX(Raw_DATA!I:I,MATCH(Risk7_PlusY67!$D862,Raw_DATA!$A:$A,0)),"")</f>
        <v>161132368.78999999</v>
      </c>
      <c r="N862" s="206">
        <f t="shared" si="276"/>
        <v>0</v>
      </c>
      <c r="O862" s="206">
        <f t="shared" si="277"/>
        <v>0</v>
      </c>
      <c r="P862" s="206">
        <f t="shared" si="279"/>
        <v>0</v>
      </c>
      <c r="Q862" s="211" t="str">
        <f t="shared" si="280"/>
        <v/>
      </c>
      <c r="R862" s="206">
        <f t="shared" si="278"/>
        <v>0</v>
      </c>
      <c r="S862" s="212">
        <f>IFERROR(INDEX(Raw_DATA!J:J,MATCH(Risk7_PlusY67!$D862,Raw_DATA!$A:$A,0)),"")</f>
        <v>192665068.56</v>
      </c>
      <c r="T862" s="213">
        <f>IFERROR(INDEX(Raw_DATA!K:K,MATCH(Risk7_PlusY67!$D862,Raw_DATA!$A:$A,0)),"")</f>
        <v>305552288.64999998</v>
      </c>
      <c r="U862" s="214">
        <f t="shared" si="281"/>
        <v>1</v>
      </c>
      <c r="V862" s="214">
        <f t="shared" si="282"/>
        <v>1</v>
      </c>
      <c r="W862" s="214">
        <f>IF(OR(AND((K862&lt;0.8),(AJ862&gt;180)),AND((K862&lt;0.8),(AJ862&lt;10)),AND((K862&gt;=0.8),(AJ862&lt;10)),AND((K862&gt;=0.8),(AJ862&gt;90))),0,1)</f>
        <v>1</v>
      </c>
      <c r="X862" s="214">
        <f t="shared" si="283"/>
        <v>1</v>
      </c>
      <c r="Y862" s="214">
        <f t="shared" si="284"/>
        <v>1</v>
      </c>
      <c r="Z862" s="214">
        <f t="shared" si="285"/>
        <v>1</v>
      </c>
      <c r="AA862" s="214">
        <f t="shared" si="286"/>
        <v>1</v>
      </c>
      <c r="AB862" s="215" t="str">
        <f t="shared" si="287"/>
        <v>A</v>
      </c>
      <c r="AC862" s="215" t="str">
        <f t="shared" si="288"/>
        <v>0A</v>
      </c>
      <c r="AD862" s="216"/>
      <c r="AE862" s="216"/>
      <c r="AF862" s="434">
        <f>IFERROR(INDEX(Raw_DATA!L:L,MATCH(Risk7_PlusY67!$D862,Raw_DATA!$A:$A,0)),"")</f>
        <v>11.11</v>
      </c>
      <c r="AG862" s="434">
        <f>IFERROR(INDEX(AVGGroup!$D$5:$D$21,MATCH(Risk7_PlusY67!$H862,AVGGroup!$C$5:$C$21,0)),"")</f>
        <v>3.6</v>
      </c>
      <c r="AH862" s="434">
        <f>IFERROR(INDEX(Raw_DATA!M:M,MATCH(Risk7_PlusY67!$D862,Raw_DATA!$A:$A,0)),"")</f>
        <v>7.43</v>
      </c>
      <c r="AI862" s="435">
        <f>IFERROR(INDEX(AVGGroup!$F$5:$F$21,MATCH(Risk7_PlusY67!$H862,AVGGroup!$C$5:$C$21,0)),"")</f>
        <v>-2.23</v>
      </c>
      <c r="AJ862" s="401">
        <f>IFERROR(INDEX(Raw_DATA!N:N,MATCH(Risk7_PlusY67!$D862,Raw_DATA!$A:$A,0)),"")</f>
        <v>41</v>
      </c>
      <c r="AK862" s="401">
        <f>IFERROR(INDEX(Raw_DATA!O:O,MATCH(Risk7_PlusY67!$D862,Raw_DATA!$A:$A,0)),"")</f>
        <v>50</v>
      </c>
      <c r="AL862" s="401">
        <f>IFERROR(INDEX(Raw_DATA!P:P,MATCH(Risk7_PlusY67!$D862,Raw_DATA!$A:$A,0)),"")</f>
        <v>56</v>
      </c>
      <c r="AM862" s="401">
        <f>IFERROR(INDEX(Raw_DATA!Q:Q,MATCH(Risk7_PlusY67!$D862,Raw_DATA!$A:$A,0)),"")</f>
        <v>65</v>
      </c>
      <c r="AN862" s="401">
        <f>IFERROR(INDEX(Raw_DATA!R:R,MATCH(Risk7_PlusY67!$D862,Raw_DATA!$A:$A,0)),"")</f>
        <v>30</v>
      </c>
      <c r="AO862" s="407"/>
      <c r="AP862" s="411" t="b">
        <f>AB862=AY862</f>
        <v>1</v>
      </c>
      <c r="AQ862" s="340">
        <f t="shared" si="289"/>
        <v>0</v>
      </c>
      <c r="AR862" s="123">
        <f t="shared" si="290"/>
        <v>1</v>
      </c>
      <c r="AS862" s="123">
        <f t="shared" si="291"/>
        <v>1</v>
      </c>
      <c r="AT862" s="123">
        <f>IF(OR(AND((K862&lt;0.8),(BE862&gt;180)),AND((K862&lt;0.8),(BE862&lt;10)),AND((K862&gt;=0.8),(BE862&lt;10)),AND((K862&gt;=0.8),(BE862&gt;90))),0,1)</f>
        <v>1</v>
      </c>
      <c r="AU862" s="123">
        <f t="shared" si="292"/>
        <v>1</v>
      </c>
      <c r="AV862" s="123">
        <f t="shared" si="293"/>
        <v>1</v>
      </c>
      <c r="AW862" s="123">
        <f t="shared" si="294"/>
        <v>1</v>
      </c>
      <c r="AX862" s="123">
        <f t="shared" si="295"/>
        <v>1</v>
      </c>
      <c r="AY862" s="416" t="str">
        <f t="shared" si="296"/>
        <v>A</v>
      </c>
      <c r="AZ862" s="416" t="str">
        <f>R862&amp;AY862</f>
        <v>0A</v>
      </c>
      <c r="BA862" s="417">
        <f>IFERROR(INDEX(Raw_DATA!L:L,MATCH(Risk7_PlusY67!$D862,Raw_DATA!$A:$A,0)),"")</f>
        <v>11.11</v>
      </c>
      <c r="BB862" s="417">
        <f>IFERROR(INDEX(AVGGroup!$H$5:$H$21,MATCH(Risk7_PlusY67!$BJ862,AVGGroup!$C$5:$C$21,0)),"")</f>
        <v>3.6</v>
      </c>
      <c r="BC862" s="417">
        <f>IFERROR(INDEX(Raw_DATA!M:M,MATCH(Risk7_PlusY67!$D862,Raw_DATA!$A:$A,0)),"")</f>
        <v>7.43</v>
      </c>
      <c r="BD862" s="418">
        <f>IFERROR(INDEX(AVGGroup!$J$5:$J$21,MATCH(Risk7_PlusY67!$BJ862,AVGGroup!$C$5:$C$21,0)),"")</f>
        <v>-2.23</v>
      </c>
      <c r="BE862" s="407">
        <f>IFERROR(INDEX(Raw_DATA!N:N,MATCH(Risk7_PlusY67!$D862,Raw_DATA!$A:$A,0)),"")</f>
        <v>41</v>
      </c>
      <c r="BF862" s="407">
        <f>IFERROR(INDEX(Raw_DATA!O:O,MATCH(Risk7_PlusY67!$D862,Raw_DATA!$A:$A,0)),"")</f>
        <v>50</v>
      </c>
      <c r="BG862" s="407">
        <f>IFERROR(INDEX(Raw_DATA!P:P,MATCH(Risk7_PlusY67!$D862,Raw_DATA!$A:$A,0)),"")</f>
        <v>56</v>
      </c>
      <c r="BH862" s="407">
        <f>IFERROR(INDEX(Raw_DATA!Q:Q,MATCH(Risk7_PlusY67!$D862,Raw_DATA!$A:$A,0)),"")</f>
        <v>65</v>
      </c>
      <c r="BI862" s="407">
        <f>IFERROR(INDEX(Raw_DATA!R:R,MATCH(Risk7_PlusY67!$D862,Raw_DATA!$A:$A,0)),"")</f>
        <v>30</v>
      </c>
      <c r="BJ862" s="124" t="str">
        <f>INDEX('Org2567'!$BM:$BM,MATCH(Risk7_PlusY67!D862,'Org2567'!$D:$D,0))</f>
        <v>รพท.S B&gt;400</v>
      </c>
    </row>
    <row r="863" spans="1:62" x14ac:dyDescent="0.7">
      <c r="A863" s="206">
        <f>IF(ISBLANK(D863),"",COUNTA($D$3:D863))</f>
        <v>861</v>
      </c>
      <c r="B863" s="207">
        <f>IFERROR(INDEX(ID!$E:$E,MATCH(Risk7_PlusY67!$D863,ID!$A:$A,0)),"")</f>
        <v>12</v>
      </c>
      <c r="C863" s="207" t="str">
        <f>IFERROR(INDEX(ID!$I:$I,MATCH(Risk7_PlusY67!$D863,ID!$A:$A,0)),"")</f>
        <v>พัทลุง</v>
      </c>
      <c r="D863" s="295" t="s">
        <v>856</v>
      </c>
      <c r="E863" s="207" t="str">
        <f>IFERROR(INDEX(ID!$C:$C,MATCH(Risk7_PlusY67!$D863,ID!$A:$A,0)),"")</f>
        <v>กงหรา,รพช.</v>
      </c>
      <c r="F863" s="207" t="str">
        <f>IFERROR(INDEX(ID!$G:$G,MATCH(Risk7_PlusY67!$D863,ID!$A:$A,0)),"")</f>
        <v>รพช.</v>
      </c>
      <c r="G863" s="206">
        <f>IFERROR(INDEX(ID!$J:$J,MATCH(Risk7_PlusY67!$D863,ID!$A:$A,0)),"")</f>
        <v>35</v>
      </c>
      <c r="H863" s="208" t="str">
        <f>IFERROR(INDEX(ID!$P:$P,MATCH(Risk7_PlusY67!$D863,ID!$A:$A,0)),"")</f>
        <v>รพช.F2 P&lt;=30,000</v>
      </c>
      <c r="I863" s="209">
        <f>IFERROR(INDEX(Raw_DATA!E:E,MATCH(Risk7_PlusY67!$D863,Raw_DATA!$A:$A,0)),"")</f>
        <v>34.270000000000003</v>
      </c>
      <c r="J863" s="209">
        <f>IFERROR(INDEX(Raw_DATA!F:F,MATCH(Risk7_PlusY67!$D863,Raw_DATA!$A:$A,0)),"")</f>
        <v>34</v>
      </c>
      <c r="K863" s="209">
        <f>IFERROR(INDEX(Raw_DATA!G:G,MATCH(Risk7_PlusY67!$D863,Raw_DATA!$A:$A,0)),"")</f>
        <v>32.69</v>
      </c>
      <c r="L863" s="209">
        <f>IFERROR(INDEX(Raw_DATA!H:H,MATCH(Risk7_PlusY67!$D863,Raw_DATA!$A:$A,0)),"")</f>
        <v>157663096.97</v>
      </c>
      <c r="M863" s="210">
        <f>IFERROR(INDEX(Raw_DATA!I:I,MATCH(Risk7_PlusY67!$D863,Raw_DATA!$A:$A,0)),"")</f>
        <v>-5883794.8799999999</v>
      </c>
      <c r="N863" s="206">
        <f t="shared" si="276"/>
        <v>0</v>
      </c>
      <c r="O863" s="206">
        <f t="shared" si="277"/>
        <v>1</v>
      </c>
      <c r="P863" s="206">
        <f t="shared" si="279"/>
        <v>0</v>
      </c>
      <c r="Q863" s="211">
        <f t="shared" si="280"/>
        <v>321.5</v>
      </c>
      <c r="R863" s="206">
        <f t="shared" si="278"/>
        <v>1</v>
      </c>
      <c r="S863" s="212">
        <f>IFERROR(INDEX(Raw_DATA!J:J,MATCH(Risk7_PlusY67!$D863,Raw_DATA!$A:$A,0)),"")</f>
        <v>3123385.5</v>
      </c>
      <c r="T863" s="213">
        <f>IFERROR(INDEX(Raw_DATA!K:K,MATCH(Risk7_PlusY67!$D863,Raw_DATA!$A:$A,0)),"")</f>
        <v>150136702.03</v>
      </c>
      <c r="U863" s="214">
        <f t="shared" si="281"/>
        <v>1</v>
      </c>
      <c r="V863" s="214">
        <f t="shared" si="282"/>
        <v>1</v>
      </c>
      <c r="W863" s="214">
        <f>IF(OR(AND((K863&lt;0.8),(AJ863&gt;180)),AND((K863&lt;0.8),(AJ863&lt;10)),AND((K863&gt;=0.8),(AJ863&lt;10)),AND((K863&gt;=0.8),(AJ863&gt;90))),0,1)</f>
        <v>1</v>
      </c>
      <c r="X863" s="214">
        <f t="shared" si="283"/>
        <v>1</v>
      </c>
      <c r="Y863" s="214">
        <f t="shared" si="284"/>
        <v>1</v>
      </c>
      <c r="Z863" s="214">
        <f t="shared" si="285"/>
        <v>0</v>
      </c>
      <c r="AA863" s="214">
        <f t="shared" si="286"/>
        <v>1</v>
      </c>
      <c r="AB863" s="215" t="str">
        <f t="shared" si="287"/>
        <v>A-</v>
      </c>
      <c r="AC863" s="215" t="str">
        <f t="shared" si="288"/>
        <v>1A-</v>
      </c>
      <c r="AD863" s="216"/>
      <c r="AE863" s="216"/>
      <c r="AF863" s="434">
        <f>IFERROR(INDEX(Raw_DATA!L:L,MATCH(Risk7_PlusY67!$D863,Raw_DATA!$A:$A,0)),"")</f>
        <v>3.12</v>
      </c>
      <c r="AG863" s="434">
        <f>IFERROR(INDEX(AVGGroup!$D$5:$D$21,MATCH(Risk7_PlusY67!$H863,AVGGroup!$C$5:$C$21,0)),"")</f>
        <v>-3.55</v>
      </c>
      <c r="AH863" s="434">
        <f>IFERROR(INDEX(Raw_DATA!M:M,MATCH(Risk7_PlusY67!$D863,Raw_DATA!$A:$A,0)),"")</f>
        <v>-2.7</v>
      </c>
      <c r="AI863" s="435">
        <f>IFERROR(INDEX(AVGGroup!$F$5:$F$21,MATCH(Risk7_PlusY67!$H863,AVGGroup!$C$5:$C$21,0)),"")</f>
        <v>-10.199999999999999</v>
      </c>
      <c r="AJ863" s="401">
        <f>IFERROR(INDEX(Raw_DATA!N:N,MATCH(Risk7_PlusY67!$D863,Raw_DATA!$A:$A,0)),"")</f>
        <v>15</v>
      </c>
      <c r="AK863" s="401">
        <f>IFERROR(INDEX(Raw_DATA!O:O,MATCH(Risk7_PlusY67!$D863,Raw_DATA!$A:$A,0)),"")</f>
        <v>36</v>
      </c>
      <c r="AL863" s="401">
        <f>IFERROR(INDEX(Raw_DATA!P:P,MATCH(Risk7_PlusY67!$D863,Raw_DATA!$A:$A,0)),"")</f>
        <v>59</v>
      </c>
      <c r="AM863" s="401">
        <f>IFERROR(INDEX(Raw_DATA!Q:Q,MATCH(Risk7_PlusY67!$D863,Raw_DATA!$A:$A,0)),"")</f>
        <v>154</v>
      </c>
      <c r="AN863" s="401">
        <f>IFERROR(INDEX(Raw_DATA!R:R,MATCH(Risk7_PlusY67!$D863,Raw_DATA!$A:$A,0)),"")</f>
        <v>46</v>
      </c>
      <c r="AO863" s="407"/>
      <c r="AP863" s="411" t="b">
        <f>AB863=AY863</f>
        <v>1</v>
      </c>
      <c r="AQ863" s="340">
        <f t="shared" si="289"/>
        <v>1</v>
      </c>
      <c r="AR863" s="123">
        <f t="shared" si="290"/>
        <v>1</v>
      </c>
      <c r="AS863" s="123">
        <f t="shared" si="291"/>
        <v>1</v>
      </c>
      <c r="AT863" s="123">
        <f>IF(OR(AND((K863&lt;0.8),(BE863&gt;180)),AND((K863&lt;0.8),(BE863&lt;10)),AND((K863&gt;=0.8),(BE863&lt;10)),AND((K863&gt;=0.8),(BE863&gt;90))),0,1)</f>
        <v>1</v>
      </c>
      <c r="AU863" s="123">
        <f t="shared" si="292"/>
        <v>1</v>
      </c>
      <c r="AV863" s="123">
        <f t="shared" si="293"/>
        <v>1</v>
      </c>
      <c r="AW863" s="123">
        <f t="shared" si="294"/>
        <v>0</v>
      </c>
      <c r="AX863" s="123">
        <f t="shared" si="295"/>
        <v>1</v>
      </c>
      <c r="AY863" s="416" t="str">
        <f t="shared" si="296"/>
        <v>A-</v>
      </c>
      <c r="AZ863" s="416" t="str">
        <f>R863&amp;AY863</f>
        <v>1A-</v>
      </c>
      <c r="BA863" s="417">
        <f>IFERROR(INDEX(Raw_DATA!L:L,MATCH(Risk7_PlusY67!$D863,Raw_DATA!$A:$A,0)),"")</f>
        <v>3.12</v>
      </c>
      <c r="BB863" s="417">
        <f>IFERROR(INDEX(AVGGroup!$H$5:$H$21,MATCH(Risk7_PlusY67!$BJ863,AVGGroup!$C$5:$C$21,0)),"")</f>
        <v>-3.54</v>
      </c>
      <c r="BC863" s="417">
        <f>IFERROR(INDEX(Raw_DATA!M:M,MATCH(Risk7_PlusY67!$D863,Raw_DATA!$A:$A,0)),"")</f>
        <v>-2.7</v>
      </c>
      <c r="BD863" s="418">
        <f>IFERROR(INDEX(AVGGroup!$J$5:$J$21,MATCH(Risk7_PlusY67!$BJ863,AVGGroup!$C$5:$C$21,0)),"")</f>
        <v>-10.199999999999999</v>
      </c>
      <c r="BE863" s="407">
        <f>IFERROR(INDEX(Raw_DATA!N:N,MATCH(Risk7_PlusY67!$D863,Raw_DATA!$A:$A,0)),"")</f>
        <v>15</v>
      </c>
      <c r="BF863" s="407">
        <f>IFERROR(INDEX(Raw_DATA!O:O,MATCH(Risk7_PlusY67!$D863,Raw_DATA!$A:$A,0)),"")</f>
        <v>36</v>
      </c>
      <c r="BG863" s="407">
        <f>IFERROR(INDEX(Raw_DATA!P:P,MATCH(Risk7_PlusY67!$D863,Raw_DATA!$A:$A,0)),"")</f>
        <v>59</v>
      </c>
      <c r="BH863" s="407">
        <f>IFERROR(INDEX(Raw_DATA!Q:Q,MATCH(Risk7_PlusY67!$D863,Raw_DATA!$A:$A,0)),"")</f>
        <v>154</v>
      </c>
      <c r="BI863" s="407">
        <f>IFERROR(INDEX(Raw_DATA!R:R,MATCH(Risk7_PlusY67!$D863,Raw_DATA!$A:$A,0)),"")</f>
        <v>46</v>
      </c>
      <c r="BJ863" s="124" t="str">
        <f>INDEX('Org2567'!$BM:$BM,MATCH(Risk7_PlusY67!D863,'Org2567'!$D:$D,0))</f>
        <v>รพช.F2 P&lt;=30,000</v>
      </c>
    </row>
    <row r="864" spans="1:62" x14ac:dyDescent="0.7">
      <c r="A864" s="206">
        <f>IF(ISBLANK(D864),"",COUNTA($D$3:D864))</f>
        <v>862</v>
      </c>
      <c r="B864" s="207">
        <f>IFERROR(INDEX(ID!$E:$E,MATCH(Risk7_PlusY67!$D864,ID!$A:$A,0)),"")</f>
        <v>12</v>
      </c>
      <c r="C864" s="207" t="str">
        <f>IFERROR(INDEX(ID!$I:$I,MATCH(Risk7_PlusY67!$D864,ID!$A:$A,0)),"")</f>
        <v>พัทลุง</v>
      </c>
      <c r="D864" s="295" t="s">
        <v>857</v>
      </c>
      <c r="E864" s="207" t="str">
        <f>IFERROR(INDEX(ID!$C:$C,MATCH(Risk7_PlusY67!$D864,ID!$A:$A,0)),"")</f>
        <v>เขาชัยสน,รพช.</v>
      </c>
      <c r="F864" s="207" t="str">
        <f>IFERROR(INDEX(ID!$G:$G,MATCH(Risk7_PlusY67!$D864,ID!$A:$A,0)),"")</f>
        <v>รพช.</v>
      </c>
      <c r="G864" s="206">
        <f>IFERROR(INDEX(ID!$J:$J,MATCH(Risk7_PlusY67!$D864,ID!$A:$A,0)),"")</f>
        <v>30</v>
      </c>
      <c r="H864" s="208" t="str">
        <f>IFERROR(INDEX(ID!$P:$P,MATCH(Risk7_PlusY67!$D864,ID!$A:$A,0)),"")</f>
        <v>รพช.F2 P30,000-60,000</v>
      </c>
      <c r="I864" s="209">
        <f>IFERROR(INDEX(Raw_DATA!E:E,MATCH(Risk7_PlusY67!$D864,Raw_DATA!$A:$A,0)),"")</f>
        <v>6.01</v>
      </c>
      <c r="J864" s="209">
        <f>IFERROR(INDEX(Raw_DATA!F:F,MATCH(Risk7_PlusY67!$D864,Raw_DATA!$A:$A,0)),"")</f>
        <v>5.73</v>
      </c>
      <c r="K864" s="209">
        <f>IFERROR(INDEX(Raw_DATA!G:G,MATCH(Risk7_PlusY67!$D864,Raw_DATA!$A:$A,0)),"")</f>
        <v>4.87</v>
      </c>
      <c r="L864" s="209">
        <f>IFERROR(INDEX(Raw_DATA!H:H,MATCH(Risk7_PlusY67!$D864,Raw_DATA!$A:$A,0)),"")</f>
        <v>47800860.299999997</v>
      </c>
      <c r="M864" s="210">
        <f>IFERROR(INDEX(Raw_DATA!I:I,MATCH(Risk7_PlusY67!$D864,Raw_DATA!$A:$A,0)),"")</f>
        <v>-19290483.18</v>
      </c>
      <c r="N864" s="206">
        <f t="shared" si="276"/>
        <v>0</v>
      </c>
      <c r="O864" s="206">
        <f t="shared" si="277"/>
        <v>1</v>
      </c>
      <c r="P864" s="206">
        <f t="shared" si="279"/>
        <v>0</v>
      </c>
      <c r="Q864" s="211">
        <f t="shared" si="280"/>
        <v>29.7</v>
      </c>
      <c r="R864" s="206">
        <f t="shared" si="278"/>
        <v>1</v>
      </c>
      <c r="S864" s="212">
        <f>IFERROR(INDEX(Raw_DATA!J:J,MATCH(Risk7_PlusY67!$D864,Raw_DATA!$A:$A,0)),"")</f>
        <v>-13761216.720000001</v>
      </c>
      <c r="T864" s="213">
        <f>IFERROR(INDEX(Raw_DATA!K:K,MATCH(Risk7_PlusY67!$D864,Raw_DATA!$A:$A,0)),"")</f>
        <v>36939652.75</v>
      </c>
      <c r="U864" s="214">
        <f t="shared" si="281"/>
        <v>0</v>
      </c>
      <c r="V864" s="214">
        <f t="shared" si="282"/>
        <v>0</v>
      </c>
      <c r="W864" s="214">
        <f>IF(OR(AND((K864&lt;0.8),(AJ864&gt;180)),AND((K864&lt;0.8),(AJ864&lt;10)),AND((K864&gt;=0.8),(AJ864&lt;10)),AND((K864&gt;=0.8),(AJ864&gt;90))),0,1)</f>
        <v>1</v>
      </c>
      <c r="X864" s="214">
        <f t="shared" si="283"/>
        <v>1</v>
      </c>
      <c r="Y864" s="214">
        <f t="shared" si="284"/>
        <v>1</v>
      </c>
      <c r="Z864" s="214">
        <f t="shared" si="285"/>
        <v>1</v>
      </c>
      <c r="AA864" s="214">
        <f t="shared" si="286"/>
        <v>1</v>
      </c>
      <c r="AB864" s="215" t="str">
        <f t="shared" si="287"/>
        <v>B</v>
      </c>
      <c r="AC864" s="215" t="str">
        <f t="shared" si="288"/>
        <v>1B</v>
      </c>
      <c r="AD864" s="216"/>
      <c r="AE864" s="216"/>
      <c r="AF864" s="434">
        <f>IFERROR(INDEX(Raw_DATA!L:L,MATCH(Risk7_PlusY67!$D864,Raw_DATA!$A:$A,0)),"")</f>
        <v>-11.69</v>
      </c>
      <c r="AG864" s="434">
        <f>IFERROR(INDEX(AVGGroup!$D$5:$D$21,MATCH(Risk7_PlusY67!$H864,AVGGroup!$C$5:$C$21,0)),"")</f>
        <v>-4.37</v>
      </c>
      <c r="AH864" s="434">
        <f>IFERROR(INDEX(Raw_DATA!M:M,MATCH(Risk7_PlusY67!$D864,Raw_DATA!$A:$A,0)),"")</f>
        <v>-18.149999999999999</v>
      </c>
      <c r="AI864" s="435">
        <f>IFERROR(INDEX(AVGGroup!$F$5:$F$21,MATCH(Risk7_PlusY67!$H864,AVGGroup!$C$5:$C$21,0)),"")</f>
        <v>-9.19</v>
      </c>
      <c r="AJ864" s="401">
        <f>IFERROR(INDEX(Raw_DATA!N:N,MATCH(Risk7_PlusY67!$D864,Raw_DATA!$A:$A,0)),"")</f>
        <v>86</v>
      </c>
      <c r="AK864" s="401">
        <f>IFERROR(INDEX(Raw_DATA!O:O,MATCH(Risk7_PlusY67!$D864,Raw_DATA!$A:$A,0)),"")</f>
        <v>18</v>
      </c>
      <c r="AL864" s="401">
        <f>IFERROR(INDEX(Raw_DATA!P:P,MATCH(Risk7_PlusY67!$D864,Raw_DATA!$A:$A,0)),"")</f>
        <v>57</v>
      </c>
      <c r="AM864" s="401">
        <f>IFERROR(INDEX(Raw_DATA!Q:Q,MATCH(Risk7_PlusY67!$D864,Raw_DATA!$A:$A,0)),"")</f>
        <v>107</v>
      </c>
      <c r="AN864" s="401">
        <f>IFERROR(INDEX(Raw_DATA!R:R,MATCH(Risk7_PlusY67!$D864,Raw_DATA!$A:$A,0)),"")</f>
        <v>45</v>
      </c>
      <c r="AO864" s="407"/>
      <c r="AP864" s="411" t="b">
        <f>AB864=AY864</f>
        <v>1</v>
      </c>
      <c r="AQ864" s="340">
        <f t="shared" si="289"/>
        <v>1</v>
      </c>
      <c r="AR864" s="123">
        <f t="shared" si="290"/>
        <v>0</v>
      </c>
      <c r="AS864" s="123">
        <f t="shared" si="291"/>
        <v>0</v>
      </c>
      <c r="AT864" s="123">
        <f>IF(OR(AND((K864&lt;0.8),(BE864&gt;180)),AND((K864&lt;0.8),(BE864&lt;10)),AND((K864&gt;=0.8),(BE864&lt;10)),AND((K864&gt;=0.8),(BE864&gt;90))),0,1)</f>
        <v>1</v>
      </c>
      <c r="AU864" s="123">
        <f t="shared" si="292"/>
        <v>1</v>
      </c>
      <c r="AV864" s="123">
        <f t="shared" si="293"/>
        <v>1</v>
      </c>
      <c r="AW864" s="123">
        <f t="shared" si="294"/>
        <v>1</v>
      </c>
      <c r="AX864" s="123">
        <f t="shared" si="295"/>
        <v>1</v>
      </c>
      <c r="AY864" s="416" t="str">
        <f t="shared" si="296"/>
        <v>B</v>
      </c>
      <c r="AZ864" s="416" t="str">
        <f>R864&amp;AY864</f>
        <v>1B</v>
      </c>
      <c r="BA864" s="417">
        <f>IFERROR(INDEX(Raw_DATA!L:L,MATCH(Risk7_PlusY67!$D864,Raw_DATA!$A:$A,0)),"")</f>
        <v>-11.69</v>
      </c>
      <c r="BB864" s="417">
        <f>IFERROR(INDEX(AVGGroup!$H$5:$H$21,MATCH(Risk7_PlusY67!$BJ864,AVGGroup!$C$5:$C$21,0)),"")</f>
        <v>-3.95</v>
      </c>
      <c r="BC864" s="417">
        <f>IFERROR(INDEX(Raw_DATA!M:M,MATCH(Risk7_PlusY67!$D864,Raw_DATA!$A:$A,0)),"")</f>
        <v>-18.149999999999999</v>
      </c>
      <c r="BD864" s="418">
        <f>IFERROR(INDEX(AVGGroup!$J$5:$J$21,MATCH(Risk7_PlusY67!$BJ864,AVGGroup!$C$5:$C$21,0)),"")</f>
        <v>-8.8800000000000008</v>
      </c>
      <c r="BE864" s="407">
        <f>IFERROR(INDEX(Raw_DATA!N:N,MATCH(Risk7_PlusY67!$D864,Raw_DATA!$A:$A,0)),"")</f>
        <v>86</v>
      </c>
      <c r="BF864" s="407">
        <f>IFERROR(INDEX(Raw_DATA!O:O,MATCH(Risk7_PlusY67!$D864,Raw_DATA!$A:$A,0)),"")</f>
        <v>18</v>
      </c>
      <c r="BG864" s="407">
        <f>IFERROR(INDEX(Raw_DATA!P:P,MATCH(Risk7_PlusY67!$D864,Raw_DATA!$A:$A,0)),"")</f>
        <v>57</v>
      </c>
      <c r="BH864" s="407">
        <f>IFERROR(INDEX(Raw_DATA!Q:Q,MATCH(Risk7_PlusY67!$D864,Raw_DATA!$A:$A,0)),"")</f>
        <v>107</v>
      </c>
      <c r="BI864" s="407">
        <f>IFERROR(INDEX(Raw_DATA!R:R,MATCH(Risk7_PlusY67!$D864,Raw_DATA!$A:$A,0)),"")</f>
        <v>45</v>
      </c>
      <c r="BJ864" s="124" t="str">
        <f>INDEX('Org2567'!$BM:$BM,MATCH(Risk7_PlusY67!D864,'Org2567'!$D:$D,0))</f>
        <v>รพช.F2 P30,000-60,000</v>
      </c>
    </row>
    <row r="865" spans="1:62" x14ac:dyDescent="0.7">
      <c r="A865" s="206">
        <f>IF(ISBLANK(D865),"",COUNTA($D$3:D865))</f>
        <v>863</v>
      </c>
      <c r="B865" s="207">
        <f>IFERROR(INDEX(ID!$E:$E,MATCH(Risk7_PlusY67!$D865,ID!$A:$A,0)),"")</f>
        <v>12</v>
      </c>
      <c r="C865" s="207" t="str">
        <f>IFERROR(INDEX(ID!$I:$I,MATCH(Risk7_PlusY67!$D865,ID!$A:$A,0)),"")</f>
        <v>พัทลุง</v>
      </c>
      <c r="D865" s="295" t="s">
        <v>858</v>
      </c>
      <c r="E865" s="207" t="str">
        <f>IFERROR(INDEX(ID!$C:$C,MATCH(Risk7_PlusY67!$D865,ID!$A:$A,0)),"")</f>
        <v>ตะโหมด,รพช.</v>
      </c>
      <c r="F865" s="207" t="str">
        <f>IFERROR(INDEX(ID!$G:$G,MATCH(Risk7_PlusY67!$D865,ID!$A:$A,0)),"")</f>
        <v>รพช.</v>
      </c>
      <c r="G865" s="206">
        <f>IFERROR(INDEX(ID!$J:$J,MATCH(Risk7_PlusY67!$D865,ID!$A:$A,0)),"")</f>
        <v>31</v>
      </c>
      <c r="H865" s="208" t="str">
        <f>IFERROR(INDEX(ID!$P:$P,MATCH(Risk7_PlusY67!$D865,ID!$A:$A,0)),"")</f>
        <v>รพช.F1 P&lt;=50,000</v>
      </c>
      <c r="I865" s="209">
        <f>IFERROR(INDEX(Raw_DATA!E:E,MATCH(Risk7_PlusY67!$D865,Raw_DATA!$A:$A,0)),"")</f>
        <v>4.72</v>
      </c>
      <c r="J865" s="209">
        <f>IFERROR(INDEX(Raw_DATA!F:F,MATCH(Risk7_PlusY67!$D865,Raw_DATA!$A:$A,0)),"")</f>
        <v>4.5999999999999996</v>
      </c>
      <c r="K865" s="209">
        <f>IFERROR(INDEX(Raw_DATA!G:G,MATCH(Risk7_PlusY67!$D865,Raw_DATA!$A:$A,0)),"")</f>
        <v>3.77</v>
      </c>
      <c r="L865" s="209">
        <f>IFERROR(INDEX(Raw_DATA!H:H,MATCH(Risk7_PlusY67!$D865,Raw_DATA!$A:$A,0)),"")</f>
        <v>63771545.990000002</v>
      </c>
      <c r="M865" s="210">
        <f>IFERROR(INDEX(Raw_DATA!I:I,MATCH(Risk7_PlusY67!$D865,Raw_DATA!$A:$A,0)),"")</f>
        <v>-26059886.48</v>
      </c>
      <c r="N865" s="206">
        <f t="shared" si="276"/>
        <v>0</v>
      </c>
      <c r="O865" s="206">
        <f t="shared" si="277"/>
        <v>1</v>
      </c>
      <c r="P865" s="206">
        <f t="shared" si="279"/>
        <v>0</v>
      </c>
      <c r="Q865" s="211">
        <f t="shared" si="280"/>
        <v>29.3</v>
      </c>
      <c r="R865" s="206">
        <f t="shared" si="278"/>
        <v>1</v>
      </c>
      <c r="S865" s="212">
        <f>IFERROR(INDEX(Raw_DATA!J:J,MATCH(Risk7_PlusY67!$D865,Raw_DATA!$A:$A,0)),"")</f>
        <v>-19746457.780000001</v>
      </c>
      <c r="T865" s="213">
        <f>IFERROR(INDEX(Raw_DATA!K:K,MATCH(Risk7_PlusY67!$D865,Raw_DATA!$A:$A,0)),"")</f>
        <v>47473201.039999999</v>
      </c>
      <c r="U865" s="214">
        <f t="shared" si="281"/>
        <v>0</v>
      </c>
      <c r="V865" s="214">
        <f t="shared" si="282"/>
        <v>0</v>
      </c>
      <c r="W865" s="214">
        <f>IF(OR(AND((K865&lt;0.8),(AJ865&gt;180)),AND((K865&lt;0.8),(AJ865&lt;10)),AND((K865&gt;=0.8),(AJ865&lt;10)),AND((K865&gt;=0.8),(AJ865&gt;90))),0,1)</f>
        <v>1</v>
      </c>
      <c r="X865" s="214">
        <f t="shared" si="283"/>
        <v>1</v>
      </c>
      <c r="Y865" s="214">
        <f t="shared" si="284"/>
        <v>0</v>
      </c>
      <c r="Z865" s="214">
        <f t="shared" si="285"/>
        <v>0</v>
      </c>
      <c r="AA865" s="214">
        <f t="shared" si="286"/>
        <v>1</v>
      </c>
      <c r="AB865" s="215" t="str">
        <f t="shared" si="287"/>
        <v>C</v>
      </c>
      <c r="AC865" s="215" t="str">
        <f t="shared" si="288"/>
        <v>1C</v>
      </c>
      <c r="AD865" s="216"/>
      <c r="AE865" s="216"/>
      <c r="AF865" s="434">
        <f>IFERROR(INDEX(Raw_DATA!L:L,MATCH(Risk7_PlusY67!$D865,Raw_DATA!$A:$A,0)),"")</f>
        <v>-18.52</v>
      </c>
      <c r="AG865" s="434">
        <f>IFERROR(INDEX(AVGGroup!$D$5:$D$21,MATCH(Risk7_PlusY67!$H865,AVGGroup!$C$5:$C$21,0)),"")</f>
        <v>-3.15</v>
      </c>
      <c r="AH865" s="434">
        <f>IFERROR(INDEX(Raw_DATA!M:M,MATCH(Risk7_PlusY67!$D865,Raw_DATA!$A:$A,0)),"")</f>
        <v>-21.01</v>
      </c>
      <c r="AI865" s="435">
        <f>IFERROR(INDEX(AVGGroup!$F$5:$F$21,MATCH(Risk7_PlusY67!$H865,AVGGroup!$C$5:$C$21,0)),"")</f>
        <v>-7.1</v>
      </c>
      <c r="AJ865" s="401">
        <f>IFERROR(INDEX(Raw_DATA!N:N,MATCH(Risk7_PlusY67!$D865,Raw_DATA!$A:$A,0)),"")</f>
        <v>65</v>
      </c>
      <c r="AK865" s="401">
        <f>IFERROR(INDEX(Raw_DATA!O:O,MATCH(Risk7_PlusY67!$D865,Raw_DATA!$A:$A,0)),"")</f>
        <v>42</v>
      </c>
      <c r="AL865" s="401">
        <f>IFERROR(INDEX(Raw_DATA!P:P,MATCH(Risk7_PlusY67!$D865,Raw_DATA!$A:$A,0)),"")</f>
        <v>89</v>
      </c>
      <c r="AM865" s="401">
        <f>IFERROR(INDEX(Raw_DATA!Q:Q,MATCH(Risk7_PlusY67!$D865,Raw_DATA!$A:$A,0)),"")</f>
        <v>208</v>
      </c>
      <c r="AN865" s="401">
        <f>IFERROR(INDEX(Raw_DATA!R:R,MATCH(Risk7_PlusY67!$D865,Raw_DATA!$A:$A,0)),"")</f>
        <v>37</v>
      </c>
      <c r="AO865" s="407"/>
      <c r="AP865" s="411" t="b">
        <f>AB865=AY865</f>
        <v>1</v>
      </c>
      <c r="AQ865" s="340">
        <f t="shared" si="289"/>
        <v>1</v>
      </c>
      <c r="AR865" s="123">
        <f t="shared" si="290"/>
        <v>0</v>
      </c>
      <c r="AS865" s="123">
        <f t="shared" si="291"/>
        <v>0</v>
      </c>
      <c r="AT865" s="123">
        <f>IF(OR(AND((K865&lt;0.8),(BE865&gt;180)),AND((K865&lt;0.8),(BE865&lt;10)),AND((K865&gt;=0.8),(BE865&lt;10)),AND((K865&gt;=0.8),(BE865&gt;90))),0,1)</f>
        <v>1</v>
      </c>
      <c r="AU865" s="123">
        <f t="shared" si="292"/>
        <v>1</v>
      </c>
      <c r="AV865" s="123">
        <f t="shared" si="293"/>
        <v>0</v>
      </c>
      <c r="AW865" s="123">
        <f t="shared" si="294"/>
        <v>0</v>
      </c>
      <c r="AX865" s="123">
        <f t="shared" si="295"/>
        <v>1</v>
      </c>
      <c r="AY865" s="416" t="str">
        <f t="shared" si="296"/>
        <v>C</v>
      </c>
      <c r="AZ865" s="416" t="str">
        <f>R865&amp;AY865</f>
        <v>1C</v>
      </c>
      <c r="BA865" s="417">
        <f>IFERROR(INDEX(Raw_DATA!L:L,MATCH(Risk7_PlusY67!$D865,Raw_DATA!$A:$A,0)),"")</f>
        <v>-18.52</v>
      </c>
      <c r="BB865" s="417">
        <f>IFERROR(INDEX(AVGGroup!$H$5:$H$21,MATCH(Risk7_PlusY67!$BJ865,AVGGroup!$C$5:$C$21,0)),"")</f>
        <v>-3.15</v>
      </c>
      <c r="BC865" s="417">
        <f>IFERROR(INDEX(Raw_DATA!M:M,MATCH(Risk7_PlusY67!$D865,Raw_DATA!$A:$A,0)),"")</f>
        <v>-21.01</v>
      </c>
      <c r="BD865" s="418">
        <f>IFERROR(INDEX(AVGGroup!$J$5:$J$21,MATCH(Risk7_PlusY67!$BJ865,AVGGroup!$C$5:$C$21,0)),"")</f>
        <v>-7.1</v>
      </c>
      <c r="BE865" s="407">
        <f>IFERROR(INDEX(Raw_DATA!N:N,MATCH(Risk7_PlusY67!$D865,Raw_DATA!$A:$A,0)),"")</f>
        <v>65</v>
      </c>
      <c r="BF865" s="407">
        <f>IFERROR(INDEX(Raw_DATA!O:O,MATCH(Risk7_PlusY67!$D865,Raw_DATA!$A:$A,0)),"")</f>
        <v>42</v>
      </c>
      <c r="BG865" s="407">
        <f>IFERROR(INDEX(Raw_DATA!P:P,MATCH(Risk7_PlusY67!$D865,Raw_DATA!$A:$A,0)),"")</f>
        <v>89</v>
      </c>
      <c r="BH865" s="407">
        <f>IFERROR(INDEX(Raw_DATA!Q:Q,MATCH(Risk7_PlusY67!$D865,Raw_DATA!$A:$A,0)),"")</f>
        <v>208</v>
      </c>
      <c r="BI865" s="407">
        <f>IFERROR(INDEX(Raw_DATA!R:R,MATCH(Risk7_PlusY67!$D865,Raw_DATA!$A:$A,0)),"")</f>
        <v>37</v>
      </c>
      <c r="BJ865" s="124" t="str">
        <f>INDEX('Org2567'!$BM:$BM,MATCH(Risk7_PlusY67!D865,'Org2567'!$D:$D,0))</f>
        <v>รพช.F1 P&lt;=50,000</v>
      </c>
    </row>
    <row r="866" spans="1:62" x14ac:dyDescent="0.7">
      <c r="A866" s="206">
        <f>IF(ISBLANK(D866),"",COUNTA($D$3:D866))</f>
        <v>864</v>
      </c>
      <c r="B866" s="207">
        <f>IFERROR(INDEX(ID!$E:$E,MATCH(Risk7_PlusY67!$D866,ID!$A:$A,0)),"")</f>
        <v>12</v>
      </c>
      <c r="C866" s="207" t="str">
        <f>IFERROR(INDEX(ID!$I:$I,MATCH(Risk7_PlusY67!$D866,ID!$A:$A,0)),"")</f>
        <v>พัทลุง</v>
      </c>
      <c r="D866" s="295" t="s">
        <v>859</v>
      </c>
      <c r="E866" s="207" t="str">
        <f>IFERROR(INDEX(ID!$C:$C,MATCH(Risk7_PlusY67!$D866,ID!$A:$A,0)),"")</f>
        <v>ควนขนุน,รพช.</v>
      </c>
      <c r="F866" s="207" t="str">
        <f>IFERROR(INDEX(ID!$G:$G,MATCH(Risk7_PlusY67!$D866,ID!$A:$A,0)),"")</f>
        <v>รพช.</v>
      </c>
      <c r="G866" s="206">
        <f>IFERROR(INDEX(ID!$J:$J,MATCH(Risk7_PlusY67!$D866,ID!$A:$A,0)),"")</f>
        <v>90</v>
      </c>
      <c r="H866" s="208" t="str">
        <f>IFERROR(INDEX(ID!$P:$P,MATCH(Risk7_PlusY67!$D866,ID!$A:$A,0)),"")</f>
        <v>รพช.M2 B&lt;=100</v>
      </c>
      <c r="I866" s="209">
        <f>IFERROR(INDEX(Raw_DATA!E:E,MATCH(Risk7_PlusY67!$D866,Raw_DATA!$A:$A,0)),"")</f>
        <v>2.71</v>
      </c>
      <c r="J866" s="209">
        <f>IFERROR(INDEX(Raw_DATA!F:F,MATCH(Risk7_PlusY67!$D866,Raw_DATA!$A:$A,0)),"")</f>
        <v>2.44</v>
      </c>
      <c r="K866" s="209">
        <f>IFERROR(INDEX(Raw_DATA!G:G,MATCH(Risk7_PlusY67!$D866,Raw_DATA!$A:$A,0)),"")</f>
        <v>1.6</v>
      </c>
      <c r="L866" s="209">
        <f>IFERROR(INDEX(Raw_DATA!H:H,MATCH(Risk7_PlusY67!$D866,Raw_DATA!$A:$A,0)),"")</f>
        <v>96028335.799999997</v>
      </c>
      <c r="M866" s="210">
        <f>IFERROR(INDEX(Raw_DATA!I:I,MATCH(Risk7_PlusY67!$D866,Raw_DATA!$A:$A,0)),"")</f>
        <v>-64026223.420000002</v>
      </c>
      <c r="N866" s="206">
        <f t="shared" si="276"/>
        <v>0</v>
      </c>
      <c r="O866" s="206">
        <f t="shared" si="277"/>
        <v>1</v>
      </c>
      <c r="P866" s="206">
        <f t="shared" si="279"/>
        <v>0</v>
      </c>
      <c r="Q866" s="211">
        <f t="shared" si="280"/>
        <v>17.899999999999999</v>
      </c>
      <c r="R866" s="206">
        <f t="shared" si="278"/>
        <v>1</v>
      </c>
      <c r="S866" s="212">
        <f>IFERROR(INDEX(Raw_DATA!J:J,MATCH(Risk7_PlusY67!$D866,Raw_DATA!$A:$A,0)),"")</f>
        <v>-46095867.850000001</v>
      </c>
      <c r="T866" s="213">
        <f>IFERROR(INDEX(Raw_DATA!K:K,MATCH(Risk7_PlusY67!$D866,Raw_DATA!$A:$A,0)),"")</f>
        <v>33925113.869999997</v>
      </c>
      <c r="U866" s="214">
        <f t="shared" si="281"/>
        <v>0</v>
      </c>
      <c r="V866" s="214">
        <f t="shared" si="282"/>
        <v>0</v>
      </c>
      <c r="W866" s="214">
        <f>IF(OR(AND((K866&lt;0.8),(AJ866&gt;180)),AND((K866&lt;0.8),(AJ866&lt;10)),AND((K866&gt;=0.8),(AJ866&lt;10)),AND((K866&gt;=0.8),(AJ866&gt;90))),0,1)</f>
        <v>1</v>
      </c>
      <c r="X866" s="214">
        <f t="shared" si="283"/>
        <v>0</v>
      </c>
      <c r="Y866" s="214">
        <f t="shared" si="284"/>
        <v>1</v>
      </c>
      <c r="Z866" s="214">
        <f t="shared" si="285"/>
        <v>0</v>
      </c>
      <c r="AA866" s="214">
        <f t="shared" si="286"/>
        <v>0</v>
      </c>
      <c r="AB866" s="215" t="str">
        <f t="shared" si="287"/>
        <v>C-</v>
      </c>
      <c r="AC866" s="215" t="str">
        <f t="shared" si="288"/>
        <v>1C-</v>
      </c>
      <c r="AD866" s="216"/>
      <c r="AE866" s="216"/>
      <c r="AF866" s="434">
        <f>IFERROR(INDEX(Raw_DATA!L:L,MATCH(Risk7_PlusY67!$D866,Raw_DATA!$A:$A,0)),"")</f>
        <v>-16.12</v>
      </c>
      <c r="AG866" s="434">
        <f>IFERROR(INDEX(AVGGroup!$D$5:$D$21,MATCH(Risk7_PlusY67!$H866,AVGGroup!$C$5:$C$21,0)),"")</f>
        <v>-4.4400000000000004</v>
      </c>
      <c r="AH866" s="434">
        <f>IFERROR(INDEX(Raw_DATA!M:M,MATCH(Risk7_PlusY67!$D866,Raw_DATA!$A:$A,0)),"")</f>
        <v>-20.420000000000002</v>
      </c>
      <c r="AI866" s="435">
        <f>IFERROR(INDEX(AVGGroup!$F$5:$F$21,MATCH(Risk7_PlusY67!$H866,AVGGroup!$C$5:$C$21,0)),"")</f>
        <v>-7.31</v>
      </c>
      <c r="AJ866" s="401">
        <f>IFERROR(INDEX(Raw_DATA!N:N,MATCH(Risk7_PlusY67!$D866,Raw_DATA!$A:$A,0)),"")</f>
        <v>86</v>
      </c>
      <c r="AK866" s="401">
        <f>IFERROR(INDEX(Raw_DATA!O:O,MATCH(Risk7_PlusY67!$D866,Raw_DATA!$A:$A,0)),"")</f>
        <v>79</v>
      </c>
      <c r="AL866" s="401">
        <f>IFERROR(INDEX(Raw_DATA!P:P,MATCH(Risk7_PlusY67!$D866,Raw_DATA!$A:$A,0)),"")</f>
        <v>56</v>
      </c>
      <c r="AM866" s="401">
        <f>IFERROR(INDEX(Raw_DATA!Q:Q,MATCH(Risk7_PlusY67!$D866,Raw_DATA!$A:$A,0)),"")</f>
        <v>615</v>
      </c>
      <c r="AN866" s="401">
        <f>IFERROR(INDEX(Raw_DATA!R:R,MATCH(Risk7_PlusY67!$D866,Raw_DATA!$A:$A,0)),"")</f>
        <v>63</v>
      </c>
      <c r="AO866" s="407"/>
      <c r="AP866" s="411" t="b">
        <f>AB866=AY866</f>
        <v>1</v>
      </c>
      <c r="AQ866" s="340">
        <f t="shared" si="289"/>
        <v>1</v>
      </c>
      <c r="AR866" s="123">
        <f t="shared" si="290"/>
        <v>0</v>
      </c>
      <c r="AS866" s="123">
        <f t="shared" si="291"/>
        <v>0</v>
      </c>
      <c r="AT866" s="123">
        <f>IF(OR(AND((K866&lt;0.8),(BE866&gt;180)),AND((K866&lt;0.8),(BE866&lt;10)),AND((K866&gt;=0.8),(BE866&lt;10)),AND((K866&gt;=0.8),(BE866&gt;90))),0,1)</f>
        <v>1</v>
      </c>
      <c r="AU866" s="123">
        <f t="shared" si="292"/>
        <v>0</v>
      </c>
      <c r="AV866" s="123">
        <f t="shared" si="293"/>
        <v>1</v>
      </c>
      <c r="AW866" s="123">
        <f t="shared" si="294"/>
        <v>0</v>
      </c>
      <c r="AX866" s="123">
        <f t="shared" si="295"/>
        <v>0</v>
      </c>
      <c r="AY866" s="416" t="str">
        <f t="shared" si="296"/>
        <v>C-</v>
      </c>
      <c r="AZ866" s="416" t="str">
        <f>R866&amp;AY866</f>
        <v>1C-</v>
      </c>
      <c r="BA866" s="417">
        <f>IFERROR(INDEX(Raw_DATA!L:L,MATCH(Risk7_PlusY67!$D866,Raw_DATA!$A:$A,0)),"")</f>
        <v>-16.12</v>
      </c>
      <c r="BB866" s="417">
        <f>IFERROR(INDEX(AVGGroup!$H$5:$H$21,MATCH(Risk7_PlusY67!$BJ866,AVGGroup!$C$5:$C$21,0)),"")</f>
        <v>-4.4400000000000004</v>
      </c>
      <c r="BC866" s="417">
        <f>IFERROR(INDEX(Raw_DATA!M:M,MATCH(Risk7_PlusY67!$D866,Raw_DATA!$A:$A,0)),"")</f>
        <v>-20.420000000000002</v>
      </c>
      <c r="BD866" s="418">
        <f>IFERROR(INDEX(AVGGroup!$J$5:$J$21,MATCH(Risk7_PlusY67!$BJ866,AVGGroup!$C$5:$C$21,0)),"")</f>
        <v>-7.31</v>
      </c>
      <c r="BE866" s="407">
        <f>IFERROR(INDEX(Raw_DATA!N:N,MATCH(Risk7_PlusY67!$D866,Raw_DATA!$A:$A,0)),"")</f>
        <v>86</v>
      </c>
      <c r="BF866" s="407">
        <f>IFERROR(INDEX(Raw_DATA!O:O,MATCH(Risk7_PlusY67!$D866,Raw_DATA!$A:$A,0)),"")</f>
        <v>79</v>
      </c>
      <c r="BG866" s="407">
        <f>IFERROR(INDEX(Raw_DATA!P:P,MATCH(Risk7_PlusY67!$D866,Raw_DATA!$A:$A,0)),"")</f>
        <v>56</v>
      </c>
      <c r="BH866" s="407">
        <f>IFERROR(INDEX(Raw_DATA!Q:Q,MATCH(Risk7_PlusY67!$D866,Raw_DATA!$A:$A,0)),"")</f>
        <v>615</v>
      </c>
      <c r="BI866" s="407">
        <f>IFERROR(INDEX(Raw_DATA!R:R,MATCH(Risk7_PlusY67!$D866,Raw_DATA!$A:$A,0)),"")</f>
        <v>63</v>
      </c>
      <c r="BJ866" s="124" t="str">
        <f>INDEX('Org2567'!$BM:$BM,MATCH(Risk7_PlusY67!D866,'Org2567'!$D:$D,0))</f>
        <v>รพช.M2 B&lt;=100</v>
      </c>
    </row>
    <row r="867" spans="1:62" x14ac:dyDescent="0.7">
      <c r="A867" s="206">
        <f>IF(ISBLANK(D867),"",COUNTA($D$3:D867))</f>
        <v>865</v>
      </c>
      <c r="B867" s="207">
        <f>IFERROR(INDEX(ID!$E:$E,MATCH(Risk7_PlusY67!$D867,ID!$A:$A,0)),"")</f>
        <v>12</v>
      </c>
      <c r="C867" s="207" t="str">
        <f>IFERROR(INDEX(ID!$I:$I,MATCH(Risk7_PlusY67!$D867,ID!$A:$A,0)),"")</f>
        <v>พัทลุง</v>
      </c>
      <c r="D867" s="295" t="s">
        <v>860</v>
      </c>
      <c r="E867" s="207" t="str">
        <f>IFERROR(INDEX(ID!$C:$C,MATCH(Risk7_PlusY67!$D867,ID!$A:$A,0)),"")</f>
        <v>ปากพะยูน,รพช.</v>
      </c>
      <c r="F867" s="207" t="str">
        <f>IFERROR(INDEX(ID!$G:$G,MATCH(Risk7_PlusY67!$D867,ID!$A:$A,0)),"")</f>
        <v>รพช.</v>
      </c>
      <c r="G867" s="206">
        <f>IFERROR(INDEX(ID!$J:$J,MATCH(Risk7_PlusY67!$D867,ID!$A:$A,0)),"")</f>
        <v>30</v>
      </c>
      <c r="H867" s="208" t="str">
        <f>IFERROR(INDEX(ID!$P:$P,MATCH(Risk7_PlusY67!$D867,ID!$A:$A,0)),"")</f>
        <v>รพช.F2 P30,000-60,000</v>
      </c>
      <c r="I867" s="209">
        <f>IFERROR(INDEX(Raw_DATA!E:E,MATCH(Risk7_PlusY67!$D867,Raw_DATA!$A:$A,0)),"")</f>
        <v>5.14</v>
      </c>
      <c r="J867" s="209">
        <f>IFERROR(INDEX(Raw_DATA!F:F,MATCH(Risk7_PlusY67!$D867,Raw_DATA!$A:$A,0)),"")</f>
        <v>5.0199999999999996</v>
      </c>
      <c r="K867" s="209">
        <f>IFERROR(INDEX(Raw_DATA!G:G,MATCH(Risk7_PlusY67!$D867,Raw_DATA!$A:$A,0)),"")</f>
        <v>4.2300000000000004</v>
      </c>
      <c r="L867" s="209">
        <f>IFERROR(INDEX(Raw_DATA!H:H,MATCH(Risk7_PlusY67!$D867,Raw_DATA!$A:$A,0)),"")</f>
        <v>57921909.369999997</v>
      </c>
      <c r="M867" s="210">
        <f>IFERROR(INDEX(Raw_DATA!I:I,MATCH(Risk7_PlusY67!$D867,Raw_DATA!$A:$A,0)),"")</f>
        <v>-22183036.57</v>
      </c>
      <c r="N867" s="206">
        <f t="shared" si="276"/>
        <v>0</v>
      </c>
      <c r="O867" s="206">
        <f t="shared" si="277"/>
        <v>1</v>
      </c>
      <c r="P867" s="206">
        <f t="shared" si="279"/>
        <v>0</v>
      </c>
      <c r="Q867" s="211">
        <f t="shared" si="280"/>
        <v>31.3</v>
      </c>
      <c r="R867" s="206">
        <f t="shared" si="278"/>
        <v>1</v>
      </c>
      <c r="S867" s="212">
        <f>IFERROR(INDEX(Raw_DATA!J:J,MATCH(Risk7_PlusY67!$D867,Raw_DATA!$A:$A,0)),"")</f>
        <v>-17417550.899999999</v>
      </c>
      <c r="T867" s="213">
        <f>IFERROR(INDEX(Raw_DATA!K:K,MATCH(Risk7_PlusY67!$D867,Raw_DATA!$A:$A,0)),"")</f>
        <v>45171690.920000002</v>
      </c>
      <c r="U867" s="214">
        <f t="shared" si="281"/>
        <v>0</v>
      </c>
      <c r="V867" s="214">
        <f t="shared" si="282"/>
        <v>0</v>
      </c>
      <c r="W867" s="214">
        <f>IF(OR(AND((K867&lt;0.8),(AJ867&gt;180)),AND((K867&lt;0.8),(AJ867&lt;10)),AND((K867&gt;=0.8),(AJ867&lt;10)),AND((K867&gt;=0.8),(AJ867&gt;90))),0,1)</f>
        <v>1</v>
      </c>
      <c r="X867" s="214">
        <f t="shared" si="283"/>
        <v>1</v>
      </c>
      <c r="Y867" s="214">
        <f t="shared" si="284"/>
        <v>0</v>
      </c>
      <c r="Z867" s="214">
        <f t="shared" si="285"/>
        <v>0</v>
      </c>
      <c r="AA867" s="214">
        <f t="shared" si="286"/>
        <v>1</v>
      </c>
      <c r="AB867" s="215" t="str">
        <f t="shared" si="287"/>
        <v>C</v>
      </c>
      <c r="AC867" s="215" t="str">
        <f t="shared" si="288"/>
        <v>1C</v>
      </c>
      <c r="AD867" s="216"/>
      <c r="AE867" s="216"/>
      <c r="AF867" s="434">
        <f>IFERROR(INDEX(Raw_DATA!L:L,MATCH(Risk7_PlusY67!$D867,Raw_DATA!$A:$A,0)),"")</f>
        <v>-13.71</v>
      </c>
      <c r="AG867" s="434">
        <f>IFERROR(INDEX(AVGGroup!$D$5:$D$21,MATCH(Risk7_PlusY67!$H867,AVGGroup!$C$5:$C$21,0)),"")</f>
        <v>-4.37</v>
      </c>
      <c r="AH867" s="434">
        <f>IFERROR(INDEX(Raw_DATA!M:M,MATCH(Risk7_PlusY67!$D867,Raw_DATA!$A:$A,0)),"")</f>
        <v>-20.62</v>
      </c>
      <c r="AI867" s="435">
        <f>IFERROR(INDEX(AVGGroup!$F$5:$F$21,MATCH(Risk7_PlusY67!$H867,AVGGroup!$C$5:$C$21,0)),"")</f>
        <v>-9.19</v>
      </c>
      <c r="AJ867" s="401">
        <f>IFERROR(INDEX(Raw_DATA!N:N,MATCH(Risk7_PlusY67!$D867,Raw_DATA!$A:$A,0)),"")</f>
        <v>90</v>
      </c>
      <c r="AK867" s="401">
        <f>IFERROR(INDEX(Raw_DATA!O:O,MATCH(Risk7_PlusY67!$D867,Raw_DATA!$A:$A,0)),"")</f>
        <v>40</v>
      </c>
      <c r="AL867" s="401">
        <f>IFERROR(INDEX(Raw_DATA!P:P,MATCH(Risk7_PlusY67!$D867,Raw_DATA!$A:$A,0)),"")</f>
        <v>62</v>
      </c>
      <c r="AM867" s="401">
        <f>IFERROR(INDEX(Raw_DATA!Q:Q,MATCH(Risk7_PlusY67!$D867,Raw_DATA!$A:$A,0)),"")</f>
        <v>157</v>
      </c>
      <c r="AN867" s="401">
        <f>IFERROR(INDEX(Raw_DATA!R:R,MATCH(Risk7_PlusY67!$D867,Raw_DATA!$A:$A,0)),"")</f>
        <v>47</v>
      </c>
      <c r="AO867" s="407"/>
      <c r="AP867" s="411" t="b">
        <f>AB867=AY867</f>
        <v>1</v>
      </c>
      <c r="AQ867" s="340">
        <f t="shared" si="289"/>
        <v>1</v>
      </c>
      <c r="AR867" s="123">
        <f t="shared" si="290"/>
        <v>0</v>
      </c>
      <c r="AS867" s="123">
        <f t="shared" si="291"/>
        <v>0</v>
      </c>
      <c r="AT867" s="123">
        <f>IF(OR(AND((K867&lt;0.8),(BE867&gt;180)),AND((K867&lt;0.8),(BE867&lt;10)),AND((K867&gt;=0.8),(BE867&lt;10)),AND((K867&gt;=0.8),(BE867&gt;90))),0,1)</f>
        <v>1</v>
      </c>
      <c r="AU867" s="123">
        <f t="shared" si="292"/>
        <v>1</v>
      </c>
      <c r="AV867" s="123">
        <f t="shared" si="293"/>
        <v>0</v>
      </c>
      <c r="AW867" s="123">
        <f t="shared" si="294"/>
        <v>0</v>
      </c>
      <c r="AX867" s="123">
        <f t="shared" si="295"/>
        <v>1</v>
      </c>
      <c r="AY867" s="416" t="str">
        <f t="shared" si="296"/>
        <v>C</v>
      </c>
      <c r="AZ867" s="416" t="str">
        <f>R867&amp;AY867</f>
        <v>1C</v>
      </c>
      <c r="BA867" s="417">
        <f>IFERROR(INDEX(Raw_DATA!L:L,MATCH(Risk7_PlusY67!$D867,Raw_DATA!$A:$A,0)),"")</f>
        <v>-13.71</v>
      </c>
      <c r="BB867" s="417">
        <f>IFERROR(INDEX(AVGGroup!$H$5:$H$21,MATCH(Risk7_PlusY67!$BJ867,AVGGroup!$C$5:$C$21,0)),"")</f>
        <v>-3.95</v>
      </c>
      <c r="BC867" s="417">
        <f>IFERROR(INDEX(Raw_DATA!M:M,MATCH(Risk7_PlusY67!$D867,Raw_DATA!$A:$A,0)),"")</f>
        <v>-20.62</v>
      </c>
      <c r="BD867" s="418">
        <f>IFERROR(INDEX(AVGGroup!$J$5:$J$21,MATCH(Risk7_PlusY67!$BJ867,AVGGroup!$C$5:$C$21,0)),"")</f>
        <v>-8.8800000000000008</v>
      </c>
      <c r="BE867" s="407">
        <f>IFERROR(INDEX(Raw_DATA!N:N,MATCH(Risk7_PlusY67!$D867,Raw_DATA!$A:$A,0)),"")</f>
        <v>90</v>
      </c>
      <c r="BF867" s="407">
        <f>IFERROR(INDEX(Raw_DATA!O:O,MATCH(Risk7_PlusY67!$D867,Raw_DATA!$A:$A,0)),"")</f>
        <v>40</v>
      </c>
      <c r="BG867" s="407">
        <f>IFERROR(INDEX(Raw_DATA!P:P,MATCH(Risk7_PlusY67!$D867,Raw_DATA!$A:$A,0)),"")</f>
        <v>62</v>
      </c>
      <c r="BH867" s="407">
        <f>IFERROR(INDEX(Raw_DATA!Q:Q,MATCH(Risk7_PlusY67!$D867,Raw_DATA!$A:$A,0)),"")</f>
        <v>157</v>
      </c>
      <c r="BI867" s="407">
        <f>IFERROR(INDEX(Raw_DATA!R:R,MATCH(Risk7_PlusY67!$D867,Raw_DATA!$A:$A,0)),"")</f>
        <v>47</v>
      </c>
      <c r="BJ867" s="124" t="str">
        <f>INDEX('Org2567'!$BM:$BM,MATCH(Risk7_PlusY67!D867,'Org2567'!$D:$D,0))</f>
        <v>รพช.F2 P30,000-60,000</v>
      </c>
    </row>
    <row r="868" spans="1:62" x14ac:dyDescent="0.7">
      <c r="A868" s="206">
        <f>IF(ISBLANK(D868),"",COUNTA($D$3:D868))</f>
        <v>866</v>
      </c>
      <c r="B868" s="207">
        <f>IFERROR(INDEX(ID!$E:$E,MATCH(Risk7_PlusY67!$D868,ID!$A:$A,0)),"")</f>
        <v>12</v>
      </c>
      <c r="C868" s="207" t="str">
        <f>IFERROR(INDEX(ID!$I:$I,MATCH(Risk7_PlusY67!$D868,ID!$A:$A,0)),"")</f>
        <v>พัทลุง</v>
      </c>
      <c r="D868" s="295" t="s">
        <v>861</v>
      </c>
      <c r="E868" s="207" t="str">
        <f>IFERROR(INDEX(ID!$C:$C,MATCH(Risk7_PlusY67!$D868,ID!$A:$A,0)),"")</f>
        <v>ศรีบรรพต,รพช.</v>
      </c>
      <c r="F868" s="207" t="str">
        <f>IFERROR(INDEX(ID!$G:$G,MATCH(Risk7_PlusY67!$D868,ID!$A:$A,0)),"")</f>
        <v>รพช.</v>
      </c>
      <c r="G868" s="206">
        <f>IFERROR(INDEX(ID!$J:$J,MATCH(Risk7_PlusY67!$D868,ID!$A:$A,0)),"")</f>
        <v>30</v>
      </c>
      <c r="H868" s="208" t="str">
        <f>IFERROR(INDEX(ID!$P:$P,MATCH(Risk7_PlusY67!$D868,ID!$A:$A,0)),"")</f>
        <v>รพช.F2 P&lt;=30,000</v>
      </c>
      <c r="I868" s="209">
        <f>IFERROR(INDEX(Raw_DATA!E:E,MATCH(Risk7_PlusY67!$D868,Raw_DATA!$A:$A,0)),"")</f>
        <v>4.5199999999999996</v>
      </c>
      <c r="J868" s="209">
        <f>IFERROR(INDEX(Raw_DATA!F:F,MATCH(Risk7_PlusY67!$D868,Raw_DATA!$A:$A,0)),"")</f>
        <v>4.4000000000000004</v>
      </c>
      <c r="K868" s="209">
        <f>IFERROR(INDEX(Raw_DATA!G:G,MATCH(Risk7_PlusY67!$D868,Raw_DATA!$A:$A,0)),"")</f>
        <v>3.99</v>
      </c>
      <c r="L868" s="209">
        <f>IFERROR(INDEX(Raw_DATA!H:H,MATCH(Risk7_PlusY67!$D868,Raw_DATA!$A:$A,0)),"")</f>
        <v>38629574.609999999</v>
      </c>
      <c r="M868" s="210">
        <f>IFERROR(INDEX(Raw_DATA!I:I,MATCH(Risk7_PlusY67!$D868,Raw_DATA!$A:$A,0)),"")</f>
        <v>-10063515.74</v>
      </c>
      <c r="N868" s="206">
        <f t="shared" si="276"/>
        <v>0</v>
      </c>
      <c r="O868" s="206">
        <f t="shared" si="277"/>
        <v>1</v>
      </c>
      <c r="P868" s="206">
        <f t="shared" si="279"/>
        <v>0</v>
      </c>
      <c r="Q868" s="211">
        <f t="shared" si="280"/>
        <v>46</v>
      </c>
      <c r="R868" s="206">
        <f t="shared" si="278"/>
        <v>1</v>
      </c>
      <c r="S868" s="212">
        <f>IFERROR(INDEX(Raw_DATA!J:J,MATCH(Risk7_PlusY67!$D868,Raw_DATA!$A:$A,0)),"")</f>
        <v>-8481521.5</v>
      </c>
      <c r="T868" s="213">
        <f>IFERROR(INDEX(Raw_DATA!K:K,MATCH(Risk7_PlusY67!$D868,Raw_DATA!$A:$A,0)),"")</f>
        <v>32779144.25</v>
      </c>
      <c r="U868" s="214">
        <f t="shared" si="281"/>
        <v>0</v>
      </c>
      <c r="V868" s="214">
        <f t="shared" si="282"/>
        <v>0</v>
      </c>
      <c r="W868" s="214">
        <f>IF(OR(AND((K868&lt;0.8),(AJ868&gt;180)),AND((K868&lt;0.8),(AJ868&lt;10)),AND((K868&gt;=0.8),(AJ868&lt;10)),AND((K868&gt;=0.8),(AJ868&gt;90))),0,1)</f>
        <v>1</v>
      </c>
      <c r="X868" s="214">
        <f t="shared" si="283"/>
        <v>1</v>
      </c>
      <c r="Y868" s="214">
        <f t="shared" si="284"/>
        <v>1</v>
      </c>
      <c r="Z868" s="214">
        <f t="shared" si="285"/>
        <v>0</v>
      </c>
      <c r="AA868" s="214">
        <f t="shared" si="286"/>
        <v>1</v>
      </c>
      <c r="AB868" s="215" t="str">
        <f t="shared" si="287"/>
        <v>B-</v>
      </c>
      <c r="AC868" s="215" t="str">
        <f t="shared" si="288"/>
        <v>1B-</v>
      </c>
      <c r="AD868" s="216"/>
      <c r="AE868" s="216"/>
      <c r="AF868" s="434">
        <f>IFERROR(INDEX(Raw_DATA!L:L,MATCH(Risk7_PlusY67!$D868,Raw_DATA!$A:$A,0)),"")</f>
        <v>-10.37</v>
      </c>
      <c r="AG868" s="434">
        <f>IFERROR(INDEX(AVGGroup!$D$5:$D$21,MATCH(Risk7_PlusY67!$H868,AVGGroup!$C$5:$C$21,0)),"")</f>
        <v>-3.55</v>
      </c>
      <c r="AH868" s="434">
        <f>IFERROR(INDEX(Raw_DATA!M:M,MATCH(Risk7_PlusY67!$D868,Raw_DATA!$A:$A,0)),"")</f>
        <v>-13.14</v>
      </c>
      <c r="AI868" s="435">
        <f>IFERROR(INDEX(AVGGroup!$F$5:$F$21,MATCH(Risk7_PlusY67!$H868,AVGGroup!$C$5:$C$21,0)),"")</f>
        <v>-10.199999999999999</v>
      </c>
      <c r="AJ868" s="401">
        <f>IFERROR(INDEX(Raw_DATA!N:N,MATCH(Risk7_PlusY67!$D868,Raw_DATA!$A:$A,0)),"")</f>
        <v>69</v>
      </c>
      <c r="AK868" s="401">
        <f>IFERROR(INDEX(Raw_DATA!O:O,MATCH(Risk7_PlusY67!$D868,Raw_DATA!$A:$A,0)),"")</f>
        <v>15</v>
      </c>
      <c r="AL868" s="401">
        <f>IFERROR(INDEX(Raw_DATA!P:P,MATCH(Risk7_PlusY67!$D868,Raw_DATA!$A:$A,0)),"")</f>
        <v>38</v>
      </c>
      <c r="AM868" s="401">
        <f>IFERROR(INDEX(Raw_DATA!Q:Q,MATCH(Risk7_PlusY67!$D868,Raw_DATA!$A:$A,0)),"")</f>
        <v>183</v>
      </c>
      <c r="AN868" s="401">
        <f>IFERROR(INDEX(Raw_DATA!R:R,MATCH(Risk7_PlusY67!$D868,Raw_DATA!$A:$A,0)),"")</f>
        <v>51</v>
      </c>
      <c r="AO868" s="407"/>
      <c r="AP868" s="411" t="b">
        <f>AB868=AY868</f>
        <v>1</v>
      </c>
      <c r="AQ868" s="340">
        <f t="shared" si="289"/>
        <v>1</v>
      </c>
      <c r="AR868" s="123">
        <f t="shared" si="290"/>
        <v>0</v>
      </c>
      <c r="AS868" s="123">
        <f t="shared" si="291"/>
        <v>0</v>
      </c>
      <c r="AT868" s="123">
        <f>IF(OR(AND((K868&lt;0.8),(BE868&gt;180)),AND((K868&lt;0.8),(BE868&lt;10)),AND((K868&gt;=0.8),(BE868&lt;10)),AND((K868&gt;=0.8),(BE868&gt;90))),0,1)</f>
        <v>1</v>
      </c>
      <c r="AU868" s="123">
        <f t="shared" si="292"/>
        <v>1</v>
      </c>
      <c r="AV868" s="123">
        <f t="shared" si="293"/>
        <v>1</v>
      </c>
      <c r="AW868" s="123">
        <f t="shared" si="294"/>
        <v>0</v>
      </c>
      <c r="AX868" s="123">
        <f t="shared" si="295"/>
        <v>1</v>
      </c>
      <c r="AY868" s="416" t="str">
        <f t="shared" si="296"/>
        <v>B-</v>
      </c>
      <c r="AZ868" s="416" t="str">
        <f>R868&amp;AY868</f>
        <v>1B-</v>
      </c>
      <c r="BA868" s="417">
        <f>IFERROR(INDEX(Raw_DATA!L:L,MATCH(Risk7_PlusY67!$D868,Raw_DATA!$A:$A,0)),"")</f>
        <v>-10.37</v>
      </c>
      <c r="BB868" s="417">
        <f>IFERROR(INDEX(AVGGroup!$H$5:$H$21,MATCH(Risk7_PlusY67!$BJ868,AVGGroup!$C$5:$C$21,0)),"")</f>
        <v>-3.54</v>
      </c>
      <c r="BC868" s="417">
        <f>IFERROR(INDEX(Raw_DATA!M:M,MATCH(Risk7_PlusY67!$D868,Raw_DATA!$A:$A,0)),"")</f>
        <v>-13.14</v>
      </c>
      <c r="BD868" s="418">
        <f>IFERROR(INDEX(AVGGroup!$J$5:$J$21,MATCH(Risk7_PlusY67!$BJ868,AVGGroup!$C$5:$C$21,0)),"")</f>
        <v>-10.199999999999999</v>
      </c>
      <c r="BE868" s="407">
        <f>IFERROR(INDEX(Raw_DATA!N:N,MATCH(Risk7_PlusY67!$D868,Raw_DATA!$A:$A,0)),"")</f>
        <v>69</v>
      </c>
      <c r="BF868" s="407">
        <f>IFERROR(INDEX(Raw_DATA!O:O,MATCH(Risk7_PlusY67!$D868,Raw_DATA!$A:$A,0)),"")</f>
        <v>15</v>
      </c>
      <c r="BG868" s="407">
        <f>IFERROR(INDEX(Raw_DATA!P:P,MATCH(Risk7_PlusY67!$D868,Raw_DATA!$A:$A,0)),"")</f>
        <v>38</v>
      </c>
      <c r="BH868" s="407">
        <f>IFERROR(INDEX(Raw_DATA!Q:Q,MATCH(Risk7_PlusY67!$D868,Raw_DATA!$A:$A,0)),"")</f>
        <v>183</v>
      </c>
      <c r="BI868" s="407">
        <f>IFERROR(INDEX(Raw_DATA!R:R,MATCH(Risk7_PlusY67!$D868,Raw_DATA!$A:$A,0)),"")</f>
        <v>51</v>
      </c>
      <c r="BJ868" s="124" t="str">
        <f>INDEX('Org2567'!$BM:$BM,MATCH(Risk7_PlusY67!D868,'Org2567'!$D:$D,0))</f>
        <v>รพช.F2 P&lt;=30,000</v>
      </c>
    </row>
    <row r="869" spans="1:62" x14ac:dyDescent="0.7">
      <c r="A869" s="206">
        <f>IF(ISBLANK(D869),"",COUNTA($D$3:D869))</f>
        <v>867</v>
      </c>
      <c r="B869" s="207">
        <f>IFERROR(INDEX(ID!$E:$E,MATCH(Risk7_PlusY67!$D869,ID!$A:$A,0)),"")</f>
        <v>12</v>
      </c>
      <c r="C869" s="207" t="str">
        <f>IFERROR(INDEX(ID!$I:$I,MATCH(Risk7_PlusY67!$D869,ID!$A:$A,0)),"")</f>
        <v>พัทลุง</v>
      </c>
      <c r="D869" s="295" t="s">
        <v>862</v>
      </c>
      <c r="E869" s="207" t="str">
        <f>IFERROR(INDEX(ID!$C:$C,MATCH(Risk7_PlusY67!$D869,ID!$A:$A,0)),"")</f>
        <v>ป่าบอน,รพช.</v>
      </c>
      <c r="F869" s="207" t="str">
        <f>IFERROR(INDEX(ID!$G:$G,MATCH(Risk7_PlusY67!$D869,ID!$A:$A,0)),"")</f>
        <v>รพช.</v>
      </c>
      <c r="G869" s="206">
        <f>IFERROR(INDEX(ID!$J:$J,MATCH(Risk7_PlusY67!$D869,ID!$A:$A,0)),"")</f>
        <v>30</v>
      </c>
      <c r="H869" s="208" t="str">
        <f>IFERROR(INDEX(ID!$P:$P,MATCH(Risk7_PlusY67!$D869,ID!$A:$A,0)),"")</f>
        <v>รพช.F2 P30,000-60,000</v>
      </c>
      <c r="I869" s="209">
        <f>IFERROR(INDEX(Raw_DATA!E:E,MATCH(Risk7_PlusY67!$D869,Raw_DATA!$A:$A,0)),"")</f>
        <v>7.77</v>
      </c>
      <c r="J869" s="209">
        <f>IFERROR(INDEX(Raw_DATA!F:F,MATCH(Risk7_PlusY67!$D869,Raw_DATA!$A:$A,0)),"")</f>
        <v>7.31</v>
      </c>
      <c r="K869" s="209">
        <f>IFERROR(INDEX(Raw_DATA!G:G,MATCH(Risk7_PlusY67!$D869,Raw_DATA!$A:$A,0)),"")</f>
        <v>6.1</v>
      </c>
      <c r="L869" s="209">
        <f>IFERROR(INDEX(Raw_DATA!H:H,MATCH(Risk7_PlusY67!$D869,Raw_DATA!$A:$A,0)),"")</f>
        <v>40181752.159999996</v>
      </c>
      <c r="M869" s="210">
        <f>IFERROR(INDEX(Raw_DATA!I:I,MATCH(Risk7_PlusY67!$D869,Raw_DATA!$A:$A,0)),"")</f>
        <v>-13877805.689999999</v>
      </c>
      <c r="N869" s="206">
        <f t="shared" si="276"/>
        <v>0</v>
      </c>
      <c r="O869" s="206">
        <f t="shared" si="277"/>
        <v>1</v>
      </c>
      <c r="P869" s="206">
        <f t="shared" si="279"/>
        <v>0</v>
      </c>
      <c r="Q869" s="211">
        <f t="shared" si="280"/>
        <v>34.700000000000003</v>
      </c>
      <c r="R869" s="206">
        <f t="shared" si="278"/>
        <v>1</v>
      </c>
      <c r="S869" s="212">
        <f>IFERROR(INDEX(Raw_DATA!J:J,MATCH(Risk7_PlusY67!$D869,Raw_DATA!$A:$A,0)),"")</f>
        <v>-12174618.17</v>
      </c>
      <c r="T869" s="213">
        <f>IFERROR(INDEX(Raw_DATA!K:K,MATCH(Risk7_PlusY67!$D869,Raw_DATA!$A:$A,0)),"")</f>
        <v>30254948.359999999</v>
      </c>
      <c r="U869" s="214">
        <f t="shared" si="281"/>
        <v>0</v>
      </c>
      <c r="V869" s="214">
        <f t="shared" si="282"/>
        <v>0</v>
      </c>
      <c r="W869" s="214">
        <f>IF(OR(AND((K869&lt;0.8),(AJ869&gt;180)),AND((K869&lt;0.8),(AJ869&lt;10)),AND((K869&gt;=0.8),(AJ869&lt;10)),AND((K869&gt;=0.8),(AJ869&gt;90))),0,1)</f>
        <v>0</v>
      </c>
      <c r="X869" s="214">
        <f t="shared" si="283"/>
        <v>1</v>
      </c>
      <c r="Y869" s="214">
        <f t="shared" si="284"/>
        <v>1</v>
      </c>
      <c r="Z869" s="214">
        <f t="shared" si="285"/>
        <v>0</v>
      </c>
      <c r="AA869" s="214">
        <f t="shared" si="286"/>
        <v>1</v>
      </c>
      <c r="AB869" s="215" t="str">
        <f t="shared" si="287"/>
        <v>C</v>
      </c>
      <c r="AC869" s="215" t="str">
        <f t="shared" si="288"/>
        <v>1C</v>
      </c>
      <c r="AD869" s="216"/>
      <c r="AE869" s="216"/>
      <c r="AF869" s="434">
        <f>IFERROR(INDEX(Raw_DATA!L:L,MATCH(Risk7_PlusY67!$D869,Raw_DATA!$A:$A,0)),"")</f>
        <v>-10.97</v>
      </c>
      <c r="AG869" s="434">
        <f>IFERROR(INDEX(AVGGroup!$D$5:$D$21,MATCH(Risk7_PlusY67!$H869,AVGGroup!$C$5:$C$21,0)),"")</f>
        <v>-4.37</v>
      </c>
      <c r="AH869" s="434">
        <f>IFERROR(INDEX(Raw_DATA!M:M,MATCH(Risk7_PlusY67!$D869,Raw_DATA!$A:$A,0)),"")</f>
        <v>-16.22</v>
      </c>
      <c r="AI869" s="435">
        <f>IFERROR(INDEX(AVGGroup!$F$5:$F$21,MATCH(Risk7_PlusY67!$H869,AVGGroup!$C$5:$C$21,0)),"")</f>
        <v>-9.19</v>
      </c>
      <c r="AJ869" s="401">
        <f>IFERROR(INDEX(Raw_DATA!N:N,MATCH(Risk7_PlusY67!$D869,Raw_DATA!$A:$A,0)),"")</f>
        <v>91</v>
      </c>
      <c r="AK869" s="401">
        <f>IFERROR(INDEX(Raw_DATA!O:O,MATCH(Risk7_PlusY67!$D869,Raw_DATA!$A:$A,0)),"")</f>
        <v>25</v>
      </c>
      <c r="AL869" s="401">
        <f>IFERROR(INDEX(Raw_DATA!P:P,MATCH(Risk7_PlusY67!$D869,Raw_DATA!$A:$A,0)),"")</f>
        <v>52</v>
      </c>
      <c r="AM869" s="401">
        <f>IFERROR(INDEX(Raw_DATA!Q:Q,MATCH(Risk7_PlusY67!$D869,Raw_DATA!$A:$A,0)),"")</f>
        <v>162</v>
      </c>
      <c r="AN869" s="401">
        <f>IFERROR(INDEX(Raw_DATA!R:R,MATCH(Risk7_PlusY67!$D869,Raw_DATA!$A:$A,0)),"")</f>
        <v>47</v>
      </c>
      <c r="AO869" s="407"/>
      <c r="AP869" s="411" t="b">
        <f>AB869=AY869</f>
        <v>1</v>
      </c>
      <c r="AQ869" s="340">
        <f t="shared" si="289"/>
        <v>1</v>
      </c>
      <c r="AR869" s="123">
        <f t="shared" si="290"/>
        <v>0</v>
      </c>
      <c r="AS869" s="123">
        <f t="shared" si="291"/>
        <v>0</v>
      </c>
      <c r="AT869" s="123">
        <f>IF(OR(AND((K869&lt;0.8),(BE869&gt;180)),AND((K869&lt;0.8),(BE869&lt;10)),AND((K869&gt;=0.8),(BE869&lt;10)),AND((K869&gt;=0.8),(BE869&gt;90))),0,1)</f>
        <v>0</v>
      </c>
      <c r="AU869" s="123">
        <f t="shared" si="292"/>
        <v>1</v>
      </c>
      <c r="AV869" s="123">
        <f t="shared" si="293"/>
        <v>1</v>
      </c>
      <c r="AW869" s="123">
        <f t="shared" si="294"/>
        <v>0</v>
      </c>
      <c r="AX869" s="123">
        <f t="shared" si="295"/>
        <v>1</v>
      </c>
      <c r="AY869" s="416" t="str">
        <f t="shared" si="296"/>
        <v>C</v>
      </c>
      <c r="AZ869" s="416" t="str">
        <f>R869&amp;AY869</f>
        <v>1C</v>
      </c>
      <c r="BA869" s="417">
        <f>IFERROR(INDEX(Raw_DATA!L:L,MATCH(Risk7_PlusY67!$D869,Raw_DATA!$A:$A,0)),"")</f>
        <v>-10.97</v>
      </c>
      <c r="BB869" s="417">
        <f>IFERROR(INDEX(AVGGroup!$H$5:$H$21,MATCH(Risk7_PlusY67!$BJ869,AVGGroup!$C$5:$C$21,0)),"")</f>
        <v>-3.95</v>
      </c>
      <c r="BC869" s="417">
        <f>IFERROR(INDEX(Raw_DATA!M:M,MATCH(Risk7_PlusY67!$D869,Raw_DATA!$A:$A,0)),"")</f>
        <v>-16.22</v>
      </c>
      <c r="BD869" s="418">
        <f>IFERROR(INDEX(AVGGroup!$J$5:$J$21,MATCH(Risk7_PlusY67!$BJ869,AVGGroup!$C$5:$C$21,0)),"")</f>
        <v>-8.8800000000000008</v>
      </c>
      <c r="BE869" s="407">
        <f>IFERROR(INDEX(Raw_DATA!N:N,MATCH(Risk7_PlusY67!$D869,Raw_DATA!$A:$A,0)),"")</f>
        <v>91</v>
      </c>
      <c r="BF869" s="407">
        <f>IFERROR(INDEX(Raw_DATA!O:O,MATCH(Risk7_PlusY67!$D869,Raw_DATA!$A:$A,0)),"")</f>
        <v>25</v>
      </c>
      <c r="BG869" s="407">
        <f>IFERROR(INDEX(Raw_DATA!P:P,MATCH(Risk7_PlusY67!$D869,Raw_DATA!$A:$A,0)),"")</f>
        <v>52</v>
      </c>
      <c r="BH869" s="407">
        <f>IFERROR(INDEX(Raw_DATA!Q:Q,MATCH(Risk7_PlusY67!$D869,Raw_DATA!$A:$A,0)),"")</f>
        <v>162</v>
      </c>
      <c r="BI869" s="407">
        <f>IFERROR(INDEX(Raw_DATA!R:R,MATCH(Risk7_PlusY67!$D869,Raw_DATA!$A:$A,0)),"")</f>
        <v>47</v>
      </c>
      <c r="BJ869" s="124" t="str">
        <f>INDEX('Org2567'!$BM:$BM,MATCH(Risk7_PlusY67!D869,'Org2567'!$D:$D,0))</f>
        <v>รพช.F2 P30,000-60,000</v>
      </c>
    </row>
    <row r="870" spans="1:62" x14ac:dyDescent="0.7">
      <c r="A870" s="206">
        <f>IF(ISBLANK(D870),"",COUNTA($D$3:D870))</f>
        <v>868</v>
      </c>
      <c r="B870" s="207">
        <f>IFERROR(INDEX(ID!$E:$E,MATCH(Risk7_PlusY67!$D870,ID!$A:$A,0)),"")</f>
        <v>12</v>
      </c>
      <c r="C870" s="207" t="str">
        <f>IFERROR(INDEX(ID!$I:$I,MATCH(Risk7_PlusY67!$D870,ID!$A:$A,0)),"")</f>
        <v>พัทลุง</v>
      </c>
      <c r="D870" s="295" t="s">
        <v>863</v>
      </c>
      <c r="E870" s="207" t="str">
        <f>IFERROR(INDEX(ID!$C:$C,MATCH(Risk7_PlusY67!$D870,ID!$A:$A,0)),"")</f>
        <v>บางแก้ว,รพช.</v>
      </c>
      <c r="F870" s="207" t="str">
        <f>IFERROR(INDEX(ID!$G:$G,MATCH(Risk7_PlusY67!$D870,ID!$A:$A,0)),"")</f>
        <v>รพช.</v>
      </c>
      <c r="G870" s="206">
        <f>IFERROR(INDEX(ID!$J:$J,MATCH(Risk7_PlusY67!$D870,ID!$A:$A,0)),"")</f>
        <v>30</v>
      </c>
      <c r="H870" s="208" t="str">
        <f>IFERROR(INDEX(ID!$P:$P,MATCH(Risk7_PlusY67!$D870,ID!$A:$A,0)),"")</f>
        <v>รพช.F2 P&lt;=30,000</v>
      </c>
      <c r="I870" s="209">
        <f>IFERROR(INDEX(Raw_DATA!E:E,MATCH(Risk7_PlusY67!$D870,Raw_DATA!$A:$A,0)),"")</f>
        <v>6.8</v>
      </c>
      <c r="J870" s="209">
        <f>IFERROR(INDEX(Raw_DATA!F:F,MATCH(Risk7_PlusY67!$D870,Raw_DATA!$A:$A,0)),"")</f>
        <v>6.65</v>
      </c>
      <c r="K870" s="209">
        <f>IFERROR(INDEX(Raw_DATA!G:G,MATCH(Risk7_PlusY67!$D870,Raw_DATA!$A:$A,0)),"")</f>
        <v>5.7</v>
      </c>
      <c r="L870" s="209">
        <f>IFERROR(INDEX(Raw_DATA!H:H,MATCH(Risk7_PlusY67!$D870,Raw_DATA!$A:$A,0)),"")</f>
        <v>36362989.969999999</v>
      </c>
      <c r="M870" s="210">
        <f>IFERROR(INDEX(Raw_DATA!I:I,MATCH(Risk7_PlusY67!$D870,Raw_DATA!$A:$A,0)),"")</f>
        <v>-9061908.2799999993</v>
      </c>
      <c r="N870" s="206">
        <f t="shared" si="276"/>
        <v>0</v>
      </c>
      <c r="O870" s="206">
        <f t="shared" si="277"/>
        <v>1</v>
      </c>
      <c r="P870" s="206">
        <f t="shared" si="279"/>
        <v>0</v>
      </c>
      <c r="Q870" s="211">
        <f t="shared" si="280"/>
        <v>48.1</v>
      </c>
      <c r="R870" s="206">
        <f t="shared" si="278"/>
        <v>1</v>
      </c>
      <c r="S870" s="212">
        <f>IFERROR(INDEX(Raw_DATA!J:J,MATCH(Risk7_PlusY67!$D870,Raw_DATA!$A:$A,0)),"")</f>
        <v>-6445489.6100000003</v>
      </c>
      <c r="T870" s="213">
        <f>IFERROR(INDEX(Raw_DATA!K:K,MATCH(Risk7_PlusY67!$D870,Raw_DATA!$A:$A,0)),"")</f>
        <v>29446560.609999999</v>
      </c>
      <c r="U870" s="214">
        <f t="shared" si="281"/>
        <v>0</v>
      </c>
      <c r="V870" s="214">
        <f t="shared" si="282"/>
        <v>0</v>
      </c>
      <c r="W870" s="214">
        <f>IF(OR(AND((K870&lt;0.8),(AJ870&gt;180)),AND((K870&lt;0.8),(AJ870&lt;10)),AND((K870&gt;=0.8),(AJ870&lt;10)),AND((K870&gt;=0.8),(AJ870&gt;90))),0,1)</f>
        <v>0</v>
      </c>
      <c r="X870" s="214">
        <f t="shared" si="283"/>
        <v>1</v>
      </c>
      <c r="Y870" s="214">
        <f t="shared" si="284"/>
        <v>1</v>
      </c>
      <c r="Z870" s="214">
        <f t="shared" si="285"/>
        <v>0</v>
      </c>
      <c r="AA870" s="214">
        <f t="shared" si="286"/>
        <v>1</v>
      </c>
      <c r="AB870" s="215" t="str">
        <f t="shared" si="287"/>
        <v>C</v>
      </c>
      <c r="AC870" s="215" t="str">
        <f t="shared" si="288"/>
        <v>1C</v>
      </c>
      <c r="AD870" s="216"/>
      <c r="AE870" s="216"/>
      <c r="AF870" s="434">
        <f>IFERROR(INDEX(Raw_DATA!L:L,MATCH(Risk7_PlusY67!$D870,Raw_DATA!$A:$A,0)),"")</f>
        <v>-7.27</v>
      </c>
      <c r="AG870" s="434">
        <f>IFERROR(INDEX(AVGGroup!$D$5:$D$21,MATCH(Risk7_PlusY67!$H870,AVGGroup!$C$5:$C$21,0)),"")</f>
        <v>-3.55</v>
      </c>
      <c r="AH870" s="434">
        <f>IFERROR(INDEX(Raw_DATA!M:M,MATCH(Risk7_PlusY67!$D870,Raw_DATA!$A:$A,0)),"")</f>
        <v>-14.7</v>
      </c>
      <c r="AI870" s="435">
        <f>IFERROR(INDEX(AVGGroup!$F$5:$F$21,MATCH(Risk7_PlusY67!$H870,AVGGroup!$C$5:$C$21,0)),"")</f>
        <v>-10.199999999999999</v>
      </c>
      <c r="AJ870" s="401">
        <f>IFERROR(INDEX(Raw_DATA!N:N,MATCH(Risk7_PlusY67!$D870,Raw_DATA!$A:$A,0)),"")</f>
        <v>107</v>
      </c>
      <c r="AK870" s="401">
        <f>IFERROR(INDEX(Raw_DATA!O:O,MATCH(Risk7_PlusY67!$D870,Raw_DATA!$A:$A,0)),"")</f>
        <v>24</v>
      </c>
      <c r="AL870" s="401">
        <f>IFERROR(INDEX(Raw_DATA!P:P,MATCH(Risk7_PlusY67!$D870,Raw_DATA!$A:$A,0)),"")</f>
        <v>42</v>
      </c>
      <c r="AM870" s="401">
        <f>IFERROR(INDEX(Raw_DATA!Q:Q,MATCH(Risk7_PlusY67!$D870,Raw_DATA!$A:$A,0)),"")</f>
        <v>138</v>
      </c>
      <c r="AN870" s="401">
        <f>IFERROR(INDEX(Raw_DATA!R:R,MATCH(Risk7_PlusY67!$D870,Raw_DATA!$A:$A,0)),"")</f>
        <v>43</v>
      </c>
      <c r="AO870" s="407"/>
      <c r="AP870" s="411" t="b">
        <f>AB870=AY870</f>
        <v>1</v>
      </c>
      <c r="AQ870" s="340">
        <f t="shared" si="289"/>
        <v>1</v>
      </c>
      <c r="AR870" s="123">
        <f t="shared" si="290"/>
        <v>0</v>
      </c>
      <c r="AS870" s="123">
        <f t="shared" si="291"/>
        <v>0</v>
      </c>
      <c r="AT870" s="123">
        <f>IF(OR(AND((K870&lt;0.8),(BE870&gt;180)),AND((K870&lt;0.8),(BE870&lt;10)),AND((K870&gt;=0.8),(BE870&lt;10)),AND((K870&gt;=0.8),(BE870&gt;90))),0,1)</f>
        <v>0</v>
      </c>
      <c r="AU870" s="123">
        <f t="shared" si="292"/>
        <v>1</v>
      </c>
      <c r="AV870" s="123">
        <f t="shared" si="293"/>
        <v>1</v>
      </c>
      <c r="AW870" s="123">
        <f t="shared" si="294"/>
        <v>0</v>
      </c>
      <c r="AX870" s="123">
        <f t="shared" si="295"/>
        <v>1</v>
      </c>
      <c r="AY870" s="416" t="str">
        <f t="shared" si="296"/>
        <v>C</v>
      </c>
      <c r="AZ870" s="416" t="str">
        <f>R870&amp;AY870</f>
        <v>1C</v>
      </c>
      <c r="BA870" s="417">
        <f>IFERROR(INDEX(Raw_DATA!L:L,MATCH(Risk7_PlusY67!$D870,Raw_DATA!$A:$A,0)),"")</f>
        <v>-7.27</v>
      </c>
      <c r="BB870" s="417">
        <f>IFERROR(INDEX(AVGGroup!$H$5:$H$21,MATCH(Risk7_PlusY67!$BJ870,AVGGroup!$C$5:$C$21,0)),"")</f>
        <v>-3.54</v>
      </c>
      <c r="BC870" s="417">
        <f>IFERROR(INDEX(Raw_DATA!M:M,MATCH(Risk7_PlusY67!$D870,Raw_DATA!$A:$A,0)),"")</f>
        <v>-14.7</v>
      </c>
      <c r="BD870" s="418">
        <f>IFERROR(INDEX(AVGGroup!$J$5:$J$21,MATCH(Risk7_PlusY67!$BJ870,AVGGroup!$C$5:$C$21,0)),"")</f>
        <v>-10.199999999999999</v>
      </c>
      <c r="BE870" s="407">
        <f>IFERROR(INDEX(Raw_DATA!N:N,MATCH(Risk7_PlusY67!$D870,Raw_DATA!$A:$A,0)),"")</f>
        <v>107</v>
      </c>
      <c r="BF870" s="407">
        <f>IFERROR(INDEX(Raw_DATA!O:O,MATCH(Risk7_PlusY67!$D870,Raw_DATA!$A:$A,0)),"")</f>
        <v>24</v>
      </c>
      <c r="BG870" s="407">
        <f>IFERROR(INDEX(Raw_DATA!P:P,MATCH(Risk7_PlusY67!$D870,Raw_DATA!$A:$A,0)),"")</f>
        <v>42</v>
      </c>
      <c r="BH870" s="407">
        <f>IFERROR(INDEX(Raw_DATA!Q:Q,MATCH(Risk7_PlusY67!$D870,Raw_DATA!$A:$A,0)),"")</f>
        <v>138</v>
      </c>
      <c r="BI870" s="407">
        <f>IFERROR(INDEX(Raw_DATA!R:R,MATCH(Risk7_PlusY67!$D870,Raw_DATA!$A:$A,0)),"")</f>
        <v>43</v>
      </c>
      <c r="BJ870" s="124" t="str">
        <f>INDEX('Org2567'!$BM:$BM,MATCH(Risk7_PlusY67!D870,'Org2567'!$D:$D,0))</f>
        <v>รพช.F2 P&lt;=30,000</v>
      </c>
    </row>
    <row r="871" spans="1:62" x14ac:dyDescent="0.7">
      <c r="A871" s="206">
        <f>IF(ISBLANK(D871),"",COUNTA($D$3:D871))</f>
        <v>869</v>
      </c>
      <c r="B871" s="207">
        <f>IFERROR(INDEX(ID!$E:$E,MATCH(Risk7_PlusY67!$D871,ID!$A:$A,0)),"")</f>
        <v>12</v>
      </c>
      <c r="C871" s="207" t="str">
        <f>IFERROR(INDEX(ID!$I:$I,MATCH(Risk7_PlusY67!$D871,ID!$A:$A,0)),"")</f>
        <v>พัทลุง</v>
      </c>
      <c r="D871" s="295" t="s">
        <v>864</v>
      </c>
      <c r="E871" s="207" t="str">
        <f>IFERROR(INDEX(ID!$C:$C,MATCH(Risk7_PlusY67!$D871,ID!$A:$A,0)),"")</f>
        <v>ป่าพะยอม,รพช.</v>
      </c>
      <c r="F871" s="207" t="str">
        <f>IFERROR(INDEX(ID!$G:$G,MATCH(Risk7_PlusY67!$D871,ID!$A:$A,0)),"")</f>
        <v>รพช.</v>
      </c>
      <c r="G871" s="206">
        <f>IFERROR(INDEX(ID!$J:$J,MATCH(Risk7_PlusY67!$D871,ID!$A:$A,0)),"")</f>
        <v>45</v>
      </c>
      <c r="H871" s="208" t="str">
        <f>IFERROR(INDEX(ID!$P:$P,MATCH(Risk7_PlusY67!$D871,ID!$A:$A,0)),"")</f>
        <v>รพช.F2 P&lt;=30,000</v>
      </c>
      <c r="I871" s="209">
        <f>IFERROR(INDEX(Raw_DATA!E:E,MATCH(Risk7_PlusY67!$D871,Raw_DATA!$A:$A,0)),"")</f>
        <v>5.41</v>
      </c>
      <c r="J871" s="209">
        <f>IFERROR(INDEX(Raw_DATA!F:F,MATCH(Risk7_PlusY67!$D871,Raw_DATA!$A:$A,0)),"")</f>
        <v>5.0199999999999996</v>
      </c>
      <c r="K871" s="209">
        <f>IFERROR(INDEX(Raw_DATA!G:G,MATCH(Risk7_PlusY67!$D871,Raw_DATA!$A:$A,0)),"")</f>
        <v>4.09</v>
      </c>
      <c r="L871" s="209">
        <f>IFERROR(INDEX(Raw_DATA!H:H,MATCH(Risk7_PlusY67!$D871,Raw_DATA!$A:$A,0)),"")</f>
        <v>31200652.870000001</v>
      </c>
      <c r="M871" s="210">
        <f>IFERROR(INDEX(Raw_DATA!I:I,MATCH(Risk7_PlusY67!$D871,Raw_DATA!$A:$A,0)),"")</f>
        <v>-13451086.210000001</v>
      </c>
      <c r="N871" s="206">
        <f t="shared" si="276"/>
        <v>0</v>
      </c>
      <c r="O871" s="206">
        <f t="shared" si="277"/>
        <v>1</v>
      </c>
      <c r="P871" s="206">
        <f t="shared" si="279"/>
        <v>0</v>
      </c>
      <c r="Q871" s="211">
        <f t="shared" si="280"/>
        <v>27.8</v>
      </c>
      <c r="R871" s="206">
        <f t="shared" si="278"/>
        <v>1</v>
      </c>
      <c r="S871" s="212">
        <f>IFERROR(INDEX(Raw_DATA!J:J,MATCH(Risk7_PlusY67!$D871,Raw_DATA!$A:$A,0)),"")</f>
        <v>-7154891.1200000001</v>
      </c>
      <c r="T871" s="213">
        <f>IFERROR(INDEX(Raw_DATA!K:K,MATCH(Risk7_PlusY67!$D871,Raw_DATA!$A:$A,0)),"")</f>
        <v>21891487.100000001</v>
      </c>
      <c r="U871" s="214">
        <f t="shared" si="281"/>
        <v>0</v>
      </c>
      <c r="V871" s="214">
        <f t="shared" si="282"/>
        <v>0</v>
      </c>
      <c r="W871" s="214">
        <f>IF(OR(AND((K871&lt;0.8),(AJ871&gt;180)),AND((K871&lt;0.8),(AJ871&lt;10)),AND((K871&gt;=0.8),(AJ871&lt;10)),AND((K871&gt;=0.8),(AJ871&gt;90))),0,1)</f>
        <v>0</v>
      </c>
      <c r="X871" s="214">
        <f t="shared" si="283"/>
        <v>1</v>
      </c>
      <c r="Y871" s="214">
        <f t="shared" si="284"/>
        <v>1</v>
      </c>
      <c r="Z871" s="214">
        <f t="shared" si="285"/>
        <v>0</v>
      </c>
      <c r="AA871" s="214">
        <f t="shared" si="286"/>
        <v>1</v>
      </c>
      <c r="AB871" s="215" t="str">
        <f t="shared" si="287"/>
        <v>C</v>
      </c>
      <c r="AC871" s="215" t="str">
        <f t="shared" si="288"/>
        <v>1C</v>
      </c>
      <c r="AD871" s="216"/>
      <c r="AE871" s="216"/>
      <c r="AF871" s="434">
        <f>IFERROR(INDEX(Raw_DATA!L:L,MATCH(Risk7_PlusY67!$D871,Raw_DATA!$A:$A,0)),"")</f>
        <v>-5.8</v>
      </c>
      <c r="AG871" s="434">
        <f>IFERROR(INDEX(AVGGroup!$D$5:$D$21,MATCH(Risk7_PlusY67!$H871,AVGGroup!$C$5:$C$21,0)),"")</f>
        <v>-3.55</v>
      </c>
      <c r="AH871" s="434">
        <f>IFERROR(INDEX(Raw_DATA!M:M,MATCH(Risk7_PlusY67!$D871,Raw_DATA!$A:$A,0)),"")</f>
        <v>-17.739999999999998</v>
      </c>
      <c r="AI871" s="435">
        <f>IFERROR(INDEX(AVGGroup!$F$5:$F$21,MATCH(Risk7_PlusY67!$H871,AVGGroup!$C$5:$C$21,0)),"")</f>
        <v>-10.199999999999999</v>
      </c>
      <c r="AJ871" s="401">
        <f>IFERROR(INDEX(Raw_DATA!N:N,MATCH(Risk7_PlusY67!$D871,Raw_DATA!$A:$A,0)),"")</f>
        <v>104</v>
      </c>
      <c r="AK871" s="401">
        <f>IFERROR(INDEX(Raw_DATA!O:O,MATCH(Risk7_PlusY67!$D871,Raw_DATA!$A:$A,0)),"")</f>
        <v>19</v>
      </c>
      <c r="AL871" s="401">
        <f>IFERROR(INDEX(Raw_DATA!P:P,MATCH(Risk7_PlusY67!$D871,Raw_DATA!$A:$A,0)),"")</f>
        <v>39</v>
      </c>
      <c r="AM871" s="401">
        <f>IFERROR(INDEX(Raw_DATA!Q:Q,MATCH(Risk7_PlusY67!$D871,Raw_DATA!$A:$A,0)),"")</f>
        <v>134</v>
      </c>
      <c r="AN871" s="401">
        <f>IFERROR(INDEX(Raw_DATA!R:R,MATCH(Risk7_PlusY67!$D871,Raw_DATA!$A:$A,0)),"")</f>
        <v>41</v>
      </c>
      <c r="AO871" s="407"/>
      <c r="AP871" s="411" t="b">
        <f>AB871=AY871</f>
        <v>1</v>
      </c>
      <c r="AQ871" s="340">
        <f t="shared" si="289"/>
        <v>1</v>
      </c>
      <c r="AR871" s="123">
        <f t="shared" si="290"/>
        <v>0</v>
      </c>
      <c r="AS871" s="123">
        <f t="shared" si="291"/>
        <v>0</v>
      </c>
      <c r="AT871" s="123">
        <f>IF(OR(AND((K871&lt;0.8),(BE871&gt;180)),AND((K871&lt;0.8),(BE871&lt;10)),AND((K871&gt;=0.8),(BE871&lt;10)),AND((K871&gt;=0.8),(BE871&gt;90))),0,1)</f>
        <v>0</v>
      </c>
      <c r="AU871" s="123">
        <f t="shared" si="292"/>
        <v>1</v>
      </c>
      <c r="AV871" s="123">
        <f t="shared" si="293"/>
        <v>1</v>
      </c>
      <c r="AW871" s="123">
        <f t="shared" si="294"/>
        <v>0</v>
      </c>
      <c r="AX871" s="123">
        <f t="shared" si="295"/>
        <v>1</v>
      </c>
      <c r="AY871" s="416" t="str">
        <f t="shared" si="296"/>
        <v>C</v>
      </c>
      <c r="AZ871" s="416" t="str">
        <f>R871&amp;AY871</f>
        <v>1C</v>
      </c>
      <c r="BA871" s="417">
        <f>IFERROR(INDEX(Raw_DATA!L:L,MATCH(Risk7_PlusY67!$D871,Raw_DATA!$A:$A,0)),"")</f>
        <v>-5.8</v>
      </c>
      <c r="BB871" s="417">
        <f>IFERROR(INDEX(AVGGroup!$H$5:$H$21,MATCH(Risk7_PlusY67!$BJ871,AVGGroup!$C$5:$C$21,0)),"")</f>
        <v>-3.54</v>
      </c>
      <c r="BC871" s="417">
        <f>IFERROR(INDEX(Raw_DATA!M:M,MATCH(Risk7_PlusY67!$D871,Raw_DATA!$A:$A,0)),"")</f>
        <v>-17.739999999999998</v>
      </c>
      <c r="BD871" s="418">
        <f>IFERROR(INDEX(AVGGroup!$J$5:$J$21,MATCH(Risk7_PlusY67!$BJ871,AVGGroup!$C$5:$C$21,0)),"")</f>
        <v>-10.199999999999999</v>
      </c>
      <c r="BE871" s="407">
        <f>IFERROR(INDEX(Raw_DATA!N:N,MATCH(Risk7_PlusY67!$D871,Raw_DATA!$A:$A,0)),"")</f>
        <v>104</v>
      </c>
      <c r="BF871" s="407">
        <f>IFERROR(INDEX(Raw_DATA!O:O,MATCH(Risk7_PlusY67!$D871,Raw_DATA!$A:$A,0)),"")</f>
        <v>19</v>
      </c>
      <c r="BG871" s="407">
        <f>IFERROR(INDEX(Raw_DATA!P:P,MATCH(Risk7_PlusY67!$D871,Raw_DATA!$A:$A,0)),"")</f>
        <v>39</v>
      </c>
      <c r="BH871" s="407">
        <f>IFERROR(INDEX(Raw_DATA!Q:Q,MATCH(Risk7_PlusY67!$D871,Raw_DATA!$A:$A,0)),"")</f>
        <v>134</v>
      </c>
      <c r="BI871" s="407">
        <f>IFERROR(INDEX(Raw_DATA!R:R,MATCH(Risk7_PlusY67!$D871,Raw_DATA!$A:$A,0)),"")</f>
        <v>41</v>
      </c>
      <c r="BJ871" s="124" t="str">
        <f>INDEX('Org2567'!$BM:$BM,MATCH(Risk7_PlusY67!D871,'Org2567'!$D:$D,0))</f>
        <v>รพช.F2 P&lt;=30,000</v>
      </c>
    </row>
    <row r="872" spans="1:62" x14ac:dyDescent="0.7">
      <c r="A872" s="206">
        <f>IF(ISBLANK(D872),"",COUNTA($D$3:D872))</f>
        <v>870</v>
      </c>
      <c r="B872" s="207">
        <f>IFERROR(INDEX(ID!$E:$E,MATCH(Risk7_PlusY67!$D872,ID!$A:$A,0)),"")</f>
        <v>12</v>
      </c>
      <c r="C872" s="207" t="str">
        <f>IFERROR(INDEX(ID!$I:$I,MATCH(Risk7_PlusY67!$D872,ID!$A:$A,0)),"")</f>
        <v>พัทลุง</v>
      </c>
      <c r="D872" s="295" t="s">
        <v>865</v>
      </c>
      <c r="E872" s="207" t="str">
        <f>IFERROR(INDEX(ID!$C:$C,MATCH(Risk7_PlusY67!$D872,ID!$A:$A,0)),"")</f>
        <v>ศรีนครินทร์(ปัญญานันทภิกขุ),รพช.</v>
      </c>
      <c r="F872" s="207" t="str">
        <f>IFERROR(INDEX(ID!$G:$G,MATCH(Risk7_PlusY67!$D872,ID!$A:$A,0)),"")</f>
        <v>รพช.</v>
      </c>
      <c r="G872" s="206">
        <f>IFERROR(INDEX(ID!$J:$J,MATCH(Risk7_PlusY67!$D872,ID!$A:$A,0)),"")</f>
        <v>30</v>
      </c>
      <c r="H872" s="208" t="str">
        <f>IFERROR(INDEX(ID!$P:$P,MATCH(Risk7_PlusY67!$D872,ID!$A:$A,0)),"")</f>
        <v>รพช.F3 P15,000-25,000</v>
      </c>
      <c r="I872" s="209">
        <f>IFERROR(INDEX(Raw_DATA!E:E,MATCH(Risk7_PlusY67!$D872,Raw_DATA!$A:$A,0)),"")</f>
        <v>3.3</v>
      </c>
      <c r="J872" s="209">
        <f>IFERROR(INDEX(Raw_DATA!F:F,MATCH(Risk7_PlusY67!$D872,Raw_DATA!$A:$A,0)),"")</f>
        <v>3.12</v>
      </c>
      <c r="K872" s="209">
        <f>IFERROR(INDEX(Raw_DATA!G:G,MATCH(Risk7_PlusY67!$D872,Raw_DATA!$A:$A,0)),"")</f>
        <v>2.73</v>
      </c>
      <c r="L872" s="209">
        <f>IFERROR(INDEX(Raw_DATA!H:H,MATCH(Risk7_PlusY67!$D872,Raw_DATA!$A:$A,0)),"")</f>
        <v>34764741.479999997</v>
      </c>
      <c r="M872" s="210">
        <f>IFERROR(INDEX(Raw_DATA!I:I,MATCH(Risk7_PlusY67!$D872,Raw_DATA!$A:$A,0)),"")</f>
        <v>-15081444.710000001</v>
      </c>
      <c r="N872" s="206">
        <f t="shared" si="276"/>
        <v>0</v>
      </c>
      <c r="O872" s="206">
        <f t="shared" si="277"/>
        <v>1</v>
      </c>
      <c r="P872" s="206">
        <f t="shared" si="279"/>
        <v>0</v>
      </c>
      <c r="Q872" s="211">
        <f t="shared" si="280"/>
        <v>27.6</v>
      </c>
      <c r="R872" s="206">
        <f t="shared" si="278"/>
        <v>1</v>
      </c>
      <c r="S872" s="212">
        <f>IFERROR(INDEX(Raw_DATA!J:J,MATCH(Risk7_PlusY67!$D872,Raw_DATA!$A:$A,0)),"")</f>
        <v>-2920749.4</v>
      </c>
      <c r="T872" s="213">
        <f>IFERROR(INDEX(Raw_DATA!K:K,MATCH(Risk7_PlusY67!$D872,Raw_DATA!$A:$A,0)),"")</f>
        <v>26032770.390000001</v>
      </c>
      <c r="U872" s="214">
        <f t="shared" si="281"/>
        <v>0</v>
      </c>
      <c r="V872" s="214">
        <f t="shared" si="282"/>
        <v>0</v>
      </c>
      <c r="W872" s="214">
        <f>IF(OR(AND((K872&lt;0.8),(AJ872&gt;180)),AND((K872&lt;0.8),(AJ872&lt;10)),AND((K872&gt;=0.8),(AJ872&lt;10)),AND((K872&gt;=0.8),(AJ872&gt;90))),0,1)</f>
        <v>0</v>
      </c>
      <c r="X872" s="214">
        <f t="shared" si="283"/>
        <v>1</v>
      </c>
      <c r="Y872" s="214">
        <f t="shared" si="284"/>
        <v>0</v>
      </c>
      <c r="Z872" s="214">
        <f t="shared" si="285"/>
        <v>0</v>
      </c>
      <c r="AA872" s="214">
        <f t="shared" si="286"/>
        <v>0</v>
      </c>
      <c r="AB872" s="215" t="str">
        <f t="shared" si="287"/>
        <v>D</v>
      </c>
      <c r="AC872" s="215" t="str">
        <f t="shared" si="288"/>
        <v>1D</v>
      </c>
      <c r="AD872" s="216"/>
      <c r="AE872" s="216"/>
      <c r="AF872" s="434">
        <f>IFERROR(INDEX(Raw_DATA!L:L,MATCH(Risk7_PlusY67!$D872,Raw_DATA!$A:$A,0)),"")</f>
        <v>-3.27</v>
      </c>
      <c r="AG872" s="434">
        <f>IFERROR(INDEX(AVGGroup!$D$5:$D$21,MATCH(Risk7_PlusY67!$H872,AVGGroup!$C$5:$C$21,0)),"")</f>
        <v>5.15</v>
      </c>
      <c r="AH872" s="434">
        <f>IFERROR(INDEX(Raw_DATA!M:M,MATCH(Risk7_PlusY67!$D872,Raw_DATA!$A:$A,0)),"")</f>
        <v>-11.69</v>
      </c>
      <c r="AI872" s="435">
        <f>IFERROR(INDEX(AVGGroup!$F$5:$F$21,MATCH(Risk7_PlusY67!$H872,AVGGroup!$C$5:$C$21,0)),"")</f>
        <v>-2.83</v>
      </c>
      <c r="AJ872" s="401">
        <f>IFERROR(INDEX(Raw_DATA!N:N,MATCH(Risk7_PlusY67!$D872,Raw_DATA!$A:$A,0)),"")</f>
        <v>148</v>
      </c>
      <c r="AK872" s="401">
        <f>IFERROR(INDEX(Raw_DATA!O:O,MATCH(Risk7_PlusY67!$D872,Raw_DATA!$A:$A,0)),"")</f>
        <v>12</v>
      </c>
      <c r="AL872" s="401">
        <f>IFERROR(INDEX(Raw_DATA!P:P,MATCH(Risk7_PlusY67!$D872,Raw_DATA!$A:$A,0)),"")</f>
        <v>64</v>
      </c>
      <c r="AM872" s="401">
        <f>IFERROR(INDEX(Raw_DATA!Q:Q,MATCH(Risk7_PlusY67!$D872,Raw_DATA!$A:$A,0)),"")</f>
        <v>185</v>
      </c>
      <c r="AN872" s="401">
        <f>IFERROR(INDEX(Raw_DATA!R:R,MATCH(Risk7_PlusY67!$D872,Raw_DATA!$A:$A,0)),"")</f>
        <v>76</v>
      </c>
      <c r="AO872" s="407"/>
      <c r="AP872" s="411" t="b">
        <f>AB872=AY872</f>
        <v>1</v>
      </c>
      <c r="AQ872" s="340">
        <f t="shared" si="289"/>
        <v>1</v>
      </c>
      <c r="AR872" s="123">
        <f t="shared" si="290"/>
        <v>0</v>
      </c>
      <c r="AS872" s="123">
        <f t="shared" si="291"/>
        <v>0</v>
      </c>
      <c r="AT872" s="123">
        <f>IF(OR(AND((K872&lt;0.8),(BE872&gt;180)),AND((K872&lt;0.8),(BE872&lt;10)),AND((K872&gt;=0.8),(BE872&lt;10)),AND((K872&gt;=0.8),(BE872&gt;90))),0,1)</f>
        <v>0</v>
      </c>
      <c r="AU872" s="123">
        <f t="shared" si="292"/>
        <v>1</v>
      </c>
      <c r="AV872" s="123">
        <f t="shared" si="293"/>
        <v>0</v>
      </c>
      <c r="AW872" s="123">
        <f t="shared" si="294"/>
        <v>0</v>
      </c>
      <c r="AX872" s="123">
        <f t="shared" si="295"/>
        <v>0</v>
      </c>
      <c r="AY872" s="416" t="str">
        <f t="shared" si="296"/>
        <v>D</v>
      </c>
      <c r="AZ872" s="416" t="str">
        <f>R872&amp;AY872</f>
        <v>1D</v>
      </c>
      <c r="BA872" s="417">
        <f>IFERROR(INDEX(Raw_DATA!L:L,MATCH(Risk7_PlusY67!$D872,Raw_DATA!$A:$A,0)),"")</f>
        <v>-3.27</v>
      </c>
      <c r="BB872" s="417">
        <f>IFERROR(INDEX(AVGGroup!$H$5:$H$21,MATCH(Risk7_PlusY67!$BJ872,AVGGroup!$C$5:$C$21,0)),"")</f>
        <v>5.15</v>
      </c>
      <c r="BC872" s="417">
        <f>IFERROR(INDEX(Raw_DATA!M:M,MATCH(Risk7_PlusY67!$D872,Raw_DATA!$A:$A,0)),"")</f>
        <v>-11.69</v>
      </c>
      <c r="BD872" s="418">
        <f>IFERROR(INDEX(AVGGroup!$J$5:$J$21,MATCH(Risk7_PlusY67!$BJ872,AVGGroup!$C$5:$C$21,0)),"")</f>
        <v>-2.83</v>
      </c>
      <c r="BE872" s="407">
        <f>IFERROR(INDEX(Raw_DATA!N:N,MATCH(Risk7_PlusY67!$D872,Raw_DATA!$A:$A,0)),"")</f>
        <v>148</v>
      </c>
      <c r="BF872" s="407">
        <f>IFERROR(INDEX(Raw_DATA!O:O,MATCH(Risk7_PlusY67!$D872,Raw_DATA!$A:$A,0)),"")</f>
        <v>12</v>
      </c>
      <c r="BG872" s="407">
        <f>IFERROR(INDEX(Raw_DATA!P:P,MATCH(Risk7_PlusY67!$D872,Raw_DATA!$A:$A,0)),"")</f>
        <v>64</v>
      </c>
      <c r="BH872" s="407">
        <f>IFERROR(INDEX(Raw_DATA!Q:Q,MATCH(Risk7_PlusY67!$D872,Raw_DATA!$A:$A,0)),"")</f>
        <v>185</v>
      </c>
      <c r="BI872" s="407">
        <f>IFERROR(INDEX(Raw_DATA!R:R,MATCH(Risk7_PlusY67!$D872,Raw_DATA!$A:$A,0)),"")</f>
        <v>76</v>
      </c>
      <c r="BJ872" s="124" t="str">
        <f>INDEX('Org2567'!$BM:$BM,MATCH(Risk7_PlusY67!D872,'Org2567'!$D:$D,0))</f>
        <v>รพช.F3 P15,000-25,000</v>
      </c>
    </row>
    <row r="873" spans="1:62" x14ac:dyDescent="0.7">
      <c r="A873" s="206">
        <f>IF(ISBLANK(D873),"",COUNTA($D$3:D873))</f>
        <v>871</v>
      </c>
      <c r="B873" s="207">
        <f>IFERROR(INDEX(ID!$E:$E,MATCH(Risk7_PlusY67!$D873,ID!$A:$A,0)),"")</f>
        <v>12</v>
      </c>
      <c r="C873" s="207" t="str">
        <f>IFERROR(INDEX(ID!$I:$I,MATCH(Risk7_PlusY67!$D873,ID!$A:$A,0)),"")</f>
        <v>ยะลา</v>
      </c>
      <c r="D873" s="295" t="s">
        <v>866</v>
      </c>
      <c r="E873" s="207" t="str">
        <f>IFERROR(INDEX(ID!$C:$C,MATCH(Risk7_PlusY67!$D873,ID!$A:$A,0)),"")</f>
        <v>ยะลา,รพศ.</v>
      </c>
      <c r="F873" s="207" t="str">
        <f>IFERROR(INDEX(ID!$G:$G,MATCH(Risk7_PlusY67!$D873,ID!$A:$A,0)),"")</f>
        <v>รพศ.</v>
      </c>
      <c r="G873" s="206">
        <f>IFERROR(INDEX(ID!$J:$J,MATCH(Risk7_PlusY67!$D873,ID!$A:$A,0)),"")</f>
        <v>553</v>
      </c>
      <c r="H873" s="208" t="str">
        <f>IFERROR(INDEX(ID!$P:$P,MATCH(Risk7_PlusY67!$D873,ID!$A:$A,0)),"")</f>
        <v>รพศ.A B&lt;=700</v>
      </c>
      <c r="I873" s="209">
        <f>IFERROR(INDEX(Raw_DATA!E:E,MATCH(Risk7_PlusY67!$D873,Raw_DATA!$A:$A,0)),"")</f>
        <v>3.1</v>
      </c>
      <c r="J873" s="209">
        <f>IFERROR(INDEX(Raw_DATA!F:F,MATCH(Risk7_PlusY67!$D873,Raw_DATA!$A:$A,0)),"")</f>
        <v>2.95</v>
      </c>
      <c r="K873" s="209">
        <f>IFERROR(INDEX(Raw_DATA!G:G,MATCH(Risk7_PlusY67!$D873,Raw_DATA!$A:$A,0)),"")</f>
        <v>2.2999999999999998</v>
      </c>
      <c r="L873" s="209">
        <f>IFERROR(INDEX(Raw_DATA!H:H,MATCH(Risk7_PlusY67!$D873,Raw_DATA!$A:$A,0)),"")</f>
        <v>600019946.59000003</v>
      </c>
      <c r="M873" s="210">
        <f>IFERROR(INDEX(Raw_DATA!I:I,MATCH(Risk7_PlusY67!$D873,Raw_DATA!$A:$A,0)),"")</f>
        <v>-429301152.58999997</v>
      </c>
      <c r="N873" s="206">
        <f t="shared" si="276"/>
        <v>0</v>
      </c>
      <c r="O873" s="206">
        <f t="shared" si="277"/>
        <v>1</v>
      </c>
      <c r="P873" s="206">
        <f t="shared" si="279"/>
        <v>0</v>
      </c>
      <c r="Q873" s="211">
        <f t="shared" si="280"/>
        <v>16.7</v>
      </c>
      <c r="R873" s="206">
        <f t="shared" si="278"/>
        <v>1</v>
      </c>
      <c r="S873" s="212">
        <f>IFERROR(INDEX(Raw_DATA!J:J,MATCH(Risk7_PlusY67!$D873,Raw_DATA!$A:$A,0)),"")</f>
        <v>-165512856.81</v>
      </c>
      <c r="T873" s="213">
        <f>IFERROR(INDEX(Raw_DATA!K:K,MATCH(Risk7_PlusY67!$D873,Raw_DATA!$A:$A,0)),"")</f>
        <v>372208460.20999998</v>
      </c>
      <c r="U873" s="214">
        <f t="shared" si="281"/>
        <v>0</v>
      </c>
      <c r="V873" s="214">
        <f t="shared" si="282"/>
        <v>0</v>
      </c>
      <c r="W873" s="214">
        <f>IF(OR(AND((K873&lt;0.8),(AJ873&gt;180)),AND((K873&lt;0.8),(AJ873&lt;10)),AND((K873&gt;=0.8),(AJ873&lt;10)),AND((K873&gt;=0.8),(AJ873&gt;90))),0,1)</f>
        <v>1</v>
      </c>
      <c r="X873" s="214">
        <f t="shared" si="283"/>
        <v>1</v>
      </c>
      <c r="Y873" s="214">
        <f t="shared" si="284"/>
        <v>1</v>
      </c>
      <c r="Z873" s="214">
        <f t="shared" si="285"/>
        <v>1</v>
      </c>
      <c r="AA873" s="214">
        <f t="shared" si="286"/>
        <v>1</v>
      </c>
      <c r="AB873" s="215" t="str">
        <f t="shared" si="287"/>
        <v>B</v>
      </c>
      <c r="AC873" s="215" t="str">
        <f t="shared" si="288"/>
        <v>1B</v>
      </c>
      <c r="AD873" s="216"/>
      <c r="AE873" s="216"/>
      <c r="AF873" s="434">
        <f>IFERROR(INDEX(Raw_DATA!L:L,MATCH(Risk7_PlusY67!$D873,Raw_DATA!$A:$A,0)),"")</f>
        <v>-9.2899999999999991</v>
      </c>
      <c r="AG873" s="434">
        <f>IFERROR(INDEX(AVGGroup!$D$5:$D$21,MATCH(Risk7_PlusY67!$H873,AVGGroup!$C$5:$C$21,0)),"")</f>
        <v>0</v>
      </c>
      <c r="AH873" s="434">
        <f>IFERROR(INDEX(Raw_DATA!M:M,MATCH(Risk7_PlusY67!$D873,Raw_DATA!$A:$A,0)),"")</f>
        <v>-18.8</v>
      </c>
      <c r="AI873" s="435">
        <f>IFERROR(INDEX(AVGGroup!$F$5:$F$21,MATCH(Risk7_PlusY67!$H873,AVGGroup!$C$5:$C$21,0)),"")</f>
        <v>-1.45</v>
      </c>
      <c r="AJ873" s="401">
        <f>IFERROR(INDEX(Raw_DATA!N:N,MATCH(Risk7_PlusY67!$D873,Raw_DATA!$A:$A,0)),"")</f>
        <v>33</v>
      </c>
      <c r="AK873" s="401">
        <f>IFERROR(INDEX(Raw_DATA!O:O,MATCH(Risk7_PlusY67!$D873,Raw_DATA!$A:$A,0)),"")</f>
        <v>17</v>
      </c>
      <c r="AL873" s="401">
        <f>IFERROR(INDEX(Raw_DATA!P:P,MATCH(Risk7_PlusY67!$D873,Raw_DATA!$A:$A,0)),"")</f>
        <v>42</v>
      </c>
      <c r="AM873" s="401">
        <f>IFERROR(INDEX(Raw_DATA!Q:Q,MATCH(Risk7_PlusY67!$D873,Raw_DATA!$A:$A,0)),"")</f>
        <v>22</v>
      </c>
      <c r="AN873" s="401">
        <f>IFERROR(INDEX(Raw_DATA!R:R,MATCH(Risk7_PlusY67!$D873,Raw_DATA!$A:$A,0)),"")</f>
        <v>18</v>
      </c>
      <c r="AO873" s="407"/>
      <c r="AP873" s="411" t="b">
        <f>AB873=AY873</f>
        <v>1</v>
      </c>
      <c r="AQ873" s="340">
        <f t="shared" si="289"/>
        <v>1</v>
      </c>
      <c r="AR873" s="123">
        <f t="shared" si="290"/>
        <v>0</v>
      </c>
      <c r="AS873" s="123">
        <f t="shared" si="291"/>
        <v>0</v>
      </c>
      <c r="AT873" s="123">
        <f>IF(OR(AND((K873&lt;0.8),(BE873&gt;180)),AND((K873&lt;0.8),(BE873&lt;10)),AND((K873&gt;=0.8),(BE873&lt;10)),AND((K873&gt;=0.8),(BE873&gt;90))),0,1)</f>
        <v>1</v>
      </c>
      <c r="AU873" s="123">
        <f t="shared" si="292"/>
        <v>1</v>
      </c>
      <c r="AV873" s="123">
        <f t="shared" si="293"/>
        <v>1</v>
      </c>
      <c r="AW873" s="123">
        <f t="shared" si="294"/>
        <v>1</v>
      </c>
      <c r="AX873" s="123">
        <f t="shared" si="295"/>
        <v>1</v>
      </c>
      <c r="AY873" s="416" t="str">
        <f t="shared" si="296"/>
        <v>B</v>
      </c>
      <c r="AZ873" s="416" t="str">
        <f>R873&amp;AY873</f>
        <v>1B</v>
      </c>
      <c r="BA873" s="417">
        <f>IFERROR(INDEX(Raw_DATA!L:L,MATCH(Risk7_PlusY67!$D873,Raw_DATA!$A:$A,0)),"")</f>
        <v>-9.2899999999999991</v>
      </c>
      <c r="BB873" s="417">
        <f>IFERROR(INDEX(AVGGroup!$H$5:$H$21,MATCH(Risk7_PlusY67!$BJ873,AVGGroup!$C$5:$C$21,0)),"")</f>
        <v>0</v>
      </c>
      <c r="BC873" s="417">
        <f>IFERROR(INDEX(Raw_DATA!M:M,MATCH(Risk7_PlusY67!$D873,Raw_DATA!$A:$A,0)),"")</f>
        <v>-18.8</v>
      </c>
      <c r="BD873" s="418">
        <f>IFERROR(INDEX(AVGGroup!$J$5:$J$21,MATCH(Risk7_PlusY67!$BJ873,AVGGroup!$C$5:$C$21,0)),"")</f>
        <v>-1.45</v>
      </c>
      <c r="BE873" s="407">
        <f>IFERROR(INDEX(Raw_DATA!N:N,MATCH(Risk7_PlusY67!$D873,Raw_DATA!$A:$A,0)),"")</f>
        <v>33</v>
      </c>
      <c r="BF873" s="407">
        <f>IFERROR(INDEX(Raw_DATA!O:O,MATCH(Risk7_PlusY67!$D873,Raw_DATA!$A:$A,0)),"")</f>
        <v>17</v>
      </c>
      <c r="BG873" s="407">
        <f>IFERROR(INDEX(Raw_DATA!P:P,MATCH(Risk7_PlusY67!$D873,Raw_DATA!$A:$A,0)),"")</f>
        <v>42</v>
      </c>
      <c r="BH873" s="407">
        <f>IFERROR(INDEX(Raw_DATA!Q:Q,MATCH(Risk7_PlusY67!$D873,Raw_DATA!$A:$A,0)),"")</f>
        <v>22</v>
      </c>
      <c r="BI873" s="407">
        <f>IFERROR(INDEX(Raw_DATA!R:R,MATCH(Risk7_PlusY67!$D873,Raw_DATA!$A:$A,0)),"")</f>
        <v>18</v>
      </c>
      <c r="BJ873" s="124" t="str">
        <f>INDEX('Org2567'!$BM:$BM,MATCH(Risk7_PlusY67!D873,'Org2567'!$D:$D,0))</f>
        <v>รพศ.A B&lt;=700</v>
      </c>
    </row>
    <row r="874" spans="1:62" x14ac:dyDescent="0.7">
      <c r="A874" s="206">
        <f>IF(ISBLANK(D874),"",COUNTA($D$3:D874))</f>
        <v>872</v>
      </c>
      <c r="B874" s="207">
        <f>IFERROR(INDEX(ID!$E:$E,MATCH(Risk7_PlusY67!$D874,ID!$A:$A,0)),"")</f>
        <v>12</v>
      </c>
      <c r="C874" s="207" t="str">
        <f>IFERROR(INDEX(ID!$I:$I,MATCH(Risk7_PlusY67!$D874,ID!$A:$A,0)),"")</f>
        <v>ยะลา</v>
      </c>
      <c r="D874" s="295" t="s">
        <v>867</v>
      </c>
      <c r="E874" s="207" t="str">
        <f>IFERROR(INDEX(ID!$C:$C,MATCH(Risk7_PlusY67!$D874,ID!$A:$A,0)),"")</f>
        <v>เบตง,รพท.</v>
      </c>
      <c r="F874" s="207" t="str">
        <f>IFERROR(INDEX(ID!$G:$G,MATCH(Risk7_PlusY67!$D874,ID!$A:$A,0)),"")</f>
        <v>รพท.</v>
      </c>
      <c r="G874" s="206">
        <f>IFERROR(INDEX(ID!$J:$J,MATCH(Risk7_PlusY67!$D874,ID!$A:$A,0)),"")</f>
        <v>170</v>
      </c>
      <c r="H874" s="208" t="str">
        <f>IFERROR(INDEX(ID!$P:$P,MATCH(Risk7_PlusY67!$D874,ID!$A:$A,0)),"")</f>
        <v>รพท.M1 B&gt;200</v>
      </c>
      <c r="I874" s="209">
        <f>IFERROR(INDEX(Raw_DATA!E:E,MATCH(Risk7_PlusY67!$D874,Raw_DATA!$A:$A,0)),"")</f>
        <v>1.82</v>
      </c>
      <c r="J874" s="209">
        <f>IFERROR(INDEX(Raw_DATA!F:F,MATCH(Risk7_PlusY67!$D874,Raw_DATA!$A:$A,0)),"")</f>
        <v>1.67</v>
      </c>
      <c r="K874" s="209">
        <f>IFERROR(INDEX(Raw_DATA!G:G,MATCH(Risk7_PlusY67!$D874,Raw_DATA!$A:$A,0)),"")</f>
        <v>0.95</v>
      </c>
      <c r="L874" s="209">
        <f>IFERROR(INDEX(Raw_DATA!H:H,MATCH(Risk7_PlusY67!$D874,Raw_DATA!$A:$A,0)),"")</f>
        <v>36107401.229999997</v>
      </c>
      <c r="M874" s="210">
        <f>IFERROR(INDEX(Raw_DATA!I:I,MATCH(Risk7_PlusY67!$D874,Raw_DATA!$A:$A,0)),"")</f>
        <v>-63201576.609999999</v>
      </c>
      <c r="N874" s="206">
        <f t="shared" si="276"/>
        <v>0</v>
      </c>
      <c r="O874" s="206">
        <f t="shared" si="277"/>
        <v>1</v>
      </c>
      <c r="P874" s="206">
        <f t="shared" si="279"/>
        <v>0</v>
      </c>
      <c r="Q874" s="211">
        <f t="shared" si="280"/>
        <v>6.8</v>
      </c>
      <c r="R874" s="206">
        <f t="shared" si="278"/>
        <v>1</v>
      </c>
      <c r="S874" s="212">
        <f>IFERROR(INDEX(Raw_DATA!J:J,MATCH(Risk7_PlusY67!$D874,Raw_DATA!$A:$A,0)),"")</f>
        <v>-42252367.289999999</v>
      </c>
      <c r="T874" s="213">
        <f>IFERROR(INDEX(Raw_DATA!K:K,MATCH(Risk7_PlusY67!$D874,Raw_DATA!$A:$A,0)),"")</f>
        <v>-4171568.41</v>
      </c>
      <c r="U874" s="214">
        <f t="shared" si="281"/>
        <v>0</v>
      </c>
      <c r="V874" s="214">
        <f t="shared" si="282"/>
        <v>0</v>
      </c>
      <c r="W874" s="214">
        <f>IF(OR(AND((K874&lt;0.8),(AJ874&gt;180)),AND((K874&lt;0.8),(AJ874&lt;10)),AND((K874&gt;=0.8),(AJ874&lt;10)),AND((K874&gt;=0.8),(AJ874&gt;90))),0,1)</f>
        <v>1</v>
      </c>
      <c r="X874" s="214">
        <f t="shared" si="283"/>
        <v>1</v>
      </c>
      <c r="Y874" s="214">
        <f t="shared" si="284"/>
        <v>1</v>
      </c>
      <c r="Z874" s="214">
        <f t="shared" si="285"/>
        <v>1</v>
      </c>
      <c r="AA874" s="214">
        <f t="shared" si="286"/>
        <v>1</v>
      </c>
      <c r="AB874" s="215" t="str">
        <f t="shared" si="287"/>
        <v>B</v>
      </c>
      <c r="AC874" s="215" t="str">
        <f t="shared" si="288"/>
        <v>1B</v>
      </c>
      <c r="AD874" s="216"/>
      <c r="AE874" s="216"/>
      <c r="AF874" s="434">
        <f>IFERROR(INDEX(Raw_DATA!L:L,MATCH(Risk7_PlusY67!$D874,Raw_DATA!$A:$A,0)),"")</f>
        <v>-13.82</v>
      </c>
      <c r="AG874" s="434">
        <f>IFERROR(INDEX(AVGGroup!$D$5:$D$21,MATCH(Risk7_PlusY67!$H874,AVGGroup!$C$5:$C$21,0)),"")</f>
        <v>3.38</v>
      </c>
      <c r="AH874" s="434">
        <f>IFERROR(INDEX(Raw_DATA!M:M,MATCH(Risk7_PlusY67!$D874,Raw_DATA!$A:$A,0)),"")</f>
        <v>-28.1</v>
      </c>
      <c r="AI874" s="435">
        <f>IFERROR(INDEX(AVGGroup!$F$5:$F$21,MATCH(Risk7_PlusY67!$H874,AVGGroup!$C$5:$C$21,0)),"")</f>
        <v>0.04</v>
      </c>
      <c r="AJ874" s="401">
        <f>IFERROR(INDEX(Raw_DATA!N:N,MATCH(Risk7_PlusY67!$D874,Raw_DATA!$A:$A,0)),"")</f>
        <v>82</v>
      </c>
      <c r="AK874" s="401">
        <f>IFERROR(INDEX(Raw_DATA!O:O,MATCH(Risk7_PlusY67!$D874,Raw_DATA!$A:$A,0)),"")</f>
        <v>58</v>
      </c>
      <c r="AL874" s="401">
        <f>IFERROR(INDEX(Raw_DATA!P:P,MATCH(Risk7_PlusY67!$D874,Raw_DATA!$A:$A,0)),"")</f>
        <v>30</v>
      </c>
      <c r="AM874" s="401">
        <f>IFERROR(INDEX(Raw_DATA!Q:Q,MATCH(Risk7_PlusY67!$D874,Raw_DATA!$A:$A,0)),"")</f>
        <v>15</v>
      </c>
      <c r="AN874" s="401">
        <f>IFERROR(INDEX(Raw_DATA!R:R,MATCH(Risk7_PlusY67!$D874,Raw_DATA!$A:$A,0)),"")</f>
        <v>43</v>
      </c>
      <c r="AO874" s="407"/>
      <c r="AP874" s="411" t="b">
        <f>AB874=AY874</f>
        <v>1</v>
      </c>
      <c r="AQ874" s="340">
        <f>IF(AH874&lt;0,1,0)</f>
        <v>1</v>
      </c>
      <c r="AR874" s="123">
        <f t="shared" si="290"/>
        <v>0</v>
      </c>
      <c r="AS874" s="123">
        <f t="shared" si="291"/>
        <v>0</v>
      </c>
      <c r="AT874" s="123">
        <f>IF(OR(AND((K874&lt;0.8),(BE874&gt;180)),AND((K874&lt;0.8),(BE874&lt;10)),AND((K874&gt;=0.8),(BE874&lt;10)),AND((K874&gt;=0.8),(BE874&gt;90))),0,1)</f>
        <v>1</v>
      </c>
      <c r="AU874" s="123">
        <f t="shared" si="292"/>
        <v>1</v>
      </c>
      <c r="AV874" s="123">
        <f t="shared" si="293"/>
        <v>1</v>
      </c>
      <c r="AW874" s="123">
        <f t="shared" si="294"/>
        <v>1</v>
      </c>
      <c r="AX874" s="123">
        <f t="shared" si="295"/>
        <v>1</v>
      </c>
      <c r="AY874" s="416" t="str">
        <f t="shared" si="296"/>
        <v>B</v>
      </c>
      <c r="AZ874" s="416" t="str">
        <f>R874&amp;AY874</f>
        <v>1B</v>
      </c>
      <c r="BA874" s="417">
        <f>IFERROR(INDEX(Raw_DATA!L:L,MATCH(Risk7_PlusY67!$D874,Raw_DATA!$A:$A,0)),"")</f>
        <v>-13.82</v>
      </c>
      <c r="BB874" s="417">
        <f>IFERROR(INDEX(AVGGroup!$H$5:$H$21,MATCH(Risk7_PlusY67!$BJ874,AVGGroup!$C$5:$C$21,0)),"")</f>
        <v>2.06</v>
      </c>
      <c r="BC874" s="417">
        <f>IFERROR(INDEX(Raw_DATA!M:M,MATCH(Risk7_PlusY67!$D874,Raw_DATA!$A:$A,0)),"")</f>
        <v>-28.1</v>
      </c>
      <c r="BD874" s="418">
        <f>IFERROR(INDEX(AVGGroup!$J$5:$J$21,MATCH(Risk7_PlusY67!$BJ874,AVGGroup!$C$5:$C$21,0)),"")</f>
        <v>-1.4</v>
      </c>
      <c r="BE874" s="407">
        <f>IFERROR(INDEX(Raw_DATA!N:N,MATCH(Risk7_PlusY67!$D874,Raw_DATA!$A:$A,0)),"")</f>
        <v>82</v>
      </c>
      <c r="BF874" s="407">
        <f>IFERROR(INDEX(Raw_DATA!O:O,MATCH(Risk7_PlusY67!$D874,Raw_DATA!$A:$A,0)),"")</f>
        <v>58</v>
      </c>
      <c r="BG874" s="407">
        <f>IFERROR(INDEX(Raw_DATA!P:P,MATCH(Risk7_PlusY67!$D874,Raw_DATA!$A:$A,0)),"")</f>
        <v>30</v>
      </c>
      <c r="BH874" s="407">
        <f>IFERROR(INDEX(Raw_DATA!Q:Q,MATCH(Risk7_PlusY67!$D874,Raw_DATA!$A:$A,0)),"")</f>
        <v>15</v>
      </c>
      <c r="BI874" s="407">
        <f>IFERROR(INDEX(Raw_DATA!R:R,MATCH(Risk7_PlusY67!$D874,Raw_DATA!$A:$A,0)),"")</f>
        <v>43</v>
      </c>
      <c r="BJ874" s="124" t="str">
        <f>INDEX('Org2567'!$BM:$BM,MATCH(Risk7_PlusY67!D874,'Org2567'!$D:$D,0))</f>
        <v>รพท.M1 B&lt;=200</v>
      </c>
    </row>
    <row r="875" spans="1:62" x14ac:dyDescent="0.7">
      <c r="A875" s="206">
        <f>IF(ISBLANK(D875),"",COUNTA($D$3:D875))</f>
        <v>873</v>
      </c>
      <c r="B875" s="207">
        <f>IFERROR(INDEX(ID!$E:$E,MATCH(Risk7_PlusY67!$D875,ID!$A:$A,0)),"")</f>
        <v>12</v>
      </c>
      <c r="C875" s="207" t="str">
        <f>IFERROR(INDEX(ID!$I:$I,MATCH(Risk7_PlusY67!$D875,ID!$A:$A,0)),"")</f>
        <v>ยะลา</v>
      </c>
      <c r="D875" s="295" t="s">
        <v>868</v>
      </c>
      <c r="E875" s="207" t="str">
        <f>IFERROR(INDEX(ID!$C:$C,MATCH(Risk7_PlusY67!$D875,ID!$A:$A,0)),"")</f>
        <v>บันนังสตา,รพช.</v>
      </c>
      <c r="F875" s="207" t="str">
        <f>IFERROR(INDEX(ID!$G:$G,MATCH(Risk7_PlusY67!$D875,ID!$A:$A,0)),"")</f>
        <v>รพช.</v>
      </c>
      <c r="G875" s="206">
        <f>IFERROR(INDEX(ID!$J:$J,MATCH(Risk7_PlusY67!$D875,ID!$A:$A,0)),"")</f>
        <v>60</v>
      </c>
      <c r="H875" s="208" t="str">
        <f>IFERROR(INDEX(ID!$P:$P,MATCH(Risk7_PlusY67!$D875,ID!$A:$A,0)),"")</f>
        <v>รพช.F2 P30,000-60,000</v>
      </c>
      <c r="I875" s="209">
        <f>IFERROR(INDEX(Raw_DATA!E:E,MATCH(Risk7_PlusY67!$D875,Raw_DATA!$A:$A,0)),"")</f>
        <v>14.26</v>
      </c>
      <c r="J875" s="209">
        <f>IFERROR(INDEX(Raw_DATA!F:F,MATCH(Risk7_PlusY67!$D875,Raw_DATA!$A:$A,0)),"")</f>
        <v>13.9</v>
      </c>
      <c r="K875" s="209">
        <f>IFERROR(INDEX(Raw_DATA!G:G,MATCH(Risk7_PlusY67!$D875,Raw_DATA!$A:$A,0)),"")</f>
        <v>12.54</v>
      </c>
      <c r="L875" s="209">
        <f>IFERROR(INDEX(Raw_DATA!H:H,MATCH(Risk7_PlusY67!$D875,Raw_DATA!$A:$A,0)),"")</f>
        <v>164641250.91</v>
      </c>
      <c r="M875" s="210">
        <f>IFERROR(INDEX(Raw_DATA!I:I,MATCH(Risk7_PlusY67!$D875,Raw_DATA!$A:$A,0)),"")</f>
        <v>-29972047.780000001</v>
      </c>
      <c r="N875" s="206">
        <f t="shared" si="276"/>
        <v>0</v>
      </c>
      <c r="O875" s="206">
        <f t="shared" si="277"/>
        <v>1</v>
      </c>
      <c r="P875" s="206">
        <f t="shared" si="279"/>
        <v>0</v>
      </c>
      <c r="Q875" s="211">
        <f t="shared" si="280"/>
        <v>65.900000000000006</v>
      </c>
      <c r="R875" s="206">
        <f t="shared" si="278"/>
        <v>1</v>
      </c>
      <c r="S875" s="212">
        <f>IFERROR(INDEX(Raw_DATA!J:J,MATCH(Risk7_PlusY67!$D875,Raw_DATA!$A:$A,0)),"")</f>
        <v>-20747686.43</v>
      </c>
      <c r="T875" s="213">
        <f>IFERROR(INDEX(Raw_DATA!K:K,MATCH(Risk7_PlusY67!$D875,Raw_DATA!$A:$A,0)),"")</f>
        <v>143260203.50999999</v>
      </c>
      <c r="U875" s="214">
        <f t="shared" si="281"/>
        <v>0</v>
      </c>
      <c r="V875" s="214">
        <f t="shared" si="282"/>
        <v>0</v>
      </c>
      <c r="W875" s="214">
        <f>IF(OR(AND((K875&lt;0.8),(AJ875&gt;180)),AND((K875&lt;0.8),(AJ875&lt;10)),AND((K875&gt;=0.8),(AJ875&lt;10)),AND((K875&gt;=0.8),(AJ875&gt;90))),0,1)</f>
        <v>1</v>
      </c>
      <c r="X875" s="214">
        <f t="shared" si="283"/>
        <v>1</v>
      </c>
      <c r="Y875" s="214">
        <f t="shared" si="284"/>
        <v>1</v>
      </c>
      <c r="Z875" s="214">
        <f t="shared" si="285"/>
        <v>1</v>
      </c>
      <c r="AA875" s="214">
        <f t="shared" si="286"/>
        <v>1</v>
      </c>
      <c r="AB875" s="215" t="str">
        <f t="shared" si="287"/>
        <v>B</v>
      </c>
      <c r="AC875" s="215" t="str">
        <f t="shared" si="288"/>
        <v>1B</v>
      </c>
      <c r="AD875" s="216"/>
      <c r="AE875" s="216"/>
      <c r="AF875" s="434">
        <f>IFERROR(INDEX(Raw_DATA!L:L,MATCH(Risk7_PlusY67!$D875,Raw_DATA!$A:$A,0)),"")</f>
        <v>-11.65</v>
      </c>
      <c r="AG875" s="434">
        <f>IFERROR(INDEX(AVGGroup!$D$5:$D$21,MATCH(Risk7_PlusY67!$H875,AVGGroup!$C$5:$C$21,0)),"")</f>
        <v>-4.37</v>
      </c>
      <c r="AH875" s="434">
        <f>IFERROR(INDEX(Raw_DATA!M:M,MATCH(Risk7_PlusY67!$D875,Raw_DATA!$A:$A,0)),"")</f>
        <v>-12.61</v>
      </c>
      <c r="AI875" s="435">
        <f>IFERROR(INDEX(AVGGroup!$F$5:$F$21,MATCH(Risk7_PlusY67!$H875,AVGGroup!$C$5:$C$21,0)),"")</f>
        <v>-9.19</v>
      </c>
      <c r="AJ875" s="401">
        <f>IFERROR(INDEX(Raw_DATA!N:N,MATCH(Risk7_PlusY67!$D875,Raw_DATA!$A:$A,0)),"")</f>
        <v>54</v>
      </c>
      <c r="AK875" s="401">
        <f>IFERROR(INDEX(Raw_DATA!O:O,MATCH(Risk7_PlusY67!$D875,Raw_DATA!$A:$A,0)),"")</f>
        <v>49</v>
      </c>
      <c r="AL875" s="401">
        <f>IFERROR(INDEX(Raw_DATA!P:P,MATCH(Risk7_PlusY67!$D875,Raw_DATA!$A:$A,0)),"")</f>
        <v>46</v>
      </c>
      <c r="AM875" s="401">
        <f>IFERROR(INDEX(Raw_DATA!Q:Q,MATCH(Risk7_PlusY67!$D875,Raw_DATA!$A:$A,0)),"")</f>
        <v>32</v>
      </c>
      <c r="AN875" s="401">
        <f>IFERROR(INDEX(Raw_DATA!R:R,MATCH(Risk7_PlusY67!$D875,Raw_DATA!$A:$A,0)),"")</f>
        <v>46</v>
      </c>
      <c r="AO875" s="407"/>
      <c r="AP875" s="411" t="b">
        <f>AB875=AY875</f>
        <v>1</v>
      </c>
      <c r="AQ875" s="340">
        <f t="shared" si="289"/>
        <v>1</v>
      </c>
      <c r="AR875" s="123">
        <f t="shared" si="290"/>
        <v>0</v>
      </c>
      <c r="AS875" s="123">
        <f t="shared" si="291"/>
        <v>0</v>
      </c>
      <c r="AT875" s="123">
        <f>IF(OR(AND((K875&lt;0.8),(BE875&gt;180)),AND((K875&lt;0.8),(BE875&lt;10)),AND((K875&gt;=0.8),(BE875&lt;10)),AND((K875&gt;=0.8),(BE875&gt;90))),0,1)</f>
        <v>1</v>
      </c>
      <c r="AU875" s="123">
        <f t="shared" si="292"/>
        <v>1</v>
      </c>
      <c r="AV875" s="123">
        <f t="shared" si="293"/>
        <v>1</v>
      </c>
      <c r="AW875" s="123">
        <f t="shared" si="294"/>
        <v>1</v>
      </c>
      <c r="AX875" s="123">
        <f t="shared" si="295"/>
        <v>1</v>
      </c>
      <c r="AY875" s="416" t="str">
        <f t="shared" si="296"/>
        <v>B</v>
      </c>
      <c r="AZ875" s="416" t="str">
        <f>R875&amp;AY875</f>
        <v>1B</v>
      </c>
      <c r="BA875" s="417">
        <f>IFERROR(INDEX(Raw_DATA!L:L,MATCH(Risk7_PlusY67!$D875,Raw_DATA!$A:$A,0)),"")</f>
        <v>-11.65</v>
      </c>
      <c r="BB875" s="417">
        <f>IFERROR(INDEX(AVGGroup!$H$5:$H$21,MATCH(Risk7_PlusY67!$BJ875,AVGGroup!$C$5:$C$21,0)),"")</f>
        <v>-3.95</v>
      </c>
      <c r="BC875" s="417">
        <f>IFERROR(INDEX(Raw_DATA!M:M,MATCH(Risk7_PlusY67!$D875,Raw_DATA!$A:$A,0)),"")</f>
        <v>-12.61</v>
      </c>
      <c r="BD875" s="418">
        <f>IFERROR(INDEX(AVGGroup!$J$5:$J$21,MATCH(Risk7_PlusY67!$BJ875,AVGGroup!$C$5:$C$21,0)),"")</f>
        <v>-8.8800000000000008</v>
      </c>
      <c r="BE875" s="407">
        <f>IFERROR(INDEX(Raw_DATA!N:N,MATCH(Risk7_PlusY67!$D875,Raw_DATA!$A:$A,0)),"")</f>
        <v>54</v>
      </c>
      <c r="BF875" s="407">
        <f>IFERROR(INDEX(Raw_DATA!O:O,MATCH(Risk7_PlusY67!$D875,Raw_DATA!$A:$A,0)),"")</f>
        <v>49</v>
      </c>
      <c r="BG875" s="407">
        <f>IFERROR(INDEX(Raw_DATA!P:P,MATCH(Risk7_PlusY67!$D875,Raw_DATA!$A:$A,0)),"")</f>
        <v>46</v>
      </c>
      <c r="BH875" s="407">
        <f>IFERROR(INDEX(Raw_DATA!Q:Q,MATCH(Risk7_PlusY67!$D875,Raw_DATA!$A:$A,0)),"")</f>
        <v>32</v>
      </c>
      <c r="BI875" s="407">
        <f>IFERROR(INDEX(Raw_DATA!R:R,MATCH(Risk7_PlusY67!$D875,Raw_DATA!$A:$A,0)),"")</f>
        <v>46</v>
      </c>
      <c r="BJ875" s="124" t="str">
        <f>INDEX('Org2567'!$BM:$BM,MATCH(Risk7_PlusY67!D875,'Org2567'!$D:$D,0))</f>
        <v>รพช.F2 P30,000-60,000</v>
      </c>
    </row>
    <row r="876" spans="1:62" x14ac:dyDescent="0.7">
      <c r="A876" s="206">
        <f>IF(ISBLANK(D876),"",COUNTA($D$3:D876))</f>
        <v>874</v>
      </c>
      <c r="B876" s="207">
        <f>IFERROR(INDEX(ID!$E:$E,MATCH(Risk7_PlusY67!$D876,ID!$A:$A,0)),"")</f>
        <v>12</v>
      </c>
      <c r="C876" s="207" t="str">
        <f>IFERROR(INDEX(ID!$I:$I,MATCH(Risk7_PlusY67!$D876,ID!$A:$A,0)),"")</f>
        <v>ยะลา</v>
      </c>
      <c r="D876" s="295" t="s">
        <v>869</v>
      </c>
      <c r="E876" s="207" t="str">
        <f>IFERROR(INDEX(ID!$C:$C,MATCH(Risk7_PlusY67!$D876,ID!$A:$A,0)),"")</f>
        <v>ธารโต,รพช.</v>
      </c>
      <c r="F876" s="207" t="str">
        <f>IFERROR(INDEX(ID!$G:$G,MATCH(Risk7_PlusY67!$D876,ID!$A:$A,0)),"")</f>
        <v>รพช.</v>
      </c>
      <c r="G876" s="206">
        <f>IFERROR(INDEX(ID!$J:$J,MATCH(Risk7_PlusY67!$D876,ID!$A:$A,0)),"")</f>
        <v>36</v>
      </c>
      <c r="H876" s="208" t="str">
        <f>IFERROR(INDEX(ID!$P:$P,MATCH(Risk7_PlusY67!$D876,ID!$A:$A,0)),"")</f>
        <v>รพช.F2 P&lt;=30,000</v>
      </c>
      <c r="I876" s="209">
        <f>IFERROR(INDEX(Raw_DATA!E:E,MATCH(Risk7_PlusY67!$D876,Raw_DATA!$A:$A,0)),"")</f>
        <v>1.57</v>
      </c>
      <c r="J876" s="209">
        <f>IFERROR(INDEX(Raw_DATA!F:F,MATCH(Risk7_PlusY67!$D876,Raw_DATA!$A:$A,0)),"")</f>
        <v>1.4</v>
      </c>
      <c r="K876" s="209">
        <f>IFERROR(INDEX(Raw_DATA!G:G,MATCH(Risk7_PlusY67!$D876,Raw_DATA!$A:$A,0)),"")</f>
        <v>0.87</v>
      </c>
      <c r="L876" s="209">
        <f>IFERROR(INDEX(Raw_DATA!H:H,MATCH(Risk7_PlusY67!$D876,Raw_DATA!$A:$A,0)),"")</f>
        <v>5467817.9900000002</v>
      </c>
      <c r="M876" s="210">
        <f>IFERROR(INDEX(Raw_DATA!I:I,MATCH(Risk7_PlusY67!$D876,Raw_DATA!$A:$A,0)),"")</f>
        <v>-24511004.41</v>
      </c>
      <c r="N876" s="206">
        <f t="shared" si="276"/>
        <v>0</v>
      </c>
      <c r="O876" s="206">
        <f t="shared" si="277"/>
        <v>1</v>
      </c>
      <c r="P876" s="206">
        <f t="shared" si="279"/>
        <v>2</v>
      </c>
      <c r="Q876" s="211">
        <f t="shared" si="280"/>
        <v>2.6</v>
      </c>
      <c r="R876" s="206">
        <f t="shared" si="278"/>
        <v>3</v>
      </c>
      <c r="S876" s="212">
        <f>IFERROR(INDEX(Raw_DATA!J:J,MATCH(Risk7_PlusY67!$D876,Raw_DATA!$A:$A,0)),"")</f>
        <v>-17165887.57</v>
      </c>
      <c r="T876" s="213">
        <f>IFERROR(INDEX(Raw_DATA!K:K,MATCH(Risk7_PlusY67!$D876,Raw_DATA!$A:$A,0)),"")</f>
        <v>-1856846.77</v>
      </c>
      <c r="U876" s="214">
        <f t="shared" si="281"/>
        <v>0</v>
      </c>
      <c r="V876" s="214">
        <f t="shared" si="282"/>
        <v>0</v>
      </c>
      <c r="W876" s="214">
        <f>IF(OR(AND((K876&lt;0.8),(AJ876&gt;180)),AND((K876&lt;0.8),(AJ876&lt;10)),AND((K876&gt;=0.8),(AJ876&lt;10)),AND((K876&gt;=0.8),(AJ876&gt;90))),0,1)</f>
        <v>0</v>
      </c>
      <c r="X876" s="214">
        <f t="shared" si="283"/>
        <v>1</v>
      </c>
      <c r="Y876" s="214">
        <f t="shared" si="284"/>
        <v>1</v>
      </c>
      <c r="Z876" s="214">
        <f t="shared" si="285"/>
        <v>1</v>
      </c>
      <c r="AA876" s="214">
        <f t="shared" si="286"/>
        <v>1</v>
      </c>
      <c r="AB876" s="215" t="str">
        <f t="shared" si="287"/>
        <v>B-</v>
      </c>
      <c r="AC876" s="215" t="str">
        <f t="shared" si="288"/>
        <v>3B-</v>
      </c>
      <c r="AD876" s="216"/>
      <c r="AE876" s="216"/>
      <c r="AF876" s="434">
        <f>IFERROR(INDEX(Raw_DATA!L:L,MATCH(Risk7_PlusY67!$D876,Raw_DATA!$A:$A,0)),"")</f>
        <v>-19.989999999999998</v>
      </c>
      <c r="AG876" s="434">
        <f>IFERROR(INDEX(AVGGroup!$D$5:$D$21,MATCH(Risk7_PlusY67!$H876,AVGGroup!$C$5:$C$21,0)),"")</f>
        <v>-3.55</v>
      </c>
      <c r="AH876" s="434">
        <f>IFERROR(INDEX(Raw_DATA!M:M,MATCH(Risk7_PlusY67!$D876,Raw_DATA!$A:$A,0)),"")</f>
        <v>-60.11</v>
      </c>
      <c r="AI876" s="435">
        <f>IFERROR(INDEX(AVGGroup!$F$5:$F$21,MATCH(Risk7_PlusY67!$H876,AVGGroup!$C$5:$C$21,0)),"")</f>
        <v>-10.199999999999999</v>
      </c>
      <c r="AJ876" s="401">
        <f>IFERROR(INDEX(Raw_DATA!N:N,MATCH(Risk7_PlusY67!$D876,Raw_DATA!$A:$A,0)),"")</f>
        <v>107</v>
      </c>
      <c r="AK876" s="401">
        <f>IFERROR(INDEX(Raw_DATA!O:O,MATCH(Risk7_PlusY67!$D876,Raw_DATA!$A:$A,0)),"")</f>
        <v>41</v>
      </c>
      <c r="AL876" s="401">
        <f>IFERROR(INDEX(Raw_DATA!P:P,MATCH(Risk7_PlusY67!$D876,Raw_DATA!$A:$A,0)),"")</f>
        <v>25</v>
      </c>
      <c r="AM876" s="401">
        <f>IFERROR(INDEX(Raw_DATA!Q:Q,MATCH(Risk7_PlusY67!$D876,Raw_DATA!$A:$A,0)),"")</f>
        <v>54</v>
      </c>
      <c r="AN876" s="401">
        <f>IFERROR(INDEX(Raw_DATA!R:R,MATCH(Risk7_PlusY67!$D876,Raw_DATA!$A:$A,0)),"")</f>
        <v>54</v>
      </c>
      <c r="AO876" s="407"/>
      <c r="AP876" s="411" t="b">
        <f>AB876=AY876</f>
        <v>1</v>
      </c>
      <c r="AQ876" s="340">
        <f t="shared" si="289"/>
        <v>1</v>
      </c>
      <c r="AR876" s="123">
        <f t="shared" si="290"/>
        <v>0</v>
      </c>
      <c r="AS876" s="123">
        <f t="shared" si="291"/>
        <v>0</v>
      </c>
      <c r="AT876" s="123">
        <f>IF(OR(AND((K876&lt;0.8),(BE876&gt;180)),AND((K876&lt;0.8),(BE876&lt;10)),AND((K876&gt;=0.8),(BE876&lt;10)),AND((K876&gt;=0.8),(BE876&gt;90))),0,1)</f>
        <v>0</v>
      </c>
      <c r="AU876" s="123">
        <f t="shared" si="292"/>
        <v>1</v>
      </c>
      <c r="AV876" s="123">
        <f t="shared" si="293"/>
        <v>1</v>
      </c>
      <c r="AW876" s="123">
        <f t="shared" si="294"/>
        <v>1</v>
      </c>
      <c r="AX876" s="123">
        <f t="shared" si="295"/>
        <v>1</v>
      </c>
      <c r="AY876" s="416" t="str">
        <f t="shared" si="296"/>
        <v>B-</v>
      </c>
      <c r="AZ876" s="416" t="str">
        <f>R876&amp;AY876</f>
        <v>3B-</v>
      </c>
      <c r="BA876" s="417">
        <f>IFERROR(INDEX(Raw_DATA!L:L,MATCH(Risk7_PlusY67!$D876,Raw_DATA!$A:$A,0)),"")</f>
        <v>-19.989999999999998</v>
      </c>
      <c r="BB876" s="417">
        <f>IFERROR(INDEX(AVGGroup!$H$5:$H$21,MATCH(Risk7_PlusY67!$BJ876,AVGGroup!$C$5:$C$21,0)),"")</f>
        <v>-3.54</v>
      </c>
      <c r="BC876" s="417">
        <f>IFERROR(INDEX(Raw_DATA!M:M,MATCH(Risk7_PlusY67!$D876,Raw_DATA!$A:$A,0)),"")</f>
        <v>-60.11</v>
      </c>
      <c r="BD876" s="418">
        <f>IFERROR(INDEX(AVGGroup!$J$5:$J$21,MATCH(Risk7_PlusY67!$BJ876,AVGGroup!$C$5:$C$21,0)),"")</f>
        <v>-10.199999999999999</v>
      </c>
      <c r="BE876" s="407">
        <f>IFERROR(INDEX(Raw_DATA!N:N,MATCH(Risk7_PlusY67!$D876,Raw_DATA!$A:$A,0)),"")</f>
        <v>107</v>
      </c>
      <c r="BF876" s="407">
        <f>IFERROR(INDEX(Raw_DATA!O:O,MATCH(Risk7_PlusY67!$D876,Raw_DATA!$A:$A,0)),"")</f>
        <v>41</v>
      </c>
      <c r="BG876" s="407">
        <f>IFERROR(INDEX(Raw_DATA!P:P,MATCH(Risk7_PlusY67!$D876,Raw_DATA!$A:$A,0)),"")</f>
        <v>25</v>
      </c>
      <c r="BH876" s="407">
        <f>IFERROR(INDEX(Raw_DATA!Q:Q,MATCH(Risk7_PlusY67!$D876,Raw_DATA!$A:$A,0)),"")</f>
        <v>54</v>
      </c>
      <c r="BI876" s="407">
        <f>IFERROR(INDEX(Raw_DATA!R:R,MATCH(Risk7_PlusY67!$D876,Raw_DATA!$A:$A,0)),"")</f>
        <v>54</v>
      </c>
      <c r="BJ876" s="124" t="str">
        <f>INDEX('Org2567'!$BM:$BM,MATCH(Risk7_PlusY67!D876,'Org2567'!$D:$D,0))</f>
        <v>รพช.F2 P&lt;=30,000</v>
      </c>
    </row>
    <row r="877" spans="1:62" x14ac:dyDescent="0.7">
      <c r="A877" s="206">
        <f>IF(ISBLANK(D877),"",COUNTA($D$3:D877))</f>
        <v>875</v>
      </c>
      <c r="B877" s="207">
        <f>IFERROR(INDEX(ID!$E:$E,MATCH(Risk7_PlusY67!$D877,ID!$A:$A,0)),"")</f>
        <v>12</v>
      </c>
      <c r="C877" s="207" t="str">
        <f>IFERROR(INDEX(ID!$I:$I,MATCH(Risk7_PlusY67!$D877,ID!$A:$A,0)),"")</f>
        <v>ยะลา</v>
      </c>
      <c r="D877" s="295" t="s">
        <v>870</v>
      </c>
      <c r="E877" s="207" t="str">
        <f>IFERROR(INDEX(ID!$C:$C,MATCH(Risk7_PlusY67!$D877,ID!$A:$A,0)),"")</f>
        <v>รามัน,รพช.</v>
      </c>
      <c r="F877" s="207" t="str">
        <f>IFERROR(INDEX(ID!$G:$G,MATCH(Risk7_PlusY67!$D877,ID!$A:$A,0)),"")</f>
        <v>รพช.</v>
      </c>
      <c r="G877" s="206">
        <f>IFERROR(INDEX(ID!$J:$J,MATCH(Risk7_PlusY67!$D877,ID!$A:$A,0)),"")</f>
        <v>90</v>
      </c>
      <c r="H877" s="208" t="str">
        <f>IFERROR(INDEX(ID!$P:$P,MATCH(Risk7_PlusY67!$D877,ID!$A:$A,0)),"")</f>
        <v>รพช.F1 P50,000-100,000</v>
      </c>
      <c r="I877" s="209">
        <f>IFERROR(INDEX(Raw_DATA!E:E,MATCH(Risk7_PlusY67!$D877,Raw_DATA!$A:$A,0)),"")</f>
        <v>4.3</v>
      </c>
      <c r="J877" s="209">
        <f>IFERROR(INDEX(Raw_DATA!F:F,MATCH(Risk7_PlusY67!$D877,Raw_DATA!$A:$A,0)),"")</f>
        <v>4.0999999999999996</v>
      </c>
      <c r="K877" s="209">
        <f>IFERROR(INDEX(Raw_DATA!G:G,MATCH(Risk7_PlusY67!$D877,Raw_DATA!$A:$A,0)),"")</f>
        <v>3.54</v>
      </c>
      <c r="L877" s="209">
        <f>IFERROR(INDEX(Raw_DATA!H:H,MATCH(Risk7_PlusY67!$D877,Raw_DATA!$A:$A,0)),"")</f>
        <v>161448286.66</v>
      </c>
      <c r="M877" s="210">
        <f>IFERROR(INDEX(Raw_DATA!I:I,MATCH(Risk7_PlusY67!$D877,Raw_DATA!$A:$A,0)),"")</f>
        <v>-59368689.310000002</v>
      </c>
      <c r="N877" s="206">
        <f t="shared" si="276"/>
        <v>0</v>
      </c>
      <c r="O877" s="206">
        <f t="shared" si="277"/>
        <v>1</v>
      </c>
      <c r="P877" s="206">
        <f t="shared" si="279"/>
        <v>0</v>
      </c>
      <c r="Q877" s="211">
        <f t="shared" si="280"/>
        <v>32.6</v>
      </c>
      <c r="R877" s="206">
        <f t="shared" si="278"/>
        <v>1</v>
      </c>
      <c r="S877" s="212">
        <f>IFERROR(INDEX(Raw_DATA!J:J,MATCH(Risk7_PlusY67!$D877,Raw_DATA!$A:$A,0)),"")</f>
        <v>-42908658.229999997</v>
      </c>
      <c r="T877" s="213">
        <f>IFERROR(INDEX(Raw_DATA!K:K,MATCH(Risk7_PlusY67!$D877,Raw_DATA!$A:$A,0)),"")</f>
        <v>124052325</v>
      </c>
      <c r="U877" s="214">
        <f t="shared" si="281"/>
        <v>0</v>
      </c>
      <c r="V877" s="214">
        <f t="shared" si="282"/>
        <v>0</v>
      </c>
      <c r="W877" s="214">
        <f>IF(OR(AND((K877&lt;0.8),(AJ877&gt;180)),AND((K877&lt;0.8),(AJ877&lt;10)),AND((K877&gt;=0.8),(AJ877&lt;10)),AND((K877&gt;=0.8),(AJ877&gt;90))),0,1)</f>
        <v>1</v>
      </c>
      <c r="X877" s="214">
        <f t="shared" si="283"/>
        <v>0</v>
      </c>
      <c r="Y877" s="214">
        <f t="shared" si="284"/>
        <v>0</v>
      </c>
      <c r="Z877" s="214">
        <f t="shared" si="285"/>
        <v>1</v>
      </c>
      <c r="AA877" s="214">
        <f t="shared" si="286"/>
        <v>1</v>
      </c>
      <c r="AB877" s="215" t="str">
        <f t="shared" si="287"/>
        <v>C</v>
      </c>
      <c r="AC877" s="215" t="str">
        <f t="shared" si="288"/>
        <v>1C</v>
      </c>
      <c r="AD877" s="216"/>
      <c r="AE877" s="216"/>
      <c r="AF877" s="434">
        <f>IFERROR(INDEX(Raw_DATA!L:L,MATCH(Risk7_PlusY67!$D877,Raw_DATA!$A:$A,0)),"")</f>
        <v>-19.989999999999998</v>
      </c>
      <c r="AG877" s="434">
        <f>IFERROR(INDEX(AVGGroup!$D$5:$D$21,MATCH(Risk7_PlusY67!$H877,AVGGroup!$C$5:$C$21,0)),"")</f>
        <v>-5.99</v>
      </c>
      <c r="AH877" s="434">
        <f>IFERROR(INDEX(Raw_DATA!M:M,MATCH(Risk7_PlusY67!$D877,Raw_DATA!$A:$A,0)),"")</f>
        <v>-19.649999999999999</v>
      </c>
      <c r="AI877" s="435">
        <f>IFERROR(INDEX(AVGGroup!$F$5:$F$21,MATCH(Risk7_PlusY67!$H877,AVGGroup!$C$5:$C$21,0)),"")</f>
        <v>-10.86</v>
      </c>
      <c r="AJ877" s="401">
        <f>IFERROR(INDEX(Raw_DATA!N:N,MATCH(Risk7_PlusY67!$D877,Raw_DATA!$A:$A,0)),"")</f>
        <v>66</v>
      </c>
      <c r="AK877" s="401">
        <f>IFERROR(INDEX(Raw_DATA!O:O,MATCH(Risk7_PlusY67!$D877,Raw_DATA!$A:$A,0)),"")</f>
        <v>79</v>
      </c>
      <c r="AL877" s="401">
        <f>IFERROR(INDEX(Raw_DATA!P:P,MATCH(Risk7_PlusY67!$D877,Raw_DATA!$A:$A,0)),"")</f>
        <v>70</v>
      </c>
      <c r="AM877" s="401">
        <f>IFERROR(INDEX(Raw_DATA!Q:Q,MATCH(Risk7_PlusY67!$D877,Raw_DATA!$A:$A,0)),"")</f>
        <v>81</v>
      </c>
      <c r="AN877" s="401">
        <f>IFERROR(INDEX(Raw_DATA!R:R,MATCH(Risk7_PlusY67!$D877,Raw_DATA!$A:$A,0)),"")</f>
        <v>39</v>
      </c>
      <c r="AO877" s="407"/>
      <c r="AP877" s="411" t="b">
        <f>AB877=AY877</f>
        <v>1</v>
      </c>
      <c r="AQ877" s="340">
        <f t="shared" si="289"/>
        <v>1</v>
      </c>
      <c r="AR877" s="123">
        <f t="shared" si="290"/>
        <v>0</v>
      </c>
      <c r="AS877" s="123">
        <f t="shared" si="291"/>
        <v>0</v>
      </c>
      <c r="AT877" s="123">
        <f>IF(OR(AND((K877&lt;0.8),(BE877&gt;180)),AND((K877&lt;0.8),(BE877&lt;10)),AND((K877&gt;=0.8),(BE877&lt;10)),AND((K877&gt;=0.8),(BE877&gt;90))),0,1)</f>
        <v>1</v>
      </c>
      <c r="AU877" s="123">
        <f t="shared" si="292"/>
        <v>0</v>
      </c>
      <c r="AV877" s="123">
        <f t="shared" si="293"/>
        <v>0</v>
      </c>
      <c r="AW877" s="123">
        <f t="shared" si="294"/>
        <v>1</v>
      </c>
      <c r="AX877" s="123">
        <f t="shared" si="295"/>
        <v>1</v>
      </c>
      <c r="AY877" s="416" t="str">
        <f t="shared" si="296"/>
        <v>C</v>
      </c>
      <c r="AZ877" s="416" t="str">
        <f>R877&amp;AY877</f>
        <v>1C</v>
      </c>
      <c r="BA877" s="417">
        <f>IFERROR(INDEX(Raw_DATA!L:L,MATCH(Risk7_PlusY67!$D877,Raw_DATA!$A:$A,0)),"")</f>
        <v>-19.989999999999998</v>
      </c>
      <c r="BB877" s="417">
        <f>IFERROR(INDEX(AVGGroup!$H$5:$H$21,MATCH(Risk7_PlusY67!$BJ877,AVGGroup!$C$5:$C$21,0)),"")</f>
        <v>-5.99</v>
      </c>
      <c r="BC877" s="417">
        <f>IFERROR(INDEX(Raw_DATA!M:M,MATCH(Risk7_PlusY67!$D877,Raw_DATA!$A:$A,0)),"")</f>
        <v>-19.649999999999999</v>
      </c>
      <c r="BD877" s="418">
        <f>IFERROR(INDEX(AVGGroup!$J$5:$J$21,MATCH(Risk7_PlusY67!$BJ877,AVGGroup!$C$5:$C$21,0)),"")</f>
        <v>-10.86</v>
      </c>
      <c r="BE877" s="407">
        <f>IFERROR(INDEX(Raw_DATA!N:N,MATCH(Risk7_PlusY67!$D877,Raw_DATA!$A:$A,0)),"")</f>
        <v>66</v>
      </c>
      <c r="BF877" s="407">
        <f>IFERROR(INDEX(Raw_DATA!O:O,MATCH(Risk7_PlusY67!$D877,Raw_DATA!$A:$A,0)),"")</f>
        <v>79</v>
      </c>
      <c r="BG877" s="407">
        <f>IFERROR(INDEX(Raw_DATA!P:P,MATCH(Risk7_PlusY67!$D877,Raw_DATA!$A:$A,0)),"")</f>
        <v>70</v>
      </c>
      <c r="BH877" s="407">
        <f>IFERROR(INDEX(Raw_DATA!Q:Q,MATCH(Risk7_PlusY67!$D877,Raw_DATA!$A:$A,0)),"")</f>
        <v>81</v>
      </c>
      <c r="BI877" s="407">
        <f>IFERROR(INDEX(Raw_DATA!R:R,MATCH(Risk7_PlusY67!$D877,Raw_DATA!$A:$A,0)),"")</f>
        <v>39</v>
      </c>
      <c r="BJ877" s="124" t="str">
        <f>INDEX('Org2567'!$BM:$BM,MATCH(Risk7_PlusY67!D877,'Org2567'!$D:$D,0))</f>
        <v>รพช.F1 P50,000-100,000</v>
      </c>
    </row>
    <row r="878" spans="1:62" x14ac:dyDescent="0.7">
      <c r="A878" s="206">
        <f>IF(ISBLANK(D878),"",COUNTA($D$3:D878))</f>
        <v>876</v>
      </c>
      <c r="B878" s="207">
        <f>IFERROR(INDEX(ID!$E:$E,MATCH(Risk7_PlusY67!$D878,ID!$A:$A,0)),"")</f>
        <v>12</v>
      </c>
      <c r="C878" s="207" t="str">
        <f>IFERROR(INDEX(ID!$I:$I,MATCH(Risk7_PlusY67!$D878,ID!$A:$A,0)),"")</f>
        <v>ยะลา</v>
      </c>
      <c r="D878" s="295" t="s">
        <v>871</v>
      </c>
      <c r="E878" s="207" t="str">
        <f>IFERROR(INDEX(ID!$C:$C,MATCH(Risk7_PlusY67!$D878,ID!$A:$A,0)),"")</f>
        <v>สมเด็จพระยุพราชยะหา,รพช.</v>
      </c>
      <c r="F878" s="207" t="str">
        <f>IFERROR(INDEX(ID!$G:$G,MATCH(Risk7_PlusY67!$D878,ID!$A:$A,0)),"")</f>
        <v>รพช.</v>
      </c>
      <c r="G878" s="206">
        <f>IFERROR(INDEX(ID!$J:$J,MATCH(Risk7_PlusY67!$D878,ID!$A:$A,0)),"")</f>
        <v>90</v>
      </c>
      <c r="H878" s="208" t="str">
        <f>IFERROR(INDEX(ID!$P:$P,MATCH(Risk7_PlusY67!$D878,ID!$A:$A,0)),"")</f>
        <v>รพช.F1 P50,000-100,000</v>
      </c>
      <c r="I878" s="209">
        <f>IFERROR(INDEX(Raw_DATA!E:E,MATCH(Risk7_PlusY67!$D878,Raw_DATA!$A:$A,0)),"")</f>
        <v>3.63</v>
      </c>
      <c r="J878" s="209">
        <f>IFERROR(INDEX(Raw_DATA!F:F,MATCH(Risk7_PlusY67!$D878,Raw_DATA!$A:$A,0)),"")</f>
        <v>3.3</v>
      </c>
      <c r="K878" s="209">
        <f>IFERROR(INDEX(Raw_DATA!G:G,MATCH(Risk7_PlusY67!$D878,Raw_DATA!$A:$A,0)),"")</f>
        <v>2.39</v>
      </c>
      <c r="L878" s="209">
        <f>IFERROR(INDEX(Raw_DATA!H:H,MATCH(Risk7_PlusY67!$D878,Raw_DATA!$A:$A,0)),"")</f>
        <v>46525500.600000001</v>
      </c>
      <c r="M878" s="210">
        <f>IFERROR(INDEX(Raw_DATA!I:I,MATCH(Risk7_PlusY67!$D878,Raw_DATA!$A:$A,0)),"")</f>
        <v>-12990924.52</v>
      </c>
      <c r="N878" s="206">
        <f t="shared" ref="N878:N895" si="297">(IF(I878&lt;1.5,1,0))+(IF(J878&lt;1,1,0))+(IF(K878&lt;0.8,1,0))</f>
        <v>0</v>
      </c>
      <c r="O878" s="206">
        <f t="shared" ref="O878:O895" si="298">IF(M878&lt;0,1,0)+IF(L878&lt;0,1,0)</f>
        <v>1</v>
      </c>
      <c r="P878" s="206">
        <f t="shared" si="279"/>
        <v>0</v>
      </c>
      <c r="Q878" s="211">
        <f t="shared" si="280"/>
        <v>42.9</v>
      </c>
      <c r="R878" s="206">
        <f t="shared" ref="R878:R895" si="299">+N878+O878+P878</f>
        <v>1</v>
      </c>
      <c r="S878" s="212">
        <f>IFERROR(INDEX(Raw_DATA!J:J,MATCH(Risk7_PlusY67!$D878,Raw_DATA!$A:$A,0)),"")</f>
        <v>-3503470.35</v>
      </c>
      <c r="T878" s="213">
        <f>IFERROR(INDEX(Raw_DATA!K:K,MATCH(Risk7_PlusY67!$D878,Raw_DATA!$A:$A,0)),"")</f>
        <v>24614334.329999998</v>
      </c>
      <c r="U878" s="214">
        <f t="shared" si="281"/>
        <v>1</v>
      </c>
      <c r="V878" s="214">
        <f t="shared" si="282"/>
        <v>1</v>
      </c>
      <c r="W878" s="214">
        <f>IF(OR(AND((K878&lt;0.8),(AJ878&gt;180)),AND((K878&lt;0.8),(AJ878&lt;10)),AND((K878&gt;=0.8),(AJ878&lt;10)),AND((K878&gt;=0.8),(AJ878&gt;90))),0,1)</f>
        <v>0</v>
      </c>
      <c r="X878" s="214">
        <f t="shared" si="283"/>
        <v>1</v>
      </c>
      <c r="Y878" s="214">
        <f t="shared" si="284"/>
        <v>1</v>
      </c>
      <c r="Z878" s="214">
        <f t="shared" si="285"/>
        <v>1</v>
      </c>
      <c r="AA878" s="214">
        <f t="shared" si="286"/>
        <v>1</v>
      </c>
      <c r="AB878" s="215" t="str">
        <f t="shared" si="287"/>
        <v>A-</v>
      </c>
      <c r="AC878" s="215" t="str">
        <f t="shared" si="288"/>
        <v>1A-</v>
      </c>
      <c r="AD878" s="216"/>
      <c r="AE878" s="216"/>
      <c r="AF878" s="434">
        <f>IFERROR(INDEX(Raw_DATA!L:L,MATCH(Risk7_PlusY67!$D878,Raw_DATA!$A:$A,0)),"")</f>
        <v>-1.95</v>
      </c>
      <c r="AG878" s="434">
        <f>IFERROR(INDEX(AVGGroup!$D$5:$D$21,MATCH(Risk7_PlusY67!$H878,AVGGroup!$C$5:$C$21,0)),"")</f>
        <v>-5.99</v>
      </c>
      <c r="AH878" s="434">
        <f>IFERROR(INDEX(Raw_DATA!M:M,MATCH(Risk7_PlusY67!$D878,Raw_DATA!$A:$A,0)),"")</f>
        <v>-7.7</v>
      </c>
      <c r="AI878" s="435">
        <f>IFERROR(INDEX(AVGGroup!$F$5:$F$21,MATCH(Risk7_PlusY67!$H878,AVGGroup!$C$5:$C$21,0)),"")</f>
        <v>-10.86</v>
      </c>
      <c r="AJ878" s="401">
        <f>IFERROR(INDEX(Raw_DATA!N:N,MATCH(Risk7_PlusY67!$D878,Raw_DATA!$A:$A,0)),"")</f>
        <v>134</v>
      </c>
      <c r="AK878" s="401">
        <f>IFERROR(INDEX(Raw_DATA!O:O,MATCH(Risk7_PlusY67!$D878,Raw_DATA!$A:$A,0)),"")</f>
        <v>55</v>
      </c>
      <c r="AL878" s="401">
        <f>IFERROR(INDEX(Raw_DATA!P:P,MATCH(Risk7_PlusY67!$D878,Raw_DATA!$A:$A,0)),"")</f>
        <v>42</v>
      </c>
      <c r="AM878" s="401">
        <f>IFERROR(INDEX(Raw_DATA!Q:Q,MATCH(Risk7_PlusY67!$D878,Raw_DATA!$A:$A,0)),"")</f>
        <v>56</v>
      </c>
      <c r="AN878" s="401">
        <f>IFERROR(INDEX(Raw_DATA!R:R,MATCH(Risk7_PlusY67!$D878,Raw_DATA!$A:$A,0)),"")</f>
        <v>51</v>
      </c>
      <c r="AO878" s="407"/>
      <c r="AP878" s="411" t="b">
        <f>AB878=AY878</f>
        <v>1</v>
      </c>
      <c r="AQ878" s="340">
        <f t="shared" si="289"/>
        <v>1</v>
      </c>
      <c r="AR878" s="123">
        <f t="shared" si="290"/>
        <v>1</v>
      </c>
      <c r="AS878" s="123">
        <f t="shared" si="291"/>
        <v>1</v>
      </c>
      <c r="AT878" s="123">
        <f>IF(OR(AND((K878&lt;0.8),(BE878&gt;180)),AND((K878&lt;0.8),(BE878&lt;10)),AND((K878&gt;=0.8),(BE878&lt;10)),AND((K878&gt;=0.8),(BE878&gt;90))),0,1)</f>
        <v>0</v>
      </c>
      <c r="AU878" s="123">
        <f t="shared" si="292"/>
        <v>1</v>
      </c>
      <c r="AV878" s="123">
        <f t="shared" si="293"/>
        <v>1</v>
      </c>
      <c r="AW878" s="123">
        <f t="shared" si="294"/>
        <v>1</v>
      </c>
      <c r="AX878" s="123">
        <f t="shared" si="295"/>
        <v>1</v>
      </c>
      <c r="AY878" s="416" t="str">
        <f t="shared" si="296"/>
        <v>A-</v>
      </c>
      <c r="AZ878" s="416" t="str">
        <f>R878&amp;AY878</f>
        <v>1A-</v>
      </c>
      <c r="BA878" s="417">
        <f>IFERROR(INDEX(Raw_DATA!L:L,MATCH(Risk7_PlusY67!$D878,Raw_DATA!$A:$A,0)),"")</f>
        <v>-1.95</v>
      </c>
      <c r="BB878" s="417">
        <f>IFERROR(INDEX(AVGGroup!$H$5:$H$21,MATCH(Risk7_PlusY67!$BJ878,AVGGroup!$C$5:$C$21,0)),"")</f>
        <v>-5.99</v>
      </c>
      <c r="BC878" s="417">
        <f>IFERROR(INDEX(Raw_DATA!M:M,MATCH(Risk7_PlusY67!$D878,Raw_DATA!$A:$A,0)),"")</f>
        <v>-7.7</v>
      </c>
      <c r="BD878" s="418">
        <f>IFERROR(INDEX(AVGGroup!$J$5:$J$21,MATCH(Risk7_PlusY67!$BJ878,AVGGroup!$C$5:$C$21,0)),"")</f>
        <v>-10.86</v>
      </c>
      <c r="BE878" s="407">
        <f>IFERROR(INDEX(Raw_DATA!N:N,MATCH(Risk7_PlusY67!$D878,Raw_DATA!$A:$A,0)),"")</f>
        <v>134</v>
      </c>
      <c r="BF878" s="407">
        <f>IFERROR(INDEX(Raw_DATA!O:O,MATCH(Risk7_PlusY67!$D878,Raw_DATA!$A:$A,0)),"")</f>
        <v>55</v>
      </c>
      <c r="BG878" s="407">
        <f>IFERROR(INDEX(Raw_DATA!P:P,MATCH(Risk7_PlusY67!$D878,Raw_DATA!$A:$A,0)),"")</f>
        <v>42</v>
      </c>
      <c r="BH878" s="407">
        <f>IFERROR(INDEX(Raw_DATA!Q:Q,MATCH(Risk7_PlusY67!$D878,Raw_DATA!$A:$A,0)),"")</f>
        <v>56</v>
      </c>
      <c r="BI878" s="407">
        <f>IFERROR(INDEX(Raw_DATA!R:R,MATCH(Risk7_PlusY67!$D878,Raw_DATA!$A:$A,0)),"")</f>
        <v>51</v>
      </c>
      <c r="BJ878" s="124" t="str">
        <f>INDEX('Org2567'!$BM:$BM,MATCH(Risk7_PlusY67!D878,'Org2567'!$D:$D,0))</f>
        <v>รพช.F1 P50,000-100,000</v>
      </c>
    </row>
    <row r="879" spans="1:62" x14ac:dyDescent="0.7">
      <c r="A879" s="206">
        <f>IF(ISBLANK(D879),"",COUNTA($D$3:D879))</f>
        <v>877</v>
      </c>
      <c r="B879" s="207">
        <f>IFERROR(INDEX(ID!$E:$E,MATCH(Risk7_PlusY67!$D879,ID!$A:$A,0)),"")</f>
        <v>12</v>
      </c>
      <c r="C879" s="207" t="str">
        <f>IFERROR(INDEX(ID!$I:$I,MATCH(Risk7_PlusY67!$D879,ID!$A:$A,0)),"")</f>
        <v>ยะลา</v>
      </c>
      <c r="D879" s="295" t="s">
        <v>872</v>
      </c>
      <c r="E879" s="207" t="str">
        <f>IFERROR(INDEX(ID!$C:$C,MATCH(Risk7_PlusY67!$D879,ID!$A:$A,0)),"")</f>
        <v>กาบัง,รพช.</v>
      </c>
      <c r="F879" s="207" t="str">
        <f>IFERROR(INDEX(ID!$G:$G,MATCH(Risk7_PlusY67!$D879,ID!$A:$A,0)),"")</f>
        <v>รพช.</v>
      </c>
      <c r="G879" s="206">
        <f>IFERROR(INDEX(ID!$J:$J,MATCH(Risk7_PlusY67!$D879,ID!$A:$A,0)),"")</f>
        <v>30</v>
      </c>
      <c r="H879" s="208" t="str">
        <f>IFERROR(INDEX(ID!$P:$P,MATCH(Risk7_PlusY67!$D879,ID!$A:$A,0)),"")</f>
        <v>รพช.F2 P&lt;=30,000</v>
      </c>
      <c r="I879" s="209">
        <f>IFERROR(INDEX(Raw_DATA!E:E,MATCH(Risk7_PlusY67!$D879,Raw_DATA!$A:$A,0)),"")</f>
        <v>1.74</v>
      </c>
      <c r="J879" s="209">
        <f>IFERROR(INDEX(Raw_DATA!F:F,MATCH(Risk7_PlusY67!$D879,Raw_DATA!$A:$A,0)),"")</f>
        <v>1.51</v>
      </c>
      <c r="K879" s="209">
        <f>IFERROR(INDEX(Raw_DATA!G:G,MATCH(Risk7_PlusY67!$D879,Raw_DATA!$A:$A,0)),"")</f>
        <v>1.1100000000000001</v>
      </c>
      <c r="L879" s="209">
        <f>IFERROR(INDEX(Raw_DATA!H:H,MATCH(Risk7_PlusY67!$D879,Raw_DATA!$A:$A,0)),"")</f>
        <v>5800343.1900000004</v>
      </c>
      <c r="M879" s="210">
        <f>IFERROR(INDEX(Raw_DATA!I:I,MATCH(Risk7_PlusY67!$D879,Raw_DATA!$A:$A,0)),"")</f>
        <v>-9838161.7400000002</v>
      </c>
      <c r="N879" s="206">
        <f t="shared" si="297"/>
        <v>0</v>
      </c>
      <c r="O879" s="206">
        <f t="shared" si="298"/>
        <v>1</v>
      </c>
      <c r="P879" s="206">
        <f t="shared" si="279"/>
        <v>0</v>
      </c>
      <c r="Q879" s="211">
        <f t="shared" si="280"/>
        <v>7</v>
      </c>
      <c r="R879" s="206">
        <f t="shared" si="299"/>
        <v>1</v>
      </c>
      <c r="S879" s="212">
        <f>IFERROR(INDEX(Raw_DATA!J:J,MATCH(Risk7_PlusY67!$D879,Raw_DATA!$A:$A,0)),"")</f>
        <v>-1900417.12</v>
      </c>
      <c r="T879" s="213">
        <f>IFERROR(INDEX(Raw_DATA!K:K,MATCH(Risk7_PlusY67!$D879,Raw_DATA!$A:$A,0)),"")</f>
        <v>895549.5</v>
      </c>
      <c r="U879" s="214">
        <f t="shared" si="281"/>
        <v>1</v>
      </c>
      <c r="V879" s="214">
        <f t="shared" si="282"/>
        <v>0</v>
      </c>
      <c r="W879" s="214">
        <f>IF(OR(AND((K879&lt;0.8),(AJ879&gt;180)),AND((K879&lt;0.8),(AJ879&lt;10)),AND((K879&gt;=0.8),(AJ879&lt;10)),AND((K879&gt;=0.8),(AJ879&gt;90))),0,1)</f>
        <v>1</v>
      </c>
      <c r="X879" s="214">
        <f t="shared" si="283"/>
        <v>1</v>
      </c>
      <c r="Y879" s="214">
        <f t="shared" si="284"/>
        <v>1</v>
      </c>
      <c r="Z879" s="214">
        <f t="shared" si="285"/>
        <v>1</v>
      </c>
      <c r="AA879" s="214">
        <f t="shared" si="286"/>
        <v>0</v>
      </c>
      <c r="AB879" s="215" t="str">
        <f t="shared" si="287"/>
        <v>B</v>
      </c>
      <c r="AC879" s="215" t="str">
        <f t="shared" si="288"/>
        <v>1B</v>
      </c>
      <c r="AD879" s="216"/>
      <c r="AE879" s="216"/>
      <c r="AF879" s="434">
        <f>IFERROR(INDEX(Raw_DATA!L:L,MATCH(Risk7_PlusY67!$D879,Raw_DATA!$A:$A,0)),"")</f>
        <v>-2.37</v>
      </c>
      <c r="AG879" s="434">
        <f>IFERROR(INDEX(AVGGroup!$D$5:$D$21,MATCH(Risk7_PlusY67!$H879,AVGGroup!$C$5:$C$21,0)),"")</f>
        <v>-3.55</v>
      </c>
      <c r="AH879" s="434">
        <f>IFERROR(INDEX(Raw_DATA!M:M,MATCH(Risk7_PlusY67!$D879,Raw_DATA!$A:$A,0)),"")</f>
        <v>-23.84</v>
      </c>
      <c r="AI879" s="435">
        <f>IFERROR(INDEX(AVGGroup!$F$5:$F$21,MATCH(Risk7_PlusY67!$H879,AVGGroup!$C$5:$C$21,0)),"")</f>
        <v>-10.199999999999999</v>
      </c>
      <c r="AJ879" s="401">
        <f>IFERROR(INDEX(Raw_DATA!N:N,MATCH(Risk7_PlusY67!$D879,Raw_DATA!$A:$A,0)),"")</f>
        <v>46</v>
      </c>
      <c r="AK879" s="401">
        <f>IFERROR(INDEX(Raw_DATA!O:O,MATCH(Risk7_PlusY67!$D879,Raw_DATA!$A:$A,0)),"")</f>
        <v>52</v>
      </c>
      <c r="AL879" s="401">
        <f>IFERROR(INDEX(Raw_DATA!P:P,MATCH(Risk7_PlusY67!$D879,Raw_DATA!$A:$A,0)),"")</f>
        <v>60</v>
      </c>
      <c r="AM879" s="401">
        <f>IFERROR(INDEX(Raw_DATA!Q:Q,MATCH(Risk7_PlusY67!$D879,Raw_DATA!$A:$A,0)),"")</f>
        <v>69</v>
      </c>
      <c r="AN879" s="401">
        <f>IFERROR(INDEX(Raw_DATA!R:R,MATCH(Risk7_PlusY67!$D879,Raw_DATA!$A:$A,0)),"")</f>
        <v>61</v>
      </c>
      <c r="AO879" s="407"/>
      <c r="AP879" s="411" t="b">
        <f>AB879=AY879</f>
        <v>1</v>
      </c>
      <c r="AQ879" s="340">
        <f t="shared" si="289"/>
        <v>1</v>
      </c>
      <c r="AR879" s="123">
        <f t="shared" si="290"/>
        <v>1</v>
      </c>
      <c r="AS879" s="123">
        <f t="shared" si="291"/>
        <v>0</v>
      </c>
      <c r="AT879" s="123">
        <f>IF(OR(AND((K879&lt;0.8),(BE879&gt;180)),AND((K879&lt;0.8),(BE879&lt;10)),AND((K879&gt;=0.8),(BE879&lt;10)),AND((K879&gt;=0.8),(BE879&gt;90))),0,1)</f>
        <v>1</v>
      </c>
      <c r="AU879" s="123">
        <f t="shared" si="292"/>
        <v>1</v>
      </c>
      <c r="AV879" s="123">
        <f t="shared" si="293"/>
        <v>1</v>
      </c>
      <c r="AW879" s="123">
        <f t="shared" si="294"/>
        <v>1</v>
      </c>
      <c r="AX879" s="123">
        <f t="shared" si="295"/>
        <v>0</v>
      </c>
      <c r="AY879" s="416" t="str">
        <f t="shared" si="296"/>
        <v>B</v>
      </c>
      <c r="AZ879" s="416" t="str">
        <f>R879&amp;AY879</f>
        <v>1B</v>
      </c>
      <c r="BA879" s="417">
        <f>IFERROR(INDEX(Raw_DATA!L:L,MATCH(Risk7_PlusY67!$D879,Raw_DATA!$A:$A,0)),"")</f>
        <v>-2.37</v>
      </c>
      <c r="BB879" s="417">
        <f>IFERROR(INDEX(AVGGroup!$H$5:$H$21,MATCH(Risk7_PlusY67!$BJ879,AVGGroup!$C$5:$C$21,0)),"")</f>
        <v>-3.54</v>
      </c>
      <c r="BC879" s="417">
        <f>IFERROR(INDEX(Raw_DATA!M:M,MATCH(Risk7_PlusY67!$D879,Raw_DATA!$A:$A,0)),"")</f>
        <v>-23.84</v>
      </c>
      <c r="BD879" s="418">
        <f>IFERROR(INDEX(AVGGroup!$J$5:$J$21,MATCH(Risk7_PlusY67!$BJ879,AVGGroup!$C$5:$C$21,0)),"")</f>
        <v>-10.199999999999999</v>
      </c>
      <c r="BE879" s="407">
        <f>IFERROR(INDEX(Raw_DATA!N:N,MATCH(Risk7_PlusY67!$D879,Raw_DATA!$A:$A,0)),"")</f>
        <v>46</v>
      </c>
      <c r="BF879" s="407">
        <f>IFERROR(INDEX(Raw_DATA!O:O,MATCH(Risk7_PlusY67!$D879,Raw_DATA!$A:$A,0)),"")</f>
        <v>52</v>
      </c>
      <c r="BG879" s="407">
        <f>IFERROR(INDEX(Raw_DATA!P:P,MATCH(Risk7_PlusY67!$D879,Raw_DATA!$A:$A,0)),"")</f>
        <v>60</v>
      </c>
      <c r="BH879" s="407">
        <f>IFERROR(INDEX(Raw_DATA!Q:Q,MATCH(Risk7_PlusY67!$D879,Raw_DATA!$A:$A,0)),"")</f>
        <v>69</v>
      </c>
      <c r="BI879" s="407">
        <f>IFERROR(INDEX(Raw_DATA!R:R,MATCH(Risk7_PlusY67!$D879,Raw_DATA!$A:$A,0)),"")</f>
        <v>61</v>
      </c>
      <c r="BJ879" s="124" t="str">
        <f>INDEX('Org2567'!$BM:$BM,MATCH(Risk7_PlusY67!D879,'Org2567'!$D:$D,0))</f>
        <v>รพช.F2 P&lt;=30,000</v>
      </c>
    </row>
    <row r="880" spans="1:62" x14ac:dyDescent="0.7">
      <c r="A880" s="206">
        <f>IF(ISBLANK(D880),"",COUNTA($D$3:D880))</f>
        <v>878</v>
      </c>
      <c r="B880" s="207">
        <f>IFERROR(INDEX(ID!$E:$E,MATCH(Risk7_PlusY67!$D880,ID!$A:$A,0)),"")</f>
        <v>12</v>
      </c>
      <c r="C880" s="207" t="str">
        <f>IFERROR(INDEX(ID!$I:$I,MATCH(Risk7_PlusY67!$D880,ID!$A:$A,0)),"")</f>
        <v>ยะลา</v>
      </c>
      <c r="D880" s="295" t="s">
        <v>873</v>
      </c>
      <c r="E880" s="207" t="str">
        <f>IFERROR(INDEX(ID!$C:$C,MATCH(Risk7_PlusY67!$D880,ID!$A:$A,0)),"")</f>
        <v>กรงปินัง,รพช.</v>
      </c>
      <c r="F880" s="207" t="str">
        <f>IFERROR(INDEX(ID!$G:$G,MATCH(Risk7_PlusY67!$D880,ID!$A:$A,0)),"")</f>
        <v>รพช.</v>
      </c>
      <c r="G880" s="206">
        <f>IFERROR(INDEX(ID!$J:$J,MATCH(Risk7_PlusY67!$D880,ID!$A:$A,0)),"")</f>
        <v>30</v>
      </c>
      <c r="H880" s="208" t="str">
        <f>IFERROR(INDEX(ID!$P:$P,MATCH(Risk7_PlusY67!$D880,ID!$A:$A,0)),"")</f>
        <v>รพช.F2 P&lt;=30,000</v>
      </c>
      <c r="I880" s="209">
        <f>IFERROR(INDEX(Raw_DATA!E:E,MATCH(Risk7_PlusY67!$D880,Raw_DATA!$A:$A,0)),"")</f>
        <v>2.1800000000000002</v>
      </c>
      <c r="J880" s="209">
        <f>IFERROR(INDEX(Raw_DATA!F:F,MATCH(Risk7_PlusY67!$D880,Raw_DATA!$A:$A,0)),"")</f>
        <v>2.0099999999999998</v>
      </c>
      <c r="K880" s="209">
        <f>IFERROR(INDEX(Raw_DATA!G:G,MATCH(Risk7_PlusY67!$D880,Raw_DATA!$A:$A,0)),"")</f>
        <v>1.3</v>
      </c>
      <c r="L880" s="209">
        <f>IFERROR(INDEX(Raw_DATA!H:H,MATCH(Risk7_PlusY67!$D880,Raw_DATA!$A:$A,0)),"")</f>
        <v>14079366.93</v>
      </c>
      <c r="M880" s="210">
        <f>IFERROR(INDEX(Raw_DATA!I:I,MATCH(Risk7_PlusY67!$D880,Raw_DATA!$A:$A,0)),"")</f>
        <v>-32698973.600000001</v>
      </c>
      <c r="N880" s="206">
        <f t="shared" si="297"/>
        <v>0</v>
      </c>
      <c r="O880" s="206">
        <f t="shared" si="298"/>
        <v>1</v>
      </c>
      <c r="P880" s="206">
        <f t="shared" si="279"/>
        <v>1</v>
      </c>
      <c r="Q880" s="211">
        <f t="shared" si="280"/>
        <v>5.0999999999999996</v>
      </c>
      <c r="R880" s="206">
        <f t="shared" si="299"/>
        <v>2</v>
      </c>
      <c r="S880" s="212">
        <f>IFERROR(INDEX(Raw_DATA!J:J,MATCH(Risk7_PlusY67!$D880,Raw_DATA!$A:$A,0)),"")</f>
        <v>-23816319.27</v>
      </c>
      <c r="T880" s="213">
        <f>IFERROR(INDEX(Raw_DATA!K:K,MATCH(Risk7_PlusY67!$D880,Raw_DATA!$A:$A,0)),"")</f>
        <v>3622242.56</v>
      </c>
      <c r="U880" s="214">
        <f t="shared" si="281"/>
        <v>0</v>
      </c>
      <c r="V880" s="214">
        <f t="shared" si="282"/>
        <v>0</v>
      </c>
      <c r="W880" s="214">
        <f>IF(OR(AND((K880&lt;0.8),(AJ880&gt;180)),AND((K880&lt;0.8),(AJ880&lt;10)),AND((K880&gt;=0.8),(AJ880&lt;10)),AND((K880&gt;=0.8),(AJ880&gt;90))),0,1)</f>
        <v>1</v>
      </c>
      <c r="X880" s="214">
        <f t="shared" si="283"/>
        <v>1</v>
      </c>
      <c r="Y880" s="214">
        <f t="shared" si="284"/>
        <v>1</v>
      </c>
      <c r="Z880" s="214">
        <f t="shared" si="285"/>
        <v>1</v>
      </c>
      <c r="AA880" s="214">
        <f t="shared" si="286"/>
        <v>1</v>
      </c>
      <c r="AB880" s="215" t="str">
        <f t="shared" si="287"/>
        <v>B</v>
      </c>
      <c r="AC880" s="215" t="str">
        <f t="shared" si="288"/>
        <v>2B</v>
      </c>
      <c r="AD880" s="216"/>
      <c r="AE880" s="216"/>
      <c r="AF880" s="434">
        <f>IFERROR(INDEX(Raw_DATA!L:L,MATCH(Risk7_PlusY67!$D880,Raw_DATA!$A:$A,0)),"")</f>
        <v>-25.14</v>
      </c>
      <c r="AG880" s="434">
        <f>IFERROR(INDEX(AVGGroup!$D$5:$D$21,MATCH(Risk7_PlusY67!$H880,AVGGroup!$C$5:$C$21,0)),"")</f>
        <v>-3.55</v>
      </c>
      <c r="AH880" s="434">
        <f>IFERROR(INDEX(Raw_DATA!M:M,MATCH(Risk7_PlusY67!$D880,Raw_DATA!$A:$A,0)),"")</f>
        <v>-31.95</v>
      </c>
      <c r="AI880" s="435">
        <f>IFERROR(INDEX(AVGGroup!$F$5:$F$21,MATCH(Risk7_PlusY67!$H880,AVGGroup!$C$5:$C$21,0)),"")</f>
        <v>-10.199999999999999</v>
      </c>
      <c r="AJ880" s="401">
        <f>IFERROR(INDEX(Raw_DATA!N:N,MATCH(Risk7_PlusY67!$D880,Raw_DATA!$A:$A,0)),"")</f>
        <v>57</v>
      </c>
      <c r="AK880" s="401">
        <f>IFERROR(INDEX(Raw_DATA!O:O,MATCH(Risk7_PlusY67!$D880,Raw_DATA!$A:$A,0)),"")</f>
        <v>60</v>
      </c>
      <c r="AL880" s="401">
        <f>IFERROR(INDEX(Raw_DATA!P:P,MATCH(Risk7_PlusY67!$D880,Raw_DATA!$A:$A,0)),"")</f>
        <v>21</v>
      </c>
      <c r="AM880" s="401">
        <f>IFERROR(INDEX(Raw_DATA!Q:Q,MATCH(Risk7_PlusY67!$D880,Raw_DATA!$A:$A,0)),"")</f>
        <v>82</v>
      </c>
      <c r="AN880" s="401">
        <f>IFERROR(INDEX(Raw_DATA!R:R,MATCH(Risk7_PlusY67!$D880,Raw_DATA!$A:$A,0)),"")</f>
        <v>37</v>
      </c>
      <c r="AO880" s="407"/>
      <c r="AP880" s="411" t="b">
        <f>AB880=AY880</f>
        <v>1</v>
      </c>
      <c r="AQ880" s="340">
        <f t="shared" si="289"/>
        <v>1</v>
      </c>
      <c r="AR880" s="123">
        <f t="shared" si="290"/>
        <v>0</v>
      </c>
      <c r="AS880" s="123">
        <f t="shared" si="291"/>
        <v>0</v>
      </c>
      <c r="AT880" s="123">
        <f>IF(OR(AND((K880&lt;0.8),(BE880&gt;180)),AND((K880&lt;0.8),(BE880&lt;10)),AND((K880&gt;=0.8),(BE880&lt;10)),AND((K880&gt;=0.8),(BE880&gt;90))),0,1)</f>
        <v>1</v>
      </c>
      <c r="AU880" s="123">
        <f t="shared" si="292"/>
        <v>1</v>
      </c>
      <c r="AV880" s="123">
        <f t="shared" si="293"/>
        <v>1</v>
      </c>
      <c r="AW880" s="123">
        <f t="shared" si="294"/>
        <v>1</v>
      </c>
      <c r="AX880" s="123">
        <f t="shared" si="295"/>
        <v>1</v>
      </c>
      <c r="AY880" s="416" t="str">
        <f t="shared" si="296"/>
        <v>B</v>
      </c>
      <c r="AZ880" s="416" t="str">
        <f>R880&amp;AY880</f>
        <v>2B</v>
      </c>
      <c r="BA880" s="417">
        <f>IFERROR(INDEX(Raw_DATA!L:L,MATCH(Risk7_PlusY67!$D880,Raw_DATA!$A:$A,0)),"")</f>
        <v>-25.14</v>
      </c>
      <c r="BB880" s="417">
        <f>IFERROR(INDEX(AVGGroup!$H$5:$H$21,MATCH(Risk7_PlusY67!$BJ880,AVGGroup!$C$5:$C$21,0)),"")</f>
        <v>-3.54</v>
      </c>
      <c r="BC880" s="417">
        <f>IFERROR(INDEX(Raw_DATA!M:M,MATCH(Risk7_PlusY67!$D880,Raw_DATA!$A:$A,0)),"")</f>
        <v>-31.95</v>
      </c>
      <c r="BD880" s="418">
        <f>IFERROR(INDEX(AVGGroup!$J$5:$J$21,MATCH(Risk7_PlusY67!$BJ880,AVGGroup!$C$5:$C$21,0)),"")</f>
        <v>-10.199999999999999</v>
      </c>
      <c r="BE880" s="407">
        <f>IFERROR(INDEX(Raw_DATA!N:N,MATCH(Risk7_PlusY67!$D880,Raw_DATA!$A:$A,0)),"")</f>
        <v>57</v>
      </c>
      <c r="BF880" s="407">
        <f>IFERROR(INDEX(Raw_DATA!O:O,MATCH(Risk7_PlusY67!$D880,Raw_DATA!$A:$A,0)),"")</f>
        <v>60</v>
      </c>
      <c r="BG880" s="407">
        <f>IFERROR(INDEX(Raw_DATA!P:P,MATCH(Risk7_PlusY67!$D880,Raw_DATA!$A:$A,0)),"")</f>
        <v>21</v>
      </c>
      <c r="BH880" s="407">
        <f>IFERROR(INDEX(Raw_DATA!Q:Q,MATCH(Risk7_PlusY67!$D880,Raw_DATA!$A:$A,0)),"")</f>
        <v>82</v>
      </c>
      <c r="BI880" s="407">
        <f>IFERROR(INDEX(Raw_DATA!R:R,MATCH(Risk7_PlusY67!$D880,Raw_DATA!$A:$A,0)),"")</f>
        <v>37</v>
      </c>
      <c r="BJ880" s="124" t="str">
        <f>INDEX('Org2567'!$BM:$BM,MATCH(Risk7_PlusY67!D880,'Org2567'!$D:$D,0))</f>
        <v>รพช.F2 P&lt;=30,000</v>
      </c>
    </row>
    <row r="881" spans="1:62" x14ac:dyDescent="0.7">
      <c r="A881" s="206">
        <f>IF(ISBLANK(D881),"",COUNTA($D$3:D881))</f>
        <v>879</v>
      </c>
      <c r="B881" s="207">
        <f>IFERROR(INDEX(ID!$E:$E,MATCH(Risk7_PlusY67!$D881,ID!$A:$A,0)),"")</f>
        <v>12</v>
      </c>
      <c r="C881" s="207" t="str">
        <f>IFERROR(INDEX(ID!$I:$I,MATCH(Risk7_PlusY67!$D881,ID!$A:$A,0)),"")</f>
        <v>สงขลา</v>
      </c>
      <c r="D881" s="295" t="s">
        <v>874</v>
      </c>
      <c r="E881" s="207" t="str">
        <f>IFERROR(INDEX(ID!$C:$C,MATCH(Risk7_PlusY67!$D881,ID!$A:$A,0)),"")</f>
        <v>หาดใหญ่,รพศ.</v>
      </c>
      <c r="F881" s="207" t="str">
        <f>IFERROR(INDEX(ID!$G:$G,MATCH(Risk7_PlusY67!$D881,ID!$A:$A,0)),"")</f>
        <v>รพศ.</v>
      </c>
      <c r="G881" s="206">
        <f>IFERROR(INDEX(ID!$J:$J,MATCH(Risk7_PlusY67!$D881,ID!$A:$A,0)),"")</f>
        <v>797</v>
      </c>
      <c r="H881" s="208" t="str">
        <f>IFERROR(INDEX(ID!$P:$P,MATCH(Risk7_PlusY67!$D881,ID!$A:$A,0)),"")</f>
        <v>รพศ.A B&gt;700to1000</v>
      </c>
      <c r="I881" s="209">
        <f>IFERROR(INDEX(Raw_DATA!E:E,MATCH(Risk7_PlusY67!$D881,Raw_DATA!$A:$A,0)),"")</f>
        <v>3.03</v>
      </c>
      <c r="J881" s="209">
        <f>IFERROR(INDEX(Raw_DATA!F:F,MATCH(Risk7_PlusY67!$D881,Raw_DATA!$A:$A,0)),"")</f>
        <v>2.74</v>
      </c>
      <c r="K881" s="209">
        <f>IFERROR(INDEX(Raw_DATA!G:G,MATCH(Risk7_PlusY67!$D881,Raw_DATA!$A:$A,0)),"")</f>
        <v>1.42</v>
      </c>
      <c r="L881" s="209">
        <f>IFERROR(INDEX(Raw_DATA!H:H,MATCH(Risk7_PlusY67!$D881,Raw_DATA!$A:$A,0)),"")</f>
        <v>1234864783.6800001</v>
      </c>
      <c r="M881" s="210">
        <f>IFERROR(INDEX(Raw_DATA!I:I,MATCH(Risk7_PlusY67!$D881,Raw_DATA!$A:$A,0)),"")</f>
        <v>-180537041.88999999</v>
      </c>
      <c r="N881" s="206">
        <f t="shared" si="297"/>
        <v>0</v>
      </c>
      <c r="O881" s="206">
        <f t="shared" si="298"/>
        <v>1</v>
      </c>
      <c r="P881" s="206">
        <f t="shared" si="279"/>
        <v>0</v>
      </c>
      <c r="Q881" s="211">
        <f t="shared" si="280"/>
        <v>82</v>
      </c>
      <c r="R881" s="206">
        <f t="shared" si="299"/>
        <v>1</v>
      </c>
      <c r="S881" s="212">
        <f>IFERROR(INDEX(Raw_DATA!J:J,MATCH(Risk7_PlusY67!$D881,Raw_DATA!$A:$A,0)),"")</f>
        <v>80784269.459999993</v>
      </c>
      <c r="T881" s="213">
        <f>IFERROR(INDEX(Raw_DATA!K:K,MATCH(Risk7_PlusY67!$D881,Raw_DATA!$A:$A,0)),"")</f>
        <v>254131804.56</v>
      </c>
      <c r="U881" s="214">
        <f t="shared" si="281"/>
        <v>0</v>
      </c>
      <c r="V881" s="214">
        <f t="shared" si="282"/>
        <v>0</v>
      </c>
      <c r="W881" s="214">
        <f>IF(OR(AND((K881&lt;0.8),(AJ881&gt;180)),AND((K881&lt;0.8),(AJ881&lt;10)),AND((K881&gt;=0.8),(AJ881&lt;10)),AND((K881&gt;=0.8),(AJ881&gt;90))),0,1)</f>
        <v>0</v>
      </c>
      <c r="X881" s="214">
        <f t="shared" si="283"/>
        <v>0</v>
      </c>
      <c r="Y881" s="214">
        <f t="shared" si="284"/>
        <v>1</v>
      </c>
      <c r="Z881" s="214">
        <f t="shared" si="285"/>
        <v>1</v>
      </c>
      <c r="AA881" s="214">
        <f t="shared" si="286"/>
        <v>1</v>
      </c>
      <c r="AB881" s="215" t="str">
        <f t="shared" si="287"/>
        <v>C</v>
      </c>
      <c r="AC881" s="215" t="str">
        <f t="shared" si="288"/>
        <v>1C</v>
      </c>
      <c r="AD881" s="216"/>
      <c r="AE881" s="216"/>
      <c r="AF881" s="434">
        <f>IFERROR(INDEX(Raw_DATA!L:L,MATCH(Risk7_PlusY67!$D881,Raw_DATA!$A:$A,0)),"")</f>
        <v>2.4700000000000002</v>
      </c>
      <c r="AG881" s="434">
        <f>IFERROR(INDEX(AVGGroup!$D$5:$D$21,MATCH(Risk7_PlusY67!$H881,AVGGroup!$C$5:$C$21,0)),"")</f>
        <v>5.87</v>
      </c>
      <c r="AH881" s="434">
        <f>IFERROR(INDEX(Raw_DATA!M:M,MATCH(Risk7_PlusY67!$D881,Raw_DATA!$A:$A,0)),"")</f>
        <v>-5.43</v>
      </c>
      <c r="AI881" s="435">
        <f>IFERROR(INDEX(AVGGroup!$F$5:$F$21,MATCH(Risk7_PlusY67!$H881,AVGGroup!$C$5:$C$21,0)),"")</f>
        <v>2.31</v>
      </c>
      <c r="AJ881" s="401">
        <f>IFERROR(INDEX(Raw_DATA!N:N,MATCH(Risk7_PlusY67!$D881,Raw_DATA!$A:$A,0)),"")</f>
        <v>105</v>
      </c>
      <c r="AK881" s="401">
        <f>IFERROR(INDEX(Raw_DATA!O:O,MATCH(Risk7_PlusY67!$D881,Raw_DATA!$A:$A,0)),"")</f>
        <v>81</v>
      </c>
      <c r="AL881" s="401">
        <f>IFERROR(INDEX(Raw_DATA!P:P,MATCH(Risk7_PlusY67!$D881,Raw_DATA!$A:$A,0)),"")</f>
        <v>50</v>
      </c>
      <c r="AM881" s="401">
        <f>IFERROR(INDEX(Raw_DATA!Q:Q,MATCH(Risk7_PlusY67!$D881,Raw_DATA!$A:$A,0)),"")</f>
        <v>84</v>
      </c>
      <c r="AN881" s="401">
        <f>IFERROR(INDEX(Raw_DATA!R:R,MATCH(Risk7_PlusY67!$D881,Raw_DATA!$A:$A,0)),"")</f>
        <v>50</v>
      </c>
      <c r="AO881" s="407"/>
      <c r="AP881" s="411" t="b">
        <f>AB881=AY881</f>
        <v>1</v>
      </c>
      <c r="AQ881" s="340">
        <f t="shared" si="289"/>
        <v>1</v>
      </c>
      <c r="AR881" s="123">
        <f t="shared" si="290"/>
        <v>0</v>
      </c>
      <c r="AS881" s="123">
        <f t="shared" si="291"/>
        <v>0</v>
      </c>
      <c r="AT881" s="123">
        <f>IF(OR(AND((K881&lt;0.8),(BE881&gt;180)),AND((K881&lt;0.8),(BE881&lt;10)),AND((K881&gt;=0.8),(BE881&lt;10)),AND((K881&gt;=0.8),(BE881&gt;90))),0,1)</f>
        <v>0</v>
      </c>
      <c r="AU881" s="123">
        <f t="shared" si="292"/>
        <v>0</v>
      </c>
      <c r="AV881" s="123">
        <f t="shared" si="293"/>
        <v>1</v>
      </c>
      <c r="AW881" s="123">
        <f t="shared" si="294"/>
        <v>1</v>
      </c>
      <c r="AX881" s="123">
        <f t="shared" si="295"/>
        <v>1</v>
      </c>
      <c r="AY881" s="416" t="str">
        <f t="shared" si="296"/>
        <v>C</v>
      </c>
      <c r="AZ881" s="416" t="str">
        <f>R881&amp;AY881</f>
        <v>1C</v>
      </c>
      <c r="BA881" s="417">
        <f>IFERROR(INDEX(Raw_DATA!L:L,MATCH(Risk7_PlusY67!$D881,Raw_DATA!$A:$A,0)),"")</f>
        <v>2.4700000000000002</v>
      </c>
      <c r="BB881" s="417">
        <f>IFERROR(INDEX(AVGGroup!$H$5:$H$21,MATCH(Risk7_PlusY67!$BJ881,AVGGroup!$C$5:$C$21,0)),"")</f>
        <v>5.88</v>
      </c>
      <c r="BC881" s="417">
        <f>IFERROR(INDEX(Raw_DATA!M:M,MATCH(Risk7_PlusY67!$D881,Raw_DATA!$A:$A,0)),"")</f>
        <v>-5.43</v>
      </c>
      <c r="BD881" s="418">
        <f>IFERROR(INDEX(AVGGroup!$J$5:$J$21,MATCH(Risk7_PlusY67!$BJ881,AVGGroup!$C$5:$C$21,0)),"")</f>
        <v>2.31</v>
      </c>
      <c r="BE881" s="407">
        <f>IFERROR(INDEX(Raw_DATA!N:N,MATCH(Risk7_PlusY67!$D881,Raw_DATA!$A:$A,0)),"")</f>
        <v>105</v>
      </c>
      <c r="BF881" s="407">
        <f>IFERROR(INDEX(Raw_DATA!O:O,MATCH(Risk7_PlusY67!$D881,Raw_DATA!$A:$A,0)),"")</f>
        <v>81</v>
      </c>
      <c r="BG881" s="407">
        <f>IFERROR(INDEX(Raw_DATA!P:P,MATCH(Risk7_PlusY67!$D881,Raw_DATA!$A:$A,0)),"")</f>
        <v>50</v>
      </c>
      <c r="BH881" s="407">
        <f>IFERROR(INDEX(Raw_DATA!Q:Q,MATCH(Risk7_PlusY67!$D881,Raw_DATA!$A:$A,0)),"")</f>
        <v>84</v>
      </c>
      <c r="BI881" s="407">
        <f>IFERROR(INDEX(Raw_DATA!R:R,MATCH(Risk7_PlusY67!$D881,Raw_DATA!$A:$A,0)),"")</f>
        <v>50</v>
      </c>
      <c r="BJ881" s="124" t="str">
        <f>INDEX('Org2567'!$BM:$BM,MATCH(Risk7_PlusY67!D881,'Org2567'!$D:$D,0))</f>
        <v>รพศ.A B&gt;700to1000</v>
      </c>
    </row>
    <row r="882" spans="1:62" x14ac:dyDescent="0.7">
      <c r="A882" s="206">
        <f>IF(ISBLANK(D882),"",COUNTA($D$3:D882))</f>
        <v>880</v>
      </c>
      <c r="B882" s="207">
        <f>IFERROR(INDEX(ID!$E:$E,MATCH(Risk7_PlusY67!$D882,ID!$A:$A,0)),"")</f>
        <v>12</v>
      </c>
      <c r="C882" s="207" t="str">
        <f>IFERROR(INDEX(ID!$I:$I,MATCH(Risk7_PlusY67!$D882,ID!$A:$A,0)),"")</f>
        <v>สงขลา</v>
      </c>
      <c r="D882" s="295" t="s">
        <v>875</v>
      </c>
      <c r="E882" s="207" t="str">
        <f>IFERROR(INDEX(ID!$C:$C,MATCH(Risk7_PlusY67!$D882,ID!$A:$A,0)),"")</f>
        <v>สงขลา,รพท.</v>
      </c>
      <c r="F882" s="207" t="str">
        <f>IFERROR(INDEX(ID!$G:$G,MATCH(Risk7_PlusY67!$D882,ID!$A:$A,0)),"")</f>
        <v>รพท.</v>
      </c>
      <c r="G882" s="206">
        <f>IFERROR(INDEX(ID!$J:$J,MATCH(Risk7_PlusY67!$D882,ID!$A:$A,0)),"")</f>
        <v>508</v>
      </c>
      <c r="H882" s="208" t="str">
        <f>IFERROR(INDEX(ID!$P:$P,MATCH(Risk7_PlusY67!$D882,ID!$A:$A,0)),"")</f>
        <v>รพท.S B&gt;400</v>
      </c>
      <c r="I882" s="209">
        <f>IFERROR(INDEX(Raw_DATA!E:E,MATCH(Risk7_PlusY67!$D882,Raw_DATA!$A:$A,0)),"")</f>
        <v>2.89</v>
      </c>
      <c r="J882" s="209">
        <f>IFERROR(INDEX(Raw_DATA!F:F,MATCH(Risk7_PlusY67!$D882,Raw_DATA!$A:$A,0)),"")</f>
        <v>2.6</v>
      </c>
      <c r="K882" s="209">
        <f>IFERROR(INDEX(Raw_DATA!G:G,MATCH(Risk7_PlusY67!$D882,Raw_DATA!$A:$A,0)),"")</f>
        <v>1.72</v>
      </c>
      <c r="L882" s="209">
        <f>IFERROR(INDEX(Raw_DATA!H:H,MATCH(Risk7_PlusY67!$D882,Raw_DATA!$A:$A,0)),"")</f>
        <v>488006513.63</v>
      </c>
      <c r="M882" s="210">
        <f>IFERROR(INDEX(Raw_DATA!I:I,MATCH(Risk7_PlusY67!$D882,Raw_DATA!$A:$A,0)),"")</f>
        <v>-21065903.149999999</v>
      </c>
      <c r="N882" s="206">
        <f t="shared" si="297"/>
        <v>0</v>
      </c>
      <c r="O882" s="206">
        <f t="shared" si="298"/>
        <v>1</v>
      </c>
      <c r="P882" s="206">
        <f t="shared" si="279"/>
        <v>0</v>
      </c>
      <c r="Q882" s="211">
        <f t="shared" si="280"/>
        <v>277.89999999999998</v>
      </c>
      <c r="R882" s="206">
        <f t="shared" si="299"/>
        <v>1</v>
      </c>
      <c r="S882" s="212">
        <f>IFERROR(INDEX(Raw_DATA!J:J,MATCH(Risk7_PlusY67!$D882,Raw_DATA!$A:$A,0)),"")</f>
        <v>16269548.289999999</v>
      </c>
      <c r="T882" s="213">
        <f>IFERROR(INDEX(Raw_DATA!K:K,MATCH(Risk7_PlusY67!$D882,Raw_DATA!$A:$A,0)),"")</f>
        <v>187382749.63</v>
      </c>
      <c r="U882" s="214">
        <f t="shared" si="281"/>
        <v>0</v>
      </c>
      <c r="V882" s="214">
        <f t="shared" si="282"/>
        <v>1</v>
      </c>
      <c r="W882" s="214">
        <f>IF(OR(AND((K882&lt;0.8),(AJ882&gt;180)),AND((K882&lt;0.8),(AJ882&lt;10)),AND((K882&gt;=0.8),(AJ882&lt;10)),AND((K882&gt;=0.8),(AJ882&gt;90))),0,1)</f>
        <v>0</v>
      </c>
      <c r="X882" s="214">
        <f t="shared" si="283"/>
        <v>0</v>
      </c>
      <c r="Y882" s="214">
        <f t="shared" si="284"/>
        <v>0</v>
      </c>
      <c r="Z882" s="214">
        <f t="shared" si="285"/>
        <v>1</v>
      </c>
      <c r="AA882" s="214">
        <f t="shared" si="286"/>
        <v>1</v>
      </c>
      <c r="AB882" s="215" t="str">
        <f t="shared" si="287"/>
        <v>C</v>
      </c>
      <c r="AC882" s="215" t="str">
        <f t="shared" si="288"/>
        <v>1C</v>
      </c>
      <c r="AD882" s="216"/>
      <c r="AE882" s="216"/>
      <c r="AF882" s="434">
        <f>IFERROR(INDEX(Raw_DATA!L:L,MATCH(Risk7_PlusY67!$D882,Raw_DATA!$A:$A,0)),"")</f>
        <v>1.01</v>
      </c>
      <c r="AG882" s="434">
        <f>IFERROR(INDEX(AVGGroup!$D$5:$D$21,MATCH(Risk7_PlusY67!$H882,AVGGroup!$C$5:$C$21,0)),"")</f>
        <v>3.6</v>
      </c>
      <c r="AH882" s="434">
        <f>IFERROR(INDEX(Raw_DATA!M:M,MATCH(Risk7_PlusY67!$D882,Raw_DATA!$A:$A,0)),"")</f>
        <v>-1.53</v>
      </c>
      <c r="AI882" s="435">
        <f>IFERROR(INDEX(AVGGroup!$F$5:$F$21,MATCH(Risk7_PlusY67!$H882,AVGGroup!$C$5:$C$21,0)),"")</f>
        <v>-2.23</v>
      </c>
      <c r="AJ882" s="401">
        <f>IFERROR(INDEX(Raw_DATA!N:N,MATCH(Risk7_PlusY67!$D882,Raw_DATA!$A:$A,0)),"")</f>
        <v>100</v>
      </c>
      <c r="AK882" s="401">
        <f>IFERROR(INDEX(Raw_DATA!O:O,MATCH(Risk7_PlusY67!$D882,Raw_DATA!$A:$A,0)),"")</f>
        <v>64</v>
      </c>
      <c r="AL882" s="401">
        <f>IFERROR(INDEX(Raw_DATA!P:P,MATCH(Risk7_PlusY67!$D882,Raw_DATA!$A:$A,0)),"")</f>
        <v>70</v>
      </c>
      <c r="AM882" s="401">
        <f>IFERROR(INDEX(Raw_DATA!Q:Q,MATCH(Risk7_PlusY67!$D882,Raw_DATA!$A:$A,0)),"")</f>
        <v>27</v>
      </c>
      <c r="AN882" s="401">
        <f>IFERROR(INDEX(Raw_DATA!R:R,MATCH(Risk7_PlusY67!$D882,Raw_DATA!$A:$A,0)),"")</f>
        <v>27</v>
      </c>
      <c r="AO882" s="407"/>
      <c r="AP882" s="411" t="b">
        <f>AB882=AY882</f>
        <v>1</v>
      </c>
      <c r="AQ882" s="340">
        <f t="shared" si="289"/>
        <v>1</v>
      </c>
      <c r="AR882" s="123">
        <f t="shared" si="290"/>
        <v>0</v>
      </c>
      <c r="AS882" s="123">
        <f t="shared" si="291"/>
        <v>1</v>
      </c>
      <c r="AT882" s="123">
        <f>IF(OR(AND((K882&lt;0.8),(BE882&gt;180)),AND((K882&lt;0.8),(BE882&lt;10)),AND((K882&gt;=0.8),(BE882&lt;10)),AND((K882&gt;=0.8),(BE882&gt;90))),0,1)</f>
        <v>0</v>
      </c>
      <c r="AU882" s="123">
        <f t="shared" si="292"/>
        <v>0</v>
      </c>
      <c r="AV882" s="123">
        <f t="shared" si="293"/>
        <v>0</v>
      </c>
      <c r="AW882" s="123">
        <f t="shared" si="294"/>
        <v>1</v>
      </c>
      <c r="AX882" s="123">
        <f t="shared" si="295"/>
        <v>1</v>
      </c>
      <c r="AY882" s="416" t="str">
        <f t="shared" si="296"/>
        <v>C</v>
      </c>
      <c r="AZ882" s="416" t="str">
        <f>R882&amp;AY882</f>
        <v>1C</v>
      </c>
      <c r="BA882" s="417">
        <f>IFERROR(INDEX(Raw_DATA!L:L,MATCH(Risk7_PlusY67!$D882,Raw_DATA!$A:$A,0)),"")</f>
        <v>1.01</v>
      </c>
      <c r="BB882" s="417">
        <f>IFERROR(INDEX(AVGGroup!$H$5:$H$21,MATCH(Risk7_PlusY67!$BJ882,AVGGroup!$C$5:$C$21,0)),"")</f>
        <v>3.6</v>
      </c>
      <c r="BC882" s="417">
        <f>IFERROR(INDEX(Raw_DATA!M:M,MATCH(Risk7_PlusY67!$D882,Raw_DATA!$A:$A,0)),"")</f>
        <v>-1.53</v>
      </c>
      <c r="BD882" s="418">
        <f>IFERROR(INDEX(AVGGroup!$J$5:$J$21,MATCH(Risk7_PlusY67!$BJ882,AVGGroup!$C$5:$C$21,0)),"")</f>
        <v>-2.23</v>
      </c>
      <c r="BE882" s="407">
        <f>IFERROR(INDEX(Raw_DATA!N:N,MATCH(Risk7_PlusY67!$D882,Raw_DATA!$A:$A,0)),"")</f>
        <v>100</v>
      </c>
      <c r="BF882" s="407">
        <f>IFERROR(INDEX(Raw_DATA!O:O,MATCH(Risk7_PlusY67!$D882,Raw_DATA!$A:$A,0)),"")</f>
        <v>64</v>
      </c>
      <c r="BG882" s="407">
        <f>IFERROR(INDEX(Raw_DATA!P:P,MATCH(Risk7_PlusY67!$D882,Raw_DATA!$A:$A,0)),"")</f>
        <v>70</v>
      </c>
      <c r="BH882" s="407">
        <f>IFERROR(INDEX(Raw_DATA!Q:Q,MATCH(Risk7_PlusY67!$D882,Raw_DATA!$A:$A,0)),"")</f>
        <v>27</v>
      </c>
      <c r="BI882" s="407">
        <f>IFERROR(INDEX(Raw_DATA!R:R,MATCH(Risk7_PlusY67!$D882,Raw_DATA!$A:$A,0)),"")</f>
        <v>27</v>
      </c>
      <c r="BJ882" s="124" t="str">
        <f>INDEX('Org2567'!$BM:$BM,MATCH(Risk7_PlusY67!D882,'Org2567'!$D:$D,0))</f>
        <v>รพท.S B&gt;400</v>
      </c>
    </row>
    <row r="883" spans="1:62" x14ac:dyDescent="0.7">
      <c r="A883" s="206">
        <f>IF(ISBLANK(D883),"",COUNTA($D$3:D883))</f>
        <v>881</v>
      </c>
      <c r="B883" s="207">
        <f>IFERROR(INDEX(ID!$E:$E,MATCH(Risk7_PlusY67!$D883,ID!$A:$A,0)),"")</f>
        <v>12</v>
      </c>
      <c r="C883" s="207" t="str">
        <f>IFERROR(INDEX(ID!$I:$I,MATCH(Risk7_PlusY67!$D883,ID!$A:$A,0)),"")</f>
        <v>สงขลา</v>
      </c>
      <c r="D883" s="295" t="s">
        <v>876</v>
      </c>
      <c r="E883" s="207" t="str">
        <f>IFERROR(INDEX(ID!$C:$C,MATCH(Risk7_PlusY67!$D883,ID!$A:$A,0)),"")</f>
        <v>สทิงพระ,รพช.</v>
      </c>
      <c r="F883" s="207" t="str">
        <f>IFERROR(INDEX(ID!$G:$G,MATCH(Risk7_PlusY67!$D883,ID!$A:$A,0)),"")</f>
        <v>รพช.</v>
      </c>
      <c r="G883" s="206">
        <f>IFERROR(INDEX(ID!$J:$J,MATCH(Risk7_PlusY67!$D883,ID!$A:$A,0)),"")</f>
        <v>42</v>
      </c>
      <c r="H883" s="208" t="str">
        <f>IFERROR(INDEX(ID!$P:$P,MATCH(Risk7_PlusY67!$D883,ID!$A:$A,0)),"")</f>
        <v>รพช.F2 P30,000-60,000</v>
      </c>
      <c r="I883" s="209">
        <f>IFERROR(INDEX(Raw_DATA!E:E,MATCH(Risk7_PlusY67!$D883,Raw_DATA!$A:$A,0)),"")</f>
        <v>0.95</v>
      </c>
      <c r="J883" s="209">
        <f>IFERROR(INDEX(Raw_DATA!F:F,MATCH(Risk7_PlusY67!$D883,Raw_DATA!$A:$A,0)),"")</f>
        <v>0.82</v>
      </c>
      <c r="K883" s="209">
        <f>IFERROR(INDEX(Raw_DATA!G:G,MATCH(Risk7_PlusY67!$D883,Raw_DATA!$A:$A,0)),"")</f>
        <v>0.45</v>
      </c>
      <c r="L883" s="209">
        <f>IFERROR(INDEX(Raw_DATA!H:H,MATCH(Risk7_PlusY67!$D883,Raw_DATA!$A:$A,0)),"")</f>
        <v>-1725277.92</v>
      </c>
      <c r="M883" s="210">
        <f>IFERROR(INDEX(Raw_DATA!I:I,MATCH(Risk7_PlusY67!$D883,Raw_DATA!$A:$A,0)),"")</f>
        <v>9258774.4399999995</v>
      </c>
      <c r="N883" s="206">
        <f t="shared" si="297"/>
        <v>3</v>
      </c>
      <c r="O883" s="206">
        <f t="shared" si="298"/>
        <v>1</v>
      </c>
      <c r="P883" s="206">
        <f t="shared" si="279"/>
        <v>0</v>
      </c>
      <c r="Q883" s="211">
        <f t="shared" si="280"/>
        <v>2.2000000000000002</v>
      </c>
      <c r="R883" s="206">
        <f t="shared" si="299"/>
        <v>4</v>
      </c>
      <c r="S883" s="212">
        <f>IFERROR(INDEX(Raw_DATA!J:J,MATCH(Risk7_PlusY67!$D883,Raw_DATA!$A:$A,0)),"")</f>
        <v>12911328.439999999</v>
      </c>
      <c r="T883" s="213">
        <f>IFERROR(INDEX(Raw_DATA!K:K,MATCH(Risk7_PlusY67!$D883,Raw_DATA!$A:$A,0)),"")</f>
        <v>-17345307.969999999</v>
      </c>
      <c r="U883" s="214">
        <f t="shared" si="281"/>
        <v>1</v>
      </c>
      <c r="V883" s="214">
        <f t="shared" si="282"/>
        <v>1</v>
      </c>
      <c r="W883" s="214">
        <f>IF(OR(AND((K883&lt;0.8),(AJ883&gt;180)),AND((K883&lt;0.8),(AJ883&lt;10)),AND((K883&gt;=0.8),(AJ883&lt;10)),AND((K883&gt;=0.8),(AJ883&gt;90))),0,1)</f>
        <v>0</v>
      </c>
      <c r="X883" s="214">
        <f t="shared" si="283"/>
        <v>1</v>
      </c>
      <c r="Y883" s="214">
        <f t="shared" si="284"/>
        <v>0</v>
      </c>
      <c r="Z883" s="214">
        <f t="shared" si="285"/>
        <v>1</v>
      </c>
      <c r="AA883" s="214">
        <f t="shared" si="286"/>
        <v>1</v>
      </c>
      <c r="AB883" s="215" t="str">
        <f t="shared" si="287"/>
        <v>B</v>
      </c>
      <c r="AC883" s="215" t="str">
        <f t="shared" si="288"/>
        <v>4B</v>
      </c>
      <c r="AD883" s="216"/>
      <c r="AE883" s="216"/>
      <c r="AF883" s="434">
        <f>IFERROR(INDEX(Raw_DATA!L:L,MATCH(Risk7_PlusY67!$D883,Raw_DATA!$A:$A,0)),"")</f>
        <v>11</v>
      </c>
      <c r="AG883" s="434">
        <f>IFERROR(INDEX(AVGGroup!$D$5:$D$21,MATCH(Risk7_PlusY67!$H883,AVGGroup!$C$5:$C$21,0)),"")</f>
        <v>-4.37</v>
      </c>
      <c r="AH883" s="434">
        <f>IFERROR(INDEX(Raw_DATA!M:M,MATCH(Risk7_PlusY67!$D883,Raw_DATA!$A:$A,0)),"")</f>
        <v>14.43</v>
      </c>
      <c r="AI883" s="435">
        <f>IFERROR(INDEX(AVGGroup!$F$5:$F$21,MATCH(Risk7_PlusY67!$H883,AVGGroup!$C$5:$C$21,0)),"")</f>
        <v>-9.19</v>
      </c>
      <c r="AJ883" s="401">
        <f>IFERROR(INDEX(Raw_DATA!N:N,MATCH(Risk7_PlusY67!$D883,Raw_DATA!$A:$A,0)),"")</f>
        <v>328</v>
      </c>
      <c r="AK883" s="401">
        <f>IFERROR(INDEX(Raw_DATA!O:O,MATCH(Risk7_PlusY67!$D883,Raw_DATA!$A:$A,0)),"")</f>
        <v>60</v>
      </c>
      <c r="AL883" s="401">
        <f>IFERROR(INDEX(Raw_DATA!P:P,MATCH(Risk7_PlusY67!$D883,Raw_DATA!$A:$A,0)),"")</f>
        <v>62</v>
      </c>
      <c r="AM883" s="401">
        <f>IFERROR(INDEX(Raw_DATA!Q:Q,MATCH(Risk7_PlusY67!$D883,Raw_DATA!$A:$A,0)),"")</f>
        <v>82</v>
      </c>
      <c r="AN883" s="401">
        <f>IFERROR(INDEX(Raw_DATA!R:R,MATCH(Risk7_PlusY67!$D883,Raw_DATA!$A:$A,0)),"")</f>
        <v>58</v>
      </c>
      <c r="AO883" s="407"/>
      <c r="AP883" s="411" t="b">
        <f>AB883=AY883</f>
        <v>1</v>
      </c>
      <c r="AQ883" s="340">
        <f t="shared" si="289"/>
        <v>0</v>
      </c>
      <c r="AR883" s="123">
        <f t="shared" si="290"/>
        <v>1</v>
      </c>
      <c r="AS883" s="123">
        <f t="shared" si="291"/>
        <v>1</v>
      </c>
      <c r="AT883" s="123">
        <f>IF(OR(AND((K883&lt;0.8),(BE883&gt;180)),AND((K883&lt;0.8),(BE883&lt;10)),AND((K883&gt;=0.8),(BE883&lt;10)),AND((K883&gt;=0.8),(BE883&gt;90))),0,1)</f>
        <v>0</v>
      </c>
      <c r="AU883" s="123">
        <f t="shared" si="292"/>
        <v>1</v>
      </c>
      <c r="AV883" s="123">
        <f t="shared" si="293"/>
        <v>0</v>
      </c>
      <c r="AW883" s="123">
        <f t="shared" si="294"/>
        <v>1</v>
      </c>
      <c r="AX883" s="123">
        <f t="shared" si="295"/>
        <v>1</v>
      </c>
      <c r="AY883" s="416" t="str">
        <f t="shared" si="296"/>
        <v>B</v>
      </c>
      <c r="AZ883" s="416" t="str">
        <f>R883&amp;AY883</f>
        <v>4B</v>
      </c>
      <c r="BA883" s="417">
        <f>IFERROR(INDEX(Raw_DATA!L:L,MATCH(Risk7_PlusY67!$D883,Raw_DATA!$A:$A,0)),"")</f>
        <v>11</v>
      </c>
      <c r="BB883" s="417">
        <f>IFERROR(INDEX(AVGGroup!$H$5:$H$21,MATCH(Risk7_PlusY67!$BJ883,AVGGroup!$C$5:$C$21,0)),"")</f>
        <v>-3.95</v>
      </c>
      <c r="BC883" s="417">
        <f>IFERROR(INDEX(Raw_DATA!M:M,MATCH(Risk7_PlusY67!$D883,Raw_DATA!$A:$A,0)),"")</f>
        <v>14.43</v>
      </c>
      <c r="BD883" s="418">
        <f>IFERROR(INDEX(AVGGroup!$J$5:$J$21,MATCH(Risk7_PlusY67!$BJ883,AVGGroup!$C$5:$C$21,0)),"")</f>
        <v>-8.8800000000000008</v>
      </c>
      <c r="BE883" s="407">
        <f>IFERROR(INDEX(Raw_DATA!N:N,MATCH(Risk7_PlusY67!$D883,Raw_DATA!$A:$A,0)),"")</f>
        <v>328</v>
      </c>
      <c r="BF883" s="407">
        <f>IFERROR(INDEX(Raw_DATA!O:O,MATCH(Risk7_PlusY67!$D883,Raw_DATA!$A:$A,0)),"")</f>
        <v>60</v>
      </c>
      <c r="BG883" s="407">
        <f>IFERROR(INDEX(Raw_DATA!P:P,MATCH(Risk7_PlusY67!$D883,Raw_DATA!$A:$A,0)),"")</f>
        <v>62</v>
      </c>
      <c r="BH883" s="407">
        <f>IFERROR(INDEX(Raw_DATA!Q:Q,MATCH(Risk7_PlusY67!$D883,Raw_DATA!$A:$A,0)),"")</f>
        <v>82</v>
      </c>
      <c r="BI883" s="407">
        <f>IFERROR(INDEX(Raw_DATA!R:R,MATCH(Risk7_PlusY67!$D883,Raw_DATA!$A:$A,0)),"")</f>
        <v>58</v>
      </c>
      <c r="BJ883" s="124" t="str">
        <f>INDEX('Org2567'!$BM:$BM,MATCH(Risk7_PlusY67!D883,'Org2567'!$D:$D,0))</f>
        <v>รพช.F2 P30,000-60,000</v>
      </c>
    </row>
    <row r="884" spans="1:62" x14ac:dyDescent="0.7">
      <c r="A884" s="206">
        <f>IF(ISBLANK(D884),"",COUNTA($D$3:D884))</f>
        <v>882</v>
      </c>
      <c r="B884" s="207">
        <f>IFERROR(INDEX(ID!$E:$E,MATCH(Risk7_PlusY67!$D884,ID!$A:$A,0)),"")</f>
        <v>12</v>
      </c>
      <c r="C884" s="207" t="str">
        <f>IFERROR(INDEX(ID!$I:$I,MATCH(Risk7_PlusY67!$D884,ID!$A:$A,0)),"")</f>
        <v>สงขลา</v>
      </c>
      <c r="D884" s="295" t="s">
        <v>877</v>
      </c>
      <c r="E884" s="207" t="str">
        <f>IFERROR(INDEX(ID!$C:$C,MATCH(Risk7_PlusY67!$D884,ID!$A:$A,0)),"")</f>
        <v>จะนะ,รพช.</v>
      </c>
      <c r="F884" s="207" t="str">
        <f>IFERROR(INDEX(ID!$G:$G,MATCH(Risk7_PlusY67!$D884,ID!$A:$A,0)),"")</f>
        <v>รพช.</v>
      </c>
      <c r="G884" s="206">
        <f>IFERROR(INDEX(ID!$J:$J,MATCH(Risk7_PlusY67!$D884,ID!$A:$A,0)),"")</f>
        <v>64</v>
      </c>
      <c r="H884" s="208" t="str">
        <f>IFERROR(INDEX(ID!$P:$P,MATCH(Risk7_PlusY67!$D884,ID!$A:$A,0)),"")</f>
        <v>รพช.F1 P50,000-100,000</v>
      </c>
      <c r="I884" s="209">
        <f>IFERROR(INDEX(Raw_DATA!E:E,MATCH(Risk7_PlusY67!$D884,Raw_DATA!$A:$A,0)),"")</f>
        <v>2.76</v>
      </c>
      <c r="J884" s="209">
        <f>IFERROR(INDEX(Raw_DATA!F:F,MATCH(Risk7_PlusY67!$D884,Raw_DATA!$A:$A,0)),"")</f>
        <v>2.61</v>
      </c>
      <c r="K884" s="209">
        <f>IFERROR(INDEX(Raw_DATA!G:G,MATCH(Risk7_PlusY67!$D884,Raw_DATA!$A:$A,0)),"")</f>
        <v>2.2400000000000002</v>
      </c>
      <c r="L884" s="209">
        <f>IFERROR(INDEX(Raw_DATA!H:H,MATCH(Risk7_PlusY67!$D884,Raw_DATA!$A:$A,0)),"")</f>
        <v>64795142.719999999</v>
      </c>
      <c r="M884" s="210">
        <f>IFERROR(INDEX(Raw_DATA!I:I,MATCH(Risk7_PlusY67!$D884,Raw_DATA!$A:$A,0)),"")</f>
        <v>-47726382.090000004</v>
      </c>
      <c r="N884" s="206">
        <f t="shared" si="297"/>
        <v>0</v>
      </c>
      <c r="O884" s="206">
        <f t="shared" si="298"/>
        <v>1</v>
      </c>
      <c r="P884" s="206">
        <f t="shared" si="279"/>
        <v>0</v>
      </c>
      <c r="Q884" s="211">
        <f t="shared" si="280"/>
        <v>16.2</v>
      </c>
      <c r="R884" s="206">
        <f t="shared" si="299"/>
        <v>1</v>
      </c>
      <c r="S884" s="212">
        <f>IFERROR(INDEX(Raw_DATA!J:J,MATCH(Risk7_PlusY67!$D884,Raw_DATA!$A:$A,0)),"")</f>
        <v>-44523521.469999999</v>
      </c>
      <c r="T884" s="213">
        <f>IFERROR(INDEX(Raw_DATA!K:K,MATCH(Risk7_PlusY67!$D884,Raw_DATA!$A:$A,0)),"")</f>
        <v>45630951.310000002</v>
      </c>
      <c r="U884" s="214">
        <f t="shared" si="281"/>
        <v>0</v>
      </c>
      <c r="V884" s="214">
        <f t="shared" si="282"/>
        <v>0</v>
      </c>
      <c r="W884" s="214">
        <f>IF(OR(AND((K884&lt;0.8),(AJ884&gt;180)),AND((K884&lt;0.8),(AJ884&lt;10)),AND((K884&gt;=0.8),(AJ884&lt;10)),AND((K884&gt;=0.8),(AJ884&gt;90))),0,1)</f>
        <v>0</v>
      </c>
      <c r="X884" s="214">
        <f t="shared" si="283"/>
        <v>1</v>
      </c>
      <c r="Y884" s="214">
        <f t="shared" si="284"/>
        <v>1</v>
      </c>
      <c r="Z884" s="214">
        <f t="shared" si="285"/>
        <v>1</v>
      </c>
      <c r="AA884" s="214">
        <f t="shared" si="286"/>
        <v>1</v>
      </c>
      <c r="AB884" s="215" t="str">
        <f t="shared" si="287"/>
        <v>B-</v>
      </c>
      <c r="AC884" s="215" t="str">
        <f t="shared" si="288"/>
        <v>1B-</v>
      </c>
      <c r="AD884" s="216"/>
      <c r="AE884" s="216"/>
      <c r="AF884" s="434">
        <f>IFERROR(INDEX(Raw_DATA!L:L,MATCH(Risk7_PlusY67!$D884,Raw_DATA!$A:$A,0)),"")</f>
        <v>-19.73</v>
      </c>
      <c r="AG884" s="434">
        <f>IFERROR(INDEX(AVGGroup!$D$5:$D$21,MATCH(Risk7_PlusY67!$H884,AVGGroup!$C$5:$C$21,0)),"")</f>
        <v>-5.99</v>
      </c>
      <c r="AH884" s="434">
        <f>IFERROR(INDEX(Raw_DATA!M:M,MATCH(Risk7_PlusY67!$D884,Raw_DATA!$A:$A,0)),"")</f>
        <v>-15.65</v>
      </c>
      <c r="AI884" s="435">
        <f>IFERROR(INDEX(AVGGroup!$F$5:$F$21,MATCH(Risk7_PlusY67!$H884,AVGGroup!$C$5:$C$21,0)),"")</f>
        <v>-10.86</v>
      </c>
      <c r="AJ884" s="401">
        <f>IFERROR(INDEX(Raw_DATA!N:N,MATCH(Risk7_PlusY67!$D884,Raw_DATA!$A:$A,0)),"")</f>
        <v>110</v>
      </c>
      <c r="AK884" s="401">
        <f>IFERROR(INDEX(Raw_DATA!O:O,MATCH(Risk7_PlusY67!$D884,Raw_DATA!$A:$A,0)),"")</f>
        <v>26</v>
      </c>
      <c r="AL884" s="401">
        <f>IFERROR(INDEX(Raw_DATA!P:P,MATCH(Risk7_PlusY67!$D884,Raw_DATA!$A:$A,0)),"")</f>
        <v>36</v>
      </c>
      <c r="AM884" s="401">
        <f>IFERROR(INDEX(Raw_DATA!Q:Q,MATCH(Risk7_PlusY67!$D884,Raw_DATA!$A:$A,0)),"")</f>
        <v>93</v>
      </c>
      <c r="AN884" s="401">
        <f>IFERROR(INDEX(Raw_DATA!R:R,MATCH(Risk7_PlusY67!$D884,Raw_DATA!$A:$A,0)),"")</f>
        <v>35</v>
      </c>
      <c r="AO884" s="407"/>
      <c r="AP884" s="411" t="b">
        <f>AB884=AY884</f>
        <v>1</v>
      </c>
      <c r="AQ884" s="340">
        <f t="shared" si="289"/>
        <v>1</v>
      </c>
      <c r="AR884" s="123">
        <f t="shared" si="290"/>
        <v>0</v>
      </c>
      <c r="AS884" s="123">
        <f t="shared" si="291"/>
        <v>0</v>
      </c>
      <c r="AT884" s="123">
        <f>IF(OR(AND((K884&lt;0.8),(BE884&gt;180)),AND((K884&lt;0.8),(BE884&lt;10)),AND((K884&gt;=0.8),(BE884&lt;10)),AND((K884&gt;=0.8),(BE884&gt;90))),0,1)</f>
        <v>0</v>
      </c>
      <c r="AU884" s="123">
        <f t="shared" si="292"/>
        <v>1</v>
      </c>
      <c r="AV884" s="123">
        <f t="shared" si="293"/>
        <v>1</v>
      </c>
      <c r="AW884" s="123">
        <f t="shared" si="294"/>
        <v>1</v>
      </c>
      <c r="AX884" s="123">
        <f t="shared" si="295"/>
        <v>1</v>
      </c>
      <c r="AY884" s="416" t="str">
        <f t="shared" si="296"/>
        <v>B-</v>
      </c>
      <c r="AZ884" s="416" t="str">
        <f>R884&amp;AY884</f>
        <v>1B-</v>
      </c>
      <c r="BA884" s="417">
        <f>IFERROR(INDEX(Raw_DATA!L:L,MATCH(Risk7_PlusY67!$D884,Raw_DATA!$A:$A,0)),"")</f>
        <v>-19.73</v>
      </c>
      <c r="BB884" s="417">
        <f>IFERROR(INDEX(AVGGroup!$H$5:$H$21,MATCH(Risk7_PlusY67!$BJ884,AVGGroup!$C$5:$C$21,0)),"")</f>
        <v>-5.99</v>
      </c>
      <c r="BC884" s="417">
        <f>IFERROR(INDEX(Raw_DATA!M:M,MATCH(Risk7_PlusY67!$D884,Raw_DATA!$A:$A,0)),"")</f>
        <v>-15.65</v>
      </c>
      <c r="BD884" s="418">
        <f>IFERROR(INDEX(AVGGroup!$J$5:$J$21,MATCH(Risk7_PlusY67!$BJ884,AVGGroup!$C$5:$C$21,0)),"")</f>
        <v>-10.86</v>
      </c>
      <c r="BE884" s="407">
        <f>IFERROR(INDEX(Raw_DATA!N:N,MATCH(Risk7_PlusY67!$D884,Raw_DATA!$A:$A,0)),"")</f>
        <v>110</v>
      </c>
      <c r="BF884" s="407">
        <f>IFERROR(INDEX(Raw_DATA!O:O,MATCH(Risk7_PlusY67!$D884,Raw_DATA!$A:$A,0)),"")</f>
        <v>26</v>
      </c>
      <c r="BG884" s="407">
        <f>IFERROR(INDEX(Raw_DATA!P:P,MATCH(Risk7_PlusY67!$D884,Raw_DATA!$A:$A,0)),"")</f>
        <v>36</v>
      </c>
      <c r="BH884" s="407">
        <f>IFERROR(INDEX(Raw_DATA!Q:Q,MATCH(Risk7_PlusY67!$D884,Raw_DATA!$A:$A,0)),"")</f>
        <v>93</v>
      </c>
      <c r="BI884" s="407">
        <f>IFERROR(INDEX(Raw_DATA!R:R,MATCH(Risk7_PlusY67!$D884,Raw_DATA!$A:$A,0)),"")</f>
        <v>35</v>
      </c>
      <c r="BJ884" s="124" t="str">
        <f>INDEX('Org2567'!$BM:$BM,MATCH(Risk7_PlusY67!D884,'Org2567'!$D:$D,0))</f>
        <v>รพช.F1 P50,000-100,000</v>
      </c>
    </row>
    <row r="885" spans="1:62" x14ac:dyDescent="0.7">
      <c r="A885" s="206">
        <f>IF(ISBLANK(D885),"",COUNTA($D$3:D885))</f>
        <v>883</v>
      </c>
      <c r="B885" s="207">
        <f>IFERROR(INDEX(ID!$E:$E,MATCH(Risk7_PlusY67!$D885,ID!$A:$A,0)),"")</f>
        <v>12</v>
      </c>
      <c r="C885" s="207" t="str">
        <f>IFERROR(INDEX(ID!$I:$I,MATCH(Risk7_PlusY67!$D885,ID!$A:$A,0)),"")</f>
        <v>สงขลา</v>
      </c>
      <c r="D885" s="295" t="s">
        <v>878</v>
      </c>
      <c r="E885" s="207" t="str">
        <f>IFERROR(INDEX(ID!$C:$C,MATCH(Risk7_PlusY67!$D885,ID!$A:$A,0)),"")</f>
        <v>สมเด็จพระบรมราชินีนาถ ณ อำเภอนาทวี,รพช.</v>
      </c>
      <c r="F885" s="207" t="str">
        <f>IFERROR(INDEX(ID!$G:$G,MATCH(Risk7_PlusY67!$D885,ID!$A:$A,0)),"")</f>
        <v>รพช.</v>
      </c>
      <c r="G885" s="206">
        <f>IFERROR(INDEX(ID!$J:$J,MATCH(Risk7_PlusY67!$D885,ID!$A:$A,0)),"")</f>
        <v>150</v>
      </c>
      <c r="H885" s="208" t="str">
        <f>IFERROR(INDEX(ID!$P:$P,MATCH(Risk7_PlusY67!$D885,ID!$A:$A,0)),"")</f>
        <v>รพช.M2 B&gt;100</v>
      </c>
      <c r="I885" s="209">
        <f>IFERROR(INDEX(Raw_DATA!E:E,MATCH(Risk7_PlusY67!$D885,Raw_DATA!$A:$A,0)),"")</f>
        <v>1.41</v>
      </c>
      <c r="J885" s="209">
        <f>IFERROR(INDEX(Raw_DATA!F:F,MATCH(Risk7_PlusY67!$D885,Raw_DATA!$A:$A,0)),"")</f>
        <v>1.3</v>
      </c>
      <c r="K885" s="209">
        <f>IFERROR(INDEX(Raw_DATA!G:G,MATCH(Risk7_PlusY67!$D885,Raw_DATA!$A:$A,0)),"")</f>
        <v>0.81</v>
      </c>
      <c r="L885" s="209">
        <f>IFERROR(INDEX(Raw_DATA!H:H,MATCH(Risk7_PlusY67!$D885,Raw_DATA!$A:$A,0)),"")</f>
        <v>29641696.550000001</v>
      </c>
      <c r="M885" s="210">
        <f>IFERROR(INDEX(Raw_DATA!I:I,MATCH(Risk7_PlusY67!$D885,Raw_DATA!$A:$A,0)),"")</f>
        <v>-60946826</v>
      </c>
      <c r="N885" s="206">
        <f t="shared" si="297"/>
        <v>1</v>
      </c>
      <c r="O885" s="206">
        <f t="shared" si="298"/>
        <v>1</v>
      </c>
      <c r="P885" s="206">
        <f t="shared" si="279"/>
        <v>1</v>
      </c>
      <c r="Q885" s="211">
        <f t="shared" si="280"/>
        <v>5.8</v>
      </c>
      <c r="R885" s="206">
        <f t="shared" si="299"/>
        <v>3</v>
      </c>
      <c r="S885" s="212">
        <f>IFERROR(INDEX(Raw_DATA!J:J,MATCH(Risk7_PlusY67!$D885,Raw_DATA!$A:$A,0)),"")</f>
        <v>-44952791.93</v>
      </c>
      <c r="T885" s="213">
        <f>IFERROR(INDEX(Raw_DATA!K:K,MATCH(Risk7_PlusY67!$D885,Raw_DATA!$A:$A,0)),"")</f>
        <v>-13453910.32</v>
      </c>
      <c r="U885" s="214">
        <f t="shared" si="281"/>
        <v>0</v>
      </c>
      <c r="V885" s="214">
        <f t="shared" si="282"/>
        <v>0</v>
      </c>
      <c r="W885" s="214">
        <f>IF(OR(AND((K885&lt;0.8),(AJ885&gt;180)),AND((K885&lt;0.8),(AJ885&lt;10)),AND((K885&gt;=0.8),(AJ885&lt;10)),AND((K885&gt;=0.8),(AJ885&gt;90))),0,1)</f>
        <v>1</v>
      </c>
      <c r="X885" s="214">
        <f t="shared" si="283"/>
        <v>1</v>
      </c>
      <c r="Y885" s="214">
        <f t="shared" si="284"/>
        <v>1</v>
      </c>
      <c r="Z885" s="214">
        <f t="shared" si="285"/>
        <v>1</v>
      </c>
      <c r="AA885" s="214">
        <f t="shared" si="286"/>
        <v>1</v>
      </c>
      <c r="AB885" s="215" t="str">
        <f t="shared" si="287"/>
        <v>B</v>
      </c>
      <c r="AC885" s="215" t="str">
        <f t="shared" si="288"/>
        <v>3B</v>
      </c>
      <c r="AD885" s="216"/>
      <c r="AE885" s="216"/>
      <c r="AF885" s="434">
        <f>IFERROR(INDEX(Raw_DATA!L:L,MATCH(Risk7_PlusY67!$D885,Raw_DATA!$A:$A,0)),"")</f>
        <v>-13.06</v>
      </c>
      <c r="AG885" s="434">
        <f>IFERROR(INDEX(AVGGroup!$D$5:$D$21,MATCH(Risk7_PlusY67!$H885,AVGGroup!$C$5:$C$21,0)),"")</f>
        <v>-2.2400000000000002</v>
      </c>
      <c r="AH885" s="434">
        <f>IFERROR(INDEX(Raw_DATA!M:M,MATCH(Risk7_PlusY67!$D885,Raw_DATA!$A:$A,0)),"")</f>
        <v>-15.36</v>
      </c>
      <c r="AI885" s="435">
        <f>IFERROR(INDEX(AVGGroup!$F$5:$F$21,MATCH(Risk7_PlusY67!$H885,AVGGroup!$C$5:$C$21,0)),"")</f>
        <v>-7.61</v>
      </c>
      <c r="AJ885" s="401">
        <f>IFERROR(INDEX(Raw_DATA!N:N,MATCH(Risk7_PlusY67!$D885,Raw_DATA!$A:$A,0)),"")</f>
        <v>81</v>
      </c>
      <c r="AK885" s="401">
        <f>IFERROR(INDEX(Raw_DATA!O:O,MATCH(Risk7_PlusY67!$D885,Raw_DATA!$A:$A,0)),"")</f>
        <v>42</v>
      </c>
      <c r="AL885" s="401">
        <f>IFERROR(INDEX(Raw_DATA!P:P,MATCH(Risk7_PlusY67!$D885,Raw_DATA!$A:$A,0)),"")</f>
        <v>50</v>
      </c>
      <c r="AM885" s="401">
        <f>IFERROR(INDEX(Raw_DATA!Q:Q,MATCH(Risk7_PlusY67!$D885,Raw_DATA!$A:$A,0)),"")</f>
        <v>92</v>
      </c>
      <c r="AN885" s="401">
        <f>IFERROR(INDEX(Raw_DATA!R:R,MATCH(Risk7_PlusY67!$D885,Raw_DATA!$A:$A,0)),"")</f>
        <v>26</v>
      </c>
      <c r="AO885" s="407"/>
      <c r="AP885" s="411" t="b">
        <f>AB885=AY885</f>
        <v>1</v>
      </c>
      <c r="AQ885" s="340">
        <f t="shared" si="289"/>
        <v>1</v>
      </c>
      <c r="AR885" s="123">
        <f t="shared" si="290"/>
        <v>0</v>
      </c>
      <c r="AS885" s="123">
        <f t="shared" si="291"/>
        <v>0</v>
      </c>
      <c r="AT885" s="123">
        <f>IF(OR(AND((K885&lt;0.8),(BE885&gt;180)),AND((K885&lt;0.8),(BE885&lt;10)),AND((K885&gt;=0.8),(BE885&lt;10)),AND((K885&gt;=0.8),(BE885&gt;90))),0,1)</f>
        <v>1</v>
      </c>
      <c r="AU885" s="123">
        <f t="shared" si="292"/>
        <v>1</v>
      </c>
      <c r="AV885" s="123">
        <f t="shared" si="293"/>
        <v>1</v>
      </c>
      <c r="AW885" s="123">
        <f t="shared" si="294"/>
        <v>1</v>
      </c>
      <c r="AX885" s="123">
        <f t="shared" si="295"/>
        <v>1</v>
      </c>
      <c r="AY885" s="416" t="str">
        <f t="shared" si="296"/>
        <v>B</v>
      </c>
      <c r="AZ885" s="416" t="str">
        <f>R885&amp;AY885</f>
        <v>3B</v>
      </c>
      <c r="BA885" s="417">
        <f>IFERROR(INDEX(Raw_DATA!L:L,MATCH(Risk7_PlusY67!$D885,Raw_DATA!$A:$A,0)),"")</f>
        <v>-13.06</v>
      </c>
      <c r="BB885" s="417">
        <f>IFERROR(INDEX(AVGGroup!$H$5:$H$21,MATCH(Risk7_PlusY67!$BJ885,AVGGroup!$C$5:$C$21,0)),"")</f>
        <v>-2.25</v>
      </c>
      <c r="BC885" s="417">
        <f>IFERROR(INDEX(Raw_DATA!M:M,MATCH(Risk7_PlusY67!$D885,Raw_DATA!$A:$A,0)),"")</f>
        <v>-15.36</v>
      </c>
      <c r="BD885" s="418">
        <f>IFERROR(INDEX(AVGGroup!$J$5:$J$21,MATCH(Risk7_PlusY67!$BJ885,AVGGroup!$C$5:$C$21,0)),"")</f>
        <v>-7.61</v>
      </c>
      <c r="BE885" s="407">
        <f>IFERROR(INDEX(Raw_DATA!N:N,MATCH(Risk7_PlusY67!$D885,Raw_DATA!$A:$A,0)),"")</f>
        <v>81</v>
      </c>
      <c r="BF885" s="407">
        <f>IFERROR(INDEX(Raw_DATA!O:O,MATCH(Risk7_PlusY67!$D885,Raw_DATA!$A:$A,0)),"")</f>
        <v>42</v>
      </c>
      <c r="BG885" s="407">
        <f>IFERROR(INDEX(Raw_DATA!P:P,MATCH(Risk7_PlusY67!$D885,Raw_DATA!$A:$A,0)),"")</f>
        <v>50</v>
      </c>
      <c r="BH885" s="407">
        <f>IFERROR(INDEX(Raw_DATA!Q:Q,MATCH(Risk7_PlusY67!$D885,Raw_DATA!$A:$A,0)),"")</f>
        <v>92</v>
      </c>
      <c r="BI885" s="407">
        <f>IFERROR(INDEX(Raw_DATA!R:R,MATCH(Risk7_PlusY67!$D885,Raw_DATA!$A:$A,0)),"")</f>
        <v>26</v>
      </c>
      <c r="BJ885" s="124" t="str">
        <f>INDEX('Org2567'!$BM:$BM,MATCH(Risk7_PlusY67!D885,'Org2567'!$D:$D,0))</f>
        <v>รพช.M2 B&gt;100</v>
      </c>
    </row>
    <row r="886" spans="1:62" x14ac:dyDescent="0.7">
      <c r="A886" s="206">
        <f>IF(ISBLANK(D886),"",COUNTA($D$3:D886))</f>
        <v>884</v>
      </c>
      <c r="B886" s="207">
        <f>IFERROR(INDEX(ID!$E:$E,MATCH(Risk7_PlusY67!$D886,ID!$A:$A,0)),"")</f>
        <v>12</v>
      </c>
      <c r="C886" s="207" t="str">
        <f>IFERROR(INDEX(ID!$I:$I,MATCH(Risk7_PlusY67!$D886,ID!$A:$A,0)),"")</f>
        <v>สงขลา</v>
      </c>
      <c r="D886" s="295" t="s">
        <v>879</v>
      </c>
      <c r="E886" s="207" t="str">
        <f>IFERROR(INDEX(ID!$C:$C,MATCH(Risk7_PlusY67!$D886,ID!$A:$A,0)),"")</f>
        <v>เทพา,รพช.</v>
      </c>
      <c r="F886" s="207" t="str">
        <f>IFERROR(INDEX(ID!$G:$G,MATCH(Risk7_PlusY67!$D886,ID!$A:$A,0)),"")</f>
        <v>รพช.</v>
      </c>
      <c r="G886" s="206">
        <f>IFERROR(INDEX(ID!$J:$J,MATCH(Risk7_PlusY67!$D886,ID!$A:$A,0)),"")</f>
        <v>60</v>
      </c>
      <c r="H886" s="208" t="str">
        <f>IFERROR(INDEX(ID!$P:$P,MATCH(Risk7_PlusY67!$D886,ID!$A:$A,0)),"")</f>
        <v>รพช.F1 P50,000-100,000</v>
      </c>
      <c r="I886" s="209">
        <f>IFERROR(INDEX(Raw_DATA!E:E,MATCH(Risk7_PlusY67!$D886,Raw_DATA!$A:$A,0)),"")</f>
        <v>3.02</v>
      </c>
      <c r="J886" s="209">
        <f>IFERROR(INDEX(Raw_DATA!F:F,MATCH(Risk7_PlusY67!$D886,Raw_DATA!$A:$A,0)),"")</f>
        <v>2.78</v>
      </c>
      <c r="K886" s="209">
        <f>IFERROR(INDEX(Raw_DATA!G:G,MATCH(Risk7_PlusY67!$D886,Raw_DATA!$A:$A,0)),"")</f>
        <v>2.29</v>
      </c>
      <c r="L886" s="209">
        <f>IFERROR(INDEX(Raw_DATA!H:H,MATCH(Risk7_PlusY67!$D886,Raw_DATA!$A:$A,0)),"")</f>
        <v>35699526.490000002</v>
      </c>
      <c r="M886" s="210">
        <f>IFERROR(INDEX(Raw_DATA!I:I,MATCH(Risk7_PlusY67!$D886,Raw_DATA!$A:$A,0)),"")</f>
        <v>-72721637.530000001</v>
      </c>
      <c r="N886" s="206">
        <f t="shared" si="297"/>
        <v>0</v>
      </c>
      <c r="O886" s="206">
        <f t="shared" si="298"/>
        <v>1</v>
      </c>
      <c r="P886" s="206">
        <f t="shared" si="279"/>
        <v>1</v>
      </c>
      <c r="Q886" s="211">
        <f t="shared" si="280"/>
        <v>5.8</v>
      </c>
      <c r="R886" s="206">
        <f t="shared" si="299"/>
        <v>2</v>
      </c>
      <c r="S886" s="212">
        <f>IFERROR(INDEX(Raw_DATA!J:J,MATCH(Risk7_PlusY67!$D886,Raw_DATA!$A:$A,0)),"")</f>
        <v>-55157424.950000003</v>
      </c>
      <c r="T886" s="213">
        <f>IFERROR(INDEX(Raw_DATA!K:K,MATCH(Risk7_PlusY67!$D886,Raw_DATA!$A:$A,0)),"")</f>
        <v>22783472.32</v>
      </c>
      <c r="U886" s="214">
        <f t="shared" si="281"/>
        <v>0</v>
      </c>
      <c r="V886" s="214">
        <f t="shared" si="282"/>
        <v>0</v>
      </c>
      <c r="W886" s="214">
        <f>IF(OR(AND((K886&lt;0.8),(AJ886&gt;180)),AND((K886&lt;0.8),(AJ886&lt;10)),AND((K886&gt;=0.8),(AJ886&lt;10)),AND((K886&gt;=0.8),(AJ886&gt;90))),0,1)</f>
        <v>1</v>
      </c>
      <c r="X886" s="214">
        <f t="shared" si="283"/>
        <v>1</v>
      </c>
      <c r="Y886" s="214">
        <f t="shared" si="284"/>
        <v>1</v>
      </c>
      <c r="Z886" s="214">
        <f t="shared" si="285"/>
        <v>0</v>
      </c>
      <c r="AA886" s="214">
        <f t="shared" si="286"/>
        <v>1</v>
      </c>
      <c r="AB886" s="215" t="str">
        <f t="shared" si="287"/>
        <v>B-</v>
      </c>
      <c r="AC886" s="215" t="str">
        <f t="shared" si="288"/>
        <v>2B-</v>
      </c>
      <c r="AD886" s="216"/>
      <c r="AE886" s="216"/>
      <c r="AF886" s="434">
        <f>IFERROR(INDEX(Raw_DATA!L:L,MATCH(Risk7_PlusY67!$D886,Raw_DATA!$A:$A,0)),"")</f>
        <v>-27.34</v>
      </c>
      <c r="AG886" s="434">
        <f>IFERROR(INDEX(AVGGroup!$D$5:$D$21,MATCH(Risk7_PlusY67!$H886,AVGGroup!$C$5:$C$21,0)),"")</f>
        <v>-5.99</v>
      </c>
      <c r="AH886" s="434">
        <f>IFERROR(INDEX(Raw_DATA!M:M,MATCH(Risk7_PlusY67!$D886,Raw_DATA!$A:$A,0)),"")</f>
        <v>-48.55</v>
      </c>
      <c r="AI886" s="435">
        <f>IFERROR(INDEX(AVGGroup!$F$5:$F$21,MATCH(Risk7_PlusY67!$H886,AVGGroup!$C$5:$C$21,0)),"")</f>
        <v>-10.86</v>
      </c>
      <c r="AJ886" s="401">
        <f>IFERROR(INDEX(Raw_DATA!N:N,MATCH(Risk7_PlusY67!$D886,Raw_DATA!$A:$A,0)),"")</f>
        <v>31</v>
      </c>
      <c r="AK886" s="401">
        <f>IFERROR(INDEX(Raw_DATA!O:O,MATCH(Risk7_PlusY67!$D886,Raw_DATA!$A:$A,0)),"")</f>
        <v>46</v>
      </c>
      <c r="AL886" s="401">
        <f>IFERROR(INDEX(Raw_DATA!P:P,MATCH(Risk7_PlusY67!$D886,Raw_DATA!$A:$A,0)),"")</f>
        <v>55</v>
      </c>
      <c r="AM886" s="401">
        <f>IFERROR(INDEX(Raw_DATA!Q:Q,MATCH(Risk7_PlusY67!$D886,Raw_DATA!$A:$A,0)),"")</f>
        <v>130</v>
      </c>
      <c r="AN886" s="401">
        <f>IFERROR(INDEX(Raw_DATA!R:R,MATCH(Risk7_PlusY67!$D886,Raw_DATA!$A:$A,0)),"")</f>
        <v>30</v>
      </c>
      <c r="AO886" s="407"/>
      <c r="AP886" s="411" t="b">
        <f>AB886=AY886</f>
        <v>1</v>
      </c>
      <c r="AQ886" s="340">
        <f t="shared" si="289"/>
        <v>1</v>
      </c>
      <c r="AR886" s="123">
        <f t="shared" si="290"/>
        <v>0</v>
      </c>
      <c r="AS886" s="123">
        <f t="shared" si="291"/>
        <v>0</v>
      </c>
      <c r="AT886" s="123">
        <f>IF(OR(AND((K886&lt;0.8),(BE886&gt;180)),AND((K886&lt;0.8),(BE886&lt;10)),AND((K886&gt;=0.8),(BE886&lt;10)),AND((K886&gt;=0.8),(BE886&gt;90))),0,1)</f>
        <v>1</v>
      </c>
      <c r="AU886" s="123">
        <f t="shared" si="292"/>
        <v>1</v>
      </c>
      <c r="AV886" s="123">
        <f t="shared" si="293"/>
        <v>1</v>
      </c>
      <c r="AW886" s="123">
        <f t="shared" si="294"/>
        <v>0</v>
      </c>
      <c r="AX886" s="123">
        <f t="shared" si="295"/>
        <v>1</v>
      </c>
      <c r="AY886" s="416" t="str">
        <f t="shared" si="296"/>
        <v>B-</v>
      </c>
      <c r="AZ886" s="416" t="str">
        <f>R886&amp;AY886</f>
        <v>2B-</v>
      </c>
      <c r="BA886" s="417">
        <f>IFERROR(INDEX(Raw_DATA!L:L,MATCH(Risk7_PlusY67!$D886,Raw_DATA!$A:$A,0)),"")</f>
        <v>-27.34</v>
      </c>
      <c r="BB886" s="417">
        <f>IFERROR(INDEX(AVGGroup!$H$5:$H$21,MATCH(Risk7_PlusY67!$BJ886,AVGGroup!$C$5:$C$21,0)),"")</f>
        <v>-5.99</v>
      </c>
      <c r="BC886" s="417">
        <f>IFERROR(INDEX(Raw_DATA!M:M,MATCH(Risk7_PlusY67!$D886,Raw_DATA!$A:$A,0)),"")</f>
        <v>-48.55</v>
      </c>
      <c r="BD886" s="418">
        <f>IFERROR(INDEX(AVGGroup!$J$5:$J$21,MATCH(Risk7_PlusY67!$BJ886,AVGGroup!$C$5:$C$21,0)),"")</f>
        <v>-10.86</v>
      </c>
      <c r="BE886" s="407">
        <f>IFERROR(INDEX(Raw_DATA!N:N,MATCH(Risk7_PlusY67!$D886,Raw_DATA!$A:$A,0)),"")</f>
        <v>31</v>
      </c>
      <c r="BF886" s="407">
        <f>IFERROR(INDEX(Raw_DATA!O:O,MATCH(Risk7_PlusY67!$D886,Raw_DATA!$A:$A,0)),"")</f>
        <v>46</v>
      </c>
      <c r="BG886" s="407">
        <f>IFERROR(INDEX(Raw_DATA!P:P,MATCH(Risk7_PlusY67!$D886,Raw_DATA!$A:$A,0)),"")</f>
        <v>55</v>
      </c>
      <c r="BH886" s="407">
        <f>IFERROR(INDEX(Raw_DATA!Q:Q,MATCH(Risk7_PlusY67!$D886,Raw_DATA!$A:$A,0)),"")</f>
        <v>130</v>
      </c>
      <c r="BI886" s="407">
        <f>IFERROR(INDEX(Raw_DATA!R:R,MATCH(Risk7_PlusY67!$D886,Raw_DATA!$A:$A,0)),"")</f>
        <v>30</v>
      </c>
      <c r="BJ886" s="124" t="str">
        <f>INDEX('Org2567'!$BM:$BM,MATCH(Risk7_PlusY67!D886,'Org2567'!$D:$D,0))</f>
        <v>รพช.F1 P50,000-100,000</v>
      </c>
    </row>
    <row r="887" spans="1:62" x14ac:dyDescent="0.7">
      <c r="A887" s="206">
        <f>IF(ISBLANK(D887),"",COUNTA($D$3:D887))</f>
        <v>885</v>
      </c>
      <c r="B887" s="207">
        <f>IFERROR(INDEX(ID!$E:$E,MATCH(Risk7_PlusY67!$D887,ID!$A:$A,0)),"")</f>
        <v>12</v>
      </c>
      <c r="C887" s="207" t="str">
        <f>IFERROR(INDEX(ID!$I:$I,MATCH(Risk7_PlusY67!$D887,ID!$A:$A,0)),"")</f>
        <v>สงขลา</v>
      </c>
      <c r="D887" s="295" t="s">
        <v>880</v>
      </c>
      <c r="E887" s="207" t="str">
        <f>IFERROR(INDEX(ID!$C:$C,MATCH(Risk7_PlusY67!$D887,ID!$A:$A,0)),"")</f>
        <v>สะบ้าย้อย,รพช.</v>
      </c>
      <c r="F887" s="207" t="str">
        <f>IFERROR(INDEX(ID!$G:$G,MATCH(Risk7_PlusY67!$D887,ID!$A:$A,0)),"")</f>
        <v>รพช.</v>
      </c>
      <c r="G887" s="206">
        <f>IFERROR(INDEX(ID!$J:$J,MATCH(Risk7_PlusY67!$D887,ID!$A:$A,0)),"")</f>
        <v>30</v>
      </c>
      <c r="H887" s="208" t="str">
        <f>IFERROR(INDEX(ID!$P:$P,MATCH(Risk7_PlusY67!$D887,ID!$A:$A,0)),"")</f>
        <v>รพช.F2 P30,000-60,000</v>
      </c>
      <c r="I887" s="209">
        <f>IFERROR(INDEX(Raw_DATA!E:E,MATCH(Risk7_PlusY67!$D887,Raw_DATA!$A:$A,0)),"")</f>
        <v>0.53</v>
      </c>
      <c r="J887" s="209">
        <f>IFERROR(INDEX(Raw_DATA!F:F,MATCH(Risk7_PlusY67!$D887,Raw_DATA!$A:$A,0)),"")</f>
        <v>0.42</v>
      </c>
      <c r="K887" s="209">
        <f>IFERROR(INDEX(Raw_DATA!G:G,MATCH(Risk7_PlusY67!$D887,Raw_DATA!$A:$A,0)),"")</f>
        <v>0.3</v>
      </c>
      <c r="L887" s="209">
        <f>IFERROR(INDEX(Raw_DATA!H:H,MATCH(Risk7_PlusY67!$D887,Raw_DATA!$A:$A,0)),"")</f>
        <v>-16978239.210000001</v>
      </c>
      <c r="M887" s="210">
        <f>IFERROR(INDEX(Raw_DATA!I:I,MATCH(Risk7_PlusY67!$D887,Raw_DATA!$A:$A,0)),"")</f>
        <v>-328403.06</v>
      </c>
      <c r="N887" s="206">
        <f t="shared" si="297"/>
        <v>3</v>
      </c>
      <c r="O887" s="206">
        <f t="shared" si="298"/>
        <v>2</v>
      </c>
      <c r="P887" s="206">
        <f t="shared" si="279"/>
        <v>2</v>
      </c>
      <c r="Q887" s="211" t="str">
        <f t="shared" si="280"/>
        <v/>
      </c>
      <c r="R887" s="206">
        <f t="shared" si="299"/>
        <v>7</v>
      </c>
      <c r="S887" s="212">
        <f>IFERROR(INDEX(Raw_DATA!J:J,MATCH(Risk7_PlusY67!$D887,Raw_DATA!$A:$A,0)),"")</f>
        <v>-19053822.57</v>
      </c>
      <c r="T887" s="213">
        <f>IFERROR(INDEX(Raw_DATA!K:K,MATCH(Risk7_PlusY67!$D887,Raw_DATA!$A:$A,0)),"")</f>
        <v>-25468801.890000001</v>
      </c>
      <c r="U887" s="214">
        <f t="shared" si="281"/>
        <v>0</v>
      </c>
      <c r="V887" s="214">
        <f t="shared" si="282"/>
        <v>1</v>
      </c>
      <c r="W887" s="214">
        <f>IF(OR(AND((K887&lt;0.8),(AJ887&gt;180)),AND((K887&lt;0.8),(AJ887&lt;10)),AND((K887&gt;=0.8),(AJ887&lt;10)),AND((K887&gt;=0.8),(AJ887&gt;90))),0,1)</f>
        <v>1</v>
      </c>
      <c r="X887" s="214">
        <f t="shared" si="283"/>
        <v>1</v>
      </c>
      <c r="Y887" s="214">
        <f t="shared" si="284"/>
        <v>1</v>
      </c>
      <c r="Z887" s="214">
        <f t="shared" si="285"/>
        <v>1</v>
      </c>
      <c r="AA887" s="214">
        <f t="shared" si="286"/>
        <v>1</v>
      </c>
      <c r="AB887" s="215" t="str">
        <f t="shared" si="287"/>
        <v>A-</v>
      </c>
      <c r="AC887" s="215" t="str">
        <f t="shared" si="288"/>
        <v>7A-</v>
      </c>
      <c r="AD887" s="216"/>
      <c r="AE887" s="216"/>
      <c r="AF887" s="434">
        <f>IFERROR(INDEX(Raw_DATA!L:L,MATCH(Risk7_PlusY67!$D887,Raw_DATA!$A:$A,0)),"")</f>
        <v>-11.06</v>
      </c>
      <c r="AG887" s="434">
        <f>IFERROR(INDEX(AVGGroup!$D$5:$D$21,MATCH(Risk7_PlusY67!$H887,AVGGroup!$C$5:$C$21,0)),"")</f>
        <v>-4.37</v>
      </c>
      <c r="AH887" s="434">
        <f>IFERROR(INDEX(Raw_DATA!M:M,MATCH(Risk7_PlusY67!$D887,Raw_DATA!$A:$A,0)),"")</f>
        <v>-0.28000000000000003</v>
      </c>
      <c r="AI887" s="435">
        <f>IFERROR(INDEX(AVGGroup!$F$5:$F$21,MATCH(Risk7_PlusY67!$H887,AVGGroup!$C$5:$C$21,0)),"")</f>
        <v>-9.19</v>
      </c>
      <c r="AJ887" s="401">
        <f>IFERROR(INDEX(Raw_DATA!N:N,MATCH(Risk7_PlusY67!$D887,Raw_DATA!$A:$A,0)),"")</f>
        <v>171</v>
      </c>
      <c r="AK887" s="401">
        <f>IFERROR(INDEX(Raw_DATA!O:O,MATCH(Risk7_PlusY67!$D887,Raw_DATA!$A:$A,0)),"")</f>
        <v>12</v>
      </c>
      <c r="AL887" s="401">
        <f>IFERROR(INDEX(Raw_DATA!P:P,MATCH(Risk7_PlusY67!$D887,Raw_DATA!$A:$A,0)),"")</f>
        <v>47</v>
      </c>
      <c r="AM887" s="401">
        <f>IFERROR(INDEX(Raw_DATA!Q:Q,MATCH(Risk7_PlusY67!$D887,Raw_DATA!$A:$A,0)),"")</f>
        <v>100</v>
      </c>
      <c r="AN887" s="401">
        <f>IFERROR(INDEX(Raw_DATA!R:R,MATCH(Risk7_PlusY67!$D887,Raw_DATA!$A:$A,0)),"")</f>
        <v>44</v>
      </c>
      <c r="AO887" s="407"/>
      <c r="AP887" s="411" t="b">
        <f>AB887=AY887</f>
        <v>0</v>
      </c>
      <c r="AQ887" s="340">
        <f t="shared" si="289"/>
        <v>1</v>
      </c>
      <c r="AR887" s="123">
        <f t="shared" si="290"/>
        <v>1</v>
      </c>
      <c r="AS887" s="123">
        <f t="shared" si="291"/>
        <v>1</v>
      </c>
      <c r="AT887" s="123">
        <f>IF(OR(AND((K887&lt;0.8),(BE887&gt;180)),AND((K887&lt;0.8),(BE887&lt;10)),AND((K887&gt;=0.8),(BE887&lt;10)),AND((K887&gt;=0.8),(BE887&gt;90))),0,1)</f>
        <v>1</v>
      </c>
      <c r="AU887" s="123">
        <f t="shared" si="292"/>
        <v>1</v>
      </c>
      <c r="AV887" s="123">
        <f t="shared" si="293"/>
        <v>1</v>
      </c>
      <c r="AW887" s="123">
        <f t="shared" si="294"/>
        <v>1</v>
      </c>
      <c r="AX887" s="123">
        <f t="shared" si="295"/>
        <v>1</v>
      </c>
      <c r="AY887" s="416" t="str">
        <f t="shared" si="296"/>
        <v>A</v>
      </c>
      <c r="AZ887" s="416" t="str">
        <f>R887&amp;AY887</f>
        <v>7A</v>
      </c>
      <c r="BA887" s="417">
        <f>IFERROR(INDEX(Raw_DATA!L:L,MATCH(Risk7_PlusY67!$D887,Raw_DATA!$A:$A,0)),"")</f>
        <v>-11.06</v>
      </c>
      <c r="BB887" s="417">
        <f>IFERROR(INDEX(AVGGroup!$H$5:$H$21,MATCH(Risk7_PlusY67!$BJ887,AVGGroup!$C$5:$C$21,0)),"")</f>
        <v>-18.87</v>
      </c>
      <c r="BC887" s="417">
        <f>IFERROR(INDEX(Raw_DATA!M:M,MATCH(Risk7_PlusY67!$D887,Raw_DATA!$A:$A,0)),"")</f>
        <v>-0.28000000000000003</v>
      </c>
      <c r="BD887" s="418">
        <f>IFERROR(INDEX(AVGGroup!$J$5:$J$21,MATCH(Risk7_PlusY67!$BJ887,AVGGroup!$C$5:$C$21,0)),"")</f>
        <v>-18.899999999999999</v>
      </c>
      <c r="BE887" s="407">
        <f>IFERROR(INDEX(Raw_DATA!N:N,MATCH(Risk7_PlusY67!$D887,Raw_DATA!$A:$A,0)),"")</f>
        <v>171</v>
      </c>
      <c r="BF887" s="407">
        <f>IFERROR(INDEX(Raw_DATA!O:O,MATCH(Risk7_PlusY67!$D887,Raw_DATA!$A:$A,0)),"")</f>
        <v>12</v>
      </c>
      <c r="BG887" s="407">
        <f>IFERROR(INDEX(Raw_DATA!P:P,MATCH(Risk7_PlusY67!$D887,Raw_DATA!$A:$A,0)),"")</f>
        <v>47</v>
      </c>
      <c r="BH887" s="407">
        <f>IFERROR(INDEX(Raw_DATA!Q:Q,MATCH(Risk7_PlusY67!$D887,Raw_DATA!$A:$A,0)),"")</f>
        <v>100</v>
      </c>
      <c r="BI887" s="407">
        <f>IFERROR(INDEX(Raw_DATA!R:R,MATCH(Risk7_PlusY67!$D887,Raw_DATA!$A:$A,0)),"")</f>
        <v>44</v>
      </c>
      <c r="BJ887" s="124" t="str">
        <f>INDEX('Org2567'!$BM:$BM,MATCH(Risk7_PlusY67!D887,'Org2567'!$D:$D,0))</f>
        <v>รพช.F2 P60,000-90,000</v>
      </c>
    </row>
    <row r="888" spans="1:62" x14ac:dyDescent="0.7">
      <c r="A888" s="206">
        <f>IF(ISBLANK(D888),"",COUNTA($D$3:D888))</f>
        <v>886</v>
      </c>
      <c r="B888" s="207">
        <f>IFERROR(INDEX(ID!$E:$E,MATCH(Risk7_PlusY67!$D888,ID!$A:$A,0)),"")</f>
        <v>12</v>
      </c>
      <c r="C888" s="207" t="str">
        <f>IFERROR(INDEX(ID!$I:$I,MATCH(Risk7_PlusY67!$D888,ID!$A:$A,0)),"")</f>
        <v>สงขลา</v>
      </c>
      <c r="D888" s="295" t="s">
        <v>881</v>
      </c>
      <c r="E888" s="207" t="str">
        <f>IFERROR(INDEX(ID!$C:$C,MATCH(Risk7_PlusY67!$D888,ID!$A:$A,0)),"")</f>
        <v>ระโนด,รพช.</v>
      </c>
      <c r="F888" s="207" t="str">
        <f>IFERROR(INDEX(ID!$G:$G,MATCH(Risk7_PlusY67!$D888,ID!$A:$A,0)),"")</f>
        <v>รพช.</v>
      </c>
      <c r="G888" s="206">
        <f>IFERROR(INDEX(ID!$J:$J,MATCH(Risk7_PlusY67!$D888,ID!$A:$A,0)),"")</f>
        <v>62</v>
      </c>
      <c r="H888" s="208" t="str">
        <f>IFERROR(INDEX(ID!$P:$P,MATCH(Risk7_PlusY67!$D888,ID!$A:$A,0)),"")</f>
        <v>รพช.F1 P&lt;=50,000</v>
      </c>
      <c r="I888" s="209">
        <f>IFERROR(INDEX(Raw_DATA!E:E,MATCH(Risk7_PlusY67!$D888,Raw_DATA!$A:$A,0)),"")</f>
        <v>1.32</v>
      </c>
      <c r="J888" s="209">
        <f>IFERROR(INDEX(Raw_DATA!F:F,MATCH(Risk7_PlusY67!$D888,Raw_DATA!$A:$A,0)),"")</f>
        <v>1.1499999999999999</v>
      </c>
      <c r="K888" s="209">
        <f>IFERROR(INDEX(Raw_DATA!G:G,MATCH(Risk7_PlusY67!$D888,Raw_DATA!$A:$A,0)),"")</f>
        <v>0.57999999999999996</v>
      </c>
      <c r="L888" s="209">
        <f>IFERROR(INDEX(Raw_DATA!H:H,MATCH(Risk7_PlusY67!$D888,Raw_DATA!$A:$A,0)),"")</f>
        <v>9556131.9199999999</v>
      </c>
      <c r="M888" s="210">
        <f>IFERROR(INDEX(Raw_DATA!I:I,MATCH(Risk7_PlusY67!$D888,Raw_DATA!$A:$A,0)),"")</f>
        <v>-17120049.699999999</v>
      </c>
      <c r="N888" s="206">
        <f t="shared" si="297"/>
        <v>2</v>
      </c>
      <c r="O888" s="206">
        <f t="shared" si="298"/>
        <v>1</v>
      </c>
      <c r="P888" s="206">
        <f t="shared" si="279"/>
        <v>0</v>
      </c>
      <c r="Q888" s="211">
        <f t="shared" si="280"/>
        <v>6.6</v>
      </c>
      <c r="R888" s="206">
        <f t="shared" si="299"/>
        <v>3</v>
      </c>
      <c r="S888" s="212">
        <f>IFERROR(INDEX(Raw_DATA!J:J,MATCH(Risk7_PlusY67!$D888,Raw_DATA!$A:$A,0)),"")</f>
        <v>-11462317.68</v>
      </c>
      <c r="T888" s="213">
        <f>IFERROR(INDEX(Raw_DATA!K:K,MATCH(Risk7_PlusY67!$D888,Raw_DATA!$A:$A,0)),"")</f>
        <v>-12464841.93</v>
      </c>
      <c r="U888" s="214">
        <f t="shared" si="281"/>
        <v>0</v>
      </c>
      <c r="V888" s="214">
        <f t="shared" si="282"/>
        <v>0</v>
      </c>
      <c r="W888" s="214">
        <f>IF(OR(AND((K888&lt;0.8),(AJ888&gt;180)),AND((K888&lt;0.8),(AJ888&lt;10)),AND((K888&gt;=0.8),(AJ888&lt;10)),AND((K888&gt;=0.8),(AJ888&gt;90))),0,1)</f>
        <v>1</v>
      </c>
      <c r="X888" s="214">
        <f t="shared" si="283"/>
        <v>1</v>
      </c>
      <c r="Y888" s="214">
        <f t="shared" si="284"/>
        <v>1</v>
      </c>
      <c r="Z888" s="214">
        <f t="shared" si="285"/>
        <v>1</v>
      </c>
      <c r="AA888" s="214">
        <f t="shared" si="286"/>
        <v>1</v>
      </c>
      <c r="AB888" s="215" t="str">
        <f t="shared" si="287"/>
        <v>B</v>
      </c>
      <c r="AC888" s="215" t="str">
        <f t="shared" si="288"/>
        <v>3B</v>
      </c>
      <c r="AD888" s="216"/>
      <c r="AE888" s="216"/>
      <c r="AF888" s="434">
        <f>IFERROR(INDEX(Raw_DATA!L:L,MATCH(Risk7_PlusY67!$D888,Raw_DATA!$A:$A,0)),"")</f>
        <v>-6.91</v>
      </c>
      <c r="AG888" s="434">
        <f>IFERROR(INDEX(AVGGroup!$D$5:$D$21,MATCH(Risk7_PlusY67!$H888,AVGGroup!$C$5:$C$21,0)),"")</f>
        <v>-3.15</v>
      </c>
      <c r="AH888" s="434">
        <f>IFERROR(INDEX(Raw_DATA!M:M,MATCH(Risk7_PlusY67!$D888,Raw_DATA!$A:$A,0)),"")</f>
        <v>-12.51</v>
      </c>
      <c r="AI888" s="435">
        <f>IFERROR(INDEX(AVGGroup!$F$5:$F$21,MATCH(Risk7_PlusY67!$H888,AVGGroup!$C$5:$C$21,0)),"")</f>
        <v>-7.1</v>
      </c>
      <c r="AJ888" s="401">
        <f>IFERROR(INDEX(Raw_DATA!N:N,MATCH(Risk7_PlusY67!$D888,Raw_DATA!$A:$A,0)),"")</f>
        <v>141</v>
      </c>
      <c r="AK888" s="401">
        <f>IFERROR(INDEX(Raw_DATA!O:O,MATCH(Risk7_PlusY67!$D888,Raw_DATA!$A:$A,0)),"")</f>
        <v>53</v>
      </c>
      <c r="AL888" s="401">
        <f>IFERROR(INDEX(Raw_DATA!P:P,MATCH(Risk7_PlusY67!$D888,Raw_DATA!$A:$A,0)),"")</f>
        <v>46</v>
      </c>
      <c r="AM888" s="401">
        <f>IFERROR(INDEX(Raw_DATA!Q:Q,MATCH(Risk7_PlusY67!$D888,Raw_DATA!$A:$A,0)),"")</f>
        <v>31</v>
      </c>
      <c r="AN888" s="401">
        <f>IFERROR(INDEX(Raw_DATA!R:R,MATCH(Risk7_PlusY67!$D888,Raw_DATA!$A:$A,0)),"")</f>
        <v>53</v>
      </c>
      <c r="AO888" s="407"/>
      <c r="AP888" s="411" t="b">
        <f>AB888=AY888</f>
        <v>1</v>
      </c>
      <c r="AQ888" s="340">
        <f t="shared" si="289"/>
        <v>1</v>
      </c>
      <c r="AR888" s="123">
        <f t="shared" si="290"/>
        <v>0</v>
      </c>
      <c r="AS888" s="123">
        <f t="shared" si="291"/>
        <v>0</v>
      </c>
      <c r="AT888" s="123">
        <f>IF(OR(AND((K888&lt;0.8),(BE888&gt;180)),AND((K888&lt;0.8),(BE888&lt;10)),AND((K888&gt;=0.8),(BE888&lt;10)),AND((K888&gt;=0.8),(BE888&gt;90))),0,1)</f>
        <v>1</v>
      </c>
      <c r="AU888" s="123">
        <f t="shared" si="292"/>
        <v>1</v>
      </c>
      <c r="AV888" s="123">
        <f t="shared" si="293"/>
        <v>1</v>
      </c>
      <c r="AW888" s="123">
        <f t="shared" si="294"/>
        <v>1</v>
      </c>
      <c r="AX888" s="123">
        <f t="shared" si="295"/>
        <v>1</v>
      </c>
      <c r="AY888" s="416" t="str">
        <f t="shared" si="296"/>
        <v>B</v>
      </c>
      <c r="AZ888" s="416" t="str">
        <f>R888&amp;AY888</f>
        <v>3B</v>
      </c>
      <c r="BA888" s="417">
        <f>IFERROR(INDEX(Raw_DATA!L:L,MATCH(Risk7_PlusY67!$D888,Raw_DATA!$A:$A,0)),"")</f>
        <v>-6.91</v>
      </c>
      <c r="BB888" s="417">
        <f>IFERROR(INDEX(AVGGroup!$H$5:$H$21,MATCH(Risk7_PlusY67!$BJ888,AVGGroup!$C$5:$C$21,0)),"")</f>
        <v>-3.15</v>
      </c>
      <c r="BC888" s="417">
        <f>IFERROR(INDEX(Raw_DATA!M:M,MATCH(Risk7_PlusY67!$D888,Raw_DATA!$A:$A,0)),"")</f>
        <v>-12.51</v>
      </c>
      <c r="BD888" s="418">
        <f>IFERROR(INDEX(AVGGroup!$J$5:$J$21,MATCH(Risk7_PlusY67!$BJ888,AVGGroup!$C$5:$C$21,0)),"")</f>
        <v>-7.1</v>
      </c>
      <c r="BE888" s="407">
        <f>IFERROR(INDEX(Raw_DATA!N:N,MATCH(Risk7_PlusY67!$D888,Raw_DATA!$A:$A,0)),"")</f>
        <v>141</v>
      </c>
      <c r="BF888" s="407">
        <f>IFERROR(INDEX(Raw_DATA!O:O,MATCH(Risk7_PlusY67!$D888,Raw_DATA!$A:$A,0)),"")</f>
        <v>53</v>
      </c>
      <c r="BG888" s="407">
        <f>IFERROR(INDEX(Raw_DATA!P:P,MATCH(Risk7_PlusY67!$D888,Raw_DATA!$A:$A,0)),"")</f>
        <v>46</v>
      </c>
      <c r="BH888" s="407">
        <f>IFERROR(INDEX(Raw_DATA!Q:Q,MATCH(Risk7_PlusY67!$D888,Raw_DATA!$A:$A,0)),"")</f>
        <v>31</v>
      </c>
      <c r="BI888" s="407">
        <f>IFERROR(INDEX(Raw_DATA!R:R,MATCH(Risk7_PlusY67!$D888,Raw_DATA!$A:$A,0)),"")</f>
        <v>53</v>
      </c>
      <c r="BJ888" s="124" t="str">
        <f>INDEX('Org2567'!$BM:$BM,MATCH(Risk7_PlusY67!D888,'Org2567'!$D:$D,0))</f>
        <v>รพช.F1 P&lt;=50,000</v>
      </c>
    </row>
    <row r="889" spans="1:62" x14ac:dyDescent="0.7">
      <c r="A889" s="206">
        <f>IF(ISBLANK(D889),"",COUNTA($D$3:D889))</f>
        <v>887</v>
      </c>
      <c r="B889" s="207">
        <f>IFERROR(INDEX(ID!$E:$E,MATCH(Risk7_PlusY67!$D889,ID!$A:$A,0)),"")</f>
        <v>12</v>
      </c>
      <c r="C889" s="207" t="str">
        <f>IFERROR(INDEX(ID!$I:$I,MATCH(Risk7_PlusY67!$D889,ID!$A:$A,0)),"")</f>
        <v>สงขลา</v>
      </c>
      <c r="D889" s="295" t="s">
        <v>882</v>
      </c>
      <c r="E889" s="207" t="str">
        <f>IFERROR(INDEX(ID!$C:$C,MATCH(Risk7_PlusY67!$D889,ID!$A:$A,0)),"")</f>
        <v>กระแสสินธุ์,รพช.</v>
      </c>
      <c r="F889" s="207" t="str">
        <f>IFERROR(INDEX(ID!$G:$G,MATCH(Risk7_PlusY67!$D889,ID!$A:$A,0)),"")</f>
        <v>รพช.</v>
      </c>
      <c r="G889" s="206">
        <f>IFERROR(INDEX(ID!$J:$J,MATCH(Risk7_PlusY67!$D889,ID!$A:$A,0)),"")</f>
        <v>30</v>
      </c>
      <c r="H889" s="208" t="str">
        <f>IFERROR(INDEX(ID!$P:$P,MATCH(Risk7_PlusY67!$D889,ID!$A:$A,0)),"")</f>
        <v>รพช.F2 P&lt;=30,000</v>
      </c>
      <c r="I889" s="209">
        <f>IFERROR(INDEX(Raw_DATA!E:E,MATCH(Risk7_PlusY67!$D889,Raw_DATA!$A:$A,0)),"")</f>
        <v>0.81</v>
      </c>
      <c r="J889" s="209">
        <f>IFERROR(INDEX(Raw_DATA!F:F,MATCH(Risk7_PlusY67!$D889,Raw_DATA!$A:$A,0)),"")</f>
        <v>0.74</v>
      </c>
      <c r="K889" s="209">
        <f>IFERROR(INDEX(Raw_DATA!G:G,MATCH(Risk7_PlusY67!$D889,Raw_DATA!$A:$A,0)),"")</f>
        <v>0.39</v>
      </c>
      <c r="L889" s="209">
        <f>IFERROR(INDEX(Raw_DATA!H:H,MATCH(Risk7_PlusY67!$D889,Raw_DATA!$A:$A,0)),"")</f>
        <v>-1386051.4</v>
      </c>
      <c r="M889" s="210">
        <f>IFERROR(INDEX(Raw_DATA!I:I,MATCH(Risk7_PlusY67!$D889,Raw_DATA!$A:$A,0)),"")</f>
        <v>-5142170.46</v>
      </c>
      <c r="N889" s="206">
        <f t="shared" si="297"/>
        <v>3</v>
      </c>
      <c r="O889" s="206">
        <f t="shared" si="298"/>
        <v>2</v>
      </c>
      <c r="P889" s="206">
        <f t="shared" si="279"/>
        <v>2</v>
      </c>
      <c r="Q889" s="211" t="str">
        <f t="shared" si="280"/>
        <v/>
      </c>
      <c r="R889" s="206">
        <f t="shared" si="299"/>
        <v>7</v>
      </c>
      <c r="S889" s="212">
        <f>IFERROR(INDEX(Raw_DATA!J:J,MATCH(Risk7_PlusY67!$D889,Raw_DATA!$A:$A,0)),"")</f>
        <v>-4520351.7</v>
      </c>
      <c r="T889" s="213">
        <f>IFERROR(INDEX(Raw_DATA!K:K,MATCH(Risk7_PlusY67!$D889,Raw_DATA!$A:$A,0)),"")</f>
        <v>-4623527.01</v>
      </c>
      <c r="U889" s="214">
        <f t="shared" si="281"/>
        <v>0</v>
      </c>
      <c r="V889" s="214">
        <f t="shared" si="282"/>
        <v>0</v>
      </c>
      <c r="W889" s="214">
        <f>IF(OR(AND((K889&lt;0.8),(AJ889&gt;180)),AND((K889&lt;0.8),(AJ889&lt;10)),AND((K889&gt;=0.8),(AJ889&lt;10)),AND((K889&gt;=0.8),(AJ889&gt;90))),0,1)</f>
        <v>1</v>
      </c>
      <c r="X889" s="214">
        <f t="shared" si="283"/>
        <v>1</v>
      </c>
      <c r="Y889" s="214">
        <f t="shared" si="284"/>
        <v>1</v>
      </c>
      <c r="Z889" s="214">
        <f t="shared" si="285"/>
        <v>1</v>
      </c>
      <c r="AA889" s="214">
        <f t="shared" si="286"/>
        <v>1</v>
      </c>
      <c r="AB889" s="215" t="str">
        <f t="shared" si="287"/>
        <v>B</v>
      </c>
      <c r="AC889" s="215" t="str">
        <f t="shared" si="288"/>
        <v>7B</v>
      </c>
      <c r="AD889" s="216"/>
      <c r="AE889" s="216"/>
      <c r="AF889" s="434">
        <f>IFERROR(INDEX(Raw_DATA!L:L,MATCH(Risk7_PlusY67!$D889,Raw_DATA!$A:$A,0)),"")</f>
        <v>-7.19</v>
      </c>
      <c r="AG889" s="434">
        <f>IFERROR(INDEX(AVGGroup!$D$5:$D$21,MATCH(Risk7_PlusY67!$H889,AVGGroup!$C$5:$C$21,0)),"")</f>
        <v>-3.55</v>
      </c>
      <c r="AH889" s="434">
        <f>IFERROR(INDEX(Raw_DATA!M:M,MATCH(Risk7_PlusY67!$D889,Raw_DATA!$A:$A,0)),"")</f>
        <v>-22.13</v>
      </c>
      <c r="AI889" s="435">
        <f>IFERROR(INDEX(AVGGroup!$F$5:$F$21,MATCH(Risk7_PlusY67!$H889,AVGGroup!$C$5:$C$21,0)),"")</f>
        <v>-10.199999999999999</v>
      </c>
      <c r="AJ889" s="401">
        <f>IFERROR(INDEX(Raw_DATA!N:N,MATCH(Risk7_PlusY67!$D889,Raw_DATA!$A:$A,0)),"")</f>
        <v>154</v>
      </c>
      <c r="AK889" s="401">
        <f>IFERROR(INDEX(Raw_DATA!O:O,MATCH(Risk7_PlusY67!$D889,Raw_DATA!$A:$A,0)),"")</f>
        <v>19</v>
      </c>
      <c r="AL889" s="401">
        <f>IFERROR(INDEX(Raw_DATA!P:P,MATCH(Risk7_PlusY67!$D889,Raw_DATA!$A:$A,0)),"")</f>
        <v>48</v>
      </c>
      <c r="AM889" s="401">
        <f>IFERROR(INDEX(Raw_DATA!Q:Q,MATCH(Risk7_PlusY67!$D889,Raw_DATA!$A:$A,0)),"")</f>
        <v>31</v>
      </c>
      <c r="AN889" s="401">
        <f>IFERROR(INDEX(Raw_DATA!R:R,MATCH(Risk7_PlusY67!$D889,Raw_DATA!$A:$A,0)),"")</f>
        <v>16</v>
      </c>
      <c r="AO889" s="407"/>
      <c r="AP889" s="411" t="b">
        <f>AB889=AY889</f>
        <v>1</v>
      </c>
      <c r="AQ889" s="340">
        <f t="shared" si="289"/>
        <v>1</v>
      </c>
      <c r="AR889" s="123">
        <f t="shared" si="290"/>
        <v>0</v>
      </c>
      <c r="AS889" s="123">
        <f t="shared" si="291"/>
        <v>0</v>
      </c>
      <c r="AT889" s="123">
        <f>IF(OR(AND((K889&lt;0.8),(BE889&gt;180)),AND((K889&lt;0.8),(BE889&lt;10)),AND((K889&gt;=0.8),(BE889&lt;10)),AND((K889&gt;=0.8),(BE889&gt;90))),0,1)</f>
        <v>1</v>
      </c>
      <c r="AU889" s="123">
        <f t="shared" si="292"/>
        <v>1</v>
      </c>
      <c r="AV889" s="123">
        <f t="shared" si="293"/>
        <v>1</v>
      </c>
      <c r="AW889" s="123">
        <f t="shared" si="294"/>
        <v>1</v>
      </c>
      <c r="AX889" s="123">
        <f t="shared" si="295"/>
        <v>1</v>
      </c>
      <c r="AY889" s="416" t="str">
        <f t="shared" si="296"/>
        <v>B</v>
      </c>
      <c r="AZ889" s="416" t="str">
        <f>R889&amp;AY889</f>
        <v>7B</v>
      </c>
      <c r="BA889" s="417">
        <f>IFERROR(INDEX(Raw_DATA!L:L,MATCH(Risk7_PlusY67!$D889,Raw_DATA!$A:$A,0)),"")</f>
        <v>-7.19</v>
      </c>
      <c r="BB889" s="417">
        <f>IFERROR(INDEX(AVGGroup!$H$5:$H$21,MATCH(Risk7_PlusY67!$BJ889,AVGGroup!$C$5:$C$21,0)),"")</f>
        <v>-3.54</v>
      </c>
      <c r="BC889" s="417">
        <f>IFERROR(INDEX(Raw_DATA!M:M,MATCH(Risk7_PlusY67!$D889,Raw_DATA!$A:$A,0)),"")</f>
        <v>-22.13</v>
      </c>
      <c r="BD889" s="418">
        <f>IFERROR(INDEX(AVGGroup!$J$5:$J$21,MATCH(Risk7_PlusY67!$BJ889,AVGGroup!$C$5:$C$21,0)),"")</f>
        <v>-10.199999999999999</v>
      </c>
      <c r="BE889" s="407">
        <f>IFERROR(INDEX(Raw_DATA!N:N,MATCH(Risk7_PlusY67!$D889,Raw_DATA!$A:$A,0)),"")</f>
        <v>154</v>
      </c>
      <c r="BF889" s="407">
        <f>IFERROR(INDEX(Raw_DATA!O:O,MATCH(Risk7_PlusY67!$D889,Raw_DATA!$A:$A,0)),"")</f>
        <v>19</v>
      </c>
      <c r="BG889" s="407">
        <f>IFERROR(INDEX(Raw_DATA!P:P,MATCH(Risk7_PlusY67!$D889,Raw_DATA!$A:$A,0)),"")</f>
        <v>48</v>
      </c>
      <c r="BH889" s="407">
        <f>IFERROR(INDEX(Raw_DATA!Q:Q,MATCH(Risk7_PlusY67!$D889,Raw_DATA!$A:$A,0)),"")</f>
        <v>31</v>
      </c>
      <c r="BI889" s="407">
        <f>IFERROR(INDEX(Raw_DATA!R:R,MATCH(Risk7_PlusY67!$D889,Raw_DATA!$A:$A,0)),"")</f>
        <v>16</v>
      </c>
      <c r="BJ889" s="124" t="str">
        <f>INDEX('Org2567'!$BM:$BM,MATCH(Risk7_PlusY67!D889,'Org2567'!$D:$D,0))</f>
        <v>รพช.F2 P&lt;=30,000</v>
      </c>
    </row>
    <row r="890" spans="1:62" x14ac:dyDescent="0.7">
      <c r="A890" s="206">
        <f>IF(ISBLANK(D890),"",COUNTA($D$3:D890))</f>
        <v>888</v>
      </c>
      <c r="B890" s="207">
        <f>IFERROR(INDEX(ID!$E:$E,MATCH(Risk7_PlusY67!$D890,ID!$A:$A,0)),"")</f>
        <v>12</v>
      </c>
      <c r="C890" s="207" t="str">
        <f>IFERROR(INDEX(ID!$I:$I,MATCH(Risk7_PlusY67!$D890,ID!$A:$A,0)),"")</f>
        <v>สงขลา</v>
      </c>
      <c r="D890" s="295" t="s">
        <v>883</v>
      </c>
      <c r="E890" s="207" t="str">
        <f>IFERROR(INDEX(ID!$C:$C,MATCH(Risk7_PlusY67!$D890,ID!$A:$A,0)),"")</f>
        <v>รัตภูมิ,รพช.</v>
      </c>
      <c r="F890" s="207" t="str">
        <f>IFERROR(INDEX(ID!$G:$G,MATCH(Risk7_PlusY67!$D890,ID!$A:$A,0)),"")</f>
        <v>รพช.</v>
      </c>
      <c r="G890" s="206">
        <f>IFERROR(INDEX(ID!$J:$J,MATCH(Risk7_PlusY67!$D890,ID!$A:$A,0)),"")</f>
        <v>73</v>
      </c>
      <c r="H890" s="208" t="str">
        <f>IFERROR(INDEX(ID!$P:$P,MATCH(Risk7_PlusY67!$D890,ID!$A:$A,0)),"")</f>
        <v>รพช.F2 P30,000-60,000</v>
      </c>
      <c r="I890" s="209">
        <f>IFERROR(INDEX(Raw_DATA!E:E,MATCH(Risk7_PlusY67!$D890,Raw_DATA!$A:$A,0)),"")</f>
        <v>1.1000000000000001</v>
      </c>
      <c r="J890" s="209">
        <f>IFERROR(INDEX(Raw_DATA!F:F,MATCH(Risk7_PlusY67!$D890,Raw_DATA!$A:$A,0)),"")</f>
        <v>1.02</v>
      </c>
      <c r="K890" s="209">
        <f>IFERROR(INDEX(Raw_DATA!G:G,MATCH(Risk7_PlusY67!$D890,Raw_DATA!$A:$A,0)),"")</f>
        <v>0.71</v>
      </c>
      <c r="L890" s="209">
        <f>IFERROR(INDEX(Raw_DATA!H:H,MATCH(Risk7_PlusY67!$D890,Raw_DATA!$A:$A,0)),"")</f>
        <v>4007530.18</v>
      </c>
      <c r="M890" s="210">
        <f>IFERROR(INDEX(Raw_DATA!I:I,MATCH(Risk7_PlusY67!$D890,Raw_DATA!$A:$A,0)),"")</f>
        <v>-28485761.899999999</v>
      </c>
      <c r="N890" s="206">
        <f t="shared" si="297"/>
        <v>2</v>
      </c>
      <c r="O890" s="206">
        <f t="shared" si="298"/>
        <v>1</v>
      </c>
      <c r="P890" s="206">
        <f t="shared" si="279"/>
        <v>2</v>
      </c>
      <c r="Q890" s="211">
        <f t="shared" si="280"/>
        <v>1.6</v>
      </c>
      <c r="R890" s="206">
        <f t="shared" si="299"/>
        <v>5</v>
      </c>
      <c r="S890" s="212">
        <f>IFERROR(INDEX(Raw_DATA!J:J,MATCH(Risk7_PlusY67!$D890,Raw_DATA!$A:$A,0)),"")</f>
        <v>-19993553.25</v>
      </c>
      <c r="T890" s="213">
        <f>IFERROR(INDEX(Raw_DATA!K:K,MATCH(Risk7_PlusY67!$D890,Raw_DATA!$A:$A,0)),"")</f>
        <v>-11774620.060000001</v>
      </c>
      <c r="U890" s="214">
        <f t="shared" si="281"/>
        <v>0</v>
      </c>
      <c r="V890" s="214">
        <f t="shared" si="282"/>
        <v>0</v>
      </c>
      <c r="W890" s="214">
        <f>IF(OR(AND((K890&lt;0.8),(AJ890&gt;180)),AND((K890&lt;0.8),(AJ890&lt;10)),AND((K890&gt;=0.8),(AJ890&lt;10)),AND((K890&gt;=0.8),(AJ890&gt;90))),0,1)</f>
        <v>0</v>
      </c>
      <c r="X890" s="214">
        <f t="shared" si="283"/>
        <v>1</v>
      </c>
      <c r="Y890" s="214">
        <f t="shared" si="284"/>
        <v>1</v>
      </c>
      <c r="Z890" s="214">
        <f t="shared" si="285"/>
        <v>1</v>
      </c>
      <c r="AA890" s="214">
        <f t="shared" si="286"/>
        <v>1</v>
      </c>
      <c r="AB890" s="215" t="str">
        <f t="shared" si="287"/>
        <v>B-</v>
      </c>
      <c r="AC890" s="215" t="str">
        <f t="shared" si="288"/>
        <v>5B-</v>
      </c>
      <c r="AD890" s="216"/>
      <c r="AE890" s="216"/>
      <c r="AF890" s="434">
        <f>IFERROR(INDEX(Raw_DATA!L:L,MATCH(Risk7_PlusY67!$D890,Raw_DATA!$A:$A,0)),"")</f>
        <v>-16.59</v>
      </c>
      <c r="AG890" s="434">
        <f>IFERROR(INDEX(AVGGroup!$D$5:$D$21,MATCH(Risk7_PlusY67!$H890,AVGGroup!$C$5:$C$21,0)),"")</f>
        <v>-4.37</v>
      </c>
      <c r="AH890" s="434">
        <f>IFERROR(INDEX(Raw_DATA!M:M,MATCH(Risk7_PlusY67!$D890,Raw_DATA!$A:$A,0)),"")</f>
        <v>-18.5</v>
      </c>
      <c r="AI890" s="435">
        <f>IFERROR(INDEX(AVGGroup!$F$5:$F$21,MATCH(Risk7_PlusY67!$H890,AVGGroup!$C$5:$C$21,0)),"")</f>
        <v>-9.19</v>
      </c>
      <c r="AJ890" s="401">
        <f>IFERROR(INDEX(Raw_DATA!N:N,MATCH(Risk7_PlusY67!$D890,Raw_DATA!$A:$A,0)),"")</f>
        <v>201</v>
      </c>
      <c r="AK890" s="401">
        <f>IFERROR(INDEX(Raw_DATA!O:O,MATCH(Risk7_PlusY67!$D890,Raw_DATA!$A:$A,0)),"")</f>
        <v>51</v>
      </c>
      <c r="AL890" s="401">
        <f>IFERROR(INDEX(Raw_DATA!P:P,MATCH(Risk7_PlusY67!$D890,Raw_DATA!$A:$A,0)),"")</f>
        <v>35</v>
      </c>
      <c r="AM890" s="401">
        <f>IFERROR(INDEX(Raw_DATA!Q:Q,MATCH(Risk7_PlusY67!$D890,Raw_DATA!$A:$A,0)),"")</f>
        <v>102</v>
      </c>
      <c r="AN890" s="401">
        <f>IFERROR(INDEX(Raw_DATA!R:R,MATCH(Risk7_PlusY67!$D890,Raw_DATA!$A:$A,0)),"")</f>
        <v>48</v>
      </c>
      <c r="AO890" s="407"/>
      <c r="AP890" s="411" t="b">
        <f>AB890=AY890</f>
        <v>1</v>
      </c>
      <c r="AQ890" s="340">
        <f t="shared" si="289"/>
        <v>1</v>
      </c>
      <c r="AR890" s="123">
        <f t="shared" si="290"/>
        <v>0</v>
      </c>
      <c r="AS890" s="123">
        <f t="shared" si="291"/>
        <v>0</v>
      </c>
      <c r="AT890" s="123">
        <f>IF(OR(AND((K890&lt;0.8),(BE890&gt;180)),AND((K890&lt;0.8),(BE890&lt;10)),AND((K890&gt;=0.8),(BE890&lt;10)),AND((K890&gt;=0.8),(BE890&gt;90))),0,1)</f>
        <v>0</v>
      </c>
      <c r="AU890" s="123">
        <f t="shared" si="292"/>
        <v>1</v>
      </c>
      <c r="AV890" s="123">
        <f t="shared" si="293"/>
        <v>1</v>
      </c>
      <c r="AW890" s="123">
        <f t="shared" si="294"/>
        <v>1</v>
      </c>
      <c r="AX890" s="123">
        <f t="shared" si="295"/>
        <v>1</v>
      </c>
      <c r="AY890" s="416" t="str">
        <f t="shared" si="296"/>
        <v>B-</v>
      </c>
      <c r="AZ890" s="416" t="str">
        <f>R890&amp;AY890</f>
        <v>5B-</v>
      </c>
      <c r="BA890" s="417">
        <f>IFERROR(INDEX(Raw_DATA!L:L,MATCH(Risk7_PlusY67!$D890,Raw_DATA!$A:$A,0)),"")</f>
        <v>-16.59</v>
      </c>
      <c r="BB890" s="417">
        <f>IFERROR(INDEX(AVGGroup!$H$5:$H$21,MATCH(Risk7_PlusY67!$BJ890,AVGGroup!$C$5:$C$21,0)),"")</f>
        <v>-3.95</v>
      </c>
      <c r="BC890" s="417">
        <f>IFERROR(INDEX(Raw_DATA!M:M,MATCH(Risk7_PlusY67!$D890,Raw_DATA!$A:$A,0)),"")</f>
        <v>-18.5</v>
      </c>
      <c r="BD890" s="418">
        <f>IFERROR(INDEX(AVGGroup!$J$5:$J$21,MATCH(Risk7_PlusY67!$BJ890,AVGGroup!$C$5:$C$21,0)),"")</f>
        <v>-8.8800000000000008</v>
      </c>
      <c r="BE890" s="407">
        <f>IFERROR(INDEX(Raw_DATA!N:N,MATCH(Risk7_PlusY67!$D890,Raw_DATA!$A:$A,0)),"")</f>
        <v>201</v>
      </c>
      <c r="BF890" s="407">
        <f>IFERROR(INDEX(Raw_DATA!O:O,MATCH(Risk7_PlusY67!$D890,Raw_DATA!$A:$A,0)),"")</f>
        <v>51</v>
      </c>
      <c r="BG890" s="407">
        <f>IFERROR(INDEX(Raw_DATA!P:P,MATCH(Risk7_PlusY67!$D890,Raw_DATA!$A:$A,0)),"")</f>
        <v>35</v>
      </c>
      <c r="BH890" s="407">
        <f>IFERROR(INDEX(Raw_DATA!Q:Q,MATCH(Risk7_PlusY67!$D890,Raw_DATA!$A:$A,0)),"")</f>
        <v>102</v>
      </c>
      <c r="BI890" s="407">
        <f>IFERROR(INDEX(Raw_DATA!R:R,MATCH(Risk7_PlusY67!$D890,Raw_DATA!$A:$A,0)),"")</f>
        <v>48</v>
      </c>
      <c r="BJ890" s="124" t="str">
        <f>INDEX('Org2567'!$BM:$BM,MATCH(Risk7_PlusY67!D890,'Org2567'!$D:$D,0))</f>
        <v>รพช.F2 P30,000-60,000</v>
      </c>
    </row>
    <row r="891" spans="1:62" x14ac:dyDescent="0.7">
      <c r="A891" s="206">
        <f>IF(ISBLANK(D891),"",COUNTA($D$3:D891))</f>
        <v>889</v>
      </c>
      <c r="B891" s="207">
        <f>IFERROR(INDEX(ID!$E:$E,MATCH(Risk7_PlusY67!$D891,ID!$A:$A,0)),"")</f>
        <v>12</v>
      </c>
      <c r="C891" s="207" t="str">
        <f>IFERROR(INDEX(ID!$I:$I,MATCH(Risk7_PlusY67!$D891,ID!$A:$A,0)),"")</f>
        <v>สงขลา</v>
      </c>
      <c r="D891" s="295" t="s">
        <v>884</v>
      </c>
      <c r="E891" s="207" t="str">
        <f>IFERROR(INDEX(ID!$C:$C,MATCH(Risk7_PlusY67!$D891,ID!$A:$A,0)),"")</f>
        <v>สะเดา,รพช.</v>
      </c>
      <c r="F891" s="207" t="str">
        <f>IFERROR(INDEX(ID!$G:$G,MATCH(Risk7_PlusY67!$D891,ID!$A:$A,0)),"")</f>
        <v>รพช.</v>
      </c>
      <c r="G891" s="206">
        <f>IFERROR(INDEX(ID!$J:$J,MATCH(Risk7_PlusY67!$D891,ID!$A:$A,0)),"")</f>
        <v>74</v>
      </c>
      <c r="H891" s="208" t="str">
        <f>IFERROR(INDEX(ID!$P:$P,MATCH(Risk7_PlusY67!$D891,ID!$A:$A,0)),"")</f>
        <v>รพช.F1 P50,000-100,000</v>
      </c>
      <c r="I891" s="209">
        <f>IFERROR(INDEX(Raw_DATA!E:E,MATCH(Risk7_PlusY67!$D891,Raw_DATA!$A:$A,0)),"")</f>
        <v>5.14</v>
      </c>
      <c r="J891" s="209">
        <f>IFERROR(INDEX(Raw_DATA!F:F,MATCH(Risk7_PlusY67!$D891,Raw_DATA!$A:$A,0)),"")</f>
        <v>4.92</v>
      </c>
      <c r="K891" s="209">
        <f>IFERROR(INDEX(Raw_DATA!G:G,MATCH(Risk7_PlusY67!$D891,Raw_DATA!$A:$A,0)),"")</f>
        <v>4.38</v>
      </c>
      <c r="L891" s="209">
        <f>IFERROR(INDEX(Raw_DATA!H:H,MATCH(Risk7_PlusY67!$D891,Raw_DATA!$A:$A,0)),"")</f>
        <v>104683047.72</v>
      </c>
      <c r="M891" s="210">
        <f>IFERROR(INDEX(Raw_DATA!I:I,MATCH(Risk7_PlusY67!$D891,Raw_DATA!$A:$A,0)),"")</f>
        <v>-46941830.850000001</v>
      </c>
      <c r="N891" s="206">
        <f t="shared" si="297"/>
        <v>0</v>
      </c>
      <c r="O891" s="206">
        <f t="shared" si="298"/>
        <v>1</v>
      </c>
      <c r="P891" s="206">
        <f t="shared" si="279"/>
        <v>0</v>
      </c>
      <c r="Q891" s="211">
        <f t="shared" si="280"/>
        <v>26.7</v>
      </c>
      <c r="R891" s="206">
        <f t="shared" si="299"/>
        <v>1</v>
      </c>
      <c r="S891" s="212">
        <f>IFERROR(INDEX(Raw_DATA!J:J,MATCH(Risk7_PlusY67!$D891,Raw_DATA!$A:$A,0)),"")</f>
        <v>-20876213.5</v>
      </c>
      <c r="T891" s="213">
        <f>IFERROR(INDEX(Raw_DATA!K:K,MATCH(Risk7_PlusY67!$D891,Raw_DATA!$A:$A,0)),"")</f>
        <v>85560377.980000004</v>
      </c>
      <c r="U891" s="214">
        <f t="shared" si="281"/>
        <v>0</v>
      </c>
      <c r="V891" s="214">
        <f t="shared" si="282"/>
        <v>0</v>
      </c>
      <c r="W891" s="214">
        <f>IF(OR(AND((K891&lt;0.8),(AJ891&gt;180)),AND((K891&lt;0.8),(AJ891&lt;10)),AND((K891&gt;=0.8),(AJ891&lt;10)),AND((K891&gt;=0.8),(AJ891&gt;90))),0,1)</f>
        <v>1</v>
      </c>
      <c r="X891" s="214">
        <f t="shared" si="283"/>
        <v>1</v>
      </c>
      <c r="Y891" s="214">
        <f t="shared" si="284"/>
        <v>0</v>
      </c>
      <c r="Z891" s="214">
        <f t="shared" si="285"/>
        <v>1</v>
      </c>
      <c r="AA891" s="214">
        <f t="shared" si="286"/>
        <v>1</v>
      </c>
      <c r="AB891" s="215" t="str">
        <f t="shared" si="287"/>
        <v>B-</v>
      </c>
      <c r="AC891" s="215" t="str">
        <f t="shared" si="288"/>
        <v>1B-</v>
      </c>
      <c r="AD891" s="216"/>
      <c r="AE891" s="216"/>
      <c r="AF891" s="434">
        <f>IFERROR(INDEX(Raw_DATA!L:L,MATCH(Risk7_PlusY67!$D891,Raw_DATA!$A:$A,0)),"")</f>
        <v>-11.25</v>
      </c>
      <c r="AG891" s="434">
        <f>IFERROR(INDEX(AVGGroup!$D$5:$D$21,MATCH(Risk7_PlusY67!$H891,AVGGroup!$C$5:$C$21,0)),"")</f>
        <v>-5.99</v>
      </c>
      <c r="AH891" s="434">
        <f>IFERROR(INDEX(Raw_DATA!M:M,MATCH(Risk7_PlusY67!$D891,Raw_DATA!$A:$A,0)),"")</f>
        <v>-15.48</v>
      </c>
      <c r="AI891" s="435">
        <f>IFERROR(INDEX(AVGGroup!$F$5:$F$21,MATCH(Risk7_PlusY67!$H891,AVGGroup!$C$5:$C$21,0)),"")</f>
        <v>-10.86</v>
      </c>
      <c r="AJ891" s="401">
        <f>IFERROR(INDEX(Raw_DATA!N:N,MATCH(Risk7_PlusY67!$D891,Raw_DATA!$A:$A,0)),"")</f>
        <v>78</v>
      </c>
      <c r="AK891" s="401">
        <f>IFERROR(INDEX(Raw_DATA!O:O,MATCH(Risk7_PlusY67!$D891,Raw_DATA!$A:$A,0)),"")</f>
        <v>38</v>
      </c>
      <c r="AL891" s="401">
        <f>IFERROR(INDEX(Raw_DATA!P:P,MATCH(Risk7_PlusY67!$D891,Raw_DATA!$A:$A,0)),"")</f>
        <v>70</v>
      </c>
      <c r="AM891" s="401">
        <f>IFERROR(INDEX(Raw_DATA!Q:Q,MATCH(Risk7_PlusY67!$D891,Raw_DATA!$A:$A,0)),"")</f>
        <v>48</v>
      </c>
      <c r="AN891" s="401">
        <f>IFERROR(INDEX(Raw_DATA!R:R,MATCH(Risk7_PlusY67!$D891,Raw_DATA!$A:$A,0)),"")</f>
        <v>35</v>
      </c>
      <c r="AO891" s="407"/>
      <c r="AP891" s="411" t="b">
        <f>AB891=AY891</f>
        <v>1</v>
      </c>
      <c r="AQ891" s="340">
        <f t="shared" si="289"/>
        <v>1</v>
      </c>
      <c r="AR891" s="123">
        <f t="shared" si="290"/>
        <v>0</v>
      </c>
      <c r="AS891" s="123">
        <f t="shared" si="291"/>
        <v>0</v>
      </c>
      <c r="AT891" s="123">
        <f>IF(OR(AND((K891&lt;0.8),(BE891&gt;180)),AND((K891&lt;0.8),(BE891&lt;10)),AND((K891&gt;=0.8),(BE891&lt;10)),AND((K891&gt;=0.8),(BE891&gt;90))),0,1)</f>
        <v>1</v>
      </c>
      <c r="AU891" s="123">
        <f t="shared" si="292"/>
        <v>1</v>
      </c>
      <c r="AV891" s="123">
        <f t="shared" si="293"/>
        <v>0</v>
      </c>
      <c r="AW891" s="123">
        <f t="shared" si="294"/>
        <v>1</v>
      </c>
      <c r="AX891" s="123">
        <f t="shared" si="295"/>
        <v>1</v>
      </c>
      <c r="AY891" s="416" t="str">
        <f t="shared" si="296"/>
        <v>B-</v>
      </c>
      <c r="AZ891" s="416" t="str">
        <f>R891&amp;AY891</f>
        <v>1B-</v>
      </c>
      <c r="BA891" s="417">
        <f>IFERROR(INDEX(Raw_DATA!L:L,MATCH(Risk7_PlusY67!$D891,Raw_DATA!$A:$A,0)),"")</f>
        <v>-11.25</v>
      </c>
      <c r="BB891" s="417">
        <f>IFERROR(INDEX(AVGGroup!$H$5:$H$21,MATCH(Risk7_PlusY67!$BJ891,AVGGroup!$C$5:$C$21,0)),"")</f>
        <v>-5.99</v>
      </c>
      <c r="BC891" s="417">
        <f>IFERROR(INDEX(Raw_DATA!M:M,MATCH(Risk7_PlusY67!$D891,Raw_DATA!$A:$A,0)),"")</f>
        <v>-15.48</v>
      </c>
      <c r="BD891" s="418">
        <f>IFERROR(INDEX(AVGGroup!$J$5:$J$21,MATCH(Risk7_PlusY67!$BJ891,AVGGroup!$C$5:$C$21,0)),"")</f>
        <v>-10.86</v>
      </c>
      <c r="BE891" s="407">
        <f>IFERROR(INDEX(Raw_DATA!N:N,MATCH(Risk7_PlusY67!$D891,Raw_DATA!$A:$A,0)),"")</f>
        <v>78</v>
      </c>
      <c r="BF891" s="407">
        <f>IFERROR(INDEX(Raw_DATA!O:O,MATCH(Risk7_PlusY67!$D891,Raw_DATA!$A:$A,0)),"")</f>
        <v>38</v>
      </c>
      <c r="BG891" s="407">
        <f>IFERROR(INDEX(Raw_DATA!P:P,MATCH(Risk7_PlusY67!$D891,Raw_DATA!$A:$A,0)),"")</f>
        <v>70</v>
      </c>
      <c r="BH891" s="407">
        <f>IFERROR(INDEX(Raw_DATA!Q:Q,MATCH(Risk7_PlusY67!$D891,Raw_DATA!$A:$A,0)),"")</f>
        <v>48</v>
      </c>
      <c r="BI891" s="407">
        <f>IFERROR(INDEX(Raw_DATA!R:R,MATCH(Risk7_PlusY67!$D891,Raw_DATA!$A:$A,0)),"")</f>
        <v>35</v>
      </c>
      <c r="BJ891" s="124" t="str">
        <f>INDEX('Org2567'!$BM:$BM,MATCH(Risk7_PlusY67!D891,'Org2567'!$D:$D,0))</f>
        <v>รพช.F1 P50,000-100,000</v>
      </c>
    </row>
    <row r="892" spans="1:62" x14ac:dyDescent="0.7">
      <c r="A892" s="206">
        <f>IF(ISBLANK(D892),"",COUNTA($D$3:D892))</f>
        <v>890</v>
      </c>
      <c r="B892" s="207">
        <f>IFERROR(INDEX(ID!$E:$E,MATCH(Risk7_PlusY67!$D892,ID!$A:$A,0)),"")</f>
        <v>12</v>
      </c>
      <c r="C892" s="207" t="str">
        <f>IFERROR(INDEX(ID!$I:$I,MATCH(Risk7_PlusY67!$D892,ID!$A:$A,0)),"")</f>
        <v>สงขลา</v>
      </c>
      <c r="D892" s="295" t="s">
        <v>885</v>
      </c>
      <c r="E892" s="207" t="str">
        <f>IFERROR(INDEX(ID!$C:$C,MATCH(Risk7_PlusY67!$D892,ID!$A:$A,0)),"")</f>
        <v>นาหม่อม,รพช.</v>
      </c>
      <c r="F892" s="207" t="str">
        <f>IFERROR(INDEX(ID!$G:$G,MATCH(Risk7_PlusY67!$D892,ID!$A:$A,0)),"")</f>
        <v>รพช.</v>
      </c>
      <c r="G892" s="206">
        <f>IFERROR(INDEX(ID!$J:$J,MATCH(Risk7_PlusY67!$D892,ID!$A:$A,0)),"")</f>
        <v>30</v>
      </c>
      <c r="H892" s="208" t="str">
        <f>IFERROR(INDEX(ID!$P:$P,MATCH(Risk7_PlusY67!$D892,ID!$A:$A,0)),"")</f>
        <v>รพช.F2 P&lt;=30,000</v>
      </c>
      <c r="I892" s="209">
        <f>IFERROR(INDEX(Raw_DATA!E:E,MATCH(Risk7_PlusY67!$D892,Raw_DATA!$A:$A,0)),"")</f>
        <v>7.81</v>
      </c>
      <c r="J892" s="209">
        <f>IFERROR(INDEX(Raw_DATA!F:F,MATCH(Risk7_PlusY67!$D892,Raw_DATA!$A:$A,0)),"")</f>
        <v>7.66</v>
      </c>
      <c r="K892" s="209">
        <f>IFERROR(INDEX(Raw_DATA!G:G,MATCH(Risk7_PlusY67!$D892,Raw_DATA!$A:$A,0)),"")</f>
        <v>7.01</v>
      </c>
      <c r="L892" s="209">
        <f>IFERROR(INDEX(Raw_DATA!H:H,MATCH(Risk7_PlusY67!$D892,Raw_DATA!$A:$A,0)),"")</f>
        <v>52693182.450000003</v>
      </c>
      <c r="M892" s="210">
        <f>IFERROR(INDEX(Raw_DATA!I:I,MATCH(Risk7_PlusY67!$D892,Raw_DATA!$A:$A,0)),"")</f>
        <v>-20282860.210000001</v>
      </c>
      <c r="N892" s="206">
        <f t="shared" si="297"/>
        <v>0</v>
      </c>
      <c r="O892" s="206">
        <f t="shared" si="298"/>
        <v>1</v>
      </c>
      <c r="P892" s="206">
        <f t="shared" si="279"/>
        <v>0</v>
      </c>
      <c r="Q892" s="211">
        <f t="shared" si="280"/>
        <v>31.1</v>
      </c>
      <c r="R892" s="206">
        <f t="shared" si="299"/>
        <v>1</v>
      </c>
      <c r="S892" s="212">
        <f>IFERROR(INDEX(Raw_DATA!J:J,MATCH(Risk7_PlusY67!$D892,Raw_DATA!$A:$A,0)),"")</f>
        <v>-12188771.380000001</v>
      </c>
      <c r="T892" s="213">
        <f>IFERROR(INDEX(Raw_DATA!K:K,MATCH(Risk7_PlusY67!$D892,Raw_DATA!$A:$A,0)),"")</f>
        <v>46492255.68</v>
      </c>
      <c r="U892" s="214">
        <f t="shared" si="281"/>
        <v>0</v>
      </c>
      <c r="V892" s="214">
        <f t="shared" si="282"/>
        <v>0</v>
      </c>
      <c r="W892" s="214">
        <f>IF(OR(AND((K892&lt;0.8),(AJ892&gt;180)),AND((K892&lt;0.8),(AJ892&lt;10)),AND((K892&gt;=0.8),(AJ892&lt;10)),AND((K892&gt;=0.8),(AJ892&gt;90))),0,1)</f>
        <v>0</v>
      </c>
      <c r="X892" s="214">
        <f t="shared" si="283"/>
        <v>1</v>
      </c>
      <c r="Y892" s="214">
        <f t="shared" si="284"/>
        <v>1</v>
      </c>
      <c r="Z892" s="214">
        <f t="shared" si="285"/>
        <v>1</v>
      </c>
      <c r="AA892" s="214">
        <f t="shared" si="286"/>
        <v>1</v>
      </c>
      <c r="AB892" s="215" t="str">
        <f t="shared" si="287"/>
        <v>B-</v>
      </c>
      <c r="AC892" s="215" t="str">
        <f t="shared" si="288"/>
        <v>1B-</v>
      </c>
      <c r="AD892" s="216"/>
      <c r="AE892" s="216"/>
      <c r="AF892" s="434">
        <f>IFERROR(INDEX(Raw_DATA!L:L,MATCH(Risk7_PlusY67!$D892,Raw_DATA!$A:$A,0)),"")</f>
        <v>-17</v>
      </c>
      <c r="AG892" s="434">
        <f>IFERROR(INDEX(AVGGroup!$D$5:$D$21,MATCH(Risk7_PlusY67!$H892,AVGGroup!$C$5:$C$21,0)),"")</f>
        <v>-3.55</v>
      </c>
      <c r="AH892" s="434">
        <f>IFERROR(INDEX(Raw_DATA!M:M,MATCH(Risk7_PlusY67!$D892,Raw_DATA!$A:$A,0)),"")</f>
        <v>-17.98</v>
      </c>
      <c r="AI892" s="435">
        <f>IFERROR(INDEX(AVGGroup!$F$5:$F$21,MATCH(Risk7_PlusY67!$H892,AVGGroup!$C$5:$C$21,0)),"")</f>
        <v>-10.199999999999999</v>
      </c>
      <c r="AJ892" s="401">
        <f>IFERROR(INDEX(Raw_DATA!N:N,MATCH(Risk7_PlusY67!$D892,Raw_DATA!$A:$A,0)),"")</f>
        <v>111</v>
      </c>
      <c r="AK892" s="401">
        <f>IFERROR(INDEX(Raw_DATA!O:O,MATCH(Risk7_PlusY67!$D892,Raw_DATA!$A:$A,0)),"")</f>
        <v>12</v>
      </c>
      <c r="AL892" s="401">
        <f>IFERROR(INDEX(Raw_DATA!P:P,MATCH(Risk7_PlusY67!$D892,Raw_DATA!$A:$A,0)),"")</f>
        <v>34</v>
      </c>
      <c r="AM892" s="401">
        <f>IFERROR(INDEX(Raw_DATA!Q:Q,MATCH(Risk7_PlusY67!$D892,Raw_DATA!$A:$A,0)),"")</f>
        <v>45</v>
      </c>
      <c r="AN892" s="401">
        <f>IFERROR(INDEX(Raw_DATA!R:R,MATCH(Risk7_PlusY67!$D892,Raw_DATA!$A:$A,0)),"")</f>
        <v>23</v>
      </c>
      <c r="AO892" s="407"/>
      <c r="AP892" s="411" t="b">
        <f>AB892=AY892</f>
        <v>1</v>
      </c>
      <c r="AQ892" s="340">
        <f t="shared" si="289"/>
        <v>1</v>
      </c>
      <c r="AR892" s="123">
        <f t="shared" si="290"/>
        <v>0</v>
      </c>
      <c r="AS892" s="123">
        <f t="shared" si="291"/>
        <v>0</v>
      </c>
      <c r="AT892" s="123">
        <f>IF(OR(AND((K892&lt;0.8),(BE892&gt;180)),AND((K892&lt;0.8),(BE892&lt;10)),AND((K892&gt;=0.8),(BE892&lt;10)),AND((K892&gt;=0.8),(BE892&gt;90))),0,1)</f>
        <v>0</v>
      </c>
      <c r="AU892" s="123">
        <f t="shared" si="292"/>
        <v>1</v>
      </c>
      <c r="AV892" s="123">
        <f t="shared" si="293"/>
        <v>1</v>
      </c>
      <c r="AW892" s="123">
        <f t="shared" si="294"/>
        <v>1</v>
      </c>
      <c r="AX892" s="123">
        <f t="shared" si="295"/>
        <v>1</v>
      </c>
      <c r="AY892" s="416" t="str">
        <f t="shared" si="296"/>
        <v>B-</v>
      </c>
      <c r="AZ892" s="416" t="str">
        <f>R892&amp;AY892</f>
        <v>1B-</v>
      </c>
      <c r="BA892" s="417">
        <f>IFERROR(INDEX(Raw_DATA!L:L,MATCH(Risk7_PlusY67!$D892,Raw_DATA!$A:$A,0)),"")</f>
        <v>-17</v>
      </c>
      <c r="BB892" s="417">
        <f>IFERROR(INDEX(AVGGroup!$H$5:$H$21,MATCH(Risk7_PlusY67!$BJ892,AVGGroup!$C$5:$C$21,0)),"")</f>
        <v>-3.54</v>
      </c>
      <c r="BC892" s="417">
        <f>IFERROR(INDEX(Raw_DATA!M:M,MATCH(Risk7_PlusY67!$D892,Raw_DATA!$A:$A,0)),"")</f>
        <v>-17.98</v>
      </c>
      <c r="BD892" s="418">
        <f>IFERROR(INDEX(AVGGroup!$J$5:$J$21,MATCH(Risk7_PlusY67!$BJ892,AVGGroup!$C$5:$C$21,0)),"")</f>
        <v>-10.199999999999999</v>
      </c>
      <c r="BE892" s="407">
        <f>IFERROR(INDEX(Raw_DATA!N:N,MATCH(Risk7_PlusY67!$D892,Raw_DATA!$A:$A,0)),"")</f>
        <v>111</v>
      </c>
      <c r="BF892" s="407">
        <f>IFERROR(INDEX(Raw_DATA!O:O,MATCH(Risk7_PlusY67!$D892,Raw_DATA!$A:$A,0)),"")</f>
        <v>12</v>
      </c>
      <c r="BG892" s="407">
        <f>IFERROR(INDEX(Raw_DATA!P:P,MATCH(Risk7_PlusY67!$D892,Raw_DATA!$A:$A,0)),"")</f>
        <v>34</v>
      </c>
      <c r="BH892" s="407">
        <f>IFERROR(INDEX(Raw_DATA!Q:Q,MATCH(Risk7_PlusY67!$D892,Raw_DATA!$A:$A,0)),"")</f>
        <v>45</v>
      </c>
      <c r="BI892" s="407">
        <f>IFERROR(INDEX(Raw_DATA!R:R,MATCH(Risk7_PlusY67!$D892,Raw_DATA!$A:$A,0)),"")</f>
        <v>23</v>
      </c>
      <c r="BJ892" s="124" t="str">
        <f>INDEX('Org2567'!$BM:$BM,MATCH(Risk7_PlusY67!D892,'Org2567'!$D:$D,0))</f>
        <v>รพช.F2 P&lt;=30,000</v>
      </c>
    </row>
    <row r="893" spans="1:62" x14ac:dyDescent="0.7">
      <c r="A893" s="206">
        <f>IF(ISBLANK(D893),"",COUNTA($D$3:D893))</f>
        <v>891</v>
      </c>
      <c r="B893" s="207">
        <f>IFERROR(INDEX(ID!$E:$E,MATCH(Risk7_PlusY67!$D893,ID!$A:$A,0)),"")</f>
        <v>12</v>
      </c>
      <c r="C893" s="207" t="str">
        <f>IFERROR(INDEX(ID!$I:$I,MATCH(Risk7_PlusY67!$D893,ID!$A:$A,0)),"")</f>
        <v>สงขลา</v>
      </c>
      <c r="D893" s="295" t="s">
        <v>886</v>
      </c>
      <c r="E893" s="207" t="str">
        <f>IFERROR(INDEX(ID!$C:$C,MATCH(Risk7_PlusY67!$D893,ID!$A:$A,0)),"")</f>
        <v>ควนเนียง,รพช.</v>
      </c>
      <c r="F893" s="207" t="str">
        <f>IFERROR(INDEX(ID!$G:$G,MATCH(Risk7_PlusY67!$D893,ID!$A:$A,0)),"")</f>
        <v>รพช.</v>
      </c>
      <c r="G893" s="206">
        <f>IFERROR(INDEX(ID!$J:$J,MATCH(Risk7_PlusY67!$D893,ID!$A:$A,0)),"")</f>
        <v>39</v>
      </c>
      <c r="H893" s="208" t="str">
        <f>IFERROR(INDEX(ID!$P:$P,MATCH(Risk7_PlusY67!$D893,ID!$A:$A,0)),"")</f>
        <v>รพช.F2 P&lt;=30,000</v>
      </c>
      <c r="I893" s="209">
        <f>IFERROR(INDEX(Raw_DATA!E:E,MATCH(Risk7_PlusY67!$D893,Raw_DATA!$A:$A,0)),"")</f>
        <v>1.49</v>
      </c>
      <c r="J893" s="209">
        <f>IFERROR(INDEX(Raw_DATA!F:F,MATCH(Risk7_PlusY67!$D893,Raw_DATA!$A:$A,0)),"")</f>
        <v>1.34</v>
      </c>
      <c r="K893" s="209">
        <f>IFERROR(INDEX(Raw_DATA!G:G,MATCH(Risk7_PlusY67!$D893,Raw_DATA!$A:$A,0)),"")</f>
        <v>0.93</v>
      </c>
      <c r="L893" s="209">
        <f>IFERROR(INDEX(Raw_DATA!H:H,MATCH(Risk7_PlusY67!$D893,Raw_DATA!$A:$A,0)),"")</f>
        <v>6597030.0099999998</v>
      </c>
      <c r="M893" s="210">
        <f>IFERROR(INDEX(Raw_DATA!I:I,MATCH(Risk7_PlusY67!$D893,Raw_DATA!$A:$A,0)),"")</f>
        <v>-16902442.329999998</v>
      </c>
      <c r="N893" s="206">
        <f t="shared" si="297"/>
        <v>1</v>
      </c>
      <c r="O893" s="206">
        <f t="shared" si="298"/>
        <v>1</v>
      </c>
      <c r="P893" s="206">
        <f t="shared" si="279"/>
        <v>1</v>
      </c>
      <c r="Q893" s="211">
        <f t="shared" si="280"/>
        <v>4.5999999999999996</v>
      </c>
      <c r="R893" s="206">
        <f t="shared" si="299"/>
        <v>3</v>
      </c>
      <c r="S893" s="212">
        <f>IFERROR(INDEX(Raw_DATA!J:J,MATCH(Risk7_PlusY67!$D893,Raw_DATA!$A:$A,0)),"")</f>
        <v>-11512088.07</v>
      </c>
      <c r="T893" s="213">
        <f>IFERROR(INDEX(Raw_DATA!K:K,MATCH(Risk7_PlusY67!$D893,Raw_DATA!$A:$A,0)),"")</f>
        <v>-932017.36</v>
      </c>
      <c r="U893" s="214">
        <f t="shared" si="281"/>
        <v>0</v>
      </c>
      <c r="V893" s="214">
        <f t="shared" si="282"/>
        <v>0</v>
      </c>
      <c r="W893" s="214">
        <f>IF(OR(AND((K893&lt;0.8),(AJ893&gt;180)),AND((K893&lt;0.8),(AJ893&lt;10)),AND((K893&gt;=0.8),(AJ893&lt;10)),AND((K893&gt;=0.8),(AJ893&gt;90))),0,1)</f>
        <v>0</v>
      </c>
      <c r="X893" s="214">
        <f t="shared" si="283"/>
        <v>1</v>
      </c>
      <c r="Y893" s="214">
        <f t="shared" si="284"/>
        <v>1</v>
      </c>
      <c r="Z893" s="214">
        <f t="shared" si="285"/>
        <v>1</v>
      </c>
      <c r="AA893" s="214">
        <f t="shared" si="286"/>
        <v>1</v>
      </c>
      <c r="AB893" s="215" t="str">
        <f t="shared" si="287"/>
        <v>B-</v>
      </c>
      <c r="AC893" s="215" t="str">
        <f t="shared" si="288"/>
        <v>3B-</v>
      </c>
      <c r="AD893" s="216"/>
      <c r="AE893" s="216"/>
      <c r="AF893" s="434">
        <f>IFERROR(INDEX(Raw_DATA!L:L,MATCH(Risk7_PlusY67!$D893,Raw_DATA!$A:$A,0)),"")</f>
        <v>-13.93</v>
      </c>
      <c r="AG893" s="434">
        <f>IFERROR(INDEX(AVGGroup!$D$5:$D$21,MATCH(Risk7_PlusY67!$H893,AVGGroup!$C$5:$C$21,0)),"")</f>
        <v>-3.55</v>
      </c>
      <c r="AH893" s="434">
        <f>IFERROR(INDEX(Raw_DATA!M:M,MATCH(Risk7_PlusY67!$D893,Raw_DATA!$A:$A,0)),"")</f>
        <v>-34.56</v>
      </c>
      <c r="AI893" s="435">
        <f>IFERROR(INDEX(AVGGroup!$F$5:$F$21,MATCH(Risk7_PlusY67!$H893,AVGGroup!$C$5:$C$21,0)),"")</f>
        <v>-10.199999999999999</v>
      </c>
      <c r="AJ893" s="401">
        <f>IFERROR(INDEX(Raw_DATA!N:N,MATCH(Risk7_PlusY67!$D893,Raw_DATA!$A:$A,0)),"")</f>
        <v>131</v>
      </c>
      <c r="AK893" s="401">
        <f>IFERROR(INDEX(Raw_DATA!O:O,MATCH(Risk7_PlusY67!$D893,Raw_DATA!$A:$A,0)),"")</f>
        <v>47</v>
      </c>
      <c r="AL893" s="401">
        <f>IFERROR(INDEX(Raw_DATA!P:P,MATCH(Risk7_PlusY67!$D893,Raw_DATA!$A:$A,0)),"")</f>
        <v>39</v>
      </c>
      <c r="AM893" s="401">
        <f>IFERROR(INDEX(Raw_DATA!Q:Q,MATCH(Risk7_PlusY67!$D893,Raw_DATA!$A:$A,0)),"")</f>
        <v>37</v>
      </c>
      <c r="AN893" s="401">
        <f>IFERROR(INDEX(Raw_DATA!R:R,MATCH(Risk7_PlusY67!$D893,Raw_DATA!$A:$A,0)),"")</f>
        <v>46</v>
      </c>
      <c r="AO893" s="407"/>
      <c r="AP893" s="411" t="b">
        <f>AB893=AY893</f>
        <v>1</v>
      </c>
      <c r="AQ893" s="340">
        <f t="shared" si="289"/>
        <v>1</v>
      </c>
      <c r="AR893" s="123">
        <f t="shared" si="290"/>
        <v>0</v>
      </c>
      <c r="AS893" s="123">
        <f t="shared" si="291"/>
        <v>0</v>
      </c>
      <c r="AT893" s="123">
        <f>IF(OR(AND((K893&lt;0.8),(BE893&gt;180)),AND((K893&lt;0.8),(BE893&lt;10)),AND((K893&gt;=0.8),(BE893&lt;10)),AND((K893&gt;=0.8),(BE893&gt;90))),0,1)</f>
        <v>0</v>
      </c>
      <c r="AU893" s="123">
        <f t="shared" si="292"/>
        <v>1</v>
      </c>
      <c r="AV893" s="123">
        <f t="shared" si="293"/>
        <v>1</v>
      </c>
      <c r="AW893" s="123">
        <f t="shared" si="294"/>
        <v>1</v>
      </c>
      <c r="AX893" s="123">
        <f t="shared" si="295"/>
        <v>1</v>
      </c>
      <c r="AY893" s="416" t="str">
        <f t="shared" si="296"/>
        <v>B-</v>
      </c>
      <c r="AZ893" s="416" t="str">
        <f>R893&amp;AY893</f>
        <v>3B-</v>
      </c>
      <c r="BA893" s="417">
        <f>IFERROR(INDEX(Raw_DATA!L:L,MATCH(Risk7_PlusY67!$D893,Raw_DATA!$A:$A,0)),"")</f>
        <v>-13.93</v>
      </c>
      <c r="BB893" s="417">
        <f>IFERROR(INDEX(AVGGroup!$H$5:$H$21,MATCH(Risk7_PlusY67!$BJ893,AVGGroup!$C$5:$C$21,0)),"")</f>
        <v>-3.54</v>
      </c>
      <c r="BC893" s="417">
        <f>IFERROR(INDEX(Raw_DATA!M:M,MATCH(Risk7_PlusY67!$D893,Raw_DATA!$A:$A,0)),"")</f>
        <v>-34.56</v>
      </c>
      <c r="BD893" s="418">
        <f>IFERROR(INDEX(AVGGroup!$J$5:$J$21,MATCH(Risk7_PlusY67!$BJ893,AVGGroup!$C$5:$C$21,0)),"")</f>
        <v>-10.199999999999999</v>
      </c>
      <c r="BE893" s="407">
        <f>IFERROR(INDEX(Raw_DATA!N:N,MATCH(Risk7_PlusY67!$D893,Raw_DATA!$A:$A,0)),"")</f>
        <v>131</v>
      </c>
      <c r="BF893" s="407">
        <f>IFERROR(INDEX(Raw_DATA!O:O,MATCH(Risk7_PlusY67!$D893,Raw_DATA!$A:$A,0)),"")</f>
        <v>47</v>
      </c>
      <c r="BG893" s="407">
        <f>IFERROR(INDEX(Raw_DATA!P:P,MATCH(Risk7_PlusY67!$D893,Raw_DATA!$A:$A,0)),"")</f>
        <v>39</v>
      </c>
      <c r="BH893" s="407">
        <f>IFERROR(INDEX(Raw_DATA!Q:Q,MATCH(Risk7_PlusY67!$D893,Raw_DATA!$A:$A,0)),"")</f>
        <v>37</v>
      </c>
      <c r="BI893" s="407">
        <f>IFERROR(INDEX(Raw_DATA!R:R,MATCH(Risk7_PlusY67!$D893,Raw_DATA!$A:$A,0)),"")</f>
        <v>46</v>
      </c>
      <c r="BJ893" s="124" t="str">
        <f>INDEX('Org2567'!$BM:$BM,MATCH(Risk7_PlusY67!D893,'Org2567'!$D:$D,0))</f>
        <v>รพช.F2 P&lt;=30,000</v>
      </c>
    </row>
    <row r="894" spans="1:62" x14ac:dyDescent="0.7">
      <c r="A894" s="206">
        <f>IF(ISBLANK(D894),"",COUNTA($D$3:D894))</f>
        <v>892</v>
      </c>
      <c r="B894" s="207">
        <f>IFERROR(INDEX(ID!$E:$E,MATCH(Risk7_PlusY67!$D894,ID!$A:$A,0)),"")</f>
        <v>12</v>
      </c>
      <c r="C894" s="207" t="str">
        <f>IFERROR(INDEX(ID!$I:$I,MATCH(Risk7_PlusY67!$D894,ID!$A:$A,0)),"")</f>
        <v>สงขลา</v>
      </c>
      <c r="D894" s="295" t="s">
        <v>887</v>
      </c>
      <c r="E894" s="207" t="str">
        <f>IFERROR(INDEX(ID!$C:$C,MATCH(Risk7_PlusY67!$D894,ID!$A:$A,0)),"")</f>
        <v>ปาดังเบซาร์,รพช.</v>
      </c>
      <c r="F894" s="207" t="str">
        <f>IFERROR(INDEX(ID!$G:$G,MATCH(Risk7_PlusY67!$D894,ID!$A:$A,0)),"")</f>
        <v>รพช.</v>
      </c>
      <c r="G894" s="206">
        <f>IFERROR(INDEX(ID!$J:$J,MATCH(Risk7_PlusY67!$D894,ID!$A:$A,0)),"")</f>
        <v>34</v>
      </c>
      <c r="H894" s="208" t="str">
        <f>IFERROR(INDEX(ID!$P:$P,MATCH(Risk7_PlusY67!$D894,ID!$A:$A,0)),"")</f>
        <v>รพช.F2 P30,000-60,000</v>
      </c>
      <c r="I894" s="209">
        <f>IFERROR(INDEX(Raw_DATA!E:E,MATCH(Risk7_PlusY67!$D894,Raw_DATA!$A:$A,0)),"")</f>
        <v>5.0599999999999996</v>
      </c>
      <c r="J894" s="209">
        <f>IFERROR(INDEX(Raw_DATA!F:F,MATCH(Risk7_PlusY67!$D894,Raw_DATA!$A:$A,0)),"")</f>
        <v>4.9800000000000004</v>
      </c>
      <c r="K894" s="209">
        <f>IFERROR(INDEX(Raw_DATA!G:G,MATCH(Risk7_PlusY67!$D894,Raw_DATA!$A:$A,0)),"")</f>
        <v>4.82</v>
      </c>
      <c r="L894" s="209">
        <f>IFERROR(INDEX(Raw_DATA!H:H,MATCH(Risk7_PlusY67!$D894,Raw_DATA!$A:$A,0)),"")</f>
        <v>73456781.510000005</v>
      </c>
      <c r="M894" s="210">
        <f>IFERROR(INDEX(Raw_DATA!I:I,MATCH(Risk7_PlusY67!$D894,Raw_DATA!$A:$A,0)),"")</f>
        <v>-5306077.08</v>
      </c>
      <c r="N894" s="206">
        <f t="shared" si="297"/>
        <v>0</v>
      </c>
      <c r="O894" s="206">
        <f t="shared" si="298"/>
        <v>1</v>
      </c>
      <c r="P894" s="206">
        <f t="shared" si="279"/>
        <v>0</v>
      </c>
      <c r="Q894" s="211">
        <f t="shared" si="280"/>
        <v>166.1</v>
      </c>
      <c r="R894" s="206">
        <f t="shared" si="299"/>
        <v>1</v>
      </c>
      <c r="S894" s="212">
        <f>IFERROR(INDEX(Raw_DATA!J:J,MATCH(Risk7_PlusY67!$D894,Raw_DATA!$A:$A,0)),"")</f>
        <v>440333.55</v>
      </c>
      <c r="T894" s="213">
        <f>IFERROR(INDEX(Raw_DATA!K:K,MATCH(Risk7_PlusY67!$D894,Raw_DATA!$A:$A,0)),"")</f>
        <v>68074264.340000004</v>
      </c>
      <c r="U894" s="214">
        <f t="shared" si="281"/>
        <v>1</v>
      </c>
      <c r="V894" s="214">
        <f t="shared" si="282"/>
        <v>1</v>
      </c>
      <c r="W894" s="214">
        <f>IF(OR(AND((K894&lt;0.8),(AJ894&gt;180)),AND((K894&lt;0.8),(AJ894&lt;10)),AND((K894&gt;=0.8),(AJ894&lt;10)),AND((K894&gt;=0.8),(AJ894&gt;90))),0,1)</f>
        <v>0</v>
      </c>
      <c r="X894" s="214">
        <f t="shared" si="283"/>
        <v>1</v>
      </c>
      <c r="Y894" s="214">
        <f t="shared" si="284"/>
        <v>1</v>
      </c>
      <c r="Z894" s="214">
        <f t="shared" si="285"/>
        <v>1</v>
      </c>
      <c r="AA894" s="214">
        <f t="shared" si="286"/>
        <v>1</v>
      </c>
      <c r="AB894" s="215" t="str">
        <f t="shared" si="287"/>
        <v>A-</v>
      </c>
      <c r="AC894" s="215" t="str">
        <f t="shared" si="288"/>
        <v>1A-</v>
      </c>
      <c r="AD894" s="216"/>
      <c r="AE894" s="216"/>
      <c r="AF894" s="434">
        <f>IFERROR(INDEX(Raw_DATA!L:L,MATCH(Risk7_PlusY67!$D894,Raw_DATA!$A:$A,0)),"")</f>
        <v>0.47</v>
      </c>
      <c r="AG894" s="434">
        <f>IFERROR(INDEX(AVGGroup!$D$5:$D$21,MATCH(Risk7_PlusY67!$H894,AVGGroup!$C$5:$C$21,0)),"")</f>
        <v>-4.37</v>
      </c>
      <c r="AH894" s="434">
        <f>IFERROR(INDEX(Raw_DATA!M:M,MATCH(Risk7_PlusY67!$D894,Raw_DATA!$A:$A,0)),"")</f>
        <v>-3.16</v>
      </c>
      <c r="AI894" s="435">
        <f>IFERROR(INDEX(AVGGroup!$F$5:$F$21,MATCH(Risk7_PlusY67!$H894,AVGGroup!$C$5:$C$21,0)),"")</f>
        <v>-9.19</v>
      </c>
      <c r="AJ894" s="401">
        <f>IFERROR(INDEX(Raw_DATA!N:N,MATCH(Risk7_PlusY67!$D894,Raw_DATA!$A:$A,0)),"")</f>
        <v>146</v>
      </c>
      <c r="AK894" s="401">
        <f>IFERROR(INDEX(Raw_DATA!O:O,MATCH(Risk7_PlusY67!$D894,Raw_DATA!$A:$A,0)),"")</f>
        <v>35</v>
      </c>
      <c r="AL894" s="401">
        <f>IFERROR(INDEX(Raw_DATA!P:P,MATCH(Risk7_PlusY67!$D894,Raw_DATA!$A:$A,0)),"")</f>
        <v>52</v>
      </c>
      <c r="AM894" s="401">
        <f>IFERROR(INDEX(Raw_DATA!Q:Q,MATCH(Risk7_PlusY67!$D894,Raw_DATA!$A:$A,0)),"")</f>
        <v>59</v>
      </c>
      <c r="AN894" s="401">
        <f>IFERROR(INDEX(Raw_DATA!R:R,MATCH(Risk7_PlusY67!$D894,Raw_DATA!$A:$A,0)),"")</f>
        <v>34</v>
      </c>
      <c r="AO894" s="407"/>
      <c r="AP894" s="411" t="b">
        <f>AB894=AY894</f>
        <v>1</v>
      </c>
      <c r="AQ894" s="340">
        <f t="shared" si="289"/>
        <v>1</v>
      </c>
      <c r="AR894" s="123">
        <f t="shared" si="290"/>
        <v>1</v>
      </c>
      <c r="AS894" s="123">
        <f t="shared" si="291"/>
        <v>1</v>
      </c>
      <c r="AT894" s="123">
        <f>IF(OR(AND((K894&lt;0.8),(BE894&gt;180)),AND((K894&lt;0.8),(BE894&lt;10)),AND((K894&gt;=0.8),(BE894&lt;10)),AND((K894&gt;=0.8),(BE894&gt;90))),0,1)</f>
        <v>0</v>
      </c>
      <c r="AU894" s="123">
        <f t="shared" si="292"/>
        <v>1</v>
      </c>
      <c r="AV894" s="123">
        <f t="shared" si="293"/>
        <v>1</v>
      </c>
      <c r="AW894" s="123">
        <f t="shared" si="294"/>
        <v>1</v>
      </c>
      <c r="AX894" s="123">
        <f t="shared" si="295"/>
        <v>1</v>
      </c>
      <c r="AY894" s="416" t="str">
        <f t="shared" si="296"/>
        <v>A-</v>
      </c>
      <c r="AZ894" s="416" t="str">
        <f>R894&amp;AY894</f>
        <v>1A-</v>
      </c>
      <c r="BA894" s="417">
        <f>IFERROR(INDEX(Raw_DATA!L:L,MATCH(Risk7_PlusY67!$D894,Raw_DATA!$A:$A,0)),"")</f>
        <v>0.47</v>
      </c>
      <c r="BB894" s="417">
        <f>IFERROR(INDEX(AVGGroup!$H$5:$H$21,MATCH(Risk7_PlusY67!$BJ894,AVGGroup!$C$5:$C$21,0)),"")</f>
        <v>-3.95</v>
      </c>
      <c r="BC894" s="417">
        <f>IFERROR(INDEX(Raw_DATA!M:M,MATCH(Risk7_PlusY67!$D894,Raw_DATA!$A:$A,0)),"")</f>
        <v>-3.16</v>
      </c>
      <c r="BD894" s="418">
        <f>IFERROR(INDEX(AVGGroup!$J$5:$J$21,MATCH(Risk7_PlusY67!$BJ894,AVGGroup!$C$5:$C$21,0)),"")</f>
        <v>-8.8800000000000008</v>
      </c>
      <c r="BE894" s="407">
        <f>IFERROR(INDEX(Raw_DATA!N:N,MATCH(Risk7_PlusY67!$D894,Raw_DATA!$A:$A,0)),"")</f>
        <v>146</v>
      </c>
      <c r="BF894" s="407">
        <f>IFERROR(INDEX(Raw_DATA!O:O,MATCH(Risk7_PlusY67!$D894,Raw_DATA!$A:$A,0)),"")</f>
        <v>35</v>
      </c>
      <c r="BG894" s="407">
        <f>IFERROR(INDEX(Raw_DATA!P:P,MATCH(Risk7_PlusY67!$D894,Raw_DATA!$A:$A,0)),"")</f>
        <v>52</v>
      </c>
      <c r="BH894" s="407">
        <f>IFERROR(INDEX(Raw_DATA!Q:Q,MATCH(Risk7_PlusY67!$D894,Raw_DATA!$A:$A,0)),"")</f>
        <v>59</v>
      </c>
      <c r="BI894" s="407">
        <f>IFERROR(INDEX(Raw_DATA!R:R,MATCH(Risk7_PlusY67!$D894,Raw_DATA!$A:$A,0)),"")</f>
        <v>34</v>
      </c>
      <c r="BJ894" s="124" t="str">
        <f>INDEX('Org2567'!$BM:$BM,MATCH(Risk7_PlusY67!D894,'Org2567'!$D:$D,0))</f>
        <v>รพช.F2 P30,000-60,000</v>
      </c>
    </row>
    <row r="895" spans="1:62" x14ac:dyDescent="0.7">
      <c r="A895" s="206">
        <f>IF(ISBLANK(D895),"",COUNTA($D$3:D895))</f>
        <v>893</v>
      </c>
      <c r="B895" s="207">
        <f>IFERROR(INDEX(ID!$E:$E,MATCH(Risk7_PlusY67!$D895,ID!$A:$A,0)),"")</f>
        <v>12</v>
      </c>
      <c r="C895" s="207" t="str">
        <f>IFERROR(INDEX(ID!$I:$I,MATCH(Risk7_PlusY67!$D895,ID!$A:$A,0)),"")</f>
        <v>สงขลา</v>
      </c>
      <c r="D895" s="295" t="s">
        <v>888</v>
      </c>
      <c r="E895" s="207" t="str">
        <f>IFERROR(INDEX(ID!$C:$C,MATCH(Risk7_PlusY67!$D895,ID!$A:$A,0)),"")</f>
        <v>บางกล่ำ,รพช.</v>
      </c>
      <c r="F895" s="207" t="str">
        <f>IFERROR(INDEX(ID!$G:$G,MATCH(Risk7_PlusY67!$D895,ID!$A:$A,0)),"")</f>
        <v>รพช.</v>
      </c>
      <c r="G895" s="206">
        <f>IFERROR(INDEX(ID!$J:$J,MATCH(Risk7_PlusY67!$D895,ID!$A:$A,0)),"")</f>
        <v>40</v>
      </c>
      <c r="H895" s="208" t="str">
        <f>IFERROR(INDEX(ID!$P:$P,MATCH(Risk7_PlusY67!$D895,ID!$A:$A,0)),"")</f>
        <v>รพช.F2 P&lt;=30,000</v>
      </c>
      <c r="I895" s="209">
        <f>IFERROR(INDEX(Raw_DATA!E:E,MATCH(Risk7_PlusY67!$D895,Raw_DATA!$A:$A,0)),"")</f>
        <v>1.81</v>
      </c>
      <c r="J895" s="209">
        <f>IFERROR(INDEX(Raw_DATA!F:F,MATCH(Risk7_PlusY67!$D895,Raw_DATA!$A:$A,0)),"")</f>
        <v>1.68</v>
      </c>
      <c r="K895" s="209">
        <f>IFERROR(INDEX(Raw_DATA!G:G,MATCH(Risk7_PlusY67!$D895,Raw_DATA!$A:$A,0)),"")</f>
        <v>0.99</v>
      </c>
      <c r="L895" s="209">
        <f>IFERROR(INDEX(Raw_DATA!H:H,MATCH(Risk7_PlusY67!$D895,Raw_DATA!$A:$A,0)),"")</f>
        <v>8043275.0700000003</v>
      </c>
      <c r="M895" s="210">
        <f>IFERROR(INDEX(Raw_DATA!I:I,MATCH(Risk7_PlusY67!$D895,Raw_DATA!$A:$A,0)),"")</f>
        <v>-21094442.109999999</v>
      </c>
      <c r="N895" s="206">
        <f t="shared" si="297"/>
        <v>0</v>
      </c>
      <c r="O895" s="206">
        <f t="shared" si="298"/>
        <v>1</v>
      </c>
      <c r="P895" s="206">
        <f t="shared" si="279"/>
        <v>1</v>
      </c>
      <c r="Q895" s="211">
        <f t="shared" si="280"/>
        <v>4.5</v>
      </c>
      <c r="R895" s="206">
        <f t="shared" si="299"/>
        <v>2</v>
      </c>
      <c r="S895" s="212">
        <f>IFERROR(INDEX(Raw_DATA!J:J,MATCH(Risk7_PlusY67!$D895,Raw_DATA!$A:$A,0)),"")</f>
        <v>-13980567.199999999</v>
      </c>
      <c r="T895" s="213">
        <f>IFERROR(INDEX(Raw_DATA!K:K,MATCH(Risk7_PlusY67!$D895,Raw_DATA!$A:$A,0)),"")</f>
        <v>-142100.65</v>
      </c>
      <c r="U895" s="214">
        <f t="shared" si="281"/>
        <v>0</v>
      </c>
      <c r="V895" s="214">
        <f t="shared" si="282"/>
        <v>0</v>
      </c>
      <c r="W895" s="214">
        <f>IF(OR(AND((K895&lt;0.8),(AJ895&gt;180)),AND((K895&lt;0.8),(AJ895&lt;10)),AND((K895&gt;=0.8),(AJ895&lt;10)),AND((K895&gt;=0.8),(AJ895&gt;90))),0,1)</f>
        <v>1</v>
      </c>
      <c r="X895" s="214">
        <f t="shared" si="283"/>
        <v>1</v>
      </c>
      <c r="Y895" s="214">
        <f t="shared" si="284"/>
        <v>1</v>
      </c>
      <c r="Z895" s="214">
        <f t="shared" si="285"/>
        <v>1</v>
      </c>
      <c r="AA895" s="214">
        <f t="shared" si="286"/>
        <v>1</v>
      </c>
      <c r="AB895" s="215" t="str">
        <f t="shared" si="287"/>
        <v>B</v>
      </c>
      <c r="AC895" s="215" t="str">
        <f t="shared" si="288"/>
        <v>2B</v>
      </c>
      <c r="AD895" s="216"/>
      <c r="AE895" s="216"/>
      <c r="AF895" s="434">
        <f>IFERROR(INDEX(Raw_DATA!L:L,MATCH(Risk7_PlusY67!$D895,Raw_DATA!$A:$A,0)),"")</f>
        <v>-17.8</v>
      </c>
      <c r="AG895" s="434">
        <f>IFERROR(INDEX(AVGGroup!$D$5:$D$21,MATCH(Risk7_PlusY67!$H895,AVGGroup!$C$5:$C$21,0)),"")</f>
        <v>-3.55</v>
      </c>
      <c r="AH895" s="434">
        <f>IFERROR(INDEX(Raw_DATA!M:M,MATCH(Risk7_PlusY67!$D895,Raw_DATA!$A:$A,0)),"")</f>
        <v>-24.26</v>
      </c>
      <c r="AI895" s="435">
        <f>IFERROR(INDEX(AVGGroup!$F$5:$F$21,MATCH(Risk7_PlusY67!$H895,AVGGroup!$C$5:$C$21,0)),"")</f>
        <v>-10.199999999999999</v>
      </c>
      <c r="AJ895" s="401">
        <f>IFERROR(INDEX(Raw_DATA!N:N,MATCH(Risk7_PlusY67!$D895,Raw_DATA!$A:$A,0)),"")</f>
        <v>61</v>
      </c>
      <c r="AK895" s="401">
        <f>IFERROR(INDEX(Raw_DATA!O:O,MATCH(Risk7_PlusY67!$D895,Raw_DATA!$A:$A,0)),"")</f>
        <v>28</v>
      </c>
      <c r="AL895" s="401">
        <f>IFERROR(INDEX(Raw_DATA!P:P,MATCH(Risk7_PlusY67!$D895,Raw_DATA!$A:$A,0)),"")</f>
        <v>38</v>
      </c>
      <c r="AM895" s="401">
        <f>IFERROR(INDEX(Raw_DATA!Q:Q,MATCH(Risk7_PlusY67!$D895,Raw_DATA!$A:$A,0)),"")</f>
        <v>78</v>
      </c>
      <c r="AN895" s="401">
        <f>IFERROR(INDEX(Raw_DATA!R:R,MATCH(Risk7_PlusY67!$D895,Raw_DATA!$A:$A,0)),"")</f>
        <v>42</v>
      </c>
      <c r="AO895" s="407"/>
      <c r="AP895" s="411" t="b">
        <f>AB895=AY895</f>
        <v>1</v>
      </c>
      <c r="AQ895" s="340">
        <f t="shared" si="289"/>
        <v>1</v>
      </c>
      <c r="AR895" s="123">
        <f t="shared" si="290"/>
        <v>0</v>
      </c>
      <c r="AS895" s="123">
        <f t="shared" si="291"/>
        <v>0</v>
      </c>
      <c r="AT895" s="123">
        <f>IF(OR(AND((K895&lt;0.8),(BE895&gt;180)),AND((K895&lt;0.8),(BE895&lt;10)),AND((K895&gt;=0.8),(BE895&lt;10)),AND((K895&gt;=0.8),(BE895&gt;90))),0,1)</f>
        <v>1</v>
      </c>
      <c r="AU895" s="123">
        <f t="shared" si="292"/>
        <v>1</v>
      </c>
      <c r="AV895" s="123">
        <f t="shared" si="293"/>
        <v>1</v>
      </c>
      <c r="AW895" s="123">
        <f t="shared" si="294"/>
        <v>1</v>
      </c>
      <c r="AX895" s="123">
        <f t="shared" si="295"/>
        <v>1</v>
      </c>
      <c r="AY895" s="416" t="str">
        <f t="shared" si="296"/>
        <v>B</v>
      </c>
      <c r="AZ895" s="416" t="str">
        <f>R895&amp;AY895</f>
        <v>2B</v>
      </c>
      <c r="BA895" s="417">
        <f>IFERROR(INDEX(Raw_DATA!L:L,MATCH(Risk7_PlusY67!$D895,Raw_DATA!$A:$A,0)),"")</f>
        <v>-17.8</v>
      </c>
      <c r="BB895" s="417">
        <f>IFERROR(INDEX(AVGGroup!$H$5:$H$21,MATCH(Risk7_PlusY67!$BJ895,AVGGroup!$C$5:$C$21,0)),"")</f>
        <v>-3.54</v>
      </c>
      <c r="BC895" s="417">
        <f>IFERROR(INDEX(Raw_DATA!M:M,MATCH(Risk7_PlusY67!$D895,Raw_DATA!$A:$A,0)),"")</f>
        <v>-24.26</v>
      </c>
      <c r="BD895" s="418">
        <f>IFERROR(INDEX(AVGGroup!$J$5:$J$21,MATCH(Risk7_PlusY67!$BJ895,AVGGroup!$C$5:$C$21,0)),"")</f>
        <v>-10.199999999999999</v>
      </c>
      <c r="BE895" s="407">
        <f>IFERROR(INDEX(Raw_DATA!N:N,MATCH(Risk7_PlusY67!$D895,Raw_DATA!$A:$A,0)),"")</f>
        <v>61</v>
      </c>
      <c r="BF895" s="407">
        <f>IFERROR(INDEX(Raw_DATA!O:O,MATCH(Risk7_PlusY67!$D895,Raw_DATA!$A:$A,0)),"")</f>
        <v>28</v>
      </c>
      <c r="BG895" s="407">
        <f>IFERROR(INDEX(Raw_DATA!P:P,MATCH(Risk7_PlusY67!$D895,Raw_DATA!$A:$A,0)),"")</f>
        <v>38</v>
      </c>
      <c r="BH895" s="407">
        <f>IFERROR(INDEX(Raw_DATA!Q:Q,MATCH(Risk7_PlusY67!$D895,Raw_DATA!$A:$A,0)),"")</f>
        <v>78</v>
      </c>
      <c r="BI895" s="407">
        <f>IFERROR(INDEX(Raw_DATA!R:R,MATCH(Risk7_PlusY67!$D895,Raw_DATA!$A:$A,0)),"")</f>
        <v>42</v>
      </c>
      <c r="BJ895" s="124" t="str">
        <f>INDEX('Org2567'!$BM:$BM,MATCH(Risk7_PlusY67!D895,'Org2567'!$D:$D,0))</f>
        <v>รพช.F2 P&lt;=30,000</v>
      </c>
    </row>
    <row r="896" spans="1:62" x14ac:dyDescent="0.7">
      <c r="A896" s="206">
        <f>IF(ISBLANK(D896),"",COUNTA($D$3:D896))</f>
        <v>894</v>
      </c>
      <c r="B896" s="207">
        <f>IFERROR(INDEX(ID!$E:$E,MATCH(Risk7_PlusY67!$D896,ID!$A:$A,0)),"")</f>
        <v>12</v>
      </c>
      <c r="C896" s="207" t="str">
        <f>IFERROR(INDEX(ID!$I:$I,MATCH(Risk7_PlusY67!$D896,ID!$A:$A,0)),"")</f>
        <v>สงขลา</v>
      </c>
      <c r="D896" s="295" t="s">
        <v>889</v>
      </c>
      <c r="E896" s="207" t="str">
        <f>IFERROR(INDEX(ID!$C:$C,MATCH(Risk7_PlusY67!$D896,ID!$A:$A,0)),"")</f>
        <v>สิงหนคร,รพช.</v>
      </c>
      <c r="F896" s="207" t="str">
        <f>IFERROR(INDEX(ID!$G:$G,MATCH(Risk7_PlusY67!$D896,ID!$A:$A,0)),"")</f>
        <v>รพช.</v>
      </c>
      <c r="G896" s="206">
        <f>IFERROR(INDEX(ID!$J:$J,MATCH(Risk7_PlusY67!$D896,ID!$A:$A,0)),"")</f>
        <v>30</v>
      </c>
      <c r="H896" s="208" t="str">
        <f>IFERROR(INDEX(ID!$P:$P,MATCH(Risk7_PlusY67!$D896,ID!$A:$A,0)),"")</f>
        <v>รพช.F2 P30,000-60,000</v>
      </c>
      <c r="I896" s="209">
        <f>IFERROR(INDEX(Raw_DATA!E:E,MATCH(Risk7_PlusY67!$D896,Raw_DATA!$A:$A,0)),"")</f>
        <v>5.83</v>
      </c>
      <c r="J896" s="209">
        <f>IFERROR(INDEX(Raw_DATA!F:F,MATCH(Risk7_PlusY67!$D896,Raw_DATA!$A:$A,0)),"")</f>
        <v>5.58</v>
      </c>
      <c r="K896" s="209">
        <f>IFERROR(INDEX(Raw_DATA!G:G,MATCH(Risk7_PlusY67!$D896,Raw_DATA!$A:$A,0)),"")</f>
        <v>4.53</v>
      </c>
      <c r="L896" s="209">
        <f>IFERROR(INDEX(Raw_DATA!H:H,MATCH(Risk7_PlusY67!$D896,Raw_DATA!$A:$A,0)),"")</f>
        <v>58598901.039999999</v>
      </c>
      <c r="M896" s="210">
        <f>IFERROR(INDEX(Raw_DATA!I:I,MATCH(Risk7_PlusY67!$D896,Raw_DATA!$A:$A,0)),"")</f>
        <v>26442786.039999999</v>
      </c>
      <c r="N896" s="206">
        <f t="shared" ref="N896" si="300">(IF(I896&lt;1.5,1,0))+(IF(J896&lt;1,1,0))+(IF(K896&lt;0.8,1,0))</f>
        <v>0</v>
      </c>
      <c r="O896" s="206">
        <f t="shared" ref="O896:O897" si="301">IF(M896&lt;0,1,0)+IF(L896&lt;0,1,0)</f>
        <v>0</v>
      </c>
      <c r="P896" s="206">
        <f t="shared" si="279"/>
        <v>0</v>
      </c>
      <c r="Q896" s="211" t="str">
        <f t="shared" si="280"/>
        <v/>
      </c>
      <c r="R896" s="206">
        <f t="shared" ref="R896:R897" si="302">+N896+O896+P896</f>
        <v>0</v>
      </c>
      <c r="S896" s="212">
        <f>IFERROR(INDEX(Raw_DATA!J:J,MATCH(Risk7_PlusY67!$D896,Raw_DATA!$A:$A,0)),"")</f>
        <v>31567172.800000001</v>
      </c>
      <c r="T896" s="213">
        <f>IFERROR(INDEX(Raw_DATA!K:K,MATCH(Risk7_PlusY67!$D896,Raw_DATA!$A:$A,0)),"")</f>
        <v>42790455.490000002</v>
      </c>
      <c r="U896" s="214">
        <f t="shared" si="281"/>
        <v>1</v>
      </c>
      <c r="V896" s="214">
        <f t="shared" si="282"/>
        <v>1</v>
      </c>
      <c r="W896" s="214">
        <f>IF(OR(AND((K896&lt;0.8),(AJ896&gt;180)),AND((K896&lt;0.8),(AJ896&lt;10)),AND((K896&gt;=0.8),(AJ896&lt;10)),AND((K896&gt;=0.8),(AJ896&gt;90))),0,1)</f>
        <v>1</v>
      </c>
      <c r="X896" s="214">
        <f t="shared" si="283"/>
        <v>1</v>
      </c>
      <c r="Y896" s="214">
        <f t="shared" si="284"/>
        <v>1</v>
      </c>
      <c r="Z896" s="214">
        <f t="shared" si="285"/>
        <v>1</v>
      </c>
      <c r="AA896" s="214">
        <f t="shared" si="286"/>
        <v>1</v>
      </c>
      <c r="AB896" s="215" t="str">
        <f t="shared" si="287"/>
        <v>A</v>
      </c>
      <c r="AC896" s="215" t="str">
        <f t="shared" si="288"/>
        <v>0A</v>
      </c>
      <c r="AD896" s="216"/>
      <c r="AE896" s="216"/>
      <c r="AF896" s="434">
        <f>IFERROR(INDEX(Raw_DATA!L:L,MATCH(Risk7_PlusY67!$D896,Raw_DATA!$A:$A,0)),"")</f>
        <v>36.72</v>
      </c>
      <c r="AG896" s="434">
        <f>IFERROR(INDEX(AVGGroup!$D$5:$D$21,MATCH(Risk7_PlusY67!$H896,AVGGroup!$C$5:$C$21,0)),"")</f>
        <v>-4.37</v>
      </c>
      <c r="AH896" s="434">
        <f>IFERROR(INDEX(Raw_DATA!M:M,MATCH(Risk7_PlusY67!$D896,Raw_DATA!$A:$A,0)),"")</f>
        <v>15.71</v>
      </c>
      <c r="AI896" s="435">
        <f>IFERROR(INDEX(AVGGroup!$F$5:$F$21,MATCH(Risk7_PlusY67!$H896,AVGGroup!$C$5:$C$21,0)),"")</f>
        <v>-9.19</v>
      </c>
      <c r="AJ896" s="401">
        <f>IFERROR(INDEX(Raw_DATA!N:N,MATCH(Risk7_PlusY67!$D896,Raw_DATA!$A:$A,0)),"")</f>
        <v>49</v>
      </c>
      <c r="AK896" s="401">
        <f>IFERROR(INDEX(Raw_DATA!O:O,MATCH(Risk7_PlusY67!$D896,Raw_DATA!$A:$A,0)),"")</f>
        <v>40</v>
      </c>
      <c r="AL896" s="401">
        <f>IFERROR(INDEX(Raw_DATA!P:P,MATCH(Risk7_PlusY67!$D896,Raw_DATA!$A:$A,0)),"")</f>
        <v>58</v>
      </c>
      <c r="AM896" s="401">
        <f>IFERROR(INDEX(Raw_DATA!Q:Q,MATCH(Risk7_PlusY67!$D896,Raw_DATA!$A:$A,0)),"")</f>
        <v>51</v>
      </c>
      <c r="AN896" s="401">
        <f>IFERROR(INDEX(Raw_DATA!R:R,MATCH(Risk7_PlusY67!$D896,Raw_DATA!$A:$A,0)),"")</f>
        <v>52</v>
      </c>
      <c r="AO896" s="407"/>
      <c r="AP896" s="411" t="b">
        <f>AB896=AY896</f>
        <v>1</v>
      </c>
      <c r="AQ896" s="340">
        <f t="shared" si="289"/>
        <v>0</v>
      </c>
      <c r="AR896" s="123">
        <f t="shared" si="290"/>
        <v>1</v>
      </c>
      <c r="AS896" s="123">
        <f t="shared" si="291"/>
        <v>1</v>
      </c>
      <c r="AT896" s="123">
        <f>IF(OR(AND((K896&lt;0.8),(BE896&gt;180)),AND((K896&lt;0.8),(BE896&lt;10)),AND((K896&gt;=0.8),(BE896&lt;10)),AND((K896&gt;=0.8),(BE896&gt;90))),0,1)</f>
        <v>1</v>
      </c>
      <c r="AU896" s="123">
        <f t="shared" si="292"/>
        <v>1</v>
      </c>
      <c r="AV896" s="123">
        <f t="shared" si="293"/>
        <v>1</v>
      </c>
      <c r="AW896" s="123">
        <f t="shared" si="294"/>
        <v>1</v>
      </c>
      <c r="AX896" s="123">
        <f t="shared" si="295"/>
        <v>1</v>
      </c>
      <c r="AY896" s="416" t="str">
        <f t="shared" si="296"/>
        <v>A</v>
      </c>
      <c r="AZ896" s="416" t="str">
        <f>R896&amp;AY896</f>
        <v>0A</v>
      </c>
      <c r="BA896" s="417">
        <f>IFERROR(INDEX(Raw_DATA!L:L,MATCH(Risk7_PlusY67!$D896,Raw_DATA!$A:$A,0)),"")</f>
        <v>36.72</v>
      </c>
      <c r="BB896" s="417">
        <f>IFERROR(INDEX(AVGGroup!$H$5:$H$21,MATCH(Risk7_PlusY67!$BJ896,AVGGroup!$C$5:$C$21,0)),"")</f>
        <v>-3.95</v>
      </c>
      <c r="BC896" s="417">
        <f>IFERROR(INDEX(Raw_DATA!M:M,MATCH(Risk7_PlusY67!$D896,Raw_DATA!$A:$A,0)),"")</f>
        <v>15.71</v>
      </c>
      <c r="BD896" s="418">
        <f>IFERROR(INDEX(AVGGroup!$J$5:$J$21,MATCH(Risk7_PlusY67!$BJ896,AVGGroup!$C$5:$C$21,0)),"")</f>
        <v>-8.8800000000000008</v>
      </c>
      <c r="BE896" s="407">
        <f>IFERROR(INDEX(Raw_DATA!N:N,MATCH(Risk7_PlusY67!$D896,Raw_DATA!$A:$A,0)),"")</f>
        <v>49</v>
      </c>
      <c r="BF896" s="407">
        <f>IFERROR(INDEX(Raw_DATA!O:O,MATCH(Risk7_PlusY67!$D896,Raw_DATA!$A:$A,0)),"")</f>
        <v>40</v>
      </c>
      <c r="BG896" s="407">
        <f>IFERROR(INDEX(Raw_DATA!P:P,MATCH(Risk7_PlusY67!$D896,Raw_DATA!$A:$A,0)),"")</f>
        <v>58</v>
      </c>
      <c r="BH896" s="407">
        <f>IFERROR(INDEX(Raw_DATA!Q:Q,MATCH(Risk7_PlusY67!$D896,Raw_DATA!$A:$A,0)),"")</f>
        <v>51</v>
      </c>
      <c r="BI896" s="407">
        <f>IFERROR(INDEX(Raw_DATA!R:R,MATCH(Risk7_PlusY67!$D896,Raw_DATA!$A:$A,0)),"")</f>
        <v>52</v>
      </c>
      <c r="BJ896" s="124" t="str">
        <f>INDEX('Org2567'!$BM:$BM,MATCH(Risk7_PlusY67!D896,'Org2567'!$D:$D,0))</f>
        <v>รพช.F2 P30,000-60,000</v>
      </c>
    </row>
    <row r="897" spans="1:63" x14ac:dyDescent="0.7">
      <c r="A897" s="206">
        <f>IF(ISBLANK(D897),"",COUNTA($D$3:D897))</f>
        <v>895</v>
      </c>
      <c r="B897" s="207">
        <f>IFERROR(INDEX(ID!$E:$E,MATCH(Risk7_PlusY67!$D897,ID!$A:$A,0)),"")</f>
        <v>12</v>
      </c>
      <c r="C897" s="207" t="str">
        <f>IFERROR(INDEX(ID!$I:$I,MATCH(Risk7_PlusY67!$D897,ID!$A:$A,0)),"")</f>
        <v>สงขลา</v>
      </c>
      <c r="D897" s="295" t="s">
        <v>890</v>
      </c>
      <c r="E897" s="207" t="str">
        <f>IFERROR(INDEX(ID!$C:$C,MATCH(Risk7_PlusY67!$D897,ID!$A:$A,0)),"")</f>
        <v>คลองหอยโข่ง,รพช.</v>
      </c>
      <c r="F897" s="207" t="str">
        <f>IFERROR(INDEX(ID!$G:$G,MATCH(Risk7_PlusY67!$D897,ID!$A:$A,0)),"")</f>
        <v>รพช.</v>
      </c>
      <c r="G897" s="206">
        <f>IFERROR(INDEX(ID!$J:$J,MATCH(Risk7_PlusY67!$D897,ID!$A:$A,0)),"")</f>
        <v>30</v>
      </c>
      <c r="H897" s="208" t="str">
        <f>IFERROR(INDEX(ID!$P:$P,MATCH(Risk7_PlusY67!$D897,ID!$A:$A,0)),"")</f>
        <v>รพช.F2 P&lt;=30,000</v>
      </c>
      <c r="I897" s="209">
        <f>IFERROR(INDEX(Raw_DATA!E:E,MATCH(Risk7_PlusY67!$D897,Raw_DATA!$A:$A,0)),"")</f>
        <v>0.66</v>
      </c>
      <c r="J897" s="209">
        <f>IFERROR(INDEX(Raw_DATA!F:F,MATCH(Risk7_PlusY67!$D897,Raw_DATA!$A:$A,0)),"")</f>
        <v>0.6</v>
      </c>
      <c r="K897" s="209">
        <f>IFERROR(INDEX(Raw_DATA!G:G,MATCH(Risk7_PlusY67!$D897,Raw_DATA!$A:$A,0)),"")</f>
        <v>0.38</v>
      </c>
      <c r="L897" s="209">
        <f>IFERROR(INDEX(Raw_DATA!H:H,MATCH(Risk7_PlusY67!$D897,Raw_DATA!$A:$A,0)),"")</f>
        <v>-6434728.8700000001</v>
      </c>
      <c r="M897" s="210">
        <f>IFERROR(INDEX(Raw_DATA!I:I,MATCH(Risk7_PlusY67!$D897,Raw_DATA!$A:$A,0)),"")</f>
        <v>-17916976.879999999</v>
      </c>
      <c r="N897" s="206">
        <f>(IF(I897&lt;1.5,1,0))+(IF(J897&lt;1,1,0))+(IF(K897&lt;0.8,1,0))</f>
        <v>3</v>
      </c>
      <c r="O897" s="206">
        <f t="shared" si="301"/>
        <v>2</v>
      </c>
      <c r="P897" s="206">
        <f t="shared" si="279"/>
        <v>2</v>
      </c>
      <c r="Q897" s="211" t="str">
        <f t="shared" si="280"/>
        <v/>
      </c>
      <c r="R897" s="206">
        <f t="shared" si="302"/>
        <v>7</v>
      </c>
      <c r="S897" s="212">
        <f>IFERROR(INDEX(Raw_DATA!J:J,MATCH(Risk7_PlusY67!$D897,Raw_DATA!$A:$A,0)),"")</f>
        <v>-13069101.220000001</v>
      </c>
      <c r="T897" s="213">
        <f>IFERROR(INDEX(Raw_DATA!K:K,MATCH(Risk7_PlusY67!$D897,Raw_DATA!$A:$A,0)),"")</f>
        <v>-11881654.380000001</v>
      </c>
      <c r="U897" s="214">
        <f t="shared" si="281"/>
        <v>0</v>
      </c>
      <c r="V897" s="214">
        <f t="shared" si="282"/>
        <v>0</v>
      </c>
      <c r="W897" s="214">
        <f>IF(OR(AND((K897&lt;0.8),(AJ897&gt;180)),AND((K897&lt;0.8),(AJ897&lt;10)),AND((K897&gt;=0.8),(AJ897&lt;10)),AND((K897&gt;=0.8),(AJ897&gt;90))),0,1)</f>
        <v>1</v>
      </c>
      <c r="X897" s="214">
        <f t="shared" si="283"/>
        <v>1</v>
      </c>
      <c r="Y897" s="214">
        <f t="shared" si="284"/>
        <v>1</v>
      </c>
      <c r="Z897" s="214">
        <f t="shared" si="285"/>
        <v>1</v>
      </c>
      <c r="AA897" s="214">
        <f t="shared" si="286"/>
        <v>1</v>
      </c>
      <c r="AB897" s="215" t="str">
        <f t="shared" si="287"/>
        <v>B</v>
      </c>
      <c r="AC897" s="215" t="str">
        <f t="shared" si="288"/>
        <v>7B</v>
      </c>
      <c r="AD897" s="216"/>
      <c r="AE897" s="216"/>
      <c r="AF897" s="434">
        <f>IFERROR(INDEX(Raw_DATA!L:L,MATCH(Risk7_PlusY67!$D897,Raw_DATA!$A:$A,0)),"")</f>
        <v>-18.95</v>
      </c>
      <c r="AG897" s="434">
        <f>IFERROR(INDEX(AVGGroup!$D$5:$D$21,MATCH(Risk7_PlusY67!$H897,AVGGroup!$C$5:$C$21,0)),"")</f>
        <v>-3.55</v>
      </c>
      <c r="AH897" s="434">
        <f>IFERROR(INDEX(Raw_DATA!M:M,MATCH(Risk7_PlusY67!$D897,Raw_DATA!$A:$A,0)),"")</f>
        <v>-27.11</v>
      </c>
      <c r="AI897" s="435">
        <f>IFERROR(INDEX(AVGGroup!$F$5:$F$21,MATCH(Risk7_PlusY67!$H897,AVGGroup!$C$5:$C$21,0)),"")</f>
        <v>-10.199999999999999</v>
      </c>
      <c r="AJ897" s="401">
        <f>IFERROR(INDEX(Raw_DATA!N:N,MATCH(Risk7_PlusY67!$D897,Raw_DATA!$A:$A,0)),"")</f>
        <v>132</v>
      </c>
      <c r="AK897" s="401">
        <f>IFERROR(INDEX(Raw_DATA!O:O,MATCH(Risk7_PlusY67!$D897,Raw_DATA!$A:$A,0)),"")</f>
        <v>27</v>
      </c>
      <c r="AL897" s="401">
        <f>IFERROR(INDEX(Raw_DATA!P:P,MATCH(Risk7_PlusY67!$D897,Raw_DATA!$A:$A,0)),"")</f>
        <v>51</v>
      </c>
      <c r="AM897" s="401">
        <f>IFERROR(INDEX(Raw_DATA!Q:Q,MATCH(Risk7_PlusY67!$D897,Raw_DATA!$A:$A,0)),"")</f>
        <v>73</v>
      </c>
      <c r="AN897" s="401">
        <f>IFERROR(INDEX(Raw_DATA!R:R,MATCH(Risk7_PlusY67!$D897,Raw_DATA!$A:$A,0)),"")</f>
        <v>26</v>
      </c>
      <c r="AO897" s="407"/>
      <c r="AP897" s="411" t="b">
        <f>AB897=AY897</f>
        <v>1</v>
      </c>
      <c r="AQ897" s="340">
        <f>IF(AH897&lt;0,1,0)</f>
        <v>1</v>
      </c>
      <c r="AR897" s="123">
        <f t="shared" si="290"/>
        <v>0</v>
      </c>
      <c r="AS897" s="123">
        <f t="shared" si="291"/>
        <v>0</v>
      </c>
      <c r="AT897" s="123">
        <f>IF(OR(AND((K897&lt;0.8),(BE897&gt;180)),AND((K897&lt;0.8),(BE897&lt;10)),AND((K897&gt;=0.8),(BE897&lt;10)),AND((K897&gt;=0.8),(BE897&gt;90))),0,1)</f>
        <v>1</v>
      </c>
      <c r="AU897" s="123">
        <f t="shared" si="292"/>
        <v>1</v>
      </c>
      <c r="AV897" s="123">
        <f t="shared" si="293"/>
        <v>1</v>
      </c>
      <c r="AW897" s="123">
        <f t="shared" si="294"/>
        <v>1</v>
      </c>
      <c r="AX897" s="123">
        <f t="shared" si="295"/>
        <v>1</v>
      </c>
      <c r="AY897" s="416" t="str">
        <f t="shared" si="296"/>
        <v>B</v>
      </c>
      <c r="AZ897" s="416" t="str">
        <f>R897&amp;AY897</f>
        <v>7B</v>
      </c>
      <c r="BA897" s="417">
        <f>IFERROR(INDEX(Raw_DATA!L:L,MATCH(Risk7_PlusY67!$D897,Raw_DATA!$A:$A,0)),"")</f>
        <v>-18.95</v>
      </c>
      <c r="BB897" s="417">
        <f>IFERROR(INDEX(AVGGroup!$H$5:$H$21,MATCH(Risk7_PlusY67!$BJ897,AVGGroup!$C$5:$C$21,0)),"")</f>
        <v>-3.54</v>
      </c>
      <c r="BC897" s="417">
        <f>IFERROR(INDEX(Raw_DATA!M:M,MATCH(Risk7_PlusY67!$D897,Raw_DATA!$A:$A,0)),"")</f>
        <v>-27.11</v>
      </c>
      <c r="BD897" s="418">
        <f>IFERROR(INDEX(AVGGroup!$J$5:$J$21,MATCH(Risk7_PlusY67!$BJ897,AVGGroup!$C$5:$C$21,0)),"")</f>
        <v>-10.199999999999999</v>
      </c>
      <c r="BE897" s="407">
        <f>IFERROR(INDEX(Raw_DATA!N:N,MATCH(Risk7_PlusY67!$D897,Raw_DATA!$A:$A,0)),"")</f>
        <v>132</v>
      </c>
      <c r="BF897" s="407">
        <f>IFERROR(INDEX(Raw_DATA!O:O,MATCH(Risk7_PlusY67!$D897,Raw_DATA!$A:$A,0)),"")</f>
        <v>27</v>
      </c>
      <c r="BG897" s="407">
        <f>IFERROR(INDEX(Raw_DATA!P:P,MATCH(Risk7_PlusY67!$D897,Raw_DATA!$A:$A,0)),"")</f>
        <v>51</v>
      </c>
      <c r="BH897" s="407">
        <f>IFERROR(INDEX(Raw_DATA!Q:Q,MATCH(Risk7_PlusY67!$D897,Raw_DATA!$A:$A,0)),"")</f>
        <v>73</v>
      </c>
      <c r="BI897" s="407">
        <f>IFERROR(INDEX(Raw_DATA!R:R,MATCH(Risk7_PlusY67!$D897,Raw_DATA!$A:$A,0)),"")</f>
        <v>26</v>
      </c>
      <c r="BJ897" s="124" t="str">
        <f>INDEX('Org2567'!$BM:$BM,MATCH(Risk7_PlusY67!D897,'Org2567'!$D:$D,0))</f>
        <v>รพช.F2 P&lt;=30,000</v>
      </c>
    </row>
    <row r="898" spans="1:63" x14ac:dyDescent="0.7">
      <c r="A898" s="206">
        <f>IF(ISBLANK(D898),"",COUNTA($D$3:D898))</f>
        <v>896</v>
      </c>
      <c r="B898" s="207">
        <f>IFERROR(INDEX(ID!$E:$E,MATCH(Risk7_PlusY67!$D898,ID!$A:$A,0)),"")</f>
        <v>12</v>
      </c>
      <c r="C898" s="207" t="str">
        <f>IFERROR(INDEX(ID!$I:$I,MATCH(Risk7_PlusY67!$D898,ID!$A:$A,0)),"")</f>
        <v>สตูล</v>
      </c>
      <c r="D898" s="295" t="s">
        <v>891</v>
      </c>
      <c r="E898" s="207" t="str">
        <f>IFERROR(INDEX(ID!$C:$C,MATCH(Risk7_PlusY67!$D898,ID!$A:$A,0)),"")</f>
        <v>สตูล,รพท.</v>
      </c>
      <c r="F898" s="207" t="str">
        <f>IFERROR(INDEX(ID!$G:$G,MATCH(Risk7_PlusY67!$D898,ID!$A:$A,0)),"")</f>
        <v>รพท.</v>
      </c>
      <c r="G898" s="206">
        <f>IFERROR(INDEX(ID!$J:$J,MATCH(Risk7_PlusY67!$D898,ID!$A:$A,0)),"")</f>
        <v>300</v>
      </c>
      <c r="H898" s="208" t="str">
        <f>IFERROR(INDEX(ID!$P:$P,MATCH(Risk7_PlusY67!$D898,ID!$A:$A,0)),"")</f>
        <v>รพท.S B&lt;=400</v>
      </c>
      <c r="I898" s="209">
        <f>IFERROR(INDEX(Raw_DATA!E:E,MATCH(Risk7_PlusY67!$D898,Raw_DATA!$A:$A,0)),"")</f>
        <v>2.37</v>
      </c>
      <c r="J898" s="209">
        <f>IFERROR(INDEX(Raw_DATA!F:F,MATCH(Risk7_PlusY67!$D898,Raw_DATA!$A:$A,0)),"")</f>
        <v>2.2000000000000002</v>
      </c>
      <c r="K898" s="209">
        <f>IFERROR(INDEX(Raw_DATA!G:G,MATCH(Risk7_PlusY67!$D898,Raw_DATA!$A:$A,0)),"")</f>
        <v>1.1200000000000001</v>
      </c>
      <c r="L898" s="209">
        <f>IFERROR(INDEX(Raw_DATA!H:H,MATCH(Risk7_PlusY67!$D898,Raw_DATA!$A:$A,0)),"")</f>
        <v>174382226.71000001</v>
      </c>
      <c r="M898" s="210">
        <f>IFERROR(INDEX(Raw_DATA!I:I,MATCH(Risk7_PlusY67!$D898,Raw_DATA!$A:$A,0)),"")</f>
        <v>-6020732.4000000004</v>
      </c>
      <c r="N898" s="206">
        <f>(IF(I898&lt;1.5,1,0))+(IF(J898&lt;1,1,0))+(IF(K898&lt;0.8,1,0))</f>
        <v>0</v>
      </c>
      <c r="O898" s="206">
        <f t="shared" ref="O898" si="303">IF(M898&lt;0,1,0)+IF(L898&lt;0,1,0)</f>
        <v>1</v>
      </c>
      <c r="P898" s="206">
        <f t="shared" si="279"/>
        <v>0</v>
      </c>
      <c r="Q898" s="211">
        <f t="shared" si="280"/>
        <v>347.5</v>
      </c>
      <c r="R898" s="206">
        <f t="shared" ref="R898" si="304">+N898+O898+P898</f>
        <v>1</v>
      </c>
      <c r="S898" s="212">
        <f>IFERROR(INDEX(Raw_DATA!J:J,MATCH(Risk7_PlusY67!$D898,Raw_DATA!$A:$A,0)),"")</f>
        <v>-17786050.07</v>
      </c>
      <c r="T898" s="213">
        <f>IFERROR(INDEX(Raw_DATA!K:K,MATCH(Risk7_PlusY67!$D898,Raw_DATA!$A:$A,0)),"")</f>
        <v>15788017.050000001</v>
      </c>
      <c r="U898" s="214">
        <f t="shared" si="281"/>
        <v>0</v>
      </c>
      <c r="V898" s="214">
        <f t="shared" si="282"/>
        <v>1</v>
      </c>
      <c r="W898" s="214">
        <f>IF(OR(AND((K898&lt;0.8),(AJ898&gt;180)),AND((K898&lt;0.8),(AJ898&lt;10)),AND((K898&gt;=0.8),(AJ898&lt;10)),AND((K898&gt;=0.8),(AJ898&gt;90))),0,1)</f>
        <v>1</v>
      </c>
      <c r="X898" s="214">
        <f t="shared" si="283"/>
        <v>0</v>
      </c>
      <c r="Y898" s="214">
        <f t="shared" si="284"/>
        <v>1</v>
      </c>
      <c r="Z898" s="214">
        <f t="shared" si="285"/>
        <v>1</v>
      </c>
      <c r="AA898" s="214">
        <f t="shared" si="286"/>
        <v>1</v>
      </c>
      <c r="AB898" s="215" t="str">
        <f t="shared" si="287"/>
        <v>B</v>
      </c>
      <c r="AC898" s="215" t="str">
        <f t="shared" si="288"/>
        <v>1B</v>
      </c>
      <c r="AD898" s="216"/>
      <c r="AE898" s="216"/>
      <c r="AF898" s="434">
        <f>IFERROR(INDEX(Raw_DATA!L:L,MATCH(Risk7_PlusY67!$D898,Raw_DATA!$A:$A,0)),"")</f>
        <v>-2.1800000000000002</v>
      </c>
      <c r="AG898" s="434">
        <f>IFERROR(INDEX(AVGGroup!$D$5:$D$21,MATCH(Risk7_PlusY67!$H898,AVGGroup!$C$5:$C$21,0)),"")</f>
        <v>2.19</v>
      </c>
      <c r="AH898" s="434">
        <f>IFERROR(INDEX(Raw_DATA!M:M,MATCH(Risk7_PlusY67!$D898,Raw_DATA!$A:$A,0)),"")</f>
        <v>-0.76</v>
      </c>
      <c r="AI898" s="435">
        <f>IFERROR(INDEX(AVGGroup!$F$5:$F$21,MATCH(Risk7_PlusY67!$H898,AVGGroup!$C$5:$C$21,0)),"")</f>
        <v>-2.17</v>
      </c>
      <c r="AJ898" s="401">
        <f>IFERROR(INDEX(Raw_DATA!N:N,MATCH(Risk7_PlusY67!$D898,Raw_DATA!$A:$A,0)),"")</f>
        <v>59</v>
      </c>
      <c r="AK898" s="401">
        <f>IFERROR(INDEX(Raw_DATA!O:O,MATCH(Risk7_PlusY67!$D898,Raw_DATA!$A:$A,0)),"")</f>
        <v>83</v>
      </c>
      <c r="AL898" s="401">
        <f>IFERROR(INDEX(Raw_DATA!P:P,MATCH(Risk7_PlusY67!$D898,Raw_DATA!$A:$A,0)),"")</f>
        <v>50</v>
      </c>
      <c r="AM898" s="401">
        <f>IFERROR(INDEX(Raw_DATA!Q:Q,MATCH(Risk7_PlusY67!$D898,Raw_DATA!$A:$A,0)),"")</f>
        <v>49</v>
      </c>
      <c r="AN898" s="401">
        <f>IFERROR(INDEX(Raw_DATA!R:R,MATCH(Risk7_PlusY67!$D898,Raw_DATA!$A:$A,0)),"")</f>
        <v>30</v>
      </c>
      <c r="AO898" s="407"/>
      <c r="AP898" s="411" t="b">
        <f>AB898=AY898</f>
        <v>1</v>
      </c>
      <c r="AQ898" s="340">
        <f t="shared" si="289"/>
        <v>1</v>
      </c>
      <c r="AR898" s="123">
        <f t="shared" si="290"/>
        <v>0</v>
      </c>
      <c r="AS898" s="123">
        <f t="shared" si="291"/>
        <v>1</v>
      </c>
      <c r="AT898" s="123">
        <f>IF(OR(AND((K898&lt;0.8),(BE898&gt;180)),AND((K898&lt;0.8),(BE898&lt;10)),AND((K898&gt;=0.8),(BE898&lt;10)),AND((K898&gt;=0.8),(BE898&gt;90))),0,1)</f>
        <v>1</v>
      </c>
      <c r="AU898" s="123">
        <f t="shared" si="292"/>
        <v>0</v>
      </c>
      <c r="AV898" s="123">
        <f t="shared" si="293"/>
        <v>1</v>
      </c>
      <c r="AW898" s="123">
        <f t="shared" si="294"/>
        <v>1</v>
      </c>
      <c r="AX898" s="123">
        <f t="shared" si="295"/>
        <v>1</v>
      </c>
      <c r="AY898" s="416" t="str">
        <f t="shared" si="296"/>
        <v>B</v>
      </c>
      <c r="AZ898" s="416" t="str">
        <f>R898&amp;AY898</f>
        <v>1B</v>
      </c>
      <c r="BA898" s="417">
        <f>IFERROR(INDEX(Raw_DATA!L:L,MATCH(Risk7_PlusY67!$D898,Raw_DATA!$A:$A,0)),"")</f>
        <v>-2.1800000000000002</v>
      </c>
      <c r="BB898" s="417">
        <f>IFERROR(INDEX(AVGGroup!$H$5:$H$21,MATCH(Risk7_PlusY67!$BJ898,AVGGroup!$C$5:$C$21,0)),"")</f>
        <v>2.19</v>
      </c>
      <c r="BC898" s="417">
        <f>IFERROR(INDEX(Raw_DATA!M:M,MATCH(Risk7_PlusY67!$D898,Raw_DATA!$A:$A,0)),"")</f>
        <v>-0.76</v>
      </c>
      <c r="BD898" s="418">
        <f>IFERROR(INDEX(AVGGroup!$J$5:$J$21,MATCH(Risk7_PlusY67!$BJ898,AVGGroup!$C$5:$C$21,0)),"")</f>
        <v>-2.17</v>
      </c>
      <c r="BE898" s="407">
        <f>IFERROR(INDEX(Raw_DATA!N:N,MATCH(Risk7_PlusY67!$D898,Raw_DATA!$A:$A,0)),"")</f>
        <v>59</v>
      </c>
      <c r="BF898" s="407">
        <f>IFERROR(INDEX(Raw_DATA!O:O,MATCH(Risk7_PlusY67!$D898,Raw_DATA!$A:$A,0)),"")</f>
        <v>83</v>
      </c>
      <c r="BG898" s="407">
        <f>IFERROR(INDEX(Raw_DATA!P:P,MATCH(Risk7_PlusY67!$D898,Raw_DATA!$A:$A,0)),"")</f>
        <v>50</v>
      </c>
      <c r="BH898" s="407">
        <f>IFERROR(INDEX(Raw_DATA!Q:Q,MATCH(Risk7_PlusY67!$D898,Raw_DATA!$A:$A,0)),"")</f>
        <v>49</v>
      </c>
      <c r="BI898" s="407">
        <f>IFERROR(INDEX(Raw_DATA!R:R,MATCH(Risk7_PlusY67!$D898,Raw_DATA!$A:$A,0)),"")</f>
        <v>30</v>
      </c>
      <c r="BJ898" s="124" t="str">
        <f>INDEX('Org2567'!$BM:$BM,MATCH(Risk7_PlusY67!D898,'Org2567'!$D:$D,0))</f>
        <v>รพท.S B&lt;=400</v>
      </c>
    </row>
    <row r="899" spans="1:63" x14ac:dyDescent="0.7">
      <c r="A899" s="206">
        <f>IF(ISBLANK(D899),"",COUNTA($D$3:D899))</f>
        <v>897</v>
      </c>
      <c r="B899" s="207">
        <f>IFERROR(INDEX(ID!$E:$E,MATCH(Risk7_PlusY67!$D899,ID!$A:$A,0)),"")</f>
        <v>12</v>
      </c>
      <c r="C899" s="207" t="str">
        <f>IFERROR(INDEX(ID!$I:$I,MATCH(Risk7_PlusY67!$D899,ID!$A:$A,0)),"")</f>
        <v>สตูล</v>
      </c>
      <c r="D899" s="295" t="s">
        <v>892</v>
      </c>
      <c r="E899" s="207" t="str">
        <f>IFERROR(INDEX(ID!$C:$C,MATCH(Risk7_PlusY67!$D899,ID!$A:$A,0)),"")</f>
        <v>ควนโดน,รพช.</v>
      </c>
      <c r="F899" s="207" t="str">
        <f>IFERROR(INDEX(ID!$G:$G,MATCH(Risk7_PlusY67!$D899,ID!$A:$A,0)),"")</f>
        <v>รพช.</v>
      </c>
      <c r="G899" s="206">
        <f>IFERROR(INDEX(ID!$J:$J,MATCH(Risk7_PlusY67!$D899,ID!$A:$A,0)),"")</f>
        <v>34</v>
      </c>
      <c r="H899" s="208" t="str">
        <f>IFERROR(INDEX(ID!$P:$P,MATCH(Risk7_PlusY67!$D899,ID!$A:$A,0)),"")</f>
        <v>รพช.F2 P&lt;=30,000</v>
      </c>
      <c r="I899" s="209">
        <f>IFERROR(INDEX(Raw_DATA!E:E,MATCH(Risk7_PlusY67!$D899,Raw_DATA!$A:$A,0)),"")</f>
        <v>4.3899999999999997</v>
      </c>
      <c r="J899" s="209">
        <f>IFERROR(INDEX(Raw_DATA!F:F,MATCH(Risk7_PlusY67!$D899,Raw_DATA!$A:$A,0)),"")</f>
        <v>4.22</v>
      </c>
      <c r="K899" s="209">
        <f>IFERROR(INDEX(Raw_DATA!G:G,MATCH(Risk7_PlusY67!$D899,Raw_DATA!$A:$A,0)),"")</f>
        <v>3.51</v>
      </c>
      <c r="L899" s="209">
        <f>IFERROR(INDEX(Raw_DATA!H:H,MATCH(Risk7_PlusY67!$D899,Raw_DATA!$A:$A,0)),"")</f>
        <v>47575865.259999998</v>
      </c>
      <c r="M899" s="210">
        <f>IFERROR(INDEX(Raw_DATA!I:I,MATCH(Risk7_PlusY67!$D899,Raw_DATA!$A:$A,0)),"")</f>
        <v>-24651136.93</v>
      </c>
      <c r="N899" s="206">
        <f t="shared" ref="N899:N900" si="305">(IF(I899&lt;1.5,1,0))+(IF(J899&lt;1,1,0))+(IF(K899&lt;0.8,1,0))</f>
        <v>0</v>
      </c>
      <c r="O899" s="206">
        <f t="shared" ref="O899:O900" si="306">IF(M899&lt;0,1,0)+IF(L899&lt;0,1,0)</f>
        <v>1</v>
      </c>
      <c r="P899" s="206">
        <f t="shared" ref="P899:P900" si="307">IF(AND(L899&gt;0,M899&lt;0),IF(ABS((L899/(M899/$P$1)))&lt;3,2,IF(ABS((L899/(M899/$P$1)))&gt;6,0,1)),IF(AND(L899&lt;0,M899&gt;0),IF(ABS((L899/(M899/$P$1)))&lt;3,0,IF(ABS((L899/(M899/$P$1)))&gt;6,2,1)),IF(AND(L899&gt;0,M899&gt;0),0,2)))</f>
        <v>0</v>
      </c>
      <c r="Q899" s="211">
        <f t="shared" ref="Q899:Q900" si="308">IFERROR(IF(AND(L899&gt;0,M899&gt;0),"",IF(AND(L899&lt;0,M899&lt;0),"",TRUNC(ABS(L899/(M899/$P$1)),1))),"")</f>
        <v>23.1</v>
      </c>
      <c r="R899" s="206">
        <f t="shared" ref="R899:R900" si="309">+N899+O899+P899</f>
        <v>1</v>
      </c>
      <c r="S899" s="212">
        <f>IFERROR(INDEX(Raw_DATA!J:J,MATCH(Risk7_PlusY67!$D899,Raw_DATA!$A:$A,0)),"")</f>
        <v>-17728001.48</v>
      </c>
      <c r="T899" s="213">
        <f>IFERROR(INDEX(Raw_DATA!K:K,MATCH(Risk7_PlusY67!$D899,Raw_DATA!$A:$A,0)),"")</f>
        <v>35169066.469999999</v>
      </c>
      <c r="U899" s="214">
        <f t="shared" si="281"/>
        <v>0</v>
      </c>
      <c r="V899" s="214">
        <f t="shared" si="282"/>
        <v>0</v>
      </c>
      <c r="W899" s="214">
        <f>IF(OR(AND((K899&lt;0.8),(AJ899&gt;180)),AND((K899&lt;0.8),(AJ899&lt;10)),AND((K899&gt;=0.8),(AJ899&lt;10)),AND((K899&gt;=0.8),(AJ899&gt;90))),0,1)</f>
        <v>0</v>
      </c>
      <c r="X899" s="214">
        <f t="shared" si="283"/>
        <v>0</v>
      </c>
      <c r="Y899" s="214">
        <f t="shared" si="284"/>
        <v>0</v>
      </c>
      <c r="Z899" s="214">
        <f t="shared" si="285"/>
        <v>1</v>
      </c>
      <c r="AA899" s="214">
        <f t="shared" si="286"/>
        <v>1</v>
      </c>
      <c r="AB899" s="215" t="str">
        <f t="shared" ref="AB899:AB900" si="310">IF(COUNTIF(U899:AA899,"1")=7,"A",IF(COUNTIF(U899:AA899,"1")=6,"A-",IF(COUNTIF(U899:AA899,"1")=5,"B",IF(COUNTIF(U899:AA899,"1")=4,"B-",IF(COUNTIF(U899:AA899,"1")=3,"C",IF(COUNTIF(U899:AA899,"1")=2,"C-",IF(COUNTIF(U899:AA899,"1")=1,"D","F")))))))</f>
        <v>C-</v>
      </c>
      <c r="AC899" s="215" t="str">
        <f t="shared" ref="AC899:AC900" si="311">R899&amp;AB899</f>
        <v>1C-</v>
      </c>
      <c r="AD899" s="216"/>
      <c r="AE899" s="216"/>
      <c r="AF899" s="434">
        <f>IFERROR(INDEX(Raw_DATA!L:L,MATCH(Risk7_PlusY67!$D899,Raw_DATA!$A:$A,0)),"")</f>
        <v>-18.07</v>
      </c>
      <c r="AG899" s="434">
        <f>IFERROR(INDEX(AVGGroup!$D$5:$D$21,MATCH(Risk7_PlusY67!$H899,AVGGroup!$C$5:$C$21,0)),"")</f>
        <v>-3.55</v>
      </c>
      <c r="AH899" s="434">
        <f>IFERROR(INDEX(Raw_DATA!M:M,MATCH(Risk7_PlusY67!$D899,Raw_DATA!$A:$A,0)),"")</f>
        <v>-25.24</v>
      </c>
      <c r="AI899" s="435">
        <f>IFERROR(INDEX(AVGGroup!$F$5:$F$21,MATCH(Risk7_PlusY67!$H899,AVGGroup!$C$5:$C$21,0)),"")</f>
        <v>-10.199999999999999</v>
      </c>
      <c r="AJ899" s="401">
        <f>IFERROR(INDEX(Raw_DATA!N:N,MATCH(Risk7_PlusY67!$D899,Raw_DATA!$A:$A,0)),"")</f>
        <v>100</v>
      </c>
      <c r="AK899" s="401">
        <f>IFERROR(INDEX(Raw_DATA!O:O,MATCH(Risk7_PlusY67!$D899,Raw_DATA!$A:$A,0)),"")</f>
        <v>68</v>
      </c>
      <c r="AL899" s="401">
        <f>IFERROR(INDEX(Raw_DATA!P:P,MATCH(Risk7_PlusY67!$D899,Raw_DATA!$A:$A,0)),"")</f>
        <v>79</v>
      </c>
      <c r="AM899" s="401">
        <f>IFERROR(INDEX(Raw_DATA!Q:Q,MATCH(Risk7_PlusY67!$D899,Raw_DATA!$A:$A,0)),"")</f>
        <v>48</v>
      </c>
      <c r="AN899" s="401">
        <f>IFERROR(INDEX(Raw_DATA!R:R,MATCH(Risk7_PlusY67!$D899,Raw_DATA!$A:$A,0)),"")</f>
        <v>49</v>
      </c>
      <c r="AO899" s="407"/>
      <c r="AP899" s="411" t="b">
        <f>AB899=AY899</f>
        <v>1</v>
      </c>
      <c r="AQ899" s="340">
        <f t="shared" si="289"/>
        <v>1</v>
      </c>
      <c r="AR899" s="123">
        <f t="shared" si="290"/>
        <v>0</v>
      </c>
      <c r="AS899" s="123">
        <f t="shared" si="291"/>
        <v>0</v>
      </c>
      <c r="AT899" s="123">
        <f>IF(OR(AND((K899&lt;0.8),(BE899&gt;180)),AND((K899&lt;0.8),(BE899&lt;10)),AND((K899&gt;=0.8),(BE899&lt;10)),AND((K899&gt;=0.8),(BE899&gt;90))),0,1)</f>
        <v>0</v>
      </c>
      <c r="AU899" s="123">
        <f t="shared" si="292"/>
        <v>0</v>
      </c>
      <c r="AV899" s="123">
        <f t="shared" si="293"/>
        <v>0</v>
      </c>
      <c r="AW899" s="123">
        <f t="shared" si="294"/>
        <v>1</v>
      </c>
      <c r="AX899" s="123">
        <f t="shared" si="295"/>
        <v>1</v>
      </c>
      <c r="AY899" s="416" t="str">
        <f t="shared" si="296"/>
        <v>C-</v>
      </c>
      <c r="AZ899" s="416" t="str">
        <f>R899&amp;AY899</f>
        <v>1C-</v>
      </c>
      <c r="BA899" s="417">
        <f>IFERROR(INDEX(Raw_DATA!L:L,MATCH(Risk7_PlusY67!$D899,Raw_DATA!$A:$A,0)),"")</f>
        <v>-18.07</v>
      </c>
      <c r="BB899" s="417">
        <f>IFERROR(INDEX(AVGGroup!$H$5:$H$21,MATCH(Risk7_PlusY67!$BJ899,AVGGroup!$C$5:$C$21,0)),"")</f>
        <v>-3.54</v>
      </c>
      <c r="BC899" s="417">
        <f>IFERROR(INDEX(Raw_DATA!M:M,MATCH(Risk7_PlusY67!$D899,Raw_DATA!$A:$A,0)),"")</f>
        <v>-25.24</v>
      </c>
      <c r="BD899" s="418">
        <f>IFERROR(INDEX(AVGGroup!$J$5:$J$21,MATCH(Risk7_PlusY67!$BJ899,AVGGroup!$C$5:$C$21,0)),"")</f>
        <v>-10.199999999999999</v>
      </c>
      <c r="BE899" s="407">
        <f>IFERROR(INDEX(Raw_DATA!N:N,MATCH(Risk7_PlusY67!$D899,Raw_DATA!$A:$A,0)),"")</f>
        <v>100</v>
      </c>
      <c r="BF899" s="407">
        <f>IFERROR(INDEX(Raw_DATA!O:O,MATCH(Risk7_PlusY67!$D899,Raw_DATA!$A:$A,0)),"")</f>
        <v>68</v>
      </c>
      <c r="BG899" s="407">
        <f>IFERROR(INDEX(Raw_DATA!P:P,MATCH(Risk7_PlusY67!$D899,Raw_DATA!$A:$A,0)),"")</f>
        <v>79</v>
      </c>
      <c r="BH899" s="407">
        <f>IFERROR(INDEX(Raw_DATA!Q:Q,MATCH(Risk7_PlusY67!$D899,Raw_DATA!$A:$A,0)),"")</f>
        <v>48</v>
      </c>
      <c r="BI899" s="407">
        <f>IFERROR(INDEX(Raw_DATA!R:R,MATCH(Risk7_PlusY67!$D899,Raw_DATA!$A:$A,0)),"")</f>
        <v>49</v>
      </c>
      <c r="BJ899" s="124" t="str">
        <f>INDEX('Org2567'!$BM:$BM,MATCH(Risk7_PlusY67!D899,'Org2567'!$D:$D,0))</f>
        <v>รพช.F2 P&lt;=30,000</v>
      </c>
    </row>
    <row r="900" spans="1:63" x14ac:dyDescent="0.7">
      <c r="A900" s="206">
        <f>IF(ISBLANK(D900),"",COUNTA($D$3:D900))</f>
        <v>898</v>
      </c>
      <c r="B900" s="207">
        <f>IFERROR(INDEX(ID!$E:$E,MATCH(Risk7_PlusY67!$D900,ID!$A:$A,0)),"")</f>
        <v>12</v>
      </c>
      <c r="C900" s="207" t="str">
        <f>IFERROR(INDEX(ID!$I:$I,MATCH(Risk7_PlusY67!$D900,ID!$A:$A,0)),"")</f>
        <v>สตูล</v>
      </c>
      <c r="D900" s="295" t="s">
        <v>893</v>
      </c>
      <c r="E900" s="207" t="str">
        <f>IFERROR(INDEX(ID!$C:$C,MATCH(Risk7_PlusY67!$D900,ID!$A:$A,0)),"")</f>
        <v>ควนกาหลง,รพช.</v>
      </c>
      <c r="F900" s="207" t="str">
        <f>IFERROR(INDEX(ID!$G:$G,MATCH(Risk7_PlusY67!$D900,ID!$A:$A,0)),"")</f>
        <v>รพช.</v>
      </c>
      <c r="G900" s="206">
        <f>IFERROR(INDEX(ID!$J:$J,MATCH(Risk7_PlusY67!$D900,ID!$A:$A,0)),"")</f>
        <v>36</v>
      </c>
      <c r="H900" s="208" t="str">
        <f>IFERROR(INDEX(ID!$P:$P,MATCH(Risk7_PlusY67!$D900,ID!$A:$A,0)),"")</f>
        <v>รพช.F2 P&lt;=30,000</v>
      </c>
      <c r="I900" s="209">
        <f>IFERROR(INDEX(Raw_DATA!E:E,MATCH(Risk7_PlusY67!$D900,Raw_DATA!$A:$A,0)),"")</f>
        <v>1.86</v>
      </c>
      <c r="J900" s="209">
        <f>IFERROR(INDEX(Raw_DATA!F:F,MATCH(Risk7_PlusY67!$D900,Raw_DATA!$A:$A,0)),"")</f>
        <v>1.74</v>
      </c>
      <c r="K900" s="209">
        <f>IFERROR(INDEX(Raw_DATA!G:G,MATCH(Risk7_PlusY67!$D900,Raw_DATA!$A:$A,0)),"")</f>
        <v>1.48</v>
      </c>
      <c r="L900" s="209">
        <f>IFERROR(INDEX(Raw_DATA!H:H,MATCH(Risk7_PlusY67!$D900,Raw_DATA!$A:$A,0)),"")</f>
        <v>18683407.399999999</v>
      </c>
      <c r="M900" s="210">
        <f>IFERROR(INDEX(Raw_DATA!I:I,MATCH(Risk7_PlusY67!$D900,Raw_DATA!$A:$A,0)),"")</f>
        <v>-19782197.640000001</v>
      </c>
      <c r="N900" s="206">
        <f t="shared" si="305"/>
        <v>0</v>
      </c>
      <c r="O900" s="206">
        <f t="shared" si="306"/>
        <v>1</v>
      </c>
      <c r="P900" s="206">
        <f t="shared" si="307"/>
        <v>0</v>
      </c>
      <c r="Q900" s="211">
        <f t="shared" si="308"/>
        <v>11.3</v>
      </c>
      <c r="R900" s="206">
        <f t="shared" si="309"/>
        <v>1</v>
      </c>
      <c r="S900" s="212">
        <f>IFERROR(INDEX(Raw_DATA!J:J,MATCH(Risk7_PlusY67!$D900,Raw_DATA!$A:$A,0)),"")</f>
        <v>-15172181.439999999</v>
      </c>
      <c r="T900" s="213">
        <f>IFERROR(INDEX(Raw_DATA!K:K,MATCH(Risk7_PlusY67!$D900,Raw_DATA!$A:$A,0)),"")</f>
        <v>10488311</v>
      </c>
      <c r="U900" s="214">
        <f t="shared" ref="U900" si="312">IF(AF900&gt;=AG900,1,0)</f>
        <v>0</v>
      </c>
      <c r="V900" s="214">
        <f t="shared" ref="V900:V901" si="313">IF(AH900&gt;=AI900,1,0)</f>
        <v>0</v>
      </c>
      <c r="W900" s="214">
        <f>IF(OR(AND((K900&lt;0.8),(AJ900&gt;180)),AND((K900&lt;0.8),(AJ900&lt;10)),AND((K900&gt;=0.8),(AJ900&lt;10)),AND((K900&gt;=0.8),(AJ900&gt;90))),0,1)</f>
        <v>1</v>
      </c>
      <c r="X900" s="214">
        <f t="shared" ref="X900:X901" si="314">IF(AND(AK900&gt;=10,AK900&lt;=60),1,0)</f>
        <v>1</v>
      </c>
      <c r="Y900" s="214">
        <f t="shared" ref="Y900:Y901" si="315">IF(AND(AL900&gt;=10,AL900&lt;=60),1,0)</f>
        <v>1</v>
      </c>
      <c r="Z900" s="214">
        <f t="shared" ref="Z900:Z901" si="316">IF(AND(AM900&gt;=10,AM900&lt;=120),1,0)</f>
        <v>1</v>
      </c>
      <c r="AA900" s="214">
        <f t="shared" ref="AA900:AA901" si="317">IF(AND(AN900&gt;=10,AN900&lt;=60),1,0)</f>
        <v>1</v>
      </c>
      <c r="AB900" s="215" t="str">
        <f t="shared" si="310"/>
        <v>B</v>
      </c>
      <c r="AC900" s="215" t="str">
        <f t="shared" si="311"/>
        <v>1B</v>
      </c>
      <c r="AD900" s="216"/>
      <c r="AE900" s="216"/>
      <c r="AF900" s="434">
        <f>IFERROR(INDEX(Raw_DATA!L:L,MATCH(Risk7_PlusY67!$D900,Raw_DATA!$A:$A,0)),"")</f>
        <v>-14.27</v>
      </c>
      <c r="AG900" s="434">
        <f>IFERROR(INDEX(AVGGroup!$D$5:$D$21,MATCH(Risk7_PlusY67!$H900,AVGGroup!$C$5:$C$21,0)),"")</f>
        <v>-3.55</v>
      </c>
      <c r="AH900" s="434">
        <f>IFERROR(INDEX(Raw_DATA!M:M,MATCH(Risk7_PlusY67!$D900,Raw_DATA!$A:$A,0)),"")</f>
        <v>-25.55</v>
      </c>
      <c r="AI900" s="435">
        <f>IFERROR(INDEX(AVGGroup!$F$5:$F$21,MATCH(Risk7_PlusY67!$H900,AVGGroup!$C$5:$C$21,0)),"")</f>
        <v>-10.199999999999999</v>
      </c>
      <c r="AJ900" s="401">
        <f>IFERROR(INDEX(Raw_DATA!N:N,MATCH(Risk7_PlusY67!$D900,Raw_DATA!$A:$A,0)),"")</f>
        <v>55</v>
      </c>
      <c r="AK900" s="401">
        <f>IFERROR(INDEX(Raw_DATA!O:O,MATCH(Risk7_PlusY67!$D900,Raw_DATA!$A:$A,0)),"")</f>
        <v>30</v>
      </c>
      <c r="AL900" s="401">
        <f>IFERROR(INDEX(Raw_DATA!P:P,MATCH(Risk7_PlusY67!$D900,Raw_DATA!$A:$A,0)),"")</f>
        <v>46</v>
      </c>
      <c r="AM900" s="401">
        <f>IFERROR(INDEX(Raw_DATA!Q:Q,MATCH(Risk7_PlusY67!$D900,Raw_DATA!$A:$A,0)),"")</f>
        <v>24</v>
      </c>
      <c r="AN900" s="401">
        <f>IFERROR(INDEX(Raw_DATA!R:R,MATCH(Risk7_PlusY67!$D900,Raw_DATA!$A:$A,0)),"")</f>
        <v>41</v>
      </c>
      <c r="AO900" s="407"/>
      <c r="AP900" s="411" t="b">
        <f>AB900=AY900</f>
        <v>1</v>
      </c>
      <c r="AQ900" s="340">
        <f t="shared" ref="AQ900:AQ901" si="318">IF(AH900&lt;0,1,0)</f>
        <v>1</v>
      </c>
      <c r="AR900" s="123">
        <f t="shared" ref="AR900:AR904" si="319">IF(BA900&gt;=BB900,1,0)</f>
        <v>0</v>
      </c>
      <c r="AS900" s="123">
        <f t="shared" ref="AS900:AS904" si="320">IF(BC900&gt;=BD900,1,0)</f>
        <v>0</v>
      </c>
      <c r="AT900" s="123">
        <f>IF(OR(AND((K900&lt;0.8),(BE900&gt;180)),AND((K900&lt;0.8),(BE900&lt;10)),AND((K900&gt;=0.8),(BE900&lt;10)),AND((K900&gt;=0.8),(BE900&gt;90))),0,1)</f>
        <v>1</v>
      </c>
      <c r="AU900" s="123">
        <f t="shared" ref="AU900:AU904" si="321">IF(AND(BF900&gt;=10,BF900&lt;=60),1,0)</f>
        <v>1</v>
      </c>
      <c r="AV900" s="123">
        <f t="shared" ref="AV900:AV904" si="322">IF(AND(BG900&gt;=10,BG900&lt;=60),1,0)</f>
        <v>1</v>
      </c>
      <c r="AW900" s="123">
        <f t="shared" ref="AW900:AW904" si="323">IF(AND(BH900&gt;=10,BH900&lt;=120),1,0)</f>
        <v>1</v>
      </c>
      <c r="AX900" s="123">
        <f t="shared" ref="AX900:AX904" si="324">IF(AND(BI900&gt;=10,BI900&lt;=60),1,0)</f>
        <v>1</v>
      </c>
      <c r="AY900" s="416" t="str">
        <f t="shared" ref="AY900:AY904" si="325">IF(COUNTIF(AR900:AX900,"1")=7,"A",IF(COUNTIF(AR900:AX900,"1")=6,"A-",IF(COUNTIF(AR900:AX900,"1")=5,"B",IF(COUNTIF(AR900:AX900,"1")=4,"B-",IF(COUNTIF(AR900:AX900,"1")=3,"C",IF(COUNTIF(AR900:AX900,"1")=2,"C-",IF(COUNTIF(AR900:AX900,"1")=1,"D","F")))))))</f>
        <v>B</v>
      </c>
      <c r="AZ900" s="416" t="str">
        <f>R900&amp;AY900</f>
        <v>1B</v>
      </c>
      <c r="BA900" s="417">
        <f>IFERROR(INDEX(Raw_DATA!L:L,MATCH(Risk7_PlusY67!$D900,Raw_DATA!$A:$A,0)),"")</f>
        <v>-14.27</v>
      </c>
      <c r="BB900" s="417">
        <f>IFERROR(INDEX(AVGGroup!$H$5:$H$21,MATCH(Risk7_PlusY67!$BJ900,AVGGroup!$C$5:$C$21,0)),"")</f>
        <v>-3.54</v>
      </c>
      <c r="BC900" s="417">
        <f>IFERROR(INDEX(Raw_DATA!M:M,MATCH(Risk7_PlusY67!$D900,Raw_DATA!$A:$A,0)),"")</f>
        <v>-25.55</v>
      </c>
      <c r="BD900" s="418">
        <f>IFERROR(INDEX(AVGGroup!$J$5:$J$21,MATCH(Risk7_PlusY67!$BJ900,AVGGroup!$C$5:$C$21,0)),"")</f>
        <v>-10.199999999999999</v>
      </c>
      <c r="BE900" s="407">
        <f>IFERROR(INDEX(Raw_DATA!N:N,MATCH(Risk7_PlusY67!$D900,Raw_DATA!$A:$A,0)),"")</f>
        <v>55</v>
      </c>
      <c r="BF900" s="407">
        <f>IFERROR(INDEX(Raw_DATA!O:O,MATCH(Risk7_PlusY67!$D900,Raw_DATA!$A:$A,0)),"")</f>
        <v>30</v>
      </c>
      <c r="BG900" s="407">
        <f>IFERROR(INDEX(Raw_DATA!P:P,MATCH(Risk7_PlusY67!$D900,Raw_DATA!$A:$A,0)),"")</f>
        <v>46</v>
      </c>
      <c r="BH900" s="407">
        <f>IFERROR(INDEX(Raw_DATA!Q:Q,MATCH(Risk7_PlusY67!$D900,Raw_DATA!$A:$A,0)),"")</f>
        <v>24</v>
      </c>
      <c r="BI900" s="407">
        <f>IFERROR(INDEX(Raw_DATA!R:R,MATCH(Risk7_PlusY67!$D900,Raw_DATA!$A:$A,0)),"")</f>
        <v>41</v>
      </c>
      <c r="BJ900" s="124" t="str">
        <f>INDEX('Org2567'!$BM:$BM,MATCH(Risk7_PlusY67!D900,'Org2567'!$D:$D,0))</f>
        <v>รพช.F2 P&lt;=30,000</v>
      </c>
    </row>
    <row r="901" spans="1:63" x14ac:dyDescent="0.7">
      <c r="A901" s="206">
        <f>IF(ISBLANK(D901),"",COUNTA($D$3:D901))</f>
        <v>899</v>
      </c>
      <c r="B901" s="207">
        <f>IFERROR(INDEX(ID!$E:$E,MATCH(Risk7_PlusY67!$D901,ID!$A:$A,0)),"")</f>
        <v>12</v>
      </c>
      <c r="C901" s="207" t="str">
        <f>IFERROR(INDEX(ID!$I:$I,MATCH(Risk7_PlusY67!$D901,ID!$A:$A,0)),"")</f>
        <v>สตูล</v>
      </c>
      <c r="D901" s="295" t="s">
        <v>894</v>
      </c>
      <c r="E901" s="207" t="str">
        <f>IFERROR(INDEX(ID!$C:$C,MATCH(Risk7_PlusY67!$D901,ID!$A:$A,0)),"")</f>
        <v>ท่าแพ,รพช.</v>
      </c>
      <c r="F901" s="207" t="str">
        <f>IFERROR(INDEX(ID!$G:$G,MATCH(Risk7_PlusY67!$D901,ID!$A:$A,0)),"")</f>
        <v>รพช.</v>
      </c>
      <c r="G901" s="206">
        <f>IFERROR(INDEX(ID!$J:$J,MATCH(Risk7_PlusY67!$D901,ID!$A:$A,0)),"")</f>
        <v>69</v>
      </c>
      <c r="H901" s="208" t="str">
        <f>IFERROR(INDEX(ID!$P:$P,MATCH(Risk7_PlusY67!$D901,ID!$A:$A,0)),"")</f>
        <v>รพช.F2 P&lt;=30,000</v>
      </c>
      <c r="I901" s="209">
        <f>IFERROR(INDEX(Raw_DATA!E:E,MATCH(Risk7_PlusY67!$D901,Raw_DATA!$A:$A,0)),"")</f>
        <v>1.18</v>
      </c>
      <c r="J901" s="209">
        <f>IFERROR(INDEX(Raw_DATA!F:F,MATCH(Risk7_PlusY67!$D901,Raw_DATA!$A:$A,0)),"")</f>
        <v>1.0900000000000001</v>
      </c>
      <c r="K901" s="209">
        <f>IFERROR(INDEX(Raw_DATA!G:G,MATCH(Risk7_PlusY67!$D901,Raw_DATA!$A:$A,0)),"")</f>
        <v>0.33</v>
      </c>
      <c r="L901" s="209">
        <f>IFERROR(INDEX(Raw_DATA!H:H,MATCH(Risk7_PlusY67!$D901,Raw_DATA!$A:$A,0)),"")</f>
        <v>3602254.93</v>
      </c>
      <c r="M901" s="210">
        <f>IFERROR(INDEX(Raw_DATA!I:I,MATCH(Risk7_PlusY67!$D901,Raw_DATA!$A:$A,0)),"")</f>
        <v>-4286465.53</v>
      </c>
      <c r="N901" s="206">
        <f t="shared" ref="N901" si="326">(IF(I901&lt;1.5,1,0))+(IF(J901&lt;1,1,0))+(IF(K901&lt;0.8,1,0))</f>
        <v>2</v>
      </c>
      <c r="O901" s="206">
        <f t="shared" ref="O901" si="327">IF(M901&lt;0,1,0)+IF(L901&lt;0,1,0)</f>
        <v>1</v>
      </c>
      <c r="P901" s="206">
        <f t="shared" ref="P901" si="328">IF(AND(L901&gt;0,M901&lt;0),IF(ABS((L901/(M901/$P$1)))&lt;3,2,IF(ABS((L901/(M901/$P$1)))&gt;6,0,1)),IF(AND(L901&lt;0,M901&gt;0),IF(ABS((L901/(M901/$P$1)))&lt;3,0,IF(ABS((L901/(M901/$P$1)))&gt;6,2,1)),IF(AND(L901&gt;0,M901&gt;0),0,2)))</f>
        <v>0</v>
      </c>
      <c r="Q901" s="211">
        <f t="shared" ref="Q901" si="329">IFERROR(IF(AND(L901&gt;0,M901&gt;0),"",IF(AND(L901&lt;0,M901&lt;0),"",TRUNC(ABS(L901/(M901/$P$1)),1))),"")</f>
        <v>10</v>
      </c>
      <c r="R901" s="206">
        <f t="shared" ref="R901" si="330">+N901+O901+P901</f>
        <v>3</v>
      </c>
      <c r="S901" s="212">
        <f>IFERROR(INDEX(Raw_DATA!J:J,MATCH(Risk7_PlusY67!$D901,Raw_DATA!$A:$A,0)),"")</f>
        <v>1311457.49</v>
      </c>
      <c r="T901" s="213">
        <f>IFERROR(INDEX(Raw_DATA!K:K,MATCH(Risk7_PlusY67!$D901,Raw_DATA!$A:$A,0)),"")</f>
        <v>-13113430.08</v>
      </c>
      <c r="U901" s="214">
        <f t="shared" ref="U901" si="331">IF(AF901&gt;=AG901,1,0)</f>
        <v>1</v>
      </c>
      <c r="V901" s="214">
        <f t="shared" si="313"/>
        <v>1</v>
      </c>
      <c r="W901" s="214">
        <f>IF(OR(AND((K901&lt;0.8),(AJ901&gt;180)),AND((K901&lt;0.8),(AJ901&lt;10)),AND((K901&gt;=0.8),(AJ901&lt;10)),AND((K901&gt;=0.8),(AJ901&gt;90))),0,1)</f>
        <v>1</v>
      </c>
      <c r="X901" s="214">
        <f t="shared" si="314"/>
        <v>1</v>
      </c>
      <c r="Y901" s="214">
        <f t="shared" si="315"/>
        <v>1</v>
      </c>
      <c r="Z901" s="214">
        <f t="shared" si="316"/>
        <v>1</v>
      </c>
      <c r="AA901" s="214">
        <f t="shared" si="317"/>
        <v>1</v>
      </c>
      <c r="AB901" s="215" t="str">
        <f t="shared" ref="AB901" si="332">IF(COUNTIF(U901:AA901,"1")=7,"A",IF(COUNTIF(U901:AA901,"1")=6,"A-",IF(COUNTIF(U901:AA901,"1")=5,"B",IF(COUNTIF(U901:AA901,"1")=4,"B-",IF(COUNTIF(U901:AA901,"1")=3,"C",IF(COUNTIF(U901:AA901,"1")=2,"C-",IF(COUNTIF(U901:AA901,"1")=1,"D","F")))))))</f>
        <v>A</v>
      </c>
      <c r="AC901" s="215" t="str">
        <f t="shared" ref="AC901" si="333">R901&amp;AB901</f>
        <v>3A</v>
      </c>
      <c r="AD901" s="216"/>
      <c r="AE901" s="216"/>
      <c r="AF901" s="434">
        <f>IFERROR(INDEX(Raw_DATA!L:L,MATCH(Risk7_PlusY67!$D901,Raw_DATA!$A:$A,0)),"")</f>
        <v>1.08</v>
      </c>
      <c r="AG901" s="434">
        <f>IFERROR(INDEX(AVGGroup!$D$5:$D$21,MATCH(Risk7_PlusY67!$H901,AVGGroup!$C$5:$C$21,0)),"")</f>
        <v>-3.55</v>
      </c>
      <c r="AH901" s="434">
        <f>IFERROR(INDEX(Raw_DATA!M:M,MATCH(Risk7_PlusY67!$D901,Raw_DATA!$A:$A,0)),"")</f>
        <v>-4.6399999999999997</v>
      </c>
      <c r="AI901" s="435">
        <f>IFERROR(INDEX(AVGGroup!$F$5:$F$21,MATCH(Risk7_PlusY67!$H901,AVGGroup!$C$5:$C$21,0)),"")</f>
        <v>-10.199999999999999</v>
      </c>
      <c r="AJ901" s="401">
        <f>IFERROR(INDEX(Raw_DATA!N:N,MATCH(Risk7_PlusY67!$D901,Raw_DATA!$A:$A,0)),"")</f>
        <v>156</v>
      </c>
      <c r="AK901" s="401">
        <f>IFERROR(INDEX(Raw_DATA!O:O,MATCH(Risk7_PlusY67!$D901,Raw_DATA!$A:$A,0)),"")</f>
        <v>54</v>
      </c>
      <c r="AL901" s="401">
        <f>IFERROR(INDEX(Raw_DATA!P:P,MATCH(Risk7_PlusY67!$D901,Raw_DATA!$A:$A,0)),"")</f>
        <v>60</v>
      </c>
      <c r="AM901" s="401">
        <f>IFERROR(INDEX(Raw_DATA!Q:Q,MATCH(Risk7_PlusY67!$D901,Raw_DATA!$A:$A,0)),"")</f>
        <v>13</v>
      </c>
      <c r="AN901" s="401">
        <f>IFERROR(INDEX(Raw_DATA!R:R,MATCH(Risk7_PlusY67!$D901,Raw_DATA!$A:$A,0)),"")</f>
        <v>30</v>
      </c>
      <c r="AO901" s="407"/>
      <c r="AP901" s="411" t="b">
        <f>AB901=AY901</f>
        <v>1</v>
      </c>
      <c r="AQ901" s="340">
        <f t="shared" si="318"/>
        <v>1</v>
      </c>
      <c r="AR901" s="123">
        <f t="shared" si="319"/>
        <v>1</v>
      </c>
      <c r="AS901" s="123">
        <f t="shared" si="320"/>
        <v>1</v>
      </c>
      <c r="AT901" s="123">
        <f>IF(OR(AND((K901&lt;0.8),(BE901&gt;180)),AND((K901&lt;0.8),(BE901&lt;10)),AND((K901&gt;=0.8),(BE901&lt;10)),AND((K901&gt;=0.8),(BE901&gt;90))),0,1)</f>
        <v>1</v>
      </c>
      <c r="AU901" s="123">
        <f>IF(AND(BF901&gt;=10,BF901&lt;=60),1,0)</f>
        <v>1</v>
      </c>
      <c r="AV901" s="123">
        <f t="shared" si="322"/>
        <v>1</v>
      </c>
      <c r="AW901" s="123">
        <f t="shared" si="323"/>
        <v>1</v>
      </c>
      <c r="AX901" s="123">
        <f t="shared" si="324"/>
        <v>1</v>
      </c>
      <c r="AY901" s="416" t="str">
        <f t="shared" si="325"/>
        <v>A</v>
      </c>
      <c r="AZ901" s="416" t="str">
        <f>R901&amp;AY901</f>
        <v>3A</v>
      </c>
      <c r="BA901" s="417">
        <f>IFERROR(INDEX(Raw_DATA!L:L,MATCH(Risk7_PlusY67!$D901,Raw_DATA!$A:$A,0)),"")</f>
        <v>1.08</v>
      </c>
      <c r="BB901" s="417">
        <f>IFERROR(INDEX(AVGGroup!$H$5:$H$21,MATCH(Risk7_PlusY67!$BJ901,AVGGroup!$C$5:$C$21,0)),"")</f>
        <v>-3.54</v>
      </c>
      <c r="BC901" s="417">
        <f>IFERROR(INDEX(Raw_DATA!M:M,MATCH(Risk7_PlusY67!$D901,Raw_DATA!$A:$A,0)),"")</f>
        <v>-4.6399999999999997</v>
      </c>
      <c r="BD901" s="418">
        <f>IFERROR(INDEX(AVGGroup!$J$5:$J$21,MATCH(Risk7_PlusY67!$BJ901,AVGGroup!$C$5:$C$21,0)),"")</f>
        <v>-10.199999999999999</v>
      </c>
      <c r="BE901" s="407">
        <f>IFERROR(INDEX(Raw_DATA!N:N,MATCH(Risk7_PlusY67!$D901,Raw_DATA!$A:$A,0)),"")</f>
        <v>156</v>
      </c>
      <c r="BF901" s="407">
        <f>IFERROR(INDEX(Raw_DATA!O:O,MATCH(Risk7_PlusY67!$D901,Raw_DATA!$A:$A,0)),"")</f>
        <v>54</v>
      </c>
      <c r="BG901" s="407">
        <f>IFERROR(INDEX(Raw_DATA!P:P,MATCH(Risk7_PlusY67!$D901,Raw_DATA!$A:$A,0)),"")</f>
        <v>60</v>
      </c>
      <c r="BH901" s="407">
        <f>IFERROR(INDEX(Raw_DATA!Q:Q,MATCH(Risk7_PlusY67!$D901,Raw_DATA!$A:$A,0)),"")</f>
        <v>13</v>
      </c>
      <c r="BI901" s="407">
        <f>IFERROR(INDEX(Raw_DATA!R:R,MATCH(Risk7_PlusY67!$D901,Raw_DATA!$A:$A,0)),"")</f>
        <v>30</v>
      </c>
      <c r="BJ901" s="124" t="str">
        <f>INDEX('Org2567'!$BM:$BM,MATCH(Risk7_PlusY67!D901,'Org2567'!$D:$D,0))</f>
        <v>รพช.F2 P&lt;=30,000</v>
      </c>
    </row>
    <row r="902" spans="1:63" x14ac:dyDescent="0.7">
      <c r="A902" s="206">
        <f>IF(ISBLANK(D902),"",COUNTA($D$3:D902))</f>
        <v>900</v>
      </c>
      <c r="B902" s="207">
        <f>IFERROR(INDEX(ID!$E:$E,MATCH(Risk7_PlusY67!$D902,ID!$A:$A,0)),"")</f>
        <v>12</v>
      </c>
      <c r="C902" s="207" t="str">
        <f>IFERROR(INDEX(ID!$I:$I,MATCH(Risk7_PlusY67!$D902,ID!$A:$A,0)),"")</f>
        <v>สตูล</v>
      </c>
      <c r="D902" s="295" t="s">
        <v>895</v>
      </c>
      <c r="E902" s="207" t="str">
        <f>IFERROR(INDEX(ID!$C:$C,MATCH(Risk7_PlusY67!$D902,ID!$A:$A,0)),"")</f>
        <v>ละงู,รพช.</v>
      </c>
      <c r="F902" s="207" t="str">
        <f>IFERROR(INDEX(ID!$G:$G,MATCH(Risk7_PlusY67!$D902,ID!$A:$A,0)),"")</f>
        <v>รพช.</v>
      </c>
      <c r="G902" s="206">
        <f>IFERROR(INDEX(ID!$J:$J,MATCH(Risk7_PlusY67!$D902,ID!$A:$A,0)),"")</f>
        <v>136</v>
      </c>
      <c r="H902" s="208" t="str">
        <f>IFERROR(INDEX(ID!$P:$P,MATCH(Risk7_PlusY67!$D902,ID!$A:$A,0)),"")</f>
        <v>รพช.M2 B&gt;100</v>
      </c>
      <c r="I902" s="209">
        <f>IFERROR(INDEX(Raw_DATA!E:E,MATCH(Risk7_PlusY67!$D902,Raw_DATA!$A:$A,0)),"")</f>
        <v>1.1599999999999999</v>
      </c>
      <c r="J902" s="209">
        <f>IFERROR(INDEX(Raw_DATA!F:F,MATCH(Risk7_PlusY67!$D902,Raw_DATA!$A:$A,0)),"")</f>
        <v>1.01</v>
      </c>
      <c r="K902" s="209">
        <f>IFERROR(INDEX(Raw_DATA!G:G,MATCH(Risk7_PlusY67!$D902,Raw_DATA!$A:$A,0)),"")</f>
        <v>0.62</v>
      </c>
      <c r="L902" s="209">
        <f>IFERROR(INDEX(Raw_DATA!H:H,MATCH(Risk7_PlusY67!$D902,Raw_DATA!$A:$A,0)),"")</f>
        <v>6047025.5499999998</v>
      </c>
      <c r="M902" s="210">
        <f>IFERROR(INDEX(Raw_DATA!I:I,MATCH(Risk7_PlusY67!$D902,Raw_DATA!$A:$A,0)),"")</f>
        <v>-75994613.189999998</v>
      </c>
      <c r="N902" s="206">
        <f t="shared" ref="N902:N904" si="334">(IF(I902&lt;1.5,1,0))+(IF(J902&lt;1,1,0))+(IF(K902&lt;0.8,1,0))</f>
        <v>2</v>
      </c>
      <c r="O902" s="206">
        <f t="shared" ref="O902:O904" si="335">IF(M902&lt;0,1,0)+IF(L902&lt;0,1,0)</f>
        <v>1</v>
      </c>
      <c r="P902" s="206">
        <f t="shared" ref="P902:P904" si="336">IF(AND(L902&gt;0,M902&lt;0),IF(ABS((L902/(M902/$P$1)))&lt;3,2,IF(ABS((L902/(M902/$P$1)))&gt;6,0,1)),IF(AND(L902&lt;0,M902&gt;0),IF(ABS((L902/(M902/$P$1)))&lt;3,0,IF(ABS((L902/(M902/$P$1)))&gt;6,2,1)),IF(AND(L902&gt;0,M902&gt;0),0,2)))</f>
        <v>2</v>
      </c>
      <c r="Q902" s="211">
        <f t="shared" ref="Q902:Q904" si="337">IFERROR(IF(AND(L902&gt;0,M902&gt;0),"",IF(AND(L902&lt;0,M902&lt;0),"",TRUNC(ABS(L902/(M902/$P$1)),1))),"")</f>
        <v>0.9</v>
      </c>
      <c r="R902" s="206">
        <f t="shared" ref="R902:R904" si="338">+N902+O902+P902</f>
        <v>5</v>
      </c>
      <c r="S902" s="212">
        <f>IFERROR(INDEX(Raw_DATA!J:J,MATCH(Risk7_PlusY67!$D902,Raw_DATA!$A:$A,0)),"")</f>
        <v>-50581920.350000001</v>
      </c>
      <c r="T902" s="213">
        <f>IFERROR(INDEX(Raw_DATA!K:K,MATCH(Risk7_PlusY67!$D902,Raw_DATA!$A:$A,0)),"")</f>
        <v>-14510360.109999999</v>
      </c>
      <c r="U902" s="214">
        <f t="shared" ref="U902:U904" si="339">IF(AF902&gt;=AG902,1,0)</f>
        <v>0</v>
      </c>
      <c r="V902" s="214">
        <f t="shared" ref="V902:V904" si="340">IF(AH902&gt;=AI902,1,0)</f>
        <v>0</v>
      </c>
      <c r="W902" s="214">
        <f>IF(OR(AND((K902&lt;0.8),(AJ902&gt;180)),AND((K902&lt;0.8),(AJ902&lt;10)),AND((K902&gt;=0.8),(AJ902&lt;10)),AND((K902&gt;=0.8),(AJ902&gt;90))),0,1)</f>
        <v>1</v>
      </c>
      <c r="X902" s="214">
        <f t="shared" ref="X902:X904" si="341">IF(AND(AK902&gt;=10,AK902&lt;=60),1,0)</f>
        <v>1</v>
      </c>
      <c r="Y902" s="214">
        <f t="shared" ref="Y902:Y904" si="342">IF(AND(AL902&gt;=10,AL902&lt;=60),1,0)</f>
        <v>1</v>
      </c>
      <c r="Z902" s="214">
        <f t="shared" ref="Z902:Z904" si="343">IF(AND(AM902&gt;=10,AM902&lt;=120),1,0)</f>
        <v>1</v>
      </c>
      <c r="AA902" s="214">
        <f t="shared" ref="AA902:AA904" si="344">IF(AND(AN902&gt;=10,AN902&lt;=60),1,0)</f>
        <v>1</v>
      </c>
      <c r="AB902" s="215" t="str">
        <f t="shared" ref="AB902:AB904" si="345">IF(COUNTIF(U902:AA902,"1")=7,"A",IF(COUNTIF(U902:AA902,"1")=6,"A-",IF(COUNTIF(U902:AA902,"1")=5,"B",IF(COUNTIF(U902:AA902,"1")=4,"B-",IF(COUNTIF(U902:AA902,"1")=3,"C",IF(COUNTIF(U902:AA902,"1")=2,"C-",IF(COUNTIF(U902:AA902,"1")=1,"D","F")))))))</f>
        <v>B</v>
      </c>
      <c r="AC902" s="215" t="str">
        <f t="shared" ref="AC902:AC904" si="346">R902&amp;AB902</f>
        <v>5B</v>
      </c>
      <c r="AD902" s="216"/>
      <c r="AE902" s="216"/>
      <c r="AF902" s="434">
        <f>IFERROR(INDEX(Raw_DATA!L:L,MATCH(Risk7_PlusY67!$D902,Raw_DATA!$A:$A,0)),"")</f>
        <v>-24.68</v>
      </c>
      <c r="AG902" s="434">
        <f>IFERROR(INDEX(AVGGroup!$D$5:$D$21,MATCH(Risk7_PlusY67!$H902,AVGGroup!$C$5:$C$21,0)),"")</f>
        <v>-2.2400000000000002</v>
      </c>
      <c r="AH902" s="434">
        <f>IFERROR(INDEX(Raw_DATA!M:M,MATCH(Risk7_PlusY67!$D902,Raw_DATA!$A:$A,0)),"")</f>
        <v>-28.63</v>
      </c>
      <c r="AI902" s="435">
        <f>IFERROR(INDEX(AVGGroup!$F$5:$F$21,MATCH(Risk7_PlusY67!$H902,AVGGroup!$C$5:$C$21,0)),"")</f>
        <v>-7.61</v>
      </c>
      <c r="AJ902" s="401">
        <f>IFERROR(INDEX(Raw_DATA!N:N,MATCH(Risk7_PlusY67!$D902,Raw_DATA!$A:$A,0)),"")</f>
        <v>84</v>
      </c>
      <c r="AK902" s="401">
        <f>IFERROR(INDEX(Raw_DATA!O:O,MATCH(Risk7_PlusY67!$D902,Raw_DATA!$A:$A,0)),"")</f>
        <v>34</v>
      </c>
      <c r="AL902" s="401">
        <f>IFERROR(INDEX(Raw_DATA!P:P,MATCH(Risk7_PlusY67!$D902,Raw_DATA!$A:$A,0)),"")</f>
        <v>42</v>
      </c>
      <c r="AM902" s="401">
        <f>IFERROR(INDEX(Raw_DATA!Q:Q,MATCH(Risk7_PlusY67!$D902,Raw_DATA!$A:$A,0)),"")</f>
        <v>19</v>
      </c>
      <c r="AN902" s="401">
        <f>IFERROR(INDEX(Raw_DATA!R:R,MATCH(Risk7_PlusY67!$D902,Raw_DATA!$A:$A,0)),"")</f>
        <v>35</v>
      </c>
      <c r="AO902" s="407"/>
      <c r="AP902" s="411" t="b">
        <f>AB902=AY902</f>
        <v>1</v>
      </c>
      <c r="AQ902" s="340">
        <f t="shared" ref="AQ902:AQ904" si="347">IF(AH902&lt;0,1,0)</f>
        <v>1</v>
      </c>
      <c r="AR902" s="123">
        <f t="shared" si="319"/>
        <v>0</v>
      </c>
      <c r="AS902" s="123">
        <f t="shared" si="320"/>
        <v>0</v>
      </c>
      <c r="AT902" s="123">
        <f>IF(OR(AND((K902&lt;0.8),(BE902&gt;180)),AND((K902&lt;0.8),(BE902&lt;10)),AND((K902&gt;=0.8),(BE902&lt;10)),AND((K902&gt;=0.8),(BE902&gt;90))),0,1)</f>
        <v>1</v>
      </c>
      <c r="AU902" s="123">
        <f t="shared" si="321"/>
        <v>1</v>
      </c>
      <c r="AV902" s="123">
        <f t="shared" si="322"/>
        <v>1</v>
      </c>
      <c r="AW902" s="123">
        <f t="shared" si="323"/>
        <v>1</v>
      </c>
      <c r="AX902" s="123">
        <f t="shared" si="324"/>
        <v>1</v>
      </c>
      <c r="AY902" s="416" t="str">
        <f t="shared" si="325"/>
        <v>B</v>
      </c>
      <c r="AZ902" s="416" t="str">
        <f>R902&amp;AY902</f>
        <v>5B</v>
      </c>
      <c r="BA902" s="417">
        <f>IFERROR(INDEX(Raw_DATA!L:L,MATCH(Risk7_PlusY67!$D902,Raw_DATA!$A:$A,0)),"")</f>
        <v>-24.68</v>
      </c>
      <c r="BB902" s="417">
        <f>IFERROR(INDEX(AVGGroup!$H$5:$H$21,MATCH(Risk7_PlusY67!$BJ902,AVGGroup!$C$5:$C$21,0)),"")</f>
        <v>-2.25</v>
      </c>
      <c r="BC902" s="417">
        <f>IFERROR(INDEX(Raw_DATA!M:M,MATCH(Risk7_PlusY67!$D902,Raw_DATA!$A:$A,0)),"")</f>
        <v>-28.63</v>
      </c>
      <c r="BD902" s="418">
        <f>IFERROR(INDEX(AVGGroup!$J$5:$J$21,MATCH(Risk7_PlusY67!$BJ902,AVGGroup!$C$5:$C$21,0)),"")</f>
        <v>-7.61</v>
      </c>
      <c r="BE902" s="407">
        <f>IFERROR(INDEX(Raw_DATA!N:N,MATCH(Risk7_PlusY67!$D902,Raw_DATA!$A:$A,0)),"")</f>
        <v>84</v>
      </c>
      <c r="BF902" s="407">
        <f>IFERROR(INDEX(Raw_DATA!O:O,MATCH(Risk7_PlusY67!$D902,Raw_DATA!$A:$A,0)),"")</f>
        <v>34</v>
      </c>
      <c r="BG902" s="407">
        <f>IFERROR(INDEX(Raw_DATA!P:P,MATCH(Risk7_PlusY67!$D902,Raw_DATA!$A:$A,0)),"")</f>
        <v>42</v>
      </c>
      <c r="BH902" s="407">
        <f>IFERROR(INDEX(Raw_DATA!Q:Q,MATCH(Risk7_PlusY67!$D902,Raw_DATA!$A:$A,0)),"")</f>
        <v>19</v>
      </c>
      <c r="BI902" s="407">
        <f>IFERROR(INDEX(Raw_DATA!R:R,MATCH(Risk7_PlusY67!$D902,Raw_DATA!$A:$A,0)),"")</f>
        <v>35</v>
      </c>
      <c r="BJ902" s="124" t="str">
        <f>INDEX('Org2567'!$BM:$BM,MATCH(Risk7_PlusY67!D902,'Org2567'!$D:$D,0))</f>
        <v>รพช.M2 B&gt;100</v>
      </c>
    </row>
    <row r="903" spans="1:63" x14ac:dyDescent="0.7">
      <c r="A903" s="206">
        <f>IF(ISBLANK(D903),"",COUNTA($D$3:D903))</f>
        <v>901</v>
      </c>
      <c r="B903" s="207">
        <f>IFERROR(INDEX(ID!$E:$E,MATCH(Risk7_PlusY67!$D903,ID!$A:$A,0)),"")</f>
        <v>12</v>
      </c>
      <c r="C903" s="207" t="str">
        <f>IFERROR(INDEX(ID!$I:$I,MATCH(Risk7_PlusY67!$D903,ID!$A:$A,0)),"")</f>
        <v>สตูล</v>
      </c>
      <c r="D903" s="295" t="s">
        <v>896</v>
      </c>
      <c r="E903" s="207" t="str">
        <f>IFERROR(INDEX(ID!$C:$C,MATCH(Risk7_PlusY67!$D903,ID!$A:$A,0)),"")</f>
        <v>ทุ่งหว้า,รพช.</v>
      </c>
      <c r="F903" s="207" t="str">
        <f>IFERROR(INDEX(ID!$G:$G,MATCH(Risk7_PlusY67!$D903,ID!$A:$A,0)),"")</f>
        <v>รพช.</v>
      </c>
      <c r="G903" s="206">
        <f>IFERROR(INDEX(ID!$J:$J,MATCH(Risk7_PlusY67!$D903,ID!$A:$A,0)),"")</f>
        <v>30</v>
      </c>
      <c r="H903" s="208" t="str">
        <f>IFERROR(INDEX(ID!$P:$P,MATCH(Risk7_PlusY67!$D903,ID!$A:$A,0)),"")</f>
        <v>รพช.F2 P&lt;=30,000</v>
      </c>
      <c r="I903" s="209">
        <f>IFERROR(INDEX(Raw_DATA!E:E,MATCH(Risk7_PlusY67!$D903,Raw_DATA!$A:$A,0)),"")</f>
        <v>0.86</v>
      </c>
      <c r="J903" s="209">
        <f>IFERROR(INDEX(Raw_DATA!F:F,MATCH(Risk7_PlusY67!$D903,Raw_DATA!$A:$A,0)),"")</f>
        <v>0.72</v>
      </c>
      <c r="K903" s="209">
        <f>IFERROR(INDEX(Raw_DATA!G:G,MATCH(Risk7_PlusY67!$D903,Raw_DATA!$A:$A,0)),"")</f>
        <v>0.37</v>
      </c>
      <c r="L903" s="209">
        <f>IFERROR(INDEX(Raw_DATA!H:H,MATCH(Risk7_PlusY67!$D903,Raw_DATA!$A:$A,0)),"")</f>
        <v>-1785891.94</v>
      </c>
      <c r="M903" s="210">
        <f>IFERROR(INDEX(Raw_DATA!I:I,MATCH(Risk7_PlusY67!$D903,Raw_DATA!$A:$A,0)),"")</f>
        <v>-23937170.109999999</v>
      </c>
      <c r="N903" s="206">
        <f t="shared" si="334"/>
        <v>3</v>
      </c>
      <c r="O903" s="206">
        <f t="shared" si="335"/>
        <v>2</v>
      </c>
      <c r="P903" s="206">
        <f t="shared" si="336"/>
        <v>2</v>
      </c>
      <c r="Q903" s="211" t="str">
        <f t="shared" si="337"/>
        <v/>
      </c>
      <c r="R903" s="206">
        <f t="shared" si="338"/>
        <v>7</v>
      </c>
      <c r="S903" s="212">
        <f>IFERROR(INDEX(Raw_DATA!J:J,MATCH(Risk7_PlusY67!$D903,Raw_DATA!$A:$A,0)),"")</f>
        <v>-18527699.41</v>
      </c>
      <c r="T903" s="213">
        <f>IFERROR(INDEX(Raw_DATA!K:K,MATCH(Risk7_PlusY67!$D903,Raw_DATA!$A:$A,0)),"")</f>
        <v>-7820785.6299999999</v>
      </c>
      <c r="U903" s="214">
        <f t="shared" si="339"/>
        <v>0</v>
      </c>
      <c r="V903" s="214">
        <f t="shared" si="340"/>
        <v>0</v>
      </c>
      <c r="W903" s="214">
        <f>IF(OR(AND((K903&lt;0.8),(AJ903&gt;180)),AND((K903&lt;0.8),(AJ903&lt;10)),AND((K903&gt;=0.8),(AJ903&lt;10)),AND((K903&gt;=0.8),(AJ903&gt;90))),0,1)</f>
        <v>1</v>
      </c>
      <c r="X903" s="214">
        <f t="shared" si="341"/>
        <v>1</v>
      </c>
      <c r="Y903" s="214">
        <f t="shared" si="342"/>
        <v>1</v>
      </c>
      <c r="Z903" s="214">
        <f t="shared" si="343"/>
        <v>1</v>
      </c>
      <c r="AA903" s="214">
        <f t="shared" si="344"/>
        <v>1</v>
      </c>
      <c r="AB903" s="215" t="str">
        <f t="shared" si="345"/>
        <v>B</v>
      </c>
      <c r="AC903" s="215" t="str">
        <f t="shared" si="346"/>
        <v>7B</v>
      </c>
      <c r="AD903" s="216"/>
      <c r="AE903" s="216"/>
      <c r="AF903" s="434">
        <f>IFERROR(INDEX(Raw_DATA!L:L,MATCH(Risk7_PlusY67!$D903,Raw_DATA!$A:$A,0)),"")</f>
        <v>-20.95</v>
      </c>
      <c r="AG903" s="434">
        <f>IFERROR(INDEX(AVGGroup!$D$5:$D$21,MATCH(Risk7_PlusY67!$H903,AVGGroup!$C$5:$C$21,0)),"")</f>
        <v>-3.55</v>
      </c>
      <c r="AH903" s="434">
        <f>IFERROR(INDEX(Raw_DATA!M:M,MATCH(Risk7_PlusY67!$D903,Raw_DATA!$A:$A,0)),"")</f>
        <v>-57.15</v>
      </c>
      <c r="AI903" s="435">
        <f>IFERROR(INDEX(AVGGroup!$F$5:$F$21,MATCH(Risk7_PlusY67!$H903,AVGGroup!$C$5:$C$21,0)),"")</f>
        <v>-10.199999999999999</v>
      </c>
      <c r="AJ903" s="401">
        <f>IFERROR(INDEX(Raw_DATA!N:N,MATCH(Risk7_PlusY67!$D903,Raw_DATA!$A:$A,0)),"")</f>
        <v>59</v>
      </c>
      <c r="AK903" s="401">
        <f>IFERROR(INDEX(Raw_DATA!O:O,MATCH(Risk7_PlusY67!$D903,Raw_DATA!$A:$A,0)),"")</f>
        <v>22</v>
      </c>
      <c r="AL903" s="401">
        <f>IFERROR(INDEX(Raw_DATA!P:P,MATCH(Risk7_PlusY67!$D903,Raw_DATA!$A:$A,0)),"")</f>
        <v>49</v>
      </c>
      <c r="AM903" s="401">
        <f>IFERROR(INDEX(Raw_DATA!Q:Q,MATCH(Risk7_PlusY67!$D903,Raw_DATA!$A:$A,0)),"")</f>
        <v>20</v>
      </c>
      <c r="AN903" s="401">
        <f>IFERROR(INDEX(Raw_DATA!R:R,MATCH(Risk7_PlusY67!$D903,Raw_DATA!$A:$A,0)),"")</f>
        <v>39</v>
      </c>
      <c r="AO903" s="407"/>
      <c r="AP903" s="411" t="b">
        <f>AB903=AY903</f>
        <v>1</v>
      </c>
      <c r="AQ903" s="340">
        <f t="shared" si="347"/>
        <v>1</v>
      </c>
      <c r="AR903" s="123">
        <f t="shared" si="319"/>
        <v>0</v>
      </c>
      <c r="AS903" s="123">
        <f t="shared" si="320"/>
        <v>0</v>
      </c>
      <c r="AT903" s="123">
        <f>IF(OR(AND((K903&lt;0.8),(BE903&gt;180)),AND((K903&lt;0.8),(BE903&lt;10)),AND((K903&gt;=0.8),(BE903&lt;10)),AND((K903&gt;=0.8),(BE903&gt;90))),0,1)</f>
        <v>1</v>
      </c>
      <c r="AU903" s="123">
        <f t="shared" si="321"/>
        <v>1</v>
      </c>
      <c r="AV903" s="123">
        <f t="shared" si="322"/>
        <v>1</v>
      </c>
      <c r="AW903" s="123">
        <f t="shared" si="323"/>
        <v>1</v>
      </c>
      <c r="AX903" s="123">
        <f t="shared" si="324"/>
        <v>1</v>
      </c>
      <c r="AY903" s="416" t="str">
        <f t="shared" si="325"/>
        <v>B</v>
      </c>
      <c r="AZ903" s="416" t="str">
        <f>R903&amp;AY903</f>
        <v>7B</v>
      </c>
      <c r="BA903" s="417">
        <f>IFERROR(INDEX(Raw_DATA!L:L,MATCH(Risk7_PlusY67!$D903,Raw_DATA!$A:$A,0)),"")</f>
        <v>-20.95</v>
      </c>
      <c r="BB903" s="417">
        <f>IFERROR(INDEX(AVGGroup!$H$5:$H$21,MATCH(Risk7_PlusY67!$BJ903,AVGGroup!$C$5:$C$21,0)),"")</f>
        <v>-3.54</v>
      </c>
      <c r="BC903" s="417">
        <f>IFERROR(INDEX(Raw_DATA!M:M,MATCH(Risk7_PlusY67!$D903,Raw_DATA!$A:$A,0)),"")</f>
        <v>-57.15</v>
      </c>
      <c r="BD903" s="418">
        <f>IFERROR(INDEX(AVGGroup!$J$5:$J$21,MATCH(Risk7_PlusY67!$BJ903,AVGGroup!$C$5:$C$21,0)),"")</f>
        <v>-10.199999999999999</v>
      </c>
      <c r="BE903" s="407">
        <f>IFERROR(INDEX(Raw_DATA!N:N,MATCH(Risk7_PlusY67!$D903,Raw_DATA!$A:$A,0)),"")</f>
        <v>59</v>
      </c>
      <c r="BF903" s="407">
        <f>IFERROR(INDEX(Raw_DATA!O:O,MATCH(Risk7_PlusY67!$D903,Raw_DATA!$A:$A,0)),"")</f>
        <v>22</v>
      </c>
      <c r="BG903" s="407">
        <f>IFERROR(INDEX(Raw_DATA!P:P,MATCH(Risk7_PlusY67!$D903,Raw_DATA!$A:$A,0)),"")</f>
        <v>49</v>
      </c>
      <c r="BH903" s="407">
        <f>IFERROR(INDEX(Raw_DATA!Q:Q,MATCH(Risk7_PlusY67!$D903,Raw_DATA!$A:$A,0)),"")</f>
        <v>20</v>
      </c>
      <c r="BI903" s="407">
        <f>IFERROR(INDEX(Raw_DATA!R:R,MATCH(Risk7_PlusY67!$D903,Raw_DATA!$A:$A,0)),"")</f>
        <v>39</v>
      </c>
      <c r="BJ903" s="124" t="str">
        <f>INDEX('Org2567'!$BM:$BM,MATCH(Risk7_PlusY67!D903,'Org2567'!$D:$D,0))</f>
        <v>รพช.F2 P&lt;=30,000</v>
      </c>
    </row>
    <row r="904" spans="1:63" x14ac:dyDescent="0.7">
      <c r="A904" s="206">
        <f>IF(ISBLANK(D904),"",COUNTA($D$3:D904))</f>
        <v>902</v>
      </c>
      <c r="B904" s="207">
        <f>IFERROR(INDEX(ID!$E:$E,MATCH(Risk7_PlusY67!$D904,ID!$A:$A,0)),"")</f>
        <v>12</v>
      </c>
      <c r="C904" s="207" t="str">
        <f>IFERROR(INDEX(ID!$I:$I,MATCH(Risk7_PlusY67!$D904,ID!$A:$A,0)),"")</f>
        <v>สตูล</v>
      </c>
      <c r="D904" s="295" t="s">
        <v>897</v>
      </c>
      <c r="E904" s="207" t="str">
        <f>IFERROR(INDEX(ID!$C:$C,MATCH(Risk7_PlusY67!$D904,ID!$A:$A,0)),"")</f>
        <v>มะนัง,รพช.</v>
      </c>
      <c r="F904" s="207" t="str">
        <f>IFERROR(INDEX(ID!$G:$G,MATCH(Risk7_PlusY67!$D904,ID!$A:$A,0)),"")</f>
        <v>รพช.</v>
      </c>
      <c r="G904" s="206">
        <f>IFERROR(INDEX(ID!$J:$J,MATCH(Risk7_PlusY67!$D904,ID!$A:$A,0)),"")</f>
        <v>32</v>
      </c>
      <c r="H904" s="208" t="str">
        <f>IFERROR(INDEX(ID!$P:$P,MATCH(Risk7_PlusY67!$D904,ID!$A:$A,0)),"")</f>
        <v>รพช.F2 P&lt;=30,000</v>
      </c>
      <c r="I904" s="209">
        <f>IFERROR(INDEX(Raw_DATA!E:E,MATCH(Risk7_PlusY67!$D904,Raw_DATA!$A:$A,0)),"")</f>
        <v>0.8</v>
      </c>
      <c r="J904" s="209">
        <f>IFERROR(INDEX(Raw_DATA!F:F,MATCH(Risk7_PlusY67!$D904,Raw_DATA!$A:$A,0)),"")</f>
        <v>0.75</v>
      </c>
      <c r="K904" s="209">
        <f>IFERROR(INDEX(Raw_DATA!G:G,MATCH(Risk7_PlusY67!$D904,Raw_DATA!$A:$A,0)),"")</f>
        <v>0.49</v>
      </c>
      <c r="L904" s="209">
        <f>IFERROR(INDEX(Raw_DATA!H:H,MATCH(Risk7_PlusY67!$D904,Raw_DATA!$A:$A,0)),"")</f>
        <v>-5245777.42</v>
      </c>
      <c r="M904" s="210">
        <f>IFERROR(INDEX(Raw_DATA!I:I,MATCH(Risk7_PlusY67!$D904,Raw_DATA!$A:$A,0)),"")</f>
        <v>3590861.81</v>
      </c>
      <c r="N904" s="206">
        <f t="shared" si="334"/>
        <v>3</v>
      </c>
      <c r="O904" s="206">
        <f t="shared" si="335"/>
        <v>1</v>
      </c>
      <c r="P904" s="206">
        <f t="shared" si="336"/>
        <v>2</v>
      </c>
      <c r="Q904" s="211">
        <f t="shared" si="337"/>
        <v>17.5</v>
      </c>
      <c r="R904" s="206">
        <f t="shared" si="338"/>
        <v>6</v>
      </c>
      <c r="S904" s="212">
        <f>IFERROR(INDEX(Raw_DATA!J:J,MATCH(Risk7_PlusY67!$D904,Raw_DATA!$A:$A,0)),"")</f>
        <v>1396039.98</v>
      </c>
      <c r="T904" s="213">
        <f>IFERROR(INDEX(Raw_DATA!K:K,MATCH(Risk7_PlusY67!$D904,Raw_DATA!$A:$A,0)),"")</f>
        <v>-13354125.91</v>
      </c>
      <c r="U904" s="214">
        <f t="shared" si="339"/>
        <v>1</v>
      </c>
      <c r="V904" s="214">
        <f t="shared" si="340"/>
        <v>1</v>
      </c>
      <c r="W904" s="214">
        <f>IF(OR(AND((K904&lt;0.8),(AJ904&gt;180)),AND((K904&lt;0.8),(AJ904&lt;10)),AND((K904&gt;=0.8),(AJ904&lt;10)),AND((K904&gt;=0.8),(AJ904&gt;90))),0,1)</f>
        <v>0</v>
      </c>
      <c r="X904" s="214">
        <f t="shared" si="341"/>
        <v>1</v>
      </c>
      <c r="Y904" s="214">
        <f t="shared" si="342"/>
        <v>0</v>
      </c>
      <c r="Z904" s="214">
        <f t="shared" si="343"/>
        <v>1</v>
      </c>
      <c r="AA904" s="214">
        <f t="shared" si="344"/>
        <v>1</v>
      </c>
      <c r="AB904" s="215" t="str">
        <f t="shared" si="345"/>
        <v>B</v>
      </c>
      <c r="AC904" s="215" t="str">
        <f t="shared" si="346"/>
        <v>6B</v>
      </c>
      <c r="AD904" s="216"/>
      <c r="AE904" s="216"/>
      <c r="AF904" s="434">
        <f>IFERROR(INDEX(Raw_DATA!L:L,MATCH(Risk7_PlusY67!$D904,Raw_DATA!$A:$A,0)),"")</f>
        <v>1.96</v>
      </c>
      <c r="AG904" s="434">
        <f>IFERROR(INDEX(AVGGroup!$D$5:$D$21,MATCH(Risk7_PlusY67!$H904,AVGGroup!$C$5:$C$21,0)),"")</f>
        <v>-3.55</v>
      </c>
      <c r="AH904" s="434">
        <f>IFERROR(INDEX(Raw_DATA!M:M,MATCH(Risk7_PlusY67!$D904,Raw_DATA!$A:$A,0)),"")</f>
        <v>4.5599999999999996</v>
      </c>
      <c r="AI904" s="435">
        <f>IFERROR(INDEX(AVGGroup!$F$5:$F$21,MATCH(Risk7_PlusY67!$H904,AVGGroup!$C$5:$C$21,0)),"")</f>
        <v>-10.199999999999999</v>
      </c>
      <c r="AJ904" s="401">
        <f>IFERROR(INDEX(Raw_DATA!N:N,MATCH(Risk7_PlusY67!$D904,Raw_DATA!$A:$A,0)),"")</f>
        <v>333</v>
      </c>
      <c r="AK904" s="401">
        <f>IFERROR(INDEX(Raw_DATA!O:O,MATCH(Risk7_PlusY67!$D904,Raw_DATA!$A:$A,0)),"")</f>
        <v>53</v>
      </c>
      <c r="AL904" s="401">
        <f>IFERROR(INDEX(Raw_DATA!P:P,MATCH(Risk7_PlusY67!$D904,Raw_DATA!$A:$A,0)),"")</f>
        <v>67</v>
      </c>
      <c r="AM904" s="401">
        <f>IFERROR(INDEX(Raw_DATA!Q:Q,MATCH(Risk7_PlusY67!$D904,Raw_DATA!$A:$A,0)),"")</f>
        <v>33</v>
      </c>
      <c r="AN904" s="401">
        <f>IFERROR(INDEX(Raw_DATA!R:R,MATCH(Risk7_PlusY67!$D904,Raw_DATA!$A:$A,0)),"")</f>
        <v>30</v>
      </c>
      <c r="AO904" s="407"/>
      <c r="AP904" s="411" t="b">
        <f>AB904=AY904</f>
        <v>1</v>
      </c>
      <c r="AQ904" s="340">
        <f t="shared" si="347"/>
        <v>0</v>
      </c>
      <c r="AR904" s="123">
        <f t="shared" si="319"/>
        <v>1</v>
      </c>
      <c r="AS904" s="123">
        <f t="shared" si="320"/>
        <v>1</v>
      </c>
      <c r="AT904" s="123">
        <f>IF(OR(AND((K904&lt;0.8),(BE904&gt;180)),AND((K904&lt;0.8),(BE904&lt;10)),AND((K904&gt;=0.8),(BE904&lt;10)),AND((K904&gt;=0.8),(BE904&gt;90))),0,1)</f>
        <v>0</v>
      </c>
      <c r="AU904" s="123">
        <f t="shared" si="321"/>
        <v>1</v>
      </c>
      <c r="AV904" s="123">
        <f t="shared" si="322"/>
        <v>0</v>
      </c>
      <c r="AW904" s="123">
        <f t="shared" si="323"/>
        <v>1</v>
      </c>
      <c r="AX904" s="123">
        <f t="shared" si="324"/>
        <v>1</v>
      </c>
      <c r="AY904" s="416" t="str">
        <f t="shared" si="325"/>
        <v>B</v>
      </c>
      <c r="AZ904" s="416" t="str">
        <f>R904&amp;AY904</f>
        <v>6B</v>
      </c>
      <c r="BA904" s="417">
        <f>IFERROR(INDEX(Raw_DATA!L:L,MATCH(Risk7_PlusY67!$D904,Raw_DATA!$A:$A,0)),"")</f>
        <v>1.96</v>
      </c>
      <c r="BB904" s="417">
        <f>IFERROR(INDEX(AVGGroup!$H$5:$H$21,MATCH(Risk7_PlusY67!$BJ904,AVGGroup!$C$5:$C$21,0)),"")</f>
        <v>-3.54</v>
      </c>
      <c r="BC904" s="417">
        <f>IFERROR(INDEX(Raw_DATA!M:M,MATCH(Risk7_PlusY67!$D904,Raw_DATA!$A:$A,0)),"")</f>
        <v>4.5599999999999996</v>
      </c>
      <c r="BD904" s="418">
        <f>IFERROR(INDEX(AVGGroup!$J$5:$J$21,MATCH(Risk7_PlusY67!$BJ904,AVGGroup!$C$5:$C$21,0)),"")</f>
        <v>-10.199999999999999</v>
      </c>
      <c r="BE904" s="407">
        <f>IFERROR(INDEX(Raw_DATA!N:N,MATCH(Risk7_PlusY67!$D904,Raw_DATA!$A:$A,0)),"")</f>
        <v>333</v>
      </c>
      <c r="BF904" s="407">
        <f>IFERROR(INDEX(Raw_DATA!O:O,MATCH(Risk7_PlusY67!$D904,Raw_DATA!$A:$A,0)),"")</f>
        <v>53</v>
      </c>
      <c r="BG904" s="407">
        <f>IFERROR(INDEX(Raw_DATA!P:P,MATCH(Risk7_PlusY67!$D904,Raw_DATA!$A:$A,0)),"")</f>
        <v>67</v>
      </c>
      <c r="BH904" s="407">
        <f>IFERROR(INDEX(Raw_DATA!Q:Q,MATCH(Risk7_PlusY67!$D904,Raw_DATA!$A:$A,0)),"")</f>
        <v>33</v>
      </c>
      <c r="BI904" s="407">
        <f>IFERROR(INDEX(Raw_DATA!R:R,MATCH(Risk7_PlusY67!$D904,Raw_DATA!$A:$A,0)),"")</f>
        <v>30</v>
      </c>
      <c r="BJ904" s="124" t="str">
        <f>INDEX('Org2567'!$BM:$BM,MATCH(Risk7_PlusY67!D904,'Org2567'!$D:$D,0))</f>
        <v>รพช.F2 P&lt;=30,000</v>
      </c>
    </row>
    <row r="905" spans="1:63" x14ac:dyDescent="0.7">
      <c r="A905" s="206" t="str">
        <f>IF(ISBLANK(D905),"",COUNTA($D$3:D905))</f>
        <v/>
      </c>
      <c r="B905" s="207"/>
      <c r="C905" s="207"/>
      <c r="D905" s="295"/>
      <c r="E905" s="207"/>
      <c r="F905" s="207"/>
      <c r="G905" s="206"/>
      <c r="H905" s="208"/>
      <c r="I905" s="209"/>
      <c r="J905" s="209"/>
      <c r="K905" s="209"/>
      <c r="L905" s="209"/>
      <c r="M905" s="210"/>
      <c r="N905" s="206"/>
      <c r="O905" s="206"/>
      <c r="P905" s="206"/>
      <c r="Q905" s="211"/>
      <c r="R905" s="206"/>
      <c r="S905" s="212"/>
      <c r="T905" s="213"/>
      <c r="U905" s="214"/>
      <c r="V905" s="214"/>
      <c r="W905" s="214"/>
      <c r="X905" s="214"/>
      <c r="Y905" s="214"/>
      <c r="Z905" s="214"/>
      <c r="AA905" s="214"/>
      <c r="AB905" s="215"/>
      <c r="AC905" s="215"/>
      <c r="AD905" s="216"/>
      <c r="AE905" s="216"/>
      <c r="AF905" s="136"/>
      <c r="AG905" s="136"/>
      <c r="AH905" s="136"/>
      <c r="AI905" s="148"/>
      <c r="AJ905" s="137"/>
      <c r="AK905" s="137"/>
      <c r="AL905" s="137"/>
      <c r="AM905" s="137"/>
      <c r="AN905" s="137"/>
      <c r="AO905" s="408"/>
      <c r="AR905" s="123"/>
      <c r="AS905" s="123"/>
      <c r="AT905" s="123"/>
      <c r="AU905" s="123"/>
      <c r="AV905" s="123"/>
      <c r="AW905" s="123"/>
      <c r="AX905" s="123"/>
      <c r="AY905" s="416"/>
      <c r="AZ905" s="416"/>
      <c r="BA905" s="419"/>
      <c r="BB905" s="419"/>
      <c r="BC905" s="419"/>
      <c r="BD905" s="420"/>
      <c r="BE905" s="408"/>
      <c r="BF905" s="408"/>
      <c r="BG905" s="408"/>
      <c r="BH905" s="408"/>
      <c r="BI905" s="408"/>
    </row>
    <row r="906" spans="1:63" s="138" customFormat="1" x14ac:dyDescent="0.7">
      <c r="A906" s="217"/>
      <c r="B906" s="207"/>
      <c r="C906" s="207"/>
      <c r="D906" s="218"/>
      <c r="E906" s="207"/>
      <c r="F906" s="207"/>
      <c r="G906" s="206"/>
      <c r="H906" s="208"/>
      <c r="I906" s="219"/>
      <c r="J906" s="220"/>
      <c r="K906" s="220"/>
      <c r="L906" s="213">
        <f>SUM(L3:L904)</f>
        <v>104724580530.92993</v>
      </c>
      <c r="M906" s="238">
        <f>SUM(M3:M904)</f>
        <v>-8007340179.3999901</v>
      </c>
      <c r="N906" s="206"/>
      <c r="O906" s="206"/>
      <c r="P906" s="206"/>
      <c r="Q906" s="221"/>
      <c r="R906" s="206"/>
      <c r="S906" s="212">
        <f>SUM(S3:S904)</f>
        <v>5332518232.6200075</v>
      </c>
      <c r="T906" s="212">
        <f>SUM(T3:T904)</f>
        <v>43026232301.639885</v>
      </c>
      <c r="U906" s="214"/>
      <c r="V906" s="214"/>
      <c r="W906" s="214"/>
      <c r="X906" s="214"/>
      <c r="Y906" s="214"/>
      <c r="Z906" s="214"/>
      <c r="AA906" s="214"/>
      <c r="AB906" s="215"/>
      <c r="AC906" s="215"/>
      <c r="AD906" s="216"/>
      <c r="AE906" s="222"/>
      <c r="AF906" s="223"/>
      <c r="AG906" s="223"/>
      <c r="AH906" s="223"/>
      <c r="AI906" s="223"/>
      <c r="AJ906" s="223"/>
      <c r="AK906" s="223"/>
      <c r="AL906" s="223"/>
      <c r="AM906" s="223"/>
      <c r="AN906" s="223"/>
      <c r="AO906" s="409"/>
      <c r="AP906" s="411"/>
      <c r="AQ906" s="340"/>
      <c r="AR906" s="123"/>
      <c r="AS906" s="123"/>
      <c r="AT906" s="123"/>
      <c r="AU906" s="123"/>
      <c r="AV906" s="123"/>
      <c r="AW906" s="123"/>
      <c r="AX906" s="123"/>
      <c r="AY906" s="416"/>
      <c r="AZ906" s="416"/>
      <c r="BA906" s="409"/>
      <c r="BB906" s="409"/>
      <c r="BC906" s="409"/>
      <c r="BD906" s="409"/>
      <c r="BE906" s="409"/>
      <c r="BF906" s="409"/>
      <c r="BG906" s="409"/>
      <c r="BH906" s="409"/>
      <c r="BI906" s="409"/>
      <c r="BJ906" s="124"/>
    </row>
    <row r="907" spans="1:63" x14ac:dyDescent="0.7">
      <c r="A907" s="229"/>
      <c r="B907" s="226"/>
      <c r="C907" s="226"/>
      <c r="D907" s="230"/>
      <c r="E907" s="225"/>
      <c r="F907" s="226" t="str">
        <f>IF(E907="","",VLOOKUP($D907,ID!$A$1:$R$963,7,0))</f>
        <v/>
      </c>
      <c r="G907" s="224"/>
      <c r="H907" s="224"/>
      <c r="I907" s="227"/>
      <c r="J907" s="227"/>
      <c r="K907" s="227"/>
      <c r="L907" s="227"/>
      <c r="M907" s="227"/>
      <c r="N907" s="224"/>
      <c r="O907" s="224"/>
      <c r="P907" s="224"/>
      <c r="Q907" s="224" t="s">
        <v>899</v>
      </c>
      <c r="R907" s="224">
        <f>COUNTIF($R$3:$R$904,"7")</f>
        <v>21</v>
      </c>
      <c r="S907" s="224"/>
      <c r="T907" s="228" t="s">
        <v>900</v>
      </c>
      <c r="U907" s="216">
        <f t="shared" ref="U907:Z907" si="348">COUNTIF(U3:U904,"1")</f>
        <v>457</v>
      </c>
      <c r="V907" s="216">
        <f t="shared" si="348"/>
        <v>460</v>
      </c>
      <c r="W907" s="216">
        <f t="shared" si="348"/>
        <v>476</v>
      </c>
      <c r="X907" s="216">
        <f t="shared" si="348"/>
        <v>565</v>
      </c>
      <c r="Y907" s="216">
        <f t="shared" si="348"/>
        <v>561</v>
      </c>
      <c r="Z907" s="216">
        <f t="shared" si="348"/>
        <v>391</v>
      </c>
      <c r="AA907" s="216">
        <f>COUNTIF(AA3:AA904,"1")</f>
        <v>691</v>
      </c>
      <c r="AB907" s="216"/>
      <c r="AC907" s="216" t="s">
        <v>1</v>
      </c>
      <c r="AD907" s="216"/>
      <c r="AE907" s="216"/>
      <c r="AF907" s="216"/>
      <c r="AG907" s="216"/>
      <c r="AH907" s="216"/>
      <c r="AI907" s="216"/>
      <c r="AJ907" s="216"/>
      <c r="AK907" s="216"/>
      <c r="AL907" s="216"/>
      <c r="AM907" s="216"/>
      <c r="AN907" s="216"/>
      <c r="AO907" s="216"/>
      <c r="AR907" s="216">
        <f t="shared" ref="AR907:AX907" si="349">COUNTIF(AR3:AR904,"1")</f>
        <v>460</v>
      </c>
      <c r="AS907" s="216">
        <f t="shared" si="349"/>
        <v>462</v>
      </c>
      <c r="AT907" s="216">
        <f t="shared" si="349"/>
        <v>476</v>
      </c>
      <c r="AU907" s="216">
        <f t="shared" si="349"/>
        <v>565</v>
      </c>
      <c r="AV907" s="216">
        <f t="shared" si="349"/>
        <v>561</v>
      </c>
      <c r="AW907" s="216">
        <f t="shared" si="349"/>
        <v>391</v>
      </c>
      <c r="AX907" s="216">
        <f t="shared" si="349"/>
        <v>691</v>
      </c>
      <c r="AY907" s="216"/>
      <c r="AZ907" s="216" t="s">
        <v>1</v>
      </c>
      <c r="BA907" s="216"/>
      <c r="BB907" s="216"/>
      <c r="BC907" s="216"/>
      <c r="BD907" s="216"/>
      <c r="BE907" s="216"/>
      <c r="BF907" s="216"/>
      <c r="BG907" s="216"/>
      <c r="BH907" s="216"/>
      <c r="BI907" s="216"/>
    </row>
    <row r="908" spans="1:63" x14ac:dyDescent="0.7">
      <c r="L908" s="113"/>
      <c r="M908" s="139"/>
      <c r="AC908" s="438"/>
      <c r="AD908" s="438"/>
      <c r="AE908" s="438"/>
      <c r="AF908" s="438"/>
      <c r="AG908" s="438"/>
      <c r="AH908" s="438"/>
      <c r="AI908" s="438"/>
      <c r="AJ908" s="438"/>
      <c r="AK908" s="438"/>
      <c r="AL908" s="438"/>
      <c r="AM908" s="438"/>
      <c r="AN908" s="438"/>
      <c r="AO908" s="438"/>
      <c r="BK908" s="438"/>
    </row>
    <row r="909" spans="1:63" x14ac:dyDescent="0.7">
      <c r="A909" s="101" t="s">
        <v>3651</v>
      </c>
      <c r="C909" s="101" t="s">
        <v>3691</v>
      </c>
      <c r="T909" s="140"/>
      <c r="U909" s="140"/>
      <c r="V909" s="140"/>
      <c r="W909" s="140"/>
      <c r="X909" s="140"/>
      <c r="Y909" s="140"/>
      <c r="Z909" s="140"/>
      <c r="AA909" s="140"/>
      <c r="AB909" s="140"/>
      <c r="AC909" s="439"/>
      <c r="AD909" s="439"/>
      <c r="AE909" s="439"/>
      <c r="AF909" s="439"/>
      <c r="AG909" s="439"/>
      <c r="AH909" s="439"/>
      <c r="AI909" s="439"/>
      <c r="AJ909" s="439"/>
      <c r="AK909" s="439"/>
      <c r="AL909" s="439"/>
      <c r="AM909" s="439"/>
      <c r="AN909" s="439"/>
      <c r="AO909" s="439"/>
      <c r="AR909" s="140"/>
      <c r="AS909" s="140"/>
      <c r="AT909" s="140"/>
      <c r="AU909" s="140"/>
      <c r="AV909" s="140"/>
      <c r="AW909" s="140"/>
      <c r="AX909" s="140"/>
      <c r="AY909" s="140"/>
      <c r="AZ909" s="140"/>
      <c r="BA909" s="140"/>
      <c r="BK909" s="438"/>
    </row>
    <row r="910" spans="1:63" x14ac:dyDescent="0.7">
      <c r="C910" s="101" t="s">
        <v>3756</v>
      </c>
      <c r="D910" s="141"/>
      <c r="T910" s="140"/>
      <c r="U910" s="140"/>
      <c r="V910" s="140"/>
      <c r="W910" s="140"/>
      <c r="X910" s="140"/>
      <c r="Y910" s="140"/>
      <c r="Z910" s="140"/>
      <c r="AA910" s="140"/>
      <c r="AB910" s="142"/>
      <c r="AC910" s="439"/>
      <c r="AD910" s="439"/>
      <c r="AE910" s="439"/>
      <c r="AF910" s="439"/>
      <c r="AG910" s="439"/>
      <c r="AH910" s="439"/>
      <c r="AI910" s="439"/>
      <c r="AJ910" s="439"/>
      <c r="AK910" s="439"/>
      <c r="AL910" s="439"/>
      <c r="AM910" s="439"/>
      <c r="AN910" s="439"/>
      <c r="AO910" s="439"/>
      <c r="AR910" s="140"/>
      <c r="AS910" s="140"/>
      <c r="AT910" s="140"/>
      <c r="AU910" s="140"/>
      <c r="AV910" s="140"/>
      <c r="AW910" s="140"/>
      <c r="AX910" s="140"/>
      <c r="AY910" s="142"/>
      <c r="AZ910" s="140"/>
      <c r="BA910" s="140"/>
      <c r="BK910" s="438"/>
    </row>
    <row r="911" spans="1:63" x14ac:dyDescent="0.7">
      <c r="T911" s="140"/>
      <c r="U911" s="140"/>
      <c r="V911" s="140"/>
      <c r="W911" s="140"/>
      <c r="X911" s="140"/>
      <c r="Y911" s="140"/>
      <c r="Z911" s="140"/>
      <c r="AA911" s="140"/>
      <c r="AB911" s="140"/>
      <c r="AC911" s="439"/>
      <c r="AD911" s="439"/>
      <c r="AE911" s="439"/>
      <c r="AF911" s="439"/>
      <c r="AG911" s="439"/>
      <c r="AH911" s="439"/>
      <c r="AI911" s="439"/>
      <c r="AJ911" s="439"/>
      <c r="AK911" s="439"/>
      <c r="AL911" s="439"/>
      <c r="AM911" s="439"/>
      <c r="AN911" s="439"/>
      <c r="AO911" s="439"/>
      <c r="AR911" s="140"/>
      <c r="AS911" s="140"/>
      <c r="AT911" s="140"/>
      <c r="AU911" s="140"/>
      <c r="AV911" s="140"/>
      <c r="AW911" s="140"/>
      <c r="AX911" s="140"/>
      <c r="AY911" s="140"/>
      <c r="AZ911" s="140"/>
      <c r="BA911" s="140"/>
      <c r="BK911" s="438"/>
    </row>
    <row r="912" spans="1:63" x14ac:dyDescent="0.7">
      <c r="AC912" s="439"/>
      <c r="AD912" s="439"/>
      <c r="AE912" s="439"/>
      <c r="AF912" s="439"/>
      <c r="AG912" s="439"/>
      <c r="AH912" s="439"/>
      <c r="AI912" s="439"/>
      <c r="AJ912" s="439"/>
      <c r="AK912" s="439"/>
      <c r="AL912" s="439"/>
      <c r="AM912" s="439"/>
      <c r="AN912" s="439"/>
      <c r="AO912" s="439"/>
      <c r="BK912" s="438"/>
    </row>
    <row r="913" spans="19:63" x14ac:dyDescent="0.7">
      <c r="S913" s="143"/>
      <c r="AC913" s="439"/>
      <c r="AD913" s="439"/>
      <c r="AE913" s="439"/>
      <c r="AF913" s="439"/>
      <c r="AG913" s="439"/>
      <c r="AH913" s="439"/>
      <c r="AI913" s="439"/>
      <c r="AJ913" s="439"/>
      <c r="AK913" s="439"/>
      <c r="AL913" s="439"/>
      <c r="AM913" s="439"/>
      <c r="AN913" s="439"/>
      <c r="AO913" s="439"/>
      <c r="BK913" s="438"/>
    </row>
    <row r="914" spans="19:63" x14ac:dyDescent="0.7">
      <c r="AC914" s="439"/>
      <c r="AD914" s="439"/>
      <c r="AE914" s="439"/>
      <c r="AF914" s="439"/>
      <c r="AG914" s="439"/>
      <c r="AH914" s="439"/>
      <c r="AI914" s="439"/>
      <c r="AJ914" s="439"/>
      <c r="AK914" s="439"/>
      <c r="AL914" s="439"/>
      <c r="AM914" s="439"/>
      <c r="AN914" s="439"/>
      <c r="AO914" s="439"/>
      <c r="BK914" s="438"/>
    </row>
    <row r="915" spans="19:63" x14ac:dyDescent="0.7">
      <c r="AC915" s="439"/>
      <c r="AD915" s="439"/>
      <c r="AE915" s="439"/>
      <c r="AF915" s="439"/>
      <c r="AG915" s="439"/>
      <c r="AH915" s="439"/>
      <c r="AI915" s="439"/>
      <c r="AJ915" s="439"/>
      <c r="AK915" s="439"/>
      <c r="AL915" s="439"/>
      <c r="AM915" s="439"/>
      <c r="AN915" s="439"/>
      <c r="AO915" s="439"/>
      <c r="BK915" s="438"/>
    </row>
    <row r="916" spans="19:63" x14ac:dyDescent="0.7">
      <c r="AC916" s="439"/>
      <c r="AD916" s="439"/>
      <c r="AE916" s="439"/>
      <c r="AF916" s="439"/>
      <c r="AG916" s="439"/>
      <c r="AH916" s="439"/>
      <c r="AI916" s="439"/>
      <c r="AJ916" s="439"/>
      <c r="AK916" s="439"/>
      <c r="AL916" s="439"/>
      <c r="AM916" s="439"/>
      <c r="AN916" s="439"/>
      <c r="AO916" s="439"/>
      <c r="BK916" s="438"/>
    </row>
    <row r="917" spans="19:63" x14ac:dyDescent="0.7">
      <c r="AC917" s="438"/>
      <c r="AD917" s="438"/>
      <c r="AE917" s="438"/>
      <c r="AF917" s="438"/>
      <c r="AG917" s="438"/>
      <c r="AH917" s="438"/>
      <c r="AI917" s="438"/>
      <c r="AJ917" s="438"/>
      <c r="AK917" s="438"/>
      <c r="AL917" s="438"/>
      <c r="AM917" s="438"/>
      <c r="AN917" s="438"/>
      <c r="AO917" s="438"/>
      <c r="BK917" s="438"/>
    </row>
    <row r="918" spans="19:63" x14ac:dyDescent="0.7">
      <c r="AC918" s="438"/>
      <c r="AD918" s="438"/>
      <c r="AE918" s="438"/>
      <c r="AF918" s="438"/>
      <c r="AG918" s="438"/>
      <c r="AH918" s="438"/>
      <c r="AI918" s="438"/>
      <c r="AJ918" s="438"/>
      <c r="AK918" s="438"/>
      <c r="AL918" s="438"/>
      <c r="AM918" s="438"/>
      <c r="AN918" s="438"/>
      <c r="AO918" s="438"/>
      <c r="BK918" s="438"/>
    </row>
    <row r="919" spans="19:63" x14ac:dyDescent="0.7">
      <c r="T919" s="144" t="s">
        <v>3867</v>
      </c>
      <c r="U919" s="144"/>
      <c r="V919" s="145">
        <f>IF(AH919&gt;=AI919,1,0)</f>
        <v>1</v>
      </c>
      <c r="AC919" s="438"/>
      <c r="AD919" s="438"/>
      <c r="AE919" s="438"/>
      <c r="AF919" s="438"/>
      <c r="AG919" s="438"/>
      <c r="AH919" s="438"/>
      <c r="AI919" s="438"/>
      <c r="AJ919" s="438"/>
      <c r="AK919" s="438"/>
      <c r="AL919" s="438"/>
      <c r="AM919" s="438"/>
      <c r="AN919" s="438"/>
      <c r="AO919" s="438"/>
      <c r="AR919" s="144"/>
      <c r="AS919" s="145">
        <f>IF(BC919&gt;=BD919,1,0)</f>
        <v>1</v>
      </c>
      <c r="BK919" s="438"/>
    </row>
    <row r="920" spans="19:63" x14ac:dyDescent="0.7">
      <c r="AC920" s="438"/>
      <c r="AD920" s="438"/>
      <c r="AE920" s="438"/>
      <c r="AF920" s="438"/>
      <c r="AG920" s="438"/>
      <c r="AH920" s="438"/>
      <c r="AI920" s="438"/>
      <c r="AJ920" s="438"/>
      <c r="AK920" s="438"/>
      <c r="AL920" s="438"/>
      <c r="AM920" s="438"/>
      <c r="AN920" s="438"/>
      <c r="AO920" s="438"/>
      <c r="BK920" s="438"/>
    </row>
    <row r="921" spans="19:63" x14ac:dyDescent="0.7">
      <c r="T921" s="124" t="s">
        <v>3870</v>
      </c>
      <c r="V921" s="124">
        <f>IF(AH921&gt;0,1,0)</f>
        <v>0</v>
      </c>
      <c r="AS921" s="124">
        <f>IF(BC921&gt;0,1,0)</f>
        <v>0</v>
      </c>
    </row>
  </sheetData>
  <autoFilter ref="A2:BJ907" xr:uid="{00000000-0001-0000-0400-000000000000}"/>
  <phoneticPr fontId="12" type="noConversion"/>
  <conditionalFormatting sqref="I3:I904">
    <cfRule type="cellIs" dxfId="6" priority="13" operator="lessThan">
      <formula>1.5</formula>
    </cfRule>
  </conditionalFormatting>
  <conditionalFormatting sqref="J3:J904">
    <cfRule type="cellIs" dxfId="5" priority="12" operator="lessThan">
      <formula>1</formula>
    </cfRule>
  </conditionalFormatting>
  <conditionalFormatting sqref="K3:K904">
    <cfRule type="cellIs" dxfId="4" priority="11" operator="lessThan">
      <formula>0.8</formula>
    </cfRule>
  </conditionalFormatting>
  <conditionalFormatting sqref="L3:M904 L905">
    <cfRule type="cellIs" dxfId="3" priority="10" operator="lessThan">
      <formula>0</formula>
    </cfRule>
  </conditionalFormatting>
  <conditionalFormatting sqref="R3:R905">
    <cfRule type="colorScale" priority="14">
      <colorScale>
        <cfvo type="min"/>
        <cfvo type="percentile" val="50"/>
        <cfvo type="max"/>
        <color rgb="FF63BE7B"/>
        <color rgb="FFFFEB84"/>
        <color rgb="FFF8696B"/>
      </colorScale>
    </cfRule>
  </conditionalFormatting>
  <conditionalFormatting sqref="S3:T905">
    <cfRule type="cellIs" dxfId="2" priority="9" operator="lessThan">
      <formula>0</formula>
    </cfRule>
  </conditionalFormatting>
  <conditionalFormatting sqref="AJ3:AN904">
    <cfRule type="cellIs" dxfId="1" priority="1" operator="lessThan">
      <formula>10</formula>
    </cfRule>
  </conditionalFormatting>
  <pageMargins left="0.70866141732283472" right="0.70866141732283472" top="0.74803149606299213" bottom="0.74803149606299213" header="0.31496062992125984" footer="0.31496062992125984"/>
  <pageSetup scale="7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A99D6-E0FB-46A1-BBF5-3A6991B82FB7}">
  <sheetPr filterMode="1"/>
  <dimension ref="B2:D25"/>
  <sheetViews>
    <sheetView workbookViewId="0">
      <selection activeCell="N33" sqref="N33"/>
    </sheetView>
  </sheetViews>
  <sheetFormatPr defaultRowHeight="13.8" x14ac:dyDescent="0.25"/>
  <cols>
    <col min="2" max="2" width="6.3984375" bestFit="1" customWidth="1"/>
    <col min="3" max="3" width="5.796875" bestFit="1" customWidth="1"/>
    <col min="4" max="4" width="8.69921875" bestFit="1" customWidth="1"/>
  </cols>
  <sheetData>
    <row r="2" spans="2:4" ht="21" x14ac:dyDescent="0.6">
      <c r="B2" s="429" t="s">
        <v>4126</v>
      </c>
      <c r="C2" s="429" t="s">
        <v>12</v>
      </c>
      <c r="D2" s="429" t="s">
        <v>4127</v>
      </c>
    </row>
    <row r="3" spans="2:4" ht="21" hidden="1" x14ac:dyDescent="0.6">
      <c r="B3" s="430" t="s">
        <v>4128</v>
      </c>
      <c r="C3" s="430" t="s">
        <v>722</v>
      </c>
      <c r="D3" s="431">
        <v>45486.544444444444</v>
      </c>
    </row>
    <row r="4" spans="2:4" ht="21" hidden="1" x14ac:dyDescent="0.6">
      <c r="B4" s="430" t="s">
        <v>4128</v>
      </c>
      <c r="C4" s="430" t="s">
        <v>688</v>
      </c>
      <c r="D4" s="431">
        <v>45486.627083333333</v>
      </c>
    </row>
    <row r="5" spans="2:4" ht="21" hidden="1" x14ac:dyDescent="0.6">
      <c r="B5" s="430" t="s">
        <v>4128</v>
      </c>
      <c r="C5" s="430" t="s">
        <v>223</v>
      </c>
      <c r="D5" s="431">
        <v>45488.356249999997</v>
      </c>
    </row>
    <row r="6" spans="2:4" ht="21" hidden="1" x14ac:dyDescent="0.6">
      <c r="B6" s="430" t="s">
        <v>4128</v>
      </c>
      <c r="C6" s="430" t="s">
        <v>341</v>
      </c>
      <c r="D6" s="431">
        <v>45488.379166666666</v>
      </c>
    </row>
    <row r="7" spans="2:4" ht="21" hidden="1" x14ac:dyDescent="0.6">
      <c r="B7" s="430" t="s">
        <v>4128</v>
      </c>
      <c r="C7" s="430" t="s">
        <v>821</v>
      </c>
      <c r="D7" s="431">
        <v>45488.436111111114</v>
      </c>
    </row>
    <row r="8" spans="2:4" ht="21" hidden="1" x14ac:dyDescent="0.6">
      <c r="B8" s="430" t="s">
        <v>4128</v>
      </c>
      <c r="C8" s="430" t="s">
        <v>800</v>
      </c>
      <c r="D8" s="431">
        <v>45488.441666666666</v>
      </c>
    </row>
    <row r="9" spans="2:4" ht="21" hidden="1" x14ac:dyDescent="0.6">
      <c r="B9" s="430" t="s">
        <v>4128</v>
      </c>
      <c r="C9" s="430" t="s">
        <v>803</v>
      </c>
      <c r="D9" s="431">
        <v>45488.468055555553</v>
      </c>
    </row>
    <row r="10" spans="2:4" ht="21" hidden="1" x14ac:dyDescent="0.6">
      <c r="B10" s="430" t="s">
        <v>4128</v>
      </c>
      <c r="C10" s="430" t="s">
        <v>825</v>
      </c>
      <c r="D10" s="431">
        <v>45488.572222222225</v>
      </c>
    </row>
    <row r="11" spans="2:4" ht="21" hidden="1" x14ac:dyDescent="0.6">
      <c r="B11" s="430" t="s">
        <v>4128</v>
      </c>
      <c r="C11" s="430" t="s">
        <v>788</v>
      </c>
      <c r="D11" s="431">
        <v>45488.612500000003</v>
      </c>
    </row>
    <row r="12" spans="2:4" ht="21" hidden="1" x14ac:dyDescent="0.6">
      <c r="B12" s="430" t="s">
        <v>4128</v>
      </c>
      <c r="C12" s="430" t="s">
        <v>732</v>
      </c>
      <c r="D12" s="431">
        <v>45488.658333333333</v>
      </c>
    </row>
    <row r="13" spans="2:4" ht="21" hidden="1" x14ac:dyDescent="0.6">
      <c r="B13" s="430" t="s">
        <v>4128</v>
      </c>
      <c r="C13" s="430" t="s">
        <v>835</v>
      </c>
      <c r="D13" s="431">
        <v>45488.680555555555</v>
      </c>
    </row>
    <row r="14" spans="2:4" ht="21" hidden="1" x14ac:dyDescent="0.6">
      <c r="B14" s="430" t="s">
        <v>4128</v>
      </c>
      <c r="C14" s="430" t="s">
        <v>680</v>
      </c>
      <c r="D14" s="431">
        <v>45488.763888888891</v>
      </c>
    </row>
    <row r="15" spans="2:4" ht="21" hidden="1" x14ac:dyDescent="0.6">
      <c r="B15" s="430" t="s">
        <v>4128</v>
      </c>
      <c r="C15" s="430" t="s">
        <v>434</v>
      </c>
      <c r="D15" s="431">
        <v>45489</v>
      </c>
    </row>
    <row r="16" spans="2:4" ht="21" hidden="1" x14ac:dyDescent="0.6">
      <c r="B16" s="430" t="s">
        <v>4128</v>
      </c>
      <c r="C16" s="430" t="s">
        <v>313</v>
      </c>
      <c r="D16" s="431">
        <v>45489.482638888891</v>
      </c>
    </row>
    <row r="17" spans="2:4" ht="21" hidden="1" x14ac:dyDescent="0.6">
      <c r="B17" s="430" t="s">
        <v>4128</v>
      </c>
      <c r="C17" s="430" t="s">
        <v>728</v>
      </c>
      <c r="D17" s="431">
        <v>45489.501388888886</v>
      </c>
    </row>
    <row r="18" spans="2:4" ht="21" x14ac:dyDescent="0.6">
      <c r="B18" s="430" t="s">
        <v>4128</v>
      </c>
      <c r="C18" s="430" t="s">
        <v>52</v>
      </c>
      <c r="D18" s="431">
        <v>45490</v>
      </c>
    </row>
    <row r="19" spans="2:4" ht="21" hidden="1" x14ac:dyDescent="0.6">
      <c r="B19" s="430" t="s">
        <v>4128</v>
      </c>
      <c r="C19" s="430" t="s">
        <v>338</v>
      </c>
      <c r="D19" s="431">
        <v>45490.387499999997</v>
      </c>
    </row>
    <row r="20" spans="2:4" ht="21" hidden="1" x14ac:dyDescent="0.6">
      <c r="B20" s="430" t="s">
        <v>4128</v>
      </c>
      <c r="C20" s="430" t="s">
        <v>402</v>
      </c>
      <c r="D20" s="431">
        <v>45490.452777777777</v>
      </c>
    </row>
    <row r="21" spans="2:4" ht="21" hidden="1" x14ac:dyDescent="0.6">
      <c r="B21" s="430" t="s">
        <v>4128</v>
      </c>
      <c r="C21" s="430" t="s">
        <v>77</v>
      </c>
      <c r="D21" s="431">
        <v>45490.57916666667</v>
      </c>
    </row>
    <row r="22" spans="2:4" ht="21" hidden="1" x14ac:dyDescent="0.6">
      <c r="B22" s="430" t="s">
        <v>4128</v>
      </c>
      <c r="C22" s="430" t="s">
        <v>839</v>
      </c>
      <c r="D22" s="431">
        <v>45490.602083333331</v>
      </c>
    </row>
    <row r="23" spans="2:4" ht="21" hidden="1" x14ac:dyDescent="0.6">
      <c r="B23" s="430" t="s">
        <v>4128</v>
      </c>
      <c r="C23" s="430" t="s">
        <v>736</v>
      </c>
      <c r="D23" s="431">
        <v>45490.605555555558</v>
      </c>
    </row>
    <row r="24" spans="2:4" ht="21" hidden="1" x14ac:dyDescent="0.6">
      <c r="B24" s="430" t="s">
        <v>4128</v>
      </c>
      <c r="C24" s="430" t="s">
        <v>745</v>
      </c>
      <c r="D24" s="431">
        <v>45490.660416666666</v>
      </c>
    </row>
    <row r="25" spans="2:4" ht="21" hidden="1" x14ac:dyDescent="0.6">
      <c r="B25" s="430" t="s">
        <v>4128</v>
      </c>
      <c r="C25" s="430" t="s">
        <v>874</v>
      </c>
      <c r="D25" s="431">
        <v>45490.679861111108</v>
      </c>
    </row>
  </sheetData>
  <autoFilter ref="B2:D25" xr:uid="{F34A99D6-E0FB-46A1-BBF5-3A6991B82FB7}">
    <filterColumn colId="1">
      <filters>
        <filter val="11129"/>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CAECA-6C2E-42F6-BF86-5A362510FACF}">
  <dimension ref="A1:B3"/>
  <sheetViews>
    <sheetView workbookViewId="0">
      <selection activeCell="C7" sqref="C7"/>
    </sheetView>
  </sheetViews>
  <sheetFormatPr defaultColWidth="8.8984375" defaultRowHeight="21" x14ac:dyDescent="0.6"/>
  <cols>
    <col min="1" max="1" width="13.796875" style="146" bestFit="1" customWidth="1"/>
    <col min="2" max="2" width="15.296875" style="146" customWidth="1"/>
    <col min="3" max="16384" width="8.8984375" style="146"/>
  </cols>
  <sheetData>
    <row r="1" spans="1:2" x14ac:dyDescent="0.6">
      <c r="A1" s="146" t="s">
        <v>3792</v>
      </c>
    </row>
    <row r="2" spans="1:2" x14ac:dyDescent="0.6">
      <c r="A2" s="146" t="s">
        <v>3793</v>
      </c>
      <c r="B2" s="146" t="s">
        <v>4129</v>
      </c>
    </row>
    <row r="3" spans="1:2" x14ac:dyDescent="0.6">
      <c r="A3" s="146" t="s">
        <v>3794</v>
      </c>
      <c r="B3" s="147">
        <v>243913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N56"/>
  <sheetViews>
    <sheetView zoomScaleNormal="100" workbookViewId="0">
      <pane xSplit="2" ySplit="4" topLeftCell="C5" activePane="bottomRight" state="frozen"/>
      <selection pane="topRight" activeCell="C1" sqref="C1"/>
      <selection pane="bottomLeft" activeCell="A5" sqref="A5"/>
      <selection pane="bottomRight" activeCell="L2" sqref="L2"/>
    </sheetView>
  </sheetViews>
  <sheetFormatPr defaultColWidth="8.8984375" defaultRowHeight="21" x14ac:dyDescent="0.6"/>
  <cols>
    <col min="1" max="1" width="8.8984375" style="114"/>
    <col min="2" max="2" width="5.09765625" style="114" bestFit="1" customWidth="1"/>
    <col min="3" max="3" width="20.69921875" style="114" bestFit="1" customWidth="1"/>
    <col min="4" max="4" width="11" style="114" customWidth="1"/>
    <col min="5" max="5" width="5" style="114" bestFit="1" customWidth="1"/>
    <col min="6" max="6" width="11.69921875" style="114" customWidth="1"/>
    <col min="7" max="7" width="5" style="114" bestFit="1" customWidth="1"/>
    <col min="8" max="8" width="9" style="114" customWidth="1"/>
    <col min="9" max="9" width="5.69921875" style="114" bestFit="1" customWidth="1"/>
    <col min="10" max="10" width="8.59765625" style="114" customWidth="1"/>
    <col min="11" max="11" width="5.69921875" style="114" bestFit="1" customWidth="1"/>
    <col min="12" max="12" width="7.19921875" style="114" customWidth="1"/>
    <col min="13" max="13" width="6.796875" style="114" customWidth="1"/>
    <col min="14" max="14" width="4.59765625" style="114" customWidth="1"/>
    <col min="15" max="15" width="7.3984375" style="146" customWidth="1"/>
    <col min="16" max="16" width="20.19921875" style="146" bestFit="1" customWidth="1"/>
    <col min="17" max="17" width="8.8984375" style="146" bestFit="1" customWidth="1"/>
    <col min="18" max="18" width="4.296875" style="146" bestFit="1" customWidth="1"/>
    <col min="19" max="19" width="4.3984375" style="146" customWidth="1"/>
    <col min="20" max="20" width="7.296875" style="146" customWidth="1"/>
    <col min="21" max="21" width="20.19921875" style="146" bestFit="1" customWidth="1"/>
    <col min="22" max="22" width="8.19921875" style="146" bestFit="1" customWidth="1"/>
    <col min="23" max="23" width="4.296875" style="146" bestFit="1" customWidth="1"/>
    <col min="24" max="28" width="4.296875" style="146" customWidth="1"/>
    <col min="29" max="29" width="4.296875" style="146" hidden="1" customWidth="1"/>
    <col min="30" max="31" width="8.8984375" style="146" hidden="1" customWidth="1"/>
    <col min="32" max="32" width="20.19921875" style="146" hidden="1" customWidth="1"/>
    <col min="33" max="33" width="8.19921875" style="146" hidden="1" customWidth="1"/>
    <col min="34" max="34" width="4" style="146" hidden="1" customWidth="1"/>
    <col min="35" max="35" width="0" style="146" hidden="1" customWidth="1"/>
    <col min="36" max="36" width="8.8984375" style="146" hidden="1" customWidth="1"/>
    <col min="37" max="37" width="20.19921875" style="146" hidden="1" customWidth="1"/>
    <col min="38" max="38" width="8.09765625" style="146" hidden="1" customWidth="1"/>
    <col min="39" max="39" width="4" style="146" hidden="1" customWidth="1"/>
    <col min="40" max="40" width="3.3984375" style="114" hidden="1" customWidth="1"/>
    <col min="41" max="41" width="0" style="114" hidden="1" customWidth="1"/>
    <col min="42" max="16384" width="8.8984375" style="114"/>
  </cols>
  <sheetData>
    <row r="1" spans="2:40" x14ac:dyDescent="0.6">
      <c r="O1" s="426" t="s">
        <v>3863</v>
      </c>
      <c r="P1" s="427" t="s">
        <v>4131</v>
      </c>
      <c r="T1" s="426" t="s">
        <v>3864</v>
      </c>
      <c r="U1" s="427" t="s">
        <v>4131</v>
      </c>
      <c r="AE1" s="426" t="s">
        <v>3863</v>
      </c>
      <c r="AF1" s="427" t="s">
        <v>3749</v>
      </c>
      <c r="AJ1" s="426" t="s">
        <v>3864</v>
      </c>
      <c r="AK1" s="427" t="s">
        <v>3749</v>
      </c>
    </row>
    <row r="3" spans="2:40" x14ac:dyDescent="0.6">
      <c r="O3" s="427"/>
      <c r="P3" s="427"/>
      <c r="Q3" s="426" t="s">
        <v>3737</v>
      </c>
      <c r="R3" s="427"/>
      <c r="T3" s="427"/>
      <c r="U3" s="427"/>
      <c r="V3" s="426" t="s">
        <v>3737</v>
      </c>
      <c r="W3" s="427"/>
      <c r="X3" s="427"/>
      <c r="Y3" s="427"/>
      <c r="Z3" s="427"/>
      <c r="AA3" s="427"/>
      <c r="AB3" s="427"/>
      <c r="AC3" s="427"/>
      <c r="AE3" s="427"/>
      <c r="AF3" s="427"/>
      <c r="AG3" s="426" t="s">
        <v>3737</v>
      </c>
      <c r="AH3" s="427"/>
      <c r="AJ3" s="427"/>
      <c r="AK3" s="427"/>
      <c r="AL3" s="426" t="s">
        <v>3737</v>
      </c>
      <c r="AM3" s="427"/>
      <c r="AN3"/>
    </row>
    <row r="4" spans="2:40" ht="54" x14ac:dyDescent="0.75">
      <c r="B4" s="386" t="s">
        <v>3700</v>
      </c>
      <c r="C4" s="386" t="s">
        <v>3701</v>
      </c>
      <c r="D4" s="397" t="s">
        <v>3860</v>
      </c>
      <c r="E4" s="386" t="s">
        <v>900</v>
      </c>
      <c r="F4" s="400" t="s">
        <v>3859</v>
      </c>
      <c r="G4" s="387" t="s">
        <v>900</v>
      </c>
      <c r="H4" s="398" t="s">
        <v>4117</v>
      </c>
      <c r="I4" s="382" t="s">
        <v>900</v>
      </c>
      <c r="J4" s="399" t="s">
        <v>4118</v>
      </c>
      <c r="K4" s="382" t="s">
        <v>900</v>
      </c>
      <c r="L4" s="115" t="s">
        <v>4121</v>
      </c>
      <c r="M4" s="390" t="s">
        <v>4122</v>
      </c>
      <c r="O4" s="426" t="s">
        <v>3700</v>
      </c>
      <c r="P4" s="426" t="s">
        <v>3701</v>
      </c>
      <c r="Q4" s="427" t="s">
        <v>3858</v>
      </c>
      <c r="R4" s="427" t="s">
        <v>900</v>
      </c>
      <c r="T4" s="426" t="s">
        <v>3700</v>
      </c>
      <c r="U4" s="426" t="s">
        <v>3701</v>
      </c>
      <c r="V4" s="427" t="s">
        <v>3859</v>
      </c>
      <c r="W4" s="427" t="s">
        <v>900</v>
      </c>
      <c r="X4" s="427"/>
      <c r="Y4" s="427"/>
      <c r="Z4" s="427"/>
      <c r="AA4" s="427"/>
      <c r="AB4" s="427"/>
      <c r="AC4" s="427"/>
      <c r="AE4" s="426" t="s">
        <v>4116</v>
      </c>
      <c r="AF4" s="426" t="s">
        <v>4115</v>
      </c>
      <c r="AG4" s="427" t="s">
        <v>3858</v>
      </c>
      <c r="AH4" s="427" t="s">
        <v>900</v>
      </c>
      <c r="AJ4" s="426" t="s">
        <v>4116</v>
      </c>
      <c r="AK4" s="426" t="s">
        <v>4115</v>
      </c>
      <c r="AL4" s="427" t="s">
        <v>3859</v>
      </c>
      <c r="AM4" s="427" t="s">
        <v>900</v>
      </c>
      <c r="AN4"/>
    </row>
    <row r="5" spans="2:40" x14ac:dyDescent="0.6">
      <c r="B5" s="388">
        <v>2</v>
      </c>
      <c r="C5" s="388" t="s">
        <v>3815</v>
      </c>
      <c r="D5" s="389">
        <f>IFERROR(ROUND(INDEX($Q$4:$Q$22,MATCH(B5,$O$4:$O$22,0)),2),0)</f>
        <v>1.1000000000000001</v>
      </c>
      <c r="E5" s="388">
        <f>IFERROR(INDEX($R$4:$R$22,MATCH(B5,$O$4:$O$22,0)),0)</f>
        <v>36</v>
      </c>
      <c r="F5" s="381">
        <f>IFERROR(ROUND(INDEX($V$4:$V$22,MATCH(B5,$T$4:$T$22,0)),2),0)</f>
        <v>-5.66</v>
      </c>
      <c r="G5" s="380">
        <f>IFERROR(INDEX($W$4:$W$22,MATCH(B5,$T$4:$T$22,0)),0)</f>
        <v>35</v>
      </c>
      <c r="H5" s="385">
        <f>IFERROR(ROUND(INDEX($AG$4:$AG$22,MATCH($B5,$AE$4:$AE$22,0)),2),0)</f>
        <v>1.1000000000000001</v>
      </c>
      <c r="I5" s="383">
        <f>IFERROR(ROUND(INDEX($AH$4:$AH$22,MATCH($B5,$AE$4:$AE$22,0)),2),0)</f>
        <v>36</v>
      </c>
      <c r="J5" s="384">
        <f>IFERROR(ROUND(INDEX($AL$4:$AL$22,MATCH($B5,$AJ$4:$AJ$22,0)),2),0)</f>
        <v>-5.66</v>
      </c>
      <c r="K5" s="383">
        <f>IFERROR(ROUND(INDEX($AM$4:$AM$22,MATCH($B5,$AJ$4:$AJ$22,0)),2),0)</f>
        <v>35</v>
      </c>
      <c r="L5" s="118">
        <f>INDEX($D$28:$D$46,MATCH(B5,$B$28:$B$46,0))</f>
        <v>37</v>
      </c>
      <c r="M5" s="391">
        <f>INDEX($F$28:$F$46,MATCH(B5,$B$28:$B$46,0))</f>
        <v>37</v>
      </c>
      <c r="O5" s="427">
        <v>2</v>
      </c>
      <c r="P5" s="427" t="s">
        <v>3815</v>
      </c>
      <c r="Q5" s="428">
        <v>1.0958333333333334</v>
      </c>
      <c r="R5" s="427">
        <v>36</v>
      </c>
      <c r="T5" s="427">
        <v>2</v>
      </c>
      <c r="U5" s="427" t="s">
        <v>3815</v>
      </c>
      <c r="V5" s="428">
        <v>-5.660571428571429</v>
      </c>
      <c r="W5" s="427">
        <v>35</v>
      </c>
      <c r="X5" s="427"/>
      <c r="Y5" s="427"/>
      <c r="Z5" s="427"/>
      <c r="AA5" s="427"/>
      <c r="AB5" s="427"/>
      <c r="AC5" s="427"/>
      <c r="AE5" s="427">
        <v>2</v>
      </c>
      <c r="AF5" s="427" t="s">
        <v>3815</v>
      </c>
      <c r="AG5" s="428">
        <v>1.0958333333333334</v>
      </c>
      <c r="AH5" s="427">
        <v>36</v>
      </c>
      <c r="AJ5" s="427">
        <v>2</v>
      </c>
      <c r="AK5" s="427" t="s">
        <v>3815</v>
      </c>
      <c r="AL5" s="428">
        <v>-5.660571428571429</v>
      </c>
      <c r="AM5" s="427">
        <v>35</v>
      </c>
      <c r="AN5"/>
    </row>
    <row r="6" spans="2:40" x14ac:dyDescent="0.6">
      <c r="B6" s="388">
        <v>3</v>
      </c>
      <c r="C6" s="388" t="s">
        <v>3819</v>
      </c>
      <c r="D6" s="389">
        <f t="shared" ref="D6:D21" si="0">IFERROR(ROUND(INDEX($Q$4:$Q$22,MATCH(B6,$O$4:$O$22,0)),2),0)</f>
        <v>5.15</v>
      </c>
      <c r="E6" s="388">
        <f t="shared" ref="E6:E21" si="1">IFERROR(INDEX($R$4:$R$22,MATCH(B6,$O$4:$O$22,0)),0)</f>
        <v>22</v>
      </c>
      <c r="F6" s="381">
        <f t="shared" ref="F6:F21" si="2">IFERROR(ROUND(INDEX($V$4:$V$22,MATCH(B6,$T$4:$T$22,0)),2),0)</f>
        <v>-2.83</v>
      </c>
      <c r="G6" s="380">
        <f t="shared" ref="G6:G21" si="3">IFERROR(INDEX($W$4:$W$22,MATCH(B6,$T$4:$T$22,0)),0)</f>
        <v>22</v>
      </c>
      <c r="H6" s="385">
        <f t="shared" ref="H6:H21" si="4">IFERROR(ROUND(INDEX($AG$4:$AG$22,MATCH($B6,$AE$4:$AE$22,0)),2),0)</f>
        <v>5.15</v>
      </c>
      <c r="I6" s="383">
        <f t="shared" ref="I6:I21" si="5">IFERROR(ROUND(INDEX($AH$4:$AH$22,MATCH($B6,$AE$4:$AE$22,0)),2),0)</f>
        <v>22</v>
      </c>
      <c r="J6" s="384">
        <f t="shared" ref="J6:J21" si="6">IFERROR(ROUND(INDEX($AL$4:$AL$22,MATCH($B6,$AJ$4:$AJ$22,0)),2),0)</f>
        <v>-2.83</v>
      </c>
      <c r="K6" s="383">
        <f t="shared" ref="K6:K21" si="7">IFERROR(ROUND(INDEX($AM$4:$AM$22,MATCH($B6,$AJ$4:$AJ$22,0)),2),0)</f>
        <v>22</v>
      </c>
      <c r="L6" s="118">
        <f t="shared" ref="L6:L21" si="8">INDEX($D$28:$D$46,MATCH(B6,$B$28:$B$46,0))</f>
        <v>22</v>
      </c>
      <c r="M6" s="391">
        <f t="shared" ref="M6:M21" si="9">INDEX($F$28:$F$46,MATCH(B6,$B$28:$B$46,0))</f>
        <v>22</v>
      </c>
      <c r="O6" s="427">
        <v>3</v>
      </c>
      <c r="P6" s="427" t="s">
        <v>3819</v>
      </c>
      <c r="Q6" s="428">
        <v>5.1527272727272724</v>
      </c>
      <c r="R6" s="427">
        <v>22</v>
      </c>
      <c r="T6" s="427">
        <v>3</v>
      </c>
      <c r="U6" s="427" t="s">
        <v>3819</v>
      </c>
      <c r="V6" s="428">
        <v>-2.8259090909090907</v>
      </c>
      <c r="W6" s="427">
        <v>22</v>
      </c>
      <c r="X6" s="427"/>
      <c r="Y6" s="427"/>
      <c r="Z6" s="427"/>
      <c r="AA6" s="427"/>
      <c r="AB6" s="427"/>
      <c r="AC6" s="427"/>
      <c r="AE6" s="427">
        <v>3</v>
      </c>
      <c r="AF6" s="427" t="s">
        <v>3819</v>
      </c>
      <c r="AG6" s="428">
        <v>5.1527272727272724</v>
      </c>
      <c r="AH6" s="427">
        <v>22</v>
      </c>
      <c r="AJ6" s="427">
        <v>3</v>
      </c>
      <c r="AK6" s="427" t="s">
        <v>3819</v>
      </c>
      <c r="AL6" s="428">
        <v>-2.8259090909090907</v>
      </c>
      <c r="AM6" s="427">
        <v>22</v>
      </c>
      <c r="AN6"/>
    </row>
    <row r="7" spans="2:40" x14ac:dyDescent="0.6">
      <c r="B7" s="388">
        <v>4</v>
      </c>
      <c r="C7" s="388" t="s">
        <v>3821</v>
      </c>
      <c r="D7" s="389">
        <f>IFERROR(ROUND(INDEX($Q$4:$Q$22,MATCH(B7,$O$4:$O$22,0)),2),0)</f>
        <v>0</v>
      </c>
      <c r="E7" s="388">
        <f t="shared" si="1"/>
        <v>0</v>
      </c>
      <c r="F7" s="381">
        <f t="shared" si="2"/>
        <v>0</v>
      </c>
      <c r="G7" s="380">
        <f t="shared" si="3"/>
        <v>0</v>
      </c>
      <c r="H7" s="385">
        <f t="shared" si="4"/>
        <v>0</v>
      </c>
      <c r="I7" s="383">
        <f t="shared" si="5"/>
        <v>0</v>
      </c>
      <c r="J7" s="384">
        <f t="shared" si="6"/>
        <v>0</v>
      </c>
      <c r="K7" s="383">
        <f t="shared" si="7"/>
        <v>0</v>
      </c>
      <c r="L7" s="118" t="str">
        <f>INDEX($D$28:$D$46,MATCH(B7,$B$28:$B$46,0))</f>
        <v>-</v>
      </c>
      <c r="M7" s="391" t="str">
        <f t="shared" si="9"/>
        <v>-</v>
      </c>
      <c r="O7" s="427">
        <v>5</v>
      </c>
      <c r="P7" s="427" t="s">
        <v>3811</v>
      </c>
      <c r="Q7" s="428">
        <v>-3.5455938697317984</v>
      </c>
      <c r="R7" s="427">
        <v>261</v>
      </c>
      <c r="T7" s="427">
        <v>5</v>
      </c>
      <c r="U7" s="427" t="s">
        <v>3811</v>
      </c>
      <c r="V7" s="428">
        <v>-10.203169811320763</v>
      </c>
      <c r="W7" s="427">
        <v>265</v>
      </c>
      <c r="X7" s="427"/>
      <c r="Y7" s="427"/>
      <c r="Z7" s="427"/>
      <c r="AA7" s="427"/>
      <c r="AB7" s="427"/>
      <c r="AC7" s="427"/>
      <c r="AE7" s="427">
        <v>5</v>
      </c>
      <c r="AF7" s="427" t="s">
        <v>3811</v>
      </c>
      <c r="AG7" s="428">
        <v>-3.5444827586206875</v>
      </c>
      <c r="AH7" s="427">
        <v>261</v>
      </c>
      <c r="AJ7" s="427">
        <v>5</v>
      </c>
      <c r="AK7" s="427" t="s">
        <v>3811</v>
      </c>
      <c r="AL7" s="428">
        <v>-10.20184905660378</v>
      </c>
      <c r="AM7" s="427">
        <v>265</v>
      </c>
      <c r="AN7"/>
    </row>
    <row r="8" spans="2:40" x14ac:dyDescent="0.6">
      <c r="B8" s="388">
        <v>5</v>
      </c>
      <c r="C8" s="388" t="s">
        <v>3811</v>
      </c>
      <c r="D8" s="389">
        <f t="shared" si="0"/>
        <v>-3.55</v>
      </c>
      <c r="E8" s="388">
        <f t="shared" si="1"/>
        <v>261</v>
      </c>
      <c r="F8" s="381">
        <f t="shared" si="2"/>
        <v>-10.199999999999999</v>
      </c>
      <c r="G8" s="380">
        <f t="shared" si="3"/>
        <v>265</v>
      </c>
      <c r="H8" s="385">
        <f t="shared" si="4"/>
        <v>-3.54</v>
      </c>
      <c r="I8" s="383">
        <f t="shared" si="5"/>
        <v>261</v>
      </c>
      <c r="J8" s="384">
        <f t="shared" si="6"/>
        <v>-10.199999999999999</v>
      </c>
      <c r="K8" s="383">
        <f t="shared" si="7"/>
        <v>265</v>
      </c>
      <c r="L8" s="118">
        <f t="shared" si="8"/>
        <v>274</v>
      </c>
      <c r="M8" s="391">
        <f t="shared" si="9"/>
        <v>274</v>
      </c>
      <c r="O8" s="427">
        <v>6</v>
      </c>
      <c r="P8" s="427" t="s">
        <v>3809</v>
      </c>
      <c r="Q8" s="428">
        <v>-4.3701197604790432</v>
      </c>
      <c r="R8" s="427">
        <v>167</v>
      </c>
      <c r="T8" s="427">
        <v>6</v>
      </c>
      <c r="U8" s="427" t="s">
        <v>3809</v>
      </c>
      <c r="V8" s="428">
        <v>-9.1867901234567881</v>
      </c>
      <c r="W8" s="427">
        <v>162</v>
      </c>
      <c r="X8" s="427"/>
      <c r="Y8" s="427"/>
      <c r="Z8" s="427"/>
      <c r="AA8" s="427"/>
      <c r="AB8" s="427"/>
      <c r="AC8" s="427"/>
      <c r="AE8" s="427">
        <v>6</v>
      </c>
      <c r="AF8" s="427" t="s">
        <v>3809</v>
      </c>
      <c r="AG8" s="428">
        <v>-3.9498148148148133</v>
      </c>
      <c r="AH8" s="427">
        <v>162</v>
      </c>
      <c r="AJ8" s="427">
        <v>6</v>
      </c>
      <c r="AK8" s="427" t="s">
        <v>3809</v>
      </c>
      <c r="AL8" s="428">
        <v>-8.877324840764329</v>
      </c>
      <c r="AM8" s="427">
        <v>157</v>
      </c>
      <c r="AN8"/>
    </row>
    <row r="9" spans="2:40" x14ac:dyDescent="0.6">
      <c r="B9" s="388">
        <v>6</v>
      </c>
      <c r="C9" s="388" t="s">
        <v>3809</v>
      </c>
      <c r="D9" s="389">
        <f t="shared" si="0"/>
        <v>-4.37</v>
      </c>
      <c r="E9" s="388">
        <f t="shared" si="1"/>
        <v>167</v>
      </c>
      <c r="F9" s="381">
        <f t="shared" si="2"/>
        <v>-9.19</v>
      </c>
      <c r="G9" s="380">
        <f t="shared" si="3"/>
        <v>162</v>
      </c>
      <c r="H9" s="385">
        <f t="shared" si="4"/>
        <v>-3.95</v>
      </c>
      <c r="I9" s="383">
        <f t="shared" si="5"/>
        <v>162</v>
      </c>
      <c r="J9" s="384">
        <f t="shared" si="6"/>
        <v>-8.8800000000000008</v>
      </c>
      <c r="K9" s="383">
        <f t="shared" si="7"/>
        <v>157</v>
      </c>
      <c r="L9" s="118">
        <f t="shared" si="8"/>
        <v>174</v>
      </c>
      <c r="M9" s="393">
        <f t="shared" si="9"/>
        <v>169</v>
      </c>
      <c r="O9" s="427">
        <v>9</v>
      </c>
      <c r="P9" s="427" t="s">
        <v>3814</v>
      </c>
      <c r="Q9" s="428">
        <v>-3.1456962025316448</v>
      </c>
      <c r="R9" s="427">
        <v>79</v>
      </c>
      <c r="T9" s="427">
        <v>9</v>
      </c>
      <c r="U9" s="427" t="s">
        <v>3814</v>
      </c>
      <c r="V9" s="428">
        <v>-7.1025641025640995</v>
      </c>
      <c r="W9" s="427">
        <v>78</v>
      </c>
      <c r="X9" s="427"/>
      <c r="Y9" s="427"/>
      <c r="Z9" s="427"/>
      <c r="AA9" s="427"/>
      <c r="AB9" s="427"/>
      <c r="AC9" s="427"/>
      <c r="AE9" s="427">
        <v>7</v>
      </c>
      <c r="AF9" s="427" t="s">
        <v>3816</v>
      </c>
      <c r="AG9" s="428">
        <v>-18.868000000000002</v>
      </c>
      <c r="AH9" s="427">
        <v>5</v>
      </c>
      <c r="AJ9" s="427">
        <v>7</v>
      </c>
      <c r="AK9" s="427" t="s">
        <v>3816</v>
      </c>
      <c r="AL9" s="428">
        <v>-18.904000000000003</v>
      </c>
      <c r="AM9" s="427">
        <v>5</v>
      </c>
      <c r="AN9"/>
    </row>
    <row r="10" spans="2:40" x14ac:dyDescent="0.6">
      <c r="B10" s="388">
        <v>7</v>
      </c>
      <c r="C10" s="388" t="s">
        <v>3816</v>
      </c>
      <c r="D10" s="389">
        <f t="shared" si="0"/>
        <v>0</v>
      </c>
      <c r="E10" s="388">
        <f t="shared" si="1"/>
        <v>0</v>
      </c>
      <c r="F10" s="381">
        <f t="shared" si="2"/>
        <v>0</v>
      </c>
      <c r="G10" s="380">
        <f t="shared" si="3"/>
        <v>0</v>
      </c>
      <c r="H10" s="385">
        <f t="shared" si="4"/>
        <v>-18.87</v>
      </c>
      <c r="I10" s="383">
        <f t="shared" si="5"/>
        <v>5</v>
      </c>
      <c r="J10" s="384">
        <f t="shared" si="6"/>
        <v>-18.899999999999999</v>
      </c>
      <c r="K10" s="383">
        <f t="shared" si="7"/>
        <v>5</v>
      </c>
      <c r="L10" s="118" t="str">
        <f>INDEX($D$28:$D$46,MATCH(B10,$B$28:$B$46,0))</f>
        <v>-</v>
      </c>
      <c r="M10" s="393">
        <f t="shared" si="9"/>
        <v>5</v>
      </c>
      <c r="O10" s="427">
        <v>10</v>
      </c>
      <c r="P10" s="427" t="s">
        <v>3810</v>
      </c>
      <c r="Q10" s="428">
        <v>-5.9941791044776123</v>
      </c>
      <c r="R10" s="427">
        <v>67</v>
      </c>
      <c r="T10" s="427">
        <v>10</v>
      </c>
      <c r="U10" s="427" t="s">
        <v>3810</v>
      </c>
      <c r="V10" s="428">
        <v>-10.856969696969694</v>
      </c>
      <c r="W10" s="427">
        <v>66</v>
      </c>
      <c r="X10" s="427"/>
      <c r="Y10" s="427"/>
      <c r="Z10" s="427"/>
      <c r="AA10" s="427"/>
      <c r="AB10" s="427"/>
      <c r="AC10" s="427"/>
      <c r="AE10" s="427">
        <v>9</v>
      </c>
      <c r="AF10" s="427" t="s">
        <v>3814</v>
      </c>
      <c r="AG10" s="428">
        <v>-3.1456962025316448</v>
      </c>
      <c r="AH10" s="427">
        <v>79</v>
      </c>
      <c r="AJ10" s="427">
        <v>9</v>
      </c>
      <c r="AK10" s="427" t="s">
        <v>3814</v>
      </c>
      <c r="AL10" s="428">
        <v>-7.1025641025640995</v>
      </c>
      <c r="AM10" s="427">
        <v>78</v>
      </c>
      <c r="AN10"/>
    </row>
    <row r="11" spans="2:40" x14ac:dyDescent="0.6">
      <c r="B11" s="388">
        <v>9</v>
      </c>
      <c r="C11" s="388" t="s">
        <v>3814</v>
      </c>
      <c r="D11" s="389">
        <f t="shared" si="0"/>
        <v>-3.15</v>
      </c>
      <c r="E11" s="388">
        <f t="shared" si="1"/>
        <v>79</v>
      </c>
      <c r="F11" s="381">
        <f t="shared" si="2"/>
        <v>-7.1</v>
      </c>
      <c r="G11" s="380">
        <f t="shared" si="3"/>
        <v>78</v>
      </c>
      <c r="H11" s="385">
        <f t="shared" si="4"/>
        <v>-3.15</v>
      </c>
      <c r="I11" s="383">
        <f t="shared" si="5"/>
        <v>79</v>
      </c>
      <c r="J11" s="384">
        <f t="shared" si="6"/>
        <v>-7.1</v>
      </c>
      <c r="K11" s="383">
        <f t="shared" si="7"/>
        <v>78</v>
      </c>
      <c r="L11" s="118">
        <f t="shared" si="8"/>
        <v>84</v>
      </c>
      <c r="M11" s="391">
        <f t="shared" si="9"/>
        <v>84</v>
      </c>
      <c r="O11" s="427">
        <v>12</v>
      </c>
      <c r="P11" s="427" t="s">
        <v>3820</v>
      </c>
      <c r="Q11" s="428">
        <v>-4.4367647058823527</v>
      </c>
      <c r="R11" s="427">
        <v>34</v>
      </c>
      <c r="T11" s="427">
        <v>12</v>
      </c>
      <c r="U11" s="427" t="s">
        <v>3820</v>
      </c>
      <c r="V11" s="428">
        <v>-7.3096969696969678</v>
      </c>
      <c r="W11" s="427">
        <v>33</v>
      </c>
      <c r="X11" s="427"/>
      <c r="Y11" s="427"/>
      <c r="Z11" s="427"/>
      <c r="AA11" s="427"/>
      <c r="AB11" s="427"/>
      <c r="AC11" s="427"/>
      <c r="AE11" s="427">
        <v>10</v>
      </c>
      <c r="AF11" s="427" t="s">
        <v>3810</v>
      </c>
      <c r="AG11" s="428">
        <v>-5.9941791044776114</v>
      </c>
      <c r="AH11" s="427">
        <v>67</v>
      </c>
      <c r="AJ11" s="427">
        <v>10</v>
      </c>
      <c r="AK11" s="427" t="s">
        <v>3810</v>
      </c>
      <c r="AL11" s="428">
        <v>-10.856969696969694</v>
      </c>
      <c r="AM11" s="427">
        <v>66</v>
      </c>
      <c r="AN11"/>
    </row>
    <row r="12" spans="2:40" x14ac:dyDescent="0.6">
      <c r="B12" s="388">
        <v>10</v>
      </c>
      <c r="C12" s="388" t="s">
        <v>3810</v>
      </c>
      <c r="D12" s="389">
        <f t="shared" si="0"/>
        <v>-5.99</v>
      </c>
      <c r="E12" s="388">
        <f t="shared" si="1"/>
        <v>67</v>
      </c>
      <c r="F12" s="381">
        <f t="shared" si="2"/>
        <v>-10.86</v>
      </c>
      <c r="G12" s="380">
        <f t="shared" si="3"/>
        <v>66</v>
      </c>
      <c r="H12" s="385">
        <f t="shared" si="4"/>
        <v>-5.99</v>
      </c>
      <c r="I12" s="383">
        <f t="shared" si="5"/>
        <v>67</v>
      </c>
      <c r="J12" s="384">
        <f t="shared" si="6"/>
        <v>-10.86</v>
      </c>
      <c r="K12" s="383">
        <f t="shared" si="7"/>
        <v>66</v>
      </c>
      <c r="L12" s="118">
        <f t="shared" si="8"/>
        <v>69</v>
      </c>
      <c r="M12" s="391">
        <f t="shared" si="9"/>
        <v>69</v>
      </c>
      <c r="O12" s="427">
        <v>13</v>
      </c>
      <c r="P12" s="427" t="s">
        <v>3813</v>
      </c>
      <c r="Q12" s="428">
        <v>-2.241857142857143</v>
      </c>
      <c r="R12" s="427">
        <v>70</v>
      </c>
      <c r="T12" s="427">
        <v>13</v>
      </c>
      <c r="U12" s="427" t="s">
        <v>3813</v>
      </c>
      <c r="V12" s="428">
        <v>-7.605211267605636</v>
      </c>
      <c r="W12" s="427">
        <v>71</v>
      </c>
      <c r="X12" s="427"/>
      <c r="Y12" s="427"/>
      <c r="Z12" s="427"/>
      <c r="AA12" s="427"/>
      <c r="AB12" s="427"/>
      <c r="AC12" s="427"/>
      <c r="AE12" s="427">
        <v>12</v>
      </c>
      <c r="AF12" s="427" t="s">
        <v>3820</v>
      </c>
      <c r="AG12" s="428">
        <v>-4.4367647058823527</v>
      </c>
      <c r="AH12" s="427">
        <v>34</v>
      </c>
      <c r="AJ12" s="427">
        <v>12</v>
      </c>
      <c r="AK12" s="427" t="s">
        <v>3820</v>
      </c>
      <c r="AL12" s="428">
        <v>-7.3096969696969678</v>
      </c>
      <c r="AM12" s="427">
        <v>33</v>
      </c>
      <c r="AN12"/>
    </row>
    <row r="13" spans="2:40" x14ac:dyDescent="0.6">
      <c r="B13" s="388">
        <v>12</v>
      </c>
      <c r="C13" s="388" t="s">
        <v>3820</v>
      </c>
      <c r="D13" s="389">
        <f t="shared" si="0"/>
        <v>-4.4400000000000004</v>
      </c>
      <c r="E13" s="388">
        <f t="shared" si="1"/>
        <v>34</v>
      </c>
      <c r="F13" s="381">
        <f t="shared" si="2"/>
        <v>-7.31</v>
      </c>
      <c r="G13" s="380">
        <f t="shared" si="3"/>
        <v>33</v>
      </c>
      <c r="H13" s="385">
        <f t="shared" si="4"/>
        <v>-4.4400000000000004</v>
      </c>
      <c r="I13" s="383">
        <f t="shared" si="5"/>
        <v>34</v>
      </c>
      <c r="J13" s="384">
        <f t="shared" si="6"/>
        <v>-7.31</v>
      </c>
      <c r="K13" s="383">
        <f t="shared" si="7"/>
        <v>33</v>
      </c>
      <c r="L13" s="118">
        <f t="shared" si="8"/>
        <v>35</v>
      </c>
      <c r="M13" s="391">
        <f t="shared" si="9"/>
        <v>35</v>
      </c>
      <c r="O13" s="427">
        <v>15</v>
      </c>
      <c r="P13" s="427" t="s">
        <v>3812</v>
      </c>
      <c r="Q13" s="428">
        <v>3.3775609756097573</v>
      </c>
      <c r="R13" s="427">
        <v>41</v>
      </c>
      <c r="T13" s="427">
        <v>15</v>
      </c>
      <c r="U13" s="427" t="s">
        <v>3812</v>
      </c>
      <c r="V13" s="428">
        <v>4.0540540540540598E-2</v>
      </c>
      <c r="W13" s="427">
        <v>37</v>
      </c>
      <c r="X13" s="427"/>
      <c r="Y13" s="427"/>
      <c r="Z13" s="427"/>
      <c r="AA13" s="427"/>
      <c r="AB13" s="427"/>
      <c r="AC13" s="427"/>
      <c r="AE13" s="427">
        <v>13</v>
      </c>
      <c r="AF13" s="427" t="s">
        <v>3813</v>
      </c>
      <c r="AG13" s="428">
        <v>-2.2514285714285713</v>
      </c>
      <c r="AH13" s="427">
        <v>70</v>
      </c>
      <c r="AJ13" s="427">
        <v>13</v>
      </c>
      <c r="AK13" s="427" t="s">
        <v>3813</v>
      </c>
      <c r="AL13" s="428">
        <v>-7.614507042253523</v>
      </c>
      <c r="AM13" s="427">
        <v>71</v>
      </c>
      <c r="AN13"/>
    </row>
    <row r="14" spans="2:40" x14ac:dyDescent="0.6">
      <c r="B14" s="388">
        <v>13</v>
      </c>
      <c r="C14" s="388" t="s">
        <v>3813</v>
      </c>
      <c r="D14" s="389">
        <f t="shared" si="0"/>
        <v>-2.2400000000000002</v>
      </c>
      <c r="E14" s="388">
        <f t="shared" si="1"/>
        <v>70</v>
      </c>
      <c r="F14" s="381">
        <f t="shared" si="2"/>
        <v>-7.61</v>
      </c>
      <c r="G14" s="380">
        <f t="shared" si="3"/>
        <v>71</v>
      </c>
      <c r="H14" s="385">
        <f t="shared" si="4"/>
        <v>-2.25</v>
      </c>
      <c r="I14" s="383">
        <f t="shared" si="5"/>
        <v>70</v>
      </c>
      <c r="J14" s="384">
        <f t="shared" si="6"/>
        <v>-7.61</v>
      </c>
      <c r="K14" s="383">
        <f t="shared" si="7"/>
        <v>71</v>
      </c>
      <c r="L14" s="118">
        <f t="shared" si="8"/>
        <v>75</v>
      </c>
      <c r="M14" s="391">
        <f t="shared" si="9"/>
        <v>75</v>
      </c>
      <c r="O14" s="427">
        <v>16</v>
      </c>
      <c r="P14" s="427" t="s">
        <v>3818</v>
      </c>
      <c r="Q14" s="428">
        <v>2.1855555555555553</v>
      </c>
      <c r="R14" s="427">
        <v>27</v>
      </c>
      <c r="T14" s="427">
        <v>16</v>
      </c>
      <c r="U14" s="427" t="s">
        <v>3818</v>
      </c>
      <c r="V14" s="428">
        <v>-2.1728000000000005</v>
      </c>
      <c r="W14" s="427">
        <v>25</v>
      </c>
      <c r="X14" s="427"/>
      <c r="Y14" s="427"/>
      <c r="Z14" s="427"/>
      <c r="AA14" s="427"/>
      <c r="AB14" s="427"/>
      <c r="AC14" s="427"/>
      <c r="AE14" s="427">
        <v>14</v>
      </c>
      <c r="AF14" s="427" t="s">
        <v>3808</v>
      </c>
      <c r="AG14" s="428">
        <v>2.0590909090909086</v>
      </c>
      <c r="AH14" s="427">
        <v>11</v>
      </c>
      <c r="AJ14" s="427">
        <v>14</v>
      </c>
      <c r="AK14" s="427" t="s">
        <v>3808</v>
      </c>
      <c r="AL14" s="428">
        <v>-1.3969999999999998</v>
      </c>
      <c r="AM14" s="427">
        <v>10</v>
      </c>
      <c r="AN14"/>
    </row>
    <row r="15" spans="2:40" x14ac:dyDescent="0.6">
      <c r="B15" s="388">
        <v>14</v>
      </c>
      <c r="C15" s="388" t="s">
        <v>3808</v>
      </c>
      <c r="D15" s="389">
        <f t="shared" si="0"/>
        <v>0</v>
      </c>
      <c r="E15" s="388">
        <f t="shared" si="1"/>
        <v>0</v>
      </c>
      <c r="F15" s="381">
        <f t="shared" si="2"/>
        <v>0</v>
      </c>
      <c r="G15" s="380">
        <f t="shared" si="3"/>
        <v>0</v>
      </c>
      <c r="H15" s="385">
        <f t="shared" si="4"/>
        <v>2.06</v>
      </c>
      <c r="I15" s="383">
        <f t="shared" si="5"/>
        <v>11</v>
      </c>
      <c r="J15" s="384">
        <f t="shared" si="6"/>
        <v>-1.4</v>
      </c>
      <c r="K15" s="383">
        <f t="shared" si="7"/>
        <v>10</v>
      </c>
      <c r="L15" s="118" t="str">
        <f t="shared" si="8"/>
        <v>-</v>
      </c>
      <c r="M15" s="393">
        <f t="shared" si="9"/>
        <v>11</v>
      </c>
      <c r="O15" s="427">
        <v>17</v>
      </c>
      <c r="P15" s="427" t="s">
        <v>3817</v>
      </c>
      <c r="Q15" s="428">
        <v>3.5976923076923084</v>
      </c>
      <c r="R15" s="427">
        <v>26</v>
      </c>
      <c r="T15" s="427">
        <v>17</v>
      </c>
      <c r="U15" s="427" t="s">
        <v>3817</v>
      </c>
      <c r="V15" s="428">
        <v>-2.2330769230769234</v>
      </c>
      <c r="W15" s="427">
        <v>26</v>
      </c>
      <c r="X15" s="427"/>
      <c r="Y15" s="427"/>
      <c r="Z15" s="427"/>
      <c r="AA15" s="427"/>
      <c r="AB15" s="427"/>
      <c r="AC15" s="427"/>
      <c r="AE15" s="427">
        <v>15</v>
      </c>
      <c r="AF15" s="427" t="s">
        <v>3812</v>
      </c>
      <c r="AG15" s="428">
        <v>3.8803571428571426</v>
      </c>
      <c r="AH15" s="427">
        <v>28</v>
      </c>
      <c r="AJ15" s="427">
        <v>15</v>
      </c>
      <c r="AK15" s="427" t="s">
        <v>3812</v>
      </c>
      <c r="AL15" s="428">
        <v>0.5729629629629629</v>
      </c>
      <c r="AM15" s="427">
        <v>27</v>
      </c>
      <c r="AN15"/>
    </row>
    <row r="16" spans="2:40" x14ac:dyDescent="0.6">
      <c r="B16" s="388">
        <v>15</v>
      </c>
      <c r="C16" s="388" t="s">
        <v>3812</v>
      </c>
      <c r="D16" s="389">
        <f t="shared" si="0"/>
        <v>3.38</v>
      </c>
      <c r="E16" s="388">
        <f t="shared" si="1"/>
        <v>41</v>
      </c>
      <c r="F16" s="381">
        <f t="shared" si="2"/>
        <v>0.04</v>
      </c>
      <c r="G16" s="380">
        <f t="shared" si="3"/>
        <v>37</v>
      </c>
      <c r="H16" s="385">
        <f t="shared" si="4"/>
        <v>3.88</v>
      </c>
      <c r="I16" s="383">
        <f t="shared" si="5"/>
        <v>28</v>
      </c>
      <c r="J16" s="384">
        <f t="shared" si="6"/>
        <v>0.56999999999999995</v>
      </c>
      <c r="K16" s="383">
        <f t="shared" si="7"/>
        <v>27</v>
      </c>
      <c r="L16" s="118">
        <f t="shared" si="8"/>
        <v>41</v>
      </c>
      <c r="M16" s="393">
        <f t="shared" si="9"/>
        <v>30</v>
      </c>
      <c r="O16" s="427">
        <v>18</v>
      </c>
      <c r="P16" s="427" t="s">
        <v>3822</v>
      </c>
      <c r="Q16" s="428">
        <v>8.3333333333359316E-4</v>
      </c>
      <c r="R16" s="427">
        <v>12</v>
      </c>
      <c r="T16" s="427">
        <v>18</v>
      </c>
      <c r="U16" s="427" t="s">
        <v>3822</v>
      </c>
      <c r="V16" s="428">
        <v>-1.4458333333333331</v>
      </c>
      <c r="W16" s="427">
        <v>12</v>
      </c>
      <c r="X16" s="427"/>
      <c r="Y16" s="427"/>
      <c r="Z16" s="427"/>
      <c r="AA16" s="427"/>
      <c r="AB16" s="427"/>
      <c r="AC16" s="427"/>
      <c r="AE16" s="427">
        <v>16</v>
      </c>
      <c r="AF16" s="427" t="s">
        <v>3818</v>
      </c>
      <c r="AG16" s="428">
        <v>2.1855555555555553</v>
      </c>
      <c r="AH16" s="427">
        <v>27</v>
      </c>
      <c r="AJ16" s="427">
        <v>16</v>
      </c>
      <c r="AK16" s="427" t="s">
        <v>3818</v>
      </c>
      <c r="AL16" s="428">
        <v>-2.1728000000000005</v>
      </c>
      <c r="AM16" s="427">
        <v>25</v>
      </c>
      <c r="AN16"/>
    </row>
    <row r="17" spans="2:40" x14ac:dyDescent="0.6">
      <c r="B17" s="388">
        <v>16</v>
      </c>
      <c r="C17" s="388" t="s">
        <v>3818</v>
      </c>
      <c r="D17" s="389">
        <f t="shared" si="0"/>
        <v>2.19</v>
      </c>
      <c r="E17" s="388">
        <f t="shared" si="1"/>
        <v>27</v>
      </c>
      <c r="F17" s="381">
        <f t="shared" si="2"/>
        <v>-2.17</v>
      </c>
      <c r="G17" s="380">
        <f t="shared" si="3"/>
        <v>25</v>
      </c>
      <c r="H17" s="385">
        <f t="shared" si="4"/>
        <v>2.19</v>
      </c>
      <c r="I17" s="383">
        <f t="shared" si="5"/>
        <v>27</v>
      </c>
      <c r="J17" s="384">
        <f t="shared" si="6"/>
        <v>-2.17</v>
      </c>
      <c r="K17" s="383">
        <f t="shared" si="7"/>
        <v>25</v>
      </c>
      <c r="L17" s="118">
        <f t="shared" si="8"/>
        <v>29</v>
      </c>
      <c r="M17" s="391">
        <f t="shared" si="9"/>
        <v>29</v>
      </c>
      <c r="O17" s="427">
        <v>19</v>
      </c>
      <c r="P17" s="427" t="s">
        <v>3807</v>
      </c>
      <c r="Q17" s="428">
        <v>5.8727777777777774</v>
      </c>
      <c r="R17" s="427">
        <v>18</v>
      </c>
      <c r="T17" s="427">
        <v>19</v>
      </c>
      <c r="U17" s="427" t="s">
        <v>3807</v>
      </c>
      <c r="V17" s="428">
        <v>2.31</v>
      </c>
      <c r="W17" s="427">
        <v>19</v>
      </c>
      <c r="X17" s="427"/>
      <c r="Y17" s="427"/>
      <c r="Z17" s="427"/>
      <c r="AA17" s="427"/>
      <c r="AB17" s="427"/>
      <c r="AC17" s="427"/>
      <c r="AE17" s="427">
        <v>17</v>
      </c>
      <c r="AF17" s="427" t="s">
        <v>3817</v>
      </c>
      <c r="AG17" s="428">
        <v>3.597692307692308</v>
      </c>
      <c r="AH17" s="427">
        <v>26</v>
      </c>
      <c r="AJ17" s="427">
        <v>17</v>
      </c>
      <c r="AK17" s="427" t="s">
        <v>3817</v>
      </c>
      <c r="AL17" s="428">
        <v>-2.2330769230769234</v>
      </c>
      <c r="AM17" s="427">
        <v>26</v>
      </c>
      <c r="AN17"/>
    </row>
    <row r="18" spans="2:40" x14ac:dyDescent="0.6">
      <c r="B18" s="388">
        <v>17</v>
      </c>
      <c r="C18" s="388" t="s">
        <v>3817</v>
      </c>
      <c r="D18" s="389">
        <f t="shared" si="0"/>
        <v>3.6</v>
      </c>
      <c r="E18" s="388">
        <f t="shared" si="1"/>
        <v>26</v>
      </c>
      <c r="F18" s="381">
        <f t="shared" si="2"/>
        <v>-2.23</v>
      </c>
      <c r="G18" s="380">
        <f t="shared" si="3"/>
        <v>26</v>
      </c>
      <c r="H18" s="385">
        <f t="shared" si="4"/>
        <v>3.6</v>
      </c>
      <c r="I18" s="383">
        <f t="shared" si="5"/>
        <v>26</v>
      </c>
      <c r="J18" s="384">
        <f t="shared" si="6"/>
        <v>-2.23</v>
      </c>
      <c r="K18" s="383">
        <f t="shared" si="7"/>
        <v>26</v>
      </c>
      <c r="L18" s="118">
        <f t="shared" si="8"/>
        <v>27</v>
      </c>
      <c r="M18" s="391">
        <f t="shared" si="9"/>
        <v>27</v>
      </c>
      <c r="O18" s="427">
        <v>20</v>
      </c>
      <c r="P18" s="427" t="s">
        <v>3823</v>
      </c>
      <c r="Q18" s="428">
        <v>3.0975000000000001</v>
      </c>
      <c r="R18" s="427">
        <v>4</v>
      </c>
      <c r="T18" s="427">
        <v>20</v>
      </c>
      <c r="U18" s="427" t="s">
        <v>3823</v>
      </c>
      <c r="V18" s="428">
        <v>-3.2625000000000002</v>
      </c>
      <c r="W18" s="427">
        <v>4</v>
      </c>
      <c r="X18" s="427"/>
      <c r="Y18" s="427"/>
      <c r="Z18" s="427"/>
      <c r="AA18" s="427"/>
      <c r="AB18" s="427"/>
      <c r="AC18" s="427"/>
      <c r="AE18" s="427">
        <v>18</v>
      </c>
      <c r="AF18" s="427" t="s">
        <v>3822</v>
      </c>
      <c r="AG18" s="428">
        <v>8.3333333333359316E-4</v>
      </c>
      <c r="AH18" s="427">
        <v>12</v>
      </c>
      <c r="AJ18" s="427">
        <v>18</v>
      </c>
      <c r="AK18" s="427" t="s">
        <v>3822</v>
      </c>
      <c r="AL18" s="428">
        <v>-1.4458333333333331</v>
      </c>
      <c r="AM18" s="427">
        <v>12</v>
      </c>
      <c r="AN18"/>
    </row>
    <row r="19" spans="2:40" x14ac:dyDescent="0.6">
      <c r="B19" s="388">
        <v>18</v>
      </c>
      <c r="C19" s="388" t="s">
        <v>3822</v>
      </c>
      <c r="D19" s="389">
        <f t="shared" si="0"/>
        <v>0</v>
      </c>
      <c r="E19" s="388">
        <f t="shared" si="1"/>
        <v>12</v>
      </c>
      <c r="F19" s="381">
        <f t="shared" si="2"/>
        <v>-1.45</v>
      </c>
      <c r="G19" s="380">
        <f t="shared" si="3"/>
        <v>12</v>
      </c>
      <c r="H19" s="385">
        <f t="shared" si="4"/>
        <v>0</v>
      </c>
      <c r="I19" s="383">
        <f t="shared" si="5"/>
        <v>12</v>
      </c>
      <c r="J19" s="384">
        <f t="shared" si="6"/>
        <v>-1.45</v>
      </c>
      <c r="K19" s="383">
        <f t="shared" si="7"/>
        <v>12</v>
      </c>
      <c r="L19" s="118">
        <f t="shared" si="8"/>
        <v>12</v>
      </c>
      <c r="M19" s="391">
        <f t="shared" si="9"/>
        <v>12</v>
      </c>
      <c r="O19" s="427" t="s">
        <v>4130</v>
      </c>
      <c r="P19" s="427"/>
      <c r="Q19" s="428">
        <v>-2.3740277777777798</v>
      </c>
      <c r="R19" s="427">
        <v>864</v>
      </c>
      <c r="T19" s="427" t="s">
        <v>4130</v>
      </c>
      <c r="U19" s="427"/>
      <c r="V19" s="428">
        <v>-7.721087719298243</v>
      </c>
      <c r="W19" s="427">
        <v>855</v>
      </c>
      <c r="X19" s="427"/>
      <c r="Y19" s="427"/>
      <c r="Z19" s="427"/>
      <c r="AA19" s="427"/>
      <c r="AB19" s="427"/>
      <c r="AC19" s="427"/>
      <c r="AE19" s="427">
        <v>19</v>
      </c>
      <c r="AF19" s="427" t="s">
        <v>3807</v>
      </c>
      <c r="AG19" s="428">
        <v>5.8772222222222217</v>
      </c>
      <c r="AH19" s="427">
        <v>18</v>
      </c>
      <c r="AJ19" s="427">
        <v>19</v>
      </c>
      <c r="AK19" s="427" t="s">
        <v>3807</v>
      </c>
      <c r="AL19" s="428">
        <v>2.3136842105263158</v>
      </c>
      <c r="AM19" s="427">
        <v>19</v>
      </c>
      <c r="AN19"/>
    </row>
    <row r="20" spans="2:40" x14ac:dyDescent="0.6">
      <c r="B20" s="388">
        <v>19</v>
      </c>
      <c r="C20" s="388" t="s">
        <v>3807</v>
      </c>
      <c r="D20" s="389">
        <f t="shared" si="0"/>
        <v>5.87</v>
      </c>
      <c r="E20" s="388">
        <f t="shared" si="1"/>
        <v>18</v>
      </c>
      <c r="F20" s="381">
        <f t="shared" si="2"/>
        <v>2.31</v>
      </c>
      <c r="G20" s="380">
        <f t="shared" si="3"/>
        <v>19</v>
      </c>
      <c r="H20" s="385">
        <f t="shared" si="4"/>
        <v>5.88</v>
      </c>
      <c r="I20" s="383">
        <f t="shared" si="5"/>
        <v>18</v>
      </c>
      <c r="J20" s="384">
        <f t="shared" si="6"/>
        <v>2.31</v>
      </c>
      <c r="K20" s="383">
        <f t="shared" si="7"/>
        <v>19</v>
      </c>
      <c r="L20" s="118">
        <f t="shared" si="8"/>
        <v>19</v>
      </c>
      <c r="M20" s="391">
        <f t="shared" si="9"/>
        <v>19</v>
      </c>
      <c r="O20" s="379"/>
      <c r="P20" s="379"/>
      <c r="Q20" s="379"/>
      <c r="R20" s="379"/>
      <c r="T20" s="379"/>
      <c r="U20" s="379"/>
      <c r="V20" s="379"/>
      <c r="W20" s="379"/>
      <c r="X20" s="379"/>
      <c r="Y20" s="379"/>
      <c r="Z20" s="379"/>
      <c r="AA20" s="379"/>
      <c r="AB20" s="379"/>
      <c r="AC20" s="379"/>
      <c r="AE20" s="427">
        <v>20</v>
      </c>
      <c r="AF20" s="427" t="s">
        <v>3823</v>
      </c>
      <c r="AG20" s="428">
        <v>3.0975000000000001</v>
      </c>
      <c r="AH20" s="427">
        <v>4</v>
      </c>
      <c r="AJ20" s="427">
        <v>20</v>
      </c>
      <c r="AK20" s="427" t="s">
        <v>3823</v>
      </c>
      <c r="AL20" s="428">
        <v>-3.2625000000000002</v>
      </c>
      <c r="AM20" s="427">
        <v>4</v>
      </c>
      <c r="AN20"/>
    </row>
    <row r="21" spans="2:40" x14ac:dyDescent="0.6">
      <c r="B21" s="388">
        <v>20</v>
      </c>
      <c r="C21" s="388" t="s">
        <v>3823</v>
      </c>
      <c r="D21" s="389">
        <f t="shared" si="0"/>
        <v>3.1</v>
      </c>
      <c r="E21" s="388">
        <f t="shared" si="1"/>
        <v>4</v>
      </c>
      <c r="F21" s="381">
        <f t="shared" si="2"/>
        <v>-3.26</v>
      </c>
      <c r="G21" s="380">
        <f t="shared" si="3"/>
        <v>4</v>
      </c>
      <c r="H21" s="385">
        <f t="shared" si="4"/>
        <v>3.1</v>
      </c>
      <c r="I21" s="383">
        <f t="shared" si="5"/>
        <v>4</v>
      </c>
      <c r="J21" s="384">
        <f t="shared" si="6"/>
        <v>-3.26</v>
      </c>
      <c r="K21" s="383">
        <f t="shared" si="7"/>
        <v>4</v>
      </c>
      <c r="L21" s="118">
        <f t="shared" si="8"/>
        <v>4</v>
      </c>
      <c r="M21" s="391">
        <f t="shared" si="9"/>
        <v>4</v>
      </c>
      <c r="O21" s="379"/>
      <c r="P21" s="379"/>
      <c r="Q21" s="379"/>
      <c r="R21" s="379"/>
      <c r="T21" s="379"/>
      <c r="U21" s="379"/>
      <c r="V21" s="379"/>
      <c r="W21" s="379"/>
      <c r="X21" s="379"/>
      <c r="Y21" s="379"/>
      <c r="Z21" s="379"/>
      <c r="AA21" s="379"/>
      <c r="AB21" s="379"/>
      <c r="AC21" s="379"/>
      <c r="AE21" s="427" t="s">
        <v>3687</v>
      </c>
      <c r="AF21" s="427"/>
      <c r="AG21" s="428">
        <v>-2.3933178654292364</v>
      </c>
      <c r="AH21" s="427">
        <v>862</v>
      </c>
      <c r="AJ21" s="427" t="s">
        <v>3687</v>
      </c>
      <c r="AK21" s="427"/>
      <c r="AL21" s="428">
        <v>-7.7213684210526292</v>
      </c>
      <c r="AM21" s="427">
        <v>855</v>
      </c>
      <c r="AN21"/>
    </row>
    <row r="22" spans="2:40" x14ac:dyDescent="0.6">
      <c r="B22" s="116"/>
      <c r="C22" s="116" t="s">
        <v>3861</v>
      </c>
      <c r="D22" s="117"/>
      <c r="E22" s="116">
        <f>SUM(E5:E21)</f>
        <v>864</v>
      </c>
      <c r="F22" s="149"/>
      <c r="G22" s="150">
        <f>SUM(G5:G21)</f>
        <v>855</v>
      </c>
      <c r="H22" s="383"/>
      <c r="I22" s="383">
        <f>SUM(I5:I21)</f>
        <v>862</v>
      </c>
      <c r="J22" s="383"/>
      <c r="K22" s="383">
        <f>SUM(K5:K21)</f>
        <v>855</v>
      </c>
      <c r="L22" s="119">
        <f>SUM(L5:L21)</f>
        <v>902</v>
      </c>
      <c r="M22" s="392">
        <f>SUM(M5:M21)</f>
        <v>902</v>
      </c>
      <c r="O22" s="379"/>
      <c r="P22" s="379"/>
      <c r="Q22" s="379"/>
      <c r="R22" s="379"/>
      <c r="T22" s="379"/>
      <c r="U22" s="379"/>
      <c r="V22" s="379"/>
      <c r="W22" s="379"/>
      <c r="X22" s="379"/>
      <c r="Y22" s="379"/>
      <c r="Z22" s="379"/>
      <c r="AA22" s="379"/>
      <c r="AB22" s="379"/>
      <c r="AC22" s="379"/>
      <c r="AE22"/>
      <c r="AF22"/>
      <c r="AG22"/>
      <c r="AH22"/>
      <c r="AJ22"/>
      <c r="AK22"/>
      <c r="AL22"/>
      <c r="AM22"/>
      <c r="AN22"/>
    </row>
    <row r="23" spans="2:40" x14ac:dyDescent="0.6">
      <c r="AE23" s="379"/>
      <c r="AF23" s="379"/>
      <c r="AG23" s="379"/>
      <c r="AH23" s="379"/>
      <c r="AJ23" s="379"/>
      <c r="AK23" s="379"/>
      <c r="AL23" s="379"/>
      <c r="AM23" s="379"/>
      <c r="AN23"/>
    </row>
    <row r="24" spans="2:40" x14ac:dyDescent="0.6">
      <c r="AE24" s="379"/>
      <c r="AF24" s="379"/>
      <c r="AG24" s="379"/>
      <c r="AH24" s="379"/>
      <c r="AJ24" s="379"/>
      <c r="AK24" s="379"/>
      <c r="AL24" s="379"/>
      <c r="AM24" s="379"/>
      <c r="AN24"/>
    </row>
    <row r="25" spans="2:40" x14ac:dyDescent="0.6">
      <c r="AE25" s="379"/>
      <c r="AF25" s="379"/>
      <c r="AG25" s="379"/>
      <c r="AH25" s="379"/>
      <c r="AJ25" s="379"/>
      <c r="AK25" s="379"/>
      <c r="AL25" s="379"/>
      <c r="AM25" s="379"/>
      <c r="AN25"/>
    </row>
    <row r="26" spans="2:40" hidden="1" x14ac:dyDescent="0.6">
      <c r="AE26" s="379"/>
      <c r="AF26" s="379"/>
      <c r="AG26" s="379"/>
      <c r="AH26" s="379"/>
      <c r="AJ26" s="379"/>
      <c r="AK26" s="379"/>
      <c r="AL26" s="379"/>
      <c r="AM26" s="379"/>
      <c r="AN26"/>
    </row>
    <row r="27" spans="2:40" hidden="1" x14ac:dyDescent="0.6">
      <c r="D27" s="114" t="s">
        <v>4119</v>
      </c>
      <c r="F27" s="114" t="s">
        <v>4120</v>
      </c>
      <c r="AE27" s="379"/>
      <c r="AF27" s="379"/>
      <c r="AG27" s="379"/>
      <c r="AH27" s="379"/>
      <c r="AJ27" s="379"/>
      <c r="AK27" s="379"/>
      <c r="AL27" s="379"/>
      <c r="AM27" s="379"/>
      <c r="AN27"/>
    </row>
    <row r="28" spans="2:40" ht="24.6" hidden="1" x14ac:dyDescent="0.7">
      <c r="B28" s="335">
        <v>2</v>
      </c>
      <c r="C28" s="336" t="s">
        <v>3948</v>
      </c>
      <c r="D28" s="214">
        <v>37</v>
      </c>
      <c r="F28" s="124">
        <v>37</v>
      </c>
      <c r="I28" s="394"/>
      <c r="J28" s="395"/>
      <c r="K28" s="396"/>
      <c r="L28" s="395"/>
      <c r="AE28" s="379"/>
      <c r="AF28" s="379"/>
      <c r="AG28" s="379"/>
      <c r="AH28" s="379"/>
      <c r="AJ28" s="379"/>
      <c r="AK28" s="379"/>
      <c r="AL28" s="379"/>
      <c r="AM28" s="379"/>
      <c r="AN28"/>
    </row>
    <row r="29" spans="2:40" ht="24.6" hidden="1" x14ac:dyDescent="0.7">
      <c r="B29" s="335">
        <v>3</v>
      </c>
      <c r="C29" s="336" t="s">
        <v>3947</v>
      </c>
      <c r="D29" s="214">
        <v>22</v>
      </c>
      <c r="F29" s="124">
        <v>22</v>
      </c>
      <c r="I29" s="394"/>
      <c r="J29" s="395"/>
      <c r="K29" s="396"/>
      <c r="L29" s="395"/>
      <c r="AE29" s="379"/>
      <c r="AF29" s="379"/>
      <c r="AG29" s="379"/>
      <c r="AH29" s="379"/>
      <c r="AJ29" s="379"/>
      <c r="AK29" s="379"/>
      <c r="AL29" s="379"/>
      <c r="AM29" s="379"/>
      <c r="AN29"/>
    </row>
    <row r="30" spans="2:40" ht="24.6" hidden="1" x14ac:dyDescent="0.7">
      <c r="B30" s="337">
        <v>4</v>
      </c>
      <c r="C30" s="338" t="s">
        <v>3950</v>
      </c>
      <c r="D30" s="339" t="s">
        <v>3678</v>
      </c>
      <c r="F30" s="124" t="s">
        <v>3678</v>
      </c>
      <c r="I30" s="394"/>
      <c r="J30" s="395"/>
      <c r="K30" s="396"/>
      <c r="L30" s="395"/>
      <c r="AE30" s="379"/>
      <c r="AF30" s="379"/>
      <c r="AG30" s="379"/>
      <c r="AH30" s="379"/>
      <c r="AJ30" s="379"/>
      <c r="AK30" s="379"/>
      <c r="AL30" s="379"/>
      <c r="AM30" s="379"/>
      <c r="AN30"/>
    </row>
    <row r="31" spans="2:40" ht="24.6" hidden="1" x14ac:dyDescent="0.7">
      <c r="B31" s="335">
        <v>5</v>
      </c>
      <c r="C31" s="336" t="s">
        <v>3941</v>
      </c>
      <c r="D31" s="214">
        <v>274</v>
      </c>
      <c r="F31" s="124">
        <v>274</v>
      </c>
      <c r="I31" s="394"/>
      <c r="J31" s="395"/>
      <c r="K31" s="396"/>
      <c r="L31" s="395"/>
      <c r="AE31" s="379"/>
      <c r="AF31" s="379"/>
      <c r="AG31" s="379"/>
      <c r="AH31" s="379"/>
      <c r="AJ31" s="379"/>
      <c r="AK31" s="379"/>
      <c r="AL31" s="379"/>
      <c r="AM31" s="379"/>
      <c r="AN31"/>
    </row>
    <row r="32" spans="2:40" ht="24.6" hidden="1" x14ac:dyDescent="0.7">
      <c r="B32" s="335">
        <v>6</v>
      </c>
      <c r="C32" s="336" t="s">
        <v>3945</v>
      </c>
      <c r="D32" s="214">
        <v>174</v>
      </c>
      <c r="F32" s="124">
        <v>169</v>
      </c>
      <c r="I32" s="394"/>
      <c r="J32" s="395"/>
      <c r="K32" s="396"/>
      <c r="L32" s="395"/>
      <c r="AE32" s="379"/>
      <c r="AF32" s="379"/>
      <c r="AG32" s="379"/>
      <c r="AH32" s="379"/>
      <c r="AJ32" s="379"/>
      <c r="AK32" s="379"/>
      <c r="AL32" s="379"/>
      <c r="AM32" s="379"/>
      <c r="AN32"/>
    </row>
    <row r="33" spans="2:40" ht="24.6" hidden="1" x14ac:dyDescent="0.7">
      <c r="B33" s="337">
        <v>7</v>
      </c>
      <c r="C33" s="338" t="s">
        <v>3949</v>
      </c>
      <c r="D33" s="339" t="s">
        <v>3678</v>
      </c>
      <c r="F33" s="124">
        <v>5</v>
      </c>
      <c r="I33" s="394"/>
      <c r="J33" s="395"/>
      <c r="K33" s="396"/>
      <c r="L33" s="395"/>
      <c r="AE33" s="379"/>
      <c r="AF33" s="379"/>
      <c r="AG33" s="379"/>
      <c r="AH33" s="379"/>
      <c r="AJ33" s="379"/>
      <c r="AK33" s="379"/>
      <c r="AL33" s="379"/>
      <c r="AM33" s="379"/>
      <c r="AN33"/>
    </row>
    <row r="34" spans="2:40" ht="24.6" hidden="1" x14ac:dyDescent="0.7">
      <c r="B34" s="337">
        <v>8</v>
      </c>
      <c r="C34" s="338" t="s">
        <v>3971</v>
      </c>
      <c r="D34" s="339" t="s">
        <v>3678</v>
      </c>
      <c r="F34" s="124" t="s">
        <v>3678</v>
      </c>
      <c r="I34" s="394"/>
      <c r="J34" s="395"/>
      <c r="K34" s="396"/>
      <c r="L34" s="395"/>
      <c r="AE34" s="379"/>
      <c r="AF34" s="379"/>
      <c r="AG34" s="379"/>
      <c r="AH34" s="379"/>
      <c r="AJ34" s="379"/>
      <c r="AK34" s="379"/>
      <c r="AL34" s="379"/>
      <c r="AM34" s="379"/>
      <c r="AN34"/>
    </row>
    <row r="35" spans="2:40" ht="24.6" hidden="1" x14ac:dyDescent="0.7">
      <c r="B35" s="335">
        <v>9</v>
      </c>
      <c r="C35" s="336" t="s">
        <v>3942</v>
      </c>
      <c r="D35" s="214">
        <v>84</v>
      </c>
      <c r="F35" s="124">
        <v>84</v>
      </c>
      <c r="I35" s="394"/>
      <c r="J35" s="395"/>
      <c r="K35" s="396"/>
      <c r="L35" s="395"/>
      <c r="AE35" s="379"/>
      <c r="AF35" s="379"/>
      <c r="AG35" s="379"/>
      <c r="AH35" s="379"/>
      <c r="AJ35" s="379"/>
      <c r="AK35" s="379"/>
      <c r="AL35" s="379"/>
      <c r="AM35" s="379"/>
      <c r="AN35"/>
    </row>
    <row r="36" spans="2:40" ht="24.6" hidden="1" x14ac:dyDescent="0.7">
      <c r="B36" s="335">
        <v>10</v>
      </c>
      <c r="C36" s="336" t="s">
        <v>3944</v>
      </c>
      <c r="D36" s="214">
        <v>69</v>
      </c>
      <c r="F36" s="124">
        <v>69</v>
      </c>
      <c r="I36" s="394"/>
      <c r="J36" s="395"/>
      <c r="K36" s="396"/>
      <c r="L36" s="395"/>
      <c r="AE36" s="379"/>
      <c r="AF36" s="379"/>
      <c r="AG36" s="379"/>
      <c r="AH36" s="379"/>
      <c r="AJ36" s="379"/>
      <c r="AK36" s="379"/>
      <c r="AL36" s="379"/>
      <c r="AM36" s="379"/>
      <c r="AN36"/>
    </row>
    <row r="37" spans="2:40" ht="24.6" hidden="1" x14ac:dyDescent="0.7">
      <c r="B37" s="337">
        <v>11</v>
      </c>
      <c r="C37" s="338" t="s">
        <v>3939</v>
      </c>
      <c r="D37" s="339" t="s">
        <v>3678</v>
      </c>
      <c r="F37" s="124" t="s">
        <v>3678</v>
      </c>
      <c r="I37" s="394"/>
      <c r="J37" s="395"/>
      <c r="K37" s="396"/>
      <c r="L37" s="395"/>
      <c r="AE37" s="379"/>
      <c r="AF37" s="379"/>
      <c r="AG37" s="379"/>
      <c r="AH37" s="379"/>
      <c r="AJ37" s="379"/>
      <c r="AK37" s="379"/>
      <c r="AL37" s="379"/>
      <c r="AM37" s="379"/>
      <c r="AN37"/>
    </row>
    <row r="38" spans="2:40" ht="24.6" hidden="1" x14ac:dyDescent="0.7">
      <c r="B38" s="335">
        <v>12</v>
      </c>
      <c r="C38" s="336" t="s">
        <v>3946</v>
      </c>
      <c r="D38" s="214">
        <v>35</v>
      </c>
      <c r="F38" s="124">
        <v>35</v>
      </c>
      <c r="I38" s="394"/>
      <c r="J38" s="395"/>
      <c r="K38" s="396"/>
      <c r="L38" s="395"/>
      <c r="AE38" s="379"/>
      <c r="AF38" s="379"/>
      <c r="AG38" s="379"/>
      <c r="AH38" s="379"/>
      <c r="AJ38" s="379"/>
      <c r="AK38" s="379"/>
      <c r="AL38" s="379"/>
      <c r="AM38" s="379"/>
      <c r="AN38"/>
    </row>
    <row r="39" spans="2:40" ht="24.6" hidden="1" x14ac:dyDescent="0.7">
      <c r="B39" s="335">
        <v>13</v>
      </c>
      <c r="C39" s="336" t="s">
        <v>3940</v>
      </c>
      <c r="D39" s="214">
        <v>75</v>
      </c>
      <c r="F39" s="124">
        <v>75</v>
      </c>
      <c r="I39" s="394"/>
      <c r="J39" s="395"/>
      <c r="K39" s="396"/>
      <c r="L39" s="395"/>
      <c r="AE39" s="379"/>
      <c r="AF39" s="379"/>
      <c r="AG39" s="379"/>
      <c r="AH39" s="379"/>
      <c r="AJ39" s="379"/>
      <c r="AK39" s="379"/>
      <c r="AL39" s="379"/>
      <c r="AM39" s="379"/>
      <c r="AN39"/>
    </row>
    <row r="40" spans="2:40" ht="24.6" hidden="1" x14ac:dyDescent="0.7">
      <c r="B40" s="337">
        <v>14</v>
      </c>
      <c r="C40" s="338" t="s">
        <v>3943</v>
      </c>
      <c r="D40" s="339" t="s">
        <v>3678</v>
      </c>
      <c r="F40" s="124">
        <v>11</v>
      </c>
      <c r="I40" s="394"/>
      <c r="J40" s="395"/>
      <c r="K40" s="396"/>
      <c r="L40" s="395"/>
      <c r="AJ40" s="379"/>
      <c r="AK40" s="379"/>
      <c r="AL40" s="379"/>
      <c r="AM40" s="379"/>
      <c r="AN40"/>
    </row>
    <row r="41" spans="2:40" ht="24.6" hidden="1" x14ac:dyDescent="0.7">
      <c r="B41" s="335">
        <v>15</v>
      </c>
      <c r="C41" s="336" t="s">
        <v>3952</v>
      </c>
      <c r="D41" s="214">
        <v>41</v>
      </c>
      <c r="F41" s="124">
        <v>30</v>
      </c>
      <c r="I41" s="394"/>
      <c r="J41" s="395"/>
      <c r="K41" s="396"/>
      <c r="L41" s="395"/>
      <c r="AJ41" s="379"/>
      <c r="AK41" s="379"/>
      <c r="AL41" s="379"/>
      <c r="AM41" s="379"/>
      <c r="AN41"/>
    </row>
    <row r="42" spans="2:40" ht="24.6" hidden="1" x14ac:dyDescent="0.7">
      <c r="B42" s="335">
        <v>16</v>
      </c>
      <c r="C42" s="336" t="s">
        <v>3818</v>
      </c>
      <c r="D42" s="214">
        <v>29</v>
      </c>
      <c r="F42" s="124">
        <v>29</v>
      </c>
      <c r="I42" s="394"/>
      <c r="J42" s="395"/>
      <c r="K42" s="396"/>
      <c r="L42" s="395"/>
      <c r="AJ42" s="379"/>
      <c r="AK42" s="379"/>
      <c r="AL42" s="379"/>
      <c r="AM42" s="379"/>
      <c r="AN42"/>
    </row>
    <row r="43" spans="2:40" ht="24.6" hidden="1" x14ac:dyDescent="0.7">
      <c r="B43" s="335">
        <v>17</v>
      </c>
      <c r="C43" s="336" t="s">
        <v>3817</v>
      </c>
      <c r="D43" s="214">
        <v>27</v>
      </c>
      <c r="F43" s="124">
        <v>27</v>
      </c>
      <c r="I43" s="394"/>
      <c r="J43" s="395"/>
      <c r="K43" s="396"/>
      <c r="L43" s="395"/>
      <c r="AJ43" s="379"/>
      <c r="AK43" s="379"/>
      <c r="AL43" s="379"/>
      <c r="AM43" s="379"/>
      <c r="AN43"/>
    </row>
    <row r="44" spans="2:40" ht="24.6" hidden="1" x14ac:dyDescent="0.7">
      <c r="B44" s="335">
        <v>18</v>
      </c>
      <c r="C44" s="336" t="s">
        <v>3953</v>
      </c>
      <c r="D44" s="214">
        <v>12</v>
      </c>
      <c r="F44" s="124">
        <v>12</v>
      </c>
      <c r="I44" s="394"/>
      <c r="J44" s="395"/>
      <c r="K44" s="396"/>
      <c r="L44" s="395"/>
      <c r="AJ44" s="379"/>
      <c r="AK44" s="379"/>
      <c r="AL44" s="379"/>
      <c r="AM44" s="379"/>
      <c r="AN44"/>
    </row>
    <row r="45" spans="2:40" ht="24.6" hidden="1" x14ac:dyDescent="0.7">
      <c r="B45" s="335">
        <v>19</v>
      </c>
      <c r="C45" s="336" t="s">
        <v>3938</v>
      </c>
      <c r="D45" s="214">
        <v>19</v>
      </c>
      <c r="F45" s="124">
        <v>19</v>
      </c>
      <c r="I45" s="394"/>
      <c r="J45" s="395"/>
      <c r="K45" s="396"/>
      <c r="L45" s="395"/>
      <c r="AJ45" s="379"/>
      <c r="AK45" s="379"/>
      <c r="AL45" s="379"/>
      <c r="AM45" s="379"/>
      <c r="AN45"/>
    </row>
    <row r="46" spans="2:40" ht="24.6" hidden="1" x14ac:dyDescent="0.7">
      <c r="B46" s="335">
        <v>20</v>
      </c>
      <c r="C46" s="336" t="s">
        <v>3951</v>
      </c>
      <c r="D46" s="214">
        <v>4</v>
      </c>
      <c r="F46" s="124">
        <v>4</v>
      </c>
      <c r="I46" s="394"/>
      <c r="J46" s="395"/>
      <c r="K46" s="396"/>
      <c r="L46" s="395"/>
      <c r="AJ46" s="379"/>
      <c r="AK46" s="379"/>
      <c r="AL46" s="379"/>
      <c r="AM46" s="379"/>
      <c r="AN46"/>
    </row>
    <row r="47" spans="2:40" hidden="1" x14ac:dyDescent="0.6">
      <c r="AJ47" s="379"/>
      <c r="AK47" s="379"/>
      <c r="AL47" s="379"/>
      <c r="AM47" s="379"/>
      <c r="AN47"/>
    </row>
    <row r="48" spans="2:40" x14ac:dyDescent="0.6">
      <c r="AJ48" s="379"/>
      <c r="AK48" s="379"/>
      <c r="AL48" s="379"/>
      <c r="AM48" s="379"/>
      <c r="AN48"/>
    </row>
    <row r="49" spans="36:40" x14ac:dyDescent="0.6">
      <c r="AJ49" s="379"/>
      <c r="AK49" s="379"/>
      <c r="AL49" s="379"/>
      <c r="AM49" s="379"/>
      <c r="AN49"/>
    </row>
    <row r="50" spans="36:40" x14ac:dyDescent="0.6">
      <c r="AJ50" s="379"/>
      <c r="AK50" s="379"/>
      <c r="AL50" s="379"/>
      <c r="AM50" s="379"/>
      <c r="AN50"/>
    </row>
    <row r="51" spans="36:40" x14ac:dyDescent="0.6">
      <c r="AJ51" s="379"/>
      <c r="AK51" s="379"/>
      <c r="AL51" s="379"/>
      <c r="AM51" s="379"/>
      <c r="AN51"/>
    </row>
    <row r="52" spans="36:40" x14ac:dyDescent="0.6">
      <c r="AJ52" s="379"/>
      <c r="AK52" s="379"/>
      <c r="AL52" s="379"/>
      <c r="AM52" s="379"/>
      <c r="AN52"/>
    </row>
    <row r="53" spans="36:40" x14ac:dyDescent="0.6">
      <c r="AJ53" s="379"/>
      <c r="AK53" s="379"/>
      <c r="AL53" s="379"/>
      <c r="AM53" s="379"/>
      <c r="AN53"/>
    </row>
    <row r="54" spans="36:40" x14ac:dyDescent="0.6">
      <c r="AJ54" s="379"/>
      <c r="AK54" s="379"/>
      <c r="AL54" s="379"/>
      <c r="AM54" s="379"/>
      <c r="AN54"/>
    </row>
    <row r="55" spans="36:40" x14ac:dyDescent="0.6">
      <c r="AJ55" s="379"/>
      <c r="AK55" s="379"/>
      <c r="AL55" s="379"/>
      <c r="AM55" s="379"/>
      <c r="AN55"/>
    </row>
    <row r="56" spans="36:40" x14ac:dyDescent="0.6">
      <c r="AJ56" s="379"/>
      <c r="AK56" s="379"/>
      <c r="AL56" s="379"/>
      <c r="AM56" s="379"/>
      <c r="AN56"/>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911"/>
  <sheetViews>
    <sheetView zoomScale="60" zoomScaleNormal="60" workbookViewId="0">
      <pane xSplit="1" ySplit="5" topLeftCell="I863" activePane="bottomRight" state="frozen"/>
      <selection pane="topRight" activeCell="B1" sqref="B1"/>
      <selection pane="bottomLeft" activeCell="A6" sqref="A6"/>
      <selection pane="bottomRight" activeCell="N907" sqref="N907"/>
    </sheetView>
  </sheetViews>
  <sheetFormatPr defaultColWidth="8.796875" defaultRowHeight="24.6" x14ac:dyDescent="0.7"/>
  <cols>
    <col min="1" max="1" width="8.3984375" style="101" customWidth="1"/>
    <col min="2" max="2" width="26" style="101" customWidth="1"/>
    <col min="3" max="3" width="22.59765625" style="101" bestFit="1" customWidth="1"/>
    <col min="4" max="4" width="6.19921875" style="101" bestFit="1" customWidth="1"/>
    <col min="5" max="7" width="9" style="101" customWidth="1"/>
    <col min="8" max="8" width="17.69921875" style="101" customWidth="1"/>
    <col min="9" max="9" width="16.8984375" style="101" customWidth="1"/>
    <col min="10" max="10" width="19.3984375" style="101" customWidth="1"/>
    <col min="11" max="11" width="19" style="101" customWidth="1"/>
    <col min="12" max="30" width="8.8984375" style="101" customWidth="1"/>
    <col min="31" max="31" width="7.09765625" style="101" customWidth="1"/>
    <col min="32" max="32" width="8.3984375" style="101" customWidth="1"/>
    <col min="33" max="44" width="8.8984375" style="101" hidden="1" customWidth="1"/>
    <col min="45" max="45" width="22.09765625" style="101" hidden="1" customWidth="1"/>
    <col min="46" max="46" width="12.296875" style="101" hidden="1" customWidth="1"/>
    <col min="47" max="47" width="8.8984375" style="101" customWidth="1"/>
    <col min="48" max="54" width="8.796875" style="101"/>
    <col min="55" max="55" width="5.19921875" style="101" bestFit="1" customWidth="1"/>
    <col min="56" max="56" width="22" style="101" bestFit="1" customWidth="1"/>
    <col min="57" max="16384" width="8.796875" style="101"/>
  </cols>
  <sheetData>
    <row r="1" spans="1:56" s="98" customFormat="1" x14ac:dyDescent="0.7">
      <c r="A1" s="95">
        <v>1</v>
      </c>
      <c r="B1" s="95">
        <v>2</v>
      </c>
      <c r="C1" s="95">
        <v>3</v>
      </c>
      <c r="D1" s="95">
        <v>4</v>
      </c>
      <c r="E1" s="95">
        <v>5</v>
      </c>
      <c r="F1" s="95">
        <v>6</v>
      </c>
      <c r="G1" s="95">
        <v>7</v>
      </c>
      <c r="H1" s="95">
        <v>8</v>
      </c>
      <c r="I1" s="95">
        <v>9</v>
      </c>
      <c r="J1" s="95">
        <v>10</v>
      </c>
      <c r="K1" s="95">
        <v>11</v>
      </c>
      <c r="L1" s="95">
        <v>12</v>
      </c>
      <c r="M1" s="95">
        <v>13</v>
      </c>
      <c r="N1" s="95">
        <v>14</v>
      </c>
      <c r="O1" s="95">
        <v>15</v>
      </c>
      <c r="P1" s="95">
        <v>16</v>
      </c>
      <c r="Q1" s="95">
        <v>17</v>
      </c>
      <c r="R1" s="95">
        <v>18</v>
      </c>
      <c r="S1" s="96"/>
      <c r="T1" s="96"/>
      <c r="U1" s="96"/>
      <c r="V1" s="96"/>
      <c r="W1" s="96"/>
      <c r="X1" s="96"/>
      <c r="Y1" s="96"/>
      <c r="Z1" s="96"/>
      <c r="AA1" s="96"/>
      <c r="AB1" s="96"/>
      <c r="AC1" s="96"/>
      <c r="AD1" s="96"/>
      <c r="AE1" s="97">
        <v>0</v>
      </c>
      <c r="AF1" s="97" t="s">
        <v>3865</v>
      </c>
      <c r="AG1" s="402" t="s">
        <v>4114</v>
      </c>
      <c r="AH1" s="403"/>
      <c r="AI1" s="403"/>
      <c r="AJ1" s="403"/>
      <c r="AK1" s="403"/>
      <c r="AL1" s="403"/>
      <c r="AM1" s="403"/>
      <c r="AN1" s="403"/>
      <c r="AO1" s="403"/>
      <c r="AP1" s="403"/>
      <c r="AQ1" s="403"/>
      <c r="AR1" s="403"/>
      <c r="AS1" s="403"/>
      <c r="AT1" s="403"/>
      <c r="AU1" s="377"/>
      <c r="AV1" s="98">
        <v>14</v>
      </c>
      <c r="AW1" s="98">
        <v>15</v>
      </c>
      <c r="AX1" s="98">
        <v>16</v>
      </c>
      <c r="AY1" s="98">
        <v>17</v>
      </c>
      <c r="AZ1" s="98">
        <v>18</v>
      </c>
      <c r="BC1" s="97" t="s">
        <v>3841</v>
      </c>
      <c r="BD1" s="97" t="s">
        <v>3842</v>
      </c>
    </row>
    <row r="2" spans="1:56" x14ac:dyDescent="0.7">
      <c r="A2" s="99"/>
      <c r="B2" s="99"/>
      <c r="C2" s="99"/>
      <c r="D2" s="99"/>
      <c r="E2" s="99"/>
      <c r="F2" s="99"/>
      <c r="G2" s="99"/>
      <c r="H2" s="99"/>
      <c r="I2" s="99"/>
      <c r="J2" s="99"/>
      <c r="K2" s="99"/>
      <c r="L2" s="99"/>
      <c r="M2" s="99"/>
      <c r="N2" s="99"/>
      <c r="O2" s="99"/>
      <c r="P2" s="99"/>
      <c r="Q2" s="99"/>
      <c r="R2" s="99"/>
      <c r="S2" s="100"/>
      <c r="T2" s="100"/>
      <c r="U2" s="100"/>
      <c r="V2" s="100"/>
      <c r="W2" s="100"/>
      <c r="X2" s="100"/>
      <c r="Y2" s="100"/>
      <c r="Z2" s="100"/>
      <c r="AA2" s="100"/>
      <c r="AB2" s="100"/>
      <c r="AC2" s="100"/>
      <c r="AD2" s="100"/>
      <c r="AE2" s="97">
        <v>1</v>
      </c>
      <c r="AF2" s="97" t="s">
        <v>3866</v>
      </c>
      <c r="AG2" s="404"/>
      <c r="AH2" s="404"/>
      <c r="AI2" s="404"/>
      <c r="AJ2" s="404"/>
      <c r="AK2" s="404"/>
      <c r="AL2" s="404"/>
      <c r="AM2" s="404"/>
      <c r="AN2" s="404"/>
      <c r="AO2" s="404"/>
      <c r="AP2" s="404"/>
      <c r="AQ2" s="404"/>
      <c r="AR2" s="404"/>
      <c r="AS2" s="404"/>
      <c r="AT2" s="404"/>
      <c r="BC2" s="97" t="s">
        <v>3843</v>
      </c>
      <c r="BD2" s="102" t="s">
        <v>3844</v>
      </c>
    </row>
    <row r="3" spans="1:56" s="124" customFormat="1" x14ac:dyDescent="0.7">
      <c r="A3" s="374"/>
      <c r="B3" s="374"/>
      <c r="C3" s="374"/>
      <c r="D3" s="374"/>
      <c r="E3" s="103" t="s">
        <v>1277</v>
      </c>
      <c r="F3" s="103" t="s">
        <v>1172</v>
      </c>
      <c r="G3" s="103" t="s">
        <v>2278</v>
      </c>
      <c r="H3" s="103" t="s">
        <v>3157</v>
      </c>
      <c r="I3" s="103" t="s">
        <v>3711</v>
      </c>
      <c r="J3" s="103" t="s">
        <v>3710</v>
      </c>
      <c r="K3" s="103" t="s">
        <v>1120</v>
      </c>
      <c r="L3" s="103" t="s">
        <v>1294</v>
      </c>
      <c r="M3" s="103" t="s">
        <v>3664</v>
      </c>
      <c r="N3" s="103" t="s">
        <v>3660</v>
      </c>
      <c r="O3" s="103" t="s">
        <v>3661</v>
      </c>
      <c r="P3" s="103" t="s">
        <v>1836</v>
      </c>
      <c r="Q3" s="103" t="s">
        <v>3662</v>
      </c>
      <c r="R3" s="103" t="s">
        <v>3663</v>
      </c>
      <c r="S3" s="104" t="s">
        <v>3857</v>
      </c>
      <c r="T3" s="104"/>
      <c r="U3" s="104"/>
      <c r="V3" s="104"/>
      <c r="W3" s="104"/>
      <c r="X3" s="104"/>
      <c r="Y3" s="104"/>
      <c r="Z3" s="104"/>
      <c r="AA3" s="104"/>
      <c r="AB3" s="104"/>
      <c r="AC3" s="104"/>
      <c r="AD3" s="104"/>
      <c r="AG3" s="405" t="s">
        <v>3857</v>
      </c>
      <c r="AH3" s="405"/>
      <c r="AI3" s="405"/>
      <c r="AJ3" s="405"/>
      <c r="AK3" s="405"/>
      <c r="AL3" s="405"/>
      <c r="AM3" s="405"/>
      <c r="AN3" s="405"/>
      <c r="AO3" s="405"/>
      <c r="AP3" s="405"/>
      <c r="AQ3" s="405"/>
      <c r="AR3" s="405"/>
      <c r="AS3" s="405"/>
      <c r="AT3" s="405"/>
      <c r="AU3" s="125"/>
      <c r="AV3" s="375" t="s">
        <v>3660</v>
      </c>
      <c r="AW3" s="375" t="s">
        <v>3661</v>
      </c>
      <c r="AX3" s="375" t="s">
        <v>1836</v>
      </c>
      <c r="AY3" s="375" t="s">
        <v>3662</v>
      </c>
      <c r="AZ3" s="375" t="s">
        <v>3663</v>
      </c>
    </row>
    <row r="4" spans="1:56" s="124" customFormat="1" ht="73.5" customHeight="1" x14ac:dyDescent="0.7">
      <c r="A4" s="373" t="s">
        <v>12</v>
      </c>
      <c r="B4" s="373" t="s">
        <v>13</v>
      </c>
      <c r="C4" s="373" t="s">
        <v>3701</v>
      </c>
      <c r="D4" s="373" t="s">
        <v>3700</v>
      </c>
      <c r="E4" s="105" t="s">
        <v>3666</v>
      </c>
      <c r="F4" s="105" t="s">
        <v>3667</v>
      </c>
      <c r="G4" s="105" t="s">
        <v>3668</v>
      </c>
      <c r="H4" s="105" t="s">
        <v>3669</v>
      </c>
      <c r="I4" s="106" t="s">
        <v>17</v>
      </c>
      <c r="J4" s="106" t="s">
        <v>3738</v>
      </c>
      <c r="K4" s="105" t="s">
        <v>3862</v>
      </c>
      <c r="L4" s="105" t="s">
        <v>3671</v>
      </c>
      <c r="M4" s="105" t="s">
        <v>3672</v>
      </c>
      <c r="N4" s="105" t="s">
        <v>3714</v>
      </c>
      <c r="O4" s="105" t="s">
        <v>3715</v>
      </c>
      <c r="P4" s="105" t="s">
        <v>3716</v>
      </c>
      <c r="Q4" s="107" t="s">
        <v>3670</v>
      </c>
      <c r="R4" s="107" t="s">
        <v>22</v>
      </c>
      <c r="S4" s="108" t="s">
        <v>3845</v>
      </c>
      <c r="T4" s="108" t="s">
        <v>3846</v>
      </c>
      <c r="U4" s="108" t="s">
        <v>3847</v>
      </c>
      <c r="V4" s="108" t="s">
        <v>3848</v>
      </c>
      <c r="W4" s="108" t="s">
        <v>3849</v>
      </c>
      <c r="X4" s="108" t="s">
        <v>3850</v>
      </c>
      <c r="Y4" s="109" t="s">
        <v>3851</v>
      </c>
      <c r="Z4" s="109" t="s">
        <v>3852</v>
      </c>
      <c r="AA4" s="109" t="s">
        <v>3853</v>
      </c>
      <c r="AB4" s="109" t="s">
        <v>3854</v>
      </c>
      <c r="AC4" s="109" t="s">
        <v>3855</v>
      </c>
      <c r="AD4" s="109" t="s">
        <v>3856</v>
      </c>
      <c r="AE4" s="216" t="s">
        <v>3864</v>
      </c>
      <c r="AF4" s="216" t="s">
        <v>3863</v>
      </c>
      <c r="AG4" s="108" t="s">
        <v>3845</v>
      </c>
      <c r="AH4" s="108" t="s">
        <v>3846</v>
      </c>
      <c r="AI4" s="108" t="s">
        <v>3847</v>
      </c>
      <c r="AJ4" s="108" t="s">
        <v>3848</v>
      </c>
      <c r="AK4" s="108" t="s">
        <v>3849</v>
      </c>
      <c r="AL4" s="108" t="s">
        <v>3850</v>
      </c>
      <c r="AM4" s="109" t="s">
        <v>3851</v>
      </c>
      <c r="AN4" s="109" t="s">
        <v>3852</v>
      </c>
      <c r="AO4" s="109" t="s">
        <v>3853</v>
      </c>
      <c r="AP4" s="109" t="s">
        <v>3854</v>
      </c>
      <c r="AQ4" s="109" t="s">
        <v>3855</v>
      </c>
      <c r="AR4" s="109" t="s">
        <v>3856</v>
      </c>
      <c r="AS4" s="376" t="s">
        <v>3701</v>
      </c>
      <c r="AT4" s="376" t="s">
        <v>3700</v>
      </c>
      <c r="AU4" s="378"/>
      <c r="AV4" s="124" t="s">
        <v>3714</v>
      </c>
      <c r="AW4" s="124" t="s">
        <v>3715</v>
      </c>
      <c r="AX4" s="124" t="s">
        <v>3716</v>
      </c>
      <c r="AY4" s="124" t="s">
        <v>3670</v>
      </c>
      <c r="AZ4" s="124" t="s">
        <v>22</v>
      </c>
    </row>
    <row r="5" spans="1:56" x14ac:dyDescent="0.7">
      <c r="A5" s="101" t="s">
        <v>23</v>
      </c>
      <c r="B5" s="101" t="s">
        <v>1158</v>
      </c>
      <c r="C5" s="111" t="str">
        <f>IF(A5="","",INDEX(ID!P:P,MATCH(Raw_DATA!A5,ID!A:A,0)))</f>
        <v>รพศ.A B&gt;700to1000</v>
      </c>
      <c r="D5" s="101">
        <f>IF(A5="","",INDEX(ID!M:M,MATCH(Raw_DATA!A5,ID!A:A,0)))</f>
        <v>19</v>
      </c>
      <c r="E5" s="112">
        <v>5.72</v>
      </c>
      <c r="F5" s="112">
        <v>5.01</v>
      </c>
      <c r="G5" s="112">
        <v>2.6</v>
      </c>
      <c r="H5" s="112">
        <v>1310516326.45</v>
      </c>
      <c r="I5" s="112">
        <v>446985906.17000002</v>
      </c>
      <c r="J5" s="112">
        <v>444973235.41000003</v>
      </c>
      <c r="K5" s="112">
        <v>442683549.56</v>
      </c>
      <c r="L5" s="112">
        <v>12.68</v>
      </c>
      <c r="M5" s="112">
        <v>14.33</v>
      </c>
      <c r="N5" s="112">
        <f>ROUND(AV5,0)</f>
        <v>24</v>
      </c>
      <c r="O5" s="112">
        <f>ROUND(AW5,0)</f>
        <v>48</v>
      </c>
      <c r="P5" s="112">
        <f>ROUND(AX5,0)</f>
        <v>57</v>
      </c>
      <c r="Q5" s="112">
        <f>ROUND(AY5,0)</f>
        <v>78</v>
      </c>
      <c r="R5" s="112">
        <f>ROUND(AZ5,0)</f>
        <v>45</v>
      </c>
      <c r="S5" s="112" cm="1">
        <f t="array" ref="S5">_xlfn.QUARTILE.EXC(IF($D$5:$D$906=$D5,$L$5:$L$906),1)</f>
        <v>3.02</v>
      </c>
      <c r="T5" s="112" cm="1">
        <f t="array" ref="T5">_xlfn.QUARTILE.EXC(IF($D$5:$D$906=$D5,$L$5:$L$906),3)</f>
        <v>9.33</v>
      </c>
      <c r="U5" s="112">
        <f t="shared" ref="U5" si="0">T5-S5</f>
        <v>6.3100000000000005</v>
      </c>
      <c r="V5" s="112">
        <f>S5-(1.5*U5)</f>
        <v>-6.4450000000000003</v>
      </c>
      <c r="W5" s="112">
        <f>T5+(1.5*U5)</f>
        <v>18.795000000000002</v>
      </c>
      <c r="X5" s="112" t="b">
        <f>IF(OR(L5&lt;=V5,L5&gt;=W5),TRUE,FALSE)</f>
        <v>0</v>
      </c>
      <c r="Y5" s="112" cm="1">
        <f t="array" ref="Y5">_xlfn.QUARTILE.EXC(IF($D$5:$D$906=$D5,$M$5:$M$906),1)</f>
        <v>-3.11</v>
      </c>
      <c r="Z5" s="112" cm="1">
        <f t="array" ref="Z5">_xlfn.QUARTILE.EXC(IF($D$5:$D$906=$D5,$M$5:$M$906),3)</f>
        <v>6.62</v>
      </c>
      <c r="AA5" s="112">
        <f t="shared" ref="AA5" si="1">Z5-Y5</f>
        <v>9.73</v>
      </c>
      <c r="AB5" s="112">
        <f t="shared" ref="AB5" si="2">Y5-(1.5*AA5)</f>
        <v>-17.705000000000002</v>
      </c>
      <c r="AC5" s="112">
        <f t="shared" ref="AC5" si="3">Z5+(1.5*AA5)</f>
        <v>21.215</v>
      </c>
      <c r="AD5" s="112" t="b">
        <f>IF(OR(M5&lt;=AB5,M5&gt;=AC5),TRUE,FALSE)</f>
        <v>0</v>
      </c>
      <c r="AE5" s="101">
        <f t="shared" ref="AE5:AE68" si="4">IF(M5&lt;0,1,0)</f>
        <v>0</v>
      </c>
      <c r="AF5" s="101">
        <f t="shared" ref="AF5:AF68" si="5">IF(L5&lt;0,1,0)</f>
        <v>0</v>
      </c>
      <c r="AG5" s="406" cm="1">
        <f t="array" ref="AG5">_xlfn.QUARTILE.EXC(IF($AT$5:$AT$906=$AT5,$L$5:$L$906),1)</f>
        <v>3.02</v>
      </c>
      <c r="AH5" s="406" cm="1">
        <f t="array" ref="AH5">_xlfn.QUARTILE.EXC(IF($AT$5:$AT$906=$AT5,$L$5:$L$906),3)</f>
        <v>9.33</v>
      </c>
      <c r="AI5" s="406">
        <f>AH5-AG5</f>
        <v>6.3100000000000005</v>
      </c>
      <c r="AJ5" s="406">
        <f>AG5-(1.5*AI5)</f>
        <v>-6.4450000000000003</v>
      </c>
      <c r="AK5" s="406">
        <f>AH5+(1.5*AI5)</f>
        <v>18.795000000000002</v>
      </c>
      <c r="AL5" s="406" t="b">
        <f>IF(OR(L5&lt;=AJ5,L5&gt;=AK5),TRUE,FALSE)</f>
        <v>0</v>
      </c>
      <c r="AM5" s="406" cm="1">
        <f t="array" ref="AM5">_xlfn.QUARTILE.EXC(IF($AT$5:$AT$906=$AT5,$M$5:$M$906),1)</f>
        <v>-3.11</v>
      </c>
      <c r="AN5" s="406" cm="1">
        <f t="array" ref="AN5">_xlfn.QUARTILE.EXC(IF($AT$5:$AT$906=$AT5,$M$5:$M$906),3)</f>
        <v>6.62</v>
      </c>
      <c r="AO5" s="406">
        <f t="shared" ref="AO5" si="6">AN5-AM5</f>
        <v>9.73</v>
      </c>
      <c r="AP5" s="406">
        <f t="shared" ref="AP5" si="7">AM5-(1.5*AO5)</f>
        <v>-17.705000000000002</v>
      </c>
      <c r="AQ5" s="406">
        <f t="shared" ref="AQ5" si="8">AN5+(1.5*AO5)</f>
        <v>21.215</v>
      </c>
      <c r="AR5" s="406" t="b">
        <f>IF(OR(M5&lt;=AP5,M5&gt;=AQ5),TRUE,FALSE)</f>
        <v>0</v>
      </c>
      <c r="AS5" s="404" t="str">
        <f>INDEX('Org2567'!$BM:$BM,MATCH(Raw_DATA!A5,'Org2567'!$D:$D,0))</f>
        <v>รพศ.A B&gt;700to1000</v>
      </c>
      <c r="AT5" s="404">
        <f>INDEX('Org2567'!$BL:$BL,MATCH(Raw_DATA!A5,'Org2567'!$D:$D,0))</f>
        <v>19</v>
      </c>
      <c r="AU5" s="113"/>
      <c r="AV5" s="101">
        <v>23.52</v>
      </c>
      <c r="AW5" s="101">
        <v>48.03</v>
      </c>
      <c r="AX5" s="101">
        <v>56.71</v>
      </c>
      <c r="AY5" s="101">
        <v>77.599999999999994</v>
      </c>
      <c r="AZ5" s="101">
        <v>45.2</v>
      </c>
    </row>
    <row r="6" spans="1:56" x14ac:dyDescent="0.7">
      <c r="A6" s="101" t="s">
        <v>24</v>
      </c>
      <c r="B6" s="101" t="s">
        <v>1162</v>
      </c>
      <c r="C6" s="111" t="str">
        <f>IF(A6="","",INDEX(ID!P:P,MATCH(Raw_DATA!A6,ID!A:A,0)))</f>
        <v>รพช.F1 P50,000-100,000</v>
      </c>
      <c r="D6" s="101">
        <f>IF(A6="","",INDEX(ID!M:M,MATCH(Raw_DATA!A6,ID!A:A,0)))</f>
        <v>10</v>
      </c>
      <c r="E6" s="112">
        <v>1.25</v>
      </c>
      <c r="F6" s="112">
        <v>1.1499999999999999</v>
      </c>
      <c r="G6" s="112">
        <v>0.6</v>
      </c>
      <c r="H6" s="112">
        <v>10421375.82</v>
      </c>
      <c r="I6" s="112">
        <v>-14985352.67</v>
      </c>
      <c r="J6" s="112">
        <v>-9688101.2300000004</v>
      </c>
      <c r="K6" s="112">
        <v>-16356359.18</v>
      </c>
      <c r="L6" s="112">
        <v>-4.29</v>
      </c>
      <c r="M6" s="112">
        <v>-12.6</v>
      </c>
      <c r="N6" s="112">
        <f t="shared" ref="N6:N23" si="9">ROUND(AV6,0)</f>
        <v>139</v>
      </c>
      <c r="O6" s="112">
        <f t="shared" ref="O6:O23" si="10">ROUND(AW6,0)</f>
        <v>36</v>
      </c>
      <c r="P6" s="112">
        <f t="shared" ref="P6:P23" si="11">ROUND(AX6,0)</f>
        <v>78</v>
      </c>
      <c r="Q6" s="112">
        <f t="shared" ref="Q6:Q23" si="12">ROUND(AY6,0)</f>
        <v>171</v>
      </c>
      <c r="R6" s="112">
        <f t="shared" ref="R6:R23" si="13">ROUND(AZ6,0)</f>
        <v>34</v>
      </c>
      <c r="S6" s="112" cm="1">
        <f t="array" ref="S6">_xlfn.QUARTILE.EXC(IF($D$5:$D$906=$D6,$L$5:$L$906),1)</f>
        <v>-10.594999999999999</v>
      </c>
      <c r="T6" s="112" cm="1">
        <f t="array" ref="T6">_xlfn.QUARTILE.EXC(IF($D$5:$D$906=$D6,$L$5:$L$906),3)</f>
        <v>0.95</v>
      </c>
      <c r="U6" s="112">
        <f t="shared" ref="U6:U69" si="14">T6-S6</f>
        <v>11.544999999999998</v>
      </c>
      <c r="V6" s="112">
        <f t="shared" ref="V6:V69" si="15">S6-(1.5*U6)</f>
        <v>-27.912499999999994</v>
      </c>
      <c r="W6" s="112">
        <f t="shared" ref="W6:W69" si="16">T6+(1.5*U6)</f>
        <v>18.267499999999995</v>
      </c>
      <c r="X6" s="112" t="b">
        <f t="shared" ref="X6:X69" si="17">IF(OR(L6&lt;=V6,L6&gt;=W6),TRUE,FALSE)</f>
        <v>0</v>
      </c>
      <c r="Y6" s="112" cm="1">
        <f t="array" ref="Y6">_xlfn.QUARTILE.EXC(IF($D$5:$D$906=$D6,$M$5:$M$906),1)</f>
        <v>-17.670000000000002</v>
      </c>
      <c r="Z6" s="112" cm="1">
        <f t="array" ref="Z6">_xlfn.QUARTILE.EXC(IF($D$5:$D$906=$D6,$M$5:$M$906),3)</f>
        <v>-3.92</v>
      </c>
      <c r="AA6" s="112">
        <f t="shared" ref="AA6:AA69" si="18">Z6-Y6</f>
        <v>13.750000000000002</v>
      </c>
      <c r="AB6" s="112">
        <f t="shared" ref="AB6:AB69" si="19">Y6-(1.5*AA6)</f>
        <v>-38.295000000000002</v>
      </c>
      <c r="AC6" s="112">
        <f t="shared" ref="AC6:AC69" si="20">Z6+(1.5*AA6)</f>
        <v>16.705000000000005</v>
      </c>
      <c r="AD6" s="112" t="b">
        <f t="shared" ref="AD6:AD69" si="21">IF(OR(M6&lt;=AB6,M6&gt;=AC6),TRUE,FALSE)</f>
        <v>0</v>
      </c>
      <c r="AE6" s="101">
        <f t="shared" si="4"/>
        <v>1</v>
      </c>
      <c r="AF6" s="101">
        <f t="shared" si="5"/>
        <v>1</v>
      </c>
      <c r="AG6" s="406" cm="1">
        <f t="array" ref="AG6">_xlfn.QUARTILE.EXC(IF($AT$5:$AT$906=$AT6,$L$5:$L$906),1)</f>
        <v>-10.594999999999999</v>
      </c>
      <c r="AH6" s="406" cm="1">
        <f t="array" ref="AH6">_xlfn.QUARTILE.EXC(IF($AT$5:$AT$906=$AT6,$L$5:$L$906),3)</f>
        <v>0.95</v>
      </c>
      <c r="AI6" s="406">
        <f t="shared" ref="AI6:AI69" si="22">AH6-AG6</f>
        <v>11.544999999999998</v>
      </c>
      <c r="AJ6" s="406">
        <f t="shared" ref="AJ6:AJ69" si="23">AG6-(1.5*AI6)</f>
        <v>-27.912499999999994</v>
      </c>
      <c r="AK6" s="406">
        <f t="shared" ref="AK6:AK69" si="24">AH6+(1.5*AI6)</f>
        <v>18.267499999999995</v>
      </c>
      <c r="AL6" s="406" t="b">
        <f t="shared" ref="AL6:AL69" si="25">IF(OR(L6&lt;=AJ6,L6&gt;=AK6),TRUE,FALSE)</f>
        <v>0</v>
      </c>
      <c r="AM6" s="406" cm="1">
        <f t="array" ref="AM6">_xlfn.QUARTILE.EXC(IF($AT$5:$AT$906=$AT6,$M$5:$M$906),1)</f>
        <v>-17.670000000000002</v>
      </c>
      <c r="AN6" s="406" cm="1">
        <f t="array" ref="AN6">_xlfn.QUARTILE.EXC(IF($AT$5:$AT$906=$AT6,$M$5:$M$906),3)</f>
        <v>-3.92</v>
      </c>
      <c r="AO6" s="406">
        <f t="shared" ref="AO6:AO69" si="26">AN6-AM6</f>
        <v>13.750000000000002</v>
      </c>
      <c r="AP6" s="406">
        <f t="shared" ref="AP6:AP69" si="27">AM6-(1.5*AO6)</f>
        <v>-38.295000000000002</v>
      </c>
      <c r="AQ6" s="406">
        <f t="shared" ref="AQ6:AQ69" si="28">AN6+(1.5*AO6)</f>
        <v>16.705000000000005</v>
      </c>
      <c r="AR6" s="406" t="b">
        <f t="shared" ref="AR6:AR69" si="29">IF(OR(M6&lt;=AP6,M6&gt;=AQ6),TRUE,FALSE)</f>
        <v>0</v>
      </c>
      <c r="AS6" s="404" t="str">
        <f>INDEX('Org2567'!$BM:$BM,MATCH(Raw_DATA!A6,'Org2567'!$D:$D,0))</f>
        <v>รพช.F1 P50,000-100,000</v>
      </c>
      <c r="AT6" s="404">
        <f>INDEX('Org2567'!$BL:$BL,MATCH(Raw_DATA!A6,'Org2567'!$D:$D,0))</f>
        <v>10</v>
      </c>
      <c r="AU6" s="113"/>
      <c r="AV6" s="101">
        <v>139</v>
      </c>
      <c r="AW6" s="101">
        <v>36.21</v>
      </c>
      <c r="AX6" s="101">
        <v>78.010000000000005</v>
      </c>
      <c r="AY6" s="101">
        <v>171.39</v>
      </c>
      <c r="AZ6" s="101">
        <v>34.020000000000003</v>
      </c>
    </row>
    <row r="7" spans="1:56" x14ac:dyDescent="0.7">
      <c r="A7" s="101" t="s">
        <v>25</v>
      </c>
      <c r="B7" s="101" t="s">
        <v>1165</v>
      </c>
      <c r="C7" s="111" t="str">
        <f>IF(A7="","",INDEX(ID!P:P,MATCH(Raw_DATA!A7,ID!A:A,0)))</f>
        <v>รพช.M2 B&gt;100</v>
      </c>
      <c r="D7" s="101">
        <f>IF(A7="","",INDEX(ID!M:M,MATCH(Raw_DATA!A7,ID!A:A,0)))</f>
        <v>13</v>
      </c>
      <c r="E7" s="112">
        <v>1.26</v>
      </c>
      <c r="F7" s="112">
        <v>1.1100000000000001</v>
      </c>
      <c r="G7" s="112">
        <v>0.6</v>
      </c>
      <c r="H7" s="112">
        <v>17393033.18</v>
      </c>
      <c r="I7" s="112">
        <v>7667830.6100000003</v>
      </c>
      <c r="J7" s="112">
        <v>7629616.04</v>
      </c>
      <c r="K7" s="112">
        <v>-27033455.469999999</v>
      </c>
      <c r="L7" s="112">
        <v>2.13</v>
      </c>
      <c r="M7" s="112">
        <v>4.3600000000000003</v>
      </c>
      <c r="N7" s="112">
        <f t="shared" si="9"/>
        <v>207</v>
      </c>
      <c r="O7" s="112">
        <f t="shared" si="10"/>
        <v>40</v>
      </c>
      <c r="P7" s="112">
        <f t="shared" si="11"/>
        <v>52</v>
      </c>
      <c r="Q7" s="112">
        <f t="shared" si="12"/>
        <v>89</v>
      </c>
      <c r="R7" s="112">
        <f t="shared" si="13"/>
        <v>55</v>
      </c>
      <c r="S7" s="112" cm="1">
        <f t="array" ref="S7">_xlfn.QUARTILE.EXC(IF($D$5:$D$906=$D7,$L$5:$L$906),1)</f>
        <v>-7.51</v>
      </c>
      <c r="T7" s="112" cm="1">
        <f t="array" ref="T7">_xlfn.QUARTILE.EXC(IF($D$5:$D$906=$D7,$L$5:$L$906),3)</f>
        <v>3.04</v>
      </c>
      <c r="U7" s="112">
        <f t="shared" si="14"/>
        <v>10.55</v>
      </c>
      <c r="V7" s="112">
        <f t="shared" si="15"/>
        <v>-23.335000000000001</v>
      </c>
      <c r="W7" s="112">
        <f t="shared" si="16"/>
        <v>18.865000000000002</v>
      </c>
      <c r="X7" s="112" t="b">
        <f t="shared" si="17"/>
        <v>0</v>
      </c>
      <c r="Y7" s="112" cm="1">
        <f t="array" ref="Y7">_xlfn.QUARTILE.EXC(IF($D$5:$D$906=$D7,$M$5:$M$906),1)</f>
        <v>-12.23</v>
      </c>
      <c r="Z7" s="112" cm="1">
        <f t="array" ref="Z7">_xlfn.QUARTILE.EXC(IF($D$5:$D$906=$D7,$M$5:$M$906),3)</f>
        <v>-0.18</v>
      </c>
      <c r="AA7" s="112">
        <f t="shared" si="18"/>
        <v>12.05</v>
      </c>
      <c r="AB7" s="112">
        <f t="shared" si="19"/>
        <v>-30.305000000000003</v>
      </c>
      <c r="AC7" s="112">
        <f t="shared" si="20"/>
        <v>17.895000000000003</v>
      </c>
      <c r="AD7" s="112" t="b">
        <f t="shared" si="21"/>
        <v>0</v>
      </c>
      <c r="AE7" s="101">
        <f t="shared" si="4"/>
        <v>0</v>
      </c>
      <c r="AF7" s="101">
        <f t="shared" si="5"/>
        <v>0</v>
      </c>
      <c r="AG7" s="406" cm="1">
        <f t="array" ref="AG7">_xlfn.QUARTILE.EXC(IF($AT$5:$AT$906=$AT7,$L$5:$L$906),1)</f>
        <v>-7.51</v>
      </c>
      <c r="AH7" s="406" cm="1">
        <f t="array" ref="AH7">_xlfn.QUARTILE.EXC(IF($AT$5:$AT$906=$AT7,$L$5:$L$906),3)</f>
        <v>3.04</v>
      </c>
      <c r="AI7" s="406">
        <f t="shared" si="22"/>
        <v>10.55</v>
      </c>
      <c r="AJ7" s="406">
        <f t="shared" si="23"/>
        <v>-23.335000000000001</v>
      </c>
      <c r="AK7" s="406">
        <f t="shared" si="24"/>
        <v>18.865000000000002</v>
      </c>
      <c r="AL7" s="406" t="b">
        <f t="shared" si="25"/>
        <v>0</v>
      </c>
      <c r="AM7" s="406" cm="1">
        <f t="array" ref="AM7">_xlfn.QUARTILE.EXC(IF($AT$5:$AT$906=$AT7,$M$5:$M$906),1)</f>
        <v>-12.23</v>
      </c>
      <c r="AN7" s="406" cm="1">
        <f t="array" ref="AN7">_xlfn.QUARTILE.EXC(IF($AT$5:$AT$906=$AT7,$M$5:$M$906),3)</f>
        <v>-0.18</v>
      </c>
      <c r="AO7" s="406">
        <f t="shared" si="26"/>
        <v>12.05</v>
      </c>
      <c r="AP7" s="406">
        <f t="shared" si="27"/>
        <v>-30.305000000000003</v>
      </c>
      <c r="AQ7" s="406">
        <f t="shared" si="28"/>
        <v>17.895000000000003</v>
      </c>
      <c r="AR7" s="406" t="b">
        <f t="shared" si="29"/>
        <v>0</v>
      </c>
      <c r="AS7" s="404" t="str">
        <f>INDEX('Org2567'!$BM:$BM,MATCH(Raw_DATA!A7,'Org2567'!$D:$D,0))</f>
        <v>รพช.M2 B&gt;100</v>
      </c>
      <c r="AT7" s="404">
        <f>INDEX('Org2567'!$BL:$BL,MATCH(Raw_DATA!A7,'Org2567'!$D:$D,0))</f>
        <v>13</v>
      </c>
      <c r="AU7" s="113"/>
      <c r="AV7" s="101">
        <v>206.65</v>
      </c>
      <c r="AW7" s="101">
        <v>39.83</v>
      </c>
      <c r="AX7" s="101">
        <v>52.2</v>
      </c>
      <c r="AY7" s="101">
        <v>89.07</v>
      </c>
      <c r="AZ7" s="101">
        <v>55.16</v>
      </c>
    </row>
    <row r="8" spans="1:56" x14ac:dyDescent="0.7">
      <c r="A8" s="101" t="s">
        <v>26</v>
      </c>
      <c r="B8" s="101" t="s">
        <v>1168</v>
      </c>
      <c r="C8" s="111" t="str">
        <f>IF(A8="","",INDEX(ID!P:P,MATCH(Raw_DATA!A8,ID!A:A,0)))</f>
        <v>รพช.F2 P&lt;=30,000</v>
      </c>
      <c r="D8" s="101">
        <f>IF(A8="","",INDEX(ID!M:M,MATCH(Raw_DATA!A8,ID!A:A,0)))</f>
        <v>5</v>
      </c>
      <c r="E8" s="112">
        <v>3</v>
      </c>
      <c r="F8" s="112">
        <v>2.88</v>
      </c>
      <c r="G8" s="112">
        <v>1.78</v>
      </c>
      <c r="H8" s="112">
        <v>13902277.550000001</v>
      </c>
      <c r="I8" s="112">
        <v>-4197627.32</v>
      </c>
      <c r="J8" s="112">
        <v>-3708936.87</v>
      </c>
      <c r="K8" s="112">
        <v>5422921.4299999997</v>
      </c>
      <c r="L8" s="112">
        <v>-4.0999999999999996</v>
      </c>
      <c r="M8" s="112">
        <v>-8.36</v>
      </c>
      <c r="N8" s="112">
        <f t="shared" si="9"/>
        <v>78</v>
      </c>
      <c r="O8" s="112">
        <f t="shared" si="10"/>
        <v>30</v>
      </c>
      <c r="P8" s="112">
        <f t="shared" si="11"/>
        <v>51</v>
      </c>
      <c r="Q8" s="112">
        <f t="shared" si="12"/>
        <v>122</v>
      </c>
      <c r="R8" s="112">
        <f t="shared" si="13"/>
        <v>25</v>
      </c>
      <c r="S8" s="112" cm="1">
        <f t="array" ref="S8">_xlfn.QUARTILE.EXC(IF($D$5:$D$906=$D8,$L$5:$L$906),1)</f>
        <v>-9.4075000000000006</v>
      </c>
      <c r="T8" s="112" cm="1">
        <f t="array" ref="T8">_xlfn.QUARTILE.EXC(IF($D$5:$D$906=$D8,$L$5:$L$906),3)</f>
        <v>1.645</v>
      </c>
      <c r="U8" s="112">
        <f t="shared" si="14"/>
        <v>11.0525</v>
      </c>
      <c r="V8" s="112">
        <f t="shared" si="15"/>
        <v>-25.986249999999998</v>
      </c>
      <c r="W8" s="112">
        <f t="shared" si="16"/>
        <v>18.223749999999999</v>
      </c>
      <c r="X8" s="112" t="b">
        <f t="shared" si="17"/>
        <v>0</v>
      </c>
      <c r="Y8" s="112" cm="1">
        <f t="array" ref="Y8">_xlfn.QUARTILE.EXC(IF($D$5:$D$906=$D8,$M$5:$M$906),1)</f>
        <v>-18.744999999999997</v>
      </c>
      <c r="Z8" s="112" cm="1">
        <f t="array" ref="Z8">_xlfn.QUARTILE.EXC(IF($D$5:$D$906=$D8,$M$5:$M$906),3)</f>
        <v>-2.7</v>
      </c>
      <c r="AA8" s="112">
        <f t="shared" si="18"/>
        <v>16.044999999999998</v>
      </c>
      <c r="AB8" s="112">
        <f t="shared" si="19"/>
        <v>-42.812499999999993</v>
      </c>
      <c r="AC8" s="112">
        <f t="shared" si="20"/>
        <v>21.367499999999996</v>
      </c>
      <c r="AD8" s="112" t="b">
        <f t="shared" si="21"/>
        <v>0</v>
      </c>
      <c r="AE8" s="101">
        <f t="shared" si="4"/>
        <v>1</v>
      </c>
      <c r="AF8" s="101">
        <f t="shared" si="5"/>
        <v>1</v>
      </c>
      <c r="AG8" s="406" cm="1">
        <f t="array" ref="AG8">_xlfn.QUARTILE.EXC(IF($AT$5:$AT$906=$AT8,$L$5:$L$906),1)</f>
        <v>-9.4075000000000006</v>
      </c>
      <c r="AH8" s="406" cm="1">
        <f t="array" ref="AH8">_xlfn.QUARTILE.EXC(IF($AT$5:$AT$906=$AT8,$L$5:$L$906),3)</f>
        <v>1.645</v>
      </c>
      <c r="AI8" s="406">
        <f t="shared" si="22"/>
        <v>11.0525</v>
      </c>
      <c r="AJ8" s="406">
        <f t="shared" si="23"/>
        <v>-25.986249999999998</v>
      </c>
      <c r="AK8" s="406">
        <f t="shared" si="24"/>
        <v>18.223749999999999</v>
      </c>
      <c r="AL8" s="406" t="b">
        <f t="shared" si="25"/>
        <v>0</v>
      </c>
      <c r="AM8" s="406" cm="1">
        <f t="array" ref="AM8">_xlfn.QUARTILE.EXC(IF($AT$5:$AT$906=$AT8,$M$5:$M$906),1)</f>
        <v>-18.744999999999997</v>
      </c>
      <c r="AN8" s="406" cm="1">
        <f t="array" ref="AN8">_xlfn.QUARTILE.EXC(IF($AT$5:$AT$906=$AT8,$M$5:$M$906),3)</f>
        <v>-2.7</v>
      </c>
      <c r="AO8" s="406">
        <f t="shared" si="26"/>
        <v>16.044999999999998</v>
      </c>
      <c r="AP8" s="406">
        <f t="shared" si="27"/>
        <v>-42.812499999999993</v>
      </c>
      <c r="AQ8" s="406">
        <f t="shared" si="28"/>
        <v>21.367499999999996</v>
      </c>
      <c r="AR8" s="406" t="b">
        <f t="shared" si="29"/>
        <v>0</v>
      </c>
      <c r="AS8" s="404" t="str">
        <f>INDEX('Org2567'!$BM:$BM,MATCH(Raw_DATA!A8,'Org2567'!$D:$D,0))</f>
        <v>รพช.F2 P&lt;=30,000</v>
      </c>
      <c r="AT8" s="404">
        <f>INDEX('Org2567'!$BL:$BL,MATCH(Raw_DATA!A8,'Org2567'!$D:$D,0))</f>
        <v>5</v>
      </c>
      <c r="AU8" s="113"/>
      <c r="AV8" s="101">
        <v>78.16</v>
      </c>
      <c r="AW8" s="101">
        <v>29.51</v>
      </c>
      <c r="AX8" s="101">
        <v>50.84</v>
      </c>
      <c r="AY8" s="101">
        <v>121.62</v>
      </c>
      <c r="AZ8" s="101">
        <v>24.8</v>
      </c>
    </row>
    <row r="9" spans="1:56" x14ac:dyDescent="0.7">
      <c r="A9" s="101" t="s">
        <v>27</v>
      </c>
      <c r="B9" s="101" t="s">
        <v>1171</v>
      </c>
      <c r="C9" s="111" t="str">
        <f>IF(A9="","",INDEX(ID!P:P,MATCH(Raw_DATA!A9,ID!A:A,0)))</f>
        <v>รพช.M2 B&gt;100</v>
      </c>
      <c r="D9" s="101">
        <f>IF(A9="","",INDEX(ID!M:M,MATCH(Raw_DATA!A9,ID!A:A,0)))</f>
        <v>13</v>
      </c>
      <c r="E9" s="112">
        <v>2.2799999999999998</v>
      </c>
      <c r="F9" s="112">
        <v>2.0699999999999998</v>
      </c>
      <c r="G9" s="112">
        <v>0.95</v>
      </c>
      <c r="H9" s="112">
        <v>73786084.569999993</v>
      </c>
      <c r="I9" s="112">
        <v>-26389575.309999999</v>
      </c>
      <c r="J9" s="112">
        <v>-11881216.98</v>
      </c>
      <c r="K9" s="112">
        <v>-2953404.64</v>
      </c>
      <c r="L9" s="112">
        <v>-3.11</v>
      </c>
      <c r="M9" s="112">
        <v>-6.21</v>
      </c>
      <c r="N9" s="112">
        <f t="shared" si="9"/>
        <v>91</v>
      </c>
      <c r="O9" s="112">
        <f t="shared" si="10"/>
        <v>40</v>
      </c>
      <c r="P9" s="112">
        <f t="shared" si="11"/>
        <v>50</v>
      </c>
      <c r="Q9" s="112">
        <f t="shared" si="12"/>
        <v>104</v>
      </c>
      <c r="R9" s="112">
        <f t="shared" si="13"/>
        <v>42</v>
      </c>
      <c r="S9" s="112" cm="1">
        <f t="array" ref="S9">_xlfn.QUARTILE.EXC(IF($D$5:$D$906=$D9,$L$5:$L$906),1)</f>
        <v>-7.51</v>
      </c>
      <c r="T9" s="112" cm="1">
        <f t="array" ref="T9">_xlfn.QUARTILE.EXC(IF($D$5:$D$906=$D9,$L$5:$L$906),3)</f>
        <v>3.04</v>
      </c>
      <c r="U9" s="112">
        <f t="shared" si="14"/>
        <v>10.55</v>
      </c>
      <c r="V9" s="112">
        <f t="shared" si="15"/>
        <v>-23.335000000000001</v>
      </c>
      <c r="W9" s="112">
        <f t="shared" si="16"/>
        <v>18.865000000000002</v>
      </c>
      <c r="X9" s="112" t="b">
        <f t="shared" si="17"/>
        <v>0</v>
      </c>
      <c r="Y9" s="112" cm="1">
        <f t="array" ref="Y9">_xlfn.QUARTILE.EXC(IF($D$5:$D$906=$D9,$M$5:$M$906),1)</f>
        <v>-12.23</v>
      </c>
      <c r="Z9" s="112" cm="1">
        <f t="array" ref="Z9">_xlfn.QUARTILE.EXC(IF($D$5:$D$906=$D9,$M$5:$M$906),3)</f>
        <v>-0.18</v>
      </c>
      <c r="AA9" s="112">
        <f t="shared" si="18"/>
        <v>12.05</v>
      </c>
      <c r="AB9" s="112">
        <f t="shared" si="19"/>
        <v>-30.305000000000003</v>
      </c>
      <c r="AC9" s="112">
        <f t="shared" si="20"/>
        <v>17.895000000000003</v>
      </c>
      <c r="AD9" s="112" t="b">
        <f t="shared" si="21"/>
        <v>0</v>
      </c>
      <c r="AE9" s="101">
        <f t="shared" si="4"/>
        <v>1</v>
      </c>
      <c r="AF9" s="101">
        <f t="shared" si="5"/>
        <v>1</v>
      </c>
      <c r="AG9" s="406" cm="1">
        <f t="array" ref="AG9">_xlfn.QUARTILE.EXC(IF($AT$5:$AT$906=$AT9,$L$5:$L$906),1)</f>
        <v>-7.51</v>
      </c>
      <c r="AH9" s="406" cm="1">
        <f t="array" ref="AH9">_xlfn.QUARTILE.EXC(IF($AT$5:$AT$906=$AT9,$L$5:$L$906),3)</f>
        <v>3.04</v>
      </c>
      <c r="AI9" s="406">
        <f t="shared" si="22"/>
        <v>10.55</v>
      </c>
      <c r="AJ9" s="406">
        <f t="shared" si="23"/>
        <v>-23.335000000000001</v>
      </c>
      <c r="AK9" s="406">
        <f t="shared" si="24"/>
        <v>18.865000000000002</v>
      </c>
      <c r="AL9" s="406" t="b">
        <f t="shared" si="25"/>
        <v>0</v>
      </c>
      <c r="AM9" s="406" cm="1">
        <f t="array" ref="AM9">_xlfn.QUARTILE.EXC(IF($AT$5:$AT$906=$AT9,$M$5:$M$906),1)</f>
        <v>-12.23</v>
      </c>
      <c r="AN9" s="406" cm="1">
        <f t="array" ref="AN9">_xlfn.QUARTILE.EXC(IF($AT$5:$AT$906=$AT9,$M$5:$M$906),3)</f>
        <v>-0.18</v>
      </c>
      <c r="AO9" s="406">
        <f t="shared" si="26"/>
        <v>12.05</v>
      </c>
      <c r="AP9" s="406">
        <f t="shared" si="27"/>
        <v>-30.305000000000003</v>
      </c>
      <c r="AQ9" s="406">
        <f t="shared" si="28"/>
        <v>17.895000000000003</v>
      </c>
      <c r="AR9" s="406" t="b">
        <f t="shared" si="29"/>
        <v>0</v>
      </c>
      <c r="AS9" s="404" t="str">
        <f>INDEX('Org2567'!$BM:$BM,MATCH(Raw_DATA!A9,'Org2567'!$D:$D,0))</f>
        <v>รพช.M2 B&gt;100</v>
      </c>
      <c r="AT9" s="404">
        <f>INDEX('Org2567'!$BL:$BL,MATCH(Raw_DATA!A9,'Org2567'!$D:$D,0))</f>
        <v>13</v>
      </c>
      <c r="AU9" s="113"/>
      <c r="AV9" s="101">
        <v>90.54</v>
      </c>
      <c r="AW9" s="101">
        <v>40.29</v>
      </c>
      <c r="AX9" s="101">
        <v>50.41</v>
      </c>
      <c r="AY9" s="101">
        <v>103.76</v>
      </c>
      <c r="AZ9" s="101">
        <v>42.15</v>
      </c>
    </row>
    <row r="10" spans="1:56" x14ac:dyDescent="0.7">
      <c r="A10" s="101" t="s">
        <v>28</v>
      </c>
      <c r="B10" s="101" t="s">
        <v>1175</v>
      </c>
      <c r="C10" s="111" t="str">
        <f>IF(A10="","",INDEX(ID!P:P,MATCH(Raw_DATA!A10,ID!A:A,0)))</f>
        <v>รพช.F1 P&lt;=50,000</v>
      </c>
      <c r="D10" s="101">
        <f>IF(A10="","",INDEX(ID!M:M,MATCH(Raw_DATA!A10,ID!A:A,0)))</f>
        <v>9</v>
      </c>
      <c r="E10" s="112">
        <v>3.52</v>
      </c>
      <c r="F10" s="112">
        <v>3.14</v>
      </c>
      <c r="G10" s="112">
        <v>1.42</v>
      </c>
      <c r="H10" s="112">
        <v>20178221.030000001</v>
      </c>
      <c r="I10" s="112">
        <v>-18971554.809999999</v>
      </c>
      <c r="J10" s="112">
        <v>-11527418.49</v>
      </c>
      <c r="K10" s="112">
        <v>3388332.99</v>
      </c>
      <c r="L10" s="112">
        <v>-8.6</v>
      </c>
      <c r="M10" s="112">
        <v>-17.86</v>
      </c>
      <c r="N10" s="112">
        <f t="shared" si="9"/>
        <v>48</v>
      </c>
      <c r="O10" s="112">
        <f t="shared" si="10"/>
        <v>32</v>
      </c>
      <c r="P10" s="112">
        <f t="shared" si="11"/>
        <v>51</v>
      </c>
      <c r="Q10" s="112">
        <f t="shared" si="12"/>
        <v>158</v>
      </c>
      <c r="R10" s="112">
        <f t="shared" si="13"/>
        <v>49</v>
      </c>
      <c r="S10" s="112" cm="1">
        <f t="array" ref="S10">_xlfn.QUARTILE.EXC(IF($D$5:$D$906=$D10,$L$5:$L$906),1)</f>
        <v>-8.26</v>
      </c>
      <c r="T10" s="112" cm="1">
        <f t="array" ref="T10">_xlfn.QUARTILE.EXC(IF($D$5:$D$906=$D10,$L$5:$L$906),3)</f>
        <v>3.2450000000000001</v>
      </c>
      <c r="U10" s="112">
        <f t="shared" si="14"/>
        <v>11.504999999999999</v>
      </c>
      <c r="V10" s="112">
        <f t="shared" si="15"/>
        <v>-25.517499999999998</v>
      </c>
      <c r="W10" s="112">
        <f t="shared" si="16"/>
        <v>20.502500000000001</v>
      </c>
      <c r="X10" s="112" t="b">
        <f t="shared" si="17"/>
        <v>0</v>
      </c>
      <c r="Y10" s="112" cm="1">
        <f t="array" ref="Y10">_xlfn.QUARTILE.EXC(IF($D$5:$D$906=$D10,$M$5:$M$906),1)</f>
        <v>-12.452500000000001</v>
      </c>
      <c r="Z10" s="112" cm="1">
        <f t="array" ref="Z10">_xlfn.QUARTILE.EXC(IF($D$5:$D$906=$D10,$M$5:$M$906),3)</f>
        <v>0.39</v>
      </c>
      <c r="AA10" s="112">
        <f t="shared" si="18"/>
        <v>12.842500000000001</v>
      </c>
      <c r="AB10" s="112">
        <f t="shared" si="19"/>
        <v>-31.716250000000002</v>
      </c>
      <c r="AC10" s="112">
        <f t="shared" si="20"/>
        <v>19.653750000000002</v>
      </c>
      <c r="AD10" s="112" t="b">
        <f t="shared" si="21"/>
        <v>0</v>
      </c>
      <c r="AE10" s="101">
        <f t="shared" si="4"/>
        <v>1</v>
      </c>
      <c r="AF10" s="101">
        <f t="shared" si="5"/>
        <v>1</v>
      </c>
      <c r="AG10" s="406" cm="1">
        <f t="array" ref="AG10">_xlfn.QUARTILE.EXC(IF($AT$5:$AT$906=$AT10,$L$5:$L$906),1)</f>
        <v>-8.26</v>
      </c>
      <c r="AH10" s="406" cm="1">
        <f t="array" ref="AH10">_xlfn.QUARTILE.EXC(IF($AT$5:$AT$906=$AT10,$L$5:$L$906),3)</f>
        <v>3.2450000000000001</v>
      </c>
      <c r="AI10" s="406">
        <f t="shared" si="22"/>
        <v>11.504999999999999</v>
      </c>
      <c r="AJ10" s="406">
        <f t="shared" si="23"/>
        <v>-25.517499999999998</v>
      </c>
      <c r="AK10" s="406">
        <f t="shared" si="24"/>
        <v>20.502500000000001</v>
      </c>
      <c r="AL10" s="406" t="b">
        <f t="shared" si="25"/>
        <v>0</v>
      </c>
      <c r="AM10" s="406" cm="1">
        <f t="array" ref="AM10">_xlfn.QUARTILE.EXC(IF($AT$5:$AT$906=$AT10,$M$5:$M$906),1)</f>
        <v>-12.452500000000001</v>
      </c>
      <c r="AN10" s="406" cm="1">
        <f t="array" ref="AN10">_xlfn.QUARTILE.EXC(IF($AT$5:$AT$906=$AT10,$M$5:$M$906),3)</f>
        <v>0.39</v>
      </c>
      <c r="AO10" s="406">
        <f t="shared" si="26"/>
        <v>12.842500000000001</v>
      </c>
      <c r="AP10" s="406">
        <f t="shared" si="27"/>
        <v>-31.716250000000002</v>
      </c>
      <c r="AQ10" s="406">
        <f t="shared" si="28"/>
        <v>19.653750000000002</v>
      </c>
      <c r="AR10" s="406" t="b">
        <f t="shared" si="29"/>
        <v>0</v>
      </c>
      <c r="AS10" s="404" t="str">
        <f>INDEX('Org2567'!$BM:$BM,MATCH(Raw_DATA!A10,'Org2567'!$D:$D,0))</f>
        <v>รพช.F1 P&lt;=50,000</v>
      </c>
      <c r="AT10" s="404">
        <f>INDEX('Org2567'!$BL:$BL,MATCH(Raw_DATA!A10,'Org2567'!$D:$D,0))</f>
        <v>9</v>
      </c>
      <c r="AU10" s="113"/>
      <c r="AV10" s="101">
        <v>47.82</v>
      </c>
      <c r="AW10" s="101">
        <v>32.450000000000003</v>
      </c>
      <c r="AX10" s="101">
        <v>51.44</v>
      </c>
      <c r="AY10" s="101">
        <v>158.04</v>
      </c>
      <c r="AZ10" s="101">
        <v>48.84</v>
      </c>
    </row>
    <row r="11" spans="1:56" x14ac:dyDescent="0.7">
      <c r="A11" s="101" t="s">
        <v>29</v>
      </c>
      <c r="B11" s="101" t="s">
        <v>3954</v>
      </c>
      <c r="C11" s="111" t="str">
        <f>IF(A11="","",INDEX(ID!P:P,MATCH(Raw_DATA!A11,ID!A:A,0)))</f>
        <v>รพท.M1 B&gt;200</v>
      </c>
      <c r="D11" s="101">
        <f>IF(A11="","",INDEX(ID!M:M,MATCH(Raw_DATA!A11,ID!A:A,0)))</f>
        <v>15</v>
      </c>
      <c r="E11" s="112">
        <v>8.5299999999999994</v>
      </c>
      <c r="F11" s="112">
        <v>8.41</v>
      </c>
      <c r="G11" s="112">
        <v>7.26</v>
      </c>
      <c r="H11" s="112">
        <v>478474041.19999999</v>
      </c>
      <c r="I11" s="112">
        <v>15248238.66</v>
      </c>
      <c r="J11" s="112">
        <v>41179415.200000003</v>
      </c>
      <c r="K11" s="112">
        <v>397645864.81</v>
      </c>
      <c r="L11" s="112">
        <v>8.9700000000000006</v>
      </c>
      <c r="M11" s="112">
        <v>1.83</v>
      </c>
      <c r="N11" s="112">
        <f t="shared" si="9"/>
        <v>83</v>
      </c>
      <c r="O11" s="112">
        <f t="shared" si="10"/>
        <v>26</v>
      </c>
      <c r="P11" s="112">
        <f t="shared" si="11"/>
        <v>54</v>
      </c>
      <c r="Q11" s="112">
        <f t="shared" si="12"/>
        <v>72</v>
      </c>
      <c r="R11" s="112">
        <f t="shared" si="13"/>
        <v>22</v>
      </c>
      <c r="S11" s="112" cm="1">
        <f t="array" ref="S11">_xlfn.QUARTILE.EXC(IF($D$5:$D$906=$D11,$L$5:$L$906),1)</f>
        <v>-2.59</v>
      </c>
      <c r="T11" s="112" cm="1">
        <f t="array" ref="T11">_xlfn.QUARTILE.EXC(IF($D$5:$D$906=$D11,$L$5:$L$906),3)</f>
        <v>8.86</v>
      </c>
      <c r="U11" s="112">
        <f t="shared" si="14"/>
        <v>11.45</v>
      </c>
      <c r="V11" s="112">
        <f t="shared" si="15"/>
        <v>-19.764999999999997</v>
      </c>
      <c r="W11" s="112">
        <f t="shared" si="16"/>
        <v>26.034999999999997</v>
      </c>
      <c r="X11" s="112" t="b">
        <f t="shared" si="17"/>
        <v>0</v>
      </c>
      <c r="Y11" s="112" cm="1">
        <f t="array" ref="Y11">_xlfn.QUARTILE.EXC(IF($D$5:$D$906=$D11,$M$5:$M$906),1)</f>
        <v>-5.74</v>
      </c>
      <c r="Z11" s="112" cm="1">
        <f t="array" ref="Z11">_xlfn.QUARTILE.EXC(IF($D$5:$D$906=$D11,$M$5:$M$906),3)</f>
        <v>4.915</v>
      </c>
      <c r="AA11" s="112">
        <f t="shared" si="18"/>
        <v>10.655000000000001</v>
      </c>
      <c r="AB11" s="112">
        <f t="shared" si="19"/>
        <v>-21.722500000000004</v>
      </c>
      <c r="AC11" s="112">
        <f t="shared" si="20"/>
        <v>20.897500000000001</v>
      </c>
      <c r="AD11" s="112" t="b">
        <f t="shared" si="21"/>
        <v>0</v>
      </c>
      <c r="AE11" s="101">
        <f t="shared" si="4"/>
        <v>0</v>
      </c>
      <c r="AF11" s="101">
        <f t="shared" si="5"/>
        <v>0</v>
      </c>
      <c r="AG11" s="406" cm="1">
        <f t="array" ref="AG11">_xlfn.QUARTILE.EXC(IF($AT$5:$AT$906=$AT11,$L$5:$L$906),1)</f>
        <v>-2.95</v>
      </c>
      <c r="AH11" s="406" cm="1">
        <f t="array" ref="AH11">_xlfn.QUARTILE.EXC(IF($AT$5:$AT$906=$AT11,$L$5:$L$906),3)</f>
        <v>8.9700000000000006</v>
      </c>
      <c r="AI11" s="406">
        <f t="shared" si="22"/>
        <v>11.920000000000002</v>
      </c>
      <c r="AJ11" s="406">
        <f t="shared" si="23"/>
        <v>-20.830000000000002</v>
      </c>
      <c r="AK11" s="406">
        <f t="shared" si="24"/>
        <v>26.85</v>
      </c>
      <c r="AL11" s="406" t="b">
        <f t="shared" si="25"/>
        <v>0</v>
      </c>
      <c r="AM11" s="406" cm="1">
        <f t="array" ref="AM11">_xlfn.QUARTILE.EXC(IF($AT$5:$AT$906=$AT11,$M$5:$M$906),1)</f>
        <v>-8.0399999999999991</v>
      </c>
      <c r="AN11" s="406" cm="1">
        <f t="array" ref="AN11">_xlfn.QUARTILE.EXC(IF($AT$5:$AT$906=$AT11,$M$5:$M$906),3)</f>
        <v>1.83</v>
      </c>
      <c r="AO11" s="406">
        <f t="shared" si="26"/>
        <v>9.8699999999999992</v>
      </c>
      <c r="AP11" s="406">
        <f t="shared" si="27"/>
        <v>-22.844999999999999</v>
      </c>
      <c r="AQ11" s="406">
        <f t="shared" si="28"/>
        <v>16.634999999999998</v>
      </c>
      <c r="AR11" s="406" t="b">
        <f t="shared" si="29"/>
        <v>0</v>
      </c>
      <c r="AS11" s="404" t="str">
        <f>INDEX('Org2567'!$BM:$BM,MATCH(Raw_DATA!A11,'Org2567'!$D:$D,0))</f>
        <v>รพท.M1 B&lt;=200</v>
      </c>
      <c r="AT11" s="404">
        <f>INDEX('Org2567'!$BL:$BL,MATCH(Raw_DATA!A11,'Org2567'!$D:$D,0))</f>
        <v>14</v>
      </c>
      <c r="AU11" s="113"/>
      <c r="AV11" s="101">
        <v>83.35</v>
      </c>
      <c r="AW11" s="101">
        <v>25.68</v>
      </c>
      <c r="AX11" s="101">
        <v>53.63</v>
      </c>
      <c r="AY11" s="101">
        <v>71.98</v>
      </c>
      <c r="AZ11" s="101">
        <v>22.04</v>
      </c>
    </row>
    <row r="12" spans="1:56" x14ac:dyDescent="0.7">
      <c r="A12" s="101" t="s">
        <v>30</v>
      </c>
      <c r="B12" s="101" t="s">
        <v>1180</v>
      </c>
      <c r="C12" s="111" t="str">
        <f>IF(A12="","",INDEX(ID!P:P,MATCH(Raw_DATA!A12,ID!A:A,0)))</f>
        <v>รพช.F1 P50,000-100,000</v>
      </c>
      <c r="D12" s="101">
        <f>IF(A12="","",INDEX(ID!M:M,MATCH(Raw_DATA!A12,ID!A:A,0)))</f>
        <v>10</v>
      </c>
      <c r="E12" s="112">
        <v>4.72</v>
      </c>
      <c r="F12" s="112">
        <v>4.55</v>
      </c>
      <c r="G12" s="112">
        <v>3.77</v>
      </c>
      <c r="H12" s="112">
        <v>54221820.380000003</v>
      </c>
      <c r="I12" s="112">
        <v>-20649273.829999998</v>
      </c>
      <c r="J12" s="112">
        <v>-4063441.55</v>
      </c>
      <c r="K12" s="112">
        <v>40395750.200000003</v>
      </c>
      <c r="L12" s="112">
        <v>-2.2599999999999998</v>
      </c>
      <c r="M12" s="112">
        <v>-10.66</v>
      </c>
      <c r="N12" s="112">
        <f t="shared" si="9"/>
        <v>68</v>
      </c>
      <c r="O12" s="112">
        <f t="shared" si="10"/>
        <v>26</v>
      </c>
      <c r="P12" s="112">
        <f t="shared" si="11"/>
        <v>67</v>
      </c>
      <c r="Q12" s="112">
        <f t="shared" si="12"/>
        <v>154</v>
      </c>
      <c r="R12" s="112">
        <f t="shared" si="13"/>
        <v>27</v>
      </c>
      <c r="S12" s="112" cm="1">
        <f t="array" ref="S12">_xlfn.QUARTILE.EXC(IF($D$5:$D$906=$D12,$L$5:$L$906),1)</f>
        <v>-10.594999999999999</v>
      </c>
      <c r="T12" s="112" cm="1">
        <f t="array" ref="T12">_xlfn.QUARTILE.EXC(IF($D$5:$D$906=$D12,$L$5:$L$906),3)</f>
        <v>0.95</v>
      </c>
      <c r="U12" s="112">
        <f t="shared" si="14"/>
        <v>11.544999999999998</v>
      </c>
      <c r="V12" s="112">
        <f t="shared" si="15"/>
        <v>-27.912499999999994</v>
      </c>
      <c r="W12" s="112">
        <f t="shared" si="16"/>
        <v>18.267499999999995</v>
      </c>
      <c r="X12" s="112" t="b">
        <f t="shared" si="17"/>
        <v>0</v>
      </c>
      <c r="Y12" s="112" cm="1">
        <f t="array" ref="Y12">_xlfn.QUARTILE.EXC(IF($D$5:$D$906=$D12,$M$5:$M$906),1)</f>
        <v>-17.670000000000002</v>
      </c>
      <c r="Z12" s="112" cm="1">
        <f t="array" ref="Z12">_xlfn.QUARTILE.EXC(IF($D$5:$D$906=$D12,$M$5:$M$906),3)</f>
        <v>-3.92</v>
      </c>
      <c r="AA12" s="112">
        <f t="shared" si="18"/>
        <v>13.750000000000002</v>
      </c>
      <c r="AB12" s="112">
        <f t="shared" si="19"/>
        <v>-38.295000000000002</v>
      </c>
      <c r="AC12" s="112">
        <f t="shared" si="20"/>
        <v>16.705000000000005</v>
      </c>
      <c r="AD12" s="112" t="b">
        <f t="shared" si="21"/>
        <v>0</v>
      </c>
      <c r="AE12" s="101">
        <f t="shared" si="4"/>
        <v>1</v>
      </c>
      <c r="AF12" s="101">
        <f t="shared" si="5"/>
        <v>1</v>
      </c>
      <c r="AG12" s="406" cm="1">
        <f t="array" ref="AG12">_xlfn.QUARTILE.EXC(IF($AT$5:$AT$906=$AT12,$L$5:$L$906),1)</f>
        <v>-10.594999999999999</v>
      </c>
      <c r="AH12" s="406" cm="1">
        <f t="array" ref="AH12">_xlfn.QUARTILE.EXC(IF($AT$5:$AT$906=$AT12,$L$5:$L$906),3)</f>
        <v>0.95</v>
      </c>
      <c r="AI12" s="406">
        <f t="shared" si="22"/>
        <v>11.544999999999998</v>
      </c>
      <c r="AJ12" s="406">
        <f t="shared" si="23"/>
        <v>-27.912499999999994</v>
      </c>
      <c r="AK12" s="406">
        <f t="shared" si="24"/>
        <v>18.267499999999995</v>
      </c>
      <c r="AL12" s="406" t="b">
        <f t="shared" si="25"/>
        <v>0</v>
      </c>
      <c r="AM12" s="406" cm="1">
        <f t="array" ref="AM12">_xlfn.QUARTILE.EXC(IF($AT$5:$AT$906=$AT12,$M$5:$M$906),1)</f>
        <v>-17.670000000000002</v>
      </c>
      <c r="AN12" s="406" cm="1">
        <f t="array" ref="AN12">_xlfn.QUARTILE.EXC(IF($AT$5:$AT$906=$AT12,$M$5:$M$906),3)</f>
        <v>-3.92</v>
      </c>
      <c r="AO12" s="406">
        <f t="shared" si="26"/>
        <v>13.750000000000002</v>
      </c>
      <c r="AP12" s="406">
        <f t="shared" si="27"/>
        <v>-38.295000000000002</v>
      </c>
      <c r="AQ12" s="406">
        <f t="shared" si="28"/>
        <v>16.705000000000005</v>
      </c>
      <c r="AR12" s="406" t="b">
        <f t="shared" si="29"/>
        <v>0</v>
      </c>
      <c r="AS12" s="404" t="str">
        <f>INDEX('Org2567'!$BM:$BM,MATCH(Raw_DATA!A12,'Org2567'!$D:$D,0))</f>
        <v>รพช.F1 P50,000-100,000</v>
      </c>
      <c r="AT12" s="404">
        <f>INDEX('Org2567'!$BL:$BL,MATCH(Raw_DATA!A12,'Org2567'!$D:$D,0))</f>
        <v>10</v>
      </c>
      <c r="AU12" s="113"/>
      <c r="AV12" s="101">
        <v>67.64</v>
      </c>
      <c r="AW12" s="101">
        <v>25.51</v>
      </c>
      <c r="AX12" s="101">
        <v>66.7</v>
      </c>
      <c r="AY12" s="101">
        <v>153.93</v>
      </c>
      <c r="AZ12" s="101">
        <v>27</v>
      </c>
    </row>
    <row r="13" spans="1:56" x14ac:dyDescent="0.7">
      <c r="A13" s="101" t="s">
        <v>31</v>
      </c>
      <c r="B13" s="101" t="s">
        <v>1183</v>
      </c>
      <c r="C13" s="111" t="str">
        <f>IF(A13="","",INDEX(ID!P:P,MATCH(Raw_DATA!A13,ID!A:A,0)))</f>
        <v>รพช.F1 P50,000-100,000</v>
      </c>
      <c r="D13" s="101">
        <f>IF(A13="","",INDEX(ID!M:M,MATCH(Raw_DATA!A13,ID!A:A,0)))</f>
        <v>10</v>
      </c>
      <c r="E13" s="112">
        <v>2.4300000000000002</v>
      </c>
      <c r="F13" s="112">
        <v>2.16</v>
      </c>
      <c r="G13" s="112">
        <v>1.67</v>
      </c>
      <c r="H13" s="112">
        <v>24213286.190000001</v>
      </c>
      <c r="I13" s="112">
        <v>-12850014.449999999</v>
      </c>
      <c r="J13" s="112">
        <v>-5131583.08</v>
      </c>
      <c r="K13" s="112">
        <v>11274076.85</v>
      </c>
      <c r="L13" s="112">
        <v>-2.89</v>
      </c>
      <c r="M13" s="112">
        <v>-10.210000000000001</v>
      </c>
      <c r="N13" s="112">
        <f t="shared" si="9"/>
        <v>96</v>
      </c>
      <c r="O13" s="112">
        <f t="shared" si="10"/>
        <v>7</v>
      </c>
      <c r="P13" s="112">
        <f t="shared" si="11"/>
        <v>45</v>
      </c>
      <c r="Q13" s="112">
        <f t="shared" si="12"/>
        <v>115</v>
      </c>
      <c r="R13" s="112">
        <f t="shared" si="13"/>
        <v>34</v>
      </c>
      <c r="S13" s="112" cm="1">
        <f t="array" ref="S13">_xlfn.QUARTILE.EXC(IF($D$5:$D$906=$D13,$L$5:$L$906),1)</f>
        <v>-10.594999999999999</v>
      </c>
      <c r="T13" s="112" cm="1">
        <f t="array" ref="T13">_xlfn.QUARTILE.EXC(IF($D$5:$D$906=$D13,$L$5:$L$906),3)</f>
        <v>0.95</v>
      </c>
      <c r="U13" s="112">
        <f t="shared" si="14"/>
        <v>11.544999999999998</v>
      </c>
      <c r="V13" s="112">
        <f t="shared" si="15"/>
        <v>-27.912499999999994</v>
      </c>
      <c r="W13" s="112">
        <f t="shared" si="16"/>
        <v>18.267499999999995</v>
      </c>
      <c r="X13" s="112" t="b">
        <f t="shared" si="17"/>
        <v>0</v>
      </c>
      <c r="Y13" s="112" cm="1">
        <f t="array" ref="Y13">_xlfn.QUARTILE.EXC(IF($D$5:$D$906=$D13,$M$5:$M$906),1)</f>
        <v>-17.670000000000002</v>
      </c>
      <c r="Z13" s="112" cm="1">
        <f t="array" ref="Z13">_xlfn.QUARTILE.EXC(IF($D$5:$D$906=$D13,$M$5:$M$906),3)</f>
        <v>-3.92</v>
      </c>
      <c r="AA13" s="112">
        <f t="shared" si="18"/>
        <v>13.750000000000002</v>
      </c>
      <c r="AB13" s="112">
        <f t="shared" si="19"/>
        <v>-38.295000000000002</v>
      </c>
      <c r="AC13" s="112">
        <f t="shared" si="20"/>
        <v>16.705000000000005</v>
      </c>
      <c r="AD13" s="112" t="b">
        <f t="shared" si="21"/>
        <v>0</v>
      </c>
      <c r="AE13" s="101">
        <f t="shared" si="4"/>
        <v>1</v>
      </c>
      <c r="AF13" s="101">
        <f t="shared" si="5"/>
        <v>1</v>
      </c>
      <c r="AG13" s="406" cm="1">
        <f t="array" ref="AG13">_xlfn.QUARTILE.EXC(IF($AT$5:$AT$906=$AT13,$L$5:$L$906),1)</f>
        <v>-10.594999999999999</v>
      </c>
      <c r="AH13" s="406" cm="1">
        <f t="array" ref="AH13">_xlfn.QUARTILE.EXC(IF($AT$5:$AT$906=$AT13,$L$5:$L$906),3)</f>
        <v>0.95</v>
      </c>
      <c r="AI13" s="406">
        <f t="shared" si="22"/>
        <v>11.544999999999998</v>
      </c>
      <c r="AJ13" s="406">
        <f t="shared" si="23"/>
        <v>-27.912499999999994</v>
      </c>
      <c r="AK13" s="406">
        <f t="shared" si="24"/>
        <v>18.267499999999995</v>
      </c>
      <c r="AL13" s="406" t="b">
        <f t="shared" si="25"/>
        <v>0</v>
      </c>
      <c r="AM13" s="406" cm="1">
        <f t="array" ref="AM13">_xlfn.QUARTILE.EXC(IF($AT$5:$AT$906=$AT13,$M$5:$M$906),1)</f>
        <v>-17.670000000000002</v>
      </c>
      <c r="AN13" s="406" cm="1">
        <f t="array" ref="AN13">_xlfn.QUARTILE.EXC(IF($AT$5:$AT$906=$AT13,$M$5:$M$906),3)</f>
        <v>-3.92</v>
      </c>
      <c r="AO13" s="406">
        <f t="shared" si="26"/>
        <v>13.750000000000002</v>
      </c>
      <c r="AP13" s="406">
        <f t="shared" si="27"/>
        <v>-38.295000000000002</v>
      </c>
      <c r="AQ13" s="406">
        <f t="shared" si="28"/>
        <v>16.705000000000005</v>
      </c>
      <c r="AR13" s="406" t="b">
        <f t="shared" si="29"/>
        <v>0</v>
      </c>
      <c r="AS13" s="404" t="str">
        <f>INDEX('Org2567'!$BM:$BM,MATCH(Raw_DATA!A13,'Org2567'!$D:$D,0))</f>
        <v>รพช.F1 P50,000-100,000</v>
      </c>
      <c r="AT13" s="404">
        <f>INDEX('Org2567'!$BL:$BL,MATCH(Raw_DATA!A13,'Org2567'!$D:$D,0))</f>
        <v>10</v>
      </c>
      <c r="AU13" s="113"/>
      <c r="AV13" s="101">
        <v>96.32</v>
      </c>
      <c r="AW13" s="101">
        <v>7</v>
      </c>
      <c r="AX13" s="101">
        <v>44.75</v>
      </c>
      <c r="AY13" s="101">
        <v>115.36</v>
      </c>
      <c r="AZ13" s="101">
        <v>33.51</v>
      </c>
    </row>
    <row r="14" spans="1:56" x14ac:dyDescent="0.7">
      <c r="A14" s="101" t="s">
        <v>32</v>
      </c>
      <c r="B14" s="101" t="s">
        <v>1186</v>
      </c>
      <c r="C14" s="111" t="str">
        <f>IF(A14="","",INDEX(ID!P:P,MATCH(Raw_DATA!A14,ID!A:A,0)))</f>
        <v>รพช.F2 P30,000-60,000</v>
      </c>
      <c r="D14" s="101">
        <f>IF(A14="","",INDEX(ID!M:M,MATCH(Raw_DATA!A14,ID!A:A,0)))</f>
        <v>6</v>
      </c>
      <c r="E14" s="112">
        <v>3.61</v>
      </c>
      <c r="F14" s="112">
        <v>3.12</v>
      </c>
      <c r="G14" s="112">
        <v>1.76</v>
      </c>
      <c r="H14" s="112">
        <v>26181865.120000001</v>
      </c>
      <c r="I14" s="112">
        <v>-13669220.189999999</v>
      </c>
      <c r="J14" s="112">
        <v>-7635842.3099999996</v>
      </c>
      <c r="K14" s="112">
        <v>7667145.8399999999</v>
      </c>
      <c r="L14" s="112">
        <v>-5.36</v>
      </c>
      <c r="M14" s="112">
        <v>-14.58</v>
      </c>
      <c r="N14" s="112">
        <f t="shared" si="9"/>
        <v>75</v>
      </c>
      <c r="O14" s="112">
        <f t="shared" si="10"/>
        <v>53</v>
      </c>
      <c r="P14" s="112">
        <f t="shared" si="11"/>
        <v>75</v>
      </c>
      <c r="Q14" s="112">
        <f t="shared" si="12"/>
        <v>90</v>
      </c>
      <c r="R14" s="112">
        <f t="shared" si="13"/>
        <v>53</v>
      </c>
      <c r="S14" s="112" cm="1">
        <f t="array" ref="S14">_xlfn.QUARTILE.EXC(IF($D$5:$D$906=$D14,$L$5:$L$906),1)</f>
        <v>-10.317499999999999</v>
      </c>
      <c r="T14" s="112" cm="1">
        <f t="array" ref="T14">_xlfn.QUARTILE.EXC(IF($D$5:$D$906=$D14,$L$5:$L$906),3)</f>
        <v>1.0349999999999999</v>
      </c>
      <c r="U14" s="112">
        <f t="shared" si="14"/>
        <v>11.352499999999999</v>
      </c>
      <c r="V14" s="112">
        <f t="shared" si="15"/>
        <v>-27.346249999999998</v>
      </c>
      <c r="W14" s="112">
        <f t="shared" si="16"/>
        <v>18.063749999999999</v>
      </c>
      <c r="X14" s="112" t="b">
        <f t="shared" si="17"/>
        <v>0</v>
      </c>
      <c r="Y14" s="112" cm="1">
        <f t="array" ref="Y14">_xlfn.QUARTILE.EXC(IF($D$5:$D$906=$D14,$M$5:$M$906),1)</f>
        <v>-15.98</v>
      </c>
      <c r="Z14" s="112" cm="1">
        <f t="array" ref="Z14">_xlfn.QUARTILE.EXC(IF($D$5:$D$906=$D14,$M$5:$M$906),3)</f>
        <v>-2.4</v>
      </c>
      <c r="AA14" s="112">
        <f t="shared" si="18"/>
        <v>13.58</v>
      </c>
      <c r="AB14" s="112">
        <f t="shared" si="19"/>
        <v>-36.35</v>
      </c>
      <c r="AC14" s="112">
        <f t="shared" si="20"/>
        <v>17.970000000000002</v>
      </c>
      <c r="AD14" s="112" t="b">
        <f t="shared" si="21"/>
        <v>0</v>
      </c>
      <c r="AE14" s="101">
        <f t="shared" si="4"/>
        <v>1</v>
      </c>
      <c r="AF14" s="101">
        <f t="shared" si="5"/>
        <v>1</v>
      </c>
      <c r="AG14" s="406" cm="1">
        <f t="array" ref="AG14">_xlfn.QUARTILE.EXC(IF($AT$5:$AT$906=$AT14,$L$5:$L$906),1)</f>
        <v>-9.3850000000000016</v>
      </c>
      <c r="AH14" s="406" cm="1">
        <f t="array" ref="AH14">_xlfn.QUARTILE.EXC(IF($AT$5:$AT$906=$AT14,$L$5:$L$906),3)</f>
        <v>1.2250000000000001</v>
      </c>
      <c r="AI14" s="406">
        <f t="shared" si="22"/>
        <v>10.610000000000001</v>
      </c>
      <c r="AJ14" s="406">
        <f t="shared" si="23"/>
        <v>-25.300000000000004</v>
      </c>
      <c r="AK14" s="406">
        <f t="shared" si="24"/>
        <v>17.140000000000004</v>
      </c>
      <c r="AL14" s="406" t="b">
        <f t="shared" si="25"/>
        <v>0</v>
      </c>
      <c r="AM14" s="406" cm="1">
        <f t="array" ref="AM14">_xlfn.QUARTILE.EXC(IF($AT$5:$AT$906=$AT14,$M$5:$M$906),1)</f>
        <v>-15.515000000000001</v>
      </c>
      <c r="AN14" s="406" cm="1">
        <f t="array" ref="AN14">_xlfn.QUARTILE.EXC(IF($AT$5:$AT$906=$AT14,$M$5:$M$906),3)</f>
        <v>-2.2599999999999998</v>
      </c>
      <c r="AO14" s="406">
        <f t="shared" si="26"/>
        <v>13.255000000000001</v>
      </c>
      <c r="AP14" s="406">
        <f t="shared" si="27"/>
        <v>-35.397500000000001</v>
      </c>
      <c r="AQ14" s="406">
        <f t="shared" si="28"/>
        <v>17.622500000000002</v>
      </c>
      <c r="AR14" s="406" t="b">
        <f t="shared" si="29"/>
        <v>0</v>
      </c>
      <c r="AS14" s="404" t="str">
        <f>INDEX('Org2567'!$BM:$BM,MATCH(Raw_DATA!A14,'Org2567'!$D:$D,0))</f>
        <v>รพช.F2 P30,000-60,000</v>
      </c>
      <c r="AT14" s="404">
        <f>INDEX('Org2567'!$BL:$BL,MATCH(Raw_DATA!A14,'Org2567'!$D:$D,0))</f>
        <v>6</v>
      </c>
      <c r="AU14" s="113"/>
      <c r="AV14" s="101">
        <v>75.349999999999994</v>
      </c>
      <c r="AW14" s="101">
        <v>53.11</v>
      </c>
      <c r="AX14" s="101">
        <v>74.709999999999994</v>
      </c>
      <c r="AY14" s="101">
        <v>90.01</v>
      </c>
      <c r="AZ14" s="101">
        <v>53.2</v>
      </c>
    </row>
    <row r="15" spans="1:56" x14ac:dyDescent="0.7">
      <c r="A15" s="101" t="s">
        <v>33</v>
      </c>
      <c r="B15" s="101" t="s">
        <v>1189</v>
      </c>
      <c r="C15" s="111" t="str">
        <f>IF(A15="","",INDEX(ID!P:P,MATCH(Raw_DATA!A15,ID!A:A,0)))</f>
        <v>รพช.F1 P&lt;=50,000</v>
      </c>
      <c r="D15" s="101">
        <f>IF(A15="","",INDEX(ID!M:M,MATCH(Raw_DATA!A15,ID!A:A,0)))</f>
        <v>9</v>
      </c>
      <c r="E15" s="112">
        <v>1.01</v>
      </c>
      <c r="F15" s="112">
        <v>0.86</v>
      </c>
      <c r="G15" s="112">
        <v>0.28999999999999998</v>
      </c>
      <c r="H15" s="112">
        <v>209625.65</v>
      </c>
      <c r="I15" s="112">
        <v>-16975152.170000002</v>
      </c>
      <c r="J15" s="112">
        <v>-7532857.5</v>
      </c>
      <c r="K15" s="112">
        <v>-13216219.710000001</v>
      </c>
      <c r="L15" s="112">
        <v>-7.9</v>
      </c>
      <c r="M15" s="112">
        <v>-38.590000000000003</v>
      </c>
      <c r="N15" s="112">
        <f t="shared" si="9"/>
        <v>261</v>
      </c>
      <c r="O15" s="112">
        <f t="shared" si="10"/>
        <v>16</v>
      </c>
      <c r="P15" s="112">
        <f t="shared" si="11"/>
        <v>79</v>
      </c>
      <c r="Q15" s="112">
        <f t="shared" si="12"/>
        <v>141</v>
      </c>
      <c r="R15" s="112">
        <f t="shared" si="13"/>
        <v>77</v>
      </c>
      <c r="S15" s="112" cm="1">
        <f t="array" ref="S15">_xlfn.QUARTILE.EXC(IF($D$5:$D$906=$D15,$L$5:$L$906),1)</f>
        <v>-8.26</v>
      </c>
      <c r="T15" s="112" cm="1">
        <f t="array" ref="T15">_xlfn.QUARTILE.EXC(IF($D$5:$D$906=$D15,$L$5:$L$906),3)</f>
        <v>3.2450000000000001</v>
      </c>
      <c r="U15" s="112">
        <f t="shared" si="14"/>
        <v>11.504999999999999</v>
      </c>
      <c r="V15" s="112">
        <f t="shared" si="15"/>
        <v>-25.517499999999998</v>
      </c>
      <c r="W15" s="112">
        <f t="shared" si="16"/>
        <v>20.502500000000001</v>
      </c>
      <c r="X15" s="112" t="b">
        <f t="shared" si="17"/>
        <v>0</v>
      </c>
      <c r="Y15" s="112" cm="1">
        <f t="array" ref="Y15">_xlfn.QUARTILE.EXC(IF($D$5:$D$906=$D15,$M$5:$M$906),1)</f>
        <v>-12.452500000000001</v>
      </c>
      <c r="Z15" s="112" cm="1">
        <f t="array" ref="Z15">_xlfn.QUARTILE.EXC(IF($D$5:$D$906=$D15,$M$5:$M$906),3)</f>
        <v>0.39</v>
      </c>
      <c r="AA15" s="112">
        <f t="shared" si="18"/>
        <v>12.842500000000001</v>
      </c>
      <c r="AB15" s="112">
        <f t="shared" si="19"/>
        <v>-31.716250000000002</v>
      </c>
      <c r="AC15" s="112">
        <f t="shared" si="20"/>
        <v>19.653750000000002</v>
      </c>
      <c r="AD15" s="112" t="b">
        <f t="shared" si="21"/>
        <v>1</v>
      </c>
      <c r="AE15" s="101">
        <f t="shared" si="4"/>
        <v>1</v>
      </c>
      <c r="AF15" s="101">
        <f t="shared" si="5"/>
        <v>1</v>
      </c>
      <c r="AG15" s="406" cm="1">
        <f t="array" ref="AG15">_xlfn.QUARTILE.EXC(IF($AT$5:$AT$906=$AT15,$L$5:$L$906),1)</f>
        <v>-8.26</v>
      </c>
      <c r="AH15" s="406" cm="1">
        <f t="array" ref="AH15">_xlfn.QUARTILE.EXC(IF($AT$5:$AT$906=$AT15,$L$5:$L$906),3)</f>
        <v>3.2450000000000001</v>
      </c>
      <c r="AI15" s="406">
        <f t="shared" si="22"/>
        <v>11.504999999999999</v>
      </c>
      <c r="AJ15" s="406">
        <f t="shared" si="23"/>
        <v>-25.517499999999998</v>
      </c>
      <c r="AK15" s="406">
        <f t="shared" si="24"/>
        <v>20.502500000000001</v>
      </c>
      <c r="AL15" s="406" t="b">
        <f t="shared" si="25"/>
        <v>0</v>
      </c>
      <c r="AM15" s="406" cm="1">
        <f t="array" ref="AM15">_xlfn.QUARTILE.EXC(IF($AT$5:$AT$906=$AT15,$M$5:$M$906),1)</f>
        <v>-12.452500000000001</v>
      </c>
      <c r="AN15" s="406" cm="1">
        <f t="array" ref="AN15">_xlfn.QUARTILE.EXC(IF($AT$5:$AT$906=$AT15,$M$5:$M$906),3)</f>
        <v>0.39</v>
      </c>
      <c r="AO15" s="406">
        <f t="shared" si="26"/>
        <v>12.842500000000001</v>
      </c>
      <c r="AP15" s="406">
        <f t="shared" si="27"/>
        <v>-31.716250000000002</v>
      </c>
      <c r="AQ15" s="406">
        <f t="shared" si="28"/>
        <v>19.653750000000002</v>
      </c>
      <c r="AR15" s="406" t="b">
        <f t="shared" si="29"/>
        <v>1</v>
      </c>
      <c r="AS15" s="404" t="str">
        <f>INDEX('Org2567'!$BM:$BM,MATCH(Raw_DATA!A15,'Org2567'!$D:$D,0))</f>
        <v>รพช.F1 P&lt;=50,000</v>
      </c>
      <c r="AT15" s="404">
        <f>INDEX('Org2567'!$BL:$BL,MATCH(Raw_DATA!A15,'Org2567'!$D:$D,0))</f>
        <v>9</v>
      </c>
      <c r="AU15" s="113"/>
      <c r="AV15" s="101">
        <v>261.10000000000002</v>
      </c>
      <c r="AW15" s="101">
        <v>15.61</v>
      </c>
      <c r="AX15" s="101">
        <v>79.02</v>
      </c>
      <c r="AY15" s="101">
        <v>140.85</v>
      </c>
      <c r="AZ15" s="101">
        <v>77.17</v>
      </c>
    </row>
    <row r="16" spans="1:56" x14ac:dyDescent="0.7">
      <c r="A16" s="101" t="s">
        <v>34</v>
      </c>
      <c r="B16" s="101" t="s">
        <v>1192</v>
      </c>
      <c r="C16" s="111" t="str">
        <f>IF(A16="","",INDEX(ID!P:P,MATCH(Raw_DATA!A16,ID!A:A,0)))</f>
        <v>รพช.F2 P&lt;=30,000</v>
      </c>
      <c r="D16" s="101">
        <f>IF(A16="","",INDEX(ID!M:M,MATCH(Raw_DATA!A16,ID!A:A,0)))</f>
        <v>5</v>
      </c>
      <c r="E16" s="112">
        <v>3.33</v>
      </c>
      <c r="F16" s="112">
        <v>2.23</v>
      </c>
      <c r="G16" s="112">
        <v>0.98</v>
      </c>
      <c r="H16" s="112">
        <v>29660633.030000001</v>
      </c>
      <c r="I16" s="112">
        <v>526153.61</v>
      </c>
      <c r="J16" s="112">
        <v>484796.55</v>
      </c>
      <c r="K16" s="112">
        <v>-244435.87</v>
      </c>
      <c r="L16" s="112">
        <v>0.42</v>
      </c>
      <c r="M16" s="112">
        <v>0.75</v>
      </c>
      <c r="N16" s="112">
        <f t="shared" si="9"/>
        <v>80</v>
      </c>
      <c r="O16" s="112">
        <f t="shared" si="10"/>
        <v>70</v>
      </c>
      <c r="P16" s="112">
        <f t="shared" si="11"/>
        <v>85</v>
      </c>
      <c r="Q16" s="112">
        <f t="shared" si="12"/>
        <v>206</v>
      </c>
      <c r="R16" s="112">
        <f t="shared" si="13"/>
        <v>145</v>
      </c>
      <c r="S16" s="112" cm="1">
        <f t="array" ref="S16">_xlfn.QUARTILE.EXC(IF($D$5:$D$906=$D16,$L$5:$L$906),1)</f>
        <v>-9.4075000000000006</v>
      </c>
      <c r="T16" s="112" cm="1">
        <f t="array" ref="T16">_xlfn.QUARTILE.EXC(IF($D$5:$D$906=$D16,$L$5:$L$906),3)</f>
        <v>1.645</v>
      </c>
      <c r="U16" s="112">
        <f t="shared" si="14"/>
        <v>11.0525</v>
      </c>
      <c r="V16" s="112">
        <f t="shared" si="15"/>
        <v>-25.986249999999998</v>
      </c>
      <c r="W16" s="112">
        <f t="shared" si="16"/>
        <v>18.223749999999999</v>
      </c>
      <c r="X16" s="112" t="b">
        <f t="shared" si="17"/>
        <v>0</v>
      </c>
      <c r="Y16" s="112" cm="1">
        <f t="array" ref="Y16">_xlfn.QUARTILE.EXC(IF($D$5:$D$906=$D16,$M$5:$M$906),1)</f>
        <v>-18.744999999999997</v>
      </c>
      <c r="Z16" s="112" cm="1">
        <f t="array" ref="Z16">_xlfn.QUARTILE.EXC(IF($D$5:$D$906=$D16,$M$5:$M$906),3)</f>
        <v>-2.7</v>
      </c>
      <c r="AA16" s="112">
        <f t="shared" si="18"/>
        <v>16.044999999999998</v>
      </c>
      <c r="AB16" s="112">
        <f t="shared" si="19"/>
        <v>-42.812499999999993</v>
      </c>
      <c r="AC16" s="112">
        <f t="shared" si="20"/>
        <v>21.367499999999996</v>
      </c>
      <c r="AD16" s="112" t="b">
        <f t="shared" si="21"/>
        <v>0</v>
      </c>
      <c r="AE16" s="101">
        <f t="shared" si="4"/>
        <v>0</v>
      </c>
      <c r="AF16" s="101">
        <f t="shared" si="5"/>
        <v>0</v>
      </c>
      <c r="AG16" s="406" cm="1">
        <f t="array" ref="AG16">_xlfn.QUARTILE.EXC(IF($AT$5:$AT$906=$AT16,$L$5:$L$906),1)</f>
        <v>-9.4075000000000006</v>
      </c>
      <c r="AH16" s="406" cm="1">
        <f t="array" ref="AH16">_xlfn.QUARTILE.EXC(IF($AT$5:$AT$906=$AT16,$L$5:$L$906),3)</f>
        <v>1.645</v>
      </c>
      <c r="AI16" s="406">
        <f t="shared" si="22"/>
        <v>11.0525</v>
      </c>
      <c r="AJ16" s="406">
        <f t="shared" si="23"/>
        <v>-25.986249999999998</v>
      </c>
      <c r="AK16" s="406">
        <f t="shared" si="24"/>
        <v>18.223749999999999</v>
      </c>
      <c r="AL16" s="406" t="b">
        <f t="shared" si="25"/>
        <v>0</v>
      </c>
      <c r="AM16" s="406" cm="1">
        <f t="array" ref="AM16">_xlfn.QUARTILE.EXC(IF($AT$5:$AT$906=$AT16,$M$5:$M$906),1)</f>
        <v>-18.744999999999997</v>
      </c>
      <c r="AN16" s="406" cm="1">
        <f t="array" ref="AN16">_xlfn.QUARTILE.EXC(IF($AT$5:$AT$906=$AT16,$M$5:$M$906),3)</f>
        <v>-2.7</v>
      </c>
      <c r="AO16" s="406">
        <f t="shared" si="26"/>
        <v>16.044999999999998</v>
      </c>
      <c r="AP16" s="406">
        <f t="shared" si="27"/>
        <v>-42.812499999999993</v>
      </c>
      <c r="AQ16" s="406">
        <f t="shared" si="28"/>
        <v>21.367499999999996</v>
      </c>
      <c r="AR16" s="406" t="b">
        <f t="shared" si="29"/>
        <v>0</v>
      </c>
      <c r="AS16" s="404" t="str">
        <f>INDEX('Org2567'!$BM:$BM,MATCH(Raw_DATA!A16,'Org2567'!$D:$D,0))</f>
        <v>รพช.F2 P&lt;=30,000</v>
      </c>
      <c r="AT16" s="404">
        <f>INDEX('Org2567'!$BL:$BL,MATCH(Raw_DATA!A16,'Org2567'!$D:$D,0))</f>
        <v>5</v>
      </c>
      <c r="AU16" s="113"/>
      <c r="AV16" s="101">
        <v>80.17</v>
      </c>
      <c r="AW16" s="101">
        <v>70.14</v>
      </c>
      <c r="AX16" s="101">
        <v>84.5</v>
      </c>
      <c r="AY16" s="101">
        <v>206.46</v>
      </c>
      <c r="AZ16" s="101">
        <v>145.21</v>
      </c>
    </row>
    <row r="17" spans="1:52" x14ac:dyDescent="0.7">
      <c r="A17" s="101" t="s">
        <v>35</v>
      </c>
      <c r="B17" s="101" t="s">
        <v>1195</v>
      </c>
      <c r="C17" s="111" t="str">
        <f>IF(A17="","",INDEX(ID!P:P,MATCH(Raw_DATA!A17,ID!A:A,0)))</f>
        <v>รพช.F1 P&lt;=50,000</v>
      </c>
      <c r="D17" s="101">
        <f>IF(A17="","",INDEX(ID!M:M,MATCH(Raw_DATA!A17,ID!A:A,0)))</f>
        <v>9</v>
      </c>
      <c r="E17" s="112">
        <v>23.7</v>
      </c>
      <c r="F17" s="112">
        <v>23.43</v>
      </c>
      <c r="G17" s="112">
        <v>20.260000000000002</v>
      </c>
      <c r="H17" s="112">
        <v>185626874.13999999</v>
      </c>
      <c r="I17" s="112">
        <v>-1965246.68</v>
      </c>
      <c r="J17" s="112">
        <v>6991895.8700000001</v>
      </c>
      <c r="K17" s="112">
        <v>157510565.63</v>
      </c>
      <c r="L17" s="112">
        <v>4.93</v>
      </c>
      <c r="M17" s="112">
        <v>-0.84</v>
      </c>
      <c r="N17" s="112">
        <f t="shared" si="9"/>
        <v>31</v>
      </c>
      <c r="O17" s="112">
        <f t="shared" si="10"/>
        <v>93</v>
      </c>
      <c r="P17" s="112">
        <f t="shared" si="11"/>
        <v>84</v>
      </c>
      <c r="Q17" s="112">
        <f t="shared" si="12"/>
        <v>189</v>
      </c>
      <c r="R17" s="112">
        <f t="shared" si="13"/>
        <v>30</v>
      </c>
      <c r="S17" s="112" cm="1">
        <f t="array" ref="S17">_xlfn.QUARTILE.EXC(IF($D$5:$D$906=$D17,$L$5:$L$906),1)</f>
        <v>-8.26</v>
      </c>
      <c r="T17" s="112" cm="1">
        <f t="array" ref="T17">_xlfn.QUARTILE.EXC(IF($D$5:$D$906=$D17,$L$5:$L$906),3)</f>
        <v>3.2450000000000001</v>
      </c>
      <c r="U17" s="112">
        <f t="shared" si="14"/>
        <v>11.504999999999999</v>
      </c>
      <c r="V17" s="112">
        <f t="shared" si="15"/>
        <v>-25.517499999999998</v>
      </c>
      <c r="W17" s="112">
        <f t="shared" si="16"/>
        <v>20.502500000000001</v>
      </c>
      <c r="X17" s="112" t="b">
        <f t="shared" si="17"/>
        <v>0</v>
      </c>
      <c r="Y17" s="112" cm="1">
        <f t="array" ref="Y17">_xlfn.QUARTILE.EXC(IF($D$5:$D$906=$D17,$M$5:$M$906),1)</f>
        <v>-12.452500000000001</v>
      </c>
      <c r="Z17" s="112" cm="1">
        <f t="array" ref="Z17">_xlfn.QUARTILE.EXC(IF($D$5:$D$906=$D17,$M$5:$M$906),3)</f>
        <v>0.39</v>
      </c>
      <c r="AA17" s="112">
        <f t="shared" si="18"/>
        <v>12.842500000000001</v>
      </c>
      <c r="AB17" s="112">
        <f t="shared" si="19"/>
        <v>-31.716250000000002</v>
      </c>
      <c r="AC17" s="112">
        <f t="shared" si="20"/>
        <v>19.653750000000002</v>
      </c>
      <c r="AD17" s="112" t="b">
        <f t="shared" si="21"/>
        <v>0</v>
      </c>
      <c r="AE17" s="101">
        <f t="shared" si="4"/>
        <v>1</v>
      </c>
      <c r="AF17" s="101">
        <f t="shared" si="5"/>
        <v>0</v>
      </c>
      <c r="AG17" s="406" cm="1">
        <f t="array" ref="AG17">_xlfn.QUARTILE.EXC(IF($AT$5:$AT$906=$AT17,$L$5:$L$906),1)</f>
        <v>-8.26</v>
      </c>
      <c r="AH17" s="406" cm="1">
        <f t="array" ref="AH17">_xlfn.QUARTILE.EXC(IF($AT$5:$AT$906=$AT17,$L$5:$L$906),3)</f>
        <v>3.2450000000000001</v>
      </c>
      <c r="AI17" s="406">
        <f t="shared" si="22"/>
        <v>11.504999999999999</v>
      </c>
      <c r="AJ17" s="406">
        <f t="shared" si="23"/>
        <v>-25.517499999999998</v>
      </c>
      <c r="AK17" s="406">
        <f t="shared" si="24"/>
        <v>20.502500000000001</v>
      </c>
      <c r="AL17" s="406" t="b">
        <f t="shared" si="25"/>
        <v>0</v>
      </c>
      <c r="AM17" s="406" cm="1">
        <f t="array" ref="AM17">_xlfn.QUARTILE.EXC(IF($AT$5:$AT$906=$AT17,$M$5:$M$906),1)</f>
        <v>-12.452500000000001</v>
      </c>
      <c r="AN17" s="406" cm="1">
        <f t="array" ref="AN17">_xlfn.QUARTILE.EXC(IF($AT$5:$AT$906=$AT17,$M$5:$M$906),3)</f>
        <v>0.39</v>
      </c>
      <c r="AO17" s="406">
        <f t="shared" si="26"/>
        <v>12.842500000000001</v>
      </c>
      <c r="AP17" s="406">
        <f t="shared" si="27"/>
        <v>-31.716250000000002</v>
      </c>
      <c r="AQ17" s="406">
        <f t="shared" si="28"/>
        <v>19.653750000000002</v>
      </c>
      <c r="AR17" s="406" t="b">
        <f t="shared" si="29"/>
        <v>0</v>
      </c>
      <c r="AS17" s="404" t="str">
        <f>INDEX('Org2567'!$BM:$BM,MATCH(Raw_DATA!A17,'Org2567'!$D:$D,0))</f>
        <v>รพช.F1 P&lt;=50,000</v>
      </c>
      <c r="AT17" s="404">
        <f>INDEX('Org2567'!$BL:$BL,MATCH(Raw_DATA!A17,'Org2567'!$D:$D,0))</f>
        <v>9</v>
      </c>
      <c r="AU17" s="113"/>
      <c r="AV17" s="101">
        <v>30.63</v>
      </c>
      <c r="AW17" s="101">
        <v>93.05</v>
      </c>
      <c r="AX17" s="101">
        <v>83.52</v>
      </c>
      <c r="AY17" s="101">
        <v>188.66</v>
      </c>
      <c r="AZ17" s="101">
        <v>30.37</v>
      </c>
    </row>
    <row r="18" spans="1:52" x14ac:dyDescent="0.7">
      <c r="A18" s="101" t="s">
        <v>36</v>
      </c>
      <c r="B18" s="101" t="s">
        <v>1198</v>
      </c>
      <c r="C18" s="111" t="str">
        <f>IF(A18="","",INDEX(ID!P:P,MATCH(Raw_DATA!A18,ID!A:A,0)))</f>
        <v>รพช.F2 P&lt;=30,000</v>
      </c>
      <c r="D18" s="101">
        <f>IF(A18="","",INDEX(ID!M:M,MATCH(Raw_DATA!A18,ID!A:A,0)))</f>
        <v>5</v>
      </c>
      <c r="E18" s="112">
        <v>1.58</v>
      </c>
      <c r="F18" s="112">
        <v>1.49</v>
      </c>
      <c r="G18" s="112">
        <v>0.99</v>
      </c>
      <c r="H18" s="112">
        <v>12256261.619999999</v>
      </c>
      <c r="I18" s="112">
        <v>30807740.870000001</v>
      </c>
      <c r="J18" s="112">
        <v>-954603.89</v>
      </c>
      <c r="K18" s="112">
        <v>-321726.02</v>
      </c>
      <c r="L18" s="112">
        <v>-0.83</v>
      </c>
      <c r="M18" s="112">
        <v>23.45</v>
      </c>
      <c r="N18" s="112">
        <f t="shared" si="9"/>
        <v>150</v>
      </c>
      <c r="O18" s="112">
        <f t="shared" si="10"/>
        <v>20</v>
      </c>
      <c r="P18" s="112">
        <f t="shared" si="11"/>
        <v>39</v>
      </c>
      <c r="Q18" s="112">
        <f t="shared" si="12"/>
        <v>161</v>
      </c>
      <c r="R18" s="112">
        <f t="shared" si="13"/>
        <v>42</v>
      </c>
      <c r="S18" s="112" cm="1">
        <f t="array" ref="S18">_xlfn.QUARTILE.EXC(IF($D$5:$D$906=$D18,$L$5:$L$906),1)</f>
        <v>-9.4075000000000006</v>
      </c>
      <c r="T18" s="112" cm="1">
        <f t="array" ref="T18">_xlfn.QUARTILE.EXC(IF($D$5:$D$906=$D18,$L$5:$L$906),3)</f>
        <v>1.645</v>
      </c>
      <c r="U18" s="112">
        <f t="shared" si="14"/>
        <v>11.0525</v>
      </c>
      <c r="V18" s="112">
        <f t="shared" si="15"/>
        <v>-25.986249999999998</v>
      </c>
      <c r="W18" s="112">
        <f t="shared" si="16"/>
        <v>18.223749999999999</v>
      </c>
      <c r="X18" s="112" t="b">
        <f t="shared" si="17"/>
        <v>0</v>
      </c>
      <c r="Y18" s="112" cm="1">
        <f t="array" ref="Y18">_xlfn.QUARTILE.EXC(IF($D$5:$D$906=$D18,$M$5:$M$906),1)</f>
        <v>-18.744999999999997</v>
      </c>
      <c r="Z18" s="112" cm="1">
        <f t="array" ref="Z18">_xlfn.QUARTILE.EXC(IF($D$5:$D$906=$D18,$M$5:$M$906),3)</f>
        <v>-2.7</v>
      </c>
      <c r="AA18" s="112">
        <f t="shared" si="18"/>
        <v>16.044999999999998</v>
      </c>
      <c r="AB18" s="112">
        <f t="shared" si="19"/>
        <v>-42.812499999999993</v>
      </c>
      <c r="AC18" s="112">
        <f t="shared" si="20"/>
        <v>21.367499999999996</v>
      </c>
      <c r="AD18" s="112" t="b">
        <f t="shared" si="21"/>
        <v>1</v>
      </c>
      <c r="AE18" s="101">
        <f t="shared" si="4"/>
        <v>0</v>
      </c>
      <c r="AF18" s="101">
        <f t="shared" si="5"/>
        <v>1</v>
      </c>
      <c r="AG18" s="406" cm="1">
        <f t="array" ref="AG18">_xlfn.QUARTILE.EXC(IF($AT$5:$AT$906=$AT18,$L$5:$L$906),1)</f>
        <v>-9.4075000000000006</v>
      </c>
      <c r="AH18" s="406" cm="1">
        <f t="array" ref="AH18">_xlfn.QUARTILE.EXC(IF($AT$5:$AT$906=$AT18,$L$5:$L$906),3)</f>
        <v>1.645</v>
      </c>
      <c r="AI18" s="406">
        <f t="shared" si="22"/>
        <v>11.0525</v>
      </c>
      <c r="AJ18" s="406">
        <f t="shared" si="23"/>
        <v>-25.986249999999998</v>
      </c>
      <c r="AK18" s="406">
        <f t="shared" si="24"/>
        <v>18.223749999999999</v>
      </c>
      <c r="AL18" s="406" t="b">
        <f t="shared" si="25"/>
        <v>0</v>
      </c>
      <c r="AM18" s="406" cm="1">
        <f t="array" ref="AM18">_xlfn.QUARTILE.EXC(IF($AT$5:$AT$906=$AT18,$M$5:$M$906),1)</f>
        <v>-18.744999999999997</v>
      </c>
      <c r="AN18" s="406" cm="1">
        <f t="array" ref="AN18">_xlfn.QUARTILE.EXC(IF($AT$5:$AT$906=$AT18,$M$5:$M$906),3)</f>
        <v>-2.7</v>
      </c>
      <c r="AO18" s="406">
        <f t="shared" si="26"/>
        <v>16.044999999999998</v>
      </c>
      <c r="AP18" s="406">
        <f t="shared" si="27"/>
        <v>-42.812499999999993</v>
      </c>
      <c r="AQ18" s="406">
        <f t="shared" si="28"/>
        <v>21.367499999999996</v>
      </c>
      <c r="AR18" s="406" t="b">
        <f t="shared" si="29"/>
        <v>1</v>
      </c>
      <c r="AS18" s="404" t="str">
        <f>INDEX('Org2567'!$BM:$BM,MATCH(Raw_DATA!A18,'Org2567'!$D:$D,0))</f>
        <v>รพช.F2 P&lt;=30,000</v>
      </c>
      <c r="AT18" s="404">
        <f>INDEX('Org2567'!$BL:$BL,MATCH(Raw_DATA!A18,'Org2567'!$D:$D,0))</f>
        <v>5</v>
      </c>
      <c r="AU18" s="113"/>
      <c r="AV18" s="101">
        <v>150.01</v>
      </c>
      <c r="AW18" s="101">
        <v>19.690000000000001</v>
      </c>
      <c r="AX18" s="101">
        <v>39.36</v>
      </c>
      <c r="AY18" s="101">
        <v>160.65</v>
      </c>
      <c r="AZ18" s="101">
        <v>42.06</v>
      </c>
    </row>
    <row r="19" spans="1:52" x14ac:dyDescent="0.7">
      <c r="A19" s="101" t="s">
        <v>37</v>
      </c>
      <c r="B19" s="101" t="s">
        <v>1201</v>
      </c>
      <c r="C19" s="111" t="str">
        <f>IF(A19="","",INDEX(ID!P:P,MATCH(Raw_DATA!A19,ID!A:A,0)))</f>
        <v>รพช.F2 P&lt;=30,000</v>
      </c>
      <c r="D19" s="101">
        <f>IF(A19="","",INDEX(ID!M:M,MATCH(Raw_DATA!A19,ID!A:A,0)))</f>
        <v>5</v>
      </c>
      <c r="E19" s="112">
        <v>1.26</v>
      </c>
      <c r="F19" s="112">
        <v>1.1499999999999999</v>
      </c>
      <c r="G19" s="112">
        <v>0.8</v>
      </c>
      <c r="H19" s="112">
        <v>3044516.08</v>
      </c>
      <c r="I19" s="112">
        <v>-4351584.4400000004</v>
      </c>
      <c r="J19" s="112">
        <v>686254.26</v>
      </c>
      <c r="K19" s="112">
        <v>-2415955.7200000002</v>
      </c>
      <c r="L19" s="112">
        <v>0.75</v>
      </c>
      <c r="M19" s="112">
        <v>-9.6</v>
      </c>
      <c r="N19" s="112">
        <f t="shared" si="9"/>
        <v>174</v>
      </c>
      <c r="O19" s="112">
        <f t="shared" si="10"/>
        <v>36</v>
      </c>
      <c r="P19" s="112">
        <f t="shared" si="11"/>
        <v>50</v>
      </c>
      <c r="Q19" s="112">
        <f t="shared" si="12"/>
        <v>88</v>
      </c>
      <c r="R19" s="112">
        <f t="shared" si="13"/>
        <v>44</v>
      </c>
      <c r="S19" s="112" cm="1">
        <f t="array" ref="S19">_xlfn.QUARTILE.EXC(IF($D$5:$D$906=$D19,$L$5:$L$906),1)</f>
        <v>-9.4075000000000006</v>
      </c>
      <c r="T19" s="112" cm="1">
        <f t="array" ref="T19">_xlfn.QUARTILE.EXC(IF($D$5:$D$906=$D19,$L$5:$L$906),3)</f>
        <v>1.645</v>
      </c>
      <c r="U19" s="112">
        <f t="shared" si="14"/>
        <v>11.0525</v>
      </c>
      <c r="V19" s="112">
        <f t="shared" si="15"/>
        <v>-25.986249999999998</v>
      </c>
      <c r="W19" s="112">
        <f t="shared" si="16"/>
        <v>18.223749999999999</v>
      </c>
      <c r="X19" s="112" t="b">
        <f t="shared" si="17"/>
        <v>0</v>
      </c>
      <c r="Y19" s="112" cm="1">
        <f t="array" ref="Y19">_xlfn.QUARTILE.EXC(IF($D$5:$D$906=$D19,$M$5:$M$906),1)</f>
        <v>-18.744999999999997</v>
      </c>
      <c r="Z19" s="112" cm="1">
        <f t="array" ref="Z19">_xlfn.QUARTILE.EXC(IF($D$5:$D$906=$D19,$M$5:$M$906),3)</f>
        <v>-2.7</v>
      </c>
      <c r="AA19" s="112">
        <f t="shared" si="18"/>
        <v>16.044999999999998</v>
      </c>
      <c r="AB19" s="112">
        <f t="shared" si="19"/>
        <v>-42.812499999999993</v>
      </c>
      <c r="AC19" s="112">
        <f t="shared" si="20"/>
        <v>21.367499999999996</v>
      </c>
      <c r="AD19" s="112" t="b">
        <f t="shared" si="21"/>
        <v>0</v>
      </c>
      <c r="AE19" s="101">
        <f t="shared" si="4"/>
        <v>1</v>
      </c>
      <c r="AF19" s="101">
        <f t="shared" si="5"/>
        <v>0</v>
      </c>
      <c r="AG19" s="406" cm="1">
        <f t="array" ref="AG19">_xlfn.QUARTILE.EXC(IF($AT$5:$AT$906=$AT19,$L$5:$L$906),1)</f>
        <v>-9.4075000000000006</v>
      </c>
      <c r="AH19" s="406" cm="1">
        <f t="array" ref="AH19">_xlfn.QUARTILE.EXC(IF($AT$5:$AT$906=$AT19,$L$5:$L$906),3)</f>
        <v>1.645</v>
      </c>
      <c r="AI19" s="406">
        <f t="shared" si="22"/>
        <v>11.0525</v>
      </c>
      <c r="AJ19" s="406">
        <f t="shared" si="23"/>
        <v>-25.986249999999998</v>
      </c>
      <c r="AK19" s="406">
        <f t="shared" si="24"/>
        <v>18.223749999999999</v>
      </c>
      <c r="AL19" s="406" t="b">
        <f t="shared" si="25"/>
        <v>0</v>
      </c>
      <c r="AM19" s="406" cm="1">
        <f t="array" ref="AM19">_xlfn.QUARTILE.EXC(IF($AT$5:$AT$906=$AT19,$M$5:$M$906),1)</f>
        <v>-18.744999999999997</v>
      </c>
      <c r="AN19" s="406" cm="1">
        <f t="array" ref="AN19">_xlfn.QUARTILE.EXC(IF($AT$5:$AT$906=$AT19,$M$5:$M$906),3)</f>
        <v>-2.7</v>
      </c>
      <c r="AO19" s="406">
        <f t="shared" si="26"/>
        <v>16.044999999999998</v>
      </c>
      <c r="AP19" s="406">
        <f t="shared" si="27"/>
        <v>-42.812499999999993</v>
      </c>
      <c r="AQ19" s="406">
        <f t="shared" si="28"/>
        <v>21.367499999999996</v>
      </c>
      <c r="AR19" s="406" t="b">
        <f t="shared" si="29"/>
        <v>0</v>
      </c>
      <c r="AS19" s="404" t="str">
        <f>INDEX('Org2567'!$BM:$BM,MATCH(Raw_DATA!A19,'Org2567'!$D:$D,0))</f>
        <v>รพช.F2 P&lt;=30,000</v>
      </c>
      <c r="AT19" s="404">
        <f>INDEX('Org2567'!$BL:$BL,MATCH(Raw_DATA!A19,'Org2567'!$D:$D,0))</f>
        <v>5</v>
      </c>
      <c r="AU19" s="113"/>
      <c r="AV19" s="101">
        <v>174.46</v>
      </c>
      <c r="AW19" s="101">
        <v>35.86</v>
      </c>
      <c r="AX19" s="101">
        <v>50.48</v>
      </c>
      <c r="AY19" s="101">
        <v>87.79</v>
      </c>
      <c r="AZ19" s="101">
        <v>44.38</v>
      </c>
    </row>
    <row r="20" spans="1:52" x14ac:dyDescent="0.7">
      <c r="A20" s="101" t="s">
        <v>38</v>
      </c>
      <c r="B20" s="101" t="s">
        <v>1204</v>
      </c>
      <c r="C20" s="111" t="str">
        <f>IF(A20="","",INDEX(ID!P:P,MATCH(Raw_DATA!A20,ID!A:A,0)))</f>
        <v>รพช.M2 B&lt;=100</v>
      </c>
      <c r="D20" s="101">
        <f>IF(A20="","",INDEX(ID!M:M,MATCH(Raw_DATA!A20,ID!A:A,0)))</f>
        <v>12</v>
      </c>
      <c r="E20" s="112">
        <v>1.07</v>
      </c>
      <c r="F20" s="112">
        <v>0.96</v>
      </c>
      <c r="G20" s="112">
        <v>0.62</v>
      </c>
      <c r="H20" s="112">
        <v>3633396.1</v>
      </c>
      <c r="I20" s="112">
        <v>-7027533.5199999996</v>
      </c>
      <c r="J20" s="112">
        <v>612852.67000000004</v>
      </c>
      <c r="K20" s="112">
        <v>-20185011.16</v>
      </c>
      <c r="L20" s="112">
        <v>0.27</v>
      </c>
      <c r="M20" s="112">
        <v>-3.76</v>
      </c>
      <c r="N20" s="112">
        <f t="shared" si="9"/>
        <v>235</v>
      </c>
      <c r="O20" s="112">
        <f t="shared" si="10"/>
        <v>57</v>
      </c>
      <c r="P20" s="112">
        <f t="shared" si="11"/>
        <v>41</v>
      </c>
      <c r="Q20" s="112">
        <f t="shared" si="12"/>
        <v>269</v>
      </c>
      <c r="R20" s="112">
        <f t="shared" si="13"/>
        <v>54</v>
      </c>
      <c r="S20" s="112" cm="1">
        <f t="array" ref="S20">_xlfn.QUARTILE.EXC(IF($D$5:$D$906=$D20,$L$5:$L$906),1)</f>
        <v>-15.01</v>
      </c>
      <c r="T20" s="112" cm="1">
        <f t="array" ref="T20">_xlfn.QUARTILE.EXC(IF($D$5:$D$906=$D20,$L$5:$L$906),3)</f>
        <v>4.4000000000000004</v>
      </c>
      <c r="U20" s="112">
        <f t="shared" si="14"/>
        <v>19.41</v>
      </c>
      <c r="V20" s="112">
        <f t="shared" si="15"/>
        <v>-44.125</v>
      </c>
      <c r="W20" s="112">
        <f t="shared" si="16"/>
        <v>33.515000000000001</v>
      </c>
      <c r="X20" s="112" t="b">
        <f t="shared" si="17"/>
        <v>0</v>
      </c>
      <c r="Y20" s="112" cm="1">
        <f t="array" ref="Y20">_xlfn.QUARTILE.EXC(IF($D$5:$D$906=$D20,$M$5:$M$906),1)</f>
        <v>-15.23</v>
      </c>
      <c r="Z20" s="112" cm="1">
        <f t="array" ref="Z20">_xlfn.QUARTILE.EXC(IF($D$5:$D$906=$D20,$M$5:$M$906),3)</f>
        <v>-0.92</v>
      </c>
      <c r="AA20" s="112">
        <f t="shared" si="18"/>
        <v>14.31</v>
      </c>
      <c r="AB20" s="112">
        <f t="shared" si="19"/>
        <v>-36.695</v>
      </c>
      <c r="AC20" s="112">
        <f t="shared" si="20"/>
        <v>20.544999999999998</v>
      </c>
      <c r="AD20" s="112" t="b">
        <f t="shared" si="21"/>
        <v>0</v>
      </c>
      <c r="AE20" s="101">
        <f t="shared" si="4"/>
        <v>1</v>
      </c>
      <c r="AF20" s="101">
        <f t="shared" si="5"/>
        <v>0</v>
      </c>
      <c r="AG20" s="406" cm="1">
        <f t="array" ref="AG20">_xlfn.QUARTILE.EXC(IF($AT$5:$AT$906=$AT20,$L$5:$L$906),1)</f>
        <v>-15.01</v>
      </c>
      <c r="AH20" s="406" cm="1">
        <f t="array" ref="AH20">_xlfn.QUARTILE.EXC(IF($AT$5:$AT$906=$AT20,$L$5:$L$906),3)</f>
        <v>4.4000000000000004</v>
      </c>
      <c r="AI20" s="406">
        <f t="shared" si="22"/>
        <v>19.41</v>
      </c>
      <c r="AJ20" s="406">
        <f t="shared" si="23"/>
        <v>-44.125</v>
      </c>
      <c r="AK20" s="406">
        <f t="shared" si="24"/>
        <v>33.515000000000001</v>
      </c>
      <c r="AL20" s="406" t="b">
        <f t="shared" si="25"/>
        <v>0</v>
      </c>
      <c r="AM20" s="406" cm="1">
        <f t="array" ref="AM20">_xlfn.QUARTILE.EXC(IF($AT$5:$AT$906=$AT20,$M$5:$M$906),1)</f>
        <v>-15.23</v>
      </c>
      <c r="AN20" s="406" cm="1">
        <f t="array" ref="AN20">_xlfn.QUARTILE.EXC(IF($AT$5:$AT$906=$AT20,$M$5:$M$906),3)</f>
        <v>-0.92</v>
      </c>
      <c r="AO20" s="406">
        <f t="shared" si="26"/>
        <v>14.31</v>
      </c>
      <c r="AP20" s="406">
        <f t="shared" si="27"/>
        <v>-36.695</v>
      </c>
      <c r="AQ20" s="406">
        <f t="shared" si="28"/>
        <v>20.544999999999998</v>
      </c>
      <c r="AR20" s="406" t="b">
        <f t="shared" si="29"/>
        <v>0</v>
      </c>
      <c r="AS20" s="404" t="str">
        <f>INDEX('Org2567'!$BM:$BM,MATCH(Raw_DATA!A20,'Org2567'!$D:$D,0))</f>
        <v>รพช.M2 B&lt;=100</v>
      </c>
      <c r="AT20" s="404">
        <f>INDEX('Org2567'!$BL:$BL,MATCH(Raw_DATA!A20,'Org2567'!$D:$D,0))</f>
        <v>12</v>
      </c>
      <c r="AU20" s="113"/>
      <c r="AV20" s="101">
        <v>235.05</v>
      </c>
      <c r="AW20" s="101">
        <v>57.39</v>
      </c>
      <c r="AX20" s="101">
        <v>40.98</v>
      </c>
      <c r="AY20" s="101">
        <v>268.73</v>
      </c>
      <c r="AZ20" s="101">
        <v>53.71</v>
      </c>
    </row>
    <row r="21" spans="1:52" x14ac:dyDescent="0.7">
      <c r="A21" s="101" t="s">
        <v>39</v>
      </c>
      <c r="B21" s="101" t="s">
        <v>1207</v>
      </c>
      <c r="C21" s="111" t="str">
        <f>IF(A21="","",INDEX(ID!P:P,MATCH(Raw_DATA!A21,ID!A:A,0)))</f>
        <v>รพช.F1 P&lt;=50,000</v>
      </c>
      <c r="D21" s="101">
        <f>IF(A21="","",INDEX(ID!M:M,MATCH(Raw_DATA!A21,ID!A:A,0)))</f>
        <v>9</v>
      </c>
      <c r="E21" s="112">
        <v>6.41</v>
      </c>
      <c r="F21" s="112">
        <v>5.92</v>
      </c>
      <c r="G21" s="112">
        <v>3.18</v>
      </c>
      <c r="H21" s="112">
        <v>75468192.829999998</v>
      </c>
      <c r="I21" s="112">
        <v>462762.53</v>
      </c>
      <c r="J21" s="112">
        <v>8635898.6199999992</v>
      </c>
      <c r="K21" s="112">
        <v>30414543.82</v>
      </c>
      <c r="L21" s="112">
        <v>3.42</v>
      </c>
      <c r="M21" s="112">
        <v>0.36</v>
      </c>
      <c r="N21" s="112">
        <f t="shared" si="9"/>
        <v>106</v>
      </c>
      <c r="O21" s="112">
        <f t="shared" si="10"/>
        <v>51</v>
      </c>
      <c r="P21" s="112">
        <f t="shared" si="11"/>
        <v>109</v>
      </c>
      <c r="Q21" s="112">
        <f t="shared" si="12"/>
        <v>217</v>
      </c>
      <c r="R21" s="112">
        <f t="shared" si="13"/>
        <v>78</v>
      </c>
      <c r="S21" s="112" cm="1">
        <f t="array" ref="S21">_xlfn.QUARTILE.EXC(IF($D$5:$D$906=$D21,$L$5:$L$906),1)</f>
        <v>-8.26</v>
      </c>
      <c r="T21" s="112" cm="1">
        <f t="array" ref="T21">_xlfn.QUARTILE.EXC(IF($D$5:$D$906=$D21,$L$5:$L$906),3)</f>
        <v>3.2450000000000001</v>
      </c>
      <c r="U21" s="112">
        <f t="shared" si="14"/>
        <v>11.504999999999999</v>
      </c>
      <c r="V21" s="112">
        <f t="shared" si="15"/>
        <v>-25.517499999999998</v>
      </c>
      <c r="W21" s="112">
        <f t="shared" si="16"/>
        <v>20.502500000000001</v>
      </c>
      <c r="X21" s="112" t="b">
        <f t="shared" si="17"/>
        <v>0</v>
      </c>
      <c r="Y21" s="112" cm="1">
        <f t="array" ref="Y21">_xlfn.QUARTILE.EXC(IF($D$5:$D$906=$D21,$M$5:$M$906),1)</f>
        <v>-12.452500000000001</v>
      </c>
      <c r="Z21" s="112" cm="1">
        <f t="array" ref="Z21">_xlfn.QUARTILE.EXC(IF($D$5:$D$906=$D21,$M$5:$M$906),3)</f>
        <v>0.39</v>
      </c>
      <c r="AA21" s="112">
        <f t="shared" si="18"/>
        <v>12.842500000000001</v>
      </c>
      <c r="AB21" s="112">
        <f t="shared" si="19"/>
        <v>-31.716250000000002</v>
      </c>
      <c r="AC21" s="112">
        <f t="shared" si="20"/>
        <v>19.653750000000002</v>
      </c>
      <c r="AD21" s="112" t="b">
        <f t="shared" si="21"/>
        <v>0</v>
      </c>
      <c r="AE21" s="101">
        <f t="shared" si="4"/>
        <v>0</v>
      </c>
      <c r="AF21" s="101">
        <f t="shared" si="5"/>
        <v>0</v>
      </c>
      <c r="AG21" s="406" cm="1">
        <f t="array" ref="AG21">_xlfn.QUARTILE.EXC(IF($AT$5:$AT$906=$AT21,$L$5:$L$906),1)</f>
        <v>-8.26</v>
      </c>
      <c r="AH21" s="406" cm="1">
        <f t="array" ref="AH21">_xlfn.QUARTILE.EXC(IF($AT$5:$AT$906=$AT21,$L$5:$L$906),3)</f>
        <v>3.2450000000000001</v>
      </c>
      <c r="AI21" s="406">
        <f t="shared" si="22"/>
        <v>11.504999999999999</v>
      </c>
      <c r="AJ21" s="406">
        <f t="shared" si="23"/>
        <v>-25.517499999999998</v>
      </c>
      <c r="AK21" s="406">
        <f t="shared" si="24"/>
        <v>20.502500000000001</v>
      </c>
      <c r="AL21" s="406" t="b">
        <f t="shared" si="25"/>
        <v>0</v>
      </c>
      <c r="AM21" s="406" cm="1">
        <f t="array" ref="AM21">_xlfn.QUARTILE.EXC(IF($AT$5:$AT$906=$AT21,$M$5:$M$906),1)</f>
        <v>-12.452500000000001</v>
      </c>
      <c r="AN21" s="406" cm="1">
        <f t="array" ref="AN21">_xlfn.QUARTILE.EXC(IF($AT$5:$AT$906=$AT21,$M$5:$M$906),3)</f>
        <v>0.39</v>
      </c>
      <c r="AO21" s="406">
        <f t="shared" si="26"/>
        <v>12.842500000000001</v>
      </c>
      <c r="AP21" s="406">
        <f t="shared" si="27"/>
        <v>-31.716250000000002</v>
      </c>
      <c r="AQ21" s="406">
        <f t="shared" si="28"/>
        <v>19.653750000000002</v>
      </c>
      <c r="AR21" s="406" t="b">
        <f t="shared" si="29"/>
        <v>0</v>
      </c>
      <c r="AS21" s="404" t="str">
        <f>INDEX('Org2567'!$BM:$BM,MATCH(Raw_DATA!A21,'Org2567'!$D:$D,0))</f>
        <v>รพช.F1 P&lt;=50,000</v>
      </c>
      <c r="AT21" s="404">
        <f>INDEX('Org2567'!$BL:$BL,MATCH(Raw_DATA!A21,'Org2567'!$D:$D,0))</f>
        <v>9</v>
      </c>
      <c r="AU21" s="113"/>
      <c r="AV21" s="101">
        <v>105.84</v>
      </c>
      <c r="AW21" s="101">
        <v>51.24</v>
      </c>
      <c r="AX21" s="101">
        <v>109.09</v>
      </c>
      <c r="AY21" s="101">
        <v>217.2</v>
      </c>
      <c r="AZ21" s="101">
        <v>78</v>
      </c>
    </row>
    <row r="22" spans="1:52" x14ac:dyDescent="0.7">
      <c r="A22" s="101" t="s">
        <v>40</v>
      </c>
      <c r="B22" s="101" t="s">
        <v>1210</v>
      </c>
      <c r="C22" s="111" t="str">
        <f>IF(A22="","",INDEX(ID!P:P,MATCH(Raw_DATA!A22,ID!A:A,0)))</f>
        <v>รพช.F3 P&lt;=15,000</v>
      </c>
      <c r="D22" s="101">
        <f>IF(A22="","",INDEX(ID!M:M,MATCH(Raw_DATA!A22,ID!A:A,0)))</f>
        <v>2</v>
      </c>
      <c r="E22" s="112">
        <v>0.83</v>
      </c>
      <c r="F22" s="112">
        <v>0.75</v>
      </c>
      <c r="G22" s="112">
        <v>0.53</v>
      </c>
      <c r="H22" s="112">
        <v>-1527620.98</v>
      </c>
      <c r="I22" s="112">
        <v>-6694129.1100000003</v>
      </c>
      <c r="J22" s="112">
        <v>-2438261.4700000002</v>
      </c>
      <c r="K22" s="112">
        <v>-4176742.64</v>
      </c>
      <c r="L22" s="112">
        <v>-5.35</v>
      </c>
      <c r="M22" s="112">
        <v>-13.52</v>
      </c>
      <c r="N22" s="112">
        <f t="shared" si="9"/>
        <v>206</v>
      </c>
      <c r="O22" s="112">
        <f t="shared" si="10"/>
        <v>26</v>
      </c>
      <c r="P22" s="112">
        <f t="shared" si="11"/>
        <v>24</v>
      </c>
      <c r="Q22" s="112">
        <f t="shared" si="12"/>
        <v>152</v>
      </c>
      <c r="R22" s="112">
        <f t="shared" si="13"/>
        <v>39</v>
      </c>
      <c r="S22" s="112" cm="1">
        <f t="array" ref="S22">_xlfn.QUARTILE.EXC(IF($D$5:$D$906=$D22,$L$5:$L$906),1)</f>
        <v>-5.3650000000000002</v>
      </c>
      <c r="T22" s="112" cm="1">
        <f t="array" ref="T22">_xlfn.QUARTILE.EXC(IF($D$5:$D$906=$D22,$L$5:$L$906),3)</f>
        <v>10.815000000000001</v>
      </c>
      <c r="U22" s="112">
        <f t="shared" si="14"/>
        <v>16.18</v>
      </c>
      <c r="V22" s="112">
        <f t="shared" si="15"/>
        <v>-29.634999999999998</v>
      </c>
      <c r="W22" s="112">
        <f t="shared" si="16"/>
        <v>35.085000000000001</v>
      </c>
      <c r="X22" s="112" t="b">
        <f t="shared" si="17"/>
        <v>0</v>
      </c>
      <c r="Y22" s="112" cm="1">
        <f t="array" ref="Y22">_xlfn.QUARTILE.EXC(IF($D$5:$D$906=$D22,$M$5:$M$906),1)</f>
        <v>-14.08</v>
      </c>
      <c r="Z22" s="112" cm="1">
        <f t="array" ref="Z22">_xlfn.QUARTILE.EXC(IF($D$5:$D$906=$D22,$M$5:$M$906),3)</f>
        <v>0.78999999999999981</v>
      </c>
      <c r="AA22" s="112">
        <f t="shared" si="18"/>
        <v>14.87</v>
      </c>
      <c r="AB22" s="112">
        <f t="shared" si="19"/>
        <v>-36.384999999999998</v>
      </c>
      <c r="AC22" s="112">
        <f t="shared" si="20"/>
        <v>23.094999999999999</v>
      </c>
      <c r="AD22" s="112" t="b">
        <f t="shared" si="21"/>
        <v>0</v>
      </c>
      <c r="AE22" s="101">
        <f t="shared" si="4"/>
        <v>1</v>
      </c>
      <c r="AF22" s="101">
        <f t="shared" si="5"/>
        <v>1</v>
      </c>
      <c r="AG22" s="406" cm="1">
        <f t="array" ref="AG22">_xlfn.QUARTILE.EXC(IF($AT$5:$AT$906=$AT22,$L$5:$L$906),1)</f>
        <v>-5.3650000000000002</v>
      </c>
      <c r="AH22" s="406" cm="1">
        <f t="array" ref="AH22">_xlfn.QUARTILE.EXC(IF($AT$5:$AT$906=$AT22,$L$5:$L$906),3)</f>
        <v>10.815000000000001</v>
      </c>
      <c r="AI22" s="406">
        <f t="shared" si="22"/>
        <v>16.18</v>
      </c>
      <c r="AJ22" s="406">
        <f t="shared" si="23"/>
        <v>-29.634999999999998</v>
      </c>
      <c r="AK22" s="406">
        <f t="shared" si="24"/>
        <v>35.085000000000001</v>
      </c>
      <c r="AL22" s="406" t="b">
        <f t="shared" si="25"/>
        <v>0</v>
      </c>
      <c r="AM22" s="406" cm="1">
        <f t="array" ref="AM22">_xlfn.QUARTILE.EXC(IF($AT$5:$AT$906=$AT22,$M$5:$M$906),1)</f>
        <v>-14.08</v>
      </c>
      <c r="AN22" s="406" cm="1">
        <f t="array" ref="AN22">_xlfn.QUARTILE.EXC(IF($AT$5:$AT$906=$AT22,$M$5:$M$906),3)</f>
        <v>0.78999999999999981</v>
      </c>
      <c r="AO22" s="406">
        <f t="shared" si="26"/>
        <v>14.87</v>
      </c>
      <c r="AP22" s="406">
        <f t="shared" si="27"/>
        <v>-36.384999999999998</v>
      </c>
      <c r="AQ22" s="406">
        <f t="shared" si="28"/>
        <v>23.094999999999999</v>
      </c>
      <c r="AR22" s="406" t="b">
        <f t="shared" si="29"/>
        <v>0</v>
      </c>
      <c r="AS22" s="404" t="str">
        <f>INDEX('Org2567'!$BM:$BM,MATCH(Raw_DATA!A22,'Org2567'!$D:$D,0))</f>
        <v>รพช.F3 P&lt;=15,000</v>
      </c>
      <c r="AT22" s="404">
        <f>INDEX('Org2567'!$BL:$BL,MATCH(Raw_DATA!A22,'Org2567'!$D:$D,0))</f>
        <v>2</v>
      </c>
      <c r="AU22" s="113"/>
      <c r="AV22" s="101">
        <v>206.14</v>
      </c>
      <c r="AW22" s="101">
        <v>25.79</v>
      </c>
      <c r="AX22" s="101">
        <v>24.01</v>
      </c>
      <c r="AY22" s="101">
        <v>152.19</v>
      </c>
      <c r="AZ22" s="101">
        <v>38.6</v>
      </c>
    </row>
    <row r="23" spans="1:52" x14ac:dyDescent="0.7">
      <c r="A23" s="101" t="s">
        <v>3835</v>
      </c>
      <c r="B23" s="101" t="s">
        <v>3839</v>
      </c>
      <c r="C23" s="111" t="str">
        <f>IF(A23="","",INDEX(ID!P:P,MATCH(Raw_DATA!A23,ID!A:A,0)))</f>
        <v>รพช.F3 P&lt;=15,000</v>
      </c>
      <c r="D23" s="101">
        <f>IF(A23="","",INDEX(ID!M:M,MATCH(Raw_DATA!A23,ID!A:A,0)))</f>
        <v>2</v>
      </c>
      <c r="E23" s="112">
        <v>4.62</v>
      </c>
      <c r="F23" s="112">
        <v>4.4000000000000004</v>
      </c>
      <c r="G23" s="112">
        <v>3.48</v>
      </c>
      <c r="H23" s="112">
        <v>14936825.85</v>
      </c>
      <c r="I23" s="112">
        <v>8959635.0299999993</v>
      </c>
      <c r="J23" s="112">
        <v>8297155.4199999999</v>
      </c>
      <c r="K23" s="112">
        <v>10190114.59</v>
      </c>
      <c r="L23" s="112">
        <v>27.57</v>
      </c>
      <c r="M23" s="112">
        <v>21.69</v>
      </c>
      <c r="N23" s="112">
        <f t="shared" si="9"/>
        <v>43</v>
      </c>
      <c r="O23" s="112">
        <f t="shared" si="10"/>
        <v>29</v>
      </c>
      <c r="P23" s="112">
        <f t="shared" si="11"/>
        <v>122</v>
      </c>
      <c r="Q23" s="112">
        <f t="shared" si="12"/>
        <v>306</v>
      </c>
      <c r="R23" s="112">
        <f t="shared" si="13"/>
        <v>39</v>
      </c>
      <c r="S23" s="112" cm="1">
        <f t="array" ref="S23">_xlfn.QUARTILE.EXC(IF($D$5:$D$906=$D23,$L$5:$L$906),1)</f>
        <v>-5.3650000000000002</v>
      </c>
      <c r="T23" s="112" cm="1">
        <f t="array" ref="T23">_xlfn.QUARTILE.EXC(IF($D$5:$D$906=$D23,$L$5:$L$906),3)</f>
        <v>10.815000000000001</v>
      </c>
      <c r="U23" s="112">
        <f t="shared" si="14"/>
        <v>16.18</v>
      </c>
      <c r="V23" s="112">
        <f t="shared" si="15"/>
        <v>-29.634999999999998</v>
      </c>
      <c r="W23" s="112">
        <f t="shared" si="16"/>
        <v>35.085000000000001</v>
      </c>
      <c r="X23" s="112" t="b">
        <f t="shared" si="17"/>
        <v>0</v>
      </c>
      <c r="Y23" s="112" cm="1">
        <f t="array" ref="Y23">_xlfn.QUARTILE.EXC(IF($D$5:$D$906=$D23,$M$5:$M$906),1)</f>
        <v>-14.08</v>
      </c>
      <c r="Z23" s="112" cm="1">
        <f t="array" ref="Z23">_xlfn.QUARTILE.EXC(IF($D$5:$D$906=$D23,$M$5:$M$906),3)</f>
        <v>0.78999999999999981</v>
      </c>
      <c r="AA23" s="112">
        <f t="shared" si="18"/>
        <v>14.87</v>
      </c>
      <c r="AB23" s="112">
        <f t="shared" si="19"/>
        <v>-36.384999999999998</v>
      </c>
      <c r="AC23" s="112">
        <f t="shared" si="20"/>
        <v>23.094999999999999</v>
      </c>
      <c r="AD23" s="112" t="b">
        <f t="shared" si="21"/>
        <v>0</v>
      </c>
      <c r="AE23" s="101">
        <f t="shared" si="4"/>
        <v>0</v>
      </c>
      <c r="AF23" s="101">
        <f t="shared" si="5"/>
        <v>0</v>
      </c>
      <c r="AG23" s="406" cm="1">
        <f t="array" ref="AG23">_xlfn.QUARTILE.EXC(IF($AT$5:$AT$906=$AT23,$L$5:$L$906),1)</f>
        <v>-5.3650000000000002</v>
      </c>
      <c r="AH23" s="406" cm="1">
        <f t="array" ref="AH23">_xlfn.QUARTILE.EXC(IF($AT$5:$AT$906=$AT23,$L$5:$L$906),3)</f>
        <v>10.815000000000001</v>
      </c>
      <c r="AI23" s="406">
        <f t="shared" si="22"/>
        <v>16.18</v>
      </c>
      <c r="AJ23" s="406">
        <f t="shared" si="23"/>
        <v>-29.634999999999998</v>
      </c>
      <c r="AK23" s="406">
        <f t="shared" si="24"/>
        <v>35.085000000000001</v>
      </c>
      <c r="AL23" s="406" t="b">
        <f t="shared" si="25"/>
        <v>0</v>
      </c>
      <c r="AM23" s="406" cm="1">
        <f t="array" ref="AM23">_xlfn.QUARTILE.EXC(IF($AT$5:$AT$906=$AT23,$M$5:$M$906),1)</f>
        <v>-14.08</v>
      </c>
      <c r="AN23" s="406" cm="1">
        <f t="array" ref="AN23">_xlfn.QUARTILE.EXC(IF($AT$5:$AT$906=$AT23,$M$5:$M$906),3)</f>
        <v>0.78999999999999981</v>
      </c>
      <c r="AO23" s="406">
        <f t="shared" si="26"/>
        <v>14.87</v>
      </c>
      <c r="AP23" s="406">
        <f t="shared" si="27"/>
        <v>-36.384999999999998</v>
      </c>
      <c r="AQ23" s="406">
        <f t="shared" si="28"/>
        <v>23.094999999999999</v>
      </c>
      <c r="AR23" s="406" t="b">
        <f t="shared" si="29"/>
        <v>0</v>
      </c>
      <c r="AS23" s="404" t="str">
        <f>INDEX('Org2567'!$BM:$BM,MATCH(Raw_DATA!A23,'Org2567'!$D:$D,0))</f>
        <v>รพช.F3 P&lt;=15,000</v>
      </c>
      <c r="AT23" s="404">
        <f>INDEX('Org2567'!$BL:$BL,MATCH(Raw_DATA!A23,'Org2567'!$D:$D,0))</f>
        <v>2</v>
      </c>
      <c r="AU23" s="113"/>
      <c r="AV23" s="101">
        <v>43.23</v>
      </c>
      <c r="AW23" s="101">
        <v>29.36</v>
      </c>
      <c r="AX23" s="101">
        <v>122.3</v>
      </c>
      <c r="AY23" s="101">
        <v>306.11</v>
      </c>
      <c r="AZ23" s="101">
        <v>38.72</v>
      </c>
    </row>
    <row r="24" spans="1:52" x14ac:dyDescent="0.7">
      <c r="A24" s="101" t="s">
        <v>41</v>
      </c>
      <c r="B24" s="101" t="s">
        <v>915</v>
      </c>
      <c r="C24" s="111" t="str">
        <f>IF(A24="","",INDEX(ID!P:P,MATCH(Raw_DATA!A24,ID!A:A,0)))</f>
        <v>รพศ.A B&gt;700to1000</v>
      </c>
      <c r="D24" s="101">
        <f>IF(A24="","",INDEX(ID!M:M,MATCH(Raw_DATA!A24,ID!A:A,0)))</f>
        <v>19</v>
      </c>
      <c r="E24" s="112">
        <v>6.76</v>
      </c>
      <c r="F24" s="112">
        <v>6.12</v>
      </c>
      <c r="G24" s="112">
        <v>2.46</v>
      </c>
      <c r="H24" s="112">
        <v>1771733278.72</v>
      </c>
      <c r="I24" s="112">
        <v>131250569.16</v>
      </c>
      <c r="J24" s="112">
        <v>283906302.98000002</v>
      </c>
      <c r="K24" s="112">
        <v>445002726.23000002</v>
      </c>
      <c r="L24" s="112">
        <v>9.33</v>
      </c>
      <c r="M24" s="112">
        <v>3.67</v>
      </c>
      <c r="N24" s="112">
        <f t="shared" ref="N24:N87" si="30">ROUND(AV24,0)</f>
        <v>10</v>
      </c>
      <c r="O24" s="112">
        <f t="shared" ref="O24:O87" si="31">ROUND(AW24,0)</f>
        <v>61</v>
      </c>
      <c r="P24" s="112">
        <f t="shared" ref="P24:P87" si="32">ROUND(AX24,0)</f>
        <v>70</v>
      </c>
      <c r="Q24" s="112">
        <f t="shared" ref="Q24:Q87" si="33">ROUND(AY24,0)</f>
        <v>178</v>
      </c>
      <c r="R24" s="112">
        <f t="shared" ref="R24:R87" si="34">ROUND(AZ24,0)</f>
        <v>53</v>
      </c>
      <c r="S24" s="112" cm="1">
        <f t="array" ref="S24">_xlfn.QUARTILE.EXC(IF($D$5:$D$906=$D24,$L$5:$L$906),1)</f>
        <v>3.02</v>
      </c>
      <c r="T24" s="112" cm="1">
        <f t="array" ref="T24">_xlfn.QUARTILE.EXC(IF($D$5:$D$906=$D24,$L$5:$L$906),3)</f>
        <v>9.33</v>
      </c>
      <c r="U24" s="112">
        <f t="shared" si="14"/>
        <v>6.3100000000000005</v>
      </c>
      <c r="V24" s="112">
        <f t="shared" si="15"/>
        <v>-6.4450000000000003</v>
      </c>
      <c r="W24" s="112">
        <f t="shared" si="16"/>
        <v>18.795000000000002</v>
      </c>
      <c r="X24" s="112" t="b">
        <f t="shared" si="17"/>
        <v>0</v>
      </c>
      <c r="Y24" s="112" cm="1">
        <f t="array" ref="Y24">_xlfn.QUARTILE.EXC(IF($D$5:$D$906=$D24,$M$5:$M$906),1)</f>
        <v>-3.11</v>
      </c>
      <c r="Z24" s="112" cm="1">
        <f t="array" ref="Z24">_xlfn.QUARTILE.EXC(IF($D$5:$D$906=$D24,$M$5:$M$906),3)</f>
        <v>6.62</v>
      </c>
      <c r="AA24" s="112">
        <f t="shared" si="18"/>
        <v>9.73</v>
      </c>
      <c r="AB24" s="112">
        <f t="shared" si="19"/>
        <v>-17.705000000000002</v>
      </c>
      <c r="AC24" s="112">
        <f t="shared" si="20"/>
        <v>21.215</v>
      </c>
      <c r="AD24" s="112" t="b">
        <f t="shared" si="21"/>
        <v>0</v>
      </c>
      <c r="AE24" s="101">
        <f t="shared" si="4"/>
        <v>0</v>
      </c>
      <c r="AF24" s="101">
        <f t="shared" si="5"/>
        <v>0</v>
      </c>
      <c r="AG24" s="406" cm="1">
        <f t="array" ref="AG24">_xlfn.QUARTILE.EXC(IF($AT$5:$AT$906=$AT24,$L$5:$L$906),1)</f>
        <v>3.02</v>
      </c>
      <c r="AH24" s="406" cm="1">
        <f t="array" ref="AH24">_xlfn.QUARTILE.EXC(IF($AT$5:$AT$906=$AT24,$L$5:$L$906),3)</f>
        <v>9.33</v>
      </c>
      <c r="AI24" s="406">
        <f t="shared" si="22"/>
        <v>6.3100000000000005</v>
      </c>
      <c r="AJ24" s="406">
        <f t="shared" si="23"/>
        <v>-6.4450000000000003</v>
      </c>
      <c r="AK24" s="406">
        <f t="shared" si="24"/>
        <v>18.795000000000002</v>
      </c>
      <c r="AL24" s="406" t="b">
        <f t="shared" si="25"/>
        <v>0</v>
      </c>
      <c r="AM24" s="406" cm="1">
        <f t="array" ref="AM24">_xlfn.QUARTILE.EXC(IF($AT$5:$AT$906=$AT24,$M$5:$M$906),1)</f>
        <v>-3.11</v>
      </c>
      <c r="AN24" s="406" cm="1">
        <f t="array" ref="AN24">_xlfn.QUARTILE.EXC(IF($AT$5:$AT$906=$AT24,$M$5:$M$906),3)</f>
        <v>6.62</v>
      </c>
      <c r="AO24" s="406">
        <f t="shared" si="26"/>
        <v>9.73</v>
      </c>
      <c r="AP24" s="406">
        <f t="shared" si="27"/>
        <v>-17.705000000000002</v>
      </c>
      <c r="AQ24" s="406">
        <f t="shared" si="28"/>
        <v>21.215</v>
      </c>
      <c r="AR24" s="406" t="b">
        <f t="shared" si="29"/>
        <v>0</v>
      </c>
      <c r="AS24" s="404" t="str">
        <f>INDEX('Org2567'!$BM:$BM,MATCH(Raw_DATA!A24,'Org2567'!$D:$D,0))</f>
        <v>รพศ.A B&gt;700to1000</v>
      </c>
      <c r="AT24" s="404">
        <f>INDEX('Org2567'!$BL:$BL,MATCH(Raw_DATA!A24,'Org2567'!$D:$D,0))</f>
        <v>19</v>
      </c>
      <c r="AU24" s="113"/>
      <c r="AV24" s="101">
        <v>10.49</v>
      </c>
      <c r="AW24" s="101">
        <v>60.85</v>
      </c>
      <c r="AX24" s="101">
        <v>70.38</v>
      </c>
      <c r="AY24" s="101">
        <v>178.11</v>
      </c>
      <c r="AZ24" s="101">
        <v>53.26</v>
      </c>
    </row>
    <row r="25" spans="1:52" x14ac:dyDescent="0.7">
      <c r="A25" s="101" t="s">
        <v>42</v>
      </c>
      <c r="B25" s="101" t="s">
        <v>921</v>
      </c>
      <c r="C25" s="111" t="str">
        <f>IF(A25="","",INDEX(ID!P:P,MATCH(Raw_DATA!A25,ID!A:A,0)))</f>
        <v>รพท.M1 B&gt;200</v>
      </c>
      <c r="D25" s="101">
        <f>IF(A25="","",INDEX(ID!M:M,MATCH(Raw_DATA!A25,ID!A:A,0)))</f>
        <v>15</v>
      </c>
      <c r="E25" s="112">
        <v>1.93</v>
      </c>
      <c r="F25" s="112">
        <v>1.82</v>
      </c>
      <c r="G25" s="112">
        <v>0.72</v>
      </c>
      <c r="H25" s="112">
        <v>102451212.67</v>
      </c>
      <c r="I25" s="112">
        <v>28859501.899999999</v>
      </c>
      <c r="J25" s="112">
        <v>16084183.189999999</v>
      </c>
      <c r="K25" s="112">
        <v>-31062871.98</v>
      </c>
      <c r="L25" s="112">
        <v>2.89</v>
      </c>
      <c r="M25" s="112">
        <v>5.79</v>
      </c>
      <c r="N25" s="112">
        <f t="shared" si="30"/>
        <v>124</v>
      </c>
      <c r="O25" s="112">
        <f t="shared" si="31"/>
        <v>85</v>
      </c>
      <c r="P25" s="112">
        <f t="shared" si="32"/>
        <v>99</v>
      </c>
      <c r="Q25" s="112">
        <f t="shared" si="33"/>
        <v>141</v>
      </c>
      <c r="R25" s="112">
        <f t="shared" si="34"/>
        <v>32</v>
      </c>
      <c r="S25" s="112" cm="1">
        <f t="array" ref="S25">_xlfn.QUARTILE.EXC(IF($D$5:$D$906=$D25,$L$5:$L$906),1)</f>
        <v>-2.59</v>
      </c>
      <c r="T25" s="112" cm="1">
        <f t="array" ref="T25">_xlfn.QUARTILE.EXC(IF($D$5:$D$906=$D25,$L$5:$L$906),3)</f>
        <v>8.86</v>
      </c>
      <c r="U25" s="112">
        <f t="shared" si="14"/>
        <v>11.45</v>
      </c>
      <c r="V25" s="112">
        <f t="shared" si="15"/>
        <v>-19.764999999999997</v>
      </c>
      <c r="W25" s="112">
        <f t="shared" si="16"/>
        <v>26.034999999999997</v>
      </c>
      <c r="X25" s="112" t="b">
        <f t="shared" si="17"/>
        <v>0</v>
      </c>
      <c r="Y25" s="112" cm="1">
        <f t="array" ref="Y25">_xlfn.QUARTILE.EXC(IF($D$5:$D$906=$D25,$M$5:$M$906),1)</f>
        <v>-5.74</v>
      </c>
      <c r="Z25" s="112" cm="1">
        <f t="array" ref="Z25">_xlfn.QUARTILE.EXC(IF($D$5:$D$906=$D25,$M$5:$M$906),3)</f>
        <v>4.915</v>
      </c>
      <c r="AA25" s="112">
        <f t="shared" si="18"/>
        <v>10.655000000000001</v>
      </c>
      <c r="AB25" s="112">
        <f t="shared" si="19"/>
        <v>-21.722500000000004</v>
      </c>
      <c r="AC25" s="112">
        <f t="shared" si="20"/>
        <v>20.897500000000001</v>
      </c>
      <c r="AD25" s="112" t="b">
        <f t="shared" si="21"/>
        <v>0</v>
      </c>
      <c r="AE25" s="101">
        <f t="shared" si="4"/>
        <v>0</v>
      </c>
      <c r="AF25" s="101">
        <f t="shared" si="5"/>
        <v>0</v>
      </c>
      <c r="AG25" s="406" cm="1">
        <f t="array" ref="AG25">_xlfn.QUARTILE.EXC(IF($AT$5:$AT$906=$AT25,$L$5:$L$906),1)</f>
        <v>-0.34999999999999964</v>
      </c>
      <c r="AH25" s="406" cm="1">
        <f t="array" ref="AH25">_xlfn.QUARTILE.EXC(IF($AT$5:$AT$906=$AT25,$L$5:$L$906),3)</f>
        <v>9.0500000000000007</v>
      </c>
      <c r="AI25" s="406">
        <f t="shared" si="22"/>
        <v>9.4</v>
      </c>
      <c r="AJ25" s="406">
        <f t="shared" si="23"/>
        <v>-14.450000000000001</v>
      </c>
      <c r="AK25" s="406">
        <f t="shared" si="24"/>
        <v>23.150000000000002</v>
      </c>
      <c r="AL25" s="406" t="b">
        <f t="shared" si="25"/>
        <v>0</v>
      </c>
      <c r="AM25" s="406" cm="1">
        <f t="array" ref="AM25">_xlfn.QUARTILE.EXC(IF($AT$5:$AT$906=$AT25,$M$5:$M$906),1)</f>
        <v>-5.0175000000000001</v>
      </c>
      <c r="AN25" s="406" cm="1">
        <f t="array" ref="AN25">_xlfn.QUARTILE.EXC(IF($AT$5:$AT$906=$AT25,$M$5:$M$906),3)</f>
        <v>5.1049999999999995</v>
      </c>
      <c r="AO25" s="406">
        <f t="shared" si="26"/>
        <v>10.122499999999999</v>
      </c>
      <c r="AP25" s="406">
        <f t="shared" si="27"/>
        <v>-20.201249999999998</v>
      </c>
      <c r="AQ25" s="406">
        <f t="shared" si="28"/>
        <v>20.288749999999997</v>
      </c>
      <c r="AR25" s="406" t="b">
        <f t="shared" si="29"/>
        <v>0</v>
      </c>
      <c r="AS25" s="404" t="str">
        <f>INDEX('Org2567'!$BM:$BM,MATCH(Raw_DATA!A25,'Org2567'!$D:$D,0))</f>
        <v>รพท.M1 B&gt;200</v>
      </c>
      <c r="AT25" s="404">
        <f>INDEX('Org2567'!$BL:$BL,MATCH(Raw_DATA!A25,'Org2567'!$D:$D,0))</f>
        <v>15</v>
      </c>
      <c r="AU25" s="113"/>
      <c r="AV25" s="101">
        <v>123.89</v>
      </c>
      <c r="AW25" s="101">
        <v>84.51</v>
      </c>
      <c r="AX25" s="101">
        <v>98.92</v>
      </c>
      <c r="AY25" s="101">
        <v>140.71</v>
      </c>
      <c r="AZ25" s="101">
        <v>31.52</v>
      </c>
    </row>
    <row r="26" spans="1:52" x14ac:dyDescent="0.7">
      <c r="A26" s="101" t="s">
        <v>43</v>
      </c>
      <c r="B26" s="101" t="s">
        <v>4080</v>
      </c>
      <c r="C26" s="111" t="str">
        <f>IF(A26="","",INDEX(ID!P:P,MATCH(Raw_DATA!A26,ID!A:A,0)))</f>
        <v>รพช.F2 P30,000-60,000</v>
      </c>
      <c r="D26" s="101">
        <f>IF(A26="","",INDEX(ID!M:M,MATCH(Raw_DATA!A26,ID!A:A,0)))</f>
        <v>6</v>
      </c>
      <c r="E26" s="112">
        <v>1.62</v>
      </c>
      <c r="F26" s="112">
        <v>1.48</v>
      </c>
      <c r="G26" s="112">
        <v>1.18</v>
      </c>
      <c r="H26" s="112">
        <v>21507676.940000001</v>
      </c>
      <c r="I26" s="112">
        <v>-24361318.629999999</v>
      </c>
      <c r="J26" s="112">
        <v>-10249178.890000001</v>
      </c>
      <c r="K26" s="112">
        <v>6425569.8200000003</v>
      </c>
      <c r="L26" s="112">
        <v>-8.0500000000000007</v>
      </c>
      <c r="M26" s="112">
        <v>-13.78</v>
      </c>
      <c r="N26" s="112">
        <f t="shared" si="30"/>
        <v>120</v>
      </c>
      <c r="O26" s="112">
        <f t="shared" si="31"/>
        <v>23</v>
      </c>
      <c r="P26" s="112">
        <f t="shared" si="32"/>
        <v>92</v>
      </c>
      <c r="Q26" s="112">
        <f t="shared" si="33"/>
        <v>138</v>
      </c>
      <c r="R26" s="112">
        <f t="shared" si="34"/>
        <v>71</v>
      </c>
      <c r="S26" s="112" cm="1">
        <f t="array" ref="S26">_xlfn.QUARTILE.EXC(IF($D$5:$D$906=$D26,$L$5:$L$906),1)</f>
        <v>-10.317499999999999</v>
      </c>
      <c r="T26" s="112" cm="1">
        <f t="array" ref="T26">_xlfn.QUARTILE.EXC(IF($D$5:$D$906=$D26,$L$5:$L$906),3)</f>
        <v>1.0349999999999999</v>
      </c>
      <c r="U26" s="112">
        <f t="shared" si="14"/>
        <v>11.352499999999999</v>
      </c>
      <c r="V26" s="112">
        <f t="shared" si="15"/>
        <v>-27.346249999999998</v>
      </c>
      <c r="W26" s="112">
        <f t="shared" si="16"/>
        <v>18.063749999999999</v>
      </c>
      <c r="X26" s="112" t="b">
        <f t="shared" si="17"/>
        <v>0</v>
      </c>
      <c r="Y26" s="112" cm="1">
        <f t="array" ref="Y26">_xlfn.QUARTILE.EXC(IF($D$5:$D$906=$D26,$M$5:$M$906),1)</f>
        <v>-15.98</v>
      </c>
      <c r="Z26" s="112" cm="1">
        <f t="array" ref="Z26">_xlfn.QUARTILE.EXC(IF($D$5:$D$906=$D26,$M$5:$M$906),3)</f>
        <v>-2.4</v>
      </c>
      <c r="AA26" s="112">
        <f t="shared" si="18"/>
        <v>13.58</v>
      </c>
      <c r="AB26" s="112">
        <f t="shared" si="19"/>
        <v>-36.35</v>
      </c>
      <c r="AC26" s="112">
        <f t="shared" si="20"/>
        <v>17.970000000000002</v>
      </c>
      <c r="AD26" s="112" t="b">
        <f t="shared" si="21"/>
        <v>0</v>
      </c>
      <c r="AE26" s="101">
        <f t="shared" si="4"/>
        <v>1</v>
      </c>
      <c r="AF26" s="101">
        <f t="shared" si="5"/>
        <v>1</v>
      </c>
      <c r="AG26" s="406" cm="1">
        <f t="array" ref="AG26">_xlfn.QUARTILE.EXC(IF($AT$5:$AT$906=$AT26,$L$5:$L$906),1)</f>
        <v>-9.3850000000000016</v>
      </c>
      <c r="AH26" s="406" cm="1">
        <f t="array" ref="AH26">_xlfn.QUARTILE.EXC(IF($AT$5:$AT$906=$AT26,$L$5:$L$906),3)</f>
        <v>1.2250000000000001</v>
      </c>
      <c r="AI26" s="406">
        <f t="shared" si="22"/>
        <v>10.610000000000001</v>
      </c>
      <c r="AJ26" s="406">
        <f t="shared" si="23"/>
        <v>-25.300000000000004</v>
      </c>
      <c r="AK26" s="406">
        <f t="shared" si="24"/>
        <v>17.140000000000004</v>
      </c>
      <c r="AL26" s="406" t="b">
        <f t="shared" si="25"/>
        <v>0</v>
      </c>
      <c r="AM26" s="406" cm="1">
        <f t="array" ref="AM26">_xlfn.QUARTILE.EXC(IF($AT$5:$AT$906=$AT26,$M$5:$M$906),1)</f>
        <v>-15.515000000000001</v>
      </c>
      <c r="AN26" s="406" cm="1">
        <f t="array" ref="AN26">_xlfn.QUARTILE.EXC(IF($AT$5:$AT$906=$AT26,$M$5:$M$906),3)</f>
        <v>-2.2599999999999998</v>
      </c>
      <c r="AO26" s="406">
        <f t="shared" si="26"/>
        <v>13.255000000000001</v>
      </c>
      <c r="AP26" s="406">
        <f t="shared" si="27"/>
        <v>-35.397500000000001</v>
      </c>
      <c r="AQ26" s="406">
        <f t="shared" si="28"/>
        <v>17.622500000000002</v>
      </c>
      <c r="AR26" s="406" t="b">
        <f t="shared" si="29"/>
        <v>0</v>
      </c>
      <c r="AS26" s="404" t="str">
        <f>INDEX('Org2567'!$BM:$BM,MATCH(Raw_DATA!A26,'Org2567'!$D:$D,0))</f>
        <v>รพช.F2 P30,000-60,000</v>
      </c>
      <c r="AT26" s="404">
        <f>INDEX('Org2567'!$BL:$BL,MATCH(Raw_DATA!A26,'Org2567'!$D:$D,0))</f>
        <v>6</v>
      </c>
      <c r="AU26" s="113"/>
      <c r="AV26" s="101">
        <v>120.18</v>
      </c>
      <c r="AW26" s="101">
        <v>23.18</v>
      </c>
      <c r="AX26" s="101">
        <v>91.69</v>
      </c>
      <c r="AY26" s="101">
        <v>137.71</v>
      </c>
      <c r="AZ26" s="101">
        <v>71.22</v>
      </c>
    </row>
    <row r="27" spans="1:52" x14ac:dyDescent="0.7">
      <c r="A27" s="101" t="s">
        <v>44</v>
      </c>
      <c r="B27" s="101" t="s">
        <v>930</v>
      </c>
      <c r="C27" s="111" t="str">
        <f>IF(A27="","",INDEX(ID!P:P,MATCH(Raw_DATA!A27,ID!A:A,0)))</f>
        <v>รพช.M2 B&lt;=100</v>
      </c>
      <c r="D27" s="101">
        <f>IF(A27="","",INDEX(ID!M:M,MATCH(Raw_DATA!A27,ID!A:A,0)))</f>
        <v>12</v>
      </c>
      <c r="E27" s="112">
        <v>2.89</v>
      </c>
      <c r="F27" s="112">
        <v>2.74</v>
      </c>
      <c r="G27" s="112">
        <v>1.53</v>
      </c>
      <c r="H27" s="112">
        <v>58649132.5</v>
      </c>
      <c r="I27" s="112">
        <v>-60914150.979999997</v>
      </c>
      <c r="J27" s="112">
        <v>-41033203.310000002</v>
      </c>
      <c r="K27" s="112">
        <v>16038806.859999999</v>
      </c>
      <c r="L27" s="112">
        <v>-19.309999999999999</v>
      </c>
      <c r="M27" s="112">
        <v>-27.17</v>
      </c>
      <c r="N27" s="112">
        <f t="shared" si="30"/>
        <v>41</v>
      </c>
      <c r="O27" s="112">
        <f t="shared" si="31"/>
        <v>18</v>
      </c>
      <c r="P27" s="112">
        <f t="shared" si="32"/>
        <v>22</v>
      </c>
      <c r="Q27" s="112">
        <f t="shared" si="33"/>
        <v>91</v>
      </c>
      <c r="R27" s="112">
        <f t="shared" si="34"/>
        <v>26</v>
      </c>
      <c r="S27" s="112" cm="1">
        <f t="array" ref="S27">_xlfn.QUARTILE.EXC(IF($D$5:$D$906=$D27,$L$5:$L$906),1)</f>
        <v>-15.01</v>
      </c>
      <c r="T27" s="112" cm="1">
        <f t="array" ref="T27">_xlfn.QUARTILE.EXC(IF($D$5:$D$906=$D27,$L$5:$L$906),3)</f>
        <v>4.4000000000000004</v>
      </c>
      <c r="U27" s="112">
        <f t="shared" si="14"/>
        <v>19.41</v>
      </c>
      <c r="V27" s="112">
        <f t="shared" si="15"/>
        <v>-44.125</v>
      </c>
      <c r="W27" s="112">
        <f t="shared" si="16"/>
        <v>33.515000000000001</v>
      </c>
      <c r="X27" s="112" t="b">
        <f t="shared" si="17"/>
        <v>0</v>
      </c>
      <c r="Y27" s="112" cm="1">
        <f t="array" ref="Y27">_xlfn.QUARTILE.EXC(IF($D$5:$D$906=$D27,$M$5:$M$906),1)</f>
        <v>-15.23</v>
      </c>
      <c r="Z27" s="112" cm="1">
        <f t="array" ref="Z27">_xlfn.QUARTILE.EXC(IF($D$5:$D$906=$D27,$M$5:$M$906),3)</f>
        <v>-0.92</v>
      </c>
      <c r="AA27" s="112">
        <f t="shared" si="18"/>
        <v>14.31</v>
      </c>
      <c r="AB27" s="112">
        <f t="shared" si="19"/>
        <v>-36.695</v>
      </c>
      <c r="AC27" s="112">
        <f t="shared" si="20"/>
        <v>20.544999999999998</v>
      </c>
      <c r="AD27" s="112" t="b">
        <f t="shared" si="21"/>
        <v>0</v>
      </c>
      <c r="AE27" s="101">
        <f t="shared" si="4"/>
        <v>1</v>
      </c>
      <c r="AF27" s="101">
        <f t="shared" si="5"/>
        <v>1</v>
      </c>
      <c r="AG27" s="406" cm="1">
        <f t="array" ref="AG27">_xlfn.QUARTILE.EXC(IF($AT$5:$AT$906=$AT27,$L$5:$L$906),1)</f>
        <v>-15.01</v>
      </c>
      <c r="AH27" s="406" cm="1">
        <f t="array" ref="AH27">_xlfn.QUARTILE.EXC(IF($AT$5:$AT$906=$AT27,$L$5:$L$906),3)</f>
        <v>4.4000000000000004</v>
      </c>
      <c r="AI27" s="406">
        <f t="shared" si="22"/>
        <v>19.41</v>
      </c>
      <c r="AJ27" s="406">
        <f t="shared" si="23"/>
        <v>-44.125</v>
      </c>
      <c r="AK27" s="406">
        <f t="shared" si="24"/>
        <v>33.515000000000001</v>
      </c>
      <c r="AL27" s="406" t="b">
        <f t="shared" si="25"/>
        <v>0</v>
      </c>
      <c r="AM27" s="406" cm="1">
        <f t="array" ref="AM27">_xlfn.QUARTILE.EXC(IF($AT$5:$AT$906=$AT27,$M$5:$M$906),1)</f>
        <v>-15.23</v>
      </c>
      <c r="AN27" s="406" cm="1">
        <f t="array" ref="AN27">_xlfn.QUARTILE.EXC(IF($AT$5:$AT$906=$AT27,$M$5:$M$906),3)</f>
        <v>-0.92</v>
      </c>
      <c r="AO27" s="406">
        <f t="shared" si="26"/>
        <v>14.31</v>
      </c>
      <c r="AP27" s="406">
        <f t="shared" si="27"/>
        <v>-36.695</v>
      </c>
      <c r="AQ27" s="406">
        <f t="shared" si="28"/>
        <v>20.544999999999998</v>
      </c>
      <c r="AR27" s="406" t="b">
        <f t="shared" si="29"/>
        <v>0</v>
      </c>
      <c r="AS27" s="404" t="str">
        <f>INDEX('Org2567'!$BM:$BM,MATCH(Raw_DATA!A27,'Org2567'!$D:$D,0))</f>
        <v>รพช.M2 B&lt;=100</v>
      </c>
      <c r="AT27" s="404">
        <f>INDEX('Org2567'!$BL:$BL,MATCH(Raw_DATA!A27,'Org2567'!$D:$D,0))</f>
        <v>12</v>
      </c>
      <c r="AU27" s="113"/>
      <c r="AV27" s="101">
        <v>41.34</v>
      </c>
      <c r="AW27" s="101">
        <v>18.48</v>
      </c>
      <c r="AX27" s="101">
        <v>22.18</v>
      </c>
      <c r="AY27" s="101">
        <v>90.86</v>
      </c>
      <c r="AZ27" s="101">
        <v>26.05</v>
      </c>
    </row>
    <row r="28" spans="1:52" x14ac:dyDescent="0.7">
      <c r="A28" s="101" t="s">
        <v>45</v>
      </c>
      <c r="B28" s="101" t="s">
        <v>934</v>
      </c>
      <c r="C28" s="111" t="str">
        <f>IF(A28="","",INDEX(ID!P:P,MATCH(Raw_DATA!A28,ID!A:A,0)))</f>
        <v>รพช.F2 P30,000-60,000</v>
      </c>
      <c r="D28" s="101">
        <f>IF(A28="","",INDEX(ID!M:M,MATCH(Raw_DATA!A28,ID!A:A,0)))</f>
        <v>6</v>
      </c>
      <c r="E28" s="112">
        <v>1.1299999999999999</v>
      </c>
      <c r="F28" s="112">
        <v>1.04</v>
      </c>
      <c r="G28" s="112">
        <v>0.6</v>
      </c>
      <c r="H28" s="112">
        <v>4328244.9800000004</v>
      </c>
      <c r="I28" s="112">
        <v>-8069469.2000000002</v>
      </c>
      <c r="J28" s="112">
        <v>-8662144.1400000006</v>
      </c>
      <c r="K28" s="112">
        <v>-13552385.449999999</v>
      </c>
      <c r="L28" s="112">
        <v>-5.71</v>
      </c>
      <c r="M28" s="112">
        <v>-9.33</v>
      </c>
      <c r="N28" s="112">
        <f t="shared" si="30"/>
        <v>278</v>
      </c>
      <c r="O28" s="112">
        <f t="shared" si="31"/>
        <v>49</v>
      </c>
      <c r="P28" s="112">
        <f t="shared" si="32"/>
        <v>41</v>
      </c>
      <c r="Q28" s="112">
        <f t="shared" si="33"/>
        <v>324</v>
      </c>
      <c r="R28" s="112">
        <f t="shared" si="34"/>
        <v>39</v>
      </c>
      <c r="S28" s="112" cm="1">
        <f t="array" ref="S28">_xlfn.QUARTILE.EXC(IF($D$5:$D$906=$D28,$L$5:$L$906),1)</f>
        <v>-10.317499999999999</v>
      </c>
      <c r="T28" s="112" cm="1">
        <f t="array" ref="T28">_xlfn.QUARTILE.EXC(IF($D$5:$D$906=$D28,$L$5:$L$906),3)</f>
        <v>1.0349999999999999</v>
      </c>
      <c r="U28" s="112">
        <f t="shared" si="14"/>
        <v>11.352499999999999</v>
      </c>
      <c r="V28" s="112">
        <f t="shared" si="15"/>
        <v>-27.346249999999998</v>
      </c>
      <c r="W28" s="112">
        <f t="shared" si="16"/>
        <v>18.063749999999999</v>
      </c>
      <c r="X28" s="112" t="b">
        <f t="shared" si="17"/>
        <v>0</v>
      </c>
      <c r="Y28" s="112" cm="1">
        <f t="array" ref="Y28">_xlfn.QUARTILE.EXC(IF($D$5:$D$906=$D28,$M$5:$M$906),1)</f>
        <v>-15.98</v>
      </c>
      <c r="Z28" s="112" cm="1">
        <f t="array" ref="Z28">_xlfn.QUARTILE.EXC(IF($D$5:$D$906=$D28,$M$5:$M$906),3)</f>
        <v>-2.4</v>
      </c>
      <c r="AA28" s="112">
        <f t="shared" si="18"/>
        <v>13.58</v>
      </c>
      <c r="AB28" s="112">
        <f t="shared" si="19"/>
        <v>-36.35</v>
      </c>
      <c r="AC28" s="112">
        <f t="shared" si="20"/>
        <v>17.970000000000002</v>
      </c>
      <c r="AD28" s="112" t="b">
        <f t="shared" si="21"/>
        <v>0</v>
      </c>
      <c r="AE28" s="101">
        <f t="shared" si="4"/>
        <v>1</v>
      </c>
      <c r="AF28" s="101">
        <f t="shared" si="5"/>
        <v>1</v>
      </c>
      <c r="AG28" s="406" cm="1">
        <f t="array" ref="AG28">_xlfn.QUARTILE.EXC(IF($AT$5:$AT$906=$AT28,$L$5:$L$906),1)</f>
        <v>-9.3850000000000016</v>
      </c>
      <c r="AH28" s="406" cm="1">
        <f t="array" ref="AH28">_xlfn.QUARTILE.EXC(IF($AT$5:$AT$906=$AT28,$L$5:$L$906),3)</f>
        <v>1.2250000000000001</v>
      </c>
      <c r="AI28" s="406">
        <f t="shared" si="22"/>
        <v>10.610000000000001</v>
      </c>
      <c r="AJ28" s="406">
        <f t="shared" si="23"/>
        <v>-25.300000000000004</v>
      </c>
      <c r="AK28" s="406">
        <f t="shared" si="24"/>
        <v>17.140000000000004</v>
      </c>
      <c r="AL28" s="406" t="b">
        <f t="shared" si="25"/>
        <v>0</v>
      </c>
      <c r="AM28" s="406" cm="1">
        <f t="array" ref="AM28">_xlfn.QUARTILE.EXC(IF($AT$5:$AT$906=$AT28,$M$5:$M$906),1)</f>
        <v>-15.515000000000001</v>
      </c>
      <c r="AN28" s="406" cm="1">
        <f t="array" ref="AN28">_xlfn.QUARTILE.EXC(IF($AT$5:$AT$906=$AT28,$M$5:$M$906),3)</f>
        <v>-2.2599999999999998</v>
      </c>
      <c r="AO28" s="406">
        <f t="shared" si="26"/>
        <v>13.255000000000001</v>
      </c>
      <c r="AP28" s="406">
        <f t="shared" si="27"/>
        <v>-35.397500000000001</v>
      </c>
      <c r="AQ28" s="406">
        <f t="shared" si="28"/>
        <v>17.622500000000002</v>
      </c>
      <c r="AR28" s="406" t="b">
        <f t="shared" si="29"/>
        <v>0</v>
      </c>
      <c r="AS28" s="404" t="str">
        <f>INDEX('Org2567'!$BM:$BM,MATCH(Raw_DATA!A28,'Org2567'!$D:$D,0))</f>
        <v>รพช.F2 P30,000-60,000</v>
      </c>
      <c r="AT28" s="404">
        <f>INDEX('Org2567'!$BL:$BL,MATCH(Raw_DATA!A28,'Org2567'!$D:$D,0))</f>
        <v>6</v>
      </c>
      <c r="AU28" s="113"/>
      <c r="AV28" s="101">
        <v>277.61</v>
      </c>
      <c r="AW28" s="101">
        <v>49</v>
      </c>
      <c r="AX28" s="101">
        <v>41.33</v>
      </c>
      <c r="AY28" s="101">
        <v>323.57</v>
      </c>
      <c r="AZ28" s="101">
        <v>39.15</v>
      </c>
    </row>
    <row r="29" spans="1:52" x14ac:dyDescent="0.7">
      <c r="A29" s="101" t="s">
        <v>46</v>
      </c>
      <c r="B29" s="101" t="s">
        <v>937</v>
      </c>
      <c r="C29" s="111" t="str">
        <f>IF(A29="","",INDEX(ID!P:P,MATCH(Raw_DATA!A29,ID!A:A,0)))</f>
        <v>รพช.F2 P30,000-60,000</v>
      </c>
      <c r="D29" s="101">
        <f>IF(A29="","",INDEX(ID!M:M,MATCH(Raw_DATA!A29,ID!A:A,0)))</f>
        <v>6</v>
      </c>
      <c r="E29" s="112">
        <v>2.76</v>
      </c>
      <c r="F29" s="112">
        <v>2.4900000000000002</v>
      </c>
      <c r="G29" s="112">
        <v>1.65</v>
      </c>
      <c r="H29" s="112">
        <v>25018766.640000001</v>
      </c>
      <c r="I29" s="112">
        <v>-37858960.740000002</v>
      </c>
      <c r="J29" s="112">
        <v>-31426465.620000001</v>
      </c>
      <c r="K29" s="112">
        <v>9199713.9000000004</v>
      </c>
      <c r="L29" s="112">
        <v>-19.03</v>
      </c>
      <c r="M29" s="112">
        <v>-47.61</v>
      </c>
      <c r="N29" s="112">
        <f t="shared" si="30"/>
        <v>100</v>
      </c>
      <c r="O29" s="112">
        <f t="shared" si="31"/>
        <v>20</v>
      </c>
      <c r="P29" s="112">
        <f t="shared" si="32"/>
        <v>45</v>
      </c>
      <c r="Q29" s="112">
        <f t="shared" si="33"/>
        <v>412</v>
      </c>
      <c r="R29" s="112">
        <f t="shared" si="34"/>
        <v>49</v>
      </c>
      <c r="S29" s="112" cm="1">
        <f t="array" ref="S29">_xlfn.QUARTILE.EXC(IF($D$5:$D$906=$D29,$L$5:$L$906),1)</f>
        <v>-10.317499999999999</v>
      </c>
      <c r="T29" s="112" cm="1">
        <f t="array" ref="T29">_xlfn.QUARTILE.EXC(IF($D$5:$D$906=$D29,$L$5:$L$906),3)</f>
        <v>1.0349999999999999</v>
      </c>
      <c r="U29" s="112">
        <f t="shared" si="14"/>
        <v>11.352499999999999</v>
      </c>
      <c r="V29" s="112">
        <f t="shared" si="15"/>
        <v>-27.346249999999998</v>
      </c>
      <c r="W29" s="112">
        <f t="shared" si="16"/>
        <v>18.063749999999999</v>
      </c>
      <c r="X29" s="112" t="b">
        <f t="shared" si="17"/>
        <v>0</v>
      </c>
      <c r="Y29" s="112" cm="1">
        <f t="array" ref="Y29">_xlfn.QUARTILE.EXC(IF($D$5:$D$906=$D29,$M$5:$M$906),1)</f>
        <v>-15.98</v>
      </c>
      <c r="Z29" s="112" cm="1">
        <f t="array" ref="Z29">_xlfn.QUARTILE.EXC(IF($D$5:$D$906=$D29,$M$5:$M$906),3)</f>
        <v>-2.4</v>
      </c>
      <c r="AA29" s="112">
        <f t="shared" si="18"/>
        <v>13.58</v>
      </c>
      <c r="AB29" s="112">
        <f t="shared" si="19"/>
        <v>-36.35</v>
      </c>
      <c r="AC29" s="112">
        <f t="shared" si="20"/>
        <v>17.970000000000002</v>
      </c>
      <c r="AD29" s="112" t="b">
        <f t="shared" si="21"/>
        <v>1</v>
      </c>
      <c r="AE29" s="101">
        <f t="shared" si="4"/>
        <v>1</v>
      </c>
      <c r="AF29" s="101">
        <f t="shared" si="5"/>
        <v>1</v>
      </c>
      <c r="AG29" s="406" cm="1">
        <f t="array" ref="AG29">_xlfn.QUARTILE.EXC(IF($AT$5:$AT$906=$AT29,$L$5:$L$906),1)</f>
        <v>-9.3850000000000016</v>
      </c>
      <c r="AH29" s="406" cm="1">
        <f t="array" ref="AH29">_xlfn.QUARTILE.EXC(IF($AT$5:$AT$906=$AT29,$L$5:$L$906),3)</f>
        <v>1.2250000000000001</v>
      </c>
      <c r="AI29" s="406">
        <f t="shared" si="22"/>
        <v>10.610000000000001</v>
      </c>
      <c r="AJ29" s="406">
        <f t="shared" si="23"/>
        <v>-25.300000000000004</v>
      </c>
      <c r="AK29" s="406">
        <f t="shared" si="24"/>
        <v>17.140000000000004</v>
      </c>
      <c r="AL29" s="406" t="b">
        <f t="shared" si="25"/>
        <v>0</v>
      </c>
      <c r="AM29" s="406" cm="1">
        <f t="array" ref="AM29">_xlfn.QUARTILE.EXC(IF($AT$5:$AT$906=$AT29,$M$5:$M$906),1)</f>
        <v>-15.515000000000001</v>
      </c>
      <c r="AN29" s="406" cm="1">
        <f t="array" ref="AN29">_xlfn.QUARTILE.EXC(IF($AT$5:$AT$906=$AT29,$M$5:$M$906),3)</f>
        <v>-2.2599999999999998</v>
      </c>
      <c r="AO29" s="406">
        <f t="shared" si="26"/>
        <v>13.255000000000001</v>
      </c>
      <c r="AP29" s="406">
        <f t="shared" si="27"/>
        <v>-35.397500000000001</v>
      </c>
      <c r="AQ29" s="406">
        <f t="shared" si="28"/>
        <v>17.622500000000002</v>
      </c>
      <c r="AR29" s="406" t="b">
        <f t="shared" si="29"/>
        <v>1</v>
      </c>
      <c r="AS29" s="404" t="str">
        <f>INDEX('Org2567'!$BM:$BM,MATCH(Raw_DATA!A29,'Org2567'!$D:$D,0))</f>
        <v>รพช.F2 P30,000-60,000</v>
      </c>
      <c r="AT29" s="404">
        <f>INDEX('Org2567'!$BL:$BL,MATCH(Raw_DATA!A29,'Org2567'!$D:$D,0))</f>
        <v>6</v>
      </c>
      <c r="AU29" s="113"/>
      <c r="AV29" s="101">
        <v>99.79</v>
      </c>
      <c r="AW29" s="101">
        <v>20.059999999999999</v>
      </c>
      <c r="AX29" s="101">
        <v>44.9</v>
      </c>
      <c r="AY29" s="101">
        <v>412.45</v>
      </c>
      <c r="AZ29" s="101">
        <v>48.89</v>
      </c>
    </row>
    <row r="30" spans="1:52" x14ac:dyDescent="0.7">
      <c r="A30" s="101" t="s">
        <v>47</v>
      </c>
      <c r="B30" s="101" t="s">
        <v>940</v>
      </c>
      <c r="C30" s="111" t="str">
        <f>IF(A30="","",INDEX(ID!P:P,MATCH(Raw_DATA!A30,ID!A:A,0)))</f>
        <v>รพช.F2 P&lt;=30,000</v>
      </c>
      <c r="D30" s="101">
        <f>IF(A30="","",INDEX(ID!M:M,MATCH(Raw_DATA!A30,ID!A:A,0)))</f>
        <v>5</v>
      </c>
      <c r="E30" s="112">
        <v>0.75</v>
      </c>
      <c r="F30" s="112">
        <v>0.68</v>
      </c>
      <c r="G30" s="112">
        <v>0.45</v>
      </c>
      <c r="H30" s="112">
        <v>-7239930.2000000002</v>
      </c>
      <c r="I30" s="112">
        <v>2481799.61</v>
      </c>
      <c r="J30" s="112">
        <v>7340299.7800000003</v>
      </c>
      <c r="K30" s="112">
        <v>-15948846.66</v>
      </c>
      <c r="L30" s="112">
        <v>8.89</v>
      </c>
      <c r="M30" s="112">
        <v>3.7</v>
      </c>
      <c r="N30" s="112">
        <f t="shared" si="30"/>
        <v>452</v>
      </c>
      <c r="O30" s="112">
        <f t="shared" si="31"/>
        <v>59</v>
      </c>
      <c r="P30" s="112">
        <f t="shared" si="32"/>
        <v>82</v>
      </c>
      <c r="Q30" s="112">
        <f t="shared" si="33"/>
        <v>242</v>
      </c>
      <c r="R30" s="112">
        <f t="shared" si="34"/>
        <v>43</v>
      </c>
      <c r="S30" s="112" cm="1">
        <f t="array" ref="S30">_xlfn.QUARTILE.EXC(IF($D$5:$D$906=$D30,$L$5:$L$906),1)</f>
        <v>-9.4075000000000006</v>
      </c>
      <c r="T30" s="112" cm="1">
        <f t="array" ref="T30">_xlfn.QUARTILE.EXC(IF($D$5:$D$906=$D30,$L$5:$L$906),3)</f>
        <v>1.645</v>
      </c>
      <c r="U30" s="112">
        <f t="shared" si="14"/>
        <v>11.0525</v>
      </c>
      <c r="V30" s="112">
        <f t="shared" si="15"/>
        <v>-25.986249999999998</v>
      </c>
      <c r="W30" s="112">
        <f t="shared" si="16"/>
        <v>18.223749999999999</v>
      </c>
      <c r="X30" s="112" t="b">
        <f t="shared" si="17"/>
        <v>0</v>
      </c>
      <c r="Y30" s="112" cm="1">
        <f t="array" ref="Y30">_xlfn.QUARTILE.EXC(IF($D$5:$D$906=$D30,$M$5:$M$906),1)</f>
        <v>-18.744999999999997</v>
      </c>
      <c r="Z30" s="112" cm="1">
        <f t="array" ref="Z30">_xlfn.QUARTILE.EXC(IF($D$5:$D$906=$D30,$M$5:$M$906),3)</f>
        <v>-2.7</v>
      </c>
      <c r="AA30" s="112">
        <f t="shared" si="18"/>
        <v>16.044999999999998</v>
      </c>
      <c r="AB30" s="112">
        <f t="shared" si="19"/>
        <v>-42.812499999999993</v>
      </c>
      <c r="AC30" s="112">
        <f t="shared" si="20"/>
        <v>21.367499999999996</v>
      </c>
      <c r="AD30" s="112" t="b">
        <f t="shared" si="21"/>
        <v>0</v>
      </c>
      <c r="AE30" s="101">
        <f t="shared" si="4"/>
        <v>0</v>
      </c>
      <c r="AF30" s="101">
        <f t="shared" si="5"/>
        <v>0</v>
      </c>
      <c r="AG30" s="406" cm="1">
        <f t="array" ref="AG30">_xlfn.QUARTILE.EXC(IF($AT$5:$AT$906=$AT30,$L$5:$L$906),1)</f>
        <v>-9.4075000000000006</v>
      </c>
      <c r="AH30" s="406" cm="1">
        <f t="array" ref="AH30">_xlfn.QUARTILE.EXC(IF($AT$5:$AT$906=$AT30,$L$5:$L$906),3)</f>
        <v>1.645</v>
      </c>
      <c r="AI30" s="406">
        <f t="shared" si="22"/>
        <v>11.0525</v>
      </c>
      <c r="AJ30" s="406">
        <f t="shared" si="23"/>
        <v>-25.986249999999998</v>
      </c>
      <c r="AK30" s="406">
        <f t="shared" si="24"/>
        <v>18.223749999999999</v>
      </c>
      <c r="AL30" s="406" t="b">
        <f t="shared" si="25"/>
        <v>0</v>
      </c>
      <c r="AM30" s="406" cm="1">
        <f t="array" ref="AM30">_xlfn.QUARTILE.EXC(IF($AT$5:$AT$906=$AT30,$M$5:$M$906),1)</f>
        <v>-18.744999999999997</v>
      </c>
      <c r="AN30" s="406" cm="1">
        <f t="array" ref="AN30">_xlfn.QUARTILE.EXC(IF($AT$5:$AT$906=$AT30,$M$5:$M$906),3)</f>
        <v>-2.7</v>
      </c>
      <c r="AO30" s="406">
        <f t="shared" si="26"/>
        <v>16.044999999999998</v>
      </c>
      <c r="AP30" s="406">
        <f t="shared" si="27"/>
        <v>-42.812499999999993</v>
      </c>
      <c r="AQ30" s="406">
        <f t="shared" si="28"/>
        <v>21.367499999999996</v>
      </c>
      <c r="AR30" s="406" t="b">
        <f t="shared" si="29"/>
        <v>0</v>
      </c>
      <c r="AS30" s="404" t="str">
        <f>INDEX('Org2567'!$BM:$BM,MATCH(Raw_DATA!A30,'Org2567'!$D:$D,0))</f>
        <v>รพช.F2 P&lt;=30,000</v>
      </c>
      <c r="AT30" s="404">
        <f>INDEX('Org2567'!$BL:$BL,MATCH(Raw_DATA!A30,'Org2567'!$D:$D,0))</f>
        <v>5</v>
      </c>
      <c r="AU30" s="113"/>
      <c r="AV30" s="101">
        <v>452.16</v>
      </c>
      <c r="AW30" s="101">
        <v>59.15</v>
      </c>
      <c r="AX30" s="101">
        <v>82.02</v>
      </c>
      <c r="AY30" s="101">
        <v>242.29</v>
      </c>
      <c r="AZ30" s="101">
        <v>42.91</v>
      </c>
    </row>
    <row r="31" spans="1:52" x14ac:dyDescent="0.7">
      <c r="A31" s="101" t="s">
        <v>48</v>
      </c>
      <c r="B31" s="101" t="s">
        <v>943</v>
      </c>
      <c r="C31" s="111" t="str">
        <f>IF(A31="","",INDEX(ID!P:P,MATCH(Raw_DATA!A31,ID!A:A,0)))</f>
        <v>รพท.M1 B&gt;200</v>
      </c>
      <c r="D31" s="101">
        <f>IF(A31="","",INDEX(ID!M:M,MATCH(Raw_DATA!A31,ID!A:A,0)))</f>
        <v>15</v>
      </c>
      <c r="E31" s="112">
        <v>1.49</v>
      </c>
      <c r="F31" s="112">
        <v>1.42</v>
      </c>
      <c r="G31" s="112">
        <v>0.48</v>
      </c>
      <c r="H31" s="112">
        <v>111831405.81</v>
      </c>
      <c r="I31" s="112">
        <v>41110032.939999998</v>
      </c>
      <c r="J31" s="112">
        <v>67984490.049999997</v>
      </c>
      <c r="K31" s="112">
        <v>-118871106.26000001</v>
      </c>
      <c r="L31" s="112">
        <v>9.9499999999999993</v>
      </c>
      <c r="M31" s="112">
        <v>5.7</v>
      </c>
      <c r="N31" s="112">
        <f t="shared" si="30"/>
        <v>345</v>
      </c>
      <c r="O31" s="112">
        <f t="shared" si="31"/>
        <v>112</v>
      </c>
      <c r="P31" s="112">
        <f t="shared" si="32"/>
        <v>63</v>
      </c>
      <c r="Q31" s="112">
        <f t="shared" si="33"/>
        <v>349</v>
      </c>
      <c r="R31" s="112">
        <f t="shared" si="34"/>
        <v>31</v>
      </c>
      <c r="S31" s="112" cm="1">
        <f t="array" ref="S31">_xlfn.QUARTILE.EXC(IF($D$5:$D$906=$D31,$L$5:$L$906),1)</f>
        <v>-2.59</v>
      </c>
      <c r="T31" s="112" cm="1">
        <f t="array" ref="T31">_xlfn.QUARTILE.EXC(IF($D$5:$D$906=$D31,$L$5:$L$906),3)</f>
        <v>8.86</v>
      </c>
      <c r="U31" s="112">
        <f t="shared" si="14"/>
        <v>11.45</v>
      </c>
      <c r="V31" s="112">
        <f t="shared" si="15"/>
        <v>-19.764999999999997</v>
      </c>
      <c r="W31" s="112">
        <f t="shared" si="16"/>
        <v>26.034999999999997</v>
      </c>
      <c r="X31" s="112" t="b">
        <f t="shared" si="17"/>
        <v>0</v>
      </c>
      <c r="Y31" s="112" cm="1">
        <f t="array" ref="Y31">_xlfn.QUARTILE.EXC(IF($D$5:$D$906=$D31,$M$5:$M$906),1)</f>
        <v>-5.74</v>
      </c>
      <c r="Z31" s="112" cm="1">
        <f t="array" ref="Z31">_xlfn.QUARTILE.EXC(IF($D$5:$D$906=$D31,$M$5:$M$906),3)</f>
        <v>4.915</v>
      </c>
      <c r="AA31" s="112">
        <f t="shared" si="18"/>
        <v>10.655000000000001</v>
      </c>
      <c r="AB31" s="112">
        <f t="shared" si="19"/>
        <v>-21.722500000000004</v>
      </c>
      <c r="AC31" s="112">
        <f t="shared" si="20"/>
        <v>20.897500000000001</v>
      </c>
      <c r="AD31" s="112" t="b">
        <f t="shared" si="21"/>
        <v>0</v>
      </c>
      <c r="AE31" s="101">
        <f t="shared" si="4"/>
        <v>0</v>
      </c>
      <c r="AF31" s="101">
        <f t="shared" si="5"/>
        <v>0</v>
      </c>
      <c r="AG31" s="406" cm="1">
        <f t="array" ref="AG31">_xlfn.QUARTILE.EXC(IF($AT$5:$AT$906=$AT31,$L$5:$L$906),1)</f>
        <v>-0.34999999999999964</v>
      </c>
      <c r="AH31" s="406" cm="1">
        <f t="array" ref="AH31">_xlfn.QUARTILE.EXC(IF($AT$5:$AT$906=$AT31,$L$5:$L$906),3)</f>
        <v>9.0500000000000007</v>
      </c>
      <c r="AI31" s="406">
        <f t="shared" si="22"/>
        <v>9.4</v>
      </c>
      <c r="AJ31" s="406">
        <f t="shared" si="23"/>
        <v>-14.450000000000001</v>
      </c>
      <c r="AK31" s="406">
        <f t="shared" si="24"/>
        <v>23.150000000000002</v>
      </c>
      <c r="AL31" s="406" t="b">
        <f t="shared" si="25"/>
        <v>0</v>
      </c>
      <c r="AM31" s="406" cm="1">
        <f t="array" ref="AM31">_xlfn.QUARTILE.EXC(IF($AT$5:$AT$906=$AT31,$M$5:$M$906),1)</f>
        <v>-5.0175000000000001</v>
      </c>
      <c r="AN31" s="406" cm="1">
        <f t="array" ref="AN31">_xlfn.QUARTILE.EXC(IF($AT$5:$AT$906=$AT31,$M$5:$M$906),3)</f>
        <v>5.1049999999999995</v>
      </c>
      <c r="AO31" s="406">
        <f t="shared" si="26"/>
        <v>10.122499999999999</v>
      </c>
      <c r="AP31" s="406">
        <f t="shared" si="27"/>
        <v>-20.201249999999998</v>
      </c>
      <c r="AQ31" s="406">
        <f t="shared" si="28"/>
        <v>20.288749999999997</v>
      </c>
      <c r="AR31" s="406" t="b">
        <f t="shared" si="29"/>
        <v>0</v>
      </c>
      <c r="AS31" s="404" t="str">
        <f>INDEX('Org2567'!$BM:$BM,MATCH(Raw_DATA!A31,'Org2567'!$D:$D,0))</f>
        <v>รพท.M1 B&gt;200</v>
      </c>
      <c r="AT31" s="404">
        <f>INDEX('Org2567'!$BL:$BL,MATCH(Raw_DATA!A31,'Org2567'!$D:$D,0))</f>
        <v>15</v>
      </c>
      <c r="AU31" s="113"/>
      <c r="AV31" s="101">
        <v>345.4</v>
      </c>
      <c r="AW31" s="101">
        <v>111.73</v>
      </c>
      <c r="AX31" s="101">
        <v>62.86</v>
      </c>
      <c r="AY31" s="101">
        <v>348.75</v>
      </c>
      <c r="AZ31" s="101">
        <v>30.76</v>
      </c>
    </row>
    <row r="32" spans="1:52" x14ac:dyDescent="0.7">
      <c r="A32" s="101" t="s">
        <v>49</v>
      </c>
      <c r="B32" s="101" t="s">
        <v>946</v>
      </c>
      <c r="C32" s="111" t="str">
        <f>IF(A32="","",INDEX(ID!P:P,MATCH(Raw_DATA!A32,ID!A:A,0)))</f>
        <v>รพช.F1 P50,000-100,000</v>
      </c>
      <c r="D32" s="101">
        <f>IF(A32="","",INDEX(ID!M:M,MATCH(Raw_DATA!A32,ID!A:A,0)))</f>
        <v>10</v>
      </c>
      <c r="E32" s="112">
        <v>1.4</v>
      </c>
      <c r="F32" s="112">
        <v>1.31</v>
      </c>
      <c r="G32" s="112">
        <v>0.67</v>
      </c>
      <c r="H32" s="112">
        <v>21534864.399999999</v>
      </c>
      <c r="I32" s="112">
        <v>-17369588.23</v>
      </c>
      <c r="J32" s="112">
        <v>-8299231.7599999998</v>
      </c>
      <c r="K32" s="112">
        <v>-17969733.57</v>
      </c>
      <c r="L32" s="112">
        <v>-4.1900000000000004</v>
      </c>
      <c r="M32" s="112">
        <v>-9.18</v>
      </c>
      <c r="N32" s="112">
        <f t="shared" si="30"/>
        <v>258</v>
      </c>
      <c r="O32" s="112">
        <f t="shared" si="31"/>
        <v>54</v>
      </c>
      <c r="P32" s="112">
        <f t="shared" si="32"/>
        <v>44</v>
      </c>
      <c r="Q32" s="112">
        <f t="shared" si="33"/>
        <v>206</v>
      </c>
      <c r="R32" s="112">
        <f t="shared" si="34"/>
        <v>51</v>
      </c>
      <c r="S32" s="112" cm="1">
        <f t="array" ref="S32">_xlfn.QUARTILE.EXC(IF($D$5:$D$906=$D32,$L$5:$L$906),1)</f>
        <v>-10.594999999999999</v>
      </c>
      <c r="T32" s="112" cm="1">
        <f t="array" ref="T32">_xlfn.QUARTILE.EXC(IF($D$5:$D$906=$D32,$L$5:$L$906),3)</f>
        <v>0.95</v>
      </c>
      <c r="U32" s="112">
        <f t="shared" si="14"/>
        <v>11.544999999999998</v>
      </c>
      <c r="V32" s="112">
        <f t="shared" si="15"/>
        <v>-27.912499999999994</v>
      </c>
      <c r="W32" s="112">
        <f t="shared" si="16"/>
        <v>18.267499999999995</v>
      </c>
      <c r="X32" s="112" t="b">
        <f t="shared" si="17"/>
        <v>0</v>
      </c>
      <c r="Y32" s="112" cm="1">
        <f t="array" ref="Y32">_xlfn.QUARTILE.EXC(IF($D$5:$D$906=$D32,$M$5:$M$906),1)</f>
        <v>-17.670000000000002</v>
      </c>
      <c r="Z32" s="112" cm="1">
        <f t="array" ref="Z32">_xlfn.QUARTILE.EXC(IF($D$5:$D$906=$D32,$M$5:$M$906),3)</f>
        <v>-3.92</v>
      </c>
      <c r="AA32" s="112">
        <f t="shared" si="18"/>
        <v>13.750000000000002</v>
      </c>
      <c r="AB32" s="112">
        <f t="shared" si="19"/>
        <v>-38.295000000000002</v>
      </c>
      <c r="AC32" s="112">
        <f t="shared" si="20"/>
        <v>16.705000000000005</v>
      </c>
      <c r="AD32" s="112" t="b">
        <f t="shared" si="21"/>
        <v>0</v>
      </c>
      <c r="AE32" s="101">
        <f t="shared" si="4"/>
        <v>1</v>
      </c>
      <c r="AF32" s="101">
        <f t="shared" si="5"/>
        <v>1</v>
      </c>
      <c r="AG32" s="406" cm="1">
        <f t="array" ref="AG32">_xlfn.QUARTILE.EXC(IF($AT$5:$AT$906=$AT32,$L$5:$L$906),1)</f>
        <v>-10.594999999999999</v>
      </c>
      <c r="AH32" s="406" cm="1">
        <f t="array" ref="AH32">_xlfn.QUARTILE.EXC(IF($AT$5:$AT$906=$AT32,$L$5:$L$906),3)</f>
        <v>0.95</v>
      </c>
      <c r="AI32" s="406">
        <f t="shared" si="22"/>
        <v>11.544999999999998</v>
      </c>
      <c r="AJ32" s="406">
        <f t="shared" si="23"/>
        <v>-27.912499999999994</v>
      </c>
      <c r="AK32" s="406">
        <f t="shared" si="24"/>
        <v>18.267499999999995</v>
      </c>
      <c r="AL32" s="406" t="b">
        <f t="shared" si="25"/>
        <v>0</v>
      </c>
      <c r="AM32" s="406" cm="1">
        <f t="array" ref="AM32">_xlfn.QUARTILE.EXC(IF($AT$5:$AT$906=$AT32,$M$5:$M$906),1)</f>
        <v>-17.670000000000002</v>
      </c>
      <c r="AN32" s="406" cm="1">
        <f t="array" ref="AN32">_xlfn.QUARTILE.EXC(IF($AT$5:$AT$906=$AT32,$M$5:$M$906),3)</f>
        <v>-3.92</v>
      </c>
      <c r="AO32" s="406">
        <f t="shared" si="26"/>
        <v>13.750000000000002</v>
      </c>
      <c r="AP32" s="406">
        <f t="shared" si="27"/>
        <v>-38.295000000000002</v>
      </c>
      <c r="AQ32" s="406">
        <f t="shared" si="28"/>
        <v>16.705000000000005</v>
      </c>
      <c r="AR32" s="406" t="b">
        <f t="shared" si="29"/>
        <v>0</v>
      </c>
      <c r="AS32" s="404" t="str">
        <f>INDEX('Org2567'!$BM:$BM,MATCH(Raw_DATA!A32,'Org2567'!$D:$D,0))</f>
        <v>รพช.F1 P50,000-100,000</v>
      </c>
      <c r="AT32" s="404">
        <f>INDEX('Org2567'!$BL:$BL,MATCH(Raw_DATA!A32,'Org2567'!$D:$D,0))</f>
        <v>10</v>
      </c>
      <c r="AU32" s="113"/>
      <c r="AV32" s="101">
        <v>257.64</v>
      </c>
      <c r="AW32" s="101">
        <v>54.35</v>
      </c>
      <c r="AX32" s="101">
        <v>44.36</v>
      </c>
      <c r="AY32" s="101">
        <v>206.34</v>
      </c>
      <c r="AZ32" s="101">
        <v>50.67</v>
      </c>
    </row>
    <row r="33" spans="1:52" x14ac:dyDescent="0.7">
      <c r="A33" s="101" t="s">
        <v>50</v>
      </c>
      <c r="B33" s="101" t="s">
        <v>949</v>
      </c>
      <c r="C33" s="111" t="str">
        <f>IF(A33="","",INDEX(ID!P:P,MATCH(Raw_DATA!A33,ID!A:A,0)))</f>
        <v>รพช.F2 P30,000-60,000</v>
      </c>
      <c r="D33" s="101">
        <f>IF(A33="","",INDEX(ID!M:M,MATCH(Raw_DATA!A33,ID!A:A,0)))</f>
        <v>6</v>
      </c>
      <c r="E33" s="112">
        <v>1.41</v>
      </c>
      <c r="F33" s="112">
        <v>1.35</v>
      </c>
      <c r="G33" s="112">
        <v>0.63</v>
      </c>
      <c r="H33" s="112">
        <v>10200701.390000001</v>
      </c>
      <c r="I33" s="112">
        <v>-2786365.04</v>
      </c>
      <c r="J33" s="112">
        <v>1093344.08</v>
      </c>
      <c r="K33" s="112">
        <v>-9216124.4700000007</v>
      </c>
      <c r="L33" s="112">
        <v>0.88</v>
      </c>
      <c r="M33" s="112">
        <v>-3.6</v>
      </c>
      <c r="N33" s="112">
        <f t="shared" si="30"/>
        <v>226</v>
      </c>
      <c r="O33" s="112">
        <f t="shared" si="31"/>
        <v>57</v>
      </c>
      <c r="P33" s="112">
        <f t="shared" si="32"/>
        <v>54</v>
      </c>
      <c r="Q33" s="112">
        <f t="shared" si="33"/>
        <v>182</v>
      </c>
      <c r="R33" s="112">
        <f t="shared" si="34"/>
        <v>28</v>
      </c>
      <c r="S33" s="112" cm="1">
        <f t="array" ref="S33">_xlfn.QUARTILE.EXC(IF($D$5:$D$906=$D33,$L$5:$L$906),1)</f>
        <v>-10.317499999999999</v>
      </c>
      <c r="T33" s="112" cm="1">
        <f t="array" ref="T33">_xlfn.QUARTILE.EXC(IF($D$5:$D$906=$D33,$L$5:$L$906),3)</f>
        <v>1.0349999999999999</v>
      </c>
      <c r="U33" s="112">
        <f t="shared" si="14"/>
        <v>11.352499999999999</v>
      </c>
      <c r="V33" s="112">
        <f t="shared" si="15"/>
        <v>-27.346249999999998</v>
      </c>
      <c r="W33" s="112">
        <f t="shared" si="16"/>
        <v>18.063749999999999</v>
      </c>
      <c r="X33" s="112" t="b">
        <f t="shared" si="17"/>
        <v>0</v>
      </c>
      <c r="Y33" s="112" cm="1">
        <f t="array" ref="Y33">_xlfn.QUARTILE.EXC(IF($D$5:$D$906=$D33,$M$5:$M$906),1)</f>
        <v>-15.98</v>
      </c>
      <c r="Z33" s="112" cm="1">
        <f t="array" ref="Z33">_xlfn.QUARTILE.EXC(IF($D$5:$D$906=$D33,$M$5:$M$906),3)</f>
        <v>-2.4</v>
      </c>
      <c r="AA33" s="112">
        <f t="shared" si="18"/>
        <v>13.58</v>
      </c>
      <c r="AB33" s="112">
        <f t="shared" si="19"/>
        <v>-36.35</v>
      </c>
      <c r="AC33" s="112">
        <f t="shared" si="20"/>
        <v>17.970000000000002</v>
      </c>
      <c r="AD33" s="112" t="b">
        <f t="shared" si="21"/>
        <v>0</v>
      </c>
      <c r="AE33" s="101">
        <f t="shared" si="4"/>
        <v>1</v>
      </c>
      <c r="AF33" s="101">
        <f t="shared" si="5"/>
        <v>0</v>
      </c>
      <c r="AG33" s="406" cm="1">
        <f t="array" ref="AG33">_xlfn.QUARTILE.EXC(IF($AT$5:$AT$906=$AT33,$L$5:$L$906),1)</f>
        <v>-9.3850000000000016</v>
      </c>
      <c r="AH33" s="406" cm="1">
        <f t="array" ref="AH33">_xlfn.QUARTILE.EXC(IF($AT$5:$AT$906=$AT33,$L$5:$L$906),3)</f>
        <v>1.2250000000000001</v>
      </c>
      <c r="AI33" s="406">
        <f t="shared" si="22"/>
        <v>10.610000000000001</v>
      </c>
      <c r="AJ33" s="406">
        <f t="shared" si="23"/>
        <v>-25.300000000000004</v>
      </c>
      <c r="AK33" s="406">
        <f t="shared" si="24"/>
        <v>17.140000000000004</v>
      </c>
      <c r="AL33" s="406" t="b">
        <f t="shared" si="25"/>
        <v>0</v>
      </c>
      <c r="AM33" s="406" cm="1">
        <f t="array" ref="AM33">_xlfn.QUARTILE.EXC(IF($AT$5:$AT$906=$AT33,$M$5:$M$906),1)</f>
        <v>-15.515000000000001</v>
      </c>
      <c r="AN33" s="406" cm="1">
        <f t="array" ref="AN33">_xlfn.QUARTILE.EXC(IF($AT$5:$AT$906=$AT33,$M$5:$M$906),3)</f>
        <v>-2.2599999999999998</v>
      </c>
      <c r="AO33" s="406">
        <f t="shared" si="26"/>
        <v>13.255000000000001</v>
      </c>
      <c r="AP33" s="406">
        <f t="shared" si="27"/>
        <v>-35.397500000000001</v>
      </c>
      <c r="AQ33" s="406">
        <f t="shared" si="28"/>
        <v>17.622500000000002</v>
      </c>
      <c r="AR33" s="406" t="b">
        <f t="shared" si="29"/>
        <v>0</v>
      </c>
      <c r="AS33" s="404" t="str">
        <f>INDEX('Org2567'!$BM:$BM,MATCH(Raw_DATA!A33,'Org2567'!$D:$D,0))</f>
        <v>รพช.F2 P30,000-60,000</v>
      </c>
      <c r="AT33" s="404">
        <f>INDEX('Org2567'!$BL:$BL,MATCH(Raw_DATA!A33,'Org2567'!$D:$D,0))</f>
        <v>6</v>
      </c>
      <c r="AU33" s="113"/>
      <c r="AV33" s="101">
        <v>225.6</v>
      </c>
      <c r="AW33" s="101">
        <v>57.09</v>
      </c>
      <c r="AX33" s="101">
        <v>53.86</v>
      </c>
      <c r="AY33" s="101">
        <v>181.74</v>
      </c>
      <c r="AZ33" s="101">
        <v>27.73</v>
      </c>
    </row>
    <row r="34" spans="1:52" x14ac:dyDescent="0.7">
      <c r="A34" s="101" t="s">
        <v>51</v>
      </c>
      <c r="B34" s="101" t="s">
        <v>3955</v>
      </c>
      <c r="C34" s="111" t="str">
        <f>IF(A34="","",INDEX(ID!P:P,MATCH(Raw_DATA!A34,ID!A:A,0)))</f>
        <v>รพท.M1 B&gt;200</v>
      </c>
      <c r="D34" s="101">
        <f>IF(A34="","",INDEX(ID!M:M,MATCH(Raw_DATA!A34,ID!A:A,0)))</f>
        <v>15</v>
      </c>
      <c r="E34" s="112">
        <v>1.1100000000000001</v>
      </c>
      <c r="F34" s="112">
        <v>1.03</v>
      </c>
      <c r="G34" s="112">
        <v>0.5</v>
      </c>
      <c r="H34" s="112">
        <v>22415691.43</v>
      </c>
      <c r="I34" s="112">
        <v>40748827.990000002</v>
      </c>
      <c r="J34" s="112">
        <v>61967117.57</v>
      </c>
      <c r="K34" s="112">
        <v>-101887806.61</v>
      </c>
      <c r="L34" s="112">
        <v>11.22</v>
      </c>
      <c r="M34" s="112">
        <v>12.65</v>
      </c>
      <c r="N34" s="112">
        <f t="shared" si="30"/>
        <v>258</v>
      </c>
      <c r="O34" s="112">
        <f t="shared" si="31"/>
        <v>59</v>
      </c>
      <c r="P34" s="112">
        <f t="shared" si="32"/>
        <v>35</v>
      </c>
      <c r="Q34" s="112">
        <f t="shared" si="33"/>
        <v>238</v>
      </c>
      <c r="R34" s="112">
        <f t="shared" si="34"/>
        <v>36</v>
      </c>
      <c r="S34" s="112" cm="1">
        <f t="array" ref="S34">_xlfn.QUARTILE.EXC(IF($D$5:$D$906=$D34,$L$5:$L$906),1)</f>
        <v>-2.59</v>
      </c>
      <c r="T34" s="112" cm="1">
        <f t="array" ref="T34">_xlfn.QUARTILE.EXC(IF($D$5:$D$906=$D34,$L$5:$L$906),3)</f>
        <v>8.86</v>
      </c>
      <c r="U34" s="112">
        <f t="shared" si="14"/>
        <v>11.45</v>
      </c>
      <c r="V34" s="112">
        <f t="shared" si="15"/>
        <v>-19.764999999999997</v>
      </c>
      <c r="W34" s="112">
        <f t="shared" si="16"/>
        <v>26.034999999999997</v>
      </c>
      <c r="X34" s="112" t="b">
        <f t="shared" si="17"/>
        <v>0</v>
      </c>
      <c r="Y34" s="112" cm="1">
        <f t="array" ref="Y34">_xlfn.QUARTILE.EXC(IF($D$5:$D$906=$D34,$M$5:$M$906),1)</f>
        <v>-5.74</v>
      </c>
      <c r="Z34" s="112" cm="1">
        <f t="array" ref="Z34">_xlfn.QUARTILE.EXC(IF($D$5:$D$906=$D34,$M$5:$M$906),3)</f>
        <v>4.915</v>
      </c>
      <c r="AA34" s="112">
        <f t="shared" si="18"/>
        <v>10.655000000000001</v>
      </c>
      <c r="AB34" s="112">
        <f t="shared" si="19"/>
        <v>-21.722500000000004</v>
      </c>
      <c r="AC34" s="112">
        <f t="shared" si="20"/>
        <v>20.897500000000001</v>
      </c>
      <c r="AD34" s="112" t="b">
        <f t="shared" si="21"/>
        <v>0</v>
      </c>
      <c r="AE34" s="101">
        <f t="shared" si="4"/>
        <v>0</v>
      </c>
      <c r="AF34" s="101">
        <f t="shared" si="5"/>
        <v>0</v>
      </c>
      <c r="AG34" s="406" cm="1">
        <f t="array" ref="AG34">_xlfn.QUARTILE.EXC(IF($AT$5:$AT$906=$AT34,$L$5:$L$906),1)</f>
        <v>-2.95</v>
      </c>
      <c r="AH34" s="406" cm="1">
        <f t="array" ref="AH34">_xlfn.QUARTILE.EXC(IF($AT$5:$AT$906=$AT34,$L$5:$L$906),3)</f>
        <v>8.9700000000000006</v>
      </c>
      <c r="AI34" s="406">
        <f t="shared" si="22"/>
        <v>11.920000000000002</v>
      </c>
      <c r="AJ34" s="406">
        <f t="shared" si="23"/>
        <v>-20.830000000000002</v>
      </c>
      <c r="AK34" s="406">
        <f t="shared" si="24"/>
        <v>26.85</v>
      </c>
      <c r="AL34" s="406" t="b">
        <f t="shared" si="25"/>
        <v>0</v>
      </c>
      <c r="AM34" s="406" cm="1">
        <f t="array" ref="AM34">_xlfn.QUARTILE.EXC(IF($AT$5:$AT$906=$AT34,$M$5:$M$906),1)</f>
        <v>-8.0399999999999991</v>
      </c>
      <c r="AN34" s="406" cm="1">
        <f t="array" ref="AN34">_xlfn.QUARTILE.EXC(IF($AT$5:$AT$906=$AT34,$M$5:$M$906),3)</f>
        <v>1.83</v>
      </c>
      <c r="AO34" s="406">
        <f t="shared" si="26"/>
        <v>9.8699999999999992</v>
      </c>
      <c r="AP34" s="406">
        <f t="shared" si="27"/>
        <v>-22.844999999999999</v>
      </c>
      <c r="AQ34" s="406">
        <f t="shared" si="28"/>
        <v>16.634999999999998</v>
      </c>
      <c r="AR34" s="406" t="b">
        <f t="shared" si="29"/>
        <v>0</v>
      </c>
      <c r="AS34" s="404" t="str">
        <f>INDEX('Org2567'!$BM:$BM,MATCH(Raw_DATA!A34,'Org2567'!$D:$D,0))</f>
        <v>รพท.M1 B&lt;=200</v>
      </c>
      <c r="AT34" s="404">
        <f>INDEX('Org2567'!$BL:$BL,MATCH(Raw_DATA!A34,'Org2567'!$D:$D,0))</f>
        <v>14</v>
      </c>
      <c r="AU34" s="113"/>
      <c r="AV34" s="101">
        <v>258.14999999999998</v>
      </c>
      <c r="AW34" s="101">
        <v>59.43</v>
      </c>
      <c r="AX34" s="101">
        <v>34.729999999999997</v>
      </c>
      <c r="AY34" s="101">
        <v>237.91</v>
      </c>
      <c r="AZ34" s="101">
        <v>36.049999999999997</v>
      </c>
    </row>
    <row r="35" spans="1:52" x14ac:dyDescent="0.7">
      <c r="A35" s="101" t="s">
        <v>52</v>
      </c>
      <c r="B35" s="101" t="s">
        <v>955</v>
      </c>
      <c r="C35" s="111" t="str">
        <f>IF(A35="","",INDEX(ID!P:P,MATCH(Raw_DATA!A35,ID!A:A,0)))</f>
        <v>รพช.F2 P30,000-60,000</v>
      </c>
      <c r="D35" s="101">
        <f>IF(A35="","",INDEX(ID!M:M,MATCH(Raw_DATA!A35,ID!A:A,0)))</f>
        <v>6</v>
      </c>
      <c r="E35" s="112">
        <v>1.21</v>
      </c>
      <c r="F35" s="112">
        <v>1.1000000000000001</v>
      </c>
      <c r="G35" s="112">
        <v>0.79</v>
      </c>
      <c r="H35" s="112">
        <v>7046210.5599999996</v>
      </c>
      <c r="I35" s="112">
        <v>-12678067</v>
      </c>
      <c r="J35" s="112">
        <v>-12615556.15</v>
      </c>
      <c r="K35" s="112">
        <v>-7313994.4299999997</v>
      </c>
      <c r="L35" s="112">
        <v>-8.6300000000000008</v>
      </c>
      <c r="M35" s="112">
        <v>-11.52</v>
      </c>
      <c r="N35" s="112">
        <f t="shared" si="30"/>
        <v>302</v>
      </c>
      <c r="O35" s="112">
        <f t="shared" si="31"/>
        <v>23</v>
      </c>
      <c r="P35" s="112">
        <f t="shared" si="32"/>
        <v>46</v>
      </c>
      <c r="Q35" s="112">
        <f t="shared" si="33"/>
        <v>156</v>
      </c>
      <c r="R35" s="112">
        <f t="shared" si="34"/>
        <v>64</v>
      </c>
      <c r="S35" s="112" cm="1">
        <f t="array" ref="S35">_xlfn.QUARTILE.EXC(IF($D$5:$D$906=$D35,$L$5:$L$906),1)</f>
        <v>-10.317499999999999</v>
      </c>
      <c r="T35" s="112" cm="1">
        <f t="array" ref="T35">_xlfn.QUARTILE.EXC(IF($D$5:$D$906=$D35,$L$5:$L$906),3)</f>
        <v>1.0349999999999999</v>
      </c>
      <c r="U35" s="112">
        <f t="shared" si="14"/>
        <v>11.352499999999999</v>
      </c>
      <c r="V35" s="112">
        <f t="shared" si="15"/>
        <v>-27.346249999999998</v>
      </c>
      <c r="W35" s="112">
        <f t="shared" si="16"/>
        <v>18.063749999999999</v>
      </c>
      <c r="X35" s="112" t="b">
        <f t="shared" si="17"/>
        <v>0</v>
      </c>
      <c r="Y35" s="112" cm="1">
        <f t="array" ref="Y35">_xlfn.QUARTILE.EXC(IF($D$5:$D$906=$D35,$M$5:$M$906),1)</f>
        <v>-15.98</v>
      </c>
      <c r="Z35" s="112" cm="1">
        <f t="array" ref="Z35">_xlfn.QUARTILE.EXC(IF($D$5:$D$906=$D35,$M$5:$M$906),3)</f>
        <v>-2.4</v>
      </c>
      <c r="AA35" s="112">
        <f t="shared" si="18"/>
        <v>13.58</v>
      </c>
      <c r="AB35" s="112">
        <f t="shared" si="19"/>
        <v>-36.35</v>
      </c>
      <c r="AC35" s="112">
        <f t="shared" si="20"/>
        <v>17.970000000000002</v>
      </c>
      <c r="AD35" s="112" t="b">
        <f t="shared" si="21"/>
        <v>0</v>
      </c>
      <c r="AE35" s="101">
        <f t="shared" si="4"/>
        <v>1</v>
      </c>
      <c r="AF35" s="101">
        <f t="shared" si="5"/>
        <v>1</v>
      </c>
      <c r="AG35" s="406" cm="1">
        <f t="array" ref="AG35">_xlfn.QUARTILE.EXC(IF($AT$5:$AT$906=$AT35,$L$5:$L$906),1)</f>
        <v>-9.3850000000000016</v>
      </c>
      <c r="AH35" s="406" cm="1">
        <f t="array" ref="AH35">_xlfn.QUARTILE.EXC(IF($AT$5:$AT$906=$AT35,$L$5:$L$906),3)</f>
        <v>1.2250000000000001</v>
      </c>
      <c r="AI35" s="406">
        <f t="shared" si="22"/>
        <v>10.610000000000001</v>
      </c>
      <c r="AJ35" s="406">
        <f t="shared" si="23"/>
        <v>-25.300000000000004</v>
      </c>
      <c r="AK35" s="406">
        <f t="shared" si="24"/>
        <v>17.140000000000004</v>
      </c>
      <c r="AL35" s="406" t="b">
        <f t="shared" si="25"/>
        <v>0</v>
      </c>
      <c r="AM35" s="406" cm="1">
        <f t="array" ref="AM35">_xlfn.QUARTILE.EXC(IF($AT$5:$AT$906=$AT35,$M$5:$M$906),1)</f>
        <v>-15.515000000000001</v>
      </c>
      <c r="AN35" s="406" cm="1">
        <f t="array" ref="AN35">_xlfn.QUARTILE.EXC(IF($AT$5:$AT$906=$AT35,$M$5:$M$906),3)</f>
        <v>-2.2599999999999998</v>
      </c>
      <c r="AO35" s="406">
        <f t="shared" si="26"/>
        <v>13.255000000000001</v>
      </c>
      <c r="AP35" s="406">
        <f t="shared" si="27"/>
        <v>-35.397500000000001</v>
      </c>
      <c r="AQ35" s="406">
        <f t="shared" si="28"/>
        <v>17.622500000000002</v>
      </c>
      <c r="AR35" s="406" t="b">
        <f t="shared" si="29"/>
        <v>0</v>
      </c>
      <c r="AS35" s="404" t="str">
        <f>INDEX('Org2567'!$BM:$BM,MATCH(Raw_DATA!A35,'Org2567'!$D:$D,0))</f>
        <v>รพช.F2 P30,000-60,000</v>
      </c>
      <c r="AT35" s="404">
        <f>INDEX('Org2567'!$BL:$BL,MATCH(Raw_DATA!A35,'Org2567'!$D:$D,0))</f>
        <v>6</v>
      </c>
      <c r="AU35" s="113"/>
      <c r="AV35" s="101">
        <v>302.13</v>
      </c>
      <c r="AW35" s="101">
        <v>23.01</v>
      </c>
      <c r="AX35" s="101">
        <v>45.58</v>
      </c>
      <c r="AY35" s="101">
        <v>156.28</v>
      </c>
      <c r="AZ35" s="101">
        <v>63.62</v>
      </c>
    </row>
    <row r="36" spans="1:52" x14ac:dyDescent="0.7">
      <c r="A36" s="101" t="s">
        <v>53</v>
      </c>
      <c r="B36" s="101" t="s">
        <v>3956</v>
      </c>
      <c r="C36" s="111" t="str">
        <f>IF(A36="","",INDEX(ID!P:P,MATCH(Raw_DATA!A36,ID!A:A,0)))</f>
        <v>รพท.M1 B&gt;200</v>
      </c>
      <c r="D36" s="101">
        <f>IF(A36="","",INDEX(ID!M:M,MATCH(Raw_DATA!A36,ID!A:A,0)))</f>
        <v>15</v>
      </c>
      <c r="E36" s="112">
        <v>2.62</v>
      </c>
      <c r="F36" s="112">
        <v>2.42</v>
      </c>
      <c r="G36" s="112">
        <v>0.87</v>
      </c>
      <c r="H36" s="112">
        <v>175640391.55000001</v>
      </c>
      <c r="I36" s="112">
        <v>17433914.989999998</v>
      </c>
      <c r="J36" s="112">
        <v>15448798.279999999</v>
      </c>
      <c r="K36" s="112">
        <v>-14305455.16</v>
      </c>
      <c r="L36" s="112">
        <v>2.52</v>
      </c>
      <c r="M36" s="112">
        <v>2.2400000000000002</v>
      </c>
      <c r="N36" s="112">
        <f t="shared" si="30"/>
        <v>116</v>
      </c>
      <c r="O36" s="112">
        <f t="shared" si="31"/>
        <v>70</v>
      </c>
      <c r="P36" s="112">
        <f t="shared" si="32"/>
        <v>48</v>
      </c>
      <c r="Q36" s="112">
        <f t="shared" si="33"/>
        <v>136</v>
      </c>
      <c r="R36" s="112">
        <f t="shared" si="34"/>
        <v>40</v>
      </c>
      <c r="S36" s="112" cm="1">
        <f t="array" ref="S36">_xlfn.QUARTILE.EXC(IF($D$5:$D$906=$D36,$L$5:$L$906),1)</f>
        <v>-2.59</v>
      </c>
      <c r="T36" s="112" cm="1">
        <f t="array" ref="T36">_xlfn.QUARTILE.EXC(IF($D$5:$D$906=$D36,$L$5:$L$906),3)</f>
        <v>8.86</v>
      </c>
      <c r="U36" s="112">
        <f t="shared" si="14"/>
        <v>11.45</v>
      </c>
      <c r="V36" s="112">
        <f t="shared" si="15"/>
        <v>-19.764999999999997</v>
      </c>
      <c r="W36" s="112">
        <f t="shared" si="16"/>
        <v>26.034999999999997</v>
      </c>
      <c r="X36" s="112" t="b">
        <f t="shared" si="17"/>
        <v>0</v>
      </c>
      <c r="Y36" s="112" cm="1">
        <f t="array" ref="Y36">_xlfn.QUARTILE.EXC(IF($D$5:$D$906=$D36,$M$5:$M$906),1)</f>
        <v>-5.74</v>
      </c>
      <c r="Z36" s="112" cm="1">
        <f t="array" ref="Z36">_xlfn.QUARTILE.EXC(IF($D$5:$D$906=$D36,$M$5:$M$906),3)</f>
        <v>4.915</v>
      </c>
      <c r="AA36" s="112">
        <f t="shared" si="18"/>
        <v>10.655000000000001</v>
      </c>
      <c r="AB36" s="112">
        <f t="shared" si="19"/>
        <v>-21.722500000000004</v>
      </c>
      <c r="AC36" s="112">
        <f t="shared" si="20"/>
        <v>20.897500000000001</v>
      </c>
      <c r="AD36" s="112" t="b">
        <f t="shared" si="21"/>
        <v>0</v>
      </c>
      <c r="AE36" s="101">
        <f t="shared" si="4"/>
        <v>0</v>
      </c>
      <c r="AF36" s="101">
        <f t="shared" si="5"/>
        <v>0</v>
      </c>
      <c r="AG36" s="406" cm="1">
        <f t="array" ref="AG36">_xlfn.QUARTILE.EXC(IF($AT$5:$AT$906=$AT36,$L$5:$L$906),1)</f>
        <v>-0.34999999999999964</v>
      </c>
      <c r="AH36" s="406" cm="1">
        <f t="array" ref="AH36">_xlfn.QUARTILE.EXC(IF($AT$5:$AT$906=$AT36,$L$5:$L$906),3)</f>
        <v>9.0500000000000007</v>
      </c>
      <c r="AI36" s="406">
        <f t="shared" si="22"/>
        <v>9.4</v>
      </c>
      <c r="AJ36" s="406">
        <f t="shared" si="23"/>
        <v>-14.450000000000001</v>
      </c>
      <c r="AK36" s="406">
        <f t="shared" si="24"/>
        <v>23.150000000000002</v>
      </c>
      <c r="AL36" s="406" t="b">
        <f t="shared" si="25"/>
        <v>0</v>
      </c>
      <c r="AM36" s="406" cm="1">
        <f t="array" ref="AM36">_xlfn.QUARTILE.EXC(IF($AT$5:$AT$906=$AT36,$M$5:$M$906),1)</f>
        <v>-5.0175000000000001</v>
      </c>
      <c r="AN36" s="406" cm="1">
        <f t="array" ref="AN36">_xlfn.QUARTILE.EXC(IF($AT$5:$AT$906=$AT36,$M$5:$M$906),3)</f>
        <v>5.1049999999999995</v>
      </c>
      <c r="AO36" s="406">
        <f t="shared" si="26"/>
        <v>10.122499999999999</v>
      </c>
      <c r="AP36" s="406">
        <f t="shared" si="27"/>
        <v>-20.201249999999998</v>
      </c>
      <c r="AQ36" s="406">
        <f t="shared" si="28"/>
        <v>20.288749999999997</v>
      </c>
      <c r="AR36" s="406" t="b">
        <f t="shared" si="29"/>
        <v>0</v>
      </c>
      <c r="AS36" s="404" t="str">
        <f>INDEX('Org2567'!$BM:$BM,MATCH(Raw_DATA!A36,'Org2567'!$D:$D,0))</f>
        <v>รพท.M1 B&gt;200</v>
      </c>
      <c r="AT36" s="404">
        <f>INDEX('Org2567'!$BL:$BL,MATCH(Raw_DATA!A36,'Org2567'!$D:$D,0))</f>
        <v>15</v>
      </c>
      <c r="AU36" s="113"/>
      <c r="AV36" s="101">
        <v>116.07</v>
      </c>
      <c r="AW36" s="101">
        <v>69.52</v>
      </c>
      <c r="AX36" s="101">
        <v>48.44</v>
      </c>
      <c r="AY36" s="101">
        <v>136.09</v>
      </c>
      <c r="AZ36" s="101">
        <v>39.53</v>
      </c>
    </row>
    <row r="37" spans="1:52" x14ac:dyDescent="0.7">
      <c r="A37" s="101" t="s">
        <v>54</v>
      </c>
      <c r="B37" s="101" t="s">
        <v>960</v>
      </c>
      <c r="C37" s="111" t="str">
        <f>IF(A37="","",INDEX(ID!P:P,MATCH(Raw_DATA!A37,ID!A:A,0)))</f>
        <v>รพช.M2 B&lt;=100</v>
      </c>
      <c r="D37" s="101">
        <f>IF(A37="","",INDEX(ID!M:M,MATCH(Raw_DATA!A37,ID!A:A,0)))</f>
        <v>12</v>
      </c>
      <c r="E37" s="112">
        <v>0.91</v>
      </c>
      <c r="F37" s="112">
        <v>0.84</v>
      </c>
      <c r="G37" s="112">
        <v>0.48</v>
      </c>
      <c r="H37" s="112">
        <v>-9593347.2300000004</v>
      </c>
      <c r="I37" s="112">
        <v>17279551.25</v>
      </c>
      <c r="J37" s="112">
        <v>21911286.07</v>
      </c>
      <c r="K37" s="112">
        <v>-55748397.380000003</v>
      </c>
      <c r="L37" s="112">
        <v>9.1</v>
      </c>
      <c r="M37" s="112">
        <v>11.15</v>
      </c>
      <c r="N37" s="112">
        <f t="shared" si="30"/>
        <v>421</v>
      </c>
      <c r="O37" s="112">
        <f t="shared" si="31"/>
        <v>31</v>
      </c>
      <c r="P37" s="112">
        <f t="shared" si="32"/>
        <v>38</v>
      </c>
      <c r="Q37" s="112">
        <f t="shared" si="33"/>
        <v>810</v>
      </c>
      <c r="R37" s="112">
        <f t="shared" si="34"/>
        <v>56</v>
      </c>
      <c r="S37" s="112" cm="1">
        <f t="array" ref="S37">_xlfn.QUARTILE.EXC(IF($D$5:$D$906=$D37,$L$5:$L$906),1)</f>
        <v>-15.01</v>
      </c>
      <c r="T37" s="112" cm="1">
        <f t="array" ref="T37">_xlfn.QUARTILE.EXC(IF($D$5:$D$906=$D37,$L$5:$L$906),3)</f>
        <v>4.4000000000000004</v>
      </c>
      <c r="U37" s="112">
        <f t="shared" si="14"/>
        <v>19.41</v>
      </c>
      <c r="V37" s="112">
        <f t="shared" si="15"/>
        <v>-44.125</v>
      </c>
      <c r="W37" s="112">
        <f t="shared" si="16"/>
        <v>33.515000000000001</v>
      </c>
      <c r="X37" s="112" t="b">
        <f t="shared" si="17"/>
        <v>0</v>
      </c>
      <c r="Y37" s="112" cm="1">
        <f t="array" ref="Y37">_xlfn.QUARTILE.EXC(IF($D$5:$D$906=$D37,$M$5:$M$906),1)</f>
        <v>-15.23</v>
      </c>
      <c r="Z37" s="112" cm="1">
        <f t="array" ref="Z37">_xlfn.QUARTILE.EXC(IF($D$5:$D$906=$D37,$M$5:$M$906),3)</f>
        <v>-0.92</v>
      </c>
      <c r="AA37" s="112">
        <f t="shared" si="18"/>
        <v>14.31</v>
      </c>
      <c r="AB37" s="112">
        <f t="shared" si="19"/>
        <v>-36.695</v>
      </c>
      <c r="AC37" s="112">
        <f t="shared" si="20"/>
        <v>20.544999999999998</v>
      </c>
      <c r="AD37" s="112" t="b">
        <f t="shared" si="21"/>
        <v>0</v>
      </c>
      <c r="AE37" s="101">
        <f t="shared" si="4"/>
        <v>0</v>
      </c>
      <c r="AF37" s="101">
        <f t="shared" si="5"/>
        <v>0</v>
      </c>
      <c r="AG37" s="406" cm="1">
        <f t="array" ref="AG37">_xlfn.QUARTILE.EXC(IF($AT$5:$AT$906=$AT37,$L$5:$L$906),1)</f>
        <v>-15.01</v>
      </c>
      <c r="AH37" s="406" cm="1">
        <f t="array" ref="AH37">_xlfn.QUARTILE.EXC(IF($AT$5:$AT$906=$AT37,$L$5:$L$906),3)</f>
        <v>4.4000000000000004</v>
      </c>
      <c r="AI37" s="406">
        <f t="shared" si="22"/>
        <v>19.41</v>
      </c>
      <c r="AJ37" s="406">
        <f t="shared" si="23"/>
        <v>-44.125</v>
      </c>
      <c r="AK37" s="406">
        <f t="shared" si="24"/>
        <v>33.515000000000001</v>
      </c>
      <c r="AL37" s="406" t="b">
        <f t="shared" si="25"/>
        <v>0</v>
      </c>
      <c r="AM37" s="406" cm="1">
        <f t="array" ref="AM37">_xlfn.QUARTILE.EXC(IF($AT$5:$AT$906=$AT37,$M$5:$M$906),1)</f>
        <v>-15.23</v>
      </c>
      <c r="AN37" s="406" cm="1">
        <f t="array" ref="AN37">_xlfn.QUARTILE.EXC(IF($AT$5:$AT$906=$AT37,$M$5:$M$906),3)</f>
        <v>-0.92</v>
      </c>
      <c r="AO37" s="406">
        <f t="shared" si="26"/>
        <v>14.31</v>
      </c>
      <c r="AP37" s="406">
        <f t="shared" si="27"/>
        <v>-36.695</v>
      </c>
      <c r="AQ37" s="406">
        <f t="shared" si="28"/>
        <v>20.544999999999998</v>
      </c>
      <c r="AR37" s="406" t="b">
        <f t="shared" si="29"/>
        <v>0</v>
      </c>
      <c r="AS37" s="404" t="str">
        <f>INDEX('Org2567'!$BM:$BM,MATCH(Raw_DATA!A37,'Org2567'!$D:$D,0))</f>
        <v>รพช.M2 B&lt;=100</v>
      </c>
      <c r="AT37" s="404">
        <f>INDEX('Org2567'!$BL:$BL,MATCH(Raw_DATA!A37,'Org2567'!$D:$D,0))</f>
        <v>12</v>
      </c>
      <c r="AU37" s="113"/>
      <c r="AV37" s="101">
        <v>420.58</v>
      </c>
      <c r="AW37" s="101">
        <v>30.52</v>
      </c>
      <c r="AX37" s="101">
        <v>37.880000000000003</v>
      </c>
      <c r="AY37" s="101">
        <v>809.82</v>
      </c>
      <c r="AZ37" s="101">
        <v>55.75</v>
      </c>
    </row>
    <row r="38" spans="1:52" x14ac:dyDescent="0.7">
      <c r="A38" s="101" t="s">
        <v>55</v>
      </c>
      <c r="B38" s="101" t="s">
        <v>963</v>
      </c>
      <c r="C38" s="111" t="str">
        <f>IF(A38="","",INDEX(ID!P:P,MATCH(Raw_DATA!A38,ID!A:A,0)))</f>
        <v>รพช.F2 P30,000-60,000</v>
      </c>
      <c r="D38" s="101">
        <f>IF(A38="","",INDEX(ID!M:M,MATCH(Raw_DATA!A38,ID!A:A,0)))</f>
        <v>6</v>
      </c>
      <c r="E38" s="112">
        <v>1.05</v>
      </c>
      <c r="F38" s="112">
        <v>0.97</v>
      </c>
      <c r="G38" s="112">
        <v>0.66</v>
      </c>
      <c r="H38" s="112">
        <v>1106973.78</v>
      </c>
      <c r="I38" s="112">
        <v>-13625030.220000001</v>
      </c>
      <c r="J38" s="112">
        <v>-6141609.9000000004</v>
      </c>
      <c r="K38" s="112">
        <v>-8236913.9000000004</v>
      </c>
      <c r="L38" s="112">
        <v>-4.91</v>
      </c>
      <c r="M38" s="112">
        <v>-21.81</v>
      </c>
      <c r="N38" s="112">
        <f t="shared" si="30"/>
        <v>129</v>
      </c>
      <c r="O38" s="112">
        <f t="shared" si="31"/>
        <v>46</v>
      </c>
      <c r="P38" s="112">
        <f t="shared" si="32"/>
        <v>53</v>
      </c>
      <c r="Q38" s="112">
        <f t="shared" si="33"/>
        <v>530</v>
      </c>
      <c r="R38" s="112">
        <f t="shared" si="34"/>
        <v>34</v>
      </c>
      <c r="S38" s="112" cm="1">
        <f t="array" ref="S38">_xlfn.QUARTILE.EXC(IF($D$5:$D$906=$D38,$L$5:$L$906),1)</f>
        <v>-10.317499999999999</v>
      </c>
      <c r="T38" s="112" cm="1">
        <f t="array" ref="T38">_xlfn.QUARTILE.EXC(IF($D$5:$D$906=$D38,$L$5:$L$906),3)</f>
        <v>1.0349999999999999</v>
      </c>
      <c r="U38" s="112">
        <f t="shared" si="14"/>
        <v>11.352499999999999</v>
      </c>
      <c r="V38" s="112">
        <f t="shared" si="15"/>
        <v>-27.346249999999998</v>
      </c>
      <c r="W38" s="112">
        <f t="shared" si="16"/>
        <v>18.063749999999999</v>
      </c>
      <c r="X38" s="112" t="b">
        <f t="shared" si="17"/>
        <v>0</v>
      </c>
      <c r="Y38" s="112" cm="1">
        <f t="array" ref="Y38">_xlfn.QUARTILE.EXC(IF($D$5:$D$906=$D38,$M$5:$M$906),1)</f>
        <v>-15.98</v>
      </c>
      <c r="Z38" s="112" cm="1">
        <f t="array" ref="Z38">_xlfn.QUARTILE.EXC(IF($D$5:$D$906=$D38,$M$5:$M$906),3)</f>
        <v>-2.4</v>
      </c>
      <c r="AA38" s="112">
        <f t="shared" si="18"/>
        <v>13.58</v>
      </c>
      <c r="AB38" s="112">
        <f t="shared" si="19"/>
        <v>-36.35</v>
      </c>
      <c r="AC38" s="112">
        <f t="shared" si="20"/>
        <v>17.970000000000002</v>
      </c>
      <c r="AD38" s="112" t="b">
        <f t="shared" si="21"/>
        <v>0</v>
      </c>
      <c r="AE38" s="101">
        <f t="shared" si="4"/>
        <v>1</v>
      </c>
      <c r="AF38" s="101">
        <f t="shared" si="5"/>
        <v>1</v>
      </c>
      <c r="AG38" s="406" cm="1">
        <f t="array" ref="AG38">_xlfn.QUARTILE.EXC(IF($AT$5:$AT$906=$AT38,$L$5:$L$906),1)</f>
        <v>-9.3850000000000016</v>
      </c>
      <c r="AH38" s="406" cm="1">
        <f t="array" ref="AH38">_xlfn.QUARTILE.EXC(IF($AT$5:$AT$906=$AT38,$L$5:$L$906),3)</f>
        <v>1.2250000000000001</v>
      </c>
      <c r="AI38" s="406">
        <f t="shared" si="22"/>
        <v>10.610000000000001</v>
      </c>
      <c r="AJ38" s="406">
        <f t="shared" si="23"/>
        <v>-25.300000000000004</v>
      </c>
      <c r="AK38" s="406">
        <f t="shared" si="24"/>
        <v>17.140000000000004</v>
      </c>
      <c r="AL38" s="406" t="b">
        <f t="shared" si="25"/>
        <v>0</v>
      </c>
      <c r="AM38" s="406" cm="1">
        <f t="array" ref="AM38">_xlfn.QUARTILE.EXC(IF($AT$5:$AT$906=$AT38,$M$5:$M$906),1)</f>
        <v>-15.515000000000001</v>
      </c>
      <c r="AN38" s="406" cm="1">
        <f t="array" ref="AN38">_xlfn.QUARTILE.EXC(IF($AT$5:$AT$906=$AT38,$M$5:$M$906),3)</f>
        <v>-2.2599999999999998</v>
      </c>
      <c r="AO38" s="406">
        <f t="shared" si="26"/>
        <v>13.255000000000001</v>
      </c>
      <c r="AP38" s="406">
        <f t="shared" si="27"/>
        <v>-35.397500000000001</v>
      </c>
      <c r="AQ38" s="406">
        <f t="shared" si="28"/>
        <v>17.622500000000002</v>
      </c>
      <c r="AR38" s="406" t="b">
        <f t="shared" si="29"/>
        <v>0</v>
      </c>
      <c r="AS38" s="404" t="str">
        <f>INDEX('Org2567'!$BM:$BM,MATCH(Raw_DATA!A38,'Org2567'!$D:$D,0))</f>
        <v>รพช.F2 P30,000-60,000</v>
      </c>
      <c r="AT38" s="404">
        <f>INDEX('Org2567'!$BL:$BL,MATCH(Raw_DATA!A38,'Org2567'!$D:$D,0))</f>
        <v>6</v>
      </c>
      <c r="AU38" s="113"/>
      <c r="AV38" s="101">
        <v>129.35</v>
      </c>
      <c r="AW38" s="101">
        <v>45.74</v>
      </c>
      <c r="AX38" s="101">
        <v>53.37</v>
      </c>
      <c r="AY38" s="101">
        <v>530.20000000000005</v>
      </c>
      <c r="AZ38" s="101">
        <v>33.96</v>
      </c>
    </row>
    <row r="39" spans="1:52" x14ac:dyDescent="0.7">
      <c r="A39" s="101" t="s">
        <v>56</v>
      </c>
      <c r="B39" s="101" t="s">
        <v>966</v>
      </c>
      <c r="C39" s="111" t="str">
        <f>IF(A39="","",INDEX(ID!P:P,MATCH(Raw_DATA!A39,ID!A:A,0)))</f>
        <v>รพช.F2 P&lt;=30,000</v>
      </c>
      <c r="D39" s="101">
        <f>IF(A39="","",INDEX(ID!M:M,MATCH(Raw_DATA!A39,ID!A:A,0)))</f>
        <v>5</v>
      </c>
      <c r="E39" s="112">
        <v>0.85</v>
      </c>
      <c r="F39" s="112">
        <v>0.75</v>
      </c>
      <c r="G39" s="112">
        <v>0.5</v>
      </c>
      <c r="H39" s="112">
        <v>-3488954.88</v>
      </c>
      <c r="I39" s="112">
        <v>-7164902.79</v>
      </c>
      <c r="J39" s="112">
        <v>-2421947.17</v>
      </c>
      <c r="K39" s="112">
        <v>-11193638.52</v>
      </c>
      <c r="L39" s="112">
        <v>-3.14</v>
      </c>
      <c r="M39" s="112">
        <v>-11.47</v>
      </c>
      <c r="N39" s="112">
        <f t="shared" si="30"/>
        <v>312</v>
      </c>
      <c r="O39" s="112">
        <f t="shared" si="31"/>
        <v>18</v>
      </c>
      <c r="P39" s="112">
        <f t="shared" si="32"/>
        <v>49</v>
      </c>
      <c r="Q39" s="112">
        <f t="shared" si="33"/>
        <v>205</v>
      </c>
      <c r="R39" s="112">
        <f t="shared" si="34"/>
        <v>52</v>
      </c>
      <c r="S39" s="112" cm="1">
        <f t="array" ref="S39">_xlfn.QUARTILE.EXC(IF($D$5:$D$906=$D39,$L$5:$L$906),1)</f>
        <v>-9.4075000000000006</v>
      </c>
      <c r="T39" s="112" cm="1">
        <f t="array" ref="T39">_xlfn.QUARTILE.EXC(IF($D$5:$D$906=$D39,$L$5:$L$906),3)</f>
        <v>1.645</v>
      </c>
      <c r="U39" s="112">
        <f t="shared" si="14"/>
        <v>11.0525</v>
      </c>
      <c r="V39" s="112">
        <f t="shared" si="15"/>
        <v>-25.986249999999998</v>
      </c>
      <c r="W39" s="112">
        <f t="shared" si="16"/>
        <v>18.223749999999999</v>
      </c>
      <c r="X39" s="112" t="b">
        <f t="shared" si="17"/>
        <v>0</v>
      </c>
      <c r="Y39" s="112" cm="1">
        <f t="array" ref="Y39">_xlfn.QUARTILE.EXC(IF($D$5:$D$906=$D39,$M$5:$M$906),1)</f>
        <v>-18.744999999999997</v>
      </c>
      <c r="Z39" s="112" cm="1">
        <f t="array" ref="Z39">_xlfn.QUARTILE.EXC(IF($D$5:$D$906=$D39,$M$5:$M$906),3)</f>
        <v>-2.7</v>
      </c>
      <c r="AA39" s="112">
        <f t="shared" si="18"/>
        <v>16.044999999999998</v>
      </c>
      <c r="AB39" s="112">
        <f t="shared" si="19"/>
        <v>-42.812499999999993</v>
      </c>
      <c r="AC39" s="112">
        <f t="shared" si="20"/>
        <v>21.367499999999996</v>
      </c>
      <c r="AD39" s="112" t="b">
        <f t="shared" si="21"/>
        <v>0</v>
      </c>
      <c r="AE39" s="101">
        <f t="shared" si="4"/>
        <v>1</v>
      </c>
      <c r="AF39" s="101">
        <f t="shared" si="5"/>
        <v>1</v>
      </c>
      <c r="AG39" s="406" cm="1">
        <f t="array" ref="AG39">_xlfn.QUARTILE.EXC(IF($AT$5:$AT$906=$AT39,$L$5:$L$906),1)</f>
        <v>-9.4075000000000006</v>
      </c>
      <c r="AH39" s="406" cm="1">
        <f t="array" ref="AH39">_xlfn.QUARTILE.EXC(IF($AT$5:$AT$906=$AT39,$L$5:$L$906),3)</f>
        <v>1.645</v>
      </c>
      <c r="AI39" s="406">
        <f t="shared" si="22"/>
        <v>11.0525</v>
      </c>
      <c r="AJ39" s="406">
        <f t="shared" si="23"/>
        <v>-25.986249999999998</v>
      </c>
      <c r="AK39" s="406">
        <f t="shared" si="24"/>
        <v>18.223749999999999</v>
      </c>
      <c r="AL39" s="406" t="b">
        <f t="shared" si="25"/>
        <v>0</v>
      </c>
      <c r="AM39" s="406" cm="1">
        <f t="array" ref="AM39">_xlfn.QUARTILE.EXC(IF($AT$5:$AT$906=$AT39,$M$5:$M$906),1)</f>
        <v>-18.744999999999997</v>
      </c>
      <c r="AN39" s="406" cm="1">
        <f t="array" ref="AN39">_xlfn.QUARTILE.EXC(IF($AT$5:$AT$906=$AT39,$M$5:$M$906),3)</f>
        <v>-2.7</v>
      </c>
      <c r="AO39" s="406">
        <f t="shared" si="26"/>
        <v>16.044999999999998</v>
      </c>
      <c r="AP39" s="406">
        <f t="shared" si="27"/>
        <v>-42.812499999999993</v>
      </c>
      <c r="AQ39" s="406">
        <f t="shared" si="28"/>
        <v>21.367499999999996</v>
      </c>
      <c r="AR39" s="406" t="b">
        <f t="shared" si="29"/>
        <v>0</v>
      </c>
      <c r="AS39" s="404" t="str">
        <f>INDEX('Org2567'!$BM:$BM,MATCH(Raw_DATA!A39,'Org2567'!$D:$D,0))</f>
        <v>รพช.F2 P&lt;=30,000</v>
      </c>
      <c r="AT39" s="404">
        <f>INDEX('Org2567'!$BL:$BL,MATCH(Raw_DATA!A39,'Org2567'!$D:$D,0))</f>
        <v>5</v>
      </c>
      <c r="AU39" s="113"/>
      <c r="AV39" s="101">
        <v>312.10000000000002</v>
      </c>
      <c r="AW39" s="101">
        <v>18.489999999999998</v>
      </c>
      <c r="AX39" s="101">
        <v>48.91</v>
      </c>
      <c r="AY39" s="101">
        <v>204.66</v>
      </c>
      <c r="AZ39" s="101">
        <v>52.05</v>
      </c>
    </row>
    <row r="40" spans="1:52" x14ac:dyDescent="0.7">
      <c r="A40" s="101" t="s">
        <v>57</v>
      </c>
      <c r="B40" s="101" t="s">
        <v>969</v>
      </c>
      <c r="C40" s="111" t="str">
        <f>IF(A40="","",INDEX(ID!P:P,MATCH(Raw_DATA!A40,ID!A:A,0)))</f>
        <v>รพช.F1 P50,000-100,000</v>
      </c>
      <c r="D40" s="101">
        <f>IF(A40="","",INDEX(ID!M:M,MATCH(Raw_DATA!A40,ID!A:A,0)))</f>
        <v>10</v>
      </c>
      <c r="E40" s="112">
        <v>2.34</v>
      </c>
      <c r="F40" s="112">
        <v>2.2000000000000002</v>
      </c>
      <c r="G40" s="112">
        <v>1.05</v>
      </c>
      <c r="H40" s="112">
        <v>26064772.210000001</v>
      </c>
      <c r="I40" s="112">
        <v>-13001750.550000001</v>
      </c>
      <c r="J40" s="112">
        <v>-9683731.1400000006</v>
      </c>
      <c r="K40" s="112">
        <v>702348.1</v>
      </c>
      <c r="L40" s="112">
        <v>-6.79</v>
      </c>
      <c r="M40" s="112">
        <v>-15</v>
      </c>
      <c r="N40" s="112">
        <f t="shared" si="30"/>
        <v>116</v>
      </c>
      <c r="O40" s="112">
        <f t="shared" si="31"/>
        <v>63</v>
      </c>
      <c r="P40" s="112">
        <f t="shared" si="32"/>
        <v>52</v>
      </c>
      <c r="Q40" s="112">
        <f t="shared" si="33"/>
        <v>199</v>
      </c>
      <c r="R40" s="112">
        <f t="shared" si="34"/>
        <v>42</v>
      </c>
      <c r="S40" s="112" cm="1">
        <f t="array" ref="S40">_xlfn.QUARTILE.EXC(IF($D$5:$D$906=$D40,$L$5:$L$906),1)</f>
        <v>-10.594999999999999</v>
      </c>
      <c r="T40" s="112" cm="1">
        <f t="array" ref="T40">_xlfn.QUARTILE.EXC(IF($D$5:$D$906=$D40,$L$5:$L$906),3)</f>
        <v>0.95</v>
      </c>
      <c r="U40" s="112">
        <f t="shared" si="14"/>
        <v>11.544999999999998</v>
      </c>
      <c r="V40" s="112">
        <f t="shared" si="15"/>
        <v>-27.912499999999994</v>
      </c>
      <c r="W40" s="112">
        <f t="shared" si="16"/>
        <v>18.267499999999995</v>
      </c>
      <c r="X40" s="112" t="b">
        <f t="shared" si="17"/>
        <v>0</v>
      </c>
      <c r="Y40" s="112" cm="1">
        <f t="array" ref="Y40">_xlfn.QUARTILE.EXC(IF($D$5:$D$906=$D40,$M$5:$M$906),1)</f>
        <v>-17.670000000000002</v>
      </c>
      <c r="Z40" s="112" cm="1">
        <f t="array" ref="Z40">_xlfn.QUARTILE.EXC(IF($D$5:$D$906=$D40,$M$5:$M$906),3)</f>
        <v>-3.92</v>
      </c>
      <c r="AA40" s="112">
        <f t="shared" si="18"/>
        <v>13.750000000000002</v>
      </c>
      <c r="AB40" s="112">
        <f t="shared" si="19"/>
        <v>-38.295000000000002</v>
      </c>
      <c r="AC40" s="112">
        <f t="shared" si="20"/>
        <v>16.705000000000005</v>
      </c>
      <c r="AD40" s="112" t="b">
        <f t="shared" si="21"/>
        <v>0</v>
      </c>
      <c r="AE40" s="101">
        <f t="shared" si="4"/>
        <v>1</v>
      </c>
      <c r="AF40" s="101">
        <f t="shared" si="5"/>
        <v>1</v>
      </c>
      <c r="AG40" s="406" cm="1">
        <f t="array" ref="AG40">_xlfn.QUARTILE.EXC(IF($AT$5:$AT$906=$AT40,$L$5:$L$906),1)</f>
        <v>-10.594999999999999</v>
      </c>
      <c r="AH40" s="406" cm="1">
        <f t="array" ref="AH40">_xlfn.QUARTILE.EXC(IF($AT$5:$AT$906=$AT40,$L$5:$L$906),3)</f>
        <v>0.95</v>
      </c>
      <c r="AI40" s="406">
        <f t="shared" si="22"/>
        <v>11.544999999999998</v>
      </c>
      <c r="AJ40" s="406">
        <f t="shared" si="23"/>
        <v>-27.912499999999994</v>
      </c>
      <c r="AK40" s="406">
        <f t="shared" si="24"/>
        <v>18.267499999999995</v>
      </c>
      <c r="AL40" s="406" t="b">
        <f t="shared" si="25"/>
        <v>0</v>
      </c>
      <c r="AM40" s="406" cm="1">
        <f t="array" ref="AM40">_xlfn.QUARTILE.EXC(IF($AT$5:$AT$906=$AT40,$M$5:$M$906),1)</f>
        <v>-17.670000000000002</v>
      </c>
      <c r="AN40" s="406" cm="1">
        <f t="array" ref="AN40">_xlfn.QUARTILE.EXC(IF($AT$5:$AT$906=$AT40,$M$5:$M$906),3)</f>
        <v>-3.92</v>
      </c>
      <c r="AO40" s="406">
        <f t="shared" si="26"/>
        <v>13.750000000000002</v>
      </c>
      <c r="AP40" s="406">
        <f t="shared" si="27"/>
        <v>-38.295000000000002</v>
      </c>
      <c r="AQ40" s="406">
        <f t="shared" si="28"/>
        <v>16.705000000000005</v>
      </c>
      <c r="AR40" s="406" t="b">
        <f t="shared" si="29"/>
        <v>0</v>
      </c>
      <c r="AS40" s="404" t="str">
        <f>INDEX('Org2567'!$BM:$BM,MATCH(Raw_DATA!A40,'Org2567'!$D:$D,0))</f>
        <v>รพช.F1 P50,000-100,000</v>
      </c>
      <c r="AT40" s="404">
        <f>INDEX('Org2567'!$BL:$BL,MATCH(Raw_DATA!A40,'Org2567'!$D:$D,0))</f>
        <v>10</v>
      </c>
      <c r="AU40" s="113"/>
      <c r="AV40" s="101">
        <v>115.75</v>
      </c>
      <c r="AW40" s="101">
        <v>62.61</v>
      </c>
      <c r="AX40" s="101">
        <v>51.63</v>
      </c>
      <c r="AY40" s="101">
        <v>199.11</v>
      </c>
      <c r="AZ40" s="101">
        <v>42.2</v>
      </c>
    </row>
    <row r="41" spans="1:52" x14ac:dyDescent="0.7">
      <c r="A41" s="101" t="s">
        <v>58</v>
      </c>
      <c r="B41" s="101" t="s">
        <v>972</v>
      </c>
      <c r="C41" s="111" t="str">
        <f>IF(A41="","",INDEX(ID!P:P,MATCH(Raw_DATA!A41,ID!A:A,0)))</f>
        <v>รพช.F1 P&lt;=50,000</v>
      </c>
      <c r="D41" s="101">
        <f>IF(A41="","",INDEX(ID!M:M,MATCH(Raw_DATA!A41,ID!A:A,0)))</f>
        <v>9</v>
      </c>
      <c r="E41" s="112">
        <v>1.39</v>
      </c>
      <c r="F41" s="112">
        <v>1.32</v>
      </c>
      <c r="G41" s="112">
        <v>0.47</v>
      </c>
      <c r="H41" s="112">
        <v>16242631.1</v>
      </c>
      <c r="I41" s="112">
        <v>5874007.4800000004</v>
      </c>
      <c r="J41" s="112">
        <v>9934994.0899999999</v>
      </c>
      <c r="K41" s="112">
        <v>-21952158.739999998</v>
      </c>
      <c r="L41" s="112">
        <v>5.68</v>
      </c>
      <c r="M41" s="112">
        <v>4.87</v>
      </c>
      <c r="N41" s="112">
        <f t="shared" si="30"/>
        <v>422</v>
      </c>
      <c r="O41" s="112">
        <f t="shared" si="31"/>
        <v>81</v>
      </c>
      <c r="P41" s="112">
        <f t="shared" si="32"/>
        <v>82</v>
      </c>
      <c r="Q41" s="112">
        <f t="shared" si="33"/>
        <v>694</v>
      </c>
      <c r="R41" s="112">
        <f t="shared" si="34"/>
        <v>36</v>
      </c>
      <c r="S41" s="112" cm="1">
        <f t="array" ref="S41">_xlfn.QUARTILE.EXC(IF($D$5:$D$906=$D41,$L$5:$L$906),1)</f>
        <v>-8.26</v>
      </c>
      <c r="T41" s="112" cm="1">
        <f t="array" ref="T41">_xlfn.QUARTILE.EXC(IF($D$5:$D$906=$D41,$L$5:$L$906),3)</f>
        <v>3.2450000000000001</v>
      </c>
      <c r="U41" s="112">
        <f t="shared" si="14"/>
        <v>11.504999999999999</v>
      </c>
      <c r="V41" s="112">
        <f t="shared" si="15"/>
        <v>-25.517499999999998</v>
      </c>
      <c r="W41" s="112">
        <f t="shared" si="16"/>
        <v>20.502500000000001</v>
      </c>
      <c r="X41" s="112" t="b">
        <f t="shared" si="17"/>
        <v>0</v>
      </c>
      <c r="Y41" s="112" cm="1">
        <f t="array" ref="Y41">_xlfn.QUARTILE.EXC(IF($D$5:$D$906=$D41,$M$5:$M$906),1)</f>
        <v>-12.452500000000001</v>
      </c>
      <c r="Z41" s="112" cm="1">
        <f t="array" ref="Z41">_xlfn.QUARTILE.EXC(IF($D$5:$D$906=$D41,$M$5:$M$906),3)</f>
        <v>0.39</v>
      </c>
      <c r="AA41" s="112">
        <f t="shared" si="18"/>
        <v>12.842500000000001</v>
      </c>
      <c r="AB41" s="112">
        <f t="shared" si="19"/>
        <v>-31.716250000000002</v>
      </c>
      <c r="AC41" s="112">
        <f t="shared" si="20"/>
        <v>19.653750000000002</v>
      </c>
      <c r="AD41" s="112" t="b">
        <f t="shared" si="21"/>
        <v>0</v>
      </c>
      <c r="AE41" s="101">
        <f t="shared" si="4"/>
        <v>0</v>
      </c>
      <c r="AF41" s="101">
        <f t="shared" si="5"/>
        <v>0</v>
      </c>
      <c r="AG41" s="406" cm="1">
        <f t="array" ref="AG41">_xlfn.QUARTILE.EXC(IF($AT$5:$AT$906=$AT41,$L$5:$L$906),1)</f>
        <v>-8.26</v>
      </c>
      <c r="AH41" s="406" cm="1">
        <f t="array" ref="AH41">_xlfn.QUARTILE.EXC(IF($AT$5:$AT$906=$AT41,$L$5:$L$906),3)</f>
        <v>3.2450000000000001</v>
      </c>
      <c r="AI41" s="406">
        <f t="shared" si="22"/>
        <v>11.504999999999999</v>
      </c>
      <c r="AJ41" s="406">
        <f t="shared" si="23"/>
        <v>-25.517499999999998</v>
      </c>
      <c r="AK41" s="406">
        <f t="shared" si="24"/>
        <v>20.502500000000001</v>
      </c>
      <c r="AL41" s="406" t="b">
        <f t="shared" si="25"/>
        <v>0</v>
      </c>
      <c r="AM41" s="406" cm="1">
        <f t="array" ref="AM41">_xlfn.QUARTILE.EXC(IF($AT$5:$AT$906=$AT41,$M$5:$M$906),1)</f>
        <v>-12.452500000000001</v>
      </c>
      <c r="AN41" s="406" cm="1">
        <f t="array" ref="AN41">_xlfn.QUARTILE.EXC(IF($AT$5:$AT$906=$AT41,$M$5:$M$906),3)</f>
        <v>0.39</v>
      </c>
      <c r="AO41" s="406">
        <f t="shared" si="26"/>
        <v>12.842500000000001</v>
      </c>
      <c r="AP41" s="406">
        <f t="shared" si="27"/>
        <v>-31.716250000000002</v>
      </c>
      <c r="AQ41" s="406">
        <f t="shared" si="28"/>
        <v>19.653750000000002</v>
      </c>
      <c r="AR41" s="406" t="b">
        <f t="shared" si="29"/>
        <v>0</v>
      </c>
      <c r="AS41" s="404" t="str">
        <f>INDEX('Org2567'!$BM:$BM,MATCH(Raw_DATA!A41,'Org2567'!$D:$D,0))</f>
        <v>รพช.F1 P&lt;=50,000</v>
      </c>
      <c r="AT41" s="404">
        <f>INDEX('Org2567'!$BL:$BL,MATCH(Raw_DATA!A41,'Org2567'!$D:$D,0))</f>
        <v>9</v>
      </c>
      <c r="AU41" s="113"/>
      <c r="AV41" s="101">
        <v>422.09</v>
      </c>
      <c r="AW41" s="101">
        <v>80.56</v>
      </c>
      <c r="AX41" s="101">
        <v>81.91</v>
      </c>
      <c r="AY41" s="101">
        <v>694.3</v>
      </c>
      <c r="AZ41" s="101">
        <v>35.76</v>
      </c>
    </row>
    <row r="42" spans="1:52" x14ac:dyDescent="0.7">
      <c r="A42" s="101" t="s">
        <v>59</v>
      </c>
      <c r="B42" s="101" t="s">
        <v>975</v>
      </c>
      <c r="C42" s="111" t="str">
        <f>IF(A42="","",INDEX(ID!P:P,MATCH(Raw_DATA!A42,ID!A:A,0)))</f>
        <v>รพช.F2 P&lt;=30,000</v>
      </c>
      <c r="D42" s="101">
        <f>IF(A42="","",INDEX(ID!M:M,MATCH(Raw_DATA!A42,ID!A:A,0)))</f>
        <v>5</v>
      </c>
      <c r="E42" s="112">
        <v>5.72</v>
      </c>
      <c r="F42" s="112">
        <v>5.42</v>
      </c>
      <c r="G42" s="112">
        <v>3.05</v>
      </c>
      <c r="H42" s="112">
        <v>44640083.210000001</v>
      </c>
      <c r="I42" s="112">
        <v>-20327582.280000001</v>
      </c>
      <c r="J42" s="112">
        <v>-16917034.550000001</v>
      </c>
      <c r="K42" s="112">
        <v>19380404.739999998</v>
      </c>
      <c r="L42" s="112">
        <v>-19.21</v>
      </c>
      <c r="M42" s="112">
        <v>-22.19</v>
      </c>
      <c r="N42" s="112">
        <f t="shared" si="30"/>
        <v>97</v>
      </c>
      <c r="O42" s="112">
        <f t="shared" si="31"/>
        <v>121</v>
      </c>
      <c r="P42" s="112">
        <f t="shared" si="32"/>
        <v>188</v>
      </c>
      <c r="Q42" s="112">
        <f t="shared" si="33"/>
        <v>299</v>
      </c>
      <c r="R42" s="112">
        <f t="shared" si="34"/>
        <v>65</v>
      </c>
      <c r="S42" s="112" cm="1">
        <f t="array" ref="S42">_xlfn.QUARTILE.EXC(IF($D$5:$D$906=$D42,$L$5:$L$906),1)</f>
        <v>-9.4075000000000006</v>
      </c>
      <c r="T42" s="112" cm="1">
        <f t="array" ref="T42">_xlfn.QUARTILE.EXC(IF($D$5:$D$906=$D42,$L$5:$L$906),3)</f>
        <v>1.645</v>
      </c>
      <c r="U42" s="112">
        <f t="shared" si="14"/>
        <v>11.0525</v>
      </c>
      <c r="V42" s="112">
        <f t="shared" si="15"/>
        <v>-25.986249999999998</v>
      </c>
      <c r="W42" s="112">
        <f t="shared" si="16"/>
        <v>18.223749999999999</v>
      </c>
      <c r="X42" s="112" t="b">
        <f t="shared" si="17"/>
        <v>0</v>
      </c>
      <c r="Y42" s="112" cm="1">
        <f t="array" ref="Y42">_xlfn.QUARTILE.EXC(IF($D$5:$D$906=$D42,$M$5:$M$906),1)</f>
        <v>-18.744999999999997</v>
      </c>
      <c r="Z42" s="112" cm="1">
        <f t="array" ref="Z42">_xlfn.QUARTILE.EXC(IF($D$5:$D$906=$D42,$M$5:$M$906),3)</f>
        <v>-2.7</v>
      </c>
      <c r="AA42" s="112">
        <f t="shared" si="18"/>
        <v>16.044999999999998</v>
      </c>
      <c r="AB42" s="112">
        <f t="shared" si="19"/>
        <v>-42.812499999999993</v>
      </c>
      <c r="AC42" s="112">
        <f t="shared" si="20"/>
        <v>21.367499999999996</v>
      </c>
      <c r="AD42" s="112" t="b">
        <f t="shared" si="21"/>
        <v>0</v>
      </c>
      <c r="AE42" s="101">
        <f t="shared" si="4"/>
        <v>1</v>
      </c>
      <c r="AF42" s="101">
        <f t="shared" si="5"/>
        <v>1</v>
      </c>
      <c r="AG42" s="406" cm="1">
        <f t="array" ref="AG42">_xlfn.QUARTILE.EXC(IF($AT$5:$AT$906=$AT42,$L$5:$L$906),1)</f>
        <v>-9.4075000000000006</v>
      </c>
      <c r="AH42" s="406" cm="1">
        <f t="array" ref="AH42">_xlfn.QUARTILE.EXC(IF($AT$5:$AT$906=$AT42,$L$5:$L$906),3)</f>
        <v>1.645</v>
      </c>
      <c r="AI42" s="406">
        <f t="shared" si="22"/>
        <v>11.0525</v>
      </c>
      <c r="AJ42" s="406">
        <f t="shared" si="23"/>
        <v>-25.986249999999998</v>
      </c>
      <c r="AK42" s="406">
        <f t="shared" si="24"/>
        <v>18.223749999999999</v>
      </c>
      <c r="AL42" s="406" t="b">
        <f t="shared" si="25"/>
        <v>0</v>
      </c>
      <c r="AM42" s="406" cm="1">
        <f t="array" ref="AM42">_xlfn.QUARTILE.EXC(IF($AT$5:$AT$906=$AT42,$M$5:$M$906),1)</f>
        <v>-18.744999999999997</v>
      </c>
      <c r="AN42" s="406" cm="1">
        <f t="array" ref="AN42">_xlfn.QUARTILE.EXC(IF($AT$5:$AT$906=$AT42,$M$5:$M$906),3)</f>
        <v>-2.7</v>
      </c>
      <c r="AO42" s="406">
        <f t="shared" si="26"/>
        <v>16.044999999999998</v>
      </c>
      <c r="AP42" s="406">
        <f t="shared" si="27"/>
        <v>-42.812499999999993</v>
      </c>
      <c r="AQ42" s="406">
        <f t="shared" si="28"/>
        <v>21.367499999999996</v>
      </c>
      <c r="AR42" s="406" t="b">
        <f t="shared" si="29"/>
        <v>0</v>
      </c>
      <c r="AS42" s="404" t="str">
        <f>INDEX('Org2567'!$BM:$BM,MATCH(Raw_DATA!A42,'Org2567'!$D:$D,0))</f>
        <v>รพช.F2 P&lt;=30,000</v>
      </c>
      <c r="AT42" s="404">
        <f>INDEX('Org2567'!$BL:$BL,MATCH(Raw_DATA!A42,'Org2567'!$D:$D,0))</f>
        <v>5</v>
      </c>
      <c r="AU42" s="113"/>
      <c r="AV42" s="101">
        <v>97.47</v>
      </c>
      <c r="AW42" s="101">
        <v>121.3</v>
      </c>
      <c r="AX42" s="101">
        <v>188.21</v>
      </c>
      <c r="AY42" s="101">
        <v>298.87</v>
      </c>
      <c r="AZ42" s="101">
        <v>65.400000000000006</v>
      </c>
    </row>
    <row r="43" spans="1:52" x14ac:dyDescent="0.7">
      <c r="A43" s="101" t="s">
        <v>60</v>
      </c>
      <c r="B43" s="101" t="s">
        <v>978</v>
      </c>
      <c r="C43" s="111" t="str">
        <f>IF(A43="","",INDEX(ID!P:P,MATCH(Raw_DATA!A43,ID!A:A,0)))</f>
        <v>รพช.F2 P30,000-60,000</v>
      </c>
      <c r="D43" s="101">
        <f>IF(A43="","",INDEX(ID!M:M,MATCH(Raw_DATA!A43,ID!A:A,0)))</f>
        <v>6</v>
      </c>
      <c r="E43" s="112">
        <v>1.38</v>
      </c>
      <c r="F43" s="112">
        <v>1.24</v>
      </c>
      <c r="G43" s="112">
        <v>0.68</v>
      </c>
      <c r="H43" s="112">
        <v>8840376.6699999999</v>
      </c>
      <c r="I43" s="112">
        <v>164435.59</v>
      </c>
      <c r="J43" s="112">
        <v>2593106.75</v>
      </c>
      <c r="K43" s="112">
        <v>-7440406.0499999998</v>
      </c>
      <c r="L43" s="112">
        <v>2.2999999999999998</v>
      </c>
      <c r="M43" s="112">
        <v>0.28000000000000003</v>
      </c>
      <c r="N43" s="112">
        <f t="shared" si="30"/>
        <v>190</v>
      </c>
      <c r="O43" s="112">
        <f t="shared" si="31"/>
        <v>57</v>
      </c>
      <c r="P43" s="112">
        <f t="shared" si="32"/>
        <v>47</v>
      </c>
      <c r="Q43" s="112">
        <f t="shared" si="33"/>
        <v>214</v>
      </c>
      <c r="R43" s="112">
        <f t="shared" si="34"/>
        <v>67</v>
      </c>
      <c r="S43" s="112" cm="1">
        <f t="array" ref="S43">_xlfn.QUARTILE.EXC(IF($D$5:$D$906=$D43,$L$5:$L$906),1)</f>
        <v>-10.317499999999999</v>
      </c>
      <c r="T43" s="112" cm="1">
        <f t="array" ref="T43">_xlfn.QUARTILE.EXC(IF($D$5:$D$906=$D43,$L$5:$L$906),3)</f>
        <v>1.0349999999999999</v>
      </c>
      <c r="U43" s="112">
        <f t="shared" si="14"/>
        <v>11.352499999999999</v>
      </c>
      <c r="V43" s="112">
        <f t="shared" si="15"/>
        <v>-27.346249999999998</v>
      </c>
      <c r="W43" s="112">
        <f t="shared" si="16"/>
        <v>18.063749999999999</v>
      </c>
      <c r="X43" s="112" t="b">
        <f t="shared" si="17"/>
        <v>0</v>
      </c>
      <c r="Y43" s="112" cm="1">
        <f t="array" ref="Y43">_xlfn.QUARTILE.EXC(IF($D$5:$D$906=$D43,$M$5:$M$906),1)</f>
        <v>-15.98</v>
      </c>
      <c r="Z43" s="112" cm="1">
        <f t="array" ref="Z43">_xlfn.QUARTILE.EXC(IF($D$5:$D$906=$D43,$M$5:$M$906),3)</f>
        <v>-2.4</v>
      </c>
      <c r="AA43" s="112">
        <f t="shared" si="18"/>
        <v>13.58</v>
      </c>
      <c r="AB43" s="112">
        <f t="shared" si="19"/>
        <v>-36.35</v>
      </c>
      <c r="AC43" s="112">
        <f t="shared" si="20"/>
        <v>17.970000000000002</v>
      </c>
      <c r="AD43" s="112" t="b">
        <f t="shared" si="21"/>
        <v>0</v>
      </c>
      <c r="AE43" s="101">
        <f t="shared" si="4"/>
        <v>0</v>
      </c>
      <c r="AF43" s="101">
        <f t="shared" si="5"/>
        <v>0</v>
      </c>
      <c r="AG43" s="406" cm="1">
        <f t="array" ref="AG43">_xlfn.QUARTILE.EXC(IF($AT$5:$AT$906=$AT43,$L$5:$L$906),1)</f>
        <v>-9.3850000000000016</v>
      </c>
      <c r="AH43" s="406" cm="1">
        <f t="array" ref="AH43">_xlfn.QUARTILE.EXC(IF($AT$5:$AT$906=$AT43,$L$5:$L$906),3)</f>
        <v>1.2250000000000001</v>
      </c>
      <c r="AI43" s="406">
        <f t="shared" si="22"/>
        <v>10.610000000000001</v>
      </c>
      <c r="AJ43" s="406">
        <f t="shared" si="23"/>
        <v>-25.300000000000004</v>
      </c>
      <c r="AK43" s="406">
        <f t="shared" si="24"/>
        <v>17.140000000000004</v>
      </c>
      <c r="AL43" s="406" t="b">
        <f t="shared" si="25"/>
        <v>0</v>
      </c>
      <c r="AM43" s="406" cm="1">
        <f t="array" ref="AM43">_xlfn.QUARTILE.EXC(IF($AT$5:$AT$906=$AT43,$M$5:$M$906),1)</f>
        <v>-15.515000000000001</v>
      </c>
      <c r="AN43" s="406" cm="1">
        <f t="array" ref="AN43">_xlfn.QUARTILE.EXC(IF($AT$5:$AT$906=$AT43,$M$5:$M$906),3)</f>
        <v>-2.2599999999999998</v>
      </c>
      <c r="AO43" s="406">
        <f t="shared" si="26"/>
        <v>13.255000000000001</v>
      </c>
      <c r="AP43" s="406">
        <f t="shared" si="27"/>
        <v>-35.397500000000001</v>
      </c>
      <c r="AQ43" s="406">
        <f t="shared" si="28"/>
        <v>17.622500000000002</v>
      </c>
      <c r="AR43" s="406" t="b">
        <f t="shared" si="29"/>
        <v>0</v>
      </c>
      <c r="AS43" s="404" t="str">
        <f>INDEX('Org2567'!$BM:$BM,MATCH(Raw_DATA!A43,'Org2567'!$D:$D,0))</f>
        <v>รพช.F2 P30,000-60,000</v>
      </c>
      <c r="AT43" s="404">
        <f>INDEX('Org2567'!$BL:$BL,MATCH(Raw_DATA!A43,'Org2567'!$D:$D,0))</f>
        <v>6</v>
      </c>
      <c r="AU43" s="113"/>
      <c r="AV43" s="101">
        <v>189.97</v>
      </c>
      <c r="AW43" s="101">
        <v>56.67</v>
      </c>
      <c r="AX43" s="101">
        <v>46.79</v>
      </c>
      <c r="AY43" s="101">
        <v>214.08</v>
      </c>
      <c r="AZ43" s="101">
        <v>66.680000000000007</v>
      </c>
    </row>
    <row r="44" spans="1:52" x14ac:dyDescent="0.7">
      <c r="A44" s="101" t="s">
        <v>61</v>
      </c>
      <c r="B44" s="101" t="s">
        <v>981</v>
      </c>
      <c r="C44" s="111" t="str">
        <f>IF(A44="","",INDEX(ID!P:P,MATCH(Raw_DATA!A44,ID!A:A,0)))</f>
        <v>รพช.F2 P&lt;=30,000</v>
      </c>
      <c r="D44" s="101">
        <f>IF(A44="","",INDEX(ID!M:M,MATCH(Raw_DATA!A44,ID!A:A,0)))</f>
        <v>5</v>
      </c>
      <c r="E44" s="112">
        <v>0.94</v>
      </c>
      <c r="F44" s="112">
        <v>0.9</v>
      </c>
      <c r="G44" s="112">
        <v>0.4</v>
      </c>
      <c r="H44" s="112">
        <v>-2540653.94</v>
      </c>
      <c r="I44" s="112">
        <v>-993990.97</v>
      </c>
      <c r="J44" s="112">
        <v>1557478.78</v>
      </c>
      <c r="K44" s="112">
        <v>-24462678.379999999</v>
      </c>
      <c r="L44" s="112">
        <v>1.38</v>
      </c>
      <c r="M44" s="112">
        <v>-1.31</v>
      </c>
      <c r="N44" s="112">
        <f t="shared" si="30"/>
        <v>432</v>
      </c>
      <c r="O44" s="112">
        <f t="shared" si="31"/>
        <v>75</v>
      </c>
      <c r="P44" s="112">
        <f t="shared" si="32"/>
        <v>187</v>
      </c>
      <c r="Q44" s="112">
        <f t="shared" si="33"/>
        <v>232</v>
      </c>
      <c r="R44" s="112">
        <f t="shared" si="34"/>
        <v>19</v>
      </c>
      <c r="S44" s="112" cm="1">
        <f t="array" ref="S44">_xlfn.QUARTILE.EXC(IF($D$5:$D$906=$D44,$L$5:$L$906),1)</f>
        <v>-9.4075000000000006</v>
      </c>
      <c r="T44" s="112" cm="1">
        <f t="array" ref="T44">_xlfn.QUARTILE.EXC(IF($D$5:$D$906=$D44,$L$5:$L$906),3)</f>
        <v>1.645</v>
      </c>
      <c r="U44" s="112">
        <f t="shared" si="14"/>
        <v>11.0525</v>
      </c>
      <c r="V44" s="112">
        <f t="shared" si="15"/>
        <v>-25.986249999999998</v>
      </c>
      <c r="W44" s="112">
        <f t="shared" si="16"/>
        <v>18.223749999999999</v>
      </c>
      <c r="X44" s="112" t="b">
        <f t="shared" si="17"/>
        <v>0</v>
      </c>
      <c r="Y44" s="112" cm="1">
        <f t="array" ref="Y44">_xlfn.QUARTILE.EXC(IF($D$5:$D$906=$D44,$M$5:$M$906),1)</f>
        <v>-18.744999999999997</v>
      </c>
      <c r="Z44" s="112" cm="1">
        <f t="array" ref="Z44">_xlfn.QUARTILE.EXC(IF($D$5:$D$906=$D44,$M$5:$M$906),3)</f>
        <v>-2.7</v>
      </c>
      <c r="AA44" s="112">
        <f t="shared" si="18"/>
        <v>16.044999999999998</v>
      </c>
      <c r="AB44" s="112">
        <f t="shared" si="19"/>
        <v>-42.812499999999993</v>
      </c>
      <c r="AC44" s="112">
        <f t="shared" si="20"/>
        <v>21.367499999999996</v>
      </c>
      <c r="AD44" s="112" t="b">
        <f t="shared" si="21"/>
        <v>0</v>
      </c>
      <c r="AE44" s="101">
        <f t="shared" si="4"/>
        <v>1</v>
      </c>
      <c r="AF44" s="101">
        <f t="shared" si="5"/>
        <v>0</v>
      </c>
      <c r="AG44" s="406" cm="1">
        <f t="array" ref="AG44">_xlfn.QUARTILE.EXC(IF($AT$5:$AT$906=$AT44,$L$5:$L$906),1)</f>
        <v>-9.4075000000000006</v>
      </c>
      <c r="AH44" s="406" cm="1">
        <f t="array" ref="AH44">_xlfn.QUARTILE.EXC(IF($AT$5:$AT$906=$AT44,$L$5:$L$906),3)</f>
        <v>1.645</v>
      </c>
      <c r="AI44" s="406">
        <f t="shared" si="22"/>
        <v>11.0525</v>
      </c>
      <c r="AJ44" s="406">
        <f t="shared" si="23"/>
        <v>-25.986249999999998</v>
      </c>
      <c r="AK44" s="406">
        <f t="shared" si="24"/>
        <v>18.223749999999999</v>
      </c>
      <c r="AL44" s="406" t="b">
        <f t="shared" si="25"/>
        <v>0</v>
      </c>
      <c r="AM44" s="406" cm="1">
        <f t="array" ref="AM44">_xlfn.QUARTILE.EXC(IF($AT$5:$AT$906=$AT44,$M$5:$M$906),1)</f>
        <v>-18.744999999999997</v>
      </c>
      <c r="AN44" s="406" cm="1">
        <f t="array" ref="AN44">_xlfn.QUARTILE.EXC(IF($AT$5:$AT$906=$AT44,$M$5:$M$906),3)</f>
        <v>-2.7</v>
      </c>
      <c r="AO44" s="406">
        <f t="shared" si="26"/>
        <v>16.044999999999998</v>
      </c>
      <c r="AP44" s="406">
        <f t="shared" si="27"/>
        <v>-42.812499999999993</v>
      </c>
      <c r="AQ44" s="406">
        <f t="shared" si="28"/>
        <v>21.367499999999996</v>
      </c>
      <c r="AR44" s="406" t="b">
        <f t="shared" si="29"/>
        <v>0</v>
      </c>
      <c r="AS44" s="404" t="str">
        <f>INDEX('Org2567'!$BM:$BM,MATCH(Raw_DATA!A44,'Org2567'!$D:$D,0))</f>
        <v>รพช.F2 P&lt;=30,000</v>
      </c>
      <c r="AT44" s="404">
        <f>INDEX('Org2567'!$BL:$BL,MATCH(Raw_DATA!A44,'Org2567'!$D:$D,0))</f>
        <v>5</v>
      </c>
      <c r="AU44" s="113"/>
      <c r="AV44" s="101">
        <v>431.59</v>
      </c>
      <c r="AW44" s="101">
        <v>75.38</v>
      </c>
      <c r="AX44" s="101">
        <v>186.78</v>
      </c>
      <c r="AY44" s="101">
        <v>232.08</v>
      </c>
      <c r="AZ44" s="101">
        <v>18.79</v>
      </c>
    </row>
    <row r="45" spans="1:52" x14ac:dyDescent="0.7">
      <c r="A45" s="101" t="s">
        <v>62</v>
      </c>
      <c r="B45" s="101" t="s">
        <v>984</v>
      </c>
      <c r="C45" s="111" t="str">
        <f>IF(A45="","",INDEX(ID!P:P,MATCH(Raw_DATA!A45,ID!A:A,0)))</f>
        <v>รพช.F2 P&lt;=30,000</v>
      </c>
      <c r="D45" s="101">
        <f>IF(A45="","",INDEX(ID!M:M,MATCH(Raw_DATA!A45,ID!A:A,0)))</f>
        <v>5</v>
      </c>
      <c r="E45" s="112">
        <v>1.17</v>
      </c>
      <c r="F45" s="112">
        <v>1.1000000000000001</v>
      </c>
      <c r="G45" s="112">
        <v>0.72</v>
      </c>
      <c r="H45" s="112">
        <v>3709543.66</v>
      </c>
      <c r="I45" s="112">
        <v>48266991.840000004</v>
      </c>
      <c r="J45" s="112">
        <v>135909.04999999999</v>
      </c>
      <c r="K45" s="112">
        <v>-6261441.7999999998</v>
      </c>
      <c r="L45" s="112">
        <v>0.17</v>
      </c>
      <c r="M45" s="112">
        <v>46.52</v>
      </c>
      <c r="N45" s="112">
        <f t="shared" si="30"/>
        <v>420</v>
      </c>
      <c r="O45" s="112">
        <f t="shared" si="31"/>
        <v>61</v>
      </c>
      <c r="P45" s="112">
        <f t="shared" si="32"/>
        <v>60</v>
      </c>
      <c r="Q45" s="112">
        <f t="shared" si="33"/>
        <v>208</v>
      </c>
      <c r="R45" s="112">
        <f t="shared" si="34"/>
        <v>49</v>
      </c>
      <c r="S45" s="112" cm="1">
        <f t="array" ref="S45">_xlfn.QUARTILE.EXC(IF($D$5:$D$906=$D45,$L$5:$L$906),1)</f>
        <v>-9.4075000000000006</v>
      </c>
      <c r="T45" s="112" cm="1">
        <f t="array" ref="T45">_xlfn.QUARTILE.EXC(IF($D$5:$D$906=$D45,$L$5:$L$906),3)</f>
        <v>1.645</v>
      </c>
      <c r="U45" s="112">
        <f t="shared" si="14"/>
        <v>11.0525</v>
      </c>
      <c r="V45" s="112">
        <f t="shared" si="15"/>
        <v>-25.986249999999998</v>
      </c>
      <c r="W45" s="112">
        <f t="shared" si="16"/>
        <v>18.223749999999999</v>
      </c>
      <c r="X45" s="112" t="b">
        <f t="shared" si="17"/>
        <v>0</v>
      </c>
      <c r="Y45" s="112" cm="1">
        <f t="array" ref="Y45">_xlfn.QUARTILE.EXC(IF($D$5:$D$906=$D45,$M$5:$M$906),1)</f>
        <v>-18.744999999999997</v>
      </c>
      <c r="Z45" s="112" cm="1">
        <f t="array" ref="Z45">_xlfn.QUARTILE.EXC(IF($D$5:$D$906=$D45,$M$5:$M$906),3)</f>
        <v>-2.7</v>
      </c>
      <c r="AA45" s="112">
        <f t="shared" si="18"/>
        <v>16.044999999999998</v>
      </c>
      <c r="AB45" s="112">
        <f t="shared" si="19"/>
        <v>-42.812499999999993</v>
      </c>
      <c r="AC45" s="112">
        <f t="shared" si="20"/>
        <v>21.367499999999996</v>
      </c>
      <c r="AD45" s="112" t="b">
        <f t="shared" si="21"/>
        <v>1</v>
      </c>
      <c r="AE45" s="101">
        <f t="shared" si="4"/>
        <v>0</v>
      </c>
      <c r="AF45" s="101">
        <f t="shared" si="5"/>
        <v>0</v>
      </c>
      <c r="AG45" s="406" cm="1">
        <f t="array" ref="AG45">_xlfn.QUARTILE.EXC(IF($AT$5:$AT$906=$AT45,$L$5:$L$906),1)</f>
        <v>-9.4075000000000006</v>
      </c>
      <c r="AH45" s="406" cm="1">
        <f t="array" ref="AH45">_xlfn.QUARTILE.EXC(IF($AT$5:$AT$906=$AT45,$L$5:$L$906),3)</f>
        <v>1.645</v>
      </c>
      <c r="AI45" s="406">
        <f t="shared" si="22"/>
        <v>11.0525</v>
      </c>
      <c r="AJ45" s="406">
        <f t="shared" si="23"/>
        <v>-25.986249999999998</v>
      </c>
      <c r="AK45" s="406">
        <f t="shared" si="24"/>
        <v>18.223749999999999</v>
      </c>
      <c r="AL45" s="406" t="b">
        <f t="shared" si="25"/>
        <v>0</v>
      </c>
      <c r="AM45" s="406" cm="1">
        <f t="array" ref="AM45">_xlfn.QUARTILE.EXC(IF($AT$5:$AT$906=$AT45,$M$5:$M$906),1)</f>
        <v>-18.744999999999997</v>
      </c>
      <c r="AN45" s="406" cm="1">
        <f t="array" ref="AN45">_xlfn.QUARTILE.EXC(IF($AT$5:$AT$906=$AT45,$M$5:$M$906),3)</f>
        <v>-2.7</v>
      </c>
      <c r="AO45" s="406">
        <f t="shared" si="26"/>
        <v>16.044999999999998</v>
      </c>
      <c r="AP45" s="406">
        <f t="shared" si="27"/>
        <v>-42.812499999999993</v>
      </c>
      <c r="AQ45" s="406">
        <f t="shared" si="28"/>
        <v>21.367499999999996</v>
      </c>
      <c r="AR45" s="406" t="b">
        <f t="shared" si="29"/>
        <v>1</v>
      </c>
      <c r="AS45" s="404" t="str">
        <f>INDEX('Org2567'!$BM:$BM,MATCH(Raw_DATA!A45,'Org2567'!$D:$D,0))</f>
        <v>รพช.F2 P&lt;=30,000</v>
      </c>
      <c r="AT45" s="404">
        <f>INDEX('Org2567'!$BL:$BL,MATCH(Raw_DATA!A45,'Org2567'!$D:$D,0))</f>
        <v>5</v>
      </c>
      <c r="AU45" s="113"/>
      <c r="AV45" s="101">
        <v>420</v>
      </c>
      <c r="AW45" s="101">
        <v>61.1</v>
      </c>
      <c r="AX45" s="101">
        <v>60.28</v>
      </c>
      <c r="AY45" s="101">
        <v>207.66</v>
      </c>
      <c r="AZ45" s="101">
        <v>48.95</v>
      </c>
    </row>
    <row r="46" spans="1:52" x14ac:dyDescent="0.7">
      <c r="A46" s="101" t="s">
        <v>63</v>
      </c>
      <c r="B46" s="101" t="s">
        <v>987</v>
      </c>
      <c r="C46" s="111" t="str">
        <f>IF(A46="","",INDEX(ID!P:P,MATCH(Raw_DATA!A46,ID!A:A,0)))</f>
        <v>รพช.F2 P&lt;=30,000</v>
      </c>
      <c r="D46" s="101">
        <f>IF(A46="","",INDEX(ID!M:M,MATCH(Raw_DATA!A46,ID!A:A,0)))</f>
        <v>5</v>
      </c>
      <c r="E46" s="112">
        <v>0.74</v>
      </c>
      <c r="F46" s="112">
        <v>0.67</v>
      </c>
      <c r="G46" s="112">
        <v>0.47</v>
      </c>
      <c r="H46" s="112">
        <v>-8532662.0600000005</v>
      </c>
      <c r="I46" s="112">
        <v>-4414196.28</v>
      </c>
      <c r="J46" s="112">
        <v>-1406018.46</v>
      </c>
      <c r="K46" s="112">
        <v>-17517517.030000001</v>
      </c>
      <c r="L46" s="112">
        <v>-1.95</v>
      </c>
      <c r="M46" s="112">
        <v>-6.01</v>
      </c>
      <c r="N46" s="112">
        <f t="shared" si="30"/>
        <v>563</v>
      </c>
      <c r="O46" s="112">
        <f t="shared" si="31"/>
        <v>216</v>
      </c>
      <c r="P46" s="112">
        <f t="shared" si="32"/>
        <v>84</v>
      </c>
      <c r="Q46" s="112">
        <f t="shared" si="33"/>
        <v>580</v>
      </c>
      <c r="R46" s="112">
        <f t="shared" si="34"/>
        <v>90</v>
      </c>
      <c r="S46" s="112" cm="1">
        <f t="array" ref="S46">_xlfn.QUARTILE.EXC(IF($D$5:$D$906=$D46,$L$5:$L$906),1)</f>
        <v>-9.4075000000000006</v>
      </c>
      <c r="T46" s="112" cm="1">
        <f t="array" ref="T46">_xlfn.QUARTILE.EXC(IF($D$5:$D$906=$D46,$L$5:$L$906),3)</f>
        <v>1.645</v>
      </c>
      <c r="U46" s="112">
        <f t="shared" si="14"/>
        <v>11.0525</v>
      </c>
      <c r="V46" s="112">
        <f t="shared" si="15"/>
        <v>-25.986249999999998</v>
      </c>
      <c r="W46" s="112">
        <f t="shared" si="16"/>
        <v>18.223749999999999</v>
      </c>
      <c r="X46" s="112" t="b">
        <f t="shared" si="17"/>
        <v>0</v>
      </c>
      <c r="Y46" s="112" cm="1">
        <f t="array" ref="Y46">_xlfn.QUARTILE.EXC(IF($D$5:$D$906=$D46,$M$5:$M$906),1)</f>
        <v>-18.744999999999997</v>
      </c>
      <c r="Z46" s="112" cm="1">
        <f t="array" ref="Z46">_xlfn.QUARTILE.EXC(IF($D$5:$D$906=$D46,$M$5:$M$906),3)</f>
        <v>-2.7</v>
      </c>
      <c r="AA46" s="112">
        <f t="shared" si="18"/>
        <v>16.044999999999998</v>
      </c>
      <c r="AB46" s="112">
        <f t="shared" si="19"/>
        <v>-42.812499999999993</v>
      </c>
      <c r="AC46" s="112">
        <f t="shared" si="20"/>
        <v>21.367499999999996</v>
      </c>
      <c r="AD46" s="112" t="b">
        <f t="shared" si="21"/>
        <v>0</v>
      </c>
      <c r="AE46" s="101">
        <f t="shared" si="4"/>
        <v>1</v>
      </c>
      <c r="AF46" s="101">
        <f t="shared" si="5"/>
        <v>1</v>
      </c>
      <c r="AG46" s="406" cm="1">
        <f t="array" ref="AG46">_xlfn.QUARTILE.EXC(IF($AT$5:$AT$906=$AT46,$L$5:$L$906),1)</f>
        <v>-9.4075000000000006</v>
      </c>
      <c r="AH46" s="406" cm="1">
        <f t="array" ref="AH46">_xlfn.QUARTILE.EXC(IF($AT$5:$AT$906=$AT46,$L$5:$L$906),3)</f>
        <v>1.645</v>
      </c>
      <c r="AI46" s="406">
        <f t="shared" si="22"/>
        <v>11.0525</v>
      </c>
      <c r="AJ46" s="406">
        <f t="shared" si="23"/>
        <v>-25.986249999999998</v>
      </c>
      <c r="AK46" s="406">
        <f t="shared" si="24"/>
        <v>18.223749999999999</v>
      </c>
      <c r="AL46" s="406" t="b">
        <f t="shared" si="25"/>
        <v>0</v>
      </c>
      <c r="AM46" s="406" cm="1">
        <f t="array" ref="AM46">_xlfn.QUARTILE.EXC(IF($AT$5:$AT$906=$AT46,$M$5:$M$906),1)</f>
        <v>-18.744999999999997</v>
      </c>
      <c r="AN46" s="406" cm="1">
        <f t="array" ref="AN46">_xlfn.QUARTILE.EXC(IF($AT$5:$AT$906=$AT46,$M$5:$M$906),3)</f>
        <v>-2.7</v>
      </c>
      <c r="AO46" s="406">
        <f t="shared" si="26"/>
        <v>16.044999999999998</v>
      </c>
      <c r="AP46" s="406">
        <f t="shared" si="27"/>
        <v>-42.812499999999993</v>
      </c>
      <c r="AQ46" s="406">
        <f t="shared" si="28"/>
        <v>21.367499999999996</v>
      </c>
      <c r="AR46" s="406" t="b">
        <f t="shared" si="29"/>
        <v>0</v>
      </c>
      <c r="AS46" s="404" t="str">
        <f>INDEX('Org2567'!$BM:$BM,MATCH(Raw_DATA!A46,'Org2567'!$D:$D,0))</f>
        <v>รพช.F2 P&lt;=30,000</v>
      </c>
      <c r="AT46" s="404">
        <f>INDEX('Org2567'!$BL:$BL,MATCH(Raw_DATA!A46,'Org2567'!$D:$D,0))</f>
        <v>5</v>
      </c>
      <c r="AU46" s="113"/>
      <c r="AV46" s="101">
        <v>563.47</v>
      </c>
      <c r="AW46" s="101">
        <v>215.99</v>
      </c>
      <c r="AX46" s="101">
        <v>83.93</v>
      </c>
      <c r="AY46" s="101">
        <v>580.41</v>
      </c>
      <c r="AZ46" s="101">
        <v>89.66</v>
      </c>
    </row>
    <row r="47" spans="1:52" x14ac:dyDescent="0.7">
      <c r="A47" s="101" t="s">
        <v>64</v>
      </c>
      <c r="B47" s="101" t="s">
        <v>4081</v>
      </c>
      <c r="C47" s="111" t="str">
        <f>IF(A47="","",INDEX(ID!P:P,MATCH(Raw_DATA!A47,ID!A:A,0)))</f>
        <v>รพช.F3 P&lt;=15,000</v>
      </c>
      <c r="D47" s="101">
        <f>IF(A47="","",INDEX(ID!M:M,MATCH(Raw_DATA!A47,ID!A:A,0)))</f>
        <v>2</v>
      </c>
      <c r="E47" s="112">
        <v>1.42</v>
      </c>
      <c r="F47" s="112">
        <v>1.36</v>
      </c>
      <c r="G47" s="112">
        <v>0.67</v>
      </c>
      <c r="H47" s="112">
        <v>6239004.9299999997</v>
      </c>
      <c r="I47" s="112">
        <v>5753105.25</v>
      </c>
      <c r="J47" s="112">
        <v>11276819.630000001</v>
      </c>
      <c r="K47" s="112">
        <v>-4889884.3600000003</v>
      </c>
      <c r="L47" s="112">
        <v>22.98</v>
      </c>
      <c r="M47" s="112">
        <v>6.1</v>
      </c>
      <c r="N47" s="112">
        <f t="shared" si="30"/>
        <v>552</v>
      </c>
      <c r="O47" s="112">
        <f t="shared" si="31"/>
        <v>167</v>
      </c>
      <c r="P47" s="112">
        <f t="shared" si="32"/>
        <v>345</v>
      </c>
      <c r="Q47" s="112">
        <f t="shared" si="33"/>
        <v>866</v>
      </c>
      <c r="R47" s="112">
        <f t="shared" si="34"/>
        <v>63</v>
      </c>
      <c r="S47" s="112" cm="1">
        <f t="array" ref="S47">_xlfn.QUARTILE.EXC(IF($D$5:$D$906=$D47,$L$5:$L$906),1)</f>
        <v>-5.3650000000000002</v>
      </c>
      <c r="T47" s="112" cm="1">
        <f t="array" ref="T47">_xlfn.QUARTILE.EXC(IF($D$5:$D$906=$D47,$L$5:$L$906),3)</f>
        <v>10.815000000000001</v>
      </c>
      <c r="U47" s="112">
        <f t="shared" si="14"/>
        <v>16.18</v>
      </c>
      <c r="V47" s="112">
        <f t="shared" si="15"/>
        <v>-29.634999999999998</v>
      </c>
      <c r="W47" s="112">
        <f t="shared" si="16"/>
        <v>35.085000000000001</v>
      </c>
      <c r="X47" s="112" t="b">
        <f t="shared" si="17"/>
        <v>0</v>
      </c>
      <c r="Y47" s="112" cm="1">
        <f t="array" ref="Y47">_xlfn.QUARTILE.EXC(IF($D$5:$D$906=$D47,$M$5:$M$906),1)</f>
        <v>-14.08</v>
      </c>
      <c r="Z47" s="112" cm="1">
        <f t="array" ref="Z47">_xlfn.QUARTILE.EXC(IF($D$5:$D$906=$D47,$M$5:$M$906),3)</f>
        <v>0.78999999999999981</v>
      </c>
      <c r="AA47" s="112">
        <f t="shared" si="18"/>
        <v>14.87</v>
      </c>
      <c r="AB47" s="112">
        <f t="shared" si="19"/>
        <v>-36.384999999999998</v>
      </c>
      <c r="AC47" s="112">
        <f t="shared" si="20"/>
        <v>23.094999999999999</v>
      </c>
      <c r="AD47" s="112" t="b">
        <f t="shared" si="21"/>
        <v>0</v>
      </c>
      <c r="AE47" s="101">
        <f t="shared" si="4"/>
        <v>0</v>
      </c>
      <c r="AF47" s="101">
        <f t="shared" si="5"/>
        <v>0</v>
      </c>
      <c r="AG47" s="406" cm="1">
        <f t="array" ref="AG47">_xlfn.QUARTILE.EXC(IF($AT$5:$AT$906=$AT47,$L$5:$L$906),1)</f>
        <v>-5.3650000000000002</v>
      </c>
      <c r="AH47" s="406" cm="1">
        <f t="array" ref="AH47">_xlfn.QUARTILE.EXC(IF($AT$5:$AT$906=$AT47,$L$5:$L$906),3)</f>
        <v>10.815000000000001</v>
      </c>
      <c r="AI47" s="406">
        <f t="shared" si="22"/>
        <v>16.18</v>
      </c>
      <c r="AJ47" s="406">
        <f t="shared" si="23"/>
        <v>-29.634999999999998</v>
      </c>
      <c r="AK47" s="406">
        <f t="shared" si="24"/>
        <v>35.085000000000001</v>
      </c>
      <c r="AL47" s="406" t="b">
        <f t="shared" si="25"/>
        <v>0</v>
      </c>
      <c r="AM47" s="406" cm="1">
        <f t="array" ref="AM47">_xlfn.QUARTILE.EXC(IF($AT$5:$AT$906=$AT47,$M$5:$M$906),1)</f>
        <v>-14.08</v>
      </c>
      <c r="AN47" s="406" cm="1">
        <f t="array" ref="AN47">_xlfn.QUARTILE.EXC(IF($AT$5:$AT$906=$AT47,$M$5:$M$906),3)</f>
        <v>0.78999999999999981</v>
      </c>
      <c r="AO47" s="406">
        <f t="shared" si="26"/>
        <v>14.87</v>
      </c>
      <c r="AP47" s="406">
        <f t="shared" si="27"/>
        <v>-36.384999999999998</v>
      </c>
      <c r="AQ47" s="406">
        <f t="shared" si="28"/>
        <v>23.094999999999999</v>
      </c>
      <c r="AR47" s="406" t="b">
        <f t="shared" si="29"/>
        <v>0</v>
      </c>
      <c r="AS47" s="404" t="str">
        <f>INDEX('Org2567'!$BM:$BM,MATCH(Raw_DATA!A47,'Org2567'!$D:$D,0))</f>
        <v>รพช.F3 P&lt;=15,000</v>
      </c>
      <c r="AT47" s="404">
        <f>INDEX('Org2567'!$BL:$BL,MATCH(Raw_DATA!A47,'Org2567'!$D:$D,0))</f>
        <v>2</v>
      </c>
      <c r="AU47" s="113"/>
      <c r="AV47" s="101">
        <v>552.33000000000004</v>
      </c>
      <c r="AW47" s="101">
        <v>166.58</v>
      </c>
      <c r="AX47" s="101">
        <v>345.04</v>
      </c>
      <c r="AY47" s="101">
        <v>865.99</v>
      </c>
      <c r="AZ47" s="101">
        <v>62.93</v>
      </c>
    </row>
    <row r="48" spans="1:52" x14ac:dyDescent="0.7">
      <c r="A48" s="101" t="s">
        <v>65</v>
      </c>
      <c r="B48" s="101" t="s">
        <v>1082</v>
      </c>
      <c r="C48" s="111" t="str">
        <f>IF(A48="","",INDEX(ID!P:P,MATCH(Raw_DATA!A48,ID!A:A,0)))</f>
        <v>รพท.S B&gt;400</v>
      </c>
      <c r="D48" s="101">
        <f>IF(A48="","",INDEX(ID!M:M,MATCH(Raw_DATA!A48,ID!A:A,0)))</f>
        <v>17</v>
      </c>
      <c r="E48" s="112">
        <v>1.77</v>
      </c>
      <c r="F48" s="112">
        <v>1.47</v>
      </c>
      <c r="G48" s="112">
        <v>0.88</v>
      </c>
      <c r="H48" s="112">
        <v>200195906.13</v>
      </c>
      <c r="I48" s="112">
        <v>52732663.130000003</v>
      </c>
      <c r="J48" s="112">
        <v>170207371.40000001</v>
      </c>
      <c r="K48" s="112">
        <v>-31121576.780000001</v>
      </c>
      <c r="L48" s="112">
        <v>11.46</v>
      </c>
      <c r="M48" s="112">
        <v>3.4</v>
      </c>
      <c r="N48" s="112">
        <f t="shared" si="30"/>
        <v>89</v>
      </c>
      <c r="O48" s="112">
        <f t="shared" si="31"/>
        <v>26</v>
      </c>
      <c r="P48" s="112">
        <f t="shared" si="32"/>
        <v>28</v>
      </c>
      <c r="Q48" s="112">
        <f t="shared" si="33"/>
        <v>45</v>
      </c>
      <c r="R48" s="112">
        <f t="shared" si="34"/>
        <v>46</v>
      </c>
      <c r="S48" s="112" cm="1">
        <f t="array" ref="S48">_xlfn.QUARTILE.EXC(IF($D$5:$D$906=$D48,$L$5:$L$906),1)</f>
        <v>-0.03</v>
      </c>
      <c r="T48" s="112" cm="1">
        <f t="array" ref="T48">_xlfn.QUARTILE.EXC(IF($D$5:$D$906=$D48,$L$5:$L$906),3)</f>
        <v>9.4700000000000006</v>
      </c>
      <c r="U48" s="112">
        <f t="shared" si="14"/>
        <v>9.5</v>
      </c>
      <c r="V48" s="112">
        <f t="shared" si="15"/>
        <v>-14.28</v>
      </c>
      <c r="W48" s="112">
        <f t="shared" si="16"/>
        <v>23.72</v>
      </c>
      <c r="X48" s="112" t="b">
        <f t="shared" si="17"/>
        <v>0</v>
      </c>
      <c r="Y48" s="112" cm="1">
        <f t="array" ref="Y48">_xlfn.QUARTILE.EXC(IF($D$5:$D$906=$D48,$M$5:$M$906),1)</f>
        <v>-6.29</v>
      </c>
      <c r="Z48" s="112" cm="1">
        <f t="array" ref="Z48">_xlfn.QUARTILE.EXC(IF($D$5:$D$906=$D48,$M$5:$M$906),3)</f>
        <v>1.83</v>
      </c>
      <c r="AA48" s="112">
        <f t="shared" si="18"/>
        <v>8.120000000000001</v>
      </c>
      <c r="AB48" s="112">
        <f t="shared" si="19"/>
        <v>-18.470000000000002</v>
      </c>
      <c r="AC48" s="112">
        <f t="shared" si="20"/>
        <v>14.010000000000002</v>
      </c>
      <c r="AD48" s="112" t="b">
        <f t="shared" si="21"/>
        <v>0</v>
      </c>
      <c r="AE48" s="101">
        <f t="shared" si="4"/>
        <v>0</v>
      </c>
      <c r="AF48" s="101">
        <f t="shared" si="5"/>
        <v>0</v>
      </c>
      <c r="AG48" s="406" cm="1">
        <f t="array" ref="AG48">_xlfn.QUARTILE.EXC(IF($AT$5:$AT$906=$AT48,$L$5:$L$906),1)</f>
        <v>-0.03</v>
      </c>
      <c r="AH48" s="406" cm="1">
        <f t="array" ref="AH48">_xlfn.QUARTILE.EXC(IF($AT$5:$AT$906=$AT48,$L$5:$L$906),3)</f>
        <v>9.4700000000000006</v>
      </c>
      <c r="AI48" s="406">
        <f t="shared" si="22"/>
        <v>9.5</v>
      </c>
      <c r="AJ48" s="406">
        <f t="shared" si="23"/>
        <v>-14.28</v>
      </c>
      <c r="AK48" s="406">
        <f t="shared" si="24"/>
        <v>23.72</v>
      </c>
      <c r="AL48" s="406" t="b">
        <f t="shared" si="25"/>
        <v>0</v>
      </c>
      <c r="AM48" s="406" cm="1">
        <f t="array" ref="AM48">_xlfn.QUARTILE.EXC(IF($AT$5:$AT$906=$AT48,$M$5:$M$906),1)</f>
        <v>-6.29</v>
      </c>
      <c r="AN48" s="406" cm="1">
        <f t="array" ref="AN48">_xlfn.QUARTILE.EXC(IF($AT$5:$AT$906=$AT48,$M$5:$M$906),3)</f>
        <v>1.83</v>
      </c>
      <c r="AO48" s="406">
        <f t="shared" si="26"/>
        <v>8.120000000000001</v>
      </c>
      <c r="AP48" s="406">
        <f t="shared" si="27"/>
        <v>-18.470000000000002</v>
      </c>
      <c r="AQ48" s="406">
        <f t="shared" si="28"/>
        <v>14.010000000000002</v>
      </c>
      <c r="AR48" s="406" t="b">
        <f t="shared" si="29"/>
        <v>0</v>
      </c>
      <c r="AS48" s="404" t="str">
        <f>INDEX('Org2567'!$BM:$BM,MATCH(Raw_DATA!A48,'Org2567'!$D:$D,0))</f>
        <v>รพท.S B&gt;400</v>
      </c>
      <c r="AT48" s="404">
        <f>INDEX('Org2567'!$BL:$BL,MATCH(Raw_DATA!A48,'Org2567'!$D:$D,0))</f>
        <v>17</v>
      </c>
      <c r="AU48" s="113"/>
      <c r="AV48" s="101">
        <v>89.41</v>
      </c>
      <c r="AW48" s="101">
        <v>25.76</v>
      </c>
      <c r="AX48" s="101">
        <v>27.97</v>
      </c>
      <c r="AY48" s="101">
        <v>44.5</v>
      </c>
      <c r="AZ48" s="101">
        <v>45.88</v>
      </c>
    </row>
    <row r="49" spans="1:52" x14ac:dyDescent="0.7">
      <c r="A49" s="101" t="s">
        <v>66</v>
      </c>
      <c r="B49" s="101" t="s">
        <v>1086</v>
      </c>
      <c r="C49" s="111" t="str">
        <f>IF(A49="","",INDEX(ID!P:P,MATCH(Raw_DATA!A49,ID!A:A,0)))</f>
        <v>รพช.F2 P&lt;=30,000</v>
      </c>
      <c r="D49" s="101">
        <f>IF(A49="","",INDEX(ID!M:M,MATCH(Raw_DATA!A49,ID!A:A,0)))</f>
        <v>5</v>
      </c>
      <c r="E49" s="112">
        <v>1.99</v>
      </c>
      <c r="F49" s="112">
        <v>1.91</v>
      </c>
      <c r="G49" s="112">
        <v>1.45</v>
      </c>
      <c r="H49" s="112">
        <v>7279495.9299999997</v>
      </c>
      <c r="I49" s="112">
        <v>-1789721.56</v>
      </c>
      <c r="J49" s="112">
        <v>516316.24</v>
      </c>
      <c r="K49" s="112">
        <v>3344842.06</v>
      </c>
      <c r="L49" s="112">
        <v>0.94</v>
      </c>
      <c r="M49" s="112">
        <v>-5.28</v>
      </c>
      <c r="N49" s="112">
        <f t="shared" si="30"/>
        <v>38</v>
      </c>
      <c r="O49" s="112">
        <f t="shared" si="31"/>
        <v>32</v>
      </c>
      <c r="P49" s="112">
        <f t="shared" si="32"/>
        <v>35</v>
      </c>
      <c r="Q49" s="112">
        <f t="shared" si="33"/>
        <v>45</v>
      </c>
      <c r="R49" s="112">
        <f t="shared" si="34"/>
        <v>34</v>
      </c>
      <c r="S49" s="112" cm="1">
        <f t="array" ref="S49">_xlfn.QUARTILE.EXC(IF($D$5:$D$906=$D49,$L$5:$L$906),1)</f>
        <v>-9.4075000000000006</v>
      </c>
      <c r="T49" s="112" cm="1">
        <f t="array" ref="T49">_xlfn.QUARTILE.EXC(IF($D$5:$D$906=$D49,$L$5:$L$906),3)</f>
        <v>1.645</v>
      </c>
      <c r="U49" s="112">
        <f t="shared" si="14"/>
        <v>11.0525</v>
      </c>
      <c r="V49" s="112">
        <f t="shared" si="15"/>
        <v>-25.986249999999998</v>
      </c>
      <c r="W49" s="112">
        <f t="shared" si="16"/>
        <v>18.223749999999999</v>
      </c>
      <c r="X49" s="112" t="b">
        <f t="shared" si="17"/>
        <v>0</v>
      </c>
      <c r="Y49" s="112" cm="1">
        <f t="array" ref="Y49">_xlfn.QUARTILE.EXC(IF($D$5:$D$906=$D49,$M$5:$M$906),1)</f>
        <v>-18.744999999999997</v>
      </c>
      <c r="Z49" s="112" cm="1">
        <f t="array" ref="Z49">_xlfn.QUARTILE.EXC(IF($D$5:$D$906=$D49,$M$5:$M$906),3)</f>
        <v>-2.7</v>
      </c>
      <c r="AA49" s="112">
        <f t="shared" si="18"/>
        <v>16.044999999999998</v>
      </c>
      <c r="AB49" s="112">
        <f t="shared" si="19"/>
        <v>-42.812499999999993</v>
      </c>
      <c r="AC49" s="112">
        <f t="shared" si="20"/>
        <v>21.367499999999996</v>
      </c>
      <c r="AD49" s="112" t="b">
        <f t="shared" si="21"/>
        <v>0</v>
      </c>
      <c r="AE49" s="101">
        <f t="shared" si="4"/>
        <v>1</v>
      </c>
      <c r="AF49" s="101">
        <f t="shared" si="5"/>
        <v>0</v>
      </c>
      <c r="AG49" s="406" cm="1">
        <f t="array" ref="AG49">_xlfn.QUARTILE.EXC(IF($AT$5:$AT$906=$AT49,$L$5:$L$906),1)</f>
        <v>-9.4075000000000006</v>
      </c>
      <c r="AH49" s="406" cm="1">
        <f t="array" ref="AH49">_xlfn.QUARTILE.EXC(IF($AT$5:$AT$906=$AT49,$L$5:$L$906),3)</f>
        <v>1.645</v>
      </c>
      <c r="AI49" s="406">
        <f t="shared" si="22"/>
        <v>11.0525</v>
      </c>
      <c r="AJ49" s="406">
        <f t="shared" si="23"/>
        <v>-25.986249999999998</v>
      </c>
      <c r="AK49" s="406">
        <f t="shared" si="24"/>
        <v>18.223749999999999</v>
      </c>
      <c r="AL49" s="406" t="b">
        <f t="shared" si="25"/>
        <v>0</v>
      </c>
      <c r="AM49" s="406" cm="1">
        <f t="array" ref="AM49">_xlfn.QUARTILE.EXC(IF($AT$5:$AT$906=$AT49,$M$5:$M$906),1)</f>
        <v>-18.744999999999997</v>
      </c>
      <c r="AN49" s="406" cm="1">
        <f t="array" ref="AN49">_xlfn.QUARTILE.EXC(IF($AT$5:$AT$906=$AT49,$M$5:$M$906),3)</f>
        <v>-2.7</v>
      </c>
      <c r="AO49" s="406">
        <f t="shared" si="26"/>
        <v>16.044999999999998</v>
      </c>
      <c r="AP49" s="406">
        <f t="shared" si="27"/>
        <v>-42.812499999999993</v>
      </c>
      <c r="AQ49" s="406">
        <f t="shared" si="28"/>
        <v>21.367499999999996</v>
      </c>
      <c r="AR49" s="406" t="b">
        <f t="shared" si="29"/>
        <v>0</v>
      </c>
      <c r="AS49" s="404" t="str">
        <f>INDEX('Org2567'!$BM:$BM,MATCH(Raw_DATA!A49,'Org2567'!$D:$D,0))</f>
        <v>รพช.F2 P&lt;=30,000</v>
      </c>
      <c r="AT49" s="404">
        <f>INDEX('Org2567'!$BL:$BL,MATCH(Raw_DATA!A49,'Org2567'!$D:$D,0))</f>
        <v>5</v>
      </c>
      <c r="AU49" s="113"/>
      <c r="AV49" s="101">
        <v>38.32</v>
      </c>
      <c r="AW49" s="101">
        <v>31.82</v>
      </c>
      <c r="AX49" s="101">
        <v>35.32</v>
      </c>
      <c r="AY49" s="101">
        <v>45.03</v>
      </c>
      <c r="AZ49" s="101">
        <v>33.950000000000003</v>
      </c>
    </row>
    <row r="50" spans="1:52" x14ac:dyDescent="0.7">
      <c r="A50" s="101" t="s">
        <v>67</v>
      </c>
      <c r="B50" s="101" t="s">
        <v>1089</v>
      </c>
      <c r="C50" s="111" t="str">
        <f>IF(A50="","",INDEX(ID!P:P,MATCH(Raw_DATA!A50,ID!A:A,0)))</f>
        <v>รพช.F2 P&lt;=30,000</v>
      </c>
      <c r="D50" s="101">
        <f>IF(A50="","",INDEX(ID!M:M,MATCH(Raw_DATA!A50,ID!A:A,0)))</f>
        <v>5</v>
      </c>
      <c r="E50" s="112">
        <v>1.24</v>
      </c>
      <c r="F50" s="112">
        <v>1.17</v>
      </c>
      <c r="G50" s="112">
        <v>0.76</v>
      </c>
      <c r="H50" s="112">
        <v>2493127.69</v>
      </c>
      <c r="I50" s="112">
        <v>-11466217.279999999</v>
      </c>
      <c r="J50" s="112">
        <v>-9386336.9700000007</v>
      </c>
      <c r="K50" s="112">
        <v>-2544849.66</v>
      </c>
      <c r="L50" s="112">
        <v>-19.55</v>
      </c>
      <c r="M50" s="112">
        <v>-38</v>
      </c>
      <c r="N50" s="112">
        <f t="shared" si="30"/>
        <v>74</v>
      </c>
      <c r="O50" s="112">
        <f t="shared" si="31"/>
        <v>9</v>
      </c>
      <c r="P50" s="112">
        <f t="shared" si="32"/>
        <v>26</v>
      </c>
      <c r="Q50" s="112">
        <f t="shared" si="33"/>
        <v>29</v>
      </c>
      <c r="R50" s="112">
        <f t="shared" si="34"/>
        <v>42</v>
      </c>
      <c r="S50" s="112" cm="1">
        <f t="array" ref="S50">_xlfn.QUARTILE.EXC(IF($D$5:$D$906=$D50,$L$5:$L$906),1)</f>
        <v>-9.4075000000000006</v>
      </c>
      <c r="T50" s="112" cm="1">
        <f t="array" ref="T50">_xlfn.QUARTILE.EXC(IF($D$5:$D$906=$D50,$L$5:$L$906),3)</f>
        <v>1.645</v>
      </c>
      <c r="U50" s="112">
        <f t="shared" si="14"/>
        <v>11.0525</v>
      </c>
      <c r="V50" s="112">
        <f t="shared" si="15"/>
        <v>-25.986249999999998</v>
      </c>
      <c r="W50" s="112">
        <f t="shared" si="16"/>
        <v>18.223749999999999</v>
      </c>
      <c r="X50" s="112" t="b">
        <f t="shared" si="17"/>
        <v>0</v>
      </c>
      <c r="Y50" s="112" cm="1">
        <f t="array" ref="Y50">_xlfn.QUARTILE.EXC(IF($D$5:$D$906=$D50,$M$5:$M$906),1)</f>
        <v>-18.744999999999997</v>
      </c>
      <c r="Z50" s="112" cm="1">
        <f t="array" ref="Z50">_xlfn.QUARTILE.EXC(IF($D$5:$D$906=$D50,$M$5:$M$906),3)</f>
        <v>-2.7</v>
      </c>
      <c r="AA50" s="112">
        <f t="shared" si="18"/>
        <v>16.044999999999998</v>
      </c>
      <c r="AB50" s="112">
        <f t="shared" si="19"/>
        <v>-42.812499999999993</v>
      </c>
      <c r="AC50" s="112">
        <f t="shared" si="20"/>
        <v>21.367499999999996</v>
      </c>
      <c r="AD50" s="112" t="b">
        <f t="shared" si="21"/>
        <v>0</v>
      </c>
      <c r="AE50" s="101">
        <f t="shared" si="4"/>
        <v>1</v>
      </c>
      <c r="AF50" s="101">
        <f t="shared" si="5"/>
        <v>1</v>
      </c>
      <c r="AG50" s="406" cm="1">
        <f t="array" ref="AG50">_xlfn.QUARTILE.EXC(IF($AT$5:$AT$906=$AT50,$L$5:$L$906),1)</f>
        <v>-9.4075000000000006</v>
      </c>
      <c r="AH50" s="406" cm="1">
        <f t="array" ref="AH50">_xlfn.QUARTILE.EXC(IF($AT$5:$AT$906=$AT50,$L$5:$L$906),3)</f>
        <v>1.645</v>
      </c>
      <c r="AI50" s="406">
        <f t="shared" si="22"/>
        <v>11.0525</v>
      </c>
      <c r="AJ50" s="406">
        <f t="shared" si="23"/>
        <v>-25.986249999999998</v>
      </c>
      <c r="AK50" s="406">
        <f t="shared" si="24"/>
        <v>18.223749999999999</v>
      </c>
      <c r="AL50" s="406" t="b">
        <f t="shared" si="25"/>
        <v>0</v>
      </c>
      <c r="AM50" s="406" cm="1">
        <f t="array" ref="AM50">_xlfn.QUARTILE.EXC(IF($AT$5:$AT$906=$AT50,$M$5:$M$906),1)</f>
        <v>-18.744999999999997</v>
      </c>
      <c r="AN50" s="406" cm="1">
        <f t="array" ref="AN50">_xlfn.QUARTILE.EXC(IF($AT$5:$AT$906=$AT50,$M$5:$M$906),3)</f>
        <v>-2.7</v>
      </c>
      <c r="AO50" s="406">
        <f t="shared" si="26"/>
        <v>16.044999999999998</v>
      </c>
      <c r="AP50" s="406">
        <f t="shared" si="27"/>
        <v>-42.812499999999993</v>
      </c>
      <c r="AQ50" s="406">
        <f t="shared" si="28"/>
        <v>21.367499999999996</v>
      </c>
      <c r="AR50" s="406" t="b">
        <f t="shared" si="29"/>
        <v>0</v>
      </c>
      <c r="AS50" s="404" t="str">
        <f>INDEX('Org2567'!$BM:$BM,MATCH(Raw_DATA!A50,'Org2567'!$D:$D,0))</f>
        <v>รพช.F2 P&lt;=30,000</v>
      </c>
      <c r="AT50" s="404">
        <f>INDEX('Org2567'!$BL:$BL,MATCH(Raw_DATA!A50,'Org2567'!$D:$D,0))</f>
        <v>5</v>
      </c>
      <c r="AU50" s="113"/>
      <c r="AV50" s="101">
        <v>74.27</v>
      </c>
      <c r="AW50" s="101">
        <v>9.31</v>
      </c>
      <c r="AX50" s="101">
        <v>25.93</v>
      </c>
      <c r="AY50" s="101">
        <v>29.26</v>
      </c>
      <c r="AZ50" s="101">
        <v>42.19</v>
      </c>
    </row>
    <row r="51" spans="1:52" x14ac:dyDescent="0.7">
      <c r="A51" s="101" t="s">
        <v>68</v>
      </c>
      <c r="B51" s="101" t="s">
        <v>1092</v>
      </c>
      <c r="C51" s="111" t="str">
        <f>IF(A51="","",INDEX(ID!P:P,MATCH(Raw_DATA!A51,ID!A:A,0)))</f>
        <v>รพช.F2 P&lt;=30,000</v>
      </c>
      <c r="D51" s="101">
        <f>IF(A51="","",INDEX(ID!M:M,MATCH(Raw_DATA!A51,ID!A:A,0)))</f>
        <v>5</v>
      </c>
      <c r="E51" s="112">
        <v>2.4300000000000002</v>
      </c>
      <c r="F51" s="112">
        <v>2.2799999999999998</v>
      </c>
      <c r="G51" s="112">
        <v>1.2</v>
      </c>
      <c r="H51" s="112">
        <v>15984921.119999999</v>
      </c>
      <c r="I51" s="112">
        <v>-3036214.58</v>
      </c>
      <c r="J51" s="112">
        <v>-3089328.26</v>
      </c>
      <c r="K51" s="112">
        <v>2303668.81</v>
      </c>
      <c r="L51" s="112">
        <v>-3.26</v>
      </c>
      <c r="M51" s="112">
        <v>-4.79</v>
      </c>
      <c r="N51" s="112">
        <f t="shared" si="30"/>
        <v>65</v>
      </c>
      <c r="O51" s="112">
        <f t="shared" si="31"/>
        <v>68</v>
      </c>
      <c r="P51" s="112">
        <f t="shared" si="32"/>
        <v>56</v>
      </c>
      <c r="Q51" s="112">
        <f t="shared" si="33"/>
        <v>32</v>
      </c>
      <c r="R51" s="112">
        <f t="shared" si="34"/>
        <v>27</v>
      </c>
      <c r="S51" s="112" cm="1">
        <f t="array" ref="S51">_xlfn.QUARTILE.EXC(IF($D$5:$D$906=$D51,$L$5:$L$906),1)</f>
        <v>-9.4075000000000006</v>
      </c>
      <c r="T51" s="112" cm="1">
        <f t="array" ref="T51">_xlfn.QUARTILE.EXC(IF($D$5:$D$906=$D51,$L$5:$L$906),3)</f>
        <v>1.645</v>
      </c>
      <c r="U51" s="112">
        <f t="shared" si="14"/>
        <v>11.0525</v>
      </c>
      <c r="V51" s="112">
        <f t="shared" si="15"/>
        <v>-25.986249999999998</v>
      </c>
      <c r="W51" s="112">
        <f t="shared" si="16"/>
        <v>18.223749999999999</v>
      </c>
      <c r="X51" s="112" t="b">
        <f t="shared" si="17"/>
        <v>0</v>
      </c>
      <c r="Y51" s="112" cm="1">
        <f t="array" ref="Y51">_xlfn.QUARTILE.EXC(IF($D$5:$D$906=$D51,$M$5:$M$906),1)</f>
        <v>-18.744999999999997</v>
      </c>
      <c r="Z51" s="112" cm="1">
        <f t="array" ref="Z51">_xlfn.QUARTILE.EXC(IF($D$5:$D$906=$D51,$M$5:$M$906),3)</f>
        <v>-2.7</v>
      </c>
      <c r="AA51" s="112">
        <f t="shared" si="18"/>
        <v>16.044999999999998</v>
      </c>
      <c r="AB51" s="112">
        <f t="shared" si="19"/>
        <v>-42.812499999999993</v>
      </c>
      <c r="AC51" s="112">
        <f t="shared" si="20"/>
        <v>21.367499999999996</v>
      </c>
      <c r="AD51" s="112" t="b">
        <f t="shared" si="21"/>
        <v>0</v>
      </c>
      <c r="AE51" s="101">
        <f t="shared" si="4"/>
        <v>1</v>
      </c>
      <c r="AF51" s="101">
        <f t="shared" si="5"/>
        <v>1</v>
      </c>
      <c r="AG51" s="406" cm="1">
        <f t="array" ref="AG51">_xlfn.QUARTILE.EXC(IF($AT$5:$AT$906=$AT51,$L$5:$L$906),1)</f>
        <v>-9.4075000000000006</v>
      </c>
      <c r="AH51" s="406" cm="1">
        <f t="array" ref="AH51">_xlfn.QUARTILE.EXC(IF($AT$5:$AT$906=$AT51,$L$5:$L$906),3)</f>
        <v>1.645</v>
      </c>
      <c r="AI51" s="406">
        <f t="shared" si="22"/>
        <v>11.0525</v>
      </c>
      <c r="AJ51" s="406">
        <f t="shared" si="23"/>
        <v>-25.986249999999998</v>
      </c>
      <c r="AK51" s="406">
        <f t="shared" si="24"/>
        <v>18.223749999999999</v>
      </c>
      <c r="AL51" s="406" t="b">
        <f t="shared" si="25"/>
        <v>0</v>
      </c>
      <c r="AM51" s="406" cm="1">
        <f t="array" ref="AM51">_xlfn.QUARTILE.EXC(IF($AT$5:$AT$906=$AT51,$M$5:$M$906),1)</f>
        <v>-18.744999999999997</v>
      </c>
      <c r="AN51" s="406" cm="1">
        <f t="array" ref="AN51">_xlfn.QUARTILE.EXC(IF($AT$5:$AT$906=$AT51,$M$5:$M$906),3)</f>
        <v>-2.7</v>
      </c>
      <c r="AO51" s="406">
        <f t="shared" si="26"/>
        <v>16.044999999999998</v>
      </c>
      <c r="AP51" s="406">
        <f t="shared" si="27"/>
        <v>-42.812499999999993</v>
      </c>
      <c r="AQ51" s="406">
        <f t="shared" si="28"/>
        <v>21.367499999999996</v>
      </c>
      <c r="AR51" s="406" t="b">
        <f t="shared" si="29"/>
        <v>0</v>
      </c>
      <c r="AS51" s="404" t="str">
        <f>INDEX('Org2567'!$BM:$BM,MATCH(Raw_DATA!A51,'Org2567'!$D:$D,0))</f>
        <v>รพช.F2 P&lt;=30,000</v>
      </c>
      <c r="AT51" s="404">
        <f>INDEX('Org2567'!$BL:$BL,MATCH(Raw_DATA!A51,'Org2567'!$D:$D,0))</f>
        <v>5</v>
      </c>
      <c r="AU51" s="113"/>
      <c r="AV51" s="101">
        <v>64.97</v>
      </c>
      <c r="AW51" s="101">
        <v>68.099999999999994</v>
      </c>
      <c r="AX51" s="101">
        <v>55.57</v>
      </c>
      <c r="AY51" s="101">
        <v>32.14</v>
      </c>
      <c r="AZ51" s="101">
        <v>27.29</v>
      </c>
    </row>
    <row r="52" spans="1:52" x14ac:dyDescent="0.7">
      <c r="A52" s="101" t="s">
        <v>69</v>
      </c>
      <c r="B52" s="101" t="s">
        <v>1095</v>
      </c>
      <c r="C52" s="111" t="str">
        <f>IF(A52="","",INDEX(ID!P:P,MATCH(Raw_DATA!A52,ID!A:A,0)))</f>
        <v>รพช.F1 P&lt;=50,000</v>
      </c>
      <c r="D52" s="101">
        <f>IF(A52="","",INDEX(ID!M:M,MATCH(Raw_DATA!A52,ID!A:A,0)))</f>
        <v>9</v>
      </c>
      <c r="E52" s="112">
        <v>2.79</v>
      </c>
      <c r="F52" s="112">
        <v>2.71</v>
      </c>
      <c r="G52" s="112">
        <v>1.6</v>
      </c>
      <c r="H52" s="112">
        <v>36723816</v>
      </c>
      <c r="I52" s="112">
        <v>3444398.98</v>
      </c>
      <c r="J52" s="112">
        <v>7570092.1500000004</v>
      </c>
      <c r="K52" s="112">
        <v>12271564.08</v>
      </c>
      <c r="L52" s="112">
        <v>5.58</v>
      </c>
      <c r="M52" s="112">
        <v>2.96</v>
      </c>
      <c r="N52" s="112">
        <f t="shared" si="30"/>
        <v>26</v>
      </c>
      <c r="O52" s="112">
        <f t="shared" si="31"/>
        <v>47</v>
      </c>
      <c r="P52" s="112">
        <f t="shared" si="32"/>
        <v>50</v>
      </c>
      <c r="Q52" s="112">
        <f t="shared" si="33"/>
        <v>48</v>
      </c>
      <c r="R52" s="112">
        <f t="shared" si="34"/>
        <v>24</v>
      </c>
      <c r="S52" s="112" cm="1">
        <f t="array" ref="S52">_xlfn.QUARTILE.EXC(IF($D$5:$D$906=$D52,$L$5:$L$906),1)</f>
        <v>-8.26</v>
      </c>
      <c r="T52" s="112" cm="1">
        <f t="array" ref="T52">_xlfn.QUARTILE.EXC(IF($D$5:$D$906=$D52,$L$5:$L$906),3)</f>
        <v>3.2450000000000001</v>
      </c>
      <c r="U52" s="112">
        <f t="shared" si="14"/>
        <v>11.504999999999999</v>
      </c>
      <c r="V52" s="112">
        <f t="shared" si="15"/>
        <v>-25.517499999999998</v>
      </c>
      <c r="W52" s="112">
        <f t="shared" si="16"/>
        <v>20.502500000000001</v>
      </c>
      <c r="X52" s="112" t="b">
        <f t="shared" si="17"/>
        <v>0</v>
      </c>
      <c r="Y52" s="112" cm="1">
        <f t="array" ref="Y52">_xlfn.QUARTILE.EXC(IF($D$5:$D$906=$D52,$M$5:$M$906),1)</f>
        <v>-12.452500000000001</v>
      </c>
      <c r="Z52" s="112" cm="1">
        <f t="array" ref="Z52">_xlfn.QUARTILE.EXC(IF($D$5:$D$906=$D52,$M$5:$M$906),3)</f>
        <v>0.39</v>
      </c>
      <c r="AA52" s="112">
        <f t="shared" si="18"/>
        <v>12.842500000000001</v>
      </c>
      <c r="AB52" s="112">
        <f t="shared" si="19"/>
        <v>-31.716250000000002</v>
      </c>
      <c r="AC52" s="112">
        <f t="shared" si="20"/>
        <v>19.653750000000002</v>
      </c>
      <c r="AD52" s="112" t="b">
        <f t="shared" si="21"/>
        <v>0</v>
      </c>
      <c r="AE52" s="101">
        <f t="shared" si="4"/>
        <v>0</v>
      </c>
      <c r="AF52" s="101">
        <f t="shared" si="5"/>
        <v>0</v>
      </c>
      <c r="AG52" s="406" cm="1">
        <f t="array" ref="AG52">_xlfn.QUARTILE.EXC(IF($AT$5:$AT$906=$AT52,$L$5:$L$906),1)</f>
        <v>-8.26</v>
      </c>
      <c r="AH52" s="406" cm="1">
        <f t="array" ref="AH52">_xlfn.QUARTILE.EXC(IF($AT$5:$AT$906=$AT52,$L$5:$L$906),3)</f>
        <v>3.2450000000000001</v>
      </c>
      <c r="AI52" s="406">
        <f t="shared" si="22"/>
        <v>11.504999999999999</v>
      </c>
      <c r="AJ52" s="406">
        <f t="shared" si="23"/>
        <v>-25.517499999999998</v>
      </c>
      <c r="AK52" s="406">
        <f t="shared" si="24"/>
        <v>20.502500000000001</v>
      </c>
      <c r="AL52" s="406" t="b">
        <f t="shared" si="25"/>
        <v>0</v>
      </c>
      <c r="AM52" s="406" cm="1">
        <f t="array" ref="AM52">_xlfn.QUARTILE.EXC(IF($AT$5:$AT$906=$AT52,$M$5:$M$906),1)</f>
        <v>-12.452500000000001</v>
      </c>
      <c r="AN52" s="406" cm="1">
        <f t="array" ref="AN52">_xlfn.QUARTILE.EXC(IF($AT$5:$AT$906=$AT52,$M$5:$M$906),3)</f>
        <v>0.39</v>
      </c>
      <c r="AO52" s="406">
        <f t="shared" si="26"/>
        <v>12.842500000000001</v>
      </c>
      <c r="AP52" s="406">
        <f t="shared" si="27"/>
        <v>-31.716250000000002</v>
      </c>
      <c r="AQ52" s="406">
        <f t="shared" si="28"/>
        <v>19.653750000000002</v>
      </c>
      <c r="AR52" s="406" t="b">
        <f t="shared" si="29"/>
        <v>0</v>
      </c>
      <c r="AS52" s="404" t="str">
        <f>INDEX('Org2567'!$BM:$BM,MATCH(Raw_DATA!A52,'Org2567'!$D:$D,0))</f>
        <v>รพช.F1 P&lt;=50,000</v>
      </c>
      <c r="AT52" s="404">
        <f>INDEX('Org2567'!$BL:$BL,MATCH(Raw_DATA!A52,'Org2567'!$D:$D,0))</f>
        <v>9</v>
      </c>
      <c r="AU52" s="113"/>
      <c r="AV52" s="101">
        <v>25.8</v>
      </c>
      <c r="AW52" s="101">
        <v>46.9</v>
      </c>
      <c r="AX52" s="101">
        <v>50.3</v>
      </c>
      <c r="AY52" s="101">
        <v>47.98</v>
      </c>
      <c r="AZ52" s="101">
        <v>24.41</v>
      </c>
    </row>
    <row r="53" spans="1:52" x14ac:dyDescent="0.7">
      <c r="A53" s="101" t="s">
        <v>70</v>
      </c>
      <c r="B53" s="101" t="s">
        <v>1098</v>
      </c>
      <c r="C53" s="111" t="str">
        <f>IF(A53="","",INDEX(ID!P:P,MATCH(Raw_DATA!A53,ID!A:A,0)))</f>
        <v>รพช.F1 P&lt;=50,000</v>
      </c>
      <c r="D53" s="101">
        <f>IF(A53="","",INDEX(ID!M:M,MATCH(Raw_DATA!A53,ID!A:A,0)))</f>
        <v>9</v>
      </c>
      <c r="E53" s="112">
        <v>2.29</v>
      </c>
      <c r="F53" s="112">
        <v>2.13</v>
      </c>
      <c r="G53" s="112">
        <v>1.28</v>
      </c>
      <c r="H53" s="112">
        <v>24278311.75</v>
      </c>
      <c r="I53" s="112">
        <v>-11558586.939999999</v>
      </c>
      <c r="J53" s="112">
        <v>-7440886.1299999999</v>
      </c>
      <c r="K53" s="112">
        <v>5327376.0599999996</v>
      </c>
      <c r="L53" s="112">
        <v>-4.1100000000000003</v>
      </c>
      <c r="M53" s="112">
        <v>-11.06</v>
      </c>
      <c r="N53" s="112">
        <f t="shared" si="30"/>
        <v>20</v>
      </c>
      <c r="O53" s="112">
        <f t="shared" si="31"/>
        <v>20</v>
      </c>
      <c r="P53" s="112">
        <f t="shared" si="32"/>
        <v>54</v>
      </c>
      <c r="Q53" s="112">
        <f t="shared" si="33"/>
        <v>17</v>
      </c>
      <c r="R53" s="112">
        <f t="shared" si="34"/>
        <v>27</v>
      </c>
      <c r="S53" s="112" cm="1">
        <f t="array" ref="S53">_xlfn.QUARTILE.EXC(IF($D$5:$D$906=$D53,$L$5:$L$906),1)</f>
        <v>-8.26</v>
      </c>
      <c r="T53" s="112" cm="1">
        <f t="array" ref="T53">_xlfn.QUARTILE.EXC(IF($D$5:$D$906=$D53,$L$5:$L$906),3)</f>
        <v>3.2450000000000001</v>
      </c>
      <c r="U53" s="112">
        <f t="shared" si="14"/>
        <v>11.504999999999999</v>
      </c>
      <c r="V53" s="112">
        <f t="shared" si="15"/>
        <v>-25.517499999999998</v>
      </c>
      <c r="W53" s="112">
        <f t="shared" si="16"/>
        <v>20.502500000000001</v>
      </c>
      <c r="X53" s="112" t="b">
        <f t="shared" si="17"/>
        <v>0</v>
      </c>
      <c r="Y53" s="112" cm="1">
        <f t="array" ref="Y53">_xlfn.QUARTILE.EXC(IF($D$5:$D$906=$D53,$M$5:$M$906),1)</f>
        <v>-12.452500000000001</v>
      </c>
      <c r="Z53" s="112" cm="1">
        <f t="array" ref="Z53">_xlfn.QUARTILE.EXC(IF($D$5:$D$906=$D53,$M$5:$M$906),3)</f>
        <v>0.39</v>
      </c>
      <c r="AA53" s="112">
        <f t="shared" si="18"/>
        <v>12.842500000000001</v>
      </c>
      <c r="AB53" s="112">
        <f t="shared" si="19"/>
        <v>-31.716250000000002</v>
      </c>
      <c r="AC53" s="112">
        <f t="shared" si="20"/>
        <v>19.653750000000002</v>
      </c>
      <c r="AD53" s="112" t="b">
        <f t="shared" si="21"/>
        <v>0</v>
      </c>
      <c r="AE53" s="101">
        <f t="shared" si="4"/>
        <v>1</v>
      </c>
      <c r="AF53" s="101">
        <f t="shared" si="5"/>
        <v>1</v>
      </c>
      <c r="AG53" s="406" cm="1">
        <f t="array" ref="AG53">_xlfn.QUARTILE.EXC(IF($AT$5:$AT$906=$AT53,$L$5:$L$906),1)</f>
        <v>-8.26</v>
      </c>
      <c r="AH53" s="406" cm="1">
        <f t="array" ref="AH53">_xlfn.QUARTILE.EXC(IF($AT$5:$AT$906=$AT53,$L$5:$L$906),3)</f>
        <v>3.2450000000000001</v>
      </c>
      <c r="AI53" s="406">
        <f t="shared" si="22"/>
        <v>11.504999999999999</v>
      </c>
      <c r="AJ53" s="406">
        <f t="shared" si="23"/>
        <v>-25.517499999999998</v>
      </c>
      <c r="AK53" s="406">
        <f t="shared" si="24"/>
        <v>20.502500000000001</v>
      </c>
      <c r="AL53" s="406" t="b">
        <f t="shared" si="25"/>
        <v>0</v>
      </c>
      <c r="AM53" s="406" cm="1">
        <f t="array" ref="AM53">_xlfn.QUARTILE.EXC(IF($AT$5:$AT$906=$AT53,$M$5:$M$906),1)</f>
        <v>-12.452500000000001</v>
      </c>
      <c r="AN53" s="406" cm="1">
        <f t="array" ref="AN53">_xlfn.QUARTILE.EXC(IF($AT$5:$AT$906=$AT53,$M$5:$M$906),3)</f>
        <v>0.39</v>
      </c>
      <c r="AO53" s="406">
        <f t="shared" si="26"/>
        <v>12.842500000000001</v>
      </c>
      <c r="AP53" s="406">
        <f t="shared" si="27"/>
        <v>-31.716250000000002</v>
      </c>
      <c r="AQ53" s="406">
        <f t="shared" si="28"/>
        <v>19.653750000000002</v>
      </c>
      <c r="AR53" s="406" t="b">
        <f t="shared" si="29"/>
        <v>0</v>
      </c>
      <c r="AS53" s="404" t="str">
        <f>INDEX('Org2567'!$BM:$BM,MATCH(Raw_DATA!A53,'Org2567'!$D:$D,0))</f>
        <v>รพช.F1 P&lt;=50,000</v>
      </c>
      <c r="AT53" s="404">
        <f>INDEX('Org2567'!$BL:$BL,MATCH(Raw_DATA!A53,'Org2567'!$D:$D,0))</f>
        <v>9</v>
      </c>
      <c r="AU53" s="113"/>
      <c r="AV53" s="101">
        <v>19.86</v>
      </c>
      <c r="AW53" s="101">
        <v>19.53</v>
      </c>
      <c r="AX53" s="101">
        <v>54.26</v>
      </c>
      <c r="AY53" s="101">
        <v>16.87</v>
      </c>
      <c r="AZ53" s="101">
        <v>26.91</v>
      </c>
    </row>
    <row r="54" spans="1:52" x14ac:dyDescent="0.7">
      <c r="A54" s="101" t="s">
        <v>71</v>
      </c>
      <c r="B54" s="101" t="s">
        <v>1101</v>
      </c>
      <c r="C54" s="111" t="str">
        <f>IF(A54="","",INDEX(ID!P:P,MATCH(Raw_DATA!A54,ID!A:A,0)))</f>
        <v>รพช.F2 P&lt;=30,000</v>
      </c>
      <c r="D54" s="101">
        <f>IF(A54="","",INDEX(ID!M:M,MATCH(Raw_DATA!A54,ID!A:A,0)))</f>
        <v>5</v>
      </c>
      <c r="E54" s="112">
        <v>2.54</v>
      </c>
      <c r="F54" s="112">
        <v>2.4</v>
      </c>
      <c r="G54" s="112">
        <v>1.87</v>
      </c>
      <c r="H54" s="112">
        <v>13278856.140000001</v>
      </c>
      <c r="I54" s="112">
        <v>-4200400.8</v>
      </c>
      <c r="J54" s="112">
        <v>-2480301.87</v>
      </c>
      <c r="K54" s="112">
        <v>7513367.0999999996</v>
      </c>
      <c r="L54" s="112">
        <v>-3.43</v>
      </c>
      <c r="M54" s="112">
        <v>-11.93</v>
      </c>
      <c r="N54" s="112">
        <f t="shared" si="30"/>
        <v>9</v>
      </c>
      <c r="O54" s="112">
        <f t="shared" si="31"/>
        <v>18</v>
      </c>
      <c r="P54" s="112">
        <f t="shared" si="32"/>
        <v>50</v>
      </c>
      <c r="Q54" s="112">
        <f t="shared" si="33"/>
        <v>24</v>
      </c>
      <c r="R54" s="112">
        <f t="shared" si="34"/>
        <v>37</v>
      </c>
      <c r="S54" s="112" cm="1">
        <f t="array" ref="S54">_xlfn.QUARTILE.EXC(IF($D$5:$D$906=$D54,$L$5:$L$906),1)</f>
        <v>-9.4075000000000006</v>
      </c>
      <c r="T54" s="112" cm="1">
        <f t="array" ref="T54">_xlfn.QUARTILE.EXC(IF($D$5:$D$906=$D54,$L$5:$L$906),3)</f>
        <v>1.645</v>
      </c>
      <c r="U54" s="112">
        <f t="shared" si="14"/>
        <v>11.0525</v>
      </c>
      <c r="V54" s="112">
        <f t="shared" si="15"/>
        <v>-25.986249999999998</v>
      </c>
      <c r="W54" s="112">
        <f t="shared" si="16"/>
        <v>18.223749999999999</v>
      </c>
      <c r="X54" s="112" t="b">
        <f t="shared" si="17"/>
        <v>0</v>
      </c>
      <c r="Y54" s="112" cm="1">
        <f t="array" ref="Y54">_xlfn.QUARTILE.EXC(IF($D$5:$D$906=$D54,$M$5:$M$906),1)</f>
        <v>-18.744999999999997</v>
      </c>
      <c r="Z54" s="112" cm="1">
        <f t="array" ref="Z54">_xlfn.QUARTILE.EXC(IF($D$5:$D$906=$D54,$M$5:$M$906),3)</f>
        <v>-2.7</v>
      </c>
      <c r="AA54" s="112">
        <f t="shared" si="18"/>
        <v>16.044999999999998</v>
      </c>
      <c r="AB54" s="112">
        <f t="shared" si="19"/>
        <v>-42.812499999999993</v>
      </c>
      <c r="AC54" s="112">
        <f t="shared" si="20"/>
        <v>21.367499999999996</v>
      </c>
      <c r="AD54" s="112" t="b">
        <f t="shared" si="21"/>
        <v>0</v>
      </c>
      <c r="AE54" s="101">
        <f t="shared" si="4"/>
        <v>1</v>
      </c>
      <c r="AF54" s="101">
        <f t="shared" si="5"/>
        <v>1</v>
      </c>
      <c r="AG54" s="406" cm="1">
        <f t="array" ref="AG54">_xlfn.QUARTILE.EXC(IF($AT$5:$AT$906=$AT54,$L$5:$L$906),1)</f>
        <v>-9.4075000000000006</v>
      </c>
      <c r="AH54" s="406" cm="1">
        <f t="array" ref="AH54">_xlfn.QUARTILE.EXC(IF($AT$5:$AT$906=$AT54,$L$5:$L$906),3)</f>
        <v>1.645</v>
      </c>
      <c r="AI54" s="406">
        <f t="shared" si="22"/>
        <v>11.0525</v>
      </c>
      <c r="AJ54" s="406">
        <f t="shared" si="23"/>
        <v>-25.986249999999998</v>
      </c>
      <c r="AK54" s="406">
        <f t="shared" si="24"/>
        <v>18.223749999999999</v>
      </c>
      <c r="AL54" s="406" t="b">
        <f t="shared" si="25"/>
        <v>0</v>
      </c>
      <c r="AM54" s="406" cm="1">
        <f t="array" ref="AM54">_xlfn.QUARTILE.EXC(IF($AT$5:$AT$906=$AT54,$M$5:$M$906),1)</f>
        <v>-18.744999999999997</v>
      </c>
      <c r="AN54" s="406" cm="1">
        <f t="array" ref="AN54">_xlfn.QUARTILE.EXC(IF($AT$5:$AT$906=$AT54,$M$5:$M$906),3)</f>
        <v>-2.7</v>
      </c>
      <c r="AO54" s="406">
        <f t="shared" si="26"/>
        <v>16.044999999999998</v>
      </c>
      <c r="AP54" s="406">
        <f t="shared" si="27"/>
        <v>-42.812499999999993</v>
      </c>
      <c r="AQ54" s="406">
        <f t="shared" si="28"/>
        <v>21.367499999999996</v>
      </c>
      <c r="AR54" s="406" t="b">
        <f t="shared" si="29"/>
        <v>0</v>
      </c>
      <c r="AS54" s="404" t="str">
        <f>INDEX('Org2567'!$BM:$BM,MATCH(Raw_DATA!A54,'Org2567'!$D:$D,0))</f>
        <v>รพช.F2 P&lt;=30,000</v>
      </c>
      <c r="AT54" s="404">
        <f>INDEX('Org2567'!$BL:$BL,MATCH(Raw_DATA!A54,'Org2567'!$D:$D,0))</f>
        <v>5</v>
      </c>
      <c r="AU54" s="113"/>
      <c r="AV54" s="101">
        <v>9.1999999999999993</v>
      </c>
      <c r="AW54" s="101">
        <v>17.95</v>
      </c>
      <c r="AX54" s="101">
        <v>50.08</v>
      </c>
      <c r="AY54" s="101">
        <v>24.38</v>
      </c>
      <c r="AZ54" s="101">
        <v>37.25</v>
      </c>
    </row>
    <row r="55" spans="1:52" x14ac:dyDescent="0.7">
      <c r="A55" s="101" t="s">
        <v>72</v>
      </c>
      <c r="B55" s="101" t="s">
        <v>1104</v>
      </c>
      <c r="C55" s="111" t="str">
        <f>IF(A55="","",INDEX(ID!P:P,MATCH(Raw_DATA!A55,ID!A:A,0)))</f>
        <v>รพช.F2 P&lt;=30,000</v>
      </c>
      <c r="D55" s="101">
        <f>IF(A55="","",INDEX(ID!M:M,MATCH(Raw_DATA!A55,ID!A:A,0)))</f>
        <v>5</v>
      </c>
      <c r="E55" s="112">
        <v>1.95</v>
      </c>
      <c r="F55" s="112">
        <v>1.76</v>
      </c>
      <c r="G55" s="112">
        <v>1.17</v>
      </c>
      <c r="H55" s="112">
        <v>10906655.93</v>
      </c>
      <c r="I55" s="112">
        <v>-8876809.7599999998</v>
      </c>
      <c r="J55" s="112">
        <v>-6902481.4100000001</v>
      </c>
      <c r="K55" s="112">
        <v>1996127.98</v>
      </c>
      <c r="L55" s="112">
        <v>-8.5</v>
      </c>
      <c r="M55" s="112">
        <v>-21.77</v>
      </c>
      <c r="N55" s="112">
        <f t="shared" si="30"/>
        <v>67</v>
      </c>
      <c r="O55" s="112">
        <f t="shared" si="31"/>
        <v>26</v>
      </c>
      <c r="P55" s="112">
        <f t="shared" si="32"/>
        <v>43</v>
      </c>
      <c r="Q55" s="112">
        <f t="shared" si="33"/>
        <v>35</v>
      </c>
      <c r="R55" s="112">
        <f t="shared" si="34"/>
        <v>41</v>
      </c>
      <c r="S55" s="112" cm="1">
        <f t="array" ref="S55">_xlfn.QUARTILE.EXC(IF($D$5:$D$906=$D55,$L$5:$L$906),1)</f>
        <v>-9.4075000000000006</v>
      </c>
      <c r="T55" s="112" cm="1">
        <f t="array" ref="T55">_xlfn.QUARTILE.EXC(IF($D$5:$D$906=$D55,$L$5:$L$906),3)</f>
        <v>1.645</v>
      </c>
      <c r="U55" s="112">
        <f t="shared" si="14"/>
        <v>11.0525</v>
      </c>
      <c r="V55" s="112">
        <f t="shared" si="15"/>
        <v>-25.986249999999998</v>
      </c>
      <c r="W55" s="112">
        <f t="shared" si="16"/>
        <v>18.223749999999999</v>
      </c>
      <c r="X55" s="112" t="b">
        <f t="shared" si="17"/>
        <v>0</v>
      </c>
      <c r="Y55" s="112" cm="1">
        <f t="array" ref="Y55">_xlfn.QUARTILE.EXC(IF($D$5:$D$906=$D55,$M$5:$M$906),1)</f>
        <v>-18.744999999999997</v>
      </c>
      <c r="Z55" s="112" cm="1">
        <f t="array" ref="Z55">_xlfn.QUARTILE.EXC(IF($D$5:$D$906=$D55,$M$5:$M$906),3)</f>
        <v>-2.7</v>
      </c>
      <c r="AA55" s="112">
        <f t="shared" si="18"/>
        <v>16.044999999999998</v>
      </c>
      <c r="AB55" s="112">
        <f t="shared" si="19"/>
        <v>-42.812499999999993</v>
      </c>
      <c r="AC55" s="112">
        <f t="shared" si="20"/>
        <v>21.367499999999996</v>
      </c>
      <c r="AD55" s="112" t="b">
        <f t="shared" si="21"/>
        <v>0</v>
      </c>
      <c r="AE55" s="101">
        <f t="shared" si="4"/>
        <v>1</v>
      </c>
      <c r="AF55" s="101">
        <f t="shared" si="5"/>
        <v>1</v>
      </c>
      <c r="AG55" s="406" cm="1">
        <f t="array" ref="AG55">_xlfn.QUARTILE.EXC(IF($AT$5:$AT$906=$AT55,$L$5:$L$906),1)</f>
        <v>-9.4075000000000006</v>
      </c>
      <c r="AH55" s="406" cm="1">
        <f t="array" ref="AH55">_xlfn.QUARTILE.EXC(IF($AT$5:$AT$906=$AT55,$L$5:$L$906),3)</f>
        <v>1.645</v>
      </c>
      <c r="AI55" s="406">
        <f t="shared" si="22"/>
        <v>11.0525</v>
      </c>
      <c r="AJ55" s="406">
        <f t="shared" si="23"/>
        <v>-25.986249999999998</v>
      </c>
      <c r="AK55" s="406">
        <f t="shared" si="24"/>
        <v>18.223749999999999</v>
      </c>
      <c r="AL55" s="406" t="b">
        <f t="shared" si="25"/>
        <v>0</v>
      </c>
      <c r="AM55" s="406" cm="1">
        <f t="array" ref="AM55">_xlfn.QUARTILE.EXC(IF($AT$5:$AT$906=$AT55,$M$5:$M$906),1)</f>
        <v>-18.744999999999997</v>
      </c>
      <c r="AN55" s="406" cm="1">
        <f t="array" ref="AN55">_xlfn.QUARTILE.EXC(IF($AT$5:$AT$906=$AT55,$M$5:$M$906),3)</f>
        <v>-2.7</v>
      </c>
      <c r="AO55" s="406">
        <f t="shared" si="26"/>
        <v>16.044999999999998</v>
      </c>
      <c r="AP55" s="406">
        <f t="shared" si="27"/>
        <v>-42.812499999999993</v>
      </c>
      <c r="AQ55" s="406">
        <f t="shared" si="28"/>
        <v>21.367499999999996</v>
      </c>
      <c r="AR55" s="406" t="b">
        <f t="shared" si="29"/>
        <v>0</v>
      </c>
      <c r="AS55" s="404" t="str">
        <f>INDEX('Org2567'!$BM:$BM,MATCH(Raw_DATA!A55,'Org2567'!$D:$D,0))</f>
        <v>รพช.F2 P&lt;=30,000</v>
      </c>
      <c r="AT55" s="404">
        <f>INDEX('Org2567'!$BL:$BL,MATCH(Raw_DATA!A55,'Org2567'!$D:$D,0))</f>
        <v>5</v>
      </c>
      <c r="AU55" s="113"/>
      <c r="AV55" s="101">
        <v>67.319999999999993</v>
      </c>
      <c r="AW55" s="101">
        <v>26.42</v>
      </c>
      <c r="AX55" s="101">
        <v>43.28</v>
      </c>
      <c r="AY55" s="101">
        <v>35.17</v>
      </c>
      <c r="AZ55" s="101">
        <v>41.39</v>
      </c>
    </row>
    <row r="56" spans="1:52" x14ac:dyDescent="0.7">
      <c r="A56" s="101" t="s">
        <v>73</v>
      </c>
      <c r="B56" s="101" t="s">
        <v>1107</v>
      </c>
      <c r="C56" s="111" t="str">
        <f>IF(A56="","",INDEX(ID!P:P,MATCH(Raw_DATA!A56,ID!A:A,0)))</f>
        <v>รพช.F2 P&lt;=30,000</v>
      </c>
      <c r="D56" s="101">
        <f>IF(A56="","",INDEX(ID!M:M,MATCH(Raw_DATA!A56,ID!A:A,0)))</f>
        <v>5</v>
      </c>
      <c r="E56" s="112">
        <v>1.37</v>
      </c>
      <c r="F56" s="112">
        <v>1.27</v>
      </c>
      <c r="G56" s="112">
        <v>0.77</v>
      </c>
      <c r="H56" s="112">
        <v>2858559.53</v>
      </c>
      <c r="I56" s="112">
        <v>-3531674.66</v>
      </c>
      <c r="J56" s="112">
        <v>-3845833.33</v>
      </c>
      <c r="K56" s="112">
        <v>-1817493.29</v>
      </c>
      <c r="L56" s="112">
        <v>-6.64</v>
      </c>
      <c r="M56" s="112">
        <v>-19.03</v>
      </c>
      <c r="N56" s="112">
        <f t="shared" si="30"/>
        <v>29</v>
      </c>
      <c r="O56" s="112">
        <f t="shared" si="31"/>
        <v>22</v>
      </c>
      <c r="P56" s="112">
        <f t="shared" si="32"/>
        <v>43</v>
      </c>
      <c r="Q56" s="112">
        <f t="shared" si="33"/>
        <v>28</v>
      </c>
      <c r="R56" s="112">
        <f t="shared" si="34"/>
        <v>20</v>
      </c>
      <c r="S56" s="112" cm="1">
        <f t="array" ref="S56">_xlfn.QUARTILE.EXC(IF($D$5:$D$906=$D56,$L$5:$L$906),1)</f>
        <v>-9.4075000000000006</v>
      </c>
      <c r="T56" s="112" cm="1">
        <f t="array" ref="T56">_xlfn.QUARTILE.EXC(IF($D$5:$D$906=$D56,$L$5:$L$906),3)</f>
        <v>1.645</v>
      </c>
      <c r="U56" s="112">
        <f t="shared" si="14"/>
        <v>11.0525</v>
      </c>
      <c r="V56" s="112">
        <f t="shared" si="15"/>
        <v>-25.986249999999998</v>
      </c>
      <c r="W56" s="112">
        <f t="shared" si="16"/>
        <v>18.223749999999999</v>
      </c>
      <c r="X56" s="112" t="b">
        <f t="shared" si="17"/>
        <v>0</v>
      </c>
      <c r="Y56" s="112" cm="1">
        <f t="array" ref="Y56">_xlfn.QUARTILE.EXC(IF($D$5:$D$906=$D56,$M$5:$M$906),1)</f>
        <v>-18.744999999999997</v>
      </c>
      <c r="Z56" s="112" cm="1">
        <f t="array" ref="Z56">_xlfn.QUARTILE.EXC(IF($D$5:$D$906=$D56,$M$5:$M$906),3)</f>
        <v>-2.7</v>
      </c>
      <c r="AA56" s="112">
        <f t="shared" si="18"/>
        <v>16.044999999999998</v>
      </c>
      <c r="AB56" s="112">
        <f t="shared" si="19"/>
        <v>-42.812499999999993</v>
      </c>
      <c r="AC56" s="112">
        <f t="shared" si="20"/>
        <v>21.367499999999996</v>
      </c>
      <c r="AD56" s="112" t="b">
        <f t="shared" si="21"/>
        <v>0</v>
      </c>
      <c r="AE56" s="101">
        <f t="shared" si="4"/>
        <v>1</v>
      </c>
      <c r="AF56" s="101">
        <f t="shared" si="5"/>
        <v>1</v>
      </c>
      <c r="AG56" s="406" cm="1">
        <f t="array" ref="AG56">_xlfn.QUARTILE.EXC(IF($AT$5:$AT$906=$AT56,$L$5:$L$906),1)</f>
        <v>-9.4075000000000006</v>
      </c>
      <c r="AH56" s="406" cm="1">
        <f t="array" ref="AH56">_xlfn.QUARTILE.EXC(IF($AT$5:$AT$906=$AT56,$L$5:$L$906),3)</f>
        <v>1.645</v>
      </c>
      <c r="AI56" s="406">
        <f t="shared" si="22"/>
        <v>11.0525</v>
      </c>
      <c r="AJ56" s="406">
        <f t="shared" si="23"/>
        <v>-25.986249999999998</v>
      </c>
      <c r="AK56" s="406">
        <f t="shared" si="24"/>
        <v>18.223749999999999</v>
      </c>
      <c r="AL56" s="406" t="b">
        <f t="shared" si="25"/>
        <v>0</v>
      </c>
      <c r="AM56" s="406" cm="1">
        <f t="array" ref="AM56">_xlfn.QUARTILE.EXC(IF($AT$5:$AT$906=$AT56,$M$5:$M$906),1)</f>
        <v>-18.744999999999997</v>
      </c>
      <c r="AN56" s="406" cm="1">
        <f t="array" ref="AN56">_xlfn.QUARTILE.EXC(IF($AT$5:$AT$906=$AT56,$M$5:$M$906),3)</f>
        <v>-2.7</v>
      </c>
      <c r="AO56" s="406">
        <f t="shared" si="26"/>
        <v>16.044999999999998</v>
      </c>
      <c r="AP56" s="406">
        <f t="shared" si="27"/>
        <v>-42.812499999999993</v>
      </c>
      <c r="AQ56" s="406">
        <f t="shared" si="28"/>
        <v>21.367499999999996</v>
      </c>
      <c r="AR56" s="406" t="b">
        <f t="shared" si="29"/>
        <v>0</v>
      </c>
      <c r="AS56" s="404" t="str">
        <f>INDEX('Org2567'!$BM:$BM,MATCH(Raw_DATA!A56,'Org2567'!$D:$D,0))</f>
        <v>รพช.F2 P&lt;=30,000</v>
      </c>
      <c r="AT56" s="404">
        <f>INDEX('Org2567'!$BL:$BL,MATCH(Raw_DATA!A56,'Org2567'!$D:$D,0))</f>
        <v>5</v>
      </c>
      <c r="AU56" s="113"/>
      <c r="AV56" s="101">
        <v>29.06</v>
      </c>
      <c r="AW56" s="101">
        <v>21.73</v>
      </c>
      <c r="AX56" s="101">
        <v>43.27</v>
      </c>
      <c r="AY56" s="101">
        <v>27.9</v>
      </c>
      <c r="AZ56" s="101">
        <v>20.21</v>
      </c>
    </row>
    <row r="57" spans="1:52" x14ac:dyDescent="0.7">
      <c r="A57" s="101" t="s">
        <v>74</v>
      </c>
      <c r="B57" s="101" t="s">
        <v>1110</v>
      </c>
      <c r="C57" s="111" t="str">
        <f>IF(A57="","",INDEX(ID!P:P,MATCH(Raw_DATA!A57,ID!A:A,0)))</f>
        <v>รพช.F2 P&lt;=30,000</v>
      </c>
      <c r="D57" s="101">
        <f>IF(A57="","",INDEX(ID!M:M,MATCH(Raw_DATA!A57,ID!A:A,0)))</f>
        <v>5</v>
      </c>
      <c r="E57" s="112">
        <v>2.57</v>
      </c>
      <c r="F57" s="112">
        <v>2.4900000000000002</v>
      </c>
      <c r="G57" s="112">
        <v>1.38</v>
      </c>
      <c r="H57" s="112">
        <v>11119911.199999999</v>
      </c>
      <c r="I57" s="112">
        <v>-2851022.3</v>
      </c>
      <c r="J57" s="112">
        <v>-1279237.8400000001</v>
      </c>
      <c r="K57" s="112">
        <v>2705191.75</v>
      </c>
      <c r="L57" s="112">
        <v>-2.19</v>
      </c>
      <c r="M57" s="112">
        <v>-7.1</v>
      </c>
      <c r="N57" s="112">
        <f t="shared" si="30"/>
        <v>81</v>
      </c>
      <c r="O57" s="112">
        <f t="shared" si="31"/>
        <v>33</v>
      </c>
      <c r="P57" s="112">
        <f t="shared" si="32"/>
        <v>25</v>
      </c>
      <c r="Q57" s="112">
        <f t="shared" si="33"/>
        <v>54</v>
      </c>
      <c r="R57" s="112">
        <f t="shared" si="34"/>
        <v>31</v>
      </c>
      <c r="S57" s="112" cm="1">
        <f t="array" ref="S57">_xlfn.QUARTILE.EXC(IF($D$5:$D$906=$D57,$L$5:$L$906),1)</f>
        <v>-9.4075000000000006</v>
      </c>
      <c r="T57" s="112" cm="1">
        <f t="array" ref="T57">_xlfn.QUARTILE.EXC(IF($D$5:$D$906=$D57,$L$5:$L$906),3)</f>
        <v>1.645</v>
      </c>
      <c r="U57" s="112">
        <f t="shared" si="14"/>
        <v>11.0525</v>
      </c>
      <c r="V57" s="112">
        <f t="shared" si="15"/>
        <v>-25.986249999999998</v>
      </c>
      <c r="W57" s="112">
        <f t="shared" si="16"/>
        <v>18.223749999999999</v>
      </c>
      <c r="X57" s="112" t="b">
        <f t="shared" si="17"/>
        <v>0</v>
      </c>
      <c r="Y57" s="112" cm="1">
        <f t="array" ref="Y57">_xlfn.QUARTILE.EXC(IF($D$5:$D$906=$D57,$M$5:$M$906),1)</f>
        <v>-18.744999999999997</v>
      </c>
      <c r="Z57" s="112" cm="1">
        <f t="array" ref="Z57">_xlfn.QUARTILE.EXC(IF($D$5:$D$906=$D57,$M$5:$M$906),3)</f>
        <v>-2.7</v>
      </c>
      <c r="AA57" s="112">
        <f t="shared" si="18"/>
        <v>16.044999999999998</v>
      </c>
      <c r="AB57" s="112">
        <f t="shared" si="19"/>
        <v>-42.812499999999993</v>
      </c>
      <c r="AC57" s="112">
        <f t="shared" si="20"/>
        <v>21.367499999999996</v>
      </c>
      <c r="AD57" s="112" t="b">
        <f t="shared" si="21"/>
        <v>0</v>
      </c>
      <c r="AE57" s="101">
        <f t="shared" si="4"/>
        <v>1</v>
      </c>
      <c r="AF57" s="101">
        <f t="shared" si="5"/>
        <v>1</v>
      </c>
      <c r="AG57" s="406" cm="1">
        <f t="array" ref="AG57">_xlfn.QUARTILE.EXC(IF($AT$5:$AT$906=$AT57,$L$5:$L$906),1)</f>
        <v>-9.4075000000000006</v>
      </c>
      <c r="AH57" s="406" cm="1">
        <f t="array" ref="AH57">_xlfn.QUARTILE.EXC(IF($AT$5:$AT$906=$AT57,$L$5:$L$906),3)</f>
        <v>1.645</v>
      </c>
      <c r="AI57" s="406">
        <f t="shared" si="22"/>
        <v>11.0525</v>
      </c>
      <c r="AJ57" s="406">
        <f t="shared" si="23"/>
        <v>-25.986249999999998</v>
      </c>
      <c r="AK57" s="406">
        <f t="shared" si="24"/>
        <v>18.223749999999999</v>
      </c>
      <c r="AL57" s="406" t="b">
        <f t="shared" si="25"/>
        <v>0</v>
      </c>
      <c r="AM57" s="406" cm="1">
        <f t="array" ref="AM57">_xlfn.QUARTILE.EXC(IF($AT$5:$AT$906=$AT57,$M$5:$M$906),1)</f>
        <v>-18.744999999999997</v>
      </c>
      <c r="AN57" s="406" cm="1">
        <f t="array" ref="AN57">_xlfn.QUARTILE.EXC(IF($AT$5:$AT$906=$AT57,$M$5:$M$906),3)</f>
        <v>-2.7</v>
      </c>
      <c r="AO57" s="406">
        <f t="shared" si="26"/>
        <v>16.044999999999998</v>
      </c>
      <c r="AP57" s="406">
        <f t="shared" si="27"/>
        <v>-42.812499999999993</v>
      </c>
      <c r="AQ57" s="406">
        <f t="shared" si="28"/>
        <v>21.367499999999996</v>
      </c>
      <c r="AR57" s="406" t="b">
        <f t="shared" si="29"/>
        <v>0</v>
      </c>
      <c r="AS57" s="404" t="str">
        <f>INDEX('Org2567'!$BM:$BM,MATCH(Raw_DATA!A57,'Org2567'!$D:$D,0))</f>
        <v>รพช.F2 P&lt;=30,000</v>
      </c>
      <c r="AT57" s="404">
        <f>INDEX('Org2567'!$BL:$BL,MATCH(Raw_DATA!A57,'Org2567'!$D:$D,0))</f>
        <v>5</v>
      </c>
      <c r="AU57" s="113"/>
      <c r="AV57" s="101">
        <v>80.930000000000007</v>
      </c>
      <c r="AW57" s="101">
        <v>33.159999999999997</v>
      </c>
      <c r="AX57" s="101">
        <v>24.85</v>
      </c>
      <c r="AY57" s="101">
        <v>53.55</v>
      </c>
      <c r="AZ57" s="101">
        <v>31.45</v>
      </c>
    </row>
    <row r="58" spans="1:52" x14ac:dyDescent="0.7">
      <c r="A58" s="101" t="s">
        <v>75</v>
      </c>
      <c r="B58" s="101" t="s">
        <v>1113</v>
      </c>
      <c r="C58" s="111" t="str">
        <f>IF(A58="","",INDEX(ID!P:P,MATCH(Raw_DATA!A58,ID!A:A,0)))</f>
        <v>รพช.F2 P&lt;=30,000</v>
      </c>
      <c r="D58" s="101">
        <f>IF(A58="","",INDEX(ID!M:M,MATCH(Raw_DATA!A58,ID!A:A,0)))</f>
        <v>5</v>
      </c>
      <c r="E58" s="112">
        <v>1.41</v>
      </c>
      <c r="F58" s="112">
        <v>1.32</v>
      </c>
      <c r="G58" s="112">
        <v>0.94</v>
      </c>
      <c r="H58" s="112">
        <v>2641679.91</v>
      </c>
      <c r="I58" s="112">
        <v>-11139258.49</v>
      </c>
      <c r="J58" s="112">
        <v>-4689195.8600000003</v>
      </c>
      <c r="K58" s="112">
        <v>-369792.91</v>
      </c>
      <c r="L58" s="112">
        <v>-10.75</v>
      </c>
      <c r="M58" s="112">
        <v>-29.21</v>
      </c>
      <c r="N58" s="112">
        <f t="shared" si="30"/>
        <v>65</v>
      </c>
      <c r="O58" s="112">
        <f t="shared" si="31"/>
        <v>30</v>
      </c>
      <c r="P58" s="112">
        <f t="shared" si="32"/>
        <v>63</v>
      </c>
      <c r="Q58" s="112">
        <f t="shared" si="33"/>
        <v>49</v>
      </c>
      <c r="R58" s="112">
        <f t="shared" si="34"/>
        <v>31</v>
      </c>
      <c r="S58" s="112" cm="1">
        <f t="array" ref="S58">_xlfn.QUARTILE.EXC(IF($D$5:$D$906=$D58,$L$5:$L$906),1)</f>
        <v>-9.4075000000000006</v>
      </c>
      <c r="T58" s="112" cm="1">
        <f t="array" ref="T58">_xlfn.QUARTILE.EXC(IF($D$5:$D$906=$D58,$L$5:$L$906),3)</f>
        <v>1.645</v>
      </c>
      <c r="U58" s="112">
        <f t="shared" si="14"/>
        <v>11.0525</v>
      </c>
      <c r="V58" s="112">
        <f t="shared" si="15"/>
        <v>-25.986249999999998</v>
      </c>
      <c r="W58" s="112">
        <f t="shared" si="16"/>
        <v>18.223749999999999</v>
      </c>
      <c r="X58" s="112" t="b">
        <f t="shared" si="17"/>
        <v>0</v>
      </c>
      <c r="Y58" s="112" cm="1">
        <f t="array" ref="Y58">_xlfn.QUARTILE.EXC(IF($D$5:$D$906=$D58,$M$5:$M$906),1)</f>
        <v>-18.744999999999997</v>
      </c>
      <c r="Z58" s="112" cm="1">
        <f t="array" ref="Z58">_xlfn.QUARTILE.EXC(IF($D$5:$D$906=$D58,$M$5:$M$906),3)</f>
        <v>-2.7</v>
      </c>
      <c r="AA58" s="112">
        <f t="shared" si="18"/>
        <v>16.044999999999998</v>
      </c>
      <c r="AB58" s="112">
        <f t="shared" si="19"/>
        <v>-42.812499999999993</v>
      </c>
      <c r="AC58" s="112">
        <f t="shared" si="20"/>
        <v>21.367499999999996</v>
      </c>
      <c r="AD58" s="112" t="b">
        <f t="shared" si="21"/>
        <v>0</v>
      </c>
      <c r="AE58" s="101">
        <f t="shared" si="4"/>
        <v>1</v>
      </c>
      <c r="AF58" s="101">
        <f t="shared" si="5"/>
        <v>1</v>
      </c>
      <c r="AG58" s="406" cm="1">
        <f t="array" ref="AG58">_xlfn.QUARTILE.EXC(IF($AT$5:$AT$906=$AT58,$L$5:$L$906),1)</f>
        <v>-9.4075000000000006</v>
      </c>
      <c r="AH58" s="406" cm="1">
        <f t="array" ref="AH58">_xlfn.QUARTILE.EXC(IF($AT$5:$AT$906=$AT58,$L$5:$L$906),3)</f>
        <v>1.645</v>
      </c>
      <c r="AI58" s="406">
        <f t="shared" si="22"/>
        <v>11.0525</v>
      </c>
      <c r="AJ58" s="406">
        <f t="shared" si="23"/>
        <v>-25.986249999999998</v>
      </c>
      <c r="AK58" s="406">
        <f t="shared" si="24"/>
        <v>18.223749999999999</v>
      </c>
      <c r="AL58" s="406" t="b">
        <f t="shared" si="25"/>
        <v>0</v>
      </c>
      <c r="AM58" s="406" cm="1">
        <f t="array" ref="AM58">_xlfn.QUARTILE.EXC(IF($AT$5:$AT$906=$AT58,$M$5:$M$906),1)</f>
        <v>-18.744999999999997</v>
      </c>
      <c r="AN58" s="406" cm="1">
        <f t="array" ref="AN58">_xlfn.QUARTILE.EXC(IF($AT$5:$AT$906=$AT58,$M$5:$M$906),3)</f>
        <v>-2.7</v>
      </c>
      <c r="AO58" s="406">
        <f t="shared" si="26"/>
        <v>16.044999999999998</v>
      </c>
      <c r="AP58" s="406">
        <f t="shared" si="27"/>
        <v>-42.812499999999993</v>
      </c>
      <c r="AQ58" s="406">
        <f t="shared" si="28"/>
        <v>21.367499999999996</v>
      </c>
      <c r="AR58" s="406" t="b">
        <f t="shared" si="29"/>
        <v>0</v>
      </c>
      <c r="AS58" s="404" t="str">
        <f>INDEX('Org2567'!$BM:$BM,MATCH(Raw_DATA!A58,'Org2567'!$D:$D,0))</f>
        <v>รพช.F2 P&lt;=30,000</v>
      </c>
      <c r="AT58" s="404">
        <f>INDEX('Org2567'!$BL:$BL,MATCH(Raw_DATA!A58,'Org2567'!$D:$D,0))</f>
        <v>5</v>
      </c>
      <c r="AU58" s="113"/>
      <c r="AV58" s="101">
        <v>64.52</v>
      </c>
      <c r="AW58" s="101">
        <v>30</v>
      </c>
      <c r="AX58" s="101">
        <v>62.88</v>
      </c>
      <c r="AY58" s="101">
        <v>49.21</v>
      </c>
      <c r="AZ58" s="101">
        <v>30.52</v>
      </c>
    </row>
    <row r="59" spans="1:52" x14ac:dyDescent="0.7">
      <c r="A59" s="101" t="s">
        <v>76</v>
      </c>
      <c r="B59" s="101" t="s">
        <v>1116</v>
      </c>
      <c r="C59" s="111" t="str">
        <f>IF(A59="","",INDEX(ID!P:P,MATCH(Raw_DATA!A59,ID!A:A,0)))</f>
        <v>รพช.F2 P&lt;=30,000</v>
      </c>
      <c r="D59" s="101">
        <f>IF(A59="","",INDEX(ID!M:M,MATCH(Raw_DATA!A59,ID!A:A,0)))</f>
        <v>5</v>
      </c>
      <c r="E59" s="112">
        <v>2.78</v>
      </c>
      <c r="F59" s="112">
        <v>2.66</v>
      </c>
      <c r="G59" s="112">
        <v>1.86</v>
      </c>
      <c r="H59" s="112">
        <v>13441870.35</v>
      </c>
      <c r="I59" s="112">
        <v>6751399.29</v>
      </c>
      <c r="J59" s="112">
        <v>7956257.2199999997</v>
      </c>
      <c r="K59" s="112">
        <v>6465193.8200000003</v>
      </c>
      <c r="L59" s="112">
        <v>11.93</v>
      </c>
      <c r="M59" s="112">
        <v>18.78</v>
      </c>
      <c r="N59" s="112">
        <f t="shared" si="30"/>
        <v>4</v>
      </c>
      <c r="O59" s="112">
        <f t="shared" si="31"/>
        <v>16</v>
      </c>
      <c r="P59" s="112">
        <f t="shared" si="32"/>
        <v>28</v>
      </c>
      <c r="Q59" s="112">
        <f t="shared" si="33"/>
        <v>9</v>
      </c>
      <c r="R59" s="112">
        <f t="shared" si="34"/>
        <v>38</v>
      </c>
      <c r="S59" s="112" cm="1">
        <f t="array" ref="S59">_xlfn.QUARTILE.EXC(IF($D$5:$D$906=$D59,$L$5:$L$906),1)</f>
        <v>-9.4075000000000006</v>
      </c>
      <c r="T59" s="112" cm="1">
        <f t="array" ref="T59">_xlfn.QUARTILE.EXC(IF($D$5:$D$906=$D59,$L$5:$L$906),3)</f>
        <v>1.645</v>
      </c>
      <c r="U59" s="112">
        <f t="shared" si="14"/>
        <v>11.0525</v>
      </c>
      <c r="V59" s="112">
        <f t="shared" si="15"/>
        <v>-25.986249999999998</v>
      </c>
      <c r="W59" s="112">
        <f t="shared" si="16"/>
        <v>18.223749999999999</v>
      </c>
      <c r="X59" s="112" t="b">
        <f t="shared" si="17"/>
        <v>0</v>
      </c>
      <c r="Y59" s="112" cm="1">
        <f t="array" ref="Y59">_xlfn.QUARTILE.EXC(IF($D$5:$D$906=$D59,$M$5:$M$906),1)</f>
        <v>-18.744999999999997</v>
      </c>
      <c r="Z59" s="112" cm="1">
        <f t="array" ref="Z59">_xlfn.QUARTILE.EXC(IF($D$5:$D$906=$D59,$M$5:$M$906),3)</f>
        <v>-2.7</v>
      </c>
      <c r="AA59" s="112">
        <f t="shared" si="18"/>
        <v>16.044999999999998</v>
      </c>
      <c r="AB59" s="112">
        <f t="shared" si="19"/>
        <v>-42.812499999999993</v>
      </c>
      <c r="AC59" s="112">
        <f t="shared" si="20"/>
        <v>21.367499999999996</v>
      </c>
      <c r="AD59" s="112" t="b">
        <f t="shared" si="21"/>
        <v>0</v>
      </c>
      <c r="AE59" s="101">
        <f t="shared" si="4"/>
        <v>0</v>
      </c>
      <c r="AF59" s="101">
        <f t="shared" si="5"/>
        <v>0</v>
      </c>
      <c r="AG59" s="406" cm="1">
        <f t="array" ref="AG59">_xlfn.QUARTILE.EXC(IF($AT$5:$AT$906=$AT59,$L$5:$L$906),1)</f>
        <v>-9.4075000000000006</v>
      </c>
      <c r="AH59" s="406" cm="1">
        <f t="array" ref="AH59">_xlfn.QUARTILE.EXC(IF($AT$5:$AT$906=$AT59,$L$5:$L$906),3)</f>
        <v>1.645</v>
      </c>
      <c r="AI59" s="406">
        <f t="shared" si="22"/>
        <v>11.0525</v>
      </c>
      <c r="AJ59" s="406">
        <f t="shared" si="23"/>
        <v>-25.986249999999998</v>
      </c>
      <c r="AK59" s="406">
        <f t="shared" si="24"/>
        <v>18.223749999999999</v>
      </c>
      <c r="AL59" s="406" t="b">
        <f t="shared" si="25"/>
        <v>0</v>
      </c>
      <c r="AM59" s="406" cm="1">
        <f t="array" ref="AM59">_xlfn.QUARTILE.EXC(IF($AT$5:$AT$906=$AT59,$M$5:$M$906),1)</f>
        <v>-18.744999999999997</v>
      </c>
      <c r="AN59" s="406" cm="1">
        <f t="array" ref="AN59">_xlfn.QUARTILE.EXC(IF($AT$5:$AT$906=$AT59,$M$5:$M$906),3)</f>
        <v>-2.7</v>
      </c>
      <c r="AO59" s="406">
        <f t="shared" si="26"/>
        <v>16.044999999999998</v>
      </c>
      <c r="AP59" s="406">
        <f t="shared" si="27"/>
        <v>-42.812499999999993</v>
      </c>
      <c r="AQ59" s="406">
        <f t="shared" si="28"/>
        <v>21.367499999999996</v>
      </c>
      <c r="AR59" s="406" t="b">
        <f t="shared" si="29"/>
        <v>0</v>
      </c>
      <c r="AS59" s="404" t="str">
        <f>INDEX('Org2567'!$BM:$BM,MATCH(Raw_DATA!A59,'Org2567'!$D:$D,0))</f>
        <v>รพช.F2 P&lt;=30,000</v>
      </c>
      <c r="AT59" s="404">
        <f>INDEX('Org2567'!$BL:$BL,MATCH(Raw_DATA!A59,'Org2567'!$D:$D,0))</f>
        <v>5</v>
      </c>
      <c r="AU59" s="113"/>
      <c r="AV59" s="101">
        <v>4.3499999999999996</v>
      </c>
      <c r="AW59" s="101">
        <v>15.89</v>
      </c>
      <c r="AX59" s="101">
        <v>28.47</v>
      </c>
      <c r="AY59" s="101">
        <v>8.5</v>
      </c>
      <c r="AZ59" s="101">
        <v>37.56</v>
      </c>
    </row>
    <row r="60" spans="1:52" x14ac:dyDescent="0.7">
      <c r="A60" s="101" t="s">
        <v>77</v>
      </c>
      <c r="B60" s="101" t="s">
        <v>1119</v>
      </c>
      <c r="C60" s="111" t="str">
        <f>IF(A60="","",INDEX(ID!P:P,MATCH(Raw_DATA!A60,ID!A:A,0)))</f>
        <v>รพช.M2 B&gt;100</v>
      </c>
      <c r="D60" s="101">
        <f>IF(A60="","",INDEX(ID!M:M,MATCH(Raw_DATA!A60,ID!A:A,0)))</f>
        <v>13</v>
      </c>
      <c r="E60" s="112">
        <v>1.24</v>
      </c>
      <c r="F60" s="112">
        <v>1.1000000000000001</v>
      </c>
      <c r="G60" s="112">
        <v>0.61</v>
      </c>
      <c r="H60" s="112">
        <v>18063559.989999998</v>
      </c>
      <c r="I60" s="112">
        <v>-10160184.83</v>
      </c>
      <c r="J60" s="112">
        <v>11772053.960000001</v>
      </c>
      <c r="K60" s="112">
        <v>-29244705.75</v>
      </c>
      <c r="L60" s="112">
        <v>3.32</v>
      </c>
      <c r="M60" s="112">
        <v>-4.88</v>
      </c>
      <c r="N60" s="112">
        <f t="shared" si="30"/>
        <v>93</v>
      </c>
      <c r="O60" s="112">
        <f t="shared" si="31"/>
        <v>10</v>
      </c>
      <c r="P60" s="112">
        <f t="shared" si="32"/>
        <v>43</v>
      </c>
      <c r="Q60" s="112">
        <f t="shared" si="33"/>
        <v>37</v>
      </c>
      <c r="R60" s="112">
        <f t="shared" si="34"/>
        <v>37</v>
      </c>
      <c r="S60" s="112" cm="1">
        <f t="array" ref="S60">_xlfn.QUARTILE.EXC(IF($D$5:$D$906=$D60,$L$5:$L$906),1)</f>
        <v>-7.51</v>
      </c>
      <c r="T60" s="112" cm="1">
        <f t="array" ref="T60">_xlfn.QUARTILE.EXC(IF($D$5:$D$906=$D60,$L$5:$L$906),3)</f>
        <v>3.04</v>
      </c>
      <c r="U60" s="112">
        <f t="shared" si="14"/>
        <v>10.55</v>
      </c>
      <c r="V60" s="112">
        <f t="shared" si="15"/>
        <v>-23.335000000000001</v>
      </c>
      <c r="W60" s="112">
        <f t="shared" si="16"/>
        <v>18.865000000000002</v>
      </c>
      <c r="X60" s="112" t="b">
        <f t="shared" si="17"/>
        <v>0</v>
      </c>
      <c r="Y60" s="112" cm="1">
        <f t="array" ref="Y60">_xlfn.QUARTILE.EXC(IF($D$5:$D$906=$D60,$M$5:$M$906),1)</f>
        <v>-12.23</v>
      </c>
      <c r="Z60" s="112" cm="1">
        <f t="array" ref="Z60">_xlfn.QUARTILE.EXC(IF($D$5:$D$906=$D60,$M$5:$M$906),3)</f>
        <v>-0.18</v>
      </c>
      <c r="AA60" s="112">
        <f t="shared" si="18"/>
        <v>12.05</v>
      </c>
      <c r="AB60" s="112">
        <f t="shared" si="19"/>
        <v>-30.305000000000003</v>
      </c>
      <c r="AC60" s="112">
        <f t="shared" si="20"/>
        <v>17.895000000000003</v>
      </c>
      <c r="AD60" s="112" t="b">
        <f t="shared" si="21"/>
        <v>0</v>
      </c>
      <c r="AE60" s="101">
        <f t="shared" si="4"/>
        <v>1</v>
      </c>
      <c r="AF60" s="101">
        <f t="shared" si="5"/>
        <v>0</v>
      </c>
      <c r="AG60" s="406" cm="1">
        <f t="array" ref="AG60">_xlfn.QUARTILE.EXC(IF($AT$5:$AT$906=$AT60,$L$5:$L$906),1)</f>
        <v>-7.51</v>
      </c>
      <c r="AH60" s="406" cm="1">
        <f t="array" ref="AH60">_xlfn.QUARTILE.EXC(IF($AT$5:$AT$906=$AT60,$L$5:$L$906),3)</f>
        <v>3.04</v>
      </c>
      <c r="AI60" s="406">
        <f t="shared" si="22"/>
        <v>10.55</v>
      </c>
      <c r="AJ60" s="406">
        <f t="shared" si="23"/>
        <v>-23.335000000000001</v>
      </c>
      <c r="AK60" s="406">
        <f t="shared" si="24"/>
        <v>18.865000000000002</v>
      </c>
      <c r="AL60" s="406" t="b">
        <f t="shared" si="25"/>
        <v>0</v>
      </c>
      <c r="AM60" s="406" cm="1">
        <f t="array" ref="AM60">_xlfn.QUARTILE.EXC(IF($AT$5:$AT$906=$AT60,$M$5:$M$906),1)</f>
        <v>-12.23</v>
      </c>
      <c r="AN60" s="406" cm="1">
        <f t="array" ref="AN60">_xlfn.QUARTILE.EXC(IF($AT$5:$AT$906=$AT60,$M$5:$M$906),3)</f>
        <v>-0.18</v>
      </c>
      <c r="AO60" s="406">
        <f t="shared" si="26"/>
        <v>12.05</v>
      </c>
      <c r="AP60" s="406">
        <f t="shared" si="27"/>
        <v>-30.305000000000003</v>
      </c>
      <c r="AQ60" s="406">
        <f t="shared" si="28"/>
        <v>17.895000000000003</v>
      </c>
      <c r="AR60" s="406" t="b">
        <f t="shared" si="29"/>
        <v>0</v>
      </c>
      <c r="AS60" s="404" t="str">
        <f>INDEX('Org2567'!$BM:$BM,MATCH(Raw_DATA!A60,'Org2567'!$D:$D,0))</f>
        <v>รพช.M2 B&gt;100</v>
      </c>
      <c r="AT60" s="404">
        <f>INDEX('Org2567'!$BL:$BL,MATCH(Raw_DATA!A60,'Org2567'!$D:$D,0))</f>
        <v>13</v>
      </c>
      <c r="AU60" s="113"/>
      <c r="AV60" s="101">
        <v>93.24</v>
      </c>
      <c r="AW60" s="101">
        <v>9.86</v>
      </c>
      <c r="AX60" s="101">
        <v>43.21</v>
      </c>
      <c r="AY60" s="101">
        <v>36.93</v>
      </c>
      <c r="AZ60" s="101">
        <v>36.950000000000003</v>
      </c>
    </row>
    <row r="61" spans="1:52" x14ac:dyDescent="0.7">
      <c r="A61" s="101" t="s">
        <v>78</v>
      </c>
      <c r="B61" s="101" t="s">
        <v>1122</v>
      </c>
      <c r="C61" s="111" t="str">
        <f>IF(A61="","",INDEX(ID!P:P,MATCH(Raw_DATA!A61,ID!A:A,0)))</f>
        <v>รพช.F2 P&lt;=30,000</v>
      </c>
      <c r="D61" s="101">
        <f>IF(A61="","",INDEX(ID!M:M,MATCH(Raw_DATA!A61,ID!A:A,0)))</f>
        <v>5</v>
      </c>
      <c r="E61" s="112">
        <v>1.6</v>
      </c>
      <c r="F61" s="112">
        <v>1.5</v>
      </c>
      <c r="G61" s="112">
        <v>1</v>
      </c>
      <c r="H61" s="112">
        <v>3162333.36</v>
      </c>
      <c r="I61" s="112">
        <v>-10532406.51</v>
      </c>
      <c r="J61" s="112">
        <v>317761.27</v>
      </c>
      <c r="K61" s="112">
        <v>6409.24</v>
      </c>
      <c r="L61" s="112">
        <v>0.64</v>
      </c>
      <c r="M61" s="112">
        <v>-23.17</v>
      </c>
      <c r="N61" s="112">
        <f t="shared" si="30"/>
        <v>57</v>
      </c>
      <c r="O61" s="112">
        <f t="shared" si="31"/>
        <v>18</v>
      </c>
      <c r="P61" s="112">
        <f t="shared" si="32"/>
        <v>38</v>
      </c>
      <c r="Q61" s="112">
        <f t="shared" si="33"/>
        <v>57</v>
      </c>
      <c r="R61" s="112">
        <f t="shared" si="34"/>
        <v>38</v>
      </c>
      <c r="S61" s="112" cm="1">
        <f t="array" ref="S61">_xlfn.QUARTILE.EXC(IF($D$5:$D$906=$D61,$L$5:$L$906),1)</f>
        <v>-9.4075000000000006</v>
      </c>
      <c r="T61" s="112" cm="1">
        <f t="array" ref="T61">_xlfn.QUARTILE.EXC(IF($D$5:$D$906=$D61,$L$5:$L$906),3)</f>
        <v>1.645</v>
      </c>
      <c r="U61" s="112">
        <f t="shared" si="14"/>
        <v>11.0525</v>
      </c>
      <c r="V61" s="112">
        <f t="shared" si="15"/>
        <v>-25.986249999999998</v>
      </c>
      <c r="W61" s="112">
        <f t="shared" si="16"/>
        <v>18.223749999999999</v>
      </c>
      <c r="X61" s="112" t="b">
        <f t="shared" si="17"/>
        <v>0</v>
      </c>
      <c r="Y61" s="112" cm="1">
        <f t="array" ref="Y61">_xlfn.QUARTILE.EXC(IF($D$5:$D$906=$D61,$M$5:$M$906),1)</f>
        <v>-18.744999999999997</v>
      </c>
      <c r="Z61" s="112" cm="1">
        <f t="array" ref="Z61">_xlfn.QUARTILE.EXC(IF($D$5:$D$906=$D61,$M$5:$M$906),3)</f>
        <v>-2.7</v>
      </c>
      <c r="AA61" s="112">
        <f t="shared" si="18"/>
        <v>16.044999999999998</v>
      </c>
      <c r="AB61" s="112">
        <f t="shared" si="19"/>
        <v>-42.812499999999993</v>
      </c>
      <c r="AC61" s="112">
        <f t="shared" si="20"/>
        <v>21.367499999999996</v>
      </c>
      <c r="AD61" s="112" t="b">
        <f t="shared" si="21"/>
        <v>0</v>
      </c>
      <c r="AE61" s="101">
        <f t="shared" si="4"/>
        <v>1</v>
      </c>
      <c r="AF61" s="101">
        <f t="shared" si="5"/>
        <v>0</v>
      </c>
      <c r="AG61" s="406" cm="1">
        <f t="array" ref="AG61">_xlfn.QUARTILE.EXC(IF($AT$5:$AT$906=$AT61,$L$5:$L$906),1)</f>
        <v>-9.4075000000000006</v>
      </c>
      <c r="AH61" s="406" cm="1">
        <f t="array" ref="AH61">_xlfn.QUARTILE.EXC(IF($AT$5:$AT$906=$AT61,$L$5:$L$906),3)</f>
        <v>1.645</v>
      </c>
      <c r="AI61" s="406">
        <f t="shared" si="22"/>
        <v>11.0525</v>
      </c>
      <c r="AJ61" s="406">
        <f t="shared" si="23"/>
        <v>-25.986249999999998</v>
      </c>
      <c r="AK61" s="406">
        <f t="shared" si="24"/>
        <v>18.223749999999999</v>
      </c>
      <c r="AL61" s="406" t="b">
        <f t="shared" si="25"/>
        <v>0</v>
      </c>
      <c r="AM61" s="406" cm="1">
        <f t="array" ref="AM61">_xlfn.QUARTILE.EXC(IF($AT$5:$AT$906=$AT61,$M$5:$M$906),1)</f>
        <v>-18.744999999999997</v>
      </c>
      <c r="AN61" s="406" cm="1">
        <f t="array" ref="AN61">_xlfn.QUARTILE.EXC(IF($AT$5:$AT$906=$AT61,$M$5:$M$906),3)</f>
        <v>-2.7</v>
      </c>
      <c r="AO61" s="406">
        <f t="shared" si="26"/>
        <v>16.044999999999998</v>
      </c>
      <c r="AP61" s="406">
        <f t="shared" si="27"/>
        <v>-42.812499999999993</v>
      </c>
      <c r="AQ61" s="406">
        <f t="shared" si="28"/>
        <v>21.367499999999996</v>
      </c>
      <c r="AR61" s="406" t="b">
        <f t="shared" si="29"/>
        <v>0</v>
      </c>
      <c r="AS61" s="404" t="str">
        <f>INDEX('Org2567'!$BM:$BM,MATCH(Raw_DATA!A61,'Org2567'!$D:$D,0))</f>
        <v>รพช.F2 P&lt;=30,000</v>
      </c>
      <c r="AT61" s="404">
        <f>INDEX('Org2567'!$BL:$BL,MATCH(Raw_DATA!A61,'Org2567'!$D:$D,0))</f>
        <v>5</v>
      </c>
      <c r="AU61" s="113"/>
      <c r="AV61" s="101">
        <v>57.02</v>
      </c>
      <c r="AW61" s="101">
        <v>18.36</v>
      </c>
      <c r="AX61" s="101">
        <v>38.14</v>
      </c>
      <c r="AY61" s="101">
        <v>57.28</v>
      </c>
      <c r="AZ61" s="101">
        <v>37.75</v>
      </c>
    </row>
    <row r="62" spans="1:52" x14ac:dyDescent="0.7">
      <c r="A62" s="101" t="s">
        <v>79</v>
      </c>
      <c r="B62" s="101" t="s">
        <v>1125</v>
      </c>
      <c r="C62" s="111" t="str">
        <f>IF(A62="","",INDEX(ID!P:P,MATCH(Raw_DATA!A62,ID!A:A,0)))</f>
        <v>รพช.F2 P&lt;=30,000</v>
      </c>
      <c r="D62" s="101">
        <f>IF(A62="","",INDEX(ID!M:M,MATCH(Raw_DATA!A62,ID!A:A,0)))</f>
        <v>5</v>
      </c>
      <c r="E62" s="112">
        <v>2.4500000000000002</v>
      </c>
      <c r="F62" s="112">
        <v>2.19</v>
      </c>
      <c r="G62" s="112">
        <v>1.24</v>
      </c>
      <c r="H62" s="112">
        <v>8514625.9499999993</v>
      </c>
      <c r="I62" s="112">
        <v>-11265237.26</v>
      </c>
      <c r="J62" s="112">
        <v>-5283102.5599999996</v>
      </c>
      <c r="K62" s="112">
        <v>1431994.48</v>
      </c>
      <c r="L62" s="112">
        <v>-11.15</v>
      </c>
      <c r="M62" s="112">
        <v>-23.16</v>
      </c>
      <c r="N62" s="112">
        <f t="shared" si="30"/>
        <v>36</v>
      </c>
      <c r="O62" s="112">
        <f t="shared" si="31"/>
        <v>89</v>
      </c>
      <c r="P62" s="112">
        <f t="shared" si="32"/>
        <v>11</v>
      </c>
      <c r="Q62" s="112">
        <f t="shared" si="33"/>
        <v>43</v>
      </c>
      <c r="R62" s="112">
        <f t="shared" si="34"/>
        <v>38</v>
      </c>
      <c r="S62" s="112" cm="1">
        <f t="array" ref="S62">_xlfn.QUARTILE.EXC(IF($D$5:$D$906=$D62,$L$5:$L$906),1)</f>
        <v>-9.4075000000000006</v>
      </c>
      <c r="T62" s="112" cm="1">
        <f t="array" ref="T62">_xlfn.QUARTILE.EXC(IF($D$5:$D$906=$D62,$L$5:$L$906),3)</f>
        <v>1.645</v>
      </c>
      <c r="U62" s="112">
        <f t="shared" si="14"/>
        <v>11.0525</v>
      </c>
      <c r="V62" s="112">
        <f t="shared" si="15"/>
        <v>-25.986249999999998</v>
      </c>
      <c r="W62" s="112">
        <f t="shared" si="16"/>
        <v>18.223749999999999</v>
      </c>
      <c r="X62" s="112" t="b">
        <f t="shared" si="17"/>
        <v>0</v>
      </c>
      <c r="Y62" s="112" cm="1">
        <f t="array" ref="Y62">_xlfn.QUARTILE.EXC(IF($D$5:$D$906=$D62,$M$5:$M$906),1)</f>
        <v>-18.744999999999997</v>
      </c>
      <c r="Z62" s="112" cm="1">
        <f t="array" ref="Z62">_xlfn.QUARTILE.EXC(IF($D$5:$D$906=$D62,$M$5:$M$906),3)</f>
        <v>-2.7</v>
      </c>
      <c r="AA62" s="112">
        <f t="shared" si="18"/>
        <v>16.044999999999998</v>
      </c>
      <c r="AB62" s="112">
        <f t="shared" si="19"/>
        <v>-42.812499999999993</v>
      </c>
      <c r="AC62" s="112">
        <f t="shared" si="20"/>
        <v>21.367499999999996</v>
      </c>
      <c r="AD62" s="112" t="b">
        <f t="shared" si="21"/>
        <v>0</v>
      </c>
      <c r="AE62" s="101">
        <f t="shared" si="4"/>
        <v>1</v>
      </c>
      <c r="AF62" s="101">
        <f t="shared" si="5"/>
        <v>1</v>
      </c>
      <c r="AG62" s="406" cm="1">
        <f t="array" ref="AG62">_xlfn.QUARTILE.EXC(IF($AT$5:$AT$906=$AT62,$L$5:$L$906),1)</f>
        <v>-9.4075000000000006</v>
      </c>
      <c r="AH62" s="406" cm="1">
        <f t="array" ref="AH62">_xlfn.QUARTILE.EXC(IF($AT$5:$AT$906=$AT62,$L$5:$L$906),3)</f>
        <v>1.645</v>
      </c>
      <c r="AI62" s="406">
        <f t="shared" si="22"/>
        <v>11.0525</v>
      </c>
      <c r="AJ62" s="406">
        <f t="shared" si="23"/>
        <v>-25.986249999999998</v>
      </c>
      <c r="AK62" s="406">
        <f t="shared" si="24"/>
        <v>18.223749999999999</v>
      </c>
      <c r="AL62" s="406" t="b">
        <f t="shared" si="25"/>
        <v>0</v>
      </c>
      <c r="AM62" s="406" cm="1">
        <f t="array" ref="AM62">_xlfn.QUARTILE.EXC(IF($AT$5:$AT$906=$AT62,$M$5:$M$906),1)</f>
        <v>-18.744999999999997</v>
      </c>
      <c r="AN62" s="406" cm="1">
        <f t="array" ref="AN62">_xlfn.QUARTILE.EXC(IF($AT$5:$AT$906=$AT62,$M$5:$M$906),3)</f>
        <v>-2.7</v>
      </c>
      <c r="AO62" s="406">
        <f t="shared" si="26"/>
        <v>16.044999999999998</v>
      </c>
      <c r="AP62" s="406">
        <f t="shared" si="27"/>
        <v>-42.812499999999993</v>
      </c>
      <c r="AQ62" s="406">
        <f t="shared" si="28"/>
        <v>21.367499999999996</v>
      </c>
      <c r="AR62" s="406" t="b">
        <f t="shared" si="29"/>
        <v>0</v>
      </c>
      <c r="AS62" s="404" t="str">
        <f>INDEX('Org2567'!$BM:$BM,MATCH(Raw_DATA!A62,'Org2567'!$D:$D,0))</f>
        <v>รพช.F2 P&lt;=30,000</v>
      </c>
      <c r="AT62" s="404">
        <f>INDEX('Org2567'!$BL:$BL,MATCH(Raw_DATA!A62,'Org2567'!$D:$D,0))</f>
        <v>5</v>
      </c>
      <c r="AU62" s="113"/>
      <c r="AV62" s="101">
        <v>36.450000000000003</v>
      </c>
      <c r="AW62" s="101">
        <v>89.2</v>
      </c>
      <c r="AX62" s="101">
        <v>10.92</v>
      </c>
      <c r="AY62" s="101">
        <v>43.08</v>
      </c>
      <c r="AZ62" s="101">
        <v>38.29</v>
      </c>
    </row>
    <row r="63" spans="1:52" x14ac:dyDescent="0.7">
      <c r="A63" s="101" t="s">
        <v>80</v>
      </c>
      <c r="B63" s="101" t="s">
        <v>1128</v>
      </c>
      <c r="C63" s="111" t="str">
        <f>IF(A63="","",INDEX(ID!P:P,MATCH(Raw_DATA!A63,ID!A:A,0)))</f>
        <v>รพท.S B&lt;=400</v>
      </c>
      <c r="D63" s="101">
        <f>IF(A63="","",INDEX(ID!M:M,MATCH(Raw_DATA!A63,ID!A:A,0)))</f>
        <v>16</v>
      </c>
      <c r="E63" s="112">
        <v>5.17</v>
      </c>
      <c r="F63" s="112">
        <v>4.8099999999999996</v>
      </c>
      <c r="G63" s="112">
        <v>3.18</v>
      </c>
      <c r="H63" s="112">
        <v>449991419.30000001</v>
      </c>
      <c r="I63" s="112">
        <v>-14514861.1</v>
      </c>
      <c r="J63" s="112">
        <v>46562918.710000001</v>
      </c>
      <c r="K63" s="112">
        <v>235427706.86000001</v>
      </c>
      <c r="L63" s="112">
        <v>4.5</v>
      </c>
      <c r="M63" s="112">
        <v>-1.08</v>
      </c>
      <c r="N63" s="112">
        <f t="shared" si="30"/>
        <v>19</v>
      </c>
      <c r="O63" s="112">
        <f t="shared" si="31"/>
        <v>57</v>
      </c>
      <c r="P63" s="112">
        <f t="shared" si="32"/>
        <v>94</v>
      </c>
      <c r="Q63" s="112">
        <f t="shared" si="33"/>
        <v>128</v>
      </c>
      <c r="R63" s="112">
        <f t="shared" si="34"/>
        <v>44</v>
      </c>
      <c r="S63" s="112" cm="1">
        <f t="array" ref="S63">_xlfn.QUARTILE.EXC(IF($D$5:$D$906=$D63,$L$5:$L$906),1)</f>
        <v>-2.1850000000000001</v>
      </c>
      <c r="T63" s="112" cm="1">
        <f t="array" ref="T63">_xlfn.QUARTILE.EXC(IF($D$5:$D$906=$D63,$L$5:$L$906),3)</f>
        <v>5.5750000000000002</v>
      </c>
      <c r="U63" s="112">
        <f t="shared" si="14"/>
        <v>7.76</v>
      </c>
      <c r="V63" s="112">
        <f t="shared" si="15"/>
        <v>-13.825000000000001</v>
      </c>
      <c r="W63" s="112">
        <f t="shared" si="16"/>
        <v>17.215</v>
      </c>
      <c r="X63" s="112" t="b">
        <f t="shared" si="17"/>
        <v>0</v>
      </c>
      <c r="Y63" s="112" cm="1">
        <f t="array" ref="Y63">_xlfn.QUARTILE.EXC(IF($D$5:$D$906=$D63,$M$5:$M$906),1)</f>
        <v>-5.58</v>
      </c>
      <c r="Z63" s="112" cm="1">
        <f t="array" ref="Z63">_xlfn.QUARTILE.EXC(IF($D$5:$D$906=$D63,$M$5:$M$906),3)</f>
        <v>0.90500000000000003</v>
      </c>
      <c r="AA63" s="112">
        <f t="shared" si="18"/>
        <v>6.4850000000000003</v>
      </c>
      <c r="AB63" s="112">
        <f t="shared" si="19"/>
        <v>-15.307500000000001</v>
      </c>
      <c r="AC63" s="112">
        <f t="shared" si="20"/>
        <v>10.6325</v>
      </c>
      <c r="AD63" s="112" t="b">
        <f t="shared" si="21"/>
        <v>0</v>
      </c>
      <c r="AE63" s="101">
        <f t="shared" si="4"/>
        <v>1</v>
      </c>
      <c r="AF63" s="101">
        <f t="shared" si="5"/>
        <v>0</v>
      </c>
      <c r="AG63" s="406" cm="1">
        <f t="array" ref="AG63">_xlfn.QUARTILE.EXC(IF($AT$5:$AT$906=$AT63,$L$5:$L$906),1)</f>
        <v>-2.1850000000000001</v>
      </c>
      <c r="AH63" s="406" cm="1">
        <f t="array" ref="AH63">_xlfn.QUARTILE.EXC(IF($AT$5:$AT$906=$AT63,$L$5:$L$906),3)</f>
        <v>5.5750000000000002</v>
      </c>
      <c r="AI63" s="406">
        <f t="shared" si="22"/>
        <v>7.76</v>
      </c>
      <c r="AJ63" s="406">
        <f t="shared" si="23"/>
        <v>-13.825000000000001</v>
      </c>
      <c r="AK63" s="406">
        <f t="shared" si="24"/>
        <v>17.215</v>
      </c>
      <c r="AL63" s="406" t="b">
        <f t="shared" si="25"/>
        <v>0</v>
      </c>
      <c r="AM63" s="406" cm="1">
        <f t="array" ref="AM63">_xlfn.QUARTILE.EXC(IF($AT$5:$AT$906=$AT63,$M$5:$M$906),1)</f>
        <v>-5.58</v>
      </c>
      <c r="AN63" s="406" cm="1">
        <f t="array" ref="AN63">_xlfn.QUARTILE.EXC(IF($AT$5:$AT$906=$AT63,$M$5:$M$906),3)</f>
        <v>0.90500000000000003</v>
      </c>
      <c r="AO63" s="406">
        <f t="shared" si="26"/>
        <v>6.4850000000000003</v>
      </c>
      <c r="AP63" s="406">
        <f t="shared" si="27"/>
        <v>-15.307500000000001</v>
      </c>
      <c r="AQ63" s="406">
        <f t="shared" si="28"/>
        <v>10.6325</v>
      </c>
      <c r="AR63" s="406" t="b">
        <f t="shared" si="29"/>
        <v>0</v>
      </c>
      <c r="AS63" s="404" t="str">
        <f>INDEX('Org2567'!$BM:$BM,MATCH(Raw_DATA!A63,'Org2567'!$D:$D,0))</f>
        <v>รพท.S B&lt;=400</v>
      </c>
      <c r="AT63" s="404">
        <f>INDEX('Org2567'!$BL:$BL,MATCH(Raw_DATA!A63,'Org2567'!$D:$D,0))</f>
        <v>16</v>
      </c>
      <c r="AU63" s="113"/>
      <c r="AV63" s="101">
        <v>18.64</v>
      </c>
      <c r="AW63" s="101">
        <v>56.57</v>
      </c>
      <c r="AX63" s="101">
        <v>94.41</v>
      </c>
      <c r="AY63" s="101">
        <v>127.75</v>
      </c>
      <c r="AZ63" s="101">
        <v>43.89</v>
      </c>
    </row>
    <row r="64" spans="1:52" x14ac:dyDescent="0.7">
      <c r="A64" s="101" t="s">
        <v>81</v>
      </c>
      <c r="B64" s="101" t="s">
        <v>1132</v>
      </c>
      <c r="C64" s="111" t="str">
        <f>IF(A64="","",INDEX(ID!P:P,MATCH(Raw_DATA!A64,ID!A:A,0)))</f>
        <v>รพท.M1 B&gt;200</v>
      </c>
      <c r="D64" s="101">
        <f>IF(A64="","",INDEX(ID!M:M,MATCH(Raw_DATA!A64,ID!A:A,0)))</f>
        <v>15</v>
      </c>
      <c r="E64" s="112">
        <v>3.04</v>
      </c>
      <c r="F64" s="112">
        <v>2.75</v>
      </c>
      <c r="G64" s="112">
        <v>1.99</v>
      </c>
      <c r="H64" s="112">
        <v>197257226.08000001</v>
      </c>
      <c r="I64" s="112">
        <v>-3601913.04</v>
      </c>
      <c r="J64" s="112">
        <v>14407887.24</v>
      </c>
      <c r="K64" s="112">
        <v>95795032.920000002</v>
      </c>
      <c r="L64" s="112">
        <v>1.98</v>
      </c>
      <c r="M64" s="112">
        <v>-0.63</v>
      </c>
      <c r="N64" s="112">
        <f t="shared" si="30"/>
        <v>38</v>
      </c>
      <c r="O64" s="112">
        <f t="shared" si="31"/>
        <v>32</v>
      </c>
      <c r="P64" s="112">
        <f t="shared" si="32"/>
        <v>35</v>
      </c>
      <c r="Q64" s="112">
        <f t="shared" si="33"/>
        <v>39</v>
      </c>
      <c r="R64" s="112">
        <f t="shared" si="34"/>
        <v>42</v>
      </c>
      <c r="S64" s="112" cm="1">
        <f t="array" ref="S64">_xlfn.QUARTILE.EXC(IF($D$5:$D$906=$D64,$L$5:$L$906),1)</f>
        <v>-2.59</v>
      </c>
      <c r="T64" s="112" cm="1">
        <f t="array" ref="T64">_xlfn.QUARTILE.EXC(IF($D$5:$D$906=$D64,$L$5:$L$906),3)</f>
        <v>8.86</v>
      </c>
      <c r="U64" s="112">
        <f t="shared" si="14"/>
        <v>11.45</v>
      </c>
      <c r="V64" s="112">
        <f t="shared" si="15"/>
        <v>-19.764999999999997</v>
      </c>
      <c r="W64" s="112">
        <f t="shared" si="16"/>
        <v>26.034999999999997</v>
      </c>
      <c r="X64" s="112" t="b">
        <f t="shared" si="17"/>
        <v>0</v>
      </c>
      <c r="Y64" s="112" cm="1">
        <f t="array" ref="Y64">_xlfn.QUARTILE.EXC(IF($D$5:$D$906=$D64,$M$5:$M$906),1)</f>
        <v>-5.74</v>
      </c>
      <c r="Z64" s="112" cm="1">
        <f t="array" ref="Z64">_xlfn.QUARTILE.EXC(IF($D$5:$D$906=$D64,$M$5:$M$906),3)</f>
        <v>4.915</v>
      </c>
      <c r="AA64" s="112">
        <f t="shared" si="18"/>
        <v>10.655000000000001</v>
      </c>
      <c r="AB64" s="112">
        <f t="shared" si="19"/>
        <v>-21.722500000000004</v>
      </c>
      <c r="AC64" s="112">
        <f t="shared" si="20"/>
        <v>20.897500000000001</v>
      </c>
      <c r="AD64" s="112" t="b">
        <f t="shared" si="21"/>
        <v>0</v>
      </c>
      <c r="AE64" s="101">
        <f t="shared" si="4"/>
        <v>1</v>
      </c>
      <c r="AF64" s="101">
        <f t="shared" si="5"/>
        <v>0</v>
      </c>
      <c r="AG64" s="406" cm="1">
        <f t="array" ref="AG64">_xlfn.QUARTILE.EXC(IF($AT$5:$AT$906=$AT64,$L$5:$L$906),1)</f>
        <v>-0.34999999999999964</v>
      </c>
      <c r="AH64" s="406" cm="1">
        <f t="array" ref="AH64">_xlfn.QUARTILE.EXC(IF($AT$5:$AT$906=$AT64,$L$5:$L$906),3)</f>
        <v>9.0500000000000007</v>
      </c>
      <c r="AI64" s="406">
        <f t="shared" si="22"/>
        <v>9.4</v>
      </c>
      <c r="AJ64" s="406">
        <f t="shared" si="23"/>
        <v>-14.450000000000001</v>
      </c>
      <c r="AK64" s="406">
        <f t="shared" si="24"/>
        <v>23.150000000000002</v>
      </c>
      <c r="AL64" s="406" t="b">
        <f t="shared" si="25"/>
        <v>0</v>
      </c>
      <c r="AM64" s="406" cm="1">
        <f t="array" ref="AM64">_xlfn.QUARTILE.EXC(IF($AT$5:$AT$906=$AT64,$M$5:$M$906),1)</f>
        <v>-5.0175000000000001</v>
      </c>
      <c r="AN64" s="406" cm="1">
        <f t="array" ref="AN64">_xlfn.QUARTILE.EXC(IF($AT$5:$AT$906=$AT64,$M$5:$M$906),3)</f>
        <v>5.1049999999999995</v>
      </c>
      <c r="AO64" s="406">
        <f t="shared" si="26"/>
        <v>10.122499999999999</v>
      </c>
      <c r="AP64" s="406">
        <f t="shared" si="27"/>
        <v>-20.201249999999998</v>
      </c>
      <c r="AQ64" s="406">
        <f t="shared" si="28"/>
        <v>20.288749999999997</v>
      </c>
      <c r="AR64" s="406" t="b">
        <f t="shared" si="29"/>
        <v>0</v>
      </c>
      <c r="AS64" s="404" t="str">
        <f>INDEX('Org2567'!$BM:$BM,MATCH(Raw_DATA!A64,'Org2567'!$D:$D,0))</f>
        <v>รพท.M1 B&gt;200</v>
      </c>
      <c r="AT64" s="404">
        <f>INDEX('Org2567'!$BL:$BL,MATCH(Raw_DATA!A64,'Org2567'!$D:$D,0))</f>
        <v>15</v>
      </c>
      <c r="AU64" s="113"/>
      <c r="AV64" s="101">
        <v>38.47</v>
      </c>
      <c r="AW64" s="101">
        <v>31.65</v>
      </c>
      <c r="AX64" s="101">
        <v>34.840000000000003</v>
      </c>
      <c r="AY64" s="101">
        <v>38.799999999999997</v>
      </c>
      <c r="AZ64" s="101">
        <v>42.3</v>
      </c>
    </row>
    <row r="65" spans="1:52" x14ac:dyDescent="0.7">
      <c r="A65" s="101" t="s">
        <v>82</v>
      </c>
      <c r="B65" s="101" t="s">
        <v>1135</v>
      </c>
      <c r="C65" s="111" t="str">
        <f>IF(A65="","",INDEX(ID!P:P,MATCH(Raw_DATA!A65,ID!A:A,0)))</f>
        <v>รพช.F2 P30,000-60,000</v>
      </c>
      <c r="D65" s="101">
        <f>IF(A65="","",INDEX(ID!M:M,MATCH(Raw_DATA!A65,ID!A:A,0)))</f>
        <v>6</v>
      </c>
      <c r="E65" s="112">
        <v>1.36</v>
      </c>
      <c r="F65" s="112">
        <v>1.28</v>
      </c>
      <c r="G65" s="112">
        <v>0.98</v>
      </c>
      <c r="H65" s="112">
        <v>10600024.050000001</v>
      </c>
      <c r="I65" s="112">
        <v>-9975528.7400000002</v>
      </c>
      <c r="J65" s="112">
        <v>-1913110.95</v>
      </c>
      <c r="K65" s="112">
        <v>-587310.80000000005</v>
      </c>
      <c r="L65" s="112">
        <v>-1.32</v>
      </c>
      <c r="M65" s="112">
        <v>-12.11</v>
      </c>
      <c r="N65" s="112">
        <f t="shared" si="30"/>
        <v>85</v>
      </c>
      <c r="O65" s="112">
        <f t="shared" si="31"/>
        <v>60</v>
      </c>
      <c r="P65" s="112">
        <f t="shared" si="32"/>
        <v>55</v>
      </c>
      <c r="Q65" s="112">
        <f t="shared" si="33"/>
        <v>64</v>
      </c>
      <c r="R65" s="112">
        <f t="shared" si="34"/>
        <v>33</v>
      </c>
      <c r="S65" s="112" cm="1">
        <f t="array" ref="S65">_xlfn.QUARTILE.EXC(IF($D$5:$D$906=$D65,$L$5:$L$906),1)</f>
        <v>-10.317499999999999</v>
      </c>
      <c r="T65" s="112" cm="1">
        <f t="array" ref="T65">_xlfn.QUARTILE.EXC(IF($D$5:$D$906=$D65,$L$5:$L$906),3)</f>
        <v>1.0349999999999999</v>
      </c>
      <c r="U65" s="112">
        <f t="shared" si="14"/>
        <v>11.352499999999999</v>
      </c>
      <c r="V65" s="112">
        <f t="shared" si="15"/>
        <v>-27.346249999999998</v>
      </c>
      <c r="W65" s="112">
        <f t="shared" si="16"/>
        <v>18.063749999999999</v>
      </c>
      <c r="X65" s="112" t="b">
        <f t="shared" si="17"/>
        <v>0</v>
      </c>
      <c r="Y65" s="112" cm="1">
        <f t="array" ref="Y65">_xlfn.QUARTILE.EXC(IF($D$5:$D$906=$D65,$M$5:$M$906),1)</f>
        <v>-15.98</v>
      </c>
      <c r="Z65" s="112" cm="1">
        <f t="array" ref="Z65">_xlfn.QUARTILE.EXC(IF($D$5:$D$906=$D65,$M$5:$M$906),3)</f>
        <v>-2.4</v>
      </c>
      <c r="AA65" s="112">
        <f t="shared" si="18"/>
        <v>13.58</v>
      </c>
      <c r="AB65" s="112">
        <f t="shared" si="19"/>
        <v>-36.35</v>
      </c>
      <c r="AC65" s="112">
        <f t="shared" si="20"/>
        <v>17.970000000000002</v>
      </c>
      <c r="AD65" s="112" t="b">
        <f t="shared" si="21"/>
        <v>0</v>
      </c>
      <c r="AE65" s="101">
        <f t="shared" si="4"/>
        <v>1</v>
      </c>
      <c r="AF65" s="101">
        <f t="shared" si="5"/>
        <v>1</v>
      </c>
      <c r="AG65" s="406" cm="1">
        <f t="array" ref="AG65">_xlfn.QUARTILE.EXC(IF($AT$5:$AT$906=$AT65,$L$5:$L$906),1)</f>
        <v>-9.3850000000000016</v>
      </c>
      <c r="AH65" s="406" cm="1">
        <f t="array" ref="AH65">_xlfn.QUARTILE.EXC(IF($AT$5:$AT$906=$AT65,$L$5:$L$906),3)</f>
        <v>1.2250000000000001</v>
      </c>
      <c r="AI65" s="406">
        <f t="shared" si="22"/>
        <v>10.610000000000001</v>
      </c>
      <c r="AJ65" s="406">
        <f t="shared" si="23"/>
        <v>-25.300000000000004</v>
      </c>
      <c r="AK65" s="406">
        <f t="shared" si="24"/>
        <v>17.140000000000004</v>
      </c>
      <c r="AL65" s="406" t="b">
        <f t="shared" si="25"/>
        <v>0</v>
      </c>
      <c r="AM65" s="406" cm="1">
        <f t="array" ref="AM65">_xlfn.QUARTILE.EXC(IF($AT$5:$AT$906=$AT65,$M$5:$M$906),1)</f>
        <v>-15.515000000000001</v>
      </c>
      <c r="AN65" s="406" cm="1">
        <f t="array" ref="AN65">_xlfn.QUARTILE.EXC(IF($AT$5:$AT$906=$AT65,$M$5:$M$906),3)</f>
        <v>-2.2599999999999998</v>
      </c>
      <c r="AO65" s="406">
        <f t="shared" si="26"/>
        <v>13.255000000000001</v>
      </c>
      <c r="AP65" s="406">
        <f t="shared" si="27"/>
        <v>-35.397500000000001</v>
      </c>
      <c r="AQ65" s="406">
        <f t="shared" si="28"/>
        <v>17.622500000000002</v>
      </c>
      <c r="AR65" s="406" t="b">
        <f t="shared" si="29"/>
        <v>0</v>
      </c>
      <c r="AS65" s="404" t="str">
        <f>INDEX('Org2567'!$BM:$BM,MATCH(Raw_DATA!A65,'Org2567'!$D:$D,0))</f>
        <v>รพช.F2 P30,000-60,000</v>
      </c>
      <c r="AT65" s="404">
        <f>INDEX('Org2567'!$BL:$BL,MATCH(Raw_DATA!A65,'Org2567'!$D:$D,0))</f>
        <v>6</v>
      </c>
      <c r="AU65" s="113"/>
      <c r="AV65" s="101">
        <v>85.17</v>
      </c>
      <c r="AW65" s="101">
        <v>59.67</v>
      </c>
      <c r="AX65" s="101">
        <v>55.38</v>
      </c>
      <c r="AY65" s="101">
        <v>63.51</v>
      </c>
      <c r="AZ65" s="101">
        <v>32.840000000000003</v>
      </c>
    </row>
    <row r="66" spans="1:52" x14ac:dyDescent="0.7">
      <c r="A66" s="101" t="s">
        <v>83</v>
      </c>
      <c r="B66" s="101" t="s">
        <v>1138</v>
      </c>
      <c r="C66" s="111" t="str">
        <f>IF(A66="","",INDEX(ID!P:P,MATCH(Raw_DATA!A66,ID!A:A,0)))</f>
        <v>รพช.F2 P&lt;=30,000</v>
      </c>
      <c r="D66" s="101">
        <f>IF(A66="","",INDEX(ID!M:M,MATCH(Raw_DATA!A66,ID!A:A,0)))</f>
        <v>5</v>
      </c>
      <c r="E66" s="112">
        <v>3.46</v>
      </c>
      <c r="F66" s="112">
        <v>3.12</v>
      </c>
      <c r="G66" s="112">
        <v>2.08</v>
      </c>
      <c r="H66" s="112">
        <v>11949407.9</v>
      </c>
      <c r="I66" s="112">
        <v>-8147942.21</v>
      </c>
      <c r="J66" s="112">
        <v>-4679453.45</v>
      </c>
      <c r="K66" s="112">
        <v>5239358.3</v>
      </c>
      <c r="L66" s="112">
        <v>-5.77</v>
      </c>
      <c r="M66" s="112">
        <v>-19.61</v>
      </c>
      <c r="N66" s="112">
        <f t="shared" si="30"/>
        <v>72</v>
      </c>
      <c r="O66" s="112">
        <f t="shared" si="31"/>
        <v>7</v>
      </c>
      <c r="P66" s="112">
        <f t="shared" si="32"/>
        <v>45</v>
      </c>
      <c r="Q66" s="112">
        <f t="shared" si="33"/>
        <v>100</v>
      </c>
      <c r="R66" s="112">
        <f t="shared" si="34"/>
        <v>41</v>
      </c>
      <c r="S66" s="112" cm="1">
        <f t="array" ref="S66">_xlfn.QUARTILE.EXC(IF($D$5:$D$906=$D66,$L$5:$L$906),1)</f>
        <v>-9.4075000000000006</v>
      </c>
      <c r="T66" s="112" cm="1">
        <f t="array" ref="T66">_xlfn.QUARTILE.EXC(IF($D$5:$D$906=$D66,$L$5:$L$906),3)</f>
        <v>1.645</v>
      </c>
      <c r="U66" s="112">
        <f t="shared" si="14"/>
        <v>11.0525</v>
      </c>
      <c r="V66" s="112">
        <f t="shared" si="15"/>
        <v>-25.986249999999998</v>
      </c>
      <c r="W66" s="112">
        <f t="shared" si="16"/>
        <v>18.223749999999999</v>
      </c>
      <c r="X66" s="112" t="b">
        <f t="shared" si="17"/>
        <v>0</v>
      </c>
      <c r="Y66" s="112" cm="1">
        <f t="array" ref="Y66">_xlfn.QUARTILE.EXC(IF($D$5:$D$906=$D66,$M$5:$M$906),1)</f>
        <v>-18.744999999999997</v>
      </c>
      <c r="Z66" s="112" cm="1">
        <f t="array" ref="Z66">_xlfn.QUARTILE.EXC(IF($D$5:$D$906=$D66,$M$5:$M$906),3)</f>
        <v>-2.7</v>
      </c>
      <c r="AA66" s="112">
        <f t="shared" si="18"/>
        <v>16.044999999999998</v>
      </c>
      <c r="AB66" s="112">
        <f t="shared" si="19"/>
        <v>-42.812499999999993</v>
      </c>
      <c r="AC66" s="112">
        <f t="shared" si="20"/>
        <v>21.367499999999996</v>
      </c>
      <c r="AD66" s="112" t="b">
        <f t="shared" si="21"/>
        <v>0</v>
      </c>
      <c r="AE66" s="101">
        <f t="shared" si="4"/>
        <v>1</v>
      </c>
      <c r="AF66" s="101">
        <f t="shared" si="5"/>
        <v>1</v>
      </c>
      <c r="AG66" s="406" cm="1">
        <f t="array" ref="AG66">_xlfn.QUARTILE.EXC(IF($AT$5:$AT$906=$AT66,$L$5:$L$906),1)</f>
        <v>-9.4075000000000006</v>
      </c>
      <c r="AH66" s="406" cm="1">
        <f t="array" ref="AH66">_xlfn.QUARTILE.EXC(IF($AT$5:$AT$906=$AT66,$L$5:$L$906),3)</f>
        <v>1.645</v>
      </c>
      <c r="AI66" s="406">
        <f t="shared" si="22"/>
        <v>11.0525</v>
      </c>
      <c r="AJ66" s="406">
        <f t="shared" si="23"/>
        <v>-25.986249999999998</v>
      </c>
      <c r="AK66" s="406">
        <f t="shared" si="24"/>
        <v>18.223749999999999</v>
      </c>
      <c r="AL66" s="406" t="b">
        <f t="shared" si="25"/>
        <v>0</v>
      </c>
      <c r="AM66" s="406" cm="1">
        <f t="array" ref="AM66">_xlfn.QUARTILE.EXC(IF($AT$5:$AT$906=$AT66,$M$5:$M$906),1)</f>
        <v>-18.744999999999997</v>
      </c>
      <c r="AN66" s="406" cm="1">
        <f t="array" ref="AN66">_xlfn.QUARTILE.EXC(IF($AT$5:$AT$906=$AT66,$M$5:$M$906),3)</f>
        <v>-2.7</v>
      </c>
      <c r="AO66" s="406">
        <f t="shared" si="26"/>
        <v>16.044999999999998</v>
      </c>
      <c r="AP66" s="406">
        <f t="shared" si="27"/>
        <v>-42.812499999999993</v>
      </c>
      <c r="AQ66" s="406">
        <f t="shared" si="28"/>
        <v>21.367499999999996</v>
      </c>
      <c r="AR66" s="406" t="b">
        <f t="shared" si="29"/>
        <v>0</v>
      </c>
      <c r="AS66" s="404" t="str">
        <f>INDEX('Org2567'!$BM:$BM,MATCH(Raw_DATA!A66,'Org2567'!$D:$D,0))</f>
        <v>รพช.F2 P&lt;=30,000</v>
      </c>
      <c r="AT66" s="404">
        <f>INDEX('Org2567'!$BL:$BL,MATCH(Raw_DATA!A66,'Org2567'!$D:$D,0))</f>
        <v>5</v>
      </c>
      <c r="AU66" s="113"/>
      <c r="AV66" s="101">
        <v>71.680000000000007</v>
      </c>
      <c r="AW66" s="101">
        <v>6.62</v>
      </c>
      <c r="AX66" s="101">
        <v>44.85</v>
      </c>
      <c r="AY66" s="101">
        <v>100.12</v>
      </c>
      <c r="AZ66" s="101">
        <v>41.1</v>
      </c>
    </row>
    <row r="67" spans="1:52" x14ac:dyDescent="0.7">
      <c r="A67" s="101" t="s">
        <v>84</v>
      </c>
      <c r="B67" s="101" t="s">
        <v>1141</v>
      </c>
      <c r="C67" s="111" t="str">
        <f>IF(A67="","",INDEX(ID!P:P,MATCH(Raw_DATA!A67,ID!A:A,0)))</f>
        <v>รพช.F2 P30,000-60,000</v>
      </c>
      <c r="D67" s="101">
        <f>IF(A67="","",INDEX(ID!M:M,MATCH(Raw_DATA!A67,ID!A:A,0)))</f>
        <v>6</v>
      </c>
      <c r="E67" s="112">
        <v>1.06</v>
      </c>
      <c r="F67" s="112">
        <v>0.92</v>
      </c>
      <c r="G67" s="112">
        <v>0.59</v>
      </c>
      <c r="H67" s="112">
        <v>1714377.8</v>
      </c>
      <c r="I67" s="112">
        <v>-4829653.17</v>
      </c>
      <c r="J67" s="112">
        <v>1241690.07</v>
      </c>
      <c r="K67" s="112">
        <v>-11653600.15</v>
      </c>
      <c r="L67" s="112">
        <v>0.72</v>
      </c>
      <c r="M67" s="112">
        <v>-5.18</v>
      </c>
      <c r="N67" s="112">
        <f t="shared" si="30"/>
        <v>181</v>
      </c>
      <c r="O67" s="112">
        <f t="shared" si="31"/>
        <v>37</v>
      </c>
      <c r="P67" s="112">
        <f t="shared" si="32"/>
        <v>18</v>
      </c>
      <c r="Q67" s="112">
        <f t="shared" si="33"/>
        <v>72</v>
      </c>
      <c r="R67" s="112">
        <f t="shared" si="34"/>
        <v>47</v>
      </c>
      <c r="S67" s="112" cm="1">
        <f t="array" ref="S67">_xlfn.QUARTILE.EXC(IF($D$5:$D$906=$D67,$L$5:$L$906),1)</f>
        <v>-10.317499999999999</v>
      </c>
      <c r="T67" s="112" cm="1">
        <f t="array" ref="T67">_xlfn.QUARTILE.EXC(IF($D$5:$D$906=$D67,$L$5:$L$906),3)</f>
        <v>1.0349999999999999</v>
      </c>
      <c r="U67" s="112">
        <f t="shared" si="14"/>
        <v>11.352499999999999</v>
      </c>
      <c r="V67" s="112">
        <f t="shared" si="15"/>
        <v>-27.346249999999998</v>
      </c>
      <c r="W67" s="112">
        <f t="shared" si="16"/>
        <v>18.063749999999999</v>
      </c>
      <c r="X67" s="112" t="b">
        <f t="shared" si="17"/>
        <v>0</v>
      </c>
      <c r="Y67" s="112" cm="1">
        <f t="array" ref="Y67">_xlfn.QUARTILE.EXC(IF($D$5:$D$906=$D67,$M$5:$M$906),1)</f>
        <v>-15.98</v>
      </c>
      <c r="Z67" s="112" cm="1">
        <f t="array" ref="Z67">_xlfn.QUARTILE.EXC(IF($D$5:$D$906=$D67,$M$5:$M$906),3)</f>
        <v>-2.4</v>
      </c>
      <c r="AA67" s="112">
        <f t="shared" si="18"/>
        <v>13.58</v>
      </c>
      <c r="AB67" s="112">
        <f t="shared" si="19"/>
        <v>-36.35</v>
      </c>
      <c r="AC67" s="112">
        <f t="shared" si="20"/>
        <v>17.970000000000002</v>
      </c>
      <c r="AD67" s="112" t="b">
        <f t="shared" si="21"/>
        <v>0</v>
      </c>
      <c r="AE67" s="101">
        <f t="shared" si="4"/>
        <v>1</v>
      </c>
      <c r="AF67" s="101">
        <f t="shared" si="5"/>
        <v>0</v>
      </c>
      <c r="AG67" s="406" cm="1">
        <f t="array" ref="AG67">_xlfn.QUARTILE.EXC(IF($AT$5:$AT$906=$AT67,$L$5:$L$906),1)</f>
        <v>-9.3850000000000016</v>
      </c>
      <c r="AH67" s="406" cm="1">
        <f t="array" ref="AH67">_xlfn.QUARTILE.EXC(IF($AT$5:$AT$906=$AT67,$L$5:$L$906),3)</f>
        <v>1.2250000000000001</v>
      </c>
      <c r="AI67" s="406">
        <f t="shared" si="22"/>
        <v>10.610000000000001</v>
      </c>
      <c r="AJ67" s="406">
        <f t="shared" si="23"/>
        <v>-25.300000000000004</v>
      </c>
      <c r="AK67" s="406">
        <f t="shared" si="24"/>
        <v>17.140000000000004</v>
      </c>
      <c r="AL67" s="406" t="b">
        <f t="shared" si="25"/>
        <v>0</v>
      </c>
      <c r="AM67" s="406" cm="1">
        <f t="array" ref="AM67">_xlfn.QUARTILE.EXC(IF($AT$5:$AT$906=$AT67,$M$5:$M$906),1)</f>
        <v>-15.515000000000001</v>
      </c>
      <c r="AN67" s="406" cm="1">
        <f t="array" ref="AN67">_xlfn.QUARTILE.EXC(IF($AT$5:$AT$906=$AT67,$M$5:$M$906),3)</f>
        <v>-2.2599999999999998</v>
      </c>
      <c r="AO67" s="406">
        <f t="shared" si="26"/>
        <v>13.255000000000001</v>
      </c>
      <c r="AP67" s="406">
        <f t="shared" si="27"/>
        <v>-35.397500000000001</v>
      </c>
      <c r="AQ67" s="406">
        <f t="shared" si="28"/>
        <v>17.622500000000002</v>
      </c>
      <c r="AR67" s="406" t="b">
        <f t="shared" si="29"/>
        <v>0</v>
      </c>
      <c r="AS67" s="404" t="str">
        <f>INDEX('Org2567'!$BM:$BM,MATCH(Raw_DATA!A67,'Org2567'!$D:$D,0))</f>
        <v>รพช.F2 P30,000-60,000</v>
      </c>
      <c r="AT67" s="404">
        <f>INDEX('Org2567'!$BL:$BL,MATCH(Raw_DATA!A67,'Org2567'!$D:$D,0))</f>
        <v>6</v>
      </c>
      <c r="AU67" s="113"/>
      <c r="AV67" s="101">
        <v>180.65</v>
      </c>
      <c r="AW67" s="101">
        <v>37.22</v>
      </c>
      <c r="AX67" s="101">
        <v>17.829999999999998</v>
      </c>
      <c r="AY67" s="101">
        <v>71.63</v>
      </c>
      <c r="AZ67" s="101">
        <v>47.21</v>
      </c>
    </row>
    <row r="68" spans="1:52" x14ac:dyDescent="0.7">
      <c r="A68" s="101" t="s">
        <v>85</v>
      </c>
      <c r="B68" s="101" t="s">
        <v>1144</v>
      </c>
      <c r="C68" s="111" t="str">
        <f>IF(A68="","",INDEX(ID!P:P,MATCH(Raw_DATA!A68,ID!A:A,0)))</f>
        <v>รพช.F2 P30,000-60,000</v>
      </c>
      <c r="D68" s="101">
        <f>IF(A68="","",INDEX(ID!M:M,MATCH(Raw_DATA!A68,ID!A:A,0)))</f>
        <v>6</v>
      </c>
      <c r="E68" s="112">
        <v>2.84</v>
      </c>
      <c r="F68" s="112">
        <v>2.67</v>
      </c>
      <c r="G68" s="112">
        <v>2.31</v>
      </c>
      <c r="H68" s="112">
        <v>39495213.990000002</v>
      </c>
      <c r="I68" s="112">
        <v>-6159483.5899999999</v>
      </c>
      <c r="J68" s="112">
        <v>-398080.21</v>
      </c>
      <c r="K68" s="112">
        <v>28036784.23</v>
      </c>
      <c r="L68" s="112">
        <v>-0.26</v>
      </c>
      <c r="M68" s="112">
        <v>-6.64</v>
      </c>
      <c r="N68" s="112">
        <f t="shared" si="30"/>
        <v>55</v>
      </c>
      <c r="O68" s="112">
        <f t="shared" si="31"/>
        <v>43</v>
      </c>
      <c r="P68" s="112">
        <f t="shared" si="32"/>
        <v>35</v>
      </c>
      <c r="Q68" s="112">
        <f t="shared" si="33"/>
        <v>46</v>
      </c>
      <c r="R68" s="112">
        <f t="shared" si="34"/>
        <v>47</v>
      </c>
      <c r="S68" s="112" cm="1">
        <f t="array" ref="S68">_xlfn.QUARTILE.EXC(IF($D$5:$D$906=$D68,$L$5:$L$906),1)</f>
        <v>-10.317499999999999</v>
      </c>
      <c r="T68" s="112" cm="1">
        <f t="array" ref="T68">_xlfn.QUARTILE.EXC(IF($D$5:$D$906=$D68,$L$5:$L$906),3)</f>
        <v>1.0349999999999999</v>
      </c>
      <c r="U68" s="112">
        <f t="shared" si="14"/>
        <v>11.352499999999999</v>
      </c>
      <c r="V68" s="112">
        <f t="shared" si="15"/>
        <v>-27.346249999999998</v>
      </c>
      <c r="W68" s="112">
        <f t="shared" si="16"/>
        <v>18.063749999999999</v>
      </c>
      <c r="X68" s="112" t="b">
        <f t="shared" si="17"/>
        <v>0</v>
      </c>
      <c r="Y68" s="112" cm="1">
        <f t="array" ref="Y68">_xlfn.QUARTILE.EXC(IF($D$5:$D$906=$D68,$M$5:$M$906),1)</f>
        <v>-15.98</v>
      </c>
      <c r="Z68" s="112" cm="1">
        <f t="array" ref="Z68">_xlfn.QUARTILE.EXC(IF($D$5:$D$906=$D68,$M$5:$M$906),3)</f>
        <v>-2.4</v>
      </c>
      <c r="AA68" s="112">
        <f t="shared" si="18"/>
        <v>13.58</v>
      </c>
      <c r="AB68" s="112">
        <f t="shared" si="19"/>
        <v>-36.35</v>
      </c>
      <c r="AC68" s="112">
        <f t="shared" si="20"/>
        <v>17.970000000000002</v>
      </c>
      <c r="AD68" s="112" t="b">
        <f t="shared" si="21"/>
        <v>0</v>
      </c>
      <c r="AE68" s="101">
        <f t="shared" si="4"/>
        <v>1</v>
      </c>
      <c r="AF68" s="101">
        <f t="shared" si="5"/>
        <v>1</v>
      </c>
      <c r="AG68" s="406" cm="1">
        <f t="array" ref="AG68">_xlfn.QUARTILE.EXC(IF($AT$5:$AT$906=$AT68,$L$5:$L$906),1)</f>
        <v>-9.3850000000000016</v>
      </c>
      <c r="AH68" s="406" cm="1">
        <f t="array" ref="AH68">_xlfn.QUARTILE.EXC(IF($AT$5:$AT$906=$AT68,$L$5:$L$906),3)</f>
        <v>1.2250000000000001</v>
      </c>
      <c r="AI68" s="406">
        <f t="shared" si="22"/>
        <v>10.610000000000001</v>
      </c>
      <c r="AJ68" s="406">
        <f t="shared" si="23"/>
        <v>-25.300000000000004</v>
      </c>
      <c r="AK68" s="406">
        <f t="shared" si="24"/>
        <v>17.140000000000004</v>
      </c>
      <c r="AL68" s="406" t="b">
        <f t="shared" si="25"/>
        <v>0</v>
      </c>
      <c r="AM68" s="406" cm="1">
        <f t="array" ref="AM68">_xlfn.QUARTILE.EXC(IF($AT$5:$AT$906=$AT68,$M$5:$M$906),1)</f>
        <v>-15.515000000000001</v>
      </c>
      <c r="AN68" s="406" cm="1">
        <f t="array" ref="AN68">_xlfn.QUARTILE.EXC(IF($AT$5:$AT$906=$AT68,$M$5:$M$906),3)</f>
        <v>-2.2599999999999998</v>
      </c>
      <c r="AO68" s="406">
        <f t="shared" si="26"/>
        <v>13.255000000000001</v>
      </c>
      <c r="AP68" s="406">
        <f t="shared" si="27"/>
        <v>-35.397500000000001</v>
      </c>
      <c r="AQ68" s="406">
        <f t="shared" si="28"/>
        <v>17.622500000000002</v>
      </c>
      <c r="AR68" s="406" t="b">
        <f t="shared" si="29"/>
        <v>0</v>
      </c>
      <c r="AS68" s="404" t="str">
        <f>INDEX('Org2567'!$BM:$BM,MATCH(Raw_DATA!A68,'Org2567'!$D:$D,0))</f>
        <v>รพช.F2 P30,000-60,000</v>
      </c>
      <c r="AT68" s="404">
        <f>INDEX('Org2567'!$BL:$BL,MATCH(Raw_DATA!A68,'Org2567'!$D:$D,0))</f>
        <v>6</v>
      </c>
      <c r="AU68" s="113"/>
      <c r="AV68" s="101">
        <v>55.14</v>
      </c>
      <c r="AW68" s="101">
        <v>43.35</v>
      </c>
      <c r="AX68" s="101">
        <v>35.119999999999997</v>
      </c>
      <c r="AY68" s="101">
        <v>46.16</v>
      </c>
      <c r="AZ68" s="101">
        <v>47.39</v>
      </c>
    </row>
    <row r="69" spans="1:52" x14ac:dyDescent="0.7">
      <c r="A69" s="101" t="s">
        <v>86</v>
      </c>
      <c r="B69" s="101" t="s">
        <v>1147</v>
      </c>
      <c r="C69" s="111" t="str">
        <f>IF(A69="","",INDEX(ID!P:P,MATCH(Raw_DATA!A69,ID!A:A,0)))</f>
        <v>รพช.F2 P&lt;=30,000</v>
      </c>
      <c r="D69" s="101">
        <f>IF(A69="","",INDEX(ID!M:M,MATCH(Raw_DATA!A69,ID!A:A,0)))</f>
        <v>5</v>
      </c>
      <c r="E69" s="112">
        <v>3.05</v>
      </c>
      <c r="F69" s="112">
        <v>2.62</v>
      </c>
      <c r="G69" s="112">
        <v>1.64</v>
      </c>
      <c r="H69" s="112">
        <v>16527113.109999999</v>
      </c>
      <c r="I69" s="112">
        <v>-3298303.89</v>
      </c>
      <c r="J69" s="112">
        <v>3752345.03</v>
      </c>
      <c r="K69" s="112">
        <v>5143374.41</v>
      </c>
      <c r="L69" s="112">
        <v>3.67</v>
      </c>
      <c r="M69" s="112">
        <v>-5.87</v>
      </c>
      <c r="N69" s="112">
        <f t="shared" si="30"/>
        <v>65</v>
      </c>
      <c r="O69" s="112">
        <f t="shared" si="31"/>
        <v>37</v>
      </c>
      <c r="P69" s="112">
        <f t="shared" si="32"/>
        <v>50</v>
      </c>
      <c r="Q69" s="112">
        <f t="shared" si="33"/>
        <v>147</v>
      </c>
      <c r="R69" s="112">
        <f t="shared" si="34"/>
        <v>52</v>
      </c>
      <c r="S69" s="112" cm="1">
        <f t="array" ref="S69">_xlfn.QUARTILE.EXC(IF($D$5:$D$906=$D69,$L$5:$L$906),1)</f>
        <v>-9.4075000000000006</v>
      </c>
      <c r="T69" s="112" cm="1">
        <f t="array" ref="T69">_xlfn.QUARTILE.EXC(IF($D$5:$D$906=$D69,$L$5:$L$906),3)</f>
        <v>1.645</v>
      </c>
      <c r="U69" s="112">
        <f t="shared" si="14"/>
        <v>11.0525</v>
      </c>
      <c r="V69" s="112">
        <f t="shared" si="15"/>
        <v>-25.986249999999998</v>
      </c>
      <c r="W69" s="112">
        <f t="shared" si="16"/>
        <v>18.223749999999999</v>
      </c>
      <c r="X69" s="112" t="b">
        <f t="shared" si="17"/>
        <v>0</v>
      </c>
      <c r="Y69" s="112" cm="1">
        <f t="array" ref="Y69">_xlfn.QUARTILE.EXC(IF($D$5:$D$906=$D69,$M$5:$M$906),1)</f>
        <v>-18.744999999999997</v>
      </c>
      <c r="Z69" s="112" cm="1">
        <f t="array" ref="Z69">_xlfn.QUARTILE.EXC(IF($D$5:$D$906=$D69,$M$5:$M$906),3)</f>
        <v>-2.7</v>
      </c>
      <c r="AA69" s="112">
        <f t="shared" si="18"/>
        <v>16.044999999999998</v>
      </c>
      <c r="AB69" s="112">
        <f t="shared" si="19"/>
        <v>-42.812499999999993</v>
      </c>
      <c r="AC69" s="112">
        <f t="shared" si="20"/>
        <v>21.367499999999996</v>
      </c>
      <c r="AD69" s="112" t="b">
        <f t="shared" si="21"/>
        <v>0</v>
      </c>
      <c r="AE69" s="101">
        <f t="shared" ref="AE69:AE132" si="35">IF(M69&lt;0,1,0)</f>
        <v>1</v>
      </c>
      <c r="AF69" s="101">
        <f t="shared" ref="AF69:AF132" si="36">IF(L69&lt;0,1,0)</f>
        <v>0</v>
      </c>
      <c r="AG69" s="406" cm="1">
        <f t="array" ref="AG69">_xlfn.QUARTILE.EXC(IF($AT$5:$AT$906=$AT69,$L$5:$L$906),1)</f>
        <v>-9.4075000000000006</v>
      </c>
      <c r="AH69" s="406" cm="1">
        <f t="array" ref="AH69">_xlfn.QUARTILE.EXC(IF($AT$5:$AT$906=$AT69,$L$5:$L$906),3)</f>
        <v>1.645</v>
      </c>
      <c r="AI69" s="406">
        <f t="shared" si="22"/>
        <v>11.0525</v>
      </c>
      <c r="AJ69" s="406">
        <f t="shared" si="23"/>
        <v>-25.986249999999998</v>
      </c>
      <c r="AK69" s="406">
        <f t="shared" si="24"/>
        <v>18.223749999999999</v>
      </c>
      <c r="AL69" s="406" t="b">
        <f t="shared" si="25"/>
        <v>0</v>
      </c>
      <c r="AM69" s="406" cm="1">
        <f t="array" ref="AM69">_xlfn.QUARTILE.EXC(IF($AT$5:$AT$906=$AT69,$M$5:$M$906),1)</f>
        <v>-18.744999999999997</v>
      </c>
      <c r="AN69" s="406" cm="1">
        <f t="array" ref="AN69">_xlfn.QUARTILE.EXC(IF($AT$5:$AT$906=$AT69,$M$5:$M$906),3)</f>
        <v>-2.7</v>
      </c>
      <c r="AO69" s="406">
        <f t="shared" si="26"/>
        <v>16.044999999999998</v>
      </c>
      <c r="AP69" s="406">
        <f t="shared" si="27"/>
        <v>-42.812499999999993</v>
      </c>
      <c r="AQ69" s="406">
        <f t="shared" si="28"/>
        <v>21.367499999999996</v>
      </c>
      <c r="AR69" s="406" t="b">
        <f t="shared" si="29"/>
        <v>0</v>
      </c>
      <c r="AS69" s="404" t="str">
        <f>INDEX('Org2567'!$BM:$BM,MATCH(Raw_DATA!A69,'Org2567'!$D:$D,0))</f>
        <v>รพช.F2 P&lt;=30,000</v>
      </c>
      <c r="AT69" s="404">
        <f>INDEX('Org2567'!$BL:$BL,MATCH(Raw_DATA!A69,'Org2567'!$D:$D,0))</f>
        <v>5</v>
      </c>
      <c r="AU69" s="113"/>
      <c r="AV69" s="101">
        <v>64.67</v>
      </c>
      <c r="AW69" s="101">
        <v>36.630000000000003</v>
      </c>
      <c r="AX69" s="101">
        <v>49.75</v>
      </c>
      <c r="AY69" s="101">
        <v>147.4</v>
      </c>
      <c r="AZ69" s="101">
        <v>51.86</v>
      </c>
    </row>
    <row r="70" spans="1:52" x14ac:dyDescent="0.7">
      <c r="A70" s="101" t="s">
        <v>1149</v>
      </c>
      <c r="B70" s="101" t="s">
        <v>1151</v>
      </c>
      <c r="C70" s="111" t="str">
        <f>IF(A70="","",INDEX(ID!P:P,MATCH(Raw_DATA!A70,ID!A:A,0)))</f>
        <v>รพช.F3 P15,000-25,000</v>
      </c>
      <c r="D70" s="101">
        <f>IF(A70="","",INDEX(ID!M:M,MATCH(Raw_DATA!A70,ID!A:A,0)))</f>
        <v>3</v>
      </c>
      <c r="E70" s="112">
        <v>4.67</v>
      </c>
      <c r="F70" s="112">
        <v>4.53</v>
      </c>
      <c r="G70" s="112">
        <v>4.4400000000000004</v>
      </c>
      <c r="H70" s="112">
        <v>33090069.120000001</v>
      </c>
      <c r="I70" s="112">
        <v>2480218.27</v>
      </c>
      <c r="J70" s="112">
        <v>6762891.0899999999</v>
      </c>
      <c r="K70" s="112">
        <v>31045123.23</v>
      </c>
      <c r="L70" s="112">
        <v>14.18</v>
      </c>
      <c r="M70" s="112">
        <v>3.14</v>
      </c>
      <c r="N70" s="112">
        <f t="shared" si="30"/>
        <v>74</v>
      </c>
      <c r="O70" s="112">
        <f t="shared" si="31"/>
        <v>55</v>
      </c>
      <c r="P70" s="112">
        <f t="shared" si="32"/>
        <v>40</v>
      </c>
      <c r="Q70" s="112">
        <f t="shared" si="33"/>
        <v>47</v>
      </c>
      <c r="R70" s="112">
        <f t="shared" si="34"/>
        <v>60</v>
      </c>
      <c r="S70" s="112" cm="1">
        <f t="array" ref="S70">_xlfn.QUARTILE.EXC(IF($D$5:$D$906=$D70,$L$5:$L$906),1)</f>
        <v>-3.4824999999999999</v>
      </c>
      <c r="T70" s="112" cm="1">
        <f t="array" ref="T70">_xlfn.QUARTILE.EXC(IF($D$5:$D$906=$D70,$L$5:$L$906),3)</f>
        <v>12.762499999999999</v>
      </c>
      <c r="U70" s="112">
        <f t="shared" ref="U70:U133" si="37">T70-S70</f>
        <v>16.244999999999997</v>
      </c>
      <c r="V70" s="112">
        <f t="shared" ref="V70:V133" si="38">S70-(1.5*U70)</f>
        <v>-27.849999999999994</v>
      </c>
      <c r="W70" s="112">
        <f t="shared" ref="W70:W133" si="39">T70+(1.5*U70)</f>
        <v>37.129999999999995</v>
      </c>
      <c r="X70" s="112" t="b">
        <f t="shared" ref="X70:X133" si="40">IF(OR(L70&lt;=V70,L70&gt;=W70),TRUE,FALSE)</f>
        <v>0</v>
      </c>
      <c r="Y70" s="112" cm="1">
        <f t="array" ref="Y70">_xlfn.QUARTILE.EXC(IF($D$5:$D$906=$D70,$M$5:$M$906),1)</f>
        <v>-10.8825</v>
      </c>
      <c r="Z70" s="112" cm="1">
        <f t="array" ref="Z70">_xlfn.QUARTILE.EXC(IF($D$5:$D$906=$D70,$M$5:$M$906),3)</f>
        <v>3.4124999999999996</v>
      </c>
      <c r="AA70" s="112">
        <f t="shared" ref="AA70:AA133" si="41">Z70-Y70</f>
        <v>14.295</v>
      </c>
      <c r="AB70" s="112">
        <f t="shared" ref="AB70:AB133" si="42">Y70-(1.5*AA70)</f>
        <v>-32.325000000000003</v>
      </c>
      <c r="AC70" s="112">
        <f t="shared" ref="AC70:AC133" si="43">Z70+(1.5*AA70)</f>
        <v>24.854999999999997</v>
      </c>
      <c r="AD70" s="112" t="b">
        <f t="shared" ref="AD70:AD133" si="44">IF(OR(M70&lt;=AB70,M70&gt;=AC70),TRUE,FALSE)</f>
        <v>0</v>
      </c>
      <c r="AE70" s="101">
        <f t="shared" si="35"/>
        <v>0</v>
      </c>
      <c r="AF70" s="101">
        <f t="shared" si="36"/>
        <v>0</v>
      </c>
      <c r="AG70" s="406" cm="1">
        <f t="array" ref="AG70">_xlfn.QUARTILE.EXC(IF($AT$5:$AT$906=$AT70,$L$5:$L$906),1)</f>
        <v>-3.4824999999999999</v>
      </c>
      <c r="AH70" s="406" cm="1">
        <f t="array" ref="AH70">_xlfn.QUARTILE.EXC(IF($AT$5:$AT$906=$AT70,$L$5:$L$906),3)</f>
        <v>12.762499999999999</v>
      </c>
      <c r="AI70" s="406">
        <f t="shared" ref="AI70:AI133" si="45">AH70-AG70</f>
        <v>16.244999999999997</v>
      </c>
      <c r="AJ70" s="406">
        <f t="shared" ref="AJ70:AJ133" si="46">AG70-(1.5*AI70)</f>
        <v>-27.849999999999994</v>
      </c>
      <c r="AK70" s="406">
        <f t="shared" ref="AK70:AK133" si="47">AH70+(1.5*AI70)</f>
        <v>37.129999999999995</v>
      </c>
      <c r="AL70" s="406" t="b">
        <f t="shared" ref="AL70:AL133" si="48">IF(OR(L70&lt;=AJ70,L70&gt;=AK70),TRUE,FALSE)</f>
        <v>0</v>
      </c>
      <c r="AM70" s="406" cm="1">
        <f t="array" ref="AM70">_xlfn.QUARTILE.EXC(IF($AT$5:$AT$906=$AT70,$M$5:$M$906),1)</f>
        <v>-10.8825</v>
      </c>
      <c r="AN70" s="406" cm="1">
        <f t="array" ref="AN70">_xlfn.QUARTILE.EXC(IF($AT$5:$AT$906=$AT70,$M$5:$M$906),3)</f>
        <v>3.4124999999999996</v>
      </c>
      <c r="AO70" s="406">
        <f t="shared" ref="AO70:AO133" si="49">AN70-AM70</f>
        <v>14.295</v>
      </c>
      <c r="AP70" s="406">
        <f t="shared" ref="AP70:AP133" si="50">AM70-(1.5*AO70)</f>
        <v>-32.325000000000003</v>
      </c>
      <c r="AQ70" s="406">
        <f t="shared" ref="AQ70:AQ133" si="51">AN70+(1.5*AO70)</f>
        <v>24.854999999999997</v>
      </c>
      <c r="AR70" s="406" t="b">
        <f t="shared" ref="AR70:AR133" si="52">IF(OR(M70&lt;=AP70,M70&gt;=AQ70),TRUE,FALSE)</f>
        <v>0</v>
      </c>
      <c r="AS70" s="404" t="str">
        <f>INDEX('Org2567'!$BM:$BM,MATCH(Raw_DATA!A70,'Org2567'!$D:$D,0))</f>
        <v>รพช.F3 P15,000-25,000</v>
      </c>
      <c r="AT70" s="404">
        <f>INDEX('Org2567'!$BL:$BL,MATCH(Raw_DATA!A70,'Org2567'!$D:$D,0))</f>
        <v>3</v>
      </c>
      <c r="AU70" s="113"/>
      <c r="AV70" s="101">
        <v>74.42</v>
      </c>
      <c r="AW70" s="101">
        <v>54.9</v>
      </c>
      <c r="AX70" s="101">
        <v>40.01</v>
      </c>
      <c r="AY70" s="101">
        <v>46.59</v>
      </c>
      <c r="AZ70" s="101">
        <v>59.53</v>
      </c>
    </row>
    <row r="71" spans="1:52" x14ac:dyDescent="0.7">
      <c r="A71" s="101" t="s">
        <v>1153</v>
      </c>
      <c r="B71" s="101" t="s">
        <v>1155</v>
      </c>
      <c r="C71" s="111" t="str">
        <f>IF(A71="","",INDEX(ID!P:P,MATCH(Raw_DATA!A71,ID!A:A,0)))</f>
        <v>รพช.F3 P&lt;=15,000</v>
      </c>
      <c r="D71" s="101">
        <f>IF(A71="","",INDEX(ID!M:M,MATCH(Raw_DATA!A71,ID!A:A,0)))</f>
        <v>2</v>
      </c>
      <c r="E71" s="112">
        <v>2.46</v>
      </c>
      <c r="F71" s="112">
        <v>2.36</v>
      </c>
      <c r="G71" s="112">
        <v>2.1800000000000002</v>
      </c>
      <c r="H71" s="112">
        <v>12345504.220000001</v>
      </c>
      <c r="I71" s="112">
        <v>-7266704.6900000004</v>
      </c>
      <c r="J71" s="112">
        <v>-3009527.87</v>
      </c>
      <c r="K71" s="112">
        <v>9984686.9399999995</v>
      </c>
      <c r="L71" s="112">
        <v>-9.61</v>
      </c>
      <c r="M71" s="112">
        <v>-14.64</v>
      </c>
      <c r="N71" s="112">
        <f t="shared" si="30"/>
        <v>70</v>
      </c>
      <c r="O71" s="112">
        <f t="shared" si="31"/>
        <v>70</v>
      </c>
      <c r="P71" s="112">
        <f t="shared" si="32"/>
        <v>36</v>
      </c>
      <c r="Q71" s="112">
        <f t="shared" si="33"/>
        <v>158</v>
      </c>
      <c r="R71" s="112">
        <f t="shared" si="34"/>
        <v>57</v>
      </c>
      <c r="S71" s="112" cm="1">
        <f t="array" ref="S71">_xlfn.QUARTILE.EXC(IF($D$5:$D$906=$D71,$L$5:$L$906),1)</f>
        <v>-5.3650000000000002</v>
      </c>
      <c r="T71" s="112" cm="1">
        <f t="array" ref="T71">_xlfn.QUARTILE.EXC(IF($D$5:$D$906=$D71,$L$5:$L$906),3)</f>
        <v>10.815000000000001</v>
      </c>
      <c r="U71" s="112">
        <f t="shared" si="37"/>
        <v>16.18</v>
      </c>
      <c r="V71" s="112">
        <f t="shared" si="38"/>
        <v>-29.634999999999998</v>
      </c>
      <c r="W71" s="112">
        <f t="shared" si="39"/>
        <v>35.085000000000001</v>
      </c>
      <c r="X71" s="112" t="b">
        <f t="shared" si="40"/>
        <v>0</v>
      </c>
      <c r="Y71" s="112" cm="1">
        <f t="array" ref="Y71">_xlfn.QUARTILE.EXC(IF($D$5:$D$906=$D71,$M$5:$M$906),1)</f>
        <v>-14.08</v>
      </c>
      <c r="Z71" s="112" cm="1">
        <f t="array" ref="Z71">_xlfn.QUARTILE.EXC(IF($D$5:$D$906=$D71,$M$5:$M$906),3)</f>
        <v>0.78999999999999981</v>
      </c>
      <c r="AA71" s="112">
        <f t="shared" si="41"/>
        <v>14.87</v>
      </c>
      <c r="AB71" s="112">
        <f t="shared" si="42"/>
        <v>-36.384999999999998</v>
      </c>
      <c r="AC71" s="112">
        <f t="shared" si="43"/>
        <v>23.094999999999999</v>
      </c>
      <c r="AD71" s="112" t="b">
        <f t="shared" si="44"/>
        <v>0</v>
      </c>
      <c r="AE71" s="101">
        <f t="shared" si="35"/>
        <v>1</v>
      </c>
      <c r="AF71" s="101">
        <f t="shared" si="36"/>
        <v>1</v>
      </c>
      <c r="AG71" s="406" cm="1">
        <f t="array" ref="AG71">_xlfn.QUARTILE.EXC(IF($AT$5:$AT$906=$AT71,$L$5:$L$906),1)</f>
        <v>-5.3650000000000002</v>
      </c>
      <c r="AH71" s="406" cm="1">
        <f t="array" ref="AH71">_xlfn.QUARTILE.EXC(IF($AT$5:$AT$906=$AT71,$L$5:$L$906),3)</f>
        <v>10.815000000000001</v>
      </c>
      <c r="AI71" s="406">
        <f t="shared" si="45"/>
        <v>16.18</v>
      </c>
      <c r="AJ71" s="406">
        <f t="shared" si="46"/>
        <v>-29.634999999999998</v>
      </c>
      <c r="AK71" s="406">
        <f t="shared" si="47"/>
        <v>35.085000000000001</v>
      </c>
      <c r="AL71" s="406" t="b">
        <f t="shared" si="48"/>
        <v>0</v>
      </c>
      <c r="AM71" s="406" cm="1">
        <f t="array" ref="AM71">_xlfn.QUARTILE.EXC(IF($AT$5:$AT$906=$AT71,$M$5:$M$906),1)</f>
        <v>-14.08</v>
      </c>
      <c r="AN71" s="406" cm="1">
        <f t="array" ref="AN71">_xlfn.QUARTILE.EXC(IF($AT$5:$AT$906=$AT71,$M$5:$M$906),3)</f>
        <v>0.78999999999999981</v>
      </c>
      <c r="AO71" s="406">
        <f t="shared" si="49"/>
        <v>14.87</v>
      </c>
      <c r="AP71" s="406">
        <f t="shared" si="50"/>
        <v>-36.384999999999998</v>
      </c>
      <c r="AQ71" s="406">
        <f t="shared" si="51"/>
        <v>23.094999999999999</v>
      </c>
      <c r="AR71" s="406" t="b">
        <f t="shared" si="52"/>
        <v>0</v>
      </c>
      <c r="AS71" s="404" t="str">
        <f>INDEX('Org2567'!$BM:$BM,MATCH(Raw_DATA!A71,'Org2567'!$D:$D,0))</f>
        <v>รพช.F3 P&lt;=15,000</v>
      </c>
      <c r="AT71" s="404">
        <f>INDEX('Org2567'!$BL:$BL,MATCH(Raw_DATA!A71,'Org2567'!$D:$D,0))</f>
        <v>2</v>
      </c>
      <c r="AU71" s="113"/>
      <c r="AV71" s="101">
        <v>69.67</v>
      </c>
      <c r="AW71" s="101">
        <v>70.03</v>
      </c>
      <c r="AX71" s="101">
        <v>36.03</v>
      </c>
      <c r="AY71" s="101">
        <v>158.33000000000001</v>
      </c>
      <c r="AZ71" s="101">
        <v>57.06</v>
      </c>
    </row>
    <row r="72" spans="1:52" x14ac:dyDescent="0.7">
      <c r="A72" s="101" t="s">
        <v>87</v>
      </c>
      <c r="B72" s="101" t="s">
        <v>1057</v>
      </c>
      <c r="C72" s="111" t="str">
        <f>IF(A72="","",INDEX(ID!P:P,MATCH(Raw_DATA!A72,ID!A:A,0)))</f>
        <v>รพท.S B&gt;400</v>
      </c>
      <c r="D72" s="101">
        <f>IF(A72="","",INDEX(ID!M:M,MATCH(Raw_DATA!A72,ID!A:A,0)))</f>
        <v>17</v>
      </c>
      <c r="E72" s="112">
        <v>3.29</v>
      </c>
      <c r="F72" s="112">
        <v>3.03</v>
      </c>
      <c r="G72" s="112">
        <v>1.47</v>
      </c>
      <c r="H72" s="112">
        <v>407600273.93000001</v>
      </c>
      <c r="I72" s="112">
        <v>-5962948.1200000001</v>
      </c>
      <c r="J72" s="112">
        <v>107539940.02</v>
      </c>
      <c r="K72" s="112">
        <v>82900142.400000006</v>
      </c>
      <c r="L72" s="112">
        <v>7.36</v>
      </c>
      <c r="M72" s="112">
        <v>-0.47</v>
      </c>
      <c r="N72" s="112">
        <f t="shared" si="30"/>
        <v>49</v>
      </c>
      <c r="O72" s="112">
        <f t="shared" si="31"/>
        <v>104</v>
      </c>
      <c r="P72" s="112">
        <f t="shared" si="32"/>
        <v>31</v>
      </c>
      <c r="Q72" s="112">
        <f t="shared" si="33"/>
        <v>28</v>
      </c>
      <c r="R72" s="112">
        <f t="shared" si="34"/>
        <v>36</v>
      </c>
      <c r="S72" s="112" cm="1">
        <f t="array" ref="S72">_xlfn.QUARTILE.EXC(IF($D$5:$D$906=$D72,$L$5:$L$906),1)</f>
        <v>-0.03</v>
      </c>
      <c r="T72" s="112" cm="1">
        <f t="array" ref="T72">_xlfn.QUARTILE.EXC(IF($D$5:$D$906=$D72,$L$5:$L$906),3)</f>
        <v>9.4700000000000006</v>
      </c>
      <c r="U72" s="112">
        <f t="shared" si="37"/>
        <v>9.5</v>
      </c>
      <c r="V72" s="112">
        <f t="shared" si="38"/>
        <v>-14.28</v>
      </c>
      <c r="W72" s="112">
        <f t="shared" si="39"/>
        <v>23.72</v>
      </c>
      <c r="X72" s="112" t="b">
        <f t="shared" si="40"/>
        <v>0</v>
      </c>
      <c r="Y72" s="112" cm="1">
        <f t="array" ref="Y72">_xlfn.QUARTILE.EXC(IF($D$5:$D$906=$D72,$M$5:$M$906),1)</f>
        <v>-6.29</v>
      </c>
      <c r="Z72" s="112" cm="1">
        <f t="array" ref="Z72">_xlfn.QUARTILE.EXC(IF($D$5:$D$906=$D72,$M$5:$M$906),3)</f>
        <v>1.83</v>
      </c>
      <c r="AA72" s="112">
        <f t="shared" si="41"/>
        <v>8.120000000000001</v>
      </c>
      <c r="AB72" s="112">
        <f t="shared" si="42"/>
        <v>-18.470000000000002</v>
      </c>
      <c r="AC72" s="112">
        <f t="shared" si="43"/>
        <v>14.010000000000002</v>
      </c>
      <c r="AD72" s="112" t="b">
        <f t="shared" si="44"/>
        <v>0</v>
      </c>
      <c r="AE72" s="101">
        <f t="shared" si="35"/>
        <v>1</v>
      </c>
      <c r="AF72" s="101">
        <f t="shared" si="36"/>
        <v>0</v>
      </c>
      <c r="AG72" s="406" cm="1">
        <f t="array" ref="AG72">_xlfn.QUARTILE.EXC(IF($AT$5:$AT$906=$AT72,$L$5:$L$906),1)</f>
        <v>-0.03</v>
      </c>
      <c r="AH72" s="406" cm="1">
        <f t="array" ref="AH72">_xlfn.QUARTILE.EXC(IF($AT$5:$AT$906=$AT72,$L$5:$L$906),3)</f>
        <v>9.4700000000000006</v>
      </c>
      <c r="AI72" s="406">
        <f t="shared" si="45"/>
        <v>9.5</v>
      </c>
      <c r="AJ72" s="406">
        <f t="shared" si="46"/>
        <v>-14.28</v>
      </c>
      <c r="AK72" s="406">
        <f t="shared" si="47"/>
        <v>23.72</v>
      </c>
      <c r="AL72" s="406" t="b">
        <f t="shared" si="48"/>
        <v>0</v>
      </c>
      <c r="AM72" s="406" cm="1">
        <f t="array" ref="AM72">_xlfn.QUARTILE.EXC(IF($AT$5:$AT$906=$AT72,$M$5:$M$906),1)</f>
        <v>-6.29</v>
      </c>
      <c r="AN72" s="406" cm="1">
        <f t="array" ref="AN72">_xlfn.QUARTILE.EXC(IF($AT$5:$AT$906=$AT72,$M$5:$M$906),3)</f>
        <v>1.83</v>
      </c>
      <c r="AO72" s="406">
        <f t="shared" si="49"/>
        <v>8.120000000000001</v>
      </c>
      <c r="AP72" s="406">
        <f t="shared" si="50"/>
        <v>-18.470000000000002</v>
      </c>
      <c r="AQ72" s="406">
        <f t="shared" si="51"/>
        <v>14.010000000000002</v>
      </c>
      <c r="AR72" s="406" t="b">
        <f t="shared" si="52"/>
        <v>0</v>
      </c>
      <c r="AS72" s="404" t="str">
        <f>INDEX('Org2567'!$BM:$BM,MATCH(Raw_DATA!A72,'Org2567'!$D:$D,0))</f>
        <v>รพท.S B&gt;400</v>
      </c>
      <c r="AT72" s="404">
        <f>INDEX('Org2567'!$BL:$BL,MATCH(Raw_DATA!A72,'Org2567'!$D:$D,0))</f>
        <v>17</v>
      </c>
      <c r="AU72" s="113"/>
      <c r="AV72" s="101">
        <v>49.37</v>
      </c>
      <c r="AW72" s="101">
        <v>103.61</v>
      </c>
      <c r="AX72" s="101">
        <v>30.82</v>
      </c>
      <c r="AY72" s="101">
        <v>27.76</v>
      </c>
      <c r="AZ72" s="101">
        <v>35.72</v>
      </c>
    </row>
    <row r="73" spans="1:52" x14ac:dyDescent="0.7">
      <c r="A73" s="101" t="s">
        <v>88</v>
      </c>
      <c r="B73" s="101" t="s">
        <v>1061</v>
      </c>
      <c r="C73" s="111" t="str">
        <f>IF(A73="","",INDEX(ID!P:P,MATCH(Raw_DATA!A73,ID!A:A,0)))</f>
        <v>รพช.F2 P30,000-60,000</v>
      </c>
      <c r="D73" s="101">
        <f>IF(A73="","",INDEX(ID!M:M,MATCH(Raw_DATA!A73,ID!A:A,0)))</f>
        <v>6</v>
      </c>
      <c r="E73" s="112">
        <v>1.82</v>
      </c>
      <c r="F73" s="112">
        <v>1.65</v>
      </c>
      <c r="G73" s="112">
        <v>0.92</v>
      </c>
      <c r="H73" s="112">
        <v>11741006.1</v>
      </c>
      <c r="I73" s="112">
        <v>-20108066.27</v>
      </c>
      <c r="J73" s="112">
        <v>-12938209.529999999</v>
      </c>
      <c r="K73" s="112">
        <v>-1131247.58</v>
      </c>
      <c r="L73" s="112">
        <v>-8.61</v>
      </c>
      <c r="M73" s="112">
        <v>-25</v>
      </c>
      <c r="N73" s="112">
        <f t="shared" si="30"/>
        <v>69</v>
      </c>
      <c r="O73" s="112">
        <f t="shared" si="31"/>
        <v>46</v>
      </c>
      <c r="P73" s="112">
        <f t="shared" si="32"/>
        <v>39</v>
      </c>
      <c r="Q73" s="112">
        <f t="shared" si="33"/>
        <v>53</v>
      </c>
      <c r="R73" s="112">
        <f t="shared" si="34"/>
        <v>39</v>
      </c>
      <c r="S73" s="112" cm="1">
        <f t="array" ref="S73">_xlfn.QUARTILE.EXC(IF($D$5:$D$906=$D73,$L$5:$L$906),1)</f>
        <v>-10.317499999999999</v>
      </c>
      <c r="T73" s="112" cm="1">
        <f t="array" ref="T73">_xlfn.QUARTILE.EXC(IF($D$5:$D$906=$D73,$L$5:$L$906),3)</f>
        <v>1.0349999999999999</v>
      </c>
      <c r="U73" s="112">
        <f t="shared" si="37"/>
        <v>11.352499999999999</v>
      </c>
      <c r="V73" s="112">
        <f t="shared" si="38"/>
        <v>-27.346249999999998</v>
      </c>
      <c r="W73" s="112">
        <f t="shared" si="39"/>
        <v>18.063749999999999</v>
      </c>
      <c r="X73" s="112" t="b">
        <f t="shared" si="40"/>
        <v>0</v>
      </c>
      <c r="Y73" s="112" cm="1">
        <f t="array" ref="Y73">_xlfn.QUARTILE.EXC(IF($D$5:$D$906=$D73,$M$5:$M$906),1)</f>
        <v>-15.98</v>
      </c>
      <c r="Z73" s="112" cm="1">
        <f t="array" ref="Z73">_xlfn.QUARTILE.EXC(IF($D$5:$D$906=$D73,$M$5:$M$906),3)</f>
        <v>-2.4</v>
      </c>
      <c r="AA73" s="112">
        <f t="shared" si="41"/>
        <v>13.58</v>
      </c>
      <c r="AB73" s="112">
        <f t="shared" si="42"/>
        <v>-36.35</v>
      </c>
      <c r="AC73" s="112">
        <f t="shared" si="43"/>
        <v>17.970000000000002</v>
      </c>
      <c r="AD73" s="112" t="b">
        <f t="shared" si="44"/>
        <v>0</v>
      </c>
      <c r="AE73" s="101">
        <f t="shared" si="35"/>
        <v>1</v>
      </c>
      <c r="AF73" s="101">
        <f t="shared" si="36"/>
        <v>1</v>
      </c>
      <c r="AG73" s="406" cm="1">
        <f t="array" ref="AG73">_xlfn.QUARTILE.EXC(IF($AT$5:$AT$906=$AT73,$L$5:$L$906),1)</f>
        <v>-9.3850000000000016</v>
      </c>
      <c r="AH73" s="406" cm="1">
        <f t="array" ref="AH73">_xlfn.QUARTILE.EXC(IF($AT$5:$AT$906=$AT73,$L$5:$L$906),3)</f>
        <v>1.2250000000000001</v>
      </c>
      <c r="AI73" s="406">
        <f t="shared" si="45"/>
        <v>10.610000000000001</v>
      </c>
      <c r="AJ73" s="406">
        <f t="shared" si="46"/>
        <v>-25.300000000000004</v>
      </c>
      <c r="AK73" s="406">
        <f t="shared" si="47"/>
        <v>17.140000000000004</v>
      </c>
      <c r="AL73" s="406" t="b">
        <f t="shared" si="48"/>
        <v>0</v>
      </c>
      <c r="AM73" s="406" cm="1">
        <f t="array" ref="AM73">_xlfn.QUARTILE.EXC(IF($AT$5:$AT$906=$AT73,$M$5:$M$906),1)</f>
        <v>-15.515000000000001</v>
      </c>
      <c r="AN73" s="406" cm="1">
        <f t="array" ref="AN73">_xlfn.QUARTILE.EXC(IF($AT$5:$AT$906=$AT73,$M$5:$M$906),3)</f>
        <v>-2.2599999999999998</v>
      </c>
      <c r="AO73" s="406">
        <f t="shared" si="49"/>
        <v>13.255000000000001</v>
      </c>
      <c r="AP73" s="406">
        <f t="shared" si="50"/>
        <v>-35.397500000000001</v>
      </c>
      <c r="AQ73" s="406">
        <f t="shared" si="51"/>
        <v>17.622500000000002</v>
      </c>
      <c r="AR73" s="406" t="b">
        <f t="shared" si="52"/>
        <v>0</v>
      </c>
      <c r="AS73" s="404" t="str">
        <f>INDEX('Org2567'!$BM:$BM,MATCH(Raw_DATA!A73,'Org2567'!$D:$D,0))</f>
        <v>รพช.F2 P30,000-60,000</v>
      </c>
      <c r="AT73" s="404">
        <f>INDEX('Org2567'!$BL:$BL,MATCH(Raw_DATA!A73,'Org2567'!$D:$D,0))</f>
        <v>6</v>
      </c>
      <c r="AU73" s="113"/>
      <c r="AV73" s="101">
        <v>68.66</v>
      </c>
      <c r="AW73" s="101">
        <v>46.46</v>
      </c>
      <c r="AX73" s="101">
        <v>39.28</v>
      </c>
      <c r="AY73" s="101">
        <v>53.48</v>
      </c>
      <c r="AZ73" s="101">
        <v>39.17</v>
      </c>
    </row>
    <row r="74" spans="1:52" x14ac:dyDescent="0.7">
      <c r="A74" s="101" t="s">
        <v>89</v>
      </c>
      <c r="B74" s="101" t="s">
        <v>1064</v>
      </c>
      <c r="C74" s="111" t="str">
        <f>IF(A74="","",INDEX(ID!P:P,MATCH(Raw_DATA!A74,ID!A:A,0)))</f>
        <v>รพช.F2 P30,000-60,000</v>
      </c>
      <c r="D74" s="101">
        <f>IF(A74="","",INDEX(ID!M:M,MATCH(Raw_DATA!A74,ID!A:A,0)))</f>
        <v>6</v>
      </c>
      <c r="E74" s="112">
        <v>1.24</v>
      </c>
      <c r="F74" s="112">
        <v>1.0900000000000001</v>
      </c>
      <c r="G74" s="112">
        <v>0.42</v>
      </c>
      <c r="H74" s="112">
        <v>4053958.29</v>
      </c>
      <c r="I74" s="112">
        <v>-5186872.16</v>
      </c>
      <c r="J74" s="112">
        <v>-4414353.82</v>
      </c>
      <c r="K74" s="112">
        <v>-10060350.25</v>
      </c>
      <c r="L74" s="112">
        <v>-3.64</v>
      </c>
      <c r="M74" s="112">
        <v>-8.32</v>
      </c>
      <c r="N74" s="112">
        <f t="shared" si="30"/>
        <v>113</v>
      </c>
      <c r="O74" s="112">
        <f t="shared" si="31"/>
        <v>37</v>
      </c>
      <c r="P74" s="112">
        <f t="shared" si="32"/>
        <v>60</v>
      </c>
      <c r="Q74" s="112">
        <f t="shared" si="33"/>
        <v>66</v>
      </c>
      <c r="R74" s="112">
        <f t="shared" si="34"/>
        <v>43</v>
      </c>
      <c r="S74" s="112" cm="1">
        <f t="array" ref="S74">_xlfn.QUARTILE.EXC(IF($D$5:$D$906=$D74,$L$5:$L$906),1)</f>
        <v>-10.317499999999999</v>
      </c>
      <c r="T74" s="112" cm="1">
        <f t="array" ref="T74">_xlfn.QUARTILE.EXC(IF($D$5:$D$906=$D74,$L$5:$L$906),3)</f>
        <v>1.0349999999999999</v>
      </c>
      <c r="U74" s="112">
        <f t="shared" si="37"/>
        <v>11.352499999999999</v>
      </c>
      <c r="V74" s="112">
        <f t="shared" si="38"/>
        <v>-27.346249999999998</v>
      </c>
      <c r="W74" s="112">
        <f t="shared" si="39"/>
        <v>18.063749999999999</v>
      </c>
      <c r="X74" s="112" t="b">
        <f t="shared" si="40"/>
        <v>0</v>
      </c>
      <c r="Y74" s="112" cm="1">
        <f t="array" ref="Y74">_xlfn.QUARTILE.EXC(IF($D$5:$D$906=$D74,$M$5:$M$906),1)</f>
        <v>-15.98</v>
      </c>
      <c r="Z74" s="112" cm="1">
        <f t="array" ref="Z74">_xlfn.QUARTILE.EXC(IF($D$5:$D$906=$D74,$M$5:$M$906),3)</f>
        <v>-2.4</v>
      </c>
      <c r="AA74" s="112">
        <f t="shared" si="41"/>
        <v>13.58</v>
      </c>
      <c r="AB74" s="112">
        <f t="shared" si="42"/>
        <v>-36.35</v>
      </c>
      <c r="AC74" s="112">
        <f t="shared" si="43"/>
        <v>17.970000000000002</v>
      </c>
      <c r="AD74" s="112" t="b">
        <f t="shared" si="44"/>
        <v>0</v>
      </c>
      <c r="AE74" s="101">
        <f t="shared" si="35"/>
        <v>1</v>
      </c>
      <c r="AF74" s="101">
        <f t="shared" si="36"/>
        <v>1</v>
      </c>
      <c r="AG74" s="406" cm="1">
        <f t="array" ref="AG74">_xlfn.QUARTILE.EXC(IF($AT$5:$AT$906=$AT74,$L$5:$L$906),1)</f>
        <v>-9.3850000000000016</v>
      </c>
      <c r="AH74" s="406" cm="1">
        <f t="array" ref="AH74">_xlfn.QUARTILE.EXC(IF($AT$5:$AT$906=$AT74,$L$5:$L$906),3)</f>
        <v>1.2250000000000001</v>
      </c>
      <c r="AI74" s="406">
        <f t="shared" si="45"/>
        <v>10.610000000000001</v>
      </c>
      <c r="AJ74" s="406">
        <f t="shared" si="46"/>
        <v>-25.300000000000004</v>
      </c>
      <c r="AK74" s="406">
        <f t="shared" si="47"/>
        <v>17.140000000000004</v>
      </c>
      <c r="AL74" s="406" t="b">
        <f t="shared" si="48"/>
        <v>0</v>
      </c>
      <c r="AM74" s="406" cm="1">
        <f t="array" ref="AM74">_xlfn.QUARTILE.EXC(IF($AT$5:$AT$906=$AT74,$M$5:$M$906),1)</f>
        <v>-15.515000000000001</v>
      </c>
      <c r="AN74" s="406" cm="1">
        <f t="array" ref="AN74">_xlfn.QUARTILE.EXC(IF($AT$5:$AT$906=$AT74,$M$5:$M$906),3)</f>
        <v>-2.2599999999999998</v>
      </c>
      <c r="AO74" s="406">
        <f t="shared" si="49"/>
        <v>13.255000000000001</v>
      </c>
      <c r="AP74" s="406">
        <f t="shared" si="50"/>
        <v>-35.397500000000001</v>
      </c>
      <c r="AQ74" s="406">
        <f t="shared" si="51"/>
        <v>17.622500000000002</v>
      </c>
      <c r="AR74" s="406" t="b">
        <f t="shared" si="52"/>
        <v>0</v>
      </c>
      <c r="AS74" s="404" t="str">
        <f>INDEX('Org2567'!$BM:$BM,MATCH(Raw_DATA!A74,'Org2567'!$D:$D,0))</f>
        <v>รพช.F2 P30,000-60,000</v>
      </c>
      <c r="AT74" s="404">
        <f>INDEX('Org2567'!$BL:$BL,MATCH(Raw_DATA!A74,'Org2567'!$D:$D,0))</f>
        <v>6</v>
      </c>
      <c r="AU74" s="113"/>
      <c r="AV74" s="101">
        <v>113.12</v>
      </c>
      <c r="AW74" s="101">
        <v>36.799999999999997</v>
      </c>
      <c r="AX74" s="101">
        <v>59.71</v>
      </c>
      <c r="AY74" s="101">
        <v>65.69</v>
      </c>
      <c r="AZ74" s="101">
        <v>43.08</v>
      </c>
    </row>
    <row r="75" spans="1:52" x14ac:dyDescent="0.7">
      <c r="A75" s="101" t="s">
        <v>90</v>
      </c>
      <c r="B75" s="101" t="s">
        <v>1067</v>
      </c>
      <c r="C75" s="111" t="str">
        <f>IF(A75="","",INDEX(ID!P:P,MATCH(Raw_DATA!A75,ID!A:A,0)))</f>
        <v>รพช.F2 P30,000-60,000</v>
      </c>
      <c r="D75" s="101">
        <f>IF(A75="","",INDEX(ID!M:M,MATCH(Raw_DATA!A75,ID!A:A,0)))</f>
        <v>6</v>
      </c>
      <c r="E75" s="112">
        <v>2.36</v>
      </c>
      <c r="F75" s="112">
        <v>2.1800000000000002</v>
      </c>
      <c r="G75" s="112">
        <v>1.68</v>
      </c>
      <c r="H75" s="112">
        <v>37694128.57</v>
      </c>
      <c r="I75" s="112">
        <v>-17575334.59</v>
      </c>
      <c r="J75" s="112">
        <v>-4106103.93</v>
      </c>
      <c r="K75" s="112">
        <v>18899597.960000001</v>
      </c>
      <c r="L75" s="112">
        <v>-1.91</v>
      </c>
      <c r="M75" s="112">
        <v>-12.67</v>
      </c>
      <c r="N75" s="112">
        <f t="shared" si="30"/>
        <v>127</v>
      </c>
      <c r="O75" s="112">
        <f t="shared" si="31"/>
        <v>28</v>
      </c>
      <c r="P75" s="112">
        <f t="shared" si="32"/>
        <v>44</v>
      </c>
      <c r="Q75" s="112">
        <f t="shared" si="33"/>
        <v>41</v>
      </c>
      <c r="R75" s="112">
        <f t="shared" si="34"/>
        <v>36</v>
      </c>
      <c r="S75" s="112" cm="1">
        <f t="array" ref="S75">_xlfn.QUARTILE.EXC(IF($D$5:$D$906=$D75,$L$5:$L$906),1)</f>
        <v>-10.317499999999999</v>
      </c>
      <c r="T75" s="112" cm="1">
        <f t="array" ref="T75">_xlfn.QUARTILE.EXC(IF($D$5:$D$906=$D75,$L$5:$L$906),3)</f>
        <v>1.0349999999999999</v>
      </c>
      <c r="U75" s="112">
        <f t="shared" si="37"/>
        <v>11.352499999999999</v>
      </c>
      <c r="V75" s="112">
        <f t="shared" si="38"/>
        <v>-27.346249999999998</v>
      </c>
      <c r="W75" s="112">
        <f t="shared" si="39"/>
        <v>18.063749999999999</v>
      </c>
      <c r="X75" s="112" t="b">
        <f t="shared" si="40"/>
        <v>0</v>
      </c>
      <c r="Y75" s="112" cm="1">
        <f t="array" ref="Y75">_xlfn.QUARTILE.EXC(IF($D$5:$D$906=$D75,$M$5:$M$906),1)</f>
        <v>-15.98</v>
      </c>
      <c r="Z75" s="112" cm="1">
        <f t="array" ref="Z75">_xlfn.QUARTILE.EXC(IF($D$5:$D$906=$D75,$M$5:$M$906),3)</f>
        <v>-2.4</v>
      </c>
      <c r="AA75" s="112">
        <f t="shared" si="41"/>
        <v>13.58</v>
      </c>
      <c r="AB75" s="112">
        <f t="shared" si="42"/>
        <v>-36.35</v>
      </c>
      <c r="AC75" s="112">
        <f t="shared" si="43"/>
        <v>17.970000000000002</v>
      </c>
      <c r="AD75" s="112" t="b">
        <f t="shared" si="44"/>
        <v>0</v>
      </c>
      <c r="AE75" s="101">
        <f t="shared" si="35"/>
        <v>1</v>
      </c>
      <c r="AF75" s="101">
        <f t="shared" si="36"/>
        <v>1</v>
      </c>
      <c r="AG75" s="406" cm="1">
        <f t="array" ref="AG75">_xlfn.QUARTILE.EXC(IF($AT$5:$AT$906=$AT75,$L$5:$L$906),1)</f>
        <v>-9.3850000000000016</v>
      </c>
      <c r="AH75" s="406" cm="1">
        <f t="array" ref="AH75">_xlfn.QUARTILE.EXC(IF($AT$5:$AT$906=$AT75,$L$5:$L$906),3)</f>
        <v>1.2250000000000001</v>
      </c>
      <c r="AI75" s="406">
        <f t="shared" si="45"/>
        <v>10.610000000000001</v>
      </c>
      <c r="AJ75" s="406">
        <f t="shared" si="46"/>
        <v>-25.300000000000004</v>
      </c>
      <c r="AK75" s="406">
        <f t="shared" si="47"/>
        <v>17.140000000000004</v>
      </c>
      <c r="AL75" s="406" t="b">
        <f t="shared" si="48"/>
        <v>0</v>
      </c>
      <c r="AM75" s="406" cm="1">
        <f t="array" ref="AM75">_xlfn.QUARTILE.EXC(IF($AT$5:$AT$906=$AT75,$M$5:$M$906),1)</f>
        <v>-15.515000000000001</v>
      </c>
      <c r="AN75" s="406" cm="1">
        <f t="array" ref="AN75">_xlfn.QUARTILE.EXC(IF($AT$5:$AT$906=$AT75,$M$5:$M$906),3)</f>
        <v>-2.2599999999999998</v>
      </c>
      <c r="AO75" s="406">
        <f t="shared" si="49"/>
        <v>13.255000000000001</v>
      </c>
      <c r="AP75" s="406">
        <f t="shared" si="50"/>
        <v>-35.397500000000001</v>
      </c>
      <c r="AQ75" s="406">
        <f t="shared" si="51"/>
        <v>17.622500000000002</v>
      </c>
      <c r="AR75" s="406" t="b">
        <f t="shared" si="52"/>
        <v>0</v>
      </c>
      <c r="AS75" s="404" t="str">
        <f>INDEX('Org2567'!$BM:$BM,MATCH(Raw_DATA!A75,'Org2567'!$D:$D,0))</f>
        <v>รพช.F2 P30,000-60,000</v>
      </c>
      <c r="AT75" s="404">
        <f>INDEX('Org2567'!$BL:$BL,MATCH(Raw_DATA!A75,'Org2567'!$D:$D,0))</f>
        <v>6</v>
      </c>
      <c r="AU75" s="113"/>
      <c r="AV75" s="101">
        <v>127.15</v>
      </c>
      <c r="AW75" s="101">
        <v>28.19</v>
      </c>
      <c r="AX75" s="101">
        <v>44.04</v>
      </c>
      <c r="AY75" s="101">
        <v>41.44</v>
      </c>
      <c r="AZ75" s="101">
        <v>36.24</v>
      </c>
    </row>
    <row r="76" spans="1:52" x14ac:dyDescent="0.7">
      <c r="A76" s="101" t="s">
        <v>91</v>
      </c>
      <c r="B76" s="101" t="s">
        <v>1070</v>
      </c>
      <c r="C76" s="111" t="str">
        <f>IF(A76="","",INDEX(ID!P:P,MATCH(Raw_DATA!A76,ID!A:A,0)))</f>
        <v>รพช.F2 P30,000-60,000</v>
      </c>
      <c r="D76" s="101">
        <f>IF(A76="","",INDEX(ID!M:M,MATCH(Raw_DATA!A76,ID!A:A,0)))</f>
        <v>6</v>
      </c>
      <c r="E76" s="112">
        <v>3.95</v>
      </c>
      <c r="F76" s="112">
        <v>3.71</v>
      </c>
      <c r="G76" s="112">
        <v>2.56</v>
      </c>
      <c r="H76" s="112">
        <v>27307282.52</v>
      </c>
      <c r="I76" s="112">
        <v>3287638.79</v>
      </c>
      <c r="J76" s="112">
        <v>4915544.22</v>
      </c>
      <c r="K76" s="112">
        <v>14422810.369999999</v>
      </c>
      <c r="L76" s="112">
        <v>3.1</v>
      </c>
      <c r="M76" s="112">
        <v>4.84</v>
      </c>
      <c r="N76" s="112">
        <f t="shared" si="30"/>
        <v>87</v>
      </c>
      <c r="O76" s="112">
        <f t="shared" si="31"/>
        <v>34</v>
      </c>
      <c r="P76" s="112">
        <f t="shared" si="32"/>
        <v>27</v>
      </c>
      <c r="Q76" s="112">
        <f t="shared" si="33"/>
        <v>29</v>
      </c>
      <c r="R76" s="112">
        <f t="shared" si="34"/>
        <v>26</v>
      </c>
      <c r="S76" s="112" cm="1">
        <f t="array" ref="S76">_xlfn.QUARTILE.EXC(IF($D$5:$D$906=$D76,$L$5:$L$906),1)</f>
        <v>-10.317499999999999</v>
      </c>
      <c r="T76" s="112" cm="1">
        <f t="array" ref="T76">_xlfn.QUARTILE.EXC(IF($D$5:$D$906=$D76,$L$5:$L$906),3)</f>
        <v>1.0349999999999999</v>
      </c>
      <c r="U76" s="112">
        <f t="shared" si="37"/>
        <v>11.352499999999999</v>
      </c>
      <c r="V76" s="112">
        <f t="shared" si="38"/>
        <v>-27.346249999999998</v>
      </c>
      <c r="W76" s="112">
        <f t="shared" si="39"/>
        <v>18.063749999999999</v>
      </c>
      <c r="X76" s="112" t="b">
        <f t="shared" si="40"/>
        <v>0</v>
      </c>
      <c r="Y76" s="112" cm="1">
        <f t="array" ref="Y76">_xlfn.QUARTILE.EXC(IF($D$5:$D$906=$D76,$M$5:$M$906),1)</f>
        <v>-15.98</v>
      </c>
      <c r="Z76" s="112" cm="1">
        <f t="array" ref="Z76">_xlfn.QUARTILE.EXC(IF($D$5:$D$906=$D76,$M$5:$M$906),3)</f>
        <v>-2.4</v>
      </c>
      <c r="AA76" s="112">
        <f t="shared" si="41"/>
        <v>13.58</v>
      </c>
      <c r="AB76" s="112">
        <f t="shared" si="42"/>
        <v>-36.35</v>
      </c>
      <c r="AC76" s="112">
        <f t="shared" si="43"/>
        <v>17.970000000000002</v>
      </c>
      <c r="AD76" s="112" t="b">
        <f t="shared" si="44"/>
        <v>0</v>
      </c>
      <c r="AE76" s="101">
        <f t="shared" si="35"/>
        <v>0</v>
      </c>
      <c r="AF76" s="101">
        <f t="shared" si="36"/>
        <v>0</v>
      </c>
      <c r="AG76" s="406" cm="1">
        <f t="array" ref="AG76">_xlfn.QUARTILE.EXC(IF($AT$5:$AT$906=$AT76,$L$5:$L$906),1)</f>
        <v>-9.3850000000000016</v>
      </c>
      <c r="AH76" s="406" cm="1">
        <f t="array" ref="AH76">_xlfn.QUARTILE.EXC(IF($AT$5:$AT$906=$AT76,$L$5:$L$906),3)</f>
        <v>1.2250000000000001</v>
      </c>
      <c r="AI76" s="406">
        <f t="shared" si="45"/>
        <v>10.610000000000001</v>
      </c>
      <c r="AJ76" s="406">
        <f t="shared" si="46"/>
        <v>-25.300000000000004</v>
      </c>
      <c r="AK76" s="406">
        <f t="shared" si="47"/>
        <v>17.140000000000004</v>
      </c>
      <c r="AL76" s="406" t="b">
        <f t="shared" si="48"/>
        <v>0</v>
      </c>
      <c r="AM76" s="406" cm="1">
        <f t="array" ref="AM76">_xlfn.QUARTILE.EXC(IF($AT$5:$AT$906=$AT76,$M$5:$M$906),1)</f>
        <v>-15.515000000000001</v>
      </c>
      <c r="AN76" s="406" cm="1">
        <f t="array" ref="AN76">_xlfn.QUARTILE.EXC(IF($AT$5:$AT$906=$AT76,$M$5:$M$906),3)</f>
        <v>-2.2599999999999998</v>
      </c>
      <c r="AO76" s="406">
        <f t="shared" si="49"/>
        <v>13.255000000000001</v>
      </c>
      <c r="AP76" s="406">
        <f t="shared" si="50"/>
        <v>-35.397500000000001</v>
      </c>
      <c r="AQ76" s="406">
        <f t="shared" si="51"/>
        <v>17.622500000000002</v>
      </c>
      <c r="AR76" s="406" t="b">
        <f t="shared" si="52"/>
        <v>0</v>
      </c>
      <c r="AS76" s="404" t="str">
        <f>INDEX('Org2567'!$BM:$BM,MATCH(Raw_DATA!A76,'Org2567'!$D:$D,0))</f>
        <v>รพช.F2 P30,000-60,000</v>
      </c>
      <c r="AT76" s="404">
        <f>INDEX('Org2567'!$BL:$BL,MATCH(Raw_DATA!A76,'Org2567'!$D:$D,0))</f>
        <v>6</v>
      </c>
      <c r="AU76" s="113"/>
      <c r="AV76" s="101">
        <v>86.85</v>
      </c>
      <c r="AW76" s="101">
        <v>34.299999999999997</v>
      </c>
      <c r="AX76" s="101">
        <v>27.17</v>
      </c>
      <c r="AY76" s="101">
        <v>29.09</v>
      </c>
      <c r="AZ76" s="101">
        <v>26.11</v>
      </c>
    </row>
    <row r="77" spans="1:52" x14ac:dyDescent="0.7">
      <c r="A77" s="101" t="s">
        <v>92</v>
      </c>
      <c r="B77" s="101" t="s">
        <v>1073</v>
      </c>
      <c r="C77" s="111" t="str">
        <f>IF(A77="","",INDEX(ID!P:P,MATCH(Raw_DATA!A77,ID!A:A,0)))</f>
        <v>รพช.F2 P30,000-60,000</v>
      </c>
      <c r="D77" s="101">
        <f>IF(A77="","",INDEX(ID!M:M,MATCH(Raw_DATA!A77,ID!A:A,0)))</f>
        <v>6</v>
      </c>
      <c r="E77" s="112">
        <v>1.33</v>
      </c>
      <c r="F77" s="112">
        <v>1.1299999999999999</v>
      </c>
      <c r="G77" s="112">
        <v>0.79</v>
      </c>
      <c r="H77" s="112">
        <v>4193883.93</v>
      </c>
      <c r="I77" s="112">
        <v>-3365444.11</v>
      </c>
      <c r="J77" s="112">
        <v>-2007701.27</v>
      </c>
      <c r="K77" s="112">
        <v>-2722777.86</v>
      </c>
      <c r="L77" s="112">
        <v>-1.75</v>
      </c>
      <c r="M77" s="112">
        <v>-9.23</v>
      </c>
      <c r="N77" s="112">
        <f t="shared" si="30"/>
        <v>121</v>
      </c>
      <c r="O77" s="112">
        <f t="shared" si="31"/>
        <v>26</v>
      </c>
      <c r="P77" s="112">
        <f t="shared" si="32"/>
        <v>48</v>
      </c>
      <c r="Q77" s="112">
        <f t="shared" si="33"/>
        <v>67</v>
      </c>
      <c r="R77" s="112">
        <f t="shared" si="34"/>
        <v>53</v>
      </c>
      <c r="S77" s="112" cm="1">
        <f t="array" ref="S77">_xlfn.QUARTILE.EXC(IF($D$5:$D$906=$D77,$L$5:$L$906),1)</f>
        <v>-10.317499999999999</v>
      </c>
      <c r="T77" s="112" cm="1">
        <f t="array" ref="T77">_xlfn.QUARTILE.EXC(IF($D$5:$D$906=$D77,$L$5:$L$906),3)</f>
        <v>1.0349999999999999</v>
      </c>
      <c r="U77" s="112">
        <f t="shared" si="37"/>
        <v>11.352499999999999</v>
      </c>
      <c r="V77" s="112">
        <f t="shared" si="38"/>
        <v>-27.346249999999998</v>
      </c>
      <c r="W77" s="112">
        <f t="shared" si="39"/>
        <v>18.063749999999999</v>
      </c>
      <c r="X77" s="112" t="b">
        <f t="shared" si="40"/>
        <v>0</v>
      </c>
      <c r="Y77" s="112" cm="1">
        <f t="array" ref="Y77">_xlfn.QUARTILE.EXC(IF($D$5:$D$906=$D77,$M$5:$M$906),1)</f>
        <v>-15.98</v>
      </c>
      <c r="Z77" s="112" cm="1">
        <f t="array" ref="Z77">_xlfn.QUARTILE.EXC(IF($D$5:$D$906=$D77,$M$5:$M$906),3)</f>
        <v>-2.4</v>
      </c>
      <c r="AA77" s="112">
        <f t="shared" si="41"/>
        <v>13.58</v>
      </c>
      <c r="AB77" s="112">
        <f t="shared" si="42"/>
        <v>-36.35</v>
      </c>
      <c r="AC77" s="112">
        <f t="shared" si="43"/>
        <v>17.970000000000002</v>
      </c>
      <c r="AD77" s="112" t="b">
        <f t="shared" si="44"/>
        <v>0</v>
      </c>
      <c r="AE77" s="101">
        <f t="shared" si="35"/>
        <v>1</v>
      </c>
      <c r="AF77" s="101">
        <f t="shared" si="36"/>
        <v>1</v>
      </c>
      <c r="AG77" s="406" cm="1">
        <f t="array" ref="AG77">_xlfn.QUARTILE.EXC(IF($AT$5:$AT$906=$AT77,$L$5:$L$906),1)</f>
        <v>-9.3850000000000016</v>
      </c>
      <c r="AH77" s="406" cm="1">
        <f t="array" ref="AH77">_xlfn.QUARTILE.EXC(IF($AT$5:$AT$906=$AT77,$L$5:$L$906),3)</f>
        <v>1.2250000000000001</v>
      </c>
      <c r="AI77" s="406">
        <f t="shared" si="45"/>
        <v>10.610000000000001</v>
      </c>
      <c r="AJ77" s="406">
        <f t="shared" si="46"/>
        <v>-25.300000000000004</v>
      </c>
      <c r="AK77" s="406">
        <f t="shared" si="47"/>
        <v>17.140000000000004</v>
      </c>
      <c r="AL77" s="406" t="b">
        <f t="shared" si="48"/>
        <v>0</v>
      </c>
      <c r="AM77" s="406" cm="1">
        <f t="array" ref="AM77">_xlfn.QUARTILE.EXC(IF($AT$5:$AT$906=$AT77,$M$5:$M$906),1)</f>
        <v>-15.515000000000001</v>
      </c>
      <c r="AN77" s="406" cm="1">
        <f t="array" ref="AN77">_xlfn.QUARTILE.EXC(IF($AT$5:$AT$906=$AT77,$M$5:$M$906),3)</f>
        <v>-2.2599999999999998</v>
      </c>
      <c r="AO77" s="406">
        <f t="shared" si="49"/>
        <v>13.255000000000001</v>
      </c>
      <c r="AP77" s="406">
        <f t="shared" si="50"/>
        <v>-35.397500000000001</v>
      </c>
      <c r="AQ77" s="406">
        <f t="shared" si="51"/>
        <v>17.622500000000002</v>
      </c>
      <c r="AR77" s="406" t="b">
        <f t="shared" si="52"/>
        <v>0</v>
      </c>
      <c r="AS77" s="404" t="str">
        <f>INDEX('Org2567'!$BM:$BM,MATCH(Raw_DATA!A77,'Org2567'!$D:$D,0))</f>
        <v>รพช.F2 P30,000-60,000</v>
      </c>
      <c r="AT77" s="404">
        <f>INDEX('Org2567'!$BL:$BL,MATCH(Raw_DATA!A77,'Org2567'!$D:$D,0))</f>
        <v>6</v>
      </c>
      <c r="AU77" s="113"/>
      <c r="AV77" s="101">
        <v>120.79</v>
      </c>
      <c r="AW77" s="101">
        <v>26.08</v>
      </c>
      <c r="AX77" s="101">
        <v>47.97</v>
      </c>
      <c r="AY77" s="101">
        <v>67.3</v>
      </c>
      <c r="AZ77" s="101">
        <v>52.61</v>
      </c>
    </row>
    <row r="78" spans="1:52" x14ac:dyDescent="0.7">
      <c r="A78" s="101" t="s">
        <v>93</v>
      </c>
      <c r="B78" s="101" t="s">
        <v>1076</v>
      </c>
      <c r="C78" s="111" t="str">
        <f>IF(A78="","",INDEX(ID!P:P,MATCH(Raw_DATA!A78,ID!A:A,0)))</f>
        <v>รพช.F2 P&lt;=30,000</v>
      </c>
      <c r="D78" s="101">
        <f>IF(A78="","",INDEX(ID!M:M,MATCH(Raw_DATA!A78,ID!A:A,0)))</f>
        <v>5</v>
      </c>
      <c r="E78" s="112">
        <v>0.93</v>
      </c>
      <c r="F78" s="112">
        <v>0.87</v>
      </c>
      <c r="G78" s="112">
        <v>0.51</v>
      </c>
      <c r="H78" s="112">
        <v>-1060877.27</v>
      </c>
      <c r="I78" s="112">
        <v>-11991707.74</v>
      </c>
      <c r="J78" s="112">
        <v>-9107246.2400000002</v>
      </c>
      <c r="K78" s="112">
        <v>-7450046.7199999997</v>
      </c>
      <c r="L78" s="112">
        <v>-11.64</v>
      </c>
      <c r="M78" s="112">
        <v>-47.41</v>
      </c>
      <c r="N78" s="112">
        <f t="shared" si="30"/>
        <v>125</v>
      </c>
      <c r="O78" s="112">
        <f t="shared" si="31"/>
        <v>21</v>
      </c>
      <c r="P78" s="112">
        <f t="shared" si="32"/>
        <v>18</v>
      </c>
      <c r="Q78" s="112">
        <f t="shared" si="33"/>
        <v>48</v>
      </c>
      <c r="R78" s="112">
        <f t="shared" si="34"/>
        <v>33</v>
      </c>
      <c r="S78" s="112" cm="1">
        <f t="array" ref="S78">_xlfn.QUARTILE.EXC(IF($D$5:$D$906=$D78,$L$5:$L$906),1)</f>
        <v>-9.4075000000000006</v>
      </c>
      <c r="T78" s="112" cm="1">
        <f t="array" ref="T78">_xlfn.QUARTILE.EXC(IF($D$5:$D$906=$D78,$L$5:$L$906),3)</f>
        <v>1.645</v>
      </c>
      <c r="U78" s="112">
        <f t="shared" si="37"/>
        <v>11.0525</v>
      </c>
      <c r="V78" s="112">
        <f t="shared" si="38"/>
        <v>-25.986249999999998</v>
      </c>
      <c r="W78" s="112">
        <f t="shared" si="39"/>
        <v>18.223749999999999</v>
      </c>
      <c r="X78" s="112" t="b">
        <f t="shared" si="40"/>
        <v>0</v>
      </c>
      <c r="Y78" s="112" cm="1">
        <f t="array" ref="Y78">_xlfn.QUARTILE.EXC(IF($D$5:$D$906=$D78,$M$5:$M$906),1)</f>
        <v>-18.744999999999997</v>
      </c>
      <c r="Z78" s="112" cm="1">
        <f t="array" ref="Z78">_xlfn.QUARTILE.EXC(IF($D$5:$D$906=$D78,$M$5:$M$906),3)</f>
        <v>-2.7</v>
      </c>
      <c r="AA78" s="112">
        <f t="shared" si="41"/>
        <v>16.044999999999998</v>
      </c>
      <c r="AB78" s="112">
        <f t="shared" si="42"/>
        <v>-42.812499999999993</v>
      </c>
      <c r="AC78" s="112">
        <f t="shared" si="43"/>
        <v>21.367499999999996</v>
      </c>
      <c r="AD78" s="112" t="b">
        <f t="shared" si="44"/>
        <v>1</v>
      </c>
      <c r="AE78" s="101">
        <f t="shared" si="35"/>
        <v>1</v>
      </c>
      <c r="AF78" s="101">
        <f t="shared" si="36"/>
        <v>1</v>
      </c>
      <c r="AG78" s="406" cm="1">
        <f t="array" ref="AG78">_xlfn.QUARTILE.EXC(IF($AT$5:$AT$906=$AT78,$L$5:$L$906),1)</f>
        <v>-9.4075000000000006</v>
      </c>
      <c r="AH78" s="406" cm="1">
        <f t="array" ref="AH78">_xlfn.QUARTILE.EXC(IF($AT$5:$AT$906=$AT78,$L$5:$L$906),3)</f>
        <v>1.645</v>
      </c>
      <c r="AI78" s="406">
        <f t="shared" si="45"/>
        <v>11.0525</v>
      </c>
      <c r="AJ78" s="406">
        <f t="shared" si="46"/>
        <v>-25.986249999999998</v>
      </c>
      <c r="AK78" s="406">
        <f t="shared" si="47"/>
        <v>18.223749999999999</v>
      </c>
      <c r="AL78" s="406" t="b">
        <f t="shared" si="48"/>
        <v>0</v>
      </c>
      <c r="AM78" s="406" cm="1">
        <f t="array" ref="AM78">_xlfn.QUARTILE.EXC(IF($AT$5:$AT$906=$AT78,$M$5:$M$906),1)</f>
        <v>-18.744999999999997</v>
      </c>
      <c r="AN78" s="406" cm="1">
        <f t="array" ref="AN78">_xlfn.QUARTILE.EXC(IF($AT$5:$AT$906=$AT78,$M$5:$M$906),3)</f>
        <v>-2.7</v>
      </c>
      <c r="AO78" s="406">
        <f t="shared" si="49"/>
        <v>16.044999999999998</v>
      </c>
      <c r="AP78" s="406">
        <f t="shared" si="50"/>
        <v>-42.812499999999993</v>
      </c>
      <c r="AQ78" s="406">
        <f t="shared" si="51"/>
        <v>21.367499999999996</v>
      </c>
      <c r="AR78" s="406" t="b">
        <f t="shared" si="52"/>
        <v>1</v>
      </c>
      <c r="AS78" s="404" t="str">
        <f>INDEX('Org2567'!$BM:$BM,MATCH(Raw_DATA!A78,'Org2567'!$D:$D,0))</f>
        <v>รพช.F2 P&lt;=30,000</v>
      </c>
      <c r="AT78" s="404">
        <f>INDEX('Org2567'!$BL:$BL,MATCH(Raw_DATA!A78,'Org2567'!$D:$D,0))</f>
        <v>5</v>
      </c>
      <c r="AU78" s="113"/>
      <c r="AV78" s="101">
        <v>124.83</v>
      </c>
      <c r="AW78" s="101">
        <v>21.1</v>
      </c>
      <c r="AX78" s="101">
        <v>17.84</v>
      </c>
      <c r="AY78" s="101">
        <v>47.71</v>
      </c>
      <c r="AZ78" s="101">
        <v>32.950000000000003</v>
      </c>
    </row>
    <row r="79" spans="1:52" x14ac:dyDescent="0.7">
      <c r="A79" s="101" t="s">
        <v>94</v>
      </c>
      <c r="B79" s="101" t="s">
        <v>1079</v>
      </c>
      <c r="C79" s="111" t="str">
        <f>IF(A79="","",INDEX(ID!P:P,MATCH(Raw_DATA!A79,ID!A:A,0)))</f>
        <v>รพช.F1 P&lt;=50,000</v>
      </c>
      <c r="D79" s="101">
        <f>IF(A79="","",INDEX(ID!M:M,MATCH(Raw_DATA!A79,ID!A:A,0)))</f>
        <v>9</v>
      </c>
      <c r="E79" s="112">
        <v>1.47</v>
      </c>
      <c r="F79" s="112">
        <v>1.26</v>
      </c>
      <c r="G79" s="112">
        <v>0.69</v>
      </c>
      <c r="H79" s="112">
        <v>9329243.6600000001</v>
      </c>
      <c r="I79" s="112">
        <v>-7209834.5999999996</v>
      </c>
      <c r="J79" s="112">
        <v>-3472913.55</v>
      </c>
      <c r="K79" s="112">
        <v>-6123998.3499999996</v>
      </c>
      <c r="L79" s="112">
        <v>-2.48</v>
      </c>
      <c r="M79" s="112">
        <v>-6.97</v>
      </c>
      <c r="N79" s="112">
        <f t="shared" si="30"/>
        <v>129</v>
      </c>
      <c r="O79" s="112">
        <f t="shared" si="31"/>
        <v>30</v>
      </c>
      <c r="P79" s="112">
        <f t="shared" si="32"/>
        <v>65</v>
      </c>
      <c r="Q79" s="112">
        <f t="shared" si="33"/>
        <v>59</v>
      </c>
      <c r="R79" s="112">
        <f t="shared" si="34"/>
        <v>51</v>
      </c>
      <c r="S79" s="112" cm="1">
        <f t="array" ref="S79">_xlfn.QUARTILE.EXC(IF($D$5:$D$906=$D79,$L$5:$L$906),1)</f>
        <v>-8.26</v>
      </c>
      <c r="T79" s="112" cm="1">
        <f t="array" ref="T79">_xlfn.QUARTILE.EXC(IF($D$5:$D$906=$D79,$L$5:$L$906),3)</f>
        <v>3.2450000000000001</v>
      </c>
      <c r="U79" s="112">
        <f t="shared" si="37"/>
        <v>11.504999999999999</v>
      </c>
      <c r="V79" s="112">
        <f t="shared" si="38"/>
        <v>-25.517499999999998</v>
      </c>
      <c r="W79" s="112">
        <f t="shared" si="39"/>
        <v>20.502500000000001</v>
      </c>
      <c r="X79" s="112" t="b">
        <f t="shared" si="40"/>
        <v>0</v>
      </c>
      <c r="Y79" s="112" cm="1">
        <f t="array" ref="Y79">_xlfn.QUARTILE.EXC(IF($D$5:$D$906=$D79,$M$5:$M$906),1)</f>
        <v>-12.452500000000001</v>
      </c>
      <c r="Z79" s="112" cm="1">
        <f t="array" ref="Z79">_xlfn.QUARTILE.EXC(IF($D$5:$D$906=$D79,$M$5:$M$906),3)</f>
        <v>0.39</v>
      </c>
      <c r="AA79" s="112">
        <f t="shared" si="41"/>
        <v>12.842500000000001</v>
      </c>
      <c r="AB79" s="112">
        <f t="shared" si="42"/>
        <v>-31.716250000000002</v>
      </c>
      <c r="AC79" s="112">
        <f t="shared" si="43"/>
        <v>19.653750000000002</v>
      </c>
      <c r="AD79" s="112" t="b">
        <f t="shared" si="44"/>
        <v>0</v>
      </c>
      <c r="AE79" s="101">
        <f t="shared" si="35"/>
        <v>1</v>
      </c>
      <c r="AF79" s="101">
        <f t="shared" si="36"/>
        <v>1</v>
      </c>
      <c r="AG79" s="406" cm="1">
        <f t="array" ref="AG79">_xlfn.QUARTILE.EXC(IF($AT$5:$AT$906=$AT79,$L$5:$L$906),1)</f>
        <v>-8.26</v>
      </c>
      <c r="AH79" s="406" cm="1">
        <f t="array" ref="AH79">_xlfn.QUARTILE.EXC(IF($AT$5:$AT$906=$AT79,$L$5:$L$906),3)</f>
        <v>3.2450000000000001</v>
      </c>
      <c r="AI79" s="406">
        <f t="shared" si="45"/>
        <v>11.504999999999999</v>
      </c>
      <c r="AJ79" s="406">
        <f t="shared" si="46"/>
        <v>-25.517499999999998</v>
      </c>
      <c r="AK79" s="406">
        <f t="shared" si="47"/>
        <v>20.502500000000001</v>
      </c>
      <c r="AL79" s="406" t="b">
        <f t="shared" si="48"/>
        <v>0</v>
      </c>
      <c r="AM79" s="406" cm="1">
        <f t="array" ref="AM79">_xlfn.QUARTILE.EXC(IF($AT$5:$AT$906=$AT79,$M$5:$M$906),1)</f>
        <v>-12.452500000000001</v>
      </c>
      <c r="AN79" s="406" cm="1">
        <f t="array" ref="AN79">_xlfn.QUARTILE.EXC(IF($AT$5:$AT$906=$AT79,$M$5:$M$906),3)</f>
        <v>0.39</v>
      </c>
      <c r="AO79" s="406">
        <f t="shared" si="49"/>
        <v>12.842500000000001</v>
      </c>
      <c r="AP79" s="406">
        <f t="shared" si="50"/>
        <v>-31.716250000000002</v>
      </c>
      <c r="AQ79" s="406">
        <f t="shared" si="51"/>
        <v>19.653750000000002</v>
      </c>
      <c r="AR79" s="406" t="b">
        <f t="shared" si="52"/>
        <v>0</v>
      </c>
      <c r="AS79" s="404" t="str">
        <f>INDEX('Org2567'!$BM:$BM,MATCH(Raw_DATA!A79,'Org2567'!$D:$D,0))</f>
        <v>รพช.F1 P&lt;=50,000</v>
      </c>
      <c r="AT79" s="404">
        <f>INDEX('Org2567'!$BL:$BL,MATCH(Raw_DATA!A79,'Org2567'!$D:$D,0))</f>
        <v>9</v>
      </c>
      <c r="AU79" s="113"/>
      <c r="AV79" s="101">
        <v>129.31</v>
      </c>
      <c r="AW79" s="101">
        <v>29.6</v>
      </c>
      <c r="AX79" s="101">
        <v>64.89</v>
      </c>
      <c r="AY79" s="101">
        <v>58.62</v>
      </c>
      <c r="AZ79" s="101">
        <v>50.85</v>
      </c>
    </row>
    <row r="80" spans="1:52" x14ac:dyDescent="0.7">
      <c r="A80" s="101" t="s">
        <v>95</v>
      </c>
      <c r="B80" s="101" t="s">
        <v>1213</v>
      </c>
      <c r="C80" s="111" t="str">
        <f>IF(A80="","",INDEX(ID!P:P,MATCH(Raw_DATA!A80,ID!A:A,0)))</f>
        <v>รพท.S B&lt;=400</v>
      </c>
      <c r="D80" s="101">
        <f>IF(A80="","",INDEX(ID!M:M,MATCH(Raw_DATA!A80,ID!A:A,0)))</f>
        <v>16</v>
      </c>
      <c r="E80" s="112">
        <v>3.27</v>
      </c>
      <c r="F80" s="112">
        <v>3</v>
      </c>
      <c r="G80" s="112">
        <v>1.45</v>
      </c>
      <c r="H80" s="112">
        <v>204602054.09</v>
      </c>
      <c r="I80" s="112">
        <v>-3005427.48</v>
      </c>
      <c r="J80" s="112">
        <v>20520522.18</v>
      </c>
      <c r="K80" s="112">
        <v>39905123.93</v>
      </c>
      <c r="L80" s="112">
        <v>4.84</v>
      </c>
      <c r="M80" s="112">
        <v>-0.62</v>
      </c>
      <c r="N80" s="112">
        <f t="shared" si="30"/>
        <v>94</v>
      </c>
      <c r="O80" s="112">
        <f t="shared" si="31"/>
        <v>85</v>
      </c>
      <c r="P80" s="112">
        <f t="shared" si="32"/>
        <v>74</v>
      </c>
      <c r="Q80" s="112">
        <f t="shared" si="33"/>
        <v>67</v>
      </c>
      <c r="R80" s="112">
        <f t="shared" si="34"/>
        <v>78</v>
      </c>
      <c r="S80" s="112" cm="1">
        <f t="array" ref="S80">_xlfn.QUARTILE.EXC(IF($D$5:$D$906=$D80,$L$5:$L$906),1)</f>
        <v>-2.1850000000000001</v>
      </c>
      <c r="T80" s="112" cm="1">
        <f t="array" ref="T80">_xlfn.QUARTILE.EXC(IF($D$5:$D$906=$D80,$L$5:$L$906),3)</f>
        <v>5.5750000000000002</v>
      </c>
      <c r="U80" s="112">
        <f t="shared" si="37"/>
        <v>7.76</v>
      </c>
      <c r="V80" s="112">
        <f t="shared" si="38"/>
        <v>-13.825000000000001</v>
      </c>
      <c r="W80" s="112">
        <f t="shared" si="39"/>
        <v>17.215</v>
      </c>
      <c r="X80" s="112" t="b">
        <f t="shared" si="40"/>
        <v>0</v>
      </c>
      <c r="Y80" s="112" cm="1">
        <f t="array" ref="Y80">_xlfn.QUARTILE.EXC(IF($D$5:$D$906=$D80,$M$5:$M$906),1)</f>
        <v>-5.58</v>
      </c>
      <c r="Z80" s="112" cm="1">
        <f t="array" ref="Z80">_xlfn.QUARTILE.EXC(IF($D$5:$D$906=$D80,$M$5:$M$906),3)</f>
        <v>0.90500000000000003</v>
      </c>
      <c r="AA80" s="112">
        <f t="shared" si="41"/>
        <v>6.4850000000000003</v>
      </c>
      <c r="AB80" s="112">
        <f t="shared" si="42"/>
        <v>-15.307500000000001</v>
      </c>
      <c r="AC80" s="112">
        <f t="shared" si="43"/>
        <v>10.6325</v>
      </c>
      <c r="AD80" s="112" t="b">
        <f t="shared" si="44"/>
        <v>0</v>
      </c>
      <c r="AE80" s="101">
        <f t="shared" si="35"/>
        <v>1</v>
      </c>
      <c r="AF80" s="101">
        <f t="shared" si="36"/>
        <v>0</v>
      </c>
      <c r="AG80" s="406" cm="1">
        <f t="array" ref="AG80">_xlfn.QUARTILE.EXC(IF($AT$5:$AT$906=$AT80,$L$5:$L$906),1)</f>
        <v>-2.1850000000000001</v>
      </c>
      <c r="AH80" s="406" cm="1">
        <f t="array" ref="AH80">_xlfn.QUARTILE.EXC(IF($AT$5:$AT$906=$AT80,$L$5:$L$906),3)</f>
        <v>5.5750000000000002</v>
      </c>
      <c r="AI80" s="406">
        <f t="shared" si="45"/>
        <v>7.76</v>
      </c>
      <c r="AJ80" s="406">
        <f t="shared" si="46"/>
        <v>-13.825000000000001</v>
      </c>
      <c r="AK80" s="406">
        <f t="shared" si="47"/>
        <v>17.215</v>
      </c>
      <c r="AL80" s="406" t="b">
        <f t="shared" si="48"/>
        <v>0</v>
      </c>
      <c r="AM80" s="406" cm="1">
        <f t="array" ref="AM80">_xlfn.QUARTILE.EXC(IF($AT$5:$AT$906=$AT80,$M$5:$M$906),1)</f>
        <v>-5.58</v>
      </c>
      <c r="AN80" s="406" cm="1">
        <f t="array" ref="AN80">_xlfn.QUARTILE.EXC(IF($AT$5:$AT$906=$AT80,$M$5:$M$906),3)</f>
        <v>0.90500000000000003</v>
      </c>
      <c r="AO80" s="406">
        <f t="shared" si="49"/>
        <v>6.4850000000000003</v>
      </c>
      <c r="AP80" s="406">
        <f t="shared" si="50"/>
        <v>-15.307500000000001</v>
      </c>
      <c r="AQ80" s="406">
        <f t="shared" si="51"/>
        <v>10.6325</v>
      </c>
      <c r="AR80" s="406" t="b">
        <f t="shared" si="52"/>
        <v>0</v>
      </c>
      <c r="AS80" s="404" t="str">
        <f>INDEX('Org2567'!$BM:$BM,MATCH(Raw_DATA!A80,'Org2567'!$D:$D,0))</f>
        <v>รพท.S B&lt;=400</v>
      </c>
      <c r="AT80" s="404">
        <f>INDEX('Org2567'!$BL:$BL,MATCH(Raw_DATA!A80,'Org2567'!$D:$D,0))</f>
        <v>16</v>
      </c>
      <c r="AU80" s="113"/>
      <c r="AV80" s="101">
        <v>93.65</v>
      </c>
      <c r="AW80" s="101">
        <v>85.29</v>
      </c>
      <c r="AX80" s="101">
        <v>73.53</v>
      </c>
      <c r="AY80" s="101">
        <v>67.040000000000006</v>
      </c>
      <c r="AZ80" s="101">
        <v>77.599999999999994</v>
      </c>
    </row>
    <row r="81" spans="1:52" x14ac:dyDescent="0.7">
      <c r="A81" s="101" t="s">
        <v>96</v>
      </c>
      <c r="B81" s="101" t="s">
        <v>1217</v>
      </c>
      <c r="C81" s="111" t="str">
        <f>IF(A81="","",INDEX(ID!P:P,MATCH(Raw_DATA!A81,ID!A:A,0)))</f>
        <v>รพช.F2 P&lt;=30,000</v>
      </c>
      <c r="D81" s="101">
        <f>IF(A81="","",INDEX(ID!M:M,MATCH(Raw_DATA!A81,ID!A:A,0)))</f>
        <v>5</v>
      </c>
      <c r="E81" s="112">
        <v>1.19</v>
      </c>
      <c r="F81" s="112">
        <v>1.07</v>
      </c>
      <c r="G81" s="112">
        <v>0.39</v>
      </c>
      <c r="H81" s="112">
        <v>3424615.73</v>
      </c>
      <c r="I81" s="112">
        <v>-4346517.79</v>
      </c>
      <c r="J81" s="112">
        <v>-1413681.85</v>
      </c>
      <c r="K81" s="112">
        <v>-11221192.949999999</v>
      </c>
      <c r="L81" s="112">
        <v>-1.51</v>
      </c>
      <c r="M81" s="112">
        <v>-7.95</v>
      </c>
      <c r="N81" s="112">
        <f t="shared" si="30"/>
        <v>262</v>
      </c>
      <c r="O81" s="112">
        <f t="shared" si="31"/>
        <v>68</v>
      </c>
      <c r="P81" s="112">
        <f t="shared" si="32"/>
        <v>33</v>
      </c>
      <c r="Q81" s="112">
        <f t="shared" si="33"/>
        <v>188</v>
      </c>
      <c r="R81" s="112">
        <f t="shared" si="34"/>
        <v>42</v>
      </c>
      <c r="S81" s="112" cm="1">
        <f t="array" ref="S81">_xlfn.QUARTILE.EXC(IF($D$5:$D$906=$D81,$L$5:$L$906),1)</f>
        <v>-9.4075000000000006</v>
      </c>
      <c r="T81" s="112" cm="1">
        <f t="array" ref="T81">_xlfn.QUARTILE.EXC(IF($D$5:$D$906=$D81,$L$5:$L$906),3)</f>
        <v>1.645</v>
      </c>
      <c r="U81" s="112">
        <f t="shared" si="37"/>
        <v>11.0525</v>
      </c>
      <c r="V81" s="112">
        <f t="shared" si="38"/>
        <v>-25.986249999999998</v>
      </c>
      <c r="W81" s="112">
        <f t="shared" si="39"/>
        <v>18.223749999999999</v>
      </c>
      <c r="X81" s="112" t="b">
        <f t="shared" si="40"/>
        <v>0</v>
      </c>
      <c r="Y81" s="112" cm="1">
        <f t="array" ref="Y81">_xlfn.QUARTILE.EXC(IF($D$5:$D$906=$D81,$M$5:$M$906),1)</f>
        <v>-18.744999999999997</v>
      </c>
      <c r="Z81" s="112" cm="1">
        <f t="array" ref="Z81">_xlfn.QUARTILE.EXC(IF($D$5:$D$906=$D81,$M$5:$M$906),3)</f>
        <v>-2.7</v>
      </c>
      <c r="AA81" s="112">
        <f t="shared" si="41"/>
        <v>16.044999999999998</v>
      </c>
      <c r="AB81" s="112">
        <f t="shared" si="42"/>
        <v>-42.812499999999993</v>
      </c>
      <c r="AC81" s="112">
        <f t="shared" si="43"/>
        <v>21.367499999999996</v>
      </c>
      <c r="AD81" s="112" t="b">
        <f t="shared" si="44"/>
        <v>0</v>
      </c>
      <c r="AE81" s="101">
        <f t="shared" si="35"/>
        <v>1</v>
      </c>
      <c r="AF81" s="101">
        <f t="shared" si="36"/>
        <v>1</v>
      </c>
      <c r="AG81" s="406" cm="1">
        <f t="array" ref="AG81">_xlfn.QUARTILE.EXC(IF($AT$5:$AT$906=$AT81,$L$5:$L$906),1)</f>
        <v>-9.4075000000000006</v>
      </c>
      <c r="AH81" s="406" cm="1">
        <f t="array" ref="AH81">_xlfn.QUARTILE.EXC(IF($AT$5:$AT$906=$AT81,$L$5:$L$906),3)</f>
        <v>1.645</v>
      </c>
      <c r="AI81" s="406">
        <f t="shared" si="45"/>
        <v>11.0525</v>
      </c>
      <c r="AJ81" s="406">
        <f t="shared" si="46"/>
        <v>-25.986249999999998</v>
      </c>
      <c r="AK81" s="406">
        <f t="shared" si="47"/>
        <v>18.223749999999999</v>
      </c>
      <c r="AL81" s="406" t="b">
        <f t="shared" si="48"/>
        <v>0</v>
      </c>
      <c r="AM81" s="406" cm="1">
        <f t="array" ref="AM81">_xlfn.QUARTILE.EXC(IF($AT$5:$AT$906=$AT81,$M$5:$M$906),1)</f>
        <v>-18.744999999999997</v>
      </c>
      <c r="AN81" s="406" cm="1">
        <f t="array" ref="AN81">_xlfn.QUARTILE.EXC(IF($AT$5:$AT$906=$AT81,$M$5:$M$906),3)</f>
        <v>-2.7</v>
      </c>
      <c r="AO81" s="406">
        <f t="shared" si="49"/>
        <v>16.044999999999998</v>
      </c>
      <c r="AP81" s="406">
        <f t="shared" si="50"/>
        <v>-42.812499999999993</v>
      </c>
      <c r="AQ81" s="406">
        <f t="shared" si="51"/>
        <v>21.367499999999996</v>
      </c>
      <c r="AR81" s="406" t="b">
        <f t="shared" si="52"/>
        <v>0</v>
      </c>
      <c r="AS81" s="404" t="str">
        <f>INDEX('Org2567'!$BM:$BM,MATCH(Raw_DATA!A81,'Org2567'!$D:$D,0))</f>
        <v>รพช.F2 P&lt;=30,000</v>
      </c>
      <c r="AT81" s="404">
        <f>INDEX('Org2567'!$BL:$BL,MATCH(Raw_DATA!A81,'Org2567'!$D:$D,0))</f>
        <v>5</v>
      </c>
      <c r="AU81" s="113"/>
      <c r="AV81" s="101">
        <v>262.29000000000002</v>
      </c>
      <c r="AW81" s="101">
        <v>67.72</v>
      </c>
      <c r="AX81" s="101">
        <v>33.049999999999997</v>
      </c>
      <c r="AY81" s="101">
        <v>188.11</v>
      </c>
      <c r="AZ81" s="101">
        <v>41.8</v>
      </c>
    </row>
    <row r="82" spans="1:52" x14ac:dyDescent="0.7">
      <c r="A82" s="101" t="s">
        <v>97</v>
      </c>
      <c r="B82" s="101" t="s">
        <v>1220</v>
      </c>
      <c r="C82" s="111" t="str">
        <f>IF(A82="","",INDEX(ID!P:P,MATCH(Raw_DATA!A82,ID!A:A,0)))</f>
        <v>รพช.F1 P&lt;=50,000</v>
      </c>
      <c r="D82" s="101">
        <f>IF(A82="","",INDEX(ID!M:M,MATCH(Raw_DATA!A82,ID!A:A,0)))</f>
        <v>9</v>
      </c>
      <c r="E82" s="112">
        <v>1.36</v>
      </c>
      <c r="F82" s="112">
        <v>1.21</v>
      </c>
      <c r="G82" s="112">
        <v>0.54</v>
      </c>
      <c r="H82" s="112">
        <v>14106166.720000001</v>
      </c>
      <c r="I82" s="112">
        <v>6513348.25</v>
      </c>
      <c r="J82" s="112">
        <v>13724387.35</v>
      </c>
      <c r="K82" s="112">
        <v>-17940731.120000001</v>
      </c>
      <c r="L82" s="112">
        <v>8.24</v>
      </c>
      <c r="M82" s="112">
        <v>4.3600000000000003</v>
      </c>
      <c r="N82" s="112">
        <f t="shared" si="30"/>
        <v>329</v>
      </c>
      <c r="O82" s="112">
        <f t="shared" si="31"/>
        <v>114</v>
      </c>
      <c r="P82" s="112">
        <f t="shared" si="32"/>
        <v>90</v>
      </c>
      <c r="Q82" s="112">
        <f t="shared" si="33"/>
        <v>161</v>
      </c>
      <c r="R82" s="112">
        <f t="shared" si="34"/>
        <v>74</v>
      </c>
      <c r="S82" s="112" cm="1">
        <f t="array" ref="S82">_xlfn.QUARTILE.EXC(IF($D$5:$D$906=$D82,$L$5:$L$906),1)</f>
        <v>-8.26</v>
      </c>
      <c r="T82" s="112" cm="1">
        <f t="array" ref="T82">_xlfn.QUARTILE.EXC(IF($D$5:$D$906=$D82,$L$5:$L$906),3)</f>
        <v>3.2450000000000001</v>
      </c>
      <c r="U82" s="112">
        <f t="shared" si="37"/>
        <v>11.504999999999999</v>
      </c>
      <c r="V82" s="112">
        <f t="shared" si="38"/>
        <v>-25.517499999999998</v>
      </c>
      <c r="W82" s="112">
        <f t="shared" si="39"/>
        <v>20.502500000000001</v>
      </c>
      <c r="X82" s="112" t="b">
        <f t="shared" si="40"/>
        <v>0</v>
      </c>
      <c r="Y82" s="112" cm="1">
        <f t="array" ref="Y82">_xlfn.QUARTILE.EXC(IF($D$5:$D$906=$D82,$M$5:$M$906),1)</f>
        <v>-12.452500000000001</v>
      </c>
      <c r="Z82" s="112" cm="1">
        <f t="array" ref="Z82">_xlfn.QUARTILE.EXC(IF($D$5:$D$906=$D82,$M$5:$M$906),3)</f>
        <v>0.39</v>
      </c>
      <c r="AA82" s="112">
        <f t="shared" si="41"/>
        <v>12.842500000000001</v>
      </c>
      <c r="AB82" s="112">
        <f t="shared" si="42"/>
        <v>-31.716250000000002</v>
      </c>
      <c r="AC82" s="112">
        <f t="shared" si="43"/>
        <v>19.653750000000002</v>
      </c>
      <c r="AD82" s="112" t="b">
        <f t="shared" si="44"/>
        <v>0</v>
      </c>
      <c r="AE82" s="101">
        <f t="shared" si="35"/>
        <v>0</v>
      </c>
      <c r="AF82" s="101">
        <f t="shared" si="36"/>
        <v>0</v>
      </c>
      <c r="AG82" s="406" cm="1">
        <f t="array" ref="AG82">_xlfn.QUARTILE.EXC(IF($AT$5:$AT$906=$AT82,$L$5:$L$906),1)</f>
        <v>-8.26</v>
      </c>
      <c r="AH82" s="406" cm="1">
        <f t="array" ref="AH82">_xlfn.QUARTILE.EXC(IF($AT$5:$AT$906=$AT82,$L$5:$L$906),3)</f>
        <v>3.2450000000000001</v>
      </c>
      <c r="AI82" s="406">
        <f t="shared" si="45"/>
        <v>11.504999999999999</v>
      </c>
      <c r="AJ82" s="406">
        <f t="shared" si="46"/>
        <v>-25.517499999999998</v>
      </c>
      <c r="AK82" s="406">
        <f t="shared" si="47"/>
        <v>20.502500000000001</v>
      </c>
      <c r="AL82" s="406" t="b">
        <f t="shared" si="48"/>
        <v>0</v>
      </c>
      <c r="AM82" s="406" cm="1">
        <f t="array" ref="AM82">_xlfn.QUARTILE.EXC(IF($AT$5:$AT$906=$AT82,$M$5:$M$906),1)</f>
        <v>-12.452500000000001</v>
      </c>
      <c r="AN82" s="406" cm="1">
        <f t="array" ref="AN82">_xlfn.QUARTILE.EXC(IF($AT$5:$AT$906=$AT82,$M$5:$M$906),3)</f>
        <v>0.39</v>
      </c>
      <c r="AO82" s="406">
        <f t="shared" si="49"/>
        <v>12.842500000000001</v>
      </c>
      <c r="AP82" s="406">
        <f t="shared" si="50"/>
        <v>-31.716250000000002</v>
      </c>
      <c r="AQ82" s="406">
        <f t="shared" si="51"/>
        <v>19.653750000000002</v>
      </c>
      <c r="AR82" s="406" t="b">
        <f t="shared" si="52"/>
        <v>0</v>
      </c>
      <c r="AS82" s="404" t="str">
        <f>INDEX('Org2567'!$BM:$BM,MATCH(Raw_DATA!A82,'Org2567'!$D:$D,0))</f>
        <v>รพช.F1 P&lt;=50,000</v>
      </c>
      <c r="AT82" s="404">
        <f>INDEX('Org2567'!$BL:$BL,MATCH(Raw_DATA!A82,'Org2567'!$D:$D,0))</f>
        <v>9</v>
      </c>
      <c r="AU82" s="113"/>
      <c r="AV82" s="101">
        <v>329.24</v>
      </c>
      <c r="AW82" s="101">
        <v>114.33</v>
      </c>
      <c r="AX82" s="101">
        <v>90.18</v>
      </c>
      <c r="AY82" s="101">
        <v>161.24</v>
      </c>
      <c r="AZ82" s="101">
        <v>73.86</v>
      </c>
    </row>
    <row r="83" spans="1:52" x14ac:dyDescent="0.7">
      <c r="A83" s="101" t="s">
        <v>98</v>
      </c>
      <c r="B83" s="101" t="s">
        <v>1223</v>
      </c>
      <c r="C83" s="111" t="str">
        <f>IF(A83="","",INDEX(ID!P:P,MATCH(Raw_DATA!A83,ID!A:A,0)))</f>
        <v>รพช.M2 B&gt;100</v>
      </c>
      <c r="D83" s="101">
        <f>IF(A83="","",INDEX(ID!M:M,MATCH(Raw_DATA!A83,ID!A:A,0)))</f>
        <v>13</v>
      </c>
      <c r="E83" s="112">
        <v>1.19</v>
      </c>
      <c r="F83" s="112">
        <v>1.06</v>
      </c>
      <c r="G83" s="112">
        <v>0.51</v>
      </c>
      <c r="H83" s="112">
        <v>12471680.4</v>
      </c>
      <c r="I83" s="112">
        <v>-37607302.350000001</v>
      </c>
      <c r="J83" s="112">
        <v>-20967134.440000001</v>
      </c>
      <c r="K83" s="112">
        <v>-31542334.210000001</v>
      </c>
      <c r="L83" s="112">
        <v>-8.68</v>
      </c>
      <c r="M83" s="112">
        <v>-13.73</v>
      </c>
      <c r="N83" s="112">
        <f t="shared" si="30"/>
        <v>190</v>
      </c>
      <c r="O83" s="112">
        <f t="shared" si="31"/>
        <v>83</v>
      </c>
      <c r="P83" s="112">
        <f t="shared" si="32"/>
        <v>47</v>
      </c>
      <c r="Q83" s="112">
        <f t="shared" si="33"/>
        <v>348</v>
      </c>
      <c r="R83" s="112">
        <f t="shared" si="34"/>
        <v>44</v>
      </c>
      <c r="S83" s="112" cm="1">
        <f t="array" ref="S83">_xlfn.QUARTILE.EXC(IF($D$5:$D$906=$D83,$L$5:$L$906),1)</f>
        <v>-7.51</v>
      </c>
      <c r="T83" s="112" cm="1">
        <f t="array" ref="T83">_xlfn.QUARTILE.EXC(IF($D$5:$D$906=$D83,$L$5:$L$906),3)</f>
        <v>3.04</v>
      </c>
      <c r="U83" s="112">
        <f t="shared" si="37"/>
        <v>10.55</v>
      </c>
      <c r="V83" s="112">
        <f t="shared" si="38"/>
        <v>-23.335000000000001</v>
      </c>
      <c r="W83" s="112">
        <f t="shared" si="39"/>
        <v>18.865000000000002</v>
      </c>
      <c r="X83" s="112" t="b">
        <f t="shared" si="40"/>
        <v>0</v>
      </c>
      <c r="Y83" s="112" cm="1">
        <f t="array" ref="Y83">_xlfn.QUARTILE.EXC(IF($D$5:$D$906=$D83,$M$5:$M$906),1)</f>
        <v>-12.23</v>
      </c>
      <c r="Z83" s="112" cm="1">
        <f t="array" ref="Z83">_xlfn.QUARTILE.EXC(IF($D$5:$D$906=$D83,$M$5:$M$906),3)</f>
        <v>-0.18</v>
      </c>
      <c r="AA83" s="112">
        <f t="shared" si="41"/>
        <v>12.05</v>
      </c>
      <c r="AB83" s="112">
        <f t="shared" si="42"/>
        <v>-30.305000000000003</v>
      </c>
      <c r="AC83" s="112">
        <f t="shared" si="43"/>
        <v>17.895000000000003</v>
      </c>
      <c r="AD83" s="112" t="b">
        <f t="shared" si="44"/>
        <v>0</v>
      </c>
      <c r="AE83" s="101">
        <f t="shared" si="35"/>
        <v>1</v>
      </c>
      <c r="AF83" s="101">
        <f t="shared" si="36"/>
        <v>1</v>
      </c>
      <c r="AG83" s="406" cm="1">
        <f t="array" ref="AG83">_xlfn.QUARTILE.EXC(IF($AT$5:$AT$906=$AT83,$L$5:$L$906),1)</f>
        <v>-7.51</v>
      </c>
      <c r="AH83" s="406" cm="1">
        <f t="array" ref="AH83">_xlfn.QUARTILE.EXC(IF($AT$5:$AT$906=$AT83,$L$5:$L$906),3)</f>
        <v>3.04</v>
      </c>
      <c r="AI83" s="406">
        <f t="shared" si="45"/>
        <v>10.55</v>
      </c>
      <c r="AJ83" s="406">
        <f t="shared" si="46"/>
        <v>-23.335000000000001</v>
      </c>
      <c r="AK83" s="406">
        <f t="shared" si="47"/>
        <v>18.865000000000002</v>
      </c>
      <c r="AL83" s="406" t="b">
        <f t="shared" si="48"/>
        <v>0</v>
      </c>
      <c r="AM83" s="406" cm="1">
        <f t="array" ref="AM83">_xlfn.QUARTILE.EXC(IF($AT$5:$AT$906=$AT83,$M$5:$M$906),1)</f>
        <v>-12.23</v>
      </c>
      <c r="AN83" s="406" cm="1">
        <f t="array" ref="AN83">_xlfn.QUARTILE.EXC(IF($AT$5:$AT$906=$AT83,$M$5:$M$906),3)</f>
        <v>-0.18</v>
      </c>
      <c r="AO83" s="406">
        <f t="shared" si="49"/>
        <v>12.05</v>
      </c>
      <c r="AP83" s="406">
        <f t="shared" si="50"/>
        <v>-30.305000000000003</v>
      </c>
      <c r="AQ83" s="406">
        <f t="shared" si="51"/>
        <v>17.895000000000003</v>
      </c>
      <c r="AR83" s="406" t="b">
        <f t="shared" si="52"/>
        <v>0</v>
      </c>
      <c r="AS83" s="404" t="str">
        <f>INDEX('Org2567'!$BM:$BM,MATCH(Raw_DATA!A83,'Org2567'!$D:$D,0))</f>
        <v>รพช.M2 B&gt;100</v>
      </c>
      <c r="AT83" s="404">
        <f>INDEX('Org2567'!$BL:$BL,MATCH(Raw_DATA!A83,'Org2567'!$D:$D,0))</f>
        <v>13</v>
      </c>
      <c r="AU83" s="113"/>
      <c r="AV83" s="101">
        <v>190.41</v>
      </c>
      <c r="AW83" s="101">
        <v>83.14</v>
      </c>
      <c r="AX83" s="101">
        <v>47.01</v>
      </c>
      <c r="AY83" s="101">
        <v>347.74</v>
      </c>
      <c r="AZ83" s="101">
        <v>43.72</v>
      </c>
    </row>
    <row r="84" spans="1:52" x14ac:dyDescent="0.7">
      <c r="A84" s="101" t="s">
        <v>99</v>
      </c>
      <c r="B84" s="101" t="s">
        <v>1226</v>
      </c>
      <c r="C84" s="111" t="str">
        <f>IF(A84="","",INDEX(ID!P:P,MATCH(Raw_DATA!A84,ID!A:A,0)))</f>
        <v>รพช.F2 P&lt;=30,000</v>
      </c>
      <c r="D84" s="101">
        <f>IF(A84="","",INDEX(ID!M:M,MATCH(Raw_DATA!A84,ID!A:A,0)))</f>
        <v>5</v>
      </c>
      <c r="E84" s="112">
        <v>1.1100000000000001</v>
      </c>
      <c r="F84" s="112">
        <v>1.01</v>
      </c>
      <c r="G84" s="112">
        <v>0.44</v>
      </c>
      <c r="H84" s="112">
        <v>2478883.5099999998</v>
      </c>
      <c r="I84" s="112">
        <v>1221169.77</v>
      </c>
      <c r="J84" s="112">
        <v>2216807.1</v>
      </c>
      <c r="K84" s="112">
        <v>-12441264.66</v>
      </c>
      <c r="L84" s="112">
        <v>2.34</v>
      </c>
      <c r="M84" s="112">
        <v>2.87</v>
      </c>
      <c r="N84" s="112">
        <f t="shared" si="30"/>
        <v>271</v>
      </c>
      <c r="O84" s="112">
        <f t="shared" si="31"/>
        <v>106</v>
      </c>
      <c r="P84" s="112">
        <f t="shared" si="32"/>
        <v>48</v>
      </c>
      <c r="Q84" s="112">
        <f t="shared" si="33"/>
        <v>249</v>
      </c>
      <c r="R84" s="112">
        <f t="shared" si="34"/>
        <v>49</v>
      </c>
      <c r="S84" s="112" cm="1">
        <f t="array" ref="S84">_xlfn.QUARTILE.EXC(IF($D$5:$D$906=$D84,$L$5:$L$906),1)</f>
        <v>-9.4075000000000006</v>
      </c>
      <c r="T84" s="112" cm="1">
        <f t="array" ref="T84">_xlfn.QUARTILE.EXC(IF($D$5:$D$906=$D84,$L$5:$L$906),3)</f>
        <v>1.645</v>
      </c>
      <c r="U84" s="112">
        <f t="shared" si="37"/>
        <v>11.0525</v>
      </c>
      <c r="V84" s="112">
        <f t="shared" si="38"/>
        <v>-25.986249999999998</v>
      </c>
      <c r="W84" s="112">
        <f t="shared" si="39"/>
        <v>18.223749999999999</v>
      </c>
      <c r="X84" s="112" t="b">
        <f t="shared" si="40"/>
        <v>0</v>
      </c>
      <c r="Y84" s="112" cm="1">
        <f t="array" ref="Y84">_xlfn.QUARTILE.EXC(IF($D$5:$D$906=$D84,$M$5:$M$906),1)</f>
        <v>-18.744999999999997</v>
      </c>
      <c r="Z84" s="112" cm="1">
        <f t="array" ref="Z84">_xlfn.QUARTILE.EXC(IF($D$5:$D$906=$D84,$M$5:$M$906),3)</f>
        <v>-2.7</v>
      </c>
      <c r="AA84" s="112">
        <f t="shared" si="41"/>
        <v>16.044999999999998</v>
      </c>
      <c r="AB84" s="112">
        <f t="shared" si="42"/>
        <v>-42.812499999999993</v>
      </c>
      <c r="AC84" s="112">
        <f t="shared" si="43"/>
        <v>21.367499999999996</v>
      </c>
      <c r="AD84" s="112" t="b">
        <f t="shared" si="44"/>
        <v>0</v>
      </c>
      <c r="AE84" s="101">
        <f t="shared" si="35"/>
        <v>0</v>
      </c>
      <c r="AF84" s="101">
        <f t="shared" si="36"/>
        <v>0</v>
      </c>
      <c r="AG84" s="406" cm="1">
        <f t="array" ref="AG84">_xlfn.QUARTILE.EXC(IF($AT$5:$AT$906=$AT84,$L$5:$L$906),1)</f>
        <v>-9.4075000000000006</v>
      </c>
      <c r="AH84" s="406" cm="1">
        <f t="array" ref="AH84">_xlfn.QUARTILE.EXC(IF($AT$5:$AT$906=$AT84,$L$5:$L$906),3)</f>
        <v>1.645</v>
      </c>
      <c r="AI84" s="406">
        <f t="shared" si="45"/>
        <v>11.0525</v>
      </c>
      <c r="AJ84" s="406">
        <f t="shared" si="46"/>
        <v>-25.986249999999998</v>
      </c>
      <c r="AK84" s="406">
        <f t="shared" si="47"/>
        <v>18.223749999999999</v>
      </c>
      <c r="AL84" s="406" t="b">
        <f t="shared" si="48"/>
        <v>0</v>
      </c>
      <c r="AM84" s="406" cm="1">
        <f t="array" ref="AM84">_xlfn.QUARTILE.EXC(IF($AT$5:$AT$906=$AT84,$M$5:$M$906),1)</f>
        <v>-18.744999999999997</v>
      </c>
      <c r="AN84" s="406" cm="1">
        <f t="array" ref="AN84">_xlfn.QUARTILE.EXC(IF($AT$5:$AT$906=$AT84,$M$5:$M$906),3)</f>
        <v>-2.7</v>
      </c>
      <c r="AO84" s="406">
        <f t="shared" si="49"/>
        <v>16.044999999999998</v>
      </c>
      <c r="AP84" s="406">
        <f t="shared" si="50"/>
        <v>-42.812499999999993</v>
      </c>
      <c r="AQ84" s="406">
        <f t="shared" si="51"/>
        <v>21.367499999999996</v>
      </c>
      <c r="AR84" s="406" t="b">
        <f t="shared" si="52"/>
        <v>0</v>
      </c>
      <c r="AS84" s="404" t="str">
        <f>INDEX('Org2567'!$BM:$BM,MATCH(Raw_DATA!A84,'Org2567'!$D:$D,0))</f>
        <v>รพช.F2 P&lt;=30,000</v>
      </c>
      <c r="AT84" s="404">
        <f>INDEX('Org2567'!$BL:$BL,MATCH(Raw_DATA!A84,'Org2567'!$D:$D,0))</f>
        <v>5</v>
      </c>
      <c r="AU84" s="113"/>
      <c r="AV84" s="101">
        <v>271.35000000000002</v>
      </c>
      <c r="AW84" s="101">
        <v>105.87</v>
      </c>
      <c r="AX84" s="101">
        <v>48.34</v>
      </c>
      <c r="AY84" s="101">
        <v>249.33</v>
      </c>
      <c r="AZ84" s="101">
        <v>48.88</v>
      </c>
    </row>
    <row r="85" spans="1:52" x14ac:dyDescent="0.7">
      <c r="A85" s="101" t="s">
        <v>100</v>
      </c>
      <c r="B85" s="101" t="s">
        <v>1229</v>
      </c>
      <c r="C85" s="111" t="str">
        <f>IF(A85="","",INDEX(ID!P:P,MATCH(Raw_DATA!A85,ID!A:A,0)))</f>
        <v>รพช.F2 P30,000-60,000</v>
      </c>
      <c r="D85" s="101">
        <f>IF(A85="","",INDEX(ID!M:M,MATCH(Raw_DATA!A85,ID!A:A,0)))</f>
        <v>6</v>
      </c>
      <c r="E85" s="112">
        <v>2.37</v>
      </c>
      <c r="F85" s="112">
        <v>2.23</v>
      </c>
      <c r="G85" s="112">
        <v>1.26</v>
      </c>
      <c r="H85" s="112">
        <v>21438106.149999999</v>
      </c>
      <c r="I85" s="112">
        <v>6366647.71</v>
      </c>
      <c r="J85" s="112">
        <v>7987266.5700000003</v>
      </c>
      <c r="K85" s="112">
        <v>4083786.89</v>
      </c>
      <c r="L85" s="112">
        <v>8.2200000000000006</v>
      </c>
      <c r="M85" s="112">
        <v>9.91</v>
      </c>
      <c r="N85" s="112">
        <f t="shared" si="30"/>
        <v>180</v>
      </c>
      <c r="O85" s="112">
        <f t="shared" si="31"/>
        <v>120</v>
      </c>
      <c r="P85" s="112">
        <f t="shared" si="32"/>
        <v>42</v>
      </c>
      <c r="Q85" s="112">
        <f t="shared" si="33"/>
        <v>133</v>
      </c>
      <c r="R85" s="112">
        <f t="shared" si="34"/>
        <v>42</v>
      </c>
      <c r="S85" s="112" cm="1">
        <f t="array" ref="S85">_xlfn.QUARTILE.EXC(IF($D$5:$D$906=$D85,$L$5:$L$906),1)</f>
        <v>-10.317499999999999</v>
      </c>
      <c r="T85" s="112" cm="1">
        <f t="array" ref="T85">_xlfn.QUARTILE.EXC(IF($D$5:$D$906=$D85,$L$5:$L$906),3)</f>
        <v>1.0349999999999999</v>
      </c>
      <c r="U85" s="112">
        <f t="shared" si="37"/>
        <v>11.352499999999999</v>
      </c>
      <c r="V85" s="112">
        <f t="shared" si="38"/>
        <v>-27.346249999999998</v>
      </c>
      <c r="W85" s="112">
        <f t="shared" si="39"/>
        <v>18.063749999999999</v>
      </c>
      <c r="X85" s="112" t="b">
        <f t="shared" si="40"/>
        <v>0</v>
      </c>
      <c r="Y85" s="112" cm="1">
        <f t="array" ref="Y85">_xlfn.QUARTILE.EXC(IF($D$5:$D$906=$D85,$M$5:$M$906),1)</f>
        <v>-15.98</v>
      </c>
      <c r="Z85" s="112" cm="1">
        <f t="array" ref="Z85">_xlfn.QUARTILE.EXC(IF($D$5:$D$906=$D85,$M$5:$M$906),3)</f>
        <v>-2.4</v>
      </c>
      <c r="AA85" s="112">
        <f t="shared" si="41"/>
        <v>13.58</v>
      </c>
      <c r="AB85" s="112">
        <f t="shared" si="42"/>
        <v>-36.35</v>
      </c>
      <c r="AC85" s="112">
        <f t="shared" si="43"/>
        <v>17.970000000000002</v>
      </c>
      <c r="AD85" s="112" t="b">
        <f t="shared" si="44"/>
        <v>0</v>
      </c>
      <c r="AE85" s="101">
        <f t="shared" si="35"/>
        <v>0</v>
      </c>
      <c r="AF85" s="101">
        <f t="shared" si="36"/>
        <v>0</v>
      </c>
      <c r="AG85" s="406" cm="1">
        <f t="array" ref="AG85">_xlfn.QUARTILE.EXC(IF($AT$5:$AT$906=$AT85,$L$5:$L$906),1)</f>
        <v>-9.3850000000000016</v>
      </c>
      <c r="AH85" s="406" cm="1">
        <f t="array" ref="AH85">_xlfn.QUARTILE.EXC(IF($AT$5:$AT$906=$AT85,$L$5:$L$906),3)</f>
        <v>1.2250000000000001</v>
      </c>
      <c r="AI85" s="406">
        <f t="shared" si="45"/>
        <v>10.610000000000001</v>
      </c>
      <c r="AJ85" s="406">
        <f t="shared" si="46"/>
        <v>-25.300000000000004</v>
      </c>
      <c r="AK85" s="406">
        <f t="shared" si="47"/>
        <v>17.140000000000004</v>
      </c>
      <c r="AL85" s="406" t="b">
        <f t="shared" si="48"/>
        <v>0</v>
      </c>
      <c r="AM85" s="406" cm="1">
        <f t="array" ref="AM85">_xlfn.QUARTILE.EXC(IF($AT$5:$AT$906=$AT85,$M$5:$M$906),1)</f>
        <v>-15.515000000000001</v>
      </c>
      <c r="AN85" s="406" cm="1">
        <f t="array" ref="AN85">_xlfn.QUARTILE.EXC(IF($AT$5:$AT$906=$AT85,$M$5:$M$906),3)</f>
        <v>-2.2599999999999998</v>
      </c>
      <c r="AO85" s="406">
        <f t="shared" si="49"/>
        <v>13.255000000000001</v>
      </c>
      <c r="AP85" s="406">
        <f t="shared" si="50"/>
        <v>-35.397500000000001</v>
      </c>
      <c r="AQ85" s="406">
        <f t="shared" si="51"/>
        <v>17.622500000000002</v>
      </c>
      <c r="AR85" s="406" t="b">
        <f t="shared" si="52"/>
        <v>0</v>
      </c>
      <c r="AS85" s="404" t="str">
        <f>INDEX('Org2567'!$BM:$BM,MATCH(Raw_DATA!A85,'Org2567'!$D:$D,0))</f>
        <v>รพช.F2 P30,000-60,000</v>
      </c>
      <c r="AT85" s="404">
        <f>INDEX('Org2567'!$BL:$BL,MATCH(Raw_DATA!A85,'Org2567'!$D:$D,0))</f>
        <v>6</v>
      </c>
      <c r="AU85" s="113"/>
      <c r="AV85" s="101">
        <v>179.56</v>
      </c>
      <c r="AW85" s="101">
        <v>119.64</v>
      </c>
      <c r="AX85" s="101">
        <v>42.48</v>
      </c>
      <c r="AY85" s="101">
        <v>133.24</v>
      </c>
      <c r="AZ85" s="101">
        <v>41.8</v>
      </c>
    </row>
    <row r="86" spans="1:52" x14ac:dyDescent="0.7">
      <c r="A86" s="101" t="s">
        <v>101</v>
      </c>
      <c r="B86" s="101" t="s">
        <v>1232</v>
      </c>
      <c r="C86" s="111" t="str">
        <f>IF(A86="","",INDEX(ID!P:P,MATCH(Raw_DATA!A86,ID!A:A,0)))</f>
        <v>รพช.F2 P&lt;=30,000</v>
      </c>
      <c r="D86" s="101">
        <f>IF(A86="","",INDEX(ID!M:M,MATCH(Raw_DATA!A86,ID!A:A,0)))</f>
        <v>5</v>
      </c>
      <c r="E86" s="112">
        <v>1.02</v>
      </c>
      <c r="F86" s="112">
        <v>0.96</v>
      </c>
      <c r="G86" s="112">
        <v>0.39</v>
      </c>
      <c r="H86" s="112">
        <v>463490.71</v>
      </c>
      <c r="I86" s="112">
        <v>1537920.94</v>
      </c>
      <c r="J86" s="112">
        <v>3752458.65</v>
      </c>
      <c r="K86" s="112">
        <v>-12479084.41</v>
      </c>
      <c r="L86" s="112">
        <v>4.9800000000000004</v>
      </c>
      <c r="M86" s="112">
        <v>2.11</v>
      </c>
      <c r="N86" s="112">
        <f t="shared" si="30"/>
        <v>365</v>
      </c>
      <c r="O86" s="112">
        <f t="shared" si="31"/>
        <v>52</v>
      </c>
      <c r="P86" s="112">
        <f t="shared" si="32"/>
        <v>41</v>
      </c>
      <c r="Q86" s="112">
        <f t="shared" si="33"/>
        <v>116</v>
      </c>
      <c r="R86" s="112">
        <f t="shared" si="34"/>
        <v>38</v>
      </c>
      <c r="S86" s="112" cm="1">
        <f t="array" ref="S86">_xlfn.QUARTILE.EXC(IF($D$5:$D$906=$D86,$L$5:$L$906),1)</f>
        <v>-9.4075000000000006</v>
      </c>
      <c r="T86" s="112" cm="1">
        <f t="array" ref="T86">_xlfn.QUARTILE.EXC(IF($D$5:$D$906=$D86,$L$5:$L$906),3)</f>
        <v>1.645</v>
      </c>
      <c r="U86" s="112">
        <f t="shared" si="37"/>
        <v>11.0525</v>
      </c>
      <c r="V86" s="112">
        <f t="shared" si="38"/>
        <v>-25.986249999999998</v>
      </c>
      <c r="W86" s="112">
        <f t="shared" si="39"/>
        <v>18.223749999999999</v>
      </c>
      <c r="X86" s="112" t="b">
        <f t="shared" si="40"/>
        <v>0</v>
      </c>
      <c r="Y86" s="112" cm="1">
        <f t="array" ref="Y86">_xlfn.QUARTILE.EXC(IF($D$5:$D$906=$D86,$M$5:$M$906),1)</f>
        <v>-18.744999999999997</v>
      </c>
      <c r="Z86" s="112" cm="1">
        <f t="array" ref="Z86">_xlfn.QUARTILE.EXC(IF($D$5:$D$906=$D86,$M$5:$M$906),3)</f>
        <v>-2.7</v>
      </c>
      <c r="AA86" s="112">
        <f t="shared" si="41"/>
        <v>16.044999999999998</v>
      </c>
      <c r="AB86" s="112">
        <f t="shared" si="42"/>
        <v>-42.812499999999993</v>
      </c>
      <c r="AC86" s="112">
        <f t="shared" si="43"/>
        <v>21.367499999999996</v>
      </c>
      <c r="AD86" s="112" t="b">
        <f t="shared" si="44"/>
        <v>0</v>
      </c>
      <c r="AE86" s="101">
        <f t="shared" si="35"/>
        <v>0</v>
      </c>
      <c r="AF86" s="101">
        <f t="shared" si="36"/>
        <v>0</v>
      </c>
      <c r="AG86" s="406" cm="1">
        <f t="array" ref="AG86">_xlfn.QUARTILE.EXC(IF($AT$5:$AT$906=$AT86,$L$5:$L$906),1)</f>
        <v>-9.4075000000000006</v>
      </c>
      <c r="AH86" s="406" cm="1">
        <f t="array" ref="AH86">_xlfn.QUARTILE.EXC(IF($AT$5:$AT$906=$AT86,$L$5:$L$906),3)</f>
        <v>1.645</v>
      </c>
      <c r="AI86" s="406">
        <f t="shared" si="45"/>
        <v>11.0525</v>
      </c>
      <c r="AJ86" s="406">
        <f t="shared" si="46"/>
        <v>-25.986249999999998</v>
      </c>
      <c r="AK86" s="406">
        <f t="shared" si="47"/>
        <v>18.223749999999999</v>
      </c>
      <c r="AL86" s="406" t="b">
        <f t="shared" si="48"/>
        <v>0</v>
      </c>
      <c r="AM86" s="406" cm="1">
        <f t="array" ref="AM86">_xlfn.QUARTILE.EXC(IF($AT$5:$AT$906=$AT86,$M$5:$M$906),1)</f>
        <v>-18.744999999999997</v>
      </c>
      <c r="AN86" s="406" cm="1">
        <f t="array" ref="AN86">_xlfn.QUARTILE.EXC(IF($AT$5:$AT$906=$AT86,$M$5:$M$906),3)</f>
        <v>-2.7</v>
      </c>
      <c r="AO86" s="406">
        <f t="shared" si="49"/>
        <v>16.044999999999998</v>
      </c>
      <c r="AP86" s="406">
        <f t="shared" si="50"/>
        <v>-42.812499999999993</v>
      </c>
      <c r="AQ86" s="406">
        <f t="shared" si="51"/>
        <v>21.367499999999996</v>
      </c>
      <c r="AR86" s="406" t="b">
        <f t="shared" si="52"/>
        <v>0</v>
      </c>
      <c r="AS86" s="404" t="str">
        <f>INDEX('Org2567'!$BM:$BM,MATCH(Raw_DATA!A86,'Org2567'!$D:$D,0))</f>
        <v>รพช.F2 P&lt;=30,000</v>
      </c>
      <c r="AT86" s="404">
        <f>INDEX('Org2567'!$BL:$BL,MATCH(Raw_DATA!A86,'Org2567'!$D:$D,0))</f>
        <v>5</v>
      </c>
      <c r="AU86" s="113"/>
      <c r="AV86" s="101">
        <v>365.06</v>
      </c>
      <c r="AW86" s="101">
        <v>51.71</v>
      </c>
      <c r="AX86" s="101">
        <v>41.49</v>
      </c>
      <c r="AY86" s="101">
        <v>116.46</v>
      </c>
      <c r="AZ86" s="101">
        <v>38.35</v>
      </c>
    </row>
    <row r="87" spans="1:52" x14ac:dyDescent="0.7">
      <c r="A87" s="101" t="s">
        <v>102</v>
      </c>
      <c r="B87" s="101" t="s">
        <v>1017</v>
      </c>
      <c r="C87" s="111" t="str">
        <f>IF(A87="","",INDEX(ID!P:P,MATCH(Raw_DATA!A87,ID!A:A,0)))</f>
        <v>รพศ.A B&gt;700to1000</v>
      </c>
      <c r="D87" s="101">
        <f>IF(A87="","",INDEX(ID!M:M,MATCH(Raw_DATA!A87,ID!A:A,0)))</f>
        <v>19</v>
      </c>
      <c r="E87" s="112">
        <v>11.95</v>
      </c>
      <c r="F87" s="112">
        <v>10.51</v>
      </c>
      <c r="G87" s="112">
        <v>5.2</v>
      </c>
      <c r="H87" s="112">
        <v>1576605851.23</v>
      </c>
      <c r="I87" s="112">
        <v>-177062793.66</v>
      </c>
      <c r="J87" s="112">
        <v>-2635966.4900000002</v>
      </c>
      <c r="K87" s="112">
        <v>604212299.50999999</v>
      </c>
      <c r="L87" s="112">
        <v>-0.08</v>
      </c>
      <c r="M87" s="112">
        <v>-5.92</v>
      </c>
      <c r="N87" s="112">
        <f t="shared" si="30"/>
        <v>25</v>
      </c>
      <c r="O87" s="112">
        <f t="shared" si="31"/>
        <v>91</v>
      </c>
      <c r="P87" s="112">
        <f t="shared" si="32"/>
        <v>56</v>
      </c>
      <c r="Q87" s="112">
        <f t="shared" si="33"/>
        <v>83</v>
      </c>
      <c r="R87" s="112">
        <f t="shared" si="34"/>
        <v>49</v>
      </c>
      <c r="S87" s="112" cm="1">
        <f t="array" ref="S87">_xlfn.QUARTILE.EXC(IF($D$5:$D$906=$D87,$L$5:$L$906),1)</f>
        <v>3.02</v>
      </c>
      <c r="T87" s="112" cm="1">
        <f t="array" ref="T87">_xlfn.QUARTILE.EXC(IF($D$5:$D$906=$D87,$L$5:$L$906),3)</f>
        <v>9.33</v>
      </c>
      <c r="U87" s="112">
        <f t="shared" si="37"/>
        <v>6.3100000000000005</v>
      </c>
      <c r="V87" s="112">
        <f t="shared" si="38"/>
        <v>-6.4450000000000003</v>
      </c>
      <c r="W87" s="112">
        <f t="shared" si="39"/>
        <v>18.795000000000002</v>
      </c>
      <c r="X87" s="112" t="b">
        <f t="shared" si="40"/>
        <v>0</v>
      </c>
      <c r="Y87" s="112" cm="1">
        <f t="array" ref="Y87">_xlfn.QUARTILE.EXC(IF($D$5:$D$906=$D87,$M$5:$M$906),1)</f>
        <v>-3.11</v>
      </c>
      <c r="Z87" s="112" cm="1">
        <f t="array" ref="Z87">_xlfn.QUARTILE.EXC(IF($D$5:$D$906=$D87,$M$5:$M$906),3)</f>
        <v>6.62</v>
      </c>
      <c r="AA87" s="112">
        <f t="shared" si="41"/>
        <v>9.73</v>
      </c>
      <c r="AB87" s="112">
        <f t="shared" si="42"/>
        <v>-17.705000000000002</v>
      </c>
      <c r="AC87" s="112">
        <f t="shared" si="43"/>
        <v>21.215</v>
      </c>
      <c r="AD87" s="112" t="b">
        <f t="shared" si="44"/>
        <v>0</v>
      </c>
      <c r="AE87" s="101">
        <f t="shared" si="35"/>
        <v>1</v>
      </c>
      <c r="AF87" s="101">
        <f t="shared" si="36"/>
        <v>1</v>
      </c>
      <c r="AG87" s="406" cm="1">
        <f t="array" ref="AG87">_xlfn.QUARTILE.EXC(IF($AT$5:$AT$906=$AT87,$L$5:$L$906),1)</f>
        <v>3.02</v>
      </c>
      <c r="AH87" s="406" cm="1">
        <f t="array" ref="AH87">_xlfn.QUARTILE.EXC(IF($AT$5:$AT$906=$AT87,$L$5:$L$906),3)</f>
        <v>9.33</v>
      </c>
      <c r="AI87" s="406">
        <f t="shared" si="45"/>
        <v>6.3100000000000005</v>
      </c>
      <c r="AJ87" s="406">
        <f t="shared" si="46"/>
        <v>-6.4450000000000003</v>
      </c>
      <c r="AK87" s="406">
        <f t="shared" si="47"/>
        <v>18.795000000000002</v>
      </c>
      <c r="AL87" s="406" t="b">
        <f t="shared" si="48"/>
        <v>0</v>
      </c>
      <c r="AM87" s="406" cm="1">
        <f t="array" ref="AM87">_xlfn.QUARTILE.EXC(IF($AT$5:$AT$906=$AT87,$M$5:$M$906),1)</f>
        <v>-3.11</v>
      </c>
      <c r="AN87" s="406" cm="1">
        <f t="array" ref="AN87">_xlfn.QUARTILE.EXC(IF($AT$5:$AT$906=$AT87,$M$5:$M$906),3)</f>
        <v>6.62</v>
      </c>
      <c r="AO87" s="406">
        <f t="shared" si="49"/>
        <v>9.73</v>
      </c>
      <c r="AP87" s="406">
        <f t="shared" si="50"/>
        <v>-17.705000000000002</v>
      </c>
      <c r="AQ87" s="406">
        <f t="shared" si="51"/>
        <v>21.215</v>
      </c>
      <c r="AR87" s="406" t="b">
        <f t="shared" si="52"/>
        <v>0</v>
      </c>
      <c r="AS87" s="404" t="str">
        <f>INDEX('Org2567'!$BM:$BM,MATCH(Raw_DATA!A87,'Org2567'!$D:$D,0))</f>
        <v>รพศ.A B&gt;700to1000</v>
      </c>
      <c r="AT87" s="404">
        <f>INDEX('Org2567'!$BL:$BL,MATCH(Raw_DATA!A87,'Org2567'!$D:$D,0))</f>
        <v>19</v>
      </c>
      <c r="AU87" s="113"/>
      <c r="AV87" s="101">
        <v>25.07</v>
      </c>
      <c r="AW87" s="101">
        <v>91</v>
      </c>
      <c r="AX87" s="101">
        <v>55.88</v>
      </c>
      <c r="AY87" s="101">
        <v>83.45</v>
      </c>
      <c r="AZ87" s="101">
        <v>48.51</v>
      </c>
    </row>
    <row r="88" spans="1:52" x14ac:dyDescent="0.7">
      <c r="A88" s="101" t="s">
        <v>103</v>
      </c>
      <c r="B88" s="101" t="s">
        <v>1021</v>
      </c>
      <c r="C88" s="111" t="str">
        <f>IF(A88="","",INDEX(ID!P:P,MATCH(Raw_DATA!A88,ID!A:A,0)))</f>
        <v>รพช.F2 P&lt;=30,000</v>
      </c>
      <c r="D88" s="101">
        <f>IF(A88="","",INDEX(ID!M:M,MATCH(Raw_DATA!A88,ID!A:A,0)))</f>
        <v>5</v>
      </c>
      <c r="E88" s="112">
        <v>1.58</v>
      </c>
      <c r="F88" s="112">
        <v>1.51</v>
      </c>
      <c r="G88" s="112">
        <v>0.99</v>
      </c>
      <c r="H88" s="112">
        <v>10592363.52</v>
      </c>
      <c r="I88" s="112">
        <v>-6079629.7000000002</v>
      </c>
      <c r="J88" s="112">
        <v>-6964652.6500000004</v>
      </c>
      <c r="K88" s="112">
        <v>-238830.04</v>
      </c>
      <c r="L88" s="112">
        <v>-6.25</v>
      </c>
      <c r="M88" s="112">
        <v>-7.94</v>
      </c>
      <c r="N88" s="112">
        <f t="shared" ref="N88:N151" si="53">ROUND(AV88,0)</f>
        <v>134</v>
      </c>
      <c r="O88" s="112">
        <f t="shared" ref="O88:O151" si="54">ROUND(AW88,0)</f>
        <v>26</v>
      </c>
      <c r="P88" s="112">
        <f t="shared" ref="P88:P151" si="55">ROUND(AX88,0)</f>
        <v>50</v>
      </c>
      <c r="Q88" s="112">
        <f t="shared" ref="Q88:Q151" si="56">ROUND(AY88,0)</f>
        <v>57</v>
      </c>
      <c r="R88" s="112">
        <f t="shared" ref="R88:R151" si="57">ROUND(AZ88,0)</f>
        <v>29</v>
      </c>
      <c r="S88" s="112" cm="1">
        <f t="array" ref="S88">_xlfn.QUARTILE.EXC(IF($D$5:$D$906=$D88,$L$5:$L$906),1)</f>
        <v>-9.4075000000000006</v>
      </c>
      <c r="T88" s="112" cm="1">
        <f t="array" ref="T88">_xlfn.QUARTILE.EXC(IF($D$5:$D$906=$D88,$L$5:$L$906),3)</f>
        <v>1.645</v>
      </c>
      <c r="U88" s="112">
        <f t="shared" si="37"/>
        <v>11.0525</v>
      </c>
      <c r="V88" s="112">
        <f t="shared" si="38"/>
        <v>-25.986249999999998</v>
      </c>
      <c r="W88" s="112">
        <f t="shared" si="39"/>
        <v>18.223749999999999</v>
      </c>
      <c r="X88" s="112" t="b">
        <f t="shared" si="40"/>
        <v>0</v>
      </c>
      <c r="Y88" s="112" cm="1">
        <f t="array" ref="Y88">_xlfn.QUARTILE.EXC(IF($D$5:$D$906=$D88,$M$5:$M$906),1)</f>
        <v>-18.744999999999997</v>
      </c>
      <c r="Z88" s="112" cm="1">
        <f t="array" ref="Z88">_xlfn.QUARTILE.EXC(IF($D$5:$D$906=$D88,$M$5:$M$906),3)</f>
        <v>-2.7</v>
      </c>
      <c r="AA88" s="112">
        <f t="shared" si="41"/>
        <v>16.044999999999998</v>
      </c>
      <c r="AB88" s="112">
        <f t="shared" si="42"/>
        <v>-42.812499999999993</v>
      </c>
      <c r="AC88" s="112">
        <f t="shared" si="43"/>
        <v>21.367499999999996</v>
      </c>
      <c r="AD88" s="112" t="b">
        <f t="shared" si="44"/>
        <v>0</v>
      </c>
      <c r="AE88" s="101">
        <f t="shared" si="35"/>
        <v>1</v>
      </c>
      <c r="AF88" s="101">
        <f t="shared" si="36"/>
        <v>1</v>
      </c>
      <c r="AG88" s="406" cm="1">
        <f t="array" ref="AG88">_xlfn.QUARTILE.EXC(IF($AT$5:$AT$906=$AT88,$L$5:$L$906),1)</f>
        <v>-9.4075000000000006</v>
      </c>
      <c r="AH88" s="406" cm="1">
        <f t="array" ref="AH88">_xlfn.QUARTILE.EXC(IF($AT$5:$AT$906=$AT88,$L$5:$L$906),3)</f>
        <v>1.645</v>
      </c>
      <c r="AI88" s="406">
        <f t="shared" si="45"/>
        <v>11.0525</v>
      </c>
      <c r="AJ88" s="406">
        <f t="shared" si="46"/>
        <v>-25.986249999999998</v>
      </c>
      <c r="AK88" s="406">
        <f t="shared" si="47"/>
        <v>18.223749999999999</v>
      </c>
      <c r="AL88" s="406" t="b">
        <f t="shared" si="48"/>
        <v>0</v>
      </c>
      <c r="AM88" s="406" cm="1">
        <f t="array" ref="AM88">_xlfn.QUARTILE.EXC(IF($AT$5:$AT$906=$AT88,$M$5:$M$906),1)</f>
        <v>-18.744999999999997</v>
      </c>
      <c r="AN88" s="406" cm="1">
        <f t="array" ref="AN88">_xlfn.QUARTILE.EXC(IF($AT$5:$AT$906=$AT88,$M$5:$M$906),3)</f>
        <v>-2.7</v>
      </c>
      <c r="AO88" s="406">
        <f t="shared" si="49"/>
        <v>16.044999999999998</v>
      </c>
      <c r="AP88" s="406">
        <f t="shared" si="50"/>
        <v>-42.812499999999993</v>
      </c>
      <c r="AQ88" s="406">
        <f t="shared" si="51"/>
        <v>21.367499999999996</v>
      </c>
      <c r="AR88" s="406" t="b">
        <f t="shared" si="52"/>
        <v>0</v>
      </c>
      <c r="AS88" s="404" t="str">
        <f>INDEX('Org2567'!$BM:$BM,MATCH(Raw_DATA!A88,'Org2567'!$D:$D,0))</f>
        <v>รพช.F2 P&lt;=30,000</v>
      </c>
      <c r="AT88" s="404">
        <f>INDEX('Org2567'!$BL:$BL,MATCH(Raw_DATA!A88,'Org2567'!$D:$D,0))</f>
        <v>5</v>
      </c>
      <c r="AU88" s="113"/>
      <c r="AV88" s="101">
        <v>133.85</v>
      </c>
      <c r="AW88" s="101">
        <v>26.46</v>
      </c>
      <c r="AX88" s="101">
        <v>49.97</v>
      </c>
      <c r="AY88" s="101">
        <v>57.28</v>
      </c>
      <c r="AZ88" s="101">
        <v>29.35</v>
      </c>
    </row>
    <row r="89" spans="1:52" x14ac:dyDescent="0.7">
      <c r="A89" s="101" t="s">
        <v>104</v>
      </c>
      <c r="B89" s="101" t="s">
        <v>1024</v>
      </c>
      <c r="C89" s="111" t="str">
        <f>IF(A89="","",INDEX(ID!P:P,MATCH(Raw_DATA!A89,ID!A:A,0)))</f>
        <v>รพช.M2 B&gt;100</v>
      </c>
      <c r="D89" s="101">
        <f>IF(A89="","",INDEX(ID!M:M,MATCH(Raw_DATA!A89,ID!A:A,0)))</f>
        <v>13</v>
      </c>
      <c r="E89" s="112">
        <v>1.1000000000000001</v>
      </c>
      <c r="F89" s="112">
        <v>1</v>
      </c>
      <c r="G89" s="112">
        <v>0.38</v>
      </c>
      <c r="H89" s="112">
        <v>10595149.300000001</v>
      </c>
      <c r="I89" s="112">
        <v>-8284989.71</v>
      </c>
      <c r="J89" s="112">
        <v>-23875278.489999998</v>
      </c>
      <c r="K89" s="112">
        <v>-64509316.049999997</v>
      </c>
      <c r="L89" s="112">
        <v>-6.2</v>
      </c>
      <c r="M89" s="112">
        <v>-2.2799999999999998</v>
      </c>
      <c r="N89" s="112">
        <f t="shared" si="53"/>
        <v>172</v>
      </c>
      <c r="O89" s="112">
        <f t="shared" si="54"/>
        <v>48</v>
      </c>
      <c r="P89" s="112">
        <f t="shared" si="55"/>
        <v>44</v>
      </c>
      <c r="Q89" s="112">
        <f t="shared" si="56"/>
        <v>87</v>
      </c>
      <c r="R89" s="112">
        <f t="shared" si="57"/>
        <v>49</v>
      </c>
      <c r="S89" s="112" cm="1">
        <f t="array" ref="S89">_xlfn.QUARTILE.EXC(IF($D$5:$D$906=$D89,$L$5:$L$906),1)</f>
        <v>-7.51</v>
      </c>
      <c r="T89" s="112" cm="1">
        <f t="array" ref="T89">_xlfn.QUARTILE.EXC(IF($D$5:$D$906=$D89,$L$5:$L$906),3)</f>
        <v>3.04</v>
      </c>
      <c r="U89" s="112">
        <f t="shared" si="37"/>
        <v>10.55</v>
      </c>
      <c r="V89" s="112">
        <f t="shared" si="38"/>
        <v>-23.335000000000001</v>
      </c>
      <c r="W89" s="112">
        <f t="shared" si="39"/>
        <v>18.865000000000002</v>
      </c>
      <c r="X89" s="112" t="b">
        <f t="shared" si="40"/>
        <v>0</v>
      </c>
      <c r="Y89" s="112" cm="1">
        <f t="array" ref="Y89">_xlfn.QUARTILE.EXC(IF($D$5:$D$906=$D89,$M$5:$M$906),1)</f>
        <v>-12.23</v>
      </c>
      <c r="Z89" s="112" cm="1">
        <f t="array" ref="Z89">_xlfn.QUARTILE.EXC(IF($D$5:$D$906=$D89,$M$5:$M$906),3)</f>
        <v>-0.18</v>
      </c>
      <c r="AA89" s="112">
        <f t="shared" si="41"/>
        <v>12.05</v>
      </c>
      <c r="AB89" s="112">
        <f t="shared" si="42"/>
        <v>-30.305000000000003</v>
      </c>
      <c r="AC89" s="112">
        <f t="shared" si="43"/>
        <v>17.895000000000003</v>
      </c>
      <c r="AD89" s="112" t="b">
        <f t="shared" si="44"/>
        <v>0</v>
      </c>
      <c r="AE89" s="101">
        <f t="shared" si="35"/>
        <v>1</v>
      </c>
      <c r="AF89" s="101">
        <f t="shared" si="36"/>
        <v>1</v>
      </c>
      <c r="AG89" s="406" cm="1">
        <f t="array" ref="AG89">_xlfn.QUARTILE.EXC(IF($AT$5:$AT$906=$AT89,$L$5:$L$906),1)</f>
        <v>-7.51</v>
      </c>
      <c r="AH89" s="406" cm="1">
        <f t="array" ref="AH89">_xlfn.QUARTILE.EXC(IF($AT$5:$AT$906=$AT89,$L$5:$L$906),3)</f>
        <v>3.04</v>
      </c>
      <c r="AI89" s="406">
        <f t="shared" si="45"/>
        <v>10.55</v>
      </c>
      <c r="AJ89" s="406">
        <f t="shared" si="46"/>
        <v>-23.335000000000001</v>
      </c>
      <c r="AK89" s="406">
        <f t="shared" si="47"/>
        <v>18.865000000000002</v>
      </c>
      <c r="AL89" s="406" t="b">
        <f t="shared" si="48"/>
        <v>0</v>
      </c>
      <c r="AM89" s="406" cm="1">
        <f t="array" ref="AM89">_xlfn.QUARTILE.EXC(IF($AT$5:$AT$906=$AT89,$M$5:$M$906),1)</f>
        <v>-12.23</v>
      </c>
      <c r="AN89" s="406" cm="1">
        <f t="array" ref="AN89">_xlfn.QUARTILE.EXC(IF($AT$5:$AT$906=$AT89,$M$5:$M$906),3)</f>
        <v>-0.18</v>
      </c>
      <c r="AO89" s="406">
        <f t="shared" si="49"/>
        <v>12.05</v>
      </c>
      <c r="AP89" s="406">
        <f t="shared" si="50"/>
        <v>-30.305000000000003</v>
      </c>
      <c r="AQ89" s="406">
        <f t="shared" si="51"/>
        <v>17.895000000000003</v>
      </c>
      <c r="AR89" s="406" t="b">
        <f t="shared" si="52"/>
        <v>0</v>
      </c>
      <c r="AS89" s="404" t="str">
        <f>INDEX('Org2567'!$BM:$BM,MATCH(Raw_DATA!A89,'Org2567'!$D:$D,0))</f>
        <v>รพช.M2 B&gt;100</v>
      </c>
      <c r="AT89" s="404">
        <f>INDEX('Org2567'!$BL:$BL,MATCH(Raw_DATA!A89,'Org2567'!$D:$D,0))</f>
        <v>13</v>
      </c>
      <c r="AU89" s="113"/>
      <c r="AV89" s="101">
        <v>172.11</v>
      </c>
      <c r="AW89" s="101">
        <v>48.49</v>
      </c>
      <c r="AX89" s="101">
        <v>43.92</v>
      </c>
      <c r="AY89" s="101">
        <v>87.07</v>
      </c>
      <c r="AZ89" s="101">
        <v>48.92</v>
      </c>
    </row>
    <row r="90" spans="1:52" x14ac:dyDescent="0.7">
      <c r="A90" s="101" t="s">
        <v>105</v>
      </c>
      <c r="B90" s="101" t="s">
        <v>1027</v>
      </c>
      <c r="C90" s="111" t="str">
        <f>IF(A90="","",INDEX(ID!P:P,MATCH(Raw_DATA!A90,ID!A:A,0)))</f>
        <v>รพช.F2 P&lt;=30,000</v>
      </c>
      <c r="D90" s="101">
        <f>IF(A90="","",INDEX(ID!M:M,MATCH(Raw_DATA!A90,ID!A:A,0)))</f>
        <v>5</v>
      </c>
      <c r="E90" s="112">
        <v>0.85</v>
      </c>
      <c r="F90" s="112">
        <v>0.79</v>
      </c>
      <c r="G90" s="112">
        <v>0.38</v>
      </c>
      <c r="H90" s="112">
        <v>-2978107.2</v>
      </c>
      <c r="I90" s="112">
        <v>-2865802.87</v>
      </c>
      <c r="J90" s="112">
        <v>-2937665.7</v>
      </c>
      <c r="K90" s="112">
        <v>-12660409.01</v>
      </c>
      <c r="L90" s="112">
        <v>-3.06</v>
      </c>
      <c r="M90" s="112">
        <v>-8.11</v>
      </c>
      <c r="N90" s="112">
        <f t="shared" si="53"/>
        <v>213</v>
      </c>
      <c r="O90" s="112">
        <f t="shared" si="54"/>
        <v>26</v>
      </c>
      <c r="P90" s="112">
        <f t="shared" si="55"/>
        <v>37</v>
      </c>
      <c r="Q90" s="112">
        <f t="shared" si="56"/>
        <v>87</v>
      </c>
      <c r="R90" s="112">
        <f t="shared" si="57"/>
        <v>44</v>
      </c>
      <c r="S90" s="112" cm="1">
        <f t="array" ref="S90">_xlfn.QUARTILE.EXC(IF($D$5:$D$906=$D90,$L$5:$L$906),1)</f>
        <v>-9.4075000000000006</v>
      </c>
      <c r="T90" s="112" cm="1">
        <f t="array" ref="T90">_xlfn.QUARTILE.EXC(IF($D$5:$D$906=$D90,$L$5:$L$906),3)</f>
        <v>1.645</v>
      </c>
      <c r="U90" s="112">
        <f t="shared" si="37"/>
        <v>11.0525</v>
      </c>
      <c r="V90" s="112">
        <f t="shared" si="38"/>
        <v>-25.986249999999998</v>
      </c>
      <c r="W90" s="112">
        <f t="shared" si="39"/>
        <v>18.223749999999999</v>
      </c>
      <c r="X90" s="112" t="b">
        <f t="shared" si="40"/>
        <v>0</v>
      </c>
      <c r="Y90" s="112" cm="1">
        <f t="array" ref="Y90">_xlfn.QUARTILE.EXC(IF($D$5:$D$906=$D90,$M$5:$M$906),1)</f>
        <v>-18.744999999999997</v>
      </c>
      <c r="Z90" s="112" cm="1">
        <f t="array" ref="Z90">_xlfn.QUARTILE.EXC(IF($D$5:$D$906=$D90,$M$5:$M$906),3)</f>
        <v>-2.7</v>
      </c>
      <c r="AA90" s="112">
        <f t="shared" si="41"/>
        <v>16.044999999999998</v>
      </c>
      <c r="AB90" s="112">
        <f t="shared" si="42"/>
        <v>-42.812499999999993</v>
      </c>
      <c r="AC90" s="112">
        <f t="shared" si="43"/>
        <v>21.367499999999996</v>
      </c>
      <c r="AD90" s="112" t="b">
        <f t="shared" si="44"/>
        <v>0</v>
      </c>
      <c r="AE90" s="101">
        <f t="shared" si="35"/>
        <v>1</v>
      </c>
      <c r="AF90" s="101">
        <f t="shared" si="36"/>
        <v>1</v>
      </c>
      <c r="AG90" s="406" cm="1">
        <f t="array" ref="AG90">_xlfn.QUARTILE.EXC(IF($AT$5:$AT$906=$AT90,$L$5:$L$906),1)</f>
        <v>-9.4075000000000006</v>
      </c>
      <c r="AH90" s="406" cm="1">
        <f t="array" ref="AH90">_xlfn.QUARTILE.EXC(IF($AT$5:$AT$906=$AT90,$L$5:$L$906),3)</f>
        <v>1.645</v>
      </c>
      <c r="AI90" s="406">
        <f t="shared" si="45"/>
        <v>11.0525</v>
      </c>
      <c r="AJ90" s="406">
        <f t="shared" si="46"/>
        <v>-25.986249999999998</v>
      </c>
      <c r="AK90" s="406">
        <f t="shared" si="47"/>
        <v>18.223749999999999</v>
      </c>
      <c r="AL90" s="406" t="b">
        <f t="shared" si="48"/>
        <v>0</v>
      </c>
      <c r="AM90" s="406" cm="1">
        <f t="array" ref="AM90">_xlfn.QUARTILE.EXC(IF($AT$5:$AT$906=$AT90,$M$5:$M$906),1)</f>
        <v>-18.744999999999997</v>
      </c>
      <c r="AN90" s="406" cm="1">
        <f t="array" ref="AN90">_xlfn.QUARTILE.EXC(IF($AT$5:$AT$906=$AT90,$M$5:$M$906),3)</f>
        <v>-2.7</v>
      </c>
      <c r="AO90" s="406">
        <f t="shared" si="49"/>
        <v>16.044999999999998</v>
      </c>
      <c r="AP90" s="406">
        <f t="shared" si="50"/>
        <v>-42.812499999999993</v>
      </c>
      <c r="AQ90" s="406">
        <f t="shared" si="51"/>
        <v>21.367499999999996</v>
      </c>
      <c r="AR90" s="406" t="b">
        <f t="shared" si="52"/>
        <v>0</v>
      </c>
      <c r="AS90" s="404" t="str">
        <f>INDEX('Org2567'!$BM:$BM,MATCH(Raw_DATA!A90,'Org2567'!$D:$D,0))</f>
        <v>รพช.F2 P&lt;=30,000</v>
      </c>
      <c r="AT90" s="404">
        <f>INDEX('Org2567'!$BL:$BL,MATCH(Raw_DATA!A90,'Org2567'!$D:$D,0))</f>
        <v>5</v>
      </c>
      <c r="AU90" s="113"/>
      <c r="AV90" s="101">
        <v>213.06</v>
      </c>
      <c r="AW90" s="101">
        <v>25.99</v>
      </c>
      <c r="AX90" s="101">
        <v>37.35</v>
      </c>
      <c r="AY90" s="101">
        <v>86.57</v>
      </c>
      <c r="AZ90" s="101">
        <v>43.7</v>
      </c>
    </row>
    <row r="91" spans="1:52" x14ac:dyDescent="0.7">
      <c r="A91" s="101" t="s">
        <v>106</v>
      </c>
      <c r="B91" s="101" t="s">
        <v>1030</v>
      </c>
      <c r="C91" s="111" t="str">
        <f>IF(A91="","",INDEX(ID!P:P,MATCH(Raw_DATA!A91,ID!A:A,0)))</f>
        <v>รพช.F2 P30,000-60,000</v>
      </c>
      <c r="D91" s="101">
        <f>IF(A91="","",INDEX(ID!M:M,MATCH(Raw_DATA!A91,ID!A:A,0)))</f>
        <v>6</v>
      </c>
      <c r="E91" s="112">
        <v>1.18</v>
      </c>
      <c r="F91" s="112">
        <v>1.05</v>
      </c>
      <c r="G91" s="112">
        <v>0.56000000000000005</v>
      </c>
      <c r="H91" s="112">
        <v>4077530.43</v>
      </c>
      <c r="I91" s="112">
        <v>-6986331.54</v>
      </c>
      <c r="J91" s="112">
        <v>-2526762.42</v>
      </c>
      <c r="K91" s="112">
        <v>-10004514.560000001</v>
      </c>
      <c r="L91" s="112">
        <v>-2.0499999999999998</v>
      </c>
      <c r="M91" s="112">
        <v>-5.83</v>
      </c>
      <c r="N91" s="112">
        <f t="shared" si="53"/>
        <v>184</v>
      </c>
      <c r="O91" s="112">
        <f t="shared" si="54"/>
        <v>23</v>
      </c>
      <c r="P91" s="112">
        <f t="shared" si="55"/>
        <v>50</v>
      </c>
      <c r="Q91" s="112">
        <f t="shared" si="56"/>
        <v>82</v>
      </c>
      <c r="R91" s="112">
        <f t="shared" si="57"/>
        <v>51</v>
      </c>
      <c r="S91" s="112" cm="1">
        <f t="array" ref="S91">_xlfn.QUARTILE.EXC(IF($D$5:$D$906=$D91,$L$5:$L$906),1)</f>
        <v>-10.317499999999999</v>
      </c>
      <c r="T91" s="112" cm="1">
        <f t="array" ref="T91">_xlfn.QUARTILE.EXC(IF($D$5:$D$906=$D91,$L$5:$L$906),3)</f>
        <v>1.0349999999999999</v>
      </c>
      <c r="U91" s="112">
        <f t="shared" si="37"/>
        <v>11.352499999999999</v>
      </c>
      <c r="V91" s="112">
        <f t="shared" si="38"/>
        <v>-27.346249999999998</v>
      </c>
      <c r="W91" s="112">
        <f t="shared" si="39"/>
        <v>18.063749999999999</v>
      </c>
      <c r="X91" s="112" t="b">
        <f t="shared" si="40"/>
        <v>0</v>
      </c>
      <c r="Y91" s="112" cm="1">
        <f t="array" ref="Y91">_xlfn.QUARTILE.EXC(IF($D$5:$D$906=$D91,$M$5:$M$906),1)</f>
        <v>-15.98</v>
      </c>
      <c r="Z91" s="112" cm="1">
        <f t="array" ref="Z91">_xlfn.QUARTILE.EXC(IF($D$5:$D$906=$D91,$M$5:$M$906),3)</f>
        <v>-2.4</v>
      </c>
      <c r="AA91" s="112">
        <f t="shared" si="41"/>
        <v>13.58</v>
      </c>
      <c r="AB91" s="112">
        <f t="shared" si="42"/>
        <v>-36.35</v>
      </c>
      <c r="AC91" s="112">
        <f t="shared" si="43"/>
        <v>17.970000000000002</v>
      </c>
      <c r="AD91" s="112" t="b">
        <f t="shared" si="44"/>
        <v>0</v>
      </c>
      <c r="AE91" s="101">
        <f t="shared" si="35"/>
        <v>1</v>
      </c>
      <c r="AF91" s="101">
        <f t="shared" si="36"/>
        <v>1</v>
      </c>
      <c r="AG91" s="406" cm="1">
        <f t="array" ref="AG91">_xlfn.QUARTILE.EXC(IF($AT$5:$AT$906=$AT91,$L$5:$L$906),1)</f>
        <v>-9.3850000000000016</v>
      </c>
      <c r="AH91" s="406" cm="1">
        <f t="array" ref="AH91">_xlfn.QUARTILE.EXC(IF($AT$5:$AT$906=$AT91,$L$5:$L$906),3)</f>
        <v>1.2250000000000001</v>
      </c>
      <c r="AI91" s="406">
        <f t="shared" si="45"/>
        <v>10.610000000000001</v>
      </c>
      <c r="AJ91" s="406">
        <f t="shared" si="46"/>
        <v>-25.300000000000004</v>
      </c>
      <c r="AK91" s="406">
        <f t="shared" si="47"/>
        <v>17.140000000000004</v>
      </c>
      <c r="AL91" s="406" t="b">
        <f t="shared" si="48"/>
        <v>0</v>
      </c>
      <c r="AM91" s="406" cm="1">
        <f t="array" ref="AM91">_xlfn.QUARTILE.EXC(IF($AT$5:$AT$906=$AT91,$M$5:$M$906),1)</f>
        <v>-15.515000000000001</v>
      </c>
      <c r="AN91" s="406" cm="1">
        <f t="array" ref="AN91">_xlfn.QUARTILE.EXC(IF($AT$5:$AT$906=$AT91,$M$5:$M$906),3)</f>
        <v>-2.2599999999999998</v>
      </c>
      <c r="AO91" s="406">
        <f t="shared" si="49"/>
        <v>13.255000000000001</v>
      </c>
      <c r="AP91" s="406">
        <f t="shared" si="50"/>
        <v>-35.397500000000001</v>
      </c>
      <c r="AQ91" s="406">
        <f t="shared" si="51"/>
        <v>17.622500000000002</v>
      </c>
      <c r="AR91" s="406" t="b">
        <f t="shared" si="52"/>
        <v>0</v>
      </c>
      <c r="AS91" s="404" t="str">
        <f>INDEX('Org2567'!$BM:$BM,MATCH(Raw_DATA!A91,'Org2567'!$D:$D,0))</f>
        <v>รพช.F2 P30,000-60,000</v>
      </c>
      <c r="AT91" s="404">
        <f>INDEX('Org2567'!$BL:$BL,MATCH(Raw_DATA!A91,'Org2567'!$D:$D,0))</f>
        <v>6</v>
      </c>
      <c r="AU91" s="113"/>
      <c r="AV91" s="101">
        <v>184.3</v>
      </c>
      <c r="AW91" s="101">
        <v>23.18</v>
      </c>
      <c r="AX91" s="101">
        <v>50.43</v>
      </c>
      <c r="AY91" s="101">
        <v>81.78</v>
      </c>
      <c r="AZ91" s="101">
        <v>50.69</v>
      </c>
    </row>
    <row r="92" spans="1:52" x14ac:dyDescent="0.7">
      <c r="A92" s="101" t="s">
        <v>107</v>
      </c>
      <c r="B92" s="101" t="s">
        <v>1033</v>
      </c>
      <c r="C92" s="111" t="str">
        <f>IF(A92="","",INDEX(ID!P:P,MATCH(Raw_DATA!A92,ID!A:A,0)))</f>
        <v>รพช.F2 P&lt;=30,000</v>
      </c>
      <c r="D92" s="101">
        <f>IF(A92="","",INDEX(ID!M:M,MATCH(Raw_DATA!A92,ID!A:A,0)))</f>
        <v>5</v>
      </c>
      <c r="E92" s="112">
        <v>1.04</v>
      </c>
      <c r="F92" s="112">
        <v>0.96</v>
      </c>
      <c r="G92" s="112">
        <v>0.51</v>
      </c>
      <c r="H92" s="112">
        <v>944712.83</v>
      </c>
      <c r="I92" s="112">
        <v>-3893859.67</v>
      </c>
      <c r="J92" s="112">
        <v>-2931707.31</v>
      </c>
      <c r="K92" s="112">
        <v>-11998815.710000001</v>
      </c>
      <c r="L92" s="112">
        <v>-2.5299999999999998</v>
      </c>
      <c r="M92" s="112">
        <v>-7.25</v>
      </c>
      <c r="N92" s="112">
        <f t="shared" si="53"/>
        <v>178</v>
      </c>
      <c r="O92" s="112">
        <f t="shared" si="54"/>
        <v>44</v>
      </c>
      <c r="P92" s="112">
        <f t="shared" si="55"/>
        <v>43</v>
      </c>
      <c r="Q92" s="112">
        <f t="shared" si="56"/>
        <v>109</v>
      </c>
      <c r="R92" s="112">
        <f t="shared" si="57"/>
        <v>25</v>
      </c>
      <c r="S92" s="112" cm="1">
        <f t="array" ref="S92">_xlfn.QUARTILE.EXC(IF($D$5:$D$906=$D92,$L$5:$L$906),1)</f>
        <v>-9.4075000000000006</v>
      </c>
      <c r="T92" s="112" cm="1">
        <f t="array" ref="T92">_xlfn.QUARTILE.EXC(IF($D$5:$D$906=$D92,$L$5:$L$906),3)</f>
        <v>1.645</v>
      </c>
      <c r="U92" s="112">
        <f t="shared" si="37"/>
        <v>11.0525</v>
      </c>
      <c r="V92" s="112">
        <f t="shared" si="38"/>
        <v>-25.986249999999998</v>
      </c>
      <c r="W92" s="112">
        <f t="shared" si="39"/>
        <v>18.223749999999999</v>
      </c>
      <c r="X92" s="112" t="b">
        <f t="shared" si="40"/>
        <v>0</v>
      </c>
      <c r="Y92" s="112" cm="1">
        <f t="array" ref="Y92">_xlfn.QUARTILE.EXC(IF($D$5:$D$906=$D92,$M$5:$M$906),1)</f>
        <v>-18.744999999999997</v>
      </c>
      <c r="Z92" s="112" cm="1">
        <f t="array" ref="Z92">_xlfn.QUARTILE.EXC(IF($D$5:$D$906=$D92,$M$5:$M$906),3)</f>
        <v>-2.7</v>
      </c>
      <c r="AA92" s="112">
        <f t="shared" si="41"/>
        <v>16.044999999999998</v>
      </c>
      <c r="AB92" s="112">
        <f t="shared" si="42"/>
        <v>-42.812499999999993</v>
      </c>
      <c r="AC92" s="112">
        <f t="shared" si="43"/>
        <v>21.367499999999996</v>
      </c>
      <c r="AD92" s="112" t="b">
        <f t="shared" si="44"/>
        <v>0</v>
      </c>
      <c r="AE92" s="101">
        <f t="shared" si="35"/>
        <v>1</v>
      </c>
      <c r="AF92" s="101">
        <f t="shared" si="36"/>
        <v>1</v>
      </c>
      <c r="AG92" s="406" cm="1">
        <f t="array" ref="AG92">_xlfn.QUARTILE.EXC(IF($AT$5:$AT$906=$AT92,$L$5:$L$906),1)</f>
        <v>-9.4075000000000006</v>
      </c>
      <c r="AH92" s="406" cm="1">
        <f t="array" ref="AH92">_xlfn.QUARTILE.EXC(IF($AT$5:$AT$906=$AT92,$L$5:$L$906),3)</f>
        <v>1.645</v>
      </c>
      <c r="AI92" s="406">
        <f t="shared" si="45"/>
        <v>11.0525</v>
      </c>
      <c r="AJ92" s="406">
        <f t="shared" si="46"/>
        <v>-25.986249999999998</v>
      </c>
      <c r="AK92" s="406">
        <f t="shared" si="47"/>
        <v>18.223749999999999</v>
      </c>
      <c r="AL92" s="406" t="b">
        <f t="shared" si="48"/>
        <v>0</v>
      </c>
      <c r="AM92" s="406" cm="1">
        <f t="array" ref="AM92">_xlfn.QUARTILE.EXC(IF($AT$5:$AT$906=$AT92,$M$5:$M$906),1)</f>
        <v>-18.744999999999997</v>
      </c>
      <c r="AN92" s="406" cm="1">
        <f t="array" ref="AN92">_xlfn.QUARTILE.EXC(IF($AT$5:$AT$906=$AT92,$M$5:$M$906),3)</f>
        <v>-2.7</v>
      </c>
      <c r="AO92" s="406">
        <f t="shared" si="49"/>
        <v>16.044999999999998</v>
      </c>
      <c r="AP92" s="406">
        <f t="shared" si="50"/>
        <v>-42.812499999999993</v>
      </c>
      <c r="AQ92" s="406">
        <f t="shared" si="51"/>
        <v>21.367499999999996</v>
      </c>
      <c r="AR92" s="406" t="b">
        <f t="shared" si="52"/>
        <v>0</v>
      </c>
      <c r="AS92" s="404" t="str">
        <f>INDEX('Org2567'!$BM:$BM,MATCH(Raw_DATA!A92,'Org2567'!$D:$D,0))</f>
        <v>รพช.F2 P&lt;=30,000</v>
      </c>
      <c r="AT92" s="404">
        <f>INDEX('Org2567'!$BL:$BL,MATCH(Raw_DATA!A92,'Org2567'!$D:$D,0))</f>
        <v>5</v>
      </c>
      <c r="AU92" s="113"/>
      <c r="AV92" s="101">
        <v>177.5</v>
      </c>
      <c r="AW92" s="101">
        <v>43.88</v>
      </c>
      <c r="AX92" s="101">
        <v>42.85</v>
      </c>
      <c r="AY92" s="101">
        <v>108.5</v>
      </c>
      <c r="AZ92" s="101">
        <v>25.41</v>
      </c>
    </row>
    <row r="93" spans="1:52" x14ac:dyDescent="0.7">
      <c r="A93" s="101" t="s">
        <v>108</v>
      </c>
      <c r="B93" s="101" t="s">
        <v>1036</v>
      </c>
      <c r="C93" s="111" t="str">
        <f>IF(A93="","",INDEX(ID!P:P,MATCH(Raw_DATA!A93,ID!A:A,0)))</f>
        <v>รพช.F2 P30,000-60,000</v>
      </c>
      <c r="D93" s="101">
        <f>IF(A93="","",INDEX(ID!M:M,MATCH(Raw_DATA!A93,ID!A:A,0)))</f>
        <v>6</v>
      </c>
      <c r="E93" s="112">
        <v>1.07</v>
      </c>
      <c r="F93" s="112">
        <v>1</v>
      </c>
      <c r="G93" s="112">
        <v>0.75</v>
      </c>
      <c r="H93" s="112">
        <v>1890211.26</v>
      </c>
      <c r="I93" s="112">
        <v>-10967683.08</v>
      </c>
      <c r="J93" s="112">
        <v>-7103048.3399999999</v>
      </c>
      <c r="K93" s="112">
        <v>-6801386.2999999998</v>
      </c>
      <c r="L93" s="112">
        <v>-5.43</v>
      </c>
      <c r="M93" s="112">
        <v>-9.94</v>
      </c>
      <c r="N93" s="112">
        <f t="shared" si="53"/>
        <v>220</v>
      </c>
      <c r="O93" s="112">
        <f t="shared" si="54"/>
        <v>20</v>
      </c>
      <c r="P93" s="112">
        <f t="shared" si="55"/>
        <v>46</v>
      </c>
      <c r="Q93" s="112">
        <f t="shared" si="56"/>
        <v>61</v>
      </c>
      <c r="R93" s="112">
        <f t="shared" si="57"/>
        <v>35</v>
      </c>
      <c r="S93" s="112" cm="1">
        <f t="array" ref="S93">_xlfn.QUARTILE.EXC(IF($D$5:$D$906=$D93,$L$5:$L$906),1)</f>
        <v>-10.317499999999999</v>
      </c>
      <c r="T93" s="112" cm="1">
        <f t="array" ref="T93">_xlfn.QUARTILE.EXC(IF($D$5:$D$906=$D93,$L$5:$L$906),3)</f>
        <v>1.0349999999999999</v>
      </c>
      <c r="U93" s="112">
        <f t="shared" si="37"/>
        <v>11.352499999999999</v>
      </c>
      <c r="V93" s="112">
        <f t="shared" si="38"/>
        <v>-27.346249999999998</v>
      </c>
      <c r="W93" s="112">
        <f t="shared" si="39"/>
        <v>18.063749999999999</v>
      </c>
      <c r="X93" s="112" t="b">
        <f t="shared" si="40"/>
        <v>0</v>
      </c>
      <c r="Y93" s="112" cm="1">
        <f t="array" ref="Y93">_xlfn.QUARTILE.EXC(IF($D$5:$D$906=$D93,$M$5:$M$906),1)</f>
        <v>-15.98</v>
      </c>
      <c r="Z93" s="112" cm="1">
        <f t="array" ref="Z93">_xlfn.QUARTILE.EXC(IF($D$5:$D$906=$D93,$M$5:$M$906),3)</f>
        <v>-2.4</v>
      </c>
      <c r="AA93" s="112">
        <f t="shared" si="41"/>
        <v>13.58</v>
      </c>
      <c r="AB93" s="112">
        <f t="shared" si="42"/>
        <v>-36.35</v>
      </c>
      <c r="AC93" s="112">
        <f t="shared" si="43"/>
        <v>17.970000000000002</v>
      </c>
      <c r="AD93" s="112" t="b">
        <f t="shared" si="44"/>
        <v>0</v>
      </c>
      <c r="AE93" s="101">
        <f t="shared" si="35"/>
        <v>1</v>
      </c>
      <c r="AF93" s="101">
        <f t="shared" si="36"/>
        <v>1</v>
      </c>
      <c r="AG93" s="406" cm="1">
        <f t="array" ref="AG93">_xlfn.QUARTILE.EXC(IF($AT$5:$AT$906=$AT93,$L$5:$L$906),1)</f>
        <v>-9.3850000000000016</v>
      </c>
      <c r="AH93" s="406" cm="1">
        <f t="array" ref="AH93">_xlfn.QUARTILE.EXC(IF($AT$5:$AT$906=$AT93,$L$5:$L$906),3)</f>
        <v>1.2250000000000001</v>
      </c>
      <c r="AI93" s="406">
        <f t="shared" si="45"/>
        <v>10.610000000000001</v>
      </c>
      <c r="AJ93" s="406">
        <f t="shared" si="46"/>
        <v>-25.300000000000004</v>
      </c>
      <c r="AK93" s="406">
        <f t="shared" si="47"/>
        <v>17.140000000000004</v>
      </c>
      <c r="AL93" s="406" t="b">
        <f t="shared" si="48"/>
        <v>0</v>
      </c>
      <c r="AM93" s="406" cm="1">
        <f t="array" ref="AM93">_xlfn.QUARTILE.EXC(IF($AT$5:$AT$906=$AT93,$M$5:$M$906),1)</f>
        <v>-15.515000000000001</v>
      </c>
      <c r="AN93" s="406" cm="1">
        <f t="array" ref="AN93">_xlfn.QUARTILE.EXC(IF($AT$5:$AT$906=$AT93,$M$5:$M$906),3)</f>
        <v>-2.2599999999999998</v>
      </c>
      <c r="AO93" s="406">
        <f t="shared" si="49"/>
        <v>13.255000000000001</v>
      </c>
      <c r="AP93" s="406">
        <f t="shared" si="50"/>
        <v>-35.397500000000001</v>
      </c>
      <c r="AQ93" s="406">
        <f t="shared" si="51"/>
        <v>17.622500000000002</v>
      </c>
      <c r="AR93" s="406" t="b">
        <f t="shared" si="52"/>
        <v>0</v>
      </c>
      <c r="AS93" s="404" t="str">
        <f>INDEX('Org2567'!$BM:$BM,MATCH(Raw_DATA!A93,'Org2567'!$D:$D,0))</f>
        <v>รพช.F2 P30,000-60,000</v>
      </c>
      <c r="AT93" s="404">
        <f>INDEX('Org2567'!$BL:$BL,MATCH(Raw_DATA!A93,'Org2567'!$D:$D,0))</f>
        <v>6</v>
      </c>
      <c r="AU93" s="113"/>
      <c r="AV93" s="101">
        <v>220.14</v>
      </c>
      <c r="AW93" s="101">
        <v>19.96</v>
      </c>
      <c r="AX93" s="101">
        <v>46.12</v>
      </c>
      <c r="AY93" s="101">
        <v>61.25</v>
      </c>
      <c r="AZ93" s="101">
        <v>35.39</v>
      </c>
    </row>
    <row r="94" spans="1:52" x14ac:dyDescent="0.7">
      <c r="A94" s="101" t="s">
        <v>109</v>
      </c>
      <c r="B94" s="101" t="s">
        <v>1039</v>
      </c>
      <c r="C94" s="111" t="str">
        <f>IF(A94="","",INDEX(ID!P:P,MATCH(Raw_DATA!A94,ID!A:A,0)))</f>
        <v>รพช.M2 B&lt;=100</v>
      </c>
      <c r="D94" s="101">
        <f>IF(A94="","",INDEX(ID!M:M,MATCH(Raw_DATA!A94,ID!A:A,0)))</f>
        <v>12</v>
      </c>
      <c r="E94" s="112">
        <v>1.3</v>
      </c>
      <c r="F94" s="112">
        <v>1.21</v>
      </c>
      <c r="G94" s="112">
        <v>0.62</v>
      </c>
      <c r="H94" s="112">
        <v>14658197.4</v>
      </c>
      <c r="I94" s="112">
        <v>-17086187.710000001</v>
      </c>
      <c r="J94" s="112">
        <v>10848743.460000001</v>
      </c>
      <c r="K94" s="112">
        <v>-18769672.73</v>
      </c>
      <c r="L94" s="112">
        <v>4.4000000000000004</v>
      </c>
      <c r="M94" s="112">
        <v>-6.03</v>
      </c>
      <c r="N94" s="112">
        <f t="shared" si="53"/>
        <v>117</v>
      </c>
      <c r="O94" s="112">
        <f t="shared" si="54"/>
        <v>51</v>
      </c>
      <c r="P94" s="112">
        <f t="shared" si="55"/>
        <v>45</v>
      </c>
      <c r="Q94" s="112">
        <f t="shared" si="56"/>
        <v>91</v>
      </c>
      <c r="R94" s="112">
        <f t="shared" si="57"/>
        <v>35</v>
      </c>
      <c r="S94" s="112" cm="1">
        <f t="array" ref="S94">_xlfn.QUARTILE.EXC(IF($D$5:$D$906=$D94,$L$5:$L$906),1)</f>
        <v>-15.01</v>
      </c>
      <c r="T94" s="112" cm="1">
        <f t="array" ref="T94">_xlfn.QUARTILE.EXC(IF($D$5:$D$906=$D94,$L$5:$L$906),3)</f>
        <v>4.4000000000000004</v>
      </c>
      <c r="U94" s="112">
        <f t="shared" si="37"/>
        <v>19.41</v>
      </c>
      <c r="V94" s="112">
        <f t="shared" si="38"/>
        <v>-44.125</v>
      </c>
      <c r="W94" s="112">
        <f t="shared" si="39"/>
        <v>33.515000000000001</v>
      </c>
      <c r="X94" s="112" t="b">
        <f t="shared" si="40"/>
        <v>0</v>
      </c>
      <c r="Y94" s="112" cm="1">
        <f t="array" ref="Y94">_xlfn.QUARTILE.EXC(IF($D$5:$D$906=$D94,$M$5:$M$906),1)</f>
        <v>-15.23</v>
      </c>
      <c r="Z94" s="112" cm="1">
        <f t="array" ref="Z94">_xlfn.QUARTILE.EXC(IF($D$5:$D$906=$D94,$M$5:$M$906),3)</f>
        <v>-0.92</v>
      </c>
      <c r="AA94" s="112">
        <f t="shared" si="41"/>
        <v>14.31</v>
      </c>
      <c r="AB94" s="112">
        <f t="shared" si="42"/>
        <v>-36.695</v>
      </c>
      <c r="AC94" s="112">
        <f t="shared" si="43"/>
        <v>20.544999999999998</v>
      </c>
      <c r="AD94" s="112" t="b">
        <f t="shared" si="44"/>
        <v>0</v>
      </c>
      <c r="AE94" s="101">
        <f t="shared" si="35"/>
        <v>1</v>
      </c>
      <c r="AF94" s="101">
        <f t="shared" si="36"/>
        <v>0</v>
      </c>
      <c r="AG94" s="406" cm="1">
        <f t="array" ref="AG94">_xlfn.QUARTILE.EXC(IF($AT$5:$AT$906=$AT94,$L$5:$L$906),1)</f>
        <v>-15.01</v>
      </c>
      <c r="AH94" s="406" cm="1">
        <f t="array" ref="AH94">_xlfn.QUARTILE.EXC(IF($AT$5:$AT$906=$AT94,$L$5:$L$906),3)</f>
        <v>4.4000000000000004</v>
      </c>
      <c r="AI94" s="406">
        <f t="shared" si="45"/>
        <v>19.41</v>
      </c>
      <c r="AJ94" s="406">
        <f t="shared" si="46"/>
        <v>-44.125</v>
      </c>
      <c r="AK94" s="406">
        <f t="shared" si="47"/>
        <v>33.515000000000001</v>
      </c>
      <c r="AL94" s="406" t="b">
        <f t="shared" si="48"/>
        <v>0</v>
      </c>
      <c r="AM94" s="406" cm="1">
        <f t="array" ref="AM94">_xlfn.QUARTILE.EXC(IF($AT$5:$AT$906=$AT94,$M$5:$M$906),1)</f>
        <v>-15.23</v>
      </c>
      <c r="AN94" s="406" cm="1">
        <f t="array" ref="AN94">_xlfn.QUARTILE.EXC(IF($AT$5:$AT$906=$AT94,$M$5:$M$906),3)</f>
        <v>-0.92</v>
      </c>
      <c r="AO94" s="406">
        <f t="shared" si="49"/>
        <v>14.31</v>
      </c>
      <c r="AP94" s="406">
        <f t="shared" si="50"/>
        <v>-36.695</v>
      </c>
      <c r="AQ94" s="406">
        <f t="shared" si="51"/>
        <v>20.544999999999998</v>
      </c>
      <c r="AR94" s="406" t="b">
        <f t="shared" si="52"/>
        <v>0</v>
      </c>
      <c r="AS94" s="404" t="str">
        <f>INDEX('Org2567'!$BM:$BM,MATCH(Raw_DATA!A94,'Org2567'!$D:$D,0))</f>
        <v>รพช.M2 B&lt;=100</v>
      </c>
      <c r="AT94" s="404">
        <f>INDEX('Org2567'!$BL:$BL,MATCH(Raw_DATA!A94,'Org2567'!$D:$D,0))</f>
        <v>12</v>
      </c>
      <c r="AU94" s="113"/>
      <c r="AV94" s="101">
        <v>117.29</v>
      </c>
      <c r="AW94" s="101">
        <v>50.71</v>
      </c>
      <c r="AX94" s="101">
        <v>44.63</v>
      </c>
      <c r="AY94" s="101">
        <v>90.7</v>
      </c>
      <c r="AZ94" s="101">
        <v>35.409999999999997</v>
      </c>
    </row>
    <row r="95" spans="1:52" x14ac:dyDescent="0.7">
      <c r="A95" s="101" t="s">
        <v>110</v>
      </c>
      <c r="B95" s="101" t="s">
        <v>1042</v>
      </c>
      <c r="C95" s="111" t="str">
        <f>IF(A95="","",INDEX(ID!P:P,MATCH(Raw_DATA!A95,ID!A:A,0)))</f>
        <v>รพช.F2 P&lt;=30,000</v>
      </c>
      <c r="D95" s="101">
        <f>IF(A95="","",INDEX(ID!M:M,MATCH(Raw_DATA!A95,ID!A:A,0)))</f>
        <v>5</v>
      </c>
      <c r="E95" s="112">
        <v>0.92</v>
      </c>
      <c r="F95" s="112">
        <v>0.84</v>
      </c>
      <c r="G95" s="112">
        <v>0.61</v>
      </c>
      <c r="H95" s="112">
        <v>-851022.04</v>
      </c>
      <c r="I95" s="112">
        <v>-9102960.4800000004</v>
      </c>
      <c r="J95" s="112">
        <v>-9199837.4399999995</v>
      </c>
      <c r="K95" s="112">
        <v>-3977838.25</v>
      </c>
      <c r="L95" s="112">
        <v>-15.71</v>
      </c>
      <c r="M95" s="112">
        <v>-37.43</v>
      </c>
      <c r="N95" s="112">
        <f t="shared" si="53"/>
        <v>172</v>
      </c>
      <c r="O95" s="112">
        <f t="shared" si="54"/>
        <v>35</v>
      </c>
      <c r="P95" s="112">
        <f t="shared" si="55"/>
        <v>51</v>
      </c>
      <c r="Q95" s="112">
        <f t="shared" si="56"/>
        <v>89</v>
      </c>
      <c r="R95" s="112">
        <f t="shared" si="57"/>
        <v>37</v>
      </c>
      <c r="S95" s="112" cm="1">
        <f t="array" ref="S95">_xlfn.QUARTILE.EXC(IF($D$5:$D$906=$D95,$L$5:$L$906),1)</f>
        <v>-9.4075000000000006</v>
      </c>
      <c r="T95" s="112" cm="1">
        <f t="array" ref="T95">_xlfn.QUARTILE.EXC(IF($D$5:$D$906=$D95,$L$5:$L$906),3)</f>
        <v>1.645</v>
      </c>
      <c r="U95" s="112">
        <f t="shared" si="37"/>
        <v>11.0525</v>
      </c>
      <c r="V95" s="112">
        <f t="shared" si="38"/>
        <v>-25.986249999999998</v>
      </c>
      <c r="W95" s="112">
        <f t="shared" si="39"/>
        <v>18.223749999999999</v>
      </c>
      <c r="X95" s="112" t="b">
        <f t="shared" si="40"/>
        <v>0</v>
      </c>
      <c r="Y95" s="112" cm="1">
        <f t="array" ref="Y95">_xlfn.QUARTILE.EXC(IF($D$5:$D$906=$D95,$M$5:$M$906),1)</f>
        <v>-18.744999999999997</v>
      </c>
      <c r="Z95" s="112" cm="1">
        <f t="array" ref="Z95">_xlfn.QUARTILE.EXC(IF($D$5:$D$906=$D95,$M$5:$M$906),3)</f>
        <v>-2.7</v>
      </c>
      <c r="AA95" s="112">
        <f t="shared" si="41"/>
        <v>16.044999999999998</v>
      </c>
      <c r="AB95" s="112">
        <f t="shared" si="42"/>
        <v>-42.812499999999993</v>
      </c>
      <c r="AC95" s="112">
        <f t="shared" si="43"/>
        <v>21.367499999999996</v>
      </c>
      <c r="AD95" s="112" t="b">
        <f t="shared" si="44"/>
        <v>0</v>
      </c>
      <c r="AE95" s="101">
        <f t="shared" si="35"/>
        <v>1</v>
      </c>
      <c r="AF95" s="101">
        <f t="shared" si="36"/>
        <v>1</v>
      </c>
      <c r="AG95" s="406" cm="1">
        <f t="array" ref="AG95">_xlfn.QUARTILE.EXC(IF($AT$5:$AT$906=$AT95,$L$5:$L$906),1)</f>
        <v>-9.4075000000000006</v>
      </c>
      <c r="AH95" s="406" cm="1">
        <f t="array" ref="AH95">_xlfn.QUARTILE.EXC(IF($AT$5:$AT$906=$AT95,$L$5:$L$906),3)</f>
        <v>1.645</v>
      </c>
      <c r="AI95" s="406">
        <f t="shared" si="45"/>
        <v>11.0525</v>
      </c>
      <c r="AJ95" s="406">
        <f t="shared" si="46"/>
        <v>-25.986249999999998</v>
      </c>
      <c r="AK95" s="406">
        <f t="shared" si="47"/>
        <v>18.223749999999999</v>
      </c>
      <c r="AL95" s="406" t="b">
        <f t="shared" si="48"/>
        <v>0</v>
      </c>
      <c r="AM95" s="406" cm="1">
        <f t="array" ref="AM95">_xlfn.QUARTILE.EXC(IF($AT$5:$AT$906=$AT95,$M$5:$M$906),1)</f>
        <v>-18.744999999999997</v>
      </c>
      <c r="AN95" s="406" cm="1">
        <f t="array" ref="AN95">_xlfn.QUARTILE.EXC(IF($AT$5:$AT$906=$AT95,$M$5:$M$906),3)</f>
        <v>-2.7</v>
      </c>
      <c r="AO95" s="406">
        <f t="shared" si="49"/>
        <v>16.044999999999998</v>
      </c>
      <c r="AP95" s="406">
        <f t="shared" si="50"/>
        <v>-42.812499999999993</v>
      </c>
      <c r="AQ95" s="406">
        <f t="shared" si="51"/>
        <v>21.367499999999996</v>
      </c>
      <c r="AR95" s="406" t="b">
        <f t="shared" si="52"/>
        <v>0</v>
      </c>
      <c r="AS95" s="404" t="str">
        <f>INDEX('Org2567'!$BM:$BM,MATCH(Raw_DATA!A95,'Org2567'!$D:$D,0))</f>
        <v>รพช.F2 P&lt;=30,000</v>
      </c>
      <c r="AT95" s="404">
        <f>INDEX('Org2567'!$BL:$BL,MATCH(Raw_DATA!A95,'Org2567'!$D:$D,0))</f>
        <v>5</v>
      </c>
      <c r="AU95" s="113"/>
      <c r="AV95" s="101">
        <v>171.8</v>
      </c>
      <c r="AW95" s="101">
        <v>34.5</v>
      </c>
      <c r="AX95" s="101">
        <v>50.63</v>
      </c>
      <c r="AY95" s="101">
        <v>88.67</v>
      </c>
      <c r="AZ95" s="101">
        <v>36.799999999999997</v>
      </c>
    </row>
    <row r="96" spans="1:52" x14ac:dyDescent="0.7">
      <c r="A96" s="101" t="s">
        <v>111</v>
      </c>
      <c r="B96" s="101" t="s">
        <v>1045</v>
      </c>
      <c r="C96" s="111" t="str">
        <f>IF(A96="","",INDEX(ID!P:P,MATCH(Raw_DATA!A96,ID!A:A,0)))</f>
        <v>รพช.F2 P30,000-60,000</v>
      </c>
      <c r="D96" s="101">
        <f>IF(A96="","",INDEX(ID!M:M,MATCH(Raw_DATA!A96,ID!A:A,0)))</f>
        <v>6</v>
      </c>
      <c r="E96" s="112">
        <v>0.92</v>
      </c>
      <c r="F96" s="112">
        <v>0.84</v>
      </c>
      <c r="G96" s="112">
        <v>0.63</v>
      </c>
      <c r="H96" s="112">
        <v>-2123611.52</v>
      </c>
      <c r="I96" s="112">
        <v>-7795182.5499999998</v>
      </c>
      <c r="J96" s="112">
        <v>-3501283.54</v>
      </c>
      <c r="K96" s="112">
        <v>-9928234.3200000003</v>
      </c>
      <c r="L96" s="112">
        <v>-2.65</v>
      </c>
      <c r="M96" s="112">
        <v>-20.07</v>
      </c>
      <c r="N96" s="112">
        <f t="shared" si="53"/>
        <v>190</v>
      </c>
      <c r="O96" s="112">
        <f t="shared" si="54"/>
        <v>11</v>
      </c>
      <c r="P96" s="112">
        <f t="shared" si="55"/>
        <v>38</v>
      </c>
      <c r="Q96" s="112">
        <f t="shared" si="56"/>
        <v>71</v>
      </c>
      <c r="R96" s="112">
        <f t="shared" si="57"/>
        <v>38</v>
      </c>
      <c r="S96" s="112" cm="1">
        <f t="array" ref="S96">_xlfn.QUARTILE.EXC(IF($D$5:$D$906=$D96,$L$5:$L$906),1)</f>
        <v>-10.317499999999999</v>
      </c>
      <c r="T96" s="112" cm="1">
        <f t="array" ref="T96">_xlfn.QUARTILE.EXC(IF($D$5:$D$906=$D96,$L$5:$L$906),3)</f>
        <v>1.0349999999999999</v>
      </c>
      <c r="U96" s="112">
        <f t="shared" si="37"/>
        <v>11.352499999999999</v>
      </c>
      <c r="V96" s="112">
        <f t="shared" si="38"/>
        <v>-27.346249999999998</v>
      </c>
      <c r="W96" s="112">
        <f t="shared" si="39"/>
        <v>18.063749999999999</v>
      </c>
      <c r="X96" s="112" t="b">
        <f t="shared" si="40"/>
        <v>0</v>
      </c>
      <c r="Y96" s="112" cm="1">
        <f t="array" ref="Y96">_xlfn.QUARTILE.EXC(IF($D$5:$D$906=$D96,$M$5:$M$906),1)</f>
        <v>-15.98</v>
      </c>
      <c r="Z96" s="112" cm="1">
        <f t="array" ref="Z96">_xlfn.QUARTILE.EXC(IF($D$5:$D$906=$D96,$M$5:$M$906),3)</f>
        <v>-2.4</v>
      </c>
      <c r="AA96" s="112">
        <f t="shared" si="41"/>
        <v>13.58</v>
      </c>
      <c r="AB96" s="112">
        <f t="shared" si="42"/>
        <v>-36.35</v>
      </c>
      <c r="AC96" s="112">
        <f t="shared" si="43"/>
        <v>17.970000000000002</v>
      </c>
      <c r="AD96" s="112" t="b">
        <f t="shared" si="44"/>
        <v>0</v>
      </c>
      <c r="AE96" s="101">
        <f t="shared" si="35"/>
        <v>1</v>
      </c>
      <c r="AF96" s="101">
        <f t="shared" si="36"/>
        <v>1</v>
      </c>
      <c r="AG96" s="406" cm="1">
        <f t="array" ref="AG96">_xlfn.QUARTILE.EXC(IF($AT$5:$AT$906=$AT96,$L$5:$L$906),1)</f>
        <v>-9.3850000000000016</v>
      </c>
      <c r="AH96" s="406" cm="1">
        <f t="array" ref="AH96">_xlfn.QUARTILE.EXC(IF($AT$5:$AT$906=$AT96,$L$5:$L$906),3)</f>
        <v>1.2250000000000001</v>
      </c>
      <c r="AI96" s="406">
        <f t="shared" si="45"/>
        <v>10.610000000000001</v>
      </c>
      <c r="AJ96" s="406">
        <f t="shared" si="46"/>
        <v>-25.300000000000004</v>
      </c>
      <c r="AK96" s="406">
        <f t="shared" si="47"/>
        <v>17.140000000000004</v>
      </c>
      <c r="AL96" s="406" t="b">
        <f t="shared" si="48"/>
        <v>0</v>
      </c>
      <c r="AM96" s="406" cm="1">
        <f t="array" ref="AM96">_xlfn.QUARTILE.EXC(IF($AT$5:$AT$906=$AT96,$M$5:$M$906),1)</f>
        <v>-15.515000000000001</v>
      </c>
      <c r="AN96" s="406" cm="1">
        <f t="array" ref="AN96">_xlfn.QUARTILE.EXC(IF($AT$5:$AT$906=$AT96,$M$5:$M$906),3)</f>
        <v>-2.2599999999999998</v>
      </c>
      <c r="AO96" s="406">
        <f t="shared" si="49"/>
        <v>13.255000000000001</v>
      </c>
      <c r="AP96" s="406">
        <f t="shared" si="50"/>
        <v>-35.397500000000001</v>
      </c>
      <c r="AQ96" s="406">
        <f t="shared" si="51"/>
        <v>17.622500000000002</v>
      </c>
      <c r="AR96" s="406" t="b">
        <f t="shared" si="52"/>
        <v>0</v>
      </c>
      <c r="AS96" s="404" t="str">
        <f>INDEX('Org2567'!$BM:$BM,MATCH(Raw_DATA!A96,'Org2567'!$D:$D,0))</f>
        <v>รพช.F2 P30,000-60,000</v>
      </c>
      <c r="AT96" s="404">
        <f>INDEX('Org2567'!$BL:$BL,MATCH(Raw_DATA!A96,'Org2567'!$D:$D,0))</f>
        <v>6</v>
      </c>
      <c r="AU96" s="113"/>
      <c r="AV96" s="101">
        <v>190.07</v>
      </c>
      <c r="AW96" s="101">
        <v>10.54</v>
      </c>
      <c r="AX96" s="101">
        <v>38.19</v>
      </c>
      <c r="AY96" s="101">
        <v>70.77</v>
      </c>
      <c r="AZ96" s="101">
        <v>38.08</v>
      </c>
    </row>
    <row r="97" spans="1:52" x14ac:dyDescent="0.7">
      <c r="A97" s="101" t="s">
        <v>112</v>
      </c>
      <c r="B97" s="101" t="s">
        <v>1048</v>
      </c>
      <c r="C97" s="111" t="str">
        <f>IF(A97="","",INDEX(ID!P:P,MATCH(Raw_DATA!A97,ID!A:A,0)))</f>
        <v>รพช.F2 P&lt;=30,000</v>
      </c>
      <c r="D97" s="101">
        <f>IF(A97="","",INDEX(ID!M:M,MATCH(Raw_DATA!A97,ID!A:A,0)))</f>
        <v>5</v>
      </c>
      <c r="E97" s="112">
        <v>1.07</v>
      </c>
      <c r="F97" s="112">
        <v>1</v>
      </c>
      <c r="G97" s="112">
        <v>0.73</v>
      </c>
      <c r="H97" s="112">
        <v>1459025.48</v>
      </c>
      <c r="I97" s="112">
        <v>-1403135.03</v>
      </c>
      <c r="J97" s="112">
        <v>-158743.20000000001</v>
      </c>
      <c r="K97" s="112">
        <v>-5345437.4000000004</v>
      </c>
      <c r="L97" s="112">
        <v>-0.18</v>
      </c>
      <c r="M97" s="112">
        <v>-3.33</v>
      </c>
      <c r="N97" s="112">
        <f t="shared" si="53"/>
        <v>203</v>
      </c>
      <c r="O97" s="112">
        <f t="shared" si="54"/>
        <v>31</v>
      </c>
      <c r="P97" s="112">
        <f t="shared" si="55"/>
        <v>43</v>
      </c>
      <c r="Q97" s="112">
        <f t="shared" si="56"/>
        <v>89</v>
      </c>
      <c r="R97" s="112">
        <f t="shared" si="57"/>
        <v>42</v>
      </c>
      <c r="S97" s="112" cm="1">
        <f t="array" ref="S97">_xlfn.QUARTILE.EXC(IF($D$5:$D$906=$D97,$L$5:$L$906),1)</f>
        <v>-9.4075000000000006</v>
      </c>
      <c r="T97" s="112" cm="1">
        <f t="array" ref="T97">_xlfn.QUARTILE.EXC(IF($D$5:$D$906=$D97,$L$5:$L$906),3)</f>
        <v>1.645</v>
      </c>
      <c r="U97" s="112">
        <f t="shared" si="37"/>
        <v>11.0525</v>
      </c>
      <c r="V97" s="112">
        <f t="shared" si="38"/>
        <v>-25.986249999999998</v>
      </c>
      <c r="W97" s="112">
        <f t="shared" si="39"/>
        <v>18.223749999999999</v>
      </c>
      <c r="X97" s="112" t="b">
        <f t="shared" si="40"/>
        <v>0</v>
      </c>
      <c r="Y97" s="112" cm="1">
        <f t="array" ref="Y97">_xlfn.QUARTILE.EXC(IF($D$5:$D$906=$D97,$M$5:$M$906),1)</f>
        <v>-18.744999999999997</v>
      </c>
      <c r="Z97" s="112" cm="1">
        <f t="array" ref="Z97">_xlfn.QUARTILE.EXC(IF($D$5:$D$906=$D97,$M$5:$M$906),3)</f>
        <v>-2.7</v>
      </c>
      <c r="AA97" s="112">
        <f t="shared" si="41"/>
        <v>16.044999999999998</v>
      </c>
      <c r="AB97" s="112">
        <f t="shared" si="42"/>
        <v>-42.812499999999993</v>
      </c>
      <c r="AC97" s="112">
        <f t="shared" si="43"/>
        <v>21.367499999999996</v>
      </c>
      <c r="AD97" s="112" t="b">
        <f t="shared" si="44"/>
        <v>0</v>
      </c>
      <c r="AE97" s="101">
        <f t="shared" si="35"/>
        <v>1</v>
      </c>
      <c r="AF97" s="101">
        <f t="shared" si="36"/>
        <v>1</v>
      </c>
      <c r="AG97" s="406" cm="1">
        <f t="array" ref="AG97">_xlfn.QUARTILE.EXC(IF($AT$5:$AT$906=$AT97,$L$5:$L$906),1)</f>
        <v>-9.4075000000000006</v>
      </c>
      <c r="AH97" s="406" cm="1">
        <f t="array" ref="AH97">_xlfn.QUARTILE.EXC(IF($AT$5:$AT$906=$AT97,$L$5:$L$906),3)</f>
        <v>1.645</v>
      </c>
      <c r="AI97" s="406">
        <f t="shared" si="45"/>
        <v>11.0525</v>
      </c>
      <c r="AJ97" s="406">
        <f t="shared" si="46"/>
        <v>-25.986249999999998</v>
      </c>
      <c r="AK97" s="406">
        <f t="shared" si="47"/>
        <v>18.223749999999999</v>
      </c>
      <c r="AL97" s="406" t="b">
        <f t="shared" si="48"/>
        <v>0</v>
      </c>
      <c r="AM97" s="406" cm="1">
        <f t="array" ref="AM97">_xlfn.QUARTILE.EXC(IF($AT$5:$AT$906=$AT97,$M$5:$M$906),1)</f>
        <v>-18.744999999999997</v>
      </c>
      <c r="AN97" s="406" cm="1">
        <f t="array" ref="AN97">_xlfn.QUARTILE.EXC(IF($AT$5:$AT$906=$AT97,$M$5:$M$906),3)</f>
        <v>-2.7</v>
      </c>
      <c r="AO97" s="406">
        <f t="shared" si="49"/>
        <v>16.044999999999998</v>
      </c>
      <c r="AP97" s="406">
        <f t="shared" si="50"/>
        <v>-42.812499999999993</v>
      </c>
      <c r="AQ97" s="406">
        <f t="shared" si="51"/>
        <v>21.367499999999996</v>
      </c>
      <c r="AR97" s="406" t="b">
        <f t="shared" si="52"/>
        <v>0</v>
      </c>
      <c r="AS97" s="404" t="str">
        <f>INDEX('Org2567'!$BM:$BM,MATCH(Raw_DATA!A97,'Org2567'!$D:$D,0))</f>
        <v>รพช.F2 P&lt;=30,000</v>
      </c>
      <c r="AT97" s="404">
        <f>INDEX('Org2567'!$BL:$BL,MATCH(Raw_DATA!A97,'Org2567'!$D:$D,0))</f>
        <v>5</v>
      </c>
      <c r="AU97" s="113"/>
      <c r="AV97" s="101">
        <v>203.29</v>
      </c>
      <c r="AW97" s="101">
        <v>30.86</v>
      </c>
      <c r="AX97" s="101">
        <v>43.11</v>
      </c>
      <c r="AY97" s="101">
        <v>89.32</v>
      </c>
      <c r="AZ97" s="101">
        <v>41.52</v>
      </c>
    </row>
    <row r="98" spans="1:52" x14ac:dyDescent="0.7">
      <c r="A98" s="101" t="s">
        <v>113</v>
      </c>
      <c r="B98" s="101" t="s">
        <v>1051</v>
      </c>
      <c r="C98" s="111" t="str">
        <f>IF(A98="","",INDEX(ID!P:P,MATCH(Raw_DATA!A98,ID!A:A,0)))</f>
        <v>รพช.F2 P30,000-60,000</v>
      </c>
      <c r="D98" s="101">
        <f>IF(A98="","",INDEX(ID!M:M,MATCH(Raw_DATA!A98,ID!A:A,0)))</f>
        <v>6</v>
      </c>
      <c r="E98" s="112">
        <v>1.62</v>
      </c>
      <c r="F98" s="112">
        <v>1.5</v>
      </c>
      <c r="G98" s="112">
        <v>1.1299999999999999</v>
      </c>
      <c r="H98" s="112">
        <v>12464530.550000001</v>
      </c>
      <c r="I98" s="112">
        <v>-18748900.109999999</v>
      </c>
      <c r="J98" s="112">
        <v>-14787096.029999999</v>
      </c>
      <c r="K98" s="112">
        <v>2627862.31</v>
      </c>
      <c r="L98" s="112">
        <v>-11.4</v>
      </c>
      <c r="M98" s="112">
        <v>-33.75</v>
      </c>
      <c r="N98" s="112">
        <f t="shared" si="53"/>
        <v>117</v>
      </c>
      <c r="O98" s="112">
        <f t="shared" si="54"/>
        <v>32</v>
      </c>
      <c r="P98" s="112">
        <f t="shared" si="55"/>
        <v>51</v>
      </c>
      <c r="Q98" s="112">
        <f t="shared" si="56"/>
        <v>65</v>
      </c>
      <c r="R98" s="112">
        <f t="shared" si="57"/>
        <v>38</v>
      </c>
      <c r="S98" s="112" cm="1">
        <f t="array" ref="S98">_xlfn.QUARTILE.EXC(IF($D$5:$D$906=$D98,$L$5:$L$906),1)</f>
        <v>-10.317499999999999</v>
      </c>
      <c r="T98" s="112" cm="1">
        <f t="array" ref="T98">_xlfn.QUARTILE.EXC(IF($D$5:$D$906=$D98,$L$5:$L$906),3)</f>
        <v>1.0349999999999999</v>
      </c>
      <c r="U98" s="112">
        <f t="shared" si="37"/>
        <v>11.352499999999999</v>
      </c>
      <c r="V98" s="112">
        <f t="shared" si="38"/>
        <v>-27.346249999999998</v>
      </c>
      <c r="W98" s="112">
        <f t="shared" si="39"/>
        <v>18.063749999999999</v>
      </c>
      <c r="X98" s="112" t="b">
        <f t="shared" si="40"/>
        <v>0</v>
      </c>
      <c r="Y98" s="112" cm="1">
        <f t="array" ref="Y98">_xlfn.QUARTILE.EXC(IF($D$5:$D$906=$D98,$M$5:$M$906),1)</f>
        <v>-15.98</v>
      </c>
      <c r="Z98" s="112" cm="1">
        <f t="array" ref="Z98">_xlfn.QUARTILE.EXC(IF($D$5:$D$906=$D98,$M$5:$M$906),3)</f>
        <v>-2.4</v>
      </c>
      <c r="AA98" s="112">
        <f t="shared" si="41"/>
        <v>13.58</v>
      </c>
      <c r="AB98" s="112">
        <f t="shared" si="42"/>
        <v>-36.35</v>
      </c>
      <c r="AC98" s="112">
        <f t="shared" si="43"/>
        <v>17.970000000000002</v>
      </c>
      <c r="AD98" s="112" t="b">
        <f t="shared" si="44"/>
        <v>0</v>
      </c>
      <c r="AE98" s="101">
        <f t="shared" si="35"/>
        <v>1</v>
      </c>
      <c r="AF98" s="101">
        <f t="shared" si="36"/>
        <v>1</v>
      </c>
      <c r="AG98" s="406" cm="1">
        <f t="array" ref="AG98">_xlfn.QUARTILE.EXC(IF($AT$5:$AT$906=$AT98,$L$5:$L$906),1)</f>
        <v>-9.3850000000000016</v>
      </c>
      <c r="AH98" s="406" cm="1">
        <f t="array" ref="AH98">_xlfn.QUARTILE.EXC(IF($AT$5:$AT$906=$AT98,$L$5:$L$906),3)</f>
        <v>1.2250000000000001</v>
      </c>
      <c r="AI98" s="406">
        <f t="shared" si="45"/>
        <v>10.610000000000001</v>
      </c>
      <c r="AJ98" s="406">
        <f t="shared" si="46"/>
        <v>-25.300000000000004</v>
      </c>
      <c r="AK98" s="406">
        <f t="shared" si="47"/>
        <v>17.140000000000004</v>
      </c>
      <c r="AL98" s="406" t="b">
        <f t="shared" si="48"/>
        <v>0</v>
      </c>
      <c r="AM98" s="406" cm="1">
        <f t="array" ref="AM98">_xlfn.QUARTILE.EXC(IF($AT$5:$AT$906=$AT98,$M$5:$M$906),1)</f>
        <v>-15.515000000000001</v>
      </c>
      <c r="AN98" s="406" cm="1">
        <f t="array" ref="AN98">_xlfn.QUARTILE.EXC(IF($AT$5:$AT$906=$AT98,$M$5:$M$906),3)</f>
        <v>-2.2599999999999998</v>
      </c>
      <c r="AO98" s="406">
        <f t="shared" si="49"/>
        <v>13.255000000000001</v>
      </c>
      <c r="AP98" s="406">
        <f t="shared" si="50"/>
        <v>-35.397500000000001</v>
      </c>
      <c r="AQ98" s="406">
        <f t="shared" si="51"/>
        <v>17.622500000000002</v>
      </c>
      <c r="AR98" s="406" t="b">
        <f t="shared" si="52"/>
        <v>0</v>
      </c>
      <c r="AS98" s="404" t="str">
        <f>INDEX('Org2567'!$BM:$BM,MATCH(Raw_DATA!A98,'Org2567'!$D:$D,0))</f>
        <v>รพช.F2 P30,000-60,000</v>
      </c>
      <c r="AT98" s="404">
        <f>INDEX('Org2567'!$BL:$BL,MATCH(Raw_DATA!A98,'Org2567'!$D:$D,0))</f>
        <v>6</v>
      </c>
      <c r="AU98" s="113"/>
      <c r="AV98" s="101">
        <v>116.53</v>
      </c>
      <c r="AW98" s="101">
        <v>32.15</v>
      </c>
      <c r="AX98" s="101">
        <v>51.05</v>
      </c>
      <c r="AY98" s="101">
        <v>65.42</v>
      </c>
      <c r="AZ98" s="101">
        <v>38.35</v>
      </c>
    </row>
    <row r="99" spans="1:52" x14ac:dyDescent="0.7">
      <c r="A99" s="101" t="s">
        <v>114</v>
      </c>
      <c r="B99" s="101" t="s">
        <v>1054</v>
      </c>
      <c r="C99" s="111" t="str">
        <f>IF(A99="","",INDEX(ID!P:P,MATCH(Raw_DATA!A99,ID!A:A,0)))</f>
        <v>รพช.F2 P&lt;=30,000</v>
      </c>
      <c r="D99" s="101">
        <f>IF(A99="","",INDEX(ID!M:M,MATCH(Raw_DATA!A99,ID!A:A,0)))</f>
        <v>5</v>
      </c>
      <c r="E99" s="112">
        <v>1.48</v>
      </c>
      <c r="F99" s="112">
        <v>1.37</v>
      </c>
      <c r="G99" s="112">
        <v>1.1399999999999999</v>
      </c>
      <c r="H99" s="112">
        <v>7132955.6100000003</v>
      </c>
      <c r="I99" s="112">
        <v>-15755914.289999999</v>
      </c>
      <c r="J99" s="112">
        <v>-11431776.310000001</v>
      </c>
      <c r="K99" s="112">
        <v>2106419.13</v>
      </c>
      <c r="L99" s="112">
        <v>-12.78</v>
      </c>
      <c r="M99" s="112">
        <v>-36.020000000000003</v>
      </c>
      <c r="N99" s="112">
        <f t="shared" si="53"/>
        <v>123</v>
      </c>
      <c r="O99" s="112">
        <f t="shared" si="54"/>
        <v>38</v>
      </c>
      <c r="P99" s="112">
        <f t="shared" si="55"/>
        <v>55</v>
      </c>
      <c r="Q99" s="112">
        <f t="shared" si="56"/>
        <v>186</v>
      </c>
      <c r="R99" s="112">
        <f t="shared" si="57"/>
        <v>63</v>
      </c>
      <c r="S99" s="112" cm="1">
        <f t="array" ref="S99">_xlfn.QUARTILE.EXC(IF($D$5:$D$906=$D99,$L$5:$L$906),1)</f>
        <v>-9.4075000000000006</v>
      </c>
      <c r="T99" s="112" cm="1">
        <f t="array" ref="T99">_xlfn.QUARTILE.EXC(IF($D$5:$D$906=$D99,$L$5:$L$906),3)</f>
        <v>1.645</v>
      </c>
      <c r="U99" s="112">
        <f t="shared" si="37"/>
        <v>11.0525</v>
      </c>
      <c r="V99" s="112">
        <f t="shared" si="38"/>
        <v>-25.986249999999998</v>
      </c>
      <c r="W99" s="112">
        <f t="shared" si="39"/>
        <v>18.223749999999999</v>
      </c>
      <c r="X99" s="112" t="b">
        <f t="shared" si="40"/>
        <v>0</v>
      </c>
      <c r="Y99" s="112" cm="1">
        <f t="array" ref="Y99">_xlfn.QUARTILE.EXC(IF($D$5:$D$906=$D99,$M$5:$M$906),1)</f>
        <v>-18.744999999999997</v>
      </c>
      <c r="Z99" s="112" cm="1">
        <f t="array" ref="Z99">_xlfn.QUARTILE.EXC(IF($D$5:$D$906=$D99,$M$5:$M$906),3)</f>
        <v>-2.7</v>
      </c>
      <c r="AA99" s="112">
        <f t="shared" si="41"/>
        <v>16.044999999999998</v>
      </c>
      <c r="AB99" s="112">
        <f t="shared" si="42"/>
        <v>-42.812499999999993</v>
      </c>
      <c r="AC99" s="112">
        <f t="shared" si="43"/>
        <v>21.367499999999996</v>
      </c>
      <c r="AD99" s="112" t="b">
        <f t="shared" si="44"/>
        <v>0</v>
      </c>
      <c r="AE99" s="101">
        <f t="shared" si="35"/>
        <v>1</v>
      </c>
      <c r="AF99" s="101">
        <f t="shared" si="36"/>
        <v>1</v>
      </c>
      <c r="AG99" s="406" cm="1">
        <f t="array" ref="AG99">_xlfn.QUARTILE.EXC(IF($AT$5:$AT$906=$AT99,$L$5:$L$906),1)</f>
        <v>-9.4075000000000006</v>
      </c>
      <c r="AH99" s="406" cm="1">
        <f t="array" ref="AH99">_xlfn.QUARTILE.EXC(IF($AT$5:$AT$906=$AT99,$L$5:$L$906),3)</f>
        <v>1.645</v>
      </c>
      <c r="AI99" s="406">
        <f t="shared" si="45"/>
        <v>11.0525</v>
      </c>
      <c r="AJ99" s="406">
        <f t="shared" si="46"/>
        <v>-25.986249999999998</v>
      </c>
      <c r="AK99" s="406">
        <f t="shared" si="47"/>
        <v>18.223749999999999</v>
      </c>
      <c r="AL99" s="406" t="b">
        <f t="shared" si="48"/>
        <v>0</v>
      </c>
      <c r="AM99" s="406" cm="1">
        <f t="array" ref="AM99">_xlfn.QUARTILE.EXC(IF($AT$5:$AT$906=$AT99,$M$5:$M$906),1)</f>
        <v>-18.744999999999997</v>
      </c>
      <c r="AN99" s="406" cm="1">
        <f t="array" ref="AN99">_xlfn.QUARTILE.EXC(IF($AT$5:$AT$906=$AT99,$M$5:$M$906),3)</f>
        <v>-2.7</v>
      </c>
      <c r="AO99" s="406">
        <f t="shared" si="49"/>
        <v>16.044999999999998</v>
      </c>
      <c r="AP99" s="406">
        <f t="shared" si="50"/>
        <v>-42.812499999999993</v>
      </c>
      <c r="AQ99" s="406">
        <f t="shared" si="51"/>
        <v>21.367499999999996</v>
      </c>
      <c r="AR99" s="406" t="b">
        <f t="shared" si="52"/>
        <v>0</v>
      </c>
      <c r="AS99" s="404" t="str">
        <f>INDEX('Org2567'!$BM:$BM,MATCH(Raw_DATA!A99,'Org2567'!$D:$D,0))</f>
        <v>รพช.F2 P&lt;=30,000</v>
      </c>
      <c r="AT99" s="404">
        <f>INDEX('Org2567'!$BL:$BL,MATCH(Raw_DATA!A99,'Org2567'!$D:$D,0))</f>
        <v>5</v>
      </c>
      <c r="AU99" s="113"/>
      <c r="AV99" s="101">
        <v>122.56</v>
      </c>
      <c r="AW99" s="101">
        <v>38.270000000000003</v>
      </c>
      <c r="AX99" s="101">
        <v>55.03</v>
      </c>
      <c r="AY99" s="101">
        <v>186.43</v>
      </c>
      <c r="AZ99" s="101">
        <v>62.77</v>
      </c>
    </row>
    <row r="100" spans="1:52" x14ac:dyDescent="0.7">
      <c r="A100" s="101" t="s">
        <v>115</v>
      </c>
      <c r="B100" s="101" t="s">
        <v>992</v>
      </c>
      <c r="C100" s="111" t="str">
        <f>IF(A100="","",INDEX(ID!P:P,MATCH(Raw_DATA!A100,ID!A:A,0)))</f>
        <v>รพท.S B&gt;400</v>
      </c>
      <c r="D100" s="101">
        <f>IF(A100="","",INDEX(ID!M:M,MATCH(Raw_DATA!A100,ID!A:A,0)))</f>
        <v>17</v>
      </c>
      <c r="E100" s="112">
        <v>5.99</v>
      </c>
      <c r="F100" s="112">
        <v>5.69</v>
      </c>
      <c r="G100" s="112">
        <v>3.59</v>
      </c>
      <c r="H100" s="112">
        <v>524879860.64999998</v>
      </c>
      <c r="I100" s="112">
        <v>-26578123.109999999</v>
      </c>
      <c r="J100" s="112">
        <v>17894029.379999999</v>
      </c>
      <c r="K100" s="112">
        <v>272101763.31</v>
      </c>
      <c r="L100" s="112">
        <v>1.43</v>
      </c>
      <c r="M100" s="112">
        <v>-2.31</v>
      </c>
      <c r="N100" s="112">
        <f t="shared" si="53"/>
        <v>40</v>
      </c>
      <c r="O100" s="112">
        <f t="shared" si="54"/>
        <v>67</v>
      </c>
      <c r="P100" s="112">
        <f t="shared" si="55"/>
        <v>41</v>
      </c>
      <c r="Q100" s="112">
        <f t="shared" si="56"/>
        <v>110</v>
      </c>
      <c r="R100" s="112">
        <f t="shared" si="57"/>
        <v>31</v>
      </c>
      <c r="S100" s="112" cm="1">
        <f t="array" ref="S100">_xlfn.QUARTILE.EXC(IF($D$5:$D$906=$D100,$L$5:$L$906),1)</f>
        <v>-0.03</v>
      </c>
      <c r="T100" s="112" cm="1">
        <f t="array" ref="T100">_xlfn.QUARTILE.EXC(IF($D$5:$D$906=$D100,$L$5:$L$906),3)</f>
        <v>9.4700000000000006</v>
      </c>
      <c r="U100" s="112">
        <f t="shared" si="37"/>
        <v>9.5</v>
      </c>
      <c r="V100" s="112">
        <f t="shared" si="38"/>
        <v>-14.28</v>
      </c>
      <c r="W100" s="112">
        <f t="shared" si="39"/>
        <v>23.72</v>
      </c>
      <c r="X100" s="112" t="b">
        <f t="shared" si="40"/>
        <v>0</v>
      </c>
      <c r="Y100" s="112" cm="1">
        <f t="array" ref="Y100">_xlfn.QUARTILE.EXC(IF($D$5:$D$906=$D100,$M$5:$M$906),1)</f>
        <v>-6.29</v>
      </c>
      <c r="Z100" s="112" cm="1">
        <f t="array" ref="Z100">_xlfn.QUARTILE.EXC(IF($D$5:$D$906=$D100,$M$5:$M$906),3)</f>
        <v>1.83</v>
      </c>
      <c r="AA100" s="112">
        <f t="shared" si="41"/>
        <v>8.120000000000001</v>
      </c>
      <c r="AB100" s="112">
        <f t="shared" si="42"/>
        <v>-18.470000000000002</v>
      </c>
      <c r="AC100" s="112">
        <f t="shared" si="43"/>
        <v>14.010000000000002</v>
      </c>
      <c r="AD100" s="112" t="b">
        <f t="shared" si="44"/>
        <v>0</v>
      </c>
      <c r="AE100" s="101">
        <f t="shared" si="35"/>
        <v>1</v>
      </c>
      <c r="AF100" s="101">
        <f t="shared" si="36"/>
        <v>0</v>
      </c>
      <c r="AG100" s="406" cm="1">
        <f t="array" ref="AG100">_xlfn.QUARTILE.EXC(IF($AT$5:$AT$906=$AT100,$L$5:$L$906),1)</f>
        <v>-0.03</v>
      </c>
      <c r="AH100" s="406" cm="1">
        <f t="array" ref="AH100">_xlfn.QUARTILE.EXC(IF($AT$5:$AT$906=$AT100,$L$5:$L$906),3)</f>
        <v>9.4700000000000006</v>
      </c>
      <c r="AI100" s="406">
        <f t="shared" si="45"/>
        <v>9.5</v>
      </c>
      <c r="AJ100" s="406">
        <f t="shared" si="46"/>
        <v>-14.28</v>
      </c>
      <c r="AK100" s="406">
        <f t="shared" si="47"/>
        <v>23.72</v>
      </c>
      <c r="AL100" s="406" t="b">
        <f t="shared" si="48"/>
        <v>0</v>
      </c>
      <c r="AM100" s="406" cm="1">
        <f t="array" ref="AM100">_xlfn.QUARTILE.EXC(IF($AT$5:$AT$906=$AT100,$M$5:$M$906),1)</f>
        <v>-6.29</v>
      </c>
      <c r="AN100" s="406" cm="1">
        <f t="array" ref="AN100">_xlfn.QUARTILE.EXC(IF($AT$5:$AT$906=$AT100,$M$5:$M$906),3)</f>
        <v>1.83</v>
      </c>
      <c r="AO100" s="406">
        <f t="shared" si="49"/>
        <v>8.120000000000001</v>
      </c>
      <c r="AP100" s="406">
        <f t="shared" si="50"/>
        <v>-18.470000000000002</v>
      </c>
      <c r="AQ100" s="406">
        <f t="shared" si="51"/>
        <v>14.010000000000002</v>
      </c>
      <c r="AR100" s="406" t="b">
        <f t="shared" si="52"/>
        <v>0</v>
      </c>
      <c r="AS100" s="404" t="str">
        <f>INDEX('Org2567'!$BM:$BM,MATCH(Raw_DATA!A100,'Org2567'!$D:$D,0))</f>
        <v>รพท.S B&gt;400</v>
      </c>
      <c r="AT100" s="404">
        <f>INDEX('Org2567'!$BL:$BL,MATCH(Raw_DATA!A100,'Org2567'!$D:$D,0))</f>
        <v>17</v>
      </c>
      <c r="AU100" s="113"/>
      <c r="AV100" s="101">
        <v>39.75</v>
      </c>
      <c r="AW100" s="101">
        <v>67.45</v>
      </c>
      <c r="AX100" s="101">
        <v>41.12</v>
      </c>
      <c r="AY100" s="101">
        <v>110.19</v>
      </c>
      <c r="AZ100" s="101">
        <v>30.68</v>
      </c>
    </row>
    <row r="101" spans="1:52" x14ac:dyDescent="0.7">
      <c r="A101" s="101" t="s">
        <v>116</v>
      </c>
      <c r="B101" s="101" t="s">
        <v>996</v>
      </c>
      <c r="C101" s="111" t="str">
        <f>IF(A101="","",INDEX(ID!P:P,MATCH(Raw_DATA!A101,ID!A:A,0)))</f>
        <v>รพช.F2 P&lt;=30,000</v>
      </c>
      <c r="D101" s="101">
        <f>IF(A101="","",INDEX(ID!M:M,MATCH(Raw_DATA!A101,ID!A:A,0)))</f>
        <v>5</v>
      </c>
      <c r="E101" s="112">
        <v>5.54</v>
      </c>
      <c r="F101" s="112">
        <v>5.17</v>
      </c>
      <c r="G101" s="112">
        <v>4.47</v>
      </c>
      <c r="H101" s="112">
        <v>39685776.07</v>
      </c>
      <c r="I101" s="112">
        <v>-5669961.2699999996</v>
      </c>
      <c r="J101" s="112">
        <v>-3528192.48</v>
      </c>
      <c r="K101" s="112">
        <v>30376217.809999999</v>
      </c>
      <c r="L101" s="112">
        <v>-3.49</v>
      </c>
      <c r="M101" s="112">
        <v>-7.88</v>
      </c>
      <c r="N101" s="112">
        <f t="shared" si="53"/>
        <v>46</v>
      </c>
      <c r="O101" s="112">
        <f t="shared" si="54"/>
        <v>34</v>
      </c>
      <c r="P101" s="112">
        <f t="shared" si="55"/>
        <v>57</v>
      </c>
      <c r="Q101" s="112">
        <f t="shared" si="56"/>
        <v>81</v>
      </c>
      <c r="R101" s="112">
        <f t="shared" si="57"/>
        <v>46</v>
      </c>
      <c r="S101" s="112" cm="1">
        <f t="array" ref="S101">_xlfn.QUARTILE.EXC(IF($D$5:$D$906=$D101,$L$5:$L$906),1)</f>
        <v>-9.4075000000000006</v>
      </c>
      <c r="T101" s="112" cm="1">
        <f t="array" ref="T101">_xlfn.QUARTILE.EXC(IF($D$5:$D$906=$D101,$L$5:$L$906),3)</f>
        <v>1.645</v>
      </c>
      <c r="U101" s="112">
        <f t="shared" si="37"/>
        <v>11.0525</v>
      </c>
      <c r="V101" s="112">
        <f t="shared" si="38"/>
        <v>-25.986249999999998</v>
      </c>
      <c r="W101" s="112">
        <f t="shared" si="39"/>
        <v>18.223749999999999</v>
      </c>
      <c r="X101" s="112" t="b">
        <f t="shared" si="40"/>
        <v>0</v>
      </c>
      <c r="Y101" s="112" cm="1">
        <f t="array" ref="Y101">_xlfn.QUARTILE.EXC(IF($D$5:$D$906=$D101,$M$5:$M$906),1)</f>
        <v>-18.744999999999997</v>
      </c>
      <c r="Z101" s="112" cm="1">
        <f t="array" ref="Z101">_xlfn.QUARTILE.EXC(IF($D$5:$D$906=$D101,$M$5:$M$906),3)</f>
        <v>-2.7</v>
      </c>
      <c r="AA101" s="112">
        <f t="shared" si="41"/>
        <v>16.044999999999998</v>
      </c>
      <c r="AB101" s="112">
        <f t="shared" si="42"/>
        <v>-42.812499999999993</v>
      </c>
      <c r="AC101" s="112">
        <f t="shared" si="43"/>
        <v>21.367499999999996</v>
      </c>
      <c r="AD101" s="112" t="b">
        <f t="shared" si="44"/>
        <v>0</v>
      </c>
      <c r="AE101" s="101">
        <f t="shared" si="35"/>
        <v>1</v>
      </c>
      <c r="AF101" s="101">
        <f t="shared" si="36"/>
        <v>1</v>
      </c>
      <c r="AG101" s="406" cm="1">
        <f t="array" ref="AG101">_xlfn.QUARTILE.EXC(IF($AT$5:$AT$906=$AT101,$L$5:$L$906),1)</f>
        <v>-9.4075000000000006</v>
      </c>
      <c r="AH101" s="406" cm="1">
        <f t="array" ref="AH101">_xlfn.QUARTILE.EXC(IF($AT$5:$AT$906=$AT101,$L$5:$L$906),3)</f>
        <v>1.645</v>
      </c>
      <c r="AI101" s="406">
        <f t="shared" si="45"/>
        <v>11.0525</v>
      </c>
      <c r="AJ101" s="406">
        <f t="shared" si="46"/>
        <v>-25.986249999999998</v>
      </c>
      <c r="AK101" s="406">
        <f t="shared" si="47"/>
        <v>18.223749999999999</v>
      </c>
      <c r="AL101" s="406" t="b">
        <f t="shared" si="48"/>
        <v>0</v>
      </c>
      <c r="AM101" s="406" cm="1">
        <f t="array" ref="AM101">_xlfn.QUARTILE.EXC(IF($AT$5:$AT$906=$AT101,$M$5:$M$906),1)</f>
        <v>-18.744999999999997</v>
      </c>
      <c r="AN101" s="406" cm="1">
        <f t="array" ref="AN101">_xlfn.QUARTILE.EXC(IF($AT$5:$AT$906=$AT101,$M$5:$M$906),3)</f>
        <v>-2.7</v>
      </c>
      <c r="AO101" s="406">
        <f t="shared" si="49"/>
        <v>16.044999999999998</v>
      </c>
      <c r="AP101" s="406">
        <f t="shared" si="50"/>
        <v>-42.812499999999993</v>
      </c>
      <c r="AQ101" s="406">
        <f t="shared" si="51"/>
        <v>21.367499999999996</v>
      </c>
      <c r="AR101" s="406" t="b">
        <f t="shared" si="52"/>
        <v>0</v>
      </c>
      <c r="AS101" s="404" t="str">
        <f>INDEX('Org2567'!$BM:$BM,MATCH(Raw_DATA!A101,'Org2567'!$D:$D,0))</f>
        <v>รพช.F2 P&lt;=30,000</v>
      </c>
      <c r="AT101" s="404">
        <f>INDEX('Org2567'!$BL:$BL,MATCH(Raw_DATA!A101,'Org2567'!$D:$D,0))</f>
        <v>5</v>
      </c>
      <c r="AU101" s="113"/>
      <c r="AV101" s="101">
        <v>46.1</v>
      </c>
      <c r="AW101" s="101">
        <v>34.299999999999997</v>
      </c>
      <c r="AX101" s="101">
        <v>56.53</v>
      </c>
      <c r="AY101" s="101">
        <v>80.59</v>
      </c>
      <c r="AZ101" s="101">
        <v>46.44</v>
      </c>
    </row>
    <row r="102" spans="1:52" x14ac:dyDescent="0.7">
      <c r="A102" s="101" t="s">
        <v>117</v>
      </c>
      <c r="B102" s="101" t="s">
        <v>999</v>
      </c>
      <c r="C102" s="111" t="str">
        <f>IF(A102="","",INDEX(ID!P:P,MATCH(Raw_DATA!A102,ID!A:A,0)))</f>
        <v>รพช.F2 P&lt;=30,000</v>
      </c>
      <c r="D102" s="101">
        <f>IF(A102="","",INDEX(ID!M:M,MATCH(Raw_DATA!A102,ID!A:A,0)))</f>
        <v>5</v>
      </c>
      <c r="E102" s="112">
        <v>2.5299999999999998</v>
      </c>
      <c r="F102" s="112">
        <v>2.35</v>
      </c>
      <c r="G102" s="112">
        <v>1.87</v>
      </c>
      <c r="H102" s="112">
        <v>17856246.350000001</v>
      </c>
      <c r="I102" s="112">
        <v>3082296.09</v>
      </c>
      <c r="J102" s="112">
        <v>-3976632.78</v>
      </c>
      <c r="K102" s="112">
        <v>10126314.08</v>
      </c>
      <c r="L102" s="112">
        <v>-3.52</v>
      </c>
      <c r="M102" s="112">
        <v>4.4000000000000004</v>
      </c>
      <c r="N102" s="112">
        <f t="shared" si="53"/>
        <v>99</v>
      </c>
      <c r="O102" s="112">
        <f t="shared" si="54"/>
        <v>18</v>
      </c>
      <c r="P102" s="112">
        <f t="shared" si="55"/>
        <v>46</v>
      </c>
      <c r="Q102" s="112">
        <f t="shared" si="56"/>
        <v>59</v>
      </c>
      <c r="R102" s="112">
        <f t="shared" si="57"/>
        <v>37</v>
      </c>
      <c r="S102" s="112" cm="1">
        <f t="array" ref="S102">_xlfn.QUARTILE.EXC(IF($D$5:$D$906=$D102,$L$5:$L$906),1)</f>
        <v>-9.4075000000000006</v>
      </c>
      <c r="T102" s="112" cm="1">
        <f t="array" ref="T102">_xlfn.QUARTILE.EXC(IF($D$5:$D$906=$D102,$L$5:$L$906),3)</f>
        <v>1.645</v>
      </c>
      <c r="U102" s="112">
        <f t="shared" si="37"/>
        <v>11.0525</v>
      </c>
      <c r="V102" s="112">
        <f t="shared" si="38"/>
        <v>-25.986249999999998</v>
      </c>
      <c r="W102" s="112">
        <f t="shared" si="39"/>
        <v>18.223749999999999</v>
      </c>
      <c r="X102" s="112" t="b">
        <f t="shared" si="40"/>
        <v>0</v>
      </c>
      <c r="Y102" s="112" cm="1">
        <f t="array" ref="Y102">_xlfn.QUARTILE.EXC(IF($D$5:$D$906=$D102,$M$5:$M$906),1)</f>
        <v>-18.744999999999997</v>
      </c>
      <c r="Z102" s="112" cm="1">
        <f t="array" ref="Z102">_xlfn.QUARTILE.EXC(IF($D$5:$D$906=$D102,$M$5:$M$906),3)</f>
        <v>-2.7</v>
      </c>
      <c r="AA102" s="112">
        <f t="shared" si="41"/>
        <v>16.044999999999998</v>
      </c>
      <c r="AB102" s="112">
        <f t="shared" si="42"/>
        <v>-42.812499999999993</v>
      </c>
      <c r="AC102" s="112">
        <f t="shared" si="43"/>
        <v>21.367499999999996</v>
      </c>
      <c r="AD102" s="112" t="b">
        <f t="shared" si="44"/>
        <v>0</v>
      </c>
      <c r="AE102" s="101">
        <f t="shared" si="35"/>
        <v>0</v>
      </c>
      <c r="AF102" s="101">
        <f t="shared" si="36"/>
        <v>1</v>
      </c>
      <c r="AG102" s="406" cm="1">
        <f t="array" ref="AG102">_xlfn.QUARTILE.EXC(IF($AT$5:$AT$906=$AT102,$L$5:$L$906),1)</f>
        <v>-9.4075000000000006</v>
      </c>
      <c r="AH102" s="406" cm="1">
        <f t="array" ref="AH102">_xlfn.QUARTILE.EXC(IF($AT$5:$AT$906=$AT102,$L$5:$L$906),3)</f>
        <v>1.645</v>
      </c>
      <c r="AI102" s="406">
        <f t="shared" si="45"/>
        <v>11.0525</v>
      </c>
      <c r="AJ102" s="406">
        <f t="shared" si="46"/>
        <v>-25.986249999999998</v>
      </c>
      <c r="AK102" s="406">
        <f t="shared" si="47"/>
        <v>18.223749999999999</v>
      </c>
      <c r="AL102" s="406" t="b">
        <f t="shared" si="48"/>
        <v>0</v>
      </c>
      <c r="AM102" s="406" cm="1">
        <f t="array" ref="AM102">_xlfn.QUARTILE.EXC(IF($AT$5:$AT$906=$AT102,$M$5:$M$906),1)</f>
        <v>-18.744999999999997</v>
      </c>
      <c r="AN102" s="406" cm="1">
        <f t="array" ref="AN102">_xlfn.QUARTILE.EXC(IF($AT$5:$AT$906=$AT102,$M$5:$M$906),3)</f>
        <v>-2.7</v>
      </c>
      <c r="AO102" s="406">
        <f t="shared" si="49"/>
        <v>16.044999999999998</v>
      </c>
      <c r="AP102" s="406">
        <f t="shared" si="50"/>
        <v>-42.812499999999993</v>
      </c>
      <c r="AQ102" s="406">
        <f t="shared" si="51"/>
        <v>21.367499999999996</v>
      </c>
      <c r="AR102" s="406" t="b">
        <f t="shared" si="52"/>
        <v>0</v>
      </c>
      <c r="AS102" s="404" t="str">
        <f>INDEX('Org2567'!$BM:$BM,MATCH(Raw_DATA!A102,'Org2567'!$D:$D,0))</f>
        <v>รพช.F2 P&lt;=30,000</v>
      </c>
      <c r="AT102" s="404">
        <f>INDEX('Org2567'!$BL:$BL,MATCH(Raw_DATA!A102,'Org2567'!$D:$D,0))</f>
        <v>5</v>
      </c>
      <c r="AU102" s="113"/>
      <c r="AV102" s="101">
        <v>99.24</v>
      </c>
      <c r="AW102" s="101">
        <v>18.09</v>
      </c>
      <c r="AX102" s="101">
        <v>45.94</v>
      </c>
      <c r="AY102" s="101">
        <v>59.49</v>
      </c>
      <c r="AZ102" s="101">
        <v>37.07</v>
      </c>
    </row>
    <row r="103" spans="1:52" x14ac:dyDescent="0.7">
      <c r="A103" s="101" t="s">
        <v>118</v>
      </c>
      <c r="B103" s="101" t="s">
        <v>1002</v>
      </c>
      <c r="C103" s="111" t="str">
        <f>IF(A103="","",INDEX(ID!P:P,MATCH(Raw_DATA!A103,ID!A:A,0)))</f>
        <v>รพช.F1 P50,000-100,000</v>
      </c>
      <c r="D103" s="101">
        <f>IF(A103="","",INDEX(ID!M:M,MATCH(Raw_DATA!A103,ID!A:A,0)))</f>
        <v>10</v>
      </c>
      <c r="E103" s="112">
        <v>1.51</v>
      </c>
      <c r="F103" s="112">
        <v>1.4</v>
      </c>
      <c r="G103" s="112">
        <v>0.96</v>
      </c>
      <c r="H103" s="112">
        <v>16535276.640000001</v>
      </c>
      <c r="I103" s="112">
        <v>-4714227.1900000004</v>
      </c>
      <c r="J103" s="112">
        <v>-3056938.37</v>
      </c>
      <c r="K103" s="112">
        <v>-1251003.71</v>
      </c>
      <c r="L103" s="112">
        <v>-1.42</v>
      </c>
      <c r="M103" s="112">
        <v>-3.7</v>
      </c>
      <c r="N103" s="112">
        <f t="shared" si="53"/>
        <v>191</v>
      </c>
      <c r="O103" s="112">
        <f t="shared" si="54"/>
        <v>23</v>
      </c>
      <c r="P103" s="112">
        <f t="shared" si="55"/>
        <v>46</v>
      </c>
      <c r="Q103" s="112">
        <f t="shared" si="56"/>
        <v>114</v>
      </c>
      <c r="R103" s="112">
        <f t="shared" si="57"/>
        <v>26</v>
      </c>
      <c r="S103" s="112" cm="1">
        <f t="array" ref="S103">_xlfn.QUARTILE.EXC(IF($D$5:$D$906=$D103,$L$5:$L$906),1)</f>
        <v>-10.594999999999999</v>
      </c>
      <c r="T103" s="112" cm="1">
        <f t="array" ref="T103">_xlfn.QUARTILE.EXC(IF($D$5:$D$906=$D103,$L$5:$L$906),3)</f>
        <v>0.95</v>
      </c>
      <c r="U103" s="112">
        <f t="shared" si="37"/>
        <v>11.544999999999998</v>
      </c>
      <c r="V103" s="112">
        <f t="shared" si="38"/>
        <v>-27.912499999999994</v>
      </c>
      <c r="W103" s="112">
        <f t="shared" si="39"/>
        <v>18.267499999999995</v>
      </c>
      <c r="X103" s="112" t="b">
        <f t="shared" si="40"/>
        <v>0</v>
      </c>
      <c r="Y103" s="112" cm="1">
        <f t="array" ref="Y103">_xlfn.QUARTILE.EXC(IF($D$5:$D$906=$D103,$M$5:$M$906),1)</f>
        <v>-17.670000000000002</v>
      </c>
      <c r="Z103" s="112" cm="1">
        <f t="array" ref="Z103">_xlfn.QUARTILE.EXC(IF($D$5:$D$906=$D103,$M$5:$M$906),3)</f>
        <v>-3.92</v>
      </c>
      <c r="AA103" s="112">
        <f t="shared" si="41"/>
        <v>13.750000000000002</v>
      </c>
      <c r="AB103" s="112">
        <f t="shared" si="42"/>
        <v>-38.295000000000002</v>
      </c>
      <c r="AC103" s="112">
        <f t="shared" si="43"/>
        <v>16.705000000000005</v>
      </c>
      <c r="AD103" s="112" t="b">
        <f t="shared" si="44"/>
        <v>0</v>
      </c>
      <c r="AE103" s="101">
        <f t="shared" si="35"/>
        <v>1</v>
      </c>
      <c r="AF103" s="101">
        <f t="shared" si="36"/>
        <v>1</v>
      </c>
      <c r="AG103" s="406" cm="1">
        <f t="array" ref="AG103">_xlfn.QUARTILE.EXC(IF($AT$5:$AT$906=$AT103,$L$5:$L$906),1)</f>
        <v>-10.594999999999999</v>
      </c>
      <c r="AH103" s="406" cm="1">
        <f t="array" ref="AH103">_xlfn.QUARTILE.EXC(IF($AT$5:$AT$906=$AT103,$L$5:$L$906),3)</f>
        <v>0.95</v>
      </c>
      <c r="AI103" s="406">
        <f t="shared" si="45"/>
        <v>11.544999999999998</v>
      </c>
      <c r="AJ103" s="406">
        <f t="shared" si="46"/>
        <v>-27.912499999999994</v>
      </c>
      <c r="AK103" s="406">
        <f t="shared" si="47"/>
        <v>18.267499999999995</v>
      </c>
      <c r="AL103" s="406" t="b">
        <f t="shared" si="48"/>
        <v>0</v>
      </c>
      <c r="AM103" s="406" cm="1">
        <f t="array" ref="AM103">_xlfn.QUARTILE.EXC(IF($AT$5:$AT$906=$AT103,$M$5:$M$906),1)</f>
        <v>-17.670000000000002</v>
      </c>
      <c r="AN103" s="406" cm="1">
        <f t="array" ref="AN103">_xlfn.QUARTILE.EXC(IF($AT$5:$AT$906=$AT103,$M$5:$M$906),3)</f>
        <v>-3.92</v>
      </c>
      <c r="AO103" s="406">
        <f t="shared" si="49"/>
        <v>13.750000000000002</v>
      </c>
      <c r="AP103" s="406">
        <f t="shared" si="50"/>
        <v>-38.295000000000002</v>
      </c>
      <c r="AQ103" s="406">
        <f t="shared" si="51"/>
        <v>16.705000000000005</v>
      </c>
      <c r="AR103" s="406" t="b">
        <f t="shared" si="52"/>
        <v>0</v>
      </c>
      <c r="AS103" s="404" t="str">
        <f>INDEX('Org2567'!$BM:$BM,MATCH(Raw_DATA!A103,'Org2567'!$D:$D,0))</f>
        <v>รพช.F1 P50,000-100,000</v>
      </c>
      <c r="AT103" s="404">
        <f>INDEX('Org2567'!$BL:$BL,MATCH(Raw_DATA!A103,'Org2567'!$D:$D,0))</f>
        <v>10</v>
      </c>
      <c r="AU103" s="113"/>
      <c r="AV103" s="101">
        <v>191.47</v>
      </c>
      <c r="AW103" s="101">
        <v>23.14</v>
      </c>
      <c r="AX103" s="101">
        <v>45.74</v>
      </c>
      <c r="AY103" s="101">
        <v>113.72</v>
      </c>
      <c r="AZ103" s="101">
        <v>25.66</v>
      </c>
    </row>
    <row r="104" spans="1:52" x14ac:dyDescent="0.7">
      <c r="A104" s="101" t="s">
        <v>119</v>
      </c>
      <c r="B104" s="101" t="s">
        <v>1005</v>
      </c>
      <c r="C104" s="111" t="str">
        <f>IF(A104="","",INDEX(ID!P:P,MATCH(Raw_DATA!A104,ID!A:A,0)))</f>
        <v>รพช.F2 P&lt;=30,000</v>
      </c>
      <c r="D104" s="101">
        <f>IF(A104="","",INDEX(ID!M:M,MATCH(Raw_DATA!A104,ID!A:A,0)))</f>
        <v>5</v>
      </c>
      <c r="E104" s="112">
        <v>1.67</v>
      </c>
      <c r="F104" s="112">
        <v>1.55</v>
      </c>
      <c r="G104" s="112">
        <v>1.28</v>
      </c>
      <c r="H104" s="112">
        <v>6588135.3700000001</v>
      </c>
      <c r="I104" s="112">
        <v>-15837528.630000001</v>
      </c>
      <c r="J104" s="112">
        <v>-11195003.98</v>
      </c>
      <c r="K104" s="112">
        <v>2754910.62</v>
      </c>
      <c r="L104" s="112">
        <v>-14.98</v>
      </c>
      <c r="M104" s="112">
        <v>-41.81</v>
      </c>
      <c r="N104" s="112">
        <f t="shared" si="53"/>
        <v>102</v>
      </c>
      <c r="O104" s="112">
        <f t="shared" si="54"/>
        <v>26</v>
      </c>
      <c r="P104" s="112">
        <f t="shared" si="55"/>
        <v>52</v>
      </c>
      <c r="Q104" s="112">
        <f t="shared" si="56"/>
        <v>36</v>
      </c>
      <c r="R104" s="112">
        <f t="shared" si="57"/>
        <v>37</v>
      </c>
      <c r="S104" s="112" cm="1">
        <f t="array" ref="S104">_xlfn.QUARTILE.EXC(IF($D$5:$D$906=$D104,$L$5:$L$906),1)</f>
        <v>-9.4075000000000006</v>
      </c>
      <c r="T104" s="112" cm="1">
        <f t="array" ref="T104">_xlfn.QUARTILE.EXC(IF($D$5:$D$906=$D104,$L$5:$L$906),3)</f>
        <v>1.645</v>
      </c>
      <c r="U104" s="112">
        <f t="shared" si="37"/>
        <v>11.0525</v>
      </c>
      <c r="V104" s="112">
        <f t="shared" si="38"/>
        <v>-25.986249999999998</v>
      </c>
      <c r="W104" s="112">
        <f t="shared" si="39"/>
        <v>18.223749999999999</v>
      </c>
      <c r="X104" s="112" t="b">
        <f t="shared" si="40"/>
        <v>0</v>
      </c>
      <c r="Y104" s="112" cm="1">
        <f t="array" ref="Y104">_xlfn.QUARTILE.EXC(IF($D$5:$D$906=$D104,$M$5:$M$906),1)</f>
        <v>-18.744999999999997</v>
      </c>
      <c r="Z104" s="112" cm="1">
        <f t="array" ref="Z104">_xlfn.QUARTILE.EXC(IF($D$5:$D$906=$D104,$M$5:$M$906),3)</f>
        <v>-2.7</v>
      </c>
      <c r="AA104" s="112">
        <f t="shared" si="41"/>
        <v>16.044999999999998</v>
      </c>
      <c r="AB104" s="112">
        <f t="shared" si="42"/>
        <v>-42.812499999999993</v>
      </c>
      <c r="AC104" s="112">
        <f t="shared" si="43"/>
        <v>21.367499999999996</v>
      </c>
      <c r="AD104" s="112" t="b">
        <f t="shared" si="44"/>
        <v>0</v>
      </c>
      <c r="AE104" s="101">
        <f t="shared" si="35"/>
        <v>1</v>
      </c>
      <c r="AF104" s="101">
        <f t="shared" si="36"/>
        <v>1</v>
      </c>
      <c r="AG104" s="406" cm="1">
        <f t="array" ref="AG104">_xlfn.QUARTILE.EXC(IF($AT$5:$AT$906=$AT104,$L$5:$L$906),1)</f>
        <v>-9.4075000000000006</v>
      </c>
      <c r="AH104" s="406" cm="1">
        <f t="array" ref="AH104">_xlfn.QUARTILE.EXC(IF($AT$5:$AT$906=$AT104,$L$5:$L$906),3)</f>
        <v>1.645</v>
      </c>
      <c r="AI104" s="406">
        <f t="shared" si="45"/>
        <v>11.0525</v>
      </c>
      <c r="AJ104" s="406">
        <f t="shared" si="46"/>
        <v>-25.986249999999998</v>
      </c>
      <c r="AK104" s="406">
        <f t="shared" si="47"/>
        <v>18.223749999999999</v>
      </c>
      <c r="AL104" s="406" t="b">
        <f t="shared" si="48"/>
        <v>0</v>
      </c>
      <c r="AM104" s="406" cm="1">
        <f t="array" ref="AM104">_xlfn.QUARTILE.EXC(IF($AT$5:$AT$906=$AT104,$M$5:$M$906),1)</f>
        <v>-18.744999999999997</v>
      </c>
      <c r="AN104" s="406" cm="1">
        <f t="array" ref="AN104">_xlfn.QUARTILE.EXC(IF($AT$5:$AT$906=$AT104,$M$5:$M$906),3)</f>
        <v>-2.7</v>
      </c>
      <c r="AO104" s="406">
        <f t="shared" si="49"/>
        <v>16.044999999999998</v>
      </c>
      <c r="AP104" s="406">
        <f t="shared" si="50"/>
        <v>-42.812499999999993</v>
      </c>
      <c r="AQ104" s="406">
        <f t="shared" si="51"/>
        <v>21.367499999999996</v>
      </c>
      <c r="AR104" s="406" t="b">
        <f t="shared" si="52"/>
        <v>0</v>
      </c>
      <c r="AS104" s="404" t="str">
        <f>INDEX('Org2567'!$BM:$BM,MATCH(Raw_DATA!A104,'Org2567'!$D:$D,0))</f>
        <v>รพช.F2 P&lt;=30,000</v>
      </c>
      <c r="AT104" s="404">
        <f>INDEX('Org2567'!$BL:$BL,MATCH(Raw_DATA!A104,'Org2567'!$D:$D,0))</f>
        <v>5</v>
      </c>
      <c r="AU104" s="113"/>
      <c r="AV104" s="101">
        <v>101.66</v>
      </c>
      <c r="AW104" s="101">
        <v>26.44</v>
      </c>
      <c r="AX104" s="101">
        <v>51.67</v>
      </c>
      <c r="AY104" s="101">
        <v>36.119999999999997</v>
      </c>
      <c r="AZ104" s="101">
        <v>37.1</v>
      </c>
    </row>
    <row r="105" spans="1:52" x14ac:dyDescent="0.7">
      <c r="A105" s="101" t="s">
        <v>120</v>
      </c>
      <c r="B105" s="101" t="s">
        <v>1008</v>
      </c>
      <c r="C105" s="111" t="str">
        <f>IF(A105="","",INDEX(ID!P:P,MATCH(Raw_DATA!A105,ID!A:A,0)))</f>
        <v>รพช.M2 B&lt;=100</v>
      </c>
      <c r="D105" s="101">
        <f>IF(A105="","",INDEX(ID!M:M,MATCH(Raw_DATA!A105,ID!A:A,0)))</f>
        <v>12</v>
      </c>
      <c r="E105" s="112">
        <v>2.11</v>
      </c>
      <c r="F105" s="112">
        <v>2.0299999999999998</v>
      </c>
      <c r="G105" s="112">
        <v>1.53</v>
      </c>
      <c r="H105" s="112">
        <v>42821883.75</v>
      </c>
      <c r="I105" s="112">
        <v>-9819366.1799999997</v>
      </c>
      <c r="J105" s="112">
        <v>1236409.32</v>
      </c>
      <c r="K105" s="112">
        <v>20660815.370000001</v>
      </c>
      <c r="L105" s="112">
        <v>0.64</v>
      </c>
      <c r="M105" s="112">
        <v>-6.34</v>
      </c>
      <c r="N105" s="112">
        <f t="shared" si="53"/>
        <v>197</v>
      </c>
      <c r="O105" s="112">
        <f t="shared" si="54"/>
        <v>38</v>
      </c>
      <c r="P105" s="112">
        <f t="shared" si="55"/>
        <v>78</v>
      </c>
      <c r="Q105" s="112">
        <f t="shared" si="56"/>
        <v>29</v>
      </c>
      <c r="R105" s="112">
        <f t="shared" si="57"/>
        <v>29</v>
      </c>
      <c r="S105" s="112" cm="1">
        <f t="array" ref="S105">_xlfn.QUARTILE.EXC(IF($D$5:$D$906=$D105,$L$5:$L$906),1)</f>
        <v>-15.01</v>
      </c>
      <c r="T105" s="112" cm="1">
        <f t="array" ref="T105">_xlfn.QUARTILE.EXC(IF($D$5:$D$906=$D105,$L$5:$L$906),3)</f>
        <v>4.4000000000000004</v>
      </c>
      <c r="U105" s="112">
        <f t="shared" si="37"/>
        <v>19.41</v>
      </c>
      <c r="V105" s="112">
        <f t="shared" si="38"/>
        <v>-44.125</v>
      </c>
      <c r="W105" s="112">
        <f t="shared" si="39"/>
        <v>33.515000000000001</v>
      </c>
      <c r="X105" s="112" t="b">
        <f t="shared" si="40"/>
        <v>0</v>
      </c>
      <c r="Y105" s="112" cm="1">
        <f t="array" ref="Y105">_xlfn.QUARTILE.EXC(IF($D$5:$D$906=$D105,$M$5:$M$906),1)</f>
        <v>-15.23</v>
      </c>
      <c r="Z105" s="112" cm="1">
        <f t="array" ref="Z105">_xlfn.QUARTILE.EXC(IF($D$5:$D$906=$D105,$M$5:$M$906),3)</f>
        <v>-0.92</v>
      </c>
      <c r="AA105" s="112">
        <f t="shared" si="41"/>
        <v>14.31</v>
      </c>
      <c r="AB105" s="112">
        <f t="shared" si="42"/>
        <v>-36.695</v>
      </c>
      <c r="AC105" s="112">
        <f t="shared" si="43"/>
        <v>20.544999999999998</v>
      </c>
      <c r="AD105" s="112" t="b">
        <f t="shared" si="44"/>
        <v>0</v>
      </c>
      <c r="AE105" s="101">
        <f t="shared" si="35"/>
        <v>1</v>
      </c>
      <c r="AF105" s="101">
        <f t="shared" si="36"/>
        <v>0</v>
      </c>
      <c r="AG105" s="406" cm="1">
        <f t="array" ref="AG105">_xlfn.QUARTILE.EXC(IF($AT$5:$AT$906=$AT105,$L$5:$L$906),1)</f>
        <v>-15.01</v>
      </c>
      <c r="AH105" s="406" cm="1">
        <f t="array" ref="AH105">_xlfn.QUARTILE.EXC(IF($AT$5:$AT$906=$AT105,$L$5:$L$906),3)</f>
        <v>4.4000000000000004</v>
      </c>
      <c r="AI105" s="406">
        <f t="shared" si="45"/>
        <v>19.41</v>
      </c>
      <c r="AJ105" s="406">
        <f t="shared" si="46"/>
        <v>-44.125</v>
      </c>
      <c r="AK105" s="406">
        <f t="shared" si="47"/>
        <v>33.515000000000001</v>
      </c>
      <c r="AL105" s="406" t="b">
        <f t="shared" si="48"/>
        <v>0</v>
      </c>
      <c r="AM105" s="406" cm="1">
        <f t="array" ref="AM105">_xlfn.QUARTILE.EXC(IF($AT$5:$AT$906=$AT105,$M$5:$M$906),1)</f>
        <v>-15.23</v>
      </c>
      <c r="AN105" s="406" cm="1">
        <f t="array" ref="AN105">_xlfn.QUARTILE.EXC(IF($AT$5:$AT$906=$AT105,$M$5:$M$906),3)</f>
        <v>-0.92</v>
      </c>
      <c r="AO105" s="406">
        <f t="shared" si="49"/>
        <v>14.31</v>
      </c>
      <c r="AP105" s="406">
        <f t="shared" si="50"/>
        <v>-36.695</v>
      </c>
      <c r="AQ105" s="406">
        <f t="shared" si="51"/>
        <v>20.544999999999998</v>
      </c>
      <c r="AR105" s="406" t="b">
        <f t="shared" si="52"/>
        <v>0</v>
      </c>
      <c r="AS105" s="404" t="str">
        <f>INDEX('Org2567'!$BM:$BM,MATCH(Raw_DATA!A105,'Org2567'!$D:$D,0))</f>
        <v>รพช.M2 B&lt;=100</v>
      </c>
      <c r="AT105" s="404">
        <f>INDEX('Org2567'!$BL:$BL,MATCH(Raw_DATA!A105,'Org2567'!$D:$D,0))</f>
        <v>12</v>
      </c>
      <c r="AU105" s="113"/>
      <c r="AV105" s="101">
        <v>196.92</v>
      </c>
      <c r="AW105" s="101">
        <v>37.880000000000003</v>
      </c>
      <c r="AX105" s="101">
        <v>78.39</v>
      </c>
      <c r="AY105" s="101">
        <v>28.96</v>
      </c>
      <c r="AZ105" s="101">
        <v>28.88</v>
      </c>
    </row>
    <row r="106" spans="1:52" x14ac:dyDescent="0.7">
      <c r="A106" s="101" t="s">
        <v>121</v>
      </c>
      <c r="B106" s="101" t="s">
        <v>1011</v>
      </c>
      <c r="C106" s="111" t="str">
        <f>IF(A106="","",INDEX(ID!P:P,MATCH(Raw_DATA!A106,ID!A:A,0)))</f>
        <v>รพช.F2 P&lt;=30,000</v>
      </c>
      <c r="D106" s="101">
        <f>IF(A106="","",INDEX(ID!M:M,MATCH(Raw_DATA!A106,ID!A:A,0)))</f>
        <v>5</v>
      </c>
      <c r="E106" s="112">
        <v>1.02</v>
      </c>
      <c r="F106" s="112">
        <v>0.92</v>
      </c>
      <c r="G106" s="112">
        <v>0.51</v>
      </c>
      <c r="H106" s="112">
        <v>217243.37</v>
      </c>
      <c r="I106" s="112">
        <v>-4769293.5599999996</v>
      </c>
      <c r="J106" s="112">
        <v>-2236007.23</v>
      </c>
      <c r="K106" s="112">
        <v>-5281899.83</v>
      </c>
      <c r="L106" s="112">
        <v>-2.75</v>
      </c>
      <c r="M106" s="112">
        <v>-15.23</v>
      </c>
      <c r="N106" s="112">
        <f t="shared" si="53"/>
        <v>176</v>
      </c>
      <c r="O106" s="112">
        <f t="shared" si="54"/>
        <v>28</v>
      </c>
      <c r="P106" s="112">
        <f t="shared" si="55"/>
        <v>43</v>
      </c>
      <c r="Q106" s="112">
        <f t="shared" si="56"/>
        <v>66</v>
      </c>
      <c r="R106" s="112">
        <f t="shared" si="57"/>
        <v>41</v>
      </c>
      <c r="S106" s="112" cm="1">
        <f t="array" ref="S106">_xlfn.QUARTILE.EXC(IF($D$5:$D$906=$D106,$L$5:$L$906),1)</f>
        <v>-9.4075000000000006</v>
      </c>
      <c r="T106" s="112" cm="1">
        <f t="array" ref="T106">_xlfn.QUARTILE.EXC(IF($D$5:$D$906=$D106,$L$5:$L$906),3)</f>
        <v>1.645</v>
      </c>
      <c r="U106" s="112">
        <f t="shared" si="37"/>
        <v>11.0525</v>
      </c>
      <c r="V106" s="112">
        <f t="shared" si="38"/>
        <v>-25.986249999999998</v>
      </c>
      <c r="W106" s="112">
        <f t="shared" si="39"/>
        <v>18.223749999999999</v>
      </c>
      <c r="X106" s="112" t="b">
        <f t="shared" si="40"/>
        <v>0</v>
      </c>
      <c r="Y106" s="112" cm="1">
        <f t="array" ref="Y106">_xlfn.QUARTILE.EXC(IF($D$5:$D$906=$D106,$M$5:$M$906),1)</f>
        <v>-18.744999999999997</v>
      </c>
      <c r="Z106" s="112" cm="1">
        <f t="array" ref="Z106">_xlfn.QUARTILE.EXC(IF($D$5:$D$906=$D106,$M$5:$M$906),3)</f>
        <v>-2.7</v>
      </c>
      <c r="AA106" s="112">
        <f t="shared" si="41"/>
        <v>16.044999999999998</v>
      </c>
      <c r="AB106" s="112">
        <f t="shared" si="42"/>
        <v>-42.812499999999993</v>
      </c>
      <c r="AC106" s="112">
        <f t="shared" si="43"/>
        <v>21.367499999999996</v>
      </c>
      <c r="AD106" s="112" t="b">
        <f t="shared" si="44"/>
        <v>0</v>
      </c>
      <c r="AE106" s="101">
        <f t="shared" si="35"/>
        <v>1</v>
      </c>
      <c r="AF106" s="101">
        <f t="shared" si="36"/>
        <v>1</v>
      </c>
      <c r="AG106" s="406" cm="1">
        <f t="array" ref="AG106">_xlfn.QUARTILE.EXC(IF($AT$5:$AT$906=$AT106,$L$5:$L$906),1)</f>
        <v>-9.4075000000000006</v>
      </c>
      <c r="AH106" s="406" cm="1">
        <f t="array" ref="AH106">_xlfn.QUARTILE.EXC(IF($AT$5:$AT$906=$AT106,$L$5:$L$906),3)</f>
        <v>1.645</v>
      </c>
      <c r="AI106" s="406">
        <f t="shared" si="45"/>
        <v>11.0525</v>
      </c>
      <c r="AJ106" s="406">
        <f t="shared" si="46"/>
        <v>-25.986249999999998</v>
      </c>
      <c r="AK106" s="406">
        <f t="shared" si="47"/>
        <v>18.223749999999999</v>
      </c>
      <c r="AL106" s="406" t="b">
        <f t="shared" si="48"/>
        <v>0</v>
      </c>
      <c r="AM106" s="406" cm="1">
        <f t="array" ref="AM106">_xlfn.QUARTILE.EXC(IF($AT$5:$AT$906=$AT106,$M$5:$M$906),1)</f>
        <v>-18.744999999999997</v>
      </c>
      <c r="AN106" s="406" cm="1">
        <f t="array" ref="AN106">_xlfn.QUARTILE.EXC(IF($AT$5:$AT$906=$AT106,$M$5:$M$906),3)</f>
        <v>-2.7</v>
      </c>
      <c r="AO106" s="406">
        <f t="shared" si="49"/>
        <v>16.044999999999998</v>
      </c>
      <c r="AP106" s="406">
        <f t="shared" si="50"/>
        <v>-42.812499999999993</v>
      </c>
      <c r="AQ106" s="406">
        <f t="shared" si="51"/>
        <v>21.367499999999996</v>
      </c>
      <c r="AR106" s="406" t="b">
        <f t="shared" si="52"/>
        <v>0</v>
      </c>
      <c r="AS106" s="404" t="str">
        <f>INDEX('Org2567'!$BM:$BM,MATCH(Raw_DATA!A106,'Org2567'!$D:$D,0))</f>
        <v>รพช.F2 P&lt;=30,000</v>
      </c>
      <c r="AT106" s="404">
        <f>INDEX('Org2567'!$BL:$BL,MATCH(Raw_DATA!A106,'Org2567'!$D:$D,0))</f>
        <v>5</v>
      </c>
      <c r="AU106" s="113"/>
      <c r="AV106" s="101">
        <v>175.51</v>
      </c>
      <c r="AW106" s="101">
        <v>28.22</v>
      </c>
      <c r="AX106" s="101">
        <v>42.56</v>
      </c>
      <c r="AY106" s="101">
        <v>66.37</v>
      </c>
      <c r="AZ106" s="101">
        <v>41.1</v>
      </c>
    </row>
    <row r="107" spans="1:52" x14ac:dyDescent="0.7">
      <c r="A107" s="101" t="s">
        <v>122</v>
      </c>
      <c r="B107" s="101" t="s">
        <v>1014</v>
      </c>
      <c r="C107" s="111" t="str">
        <f>IF(A107="","",INDEX(ID!P:P,MATCH(Raw_DATA!A107,ID!A:A,0)))</f>
        <v>รพช.F2 P&lt;=30,000</v>
      </c>
      <c r="D107" s="101">
        <f>IF(A107="","",INDEX(ID!M:M,MATCH(Raw_DATA!A107,ID!A:A,0)))</f>
        <v>5</v>
      </c>
      <c r="E107" s="112">
        <v>1.26</v>
      </c>
      <c r="F107" s="112">
        <v>1.1399999999999999</v>
      </c>
      <c r="G107" s="112">
        <v>0.89</v>
      </c>
      <c r="H107" s="112">
        <v>3822363.34</v>
      </c>
      <c r="I107" s="112">
        <v>-3570369.56</v>
      </c>
      <c r="J107" s="112">
        <v>-2547677.7999999998</v>
      </c>
      <c r="K107" s="112">
        <v>-1665229.22</v>
      </c>
      <c r="L107" s="112">
        <v>-3.89</v>
      </c>
      <c r="M107" s="112">
        <v>-6.64</v>
      </c>
      <c r="N107" s="112">
        <f t="shared" si="53"/>
        <v>298</v>
      </c>
      <c r="O107" s="112">
        <f t="shared" si="54"/>
        <v>38</v>
      </c>
      <c r="P107" s="112">
        <f t="shared" si="55"/>
        <v>49</v>
      </c>
      <c r="Q107" s="112">
        <f t="shared" si="56"/>
        <v>50</v>
      </c>
      <c r="R107" s="112">
        <f t="shared" si="57"/>
        <v>48</v>
      </c>
      <c r="S107" s="112" cm="1">
        <f t="array" ref="S107">_xlfn.QUARTILE.EXC(IF($D$5:$D$906=$D107,$L$5:$L$906),1)</f>
        <v>-9.4075000000000006</v>
      </c>
      <c r="T107" s="112" cm="1">
        <f t="array" ref="T107">_xlfn.QUARTILE.EXC(IF($D$5:$D$906=$D107,$L$5:$L$906),3)</f>
        <v>1.645</v>
      </c>
      <c r="U107" s="112">
        <f t="shared" si="37"/>
        <v>11.0525</v>
      </c>
      <c r="V107" s="112">
        <f t="shared" si="38"/>
        <v>-25.986249999999998</v>
      </c>
      <c r="W107" s="112">
        <f t="shared" si="39"/>
        <v>18.223749999999999</v>
      </c>
      <c r="X107" s="112" t="b">
        <f t="shared" si="40"/>
        <v>0</v>
      </c>
      <c r="Y107" s="112" cm="1">
        <f t="array" ref="Y107">_xlfn.QUARTILE.EXC(IF($D$5:$D$906=$D107,$M$5:$M$906),1)</f>
        <v>-18.744999999999997</v>
      </c>
      <c r="Z107" s="112" cm="1">
        <f t="array" ref="Z107">_xlfn.QUARTILE.EXC(IF($D$5:$D$906=$D107,$M$5:$M$906),3)</f>
        <v>-2.7</v>
      </c>
      <c r="AA107" s="112">
        <f t="shared" si="41"/>
        <v>16.044999999999998</v>
      </c>
      <c r="AB107" s="112">
        <f t="shared" si="42"/>
        <v>-42.812499999999993</v>
      </c>
      <c r="AC107" s="112">
        <f t="shared" si="43"/>
        <v>21.367499999999996</v>
      </c>
      <c r="AD107" s="112" t="b">
        <f t="shared" si="44"/>
        <v>0</v>
      </c>
      <c r="AE107" s="101">
        <f t="shared" si="35"/>
        <v>1</v>
      </c>
      <c r="AF107" s="101">
        <f t="shared" si="36"/>
        <v>1</v>
      </c>
      <c r="AG107" s="406" cm="1">
        <f t="array" ref="AG107">_xlfn.QUARTILE.EXC(IF($AT$5:$AT$906=$AT107,$L$5:$L$906),1)</f>
        <v>-9.4075000000000006</v>
      </c>
      <c r="AH107" s="406" cm="1">
        <f t="array" ref="AH107">_xlfn.QUARTILE.EXC(IF($AT$5:$AT$906=$AT107,$L$5:$L$906),3)</f>
        <v>1.645</v>
      </c>
      <c r="AI107" s="406">
        <f t="shared" si="45"/>
        <v>11.0525</v>
      </c>
      <c r="AJ107" s="406">
        <f t="shared" si="46"/>
        <v>-25.986249999999998</v>
      </c>
      <c r="AK107" s="406">
        <f t="shared" si="47"/>
        <v>18.223749999999999</v>
      </c>
      <c r="AL107" s="406" t="b">
        <f t="shared" si="48"/>
        <v>0</v>
      </c>
      <c r="AM107" s="406" cm="1">
        <f t="array" ref="AM107">_xlfn.QUARTILE.EXC(IF($AT$5:$AT$906=$AT107,$M$5:$M$906),1)</f>
        <v>-18.744999999999997</v>
      </c>
      <c r="AN107" s="406" cm="1">
        <f t="array" ref="AN107">_xlfn.QUARTILE.EXC(IF($AT$5:$AT$906=$AT107,$M$5:$M$906),3)</f>
        <v>-2.7</v>
      </c>
      <c r="AO107" s="406">
        <f t="shared" si="49"/>
        <v>16.044999999999998</v>
      </c>
      <c r="AP107" s="406">
        <f t="shared" si="50"/>
        <v>-42.812499999999993</v>
      </c>
      <c r="AQ107" s="406">
        <f t="shared" si="51"/>
        <v>21.367499999999996</v>
      </c>
      <c r="AR107" s="406" t="b">
        <f t="shared" si="52"/>
        <v>0</v>
      </c>
      <c r="AS107" s="404" t="str">
        <f>INDEX('Org2567'!$BM:$BM,MATCH(Raw_DATA!A107,'Org2567'!$D:$D,0))</f>
        <v>รพช.F2 P&lt;=30,000</v>
      </c>
      <c r="AT107" s="404">
        <f>INDEX('Org2567'!$BL:$BL,MATCH(Raw_DATA!A107,'Org2567'!$D:$D,0))</f>
        <v>5</v>
      </c>
      <c r="AU107" s="113"/>
      <c r="AV107" s="101">
        <v>298.35000000000002</v>
      </c>
      <c r="AW107" s="101">
        <v>38.090000000000003</v>
      </c>
      <c r="AX107" s="101">
        <v>48.69</v>
      </c>
      <c r="AY107" s="101">
        <v>49.94</v>
      </c>
      <c r="AZ107" s="101">
        <v>47.95</v>
      </c>
    </row>
    <row r="108" spans="1:52" x14ac:dyDescent="0.7">
      <c r="A108" s="101" t="s">
        <v>123</v>
      </c>
      <c r="B108" s="101" t="s">
        <v>1263</v>
      </c>
      <c r="C108" s="111" t="str">
        <f>IF(A108="","",INDEX(ID!P:P,MATCH(Raw_DATA!A108,ID!A:A,0)))</f>
        <v>รพท.S B&lt;=400</v>
      </c>
      <c r="D108" s="101">
        <f>IF(A108="","",INDEX(ID!M:M,MATCH(Raw_DATA!A108,ID!A:A,0)))</f>
        <v>16</v>
      </c>
      <c r="E108" s="112">
        <v>2.02</v>
      </c>
      <c r="F108" s="112">
        <v>1.83</v>
      </c>
      <c r="G108" s="112">
        <v>1.18</v>
      </c>
      <c r="H108" s="112">
        <v>203974896.61000001</v>
      </c>
      <c r="I108" s="112">
        <v>-49271021.640000001</v>
      </c>
      <c r="J108" s="112">
        <v>-11994408.07</v>
      </c>
      <c r="K108" s="112">
        <v>35734927.719999999</v>
      </c>
      <c r="L108" s="112">
        <v>-1.2</v>
      </c>
      <c r="M108" s="112">
        <v>-3.69</v>
      </c>
      <c r="N108" s="112">
        <f t="shared" si="53"/>
        <v>93</v>
      </c>
      <c r="O108" s="112">
        <f t="shared" si="54"/>
        <v>54</v>
      </c>
      <c r="P108" s="112">
        <f t="shared" si="55"/>
        <v>47</v>
      </c>
      <c r="Q108" s="112">
        <f t="shared" si="56"/>
        <v>206</v>
      </c>
      <c r="R108" s="112">
        <f t="shared" si="57"/>
        <v>27</v>
      </c>
      <c r="S108" s="112" cm="1">
        <f t="array" ref="S108">_xlfn.QUARTILE.EXC(IF($D$5:$D$906=$D108,$L$5:$L$906),1)</f>
        <v>-2.1850000000000001</v>
      </c>
      <c r="T108" s="112" cm="1">
        <f t="array" ref="T108">_xlfn.QUARTILE.EXC(IF($D$5:$D$906=$D108,$L$5:$L$906),3)</f>
        <v>5.5750000000000002</v>
      </c>
      <c r="U108" s="112">
        <f t="shared" si="37"/>
        <v>7.76</v>
      </c>
      <c r="V108" s="112">
        <f t="shared" si="38"/>
        <v>-13.825000000000001</v>
      </c>
      <c r="W108" s="112">
        <f t="shared" si="39"/>
        <v>17.215</v>
      </c>
      <c r="X108" s="112" t="b">
        <f t="shared" si="40"/>
        <v>0</v>
      </c>
      <c r="Y108" s="112" cm="1">
        <f t="array" ref="Y108">_xlfn.QUARTILE.EXC(IF($D$5:$D$906=$D108,$M$5:$M$906),1)</f>
        <v>-5.58</v>
      </c>
      <c r="Z108" s="112" cm="1">
        <f t="array" ref="Z108">_xlfn.QUARTILE.EXC(IF($D$5:$D$906=$D108,$M$5:$M$906),3)</f>
        <v>0.90500000000000003</v>
      </c>
      <c r="AA108" s="112">
        <f t="shared" si="41"/>
        <v>6.4850000000000003</v>
      </c>
      <c r="AB108" s="112">
        <f t="shared" si="42"/>
        <v>-15.307500000000001</v>
      </c>
      <c r="AC108" s="112">
        <f t="shared" si="43"/>
        <v>10.6325</v>
      </c>
      <c r="AD108" s="112" t="b">
        <f t="shared" si="44"/>
        <v>0</v>
      </c>
      <c r="AE108" s="101">
        <f t="shared" si="35"/>
        <v>1</v>
      </c>
      <c r="AF108" s="101">
        <f t="shared" si="36"/>
        <v>1</v>
      </c>
      <c r="AG108" s="406" cm="1">
        <f t="array" ref="AG108">_xlfn.QUARTILE.EXC(IF($AT$5:$AT$906=$AT108,$L$5:$L$906),1)</f>
        <v>-2.1850000000000001</v>
      </c>
      <c r="AH108" s="406" cm="1">
        <f t="array" ref="AH108">_xlfn.QUARTILE.EXC(IF($AT$5:$AT$906=$AT108,$L$5:$L$906),3)</f>
        <v>5.5750000000000002</v>
      </c>
      <c r="AI108" s="406">
        <f t="shared" si="45"/>
        <v>7.76</v>
      </c>
      <c r="AJ108" s="406">
        <f t="shared" si="46"/>
        <v>-13.825000000000001</v>
      </c>
      <c r="AK108" s="406">
        <f t="shared" si="47"/>
        <v>17.215</v>
      </c>
      <c r="AL108" s="406" t="b">
        <f t="shared" si="48"/>
        <v>0</v>
      </c>
      <c r="AM108" s="406" cm="1">
        <f t="array" ref="AM108">_xlfn.QUARTILE.EXC(IF($AT$5:$AT$906=$AT108,$M$5:$M$906),1)</f>
        <v>-5.58</v>
      </c>
      <c r="AN108" s="406" cm="1">
        <f t="array" ref="AN108">_xlfn.QUARTILE.EXC(IF($AT$5:$AT$906=$AT108,$M$5:$M$906),3)</f>
        <v>0.90500000000000003</v>
      </c>
      <c r="AO108" s="406">
        <f t="shared" si="49"/>
        <v>6.4850000000000003</v>
      </c>
      <c r="AP108" s="406">
        <f t="shared" si="50"/>
        <v>-15.307500000000001</v>
      </c>
      <c r="AQ108" s="406">
        <f t="shared" si="51"/>
        <v>10.6325</v>
      </c>
      <c r="AR108" s="406" t="b">
        <f t="shared" si="52"/>
        <v>0</v>
      </c>
      <c r="AS108" s="404" t="str">
        <f>INDEX('Org2567'!$BM:$BM,MATCH(Raw_DATA!A108,'Org2567'!$D:$D,0))</f>
        <v>รพท.S B&lt;=400</v>
      </c>
      <c r="AT108" s="404">
        <f>INDEX('Org2567'!$BL:$BL,MATCH(Raw_DATA!A108,'Org2567'!$D:$D,0))</f>
        <v>16</v>
      </c>
      <c r="AU108" s="113"/>
      <c r="AV108" s="101">
        <v>92.64</v>
      </c>
      <c r="AW108" s="101">
        <v>54.43</v>
      </c>
      <c r="AX108" s="101">
        <v>47.23</v>
      </c>
      <c r="AY108" s="101">
        <v>206.2</v>
      </c>
      <c r="AZ108" s="101">
        <v>27.33</v>
      </c>
    </row>
    <row r="109" spans="1:52" x14ac:dyDescent="0.7">
      <c r="A109" s="101" t="s">
        <v>124</v>
      </c>
      <c r="B109" s="101" t="s">
        <v>1267</v>
      </c>
      <c r="C109" s="111" t="str">
        <f>IF(A109="","",INDEX(ID!P:P,MATCH(Raw_DATA!A109,ID!A:A,0)))</f>
        <v>รพท.S B&gt;400</v>
      </c>
      <c r="D109" s="101">
        <f>IF(A109="","",INDEX(ID!M:M,MATCH(Raw_DATA!A109,ID!A:A,0)))</f>
        <v>17</v>
      </c>
      <c r="E109" s="112">
        <v>3.7</v>
      </c>
      <c r="F109" s="112">
        <v>3.48</v>
      </c>
      <c r="G109" s="112">
        <v>2.2599999999999998</v>
      </c>
      <c r="H109" s="112">
        <v>424761892.99000001</v>
      </c>
      <c r="I109" s="112">
        <v>-233577587.56999999</v>
      </c>
      <c r="J109" s="112">
        <v>-69100312.379999995</v>
      </c>
      <c r="K109" s="112">
        <v>199282348.63</v>
      </c>
      <c r="L109" s="112">
        <v>-6.33</v>
      </c>
      <c r="M109" s="112">
        <v>-12.38</v>
      </c>
      <c r="N109" s="112">
        <f t="shared" si="53"/>
        <v>56</v>
      </c>
      <c r="O109" s="112">
        <f t="shared" si="54"/>
        <v>34</v>
      </c>
      <c r="P109" s="112">
        <f t="shared" si="55"/>
        <v>34</v>
      </c>
      <c r="Q109" s="112">
        <f t="shared" si="56"/>
        <v>37</v>
      </c>
      <c r="R109" s="112">
        <f t="shared" si="57"/>
        <v>29</v>
      </c>
      <c r="S109" s="112" cm="1">
        <f t="array" ref="S109">_xlfn.QUARTILE.EXC(IF($D$5:$D$906=$D109,$L$5:$L$906),1)</f>
        <v>-0.03</v>
      </c>
      <c r="T109" s="112" cm="1">
        <f t="array" ref="T109">_xlfn.QUARTILE.EXC(IF($D$5:$D$906=$D109,$L$5:$L$906),3)</f>
        <v>9.4700000000000006</v>
      </c>
      <c r="U109" s="112">
        <f t="shared" si="37"/>
        <v>9.5</v>
      </c>
      <c r="V109" s="112">
        <f t="shared" si="38"/>
        <v>-14.28</v>
      </c>
      <c r="W109" s="112">
        <f t="shared" si="39"/>
        <v>23.72</v>
      </c>
      <c r="X109" s="112" t="b">
        <f t="shared" si="40"/>
        <v>0</v>
      </c>
      <c r="Y109" s="112" cm="1">
        <f t="array" ref="Y109">_xlfn.QUARTILE.EXC(IF($D$5:$D$906=$D109,$M$5:$M$906),1)</f>
        <v>-6.29</v>
      </c>
      <c r="Z109" s="112" cm="1">
        <f t="array" ref="Z109">_xlfn.QUARTILE.EXC(IF($D$5:$D$906=$D109,$M$5:$M$906),3)</f>
        <v>1.83</v>
      </c>
      <c r="AA109" s="112">
        <f t="shared" si="41"/>
        <v>8.120000000000001</v>
      </c>
      <c r="AB109" s="112">
        <f t="shared" si="42"/>
        <v>-18.470000000000002</v>
      </c>
      <c r="AC109" s="112">
        <f t="shared" si="43"/>
        <v>14.010000000000002</v>
      </c>
      <c r="AD109" s="112" t="b">
        <f t="shared" si="44"/>
        <v>0</v>
      </c>
      <c r="AE109" s="101">
        <f t="shared" si="35"/>
        <v>1</v>
      </c>
      <c r="AF109" s="101">
        <f t="shared" si="36"/>
        <v>1</v>
      </c>
      <c r="AG109" s="406" cm="1">
        <f t="array" ref="AG109">_xlfn.QUARTILE.EXC(IF($AT$5:$AT$906=$AT109,$L$5:$L$906),1)</f>
        <v>-0.03</v>
      </c>
      <c r="AH109" s="406" cm="1">
        <f t="array" ref="AH109">_xlfn.QUARTILE.EXC(IF($AT$5:$AT$906=$AT109,$L$5:$L$906),3)</f>
        <v>9.4700000000000006</v>
      </c>
      <c r="AI109" s="406">
        <f t="shared" si="45"/>
        <v>9.5</v>
      </c>
      <c r="AJ109" s="406">
        <f t="shared" si="46"/>
        <v>-14.28</v>
      </c>
      <c r="AK109" s="406">
        <f t="shared" si="47"/>
        <v>23.72</v>
      </c>
      <c r="AL109" s="406" t="b">
        <f t="shared" si="48"/>
        <v>0</v>
      </c>
      <c r="AM109" s="406" cm="1">
        <f t="array" ref="AM109">_xlfn.QUARTILE.EXC(IF($AT$5:$AT$906=$AT109,$M$5:$M$906),1)</f>
        <v>-6.29</v>
      </c>
      <c r="AN109" s="406" cm="1">
        <f t="array" ref="AN109">_xlfn.QUARTILE.EXC(IF($AT$5:$AT$906=$AT109,$M$5:$M$906),3)</f>
        <v>1.83</v>
      </c>
      <c r="AO109" s="406">
        <f t="shared" si="49"/>
        <v>8.120000000000001</v>
      </c>
      <c r="AP109" s="406">
        <f t="shared" si="50"/>
        <v>-18.470000000000002</v>
      </c>
      <c r="AQ109" s="406">
        <f t="shared" si="51"/>
        <v>14.010000000000002</v>
      </c>
      <c r="AR109" s="406" t="b">
        <f t="shared" si="52"/>
        <v>0</v>
      </c>
      <c r="AS109" s="404" t="str">
        <f>INDEX('Org2567'!$BM:$BM,MATCH(Raw_DATA!A109,'Org2567'!$D:$D,0))</f>
        <v>รพท.S B&gt;400</v>
      </c>
      <c r="AT109" s="404">
        <f>INDEX('Org2567'!$BL:$BL,MATCH(Raw_DATA!A109,'Org2567'!$D:$D,0))</f>
        <v>17</v>
      </c>
      <c r="AU109" s="113"/>
      <c r="AV109" s="101">
        <v>55.58</v>
      </c>
      <c r="AW109" s="101">
        <v>34.4</v>
      </c>
      <c r="AX109" s="101">
        <v>33.86</v>
      </c>
      <c r="AY109" s="101">
        <v>37.15</v>
      </c>
      <c r="AZ109" s="101">
        <v>29.15</v>
      </c>
    </row>
    <row r="110" spans="1:52" x14ac:dyDescent="0.7">
      <c r="A110" s="101" t="s">
        <v>125</v>
      </c>
      <c r="B110" s="101" t="s">
        <v>1270</v>
      </c>
      <c r="C110" s="111" t="str">
        <f>IF(A110="","",INDEX(ID!P:P,MATCH(Raw_DATA!A110,ID!A:A,0)))</f>
        <v>รพช.F2 P30,000-60,000</v>
      </c>
      <c r="D110" s="101">
        <f>IF(A110="","",INDEX(ID!M:M,MATCH(Raw_DATA!A110,ID!A:A,0)))</f>
        <v>6</v>
      </c>
      <c r="E110" s="112">
        <v>2.67</v>
      </c>
      <c r="F110" s="112">
        <v>2.4</v>
      </c>
      <c r="G110" s="112">
        <v>1.1200000000000001</v>
      </c>
      <c r="H110" s="112">
        <v>17432868.199999999</v>
      </c>
      <c r="I110" s="112">
        <v>-17066481.48</v>
      </c>
      <c r="J110" s="112">
        <v>-6976928.0300000003</v>
      </c>
      <c r="K110" s="112">
        <v>508241.35</v>
      </c>
      <c r="L110" s="112">
        <v>-5.22</v>
      </c>
      <c r="M110" s="112">
        <v>-19.25</v>
      </c>
      <c r="N110" s="112">
        <f t="shared" si="53"/>
        <v>38</v>
      </c>
      <c r="O110" s="112">
        <f t="shared" si="54"/>
        <v>18</v>
      </c>
      <c r="P110" s="112">
        <f t="shared" si="55"/>
        <v>10</v>
      </c>
      <c r="Q110" s="112">
        <f t="shared" si="56"/>
        <v>43</v>
      </c>
      <c r="R110" s="112">
        <f t="shared" si="57"/>
        <v>40</v>
      </c>
      <c r="S110" s="112" cm="1">
        <f t="array" ref="S110">_xlfn.QUARTILE.EXC(IF($D$5:$D$906=$D110,$L$5:$L$906),1)</f>
        <v>-10.317499999999999</v>
      </c>
      <c r="T110" s="112" cm="1">
        <f t="array" ref="T110">_xlfn.QUARTILE.EXC(IF($D$5:$D$906=$D110,$L$5:$L$906),3)</f>
        <v>1.0349999999999999</v>
      </c>
      <c r="U110" s="112">
        <f t="shared" si="37"/>
        <v>11.352499999999999</v>
      </c>
      <c r="V110" s="112">
        <f t="shared" si="38"/>
        <v>-27.346249999999998</v>
      </c>
      <c r="W110" s="112">
        <f t="shared" si="39"/>
        <v>18.063749999999999</v>
      </c>
      <c r="X110" s="112" t="b">
        <f t="shared" si="40"/>
        <v>0</v>
      </c>
      <c r="Y110" s="112" cm="1">
        <f t="array" ref="Y110">_xlfn.QUARTILE.EXC(IF($D$5:$D$906=$D110,$M$5:$M$906),1)</f>
        <v>-15.98</v>
      </c>
      <c r="Z110" s="112" cm="1">
        <f t="array" ref="Z110">_xlfn.QUARTILE.EXC(IF($D$5:$D$906=$D110,$M$5:$M$906),3)</f>
        <v>-2.4</v>
      </c>
      <c r="AA110" s="112">
        <f t="shared" si="41"/>
        <v>13.58</v>
      </c>
      <c r="AB110" s="112">
        <f t="shared" si="42"/>
        <v>-36.35</v>
      </c>
      <c r="AC110" s="112">
        <f t="shared" si="43"/>
        <v>17.970000000000002</v>
      </c>
      <c r="AD110" s="112" t="b">
        <f t="shared" si="44"/>
        <v>0</v>
      </c>
      <c r="AE110" s="101">
        <f t="shared" si="35"/>
        <v>1</v>
      </c>
      <c r="AF110" s="101">
        <f t="shared" si="36"/>
        <v>1</v>
      </c>
      <c r="AG110" s="406" cm="1">
        <f t="array" ref="AG110">_xlfn.QUARTILE.EXC(IF($AT$5:$AT$906=$AT110,$L$5:$L$906),1)</f>
        <v>-9.3850000000000016</v>
      </c>
      <c r="AH110" s="406" cm="1">
        <f t="array" ref="AH110">_xlfn.QUARTILE.EXC(IF($AT$5:$AT$906=$AT110,$L$5:$L$906),3)</f>
        <v>1.2250000000000001</v>
      </c>
      <c r="AI110" s="406">
        <f t="shared" si="45"/>
        <v>10.610000000000001</v>
      </c>
      <c r="AJ110" s="406">
        <f t="shared" si="46"/>
        <v>-25.300000000000004</v>
      </c>
      <c r="AK110" s="406">
        <f t="shared" si="47"/>
        <v>17.140000000000004</v>
      </c>
      <c r="AL110" s="406" t="b">
        <f t="shared" si="48"/>
        <v>0</v>
      </c>
      <c r="AM110" s="406" cm="1">
        <f t="array" ref="AM110">_xlfn.QUARTILE.EXC(IF($AT$5:$AT$906=$AT110,$M$5:$M$906),1)</f>
        <v>-15.515000000000001</v>
      </c>
      <c r="AN110" s="406" cm="1">
        <f t="array" ref="AN110">_xlfn.QUARTILE.EXC(IF($AT$5:$AT$906=$AT110,$M$5:$M$906),3)</f>
        <v>-2.2599999999999998</v>
      </c>
      <c r="AO110" s="406">
        <f t="shared" si="49"/>
        <v>13.255000000000001</v>
      </c>
      <c r="AP110" s="406">
        <f t="shared" si="50"/>
        <v>-35.397500000000001</v>
      </c>
      <c r="AQ110" s="406">
        <f t="shared" si="51"/>
        <v>17.622500000000002</v>
      </c>
      <c r="AR110" s="406" t="b">
        <f t="shared" si="52"/>
        <v>0</v>
      </c>
      <c r="AS110" s="404" t="str">
        <f>INDEX('Org2567'!$BM:$BM,MATCH(Raw_DATA!A110,'Org2567'!$D:$D,0))</f>
        <v>รพช.F2 P30,000-60,000</v>
      </c>
      <c r="AT110" s="404">
        <f>INDEX('Org2567'!$BL:$BL,MATCH(Raw_DATA!A110,'Org2567'!$D:$D,0))</f>
        <v>6</v>
      </c>
      <c r="AU110" s="113"/>
      <c r="AV110" s="101">
        <v>37.96</v>
      </c>
      <c r="AW110" s="101">
        <v>18.09</v>
      </c>
      <c r="AX110" s="101">
        <v>10.09</v>
      </c>
      <c r="AY110" s="101">
        <v>43.45</v>
      </c>
      <c r="AZ110" s="101">
        <v>39.770000000000003</v>
      </c>
    </row>
    <row r="111" spans="1:52" x14ac:dyDescent="0.7">
      <c r="A111" s="101" t="s">
        <v>126</v>
      </c>
      <c r="B111" s="101" t="s">
        <v>1273</v>
      </c>
      <c r="C111" s="111" t="str">
        <f>IF(A111="","",INDEX(ID!P:P,MATCH(Raw_DATA!A111,ID!A:A,0)))</f>
        <v>รพช.F2 P&lt;=30,000</v>
      </c>
      <c r="D111" s="101">
        <f>IF(A111="","",INDEX(ID!M:M,MATCH(Raw_DATA!A111,ID!A:A,0)))</f>
        <v>5</v>
      </c>
      <c r="E111" s="112">
        <v>1.02</v>
      </c>
      <c r="F111" s="112">
        <v>0.93</v>
      </c>
      <c r="G111" s="112">
        <v>0.68</v>
      </c>
      <c r="H111" s="112">
        <v>281512.64</v>
      </c>
      <c r="I111" s="112">
        <v>-26199977.91</v>
      </c>
      <c r="J111" s="112">
        <v>-22434352.609999999</v>
      </c>
      <c r="K111" s="112">
        <v>-5077173.1500000004</v>
      </c>
      <c r="L111" s="112">
        <v>-28.28</v>
      </c>
      <c r="M111" s="112">
        <v>-43.03</v>
      </c>
      <c r="N111" s="112">
        <f t="shared" si="53"/>
        <v>193</v>
      </c>
      <c r="O111" s="112">
        <f t="shared" si="54"/>
        <v>11</v>
      </c>
      <c r="P111" s="112">
        <f t="shared" si="55"/>
        <v>38</v>
      </c>
      <c r="Q111" s="112">
        <f t="shared" si="56"/>
        <v>169</v>
      </c>
      <c r="R111" s="112">
        <f t="shared" si="57"/>
        <v>28</v>
      </c>
      <c r="S111" s="112" cm="1">
        <f t="array" ref="S111">_xlfn.QUARTILE.EXC(IF($D$5:$D$906=$D111,$L$5:$L$906),1)</f>
        <v>-9.4075000000000006</v>
      </c>
      <c r="T111" s="112" cm="1">
        <f t="array" ref="T111">_xlfn.QUARTILE.EXC(IF($D$5:$D$906=$D111,$L$5:$L$906),3)</f>
        <v>1.645</v>
      </c>
      <c r="U111" s="112">
        <f t="shared" si="37"/>
        <v>11.0525</v>
      </c>
      <c r="V111" s="112">
        <f t="shared" si="38"/>
        <v>-25.986249999999998</v>
      </c>
      <c r="W111" s="112">
        <f t="shared" si="39"/>
        <v>18.223749999999999</v>
      </c>
      <c r="X111" s="112" t="b">
        <f t="shared" si="40"/>
        <v>1</v>
      </c>
      <c r="Y111" s="112" cm="1">
        <f t="array" ref="Y111">_xlfn.QUARTILE.EXC(IF($D$5:$D$906=$D111,$M$5:$M$906),1)</f>
        <v>-18.744999999999997</v>
      </c>
      <c r="Z111" s="112" cm="1">
        <f t="array" ref="Z111">_xlfn.QUARTILE.EXC(IF($D$5:$D$906=$D111,$M$5:$M$906),3)</f>
        <v>-2.7</v>
      </c>
      <c r="AA111" s="112">
        <f t="shared" si="41"/>
        <v>16.044999999999998</v>
      </c>
      <c r="AB111" s="112">
        <f t="shared" si="42"/>
        <v>-42.812499999999993</v>
      </c>
      <c r="AC111" s="112">
        <f t="shared" si="43"/>
        <v>21.367499999999996</v>
      </c>
      <c r="AD111" s="112" t="b">
        <f t="shared" si="44"/>
        <v>1</v>
      </c>
      <c r="AE111" s="101">
        <f t="shared" si="35"/>
        <v>1</v>
      </c>
      <c r="AF111" s="101">
        <f t="shared" si="36"/>
        <v>1</v>
      </c>
      <c r="AG111" s="406" cm="1">
        <f t="array" ref="AG111">_xlfn.QUARTILE.EXC(IF($AT$5:$AT$906=$AT111,$L$5:$L$906),1)</f>
        <v>-9.4075000000000006</v>
      </c>
      <c r="AH111" s="406" cm="1">
        <f t="array" ref="AH111">_xlfn.QUARTILE.EXC(IF($AT$5:$AT$906=$AT111,$L$5:$L$906),3)</f>
        <v>1.645</v>
      </c>
      <c r="AI111" s="406">
        <f t="shared" si="45"/>
        <v>11.0525</v>
      </c>
      <c r="AJ111" s="406">
        <f t="shared" si="46"/>
        <v>-25.986249999999998</v>
      </c>
      <c r="AK111" s="406">
        <f t="shared" si="47"/>
        <v>18.223749999999999</v>
      </c>
      <c r="AL111" s="406" t="b">
        <f t="shared" si="48"/>
        <v>1</v>
      </c>
      <c r="AM111" s="406" cm="1">
        <f t="array" ref="AM111">_xlfn.QUARTILE.EXC(IF($AT$5:$AT$906=$AT111,$M$5:$M$906),1)</f>
        <v>-18.744999999999997</v>
      </c>
      <c r="AN111" s="406" cm="1">
        <f t="array" ref="AN111">_xlfn.QUARTILE.EXC(IF($AT$5:$AT$906=$AT111,$M$5:$M$906),3)</f>
        <v>-2.7</v>
      </c>
      <c r="AO111" s="406">
        <f t="shared" si="49"/>
        <v>16.044999999999998</v>
      </c>
      <c r="AP111" s="406">
        <f t="shared" si="50"/>
        <v>-42.812499999999993</v>
      </c>
      <c r="AQ111" s="406">
        <f t="shared" si="51"/>
        <v>21.367499999999996</v>
      </c>
      <c r="AR111" s="406" t="b">
        <f t="shared" si="52"/>
        <v>1</v>
      </c>
      <c r="AS111" s="404" t="str">
        <f>INDEX('Org2567'!$BM:$BM,MATCH(Raw_DATA!A111,'Org2567'!$D:$D,0))</f>
        <v>รพช.F2 P&lt;=30,000</v>
      </c>
      <c r="AT111" s="404">
        <f>INDEX('Org2567'!$BL:$BL,MATCH(Raw_DATA!A111,'Org2567'!$D:$D,0))</f>
        <v>5</v>
      </c>
      <c r="AU111" s="113"/>
      <c r="AV111" s="101">
        <v>192.92</v>
      </c>
      <c r="AW111" s="101">
        <v>10.73</v>
      </c>
      <c r="AX111" s="101">
        <v>38.17</v>
      </c>
      <c r="AY111" s="101">
        <v>168.99</v>
      </c>
      <c r="AZ111" s="101">
        <v>27.57</v>
      </c>
    </row>
    <row r="112" spans="1:52" x14ac:dyDescent="0.7">
      <c r="A112" s="101" t="s">
        <v>127</v>
      </c>
      <c r="B112" s="101" t="s">
        <v>1276</v>
      </c>
      <c r="C112" s="111" t="str">
        <f>IF(A112="","",INDEX(ID!P:P,MATCH(Raw_DATA!A112,ID!A:A,0)))</f>
        <v>รพช.M2 B&gt;100</v>
      </c>
      <c r="D112" s="101">
        <f>IF(A112="","",INDEX(ID!M:M,MATCH(Raw_DATA!A112,ID!A:A,0)))</f>
        <v>13</v>
      </c>
      <c r="E112" s="112">
        <v>1.17</v>
      </c>
      <c r="F112" s="112">
        <v>1</v>
      </c>
      <c r="G112" s="112">
        <v>0.68</v>
      </c>
      <c r="H112" s="112">
        <v>6354972.6500000004</v>
      </c>
      <c r="I112" s="112">
        <v>-22030514.960000001</v>
      </c>
      <c r="J112" s="112">
        <v>-1523723.86</v>
      </c>
      <c r="K112" s="112">
        <v>-12219294.970000001</v>
      </c>
      <c r="L112" s="112">
        <v>-0.6</v>
      </c>
      <c r="M112" s="112">
        <v>-8.3000000000000007</v>
      </c>
      <c r="N112" s="112">
        <f t="shared" si="53"/>
        <v>154</v>
      </c>
      <c r="O112" s="112">
        <f t="shared" si="54"/>
        <v>10</v>
      </c>
      <c r="P112" s="112">
        <f t="shared" si="55"/>
        <v>28</v>
      </c>
      <c r="Q112" s="112">
        <f t="shared" si="56"/>
        <v>28</v>
      </c>
      <c r="R112" s="112">
        <f t="shared" si="57"/>
        <v>57</v>
      </c>
      <c r="S112" s="112" cm="1">
        <f t="array" ref="S112">_xlfn.QUARTILE.EXC(IF($D$5:$D$906=$D112,$L$5:$L$906),1)</f>
        <v>-7.51</v>
      </c>
      <c r="T112" s="112" cm="1">
        <f t="array" ref="T112">_xlfn.QUARTILE.EXC(IF($D$5:$D$906=$D112,$L$5:$L$906),3)</f>
        <v>3.04</v>
      </c>
      <c r="U112" s="112">
        <f t="shared" si="37"/>
        <v>10.55</v>
      </c>
      <c r="V112" s="112">
        <f t="shared" si="38"/>
        <v>-23.335000000000001</v>
      </c>
      <c r="W112" s="112">
        <f t="shared" si="39"/>
        <v>18.865000000000002</v>
      </c>
      <c r="X112" s="112" t="b">
        <f t="shared" si="40"/>
        <v>0</v>
      </c>
      <c r="Y112" s="112" cm="1">
        <f t="array" ref="Y112">_xlfn.QUARTILE.EXC(IF($D$5:$D$906=$D112,$M$5:$M$906),1)</f>
        <v>-12.23</v>
      </c>
      <c r="Z112" s="112" cm="1">
        <f t="array" ref="Z112">_xlfn.QUARTILE.EXC(IF($D$5:$D$906=$D112,$M$5:$M$906),3)</f>
        <v>-0.18</v>
      </c>
      <c r="AA112" s="112">
        <f t="shared" si="41"/>
        <v>12.05</v>
      </c>
      <c r="AB112" s="112">
        <f t="shared" si="42"/>
        <v>-30.305000000000003</v>
      </c>
      <c r="AC112" s="112">
        <f t="shared" si="43"/>
        <v>17.895000000000003</v>
      </c>
      <c r="AD112" s="112" t="b">
        <f t="shared" si="44"/>
        <v>0</v>
      </c>
      <c r="AE112" s="101">
        <f t="shared" si="35"/>
        <v>1</v>
      </c>
      <c r="AF112" s="101">
        <f t="shared" si="36"/>
        <v>1</v>
      </c>
      <c r="AG112" s="406" cm="1">
        <f t="array" ref="AG112">_xlfn.QUARTILE.EXC(IF($AT$5:$AT$906=$AT112,$L$5:$L$906),1)</f>
        <v>-7.51</v>
      </c>
      <c r="AH112" s="406" cm="1">
        <f t="array" ref="AH112">_xlfn.QUARTILE.EXC(IF($AT$5:$AT$906=$AT112,$L$5:$L$906),3)</f>
        <v>3.04</v>
      </c>
      <c r="AI112" s="406">
        <f t="shared" si="45"/>
        <v>10.55</v>
      </c>
      <c r="AJ112" s="406">
        <f t="shared" si="46"/>
        <v>-23.335000000000001</v>
      </c>
      <c r="AK112" s="406">
        <f t="shared" si="47"/>
        <v>18.865000000000002</v>
      </c>
      <c r="AL112" s="406" t="b">
        <f t="shared" si="48"/>
        <v>0</v>
      </c>
      <c r="AM112" s="406" cm="1">
        <f t="array" ref="AM112">_xlfn.QUARTILE.EXC(IF($AT$5:$AT$906=$AT112,$M$5:$M$906),1)</f>
        <v>-12.23</v>
      </c>
      <c r="AN112" s="406" cm="1">
        <f t="array" ref="AN112">_xlfn.QUARTILE.EXC(IF($AT$5:$AT$906=$AT112,$M$5:$M$906),3)</f>
        <v>-0.18</v>
      </c>
      <c r="AO112" s="406">
        <f t="shared" si="49"/>
        <v>12.05</v>
      </c>
      <c r="AP112" s="406">
        <f t="shared" si="50"/>
        <v>-30.305000000000003</v>
      </c>
      <c r="AQ112" s="406">
        <f t="shared" si="51"/>
        <v>17.895000000000003</v>
      </c>
      <c r="AR112" s="406" t="b">
        <f t="shared" si="52"/>
        <v>0</v>
      </c>
      <c r="AS112" s="404" t="str">
        <f>INDEX('Org2567'!$BM:$BM,MATCH(Raw_DATA!A112,'Org2567'!$D:$D,0))</f>
        <v>รพช.M2 B&gt;100</v>
      </c>
      <c r="AT112" s="404">
        <f>INDEX('Org2567'!$BL:$BL,MATCH(Raw_DATA!A112,'Org2567'!$D:$D,0))</f>
        <v>13</v>
      </c>
      <c r="AU112" s="113"/>
      <c r="AV112" s="101">
        <v>153.79</v>
      </c>
      <c r="AW112" s="101">
        <v>10.26</v>
      </c>
      <c r="AX112" s="101">
        <v>28.14</v>
      </c>
      <c r="AY112" s="101">
        <v>27.66</v>
      </c>
      <c r="AZ112" s="101">
        <v>56.57</v>
      </c>
    </row>
    <row r="113" spans="1:52" x14ac:dyDescent="0.7">
      <c r="A113" s="101" t="s">
        <v>128</v>
      </c>
      <c r="B113" s="101" t="s">
        <v>1280</v>
      </c>
      <c r="C113" s="111" t="str">
        <f>IF(A113="","",INDEX(ID!P:P,MATCH(Raw_DATA!A113,ID!A:A,0)))</f>
        <v>รพช.M2 B&lt;=100</v>
      </c>
      <c r="D113" s="101">
        <f>IF(A113="","",INDEX(ID!M:M,MATCH(Raw_DATA!A113,ID!A:A,0)))</f>
        <v>12</v>
      </c>
      <c r="E113" s="112">
        <v>1.35</v>
      </c>
      <c r="F113" s="112">
        <v>1.25</v>
      </c>
      <c r="G113" s="112">
        <v>0.84</v>
      </c>
      <c r="H113" s="112">
        <v>19282182.399999999</v>
      </c>
      <c r="I113" s="112">
        <v>67576924.069999993</v>
      </c>
      <c r="J113" s="112">
        <v>93970058.939999998</v>
      </c>
      <c r="K113" s="112">
        <v>-11683324.890000001</v>
      </c>
      <c r="L113" s="112">
        <v>40.75</v>
      </c>
      <c r="M113" s="112">
        <v>18.2</v>
      </c>
      <c r="N113" s="112">
        <f t="shared" si="53"/>
        <v>127</v>
      </c>
      <c r="O113" s="112">
        <f t="shared" si="54"/>
        <v>31</v>
      </c>
      <c r="P113" s="112">
        <f t="shared" si="55"/>
        <v>53</v>
      </c>
      <c r="Q113" s="112">
        <f t="shared" si="56"/>
        <v>48</v>
      </c>
      <c r="R113" s="112">
        <f t="shared" si="57"/>
        <v>31</v>
      </c>
      <c r="S113" s="112" cm="1">
        <f t="array" ref="S113">_xlfn.QUARTILE.EXC(IF($D$5:$D$906=$D113,$L$5:$L$906),1)</f>
        <v>-15.01</v>
      </c>
      <c r="T113" s="112" cm="1">
        <f t="array" ref="T113">_xlfn.QUARTILE.EXC(IF($D$5:$D$906=$D113,$L$5:$L$906),3)</f>
        <v>4.4000000000000004</v>
      </c>
      <c r="U113" s="112">
        <f t="shared" si="37"/>
        <v>19.41</v>
      </c>
      <c r="V113" s="112">
        <f t="shared" si="38"/>
        <v>-44.125</v>
      </c>
      <c r="W113" s="112">
        <f t="shared" si="39"/>
        <v>33.515000000000001</v>
      </c>
      <c r="X113" s="112" t="b">
        <f t="shared" si="40"/>
        <v>1</v>
      </c>
      <c r="Y113" s="112" cm="1">
        <f t="array" ref="Y113">_xlfn.QUARTILE.EXC(IF($D$5:$D$906=$D113,$M$5:$M$906),1)</f>
        <v>-15.23</v>
      </c>
      <c r="Z113" s="112" cm="1">
        <f t="array" ref="Z113">_xlfn.QUARTILE.EXC(IF($D$5:$D$906=$D113,$M$5:$M$906),3)</f>
        <v>-0.92</v>
      </c>
      <c r="AA113" s="112">
        <f t="shared" si="41"/>
        <v>14.31</v>
      </c>
      <c r="AB113" s="112">
        <f t="shared" si="42"/>
        <v>-36.695</v>
      </c>
      <c r="AC113" s="112">
        <f t="shared" si="43"/>
        <v>20.544999999999998</v>
      </c>
      <c r="AD113" s="112" t="b">
        <f t="shared" si="44"/>
        <v>0</v>
      </c>
      <c r="AE113" s="101">
        <f t="shared" si="35"/>
        <v>0</v>
      </c>
      <c r="AF113" s="101">
        <f t="shared" si="36"/>
        <v>0</v>
      </c>
      <c r="AG113" s="406" cm="1">
        <f t="array" ref="AG113">_xlfn.QUARTILE.EXC(IF($AT$5:$AT$906=$AT113,$L$5:$L$906),1)</f>
        <v>-15.01</v>
      </c>
      <c r="AH113" s="406" cm="1">
        <f t="array" ref="AH113">_xlfn.QUARTILE.EXC(IF($AT$5:$AT$906=$AT113,$L$5:$L$906),3)</f>
        <v>4.4000000000000004</v>
      </c>
      <c r="AI113" s="406">
        <f t="shared" si="45"/>
        <v>19.41</v>
      </c>
      <c r="AJ113" s="406">
        <f t="shared" si="46"/>
        <v>-44.125</v>
      </c>
      <c r="AK113" s="406">
        <f t="shared" si="47"/>
        <v>33.515000000000001</v>
      </c>
      <c r="AL113" s="406" t="b">
        <f t="shared" si="48"/>
        <v>1</v>
      </c>
      <c r="AM113" s="406" cm="1">
        <f t="array" ref="AM113">_xlfn.QUARTILE.EXC(IF($AT$5:$AT$906=$AT113,$M$5:$M$906),1)</f>
        <v>-15.23</v>
      </c>
      <c r="AN113" s="406" cm="1">
        <f t="array" ref="AN113">_xlfn.QUARTILE.EXC(IF($AT$5:$AT$906=$AT113,$M$5:$M$906),3)</f>
        <v>-0.92</v>
      </c>
      <c r="AO113" s="406">
        <f t="shared" si="49"/>
        <v>14.31</v>
      </c>
      <c r="AP113" s="406">
        <f t="shared" si="50"/>
        <v>-36.695</v>
      </c>
      <c r="AQ113" s="406">
        <f t="shared" si="51"/>
        <v>20.544999999999998</v>
      </c>
      <c r="AR113" s="406" t="b">
        <f t="shared" si="52"/>
        <v>0</v>
      </c>
      <c r="AS113" s="404" t="str">
        <f>INDEX('Org2567'!$BM:$BM,MATCH(Raw_DATA!A113,'Org2567'!$D:$D,0))</f>
        <v>รพช.M2 B&lt;=100</v>
      </c>
      <c r="AT113" s="404">
        <f>INDEX('Org2567'!$BL:$BL,MATCH(Raw_DATA!A113,'Org2567'!$D:$D,0))</f>
        <v>12</v>
      </c>
      <c r="AU113" s="113"/>
      <c r="AV113" s="101">
        <v>127.07</v>
      </c>
      <c r="AW113" s="101">
        <v>30.68</v>
      </c>
      <c r="AX113" s="101">
        <v>52.61</v>
      </c>
      <c r="AY113" s="101">
        <v>47.81</v>
      </c>
      <c r="AZ113" s="101">
        <v>31.25</v>
      </c>
    </row>
    <row r="114" spans="1:52" x14ac:dyDescent="0.7">
      <c r="A114" s="101" t="s">
        <v>129</v>
      </c>
      <c r="B114" s="101" t="s">
        <v>1283</v>
      </c>
      <c r="C114" s="111" t="str">
        <f>IF(A114="","",INDEX(ID!P:P,MATCH(Raw_DATA!A114,ID!A:A,0)))</f>
        <v>รพช.M2 B&gt;100</v>
      </c>
      <c r="D114" s="101">
        <f>IF(A114="","",INDEX(ID!M:M,MATCH(Raw_DATA!A114,ID!A:A,0)))</f>
        <v>13</v>
      </c>
      <c r="E114" s="112">
        <v>2.31</v>
      </c>
      <c r="F114" s="112">
        <v>2.12</v>
      </c>
      <c r="G114" s="112">
        <v>0.98</v>
      </c>
      <c r="H114" s="112">
        <v>48468311.060000002</v>
      </c>
      <c r="I114" s="112">
        <v>-59693132.840000004</v>
      </c>
      <c r="J114" s="112">
        <v>-49034591.460000001</v>
      </c>
      <c r="K114" s="112">
        <v>-843083.57</v>
      </c>
      <c r="L114" s="112">
        <v>-24.25</v>
      </c>
      <c r="M114" s="112">
        <v>-24.29</v>
      </c>
      <c r="N114" s="112">
        <f t="shared" si="53"/>
        <v>98</v>
      </c>
      <c r="O114" s="112">
        <f t="shared" si="54"/>
        <v>28</v>
      </c>
      <c r="P114" s="112">
        <f t="shared" si="55"/>
        <v>50</v>
      </c>
      <c r="Q114" s="112">
        <f t="shared" si="56"/>
        <v>36</v>
      </c>
      <c r="R114" s="112">
        <f t="shared" si="57"/>
        <v>46</v>
      </c>
      <c r="S114" s="112" cm="1">
        <f t="array" ref="S114">_xlfn.QUARTILE.EXC(IF($D$5:$D$906=$D114,$L$5:$L$906),1)</f>
        <v>-7.51</v>
      </c>
      <c r="T114" s="112" cm="1">
        <f t="array" ref="T114">_xlfn.QUARTILE.EXC(IF($D$5:$D$906=$D114,$L$5:$L$906),3)</f>
        <v>3.04</v>
      </c>
      <c r="U114" s="112">
        <f t="shared" si="37"/>
        <v>10.55</v>
      </c>
      <c r="V114" s="112">
        <f t="shared" si="38"/>
        <v>-23.335000000000001</v>
      </c>
      <c r="W114" s="112">
        <f t="shared" si="39"/>
        <v>18.865000000000002</v>
      </c>
      <c r="X114" s="112" t="b">
        <f t="shared" si="40"/>
        <v>1</v>
      </c>
      <c r="Y114" s="112" cm="1">
        <f t="array" ref="Y114">_xlfn.QUARTILE.EXC(IF($D$5:$D$906=$D114,$M$5:$M$906),1)</f>
        <v>-12.23</v>
      </c>
      <c r="Z114" s="112" cm="1">
        <f t="array" ref="Z114">_xlfn.QUARTILE.EXC(IF($D$5:$D$906=$D114,$M$5:$M$906),3)</f>
        <v>-0.18</v>
      </c>
      <c r="AA114" s="112">
        <f t="shared" si="41"/>
        <v>12.05</v>
      </c>
      <c r="AB114" s="112">
        <f t="shared" si="42"/>
        <v>-30.305000000000003</v>
      </c>
      <c r="AC114" s="112">
        <f t="shared" si="43"/>
        <v>17.895000000000003</v>
      </c>
      <c r="AD114" s="112" t="b">
        <f t="shared" si="44"/>
        <v>0</v>
      </c>
      <c r="AE114" s="101">
        <f t="shared" si="35"/>
        <v>1</v>
      </c>
      <c r="AF114" s="101">
        <f t="shared" si="36"/>
        <v>1</v>
      </c>
      <c r="AG114" s="406" cm="1">
        <f t="array" ref="AG114">_xlfn.QUARTILE.EXC(IF($AT$5:$AT$906=$AT114,$L$5:$L$906),1)</f>
        <v>-7.51</v>
      </c>
      <c r="AH114" s="406" cm="1">
        <f t="array" ref="AH114">_xlfn.QUARTILE.EXC(IF($AT$5:$AT$906=$AT114,$L$5:$L$906),3)</f>
        <v>3.04</v>
      </c>
      <c r="AI114" s="406">
        <f t="shared" si="45"/>
        <v>10.55</v>
      </c>
      <c r="AJ114" s="406">
        <f t="shared" si="46"/>
        <v>-23.335000000000001</v>
      </c>
      <c r="AK114" s="406">
        <f t="shared" si="47"/>
        <v>18.865000000000002</v>
      </c>
      <c r="AL114" s="406" t="b">
        <f t="shared" si="48"/>
        <v>1</v>
      </c>
      <c r="AM114" s="406" cm="1">
        <f t="array" ref="AM114">_xlfn.QUARTILE.EXC(IF($AT$5:$AT$906=$AT114,$M$5:$M$906),1)</f>
        <v>-12.23</v>
      </c>
      <c r="AN114" s="406" cm="1">
        <f t="array" ref="AN114">_xlfn.QUARTILE.EXC(IF($AT$5:$AT$906=$AT114,$M$5:$M$906),3)</f>
        <v>-0.18</v>
      </c>
      <c r="AO114" s="406">
        <f t="shared" si="49"/>
        <v>12.05</v>
      </c>
      <c r="AP114" s="406">
        <f t="shared" si="50"/>
        <v>-30.305000000000003</v>
      </c>
      <c r="AQ114" s="406">
        <f t="shared" si="51"/>
        <v>17.895000000000003</v>
      </c>
      <c r="AR114" s="406" t="b">
        <f t="shared" si="52"/>
        <v>0</v>
      </c>
      <c r="AS114" s="404" t="str">
        <f>INDEX('Org2567'!$BM:$BM,MATCH(Raw_DATA!A114,'Org2567'!$D:$D,0))</f>
        <v>รพช.M2 B&gt;100</v>
      </c>
      <c r="AT114" s="404">
        <f>INDEX('Org2567'!$BL:$BL,MATCH(Raw_DATA!A114,'Org2567'!$D:$D,0))</f>
        <v>13</v>
      </c>
      <c r="AU114" s="113"/>
      <c r="AV114" s="101">
        <v>97.9</v>
      </c>
      <c r="AW114" s="101">
        <v>28.23</v>
      </c>
      <c r="AX114" s="101">
        <v>50.17</v>
      </c>
      <c r="AY114" s="101">
        <v>36.450000000000003</v>
      </c>
      <c r="AZ114" s="101">
        <v>46.38</v>
      </c>
    </row>
    <row r="115" spans="1:52" x14ac:dyDescent="0.7">
      <c r="A115" s="101" t="s">
        <v>130</v>
      </c>
      <c r="B115" s="101" t="s">
        <v>1286</v>
      </c>
      <c r="C115" s="111" t="str">
        <f>IF(A115="","",INDEX(ID!P:P,MATCH(Raw_DATA!A115,ID!A:A,0)))</f>
        <v>รพช.M2 B&lt;=100</v>
      </c>
      <c r="D115" s="101">
        <f>IF(A115="","",INDEX(ID!M:M,MATCH(Raw_DATA!A115,ID!A:A,0)))</f>
        <v>12</v>
      </c>
      <c r="E115" s="112">
        <v>1.2</v>
      </c>
      <c r="F115" s="112">
        <v>0.89</v>
      </c>
      <c r="G115" s="112">
        <v>0.34</v>
      </c>
      <c r="H115" s="112">
        <v>7877763.1299999999</v>
      </c>
      <c r="I115" s="112">
        <v>23350236.550000001</v>
      </c>
      <c r="J115" s="112">
        <v>30509458.329999998</v>
      </c>
      <c r="K115" s="112">
        <v>-26301935.190000001</v>
      </c>
      <c r="L115" s="112">
        <v>12.2</v>
      </c>
      <c r="M115" s="112">
        <v>8.93</v>
      </c>
      <c r="N115" s="112">
        <f t="shared" si="53"/>
        <v>130</v>
      </c>
      <c r="O115" s="112">
        <f t="shared" si="54"/>
        <v>49</v>
      </c>
      <c r="P115" s="112">
        <f t="shared" si="55"/>
        <v>40</v>
      </c>
      <c r="Q115" s="112">
        <f t="shared" si="56"/>
        <v>161</v>
      </c>
      <c r="R115" s="112">
        <f t="shared" si="57"/>
        <v>57</v>
      </c>
      <c r="S115" s="112" cm="1">
        <f t="array" ref="S115">_xlfn.QUARTILE.EXC(IF($D$5:$D$906=$D115,$L$5:$L$906),1)</f>
        <v>-15.01</v>
      </c>
      <c r="T115" s="112" cm="1">
        <f t="array" ref="T115">_xlfn.QUARTILE.EXC(IF($D$5:$D$906=$D115,$L$5:$L$906),3)</f>
        <v>4.4000000000000004</v>
      </c>
      <c r="U115" s="112">
        <f t="shared" si="37"/>
        <v>19.41</v>
      </c>
      <c r="V115" s="112">
        <f t="shared" si="38"/>
        <v>-44.125</v>
      </c>
      <c r="W115" s="112">
        <f t="shared" si="39"/>
        <v>33.515000000000001</v>
      </c>
      <c r="X115" s="112" t="b">
        <f t="shared" si="40"/>
        <v>0</v>
      </c>
      <c r="Y115" s="112" cm="1">
        <f t="array" ref="Y115">_xlfn.QUARTILE.EXC(IF($D$5:$D$906=$D115,$M$5:$M$906),1)</f>
        <v>-15.23</v>
      </c>
      <c r="Z115" s="112" cm="1">
        <f t="array" ref="Z115">_xlfn.QUARTILE.EXC(IF($D$5:$D$906=$D115,$M$5:$M$906),3)</f>
        <v>-0.92</v>
      </c>
      <c r="AA115" s="112">
        <f t="shared" si="41"/>
        <v>14.31</v>
      </c>
      <c r="AB115" s="112">
        <f t="shared" si="42"/>
        <v>-36.695</v>
      </c>
      <c r="AC115" s="112">
        <f t="shared" si="43"/>
        <v>20.544999999999998</v>
      </c>
      <c r="AD115" s="112" t="b">
        <f t="shared" si="44"/>
        <v>0</v>
      </c>
      <c r="AE115" s="101">
        <f t="shared" si="35"/>
        <v>0</v>
      </c>
      <c r="AF115" s="101">
        <f t="shared" si="36"/>
        <v>0</v>
      </c>
      <c r="AG115" s="406" cm="1">
        <f t="array" ref="AG115">_xlfn.QUARTILE.EXC(IF($AT$5:$AT$906=$AT115,$L$5:$L$906),1)</f>
        <v>-15.01</v>
      </c>
      <c r="AH115" s="406" cm="1">
        <f t="array" ref="AH115">_xlfn.QUARTILE.EXC(IF($AT$5:$AT$906=$AT115,$L$5:$L$906),3)</f>
        <v>4.4000000000000004</v>
      </c>
      <c r="AI115" s="406">
        <f t="shared" si="45"/>
        <v>19.41</v>
      </c>
      <c r="AJ115" s="406">
        <f t="shared" si="46"/>
        <v>-44.125</v>
      </c>
      <c r="AK115" s="406">
        <f t="shared" si="47"/>
        <v>33.515000000000001</v>
      </c>
      <c r="AL115" s="406" t="b">
        <f t="shared" si="48"/>
        <v>0</v>
      </c>
      <c r="AM115" s="406" cm="1">
        <f t="array" ref="AM115">_xlfn.QUARTILE.EXC(IF($AT$5:$AT$906=$AT115,$M$5:$M$906),1)</f>
        <v>-15.23</v>
      </c>
      <c r="AN115" s="406" cm="1">
        <f t="array" ref="AN115">_xlfn.QUARTILE.EXC(IF($AT$5:$AT$906=$AT115,$M$5:$M$906),3)</f>
        <v>-0.92</v>
      </c>
      <c r="AO115" s="406">
        <f t="shared" si="49"/>
        <v>14.31</v>
      </c>
      <c r="AP115" s="406">
        <f t="shared" si="50"/>
        <v>-36.695</v>
      </c>
      <c r="AQ115" s="406">
        <f t="shared" si="51"/>
        <v>20.544999999999998</v>
      </c>
      <c r="AR115" s="406" t="b">
        <f t="shared" si="52"/>
        <v>0</v>
      </c>
      <c r="AS115" s="404" t="str">
        <f>INDEX('Org2567'!$BM:$BM,MATCH(Raw_DATA!A115,'Org2567'!$D:$D,0))</f>
        <v>รพช.M2 B&lt;=100</v>
      </c>
      <c r="AT115" s="404">
        <f>INDEX('Org2567'!$BL:$BL,MATCH(Raw_DATA!A115,'Org2567'!$D:$D,0))</f>
        <v>12</v>
      </c>
      <c r="AU115" s="113"/>
      <c r="AV115" s="101">
        <v>129.54</v>
      </c>
      <c r="AW115" s="101">
        <v>48.79</v>
      </c>
      <c r="AX115" s="101">
        <v>40.36</v>
      </c>
      <c r="AY115" s="101">
        <v>161.06</v>
      </c>
      <c r="AZ115" s="101">
        <v>57.24</v>
      </c>
    </row>
    <row r="116" spans="1:52" x14ac:dyDescent="0.7">
      <c r="A116" s="101" t="s">
        <v>131</v>
      </c>
      <c r="B116" s="101" t="s">
        <v>1289</v>
      </c>
      <c r="C116" s="111" t="str">
        <f>IF(A116="","",INDEX(ID!P:P,MATCH(Raw_DATA!A116,ID!A:A,0)))</f>
        <v>รพช.F2 P&lt;=30,000</v>
      </c>
      <c r="D116" s="101">
        <f>IF(A116="","",INDEX(ID!M:M,MATCH(Raw_DATA!A116,ID!A:A,0)))</f>
        <v>5</v>
      </c>
      <c r="E116" s="112">
        <v>5.36</v>
      </c>
      <c r="F116" s="112">
        <v>5.08</v>
      </c>
      <c r="G116" s="112">
        <v>4.55</v>
      </c>
      <c r="H116" s="112">
        <v>38983162.759999998</v>
      </c>
      <c r="I116" s="112">
        <v>-17851315.300000001</v>
      </c>
      <c r="J116" s="112">
        <v>-13859596.32</v>
      </c>
      <c r="K116" s="112">
        <v>31695371.75</v>
      </c>
      <c r="L116" s="112">
        <v>-17.16</v>
      </c>
      <c r="M116" s="112">
        <v>-14.75</v>
      </c>
      <c r="N116" s="112">
        <f t="shared" si="53"/>
        <v>51</v>
      </c>
      <c r="O116" s="112">
        <f t="shared" si="54"/>
        <v>6</v>
      </c>
      <c r="P116" s="112">
        <f t="shared" si="55"/>
        <v>51</v>
      </c>
      <c r="Q116" s="112">
        <f t="shared" si="56"/>
        <v>155</v>
      </c>
      <c r="R116" s="112">
        <f t="shared" si="57"/>
        <v>48</v>
      </c>
      <c r="S116" s="112" cm="1">
        <f t="array" ref="S116">_xlfn.QUARTILE.EXC(IF($D$5:$D$906=$D116,$L$5:$L$906),1)</f>
        <v>-9.4075000000000006</v>
      </c>
      <c r="T116" s="112" cm="1">
        <f t="array" ref="T116">_xlfn.QUARTILE.EXC(IF($D$5:$D$906=$D116,$L$5:$L$906),3)</f>
        <v>1.645</v>
      </c>
      <c r="U116" s="112">
        <f t="shared" si="37"/>
        <v>11.0525</v>
      </c>
      <c r="V116" s="112">
        <f t="shared" si="38"/>
        <v>-25.986249999999998</v>
      </c>
      <c r="W116" s="112">
        <f t="shared" si="39"/>
        <v>18.223749999999999</v>
      </c>
      <c r="X116" s="112" t="b">
        <f t="shared" si="40"/>
        <v>0</v>
      </c>
      <c r="Y116" s="112" cm="1">
        <f t="array" ref="Y116">_xlfn.QUARTILE.EXC(IF($D$5:$D$906=$D116,$M$5:$M$906),1)</f>
        <v>-18.744999999999997</v>
      </c>
      <c r="Z116" s="112" cm="1">
        <f t="array" ref="Z116">_xlfn.QUARTILE.EXC(IF($D$5:$D$906=$D116,$M$5:$M$906),3)</f>
        <v>-2.7</v>
      </c>
      <c r="AA116" s="112">
        <f t="shared" si="41"/>
        <v>16.044999999999998</v>
      </c>
      <c r="AB116" s="112">
        <f t="shared" si="42"/>
        <v>-42.812499999999993</v>
      </c>
      <c r="AC116" s="112">
        <f t="shared" si="43"/>
        <v>21.367499999999996</v>
      </c>
      <c r="AD116" s="112" t="b">
        <f t="shared" si="44"/>
        <v>0</v>
      </c>
      <c r="AE116" s="101">
        <f t="shared" si="35"/>
        <v>1</v>
      </c>
      <c r="AF116" s="101">
        <f t="shared" si="36"/>
        <v>1</v>
      </c>
      <c r="AG116" s="406" cm="1">
        <f t="array" ref="AG116">_xlfn.QUARTILE.EXC(IF($AT$5:$AT$906=$AT116,$L$5:$L$906),1)</f>
        <v>-9.4075000000000006</v>
      </c>
      <c r="AH116" s="406" cm="1">
        <f t="array" ref="AH116">_xlfn.QUARTILE.EXC(IF($AT$5:$AT$906=$AT116,$L$5:$L$906),3)</f>
        <v>1.645</v>
      </c>
      <c r="AI116" s="406">
        <f t="shared" si="45"/>
        <v>11.0525</v>
      </c>
      <c r="AJ116" s="406">
        <f t="shared" si="46"/>
        <v>-25.986249999999998</v>
      </c>
      <c r="AK116" s="406">
        <f t="shared" si="47"/>
        <v>18.223749999999999</v>
      </c>
      <c r="AL116" s="406" t="b">
        <f t="shared" si="48"/>
        <v>0</v>
      </c>
      <c r="AM116" s="406" cm="1">
        <f t="array" ref="AM116">_xlfn.QUARTILE.EXC(IF($AT$5:$AT$906=$AT116,$M$5:$M$906),1)</f>
        <v>-18.744999999999997</v>
      </c>
      <c r="AN116" s="406" cm="1">
        <f t="array" ref="AN116">_xlfn.QUARTILE.EXC(IF($AT$5:$AT$906=$AT116,$M$5:$M$906),3)</f>
        <v>-2.7</v>
      </c>
      <c r="AO116" s="406">
        <f t="shared" si="49"/>
        <v>16.044999999999998</v>
      </c>
      <c r="AP116" s="406">
        <f t="shared" si="50"/>
        <v>-42.812499999999993</v>
      </c>
      <c r="AQ116" s="406">
        <f t="shared" si="51"/>
        <v>21.367499999999996</v>
      </c>
      <c r="AR116" s="406" t="b">
        <f t="shared" si="52"/>
        <v>0</v>
      </c>
      <c r="AS116" s="404" t="str">
        <f>INDEX('Org2567'!$BM:$BM,MATCH(Raw_DATA!A116,'Org2567'!$D:$D,0))</f>
        <v>รพช.F2 P&lt;=30,000</v>
      </c>
      <c r="AT116" s="404">
        <f>INDEX('Org2567'!$BL:$BL,MATCH(Raw_DATA!A116,'Org2567'!$D:$D,0))</f>
        <v>5</v>
      </c>
      <c r="AU116" s="113"/>
      <c r="AV116" s="101">
        <v>51.26</v>
      </c>
      <c r="AW116" s="101">
        <v>6.05</v>
      </c>
      <c r="AX116" s="101">
        <v>50.6</v>
      </c>
      <c r="AY116" s="101">
        <v>154.61000000000001</v>
      </c>
      <c r="AZ116" s="101">
        <v>48.48</v>
      </c>
    </row>
    <row r="117" spans="1:52" x14ac:dyDescent="0.7">
      <c r="A117" s="101" t="s">
        <v>132</v>
      </c>
      <c r="B117" s="101" t="s">
        <v>1321</v>
      </c>
      <c r="C117" s="111" t="str">
        <f>IF(A117="","",INDEX(ID!P:P,MATCH(Raw_DATA!A117,ID!A:A,0)))</f>
        <v>รพศ.A B&gt;700to1000</v>
      </c>
      <c r="D117" s="101">
        <f>IF(A117="","",INDEX(ID!M:M,MATCH(Raw_DATA!A117,ID!A:A,0)))</f>
        <v>19</v>
      </c>
      <c r="E117" s="112">
        <v>2.6</v>
      </c>
      <c r="F117" s="112">
        <v>2.1800000000000002</v>
      </c>
      <c r="G117" s="112">
        <v>1.48</v>
      </c>
      <c r="H117" s="112">
        <v>863412728.85000002</v>
      </c>
      <c r="I117" s="112">
        <v>13089908.57</v>
      </c>
      <c r="J117" s="112">
        <v>249256425.43000001</v>
      </c>
      <c r="K117" s="112">
        <v>260598778.38</v>
      </c>
      <c r="L117" s="112">
        <v>6.74</v>
      </c>
      <c r="M117" s="112">
        <v>0.38</v>
      </c>
      <c r="N117" s="112">
        <f t="shared" si="53"/>
        <v>20</v>
      </c>
      <c r="O117" s="112">
        <f t="shared" si="54"/>
        <v>51</v>
      </c>
      <c r="P117" s="112">
        <f t="shared" si="55"/>
        <v>33</v>
      </c>
      <c r="Q117" s="112">
        <f t="shared" si="56"/>
        <v>125</v>
      </c>
      <c r="R117" s="112">
        <f t="shared" si="57"/>
        <v>51</v>
      </c>
      <c r="S117" s="112" cm="1">
        <f t="array" ref="S117">_xlfn.QUARTILE.EXC(IF($D$5:$D$906=$D117,$L$5:$L$906),1)</f>
        <v>3.02</v>
      </c>
      <c r="T117" s="112" cm="1">
        <f t="array" ref="T117">_xlfn.QUARTILE.EXC(IF($D$5:$D$906=$D117,$L$5:$L$906),3)</f>
        <v>9.33</v>
      </c>
      <c r="U117" s="112">
        <f t="shared" si="37"/>
        <v>6.3100000000000005</v>
      </c>
      <c r="V117" s="112">
        <f t="shared" si="38"/>
        <v>-6.4450000000000003</v>
      </c>
      <c r="W117" s="112">
        <f t="shared" si="39"/>
        <v>18.795000000000002</v>
      </c>
      <c r="X117" s="112" t="b">
        <f t="shared" si="40"/>
        <v>0</v>
      </c>
      <c r="Y117" s="112" cm="1">
        <f t="array" ref="Y117">_xlfn.QUARTILE.EXC(IF($D$5:$D$906=$D117,$M$5:$M$906),1)</f>
        <v>-3.11</v>
      </c>
      <c r="Z117" s="112" cm="1">
        <f t="array" ref="Z117">_xlfn.QUARTILE.EXC(IF($D$5:$D$906=$D117,$M$5:$M$906),3)</f>
        <v>6.62</v>
      </c>
      <c r="AA117" s="112">
        <f t="shared" si="41"/>
        <v>9.73</v>
      </c>
      <c r="AB117" s="112">
        <f t="shared" si="42"/>
        <v>-17.705000000000002</v>
      </c>
      <c r="AC117" s="112">
        <f t="shared" si="43"/>
        <v>21.215</v>
      </c>
      <c r="AD117" s="112" t="b">
        <f t="shared" si="44"/>
        <v>0</v>
      </c>
      <c r="AE117" s="101">
        <f t="shared" si="35"/>
        <v>0</v>
      </c>
      <c r="AF117" s="101">
        <f t="shared" si="36"/>
        <v>0</v>
      </c>
      <c r="AG117" s="406" cm="1">
        <f t="array" ref="AG117">_xlfn.QUARTILE.EXC(IF($AT$5:$AT$906=$AT117,$L$5:$L$906),1)</f>
        <v>3.02</v>
      </c>
      <c r="AH117" s="406" cm="1">
        <f t="array" ref="AH117">_xlfn.QUARTILE.EXC(IF($AT$5:$AT$906=$AT117,$L$5:$L$906),3)</f>
        <v>9.33</v>
      </c>
      <c r="AI117" s="406">
        <f t="shared" si="45"/>
        <v>6.3100000000000005</v>
      </c>
      <c r="AJ117" s="406">
        <f t="shared" si="46"/>
        <v>-6.4450000000000003</v>
      </c>
      <c r="AK117" s="406">
        <f t="shared" si="47"/>
        <v>18.795000000000002</v>
      </c>
      <c r="AL117" s="406" t="b">
        <f t="shared" si="48"/>
        <v>0</v>
      </c>
      <c r="AM117" s="406" cm="1">
        <f t="array" ref="AM117">_xlfn.QUARTILE.EXC(IF($AT$5:$AT$906=$AT117,$M$5:$M$906),1)</f>
        <v>-3.11</v>
      </c>
      <c r="AN117" s="406" cm="1">
        <f t="array" ref="AN117">_xlfn.QUARTILE.EXC(IF($AT$5:$AT$906=$AT117,$M$5:$M$906),3)</f>
        <v>6.62</v>
      </c>
      <c r="AO117" s="406">
        <f t="shared" si="49"/>
        <v>9.73</v>
      </c>
      <c r="AP117" s="406">
        <f t="shared" si="50"/>
        <v>-17.705000000000002</v>
      </c>
      <c r="AQ117" s="406">
        <f t="shared" si="51"/>
        <v>21.215</v>
      </c>
      <c r="AR117" s="406" t="b">
        <f t="shared" si="52"/>
        <v>0</v>
      </c>
      <c r="AS117" s="404" t="str">
        <f>INDEX('Org2567'!$BM:$BM,MATCH(Raw_DATA!A117,'Org2567'!$D:$D,0))</f>
        <v>รพศ.A B&gt;700to1000</v>
      </c>
      <c r="AT117" s="404">
        <f>INDEX('Org2567'!$BL:$BL,MATCH(Raw_DATA!A117,'Org2567'!$D:$D,0))</f>
        <v>19</v>
      </c>
      <c r="AU117" s="113"/>
      <c r="AV117" s="101">
        <v>19.64</v>
      </c>
      <c r="AW117" s="101">
        <v>51.23</v>
      </c>
      <c r="AX117" s="101">
        <v>33.08</v>
      </c>
      <c r="AY117" s="101">
        <v>125.19</v>
      </c>
      <c r="AZ117" s="101">
        <v>51.05</v>
      </c>
    </row>
    <row r="118" spans="1:52" x14ac:dyDescent="0.7">
      <c r="A118" s="101" t="s">
        <v>133</v>
      </c>
      <c r="B118" s="101" t="s">
        <v>1325</v>
      </c>
      <c r="C118" s="111" t="str">
        <f>IF(A118="","",INDEX(ID!P:P,MATCH(Raw_DATA!A118,ID!A:A,0)))</f>
        <v>รพช.F1 P&lt;=50,000</v>
      </c>
      <c r="D118" s="101">
        <f>IF(A118="","",INDEX(ID!M:M,MATCH(Raw_DATA!A118,ID!A:A,0)))</f>
        <v>9</v>
      </c>
      <c r="E118" s="112">
        <v>0.73</v>
      </c>
      <c r="F118" s="112">
        <v>0.57999999999999996</v>
      </c>
      <c r="G118" s="112">
        <v>0.26</v>
      </c>
      <c r="H118" s="112">
        <v>-8518950.3800000008</v>
      </c>
      <c r="I118" s="112">
        <v>-12153213.16</v>
      </c>
      <c r="J118" s="112">
        <v>-2281947.04</v>
      </c>
      <c r="K118" s="112">
        <v>-23211289.809999999</v>
      </c>
      <c r="L118" s="112">
        <v>-1.71</v>
      </c>
      <c r="M118" s="112">
        <v>-12.19</v>
      </c>
      <c r="N118" s="112">
        <f t="shared" si="53"/>
        <v>119</v>
      </c>
      <c r="O118" s="112">
        <f t="shared" si="54"/>
        <v>30</v>
      </c>
      <c r="P118" s="112">
        <f t="shared" si="55"/>
        <v>28</v>
      </c>
      <c r="Q118" s="112">
        <f t="shared" si="56"/>
        <v>97</v>
      </c>
      <c r="R118" s="112">
        <f t="shared" si="57"/>
        <v>62</v>
      </c>
      <c r="S118" s="112" cm="1">
        <f t="array" ref="S118">_xlfn.QUARTILE.EXC(IF($D$5:$D$906=$D118,$L$5:$L$906),1)</f>
        <v>-8.26</v>
      </c>
      <c r="T118" s="112" cm="1">
        <f t="array" ref="T118">_xlfn.QUARTILE.EXC(IF($D$5:$D$906=$D118,$L$5:$L$906),3)</f>
        <v>3.2450000000000001</v>
      </c>
      <c r="U118" s="112">
        <f t="shared" si="37"/>
        <v>11.504999999999999</v>
      </c>
      <c r="V118" s="112">
        <f t="shared" si="38"/>
        <v>-25.517499999999998</v>
      </c>
      <c r="W118" s="112">
        <f t="shared" si="39"/>
        <v>20.502500000000001</v>
      </c>
      <c r="X118" s="112" t="b">
        <f t="shared" si="40"/>
        <v>0</v>
      </c>
      <c r="Y118" s="112" cm="1">
        <f t="array" ref="Y118">_xlfn.QUARTILE.EXC(IF($D$5:$D$906=$D118,$M$5:$M$906),1)</f>
        <v>-12.452500000000001</v>
      </c>
      <c r="Z118" s="112" cm="1">
        <f t="array" ref="Z118">_xlfn.QUARTILE.EXC(IF($D$5:$D$906=$D118,$M$5:$M$906),3)</f>
        <v>0.39</v>
      </c>
      <c r="AA118" s="112">
        <f t="shared" si="41"/>
        <v>12.842500000000001</v>
      </c>
      <c r="AB118" s="112">
        <f t="shared" si="42"/>
        <v>-31.716250000000002</v>
      </c>
      <c r="AC118" s="112">
        <f t="shared" si="43"/>
        <v>19.653750000000002</v>
      </c>
      <c r="AD118" s="112" t="b">
        <f t="shared" si="44"/>
        <v>0</v>
      </c>
      <c r="AE118" s="101">
        <f t="shared" si="35"/>
        <v>1</v>
      </c>
      <c r="AF118" s="101">
        <f t="shared" si="36"/>
        <v>1</v>
      </c>
      <c r="AG118" s="406" cm="1">
        <f t="array" ref="AG118">_xlfn.QUARTILE.EXC(IF($AT$5:$AT$906=$AT118,$L$5:$L$906),1)</f>
        <v>-8.26</v>
      </c>
      <c r="AH118" s="406" cm="1">
        <f t="array" ref="AH118">_xlfn.QUARTILE.EXC(IF($AT$5:$AT$906=$AT118,$L$5:$L$906),3)</f>
        <v>3.2450000000000001</v>
      </c>
      <c r="AI118" s="406">
        <f t="shared" si="45"/>
        <v>11.504999999999999</v>
      </c>
      <c r="AJ118" s="406">
        <f t="shared" si="46"/>
        <v>-25.517499999999998</v>
      </c>
      <c r="AK118" s="406">
        <f t="shared" si="47"/>
        <v>20.502500000000001</v>
      </c>
      <c r="AL118" s="406" t="b">
        <f t="shared" si="48"/>
        <v>0</v>
      </c>
      <c r="AM118" s="406" cm="1">
        <f t="array" ref="AM118">_xlfn.QUARTILE.EXC(IF($AT$5:$AT$906=$AT118,$M$5:$M$906),1)</f>
        <v>-12.452500000000001</v>
      </c>
      <c r="AN118" s="406" cm="1">
        <f t="array" ref="AN118">_xlfn.QUARTILE.EXC(IF($AT$5:$AT$906=$AT118,$M$5:$M$906),3)</f>
        <v>0.39</v>
      </c>
      <c r="AO118" s="406">
        <f t="shared" si="49"/>
        <v>12.842500000000001</v>
      </c>
      <c r="AP118" s="406">
        <f t="shared" si="50"/>
        <v>-31.716250000000002</v>
      </c>
      <c r="AQ118" s="406">
        <f t="shared" si="51"/>
        <v>19.653750000000002</v>
      </c>
      <c r="AR118" s="406" t="b">
        <f t="shared" si="52"/>
        <v>0</v>
      </c>
      <c r="AS118" s="404" t="str">
        <f>INDEX('Org2567'!$BM:$BM,MATCH(Raw_DATA!A118,'Org2567'!$D:$D,0))</f>
        <v>รพช.F1 P&lt;=50,000</v>
      </c>
      <c r="AT118" s="404">
        <f>INDEX('Org2567'!$BL:$BL,MATCH(Raw_DATA!A118,'Org2567'!$D:$D,0))</f>
        <v>9</v>
      </c>
      <c r="AU118" s="113"/>
      <c r="AV118" s="101">
        <v>118.81</v>
      </c>
      <c r="AW118" s="101">
        <v>30.4</v>
      </c>
      <c r="AX118" s="101">
        <v>28.42</v>
      </c>
      <c r="AY118" s="101">
        <v>97.29</v>
      </c>
      <c r="AZ118" s="101">
        <v>61.62</v>
      </c>
    </row>
    <row r="119" spans="1:52" x14ac:dyDescent="0.7">
      <c r="A119" s="101" t="s">
        <v>134</v>
      </c>
      <c r="B119" s="101" t="s">
        <v>1328</v>
      </c>
      <c r="C119" s="111" t="str">
        <f>IF(A119="","",INDEX(ID!P:P,MATCH(Raw_DATA!A119,ID!A:A,0)))</f>
        <v>รพช.F1 P50,000-100,000</v>
      </c>
      <c r="D119" s="101">
        <f>IF(A119="","",INDEX(ID!M:M,MATCH(Raw_DATA!A119,ID!A:A,0)))</f>
        <v>10</v>
      </c>
      <c r="E119" s="112">
        <v>1.87</v>
      </c>
      <c r="F119" s="112">
        <v>1.73</v>
      </c>
      <c r="G119" s="112">
        <v>0.84</v>
      </c>
      <c r="H119" s="112">
        <v>28545701.579999998</v>
      </c>
      <c r="I119" s="112">
        <v>-38473050.810000002</v>
      </c>
      <c r="J119" s="112">
        <v>-18816949.149999999</v>
      </c>
      <c r="K119" s="112">
        <v>-5225871.71</v>
      </c>
      <c r="L119" s="112">
        <v>-8.86</v>
      </c>
      <c r="M119" s="112">
        <v>-20.239999999999998</v>
      </c>
      <c r="N119" s="112">
        <f t="shared" si="53"/>
        <v>98</v>
      </c>
      <c r="O119" s="112">
        <f t="shared" si="54"/>
        <v>59</v>
      </c>
      <c r="P119" s="112">
        <f t="shared" si="55"/>
        <v>72</v>
      </c>
      <c r="Q119" s="112">
        <f t="shared" si="56"/>
        <v>88</v>
      </c>
      <c r="R119" s="112">
        <f t="shared" si="57"/>
        <v>32</v>
      </c>
      <c r="S119" s="112" cm="1">
        <f t="array" ref="S119">_xlfn.QUARTILE.EXC(IF($D$5:$D$906=$D119,$L$5:$L$906),1)</f>
        <v>-10.594999999999999</v>
      </c>
      <c r="T119" s="112" cm="1">
        <f t="array" ref="T119">_xlfn.QUARTILE.EXC(IF($D$5:$D$906=$D119,$L$5:$L$906),3)</f>
        <v>0.95</v>
      </c>
      <c r="U119" s="112">
        <f t="shared" si="37"/>
        <v>11.544999999999998</v>
      </c>
      <c r="V119" s="112">
        <f t="shared" si="38"/>
        <v>-27.912499999999994</v>
      </c>
      <c r="W119" s="112">
        <f t="shared" si="39"/>
        <v>18.267499999999995</v>
      </c>
      <c r="X119" s="112" t="b">
        <f t="shared" si="40"/>
        <v>0</v>
      </c>
      <c r="Y119" s="112" cm="1">
        <f t="array" ref="Y119">_xlfn.QUARTILE.EXC(IF($D$5:$D$906=$D119,$M$5:$M$906),1)</f>
        <v>-17.670000000000002</v>
      </c>
      <c r="Z119" s="112" cm="1">
        <f t="array" ref="Z119">_xlfn.QUARTILE.EXC(IF($D$5:$D$906=$D119,$M$5:$M$906),3)</f>
        <v>-3.92</v>
      </c>
      <c r="AA119" s="112">
        <f t="shared" si="41"/>
        <v>13.750000000000002</v>
      </c>
      <c r="AB119" s="112">
        <f t="shared" si="42"/>
        <v>-38.295000000000002</v>
      </c>
      <c r="AC119" s="112">
        <f t="shared" si="43"/>
        <v>16.705000000000005</v>
      </c>
      <c r="AD119" s="112" t="b">
        <f t="shared" si="44"/>
        <v>0</v>
      </c>
      <c r="AE119" s="101">
        <f t="shared" si="35"/>
        <v>1</v>
      </c>
      <c r="AF119" s="101">
        <f t="shared" si="36"/>
        <v>1</v>
      </c>
      <c r="AG119" s="406" cm="1">
        <f t="array" ref="AG119">_xlfn.QUARTILE.EXC(IF($AT$5:$AT$906=$AT119,$L$5:$L$906),1)</f>
        <v>-10.594999999999999</v>
      </c>
      <c r="AH119" s="406" cm="1">
        <f t="array" ref="AH119">_xlfn.QUARTILE.EXC(IF($AT$5:$AT$906=$AT119,$L$5:$L$906),3)</f>
        <v>0.95</v>
      </c>
      <c r="AI119" s="406">
        <f t="shared" si="45"/>
        <v>11.544999999999998</v>
      </c>
      <c r="AJ119" s="406">
        <f t="shared" si="46"/>
        <v>-27.912499999999994</v>
      </c>
      <c r="AK119" s="406">
        <f t="shared" si="47"/>
        <v>18.267499999999995</v>
      </c>
      <c r="AL119" s="406" t="b">
        <f t="shared" si="48"/>
        <v>0</v>
      </c>
      <c r="AM119" s="406" cm="1">
        <f t="array" ref="AM119">_xlfn.QUARTILE.EXC(IF($AT$5:$AT$906=$AT119,$M$5:$M$906),1)</f>
        <v>-17.670000000000002</v>
      </c>
      <c r="AN119" s="406" cm="1">
        <f t="array" ref="AN119">_xlfn.QUARTILE.EXC(IF($AT$5:$AT$906=$AT119,$M$5:$M$906),3)</f>
        <v>-3.92</v>
      </c>
      <c r="AO119" s="406">
        <f t="shared" si="49"/>
        <v>13.750000000000002</v>
      </c>
      <c r="AP119" s="406">
        <f t="shared" si="50"/>
        <v>-38.295000000000002</v>
      </c>
      <c r="AQ119" s="406">
        <f t="shared" si="51"/>
        <v>16.705000000000005</v>
      </c>
      <c r="AR119" s="406" t="b">
        <f t="shared" si="52"/>
        <v>0</v>
      </c>
      <c r="AS119" s="404" t="str">
        <f>INDEX('Org2567'!$BM:$BM,MATCH(Raw_DATA!A119,'Org2567'!$D:$D,0))</f>
        <v>รพช.F1 P50,000-100,000</v>
      </c>
      <c r="AT119" s="404">
        <f>INDEX('Org2567'!$BL:$BL,MATCH(Raw_DATA!A119,'Org2567'!$D:$D,0))</f>
        <v>10</v>
      </c>
      <c r="AU119" s="113"/>
      <c r="AV119" s="101">
        <v>97.78</v>
      </c>
      <c r="AW119" s="101">
        <v>58.5</v>
      </c>
      <c r="AX119" s="101">
        <v>72.16</v>
      </c>
      <c r="AY119" s="101">
        <v>88.38</v>
      </c>
      <c r="AZ119" s="101">
        <v>31.6</v>
      </c>
    </row>
    <row r="120" spans="1:52" x14ac:dyDescent="0.7">
      <c r="A120" s="101" t="s">
        <v>135</v>
      </c>
      <c r="B120" s="101" t="s">
        <v>1331</v>
      </c>
      <c r="C120" s="111" t="str">
        <f>IF(A120="","",INDEX(ID!P:P,MATCH(Raw_DATA!A120,ID!A:A,0)))</f>
        <v>รพช.F2 P30,000-60,000</v>
      </c>
      <c r="D120" s="101">
        <f>IF(A120="","",INDEX(ID!M:M,MATCH(Raw_DATA!A120,ID!A:A,0)))</f>
        <v>6</v>
      </c>
      <c r="E120" s="112">
        <v>8.19</v>
      </c>
      <c r="F120" s="112">
        <v>7.47</v>
      </c>
      <c r="G120" s="112">
        <v>6.16</v>
      </c>
      <c r="H120" s="112">
        <v>70777652.819999993</v>
      </c>
      <c r="I120" s="112">
        <v>-10380276.16</v>
      </c>
      <c r="J120" s="112">
        <v>-6181664.8600000003</v>
      </c>
      <c r="K120" s="112">
        <v>50802675.68</v>
      </c>
      <c r="L120" s="112">
        <v>-3.84</v>
      </c>
      <c r="M120" s="112">
        <v>-7.28</v>
      </c>
      <c r="N120" s="112">
        <f t="shared" si="53"/>
        <v>47</v>
      </c>
      <c r="O120" s="112">
        <f t="shared" si="54"/>
        <v>23</v>
      </c>
      <c r="P120" s="112">
        <f t="shared" si="55"/>
        <v>59</v>
      </c>
      <c r="Q120" s="112">
        <f t="shared" si="56"/>
        <v>109</v>
      </c>
      <c r="R120" s="112">
        <f t="shared" si="57"/>
        <v>54</v>
      </c>
      <c r="S120" s="112" cm="1">
        <f t="array" ref="S120">_xlfn.QUARTILE.EXC(IF($D$5:$D$906=$D120,$L$5:$L$906),1)</f>
        <v>-10.317499999999999</v>
      </c>
      <c r="T120" s="112" cm="1">
        <f t="array" ref="T120">_xlfn.QUARTILE.EXC(IF($D$5:$D$906=$D120,$L$5:$L$906),3)</f>
        <v>1.0349999999999999</v>
      </c>
      <c r="U120" s="112">
        <f t="shared" si="37"/>
        <v>11.352499999999999</v>
      </c>
      <c r="V120" s="112">
        <f t="shared" si="38"/>
        <v>-27.346249999999998</v>
      </c>
      <c r="W120" s="112">
        <f t="shared" si="39"/>
        <v>18.063749999999999</v>
      </c>
      <c r="X120" s="112" t="b">
        <f t="shared" si="40"/>
        <v>0</v>
      </c>
      <c r="Y120" s="112" cm="1">
        <f t="array" ref="Y120">_xlfn.QUARTILE.EXC(IF($D$5:$D$906=$D120,$M$5:$M$906),1)</f>
        <v>-15.98</v>
      </c>
      <c r="Z120" s="112" cm="1">
        <f t="array" ref="Z120">_xlfn.QUARTILE.EXC(IF($D$5:$D$906=$D120,$M$5:$M$906),3)</f>
        <v>-2.4</v>
      </c>
      <c r="AA120" s="112">
        <f t="shared" si="41"/>
        <v>13.58</v>
      </c>
      <c r="AB120" s="112">
        <f t="shared" si="42"/>
        <v>-36.35</v>
      </c>
      <c r="AC120" s="112">
        <f t="shared" si="43"/>
        <v>17.970000000000002</v>
      </c>
      <c r="AD120" s="112" t="b">
        <f t="shared" si="44"/>
        <v>0</v>
      </c>
      <c r="AE120" s="101">
        <f t="shared" si="35"/>
        <v>1</v>
      </c>
      <c r="AF120" s="101">
        <f t="shared" si="36"/>
        <v>1</v>
      </c>
      <c r="AG120" s="406" cm="1">
        <f t="array" ref="AG120">_xlfn.QUARTILE.EXC(IF($AT$5:$AT$906=$AT120,$L$5:$L$906),1)</f>
        <v>-9.3850000000000016</v>
      </c>
      <c r="AH120" s="406" cm="1">
        <f t="array" ref="AH120">_xlfn.QUARTILE.EXC(IF($AT$5:$AT$906=$AT120,$L$5:$L$906),3)</f>
        <v>1.2250000000000001</v>
      </c>
      <c r="AI120" s="406">
        <f t="shared" si="45"/>
        <v>10.610000000000001</v>
      </c>
      <c r="AJ120" s="406">
        <f t="shared" si="46"/>
        <v>-25.300000000000004</v>
      </c>
      <c r="AK120" s="406">
        <f t="shared" si="47"/>
        <v>17.140000000000004</v>
      </c>
      <c r="AL120" s="406" t="b">
        <f t="shared" si="48"/>
        <v>0</v>
      </c>
      <c r="AM120" s="406" cm="1">
        <f t="array" ref="AM120">_xlfn.QUARTILE.EXC(IF($AT$5:$AT$906=$AT120,$M$5:$M$906),1)</f>
        <v>-15.515000000000001</v>
      </c>
      <c r="AN120" s="406" cm="1">
        <f t="array" ref="AN120">_xlfn.QUARTILE.EXC(IF($AT$5:$AT$906=$AT120,$M$5:$M$906),3)</f>
        <v>-2.2599999999999998</v>
      </c>
      <c r="AO120" s="406">
        <f t="shared" si="49"/>
        <v>13.255000000000001</v>
      </c>
      <c r="AP120" s="406">
        <f t="shared" si="50"/>
        <v>-35.397500000000001</v>
      </c>
      <c r="AQ120" s="406">
        <f t="shared" si="51"/>
        <v>17.622500000000002</v>
      </c>
      <c r="AR120" s="406" t="b">
        <f t="shared" si="52"/>
        <v>0</v>
      </c>
      <c r="AS120" s="404" t="str">
        <f>INDEX('Org2567'!$BM:$BM,MATCH(Raw_DATA!A120,'Org2567'!$D:$D,0))</f>
        <v>รพช.F2 P30,000-60,000</v>
      </c>
      <c r="AT120" s="404">
        <f>INDEX('Org2567'!$BL:$BL,MATCH(Raw_DATA!A120,'Org2567'!$D:$D,0))</f>
        <v>6</v>
      </c>
      <c r="AU120" s="113"/>
      <c r="AV120" s="101">
        <v>46.97</v>
      </c>
      <c r="AW120" s="101">
        <v>23.34</v>
      </c>
      <c r="AX120" s="101">
        <v>58.67</v>
      </c>
      <c r="AY120" s="101">
        <v>108.81</v>
      </c>
      <c r="AZ120" s="101">
        <v>54.07</v>
      </c>
    </row>
    <row r="121" spans="1:52" x14ac:dyDescent="0.7">
      <c r="A121" s="101" t="s">
        <v>136</v>
      </c>
      <c r="B121" s="101" t="s">
        <v>1334</v>
      </c>
      <c r="C121" s="111" t="str">
        <f>IF(A121="","",INDEX(ID!P:P,MATCH(Raw_DATA!A121,ID!A:A,0)))</f>
        <v>รพช.F2 P30,000-60,000</v>
      </c>
      <c r="D121" s="101">
        <f>IF(A121="","",INDEX(ID!M:M,MATCH(Raw_DATA!A121,ID!A:A,0)))</f>
        <v>6</v>
      </c>
      <c r="E121" s="112">
        <v>4.67</v>
      </c>
      <c r="F121" s="112">
        <v>3.94</v>
      </c>
      <c r="G121" s="112">
        <v>2.88</v>
      </c>
      <c r="H121" s="112">
        <v>42062803.219999999</v>
      </c>
      <c r="I121" s="112">
        <v>-30793293.050000001</v>
      </c>
      <c r="J121" s="112">
        <v>-27298081.41</v>
      </c>
      <c r="K121" s="112">
        <v>21550910.41</v>
      </c>
      <c r="L121" s="112">
        <v>-15.37</v>
      </c>
      <c r="M121" s="112">
        <v>-16.54</v>
      </c>
      <c r="N121" s="112">
        <f t="shared" si="53"/>
        <v>45</v>
      </c>
      <c r="O121" s="112">
        <f t="shared" si="54"/>
        <v>29</v>
      </c>
      <c r="P121" s="112">
        <f t="shared" si="55"/>
        <v>56</v>
      </c>
      <c r="Q121" s="112">
        <f t="shared" si="56"/>
        <v>93</v>
      </c>
      <c r="R121" s="112">
        <f t="shared" si="57"/>
        <v>71</v>
      </c>
      <c r="S121" s="112" cm="1">
        <f t="array" ref="S121">_xlfn.QUARTILE.EXC(IF($D$5:$D$906=$D121,$L$5:$L$906),1)</f>
        <v>-10.317499999999999</v>
      </c>
      <c r="T121" s="112" cm="1">
        <f t="array" ref="T121">_xlfn.QUARTILE.EXC(IF($D$5:$D$906=$D121,$L$5:$L$906),3)</f>
        <v>1.0349999999999999</v>
      </c>
      <c r="U121" s="112">
        <f t="shared" si="37"/>
        <v>11.352499999999999</v>
      </c>
      <c r="V121" s="112">
        <f t="shared" si="38"/>
        <v>-27.346249999999998</v>
      </c>
      <c r="W121" s="112">
        <f t="shared" si="39"/>
        <v>18.063749999999999</v>
      </c>
      <c r="X121" s="112" t="b">
        <f t="shared" si="40"/>
        <v>0</v>
      </c>
      <c r="Y121" s="112" cm="1">
        <f t="array" ref="Y121">_xlfn.QUARTILE.EXC(IF($D$5:$D$906=$D121,$M$5:$M$906),1)</f>
        <v>-15.98</v>
      </c>
      <c r="Z121" s="112" cm="1">
        <f t="array" ref="Z121">_xlfn.QUARTILE.EXC(IF($D$5:$D$906=$D121,$M$5:$M$906),3)</f>
        <v>-2.4</v>
      </c>
      <c r="AA121" s="112">
        <f t="shared" si="41"/>
        <v>13.58</v>
      </c>
      <c r="AB121" s="112">
        <f t="shared" si="42"/>
        <v>-36.35</v>
      </c>
      <c r="AC121" s="112">
        <f t="shared" si="43"/>
        <v>17.970000000000002</v>
      </c>
      <c r="AD121" s="112" t="b">
        <f t="shared" si="44"/>
        <v>0</v>
      </c>
      <c r="AE121" s="101">
        <f t="shared" si="35"/>
        <v>1</v>
      </c>
      <c r="AF121" s="101">
        <f t="shared" si="36"/>
        <v>1</v>
      </c>
      <c r="AG121" s="406" cm="1">
        <f t="array" ref="AG121">_xlfn.QUARTILE.EXC(IF($AT$5:$AT$906=$AT121,$L$5:$L$906),1)</f>
        <v>-9.3850000000000016</v>
      </c>
      <c r="AH121" s="406" cm="1">
        <f t="array" ref="AH121">_xlfn.QUARTILE.EXC(IF($AT$5:$AT$906=$AT121,$L$5:$L$906),3)</f>
        <v>1.2250000000000001</v>
      </c>
      <c r="AI121" s="406">
        <f t="shared" si="45"/>
        <v>10.610000000000001</v>
      </c>
      <c r="AJ121" s="406">
        <f t="shared" si="46"/>
        <v>-25.300000000000004</v>
      </c>
      <c r="AK121" s="406">
        <f t="shared" si="47"/>
        <v>17.140000000000004</v>
      </c>
      <c r="AL121" s="406" t="b">
        <f t="shared" si="48"/>
        <v>0</v>
      </c>
      <c r="AM121" s="406" cm="1">
        <f t="array" ref="AM121">_xlfn.QUARTILE.EXC(IF($AT$5:$AT$906=$AT121,$M$5:$M$906),1)</f>
        <v>-15.515000000000001</v>
      </c>
      <c r="AN121" s="406" cm="1">
        <f t="array" ref="AN121">_xlfn.QUARTILE.EXC(IF($AT$5:$AT$906=$AT121,$M$5:$M$906),3)</f>
        <v>-2.2599999999999998</v>
      </c>
      <c r="AO121" s="406">
        <f t="shared" si="49"/>
        <v>13.255000000000001</v>
      </c>
      <c r="AP121" s="406">
        <f t="shared" si="50"/>
        <v>-35.397500000000001</v>
      </c>
      <c r="AQ121" s="406">
        <f t="shared" si="51"/>
        <v>17.622500000000002</v>
      </c>
      <c r="AR121" s="406" t="b">
        <f t="shared" si="52"/>
        <v>0</v>
      </c>
      <c r="AS121" s="404" t="str">
        <f>INDEX('Org2567'!$BM:$BM,MATCH(Raw_DATA!A121,'Org2567'!$D:$D,0))</f>
        <v>รพช.F2 P30,000-60,000</v>
      </c>
      <c r="AT121" s="404">
        <f>INDEX('Org2567'!$BL:$BL,MATCH(Raw_DATA!A121,'Org2567'!$D:$D,0))</f>
        <v>6</v>
      </c>
      <c r="AU121" s="113"/>
      <c r="AV121" s="101">
        <v>45.28</v>
      </c>
      <c r="AW121" s="101">
        <v>28.98</v>
      </c>
      <c r="AX121" s="101">
        <v>56.13</v>
      </c>
      <c r="AY121" s="101">
        <v>93.42</v>
      </c>
      <c r="AZ121" s="101">
        <v>71.260000000000005</v>
      </c>
    </row>
    <row r="122" spans="1:52" x14ac:dyDescent="0.7">
      <c r="A122" s="101" t="s">
        <v>137</v>
      </c>
      <c r="B122" s="101" t="s">
        <v>1337</v>
      </c>
      <c r="C122" s="111" t="str">
        <f>IF(A122="","",INDEX(ID!P:P,MATCH(Raw_DATA!A122,ID!A:A,0)))</f>
        <v>รพช.F2 P&lt;=30,000</v>
      </c>
      <c r="D122" s="101">
        <f>IF(A122="","",INDEX(ID!M:M,MATCH(Raw_DATA!A122,ID!A:A,0)))</f>
        <v>5</v>
      </c>
      <c r="E122" s="112">
        <v>5.81</v>
      </c>
      <c r="F122" s="112">
        <v>5.58</v>
      </c>
      <c r="G122" s="112">
        <v>4.5599999999999996</v>
      </c>
      <c r="H122" s="112">
        <v>60874841.240000002</v>
      </c>
      <c r="I122" s="112">
        <v>-32688259.84</v>
      </c>
      <c r="J122" s="112">
        <v>-19802906.800000001</v>
      </c>
      <c r="K122" s="112">
        <v>45095877.780000001</v>
      </c>
      <c r="L122" s="112">
        <v>-14.97</v>
      </c>
      <c r="M122" s="112">
        <v>-21.3</v>
      </c>
      <c r="N122" s="112">
        <f t="shared" si="53"/>
        <v>56</v>
      </c>
      <c r="O122" s="112">
        <f t="shared" si="54"/>
        <v>42</v>
      </c>
      <c r="P122" s="112">
        <f t="shared" si="55"/>
        <v>39</v>
      </c>
      <c r="Q122" s="112">
        <f t="shared" si="56"/>
        <v>45</v>
      </c>
      <c r="R122" s="112">
        <f t="shared" si="57"/>
        <v>32</v>
      </c>
      <c r="S122" s="112" cm="1">
        <f t="array" ref="S122">_xlfn.QUARTILE.EXC(IF($D$5:$D$906=$D122,$L$5:$L$906),1)</f>
        <v>-9.4075000000000006</v>
      </c>
      <c r="T122" s="112" cm="1">
        <f t="array" ref="T122">_xlfn.QUARTILE.EXC(IF($D$5:$D$906=$D122,$L$5:$L$906),3)</f>
        <v>1.645</v>
      </c>
      <c r="U122" s="112">
        <f t="shared" si="37"/>
        <v>11.0525</v>
      </c>
      <c r="V122" s="112">
        <f t="shared" si="38"/>
        <v>-25.986249999999998</v>
      </c>
      <c r="W122" s="112">
        <f t="shared" si="39"/>
        <v>18.223749999999999</v>
      </c>
      <c r="X122" s="112" t="b">
        <f t="shared" si="40"/>
        <v>0</v>
      </c>
      <c r="Y122" s="112" cm="1">
        <f t="array" ref="Y122">_xlfn.QUARTILE.EXC(IF($D$5:$D$906=$D122,$M$5:$M$906),1)</f>
        <v>-18.744999999999997</v>
      </c>
      <c r="Z122" s="112" cm="1">
        <f t="array" ref="Z122">_xlfn.QUARTILE.EXC(IF($D$5:$D$906=$D122,$M$5:$M$906),3)</f>
        <v>-2.7</v>
      </c>
      <c r="AA122" s="112">
        <f t="shared" si="41"/>
        <v>16.044999999999998</v>
      </c>
      <c r="AB122" s="112">
        <f t="shared" si="42"/>
        <v>-42.812499999999993</v>
      </c>
      <c r="AC122" s="112">
        <f t="shared" si="43"/>
        <v>21.367499999999996</v>
      </c>
      <c r="AD122" s="112" t="b">
        <f t="shared" si="44"/>
        <v>0</v>
      </c>
      <c r="AE122" s="101">
        <f t="shared" si="35"/>
        <v>1</v>
      </c>
      <c r="AF122" s="101">
        <f t="shared" si="36"/>
        <v>1</v>
      </c>
      <c r="AG122" s="406" cm="1">
        <f t="array" ref="AG122">_xlfn.QUARTILE.EXC(IF($AT$5:$AT$906=$AT122,$L$5:$L$906),1)</f>
        <v>-9.4075000000000006</v>
      </c>
      <c r="AH122" s="406" cm="1">
        <f t="array" ref="AH122">_xlfn.QUARTILE.EXC(IF($AT$5:$AT$906=$AT122,$L$5:$L$906),3)</f>
        <v>1.645</v>
      </c>
      <c r="AI122" s="406">
        <f t="shared" si="45"/>
        <v>11.0525</v>
      </c>
      <c r="AJ122" s="406">
        <f t="shared" si="46"/>
        <v>-25.986249999999998</v>
      </c>
      <c r="AK122" s="406">
        <f t="shared" si="47"/>
        <v>18.223749999999999</v>
      </c>
      <c r="AL122" s="406" t="b">
        <f t="shared" si="48"/>
        <v>0</v>
      </c>
      <c r="AM122" s="406" cm="1">
        <f t="array" ref="AM122">_xlfn.QUARTILE.EXC(IF($AT$5:$AT$906=$AT122,$M$5:$M$906),1)</f>
        <v>-18.744999999999997</v>
      </c>
      <c r="AN122" s="406" cm="1">
        <f t="array" ref="AN122">_xlfn.QUARTILE.EXC(IF($AT$5:$AT$906=$AT122,$M$5:$M$906),3)</f>
        <v>-2.7</v>
      </c>
      <c r="AO122" s="406">
        <f t="shared" si="49"/>
        <v>16.044999999999998</v>
      </c>
      <c r="AP122" s="406">
        <f t="shared" si="50"/>
        <v>-42.812499999999993</v>
      </c>
      <c r="AQ122" s="406">
        <f t="shared" si="51"/>
        <v>21.367499999999996</v>
      </c>
      <c r="AR122" s="406" t="b">
        <f t="shared" si="52"/>
        <v>0</v>
      </c>
      <c r="AS122" s="404" t="str">
        <f>INDEX('Org2567'!$BM:$BM,MATCH(Raw_DATA!A122,'Org2567'!$D:$D,0))</f>
        <v>รพช.F2 P&lt;=30,000</v>
      </c>
      <c r="AT122" s="404">
        <f>INDEX('Org2567'!$BL:$BL,MATCH(Raw_DATA!A122,'Org2567'!$D:$D,0))</f>
        <v>5</v>
      </c>
      <c r="AU122" s="113"/>
      <c r="AV122" s="101">
        <v>55.89</v>
      </c>
      <c r="AW122" s="101">
        <v>41.87</v>
      </c>
      <c r="AX122" s="101">
        <v>39.049999999999997</v>
      </c>
      <c r="AY122" s="101">
        <v>45.43</v>
      </c>
      <c r="AZ122" s="101">
        <v>31.95</v>
      </c>
    </row>
    <row r="123" spans="1:52" x14ac:dyDescent="0.7">
      <c r="A123" s="101" t="s">
        <v>138</v>
      </c>
      <c r="B123" s="101" t="s">
        <v>1340</v>
      </c>
      <c r="C123" s="111" t="str">
        <f>IF(A123="","",INDEX(ID!P:P,MATCH(Raw_DATA!A123,ID!A:A,0)))</f>
        <v>รพช.F1 P50,000-100,000</v>
      </c>
      <c r="D123" s="101">
        <f>IF(A123="","",INDEX(ID!M:M,MATCH(Raw_DATA!A123,ID!A:A,0)))</f>
        <v>10</v>
      </c>
      <c r="E123" s="112">
        <v>5.46</v>
      </c>
      <c r="F123" s="112">
        <v>5.08</v>
      </c>
      <c r="G123" s="112">
        <v>4.46</v>
      </c>
      <c r="H123" s="112">
        <v>120616069.03</v>
      </c>
      <c r="I123" s="112">
        <v>-49401602.630000003</v>
      </c>
      <c r="J123" s="112">
        <v>-35191137.100000001</v>
      </c>
      <c r="K123" s="112">
        <v>93519107.459999993</v>
      </c>
      <c r="L123" s="112">
        <v>-12.72</v>
      </c>
      <c r="M123" s="112">
        <v>-19.54</v>
      </c>
      <c r="N123" s="112">
        <f t="shared" si="53"/>
        <v>57</v>
      </c>
      <c r="O123" s="112">
        <f t="shared" si="54"/>
        <v>33</v>
      </c>
      <c r="P123" s="112">
        <f t="shared" si="55"/>
        <v>58</v>
      </c>
      <c r="Q123" s="112">
        <f t="shared" si="56"/>
        <v>67</v>
      </c>
      <c r="R123" s="112">
        <f t="shared" si="57"/>
        <v>49</v>
      </c>
      <c r="S123" s="112" cm="1">
        <f t="array" ref="S123">_xlfn.QUARTILE.EXC(IF($D$5:$D$906=$D123,$L$5:$L$906),1)</f>
        <v>-10.594999999999999</v>
      </c>
      <c r="T123" s="112" cm="1">
        <f t="array" ref="T123">_xlfn.QUARTILE.EXC(IF($D$5:$D$906=$D123,$L$5:$L$906),3)</f>
        <v>0.95</v>
      </c>
      <c r="U123" s="112">
        <f t="shared" si="37"/>
        <v>11.544999999999998</v>
      </c>
      <c r="V123" s="112">
        <f t="shared" si="38"/>
        <v>-27.912499999999994</v>
      </c>
      <c r="W123" s="112">
        <f t="shared" si="39"/>
        <v>18.267499999999995</v>
      </c>
      <c r="X123" s="112" t="b">
        <f t="shared" si="40"/>
        <v>0</v>
      </c>
      <c r="Y123" s="112" cm="1">
        <f t="array" ref="Y123">_xlfn.QUARTILE.EXC(IF($D$5:$D$906=$D123,$M$5:$M$906),1)</f>
        <v>-17.670000000000002</v>
      </c>
      <c r="Z123" s="112" cm="1">
        <f t="array" ref="Z123">_xlfn.QUARTILE.EXC(IF($D$5:$D$906=$D123,$M$5:$M$906),3)</f>
        <v>-3.92</v>
      </c>
      <c r="AA123" s="112">
        <f t="shared" si="41"/>
        <v>13.750000000000002</v>
      </c>
      <c r="AB123" s="112">
        <f t="shared" si="42"/>
        <v>-38.295000000000002</v>
      </c>
      <c r="AC123" s="112">
        <f t="shared" si="43"/>
        <v>16.705000000000005</v>
      </c>
      <c r="AD123" s="112" t="b">
        <f t="shared" si="44"/>
        <v>0</v>
      </c>
      <c r="AE123" s="101">
        <f t="shared" si="35"/>
        <v>1</v>
      </c>
      <c r="AF123" s="101">
        <f t="shared" si="36"/>
        <v>1</v>
      </c>
      <c r="AG123" s="406" cm="1">
        <f t="array" ref="AG123">_xlfn.QUARTILE.EXC(IF($AT$5:$AT$906=$AT123,$L$5:$L$906),1)</f>
        <v>-10.594999999999999</v>
      </c>
      <c r="AH123" s="406" cm="1">
        <f t="array" ref="AH123">_xlfn.QUARTILE.EXC(IF($AT$5:$AT$906=$AT123,$L$5:$L$906),3)</f>
        <v>0.95</v>
      </c>
      <c r="AI123" s="406">
        <f t="shared" si="45"/>
        <v>11.544999999999998</v>
      </c>
      <c r="AJ123" s="406">
        <f t="shared" si="46"/>
        <v>-27.912499999999994</v>
      </c>
      <c r="AK123" s="406">
        <f t="shared" si="47"/>
        <v>18.267499999999995</v>
      </c>
      <c r="AL123" s="406" t="b">
        <f t="shared" si="48"/>
        <v>0</v>
      </c>
      <c r="AM123" s="406" cm="1">
        <f t="array" ref="AM123">_xlfn.QUARTILE.EXC(IF($AT$5:$AT$906=$AT123,$M$5:$M$906),1)</f>
        <v>-17.670000000000002</v>
      </c>
      <c r="AN123" s="406" cm="1">
        <f t="array" ref="AN123">_xlfn.QUARTILE.EXC(IF($AT$5:$AT$906=$AT123,$M$5:$M$906),3)</f>
        <v>-3.92</v>
      </c>
      <c r="AO123" s="406">
        <f t="shared" si="49"/>
        <v>13.750000000000002</v>
      </c>
      <c r="AP123" s="406">
        <f t="shared" si="50"/>
        <v>-38.295000000000002</v>
      </c>
      <c r="AQ123" s="406">
        <f t="shared" si="51"/>
        <v>16.705000000000005</v>
      </c>
      <c r="AR123" s="406" t="b">
        <f t="shared" si="52"/>
        <v>0</v>
      </c>
      <c r="AS123" s="404" t="str">
        <f>INDEX('Org2567'!$BM:$BM,MATCH(Raw_DATA!A123,'Org2567'!$D:$D,0))</f>
        <v>รพช.F1 P50,000-100,000</v>
      </c>
      <c r="AT123" s="404">
        <f>INDEX('Org2567'!$BL:$BL,MATCH(Raw_DATA!A123,'Org2567'!$D:$D,0))</f>
        <v>10</v>
      </c>
      <c r="AU123" s="113"/>
      <c r="AV123" s="101">
        <v>57.26</v>
      </c>
      <c r="AW123" s="101">
        <v>33.1</v>
      </c>
      <c r="AX123" s="101">
        <v>57.95</v>
      </c>
      <c r="AY123" s="101">
        <v>66.77</v>
      </c>
      <c r="AZ123" s="101">
        <v>49.15</v>
      </c>
    </row>
    <row r="124" spans="1:52" x14ac:dyDescent="0.7">
      <c r="A124" s="101" t="s">
        <v>139</v>
      </c>
      <c r="B124" s="101" t="s">
        <v>1343</v>
      </c>
      <c r="C124" s="111" t="str">
        <f>IF(A124="","",INDEX(ID!P:P,MATCH(Raw_DATA!A124,ID!A:A,0)))</f>
        <v>รพช.F2 P30,000-60,000</v>
      </c>
      <c r="D124" s="101">
        <f>IF(A124="","",INDEX(ID!M:M,MATCH(Raw_DATA!A124,ID!A:A,0)))</f>
        <v>6</v>
      </c>
      <c r="E124" s="112">
        <v>3.37</v>
      </c>
      <c r="F124" s="112">
        <v>3.14</v>
      </c>
      <c r="G124" s="112">
        <v>2.54</v>
      </c>
      <c r="H124" s="112">
        <v>38515140.700000003</v>
      </c>
      <c r="I124" s="112">
        <v>-29028827.850000001</v>
      </c>
      <c r="J124" s="112">
        <v>-13643868.029999999</v>
      </c>
      <c r="K124" s="112">
        <v>25094988.969999999</v>
      </c>
      <c r="L124" s="112">
        <v>-10.210000000000001</v>
      </c>
      <c r="M124" s="112">
        <v>-22.04</v>
      </c>
      <c r="N124" s="112">
        <f t="shared" si="53"/>
        <v>87</v>
      </c>
      <c r="O124" s="112">
        <f t="shared" si="54"/>
        <v>59</v>
      </c>
      <c r="P124" s="112">
        <f t="shared" si="55"/>
        <v>23</v>
      </c>
      <c r="Q124" s="112">
        <f t="shared" si="56"/>
        <v>70</v>
      </c>
      <c r="R124" s="112">
        <f t="shared" si="57"/>
        <v>54</v>
      </c>
      <c r="S124" s="112" cm="1">
        <f t="array" ref="S124">_xlfn.QUARTILE.EXC(IF($D$5:$D$906=$D124,$L$5:$L$906),1)</f>
        <v>-10.317499999999999</v>
      </c>
      <c r="T124" s="112" cm="1">
        <f t="array" ref="T124">_xlfn.QUARTILE.EXC(IF($D$5:$D$906=$D124,$L$5:$L$906),3)</f>
        <v>1.0349999999999999</v>
      </c>
      <c r="U124" s="112">
        <f t="shared" si="37"/>
        <v>11.352499999999999</v>
      </c>
      <c r="V124" s="112">
        <f t="shared" si="38"/>
        <v>-27.346249999999998</v>
      </c>
      <c r="W124" s="112">
        <f t="shared" si="39"/>
        <v>18.063749999999999</v>
      </c>
      <c r="X124" s="112" t="b">
        <f t="shared" si="40"/>
        <v>0</v>
      </c>
      <c r="Y124" s="112" cm="1">
        <f t="array" ref="Y124">_xlfn.QUARTILE.EXC(IF($D$5:$D$906=$D124,$M$5:$M$906),1)</f>
        <v>-15.98</v>
      </c>
      <c r="Z124" s="112" cm="1">
        <f t="array" ref="Z124">_xlfn.QUARTILE.EXC(IF($D$5:$D$906=$D124,$M$5:$M$906),3)</f>
        <v>-2.4</v>
      </c>
      <c r="AA124" s="112">
        <f t="shared" si="41"/>
        <v>13.58</v>
      </c>
      <c r="AB124" s="112">
        <f t="shared" si="42"/>
        <v>-36.35</v>
      </c>
      <c r="AC124" s="112">
        <f t="shared" si="43"/>
        <v>17.970000000000002</v>
      </c>
      <c r="AD124" s="112" t="b">
        <f t="shared" si="44"/>
        <v>0</v>
      </c>
      <c r="AE124" s="101">
        <f t="shared" si="35"/>
        <v>1</v>
      </c>
      <c r="AF124" s="101">
        <f t="shared" si="36"/>
        <v>1</v>
      </c>
      <c r="AG124" s="406" cm="1">
        <f t="array" ref="AG124">_xlfn.QUARTILE.EXC(IF($AT$5:$AT$906=$AT124,$L$5:$L$906),1)</f>
        <v>-9.3850000000000016</v>
      </c>
      <c r="AH124" s="406" cm="1">
        <f t="array" ref="AH124">_xlfn.QUARTILE.EXC(IF($AT$5:$AT$906=$AT124,$L$5:$L$906),3)</f>
        <v>1.2250000000000001</v>
      </c>
      <c r="AI124" s="406">
        <f t="shared" si="45"/>
        <v>10.610000000000001</v>
      </c>
      <c r="AJ124" s="406">
        <f t="shared" si="46"/>
        <v>-25.300000000000004</v>
      </c>
      <c r="AK124" s="406">
        <f t="shared" si="47"/>
        <v>17.140000000000004</v>
      </c>
      <c r="AL124" s="406" t="b">
        <f t="shared" si="48"/>
        <v>0</v>
      </c>
      <c r="AM124" s="406" cm="1">
        <f t="array" ref="AM124">_xlfn.QUARTILE.EXC(IF($AT$5:$AT$906=$AT124,$M$5:$M$906),1)</f>
        <v>-15.515000000000001</v>
      </c>
      <c r="AN124" s="406" cm="1">
        <f t="array" ref="AN124">_xlfn.QUARTILE.EXC(IF($AT$5:$AT$906=$AT124,$M$5:$M$906),3)</f>
        <v>-2.2599999999999998</v>
      </c>
      <c r="AO124" s="406">
        <f t="shared" si="49"/>
        <v>13.255000000000001</v>
      </c>
      <c r="AP124" s="406">
        <f t="shared" si="50"/>
        <v>-35.397500000000001</v>
      </c>
      <c r="AQ124" s="406">
        <f t="shared" si="51"/>
        <v>17.622500000000002</v>
      </c>
      <c r="AR124" s="406" t="b">
        <f t="shared" si="52"/>
        <v>0</v>
      </c>
      <c r="AS124" s="404" t="str">
        <f>INDEX('Org2567'!$BM:$BM,MATCH(Raw_DATA!A124,'Org2567'!$D:$D,0))</f>
        <v>รพช.F2 P30,000-60,000</v>
      </c>
      <c r="AT124" s="404">
        <f>INDEX('Org2567'!$BL:$BL,MATCH(Raw_DATA!A124,'Org2567'!$D:$D,0))</f>
        <v>6</v>
      </c>
      <c r="AU124" s="113"/>
      <c r="AV124" s="101">
        <v>87.12</v>
      </c>
      <c r="AW124" s="101">
        <v>58.92</v>
      </c>
      <c r="AX124" s="101">
        <v>23.49</v>
      </c>
      <c r="AY124" s="101">
        <v>70.040000000000006</v>
      </c>
      <c r="AZ124" s="101">
        <v>53.7</v>
      </c>
    </row>
    <row r="125" spans="1:52" x14ac:dyDescent="0.7">
      <c r="A125" s="101" t="s">
        <v>140</v>
      </c>
      <c r="B125" s="101" t="s">
        <v>1346</v>
      </c>
      <c r="C125" s="111" t="str">
        <f>IF(A125="","",INDEX(ID!P:P,MATCH(Raw_DATA!A125,ID!A:A,0)))</f>
        <v>รพช.M2 B&gt;100</v>
      </c>
      <c r="D125" s="101">
        <f>IF(A125="","",INDEX(ID!M:M,MATCH(Raw_DATA!A125,ID!A:A,0)))</f>
        <v>13</v>
      </c>
      <c r="E125" s="112">
        <v>2.35</v>
      </c>
      <c r="F125" s="112">
        <v>2.11</v>
      </c>
      <c r="G125" s="112">
        <v>1.25</v>
      </c>
      <c r="H125" s="112">
        <v>58675098.329999998</v>
      </c>
      <c r="I125" s="112">
        <v>-46734767.310000002</v>
      </c>
      <c r="J125" s="112">
        <v>-31101348.940000001</v>
      </c>
      <c r="K125" s="112">
        <v>10700032.890000001</v>
      </c>
      <c r="L125" s="112">
        <v>-10.7</v>
      </c>
      <c r="M125" s="112">
        <v>-12.23</v>
      </c>
      <c r="N125" s="112">
        <f t="shared" si="53"/>
        <v>39</v>
      </c>
      <c r="O125" s="112">
        <f t="shared" si="54"/>
        <v>59</v>
      </c>
      <c r="P125" s="112">
        <f t="shared" si="55"/>
        <v>60</v>
      </c>
      <c r="Q125" s="112">
        <f t="shared" si="56"/>
        <v>102</v>
      </c>
      <c r="R125" s="112">
        <f t="shared" si="57"/>
        <v>38</v>
      </c>
      <c r="S125" s="112" cm="1">
        <f t="array" ref="S125">_xlfn.QUARTILE.EXC(IF($D$5:$D$906=$D125,$L$5:$L$906),1)</f>
        <v>-7.51</v>
      </c>
      <c r="T125" s="112" cm="1">
        <f t="array" ref="T125">_xlfn.QUARTILE.EXC(IF($D$5:$D$906=$D125,$L$5:$L$906),3)</f>
        <v>3.04</v>
      </c>
      <c r="U125" s="112">
        <f t="shared" si="37"/>
        <v>10.55</v>
      </c>
      <c r="V125" s="112">
        <f t="shared" si="38"/>
        <v>-23.335000000000001</v>
      </c>
      <c r="W125" s="112">
        <f t="shared" si="39"/>
        <v>18.865000000000002</v>
      </c>
      <c r="X125" s="112" t="b">
        <f t="shared" si="40"/>
        <v>0</v>
      </c>
      <c r="Y125" s="112" cm="1">
        <f t="array" ref="Y125">_xlfn.QUARTILE.EXC(IF($D$5:$D$906=$D125,$M$5:$M$906),1)</f>
        <v>-12.23</v>
      </c>
      <c r="Z125" s="112" cm="1">
        <f t="array" ref="Z125">_xlfn.QUARTILE.EXC(IF($D$5:$D$906=$D125,$M$5:$M$906),3)</f>
        <v>-0.18</v>
      </c>
      <c r="AA125" s="112">
        <f t="shared" si="41"/>
        <v>12.05</v>
      </c>
      <c r="AB125" s="112">
        <f t="shared" si="42"/>
        <v>-30.305000000000003</v>
      </c>
      <c r="AC125" s="112">
        <f t="shared" si="43"/>
        <v>17.895000000000003</v>
      </c>
      <c r="AD125" s="112" t="b">
        <f t="shared" si="44"/>
        <v>0</v>
      </c>
      <c r="AE125" s="101">
        <f t="shared" si="35"/>
        <v>1</v>
      </c>
      <c r="AF125" s="101">
        <f t="shared" si="36"/>
        <v>1</v>
      </c>
      <c r="AG125" s="406" cm="1">
        <f t="array" ref="AG125">_xlfn.QUARTILE.EXC(IF($AT$5:$AT$906=$AT125,$L$5:$L$906),1)</f>
        <v>-7.51</v>
      </c>
      <c r="AH125" s="406" cm="1">
        <f t="array" ref="AH125">_xlfn.QUARTILE.EXC(IF($AT$5:$AT$906=$AT125,$L$5:$L$906),3)</f>
        <v>3.04</v>
      </c>
      <c r="AI125" s="406">
        <f t="shared" si="45"/>
        <v>10.55</v>
      </c>
      <c r="AJ125" s="406">
        <f t="shared" si="46"/>
        <v>-23.335000000000001</v>
      </c>
      <c r="AK125" s="406">
        <f t="shared" si="47"/>
        <v>18.865000000000002</v>
      </c>
      <c r="AL125" s="406" t="b">
        <f t="shared" si="48"/>
        <v>0</v>
      </c>
      <c r="AM125" s="406" cm="1">
        <f t="array" ref="AM125">_xlfn.QUARTILE.EXC(IF($AT$5:$AT$906=$AT125,$M$5:$M$906),1)</f>
        <v>-12.23</v>
      </c>
      <c r="AN125" s="406" cm="1">
        <f t="array" ref="AN125">_xlfn.QUARTILE.EXC(IF($AT$5:$AT$906=$AT125,$M$5:$M$906),3)</f>
        <v>-0.18</v>
      </c>
      <c r="AO125" s="406">
        <f t="shared" si="49"/>
        <v>12.05</v>
      </c>
      <c r="AP125" s="406">
        <f t="shared" si="50"/>
        <v>-30.305000000000003</v>
      </c>
      <c r="AQ125" s="406">
        <f t="shared" si="51"/>
        <v>17.895000000000003</v>
      </c>
      <c r="AR125" s="406" t="b">
        <f t="shared" si="52"/>
        <v>0</v>
      </c>
      <c r="AS125" s="404" t="str">
        <f>INDEX('Org2567'!$BM:$BM,MATCH(Raw_DATA!A125,'Org2567'!$D:$D,0))</f>
        <v>รพช.M2 B&gt;100</v>
      </c>
      <c r="AT125" s="404">
        <f>INDEX('Org2567'!$BL:$BL,MATCH(Raw_DATA!A125,'Org2567'!$D:$D,0))</f>
        <v>13</v>
      </c>
      <c r="AU125" s="113"/>
      <c r="AV125" s="101">
        <v>39.39</v>
      </c>
      <c r="AW125" s="101">
        <v>59.2</v>
      </c>
      <c r="AX125" s="101">
        <v>59.97</v>
      </c>
      <c r="AY125" s="101">
        <v>101.9</v>
      </c>
      <c r="AZ125" s="101">
        <v>37.75</v>
      </c>
    </row>
    <row r="126" spans="1:52" x14ac:dyDescent="0.7">
      <c r="A126" s="101" t="s">
        <v>141</v>
      </c>
      <c r="B126" s="101" t="s">
        <v>1349</v>
      </c>
      <c r="C126" s="111" t="str">
        <f>IF(A126="","",INDEX(ID!P:P,MATCH(Raw_DATA!A126,ID!A:A,0)))</f>
        <v>รพท.S B&gt;400</v>
      </c>
      <c r="D126" s="101">
        <f>IF(A126="","",INDEX(ID!M:M,MATCH(Raw_DATA!A126,ID!A:A,0)))</f>
        <v>17</v>
      </c>
      <c r="E126" s="112">
        <v>1.39</v>
      </c>
      <c r="F126" s="112">
        <v>1.18</v>
      </c>
      <c r="G126" s="112">
        <v>0.61</v>
      </c>
      <c r="H126" s="112">
        <v>156430051.81</v>
      </c>
      <c r="I126" s="112">
        <v>-25167055.59</v>
      </c>
      <c r="J126" s="112">
        <v>17287482.710000001</v>
      </c>
      <c r="K126" s="112">
        <v>-154252487.33000001</v>
      </c>
      <c r="L126" s="112">
        <v>1.34</v>
      </c>
      <c r="M126" s="112">
        <v>-1.76</v>
      </c>
      <c r="N126" s="112">
        <f t="shared" si="53"/>
        <v>170</v>
      </c>
      <c r="O126" s="112">
        <f t="shared" si="54"/>
        <v>37</v>
      </c>
      <c r="P126" s="112">
        <f t="shared" si="55"/>
        <v>64</v>
      </c>
      <c r="Q126" s="112">
        <f t="shared" si="56"/>
        <v>112</v>
      </c>
      <c r="R126" s="112">
        <f t="shared" si="57"/>
        <v>61</v>
      </c>
      <c r="S126" s="112" cm="1">
        <f t="array" ref="S126">_xlfn.QUARTILE.EXC(IF($D$5:$D$906=$D126,$L$5:$L$906),1)</f>
        <v>-0.03</v>
      </c>
      <c r="T126" s="112" cm="1">
        <f t="array" ref="T126">_xlfn.QUARTILE.EXC(IF($D$5:$D$906=$D126,$L$5:$L$906),3)</f>
        <v>9.4700000000000006</v>
      </c>
      <c r="U126" s="112">
        <f t="shared" si="37"/>
        <v>9.5</v>
      </c>
      <c r="V126" s="112">
        <f t="shared" si="38"/>
        <v>-14.28</v>
      </c>
      <c r="W126" s="112">
        <f t="shared" si="39"/>
        <v>23.72</v>
      </c>
      <c r="X126" s="112" t="b">
        <f t="shared" si="40"/>
        <v>0</v>
      </c>
      <c r="Y126" s="112" cm="1">
        <f t="array" ref="Y126">_xlfn.QUARTILE.EXC(IF($D$5:$D$906=$D126,$M$5:$M$906),1)</f>
        <v>-6.29</v>
      </c>
      <c r="Z126" s="112" cm="1">
        <f t="array" ref="Z126">_xlfn.QUARTILE.EXC(IF($D$5:$D$906=$D126,$M$5:$M$906),3)</f>
        <v>1.83</v>
      </c>
      <c r="AA126" s="112">
        <f t="shared" si="41"/>
        <v>8.120000000000001</v>
      </c>
      <c r="AB126" s="112">
        <f t="shared" si="42"/>
        <v>-18.470000000000002</v>
      </c>
      <c r="AC126" s="112">
        <f t="shared" si="43"/>
        <v>14.010000000000002</v>
      </c>
      <c r="AD126" s="112" t="b">
        <f t="shared" si="44"/>
        <v>0</v>
      </c>
      <c r="AE126" s="101">
        <f t="shared" si="35"/>
        <v>1</v>
      </c>
      <c r="AF126" s="101">
        <f t="shared" si="36"/>
        <v>0</v>
      </c>
      <c r="AG126" s="406" cm="1">
        <f t="array" ref="AG126">_xlfn.QUARTILE.EXC(IF($AT$5:$AT$906=$AT126,$L$5:$L$906),1)</f>
        <v>-0.03</v>
      </c>
      <c r="AH126" s="406" cm="1">
        <f t="array" ref="AH126">_xlfn.QUARTILE.EXC(IF($AT$5:$AT$906=$AT126,$L$5:$L$906),3)</f>
        <v>9.4700000000000006</v>
      </c>
      <c r="AI126" s="406">
        <f t="shared" si="45"/>
        <v>9.5</v>
      </c>
      <c r="AJ126" s="406">
        <f t="shared" si="46"/>
        <v>-14.28</v>
      </c>
      <c r="AK126" s="406">
        <f t="shared" si="47"/>
        <v>23.72</v>
      </c>
      <c r="AL126" s="406" t="b">
        <f t="shared" si="48"/>
        <v>0</v>
      </c>
      <c r="AM126" s="406" cm="1">
        <f t="array" ref="AM126">_xlfn.QUARTILE.EXC(IF($AT$5:$AT$906=$AT126,$M$5:$M$906),1)</f>
        <v>-6.29</v>
      </c>
      <c r="AN126" s="406" cm="1">
        <f t="array" ref="AN126">_xlfn.QUARTILE.EXC(IF($AT$5:$AT$906=$AT126,$M$5:$M$906),3)</f>
        <v>1.83</v>
      </c>
      <c r="AO126" s="406">
        <f t="shared" si="49"/>
        <v>8.120000000000001</v>
      </c>
      <c r="AP126" s="406">
        <f t="shared" si="50"/>
        <v>-18.470000000000002</v>
      </c>
      <c r="AQ126" s="406">
        <f t="shared" si="51"/>
        <v>14.010000000000002</v>
      </c>
      <c r="AR126" s="406" t="b">
        <f t="shared" si="52"/>
        <v>0</v>
      </c>
      <c r="AS126" s="404" t="str">
        <f>INDEX('Org2567'!$BM:$BM,MATCH(Raw_DATA!A126,'Org2567'!$D:$D,0))</f>
        <v>รพท.S B&gt;400</v>
      </c>
      <c r="AT126" s="404">
        <f>INDEX('Org2567'!$BL:$BL,MATCH(Raw_DATA!A126,'Org2567'!$D:$D,0))</f>
        <v>17</v>
      </c>
      <c r="AU126" s="113"/>
      <c r="AV126" s="101">
        <v>169.84</v>
      </c>
      <c r="AW126" s="101">
        <v>36.520000000000003</v>
      </c>
      <c r="AX126" s="101">
        <v>64.11</v>
      </c>
      <c r="AY126" s="101">
        <v>112.12</v>
      </c>
      <c r="AZ126" s="101">
        <v>60.65</v>
      </c>
    </row>
    <row r="127" spans="1:52" x14ac:dyDescent="0.7">
      <c r="A127" s="101" t="s">
        <v>142</v>
      </c>
      <c r="B127" s="101" t="s">
        <v>1353</v>
      </c>
      <c r="C127" s="111" t="str">
        <f>IF(A127="","",INDEX(ID!P:P,MATCH(Raw_DATA!A127,ID!A:A,0)))</f>
        <v>รพช.F2 P30,000-60,000</v>
      </c>
      <c r="D127" s="101">
        <f>IF(A127="","",INDEX(ID!M:M,MATCH(Raw_DATA!A127,ID!A:A,0)))</f>
        <v>6</v>
      </c>
      <c r="E127" s="112">
        <v>1.02</v>
      </c>
      <c r="F127" s="112">
        <v>0.89</v>
      </c>
      <c r="G127" s="112">
        <v>0.7</v>
      </c>
      <c r="H127" s="112">
        <v>787595.03</v>
      </c>
      <c r="I127" s="112">
        <v>77180.479999999996</v>
      </c>
      <c r="J127" s="112">
        <v>6581466.0599999996</v>
      </c>
      <c r="K127" s="112">
        <v>-13445195.279999999</v>
      </c>
      <c r="L127" s="112">
        <v>3.96</v>
      </c>
      <c r="M127" s="112">
        <v>7.0000000000000007E-2</v>
      </c>
      <c r="N127" s="112">
        <f t="shared" si="53"/>
        <v>284</v>
      </c>
      <c r="O127" s="112">
        <f t="shared" si="54"/>
        <v>34</v>
      </c>
      <c r="P127" s="112">
        <f t="shared" si="55"/>
        <v>43</v>
      </c>
      <c r="Q127" s="112">
        <f t="shared" si="56"/>
        <v>95</v>
      </c>
      <c r="R127" s="112">
        <f t="shared" si="57"/>
        <v>47</v>
      </c>
      <c r="S127" s="112" cm="1">
        <f t="array" ref="S127">_xlfn.QUARTILE.EXC(IF($D$5:$D$906=$D127,$L$5:$L$906),1)</f>
        <v>-10.317499999999999</v>
      </c>
      <c r="T127" s="112" cm="1">
        <f t="array" ref="T127">_xlfn.QUARTILE.EXC(IF($D$5:$D$906=$D127,$L$5:$L$906),3)</f>
        <v>1.0349999999999999</v>
      </c>
      <c r="U127" s="112">
        <f t="shared" si="37"/>
        <v>11.352499999999999</v>
      </c>
      <c r="V127" s="112">
        <f t="shared" si="38"/>
        <v>-27.346249999999998</v>
      </c>
      <c r="W127" s="112">
        <f t="shared" si="39"/>
        <v>18.063749999999999</v>
      </c>
      <c r="X127" s="112" t="b">
        <f t="shared" si="40"/>
        <v>0</v>
      </c>
      <c r="Y127" s="112" cm="1">
        <f t="array" ref="Y127">_xlfn.QUARTILE.EXC(IF($D$5:$D$906=$D127,$M$5:$M$906),1)</f>
        <v>-15.98</v>
      </c>
      <c r="Z127" s="112" cm="1">
        <f t="array" ref="Z127">_xlfn.QUARTILE.EXC(IF($D$5:$D$906=$D127,$M$5:$M$906),3)</f>
        <v>-2.4</v>
      </c>
      <c r="AA127" s="112">
        <f t="shared" si="41"/>
        <v>13.58</v>
      </c>
      <c r="AB127" s="112">
        <f t="shared" si="42"/>
        <v>-36.35</v>
      </c>
      <c r="AC127" s="112">
        <f t="shared" si="43"/>
        <v>17.970000000000002</v>
      </c>
      <c r="AD127" s="112" t="b">
        <f t="shared" si="44"/>
        <v>0</v>
      </c>
      <c r="AE127" s="101">
        <f t="shared" si="35"/>
        <v>0</v>
      </c>
      <c r="AF127" s="101">
        <f t="shared" si="36"/>
        <v>0</v>
      </c>
      <c r="AG127" s="406" cm="1">
        <f t="array" ref="AG127">_xlfn.QUARTILE.EXC(IF($AT$5:$AT$906=$AT127,$L$5:$L$906),1)</f>
        <v>-9.3850000000000016</v>
      </c>
      <c r="AH127" s="406" cm="1">
        <f t="array" ref="AH127">_xlfn.QUARTILE.EXC(IF($AT$5:$AT$906=$AT127,$L$5:$L$906),3)</f>
        <v>1.2250000000000001</v>
      </c>
      <c r="AI127" s="406">
        <f t="shared" si="45"/>
        <v>10.610000000000001</v>
      </c>
      <c r="AJ127" s="406">
        <f t="shared" si="46"/>
        <v>-25.300000000000004</v>
      </c>
      <c r="AK127" s="406">
        <f t="shared" si="47"/>
        <v>17.140000000000004</v>
      </c>
      <c r="AL127" s="406" t="b">
        <f t="shared" si="48"/>
        <v>0</v>
      </c>
      <c r="AM127" s="406" cm="1">
        <f t="array" ref="AM127">_xlfn.QUARTILE.EXC(IF($AT$5:$AT$906=$AT127,$M$5:$M$906),1)</f>
        <v>-15.515000000000001</v>
      </c>
      <c r="AN127" s="406" cm="1">
        <f t="array" ref="AN127">_xlfn.QUARTILE.EXC(IF($AT$5:$AT$906=$AT127,$M$5:$M$906),3)</f>
        <v>-2.2599999999999998</v>
      </c>
      <c r="AO127" s="406">
        <f t="shared" si="49"/>
        <v>13.255000000000001</v>
      </c>
      <c r="AP127" s="406">
        <f t="shared" si="50"/>
        <v>-35.397500000000001</v>
      </c>
      <c r="AQ127" s="406">
        <f t="shared" si="51"/>
        <v>17.622500000000002</v>
      </c>
      <c r="AR127" s="406" t="b">
        <f t="shared" si="52"/>
        <v>0</v>
      </c>
      <c r="AS127" s="404" t="str">
        <f>INDEX('Org2567'!$BM:$BM,MATCH(Raw_DATA!A127,'Org2567'!$D:$D,0))</f>
        <v>รพช.F2 P30,000-60,000</v>
      </c>
      <c r="AT127" s="404">
        <f>INDEX('Org2567'!$BL:$BL,MATCH(Raw_DATA!A127,'Org2567'!$D:$D,0))</f>
        <v>6</v>
      </c>
      <c r="AU127" s="113"/>
      <c r="AV127" s="101">
        <v>284.11</v>
      </c>
      <c r="AW127" s="101">
        <v>33.86</v>
      </c>
      <c r="AX127" s="101">
        <v>43.41</v>
      </c>
      <c r="AY127" s="101">
        <v>95.39</v>
      </c>
      <c r="AZ127" s="101">
        <v>46.75</v>
      </c>
    </row>
    <row r="128" spans="1:52" x14ac:dyDescent="0.7">
      <c r="A128" s="101" t="s">
        <v>143</v>
      </c>
      <c r="B128" s="101" t="s">
        <v>3957</v>
      </c>
      <c r="C128" s="111" t="str">
        <f>IF(A128="","",INDEX(ID!P:P,MATCH(Raw_DATA!A128,ID!A:A,0)))</f>
        <v>รพท.M1 B&gt;200</v>
      </c>
      <c r="D128" s="101">
        <f>IF(A128="","",INDEX(ID!M:M,MATCH(Raw_DATA!A128,ID!A:A,0)))</f>
        <v>15</v>
      </c>
      <c r="E128" s="112">
        <v>3.13</v>
      </c>
      <c r="F128" s="112">
        <v>2.89</v>
      </c>
      <c r="G128" s="112">
        <v>1.33</v>
      </c>
      <c r="H128" s="112">
        <v>172096778.36000001</v>
      </c>
      <c r="I128" s="112">
        <v>52507055.509999998</v>
      </c>
      <c r="J128" s="112">
        <v>-18799096.59</v>
      </c>
      <c r="K128" s="112">
        <v>26491584.579999998</v>
      </c>
      <c r="L128" s="112">
        <v>-3.93</v>
      </c>
      <c r="M128" s="112">
        <v>8.2200000000000006</v>
      </c>
      <c r="N128" s="112">
        <f t="shared" si="53"/>
        <v>89</v>
      </c>
      <c r="O128" s="112">
        <f t="shared" si="54"/>
        <v>132</v>
      </c>
      <c r="P128" s="112">
        <f t="shared" si="55"/>
        <v>104</v>
      </c>
      <c r="Q128" s="112">
        <f t="shared" si="56"/>
        <v>272</v>
      </c>
      <c r="R128" s="112">
        <f t="shared" si="57"/>
        <v>44</v>
      </c>
      <c r="S128" s="112" cm="1">
        <f t="array" ref="S128">_xlfn.QUARTILE.EXC(IF($D$5:$D$906=$D128,$L$5:$L$906),1)</f>
        <v>-2.59</v>
      </c>
      <c r="T128" s="112" cm="1">
        <f t="array" ref="T128">_xlfn.QUARTILE.EXC(IF($D$5:$D$906=$D128,$L$5:$L$906),3)</f>
        <v>8.86</v>
      </c>
      <c r="U128" s="112">
        <f t="shared" si="37"/>
        <v>11.45</v>
      </c>
      <c r="V128" s="112">
        <f t="shared" si="38"/>
        <v>-19.764999999999997</v>
      </c>
      <c r="W128" s="112">
        <f t="shared" si="39"/>
        <v>26.034999999999997</v>
      </c>
      <c r="X128" s="112" t="b">
        <f t="shared" si="40"/>
        <v>0</v>
      </c>
      <c r="Y128" s="112" cm="1">
        <f t="array" ref="Y128">_xlfn.QUARTILE.EXC(IF($D$5:$D$906=$D128,$M$5:$M$906),1)</f>
        <v>-5.74</v>
      </c>
      <c r="Z128" s="112" cm="1">
        <f t="array" ref="Z128">_xlfn.QUARTILE.EXC(IF($D$5:$D$906=$D128,$M$5:$M$906),3)</f>
        <v>4.915</v>
      </c>
      <c r="AA128" s="112">
        <f t="shared" si="41"/>
        <v>10.655000000000001</v>
      </c>
      <c r="AB128" s="112">
        <f t="shared" si="42"/>
        <v>-21.722500000000004</v>
      </c>
      <c r="AC128" s="112">
        <f t="shared" si="43"/>
        <v>20.897500000000001</v>
      </c>
      <c r="AD128" s="112" t="b">
        <f t="shared" si="44"/>
        <v>0</v>
      </c>
      <c r="AE128" s="101">
        <f t="shared" si="35"/>
        <v>0</v>
      </c>
      <c r="AF128" s="101">
        <f t="shared" si="36"/>
        <v>1</v>
      </c>
      <c r="AG128" s="406" cm="1">
        <f t="array" ref="AG128">_xlfn.QUARTILE.EXC(IF($AT$5:$AT$906=$AT128,$L$5:$L$906),1)</f>
        <v>-0.34999999999999964</v>
      </c>
      <c r="AH128" s="406" cm="1">
        <f t="array" ref="AH128">_xlfn.QUARTILE.EXC(IF($AT$5:$AT$906=$AT128,$L$5:$L$906),3)</f>
        <v>9.0500000000000007</v>
      </c>
      <c r="AI128" s="406">
        <f t="shared" si="45"/>
        <v>9.4</v>
      </c>
      <c r="AJ128" s="406">
        <f t="shared" si="46"/>
        <v>-14.450000000000001</v>
      </c>
      <c r="AK128" s="406">
        <f t="shared" si="47"/>
        <v>23.150000000000002</v>
      </c>
      <c r="AL128" s="406" t="b">
        <f t="shared" si="48"/>
        <v>0</v>
      </c>
      <c r="AM128" s="406" cm="1">
        <f t="array" ref="AM128">_xlfn.QUARTILE.EXC(IF($AT$5:$AT$906=$AT128,$M$5:$M$906),1)</f>
        <v>-5.0175000000000001</v>
      </c>
      <c r="AN128" s="406" cm="1">
        <f t="array" ref="AN128">_xlfn.QUARTILE.EXC(IF($AT$5:$AT$906=$AT128,$M$5:$M$906),3)</f>
        <v>5.1049999999999995</v>
      </c>
      <c r="AO128" s="406">
        <f t="shared" si="49"/>
        <v>10.122499999999999</v>
      </c>
      <c r="AP128" s="406">
        <f t="shared" si="50"/>
        <v>-20.201249999999998</v>
      </c>
      <c r="AQ128" s="406">
        <f t="shared" si="51"/>
        <v>20.288749999999997</v>
      </c>
      <c r="AR128" s="406" t="b">
        <f t="shared" si="52"/>
        <v>0</v>
      </c>
      <c r="AS128" s="404" t="str">
        <f>INDEX('Org2567'!$BM:$BM,MATCH(Raw_DATA!A128,'Org2567'!$D:$D,0))</f>
        <v>รพท.M1 B&gt;200</v>
      </c>
      <c r="AT128" s="404">
        <f>INDEX('Org2567'!$BL:$BL,MATCH(Raw_DATA!A128,'Org2567'!$D:$D,0))</f>
        <v>15</v>
      </c>
      <c r="AU128" s="113"/>
      <c r="AV128" s="101">
        <v>88.79</v>
      </c>
      <c r="AW128" s="101">
        <v>132.05000000000001</v>
      </c>
      <c r="AX128" s="101">
        <v>104.35</v>
      </c>
      <c r="AY128" s="101">
        <v>272.37</v>
      </c>
      <c r="AZ128" s="101">
        <v>43.58</v>
      </c>
    </row>
    <row r="129" spans="1:52" x14ac:dyDescent="0.7">
      <c r="A129" s="101" t="s">
        <v>144</v>
      </c>
      <c r="B129" s="101" t="s">
        <v>3958</v>
      </c>
      <c r="C129" s="111" t="str">
        <f>IF(A129="","",INDEX(ID!P:P,MATCH(Raw_DATA!A129,ID!A:A,0)))</f>
        <v>รพท.M1 B&gt;200</v>
      </c>
      <c r="D129" s="101">
        <f>IF(A129="","",INDEX(ID!M:M,MATCH(Raw_DATA!A129,ID!A:A,0)))</f>
        <v>15</v>
      </c>
      <c r="E129" s="112">
        <v>1.6</v>
      </c>
      <c r="F129" s="112">
        <v>1.43</v>
      </c>
      <c r="G129" s="112">
        <v>0.49</v>
      </c>
      <c r="H129" s="112">
        <v>61081840.229999997</v>
      </c>
      <c r="I129" s="112">
        <v>-38006717.549999997</v>
      </c>
      <c r="J129" s="112">
        <v>3362345.38</v>
      </c>
      <c r="K129" s="112">
        <v>-51636591.75</v>
      </c>
      <c r="L129" s="112">
        <v>0.66</v>
      </c>
      <c r="M129" s="112">
        <v>-7.67</v>
      </c>
      <c r="N129" s="112">
        <f t="shared" si="53"/>
        <v>127</v>
      </c>
      <c r="O129" s="112">
        <f t="shared" si="54"/>
        <v>65</v>
      </c>
      <c r="P129" s="112">
        <f t="shared" si="55"/>
        <v>40</v>
      </c>
      <c r="Q129" s="112">
        <f t="shared" si="56"/>
        <v>249</v>
      </c>
      <c r="R129" s="112">
        <f t="shared" si="57"/>
        <v>49</v>
      </c>
      <c r="S129" s="112" cm="1">
        <f t="array" ref="S129">_xlfn.QUARTILE.EXC(IF($D$5:$D$906=$D129,$L$5:$L$906),1)</f>
        <v>-2.59</v>
      </c>
      <c r="T129" s="112" cm="1">
        <f t="array" ref="T129">_xlfn.QUARTILE.EXC(IF($D$5:$D$906=$D129,$L$5:$L$906),3)</f>
        <v>8.86</v>
      </c>
      <c r="U129" s="112">
        <f t="shared" si="37"/>
        <v>11.45</v>
      </c>
      <c r="V129" s="112">
        <f t="shared" si="38"/>
        <v>-19.764999999999997</v>
      </c>
      <c r="W129" s="112">
        <f t="shared" si="39"/>
        <v>26.034999999999997</v>
      </c>
      <c r="X129" s="112" t="b">
        <f t="shared" si="40"/>
        <v>0</v>
      </c>
      <c r="Y129" s="112" cm="1">
        <f t="array" ref="Y129">_xlfn.QUARTILE.EXC(IF($D$5:$D$906=$D129,$M$5:$M$906),1)</f>
        <v>-5.74</v>
      </c>
      <c r="Z129" s="112" cm="1">
        <f t="array" ref="Z129">_xlfn.QUARTILE.EXC(IF($D$5:$D$906=$D129,$M$5:$M$906),3)</f>
        <v>4.915</v>
      </c>
      <c r="AA129" s="112">
        <f t="shared" si="41"/>
        <v>10.655000000000001</v>
      </c>
      <c r="AB129" s="112">
        <f t="shared" si="42"/>
        <v>-21.722500000000004</v>
      </c>
      <c r="AC129" s="112">
        <f t="shared" si="43"/>
        <v>20.897500000000001</v>
      </c>
      <c r="AD129" s="112" t="b">
        <f t="shared" si="44"/>
        <v>0</v>
      </c>
      <c r="AE129" s="101">
        <f t="shared" si="35"/>
        <v>1</v>
      </c>
      <c r="AF129" s="101">
        <f t="shared" si="36"/>
        <v>0</v>
      </c>
      <c r="AG129" s="406" cm="1">
        <f t="array" ref="AG129">_xlfn.QUARTILE.EXC(IF($AT$5:$AT$906=$AT129,$L$5:$L$906),1)</f>
        <v>-0.34999999999999964</v>
      </c>
      <c r="AH129" s="406" cm="1">
        <f t="array" ref="AH129">_xlfn.QUARTILE.EXC(IF($AT$5:$AT$906=$AT129,$L$5:$L$906),3)</f>
        <v>9.0500000000000007</v>
      </c>
      <c r="AI129" s="406">
        <f t="shared" si="45"/>
        <v>9.4</v>
      </c>
      <c r="AJ129" s="406">
        <f t="shared" si="46"/>
        <v>-14.450000000000001</v>
      </c>
      <c r="AK129" s="406">
        <f t="shared" si="47"/>
        <v>23.150000000000002</v>
      </c>
      <c r="AL129" s="406" t="b">
        <f t="shared" si="48"/>
        <v>0</v>
      </c>
      <c r="AM129" s="406" cm="1">
        <f t="array" ref="AM129">_xlfn.QUARTILE.EXC(IF($AT$5:$AT$906=$AT129,$M$5:$M$906),1)</f>
        <v>-5.0175000000000001</v>
      </c>
      <c r="AN129" s="406" cm="1">
        <f t="array" ref="AN129">_xlfn.QUARTILE.EXC(IF($AT$5:$AT$906=$AT129,$M$5:$M$906),3)</f>
        <v>5.1049999999999995</v>
      </c>
      <c r="AO129" s="406">
        <f t="shared" si="49"/>
        <v>10.122499999999999</v>
      </c>
      <c r="AP129" s="406">
        <f t="shared" si="50"/>
        <v>-20.201249999999998</v>
      </c>
      <c r="AQ129" s="406">
        <f t="shared" si="51"/>
        <v>20.288749999999997</v>
      </c>
      <c r="AR129" s="406" t="b">
        <f t="shared" si="52"/>
        <v>0</v>
      </c>
      <c r="AS129" s="404" t="str">
        <f>INDEX('Org2567'!$BM:$BM,MATCH(Raw_DATA!A129,'Org2567'!$D:$D,0))</f>
        <v>รพท.M1 B&gt;200</v>
      </c>
      <c r="AT129" s="404">
        <f>INDEX('Org2567'!$BL:$BL,MATCH(Raw_DATA!A129,'Org2567'!$D:$D,0))</f>
        <v>15</v>
      </c>
      <c r="AU129" s="113"/>
      <c r="AV129" s="101">
        <v>127.23</v>
      </c>
      <c r="AW129" s="101">
        <v>65.040000000000006</v>
      </c>
      <c r="AX129" s="101">
        <v>39.53</v>
      </c>
      <c r="AY129" s="101">
        <v>248.89</v>
      </c>
      <c r="AZ129" s="101">
        <v>48.79</v>
      </c>
    </row>
    <row r="130" spans="1:52" x14ac:dyDescent="0.7">
      <c r="A130" s="101" t="s">
        <v>145</v>
      </c>
      <c r="B130" s="101" t="s">
        <v>1360</v>
      </c>
      <c r="C130" s="111" t="str">
        <f>IF(A130="","",INDEX(ID!P:P,MATCH(Raw_DATA!A130,ID!A:A,0)))</f>
        <v>รพช.F2 P30,000-60,000</v>
      </c>
      <c r="D130" s="101">
        <f>IF(A130="","",INDEX(ID!M:M,MATCH(Raw_DATA!A130,ID!A:A,0)))</f>
        <v>6</v>
      </c>
      <c r="E130" s="112">
        <v>1.1599999999999999</v>
      </c>
      <c r="F130" s="112">
        <v>1.06</v>
      </c>
      <c r="G130" s="112">
        <v>0.6</v>
      </c>
      <c r="H130" s="112">
        <v>5441304.2699999996</v>
      </c>
      <c r="I130" s="112">
        <v>-20046312.359999999</v>
      </c>
      <c r="J130" s="112">
        <v>-15626341.42</v>
      </c>
      <c r="K130" s="112">
        <v>-13404589.529999999</v>
      </c>
      <c r="L130" s="112">
        <v>-10.65</v>
      </c>
      <c r="M130" s="112">
        <v>-18.600000000000001</v>
      </c>
      <c r="N130" s="112">
        <f t="shared" si="53"/>
        <v>123</v>
      </c>
      <c r="O130" s="112">
        <f t="shared" si="54"/>
        <v>78</v>
      </c>
      <c r="P130" s="112">
        <f t="shared" si="55"/>
        <v>70</v>
      </c>
      <c r="Q130" s="112">
        <f t="shared" si="56"/>
        <v>118</v>
      </c>
      <c r="R130" s="112">
        <f t="shared" si="57"/>
        <v>37</v>
      </c>
      <c r="S130" s="112" cm="1">
        <f t="array" ref="S130">_xlfn.QUARTILE.EXC(IF($D$5:$D$906=$D130,$L$5:$L$906),1)</f>
        <v>-10.317499999999999</v>
      </c>
      <c r="T130" s="112" cm="1">
        <f t="array" ref="T130">_xlfn.QUARTILE.EXC(IF($D$5:$D$906=$D130,$L$5:$L$906),3)</f>
        <v>1.0349999999999999</v>
      </c>
      <c r="U130" s="112">
        <f t="shared" si="37"/>
        <v>11.352499999999999</v>
      </c>
      <c r="V130" s="112">
        <f t="shared" si="38"/>
        <v>-27.346249999999998</v>
      </c>
      <c r="W130" s="112">
        <f t="shared" si="39"/>
        <v>18.063749999999999</v>
      </c>
      <c r="X130" s="112" t="b">
        <f t="shared" si="40"/>
        <v>0</v>
      </c>
      <c r="Y130" s="112" cm="1">
        <f t="array" ref="Y130">_xlfn.QUARTILE.EXC(IF($D$5:$D$906=$D130,$M$5:$M$906),1)</f>
        <v>-15.98</v>
      </c>
      <c r="Z130" s="112" cm="1">
        <f t="array" ref="Z130">_xlfn.QUARTILE.EXC(IF($D$5:$D$906=$D130,$M$5:$M$906),3)</f>
        <v>-2.4</v>
      </c>
      <c r="AA130" s="112">
        <f t="shared" si="41"/>
        <v>13.58</v>
      </c>
      <c r="AB130" s="112">
        <f t="shared" si="42"/>
        <v>-36.35</v>
      </c>
      <c r="AC130" s="112">
        <f t="shared" si="43"/>
        <v>17.970000000000002</v>
      </c>
      <c r="AD130" s="112" t="b">
        <f t="shared" si="44"/>
        <v>0</v>
      </c>
      <c r="AE130" s="101">
        <f t="shared" si="35"/>
        <v>1</v>
      </c>
      <c r="AF130" s="101">
        <f t="shared" si="36"/>
        <v>1</v>
      </c>
      <c r="AG130" s="406" cm="1">
        <f t="array" ref="AG130">_xlfn.QUARTILE.EXC(IF($AT$5:$AT$906=$AT130,$L$5:$L$906),1)</f>
        <v>-9.3850000000000016</v>
      </c>
      <c r="AH130" s="406" cm="1">
        <f t="array" ref="AH130">_xlfn.QUARTILE.EXC(IF($AT$5:$AT$906=$AT130,$L$5:$L$906),3)</f>
        <v>1.2250000000000001</v>
      </c>
      <c r="AI130" s="406">
        <f t="shared" si="45"/>
        <v>10.610000000000001</v>
      </c>
      <c r="AJ130" s="406">
        <f t="shared" si="46"/>
        <v>-25.300000000000004</v>
      </c>
      <c r="AK130" s="406">
        <f t="shared" si="47"/>
        <v>17.140000000000004</v>
      </c>
      <c r="AL130" s="406" t="b">
        <f t="shared" si="48"/>
        <v>0</v>
      </c>
      <c r="AM130" s="406" cm="1">
        <f t="array" ref="AM130">_xlfn.QUARTILE.EXC(IF($AT$5:$AT$906=$AT130,$M$5:$M$906),1)</f>
        <v>-15.515000000000001</v>
      </c>
      <c r="AN130" s="406" cm="1">
        <f t="array" ref="AN130">_xlfn.QUARTILE.EXC(IF($AT$5:$AT$906=$AT130,$M$5:$M$906),3)</f>
        <v>-2.2599999999999998</v>
      </c>
      <c r="AO130" s="406">
        <f t="shared" si="49"/>
        <v>13.255000000000001</v>
      </c>
      <c r="AP130" s="406">
        <f t="shared" si="50"/>
        <v>-35.397500000000001</v>
      </c>
      <c r="AQ130" s="406">
        <f t="shared" si="51"/>
        <v>17.622500000000002</v>
      </c>
      <c r="AR130" s="406" t="b">
        <f t="shared" si="52"/>
        <v>0</v>
      </c>
      <c r="AS130" s="404" t="str">
        <f>INDEX('Org2567'!$BM:$BM,MATCH(Raw_DATA!A130,'Org2567'!$D:$D,0))</f>
        <v>รพช.F2 P30,000-60,000</v>
      </c>
      <c r="AT130" s="404">
        <f>INDEX('Org2567'!$BL:$BL,MATCH(Raw_DATA!A130,'Org2567'!$D:$D,0))</f>
        <v>6</v>
      </c>
      <c r="AU130" s="113"/>
      <c r="AV130" s="101">
        <v>122.88</v>
      </c>
      <c r="AW130" s="101">
        <v>77.819999999999993</v>
      </c>
      <c r="AX130" s="101">
        <v>69.849999999999994</v>
      </c>
      <c r="AY130" s="101">
        <v>118.37</v>
      </c>
      <c r="AZ130" s="101">
        <v>37.020000000000003</v>
      </c>
    </row>
    <row r="131" spans="1:52" x14ac:dyDescent="0.7">
      <c r="A131" s="101" t="s">
        <v>146</v>
      </c>
      <c r="B131" s="101" t="s">
        <v>1363</v>
      </c>
      <c r="C131" s="111" t="str">
        <f>IF(A131="","",INDEX(ID!P:P,MATCH(Raw_DATA!A131,ID!A:A,0)))</f>
        <v>รพช.M2 B&gt;100</v>
      </c>
      <c r="D131" s="101">
        <f>IF(A131="","",INDEX(ID!M:M,MATCH(Raw_DATA!A131,ID!A:A,0)))</f>
        <v>13</v>
      </c>
      <c r="E131" s="112">
        <v>1.51</v>
      </c>
      <c r="F131" s="112">
        <v>1.23</v>
      </c>
      <c r="G131" s="112">
        <v>0.55000000000000004</v>
      </c>
      <c r="H131" s="112">
        <v>22347874.59</v>
      </c>
      <c r="I131" s="112">
        <v>53023776.609999999</v>
      </c>
      <c r="J131" s="112">
        <v>27207905.82</v>
      </c>
      <c r="K131" s="112">
        <v>-19982625.379999999</v>
      </c>
      <c r="L131" s="112">
        <v>8.86</v>
      </c>
      <c r="M131" s="112">
        <v>20.12</v>
      </c>
      <c r="N131" s="112">
        <f t="shared" si="53"/>
        <v>175</v>
      </c>
      <c r="O131" s="112">
        <f t="shared" si="54"/>
        <v>101</v>
      </c>
      <c r="P131" s="112">
        <f t="shared" si="55"/>
        <v>63</v>
      </c>
      <c r="Q131" s="112">
        <f t="shared" si="56"/>
        <v>149</v>
      </c>
      <c r="R131" s="112">
        <f t="shared" si="57"/>
        <v>84</v>
      </c>
      <c r="S131" s="112" cm="1">
        <f t="array" ref="S131">_xlfn.QUARTILE.EXC(IF($D$5:$D$906=$D131,$L$5:$L$906),1)</f>
        <v>-7.51</v>
      </c>
      <c r="T131" s="112" cm="1">
        <f t="array" ref="T131">_xlfn.QUARTILE.EXC(IF($D$5:$D$906=$D131,$L$5:$L$906),3)</f>
        <v>3.04</v>
      </c>
      <c r="U131" s="112">
        <f t="shared" si="37"/>
        <v>10.55</v>
      </c>
      <c r="V131" s="112">
        <f t="shared" si="38"/>
        <v>-23.335000000000001</v>
      </c>
      <c r="W131" s="112">
        <f t="shared" si="39"/>
        <v>18.865000000000002</v>
      </c>
      <c r="X131" s="112" t="b">
        <f t="shared" si="40"/>
        <v>0</v>
      </c>
      <c r="Y131" s="112" cm="1">
        <f t="array" ref="Y131">_xlfn.QUARTILE.EXC(IF($D$5:$D$906=$D131,$M$5:$M$906),1)</f>
        <v>-12.23</v>
      </c>
      <c r="Z131" s="112" cm="1">
        <f t="array" ref="Z131">_xlfn.QUARTILE.EXC(IF($D$5:$D$906=$D131,$M$5:$M$906),3)</f>
        <v>-0.18</v>
      </c>
      <c r="AA131" s="112">
        <f t="shared" si="41"/>
        <v>12.05</v>
      </c>
      <c r="AB131" s="112">
        <f t="shared" si="42"/>
        <v>-30.305000000000003</v>
      </c>
      <c r="AC131" s="112">
        <f t="shared" si="43"/>
        <v>17.895000000000003</v>
      </c>
      <c r="AD131" s="112" t="b">
        <f t="shared" si="44"/>
        <v>1</v>
      </c>
      <c r="AE131" s="101">
        <f t="shared" si="35"/>
        <v>0</v>
      </c>
      <c r="AF131" s="101">
        <f t="shared" si="36"/>
        <v>0</v>
      </c>
      <c r="AG131" s="406" cm="1">
        <f t="array" ref="AG131">_xlfn.QUARTILE.EXC(IF($AT$5:$AT$906=$AT131,$L$5:$L$906),1)</f>
        <v>-7.51</v>
      </c>
      <c r="AH131" s="406" cm="1">
        <f t="array" ref="AH131">_xlfn.QUARTILE.EXC(IF($AT$5:$AT$906=$AT131,$L$5:$L$906),3)</f>
        <v>3.04</v>
      </c>
      <c r="AI131" s="406">
        <f t="shared" si="45"/>
        <v>10.55</v>
      </c>
      <c r="AJ131" s="406">
        <f t="shared" si="46"/>
        <v>-23.335000000000001</v>
      </c>
      <c r="AK131" s="406">
        <f t="shared" si="47"/>
        <v>18.865000000000002</v>
      </c>
      <c r="AL131" s="406" t="b">
        <f t="shared" si="48"/>
        <v>0</v>
      </c>
      <c r="AM131" s="406" cm="1">
        <f t="array" ref="AM131">_xlfn.QUARTILE.EXC(IF($AT$5:$AT$906=$AT131,$M$5:$M$906),1)</f>
        <v>-12.23</v>
      </c>
      <c r="AN131" s="406" cm="1">
        <f t="array" ref="AN131">_xlfn.QUARTILE.EXC(IF($AT$5:$AT$906=$AT131,$M$5:$M$906),3)</f>
        <v>-0.18</v>
      </c>
      <c r="AO131" s="406">
        <f t="shared" si="49"/>
        <v>12.05</v>
      </c>
      <c r="AP131" s="406">
        <f t="shared" si="50"/>
        <v>-30.305000000000003</v>
      </c>
      <c r="AQ131" s="406">
        <f t="shared" si="51"/>
        <v>17.895000000000003</v>
      </c>
      <c r="AR131" s="406" t="b">
        <f t="shared" si="52"/>
        <v>1</v>
      </c>
      <c r="AS131" s="404" t="str">
        <f>INDEX('Org2567'!$BM:$BM,MATCH(Raw_DATA!A131,'Org2567'!$D:$D,0))</f>
        <v>รพช.M2 B&gt;100</v>
      </c>
      <c r="AT131" s="404">
        <f>INDEX('Org2567'!$BL:$BL,MATCH(Raw_DATA!A131,'Org2567'!$D:$D,0))</f>
        <v>13</v>
      </c>
      <c r="AU131" s="113"/>
      <c r="AV131" s="101">
        <v>174.79</v>
      </c>
      <c r="AW131" s="101">
        <v>101.21</v>
      </c>
      <c r="AX131" s="101">
        <v>62.91</v>
      </c>
      <c r="AY131" s="101">
        <v>149.37</v>
      </c>
      <c r="AZ131" s="101">
        <v>84.13</v>
      </c>
    </row>
    <row r="132" spans="1:52" x14ac:dyDescent="0.7">
      <c r="A132" s="101" t="s">
        <v>147</v>
      </c>
      <c r="B132" s="101" t="s">
        <v>1366</v>
      </c>
      <c r="C132" s="111" t="str">
        <f>IF(A132="","",INDEX(ID!P:P,MATCH(Raw_DATA!A132,ID!A:A,0)))</f>
        <v>รพช.F1 P50,000-100,000</v>
      </c>
      <c r="D132" s="101">
        <f>IF(A132="","",INDEX(ID!M:M,MATCH(Raw_DATA!A132,ID!A:A,0)))</f>
        <v>10</v>
      </c>
      <c r="E132" s="112">
        <v>1.5</v>
      </c>
      <c r="F132" s="112">
        <v>1.41</v>
      </c>
      <c r="G132" s="112">
        <v>1.06</v>
      </c>
      <c r="H132" s="112">
        <v>18983855.670000002</v>
      </c>
      <c r="I132" s="112">
        <v>-23569672.309999999</v>
      </c>
      <c r="J132" s="112">
        <v>-11187479.810000001</v>
      </c>
      <c r="K132" s="112">
        <v>2276631.44</v>
      </c>
      <c r="L132" s="112">
        <v>-6.21</v>
      </c>
      <c r="M132" s="112">
        <v>-9.65</v>
      </c>
      <c r="N132" s="112">
        <f t="shared" si="53"/>
        <v>178</v>
      </c>
      <c r="O132" s="112">
        <f t="shared" si="54"/>
        <v>56</v>
      </c>
      <c r="P132" s="112">
        <f t="shared" si="55"/>
        <v>54</v>
      </c>
      <c r="Q132" s="112">
        <f t="shared" si="56"/>
        <v>96</v>
      </c>
      <c r="R132" s="112">
        <f t="shared" si="57"/>
        <v>34</v>
      </c>
      <c r="S132" s="112" cm="1">
        <f t="array" ref="S132">_xlfn.QUARTILE.EXC(IF($D$5:$D$906=$D132,$L$5:$L$906),1)</f>
        <v>-10.594999999999999</v>
      </c>
      <c r="T132" s="112" cm="1">
        <f t="array" ref="T132">_xlfn.QUARTILE.EXC(IF($D$5:$D$906=$D132,$L$5:$L$906),3)</f>
        <v>0.95</v>
      </c>
      <c r="U132" s="112">
        <f t="shared" si="37"/>
        <v>11.544999999999998</v>
      </c>
      <c r="V132" s="112">
        <f t="shared" si="38"/>
        <v>-27.912499999999994</v>
      </c>
      <c r="W132" s="112">
        <f t="shared" si="39"/>
        <v>18.267499999999995</v>
      </c>
      <c r="X132" s="112" t="b">
        <f t="shared" si="40"/>
        <v>0</v>
      </c>
      <c r="Y132" s="112" cm="1">
        <f t="array" ref="Y132">_xlfn.QUARTILE.EXC(IF($D$5:$D$906=$D132,$M$5:$M$906),1)</f>
        <v>-17.670000000000002</v>
      </c>
      <c r="Z132" s="112" cm="1">
        <f t="array" ref="Z132">_xlfn.QUARTILE.EXC(IF($D$5:$D$906=$D132,$M$5:$M$906),3)</f>
        <v>-3.92</v>
      </c>
      <c r="AA132" s="112">
        <f t="shared" si="41"/>
        <v>13.750000000000002</v>
      </c>
      <c r="AB132" s="112">
        <f t="shared" si="42"/>
        <v>-38.295000000000002</v>
      </c>
      <c r="AC132" s="112">
        <f t="shared" si="43"/>
        <v>16.705000000000005</v>
      </c>
      <c r="AD132" s="112" t="b">
        <f t="shared" si="44"/>
        <v>0</v>
      </c>
      <c r="AE132" s="101">
        <f t="shared" si="35"/>
        <v>1</v>
      </c>
      <c r="AF132" s="101">
        <f t="shared" si="36"/>
        <v>1</v>
      </c>
      <c r="AG132" s="406" cm="1">
        <f t="array" ref="AG132">_xlfn.QUARTILE.EXC(IF($AT$5:$AT$906=$AT132,$L$5:$L$906),1)</f>
        <v>-10.594999999999999</v>
      </c>
      <c r="AH132" s="406" cm="1">
        <f t="array" ref="AH132">_xlfn.QUARTILE.EXC(IF($AT$5:$AT$906=$AT132,$L$5:$L$906),3)</f>
        <v>0.95</v>
      </c>
      <c r="AI132" s="406">
        <f t="shared" si="45"/>
        <v>11.544999999999998</v>
      </c>
      <c r="AJ132" s="406">
        <f t="shared" si="46"/>
        <v>-27.912499999999994</v>
      </c>
      <c r="AK132" s="406">
        <f t="shared" si="47"/>
        <v>18.267499999999995</v>
      </c>
      <c r="AL132" s="406" t="b">
        <f t="shared" si="48"/>
        <v>0</v>
      </c>
      <c r="AM132" s="406" cm="1">
        <f t="array" ref="AM132">_xlfn.QUARTILE.EXC(IF($AT$5:$AT$906=$AT132,$M$5:$M$906),1)</f>
        <v>-17.670000000000002</v>
      </c>
      <c r="AN132" s="406" cm="1">
        <f t="array" ref="AN132">_xlfn.QUARTILE.EXC(IF($AT$5:$AT$906=$AT132,$M$5:$M$906),3)</f>
        <v>-3.92</v>
      </c>
      <c r="AO132" s="406">
        <f t="shared" si="49"/>
        <v>13.750000000000002</v>
      </c>
      <c r="AP132" s="406">
        <f t="shared" si="50"/>
        <v>-38.295000000000002</v>
      </c>
      <c r="AQ132" s="406">
        <f t="shared" si="51"/>
        <v>16.705000000000005</v>
      </c>
      <c r="AR132" s="406" t="b">
        <f t="shared" si="52"/>
        <v>0</v>
      </c>
      <c r="AS132" s="404" t="str">
        <f>INDEX('Org2567'!$BM:$BM,MATCH(Raw_DATA!A132,'Org2567'!$D:$D,0))</f>
        <v>รพช.F1 P50,000-100,000</v>
      </c>
      <c r="AT132" s="404">
        <f>INDEX('Org2567'!$BL:$BL,MATCH(Raw_DATA!A132,'Org2567'!$D:$D,0))</f>
        <v>10</v>
      </c>
      <c r="AU132" s="113"/>
      <c r="AV132" s="101">
        <v>177.64</v>
      </c>
      <c r="AW132" s="101">
        <v>55.79</v>
      </c>
      <c r="AX132" s="101">
        <v>53.63</v>
      </c>
      <c r="AY132" s="101">
        <v>95.87</v>
      </c>
      <c r="AZ132" s="101">
        <v>33.590000000000003</v>
      </c>
    </row>
    <row r="133" spans="1:52" x14ac:dyDescent="0.7">
      <c r="A133" s="101" t="s">
        <v>148</v>
      </c>
      <c r="B133" s="101" t="s">
        <v>1369</v>
      </c>
      <c r="C133" s="111" t="str">
        <f>IF(A133="","",INDEX(ID!P:P,MATCH(Raw_DATA!A133,ID!A:A,0)))</f>
        <v>รพช.F3 P&lt;=15,000</v>
      </c>
      <c r="D133" s="101">
        <f>IF(A133="","",INDEX(ID!M:M,MATCH(Raw_DATA!A133,ID!A:A,0)))</f>
        <v>2</v>
      </c>
      <c r="E133" s="112">
        <v>4.0199999999999996</v>
      </c>
      <c r="F133" s="112">
        <v>3.78</v>
      </c>
      <c r="G133" s="112">
        <v>3.38</v>
      </c>
      <c r="H133" s="112">
        <v>23224055.559999999</v>
      </c>
      <c r="I133" s="112">
        <v>-11287506.449999999</v>
      </c>
      <c r="J133" s="112">
        <v>-10752565.609999999</v>
      </c>
      <c r="K133" s="112">
        <v>18299184.16</v>
      </c>
      <c r="L133" s="112">
        <v>-20.149999999999999</v>
      </c>
      <c r="M133" s="112">
        <v>-16.71</v>
      </c>
      <c r="N133" s="112">
        <f t="shared" si="53"/>
        <v>94</v>
      </c>
      <c r="O133" s="112">
        <f t="shared" si="54"/>
        <v>45</v>
      </c>
      <c r="P133" s="112">
        <f t="shared" si="55"/>
        <v>44</v>
      </c>
      <c r="Q133" s="112">
        <f t="shared" si="56"/>
        <v>252</v>
      </c>
      <c r="R133" s="112">
        <f t="shared" si="57"/>
        <v>61</v>
      </c>
      <c r="S133" s="112" cm="1">
        <f t="array" ref="S133">_xlfn.QUARTILE.EXC(IF($D$5:$D$906=$D133,$L$5:$L$906),1)</f>
        <v>-5.3650000000000002</v>
      </c>
      <c r="T133" s="112" cm="1">
        <f t="array" ref="T133">_xlfn.QUARTILE.EXC(IF($D$5:$D$906=$D133,$L$5:$L$906),3)</f>
        <v>10.815000000000001</v>
      </c>
      <c r="U133" s="112">
        <f t="shared" si="37"/>
        <v>16.18</v>
      </c>
      <c r="V133" s="112">
        <f t="shared" si="38"/>
        <v>-29.634999999999998</v>
      </c>
      <c r="W133" s="112">
        <f t="shared" si="39"/>
        <v>35.085000000000001</v>
      </c>
      <c r="X133" s="112" t="b">
        <f t="shared" si="40"/>
        <v>0</v>
      </c>
      <c r="Y133" s="112" cm="1">
        <f t="array" ref="Y133">_xlfn.QUARTILE.EXC(IF($D$5:$D$906=$D133,$M$5:$M$906),1)</f>
        <v>-14.08</v>
      </c>
      <c r="Z133" s="112" cm="1">
        <f t="array" ref="Z133">_xlfn.QUARTILE.EXC(IF($D$5:$D$906=$D133,$M$5:$M$906),3)</f>
        <v>0.78999999999999981</v>
      </c>
      <c r="AA133" s="112">
        <f t="shared" si="41"/>
        <v>14.87</v>
      </c>
      <c r="AB133" s="112">
        <f t="shared" si="42"/>
        <v>-36.384999999999998</v>
      </c>
      <c r="AC133" s="112">
        <f t="shared" si="43"/>
        <v>23.094999999999999</v>
      </c>
      <c r="AD133" s="112" t="b">
        <f t="shared" si="44"/>
        <v>0</v>
      </c>
      <c r="AE133" s="101">
        <f t="shared" ref="AE133:AE196" si="58">IF(M133&lt;0,1,0)</f>
        <v>1</v>
      </c>
      <c r="AF133" s="101">
        <f t="shared" ref="AF133:AF196" si="59">IF(L133&lt;0,1,0)</f>
        <v>1</v>
      </c>
      <c r="AG133" s="406" cm="1">
        <f t="array" ref="AG133">_xlfn.QUARTILE.EXC(IF($AT$5:$AT$906=$AT133,$L$5:$L$906),1)</f>
        <v>-5.3650000000000002</v>
      </c>
      <c r="AH133" s="406" cm="1">
        <f t="array" ref="AH133">_xlfn.QUARTILE.EXC(IF($AT$5:$AT$906=$AT133,$L$5:$L$906),3)</f>
        <v>10.815000000000001</v>
      </c>
      <c r="AI133" s="406">
        <f t="shared" si="45"/>
        <v>16.18</v>
      </c>
      <c r="AJ133" s="406">
        <f t="shared" si="46"/>
        <v>-29.634999999999998</v>
      </c>
      <c r="AK133" s="406">
        <f t="shared" si="47"/>
        <v>35.085000000000001</v>
      </c>
      <c r="AL133" s="406" t="b">
        <f t="shared" si="48"/>
        <v>0</v>
      </c>
      <c r="AM133" s="406" cm="1">
        <f t="array" ref="AM133">_xlfn.QUARTILE.EXC(IF($AT$5:$AT$906=$AT133,$M$5:$M$906),1)</f>
        <v>-14.08</v>
      </c>
      <c r="AN133" s="406" cm="1">
        <f t="array" ref="AN133">_xlfn.QUARTILE.EXC(IF($AT$5:$AT$906=$AT133,$M$5:$M$906),3)</f>
        <v>0.78999999999999981</v>
      </c>
      <c r="AO133" s="406">
        <f t="shared" si="49"/>
        <v>14.87</v>
      </c>
      <c r="AP133" s="406">
        <f t="shared" si="50"/>
        <v>-36.384999999999998</v>
      </c>
      <c r="AQ133" s="406">
        <f t="shared" si="51"/>
        <v>23.094999999999999</v>
      </c>
      <c r="AR133" s="406" t="b">
        <f t="shared" si="52"/>
        <v>0</v>
      </c>
      <c r="AS133" s="404" t="str">
        <f>INDEX('Org2567'!$BM:$BM,MATCH(Raw_DATA!A133,'Org2567'!$D:$D,0))</f>
        <v>รพช.F3 P&lt;=15,000</v>
      </c>
      <c r="AT133" s="404">
        <f>INDEX('Org2567'!$BL:$BL,MATCH(Raw_DATA!A133,'Org2567'!$D:$D,0))</f>
        <v>2</v>
      </c>
      <c r="AU133" s="113"/>
      <c r="AV133" s="101">
        <v>93.95</v>
      </c>
      <c r="AW133" s="101">
        <v>44.61</v>
      </c>
      <c r="AX133" s="101">
        <v>43.53</v>
      </c>
      <c r="AY133" s="101">
        <v>251.87</v>
      </c>
      <c r="AZ133" s="101">
        <v>61.27</v>
      </c>
    </row>
    <row r="134" spans="1:52" x14ac:dyDescent="0.7">
      <c r="A134" s="101" t="s">
        <v>149</v>
      </c>
      <c r="B134" s="101" t="s">
        <v>1372</v>
      </c>
      <c r="C134" s="111" t="str">
        <f>IF(A134="","",INDEX(ID!P:P,MATCH(Raw_DATA!A134,ID!A:A,0)))</f>
        <v>รพช.F2 P&lt;=30,000</v>
      </c>
      <c r="D134" s="101">
        <f>IF(A134="","",INDEX(ID!M:M,MATCH(Raw_DATA!A134,ID!A:A,0)))</f>
        <v>5</v>
      </c>
      <c r="E134" s="112">
        <v>2.2000000000000002</v>
      </c>
      <c r="F134" s="112">
        <v>1.99</v>
      </c>
      <c r="G134" s="112">
        <v>1.55</v>
      </c>
      <c r="H134" s="112">
        <v>14972657.34</v>
      </c>
      <c r="I134" s="112">
        <v>-17235785.93</v>
      </c>
      <c r="J134" s="112">
        <v>-6352389.9100000001</v>
      </c>
      <c r="K134" s="112">
        <v>6839988.2400000002</v>
      </c>
      <c r="L134" s="112">
        <v>-6.35</v>
      </c>
      <c r="M134" s="112">
        <v>-21.84</v>
      </c>
      <c r="N134" s="112">
        <f t="shared" si="53"/>
        <v>95</v>
      </c>
      <c r="O134" s="112">
        <f t="shared" si="54"/>
        <v>29</v>
      </c>
      <c r="P134" s="112">
        <f t="shared" si="55"/>
        <v>40</v>
      </c>
      <c r="Q134" s="112">
        <f t="shared" si="56"/>
        <v>85</v>
      </c>
      <c r="R134" s="112">
        <f t="shared" si="57"/>
        <v>45</v>
      </c>
      <c r="S134" s="112" cm="1">
        <f t="array" ref="S134">_xlfn.QUARTILE.EXC(IF($D$5:$D$906=$D134,$L$5:$L$906),1)</f>
        <v>-9.4075000000000006</v>
      </c>
      <c r="T134" s="112" cm="1">
        <f t="array" ref="T134">_xlfn.QUARTILE.EXC(IF($D$5:$D$906=$D134,$L$5:$L$906),3)</f>
        <v>1.645</v>
      </c>
      <c r="U134" s="112">
        <f t="shared" ref="U134:U197" si="60">T134-S134</f>
        <v>11.0525</v>
      </c>
      <c r="V134" s="112">
        <f t="shared" ref="V134:V197" si="61">S134-(1.5*U134)</f>
        <v>-25.986249999999998</v>
      </c>
      <c r="W134" s="112">
        <f t="shared" ref="W134:W197" si="62">T134+(1.5*U134)</f>
        <v>18.223749999999999</v>
      </c>
      <c r="X134" s="112" t="b">
        <f t="shared" ref="X134:X197" si="63">IF(OR(L134&lt;=V134,L134&gt;=W134),TRUE,FALSE)</f>
        <v>0</v>
      </c>
      <c r="Y134" s="112" cm="1">
        <f t="array" ref="Y134">_xlfn.QUARTILE.EXC(IF($D$5:$D$906=$D134,$M$5:$M$906),1)</f>
        <v>-18.744999999999997</v>
      </c>
      <c r="Z134" s="112" cm="1">
        <f t="array" ref="Z134">_xlfn.QUARTILE.EXC(IF($D$5:$D$906=$D134,$M$5:$M$906),3)</f>
        <v>-2.7</v>
      </c>
      <c r="AA134" s="112">
        <f t="shared" ref="AA134:AA197" si="64">Z134-Y134</f>
        <v>16.044999999999998</v>
      </c>
      <c r="AB134" s="112">
        <f t="shared" ref="AB134:AB197" si="65">Y134-(1.5*AA134)</f>
        <v>-42.812499999999993</v>
      </c>
      <c r="AC134" s="112">
        <f t="shared" ref="AC134:AC197" si="66">Z134+(1.5*AA134)</f>
        <v>21.367499999999996</v>
      </c>
      <c r="AD134" s="112" t="b">
        <f t="shared" ref="AD134:AD197" si="67">IF(OR(M134&lt;=AB134,M134&gt;=AC134),TRUE,FALSE)</f>
        <v>0</v>
      </c>
      <c r="AE134" s="101">
        <f t="shared" si="58"/>
        <v>1</v>
      </c>
      <c r="AF134" s="101">
        <f t="shared" si="59"/>
        <v>1</v>
      </c>
      <c r="AG134" s="406" cm="1">
        <f t="array" ref="AG134">_xlfn.QUARTILE.EXC(IF($AT$5:$AT$906=$AT134,$L$5:$L$906),1)</f>
        <v>-9.4075000000000006</v>
      </c>
      <c r="AH134" s="406" cm="1">
        <f t="array" ref="AH134">_xlfn.QUARTILE.EXC(IF($AT$5:$AT$906=$AT134,$L$5:$L$906),3)</f>
        <v>1.645</v>
      </c>
      <c r="AI134" s="406">
        <f t="shared" ref="AI134:AI197" si="68">AH134-AG134</f>
        <v>11.0525</v>
      </c>
      <c r="AJ134" s="406">
        <f t="shared" ref="AJ134:AJ197" si="69">AG134-(1.5*AI134)</f>
        <v>-25.986249999999998</v>
      </c>
      <c r="AK134" s="406">
        <f t="shared" ref="AK134:AK197" si="70">AH134+(1.5*AI134)</f>
        <v>18.223749999999999</v>
      </c>
      <c r="AL134" s="406" t="b">
        <f t="shared" ref="AL134:AL197" si="71">IF(OR(L134&lt;=AJ134,L134&gt;=AK134),TRUE,FALSE)</f>
        <v>0</v>
      </c>
      <c r="AM134" s="406" cm="1">
        <f t="array" ref="AM134">_xlfn.QUARTILE.EXC(IF($AT$5:$AT$906=$AT134,$M$5:$M$906),1)</f>
        <v>-18.744999999999997</v>
      </c>
      <c r="AN134" s="406" cm="1">
        <f t="array" ref="AN134">_xlfn.QUARTILE.EXC(IF($AT$5:$AT$906=$AT134,$M$5:$M$906),3)</f>
        <v>-2.7</v>
      </c>
      <c r="AO134" s="406">
        <f t="shared" ref="AO134:AO197" si="72">AN134-AM134</f>
        <v>16.044999999999998</v>
      </c>
      <c r="AP134" s="406">
        <f t="shared" ref="AP134:AP197" si="73">AM134-(1.5*AO134)</f>
        <v>-42.812499999999993</v>
      </c>
      <c r="AQ134" s="406">
        <f t="shared" ref="AQ134:AQ197" si="74">AN134+(1.5*AO134)</f>
        <v>21.367499999999996</v>
      </c>
      <c r="AR134" s="406" t="b">
        <f t="shared" ref="AR134:AR197" si="75">IF(OR(M134&lt;=AP134,M134&gt;=AQ134),TRUE,FALSE)</f>
        <v>0</v>
      </c>
      <c r="AS134" s="404" t="str">
        <f>INDEX('Org2567'!$BM:$BM,MATCH(Raw_DATA!A134,'Org2567'!$D:$D,0))</f>
        <v>รพช.F2 P&lt;=30,000</v>
      </c>
      <c r="AT134" s="404">
        <f>INDEX('Org2567'!$BL:$BL,MATCH(Raw_DATA!A134,'Org2567'!$D:$D,0))</f>
        <v>5</v>
      </c>
      <c r="AU134" s="113"/>
      <c r="AV134" s="101">
        <v>95.42</v>
      </c>
      <c r="AW134" s="101">
        <v>28.82</v>
      </c>
      <c r="AX134" s="101">
        <v>39.6</v>
      </c>
      <c r="AY134" s="101">
        <v>84.57</v>
      </c>
      <c r="AZ134" s="101">
        <v>44.57</v>
      </c>
    </row>
    <row r="135" spans="1:52" x14ac:dyDescent="0.7">
      <c r="A135" s="101" t="s">
        <v>150</v>
      </c>
      <c r="B135" s="101" t="s">
        <v>1375</v>
      </c>
      <c r="C135" s="111" t="str">
        <f>IF(A135="","",INDEX(ID!P:P,MATCH(Raw_DATA!A135,ID!A:A,0)))</f>
        <v>รพช.F2 P30,000-60,000</v>
      </c>
      <c r="D135" s="101">
        <f>IF(A135="","",INDEX(ID!M:M,MATCH(Raw_DATA!A135,ID!A:A,0)))</f>
        <v>6</v>
      </c>
      <c r="E135" s="112">
        <v>1.46</v>
      </c>
      <c r="F135" s="112">
        <v>1.25</v>
      </c>
      <c r="G135" s="112">
        <v>0.81</v>
      </c>
      <c r="H135" s="112">
        <v>8878354.6500000004</v>
      </c>
      <c r="I135" s="112">
        <v>-3693103.23</v>
      </c>
      <c r="J135" s="112">
        <v>1737292.01</v>
      </c>
      <c r="K135" s="112">
        <v>-3637070.38</v>
      </c>
      <c r="L135" s="112">
        <v>1.52</v>
      </c>
      <c r="M135" s="112">
        <v>-3.97</v>
      </c>
      <c r="N135" s="112">
        <f t="shared" si="53"/>
        <v>133</v>
      </c>
      <c r="O135" s="112">
        <f t="shared" si="54"/>
        <v>55</v>
      </c>
      <c r="P135" s="112">
        <f t="shared" si="55"/>
        <v>45</v>
      </c>
      <c r="Q135" s="112">
        <f t="shared" si="56"/>
        <v>145</v>
      </c>
      <c r="R135" s="112">
        <f t="shared" si="57"/>
        <v>55</v>
      </c>
      <c r="S135" s="112" cm="1">
        <f t="array" ref="S135">_xlfn.QUARTILE.EXC(IF($D$5:$D$906=$D135,$L$5:$L$906),1)</f>
        <v>-10.317499999999999</v>
      </c>
      <c r="T135" s="112" cm="1">
        <f t="array" ref="T135">_xlfn.QUARTILE.EXC(IF($D$5:$D$906=$D135,$L$5:$L$906),3)</f>
        <v>1.0349999999999999</v>
      </c>
      <c r="U135" s="112">
        <f t="shared" si="60"/>
        <v>11.352499999999999</v>
      </c>
      <c r="V135" s="112">
        <f t="shared" si="61"/>
        <v>-27.346249999999998</v>
      </c>
      <c r="W135" s="112">
        <f t="shared" si="62"/>
        <v>18.063749999999999</v>
      </c>
      <c r="X135" s="112" t="b">
        <f t="shared" si="63"/>
        <v>0</v>
      </c>
      <c r="Y135" s="112" cm="1">
        <f t="array" ref="Y135">_xlfn.QUARTILE.EXC(IF($D$5:$D$906=$D135,$M$5:$M$906),1)</f>
        <v>-15.98</v>
      </c>
      <c r="Z135" s="112" cm="1">
        <f t="array" ref="Z135">_xlfn.QUARTILE.EXC(IF($D$5:$D$906=$D135,$M$5:$M$906),3)</f>
        <v>-2.4</v>
      </c>
      <c r="AA135" s="112">
        <f t="shared" si="64"/>
        <v>13.58</v>
      </c>
      <c r="AB135" s="112">
        <f t="shared" si="65"/>
        <v>-36.35</v>
      </c>
      <c r="AC135" s="112">
        <f t="shared" si="66"/>
        <v>17.970000000000002</v>
      </c>
      <c r="AD135" s="112" t="b">
        <f t="shared" si="67"/>
        <v>0</v>
      </c>
      <c r="AE135" s="101">
        <f t="shared" si="58"/>
        <v>1</v>
      </c>
      <c r="AF135" s="101">
        <f t="shared" si="59"/>
        <v>0</v>
      </c>
      <c r="AG135" s="406" cm="1">
        <f t="array" ref="AG135">_xlfn.QUARTILE.EXC(IF($AT$5:$AT$906=$AT135,$L$5:$L$906),1)</f>
        <v>-9.3850000000000016</v>
      </c>
      <c r="AH135" s="406" cm="1">
        <f t="array" ref="AH135">_xlfn.QUARTILE.EXC(IF($AT$5:$AT$906=$AT135,$L$5:$L$906),3)</f>
        <v>1.2250000000000001</v>
      </c>
      <c r="AI135" s="406">
        <f t="shared" si="68"/>
        <v>10.610000000000001</v>
      </c>
      <c r="AJ135" s="406">
        <f t="shared" si="69"/>
        <v>-25.300000000000004</v>
      </c>
      <c r="AK135" s="406">
        <f t="shared" si="70"/>
        <v>17.140000000000004</v>
      </c>
      <c r="AL135" s="406" t="b">
        <f t="shared" si="71"/>
        <v>0</v>
      </c>
      <c r="AM135" s="406" cm="1">
        <f t="array" ref="AM135">_xlfn.QUARTILE.EXC(IF($AT$5:$AT$906=$AT135,$M$5:$M$906),1)</f>
        <v>-15.515000000000001</v>
      </c>
      <c r="AN135" s="406" cm="1">
        <f t="array" ref="AN135">_xlfn.QUARTILE.EXC(IF($AT$5:$AT$906=$AT135,$M$5:$M$906),3)</f>
        <v>-2.2599999999999998</v>
      </c>
      <c r="AO135" s="406">
        <f t="shared" si="72"/>
        <v>13.255000000000001</v>
      </c>
      <c r="AP135" s="406">
        <f t="shared" si="73"/>
        <v>-35.397500000000001</v>
      </c>
      <c r="AQ135" s="406">
        <f t="shared" si="74"/>
        <v>17.622500000000002</v>
      </c>
      <c r="AR135" s="406" t="b">
        <f t="shared" si="75"/>
        <v>0</v>
      </c>
      <c r="AS135" s="404" t="str">
        <f>INDEX('Org2567'!$BM:$BM,MATCH(Raw_DATA!A135,'Org2567'!$D:$D,0))</f>
        <v>รพช.F2 P30,000-60,000</v>
      </c>
      <c r="AT135" s="404">
        <f>INDEX('Org2567'!$BL:$BL,MATCH(Raw_DATA!A135,'Org2567'!$D:$D,0))</f>
        <v>6</v>
      </c>
      <c r="AU135" s="113"/>
      <c r="AV135" s="101">
        <v>132.51</v>
      </c>
      <c r="AW135" s="101">
        <v>55.09</v>
      </c>
      <c r="AX135" s="101">
        <v>45.01</v>
      </c>
      <c r="AY135" s="101">
        <v>145.04</v>
      </c>
      <c r="AZ135" s="101">
        <v>55.45</v>
      </c>
    </row>
    <row r="136" spans="1:52" x14ac:dyDescent="0.7">
      <c r="A136" s="101" t="s">
        <v>151</v>
      </c>
      <c r="B136" s="101" t="s">
        <v>1378</v>
      </c>
      <c r="C136" s="111" t="str">
        <f>IF(A136="","",INDEX(ID!P:P,MATCH(Raw_DATA!A136,ID!A:A,0)))</f>
        <v>รพช.F1 P&lt;=50,000</v>
      </c>
      <c r="D136" s="101">
        <f>IF(A136="","",INDEX(ID!M:M,MATCH(Raw_DATA!A136,ID!A:A,0)))</f>
        <v>9</v>
      </c>
      <c r="E136" s="112">
        <v>3.89</v>
      </c>
      <c r="F136" s="112">
        <v>3.42</v>
      </c>
      <c r="G136" s="112">
        <v>2.27</v>
      </c>
      <c r="H136" s="112">
        <v>86280028.319999993</v>
      </c>
      <c r="I136" s="112">
        <v>-8042271.6299999999</v>
      </c>
      <c r="J136" s="112">
        <v>2680185.38</v>
      </c>
      <c r="K136" s="112">
        <v>37925165.25</v>
      </c>
      <c r="L136" s="112">
        <v>1.1200000000000001</v>
      </c>
      <c r="M136" s="112">
        <v>-2.71</v>
      </c>
      <c r="N136" s="112">
        <f t="shared" si="53"/>
        <v>92</v>
      </c>
      <c r="O136" s="112">
        <f t="shared" si="54"/>
        <v>65</v>
      </c>
      <c r="P136" s="112">
        <f t="shared" si="55"/>
        <v>22</v>
      </c>
      <c r="Q136" s="112">
        <f t="shared" si="56"/>
        <v>312</v>
      </c>
      <c r="R136" s="112">
        <f t="shared" si="57"/>
        <v>75</v>
      </c>
      <c r="S136" s="112" cm="1">
        <f t="array" ref="S136">_xlfn.QUARTILE.EXC(IF($D$5:$D$906=$D136,$L$5:$L$906),1)</f>
        <v>-8.26</v>
      </c>
      <c r="T136" s="112" cm="1">
        <f t="array" ref="T136">_xlfn.QUARTILE.EXC(IF($D$5:$D$906=$D136,$L$5:$L$906),3)</f>
        <v>3.2450000000000001</v>
      </c>
      <c r="U136" s="112">
        <f t="shared" si="60"/>
        <v>11.504999999999999</v>
      </c>
      <c r="V136" s="112">
        <f t="shared" si="61"/>
        <v>-25.517499999999998</v>
      </c>
      <c r="W136" s="112">
        <f t="shared" si="62"/>
        <v>20.502500000000001</v>
      </c>
      <c r="X136" s="112" t="b">
        <f t="shared" si="63"/>
        <v>0</v>
      </c>
      <c r="Y136" s="112" cm="1">
        <f t="array" ref="Y136">_xlfn.QUARTILE.EXC(IF($D$5:$D$906=$D136,$M$5:$M$906),1)</f>
        <v>-12.452500000000001</v>
      </c>
      <c r="Z136" s="112" cm="1">
        <f t="array" ref="Z136">_xlfn.QUARTILE.EXC(IF($D$5:$D$906=$D136,$M$5:$M$906),3)</f>
        <v>0.39</v>
      </c>
      <c r="AA136" s="112">
        <f t="shared" si="64"/>
        <v>12.842500000000001</v>
      </c>
      <c r="AB136" s="112">
        <f t="shared" si="65"/>
        <v>-31.716250000000002</v>
      </c>
      <c r="AC136" s="112">
        <f t="shared" si="66"/>
        <v>19.653750000000002</v>
      </c>
      <c r="AD136" s="112" t="b">
        <f t="shared" si="67"/>
        <v>0</v>
      </c>
      <c r="AE136" s="101">
        <f t="shared" si="58"/>
        <v>1</v>
      </c>
      <c r="AF136" s="101">
        <f t="shared" si="59"/>
        <v>0</v>
      </c>
      <c r="AG136" s="406" cm="1">
        <f t="array" ref="AG136">_xlfn.QUARTILE.EXC(IF($AT$5:$AT$906=$AT136,$L$5:$L$906),1)</f>
        <v>-8.26</v>
      </c>
      <c r="AH136" s="406" cm="1">
        <f t="array" ref="AH136">_xlfn.QUARTILE.EXC(IF($AT$5:$AT$906=$AT136,$L$5:$L$906),3)</f>
        <v>3.2450000000000001</v>
      </c>
      <c r="AI136" s="406">
        <f t="shared" si="68"/>
        <v>11.504999999999999</v>
      </c>
      <c r="AJ136" s="406">
        <f t="shared" si="69"/>
        <v>-25.517499999999998</v>
      </c>
      <c r="AK136" s="406">
        <f t="shared" si="70"/>
        <v>20.502500000000001</v>
      </c>
      <c r="AL136" s="406" t="b">
        <f t="shared" si="71"/>
        <v>0</v>
      </c>
      <c r="AM136" s="406" cm="1">
        <f t="array" ref="AM136">_xlfn.QUARTILE.EXC(IF($AT$5:$AT$906=$AT136,$M$5:$M$906),1)</f>
        <v>-12.452500000000001</v>
      </c>
      <c r="AN136" s="406" cm="1">
        <f t="array" ref="AN136">_xlfn.QUARTILE.EXC(IF($AT$5:$AT$906=$AT136,$M$5:$M$906),3)</f>
        <v>0.39</v>
      </c>
      <c r="AO136" s="406">
        <f t="shared" si="72"/>
        <v>12.842500000000001</v>
      </c>
      <c r="AP136" s="406">
        <f t="shared" si="73"/>
        <v>-31.716250000000002</v>
      </c>
      <c r="AQ136" s="406">
        <f t="shared" si="74"/>
        <v>19.653750000000002</v>
      </c>
      <c r="AR136" s="406" t="b">
        <f t="shared" si="75"/>
        <v>0</v>
      </c>
      <c r="AS136" s="404" t="str">
        <f>INDEX('Org2567'!$BM:$BM,MATCH(Raw_DATA!A136,'Org2567'!$D:$D,0))</f>
        <v>รพช.F1 P&lt;=50,000</v>
      </c>
      <c r="AT136" s="404">
        <f>INDEX('Org2567'!$BL:$BL,MATCH(Raw_DATA!A136,'Org2567'!$D:$D,0))</f>
        <v>9</v>
      </c>
      <c r="AU136" s="113"/>
      <c r="AV136" s="101">
        <v>91.64</v>
      </c>
      <c r="AW136" s="101">
        <v>64.59</v>
      </c>
      <c r="AX136" s="101">
        <v>21.76</v>
      </c>
      <c r="AY136" s="101">
        <v>311.95</v>
      </c>
      <c r="AZ136" s="101">
        <v>75.23</v>
      </c>
    </row>
    <row r="137" spans="1:52" x14ac:dyDescent="0.7">
      <c r="A137" s="101" t="s">
        <v>152</v>
      </c>
      <c r="B137" s="101" t="s">
        <v>1292</v>
      </c>
      <c r="C137" s="111" t="str">
        <f>IF(A137="","",INDEX(ID!P:P,MATCH(Raw_DATA!A137,ID!A:A,0)))</f>
        <v>รพท.S B&lt;=400</v>
      </c>
      <c r="D137" s="101">
        <f>IF(A137="","",INDEX(ID!M:M,MATCH(Raw_DATA!A137,ID!A:A,0)))</f>
        <v>16</v>
      </c>
      <c r="E137" s="112">
        <v>4.43</v>
      </c>
      <c r="F137" s="112">
        <v>4.2699999999999996</v>
      </c>
      <c r="G137" s="112">
        <v>3.55</v>
      </c>
      <c r="H137" s="112">
        <v>360125700.89999998</v>
      </c>
      <c r="I137" s="112">
        <v>12704316.710000001</v>
      </c>
      <c r="J137" s="112">
        <v>31337033.399999999</v>
      </c>
      <c r="K137" s="112">
        <v>258929260.87</v>
      </c>
      <c r="L137" s="112">
        <v>4.1399999999999997</v>
      </c>
      <c r="M137" s="112">
        <v>1.42</v>
      </c>
      <c r="N137" s="112">
        <f t="shared" si="53"/>
        <v>29</v>
      </c>
      <c r="O137" s="112">
        <f t="shared" si="54"/>
        <v>47</v>
      </c>
      <c r="P137" s="112">
        <f t="shared" si="55"/>
        <v>41</v>
      </c>
      <c r="Q137" s="112">
        <f t="shared" si="56"/>
        <v>57</v>
      </c>
      <c r="R137" s="112">
        <f t="shared" si="57"/>
        <v>29</v>
      </c>
      <c r="S137" s="112" cm="1">
        <f t="array" ref="S137">_xlfn.QUARTILE.EXC(IF($D$5:$D$906=$D137,$L$5:$L$906),1)</f>
        <v>-2.1850000000000001</v>
      </c>
      <c r="T137" s="112" cm="1">
        <f t="array" ref="T137">_xlfn.QUARTILE.EXC(IF($D$5:$D$906=$D137,$L$5:$L$906),3)</f>
        <v>5.5750000000000002</v>
      </c>
      <c r="U137" s="112">
        <f t="shared" si="60"/>
        <v>7.76</v>
      </c>
      <c r="V137" s="112">
        <f t="shared" si="61"/>
        <v>-13.825000000000001</v>
      </c>
      <c r="W137" s="112">
        <f t="shared" si="62"/>
        <v>17.215</v>
      </c>
      <c r="X137" s="112" t="b">
        <f t="shared" si="63"/>
        <v>0</v>
      </c>
      <c r="Y137" s="112" cm="1">
        <f t="array" ref="Y137">_xlfn.QUARTILE.EXC(IF($D$5:$D$906=$D137,$M$5:$M$906),1)</f>
        <v>-5.58</v>
      </c>
      <c r="Z137" s="112" cm="1">
        <f t="array" ref="Z137">_xlfn.QUARTILE.EXC(IF($D$5:$D$906=$D137,$M$5:$M$906),3)</f>
        <v>0.90500000000000003</v>
      </c>
      <c r="AA137" s="112">
        <f t="shared" si="64"/>
        <v>6.4850000000000003</v>
      </c>
      <c r="AB137" s="112">
        <f t="shared" si="65"/>
        <v>-15.307500000000001</v>
      </c>
      <c r="AC137" s="112">
        <f t="shared" si="66"/>
        <v>10.6325</v>
      </c>
      <c r="AD137" s="112" t="b">
        <f t="shared" si="67"/>
        <v>0</v>
      </c>
      <c r="AE137" s="101">
        <f t="shared" si="58"/>
        <v>0</v>
      </c>
      <c r="AF137" s="101">
        <f t="shared" si="59"/>
        <v>0</v>
      </c>
      <c r="AG137" s="406" cm="1">
        <f t="array" ref="AG137">_xlfn.QUARTILE.EXC(IF($AT$5:$AT$906=$AT137,$L$5:$L$906),1)</f>
        <v>-2.1850000000000001</v>
      </c>
      <c r="AH137" s="406" cm="1">
        <f t="array" ref="AH137">_xlfn.QUARTILE.EXC(IF($AT$5:$AT$906=$AT137,$L$5:$L$906),3)</f>
        <v>5.5750000000000002</v>
      </c>
      <c r="AI137" s="406">
        <f t="shared" si="68"/>
        <v>7.76</v>
      </c>
      <c r="AJ137" s="406">
        <f t="shared" si="69"/>
        <v>-13.825000000000001</v>
      </c>
      <c r="AK137" s="406">
        <f t="shared" si="70"/>
        <v>17.215</v>
      </c>
      <c r="AL137" s="406" t="b">
        <f t="shared" si="71"/>
        <v>0</v>
      </c>
      <c r="AM137" s="406" cm="1">
        <f t="array" ref="AM137">_xlfn.QUARTILE.EXC(IF($AT$5:$AT$906=$AT137,$M$5:$M$906),1)</f>
        <v>-5.58</v>
      </c>
      <c r="AN137" s="406" cm="1">
        <f t="array" ref="AN137">_xlfn.QUARTILE.EXC(IF($AT$5:$AT$906=$AT137,$M$5:$M$906),3)</f>
        <v>0.90500000000000003</v>
      </c>
      <c r="AO137" s="406">
        <f t="shared" si="72"/>
        <v>6.4850000000000003</v>
      </c>
      <c r="AP137" s="406">
        <f t="shared" si="73"/>
        <v>-15.307500000000001</v>
      </c>
      <c r="AQ137" s="406">
        <f t="shared" si="74"/>
        <v>10.6325</v>
      </c>
      <c r="AR137" s="406" t="b">
        <f t="shared" si="75"/>
        <v>0</v>
      </c>
      <c r="AS137" s="404" t="str">
        <f>INDEX('Org2567'!$BM:$BM,MATCH(Raw_DATA!A137,'Org2567'!$D:$D,0))</f>
        <v>รพท.S B&lt;=400</v>
      </c>
      <c r="AT137" s="404">
        <f>INDEX('Org2567'!$BL:$BL,MATCH(Raw_DATA!A137,'Org2567'!$D:$D,0))</f>
        <v>16</v>
      </c>
      <c r="AU137" s="113"/>
      <c r="AV137" s="101">
        <v>28.85</v>
      </c>
      <c r="AW137" s="101">
        <v>47.18</v>
      </c>
      <c r="AX137" s="101">
        <v>40.57</v>
      </c>
      <c r="AY137" s="101">
        <v>57.15</v>
      </c>
      <c r="AZ137" s="101">
        <v>29.1</v>
      </c>
    </row>
    <row r="138" spans="1:52" x14ac:dyDescent="0.7">
      <c r="A138" s="101" t="s">
        <v>153</v>
      </c>
      <c r="B138" s="101" t="s">
        <v>1297</v>
      </c>
      <c r="C138" s="111" t="str">
        <f>IF(A138="","",INDEX(ID!P:P,MATCH(Raw_DATA!A138,ID!A:A,0)))</f>
        <v>รพท.M1 B&gt;200</v>
      </c>
      <c r="D138" s="101">
        <f>IF(A138="","",INDEX(ID!M:M,MATCH(Raw_DATA!A138,ID!A:A,0)))</f>
        <v>15</v>
      </c>
      <c r="E138" s="112">
        <v>6.28</v>
      </c>
      <c r="F138" s="112">
        <v>5.9</v>
      </c>
      <c r="G138" s="112">
        <v>3.93</v>
      </c>
      <c r="H138" s="112">
        <v>330296297.83999997</v>
      </c>
      <c r="I138" s="112">
        <v>-4777190.88</v>
      </c>
      <c r="J138" s="112">
        <v>20750143.600000001</v>
      </c>
      <c r="K138" s="112">
        <v>183106543.74000001</v>
      </c>
      <c r="L138" s="112">
        <v>3.07</v>
      </c>
      <c r="M138" s="112">
        <v>-0.62</v>
      </c>
      <c r="N138" s="112">
        <f t="shared" si="53"/>
        <v>30</v>
      </c>
      <c r="O138" s="112">
        <f t="shared" si="54"/>
        <v>74</v>
      </c>
      <c r="P138" s="112">
        <f t="shared" si="55"/>
        <v>56</v>
      </c>
      <c r="Q138" s="112">
        <f t="shared" si="56"/>
        <v>84</v>
      </c>
      <c r="R138" s="112">
        <f t="shared" si="57"/>
        <v>48</v>
      </c>
      <c r="S138" s="112" cm="1">
        <f t="array" ref="S138">_xlfn.QUARTILE.EXC(IF($D$5:$D$906=$D138,$L$5:$L$906),1)</f>
        <v>-2.59</v>
      </c>
      <c r="T138" s="112" cm="1">
        <f t="array" ref="T138">_xlfn.QUARTILE.EXC(IF($D$5:$D$906=$D138,$L$5:$L$906),3)</f>
        <v>8.86</v>
      </c>
      <c r="U138" s="112">
        <f t="shared" si="60"/>
        <v>11.45</v>
      </c>
      <c r="V138" s="112">
        <f t="shared" si="61"/>
        <v>-19.764999999999997</v>
      </c>
      <c r="W138" s="112">
        <f t="shared" si="62"/>
        <v>26.034999999999997</v>
      </c>
      <c r="X138" s="112" t="b">
        <f t="shared" si="63"/>
        <v>0</v>
      </c>
      <c r="Y138" s="112" cm="1">
        <f t="array" ref="Y138">_xlfn.QUARTILE.EXC(IF($D$5:$D$906=$D138,$M$5:$M$906),1)</f>
        <v>-5.74</v>
      </c>
      <c r="Z138" s="112" cm="1">
        <f t="array" ref="Z138">_xlfn.QUARTILE.EXC(IF($D$5:$D$906=$D138,$M$5:$M$906),3)</f>
        <v>4.915</v>
      </c>
      <c r="AA138" s="112">
        <f t="shared" si="64"/>
        <v>10.655000000000001</v>
      </c>
      <c r="AB138" s="112">
        <f t="shared" si="65"/>
        <v>-21.722500000000004</v>
      </c>
      <c r="AC138" s="112">
        <f t="shared" si="66"/>
        <v>20.897500000000001</v>
      </c>
      <c r="AD138" s="112" t="b">
        <f t="shared" si="67"/>
        <v>0</v>
      </c>
      <c r="AE138" s="101">
        <f t="shared" si="58"/>
        <v>1</v>
      </c>
      <c r="AF138" s="101">
        <f t="shared" si="59"/>
        <v>0</v>
      </c>
      <c r="AG138" s="406" cm="1">
        <f t="array" ref="AG138">_xlfn.QUARTILE.EXC(IF($AT$5:$AT$906=$AT138,$L$5:$L$906),1)</f>
        <v>-0.34999999999999964</v>
      </c>
      <c r="AH138" s="406" cm="1">
        <f t="array" ref="AH138">_xlfn.QUARTILE.EXC(IF($AT$5:$AT$906=$AT138,$L$5:$L$906),3)</f>
        <v>9.0500000000000007</v>
      </c>
      <c r="AI138" s="406">
        <f t="shared" si="68"/>
        <v>9.4</v>
      </c>
      <c r="AJ138" s="406">
        <f t="shared" si="69"/>
        <v>-14.450000000000001</v>
      </c>
      <c r="AK138" s="406">
        <f t="shared" si="70"/>
        <v>23.150000000000002</v>
      </c>
      <c r="AL138" s="406" t="b">
        <f t="shared" si="71"/>
        <v>0</v>
      </c>
      <c r="AM138" s="406" cm="1">
        <f t="array" ref="AM138">_xlfn.QUARTILE.EXC(IF($AT$5:$AT$906=$AT138,$M$5:$M$906),1)</f>
        <v>-5.0175000000000001</v>
      </c>
      <c r="AN138" s="406" cm="1">
        <f t="array" ref="AN138">_xlfn.QUARTILE.EXC(IF($AT$5:$AT$906=$AT138,$M$5:$M$906),3)</f>
        <v>5.1049999999999995</v>
      </c>
      <c r="AO138" s="406">
        <f t="shared" si="72"/>
        <v>10.122499999999999</v>
      </c>
      <c r="AP138" s="406">
        <f t="shared" si="73"/>
        <v>-20.201249999999998</v>
      </c>
      <c r="AQ138" s="406">
        <f t="shared" si="74"/>
        <v>20.288749999999997</v>
      </c>
      <c r="AR138" s="406" t="b">
        <f t="shared" si="75"/>
        <v>0</v>
      </c>
      <c r="AS138" s="404" t="str">
        <f>INDEX('Org2567'!$BM:$BM,MATCH(Raw_DATA!A138,'Org2567'!$D:$D,0))</f>
        <v>รพท.M1 B&gt;200</v>
      </c>
      <c r="AT138" s="404">
        <f>INDEX('Org2567'!$BL:$BL,MATCH(Raw_DATA!A138,'Org2567'!$D:$D,0))</f>
        <v>15</v>
      </c>
      <c r="AU138" s="113"/>
      <c r="AV138" s="101">
        <v>29.64</v>
      </c>
      <c r="AW138" s="101">
        <v>73.959999999999994</v>
      </c>
      <c r="AX138" s="101">
        <v>56.48</v>
      </c>
      <c r="AY138" s="101">
        <v>83.68</v>
      </c>
      <c r="AZ138" s="101">
        <v>47.83</v>
      </c>
    </row>
    <row r="139" spans="1:52" x14ac:dyDescent="0.7">
      <c r="A139" s="101" t="s">
        <v>154</v>
      </c>
      <c r="B139" s="101" t="s">
        <v>1300</v>
      </c>
      <c r="C139" s="111" t="str">
        <f>IF(A139="","",INDEX(ID!P:P,MATCH(Raw_DATA!A139,ID!A:A,0)))</f>
        <v>รพช.F2 P30,000-60,000</v>
      </c>
      <c r="D139" s="101">
        <f>IF(A139="","",INDEX(ID!M:M,MATCH(Raw_DATA!A139,ID!A:A,0)))</f>
        <v>6</v>
      </c>
      <c r="E139" s="112">
        <v>2.35</v>
      </c>
      <c r="F139" s="112">
        <v>2.21</v>
      </c>
      <c r="G139" s="112">
        <v>1.73</v>
      </c>
      <c r="H139" s="112">
        <v>27748792.73</v>
      </c>
      <c r="I139" s="112">
        <v>-11680205.57</v>
      </c>
      <c r="J139" s="112">
        <v>-11558688.119999999</v>
      </c>
      <c r="K139" s="112">
        <v>15118474.130000001</v>
      </c>
      <c r="L139" s="112">
        <v>-9.31</v>
      </c>
      <c r="M139" s="112">
        <v>-10.23</v>
      </c>
      <c r="N139" s="112">
        <f t="shared" si="53"/>
        <v>95</v>
      </c>
      <c r="O139" s="112">
        <f t="shared" si="54"/>
        <v>40</v>
      </c>
      <c r="P139" s="112">
        <f t="shared" si="55"/>
        <v>91</v>
      </c>
      <c r="Q139" s="112">
        <f t="shared" si="56"/>
        <v>75</v>
      </c>
      <c r="R139" s="112">
        <f t="shared" si="57"/>
        <v>44</v>
      </c>
      <c r="S139" s="112" cm="1">
        <f t="array" ref="S139">_xlfn.QUARTILE.EXC(IF($D$5:$D$906=$D139,$L$5:$L$906),1)</f>
        <v>-10.317499999999999</v>
      </c>
      <c r="T139" s="112" cm="1">
        <f t="array" ref="T139">_xlfn.QUARTILE.EXC(IF($D$5:$D$906=$D139,$L$5:$L$906),3)</f>
        <v>1.0349999999999999</v>
      </c>
      <c r="U139" s="112">
        <f t="shared" si="60"/>
        <v>11.352499999999999</v>
      </c>
      <c r="V139" s="112">
        <f t="shared" si="61"/>
        <v>-27.346249999999998</v>
      </c>
      <c r="W139" s="112">
        <f t="shared" si="62"/>
        <v>18.063749999999999</v>
      </c>
      <c r="X139" s="112" t="b">
        <f t="shared" si="63"/>
        <v>0</v>
      </c>
      <c r="Y139" s="112" cm="1">
        <f t="array" ref="Y139">_xlfn.QUARTILE.EXC(IF($D$5:$D$906=$D139,$M$5:$M$906),1)</f>
        <v>-15.98</v>
      </c>
      <c r="Z139" s="112" cm="1">
        <f t="array" ref="Z139">_xlfn.QUARTILE.EXC(IF($D$5:$D$906=$D139,$M$5:$M$906),3)</f>
        <v>-2.4</v>
      </c>
      <c r="AA139" s="112">
        <f t="shared" si="64"/>
        <v>13.58</v>
      </c>
      <c r="AB139" s="112">
        <f t="shared" si="65"/>
        <v>-36.35</v>
      </c>
      <c r="AC139" s="112">
        <f t="shared" si="66"/>
        <v>17.970000000000002</v>
      </c>
      <c r="AD139" s="112" t="b">
        <f t="shared" si="67"/>
        <v>0</v>
      </c>
      <c r="AE139" s="101">
        <f t="shared" si="58"/>
        <v>1</v>
      </c>
      <c r="AF139" s="101">
        <f t="shared" si="59"/>
        <v>1</v>
      </c>
      <c r="AG139" s="406" cm="1">
        <f t="array" ref="AG139">_xlfn.QUARTILE.EXC(IF($AT$5:$AT$906=$AT139,$L$5:$L$906),1)</f>
        <v>-9.3850000000000016</v>
      </c>
      <c r="AH139" s="406" cm="1">
        <f t="array" ref="AH139">_xlfn.QUARTILE.EXC(IF($AT$5:$AT$906=$AT139,$L$5:$L$906),3)</f>
        <v>1.2250000000000001</v>
      </c>
      <c r="AI139" s="406">
        <f t="shared" si="68"/>
        <v>10.610000000000001</v>
      </c>
      <c r="AJ139" s="406">
        <f t="shared" si="69"/>
        <v>-25.300000000000004</v>
      </c>
      <c r="AK139" s="406">
        <f t="shared" si="70"/>
        <v>17.140000000000004</v>
      </c>
      <c r="AL139" s="406" t="b">
        <f t="shared" si="71"/>
        <v>0</v>
      </c>
      <c r="AM139" s="406" cm="1">
        <f t="array" ref="AM139">_xlfn.QUARTILE.EXC(IF($AT$5:$AT$906=$AT139,$M$5:$M$906),1)</f>
        <v>-15.515000000000001</v>
      </c>
      <c r="AN139" s="406" cm="1">
        <f t="array" ref="AN139">_xlfn.QUARTILE.EXC(IF($AT$5:$AT$906=$AT139,$M$5:$M$906),3)</f>
        <v>-2.2599999999999998</v>
      </c>
      <c r="AO139" s="406">
        <f t="shared" si="72"/>
        <v>13.255000000000001</v>
      </c>
      <c r="AP139" s="406">
        <f t="shared" si="73"/>
        <v>-35.397500000000001</v>
      </c>
      <c r="AQ139" s="406">
        <f t="shared" si="74"/>
        <v>17.622500000000002</v>
      </c>
      <c r="AR139" s="406" t="b">
        <f t="shared" si="75"/>
        <v>0</v>
      </c>
      <c r="AS139" s="404" t="str">
        <f>INDEX('Org2567'!$BM:$BM,MATCH(Raw_DATA!A139,'Org2567'!$D:$D,0))</f>
        <v>รพช.F2 P30,000-60,000</v>
      </c>
      <c r="AT139" s="404">
        <f>INDEX('Org2567'!$BL:$BL,MATCH(Raw_DATA!A139,'Org2567'!$D:$D,0))</f>
        <v>6</v>
      </c>
      <c r="AU139" s="113"/>
      <c r="AV139" s="101">
        <v>94.59</v>
      </c>
      <c r="AW139" s="101">
        <v>39.75</v>
      </c>
      <c r="AX139" s="101">
        <v>90.78</v>
      </c>
      <c r="AY139" s="101">
        <v>75</v>
      </c>
      <c r="AZ139" s="101">
        <v>43.82</v>
      </c>
    </row>
    <row r="140" spans="1:52" x14ac:dyDescent="0.7">
      <c r="A140" s="101" t="s">
        <v>155</v>
      </c>
      <c r="B140" s="101" t="s">
        <v>1303</v>
      </c>
      <c r="C140" s="111" t="str">
        <f>IF(A140="","",INDEX(ID!P:P,MATCH(Raw_DATA!A140,ID!A:A,0)))</f>
        <v>รพช.F2 P30,000-60,000</v>
      </c>
      <c r="D140" s="101">
        <f>IF(A140="","",INDEX(ID!M:M,MATCH(Raw_DATA!A140,ID!A:A,0)))</f>
        <v>6</v>
      </c>
      <c r="E140" s="112">
        <v>1.27</v>
      </c>
      <c r="F140" s="112">
        <v>1.2</v>
      </c>
      <c r="G140" s="112">
        <v>0.74</v>
      </c>
      <c r="H140" s="112">
        <v>7620165.8399999999</v>
      </c>
      <c r="I140" s="112">
        <v>-3930964.06</v>
      </c>
      <c r="J140" s="112">
        <v>1709936.98</v>
      </c>
      <c r="K140" s="112">
        <v>-5792082.1200000001</v>
      </c>
      <c r="L140" s="112">
        <v>1.2</v>
      </c>
      <c r="M140" s="112">
        <v>-3.63</v>
      </c>
      <c r="N140" s="112">
        <f t="shared" si="53"/>
        <v>219</v>
      </c>
      <c r="O140" s="112">
        <f t="shared" si="54"/>
        <v>62</v>
      </c>
      <c r="P140" s="112">
        <f t="shared" si="55"/>
        <v>45</v>
      </c>
      <c r="Q140" s="112">
        <f t="shared" si="56"/>
        <v>66</v>
      </c>
      <c r="R140" s="112">
        <f t="shared" si="57"/>
        <v>37</v>
      </c>
      <c r="S140" s="112" cm="1">
        <f t="array" ref="S140">_xlfn.QUARTILE.EXC(IF($D$5:$D$906=$D140,$L$5:$L$906),1)</f>
        <v>-10.317499999999999</v>
      </c>
      <c r="T140" s="112" cm="1">
        <f t="array" ref="T140">_xlfn.QUARTILE.EXC(IF($D$5:$D$906=$D140,$L$5:$L$906),3)</f>
        <v>1.0349999999999999</v>
      </c>
      <c r="U140" s="112">
        <f t="shared" si="60"/>
        <v>11.352499999999999</v>
      </c>
      <c r="V140" s="112">
        <f t="shared" si="61"/>
        <v>-27.346249999999998</v>
      </c>
      <c r="W140" s="112">
        <f t="shared" si="62"/>
        <v>18.063749999999999</v>
      </c>
      <c r="X140" s="112" t="b">
        <f t="shared" si="63"/>
        <v>0</v>
      </c>
      <c r="Y140" s="112" cm="1">
        <f t="array" ref="Y140">_xlfn.QUARTILE.EXC(IF($D$5:$D$906=$D140,$M$5:$M$906),1)</f>
        <v>-15.98</v>
      </c>
      <c r="Z140" s="112" cm="1">
        <f t="array" ref="Z140">_xlfn.QUARTILE.EXC(IF($D$5:$D$906=$D140,$M$5:$M$906),3)</f>
        <v>-2.4</v>
      </c>
      <c r="AA140" s="112">
        <f t="shared" si="64"/>
        <v>13.58</v>
      </c>
      <c r="AB140" s="112">
        <f t="shared" si="65"/>
        <v>-36.35</v>
      </c>
      <c r="AC140" s="112">
        <f t="shared" si="66"/>
        <v>17.970000000000002</v>
      </c>
      <c r="AD140" s="112" t="b">
        <f t="shared" si="67"/>
        <v>0</v>
      </c>
      <c r="AE140" s="101">
        <f t="shared" si="58"/>
        <v>1</v>
      </c>
      <c r="AF140" s="101">
        <f t="shared" si="59"/>
        <v>0</v>
      </c>
      <c r="AG140" s="406" cm="1">
        <f t="array" ref="AG140">_xlfn.QUARTILE.EXC(IF($AT$5:$AT$906=$AT140,$L$5:$L$906),1)</f>
        <v>-9.3850000000000016</v>
      </c>
      <c r="AH140" s="406" cm="1">
        <f t="array" ref="AH140">_xlfn.QUARTILE.EXC(IF($AT$5:$AT$906=$AT140,$L$5:$L$906),3)</f>
        <v>1.2250000000000001</v>
      </c>
      <c r="AI140" s="406">
        <f t="shared" si="68"/>
        <v>10.610000000000001</v>
      </c>
      <c r="AJ140" s="406">
        <f t="shared" si="69"/>
        <v>-25.300000000000004</v>
      </c>
      <c r="AK140" s="406">
        <f t="shared" si="70"/>
        <v>17.140000000000004</v>
      </c>
      <c r="AL140" s="406" t="b">
        <f t="shared" si="71"/>
        <v>0</v>
      </c>
      <c r="AM140" s="406" cm="1">
        <f t="array" ref="AM140">_xlfn.QUARTILE.EXC(IF($AT$5:$AT$906=$AT140,$M$5:$M$906),1)</f>
        <v>-15.515000000000001</v>
      </c>
      <c r="AN140" s="406" cm="1">
        <f t="array" ref="AN140">_xlfn.QUARTILE.EXC(IF($AT$5:$AT$906=$AT140,$M$5:$M$906),3)</f>
        <v>-2.2599999999999998</v>
      </c>
      <c r="AO140" s="406">
        <f t="shared" si="72"/>
        <v>13.255000000000001</v>
      </c>
      <c r="AP140" s="406">
        <f t="shared" si="73"/>
        <v>-35.397500000000001</v>
      </c>
      <c r="AQ140" s="406">
        <f t="shared" si="74"/>
        <v>17.622500000000002</v>
      </c>
      <c r="AR140" s="406" t="b">
        <f t="shared" si="75"/>
        <v>0</v>
      </c>
      <c r="AS140" s="404" t="str">
        <f>INDEX('Org2567'!$BM:$BM,MATCH(Raw_DATA!A140,'Org2567'!$D:$D,0))</f>
        <v>รพช.F2 P30,000-60,000</v>
      </c>
      <c r="AT140" s="404">
        <f>INDEX('Org2567'!$BL:$BL,MATCH(Raw_DATA!A140,'Org2567'!$D:$D,0))</f>
        <v>6</v>
      </c>
      <c r="AU140" s="113"/>
      <c r="AV140" s="101">
        <v>219.39</v>
      </c>
      <c r="AW140" s="101">
        <v>61.8</v>
      </c>
      <c r="AX140" s="101">
        <v>45.41</v>
      </c>
      <c r="AY140" s="101">
        <v>66</v>
      </c>
      <c r="AZ140" s="101">
        <v>37.159999999999997</v>
      </c>
    </row>
    <row r="141" spans="1:52" x14ac:dyDescent="0.7">
      <c r="A141" s="101" t="s">
        <v>156</v>
      </c>
      <c r="B141" s="101" t="s">
        <v>1306</v>
      </c>
      <c r="C141" s="111" t="str">
        <f>IF(A141="","",INDEX(ID!P:P,MATCH(Raw_DATA!A141,ID!A:A,0)))</f>
        <v>รพช.F2 P30,000-60,000</v>
      </c>
      <c r="D141" s="101">
        <f>IF(A141="","",INDEX(ID!M:M,MATCH(Raw_DATA!A141,ID!A:A,0)))</f>
        <v>6</v>
      </c>
      <c r="E141" s="112">
        <v>3.32</v>
      </c>
      <c r="F141" s="112">
        <v>3.12</v>
      </c>
      <c r="G141" s="112">
        <v>2.4700000000000002</v>
      </c>
      <c r="H141" s="112">
        <v>33557740.149999999</v>
      </c>
      <c r="I141" s="112">
        <v>-3626526.88</v>
      </c>
      <c r="J141" s="112">
        <v>-1366832.51</v>
      </c>
      <c r="K141" s="112">
        <v>21219377.600000001</v>
      </c>
      <c r="L141" s="112">
        <v>-1.02</v>
      </c>
      <c r="M141" s="112">
        <v>-5</v>
      </c>
      <c r="N141" s="112">
        <f t="shared" si="53"/>
        <v>52</v>
      </c>
      <c r="O141" s="112">
        <f t="shared" si="54"/>
        <v>63</v>
      </c>
      <c r="P141" s="112">
        <f t="shared" si="55"/>
        <v>65</v>
      </c>
      <c r="Q141" s="112">
        <f t="shared" si="56"/>
        <v>91</v>
      </c>
      <c r="R141" s="112">
        <f t="shared" si="57"/>
        <v>31</v>
      </c>
      <c r="S141" s="112" cm="1">
        <f t="array" ref="S141">_xlfn.QUARTILE.EXC(IF($D$5:$D$906=$D141,$L$5:$L$906),1)</f>
        <v>-10.317499999999999</v>
      </c>
      <c r="T141" s="112" cm="1">
        <f t="array" ref="T141">_xlfn.QUARTILE.EXC(IF($D$5:$D$906=$D141,$L$5:$L$906),3)</f>
        <v>1.0349999999999999</v>
      </c>
      <c r="U141" s="112">
        <f t="shared" si="60"/>
        <v>11.352499999999999</v>
      </c>
      <c r="V141" s="112">
        <f t="shared" si="61"/>
        <v>-27.346249999999998</v>
      </c>
      <c r="W141" s="112">
        <f t="shared" si="62"/>
        <v>18.063749999999999</v>
      </c>
      <c r="X141" s="112" t="b">
        <f t="shared" si="63"/>
        <v>0</v>
      </c>
      <c r="Y141" s="112" cm="1">
        <f t="array" ref="Y141">_xlfn.QUARTILE.EXC(IF($D$5:$D$906=$D141,$M$5:$M$906),1)</f>
        <v>-15.98</v>
      </c>
      <c r="Z141" s="112" cm="1">
        <f t="array" ref="Z141">_xlfn.QUARTILE.EXC(IF($D$5:$D$906=$D141,$M$5:$M$906),3)</f>
        <v>-2.4</v>
      </c>
      <c r="AA141" s="112">
        <f t="shared" si="64"/>
        <v>13.58</v>
      </c>
      <c r="AB141" s="112">
        <f t="shared" si="65"/>
        <v>-36.35</v>
      </c>
      <c r="AC141" s="112">
        <f t="shared" si="66"/>
        <v>17.970000000000002</v>
      </c>
      <c r="AD141" s="112" t="b">
        <f t="shared" si="67"/>
        <v>0</v>
      </c>
      <c r="AE141" s="101">
        <f t="shared" si="58"/>
        <v>1</v>
      </c>
      <c r="AF141" s="101">
        <f t="shared" si="59"/>
        <v>1</v>
      </c>
      <c r="AG141" s="406" cm="1">
        <f t="array" ref="AG141">_xlfn.QUARTILE.EXC(IF($AT$5:$AT$906=$AT141,$L$5:$L$906),1)</f>
        <v>-9.3850000000000016</v>
      </c>
      <c r="AH141" s="406" cm="1">
        <f t="array" ref="AH141">_xlfn.QUARTILE.EXC(IF($AT$5:$AT$906=$AT141,$L$5:$L$906),3)</f>
        <v>1.2250000000000001</v>
      </c>
      <c r="AI141" s="406">
        <f t="shared" si="68"/>
        <v>10.610000000000001</v>
      </c>
      <c r="AJ141" s="406">
        <f t="shared" si="69"/>
        <v>-25.300000000000004</v>
      </c>
      <c r="AK141" s="406">
        <f t="shared" si="70"/>
        <v>17.140000000000004</v>
      </c>
      <c r="AL141" s="406" t="b">
        <f t="shared" si="71"/>
        <v>0</v>
      </c>
      <c r="AM141" s="406" cm="1">
        <f t="array" ref="AM141">_xlfn.QUARTILE.EXC(IF($AT$5:$AT$906=$AT141,$M$5:$M$906),1)</f>
        <v>-15.515000000000001</v>
      </c>
      <c r="AN141" s="406" cm="1">
        <f t="array" ref="AN141">_xlfn.QUARTILE.EXC(IF($AT$5:$AT$906=$AT141,$M$5:$M$906),3)</f>
        <v>-2.2599999999999998</v>
      </c>
      <c r="AO141" s="406">
        <f t="shared" si="72"/>
        <v>13.255000000000001</v>
      </c>
      <c r="AP141" s="406">
        <f t="shared" si="73"/>
        <v>-35.397500000000001</v>
      </c>
      <c r="AQ141" s="406">
        <f t="shared" si="74"/>
        <v>17.622500000000002</v>
      </c>
      <c r="AR141" s="406" t="b">
        <f t="shared" si="75"/>
        <v>0</v>
      </c>
      <c r="AS141" s="404" t="str">
        <f>INDEX('Org2567'!$BM:$BM,MATCH(Raw_DATA!A141,'Org2567'!$D:$D,0))</f>
        <v>รพช.F2 P30,000-60,000</v>
      </c>
      <c r="AT141" s="404">
        <f>INDEX('Org2567'!$BL:$BL,MATCH(Raw_DATA!A141,'Org2567'!$D:$D,0))</f>
        <v>6</v>
      </c>
      <c r="AU141" s="113"/>
      <c r="AV141" s="101">
        <v>51.77</v>
      </c>
      <c r="AW141" s="101">
        <v>63.13</v>
      </c>
      <c r="AX141" s="101">
        <v>64.89</v>
      </c>
      <c r="AY141" s="101">
        <v>91.11</v>
      </c>
      <c r="AZ141" s="101">
        <v>30.96</v>
      </c>
    </row>
    <row r="142" spans="1:52" x14ac:dyDescent="0.7">
      <c r="A142" s="101" t="s">
        <v>157</v>
      </c>
      <c r="B142" s="101" t="s">
        <v>1309</v>
      </c>
      <c r="C142" s="111" t="str">
        <f>IF(A142="","",INDEX(ID!P:P,MATCH(Raw_DATA!A142,ID!A:A,0)))</f>
        <v>รพช.F1 P50,000-100,000</v>
      </c>
      <c r="D142" s="101">
        <f>IF(A142="","",INDEX(ID!M:M,MATCH(Raw_DATA!A142,ID!A:A,0)))</f>
        <v>10</v>
      </c>
      <c r="E142" s="112">
        <v>1.83</v>
      </c>
      <c r="F142" s="112">
        <v>1.56</v>
      </c>
      <c r="G142" s="112">
        <v>1.1399999999999999</v>
      </c>
      <c r="H142" s="112">
        <v>23820358.800000001</v>
      </c>
      <c r="I142" s="112">
        <v>-24504532.52</v>
      </c>
      <c r="J142" s="112">
        <v>-18322374.370000001</v>
      </c>
      <c r="K142" s="112">
        <v>4126894.21</v>
      </c>
      <c r="L142" s="112">
        <v>-10.59</v>
      </c>
      <c r="M142" s="112">
        <v>-27.04</v>
      </c>
      <c r="N142" s="112">
        <f t="shared" si="53"/>
        <v>113</v>
      </c>
      <c r="O142" s="112">
        <f t="shared" si="54"/>
        <v>42</v>
      </c>
      <c r="P142" s="112">
        <f t="shared" si="55"/>
        <v>51</v>
      </c>
      <c r="Q142" s="112">
        <f t="shared" si="56"/>
        <v>164</v>
      </c>
      <c r="R142" s="112">
        <f t="shared" si="57"/>
        <v>54</v>
      </c>
      <c r="S142" s="112" cm="1">
        <f t="array" ref="S142">_xlfn.QUARTILE.EXC(IF($D$5:$D$906=$D142,$L$5:$L$906),1)</f>
        <v>-10.594999999999999</v>
      </c>
      <c r="T142" s="112" cm="1">
        <f t="array" ref="T142">_xlfn.QUARTILE.EXC(IF($D$5:$D$906=$D142,$L$5:$L$906),3)</f>
        <v>0.95</v>
      </c>
      <c r="U142" s="112">
        <f t="shared" si="60"/>
        <v>11.544999999999998</v>
      </c>
      <c r="V142" s="112">
        <f t="shared" si="61"/>
        <v>-27.912499999999994</v>
      </c>
      <c r="W142" s="112">
        <f t="shared" si="62"/>
        <v>18.267499999999995</v>
      </c>
      <c r="X142" s="112" t="b">
        <f t="shared" si="63"/>
        <v>0</v>
      </c>
      <c r="Y142" s="112" cm="1">
        <f t="array" ref="Y142">_xlfn.QUARTILE.EXC(IF($D$5:$D$906=$D142,$M$5:$M$906),1)</f>
        <v>-17.670000000000002</v>
      </c>
      <c r="Z142" s="112" cm="1">
        <f t="array" ref="Z142">_xlfn.QUARTILE.EXC(IF($D$5:$D$906=$D142,$M$5:$M$906),3)</f>
        <v>-3.92</v>
      </c>
      <c r="AA142" s="112">
        <f t="shared" si="64"/>
        <v>13.750000000000002</v>
      </c>
      <c r="AB142" s="112">
        <f t="shared" si="65"/>
        <v>-38.295000000000002</v>
      </c>
      <c r="AC142" s="112">
        <f t="shared" si="66"/>
        <v>16.705000000000005</v>
      </c>
      <c r="AD142" s="112" t="b">
        <f t="shared" si="67"/>
        <v>0</v>
      </c>
      <c r="AE142" s="101">
        <f t="shared" si="58"/>
        <v>1</v>
      </c>
      <c r="AF142" s="101">
        <f t="shared" si="59"/>
        <v>1</v>
      </c>
      <c r="AG142" s="406" cm="1">
        <f t="array" ref="AG142">_xlfn.QUARTILE.EXC(IF($AT$5:$AT$906=$AT142,$L$5:$L$906),1)</f>
        <v>-10.594999999999999</v>
      </c>
      <c r="AH142" s="406" cm="1">
        <f t="array" ref="AH142">_xlfn.QUARTILE.EXC(IF($AT$5:$AT$906=$AT142,$L$5:$L$906),3)</f>
        <v>0.95</v>
      </c>
      <c r="AI142" s="406">
        <f t="shared" si="68"/>
        <v>11.544999999999998</v>
      </c>
      <c r="AJ142" s="406">
        <f t="shared" si="69"/>
        <v>-27.912499999999994</v>
      </c>
      <c r="AK142" s="406">
        <f t="shared" si="70"/>
        <v>18.267499999999995</v>
      </c>
      <c r="AL142" s="406" t="b">
        <f t="shared" si="71"/>
        <v>0</v>
      </c>
      <c r="AM142" s="406" cm="1">
        <f t="array" ref="AM142">_xlfn.QUARTILE.EXC(IF($AT$5:$AT$906=$AT142,$M$5:$M$906),1)</f>
        <v>-17.670000000000002</v>
      </c>
      <c r="AN142" s="406" cm="1">
        <f t="array" ref="AN142">_xlfn.QUARTILE.EXC(IF($AT$5:$AT$906=$AT142,$M$5:$M$906),3)</f>
        <v>-3.92</v>
      </c>
      <c r="AO142" s="406">
        <f t="shared" si="72"/>
        <v>13.750000000000002</v>
      </c>
      <c r="AP142" s="406">
        <f t="shared" si="73"/>
        <v>-38.295000000000002</v>
      </c>
      <c r="AQ142" s="406">
        <f t="shared" si="74"/>
        <v>16.705000000000005</v>
      </c>
      <c r="AR142" s="406" t="b">
        <f t="shared" si="75"/>
        <v>0</v>
      </c>
      <c r="AS142" s="404" t="str">
        <f>INDEX('Org2567'!$BM:$BM,MATCH(Raw_DATA!A142,'Org2567'!$D:$D,0))</f>
        <v>รพช.F1 P50,000-100,000</v>
      </c>
      <c r="AT142" s="404">
        <f>INDEX('Org2567'!$BL:$BL,MATCH(Raw_DATA!A142,'Org2567'!$D:$D,0))</f>
        <v>10</v>
      </c>
      <c r="AU142" s="113"/>
      <c r="AV142" s="101">
        <v>113.14</v>
      </c>
      <c r="AW142" s="101">
        <v>42.14</v>
      </c>
      <c r="AX142" s="101">
        <v>50.56</v>
      </c>
      <c r="AY142" s="101">
        <v>163.66999999999999</v>
      </c>
      <c r="AZ142" s="101">
        <v>53.55</v>
      </c>
    </row>
    <row r="143" spans="1:52" x14ac:dyDescent="0.7">
      <c r="A143" s="101" t="s">
        <v>158</v>
      </c>
      <c r="B143" s="101" t="s">
        <v>1312</v>
      </c>
      <c r="C143" s="111" t="str">
        <f>IF(A143="","",INDEX(ID!P:P,MATCH(Raw_DATA!A143,ID!A:A,0)))</f>
        <v>รพช.M2 B&gt;100</v>
      </c>
      <c r="D143" s="101">
        <f>IF(A143="","",INDEX(ID!M:M,MATCH(Raw_DATA!A143,ID!A:A,0)))</f>
        <v>13</v>
      </c>
      <c r="E143" s="112">
        <v>1.33</v>
      </c>
      <c r="F143" s="112">
        <v>1.18</v>
      </c>
      <c r="G143" s="112">
        <v>0.56999999999999995</v>
      </c>
      <c r="H143" s="112">
        <v>15512554.07</v>
      </c>
      <c r="I143" s="112">
        <v>-715735.86</v>
      </c>
      <c r="J143" s="112">
        <v>7770957.1399999997</v>
      </c>
      <c r="K143" s="112">
        <v>-20247774.23</v>
      </c>
      <c r="L143" s="112">
        <v>2.76</v>
      </c>
      <c r="M143" s="112">
        <v>-0.46</v>
      </c>
      <c r="N143" s="112">
        <f t="shared" si="53"/>
        <v>125</v>
      </c>
      <c r="O143" s="112">
        <f t="shared" si="54"/>
        <v>79</v>
      </c>
      <c r="P143" s="112">
        <f t="shared" si="55"/>
        <v>52</v>
      </c>
      <c r="Q143" s="112">
        <f t="shared" si="56"/>
        <v>108</v>
      </c>
      <c r="R143" s="112">
        <f t="shared" si="57"/>
        <v>39</v>
      </c>
      <c r="S143" s="112" cm="1">
        <f t="array" ref="S143">_xlfn.QUARTILE.EXC(IF($D$5:$D$906=$D143,$L$5:$L$906),1)</f>
        <v>-7.51</v>
      </c>
      <c r="T143" s="112" cm="1">
        <f t="array" ref="T143">_xlfn.QUARTILE.EXC(IF($D$5:$D$906=$D143,$L$5:$L$906),3)</f>
        <v>3.04</v>
      </c>
      <c r="U143" s="112">
        <f t="shared" si="60"/>
        <v>10.55</v>
      </c>
      <c r="V143" s="112">
        <f t="shared" si="61"/>
        <v>-23.335000000000001</v>
      </c>
      <c r="W143" s="112">
        <f t="shared" si="62"/>
        <v>18.865000000000002</v>
      </c>
      <c r="X143" s="112" t="b">
        <f t="shared" si="63"/>
        <v>0</v>
      </c>
      <c r="Y143" s="112" cm="1">
        <f t="array" ref="Y143">_xlfn.QUARTILE.EXC(IF($D$5:$D$906=$D143,$M$5:$M$906),1)</f>
        <v>-12.23</v>
      </c>
      <c r="Z143" s="112" cm="1">
        <f t="array" ref="Z143">_xlfn.QUARTILE.EXC(IF($D$5:$D$906=$D143,$M$5:$M$906),3)</f>
        <v>-0.18</v>
      </c>
      <c r="AA143" s="112">
        <f t="shared" si="64"/>
        <v>12.05</v>
      </c>
      <c r="AB143" s="112">
        <f t="shared" si="65"/>
        <v>-30.305000000000003</v>
      </c>
      <c r="AC143" s="112">
        <f t="shared" si="66"/>
        <v>17.895000000000003</v>
      </c>
      <c r="AD143" s="112" t="b">
        <f t="shared" si="67"/>
        <v>0</v>
      </c>
      <c r="AE143" s="101">
        <f t="shared" si="58"/>
        <v>1</v>
      </c>
      <c r="AF143" s="101">
        <f t="shared" si="59"/>
        <v>0</v>
      </c>
      <c r="AG143" s="406" cm="1">
        <f t="array" ref="AG143">_xlfn.QUARTILE.EXC(IF($AT$5:$AT$906=$AT143,$L$5:$L$906),1)</f>
        <v>-7.51</v>
      </c>
      <c r="AH143" s="406" cm="1">
        <f t="array" ref="AH143">_xlfn.QUARTILE.EXC(IF($AT$5:$AT$906=$AT143,$L$5:$L$906),3)</f>
        <v>3.04</v>
      </c>
      <c r="AI143" s="406">
        <f t="shared" si="68"/>
        <v>10.55</v>
      </c>
      <c r="AJ143" s="406">
        <f t="shared" si="69"/>
        <v>-23.335000000000001</v>
      </c>
      <c r="AK143" s="406">
        <f t="shared" si="70"/>
        <v>18.865000000000002</v>
      </c>
      <c r="AL143" s="406" t="b">
        <f t="shared" si="71"/>
        <v>0</v>
      </c>
      <c r="AM143" s="406" cm="1">
        <f t="array" ref="AM143">_xlfn.QUARTILE.EXC(IF($AT$5:$AT$906=$AT143,$M$5:$M$906),1)</f>
        <v>-12.23</v>
      </c>
      <c r="AN143" s="406" cm="1">
        <f t="array" ref="AN143">_xlfn.QUARTILE.EXC(IF($AT$5:$AT$906=$AT143,$M$5:$M$906),3)</f>
        <v>-0.18</v>
      </c>
      <c r="AO143" s="406">
        <f t="shared" si="72"/>
        <v>12.05</v>
      </c>
      <c r="AP143" s="406">
        <f t="shared" si="73"/>
        <v>-30.305000000000003</v>
      </c>
      <c r="AQ143" s="406">
        <f t="shared" si="74"/>
        <v>17.895000000000003</v>
      </c>
      <c r="AR143" s="406" t="b">
        <f t="shared" si="75"/>
        <v>0</v>
      </c>
      <c r="AS143" s="404" t="str">
        <f>INDEX('Org2567'!$BM:$BM,MATCH(Raw_DATA!A143,'Org2567'!$D:$D,0))</f>
        <v>รพช.M2 B&gt;100</v>
      </c>
      <c r="AT143" s="404">
        <f>INDEX('Org2567'!$BL:$BL,MATCH(Raw_DATA!A143,'Org2567'!$D:$D,0))</f>
        <v>13</v>
      </c>
      <c r="AU143" s="113"/>
      <c r="AV143" s="101">
        <v>124.82</v>
      </c>
      <c r="AW143" s="101">
        <v>79.33</v>
      </c>
      <c r="AX143" s="101">
        <v>51.56</v>
      </c>
      <c r="AY143" s="101">
        <v>108.35</v>
      </c>
      <c r="AZ143" s="101">
        <v>38.979999999999997</v>
      </c>
    </row>
    <row r="144" spans="1:52" x14ac:dyDescent="0.7">
      <c r="A144" s="101" t="s">
        <v>159</v>
      </c>
      <c r="B144" s="101" t="s">
        <v>1315</v>
      </c>
      <c r="C144" s="111" t="str">
        <f>IF(A144="","",INDEX(ID!P:P,MATCH(Raw_DATA!A144,ID!A:A,0)))</f>
        <v>รพช.F2 P&lt;=30,000</v>
      </c>
      <c r="D144" s="101">
        <f>IF(A144="","",INDEX(ID!M:M,MATCH(Raw_DATA!A144,ID!A:A,0)))</f>
        <v>5</v>
      </c>
      <c r="E144" s="112">
        <v>1.28</v>
      </c>
      <c r="F144" s="112">
        <v>1.18</v>
      </c>
      <c r="G144" s="112">
        <v>0.89</v>
      </c>
      <c r="H144" s="112">
        <v>4480818.8</v>
      </c>
      <c r="I144" s="112">
        <v>-8983391.8100000005</v>
      </c>
      <c r="J144" s="112">
        <v>-5937631.0999999996</v>
      </c>
      <c r="K144" s="112">
        <v>-2048273.01</v>
      </c>
      <c r="L144" s="112">
        <v>-7.57</v>
      </c>
      <c r="M144" s="112">
        <v>-17.82</v>
      </c>
      <c r="N144" s="112">
        <f t="shared" si="53"/>
        <v>182</v>
      </c>
      <c r="O144" s="112">
        <f t="shared" si="54"/>
        <v>34</v>
      </c>
      <c r="P144" s="112">
        <f t="shared" si="55"/>
        <v>33</v>
      </c>
      <c r="Q144" s="112">
        <f t="shared" si="56"/>
        <v>93</v>
      </c>
      <c r="R144" s="112">
        <f t="shared" si="57"/>
        <v>36</v>
      </c>
      <c r="S144" s="112" cm="1">
        <f t="array" ref="S144">_xlfn.QUARTILE.EXC(IF($D$5:$D$906=$D144,$L$5:$L$906),1)</f>
        <v>-9.4075000000000006</v>
      </c>
      <c r="T144" s="112" cm="1">
        <f t="array" ref="T144">_xlfn.QUARTILE.EXC(IF($D$5:$D$906=$D144,$L$5:$L$906),3)</f>
        <v>1.645</v>
      </c>
      <c r="U144" s="112">
        <f t="shared" si="60"/>
        <v>11.0525</v>
      </c>
      <c r="V144" s="112">
        <f t="shared" si="61"/>
        <v>-25.986249999999998</v>
      </c>
      <c r="W144" s="112">
        <f t="shared" si="62"/>
        <v>18.223749999999999</v>
      </c>
      <c r="X144" s="112" t="b">
        <f t="shared" si="63"/>
        <v>0</v>
      </c>
      <c r="Y144" s="112" cm="1">
        <f t="array" ref="Y144">_xlfn.QUARTILE.EXC(IF($D$5:$D$906=$D144,$M$5:$M$906),1)</f>
        <v>-18.744999999999997</v>
      </c>
      <c r="Z144" s="112" cm="1">
        <f t="array" ref="Z144">_xlfn.QUARTILE.EXC(IF($D$5:$D$906=$D144,$M$5:$M$906),3)</f>
        <v>-2.7</v>
      </c>
      <c r="AA144" s="112">
        <f t="shared" si="64"/>
        <v>16.044999999999998</v>
      </c>
      <c r="AB144" s="112">
        <f t="shared" si="65"/>
        <v>-42.812499999999993</v>
      </c>
      <c r="AC144" s="112">
        <f t="shared" si="66"/>
        <v>21.367499999999996</v>
      </c>
      <c r="AD144" s="112" t="b">
        <f t="shared" si="67"/>
        <v>0</v>
      </c>
      <c r="AE144" s="101">
        <f t="shared" si="58"/>
        <v>1</v>
      </c>
      <c r="AF144" s="101">
        <f t="shared" si="59"/>
        <v>1</v>
      </c>
      <c r="AG144" s="406" cm="1">
        <f t="array" ref="AG144">_xlfn.QUARTILE.EXC(IF($AT$5:$AT$906=$AT144,$L$5:$L$906),1)</f>
        <v>-9.4075000000000006</v>
      </c>
      <c r="AH144" s="406" cm="1">
        <f t="array" ref="AH144">_xlfn.QUARTILE.EXC(IF($AT$5:$AT$906=$AT144,$L$5:$L$906),3)</f>
        <v>1.645</v>
      </c>
      <c r="AI144" s="406">
        <f t="shared" si="68"/>
        <v>11.0525</v>
      </c>
      <c r="AJ144" s="406">
        <f t="shared" si="69"/>
        <v>-25.986249999999998</v>
      </c>
      <c r="AK144" s="406">
        <f t="shared" si="70"/>
        <v>18.223749999999999</v>
      </c>
      <c r="AL144" s="406" t="b">
        <f t="shared" si="71"/>
        <v>0</v>
      </c>
      <c r="AM144" s="406" cm="1">
        <f t="array" ref="AM144">_xlfn.QUARTILE.EXC(IF($AT$5:$AT$906=$AT144,$M$5:$M$906),1)</f>
        <v>-18.744999999999997</v>
      </c>
      <c r="AN144" s="406" cm="1">
        <f t="array" ref="AN144">_xlfn.QUARTILE.EXC(IF($AT$5:$AT$906=$AT144,$M$5:$M$906),3)</f>
        <v>-2.7</v>
      </c>
      <c r="AO144" s="406">
        <f t="shared" si="72"/>
        <v>16.044999999999998</v>
      </c>
      <c r="AP144" s="406">
        <f t="shared" si="73"/>
        <v>-42.812499999999993</v>
      </c>
      <c r="AQ144" s="406">
        <f t="shared" si="74"/>
        <v>21.367499999999996</v>
      </c>
      <c r="AR144" s="406" t="b">
        <f t="shared" si="75"/>
        <v>0</v>
      </c>
      <c r="AS144" s="404" t="str">
        <f>INDEX('Org2567'!$BM:$BM,MATCH(Raw_DATA!A144,'Org2567'!$D:$D,0))</f>
        <v>รพช.F2 P&lt;=30,000</v>
      </c>
      <c r="AT144" s="404">
        <f>INDEX('Org2567'!$BL:$BL,MATCH(Raw_DATA!A144,'Org2567'!$D:$D,0))</f>
        <v>5</v>
      </c>
      <c r="AU144" s="113"/>
      <c r="AV144" s="101">
        <v>182.03</v>
      </c>
      <c r="AW144" s="101">
        <v>34.4</v>
      </c>
      <c r="AX144" s="101">
        <v>32.590000000000003</v>
      </c>
      <c r="AY144" s="101">
        <v>92.56</v>
      </c>
      <c r="AZ144" s="101">
        <v>36.450000000000003</v>
      </c>
    </row>
    <row r="145" spans="1:52" x14ac:dyDescent="0.7">
      <c r="A145" s="101" t="s">
        <v>160</v>
      </c>
      <c r="B145" s="101" t="s">
        <v>1318</v>
      </c>
      <c r="C145" s="111" t="str">
        <f>IF(A145="","",INDEX(ID!P:P,MATCH(Raw_DATA!A145,ID!A:A,0)))</f>
        <v>รพช.F2 P30,000-60,000</v>
      </c>
      <c r="D145" s="101">
        <f>IF(A145="","",INDEX(ID!M:M,MATCH(Raw_DATA!A145,ID!A:A,0)))</f>
        <v>6</v>
      </c>
      <c r="E145" s="112">
        <v>2.64</v>
      </c>
      <c r="F145" s="112">
        <v>2.34</v>
      </c>
      <c r="G145" s="112">
        <v>1.88</v>
      </c>
      <c r="H145" s="112">
        <v>23515070.260000002</v>
      </c>
      <c r="I145" s="112">
        <v>-9997729.4299999997</v>
      </c>
      <c r="J145" s="112">
        <v>-4380583.71</v>
      </c>
      <c r="K145" s="112">
        <v>12569077.98</v>
      </c>
      <c r="L145" s="112">
        <v>-3.76</v>
      </c>
      <c r="M145" s="112">
        <v>-14.82</v>
      </c>
      <c r="N145" s="112">
        <f t="shared" si="53"/>
        <v>120</v>
      </c>
      <c r="O145" s="112">
        <f t="shared" si="54"/>
        <v>48</v>
      </c>
      <c r="P145" s="112">
        <f t="shared" si="55"/>
        <v>56</v>
      </c>
      <c r="Q145" s="112">
        <f t="shared" si="56"/>
        <v>82</v>
      </c>
      <c r="R145" s="112">
        <f t="shared" si="57"/>
        <v>44</v>
      </c>
      <c r="S145" s="112" cm="1">
        <f t="array" ref="S145">_xlfn.QUARTILE.EXC(IF($D$5:$D$906=$D145,$L$5:$L$906),1)</f>
        <v>-10.317499999999999</v>
      </c>
      <c r="T145" s="112" cm="1">
        <f t="array" ref="T145">_xlfn.QUARTILE.EXC(IF($D$5:$D$906=$D145,$L$5:$L$906),3)</f>
        <v>1.0349999999999999</v>
      </c>
      <c r="U145" s="112">
        <f t="shared" si="60"/>
        <v>11.352499999999999</v>
      </c>
      <c r="V145" s="112">
        <f t="shared" si="61"/>
        <v>-27.346249999999998</v>
      </c>
      <c r="W145" s="112">
        <f t="shared" si="62"/>
        <v>18.063749999999999</v>
      </c>
      <c r="X145" s="112" t="b">
        <f t="shared" si="63"/>
        <v>0</v>
      </c>
      <c r="Y145" s="112" cm="1">
        <f t="array" ref="Y145">_xlfn.QUARTILE.EXC(IF($D$5:$D$906=$D145,$M$5:$M$906),1)</f>
        <v>-15.98</v>
      </c>
      <c r="Z145" s="112" cm="1">
        <f t="array" ref="Z145">_xlfn.QUARTILE.EXC(IF($D$5:$D$906=$D145,$M$5:$M$906),3)</f>
        <v>-2.4</v>
      </c>
      <c r="AA145" s="112">
        <f t="shared" si="64"/>
        <v>13.58</v>
      </c>
      <c r="AB145" s="112">
        <f t="shared" si="65"/>
        <v>-36.35</v>
      </c>
      <c r="AC145" s="112">
        <f t="shared" si="66"/>
        <v>17.970000000000002</v>
      </c>
      <c r="AD145" s="112" t="b">
        <f t="shared" si="67"/>
        <v>0</v>
      </c>
      <c r="AE145" s="101">
        <f t="shared" si="58"/>
        <v>1</v>
      </c>
      <c r="AF145" s="101">
        <f t="shared" si="59"/>
        <v>1</v>
      </c>
      <c r="AG145" s="406" cm="1">
        <f t="array" ref="AG145">_xlfn.QUARTILE.EXC(IF($AT$5:$AT$906=$AT145,$L$5:$L$906),1)</f>
        <v>-9.3850000000000016</v>
      </c>
      <c r="AH145" s="406" cm="1">
        <f t="array" ref="AH145">_xlfn.QUARTILE.EXC(IF($AT$5:$AT$906=$AT145,$L$5:$L$906),3)</f>
        <v>1.2250000000000001</v>
      </c>
      <c r="AI145" s="406">
        <f t="shared" si="68"/>
        <v>10.610000000000001</v>
      </c>
      <c r="AJ145" s="406">
        <f t="shared" si="69"/>
        <v>-25.300000000000004</v>
      </c>
      <c r="AK145" s="406">
        <f t="shared" si="70"/>
        <v>17.140000000000004</v>
      </c>
      <c r="AL145" s="406" t="b">
        <f t="shared" si="71"/>
        <v>0</v>
      </c>
      <c r="AM145" s="406" cm="1">
        <f t="array" ref="AM145">_xlfn.QUARTILE.EXC(IF($AT$5:$AT$906=$AT145,$M$5:$M$906),1)</f>
        <v>-15.515000000000001</v>
      </c>
      <c r="AN145" s="406" cm="1">
        <f t="array" ref="AN145">_xlfn.QUARTILE.EXC(IF($AT$5:$AT$906=$AT145,$M$5:$M$906),3)</f>
        <v>-2.2599999999999998</v>
      </c>
      <c r="AO145" s="406">
        <f t="shared" si="72"/>
        <v>13.255000000000001</v>
      </c>
      <c r="AP145" s="406">
        <f t="shared" si="73"/>
        <v>-35.397500000000001</v>
      </c>
      <c r="AQ145" s="406">
        <f t="shared" si="74"/>
        <v>17.622500000000002</v>
      </c>
      <c r="AR145" s="406" t="b">
        <f t="shared" si="75"/>
        <v>0</v>
      </c>
      <c r="AS145" s="404" t="str">
        <f>INDEX('Org2567'!$BM:$BM,MATCH(Raw_DATA!A145,'Org2567'!$D:$D,0))</f>
        <v>รพช.F2 P30,000-60,000</v>
      </c>
      <c r="AT145" s="404">
        <f>INDEX('Org2567'!$BL:$BL,MATCH(Raw_DATA!A145,'Org2567'!$D:$D,0))</f>
        <v>6</v>
      </c>
      <c r="AU145" s="113"/>
      <c r="AV145" s="101">
        <v>119.97</v>
      </c>
      <c r="AW145" s="101">
        <v>47.66</v>
      </c>
      <c r="AX145" s="101">
        <v>55.83</v>
      </c>
      <c r="AY145" s="101">
        <v>82.12</v>
      </c>
      <c r="AZ145" s="101">
        <v>43.98</v>
      </c>
    </row>
    <row r="146" spans="1:52" x14ac:dyDescent="0.7">
      <c r="A146" s="101" t="s">
        <v>161</v>
      </c>
      <c r="B146" s="101" t="s">
        <v>1235</v>
      </c>
      <c r="C146" s="111" t="str">
        <f>IF(A146="","",INDEX(ID!P:P,MATCH(Raw_DATA!A146,ID!A:A,0)))</f>
        <v>รพศ.A B&lt;=700</v>
      </c>
      <c r="D146" s="101">
        <f>IF(A146="","",INDEX(ID!M:M,MATCH(Raw_DATA!A146,ID!A:A,0)))</f>
        <v>18</v>
      </c>
      <c r="E146" s="112">
        <v>1.93</v>
      </c>
      <c r="F146" s="112">
        <v>1.67</v>
      </c>
      <c r="G146" s="112">
        <v>0.56999999999999995</v>
      </c>
      <c r="H146" s="112">
        <v>427263136.13</v>
      </c>
      <c r="I146" s="112">
        <v>355457368.42000002</v>
      </c>
      <c r="J146" s="112">
        <v>44928371.469999999</v>
      </c>
      <c r="K146" s="112">
        <v>-162213957.28</v>
      </c>
      <c r="L146" s="112">
        <v>2.36</v>
      </c>
      <c r="M146" s="112">
        <v>16.32</v>
      </c>
      <c r="N146" s="112">
        <f t="shared" si="53"/>
        <v>98</v>
      </c>
      <c r="O146" s="112">
        <f t="shared" si="54"/>
        <v>106</v>
      </c>
      <c r="P146" s="112">
        <f t="shared" si="55"/>
        <v>51</v>
      </c>
      <c r="Q146" s="112">
        <f t="shared" si="56"/>
        <v>121</v>
      </c>
      <c r="R146" s="112">
        <f t="shared" si="57"/>
        <v>59</v>
      </c>
      <c r="S146" s="112" cm="1">
        <f t="array" ref="S146">_xlfn.QUARTILE.EXC(IF($D$5:$D$906=$D146,$L$5:$L$906),1)</f>
        <v>-6.4649999999999999</v>
      </c>
      <c r="T146" s="112" cm="1">
        <f t="array" ref="T146">_xlfn.QUARTILE.EXC(IF($D$5:$D$906=$D146,$L$5:$L$906),3)</f>
        <v>5.9924999999999997</v>
      </c>
      <c r="U146" s="112">
        <f t="shared" si="60"/>
        <v>12.4575</v>
      </c>
      <c r="V146" s="112">
        <f t="shared" si="61"/>
        <v>-25.151250000000001</v>
      </c>
      <c r="W146" s="112">
        <f t="shared" si="62"/>
        <v>24.678750000000001</v>
      </c>
      <c r="X146" s="112" t="b">
        <f t="shared" si="63"/>
        <v>0</v>
      </c>
      <c r="Y146" s="112" cm="1">
        <f t="array" ref="Y146">_xlfn.QUARTILE.EXC(IF($D$5:$D$906=$D146,$M$5:$M$906),1)</f>
        <v>-9.0925000000000011</v>
      </c>
      <c r="Z146" s="112" cm="1">
        <f t="array" ref="Z146">_xlfn.QUARTILE.EXC(IF($D$5:$D$906=$D146,$M$5:$M$906),3)</f>
        <v>7.5674999999999999</v>
      </c>
      <c r="AA146" s="112">
        <f t="shared" si="64"/>
        <v>16.66</v>
      </c>
      <c r="AB146" s="112">
        <f t="shared" si="65"/>
        <v>-34.082500000000003</v>
      </c>
      <c r="AC146" s="112">
        <f t="shared" si="66"/>
        <v>32.557500000000005</v>
      </c>
      <c r="AD146" s="112" t="b">
        <f t="shared" si="67"/>
        <v>0</v>
      </c>
      <c r="AE146" s="101">
        <f t="shared" si="58"/>
        <v>0</v>
      </c>
      <c r="AF146" s="101">
        <f t="shared" si="59"/>
        <v>0</v>
      </c>
      <c r="AG146" s="406" cm="1">
        <f t="array" ref="AG146">_xlfn.QUARTILE.EXC(IF($AT$5:$AT$906=$AT146,$L$5:$L$906),1)</f>
        <v>-6.4649999999999999</v>
      </c>
      <c r="AH146" s="406" cm="1">
        <f t="array" ref="AH146">_xlfn.QUARTILE.EXC(IF($AT$5:$AT$906=$AT146,$L$5:$L$906),3)</f>
        <v>5.9924999999999997</v>
      </c>
      <c r="AI146" s="406">
        <f t="shared" si="68"/>
        <v>12.4575</v>
      </c>
      <c r="AJ146" s="406">
        <f t="shared" si="69"/>
        <v>-25.151250000000001</v>
      </c>
      <c r="AK146" s="406">
        <f t="shared" si="70"/>
        <v>24.678750000000001</v>
      </c>
      <c r="AL146" s="406" t="b">
        <f t="shared" si="71"/>
        <v>0</v>
      </c>
      <c r="AM146" s="406" cm="1">
        <f t="array" ref="AM146">_xlfn.QUARTILE.EXC(IF($AT$5:$AT$906=$AT146,$M$5:$M$906),1)</f>
        <v>-9.0925000000000011</v>
      </c>
      <c r="AN146" s="406" cm="1">
        <f t="array" ref="AN146">_xlfn.QUARTILE.EXC(IF($AT$5:$AT$906=$AT146,$M$5:$M$906),3)</f>
        <v>7.5674999999999999</v>
      </c>
      <c r="AO146" s="406">
        <f t="shared" si="72"/>
        <v>16.66</v>
      </c>
      <c r="AP146" s="406">
        <f t="shared" si="73"/>
        <v>-34.082500000000003</v>
      </c>
      <c r="AQ146" s="406">
        <f t="shared" si="74"/>
        <v>32.557500000000005</v>
      </c>
      <c r="AR146" s="406" t="b">
        <f t="shared" si="75"/>
        <v>0</v>
      </c>
      <c r="AS146" s="404" t="str">
        <f>INDEX('Org2567'!$BM:$BM,MATCH(Raw_DATA!A146,'Org2567'!$D:$D,0))</f>
        <v>รพศ.A B&lt;=700</v>
      </c>
      <c r="AT146" s="404">
        <f>INDEX('Org2567'!$BL:$BL,MATCH(Raw_DATA!A146,'Org2567'!$D:$D,0))</f>
        <v>18</v>
      </c>
      <c r="AU146" s="113"/>
      <c r="AV146" s="101">
        <v>98.39</v>
      </c>
      <c r="AW146" s="101">
        <v>105.72</v>
      </c>
      <c r="AX146" s="101">
        <v>50.93</v>
      </c>
      <c r="AY146" s="101">
        <v>121.47</v>
      </c>
      <c r="AZ146" s="101">
        <v>59.32</v>
      </c>
    </row>
    <row r="147" spans="1:52" x14ac:dyDescent="0.7">
      <c r="A147" s="101" t="s">
        <v>162</v>
      </c>
      <c r="B147" s="101" t="s">
        <v>1239</v>
      </c>
      <c r="C147" s="111" t="str">
        <f>IF(A147="","",INDEX(ID!P:P,MATCH(Raw_DATA!A147,ID!A:A,0)))</f>
        <v>รพช.F2 P&lt;=30,000</v>
      </c>
      <c r="D147" s="101">
        <f>IF(A147="","",INDEX(ID!M:M,MATCH(Raw_DATA!A147,ID!A:A,0)))</f>
        <v>5</v>
      </c>
      <c r="E147" s="112">
        <v>1.43</v>
      </c>
      <c r="F147" s="112">
        <v>1.26</v>
      </c>
      <c r="G147" s="112">
        <v>0.86</v>
      </c>
      <c r="H147" s="112">
        <v>10070632.24</v>
      </c>
      <c r="I147" s="112">
        <v>5697453.5800000001</v>
      </c>
      <c r="J147" s="112">
        <v>12413623.52</v>
      </c>
      <c r="K147" s="112">
        <v>-3263589.49</v>
      </c>
      <c r="L147" s="112">
        <v>9.48</v>
      </c>
      <c r="M147" s="112">
        <v>6.08</v>
      </c>
      <c r="N147" s="112">
        <f t="shared" si="53"/>
        <v>251</v>
      </c>
      <c r="O147" s="112">
        <f t="shared" si="54"/>
        <v>32</v>
      </c>
      <c r="P147" s="112">
        <f t="shared" si="55"/>
        <v>38</v>
      </c>
      <c r="Q147" s="112">
        <f t="shared" si="56"/>
        <v>245</v>
      </c>
      <c r="R147" s="112">
        <f t="shared" si="57"/>
        <v>76</v>
      </c>
      <c r="S147" s="112" cm="1">
        <f t="array" ref="S147">_xlfn.QUARTILE.EXC(IF($D$5:$D$906=$D147,$L$5:$L$906),1)</f>
        <v>-9.4075000000000006</v>
      </c>
      <c r="T147" s="112" cm="1">
        <f t="array" ref="T147">_xlfn.QUARTILE.EXC(IF($D$5:$D$906=$D147,$L$5:$L$906),3)</f>
        <v>1.645</v>
      </c>
      <c r="U147" s="112">
        <f t="shared" si="60"/>
        <v>11.0525</v>
      </c>
      <c r="V147" s="112">
        <f t="shared" si="61"/>
        <v>-25.986249999999998</v>
      </c>
      <c r="W147" s="112">
        <f t="shared" si="62"/>
        <v>18.223749999999999</v>
      </c>
      <c r="X147" s="112" t="b">
        <f t="shared" si="63"/>
        <v>0</v>
      </c>
      <c r="Y147" s="112" cm="1">
        <f t="array" ref="Y147">_xlfn.QUARTILE.EXC(IF($D$5:$D$906=$D147,$M$5:$M$906),1)</f>
        <v>-18.744999999999997</v>
      </c>
      <c r="Z147" s="112" cm="1">
        <f t="array" ref="Z147">_xlfn.QUARTILE.EXC(IF($D$5:$D$906=$D147,$M$5:$M$906),3)</f>
        <v>-2.7</v>
      </c>
      <c r="AA147" s="112">
        <f t="shared" si="64"/>
        <v>16.044999999999998</v>
      </c>
      <c r="AB147" s="112">
        <f t="shared" si="65"/>
        <v>-42.812499999999993</v>
      </c>
      <c r="AC147" s="112">
        <f t="shared" si="66"/>
        <v>21.367499999999996</v>
      </c>
      <c r="AD147" s="112" t="b">
        <f t="shared" si="67"/>
        <v>0</v>
      </c>
      <c r="AE147" s="101">
        <f t="shared" si="58"/>
        <v>0</v>
      </c>
      <c r="AF147" s="101">
        <f t="shared" si="59"/>
        <v>0</v>
      </c>
      <c r="AG147" s="406" cm="1">
        <f t="array" ref="AG147">_xlfn.QUARTILE.EXC(IF($AT$5:$AT$906=$AT147,$L$5:$L$906),1)</f>
        <v>-9.4075000000000006</v>
      </c>
      <c r="AH147" s="406" cm="1">
        <f t="array" ref="AH147">_xlfn.QUARTILE.EXC(IF($AT$5:$AT$906=$AT147,$L$5:$L$906),3)</f>
        <v>1.645</v>
      </c>
      <c r="AI147" s="406">
        <f t="shared" si="68"/>
        <v>11.0525</v>
      </c>
      <c r="AJ147" s="406">
        <f t="shared" si="69"/>
        <v>-25.986249999999998</v>
      </c>
      <c r="AK147" s="406">
        <f t="shared" si="70"/>
        <v>18.223749999999999</v>
      </c>
      <c r="AL147" s="406" t="b">
        <f t="shared" si="71"/>
        <v>0</v>
      </c>
      <c r="AM147" s="406" cm="1">
        <f t="array" ref="AM147">_xlfn.QUARTILE.EXC(IF($AT$5:$AT$906=$AT147,$M$5:$M$906),1)</f>
        <v>-18.744999999999997</v>
      </c>
      <c r="AN147" s="406" cm="1">
        <f t="array" ref="AN147">_xlfn.QUARTILE.EXC(IF($AT$5:$AT$906=$AT147,$M$5:$M$906),3)</f>
        <v>-2.7</v>
      </c>
      <c r="AO147" s="406">
        <f t="shared" si="72"/>
        <v>16.044999999999998</v>
      </c>
      <c r="AP147" s="406">
        <f t="shared" si="73"/>
        <v>-42.812499999999993</v>
      </c>
      <c r="AQ147" s="406">
        <f t="shared" si="74"/>
        <v>21.367499999999996</v>
      </c>
      <c r="AR147" s="406" t="b">
        <f t="shared" si="75"/>
        <v>0</v>
      </c>
      <c r="AS147" s="404" t="str">
        <f>INDEX('Org2567'!$BM:$BM,MATCH(Raw_DATA!A147,'Org2567'!$D:$D,0))</f>
        <v>รพช.F2 P&lt;=30,000</v>
      </c>
      <c r="AT147" s="404">
        <f>INDEX('Org2567'!$BL:$BL,MATCH(Raw_DATA!A147,'Org2567'!$D:$D,0))</f>
        <v>5</v>
      </c>
      <c r="AU147" s="113"/>
      <c r="AV147" s="101">
        <v>251.36</v>
      </c>
      <c r="AW147" s="101">
        <v>31.85</v>
      </c>
      <c r="AX147" s="101">
        <v>38.229999999999997</v>
      </c>
      <c r="AY147" s="101">
        <v>244.5</v>
      </c>
      <c r="AZ147" s="101">
        <v>76.27</v>
      </c>
    </row>
    <row r="148" spans="1:52" x14ac:dyDescent="0.7">
      <c r="A148" s="101" t="s">
        <v>163</v>
      </c>
      <c r="B148" s="101" t="s">
        <v>1242</v>
      </c>
      <c r="C148" s="111" t="str">
        <f>IF(A148="","",INDEX(ID!P:P,MATCH(Raw_DATA!A148,ID!A:A,0)))</f>
        <v>รพช.F2 P&lt;=30,000</v>
      </c>
      <c r="D148" s="101">
        <f>IF(A148="","",INDEX(ID!M:M,MATCH(Raw_DATA!A148,ID!A:A,0)))</f>
        <v>5</v>
      </c>
      <c r="E148" s="112">
        <v>1.45</v>
      </c>
      <c r="F148" s="112">
        <v>1.32</v>
      </c>
      <c r="G148" s="112">
        <v>0.67</v>
      </c>
      <c r="H148" s="112">
        <v>12402885.15</v>
      </c>
      <c r="I148" s="112">
        <v>1842624.94</v>
      </c>
      <c r="J148" s="112">
        <v>8281990.29</v>
      </c>
      <c r="K148" s="112">
        <v>-8998781.9900000002</v>
      </c>
      <c r="L148" s="112">
        <v>6.02</v>
      </c>
      <c r="M148" s="112">
        <v>2.36</v>
      </c>
      <c r="N148" s="112">
        <f t="shared" si="53"/>
        <v>297</v>
      </c>
      <c r="O148" s="112">
        <f t="shared" si="54"/>
        <v>78</v>
      </c>
      <c r="P148" s="112">
        <f t="shared" si="55"/>
        <v>94</v>
      </c>
      <c r="Q148" s="112">
        <f t="shared" si="56"/>
        <v>134</v>
      </c>
      <c r="R148" s="112">
        <f t="shared" si="57"/>
        <v>67</v>
      </c>
      <c r="S148" s="112" cm="1">
        <f t="array" ref="S148">_xlfn.QUARTILE.EXC(IF($D$5:$D$906=$D148,$L$5:$L$906),1)</f>
        <v>-9.4075000000000006</v>
      </c>
      <c r="T148" s="112" cm="1">
        <f t="array" ref="T148">_xlfn.QUARTILE.EXC(IF($D$5:$D$906=$D148,$L$5:$L$906),3)</f>
        <v>1.645</v>
      </c>
      <c r="U148" s="112">
        <f t="shared" si="60"/>
        <v>11.0525</v>
      </c>
      <c r="V148" s="112">
        <f t="shared" si="61"/>
        <v>-25.986249999999998</v>
      </c>
      <c r="W148" s="112">
        <f t="shared" si="62"/>
        <v>18.223749999999999</v>
      </c>
      <c r="X148" s="112" t="b">
        <f t="shared" si="63"/>
        <v>0</v>
      </c>
      <c r="Y148" s="112" cm="1">
        <f t="array" ref="Y148">_xlfn.QUARTILE.EXC(IF($D$5:$D$906=$D148,$M$5:$M$906),1)</f>
        <v>-18.744999999999997</v>
      </c>
      <c r="Z148" s="112" cm="1">
        <f t="array" ref="Z148">_xlfn.QUARTILE.EXC(IF($D$5:$D$906=$D148,$M$5:$M$906),3)</f>
        <v>-2.7</v>
      </c>
      <c r="AA148" s="112">
        <f t="shared" si="64"/>
        <v>16.044999999999998</v>
      </c>
      <c r="AB148" s="112">
        <f t="shared" si="65"/>
        <v>-42.812499999999993</v>
      </c>
      <c r="AC148" s="112">
        <f t="shared" si="66"/>
        <v>21.367499999999996</v>
      </c>
      <c r="AD148" s="112" t="b">
        <f t="shared" si="67"/>
        <v>0</v>
      </c>
      <c r="AE148" s="101">
        <f t="shared" si="58"/>
        <v>0</v>
      </c>
      <c r="AF148" s="101">
        <f t="shared" si="59"/>
        <v>0</v>
      </c>
      <c r="AG148" s="406" cm="1">
        <f t="array" ref="AG148">_xlfn.QUARTILE.EXC(IF($AT$5:$AT$906=$AT148,$L$5:$L$906),1)</f>
        <v>-9.4075000000000006</v>
      </c>
      <c r="AH148" s="406" cm="1">
        <f t="array" ref="AH148">_xlfn.QUARTILE.EXC(IF($AT$5:$AT$906=$AT148,$L$5:$L$906),3)</f>
        <v>1.645</v>
      </c>
      <c r="AI148" s="406">
        <f t="shared" si="68"/>
        <v>11.0525</v>
      </c>
      <c r="AJ148" s="406">
        <f t="shared" si="69"/>
        <v>-25.986249999999998</v>
      </c>
      <c r="AK148" s="406">
        <f t="shared" si="70"/>
        <v>18.223749999999999</v>
      </c>
      <c r="AL148" s="406" t="b">
        <f t="shared" si="71"/>
        <v>0</v>
      </c>
      <c r="AM148" s="406" cm="1">
        <f t="array" ref="AM148">_xlfn.QUARTILE.EXC(IF($AT$5:$AT$906=$AT148,$M$5:$M$906),1)</f>
        <v>-18.744999999999997</v>
      </c>
      <c r="AN148" s="406" cm="1">
        <f t="array" ref="AN148">_xlfn.QUARTILE.EXC(IF($AT$5:$AT$906=$AT148,$M$5:$M$906),3)</f>
        <v>-2.7</v>
      </c>
      <c r="AO148" s="406">
        <f t="shared" si="72"/>
        <v>16.044999999999998</v>
      </c>
      <c r="AP148" s="406">
        <f t="shared" si="73"/>
        <v>-42.812499999999993</v>
      </c>
      <c r="AQ148" s="406">
        <f t="shared" si="74"/>
        <v>21.367499999999996</v>
      </c>
      <c r="AR148" s="406" t="b">
        <f t="shared" si="75"/>
        <v>0</v>
      </c>
      <c r="AS148" s="404" t="str">
        <f>INDEX('Org2567'!$BM:$BM,MATCH(Raw_DATA!A148,'Org2567'!$D:$D,0))</f>
        <v>รพช.F2 P&lt;=30,000</v>
      </c>
      <c r="AT148" s="404">
        <f>INDEX('Org2567'!$BL:$BL,MATCH(Raw_DATA!A148,'Org2567'!$D:$D,0))</f>
        <v>5</v>
      </c>
      <c r="AU148" s="113"/>
      <c r="AV148" s="101">
        <v>296.83</v>
      </c>
      <c r="AW148" s="101">
        <v>77.91</v>
      </c>
      <c r="AX148" s="101">
        <v>93.92</v>
      </c>
      <c r="AY148" s="101">
        <v>133.72</v>
      </c>
      <c r="AZ148" s="101">
        <v>66.98</v>
      </c>
    </row>
    <row r="149" spans="1:52" x14ac:dyDescent="0.7">
      <c r="A149" s="101" t="s">
        <v>164</v>
      </c>
      <c r="B149" s="101" t="s">
        <v>1245</v>
      </c>
      <c r="C149" s="111" t="str">
        <f>IF(A149="","",INDEX(ID!P:P,MATCH(Raw_DATA!A149,ID!A:A,0)))</f>
        <v>รพช.F1 P&lt;=50,000</v>
      </c>
      <c r="D149" s="101">
        <f>IF(A149="","",INDEX(ID!M:M,MATCH(Raw_DATA!A149,ID!A:A,0)))</f>
        <v>9</v>
      </c>
      <c r="E149" s="112">
        <v>1.28</v>
      </c>
      <c r="F149" s="112">
        <v>1.1499999999999999</v>
      </c>
      <c r="G149" s="112">
        <v>0.68</v>
      </c>
      <c r="H149" s="112">
        <v>9802242.0299999993</v>
      </c>
      <c r="I149" s="112">
        <v>1508894.79</v>
      </c>
      <c r="J149" s="112">
        <v>9481911.9499999993</v>
      </c>
      <c r="K149" s="112">
        <v>-11131379.560000001</v>
      </c>
      <c r="L149" s="112">
        <v>6.01</v>
      </c>
      <c r="M149" s="112">
        <v>1.77</v>
      </c>
      <c r="N149" s="112">
        <f t="shared" si="53"/>
        <v>269</v>
      </c>
      <c r="O149" s="112">
        <f t="shared" si="54"/>
        <v>61</v>
      </c>
      <c r="P149" s="112">
        <f t="shared" si="55"/>
        <v>71</v>
      </c>
      <c r="Q149" s="112">
        <f t="shared" si="56"/>
        <v>102</v>
      </c>
      <c r="R149" s="112">
        <f t="shared" si="57"/>
        <v>53</v>
      </c>
      <c r="S149" s="112" cm="1">
        <f t="array" ref="S149">_xlfn.QUARTILE.EXC(IF($D$5:$D$906=$D149,$L$5:$L$906),1)</f>
        <v>-8.26</v>
      </c>
      <c r="T149" s="112" cm="1">
        <f t="array" ref="T149">_xlfn.QUARTILE.EXC(IF($D$5:$D$906=$D149,$L$5:$L$906),3)</f>
        <v>3.2450000000000001</v>
      </c>
      <c r="U149" s="112">
        <f t="shared" si="60"/>
        <v>11.504999999999999</v>
      </c>
      <c r="V149" s="112">
        <f t="shared" si="61"/>
        <v>-25.517499999999998</v>
      </c>
      <c r="W149" s="112">
        <f t="shared" si="62"/>
        <v>20.502500000000001</v>
      </c>
      <c r="X149" s="112" t="b">
        <f t="shared" si="63"/>
        <v>0</v>
      </c>
      <c r="Y149" s="112" cm="1">
        <f t="array" ref="Y149">_xlfn.QUARTILE.EXC(IF($D$5:$D$906=$D149,$M$5:$M$906),1)</f>
        <v>-12.452500000000001</v>
      </c>
      <c r="Z149" s="112" cm="1">
        <f t="array" ref="Z149">_xlfn.QUARTILE.EXC(IF($D$5:$D$906=$D149,$M$5:$M$906),3)</f>
        <v>0.39</v>
      </c>
      <c r="AA149" s="112">
        <f t="shared" si="64"/>
        <v>12.842500000000001</v>
      </c>
      <c r="AB149" s="112">
        <f t="shared" si="65"/>
        <v>-31.716250000000002</v>
      </c>
      <c r="AC149" s="112">
        <f t="shared" si="66"/>
        <v>19.653750000000002</v>
      </c>
      <c r="AD149" s="112" t="b">
        <f t="shared" si="67"/>
        <v>0</v>
      </c>
      <c r="AE149" s="101">
        <f t="shared" si="58"/>
        <v>0</v>
      </c>
      <c r="AF149" s="101">
        <f t="shared" si="59"/>
        <v>0</v>
      </c>
      <c r="AG149" s="406" cm="1">
        <f t="array" ref="AG149">_xlfn.QUARTILE.EXC(IF($AT$5:$AT$906=$AT149,$L$5:$L$906),1)</f>
        <v>-8.26</v>
      </c>
      <c r="AH149" s="406" cm="1">
        <f t="array" ref="AH149">_xlfn.QUARTILE.EXC(IF($AT$5:$AT$906=$AT149,$L$5:$L$906),3)</f>
        <v>3.2450000000000001</v>
      </c>
      <c r="AI149" s="406">
        <f t="shared" si="68"/>
        <v>11.504999999999999</v>
      </c>
      <c r="AJ149" s="406">
        <f t="shared" si="69"/>
        <v>-25.517499999999998</v>
      </c>
      <c r="AK149" s="406">
        <f t="shared" si="70"/>
        <v>20.502500000000001</v>
      </c>
      <c r="AL149" s="406" t="b">
        <f t="shared" si="71"/>
        <v>0</v>
      </c>
      <c r="AM149" s="406" cm="1">
        <f t="array" ref="AM149">_xlfn.QUARTILE.EXC(IF($AT$5:$AT$906=$AT149,$M$5:$M$906),1)</f>
        <v>-12.452500000000001</v>
      </c>
      <c r="AN149" s="406" cm="1">
        <f t="array" ref="AN149">_xlfn.QUARTILE.EXC(IF($AT$5:$AT$906=$AT149,$M$5:$M$906),3)</f>
        <v>0.39</v>
      </c>
      <c r="AO149" s="406">
        <f t="shared" si="72"/>
        <v>12.842500000000001</v>
      </c>
      <c r="AP149" s="406">
        <f t="shared" si="73"/>
        <v>-31.716250000000002</v>
      </c>
      <c r="AQ149" s="406">
        <f t="shared" si="74"/>
        <v>19.653750000000002</v>
      </c>
      <c r="AR149" s="406" t="b">
        <f t="shared" si="75"/>
        <v>0</v>
      </c>
      <c r="AS149" s="404" t="str">
        <f>INDEX('Org2567'!$BM:$BM,MATCH(Raw_DATA!A149,'Org2567'!$D:$D,0))</f>
        <v>รพช.F1 P&lt;=50,000</v>
      </c>
      <c r="AT149" s="404">
        <f>INDEX('Org2567'!$BL:$BL,MATCH(Raw_DATA!A149,'Org2567'!$D:$D,0))</f>
        <v>9</v>
      </c>
      <c r="AU149" s="113"/>
      <c r="AV149" s="101">
        <v>269.33999999999997</v>
      </c>
      <c r="AW149" s="101">
        <v>61.3</v>
      </c>
      <c r="AX149" s="101">
        <v>70.7</v>
      </c>
      <c r="AY149" s="101">
        <v>102.07</v>
      </c>
      <c r="AZ149" s="101">
        <v>53.19</v>
      </c>
    </row>
    <row r="150" spans="1:52" x14ac:dyDescent="0.7">
      <c r="A150" s="101" t="s">
        <v>165</v>
      </c>
      <c r="B150" s="101" t="s">
        <v>1248</v>
      </c>
      <c r="C150" s="111" t="str">
        <f>IF(A150="","",INDEX(ID!P:P,MATCH(Raw_DATA!A150,ID!A:A,0)))</f>
        <v>รพช.F2 P&lt;=30,000</v>
      </c>
      <c r="D150" s="101">
        <f>IF(A150="","",INDEX(ID!M:M,MATCH(Raw_DATA!A150,ID!A:A,0)))</f>
        <v>5</v>
      </c>
      <c r="E150" s="112">
        <v>1</v>
      </c>
      <c r="F150" s="112">
        <v>0.87</v>
      </c>
      <c r="G150" s="112">
        <v>0.51</v>
      </c>
      <c r="H150" s="112">
        <v>-8344.02</v>
      </c>
      <c r="I150" s="112">
        <v>309947.09999999998</v>
      </c>
      <c r="J150" s="112">
        <v>2908179.65</v>
      </c>
      <c r="K150" s="112">
        <v>-7057074.1699999999</v>
      </c>
      <c r="L150" s="112">
        <v>3.88</v>
      </c>
      <c r="M150" s="112">
        <v>0.7</v>
      </c>
      <c r="N150" s="112">
        <f t="shared" si="53"/>
        <v>471</v>
      </c>
      <c r="O150" s="112">
        <f t="shared" si="54"/>
        <v>28</v>
      </c>
      <c r="P150" s="112">
        <f t="shared" si="55"/>
        <v>44</v>
      </c>
      <c r="Q150" s="112">
        <f t="shared" si="56"/>
        <v>308</v>
      </c>
      <c r="R150" s="112">
        <f t="shared" si="57"/>
        <v>70</v>
      </c>
      <c r="S150" s="112" cm="1">
        <f t="array" ref="S150">_xlfn.QUARTILE.EXC(IF($D$5:$D$906=$D150,$L$5:$L$906),1)</f>
        <v>-9.4075000000000006</v>
      </c>
      <c r="T150" s="112" cm="1">
        <f t="array" ref="T150">_xlfn.QUARTILE.EXC(IF($D$5:$D$906=$D150,$L$5:$L$906),3)</f>
        <v>1.645</v>
      </c>
      <c r="U150" s="112">
        <f t="shared" si="60"/>
        <v>11.0525</v>
      </c>
      <c r="V150" s="112">
        <f t="shared" si="61"/>
        <v>-25.986249999999998</v>
      </c>
      <c r="W150" s="112">
        <f t="shared" si="62"/>
        <v>18.223749999999999</v>
      </c>
      <c r="X150" s="112" t="b">
        <f t="shared" si="63"/>
        <v>0</v>
      </c>
      <c r="Y150" s="112" cm="1">
        <f t="array" ref="Y150">_xlfn.QUARTILE.EXC(IF($D$5:$D$906=$D150,$M$5:$M$906),1)</f>
        <v>-18.744999999999997</v>
      </c>
      <c r="Z150" s="112" cm="1">
        <f t="array" ref="Z150">_xlfn.QUARTILE.EXC(IF($D$5:$D$906=$D150,$M$5:$M$906),3)</f>
        <v>-2.7</v>
      </c>
      <c r="AA150" s="112">
        <f t="shared" si="64"/>
        <v>16.044999999999998</v>
      </c>
      <c r="AB150" s="112">
        <f t="shared" si="65"/>
        <v>-42.812499999999993</v>
      </c>
      <c r="AC150" s="112">
        <f t="shared" si="66"/>
        <v>21.367499999999996</v>
      </c>
      <c r="AD150" s="112" t="b">
        <f t="shared" si="67"/>
        <v>0</v>
      </c>
      <c r="AE150" s="101">
        <f t="shared" si="58"/>
        <v>0</v>
      </c>
      <c r="AF150" s="101">
        <f t="shared" si="59"/>
        <v>0</v>
      </c>
      <c r="AG150" s="406" cm="1">
        <f t="array" ref="AG150">_xlfn.QUARTILE.EXC(IF($AT$5:$AT$906=$AT150,$L$5:$L$906),1)</f>
        <v>-9.4075000000000006</v>
      </c>
      <c r="AH150" s="406" cm="1">
        <f t="array" ref="AH150">_xlfn.QUARTILE.EXC(IF($AT$5:$AT$906=$AT150,$L$5:$L$906),3)</f>
        <v>1.645</v>
      </c>
      <c r="AI150" s="406">
        <f t="shared" si="68"/>
        <v>11.0525</v>
      </c>
      <c r="AJ150" s="406">
        <f t="shared" si="69"/>
        <v>-25.986249999999998</v>
      </c>
      <c r="AK150" s="406">
        <f t="shared" si="70"/>
        <v>18.223749999999999</v>
      </c>
      <c r="AL150" s="406" t="b">
        <f t="shared" si="71"/>
        <v>0</v>
      </c>
      <c r="AM150" s="406" cm="1">
        <f t="array" ref="AM150">_xlfn.QUARTILE.EXC(IF($AT$5:$AT$906=$AT150,$M$5:$M$906),1)</f>
        <v>-18.744999999999997</v>
      </c>
      <c r="AN150" s="406" cm="1">
        <f t="array" ref="AN150">_xlfn.QUARTILE.EXC(IF($AT$5:$AT$906=$AT150,$M$5:$M$906),3)</f>
        <v>-2.7</v>
      </c>
      <c r="AO150" s="406">
        <f t="shared" si="72"/>
        <v>16.044999999999998</v>
      </c>
      <c r="AP150" s="406">
        <f t="shared" si="73"/>
        <v>-42.812499999999993</v>
      </c>
      <c r="AQ150" s="406">
        <f t="shared" si="74"/>
        <v>21.367499999999996</v>
      </c>
      <c r="AR150" s="406" t="b">
        <f t="shared" si="75"/>
        <v>0</v>
      </c>
      <c r="AS150" s="404" t="str">
        <f>INDEX('Org2567'!$BM:$BM,MATCH(Raw_DATA!A150,'Org2567'!$D:$D,0))</f>
        <v>รพช.F2 P&lt;=30,000</v>
      </c>
      <c r="AT150" s="404">
        <f>INDEX('Org2567'!$BL:$BL,MATCH(Raw_DATA!A150,'Org2567'!$D:$D,0))</f>
        <v>5</v>
      </c>
      <c r="AU150" s="113"/>
      <c r="AV150" s="101">
        <v>470.76</v>
      </c>
      <c r="AW150" s="101">
        <v>27.89</v>
      </c>
      <c r="AX150" s="101">
        <v>43.9</v>
      </c>
      <c r="AY150" s="101">
        <v>308.27</v>
      </c>
      <c r="AZ150" s="101">
        <v>69.569999999999993</v>
      </c>
    </row>
    <row r="151" spans="1:52" x14ac:dyDescent="0.7">
      <c r="A151" s="101" t="s">
        <v>166</v>
      </c>
      <c r="B151" s="101" t="s">
        <v>1251</v>
      </c>
      <c r="C151" s="111" t="str">
        <f>IF(A151="","",INDEX(ID!P:P,MATCH(Raw_DATA!A151,ID!A:A,0)))</f>
        <v>รพช.F2 P&lt;=30,000</v>
      </c>
      <c r="D151" s="101">
        <f>IF(A151="","",INDEX(ID!M:M,MATCH(Raw_DATA!A151,ID!A:A,0)))</f>
        <v>5</v>
      </c>
      <c r="E151" s="112">
        <v>2.02</v>
      </c>
      <c r="F151" s="112">
        <v>1.81</v>
      </c>
      <c r="G151" s="112">
        <v>1.1499999999999999</v>
      </c>
      <c r="H151" s="112">
        <v>12409429.76</v>
      </c>
      <c r="I151" s="112">
        <v>-14453507.109999999</v>
      </c>
      <c r="J151" s="112">
        <v>-7985398.5499999998</v>
      </c>
      <c r="K151" s="112">
        <v>1814805.03</v>
      </c>
      <c r="L151" s="112">
        <v>-11.95</v>
      </c>
      <c r="M151" s="112">
        <v>-23.95</v>
      </c>
      <c r="N151" s="112">
        <f t="shared" si="53"/>
        <v>222</v>
      </c>
      <c r="O151" s="112">
        <f t="shared" si="54"/>
        <v>62</v>
      </c>
      <c r="P151" s="112">
        <f t="shared" si="55"/>
        <v>82</v>
      </c>
      <c r="Q151" s="112">
        <f t="shared" si="56"/>
        <v>194</v>
      </c>
      <c r="R151" s="112">
        <f t="shared" si="57"/>
        <v>81</v>
      </c>
      <c r="S151" s="112" cm="1">
        <f t="array" ref="S151">_xlfn.QUARTILE.EXC(IF($D$5:$D$906=$D151,$L$5:$L$906),1)</f>
        <v>-9.4075000000000006</v>
      </c>
      <c r="T151" s="112" cm="1">
        <f t="array" ref="T151">_xlfn.QUARTILE.EXC(IF($D$5:$D$906=$D151,$L$5:$L$906),3)</f>
        <v>1.645</v>
      </c>
      <c r="U151" s="112">
        <f t="shared" si="60"/>
        <v>11.0525</v>
      </c>
      <c r="V151" s="112">
        <f t="shared" si="61"/>
        <v>-25.986249999999998</v>
      </c>
      <c r="W151" s="112">
        <f t="shared" si="62"/>
        <v>18.223749999999999</v>
      </c>
      <c r="X151" s="112" t="b">
        <f t="shared" si="63"/>
        <v>0</v>
      </c>
      <c r="Y151" s="112" cm="1">
        <f t="array" ref="Y151">_xlfn.QUARTILE.EXC(IF($D$5:$D$906=$D151,$M$5:$M$906),1)</f>
        <v>-18.744999999999997</v>
      </c>
      <c r="Z151" s="112" cm="1">
        <f t="array" ref="Z151">_xlfn.QUARTILE.EXC(IF($D$5:$D$906=$D151,$M$5:$M$906),3)</f>
        <v>-2.7</v>
      </c>
      <c r="AA151" s="112">
        <f t="shared" si="64"/>
        <v>16.044999999999998</v>
      </c>
      <c r="AB151" s="112">
        <f t="shared" si="65"/>
        <v>-42.812499999999993</v>
      </c>
      <c r="AC151" s="112">
        <f t="shared" si="66"/>
        <v>21.367499999999996</v>
      </c>
      <c r="AD151" s="112" t="b">
        <f t="shared" si="67"/>
        <v>0</v>
      </c>
      <c r="AE151" s="101">
        <f t="shared" si="58"/>
        <v>1</v>
      </c>
      <c r="AF151" s="101">
        <f t="shared" si="59"/>
        <v>1</v>
      </c>
      <c r="AG151" s="406" cm="1">
        <f t="array" ref="AG151">_xlfn.QUARTILE.EXC(IF($AT$5:$AT$906=$AT151,$L$5:$L$906),1)</f>
        <v>-9.4075000000000006</v>
      </c>
      <c r="AH151" s="406" cm="1">
        <f t="array" ref="AH151">_xlfn.QUARTILE.EXC(IF($AT$5:$AT$906=$AT151,$L$5:$L$906),3)</f>
        <v>1.645</v>
      </c>
      <c r="AI151" s="406">
        <f t="shared" si="68"/>
        <v>11.0525</v>
      </c>
      <c r="AJ151" s="406">
        <f t="shared" si="69"/>
        <v>-25.986249999999998</v>
      </c>
      <c r="AK151" s="406">
        <f t="shared" si="70"/>
        <v>18.223749999999999</v>
      </c>
      <c r="AL151" s="406" t="b">
        <f t="shared" si="71"/>
        <v>0</v>
      </c>
      <c r="AM151" s="406" cm="1">
        <f t="array" ref="AM151">_xlfn.QUARTILE.EXC(IF($AT$5:$AT$906=$AT151,$M$5:$M$906),1)</f>
        <v>-18.744999999999997</v>
      </c>
      <c r="AN151" s="406" cm="1">
        <f t="array" ref="AN151">_xlfn.QUARTILE.EXC(IF($AT$5:$AT$906=$AT151,$M$5:$M$906),3)</f>
        <v>-2.7</v>
      </c>
      <c r="AO151" s="406">
        <f t="shared" si="72"/>
        <v>16.044999999999998</v>
      </c>
      <c r="AP151" s="406">
        <f t="shared" si="73"/>
        <v>-42.812499999999993</v>
      </c>
      <c r="AQ151" s="406">
        <f t="shared" si="74"/>
        <v>21.367499999999996</v>
      </c>
      <c r="AR151" s="406" t="b">
        <f t="shared" si="75"/>
        <v>0</v>
      </c>
      <c r="AS151" s="404" t="str">
        <f>INDEX('Org2567'!$BM:$BM,MATCH(Raw_DATA!A151,'Org2567'!$D:$D,0))</f>
        <v>รพช.F2 P&lt;=30,000</v>
      </c>
      <c r="AT151" s="404">
        <f>INDEX('Org2567'!$BL:$BL,MATCH(Raw_DATA!A151,'Org2567'!$D:$D,0))</f>
        <v>5</v>
      </c>
      <c r="AU151" s="113"/>
      <c r="AV151" s="101">
        <v>221.65</v>
      </c>
      <c r="AW151" s="101">
        <v>61.93</v>
      </c>
      <c r="AX151" s="101">
        <v>82.11</v>
      </c>
      <c r="AY151" s="101">
        <v>194.08</v>
      </c>
      <c r="AZ151" s="101">
        <v>80.86</v>
      </c>
    </row>
    <row r="152" spans="1:52" x14ac:dyDescent="0.7">
      <c r="A152" s="101" t="s">
        <v>167</v>
      </c>
      <c r="B152" s="101" t="s">
        <v>1254</v>
      </c>
      <c r="C152" s="111" t="str">
        <f>IF(A152="","",INDEX(ID!P:P,MATCH(Raw_DATA!A152,ID!A:A,0)))</f>
        <v>รพช.F1 P50,000-100,000</v>
      </c>
      <c r="D152" s="101">
        <f>IF(A152="","",INDEX(ID!M:M,MATCH(Raw_DATA!A152,ID!A:A,0)))</f>
        <v>10</v>
      </c>
      <c r="E152" s="112">
        <v>1.21</v>
      </c>
      <c r="F152" s="112">
        <v>1.1000000000000001</v>
      </c>
      <c r="G152" s="112">
        <v>0.68</v>
      </c>
      <c r="H152" s="112">
        <v>10752790.109999999</v>
      </c>
      <c r="I152" s="112">
        <v>-7286999.1799999997</v>
      </c>
      <c r="J152" s="112">
        <v>6399237.1799999997</v>
      </c>
      <c r="K152" s="112">
        <v>-16514993.93</v>
      </c>
      <c r="L152" s="112">
        <v>3.26</v>
      </c>
      <c r="M152" s="112">
        <v>-3.8</v>
      </c>
      <c r="N152" s="112">
        <f t="shared" ref="N152:N215" si="76">ROUND(AV152,0)</f>
        <v>179</v>
      </c>
      <c r="O152" s="112">
        <f t="shared" ref="O152:O215" si="77">ROUND(AW152,0)</f>
        <v>39</v>
      </c>
      <c r="P152" s="112">
        <f t="shared" ref="P152:P215" si="78">ROUND(AX152,0)</f>
        <v>65</v>
      </c>
      <c r="Q152" s="112">
        <f t="shared" ref="Q152:Q215" si="79">ROUND(AY152,0)</f>
        <v>230</v>
      </c>
      <c r="R152" s="112">
        <f t="shared" ref="R152:R215" si="80">ROUND(AZ152,0)</f>
        <v>49</v>
      </c>
      <c r="S152" s="112" cm="1">
        <f t="array" ref="S152">_xlfn.QUARTILE.EXC(IF($D$5:$D$906=$D152,$L$5:$L$906),1)</f>
        <v>-10.594999999999999</v>
      </c>
      <c r="T152" s="112" cm="1">
        <f t="array" ref="T152">_xlfn.QUARTILE.EXC(IF($D$5:$D$906=$D152,$L$5:$L$906),3)</f>
        <v>0.95</v>
      </c>
      <c r="U152" s="112">
        <f t="shared" si="60"/>
        <v>11.544999999999998</v>
      </c>
      <c r="V152" s="112">
        <f t="shared" si="61"/>
        <v>-27.912499999999994</v>
      </c>
      <c r="W152" s="112">
        <f t="shared" si="62"/>
        <v>18.267499999999995</v>
      </c>
      <c r="X152" s="112" t="b">
        <f t="shared" si="63"/>
        <v>0</v>
      </c>
      <c r="Y152" s="112" cm="1">
        <f t="array" ref="Y152">_xlfn.QUARTILE.EXC(IF($D$5:$D$906=$D152,$M$5:$M$906),1)</f>
        <v>-17.670000000000002</v>
      </c>
      <c r="Z152" s="112" cm="1">
        <f t="array" ref="Z152">_xlfn.QUARTILE.EXC(IF($D$5:$D$906=$D152,$M$5:$M$906),3)</f>
        <v>-3.92</v>
      </c>
      <c r="AA152" s="112">
        <f t="shared" si="64"/>
        <v>13.750000000000002</v>
      </c>
      <c r="AB152" s="112">
        <f t="shared" si="65"/>
        <v>-38.295000000000002</v>
      </c>
      <c r="AC152" s="112">
        <f t="shared" si="66"/>
        <v>16.705000000000005</v>
      </c>
      <c r="AD152" s="112" t="b">
        <f t="shared" si="67"/>
        <v>0</v>
      </c>
      <c r="AE152" s="101">
        <f t="shared" si="58"/>
        <v>1</v>
      </c>
      <c r="AF152" s="101">
        <f t="shared" si="59"/>
        <v>0</v>
      </c>
      <c r="AG152" s="406" cm="1">
        <f t="array" ref="AG152">_xlfn.QUARTILE.EXC(IF($AT$5:$AT$906=$AT152,$L$5:$L$906),1)</f>
        <v>-10.594999999999999</v>
      </c>
      <c r="AH152" s="406" cm="1">
        <f t="array" ref="AH152">_xlfn.QUARTILE.EXC(IF($AT$5:$AT$906=$AT152,$L$5:$L$906),3)</f>
        <v>0.95</v>
      </c>
      <c r="AI152" s="406">
        <f t="shared" si="68"/>
        <v>11.544999999999998</v>
      </c>
      <c r="AJ152" s="406">
        <f t="shared" si="69"/>
        <v>-27.912499999999994</v>
      </c>
      <c r="AK152" s="406">
        <f t="shared" si="70"/>
        <v>18.267499999999995</v>
      </c>
      <c r="AL152" s="406" t="b">
        <f t="shared" si="71"/>
        <v>0</v>
      </c>
      <c r="AM152" s="406" cm="1">
        <f t="array" ref="AM152">_xlfn.QUARTILE.EXC(IF($AT$5:$AT$906=$AT152,$M$5:$M$906),1)</f>
        <v>-17.670000000000002</v>
      </c>
      <c r="AN152" s="406" cm="1">
        <f t="array" ref="AN152">_xlfn.QUARTILE.EXC(IF($AT$5:$AT$906=$AT152,$M$5:$M$906),3)</f>
        <v>-3.92</v>
      </c>
      <c r="AO152" s="406">
        <f t="shared" si="72"/>
        <v>13.750000000000002</v>
      </c>
      <c r="AP152" s="406">
        <f t="shared" si="73"/>
        <v>-38.295000000000002</v>
      </c>
      <c r="AQ152" s="406">
        <f t="shared" si="74"/>
        <v>16.705000000000005</v>
      </c>
      <c r="AR152" s="406" t="b">
        <f t="shared" si="75"/>
        <v>0</v>
      </c>
      <c r="AS152" s="404" t="str">
        <f>INDEX('Org2567'!$BM:$BM,MATCH(Raw_DATA!A152,'Org2567'!$D:$D,0))</f>
        <v>รพช.F1 P50,000-100,000</v>
      </c>
      <c r="AT152" s="404">
        <f>INDEX('Org2567'!$BL:$BL,MATCH(Raw_DATA!A152,'Org2567'!$D:$D,0))</f>
        <v>10</v>
      </c>
      <c r="AU152" s="113"/>
      <c r="AV152" s="101">
        <v>178.92</v>
      </c>
      <c r="AW152" s="101">
        <v>39.47</v>
      </c>
      <c r="AX152" s="101">
        <v>64.89</v>
      </c>
      <c r="AY152" s="101">
        <v>230.25</v>
      </c>
      <c r="AZ152" s="101">
        <v>49.33</v>
      </c>
    </row>
    <row r="153" spans="1:52" x14ac:dyDescent="0.7">
      <c r="A153" s="101" t="s">
        <v>168</v>
      </c>
      <c r="B153" s="101" t="s">
        <v>1257</v>
      </c>
      <c r="C153" s="111" t="str">
        <f>IF(A153="","",INDEX(ID!P:P,MATCH(Raw_DATA!A153,ID!A:A,0)))</f>
        <v>รพช.F1 P&lt;=50,000</v>
      </c>
      <c r="D153" s="101">
        <f>IF(A153="","",INDEX(ID!M:M,MATCH(Raw_DATA!A153,ID!A:A,0)))</f>
        <v>9</v>
      </c>
      <c r="E153" s="112">
        <v>1.37</v>
      </c>
      <c r="F153" s="112">
        <v>1.25</v>
      </c>
      <c r="G153" s="112">
        <v>0.6</v>
      </c>
      <c r="H153" s="112">
        <v>14759723.689999999</v>
      </c>
      <c r="I153" s="112">
        <v>16625414.189999999</v>
      </c>
      <c r="J153" s="112">
        <v>23441908.59</v>
      </c>
      <c r="K153" s="112">
        <v>-15928999.060000001</v>
      </c>
      <c r="L153" s="112">
        <v>12.48</v>
      </c>
      <c r="M153" s="112">
        <v>10.3</v>
      </c>
      <c r="N153" s="112">
        <f t="shared" si="76"/>
        <v>177</v>
      </c>
      <c r="O153" s="112">
        <f t="shared" si="77"/>
        <v>40</v>
      </c>
      <c r="P153" s="112">
        <f t="shared" si="78"/>
        <v>99</v>
      </c>
      <c r="Q153" s="112">
        <f t="shared" si="79"/>
        <v>239</v>
      </c>
      <c r="R153" s="112">
        <f t="shared" si="80"/>
        <v>54</v>
      </c>
      <c r="S153" s="112" cm="1">
        <f t="array" ref="S153">_xlfn.QUARTILE.EXC(IF($D$5:$D$906=$D153,$L$5:$L$906),1)</f>
        <v>-8.26</v>
      </c>
      <c r="T153" s="112" cm="1">
        <f t="array" ref="T153">_xlfn.QUARTILE.EXC(IF($D$5:$D$906=$D153,$L$5:$L$906),3)</f>
        <v>3.2450000000000001</v>
      </c>
      <c r="U153" s="112">
        <f t="shared" si="60"/>
        <v>11.504999999999999</v>
      </c>
      <c r="V153" s="112">
        <f t="shared" si="61"/>
        <v>-25.517499999999998</v>
      </c>
      <c r="W153" s="112">
        <f t="shared" si="62"/>
        <v>20.502500000000001</v>
      </c>
      <c r="X153" s="112" t="b">
        <f t="shared" si="63"/>
        <v>0</v>
      </c>
      <c r="Y153" s="112" cm="1">
        <f t="array" ref="Y153">_xlfn.QUARTILE.EXC(IF($D$5:$D$906=$D153,$M$5:$M$906),1)</f>
        <v>-12.452500000000001</v>
      </c>
      <c r="Z153" s="112" cm="1">
        <f t="array" ref="Z153">_xlfn.QUARTILE.EXC(IF($D$5:$D$906=$D153,$M$5:$M$906),3)</f>
        <v>0.39</v>
      </c>
      <c r="AA153" s="112">
        <f t="shared" si="64"/>
        <v>12.842500000000001</v>
      </c>
      <c r="AB153" s="112">
        <f t="shared" si="65"/>
        <v>-31.716250000000002</v>
      </c>
      <c r="AC153" s="112">
        <f t="shared" si="66"/>
        <v>19.653750000000002</v>
      </c>
      <c r="AD153" s="112" t="b">
        <f t="shared" si="67"/>
        <v>0</v>
      </c>
      <c r="AE153" s="101">
        <f t="shared" si="58"/>
        <v>0</v>
      </c>
      <c r="AF153" s="101">
        <f t="shared" si="59"/>
        <v>0</v>
      </c>
      <c r="AG153" s="406" cm="1">
        <f t="array" ref="AG153">_xlfn.QUARTILE.EXC(IF($AT$5:$AT$906=$AT153,$L$5:$L$906),1)</f>
        <v>-8.26</v>
      </c>
      <c r="AH153" s="406" cm="1">
        <f t="array" ref="AH153">_xlfn.QUARTILE.EXC(IF($AT$5:$AT$906=$AT153,$L$5:$L$906),3)</f>
        <v>3.2450000000000001</v>
      </c>
      <c r="AI153" s="406">
        <f t="shared" si="68"/>
        <v>11.504999999999999</v>
      </c>
      <c r="AJ153" s="406">
        <f t="shared" si="69"/>
        <v>-25.517499999999998</v>
      </c>
      <c r="AK153" s="406">
        <f t="shared" si="70"/>
        <v>20.502500000000001</v>
      </c>
      <c r="AL153" s="406" t="b">
        <f t="shared" si="71"/>
        <v>0</v>
      </c>
      <c r="AM153" s="406" cm="1">
        <f t="array" ref="AM153">_xlfn.QUARTILE.EXC(IF($AT$5:$AT$906=$AT153,$M$5:$M$906),1)</f>
        <v>-12.452500000000001</v>
      </c>
      <c r="AN153" s="406" cm="1">
        <f t="array" ref="AN153">_xlfn.QUARTILE.EXC(IF($AT$5:$AT$906=$AT153,$M$5:$M$906),3)</f>
        <v>0.39</v>
      </c>
      <c r="AO153" s="406">
        <f t="shared" si="72"/>
        <v>12.842500000000001</v>
      </c>
      <c r="AP153" s="406">
        <f t="shared" si="73"/>
        <v>-31.716250000000002</v>
      </c>
      <c r="AQ153" s="406">
        <f t="shared" si="74"/>
        <v>19.653750000000002</v>
      </c>
      <c r="AR153" s="406" t="b">
        <f t="shared" si="75"/>
        <v>0</v>
      </c>
      <c r="AS153" s="404" t="str">
        <f>INDEX('Org2567'!$BM:$BM,MATCH(Raw_DATA!A153,'Org2567'!$D:$D,0))</f>
        <v>รพช.F1 P&lt;=50,000</v>
      </c>
      <c r="AT153" s="404">
        <f>INDEX('Org2567'!$BL:$BL,MATCH(Raw_DATA!A153,'Org2567'!$D:$D,0))</f>
        <v>9</v>
      </c>
      <c r="AU153" s="113"/>
      <c r="AV153" s="101">
        <v>177.16</v>
      </c>
      <c r="AW153" s="101">
        <v>40.44</v>
      </c>
      <c r="AX153" s="101">
        <v>99.23</v>
      </c>
      <c r="AY153" s="101">
        <v>239.07</v>
      </c>
      <c r="AZ153" s="101">
        <v>54.22</v>
      </c>
    </row>
    <row r="154" spans="1:52" x14ac:dyDescent="0.7">
      <c r="A154" s="101" t="s">
        <v>169</v>
      </c>
      <c r="B154" s="101" t="s">
        <v>1260</v>
      </c>
      <c r="C154" s="111" t="str">
        <f>IF(A154="","",INDEX(ID!P:P,MATCH(Raw_DATA!A154,ID!A:A,0)))</f>
        <v>รพช.F2 P&lt;=30,000</v>
      </c>
      <c r="D154" s="101">
        <f>IF(A154="","",INDEX(ID!M:M,MATCH(Raw_DATA!A154,ID!A:A,0)))</f>
        <v>5</v>
      </c>
      <c r="E154" s="112">
        <v>1.35</v>
      </c>
      <c r="F154" s="112">
        <v>1.25</v>
      </c>
      <c r="G154" s="112">
        <v>0.89</v>
      </c>
      <c r="H154" s="112">
        <v>8320950.71</v>
      </c>
      <c r="I154" s="112">
        <v>-943908.8</v>
      </c>
      <c r="J154" s="112">
        <v>1783829.27</v>
      </c>
      <c r="K154" s="112">
        <v>-2601223.89</v>
      </c>
      <c r="L154" s="112">
        <v>1.66</v>
      </c>
      <c r="M154" s="112">
        <v>-1.75</v>
      </c>
      <c r="N154" s="112">
        <f t="shared" si="76"/>
        <v>261</v>
      </c>
      <c r="O154" s="112">
        <f t="shared" si="77"/>
        <v>109</v>
      </c>
      <c r="P154" s="112">
        <f t="shared" si="78"/>
        <v>59</v>
      </c>
      <c r="Q154" s="112">
        <f t="shared" si="79"/>
        <v>207</v>
      </c>
      <c r="R154" s="112">
        <f t="shared" si="80"/>
        <v>55</v>
      </c>
      <c r="S154" s="112" cm="1">
        <f t="array" ref="S154">_xlfn.QUARTILE.EXC(IF($D$5:$D$906=$D154,$L$5:$L$906),1)</f>
        <v>-9.4075000000000006</v>
      </c>
      <c r="T154" s="112" cm="1">
        <f t="array" ref="T154">_xlfn.QUARTILE.EXC(IF($D$5:$D$906=$D154,$L$5:$L$906),3)</f>
        <v>1.645</v>
      </c>
      <c r="U154" s="112">
        <f t="shared" si="60"/>
        <v>11.0525</v>
      </c>
      <c r="V154" s="112">
        <f t="shared" si="61"/>
        <v>-25.986249999999998</v>
      </c>
      <c r="W154" s="112">
        <f t="shared" si="62"/>
        <v>18.223749999999999</v>
      </c>
      <c r="X154" s="112" t="b">
        <f t="shared" si="63"/>
        <v>0</v>
      </c>
      <c r="Y154" s="112" cm="1">
        <f t="array" ref="Y154">_xlfn.QUARTILE.EXC(IF($D$5:$D$906=$D154,$M$5:$M$906),1)</f>
        <v>-18.744999999999997</v>
      </c>
      <c r="Z154" s="112" cm="1">
        <f t="array" ref="Z154">_xlfn.QUARTILE.EXC(IF($D$5:$D$906=$D154,$M$5:$M$906),3)</f>
        <v>-2.7</v>
      </c>
      <c r="AA154" s="112">
        <f t="shared" si="64"/>
        <v>16.044999999999998</v>
      </c>
      <c r="AB154" s="112">
        <f t="shared" si="65"/>
        <v>-42.812499999999993</v>
      </c>
      <c r="AC154" s="112">
        <f t="shared" si="66"/>
        <v>21.367499999999996</v>
      </c>
      <c r="AD154" s="112" t="b">
        <f t="shared" si="67"/>
        <v>0</v>
      </c>
      <c r="AE154" s="101">
        <f t="shared" si="58"/>
        <v>1</v>
      </c>
      <c r="AF154" s="101">
        <f t="shared" si="59"/>
        <v>0</v>
      </c>
      <c r="AG154" s="406" cm="1">
        <f t="array" ref="AG154">_xlfn.QUARTILE.EXC(IF($AT$5:$AT$906=$AT154,$L$5:$L$906),1)</f>
        <v>-9.4075000000000006</v>
      </c>
      <c r="AH154" s="406" cm="1">
        <f t="array" ref="AH154">_xlfn.QUARTILE.EXC(IF($AT$5:$AT$906=$AT154,$L$5:$L$906),3)</f>
        <v>1.645</v>
      </c>
      <c r="AI154" s="406">
        <f t="shared" si="68"/>
        <v>11.0525</v>
      </c>
      <c r="AJ154" s="406">
        <f t="shared" si="69"/>
        <v>-25.986249999999998</v>
      </c>
      <c r="AK154" s="406">
        <f t="shared" si="70"/>
        <v>18.223749999999999</v>
      </c>
      <c r="AL154" s="406" t="b">
        <f t="shared" si="71"/>
        <v>0</v>
      </c>
      <c r="AM154" s="406" cm="1">
        <f t="array" ref="AM154">_xlfn.QUARTILE.EXC(IF($AT$5:$AT$906=$AT154,$M$5:$M$906),1)</f>
        <v>-18.744999999999997</v>
      </c>
      <c r="AN154" s="406" cm="1">
        <f t="array" ref="AN154">_xlfn.QUARTILE.EXC(IF($AT$5:$AT$906=$AT154,$M$5:$M$906),3)</f>
        <v>-2.7</v>
      </c>
      <c r="AO154" s="406">
        <f t="shared" si="72"/>
        <v>16.044999999999998</v>
      </c>
      <c r="AP154" s="406">
        <f t="shared" si="73"/>
        <v>-42.812499999999993</v>
      </c>
      <c r="AQ154" s="406">
        <f t="shared" si="74"/>
        <v>21.367499999999996</v>
      </c>
      <c r="AR154" s="406" t="b">
        <f t="shared" si="75"/>
        <v>0</v>
      </c>
      <c r="AS154" s="404" t="str">
        <f>INDEX('Org2567'!$BM:$BM,MATCH(Raw_DATA!A154,'Org2567'!$D:$D,0))</f>
        <v>รพช.F2 P&lt;=30,000</v>
      </c>
      <c r="AT154" s="404">
        <f>INDEX('Org2567'!$BL:$BL,MATCH(Raw_DATA!A154,'Org2567'!$D:$D,0))</f>
        <v>5</v>
      </c>
      <c r="AU154" s="113"/>
      <c r="AV154" s="101">
        <v>260.77</v>
      </c>
      <c r="AW154" s="101">
        <v>108.61</v>
      </c>
      <c r="AX154" s="101">
        <v>58.99</v>
      </c>
      <c r="AY154" s="101">
        <v>206.61</v>
      </c>
      <c r="AZ154" s="101">
        <v>55.36</v>
      </c>
    </row>
    <row r="155" spans="1:52" x14ac:dyDescent="0.7">
      <c r="A155" s="101" t="s">
        <v>170</v>
      </c>
      <c r="B155" s="101" t="s">
        <v>1475</v>
      </c>
      <c r="C155" s="111" t="str">
        <f>IF(A155="","",INDEX(ID!P:P,MATCH(Raw_DATA!A155,ID!A:A,0)))</f>
        <v>รพท.S B&gt;400</v>
      </c>
      <c r="D155" s="101">
        <f>IF(A155="","",INDEX(ID!M:M,MATCH(Raw_DATA!A155,ID!A:A,0)))</f>
        <v>17</v>
      </c>
      <c r="E155" s="112">
        <v>2.02</v>
      </c>
      <c r="F155" s="112">
        <v>1.71</v>
      </c>
      <c r="G155" s="112">
        <v>0.71</v>
      </c>
      <c r="H155" s="112">
        <v>265600590.16999999</v>
      </c>
      <c r="I155" s="112">
        <v>-27651020.23</v>
      </c>
      <c r="J155" s="112">
        <v>-9452749.4399999995</v>
      </c>
      <c r="K155" s="112">
        <v>-76456711.180000007</v>
      </c>
      <c r="L155" s="112">
        <v>-0.68</v>
      </c>
      <c r="M155" s="112">
        <v>-2.23</v>
      </c>
      <c r="N155" s="112">
        <f t="shared" si="76"/>
        <v>120</v>
      </c>
      <c r="O155" s="112">
        <f t="shared" si="77"/>
        <v>95</v>
      </c>
      <c r="P155" s="112">
        <f t="shared" si="78"/>
        <v>53</v>
      </c>
      <c r="Q155" s="112">
        <f t="shared" si="79"/>
        <v>71</v>
      </c>
      <c r="R155" s="112">
        <f t="shared" si="80"/>
        <v>51</v>
      </c>
      <c r="S155" s="112" cm="1">
        <f t="array" ref="S155">_xlfn.QUARTILE.EXC(IF($D$5:$D$906=$D155,$L$5:$L$906),1)</f>
        <v>-0.03</v>
      </c>
      <c r="T155" s="112" cm="1">
        <f t="array" ref="T155">_xlfn.QUARTILE.EXC(IF($D$5:$D$906=$D155,$L$5:$L$906),3)</f>
        <v>9.4700000000000006</v>
      </c>
      <c r="U155" s="112">
        <f t="shared" si="60"/>
        <v>9.5</v>
      </c>
      <c r="V155" s="112">
        <f t="shared" si="61"/>
        <v>-14.28</v>
      </c>
      <c r="W155" s="112">
        <f t="shared" si="62"/>
        <v>23.72</v>
      </c>
      <c r="X155" s="112" t="b">
        <f t="shared" si="63"/>
        <v>0</v>
      </c>
      <c r="Y155" s="112" cm="1">
        <f t="array" ref="Y155">_xlfn.QUARTILE.EXC(IF($D$5:$D$906=$D155,$M$5:$M$906),1)</f>
        <v>-6.29</v>
      </c>
      <c r="Z155" s="112" cm="1">
        <f t="array" ref="Z155">_xlfn.QUARTILE.EXC(IF($D$5:$D$906=$D155,$M$5:$M$906),3)</f>
        <v>1.83</v>
      </c>
      <c r="AA155" s="112">
        <f t="shared" si="64"/>
        <v>8.120000000000001</v>
      </c>
      <c r="AB155" s="112">
        <f t="shared" si="65"/>
        <v>-18.470000000000002</v>
      </c>
      <c r="AC155" s="112">
        <f t="shared" si="66"/>
        <v>14.010000000000002</v>
      </c>
      <c r="AD155" s="112" t="b">
        <f t="shared" si="67"/>
        <v>0</v>
      </c>
      <c r="AE155" s="101">
        <f t="shared" si="58"/>
        <v>1</v>
      </c>
      <c r="AF155" s="101">
        <f t="shared" si="59"/>
        <v>1</v>
      </c>
      <c r="AG155" s="406" cm="1">
        <f t="array" ref="AG155">_xlfn.QUARTILE.EXC(IF($AT$5:$AT$906=$AT155,$L$5:$L$906),1)</f>
        <v>-0.03</v>
      </c>
      <c r="AH155" s="406" cm="1">
        <f t="array" ref="AH155">_xlfn.QUARTILE.EXC(IF($AT$5:$AT$906=$AT155,$L$5:$L$906),3)</f>
        <v>9.4700000000000006</v>
      </c>
      <c r="AI155" s="406">
        <f t="shared" si="68"/>
        <v>9.5</v>
      </c>
      <c r="AJ155" s="406">
        <f t="shared" si="69"/>
        <v>-14.28</v>
      </c>
      <c r="AK155" s="406">
        <f t="shared" si="70"/>
        <v>23.72</v>
      </c>
      <c r="AL155" s="406" t="b">
        <f t="shared" si="71"/>
        <v>0</v>
      </c>
      <c r="AM155" s="406" cm="1">
        <f t="array" ref="AM155">_xlfn.QUARTILE.EXC(IF($AT$5:$AT$906=$AT155,$M$5:$M$906),1)</f>
        <v>-6.29</v>
      </c>
      <c r="AN155" s="406" cm="1">
        <f t="array" ref="AN155">_xlfn.QUARTILE.EXC(IF($AT$5:$AT$906=$AT155,$M$5:$M$906),3)</f>
        <v>1.83</v>
      </c>
      <c r="AO155" s="406">
        <f t="shared" si="72"/>
        <v>8.120000000000001</v>
      </c>
      <c r="AP155" s="406">
        <f t="shared" si="73"/>
        <v>-18.470000000000002</v>
      </c>
      <c r="AQ155" s="406">
        <f t="shared" si="74"/>
        <v>14.010000000000002</v>
      </c>
      <c r="AR155" s="406" t="b">
        <f t="shared" si="75"/>
        <v>0</v>
      </c>
      <c r="AS155" s="404" t="str">
        <f>INDEX('Org2567'!$BM:$BM,MATCH(Raw_DATA!A155,'Org2567'!$D:$D,0))</f>
        <v>รพท.S B&gt;400</v>
      </c>
      <c r="AT155" s="404">
        <f>INDEX('Org2567'!$BL:$BL,MATCH(Raw_DATA!A155,'Org2567'!$D:$D,0))</f>
        <v>17</v>
      </c>
      <c r="AU155" s="113"/>
      <c r="AV155" s="101">
        <v>120.19</v>
      </c>
      <c r="AW155" s="101">
        <v>94.64</v>
      </c>
      <c r="AX155" s="101">
        <v>53.14</v>
      </c>
      <c r="AY155" s="101">
        <v>70.510000000000005</v>
      </c>
      <c r="AZ155" s="101">
        <v>50.78</v>
      </c>
    </row>
    <row r="156" spans="1:52" x14ac:dyDescent="0.7">
      <c r="A156" s="101" t="s">
        <v>171</v>
      </c>
      <c r="B156" s="101" t="s">
        <v>1479</v>
      </c>
      <c r="C156" s="111" t="str">
        <f>IF(A156="","",INDEX(ID!P:P,MATCH(Raw_DATA!A156,ID!A:A,0)))</f>
        <v>รพช.F3 P&lt;=15,000</v>
      </c>
      <c r="D156" s="101">
        <f>IF(A156="","",INDEX(ID!M:M,MATCH(Raw_DATA!A156,ID!A:A,0)))</f>
        <v>2</v>
      </c>
      <c r="E156" s="112">
        <v>3.93</v>
      </c>
      <c r="F156" s="112">
        <v>3.7</v>
      </c>
      <c r="G156" s="112">
        <v>3.26</v>
      </c>
      <c r="H156" s="112">
        <v>22144995.120000001</v>
      </c>
      <c r="I156" s="112">
        <v>-9477328.8100000005</v>
      </c>
      <c r="J156" s="112">
        <v>-6484286.7599999998</v>
      </c>
      <c r="K156" s="112">
        <v>17080313.350000001</v>
      </c>
      <c r="L156" s="112">
        <v>-12</v>
      </c>
      <c r="M156" s="112">
        <v>-17.39</v>
      </c>
      <c r="N156" s="112">
        <f t="shared" si="76"/>
        <v>62</v>
      </c>
      <c r="O156" s="112">
        <f t="shared" si="77"/>
        <v>62</v>
      </c>
      <c r="P156" s="112">
        <f t="shared" si="78"/>
        <v>40</v>
      </c>
      <c r="Q156" s="112">
        <f t="shared" si="79"/>
        <v>36</v>
      </c>
      <c r="R156" s="112">
        <f t="shared" si="80"/>
        <v>57</v>
      </c>
      <c r="S156" s="112" cm="1">
        <f t="array" ref="S156">_xlfn.QUARTILE.EXC(IF($D$5:$D$906=$D156,$L$5:$L$906),1)</f>
        <v>-5.3650000000000002</v>
      </c>
      <c r="T156" s="112" cm="1">
        <f t="array" ref="T156">_xlfn.QUARTILE.EXC(IF($D$5:$D$906=$D156,$L$5:$L$906),3)</f>
        <v>10.815000000000001</v>
      </c>
      <c r="U156" s="112">
        <f t="shared" si="60"/>
        <v>16.18</v>
      </c>
      <c r="V156" s="112">
        <f t="shared" si="61"/>
        <v>-29.634999999999998</v>
      </c>
      <c r="W156" s="112">
        <f t="shared" si="62"/>
        <v>35.085000000000001</v>
      </c>
      <c r="X156" s="112" t="b">
        <f t="shared" si="63"/>
        <v>0</v>
      </c>
      <c r="Y156" s="112" cm="1">
        <f t="array" ref="Y156">_xlfn.QUARTILE.EXC(IF($D$5:$D$906=$D156,$M$5:$M$906),1)</f>
        <v>-14.08</v>
      </c>
      <c r="Z156" s="112" cm="1">
        <f t="array" ref="Z156">_xlfn.QUARTILE.EXC(IF($D$5:$D$906=$D156,$M$5:$M$906),3)</f>
        <v>0.78999999999999981</v>
      </c>
      <c r="AA156" s="112">
        <f t="shared" si="64"/>
        <v>14.87</v>
      </c>
      <c r="AB156" s="112">
        <f t="shared" si="65"/>
        <v>-36.384999999999998</v>
      </c>
      <c r="AC156" s="112">
        <f t="shared" si="66"/>
        <v>23.094999999999999</v>
      </c>
      <c r="AD156" s="112" t="b">
        <f t="shared" si="67"/>
        <v>0</v>
      </c>
      <c r="AE156" s="101">
        <f t="shared" si="58"/>
        <v>1</v>
      </c>
      <c r="AF156" s="101">
        <f t="shared" si="59"/>
        <v>1</v>
      </c>
      <c r="AG156" s="406" cm="1">
        <f t="array" ref="AG156">_xlfn.QUARTILE.EXC(IF($AT$5:$AT$906=$AT156,$L$5:$L$906),1)</f>
        <v>-5.3650000000000002</v>
      </c>
      <c r="AH156" s="406" cm="1">
        <f t="array" ref="AH156">_xlfn.QUARTILE.EXC(IF($AT$5:$AT$906=$AT156,$L$5:$L$906),3)</f>
        <v>10.815000000000001</v>
      </c>
      <c r="AI156" s="406">
        <f t="shared" si="68"/>
        <v>16.18</v>
      </c>
      <c r="AJ156" s="406">
        <f t="shared" si="69"/>
        <v>-29.634999999999998</v>
      </c>
      <c r="AK156" s="406">
        <f t="shared" si="70"/>
        <v>35.085000000000001</v>
      </c>
      <c r="AL156" s="406" t="b">
        <f t="shared" si="71"/>
        <v>0</v>
      </c>
      <c r="AM156" s="406" cm="1">
        <f t="array" ref="AM156">_xlfn.QUARTILE.EXC(IF($AT$5:$AT$906=$AT156,$M$5:$M$906),1)</f>
        <v>-14.08</v>
      </c>
      <c r="AN156" s="406" cm="1">
        <f t="array" ref="AN156">_xlfn.QUARTILE.EXC(IF($AT$5:$AT$906=$AT156,$M$5:$M$906),3)</f>
        <v>0.78999999999999981</v>
      </c>
      <c r="AO156" s="406">
        <f t="shared" si="72"/>
        <v>14.87</v>
      </c>
      <c r="AP156" s="406">
        <f t="shared" si="73"/>
        <v>-36.384999999999998</v>
      </c>
      <c r="AQ156" s="406">
        <f t="shared" si="74"/>
        <v>23.094999999999999</v>
      </c>
      <c r="AR156" s="406" t="b">
        <f t="shared" si="75"/>
        <v>0</v>
      </c>
      <c r="AS156" s="404" t="str">
        <f>INDEX('Org2567'!$BM:$BM,MATCH(Raw_DATA!A156,'Org2567'!$D:$D,0))</f>
        <v>รพช.F3 P&lt;=15,000</v>
      </c>
      <c r="AT156" s="404">
        <f>INDEX('Org2567'!$BL:$BL,MATCH(Raw_DATA!A156,'Org2567'!$D:$D,0))</f>
        <v>2</v>
      </c>
      <c r="AU156" s="113"/>
      <c r="AV156" s="101">
        <v>61.98</v>
      </c>
      <c r="AW156" s="101">
        <v>61.66</v>
      </c>
      <c r="AX156" s="101">
        <v>39.74</v>
      </c>
      <c r="AY156" s="101">
        <v>36.119999999999997</v>
      </c>
      <c r="AZ156" s="101">
        <v>56.61</v>
      </c>
    </row>
    <row r="157" spans="1:52" x14ac:dyDescent="0.7">
      <c r="A157" s="101" t="s">
        <v>172</v>
      </c>
      <c r="B157" s="101" t="s">
        <v>1482</v>
      </c>
      <c r="C157" s="111" t="str">
        <f>IF(A157="","",INDEX(ID!P:P,MATCH(Raw_DATA!A157,ID!A:A,0)))</f>
        <v>รพช.F2 P30,000-60,000</v>
      </c>
      <c r="D157" s="101">
        <f>IF(A157="","",INDEX(ID!M:M,MATCH(Raw_DATA!A157,ID!A:A,0)))</f>
        <v>6</v>
      </c>
      <c r="E157" s="112">
        <v>0.92</v>
      </c>
      <c r="F157" s="112">
        <v>0.74</v>
      </c>
      <c r="G157" s="112">
        <v>0.46</v>
      </c>
      <c r="H157" s="112">
        <v>-2000276.5</v>
      </c>
      <c r="I157" s="112">
        <v>6866984.1100000003</v>
      </c>
      <c r="J157" s="112">
        <v>-16164635.48</v>
      </c>
      <c r="K157" s="112">
        <v>-12900013.27</v>
      </c>
      <c r="L157" s="112">
        <v>-14.99</v>
      </c>
      <c r="M157" s="112">
        <v>6.42</v>
      </c>
      <c r="N157" s="112">
        <f t="shared" si="76"/>
        <v>90</v>
      </c>
      <c r="O157" s="112">
        <f t="shared" si="77"/>
        <v>27</v>
      </c>
      <c r="P157" s="112">
        <f t="shared" si="78"/>
        <v>39</v>
      </c>
      <c r="Q157" s="112">
        <f t="shared" si="79"/>
        <v>37</v>
      </c>
      <c r="R157" s="112">
        <f t="shared" si="80"/>
        <v>49</v>
      </c>
      <c r="S157" s="112" cm="1">
        <f t="array" ref="S157">_xlfn.QUARTILE.EXC(IF($D$5:$D$906=$D157,$L$5:$L$906),1)</f>
        <v>-10.317499999999999</v>
      </c>
      <c r="T157" s="112" cm="1">
        <f t="array" ref="T157">_xlfn.QUARTILE.EXC(IF($D$5:$D$906=$D157,$L$5:$L$906),3)</f>
        <v>1.0349999999999999</v>
      </c>
      <c r="U157" s="112">
        <f t="shared" si="60"/>
        <v>11.352499999999999</v>
      </c>
      <c r="V157" s="112">
        <f t="shared" si="61"/>
        <v>-27.346249999999998</v>
      </c>
      <c r="W157" s="112">
        <f t="shared" si="62"/>
        <v>18.063749999999999</v>
      </c>
      <c r="X157" s="112" t="b">
        <f t="shared" si="63"/>
        <v>0</v>
      </c>
      <c r="Y157" s="112" cm="1">
        <f t="array" ref="Y157">_xlfn.QUARTILE.EXC(IF($D$5:$D$906=$D157,$M$5:$M$906),1)</f>
        <v>-15.98</v>
      </c>
      <c r="Z157" s="112" cm="1">
        <f t="array" ref="Z157">_xlfn.QUARTILE.EXC(IF($D$5:$D$906=$D157,$M$5:$M$906),3)</f>
        <v>-2.4</v>
      </c>
      <c r="AA157" s="112">
        <f t="shared" si="64"/>
        <v>13.58</v>
      </c>
      <c r="AB157" s="112">
        <f t="shared" si="65"/>
        <v>-36.35</v>
      </c>
      <c r="AC157" s="112">
        <f t="shared" si="66"/>
        <v>17.970000000000002</v>
      </c>
      <c r="AD157" s="112" t="b">
        <f t="shared" si="67"/>
        <v>0</v>
      </c>
      <c r="AE157" s="101">
        <f t="shared" si="58"/>
        <v>0</v>
      </c>
      <c r="AF157" s="101">
        <f t="shared" si="59"/>
        <v>1</v>
      </c>
      <c r="AG157" s="406" cm="1">
        <f t="array" ref="AG157">_xlfn.QUARTILE.EXC(IF($AT$5:$AT$906=$AT157,$L$5:$L$906),1)</f>
        <v>-9.3850000000000016</v>
      </c>
      <c r="AH157" s="406" cm="1">
        <f t="array" ref="AH157">_xlfn.QUARTILE.EXC(IF($AT$5:$AT$906=$AT157,$L$5:$L$906),3)</f>
        <v>1.2250000000000001</v>
      </c>
      <c r="AI157" s="406">
        <f t="shared" si="68"/>
        <v>10.610000000000001</v>
      </c>
      <c r="AJ157" s="406">
        <f t="shared" si="69"/>
        <v>-25.300000000000004</v>
      </c>
      <c r="AK157" s="406">
        <f t="shared" si="70"/>
        <v>17.140000000000004</v>
      </c>
      <c r="AL157" s="406" t="b">
        <f t="shared" si="71"/>
        <v>0</v>
      </c>
      <c r="AM157" s="406" cm="1">
        <f t="array" ref="AM157">_xlfn.QUARTILE.EXC(IF($AT$5:$AT$906=$AT157,$M$5:$M$906),1)</f>
        <v>-15.515000000000001</v>
      </c>
      <c r="AN157" s="406" cm="1">
        <f t="array" ref="AN157">_xlfn.QUARTILE.EXC(IF($AT$5:$AT$906=$AT157,$M$5:$M$906),3)</f>
        <v>-2.2599999999999998</v>
      </c>
      <c r="AO157" s="406">
        <f t="shared" si="72"/>
        <v>13.255000000000001</v>
      </c>
      <c r="AP157" s="406">
        <f t="shared" si="73"/>
        <v>-35.397500000000001</v>
      </c>
      <c r="AQ157" s="406">
        <f t="shared" si="74"/>
        <v>17.622500000000002</v>
      </c>
      <c r="AR157" s="406" t="b">
        <f t="shared" si="75"/>
        <v>0</v>
      </c>
      <c r="AS157" s="404" t="str">
        <f>INDEX('Org2567'!$BM:$BM,MATCH(Raw_DATA!A157,'Org2567'!$D:$D,0))</f>
        <v>รพช.F2 P30,000-60,000</v>
      </c>
      <c r="AT157" s="404">
        <f>INDEX('Org2567'!$BL:$BL,MATCH(Raw_DATA!A157,'Org2567'!$D:$D,0))</f>
        <v>6</v>
      </c>
      <c r="AU157" s="113"/>
      <c r="AV157" s="101">
        <v>90.15</v>
      </c>
      <c r="AW157" s="101">
        <v>27.24</v>
      </c>
      <c r="AX157" s="101">
        <v>39.22</v>
      </c>
      <c r="AY157" s="101">
        <v>37.28</v>
      </c>
      <c r="AZ157" s="101">
        <v>49.28</v>
      </c>
    </row>
    <row r="158" spans="1:52" x14ac:dyDescent="0.7">
      <c r="A158" s="101" t="s">
        <v>173</v>
      </c>
      <c r="B158" s="101" t="s">
        <v>1485</v>
      </c>
      <c r="C158" s="111" t="str">
        <f>IF(A158="","",INDEX(ID!P:P,MATCH(Raw_DATA!A158,ID!A:A,0)))</f>
        <v>รพช.F1 P&lt;=50,000</v>
      </c>
      <c r="D158" s="101">
        <f>IF(A158="","",INDEX(ID!M:M,MATCH(Raw_DATA!A158,ID!A:A,0)))</f>
        <v>9</v>
      </c>
      <c r="E158" s="112">
        <v>1.32</v>
      </c>
      <c r="F158" s="112">
        <v>1.1200000000000001</v>
      </c>
      <c r="G158" s="112">
        <v>0.63</v>
      </c>
      <c r="H158" s="112">
        <v>11225082.859999999</v>
      </c>
      <c r="I158" s="112">
        <v>30241084.48</v>
      </c>
      <c r="J158" s="112">
        <v>-13747952.43</v>
      </c>
      <c r="K158" s="112">
        <v>-13038843.619999999</v>
      </c>
      <c r="L158" s="112">
        <v>-8.0500000000000007</v>
      </c>
      <c r="M158" s="112">
        <v>20.25</v>
      </c>
      <c r="N158" s="112">
        <f t="shared" si="76"/>
        <v>87</v>
      </c>
      <c r="O158" s="112">
        <f t="shared" si="77"/>
        <v>46</v>
      </c>
      <c r="P158" s="112">
        <f t="shared" si="78"/>
        <v>41</v>
      </c>
      <c r="Q158" s="112">
        <f t="shared" si="79"/>
        <v>19</v>
      </c>
      <c r="R158" s="112">
        <f t="shared" si="80"/>
        <v>41</v>
      </c>
      <c r="S158" s="112" cm="1">
        <f t="array" ref="S158">_xlfn.QUARTILE.EXC(IF($D$5:$D$906=$D158,$L$5:$L$906),1)</f>
        <v>-8.26</v>
      </c>
      <c r="T158" s="112" cm="1">
        <f t="array" ref="T158">_xlfn.QUARTILE.EXC(IF($D$5:$D$906=$D158,$L$5:$L$906),3)</f>
        <v>3.2450000000000001</v>
      </c>
      <c r="U158" s="112">
        <f t="shared" si="60"/>
        <v>11.504999999999999</v>
      </c>
      <c r="V158" s="112">
        <f t="shared" si="61"/>
        <v>-25.517499999999998</v>
      </c>
      <c r="W158" s="112">
        <f t="shared" si="62"/>
        <v>20.502500000000001</v>
      </c>
      <c r="X158" s="112" t="b">
        <f t="shared" si="63"/>
        <v>0</v>
      </c>
      <c r="Y158" s="112" cm="1">
        <f t="array" ref="Y158">_xlfn.QUARTILE.EXC(IF($D$5:$D$906=$D158,$M$5:$M$906),1)</f>
        <v>-12.452500000000001</v>
      </c>
      <c r="Z158" s="112" cm="1">
        <f t="array" ref="Z158">_xlfn.QUARTILE.EXC(IF($D$5:$D$906=$D158,$M$5:$M$906),3)</f>
        <v>0.39</v>
      </c>
      <c r="AA158" s="112">
        <f t="shared" si="64"/>
        <v>12.842500000000001</v>
      </c>
      <c r="AB158" s="112">
        <f t="shared" si="65"/>
        <v>-31.716250000000002</v>
      </c>
      <c r="AC158" s="112">
        <f t="shared" si="66"/>
        <v>19.653750000000002</v>
      </c>
      <c r="AD158" s="112" t="b">
        <f t="shared" si="67"/>
        <v>1</v>
      </c>
      <c r="AE158" s="101">
        <f t="shared" si="58"/>
        <v>0</v>
      </c>
      <c r="AF158" s="101">
        <f t="shared" si="59"/>
        <v>1</v>
      </c>
      <c r="AG158" s="406" cm="1">
        <f t="array" ref="AG158">_xlfn.QUARTILE.EXC(IF($AT$5:$AT$906=$AT158,$L$5:$L$906),1)</f>
        <v>-8.26</v>
      </c>
      <c r="AH158" s="406" cm="1">
        <f t="array" ref="AH158">_xlfn.QUARTILE.EXC(IF($AT$5:$AT$906=$AT158,$L$5:$L$906),3)</f>
        <v>3.2450000000000001</v>
      </c>
      <c r="AI158" s="406">
        <f t="shared" si="68"/>
        <v>11.504999999999999</v>
      </c>
      <c r="AJ158" s="406">
        <f t="shared" si="69"/>
        <v>-25.517499999999998</v>
      </c>
      <c r="AK158" s="406">
        <f t="shared" si="70"/>
        <v>20.502500000000001</v>
      </c>
      <c r="AL158" s="406" t="b">
        <f t="shared" si="71"/>
        <v>0</v>
      </c>
      <c r="AM158" s="406" cm="1">
        <f t="array" ref="AM158">_xlfn.QUARTILE.EXC(IF($AT$5:$AT$906=$AT158,$M$5:$M$906),1)</f>
        <v>-12.452500000000001</v>
      </c>
      <c r="AN158" s="406" cm="1">
        <f t="array" ref="AN158">_xlfn.QUARTILE.EXC(IF($AT$5:$AT$906=$AT158,$M$5:$M$906),3)</f>
        <v>0.39</v>
      </c>
      <c r="AO158" s="406">
        <f t="shared" si="72"/>
        <v>12.842500000000001</v>
      </c>
      <c r="AP158" s="406">
        <f t="shared" si="73"/>
        <v>-31.716250000000002</v>
      </c>
      <c r="AQ158" s="406">
        <f t="shared" si="74"/>
        <v>19.653750000000002</v>
      </c>
      <c r="AR158" s="406" t="b">
        <f t="shared" si="75"/>
        <v>1</v>
      </c>
      <c r="AS158" s="404" t="str">
        <f>INDEX('Org2567'!$BM:$BM,MATCH(Raw_DATA!A158,'Org2567'!$D:$D,0))</f>
        <v>รพช.F1 P&lt;=50,000</v>
      </c>
      <c r="AT158" s="404">
        <f>INDEX('Org2567'!$BL:$BL,MATCH(Raw_DATA!A158,'Org2567'!$D:$D,0))</f>
        <v>9</v>
      </c>
      <c r="AU158" s="113"/>
      <c r="AV158" s="101">
        <v>86.86</v>
      </c>
      <c r="AW158" s="101">
        <v>45.61</v>
      </c>
      <c r="AX158" s="101">
        <v>40.64</v>
      </c>
      <c r="AY158" s="101">
        <v>18.920000000000002</v>
      </c>
      <c r="AZ158" s="101">
        <v>40.950000000000003</v>
      </c>
    </row>
    <row r="159" spans="1:52" x14ac:dyDescent="0.7">
      <c r="A159" s="101" t="s">
        <v>174</v>
      </c>
      <c r="B159" s="101" t="s">
        <v>1488</v>
      </c>
      <c r="C159" s="111" t="str">
        <f>IF(A159="","",INDEX(ID!P:P,MATCH(Raw_DATA!A159,ID!A:A,0)))</f>
        <v>รพช.M2 B&lt;=100</v>
      </c>
      <c r="D159" s="101">
        <f>IF(A159="","",INDEX(ID!M:M,MATCH(Raw_DATA!A159,ID!A:A,0)))</f>
        <v>12</v>
      </c>
      <c r="E159" s="112">
        <v>1.39</v>
      </c>
      <c r="F159" s="112">
        <v>1.17</v>
      </c>
      <c r="G159" s="112">
        <v>0.68</v>
      </c>
      <c r="H159" s="112">
        <v>20668478.219999999</v>
      </c>
      <c r="I159" s="112">
        <v>-73773441.700000003</v>
      </c>
      <c r="J159" s="112">
        <v>-50258097.700000003</v>
      </c>
      <c r="K159" s="112">
        <v>-17084508.73</v>
      </c>
      <c r="L159" s="112">
        <v>-22.75</v>
      </c>
      <c r="M159" s="112">
        <v>-39.270000000000003</v>
      </c>
      <c r="N159" s="112">
        <f t="shared" si="76"/>
        <v>85</v>
      </c>
      <c r="O159" s="112">
        <f t="shared" si="77"/>
        <v>34</v>
      </c>
      <c r="P159" s="112">
        <f t="shared" si="78"/>
        <v>79</v>
      </c>
      <c r="Q159" s="112">
        <f t="shared" si="79"/>
        <v>63</v>
      </c>
      <c r="R159" s="112">
        <f t="shared" si="80"/>
        <v>48</v>
      </c>
      <c r="S159" s="112" cm="1">
        <f t="array" ref="S159">_xlfn.QUARTILE.EXC(IF($D$5:$D$906=$D159,$L$5:$L$906),1)</f>
        <v>-15.01</v>
      </c>
      <c r="T159" s="112" cm="1">
        <f t="array" ref="T159">_xlfn.QUARTILE.EXC(IF($D$5:$D$906=$D159,$L$5:$L$906),3)</f>
        <v>4.4000000000000004</v>
      </c>
      <c r="U159" s="112">
        <f t="shared" si="60"/>
        <v>19.41</v>
      </c>
      <c r="V159" s="112">
        <f t="shared" si="61"/>
        <v>-44.125</v>
      </c>
      <c r="W159" s="112">
        <f t="shared" si="62"/>
        <v>33.515000000000001</v>
      </c>
      <c r="X159" s="112" t="b">
        <f t="shared" si="63"/>
        <v>0</v>
      </c>
      <c r="Y159" s="112" cm="1">
        <f t="array" ref="Y159">_xlfn.QUARTILE.EXC(IF($D$5:$D$906=$D159,$M$5:$M$906),1)</f>
        <v>-15.23</v>
      </c>
      <c r="Z159" s="112" cm="1">
        <f t="array" ref="Z159">_xlfn.QUARTILE.EXC(IF($D$5:$D$906=$D159,$M$5:$M$906),3)</f>
        <v>-0.92</v>
      </c>
      <c r="AA159" s="112">
        <f t="shared" si="64"/>
        <v>14.31</v>
      </c>
      <c r="AB159" s="112">
        <f t="shared" si="65"/>
        <v>-36.695</v>
      </c>
      <c r="AC159" s="112">
        <f t="shared" si="66"/>
        <v>20.544999999999998</v>
      </c>
      <c r="AD159" s="112" t="b">
        <f t="shared" si="67"/>
        <v>1</v>
      </c>
      <c r="AE159" s="101">
        <f t="shared" si="58"/>
        <v>1</v>
      </c>
      <c r="AF159" s="101">
        <f t="shared" si="59"/>
        <v>1</v>
      </c>
      <c r="AG159" s="406" cm="1">
        <f t="array" ref="AG159">_xlfn.QUARTILE.EXC(IF($AT$5:$AT$906=$AT159,$L$5:$L$906),1)</f>
        <v>-15.01</v>
      </c>
      <c r="AH159" s="406" cm="1">
        <f t="array" ref="AH159">_xlfn.QUARTILE.EXC(IF($AT$5:$AT$906=$AT159,$L$5:$L$906),3)</f>
        <v>4.4000000000000004</v>
      </c>
      <c r="AI159" s="406">
        <f t="shared" si="68"/>
        <v>19.41</v>
      </c>
      <c r="AJ159" s="406">
        <f t="shared" si="69"/>
        <v>-44.125</v>
      </c>
      <c r="AK159" s="406">
        <f t="shared" si="70"/>
        <v>33.515000000000001</v>
      </c>
      <c r="AL159" s="406" t="b">
        <f t="shared" si="71"/>
        <v>0</v>
      </c>
      <c r="AM159" s="406" cm="1">
        <f t="array" ref="AM159">_xlfn.QUARTILE.EXC(IF($AT$5:$AT$906=$AT159,$M$5:$M$906),1)</f>
        <v>-15.23</v>
      </c>
      <c r="AN159" s="406" cm="1">
        <f t="array" ref="AN159">_xlfn.QUARTILE.EXC(IF($AT$5:$AT$906=$AT159,$M$5:$M$906),3)</f>
        <v>-0.92</v>
      </c>
      <c r="AO159" s="406">
        <f t="shared" si="72"/>
        <v>14.31</v>
      </c>
      <c r="AP159" s="406">
        <f t="shared" si="73"/>
        <v>-36.695</v>
      </c>
      <c r="AQ159" s="406">
        <f t="shared" si="74"/>
        <v>20.544999999999998</v>
      </c>
      <c r="AR159" s="406" t="b">
        <f t="shared" si="75"/>
        <v>1</v>
      </c>
      <c r="AS159" s="404" t="str">
        <f>INDEX('Org2567'!$BM:$BM,MATCH(Raw_DATA!A159,'Org2567'!$D:$D,0))</f>
        <v>รพช.M2 B&lt;=100</v>
      </c>
      <c r="AT159" s="404">
        <f>INDEX('Org2567'!$BL:$BL,MATCH(Raw_DATA!A159,'Org2567'!$D:$D,0))</f>
        <v>12</v>
      </c>
      <c r="AU159" s="113"/>
      <c r="AV159" s="101">
        <v>84.97</v>
      </c>
      <c r="AW159" s="101">
        <v>34.21</v>
      </c>
      <c r="AX159" s="101">
        <v>78.77</v>
      </c>
      <c r="AY159" s="101">
        <v>63.48</v>
      </c>
      <c r="AZ159" s="101">
        <v>47.9</v>
      </c>
    </row>
    <row r="160" spans="1:52" x14ac:dyDescent="0.7">
      <c r="A160" s="101" t="s">
        <v>175</v>
      </c>
      <c r="B160" s="101" t="s">
        <v>1491</v>
      </c>
      <c r="C160" s="111" t="str">
        <f>IF(A160="","",INDEX(ID!P:P,MATCH(Raw_DATA!A160,ID!A:A,0)))</f>
        <v>รพช.F1 P50,000-100,000</v>
      </c>
      <c r="D160" s="101">
        <f>IF(A160="","",INDEX(ID!M:M,MATCH(Raw_DATA!A160,ID!A:A,0)))</f>
        <v>10</v>
      </c>
      <c r="E160" s="112">
        <v>1.17</v>
      </c>
      <c r="F160" s="112">
        <v>1.05</v>
      </c>
      <c r="G160" s="112">
        <v>0.54</v>
      </c>
      <c r="H160" s="112">
        <v>11787881.890000001</v>
      </c>
      <c r="I160" s="112">
        <v>-16266322.15</v>
      </c>
      <c r="J160" s="112">
        <v>-7403929.4199999999</v>
      </c>
      <c r="K160" s="112">
        <v>-31791105.09</v>
      </c>
      <c r="L160" s="112">
        <v>-3.32</v>
      </c>
      <c r="M160" s="112">
        <v>-7.71</v>
      </c>
      <c r="N160" s="112">
        <f t="shared" si="76"/>
        <v>174</v>
      </c>
      <c r="O160" s="112">
        <f t="shared" si="77"/>
        <v>68</v>
      </c>
      <c r="P160" s="112">
        <f t="shared" si="78"/>
        <v>44</v>
      </c>
      <c r="Q160" s="112">
        <f t="shared" si="79"/>
        <v>29</v>
      </c>
      <c r="R160" s="112">
        <f t="shared" si="80"/>
        <v>36</v>
      </c>
      <c r="S160" s="112" cm="1">
        <f t="array" ref="S160">_xlfn.QUARTILE.EXC(IF($D$5:$D$906=$D160,$L$5:$L$906),1)</f>
        <v>-10.594999999999999</v>
      </c>
      <c r="T160" s="112" cm="1">
        <f t="array" ref="T160">_xlfn.QUARTILE.EXC(IF($D$5:$D$906=$D160,$L$5:$L$906),3)</f>
        <v>0.95</v>
      </c>
      <c r="U160" s="112">
        <f t="shared" si="60"/>
        <v>11.544999999999998</v>
      </c>
      <c r="V160" s="112">
        <f t="shared" si="61"/>
        <v>-27.912499999999994</v>
      </c>
      <c r="W160" s="112">
        <f t="shared" si="62"/>
        <v>18.267499999999995</v>
      </c>
      <c r="X160" s="112" t="b">
        <f t="shared" si="63"/>
        <v>0</v>
      </c>
      <c r="Y160" s="112" cm="1">
        <f t="array" ref="Y160">_xlfn.QUARTILE.EXC(IF($D$5:$D$906=$D160,$M$5:$M$906),1)</f>
        <v>-17.670000000000002</v>
      </c>
      <c r="Z160" s="112" cm="1">
        <f t="array" ref="Z160">_xlfn.QUARTILE.EXC(IF($D$5:$D$906=$D160,$M$5:$M$906),3)</f>
        <v>-3.92</v>
      </c>
      <c r="AA160" s="112">
        <f t="shared" si="64"/>
        <v>13.750000000000002</v>
      </c>
      <c r="AB160" s="112">
        <f t="shared" si="65"/>
        <v>-38.295000000000002</v>
      </c>
      <c r="AC160" s="112">
        <f t="shared" si="66"/>
        <v>16.705000000000005</v>
      </c>
      <c r="AD160" s="112" t="b">
        <f t="shared" si="67"/>
        <v>0</v>
      </c>
      <c r="AE160" s="101">
        <f t="shared" si="58"/>
        <v>1</v>
      </c>
      <c r="AF160" s="101">
        <f t="shared" si="59"/>
        <v>1</v>
      </c>
      <c r="AG160" s="406" cm="1">
        <f t="array" ref="AG160">_xlfn.QUARTILE.EXC(IF($AT$5:$AT$906=$AT160,$L$5:$L$906),1)</f>
        <v>-10.594999999999999</v>
      </c>
      <c r="AH160" s="406" cm="1">
        <f t="array" ref="AH160">_xlfn.QUARTILE.EXC(IF($AT$5:$AT$906=$AT160,$L$5:$L$906),3)</f>
        <v>0.95</v>
      </c>
      <c r="AI160" s="406">
        <f t="shared" si="68"/>
        <v>11.544999999999998</v>
      </c>
      <c r="AJ160" s="406">
        <f t="shared" si="69"/>
        <v>-27.912499999999994</v>
      </c>
      <c r="AK160" s="406">
        <f t="shared" si="70"/>
        <v>18.267499999999995</v>
      </c>
      <c r="AL160" s="406" t="b">
        <f t="shared" si="71"/>
        <v>0</v>
      </c>
      <c r="AM160" s="406" cm="1">
        <f t="array" ref="AM160">_xlfn.QUARTILE.EXC(IF($AT$5:$AT$906=$AT160,$M$5:$M$906),1)</f>
        <v>-17.670000000000002</v>
      </c>
      <c r="AN160" s="406" cm="1">
        <f t="array" ref="AN160">_xlfn.QUARTILE.EXC(IF($AT$5:$AT$906=$AT160,$M$5:$M$906),3)</f>
        <v>-3.92</v>
      </c>
      <c r="AO160" s="406">
        <f t="shared" si="72"/>
        <v>13.750000000000002</v>
      </c>
      <c r="AP160" s="406">
        <f t="shared" si="73"/>
        <v>-38.295000000000002</v>
      </c>
      <c r="AQ160" s="406">
        <f t="shared" si="74"/>
        <v>16.705000000000005</v>
      </c>
      <c r="AR160" s="406" t="b">
        <f t="shared" si="75"/>
        <v>0</v>
      </c>
      <c r="AS160" s="404" t="str">
        <f>INDEX('Org2567'!$BM:$BM,MATCH(Raw_DATA!A160,'Org2567'!$D:$D,0))</f>
        <v>รพช.F1 P50,000-100,000</v>
      </c>
      <c r="AT160" s="404">
        <f>INDEX('Org2567'!$BL:$BL,MATCH(Raw_DATA!A160,'Org2567'!$D:$D,0))</f>
        <v>10</v>
      </c>
      <c r="AU160" s="113"/>
      <c r="AV160" s="101">
        <v>174.21</v>
      </c>
      <c r="AW160" s="101">
        <v>67.94</v>
      </c>
      <c r="AX160" s="101">
        <v>44.02</v>
      </c>
      <c r="AY160" s="101">
        <v>28.7</v>
      </c>
      <c r="AZ160" s="101">
        <v>36.22</v>
      </c>
    </row>
    <row r="161" spans="1:52" x14ac:dyDescent="0.7">
      <c r="A161" s="101" t="s">
        <v>176</v>
      </c>
      <c r="B161" s="101" t="s">
        <v>1494</v>
      </c>
      <c r="C161" s="111" t="str">
        <f>IF(A161="","",INDEX(ID!P:P,MATCH(Raw_DATA!A161,ID!A:A,0)))</f>
        <v>รพช.F2 P30,000-60,000</v>
      </c>
      <c r="D161" s="101">
        <f>IF(A161="","",INDEX(ID!M:M,MATCH(Raw_DATA!A161,ID!A:A,0)))</f>
        <v>6</v>
      </c>
      <c r="E161" s="112">
        <v>2.5299999999999998</v>
      </c>
      <c r="F161" s="112">
        <v>2.41</v>
      </c>
      <c r="G161" s="112">
        <v>2.0299999999999998</v>
      </c>
      <c r="H161" s="112">
        <v>46113182.549999997</v>
      </c>
      <c r="I161" s="112">
        <v>-29458386.48</v>
      </c>
      <c r="J161" s="112">
        <v>-23976859.050000001</v>
      </c>
      <c r="K161" s="112">
        <v>31133149.670000002</v>
      </c>
      <c r="L161" s="112">
        <v>-16.670000000000002</v>
      </c>
      <c r="M161" s="112">
        <v>-21.72</v>
      </c>
      <c r="N161" s="112">
        <f t="shared" si="76"/>
        <v>70</v>
      </c>
      <c r="O161" s="112">
        <f t="shared" si="77"/>
        <v>56</v>
      </c>
      <c r="P161" s="112">
        <f t="shared" si="78"/>
        <v>48</v>
      </c>
      <c r="Q161" s="112">
        <f t="shared" si="79"/>
        <v>32</v>
      </c>
      <c r="R161" s="112">
        <f t="shared" si="80"/>
        <v>34</v>
      </c>
      <c r="S161" s="112" cm="1">
        <f t="array" ref="S161">_xlfn.QUARTILE.EXC(IF($D$5:$D$906=$D161,$L$5:$L$906),1)</f>
        <v>-10.317499999999999</v>
      </c>
      <c r="T161" s="112" cm="1">
        <f t="array" ref="T161">_xlfn.QUARTILE.EXC(IF($D$5:$D$906=$D161,$L$5:$L$906),3)</f>
        <v>1.0349999999999999</v>
      </c>
      <c r="U161" s="112">
        <f t="shared" si="60"/>
        <v>11.352499999999999</v>
      </c>
      <c r="V161" s="112">
        <f t="shared" si="61"/>
        <v>-27.346249999999998</v>
      </c>
      <c r="W161" s="112">
        <f t="shared" si="62"/>
        <v>18.063749999999999</v>
      </c>
      <c r="X161" s="112" t="b">
        <f t="shared" si="63"/>
        <v>0</v>
      </c>
      <c r="Y161" s="112" cm="1">
        <f t="array" ref="Y161">_xlfn.QUARTILE.EXC(IF($D$5:$D$906=$D161,$M$5:$M$906),1)</f>
        <v>-15.98</v>
      </c>
      <c r="Z161" s="112" cm="1">
        <f t="array" ref="Z161">_xlfn.QUARTILE.EXC(IF($D$5:$D$906=$D161,$M$5:$M$906),3)</f>
        <v>-2.4</v>
      </c>
      <c r="AA161" s="112">
        <f t="shared" si="64"/>
        <v>13.58</v>
      </c>
      <c r="AB161" s="112">
        <f t="shared" si="65"/>
        <v>-36.35</v>
      </c>
      <c r="AC161" s="112">
        <f t="shared" si="66"/>
        <v>17.970000000000002</v>
      </c>
      <c r="AD161" s="112" t="b">
        <f t="shared" si="67"/>
        <v>0</v>
      </c>
      <c r="AE161" s="101">
        <f t="shared" si="58"/>
        <v>1</v>
      </c>
      <c r="AF161" s="101">
        <f t="shared" si="59"/>
        <v>1</v>
      </c>
      <c r="AG161" s="406" cm="1">
        <f t="array" ref="AG161">_xlfn.QUARTILE.EXC(IF($AT$5:$AT$906=$AT161,$L$5:$L$906),1)</f>
        <v>-9.3850000000000016</v>
      </c>
      <c r="AH161" s="406" cm="1">
        <f t="array" ref="AH161">_xlfn.QUARTILE.EXC(IF($AT$5:$AT$906=$AT161,$L$5:$L$906),3)</f>
        <v>1.2250000000000001</v>
      </c>
      <c r="AI161" s="406">
        <f t="shared" si="68"/>
        <v>10.610000000000001</v>
      </c>
      <c r="AJ161" s="406">
        <f t="shared" si="69"/>
        <v>-25.300000000000004</v>
      </c>
      <c r="AK161" s="406">
        <f t="shared" si="70"/>
        <v>17.140000000000004</v>
      </c>
      <c r="AL161" s="406" t="b">
        <f t="shared" si="71"/>
        <v>0</v>
      </c>
      <c r="AM161" s="406" cm="1">
        <f t="array" ref="AM161">_xlfn.QUARTILE.EXC(IF($AT$5:$AT$906=$AT161,$M$5:$M$906),1)</f>
        <v>-15.515000000000001</v>
      </c>
      <c r="AN161" s="406" cm="1">
        <f t="array" ref="AN161">_xlfn.QUARTILE.EXC(IF($AT$5:$AT$906=$AT161,$M$5:$M$906),3)</f>
        <v>-2.2599999999999998</v>
      </c>
      <c r="AO161" s="406">
        <f t="shared" si="72"/>
        <v>13.255000000000001</v>
      </c>
      <c r="AP161" s="406">
        <f t="shared" si="73"/>
        <v>-35.397500000000001</v>
      </c>
      <c r="AQ161" s="406">
        <f t="shared" si="74"/>
        <v>17.622500000000002</v>
      </c>
      <c r="AR161" s="406" t="b">
        <f t="shared" si="75"/>
        <v>0</v>
      </c>
      <c r="AS161" s="404" t="str">
        <f>INDEX('Org2567'!$BM:$BM,MATCH(Raw_DATA!A161,'Org2567'!$D:$D,0))</f>
        <v>รพช.F2 P30,000-60,000</v>
      </c>
      <c r="AT161" s="404">
        <f>INDEX('Org2567'!$BL:$BL,MATCH(Raw_DATA!A161,'Org2567'!$D:$D,0))</f>
        <v>6</v>
      </c>
      <c r="AU161" s="113"/>
      <c r="AV161" s="101">
        <v>69.900000000000006</v>
      </c>
      <c r="AW161" s="101">
        <v>56.21</v>
      </c>
      <c r="AX161" s="101">
        <v>47.58</v>
      </c>
      <c r="AY161" s="101">
        <v>32.42</v>
      </c>
      <c r="AZ161" s="101">
        <v>33.53</v>
      </c>
    </row>
    <row r="162" spans="1:52" x14ac:dyDescent="0.7">
      <c r="A162" s="101" t="s">
        <v>177</v>
      </c>
      <c r="B162" s="101" t="s">
        <v>1497</v>
      </c>
      <c r="C162" s="111" t="str">
        <f>IF(A162="","",INDEX(ID!P:P,MATCH(Raw_DATA!A162,ID!A:A,0)))</f>
        <v>รพช.F2 P&lt;=30,000</v>
      </c>
      <c r="D162" s="101">
        <f>IF(A162="","",INDEX(ID!M:M,MATCH(Raw_DATA!A162,ID!A:A,0)))</f>
        <v>5</v>
      </c>
      <c r="E162" s="112">
        <v>0.95</v>
      </c>
      <c r="F162" s="112">
        <v>0.78</v>
      </c>
      <c r="G162" s="112">
        <v>0.4</v>
      </c>
      <c r="H162" s="112">
        <v>-1598515.06</v>
      </c>
      <c r="I162" s="112">
        <v>-20709459.68</v>
      </c>
      <c r="J162" s="112">
        <v>-9726762.1799999997</v>
      </c>
      <c r="K162" s="112">
        <v>-18282448.23</v>
      </c>
      <c r="L162" s="112">
        <v>-7.71</v>
      </c>
      <c r="M162" s="112">
        <v>-23.05</v>
      </c>
      <c r="N162" s="112">
        <f t="shared" si="76"/>
        <v>117</v>
      </c>
      <c r="O162" s="112">
        <f t="shared" si="77"/>
        <v>55</v>
      </c>
      <c r="P162" s="112">
        <f t="shared" si="78"/>
        <v>66</v>
      </c>
      <c r="Q162" s="112">
        <f t="shared" si="79"/>
        <v>41</v>
      </c>
      <c r="R162" s="112">
        <f t="shared" si="80"/>
        <v>45</v>
      </c>
      <c r="S162" s="112" cm="1">
        <f t="array" ref="S162">_xlfn.QUARTILE.EXC(IF($D$5:$D$906=$D162,$L$5:$L$906),1)</f>
        <v>-9.4075000000000006</v>
      </c>
      <c r="T162" s="112" cm="1">
        <f t="array" ref="T162">_xlfn.QUARTILE.EXC(IF($D$5:$D$906=$D162,$L$5:$L$906),3)</f>
        <v>1.645</v>
      </c>
      <c r="U162" s="112">
        <f t="shared" si="60"/>
        <v>11.0525</v>
      </c>
      <c r="V162" s="112">
        <f t="shared" si="61"/>
        <v>-25.986249999999998</v>
      </c>
      <c r="W162" s="112">
        <f t="shared" si="62"/>
        <v>18.223749999999999</v>
      </c>
      <c r="X162" s="112" t="b">
        <f t="shared" si="63"/>
        <v>0</v>
      </c>
      <c r="Y162" s="112" cm="1">
        <f t="array" ref="Y162">_xlfn.QUARTILE.EXC(IF($D$5:$D$906=$D162,$M$5:$M$906),1)</f>
        <v>-18.744999999999997</v>
      </c>
      <c r="Z162" s="112" cm="1">
        <f t="array" ref="Z162">_xlfn.QUARTILE.EXC(IF($D$5:$D$906=$D162,$M$5:$M$906),3)</f>
        <v>-2.7</v>
      </c>
      <c r="AA162" s="112">
        <f t="shared" si="64"/>
        <v>16.044999999999998</v>
      </c>
      <c r="AB162" s="112">
        <f t="shared" si="65"/>
        <v>-42.812499999999993</v>
      </c>
      <c r="AC162" s="112">
        <f t="shared" si="66"/>
        <v>21.367499999999996</v>
      </c>
      <c r="AD162" s="112" t="b">
        <f t="shared" si="67"/>
        <v>0</v>
      </c>
      <c r="AE162" s="101">
        <f t="shared" si="58"/>
        <v>1</v>
      </c>
      <c r="AF162" s="101">
        <f t="shared" si="59"/>
        <v>1</v>
      </c>
      <c r="AG162" s="406" cm="1">
        <f t="array" ref="AG162">_xlfn.QUARTILE.EXC(IF($AT$5:$AT$906=$AT162,$L$5:$L$906),1)</f>
        <v>-9.4075000000000006</v>
      </c>
      <c r="AH162" s="406" cm="1">
        <f t="array" ref="AH162">_xlfn.QUARTILE.EXC(IF($AT$5:$AT$906=$AT162,$L$5:$L$906),3)</f>
        <v>1.645</v>
      </c>
      <c r="AI162" s="406">
        <f t="shared" si="68"/>
        <v>11.0525</v>
      </c>
      <c r="AJ162" s="406">
        <f t="shared" si="69"/>
        <v>-25.986249999999998</v>
      </c>
      <c r="AK162" s="406">
        <f t="shared" si="70"/>
        <v>18.223749999999999</v>
      </c>
      <c r="AL162" s="406" t="b">
        <f t="shared" si="71"/>
        <v>0</v>
      </c>
      <c r="AM162" s="406" cm="1">
        <f t="array" ref="AM162">_xlfn.QUARTILE.EXC(IF($AT$5:$AT$906=$AT162,$M$5:$M$906),1)</f>
        <v>-18.744999999999997</v>
      </c>
      <c r="AN162" s="406" cm="1">
        <f t="array" ref="AN162">_xlfn.QUARTILE.EXC(IF($AT$5:$AT$906=$AT162,$M$5:$M$906),3)</f>
        <v>-2.7</v>
      </c>
      <c r="AO162" s="406">
        <f t="shared" si="72"/>
        <v>16.044999999999998</v>
      </c>
      <c r="AP162" s="406">
        <f t="shared" si="73"/>
        <v>-42.812499999999993</v>
      </c>
      <c r="AQ162" s="406">
        <f t="shared" si="74"/>
        <v>21.367499999999996</v>
      </c>
      <c r="AR162" s="406" t="b">
        <f t="shared" si="75"/>
        <v>0</v>
      </c>
      <c r="AS162" s="404" t="str">
        <f>INDEX('Org2567'!$BM:$BM,MATCH(Raw_DATA!A162,'Org2567'!$D:$D,0))</f>
        <v>รพช.F2 P&lt;=30,000</v>
      </c>
      <c r="AT162" s="404">
        <f>INDEX('Org2567'!$BL:$BL,MATCH(Raw_DATA!A162,'Org2567'!$D:$D,0))</f>
        <v>5</v>
      </c>
      <c r="AU162" s="113"/>
      <c r="AV162" s="101">
        <v>116.5</v>
      </c>
      <c r="AW162" s="101">
        <v>54.95</v>
      </c>
      <c r="AX162" s="101">
        <v>65.55</v>
      </c>
      <c r="AY162" s="101">
        <v>40.9</v>
      </c>
      <c r="AZ162" s="101">
        <v>44.56</v>
      </c>
    </row>
    <row r="163" spans="1:52" x14ac:dyDescent="0.7">
      <c r="A163" s="101" t="s">
        <v>178</v>
      </c>
      <c r="B163" s="101" t="s">
        <v>1500</v>
      </c>
      <c r="C163" s="111" t="str">
        <f>IF(A163="","",INDEX(ID!P:P,MATCH(Raw_DATA!A163,ID!A:A,0)))</f>
        <v>รพช.F2 P&lt;=30,000</v>
      </c>
      <c r="D163" s="101">
        <f>IF(A163="","",INDEX(ID!M:M,MATCH(Raw_DATA!A163,ID!A:A,0)))</f>
        <v>5</v>
      </c>
      <c r="E163" s="112">
        <v>1.88</v>
      </c>
      <c r="F163" s="112">
        <v>1.69</v>
      </c>
      <c r="G163" s="112">
        <v>1.3</v>
      </c>
      <c r="H163" s="112">
        <v>14586918.4</v>
      </c>
      <c r="I163" s="112">
        <v>-10980160.310000001</v>
      </c>
      <c r="J163" s="112">
        <v>-6897770.9800000004</v>
      </c>
      <c r="K163" s="112">
        <v>5000911.3099999996</v>
      </c>
      <c r="L163" s="112">
        <v>-7.37</v>
      </c>
      <c r="M163" s="112">
        <v>-15.71</v>
      </c>
      <c r="N163" s="112">
        <f t="shared" si="76"/>
        <v>76</v>
      </c>
      <c r="O163" s="112">
        <f t="shared" si="77"/>
        <v>32</v>
      </c>
      <c r="P163" s="112">
        <f t="shared" si="78"/>
        <v>39</v>
      </c>
      <c r="Q163" s="112">
        <f t="shared" si="79"/>
        <v>77</v>
      </c>
      <c r="R163" s="112">
        <f t="shared" si="80"/>
        <v>43</v>
      </c>
      <c r="S163" s="112" cm="1">
        <f t="array" ref="S163">_xlfn.QUARTILE.EXC(IF($D$5:$D$906=$D163,$L$5:$L$906),1)</f>
        <v>-9.4075000000000006</v>
      </c>
      <c r="T163" s="112" cm="1">
        <f t="array" ref="T163">_xlfn.QUARTILE.EXC(IF($D$5:$D$906=$D163,$L$5:$L$906),3)</f>
        <v>1.645</v>
      </c>
      <c r="U163" s="112">
        <f t="shared" si="60"/>
        <v>11.0525</v>
      </c>
      <c r="V163" s="112">
        <f t="shared" si="61"/>
        <v>-25.986249999999998</v>
      </c>
      <c r="W163" s="112">
        <f t="shared" si="62"/>
        <v>18.223749999999999</v>
      </c>
      <c r="X163" s="112" t="b">
        <f t="shared" si="63"/>
        <v>0</v>
      </c>
      <c r="Y163" s="112" cm="1">
        <f t="array" ref="Y163">_xlfn.QUARTILE.EXC(IF($D$5:$D$906=$D163,$M$5:$M$906),1)</f>
        <v>-18.744999999999997</v>
      </c>
      <c r="Z163" s="112" cm="1">
        <f t="array" ref="Z163">_xlfn.QUARTILE.EXC(IF($D$5:$D$906=$D163,$M$5:$M$906),3)</f>
        <v>-2.7</v>
      </c>
      <c r="AA163" s="112">
        <f t="shared" si="64"/>
        <v>16.044999999999998</v>
      </c>
      <c r="AB163" s="112">
        <f t="shared" si="65"/>
        <v>-42.812499999999993</v>
      </c>
      <c r="AC163" s="112">
        <f t="shared" si="66"/>
        <v>21.367499999999996</v>
      </c>
      <c r="AD163" s="112" t="b">
        <f t="shared" si="67"/>
        <v>0</v>
      </c>
      <c r="AE163" s="101">
        <f t="shared" si="58"/>
        <v>1</v>
      </c>
      <c r="AF163" s="101">
        <f t="shared" si="59"/>
        <v>1</v>
      </c>
      <c r="AG163" s="406" cm="1">
        <f t="array" ref="AG163">_xlfn.QUARTILE.EXC(IF($AT$5:$AT$906=$AT163,$L$5:$L$906),1)</f>
        <v>-9.4075000000000006</v>
      </c>
      <c r="AH163" s="406" cm="1">
        <f t="array" ref="AH163">_xlfn.QUARTILE.EXC(IF($AT$5:$AT$906=$AT163,$L$5:$L$906),3)</f>
        <v>1.645</v>
      </c>
      <c r="AI163" s="406">
        <f t="shared" si="68"/>
        <v>11.0525</v>
      </c>
      <c r="AJ163" s="406">
        <f t="shared" si="69"/>
        <v>-25.986249999999998</v>
      </c>
      <c r="AK163" s="406">
        <f t="shared" si="70"/>
        <v>18.223749999999999</v>
      </c>
      <c r="AL163" s="406" t="b">
        <f t="shared" si="71"/>
        <v>0</v>
      </c>
      <c r="AM163" s="406" cm="1">
        <f t="array" ref="AM163">_xlfn.QUARTILE.EXC(IF($AT$5:$AT$906=$AT163,$M$5:$M$906),1)</f>
        <v>-18.744999999999997</v>
      </c>
      <c r="AN163" s="406" cm="1">
        <f t="array" ref="AN163">_xlfn.QUARTILE.EXC(IF($AT$5:$AT$906=$AT163,$M$5:$M$906),3)</f>
        <v>-2.7</v>
      </c>
      <c r="AO163" s="406">
        <f t="shared" si="72"/>
        <v>16.044999999999998</v>
      </c>
      <c r="AP163" s="406">
        <f t="shared" si="73"/>
        <v>-42.812499999999993</v>
      </c>
      <c r="AQ163" s="406">
        <f t="shared" si="74"/>
        <v>21.367499999999996</v>
      </c>
      <c r="AR163" s="406" t="b">
        <f t="shared" si="75"/>
        <v>0</v>
      </c>
      <c r="AS163" s="404" t="str">
        <f>INDEX('Org2567'!$BM:$BM,MATCH(Raw_DATA!A163,'Org2567'!$D:$D,0))</f>
        <v>รพช.F2 P&lt;=30,000</v>
      </c>
      <c r="AT163" s="404">
        <f>INDEX('Org2567'!$BL:$BL,MATCH(Raw_DATA!A163,'Org2567'!$D:$D,0))</f>
        <v>5</v>
      </c>
      <c r="AU163" s="113"/>
      <c r="AV163" s="101">
        <v>75.63</v>
      </c>
      <c r="AW163" s="101">
        <v>31.89</v>
      </c>
      <c r="AX163" s="101">
        <v>38.56</v>
      </c>
      <c r="AY163" s="101">
        <v>76.59</v>
      </c>
      <c r="AZ163" s="101">
        <v>42.93</v>
      </c>
    </row>
    <row r="164" spans="1:52" x14ac:dyDescent="0.7">
      <c r="A164" s="101" t="s">
        <v>179</v>
      </c>
      <c r="B164" s="101" t="s">
        <v>1503</v>
      </c>
      <c r="C164" s="111" t="str">
        <f>IF(A164="","",INDEX(ID!P:P,MATCH(Raw_DATA!A164,ID!A:A,0)))</f>
        <v>รพช.F2 P&lt;=30,000</v>
      </c>
      <c r="D164" s="101">
        <f>IF(A164="","",INDEX(ID!M:M,MATCH(Raw_DATA!A164,ID!A:A,0)))</f>
        <v>5</v>
      </c>
      <c r="E164" s="112">
        <v>2.72</v>
      </c>
      <c r="F164" s="112">
        <v>2.4500000000000002</v>
      </c>
      <c r="G164" s="112">
        <v>2.04</v>
      </c>
      <c r="H164" s="112">
        <v>31971721.170000002</v>
      </c>
      <c r="I164" s="112">
        <v>-14809098.109999999</v>
      </c>
      <c r="J164" s="112">
        <v>-5132640.5</v>
      </c>
      <c r="K164" s="112">
        <v>19388990.800000001</v>
      </c>
      <c r="L164" s="112">
        <v>-5.79</v>
      </c>
      <c r="M164" s="112">
        <v>-14.71</v>
      </c>
      <c r="N164" s="112">
        <f t="shared" si="76"/>
        <v>73</v>
      </c>
      <c r="O164" s="112">
        <f t="shared" si="77"/>
        <v>49</v>
      </c>
      <c r="P164" s="112">
        <f t="shared" si="78"/>
        <v>66</v>
      </c>
      <c r="Q164" s="112">
        <f t="shared" si="79"/>
        <v>46</v>
      </c>
      <c r="R164" s="112">
        <f t="shared" si="80"/>
        <v>66</v>
      </c>
      <c r="S164" s="112" cm="1">
        <f t="array" ref="S164">_xlfn.QUARTILE.EXC(IF($D$5:$D$906=$D164,$L$5:$L$906),1)</f>
        <v>-9.4075000000000006</v>
      </c>
      <c r="T164" s="112" cm="1">
        <f t="array" ref="T164">_xlfn.QUARTILE.EXC(IF($D$5:$D$906=$D164,$L$5:$L$906),3)</f>
        <v>1.645</v>
      </c>
      <c r="U164" s="112">
        <f t="shared" si="60"/>
        <v>11.0525</v>
      </c>
      <c r="V164" s="112">
        <f t="shared" si="61"/>
        <v>-25.986249999999998</v>
      </c>
      <c r="W164" s="112">
        <f t="shared" si="62"/>
        <v>18.223749999999999</v>
      </c>
      <c r="X164" s="112" t="b">
        <f t="shared" si="63"/>
        <v>0</v>
      </c>
      <c r="Y164" s="112" cm="1">
        <f t="array" ref="Y164">_xlfn.QUARTILE.EXC(IF($D$5:$D$906=$D164,$M$5:$M$906),1)</f>
        <v>-18.744999999999997</v>
      </c>
      <c r="Z164" s="112" cm="1">
        <f t="array" ref="Z164">_xlfn.QUARTILE.EXC(IF($D$5:$D$906=$D164,$M$5:$M$906),3)</f>
        <v>-2.7</v>
      </c>
      <c r="AA164" s="112">
        <f t="shared" si="64"/>
        <v>16.044999999999998</v>
      </c>
      <c r="AB164" s="112">
        <f t="shared" si="65"/>
        <v>-42.812499999999993</v>
      </c>
      <c r="AC164" s="112">
        <f t="shared" si="66"/>
        <v>21.367499999999996</v>
      </c>
      <c r="AD164" s="112" t="b">
        <f t="shared" si="67"/>
        <v>0</v>
      </c>
      <c r="AE164" s="101">
        <f t="shared" si="58"/>
        <v>1</v>
      </c>
      <c r="AF164" s="101">
        <f t="shared" si="59"/>
        <v>1</v>
      </c>
      <c r="AG164" s="406" cm="1">
        <f t="array" ref="AG164">_xlfn.QUARTILE.EXC(IF($AT$5:$AT$906=$AT164,$L$5:$L$906),1)</f>
        <v>-9.4075000000000006</v>
      </c>
      <c r="AH164" s="406" cm="1">
        <f t="array" ref="AH164">_xlfn.QUARTILE.EXC(IF($AT$5:$AT$906=$AT164,$L$5:$L$906),3)</f>
        <v>1.645</v>
      </c>
      <c r="AI164" s="406">
        <f t="shared" si="68"/>
        <v>11.0525</v>
      </c>
      <c r="AJ164" s="406">
        <f t="shared" si="69"/>
        <v>-25.986249999999998</v>
      </c>
      <c r="AK164" s="406">
        <f t="shared" si="70"/>
        <v>18.223749999999999</v>
      </c>
      <c r="AL164" s="406" t="b">
        <f t="shared" si="71"/>
        <v>0</v>
      </c>
      <c r="AM164" s="406" cm="1">
        <f t="array" ref="AM164">_xlfn.QUARTILE.EXC(IF($AT$5:$AT$906=$AT164,$M$5:$M$906),1)</f>
        <v>-18.744999999999997</v>
      </c>
      <c r="AN164" s="406" cm="1">
        <f t="array" ref="AN164">_xlfn.QUARTILE.EXC(IF($AT$5:$AT$906=$AT164,$M$5:$M$906),3)</f>
        <v>-2.7</v>
      </c>
      <c r="AO164" s="406">
        <f t="shared" si="72"/>
        <v>16.044999999999998</v>
      </c>
      <c r="AP164" s="406">
        <f t="shared" si="73"/>
        <v>-42.812499999999993</v>
      </c>
      <c r="AQ164" s="406">
        <f t="shared" si="74"/>
        <v>21.367499999999996</v>
      </c>
      <c r="AR164" s="406" t="b">
        <f t="shared" si="75"/>
        <v>0</v>
      </c>
      <c r="AS164" s="404" t="str">
        <f>INDEX('Org2567'!$BM:$BM,MATCH(Raw_DATA!A164,'Org2567'!$D:$D,0))</f>
        <v>รพช.F2 P&lt;=30,000</v>
      </c>
      <c r="AT164" s="404">
        <f>INDEX('Org2567'!$BL:$BL,MATCH(Raw_DATA!A164,'Org2567'!$D:$D,0))</f>
        <v>5</v>
      </c>
      <c r="AU164" s="113"/>
      <c r="AV164" s="101">
        <v>72.97</v>
      </c>
      <c r="AW164" s="101">
        <v>48.54</v>
      </c>
      <c r="AX164" s="101">
        <v>65.62</v>
      </c>
      <c r="AY164" s="101">
        <v>45.7</v>
      </c>
      <c r="AZ164" s="101">
        <v>65.69</v>
      </c>
    </row>
    <row r="165" spans="1:52" x14ac:dyDescent="0.7">
      <c r="A165" s="101" t="s">
        <v>180</v>
      </c>
      <c r="B165" s="101" t="s">
        <v>1506</v>
      </c>
      <c r="C165" s="111" t="str">
        <f>IF(A165="","",INDEX(ID!P:P,MATCH(Raw_DATA!A165,ID!A:A,0)))</f>
        <v>รพช.F2 P&lt;=30,000</v>
      </c>
      <c r="D165" s="101">
        <f>IF(A165="","",INDEX(ID!M:M,MATCH(Raw_DATA!A165,ID!A:A,0)))</f>
        <v>5</v>
      </c>
      <c r="E165" s="112">
        <v>2.9</v>
      </c>
      <c r="F165" s="112">
        <v>2.6</v>
      </c>
      <c r="G165" s="112">
        <v>2.2799999999999998</v>
      </c>
      <c r="H165" s="112">
        <v>30492902.890000001</v>
      </c>
      <c r="I165" s="112">
        <v>-17488902.43</v>
      </c>
      <c r="J165" s="112">
        <v>-11495417.859999999</v>
      </c>
      <c r="K165" s="112">
        <v>20619691.059999999</v>
      </c>
      <c r="L165" s="112">
        <v>-15.1</v>
      </c>
      <c r="M165" s="112">
        <v>-20.48</v>
      </c>
      <c r="N165" s="112">
        <f t="shared" si="76"/>
        <v>90</v>
      </c>
      <c r="O165" s="112">
        <f t="shared" si="77"/>
        <v>22</v>
      </c>
      <c r="P165" s="112">
        <f t="shared" si="78"/>
        <v>45</v>
      </c>
      <c r="Q165" s="112">
        <f t="shared" si="79"/>
        <v>32</v>
      </c>
      <c r="R165" s="112">
        <f t="shared" si="80"/>
        <v>84</v>
      </c>
      <c r="S165" s="112" cm="1">
        <f t="array" ref="S165">_xlfn.QUARTILE.EXC(IF($D$5:$D$906=$D165,$L$5:$L$906),1)</f>
        <v>-9.4075000000000006</v>
      </c>
      <c r="T165" s="112" cm="1">
        <f t="array" ref="T165">_xlfn.QUARTILE.EXC(IF($D$5:$D$906=$D165,$L$5:$L$906),3)</f>
        <v>1.645</v>
      </c>
      <c r="U165" s="112">
        <f t="shared" si="60"/>
        <v>11.0525</v>
      </c>
      <c r="V165" s="112">
        <f t="shared" si="61"/>
        <v>-25.986249999999998</v>
      </c>
      <c r="W165" s="112">
        <f t="shared" si="62"/>
        <v>18.223749999999999</v>
      </c>
      <c r="X165" s="112" t="b">
        <f t="shared" si="63"/>
        <v>0</v>
      </c>
      <c r="Y165" s="112" cm="1">
        <f t="array" ref="Y165">_xlfn.QUARTILE.EXC(IF($D$5:$D$906=$D165,$M$5:$M$906),1)</f>
        <v>-18.744999999999997</v>
      </c>
      <c r="Z165" s="112" cm="1">
        <f t="array" ref="Z165">_xlfn.QUARTILE.EXC(IF($D$5:$D$906=$D165,$M$5:$M$906),3)</f>
        <v>-2.7</v>
      </c>
      <c r="AA165" s="112">
        <f t="shared" si="64"/>
        <v>16.044999999999998</v>
      </c>
      <c r="AB165" s="112">
        <f t="shared" si="65"/>
        <v>-42.812499999999993</v>
      </c>
      <c r="AC165" s="112">
        <f t="shared" si="66"/>
        <v>21.367499999999996</v>
      </c>
      <c r="AD165" s="112" t="b">
        <f t="shared" si="67"/>
        <v>0</v>
      </c>
      <c r="AE165" s="101">
        <f t="shared" si="58"/>
        <v>1</v>
      </c>
      <c r="AF165" s="101">
        <f t="shared" si="59"/>
        <v>1</v>
      </c>
      <c r="AG165" s="406" cm="1">
        <f t="array" ref="AG165">_xlfn.QUARTILE.EXC(IF($AT$5:$AT$906=$AT165,$L$5:$L$906),1)</f>
        <v>-9.4075000000000006</v>
      </c>
      <c r="AH165" s="406" cm="1">
        <f t="array" ref="AH165">_xlfn.QUARTILE.EXC(IF($AT$5:$AT$906=$AT165,$L$5:$L$906),3)</f>
        <v>1.645</v>
      </c>
      <c r="AI165" s="406">
        <f t="shared" si="68"/>
        <v>11.0525</v>
      </c>
      <c r="AJ165" s="406">
        <f t="shared" si="69"/>
        <v>-25.986249999999998</v>
      </c>
      <c r="AK165" s="406">
        <f t="shared" si="70"/>
        <v>18.223749999999999</v>
      </c>
      <c r="AL165" s="406" t="b">
        <f t="shared" si="71"/>
        <v>0</v>
      </c>
      <c r="AM165" s="406" cm="1">
        <f t="array" ref="AM165">_xlfn.QUARTILE.EXC(IF($AT$5:$AT$906=$AT165,$M$5:$M$906),1)</f>
        <v>-18.744999999999997</v>
      </c>
      <c r="AN165" s="406" cm="1">
        <f t="array" ref="AN165">_xlfn.QUARTILE.EXC(IF($AT$5:$AT$906=$AT165,$M$5:$M$906),3)</f>
        <v>-2.7</v>
      </c>
      <c r="AO165" s="406">
        <f t="shared" si="72"/>
        <v>16.044999999999998</v>
      </c>
      <c r="AP165" s="406">
        <f t="shared" si="73"/>
        <v>-42.812499999999993</v>
      </c>
      <c r="AQ165" s="406">
        <f t="shared" si="74"/>
        <v>21.367499999999996</v>
      </c>
      <c r="AR165" s="406" t="b">
        <f t="shared" si="75"/>
        <v>0</v>
      </c>
      <c r="AS165" s="404" t="str">
        <f>INDEX('Org2567'!$BM:$BM,MATCH(Raw_DATA!A165,'Org2567'!$D:$D,0))</f>
        <v>รพช.F2 P&lt;=30,000</v>
      </c>
      <c r="AT165" s="404">
        <f>INDEX('Org2567'!$BL:$BL,MATCH(Raw_DATA!A165,'Org2567'!$D:$D,0))</f>
        <v>5</v>
      </c>
      <c r="AU165" s="113"/>
      <c r="AV165" s="101">
        <v>90.14</v>
      </c>
      <c r="AW165" s="101">
        <v>22.09</v>
      </c>
      <c r="AX165" s="101">
        <v>45.33</v>
      </c>
      <c r="AY165" s="101">
        <v>32.1</v>
      </c>
      <c r="AZ165" s="101">
        <v>83.53</v>
      </c>
    </row>
    <row r="166" spans="1:52" x14ac:dyDescent="0.7">
      <c r="A166" s="101" t="s">
        <v>181</v>
      </c>
      <c r="B166" s="101" t="s">
        <v>1509</v>
      </c>
      <c r="C166" s="111" t="str">
        <f>IF(A166="","",INDEX(ID!P:P,MATCH(Raw_DATA!A166,ID!A:A,0)))</f>
        <v>รพช.F3 P15,000-25,000</v>
      </c>
      <c r="D166" s="101">
        <f>IF(A166="","",INDEX(ID!M:M,MATCH(Raw_DATA!A166,ID!A:A,0)))</f>
        <v>3</v>
      </c>
      <c r="E166" s="112">
        <v>1.1399999999999999</v>
      </c>
      <c r="F166" s="112">
        <v>1.03</v>
      </c>
      <c r="G166" s="112">
        <v>0.7</v>
      </c>
      <c r="H166" s="112">
        <v>2048980.69</v>
      </c>
      <c r="I166" s="112">
        <v>-19087997.809999999</v>
      </c>
      <c r="J166" s="112">
        <v>-11038588.619999999</v>
      </c>
      <c r="K166" s="112">
        <v>-4305537.96</v>
      </c>
      <c r="L166" s="112">
        <v>-15.8</v>
      </c>
      <c r="M166" s="112">
        <v>-23.99</v>
      </c>
      <c r="N166" s="112">
        <f t="shared" si="76"/>
        <v>47</v>
      </c>
      <c r="O166" s="112">
        <f t="shared" si="77"/>
        <v>55</v>
      </c>
      <c r="P166" s="112">
        <f t="shared" si="78"/>
        <v>44</v>
      </c>
      <c r="Q166" s="112">
        <f t="shared" si="79"/>
        <v>35</v>
      </c>
      <c r="R166" s="112">
        <f t="shared" si="80"/>
        <v>30</v>
      </c>
      <c r="S166" s="112" cm="1">
        <f t="array" ref="S166">_xlfn.QUARTILE.EXC(IF($D$5:$D$906=$D166,$L$5:$L$906),1)</f>
        <v>-3.4824999999999999</v>
      </c>
      <c r="T166" s="112" cm="1">
        <f t="array" ref="T166">_xlfn.QUARTILE.EXC(IF($D$5:$D$906=$D166,$L$5:$L$906),3)</f>
        <v>12.762499999999999</v>
      </c>
      <c r="U166" s="112">
        <f t="shared" si="60"/>
        <v>16.244999999999997</v>
      </c>
      <c r="V166" s="112">
        <f t="shared" si="61"/>
        <v>-27.849999999999994</v>
      </c>
      <c r="W166" s="112">
        <f t="shared" si="62"/>
        <v>37.129999999999995</v>
      </c>
      <c r="X166" s="112" t="b">
        <f t="shared" si="63"/>
        <v>0</v>
      </c>
      <c r="Y166" s="112" cm="1">
        <f t="array" ref="Y166">_xlfn.QUARTILE.EXC(IF($D$5:$D$906=$D166,$M$5:$M$906),1)</f>
        <v>-10.8825</v>
      </c>
      <c r="Z166" s="112" cm="1">
        <f t="array" ref="Z166">_xlfn.QUARTILE.EXC(IF($D$5:$D$906=$D166,$M$5:$M$906),3)</f>
        <v>3.4124999999999996</v>
      </c>
      <c r="AA166" s="112">
        <f t="shared" si="64"/>
        <v>14.295</v>
      </c>
      <c r="AB166" s="112">
        <f t="shared" si="65"/>
        <v>-32.325000000000003</v>
      </c>
      <c r="AC166" s="112">
        <f t="shared" si="66"/>
        <v>24.854999999999997</v>
      </c>
      <c r="AD166" s="112" t="b">
        <f t="shared" si="67"/>
        <v>0</v>
      </c>
      <c r="AE166" s="101">
        <f t="shared" si="58"/>
        <v>1</v>
      </c>
      <c r="AF166" s="101">
        <f t="shared" si="59"/>
        <v>1</v>
      </c>
      <c r="AG166" s="406" cm="1">
        <f t="array" ref="AG166">_xlfn.QUARTILE.EXC(IF($AT$5:$AT$906=$AT166,$L$5:$L$906),1)</f>
        <v>-3.4824999999999999</v>
      </c>
      <c r="AH166" s="406" cm="1">
        <f t="array" ref="AH166">_xlfn.QUARTILE.EXC(IF($AT$5:$AT$906=$AT166,$L$5:$L$906),3)</f>
        <v>12.762499999999999</v>
      </c>
      <c r="AI166" s="406">
        <f t="shared" si="68"/>
        <v>16.244999999999997</v>
      </c>
      <c r="AJ166" s="406">
        <f t="shared" si="69"/>
        <v>-27.849999999999994</v>
      </c>
      <c r="AK166" s="406">
        <f t="shared" si="70"/>
        <v>37.129999999999995</v>
      </c>
      <c r="AL166" s="406" t="b">
        <f t="shared" si="71"/>
        <v>0</v>
      </c>
      <c r="AM166" s="406" cm="1">
        <f t="array" ref="AM166">_xlfn.QUARTILE.EXC(IF($AT$5:$AT$906=$AT166,$M$5:$M$906),1)</f>
        <v>-10.8825</v>
      </c>
      <c r="AN166" s="406" cm="1">
        <f t="array" ref="AN166">_xlfn.QUARTILE.EXC(IF($AT$5:$AT$906=$AT166,$M$5:$M$906),3)</f>
        <v>3.4124999999999996</v>
      </c>
      <c r="AO166" s="406">
        <f t="shared" si="72"/>
        <v>14.295</v>
      </c>
      <c r="AP166" s="406">
        <f t="shared" si="73"/>
        <v>-32.325000000000003</v>
      </c>
      <c r="AQ166" s="406">
        <f t="shared" si="74"/>
        <v>24.854999999999997</v>
      </c>
      <c r="AR166" s="406" t="b">
        <f t="shared" si="75"/>
        <v>0</v>
      </c>
      <c r="AS166" s="404" t="str">
        <f>INDEX('Org2567'!$BM:$BM,MATCH(Raw_DATA!A166,'Org2567'!$D:$D,0))</f>
        <v>รพช.F3 P15,000-25,000</v>
      </c>
      <c r="AT166" s="404">
        <f>INDEX('Org2567'!$BL:$BL,MATCH(Raw_DATA!A166,'Org2567'!$D:$D,0))</f>
        <v>3</v>
      </c>
      <c r="AU166" s="113"/>
      <c r="AV166" s="101">
        <v>46.87</v>
      </c>
      <c r="AW166" s="101">
        <v>55.44</v>
      </c>
      <c r="AX166" s="101">
        <v>44.25</v>
      </c>
      <c r="AY166" s="101">
        <v>34.81</v>
      </c>
      <c r="AZ166" s="101">
        <v>30.05</v>
      </c>
    </row>
    <row r="167" spans="1:52" x14ac:dyDescent="0.7">
      <c r="A167" s="101" t="s">
        <v>182</v>
      </c>
      <c r="B167" s="101" t="s">
        <v>1381</v>
      </c>
      <c r="C167" s="111" t="str">
        <f>IF(A167="","",INDEX(ID!P:P,MATCH(Raw_DATA!A167,ID!A:A,0)))</f>
        <v>รพท.S B&lt;=400</v>
      </c>
      <c r="D167" s="101">
        <f>IF(A167="","",INDEX(ID!M:M,MATCH(Raw_DATA!A167,ID!A:A,0)))</f>
        <v>16</v>
      </c>
      <c r="E167" s="112">
        <v>2.56</v>
      </c>
      <c r="F167" s="112">
        <v>2.31</v>
      </c>
      <c r="G167" s="112">
        <v>1.63</v>
      </c>
      <c r="H167" s="112">
        <v>174771343.38</v>
      </c>
      <c r="I167" s="112">
        <v>-39576167.710000001</v>
      </c>
      <c r="J167" s="112">
        <v>-17748645.329999998</v>
      </c>
      <c r="K167" s="112">
        <v>70100480.680000007</v>
      </c>
      <c r="L167" s="112">
        <v>-2.29</v>
      </c>
      <c r="M167" s="112">
        <v>-4.75</v>
      </c>
      <c r="N167" s="112">
        <f t="shared" si="76"/>
        <v>85</v>
      </c>
      <c r="O167" s="112">
        <f t="shared" si="77"/>
        <v>34</v>
      </c>
      <c r="P167" s="112">
        <f t="shared" si="78"/>
        <v>49</v>
      </c>
      <c r="Q167" s="112">
        <f t="shared" si="79"/>
        <v>87</v>
      </c>
      <c r="R167" s="112">
        <f t="shared" si="80"/>
        <v>34</v>
      </c>
      <c r="S167" s="112" cm="1">
        <f t="array" ref="S167">_xlfn.QUARTILE.EXC(IF($D$5:$D$906=$D167,$L$5:$L$906),1)</f>
        <v>-2.1850000000000001</v>
      </c>
      <c r="T167" s="112" cm="1">
        <f t="array" ref="T167">_xlfn.QUARTILE.EXC(IF($D$5:$D$906=$D167,$L$5:$L$906),3)</f>
        <v>5.5750000000000002</v>
      </c>
      <c r="U167" s="112">
        <f t="shared" si="60"/>
        <v>7.76</v>
      </c>
      <c r="V167" s="112">
        <f t="shared" si="61"/>
        <v>-13.825000000000001</v>
      </c>
      <c r="W167" s="112">
        <f t="shared" si="62"/>
        <v>17.215</v>
      </c>
      <c r="X167" s="112" t="b">
        <f t="shared" si="63"/>
        <v>0</v>
      </c>
      <c r="Y167" s="112" cm="1">
        <f t="array" ref="Y167">_xlfn.QUARTILE.EXC(IF($D$5:$D$906=$D167,$M$5:$M$906),1)</f>
        <v>-5.58</v>
      </c>
      <c r="Z167" s="112" cm="1">
        <f t="array" ref="Z167">_xlfn.QUARTILE.EXC(IF($D$5:$D$906=$D167,$M$5:$M$906),3)</f>
        <v>0.90500000000000003</v>
      </c>
      <c r="AA167" s="112">
        <f t="shared" si="64"/>
        <v>6.4850000000000003</v>
      </c>
      <c r="AB167" s="112">
        <f t="shared" si="65"/>
        <v>-15.307500000000001</v>
      </c>
      <c r="AC167" s="112">
        <f t="shared" si="66"/>
        <v>10.6325</v>
      </c>
      <c r="AD167" s="112" t="b">
        <f t="shared" si="67"/>
        <v>0</v>
      </c>
      <c r="AE167" s="101">
        <f t="shared" si="58"/>
        <v>1</v>
      </c>
      <c r="AF167" s="101">
        <f t="shared" si="59"/>
        <v>1</v>
      </c>
      <c r="AG167" s="406" cm="1">
        <f t="array" ref="AG167">_xlfn.QUARTILE.EXC(IF($AT$5:$AT$906=$AT167,$L$5:$L$906),1)</f>
        <v>-2.1850000000000001</v>
      </c>
      <c r="AH167" s="406" cm="1">
        <f t="array" ref="AH167">_xlfn.QUARTILE.EXC(IF($AT$5:$AT$906=$AT167,$L$5:$L$906),3)</f>
        <v>5.5750000000000002</v>
      </c>
      <c r="AI167" s="406">
        <f t="shared" si="68"/>
        <v>7.76</v>
      </c>
      <c r="AJ167" s="406">
        <f t="shared" si="69"/>
        <v>-13.825000000000001</v>
      </c>
      <c r="AK167" s="406">
        <f t="shared" si="70"/>
        <v>17.215</v>
      </c>
      <c r="AL167" s="406" t="b">
        <f t="shared" si="71"/>
        <v>0</v>
      </c>
      <c r="AM167" s="406" cm="1">
        <f t="array" ref="AM167">_xlfn.QUARTILE.EXC(IF($AT$5:$AT$906=$AT167,$M$5:$M$906),1)</f>
        <v>-5.58</v>
      </c>
      <c r="AN167" s="406" cm="1">
        <f t="array" ref="AN167">_xlfn.QUARTILE.EXC(IF($AT$5:$AT$906=$AT167,$M$5:$M$906),3)</f>
        <v>0.90500000000000003</v>
      </c>
      <c r="AO167" s="406">
        <f t="shared" si="72"/>
        <v>6.4850000000000003</v>
      </c>
      <c r="AP167" s="406">
        <f t="shared" si="73"/>
        <v>-15.307500000000001</v>
      </c>
      <c r="AQ167" s="406">
        <f t="shared" si="74"/>
        <v>10.6325</v>
      </c>
      <c r="AR167" s="406" t="b">
        <f t="shared" si="75"/>
        <v>0</v>
      </c>
      <c r="AS167" s="404" t="str">
        <f>INDEX('Org2567'!$BM:$BM,MATCH(Raw_DATA!A167,'Org2567'!$D:$D,0))</f>
        <v>รพท.S B&lt;=400</v>
      </c>
      <c r="AT167" s="404">
        <f>INDEX('Org2567'!$BL:$BL,MATCH(Raw_DATA!A167,'Org2567'!$D:$D,0))</f>
        <v>16</v>
      </c>
      <c r="AU167" s="113"/>
      <c r="AV167" s="101">
        <v>85.46</v>
      </c>
      <c r="AW167" s="101">
        <v>34.35</v>
      </c>
      <c r="AX167" s="101">
        <v>48.91</v>
      </c>
      <c r="AY167" s="101">
        <v>87</v>
      </c>
      <c r="AZ167" s="101">
        <v>33.770000000000003</v>
      </c>
    </row>
    <row r="168" spans="1:52" x14ac:dyDescent="0.7">
      <c r="A168" s="101" t="s">
        <v>183</v>
      </c>
      <c r="B168" s="101" t="s">
        <v>1385</v>
      </c>
      <c r="C168" s="111" t="str">
        <f>IF(A168="","",INDEX(ID!P:P,MATCH(Raw_DATA!A168,ID!A:A,0)))</f>
        <v>รพช.F2 P&lt;=30,000</v>
      </c>
      <c r="D168" s="101">
        <f>IF(A168="","",INDEX(ID!M:M,MATCH(Raw_DATA!A168,ID!A:A,0)))</f>
        <v>5</v>
      </c>
      <c r="E168" s="112">
        <v>2.25</v>
      </c>
      <c r="F168" s="112">
        <v>2.0299999999999998</v>
      </c>
      <c r="G168" s="112">
        <v>1.6</v>
      </c>
      <c r="H168" s="112">
        <v>16235302.609999999</v>
      </c>
      <c r="I168" s="112">
        <v>-1329526.5</v>
      </c>
      <c r="J168" s="112">
        <v>-2365172.69</v>
      </c>
      <c r="K168" s="112">
        <v>7721996.0700000003</v>
      </c>
      <c r="L168" s="112">
        <v>-2.54</v>
      </c>
      <c r="M168" s="112">
        <v>-2.35</v>
      </c>
      <c r="N168" s="112">
        <f t="shared" si="76"/>
        <v>152</v>
      </c>
      <c r="O168" s="112">
        <f t="shared" si="77"/>
        <v>23</v>
      </c>
      <c r="P168" s="112">
        <f t="shared" si="78"/>
        <v>88</v>
      </c>
      <c r="Q168" s="112">
        <f t="shared" si="79"/>
        <v>93</v>
      </c>
      <c r="R168" s="112">
        <f t="shared" si="80"/>
        <v>73</v>
      </c>
      <c r="S168" s="112" cm="1">
        <f t="array" ref="S168">_xlfn.QUARTILE.EXC(IF($D$5:$D$906=$D168,$L$5:$L$906),1)</f>
        <v>-9.4075000000000006</v>
      </c>
      <c r="T168" s="112" cm="1">
        <f t="array" ref="T168">_xlfn.QUARTILE.EXC(IF($D$5:$D$906=$D168,$L$5:$L$906),3)</f>
        <v>1.645</v>
      </c>
      <c r="U168" s="112">
        <f t="shared" si="60"/>
        <v>11.0525</v>
      </c>
      <c r="V168" s="112">
        <f t="shared" si="61"/>
        <v>-25.986249999999998</v>
      </c>
      <c r="W168" s="112">
        <f t="shared" si="62"/>
        <v>18.223749999999999</v>
      </c>
      <c r="X168" s="112" t="b">
        <f t="shared" si="63"/>
        <v>0</v>
      </c>
      <c r="Y168" s="112" cm="1">
        <f t="array" ref="Y168">_xlfn.QUARTILE.EXC(IF($D$5:$D$906=$D168,$M$5:$M$906),1)</f>
        <v>-18.744999999999997</v>
      </c>
      <c r="Z168" s="112" cm="1">
        <f t="array" ref="Z168">_xlfn.QUARTILE.EXC(IF($D$5:$D$906=$D168,$M$5:$M$906),3)</f>
        <v>-2.7</v>
      </c>
      <c r="AA168" s="112">
        <f t="shared" si="64"/>
        <v>16.044999999999998</v>
      </c>
      <c r="AB168" s="112">
        <f t="shared" si="65"/>
        <v>-42.812499999999993</v>
      </c>
      <c r="AC168" s="112">
        <f t="shared" si="66"/>
        <v>21.367499999999996</v>
      </c>
      <c r="AD168" s="112" t="b">
        <f t="shared" si="67"/>
        <v>0</v>
      </c>
      <c r="AE168" s="101">
        <f t="shared" si="58"/>
        <v>1</v>
      </c>
      <c r="AF168" s="101">
        <f t="shared" si="59"/>
        <v>1</v>
      </c>
      <c r="AG168" s="406" cm="1">
        <f t="array" ref="AG168">_xlfn.QUARTILE.EXC(IF($AT$5:$AT$906=$AT168,$L$5:$L$906),1)</f>
        <v>-9.4075000000000006</v>
      </c>
      <c r="AH168" s="406" cm="1">
        <f t="array" ref="AH168">_xlfn.QUARTILE.EXC(IF($AT$5:$AT$906=$AT168,$L$5:$L$906),3)</f>
        <v>1.645</v>
      </c>
      <c r="AI168" s="406">
        <f t="shared" si="68"/>
        <v>11.0525</v>
      </c>
      <c r="AJ168" s="406">
        <f t="shared" si="69"/>
        <v>-25.986249999999998</v>
      </c>
      <c r="AK168" s="406">
        <f t="shared" si="70"/>
        <v>18.223749999999999</v>
      </c>
      <c r="AL168" s="406" t="b">
        <f t="shared" si="71"/>
        <v>0</v>
      </c>
      <c r="AM168" s="406" cm="1">
        <f t="array" ref="AM168">_xlfn.QUARTILE.EXC(IF($AT$5:$AT$906=$AT168,$M$5:$M$906),1)</f>
        <v>-18.744999999999997</v>
      </c>
      <c r="AN168" s="406" cm="1">
        <f t="array" ref="AN168">_xlfn.QUARTILE.EXC(IF($AT$5:$AT$906=$AT168,$M$5:$M$906),3)</f>
        <v>-2.7</v>
      </c>
      <c r="AO168" s="406">
        <f t="shared" si="72"/>
        <v>16.044999999999998</v>
      </c>
      <c r="AP168" s="406">
        <f t="shared" si="73"/>
        <v>-42.812499999999993</v>
      </c>
      <c r="AQ168" s="406">
        <f t="shared" si="74"/>
        <v>21.367499999999996</v>
      </c>
      <c r="AR168" s="406" t="b">
        <f t="shared" si="75"/>
        <v>0</v>
      </c>
      <c r="AS168" s="404" t="str">
        <f>INDEX('Org2567'!$BM:$BM,MATCH(Raw_DATA!A168,'Org2567'!$D:$D,0))</f>
        <v>รพช.F2 P&lt;=30,000</v>
      </c>
      <c r="AT168" s="404">
        <f>INDEX('Org2567'!$BL:$BL,MATCH(Raw_DATA!A168,'Org2567'!$D:$D,0))</f>
        <v>5</v>
      </c>
      <c r="AU168" s="113"/>
      <c r="AV168" s="101">
        <v>151.85</v>
      </c>
      <c r="AW168" s="101">
        <v>22.8</v>
      </c>
      <c r="AX168" s="101">
        <v>88.35</v>
      </c>
      <c r="AY168" s="101">
        <v>92.56</v>
      </c>
      <c r="AZ168" s="101">
        <v>73.12</v>
      </c>
    </row>
    <row r="169" spans="1:52" x14ac:dyDescent="0.7">
      <c r="A169" s="101" t="s">
        <v>184</v>
      </c>
      <c r="B169" s="101" t="s">
        <v>1388</v>
      </c>
      <c r="C169" s="111" t="str">
        <f>IF(A169="","",INDEX(ID!P:P,MATCH(Raw_DATA!A169,ID!A:A,0)))</f>
        <v>รพช.F2 P&lt;=30,000</v>
      </c>
      <c r="D169" s="101">
        <f>IF(A169="","",INDEX(ID!M:M,MATCH(Raw_DATA!A169,ID!A:A,0)))</f>
        <v>5</v>
      </c>
      <c r="E169" s="112">
        <v>4.16</v>
      </c>
      <c r="F169" s="112">
        <v>3.91</v>
      </c>
      <c r="G169" s="112">
        <v>3.08</v>
      </c>
      <c r="H169" s="112">
        <v>24690758.170000002</v>
      </c>
      <c r="I169" s="112">
        <v>-10362312.35</v>
      </c>
      <c r="J169" s="112">
        <v>-4829868.01</v>
      </c>
      <c r="K169" s="112">
        <v>16190700.57</v>
      </c>
      <c r="L169" s="112">
        <v>-6.28</v>
      </c>
      <c r="M169" s="112">
        <v>-14.67</v>
      </c>
      <c r="N169" s="112">
        <f t="shared" si="76"/>
        <v>75</v>
      </c>
      <c r="O169" s="112">
        <f t="shared" si="77"/>
        <v>58</v>
      </c>
      <c r="P169" s="112">
        <f t="shared" si="78"/>
        <v>51</v>
      </c>
      <c r="Q169" s="112">
        <f t="shared" si="79"/>
        <v>119</v>
      </c>
      <c r="R169" s="112">
        <f t="shared" si="80"/>
        <v>50</v>
      </c>
      <c r="S169" s="112" cm="1">
        <f t="array" ref="S169">_xlfn.QUARTILE.EXC(IF($D$5:$D$906=$D169,$L$5:$L$906),1)</f>
        <v>-9.4075000000000006</v>
      </c>
      <c r="T169" s="112" cm="1">
        <f t="array" ref="T169">_xlfn.QUARTILE.EXC(IF($D$5:$D$906=$D169,$L$5:$L$906),3)</f>
        <v>1.645</v>
      </c>
      <c r="U169" s="112">
        <f t="shared" si="60"/>
        <v>11.0525</v>
      </c>
      <c r="V169" s="112">
        <f t="shared" si="61"/>
        <v>-25.986249999999998</v>
      </c>
      <c r="W169" s="112">
        <f t="shared" si="62"/>
        <v>18.223749999999999</v>
      </c>
      <c r="X169" s="112" t="b">
        <f t="shared" si="63"/>
        <v>0</v>
      </c>
      <c r="Y169" s="112" cm="1">
        <f t="array" ref="Y169">_xlfn.QUARTILE.EXC(IF($D$5:$D$906=$D169,$M$5:$M$906),1)</f>
        <v>-18.744999999999997</v>
      </c>
      <c r="Z169" s="112" cm="1">
        <f t="array" ref="Z169">_xlfn.QUARTILE.EXC(IF($D$5:$D$906=$D169,$M$5:$M$906),3)</f>
        <v>-2.7</v>
      </c>
      <c r="AA169" s="112">
        <f t="shared" si="64"/>
        <v>16.044999999999998</v>
      </c>
      <c r="AB169" s="112">
        <f t="shared" si="65"/>
        <v>-42.812499999999993</v>
      </c>
      <c r="AC169" s="112">
        <f t="shared" si="66"/>
        <v>21.367499999999996</v>
      </c>
      <c r="AD169" s="112" t="b">
        <f t="shared" si="67"/>
        <v>0</v>
      </c>
      <c r="AE169" s="101">
        <f t="shared" si="58"/>
        <v>1</v>
      </c>
      <c r="AF169" s="101">
        <f t="shared" si="59"/>
        <v>1</v>
      </c>
      <c r="AG169" s="406" cm="1">
        <f t="array" ref="AG169">_xlfn.QUARTILE.EXC(IF($AT$5:$AT$906=$AT169,$L$5:$L$906),1)</f>
        <v>-9.4075000000000006</v>
      </c>
      <c r="AH169" s="406" cm="1">
        <f t="array" ref="AH169">_xlfn.QUARTILE.EXC(IF($AT$5:$AT$906=$AT169,$L$5:$L$906),3)</f>
        <v>1.645</v>
      </c>
      <c r="AI169" s="406">
        <f t="shared" si="68"/>
        <v>11.0525</v>
      </c>
      <c r="AJ169" s="406">
        <f t="shared" si="69"/>
        <v>-25.986249999999998</v>
      </c>
      <c r="AK169" s="406">
        <f t="shared" si="70"/>
        <v>18.223749999999999</v>
      </c>
      <c r="AL169" s="406" t="b">
        <f t="shared" si="71"/>
        <v>0</v>
      </c>
      <c r="AM169" s="406" cm="1">
        <f t="array" ref="AM169">_xlfn.QUARTILE.EXC(IF($AT$5:$AT$906=$AT169,$M$5:$M$906),1)</f>
        <v>-18.744999999999997</v>
      </c>
      <c r="AN169" s="406" cm="1">
        <f t="array" ref="AN169">_xlfn.QUARTILE.EXC(IF($AT$5:$AT$906=$AT169,$M$5:$M$906),3)</f>
        <v>-2.7</v>
      </c>
      <c r="AO169" s="406">
        <f t="shared" si="72"/>
        <v>16.044999999999998</v>
      </c>
      <c r="AP169" s="406">
        <f t="shared" si="73"/>
        <v>-42.812499999999993</v>
      </c>
      <c r="AQ169" s="406">
        <f t="shared" si="74"/>
        <v>21.367499999999996</v>
      </c>
      <c r="AR169" s="406" t="b">
        <f t="shared" si="75"/>
        <v>0</v>
      </c>
      <c r="AS169" s="404" t="str">
        <f>INDEX('Org2567'!$BM:$BM,MATCH(Raw_DATA!A169,'Org2567'!$D:$D,0))</f>
        <v>รพช.F2 P&lt;=30,000</v>
      </c>
      <c r="AT169" s="404">
        <f>INDEX('Org2567'!$BL:$BL,MATCH(Raw_DATA!A169,'Org2567'!$D:$D,0))</f>
        <v>5</v>
      </c>
      <c r="AU169" s="113"/>
      <c r="AV169" s="101">
        <v>74.760000000000005</v>
      </c>
      <c r="AW169" s="101">
        <v>57.81</v>
      </c>
      <c r="AX169" s="101">
        <v>51.04</v>
      </c>
      <c r="AY169" s="101">
        <v>118.98</v>
      </c>
      <c r="AZ169" s="101">
        <v>49.66</v>
      </c>
    </row>
    <row r="170" spans="1:52" x14ac:dyDescent="0.7">
      <c r="A170" s="101" t="s">
        <v>185</v>
      </c>
      <c r="B170" s="101" t="s">
        <v>1391</v>
      </c>
      <c r="C170" s="111" t="str">
        <f>IF(A170="","",INDEX(ID!P:P,MATCH(Raw_DATA!A170,ID!A:A,0)))</f>
        <v>รพช.F2 P&lt;=30,000</v>
      </c>
      <c r="D170" s="101">
        <f>IF(A170="","",INDEX(ID!M:M,MATCH(Raw_DATA!A170,ID!A:A,0)))</f>
        <v>5</v>
      </c>
      <c r="E170" s="112">
        <v>11.68</v>
      </c>
      <c r="F170" s="112">
        <v>11.35</v>
      </c>
      <c r="G170" s="112">
        <v>10.18</v>
      </c>
      <c r="H170" s="112">
        <v>57945877.859999999</v>
      </c>
      <c r="I170" s="112">
        <v>1572784.5</v>
      </c>
      <c r="J170" s="112">
        <v>3047557.11</v>
      </c>
      <c r="K170" s="112">
        <v>49796043.850000001</v>
      </c>
      <c r="L170" s="112">
        <v>3.2</v>
      </c>
      <c r="M170" s="112">
        <v>1.73</v>
      </c>
      <c r="N170" s="112">
        <f t="shared" si="76"/>
        <v>59</v>
      </c>
      <c r="O170" s="112">
        <f t="shared" si="77"/>
        <v>61</v>
      </c>
      <c r="P170" s="112">
        <f t="shared" si="78"/>
        <v>56</v>
      </c>
      <c r="Q170" s="112">
        <f t="shared" si="79"/>
        <v>91</v>
      </c>
      <c r="R170" s="112">
        <f t="shared" si="80"/>
        <v>44</v>
      </c>
      <c r="S170" s="112" cm="1">
        <f t="array" ref="S170">_xlfn.QUARTILE.EXC(IF($D$5:$D$906=$D170,$L$5:$L$906),1)</f>
        <v>-9.4075000000000006</v>
      </c>
      <c r="T170" s="112" cm="1">
        <f t="array" ref="T170">_xlfn.QUARTILE.EXC(IF($D$5:$D$906=$D170,$L$5:$L$906),3)</f>
        <v>1.645</v>
      </c>
      <c r="U170" s="112">
        <f t="shared" si="60"/>
        <v>11.0525</v>
      </c>
      <c r="V170" s="112">
        <f t="shared" si="61"/>
        <v>-25.986249999999998</v>
      </c>
      <c r="W170" s="112">
        <f t="shared" si="62"/>
        <v>18.223749999999999</v>
      </c>
      <c r="X170" s="112" t="b">
        <f t="shared" si="63"/>
        <v>0</v>
      </c>
      <c r="Y170" s="112" cm="1">
        <f t="array" ref="Y170">_xlfn.QUARTILE.EXC(IF($D$5:$D$906=$D170,$M$5:$M$906),1)</f>
        <v>-18.744999999999997</v>
      </c>
      <c r="Z170" s="112" cm="1">
        <f t="array" ref="Z170">_xlfn.QUARTILE.EXC(IF($D$5:$D$906=$D170,$M$5:$M$906),3)</f>
        <v>-2.7</v>
      </c>
      <c r="AA170" s="112">
        <f t="shared" si="64"/>
        <v>16.044999999999998</v>
      </c>
      <c r="AB170" s="112">
        <f t="shared" si="65"/>
        <v>-42.812499999999993</v>
      </c>
      <c r="AC170" s="112">
        <f t="shared" si="66"/>
        <v>21.367499999999996</v>
      </c>
      <c r="AD170" s="112" t="b">
        <f t="shared" si="67"/>
        <v>0</v>
      </c>
      <c r="AE170" s="101">
        <f t="shared" si="58"/>
        <v>0</v>
      </c>
      <c r="AF170" s="101">
        <f t="shared" si="59"/>
        <v>0</v>
      </c>
      <c r="AG170" s="406" cm="1">
        <f t="array" ref="AG170">_xlfn.QUARTILE.EXC(IF($AT$5:$AT$906=$AT170,$L$5:$L$906),1)</f>
        <v>-9.4075000000000006</v>
      </c>
      <c r="AH170" s="406" cm="1">
        <f t="array" ref="AH170">_xlfn.QUARTILE.EXC(IF($AT$5:$AT$906=$AT170,$L$5:$L$906),3)</f>
        <v>1.645</v>
      </c>
      <c r="AI170" s="406">
        <f t="shared" si="68"/>
        <v>11.0525</v>
      </c>
      <c r="AJ170" s="406">
        <f t="shared" si="69"/>
        <v>-25.986249999999998</v>
      </c>
      <c r="AK170" s="406">
        <f t="shared" si="70"/>
        <v>18.223749999999999</v>
      </c>
      <c r="AL170" s="406" t="b">
        <f t="shared" si="71"/>
        <v>0</v>
      </c>
      <c r="AM170" s="406" cm="1">
        <f t="array" ref="AM170">_xlfn.QUARTILE.EXC(IF($AT$5:$AT$906=$AT170,$M$5:$M$906),1)</f>
        <v>-18.744999999999997</v>
      </c>
      <c r="AN170" s="406" cm="1">
        <f t="array" ref="AN170">_xlfn.QUARTILE.EXC(IF($AT$5:$AT$906=$AT170,$M$5:$M$906),3)</f>
        <v>-2.7</v>
      </c>
      <c r="AO170" s="406">
        <f t="shared" si="72"/>
        <v>16.044999999999998</v>
      </c>
      <c r="AP170" s="406">
        <f t="shared" si="73"/>
        <v>-42.812499999999993</v>
      </c>
      <c r="AQ170" s="406">
        <f t="shared" si="74"/>
        <v>21.367499999999996</v>
      </c>
      <c r="AR170" s="406" t="b">
        <f t="shared" si="75"/>
        <v>0</v>
      </c>
      <c r="AS170" s="404" t="str">
        <f>INDEX('Org2567'!$BM:$BM,MATCH(Raw_DATA!A170,'Org2567'!$D:$D,0))</f>
        <v>รพช.F2 P&lt;=30,000</v>
      </c>
      <c r="AT170" s="404">
        <f>INDEX('Org2567'!$BL:$BL,MATCH(Raw_DATA!A170,'Org2567'!$D:$D,0))</f>
        <v>5</v>
      </c>
      <c r="AU170" s="113"/>
      <c r="AV170" s="101">
        <v>59.33</v>
      </c>
      <c r="AW170" s="101">
        <v>60.6</v>
      </c>
      <c r="AX170" s="101">
        <v>55.64</v>
      </c>
      <c r="AY170" s="101">
        <v>90.85</v>
      </c>
      <c r="AZ170" s="101">
        <v>43.98</v>
      </c>
    </row>
    <row r="171" spans="1:52" x14ac:dyDescent="0.7">
      <c r="A171" s="101" t="s">
        <v>186</v>
      </c>
      <c r="B171" s="101" t="s">
        <v>1394</v>
      </c>
      <c r="C171" s="111" t="str">
        <f>IF(A171="","",INDEX(ID!P:P,MATCH(Raw_DATA!A171,ID!A:A,0)))</f>
        <v>รพช.F1 P&lt;=50,000</v>
      </c>
      <c r="D171" s="101">
        <f>IF(A171="","",INDEX(ID!M:M,MATCH(Raw_DATA!A171,ID!A:A,0)))</f>
        <v>9</v>
      </c>
      <c r="E171" s="112">
        <v>3.56</v>
      </c>
      <c r="F171" s="112">
        <v>3.28</v>
      </c>
      <c r="G171" s="112">
        <v>2.66</v>
      </c>
      <c r="H171" s="112">
        <v>50448382.75</v>
      </c>
      <c r="I171" s="112">
        <v>-8768526.7300000004</v>
      </c>
      <c r="J171" s="112">
        <v>-671736.09</v>
      </c>
      <c r="K171" s="112">
        <v>32615297.48</v>
      </c>
      <c r="L171" s="112">
        <v>-0.4</v>
      </c>
      <c r="M171" s="112">
        <v>-5.91</v>
      </c>
      <c r="N171" s="112">
        <f t="shared" si="76"/>
        <v>66</v>
      </c>
      <c r="O171" s="112">
        <f t="shared" si="77"/>
        <v>36</v>
      </c>
      <c r="P171" s="112">
        <f t="shared" si="78"/>
        <v>42</v>
      </c>
      <c r="Q171" s="112">
        <f t="shared" si="79"/>
        <v>127</v>
      </c>
      <c r="R171" s="112">
        <f t="shared" si="80"/>
        <v>45</v>
      </c>
      <c r="S171" s="112" cm="1">
        <f t="array" ref="S171">_xlfn.QUARTILE.EXC(IF($D$5:$D$906=$D171,$L$5:$L$906),1)</f>
        <v>-8.26</v>
      </c>
      <c r="T171" s="112" cm="1">
        <f t="array" ref="T171">_xlfn.QUARTILE.EXC(IF($D$5:$D$906=$D171,$L$5:$L$906),3)</f>
        <v>3.2450000000000001</v>
      </c>
      <c r="U171" s="112">
        <f t="shared" si="60"/>
        <v>11.504999999999999</v>
      </c>
      <c r="V171" s="112">
        <f t="shared" si="61"/>
        <v>-25.517499999999998</v>
      </c>
      <c r="W171" s="112">
        <f t="shared" si="62"/>
        <v>20.502500000000001</v>
      </c>
      <c r="X171" s="112" t="b">
        <f t="shared" si="63"/>
        <v>0</v>
      </c>
      <c r="Y171" s="112" cm="1">
        <f t="array" ref="Y171">_xlfn.QUARTILE.EXC(IF($D$5:$D$906=$D171,$M$5:$M$906),1)</f>
        <v>-12.452500000000001</v>
      </c>
      <c r="Z171" s="112" cm="1">
        <f t="array" ref="Z171">_xlfn.QUARTILE.EXC(IF($D$5:$D$906=$D171,$M$5:$M$906),3)</f>
        <v>0.39</v>
      </c>
      <c r="AA171" s="112">
        <f t="shared" si="64"/>
        <v>12.842500000000001</v>
      </c>
      <c r="AB171" s="112">
        <f t="shared" si="65"/>
        <v>-31.716250000000002</v>
      </c>
      <c r="AC171" s="112">
        <f t="shared" si="66"/>
        <v>19.653750000000002</v>
      </c>
      <c r="AD171" s="112" t="b">
        <f t="shared" si="67"/>
        <v>0</v>
      </c>
      <c r="AE171" s="101">
        <f t="shared" si="58"/>
        <v>1</v>
      </c>
      <c r="AF171" s="101">
        <f t="shared" si="59"/>
        <v>1</v>
      </c>
      <c r="AG171" s="406" cm="1">
        <f t="array" ref="AG171">_xlfn.QUARTILE.EXC(IF($AT$5:$AT$906=$AT171,$L$5:$L$906),1)</f>
        <v>-8.26</v>
      </c>
      <c r="AH171" s="406" cm="1">
        <f t="array" ref="AH171">_xlfn.QUARTILE.EXC(IF($AT$5:$AT$906=$AT171,$L$5:$L$906),3)</f>
        <v>3.2450000000000001</v>
      </c>
      <c r="AI171" s="406">
        <f t="shared" si="68"/>
        <v>11.504999999999999</v>
      </c>
      <c r="AJ171" s="406">
        <f t="shared" si="69"/>
        <v>-25.517499999999998</v>
      </c>
      <c r="AK171" s="406">
        <f t="shared" si="70"/>
        <v>20.502500000000001</v>
      </c>
      <c r="AL171" s="406" t="b">
        <f t="shared" si="71"/>
        <v>0</v>
      </c>
      <c r="AM171" s="406" cm="1">
        <f t="array" ref="AM171">_xlfn.QUARTILE.EXC(IF($AT$5:$AT$906=$AT171,$M$5:$M$906),1)</f>
        <v>-12.452500000000001</v>
      </c>
      <c r="AN171" s="406" cm="1">
        <f t="array" ref="AN171">_xlfn.QUARTILE.EXC(IF($AT$5:$AT$906=$AT171,$M$5:$M$906),3)</f>
        <v>0.39</v>
      </c>
      <c r="AO171" s="406">
        <f t="shared" si="72"/>
        <v>12.842500000000001</v>
      </c>
      <c r="AP171" s="406">
        <f t="shared" si="73"/>
        <v>-31.716250000000002</v>
      </c>
      <c r="AQ171" s="406">
        <f t="shared" si="74"/>
        <v>19.653750000000002</v>
      </c>
      <c r="AR171" s="406" t="b">
        <f t="shared" si="75"/>
        <v>0</v>
      </c>
      <c r="AS171" s="404" t="str">
        <f>INDEX('Org2567'!$BM:$BM,MATCH(Raw_DATA!A171,'Org2567'!$D:$D,0))</f>
        <v>รพช.F1 P&lt;=50,000</v>
      </c>
      <c r="AT171" s="404">
        <f>INDEX('Org2567'!$BL:$BL,MATCH(Raw_DATA!A171,'Org2567'!$D:$D,0))</f>
        <v>9</v>
      </c>
      <c r="AU171" s="113"/>
      <c r="AV171" s="101">
        <v>66.06</v>
      </c>
      <c r="AW171" s="101">
        <v>35.79</v>
      </c>
      <c r="AX171" s="101">
        <v>42.35</v>
      </c>
      <c r="AY171" s="101">
        <v>127.02</v>
      </c>
      <c r="AZ171" s="101">
        <v>44.99</v>
      </c>
    </row>
    <row r="172" spans="1:52" x14ac:dyDescent="0.7">
      <c r="A172" s="101" t="s">
        <v>187</v>
      </c>
      <c r="B172" s="101" t="s">
        <v>1397</v>
      </c>
      <c r="C172" s="111" t="str">
        <f>IF(A172="","",INDEX(ID!P:P,MATCH(Raw_DATA!A172,ID!A:A,0)))</f>
        <v>รพช.F2 P30,000-60,000</v>
      </c>
      <c r="D172" s="101">
        <f>IF(A172="","",INDEX(ID!M:M,MATCH(Raw_DATA!A172,ID!A:A,0)))</f>
        <v>6</v>
      </c>
      <c r="E172" s="112">
        <v>4.0199999999999996</v>
      </c>
      <c r="F172" s="112">
        <v>3.63</v>
      </c>
      <c r="G172" s="112">
        <v>2.8</v>
      </c>
      <c r="H172" s="112">
        <v>34651123.939999998</v>
      </c>
      <c r="I172" s="112">
        <v>-11174428.68</v>
      </c>
      <c r="J172" s="112">
        <v>-3859844.85</v>
      </c>
      <c r="K172" s="112">
        <v>20658794.68</v>
      </c>
      <c r="L172" s="112">
        <v>-2.91</v>
      </c>
      <c r="M172" s="112">
        <v>-11.01</v>
      </c>
      <c r="N172" s="112">
        <f t="shared" si="76"/>
        <v>52</v>
      </c>
      <c r="O172" s="112">
        <f t="shared" si="77"/>
        <v>39</v>
      </c>
      <c r="P172" s="112">
        <f t="shared" si="78"/>
        <v>52</v>
      </c>
      <c r="Q172" s="112">
        <f t="shared" si="79"/>
        <v>98</v>
      </c>
      <c r="R172" s="112">
        <f t="shared" si="80"/>
        <v>59</v>
      </c>
      <c r="S172" s="112" cm="1">
        <f t="array" ref="S172">_xlfn.QUARTILE.EXC(IF($D$5:$D$906=$D172,$L$5:$L$906),1)</f>
        <v>-10.317499999999999</v>
      </c>
      <c r="T172" s="112" cm="1">
        <f t="array" ref="T172">_xlfn.QUARTILE.EXC(IF($D$5:$D$906=$D172,$L$5:$L$906),3)</f>
        <v>1.0349999999999999</v>
      </c>
      <c r="U172" s="112">
        <f t="shared" si="60"/>
        <v>11.352499999999999</v>
      </c>
      <c r="V172" s="112">
        <f t="shared" si="61"/>
        <v>-27.346249999999998</v>
      </c>
      <c r="W172" s="112">
        <f t="shared" si="62"/>
        <v>18.063749999999999</v>
      </c>
      <c r="X172" s="112" t="b">
        <f t="shared" si="63"/>
        <v>0</v>
      </c>
      <c r="Y172" s="112" cm="1">
        <f t="array" ref="Y172">_xlfn.QUARTILE.EXC(IF($D$5:$D$906=$D172,$M$5:$M$906),1)</f>
        <v>-15.98</v>
      </c>
      <c r="Z172" s="112" cm="1">
        <f t="array" ref="Z172">_xlfn.QUARTILE.EXC(IF($D$5:$D$906=$D172,$M$5:$M$906),3)</f>
        <v>-2.4</v>
      </c>
      <c r="AA172" s="112">
        <f t="shared" si="64"/>
        <v>13.58</v>
      </c>
      <c r="AB172" s="112">
        <f t="shared" si="65"/>
        <v>-36.35</v>
      </c>
      <c r="AC172" s="112">
        <f t="shared" si="66"/>
        <v>17.970000000000002</v>
      </c>
      <c r="AD172" s="112" t="b">
        <f t="shared" si="67"/>
        <v>0</v>
      </c>
      <c r="AE172" s="101">
        <f t="shared" si="58"/>
        <v>1</v>
      </c>
      <c r="AF172" s="101">
        <f t="shared" si="59"/>
        <v>1</v>
      </c>
      <c r="AG172" s="406" cm="1">
        <f t="array" ref="AG172">_xlfn.QUARTILE.EXC(IF($AT$5:$AT$906=$AT172,$L$5:$L$906),1)</f>
        <v>-9.3850000000000016</v>
      </c>
      <c r="AH172" s="406" cm="1">
        <f t="array" ref="AH172">_xlfn.QUARTILE.EXC(IF($AT$5:$AT$906=$AT172,$L$5:$L$906),3)</f>
        <v>1.2250000000000001</v>
      </c>
      <c r="AI172" s="406">
        <f t="shared" si="68"/>
        <v>10.610000000000001</v>
      </c>
      <c r="AJ172" s="406">
        <f t="shared" si="69"/>
        <v>-25.300000000000004</v>
      </c>
      <c r="AK172" s="406">
        <f t="shared" si="70"/>
        <v>17.140000000000004</v>
      </c>
      <c r="AL172" s="406" t="b">
        <f t="shared" si="71"/>
        <v>0</v>
      </c>
      <c r="AM172" s="406" cm="1">
        <f t="array" ref="AM172">_xlfn.QUARTILE.EXC(IF($AT$5:$AT$906=$AT172,$M$5:$M$906),1)</f>
        <v>-15.515000000000001</v>
      </c>
      <c r="AN172" s="406" cm="1">
        <f t="array" ref="AN172">_xlfn.QUARTILE.EXC(IF($AT$5:$AT$906=$AT172,$M$5:$M$906),3)</f>
        <v>-2.2599999999999998</v>
      </c>
      <c r="AO172" s="406">
        <f t="shared" si="72"/>
        <v>13.255000000000001</v>
      </c>
      <c r="AP172" s="406">
        <f t="shared" si="73"/>
        <v>-35.397500000000001</v>
      </c>
      <c r="AQ172" s="406">
        <f t="shared" si="74"/>
        <v>17.622500000000002</v>
      </c>
      <c r="AR172" s="406" t="b">
        <f t="shared" si="75"/>
        <v>0</v>
      </c>
      <c r="AS172" s="404" t="str">
        <f>INDEX('Org2567'!$BM:$BM,MATCH(Raw_DATA!A172,'Org2567'!$D:$D,0))</f>
        <v>รพช.F2 P30,000-60,000</v>
      </c>
      <c r="AT172" s="404">
        <f>INDEX('Org2567'!$BL:$BL,MATCH(Raw_DATA!A172,'Org2567'!$D:$D,0))</f>
        <v>6</v>
      </c>
      <c r="AU172" s="113"/>
      <c r="AV172" s="101">
        <v>52.31</v>
      </c>
      <c r="AW172" s="101">
        <v>38.76</v>
      </c>
      <c r="AX172" s="101">
        <v>52.4</v>
      </c>
      <c r="AY172" s="101">
        <v>97.63</v>
      </c>
      <c r="AZ172" s="101">
        <v>59.12</v>
      </c>
    </row>
    <row r="173" spans="1:52" x14ac:dyDescent="0.7">
      <c r="A173" s="101" t="s">
        <v>188</v>
      </c>
      <c r="B173" s="101" t="s">
        <v>1400</v>
      </c>
      <c r="C173" s="111" t="str">
        <f>IF(A173="","",INDEX(ID!P:P,MATCH(Raw_DATA!A173,ID!A:A,0)))</f>
        <v>รพช.F3 P&lt;=15,000</v>
      </c>
      <c r="D173" s="101">
        <f>IF(A173="","",INDEX(ID!M:M,MATCH(Raw_DATA!A173,ID!A:A,0)))</f>
        <v>2</v>
      </c>
      <c r="E173" s="112">
        <v>1.61</v>
      </c>
      <c r="F173" s="112">
        <v>1.56</v>
      </c>
      <c r="G173" s="112">
        <v>1.37</v>
      </c>
      <c r="H173" s="112">
        <v>9434945.6799999997</v>
      </c>
      <c r="I173" s="112">
        <v>1290925.28</v>
      </c>
      <c r="J173" s="112">
        <v>3631092.57</v>
      </c>
      <c r="K173" s="112">
        <v>5690217.9100000001</v>
      </c>
      <c r="L173" s="112">
        <v>5.93</v>
      </c>
      <c r="M173" s="112">
        <v>1.92</v>
      </c>
      <c r="N173" s="112">
        <f t="shared" si="76"/>
        <v>112</v>
      </c>
      <c r="O173" s="112">
        <f t="shared" si="77"/>
        <v>32</v>
      </c>
      <c r="P173" s="112">
        <f t="shared" si="78"/>
        <v>20</v>
      </c>
      <c r="Q173" s="112">
        <f t="shared" si="79"/>
        <v>89</v>
      </c>
      <c r="R173" s="112">
        <f t="shared" si="80"/>
        <v>22</v>
      </c>
      <c r="S173" s="112" cm="1">
        <f t="array" ref="S173">_xlfn.QUARTILE.EXC(IF($D$5:$D$906=$D173,$L$5:$L$906),1)</f>
        <v>-5.3650000000000002</v>
      </c>
      <c r="T173" s="112" cm="1">
        <f t="array" ref="T173">_xlfn.QUARTILE.EXC(IF($D$5:$D$906=$D173,$L$5:$L$906),3)</f>
        <v>10.815000000000001</v>
      </c>
      <c r="U173" s="112">
        <f t="shared" si="60"/>
        <v>16.18</v>
      </c>
      <c r="V173" s="112">
        <f t="shared" si="61"/>
        <v>-29.634999999999998</v>
      </c>
      <c r="W173" s="112">
        <f t="shared" si="62"/>
        <v>35.085000000000001</v>
      </c>
      <c r="X173" s="112" t="b">
        <f t="shared" si="63"/>
        <v>0</v>
      </c>
      <c r="Y173" s="112" cm="1">
        <f t="array" ref="Y173">_xlfn.QUARTILE.EXC(IF($D$5:$D$906=$D173,$M$5:$M$906),1)</f>
        <v>-14.08</v>
      </c>
      <c r="Z173" s="112" cm="1">
        <f t="array" ref="Z173">_xlfn.QUARTILE.EXC(IF($D$5:$D$906=$D173,$M$5:$M$906),3)</f>
        <v>0.78999999999999981</v>
      </c>
      <c r="AA173" s="112">
        <f t="shared" si="64"/>
        <v>14.87</v>
      </c>
      <c r="AB173" s="112">
        <f t="shared" si="65"/>
        <v>-36.384999999999998</v>
      </c>
      <c r="AC173" s="112">
        <f t="shared" si="66"/>
        <v>23.094999999999999</v>
      </c>
      <c r="AD173" s="112" t="b">
        <f t="shared" si="67"/>
        <v>0</v>
      </c>
      <c r="AE173" s="101">
        <f t="shared" si="58"/>
        <v>0</v>
      </c>
      <c r="AF173" s="101">
        <f t="shared" si="59"/>
        <v>0</v>
      </c>
      <c r="AG173" s="406" cm="1">
        <f t="array" ref="AG173">_xlfn.QUARTILE.EXC(IF($AT$5:$AT$906=$AT173,$L$5:$L$906),1)</f>
        <v>-5.3650000000000002</v>
      </c>
      <c r="AH173" s="406" cm="1">
        <f t="array" ref="AH173">_xlfn.QUARTILE.EXC(IF($AT$5:$AT$906=$AT173,$L$5:$L$906),3)</f>
        <v>10.815000000000001</v>
      </c>
      <c r="AI173" s="406">
        <f t="shared" si="68"/>
        <v>16.18</v>
      </c>
      <c r="AJ173" s="406">
        <f t="shared" si="69"/>
        <v>-29.634999999999998</v>
      </c>
      <c r="AK173" s="406">
        <f t="shared" si="70"/>
        <v>35.085000000000001</v>
      </c>
      <c r="AL173" s="406" t="b">
        <f t="shared" si="71"/>
        <v>0</v>
      </c>
      <c r="AM173" s="406" cm="1">
        <f t="array" ref="AM173">_xlfn.QUARTILE.EXC(IF($AT$5:$AT$906=$AT173,$M$5:$M$906),1)</f>
        <v>-14.08</v>
      </c>
      <c r="AN173" s="406" cm="1">
        <f t="array" ref="AN173">_xlfn.QUARTILE.EXC(IF($AT$5:$AT$906=$AT173,$M$5:$M$906),3)</f>
        <v>0.78999999999999981</v>
      </c>
      <c r="AO173" s="406">
        <f t="shared" si="72"/>
        <v>14.87</v>
      </c>
      <c r="AP173" s="406">
        <f t="shared" si="73"/>
        <v>-36.384999999999998</v>
      </c>
      <c r="AQ173" s="406">
        <f t="shared" si="74"/>
        <v>23.094999999999999</v>
      </c>
      <c r="AR173" s="406" t="b">
        <f t="shared" si="75"/>
        <v>0</v>
      </c>
      <c r="AS173" s="404" t="str">
        <f>INDEX('Org2567'!$BM:$BM,MATCH(Raw_DATA!A173,'Org2567'!$D:$D,0))</f>
        <v>รพช.F3 P&lt;=15,000</v>
      </c>
      <c r="AT173" s="404">
        <f>INDEX('Org2567'!$BL:$BL,MATCH(Raw_DATA!A173,'Org2567'!$D:$D,0))</f>
        <v>2</v>
      </c>
      <c r="AU173" s="113"/>
      <c r="AV173" s="101">
        <v>112.1</v>
      </c>
      <c r="AW173" s="101">
        <v>31.98</v>
      </c>
      <c r="AX173" s="101">
        <v>20.260000000000002</v>
      </c>
      <c r="AY173" s="101">
        <v>89.24</v>
      </c>
      <c r="AZ173" s="101">
        <v>21.92</v>
      </c>
    </row>
    <row r="174" spans="1:52" x14ac:dyDescent="0.7">
      <c r="A174" s="101" t="s">
        <v>189</v>
      </c>
      <c r="B174" s="101" t="s">
        <v>1403</v>
      </c>
      <c r="C174" s="111" t="str">
        <f>IF(A174="","",INDEX(ID!P:P,MATCH(Raw_DATA!A174,ID!A:A,0)))</f>
        <v>รพช.F3 P&lt;=15,000</v>
      </c>
      <c r="D174" s="101">
        <f>IF(A174="","",INDEX(ID!M:M,MATCH(Raw_DATA!A174,ID!A:A,0)))</f>
        <v>2</v>
      </c>
      <c r="E174" s="112">
        <v>5.8</v>
      </c>
      <c r="F174" s="112">
        <v>5.37</v>
      </c>
      <c r="G174" s="112">
        <v>4.29</v>
      </c>
      <c r="H174" s="112">
        <v>9915425.3100000005</v>
      </c>
      <c r="I174" s="112">
        <v>-2659951.5</v>
      </c>
      <c r="J174" s="112">
        <v>-481988.23</v>
      </c>
      <c r="K174" s="112">
        <v>6788946.6299999999</v>
      </c>
      <c r="L174" s="112">
        <v>-1.64</v>
      </c>
      <c r="M174" s="112">
        <v>-6.09</v>
      </c>
      <c r="N174" s="112">
        <f t="shared" si="76"/>
        <v>15</v>
      </c>
      <c r="O174" s="112">
        <f t="shared" si="77"/>
        <v>30</v>
      </c>
      <c r="P174" s="112">
        <f t="shared" si="78"/>
        <v>28</v>
      </c>
      <c r="Q174" s="112">
        <f t="shared" si="79"/>
        <v>93</v>
      </c>
      <c r="R174" s="112">
        <f t="shared" si="80"/>
        <v>52</v>
      </c>
      <c r="S174" s="112" cm="1">
        <f t="array" ref="S174">_xlfn.QUARTILE.EXC(IF($D$5:$D$906=$D174,$L$5:$L$906),1)</f>
        <v>-5.3650000000000002</v>
      </c>
      <c r="T174" s="112" cm="1">
        <f t="array" ref="T174">_xlfn.QUARTILE.EXC(IF($D$5:$D$906=$D174,$L$5:$L$906),3)</f>
        <v>10.815000000000001</v>
      </c>
      <c r="U174" s="112">
        <f t="shared" si="60"/>
        <v>16.18</v>
      </c>
      <c r="V174" s="112">
        <f t="shared" si="61"/>
        <v>-29.634999999999998</v>
      </c>
      <c r="W174" s="112">
        <f t="shared" si="62"/>
        <v>35.085000000000001</v>
      </c>
      <c r="X174" s="112" t="b">
        <f t="shared" si="63"/>
        <v>0</v>
      </c>
      <c r="Y174" s="112" cm="1">
        <f t="array" ref="Y174">_xlfn.QUARTILE.EXC(IF($D$5:$D$906=$D174,$M$5:$M$906),1)</f>
        <v>-14.08</v>
      </c>
      <c r="Z174" s="112" cm="1">
        <f t="array" ref="Z174">_xlfn.QUARTILE.EXC(IF($D$5:$D$906=$D174,$M$5:$M$906),3)</f>
        <v>0.78999999999999981</v>
      </c>
      <c r="AA174" s="112">
        <f t="shared" si="64"/>
        <v>14.87</v>
      </c>
      <c r="AB174" s="112">
        <f t="shared" si="65"/>
        <v>-36.384999999999998</v>
      </c>
      <c r="AC174" s="112">
        <f t="shared" si="66"/>
        <v>23.094999999999999</v>
      </c>
      <c r="AD174" s="112" t="b">
        <f t="shared" si="67"/>
        <v>0</v>
      </c>
      <c r="AE174" s="101">
        <f t="shared" si="58"/>
        <v>1</v>
      </c>
      <c r="AF174" s="101">
        <f t="shared" si="59"/>
        <v>1</v>
      </c>
      <c r="AG174" s="406" cm="1">
        <f t="array" ref="AG174">_xlfn.QUARTILE.EXC(IF($AT$5:$AT$906=$AT174,$L$5:$L$906),1)</f>
        <v>-5.3650000000000002</v>
      </c>
      <c r="AH174" s="406" cm="1">
        <f t="array" ref="AH174">_xlfn.QUARTILE.EXC(IF($AT$5:$AT$906=$AT174,$L$5:$L$906),3)</f>
        <v>10.815000000000001</v>
      </c>
      <c r="AI174" s="406">
        <f t="shared" si="68"/>
        <v>16.18</v>
      </c>
      <c r="AJ174" s="406">
        <f t="shared" si="69"/>
        <v>-29.634999999999998</v>
      </c>
      <c r="AK174" s="406">
        <f t="shared" si="70"/>
        <v>35.085000000000001</v>
      </c>
      <c r="AL174" s="406" t="b">
        <f t="shared" si="71"/>
        <v>0</v>
      </c>
      <c r="AM174" s="406" cm="1">
        <f t="array" ref="AM174">_xlfn.QUARTILE.EXC(IF($AT$5:$AT$906=$AT174,$M$5:$M$906),1)</f>
        <v>-14.08</v>
      </c>
      <c r="AN174" s="406" cm="1">
        <f t="array" ref="AN174">_xlfn.QUARTILE.EXC(IF($AT$5:$AT$906=$AT174,$M$5:$M$906),3)</f>
        <v>0.78999999999999981</v>
      </c>
      <c r="AO174" s="406">
        <f t="shared" si="72"/>
        <v>14.87</v>
      </c>
      <c r="AP174" s="406">
        <f t="shared" si="73"/>
        <v>-36.384999999999998</v>
      </c>
      <c r="AQ174" s="406">
        <f t="shared" si="74"/>
        <v>23.094999999999999</v>
      </c>
      <c r="AR174" s="406" t="b">
        <f t="shared" si="75"/>
        <v>0</v>
      </c>
      <c r="AS174" s="404" t="str">
        <f>INDEX('Org2567'!$BM:$BM,MATCH(Raw_DATA!A174,'Org2567'!$D:$D,0))</f>
        <v>รพช.F3 P&lt;=15,000</v>
      </c>
      <c r="AT174" s="404">
        <f>INDEX('Org2567'!$BL:$BL,MATCH(Raw_DATA!A174,'Org2567'!$D:$D,0))</f>
        <v>2</v>
      </c>
      <c r="AU174" s="113"/>
      <c r="AV174" s="101">
        <v>15.38</v>
      </c>
      <c r="AW174" s="101">
        <v>29.76</v>
      </c>
      <c r="AX174" s="101">
        <v>28.24</v>
      </c>
      <c r="AY174" s="101">
        <v>92.96</v>
      </c>
      <c r="AZ174" s="101">
        <v>51.86</v>
      </c>
    </row>
    <row r="175" spans="1:52" x14ac:dyDescent="0.7">
      <c r="A175" s="101" t="s">
        <v>190</v>
      </c>
      <c r="B175" s="101" t="s">
        <v>1406</v>
      </c>
      <c r="C175" s="111" t="str">
        <f>IF(A175="","",INDEX(ID!P:P,MATCH(Raw_DATA!A175,ID!A:A,0)))</f>
        <v>รพศ.A B&gt;700to1000</v>
      </c>
      <c r="D175" s="101">
        <f>IF(A175="","",INDEX(ID!M:M,MATCH(Raw_DATA!A175,ID!A:A,0)))</f>
        <v>19</v>
      </c>
      <c r="E175" s="112">
        <v>3.05</v>
      </c>
      <c r="F175" s="112">
        <v>2.88</v>
      </c>
      <c r="G175" s="112">
        <v>2.09</v>
      </c>
      <c r="H175" s="112">
        <v>927655087.17999995</v>
      </c>
      <c r="I175" s="112">
        <v>-289823417.39999998</v>
      </c>
      <c r="J175" s="112">
        <v>90096853.859999999</v>
      </c>
      <c r="K175" s="112">
        <v>496934721.70999998</v>
      </c>
      <c r="L175" s="112">
        <v>3.27</v>
      </c>
      <c r="M175" s="112">
        <v>-6.92</v>
      </c>
      <c r="N175" s="112">
        <f t="shared" si="76"/>
        <v>72</v>
      </c>
      <c r="O175" s="112">
        <f t="shared" si="77"/>
        <v>33</v>
      </c>
      <c r="P175" s="112">
        <f t="shared" si="78"/>
        <v>70</v>
      </c>
      <c r="Q175" s="112">
        <f t="shared" si="79"/>
        <v>75</v>
      </c>
      <c r="R175" s="112">
        <f t="shared" si="80"/>
        <v>21</v>
      </c>
      <c r="S175" s="112" cm="1">
        <f t="array" ref="S175">_xlfn.QUARTILE.EXC(IF($D$5:$D$906=$D175,$L$5:$L$906),1)</f>
        <v>3.02</v>
      </c>
      <c r="T175" s="112" cm="1">
        <f t="array" ref="T175">_xlfn.QUARTILE.EXC(IF($D$5:$D$906=$D175,$L$5:$L$906),3)</f>
        <v>9.33</v>
      </c>
      <c r="U175" s="112">
        <f t="shared" si="60"/>
        <v>6.3100000000000005</v>
      </c>
      <c r="V175" s="112">
        <f t="shared" si="61"/>
        <v>-6.4450000000000003</v>
      </c>
      <c r="W175" s="112">
        <f t="shared" si="62"/>
        <v>18.795000000000002</v>
      </c>
      <c r="X175" s="112" t="b">
        <f t="shared" si="63"/>
        <v>0</v>
      </c>
      <c r="Y175" s="112" cm="1">
        <f t="array" ref="Y175">_xlfn.QUARTILE.EXC(IF($D$5:$D$906=$D175,$M$5:$M$906),1)</f>
        <v>-3.11</v>
      </c>
      <c r="Z175" s="112" cm="1">
        <f t="array" ref="Z175">_xlfn.QUARTILE.EXC(IF($D$5:$D$906=$D175,$M$5:$M$906),3)</f>
        <v>6.62</v>
      </c>
      <c r="AA175" s="112">
        <f t="shared" si="64"/>
        <v>9.73</v>
      </c>
      <c r="AB175" s="112">
        <f t="shared" si="65"/>
        <v>-17.705000000000002</v>
      </c>
      <c r="AC175" s="112">
        <f t="shared" si="66"/>
        <v>21.215</v>
      </c>
      <c r="AD175" s="112" t="b">
        <f t="shared" si="67"/>
        <v>0</v>
      </c>
      <c r="AE175" s="101">
        <f t="shared" si="58"/>
        <v>1</v>
      </c>
      <c r="AF175" s="101">
        <f t="shared" si="59"/>
        <v>0</v>
      </c>
      <c r="AG175" s="406" cm="1">
        <f t="array" ref="AG175">_xlfn.QUARTILE.EXC(IF($AT$5:$AT$906=$AT175,$L$5:$L$906),1)</f>
        <v>3.02</v>
      </c>
      <c r="AH175" s="406" cm="1">
        <f t="array" ref="AH175">_xlfn.QUARTILE.EXC(IF($AT$5:$AT$906=$AT175,$L$5:$L$906),3)</f>
        <v>9.33</v>
      </c>
      <c r="AI175" s="406">
        <f t="shared" si="68"/>
        <v>6.3100000000000005</v>
      </c>
      <c r="AJ175" s="406">
        <f t="shared" si="69"/>
        <v>-6.4450000000000003</v>
      </c>
      <c r="AK175" s="406">
        <f t="shared" si="70"/>
        <v>18.795000000000002</v>
      </c>
      <c r="AL175" s="406" t="b">
        <f t="shared" si="71"/>
        <v>0</v>
      </c>
      <c r="AM175" s="406" cm="1">
        <f t="array" ref="AM175">_xlfn.QUARTILE.EXC(IF($AT$5:$AT$906=$AT175,$M$5:$M$906),1)</f>
        <v>-3.11</v>
      </c>
      <c r="AN175" s="406" cm="1">
        <f t="array" ref="AN175">_xlfn.QUARTILE.EXC(IF($AT$5:$AT$906=$AT175,$M$5:$M$906),3)</f>
        <v>6.62</v>
      </c>
      <c r="AO175" s="406">
        <f t="shared" si="72"/>
        <v>9.73</v>
      </c>
      <c r="AP175" s="406">
        <f t="shared" si="73"/>
        <v>-17.705000000000002</v>
      </c>
      <c r="AQ175" s="406">
        <f t="shared" si="74"/>
        <v>21.215</v>
      </c>
      <c r="AR175" s="406" t="b">
        <f t="shared" si="75"/>
        <v>0</v>
      </c>
      <c r="AS175" s="404" t="str">
        <f>INDEX('Org2567'!$BM:$BM,MATCH(Raw_DATA!A175,'Org2567'!$D:$D,0))</f>
        <v>รพศ.A B&gt;700to1000</v>
      </c>
      <c r="AT175" s="404">
        <f>INDEX('Org2567'!$BL:$BL,MATCH(Raw_DATA!A175,'Org2567'!$D:$D,0))</f>
        <v>19</v>
      </c>
      <c r="AU175" s="113"/>
      <c r="AV175" s="101">
        <v>72.2</v>
      </c>
      <c r="AW175" s="101">
        <v>32.85</v>
      </c>
      <c r="AX175" s="101">
        <v>69.849999999999994</v>
      </c>
      <c r="AY175" s="101">
        <v>75.02</v>
      </c>
      <c r="AZ175" s="101">
        <v>21.28</v>
      </c>
    </row>
    <row r="176" spans="1:52" x14ac:dyDescent="0.7">
      <c r="A176" s="101" t="s">
        <v>191</v>
      </c>
      <c r="B176" s="101" t="s">
        <v>1410</v>
      </c>
      <c r="C176" s="111" t="str">
        <f>IF(A176="","",INDEX(ID!P:P,MATCH(Raw_DATA!A176,ID!A:A,0)))</f>
        <v>รพช.F2 P&lt;=30,000</v>
      </c>
      <c r="D176" s="101">
        <f>IF(A176="","",INDEX(ID!M:M,MATCH(Raw_DATA!A176,ID!A:A,0)))</f>
        <v>5</v>
      </c>
      <c r="E176" s="112">
        <v>3.17</v>
      </c>
      <c r="F176" s="112">
        <v>2.94</v>
      </c>
      <c r="G176" s="112">
        <v>2.36</v>
      </c>
      <c r="H176" s="112">
        <v>35092533.880000003</v>
      </c>
      <c r="I176" s="112">
        <v>3801311.84</v>
      </c>
      <c r="J176" s="112">
        <v>-4124419.69</v>
      </c>
      <c r="K176" s="112">
        <v>22037941.399999999</v>
      </c>
      <c r="L176" s="112">
        <v>-3.84</v>
      </c>
      <c r="M176" s="112">
        <v>3.17</v>
      </c>
      <c r="N176" s="112">
        <f t="shared" si="76"/>
        <v>152</v>
      </c>
      <c r="O176" s="112">
        <f t="shared" si="77"/>
        <v>61</v>
      </c>
      <c r="P176" s="112">
        <f t="shared" si="78"/>
        <v>55</v>
      </c>
      <c r="Q176" s="112">
        <f t="shared" si="79"/>
        <v>122</v>
      </c>
      <c r="R176" s="112">
        <f t="shared" si="80"/>
        <v>87</v>
      </c>
      <c r="S176" s="112" cm="1">
        <f t="array" ref="S176">_xlfn.QUARTILE.EXC(IF($D$5:$D$906=$D176,$L$5:$L$906),1)</f>
        <v>-9.4075000000000006</v>
      </c>
      <c r="T176" s="112" cm="1">
        <f t="array" ref="T176">_xlfn.QUARTILE.EXC(IF($D$5:$D$906=$D176,$L$5:$L$906),3)</f>
        <v>1.645</v>
      </c>
      <c r="U176" s="112">
        <f t="shared" si="60"/>
        <v>11.0525</v>
      </c>
      <c r="V176" s="112">
        <f t="shared" si="61"/>
        <v>-25.986249999999998</v>
      </c>
      <c r="W176" s="112">
        <f t="shared" si="62"/>
        <v>18.223749999999999</v>
      </c>
      <c r="X176" s="112" t="b">
        <f t="shared" si="63"/>
        <v>0</v>
      </c>
      <c r="Y176" s="112" cm="1">
        <f t="array" ref="Y176">_xlfn.QUARTILE.EXC(IF($D$5:$D$906=$D176,$M$5:$M$906),1)</f>
        <v>-18.744999999999997</v>
      </c>
      <c r="Z176" s="112" cm="1">
        <f t="array" ref="Z176">_xlfn.QUARTILE.EXC(IF($D$5:$D$906=$D176,$M$5:$M$906),3)</f>
        <v>-2.7</v>
      </c>
      <c r="AA176" s="112">
        <f t="shared" si="64"/>
        <v>16.044999999999998</v>
      </c>
      <c r="AB176" s="112">
        <f t="shared" si="65"/>
        <v>-42.812499999999993</v>
      </c>
      <c r="AC176" s="112">
        <f t="shared" si="66"/>
        <v>21.367499999999996</v>
      </c>
      <c r="AD176" s="112" t="b">
        <f t="shared" si="67"/>
        <v>0</v>
      </c>
      <c r="AE176" s="101">
        <f t="shared" si="58"/>
        <v>0</v>
      </c>
      <c r="AF176" s="101">
        <f t="shared" si="59"/>
        <v>1</v>
      </c>
      <c r="AG176" s="406" cm="1">
        <f t="array" ref="AG176">_xlfn.QUARTILE.EXC(IF($AT$5:$AT$906=$AT176,$L$5:$L$906),1)</f>
        <v>-9.4075000000000006</v>
      </c>
      <c r="AH176" s="406" cm="1">
        <f t="array" ref="AH176">_xlfn.QUARTILE.EXC(IF($AT$5:$AT$906=$AT176,$L$5:$L$906),3)</f>
        <v>1.645</v>
      </c>
      <c r="AI176" s="406">
        <f t="shared" si="68"/>
        <v>11.0525</v>
      </c>
      <c r="AJ176" s="406">
        <f t="shared" si="69"/>
        <v>-25.986249999999998</v>
      </c>
      <c r="AK176" s="406">
        <f t="shared" si="70"/>
        <v>18.223749999999999</v>
      </c>
      <c r="AL176" s="406" t="b">
        <f t="shared" si="71"/>
        <v>0</v>
      </c>
      <c r="AM176" s="406" cm="1">
        <f t="array" ref="AM176">_xlfn.QUARTILE.EXC(IF($AT$5:$AT$906=$AT176,$M$5:$M$906),1)</f>
        <v>-18.744999999999997</v>
      </c>
      <c r="AN176" s="406" cm="1">
        <f t="array" ref="AN176">_xlfn.QUARTILE.EXC(IF($AT$5:$AT$906=$AT176,$M$5:$M$906),3)</f>
        <v>-2.7</v>
      </c>
      <c r="AO176" s="406">
        <f t="shared" si="72"/>
        <v>16.044999999999998</v>
      </c>
      <c r="AP176" s="406">
        <f t="shared" si="73"/>
        <v>-42.812499999999993</v>
      </c>
      <c r="AQ176" s="406">
        <f t="shared" si="74"/>
        <v>21.367499999999996</v>
      </c>
      <c r="AR176" s="406" t="b">
        <f t="shared" si="75"/>
        <v>0</v>
      </c>
      <c r="AS176" s="404" t="str">
        <f>INDEX('Org2567'!$BM:$BM,MATCH(Raw_DATA!A176,'Org2567'!$D:$D,0))</f>
        <v>รพช.F2 P&lt;=30,000</v>
      </c>
      <c r="AT176" s="404">
        <f>INDEX('Org2567'!$BL:$BL,MATCH(Raw_DATA!A176,'Org2567'!$D:$D,0))</f>
        <v>5</v>
      </c>
      <c r="AU176" s="113"/>
      <c r="AV176" s="101">
        <v>151.91999999999999</v>
      </c>
      <c r="AW176" s="101">
        <v>61.28</v>
      </c>
      <c r="AX176" s="101">
        <v>54.66</v>
      </c>
      <c r="AY176" s="101">
        <v>121.54</v>
      </c>
      <c r="AZ176" s="101">
        <v>86.7</v>
      </c>
    </row>
    <row r="177" spans="1:52" x14ac:dyDescent="0.7">
      <c r="A177" s="101" t="s">
        <v>192</v>
      </c>
      <c r="B177" s="101" t="s">
        <v>1413</v>
      </c>
      <c r="C177" s="111" t="str">
        <f>IF(A177="","",INDEX(ID!P:P,MATCH(Raw_DATA!A177,ID!A:A,0)))</f>
        <v>รพช.F1 P&lt;=50,000</v>
      </c>
      <c r="D177" s="101">
        <f>IF(A177="","",INDEX(ID!M:M,MATCH(Raw_DATA!A177,ID!A:A,0)))</f>
        <v>9</v>
      </c>
      <c r="E177" s="112">
        <v>3.51</v>
      </c>
      <c r="F177" s="112">
        <v>3.33</v>
      </c>
      <c r="G177" s="112">
        <v>2.84</v>
      </c>
      <c r="H177" s="112">
        <v>71172029.549999997</v>
      </c>
      <c r="I177" s="112">
        <v>-11426991.470000001</v>
      </c>
      <c r="J177" s="112">
        <v>-6142249.3600000003</v>
      </c>
      <c r="K177" s="112">
        <v>52390815.93</v>
      </c>
      <c r="L177" s="112">
        <v>-3.88</v>
      </c>
      <c r="M177" s="112">
        <v>-6.06</v>
      </c>
      <c r="N177" s="112">
        <f t="shared" si="76"/>
        <v>140</v>
      </c>
      <c r="O177" s="112">
        <f t="shared" si="77"/>
        <v>43</v>
      </c>
      <c r="P177" s="112">
        <f t="shared" si="78"/>
        <v>64</v>
      </c>
      <c r="Q177" s="112">
        <f t="shared" si="79"/>
        <v>40</v>
      </c>
      <c r="R177" s="112">
        <f t="shared" si="80"/>
        <v>47</v>
      </c>
      <c r="S177" s="112" cm="1">
        <f t="array" ref="S177">_xlfn.QUARTILE.EXC(IF($D$5:$D$906=$D177,$L$5:$L$906),1)</f>
        <v>-8.26</v>
      </c>
      <c r="T177" s="112" cm="1">
        <f t="array" ref="T177">_xlfn.QUARTILE.EXC(IF($D$5:$D$906=$D177,$L$5:$L$906),3)</f>
        <v>3.2450000000000001</v>
      </c>
      <c r="U177" s="112">
        <f t="shared" si="60"/>
        <v>11.504999999999999</v>
      </c>
      <c r="V177" s="112">
        <f t="shared" si="61"/>
        <v>-25.517499999999998</v>
      </c>
      <c r="W177" s="112">
        <f t="shared" si="62"/>
        <v>20.502500000000001</v>
      </c>
      <c r="X177" s="112" t="b">
        <f t="shared" si="63"/>
        <v>0</v>
      </c>
      <c r="Y177" s="112" cm="1">
        <f t="array" ref="Y177">_xlfn.QUARTILE.EXC(IF($D$5:$D$906=$D177,$M$5:$M$906),1)</f>
        <v>-12.452500000000001</v>
      </c>
      <c r="Z177" s="112" cm="1">
        <f t="array" ref="Z177">_xlfn.QUARTILE.EXC(IF($D$5:$D$906=$D177,$M$5:$M$906),3)</f>
        <v>0.39</v>
      </c>
      <c r="AA177" s="112">
        <f t="shared" si="64"/>
        <v>12.842500000000001</v>
      </c>
      <c r="AB177" s="112">
        <f t="shared" si="65"/>
        <v>-31.716250000000002</v>
      </c>
      <c r="AC177" s="112">
        <f t="shared" si="66"/>
        <v>19.653750000000002</v>
      </c>
      <c r="AD177" s="112" t="b">
        <f t="shared" si="67"/>
        <v>0</v>
      </c>
      <c r="AE177" s="101">
        <f t="shared" si="58"/>
        <v>1</v>
      </c>
      <c r="AF177" s="101">
        <f t="shared" si="59"/>
        <v>1</v>
      </c>
      <c r="AG177" s="406" cm="1">
        <f t="array" ref="AG177">_xlfn.QUARTILE.EXC(IF($AT$5:$AT$906=$AT177,$L$5:$L$906),1)</f>
        <v>-8.26</v>
      </c>
      <c r="AH177" s="406" cm="1">
        <f t="array" ref="AH177">_xlfn.QUARTILE.EXC(IF($AT$5:$AT$906=$AT177,$L$5:$L$906),3)</f>
        <v>3.2450000000000001</v>
      </c>
      <c r="AI177" s="406">
        <f t="shared" si="68"/>
        <v>11.504999999999999</v>
      </c>
      <c r="AJ177" s="406">
        <f t="shared" si="69"/>
        <v>-25.517499999999998</v>
      </c>
      <c r="AK177" s="406">
        <f t="shared" si="70"/>
        <v>20.502500000000001</v>
      </c>
      <c r="AL177" s="406" t="b">
        <f t="shared" si="71"/>
        <v>0</v>
      </c>
      <c r="AM177" s="406" cm="1">
        <f t="array" ref="AM177">_xlfn.QUARTILE.EXC(IF($AT$5:$AT$906=$AT177,$M$5:$M$906),1)</f>
        <v>-12.452500000000001</v>
      </c>
      <c r="AN177" s="406" cm="1">
        <f t="array" ref="AN177">_xlfn.QUARTILE.EXC(IF($AT$5:$AT$906=$AT177,$M$5:$M$906),3)</f>
        <v>0.39</v>
      </c>
      <c r="AO177" s="406">
        <f t="shared" si="72"/>
        <v>12.842500000000001</v>
      </c>
      <c r="AP177" s="406">
        <f t="shared" si="73"/>
        <v>-31.716250000000002</v>
      </c>
      <c r="AQ177" s="406">
        <f t="shared" si="74"/>
        <v>19.653750000000002</v>
      </c>
      <c r="AR177" s="406" t="b">
        <f t="shared" si="75"/>
        <v>0</v>
      </c>
      <c r="AS177" s="404" t="str">
        <f>INDEX('Org2567'!$BM:$BM,MATCH(Raw_DATA!A177,'Org2567'!$D:$D,0))</f>
        <v>รพช.F1 P&lt;=50,000</v>
      </c>
      <c r="AT177" s="404">
        <f>INDEX('Org2567'!$BL:$BL,MATCH(Raw_DATA!A177,'Org2567'!$D:$D,0))</f>
        <v>9</v>
      </c>
      <c r="AU177" s="113"/>
      <c r="AV177" s="101">
        <v>140.16</v>
      </c>
      <c r="AW177" s="101">
        <v>42.71</v>
      </c>
      <c r="AX177" s="101">
        <v>64.45</v>
      </c>
      <c r="AY177" s="101">
        <v>40.33</v>
      </c>
      <c r="AZ177" s="101">
        <v>46.93</v>
      </c>
    </row>
    <row r="178" spans="1:52" x14ac:dyDescent="0.7">
      <c r="A178" s="101" t="s">
        <v>193</v>
      </c>
      <c r="B178" s="101" t="s">
        <v>1416</v>
      </c>
      <c r="C178" s="111" t="str">
        <f>IF(A178="","",INDEX(ID!P:P,MATCH(Raw_DATA!A178,ID!A:A,0)))</f>
        <v>รพช.F2 P30,000-60,000</v>
      </c>
      <c r="D178" s="101">
        <f>IF(A178="","",INDEX(ID!M:M,MATCH(Raw_DATA!A178,ID!A:A,0)))</f>
        <v>6</v>
      </c>
      <c r="E178" s="112">
        <v>1.97</v>
      </c>
      <c r="F178" s="112">
        <v>1.77</v>
      </c>
      <c r="G178" s="112">
        <v>1.45</v>
      </c>
      <c r="H178" s="112">
        <v>23148965.059999999</v>
      </c>
      <c r="I178" s="112">
        <v>-8293077.1299999999</v>
      </c>
      <c r="J178" s="112">
        <v>-3920766.69</v>
      </c>
      <c r="K178" s="112">
        <v>10615395.949999999</v>
      </c>
      <c r="L178" s="112">
        <v>-2.67</v>
      </c>
      <c r="M178" s="112">
        <v>-6.36</v>
      </c>
      <c r="N178" s="112">
        <f t="shared" si="76"/>
        <v>155</v>
      </c>
      <c r="O178" s="112">
        <f t="shared" si="77"/>
        <v>35</v>
      </c>
      <c r="P178" s="112">
        <f t="shared" si="78"/>
        <v>45</v>
      </c>
      <c r="Q178" s="112">
        <f t="shared" si="79"/>
        <v>145</v>
      </c>
      <c r="R178" s="112">
        <f t="shared" si="80"/>
        <v>43</v>
      </c>
      <c r="S178" s="112" cm="1">
        <f t="array" ref="S178">_xlfn.QUARTILE.EXC(IF($D$5:$D$906=$D178,$L$5:$L$906),1)</f>
        <v>-10.317499999999999</v>
      </c>
      <c r="T178" s="112" cm="1">
        <f t="array" ref="T178">_xlfn.QUARTILE.EXC(IF($D$5:$D$906=$D178,$L$5:$L$906),3)</f>
        <v>1.0349999999999999</v>
      </c>
      <c r="U178" s="112">
        <f t="shared" si="60"/>
        <v>11.352499999999999</v>
      </c>
      <c r="V178" s="112">
        <f t="shared" si="61"/>
        <v>-27.346249999999998</v>
      </c>
      <c r="W178" s="112">
        <f t="shared" si="62"/>
        <v>18.063749999999999</v>
      </c>
      <c r="X178" s="112" t="b">
        <f t="shared" si="63"/>
        <v>0</v>
      </c>
      <c r="Y178" s="112" cm="1">
        <f t="array" ref="Y178">_xlfn.QUARTILE.EXC(IF($D$5:$D$906=$D178,$M$5:$M$906),1)</f>
        <v>-15.98</v>
      </c>
      <c r="Z178" s="112" cm="1">
        <f t="array" ref="Z178">_xlfn.QUARTILE.EXC(IF($D$5:$D$906=$D178,$M$5:$M$906),3)</f>
        <v>-2.4</v>
      </c>
      <c r="AA178" s="112">
        <f t="shared" si="64"/>
        <v>13.58</v>
      </c>
      <c r="AB178" s="112">
        <f t="shared" si="65"/>
        <v>-36.35</v>
      </c>
      <c r="AC178" s="112">
        <f t="shared" si="66"/>
        <v>17.970000000000002</v>
      </c>
      <c r="AD178" s="112" t="b">
        <f t="shared" si="67"/>
        <v>0</v>
      </c>
      <c r="AE178" s="101">
        <f t="shared" si="58"/>
        <v>1</v>
      </c>
      <c r="AF178" s="101">
        <f t="shared" si="59"/>
        <v>1</v>
      </c>
      <c r="AG178" s="406" cm="1">
        <f t="array" ref="AG178">_xlfn.QUARTILE.EXC(IF($AT$5:$AT$906=$AT178,$L$5:$L$906),1)</f>
        <v>-9.3850000000000016</v>
      </c>
      <c r="AH178" s="406" cm="1">
        <f t="array" ref="AH178">_xlfn.QUARTILE.EXC(IF($AT$5:$AT$906=$AT178,$L$5:$L$906),3)</f>
        <v>1.2250000000000001</v>
      </c>
      <c r="AI178" s="406">
        <f t="shared" si="68"/>
        <v>10.610000000000001</v>
      </c>
      <c r="AJ178" s="406">
        <f t="shared" si="69"/>
        <v>-25.300000000000004</v>
      </c>
      <c r="AK178" s="406">
        <f t="shared" si="70"/>
        <v>17.140000000000004</v>
      </c>
      <c r="AL178" s="406" t="b">
        <f t="shared" si="71"/>
        <v>0</v>
      </c>
      <c r="AM178" s="406" cm="1">
        <f t="array" ref="AM178">_xlfn.QUARTILE.EXC(IF($AT$5:$AT$906=$AT178,$M$5:$M$906),1)</f>
        <v>-15.515000000000001</v>
      </c>
      <c r="AN178" s="406" cm="1">
        <f t="array" ref="AN178">_xlfn.QUARTILE.EXC(IF($AT$5:$AT$906=$AT178,$M$5:$M$906),3)</f>
        <v>-2.2599999999999998</v>
      </c>
      <c r="AO178" s="406">
        <f t="shared" si="72"/>
        <v>13.255000000000001</v>
      </c>
      <c r="AP178" s="406">
        <f t="shared" si="73"/>
        <v>-35.397500000000001</v>
      </c>
      <c r="AQ178" s="406">
        <f t="shared" si="74"/>
        <v>17.622500000000002</v>
      </c>
      <c r="AR178" s="406" t="b">
        <f t="shared" si="75"/>
        <v>0</v>
      </c>
      <c r="AS178" s="404" t="str">
        <f>INDEX('Org2567'!$BM:$BM,MATCH(Raw_DATA!A178,'Org2567'!$D:$D,0))</f>
        <v>รพช.F2 P30,000-60,000</v>
      </c>
      <c r="AT178" s="404">
        <f>INDEX('Org2567'!$BL:$BL,MATCH(Raw_DATA!A178,'Org2567'!$D:$D,0))</f>
        <v>6</v>
      </c>
      <c r="AU178" s="113"/>
      <c r="AV178" s="101">
        <v>155.02000000000001</v>
      </c>
      <c r="AW178" s="101">
        <v>35.44</v>
      </c>
      <c r="AX178" s="101">
        <v>45.07</v>
      </c>
      <c r="AY178" s="101">
        <v>144.78</v>
      </c>
      <c r="AZ178" s="101">
        <v>43.48</v>
      </c>
    </row>
    <row r="179" spans="1:52" x14ac:dyDescent="0.7">
      <c r="A179" s="101" t="s">
        <v>194</v>
      </c>
      <c r="B179" s="101" t="s">
        <v>1419</v>
      </c>
      <c r="C179" s="111" t="str">
        <f>IF(A179="","",INDEX(ID!P:P,MATCH(Raw_DATA!A179,ID!A:A,0)))</f>
        <v>รพช.F1 P50,000-100,000</v>
      </c>
      <c r="D179" s="101">
        <f>IF(A179="","",INDEX(ID!M:M,MATCH(Raw_DATA!A179,ID!A:A,0)))</f>
        <v>10</v>
      </c>
      <c r="E179" s="112">
        <v>4.55</v>
      </c>
      <c r="F179" s="112">
        <v>4.38</v>
      </c>
      <c r="G179" s="112">
        <v>3.52</v>
      </c>
      <c r="H179" s="112">
        <v>101837553.98</v>
      </c>
      <c r="I179" s="112">
        <v>-13750225.210000001</v>
      </c>
      <c r="J179" s="112">
        <v>-13158868.539999999</v>
      </c>
      <c r="K179" s="112">
        <v>72267366.950000003</v>
      </c>
      <c r="L179" s="112">
        <v>-6.34</v>
      </c>
      <c r="M179" s="112">
        <v>-6.09</v>
      </c>
      <c r="N179" s="112">
        <f t="shared" si="76"/>
        <v>115</v>
      </c>
      <c r="O179" s="112">
        <f t="shared" si="77"/>
        <v>35</v>
      </c>
      <c r="P179" s="112">
        <f t="shared" si="78"/>
        <v>149</v>
      </c>
      <c r="Q179" s="112">
        <f t="shared" si="79"/>
        <v>100</v>
      </c>
      <c r="R179" s="112">
        <f t="shared" si="80"/>
        <v>37</v>
      </c>
      <c r="S179" s="112" cm="1">
        <f t="array" ref="S179">_xlfn.QUARTILE.EXC(IF($D$5:$D$906=$D179,$L$5:$L$906),1)</f>
        <v>-10.594999999999999</v>
      </c>
      <c r="T179" s="112" cm="1">
        <f t="array" ref="T179">_xlfn.QUARTILE.EXC(IF($D$5:$D$906=$D179,$L$5:$L$906),3)</f>
        <v>0.95</v>
      </c>
      <c r="U179" s="112">
        <f t="shared" si="60"/>
        <v>11.544999999999998</v>
      </c>
      <c r="V179" s="112">
        <f t="shared" si="61"/>
        <v>-27.912499999999994</v>
      </c>
      <c r="W179" s="112">
        <f t="shared" si="62"/>
        <v>18.267499999999995</v>
      </c>
      <c r="X179" s="112" t="b">
        <f t="shared" si="63"/>
        <v>0</v>
      </c>
      <c r="Y179" s="112" cm="1">
        <f t="array" ref="Y179">_xlfn.QUARTILE.EXC(IF($D$5:$D$906=$D179,$M$5:$M$906),1)</f>
        <v>-17.670000000000002</v>
      </c>
      <c r="Z179" s="112" cm="1">
        <f t="array" ref="Z179">_xlfn.QUARTILE.EXC(IF($D$5:$D$906=$D179,$M$5:$M$906),3)</f>
        <v>-3.92</v>
      </c>
      <c r="AA179" s="112">
        <f t="shared" si="64"/>
        <v>13.750000000000002</v>
      </c>
      <c r="AB179" s="112">
        <f t="shared" si="65"/>
        <v>-38.295000000000002</v>
      </c>
      <c r="AC179" s="112">
        <f t="shared" si="66"/>
        <v>16.705000000000005</v>
      </c>
      <c r="AD179" s="112" t="b">
        <f t="shared" si="67"/>
        <v>0</v>
      </c>
      <c r="AE179" s="101">
        <f t="shared" si="58"/>
        <v>1</v>
      </c>
      <c r="AF179" s="101">
        <f t="shared" si="59"/>
        <v>1</v>
      </c>
      <c r="AG179" s="406" cm="1">
        <f t="array" ref="AG179">_xlfn.QUARTILE.EXC(IF($AT$5:$AT$906=$AT179,$L$5:$L$906),1)</f>
        <v>-10.594999999999999</v>
      </c>
      <c r="AH179" s="406" cm="1">
        <f t="array" ref="AH179">_xlfn.QUARTILE.EXC(IF($AT$5:$AT$906=$AT179,$L$5:$L$906),3)</f>
        <v>0.95</v>
      </c>
      <c r="AI179" s="406">
        <f t="shared" si="68"/>
        <v>11.544999999999998</v>
      </c>
      <c r="AJ179" s="406">
        <f t="shared" si="69"/>
        <v>-27.912499999999994</v>
      </c>
      <c r="AK179" s="406">
        <f t="shared" si="70"/>
        <v>18.267499999999995</v>
      </c>
      <c r="AL179" s="406" t="b">
        <f t="shared" si="71"/>
        <v>0</v>
      </c>
      <c r="AM179" s="406" cm="1">
        <f t="array" ref="AM179">_xlfn.QUARTILE.EXC(IF($AT$5:$AT$906=$AT179,$M$5:$M$906),1)</f>
        <v>-17.670000000000002</v>
      </c>
      <c r="AN179" s="406" cm="1">
        <f t="array" ref="AN179">_xlfn.QUARTILE.EXC(IF($AT$5:$AT$906=$AT179,$M$5:$M$906),3)</f>
        <v>-3.92</v>
      </c>
      <c r="AO179" s="406">
        <f t="shared" si="72"/>
        <v>13.750000000000002</v>
      </c>
      <c r="AP179" s="406">
        <f t="shared" si="73"/>
        <v>-38.295000000000002</v>
      </c>
      <c r="AQ179" s="406">
        <f t="shared" si="74"/>
        <v>16.705000000000005</v>
      </c>
      <c r="AR179" s="406" t="b">
        <f t="shared" si="75"/>
        <v>0</v>
      </c>
      <c r="AS179" s="404" t="str">
        <f>INDEX('Org2567'!$BM:$BM,MATCH(Raw_DATA!A179,'Org2567'!$D:$D,0))</f>
        <v>รพช.F1 P50,000-100,000</v>
      </c>
      <c r="AT179" s="404">
        <f>INDEX('Org2567'!$BL:$BL,MATCH(Raw_DATA!A179,'Org2567'!$D:$D,0))</f>
        <v>10</v>
      </c>
      <c r="AU179" s="113"/>
      <c r="AV179" s="101">
        <v>114.56</v>
      </c>
      <c r="AW179" s="101">
        <v>35.36</v>
      </c>
      <c r="AX179" s="101">
        <v>148.66999999999999</v>
      </c>
      <c r="AY179" s="101">
        <v>100.49</v>
      </c>
      <c r="AZ179" s="101">
        <v>36.56</v>
      </c>
    </row>
    <row r="180" spans="1:52" x14ac:dyDescent="0.7">
      <c r="A180" s="101" t="s">
        <v>195</v>
      </c>
      <c r="B180" s="101" t="s">
        <v>1422</v>
      </c>
      <c r="C180" s="111" t="str">
        <f>IF(A180="","",INDEX(ID!P:P,MATCH(Raw_DATA!A180,ID!A:A,0)))</f>
        <v>รพช.F2 P&lt;=30,000</v>
      </c>
      <c r="D180" s="101">
        <f>IF(A180="","",INDEX(ID!M:M,MATCH(Raw_DATA!A180,ID!A:A,0)))</f>
        <v>5</v>
      </c>
      <c r="E180" s="112">
        <v>3.27</v>
      </c>
      <c r="F180" s="112">
        <v>3.05</v>
      </c>
      <c r="G180" s="112">
        <v>2.35</v>
      </c>
      <c r="H180" s="112">
        <v>23576941.760000002</v>
      </c>
      <c r="I180" s="112">
        <v>-6836120.5300000003</v>
      </c>
      <c r="J180" s="112">
        <v>-7056202.3499999996</v>
      </c>
      <c r="K180" s="112">
        <v>14046020.08</v>
      </c>
      <c r="L180" s="112">
        <v>-7.92</v>
      </c>
      <c r="M180" s="112">
        <v>-11.38</v>
      </c>
      <c r="N180" s="112">
        <f t="shared" si="76"/>
        <v>106</v>
      </c>
      <c r="O180" s="112">
        <f t="shared" si="77"/>
        <v>53</v>
      </c>
      <c r="P180" s="112">
        <f t="shared" si="78"/>
        <v>39</v>
      </c>
      <c r="Q180" s="112">
        <f t="shared" si="79"/>
        <v>147</v>
      </c>
      <c r="R180" s="112">
        <f t="shared" si="80"/>
        <v>52</v>
      </c>
      <c r="S180" s="112" cm="1">
        <f t="array" ref="S180">_xlfn.QUARTILE.EXC(IF($D$5:$D$906=$D180,$L$5:$L$906),1)</f>
        <v>-9.4075000000000006</v>
      </c>
      <c r="T180" s="112" cm="1">
        <f t="array" ref="T180">_xlfn.QUARTILE.EXC(IF($D$5:$D$906=$D180,$L$5:$L$906),3)</f>
        <v>1.645</v>
      </c>
      <c r="U180" s="112">
        <f t="shared" si="60"/>
        <v>11.0525</v>
      </c>
      <c r="V180" s="112">
        <f t="shared" si="61"/>
        <v>-25.986249999999998</v>
      </c>
      <c r="W180" s="112">
        <f t="shared" si="62"/>
        <v>18.223749999999999</v>
      </c>
      <c r="X180" s="112" t="b">
        <f t="shared" si="63"/>
        <v>0</v>
      </c>
      <c r="Y180" s="112" cm="1">
        <f t="array" ref="Y180">_xlfn.QUARTILE.EXC(IF($D$5:$D$906=$D180,$M$5:$M$906),1)</f>
        <v>-18.744999999999997</v>
      </c>
      <c r="Z180" s="112" cm="1">
        <f t="array" ref="Z180">_xlfn.QUARTILE.EXC(IF($D$5:$D$906=$D180,$M$5:$M$906),3)</f>
        <v>-2.7</v>
      </c>
      <c r="AA180" s="112">
        <f t="shared" si="64"/>
        <v>16.044999999999998</v>
      </c>
      <c r="AB180" s="112">
        <f t="shared" si="65"/>
        <v>-42.812499999999993</v>
      </c>
      <c r="AC180" s="112">
        <f t="shared" si="66"/>
        <v>21.367499999999996</v>
      </c>
      <c r="AD180" s="112" t="b">
        <f t="shared" si="67"/>
        <v>0</v>
      </c>
      <c r="AE180" s="101">
        <f t="shared" si="58"/>
        <v>1</v>
      </c>
      <c r="AF180" s="101">
        <f t="shared" si="59"/>
        <v>1</v>
      </c>
      <c r="AG180" s="406" cm="1">
        <f t="array" ref="AG180">_xlfn.QUARTILE.EXC(IF($AT$5:$AT$906=$AT180,$L$5:$L$906),1)</f>
        <v>-9.4075000000000006</v>
      </c>
      <c r="AH180" s="406" cm="1">
        <f t="array" ref="AH180">_xlfn.QUARTILE.EXC(IF($AT$5:$AT$906=$AT180,$L$5:$L$906),3)</f>
        <v>1.645</v>
      </c>
      <c r="AI180" s="406">
        <f t="shared" si="68"/>
        <v>11.0525</v>
      </c>
      <c r="AJ180" s="406">
        <f t="shared" si="69"/>
        <v>-25.986249999999998</v>
      </c>
      <c r="AK180" s="406">
        <f t="shared" si="70"/>
        <v>18.223749999999999</v>
      </c>
      <c r="AL180" s="406" t="b">
        <f t="shared" si="71"/>
        <v>0</v>
      </c>
      <c r="AM180" s="406" cm="1">
        <f t="array" ref="AM180">_xlfn.QUARTILE.EXC(IF($AT$5:$AT$906=$AT180,$M$5:$M$906),1)</f>
        <v>-18.744999999999997</v>
      </c>
      <c r="AN180" s="406" cm="1">
        <f t="array" ref="AN180">_xlfn.QUARTILE.EXC(IF($AT$5:$AT$906=$AT180,$M$5:$M$906),3)</f>
        <v>-2.7</v>
      </c>
      <c r="AO180" s="406">
        <f t="shared" si="72"/>
        <v>16.044999999999998</v>
      </c>
      <c r="AP180" s="406">
        <f t="shared" si="73"/>
        <v>-42.812499999999993</v>
      </c>
      <c r="AQ180" s="406">
        <f t="shared" si="74"/>
        <v>21.367499999999996</v>
      </c>
      <c r="AR180" s="406" t="b">
        <f t="shared" si="75"/>
        <v>0</v>
      </c>
      <c r="AS180" s="404" t="str">
        <f>INDEX('Org2567'!$BM:$BM,MATCH(Raw_DATA!A180,'Org2567'!$D:$D,0))</f>
        <v>รพช.F2 P&lt;=30,000</v>
      </c>
      <c r="AT180" s="404">
        <f>INDEX('Org2567'!$BL:$BL,MATCH(Raw_DATA!A180,'Org2567'!$D:$D,0))</f>
        <v>5</v>
      </c>
      <c r="AU180" s="113"/>
      <c r="AV180" s="101">
        <v>106.04</v>
      </c>
      <c r="AW180" s="101">
        <v>52.89</v>
      </c>
      <c r="AX180" s="101">
        <v>39.340000000000003</v>
      </c>
      <c r="AY180" s="101">
        <v>147.38</v>
      </c>
      <c r="AZ180" s="101">
        <v>51.64</v>
      </c>
    </row>
    <row r="181" spans="1:52" x14ac:dyDescent="0.7">
      <c r="A181" s="101" t="s">
        <v>196</v>
      </c>
      <c r="B181" s="101" t="s">
        <v>1425</v>
      </c>
      <c r="C181" s="111" t="str">
        <f>IF(A181="","",INDEX(ID!P:P,MATCH(Raw_DATA!A181,ID!A:A,0)))</f>
        <v>รพช.M2 B&lt;=100</v>
      </c>
      <c r="D181" s="101">
        <f>IF(A181="","",INDEX(ID!M:M,MATCH(Raw_DATA!A181,ID!A:A,0)))</f>
        <v>12</v>
      </c>
      <c r="E181" s="112">
        <v>2.4700000000000002</v>
      </c>
      <c r="F181" s="112">
        <v>2.31</v>
      </c>
      <c r="G181" s="112">
        <v>1.76</v>
      </c>
      <c r="H181" s="112">
        <v>65478254.07</v>
      </c>
      <c r="I181" s="112">
        <v>-2573995.91</v>
      </c>
      <c r="J181" s="112">
        <v>2759258.48</v>
      </c>
      <c r="K181" s="112">
        <v>33784349.049999997</v>
      </c>
      <c r="L181" s="112">
        <v>1.06</v>
      </c>
      <c r="M181" s="112">
        <v>-0.92</v>
      </c>
      <c r="N181" s="112">
        <f t="shared" si="76"/>
        <v>144</v>
      </c>
      <c r="O181" s="112">
        <f t="shared" si="77"/>
        <v>66</v>
      </c>
      <c r="P181" s="112">
        <f t="shared" si="78"/>
        <v>53</v>
      </c>
      <c r="Q181" s="112">
        <f t="shared" si="79"/>
        <v>152</v>
      </c>
      <c r="R181" s="112">
        <f t="shared" si="80"/>
        <v>40</v>
      </c>
      <c r="S181" s="112" cm="1">
        <f t="array" ref="S181">_xlfn.QUARTILE.EXC(IF($D$5:$D$906=$D181,$L$5:$L$906),1)</f>
        <v>-15.01</v>
      </c>
      <c r="T181" s="112" cm="1">
        <f t="array" ref="T181">_xlfn.QUARTILE.EXC(IF($D$5:$D$906=$D181,$L$5:$L$906),3)</f>
        <v>4.4000000000000004</v>
      </c>
      <c r="U181" s="112">
        <f t="shared" si="60"/>
        <v>19.41</v>
      </c>
      <c r="V181" s="112">
        <f t="shared" si="61"/>
        <v>-44.125</v>
      </c>
      <c r="W181" s="112">
        <f t="shared" si="62"/>
        <v>33.515000000000001</v>
      </c>
      <c r="X181" s="112" t="b">
        <f t="shared" si="63"/>
        <v>0</v>
      </c>
      <c r="Y181" s="112" cm="1">
        <f t="array" ref="Y181">_xlfn.QUARTILE.EXC(IF($D$5:$D$906=$D181,$M$5:$M$906),1)</f>
        <v>-15.23</v>
      </c>
      <c r="Z181" s="112" cm="1">
        <f t="array" ref="Z181">_xlfn.QUARTILE.EXC(IF($D$5:$D$906=$D181,$M$5:$M$906),3)</f>
        <v>-0.92</v>
      </c>
      <c r="AA181" s="112">
        <f t="shared" si="64"/>
        <v>14.31</v>
      </c>
      <c r="AB181" s="112">
        <f t="shared" si="65"/>
        <v>-36.695</v>
      </c>
      <c r="AC181" s="112">
        <f t="shared" si="66"/>
        <v>20.544999999999998</v>
      </c>
      <c r="AD181" s="112" t="b">
        <f t="shared" si="67"/>
        <v>0</v>
      </c>
      <c r="AE181" s="101">
        <f t="shared" si="58"/>
        <v>1</v>
      </c>
      <c r="AF181" s="101">
        <f t="shared" si="59"/>
        <v>0</v>
      </c>
      <c r="AG181" s="406" cm="1">
        <f t="array" ref="AG181">_xlfn.QUARTILE.EXC(IF($AT$5:$AT$906=$AT181,$L$5:$L$906),1)</f>
        <v>-15.01</v>
      </c>
      <c r="AH181" s="406" cm="1">
        <f t="array" ref="AH181">_xlfn.QUARTILE.EXC(IF($AT$5:$AT$906=$AT181,$L$5:$L$906),3)</f>
        <v>4.4000000000000004</v>
      </c>
      <c r="AI181" s="406">
        <f t="shared" si="68"/>
        <v>19.41</v>
      </c>
      <c r="AJ181" s="406">
        <f t="shared" si="69"/>
        <v>-44.125</v>
      </c>
      <c r="AK181" s="406">
        <f t="shared" si="70"/>
        <v>33.515000000000001</v>
      </c>
      <c r="AL181" s="406" t="b">
        <f t="shared" si="71"/>
        <v>0</v>
      </c>
      <c r="AM181" s="406" cm="1">
        <f t="array" ref="AM181">_xlfn.QUARTILE.EXC(IF($AT$5:$AT$906=$AT181,$M$5:$M$906),1)</f>
        <v>-15.23</v>
      </c>
      <c r="AN181" s="406" cm="1">
        <f t="array" ref="AN181">_xlfn.QUARTILE.EXC(IF($AT$5:$AT$906=$AT181,$M$5:$M$906),3)</f>
        <v>-0.92</v>
      </c>
      <c r="AO181" s="406">
        <f t="shared" si="72"/>
        <v>14.31</v>
      </c>
      <c r="AP181" s="406">
        <f t="shared" si="73"/>
        <v>-36.695</v>
      </c>
      <c r="AQ181" s="406">
        <f t="shared" si="74"/>
        <v>20.544999999999998</v>
      </c>
      <c r="AR181" s="406" t="b">
        <f t="shared" si="75"/>
        <v>0</v>
      </c>
      <c r="AS181" s="404" t="str">
        <f>INDEX('Org2567'!$BM:$BM,MATCH(Raw_DATA!A181,'Org2567'!$D:$D,0))</f>
        <v>รพช.M2 B&lt;=100</v>
      </c>
      <c r="AT181" s="404">
        <f>INDEX('Org2567'!$BL:$BL,MATCH(Raw_DATA!A181,'Org2567'!$D:$D,0))</f>
        <v>12</v>
      </c>
      <c r="AU181" s="113"/>
      <c r="AV181" s="101">
        <v>144.44999999999999</v>
      </c>
      <c r="AW181" s="101">
        <v>66.319999999999993</v>
      </c>
      <c r="AX181" s="101">
        <v>52.83</v>
      </c>
      <c r="AY181" s="101">
        <v>152.37</v>
      </c>
      <c r="AZ181" s="101">
        <v>39.659999999999997</v>
      </c>
    </row>
    <row r="182" spans="1:52" x14ac:dyDescent="0.7">
      <c r="A182" s="101" t="s">
        <v>197</v>
      </c>
      <c r="B182" s="101" t="s">
        <v>1428</v>
      </c>
      <c r="C182" s="111" t="str">
        <f>IF(A182="","",INDEX(ID!P:P,MATCH(Raw_DATA!A182,ID!A:A,0)))</f>
        <v>รพช.F1 P&lt;=50,000</v>
      </c>
      <c r="D182" s="101">
        <f>IF(A182="","",INDEX(ID!M:M,MATCH(Raw_DATA!A182,ID!A:A,0)))</f>
        <v>9</v>
      </c>
      <c r="E182" s="112">
        <v>1.99</v>
      </c>
      <c r="F182" s="112">
        <v>1.79</v>
      </c>
      <c r="G182" s="112">
        <v>1.1599999999999999</v>
      </c>
      <c r="H182" s="112">
        <v>23684828.84</v>
      </c>
      <c r="I182" s="112">
        <v>-12800556.060000001</v>
      </c>
      <c r="J182" s="112">
        <v>-4272184.7300000004</v>
      </c>
      <c r="K182" s="112">
        <v>3858456.93</v>
      </c>
      <c r="L182" s="112">
        <v>-2.77</v>
      </c>
      <c r="M182" s="112">
        <v>-12.2</v>
      </c>
      <c r="N182" s="112">
        <f t="shared" si="76"/>
        <v>131</v>
      </c>
      <c r="O182" s="112">
        <f t="shared" si="77"/>
        <v>49</v>
      </c>
      <c r="P182" s="112">
        <f t="shared" si="78"/>
        <v>209</v>
      </c>
      <c r="Q182" s="112">
        <f t="shared" si="79"/>
        <v>120</v>
      </c>
      <c r="R182" s="112">
        <f t="shared" si="80"/>
        <v>53</v>
      </c>
      <c r="S182" s="112" cm="1">
        <f t="array" ref="S182">_xlfn.QUARTILE.EXC(IF($D$5:$D$906=$D182,$L$5:$L$906),1)</f>
        <v>-8.26</v>
      </c>
      <c r="T182" s="112" cm="1">
        <f t="array" ref="T182">_xlfn.QUARTILE.EXC(IF($D$5:$D$906=$D182,$L$5:$L$906),3)</f>
        <v>3.2450000000000001</v>
      </c>
      <c r="U182" s="112">
        <f t="shared" si="60"/>
        <v>11.504999999999999</v>
      </c>
      <c r="V182" s="112">
        <f t="shared" si="61"/>
        <v>-25.517499999999998</v>
      </c>
      <c r="W182" s="112">
        <f t="shared" si="62"/>
        <v>20.502500000000001</v>
      </c>
      <c r="X182" s="112" t="b">
        <f t="shared" si="63"/>
        <v>0</v>
      </c>
      <c r="Y182" s="112" cm="1">
        <f t="array" ref="Y182">_xlfn.QUARTILE.EXC(IF($D$5:$D$906=$D182,$M$5:$M$906),1)</f>
        <v>-12.452500000000001</v>
      </c>
      <c r="Z182" s="112" cm="1">
        <f t="array" ref="Z182">_xlfn.QUARTILE.EXC(IF($D$5:$D$906=$D182,$M$5:$M$906),3)</f>
        <v>0.39</v>
      </c>
      <c r="AA182" s="112">
        <f t="shared" si="64"/>
        <v>12.842500000000001</v>
      </c>
      <c r="AB182" s="112">
        <f t="shared" si="65"/>
        <v>-31.716250000000002</v>
      </c>
      <c r="AC182" s="112">
        <f t="shared" si="66"/>
        <v>19.653750000000002</v>
      </c>
      <c r="AD182" s="112" t="b">
        <f t="shared" si="67"/>
        <v>0</v>
      </c>
      <c r="AE182" s="101">
        <f t="shared" si="58"/>
        <v>1</v>
      </c>
      <c r="AF182" s="101">
        <f t="shared" si="59"/>
        <v>1</v>
      </c>
      <c r="AG182" s="406" cm="1">
        <f t="array" ref="AG182">_xlfn.QUARTILE.EXC(IF($AT$5:$AT$906=$AT182,$L$5:$L$906),1)</f>
        <v>-8.26</v>
      </c>
      <c r="AH182" s="406" cm="1">
        <f t="array" ref="AH182">_xlfn.QUARTILE.EXC(IF($AT$5:$AT$906=$AT182,$L$5:$L$906),3)</f>
        <v>3.2450000000000001</v>
      </c>
      <c r="AI182" s="406">
        <f t="shared" si="68"/>
        <v>11.504999999999999</v>
      </c>
      <c r="AJ182" s="406">
        <f t="shared" si="69"/>
        <v>-25.517499999999998</v>
      </c>
      <c r="AK182" s="406">
        <f t="shared" si="70"/>
        <v>20.502500000000001</v>
      </c>
      <c r="AL182" s="406" t="b">
        <f t="shared" si="71"/>
        <v>0</v>
      </c>
      <c r="AM182" s="406" cm="1">
        <f t="array" ref="AM182">_xlfn.QUARTILE.EXC(IF($AT$5:$AT$906=$AT182,$M$5:$M$906),1)</f>
        <v>-12.452500000000001</v>
      </c>
      <c r="AN182" s="406" cm="1">
        <f t="array" ref="AN182">_xlfn.QUARTILE.EXC(IF($AT$5:$AT$906=$AT182,$M$5:$M$906),3)</f>
        <v>0.39</v>
      </c>
      <c r="AO182" s="406">
        <f t="shared" si="72"/>
        <v>12.842500000000001</v>
      </c>
      <c r="AP182" s="406">
        <f t="shared" si="73"/>
        <v>-31.716250000000002</v>
      </c>
      <c r="AQ182" s="406">
        <f t="shared" si="74"/>
        <v>19.653750000000002</v>
      </c>
      <c r="AR182" s="406" t="b">
        <f t="shared" si="75"/>
        <v>0</v>
      </c>
      <c r="AS182" s="404" t="str">
        <f>INDEX('Org2567'!$BM:$BM,MATCH(Raw_DATA!A182,'Org2567'!$D:$D,0))</f>
        <v>รพช.F1 P&lt;=50,000</v>
      </c>
      <c r="AT182" s="404">
        <f>INDEX('Org2567'!$BL:$BL,MATCH(Raw_DATA!A182,'Org2567'!$D:$D,0))</f>
        <v>9</v>
      </c>
      <c r="AU182" s="113"/>
      <c r="AV182" s="101">
        <v>131.13</v>
      </c>
      <c r="AW182" s="101">
        <v>49.33</v>
      </c>
      <c r="AX182" s="101">
        <v>209.42</v>
      </c>
      <c r="AY182" s="101">
        <v>120.22</v>
      </c>
      <c r="AZ182" s="101">
        <v>52.69</v>
      </c>
    </row>
    <row r="183" spans="1:52" x14ac:dyDescent="0.7">
      <c r="A183" s="101" t="s">
        <v>198</v>
      </c>
      <c r="B183" s="101" t="s">
        <v>1431</v>
      </c>
      <c r="C183" s="111" t="str">
        <f>IF(A183="","",INDEX(ID!P:P,MATCH(Raw_DATA!A183,ID!A:A,0)))</f>
        <v>รพช.F2 P30,000-60,000</v>
      </c>
      <c r="D183" s="101">
        <f>IF(A183="","",INDEX(ID!M:M,MATCH(Raw_DATA!A183,ID!A:A,0)))</f>
        <v>6</v>
      </c>
      <c r="E183" s="112">
        <v>5.65</v>
      </c>
      <c r="F183" s="112">
        <v>5.36</v>
      </c>
      <c r="G183" s="112">
        <v>4.76</v>
      </c>
      <c r="H183" s="112">
        <v>72527061.129999995</v>
      </c>
      <c r="I183" s="112">
        <v>-14540357.93</v>
      </c>
      <c r="J183" s="112">
        <v>-7922279.1200000001</v>
      </c>
      <c r="K183" s="112">
        <v>58640865.43</v>
      </c>
      <c r="L183" s="112">
        <v>-5.48</v>
      </c>
      <c r="M183" s="112">
        <v>-8.2799999999999994</v>
      </c>
      <c r="N183" s="112">
        <f t="shared" si="76"/>
        <v>115</v>
      </c>
      <c r="O183" s="112">
        <f t="shared" si="77"/>
        <v>43</v>
      </c>
      <c r="P183" s="112">
        <f t="shared" si="78"/>
        <v>57</v>
      </c>
      <c r="Q183" s="112">
        <f t="shared" si="79"/>
        <v>164</v>
      </c>
      <c r="R183" s="112">
        <f t="shared" si="80"/>
        <v>58</v>
      </c>
      <c r="S183" s="112" cm="1">
        <f t="array" ref="S183">_xlfn.QUARTILE.EXC(IF($D$5:$D$906=$D183,$L$5:$L$906),1)</f>
        <v>-10.317499999999999</v>
      </c>
      <c r="T183" s="112" cm="1">
        <f t="array" ref="T183">_xlfn.QUARTILE.EXC(IF($D$5:$D$906=$D183,$L$5:$L$906),3)</f>
        <v>1.0349999999999999</v>
      </c>
      <c r="U183" s="112">
        <f t="shared" si="60"/>
        <v>11.352499999999999</v>
      </c>
      <c r="V183" s="112">
        <f t="shared" si="61"/>
        <v>-27.346249999999998</v>
      </c>
      <c r="W183" s="112">
        <f t="shared" si="62"/>
        <v>18.063749999999999</v>
      </c>
      <c r="X183" s="112" t="b">
        <f t="shared" si="63"/>
        <v>0</v>
      </c>
      <c r="Y183" s="112" cm="1">
        <f t="array" ref="Y183">_xlfn.QUARTILE.EXC(IF($D$5:$D$906=$D183,$M$5:$M$906),1)</f>
        <v>-15.98</v>
      </c>
      <c r="Z183" s="112" cm="1">
        <f t="array" ref="Z183">_xlfn.QUARTILE.EXC(IF($D$5:$D$906=$D183,$M$5:$M$906),3)</f>
        <v>-2.4</v>
      </c>
      <c r="AA183" s="112">
        <f t="shared" si="64"/>
        <v>13.58</v>
      </c>
      <c r="AB183" s="112">
        <f t="shared" si="65"/>
        <v>-36.35</v>
      </c>
      <c r="AC183" s="112">
        <f t="shared" si="66"/>
        <v>17.970000000000002</v>
      </c>
      <c r="AD183" s="112" t="b">
        <f t="shared" si="67"/>
        <v>0</v>
      </c>
      <c r="AE183" s="101">
        <f t="shared" si="58"/>
        <v>1</v>
      </c>
      <c r="AF183" s="101">
        <f t="shared" si="59"/>
        <v>1</v>
      </c>
      <c r="AG183" s="406" cm="1">
        <f t="array" ref="AG183">_xlfn.QUARTILE.EXC(IF($AT$5:$AT$906=$AT183,$L$5:$L$906),1)</f>
        <v>-9.3850000000000016</v>
      </c>
      <c r="AH183" s="406" cm="1">
        <f t="array" ref="AH183">_xlfn.QUARTILE.EXC(IF($AT$5:$AT$906=$AT183,$L$5:$L$906),3)</f>
        <v>1.2250000000000001</v>
      </c>
      <c r="AI183" s="406">
        <f t="shared" si="68"/>
        <v>10.610000000000001</v>
      </c>
      <c r="AJ183" s="406">
        <f t="shared" si="69"/>
        <v>-25.300000000000004</v>
      </c>
      <c r="AK183" s="406">
        <f t="shared" si="70"/>
        <v>17.140000000000004</v>
      </c>
      <c r="AL183" s="406" t="b">
        <f t="shared" si="71"/>
        <v>0</v>
      </c>
      <c r="AM183" s="406" cm="1">
        <f t="array" ref="AM183">_xlfn.QUARTILE.EXC(IF($AT$5:$AT$906=$AT183,$M$5:$M$906),1)</f>
        <v>-15.515000000000001</v>
      </c>
      <c r="AN183" s="406" cm="1">
        <f t="array" ref="AN183">_xlfn.QUARTILE.EXC(IF($AT$5:$AT$906=$AT183,$M$5:$M$906),3)</f>
        <v>-2.2599999999999998</v>
      </c>
      <c r="AO183" s="406">
        <f t="shared" si="72"/>
        <v>13.255000000000001</v>
      </c>
      <c r="AP183" s="406">
        <f t="shared" si="73"/>
        <v>-35.397500000000001</v>
      </c>
      <c r="AQ183" s="406">
        <f t="shared" si="74"/>
        <v>17.622500000000002</v>
      </c>
      <c r="AR183" s="406" t="b">
        <f t="shared" si="75"/>
        <v>0</v>
      </c>
      <c r="AS183" s="404" t="str">
        <f>INDEX('Org2567'!$BM:$BM,MATCH(Raw_DATA!A183,'Org2567'!$D:$D,0))</f>
        <v>รพช.F2 P30,000-60,000</v>
      </c>
      <c r="AT183" s="404">
        <f>INDEX('Org2567'!$BL:$BL,MATCH(Raw_DATA!A183,'Org2567'!$D:$D,0))</f>
        <v>6</v>
      </c>
      <c r="AU183" s="113"/>
      <c r="AV183" s="101">
        <v>114.94</v>
      </c>
      <c r="AW183" s="101">
        <v>42.5</v>
      </c>
      <c r="AX183" s="101">
        <v>56.76</v>
      </c>
      <c r="AY183" s="101">
        <v>164.1</v>
      </c>
      <c r="AZ183" s="101">
        <v>57.86</v>
      </c>
    </row>
    <row r="184" spans="1:52" x14ac:dyDescent="0.7">
      <c r="A184" s="101" t="s">
        <v>199</v>
      </c>
      <c r="B184" s="101" t="s">
        <v>1434</v>
      </c>
      <c r="C184" s="111" t="str">
        <f>IF(A184="","",INDEX(ID!P:P,MATCH(Raw_DATA!A184,ID!A:A,0)))</f>
        <v>รพช.F2 P30,000-60,000</v>
      </c>
      <c r="D184" s="101">
        <f>IF(A184="","",INDEX(ID!M:M,MATCH(Raw_DATA!A184,ID!A:A,0)))</f>
        <v>6</v>
      </c>
      <c r="E184" s="112">
        <v>8.2200000000000006</v>
      </c>
      <c r="F184" s="112">
        <v>7.84</v>
      </c>
      <c r="G184" s="112">
        <v>6.56</v>
      </c>
      <c r="H184" s="112">
        <v>98031394.230000004</v>
      </c>
      <c r="I184" s="112">
        <v>13974242.939999999</v>
      </c>
      <c r="J184" s="112">
        <v>18309416.129999999</v>
      </c>
      <c r="K184" s="112">
        <v>75494582.489999995</v>
      </c>
      <c r="L184" s="112">
        <v>13.7</v>
      </c>
      <c r="M184" s="112">
        <v>8.75</v>
      </c>
      <c r="N184" s="112">
        <f t="shared" si="76"/>
        <v>87</v>
      </c>
      <c r="O184" s="112">
        <f t="shared" si="77"/>
        <v>93</v>
      </c>
      <c r="P184" s="112">
        <f t="shared" si="78"/>
        <v>96</v>
      </c>
      <c r="Q184" s="112">
        <f t="shared" si="79"/>
        <v>82</v>
      </c>
      <c r="R184" s="112">
        <f t="shared" si="80"/>
        <v>71</v>
      </c>
      <c r="S184" s="112" cm="1">
        <f t="array" ref="S184">_xlfn.QUARTILE.EXC(IF($D$5:$D$906=$D184,$L$5:$L$906),1)</f>
        <v>-10.317499999999999</v>
      </c>
      <c r="T184" s="112" cm="1">
        <f t="array" ref="T184">_xlfn.QUARTILE.EXC(IF($D$5:$D$906=$D184,$L$5:$L$906),3)</f>
        <v>1.0349999999999999</v>
      </c>
      <c r="U184" s="112">
        <f t="shared" si="60"/>
        <v>11.352499999999999</v>
      </c>
      <c r="V184" s="112">
        <f t="shared" si="61"/>
        <v>-27.346249999999998</v>
      </c>
      <c r="W184" s="112">
        <f t="shared" si="62"/>
        <v>18.063749999999999</v>
      </c>
      <c r="X184" s="112" t="b">
        <f t="shared" si="63"/>
        <v>0</v>
      </c>
      <c r="Y184" s="112" cm="1">
        <f t="array" ref="Y184">_xlfn.QUARTILE.EXC(IF($D$5:$D$906=$D184,$M$5:$M$906),1)</f>
        <v>-15.98</v>
      </c>
      <c r="Z184" s="112" cm="1">
        <f t="array" ref="Z184">_xlfn.QUARTILE.EXC(IF($D$5:$D$906=$D184,$M$5:$M$906),3)</f>
        <v>-2.4</v>
      </c>
      <c r="AA184" s="112">
        <f t="shared" si="64"/>
        <v>13.58</v>
      </c>
      <c r="AB184" s="112">
        <f t="shared" si="65"/>
        <v>-36.35</v>
      </c>
      <c r="AC184" s="112">
        <f t="shared" si="66"/>
        <v>17.970000000000002</v>
      </c>
      <c r="AD184" s="112" t="b">
        <f t="shared" si="67"/>
        <v>0</v>
      </c>
      <c r="AE184" s="101">
        <f t="shared" si="58"/>
        <v>0</v>
      </c>
      <c r="AF184" s="101">
        <f t="shared" si="59"/>
        <v>0</v>
      </c>
      <c r="AG184" s="406" cm="1">
        <f t="array" ref="AG184">_xlfn.QUARTILE.EXC(IF($AT$5:$AT$906=$AT184,$L$5:$L$906),1)</f>
        <v>-9.3850000000000016</v>
      </c>
      <c r="AH184" s="406" cm="1">
        <f t="array" ref="AH184">_xlfn.QUARTILE.EXC(IF($AT$5:$AT$906=$AT184,$L$5:$L$906),3)</f>
        <v>1.2250000000000001</v>
      </c>
      <c r="AI184" s="406">
        <f t="shared" si="68"/>
        <v>10.610000000000001</v>
      </c>
      <c r="AJ184" s="406">
        <f t="shared" si="69"/>
        <v>-25.300000000000004</v>
      </c>
      <c r="AK184" s="406">
        <f t="shared" si="70"/>
        <v>17.140000000000004</v>
      </c>
      <c r="AL184" s="406" t="b">
        <f t="shared" si="71"/>
        <v>0</v>
      </c>
      <c r="AM184" s="406" cm="1">
        <f t="array" ref="AM184">_xlfn.QUARTILE.EXC(IF($AT$5:$AT$906=$AT184,$M$5:$M$906),1)</f>
        <v>-15.515000000000001</v>
      </c>
      <c r="AN184" s="406" cm="1">
        <f t="array" ref="AN184">_xlfn.QUARTILE.EXC(IF($AT$5:$AT$906=$AT184,$M$5:$M$906),3)</f>
        <v>-2.2599999999999998</v>
      </c>
      <c r="AO184" s="406">
        <f t="shared" si="72"/>
        <v>13.255000000000001</v>
      </c>
      <c r="AP184" s="406">
        <f t="shared" si="73"/>
        <v>-35.397500000000001</v>
      </c>
      <c r="AQ184" s="406">
        <f t="shared" si="74"/>
        <v>17.622500000000002</v>
      </c>
      <c r="AR184" s="406" t="b">
        <f t="shared" si="75"/>
        <v>0</v>
      </c>
      <c r="AS184" s="404" t="str">
        <f>INDEX('Org2567'!$BM:$BM,MATCH(Raw_DATA!A184,'Org2567'!$D:$D,0))</f>
        <v>รพช.F2 P30,000-60,000</v>
      </c>
      <c r="AT184" s="404">
        <f>INDEX('Org2567'!$BL:$BL,MATCH(Raw_DATA!A184,'Org2567'!$D:$D,0))</f>
        <v>6</v>
      </c>
      <c r="AU184" s="113"/>
      <c r="AV184" s="101">
        <v>86.61</v>
      </c>
      <c r="AW184" s="101">
        <v>92.89</v>
      </c>
      <c r="AX184" s="101">
        <v>95.52</v>
      </c>
      <c r="AY184" s="101">
        <v>81.83</v>
      </c>
      <c r="AZ184" s="101">
        <v>71.260000000000005</v>
      </c>
    </row>
    <row r="185" spans="1:52" x14ac:dyDescent="0.7">
      <c r="A185" s="101" t="s">
        <v>200</v>
      </c>
      <c r="B185" s="101" t="s">
        <v>1437</v>
      </c>
      <c r="C185" s="111" t="str">
        <f>IF(A185="","",INDEX(ID!P:P,MATCH(Raw_DATA!A185,ID!A:A,0)))</f>
        <v>รพช.M2 B&lt;=100</v>
      </c>
      <c r="D185" s="101">
        <f>IF(A185="","",INDEX(ID!M:M,MATCH(Raw_DATA!A185,ID!A:A,0)))</f>
        <v>12</v>
      </c>
      <c r="E185" s="112">
        <v>1.93</v>
      </c>
      <c r="F185" s="112">
        <v>1.78</v>
      </c>
      <c r="G185" s="112">
        <v>1.1299999999999999</v>
      </c>
      <c r="H185" s="112">
        <v>42092566.68</v>
      </c>
      <c r="I185" s="112">
        <v>-27362431.600000001</v>
      </c>
      <c r="J185" s="112">
        <v>-18116511.100000001</v>
      </c>
      <c r="K185" s="112">
        <v>5795825.3300000001</v>
      </c>
      <c r="L185" s="112">
        <v>-7.27</v>
      </c>
      <c r="M185" s="112">
        <v>-13.67</v>
      </c>
      <c r="N185" s="112">
        <f t="shared" si="76"/>
        <v>84</v>
      </c>
      <c r="O185" s="112">
        <f t="shared" si="77"/>
        <v>60</v>
      </c>
      <c r="P185" s="112">
        <f t="shared" si="78"/>
        <v>51</v>
      </c>
      <c r="Q185" s="112">
        <f t="shared" si="79"/>
        <v>1316</v>
      </c>
      <c r="R185" s="112">
        <f t="shared" si="80"/>
        <v>35</v>
      </c>
      <c r="S185" s="112" cm="1">
        <f t="array" ref="S185">_xlfn.QUARTILE.EXC(IF($D$5:$D$906=$D185,$L$5:$L$906),1)</f>
        <v>-15.01</v>
      </c>
      <c r="T185" s="112" cm="1">
        <f t="array" ref="T185">_xlfn.QUARTILE.EXC(IF($D$5:$D$906=$D185,$L$5:$L$906),3)</f>
        <v>4.4000000000000004</v>
      </c>
      <c r="U185" s="112">
        <f t="shared" si="60"/>
        <v>19.41</v>
      </c>
      <c r="V185" s="112">
        <f t="shared" si="61"/>
        <v>-44.125</v>
      </c>
      <c r="W185" s="112">
        <f t="shared" si="62"/>
        <v>33.515000000000001</v>
      </c>
      <c r="X185" s="112" t="b">
        <f t="shared" si="63"/>
        <v>0</v>
      </c>
      <c r="Y185" s="112" cm="1">
        <f t="array" ref="Y185">_xlfn.QUARTILE.EXC(IF($D$5:$D$906=$D185,$M$5:$M$906),1)</f>
        <v>-15.23</v>
      </c>
      <c r="Z185" s="112" cm="1">
        <f t="array" ref="Z185">_xlfn.QUARTILE.EXC(IF($D$5:$D$906=$D185,$M$5:$M$906),3)</f>
        <v>-0.92</v>
      </c>
      <c r="AA185" s="112">
        <f t="shared" si="64"/>
        <v>14.31</v>
      </c>
      <c r="AB185" s="112">
        <f t="shared" si="65"/>
        <v>-36.695</v>
      </c>
      <c r="AC185" s="112">
        <f t="shared" si="66"/>
        <v>20.544999999999998</v>
      </c>
      <c r="AD185" s="112" t="b">
        <f t="shared" si="67"/>
        <v>0</v>
      </c>
      <c r="AE185" s="101">
        <f t="shared" si="58"/>
        <v>1</v>
      </c>
      <c r="AF185" s="101">
        <f t="shared" si="59"/>
        <v>1</v>
      </c>
      <c r="AG185" s="406" cm="1">
        <f t="array" ref="AG185">_xlfn.QUARTILE.EXC(IF($AT$5:$AT$906=$AT185,$L$5:$L$906),1)</f>
        <v>-15.01</v>
      </c>
      <c r="AH185" s="406" cm="1">
        <f t="array" ref="AH185">_xlfn.QUARTILE.EXC(IF($AT$5:$AT$906=$AT185,$L$5:$L$906),3)</f>
        <v>4.4000000000000004</v>
      </c>
      <c r="AI185" s="406">
        <f t="shared" si="68"/>
        <v>19.41</v>
      </c>
      <c r="AJ185" s="406">
        <f t="shared" si="69"/>
        <v>-44.125</v>
      </c>
      <c r="AK185" s="406">
        <f t="shared" si="70"/>
        <v>33.515000000000001</v>
      </c>
      <c r="AL185" s="406" t="b">
        <f t="shared" si="71"/>
        <v>0</v>
      </c>
      <c r="AM185" s="406" cm="1">
        <f t="array" ref="AM185">_xlfn.QUARTILE.EXC(IF($AT$5:$AT$906=$AT185,$M$5:$M$906),1)</f>
        <v>-15.23</v>
      </c>
      <c r="AN185" s="406" cm="1">
        <f t="array" ref="AN185">_xlfn.QUARTILE.EXC(IF($AT$5:$AT$906=$AT185,$M$5:$M$906),3)</f>
        <v>-0.92</v>
      </c>
      <c r="AO185" s="406">
        <f t="shared" si="72"/>
        <v>14.31</v>
      </c>
      <c r="AP185" s="406">
        <f t="shared" si="73"/>
        <v>-36.695</v>
      </c>
      <c r="AQ185" s="406">
        <f t="shared" si="74"/>
        <v>20.544999999999998</v>
      </c>
      <c r="AR185" s="406" t="b">
        <f t="shared" si="75"/>
        <v>0</v>
      </c>
      <c r="AS185" s="404" t="str">
        <f>INDEX('Org2567'!$BM:$BM,MATCH(Raw_DATA!A185,'Org2567'!$D:$D,0))</f>
        <v>รพช.M2 B&lt;=100</v>
      </c>
      <c r="AT185" s="404">
        <f>INDEX('Org2567'!$BL:$BL,MATCH(Raw_DATA!A185,'Org2567'!$D:$D,0))</f>
        <v>12</v>
      </c>
      <c r="AU185" s="113"/>
      <c r="AV185" s="101">
        <v>84.06</v>
      </c>
      <c r="AW185" s="101">
        <v>60.17</v>
      </c>
      <c r="AX185" s="101">
        <v>50.56</v>
      </c>
      <c r="AY185" s="101">
        <v>1315.95</v>
      </c>
      <c r="AZ185" s="101">
        <v>35.14</v>
      </c>
    </row>
    <row r="186" spans="1:52" x14ac:dyDescent="0.7">
      <c r="A186" s="101" t="s">
        <v>201</v>
      </c>
      <c r="B186" s="101" t="s">
        <v>1440</v>
      </c>
      <c r="C186" s="111" t="str">
        <f>IF(A186="","",INDEX(ID!P:P,MATCH(Raw_DATA!A186,ID!A:A,0)))</f>
        <v>รพช.F2 P&lt;=30,000</v>
      </c>
      <c r="D186" s="101">
        <f>IF(A186="","",INDEX(ID!M:M,MATCH(Raw_DATA!A186,ID!A:A,0)))</f>
        <v>5</v>
      </c>
      <c r="E186" s="112">
        <v>1.88</v>
      </c>
      <c r="F186" s="112">
        <v>1.68</v>
      </c>
      <c r="G186" s="112">
        <v>1.32</v>
      </c>
      <c r="H186" s="112">
        <v>16226013.609999999</v>
      </c>
      <c r="I186" s="112">
        <v>-3306622.59</v>
      </c>
      <c r="J186" s="112">
        <v>2319487.75</v>
      </c>
      <c r="K186" s="112">
        <v>5937026.8899999997</v>
      </c>
      <c r="L186" s="112">
        <v>2.06</v>
      </c>
      <c r="M186" s="112">
        <v>-3.94</v>
      </c>
      <c r="N186" s="112">
        <f t="shared" si="76"/>
        <v>210</v>
      </c>
      <c r="O186" s="112">
        <f t="shared" si="77"/>
        <v>42</v>
      </c>
      <c r="P186" s="112">
        <f t="shared" si="78"/>
        <v>22</v>
      </c>
      <c r="Q186" s="112">
        <f t="shared" si="79"/>
        <v>78</v>
      </c>
      <c r="R186" s="112">
        <f t="shared" si="80"/>
        <v>61</v>
      </c>
      <c r="S186" s="112" cm="1">
        <f t="array" ref="S186">_xlfn.QUARTILE.EXC(IF($D$5:$D$906=$D186,$L$5:$L$906),1)</f>
        <v>-9.4075000000000006</v>
      </c>
      <c r="T186" s="112" cm="1">
        <f t="array" ref="T186">_xlfn.QUARTILE.EXC(IF($D$5:$D$906=$D186,$L$5:$L$906),3)</f>
        <v>1.645</v>
      </c>
      <c r="U186" s="112">
        <f t="shared" si="60"/>
        <v>11.0525</v>
      </c>
      <c r="V186" s="112">
        <f t="shared" si="61"/>
        <v>-25.986249999999998</v>
      </c>
      <c r="W186" s="112">
        <f t="shared" si="62"/>
        <v>18.223749999999999</v>
      </c>
      <c r="X186" s="112" t="b">
        <f t="shared" si="63"/>
        <v>0</v>
      </c>
      <c r="Y186" s="112" cm="1">
        <f t="array" ref="Y186">_xlfn.QUARTILE.EXC(IF($D$5:$D$906=$D186,$M$5:$M$906),1)</f>
        <v>-18.744999999999997</v>
      </c>
      <c r="Z186" s="112" cm="1">
        <f t="array" ref="Z186">_xlfn.QUARTILE.EXC(IF($D$5:$D$906=$D186,$M$5:$M$906),3)</f>
        <v>-2.7</v>
      </c>
      <c r="AA186" s="112">
        <f t="shared" si="64"/>
        <v>16.044999999999998</v>
      </c>
      <c r="AB186" s="112">
        <f t="shared" si="65"/>
        <v>-42.812499999999993</v>
      </c>
      <c r="AC186" s="112">
        <f t="shared" si="66"/>
        <v>21.367499999999996</v>
      </c>
      <c r="AD186" s="112" t="b">
        <f t="shared" si="67"/>
        <v>0</v>
      </c>
      <c r="AE186" s="101">
        <f t="shared" si="58"/>
        <v>1</v>
      </c>
      <c r="AF186" s="101">
        <f t="shared" si="59"/>
        <v>0</v>
      </c>
      <c r="AG186" s="406" cm="1">
        <f t="array" ref="AG186">_xlfn.QUARTILE.EXC(IF($AT$5:$AT$906=$AT186,$L$5:$L$906),1)</f>
        <v>-9.4075000000000006</v>
      </c>
      <c r="AH186" s="406" cm="1">
        <f t="array" ref="AH186">_xlfn.QUARTILE.EXC(IF($AT$5:$AT$906=$AT186,$L$5:$L$906),3)</f>
        <v>1.645</v>
      </c>
      <c r="AI186" s="406">
        <f t="shared" si="68"/>
        <v>11.0525</v>
      </c>
      <c r="AJ186" s="406">
        <f t="shared" si="69"/>
        <v>-25.986249999999998</v>
      </c>
      <c r="AK186" s="406">
        <f t="shared" si="70"/>
        <v>18.223749999999999</v>
      </c>
      <c r="AL186" s="406" t="b">
        <f t="shared" si="71"/>
        <v>0</v>
      </c>
      <c r="AM186" s="406" cm="1">
        <f t="array" ref="AM186">_xlfn.QUARTILE.EXC(IF($AT$5:$AT$906=$AT186,$M$5:$M$906),1)</f>
        <v>-18.744999999999997</v>
      </c>
      <c r="AN186" s="406" cm="1">
        <f t="array" ref="AN186">_xlfn.QUARTILE.EXC(IF($AT$5:$AT$906=$AT186,$M$5:$M$906),3)</f>
        <v>-2.7</v>
      </c>
      <c r="AO186" s="406">
        <f t="shared" si="72"/>
        <v>16.044999999999998</v>
      </c>
      <c r="AP186" s="406">
        <f t="shared" si="73"/>
        <v>-42.812499999999993</v>
      </c>
      <c r="AQ186" s="406">
        <f t="shared" si="74"/>
        <v>21.367499999999996</v>
      </c>
      <c r="AR186" s="406" t="b">
        <f t="shared" si="75"/>
        <v>0</v>
      </c>
      <c r="AS186" s="404" t="str">
        <f>INDEX('Org2567'!$BM:$BM,MATCH(Raw_DATA!A186,'Org2567'!$D:$D,0))</f>
        <v>รพช.F2 P&lt;=30,000</v>
      </c>
      <c r="AT186" s="404">
        <f>INDEX('Org2567'!$BL:$BL,MATCH(Raw_DATA!A186,'Org2567'!$D:$D,0))</f>
        <v>5</v>
      </c>
      <c r="AU186" s="113"/>
      <c r="AV186" s="101">
        <v>210.48</v>
      </c>
      <c r="AW186" s="101">
        <v>42.17</v>
      </c>
      <c r="AX186" s="101">
        <v>21.94</v>
      </c>
      <c r="AY186" s="101">
        <v>78.25</v>
      </c>
      <c r="AZ186" s="101">
        <v>60.68</v>
      </c>
    </row>
    <row r="187" spans="1:52" x14ac:dyDescent="0.7">
      <c r="A187" s="101" t="s">
        <v>202</v>
      </c>
      <c r="B187" s="101" t="s">
        <v>1443</v>
      </c>
      <c r="C187" s="111" t="str">
        <f>IF(A187="","",INDEX(ID!P:P,MATCH(Raw_DATA!A187,ID!A:A,0)))</f>
        <v>รพช.F2 P30,000-60,000</v>
      </c>
      <c r="D187" s="101">
        <f>IF(A187="","",INDEX(ID!M:M,MATCH(Raw_DATA!A187,ID!A:A,0)))</f>
        <v>6</v>
      </c>
      <c r="E187" s="112">
        <v>3.96</v>
      </c>
      <c r="F187" s="112">
        <v>3.62</v>
      </c>
      <c r="G187" s="112">
        <v>3.16</v>
      </c>
      <c r="H187" s="112">
        <v>40056393.270000003</v>
      </c>
      <c r="I187" s="112">
        <v>-6894250.0999999996</v>
      </c>
      <c r="J187" s="112">
        <v>-1221705.0900000001</v>
      </c>
      <c r="K187" s="112">
        <v>29165250.710000001</v>
      </c>
      <c r="L187" s="112">
        <v>-1.22</v>
      </c>
      <c r="M187" s="112">
        <v>-8.1</v>
      </c>
      <c r="N187" s="112">
        <f t="shared" si="76"/>
        <v>88</v>
      </c>
      <c r="O187" s="112">
        <f t="shared" si="77"/>
        <v>51</v>
      </c>
      <c r="P187" s="112">
        <f t="shared" si="78"/>
        <v>44</v>
      </c>
      <c r="Q187" s="112">
        <f t="shared" si="79"/>
        <v>105</v>
      </c>
      <c r="R187" s="112">
        <f t="shared" si="80"/>
        <v>54</v>
      </c>
      <c r="S187" s="112" cm="1">
        <f t="array" ref="S187">_xlfn.QUARTILE.EXC(IF($D$5:$D$906=$D187,$L$5:$L$906),1)</f>
        <v>-10.317499999999999</v>
      </c>
      <c r="T187" s="112" cm="1">
        <f t="array" ref="T187">_xlfn.QUARTILE.EXC(IF($D$5:$D$906=$D187,$L$5:$L$906),3)</f>
        <v>1.0349999999999999</v>
      </c>
      <c r="U187" s="112">
        <f t="shared" si="60"/>
        <v>11.352499999999999</v>
      </c>
      <c r="V187" s="112">
        <f t="shared" si="61"/>
        <v>-27.346249999999998</v>
      </c>
      <c r="W187" s="112">
        <f t="shared" si="62"/>
        <v>18.063749999999999</v>
      </c>
      <c r="X187" s="112" t="b">
        <f t="shared" si="63"/>
        <v>0</v>
      </c>
      <c r="Y187" s="112" cm="1">
        <f t="array" ref="Y187">_xlfn.QUARTILE.EXC(IF($D$5:$D$906=$D187,$M$5:$M$906),1)</f>
        <v>-15.98</v>
      </c>
      <c r="Z187" s="112" cm="1">
        <f t="array" ref="Z187">_xlfn.QUARTILE.EXC(IF($D$5:$D$906=$D187,$M$5:$M$906),3)</f>
        <v>-2.4</v>
      </c>
      <c r="AA187" s="112">
        <f t="shared" si="64"/>
        <v>13.58</v>
      </c>
      <c r="AB187" s="112">
        <f t="shared" si="65"/>
        <v>-36.35</v>
      </c>
      <c r="AC187" s="112">
        <f t="shared" si="66"/>
        <v>17.970000000000002</v>
      </c>
      <c r="AD187" s="112" t="b">
        <f t="shared" si="67"/>
        <v>0</v>
      </c>
      <c r="AE187" s="101">
        <f t="shared" si="58"/>
        <v>1</v>
      </c>
      <c r="AF187" s="101">
        <f t="shared" si="59"/>
        <v>1</v>
      </c>
      <c r="AG187" s="406" cm="1">
        <f t="array" ref="AG187">_xlfn.QUARTILE.EXC(IF($AT$5:$AT$906=$AT187,$L$5:$L$906),1)</f>
        <v>-9.3850000000000016</v>
      </c>
      <c r="AH187" s="406" cm="1">
        <f t="array" ref="AH187">_xlfn.QUARTILE.EXC(IF($AT$5:$AT$906=$AT187,$L$5:$L$906),3)</f>
        <v>1.2250000000000001</v>
      </c>
      <c r="AI187" s="406">
        <f t="shared" si="68"/>
        <v>10.610000000000001</v>
      </c>
      <c r="AJ187" s="406">
        <f t="shared" si="69"/>
        <v>-25.300000000000004</v>
      </c>
      <c r="AK187" s="406">
        <f t="shared" si="70"/>
        <v>17.140000000000004</v>
      </c>
      <c r="AL187" s="406" t="b">
        <f t="shared" si="71"/>
        <v>0</v>
      </c>
      <c r="AM187" s="406" cm="1">
        <f t="array" ref="AM187">_xlfn.QUARTILE.EXC(IF($AT$5:$AT$906=$AT187,$M$5:$M$906),1)</f>
        <v>-15.515000000000001</v>
      </c>
      <c r="AN187" s="406" cm="1">
        <f t="array" ref="AN187">_xlfn.QUARTILE.EXC(IF($AT$5:$AT$906=$AT187,$M$5:$M$906),3)</f>
        <v>-2.2599999999999998</v>
      </c>
      <c r="AO187" s="406">
        <f t="shared" si="72"/>
        <v>13.255000000000001</v>
      </c>
      <c r="AP187" s="406">
        <f t="shared" si="73"/>
        <v>-35.397500000000001</v>
      </c>
      <c r="AQ187" s="406">
        <f t="shared" si="74"/>
        <v>17.622500000000002</v>
      </c>
      <c r="AR187" s="406" t="b">
        <f t="shared" si="75"/>
        <v>0</v>
      </c>
      <c r="AS187" s="404" t="str">
        <f>INDEX('Org2567'!$BM:$BM,MATCH(Raw_DATA!A187,'Org2567'!$D:$D,0))</f>
        <v>รพช.F2 P30,000-60,000</v>
      </c>
      <c r="AT187" s="404">
        <f>INDEX('Org2567'!$BL:$BL,MATCH(Raw_DATA!A187,'Org2567'!$D:$D,0))</f>
        <v>6</v>
      </c>
      <c r="AU187" s="113"/>
      <c r="AV187" s="101">
        <v>87.82</v>
      </c>
      <c r="AW187" s="101">
        <v>50.57</v>
      </c>
      <c r="AX187" s="101">
        <v>43.76</v>
      </c>
      <c r="AY187" s="101">
        <v>105.46</v>
      </c>
      <c r="AZ187" s="101">
        <v>53.51</v>
      </c>
    </row>
    <row r="188" spans="1:52" x14ac:dyDescent="0.7">
      <c r="A188" s="101" t="s">
        <v>1445</v>
      </c>
      <c r="B188" s="101" t="s">
        <v>1447</v>
      </c>
      <c r="C188" s="111" t="str">
        <f>IF(A188="","",INDEX(ID!P:P,MATCH(Raw_DATA!A188,ID!A:A,0)))</f>
        <v>รพช.F3 P15,000-25,000</v>
      </c>
      <c r="D188" s="101">
        <f>IF(A188="","",INDEX(ID!M:M,MATCH(Raw_DATA!A188,ID!A:A,0)))</f>
        <v>3</v>
      </c>
      <c r="E188" s="112">
        <v>14.15</v>
      </c>
      <c r="F188" s="112">
        <v>13.81</v>
      </c>
      <c r="G188" s="112">
        <v>13.2</v>
      </c>
      <c r="H188" s="112">
        <v>68131176.069999993</v>
      </c>
      <c r="I188" s="112">
        <v>9764605.0700000003</v>
      </c>
      <c r="J188" s="112">
        <v>13391845.01</v>
      </c>
      <c r="K188" s="112">
        <v>63202685.619999997</v>
      </c>
      <c r="L188" s="112">
        <v>19.350000000000001</v>
      </c>
      <c r="M188" s="112">
        <v>8.65</v>
      </c>
      <c r="N188" s="112">
        <f t="shared" si="76"/>
        <v>74</v>
      </c>
      <c r="O188" s="112">
        <f t="shared" si="77"/>
        <v>78</v>
      </c>
      <c r="P188" s="112">
        <f t="shared" si="78"/>
        <v>143</v>
      </c>
      <c r="Q188" s="112">
        <f t="shared" si="79"/>
        <v>143</v>
      </c>
      <c r="R188" s="112">
        <f t="shared" si="80"/>
        <v>48</v>
      </c>
      <c r="S188" s="112" cm="1">
        <f t="array" ref="S188">_xlfn.QUARTILE.EXC(IF($D$5:$D$906=$D188,$L$5:$L$906),1)</f>
        <v>-3.4824999999999999</v>
      </c>
      <c r="T188" s="112" cm="1">
        <f t="array" ref="T188">_xlfn.QUARTILE.EXC(IF($D$5:$D$906=$D188,$L$5:$L$906),3)</f>
        <v>12.762499999999999</v>
      </c>
      <c r="U188" s="112">
        <f t="shared" si="60"/>
        <v>16.244999999999997</v>
      </c>
      <c r="V188" s="112">
        <f t="shared" si="61"/>
        <v>-27.849999999999994</v>
      </c>
      <c r="W188" s="112">
        <f t="shared" si="62"/>
        <v>37.129999999999995</v>
      </c>
      <c r="X188" s="112" t="b">
        <f t="shared" si="63"/>
        <v>0</v>
      </c>
      <c r="Y188" s="112" cm="1">
        <f t="array" ref="Y188">_xlfn.QUARTILE.EXC(IF($D$5:$D$906=$D188,$M$5:$M$906),1)</f>
        <v>-10.8825</v>
      </c>
      <c r="Z188" s="112" cm="1">
        <f t="array" ref="Z188">_xlfn.QUARTILE.EXC(IF($D$5:$D$906=$D188,$M$5:$M$906),3)</f>
        <v>3.4124999999999996</v>
      </c>
      <c r="AA188" s="112">
        <f t="shared" si="64"/>
        <v>14.295</v>
      </c>
      <c r="AB188" s="112">
        <f t="shared" si="65"/>
        <v>-32.325000000000003</v>
      </c>
      <c r="AC188" s="112">
        <f t="shared" si="66"/>
        <v>24.854999999999997</v>
      </c>
      <c r="AD188" s="112" t="b">
        <f t="shared" si="67"/>
        <v>0</v>
      </c>
      <c r="AE188" s="101">
        <f t="shared" si="58"/>
        <v>0</v>
      </c>
      <c r="AF188" s="101">
        <f t="shared" si="59"/>
        <v>0</v>
      </c>
      <c r="AG188" s="406" cm="1">
        <f t="array" ref="AG188">_xlfn.QUARTILE.EXC(IF($AT$5:$AT$906=$AT188,$L$5:$L$906),1)</f>
        <v>-3.4824999999999999</v>
      </c>
      <c r="AH188" s="406" cm="1">
        <f t="array" ref="AH188">_xlfn.QUARTILE.EXC(IF($AT$5:$AT$906=$AT188,$L$5:$L$906),3)</f>
        <v>12.762499999999999</v>
      </c>
      <c r="AI188" s="406">
        <f t="shared" si="68"/>
        <v>16.244999999999997</v>
      </c>
      <c r="AJ188" s="406">
        <f t="shared" si="69"/>
        <v>-27.849999999999994</v>
      </c>
      <c r="AK188" s="406">
        <f t="shared" si="70"/>
        <v>37.129999999999995</v>
      </c>
      <c r="AL188" s="406" t="b">
        <f t="shared" si="71"/>
        <v>0</v>
      </c>
      <c r="AM188" s="406" cm="1">
        <f t="array" ref="AM188">_xlfn.QUARTILE.EXC(IF($AT$5:$AT$906=$AT188,$M$5:$M$906),1)</f>
        <v>-10.8825</v>
      </c>
      <c r="AN188" s="406" cm="1">
        <f t="array" ref="AN188">_xlfn.QUARTILE.EXC(IF($AT$5:$AT$906=$AT188,$M$5:$M$906),3)</f>
        <v>3.4124999999999996</v>
      </c>
      <c r="AO188" s="406">
        <f t="shared" si="72"/>
        <v>14.295</v>
      </c>
      <c r="AP188" s="406">
        <f t="shared" si="73"/>
        <v>-32.325000000000003</v>
      </c>
      <c r="AQ188" s="406">
        <f t="shared" si="74"/>
        <v>24.854999999999997</v>
      </c>
      <c r="AR188" s="406" t="b">
        <f t="shared" si="75"/>
        <v>0</v>
      </c>
      <c r="AS188" s="404" t="str">
        <f>INDEX('Org2567'!$BM:$BM,MATCH(Raw_DATA!A188,'Org2567'!$D:$D,0))</f>
        <v>รพช.F3 P15,000-25,000</v>
      </c>
      <c r="AT188" s="404">
        <f>INDEX('Org2567'!$BL:$BL,MATCH(Raw_DATA!A188,'Org2567'!$D:$D,0))</f>
        <v>3</v>
      </c>
      <c r="AU188" s="113"/>
      <c r="AV188" s="101">
        <v>74.17</v>
      </c>
      <c r="AW188" s="101">
        <v>78.41</v>
      </c>
      <c r="AX188" s="101">
        <v>142.82</v>
      </c>
      <c r="AY188" s="101">
        <v>142.5</v>
      </c>
      <c r="AZ188" s="101">
        <v>48.2</v>
      </c>
    </row>
    <row r="189" spans="1:52" x14ac:dyDescent="0.7">
      <c r="A189" s="101" t="s">
        <v>203</v>
      </c>
      <c r="B189" s="101" t="s">
        <v>1512</v>
      </c>
      <c r="C189" s="111" t="str">
        <f>IF(A189="","",INDEX(ID!P:P,MATCH(Raw_DATA!A189,ID!A:A,0)))</f>
        <v>รพท.S B&lt;=400</v>
      </c>
      <c r="D189" s="101">
        <f>IF(A189="","",INDEX(ID!M:M,MATCH(Raw_DATA!A189,ID!A:A,0)))</f>
        <v>16</v>
      </c>
      <c r="E189" s="112">
        <v>2.2000000000000002</v>
      </c>
      <c r="F189" s="112">
        <v>1.84</v>
      </c>
      <c r="G189" s="112">
        <v>1.24</v>
      </c>
      <c r="H189" s="112">
        <v>189515176.08000001</v>
      </c>
      <c r="I189" s="112">
        <v>-4886860.4400000004</v>
      </c>
      <c r="J189" s="112">
        <v>6994550.6500000004</v>
      </c>
      <c r="K189" s="112">
        <v>37431301.780000001</v>
      </c>
      <c r="L189" s="112">
        <v>0.62</v>
      </c>
      <c r="M189" s="112">
        <v>-0.42</v>
      </c>
      <c r="N189" s="112">
        <f t="shared" si="76"/>
        <v>76</v>
      </c>
      <c r="O189" s="112">
        <f t="shared" si="77"/>
        <v>3</v>
      </c>
      <c r="P189" s="112">
        <f t="shared" si="78"/>
        <v>33</v>
      </c>
      <c r="Q189" s="112">
        <f t="shared" si="79"/>
        <v>71</v>
      </c>
      <c r="R189" s="112">
        <f t="shared" si="80"/>
        <v>41</v>
      </c>
      <c r="S189" s="112" cm="1">
        <f t="array" ref="S189">_xlfn.QUARTILE.EXC(IF($D$5:$D$906=$D189,$L$5:$L$906),1)</f>
        <v>-2.1850000000000001</v>
      </c>
      <c r="T189" s="112" cm="1">
        <f t="array" ref="T189">_xlfn.QUARTILE.EXC(IF($D$5:$D$906=$D189,$L$5:$L$906),3)</f>
        <v>5.5750000000000002</v>
      </c>
      <c r="U189" s="112">
        <f t="shared" si="60"/>
        <v>7.76</v>
      </c>
      <c r="V189" s="112">
        <f t="shared" si="61"/>
        <v>-13.825000000000001</v>
      </c>
      <c r="W189" s="112">
        <f t="shared" si="62"/>
        <v>17.215</v>
      </c>
      <c r="X189" s="112" t="b">
        <f t="shared" si="63"/>
        <v>0</v>
      </c>
      <c r="Y189" s="112" cm="1">
        <f t="array" ref="Y189">_xlfn.QUARTILE.EXC(IF($D$5:$D$906=$D189,$M$5:$M$906),1)</f>
        <v>-5.58</v>
      </c>
      <c r="Z189" s="112" cm="1">
        <f t="array" ref="Z189">_xlfn.QUARTILE.EXC(IF($D$5:$D$906=$D189,$M$5:$M$906),3)</f>
        <v>0.90500000000000003</v>
      </c>
      <c r="AA189" s="112">
        <f t="shared" si="64"/>
        <v>6.4850000000000003</v>
      </c>
      <c r="AB189" s="112">
        <f t="shared" si="65"/>
        <v>-15.307500000000001</v>
      </c>
      <c r="AC189" s="112">
        <f t="shared" si="66"/>
        <v>10.6325</v>
      </c>
      <c r="AD189" s="112" t="b">
        <f t="shared" si="67"/>
        <v>0</v>
      </c>
      <c r="AE189" s="101">
        <f t="shared" si="58"/>
        <v>1</v>
      </c>
      <c r="AF189" s="101">
        <f t="shared" si="59"/>
        <v>0</v>
      </c>
      <c r="AG189" s="406" cm="1">
        <f t="array" ref="AG189">_xlfn.QUARTILE.EXC(IF($AT$5:$AT$906=$AT189,$L$5:$L$906),1)</f>
        <v>-2.1850000000000001</v>
      </c>
      <c r="AH189" s="406" cm="1">
        <f t="array" ref="AH189">_xlfn.QUARTILE.EXC(IF($AT$5:$AT$906=$AT189,$L$5:$L$906),3)</f>
        <v>5.5750000000000002</v>
      </c>
      <c r="AI189" s="406">
        <f t="shared" si="68"/>
        <v>7.76</v>
      </c>
      <c r="AJ189" s="406">
        <f t="shared" si="69"/>
        <v>-13.825000000000001</v>
      </c>
      <c r="AK189" s="406">
        <f t="shared" si="70"/>
        <v>17.215</v>
      </c>
      <c r="AL189" s="406" t="b">
        <f t="shared" si="71"/>
        <v>0</v>
      </c>
      <c r="AM189" s="406" cm="1">
        <f t="array" ref="AM189">_xlfn.QUARTILE.EXC(IF($AT$5:$AT$906=$AT189,$M$5:$M$906),1)</f>
        <v>-5.58</v>
      </c>
      <c r="AN189" s="406" cm="1">
        <f t="array" ref="AN189">_xlfn.QUARTILE.EXC(IF($AT$5:$AT$906=$AT189,$M$5:$M$906),3)</f>
        <v>0.90500000000000003</v>
      </c>
      <c r="AO189" s="406">
        <f t="shared" si="72"/>
        <v>6.4850000000000003</v>
      </c>
      <c r="AP189" s="406">
        <f t="shared" si="73"/>
        <v>-15.307500000000001</v>
      </c>
      <c r="AQ189" s="406">
        <f t="shared" si="74"/>
        <v>10.6325</v>
      </c>
      <c r="AR189" s="406" t="b">
        <f t="shared" si="75"/>
        <v>0</v>
      </c>
      <c r="AS189" s="404" t="str">
        <f>INDEX('Org2567'!$BM:$BM,MATCH(Raw_DATA!A189,'Org2567'!$D:$D,0))</f>
        <v>รพท.S B&lt;=400</v>
      </c>
      <c r="AT189" s="404">
        <f>INDEX('Org2567'!$BL:$BL,MATCH(Raw_DATA!A189,'Org2567'!$D:$D,0))</f>
        <v>16</v>
      </c>
      <c r="AU189" s="113"/>
      <c r="AV189" s="101">
        <v>75.86</v>
      </c>
      <c r="AW189" s="101">
        <v>3.45</v>
      </c>
      <c r="AX189" s="101">
        <v>32.950000000000003</v>
      </c>
      <c r="AY189" s="101">
        <v>71.040000000000006</v>
      </c>
      <c r="AZ189" s="101">
        <v>40.909999999999997</v>
      </c>
    </row>
    <row r="190" spans="1:52" x14ac:dyDescent="0.7">
      <c r="A190" s="101" t="s">
        <v>204</v>
      </c>
      <c r="B190" s="101" t="s">
        <v>1516</v>
      </c>
      <c r="C190" s="111" t="str">
        <f>IF(A190="","",INDEX(ID!P:P,MATCH(Raw_DATA!A190,ID!A:A,0)))</f>
        <v>รพช.F2 P&lt;=30,000</v>
      </c>
      <c r="D190" s="101">
        <f>IF(A190="","",INDEX(ID!M:M,MATCH(Raw_DATA!A190,ID!A:A,0)))</f>
        <v>5</v>
      </c>
      <c r="E190" s="112">
        <v>3.72</v>
      </c>
      <c r="F190" s="112">
        <v>3.57</v>
      </c>
      <c r="G190" s="112">
        <v>3.13</v>
      </c>
      <c r="H190" s="112">
        <v>30402812.41</v>
      </c>
      <c r="I190" s="112">
        <v>-5729865.8899999997</v>
      </c>
      <c r="J190" s="112">
        <v>669111.64</v>
      </c>
      <c r="K190" s="112">
        <v>23822297.609999999</v>
      </c>
      <c r="L190" s="112">
        <v>0.77</v>
      </c>
      <c r="M190" s="112">
        <v>-5.56</v>
      </c>
      <c r="N190" s="112">
        <f t="shared" si="76"/>
        <v>74</v>
      </c>
      <c r="O190" s="112">
        <f t="shared" si="77"/>
        <v>12</v>
      </c>
      <c r="P190" s="112">
        <f t="shared" si="78"/>
        <v>39</v>
      </c>
      <c r="Q190" s="112">
        <f t="shared" si="79"/>
        <v>84</v>
      </c>
      <c r="R190" s="112">
        <f t="shared" si="80"/>
        <v>44</v>
      </c>
      <c r="S190" s="112" cm="1">
        <f t="array" ref="S190">_xlfn.QUARTILE.EXC(IF($D$5:$D$906=$D190,$L$5:$L$906),1)</f>
        <v>-9.4075000000000006</v>
      </c>
      <c r="T190" s="112" cm="1">
        <f t="array" ref="T190">_xlfn.QUARTILE.EXC(IF($D$5:$D$906=$D190,$L$5:$L$906),3)</f>
        <v>1.645</v>
      </c>
      <c r="U190" s="112">
        <f t="shared" si="60"/>
        <v>11.0525</v>
      </c>
      <c r="V190" s="112">
        <f t="shared" si="61"/>
        <v>-25.986249999999998</v>
      </c>
      <c r="W190" s="112">
        <f t="shared" si="62"/>
        <v>18.223749999999999</v>
      </c>
      <c r="X190" s="112" t="b">
        <f t="shared" si="63"/>
        <v>0</v>
      </c>
      <c r="Y190" s="112" cm="1">
        <f t="array" ref="Y190">_xlfn.QUARTILE.EXC(IF($D$5:$D$906=$D190,$M$5:$M$906),1)</f>
        <v>-18.744999999999997</v>
      </c>
      <c r="Z190" s="112" cm="1">
        <f t="array" ref="Z190">_xlfn.QUARTILE.EXC(IF($D$5:$D$906=$D190,$M$5:$M$906),3)</f>
        <v>-2.7</v>
      </c>
      <c r="AA190" s="112">
        <f t="shared" si="64"/>
        <v>16.044999999999998</v>
      </c>
      <c r="AB190" s="112">
        <f t="shared" si="65"/>
        <v>-42.812499999999993</v>
      </c>
      <c r="AC190" s="112">
        <f t="shared" si="66"/>
        <v>21.367499999999996</v>
      </c>
      <c r="AD190" s="112" t="b">
        <f t="shared" si="67"/>
        <v>0</v>
      </c>
      <c r="AE190" s="101">
        <f t="shared" si="58"/>
        <v>1</v>
      </c>
      <c r="AF190" s="101">
        <f t="shared" si="59"/>
        <v>0</v>
      </c>
      <c r="AG190" s="406" cm="1">
        <f t="array" ref="AG190">_xlfn.QUARTILE.EXC(IF($AT$5:$AT$906=$AT190,$L$5:$L$906),1)</f>
        <v>-9.4075000000000006</v>
      </c>
      <c r="AH190" s="406" cm="1">
        <f t="array" ref="AH190">_xlfn.QUARTILE.EXC(IF($AT$5:$AT$906=$AT190,$L$5:$L$906),3)</f>
        <v>1.645</v>
      </c>
      <c r="AI190" s="406">
        <f t="shared" si="68"/>
        <v>11.0525</v>
      </c>
      <c r="AJ190" s="406">
        <f t="shared" si="69"/>
        <v>-25.986249999999998</v>
      </c>
      <c r="AK190" s="406">
        <f t="shared" si="70"/>
        <v>18.223749999999999</v>
      </c>
      <c r="AL190" s="406" t="b">
        <f t="shared" si="71"/>
        <v>0</v>
      </c>
      <c r="AM190" s="406" cm="1">
        <f t="array" ref="AM190">_xlfn.QUARTILE.EXC(IF($AT$5:$AT$906=$AT190,$M$5:$M$906),1)</f>
        <v>-18.744999999999997</v>
      </c>
      <c r="AN190" s="406" cm="1">
        <f t="array" ref="AN190">_xlfn.QUARTILE.EXC(IF($AT$5:$AT$906=$AT190,$M$5:$M$906),3)</f>
        <v>-2.7</v>
      </c>
      <c r="AO190" s="406">
        <f t="shared" si="72"/>
        <v>16.044999999999998</v>
      </c>
      <c r="AP190" s="406">
        <f t="shared" si="73"/>
        <v>-42.812499999999993</v>
      </c>
      <c r="AQ190" s="406">
        <f t="shared" si="74"/>
        <v>21.367499999999996</v>
      </c>
      <c r="AR190" s="406" t="b">
        <f t="shared" si="75"/>
        <v>0</v>
      </c>
      <c r="AS190" s="404" t="str">
        <f>INDEX('Org2567'!$BM:$BM,MATCH(Raw_DATA!A190,'Org2567'!$D:$D,0))</f>
        <v>รพช.F2 P&lt;=30,000</v>
      </c>
      <c r="AT190" s="404">
        <f>INDEX('Org2567'!$BL:$BL,MATCH(Raw_DATA!A190,'Org2567'!$D:$D,0))</f>
        <v>5</v>
      </c>
      <c r="AU190" s="113"/>
      <c r="AV190" s="101">
        <v>73.900000000000006</v>
      </c>
      <c r="AW190" s="101">
        <v>12.15</v>
      </c>
      <c r="AX190" s="101">
        <v>39.340000000000003</v>
      </c>
      <c r="AY190" s="101">
        <v>83.6</v>
      </c>
      <c r="AZ190" s="101">
        <v>44.18</v>
      </c>
    </row>
    <row r="191" spans="1:52" x14ac:dyDescent="0.7">
      <c r="A191" s="101" t="s">
        <v>205</v>
      </c>
      <c r="B191" s="101" t="s">
        <v>1519</v>
      </c>
      <c r="C191" s="111" t="str">
        <f>IF(A191="","",INDEX(ID!P:P,MATCH(Raw_DATA!A191,ID!A:A,0)))</f>
        <v>รพช.F2 P30,000-60,000</v>
      </c>
      <c r="D191" s="101">
        <f>IF(A191="","",INDEX(ID!M:M,MATCH(Raw_DATA!A191,ID!A:A,0)))</f>
        <v>6</v>
      </c>
      <c r="E191" s="112">
        <v>5.26</v>
      </c>
      <c r="F191" s="112">
        <v>5.14</v>
      </c>
      <c r="G191" s="112">
        <v>3.96</v>
      </c>
      <c r="H191" s="112">
        <v>41426546.609999999</v>
      </c>
      <c r="I191" s="112">
        <v>-2132805.4</v>
      </c>
      <c r="J191" s="112">
        <v>-108250.53</v>
      </c>
      <c r="K191" s="112">
        <v>28780116.140000001</v>
      </c>
      <c r="L191" s="112">
        <v>-0.1</v>
      </c>
      <c r="M191" s="112">
        <v>-2.85</v>
      </c>
      <c r="N191" s="112">
        <f t="shared" si="76"/>
        <v>50</v>
      </c>
      <c r="O191" s="112">
        <f t="shared" si="77"/>
        <v>18</v>
      </c>
      <c r="P191" s="112">
        <f t="shared" si="78"/>
        <v>50</v>
      </c>
      <c r="Q191" s="112">
        <f t="shared" si="79"/>
        <v>130</v>
      </c>
      <c r="R191" s="112">
        <f t="shared" si="80"/>
        <v>23</v>
      </c>
      <c r="S191" s="112" cm="1">
        <f t="array" ref="S191">_xlfn.QUARTILE.EXC(IF($D$5:$D$906=$D191,$L$5:$L$906),1)</f>
        <v>-10.317499999999999</v>
      </c>
      <c r="T191" s="112" cm="1">
        <f t="array" ref="T191">_xlfn.QUARTILE.EXC(IF($D$5:$D$906=$D191,$L$5:$L$906),3)</f>
        <v>1.0349999999999999</v>
      </c>
      <c r="U191" s="112">
        <f t="shared" si="60"/>
        <v>11.352499999999999</v>
      </c>
      <c r="V191" s="112">
        <f t="shared" si="61"/>
        <v>-27.346249999999998</v>
      </c>
      <c r="W191" s="112">
        <f t="shared" si="62"/>
        <v>18.063749999999999</v>
      </c>
      <c r="X191" s="112" t="b">
        <f t="shared" si="63"/>
        <v>0</v>
      </c>
      <c r="Y191" s="112" cm="1">
        <f t="array" ref="Y191">_xlfn.QUARTILE.EXC(IF($D$5:$D$906=$D191,$M$5:$M$906),1)</f>
        <v>-15.98</v>
      </c>
      <c r="Z191" s="112" cm="1">
        <f t="array" ref="Z191">_xlfn.QUARTILE.EXC(IF($D$5:$D$906=$D191,$M$5:$M$906),3)</f>
        <v>-2.4</v>
      </c>
      <c r="AA191" s="112">
        <f t="shared" si="64"/>
        <v>13.58</v>
      </c>
      <c r="AB191" s="112">
        <f t="shared" si="65"/>
        <v>-36.35</v>
      </c>
      <c r="AC191" s="112">
        <f t="shared" si="66"/>
        <v>17.970000000000002</v>
      </c>
      <c r="AD191" s="112" t="b">
        <f t="shared" si="67"/>
        <v>0</v>
      </c>
      <c r="AE191" s="101">
        <f t="shared" si="58"/>
        <v>1</v>
      </c>
      <c r="AF191" s="101">
        <f t="shared" si="59"/>
        <v>1</v>
      </c>
      <c r="AG191" s="406" cm="1">
        <f t="array" ref="AG191">_xlfn.QUARTILE.EXC(IF($AT$5:$AT$906=$AT191,$L$5:$L$906),1)</f>
        <v>-9.3850000000000016</v>
      </c>
      <c r="AH191" s="406" cm="1">
        <f t="array" ref="AH191">_xlfn.QUARTILE.EXC(IF($AT$5:$AT$906=$AT191,$L$5:$L$906),3)</f>
        <v>1.2250000000000001</v>
      </c>
      <c r="AI191" s="406">
        <f t="shared" si="68"/>
        <v>10.610000000000001</v>
      </c>
      <c r="AJ191" s="406">
        <f t="shared" si="69"/>
        <v>-25.300000000000004</v>
      </c>
      <c r="AK191" s="406">
        <f t="shared" si="70"/>
        <v>17.140000000000004</v>
      </c>
      <c r="AL191" s="406" t="b">
        <f t="shared" si="71"/>
        <v>0</v>
      </c>
      <c r="AM191" s="406" cm="1">
        <f t="array" ref="AM191">_xlfn.QUARTILE.EXC(IF($AT$5:$AT$906=$AT191,$M$5:$M$906),1)</f>
        <v>-15.515000000000001</v>
      </c>
      <c r="AN191" s="406" cm="1">
        <f t="array" ref="AN191">_xlfn.QUARTILE.EXC(IF($AT$5:$AT$906=$AT191,$M$5:$M$906),3)</f>
        <v>-2.2599999999999998</v>
      </c>
      <c r="AO191" s="406">
        <f t="shared" si="72"/>
        <v>13.255000000000001</v>
      </c>
      <c r="AP191" s="406">
        <f t="shared" si="73"/>
        <v>-35.397500000000001</v>
      </c>
      <c r="AQ191" s="406">
        <f t="shared" si="74"/>
        <v>17.622500000000002</v>
      </c>
      <c r="AR191" s="406" t="b">
        <f t="shared" si="75"/>
        <v>0</v>
      </c>
      <c r="AS191" s="404" t="str">
        <f>INDEX('Org2567'!$BM:$BM,MATCH(Raw_DATA!A191,'Org2567'!$D:$D,0))</f>
        <v>รพช.F2 P30,000-60,000</v>
      </c>
      <c r="AT191" s="404">
        <f>INDEX('Org2567'!$BL:$BL,MATCH(Raw_DATA!A191,'Org2567'!$D:$D,0))</f>
        <v>6</v>
      </c>
      <c r="AU191" s="113"/>
      <c r="AV191" s="101">
        <v>50.23</v>
      </c>
      <c r="AW191" s="101">
        <v>18.13</v>
      </c>
      <c r="AX191" s="101">
        <v>50.14</v>
      </c>
      <c r="AY191" s="101">
        <v>130.46</v>
      </c>
      <c r="AZ191" s="101">
        <v>23.23</v>
      </c>
    </row>
    <row r="192" spans="1:52" x14ac:dyDescent="0.7">
      <c r="A192" s="101" t="s">
        <v>206</v>
      </c>
      <c r="B192" s="101" t="s">
        <v>1522</v>
      </c>
      <c r="C192" s="111" t="str">
        <f>IF(A192="","",INDEX(ID!P:P,MATCH(Raw_DATA!A192,ID!A:A,0)))</f>
        <v>รพช.M2 B&lt;=100</v>
      </c>
      <c r="D192" s="101">
        <f>IF(A192="","",INDEX(ID!M:M,MATCH(Raw_DATA!A192,ID!A:A,0)))</f>
        <v>12</v>
      </c>
      <c r="E192" s="112">
        <v>2.2999999999999998</v>
      </c>
      <c r="F192" s="112">
        <v>2.1</v>
      </c>
      <c r="G192" s="112">
        <v>1.1100000000000001</v>
      </c>
      <c r="H192" s="112">
        <v>56206459.689999998</v>
      </c>
      <c r="I192" s="112">
        <v>76720081.879999995</v>
      </c>
      <c r="J192" s="112">
        <v>21406186.649999999</v>
      </c>
      <c r="K192" s="112">
        <v>4886127.91</v>
      </c>
      <c r="L192" s="112">
        <v>7.21</v>
      </c>
      <c r="M192" s="112">
        <v>21.86</v>
      </c>
      <c r="N192" s="112">
        <f t="shared" si="76"/>
        <v>99</v>
      </c>
      <c r="O192" s="112">
        <f t="shared" si="77"/>
        <v>58</v>
      </c>
      <c r="P192" s="112">
        <f t="shared" si="78"/>
        <v>69</v>
      </c>
      <c r="Q192" s="112">
        <f t="shared" si="79"/>
        <v>112</v>
      </c>
      <c r="R192" s="112">
        <f t="shared" si="80"/>
        <v>33</v>
      </c>
      <c r="S192" s="112" cm="1">
        <f t="array" ref="S192">_xlfn.QUARTILE.EXC(IF($D$5:$D$906=$D192,$L$5:$L$906),1)</f>
        <v>-15.01</v>
      </c>
      <c r="T192" s="112" cm="1">
        <f t="array" ref="T192">_xlfn.QUARTILE.EXC(IF($D$5:$D$906=$D192,$L$5:$L$906),3)</f>
        <v>4.4000000000000004</v>
      </c>
      <c r="U192" s="112">
        <f t="shared" si="60"/>
        <v>19.41</v>
      </c>
      <c r="V192" s="112">
        <f t="shared" si="61"/>
        <v>-44.125</v>
      </c>
      <c r="W192" s="112">
        <f t="shared" si="62"/>
        <v>33.515000000000001</v>
      </c>
      <c r="X192" s="112" t="b">
        <f t="shared" si="63"/>
        <v>0</v>
      </c>
      <c r="Y192" s="112" cm="1">
        <f t="array" ref="Y192">_xlfn.QUARTILE.EXC(IF($D$5:$D$906=$D192,$M$5:$M$906),1)</f>
        <v>-15.23</v>
      </c>
      <c r="Z192" s="112" cm="1">
        <f t="array" ref="Z192">_xlfn.QUARTILE.EXC(IF($D$5:$D$906=$D192,$M$5:$M$906),3)</f>
        <v>-0.92</v>
      </c>
      <c r="AA192" s="112">
        <f t="shared" si="64"/>
        <v>14.31</v>
      </c>
      <c r="AB192" s="112">
        <f t="shared" si="65"/>
        <v>-36.695</v>
      </c>
      <c r="AC192" s="112">
        <f t="shared" si="66"/>
        <v>20.544999999999998</v>
      </c>
      <c r="AD192" s="112" t="b">
        <f t="shared" si="67"/>
        <v>1</v>
      </c>
      <c r="AE192" s="101">
        <f t="shared" si="58"/>
        <v>0</v>
      </c>
      <c r="AF192" s="101">
        <f t="shared" si="59"/>
        <v>0</v>
      </c>
      <c r="AG192" s="406" cm="1">
        <f t="array" ref="AG192">_xlfn.QUARTILE.EXC(IF($AT$5:$AT$906=$AT192,$L$5:$L$906),1)</f>
        <v>-15.01</v>
      </c>
      <c r="AH192" s="406" cm="1">
        <f t="array" ref="AH192">_xlfn.QUARTILE.EXC(IF($AT$5:$AT$906=$AT192,$L$5:$L$906),3)</f>
        <v>4.4000000000000004</v>
      </c>
      <c r="AI192" s="406">
        <f t="shared" si="68"/>
        <v>19.41</v>
      </c>
      <c r="AJ192" s="406">
        <f t="shared" si="69"/>
        <v>-44.125</v>
      </c>
      <c r="AK192" s="406">
        <f t="shared" si="70"/>
        <v>33.515000000000001</v>
      </c>
      <c r="AL192" s="406" t="b">
        <f t="shared" si="71"/>
        <v>0</v>
      </c>
      <c r="AM192" s="406" cm="1">
        <f t="array" ref="AM192">_xlfn.QUARTILE.EXC(IF($AT$5:$AT$906=$AT192,$M$5:$M$906),1)</f>
        <v>-15.23</v>
      </c>
      <c r="AN192" s="406" cm="1">
        <f t="array" ref="AN192">_xlfn.QUARTILE.EXC(IF($AT$5:$AT$906=$AT192,$M$5:$M$906),3)</f>
        <v>-0.92</v>
      </c>
      <c r="AO192" s="406">
        <f t="shared" si="72"/>
        <v>14.31</v>
      </c>
      <c r="AP192" s="406">
        <f t="shared" si="73"/>
        <v>-36.695</v>
      </c>
      <c r="AQ192" s="406">
        <f t="shared" si="74"/>
        <v>20.544999999999998</v>
      </c>
      <c r="AR192" s="406" t="b">
        <f t="shared" si="75"/>
        <v>1</v>
      </c>
      <c r="AS192" s="404" t="str">
        <f>INDEX('Org2567'!$BM:$BM,MATCH(Raw_DATA!A192,'Org2567'!$D:$D,0))</f>
        <v>รพช.M2 B&lt;=100</v>
      </c>
      <c r="AT192" s="404">
        <f>INDEX('Org2567'!$BL:$BL,MATCH(Raw_DATA!A192,'Org2567'!$D:$D,0))</f>
        <v>12</v>
      </c>
      <c r="AU192" s="113"/>
      <c r="AV192" s="101">
        <v>98.86</v>
      </c>
      <c r="AW192" s="101">
        <v>58.05</v>
      </c>
      <c r="AX192" s="101">
        <v>69.17</v>
      </c>
      <c r="AY192" s="101">
        <v>112.24</v>
      </c>
      <c r="AZ192" s="101">
        <v>33.409999999999997</v>
      </c>
    </row>
    <row r="193" spans="1:52" x14ac:dyDescent="0.7">
      <c r="A193" s="101" t="s">
        <v>207</v>
      </c>
      <c r="B193" s="101" t="s">
        <v>1525</v>
      </c>
      <c r="C193" s="111" t="str">
        <f>IF(A193="","",INDEX(ID!P:P,MATCH(Raw_DATA!A193,ID!A:A,0)))</f>
        <v>รพช.F1 P&lt;=50,000</v>
      </c>
      <c r="D193" s="101">
        <f>IF(A193="","",INDEX(ID!M:M,MATCH(Raw_DATA!A193,ID!A:A,0)))</f>
        <v>9</v>
      </c>
      <c r="E193" s="112">
        <v>2.94</v>
      </c>
      <c r="F193" s="112">
        <v>2.81</v>
      </c>
      <c r="G193" s="112">
        <v>2.37</v>
      </c>
      <c r="H193" s="112">
        <v>46051336.060000002</v>
      </c>
      <c r="I193" s="112">
        <v>-9032363.5199999996</v>
      </c>
      <c r="J193" s="112">
        <v>-4154905.57</v>
      </c>
      <c r="K193" s="112">
        <v>32501987.620000001</v>
      </c>
      <c r="L193" s="112">
        <v>-3.55</v>
      </c>
      <c r="M193" s="112">
        <v>-8.39</v>
      </c>
      <c r="N193" s="112">
        <f t="shared" si="76"/>
        <v>48</v>
      </c>
      <c r="O193" s="112">
        <f t="shared" si="77"/>
        <v>60</v>
      </c>
      <c r="P193" s="112">
        <f t="shared" si="78"/>
        <v>51</v>
      </c>
      <c r="Q193" s="112">
        <f t="shared" si="79"/>
        <v>84</v>
      </c>
      <c r="R193" s="112">
        <f t="shared" si="80"/>
        <v>50</v>
      </c>
      <c r="S193" s="112" cm="1">
        <f t="array" ref="S193">_xlfn.QUARTILE.EXC(IF($D$5:$D$906=$D193,$L$5:$L$906),1)</f>
        <v>-8.26</v>
      </c>
      <c r="T193" s="112" cm="1">
        <f t="array" ref="T193">_xlfn.QUARTILE.EXC(IF($D$5:$D$906=$D193,$L$5:$L$906),3)</f>
        <v>3.2450000000000001</v>
      </c>
      <c r="U193" s="112">
        <f t="shared" si="60"/>
        <v>11.504999999999999</v>
      </c>
      <c r="V193" s="112">
        <f t="shared" si="61"/>
        <v>-25.517499999999998</v>
      </c>
      <c r="W193" s="112">
        <f t="shared" si="62"/>
        <v>20.502500000000001</v>
      </c>
      <c r="X193" s="112" t="b">
        <f t="shared" si="63"/>
        <v>0</v>
      </c>
      <c r="Y193" s="112" cm="1">
        <f t="array" ref="Y193">_xlfn.QUARTILE.EXC(IF($D$5:$D$906=$D193,$M$5:$M$906),1)</f>
        <v>-12.452500000000001</v>
      </c>
      <c r="Z193" s="112" cm="1">
        <f t="array" ref="Z193">_xlfn.QUARTILE.EXC(IF($D$5:$D$906=$D193,$M$5:$M$906),3)</f>
        <v>0.39</v>
      </c>
      <c r="AA193" s="112">
        <f t="shared" si="64"/>
        <v>12.842500000000001</v>
      </c>
      <c r="AB193" s="112">
        <f t="shared" si="65"/>
        <v>-31.716250000000002</v>
      </c>
      <c r="AC193" s="112">
        <f t="shared" si="66"/>
        <v>19.653750000000002</v>
      </c>
      <c r="AD193" s="112" t="b">
        <f t="shared" si="67"/>
        <v>0</v>
      </c>
      <c r="AE193" s="101">
        <f t="shared" si="58"/>
        <v>1</v>
      </c>
      <c r="AF193" s="101">
        <f t="shared" si="59"/>
        <v>1</v>
      </c>
      <c r="AG193" s="406" cm="1">
        <f t="array" ref="AG193">_xlfn.QUARTILE.EXC(IF($AT$5:$AT$906=$AT193,$L$5:$L$906),1)</f>
        <v>-8.26</v>
      </c>
      <c r="AH193" s="406" cm="1">
        <f t="array" ref="AH193">_xlfn.QUARTILE.EXC(IF($AT$5:$AT$906=$AT193,$L$5:$L$906),3)</f>
        <v>3.2450000000000001</v>
      </c>
      <c r="AI193" s="406">
        <f t="shared" si="68"/>
        <v>11.504999999999999</v>
      </c>
      <c r="AJ193" s="406">
        <f t="shared" si="69"/>
        <v>-25.517499999999998</v>
      </c>
      <c r="AK193" s="406">
        <f t="shared" si="70"/>
        <v>20.502500000000001</v>
      </c>
      <c r="AL193" s="406" t="b">
        <f t="shared" si="71"/>
        <v>0</v>
      </c>
      <c r="AM193" s="406" cm="1">
        <f t="array" ref="AM193">_xlfn.QUARTILE.EXC(IF($AT$5:$AT$906=$AT193,$M$5:$M$906),1)</f>
        <v>-12.452500000000001</v>
      </c>
      <c r="AN193" s="406" cm="1">
        <f t="array" ref="AN193">_xlfn.QUARTILE.EXC(IF($AT$5:$AT$906=$AT193,$M$5:$M$906),3)</f>
        <v>0.39</v>
      </c>
      <c r="AO193" s="406">
        <f t="shared" si="72"/>
        <v>12.842500000000001</v>
      </c>
      <c r="AP193" s="406">
        <f t="shared" si="73"/>
        <v>-31.716250000000002</v>
      </c>
      <c r="AQ193" s="406">
        <f t="shared" si="74"/>
        <v>19.653750000000002</v>
      </c>
      <c r="AR193" s="406" t="b">
        <f t="shared" si="75"/>
        <v>0</v>
      </c>
      <c r="AS193" s="404" t="str">
        <f>INDEX('Org2567'!$BM:$BM,MATCH(Raw_DATA!A193,'Org2567'!$D:$D,0))</f>
        <v>รพช.F1 P&lt;=50,000</v>
      </c>
      <c r="AT193" s="404">
        <f>INDEX('Org2567'!$BL:$BL,MATCH(Raw_DATA!A193,'Org2567'!$D:$D,0))</f>
        <v>9</v>
      </c>
      <c r="AU193" s="113"/>
      <c r="AV193" s="101">
        <v>47.61</v>
      </c>
      <c r="AW193" s="101">
        <v>59.67</v>
      </c>
      <c r="AX193" s="101">
        <v>51.45</v>
      </c>
      <c r="AY193" s="101">
        <v>83.54</v>
      </c>
      <c r="AZ193" s="101">
        <v>49.88</v>
      </c>
    </row>
    <row r="194" spans="1:52" x14ac:dyDescent="0.7">
      <c r="A194" s="101" t="s">
        <v>208</v>
      </c>
      <c r="B194" s="101" t="s">
        <v>1528</v>
      </c>
      <c r="C194" s="111" t="str">
        <f>IF(A194="","",INDEX(ID!P:P,MATCH(Raw_DATA!A194,ID!A:A,0)))</f>
        <v>รพช.F2 P&lt;=30,000</v>
      </c>
      <c r="D194" s="101">
        <f>IF(A194="","",INDEX(ID!M:M,MATCH(Raw_DATA!A194,ID!A:A,0)))</f>
        <v>5</v>
      </c>
      <c r="E194" s="112">
        <v>12.89</v>
      </c>
      <c r="F194" s="112">
        <v>12.69</v>
      </c>
      <c r="G194" s="112">
        <v>10.55</v>
      </c>
      <c r="H194" s="112">
        <v>59087269.539999999</v>
      </c>
      <c r="I194" s="112">
        <v>-4497592.6399999997</v>
      </c>
      <c r="J194" s="112">
        <v>3610789.29</v>
      </c>
      <c r="K194" s="112">
        <v>47424484.659999996</v>
      </c>
      <c r="L194" s="112">
        <v>3.33</v>
      </c>
      <c r="M194" s="112">
        <v>-3.11</v>
      </c>
      <c r="N194" s="112">
        <f t="shared" si="76"/>
        <v>16</v>
      </c>
      <c r="O194" s="112">
        <f t="shared" si="77"/>
        <v>17</v>
      </c>
      <c r="P194" s="112">
        <f t="shared" si="78"/>
        <v>27</v>
      </c>
      <c r="Q194" s="112">
        <f t="shared" si="79"/>
        <v>82</v>
      </c>
      <c r="R194" s="112">
        <f t="shared" si="80"/>
        <v>17</v>
      </c>
      <c r="S194" s="112" cm="1">
        <f t="array" ref="S194">_xlfn.QUARTILE.EXC(IF($D$5:$D$906=$D194,$L$5:$L$906),1)</f>
        <v>-9.4075000000000006</v>
      </c>
      <c r="T194" s="112" cm="1">
        <f t="array" ref="T194">_xlfn.QUARTILE.EXC(IF($D$5:$D$906=$D194,$L$5:$L$906),3)</f>
        <v>1.645</v>
      </c>
      <c r="U194" s="112">
        <f t="shared" si="60"/>
        <v>11.0525</v>
      </c>
      <c r="V194" s="112">
        <f t="shared" si="61"/>
        <v>-25.986249999999998</v>
      </c>
      <c r="W194" s="112">
        <f t="shared" si="62"/>
        <v>18.223749999999999</v>
      </c>
      <c r="X194" s="112" t="b">
        <f t="shared" si="63"/>
        <v>0</v>
      </c>
      <c r="Y194" s="112" cm="1">
        <f t="array" ref="Y194">_xlfn.QUARTILE.EXC(IF($D$5:$D$906=$D194,$M$5:$M$906),1)</f>
        <v>-18.744999999999997</v>
      </c>
      <c r="Z194" s="112" cm="1">
        <f t="array" ref="Z194">_xlfn.QUARTILE.EXC(IF($D$5:$D$906=$D194,$M$5:$M$906),3)</f>
        <v>-2.7</v>
      </c>
      <c r="AA194" s="112">
        <f t="shared" si="64"/>
        <v>16.044999999999998</v>
      </c>
      <c r="AB194" s="112">
        <f t="shared" si="65"/>
        <v>-42.812499999999993</v>
      </c>
      <c r="AC194" s="112">
        <f t="shared" si="66"/>
        <v>21.367499999999996</v>
      </c>
      <c r="AD194" s="112" t="b">
        <f t="shared" si="67"/>
        <v>0</v>
      </c>
      <c r="AE194" s="101">
        <f t="shared" si="58"/>
        <v>1</v>
      </c>
      <c r="AF194" s="101">
        <f t="shared" si="59"/>
        <v>0</v>
      </c>
      <c r="AG194" s="406" cm="1">
        <f t="array" ref="AG194">_xlfn.QUARTILE.EXC(IF($AT$5:$AT$906=$AT194,$L$5:$L$906),1)</f>
        <v>-9.4075000000000006</v>
      </c>
      <c r="AH194" s="406" cm="1">
        <f t="array" ref="AH194">_xlfn.QUARTILE.EXC(IF($AT$5:$AT$906=$AT194,$L$5:$L$906),3)</f>
        <v>1.645</v>
      </c>
      <c r="AI194" s="406">
        <f t="shared" si="68"/>
        <v>11.0525</v>
      </c>
      <c r="AJ194" s="406">
        <f t="shared" si="69"/>
        <v>-25.986249999999998</v>
      </c>
      <c r="AK194" s="406">
        <f t="shared" si="70"/>
        <v>18.223749999999999</v>
      </c>
      <c r="AL194" s="406" t="b">
        <f t="shared" si="71"/>
        <v>0</v>
      </c>
      <c r="AM194" s="406" cm="1">
        <f t="array" ref="AM194">_xlfn.QUARTILE.EXC(IF($AT$5:$AT$906=$AT194,$M$5:$M$906),1)</f>
        <v>-18.744999999999997</v>
      </c>
      <c r="AN194" s="406" cm="1">
        <f t="array" ref="AN194">_xlfn.QUARTILE.EXC(IF($AT$5:$AT$906=$AT194,$M$5:$M$906),3)</f>
        <v>-2.7</v>
      </c>
      <c r="AO194" s="406">
        <f t="shared" si="72"/>
        <v>16.044999999999998</v>
      </c>
      <c r="AP194" s="406">
        <f t="shared" si="73"/>
        <v>-42.812499999999993</v>
      </c>
      <c r="AQ194" s="406">
        <f t="shared" si="74"/>
        <v>21.367499999999996</v>
      </c>
      <c r="AR194" s="406" t="b">
        <f t="shared" si="75"/>
        <v>0</v>
      </c>
      <c r="AS194" s="404" t="str">
        <f>INDEX('Org2567'!$BM:$BM,MATCH(Raw_DATA!A194,'Org2567'!$D:$D,0))</f>
        <v>รพช.F2 P&lt;=30,000</v>
      </c>
      <c r="AT194" s="404">
        <f>INDEX('Org2567'!$BL:$BL,MATCH(Raw_DATA!A194,'Org2567'!$D:$D,0))</f>
        <v>5</v>
      </c>
      <c r="AU194" s="113"/>
      <c r="AV194" s="101">
        <v>15.54</v>
      </c>
      <c r="AW194" s="101">
        <v>16.7</v>
      </c>
      <c r="AX194" s="101">
        <v>27.15</v>
      </c>
      <c r="AY194" s="101">
        <v>82.11</v>
      </c>
      <c r="AZ194" s="101">
        <v>17.47</v>
      </c>
    </row>
    <row r="195" spans="1:52" x14ac:dyDescent="0.7">
      <c r="A195" s="101" t="s">
        <v>209</v>
      </c>
      <c r="B195" s="101" t="s">
        <v>1531</v>
      </c>
      <c r="C195" s="111" t="str">
        <f>IF(A195="","",INDEX(ID!P:P,MATCH(Raw_DATA!A195,ID!A:A,0)))</f>
        <v>รพช.F2 P&lt;=30,000</v>
      </c>
      <c r="D195" s="101">
        <f>IF(A195="","",INDEX(ID!M:M,MATCH(Raw_DATA!A195,ID!A:A,0)))</f>
        <v>5</v>
      </c>
      <c r="E195" s="112">
        <v>3.93</v>
      </c>
      <c r="F195" s="112">
        <v>3.78</v>
      </c>
      <c r="G195" s="112">
        <v>3.06</v>
      </c>
      <c r="H195" s="112">
        <v>21989024.559999999</v>
      </c>
      <c r="I195" s="112">
        <v>-6022785.2400000002</v>
      </c>
      <c r="J195" s="112">
        <v>-1714167.94</v>
      </c>
      <c r="K195" s="112">
        <v>15515931.560000001</v>
      </c>
      <c r="L195" s="112">
        <v>-1.66</v>
      </c>
      <c r="M195" s="112">
        <v>-8.74</v>
      </c>
      <c r="N195" s="112">
        <f t="shared" si="76"/>
        <v>79</v>
      </c>
      <c r="O195" s="112">
        <f t="shared" si="77"/>
        <v>54</v>
      </c>
      <c r="P195" s="112">
        <f t="shared" si="78"/>
        <v>55</v>
      </c>
      <c r="Q195" s="112">
        <f t="shared" si="79"/>
        <v>112</v>
      </c>
      <c r="R195" s="112">
        <f t="shared" si="80"/>
        <v>26</v>
      </c>
      <c r="S195" s="112" cm="1">
        <f t="array" ref="S195">_xlfn.QUARTILE.EXC(IF($D$5:$D$906=$D195,$L$5:$L$906),1)</f>
        <v>-9.4075000000000006</v>
      </c>
      <c r="T195" s="112" cm="1">
        <f t="array" ref="T195">_xlfn.QUARTILE.EXC(IF($D$5:$D$906=$D195,$L$5:$L$906),3)</f>
        <v>1.645</v>
      </c>
      <c r="U195" s="112">
        <f t="shared" si="60"/>
        <v>11.0525</v>
      </c>
      <c r="V195" s="112">
        <f t="shared" si="61"/>
        <v>-25.986249999999998</v>
      </c>
      <c r="W195" s="112">
        <f t="shared" si="62"/>
        <v>18.223749999999999</v>
      </c>
      <c r="X195" s="112" t="b">
        <f t="shared" si="63"/>
        <v>0</v>
      </c>
      <c r="Y195" s="112" cm="1">
        <f t="array" ref="Y195">_xlfn.QUARTILE.EXC(IF($D$5:$D$906=$D195,$M$5:$M$906),1)</f>
        <v>-18.744999999999997</v>
      </c>
      <c r="Z195" s="112" cm="1">
        <f t="array" ref="Z195">_xlfn.QUARTILE.EXC(IF($D$5:$D$906=$D195,$M$5:$M$906),3)</f>
        <v>-2.7</v>
      </c>
      <c r="AA195" s="112">
        <f t="shared" si="64"/>
        <v>16.044999999999998</v>
      </c>
      <c r="AB195" s="112">
        <f t="shared" si="65"/>
        <v>-42.812499999999993</v>
      </c>
      <c r="AC195" s="112">
        <f t="shared" si="66"/>
        <v>21.367499999999996</v>
      </c>
      <c r="AD195" s="112" t="b">
        <f t="shared" si="67"/>
        <v>0</v>
      </c>
      <c r="AE195" s="101">
        <f t="shared" si="58"/>
        <v>1</v>
      </c>
      <c r="AF195" s="101">
        <f t="shared" si="59"/>
        <v>1</v>
      </c>
      <c r="AG195" s="406" cm="1">
        <f t="array" ref="AG195">_xlfn.QUARTILE.EXC(IF($AT$5:$AT$906=$AT195,$L$5:$L$906),1)</f>
        <v>-9.4075000000000006</v>
      </c>
      <c r="AH195" s="406" cm="1">
        <f t="array" ref="AH195">_xlfn.QUARTILE.EXC(IF($AT$5:$AT$906=$AT195,$L$5:$L$906),3)</f>
        <v>1.645</v>
      </c>
      <c r="AI195" s="406">
        <f t="shared" si="68"/>
        <v>11.0525</v>
      </c>
      <c r="AJ195" s="406">
        <f t="shared" si="69"/>
        <v>-25.986249999999998</v>
      </c>
      <c r="AK195" s="406">
        <f t="shared" si="70"/>
        <v>18.223749999999999</v>
      </c>
      <c r="AL195" s="406" t="b">
        <f t="shared" si="71"/>
        <v>0</v>
      </c>
      <c r="AM195" s="406" cm="1">
        <f t="array" ref="AM195">_xlfn.QUARTILE.EXC(IF($AT$5:$AT$906=$AT195,$M$5:$M$906),1)</f>
        <v>-18.744999999999997</v>
      </c>
      <c r="AN195" s="406" cm="1">
        <f t="array" ref="AN195">_xlfn.QUARTILE.EXC(IF($AT$5:$AT$906=$AT195,$M$5:$M$906),3)</f>
        <v>-2.7</v>
      </c>
      <c r="AO195" s="406">
        <f t="shared" si="72"/>
        <v>16.044999999999998</v>
      </c>
      <c r="AP195" s="406">
        <f t="shared" si="73"/>
        <v>-42.812499999999993</v>
      </c>
      <c r="AQ195" s="406">
        <f t="shared" si="74"/>
        <v>21.367499999999996</v>
      </c>
      <c r="AR195" s="406" t="b">
        <f t="shared" si="75"/>
        <v>0</v>
      </c>
      <c r="AS195" s="404" t="str">
        <f>INDEX('Org2567'!$BM:$BM,MATCH(Raw_DATA!A195,'Org2567'!$D:$D,0))</f>
        <v>รพช.F2 P&lt;=30,000</v>
      </c>
      <c r="AT195" s="404">
        <f>INDEX('Org2567'!$BL:$BL,MATCH(Raw_DATA!A195,'Org2567'!$D:$D,0))</f>
        <v>5</v>
      </c>
      <c r="AU195" s="113"/>
      <c r="AV195" s="101">
        <v>78.78</v>
      </c>
      <c r="AW195" s="101">
        <v>54.39</v>
      </c>
      <c r="AX195" s="101">
        <v>54.97</v>
      </c>
      <c r="AY195" s="101">
        <v>112.01</v>
      </c>
      <c r="AZ195" s="101">
        <v>25.93</v>
      </c>
    </row>
    <row r="196" spans="1:52" x14ac:dyDescent="0.7">
      <c r="A196" s="101" t="s">
        <v>210</v>
      </c>
      <c r="B196" s="101" t="s">
        <v>1534</v>
      </c>
      <c r="C196" s="111" t="str">
        <f>IF(A196="","",INDEX(ID!P:P,MATCH(Raw_DATA!A196,ID!A:A,0)))</f>
        <v>รพช.M2 B&lt;=100</v>
      </c>
      <c r="D196" s="101">
        <f>IF(A196="","",INDEX(ID!M:M,MATCH(Raw_DATA!A196,ID!A:A,0)))</f>
        <v>12</v>
      </c>
      <c r="E196" s="112">
        <v>2.8</v>
      </c>
      <c r="F196" s="112">
        <v>2.44</v>
      </c>
      <c r="G196" s="112">
        <v>1.34</v>
      </c>
      <c r="H196" s="112">
        <v>62355108.460000001</v>
      </c>
      <c r="I196" s="112">
        <v>-12032121.609999999</v>
      </c>
      <c r="J196" s="112">
        <v>-11081569.17</v>
      </c>
      <c r="K196" s="112">
        <v>11641730.15</v>
      </c>
      <c r="L196" s="112">
        <v>-3.53</v>
      </c>
      <c r="M196" s="112">
        <v>-4.66</v>
      </c>
      <c r="N196" s="112">
        <f t="shared" si="76"/>
        <v>67</v>
      </c>
      <c r="O196" s="112">
        <f t="shared" si="77"/>
        <v>59</v>
      </c>
      <c r="P196" s="112">
        <f t="shared" si="78"/>
        <v>24</v>
      </c>
      <c r="Q196" s="112">
        <f t="shared" si="79"/>
        <v>88</v>
      </c>
      <c r="R196" s="112">
        <f t="shared" si="80"/>
        <v>39</v>
      </c>
      <c r="S196" s="112" cm="1">
        <f t="array" ref="S196">_xlfn.QUARTILE.EXC(IF($D$5:$D$906=$D196,$L$5:$L$906),1)</f>
        <v>-15.01</v>
      </c>
      <c r="T196" s="112" cm="1">
        <f t="array" ref="T196">_xlfn.QUARTILE.EXC(IF($D$5:$D$906=$D196,$L$5:$L$906),3)</f>
        <v>4.4000000000000004</v>
      </c>
      <c r="U196" s="112">
        <f t="shared" si="60"/>
        <v>19.41</v>
      </c>
      <c r="V196" s="112">
        <f t="shared" si="61"/>
        <v>-44.125</v>
      </c>
      <c r="W196" s="112">
        <f t="shared" si="62"/>
        <v>33.515000000000001</v>
      </c>
      <c r="X196" s="112" t="b">
        <f t="shared" si="63"/>
        <v>0</v>
      </c>
      <c r="Y196" s="112" cm="1">
        <f t="array" ref="Y196">_xlfn.QUARTILE.EXC(IF($D$5:$D$906=$D196,$M$5:$M$906),1)</f>
        <v>-15.23</v>
      </c>
      <c r="Z196" s="112" cm="1">
        <f t="array" ref="Z196">_xlfn.QUARTILE.EXC(IF($D$5:$D$906=$D196,$M$5:$M$906),3)</f>
        <v>-0.92</v>
      </c>
      <c r="AA196" s="112">
        <f t="shared" si="64"/>
        <v>14.31</v>
      </c>
      <c r="AB196" s="112">
        <f t="shared" si="65"/>
        <v>-36.695</v>
      </c>
      <c r="AC196" s="112">
        <f t="shared" si="66"/>
        <v>20.544999999999998</v>
      </c>
      <c r="AD196" s="112" t="b">
        <f t="shared" si="67"/>
        <v>0</v>
      </c>
      <c r="AE196" s="101">
        <f t="shared" si="58"/>
        <v>1</v>
      </c>
      <c r="AF196" s="101">
        <f t="shared" si="59"/>
        <v>1</v>
      </c>
      <c r="AG196" s="406" cm="1">
        <f t="array" ref="AG196">_xlfn.QUARTILE.EXC(IF($AT$5:$AT$906=$AT196,$L$5:$L$906),1)</f>
        <v>-15.01</v>
      </c>
      <c r="AH196" s="406" cm="1">
        <f t="array" ref="AH196">_xlfn.QUARTILE.EXC(IF($AT$5:$AT$906=$AT196,$L$5:$L$906),3)</f>
        <v>4.4000000000000004</v>
      </c>
      <c r="AI196" s="406">
        <f t="shared" si="68"/>
        <v>19.41</v>
      </c>
      <c r="AJ196" s="406">
        <f t="shared" si="69"/>
        <v>-44.125</v>
      </c>
      <c r="AK196" s="406">
        <f t="shared" si="70"/>
        <v>33.515000000000001</v>
      </c>
      <c r="AL196" s="406" t="b">
        <f t="shared" si="71"/>
        <v>0</v>
      </c>
      <c r="AM196" s="406" cm="1">
        <f t="array" ref="AM196">_xlfn.QUARTILE.EXC(IF($AT$5:$AT$906=$AT196,$M$5:$M$906),1)</f>
        <v>-15.23</v>
      </c>
      <c r="AN196" s="406" cm="1">
        <f t="array" ref="AN196">_xlfn.QUARTILE.EXC(IF($AT$5:$AT$906=$AT196,$M$5:$M$906),3)</f>
        <v>-0.92</v>
      </c>
      <c r="AO196" s="406">
        <f t="shared" si="72"/>
        <v>14.31</v>
      </c>
      <c r="AP196" s="406">
        <f t="shared" si="73"/>
        <v>-36.695</v>
      </c>
      <c r="AQ196" s="406">
        <f t="shared" si="74"/>
        <v>20.544999999999998</v>
      </c>
      <c r="AR196" s="406" t="b">
        <f t="shared" si="75"/>
        <v>0</v>
      </c>
      <c r="AS196" s="404" t="str">
        <f>INDEX('Org2567'!$BM:$BM,MATCH(Raw_DATA!A196,'Org2567'!$D:$D,0))</f>
        <v>รพช.M2 B&lt;=100</v>
      </c>
      <c r="AT196" s="404">
        <f>INDEX('Org2567'!$BL:$BL,MATCH(Raw_DATA!A196,'Org2567'!$D:$D,0))</f>
        <v>12</v>
      </c>
      <c r="AU196" s="113"/>
      <c r="AV196" s="101">
        <v>67.099999999999994</v>
      </c>
      <c r="AW196" s="101">
        <v>59.35</v>
      </c>
      <c r="AX196" s="101">
        <v>24.26</v>
      </c>
      <c r="AY196" s="101">
        <v>88</v>
      </c>
      <c r="AZ196" s="101">
        <v>38.630000000000003</v>
      </c>
    </row>
    <row r="197" spans="1:52" x14ac:dyDescent="0.7">
      <c r="A197" s="101" t="s">
        <v>211</v>
      </c>
      <c r="B197" s="101" t="s">
        <v>1537</v>
      </c>
      <c r="C197" s="111" t="str">
        <f>IF(A197="","",INDEX(ID!P:P,MATCH(Raw_DATA!A197,ID!A:A,0)))</f>
        <v>รพช.F2 P&lt;=30,000</v>
      </c>
      <c r="D197" s="101">
        <f>IF(A197="","",INDEX(ID!M:M,MATCH(Raw_DATA!A197,ID!A:A,0)))</f>
        <v>5</v>
      </c>
      <c r="E197" s="112">
        <v>4.3499999999999996</v>
      </c>
      <c r="F197" s="112">
        <v>4.25</v>
      </c>
      <c r="G197" s="112">
        <v>3.93</v>
      </c>
      <c r="H197" s="112">
        <v>42748527.890000001</v>
      </c>
      <c r="I197" s="112">
        <v>-7427627.8300000001</v>
      </c>
      <c r="J197" s="112">
        <v>-171326.75</v>
      </c>
      <c r="K197" s="112">
        <v>37398528</v>
      </c>
      <c r="L197" s="112">
        <v>-0.2</v>
      </c>
      <c r="M197" s="112">
        <v>-7.4</v>
      </c>
      <c r="N197" s="112">
        <f t="shared" si="76"/>
        <v>48</v>
      </c>
      <c r="O197" s="112">
        <f t="shared" si="77"/>
        <v>23</v>
      </c>
      <c r="P197" s="112">
        <f t="shared" si="78"/>
        <v>38</v>
      </c>
      <c r="Q197" s="112">
        <f t="shared" si="79"/>
        <v>96</v>
      </c>
      <c r="R197" s="112">
        <f t="shared" si="80"/>
        <v>37</v>
      </c>
      <c r="S197" s="112" cm="1">
        <f t="array" ref="S197">_xlfn.QUARTILE.EXC(IF($D$5:$D$906=$D197,$L$5:$L$906),1)</f>
        <v>-9.4075000000000006</v>
      </c>
      <c r="T197" s="112" cm="1">
        <f t="array" ref="T197">_xlfn.QUARTILE.EXC(IF($D$5:$D$906=$D197,$L$5:$L$906),3)</f>
        <v>1.645</v>
      </c>
      <c r="U197" s="112">
        <f t="shared" si="60"/>
        <v>11.0525</v>
      </c>
      <c r="V197" s="112">
        <f t="shared" si="61"/>
        <v>-25.986249999999998</v>
      </c>
      <c r="W197" s="112">
        <f t="shared" si="62"/>
        <v>18.223749999999999</v>
      </c>
      <c r="X197" s="112" t="b">
        <f t="shared" si="63"/>
        <v>0</v>
      </c>
      <c r="Y197" s="112" cm="1">
        <f t="array" ref="Y197">_xlfn.QUARTILE.EXC(IF($D$5:$D$906=$D197,$M$5:$M$906),1)</f>
        <v>-18.744999999999997</v>
      </c>
      <c r="Z197" s="112" cm="1">
        <f t="array" ref="Z197">_xlfn.QUARTILE.EXC(IF($D$5:$D$906=$D197,$M$5:$M$906),3)</f>
        <v>-2.7</v>
      </c>
      <c r="AA197" s="112">
        <f t="shared" si="64"/>
        <v>16.044999999999998</v>
      </c>
      <c r="AB197" s="112">
        <f t="shared" si="65"/>
        <v>-42.812499999999993</v>
      </c>
      <c r="AC197" s="112">
        <f t="shared" si="66"/>
        <v>21.367499999999996</v>
      </c>
      <c r="AD197" s="112" t="b">
        <f t="shared" si="67"/>
        <v>0</v>
      </c>
      <c r="AE197" s="101">
        <f t="shared" ref="AE197:AE260" si="81">IF(M197&lt;0,1,0)</f>
        <v>1</v>
      </c>
      <c r="AF197" s="101">
        <f t="shared" ref="AF197:AF260" si="82">IF(L197&lt;0,1,0)</f>
        <v>1</v>
      </c>
      <c r="AG197" s="406" cm="1">
        <f t="array" ref="AG197">_xlfn.QUARTILE.EXC(IF($AT$5:$AT$906=$AT197,$L$5:$L$906),1)</f>
        <v>-9.4075000000000006</v>
      </c>
      <c r="AH197" s="406" cm="1">
        <f t="array" ref="AH197">_xlfn.QUARTILE.EXC(IF($AT$5:$AT$906=$AT197,$L$5:$L$906),3)</f>
        <v>1.645</v>
      </c>
      <c r="AI197" s="406">
        <f t="shared" si="68"/>
        <v>11.0525</v>
      </c>
      <c r="AJ197" s="406">
        <f t="shared" si="69"/>
        <v>-25.986249999999998</v>
      </c>
      <c r="AK197" s="406">
        <f t="shared" si="70"/>
        <v>18.223749999999999</v>
      </c>
      <c r="AL197" s="406" t="b">
        <f t="shared" si="71"/>
        <v>0</v>
      </c>
      <c r="AM197" s="406" cm="1">
        <f t="array" ref="AM197">_xlfn.QUARTILE.EXC(IF($AT$5:$AT$906=$AT197,$M$5:$M$906),1)</f>
        <v>-18.744999999999997</v>
      </c>
      <c r="AN197" s="406" cm="1">
        <f t="array" ref="AN197">_xlfn.QUARTILE.EXC(IF($AT$5:$AT$906=$AT197,$M$5:$M$906),3)</f>
        <v>-2.7</v>
      </c>
      <c r="AO197" s="406">
        <f t="shared" si="72"/>
        <v>16.044999999999998</v>
      </c>
      <c r="AP197" s="406">
        <f t="shared" si="73"/>
        <v>-42.812499999999993</v>
      </c>
      <c r="AQ197" s="406">
        <f t="shared" si="74"/>
        <v>21.367499999999996</v>
      </c>
      <c r="AR197" s="406" t="b">
        <f t="shared" si="75"/>
        <v>0</v>
      </c>
      <c r="AS197" s="404" t="str">
        <f>INDEX('Org2567'!$BM:$BM,MATCH(Raw_DATA!A197,'Org2567'!$D:$D,0))</f>
        <v>รพช.F2 P&lt;=30,000</v>
      </c>
      <c r="AT197" s="404">
        <f>INDEX('Org2567'!$BL:$BL,MATCH(Raw_DATA!A197,'Org2567'!$D:$D,0))</f>
        <v>5</v>
      </c>
      <c r="AU197" s="113"/>
      <c r="AV197" s="101">
        <v>48.23</v>
      </c>
      <c r="AW197" s="101">
        <v>22.88</v>
      </c>
      <c r="AX197" s="101">
        <v>38.35</v>
      </c>
      <c r="AY197" s="101">
        <v>96.09</v>
      </c>
      <c r="AZ197" s="101">
        <v>36.72</v>
      </c>
    </row>
    <row r="198" spans="1:52" x14ac:dyDescent="0.7">
      <c r="A198" s="101" t="s">
        <v>212</v>
      </c>
      <c r="B198" s="101" t="s">
        <v>1540</v>
      </c>
      <c r="C198" s="111" t="str">
        <f>IF(A198="","",INDEX(ID!P:P,MATCH(Raw_DATA!A198,ID!A:A,0)))</f>
        <v>รพช.F3 P15,000-25,000</v>
      </c>
      <c r="D198" s="101">
        <f>IF(A198="","",INDEX(ID!M:M,MATCH(Raw_DATA!A198,ID!A:A,0)))</f>
        <v>3</v>
      </c>
      <c r="E198" s="112">
        <v>5.21</v>
      </c>
      <c r="F198" s="112">
        <v>5.12</v>
      </c>
      <c r="G198" s="112">
        <v>4.6399999999999997</v>
      </c>
      <c r="H198" s="112">
        <v>30184170.260000002</v>
      </c>
      <c r="I198" s="112">
        <v>1473739.92</v>
      </c>
      <c r="J198" s="112">
        <v>6640110.5700000003</v>
      </c>
      <c r="K198" s="112">
        <v>26062664.18</v>
      </c>
      <c r="L198" s="112">
        <v>11</v>
      </c>
      <c r="M198" s="112">
        <v>2.08</v>
      </c>
      <c r="N198" s="112">
        <f t="shared" si="76"/>
        <v>40</v>
      </c>
      <c r="O198" s="112">
        <f t="shared" si="77"/>
        <v>30</v>
      </c>
      <c r="P198" s="112">
        <f t="shared" si="78"/>
        <v>50</v>
      </c>
      <c r="Q198" s="112">
        <f t="shared" si="79"/>
        <v>99</v>
      </c>
      <c r="R198" s="112">
        <f t="shared" si="80"/>
        <v>19</v>
      </c>
      <c r="S198" s="112" cm="1">
        <f t="array" ref="S198">_xlfn.QUARTILE.EXC(IF($D$5:$D$906=$D198,$L$5:$L$906),1)</f>
        <v>-3.4824999999999999</v>
      </c>
      <c r="T198" s="112" cm="1">
        <f t="array" ref="T198">_xlfn.QUARTILE.EXC(IF($D$5:$D$906=$D198,$L$5:$L$906),3)</f>
        <v>12.762499999999999</v>
      </c>
      <c r="U198" s="112">
        <f t="shared" ref="U198:U261" si="83">T198-S198</f>
        <v>16.244999999999997</v>
      </c>
      <c r="V198" s="112">
        <f t="shared" ref="V198:V261" si="84">S198-(1.5*U198)</f>
        <v>-27.849999999999994</v>
      </c>
      <c r="W198" s="112">
        <f t="shared" ref="W198:W261" si="85">T198+(1.5*U198)</f>
        <v>37.129999999999995</v>
      </c>
      <c r="X198" s="112" t="b">
        <f t="shared" ref="X198:X261" si="86">IF(OR(L198&lt;=V198,L198&gt;=W198),TRUE,FALSE)</f>
        <v>0</v>
      </c>
      <c r="Y198" s="112" cm="1">
        <f t="array" ref="Y198">_xlfn.QUARTILE.EXC(IF($D$5:$D$906=$D198,$M$5:$M$906),1)</f>
        <v>-10.8825</v>
      </c>
      <c r="Z198" s="112" cm="1">
        <f t="array" ref="Z198">_xlfn.QUARTILE.EXC(IF($D$5:$D$906=$D198,$M$5:$M$906),3)</f>
        <v>3.4124999999999996</v>
      </c>
      <c r="AA198" s="112">
        <f t="shared" ref="AA198:AA261" si="87">Z198-Y198</f>
        <v>14.295</v>
      </c>
      <c r="AB198" s="112">
        <f t="shared" ref="AB198:AB261" si="88">Y198-(1.5*AA198)</f>
        <v>-32.325000000000003</v>
      </c>
      <c r="AC198" s="112">
        <f t="shared" ref="AC198:AC261" si="89">Z198+(1.5*AA198)</f>
        <v>24.854999999999997</v>
      </c>
      <c r="AD198" s="112" t="b">
        <f t="shared" ref="AD198:AD261" si="90">IF(OR(M198&lt;=AB198,M198&gt;=AC198),TRUE,FALSE)</f>
        <v>0</v>
      </c>
      <c r="AE198" s="101">
        <f t="shared" si="81"/>
        <v>0</v>
      </c>
      <c r="AF198" s="101">
        <f t="shared" si="82"/>
        <v>0</v>
      </c>
      <c r="AG198" s="406" cm="1">
        <f t="array" ref="AG198">_xlfn.QUARTILE.EXC(IF($AT$5:$AT$906=$AT198,$L$5:$L$906),1)</f>
        <v>-3.4824999999999999</v>
      </c>
      <c r="AH198" s="406" cm="1">
        <f t="array" ref="AH198">_xlfn.QUARTILE.EXC(IF($AT$5:$AT$906=$AT198,$L$5:$L$906),3)</f>
        <v>12.762499999999999</v>
      </c>
      <c r="AI198" s="406">
        <f t="shared" ref="AI198:AI261" si="91">AH198-AG198</f>
        <v>16.244999999999997</v>
      </c>
      <c r="AJ198" s="406">
        <f t="shared" ref="AJ198:AJ261" si="92">AG198-(1.5*AI198)</f>
        <v>-27.849999999999994</v>
      </c>
      <c r="AK198" s="406">
        <f t="shared" ref="AK198:AK261" si="93">AH198+(1.5*AI198)</f>
        <v>37.129999999999995</v>
      </c>
      <c r="AL198" s="406" t="b">
        <f t="shared" ref="AL198:AL261" si="94">IF(OR(L198&lt;=AJ198,L198&gt;=AK198),TRUE,FALSE)</f>
        <v>0</v>
      </c>
      <c r="AM198" s="406" cm="1">
        <f t="array" ref="AM198">_xlfn.QUARTILE.EXC(IF($AT$5:$AT$906=$AT198,$M$5:$M$906),1)</f>
        <v>-10.8825</v>
      </c>
      <c r="AN198" s="406" cm="1">
        <f t="array" ref="AN198">_xlfn.QUARTILE.EXC(IF($AT$5:$AT$906=$AT198,$M$5:$M$906),3)</f>
        <v>3.4124999999999996</v>
      </c>
      <c r="AO198" s="406">
        <f t="shared" ref="AO198:AO261" si="95">AN198-AM198</f>
        <v>14.295</v>
      </c>
      <c r="AP198" s="406">
        <f t="shared" ref="AP198:AP261" si="96">AM198-(1.5*AO198)</f>
        <v>-32.325000000000003</v>
      </c>
      <c r="AQ198" s="406">
        <f t="shared" ref="AQ198:AQ261" si="97">AN198+(1.5*AO198)</f>
        <v>24.854999999999997</v>
      </c>
      <c r="AR198" s="406" t="b">
        <f t="shared" ref="AR198:AR261" si="98">IF(OR(M198&lt;=AP198,M198&gt;=AQ198),TRUE,FALSE)</f>
        <v>0</v>
      </c>
      <c r="AS198" s="404" t="str">
        <f>INDEX('Org2567'!$BM:$BM,MATCH(Raw_DATA!A198,'Org2567'!$D:$D,0))</f>
        <v>รพช.F3 P15,000-25,000</v>
      </c>
      <c r="AT198" s="404">
        <f>INDEX('Org2567'!$BL:$BL,MATCH(Raw_DATA!A198,'Org2567'!$D:$D,0))</f>
        <v>3</v>
      </c>
      <c r="AU198" s="113"/>
      <c r="AV198" s="101">
        <v>39.64</v>
      </c>
      <c r="AW198" s="101">
        <v>29.82</v>
      </c>
      <c r="AX198" s="101">
        <v>49.9</v>
      </c>
      <c r="AY198" s="101">
        <v>98.95</v>
      </c>
      <c r="AZ198" s="101">
        <v>19.350000000000001</v>
      </c>
    </row>
    <row r="199" spans="1:52" x14ac:dyDescent="0.7">
      <c r="A199" s="101" t="s">
        <v>213</v>
      </c>
      <c r="B199" s="101" t="s">
        <v>1543</v>
      </c>
      <c r="C199" s="111" t="str">
        <f>IF(A199="","",INDEX(ID!P:P,MATCH(Raw_DATA!A199,ID!A:A,0)))</f>
        <v>รพช.F3 P&lt;=15,000</v>
      </c>
      <c r="D199" s="101">
        <f>IF(A199="","",INDEX(ID!M:M,MATCH(Raw_DATA!A199,ID!A:A,0)))</f>
        <v>2</v>
      </c>
      <c r="E199" s="112">
        <v>3.48</v>
      </c>
      <c r="F199" s="112">
        <v>3.38</v>
      </c>
      <c r="G199" s="112">
        <v>3.02</v>
      </c>
      <c r="H199" s="112">
        <v>24647582.309999999</v>
      </c>
      <c r="I199" s="112">
        <v>2817830.6</v>
      </c>
      <c r="J199" s="112">
        <v>5730800.5800000001</v>
      </c>
      <c r="K199" s="112">
        <v>20057474.02</v>
      </c>
      <c r="L199" s="112">
        <v>11.62</v>
      </c>
      <c r="M199" s="112">
        <v>4.03</v>
      </c>
      <c r="N199" s="112">
        <f t="shared" si="76"/>
        <v>81</v>
      </c>
      <c r="O199" s="112">
        <f t="shared" si="77"/>
        <v>17</v>
      </c>
      <c r="P199" s="112">
        <f t="shared" si="78"/>
        <v>48</v>
      </c>
      <c r="Q199" s="112">
        <f t="shared" si="79"/>
        <v>87</v>
      </c>
      <c r="R199" s="112">
        <f t="shared" si="80"/>
        <v>39</v>
      </c>
      <c r="S199" s="112" cm="1">
        <f t="array" ref="S199">_xlfn.QUARTILE.EXC(IF($D$5:$D$906=$D199,$L$5:$L$906),1)</f>
        <v>-5.3650000000000002</v>
      </c>
      <c r="T199" s="112" cm="1">
        <f t="array" ref="T199">_xlfn.QUARTILE.EXC(IF($D$5:$D$906=$D199,$L$5:$L$906),3)</f>
        <v>10.815000000000001</v>
      </c>
      <c r="U199" s="112">
        <f t="shared" si="83"/>
        <v>16.18</v>
      </c>
      <c r="V199" s="112">
        <f t="shared" si="84"/>
        <v>-29.634999999999998</v>
      </c>
      <c r="W199" s="112">
        <f t="shared" si="85"/>
        <v>35.085000000000001</v>
      </c>
      <c r="X199" s="112" t="b">
        <f t="shared" si="86"/>
        <v>0</v>
      </c>
      <c r="Y199" s="112" cm="1">
        <f t="array" ref="Y199">_xlfn.QUARTILE.EXC(IF($D$5:$D$906=$D199,$M$5:$M$906),1)</f>
        <v>-14.08</v>
      </c>
      <c r="Z199" s="112" cm="1">
        <f t="array" ref="Z199">_xlfn.QUARTILE.EXC(IF($D$5:$D$906=$D199,$M$5:$M$906),3)</f>
        <v>0.78999999999999981</v>
      </c>
      <c r="AA199" s="112">
        <f t="shared" si="87"/>
        <v>14.87</v>
      </c>
      <c r="AB199" s="112">
        <f t="shared" si="88"/>
        <v>-36.384999999999998</v>
      </c>
      <c r="AC199" s="112">
        <f t="shared" si="89"/>
        <v>23.094999999999999</v>
      </c>
      <c r="AD199" s="112" t="b">
        <f t="shared" si="90"/>
        <v>0</v>
      </c>
      <c r="AE199" s="101">
        <f t="shared" si="81"/>
        <v>0</v>
      </c>
      <c r="AF199" s="101">
        <f t="shared" si="82"/>
        <v>0</v>
      </c>
      <c r="AG199" s="406" cm="1">
        <f t="array" ref="AG199">_xlfn.QUARTILE.EXC(IF($AT$5:$AT$906=$AT199,$L$5:$L$906),1)</f>
        <v>-5.3650000000000002</v>
      </c>
      <c r="AH199" s="406" cm="1">
        <f t="array" ref="AH199">_xlfn.QUARTILE.EXC(IF($AT$5:$AT$906=$AT199,$L$5:$L$906),3)</f>
        <v>10.815000000000001</v>
      </c>
      <c r="AI199" s="406">
        <f t="shared" si="91"/>
        <v>16.18</v>
      </c>
      <c r="AJ199" s="406">
        <f t="shared" si="92"/>
        <v>-29.634999999999998</v>
      </c>
      <c r="AK199" s="406">
        <f t="shared" si="93"/>
        <v>35.085000000000001</v>
      </c>
      <c r="AL199" s="406" t="b">
        <f t="shared" si="94"/>
        <v>0</v>
      </c>
      <c r="AM199" s="406" cm="1">
        <f t="array" ref="AM199">_xlfn.QUARTILE.EXC(IF($AT$5:$AT$906=$AT199,$M$5:$M$906),1)</f>
        <v>-14.08</v>
      </c>
      <c r="AN199" s="406" cm="1">
        <f t="array" ref="AN199">_xlfn.QUARTILE.EXC(IF($AT$5:$AT$906=$AT199,$M$5:$M$906),3)</f>
        <v>0.78999999999999981</v>
      </c>
      <c r="AO199" s="406">
        <f t="shared" si="95"/>
        <v>14.87</v>
      </c>
      <c r="AP199" s="406">
        <f t="shared" si="96"/>
        <v>-36.384999999999998</v>
      </c>
      <c r="AQ199" s="406">
        <f t="shared" si="97"/>
        <v>23.094999999999999</v>
      </c>
      <c r="AR199" s="406" t="b">
        <f t="shared" si="98"/>
        <v>0</v>
      </c>
      <c r="AS199" s="404" t="str">
        <f>INDEX('Org2567'!$BM:$BM,MATCH(Raw_DATA!A199,'Org2567'!$D:$D,0))</f>
        <v>รพช.F3 P&lt;=15,000</v>
      </c>
      <c r="AT199" s="404">
        <f>INDEX('Org2567'!$BL:$BL,MATCH(Raw_DATA!A199,'Org2567'!$D:$D,0))</f>
        <v>2</v>
      </c>
      <c r="AU199" s="113"/>
      <c r="AV199" s="101">
        <v>81.27</v>
      </c>
      <c r="AW199" s="101">
        <v>17.3</v>
      </c>
      <c r="AX199" s="101">
        <v>47.88</v>
      </c>
      <c r="AY199" s="101">
        <v>87.26</v>
      </c>
      <c r="AZ199" s="101">
        <v>39.299999999999997</v>
      </c>
    </row>
    <row r="200" spans="1:52" x14ac:dyDescent="0.7">
      <c r="A200" s="101" t="s">
        <v>214</v>
      </c>
      <c r="B200" s="101" t="s">
        <v>1546</v>
      </c>
      <c r="C200" s="111" t="str">
        <f>IF(A200="","",INDEX(ID!P:P,MATCH(Raw_DATA!A200,ID!A:A,0)))</f>
        <v>รพช.F3 P&lt;=15,000</v>
      </c>
      <c r="D200" s="101">
        <f>IF(A200="","",INDEX(ID!M:M,MATCH(Raw_DATA!A200,ID!A:A,0)))</f>
        <v>2</v>
      </c>
      <c r="E200" s="112">
        <v>3.27</v>
      </c>
      <c r="F200" s="112">
        <v>3.19</v>
      </c>
      <c r="G200" s="112">
        <v>2.69</v>
      </c>
      <c r="H200" s="112">
        <v>21884175.530000001</v>
      </c>
      <c r="I200" s="112">
        <v>8532330.2799999993</v>
      </c>
      <c r="J200" s="112">
        <v>5483826.5999999996</v>
      </c>
      <c r="K200" s="112">
        <v>16298513.710000001</v>
      </c>
      <c r="L200" s="112">
        <v>10.66</v>
      </c>
      <c r="M200" s="112">
        <v>11.4</v>
      </c>
      <c r="N200" s="112">
        <f t="shared" si="76"/>
        <v>83</v>
      </c>
      <c r="O200" s="112">
        <f t="shared" si="77"/>
        <v>42</v>
      </c>
      <c r="P200" s="112">
        <f t="shared" si="78"/>
        <v>52</v>
      </c>
      <c r="Q200" s="112">
        <f t="shared" si="79"/>
        <v>114</v>
      </c>
      <c r="R200" s="112">
        <f t="shared" si="80"/>
        <v>36</v>
      </c>
      <c r="S200" s="112" cm="1">
        <f t="array" ref="S200">_xlfn.QUARTILE.EXC(IF($D$5:$D$906=$D200,$L$5:$L$906),1)</f>
        <v>-5.3650000000000002</v>
      </c>
      <c r="T200" s="112" cm="1">
        <f t="array" ref="T200">_xlfn.QUARTILE.EXC(IF($D$5:$D$906=$D200,$L$5:$L$906),3)</f>
        <v>10.815000000000001</v>
      </c>
      <c r="U200" s="112">
        <f t="shared" si="83"/>
        <v>16.18</v>
      </c>
      <c r="V200" s="112">
        <f t="shared" si="84"/>
        <v>-29.634999999999998</v>
      </c>
      <c r="W200" s="112">
        <f t="shared" si="85"/>
        <v>35.085000000000001</v>
      </c>
      <c r="X200" s="112" t="b">
        <f t="shared" si="86"/>
        <v>0</v>
      </c>
      <c r="Y200" s="112" cm="1">
        <f t="array" ref="Y200">_xlfn.QUARTILE.EXC(IF($D$5:$D$906=$D200,$M$5:$M$906),1)</f>
        <v>-14.08</v>
      </c>
      <c r="Z200" s="112" cm="1">
        <f t="array" ref="Z200">_xlfn.QUARTILE.EXC(IF($D$5:$D$906=$D200,$M$5:$M$906),3)</f>
        <v>0.78999999999999981</v>
      </c>
      <c r="AA200" s="112">
        <f t="shared" si="87"/>
        <v>14.87</v>
      </c>
      <c r="AB200" s="112">
        <f t="shared" si="88"/>
        <v>-36.384999999999998</v>
      </c>
      <c r="AC200" s="112">
        <f t="shared" si="89"/>
        <v>23.094999999999999</v>
      </c>
      <c r="AD200" s="112" t="b">
        <f t="shared" si="90"/>
        <v>0</v>
      </c>
      <c r="AE200" s="101">
        <f t="shared" si="81"/>
        <v>0</v>
      </c>
      <c r="AF200" s="101">
        <f t="shared" si="82"/>
        <v>0</v>
      </c>
      <c r="AG200" s="406" cm="1">
        <f t="array" ref="AG200">_xlfn.QUARTILE.EXC(IF($AT$5:$AT$906=$AT200,$L$5:$L$906),1)</f>
        <v>-5.3650000000000002</v>
      </c>
      <c r="AH200" s="406" cm="1">
        <f t="array" ref="AH200">_xlfn.QUARTILE.EXC(IF($AT$5:$AT$906=$AT200,$L$5:$L$906),3)</f>
        <v>10.815000000000001</v>
      </c>
      <c r="AI200" s="406">
        <f t="shared" si="91"/>
        <v>16.18</v>
      </c>
      <c r="AJ200" s="406">
        <f t="shared" si="92"/>
        <v>-29.634999999999998</v>
      </c>
      <c r="AK200" s="406">
        <f t="shared" si="93"/>
        <v>35.085000000000001</v>
      </c>
      <c r="AL200" s="406" t="b">
        <f t="shared" si="94"/>
        <v>0</v>
      </c>
      <c r="AM200" s="406" cm="1">
        <f t="array" ref="AM200">_xlfn.QUARTILE.EXC(IF($AT$5:$AT$906=$AT200,$M$5:$M$906),1)</f>
        <v>-14.08</v>
      </c>
      <c r="AN200" s="406" cm="1">
        <f t="array" ref="AN200">_xlfn.QUARTILE.EXC(IF($AT$5:$AT$906=$AT200,$M$5:$M$906),3)</f>
        <v>0.78999999999999981</v>
      </c>
      <c r="AO200" s="406">
        <f t="shared" si="95"/>
        <v>14.87</v>
      </c>
      <c r="AP200" s="406">
        <f t="shared" si="96"/>
        <v>-36.384999999999998</v>
      </c>
      <c r="AQ200" s="406">
        <f t="shared" si="97"/>
        <v>23.094999999999999</v>
      </c>
      <c r="AR200" s="406" t="b">
        <f t="shared" si="98"/>
        <v>0</v>
      </c>
      <c r="AS200" s="404" t="str">
        <f>INDEX('Org2567'!$BM:$BM,MATCH(Raw_DATA!A200,'Org2567'!$D:$D,0))</f>
        <v>รพช.F3 P&lt;=15,000</v>
      </c>
      <c r="AT200" s="404">
        <f>INDEX('Org2567'!$BL:$BL,MATCH(Raw_DATA!A200,'Org2567'!$D:$D,0))</f>
        <v>2</v>
      </c>
      <c r="AU200" s="113"/>
      <c r="AV200" s="101">
        <v>82.6</v>
      </c>
      <c r="AW200" s="101">
        <v>42.25</v>
      </c>
      <c r="AX200" s="101">
        <v>51.67</v>
      </c>
      <c r="AY200" s="101">
        <v>113.92</v>
      </c>
      <c r="AZ200" s="101">
        <v>35.5</v>
      </c>
    </row>
    <row r="201" spans="1:52" x14ac:dyDescent="0.7">
      <c r="A201" s="101" t="s">
        <v>215</v>
      </c>
      <c r="B201" s="101" t="s">
        <v>1450</v>
      </c>
      <c r="C201" s="111" t="str">
        <f>IF(A201="","",INDEX(ID!P:P,MATCH(Raw_DATA!A201,ID!A:A,0)))</f>
        <v>รพท.S B&lt;=400</v>
      </c>
      <c r="D201" s="101">
        <f>IF(A201="","",INDEX(ID!M:M,MATCH(Raw_DATA!A201,ID!A:A,0)))</f>
        <v>16</v>
      </c>
      <c r="E201" s="112">
        <v>8.27</v>
      </c>
      <c r="F201" s="112">
        <v>7.85</v>
      </c>
      <c r="G201" s="112">
        <v>6.24</v>
      </c>
      <c r="H201" s="112">
        <v>538201044.47000003</v>
      </c>
      <c r="I201" s="112">
        <v>-12569100.140000001</v>
      </c>
      <c r="J201" s="112">
        <v>83573477.280000001</v>
      </c>
      <c r="K201" s="112">
        <v>387767627.31999999</v>
      </c>
      <c r="L201" s="112">
        <v>10.4</v>
      </c>
      <c r="M201" s="112">
        <v>-0.9</v>
      </c>
      <c r="N201" s="112">
        <f t="shared" si="76"/>
        <v>63</v>
      </c>
      <c r="O201" s="112">
        <f t="shared" si="77"/>
        <v>64</v>
      </c>
      <c r="P201" s="112">
        <f t="shared" si="78"/>
        <v>45</v>
      </c>
      <c r="Q201" s="112">
        <f t="shared" si="79"/>
        <v>68</v>
      </c>
      <c r="R201" s="112">
        <f t="shared" si="80"/>
        <v>47</v>
      </c>
      <c r="S201" s="112" cm="1">
        <f t="array" ref="S201">_xlfn.QUARTILE.EXC(IF($D$5:$D$906=$D201,$L$5:$L$906),1)</f>
        <v>-2.1850000000000001</v>
      </c>
      <c r="T201" s="112" cm="1">
        <f t="array" ref="T201">_xlfn.QUARTILE.EXC(IF($D$5:$D$906=$D201,$L$5:$L$906),3)</f>
        <v>5.5750000000000002</v>
      </c>
      <c r="U201" s="112">
        <f t="shared" si="83"/>
        <v>7.76</v>
      </c>
      <c r="V201" s="112">
        <f t="shared" si="84"/>
        <v>-13.825000000000001</v>
      </c>
      <c r="W201" s="112">
        <f t="shared" si="85"/>
        <v>17.215</v>
      </c>
      <c r="X201" s="112" t="b">
        <f t="shared" si="86"/>
        <v>0</v>
      </c>
      <c r="Y201" s="112" cm="1">
        <f t="array" ref="Y201">_xlfn.QUARTILE.EXC(IF($D$5:$D$906=$D201,$M$5:$M$906),1)</f>
        <v>-5.58</v>
      </c>
      <c r="Z201" s="112" cm="1">
        <f t="array" ref="Z201">_xlfn.QUARTILE.EXC(IF($D$5:$D$906=$D201,$M$5:$M$906),3)</f>
        <v>0.90500000000000003</v>
      </c>
      <c r="AA201" s="112">
        <f t="shared" si="87"/>
        <v>6.4850000000000003</v>
      </c>
      <c r="AB201" s="112">
        <f t="shared" si="88"/>
        <v>-15.307500000000001</v>
      </c>
      <c r="AC201" s="112">
        <f t="shared" si="89"/>
        <v>10.6325</v>
      </c>
      <c r="AD201" s="112" t="b">
        <f t="shared" si="90"/>
        <v>0</v>
      </c>
      <c r="AE201" s="101">
        <f t="shared" si="81"/>
        <v>1</v>
      </c>
      <c r="AF201" s="101">
        <f t="shared" si="82"/>
        <v>0</v>
      </c>
      <c r="AG201" s="406" cm="1">
        <f t="array" ref="AG201">_xlfn.QUARTILE.EXC(IF($AT$5:$AT$906=$AT201,$L$5:$L$906),1)</f>
        <v>-2.1850000000000001</v>
      </c>
      <c r="AH201" s="406" cm="1">
        <f t="array" ref="AH201">_xlfn.QUARTILE.EXC(IF($AT$5:$AT$906=$AT201,$L$5:$L$906),3)</f>
        <v>5.5750000000000002</v>
      </c>
      <c r="AI201" s="406">
        <f t="shared" si="91"/>
        <v>7.76</v>
      </c>
      <c r="AJ201" s="406">
        <f t="shared" si="92"/>
        <v>-13.825000000000001</v>
      </c>
      <c r="AK201" s="406">
        <f t="shared" si="93"/>
        <v>17.215</v>
      </c>
      <c r="AL201" s="406" t="b">
        <f t="shared" si="94"/>
        <v>0</v>
      </c>
      <c r="AM201" s="406" cm="1">
        <f t="array" ref="AM201">_xlfn.QUARTILE.EXC(IF($AT$5:$AT$906=$AT201,$M$5:$M$906),1)</f>
        <v>-5.58</v>
      </c>
      <c r="AN201" s="406" cm="1">
        <f t="array" ref="AN201">_xlfn.QUARTILE.EXC(IF($AT$5:$AT$906=$AT201,$M$5:$M$906),3)</f>
        <v>0.90500000000000003</v>
      </c>
      <c r="AO201" s="406">
        <f t="shared" si="95"/>
        <v>6.4850000000000003</v>
      </c>
      <c r="AP201" s="406">
        <f t="shared" si="96"/>
        <v>-15.307500000000001</v>
      </c>
      <c r="AQ201" s="406">
        <f t="shared" si="97"/>
        <v>10.6325</v>
      </c>
      <c r="AR201" s="406" t="b">
        <f t="shared" si="98"/>
        <v>0</v>
      </c>
      <c r="AS201" s="404" t="str">
        <f>INDEX('Org2567'!$BM:$BM,MATCH(Raw_DATA!A201,'Org2567'!$D:$D,0))</f>
        <v>รพท.S B&lt;=400</v>
      </c>
      <c r="AT201" s="404">
        <f>INDEX('Org2567'!$BL:$BL,MATCH(Raw_DATA!A201,'Org2567'!$D:$D,0))</f>
        <v>16</v>
      </c>
      <c r="AU201" s="113"/>
      <c r="AV201" s="101">
        <v>62.65</v>
      </c>
      <c r="AW201" s="101">
        <v>64.27</v>
      </c>
      <c r="AX201" s="101">
        <v>45.06</v>
      </c>
      <c r="AY201" s="101">
        <v>68.02</v>
      </c>
      <c r="AZ201" s="101">
        <v>46.76</v>
      </c>
    </row>
    <row r="202" spans="1:52" x14ac:dyDescent="0.7">
      <c r="A202" s="101" t="s">
        <v>216</v>
      </c>
      <c r="B202" s="101" t="s">
        <v>1454</v>
      </c>
      <c r="C202" s="111" t="str">
        <f>IF(A202="","",INDEX(ID!P:P,MATCH(Raw_DATA!A202,ID!A:A,0)))</f>
        <v>รพช.F1 P&lt;=50,000</v>
      </c>
      <c r="D202" s="101">
        <f>IF(A202="","",INDEX(ID!M:M,MATCH(Raw_DATA!A202,ID!A:A,0)))</f>
        <v>9</v>
      </c>
      <c r="E202" s="112">
        <v>9.18</v>
      </c>
      <c r="F202" s="112">
        <v>8.8800000000000008</v>
      </c>
      <c r="G202" s="112">
        <v>8.2200000000000006</v>
      </c>
      <c r="H202" s="112">
        <v>119832433.09</v>
      </c>
      <c r="I202" s="112">
        <v>-4971941.63</v>
      </c>
      <c r="J202" s="112">
        <v>3613643.03</v>
      </c>
      <c r="K202" s="112">
        <v>105708319.47</v>
      </c>
      <c r="L202" s="112">
        <v>2.2999999999999998</v>
      </c>
      <c r="M202" s="112">
        <v>-2.72</v>
      </c>
      <c r="N202" s="112">
        <f t="shared" si="76"/>
        <v>79</v>
      </c>
      <c r="O202" s="112">
        <f t="shared" si="77"/>
        <v>15</v>
      </c>
      <c r="P202" s="112">
        <f t="shared" si="78"/>
        <v>36</v>
      </c>
      <c r="Q202" s="112">
        <f t="shared" si="79"/>
        <v>105</v>
      </c>
      <c r="R202" s="112">
        <f t="shared" si="80"/>
        <v>55</v>
      </c>
      <c r="S202" s="112" cm="1">
        <f t="array" ref="S202">_xlfn.QUARTILE.EXC(IF($D$5:$D$906=$D202,$L$5:$L$906),1)</f>
        <v>-8.26</v>
      </c>
      <c r="T202" s="112" cm="1">
        <f t="array" ref="T202">_xlfn.QUARTILE.EXC(IF($D$5:$D$906=$D202,$L$5:$L$906),3)</f>
        <v>3.2450000000000001</v>
      </c>
      <c r="U202" s="112">
        <f t="shared" si="83"/>
        <v>11.504999999999999</v>
      </c>
      <c r="V202" s="112">
        <f t="shared" si="84"/>
        <v>-25.517499999999998</v>
      </c>
      <c r="W202" s="112">
        <f t="shared" si="85"/>
        <v>20.502500000000001</v>
      </c>
      <c r="X202" s="112" t="b">
        <f t="shared" si="86"/>
        <v>0</v>
      </c>
      <c r="Y202" s="112" cm="1">
        <f t="array" ref="Y202">_xlfn.QUARTILE.EXC(IF($D$5:$D$906=$D202,$M$5:$M$906),1)</f>
        <v>-12.452500000000001</v>
      </c>
      <c r="Z202" s="112" cm="1">
        <f t="array" ref="Z202">_xlfn.QUARTILE.EXC(IF($D$5:$D$906=$D202,$M$5:$M$906),3)</f>
        <v>0.39</v>
      </c>
      <c r="AA202" s="112">
        <f t="shared" si="87"/>
        <v>12.842500000000001</v>
      </c>
      <c r="AB202" s="112">
        <f t="shared" si="88"/>
        <v>-31.716250000000002</v>
      </c>
      <c r="AC202" s="112">
        <f t="shared" si="89"/>
        <v>19.653750000000002</v>
      </c>
      <c r="AD202" s="112" t="b">
        <f t="shared" si="90"/>
        <v>0</v>
      </c>
      <c r="AE202" s="101">
        <f t="shared" si="81"/>
        <v>1</v>
      </c>
      <c r="AF202" s="101">
        <f t="shared" si="82"/>
        <v>0</v>
      </c>
      <c r="AG202" s="406" cm="1">
        <f t="array" ref="AG202">_xlfn.QUARTILE.EXC(IF($AT$5:$AT$906=$AT202,$L$5:$L$906),1)</f>
        <v>-8.26</v>
      </c>
      <c r="AH202" s="406" cm="1">
        <f t="array" ref="AH202">_xlfn.QUARTILE.EXC(IF($AT$5:$AT$906=$AT202,$L$5:$L$906),3)</f>
        <v>3.2450000000000001</v>
      </c>
      <c r="AI202" s="406">
        <f t="shared" si="91"/>
        <v>11.504999999999999</v>
      </c>
      <c r="AJ202" s="406">
        <f t="shared" si="92"/>
        <v>-25.517499999999998</v>
      </c>
      <c r="AK202" s="406">
        <f t="shared" si="93"/>
        <v>20.502500000000001</v>
      </c>
      <c r="AL202" s="406" t="b">
        <f t="shared" si="94"/>
        <v>0</v>
      </c>
      <c r="AM202" s="406" cm="1">
        <f t="array" ref="AM202">_xlfn.QUARTILE.EXC(IF($AT$5:$AT$906=$AT202,$M$5:$M$906),1)</f>
        <v>-12.452500000000001</v>
      </c>
      <c r="AN202" s="406" cm="1">
        <f t="array" ref="AN202">_xlfn.QUARTILE.EXC(IF($AT$5:$AT$906=$AT202,$M$5:$M$906),3)</f>
        <v>0.39</v>
      </c>
      <c r="AO202" s="406">
        <f t="shared" si="95"/>
        <v>12.842500000000001</v>
      </c>
      <c r="AP202" s="406">
        <f t="shared" si="96"/>
        <v>-31.716250000000002</v>
      </c>
      <c r="AQ202" s="406">
        <f t="shared" si="97"/>
        <v>19.653750000000002</v>
      </c>
      <c r="AR202" s="406" t="b">
        <f t="shared" si="98"/>
        <v>0</v>
      </c>
      <c r="AS202" s="404" t="str">
        <f>INDEX('Org2567'!$BM:$BM,MATCH(Raw_DATA!A202,'Org2567'!$D:$D,0))</f>
        <v>รพช.F1 P&lt;=50,000</v>
      </c>
      <c r="AT202" s="404">
        <f>INDEX('Org2567'!$BL:$BL,MATCH(Raw_DATA!A202,'Org2567'!$D:$D,0))</f>
        <v>9</v>
      </c>
      <c r="AU202" s="113"/>
      <c r="AV202" s="101">
        <v>78.63</v>
      </c>
      <c r="AW202" s="101">
        <v>14.53</v>
      </c>
      <c r="AX202" s="101">
        <v>36</v>
      </c>
      <c r="AY202" s="101">
        <v>104.63</v>
      </c>
      <c r="AZ202" s="101">
        <v>54.51</v>
      </c>
    </row>
    <row r="203" spans="1:52" x14ac:dyDescent="0.7">
      <c r="A203" s="101" t="s">
        <v>217</v>
      </c>
      <c r="B203" s="101" t="s">
        <v>1457</v>
      </c>
      <c r="C203" s="111" t="str">
        <f>IF(A203="","",INDEX(ID!P:P,MATCH(Raw_DATA!A203,ID!A:A,0)))</f>
        <v>รพช.F2 P&lt;=30,000</v>
      </c>
      <c r="D203" s="101">
        <f>IF(A203="","",INDEX(ID!M:M,MATCH(Raw_DATA!A203,ID!A:A,0)))</f>
        <v>5</v>
      </c>
      <c r="E203" s="112">
        <v>1.35</v>
      </c>
      <c r="F203" s="112">
        <v>1.26</v>
      </c>
      <c r="G203" s="112">
        <v>0.93</v>
      </c>
      <c r="H203" s="112">
        <v>4419430.45</v>
      </c>
      <c r="I203" s="112">
        <v>-9230757.9700000007</v>
      </c>
      <c r="J203" s="112">
        <v>-7549134.4699999997</v>
      </c>
      <c r="K203" s="112">
        <v>-934075.49</v>
      </c>
      <c r="L203" s="112">
        <v>-9</v>
      </c>
      <c r="M203" s="112">
        <v>-16.73</v>
      </c>
      <c r="N203" s="112">
        <f t="shared" si="76"/>
        <v>150</v>
      </c>
      <c r="O203" s="112">
        <f t="shared" si="77"/>
        <v>42</v>
      </c>
      <c r="P203" s="112">
        <f t="shared" si="78"/>
        <v>48</v>
      </c>
      <c r="Q203" s="112">
        <f t="shared" si="79"/>
        <v>113</v>
      </c>
      <c r="R203" s="112">
        <f t="shared" si="80"/>
        <v>36</v>
      </c>
      <c r="S203" s="112" cm="1">
        <f t="array" ref="S203">_xlfn.QUARTILE.EXC(IF($D$5:$D$906=$D203,$L$5:$L$906),1)</f>
        <v>-9.4075000000000006</v>
      </c>
      <c r="T203" s="112" cm="1">
        <f t="array" ref="T203">_xlfn.QUARTILE.EXC(IF($D$5:$D$906=$D203,$L$5:$L$906),3)</f>
        <v>1.645</v>
      </c>
      <c r="U203" s="112">
        <f t="shared" si="83"/>
        <v>11.0525</v>
      </c>
      <c r="V203" s="112">
        <f t="shared" si="84"/>
        <v>-25.986249999999998</v>
      </c>
      <c r="W203" s="112">
        <f t="shared" si="85"/>
        <v>18.223749999999999</v>
      </c>
      <c r="X203" s="112" t="b">
        <f t="shared" si="86"/>
        <v>0</v>
      </c>
      <c r="Y203" s="112" cm="1">
        <f t="array" ref="Y203">_xlfn.QUARTILE.EXC(IF($D$5:$D$906=$D203,$M$5:$M$906),1)</f>
        <v>-18.744999999999997</v>
      </c>
      <c r="Z203" s="112" cm="1">
        <f t="array" ref="Z203">_xlfn.QUARTILE.EXC(IF($D$5:$D$906=$D203,$M$5:$M$906),3)</f>
        <v>-2.7</v>
      </c>
      <c r="AA203" s="112">
        <f t="shared" si="87"/>
        <v>16.044999999999998</v>
      </c>
      <c r="AB203" s="112">
        <f t="shared" si="88"/>
        <v>-42.812499999999993</v>
      </c>
      <c r="AC203" s="112">
        <f t="shared" si="89"/>
        <v>21.367499999999996</v>
      </c>
      <c r="AD203" s="112" t="b">
        <f t="shared" si="90"/>
        <v>0</v>
      </c>
      <c r="AE203" s="101">
        <f t="shared" si="81"/>
        <v>1</v>
      </c>
      <c r="AF203" s="101">
        <f t="shared" si="82"/>
        <v>1</v>
      </c>
      <c r="AG203" s="406" cm="1">
        <f t="array" ref="AG203">_xlfn.QUARTILE.EXC(IF($AT$5:$AT$906=$AT203,$L$5:$L$906),1)</f>
        <v>-9.4075000000000006</v>
      </c>
      <c r="AH203" s="406" cm="1">
        <f t="array" ref="AH203">_xlfn.QUARTILE.EXC(IF($AT$5:$AT$906=$AT203,$L$5:$L$906),3)</f>
        <v>1.645</v>
      </c>
      <c r="AI203" s="406">
        <f t="shared" si="91"/>
        <v>11.0525</v>
      </c>
      <c r="AJ203" s="406">
        <f t="shared" si="92"/>
        <v>-25.986249999999998</v>
      </c>
      <c r="AK203" s="406">
        <f t="shared" si="93"/>
        <v>18.223749999999999</v>
      </c>
      <c r="AL203" s="406" t="b">
        <f t="shared" si="94"/>
        <v>0</v>
      </c>
      <c r="AM203" s="406" cm="1">
        <f t="array" ref="AM203">_xlfn.QUARTILE.EXC(IF($AT$5:$AT$906=$AT203,$M$5:$M$906),1)</f>
        <v>-18.744999999999997</v>
      </c>
      <c r="AN203" s="406" cm="1">
        <f t="array" ref="AN203">_xlfn.QUARTILE.EXC(IF($AT$5:$AT$906=$AT203,$M$5:$M$906),3)</f>
        <v>-2.7</v>
      </c>
      <c r="AO203" s="406">
        <f t="shared" si="95"/>
        <v>16.044999999999998</v>
      </c>
      <c r="AP203" s="406">
        <f t="shared" si="96"/>
        <v>-42.812499999999993</v>
      </c>
      <c r="AQ203" s="406">
        <f t="shared" si="97"/>
        <v>21.367499999999996</v>
      </c>
      <c r="AR203" s="406" t="b">
        <f t="shared" si="98"/>
        <v>0</v>
      </c>
      <c r="AS203" s="404" t="str">
        <f>INDEX('Org2567'!$BM:$BM,MATCH(Raw_DATA!A203,'Org2567'!$D:$D,0))</f>
        <v>รพช.F2 P&lt;=30,000</v>
      </c>
      <c r="AT203" s="404">
        <f>INDEX('Org2567'!$BL:$BL,MATCH(Raw_DATA!A203,'Org2567'!$D:$D,0))</f>
        <v>5</v>
      </c>
      <c r="AU203" s="113"/>
      <c r="AV203" s="101">
        <v>149.68</v>
      </c>
      <c r="AW203" s="101">
        <v>42.22</v>
      </c>
      <c r="AX203" s="101">
        <v>48.38</v>
      </c>
      <c r="AY203" s="101">
        <v>112.72</v>
      </c>
      <c r="AZ203" s="101">
        <v>35.979999999999997</v>
      </c>
    </row>
    <row r="204" spans="1:52" x14ac:dyDescent="0.7">
      <c r="A204" s="101" t="s">
        <v>218</v>
      </c>
      <c r="B204" s="101" t="s">
        <v>1460</v>
      </c>
      <c r="C204" s="111" t="str">
        <f>IF(A204="","",INDEX(ID!P:P,MATCH(Raw_DATA!A204,ID!A:A,0)))</f>
        <v>รพช.F1 P&lt;=50,000</v>
      </c>
      <c r="D204" s="101">
        <f>IF(A204="","",INDEX(ID!M:M,MATCH(Raw_DATA!A204,ID!A:A,0)))</f>
        <v>9</v>
      </c>
      <c r="E204" s="112">
        <v>3.84</v>
      </c>
      <c r="F204" s="112">
        <v>3.65</v>
      </c>
      <c r="G204" s="112">
        <v>2.5099999999999998</v>
      </c>
      <c r="H204" s="112">
        <v>76065443.829999998</v>
      </c>
      <c r="I204" s="112">
        <v>-3693303.24</v>
      </c>
      <c r="J204" s="112">
        <v>1985567.95</v>
      </c>
      <c r="K204" s="112">
        <v>40450841.869999997</v>
      </c>
      <c r="L204" s="112">
        <v>1</v>
      </c>
      <c r="M204" s="112">
        <v>-1.78</v>
      </c>
      <c r="N204" s="112">
        <f t="shared" si="76"/>
        <v>50</v>
      </c>
      <c r="O204" s="112">
        <f t="shared" si="77"/>
        <v>43</v>
      </c>
      <c r="P204" s="112">
        <f t="shared" si="78"/>
        <v>28</v>
      </c>
      <c r="Q204" s="112">
        <f t="shared" si="79"/>
        <v>93</v>
      </c>
      <c r="R204" s="112">
        <f t="shared" si="80"/>
        <v>32</v>
      </c>
      <c r="S204" s="112" cm="1">
        <f t="array" ref="S204">_xlfn.QUARTILE.EXC(IF($D$5:$D$906=$D204,$L$5:$L$906),1)</f>
        <v>-8.26</v>
      </c>
      <c r="T204" s="112" cm="1">
        <f t="array" ref="T204">_xlfn.QUARTILE.EXC(IF($D$5:$D$906=$D204,$L$5:$L$906),3)</f>
        <v>3.2450000000000001</v>
      </c>
      <c r="U204" s="112">
        <f t="shared" si="83"/>
        <v>11.504999999999999</v>
      </c>
      <c r="V204" s="112">
        <f t="shared" si="84"/>
        <v>-25.517499999999998</v>
      </c>
      <c r="W204" s="112">
        <f t="shared" si="85"/>
        <v>20.502500000000001</v>
      </c>
      <c r="X204" s="112" t="b">
        <f t="shared" si="86"/>
        <v>0</v>
      </c>
      <c r="Y204" s="112" cm="1">
        <f t="array" ref="Y204">_xlfn.QUARTILE.EXC(IF($D$5:$D$906=$D204,$M$5:$M$906),1)</f>
        <v>-12.452500000000001</v>
      </c>
      <c r="Z204" s="112" cm="1">
        <f t="array" ref="Z204">_xlfn.QUARTILE.EXC(IF($D$5:$D$906=$D204,$M$5:$M$906),3)</f>
        <v>0.39</v>
      </c>
      <c r="AA204" s="112">
        <f t="shared" si="87"/>
        <v>12.842500000000001</v>
      </c>
      <c r="AB204" s="112">
        <f t="shared" si="88"/>
        <v>-31.716250000000002</v>
      </c>
      <c r="AC204" s="112">
        <f t="shared" si="89"/>
        <v>19.653750000000002</v>
      </c>
      <c r="AD204" s="112" t="b">
        <f t="shared" si="90"/>
        <v>0</v>
      </c>
      <c r="AE204" s="101">
        <f t="shared" si="81"/>
        <v>1</v>
      </c>
      <c r="AF204" s="101">
        <f t="shared" si="82"/>
        <v>0</v>
      </c>
      <c r="AG204" s="406" cm="1">
        <f t="array" ref="AG204">_xlfn.QUARTILE.EXC(IF($AT$5:$AT$906=$AT204,$L$5:$L$906),1)</f>
        <v>-8.26</v>
      </c>
      <c r="AH204" s="406" cm="1">
        <f t="array" ref="AH204">_xlfn.QUARTILE.EXC(IF($AT$5:$AT$906=$AT204,$L$5:$L$906),3)</f>
        <v>3.2450000000000001</v>
      </c>
      <c r="AI204" s="406">
        <f t="shared" si="91"/>
        <v>11.504999999999999</v>
      </c>
      <c r="AJ204" s="406">
        <f t="shared" si="92"/>
        <v>-25.517499999999998</v>
      </c>
      <c r="AK204" s="406">
        <f t="shared" si="93"/>
        <v>20.502500000000001</v>
      </c>
      <c r="AL204" s="406" t="b">
        <f t="shared" si="94"/>
        <v>0</v>
      </c>
      <c r="AM204" s="406" cm="1">
        <f t="array" ref="AM204">_xlfn.QUARTILE.EXC(IF($AT$5:$AT$906=$AT204,$M$5:$M$906),1)</f>
        <v>-12.452500000000001</v>
      </c>
      <c r="AN204" s="406" cm="1">
        <f t="array" ref="AN204">_xlfn.QUARTILE.EXC(IF($AT$5:$AT$906=$AT204,$M$5:$M$906),3)</f>
        <v>0.39</v>
      </c>
      <c r="AO204" s="406">
        <f t="shared" si="95"/>
        <v>12.842500000000001</v>
      </c>
      <c r="AP204" s="406">
        <f t="shared" si="96"/>
        <v>-31.716250000000002</v>
      </c>
      <c r="AQ204" s="406">
        <f t="shared" si="97"/>
        <v>19.653750000000002</v>
      </c>
      <c r="AR204" s="406" t="b">
        <f t="shared" si="98"/>
        <v>0</v>
      </c>
      <c r="AS204" s="404" t="str">
        <f>INDEX('Org2567'!$BM:$BM,MATCH(Raw_DATA!A204,'Org2567'!$D:$D,0))</f>
        <v>รพช.F1 P&lt;=50,000</v>
      </c>
      <c r="AT204" s="404">
        <f>INDEX('Org2567'!$BL:$BL,MATCH(Raw_DATA!A204,'Org2567'!$D:$D,0))</f>
        <v>9</v>
      </c>
      <c r="AU204" s="113"/>
      <c r="AV204" s="101">
        <v>50.07</v>
      </c>
      <c r="AW204" s="101">
        <v>42.92</v>
      </c>
      <c r="AX204" s="101">
        <v>28.02</v>
      </c>
      <c r="AY204" s="101">
        <v>92.89</v>
      </c>
      <c r="AZ204" s="101">
        <v>32.130000000000003</v>
      </c>
    </row>
    <row r="205" spans="1:52" x14ac:dyDescent="0.7">
      <c r="A205" s="101" t="s">
        <v>219</v>
      </c>
      <c r="B205" s="101" t="s">
        <v>1463</v>
      </c>
      <c r="C205" s="111" t="str">
        <f>IF(A205="","",INDEX(ID!P:P,MATCH(Raw_DATA!A205,ID!A:A,0)))</f>
        <v>รพช.F3 P&lt;=15,000</v>
      </c>
      <c r="D205" s="101">
        <f>IF(A205="","",INDEX(ID!M:M,MATCH(Raw_DATA!A205,ID!A:A,0)))</f>
        <v>2</v>
      </c>
      <c r="E205" s="112">
        <v>2.1</v>
      </c>
      <c r="F205" s="112">
        <v>2</v>
      </c>
      <c r="G205" s="112">
        <v>1.58</v>
      </c>
      <c r="H205" s="112">
        <v>6244786.0599999996</v>
      </c>
      <c r="I205" s="112">
        <v>-198136.65</v>
      </c>
      <c r="J205" s="112">
        <v>1999934.29</v>
      </c>
      <c r="K205" s="112">
        <v>3311263.61</v>
      </c>
      <c r="L205" s="112">
        <v>4.74</v>
      </c>
      <c r="M205" s="112">
        <v>-0.6</v>
      </c>
      <c r="N205" s="112">
        <f t="shared" si="76"/>
        <v>88</v>
      </c>
      <c r="O205" s="112">
        <f t="shared" si="77"/>
        <v>28</v>
      </c>
      <c r="P205" s="112">
        <f t="shared" si="78"/>
        <v>11</v>
      </c>
      <c r="Q205" s="112">
        <f t="shared" si="79"/>
        <v>84</v>
      </c>
      <c r="R205" s="112">
        <f t="shared" si="80"/>
        <v>18</v>
      </c>
      <c r="S205" s="112" cm="1">
        <f t="array" ref="S205">_xlfn.QUARTILE.EXC(IF($D$5:$D$906=$D205,$L$5:$L$906),1)</f>
        <v>-5.3650000000000002</v>
      </c>
      <c r="T205" s="112" cm="1">
        <f t="array" ref="T205">_xlfn.QUARTILE.EXC(IF($D$5:$D$906=$D205,$L$5:$L$906),3)</f>
        <v>10.815000000000001</v>
      </c>
      <c r="U205" s="112">
        <f t="shared" si="83"/>
        <v>16.18</v>
      </c>
      <c r="V205" s="112">
        <f t="shared" si="84"/>
        <v>-29.634999999999998</v>
      </c>
      <c r="W205" s="112">
        <f t="shared" si="85"/>
        <v>35.085000000000001</v>
      </c>
      <c r="X205" s="112" t="b">
        <f t="shared" si="86"/>
        <v>0</v>
      </c>
      <c r="Y205" s="112" cm="1">
        <f t="array" ref="Y205">_xlfn.QUARTILE.EXC(IF($D$5:$D$906=$D205,$M$5:$M$906),1)</f>
        <v>-14.08</v>
      </c>
      <c r="Z205" s="112" cm="1">
        <f t="array" ref="Z205">_xlfn.QUARTILE.EXC(IF($D$5:$D$906=$D205,$M$5:$M$906),3)</f>
        <v>0.78999999999999981</v>
      </c>
      <c r="AA205" s="112">
        <f t="shared" si="87"/>
        <v>14.87</v>
      </c>
      <c r="AB205" s="112">
        <f t="shared" si="88"/>
        <v>-36.384999999999998</v>
      </c>
      <c r="AC205" s="112">
        <f t="shared" si="89"/>
        <v>23.094999999999999</v>
      </c>
      <c r="AD205" s="112" t="b">
        <f t="shared" si="90"/>
        <v>0</v>
      </c>
      <c r="AE205" s="101">
        <f t="shared" si="81"/>
        <v>1</v>
      </c>
      <c r="AF205" s="101">
        <f t="shared" si="82"/>
        <v>0</v>
      </c>
      <c r="AG205" s="406" cm="1">
        <f t="array" ref="AG205">_xlfn.QUARTILE.EXC(IF($AT$5:$AT$906=$AT205,$L$5:$L$906),1)</f>
        <v>-5.3650000000000002</v>
      </c>
      <c r="AH205" s="406" cm="1">
        <f t="array" ref="AH205">_xlfn.QUARTILE.EXC(IF($AT$5:$AT$906=$AT205,$L$5:$L$906),3)</f>
        <v>10.815000000000001</v>
      </c>
      <c r="AI205" s="406">
        <f t="shared" si="91"/>
        <v>16.18</v>
      </c>
      <c r="AJ205" s="406">
        <f t="shared" si="92"/>
        <v>-29.634999999999998</v>
      </c>
      <c r="AK205" s="406">
        <f t="shared" si="93"/>
        <v>35.085000000000001</v>
      </c>
      <c r="AL205" s="406" t="b">
        <f t="shared" si="94"/>
        <v>0</v>
      </c>
      <c r="AM205" s="406" cm="1">
        <f t="array" ref="AM205">_xlfn.QUARTILE.EXC(IF($AT$5:$AT$906=$AT205,$M$5:$M$906),1)</f>
        <v>-14.08</v>
      </c>
      <c r="AN205" s="406" cm="1">
        <f t="array" ref="AN205">_xlfn.QUARTILE.EXC(IF($AT$5:$AT$906=$AT205,$M$5:$M$906),3)</f>
        <v>0.78999999999999981</v>
      </c>
      <c r="AO205" s="406">
        <f t="shared" si="95"/>
        <v>14.87</v>
      </c>
      <c r="AP205" s="406">
        <f t="shared" si="96"/>
        <v>-36.384999999999998</v>
      </c>
      <c r="AQ205" s="406">
        <f t="shared" si="97"/>
        <v>23.094999999999999</v>
      </c>
      <c r="AR205" s="406" t="b">
        <f t="shared" si="98"/>
        <v>0</v>
      </c>
      <c r="AS205" s="404" t="str">
        <f>INDEX('Org2567'!$BM:$BM,MATCH(Raw_DATA!A205,'Org2567'!$D:$D,0))</f>
        <v>รพช.F3 P&lt;=15,000</v>
      </c>
      <c r="AT205" s="404">
        <f>INDEX('Org2567'!$BL:$BL,MATCH(Raw_DATA!A205,'Org2567'!$D:$D,0))</f>
        <v>2</v>
      </c>
      <c r="AU205" s="113"/>
      <c r="AV205" s="101">
        <v>88.08</v>
      </c>
      <c r="AW205" s="101">
        <v>27.7</v>
      </c>
      <c r="AX205" s="101">
        <v>11.01</v>
      </c>
      <c r="AY205" s="101">
        <v>83.89</v>
      </c>
      <c r="AZ205" s="101">
        <v>17.5</v>
      </c>
    </row>
    <row r="206" spans="1:52" x14ac:dyDescent="0.7">
      <c r="A206" s="101" t="s">
        <v>220</v>
      </c>
      <c r="B206" s="101" t="s">
        <v>1466</v>
      </c>
      <c r="C206" s="111" t="str">
        <f>IF(A206="","",INDEX(ID!P:P,MATCH(Raw_DATA!A206,ID!A:A,0)))</f>
        <v>รพช.F1 P&lt;=50,000</v>
      </c>
      <c r="D206" s="101">
        <f>IF(A206="","",INDEX(ID!M:M,MATCH(Raw_DATA!A206,ID!A:A,0)))</f>
        <v>9</v>
      </c>
      <c r="E206" s="112">
        <v>10.97</v>
      </c>
      <c r="F206" s="112">
        <v>10.58</v>
      </c>
      <c r="G206" s="112">
        <v>9.14</v>
      </c>
      <c r="H206" s="112">
        <v>100125977.19</v>
      </c>
      <c r="I206" s="112">
        <v>36161452.950000003</v>
      </c>
      <c r="J206" s="112">
        <v>-1202590.98</v>
      </c>
      <c r="K206" s="112">
        <v>81758229.480000004</v>
      </c>
      <c r="L206" s="112">
        <v>-0.85</v>
      </c>
      <c r="M206" s="112">
        <v>15.96</v>
      </c>
      <c r="N206" s="112">
        <f t="shared" si="76"/>
        <v>45</v>
      </c>
      <c r="O206" s="112">
        <f t="shared" si="77"/>
        <v>55</v>
      </c>
      <c r="P206" s="112">
        <f t="shared" si="78"/>
        <v>54</v>
      </c>
      <c r="Q206" s="112">
        <f t="shared" si="79"/>
        <v>117</v>
      </c>
      <c r="R206" s="112">
        <f t="shared" si="80"/>
        <v>44</v>
      </c>
      <c r="S206" s="112" cm="1">
        <f t="array" ref="S206">_xlfn.QUARTILE.EXC(IF($D$5:$D$906=$D206,$L$5:$L$906),1)</f>
        <v>-8.26</v>
      </c>
      <c r="T206" s="112" cm="1">
        <f t="array" ref="T206">_xlfn.QUARTILE.EXC(IF($D$5:$D$906=$D206,$L$5:$L$906),3)</f>
        <v>3.2450000000000001</v>
      </c>
      <c r="U206" s="112">
        <f t="shared" si="83"/>
        <v>11.504999999999999</v>
      </c>
      <c r="V206" s="112">
        <f t="shared" si="84"/>
        <v>-25.517499999999998</v>
      </c>
      <c r="W206" s="112">
        <f t="shared" si="85"/>
        <v>20.502500000000001</v>
      </c>
      <c r="X206" s="112" t="b">
        <f t="shared" si="86"/>
        <v>0</v>
      </c>
      <c r="Y206" s="112" cm="1">
        <f t="array" ref="Y206">_xlfn.QUARTILE.EXC(IF($D$5:$D$906=$D206,$M$5:$M$906),1)</f>
        <v>-12.452500000000001</v>
      </c>
      <c r="Z206" s="112" cm="1">
        <f t="array" ref="Z206">_xlfn.QUARTILE.EXC(IF($D$5:$D$906=$D206,$M$5:$M$906),3)</f>
        <v>0.39</v>
      </c>
      <c r="AA206" s="112">
        <f t="shared" si="87"/>
        <v>12.842500000000001</v>
      </c>
      <c r="AB206" s="112">
        <f t="shared" si="88"/>
        <v>-31.716250000000002</v>
      </c>
      <c r="AC206" s="112">
        <f t="shared" si="89"/>
        <v>19.653750000000002</v>
      </c>
      <c r="AD206" s="112" t="b">
        <f t="shared" si="90"/>
        <v>0</v>
      </c>
      <c r="AE206" s="101">
        <f t="shared" si="81"/>
        <v>0</v>
      </c>
      <c r="AF206" s="101">
        <f t="shared" si="82"/>
        <v>1</v>
      </c>
      <c r="AG206" s="406" cm="1">
        <f t="array" ref="AG206">_xlfn.QUARTILE.EXC(IF($AT$5:$AT$906=$AT206,$L$5:$L$906),1)</f>
        <v>-8.26</v>
      </c>
      <c r="AH206" s="406" cm="1">
        <f t="array" ref="AH206">_xlfn.QUARTILE.EXC(IF($AT$5:$AT$906=$AT206,$L$5:$L$906),3)</f>
        <v>3.2450000000000001</v>
      </c>
      <c r="AI206" s="406">
        <f t="shared" si="91"/>
        <v>11.504999999999999</v>
      </c>
      <c r="AJ206" s="406">
        <f t="shared" si="92"/>
        <v>-25.517499999999998</v>
      </c>
      <c r="AK206" s="406">
        <f t="shared" si="93"/>
        <v>20.502500000000001</v>
      </c>
      <c r="AL206" s="406" t="b">
        <f t="shared" si="94"/>
        <v>0</v>
      </c>
      <c r="AM206" s="406" cm="1">
        <f t="array" ref="AM206">_xlfn.QUARTILE.EXC(IF($AT$5:$AT$906=$AT206,$M$5:$M$906),1)</f>
        <v>-12.452500000000001</v>
      </c>
      <c r="AN206" s="406" cm="1">
        <f t="array" ref="AN206">_xlfn.QUARTILE.EXC(IF($AT$5:$AT$906=$AT206,$M$5:$M$906),3)</f>
        <v>0.39</v>
      </c>
      <c r="AO206" s="406">
        <f t="shared" si="95"/>
        <v>12.842500000000001</v>
      </c>
      <c r="AP206" s="406">
        <f t="shared" si="96"/>
        <v>-31.716250000000002</v>
      </c>
      <c r="AQ206" s="406">
        <f t="shared" si="97"/>
        <v>19.653750000000002</v>
      </c>
      <c r="AR206" s="406" t="b">
        <f t="shared" si="98"/>
        <v>0</v>
      </c>
      <c r="AS206" s="404" t="str">
        <f>INDEX('Org2567'!$BM:$BM,MATCH(Raw_DATA!A206,'Org2567'!$D:$D,0))</f>
        <v>รพช.F1 P&lt;=50,000</v>
      </c>
      <c r="AT206" s="404">
        <f>INDEX('Org2567'!$BL:$BL,MATCH(Raw_DATA!A206,'Org2567'!$D:$D,0))</f>
        <v>9</v>
      </c>
      <c r="AU206" s="113"/>
      <c r="AV206" s="101">
        <v>44.86</v>
      </c>
      <c r="AW206" s="101">
        <v>54.96</v>
      </c>
      <c r="AX206" s="101">
        <v>53.79</v>
      </c>
      <c r="AY206" s="101">
        <v>116.96</v>
      </c>
      <c r="AZ206" s="101">
        <v>43.88</v>
      </c>
    </row>
    <row r="207" spans="1:52" x14ac:dyDescent="0.7">
      <c r="A207" s="101" t="s">
        <v>221</v>
      </c>
      <c r="B207" s="101" t="s">
        <v>1469</v>
      </c>
      <c r="C207" s="111" t="str">
        <f>IF(A207="","",INDEX(ID!P:P,MATCH(Raw_DATA!A207,ID!A:A,0)))</f>
        <v>รพช.F2 P30,000-60,000</v>
      </c>
      <c r="D207" s="101">
        <f>IF(A207="","",INDEX(ID!M:M,MATCH(Raw_DATA!A207,ID!A:A,0)))</f>
        <v>6</v>
      </c>
      <c r="E207" s="112">
        <v>1.95</v>
      </c>
      <c r="F207" s="112">
        <v>1.76</v>
      </c>
      <c r="G207" s="112">
        <v>0.94</v>
      </c>
      <c r="H207" s="112">
        <v>13598019.529999999</v>
      </c>
      <c r="I207" s="112">
        <v>-10225204.880000001</v>
      </c>
      <c r="J207" s="112">
        <v>-1599683.5</v>
      </c>
      <c r="K207" s="112">
        <v>-833128.68</v>
      </c>
      <c r="L207" s="112">
        <v>-1.28</v>
      </c>
      <c r="M207" s="112">
        <v>-13.05</v>
      </c>
      <c r="N207" s="112">
        <f t="shared" si="76"/>
        <v>76</v>
      </c>
      <c r="O207" s="112">
        <f t="shared" si="77"/>
        <v>31</v>
      </c>
      <c r="P207" s="112">
        <f t="shared" si="78"/>
        <v>41</v>
      </c>
      <c r="Q207" s="112">
        <f t="shared" si="79"/>
        <v>61</v>
      </c>
      <c r="R207" s="112">
        <f t="shared" si="80"/>
        <v>48</v>
      </c>
      <c r="S207" s="112" cm="1">
        <f t="array" ref="S207">_xlfn.QUARTILE.EXC(IF($D$5:$D$906=$D207,$L$5:$L$906),1)</f>
        <v>-10.317499999999999</v>
      </c>
      <c r="T207" s="112" cm="1">
        <f t="array" ref="T207">_xlfn.QUARTILE.EXC(IF($D$5:$D$906=$D207,$L$5:$L$906),3)</f>
        <v>1.0349999999999999</v>
      </c>
      <c r="U207" s="112">
        <f t="shared" si="83"/>
        <v>11.352499999999999</v>
      </c>
      <c r="V207" s="112">
        <f t="shared" si="84"/>
        <v>-27.346249999999998</v>
      </c>
      <c r="W207" s="112">
        <f t="shared" si="85"/>
        <v>18.063749999999999</v>
      </c>
      <c r="X207" s="112" t="b">
        <f t="shared" si="86"/>
        <v>0</v>
      </c>
      <c r="Y207" s="112" cm="1">
        <f t="array" ref="Y207">_xlfn.QUARTILE.EXC(IF($D$5:$D$906=$D207,$M$5:$M$906),1)</f>
        <v>-15.98</v>
      </c>
      <c r="Z207" s="112" cm="1">
        <f t="array" ref="Z207">_xlfn.QUARTILE.EXC(IF($D$5:$D$906=$D207,$M$5:$M$906),3)</f>
        <v>-2.4</v>
      </c>
      <c r="AA207" s="112">
        <f t="shared" si="87"/>
        <v>13.58</v>
      </c>
      <c r="AB207" s="112">
        <f t="shared" si="88"/>
        <v>-36.35</v>
      </c>
      <c r="AC207" s="112">
        <f t="shared" si="89"/>
        <v>17.970000000000002</v>
      </c>
      <c r="AD207" s="112" t="b">
        <f t="shared" si="90"/>
        <v>0</v>
      </c>
      <c r="AE207" s="101">
        <f t="shared" si="81"/>
        <v>1</v>
      </c>
      <c r="AF207" s="101">
        <f t="shared" si="82"/>
        <v>1</v>
      </c>
      <c r="AG207" s="406" cm="1">
        <f t="array" ref="AG207">_xlfn.QUARTILE.EXC(IF($AT$5:$AT$906=$AT207,$L$5:$L$906),1)</f>
        <v>-9.3850000000000016</v>
      </c>
      <c r="AH207" s="406" cm="1">
        <f t="array" ref="AH207">_xlfn.QUARTILE.EXC(IF($AT$5:$AT$906=$AT207,$L$5:$L$906),3)</f>
        <v>1.2250000000000001</v>
      </c>
      <c r="AI207" s="406">
        <f t="shared" si="91"/>
        <v>10.610000000000001</v>
      </c>
      <c r="AJ207" s="406">
        <f t="shared" si="92"/>
        <v>-25.300000000000004</v>
      </c>
      <c r="AK207" s="406">
        <f t="shared" si="93"/>
        <v>17.140000000000004</v>
      </c>
      <c r="AL207" s="406" t="b">
        <f t="shared" si="94"/>
        <v>0</v>
      </c>
      <c r="AM207" s="406" cm="1">
        <f t="array" ref="AM207">_xlfn.QUARTILE.EXC(IF($AT$5:$AT$906=$AT207,$M$5:$M$906),1)</f>
        <v>-15.515000000000001</v>
      </c>
      <c r="AN207" s="406" cm="1">
        <f t="array" ref="AN207">_xlfn.QUARTILE.EXC(IF($AT$5:$AT$906=$AT207,$M$5:$M$906),3)</f>
        <v>-2.2599999999999998</v>
      </c>
      <c r="AO207" s="406">
        <f t="shared" si="95"/>
        <v>13.255000000000001</v>
      </c>
      <c r="AP207" s="406">
        <f t="shared" si="96"/>
        <v>-35.397500000000001</v>
      </c>
      <c r="AQ207" s="406">
        <f t="shared" si="97"/>
        <v>17.622500000000002</v>
      </c>
      <c r="AR207" s="406" t="b">
        <f t="shared" si="98"/>
        <v>0</v>
      </c>
      <c r="AS207" s="404" t="str">
        <f>INDEX('Org2567'!$BM:$BM,MATCH(Raw_DATA!A207,'Org2567'!$D:$D,0))</f>
        <v>รพช.F2 P30,000-60,000</v>
      </c>
      <c r="AT207" s="404">
        <f>INDEX('Org2567'!$BL:$BL,MATCH(Raw_DATA!A207,'Org2567'!$D:$D,0))</f>
        <v>6</v>
      </c>
      <c r="AU207" s="113"/>
      <c r="AV207" s="101">
        <v>76.38</v>
      </c>
      <c r="AW207" s="101">
        <v>30.65</v>
      </c>
      <c r="AX207" s="101">
        <v>40.56</v>
      </c>
      <c r="AY207" s="101">
        <v>60.6</v>
      </c>
      <c r="AZ207" s="101">
        <v>48.11</v>
      </c>
    </row>
    <row r="208" spans="1:52" x14ac:dyDescent="0.7">
      <c r="A208" s="101" t="s">
        <v>222</v>
      </c>
      <c r="B208" s="101" t="s">
        <v>1472</v>
      </c>
      <c r="C208" s="111" t="str">
        <f>IF(A208="","",INDEX(ID!P:P,MATCH(Raw_DATA!A208,ID!A:A,0)))</f>
        <v>รพช.F2 P&lt;=30,000</v>
      </c>
      <c r="D208" s="101">
        <f>IF(A208="","",INDEX(ID!M:M,MATCH(Raw_DATA!A208,ID!A:A,0)))</f>
        <v>5</v>
      </c>
      <c r="E208" s="112">
        <v>2.69</v>
      </c>
      <c r="F208" s="112">
        <v>2.52</v>
      </c>
      <c r="G208" s="112">
        <v>1.58</v>
      </c>
      <c r="H208" s="112">
        <v>10474493.699999999</v>
      </c>
      <c r="I208" s="112">
        <v>672541.66</v>
      </c>
      <c r="J208" s="112">
        <v>1267418.57</v>
      </c>
      <c r="K208" s="112">
        <v>3608931.18</v>
      </c>
      <c r="L208" s="112">
        <v>1.92</v>
      </c>
      <c r="M208" s="112">
        <v>1.03</v>
      </c>
      <c r="N208" s="112">
        <f t="shared" si="76"/>
        <v>63</v>
      </c>
      <c r="O208" s="112">
        <f t="shared" si="77"/>
        <v>62</v>
      </c>
      <c r="P208" s="112">
        <f t="shared" si="78"/>
        <v>58</v>
      </c>
      <c r="Q208" s="112">
        <f t="shared" si="79"/>
        <v>85</v>
      </c>
      <c r="R208" s="112">
        <f t="shared" si="80"/>
        <v>30</v>
      </c>
      <c r="S208" s="112" cm="1">
        <f t="array" ref="S208">_xlfn.QUARTILE.EXC(IF($D$5:$D$906=$D208,$L$5:$L$906),1)</f>
        <v>-9.4075000000000006</v>
      </c>
      <c r="T208" s="112" cm="1">
        <f t="array" ref="T208">_xlfn.QUARTILE.EXC(IF($D$5:$D$906=$D208,$L$5:$L$906),3)</f>
        <v>1.645</v>
      </c>
      <c r="U208" s="112">
        <f t="shared" si="83"/>
        <v>11.0525</v>
      </c>
      <c r="V208" s="112">
        <f t="shared" si="84"/>
        <v>-25.986249999999998</v>
      </c>
      <c r="W208" s="112">
        <f t="shared" si="85"/>
        <v>18.223749999999999</v>
      </c>
      <c r="X208" s="112" t="b">
        <f t="shared" si="86"/>
        <v>0</v>
      </c>
      <c r="Y208" s="112" cm="1">
        <f t="array" ref="Y208">_xlfn.QUARTILE.EXC(IF($D$5:$D$906=$D208,$M$5:$M$906),1)</f>
        <v>-18.744999999999997</v>
      </c>
      <c r="Z208" s="112" cm="1">
        <f t="array" ref="Z208">_xlfn.QUARTILE.EXC(IF($D$5:$D$906=$D208,$M$5:$M$906),3)</f>
        <v>-2.7</v>
      </c>
      <c r="AA208" s="112">
        <f t="shared" si="87"/>
        <v>16.044999999999998</v>
      </c>
      <c r="AB208" s="112">
        <f t="shared" si="88"/>
        <v>-42.812499999999993</v>
      </c>
      <c r="AC208" s="112">
        <f t="shared" si="89"/>
        <v>21.367499999999996</v>
      </c>
      <c r="AD208" s="112" t="b">
        <f t="shared" si="90"/>
        <v>0</v>
      </c>
      <c r="AE208" s="101">
        <f t="shared" si="81"/>
        <v>0</v>
      </c>
      <c r="AF208" s="101">
        <f t="shared" si="82"/>
        <v>0</v>
      </c>
      <c r="AG208" s="406" cm="1">
        <f t="array" ref="AG208">_xlfn.QUARTILE.EXC(IF($AT$5:$AT$906=$AT208,$L$5:$L$906),1)</f>
        <v>-9.4075000000000006</v>
      </c>
      <c r="AH208" s="406" cm="1">
        <f t="array" ref="AH208">_xlfn.QUARTILE.EXC(IF($AT$5:$AT$906=$AT208,$L$5:$L$906),3)</f>
        <v>1.645</v>
      </c>
      <c r="AI208" s="406">
        <f t="shared" si="91"/>
        <v>11.0525</v>
      </c>
      <c r="AJ208" s="406">
        <f t="shared" si="92"/>
        <v>-25.986249999999998</v>
      </c>
      <c r="AK208" s="406">
        <f t="shared" si="93"/>
        <v>18.223749999999999</v>
      </c>
      <c r="AL208" s="406" t="b">
        <f t="shared" si="94"/>
        <v>0</v>
      </c>
      <c r="AM208" s="406" cm="1">
        <f t="array" ref="AM208">_xlfn.QUARTILE.EXC(IF($AT$5:$AT$906=$AT208,$M$5:$M$906),1)</f>
        <v>-18.744999999999997</v>
      </c>
      <c r="AN208" s="406" cm="1">
        <f t="array" ref="AN208">_xlfn.QUARTILE.EXC(IF($AT$5:$AT$906=$AT208,$M$5:$M$906),3)</f>
        <v>-2.7</v>
      </c>
      <c r="AO208" s="406">
        <f t="shared" si="95"/>
        <v>16.044999999999998</v>
      </c>
      <c r="AP208" s="406">
        <f t="shared" si="96"/>
        <v>-42.812499999999993</v>
      </c>
      <c r="AQ208" s="406">
        <f t="shared" si="97"/>
        <v>21.367499999999996</v>
      </c>
      <c r="AR208" s="406" t="b">
        <f t="shared" si="98"/>
        <v>0</v>
      </c>
      <c r="AS208" s="404" t="str">
        <f>INDEX('Org2567'!$BM:$BM,MATCH(Raw_DATA!A208,'Org2567'!$D:$D,0))</f>
        <v>รพช.F2 P&lt;=30,000</v>
      </c>
      <c r="AT208" s="404">
        <f>INDEX('Org2567'!$BL:$BL,MATCH(Raw_DATA!A208,'Org2567'!$D:$D,0))</f>
        <v>5</v>
      </c>
      <c r="AU208" s="113"/>
      <c r="AV208" s="101">
        <v>62.95</v>
      </c>
      <c r="AW208" s="101">
        <v>62.4</v>
      </c>
      <c r="AX208" s="101">
        <v>58.23</v>
      </c>
      <c r="AY208" s="101">
        <v>85.17</v>
      </c>
      <c r="AZ208" s="101">
        <v>29.97</v>
      </c>
    </row>
    <row r="209" spans="1:52" x14ac:dyDescent="0.7">
      <c r="A209" s="101" t="s">
        <v>223</v>
      </c>
      <c r="B209" s="101" t="s">
        <v>1746</v>
      </c>
      <c r="C209" s="111" t="str">
        <f>IF(A209="","",INDEX(ID!P:P,MATCH(Raw_DATA!A209,ID!A:A,0)))</f>
        <v>รพท.S B&lt;=400</v>
      </c>
      <c r="D209" s="101">
        <f>IF(A209="","",INDEX(ID!M:M,MATCH(Raw_DATA!A209,ID!A:A,0)))</f>
        <v>16</v>
      </c>
      <c r="E209" s="112">
        <v>2.46</v>
      </c>
      <c r="F209" s="112">
        <v>2.19</v>
      </c>
      <c r="G209" s="112">
        <v>1.2</v>
      </c>
      <c r="H209" s="112">
        <v>204673858.77000001</v>
      </c>
      <c r="I209" s="112">
        <v>-26335828.870000001</v>
      </c>
      <c r="J209" s="112">
        <v>14456697.060000001</v>
      </c>
      <c r="K209" s="112">
        <v>28258522.010000002</v>
      </c>
      <c r="L209" s="112">
        <v>1.71</v>
      </c>
      <c r="M209" s="112">
        <v>-3.48</v>
      </c>
      <c r="N209" s="112">
        <f t="shared" si="76"/>
        <v>101</v>
      </c>
      <c r="O209" s="112">
        <f t="shared" si="77"/>
        <v>54</v>
      </c>
      <c r="P209" s="112">
        <f t="shared" si="78"/>
        <v>58</v>
      </c>
      <c r="Q209" s="112">
        <f t="shared" si="79"/>
        <v>185</v>
      </c>
      <c r="R209" s="112">
        <f t="shared" si="80"/>
        <v>54</v>
      </c>
      <c r="S209" s="112" cm="1">
        <f t="array" ref="S209">_xlfn.QUARTILE.EXC(IF($D$5:$D$906=$D209,$L$5:$L$906),1)</f>
        <v>-2.1850000000000001</v>
      </c>
      <c r="T209" s="112" cm="1">
        <f t="array" ref="T209">_xlfn.QUARTILE.EXC(IF($D$5:$D$906=$D209,$L$5:$L$906),3)</f>
        <v>5.5750000000000002</v>
      </c>
      <c r="U209" s="112">
        <f t="shared" si="83"/>
        <v>7.76</v>
      </c>
      <c r="V209" s="112">
        <f t="shared" si="84"/>
        <v>-13.825000000000001</v>
      </c>
      <c r="W209" s="112">
        <f t="shared" si="85"/>
        <v>17.215</v>
      </c>
      <c r="X209" s="112" t="b">
        <f t="shared" si="86"/>
        <v>0</v>
      </c>
      <c r="Y209" s="112" cm="1">
        <f t="array" ref="Y209">_xlfn.QUARTILE.EXC(IF($D$5:$D$906=$D209,$M$5:$M$906),1)</f>
        <v>-5.58</v>
      </c>
      <c r="Z209" s="112" cm="1">
        <f t="array" ref="Z209">_xlfn.QUARTILE.EXC(IF($D$5:$D$906=$D209,$M$5:$M$906),3)</f>
        <v>0.90500000000000003</v>
      </c>
      <c r="AA209" s="112">
        <f t="shared" si="87"/>
        <v>6.4850000000000003</v>
      </c>
      <c r="AB209" s="112">
        <f t="shared" si="88"/>
        <v>-15.307500000000001</v>
      </c>
      <c r="AC209" s="112">
        <f t="shared" si="89"/>
        <v>10.6325</v>
      </c>
      <c r="AD209" s="112" t="b">
        <f t="shared" si="90"/>
        <v>0</v>
      </c>
      <c r="AE209" s="101">
        <f t="shared" si="81"/>
        <v>1</v>
      </c>
      <c r="AF209" s="101">
        <f t="shared" si="82"/>
        <v>0</v>
      </c>
      <c r="AG209" s="406" cm="1">
        <f t="array" ref="AG209">_xlfn.QUARTILE.EXC(IF($AT$5:$AT$906=$AT209,$L$5:$L$906),1)</f>
        <v>-2.1850000000000001</v>
      </c>
      <c r="AH209" s="406" cm="1">
        <f t="array" ref="AH209">_xlfn.QUARTILE.EXC(IF($AT$5:$AT$906=$AT209,$L$5:$L$906),3)</f>
        <v>5.5750000000000002</v>
      </c>
      <c r="AI209" s="406">
        <f t="shared" si="91"/>
        <v>7.76</v>
      </c>
      <c r="AJ209" s="406">
        <f t="shared" si="92"/>
        <v>-13.825000000000001</v>
      </c>
      <c r="AK209" s="406">
        <f t="shared" si="93"/>
        <v>17.215</v>
      </c>
      <c r="AL209" s="406" t="b">
        <f t="shared" si="94"/>
        <v>0</v>
      </c>
      <c r="AM209" s="406" cm="1">
        <f t="array" ref="AM209">_xlfn.QUARTILE.EXC(IF($AT$5:$AT$906=$AT209,$M$5:$M$906),1)</f>
        <v>-5.58</v>
      </c>
      <c r="AN209" s="406" cm="1">
        <f t="array" ref="AN209">_xlfn.QUARTILE.EXC(IF($AT$5:$AT$906=$AT209,$M$5:$M$906),3)</f>
        <v>0.90500000000000003</v>
      </c>
      <c r="AO209" s="406">
        <f t="shared" si="95"/>
        <v>6.4850000000000003</v>
      </c>
      <c r="AP209" s="406">
        <f t="shared" si="96"/>
        <v>-15.307500000000001</v>
      </c>
      <c r="AQ209" s="406">
        <f t="shared" si="97"/>
        <v>10.6325</v>
      </c>
      <c r="AR209" s="406" t="b">
        <f t="shared" si="98"/>
        <v>0</v>
      </c>
      <c r="AS209" s="404" t="str">
        <f>INDEX('Org2567'!$BM:$BM,MATCH(Raw_DATA!A209,'Org2567'!$D:$D,0))</f>
        <v>รพท.S B&lt;=400</v>
      </c>
      <c r="AT209" s="404">
        <f>INDEX('Org2567'!$BL:$BL,MATCH(Raw_DATA!A209,'Org2567'!$D:$D,0))</f>
        <v>16</v>
      </c>
      <c r="AU209" s="113"/>
      <c r="AV209" s="101">
        <v>101.28</v>
      </c>
      <c r="AW209" s="101">
        <v>53.54</v>
      </c>
      <c r="AX209" s="101">
        <v>57.77</v>
      </c>
      <c r="AY209" s="101">
        <v>184.74</v>
      </c>
      <c r="AZ209" s="101">
        <v>53.91</v>
      </c>
    </row>
    <row r="210" spans="1:52" x14ac:dyDescent="0.7">
      <c r="A210" s="101" t="s">
        <v>224</v>
      </c>
      <c r="B210" s="101" t="s">
        <v>1750</v>
      </c>
      <c r="C210" s="111" t="str">
        <f>IF(A210="","",INDEX(ID!P:P,MATCH(Raw_DATA!A210,ID!A:A,0)))</f>
        <v>รพช.F3 P&lt;=15,000</v>
      </c>
      <c r="D210" s="101">
        <f>IF(A210="","",INDEX(ID!M:M,MATCH(Raw_DATA!A210,ID!A:A,0)))</f>
        <v>2</v>
      </c>
      <c r="E210" s="112">
        <v>1.28</v>
      </c>
      <c r="F210" s="112">
        <v>1.1100000000000001</v>
      </c>
      <c r="G210" s="112">
        <v>0.76</v>
      </c>
      <c r="H210" s="112">
        <v>4353822.78</v>
      </c>
      <c r="I210" s="112">
        <v>-3289309.61</v>
      </c>
      <c r="J210" s="112">
        <v>-2050623.29</v>
      </c>
      <c r="K210" s="112">
        <v>-3870897.73</v>
      </c>
      <c r="L210" s="112">
        <v>-2.67</v>
      </c>
      <c r="M210" s="112">
        <v>-5.47</v>
      </c>
      <c r="N210" s="112">
        <f t="shared" si="76"/>
        <v>164</v>
      </c>
      <c r="O210" s="112">
        <f t="shared" si="77"/>
        <v>49</v>
      </c>
      <c r="P210" s="112">
        <f t="shared" si="78"/>
        <v>64</v>
      </c>
      <c r="Q210" s="112">
        <f t="shared" si="79"/>
        <v>283</v>
      </c>
      <c r="R210" s="112">
        <f t="shared" si="80"/>
        <v>78</v>
      </c>
      <c r="S210" s="112" cm="1">
        <f t="array" ref="S210">_xlfn.QUARTILE.EXC(IF($D$5:$D$906=$D210,$L$5:$L$906),1)</f>
        <v>-5.3650000000000002</v>
      </c>
      <c r="T210" s="112" cm="1">
        <f t="array" ref="T210">_xlfn.QUARTILE.EXC(IF($D$5:$D$906=$D210,$L$5:$L$906),3)</f>
        <v>10.815000000000001</v>
      </c>
      <c r="U210" s="112">
        <f t="shared" si="83"/>
        <v>16.18</v>
      </c>
      <c r="V210" s="112">
        <f t="shared" si="84"/>
        <v>-29.634999999999998</v>
      </c>
      <c r="W210" s="112">
        <f t="shared" si="85"/>
        <v>35.085000000000001</v>
      </c>
      <c r="X210" s="112" t="b">
        <f t="shared" si="86"/>
        <v>0</v>
      </c>
      <c r="Y210" s="112" cm="1">
        <f t="array" ref="Y210">_xlfn.QUARTILE.EXC(IF($D$5:$D$906=$D210,$M$5:$M$906),1)</f>
        <v>-14.08</v>
      </c>
      <c r="Z210" s="112" cm="1">
        <f t="array" ref="Z210">_xlfn.QUARTILE.EXC(IF($D$5:$D$906=$D210,$M$5:$M$906),3)</f>
        <v>0.78999999999999981</v>
      </c>
      <c r="AA210" s="112">
        <f t="shared" si="87"/>
        <v>14.87</v>
      </c>
      <c r="AB210" s="112">
        <f t="shared" si="88"/>
        <v>-36.384999999999998</v>
      </c>
      <c r="AC210" s="112">
        <f t="shared" si="89"/>
        <v>23.094999999999999</v>
      </c>
      <c r="AD210" s="112" t="b">
        <f t="shared" si="90"/>
        <v>0</v>
      </c>
      <c r="AE210" s="101">
        <f t="shared" si="81"/>
        <v>1</v>
      </c>
      <c r="AF210" s="101">
        <f t="shared" si="82"/>
        <v>1</v>
      </c>
      <c r="AG210" s="406" cm="1">
        <f t="array" ref="AG210">_xlfn.QUARTILE.EXC(IF($AT$5:$AT$906=$AT210,$L$5:$L$906),1)</f>
        <v>-5.3650000000000002</v>
      </c>
      <c r="AH210" s="406" cm="1">
        <f t="array" ref="AH210">_xlfn.QUARTILE.EXC(IF($AT$5:$AT$906=$AT210,$L$5:$L$906),3)</f>
        <v>10.815000000000001</v>
      </c>
      <c r="AI210" s="406">
        <f t="shared" si="91"/>
        <v>16.18</v>
      </c>
      <c r="AJ210" s="406">
        <f t="shared" si="92"/>
        <v>-29.634999999999998</v>
      </c>
      <c r="AK210" s="406">
        <f t="shared" si="93"/>
        <v>35.085000000000001</v>
      </c>
      <c r="AL210" s="406" t="b">
        <f t="shared" si="94"/>
        <v>0</v>
      </c>
      <c r="AM210" s="406" cm="1">
        <f t="array" ref="AM210">_xlfn.QUARTILE.EXC(IF($AT$5:$AT$906=$AT210,$M$5:$M$906),1)</f>
        <v>-14.08</v>
      </c>
      <c r="AN210" s="406" cm="1">
        <f t="array" ref="AN210">_xlfn.QUARTILE.EXC(IF($AT$5:$AT$906=$AT210,$M$5:$M$906),3)</f>
        <v>0.78999999999999981</v>
      </c>
      <c r="AO210" s="406">
        <f t="shared" si="95"/>
        <v>14.87</v>
      </c>
      <c r="AP210" s="406">
        <f t="shared" si="96"/>
        <v>-36.384999999999998</v>
      </c>
      <c r="AQ210" s="406">
        <f t="shared" si="97"/>
        <v>23.094999999999999</v>
      </c>
      <c r="AR210" s="406" t="b">
        <f t="shared" si="98"/>
        <v>0</v>
      </c>
      <c r="AS210" s="404" t="str">
        <f>INDEX('Org2567'!$BM:$BM,MATCH(Raw_DATA!A210,'Org2567'!$D:$D,0))</f>
        <v>รพช.F3 P&lt;=15,000</v>
      </c>
      <c r="AT210" s="404">
        <f>INDEX('Org2567'!$BL:$BL,MATCH(Raw_DATA!A210,'Org2567'!$D:$D,0))</f>
        <v>2</v>
      </c>
      <c r="AU210" s="113"/>
      <c r="AV210" s="101">
        <v>163.81</v>
      </c>
      <c r="AW210" s="101">
        <v>49.45</v>
      </c>
      <c r="AX210" s="101">
        <v>63.89</v>
      </c>
      <c r="AY210" s="101">
        <v>283.33</v>
      </c>
      <c r="AZ210" s="101">
        <v>78.459999999999994</v>
      </c>
    </row>
    <row r="211" spans="1:52" x14ac:dyDescent="0.7">
      <c r="A211" s="101" t="s">
        <v>225</v>
      </c>
      <c r="B211" s="101" t="s">
        <v>1753</v>
      </c>
      <c r="C211" s="111" t="str">
        <f>IF(A211="","",INDEX(ID!P:P,MATCH(Raw_DATA!A211,ID!A:A,0)))</f>
        <v>รพช.F1 P&lt;=50,000</v>
      </c>
      <c r="D211" s="101">
        <f>IF(A211="","",INDEX(ID!M:M,MATCH(Raw_DATA!A211,ID!A:A,0)))</f>
        <v>9</v>
      </c>
      <c r="E211" s="112">
        <v>2.2799999999999998</v>
      </c>
      <c r="F211" s="112">
        <v>2.0699999999999998</v>
      </c>
      <c r="G211" s="112">
        <v>1.46</v>
      </c>
      <c r="H211" s="112">
        <v>31376608.57</v>
      </c>
      <c r="I211" s="112">
        <v>-45420650.810000002</v>
      </c>
      <c r="J211" s="112">
        <v>-40130569.909999996</v>
      </c>
      <c r="K211" s="112">
        <v>11212957.359999999</v>
      </c>
      <c r="L211" s="112">
        <v>-29.15</v>
      </c>
      <c r="M211" s="112">
        <v>-31.58</v>
      </c>
      <c r="N211" s="112">
        <f t="shared" si="76"/>
        <v>86</v>
      </c>
      <c r="O211" s="112">
        <f t="shared" si="77"/>
        <v>82</v>
      </c>
      <c r="P211" s="112">
        <f t="shared" si="78"/>
        <v>104</v>
      </c>
      <c r="Q211" s="112">
        <f t="shared" si="79"/>
        <v>237</v>
      </c>
      <c r="R211" s="112">
        <f t="shared" si="80"/>
        <v>46</v>
      </c>
      <c r="S211" s="112" cm="1">
        <f t="array" ref="S211">_xlfn.QUARTILE.EXC(IF($D$5:$D$906=$D211,$L$5:$L$906),1)</f>
        <v>-8.26</v>
      </c>
      <c r="T211" s="112" cm="1">
        <f t="array" ref="T211">_xlfn.QUARTILE.EXC(IF($D$5:$D$906=$D211,$L$5:$L$906),3)</f>
        <v>3.2450000000000001</v>
      </c>
      <c r="U211" s="112">
        <f t="shared" si="83"/>
        <v>11.504999999999999</v>
      </c>
      <c r="V211" s="112">
        <f t="shared" si="84"/>
        <v>-25.517499999999998</v>
      </c>
      <c r="W211" s="112">
        <f t="shared" si="85"/>
        <v>20.502500000000001</v>
      </c>
      <c r="X211" s="112" t="b">
        <f t="shared" si="86"/>
        <v>1</v>
      </c>
      <c r="Y211" s="112" cm="1">
        <f t="array" ref="Y211">_xlfn.QUARTILE.EXC(IF($D$5:$D$906=$D211,$M$5:$M$906),1)</f>
        <v>-12.452500000000001</v>
      </c>
      <c r="Z211" s="112" cm="1">
        <f t="array" ref="Z211">_xlfn.QUARTILE.EXC(IF($D$5:$D$906=$D211,$M$5:$M$906),3)</f>
        <v>0.39</v>
      </c>
      <c r="AA211" s="112">
        <f t="shared" si="87"/>
        <v>12.842500000000001</v>
      </c>
      <c r="AB211" s="112">
        <f t="shared" si="88"/>
        <v>-31.716250000000002</v>
      </c>
      <c r="AC211" s="112">
        <f t="shared" si="89"/>
        <v>19.653750000000002</v>
      </c>
      <c r="AD211" s="112" t="b">
        <f t="shared" si="90"/>
        <v>0</v>
      </c>
      <c r="AE211" s="101">
        <f t="shared" si="81"/>
        <v>1</v>
      </c>
      <c r="AF211" s="101">
        <f t="shared" si="82"/>
        <v>1</v>
      </c>
      <c r="AG211" s="406" cm="1">
        <f t="array" ref="AG211">_xlfn.QUARTILE.EXC(IF($AT$5:$AT$906=$AT211,$L$5:$L$906),1)</f>
        <v>-8.26</v>
      </c>
      <c r="AH211" s="406" cm="1">
        <f t="array" ref="AH211">_xlfn.QUARTILE.EXC(IF($AT$5:$AT$906=$AT211,$L$5:$L$906),3)</f>
        <v>3.2450000000000001</v>
      </c>
      <c r="AI211" s="406">
        <f t="shared" si="91"/>
        <v>11.504999999999999</v>
      </c>
      <c r="AJ211" s="406">
        <f t="shared" si="92"/>
        <v>-25.517499999999998</v>
      </c>
      <c r="AK211" s="406">
        <f t="shared" si="93"/>
        <v>20.502500000000001</v>
      </c>
      <c r="AL211" s="406" t="b">
        <f t="shared" si="94"/>
        <v>1</v>
      </c>
      <c r="AM211" s="406" cm="1">
        <f t="array" ref="AM211">_xlfn.QUARTILE.EXC(IF($AT$5:$AT$906=$AT211,$M$5:$M$906),1)</f>
        <v>-12.452500000000001</v>
      </c>
      <c r="AN211" s="406" cm="1">
        <f t="array" ref="AN211">_xlfn.QUARTILE.EXC(IF($AT$5:$AT$906=$AT211,$M$5:$M$906),3)</f>
        <v>0.39</v>
      </c>
      <c r="AO211" s="406">
        <f t="shared" si="95"/>
        <v>12.842500000000001</v>
      </c>
      <c r="AP211" s="406">
        <f t="shared" si="96"/>
        <v>-31.716250000000002</v>
      </c>
      <c r="AQ211" s="406">
        <f t="shared" si="97"/>
        <v>19.653750000000002</v>
      </c>
      <c r="AR211" s="406" t="b">
        <f t="shared" si="98"/>
        <v>0</v>
      </c>
      <c r="AS211" s="404" t="str">
        <f>INDEX('Org2567'!$BM:$BM,MATCH(Raw_DATA!A211,'Org2567'!$D:$D,0))</f>
        <v>รพช.F1 P&lt;=50,000</v>
      </c>
      <c r="AT211" s="404">
        <f>INDEX('Org2567'!$BL:$BL,MATCH(Raw_DATA!A211,'Org2567'!$D:$D,0))</f>
        <v>9</v>
      </c>
      <c r="AU211" s="113"/>
      <c r="AV211" s="101">
        <v>85.86</v>
      </c>
      <c r="AW211" s="101">
        <v>81.5</v>
      </c>
      <c r="AX211" s="101">
        <v>104.2</v>
      </c>
      <c r="AY211" s="101">
        <v>237.49</v>
      </c>
      <c r="AZ211" s="101">
        <v>46.02</v>
      </c>
    </row>
    <row r="212" spans="1:52" x14ac:dyDescent="0.7">
      <c r="A212" s="101" t="s">
        <v>226</v>
      </c>
      <c r="B212" s="101" t="s">
        <v>1756</v>
      </c>
      <c r="C212" s="111" t="str">
        <f>IF(A212="","",INDEX(ID!P:P,MATCH(Raw_DATA!A212,ID!A:A,0)))</f>
        <v>รพช.F2 P30,000-60,000</v>
      </c>
      <c r="D212" s="101">
        <f>IF(A212="","",INDEX(ID!M:M,MATCH(Raw_DATA!A212,ID!A:A,0)))</f>
        <v>6</v>
      </c>
      <c r="E212" s="112">
        <v>1.99</v>
      </c>
      <c r="F212" s="112">
        <v>1.85</v>
      </c>
      <c r="G212" s="112">
        <v>1.48</v>
      </c>
      <c r="H212" s="112">
        <v>19386867.27</v>
      </c>
      <c r="I212" s="112">
        <v>-35669497.990000002</v>
      </c>
      <c r="J212" s="112">
        <v>-22683456.84</v>
      </c>
      <c r="K212" s="112">
        <v>9416588.25</v>
      </c>
      <c r="L212" s="112">
        <v>-21.91</v>
      </c>
      <c r="M212" s="112">
        <v>-44.32</v>
      </c>
      <c r="N212" s="112">
        <f t="shared" si="76"/>
        <v>100</v>
      </c>
      <c r="O212" s="112">
        <f t="shared" si="77"/>
        <v>130</v>
      </c>
      <c r="P212" s="112">
        <f t="shared" si="78"/>
        <v>47</v>
      </c>
      <c r="Q212" s="112">
        <f t="shared" si="79"/>
        <v>316</v>
      </c>
      <c r="R212" s="112">
        <f t="shared" si="80"/>
        <v>37</v>
      </c>
      <c r="S212" s="112" cm="1">
        <f t="array" ref="S212">_xlfn.QUARTILE.EXC(IF($D$5:$D$906=$D212,$L$5:$L$906),1)</f>
        <v>-10.317499999999999</v>
      </c>
      <c r="T212" s="112" cm="1">
        <f t="array" ref="T212">_xlfn.QUARTILE.EXC(IF($D$5:$D$906=$D212,$L$5:$L$906),3)</f>
        <v>1.0349999999999999</v>
      </c>
      <c r="U212" s="112">
        <f t="shared" si="83"/>
        <v>11.352499999999999</v>
      </c>
      <c r="V212" s="112">
        <f t="shared" si="84"/>
        <v>-27.346249999999998</v>
      </c>
      <c r="W212" s="112">
        <f t="shared" si="85"/>
        <v>18.063749999999999</v>
      </c>
      <c r="X212" s="112" t="b">
        <f t="shared" si="86"/>
        <v>0</v>
      </c>
      <c r="Y212" s="112" cm="1">
        <f t="array" ref="Y212">_xlfn.QUARTILE.EXC(IF($D$5:$D$906=$D212,$M$5:$M$906),1)</f>
        <v>-15.98</v>
      </c>
      <c r="Z212" s="112" cm="1">
        <f t="array" ref="Z212">_xlfn.QUARTILE.EXC(IF($D$5:$D$906=$D212,$M$5:$M$906),3)</f>
        <v>-2.4</v>
      </c>
      <c r="AA212" s="112">
        <f t="shared" si="87"/>
        <v>13.58</v>
      </c>
      <c r="AB212" s="112">
        <f t="shared" si="88"/>
        <v>-36.35</v>
      </c>
      <c r="AC212" s="112">
        <f t="shared" si="89"/>
        <v>17.970000000000002</v>
      </c>
      <c r="AD212" s="112" t="b">
        <f t="shared" si="90"/>
        <v>1</v>
      </c>
      <c r="AE212" s="101">
        <f t="shared" si="81"/>
        <v>1</v>
      </c>
      <c r="AF212" s="101">
        <f t="shared" si="82"/>
        <v>1</v>
      </c>
      <c r="AG212" s="406" cm="1">
        <f t="array" ref="AG212">_xlfn.QUARTILE.EXC(IF($AT$5:$AT$906=$AT212,$L$5:$L$906),1)</f>
        <v>-9.3850000000000016</v>
      </c>
      <c r="AH212" s="406" cm="1">
        <f t="array" ref="AH212">_xlfn.QUARTILE.EXC(IF($AT$5:$AT$906=$AT212,$L$5:$L$906),3)</f>
        <v>1.2250000000000001</v>
      </c>
      <c r="AI212" s="406">
        <f t="shared" si="91"/>
        <v>10.610000000000001</v>
      </c>
      <c r="AJ212" s="406">
        <f t="shared" si="92"/>
        <v>-25.300000000000004</v>
      </c>
      <c r="AK212" s="406">
        <f t="shared" si="93"/>
        <v>17.140000000000004</v>
      </c>
      <c r="AL212" s="406" t="b">
        <f t="shared" si="94"/>
        <v>0</v>
      </c>
      <c r="AM212" s="406" cm="1">
        <f t="array" ref="AM212">_xlfn.QUARTILE.EXC(IF($AT$5:$AT$906=$AT212,$M$5:$M$906),1)</f>
        <v>-15.515000000000001</v>
      </c>
      <c r="AN212" s="406" cm="1">
        <f t="array" ref="AN212">_xlfn.QUARTILE.EXC(IF($AT$5:$AT$906=$AT212,$M$5:$M$906),3)</f>
        <v>-2.2599999999999998</v>
      </c>
      <c r="AO212" s="406">
        <f t="shared" si="95"/>
        <v>13.255000000000001</v>
      </c>
      <c r="AP212" s="406">
        <f t="shared" si="96"/>
        <v>-35.397500000000001</v>
      </c>
      <c r="AQ212" s="406">
        <f t="shared" si="97"/>
        <v>17.622500000000002</v>
      </c>
      <c r="AR212" s="406" t="b">
        <f t="shared" si="98"/>
        <v>1</v>
      </c>
      <c r="AS212" s="404" t="str">
        <f>INDEX('Org2567'!$BM:$BM,MATCH(Raw_DATA!A212,'Org2567'!$D:$D,0))</f>
        <v>รพช.F2 P30,000-60,000</v>
      </c>
      <c r="AT212" s="404">
        <f>INDEX('Org2567'!$BL:$BL,MATCH(Raw_DATA!A212,'Org2567'!$D:$D,0))</f>
        <v>6</v>
      </c>
      <c r="AU212" s="113"/>
      <c r="AV212" s="101">
        <v>99.68</v>
      </c>
      <c r="AW212" s="101">
        <v>129.96</v>
      </c>
      <c r="AX212" s="101">
        <v>46.66</v>
      </c>
      <c r="AY212" s="101">
        <v>316.39</v>
      </c>
      <c r="AZ212" s="101">
        <v>36.99</v>
      </c>
    </row>
    <row r="213" spans="1:52" x14ac:dyDescent="0.7">
      <c r="A213" s="101" t="s">
        <v>227</v>
      </c>
      <c r="B213" s="101" t="s">
        <v>3774</v>
      </c>
      <c r="C213" s="111" t="str">
        <f>IF(A213="","",INDEX(ID!P:P,MATCH(Raw_DATA!A213,ID!A:A,0)))</f>
        <v>รพศ.A B&lt;=700</v>
      </c>
      <c r="D213" s="101">
        <f>IF(A213="","",INDEX(ID!M:M,MATCH(Raw_DATA!A213,ID!A:A,0)))</f>
        <v>18</v>
      </c>
      <c r="E213" s="112">
        <v>2.66</v>
      </c>
      <c r="F213" s="112">
        <v>2.3199999999999998</v>
      </c>
      <c r="G213" s="112">
        <v>1.1599999999999999</v>
      </c>
      <c r="H213" s="112">
        <v>850572939.11000001</v>
      </c>
      <c r="I213" s="112">
        <v>264005040.84999999</v>
      </c>
      <c r="J213" s="112">
        <v>214908221.22999999</v>
      </c>
      <c r="K213" s="112">
        <v>190626292.94999999</v>
      </c>
      <c r="L213" s="112">
        <v>8.99</v>
      </c>
      <c r="M213" s="112">
        <v>8.02</v>
      </c>
      <c r="N213" s="112">
        <f t="shared" si="76"/>
        <v>117</v>
      </c>
      <c r="O213" s="112">
        <f t="shared" si="77"/>
        <v>152</v>
      </c>
      <c r="P213" s="112">
        <f t="shared" si="78"/>
        <v>48</v>
      </c>
      <c r="Q213" s="112">
        <f t="shared" si="79"/>
        <v>64</v>
      </c>
      <c r="R213" s="112">
        <f t="shared" si="80"/>
        <v>59</v>
      </c>
      <c r="S213" s="112" cm="1">
        <f t="array" ref="S213">_xlfn.QUARTILE.EXC(IF($D$5:$D$906=$D213,$L$5:$L$906),1)</f>
        <v>-6.4649999999999999</v>
      </c>
      <c r="T213" s="112" cm="1">
        <f t="array" ref="T213">_xlfn.QUARTILE.EXC(IF($D$5:$D$906=$D213,$L$5:$L$906),3)</f>
        <v>5.9924999999999997</v>
      </c>
      <c r="U213" s="112">
        <f t="shared" si="83"/>
        <v>12.4575</v>
      </c>
      <c r="V213" s="112">
        <f t="shared" si="84"/>
        <v>-25.151250000000001</v>
      </c>
      <c r="W213" s="112">
        <f t="shared" si="85"/>
        <v>24.678750000000001</v>
      </c>
      <c r="X213" s="112" t="b">
        <f t="shared" si="86"/>
        <v>0</v>
      </c>
      <c r="Y213" s="112" cm="1">
        <f t="array" ref="Y213">_xlfn.QUARTILE.EXC(IF($D$5:$D$906=$D213,$M$5:$M$906),1)</f>
        <v>-9.0925000000000011</v>
      </c>
      <c r="Z213" s="112" cm="1">
        <f t="array" ref="Z213">_xlfn.QUARTILE.EXC(IF($D$5:$D$906=$D213,$M$5:$M$906),3)</f>
        <v>7.5674999999999999</v>
      </c>
      <c r="AA213" s="112">
        <f t="shared" si="87"/>
        <v>16.66</v>
      </c>
      <c r="AB213" s="112">
        <f t="shared" si="88"/>
        <v>-34.082500000000003</v>
      </c>
      <c r="AC213" s="112">
        <f t="shared" si="89"/>
        <v>32.557500000000005</v>
      </c>
      <c r="AD213" s="112" t="b">
        <f t="shared" si="90"/>
        <v>0</v>
      </c>
      <c r="AE213" s="101">
        <f t="shared" si="81"/>
        <v>0</v>
      </c>
      <c r="AF213" s="101">
        <f t="shared" si="82"/>
        <v>0</v>
      </c>
      <c r="AG213" s="406" cm="1">
        <f t="array" ref="AG213">_xlfn.QUARTILE.EXC(IF($AT$5:$AT$906=$AT213,$L$5:$L$906),1)</f>
        <v>-6.4649999999999999</v>
      </c>
      <c r="AH213" s="406" cm="1">
        <f t="array" ref="AH213">_xlfn.QUARTILE.EXC(IF($AT$5:$AT$906=$AT213,$L$5:$L$906),3)</f>
        <v>5.9924999999999997</v>
      </c>
      <c r="AI213" s="406">
        <f t="shared" si="91"/>
        <v>12.4575</v>
      </c>
      <c r="AJ213" s="406">
        <f t="shared" si="92"/>
        <v>-25.151250000000001</v>
      </c>
      <c r="AK213" s="406">
        <f t="shared" si="93"/>
        <v>24.678750000000001</v>
      </c>
      <c r="AL213" s="406" t="b">
        <f t="shared" si="94"/>
        <v>0</v>
      </c>
      <c r="AM213" s="406" cm="1">
        <f t="array" ref="AM213">_xlfn.QUARTILE.EXC(IF($AT$5:$AT$906=$AT213,$M$5:$M$906),1)</f>
        <v>-9.0925000000000011</v>
      </c>
      <c r="AN213" s="406" cm="1">
        <f t="array" ref="AN213">_xlfn.QUARTILE.EXC(IF($AT$5:$AT$906=$AT213,$M$5:$M$906),3)</f>
        <v>7.5674999999999999</v>
      </c>
      <c r="AO213" s="406">
        <f t="shared" si="95"/>
        <v>16.66</v>
      </c>
      <c r="AP213" s="406">
        <f t="shared" si="96"/>
        <v>-34.082500000000003</v>
      </c>
      <c r="AQ213" s="406">
        <f t="shared" si="97"/>
        <v>32.557500000000005</v>
      </c>
      <c r="AR213" s="406" t="b">
        <f t="shared" si="98"/>
        <v>0</v>
      </c>
      <c r="AS213" s="404" t="str">
        <f>INDEX('Org2567'!$BM:$BM,MATCH(Raw_DATA!A213,'Org2567'!$D:$D,0))</f>
        <v>รพศ.A B&lt;=700</v>
      </c>
      <c r="AT213" s="404">
        <f>INDEX('Org2567'!$BL:$BL,MATCH(Raw_DATA!A213,'Org2567'!$D:$D,0))</f>
        <v>18</v>
      </c>
      <c r="AU213" s="113"/>
      <c r="AV213" s="101">
        <v>117.21</v>
      </c>
      <c r="AW213" s="101">
        <v>152.36000000000001</v>
      </c>
      <c r="AX213" s="101">
        <v>47.82</v>
      </c>
      <c r="AY213" s="101">
        <v>64.05</v>
      </c>
      <c r="AZ213" s="101">
        <v>59.49</v>
      </c>
    </row>
    <row r="214" spans="1:52" x14ac:dyDescent="0.7">
      <c r="A214" s="101" t="s">
        <v>228</v>
      </c>
      <c r="B214" s="101" t="s">
        <v>1552</v>
      </c>
      <c r="C214" s="111" t="str">
        <f>IF(A214="","",INDEX(ID!P:P,MATCH(Raw_DATA!A214,ID!A:A,0)))</f>
        <v>รพช.F1 P&lt;=50,000</v>
      </c>
      <c r="D214" s="101">
        <f>IF(A214="","",INDEX(ID!M:M,MATCH(Raw_DATA!A214,ID!A:A,0)))</f>
        <v>9</v>
      </c>
      <c r="E214" s="112">
        <v>2.6</v>
      </c>
      <c r="F214" s="112">
        <v>2.5299999999999998</v>
      </c>
      <c r="G214" s="112">
        <v>2.2999999999999998</v>
      </c>
      <c r="H214" s="112">
        <v>140236341.25999999</v>
      </c>
      <c r="I214" s="112">
        <v>-38225499.960000001</v>
      </c>
      <c r="J214" s="112">
        <v>-32306909.969999999</v>
      </c>
      <c r="K214" s="112">
        <v>113774898.64</v>
      </c>
      <c r="L214" s="112">
        <v>-20.8</v>
      </c>
      <c r="M214" s="112">
        <v>-12.61</v>
      </c>
      <c r="N214" s="112">
        <f t="shared" si="76"/>
        <v>93</v>
      </c>
      <c r="O214" s="112">
        <f t="shared" si="77"/>
        <v>365</v>
      </c>
      <c r="P214" s="112">
        <f t="shared" si="78"/>
        <v>49</v>
      </c>
      <c r="Q214" s="112">
        <f t="shared" si="79"/>
        <v>325</v>
      </c>
      <c r="R214" s="112">
        <f t="shared" si="80"/>
        <v>87</v>
      </c>
      <c r="S214" s="112" cm="1">
        <f t="array" ref="S214">_xlfn.QUARTILE.EXC(IF($D$5:$D$906=$D214,$L$5:$L$906),1)</f>
        <v>-8.26</v>
      </c>
      <c r="T214" s="112" cm="1">
        <f t="array" ref="T214">_xlfn.QUARTILE.EXC(IF($D$5:$D$906=$D214,$L$5:$L$906),3)</f>
        <v>3.2450000000000001</v>
      </c>
      <c r="U214" s="112">
        <f t="shared" si="83"/>
        <v>11.504999999999999</v>
      </c>
      <c r="V214" s="112">
        <f t="shared" si="84"/>
        <v>-25.517499999999998</v>
      </c>
      <c r="W214" s="112">
        <f t="shared" si="85"/>
        <v>20.502500000000001</v>
      </c>
      <c r="X214" s="112" t="b">
        <f t="shared" si="86"/>
        <v>0</v>
      </c>
      <c r="Y214" s="112" cm="1">
        <f t="array" ref="Y214">_xlfn.QUARTILE.EXC(IF($D$5:$D$906=$D214,$M$5:$M$906),1)</f>
        <v>-12.452500000000001</v>
      </c>
      <c r="Z214" s="112" cm="1">
        <f t="array" ref="Z214">_xlfn.QUARTILE.EXC(IF($D$5:$D$906=$D214,$M$5:$M$906),3)</f>
        <v>0.39</v>
      </c>
      <c r="AA214" s="112">
        <f t="shared" si="87"/>
        <v>12.842500000000001</v>
      </c>
      <c r="AB214" s="112">
        <f t="shared" si="88"/>
        <v>-31.716250000000002</v>
      </c>
      <c r="AC214" s="112">
        <f t="shared" si="89"/>
        <v>19.653750000000002</v>
      </c>
      <c r="AD214" s="112" t="b">
        <f t="shared" si="90"/>
        <v>0</v>
      </c>
      <c r="AE214" s="101">
        <f t="shared" si="81"/>
        <v>1</v>
      </c>
      <c r="AF214" s="101">
        <f t="shared" si="82"/>
        <v>1</v>
      </c>
      <c r="AG214" s="406" cm="1">
        <f t="array" ref="AG214">_xlfn.QUARTILE.EXC(IF($AT$5:$AT$906=$AT214,$L$5:$L$906),1)</f>
        <v>-8.26</v>
      </c>
      <c r="AH214" s="406" cm="1">
        <f t="array" ref="AH214">_xlfn.QUARTILE.EXC(IF($AT$5:$AT$906=$AT214,$L$5:$L$906),3)</f>
        <v>3.2450000000000001</v>
      </c>
      <c r="AI214" s="406">
        <f t="shared" si="91"/>
        <v>11.504999999999999</v>
      </c>
      <c r="AJ214" s="406">
        <f t="shared" si="92"/>
        <v>-25.517499999999998</v>
      </c>
      <c r="AK214" s="406">
        <f t="shared" si="93"/>
        <v>20.502500000000001</v>
      </c>
      <c r="AL214" s="406" t="b">
        <f t="shared" si="94"/>
        <v>0</v>
      </c>
      <c r="AM214" s="406" cm="1">
        <f t="array" ref="AM214">_xlfn.QUARTILE.EXC(IF($AT$5:$AT$906=$AT214,$M$5:$M$906),1)</f>
        <v>-12.452500000000001</v>
      </c>
      <c r="AN214" s="406" cm="1">
        <f t="array" ref="AN214">_xlfn.QUARTILE.EXC(IF($AT$5:$AT$906=$AT214,$M$5:$M$906),3)</f>
        <v>0.39</v>
      </c>
      <c r="AO214" s="406">
        <f t="shared" si="95"/>
        <v>12.842500000000001</v>
      </c>
      <c r="AP214" s="406">
        <f t="shared" si="96"/>
        <v>-31.716250000000002</v>
      </c>
      <c r="AQ214" s="406">
        <f t="shared" si="97"/>
        <v>19.653750000000002</v>
      </c>
      <c r="AR214" s="406" t="b">
        <f t="shared" si="98"/>
        <v>0</v>
      </c>
      <c r="AS214" s="404" t="str">
        <f>INDEX('Org2567'!$BM:$BM,MATCH(Raw_DATA!A214,'Org2567'!$D:$D,0))</f>
        <v>รพช.F1 P&lt;=50,000</v>
      </c>
      <c r="AT214" s="404">
        <f>INDEX('Org2567'!$BL:$BL,MATCH(Raw_DATA!A214,'Org2567'!$D:$D,0))</f>
        <v>9</v>
      </c>
      <c r="AU214" s="113"/>
      <c r="AV214" s="101">
        <v>92.67</v>
      </c>
      <c r="AW214" s="101">
        <v>364.63</v>
      </c>
      <c r="AX214" s="101">
        <v>48.52</v>
      </c>
      <c r="AY214" s="101">
        <v>324.70999999999998</v>
      </c>
      <c r="AZ214" s="101">
        <v>87.19</v>
      </c>
    </row>
    <row r="215" spans="1:52" x14ac:dyDescent="0.7">
      <c r="A215" s="101" t="s">
        <v>229</v>
      </c>
      <c r="B215" s="101" t="s">
        <v>1555</v>
      </c>
      <c r="C215" s="111" t="str">
        <f>IF(A215="","",INDEX(ID!P:P,MATCH(Raw_DATA!A215,ID!A:A,0)))</f>
        <v>รพช.M2 B&gt;100</v>
      </c>
      <c r="D215" s="101">
        <f>IF(A215="","",INDEX(ID!M:M,MATCH(Raw_DATA!A215,ID!A:A,0)))</f>
        <v>13</v>
      </c>
      <c r="E215" s="112">
        <v>2.59</v>
      </c>
      <c r="F215" s="112">
        <v>2.14</v>
      </c>
      <c r="G215" s="112">
        <v>0.84</v>
      </c>
      <c r="H215" s="112">
        <v>88209718.799999997</v>
      </c>
      <c r="I215" s="112">
        <v>-540677.43999999994</v>
      </c>
      <c r="J215" s="112">
        <v>20599831.190000001</v>
      </c>
      <c r="K215" s="112">
        <v>-9087750.9700000007</v>
      </c>
      <c r="L215" s="112">
        <v>6.01</v>
      </c>
      <c r="M215" s="112">
        <v>-0.1</v>
      </c>
      <c r="N215" s="112">
        <f t="shared" si="76"/>
        <v>74</v>
      </c>
      <c r="O215" s="112">
        <f t="shared" si="77"/>
        <v>93</v>
      </c>
      <c r="P215" s="112">
        <f t="shared" si="78"/>
        <v>64</v>
      </c>
      <c r="Q215" s="112">
        <f t="shared" si="79"/>
        <v>557</v>
      </c>
      <c r="R215" s="112">
        <f t="shared" si="80"/>
        <v>67</v>
      </c>
      <c r="S215" s="112" cm="1">
        <f t="array" ref="S215">_xlfn.QUARTILE.EXC(IF($D$5:$D$906=$D215,$L$5:$L$906),1)</f>
        <v>-7.51</v>
      </c>
      <c r="T215" s="112" cm="1">
        <f t="array" ref="T215">_xlfn.QUARTILE.EXC(IF($D$5:$D$906=$D215,$L$5:$L$906),3)</f>
        <v>3.04</v>
      </c>
      <c r="U215" s="112">
        <f t="shared" si="83"/>
        <v>10.55</v>
      </c>
      <c r="V215" s="112">
        <f t="shared" si="84"/>
        <v>-23.335000000000001</v>
      </c>
      <c r="W215" s="112">
        <f t="shared" si="85"/>
        <v>18.865000000000002</v>
      </c>
      <c r="X215" s="112" t="b">
        <f t="shared" si="86"/>
        <v>0</v>
      </c>
      <c r="Y215" s="112" cm="1">
        <f t="array" ref="Y215">_xlfn.QUARTILE.EXC(IF($D$5:$D$906=$D215,$M$5:$M$906),1)</f>
        <v>-12.23</v>
      </c>
      <c r="Z215" s="112" cm="1">
        <f t="array" ref="Z215">_xlfn.QUARTILE.EXC(IF($D$5:$D$906=$D215,$M$5:$M$906),3)</f>
        <v>-0.18</v>
      </c>
      <c r="AA215" s="112">
        <f t="shared" si="87"/>
        <v>12.05</v>
      </c>
      <c r="AB215" s="112">
        <f t="shared" si="88"/>
        <v>-30.305000000000003</v>
      </c>
      <c r="AC215" s="112">
        <f t="shared" si="89"/>
        <v>17.895000000000003</v>
      </c>
      <c r="AD215" s="112" t="b">
        <f t="shared" si="90"/>
        <v>0</v>
      </c>
      <c r="AE215" s="101">
        <f t="shared" si="81"/>
        <v>1</v>
      </c>
      <c r="AF215" s="101">
        <f t="shared" si="82"/>
        <v>0</v>
      </c>
      <c r="AG215" s="406" cm="1">
        <f t="array" ref="AG215">_xlfn.QUARTILE.EXC(IF($AT$5:$AT$906=$AT215,$L$5:$L$906),1)</f>
        <v>-7.51</v>
      </c>
      <c r="AH215" s="406" cm="1">
        <f t="array" ref="AH215">_xlfn.QUARTILE.EXC(IF($AT$5:$AT$906=$AT215,$L$5:$L$906),3)</f>
        <v>3.04</v>
      </c>
      <c r="AI215" s="406">
        <f t="shared" si="91"/>
        <v>10.55</v>
      </c>
      <c r="AJ215" s="406">
        <f t="shared" si="92"/>
        <v>-23.335000000000001</v>
      </c>
      <c r="AK215" s="406">
        <f t="shared" si="93"/>
        <v>18.865000000000002</v>
      </c>
      <c r="AL215" s="406" t="b">
        <f t="shared" si="94"/>
        <v>0</v>
      </c>
      <c r="AM215" s="406" cm="1">
        <f t="array" ref="AM215">_xlfn.QUARTILE.EXC(IF($AT$5:$AT$906=$AT215,$M$5:$M$906),1)</f>
        <v>-12.23</v>
      </c>
      <c r="AN215" s="406" cm="1">
        <f t="array" ref="AN215">_xlfn.QUARTILE.EXC(IF($AT$5:$AT$906=$AT215,$M$5:$M$906),3)</f>
        <v>-0.18</v>
      </c>
      <c r="AO215" s="406">
        <f t="shared" si="95"/>
        <v>12.05</v>
      </c>
      <c r="AP215" s="406">
        <f t="shared" si="96"/>
        <v>-30.305000000000003</v>
      </c>
      <c r="AQ215" s="406">
        <f t="shared" si="97"/>
        <v>17.895000000000003</v>
      </c>
      <c r="AR215" s="406" t="b">
        <f t="shared" si="98"/>
        <v>0</v>
      </c>
      <c r="AS215" s="404" t="str">
        <f>INDEX('Org2567'!$BM:$BM,MATCH(Raw_DATA!A215,'Org2567'!$D:$D,0))</f>
        <v>รพช.M2 B&gt;100</v>
      </c>
      <c r="AT215" s="404">
        <f>INDEX('Org2567'!$BL:$BL,MATCH(Raw_DATA!A215,'Org2567'!$D:$D,0))</f>
        <v>13</v>
      </c>
      <c r="AU215" s="113"/>
      <c r="AV215" s="101">
        <v>74.25</v>
      </c>
      <c r="AW215" s="101">
        <v>93.24</v>
      </c>
      <c r="AX215" s="101">
        <v>63.82</v>
      </c>
      <c r="AY215" s="101">
        <v>556.69000000000005</v>
      </c>
      <c r="AZ215" s="101">
        <v>67.09</v>
      </c>
    </row>
    <row r="216" spans="1:52" x14ac:dyDescent="0.7">
      <c r="A216" s="101" t="s">
        <v>230</v>
      </c>
      <c r="B216" s="101" t="s">
        <v>1558</v>
      </c>
      <c r="C216" s="111" t="str">
        <f>IF(A216="","",INDEX(ID!P:P,MATCH(Raw_DATA!A216,ID!A:A,0)))</f>
        <v>รพช.M2 B&gt;100</v>
      </c>
      <c r="D216" s="101">
        <f>IF(A216="","",INDEX(ID!M:M,MATCH(Raw_DATA!A216,ID!A:A,0)))</f>
        <v>13</v>
      </c>
      <c r="E216" s="112">
        <v>2.87</v>
      </c>
      <c r="F216" s="112">
        <v>2.63</v>
      </c>
      <c r="G216" s="112">
        <v>1.76</v>
      </c>
      <c r="H216" s="112">
        <v>163976803.83000001</v>
      </c>
      <c r="I216" s="112">
        <v>-30928129.800000001</v>
      </c>
      <c r="J216" s="112">
        <v>2059388.83</v>
      </c>
      <c r="K216" s="112">
        <v>66396149.57</v>
      </c>
      <c r="L216" s="112">
        <v>0.69</v>
      </c>
      <c r="M216" s="112">
        <v>-7.33</v>
      </c>
      <c r="N216" s="112">
        <f t="shared" ref="N216:N279" si="99">ROUND(AV216,0)</f>
        <v>52</v>
      </c>
      <c r="O216" s="112">
        <f t="shared" ref="O216:O279" si="100">ROUND(AW216,0)</f>
        <v>199</v>
      </c>
      <c r="P216" s="112">
        <f t="shared" ref="P216:P279" si="101">ROUND(AX216,0)</f>
        <v>85</v>
      </c>
      <c r="Q216" s="112">
        <f t="shared" ref="Q216:Q279" si="102">ROUND(AY216,0)</f>
        <v>208</v>
      </c>
      <c r="R216" s="112">
        <f t="shared" ref="R216:R279" si="103">ROUND(AZ216,0)</f>
        <v>80</v>
      </c>
      <c r="S216" s="112" cm="1">
        <f t="array" ref="S216">_xlfn.QUARTILE.EXC(IF($D$5:$D$906=$D216,$L$5:$L$906),1)</f>
        <v>-7.51</v>
      </c>
      <c r="T216" s="112" cm="1">
        <f t="array" ref="T216">_xlfn.QUARTILE.EXC(IF($D$5:$D$906=$D216,$L$5:$L$906),3)</f>
        <v>3.04</v>
      </c>
      <c r="U216" s="112">
        <f t="shared" si="83"/>
        <v>10.55</v>
      </c>
      <c r="V216" s="112">
        <f t="shared" si="84"/>
        <v>-23.335000000000001</v>
      </c>
      <c r="W216" s="112">
        <f t="shared" si="85"/>
        <v>18.865000000000002</v>
      </c>
      <c r="X216" s="112" t="b">
        <f t="shared" si="86"/>
        <v>0</v>
      </c>
      <c r="Y216" s="112" cm="1">
        <f t="array" ref="Y216">_xlfn.QUARTILE.EXC(IF($D$5:$D$906=$D216,$M$5:$M$906),1)</f>
        <v>-12.23</v>
      </c>
      <c r="Z216" s="112" cm="1">
        <f t="array" ref="Z216">_xlfn.QUARTILE.EXC(IF($D$5:$D$906=$D216,$M$5:$M$906),3)</f>
        <v>-0.18</v>
      </c>
      <c r="AA216" s="112">
        <f t="shared" si="87"/>
        <v>12.05</v>
      </c>
      <c r="AB216" s="112">
        <f t="shared" si="88"/>
        <v>-30.305000000000003</v>
      </c>
      <c r="AC216" s="112">
        <f t="shared" si="89"/>
        <v>17.895000000000003</v>
      </c>
      <c r="AD216" s="112" t="b">
        <f t="shared" si="90"/>
        <v>0</v>
      </c>
      <c r="AE216" s="101">
        <f t="shared" si="81"/>
        <v>1</v>
      </c>
      <c r="AF216" s="101">
        <f t="shared" si="82"/>
        <v>0</v>
      </c>
      <c r="AG216" s="406" cm="1">
        <f t="array" ref="AG216">_xlfn.QUARTILE.EXC(IF($AT$5:$AT$906=$AT216,$L$5:$L$906),1)</f>
        <v>-7.51</v>
      </c>
      <c r="AH216" s="406" cm="1">
        <f t="array" ref="AH216">_xlfn.QUARTILE.EXC(IF($AT$5:$AT$906=$AT216,$L$5:$L$906),3)</f>
        <v>3.04</v>
      </c>
      <c r="AI216" s="406">
        <f t="shared" si="91"/>
        <v>10.55</v>
      </c>
      <c r="AJ216" s="406">
        <f t="shared" si="92"/>
        <v>-23.335000000000001</v>
      </c>
      <c r="AK216" s="406">
        <f t="shared" si="93"/>
        <v>18.865000000000002</v>
      </c>
      <c r="AL216" s="406" t="b">
        <f t="shared" si="94"/>
        <v>0</v>
      </c>
      <c r="AM216" s="406" cm="1">
        <f t="array" ref="AM216">_xlfn.QUARTILE.EXC(IF($AT$5:$AT$906=$AT216,$M$5:$M$906),1)</f>
        <v>-12.23</v>
      </c>
      <c r="AN216" s="406" cm="1">
        <f t="array" ref="AN216">_xlfn.QUARTILE.EXC(IF($AT$5:$AT$906=$AT216,$M$5:$M$906),3)</f>
        <v>-0.18</v>
      </c>
      <c r="AO216" s="406">
        <f t="shared" si="95"/>
        <v>12.05</v>
      </c>
      <c r="AP216" s="406">
        <f t="shared" si="96"/>
        <v>-30.305000000000003</v>
      </c>
      <c r="AQ216" s="406">
        <f t="shared" si="97"/>
        <v>17.895000000000003</v>
      </c>
      <c r="AR216" s="406" t="b">
        <f t="shared" si="98"/>
        <v>0</v>
      </c>
      <c r="AS216" s="404" t="str">
        <f>INDEX('Org2567'!$BM:$BM,MATCH(Raw_DATA!A216,'Org2567'!$D:$D,0))</f>
        <v>รพช.M2 B&gt;100</v>
      </c>
      <c r="AT216" s="404">
        <f>INDEX('Org2567'!$BL:$BL,MATCH(Raw_DATA!A216,'Org2567'!$D:$D,0))</f>
        <v>13</v>
      </c>
      <c r="AU216" s="113"/>
      <c r="AV216" s="101">
        <v>51.79</v>
      </c>
      <c r="AW216" s="101">
        <v>199.28</v>
      </c>
      <c r="AX216" s="101">
        <v>85.2</v>
      </c>
      <c r="AY216" s="101">
        <v>208.04</v>
      </c>
      <c r="AZ216" s="101">
        <v>80.14</v>
      </c>
    </row>
    <row r="217" spans="1:52" x14ac:dyDescent="0.7">
      <c r="A217" s="101" t="s">
        <v>231</v>
      </c>
      <c r="B217" s="101" t="s">
        <v>1561</v>
      </c>
      <c r="C217" s="111" t="str">
        <f>IF(A217="","",INDEX(ID!P:P,MATCH(Raw_DATA!A217,ID!A:A,0)))</f>
        <v>รพช.F1 P50,000-100,000</v>
      </c>
      <c r="D217" s="101">
        <f>IF(A217="","",INDEX(ID!M:M,MATCH(Raw_DATA!A217,ID!A:A,0)))</f>
        <v>10</v>
      </c>
      <c r="E217" s="112">
        <v>4.8899999999999997</v>
      </c>
      <c r="F217" s="112">
        <v>4.58</v>
      </c>
      <c r="G217" s="112">
        <v>3.54</v>
      </c>
      <c r="H217" s="112">
        <v>105428585.14</v>
      </c>
      <c r="I217" s="112">
        <v>-23060449.350000001</v>
      </c>
      <c r="J217" s="112">
        <v>-14739636.42</v>
      </c>
      <c r="K217" s="112">
        <v>68959696.280000001</v>
      </c>
      <c r="L217" s="112">
        <v>-7.69</v>
      </c>
      <c r="M217" s="112">
        <v>-10.18</v>
      </c>
      <c r="N217" s="112">
        <f t="shared" si="99"/>
        <v>100</v>
      </c>
      <c r="O217" s="112">
        <f t="shared" si="100"/>
        <v>56</v>
      </c>
      <c r="P217" s="112">
        <f t="shared" si="101"/>
        <v>92</v>
      </c>
      <c r="Q217" s="112">
        <f t="shared" si="102"/>
        <v>297</v>
      </c>
      <c r="R217" s="112">
        <f t="shared" si="103"/>
        <v>66</v>
      </c>
      <c r="S217" s="112" cm="1">
        <f t="array" ref="S217">_xlfn.QUARTILE.EXC(IF($D$5:$D$906=$D217,$L$5:$L$906),1)</f>
        <v>-10.594999999999999</v>
      </c>
      <c r="T217" s="112" cm="1">
        <f t="array" ref="T217">_xlfn.QUARTILE.EXC(IF($D$5:$D$906=$D217,$L$5:$L$906),3)</f>
        <v>0.95</v>
      </c>
      <c r="U217" s="112">
        <f t="shared" si="83"/>
        <v>11.544999999999998</v>
      </c>
      <c r="V217" s="112">
        <f t="shared" si="84"/>
        <v>-27.912499999999994</v>
      </c>
      <c r="W217" s="112">
        <f t="shared" si="85"/>
        <v>18.267499999999995</v>
      </c>
      <c r="X217" s="112" t="b">
        <f t="shared" si="86"/>
        <v>0</v>
      </c>
      <c r="Y217" s="112" cm="1">
        <f t="array" ref="Y217">_xlfn.QUARTILE.EXC(IF($D$5:$D$906=$D217,$M$5:$M$906),1)</f>
        <v>-17.670000000000002</v>
      </c>
      <c r="Z217" s="112" cm="1">
        <f t="array" ref="Z217">_xlfn.QUARTILE.EXC(IF($D$5:$D$906=$D217,$M$5:$M$906),3)</f>
        <v>-3.92</v>
      </c>
      <c r="AA217" s="112">
        <f t="shared" si="87"/>
        <v>13.750000000000002</v>
      </c>
      <c r="AB217" s="112">
        <f t="shared" si="88"/>
        <v>-38.295000000000002</v>
      </c>
      <c r="AC217" s="112">
        <f t="shared" si="89"/>
        <v>16.705000000000005</v>
      </c>
      <c r="AD217" s="112" t="b">
        <f t="shared" si="90"/>
        <v>0</v>
      </c>
      <c r="AE217" s="101">
        <f t="shared" si="81"/>
        <v>1</v>
      </c>
      <c r="AF217" s="101">
        <f t="shared" si="82"/>
        <v>1</v>
      </c>
      <c r="AG217" s="406" cm="1">
        <f t="array" ref="AG217">_xlfn.QUARTILE.EXC(IF($AT$5:$AT$906=$AT217,$L$5:$L$906),1)</f>
        <v>-10.594999999999999</v>
      </c>
      <c r="AH217" s="406" cm="1">
        <f t="array" ref="AH217">_xlfn.QUARTILE.EXC(IF($AT$5:$AT$906=$AT217,$L$5:$L$906),3)</f>
        <v>0.95</v>
      </c>
      <c r="AI217" s="406">
        <f t="shared" si="91"/>
        <v>11.544999999999998</v>
      </c>
      <c r="AJ217" s="406">
        <f t="shared" si="92"/>
        <v>-27.912499999999994</v>
      </c>
      <c r="AK217" s="406">
        <f t="shared" si="93"/>
        <v>18.267499999999995</v>
      </c>
      <c r="AL217" s="406" t="b">
        <f t="shared" si="94"/>
        <v>0</v>
      </c>
      <c r="AM217" s="406" cm="1">
        <f t="array" ref="AM217">_xlfn.QUARTILE.EXC(IF($AT$5:$AT$906=$AT217,$M$5:$M$906),1)</f>
        <v>-17.670000000000002</v>
      </c>
      <c r="AN217" s="406" cm="1">
        <f t="array" ref="AN217">_xlfn.QUARTILE.EXC(IF($AT$5:$AT$906=$AT217,$M$5:$M$906),3)</f>
        <v>-3.92</v>
      </c>
      <c r="AO217" s="406">
        <f t="shared" si="95"/>
        <v>13.750000000000002</v>
      </c>
      <c r="AP217" s="406">
        <f t="shared" si="96"/>
        <v>-38.295000000000002</v>
      </c>
      <c r="AQ217" s="406">
        <f t="shared" si="97"/>
        <v>16.705000000000005</v>
      </c>
      <c r="AR217" s="406" t="b">
        <f t="shared" si="98"/>
        <v>0</v>
      </c>
      <c r="AS217" s="404" t="str">
        <f>INDEX('Org2567'!$BM:$BM,MATCH(Raw_DATA!A217,'Org2567'!$D:$D,0))</f>
        <v>รพช.F1 P50,000-100,000</v>
      </c>
      <c r="AT217" s="404">
        <f>INDEX('Org2567'!$BL:$BL,MATCH(Raw_DATA!A217,'Org2567'!$D:$D,0))</f>
        <v>10</v>
      </c>
      <c r="AU217" s="113"/>
      <c r="AV217" s="101">
        <v>99.83</v>
      </c>
      <c r="AW217" s="101">
        <v>56.19</v>
      </c>
      <c r="AX217" s="101">
        <v>91.58</v>
      </c>
      <c r="AY217" s="101">
        <v>296.95999999999998</v>
      </c>
      <c r="AZ217" s="101">
        <v>66.19</v>
      </c>
    </row>
    <row r="218" spans="1:52" x14ac:dyDescent="0.7">
      <c r="A218" s="101" t="s">
        <v>232</v>
      </c>
      <c r="B218" s="101" t="s">
        <v>1564</v>
      </c>
      <c r="C218" s="111" t="str">
        <f>IF(A218="","",INDEX(ID!P:P,MATCH(Raw_DATA!A218,ID!A:A,0)))</f>
        <v>รพช.M2 B&lt;=100</v>
      </c>
      <c r="D218" s="101">
        <f>IF(A218="","",INDEX(ID!M:M,MATCH(Raw_DATA!A218,ID!A:A,0)))</f>
        <v>12</v>
      </c>
      <c r="E218" s="112">
        <v>5.23</v>
      </c>
      <c r="F218" s="112">
        <v>4.93</v>
      </c>
      <c r="G218" s="112">
        <v>4.57</v>
      </c>
      <c r="H218" s="112">
        <v>232971674.19999999</v>
      </c>
      <c r="I218" s="112">
        <v>-32335056.109999999</v>
      </c>
      <c r="J218" s="112">
        <v>-7203959.2699999996</v>
      </c>
      <c r="K218" s="112">
        <v>196281665.80000001</v>
      </c>
      <c r="L218" s="112">
        <v>-2.4700000000000002</v>
      </c>
      <c r="M218" s="112">
        <v>-6.63</v>
      </c>
      <c r="N218" s="112">
        <f t="shared" si="99"/>
        <v>63</v>
      </c>
      <c r="O218" s="112">
        <f t="shared" si="100"/>
        <v>52</v>
      </c>
      <c r="P218" s="112">
        <f t="shared" si="101"/>
        <v>85</v>
      </c>
      <c r="Q218" s="112">
        <f t="shared" si="102"/>
        <v>0</v>
      </c>
      <c r="R218" s="112">
        <f t="shared" si="103"/>
        <v>57</v>
      </c>
      <c r="S218" s="112" cm="1">
        <f t="array" ref="S218">_xlfn.QUARTILE.EXC(IF($D$5:$D$906=$D218,$L$5:$L$906),1)</f>
        <v>-15.01</v>
      </c>
      <c r="T218" s="112" cm="1">
        <f t="array" ref="T218">_xlfn.QUARTILE.EXC(IF($D$5:$D$906=$D218,$L$5:$L$906),3)</f>
        <v>4.4000000000000004</v>
      </c>
      <c r="U218" s="112">
        <f t="shared" si="83"/>
        <v>19.41</v>
      </c>
      <c r="V218" s="112">
        <f t="shared" si="84"/>
        <v>-44.125</v>
      </c>
      <c r="W218" s="112">
        <f t="shared" si="85"/>
        <v>33.515000000000001</v>
      </c>
      <c r="X218" s="112" t="b">
        <f t="shared" si="86"/>
        <v>0</v>
      </c>
      <c r="Y218" s="112" cm="1">
        <f t="array" ref="Y218">_xlfn.QUARTILE.EXC(IF($D$5:$D$906=$D218,$M$5:$M$906),1)</f>
        <v>-15.23</v>
      </c>
      <c r="Z218" s="112" cm="1">
        <f t="array" ref="Z218">_xlfn.QUARTILE.EXC(IF($D$5:$D$906=$D218,$M$5:$M$906),3)</f>
        <v>-0.92</v>
      </c>
      <c r="AA218" s="112">
        <f t="shared" si="87"/>
        <v>14.31</v>
      </c>
      <c r="AB218" s="112">
        <f t="shared" si="88"/>
        <v>-36.695</v>
      </c>
      <c r="AC218" s="112">
        <f t="shared" si="89"/>
        <v>20.544999999999998</v>
      </c>
      <c r="AD218" s="112" t="b">
        <f t="shared" si="90"/>
        <v>0</v>
      </c>
      <c r="AE218" s="101">
        <f t="shared" si="81"/>
        <v>1</v>
      </c>
      <c r="AF218" s="101">
        <f t="shared" si="82"/>
        <v>1</v>
      </c>
      <c r="AG218" s="406" cm="1">
        <f t="array" ref="AG218">_xlfn.QUARTILE.EXC(IF($AT$5:$AT$906=$AT218,$L$5:$L$906),1)</f>
        <v>-15.01</v>
      </c>
      <c r="AH218" s="406" cm="1">
        <f t="array" ref="AH218">_xlfn.QUARTILE.EXC(IF($AT$5:$AT$906=$AT218,$L$5:$L$906),3)</f>
        <v>4.4000000000000004</v>
      </c>
      <c r="AI218" s="406">
        <f t="shared" si="91"/>
        <v>19.41</v>
      </c>
      <c r="AJ218" s="406">
        <f t="shared" si="92"/>
        <v>-44.125</v>
      </c>
      <c r="AK218" s="406">
        <f t="shared" si="93"/>
        <v>33.515000000000001</v>
      </c>
      <c r="AL218" s="406" t="b">
        <f t="shared" si="94"/>
        <v>0</v>
      </c>
      <c r="AM218" s="406" cm="1">
        <f t="array" ref="AM218">_xlfn.QUARTILE.EXC(IF($AT$5:$AT$906=$AT218,$M$5:$M$906),1)</f>
        <v>-15.23</v>
      </c>
      <c r="AN218" s="406" cm="1">
        <f t="array" ref="AN218">_xlfn.QUARTILE.EXC(IF($AT$5:$AT$906=$AT218,$M$5:$M$906),3)</f>
        <v>-0.92</v>
      </c>
      <c r="AO218" s="406">
        <f t="shared" si="95"/>
        <v>14.31</v>
      </c>
      <c r="AP218" s="406">
        <f t="shared" si="96"/>
        <v>-36.695</v>
      </c>
      <c r="AQ218" s="406">
        <f t="shared" si="97"/>
        <v>20.544999999999998</v>
      </c>
      <c r="AR218" s="406" t="b">
        <f t="shared" si="98"/>
        <v>0</v>
      </c>
      <c r="AS218" s="404" t="str">
        <f>INDEX('Org2567'!$BM:$BM,MATCH(Raw_DATA!A218,'Org2567'!$D:$D,0))</f>
        <v>รพช.M2 B&lt;=100</v>
      </c>
      <c r="AT218" s="404">
        <f>INDEX('Org2567'!$BL:$BL,MATCH(Raw_DATA!A218,'Org2567'!$D:$D,0))</f>
        <v>12</v>
      </c>
      <c r="AU218" s="113"/>
      <c r="AV218" s="101">
        <v>63.43</v>
      </c>
      <c r="AW218" s="101">
        <v>51.51</v>
      </c>
      <c r="AX218" s="101">
        <v>84.83</v>
      </c>
      <c r="AZ218" s="101">
        <v>56.88</v>
      </c>
    </row>
    <row r="219" spans="1:52" x14ac:dyDescent="0.7">
      <c r="A219" s="101" t="s">
        <v>233</v>
      </c>
      <c r="B219" s="101" t="s">
        <v>4082</v>
      </c>
      <c r="C219" s="111" t="str">
        <f>IF(A219="","",INDEX(ID!P:P,MATCH(Raw_DATA!A219,ID!A:A,0)))</f>
        <v>รพช.F2 P&lt;=30,000</v>
      </c>
      <c r="D219" s="101">
        <f>IF(A219="","",INDEX(ID!M:M,MATCH(Raw_DATA!A219,ID!A:A,0)))</f>
        <v>5</v>
      </c>
      <c r="E219" s="112">
        <v>5.92</v>
      </c>
      <c r="F219" s="112">
        <v>5.73</v>
      </c>
      <c r="G219" s="112">
        <v>4.1100000000000003</v>
      </c>
      <c r="H219" s="112">
        <v>67048124.700000003</v>
      </c>
      <c r="I219" s="112">
        <v>-28504779.050000001</v>
      </c>
      <c r="J219" s="112">
        <v>-14744039.76</v>
      </c>
      <c r="K219" s="112">
        <v>42378501.329999998</v>
      </c>
      <c r="L219" s="112">
        <v>-30.5</v>
      </c>
      <c r="M219" s="112">
        <v>-15.37</v>
      </c>
      <c r="N219" s="112">
        <f t="shared" si="99"/>
        <v>35</v>
      </c>
      <c r="O219" s="112">
        <f t="shared" si="100"/>
        <v>410</v>
      </c>
      <c r="P219" s="112">
        <f t="shared" si="101"/>
        <v>477</v>
      </c>
      <c r="Q219" s="112">
        <f t="shared" si="102"/>
        <v>361</v>
      </c>
      <c r="R219" s="112">
        <f t="shared" si="103"/>
        <v>87</v>
      </c>
      <c r="S219" s="112" cm="1">
        <f t="array" ref="S219">_xlfn.QUARTILE.EXC(IF($D$5:$D$906=$D219,$L$5:$L$906),1)</f>
        <v>-9.4075000000000006</v>
      </c>
      <c r="T219" s="112" cm="1">
        <f t="array" ref="T219">_xlfn.QUARTILE.EXC(IF($D$5:$D$906=$D219,$L$5:$L$906),3)</f>
        <v>1.645</v>
      </c>
      <c r="U219" s="112">
        <f t="shared" si="83"/>
        <v>11.0525</v>
      </c>
      <c r="V219" s="112">
        <f t="shared" si="84"/>
        <v>-25.986249999999998</v>
      </c>
      <c r="W219" s="112">
        <f t="shared" si="85"/>
        <v>18.223749999999999</v>
      </c>
      <c r="X219" s="112" t="b">
        <f t="shared" si="86"/>
        <v>1</v>
      </c>
      <c r="Y219" s="112" cm="1">
        <f t="array" ref="Y219">_xlfn.QUARTILE.EXC(IF($D$5:$D$906=$D219,$M$5:$M$906),1)</f>
        <v>-18.744999999999997</v>
      </c>
      <c r="Z219" s="112" cm="1">
        <f t="array" ref="Z219">_xlfn.QUARTILE.EXC(IF($D$5:$D$906=$D219,$M$5:$M$906),3)</f>
        <v>-2.7</v>
      </c>
      <c r="AA219" s="112">
        <f t="shared" si="87"/>
        <v>16.044999999999998</v>
      </c>
      <c r="AB219" s="112">
        <f t="shared" si="88"/>
        <v>-42.812499999999993</v>
      </c>
      <c r="AC219" s="112">
        <f t="shared" si="89"/>
        <v>21.367499999999996</v>
      </c>
      <c r="AD219" s="112" t="b">
        <f t="shared" si="90"/>
        <v>0</v>
      </c>
      <c r="AE219" s="101">
        <f t="shared" si="81"/>
        <v>1</v>
      </c>
      <c r="AF219" s="101">
        <f t="shared" si="82"/>
        <v>1</v>
      </c>
      <c r="AG219" s="406" cm="1">
        <f t="array" ref="AG219">_xlfn.QUARTILE.EXC(IF($AT$5:$AT$906=$AT219,$L$5:$L$906),1)</f>
        <v>-9.4075000000000006</v>
      </c>
      <c r="AH219" s="406" cm="1">
        <f t="array" ref="AH219">_xlfn.QUARTILE.EXC(IF($AT$5:$AT$906=$AT219,$L$5:$L$906),3)</f>
        <v>1.645</v>
      </c>
      <c r="AI219" s="406">
        <f t="shared" si="91"/>
        <v>11.0525</v>
      </c>
      <c r="AJ219" s="406">
        <f t="shared" si="92"/>
        <v>-25.986249999999998</v>
      </c>
      <c r="AK219" s="406">
        <f t="shared" si="93"/>
        <v>18.223749999999999</v>
      </c>
      <c r="AL219" s="406" t="b">
        <f t="shared" si="94"/>
        <v>1</v>
      </c>
      <c r="AM219" s="406" cm="1">
        <f t="array" ref="AM219">_xlfn.QUARTILE.EXC(IF($AT$5:$AT$906=$AT219,$M$5:$M$906),1)</f>
        <v>-18.744999999999997</v>
      </c>
      <c r="AN219" s="406" cm="1">
        <f t="array" ref="AN219">_xlfn.QUARTILE.EXC(IF($AT$5:$AT$906=$AT219,$M$5:$M$906),3)</f>
        <v>-2.7</v>
      </c>
      <c r="AO219" s="406">
        <f t="shared" si="95"/>
        <v>16.044999999999998</v>
      </c>
      <c r="AP219" s="406">
        <f t="shared" si="96"/>
        <v>-42.812499999999993</v>
      </c>
      <c r="AQ219" s="406">
        <f t="shared" si="97"/>
        <v>21.367499999999996</v>
      </c>
      <c r="AR219" s="406" t="b">
        <f t="shared" si="98"/>
        <v>0</v>
      </c>
      <c r="AS219" s="404" t="str">
        <f>INDEX('Org2567'!$BM:$BM,MATCH(Raw_DATA!A219,'Org2567'!$D:$D,0))</f>
        <v>รพช.F2 P&lt;=30,000</v>
      </c>
      <c r="AT219" s="404">
        <f>INDEX('Org2567'!$BL:$BL,MATCH(Raw_DATA!A219,'Org2567'!$D:$D,0))</f>
        <v>5</v>
      </c>
      <c r="AU219" s="113"/>
      <c r="AV219" s="101">
        <v>34.65</v>
      </c>
      <c r="AW219" s="101">
        <v>409.83</v>
      </c>
      <c r="AX219" s="101">
        <v>476.54</v>
      </c>
      <c r="AY219" s="101">
        <v>360.79</v>
      </c>
      <c r="AZ219" s="101">
        <v>86.59</v>
      </c>
    </row>
    <row r="220" spans="1:52" x14ac:dyDescent="0.7">
      <c r="A220" s="101" t="s">
        <v>3824</v>
      </c>
      <c r="B220" s="101" t="s">
        <v>3827</v>
      </c>
      <c r="C220" s="111" t="str">
        <f>IF(A220="","",INDEX(ID!P:P,MATCH(Raw_DATA!A220,ID!A:A,0)))</f>
        <v>รพช.F3 P&lt;=15,000</v>
      </c>
      <c r="D220" s="101">
        <f>IF(A220="","",INDEX(ID!M:M,MATCH(Raw_DATA!A220,ID!A:A,0)))</f>
        <v>2</v>
      </c>
      <c r="E220" s="112">
        <v>4.07</v>
      </c>
      <c r="F220" s="112">
        <v>3.83</v>
      </c>
      <c r="G220" s="112">
        <v>2.82</v>
      </c>
      <c r="H220" s="112">
        <v>95394637.230000004</v>
      </c>
      <c r="I220" s="112">
        <v>-4384706.33</v>
      </c>
      <c r="J220" s="112">
        <v>18055427.09</v>
      </c>
      <c r="K220" s="112">
        <v>56624088.619999997</v>
      </c>
      <c r="L220" s="112">
        <v>15.39</v>
      </c>
      <c r="M220" s="112">
        <v>-1.01</v>
      </c>
      <c r="N220" s="112">
        <f t="shared" si="99"/>
        <v>116</v>
      </c>
      <c r="O220" s="112">
        <f t="shared" si="100"/>
        <v>275</v>
      </c>
      <c r="P220" s="112">
        <f t="shared" si="101"/>
        <v>123</v>
      </c>
      <c r="Q220" s="112">
        <f t="shared" si="102"/>
        <v>662</v>
      </c>
      <c r="R220" s="112">
        <f t="shared" si="103"/>
        <v>70</v>
      </c>
      <c r="S220" s="112" cm="1">
        <f t="array" ref="S220">_xlfn.QUARTILE.EXC(IF($D$5:$D$906=$D220,$L$5:$L$906),1)</f>
        <v>-5.3650000000000002</v>
      </c>
      <c r="T220" s="112" cm="1">
        <f t="array" ref="T220">_xlfn.QUARTILE.EXC(IF($D$5:$D$906=$D220,$L$5:$L$906),3)</f>
        <v>10.815000000000001</v>
      </c>
      <c r="U220" s="112">
        <f t="shared" si="83"/>
        <v>16.18</v>
      </c>
      <c r="V220" s="112">
        <f t="shared" si="84"/>
        <v>-29.634999999999998</v>
      </c>
      <c r="W220" s="112">
        <f t="shared" si="85"/>
        <v>35.085000000000001</v>
      </c>
      <c r="X220" s="112" t="b">
        <f t="shared" si="86"/>
        <v>0</v>
      </c>
      <c r="Y220" s="112" cm="1">
        <f t="array" ref="Y220">_xlfn.QUARTILE.EXC(IF($D$5:$D$906=$D220,$M$5:$M$906),1)</f>
        <v>-14.08</v>
      </c>
      <c r="Z220" s="112" cm="1">
        <f t="array" ref="Z220">_xlfn.QUARTILE.EXC(IF($D$5:$D$906=$D220,$M$5:$M$906),3)</f>
        <v>0.78999999999999981</v>
      </c>
      <c r="AA220" s="112">
        <f t="shared" si="87"/>
        <v>14.87</v>
      </c>
      <c r="AB220" s="112">
        <f t="shared" si="88"/>
        <v>-36.384999999999998</v>
      </c>
      <c r="AC220" s="112">
        <f t="shared" si="89"/>
        <v>23.094999999999999</v>
      </c>
      <c r="AD220" s="112" t="b">
        <f t="shared" si="90"/>
        <v>0</v>
      </c>
      <c r="AE220" s="101">
        <f t="shared" si="81"/>
        <v>1</v>
      </c>
      <c r="AF220" s="101">
        <f t="shared" si="82"/>
        <v>0</v>
      </c>
      <c r="AG220" s="406" cm="1">
        <f t="array" ref="AG220">_xlfn.QUARTILE.EXC(IF($AT$5:$AT$906=$AT220,$L$5:$L$906),1)</f>
        <v>-5.3650000000000002</v>
      </c>
      <c r="AH220" s="406" cm="1">
        <f t="array" ref="AH220">_xlfn.QUARTILE.EXC(IF($AT$5:$AT$906=$AT220,$L$5:$L$906),3)</f>
        <v>10.815000000000001</v>
      </c>
      <c r="AI220" s="406">
        <f t="shared" si="91"/>
        <v>16.18</v>
      </c>
      <c r="AJ220" s="406">
        <f t="shared" si="92"/>
        <v>-29.634999999999998</v>
      </c>
      <c r="AK220" s="406">
        <f t="shared" si="93"/>
        <v>35.085000000000001</v>
      </c>
      <c r="AL220" s="406" t="b">
        <f t="shared" si="94"/>
        <v>0</v>
      </c>
      <c r="AM220" s="406" cm="1">
        <f t="array" ref="AM220">_xlfn.QUARTILE.EXC(IF($AT$5:$AT$906=$AT220,$M$5:$M$906),1)</f>
        <v>-14.08</v>
      </c>
      <c r="AN220" s="406" cm="1">
        <f t="array" ref="AN220">_xlfn.QUARTILE.EXC(IF($AT$5:$AT$906=$AT220,$M$5:$M$906),3)</f>
        <v>0.78999999999999981</v>
      </c>
      <c r="AO220" s="406">
        <f t="shared" si="95"/>
        <v>14.87</v>
      </c>
      <c r="AP220" s="406">
        <f t="shared" si="96"/>
        <v>-36.384999999999998</v>
      </c>
      <c r="AQ220" s="406">
        <f t="shared" si="97"/>
        <v>23.094999999999999</v>
      </c>
      <c r="AR220" s="406" t="b">
        <f t="shared" si="98"/>
        <v>0</v>
      </c>
      <c r="AS220" s="404" t="str">
        <f>INDEX('Org2567'!$BM:$BM,MATCH(Raw_DATA!A220,'Org2567'!$D:$D,0))</f>
        <v>รพช.F3 P&lt;=15,000</v>
      </c>
      <c r="AT220" s="404">
        <f>INDEX('Org2567'!$BL:$BL,MATCH(Raw_DATA!A220,'Org2567'!$D:$D,0))</f>
        <v>2</v>
      </c>
      <c r="AU220" s="113"/>
      <c r="AV220" s="101">
        <v>115.74</v>
      </c>
      <c r="AW220" s="101">
        <v>274.61</v>
      </c>
      <c r="AX220" s="101">
        <v>123.18</v>
      </c>
      <c r="AY220" s="101">
        <v>662.24</v>
      </c>
      <c r="AZ220" s="101">
        <v>70.14</v>
      </c>
    </row>
    <row r="221" spans="1:52" x14ac:dyDescent="0.7">
      <c r="A221" s="101" t="s">
        <v>234</v>
      </c>
      <c r="B221" s="101" t="s">
        <v>1568</v>
      </c>
      <c r="C221" s="111" t="str">
        <f>IF(A221="","",INDEX(ID!P:P,MATCH(Raw_DATA!A221,ID!A:A,0)))</f>
        <v>รพท.S B&gt;400</v>
      </c>
      <c r="D221" s="101">
        <f>IF(A221="","",INDEX(ID!M:M,MATCH(Raw_DATA!A221,ID!A:A,0)))</f>
        <v>17</v>
      </c>
      <c r="E221" s="112">
        <v>3.8</v>
      </c>
      <c r="F221" s="112">
        <v>3.49</v>
      </c>
      <c r="G221" s="112">
        <v>1.91</v>
      </c>
      <c r="H221" s="112">
        <v>729580715.01999998</v>
      </c>
      <c r="I221" s="112">
        <v>-193745351.58000001</v>
      </c>
      <c r="J221" s="112">
        <v>-103179634.94</v>
      </c>
      <c r="K221" s="112">
        <v>240088717.65000001</v>
      </c>
      <c r="L221" s="112">
        <v>-8.0500000000000007</v>
      </c>
      <c r="M221" s="112">
        <v>-8.85</v>
      </c>
      <c r="N221" s="112">
        <f t="shared" si="99"/>
        <v>15</v>
      </c>
      <c r="O221" s="112">
        <f t="shared" si="100"/>
        <v>256</v>
      </c>
      <c r="P221" s="112">
        <f t="shared" si="101"/>
        <v>76</v>
      </c>
      <c r="Q221" s="112">
        <f t="shared" si="102"/>
        <v>67</v>
      </c>
      <c r="R221" s="112">
        <f t="shared" si="103"/>
        <v>47</v>
      </c>
      <c r="S221" s="112" cm="1">
        <f t="array" ref="S221">_xlfn.QUARTILE.EXC(IF($D$5:$D$906=$D221,$L$5:$L$906),1)</f>
        <v>-0.03</v>
      </c>
      <c r="T221" s="112" cm="1">
        <f t="array" ref="T221">_xlfn.QUARTILE.EXC(IF($D$5:$D$906=$D221,$L$5:$L$906),3)</f>
        <v>9.4700000000000006</v>
      </c>
      <c r="U221" s="112">
        <f t="shared" si="83"/>
        <v>9.5</v>
      </c>
      <c r="V221" s="112">
        <f t="shared" si="84"/>
        <v>-14.28</v>
      </c>
      <c r="W221" s="112">
        <f t="shared" si="85"/>
        <v>23.72</v>
      </c>
      <c r="X221" s="112" t="b">
        <f t="shared" si="86"/>
        <v>0</v>
      </c>
      <c r="Y221" s="112" cm="1">
        <f t="array" ref="Y221">_xlfn.QUARTILE.EXC(IF($D$5:$D$906=$D221,$M$5:$M$906),1)</f>
        <v>-6.29</v>
      </c>
      <c r="Z221" s="112" cm="1">
        <f t="array" ref="Z221">_xlfn.QUARTILE.EXC(IF($D$5:$D$906=$D221,$M$5:$M$906),3)</f>
        <v>1.83</v>
      </c>
      <c r="AA221" s="112">
        <f t="shared" si="87"/>
        <v>8.120000000000001</v>
      </c>
      <c r="AB221" s="112">
        <f t="shared" si="88"/>
        <v>-18.470000000000002</v>
      </c>
      <c r="AC221" s="112">
        <f t="shared" si="89"/>
        <v>14.010000000000002</v>
      </c>
      <c r="AD221" s="112" t="b">
        <f t="shared" si="90"/>
        <v>0</v>
      </c>
      <c r="AE221" s="101">
        <f t="shared" si="81"/>
        <v>1</v>
      </c>
      <c r="AF221" s="101">
        <f t="shared" si="82"/>
        <v>1</v>
      </c>
      <c r="AG221" s="406" cm="1">
        <f t="array" ref="AG221">_xlfn.QUARTILE.EXC(IF($AT$5:$AT$906=$AT221,$L$5:$L$906),1)</f>
        <v>-0.03</v>
      </c>
      <c r="AH221" s="406" cm="1">
        <f t="array" ref="AH221">_xlfn.QUARTILE.EXC(IF($AT$5:$AT$906=$AT221,$L$5:$L$906),3)</f>
        <v>9.4700000000000006</v>
      </c>
      <c r="AI221" s="406">
        <f t="shared" si="91"/>
        <v>9.5</v>
      </c>
      <c r="AJ221" s="406">
        <f t="shared" si="92"/>
        <v>-14.28</v>
      </c>
      <c r="AK221" s="406">
        <f t="shared" si="93"/>
        <v>23.72</v>
      </c>
      <c r="AL221" s="406" t="b">
        <f t="shared" si="94"/>
        <v>0</v>
      </c>
      <c r="AM221" s="406" cm="1">
        <f t="array" ref="AM221">_xlfn.QUARTILE.EXC(IF($AT$5:$AT$906=$AT221,$M$5:$M$906),1)</f>
        <v>-6.29</v>
      </c>
      <c r="AN221" s="406" cm="1">
        <f t="array" ref="AN221">_xlfn.QUARTILE.EXC(IF($AT$5:$AT$906=$AT221,$M$5:$M$906),3)</f>
        <v>1.83</v>
      </c>
      <c r="AO221" s="406">
        <f t="shared" si="95"/>
        <v>8.120000000000001</v>
      </c>
      <c r="AP221" s="406">
        <f t="shared" si="96"/>
        <v>-18.470000000000002</v>
      </c>
      <c r="AQ221" s="406">
        <f t="shared" si="97"/>
        <v>14.010000000000002</v>
      </c>
      <c r="AR221" s="406" t="b">
        <f t="shared" si="98"/>
        <v>0</v>
      </c>
      <c r="AS221" s="404" t="str">
        <f>INDEX('Org2567'!$BM:$BM,MATCH(Raw_DATA!A221,'Org2567'!$D:$D,0))</f>
        <v>รพท.S B&gt;400</v>
      </c>
      <c r="AT221" s="404">
        <f>INDEX('Org2567'!$BL:$BL,MATCH(Raw_DATA!A221,'Org2567'!$D:$D,0))</f>
        <v>17</v>
      </c>
      <c r="AU221" s="113"/>
      <c r="AV221" s="101">
        <v>14.79</v>
      </c>
      <c r="AW221" s="101">
        <v>256.29000000000002</v>
      </c>
      <c r="AX221" s="101">
        <v>76.400000000000006</v>
      </c>
      <c r="AY221" s="101">
        <v>66.58</v>
      </c>
      <c r="AZ221" s="101">
        <v>46.56</v>
      </c>
    </row>
    <row r="222" spans="1:52" x14ac:dyDescent="0.7">
      <c r="A222" s="101" t="s">
        <v>235</v>
      </c>
      <c r="B222" s="101" t="s">
        <v>1572</v>
      </c>
      <c r="C222" s="111" t="str">
        <f>IF(A222="","",INDEX(ID!P:P,MATCH(Raw_DATA!A222,ID!A:A,0)))</f>
        <v>รพช.F1 P50,000-100,000</v>
      </c>
      <c r="D222" s="101">
        <f>IF(A222="","",INDEX(ID!M:M,MATCH(Raw_DATA!A222,ID!A:A,0)))</f>
        <v>10</v>
      </c>
      <c r="E222" s="112">
        <v>0.95</v>
      </c>
      <c r="F222" s="112">
        <v>0.83</v>
      </c>
      <c r="G222" s="112">
        <v>0.59</v>
      </c>
      <c r="H222" s="112">
        <v>-3245396.65</v>
      </c>
      <c r="I222" s="112">
        <v>55045269.450000003</v>
      </c>
      <c r="J222" s="112">
        <v>-28706533.73</v>
      </c>
      <c r="K222" s="112">
        <v>-27388528.579999998</v>
      </c>
      <c r="L222" s="112">
        <v>-13.73</v>
      </c>
      <c r="M222" s="112">
        <v>13.47</v>
      </c>
      <c r="N222" s="112">
        <f t="shared" si="99"/>
        <v>212</v>
      </c>
      <c r="O222" s="112">
        <f t="shared" si="100"/>
        <v>89</v>
      </c>
      <c r="P222" s="112">
        <f t="shared" si="101"/>
        <v>91</v>
      </c>
      <c r="Q222" s="112">
        <f t="shared" si="102"/>
        <v>249</v>
      </c>
      <c r="R222" s="112">
        <f t="shared" si="103"/>
        <v>49</v>
      </c>
      <c r="S222" s="112" cm="1">
        <f t="array" ref="S222">_xlfn.QUARTILE.EXC(IF($D$5:$D$906=$D222,$L$5:$L$906),1)</f>
        <v>-10.594999999999999</v>
      </c>
      <c r="T222" s="112" cm="1">
        <f t="array" ref="T222">_xlfn.QUARTILE.EXC(IF($D$5:$D$906=$D222,$L$5:$L$906),3)</f>
        <v>0.95</v>
      </c>
      <c r="U222" s="112">
        <f t="shared" si="83"/>
        <v>11.544999999999998</v>
      </c>
      <c r="V222" s="112">
        <f t="shared" si="84"/>
        <v>-27.912499999999994</v>
      </c>
      <c r="W222" s="112">
        <f t="shared" si="85"/>
        <v>18.267499999999995</v>
      </c>
      <c r="X222" s="112" t="b">
        <f t="shared" si="86"/>
        <v>0</v>
      </c>
      <c r="Y222" s="112" cm="1">
        <f t="array" ref="Y222">_xlfn.QUARTILE.EXC(IF($D$5:$D$906=$D222,$M$5:$M$906),1)</f>
        <v>-17.670000000000002</v>
      </c>
      <c r="Z222" s="112" cm="1">
        <f t="array" ref="Z222">_xlfn.QUARTILE.EXC(IF($D$5:$D$906=$D222,$M$5:$M$906),3)</f>
        <v>-3.92</v>
      </c>
      <c r="AA222" s="112">
        <f t="shared" si="87"/>
        <v>13.750000000000002</v>
      </c>
      <c r="AB222" s="112">
        <f t="shared" si="88"/>
        <v>-38.295000000000002</v>
      </c>
      <c r="AC222" s="112">
        <f t="shared" si="89"/>
        <v>16.705000000000005</v>
      </c>
      <c r="AD222" s="112" t="b">
        <f t="shared" si="90"/>
        <v>0</v>
      </c>
      <c r="AE222" s="101">
        <f t="shared" si="81"/>
        <v>0</v>
      </c>
      <c r="AF222" s="101">
        <f t="shared" si="82"/>
        <v>1</v>
      </c>
      <c r="AG222" s="406" cm="1">
        <f t="array" ref="AG222">_xlfn.QUARTILE.EXC(IF($AT$5:$AT$906=$AT222,$L$5:$L$906),1)</f>
        <v>-10.594999999999999</v>
      </c>
      <c r="AH222" s="406" cm="1">
        <f t="array" ref="AH222">_xlfn.QUARTILE.EXC(IF($AT$5:$AT$906=$AT222,$L$5:$L$906),3)</f>
        <v>0.95</v>
      </c>
      <c r="AI222" s="406">
        <f t="shared" si="91"/>
        <v>11.544999999999998</v>
      </c>
      <c r="AJ222" s="406">
        <f t="shared" si="92"/>
        <v>-27.912499999999994</v>
      </c>
      <c r="AK222" s="406">
        <f t="shared" si="93"/>
        <v>18.267499999999995</v>
      </c>
      <c r="AL222" s="406" t="b">
        <f t="shared" si="94"/>
        <v>0</v>
      </c>
      <c r="AM222" s="406" cm="1">
        <f t="array" ref="AM222">_xlfn.QUARTILE.EXC(IF($AT$5:$AT$906=$AT222,$M$5:$M$906),1)</f>
        <v>-17.670000000000002</v>
      </c>
      <c r="AN222" s="406" cm="1">
        <f t="array" ref="AN222">_xlfn.QUARTILE.EXC(IF($AT$5:$AT$906=$AT222,$M$5:$M$906),3)</f>
        <v>-3.92</v>
      </c>
      <c r="AO222" s="406">
        <f t="shared" si="95"/>
        <v>13.750000000000002</v>
      </c>
      <c r="AP222" s="406">
        <f t="shared" si="96"/>
        <v>-38.295000000000002</v>
      </c>
      <c r="AQ222" s="406">
        <f t="shared" si="97"/>
        <v>16.705000000000005</v>
      </c>
      <c r="AR222" s="406" t="b">
        <f t="shared" si="98"/>
        <v>0</v>
      </c>
      <c r="AS222" s="404" t="str">
        <f>INDEX('Org2567'!$BM:$BM,MATCH(Raw_DATA!A222,'Org2567'!$D:$D,0))</f>
        <v>รพช.F1 P50,000-100,000</v>
      </c>
      <c r="AT222" s="404">
        <f>INDEX('Org2567'!$BL:$BL,MATCH(Raw_DATA!A222,'Org2567'!$D:$D,0))</f>
        <v>10</v>
      </c>
      <c r="AU222" s="113"/>
      <c r="AV222" s="101">
        <v>212.49</v>
      </c>
      <c r="AW222" s="101">
        <v>88.79</v>
      </c>
      <c r="AX222" s="101">
        <v>91.49</v>
      </c>
      <c r="AY222" s="101">
        <v>248.64</v>
      </c>
      <c r="AZ222" s="101">
        <v>49.03</v>
      </c>
    </row>
    <row r="223" spans="1:52" x14ac:dyDescent="0.7">
      <c r="A223" s="101" t="s">
        <v>236</v>
      </c>
      <c r="B223" s="101" t="s">
        <v>1575</v>
      </c>
      <c r="C223" s="111" t="str">
        <f>IF(A223="","",INDEX(ID!P:P,MATCH(Raw_DATA!A223,ID!A:A,0)))</f>
        <v>รพช.M2 B&lt;=100</v>
      </c>
      <c r="D223" s="101">
        <f>IF(A223="","",INDEX(ID!M:M,MATCH(Raw_DATA!A223,ID!A:A,0)))</f>
        <v>12</v>
      </c>
      <c r="E223" s="112">
        <v>1.1499999999999999</v>
      </c>
      <c r="F223" s="112">
        <v>1.05</v>
      </c>
      <c r="G223" s="112">
        <v>0.56000000000000005</v>
      </c>
      <c r="H223" s="112">
        <v>22645284.73</v>
      </c>
      <c r="I223" s="112">
        <v>-101830226.13</v>
      </c>
      <c r="J223" s="112">
        <v>-68485105.25</v>
      </c>
      <c r="K223" s="112">
        <v>-64745807.859999999</v>
      </c>
      <c r="L223" s="112">
        <v>-20.86</v>
      </c>
      <c r="M223" s="112">
        <v>-17.239999999999998</v>
      </c>
      <c r="N223" s="112">
        <f t="shared" si="99"/>
        <v>171</v>
      </c>
      <c r="O223" s="112">
        <f t="shared" si="100"/>
        <v>135</v>
      </c>
      <c r="P223" s="112">
        <f t="shared" si="101"/>
        <v>184</v>
      </c>
      <c r="Q223" s="112">
        <f t="shared" si="102"/>
        <v>184</v>
      </c>
      <c r="R223" s="112">
        <f t="shared" si="103"/>
        <v>47</v>
      </c>
      <c r="S223" s="112" cm="1">
        <f t="array" ref="S223">_xlfn.QUARTILE.EXC(IF($D$5:$D$906=$D223,$L$5:$L$906),1)</f>
        <v>-15.01</v>
      </c>
      <c r="T223" s="112" cm="1">
        <f t="array" ref="T223">_xlfn.QUARTILE.EXC(IF($D$5:$D$906=$D223,$L$5:$L$906),3)</f>
        <v>4.4000000000000004</v>
      </c>
      <c r="U223" s="112">
        <f t="shared" si="83"/>
        <v>19.41</v>
      </c>
      <c r="V223" s="112">
        <f t="shared" si="84"/>
        <v>-44.125</v>
      </c>
      <c r="W223" s="112">
        <f t="shared" si="85"/>
        <v>33.515000000000001</v>
      </c>
      <c r="X223" s="112" t="b">
        <f t="shared" si="86"/>
        <v>0</v>
      </c>
      <c r="Y223" s="112" cm="1">
        <f t="array" ref="Y223">_xlfn.QUARTILE.EXC(IF($D$5:$D$906=$D223,$M$5:$M$906),1)</f>
        <v>-15.23</v>
      </c>
      <c r="Z223" s="112" cm="1">
        <f t="array" ref="Z223">_xlfn.QUARTILE.EXC(IF($D$5:$D$906=$D223,$M$5:$M$906),3)</f>
        <v>-0.92</v>
      </c>
      <c r="AA223" s="112">
        <f t="shared" si="87"/>
        <v>14.31</v>
      </c>
      <c r="AB223" s="112">
        <f t="shared" si="88"/>
        <v>-36.695</v>
      </c>
      <c r="AC223" s="112">
        <f t="shared" si="89"/>
        <v>20.544999999999998</v>
      </c>
      <c r="AD223" s="112" t="b">
        <f t="shared" si="90"/>
        <v>0</v>
      </c>
      <c r="AE223" s="101">
        <f t="shared" si="81"/>
        <v>1</v>
      </c>
      <c r="AF223" s="101">
        <f t="shared" si="82"/>
        <v>1</v>
      </c>
      <c r="AG223" s="406" cm="1">
        <f t="array" ref="AG223">_xlfn.QUARTILE.EXC(IF($AT$5:$AT$906=$AT223,$L$5:$L$906),1)</f>
        <v>-15.01</v>
      </c>
      <c r="AH223" s="406" cm="1">
        <f t="array" ref="AH223">_xlfn.QUARTILE.EXC(IF($AT$5:$AT$906=$AT223,$L$5:$L$906),3)</f>
        <v>4.4000000000000004</v>
      </c>
      <c r="AI223" s="406">
        <f t="shared" si="91"/>
        <v>19.41</v>
      </c>
      <c r="AJ223" s="406">
        <f t="shared" si="92"/>
        <v>-44.125</v>
      </c>
      <c r="AK223" s="406">
        <f t="shared" si="93"/>
        <v>33.515000000000001</v>
      </c>
      <c r="AL223" s="406" t="b">
        <f t="shared" si="94"/>
        <v>0</v>
      </c>
      <c r="AM223" s="406" cm="1">
        <f t="array" ref="AM223">_xlfn.QUARTILE.EXC(IF($AT$5:$AT$906=$AT223,$M$5:$M$906),1)</f>
        <v>-15.23</v>
      </c>
      <c r="AN223" s="406" cm="1">
        <f t="array" ref="AN223">_xlfn.QUARTILE.EXC(IF($AT$5:$AT$906=$AT223,$M$5:$M$906),3)</f>
        <v>-0.92</v>
      </c>
      <c r="AO223" s="406">
        <f t="shared" si="95"/>
        <v>14.31</v>
      </c>
      <c r="AP223" s="406">
        <f t="shared" si="96"/>
        <v>-36.695</v>
      </c>
      <c r="AQ223" s="406">
        <f t="shared" si="97"/>
        <v>20.544999999999998</v>
      </c>
      <c r="AR223" s="406" t="b">
        <f t="shared" si="98"/>
        <v>0</v>
      </c>
      <c r="AS223" s="404" t="str">
        <f>INDEX('Org2567'!$BM:$BM,MATCH(Raw_DATA!A223,'Org2567'!$D:$D,0))</f>
        <v>รพช.M2 B&lt;=100</v>
      </c>
      <c r="AT223" s="404">
        <f>INDEX('Org2567'!$BL:$BL,MATCH(Raw_DATA!A223,'Org2567'!$D:$D,0))</f>
        <v>12</v>
      </c>
      <c r="AU223" s="113"/>
      <c r="AV223" s="101">
        <v>170.66</v>
      </c>
      <c r="AW223" s="101">
        <v>135.44</v>
      </c>
      <c r="AX223" s="101">
        <v>183.83</v>
      </c>
      <c r="AY223" s="101">
        <v>184.06</v>
      </c>
      <c r="AZ223" s="101">
        <v>47.22</v>
      </c>
    </row>
    <row r="224" spans="1:52" x14ac:dyDescent="0.7">
      <c r="A224" s="101" t="s">
        <v>237</v>
      </c>
      <c r="B224" s="101" t="s">
        <v>1578</v>
      </c>
      <c r="C224" s="111" t="str">
        <f>IF(A224="","",INDEX(ID!P:P,MATCH(Raw_DATA!A224,ID!A:A,0)))</f>
        <v>รพช.F1 P&lt;=50,000</v>
      </c>
      <c r="D224" s="101">
        <f>IF(A224="","",INDEX(ID!M:M,MATCH(Raw_DATA!A224,ID!A:A,0)))</f>
        <v>9</v>
      </c>
      <c r="E224" s="112">
        <v>2.04</v>
      </c>
      <c r="F224" s="112">
        <v>1.93</v>
      </c>
      <c r="G224" s="112">
        <v>1.5</v>
      </c>
      <c r="H224" s="112">
        <v>58291545.600000001</v>
      </c>
      <c r="I224" s="112">
        <v>-43920553.079999998</v>
      </c>
      <c r="J224" s="112">
        <v>-34171319.460000001</v>
      </c>
      <c r="K224" s="112">
        <v>28060446.969999999</v>
      </c>
      <c r="L224" s="112">
        <v>-23.8</v>
      </c>
      <c r="M224" s="112">
        <v>-29.37</v>
      </c>
      <c r="N224" s="112">
        <f t="shared" si="99"/>
        <v>126</v>
      </c>
      <c r="O224" s="112">
        <f t="shared" si="100"/>
        <v>537</v>
      </c>
      <c r="P224" s="112">
        <f t="shared" si="101"/>
        <v>127</v>
      </c>
      <c r="Q224" s="112">
        <f t="shared" si="102"/>
        <v>483</v>
      </c>
      <c r="R224" s="112">
        <f t="shared" si="103"/>
        <v>47</v>
      </c>
      <c r="S224" s="112" cm="1">
        <f t="array" ref="S224">_xlfn.QUARTILE.EXC(IF($D$5:$D$906=$D224,$L$5:$L$906),1)</f>
        <v>-8.26</v>
      </c>
      <c r="T224" s="112" cm="1">
        <f t="array" ref="T224">_xlfn.QUARTILE.EXC(IF($D$5:$D$906=$D224,$L$5:$L$906),3)</f>
        <v>3.2450000000000001</v>
      </c>
      <c r="U224" s="112">
        <f t="shared" si="83"/>
        <v>11.504999999999999</v>
      </c>
      <c r="V224" s="112">
        <f t="shared" si="84"/>
        <v>-25.517499999999998</v>
      </c>
      <c r="W224" s="112">
        <f t="shared" si="85"/>
        <v>20.502500000000001</v>
      </c>
      <c r="X224" s="112" t="b">
        <f t="shared" si="86"/>
        <v>0</v>
      </c>
      <c r="Y224" s="112" cm="1">
        <f t="array" ref="Y224">_xlfn.QUARTILE.EXC(IF($D$5:$D$906=$D224,$M$5:$M$906),1)</f>
        <v>-12.452500000000001</v>
      </c>
      <c r="Z224" s="112" cm="1">
        <f t="array" ref="Z224">_xlfn.QUARTILE.EXC(IF($D$5:$D$906=$D224,$M$5:$M$906),3)</f>
        <v>0.39</v>
      </c>
      <c r="AA224" s="112">
        <f t="shared" si="87"/>
        <v>12.842500000000001</v>
      </c>
      <c r="AB224" s="112">
        <f t="shared" si="88"/>
        <v>-31.716250000000002</v>
      </c>
      <c r="AC224" s="112">
        <f t="shared" si="89"/>
        <v>19.653750000000002</v>
      </c>
      <c r="AD224" s="112" t="b">
        <f t="shared" si="90"/>
        <v>0</v>
      </c>
      <c r="AE224" s="101">
        <f t="shared" si="81"/>
        <v>1</v>
      </c>
      <c r="AF224" s="101">
        <f t="shared" si="82"/>
        <v>1</v>
      </c>
      <c r="AG224" s="406" cm="1">
        <f t="array" ref="AG224">_xlfn.QUARTILE.EXC(IF($AT$5:$AT$906=$AT224,$L$5:$L$906),1)</f>
        <v>-8.26</v>
      </c>
      <c r="AH224" s="406" cm="1">
        <f t="array" ref="AH224">_xlfn.QUARTILE.EXC(IF($AT$5:$AT$906=$AT224,$L$5:$L$906),3)</f>
        <v>3.2450000000000001</v>
      </c>
      <c r="AI224" s="406">
        <f t="shared" si="91"/>
        <v>11.504999999999999</v>
      </c>
      <c r="AJ224" s="406">
        <f t="shared" si="92"/>
        <v>-25.517499999999998</v>
      </c>
      <c r="AK224" s="406">
        <f t="shared" si="93"/>
        <v>20.502500000000001</v>
      </c>
      <c r="AL224" s="406" t="b">
        <f t="shared" si="94"/>
        <v>0</v>
      </c>
      <c r="AM224" s="406" cm="1">
        <f t="array" ref="AM224">_xlfn.QUARTILE.EXC(IF($AT$5:$AT$906=$AT224,$M$5:$M$906),1)</f>
        <v>-12.452500000000001</v>
      </c>
      <c r="AN224" s="406" cm="1">
        <f t="array" ref="AN224">_xlfn.QUARTILE.EXC(IF($AT$5:$AT$906=$AT224,$M$5:$M$906),3)</f>
        <v>0.39</v>
      </c>
      <c r="AO224" s="406">
        <f t="shared" si="95"/>
        <v>12.842500000000001</v>
      </c>
      <c r="AP224" s="406">
        <f t="shared" si="96"/>
        <v>-31.716250000000002</v>
      </c>
      <c r="AQ224" s="406">
        <f t="shared" si="97"/>
        <v>19.653750000000002</v>
      </c>
      <c r="AR224" s="406" t="b">
        <f t="shared" si="98"/>
        <v>0</v>
      </c>
      <c r="AS224" s="404" t="str">
        <f>INDEX('Org2567'!$BM:$BM,MATCH(Raw_DATA!A224,'Org2567'!$D:$D,0))</f>
        <v>รพช.F1 P&lt;=50,000</v>
      </c>
      <c r="AT224" s="404">
        <f>INDEX('Org2567'!$BL:$BL,MATCH(Raw_DATA!A224,'Org2567'!$D:$D,0))</f>
        <v>9</v>
      </c>
      <c r="AU224" s="113"/>
      <c r="AV224" s="101">
        <v>125.6</v>
      </c>
      <c r="AW224" s="101">
        <v>537.24</v>
      </c>
      <c r="AX224" s="101">
        <v>127.21</v>
      </c>
      <c r="AY224" s="101">
        <v>483.36</v>
      </c>
      <c r="AZ224" s="101">
        <v>46.83</v>
      </c>
    </row>
    <row r="225" spans="1:52" x14ac:dyDescent="0.7">
      <c r="A225" s="101" t="s">
        <v>238</v>
      </c>
      <c r="B225" s="101" t="s">
        <v>1581</v>
      </c>
      <c r="C225" s="111" t="str">
        <f>IF(A225="","",INDEX(ID!P:P,MATCH(Raw_DATA!A225,ID!A:A,0)))</f>
        <v>รพช.F1 P&lt;=50,000</v>
      </c>
      <c r="D225" s="101">
        <f>IF(A225="","",INDEX(ID!M:M,MATCH(Raw_DATA!A225,ID!A:A,0)))</f>
        <v>9</v>
      </c>
      <c r="E225" s="112">
        <v>2.44</v>
      </c>
      <c r="F225" s="112">
        <v>2.1800000000000002</v>
      </c>
      <c r="G225" s="112">
        <v>1.1299999999999999</v>
      </c>
      <c r="H225" s="112">
        <v>29950151.719999999</v>
      </c>
      <c r="I225" s="112">
        <v>-7381167.5300000003</v>
      </c>
      <c r="J225" s="112">
        <v>-882935.47</v>
      </c>
      <c r="K225" s="112">
        <v>2593655.7200000002</v>
      </c>
      <c r="L225" s="112">
        <v>-0.8</v>
      </c>
      <c r="M225" s="112">
        <v>-6.41</v>
      </c>
      <c r="N225" s="112">
        <f t="shared" si="99"/>
        <v>74</v>
      </c>
      <c r="O225" s="112">
        <f t="shared" si="100"/>
        <v>303</v>
      </c>
      <c r="P225" s="112">
        <f t="shared" si="101"/>
        <v>121</v>
      </c>
      <c r="Q225" s="112">
        <f t="shared" si="102"/>
        <v>292</v>
      </c>
      <c r="R225" s="112">
        <f t="shared" si="103"/>
        <v>44</v>
      </c>
      <c r="S225" s="112" cm="1">
        <f t="array" ref="S225">_xlfn.QUARTILE.EXC(IF($D$5:$D$906=$D225,$L$5:$L$906),1)</f>
        <v>-8.26</v>
      </c>
      <c r="T225" s="112" cm="1">
        <f t="array" ref="T225">_xlfn.QUARTILE.EXC(IF($D$5:$D$906=$D225,$L$5:$L$906),3)</f>
        <v>3.2450000000000001</v>
      </c>
      <c r="U225" s="112">
        <f t="shared" si="83"/>
        <v>11.504999999999999</v>
      </c>
      <c r="V225" s="112">
        <f t="shared" si="84"/>
        <v>-25.517499999999998</v>
      </c>
      <c r="W225" s="112">
        <f t="shared" si="85"/>
        <v>20.502500000000001</v>
      </c>
      <c r="X225" s="112" t="b">
        <f t="shared" si="86"/>
        <v>0</v>
      </c>
      <c r="Y225" s="112" cm="1">
        <f t="array" ref="Y225">_xlfn.QUARTILE.EXC(IF($D$5:$D$906=$D225,$M$5:$M$906),1)</f>
        <v>-12.452500000000001</v>
      </c>
      <c r="Z225" s="112" cm="1">
        <f t="array" ref="Z225">_xlfn.QUARTILE.EXC(IF($D$5:$D$906=$D225,$M$5:$M$906),3)</f>
        <v>0.39</v>
      </c>
      <c r="AA225" s="112">
        <f t="shared" si="87"/>
        <v>12.842500000000001</v>
      </c>
      <c r="AB225" s="112">
        <f t="shared" si="88"/>
        <v>-31.716250000000002</v>
      </c>
      <c r="AC225" s="112">
        <f t="shared" si="89"/>
        <v>19.653750000000002</v>
      </c>
      <c r="AD225" s="112" t="b">
        <f t="shared" si="90"/>
        <v>0</v>
      </c>
      <c r="AE225" s="101">
        <f t="shared" si="81"/>
        <v>1</v>
      </c>
      <c r="AF225" s="101">
        <f t="shared" si="82"/>
        <v>1</v>
      </c>
      <c r="AG225" s="406" cm="1">
        <f t="array" ref="AG225">_xlfn.QUARTILE.EXC(IF($AT$5:$AT$906=$AT225,$L$5:$L$906),1)</f>
        <v>-8.26</v>
      </c>
      <c r="AH225" s="406" cm="1">
        <f t="array" ref="AH225">_xlfn.QUARTILE.EXC(IF($AT$5:$AT$906=$AT225,$L$5:$L$906),3)</f>
        <v>3.2450000000000001</v>
      </c>
      <c r="AI225" s="406">
        <f t="shared" si="91"/>
        <v>11.504999999999999</v>
      </c>
      <c r="AJ225" s="406">
        <f t="shared" si="92"/>
        <v>-25.517499999999998</v>
      </c>
      <c r="AK225" s="406">
        <f t="shared" si="93"/>
        <v>20.502500000000001</v>
      </c>
      <c r="AL225" s="406" t="b">
        <f t="shared" si="94"/>
        <v>0</v>
      </c>
      <c r="AM225" s="406" cm="1">
        <f t="array" ref="AM225">_xlfn.QUARTILE.EXC(IF($AT$5:$AT$906=$AT225,$M$5:$M$906),1)</f>
        <v>-12.452500000000001</v>
      </c>
      <c r="AN225" s="406" cm="1">
        <f t="array" ref="AN225">_xlfn.QUARTILE.EXC(IF($AT$5:$AT$906=$AT225,$M$5:$M$906),3)</f>
        <v>0.39</v>
      </c>
      <c r="AO225" s="406">
        <f t="shared" si="95"/>
        <v>12.842500000000001</v>
      </c>
      <c r="AP225" s="406">
        <f t="shared" si="96"/>
        <v>-31.716250000000002</v>
      </c>
      <c r="AQ225" s="406">
        <f t="shared" si="97"/>
        <v>19.653750000000002</v>
      </c>
      <c r="AR225" s="406" t="b">
        <f t="shared" si="98"/>
        <v>0</v>
      </c>
      <c r="AS225" s="404" t="str">
        <f>INDEX('Org2567'!$BM:$BM,MATCH(Raw_DATA!A225,'Org2567'!$D:$D,0))</f>
        <v>รพช.F1 P&lt;=50,000</v>
      </c>
      <c r="AT225" s="404">
        <f>INDEX('Org2567'!$BL:$BL,MATCH(Raw_DATA!A225,'Org2567'!$D:$D,0))</f>
        <v>9</v>
      </c>
      <c r="AU225" s="113"/>
      <c r="AV225" s="101">
        <v>73.790000000000006</v>
      </c>
      <c r="AW225" s="101">
        <v>302.76</v>
      </c>
      <c r="AX225" s="101">
        <v>120.65</v>
      </c>
      <c r="AY225" s="101">
        <v>292.45</v>
      </c>
      <c r="AZ225" s="101">
        <v>43.85</v>
      </c>
    </row>
    <row r="226" spans="1:52" x14ac:dyDescent="0.7">
      <c r="A226" s="101" t="s">
        <v>239</v>
      </c>
      <c r="B226" s="101" t="s">
        <v>1584</v>
      </c>
      <c r="C226" s="111" t="str">
        <f>IF(A226="","",INDEX(ID!P:P,MATCH(Raw_DATA!A226,ID!A:A,0)))</f>
        <v>รพช.F2 P&lt;=30,000</v>
      </c>
      <c r="D226" s="101">
        <f>IF(A226="","",INDEX(ID!M:M,MATCH(Raw_DATA!A226,ID!A:A,0)))</f>
        <v>5</v>
      </c>
      <c r="E226" s="112">
        <v>4.59</v>
      </c>
      <c r="F226" s="112">
        <v>4.38</v>
      </c>
      <c r="G226" s="112">
        <v>3.09</v>
      </c>
      <c r="H226" s="112">
        <v>67509874</v>
      </c>
      <c r="I226" s="112">
        <v>-34015796.759999998</v>
      </c>
      <c r="J226" s="112">
        <v>-28286157.710000001</v>
      </c>
      <c r="K226" s="112">
        <v>39230739.899999999</v>
      </c>
      <c r="L226" s="112">
        <v>-24.55</v>
      </c>
      <c r="M226" s="112">
        <v>-23.64</v>
      </c>
      <c r="N226" s="112">
        <f t="shared" si="99"/>
        <v>79</v>
      </c>
      <c r="O226" s="112">
        <f t="shared" si="100"/>
        <v>443</v>
      </c>
      <c r="P226" s="112">
        <f t="shared" si="101"/>
        <v>266</v>
      </c>
      <c r="Q226" s="112">
        <f t="shared" si="102"/>
        <v>485</v>
      </c>
      <c r="R226" s="112">
        <f t="shared" si="103"/>
        <v>61</v>
      </c>
      <c r="S226" s="112" cm="1">
        <f t="array" ref="S226">_xlfn.QUARTILE.EXC(IF($D$5:$D$906=$D226,$L$5:$L$906),1)</f>
        <v>-9.4075000000000006</v>
      </c>
      <c r="T226" s="112" cm="1">
        <f t="array" ref="T226">_xlfn.QUARTILE.EXC(IF($D$5:$D$906=$D226,$L$5:$L$906),3)</f>
        <v>1.645</v>
      </c>
      <c r="U226" s="112">
        <f t="shared" si="83"/>
        <v>11.0525</v>
      </c>
      <c r="V226" s="112">
        <f t="shared" si="84"/>
        <v>-25.986249999999998</v>
      </c>
      <c r="W226" s="112">
        <f t="shared" si="85"/>
        <v>18.223749999999999</v>
      </c>
      <c r="X226" s="112" t="b">
        <f t="shared" si="86"/>
        <v>0</v>
      </c>
      <c r="Y226" s="112" cm="1">
        <f t="array" ref="Y226">_xlfn.QUARTILE.EXC(IF($D$5:$D$906=$D226,$M$5:$M$906),1)</f>
        <v>-18.744999999999997</v>
      </c>
      <c r="Z226" s="112" cm="1">
        <f t="array" ref="Z226">_xlfn.QUARTILE.EXC(IF($D$5:$D$906=$D226,$M$5:$M$906),3)</f>
        <v>-2.7</v>
      </c>
      <c r="AA226" s="112">
        <f t="shared" si="87"/>
        <v>16.044999999999998</v>
      </c>
      <c r="AB226" s="112">
        <f t="shared" si="88"/>
        <v>-42.812499999999993</v>
      </c>
      <c r="AC226" s="112">
        <f t="shared" si="89"/>
        <v>21.367499999999996</v>
      </c>
      <c r="AD226" s="112" t="b">
        <f t="shared" si="90"/>
        <v>0</v>
      </c>
      <c r="AE226" s="101">
        <f t="shared" si="81"/>
        <v>1</v>
      </c>
      <c r="AF226" s="101">
        <f t="shared" si="82"/>
        <v>1</v>
      </c>
      <c r="AG226" s="406" cm="1">
        <f t="array" ref="AG226">_xlfn.QUARTILE.EXC(IF($AT$5:$AT$906=$AT226,$L$5:$L$906),1)</f>
        <v>-9.4075000000000006</v>
      </c>
      <c r="AH226" s="406" cm="1">
        <f t="array" ref="AH226">_xlfn.QUARTILE.EXC(IF($AT$5:$AT$906=$AT226,$L$5:$L$906),3)</f>
        <v>1.645</v>
      </c>
      <c r="AI226" s="406">
        <f t="shared" si="91"/>
        <v>11.0525</v>
      </c>
      <c r="AJ226" s="406">
        <f t="shared" si="92"/>
        <v>-25.986249999999998</v>
      </c>
      <c r="AK226" s="406">
        <f t="shared" si="93"/>
        <v>18.223749999999999</v>
      </c>
      <c r="AL226" s="406" t="b">
        <f t="shared" si="94"/>
        <v>0</v>
      </c>
      <c r="AM226" s="406" cm="1">
        <f t="array" ref="AM226">_xlfn.QUARTILE.EXC(IF($AT$5:$AT$906=$AT226,$M$5:$M$906),1)</f>
        <v>-18.744999999999997</v>
      </c>
      <c r="AN226" s="406" cm="1">
        <f t="array" ref="AN226">_xlfn.QUARTILE.EXC(IF($AT$5:$AT$906=$AT226,$M$5:$M$906),3)</f>
        <v>-2.7</v>
      </c>
      <c r="AO226" s="406">
        <f t="shared" si="95"/>
        <v>16.044999999999998</v>
      </c>
      <c r="AP226" s="406">
        <f t="shared" si="96"/>
        <v>-42.812499999999993</v>
      </c>
      <c r="AQ226" s="406">
        <f t="shared" si="97"/>
        <v>21.367499999999996</v>
      </c>
      <c r="AR226" s="406" t="b">
        <f t="shared" si="98"/>
        <v>0</v>
      </c>
      <c r="AS226" s="404" t="str">
        <f>INDEX('Org2567'!$BM:$BM,MATCH(Raw_DATA!A226,'Org2567'!$D:$D,0))</f>
        <v>รพช.F2 P&lt;=30,000</v>
      </c>
      <c r="AT226" s="404">
        <f>INDEX('Org2567'!$BL:$BL,MATCH(Raw_DATA!A226,'Org2567'!$D:$D,0))</f>
        <v>5</v>
      </c>
      <c r="AU226" s="113"/>
      <c r="AV226" s="101">
        <v>79.040000000000006</v>
      </c>
      <c r="AW226" s="101">
        <v>443.4</v>
      </c>
      <c r="AX226" s="101">
        <v>265.61</v>
      </c>
      <c r="AY226" s="101">
        <v>485.47</v>
      </c>
      <c r="AZ226" s="101">
        <v>60.74</v>
      </c>
    </row>
    <row r="227" spans="1:52" x14ac:dyDescent="0.7">
      <c r="A227" s="101" t="s">
        <v>240</v>
      </c>
      <c r="B227" s="101" t="s">
        <v>1587</v>
      </c>
      <c r="C227" s="111" t="str">
        <f>IF(A227="","",INDEX(ID!P:P,MATCH(Raw_DATA!A227,ID!A:A,0)))</f>
        <v>รพช.F1 P50,000-100,000</v>
      </c>
      <c r="D227" s="101">
        <f>IF(A227="","",INDEX(ID!M:M,MATCH(Raw_DATA!A227,ID!A:A,0)))</f>
        <v>10</v>
      </c>
      <c r="E227" s="112">
        <v>1.65</v>
      </c>
      <c r="F227" s="112">
        <v>1.53</v>
      </c>
      <c r="G227" s="112">
        <v>1.08</v>
      </c>
      <c r="H227" s="112">
        <v>20047658.43</v>
      </c>
      <c r="I227" s="112">
        <v>-23868771.460000001</v>
      </c>
      <c r="J227" s="112">
        <v>-18800972.73</v>
      </c>
      <c r="K227" s="112">
        <v>2515063.59</v>
      </c>
      <c r="L227" s="112">
        <v>-13.76</v>
      </c>
      <c r="M227" s="112">
        <v>-26.45</v>
      </c>
      <c r="N227" s="112">
        <f t="shared" si="99"/>
        <v>103</v>
      </c>
      <c r="O227" s="112">
        <f t="shared" si="100"/>
        <v>121</v>
      </c>
      <c r="P227" s="112">
        <f t="shared" si="101"/>
        <v>81</v>
      </c>
      <c r="Q227" s="112">
        <f t="shared" si="102"/>
        <v>174</v>
      </c>
      <c r="R227" s="112">
        <f t="shared" si="103"/>
        <v>36</v>
      </c>
      <c r="S227" s="112" cm="1">
        <f t="array" ref="S227">_xlfn.QUARTILE.EXC(IF($D$5:$D$906=$D227,$L$5:$L$906),1)</f>
        <v>-10.594999999999999</v>
      </c>
      <c r="T227" s="112" cm="1">
        <f t="array" ref="T227">_xlfn.QUARTILE.EXC(IF($D$5:$D$906=$D227,$L$5:$L$906),3)</f>
        <v>0.95</v>
      </c>
      <c r="U227" s="112">
        <f t="shared" si="83"/>
        <v>11.544999999999998</v>
      </c>
      <c r="V227" s="112">
        <f t="shared" si="84"/>
        <v>-27.912499999999994</v>
      </c>
      <c r="W227" s="112">
        <f t="shared" si="85"/>
        <v>18.267499999999995</v>
      </c>
      <c r="X227" s="112" t="b">
        <f t="shared" si="86"/>
        <v>0</v>
      </c>
      <c r="Y227" s="112" cm="1">
        <f t="array" ref="Y227">_xlfn.QUARTILE.EXC(IF($D$5:$D$906=$D227,$M$5:$M$906),1)</f>
        <v>-17.670000000000002</v>
      </c>
      <c r="Z227" s="112" cm="1">
        <f t="array" ref="Z227">_xlfn.QUARTILE.EXC(IF($D$5:$D$906=$D227,$M$5:$M$906),3)</f>
        <v>-3.92</v>
      </c>
      <c r="AA227" s="112">
        <f t="shared" si="87"/>
        <v>13.750000000000002</v>
      </c>
      <c r="AB227" s="112">
        <f t="shared" si="88"/>
        <v>-38.295000000000002</v>
      </c>
      <c r="AC227" s="112">
        <f t="shared" si="89"/>
        <v>16.705000000000005</v>
      </c>
      <c r="AD227" s="112" t="b">
        <f t="shared" si="90"/>
        <v>0</v>
      </c>
      <c r="AE227" s="101">
        <f t="shared" si="81"/>
        <v>1</v>
      </c>
      <c r="AF227" s="101">
        <f t="shared" si="82"/>
        <v>1</v>
      </c>
      <c r="AG227" s="406" cm="1">
        <f t="array" ref="AG227">_xlfn.QUARTILE.EXC(IF($AT$5:$AT$906=$AT227,$L$5:$L$906),1)</f>
        <v>-10.594999999999999</v>
      </c>
      <c r="AH227" s="406" cm="1">
        <f t="array" ref="AH227">_xlfn.QUARTILE.EXC(IF($AT$5:$AT$906=$AT227,$L$5:$L$906),3)</f>
        <v>0.95</v>
      </c>
      <c r="AI227" s="406">
        <f t="shared" si="91"/>
        <v>11.544999999999998</v>
      </c>
      <c r="AJ227" s="406">
        <f t="shared" si="92"/>
        <v>-27.912499999999994</v>
      </c>
      <c r="AK227" s="406">
        <f t="shared" si="93"/>
        <v>18.267499999999995</v>
      </c>
      <c r="AL227" s="406" t="b">
        <f t="shared" si="94"/>
        <v>0</v>
      </c>
      <c r="AM227" s="406" cm="1">
        <f t="array" ref="AM227">_xlfn.QUARTILE.EXC(IF($AT$5:$AT$906=$AT227,$M$5:$M$906),1)</f>
        <v>-17.670000000000002</v>
      </c>
      <c r="AN227" s="406" cm="1">
        <f t="array" ref="AN227">_xlfn.QUARTILE.EXC(IF($AT$5:$AT$906=$AT227,$M$5:$M$906),3)</f>
        <v>-3.92</v>
      </c>
      <c r="AO227" s="406">
        <f t="shared" si="95"/>
        <v>13.750000000000002</v>
      </c>
      <c r="AP227" s="406">
        <f t="shared" si="96"/>
        <v>-38.295000000000002</v>
      </c>
      <c r="AQ227" s="406">
        <f t="shared" si="97"/>
        <v>16.705000000000005</v>
      </c>
      <c r="AR227" s="406" t="b">
        <f t="shared" si="98"/>
        <v>0</v>
      </c>
      <c r="AS227" s="404" t="str">
        <f>INDEX('Org2567'!$BM:$BM,MATCH(Raw_DATA!A227,'Org2567'!$D:$D,0))</f>
        <v>รพช.F1 P50,000-100,000</v>
      </c>
      <c r="AT227" s="404">
        <f>INDEX('Org2567'!$BL:$BL,MATCH(Raw_DATA!A227,'Org2567'!$D:$D,0))</f>
        <v>10</v>
      </c>
      <c r="AU227" s="113"/>
      <c r="AV227" s="101">
        <v>103.46</v>
      </c>
      <c r="AW227" s="101">
        <v>121.13</v>
      </c>
      <c r="AX227" s="101">
        <v>80.55</v>
      </c>
      <c r="AY227" s="101">
        <v>174.4</v>
      </c>
      <c r="AZ227" s="101">
        <v>35.82</v>
      </c>
    </row>
    <row r="228" spans="1:52" x14ac:dyDescent="0.7">
      <c r="A228" s="101" t="s">
        <v>241</v>
      </c>
      <c r="B228" s="101" t="s">
        <v>1590</v>
      </c>
      <c r="C228" s="111" t="str">
        <f>IF(A228="","",INDEX(ID!P:P,MATCH(Raw_DATA!A228,ID!A:A,0)))</f>
        <v>รพช.F2 P&lt;=30,000</v>
      </c>
      <c r="D228" s="101">
        <f>IF(A228="","",INDEX(ID!M:M,MATCH(Raw_DATA!A228,ID!A:A,0)))</f>
        <v>5</v>
      </c>
      <c r="E228" s="112">
        <v>1.1000000000000001</v>
      </c>
      <c r="F228" s="112">
        <v>1.03</v>
      </c>
      <c r="G228" s="112">
        <v>0.49</v>
      </c>
      <c r="H228" s="112">
        <v>2635765.23</v>
      </c>
      <c r="I228" s="112">
        <v>-23738388.359999999</v>
      </c>
      <c r="J228" s="112">
        <v>-17726711.16</v>
      </c>
      <c r="K228" s="112">
        <v>-13842037.039999999</v>
      </c>
      <c r="L228" s="112">
        <v>-25.07</v>
      </c>
      <c r="M228" s="112">
        <v>-27.11</v>
      </c>
      <c r="N228" s="112">
        <f t="shared" si="99"/>
        <v>102</v>
      </c>
      <c r="O228" s="112">
        <f t="shared" si="100"/>
        <v>141</v>
      </c>
      <c r="P228" s="112">
        <f t="shared" si="101"/>
        <v>296</v>
      </c>
      <c r="Q228" s="112">
        <f t="shared" si="102"/>
        <v>90</v>
      </c>
      <c r="R228" s="112">
        <f t="shared" si="103"/>
        <v>47</v>
      </c>
      <c r="S228" s="112" cm="1">
        <f t="array" ref="S228">_xlfn.QUARTILE.EXC(IF($D$5:$D$906=$D228,$L$5:$L$906),1)</f>
        <v>-9.4075000000000006</v>
      </c>
      <c r="T228" s="112" cm="1">
        <f t="array" ref="T228">_xlfn.QUARTILE.EXC(IF($D$5:$D$906=$D228,$L$5:$L$906),3)</f>
        <v>1.645</v>
      </c>
      <c r="U228" s="112">
        <f t="shared" si="83"/>
        <v>11.0525</v>
      </c>
      <c r="V228" s="112">
        <f t="shared" si="84"/>
        <v>-25.986249999999998</v>
      </c>
      <c r="W228" s="112">
        <f t="shared" si="85"/>
        <v>18.223749999999999</v>
      </c>
      <c r="X228" s="112" t="b">
        <f t="shared" si="86"/>
        <v>0</v>
      </c>
      <c r="Y228" s="112" cm="1">
        <f t="array" ref="Y228">_xlfn.QUARTILE.EXC(IF($D$5:$D$906=$D228,$M$5:$M$906),1)</f>
        <v>-18.744999999999997</v>
      </c>
      <c r="Z228" s="112" cm="1">
        <f t="array" ref="Z228">_xlfn.QUARTILE.EXC(IF($D$5:$D$906=$D228,$M$5:$M$906),3)</f>
        <v>-2.7</v>
      </c>
      <c r="AA228" s="112">
        <f t="shared" si="87"/>
        <v>16.044999999999998</v>
      </c>
      <c r="AB228" s="112">
        <f t="shared" si="88"/>
        <v>-42.812499999999993</v>
      </c>
      <c r="AC228" s="112">
        <f t="shared" si="89"/>
        <v>21.367499999999996</v>
      </c>
      <c r="AD228" s="112" t="b">
        <f t="shared" si="90"/>
        <v>0</v>
      </c>
      <c r="AE228" s="101">
        <f t="shared" si="81"/>
        <v>1</v>
      </c>
      <c r="AF228" s="101">
        <f t="shared" si="82"/>
        <v>1</v>
      </c>
      <c r="AG228" s="406" cm="1">
        <f t="array" ref="AG228">_xlfn.QUARTILE.EXC(IF($AT$5:$AT$906=$AT228,$L$5:$L$906),1)</f>
        <v>-9.4075000000000006</v>
      </c>
      <c r="AH228" s="406" cm="1">
        <f t="array" ref="AH228">_xlfn.QUARTILE.EXC(IF($AT$5:$AT$906=$AT228,$L$5:$L$906),3)</f>
        <v>1.645</v>
      </c>
      <c r="AI228" s="406">
        <f t="shared" si="91"/>
        <v>11.0525</v>
      </c>
      <c r="AJ228" s="406">
        <f t="shared" si="92"/>
        <v>-25.986249999999998</v>
      </c>
      <c r="AK228" s="406">
        <f t="shared" si="93"/>
        <v>18.223749999999999</v>
      </c>
      <c r="AL228" s="406" t="b">
        <f t="shared" si="94"/>
        <v>0</v>
      </c>
      <c r="AM228" s="406" cm="1">
        <f t="array" ref="AM228">_xlfn.QUARTILE.EXC(IF($AT$5:$AT$906=$AT228,$M$5:$M$906),1)</f>
        <v>-18.744999999999997</v>
      </c>
      <c r="AN228" s="406" cm="1">
        <f t="array" ref="AN228">_xlfn.QUARTILE.EXC(IF($AT$5:$AT$906=$AT228,$M$5:$M$906),3)</f>
        <v>-2.7</v>
      </c>
      <c r="AO228" s="406">
        <f t="shared" si="95"/>
        <v>16.044999999999998</v>
      </c>
      <c r="AP228" s="406">
        <f t="shared" si="96"/>
        <v>-42.812499999999993</v>
      </c>
      <c r="AQ228" s="406">
        <f t="shared" si="97"/>
        <v>21.367499999999996</v>
      </c>
      <c r="AR228" s="406" t="b">
        <f t="shared" si="98"/>
        <v>0</v>
      </c>
      <c r="AS228" s="404" t="str">
        <f>INDEX('Org2567'!$BM:$BM,MATCH(Raw_DATA!A228,'Org2567'!$D:$D,0))</f>
        <v>รพช.F2 P&lt;=30,000</v>
      </c>
      <c r="AT228" s="404">
        <f>INDEX('Org2567'!$BL:$BL,MATCH(Raw_DATA!A228,'Org2567'!$D:$D,0))</f>
        <v>5</v>
      </c>
      <c r="AU228" s="113"/>
      <c r="AV228" s="101">
        <v>101.63</v>
      </c>
      <c r="AW228" s="101">
        <v>140.53</v>
      </c>
      <c r="AX228" s="101">
        <v>296.23</v>
      </c>
      <c r="AY228" s="101">
        <v>89.91</v>
      </c>
      <c r="AZ228" s="101">
        <v>47.22</v>
      </c>
    </row>
    <row r="229" spans="1:52" x14ac:dyDescent="0.7">
      <c r="A229" s="101" t="s">
        <v>242</v>
      </c>
      <c r="B229" s="101" t="s">
        <v>1593</v>
      </c>
      <c r="C229" s="111" t="str">
        <f>IF(A229="","",INDEX(ID!P:P,MATCH(Raw_DATA!A229,ID!A:A,0)))</f>
        <v>รพศ.A B&lt;=700</v>
      </c>
      <c r="D229" s="101">
        <f>IF(A229="","",INDEX(ID!M:M,MATCH(Raw_DATA!A229,ID!A:A,0)))</f>
        <v>18</v>
      </c>
      <c r="E229" s="112">
        <v>1.58</v>
      </c>
      <c r="F229" s="112">
        <v>1.39</v>
      </c>
      <c r="G229" s="112">
        <v>0.59</v>
      </c>
      <c r="H229" s="112">
        <v>236395872.25999999</v>
      </c>
      <c r="I229" s="112">
        <v>-47146126.859999999</v>
      </c>
      <c r="J229" s="112">
        <v>42692230.399999999</v>
      </c>
      <c r="K229" s="112">
        <v>-173506850.09</v>
      </c>
      <c r="L229" s="112">
        <v>2.5499999999999998</v>
      </c>
      <c r="M229" s="112">
        <v>-3.91</v>
      </c>
      <c r="N229" s="112">
        <f t="shared" si="99"/>
        <v>125</v>
      </c>
      <c r="O229" s="112">
        <f t="shared" si="100"/>
        <v>62</v>
      </c>
      <c r="P229" s="112">
        <f t="shared" si="101"/>
        <v>62</v>
      </c>
      <c r="Q229" s="112">
        <f t="shared" si="102"/>
        <v>161</v>
      </c>
      <c r="R229" s="112">
        <f t="shared" si="103"/>
        <v>36</v>
      </c>
      <c r="S229" s="112" cm="1">
        <f t="array" ref="S229">_xlfn.QUARTILE.EXC(IF($D$5:$D$906=$D229,$L$5:$L$906),1)</f>
        <v>-6.4649999999999999</v>
      </c>
      <c r="T229" s="112" cm="1">
        <f t="array" ref="T229">_xlfn.QUARTILE.EXC(IF($D$5:$D$906=$D229,$L$5:$L$906),3)</f>
        <v>5.9924999999999997</v>
      </c>
      <c r="U229" s="112">
        <f t="shared" si="83"/>
        <v>12.4575</v>
      </c>
      <c r="V229" s="112">
        <f t="shared" si="84"/>
        <v>-25.151250000000001</v>
      </c>
      <c r="W229" s="112">
        <f t="shared" si="85"/>
        <v>24.678750000000001</v>
      </c>
      <c r="X229" s="112" t="b">
        <f t="shared" si="86"/>
        <v>0</v>
      </c>
      <c r="Y229" s="112" cm="1">
        <f t="array" ref="Y229">_xlfn.QUARTILE.EXC(IF($D$5:$D$906=$D229,$M$5:$M$906),1)</f>
        <v>-9.0925000000000011</v>
      </c>
      <c r="Z229" s="112" cm="1">
        <f t="array" ref="Z229">_xlfn.QUARTILE.EXC(IF($D$5:$D$906=$D229,$M$5:$M$906),3)</f>
        <v>7.5674999999999999</v>
      </c>
      <c r="AA229" s="112">
        <f t="shared" si="87"/>
        <v>16.66</v>
      </c>
      <c r="AB229" s="112">
        <f t="shared" si="88"/>
        <v>-34.082500000000003</v>
      </c>
      <c r="AC229" s="112">
        <f t="shared" si="89"/>
        <v>32.557500000000005</v>
      </c>
      <c r="AD229" s="112" t="b">
        <f t="shared" si="90"/>
        <v>0</v>
      </c>
      <c r="AE229" s="101">
        <f t="shared" si="81"/>
        <v>1</v>
      </c>
      <c r="AF229" s="101">
        <f t="shared" si="82"/>
        <v>0</v>
      </c>
      <c r="AG229" s="406" cm="1">
        <f t="array" ref="AG229">_xlfn.QUARTILE.EXC(IF($AT$5:$AT$906=$AT229,$L$5:$L$906),1)</f>
        <v>-6.4649999999999999</v>
      </c>
      <c r="AH229" s="406" cm="1">
        <f t="array" ref="AH229">_xlfn.QUARTILE.EXC(IF($AT$5:$AT$906=$AT229,$L$5:$L$906),3)</f>
        <v>5.9924999999999997</v>
      </c>
      <c r="AI229" s="406">
        <f t="shared" si="91"/>
        <v>12.4575</v>
      </c>
      <c r="AJ229" s="406">
        <f t="shared" si="92"/>
        <v>-25.151250000000001</v>
      </c>
      <c r="AK229" s="406">
        <f t="shared" si="93"/>
        <v>24.678750000000001</v>
      </c>
      <c r="AL229" s="406" t="b">
        <f t="shared" si="94"/>
        <v>0</v>
      </c>
      <c r="AM229" s="406" cm="1">
        <f t="array" ref="AM229">_xlfn.QUARTILE.EXC(IF($AT$5:$AT$906=$AT229,$M$5:$M$906),1)</f>
        <v>-9.0925000000000011</v>
      </c>
      <c r="AN229" s="406" cm="1">
        <f t="array" ref="AN229">_xlfn.QUARTILE.EXC(IF($AT$5:$AT$906=$AT229,$M$5:$M$906),3)</f>
        <v>7.5674999999999999</v>
      </c>
      <c r="AO229" s="406">
        <f t="shared" si="95"/>
        <v>16.66</v>
      </c>
      <c r="AP229" s="406">
        <f t="shared" si="96"/>
        <v>-34.082500000000003</v>
      </c>
      <c r="AQ229" s="406">
        <f t="shared" si="97"/>
        <v>32.557500000000005</v>
      </c>
      <c r="AR229" s="406" t="b">
        <f t="shared" si="98"/>
        <v>0</v>
      </c>
      <c r="AS229" s="404" t="str">
        <f>INDEX('Org2567'!$BM:$BM,MATCH(Raw_DATA!A229,'Org2567'!$D:$D,0))</f>
        <v>รพศ.A B&lt;=700</v>
      </c>
      <c r="AT229" s="404">
        <f>INDEX('Org2567'!$BL:$BL,MATCH(Raw_DATA!A229,'Org2567'!$D:$D,0))</f>
        <v>18</v>
      </c>
      <c r="AU229" s="113"/>
      <c r="AV229" s="101">
        <v>125.25</v>
      </c>
      <c r="AW229" s="101">
        <v>61.81</v>
      </c>
      <c r="AX229" s="101">
        <v>62.46</v>
      </c>
      <c r="AY229" s="101">
        <v>160.63999999999999</v>
      </c>
      <c r="AZ229" s="101">
        <v>35.659999999999997</v>
      </c>
    </row>
    <row r="230" spans="1:52" x14ac:dyDescent="0.7">
      <c r="A230" s="101" t="s">
        <v>243</v>
      </c>
      <c r="B230" s="101" t="s">
        <v>1597</v>
      </c>
      <c r="C230" s="111" t="str">
        <f>IF(A230="","",INDEX(ID!P:P,MATCH(Raw_DATA!A230,ID!A:A,0)))</f>
        <v>รพท.M1 B&gt;200</v>
      </c>
      <c r="D230" s="101">
        <f>IF(A230="","",INDEX(ID!M:M,MATCH(Raw_DATA!A230,ID!A:A,0)))</f>
        <v>15</v>
      </c>
      <c r="E230" s="112">
        <v>2.23</v>
      </c>
      <c r="F230" s="112">
        <v>2.11</v>
      </c>
      <c r="G230" s="112">
        <v>1.2</v>
      </c>
      <c r="H230" s="112">
        <v>127692505.16</v>
      </c>
      <c r="I230" s="112">
        <v>7055706.0099999998</v>
      </c>
      <c r="J230" s="112">
        <v>4792674.62</v>
      </c>
      <c r="K230" s="112">
        <v>21170868.77</v>
      </c>
      <c r="L230" s="112">
        <v>0.93</v>
      </c>
      <c r="M230" s="112">
        <v>1.25</v>
      </c>
      <c r="N230" s="112">
        <f t="shared" si="99"/>
        <v>134</v>
      </c>
      <c r="O230" s="112">
        <f t="shared" si="100"/>
        <v>106</v>
      </c>
      <c r="P230" s="112">
        <f t="shared" si="101"/>
        <v>73</v>
      </c>
      <c r="Q230" s="112">
        <f t="shared" si="102"/>
        <v>66</v>
      </c>
      <c r="R230" s="112">
        <f t="shared" si="103"/>
        <v>33</v>
      </c>
      <c r="S230" s="112" cm="1">
        <f t="array" ref="S230">_xlfn.QUARTILE.EXC(IF($D$5:$D$906=$D230,$L$5:$L$906),1)</f>
        <v>-2.59</v>
      </c>
      <c r="T230" s="112" cm="1">
        <f t="array" ref="T230">_xlfn.QUARTILE.EXC(IF($D$5:$D$906=$D230,$L$5:$L$906),3)</f>
        <v>8.86</v>
      </c>
      <c r="U230" s="112">
        <f t="shared" si="83"/>
        <v>11.45</v>
      </c>
      <c r="V230" s="112">
        <f t="shared" si="84"/>
        <v>-19.764999999999997</v>
      </c>
      <c r="W230" s="112">
        <f t="shared" si="85"/>
        <v>26.034999999999997</v>
      </c>
      <c r="X230" s="112" t="b">
        <f t="shared" si="86"/>
        <v>0</v>
      </c>
      <c r="Y230" s="112" cm="1">
        <f t="array" ref="Y230">_xlfn.QUARTILE.EXC(IF($D$5:$D$906=$D230,$M$5:$M$906),1)</f>
        <v>-5.74</v>
      </c>
      <c r="Z230" s="112" cm="1">
        <f t="array" ref="Z230">_xlfn.QUARTILE.EXC(IF($D$5:$D$906=$D230,$M$5:$M$906),3)</f>
        <v>4.915</v>
      </c>
      <c r="AA230" s="112">
        <f t="shared" si="87"/>
        <v>10.655000000000001</v>
      </c>
      <c r="AB230" s="112">
        <f t="shared" si="88"/>
        <v>-21.722500000000004</v>
      </c>
      <c r="AC230" s="112">
        <f t="shared" si="89"/>
        <v>20.897500000000001</v>
      </c>
      <c r="AD230" s="112" t="b">
        <f t="shared" si="90"/>
        <v>0</v>
      </c>
      <c r="AE230" s="101">
        <f t="shared" si="81"/>
        <v>0</v>
      </c>
      <c r="AF230" s="101">
        <f t="shared" si="82"/>
        <v>0</v>
      </c>
      <c r="AG230" s="406" cm="1">
        <f t="array" ref="AG230">_xlfn.QUARTILE.EXC(IF($AT$5:$AT$906=$AT230,$L$5:$L$906),1)</f>
        <v>-0.34999999999999964</v>
      </c>
      <c r="AH230" s="406" cm="1">
        <f t="array" ref="AH230">_xlfn.QUARTILE.EXC(IF($AT$5:$AT$906=$AT230,$L$5:$L$906),3)</f>
        <v>9.0500000000000007</v>
      </c>
      <c r="AI230" s="406">
        <f t="shared" si="91"/>
        <v>9.4</v>
      </c>
      <c r="AJ230" s="406">
        <f t="shared" si="92"/>
        <v>-14.450000000000001</v>
      </c>
      <c r="AK230" s="406">
        <f t="shared" si="93"/>
        <v>23.150000000000002</v>
      </c>
      <c r="AL230" s="406" t="b">
        <f t="shared" si="94"/>
        <v>0</v>
      </c>
      <c r="AM230" s="406" cm="1">
        <f t="array" ref="AM230">_xlfn.QUARTILE.EXC(IF($AT$5:$AT$906=$AT230,$M$5:$M$906),1)</f>
        <v>-5.0175000000000001</v>
      </c>
      <c r="AN230" s="406" cm="1">
        <f t="array" ref="AN230">_xlfn.QUARTILE.EXC(IF($AT$5:$AT$906=$AT230,$M$5:$M$906),3)</f>
        <v>5.1049999999999995</v>
      </c>
      <c r="AO230" s="406">
        <f t="shared" si="95"/>
        <v>10.122499999999999</v>
      </c>
      <c r="AP230" s="406">
        <f t="shared" si="96"/>
        <v>-20.201249999999998</v>
      </c>
      <c r="AQ230" s="406">
        <f t="shared" si="97"/>
        <v>20.288749999999997</v>
      </c>
      <c r="AR230" s="406" t="b">
        <f t="shared" si="98"/>
        <v>0</v>
      </c>
      <c r="AS230" s="404" t="str">
        <f>INDEX('Org2567'!$BM:$BM,MATCH(Raw_DATA!A230,'Org2567'!$D:$D,0))</f>
        <v>รพท.M1 B&gt;200</v>
      </c>
      <c r="AT230" s="404">
        <f>INDEX('Org2567'!$BL:$BL,MATCH(Raw_DATA!A230,'Org2567'!$D:$D,0))</f>
        <v>15</v>
      </c>
      <c r="AU230" s="113"/>
      <c r="AV230" s="101">
        <v>134.1</v>
      </c>
      <c r="AW230" s="101">
        <v>105.73</v>
      </c>
      <c r="AX230" s="101">
        <v>72.62</v>
      </c>
      <c r="AY230" s="101">
        <v>65.540000000000006</v>
      </c>
      <c r="AZ230" s="101">
        <v>33.35</v>
      </c>
    </row>
    <row r="231" spans="1:52" x14ac:dyDescent="0.7">
      <c r="A231" s="101" t="s">
        <v>244</v>
      </c>
      <c r="B231" s="101" t="s">
        <v>1600</v>
      </c>
      <c r="C231" s="111" t="str">
        <f>IF(A231="","",INDEX(ID!P:P,MATCH(Raw_DATA!A231,ID!A:A,0)))</f>
        <v>รพช.F1 P&lt;=50,000</v>
      </c>
      <c r="D231" s="101">
        <f>IF(A231="","",INDEX(ID!M:M,MATCH(Raw_DATA!A231,ID!A:A,0)))</f>
        <v>9</v>
      </c>
      <c r="E231" s="112">
        <v>3.37</v>
      </c>
      <c r="F231" s="112">
        <v>3.28</v>
      </c>
      <c r="G231" s="112">
        <v>2.84</v>
      </c>
      <c r="H231" s="112">
        <v>45924005.159999996</v>
      </c>
      <c r="I231" s="112">
        <v>100574882.14</v>
      </c>
      <c r="J231" s="112">
        <v>88024696.700000003</v>
      </c>
      <c r="K231" s="112">
        <v>35553276.07</v>
      </c>
      <c r="L231" s="112">
        <v>78.12</v>
      </c>
      <c r="M231" s="112">
        <v>36.54</v>
      </c>
      <c r="N231" s="112">
        <f t="shared" si="99"/>
        <v>119</v>
      </c>
      <c r="O231" s="112">
        <f t="shared" si="100"/>
        <v>26</v>
      </c>
      <c r="P231" s="112">
        <f t="shared" si="101"/>
        <v>48</v>
      </c>
      <c r="Q231" s="112">
        <f t="shared" si="102"/>
        <v>157</v>
      </c>
      <c r="R231" s="112">
        <f t="shared" si="103"/>
        <v>30</v>
      </c>
      <c r="S231" s="112" cm="1">
        <f t="array" ref="S231">_xlfn.QUARTILE.EXC(IF($D$5:$D$906=$D231,$L$5:$L$906),1)</f>
        <v>-8.26</v>
      </c>
      <c r="T231" s="112" cm="1">
        <f t="array" ref="T231">_xlfn.QUARTILE.EXC(IF($D$5:$D$906=$D231,$L$5:$L$906),3)</f>
        <v>3.2450000000000001</v>
      </c>
      <c r="U231" s="112">
        <f t="shared" si="83"/>
        <v>11.504999999999999</v>
      </c>
      <c r="V231" s="112">
        <f t="shared" si="84"/>
        <v>-25.517499999999998</v>
      </c>
      <c r="W231" s="112">
        <f t="shared" si="85"/>
        <v>20.502500000000001</v>
      </c>
      <c r="X231" s="112" t="b">
        <f t="shared" si="86"/>
        <v>1</v>
      </c>
      <c r="Y231" s="112" cm="1">
        <f t="array" ref="Y231">_xlfn.QUARTILE.EXC(IF($D$5:$D$906=$D231,$M$5:$M$906),1)</f>
        <v>-12.452500000000001</v>
      </c>
      <c r="Z231" s="112" cm="1">
        <f t="array" ref="Z231">_xlfn.QUARTILE.EXC(IF($D$5:$D$906=$D231,$M$5:$M$906),3)</f>
        <v>0.39</v>
      </c>
      <c r="AA231" s="112">
        <f t="shared" si="87"/>
        <v>12.842500000000001</v>
      </c>
      <c r="AB231" s="112">
        <f t="shared" si="88"/>
        <v>-31.716250000000002</v>
      </c>
      <c r="AC231" s="112">
        <f t="shared" si="89"/>
        <v>19.653750000000002</v>
      </c>
      <c r="AD231" s="112" t="b">
        <f t="shared" si="90"/>
        <v>1</v>
      </c>
      <c r="AE231" s="101">
        <f t="shared" si="81"/>
        <v>0</v>
      </c>
      <c r="AF231" s="101">
        <f t="shared" si="82"/>
        <v>0</v>
      </c>
      <c r="AG231" s="406" cm="1">
        <f t="array" ref="AG231">_xlfn.QUARTILE.EXC(IF($AT$5:$AT$906=$AT231,$L$5:$L$906),1)</f>
        <v>-8.26</v>
      </c>
      <c r="AH231" s="406" cm="1">
        <f t="array" ref="AH231">_xlfn.QUARTILE.EXC(IF($AT$5:$AT$906=$AT231,$L$5:$L$906),3)</f>
        <v>3.2450000000000001</v>
      </c>
      <c r="AI231" s="406">
        <f t="shared" si="91"/>
        <v>11.504999999999999</v>
      </c>
      <c r="AJ231" s="406">
        <f t="shared" si="92"/>
        <v>-25.517499999999998</v>
      </c>
      <c r="AK231" s="406">
        <f t="shared" si="93"/>
        <v>20.502500000000001</v>
      </c>
      <c r="AL231" s="406" t="b">
        <f t="shared" si="94"/>
        <v>1</v>
      </c>
      <c r="AM231" s="406" cm="1">
        <f t="array" ref="AM231">_xlfn.QUARTILE.EXC(IF($AT$5:$AT$906=$AT231,$M$5:$M$906),1)</f>
        <v>-12.452500000000001</v>
      </c>
      <c r="AN231" s="406" cm="1">
        <f t="array" ref="AN231">_xlfn.QUARTILE.EXC(IF($AT$5:$AT$906=$AT231,$M$5:$M$906),3)</f>
        <v>0.39</v>
      </c>
      <c r="AO231" s="406">
        <f t="shared" si="95"/>
        <v>12.842500000000001</v>
      </c>
      <c r="AP231" s="406">
        <f t="shared" si="96"/>
        <v>-31.716250000000002</v>
      </c>
      <c r="AQ231" s="406">
        <f t="shared" si="97"/>
        <v>19.653750000000002</v>
      </c>
      <c r="AR231" s="406" t="b">
        <f t="shared" si="98"/>
        <v>1</v>
      </c>
      <c r="AS231" s="404" t="str">
        <f>INDEX('Org2567'!$BM:$BM,MATCH(Raw_DATA!A231,'Org2567'!$D:$D,0))</f>
        <v>รพช.F1 P&lt;=50,000</v>
      </c>
      <c r="AT231" s="404">
        <f>INDEX('Org2567'!$BL:$BL,MATCH(Raw_DATA!A231,'Org2567'!$D:$D,0))</f>
        <v>9</v>
      </c>
      <c r="AU231" s="113"/>
      <c r="AV231" s="101">
        <v>118.99</v>
      </c>
      <c r="AW231" s="101">
        <v>26.07</v>
      </c>
      <c r="AX231" s="101">
        <v>47.62</v>
      </c>
      <c r="AY231" s="101">
        <v>157.22</v>
      </c>
      <c r="AZ231" s="101">
        <v>30.21</v>
      </c>
    </row>
    <row r="232" spans="1:52" x14ac:dyDescent="0.7">
      <c r="A232" s="101" t="s">
        <v>245</v>
      </c>
      <c r="B232" s="101" t="s">
        <v>4083</v>
      </c>
      <c r="C232" s="111" t="str">
        <f>IF(A232="","",INDEX(ID!P:P,MATCH(Raw_DATA!A232,ID!A:A,0)))</f>
        <v>รพช.F1 P&lt;=50,000</v>
      </c>
      <c r="D232" s="101">
        <f>IF(A232="","",INDEX(ID!M:M,MATCH(Raw_DATA!A232,ID!A:A,0)))</f>
        <v>9</v>
      </c>
      <c r="E232" s="112">
        <v>12.88</v>
      </c>
      <c r="F232" s="112">
        <v>12.66</v>
      </c>
      <c r="G232" s="112">
        <v>12.07</v>
      </c>
      <c r="H232" s="112">
        <v>122997563.8</v>
      </c>
      <c r="I232" s="112">
        <v>-24364440.199999999</v>
      </c>
      <c r="J232" s="112">
        <v>-17112264.559999999</v>
      </c>
      <c r="K232" s="112">
        <v>114606509.26000001</v>
      </c>
      <c r="L232" s="112">
        <v>-20.92</v>
      </c>
      <c r="M232" s="112">
        <v>-10.57</v>
      </c>
      <c r="N232" s="112">
        <f t="shared" si="99"/>
        <v>108</v>
      </c>
      <c r="O232" s="112">
        <f t="shared" si="100"/>
        <v>57</v>
      </c>
      <c r="P232" s="112">
        <f t="shared" si="101"/>
        <v>51</v>
      </c>
      <c r="Q232" s="112">
        <f t="shared" si="102"/>
        <v>132</v>
      </c>
      <c r="R232" s="112">
        <f t="shared" si="103"/>
        <v>54</v>
      </c>
      <c r="S232" s="112" cm="1">
        <f t="array" ref="S232">_xlfn.QUARTILE.EXC(IF($D$5:$D$906=$D232,$L$5:$L$906),1)</f>
        <v>-8.26</v>
      </c>
      <c r="T232" s="112" cm="1">
        <f t="array" ref="T232">_xlfn.QUARTILE.EXC(IF($D$5:$D$906=$D232,$L$5:$L$906),3)</f>
        <v>3.2450000000000001</v>
      </c>
      <c r="U232" s="112">
        <f t="shared" si="83"/>
        <v>11.504999999999999</v>
      </c>
      <c r="V232" s="112">
        <f t="shared" si="84"/>
        <v>-25.517499999999998</v>
      </c>
      <c r="W232" s="112">
        <f t="shared" si="85"/>
        <v>20.502500000000001</v>
      </c>
      <c r="X232" s="112" t="b">
        <f t="shared" si="86"/>
        <v>0</v>
      </c>
      <c r="Y232" s="112" cm="1">
        <f t="array" ref="Y232">_xlfn.QUARTILE.EXC(IF($D$5:$D$906=$D232,$M$5:$M$906),1)</f>
        <v>-12.452500000000001</v>
      </c>
      <c r="Z232" s="112" cm="1">
        <f t="array" ref="Z232">_xlfn.QUARTILE.EXC(IF($D$5:$D$906=$D232,$M$5:$M$906),3)</f>
        <v>0.39</v>
      </c>
      <c r="AA232" s="112">
        <f t="shared" si="87"/>
        <v>12.842500000000001</v>
      </c>
      <c r="AB232" s="112">
        <f t="shared" si="88"/>
        <v>-31.716250000000002</v>
      </c>
      <c r="AC232" s="112">
        <f t="shared" si="89"/>
        <v>19.653750000000002</v>
      </c>
      <c r="AD232" s="112" t="b">
        <f t="shared" si="90"/>
        <v>0</v>
      </c>
      <c r="AE232" s="101">
        <f t="shared" si="81"/>
        <v>1</v>
      </c>
      <c r="AF232" s="101">
        <f t="shared" si="82"/>
        <v>1</v>
      </c>
      <c r="AG232" s="406" cm="1">
        <f t="array" ref="AG232">_xlfn.QUARTILE.EXC(IF($AT$5:$AT$906=$AT232,$L$5:$L$906),1)</f>
        <v>-8.26</v>
      </c>
      <c r="AH232" s="406" cm="1">
        <f t="array" ref="AH232">_xlfn.QUARTILE.EXC(IF($AT$5:$AT$906=$AT232,$L$5:$L$906),3)</f>
        <v>3.2450000000000001</v>
      </c>
      <c r="AI232" s="406">
        <f t="shared" si="91"/>
        <v>11.504999999999999</v>
      </c>
      <c r="AJ232" s="406">
        <f t="shared" si="92"/>
        <v>-25.517499999999998</v>
      </c>
      <c r="AK232" s="406">
        <f t="shared" si="93"/>
        <v>20.502500000000001</v>
      </c>
      <c r="AL232" s="406" t="b">
        <f t="shared" si="94"/>
        <v>0</v>
      </c>
      <c r="AM232" s="406" cm="1">
        <f t="array" ref="AM232">_xlfn.QUARTILE.EXC(IF($AT$5:$AT$906=$AT232,$M$5:$M$906),1)</f>
        <v>-12.452500000000001</v>
      </c>
      <c r="AN232" s="406" cm="1">
        <f t="array" ref="AN232">_xlfn.QUARTILE.EXC(IF($AT$5:$AT$906=$AT232,$M$5:$M$906),3)</f>
        <v>0.39</v>
      </c>
      <c r="AO232" s="406">
        <f t="shared" si="95"/>
        <v>12.842500000000001</v>
      </c>
      <c r="AP232" s="406">
        <f t="shared" si="96"/>
        <v>-31.716250000000002</v>
      </c>
      <c r="AQ232" s="406">
        <f t="shared" si="97"/>
        <v>19.653750000000002</v>
      </c>
      <c r="AR232" s="406" t="b">
        <f t="shared" si="98"/>
        <v>0</v>
      </c>
      <c r="AS232" s="404" t="str">
        <f>INDEX('Org2567'!$BM:$BM,MATCH(Raw_DATA!A232,'Org2567'!$D:$D,0))</f>
        <v>รพช.F1 P&lt;=50,000</v>
      </c>
      <c r="AT232" s="404">
        <f>INDEX('Org2567'!$BL:$BL,MATCH(Raw_DATA!A232,'Org2567'!$D:$D,0))</f>
        <v>9</v>
      </c>
      <c r="AU232" s="113"/>
      <c r="AV232" s="101">
        <v>107.89</v>
      </c>
      <c r="AW232" s="101">
        <v>56.69</v>
      </c>
      <c r="AX232" s="101">
        <v>50.83</v>
      </c>
      <c r="AY232" s="101">
        <v>131.80000000000001</v>
      </c>
      <c r="AZ232" s="101">
        <v>54.09</v>
      </c>
    </row>
    <row r="233" spans="1:52" x14ac:dyDescent="0.7">
      <c r="A233" s="101" t="s">
        <v>246</v>
      </c>
      <c r="B233" s="101" t="s">
        <v>4084</v>
      </c>
      <c r="C233" s="111" t="str">
        <f>IF(A233="","",INDEX(ID!P:P,MATCH(Raw_DATA!A233,ID!A:A,0)))</f>
        <v>รพช.F2 P&lt;=30,000</v>
      </c>
      <c r="D233" s="101">
        <f>IF(A233="","",INDEX(ID!M:M,MATCH(Raw_DATA!A233,ID!A:A,0)))</f>
        <v>5</v>
      </c>
      <c r="E233" s="112">
        <v>2.38</v>
      </c>
      <c r="F233" s="112">
        <v>2.09</v>
      </c>
      <c r="G233" s="112">
        <v>1.73</v>
      </c>
      <c r="H233" s="112">
        <v>16934712.449999999</v>
      </c>
      <c r="I233" s="112">
        <v>-17330504.32</v>
      </c>
      <c r="J233" s="112">
        <v>-9496589.8399999999</v>
      </c>
      <c r="K233" s="112">
        <v>9002393.0199999996</v>
      </c>
      <c r="L233" s="112">
        <v>-11.94</v>
      </c>
      <c r="M233" s="112">
        <v>-24.21</v>
      </c>
      <c r="N233" s="112">
        <f t="shared" si="99"/>
        <v>96</v>
      </c>
      <c r="O233" s="112">
        <f t="shared" si="100"/>
        <v>36</v>
      </c>
      <c r="P233" s="112">
        <f t="shared" si="101"/>
        <v>33</v>
      </c>
      <c r="Q233" s="112">
        <f t="shared" si="102"/>
        <v>306</v>
      </c>
      <c r="R233" s="112">
        <f t="shared" si="103"/>
        <v>71</v>
      </c>
      <c r="S233" s="112" cm="1">
        <f t="array" ref="S233">_xlfn.QUARTILE.EXC(IF($D$5:$D$906=$D233,$L$5:$L$906),1)</f>
        <v>-9.4075000000000006</v>
      </c>
      <c r="T233" s="112" cm="1">
        <f t="array" ref="T233">_xlfn.QUARTILE.EXC(IF($D$5:$D$906=$D233,$L$5:$L$906),3)</f>
        <v>1.645</v>
      </c>
      <c r="U233" s="112">
        <f t="shared" si="83"/>
        <v>11.0525</v>
      </c>
      <c r="V233" s="112">
        <f t="shared" si="84"/>
        <v>-25.986249999999998</v>
      </c>
      <c r="W233" s="112">
        <f t="shared" si="85"/>
        <v>18.223749999999999</v>
      </c>
      <c r="X233" s="112" t="b">
        <f t="shared" si="86"/>
        <v>0</v>
      </c>
      <c r="Y233" s="112" cm="1">
        <f t="array" ref="Y233">_xlfn.QUARTILE.EXC(IF($D$5:$D$906=$D233,$M$5:$M$906),1)</f>
        <v>-18.744999999999997</v>
      </c>
      <c r="Z233" s="112" cm="1">
        <f t="array" ref="Z233">_xlfn.QUARTILE.EXC(IF($D$5:$D$906=$D233,$M$5:$M$906),3)</f>
        <v>-2.7</v>
      </c>
      <c r="AA233" s="112">
        <f t="shared" si="87"/>
        <v>16.044999999999998</v>
      </c>
      <c r="AB233" s="112">
        <f t="shared" si="88"/>
        <v>-42.812499999999993</v>
      </c>
      <c r="AC233" s="112">
        <f t="shared" si="89"/>
        <v>21.367499999999996</v>
      </c>
      <c r="AD233" s="112" t="b">
        <f t="shared" si="90"/>
        <v>0</v>
      </c>
      <c r="AE233" s="101">
        <f t="shared" si="81"/>
        <v>1</v>
      </c>
      <c r="AF233" s="101">
        <f t="shared" si="82"/>
        <v>1</v>
      </c>
      <c r="AG233" s="406" cm="1">
        <f t="array" ref="AG233">_xlfn.QUARTILE.EXC(IF($AT$5:$AT$906=$AT233,$L$5:$L$906),1)</f>
        <v>-9.4075000000000006</v>
      </c>
      <c r="AH233" s="406" cm="1">
        <f t="array" ref="AH233">_xlfn.QUARTILE.EXC(IF($AT$5:$AT$906=$AT233,$L$5:$L$906),3)</f>
        <v>1.645</v>
      </c>
      <c r="AI233" s="406">
        <f t="shared" si="91"/>
        <v>11.0525</v>
      </c>
      <c r="AJ233" s="406">
        <f t="shared" si="92"/>
        <v>-25.986249999999998</v>
      </c>
      <c r="AK233" s="406">
        <f t="shared" si="93"/>
        <v>18.223749999999999</v>
      </c>
      <c r="AL233" s="406" t="b">
        <f t="shared" si="94"/>
        <v>0</v>
      </c>
      <c r="AM233" s="406" cm="1">
        <f t="array" ref="AM233">_xlfn.QUARTILE.EXC(IF($AT$5:$AT$906=$AT233,$M$5:$M$906),1)</f>
        <v>-18.744999999999997</v>
      </c>
      <c r="AN233" s="406" cm="1">
        <f t="array" ref="AN233">_xlfn.QUARTILE.EXC(IF($AT$5:$AT$906=$AT233,$M$5:$M$906),3)</f>
        <v>-2.7</v>
      </c>
      <c r="AO233" s="406">
        <f t="shared" si="95"/>
        <v>16.044999999999998</v>
      </c>
      <c r="AP233" s="406">
        <f t="shared" si="96"/>
        <v>-42.812499999999993</v>
      </c>
      <c r="AQ233" s="406">
        <f t="shared" si="97"/>
        <v>21.367499999999996</v>
      </c>
      <c r="AR233" s="406" t="b">
        <f t="shared" si="98"/>
        <v>0</v>
      </c>
      <c r="AS233" s="404" t="str">
        <f>INDEX('Org2567'!$BM:$BM,MATCH(Raw_DATA!A233,'Org2567'!$D:$D,0))</f>
        <v>รพช.F2 P&lt;=30,000</v>
      </c>
      <c r="AT233" s="404">
        <f>INDEX('Org2567'!$BL:$BL,MATCH(Raw_DATA!A233,'Org2567'!$D:$D,0))</f>
        <v>5</v>
      </c>
      <c r="AU233" s="113"/>
      <c r="AV233" s="101">
        <v>95.67</v>
      </c>
      <c r="AW233" s="101">
        <v>36.15</v>
      </c>
      <c r="AX233" s="101">
        <v>32.9</v>
      </c>
      <c r="AY233" s="101">
        <v>305.69</v>
      </c>
      <c r="AZ233" s="101">
        <v>70.739999999999995</v>
      </c>
    </row>
    <row r="234" spans="1:52" x14ac:dyDescent="0.7">
      <c r="A234" s="101" t="s">
        <v>247</v>
      </c>
      <c r="B234" s="101" t="s">
        <v>1605</v>
      </c>
      <c r="C234" s="111" t="str">
        <f>IF(A234="","",INDEX(ID!P:P,MATCH(Raw_DATA!A234,ID!A:A,0)))</f>
        <v>รพช.F2 P&lt;=30,000</v>
      </c>
      <c r="D234" s="101">
        <f>IF(A234="","",INDEX(ID!M:M,MATCH(Raw_DATA!A234,ID!A:A,0)))</f>
        <v>5</v>
      </c>
      <c r="E234" s="112">
        <v>1.44</v>
      </c>
      <c r="F234" s="112">
        <v>1.28</v>
      </c>
      <c r="G234" s="112">
        <v>1.08</v>
      </c>
      <c r="H234" s="112">
        <v>7543513.0099999998</v>
      </c>
      <c r="I234" s="112">
        <v>-1729000.7</v>
      </c>
      <c r="J234" s="112">
        <v>-159214.94</v>
      </c>
      <c r="K234" s="112">
        <v>1371118.21</v>
      </c>
      <c r="L234" s="112">
        <v>-0.23</v>
      </c>
      <c r="M234" s="112">
        <v>-4.9800000000000004</v>
      </c>
      <c r="N234" s="112">
        <f t="shared" si="99"/>
        <v>153</v>
      </c>
      <c r="O234" s="112">
        <f t="shared" si="100"/>
        <v>98</v>
      </c>
      <c r="P234" s="112">
        <f t="shared" si="101"/>
        <v>91</v>
      </c>
      <c r="Q234" s="112">
        <f t="shared" si="102"/>
        <v>216</v>
      </c>
      <c r="R234" s="112">
        <f t="shared" si="103"/>
        <v>79</v>
      </c>
      <c r="S234" s="112" cm="1">
        <f t="array" ref="S234">_xlfn.QUARTILE.EXC(IF($D$5:$D$906=$D234,$L$5:$L$906),1)</f>
        <v>-9.4075000000000006</v>
      </c>
      <c r="T234" s="112" cm="1">
        <f t="array" ref="T234">_xlfn.QUARTILE.EXC(IF($D$5:$D$906=$D234,$L$5:$L$906),3)</f>
        <v>1.645</v>
      </c>
      <c r="U234" s="112">
        <f t="shared" si="83"/>
        <v>11.0525</v>
      </c>
      <c r="V234" s="112">
        <f t="shared" si="84"/>
        <v>-25.986249999999998</v>
      </c>
      <c r="W234" s="112">
        <f t="shared" si="85"/>
        <v>18.223749999999999</v>
      </c>
      <c r="X234" s="112" t="b">
        <f t="shared" si="86"/>
        <v>0</v>
      </c>
      <c r="Y234" s="112" cm="1">
        <f t="array" ref="Y234">_xlfn.QUARTILE.EXC(IF($D$5:$D$906=$D234,$M$5:$M$906),1)</f>
        <v>-18.744999999999997</v>
      </c>
      <c r="Z234" s="112" cm="1">
        <f t="array" ref="Z234">_xlfn.QUARTILE.EXC(IF($D$5:$D$906=$D234,$M$5:$M$906),3)</f>
        <v>-2.7</v>
      </c>
      <c r="AA234" s="112">
        <f t="shared" si="87"/>
        <v>16.044999999999998</v>
      </c>
      <c r="AB234" s="112">
        <f t="shared" si="88"/>
        <v>-42.812499999999993</v>
      </c>
      <c r="AC234" s="112">
        <f t="shared" si="89"/>
        <v>21.367499999999996</v>
      </c>
      <c r="AD234" s="112" t="b">
        <f t="shared" si="90"/>
        <v>0</v>
      </c>
      <c r="AE234" s="101">
        <f t="shared" si="81"/>
        <v>1</v>
      </c>
      <c r="AF234" s="101">
        <f t="shared" si="82"/>
        <v>1</v>
      </c>
      <c r="AG234" s="406" cm="1">
        <f t="array" ref="AG234">_xlfn.QUARTILE.EXC(IF($AT$5:$AT$906=$AT234,$L$5:$L$906),1)</f>
        <v>-9.4075000000000006</v>
      </c>
      <c r="AH234" s="406" cm="1">
        <f t="array" ref="AH234">_xlfn.QUARTILE.EXC(IF($AT$5:$AT$906=$AT234,$L$5:$L$906),3)</f>
        <v>1.645</v>
      </c>
      <c r="AI234" s="406">
        <f t="shared" si="91"/>
        <v>11.0525</v>
      </c>
      <c r="AJ234" s="406">
        <f t="shared" si="92"/>
        <v>-25.986249999999998</v>
      </c>
      <c r="AK234" s="406">
        <f t="shared" si="93"/>
        <v>18.223749999999999</v>
      </c>
      <c r="AL234" s="406" t="b">
        <f t="shared" si="94"/>
        <v>0</v>
      </c>
      <c r="AM234" s="406" cm="1">
        <f t="array" ref="AM234">_xlfn.QUARTILE.EXC(IF($AT$5:$AT$906=$AT234,$M$5:$M$906),1)</f>
        <v>-18.744999999999997</v>
      </c>
      <c r="AN234" s="406" cm="1">
        <f t="array" ref="AN234">_xlfn.QUARTILE.EXC(IF($AT$5:$AT$906=$AT234,$M$5:$M$906),3)</f>
        <v>-2.7</v>
      </c>
      <c r="AO234" s="406">
        <f t="shared" si="95"/>
        <v>16.044999999999998</v>
      </c>
      <c r="AP234" s="406">
        <f t="shared" si="96"/>
        <v>-42.812499999999993</v>
      </c>
      <c r="AQ234" s="406">
        <f t="shared" si="97"/>
        <v>21.367499999999996</v>
      </c>
      <c r="AR234" s="406" t="b">
        <f t="shared" si="98"/>
        <v>0</v>
      </c>
      <c r="AS234" s="404" t="str">
        <f>INDEX('Org2567'!$BM:$BM,MATCH(Raw_DATA!A234,'Org2567'!$D:$D,0))</f>
        <v>รพช.F2 P&lt;=30,000</v>
      </c>
      <c r="AT234" s="404">
        <f>INDEX('Org2567'!$BL:$BL,MATCH(Raw_DATA!A234,'Org2567'!$D:$D,0))</f>
        <v>5</v>
      </c>
      <c r="AU234" s="113"/>
      <c r="AV234" s="101">
        <v>153.27000000000001</v>
      </c>
      <c r="AW234" s="101">
        <v>97.82</v>
      </c>
      <c r="AX234" s="101">
        <v>91.44</v>
      </c>
      <c r="AY234" s="101">
        <v>216.42</v>
      </c>
      <c r="AZ234" s="101">
        <v>79.06</v>
      </c>
    </row>
    <row r="235" spans="1:52" x14ac:dyDescent="0.7">
      <c r="A235" s="101" t="s">
        <v>248</v>
      </c>
      <c r="B235" s="101" t="s">
        <v>1608</v>
      </c>
      <c r="C235" s="111" t="str">
        <f>IF(A235="","",INDEX(ID!P:P,MATCH(Raw_DATA!A235,ID!A:A,0)))</f>
        <v>รพช.M2 B&lt;=100</v>
      </c>
      <c r="D235" s="101">
        <f>IF(A235="","",INDEX(ID!M:M,MATCH(Raw_DATA!A235,ID!A:A,0)))</f>
        <v>12</v>
      </c>
      <c r="E235" s="112">
        <v>6.81</v>
      </c>
      <c r="F235" s="112">
        <v>6.5</v>
      </c>
      <c r="G235" s="112">
        <v>5.86</v>
      </c>
      <c r="H235" s="112">
        <v>201630662.75999999</v>
      </c>
      <c r="I235" s="112">
        <v>1501332.28</v>
      </c>
      <c r="J235" s="112">
        <v>17846434.48</v>
      </c>
      <c r="K235" s="112">
        <v>166420220.00999999</v>
      </c>
      <c r="L235" s="112">
        <v>5.8</v>
      </c>
      <c r="M235" s="112">
        <v>0.28000000000000003</v>
      </c>
      <c r="N235" s="112">
        <f t="shared" si="99"/>
        <v>86</v>
      </c>
      <c r="O235" s="112">
        <f t="shared" si="100"/>
        <v>69</v>
      </c>
      <c r="P235" s="112">
        <f t="shared" si="101"/>
        <v>104</v>
      </c>
      <c r="Q235" s="112">
        <f t="shared" si="102"/>
        <v>180</v>
      </c>
      <c r="R235" s="112">
        <f t="shared" si="103"/>
        <v>37</v>
      </c>
      <c r="S235" s="112" cm="1">
        <f t="array" ref="S235">_xlfn.QUARTILE.EXC(IF($D$5:$D$906=$D235,$L$5:$L$906),1)</f>
        <v>-15.01</v>
      </c>
      <c r="T235" s="112" cm="1">
        <f t="array" ref="T235">_xlfn.QUARTILE.EXC(IF($D$5:$D$906=$D235,$L$5:$L$906),3)</f>
        <v>4.4000000000000004</v>
      </c>
      <c r="U235" s="112">
        <f t="shared" si="83"/>
        <v>19.41</v>
      </c>
      <c r="V235" s="112">
        <f t="shared" si="84"/>
        <v>-44.125</v>
      </c>
      <c r="W235" s="112">
        <f t="shared" si="85"/>
        <v>33.515000000000001</v>
      </c>
      <c r="X235" s="112" t="b">
        <f t="shared" si="86"/>
        <v>0</v>
      </c>
      <c r="Y235" s="112" cm="1">
        <f t="array" ref="Y235">_xlfn.QUARTILE.EXC(IF($D$5:$D$906=$D235,$M$5:$M$906),1)</f>
        <v>-15.23</v>
      </c>
      <c r="Z235" s="112" cm="1">
        <f t="array" ref="Z235">_xlfn.QUARTILE.EXC(IF($D$5:$D$906=$D235,$M$5:$M$906),3)</f>
        <v>-0.92</v>
      </c>
      <c r="AA235" s="112">
        <f t="shared" si="87"/>
        <v>14.31</v>
      </c>
      <c r="AB235" s="112">
        <f t="shared" si="88"/>
        <v>-36.695</v>
      </c>
      <c r="AC235" s="112">
        <f t="shared" si="89"/>
        <v>20.544999999999998</v>
      </c>
      <c r="AD235" s="112" t="b">
        <f t="shared" si="90"/>
        <v>0</v>
      </c>
      <c r="AE235" s="101">
        <f t="shared" si="81"/>
        <v>0</v>
      </c>
      <c r="AF235" s="101">
        <f t="shared" si="82"/>
        <v>0</v>
      </c>
      <c r="AG235" s="406" cm="1">
        <f t="array" ref="AG235">_xlfn.QUARTILE.EXC(IF($AT$5:$AT$906=$AT235,$L$5:$L$906),1)</f>
        <v>-15.01</v>
      </c>
      <c r="AH235" s="406" cm="1">
        <f t="array" ref="AH235">_xlfn.QUARTILE.EXC(IF($AT$5:$AT$906=$AT235,$L$5:$L$906),3)</f>
        <v>4.4000000000000004</v>
      </c>
      <c r="AI235" s="406">
        <f t="shared" si="91"/>
        <v>19.41</v>
      </c>
      <c r="AJ235" s="406">
        <f t="shared" si="92"/>
        <v>-44.125</v>
      </c>
      <c r="AK235" s="406">
        <f t="shared" si="93"/>
        <v>33.515000000000001</v>
      </c>
      <c r="AL235" s="406" t="b">
        <f t="shared" si="94"/>
        <v>0</v>
      </c>
      <c r="AM235" s="406" cm="1">
        <f t="array" ref="AM235">_xlfn.QUARTILE.EXC(IF($AT$5:$AT$906=$AT235,$M$5:$M$906),1)</f>
        <v>-15.23</v>
      </c>
      <c r="AN235" s="406" cm="1">
        <f t="array" ref="AN235">_xlfn.QUARTILE.EXC(IF($AT$5:$AT$906=$AT235,$M$5:$M$906),3)</f>
        <v>-0.92</v>
      </c>
      <c r="AO235" s="406">
        <f t="shared" si="95"/>
        <v>14.31</v>
      </c>
      <c r="AP235" s="406">
        <f t="shared" si="96"/>
        <v>-36.695</v>
      </c>
      <c r="AQ235" s="406">
        <f t="shared" si="97"/>
        <v>20.544999999999998</v>
      </c>
      <c r="AR235" s="406" t="b">
        <f t="shared" si="98"/>
        <v>0</v>
      </c>
      <c r="AS235" s="404" t="str">
        <f>INDEX('Org2567'!$BM:$BM,MATCH(Raw_DATA!A235,'Org2567'!$D:$D,0))</f>
        <v>รพช.M2 B&lt;=100</v>
      </c>
      <c r="AT235" s="404">
        <f>INDEX('Org2567'!$BL:$BL,MATCH(Raw_DATA!A235,'Org2567'!$D:$D,0))</f>
        <v>12</v>
      </c>
      <c r="AU235" s="113"/>
      <c r="AV235" s="101">
        <v>85.51</v>
      </c>
      <c r="AW235" s="101">
        <v>69.430000000000007</v>
      </c>
      <c r="AX235" s="101">
        <v>104.25</v>
      </c>
      <c r="AY235" s="101">
        <v>179.64</v>
      </c>
      <c r="AZ235" s="101">
        <v>36.97</v>
      </c>
    </row>
    <row r="236" spans="1:52" x14ac:dyDescent="0.7">
      <c r="A236" s="101" t="s">
        <v>249</v>
      </c>
      <c r="B236" s="101" t="s">
        <v>1611</v>
      </c>
      <c r="C236" s="111" t="str">
        <f>IF(A236="","",INDEX(ID!P:P,MATCH(Raw_DATA!A236,ID!A:A,0)))</f>
        <v>รพช.F1 P&lt;=50,000</v>
      </c>
      <c r="D236" s="101">
        <f>IF(A236="","",INDEX(ID!M:M,MATCH(Raw_DATA!A236,ID!A:A,0)))</f>
        <v>9</v>
      </c>
      <c r="E236" s="112">
        <v>1.51</v>
      </c>
      <c r="F236" s="112">
        <v>1.29</v>
      </c>
      <c r="G236" s="112">
        <v>0.8</v>
      </c>
      <c r="H236" s="112">
        <v>10301676.789999999</v>
      </c>
      <c r="I236" s="112">
        <v>-20643101.600000001</v>
      </c>
      <c r="J236" s="112">
        <v>-13827075.07</v>
      </c>
      <c r="K236" s="112">
        <v>-4169169.54</v>
      </c>
      <c r="L236" s="112">
        <v>-15.76</v>
      </c>
      <c r="M236" s="112">
        <v>-33</v>
      </c>
      <c r="N236" s="112">
        <f t="shared" si="99"/>
        <v>163</v>
      </c>
      <c r="O236" s="112">
        <f t="shared" si="100"/>
        <v>98</v>
      </c>
      <c r="P236" s="112">
        <f t="shared" si="101"/>
        <v>98</v>
      </c>
      <c r="Q236" s="112">
        <f t="shared" si="102"/>
        <v>208</v>
      </c>
      <c r="R236" s="112">
        <f t="shared" si="103"/>
        <v>73</v>
      </c>
      <c r="S236" s="112" cm="1">
        <f t="array" ref="S236">_xlfn.QUARTILE.EXC(IF($D$5:$D$906=$D236,$L$5:$L$906),1)</f>
        <v>-8.26</v>
      </c>
      <c r="T236" s="112" cm="1">
        <f t="array" ref="T236">_xlfn.QUARTILE.EXC(IF($D$5:$D$906=$D236,$L$5:$L$906),3)</f>
        <v>3.2450000000000001</v>
      </c>
      <c r="U236" s="112">
        <f t="shared" si="83"/>
        <v>11.504999999999999</v>
      </c>
      <c r="V236" s="112">
        <f t="shared" si="84"/>
        <v>-25.517499999999998</v>
      </c>
      <c r="W236" s="112">
        <f t="shared" si="85"/>
        <v>20.502500000000001</v>
      </c>
      <c r="X236" s="112" t="b">
        <f t="shared" si="86"/>
        <v>0</v>
      </c>
      <c r="Y236" s="112" cm="1">
        <f t="array" ref="Y236">_xlfn.QUARTILE.EXC(IF($D$5:$D$906=$D236,$M$5:$M$906),1)</f>
        <v>-12.452500000000001</v>
      </c>
      <c r="Z236" s="112" cm="1">
        <f t="array" ref="Z236">_xlfn.QUARTILE.EXC(IF($D$5:$D$906=$D236,$M$5:$M$906),3)</f>
        <v>0.39</v>
      </c>
      <c r="AA236" s="112">
        <f t="shared" si="87"/>
        <v>12.842500000000001</v>
      </c>
      <c r="AB236" s="112">
        <f t="shared" si="88"/>
        <v>-31.716250000000002</v>
      </c>
      <c r="AC236" s="112">
        <f t="shared" si="89"/>
        <v>19.653750000000002</v>
      </c>
      <c r="AD236" s="112" t="b">
        <f t="shared" si="90"/>
        <v>1</v>
      </c>
      <c r="AE236" s="101">
        <f t="shared" si="81"/>
        <v>1</v>
      </c>
      <c r="AF236" s="101">
        <f t="shared" si="82"/>
        <v>1</v>
      </c>
      <c r="AG236" s="406" cm="1">
        <f t="array" ref="AG236">_xlfn.QUARTILE.EXC(IF($AT$5:$AT$906=$AT236,$L$5:$L$906),1)</f>
        <v>-8.26</v>
      </c>
      <c r="AH236" s="406" cm="1">
        <f t="array" ref="AH236">_xlfn.QUARTILE.EXC(IF($AT$5:$AT$906=$AT236,$L$5:$L$906),3)</f>
        <v>3.2450000000000001</v>
      </c>
      <c r="AI236" s="406">
        <f t="shared" si="91"/>
        <v>11.504999999999999</v>
      </c>
      <c r="AJ236" s="406">
        <f t="shared" si="92"/>
        <v>-25.517499999999998</v>
      </c>
      <c r="AK236" s="406">
        <f t="shared" si="93"/>
        <v>20.502500000000001</v>
      </c>
      <c r="AL236" s="406" t="b">
        <f t="shared" si="94"/>
        <v>0</v>
      </c>
      <c r="AM236" s="406" cm="1">
        <f t="array" ref="AM236">_xlfn.QUARTILE.EXC(IF($AT$5:$AT$906=$AT236,$M$5:$M$906),1)</f>
        <v>-12.452500000000001</v>
      </c>
      <c r="AN236" s="406" cm="1">
        <f t="array" ref="AN236">_xlfn.QUARTILE.EXC(IF($AT$5:$AT$906=$AT236,$M$5:$M$906),3)</f>
        <v>0.39</v>
      </c>
      <c r="AO236" s="406">
        <f t="shared" si="95"/>
        <v>12.842500000000001</v>
      </c>
      <c r="AP236" s="406">
        <f t="shared" si="96"/>
        <v>-31.716250000000002</v>
      </c>
      <c r="AQ236" s="406">
        <f t="shared" si="97"/>
        <v>19.653750000000002</v>
      </c>
      <c r="AR236" s="406" t="b">
        <f t="shared" si="98"/>
        <v>1</v>
      </c>
      <c r="AS236" s="404" t="str">
        <f>INDEX('Org2567'!$BM:$BM,MATCH(Raw_DATA!A236,'Org2567'!$D:$D,0))</f>
        <v>รพช.F1 P&lt;=50,000</v>
      </c>
      <c r="AT236" s="404">
        <f>INDEX('Org2567'!$BL:$BL,MATCH(Raw_DATA!A236,'Org2567'!$D:$D,0))</f>
        <v>9</v>
      </c>
      <c r="AU236" s="113"/>
      <c r="AV236" s="101">
        <v>163.19999999999999</v>
      </c>
      <c r="AW236" s="101">
        <v>97.52</v>
      </c>
      <c r="AX236" s="101">
        <v>97.96</v>
      </c>
      <c r="AY236" s="101">
        <v>208.17</v>
      </c>
      <c r="AZ236" s="101">
        <v>72.52</v>
      </c>
    </row>
    <row r="237" spans="1:52" x14ac:dyDescent="0.7">
      <c r="A237" s="101" t="s">
        <v>250</v>
      </c>
      <c r="B237" s="101" t="s">
        <v>1614</v>
      </c>
      <c r="C237" s="111" t="str">
        <f>IF(A237="","",INDEX(ID!P:P,MATCH(Raw_DATA!A237,ID!A:A,0)))</f>
        <v>รพช.F2 P&lt;=30,000</v>
      </c>
      <c r="D237" s="101">
        <f>IF(A237="","",INDEX(ID!M:M,MATCH(Raw_DATA!A237,ID!A:A,0)))</f>
        <v>5</v>
      </c>
      <c r="E237" s="112">
        <v>6.75</v>
      </c>
      <c r="F237" s="112">
        <v>6.49</v>
      </c>
      <c r="G237" s="112">
        <v>5.79</v>
      </c>
      <c r="H237" s="112">
        <v>50225154.5</v>
      </c>
      <c r="I237" s="112">
        <v>-15631272.98</v>
      </c>
      <c r="J237" s="112">
        <v>-12077591.789999999</v>
      </c>
      <c r="K237" s="112">
        <v>41788170.359999999</v>
      </c>
      <c r="L237" s="112">
        <v>-14.16</v>
      </c>
      <c r="M237" s="112">
        <v>-14.67</v>
      </c>
      <c r="N237" s="112">
        <f t="shared" si="99"/>
        <v>48</v>
      </c>
      <c r="O237" s="112">
        <f t="shared" si="100"/>
        <v>53</v>
      </c>
      <c r="P237" s="112">
        <f t="shared" si="101"/>
        <v>57</v>
      </c>
      <c r="Q237" s="112">
        <f t="shared" si="102"/>
        <v>171</v>
      </c>
      <c r="R237" s="112">
        <f t="shared" si="103"/>
        <v>49</v>
      </c>
      <c r="S237" s="112" cm="1">
        <f t="array" ref="S237">_xlfn.QUARTILE.EXC(IF($D$5:$D$906=$D237,$L$5:$L$906),1)</f>
        <v>-9.4075000000000006</v>
      </c>
      <c r="T237" s="112" cm="1">
        <f t="array" ref="T237">_xlfn.QUARTILE.EXC(IF($D$5:$D$906=$D237,$L$5:$L$906),3)</f>
        <v>1.645</v>
      </c>
      <c r="U237" s="112">
        <f t="shared" si="83"/>
        <v>11.0525</v>
      </c>
      <c r="V237" s="112">
        <f t="shared" si="84"/>
        <v>-25.986249999999998</v>
      </c>
      <c r="W237" s="112">
        <f t="shared" si="85"/>
        <v>18.223749999999999</v>
      </c>
      <c r="X237" s="112" t="b">
        <f t="shared" si="86"/>
        <v>0</v>
      </c>
      <c r="Y237" s="112" cm="1">
        <f t="array" ref="Y237">_xlfn.QUARTILE.EXC(IF($D$5:$D$906=$D237,$M$5:$M$906),1)</f>
        <v>-18.744999999999997</v>
      </c>
      <c r="Z237" s="112" cm="1">
        <f t="array" ref="Z237">_xlfn.QUARTILE.EXC(IF($D$5:$D$906=$D237,$M$5:$M$906),3)</f>
        <v>-2.7</v>
      </c>
      <c r="AA237" s="112">
        <f t="shared" si="87"/>
        <v>16.044999999999998</v>
      </c>
      <c r="AB237" s="112">
        <f t="shared" si="88"/>
        <v>-42.812499999999993</v>
      </c>
      <c r="AC237" s="112">
        <f t="shared" si="89"/>
        <v>21.367499999999996</v>
      </c>
      <c r="AD237" s="112" t="b">
        <f t="shared" si="90"/>
        <v>0</v>
      </c>
      <c r="AE237" s="101">
        <f t="shared" si="81"/>
        <v>1</v>
      </c>
      <c r="AF237" s="101">
        <f t="shared" si="82"/>
        <v>1</v>
      </c>
      <c r="AG237" s="406" cm="1">
        <f t="array" ref="AG237">_xlfn.QUARTILE.EXC(IF($AT$5:$AT$906=$AT237,$L$5:$L$906),1)</f>
        <v>-9.4075000000000006</v>
      </c>
      <c r="AH237" s="406" cm="1">
        <f t="array" ref="AH237">_xlfn.QUARTILE.EXC(IF($AT$5:$AT$906=$AT237,$L$5:$L$906),3)</f>
        <v>1.645</v>
      </c>
      <c r="AI237" s="406">
        <f t="shared" si="91"/>
        <v>11.0525</v>
      </c>
      <c r="AJ237" s="406">
        <f t="shared" si="92"/>
        <v>-25.986249999999998</v>
      </c>
      <c r="AK237" s="406">
        <f t="shared" si="93"/>
        <v>18.223749999999999</v>
      </c>
      <c r="AL237" s="406" t="b">
        <f t="shared" si="94"/>
        <v>0</v>
      </c>
      <c r="AM237" s="406" cm="1">
        <f t="array" ref="AM237">_xlfn.QUARTILE.EXC(IF($AT$5:$AT$906=$AT237,$M$5:$M$906),1)</f>
        <v>-18.744999999999997</v>
      </c>
      <c r="AN237" s="406" cm="1">
        <f t="array" ref="AN237">_xlfn.QUARTILE.EXC(IF($AT$5:$AT$906=$AT237,$M$5:$M$906),3)</f>
        <v>-2.7</v>
      </c>
      <c r="AO237" s="406">
        <f t="shared" si="95"/>
        <v>16.044999999999998</v>
      </c>
      <c r="AP237" s="406">
        <f t="shared" si="96"/>
        <v>-42.812499999999993</v>
      </c>
      <c r="AQ237" s="406">
        <f t="shared" si="97"/>
        <v>21.367499999999996</v>
      </c>
      <c r="AR237" s="406" t="b">
        <f t="shared" si="98"/>
        <v>0</v>
      </c>
      <c r="AS237" s="404" t="str">
        <f>INDEX('Org2567'!$BM:$BM,MATCH(Raw_DATA!A237,'Org2567'!$D:$D,0))</f>
        <v>รพช.F2 P&lt;=30,000</v>
      </c>
      <c r="AT237" s="404">
        <f>INDEX('Org2567'!$BL:$BL,MATCH(Raw_DATA!A237,'Org2567'!$D:$D,0))</f>
        <v>5</v>
      </c>
      <c r="AU237" s="113"/>
      <c r="AV237" s="101">
        <v>47.87</v>
      </c>
      <c r="AW237" s="101">
        <v>53.42</v>
      </c>
      <c r="AX237" s="101">
        <v>56.89</v>
      </c>
      <c r="AY237" s="101">
        <v>171.08</v>
      </c>
      <c r="AZ237" s="101">
        <v>49.08</v>
      </c>
    </row>
    <row r="238" spans="1:52" x14ac:dyDescent="0.7">
      <c r="A238" s="101" t="s">
        <v>251</v>
      </c>
      <c r="B238" s="101" t="s">
        <v>1617</v>
      </c>
      <c r="C238" s="111" t="str">
        <f>IF(A238="","",INDEX(ID!P:P,MATCH(Raw_DATA!A238,ID!A:A,0)))</f>
        <v>รพช.F2 P&lt;=30,000</v>
      </c>
      <c r="D238" s="101">
        <f>IF(A238="","",INDEX(ID!M:M,MATCH(Raw_DATA!A238,ID!A:A,0)))</f>
        <v>5</v>
      </c>
      <c r="E238" s="112">
        <v>4.8899999999999997</v>
      </c>
      <c r="F238" s="112">
        <v>4.59</v>
      </c>
      <c r="G238" s="112">
        <v>3.4</v>
      </c>
      <c r="H238" s="112">
        <v>43912780.299999997</v>
      </c>
      <c r="I238" s="112">
        <v>-11021183.050000001</v>
      </c>
      <c r="J238" s="112">
        <v>-7493180.6799999997</v>
      </c>
      <c r="K238" s="112">
        <v>27109240.109999999</v>
      </c>
      <c r="L238" s="112">
        <v>-7.9</v>
      </c>
      <c r="M238" s="112">
        <v>-13.08</v>
      </c>
      <c r="N238" s="112">
        <f t="shared" si="99"/>
        <v>120</v>
      </c>
      <c r="O238" s="112">
        <f t="shared" si="100"/>
        <v>90</v>
      </c>
      <c r="P238" s="112">
        <f t="shared" si="101"/>
        <v>92</v>
      </c>
      <c r="Q238" s="112">
        <f t="shared" si="102"/>
        <v>365</v>
      </c>
      <c r="R238" s="112">
        <f t="shared" si="103"/>
        <v>49</v>
      </c>
      <c r="S238" s="112" cm="1">
        <f t="array" ref="S238">_xlfn.QUARTILE.EXC(IF($D$5:$D$906=$D238,$L$5:$L$906),1)</f>
        <v>-9.4075000000000006</v>
      </c>
      <c r="T238" s="112" cm="1">
        <f t="array" ref="T238">_xlfn.QUARTILE.EXC(IF($D$5:$D$906=$D238,$L$5:$L$906),3)</f>
        <v>1.645</v>
      </c>
      <c r="U238" s="112">
        <f t="shared" si="83"/>
        <v>11.0525</v>
      </c>
      <c r="V238" s="112">
        <f t="shared" si="84"/>
        <v>-25.986249999999998</v>
      </c>
      <c r="W238" s="112">
        <f t="shared" si="85"/>
        <v>18.223749999999999</v>
      </c>
      <c r="X238" s="112" t="b">
        <f t="shared" si="86"/>
        <v>0</v>
      </c>
      <c r="Y238" s="112" cm="1">
        <f t="array" ref="Y238">_xlfn.QUARTILE.EXC(IF($D$5:$D$906=$D238,$M$5:$M$906),1)</f>
        <v>-18.744999999999997</v>
      </c>
      <c r="Z238" s="112" cm="1">
        <f t="array" ref="Z238">_xlfn.QUARTILE.EXC(IF($D$5:$D$906=$D238,$M$5:$M$906),3)</f>
        <v>-2.7</v>
      </c>
      <c r="AA238" s="112">
        <f t="shared" si="87"/>
        <v>16.044999999999998</v>
      </c>
      <c r="AB238" s="112">
        <f t="shared" si="88"/>
        <v>-42.812499999999993</v>
      </c>
      <c r="AC238" s="112">
        <f t="shared" si="89"/>
        <v>21.367499999999996</v>
      </c>
      <c r="AD238" s="112" t="b">
        <f t="shared" si="90"/>
        <v>0</v>
      </c>
      <c r="AE238" s="101">
        <f t="shared" si="81"/>
        <v>1</v>
      </c>
      <c r="AF238" s="101">
        <f t="shared" si="82"/>
        <v>1</v>
      </c>
      <c r="AG238" s="406" cm="1">
        <f t="array" ref="AG238">_xlfn.QUARTILE.EXC(IF($AT$5:$AT$906=$AT238,$L$5:$L$906),1)</f>
        <v>-9.4075000000000006</v>
      </c>
      <c r="AH238" s="406" cm="1">
        <f t="array" ref="AH238">_xlfn.QUARTILE.EXC(IF($AT$5:$AT$906=$AT238,$L$5:$L$906),3)</f>
        <v>1.645</v>
      </c>
      <c r="AI238" s="406">
        <f t="shared" si="91"/>
        <v>11.0525</v>
      </c>
      <c r="AJ238" s="406">
        <f t="shared" si="92"/>
        <v>-25.986249999999998</v>
      </c>
      <c r="AK238" s="406">
        <f t="shared" si="93"/>
        <v>18.223749999999999</v>
      </c>
      <c r="AL238" s="406" t="b">
        <f t="shared" si="94"/>
        <v>0</v>
      </c>
      <c r="AM238" s="406" cm="1">
        <f t="array" ref="AM238">_xlfn.QUARTILE.EXC(IF($AT$5:$AT$906=$AT238,$M$5:$M$906),1)</f>
        <v>-18.744999999999997</v>
      </c>
      <c r="AN238" s="406" cm="1">
        <f t="array" ref="AN238">_xlfn.QUARTILE.EXC(IF($AT$5:$AT$906=$AT238,$M$5:$M$906),3)</f>
        <v>-2.7</v>
      </c>
      <c r="AO238" s="406">
        <f t="shared" si="95"/>
        <v>16.044999999999998</v>
      </c>
      <c r="AP238" s="406">
        <f t="shared" si="96"/>
        <v>-42.812499999999993</v>
      </c>
      <c r="AQ238" s="406">
        <f t="shared" si="97"/>
        <v>21.367499999999996</v>
      </c>
      <c r="AR238" s="406" t="b">
        <f t="shared" si="98"/>
        <v>0</v>
      </c>
      <c r="AS238" s="404" t="str">
        <f>INDEX('Org2567'!$BM:$BM,MATCH(Raw_DATA!A238,'Org2567'!$D:$D,0))</f>
        <v>รพช.F2 P&lt;=30,000</v>
      </c>
      <c r="AT238" s="404">
        <f>INDEX('Org2567'!$BL:$BL,MATCH(Raw_DATA!A238,'Org2567'!$D:$D,0))</f>
        <v>5</v>
      </c>
      <c r="AU238" s="113"/>
      <c r="AV238" s="101">
        <v>120.33</v>
      </c>
      <c r="AW238" s="101">
        <v>89.9</v>
      </c>
      <c r="AX238" s="101">
        <v>92.18</v>
      </c>
      <c r="AY238" s="101">
        <v>364.94</v>
      </c>
      <c r="AZ238" s="101">
        <v>49.16</v>
      </c>
    </row>
    <row r="239" spans="1:52" x14ac:dyDescent="0.7">
      <c r="A239" s="101" t="s">
        <v>252</v>
      </c>
      <c r="B239" s="101" t="s">
        <v>1620</v>
      </c>
      <c r="C239" s="111" t="str">
        <f>IF(A239="","",INDEX(ID!P:P,MATCH(Raw_DATA!A239,ID!A:A,0)))</f>
        <v>รพช.F2 P&lt;=30,000</v>
      </c>
      <c r="D239" s="101">
        <f>IF(A239="","",INDEX(ID!M:M,MATCH(Raw_DATA!A239,ID!A:A,0)))</f>
        <v>5</v>
      </c>
      <c r="E239" s="112">
        <v>4.29</v>
      </c>
      <c r="F239" s="112">
        <v>3.92</v>
      </c>
      <c r="G239" s="112">
        <v>3.15</v>
      </c>
      <c r="H239" s="112">
        <v>42144526.090000004</v>
      </c>
      <c r="I239" s="112">
        <v>-12961457.210000001</v>
      </c>
      <c r="J239" s="112">
        <v>-9412833.4800000004</v>
      </c>
      <c r="K239" s="112">
        <v>27506764.989999998</v>
      </c>
      <c r="L239" s="112">
        <v>-9.4600000000000009</v>
      </c>
      <c r="M239" s="112">
        <v>-11.77</v>
      </c>
      <c r="N239" s="112">
        <f t="shared" si="99"/>
        <v>172</v>
      </c>
      <c r="O239" s="112">
        <f t="shared" si="100"/>
        <v>84</v>
      </c>
      <c r="P239" s="112">
        <f t="shared" si="101"/>
        <v>95</v>
      </c>
      <c r="Q239" s="112">
        <f t="shared" si="102"/>
        <v>160</v>
      </c>
      <c r="R239" s="112">
        <f t="shared" si="103"/>
        <v>98</v>
      </c>
      <c r="S239" s="112" cm="1">
        <f t="array" ref="S239">_xlfn.QUARTILE.EXC(IF($D$5:$D$906=$D239,$L$5:$L$906),1)</f>
        <v>-9.4075000000000006</v>
      </c>
      <c r="T239" s="112" cm="1">
        <f t="array" ref="T239">_xlfn.QUARTILE.EXC(IF($D$5:$D$906=$D239,$L$5:$L$906),3)</f>
        <v>1.645</v>
      </c>
      <c r="U239" s="112">
        <f t="shared" si="83"/>
        <v>11.0525</v>
      </c>
      <c r="V239" s="112">
        <f t="shared" si="84"/>
        <v>-25.986249999999998</v>
      </c>
      <c r="W239" s="112">
        <f t="shared" si="85"/>
        <v>18.223749999999999</v>
      </c>
      <c r="X239" s="112" t="b">
        <f t="shared" si="86"/>
        <v>0</v>
      </c>
      <c r="Y239" s="112" cm="1">
        <f t="array" ref="Y239">_xlfn.QUARTILE.EXC(IF($D$5:$D$906=$D239,$M$5:$M$906),1)</f>
        <v>-18.744999999999997</v>
      </c>
      <c r="Z239" s="112" cm="1">
        <f t="array" ref="Z239">_xlfn.QUARTILE.EXC(IF($D$5:$D$906=$D239,$M$5:$M$906),3)</f>
        <v>-2.7</v>
      </c>
      <c r="AA239" s="112">
        <f t="shared" si="87"/>
        <v>16.044999999999998</v>
      </c>
      <c r="AB239" s="112">
        <f t="shared" si="88"/>
        <v>-42.812499999999993</v>
      </c>
      <c r="AC239" s="112">
        <f t="shared" si="89"/>
        <v>21.367499999999996</v>
      </c>
      <c r="AD239" s="112" t="b">
        <f t="shared" si="90"/>
        <v>0</v>
      </c>
      <c r="AE239" s="101">
        <f t="shared" si="81"/>
        <v>1</v>
      </c>
      <c r="AF239" s="101">
        <f t="shared" si="82"/>
        <v>1</v>
      </c>
      <c r="AG239" s="406" cm="1">
        <f t="array" ref="AG239">_xlfn.QUARTILE.EXC(IF($AT$5:$AT$906=$AT239,$L$5:$L$906),1)</f>
        <v>-9.4075000000000006</v>
      </c>
      <c r="AH239" s="406" cm="1">
        <f t="array" ref="AH239">_xlfn.QUARTILE.EXC(IF($AT$5:$AT$906=$AT239,$L$5:$L$906),3)</f>
        <v>1.645</v>
      </c>
      <c r="AI239" s="406">
        <f t="shared" si="91"/>
        <v>11.0525</v>
      </c>
      <c r="AJ239" s="406">
        <f t="shared" si="92"/>
        <v>-25.986249999999998</v>
      </c>
      <c r="AK239" s="406">
        <f t="shared" si="93"/>
        <v>18.223749999999999</v>
      </c>
      <c r="AL239" s="406" t="b">
        <f t="shared" si="94"/>
        <v>0</v>
      </c>
      <c r="AM239" s="406" cm="1">
        <f t="array" ref="AM239">_xlfn.QUARTILE.EXC(IF($AT$5:$AT$906=$AT239,$M$5:$M$906),1)</f>
        <v>-18.744999999999997</v>
      </c>
      <c r="AN239" s="406" cm="1">
        <f t="array" ref="AN239">_xlfn.QUARTILE.EXC(IF($AT$5:$AT$906=$AT239,$M$5:$M$906),3)</f>
        <v>-2.7</v>
      </c>
      <c r="AO239" s="406">
        <f t="shared" si="95"/>
        <v>16.044999999999998</v>
      </c>
      <c r="AP239" s="406">
        <f t="shared" si="96"/>
        <v>-42.812499999999993</v>
      </c>
      <c r="AQ239" s="406">
        <f t="shared" si="97"/>
        <v>21.367499999999996</v>
      </c>
      <c r="AR239" s="406" t="b">
        <f t="shared" si="98"/>
        <v>0</v>
      </c>
      <c r="AS239" s="404" t="str">
        <f>INDEX('Org2567'!$BM:$BM,MATCH(Raw_DATA!A239,'Org2567'!$D:$D,0))</f>
        <v>รพช.F2 P&lt;=30,000</v>
      </c>
      <c r="AT239" s="404">
        <f>INDEX('Org2567'!$BL:$BL,MATCH(Raw_DATA!A239,'Org2567'!$D:$D,0))</f>
        <v>5</v>
      </c>
      <c r="AU239" s="113"/>
      <c r="AV239" s="101">
        <v>171.97</v>
      </c>
      <c r="AW239" s="101">
        <v>84.13</v>
      </c>
      <c r="AX239" s="101">
        <v>95.42</v>
      </c>
      <c r="AY239" s="101">
        <v>159.78</v>
      </c>
      <c r="AZ239" s="101">
        <v>98.32</v>
      </c>
    </row>
    <row r="240" spans="1:52" x14ac:dyDescent="0.7">
      <c r="A240" s="101" t="s">
        <v>253</v>
      </c>
      <c r="B240" s="101" t="s">
        <v>1623</v>
      </c>
      <c r="C240" s="111" t="str">
        <f>IF(A240="","",INDEX(ID!P:P,MATCH(Raw_DATA!A240,ID!A:A,0)))</f>
        <v>รพช.F1 P&lt;=50,000</v>
      </c>
      <c r="D240" s="101">
        <f>IF(A240="","",INDEX(ID!M:M,MATCH(Raw_DATA!A240,ID!A:A,0)))</f>
        <v>9</v>
      </c>
      <c r="E240" s="112">
        <v>5.7</v>
      </c>
      <c r="F240" s="112">
        <v>5.25</v>
      </c>
      <c r="G240" s="112">
        <v>4.1399999999999997</v>
      </c>
      <c r="H240" s="112">
        <v>76505742.760000005</v>
      </c>
      <c r="I240" s="112">
        <v>-29131946.030000001</v>
      </c>
      <c r="J240" s="112">
        <v>-5614390.46</v>
      </c>
      <c r="K240" s="112">
        <v>51145650.030000001</v>
      </c>
      <c r="L240" s="112">
        <v>-3.44</v>
      </c>
      <c r="M240" s="112">
        <v>-8.39</v>
      </c>
      <c r="N240" s="112">
        <f t="shared" si="99"/>
        <v>37</v>
      </c>
      <c r="O240" s="112">
        <f t="shared" si="100"/>
        <v>64</v>
      </c>
      <c r="P240" s="112">
        <f t="shared" si="101"/>
        <v>65</v>
      </c>
      <c r="Q240" s="112">
        <f t="shared" si="102"/>
        <v>99</v>
      </c>
      <c r="R240" s="112">
        <f t="shared" si="103"/>
        <v>54</v>
      </c>
      <c r="S240" s="112" cm="1">
        <f t="array" ref="S240">_xlfn.QUARTILE.EXC(IF($D$5:$D$906=$D240,$L$5:$L$906),1)</f>
        <v>-8.26</v>
      </c>
      <c r="T240" s="112" cm="1">
        <f t="array" ref="T240">_xlfn.QUARTILE.EXC(IF($D$5:$D$906=$D240,$L$5:$L$906),3)</f>
        <v>3.2450000000000001</v>
      </c>
      <c r="U240" s="112">
        <f t="shared" si="83"/>
        <v>11.504999999999999</v>
      </c>
      <c r="V240" s="112">
        <f t="shared" si="84"/>
        <v>-25.517499999999998</v>
      </c>
      <c r="W240" s="112">
        <f t="shared" si="85"/>
        <v>20.502500000000001</v>
      </c>
      <c r="X240" s="112" t="b">
        <f t="shared" si="86"/>
        <v>0</v>
      </c>
      <c r="Y240" s="112" cm="1">
        <f t="array" ref="Y240">_xlfn.QUARTILE.EXC(IF($D$5:$D$906=$D240,$M$5:$M$906),1)</f>
        <v>-12.452500000000001</v>
      </c>
      <c r="Z240" s="112" cm="1">
        <f t="array" ref="Z240">_xlfn.QUARTILE.EXC(IF($D$5:$D$906=$D240,$M$5:$M$906),3)</f>
        <v>0.39</v>
      </c>
      <c r="AA240" s="112">
        <f t="shared" si="87"/>
        <v>12.842500000000001</v>
      </c>
      <c r="AB240" s="112">
        <f t="shared" si="88"/>
        <v>-31.716250000000002</v>
      </c>
      <c r="AC240" s="112">
        <f t="shared" si="89"/>
        <v>19.653750000000002</v>
      </c>
      <c r="AD240" s="112" t="b">
        <f t="shared" si="90"/>
        <v>0</v>
      </c>
      <c r="AE240" s="101">
        <f t="shared" si="81"/>
        <v>1</v>
      </c>
      <c r="AF240" s="101">
        <f t="shared" si="82"/>
        <v>1</v>
      </c>
      <c r="AG240" s="406" cm="1">
        <f t="array" ref="AG240">_xlfn.QUARTILE.EXC(IF($AT$5:$AT$906=$AT240,$L$5:$L$906),1)</f>
        <v>-8.26</v>
      </c>
      <c r="AH240" s="406" cm="1">
        <f t="array" ref="AH240">_xlfn.QUARTILE.EXC(IF($AT$5:$AT$906=$AT240,$L$5:$L$906),3)</f>
        <v>3.2450000000000001</v>
      </c>
      <c r="AI240" s="406">
        <f t="shared" si="91"/>
        <v>11.504999999999999</v>
      </c>
      <c r="AJ240" s="406">
        <f t="shared" si="92"/>
        <v>-25.517499999999998</v>
      </c>
      <c r="AK240" s="406">
        <f t="shared" si="93"/>
        <v>20.502500000000001</v>
      </c>
      <c r="AL240" s="406" t="b">
        <f t="shared" si="94"/>
        <v>0</v>
      </c>
      <c r="AM240" s="406" cm="1">
        <f t="array" ref="AM240">_xlfn.QUARTILE.EXC(IF($AT$5:$AT$906=$AT240,$M$5:$M$906),1)</f>
        <v>-12.452500000000001</v>
      </c>
      <c r="AN240" s="406" cm="1">
        <f t="array" ref="AN240">_xlfn.QUARTILE.EXC(IF($AT$5:$AT$906=$AT240,$M$5:$M$906),3)</f>
        <v>0.39</v>
      </c>
      <c r="AO240" s="406">
        <f t="shared" si="95"/>
        <v>12.842500000000001</v>
      </c>
      <c r="AP240" s="406">
        <f t="shared" si="96"/>
        <v>-31.716250000000002</v>
      </c>
      <c r="AQ240" s="406">
        <f t="shared" si="97"/>
        <v>19.653750000000002</v>
      </c>
      <c r="AR240" s="406" t="b">
        <f t="shared" si="98"/>
        <v>0</v>
      </c>
      <c r="AS240" s="404" t="str">
        <f>INDEX('Org2567'!$BM:$BM,MATCH(Raw_DATA!A240,'Org2567'!$D:$D,0))</f>
        <v>รพช.F1 P&lt;=50,000</v>
      </c>
      <c r="AT240" s="404">
        <f>INDEX('Org2567'!$BL:$BL,MATCH(Raw_DATA!A240,'Org2567'!$D:$D,0))</f>
        <v>9</v>
      </c>
      <c r="AU240" s="113"/>
      <c r="AV240" s="101">
        <v>37.19</v>
      </c>
      <c r="AW240" s="101">
        <v>64.09</v>
      </c>
      <c r="AX240" s="101">
        <v>64.52</v>
      </c>
      <c r="AY240" s="101">
        <v>99.31</v>
      </c>
      <c r="AZ240" s="101">
        <v>53.89</v>
      </c>
    </row>
    <row r="241" spans="1:52" x14ac:dyDescent="0.7">
      <c r="A241" s="101" t="s">
        <v>254</v>
      </c>
      <c r="B241" s="101" t="s">
        <v>1626</v>
      </c>
      <c r="C241" s="111" t="str">
        <f>IF(A241="","",INDEX(ID!P:P,MATCH(Raw_DATA!A241,ID!A:A,0)))</f>
        <v>รพช.F3 P&lt;=15,000</v>
      </c>
      <c r="D241" s="101">
        <f>IF(A241="","",INDEX(ID!M:M,MATCH(Raw_DATA!A241,ID!A:A,0)))</f>
        <v>2</v>
      </c>
      <c r="E241" s="112">
        <v>1.79</v>
      </c>
      <c r="F241" s="112">
        <v>1.6</v>
      </c>
      <c r="G241" s="112">
        <v>1.22</v>
      </c>
      <c r="H241" s="112">
        <v>4982104.05</v>
      </c>
      <c r="I241" s="112">
        <v>-8218287.4400000004</v>
      </c>
      <c r="J241" s="112">
        <v>-5070914.21</v>
      </c>
      <c r="K241" s="112">
        <v>1411710.84</v>
      </c>
      <c r="L241" s="112">
        <v>-11.75</v>
      </c>
      <c r="M241" s="112">
        <v>-21.77</v>
      </c>
      <c r="N241" s="112">
        <f t="shared" si="99"/>
        <v>155</v>
      </c>
      <c r="O241" s="112">
        <f t="shared" si="100"/>
        <v>41</v>
      </c>
      <c r="P241" s="112">
        <f t="shared" si="101"/>
        <v>99</v>
      </c>
      <c r="Q241" s="112">
        <f t="shared" si="102"/>
        <v>199</v>
      </c>
      <c r="R241" s="112">
        <f t="shared" si="103"/>
        <v>54</v>
      </c>
      <c r="S241" s="112" cm="1">
        <f t="array" ref="S241">_xlfn.QUARTILE.EXC(IF($D$5:$D$906=$D241,$L$5:$L$906),1)</f>
        <v>-5.3650000000000002</v>
      </c>
      <c r="T241" s="112" cm="1">
        <f t="array" ref="T241">_xlfn.QUARTILE.EXC(IF($D$5:$D$906=$D241,$L$5:$L$906),3)</f>
        <v>10.815000000000001</v>
      </c>
      <c r="U241" s="112">
        <f t="shared" si="83"/>
        <v>16.18</v>
      </c>
      <c r="V241" s="112">
        <f t="shared" si="84"/>
        <v>-29.634999999999998</v>
      </c>
      <c r="W241" s="112">
        <f t="shared" si="85"/>
        <v>35.085000000000001</v>
      </c>
      <c r="X241" s="112" t="b">
        <f t="shared" si="86"/>
        <v>0</v>
      </c>
      <c r="Y241" s="112" cm="1">
        <f t="array" ref="Y241">_xlfn.QUARTILE.EXC(IF($D$5:$D$906=$D241,$M$5:$M$906),1)</f>
        <v>-14.08</v>
      </c>
      <c r="Z241" s="112" cm="1">
        <f t="array" ref="Z241">_xlfn.QUARTILE.EXC(IF($D$5:$D$906=$D241,$M$5:$M$906),3)</f>
        <v>0.78999999999999981</v>
      </c>
      <c r="AA241" s="112">
        <f t="shared" si="87"/>
        <v>14.87</v>
      </c>
      <c r="AB241" s="112">
        <f t="shared" si="88"/>
        <v>-36.384999999999998</v>
      </c>
      <c r="AC241" s="112">
        <f t="shared" si="89"/>
        <v>23.094999999999999</v>
      </c>
      <c r="AD241" s="112" t="b">
        <f t="shared" si="90"/>
        <v>0</v>
      </c>
      <c r="AE241" s="101">
        <f t="shared" si="81"/>
        <v>1</v>
      </c>
      <c r="AF241" s="101">
        <f t="shared" si="82"/>
        <v>1</v>
      </c>
      <c r="AG241" s="406" cm="1">
        <f t="array" ref="AG241">_xlfn.QUARTILE.EXC(IF($AT$5:$AT$906=$AT241,$L$5:$L$906),1)</f>
        <v>-5.3650000000000002</v>
      </c>
      <c r="AH241" s="406" cm="1">
        <f t="array" ref="AH241">_xlfn.QUARTILE.EXC(IF($AT$5:$AT$906=$AT241,$L$5:$L$906),3)</f>
        <v>10.815000000000001</v>
      </c>
      <c r="AI241" s="406">
        <f t="shared" si="91"/>
        <v>16.18</v>
      </c>
      <c r="AJ241" s="406">
        <f t="shared" si="92"/>
        <v>-29.634999999999998</v>
      </c>
      <c r="AK241" s="406">
        <f t="shared" si="93"/>
        <v>35.085000000000001</v>
      </c>
      <c r="AL241" s="406" t="b">
        <f t="shared" si="94"/>
        <v>0</v>
      </c>
      <c r="AM241" s="406" cm="1">
        <f t="array" ref="AM241">_xlfn.QUARTILE.EXC(IF($AT$5:$AT$906=$AT241,$M$5:$M$906),1)</f>
        <v>-14.08</v>
      </c>
      <c r="AN241" s="406" cm="1">
        <f t="array" ref="AN241">_xlfn.QUARTILE.EXC(IF($AT$5:$AT$906=$AT241,$M$5:$M$906),3)</f>
        <v>0.78999999999999981</v>
      </c>
      <c r="AO241" s="406">
        <f t="shared" si="95"/>
        <v>14.87</v>
      </c>
      <c r="AP241" s="406">
        <f t="shared" si="96"/>
        <v>-36.384999999999998</v>
      </c>
      <c r="AQ241" s="406">
        <f t="shared" si="97"/>
        <v>23.094999999999999</v>
      </c>
      <c r="AR241" s="406" t="b">
        <f t="shared" si="98"/>
        <v>0</v>
      </c>
      <c r="AS241" s="404" t="str">
        <f>INDEX('Org2567'!$BM:$BM,MATCH(Raw_DATA!A241,'Org2567'!$D:$D,0))</f>
        <v>รพช.F3 P&lt;=15,000</v>
      </c>
      <c r="AT241" s="404">
        <f>INDEX('Org2567'!$BL:$BL,MATCH(Raw_DATA!A241,'Org2567'!$D:$D,0))</f>
        <v>2</v>
      </c>
      <c r="AU241" s="113"/>
      <c r="AV241" s="101">
        <v>154.61000000000001</v>
      </c>
      <c r="AW241" s="101">
        <v>40.5</v>
      </c>
      <c r="AX241" s="101">
        <v>99.13</v>
      </c>
      <c r="AY241" s="101">
        <v>199.09</v>
      </c>
      <c r="AZ241" s="101">
        <v>53.53</v>
      </c>
    </row>
    <row r="242" spans="1:52" x14ac:dyDescent="0.7">
      <c r="A242" s="101" t="s">
        <v>255</v>
      </c>
      <c r="B242" s="101" t="s">
        <v>1629</v>
      </c>
      <c r="C242" s="111" t="str">
        <f>IF(A242="","",INDEX(ID!P:P,MATCH(Raw_DATA!A242,ID!A:A,0)))</f>
        <v>รพช.F2 P30,000-60,000</v>
      </c>
      <c r="D242" s="101">
        <f>IF(A242="","",INDEX(ID!M:M,MATCH(Raw_DATA!A242,ID!A:A,0)))</f>
        <v>6</v>
      </c>
      <c r="E242" s="112">
        <v>13.04</v>
      </c>
      <c r="F242" s="112">
        <v>12.84</v>
      </c>
      <c r="G242" s="112">
        <v>9.73</v>
      </c>
      <c r="H242" s="112">
        <v>155013932.05000001</v>
      </c>
      <c r="I242" s="112">
        <v>-18280243.850000001</v>
      </c>
      <c r="J242" s="112">
        <v>-12703672.18</v>
      </c>
      <c r="K242" s="112">
        <v>112420473.47</v>
      </c>
      <c r="L242" s="112">
        <v>-10.4</v>
      </c>
      <c r="M242" s="112">
        <v>-7.66</v>
      </c>
      <c r="N242" s="112">
        <f t="shared" si="99"/>
        <v>139</v>
      </c>
      <c r="O242" s="112">
        <f t="shared" si="100"/>
        <v>66</v>
      </c>
      <c r="P242" s="112">
        <f t="shared" si="101"/>
        <v>82</v>
      </c>
      <c r="Q242" s="112">
        <f t="shared" si="102"/>
        <v>86</v>
      </c>
      <c r="R242" s="112">
        <f t="shared" si="103"/>
        <v>43</v>
      </c>
      <c r="S242" s="112" cm="1">
        <f t="array" ref="S242">_xlfn.QUARTILE.EXC(IF($D$5:$D$906=$D242,$L$5:$L$906),1)</f>
        <v>-10.317499999999999</v>
      </c>
      <c r="T242" s="112" cm="1">
        <f t="array" ref="T242">_xlfn.QUARTILE.EXC(IF($D$5:$D$906=$D242,$L$5:$L$906),3)</f>
        <v>1.0349999999999999</v>
      </c>
      <c r="U242" s="112">
        <f t="shared" si="83"/>
        <v>11.352499999999999</v>
      </c>
      <c r="V242" s="112">
        <f t="shared" si="84"/>
        <v>-27.346249999999998</v>
      </c>
      <c r="W242" s="112">
        <f t="shared" si="85"/>
        <v>18.063749999999999</v>
      </c>
      <c r="X242" s="112" t="b">
        <f t="shared" si="86"/>
        <v>0</v>
      </c>
      <c r="Y242" s="112" cm="1">
        <f t="array" ref="Y242">_xlfn.QUARTILE.EXC(IF($D$5:$D$906=$D242,$M$5:$M$906),1)</f>
        <v>-15.98</v>
      </c>
      <c r="Z242" s="112" cm="1">
        <f t="array" ref="Z242">_xlfn.QUARTILE.EXC(IF($D$5:$D$906=$D242,$M$5:$M$906),3)</f>
        <v>-2.4</v>
      </c>
      <c r="AA242" s="112">
        <f t="shared" si="87"/>
        <v>13.58</v>
      </c>
      <c r="AB242" s="112">
        <f t="shared" si="88"/>
        <v>-36.35</v>
      </c>
      <c r="AC242" s="112">
        <f t="shared" si="89"/>
        <v>17.970000000000002</v>
      </c>
      <c r="AD242" s="112" t="b">
        <f t="shared" si="90"/>
        <v>0</v>
      </c>
      <c r="AE242" s="101">
        <f t="shared" si="81"/>
        <v>1</v>
      </c>
      <c r="AF242" s="101">
        <f t="shared" si="82"/>
        <v>1</v>
      </c>
      <c r="AG242" s="406" cm="1">
        <f t="array" ref="AG242">_xlfn.QUARTILE.EXC(IF($AT$5:$AT$906=$AT242,$L$5:$L$906),1)</f>
        <v>-9.3850000000000016</v>
      </c>
      <c r="AH242" s="406" cm="1">
        <f t="array" ref="AH242">_xlfn.QUARTILE.EXC(IF($AT$5:$AT$906=$AT242,$L$5:$L$906),3)</f>
        <v>1.2250000000000001</v>
      </c>
      <c r="AI242" s="406">
        <f t="shared" si="91"/>
        <v>10.610000000000001</v>
      </c>
      <c r="AJ242" s="406">
        <f t="shared" si="92"/>
        <v>-25.300000000000004</v>
      </c>
      <c r="AK242" s="406">
        <f t="shared" si="93"/>
        <v>17.140000000000004</v>
      </c>
      <c r="AL242" s="406" t="b">
        <f t="shared" si="94"/>
        <v>0</v>
      </c>
      <c r="AM242" s="406" cm="1">
        <f t="array" ref="AM242">_xlfn.QUARTILE.EXC(IF($AT$5:$AT$906=$AT242,$M$5:$M$906),1)</f>
        <v>-15.515000000000001</v>
      </c>
      <c r="AN242" s="406" cm="1">
        <f t="array" ref="AN242">_xlfn.QUARTILE.EXC(IF($AT$5:$AT$906=$AT242,$M$5:$M$906),3)</f>
        <v>-2.2599999999999998</v>
      </c>
      <c r="AO242" s="406">
        <f t="shared" si="95"/>
        <v>13.255000000000001</v>
      </c>
      <c r="AP242" s="406">
        <f t="shared" si="96"/>
        <v>-35.397500000000001</v>
      </c>
      <c r="AQ242" s="406">
        <f t="shared" si="97"/>
        <v>17.622500000000002</v>
      </c>
      <c r="AR242" s="406" t="b">
        <f t="shared" si="98"/>
        <v>0</v>
      </c>
      <c r="AS242" s="404" t="str">
        <f>INDEX('Org2567'!$BM:$BM,MATCH(Raw_DATA!A242,'Org2567'!$D:$D,0))</f>
        <v>รพช.F2 P30,000-60,000</v>
      </c>
      <c r="AT242" s="404">
        <f>INDEX('Org2567'!$BL:$BL,MATCH(Raw_DATA!A242,'Org2567'!$D:$D,0))</f>
        <v>6</v>
      </c>
      <c r="AU242" s="113"/>
      <c r="AV242" s="101">
        <v>138.74</v>
      </c>
      <c r="AW242" s="101">
        <v>66.08</v>
      </c>
      <c r="AX242" s="101">
        <v>82.04</v>
      </c>
      <c r="AY242" s="101">
        <v>86.2</v>
      </c>
      <c r="AZ242" s="101">
        <v>43.41</v>
      </c>
    </row>
    <row r="243" spans="1:52" x14ac:dyDescent="0.7">
      <c r="A243" s="101" t="s">
        <v>256</v>
      </c>
      <c r="B243" s="101" t="s">
        <v>1632</v>
      </c>
      <c r="C243" s="111" t="str">
        <f>IF(A243="","",INDEX(ID!P:P,MATCH(Raw_DATA!A243,ID!A:A,0)))</f>
        <v>รพช.F2 P&lt;=30,000</v>
      </c>
      <c r="D243" s="101">
        <f>IF(A243="","",INDEX(ID!M:M,MATCH(Raw_DATA!A243,ID!A:A,0)))</f>
        <v>5</v>
      </c>
      <c r="E243" s="112">
        <v>1.1000000000000001</v>
      </c>
      <c r="F243" s="112">
        <v>0.87</v>
      </c>
      <c r="G243" s="112">
        <v>0.23</v>
      </c>
      <c r="H243" s="112">
        <v>897444.32</v>
      </c>
      <c r="I243" s="112">
        <v>-1678611.23</v>
      </c>
      <c r="J243" s="112">
        <v>1127296.68</v>
      </c>
      <c r="K243" s="112">
        <v>-6691325.7300000004</v>
      </c>
      <c r="L243" s="112">
        <v>1.86</v>
      </c>
      <c r="M243" s="112">
        <v>-2.8</v>
      </c>
      <c r="N243" s="112">
        <f t="shared" si="99"/>
        <v>176</v>
      </c>
      <c r="O243" s="112">
        <f t="shared" si="100"/>
        <v>60</v>
      </c>
      <c r="P243" s="112">
        <f t="shared" si="101"/>
        <v>55</v>
      </c>
      <c r="Q243" s="112">
        <f t="shared" si="102"/>
        <v>114</v>
      </c>
      <c r="R243" s="112">
        <f t="shared" si="103"/>
        <v>76</v>
      </c>
      <c r="S243" s="112" cm="1">
        <f t="array" ref="S243">_xlfn.QUARTILE.EXC(IF($D$5:$D$906=$D243,$L$5:$L$906),1)</f>
        <v>-9.4075000000000006</v>
      </c>
      <c r="T243" s="112" cm="1">
        <f t="array" ref="T243">_xlfn.QUARTILE.EXC(IF($D$5:$D$906=$D243,$L$5:$L$906),3)</f>
        <v>1.645</v>
      </c>
      <c r="U243" s="112">
        <f t="shared" si="83"/>
        <v>11.0525</v>
      </c>
      <c r="V243" s="112">
        <f t="shared" si="84"/>
        <v>-25.986249999999998</v>
      </c>
      <c r="W243" s="112">
        <f t="shared" si="85"/>
        <v>18.223749999999999</v>
      </c>
      <c r="X243" s="112" t="b">
        <f t="shared" si="86"/>
        <v>0</v>
      </c>
      <c r="Y243" s="112" cm="1">
        <f t="array" ref="Y243">_xlfn.QUARTILE.EXC(IF($D$5:$D$906=$D243,$M$5:$M$906),1)</f>
        <v>-18.744999999999997</v>
      </c>
      <c r="Z243" s="112" cm="1">
        <f t="array" ref="Z243">_xlfn.QUARTILE.EXC(IF($D$5:$D$906=$D243,$M$5:$M$906),3)</f>
        <v>-2.7</v>
      </c>
      <c r="AA243" s="112">
        <f t="shared" si="87"/>
        <v>16.044999999999998</v>
      </c>
      <c r="AB243" s="112">
        <f t="shared" si="88"/>
        <v>-42.812499999999993</v>
      </c>
      <c r="AC243" s="112">
        <f t="shared" si="89"/>
        <v>21.367499999999996</v>
      </c>
      <c r="AD243" s="112" t="b">
        <f t="shared" si="90"/>
        <v>0</v>
      </c>
      <c r="AE243" s="101">
        <f t="shared" si="81"/>
        <v>1</v>
      </c>
      <c r="AF243" s="101">
        <f t="shared" si="82"/>
        <v>0</v>
      </c>
      <c r="AG243" s="406" cm="1">
        <f t="array" ref="AG243">_xlfn.QUARTILE.EXC(IF($AT$5:$AT$906=$AT243,$L$5:$L$906),1)</f>
        <v>-9.4075000000000006</v>
      </c>
      <c r="AH243" s="406" cm="1">
        <f t="array" ref="AH243">_xlfn.QUARTILE.EXC(IF($AT$5:$AT$906=$AT243,$L$5:$L$906),3)</f>
        <v>1.645</v>
      </c>
      <c r="AI243" s="406">
        <f t="shared" si="91"/>
        <v>11.0525</v>
      </c>
      <c r="AJ243" s="406">
        <f t="shared" si="92"/>
        <v>-25.986249999999998</v>
      </c>
      <c r="AK243" s="406">
        <f t="shared" si="93"/>
        <v>18.223749999999999</v>
      </c>
      <c r="AL243" s="406" t="b">
        <f t="shared" si="94"/>
        <v>0</v>
      </c>
      <c r="AM243" s="406" cm="1">
        <f t="array" ref="AM243">_xlfn.QUARTILE.EXC(IF($AT$5:$AT$906=$AT243,$M$5:$M$906),1)</f>
        <v>-18.744999999999997</v>
      </c>
      <c r="AN243" s="406" cm="1">
        <f t="array" ref="AN243">_xlfn.QUARTILE.EXC(IF($AT$5:$AT$906=$AT243,$M$5:$M$906),3)</f>
        <v>-2.7</v>
      </c>
      <c r="AO243" s="406">
        <f t="shared" si="95"/>
        <v>16.044999999999998</v>
      </c>
      <c r="AP243" s="406">
        <f t="shared" si="96"/>
        <v>-42.812499999999993</v>
      </c>
      <c r="AQ243" s="406">
        <f t="shared" si="97"/>
        <v>21.367499999999996</v>
      </c>
      <c r="AR243" s="406" t="b">
        <f t="shared" si="98"/>
        <v>0</v>
      </c>
      <c r="AS243" s="404" t="str">
        <f>INDEX('Org2567'!$BM:$BM,MATCH(Raw_DATA!A243,'Org2567'!$D:$D,0))</f>
        <v>รพช.F2 P&lt;=30,000</v>
      </c>
      <c r="AT243" s="404">
        <f>INDEX('Org2567'!$BL:$BL,MATCH(Raw_DATA!A243,'Org2567'!$D:$D,0))</f>
        <v>5</v>
      </c>
      <c r="AU243" s="113"/>
      <c r="AV243" s="101">
        <v>175.83</v>
      </c>
      <c r="AW243" s="101">
        <v>59.91</v>
      </c>
      <c r="AX243" s="101">
        <v>54.97</v>
      </c>
      <c r="AY243" s="101">
        <v>114.49</v>
      </c>
      <c r="AZ243" s="101">
        <v>75.58</v>
      </c>
    </row>
    <row r="244" spans="1:52" x14ac:dyDescent="0.7">
      <c r="A244" s="101" t="s">
        <v>257</v>
      </c>
      <c r="B244" s="101" t="s">
        <v>1635</v>
      </c>
      <c r="C244" s="111" t="str">
        <f>IF(A244="","",INDEX(ID!P:P,MATCH(Raw_DATA!A244,ID!A:A,0)))</f>
        <v>รพช.F3 P&lt;=15,000</v>
      </c>
      <c r="D244" s="101">
        <f>IF(A244="","",INDEX(ID!M:M,MATCH(Raw_DATA!A244,ID!A:A,0)))</f>
        <v>2</v>
      </c>
      <c r="E244" s="112">
        <v>1.29</v>
      </c>
      <c r="F244" s="112">
        <v>1.17</v>
      </c>
      <c r="G244" s="112">
        <v>0.81</v>
      </c>
      <c r="H244" s="112">
        <v>2714688.99</v>
      </c>
      <c r="I244" s="112">
        <v>-3916147.17</v>
      </c>
      <c r="J244" s="112">
        <v>-1631434.43</v>
      </c>
      <c r="K244" s="112">
        <v>-1742385.56</v>
      </c>
      <c r="L244" s="112">
        <v>-2.66</v>
      </c>
      <c r="M244" s="112">
        <v>-13.02</v>
      </c>
      <c r="N244" s="112">
        <f t="shared" si="99"/>
        <v>185</v>
      </c>
      <c r="O244" s="112">
        <f t="shared" si="100"/>
        <v>33</v>
      </c>
      <c r="P244" s="112">
        <f t="shared" si="101"/>
        <v>35</v>
      </c>
      <c r="Q244" s="112">
        <f t="shared" si="102"/>
        <v>156</v>
      </c>
      <c r="R244" s="112">
        <f t="shared" si="103"/>
        <v>42</v>
      </c>
      <c r="S244" s="112" cm="1">
        <f t="array" ref="S244">_xlfn.QUARTILE.EXC(IF($D$5:$D$906=$D244,$L$5:$L$906),1)</f>
        <v>-5.3650000000000002</v>
      </c>
      <c r="T244" s="112" cm="1">
        <f t="array" ref="T244">_xlfn.QUARTILE.EXC(IF($D$5:$D$906=$D244,$L$5:$L$906),3)</f>
        <v>10.815000000000001</v>
      </c>
      <c r="U244" s="112">
        <f t="shared" si="83"/>
        <v>16.18</v>
      </c>
      <c r="V244" s="112">
        <f t="shared" si="84"/>
        <v>-29.634999999999998</v>
      </c>
      <c r="W244" s="112">
        <f t="shared" si="85"/>
        <v>35.085000000000001</v>
      </c>
      <c r="X244" s="112" t="b">
        <f t="shared" si="86"/>
        <v>0</v>
      </c>
      <c r="Y244" s="112" cm="1">
        <f t="array" ref="Y244">_xlfn.QUARTILE.EXC(IF($D$5:$D$906=$D244,$M$5:$M$906),1)</f>
        <v>-14.08</v>
      </c>
      <c r="Z244" s="112" cm="1">
        <f t="array" ref="Z244">_xlfn.QUARTILE.EXC(IF($D$5:$D$906=$D244,$M$5:$M$906),3)</f>
        <v>0.78999999999999981</v>
      </c>
      <c r="AA244" s="112">
        <f t="shared" si="87"/>
        <v>14.87</v>
      </c>
      <c r="AB244" s="112">
        <f t="shared" si="88"/>
        <v>-36.384999999999998</v>
      </c>
      <c r="AC244" s="112">
        <f t="shared" si="89"/>
        <v>23.094999999999999</v>
      </c>
      <c r="AD244" s="112" t="b">
        <f t="shared" si="90"/>
        <v>0</v>
      </c>
      <c r="AE244" s="101">
        <f t="shared" si="81"/>
        <v>1</v>
      </c>
      <c r="AF244" s="101">
        <f t="shared" si="82"/>
        <v>1</v>
      </c>
      <c r="AG244" s="406" cm="1">
        <f t="array" ref="AG244">_xlfn.QUARTILE.EXC(IF($AT$5:$AT$906=$AT244,$L$5:$L$906),1)</f>
        <v>-5.3650000000000002</v>
      </c>
      <c r="AH244" s="406" cm="1">
        <f t="array" ref="AH244">_xlfn.QUARTILE.EXC(IF($AT$5:$AT$906=$AT244,$L$5:$L$906),3)</f>
        <v>10.815000000000001</v>
      </c>
      <c r="AI244" s="406">
        <f t="shared" si="91"/>
        <v>16.18</v>
      </c>
      <c r="AJ244" s="406">
        <f t="shared" si="92"/>
        <v>-29.634999999999998</v>
      </c>
      <c r="AK244" s="406">
        <f t="shared" si="93"/>
        <v>35.085000000000001</v>
      </c>
      <c r="AL244" s="406" t="b">
        <f t="shared" si="94"/>
        <v>0</v>
      </c>
      <c r="AM244" s="406" cm="1">
        <f t="array" ref="AM244">_xlfn.QUARTILE.EXC(IF($AT$5:$AT$906=$AT244,$M$5:$M$906),1)</f>
        <v>-14.08</v>
      </c>
      <c r="AN244" s="406" cm="1">
        <f t="array" ref="AN244">_xlfn.QUARTILE.EXC(IF($AT$5:$AT$906=$AT244,$M$5:$M$906),3)</f>
        <v>0.78999999999999981</v>
      </c>
      <c r="AO244" s="406">
        <f t="shared" si="95"/>
        <v>14.87</v>
      </c>
      <c r="AP244" s="406">
        <f t="shared" si="96"/>
        <v>-36.384999999999998</v>
      </c>
      <c r="AQ244" s="406">
        <f t="shared" si="97"/>
        <v>23.094999999999999</v>
      </c>
      <c r="AR244" s="406" t="b">
        <f t="shared" si="98"/>
        <v>0</v>
      </c>
      <c r="AS244" s="404" t="str">
        <f>INDEX('Org2567'!$BM:$BM,MATCH(Raw_DATA!A244,'Org2567'!$D:$D,0))</f>
        <v>รพช.F3 P&lt;=15,000</v>
      </c>
      <c r="AT244" s="404">
        <f>INDEX('Org2567'!$BL:$BL,MATCH(Raw_DATA!A244,'Org2567'!$D:$D,0))</f>
        <v>2</v>
      </c>
      <c r="AU244" s="113"/>
      <c r="AV244" s="101">
        <v>184.76</v>
      </c>
      <c r="AW244" s="101">
        <v>33.46</v>
      </c>
      <c r="AX244" s="101">
        <v>34.51</v>
      </c>
      <c r="AY244" s="101">
        <v>155.68</v>
      </c>
      <c r="AZ244" s="101">
        <v>42.48</v>
      </c>
    </row>
    <row r="245" spans="1:52" x14ac:dyDescent="0.7">
      <c r="A245" s="101" t="s">
        <v>258</v>
      </c>
      <c r="B245" s="101" t="s">
        <v>1660</v>
      </c>
      <c r="C245" s="111" t="str">
        <f>IF(A245="","",INDEX(ID!P:P,MATCH(Raw_DATA!A245,ID!A:A,0)))</f>
        <v>รพท.S B&gt;400</v>
      </c>
      <c r="D245" s="101">
        <f>IF(A245="","",INDEX(ID!M:M,MATCH(Raw_DATA!A245,ID!A:A,0)))</f>
        <v>17</v>
      </c>
      <c r="E245" s="112">
        <v>2.87</v>
      </c>
      <c r="F245" s="112">
        <v>2.68</v>
      </c>
      <c r="G245" s="112">
        <v>0.99</v>
      </c>
      <c r="H245" s="112">
        <v>623032219.63</v>
      </c>
      <c r="I245" s="112">
        <v>11014222.869999999</v>
      </c>
      <c r="J245" s="112">
        <v>87480631.090000004</v>
      </c>
      <c r="K245" s="112">
        <v>-1871240.81</v>
      </c>
      <c r="L245" s="112">
        <v>6.27</v>
      </c>
      <c r="M245" s="112">
        <v>0.74</v>
      </c>
      <c r="N245" s="112">
        <f t="shared" si="99"/>
        <v>86</v>
      </c>
      <c r="O245" s="112">
        <f t="shared" si="100"/>
        <v>295</v>
      </c>
      <c r="P245" s="112">
        <f t="shared" si="101"/>
        <v>64</v>
      </c>
      <c r="Q245" s="112">
        <f t="shared" si="102"/>
        <v>224</v>
      </c>
      <c r="R245" s="112">
        <f t="shared" si="103"/>
        <v>34</v>
      </c>
      <c r="S245" s="112" cm="1">
        <f t="array" ref="S245">_xlfn.QUARTILE.EXC(IF($D$5:$D$906=$D245,$L$5:$L$906),1)</f>
        <v>-0.03</v>
      </c>
      <c r="T245" s="112" cm="1">
        <f t="array" ref="T245">_xlfn.QUARTILE.EXC(IF($D$5:$D$906=$D245,$L$5:$L$906),3)</f>
        <v>9.4700000000000006</v>
      </c>
      <c r="U245" s="112">
        <f t="shared" si="83"/>
        <v>9.5</v>
      </c>
      <c r="V245" s="112">
        <f t="shared" si="84"/>
        <v>-14.28</v>
      </c>
      <c r="W245" s="112">
        <f t="shared" si="85"/>
        <v>23.72</v>
      </c>
      <c r="X245" s="112" t="b">
        <f t="shared" si="86"/>
        <v>0</v>
      </c>
      <c r="Y245" s="112" cm="1">
        <f t="array" ref="Y245">_xlfn.QUARTILE.EXC(IF($D$5:$D$906=$D245,$M$5:$M$906),1)</f>
        <v>-6.29</v>
      </c>
      <c r="Z245" s="112" cm="1">
        <f t="array" ref="Z245">_xlfn.QUARTILE.EXC(IF($D$5:$D$906=$D245,$M$5:$M$906),3)</f>
        <v>1.83</v>
      </c>
      <c r="AA245" s="112">
        <f t="shared" si="87"/>
        <v>8.120000000000001</v>
      </c>
      <c r="AB245" s="112">
        <f t="shared" si="88"/>
        <v>-18.470000000000002</v>
      </c>
      <c r="AC245" s="112">
        <f t="shared" si="89"/>
        <v>14.010000000000002</v>
      </c>
      <c r="AD245" s="112" t="b">
        <f t="shared" si="90"/>
        <v>0</v>
      </c>
      <c r="AE245" s="101">
        <f t="shared" si="81"/>
        <v>0</v>
      </c>
      <c r="AF245" s="101">
        <f t="shared" si="82"/>
        <v>0</v>
      </c>
      <c r="AG245" s="406" cm="1">
        <f t="array" ref="AG245">_xlfn.QUARTILE.EXC(IF($AT$5:$AT$906=$AT245,$L$5:$L$906),1)</f>
        <v>-0.03</v>
      </c>
      <c r="AH245" s="406" cm="1">
        <f t="array" ref="AH245">_xlfn.QUARTILE.EXC(IF($AT$5:$AT$906=$AT245,$L$5:$L$906),3)</f>
        <v>9.4700000000000006</v>
      </c>
      <c r="AI245" s="406">
        <f t="shared" si="91"/>
        <v>9.5</v>
      </c>
      <c r="AJ245" s="406">
        <f t="shared" si="92"/>
        <v>-14.28</v>
      </c>
      <c r="AK245" s="406">
        <f t="shared" si="93"/>
        <v>23.72</v>
      </c>
      <c r="AL245" s="406" t="b">
        <f t="shared" si="94"/>
        <v>0</v>
      </c>
      <c r="AM245" s="406" cm="1">
        <f t="array" ref="AM245">_xlfn.QUARTILE.EXC(IF($AT$5:$AT$906=$AT245,$M$5:$M$906),1)</f>
        <v>-6.29</v>
      </c>
      <c r="AN245" s="406" cm="1">
        <f t="array" ref="AN245">_xlfn.QUARTILE.EXC(IF($AT$5:$AT$906=$AT245,$M$5:$M$906),3)</f>
        <v>1.83</v>
      </c>
      <c r="AO245" s="406">
        <f t="shared" si="95"/>
        <v>8.120000000000001</v>
      </c>
      <c r="AP245" s="406">
        <f t="shared" si="96"/>
        <v>-18.470000000000002</v>
      </c>
      <c r="AQ245" s="406">
        <f t="shared" si="97"/>
        <v>14.010000000000002</v>
      </c>
      <c r="AR245" s="406" t="b">
        <f t="shared" si="98"/>
        <v>0</v>
      </c>
      <c r="AS245" s="404" t="str">
        <f>INDEX('Org2567'!$BM:$BM,MATCH(Raw_DATA!A245,'Org2567'!$D:$D,0))</f>
        <v>รพท.S B&gt;400</v>
      </c>
      <c r="AT245" s="404">
        <f>INDEX('Org2567'!$BL:$BL,MATCH(Raw_DATA!A245,'Org2567'!$D:$D,0))</f>
        <v>17</v>
      </c>
      <c r="AU245" s="113"/>
      <c r="AV245" s="101">
        <v>86.25</v>
      </c>
      <c r="AW245" s="101">
        <v>294.95999999999998</v>
      </c>
      <c r="AX245" s="101">
        <v>64.069999999999993</v>
      </c>
      <c r="AY245" s="101">
        <v>224.13</v>
      </c>
      <c r="AZ245" s="101">
        <v>34.26</v>
      </c>
    </row>
    <row r="246" spans="1:52" x14ac:dyDescent="0.7">
      <c r="A246" s="101" t="s">
        <v>259</v>
      </c>
      <c r="B246" s="101" t="s">
        <v>1664</v>
      </c>
      <c r="C246" s="111" t="str">
        <f>IF(A246="","",INDEX(ID!P:P,MATCH(Raw_DATA!A246,ID!A:A,0)))</f>
        <v>รพท.M1 B&gt;200</v>
      </c>
      <c r="D246" s="101">
        <f>IF(A246="","",INDEX(ID!M:M,MATCH(Raw_DATA!A246,ID!A:A,0)))</f>
        <v>15</v>
      </c>
      <c r="E246" s="112">
        <v>1.1000000000000001</v>
      </c>
      <c r="F246" s="112">
        <v>1.04</v>
      </c>
      <c r="G246" s="112">
        <v>0.54</v>
      </c>
      <c r="H246" s="112">
        <v>22680144.809999999</v>
      </c>
      <c r="I246" s="112">
        <v>37042336.890000001</v>
      </c>
      <c r="J246" s="112">
        <v>37827537.420000002</v>
      </c>
      <c r="K246" s="112">
        <v>-100796675.97</v>
      </c>
      <c r="L246" s="112">
        <v>8.75</v>
      </c>
      <c r="M246" s="112">
        <v>9.69</v>
      </c>
      <c r="N246" s="112">
        <f t="shared" si="99"/>
        <v>622</v>
      </c>
      <c r="O246" s="112">
        <f t="shared" si="100"/>
        <v>149</v>
      </c>
      <c r="P246" s="112">
        <f t="shared" si="101"/>
        <v>38</v>
      </c>
      <c r="Q246" s="112">
        <f t="shared" si="102"/>
        <v>194</v>
      </c>
      <c r="R246" s="112">
        <f t="shared" si="103"/>
        <v>62</v>
      </c>
      <c r="S246" s="112" cm="1">
        <f t="array" ref="S246">_xlfn.QUARTILE.EXC(IF($D$5:$D$906=$D246,$L$5:$L$906),1)</f>
        <v>-2.59</v>
      </c>
      <c r="T246" s="112" cm="1">
        <f t="array" ref="T246">_xlfn.QUARTILE.EXC(IF($D$5:$D$906=$D246,$L$5:$L$906),3)</f>
        <v>8.86</v>
      </c>
      <c r="U246" s="112">
        <f t="shared" si="83"/>
        <v>11.45</v>
      </c>
      <c r="V246" s="112">
        <f t="shared" si="84"/>
        <v>-19.764999999999997</v>
      </c>
      <c r="W246" s="112">
        <f t="shared" si="85"/>
        <v>26.034999999999997</v>
      </c>
      <c r="X246" s="112" t="b">
        <f t="shared" si="86"/>
        <v>0</v>
      </c>
      <c r="Y246" s="112" cm="1">
        <f t="array" ref="Y246">_xlfn.QUARTILE.EXC(IF($D$5:$D$906=$D246,$M$5:$M$906),1)</f>
        <v>-5.74</v>
      </c>
      <c r="Z246" s="112" cm="1">
        <f t="array" ref="Z246">_xlfn.QUARTILE.EXC(IF($D$5:$D$906=$D246,$M$5:$M$906),3)</f>
        <v>4.915</v>
      </c>
      <c r="AA246" s="112">
        <f t="shared" si="87"/>
        <v>10.655000000000001</v>
      </c>
      <c r="AB246" s="112">
        <f t="shared" si="88"/>
        <v>-21.722500000000004</v>
      </c>
      <c r="AC246" s="112">
        <f t="shared" si="89"/>
        <v>20.897500000000001</v>
      </c>
      <c r="AD246" s="112" t="b">
        <f t="shared" si="90"/>
        <v>0</v>
      </c>
      <c r="AE246" s="101">
        <f t="shared" si="81"/>
        <v>0</v>
      </c>
      <c r="AF246" s="101">
        <f t="shared" si="82"/>
        <v>0</v>
      </c>
      <c r="AG246" s="406" cm="1">
        <f t="array" ref="AG246">_xlfn.QUARTILE.EXC(IF($AT$5:$AT$906=$AT246,$L$5:$L$906),1)</f>
        <v>-0.34999999999999964</v>
      </c>
      <c r="AH246" s="406" cm="1">
        <f t="array" ref="AH246">_xlfn.QUARTILE.EXC(IF($AT$5:$AT$906=$AT246,$L$5:$L$906),3)</f>
        <v>9.0500000000000007</v>
      </c>
      <c r="AI246" s="406">
        <f t="shared" si="91"/>
        <v>9.4</v>
      </c>
      <c r="AJ246" s="406">
        <f t="shared" si="92"/>
        <v>-14.450000000000001</v>
      </c>
      <c r="AK246" s="406">
        <f t="shared" si="93"/>
        <v>23.150000000000002</v>
      </c>
      <c r="AL246" s="406" t="b">
        <f t="shared" si="94"/>
        <v>0</v>
      </c>
      <c r="AM246" s="406" cm="1">
        <f t="array" ref="AM246">_xlfn.QUARTILE.EXC(IF($AT$5:$AT$906=$AT246,$M$5:$M$906),1)</f>
        <v>-5.0175000000000001</v>
      </c>
      <c r="AN246" s="406" cm="1">
        <f t="array" ref="AN246">_xlfn.QUARTILE.EXC(IF($AT$5:$AT$906=$AT246,$M$5:$M$906),3)</f>
        <v>5.1049999999999995</v>
      </c>
      <c r="AO246" s="406">
        <f t="shared" si="95"/>
        <v>10.122499999999999</v>
      </c>
      <c r="AP246" s="406">
        <f t="shared" si="96"/>
        <v>-20.201249999999998</v>
      </c>
      <c r="AQ246" s="406">
        <f t="shared" si="97"/>
        <v>20.288749999999997</v>
      </c>
      <c r="AR246" s="406" t="b">
        <f t="shared" si="98"/>
        <v>0</v>
      </c>
      <c r="AS246" s="404" t="str">
        <f>INDEX('Org2567'!$BM:$BM,MATCH(Raw_DATA!A246,'Org2567'!$D:$D,0))</f>
        <v>รพท.M1 B&gt;200</v>
      </c>
      <c r="AT246" s="404">
        <f>INDEX('Org2567'!$BL:$BL,MATCH(Raw_DATA!A246,'Org2567'!$D:$D,0))</f>
        <v>15</v>
      </c>
      <c r="AU246" s="113"/>
      <c r="AV246" s="101">
        <v>621.57000000000005</v>
      </c>
      <c r="AW246" s="101">
        <v>149.28</v>
      </c>
      <c r="AX246" s="101">
        <v>37.72</v>
      </c>
      <c r="AY246" s="101">
        <v>194.38</v>
      </c>
      <c r="AZ246" s="101">
        <v>61.93</v>
      </c>
    </row>
    <row r="247" spans="1:52" x14ac:dyDescent="0.7">
      <c r="A247" s="101" t="s">
        <v>260</v>
      </c>
      <c r="B247" s="101" t="s">
        <v>1667</v>
      </c>
      <c r="C247" s="111" t="str">
        <f>IF(A247="","",INDEX(ID!P:P,MATCH(Raw_DATA!A247,ID!A:A,0)))</f>
        <v>รพช.F1 P&lt;=50,000</v>
      </c>
      <c r="D247" s="101">
        <f>IF(A247="","",INDEX(ID!M:M,MATCH(Raw_DATA!A247,ID!A:A,0)))</f>
        <v>9</v>
      </c>
      <c r="E247" s="112">
        <v>14.27</v>
      </c>
      <c r="F247" s="112">
        <v>13.76</v>
      </c>
      <c r="G247" s="112">
        <v>11.62</v>
      </c>
      <c r="H247" s="112">
        <v>71834082.329999998</v>
      </c>
      <c r="I247" s="112">
        <v>-29162977.539999999</v>
      </c>
      <c r="J247" s="112">
        <v>-20110966.370000001</v>
      </c>
      <c r="K247" s="112">
        <v>57483665.810000002</v>
      </c>
      <c r="L247" s="112">
        <v>-13.86</v>
      </c>
      <c r="M247" s="112">
        <v>-22.14</v>
      </c>
      <c r="N247" s="112">
        <f t="shared" si="99"/>
        <v>16</v>
      </c>
      <c r="O247" s="112">
        <f t="shared" si="100"/>
        <v>46</v>
      </c>
      <c r="P247" s="112">
        <f t="shared" si="101"/>
        <v>47</v>
      </c>
      <c r="Q247" s="112">
        <f t="shared" si="102"/>
        <v>296</v>
      </c>
      <c r="R247" s="112">
        <f t="shared" si="103"/>
        <v>24</v>
      </c>
      <c r="S247" s="112" cm="1">
        <f t="array" ref="S247">_xlfn.QUARTILE.EXC(IF($D$5:$D$906=$D247,$L$5:$L$906),1)</f>
        <v>-8.26</v>
      </c>
      <c r="T247" s="112" cm="1">
        <f t="array" ref="T247">_xlfn.QUARTILE.EXC(IF($D$5:$D$906=$D247,$L$5:$L$906),3)</f>
        <v>3.2450000000000001</v>
      </c>
      <c r="U247" s="112">
        <f t="shared" si="83"/>
        <v>11.504999999999999</v>
      </c>
      <c r="V247" s="112">
        <f t="shared" si="84"/>
        <v>-25.517499999999998</v>
      </c>
      <c r="W247" s="112">
        <f t="shared" si="85"/>
        <v>20.502500000000001</v>
      </c>
      <c r="X247" s="112" t="b">
        <f t="shared" si="86"/>
        <v>0</v>
      </c>
      <c r="Y247" s="112" cm="1">
        <f t="array" ref="Y247">_xlfn.QUARTILE.EXC(IF($D$5:$D$906=$D247,$M$5:$M$906),1)</f>
        <v>-12.452500000000001</v>
      </c>
      <c r="Z247" s="112" cm="1">
        <f t="array" ref="Z247">_xlfn.QUARTILE.EXC(IF($D$5:$D$906=$D247,$M$5:$M$906),3)</f>
        <v>0.39</v>
      </c>
      <c r="AA247" s="112">
        <f t="shared" si="87"/>
        <v>12.842500000000001</v>
      </c>
      <c r="AB247" s="112">
        <f t="shared" si="88"/>
        <v>-31.716250000000002</v>
      </c>
      <c r="AC247" s="112">
        <f t="shared" si="89"/>
        <v>19.653750000000002</v>
      </c>
      <c r="AD247" s="112" t="b">
        <f t="shared" si="90"/>
        <v>0</v>
      </c>
      <c r="AE247" s="101">
        <f t="shared" si="81"/>
        <v>1</v>
      </c>
      <c r="AF247" s="101">
        <f t="shared" si="82"/>
        <v>1</v>
      </c>
      <c r="AG247" s="406" cm="1">
        <f t="array" ref="AG247">_xlfn.QUARTILE.EXC(IF($AT$5:$AT$906=$AT247,$L$5:$L$906),1)</f>
        <v>-8.26</v>
      </c>
      <c r="AH247" s="406" cm="1">
        <f t="array" ref="AH247">_xlfn.QUARTILE.EXC(IF($AT$5:$AT$906=$AT247,$L$5:$L$906),3)</f>
        <v>3.2450000000000001</v>
      </c>
      <c r="AI247" s="406">
        <f t="shared" si="91"/>
        <v>11.504999999999999</v>
      </c>
      <c r="AJ247" s="406">
        <f t="shared" si="92"/>
        <v>-25.517499999999998</v>
      </c>
      <c r="AK247" s="406">
        <f t="shared" si="93"/>
        <v>20.502500000000001</v>
      </c>
      <c r="AL247" s="406" t="b">
        <f t="shared" si="94"/>
        <v>0</v>
      </c>
      <c r="AM247" s="406" cm="1">
        <f t="array" ref="AM247">_xlfn.QUARTILE.EXC(IF($AT$5:$AT$906=$AT247,$M$5:$M$906),1)</f>
        <v>-12.452500000000001</v>
      </c>
      <c r="AN247" s="406" cm="1">
        <f t="array" ref="AN247">_xlfn.QUARTILE.EXC(IF($AT$5:$AT$906=$AT247,$M$5:$M$906),3)</f>
        <v>0.39</v>
      </c>
      <c r="AO247" s="406">
        <f t="shared" si="95"/>
        <v>12.842500000000001</v>
      </c>
      <c r="AP247" s="406">
        <f t="shared" si="96"/>
        <v>-31.716250000000002</v>
      </c>
      <c r="AQ247" s="406">
        <f t="shared" si="97"/>
        <v>19.653750000000002</v>
      </c>
      <c r="AR247" s="406" t="b">
        <f t="shared" si="98"/>
        <v>0</v>
      </c>
      <c r="AS247" s="404" t="str">
        <f>INDEX('Org2567'!$BM:$BM,MATCH(Raw_DATA!A247,'Org2567'!$D:$D,0))</f>
        <v>รพช.F1 P&lt;=50,000</v>
      </c>
      <c r="AT247" s="404">
        <f>INDEX('Org2567'!$BL:$BL,MATCH(Raw_DATA!A247,'Org2567'!$D:$D,0))</f>
        <v>9</v>
      </c>
      <c r="AU247" s="113"/>
      <c r="AV247" s="101">
        <v>15.51</v>
      </c>
      <c r="AW247" s="101">
        <v>45.73</v>
      </c>
      <c r="AX247" s="101">
        <v>47.13</v>
      </c>
      <c r="AY247" s="101">
        <v>296.14</v>
      </c>
      <c r="AZ247" s="101">
        <v>23.57</v>
      </c>
    </row>
    <row r="248" spans="1:52" x14ac:dyDescent="0.7">
      <c r="A248" s="101" t="s">
        <v>261</v>
      </c>
      <c r="B248" s="101" t="s">
        <v>1670</v>
      </c>
      <c r="C248" s="111" t="str">
        <f>IF(A248="","",INDEX(ID!P:P,MATCH(Raw_DATA!A248,ID!A:A,0)))</f>
        <v>รพช.M2 B&gt;100</v>
      </c>
      <c r="D248" s="101">
        <f>IF(A248="","",INDEX(ID!M:M,MATCH(Raw_DATA!A248,ID!A:A,0)))</f>
        <v>13</v>
      </c>
      <c r="E248" s="112">
        <v>2.5</v>
      </c>
      <c r="F248" s="112">
        <v>2.39</v>
      </c>
      <c r="G248" s="112">
        <v>1.36</v>
      </c>
      <c r="H248" s="112">
        <v>112818035.48999999</v>
      </c>
      <c r="I248" s="112">
        <v>2502645.96</v>
      </c>
      <c r="J248" s="112">
        <v>4721452.3600000003</v>
      </c>
      <c r="K248" s="112">
        <v>26828296.32</v>
      </c>
      <c r="L248" s="112">
        <v>1.94</v>
      </c>
      <c r="M248" s="112">
        <v>1.06</v>
      </c>
      <c r="N248" s="112">
        <f t="shared" si="99"/>
        <v>153</v>
      </c>
      <c r="O248" s="112">
        <f t="shared" si="100"/>
        <v>153</v>
      </c>
      <c r="P248" s="112">
        <f t="shared" si="101"/>
        <v>92</v>
      </c>
      <c r="Q248" s="112">
        <f t="shared" si="102"/>
        <v>338</v>
      </c>
      <c r="R248" s="112">
        <f t="shared" si="103"/>
        <v>32</v>
      </c>
      <c r="S248" s="112" cm="1">
        <f t="array" ref="S248">_xlfn.QUARTILE.EXC(IF($D$5:$D$906=$D248,$L$5:$L$906),1)</f>
        <v>-7.51</v>
      </c>
      <c r="T248" s="112" cm="1">
        <f t="array" ref="T248">_xlfn.QUARTILE.EXC(IF($D$5:$D$906=$D248,$L$5:$L$906),3)</f>
        <v>3.04</v>
      </c>
      <c r="U248" s="112">
        <f t="shared" si="83"/>
        <v>10.55</v>
      </c>
      <c r="V248" s="112">
        <f t="shared" si="84"/>
        <v>-23.335000000000001</v>
      </c>
      <c r="W248" s="112">
        <f t="shared" si="85"/>
        <v>18.865000000000002</v>
      </c>
      <c r="X248" s="112" t="b">
        <f t="shared" si="86"/>
        <v>0</v>
      </c>
      <c r="Y248" s="112" cm="1">
        <f t="array" ref="Y248">_xlfn.QUARTILE.EXC(IF($D$5:$D$906=$D248,$M$5:$M$906),1)</f>
        <v>-12.23</v>
      </c>
      <c r="Z248" s="112" cm="1">
        <f t="array" ref="Z248">_xlfn.QUARTILE.EXC(IF($D$5:$D$906=$D248,$M$5:$M$906),3)</f>
        <v>-0.18</v>
      </c>
      <c r="AA248" s="112">
        <f t="shared" si="87"/>
        <v>12.05</v>
      </c>
      <c r="AB248" s="112">
        <f t="shared" si="88"/>
        <v>-30.305000000000003</v>
      </c>
      <c r="AC248" s="112">
        <f t="shared" si="89"/>
        <v>17.895000000000003</v>
      </c>
      <c r="AD248" s="112" t="b">
        <f t="shared" si="90"/>
        <v>0</v>
      </c>
      <c r="AE248" s="101">
        <f t="shared" si="81"/>
        <v>0</v>
      </c>
      <c r="AF248" s="101">
        <f t="shared" si="82"/>
        <v>0</v>
      </c>
      <c r="AG248" s="406" cm="1">
        <f t="array" ref="AG248">_xlfn.QUARTILE.EXC(IF($AT$5:$AT$906=$AT248,$L$5:$L$906),1)</f>
        <v>-7.51</v>
      </c>
      <c r="AH248" s="406" cm="1">
        <f t="array" ref="AH248">_xlfn.QUARTILE.EXC(IF($AT$5:$AT$906=$AT248,$L$5:$L$906),3)</f>
        <v>3.04</v>
      </c>
      <c r="AI248" s="406">
        <f t="shared" si="91"/>
        <v>10.55</v>
      </c>
      <c r="AJ248" s="406">
        <f t="shared" si="92"/>
        <v>-23.335000000000001</v>
      </c>
      <c r="AK248" s="406">
        <f t="shared" si="93"/>
        <v>18.865000000000002</v>
      </c>
      <c r="AL248" s="406" t="b">
        <f t="shared" si="94"/>
        <v>0</v>
      </c>
      <c r="AM248" s="406" cm="1">
        <f t="array" ref="AM248">_xlfn.QUARTILE.EXC(IF($AT$5:$AT$906=$AT248,$M$5:$M$906),1)</f>
        <v>-12.23</v>
      </c>
      <c r="AN248" s="406" cm="1">
        <f t="array" ref="AN248">_xlfn.QUARTILE.EXC(IF($AT$5:$AT$906=$AT248,$M$5:$M$906),3)</f>
        <v>-0.18</v>
      </c>
      <c r="AO248" s="406">
        <f t="shared" si="95"/>
        <v>12.05</v>
      </c>
      <c r="AP248" s="406">
        <f t="shared" si="96"/>
        <v>-30.305000000000003</v>
      </c>
      <c r="AQ248" s="406">
        <f t="shared" si="97"/>
        <v>17.895000000000003</v>
      </c>
      <c r="AR248" s="406" t="b">
        <f t="shared" si="98"/>
        <v>0</v>
      </c>
      <c r="AS248" s="404" t="str">
        <f>INDEX('Org2567'!$BM:$BM,MATCH(Raw_DATA!A248,'Org2567'!$D:$D,0))</f>
        <v>รพช.M2 B&gt;100</v>
      </c>
      <c r="AT248" s="404">
        <f>INDEX('Org2567'!$BL:$BL,MATCH(Raw_DATA!A248,'Org2567'!$D:$D,0))</f>
        <v>13</v>
      </c>
      <c r="AU248" s="113"/>
      <c r="AV248" s="101">
        <v>153.16999999999999</v>
      </c>
      <c r="AW248" s="101">
        <v>152.93</v>
      </c>
      <c r="AX248" s="101">
        <v>91.96</v>
      </c>
      <c r="AY248" s="101">
        <v>338.32</v>
      </c>
      <c r="AZ248" s="101">
        <v>31.52</v>
      </c>
    </row>
    <row r="249" spans="1:52" x14ac:dyDescent="0.7">
      <c r="A249" s="101" t="s">
        <v>262</v>
      </c>
      <c r="B249" s="101" t="s">
        <v>1673</v>
      </c>
      <c r="C249" s="111" t="str">
        <f>IF(A249="","",INDEX(ID!P:P,MATCH(Raw_DATA!A249,ID!A:A,0)))</f>
        <v>รพช.M2 B&gt;100</v>
      </c>
      <c r="D249" s="101">
        <f>IF(A249="","",INDEX(ID!M:M,MATCH(Raw_DATA!A249,ID!A:A,0)))</f>
        <v>13</v>
      </c>
      <c r="E249" s="112">
        <v>1.1299999999999999</v>
      </c>
      <c r="F249" s="112">
        <v>1</v>
      </c>
      <c r="G249" s="112">
        <v>0.74</v>
      </c>
      <c r="H249" s="112">
        <v>9541309.1899999995</v>
      </c>
      <c r="I249" s="112">
        <v>-32919612.690000001</v>
      </c>
      <c r="J249" s="112">
        <v>-7178370.6799999997</v>
      </c>
      <c r="K249" s="112">
        <v>-18508199.239999998</v>
      </c>
      <c r="L249" s="112">
        <v>-2.21</v>
      </c>
      <c r="M249" s="112">
        <v>-10</v>
      </c>
      <c r="N249" s="112">
        <f t="shared" si="99"/>
        <v>167</v>
      </c>
      <c r="O249" s="112">
        <f t="shared" si="100"/>
        <v>4</v>
      </c>
      <c r="P249" s="112">
        <f t="shared" si="101"/>
        <v>22</v>
      </c>
      <c r="Q249" s="112">
        <f t="shared" si="102"/>
        <v>118</v>
      </c>
      <c r="R249" s="112">
        <f t="shared" si="103"/>
        <v>38</v>
      </c>
      <c r="S249" s="112" cm="1">
        <f t="array" ref="S249">_xlfn.QUARTILE.EXC(IF($D$5:$D$906=$D249,$L$5:$L$906),1)</f>
        <v>-7.51</v>
      </c>
      <c r="T249" s="112" cm="1">
        <f t="array" ref="T249">_xlfn.QUARTILE.EXC(IF($D$5:$D$906=$D249,$L$5:$L$906),3)</f>
        <v>3.04</v>
      </c>
      <c r="U249" s="112">
        <f t="shared" si="83"/>
        <v>10.55</v>
      </c>
      <c r="V249" s="112">
        <f t="shared" si="84"/>
        <v>-23.335000000000001</v>
      </c>
      <c r="W249" s="112">
        <f t="shared" si="85"/>
        <v>18.865000000000002</v>
      </c>
      <c r="X249" s="112" t="b">
        <f t="shared" si="86"/>
        <v>0</v>
      </c>
      <c r="Y249" s="112" cm="1">
        <f t="array" ref="Y249">_xlfn.QUARTILE.EXC(IF($D$5:$D$906=$D249,$M$5:$M$906),1)</f>
        <v>-12.23</v>
      </c>
      <c r="Z249" s="112" cm="1">
        <f t="array" ref="Z249">_xlfn.QUARTILE.EXC(IF($D$5:$D$906=$D249,$M$5:$M$906),3)</f>
        <v>-0.18</v>
      </c>
      <c r="AA249" s="112">
        <f t="shared" si="87"/>
        <v>12.05</v>
      </c>
      <c r="AB249" s="112">
        <f t="shared" si="88"/>
        <v>-30.305000000000003</v>
      </c>
      <c r="AC249" s="112">
        <f t="shared" si="89"/>
        <v>17.895000000000003</v>
      </c>
      <c r="AD249" s="112" t="b">
        <f t="shared" si="90"/>
        <v>0</v>
      </c>
      <c r="AE249" s="101">
        <f t="shared" si="81"/>
        <v>1</v>
      </c>
      <c r="AF249" s="101">
        <f t="shared" si="82"/>
        <v>1</v>
      </c>
      <c r="AG249" s="406" cm="1">
        <f t="array" ref="AG249">_xlfn.QUARTILE.EXC(IF($AT$5:$AT$906=$AT249,$L$5:$L$906),1)</f>
        <v>-7.51</v>
      </c>
      <c r="AH249" s="406" cm="1">
        <f t="array" ref="AH249">_xlfn.QUARTILE.EXC(IF($AT$5:$AT$906=$AT249,$L$5:$L$906),3)</f>
        <v>3.04</v>
      </c>
      <c r="AI249" s="406">
        <f t="shared" si="91"/>
        <v>10.55</v>
      </c>
      <c r="AJ249" s="406">
        <f t="shared" si="92"/>
        <v>-23.335000000000001</v>
      </c>
      <c r="AK249" s="406">
        <f t="shared" si="93"/>
        <v>18.865000000000002</v>
      </c>
      <c r="AL249" s="406" t="b">
        <f t="shared" si="94"/>
        <v>0</v>
      </c>
      <c r="AM249" s="406" cm="1">
        <f t="array" ref="AM249">_xlfn.QUARTILE.EXC(IF($AT$5:$AT$906=$AT249,$M$5:$M$906),1)</f>
        <v>-12.23</v>
      </c>
      <c r="AN249" s="406" cm="1">
        <f t="array" ref="AN249">_xlfn.QUARTILE.EXC(IF($AT$5:$AT$906=$AT249,$M$5:$M$906),3)</f>
        <v>-0.18</v>
      </c>
      <c r="AO249" s="406">
        <f t="shared" si="95"/>
        <v>12.05</v>
      </c>
      <c r="AP249" s="406">
        <f t="shared" si="96"/>
        <v>-30.305000000000003</v>
      </c>
      <c r="AQ249" s="406">
        <f t="shared" si="97"/>
        <v>17.895000000000003</v>
      </c>
      <c r="AR249" s="406" t="b">
        <f t="shared" si="98"/>
        <v>0</v>
      </c>
      <c r="AS249" s="404" t="str">
        <f>INDEX('Org2567'!$BM:$BM,MATCH(Raw_DATA!A249,'Org2567'!$D:$D,0))</f>
        <v>รพช.M2 B&gt;100</v>
      </c>
      <c r="AT249" s="404">
        <f>INDEX('Org2567'!$BL:$BL,MATCH(Raw_DATA!A249,'Org2567'!$D:$D,0))</f>
        <v>13</v>
      </c>
      <c r="AU249" s="113"/>
      <c r="AV249" s="101">
        <v>166.92</v>
      </c>
      <c r="AW249" s="101">
        <v>3.67</v>
      </c>
      <c r="AX249" s="101">
        <v>22.47</v>
      </c>
      <c r="AY249" s="101">
        <v>117.67</v>
      </c>
      <c r="AZ249" s="101">
        <v>37.96</v>
      </c>
    </row>
    <row r="250" spans="1:52" x14ac:dyDescent="0.7">
      <c r="A250" s="101" t="s">
        <v>263</v>
      </c>
      <c r="B250" s="101" t="s">
        <v>1676</v>
      </c>
      <c r="C250" s="111" t="str">
        <f>IF(A250="","",INDEX(ID!P:P,MATCH(Raw_DATA!A250,ID!A:A,0)))</f>
        <v>รพช.F2 P&lt;=30,000</v>
      </c>
      <c r="D250" s="101">
        <f>IF(A250="","",INDEX(ID!M:M,MATCH(Raw_DATA!A250,ID!A:A,0)))</f>
        <v>5</v>
      </c>
      <c r="E250" s="112">
        <v>7.53</v>
      </c>
      <c r="F250" s="112">
        <v>7.34</v>
      </c>
      <c r="G250" s="112">
        <v>6.61</v>
      </c>
      <c r="H250" s="112">
        <v>84011678.599999994</v>
      </c>
      <c r="I250" s="112">
        <v>-11228090.310000001</v>
      </c>
      <c r="J250" s="112">
        <v>-8653773.5500000007</v>
      </c>
      <c r="K250" s="112">
        <v>72151773.409999996</v>
      </c>
      <c r="L250" s="112">
        <v>-7.57</v>
      </c>
      <c r="M250" s="112">
        <v>-7.77</v>
      </c>
      <c r="N250" s="112">
        <f t="shared" si="99"/>
        <v>94</v>
      </c>
      <c r="O250" s="112">
        <f t="shared" si="100"/>
        <v>100</v>
      </c>
      <c r="P250" s="112">
        <f t="shared" si="101"/>
        <v>52</v>
      </c>
      <c r="Q250" s="112">
        <f t="shared" si="102"/>
        <v>180</v>
      </c>
      <c r="R250" s="112">
        <f t="shared" si="103"/>
        <v>48</v>
      </c>
      <c r="S250" s="112" cm="1">
        <f t="array" ref="S250">_xlfn.QUARTILE.EXC(IF($D$5:$D$906=$D250,$L$5:$L$906),1)</f>
        <v>-9.4075000000000006</v>
      </c>
      <c r="T250" s="112" cm="1">
        <f t="array" ref="T250">_xlfn.QUARTILE.EXC(IF($D$5:$D$906=$D250,$L$5:$L$906),3)</f>
        <v>1.645</v>
      </c>
      <c r="U250" s="112">
        <f t="shared" si="83"/>
        <v>11.0525</v>
      </c>
      <c r="V250" s="112">
        <f t="shared" si="84"/>
        <v>-25.986249999999998</v>
      </c>
      <c r="W250" s="112">
        <f t="shared" si="85"/>
        <v>18.223749999999999</v>
      </c>
      <c r="X250" s="112" t="b">
        <f t="shared" si="86"/>
        <v>0</v>
      </c>
      <c r="Y250" s="112" cm="1">
        <f t="array" ref="Y250">_xlfn.QUARTILE.EXC(IF($D$5:$D$906=$D250,$M$5:$M$906),1)</f>
        <v>-18.744999999999997</v>
      </c>
      <c r="Z250" s="112" cm="1">
        <f t="array" ref="Z250">_xlfn.QUARTILE.EXC(IF($D$5:$D$906=$D250,$M$5:$M$906),3)</f>
        <v>-2.7</v>
      </c>
      <c r="AA250" s="112">
        <f t="shared" si="87"/>
        <v>16.044999999999998</v>
      </c>
      <c r="AB250" s="112">
        <f t="shared" si="88"/>
        <v>-42.812499999999993</v>
      </c>
      <c r="AC250" s="112">
        <f t="shared" si="89"/>
        <v>21.367499999999996</v>
      </c>
      <c r="AD250" s="112" t="b">
        <f t="shared" si="90"/>
        <v>0</v>
      </c>
      <c r="AE250" s="101">
        <f t="shared" si="81"/>
        <v>1</v>
      </c>
      <c r="AF250" s="101">
        <f t="shared" si="82"/>
        <v>1</v>
      </c>
      <c r="AG250" s="406" cm="1">
        <f t="array" ref="AG250">_xlfn.QUARTILE.EXC(IF($AT$5:$AT$906=$AT250,$L$5:$L$906),1)</f>
        <v>-9.4075000000000006</v>
      </c>
      <c r="AH250" s="406" cm="1">
        <f t="array" ref="AH250">_xlfn.QUARTILE.EXC(IF($AT$5:$AT$906=$AT250,$L$5:$L$906),3)</f>
        <v>1.645</v>
      </c>
      <c r="AI250" s="406">
        <f t="shared" si="91"/>
        <v>11.0525</v>
      </c>
      <c r="AJ250" s="406">
        <f t="shared" si="92"/>
        <v>-25.986249999999998</v>
      </c>
      <c r="AK250" s="406">
        <f t="shared" si="93"/>
        <v>18.223749999999999</v>
      </c>
      <c r="AL250" s="406" t="b">
        <f t="shared" si="94"/>
        <v>0</v>
      </c>
      <c r="AM250" s="406" cm="1">
        <f t="array" ref="AM250">_xlfn.QUARTILE.EXC(IF($AT$5:$AT$906=$AT250,$M$5:$M$906),1)</f>
        <v>-18.744999999999997</v>
      </c>
      <c r="AN250" s="406" cm="1">
        <f t="array" ref="AN250">_xlfn.QUARTILE.EXC(IF($AT$5:$AT$906=$AT250,$M$5:$M$906),3)</f>
        <v>-2.7</v>
      </c>
      <c r="AO250" s="406">
        <f t="shared" si="95"/>
        <v>16.044999999999998</v>
      </c>
      <c r="AP250" s="406">
        <f t="shared" si="96"/>
        <v>-42.812499999999993</v>
      </c>
      <c r="AQ250" s="406">
        <f t="shared" si="97"/>
        <v>21.367499999999996</v>
      </c>
      <c r="AR250" s="406" t="b">
        <f t="shared" si="98"/>
        <v>0</v>
      </c>
      <c r="AS250" s="404" t="str">
        <f>INDEX('Org2567'!$BM:$BM,MATCH(Raw_DATA!A250,'Org2567'!$D:$D,0))</f>
        <v>รพช.F2 P&lt;=30,000</v>
      </c>
      <c r="AT250" s="404">
        <f>INDEX('Org2567'!$BL:$BL,MATCH(Raw_DATA!A250,'Org2567'!$D:$D,0))</f>
        <v>5</v>
      </c>
      <c r="AU250" s="113"/>
      <c r="AV250" s="101">
        <v>94.25</v>
      </c>
      <c r="AW250" s="101">
        <v>99.85</v>
      </c>
      <c r="AX250" s="101">
        <v>52.42</v>
      </c>
      <c r="AY250" s="101">
        <v>179.78</v>
      </c>
      <c r="AZ250" s="101">
        <v>47.77</v>
      </c>
    </row>
    <row r="251" spans="1:52" x14ac:dyDescent="0.7">
      <c r="A251" s="101" t="s">
        <v>264</v>
      </c>
      <c r="B251" s="101" t="s">
        <v>1679</v>
      </c>
      <c r="C251" s="111" t="str">
        <f>IF(A251="","",INDEX(ID!P:P,MATCH(Raw_DATA!A251,ID!A:A,0)))</f>
        <v>รพช.F2 P&lt;=30,000</v>
      </c>
      <c r="D251" s="101">
        <f>IF(A251="","",INDEX(ID!M:M,MATCH(Raw_DATA!A251,ID!A:A,0)))</f>
        <v>5</v>
      </c>
      <c r="E251" s="112">
        <v>1.56</v>
      </c>
      <c r="F251" s="112">
        <v>1.41</v>
      </c>
      <c r="G251" s="112">
        <v>1</v>
      </c>
      <c r="H251" s="112">
        <v>9155874.2400000002</v>
      </c>
      <c r="I251" s="112">
        <v>-11646185.359999999</v>
      </c>
      <c r="J251" s="112">
        <v>-7563990.0099999998</v>
      </c>
      <c r="K251" s="112">
        <v>-53761.41</v>
      </c>
      <c r="L251" s="112">
        <v>-7.76</v>
      </c>
      <c r="M251" s="112">
        <v>-21.86</v>
      </c>
      <c r="N251" s="112">
        <f t="shared" si="99"/>
        <v>114</v>
      </c>
      <c r="O251" s="112">
        <f t="shared" si="100"/>
        <v>52</v>
      </c>
      <c r="P251" s="112">
        <f t="shared" si="101"/>
        <v>82</v>
      </c>
      <c r="Q251" s="112">
        <f t="shared" si="102"/>
        <v>150</v>
      </c>
      <c r="R251" s="112">
        <f t="shared" si="103"/>
        <v>55</v>
      </c>
      <c r="S251" s="112" cm="1">
        <f t="array" ref="S251">_xlfn.QUARTILE.EXC(IF($D$5:$D$906=$D251,$L$5:$L$906),1)</f>
        <v>-9.4075000000000006</v>
      </c>
      <c r="T251" s="112" cm="1">
        <f t="array" ref="T251">_xlfn.QUARTILE.EXC(IF($D$5:$D$906=$D251,$L$5:$L$906),3)</f>
        <v>1.645</v>
      </c>
      <c r="U251" s="112">
        <f t="shared" si="83"/>
        <v>11.0525</v>
      </c>
      <c r="V251" s="112">
        <f t="shared" si="84"/>
        <v>-25.986249999999998</v>
      </c>
      <c r="W251" s="112">
        <f t="shared" si="85"/>
        <v>18.223749999999999</v>
      </c>
      <c r="X251" s="112" t="b">
        <f t="shared" si="86"/>
        <v>0</v>
      </c>
      <c r="Y251" s="112" cm="1">
        <f t="array" ref="Y251">_xlfn.QUARTILE.EXC(IF($D$5:$D$906=$D251,$M$5:$M$906),1)</f>
        <v>-18.744999999999997</v>
      </c>
      <c r="Z251" s="112" cm="1">
        <f t="array" ref="Z251">_xlfn.QUARTILE.EXC(IF($D$5:$D$906=$D251,$M$5:$M$906),3)</f>
        <v>-2.7</v>
      </c>
      <c r="AA251" s="112">
        <f t="shared" si="87"/>
        <v>16.044999999999998</v>
      </c>
      <c r="AB251" s="112">
        <f t="shared" si="88"/>
        <v>-42.812499999999993</v>
      </c>
      <c r="AC251" s="112">
        <f t="shared" si="89"/>
        <v>21.367499999999996</v>
      </c>
      <c r="AD251" s="112" t="b">
        <f t="shared" si="90"/>
        <v>0</v>
      </c>
      <c r="AE251" s="101">
        <f t="shared" si="81"/>
        <v>1</v>
      </c>
      <c r="AF251" s="101">
        <f t="shared" si="82"/>
        <v>1</v>
      </c>
      <c r="AG251" s="406" cm="1">
        <f t="array" ref="AG251">_xlfn.QUARTILE.EXC(IF($AT$5:$AT$906=$AT251,$L$5:$L$906),1)</f>
        <v>-9.4075000000000006</v>
      </c>
      <c r="AH251" s="406" cm="1">
        <f t="array" ref="AH251">_xlfn.QUARTILE.EXC(IF($AT$5:$AT$906=$AT251,$L$5:$L$906),3)</f>
        <v>1.645</v>
      </c>
      <c r="AI251" s="406">
        <f t="shared" si="91"/>
        <v>11.0525</v>
      </c>
      <c r="AJ251" s="406">
        <f t="shared" si="92"/>
        <v>-25.986249999999998</v>
      </c>
      <c r="AK251" s="406">
        <f t="shared" si="93"/>
        <v>18.223749999999999</v>
      </c>
      <c r="AL251" s="406" t="b">
        <f t="shared" si="94"/>
        <v>0</v>
      </c>
      <c r="AM251" s="406" cm="1">
        <f t="array" ref="AM251">_xlfn.QUARTILE.EXC(IF($AT$5:$AT$906=$AT251,$M$5:$M$906),1)</f>
        <v>-18.744999999999997</v>
      </c>
      <c r="AN251" s="406" cm="1">
        <f t="array" ref="AN251">_xlfn.QUARTILE.EXC(IF($AT$5:$AT$906=$AT251,$M$5:$M$906),3)</f>
        <v>-2.7</v>
      </c>
      <c r="AO251" s="406">
        <f t="shared" si="95"/>
        <v>16.044999999999998</v>
      </c>
      <c r="AP251" s="406">
        <f t="shared" si="96"/>
        <v>-42.812499999999993</v>
      </c>
      <c r="AQ251" s="406">
        <f t="shared" si="97"/>
        <v>21.367499999999996</v>
      </c>
      <c r="AR251" s="406" t="b">
        <f t="shared" si="98"/>
        <v>0</v>
      </c>
      <c r="AS251" s="404" t="str">
        <f>INDEX('Org2567'!$BM:$BM,MATCH(Raw_DATA!A251,'Org2567'!$D:$D,0))</f>
        <v>รพช.F2 P&lt;=30,000</v>
      </c>
      <c r="AT251" s="404">
        <f>INDEX('Org2567'!$BL:$BL,MATCH(Raw_DATA!A251,'Org2567'!$D:$D,0))</f>
        <v>5</v>
      </c>
      <c r="AU251" s="113"/>
      <c r="AV251" s="101">
        <v>113.54</v>
      </c>
      <c r="AW251" s="101">
        <v>51.81</v>
      </c>
      <c r="AX251" s="101">
        <v>81.98</v>
      </c>
      <c r="AY251" s="101">
        <v>150.07</v>
      </c>
      <c r="AZ251" s="101">
        <v>54.94</v>
      </c>
    </row>
    <row r="252" spans="1:52" x14ac:dyDescent="0.7">
      <c r="A252" s="101" t="s">
        <v>265</v>
      </c>
      <c r="B252" s="101" t="s">
        <v>1682</v>
      </c>
      <c r="C252" s="111" t="str">
        <f>IF(A252="","",INDEX(ID!P:P,MATCH(Raw_DATA!A252,ID!A:A,0)))</f>
        <v>รพช.F2 P&lt;=30,000</v>
      </c>
      <c r="D252" s="101">
        <f>IF(A252="","",INDEX(ID!M:M,MATCH(Raw_DATA!A252,ID!A:A,0)))</f>
        <v>5</v>
      </c>
      <c r="E252" s="112">
        <v>1.88</v>
      </c>
      <c r="F252" s="112">
        <v>1.71</v>
      </c>
      <c r="G252" s="112">
        <v>0.87</v>
      </c>
      <c r="H252" s="112">
        <v>10770519.26</v>
      </c>
      <c r="I252" s="112">
        <v>-11266738.529999999</v>
      </c>
      <c r="J252" s="112">
        <v>-9162401.4499999993</v>
      </c>
      <c r="K252" s="112">
        <v>-1625566.18</v>
      </c>
      <c r="L252" s="112">
        <v>-15.23</v>
      </c>
      <c r="M252" s="112">
        <v>-23.34</v>
      </c>
      <c r="N252" s="112">
        <f t="shared" si="99"/>
        <v>124</v>
      </c>
      <c r="O252" s="112">
        <f t="shared" si="100"/>
        <v>129</v>
      </c>
      <c r="P252" s="112">
        <f t="shared" si="101"/>
        <v>95</v>
      </c>
      <c r="Q252" s="112">
        <f t="shared" si="102"/>
        <v>189</v>
      </c>
      <c r="R252" s="112">
        <f t="shared" si="103"/>
        <v>51</v>
      </c>
      <c r="S252" s="112" cm="1">
        <f t="array" ref="S252">_xlfn.QUARTILE.EXC(IF($D$5:$D$906=$D252,$L$5:$L$906),1)</f>
        <v>-9.4075000000000006</v>
      </c>
      <c r="T252" s="112" cm="1">
        <f t="array" ref="T252">_xlfn.QUARTILE.EXC(IF($D$5:$D$906=$D252,$L$5:$L$906),3)</f>
        <v>1.645</v>
      </c>
      <c r="U252" s="112">
        <f t="shared" si="83"/>
        <v>11.0525</v>
      </c>
      <c r="V252" s="112">
        <f t="shared" si="84"/>
        <v>-25.986249999999998</v>
      </c>
      <c r="W252" s="112">
        <f t="shared" si="85"/>
        <v>18.223749999999999</v>
      </c>
      <c r="X252" s="112" t="b">
        <f t="shared" si="86"/>
        <v>0</v>
      </c>
      <c r="Y252" s="112" cm="1">
        <f t="array" ref="Y252">_xlfn.QUARTILE.EXC(IF($D$5:$D$906=$D252,$M$5:$M$906),1)</f>
        <v>-18.744999999999997</v>
      </c>
      <c r="Z252" s="112" cm="1">
        <f t="array" ref="Z252">_xlfn.QUARTILE.EXC(IF($D$5:$D$906=$D252,$M$5:$M$906),3)</f>
        <v>-2.7</v>
      </c>
      <c r="AA252" s="112">
        <f t="shared" si="87"/>
        <v>16.044999999999998</v>
      </c>
      <c r="AB252" s="112">
        <f t="shared" si="88"/>
        <v>-42.812499999999993</v>
      </c>
      <c r="AC252" s="112">
        <f t="shared" si="89"/>
        <v>21.367499999999996</v>
      </c>
      <c r="AD252" s="112" t="b">
        <f t="shared" si="90"/>
        <v>0</v>
      </c>
      <c r="AE252" s="101">
        <f t="shared" si="81"/>
        <v>1</v>
      </c>
      <c r="AF252" s="101">
        <f t="shared" si="82"/>
        <v>1</v>
      </c>
      <c r="AG252" s="406" cm="1">
        <f t="array" ref="AG252">_xlfn.QUARTILE.EXC(IF($AT$5:$AT$906=$AT252,$L$5:$L$906),1)</f>
        <v>-9.4075000000000006</v>
      </c>
      <c r="AH252" s="406" cm="1">
        <f t="array" ref="AH252">_xlfn.QUARTILE.EXC(IF($AT$5:$AT$906=$AT252,$L$5:$L$906),3)</f>
        <v>1.645</v>
      </c>
      <c r="AI252" s="406">
        <f t="shared" si="91"/>
        <v>11.0525</v>
      </c>
      <c r="AJ252" s="406">
        <f t="shared" si="92"/>
        <v>-25.986249999999998</v>
      </c>
      <c r="AK252" s="406">
        <f t="shared" si="93"/>
        <v>18.223749999999999</v>
      </c>
      <c r="AL252" s="406" t="b">
        <f t="shared" si="94"/>
        <v>0</v>
      </c>
      <c r="AM252" s="406" cm="1">
        <f t="array" ref="AM252">_xlfn.QUARTILE.EXC(IF($AT$5:$AT$906=$AT252,$M$5:$M$906),1)</f>
        <v>-18.744999999999997</v>
      </c>
      <c r="AN252" s="406" cm="1">
        <f t="array" ref="AN252">_xlfn.QUARTILE.EXC(IF($AT$5:$AT$906=$AT252,$M$5:$M$906),3)</f>
        <v>-2.7</v>
      </c>
      <c r="AO252" s="406">
        <f t="shared" si="95"/>
        <v>16.044999999999998</v>
      </c>
      <c r="AP252" s="406">
        <f t="shared" si="96"/>
        <v>-42.812499999999993</v>
      </c>
      <c r="AQ252" s="406">
        <f t="shared" si="97"/>
        <v>21.367499999999996</v>
      </c>
      <c r="AR252" s="406" t="b">
        <f t="shared" si="98"/>
        <v>0</v>
      </c>
      <c r="AS252" s="404" t="str">
        <f>INDEX('Org2567'!$BM:$BM,MATCH(Raw_DATA!A252,'Org2567'!$D:$D,0))</f>
        <v>รพช.F2 P&lt;=30,000</v>
      </c>
      <c r="AT252" s="404">
        <f>INDEX('Org2567'!$BL:$BL,MATCH(Raw_DATA!A252,'Org2567'!$D:$D,0))</f>
        <v>5</v>
      </c>
      <c r="AU252" s="113"/>
      <c r="AV252" s="101">
        <v>123.76</v>
      </c>
      <c r="AW252" s="101">
        <v>128.56</v>
      </c>
      <c r="AX252" s="101">
        <v>95.48</v>
      </c>
      <c r="AY252" s="101">
        <v>188.9</v>
      </c>
      <c r="AZ252" s="101">
        <v>50.67</v>
      </c>
    </row>
    <row r="253" spans="1:52" x14ac:dyDescent="0.7">
      <c r="A253" s="101" t="s">
        <v>266</v>
      </c>
      <c r="B253" s="101" t="s">
        <v>1685</v>
      </c>
      <c r="C253" s="111" t="str">
        <f>IF(A253="","",INDEX(ID!P:P,MATCH(Raw_DATA!A253,ID!A:A,0)))</f>
        <v>รพช.F2 P&lt;=30,000</v>
      </c>
      <c r="D253" s="101">
        <f>IF(A253="","",INDEX(ID!M:M,MATCH(Raw_DATA!A253,ID!A:A,0)))</f>
        <v>5</v>
      </c>
      <c r="E253" s="112">
        <v>2.06</v>
      </c>
      <c r="F253" s="112">
        <v>1.98</v>
      </c>
      <c r="G253" s="112">
        <v>1.46</v>
      </c>
      <c r="H253" s="112">
        <v>12747889.57</v>
      </c>
      <c r="I253" s="112">
        <v>-7836850.0700000003</v>
      </c>
      <c r="J253" s="112">
        <v>-7460256.6200000001</v>
      </c>
      <c r="K253" s="112">
        <v>5574797.21</v>
      </c>
      <c r="L253" s="112">
        <v>-11.08</v>
      </c>
      <c r="M253" s="112">
        <v>-12.23</v>
      </c>
      <c r="N253" s="112">
        <f t="shared" si="99"/>
        <v>146</v>
      </c>
      <c r="O253" s="112">
        <f t="shared" si="100"/>
        <v>50</v>
      </c>
      <c r="P253" s="112">
        <f t="shared" si="101"/>
        <v>50</v>
      </c>
      <c r="Q253" s="112">
        <f t="shared" si="102"/>
        <v>183</v>
      </c>
      <c r="R253" s="112">
        <f t="shared" si="103"/>
        <v>36</v>
      </c>
      <c r="S253" s="112" cm="1">
        <f t="array" ref="S253">_xlfn.QUARTILE.EXC(IF($D$5:$D$906=$D253,$L$5:$L$906),1)</f>
        <v>-9.4075000000000006</v>
      </c>
      <c r="T253" s="112" cm="1">
        <f t="array" ref="T253">_xlfn.QUARTILE.EXC(IF($D$5:$D$906=$D253,$L$5:$L$906),3)</f>
        <v>1.645</v>
      </c>
      <c r="U253" s="112">
        <f t="shared" si="83"/>
        <v>11.0525</v>
      </c>
      <c r="V253" s="112">
        <f t="shared" si="84"/>
        <v>-25.986249999999998</v>
      </c>
      <c r="W253" s="112">
        <f t="shared" si="85"/>
        <v>18.223749999999999</v>
      </c>
      <c r="X253" s="112" t="b">
        <f t="shared" si="86"/>
        <v>0</v>
      </c>
      <c r="Y253" s="112" cm="1">
        <f t="array" ref="Y253">_xlfn.QUARTILE.EXC(IF($D$5:$D$906=$D253,$M$5:$M$906),1)</f>
        <v>-18.744999999999997</v>
      </c>
      <c r="Z253" s="112" cm="1">
        <f t="array" ref="Z253">_xlfn.QUARTILE.EXC(IF($D$5:$D$906=$D253,$M$5:$M$906),3)</f>
        <v>-2.7</v>
      </c>
      <c r="AA253" s="112">
        <f t="shared" si="87"/>
        <v>16.044999999999998</v>
      </c>
      <c r="AB253" s="112">
        <f t="shared" si="88"/>
        <v>-42.812499999999993</v>
      </c>
      <c r="AC253" s="112">
        <f t="shared" si="89"/>
        <v>21.367499999999996</v>
      </c>
      <c r="AD253" s="112" t="b">
        <f t="shared" si="90"/>
        <v>0</v>
      </c>
      <c r="AE253" s="101">
        <f t="shared" si="81"/>
        <v>1</v>
      </c>
      <c r="AF253" s="101">
        <f t="shared" si="82"/>
        <v>1</v>
      </c>
      <c r="AG253" s="406" cm="1">
        <f t="array" ref="AG253">_xlfn.QUARTILE.EXC(IF($AT$5:$AT$906=$AT253,$L$5:$L$906),1)</f>
        <v>-9.4075000000000006</v>
      </c>
      <c r="AH253" s="406" cm="1">
        <f t="array" ref="AH253">_xlfn.QUARTILE.EXC(IF($AT$5:$AT$906=$AT253,$L$5:$L$906),3)</f>
        <v>1.645</v>
      </c>
      <c r="AI253" s="406">
        <f t="shared" si="91"/>
        <v>11.0525</v>
      </c>
      <c r="AJ253" s="406">
        <f t="shared" si="92"/>
        <v>-25.986249999999998</v>
      </c>
      <c r="AK253" s="406">
        <f t="shared" si="93"/>
        <v>18.223749999999999</v>
      </c>
      <c r="AL253" s="406" t="b">
        <f t="shared" si="94"/>
        <v>0</v>
      </c>
      <c r="AM253" s="406" cm="1">
        <f t="array" ref="AM253">_xlfn.QUARTILE.EXC(IF($AT$5:$AT$906=$AT253,$M$5:$M$906),1)</f>
        <v>-18.744999999999997</v>
      </c>
      <c r="AN253" s="406" cm="1">
        <f t="array" ref="AN253">_xlfn.QUARTILE.EXC(IF($AT$5:$AT$906=$AT253,$M$5:$M$906),3)</f>
        <v>-2.7</v>
      </c>
      <c r="AO253" s="406">
        <f t="shared" si="95"/>
        <v>16.044999999999998</v>
      </c>
      <c r="AP253" s="406">
        <f t="shared" si="96"/>
        <v>-42.812499999999993</v>
      </c>
      <c r="AQ253" s="406">
        <f t="shared" si="97"/>
        <v>21.367499999999996</v>
      </c>
      <c r="AR253" s="406" t="b">
        <f t="shared" si="98"/>
        <v>0</v>
      </c>
      <c r="AS253" s="404" t="str">
        <f>INDEX('Org2567'!$BM:$BM,MATCH(Raw_DATA!A253,'Org2567'!$D:$D,0))</f>
        <v>รพช.F2 P&lt;=30,000</v>
      </c>
      <c r="AT253" s="404">
        <f>INDEX('Org2567'!$BL:$BL,MATCH(Raw_DATA!A253,'Org2567'!$D:$D,0))</f>
        <v>5</v>
      </c>
      <c r="AU253" s="113"/>
      <c r="AV253" s="101">
        <v>146.38999999999999</v>
      </c>
      <c r="AW253" s="101">
        <v>50.12</v>
      </c>
      <c r="AX253" s="101">
        <v>49.74</v>
      </c>
      <c r="AY253" s="101">
        <v>182.58</v>
      </c>
      <c r="AZ253" s="101">
        <v>36.11</v>
      </c>
    </row>
    <row r="254" spans="1:52" x14ac:dyDescent="0.7">
      <c r="A254" s="101" t="s">
        <v>267</v>
      </c>
      <c r="B254" s="101" t="s">
        <v>1688</v>
      </c>
      <c r="C254" s="111" t="str">
        <f>IF(A254="","",INDEX(ID!P:P,MATCH(Raw_DATA!A254,ID!A:A,0)))</f>
        <v>รพช.F2 P&lt;=30,000</v>
      </c>
      <c r="D254" s="101">
        <f>IF(A254="","",INDEX(ID!M:M,MATCH(Raw_DATA!A254,ID!A:A,0)))</f>
        <v>5</v>
      </c>
      <c r="E254" s="112">
        <v>2.93</v>
      </c>
      <c r="F254" s="112">
        <v>2.62</v>
      </c>
      <c r="G254" s="112">
        <v>2.1</v>
      </c>
      <c r="H254" s="112">
        <v>19030205.850000001</v>
      </c>
      <c r="I254" s="112">
        <v>-3798800.13</v>
      </c>
      <c r="J254" s="112">
        <v>3233382.68</v>
      </c>
      <c r="K254" s="112">
        <v>10780539.93</v>
      </c>
      <c r="L254" s="112">
        <v>4.79</v>
      </c>
      <c r="M254" s="112">
        <v>-5.55</v>
      </c>
      <c r="N254" s="112">
        <f t="shared" si="99"/>
        <v>169</v>
      </c>
      <c r="O254" s="112">
        <f t="shared" si="100"/>
        <v>44</v>
      </c>
      <c r="P254" s="112">
        <f t="shared" si="101"/>
        <v>41</v>
      </c>
      <c r="Q254" s="112">
        <f t="shared" si="102"/>
        <v>542</v>
      </c>
      <c r="R254" s="112">
        <f t="shared" si="103"/>
        <v>66</v>
      </c>
      <c r="S254" s="112" cm="1">
        <f t="array" ref="S254">_xlfn.QUARTILE.EXC(IF($D$5:$D$906=$D254,$L$5:$L$906),1)</f>
        <v>-9.4075000000000006</v>
      </c>
      <c r="T254" s="112" cm="1">
        <f t="array" ref="T254">_xlfn.QUARTILE.EXC(IF($D$5:$D$906=$D254,$L$5:$L$906),3)</f>
        <v>1.645</v>
      </c>
      <c r="U254" s="112">
        <f t="shared" si="83"/>
        <v>11.0525</v>
      </c>
      <c r="V254" s="112">
        <f t="shared" si="84"/>
        <v>-25.986249999999998</v>
      </c>
      <c r="W254" s="112">
        <f t="shared" si="85"/>
        <v>18.223749999999999</v>
      </c>
      <c r="X254" s="112" t="b">
        <f t="shared" si="86"/>
        <v>0</v>
      </c>
      <c r="Y254" s="112" cm="1">
        <f t="array" ref="Y254">_xlfn.QUARTILE.EXC(IF($D$5:$D$906=$D254,$M$5:$M$906),1)</f>
        <v>-18.744999999999997</v>
      </c>
      <c r="Z254" s="112" cm="1">
        <f t="array" ref="Z254">_xlfn.QUARTILE.EXC(IF($D$5:$D$906=$D254,$M$5:$M$906),3)</f>
        <v>-2.7</v>
      </c>
      <c r="AA254" s="112">
        <f t="shared" si="87"/>
        <v>16.044999999999998</v>
      </c>
      <c r="AB254" s="112">
        <f t="shared" si="88"/>
        <v>-42.812499999999993</v>
      </c>
      <c r="AC254" s="112">
        <f t="shared" si="89"/>
        <v>21.367499999999996</v>
      </c>
      <c r="AD254" s="112" t="b">
        <f t="shared" si="90"/>
        <v>0</v>
      </c>
      <c r="AE254" s="101">
        <f t="shared" si="81"/>
        <v>1</v>
      </c>
      <c r="AF254" s="101">
        <f t="shared" si="82"/>
        <v>0</v>
      </c>
      <c r="AG254" s="406" cm="1">
        <f t="array" ref="AG254">_xlfn.QUARTILE.EXC(IF($AT$5:$AT$906=$AT254,$L$5:$L$906),1)</f>
        <v>-9.4075000000000006</v>
      </c>
      <c r="AH254" s="406" cm="1">
        <f t="array" ref="AH254">_xlfn.QUARTILE.EXC(IF($AT$5:$AT$906=$AT254,$L$5:$L$906),3)</f>
        <v>1.645</v>
      </c>
      <c r="AI254" s="406">
        <f t="shared" si="91"/>
        <v>11.0525</v>
      </c>
      <c r="AJ254" s="406">
        <f t="shared" si="92"/>
        <v>-25.986249999999998</v>
      </c>
      <c r="AK254" s="406">
        <f t="shared" si="93"/>
        <v>18.223749999999999</v>
      </c>
      <c r="AL254" s="406" t="b">
        <f t="shared" si="94"/>
        <v>0</v>
      </c>
      <c r="AM254" s="406" cm="1">
        <f t="array" ref="AM254">_xlfn.QUARTILE.EXC(IF($AT$5:$AT$906=$AT254,$M$5:$M$906),1)</f>
        <v>-18.744999999999997</v>
      </c>
      <c r="AN254" s="406" cm="1">
        <f t="array" ref="AN254">_xlfn.QUARTILE.EXC(IF($AT$5:$AT$906=$AT254,$M$5:$M$906),3)</f>
        <v>-2.7</v>
      </c>
      <c r="AO254" s="406">
        <f t="shared" si="95"/>
        <v>16.044999999999998</v>
      </c>
      <c r="AP254" s="406">
        <f t="shared" si="96"/>
        <v>-42.812499999999993</v>
      </c>
      <c r="AQ254" s="406">
        <f t="shared" si="97"/>
        <v>21.367499999999996</v>
      </c>
      <c r="AR254" s="406" t="b">
        <f t="shared" si="98"/>
        <v>0</v>
      </c>
      <c r="AS254" s="404" t="str">
        <f>INDEX('Org2567'!$BM:$BM,MATCH(Raw_DATA!A254,'Org2567'!$D:$D,0))</f>
        <v>รพช.F2 P&lt;=30,000</v>
      </c>
      <c r="AT254" s="404">
        <f>INDEX('Org2567'!$BL:$BL,MATCH(Raw_DATA!A254,'Org2567'!$D:$D,0))</f>
        <v>5</v>
      </c>
      <c r="AU254" s="113"/>
      <c r="AV254" s="101">
        <v>168.68</v>
      </c>
      <c r="AW254" s="101">
        <v>43.87</v>
      </c>
      <c r="AX254" s="101">
        <v>40.630000000000003</v>
      </c>
      <c r="AY254" s="101">
        <v>541.91</v>
      </c>
      <c r="AZ254" s="101">
        <v>65.64</v>
      </c>
    </row>
    <row r="255" spans="1:52" x14ac:dyDescent="0.7">
      <c r="A255" s="101" t="s">
        <v>268</v>
      </c>
      <c r="B255" s="101" t="s">
        <v>1691</v>
      </c>
      <c r="C255" s="111" t="str">
        <f>IF(A255="","",INDEX(ID!P:P,MATCH(Raw_DATA!A255,ID!A:A,0)))</f>
        <v>รพช.F2 P&lt;=30,000</v>
      </c>
      <c r="D255" s="101">
        <f>IF(A255="","",INDEX(ID!M:M,MATCH(Raw_DATA!A255,ID!A:A,0)))</f>
        <v>5</v>
      </c>
      <c r="E255" s="112">
        <v>7.32</v>
      </c>
      <c r="F255" s="112">
        <v>7.16</v>
      </c>
      <c r="G255" s="112">
        <v>6.67</v>
      </c>
      <c r="H255" s="112">
        <v>82223392.739999995</v>
      </c>
      <c r="I255" s="112">
        <v>-4706792.2</v>
      </c>
      <c r="J255" s="112">
        <v>-2589464.75</v>
      </c>
      <c r="K255" s="112">
        <v>73590106.629999995</v>
      </c>
      <c r="L255" s="112">
        <v>-2.62</v>
      </c>
      <c r="M255" s="112">
        <v>-3.83</v>
      </c>
      <c r="N255" s="112">
        <f t="shared" si="99"/>
        <v>90</v>
      </c>
      <c r="O255" s="112">
        <f t="shared" si="100"/>
        <v>42</v>
      </c>
      <c r="P255" s="112">
        <f t="shared" si="101"/>
        <v>48</v>
      </c>
      <c r="Q255" s="112">
        <f t="shared" si="102"/>
        <v>320</v>
      </c>
      <c r="R255" s="112">
        <f t="shared" si="103"/>
        <v>44</v>
      </c>
      <c r="S255" s="112" cm="1">
        <f t="array" ref="S255">_xlfn.QUARTILE.EXC(IF($D$5:$D$906=$D255,$L$5:$L$906),1)</f>
        <v>-9.4075000000000006</v>
      </c>
      <c r="T255" s="112" cm="1">
        <f t="array" ref="T255">_xlfn.QUARTILE.EXC(IF($D$5:$D$906=$D255,$L$5:$L$906),3)</f>
        <v>1.645</v>
      </c>
      <c r="U255" s="112">
        <f t="shared" si="83"/>
        <v>11.0525</v>
      </c>
      <c r="V255" s="112">
        <f t="shared" si="84"/>
        <v>-25.986249999999998</v>
      </c>
      <c r="W255" s="112">
        <f t="shared" si="85"/>
        <v>18.223749999999999</v>
      </c>
      <c r="X255" s="112" t="b">
        <f t="shared" si="86"/>
        <v>0</v>
      </c>
      <c r="Y255" s="112" cm="1">
        <f t="array" ref="Y255">_xlfn.QUARTILE.EXC(IF($D$5:$D$906=$D255,$M$5:$M$906),1)</f>
        <v>-18.744999999999997</v>
      </c>
      <c r="Z255" s="112" cm="1">
        <f t="array" ref="Z255">_xlfn.QUARTILE.EXC(IF($D$5:$D$906=$D255,$M$5:$M$906),3)</f>
        <v>-2.7</v>
      </c>
      <c r="AA255" s="112">
        <f t="shared" si="87"/>
        <v>16.044999999999998</v>
      </c>
      <c r="AB255" s="112">
        <f t="shared" si="88"/>
        <v>-42.812499999999993</v>
      </c>
      <c r="AC255" s="112">
        <f t="shared" si="89"/>
        <v>21.367499999999996</v>
      </c>
      <c r="AD255" s="112" t="b">
        <f t="shared" si="90"/>
        <v>0</v>
      </c>
      <c r="AE255" s="101">
        <f t="shared" si="81"/>
        <v>1</v>
      </c>
      <c r="AF255" s="101">
        <f t="shared" si="82"/>
        <v>1</v>
      </c>
      <c r="AG255" s="406" cm="1">
        <f t="array" ref="AG255">_xlfn.QUARTILE.EXC(IF($AT$5:$AT$906=$AT255,$L$5:$L$906),1)</f>
        <v>-9.4075000000000006</v>
      </c>
      <c r="AH255" s="406" cm="1">
        <f t="array" ref="AH255">_xlfn.QUARTILE.EXC(IF($AT$5:$AT$906=$AT255,$L$5:$L$906),3)</f>
        <v>1.645</v>
      </c>
      <c r="AI255" s="406">
        <f t="shared" si="91"/>
        <v>11.0525</v>
      </c>
      <c r="AJ255" s="406">
        <f t="shared" si="92"/>
        <v>-25.986249999999998</v>
      </c>
      <c r="AK255" s="406">
        <f t="shared" si="93"/>
        <v>18.223749999999999</v>
      </c>
      <c r="AL255" s="406" t="b">
        <f t="shared" si="94"/>
        <v>0</v>
      </c>
      <c r="AM255" s="406" cm="1">
        <f t="array" ref="AM255">_xlfn.QUARTILE.EXC(IF($AT$5:$AT$906=$AT255,$M$5:$M$906),1)</f>
        <v>-18.744999999999997</v>
      </c>
      <c r="AN255" s="406" cm="1">
        <f t="array" ref="AN255">_xlfn.QUARTILE.EXC(IF($AT$5:$AT$906=$AT255,$M$5:$M$906),3)</f>
        <v>-2.7</v>
      </c>
      <c r="AO255" s="406">
        <f t="shared" si="95"/>
        <v>16.044999999999998</v>
      </c>
      <c r="AP255" s="406">
        <f t="shared" si="96"/>
        <v>-42.812499999999993</v>
      </c>
      <c r="AQ255" s="406">
        <f t="shared" si="97"/>
        <v>21.367499999999996</v>
      </c>
      <c r="AR255" s="406" t="b">
        <f t="shared" si="98"/>
        <v>0</v>
      </c>
      <c r="AS255" s="404" t="str">
        <f>INDEX('Org2567'!$BM:$BM,MATCH(Raw_DATA!A255,'Org2567'!$D:$D,0))</f>
        <v>รพช.F2 P&lt;=30,000</v>
      </c>
      <c r="AT255" s="404">
        <f>INDEX('Org2567'!$BL:$BL,MATCH(Raw_DATA!A255,'Org2567'!$D:$D,0))</f>
        <v>5</v>
      </c>
      <c r="AU255" s="113"/>
      <c r="AV255" s="101">
        <v>90.14</v>
      </c>
      <c r="AW255" s="101">
        <v>42.18</v>
      </c>
      <c r="AX255" s="101">
        <v>48.06</v>
      </c>
      <c r="AY255" s="101">
        <v>320.02999999999997</v>
      </c>
      <c r="AZ255" s="101">
        <v>43.9</v>
      </c>
    </row>
    <row r="256" spans="1:52" x14ac:dyDescent="0.7">
      <c r="A256" s="101" t="s">
        <v>269</v>
      </c>
      <c r="B256" s="101" t="s">
        <v>1713</v>
      </c>
      <c r="C256" s="111" t="str">
        <f>IF(A256="","",INDEX(ID!P:P,MATCH(Raw_DATA!A256,ID!A:A,0)))</f>
        <v>รพศ.A B&lt;=700</v>
      </c>
      <c r="D256" s="101">
        <f>IF(A256="","",INDEX(ID!M:M,MATCH(Raw_DATA!A256,ID!A:A,0)))</f>
        <v>18</v>
      </c>
      <c r="E256" s="112">
        <v>2.97</v>
      </c>
      <c r="F256" s="112">
        <v>2.85</v>
      </c>
      <c r="G256" s="112">
        <v>0.72</v>
      </c>
      <c r="H256" s="112">
        <v>1087358276.29</v>
      </c>
      <c r="I256" s="112">
        <v>168698899.16999999</v>
      </c>
      <c r="J256" s="112">
        <v>234959464.46000001</v>
      </c>
      <c r="K256" s="112">
        <v>-157107883.25999999</v>
      </c>
      <c r="L256" s="112">
        <v>10.14</v>
      </c>
      <c r="M256" s="112">
        <v>6.21</v>
      </c>
      <c r="N256" s="112">
        <f t="shared" si="99"/>
        <v>136</v>
      </c>
      <c r="O256" s="112">
        <f t="shared" si="100"/>
        <v>255</v>
      </c>
      <c r="P256" s="112">
        <f t="shared" si="101"/>
        <v>162</v>
      </c>
      <c r="Q256" s="112">
        <f t="shared" si="102"/>
        <v>117</v>
      </c>
      <c r="R256" s="112">
        <f t="shared" si="103"/>
        <v>27</v>
      </c>
      <c r="S256" s="112" cm="1">
        <f t="array" ref="S256">_xlfn.QUARTILE.EXC(IF($D$5:$D$906=$D256,$L$5:$L$906),1)</f>
        <v>-6.4649999999999999</v>
      </c>
      <c r="T256" s="112" cm="1">
        <f t="array" ref="T256">_xlfn.QUARTILE.EXC(IF($D$5:$D$906=$D256,$L$5:$L$906),3)</f>
        <v>5.9924999999999997</v>
      </c>
      <c r="U256" s="112">
        <f t="shared" si="83"/>
        <v>12.4575</v>
      </c>
      <c r="V256" s="112">
        <f t="shared" si="84"/>
        <v>-25.151250000000001</v>
      </c>
      <c r="W256" s="112">
        <f t="shared" si="85"/>
        <v>24.678750000000001</v>
      </c>
      <c r="X256" s="112" t="b">
        <f t="shared" si="86"/>
        <v>0</v>
      </c>
      <c r="Y256" s="112" cm="1">
        <f t="array" ref="Y256">_xlfn.QUARTILE.EXC(IF($D$5:$D$906=$D256,$M$5:$M$906),1)</f>
        <v>-9.0925000000000011</v>
      </c>
      <c r="Z256" s="112" cm="1">
        <f t="array" ref="Z256">_xlfn.QUARTILE.EXC(IF($D$5:$D$906=$D256,$M$5:$M$906),3)</f>
        <v>7.5674999999999999</v>
      </c>
      <c r="AA256" s="112">
        <f t="shared" si="87"/>
        <v>16.66</v>
      </c>
      <c r="AB256" s="112">
        <f t="shared" si="88"/>
        <v>-34.082500000000003</v>
      </c>
      <c r="AC256" s="112">
        <f t="shared" si="89"/>
        <v>32.557500000000005</v>
      </c>
      <c r="AD256" s="112" t="b">
        <f t="shared" si="90"/>
        <v>0</v>
      </c>
      <c r="AE256" s="101">
        <f t="shared" si="81"/>
        <v>0</v>
      </c>
      <c r="AF256" s="101">
        <f t="shared" si="82"/>
        <v>0</v>
      </c>
      <c r="AG256" s="406" cm="1">
        <f t="array" ref="AG256">_xlfn.QUARTILE.EXC(IF($AT$5:$AT$906=$AT256,$L$5:$L$906),1)</f>
        <v>-6.4649999999999999</v>
      </c>
      <c r="AH256" s="406" cm="1">
        <f t="array" ref="AH256">_xlfn.QUARTILE.EXC(IF($AT$5:$AT$906=$AT256,$L$5:$L$906),3)</f>
        <v>5.9924999999999997</v>
      </c>
      <c r="AI256" s="406">
        <f t="shared" si="91"/>
        <v>12.4575</v>
      </c>
      <c r="AJ256" s="406">
        <f t="shared" si="92"/>
        <v>-25.151250000000001</v>
      </c>
      <c r="AK256" s="406">
        <f t="shared" si="93"/>
        <v>24.678750000000001</v>
      </c>
      <c r="AL256" s="406" t="b">
        <f t="shared" si="94"/>
        <v>0</v>
      </c>
      <c r="AM256" s="406" cm="1">
        <f t="array" ref="AM256">_xlfn.QUARTILE.EXC(IF($AT$5:$AT$906=$AT256,$M$5:$M$906),1)</f>
        <v>-9.0925000000000011</v>
      </c>
      <c r="AN256" s="406" cm="1">
        <f t="array" ref="AN256">_xlfn.QUARTILE.EXC(IF($AT$5:$AT$906=$AT256,$M$5:$M$906),3)</f>
        <v>7.5674999999999999</v>
      </c>
      <c r="AO256" s="406">
        <f t="shared" si="95"/>
        <v>16.66</v>
      </c>
      <c r="AP256" s="406">
        <f t="shared" si="96"/>
        <v>-34.082500000000003</v>
      </c>
      <c r="AQ256" s="406">
        <f t="shared" si="97"/>
        <v>32.557500000000005</v>
      </c>
      <c r="AR256" s="406" t="b">
        <f t="shared" si="98"/>
        <v>0</v>
      </c>
      <c r="AS256" s="404" t="str">
        <f>INDEX('Org2567'!$BM:$BM,MATCH(Raw_DATA!A256,'Org2567'!$D:$D,0))</f>
        <v>รพศ.A B&lt;=700</v>
      </c>
      <c r="AT256" s="404">
        <f>INDEX('Org2567'!$BL:$BL,MATCH(Raw_DATA!A256,'Org2567'!$D:$D,0))</f>
        <v>18</v>
      </c>
      <c r="AU256" s="113"/>
      <c r="AV256" s="101">
        <v>136.4</v>
      </c>
      <c r="AW256" s="101">
        <v>255.35</v>
      </c>
      <c r="AX256" s="101">
        <v>162.29</v>
      </c>
      <c r="AY256" s="101">
        <v>116.69</v>
      </c>
      <c r="AZ256" s="101">
        <v>27.05</v>
      </c>
    </row>
    <row r="257" spans="1:52" x14ac:dyDescent="0.7">
      <c r="A257" s="101" t="s">
        <v>270</v>
      </c>
      <c r="B257" s="101" t="s">
        <v>1717</v>
      </c>
      <c r="C257" s="111" t="str">
        <f>IF(A257="","",INDEX(ID!P:P,MATCH(Raw_DATA!A257,ID!A:A,0)))</f>
        <v>รพท.M1 B&gt;200</v>
      </c>
      <c r="D257" s="101">
        <f>IF(A257="","",INDEX(ID!M:M,MATCH(Raw_DATA!A257,ID!A:A,0)))</f>
        <v>15</v>
      </c>
      <c r="E257" s="112">
        <v>1.53</v>
      </c>
      <c r="F257" s="112">
        <v>1.43</v>
      </c>
      <c r="G257" s="112">
        <v>0.61</v>
      </c>
      <c r="H257" s="112">
        <v>144032321.87</v>
      </c>
      <c r="I257" s="112">
        <v>31754465.010000002</v>
      </c>
      <c r="J257" s="112">
        <v>52649145.530000001</v>
      </c>
      <c r="K257" s="112">
        <v>-107264054.97</v>
      </c>
      <c r="L257" s="112">
        <v>7.21</v>
      </c>
      <c r="M257" s="112">
        <v>4.9000000000000004</v>
      </c>
      <c r="N257" s="112">
        <f t="shared" si="99"/>
        <v>244</v>
      </c>
      <c r="O257" s="112">
        <f t="shared" si="100"/>
        <v>185</v>
      </c>
      <c r="P257" s="112">
        <f t="shared" si="101"/>
        <v>76</v>
      </c>
      <c r="Q257" s="112">
        <f t="shared" si="102"/>
        <v>99</v>
      </c>
      <c r="R257" s="112">
        <f t="shared" si="103"/>
        <v>60</v>
      </c>
      <c r="S257" s="112" cm="1">
        <f t="array" ref="S257">_xlfn.QUARTILE.EXC(IF($D$5:$D$906=$D257,$L$5:$L$906),1)</f>
        <v>-2.59</v>
      </c>
      <c r="T257" s="112" cm="1">
        <f t="array" ref="T257">_xlfn.QUARTILE.EXC(IF($D$5:$D$906=$D257,$L$5:$L$906),3)</f>
        <v>8.86</v>
      </c>
      <c r="U257" s="112">
        <f t="shared" si="83"/>
        <v>11.45</v>
      </c>
      <c r="V257" s="112">
        <f t="shared" si="84"/>
        <v>-19.764999999999997</v>
      </c>
      <c r="W257" s="112">
        <f t="shared" si="85"/>
        <v>26.034999999999997</v>
      </c>
      <c r="X257" s="112" t="b">
        <f t="shared" si="86"/>
        <v>0</v>
      </c>
      <c r="Y257" s="112" cm="1">
        <f t="array" ref="Y257">_xlfn.QUARTILE.EXC(IF($D$5:$D$906=$D257,$M$5:$M$906),1)</f>
        <v>-5.74</v>
      </c>
      <c r="Z257" s="112" cm="1">
        <f t="array" ref="Z257">_xlfn.QUARTILE.EXC(IF($D$5:$D$906=$D257,$M$5:$M$906),3)</f>
        <v>4.915</v>
      </c>
      <c r="AA257" s="112">
        <f t="shared" si="87"/>
        <v>10.655000000000001</v>
      </c>
      <c r="AB257" s="112">
        <f t="shared" si="88"/>
        <v>-21.722500000000004</v>
      </c>
      <c r="AC257" s="112">
        <f t="shared" si="89"/>
        <v>20.897500000000001</v>
      </c>
      <c r="AD257" s="112" t="b">
        <f t="shared" si="90"/>
        <v>0</v>
      </c>
      <c r="AE257" s="101">
        <f t="shared" si="81"/>
        <v>0</v>
      </c>
      <c r="AF257" s="101">
        <f t="shared" si="82"/>
        <v>0</v>
      </c>
      <c r="AG257" s="406" cm="1">
        <f t="array" ref="AG257">_xlfn.QUARTILE.EXC(IF($AT$5:$AT$906=$AT257,$L$5:$L$906),1)</f>
        <v>-0.34999999999999964</v>
      </c>
      <c r="AH257" s="406" cm="1">
        <f t="array" ref="AH257">_xlfn.QUARTILE.EXC(IF($AT$5:$AT$906=$AT257,$L$5:$L$906),3)</f>
        <v>9.0500000000000007</v>
      </c>
      <c r="AI257" s="406">
        <f t="shared" si="91"/>
        <v>9.4</v>
      </c>
      <c r="AJ257" s="406">
        <f t="shared" si="92"/>
        <v>-14.450000000000001</v>
      </c>
      <c r="AK257" s="406">
        <f t="shared" si="93"/>
        <v>23.150000000000002</v>
      </c>
      <c r="AL257" s="406" t="b">
        <f t="shared" si="94"/>
        <v>0</v>
      </c>
      <c r="AM257" s="406" cm="1">
        <f t="array" ref="AM257">_xlfn.QUARTILE.EXC(IF($AT$5:$AT$906=$AT257,$M$5:$M$906),1)</f>
        <v>-5.0175000000000001</v>
      </c>
      <c r="AN257" s="406" cm="1">
        <f t="array" ref="AN257">_xlfn.QUARTILE.EXC(IF($AT$5:$AT$906=$AT257,$M$5:$M$906),3)</f>
        <v>5.1049999999999995</v>
      </c>
      <c r="AO257" s="406">
        <f t="shared" si="95"/>
        <v>10.122499999999999</v>
      </c>
      <c r="AP257" s="406">
        <f t="shared" si="96"/>
        <v>-20.201249999999998</v>
      </c>
      <c r="AQ257" s="406">
        <f t="shared" si="97"/>
        <v>20.288749999999997</v>
      </c>
      <c r="AR257" s="406" t="b">
        <f t="shared" si="98"/>
        <v>0</v>
      </c>
      <c r="AS257" s="404" t="str">
        <f>INDEX('Org2567'!$BM:$BM,MATCH(Raw_DATA!A257,'Org2567'!$D:$D,0))</f>
        <v>รพท.M1 B&gt;200</v>
      </c>
      <c r="AT257" s="404">
        <f>INDEX('Org2567'!$BL:$BL,MATCH(Raw_DATA!A257,'Org2567'!$D:$D,0))</f>
        <v>15</v>
      </c>
      <c r="AU257" s="113"/>
      <c r="AV257" s="101">
        <v>244.01</v>
      </c>
      <c r="AW257" s="101">
        <v>185.45</v>
      </c>
      <c r="AX257" s="101">
        <v>76.13</v>
      </c>
      <c r="AY257" s="101">
        <v>98.82</v>
      </c>
      <c r="AZ257" s="101">
        <v>59.53</v>
      </c>
    </row>
    <row r="258" spans="1:52" x14ac:dyDescent="0.7">
      <c r="A258" s="101" t="s">
        <v>271</v>
      </c>
      <c r="B258" s="101" t="s">
        <v>1720</v>
      </c>
      <c r="C258" s="111" t="str">
        <f>IF(A258="","",INDEX(ID!P:P,MATCH(Raw_DATA!A258,ID!A:A,0)))</f>
        <v>รพช.F1 P50,000-100,000</v>
      </c>
      <c r="D258" s="101">
        <f>IF(A258="","",INDEX(ID!M:M,MATCH(Raw_DATA!A258,ID!A:A,0)))</f>
        <v>10</v>
      </c>
      <c r="E258" s="112">
        <v>22.59</v>
      </c>
      <c r="F258" s="112">
        <v>22.04</v>
      </c>
      <c r="G258" s="112">
        <v>15.26</v>
      </c>
      <c r="H258" s="112">
        <v>197839934.43000001</v>
      </c>
      <c r="I258" s="112">
        <v>12337230.630000001</v>
      </c>
      <c r="J258" s="112">
        <v>23025043.550000001</v>
      </c>
      <c r="K258" s="112">
        <v>130674797.86</v>
      </c>
      <c r="L258" s="112">
        <v>9.7200000000000006</v>
      </c>
      <c r="M258" s="112">
        <v>4.21</v>
      </c>
      <c r="N258" s="112">
        <f t="shared" si="99"/>
        <v>28</v>
      </c>
      <c r="O258" s="112">
        <f t="shared" si="100"/>
        <v>194</v>
      </c>
      <c r="P258" s="112">
        <f t="shared" si="101"/>
        <v>47</v>
      </c>
      <c r="Q258" s="112">
        <f t="shared" si="102"/>
        <v>466</v>
      </c>
      <c r="R258" s="112">
        <f t="shared" si="103"/>
        <v>32</v>
      </c>
      <c r="S258" s="112" cm="1">
        <f t="array" ref="S258">_xlfn.QUARTILE.EXC(IF($D$5:$D$906=$D258,$L$5:$L$906),1)</f>
        <v>-10.594999999999999</v>
      </c>
      <c r="T258" s="112" cm="1">
        <f t="array" ref="T258">_xlfn.QUARTILE.EXC(IF($D$5:$D$906=$D258,$L$5:$L$906),3)</f>
        <v>0.95</v>
      </c>
      <c r="U258" s="112">
        <f t="shared" si="83"/>
        <v>11.544999999999998</v>
      </c>
      <c r="V258" s="112">
        <f t="shared" si="84"/>
        <v>-27.912499999999994</v>
      </c>
      <c r="W258" s="112">
        <f t="shared" si="85"/>
        <v>18.267499999999995</v>
      </c>
      <c r="X258" s="112" t="b">
        <f t="shared" si="86"/>
        <v>0</v>
      </c>
      <c r="Y258" s="112" cm="1">
        <f t="array" ref="Y258">_xlfn.QUARTILE.EXC(IF($D$5:$D$906=$D258,$M$5:$M$906),1)</f>
        <v>-17.670000000000002</v>
      </c>
      <c r="Z258" s="112" cm="1">
        <f t="array" ref="Z258">_xlfn.QUARTILE.EXC(IF($D$5:$D$906=$D258,$M$5:$M$906),3)</f>
        <v>-3.92</v>
      </c>
      <c r="AA258" s="112">
        <f t="shared" si="87"/>
        <v>13.750000000000002</v>
      </c>
      <c r="AB258" s="112">
        <f t="shared" si="88"/>
        <v>-38.295000000000002</v>
      </c>
      <c r="AC258" s="112">
        <f t="shared" si="89"/>
        <v>16.705000000000005</v>
      </c>
      <c r="AD258" s="112" t="b">
        <f t="shared" si="90"/>
        <v>0</v>
      </c>
      <c r="AE258" s="101">
        <f t="shared" si="81"/>
        <v>0</v>
      </c>
      <c r="AF258" s="101">
        <f t="shared" si="82"/>
        <v>0</v>
      </c>
      <c r="AG258" s="406" cm="1">
        <f t="array" ref="AG258">_xlfn.QUARTILE.EXC(IF($AT$5:$AT$906=$AT258,$L$5:$L$906),1)</f>
        <v>-10.594999999999999</v>
      </c>
      <c r="AH258" s="406" cm="1">
        <f t="array" ref="AH258">_xlfn.QUARTILE.EXC(IF($AT$5:$AT$906=$AT258,$L$5:$L$906),3)</f>
        <v>0.95</v>
      </c>
      <c r="AI258" s="406">
        <f t="shared" si="91"/>
        <v>11.544999999999998</v>
      </c>
      <c r="AJ258" s="406">
        <f t="shared" si="92"/>
        <v>-27.912499999999994</v>
      </c>
      <c r="AK258" s="406">
        <f t="shared" si="93"/>
        <v>18.267499999999995</v>
      </c>
      <c r="AL258" s="406" t="b">
        <f t="shared" si="94"/>
        <v>0</v>
      </c>
      <c r="AM258" s="406" cm="1">
        <f t="array" ref="AM258">_xlfn.QUARTILE.EXC(IF($AT$5:$AT$906=$AT258,$M$5:$M$906),1)</f>
        <v>-17.670000000000002</v>
      </c>
      <c r="AN258" s="406" cm="1">
        <f t="array" ref="AN258">_xlfn.QUARTILE.EXC(IF($AT$5:$AT$906=$AT258,$M$5:$M$906),3)</f>
        <v>-3.92</v>
      </c>
      <c r="AO258" s="406">
        <f t="shared" si="95"/>
        <v>13.750000000000002</v>
      </c>
      <c r="AP258" s="406">
        <f t="shared" si="96"/>
        <v>-38.295000000000002</v>
      </c>
      <c r="AQ258" s="406">
        <f t="shared" si="97"/>
        <v>16.705000000000005</v>
      </c>
      <c r="AR258" s="406" t="b">
        <f t="shared" si="98"/>
        <v>0</v>
      </c>
      <c r="AS258" s="404" t="str">
        <f>INDEX('Org2567'!$BM:$BM,MATCH(Raw_DATA!A258,'Org2567'!$D:$D,0))</f>
        <v>รพช.F1 P50,000-100,000</v>
      </c>
      <c r="AT258" s="404">
        <f>INDEX('Org2567'!$BL:$BL,MATCH(Raw_DATA!A258,'Org2567'!$D:$D,0))</f>
        <v>10</v>
      </c>
      <c r="AU258" s="113"/>
      <c r="AV258" s="101">
        <v>28.03</v>
      </c>
      <c r="AW258" s="101">
        <v>194.09</v>
      </c>
      <c r="AX258" s="101">
        <v>46.65</v>
      </c>
      <c r="AY258" s="101">
        <v>465.77</v>
      </c>
      <c r="AZ258" s="101">
        <v>32.369999999999997</v>
      </c>
    </row>
    <row r="259" spans="1:52" x14ac:dyDescent="0.7">
      <c r="A259" s="101" t="s">
        <v>272</v>
      </c>
      <c r="B259" s="101" t="s">
        <v>1723</v>
      </c>
      <c r="C259" s="111" t="str">
        <f>IF(A259="","",INDEX(ID!P:P,MATCH(Raw_DATA!A259,ID!A:A,0)))</f>
        <v>รพช.F2 P30,000-60,000</v>
      </c>
      <c r="D259" s="101">
        <f>IF(A259="","",INDEX(ID!M:M,MATCH(Raw_DATA!A259,ID!A:A,0)))</f>
        <v>6</v>
      </c>
      <c r="E259" s="112">
        <v>6.62</v>
      </c>
      <c r="F259" s="112">
        <v>6.29</v>
      </c>
      <c r="G259" s="112">
        <v>5.54</v>
      </c>
      <c r="H259" s="112">
        <v>82920606.719999999</v>
      </c>
      <c r="I259" s="112">
        <v>-3180739.49</v>
      </c>
      <c r="J259" s="112">
        <v>3376249.51</v>
      </c>
      <c r="K259" s="112">
        <v>66979968.170000002</v>
      </c>
      <c r="L259" s="112">
        <v>2.79</v>
      </c>
      <c r="M259" s="112">
        <v>-1.98</v>
      </c>
      <c r="N259" s="112">
        <f t="shared" si="99"/>
        <v>97</v>
      </c>
      <c r="O259" s="112">
        <f t="shared" si="100"/>
        <v>58</v>
      </c>
      <c r="P259" s="112">
        <f t="shared" si="101"/>
        <v>98</v>
      </c>
      <c r="Q259" s="112">
        <f t="shared" si="102"/>
        <v>275</v>
      </c>
      <c r="R259" s="112">
        <f t="shared" si="103"/>
        <v>65</v>
      </c>
      <c r="S259" s="112" cm="1">
        <f t="array" ref="S259">_xlfn.QUARTILE.EXC(IF($D$5:$D$906=$D259,$L$5:$L$906),1)</f>
        <v>-10.317499999999999</v>
      </c>
      <c r="T259" s="112" cm="1">
        <f t="array" ref="T259">_xlfn.QUARTILE.EXC(IF($D$5:$D$906=$D259,$L$5:$L$906),3)</f>
        <v>1.0349999999999999</v>
      </c>
      <c r="U259" s="112">
        <f t="shared" si="83"/>
        <v>11.352499999999999</v>
      </c>
      <c r="V259" s="112">
        <f t="shared" si="84"/>
        <v>-27.346249999999998</v>
      </c>
      <c r="W259" s="112">
        <f t="shared" si="85"/>
        <v>18.063749999999999</v>
      </c>
      <c r="X259" s="112" t="b">
        <f t="shared" si="86"/>
        <v>0</v>
      </c>
      <c r="Y259" s="112" cm="1">
        <f t="array" ref="Y259">_xlfn.QUARTILE.EXC(IF($D$5:$D$906=$D259,$M$5:$M$906),1)</f>
        <v>-15.98</v>
      </c>
      <c r="Z259" s="112" cm="1">
        <f t="array" ref="Z259">_xlfn.QUARTILE.EXC(IF($D$5:$D$906=$D259,$M$5:$M$906),3)</f>
        <v>-2.4</v>
      </c>
      <c r="AA259" s="112">
        <f t="shared" si="87"/>
        <v>13.58</v>
      </c>
      <c r="AB259" s="112">
        <f t="shared" si="88"/>
        <v>-36.35</v>
      </c>
      <c r="AC259" s="112">
        <f t="shared" si="89"/>
        <v>17.970000000000002</v>
      </c>
      <c r="AD259" s="112" t="b">
        <f t="shared" si="90"/>
        <v>0</v>
      </c>
      <c r="AE259" s="101">
        <f t="shared" si="81"/>
        <v>1</v>
      </c>
      <c r="AF259" s="101">
        <f t="shared" si="82"/>
        <v>0</v>
      </c>
      <c r="AG259" s="406" cm="1">
        <f t="array" ref="AG259">_xlfn.QUARTILE.EXC(IF($AT$5:$AT$906=$AT259,$L$5:$L$906),1)</f>
        <v>-9.3850000000000016</v>
      </c>
      <c r="AH259" s="406" cm="1">
        <f t="array" ref="AH259">_xlfn.QUARTILE.EXC(IF($AT$5:$AT$906=$AT259,$L$5:$L$906),3)</f>
        <v>1.2250000000000001</v>
      </c>
      <c r="AI259" s="406">
        <f t="shared" si="91"/>
        <v>10.610000000000001</v>
      </c>
      <c r="AJ259" s="406">
        <f t="shared" si="92"/>
        <v>-25.300000000000004</v>
      </c>
      <c r="AK259" s="406">
        <f t="shared" si="93"/>
        <v>17.140000000000004</v>
      </c>
      <c r="AL259" s="406" t="b">
        <f t="shared" si="94"/>
        <v>0</v>
      </c>
      <c r="AM259" s="406" cm="1">
        <f t="array" ref="AM259">_xlfn.QUARTILE.EXC(IF($AT$5:$AT$906=$AT259,$M$5:$M$906),1)</f>
        <v>-15.515000000000001</v>
      </c>
      <c r="AN259" s="406" cm="1">
        <f t="array" ref="AN259">_xlfn.QUARTILE.EXC(IF($AT$5:$AT$906=$AT259,$M$5:$M$906),3)</f>
        <v>-2.2599999999999998</v>
      </c>
      <c r="AO259" s="406">
        <f t="shared" si="95"/>
        <v>13.255000000000001</v>
      </c>
      <c r="AP259" s="406">
        <f t="shared" si="96"/>
        <v>-35.397500000000001</v>
      </c>
      <c r="AQ259" s="406">
        <f t="shared" si="97"/>
        <v>17.622500000000002</v>
      </c>
      <c r="AR259" s="406" t="b">
        <f t="shared" si="98"/>
        <v>0</v>
      </c>
      <c r="AS259" s="404" t="str">
        <f>INDEX('Org2567'!$BM:$BM,MATCH(Raw_DATA!A259,'Org2567'!$D:$D,0))</f>
        <v>รพช.F2 P30,000-60,000</v>
      </c>
      <c r="AT259" s="404">
        <f>INDEX('Org2567'!$BL:$BL,MATCH(Raw_DATA!A259,'Org2567'!$D:$D,0))</f>
        <v>6</v>
      </c>
      <c r="AU259" s="113"/>
      <c r="AV259" s="101">
        <v>97.01</v>
      </c>
      <c r="AW259" s="101">
        <v>58.19</v>
      </c>
      <c r="AX259" s="101">
        <v>97.8</v>
      </c>
      <c r="AY259" s="101">
        <v>274.52999999999997</v>
      </c>
      <c r="AZ259" s="101">
        <v>64.77</v>
      </c>
    </row>
    <row r="260" spans="1:52" x14ac:dyDescent="0.7">
      <c r="A260" s="101" t="s">
        <v>273</v>
      </c>
      <c r="B260" s="101" t="s">
        <v>1726</v>
      </c>
      <c r="C260" s="111" t="str">
        <f>IF(A260="","",INDEX(ID!P:P,MATCH(Raw_DATA!A260,ID!A:A,0)))</f>
        <v>รพช.F2 P&lt;=30,000</v>
      </c>
      <c r="D260" s="101">
        <f>IF(A260="","",INDEX(ID!M:M,MATCH(Raw_DATA!A260,ID!A:A,0)))</f>
        <v>5</v>
      </c>
      <c r="E260" s="112">
        <v>6.36</v>
      </c>
      <c r="F260" s="112">
        <v>6.25</v>
      </c>
      <c r="G260" s="112">
        <v>2.2799999999999998</v>
      </c>
      <c r="H260" s="112">
        <v>84574919.939999998</v>
      </c>
      <c r="I260" s="112">
        <v>-9513670.8100000005</v>
      </c>
      <c r="J260" s="112">
        <v>866238.43</v>
      </c>
      <c r="K260" s="112">
        <v>20216142.93</v>
      </c>
      <c r="L260" s="112">
        <v>0.75</v>
      </c>
      <c r="M260" s="112">
        <v>-5.72</v>
      </c>
      <c r="N260" s="112">
        <f t="shared" si="99"/>
        <v>113</v>
      </c>
      <c r="O260" s="112">
        <f t="shared" si="100"/>
        <v>717</v>
      </c>
      <c r="P260" s="112">
        <f t="shared" si="101"/>
        <v>451</v>
      </c>
      <c r="Q260" s="112">
        <f t="shared" si="102"/>
        <v>697</v>
      </c>
      <c r="R260" s="112">
        <f t="shared" si="103"/>
        <v>37</v>
      </c>
      <c r="S260" s="112" cm="1">
        <f t="array" ref="S260">_xlfn.QUARTILE.EXC(IF($D$5:$D$906=$D260,$L$5:$L$906),1)</f>
        <v>-9.4075000000000006</v>
      </c>
      <c r="T260" s="112" cm="1">
        <f t="array" ref="T260">_xlfn.QUARTILE.EXC(IF($D$5:$D$906=$D260,$L$5:$L$906),3)</f>
        <v>1.645</v>
      </c>
      <c r="U260" s="112">
        <f t="shared" si="83"/>
        <v>11.0525</v>
      </c>
      <c r="V260" s="112">
        <f t="shared" si="84"/>
        <v>-25.986249999999998</v>
      </c>
      <c r="W260" s="112">
        <f t="shared" si="85"/>
        <v>18.223749999999999</v>
      </c>
      <c r="X260" s="112" t="b">
        <f t="shared" si="86"/>
        <v>0</v>
      </c>
      <c r="Y260" s="112" cm="1">
        <f t="array" ref="Y260">_xlfn.QUARTILE.EXC(IF($D$5:$D$906=$D260,$M$5:$M$906),1)</f>
        <v>-18.744999999999997</v>
      </c>
      <c r="Z260" s="112" cm="1">
        <f t="array" ref="Z260">_xlfn.QUARTILE.EXC(IF($D$5:$D$906=$D260,$M$5:$M$906),3)</f>
        <v>-2.7</v>
      </c>
      <c r="AA260" s="112">
        <f t="shared" si="87"/>
        <v>16.044999999999998</v>
      </c>
      <c r="AB260" s="112">
        <f t="shared" si="88"/>
        <v>-42.812499999999993</v>
      </c>
      <c r="AC260" s="112">
        <f t="shared" si="89"/>
        <v>21.367499999999996</v>
      </c>
      <c r="AD260" s="112" t="b">
        <f t="shared" si="90"/>
        <v>0</v>
      </c>
      <c r="AE260" s="101">
        <f t="shared" si="81"/>
        <v>1</v>
      </c>
      <c r="AF260" s="101">
        <f t="shared" si="82"/>
        <v>0</v>
      </c>
      <c r="AG260" s="406" cm="1">
        <f t="array" ref="AG260">_xlfn.QUARTILE.EXC(IF($AT$5:$AT$906=$AT260,$L$5:$L$906),1)</f>
        <v>-9.4075000000000006</v>
      </c>
      <c r="AH260" s="406" cm="1">
        <f t="array" ref="AH260">_xlfn.QUARTILE.EXC(IF($AT$5:$AT$906=$AT260,$L$5:$L$906),3)</f>
        <v>1.645</v>
      </c>
      <c r="AI260" s="406">
        <f t="shared" si="91"/>
        <v>11.0525</v>
      </c>
      <c r="AJ260" s="406">
        <f t="shared" si="92"/>
        <v>-25.986249999999998</v>
      </c>
      <c r="AK260" s="406">
        <f t="shared" si="93"/>
        <v>18.223749999999999</v>
      </c>
      <c r="AL260" s="406" t="b">
        <f t="shared" si="94"/>
        <v>0</v>
      </c>
      <c r="AM260" s="406" cm="1">
        <f t="array" ref="AM260">_xlfn.QUARTILE.EXC(IF($AT$5:$AT$906=$AT260,$M$5:$M$906),1)</f>
        <v>-18.744999999999997</v>
      </c>
      <c r="AN260" s="406" cm="1">
        <f t="array" ref="AN260">_xlfn.QUARTILE.EXC(IF($AT$5:$AT$906=$AT260,$M$5:$M$906),3)</f>
        <v>-2.7</v>
      </c>
      <c r="AO260" s="406">
        <f t="shared" si="95"/>
        <v>16.044999999999998</v>
      </c>
      <c r="AP260" s="406">
        <f t="shared" si="96"/>
        <v>-42.812499999999993</v>
      </c>
      <c r="AQ260" s="406">
        <f t="shared" si="97"/>
        <v>21.367499999999996</v>
      </c>
      <c r="AR260" s="406" t="b">
        <f t="shared" si="98"/>
        <v>0</v>
      </c>
      <c r="AS260" s="404" t="str">
        <f>INDEX('Org2567'!$BM:$BM,MATCH(Raw_DATA!A260,'Org2567'!$D:$D,0))</f>
        <v>รพช.F2 P&lt;=30,000</v>
      </c>
      <c r="AT260" s="404">
        <f>INDEX('Org2567'!$BL:$BL,MATCH(Raw_DATA!A260,'Org2567'!$D:$D,0))</f>
        <v>5</v>
      </c>
      <c r="AU260" s="113"/>
      <c r="AV260" s="101">
        <v>112.96</v>
      </c>
      <c r="AW260" s="101">
        <v>717.06</v>
      </c>
      <c r="AX260" s="101">
        <v>450.95</v>
      </c>
      <c r="AY260" s="101">
        <v>696.73</v>
      </c>
      <c r="AZ260" s="101">
        <v>36.54</v>
      </c>
    </row>
    <row r="261" spans="1:52" x14ac:dyDescent="0.7">
      <c r="A261" s="101" t="s">
        <v>274</v>
      </c>
      <c r="B261" s="101" t="s">
        <v>1729</v>
      </c>
      <c r="C261" s="111" t="str">
        <f>IF(A261="","",INDEX(ID!P:P,MATCH(Raw_DATA!A261,ID!A:A,0)))</f>
        <v>รพช.F2 P&lt;=30,000</v>
      </c>
      <c r="D261" s="101">
        <f>IF(A261="","",INDEX(ID!M:M,MATCH(Raw_DATA!A261,ID!A:A,0)))</f>
        <v>5</v>
      </c>
      <c r="E261" s="112">
        <v>4.18</v>
      </c>
      <c r="F261" s="112">
        <v>4</v>
      </c>
      <c r="G261" s="112">
        <v>2.3199999999999998</v>
      </c>
      <c r="H261" s="112">
        <v>24357123.620000001</v>
      </c>
      <c r="I261" s="112">
        <v>-12686040.310000001</v>
      </c>
      <c r="J261" s="112">
        <v>-2813717.33</v>
      </c>
      <c r="K261" s="112">
        <v>10100765.67</v>
      </c>
      <c r="L261" s="112">
        <v>-4.96</v>
      </c>
      <c r="M261" s="112">
        <v>-24.43</v>
      </c>
      <c r="N261" s="112">
        <f t="shared" si="99"/>
        <v>91</v>
      </c>
      <c r="O261" s="112">
        <f t="shared" si="100"/>
        <v>248</v>
      </c>
      <c r="P261" s="112">
        <f t="shared" si="101"/>
        <v>96</v>
      </c>
      <c r="Q261" s="112">
        <f t="shared" si="102"/>
        <v>529</v>
      </c>
      <c r="R261" s="112">
        <f t="shared" si="103"/>
        <v>41</v>
      </c>
      <c r="S261" s="112" cm="1">
        <f t="array" ref="S261">_xlfn.QUARTILE.EXC(IF($D$5:$D$906=$D261,$L$5:$L$906),1)</f>
        <v>-9.4075000000000006</v>
      </c>
      <c r="T261" s="112" cm="1">
        <f t="array" ref="T261">_xlfn.QUARTILE.EXC(IF($D$5:$D$906=$D261,$L$5:$L$906),3)</f>
        <v>1.645</v>
      </c>
      <c r="U261" s="112">
        <f t="shared" si="83"/>
        <v>11.0525</v>
      </c>
      <c r="V261" s="112">
        <f t="shared" si="84"/>
        <v>-25.986249999999998</v>
      </c>
      <c r="W261" s="112">
        <f t="shared" si="85"/>
        <v>18.223749999999999</v>
      </c>
      <c r="X261" s="112" t="b">
        <f t="shared" si="86"/>
        <v>0</v>
      </c>
      <c r="Y261" s="112" cm="1">
        <f t="array" ref="Y261">_xlfn.QUARTILE.EXC(IF($D$5:$D$906=$D261,$M$5:$M$906),1)</f>
        <v>-18.744999999999997</v>
      </c>
      <c r="Z261" s="112" cm="1">
        <f t="array" ref="Z261">_xlfn.QUARTILE.EXC(IF($D$5:$D$906=$D261,$M$5:$M$906),3)</f>
        <v>-2.7</v>
      </c>
      <c r="AA261" s="112">
        <f t="shared" si="87"/>
        <v>16.044999999999998</v>
      </c>
      <c r="AB261" s="112">
        <f t="shared" si="88"/>
        <v>-42.812499999999993</v>
      </c>
      <c r="AC261" s="112">
        <f t="shared" si="89"/>
        <v>21.367499999999996</v>
      </c>
      <c r="AD261" s="112" t="b">
        <f t="shared" si="90"/>
        <v>0</v>
      </c>
      <c r="AE261" s="101">
        <f t="shared" ref="AE261:AE324" si="104">IF(M261&lt;0,1,0)</f>
        <v>1</v>
      </c>
      <c r="AF261" s="101">
        <f t="shared" ref="AF261:AF324" si="105">IF(L261&lt;0,1,0)</f>
        <v>1</v>
      </c>
      <c r="AG261" s="406" cm="1">
        <f t="array" ref="AG261">_xlfn.QUARTILE.EXC(IF($AT$5:$AT$906=$AT261,$L$5:$L$906),1)</f>
        <v>-9.4075000000000006</v>
      </c>
      <c r="AH261" s="406" cm="1">
        <f t="array" ref="AH261">_xlfn.QUARTILE.EXC(IF($AT$5:$AT$906=$AT261,$L$5:$L$906),3)</f>
        <v>1.645</v>
      </c>
      <c r="AI261" s="406">
        <f t="shared" si="91"/>
        <v>11.0525</v>
      </c>
      <c r="AJ261" s="406">
        <f t="shared" si="92"/>
        <v>-25.986249999999998</v>
      </c>
      <c r="AK261" s="406">
        <f t="shared" si="93"/>
        <v>18.223749999999999</v>
      </c>
      <c r="AL261" s="406" t="b">
        <f t="shared" si="94"/>
        <v>0</v>
      </c>
      <c r="AM261" s="406" cm="1">
        <f t="array" ref="AM261">_xlfn.QUARTILE.EXC(IF($AT$5:$AT$906=$AT261,$M$5:$M$906),1)</f>
        <v>-18.744999999999997</v>
      </c>
      <c r="AN261" s="406" cm="1">
        <f t="array" ref="AN261">_xlfn.QUARTILE.EXC(IF($AT$5:$AT$906=$AT261,$M$5:$M$906),3)</f>
        <v>-2.7</v>
      </c>
      <c r="AO261" s="406">
        <f t="shared" si="95"/>
        <v>16.044999999999998</v>
      </c>
      <c r="AP261" s="406">
        <f t="shared" si="96"/>
        <v>-42.812499999999993</v>
      </c>
      <c r="AQ261" s="406">
        <f t="shared" si="97"/>
        <v>21.367499999999996</v>
      </c>
      <c r="AR261" s="406" t="b">
        <f t="shared" si="98"/>
        <v>0</v>
      </c>
      <c r="AS261" s="404" t="str">
        <f>INDEX('Org2567'!$BM:$BM,MATCH(Raw_DATA!A261,'Org2567'!$D:$D,0))</f>
        <v>รพช.F2 P&lt;=30,000</v>
      </c>
      <c r="AT261" s="404">
        <f>INDEX('Org2567'!$BL:$BL,MATCH(Raw_DATA!A261,'Org2567'!$D:$D,0))</f>
        <v>5</v>
      </c>
      <c r="AU261" s="113"/>
      <c r="AV261" s="101">
        <v>91.26</v>
      </c>
      <c r="AW261" s="101">
        <v>247.51</v>
      </c>
      <c r="AX261" s="101">
        <v>95.85</v>
      </c>
      <c r="AY261" s="101">
        <v>528.58000000000004</v>
      </c>
      <c r="AZ261" s="101">
        <v>40.93</v>
      </c>
    </row>
    <row r="262" spans="1:52" x14ac:dyDescent="0.7">
      <c r="A262" s="101" t="s">
        <v>275</v>
      </c>
      <c r="B262" s="101" t="s">
        <v>1732</v>
      </c>
      <c r="C262" s="111" t="str">
        <f>IF(A262="","",INDEX(ID!P:P,MATCH(Raw_DATA!A262,ID!A:A,0)))</f>
        <v>รพช.F2 P&lt;=30,000</v>
      </c>
      <c r="D262" s="101">
        <f>IF(A262="","",INDEX(ID!M:M,MATCH(Raw_DATA!A262,ID!A:A,0)))</f>
        <v>5</v>
      </c>
      <c r="E262" s="112">
        <v>1.61</v>
      </c>
      <c r="F262" s="112">
        <v>1.43</v>
      </c>
      <c r="G262" s="112">
        <v>1.04</v>
      </c>
      <c r="H262" s="112">
        <v>12893805.539999999</v>
      </c>
      <c r="I262" s="112">
        <v>-11167469.609999999</v>
      </c>
      <c r="J262" s="112">
        <v>-10394188.369999999</v>
      </c>
      <c r="K262" s="112">
        <v>845403.31</v>
      </c>
      <c r="L262" s="112">
        <v>-11.93</v>
      </c>
      <c r="M262" s="112">
        <v>-18.440000000000001</v>
      </c>
      <c r="N262" s="112">
        <f t="shared" si="99"/>
        <v>272</v>
      </c>
      <c r="O262" s="112">
        <f t="shared" si="100"/>
        <v>63</v>
      </c>
      <c r="P262" s="112">
        <f t="shared" si="101"/>
        <v>47</v>
      </c>
      <c r="Q262" s="112">
        <f t="shared" si="102"/>
        <v>198</v>
      </c>
      <c r="R262" s="112">
        <f t="shared" si="103"/>
        <v>94</v>
      </c>
      <c r="S262" s="112" cm="1">
        <f t="array" ref="S262">_xlfn.QUARTILE.EXC(IF($D$5:$D$906=$D262,$L$5:$L$906),1)</f>
        <v>-9.4075000000000006</v>
      </c>
      <c r="T262" s="112" cm="1">
        <f t="array" ref="T262">_xlfn.QUARTILE.EXC(IF($D$5:$D$906=$D262,$L$5:$L$906),3)</f>
        <v>1.645</v>
      </c>
      <c r="U262" s="112">
        <f t="shared" ref="U262:U325" si="106">T262-S262</f>
        <v>11.0525</v>
      </c>
      <c r="V262" s="112">
        <f t="shared" ref="V262:V325" si="107">S262-(1.5*U262)</f>
        <v>-25.986249999999998</v>
      </c>
      <c r="W262" s="112">
        <f t="shared" ref="W262:W325" si="108">T262+(1.5*U262)</f>
        <v>18.223749999999999</v>
      </c>
      <c r="X262" s="112" t="b">
        <f t="shared" ref="X262:X325" si="109">IF(OR(L262&lt;=V262,L262&gt;=W262),TRUE,FALSE)</f>
        <v>0</v>
      </c>
      <c r="Y262" s="112" cm="1">
        <f t="array" ref="Y262">_xlfn.QUARTILE.EXC(IF($D$5:$D$906=$D262,$M$5:$M$906),1)</f>
        <v>-18.744999999999997</v>
      </c>
      <c r="Z262" s="112" cm="1">
        <f t="array" ref="Z262">_xlfn.QUARTILE.EXC(IF($D$5:$D$906=$D262,$M$5:$M$906),3)</f>
        <v>-2.7</v>
      </c>
      <c r="AA262" s="112">
        <f t="shared" ref="AA262:AA325" si="110">Z262-Y262</f>
        <v>16.044999999999998</v>
      </c>
      <c r="AB262" s="112">
        <f t="shared" ref="AB262:AB325" si="111">Y262-(1.5*AA262)</f>
        <v>-42.812499999999993</v>
      </c>
      <c r="AC262" s="112">
        <f t="shared" ref="AC262:AC325" si="112">Z262+(1.5*AA262)</f>
        <v>21.367499999999996</v>
      </c>
      <c r="AD262" s="112" t="b">
        <f t="shared" ref="AD262:AD325" si="113">IF(OR(M262&lt;=AB262,M262&gt;=AC262),TRUE,FALSE)</f>
        <v>0</v>
      </c>
      <c r="AE262" s="101">
        <f t="shared" si="104"/>
        <v>1</v>
      </c>
      <c r="AF262" s="101">
        <f t="shared" si="105"/>
        <v>1</v>
      </c>
      <c r="AG262" s="406" cm="1">
        <f t="array" ref="AG262">_xlfn.QUARTILE.EXC(IF($AT$5:$AT$906=$AT262,$L$5:$L$906),1)</f>
        <v>-9.4075000000000006</v>
      </c>
      <c r="AH262" s="406" cm="1">
        <f t="array" ref="AH262">_xlfn.QUARTILE.EXC(IF($AT$5:$AT$906=$AT262,$L$5:$L$906),3)</f>
        <v>1.645</v>
      </c>
      <c r="AI262" s="406">
        <f t="shared" ref="AI262:AI325" si="114">AH262-AG262</f>
        <v>11.0525</v>
      </c>
      <c r="AJ262" s="406">
        <f t="shared" ref="AJ262:AJ325" si="115">AG262-(1.5*AI262)</f>
        <v>-25.986249999999998</v>
      </c>
      <c r="AK262" s="406">
        <f t="shared" ref="AK262:AK325" si="116">AH262+(1.5*AI262)</f>
        <v>18.223749999999999</v>
      </c>
      <c r="AL262" s="406" t="b">
        <f t="shared" ref="AL262:AL325" si="117">IF(OR(L262&lt;=AJ262,L262&gt;=AK262),TRUE,FALSE)</f>
        <v>0</v>
      </c>
      <c r="AM262" s="406" cm="1">
        <f t="array" ref="AM262">_xlfn.QUARTILE.EXC(IF($AT$5:$AT$906=$AT262,$M$5:$M$906),1)</f>
        <v>-18.744999999999997</v>
      </c>
      <c r="AN262" s="406" cm="1">
        <f t="array" ref="AN262">_xlfn.QUARTILE.EXC(IF($AT$5:$AT$906=$AT262,$M$5:$M$906),3)</f>
        <v>-2.7</v>
      </c>
      <c r="AO262" s="406">
        <f t="shared" ref="AO262:AO325" si="118">AN262-AM262</f>
        <v>16.044999999999998</v>
      </c>
      <c r="AP262" s="406">
        <f t="shared" ref="AP262:AP325" si="119">AM262-(1.5*AO262)</f>
        <v>-42.812499999999993</v>
      </c>
      <c r="AQ262" s="406">
        <f t="shared" ref="AQ262:AQ325" si="120">AN262+(1.5*AO262)</f>
        <v>21.367499999999996</v>
      </c>
      <c r="AR262" s="406" t="b">
        <f t="shared" ref="AR262:AR325" si="121">IF(OR(M262&lt;=AP262,M262&gt;=AQ262),TRUE,FALSE)</f>
        <v>0</v>
      </c>
      <c r="AS262" s="404" t="str">
        <f>INDEX('Org2567'!$BM:$BM,MATCH(Raw_DATA!A262,'Org2567'!$D:$D,0))</f>
        <v>รพช.F2 P&lt;=30,000</v>
      </c>
      <c r="AT262" s="404">
        <f>INDEX('Org2567'!$BL:$BL,MATCH(Raw_DATA!A262,'Org2567'!$D:$D,0))</f>
        <v>5</v>
      </c>
      <c r="AU262" s="113"/>
      <c r="AV262" s="101">
        <v>271.85000000000002</v>
      </c>
      <c r="AW262" s="101">
        <v>63.4</v>
      </c>
      <c r="AX262" s="101">
        <v>46.83</v>
      </c>
      <c r="AY262" s="101">
        <v>197.66</v>
      </c>
      <c r="AZ262" s="101">
        <v>94.49</v>
      </c>
    </row>
    <row r="263" spans="1:52" x14ac:dyDescent="0.7">
      <c r="A263" s="101" t="s">
        <v>276</v>
      </c>
      <c r="B263" s="101" t="s">
        <v>1735</v>
      </c>
      <c r="C263" s="111" t="str">
        <f>IF(A263="","",INDEX(ID!P:P,MATCH(Raw_DATA!A263,ID!A:A,0)))</f>
        <v>รพช.F3 P&lt;=15,000</v>
      </c>
      <c r="D263" s="101">
        <f>IF(A263="","",INDEX(ID!M:M,MATCH(Raw_DATA!A263,ID!A:A,0)))</f>
        <v>2</v>
      </c>
      <c r="E263" s="112">
        <v>4.97</v>
      </c>
      <c r="F263" s="112">
        <v>4.76</v>
      </c>
      <c r="G263" s="112">
        <v>4.05</v>
      </c>
      <c r="H263" s="112">
        <v>23719436.550000001</v>
      </c>
      <c r="I263" s="112">
        <v>-3813009.63</v>
      </c>
      <c r="J263" s="112">
        <v>-1662316.4</v>
      </c>
      <c r="K263" s="112">
        <v>18226433.879999999</v>
      </c>
      <c r="L263" s="112">
        <v>-3.3</v>
      </c>
      <c r="M263" s="112">
        <v>-8.82</v>
      </c>
      <c r="N263" s="112">
        <f t="shared" si="99"/>
        <v>140</v>
      </c>
      <c r="O263" s="112">
        <f t="shared" si="100"/>
        <v>101</v>
      </c>
      <c r="P263" s="112">
        <f t="shared" si="101"/>
        <v>69</v>
      </c>
      <c r="Q263" s="112">
        <f t="shared" si="102"/>
        <v>281</v>
      </c>
      <c r="R263" s="112">
        <f t="shared" si="103"/>
        <v>63</v>
      </c>
      <c r="S263" s="112" cm="1">
        <f t="array" ref="S263">_xlfn.QUARTILE.EXC(IF($D$5:$D$906=$D263,$L$5:$L$906),1)</f>
        <v>-5.3650000000000002</v>
      </c>
      <c r="T263" s="112" cm="1">
        <f t="array" ref="T263">_xlfn.QUARTILE.EXC(IF($D$5:$D$906=$D263,$L$5:$L$906),3)</f>
        <v>10.815000000000001</v>
      </c>
      <c r="U263" s="112">
        <f t="shared" si="106"/>
        <v>16.18</v>
      </c>
      <c r="V263" s="112">
        <f t="shared" si="107"/>
        <v>-29.634999999999998</v>
      </c>
      <c r="W263" s="112">
        <f t="shared" si="108"/>
        <v>35.085000000000001</v>
      </c>
      <c r="X263" s="112" t="b">
        <f t="shared" si="109"/>
        <v>0</v>
      </c>
      <c r="Y263" s="112" cm="1">
        <f t="array" ref="Y263">_xlfn.QUARTILE.EXC(IF($D$5:$D$906=$D263,$M$5:$M$906),1)</f>
        <v>-14.08</v>
      </c>
      <c r="Z263" s="112" cm="1">
        <f t="array" ref="Z263">_xlfn.QUARTILE.EXC(IF($D$5:$D$906=$D263,$M$5:$M$906),3)</f>
        <v>0.78999999999999981</v>
      </c>
      <c r="AA263" s="112">
        <f t="shared" si="110"/>
        <v>14.87</v>
      </c>
      <c r="AB263" s="112">
        <f t="shared" si="111"/>
        <v>-36.384999999999998</v>
      </c>
      <c r="AC263" s="112">
        <f t="shared" si="112"/>
        <v>23.094999999999999</v>
      </c>
      <c r="AD263" s="112" t="b">
        <f t="shared" si="113"/>
        <v>0</v>
      </c>
      <c r="AE263" s="101">
        <f t="shared" si="104"/>
        <v>1</v>
      </c>
      <c r="AF263" s="101">
        <f t="shared" si="105"/>
        <v>1</v>
      </c>
      <c r="AG263" s="406" cm="1">
        <f t="array" ref="AG263">_xlfn.QUARTILE.EXC(IF($AT$5:$AT$906=$AT263,$L$5:$L$906),1)</f>
        <v>-5.3650000000000002</v>
      </c>
      <c r="AH263" s="406" cm="1">
        <f t="array" ref="AH263">_xlfn.QUARTILE.EXC(IF($AT$5:$AT$906=$AT263,$L$5:$L$906),3)</f>
        <v>10.815000000000001</v>
      </c>
      <c r="AI263" s="406">
        <f t="shared" si="114"/>
        <v>16.18</v>
      </c>
      <c r="AJ263" s="406">
        <f t="shared" si="115"/>
        <v>-29.634999999999998</v>
      </c>
      <c r="AK263" s="406">
        <f t="shared" si="116"/>
        <v>35.085000000000001</v>
      </c>
      <c r="AL263" s="406" t="b">
        <f t="shared" si="117"/>
        <v>0</v>
      </c>
      <c r="AM263" s="406" cm="1">
        <f t="array" ref="AM263">_xlfn.QUARTILE.EXC(IF($AT$5:$AT$906=$AT263,$M$5:$M$906),1)</f>
        <v>-14.08</v>
      </c>
      <c r="AN263" s="406" cm="1">
        <f t="array" ref="AN263">_xlfn.QUARTILE.EXC(IF($AT$5:$AT$906=$AT263,$M$5:$M$906),3)</f>
        <v>0.78999999999999981</v>
      </c>
      <c r="AO263" s="406">
        <f t="shared" si="118"/>
        <v>14.87</v>
      </c>
      <c r="AP263" s="406">
        <f t="shared" si="119"/>
        <v>-36.384999999999998</v>
      </c>
      <c r="AQ263" s="406">
        <f t="shared" si="120"/>
        <v>23.094999999999999</v>
      </c>
      <c r="AR263" s="406" t="b">
        <f t="shared" si="121"/>
        <v>0</v>
      </c>
      <c r="AS263" s="404" t="str">
        <f>INDEX('Org2567'!$BM:$BM,MATCH(Raw_DATA!A263,'Org2567'!$D:$D,0))</f>
        <v>รพช.F3 P&lt;=15,000</v>
      </c>
      <c r="AT263" s="404">
        <f>INDEX('Org2567'!$BL:$BL,MATCH(Raw_DATA!A263,'Org2567'!$D:$D,0))</f>
        <v>2</v>
      </c>
      <c r="AU263" s="113"/>
      <c r="AV263" s="101">
        <v>140.29</v>
      </c>
      <c r="AW263" s="101">
        <v>101.18</v>
      </c>
      <c r="AX263" s="101">
        <v>68.91</v>
      </c>
      <c r="AY263" s="101">
        <v>280.64999999999998</v>
      </c>
      <c r="AZ263" s="101">
        <v>62.97</v>
      </c>
    </row>
    <row r="264" spans="1:52" x14ac:dyDescent="0.7">
      <c r="A264" s="101" t="s">
        <v>277</v>
      </c>
      <c r="B264" s="101" t="s">
        <v>1738</v>
      </c>
      <c r="C264" s="111" t="str">
        <f>IF(A264="","",INDEX(ID!P:P,MATCH(Raw_DATA!A264,ID!A:A,0)))</f>
        <v>รพช.F3 P&lt;=15,000</v>
      </c>
      <c r="D264" s="101">
        <f>IF(A264="","",INDEX(ID!M:M,MATCH(Raw_DATA!A264,ID!A:A,0)))</f>
        <v>2</v>
      </c>
      <c r="E264" s="112">
        <v>1.58</v>
      </c>
      <c r="F264" s="112">
        <v>1.36</v>
      </c>
      <c r="G264" s="112">
        <v>0.99</v>
      </c>
      <c r="H264" s="112">
        <v>10961755.109999999</v>
      </c>
      <c r="I264" s="112">
        <v>-9873359.3100000005</v>
      </c>
      <c r="J264" s="112">
        <v>-5080539.17</v>
      </c>
      <c r="K264" s="112">
        <v>-107946.19</v>
      </c>
      <c r="L264" s="112">
        <v>-7.06</v>
      </c>
      <c r="M264" s="112">
        <v>-18.47</v>
      </c>
      <c r="N264" s="112">
        <f t="shared" si="99"/>
        <v>200</v>
      </c>
      <c r="O264" s="112">
        <f t="shared" si="100"/>
        <v>60</v>
      </c>
      <c r="P264" s="112">
        <f t="shared" si="101"/>
        <v>57</v>
      </c>
      <c r="Q264" s="112">
        <f t="shared" si="102"/>
        <v>311</v>
      </c>
      <c r="R264" s="112">
        <f t="shared" si="103"/>
        <v>78</v>
      </c>
      <c r="S264" s="112" cm="1">
        <f t="array" ref="S264">_xlfn.QUARTILE.EXC(IF($D$5:$D$906=$D264,$L$5:$L$906),1)</f>
        <v>-5.3650000000000002</v>
      </c>
      <c r="T264" s="112" cm="1">
        <f t="array" ref="T264">_xlfn.QUARTILE.EXC(IF($D$5:$D$906=$D264,$L$5:$L$906),3)</f>
        <v>10.815000000000001</v>
      </c>
      <c r="U264" s="112">
        <f t="shared" si="106"/>
        <v>16.18</v>
      </c>
      <c r="V264" s="112">
        <f t="shared" si="107"/>
        <v>-29.634999999999998</v>
      </c>
      <c r="W264" s="112">
        <f t="shared" si="108"/>
        <v>35.085000000000001</v>
      </c>
      <c r="X264" s="112" t="b">
        <f t="shared" si="109"/>
        <v>0</v>
      </c>
      <c r="Y264" s="112" cm="1">
        <f t="array" ref="Y264">_xlfn.QUARTILE.EXC(IF($D$5:$D$906=$D264,$M$5:$M$906),1)</f>
        <v>-14.08</v>
      </c>
      <c r="Z264" s="112" cm="1">
        <f t="array" ref="Z264">_xlfn.QUARTILE.EXC(IF($D$5:$D$906=$D264,$M$5:$M$906),3)</f>
        <v>0.78999999999999981</v>
      </c>
      <c r="AA264" s="112">
        <f t="shared" si="110"/>
        <v>14.87</v>
      </c>
      <c r="AB264" s="112">
        <f t="shared" si="111"/>
        <v>-36.384999999999998</v>
      </c>
      <c r="AC264" s="112">
        <f t="shared" si="112"/>
        <v>23.094999999999999</v>
      </c>
      <c r="AD264" s="112" t="b">
        <f t="shared" si="113"/>
        <v>0</v>
      </c>
      <c r="AE264" s="101">
        <f t="shared" si="104"/>
        <v>1</v>
      </c>
      <c r="AF264" s="101">
        <f t="shared" si="105"/>
        <v>1</v>
      </c>
      <c r="AG264" s="406" cm="1">
        <f t="array" ref="AG264">_xlfn.QUARTILE.EXC(IF($AT$5:$AT$906=$AT264,$L$5:$L$906),1)</f>
        <v>-5.3650000000000002</v>
      </c>
      <c r="AH264" s="406" cm="1">
        <f t="array" ref="AH264">_xlfn.QUARTILE.EXC(IF($AT$5:$AT$906=$AT264,$L$5:$L$906),3)</f>
        <v>10.815000000000001</v>
      </c>
      <c r="AI264" s="406">
        <f t="shared" si="114"/>
        <v>16.18</v>
      </c>
      <c r="AJ264" s="406">
        <f t="shared" si="115"/>
        <v>-29.634999999999998</v>
      </c>
      <c r="AK264" s="406">
        <f t="shared" si="116"/>
        <v>35.085000000000001</v>
      </c>
      <c r="AL264" s="406" t="b">
        <f t="shared" si="117"/>
        <v>0</v>
      </c>
      <c r="AM264" s="406" cm="1">
        <f t="array" ref="AM264">_xlfn.QUARTILE.EXC(IF($AT$5:$AT$906=$AT264,$M$5:$M$906),1)</f>
        <v>-14.08</v>
      </c>
      <c r="AN264" s="406" cm="1">
        <f t="array" ref="AN264">_xlfn.QUARTILE.EXC(IF($AT$5:$AT$906=$AT264,$M$5:$M$906),3)</f>
        <v>0.78999999999999981</v>
      </c>
      <c r="AO264" s="406">
        <f t="shared" si="118"/>
        <v>14.87</v>
      </c>
      <c r="AP264" s="406">
        <f t="shared" si="119"/>
        <v>-36.384999999999998</v>
      </c>
      <c r="AQ264" s="406">
        <f t="shared" si="120"/>
        <v>23.094999999999999</v>
      </c>
      <c r="AR264" s="406" t="b">
        <f t="shared" si="121"/>
        <v>0</v>
      </c>
      <c r="AS264" s="404" t="str">
        <f>INDEX('Org2567'!$BM:$BM,MATCH(Raw_DATA!A264,'Org2567'!$D:$D,0))</f>
        <v>รพช.F3 P&lt;=15,000</v>
      </c>
      <c r="AT264" s="404">
        <f>INDEX('Org2567'!$BL:$BL,MATCH(Raw_DATA!A264,'Org2567'!$D:$D,0))</f>
        <v>2</v>
      </c>
      <c r="AU264" s="113"/>
      <c r="AV264" s="101">
        <v>200.3</v>
      </c>
      <c r="AW264" s="101">
        <v>60.21</v>
      </c>
      <c r="AX264" s="101">
        <v>57.39</v>
      </c>
      <c r="AY264" s="101">
        <v>310.87</v>
      </c>
      <c r="AZ264" s="101">
        <v>77.540000000000006</v>
      </c>
    </row>
    <row r="265" spans="1:52" x14ac:dyDescent="0.7">
      <c r="A265" s="101" t="s">
        <v>278</v>
      </c>
      <c r="B265" s="101" t="s">
        <v>4085</v>
      </c>
      <c r="C265" s="111" t="str">
        <f>IF(A265="","",INDEX(ID!P:P,MATCH(Raw_DATA!A265,ID!A:A,0)))</f>
        <v>รพช.F2 P&lt;=30,000</v>
      </c>
      <c r="D265" s="101">
        <f>IF(A265="","",INDEX(ID!M:M,MATCH(Raw_DATA!A265,ID!A:A,0)))</f>
        <v>5</v>
      </c>
      <c r="E265" s="112">
        <v>4.2300000000000004</v>
      </c>
      <c r="F265" s="112">
        <v>3.96</v>
      </c>
      <c r="G265" s="112">
        <v>2.96</v>
      </c>
      <c r="H265" s="112">
        <v>44787081.219999999</v>
      </c>
      <c r="I265" s="112">
        <v>-11016195.710000001</v>
      </c>
      <c r="J265" s="112">
        <v>-5869614.0800000001</v>
      </c>
      <c r="K265" s="112">
        <v>27201909</v>
      </c>
      <c r="L265" s="112">
        <v>-5.56</v>
      </c>
      <c r="M265" s="112">
        <v>-8.6999999999999993</v>
      </c>
      <c r="N265" s="112">
        <f t="shared" si="99"/>
        <v>58</v>
      </c>
      <c r="O265" s="112">
        <f t="shared" si="100"/>
        <v>112</v>
      </c>
      <c r="P265" s="112">
        <f t="shared" si="101"/>
        <v>34</v>
      </c>
      <c r="Q265" s="112">
        <f t="shared" si="102"/>
        <v>173</v>
      </c>
      <c r="R265" s="112">
        <f t="shared" si="103"/>
        <v>43</v>
      </c>
      <c r="S265" s="112" cm="1">
        <f t="array" ref="S265">_xlfn.QUARTILE.EXC(IF($D$5:$D$906=$D265,$L$5:$L$906),1)</f>
        <v>-9.4075000000000006</v>
      </c>
      <c r="T265" s="112" cm="1">
        <f t="array" ref="T265">_xlfn.QUARTILE.EXC(IF($D$5:$D$906=$D265,$L$5:$L$906),3)</f>
        <v>1.645</v>
      </c>
      <c r="U265" s="112">
        <f t="shared" si="106"/>
        <v>11.0525</v>
      </c>
      <c r="V265" s="112">
        <f t="shared" si="107"/>
        <v>-25.986249999999998</v>
      </c>
      <c r="W265" s="112">
        <f t="shared" si="108"/>
        <v>18.223749999999999</v>
      </c>
      <c r="X265" s="112" t="b">
        <f t="shared" si="109"/>
        <v>0</v>
      </c>
      <c r="Y265" s="112" cm="1">
        <f t="array" ref="Y265">_xlfn.QUARTILE.EXC(IF($D$5:$D$906=$D265,$M$5:$M$906),1)</f>
        <v>-18.744999999999997</v>
      </c>
      <c r="Z265" s="112" cm="1">
        <f t="array" ref="Z265">_xlfn.QUARTILE.EXC(IF($D$5:$D$906=$D265,$M$5:$M$906),3)</f>
        <v>-2.7</v>
      </c>
      <c r="AA265" s="112">
        <f t="shared" si="110"/>
        <v>16.044999999999998</v>
      </c>
      <c r="AB265" s="112">
        <f t="shared" si="111"/>
        <v>-42.812499999999993</v>
      </c>
      <c r="AC265" s="112">
        <f t="shared" si="112"/>
        <v>21.367499999999996</v>
      </c>
      <c r="AD265" s="112" t="b">
        <f t="shared" si="113"/>
        <v>0</v>
      </c>
      <c r="AE265" s="101">
        <f t="shared" si="104"/>
        <v>1</v>
      </c>
      <c r="AF265" s="101">
        <f t="shared" si="105"/>
        <v>1</v>
      </c>
      <c r="AG265" s="406" cm="1">
        <f t="array" ref="AG265">_xlfn.QUARTILE.EXC(IF($AT$5:$AT$906=$AT265,$L$5:$L$906),1)</f>
        <v>-9.4075000000000006</v>
      </c>
      <c r="AH265" s="406" cm="1">
        <f t="array" ref="AH265">_xlfn.QUARTILE.EXC(IF($AT$5:$AT$906=$AT265,$L$5:$L$906),3)</f>
        <v>1.645</v>
      </c>
      <c r="AI265" s="406">
        <f t="shared" si="114"/>
        <v>11.0525</v>
      </c>
      <c r="AJ265" s="406">
        <f t="shared" si="115"/>
        <v>-25.986249999999998</v>
      </c>
      <c r="AK265" s="406">
        <f t="shared" si="116"/>
        <v>18.223749999999999</v>
      </c>
      <c r="AL265" s="406" t="b">
        <f t="shared" si="117"/>
        <v>0</v>
      </c>
      <c r="AM265" s="406" cm="1">
        <f t="array" ref="AM265">_xlfn.QUARTILE.EXC(IF($AT$5:$AT$906=$AT265,$M$5:$M$906),1)</f>
        <v>-18.744999999999997</v>
      </c>
      <c r="AN265" s="406" cm="1">
        <f t="array" ref="AN265">_xlfn.QUARTILE.EXC(IF($AT$5:$AT$906=$AT265,$M$5:$M$906),3)</f>
        <v>-2.7</v>
      </c>
      <c r="AO265" s="406">
        <f t="shared" si="118"/>
        <v>16.044999999999998</v>
      </c>
      <c r="AP265" s="406">
        <f t="shared" si="119"/>
        <v>-42.812499999999993</v>
      </c>
      <c r="AQ265" s="406">
        <f t="shared" si="120"/>
        <v>21.367499999999996</v>
      </c>
      <c r="AR265" s="406" t="b">
        <f t="shared" si="121"/>
        <v>0</v>
      </c>
      <c r="AS265" s="404" t="str">
        <f>INDEX('Org2567'!$BM:$BM,MATCH(Raw_DATA!A265,'Org2567'!$D:$D,0))</f>
        <v>รพช.F2 P&lt;=30,000</v>
      </c>
      <c r="AT265" s="404">
        <f>INDEX('Org2567'!$BL:$BL,MATCH(Raw_DATA!A265,'Org2567'!$D:$D,0))</f>
        <v>5</v>
      </c>
      <c r="AU265" s="113"/>
      <c r="AV265" s="101">
        <v>57.65</v>
      </c>
      <c r="AW265" s="101">
        <v>112.1</v>
      </c>
      <c r="AX265" s="101">
        <v>33.659999999999997</v>
      </c>
      <c r="AY265" s="101">
        <v>172.67</v>
      </c>
      <c r="AZ265" s="101">
        <v>43.13</v>
      </c>
    </row>
    <row r="266" spans="1:52" x14ac:dyDescent="0.7">
      <c r="A266" s="101" t="s">
        <v>279</v>
      </c>
      <c r="B266" s="101" t="s">
        <v>1742</v>
      </c>
      <c r="C266" s="111" t="str">
        <f>IF(A266="","",INDEX(ID!P:P,MATCH(Raw_DATA!A266,ID!A:A,0)))</f>
        <v>รพช.F1 P&lt;=50,000</v>
      </c>
      <c r="D266" s="101">
        <f>IF(A266="","",INDEX(ID!M:M,MATCH(Raw_DATA!A266,ID!A:A,0)))</f>
        <v>9</v>
      </c>
      <c r="E266" s="112">
        <v>6.98</v>
      </c>
      <c r="F266" s="112">
        <v>6.72</v>
      </c>
      <c r="G266" s="112">
        <v>5.55</v>
      </c>
      <c r="H266" s="112">
        <v>86200280.189999998</v>
      </c>
      <c r="I266" s="112">
        <v>-12374009.189999999</v>
      </c>
      <c r="J266" s="112">
        <v>-8446564.8300000001</v>
      </c>
      <c r="K266" s="112">
        <v>65696689.100000001</v>
      </c>
      <c r="L266" s="112">
        <v>-7.74</v>
      </c>
      <c r="M266" s="112">
        <v>-8.44</v>
      </c>
      <c r="N266" s="112">
        <f t="shared" si="99"/>
        <v>51</v>
      </c>
      <c r="O266" s="112">
        <f t="shared" si="100"/>
        <v>204</v>
      </c>
      <c r="P266" s="112">
        <f t="shared" si="101"/>
        <v>28</v>
      </c>
      <c r="Q266" s="112">
        <f t="shared" si="102"/>
        <v>222</v>
      </c>
      <c r="R266" s="112">
        <f t="shared" si="103"/>
        <v>59</v>
      </c>
      <c r="S266" s="112" cm="1">
        <f t="array" ref="S266">_xlfn.QUARTILE.EXC(IF($D$5:$D$906=$D266,$L$5:$L$906),1)</f>
        <v>-8.26</v>
      </c>
      <c r="T266" s="112" cm="1">
        <f t="array" ref="T266">_xlfn.QUARTILE.EXC(IF($D$5:$D$906=$D266,$L$5:$L$906),3)</f>
        <v>3.2450000000000001</v>
      </c>
      <c r="U266" s="112">
        <f t="shared" si="106"/>
        <v>11.504999999999999</v>
      </c>
      <c r="V266" s="112">
        <f t="shared" si="107"/>
        <v>-25.517499999999998</v>
      </c>
      <c r="W266" s="112">
        <f t="shared" si="108"/>
        <v>20.502500000000001</v>
      </c>
      <c r="X266" s="112" t="b">
        <f t="shared" si="109"/>
        <v>0</v>
      </c>
      <c r="Y266" s="112" cm="1">
        <f t="array" ref="Y266">_xlfn.QUARTILE.EXC(IF($D$5:$D$906=$D266,$M$5:$M$906),1)</f>
        <v>-12.452500000000001</v>
      </c>
      <c r="Z266" s="112" cm="1">
        <f t="array" ref="Z266">_xlfn.QUARTILE.EXC(IF($D$5:$D$906=$D266,$M$5:$M$906),3)</f>
        <v>0.39</v>
      </c>
      <c r="AA266" s="112">
        <f t="shared" si="110"/>
        <v>12.842500000000001</v>
      </c>
      <c r="AB266" s="112">
        <f t="shared" si="111"/>
        <v>-31.716250000000002</v>
      </c>
      <c r="AC266" s="112">
        <f t="shared" si="112"/>
        <v>19.653750000000002</v>
      </c>
      <c r="AD266" s="112" t="b">
        <f t="shared" si="113"/>
        <v>0</v>
      </c>
      <c r="AE266" s="101">
        <f t="shared" si="104"/>
        <v>1</v>
      </c>
      <c r="AF266" s="101">
        <f t="shared" si="105"/>
        <v>1</v>
      </c>
      <c r="AG266" s="406" cm="1">
        <f t="array" ref="AG266">_xlfn.QUARTILE.EXC(IF($AT$5:$AT$906=$AT266,$L$5:$L$906),1)</f>
        <v>-8.26</v>
      </c>
      <c r="AH266" s="406" cm="1">
        <f t="array" ref="AH266">_xlfn.QUARTILE.EXC(IF($AT$5:$AT$906=$AT266,$L$5:$L$906),3)</f>
        <v>3.2450000000000001</v>
      </c>
      <c r="AI266" s="406">
        <f t="shared" si="114"/>
        <v>11.504999999999999</v>
      </c>
      <c r="AJ266" s="406">
        <f t="shared" si="115"/>
        <v>-25.517499999999998</v>
      </c>
      <c r="AK266" s="406">
        <f t="shared" si="116"/>
        <v>20.502500000000001</v>
      </c>
      <c r="AL266" s="406" t="b">
        <f t="shared" si="117"/>
        <v>0</v>
      </c>
      <c r="AM266" s="406" cm="1">
        <f t="array" ref="AM266">_xlfn.QUARTILE.EXC(IF($AT$5:$AT$906=$AT266,$M$5:$M$906),1)</f>
        <v>-12.452500000000001</v>
      </c>
      <c r="AN266" s="406" cm="1">
        <f t="array" ref="AN266">_xlfn.QUARTILE.EXC(IF($AT$5:$AT$906=$AT266,$M$5:$M$906),3)</f>
        <v>0.39</v>
      </c>
      <c r="AO266" s="406">
        <f t="shared" si="118"/>
        <v>12.842500000000001</v>
      </c>
      <c r="AP266" s="406">
        <f t="shared" si="119"/>
        <v>-31.716250000000002</v>
      </c>
      <c r="AQ266" s="406">
        <f t="shared" si="120"/>
        <v>19.653750000000002</v>
      </c>
      <c r="AR266" s="406" t="b">
        <f t="shared" si="121"/>
        <v>0</v>
      </c>
      <c r="AS266" s="404" t="str">
        <f>INDEX('Org2567'!$BM:$BM,MATCH(Raw_DATA!A266,'Org2567'!$D:$D,0))</f>
        <v>รพช.F1 P&lt;=50,000</v>
      </c>
      <c r="AT266" s="404">
        <f>INDEX('Org2567'!$BL:$BL,MATCH(Raw_DATA!A266,'Org2567'!$D:$D,0))</f>
        <v>9</v>
      </c>
      <c r="AU266" s="113"/>
      <c r="AV266" s="101">
        <v>51.05</v>
      </c>
      <c r="AW266" s="101">
        <v>204.48</v>
      </c>
      <c r="AX266" s="101">
        <v>28.39</v>
      </c>
      <c r="AY266" s="101">
        <v>222.48</v>
      </c>
      <c r="AZ266" s="101">
        <v>59.27</v>
      </c>
    </row>
    <row r="267" spans="1:52" x14ac:dyDescent="0.7">
      <c r="A267" s="101" t="s">
        <v>280</v>
      </c>
      <c r="B267" s="101" t="s">
        <v>4086</v>
      </c>
      <c r="C267" s="111" t="str">
        <f>IF(A267="","",INDEX(ID!P:P,MATCH(Raw_DATA!A267,ID!A:A,0)))</f>
        <v>รพช.F2 P&lt;=30,000</v>
      </c>
      <c r="D267" s="101">
        <f>IF(A267="","",INDEX(ID!M:M,MATCH(Raw_DATA!A267,ID!A:A,0)))</f>
        <v>5</v>
      </c>
      <c r="E267" s="112">
        <v>1.96</v>
      </c>
      <c r="F267" s="112">
        <v>1.87</v>
      </c>
      <c r="G267" s="112">
        <v>0.72</v>
      </c>
      <c r="H267" s="112">
        <v>17811437.219999999</v>
      </c>
      <c r="I267" s="112">
        <v>-7568802.3099999996</v>
      </c>
      <c r="J267" s="112">
        <v>-8392974.0399999991</v>
      </c>
      <c r="K267" s="112">
        <v>-5169424.7</v>
      </c>
      <c r="L267" s="112">
        <v>-10.33</v>
      </c>
      <c r="M267" s="112">
        <v>-16.350000000000001</v>
      </c>
      <c r="N267" s="112">
        <f t="shared" si="99"/>
        <v>226</v>
      </c>
      <c r="O267" s="112">
        <f t="shared" si="100"/>
        <v>246</v>
      </c>
      <c r="P267" s="112">
        <f t="shared" si="101"/>
        <v>126</v>
      </c>
      <c r="Q267" s="112">
        <f t="shared" si="102"/>
        <v>249</v>
      </c>
      <c r="R267" s="112">
        <f t="shared" si="103"/>
        <v>46</v>
      </c>
      <c r="S267" s="112" cm="1">
        <f t="array" ref="S267">_xlfn.QUARTILE.EXC(IF($D$5:$D$906=$D267,$L$5:$L$906),1)</f>
        <v>-9.4075000000000006</v>
      </c>
      <c r="T267" s="112" cm="1">
        <f t="array" ref="T267">_xlfn.QUARTILE.EXC(IF($D$5:$D$906=$D267,$L$5:$L$906),3)</f>
        <v>1.645</v>
      </c>
      <c r="U267" s="112">
        <f t="shared" si="106"/>
        <v>11.0525</v>
      </c>
      <c r="V267" s="112">
        <f t="shared" si="107"/>
        <v>-25.986249999999998</v>
      </c>
      <c r="W267" s="112">
        <f t="shared" si="108"/>
        <v>18.223749999999999</v>
      </c>
      <c r="X267" s="112" t="b">
        <f t="shared" si="109"/>
        <v>0</v>
      </c>
      <c r="Y267" s="112" cm="1">
        <f t="array" ref="Y267">_xlfn.QUARTILE.EXC(IF($D$5:$D$906=$D267,$M$5:$M$906),1)</f>
        <v>-18.744999999999997</v>
      </c>
      <c r="Z267" s="112" cm="1">
        <f t="array" ref="Z267">_xlfn.QUARTILE.EXC(IF($D$5:$D$906=$D267,$M$5:$M$906),3)</f>
        <v>-2.7</v>
      </c>
      <c r="AA267" s="112">
        <f t="shared" si="110"/>
        <v>16.044999999999998</v>
      </c>
      <c r="AB267" s="112">
        <f t="shared" si="111"/>
        <v>-42.812499999999993</v>
      </c>
      <c r="AC267" s="112">
        <f t="shared" si="112"/>
        <v>21.367499999999996</v>
      </c>
      <c r="AD267" s="112" t="b">
        <f t="shared" si="113"/>
        <v>0</v>
      </c>
      <c r="AE267" s="101">
        <f t="shared" si="104"/>
        <v>1</v>
      </c>
      <c r="AF267" s="101">
        <f t="shared" si="105"/>
        <v>1</v>
      </c>
      <c r="AG267" s="406" cm="1">
        <f t="array" ref="AG267">_xlfn.QUARTILE.EXC(IF($AT$5:$AT$906=$AT267,$L$5:$L$906),1)</f>
        <v>-9.4075000000000006</v>
      </c>
      <c r="AH267" s="406" cm="1">
        <f t="array" ref="AH267">_xlfn.QUARTILE.EXC(IF($AT$5:$AT$906=$AT267,$L$5:$L$906),3)</f>
        <v>1.645</v>
      </c>
      <c r="AI267" s="406">
        <f t="shared" si="114"/>
        <v>11.0525</v>
      </c>
      <c r="AJ267" s="406">
        <f t="shared" si="115"/>
        <v>-25.986249999999998</v>
      </c>
      <c r="AK267" s="406">
        <f t="shared" si="116"/>
        <v>18.223749999999999</v>
      </c>
      <c r="AL267" s="406" t="b">
        <f t="shared" si="117"/>
        <v>0</v>
      </c>
      <c r="AM267" s="406" cm="1">
        <f t="array" ref="AM267">_xlfn.QUARTILE.EXC(IF($AT$5:$AT$906=$AT267,$M$5:$M$906),1)</f>
        <v>-18.744999999999997</v>
      </c>
      <c r="AN267" s="406" cm="1">
        <f t="array" ref="AN267">_xlfn.QUARTILE.EXC(IF($AT$5:$AT$906=$AT267,$M$5:$M$906),3)</f>
        <v>-2.7</v>
      </c>
      <c r="AO267" s="406">
        <f t="shared" si="118"/>
        <v>16.044999999999998</v>
      </c>
      <c r="AP267" s="406">
        <f t="shared" si="119"/>
        <v>-42.812499999999993</v>
      </c>
      <c r="AQ267" s="406">
        <f t="shared" si="120"/>
        <v>21.367499999999996</v>
      </c>
      <c r="AR267" s="406" t="b">
        <f t="shared" si="121"/>
        <v>0</v>
      </c>
      <c r="AS267" s="404" t="str">
        <f>INDEX('Org2567'!$BM:$BM,MATCH(Raw_DATA!A267,'Org2567'!$D:$D,0))</f>
        <v>รพช.F2 P&lt;=30,000</v>
      </c>
      <c r="AT267" s="404">
        <f>INDEX('Org2567'!$BL:$BL,MATCH(Raw_DATA!A267,'Org2567'!$D:$D,0))</f>
        <v>5</v>
      </c>
      <c r="AU267" s="113"/>
      <c r="AV267" s="101">
        <v>225.61</v>
      </c>
      <c r="AW267" s="101">
        <v>246.47</v>
      </c>
      <c r="AX267" s="101">
        <v>126.04</v>
      </c>
      <c r="AY267" s="101">
        <v>248.51</v>
      </c>
      <c r="AZ267" s="101">
        <v>46.04</v>
      </c>
    </row>
    <row r="268" spans="1:52" x14ac:dyDescent="0.7">
      <c r="A268" s="101" t="s">
        <v>281</v>
      </c>
      <c r="B268" s="101" t="s">
        <v>1694</v>
      </c>
      <c r="C268" s="111" t="str">
        <f>IF(A268="","",INDEX(ID!P:P,MATCH(Raw_DATA!A268,ID!A:A,0)))</f>
        <v>รพท.S B&lt;=400</v>
      </c>
      <c r="D268" s="101">
        <f>IF(A268="","",INDEX(ID!M:M,MATCH(Raw_DATA!A268,ID!A:A,0)))</f>
        <v>16</v>
      </c>
      <c r="E268" s="112">
        <v>3.91</v>
      </c>
      <c r="F268" s="112">
        <v>3.51</v>
      </c>
      <c r="G268" s="112">
        <v>0.95</v>
      </c>
      <c r="H268" s="112">
        <v>215676072.83000001</v>
      </c>
      <c r="I268" s="112">
        <v>-35533129.200000003</v>
      </c>
      <c r="J268" s="112">
        <v>7907001.3399999999</v>
      </c>
      <c r="K268" s="112">
        <v>-3976465.7</v>
      </c>
      <c r="L268" s="112">
        <v>1.1100000000000001</v>
      </c>
      <c r="M268" s="112">
        <v>-5.5</v>
      </c>
      <c r="N268" s="112">
        <f t="shared" si="99"/>
        <v>69</v>
      </c>
      <c r="O268" s="112">
        <f t="shared" si="100"/>
        <v>123</v>
      </c>
      <c r="P268" s="112">
        <f t="shared" si="101"/>
        <v>76</v>
      </c>
      <c r="Q268" s="112">
        <f t="shared" si="102"/>
        <v>90</v>
      </c>
      <c r="R268" s="112">
        <f t="shared" si="103"/>
        <v>44</v>
      </c>
      <c r="S268" s="112" cm="1">
        <f t="array" ref="S268">_xlfn.QUARTILE.EXC(IF($D$5:$D$906=$D268,$L$5:$L$906),1)</f>
        <v>-2.1850000000000001</v>
      </c>
      <c r="T268" s="112" cm="1">
        <f t="array" ref="T268">_xlfn.QUARTILE.EXC(IF($D$5:$D$906=$D268,$L$5:$L$906),3)</f>
        <v>5.5750000000000002</v>
      </c>
      <c r="U268" s="112">
        <f t="shared" si="106"/>
        <v>7.76</v>
      </c>
      <c r="V268" s="112">
        <f t="shared" si="107"/>
        <v>-13.825000000000001</v>
      </c>
      <c r="W268" s="112">
        <f t="shared" si="108"/>
        <v>17.215</v>
      </c>
      <c r="X268" s="112" t="b">
        <f t="shared" si="109"/>
        <v>0</v>
      </c>
      <c r="Y268" s="112" cm="1">
        <f t="array" ref="Y268">_xlfn.QUARTILE.EXC(IF($D$5:$D$906=$D268,$M$5:$M$906),1)</f>
        <v>-5.58</v>
      </c>
      <c r="Z268" s="112" cm="1">
        <f t="array" ref="Z268">_xlfn.QUARTILE.EXC(IF($D$5:$D$906=$D268,$M$5:$M$906),3)</f>
        <v>0.90500000000000003</v>
      </c>
      <c r="AA268" s="112">
        <f t="shared" si="110"/>
        <v>6.4850000000000003</v>
      </c>
      <c r="AB268" s="112">
        <f t="shared" si="111"/>
        <v>-15.307500000000001</v>
      </c>
      <c r="AC268" s="112">
        <f t="shared" si="112"/>
        <v>10.6325</v>
      </c>
      <c r="AD268" s="112" t="b">
        <f t="shared" si="113"/>
        <v>0</v>
      </c>
      <c r="AE268" s="101">
        <f t="shared" si="104"/>
        <v>1</v>
      </c>
      <c r="AF268" s="101">
        <f t="shared" si="105"/>
        <v>0</v>
      </c>
      <c r="AG268" s="406" cm="1">
        <f t="array" ref="AG268">_xlfn.QUARTILE.EXC(IF($AT$5:$AT$906=$AT268,$L$5:$L$906),1)</f>
        <v>-2.1850000000000001</v>
      </c>
      <c r="AH268" s="406" cm="1">
        <f t="array" ref="AH268">_xlfn.QUARTILE.EXC(IF($AT$5:$AT$906=$AT268,$L$5:$L$906),3)</f>
        <v>5.5750000000000002</v>
      </c>
      <c r="AI268" s="406">
        <f t="shared" si="114"/>
        <v>7.76</v>
      </c>
      <c r="AJ268" s="406">
        <f t="shared" si="115"/>
        <v>-13.825000000000001</v>
      </c>
      <c r="AK268" s="406">
        <f t="shared" si="116"/>
        <v>17.215</v>
      </c>
      <c r="AL268" s="406" t="b">
        <f t="shared" si="117"/>
        <v>0</v>
      </c>
      <c r="AM268" s="406" cm="1">
        <f t="array" ref="AM268">_xlfn.QUARTILE.EXC(IF($AT$5:$AT$906=$AT268,$M$5:$M$906),1)</f>
        <v>-5.58</v>
      </c>
      <c r="AN268" s="406" cm="1">
        <f t="array" ref="AN268">_xlfn.QUARTILE.EXC(IF($AT$5:$AT$906=$AT268,$M$5:$M$906),3)</f>
        <v>0.90500000000000003</v>
      </c>
      <c r="AO268" s="406">
        <f t="shared" si="118"/>
        <v>6.4850000000000003</v>
      </c>
      <c r="AP268" s="406">
        <f t="shared" si="119"/>
        <v>-15.307500000000001</v>
      </c>
      <c r="AQ268" s="406">
        <f t="shared" si="120"/>
        <v>10.6325</v>
      </c>
      <c r="AR268" s="406" t="b">
        <f t="shared" si="121"/>
        <v>0</v>
      </c>
      <c r="AS268" s="404" t="str">
        <f>INDEX('Org2567'!$BM:$BM,MATCH(Raw_DATA!A268,'Org2567'!$D:$D,0))</f>
        <v>รพท.S B&lt;=400</v>
      </c>
      <c r="AT268" s="404">
        <f>INDEX('Org2567'!$BL:$BL,MATCH(Raw_DATA!A268,'Org2567'!$D:$D,0))</f>
        <v>16</v>
      </c>
      <c r="AU268" s="113"/>
      <c r="AV268" s="101">
        <v>69.28</v>
      </c>
      <c r="AW268" s="101">
        <v>122.67</v>
      </c>
      <c r="AX268" s="101">
        <v>75.599999999999994</v>
      </c>
      <c r="AY268" s="101">
        <v>90.22</v>
      </c>
      <c r="AZ268" s="101">
        <v>43.53</v>
      </c>
    </row>
    <row r="269" spans="1:52" x14ac:dyDescent="0.7">
      <c r="A269" s="101" t="s">
        <v>282</v>
      </c>
      <c r="B269" s="101" t="s">
        <v>1698</v>
      </c>
      <c r="C269" s="111" t="str">
        <f>IF(A269="","",INDEX(ID!P:P,MATCH(Raw_DATA!A269,ID!A:A,0)))</f>
        <v>รพท.M1 B&gt;200</v>
      </c>
      <c r="D269" s="101">
        <f>IF(A269="","",INDEX(ID!M:M,MATCH(Raw_DATA!A269,ID!A:A,0)))</f>
        <v>15</v>
      </c>
      <c r="E269" s="112">
        <v>1.47</v>
      </c>
      <c r="F269" s="112">
        <v>1.38</v>
      </c>
      <c r="G269" s="112">
        <v>0.96</v>
      </c>
      <c r="H269" s="112">
        <v>48272033.289999999</v>
      </c>
      <c r="I269" s="112">
        <v>-26761804.73</v>
      </c>
      <c r="J269" s="112">
        <v>-10812063.720000001</v>
      </c>
      <c r="K269" s="112">
        <v>-3897581.63</v>
      </c>
      <c r="L269" s="112">
        <v>-2.95</v>
      </c>
      <c r="M269" s="112">
        <v>-12.62</v>
      </c>
      <c r="N269" s="112">
        <f t="shared" si="99"/>
        <v>251</v>
      </c>
      <c r="O269" s="112">
        <f t="shared" si="100"/>
        <v>58</v>
      </c>
      <c r="P269" s="112">
        <f t="shared" si="101"/>
        <v>42</v>
      </c>
      <c r="Q269" s="112">
        <f t="shared" si="102"/>
        <v>129</v>
      </c>
      <c r="R269" s="112">
        <f t="shared" si="103"/>
        <v>41</v>
      </c>
      <c r="S269" s="112" cm="1">
        <f t="array" ref="S269">_xlfn.QUARTILE.EXC(IF($D$5:$D$906=$D269,$L$5:$L$906),1)</f>
        <v>-2.59</v>
      </c>
      <c r="T269" s="112" cm="1">
        <f t="array" ref="T269">_xlfn.QUARTILE.EXC(IF($D$5:$D$906=$D269,$L$5:$L$906),3)</f>
        <v>8.86</v>
      </c>
      <c r="U269" s="112">
        <f t="shared" si="106"/>
        <v>11.45</v>
      </c>
      <c r="V269" s="112">
        <f t="shared" si="107"/>
        <v>-19.764999999999997</v>
      </c>
      <c r="W269" s="112">
        <f t="shared" si="108"/>
        <v>26.034999999999997</v>
      </c>
      <c r="X269" s="112" t="b">
        <f t="shared" si="109"/>
        <v>0</v>
      </c>
      <c r="Y269" s="112" cm="1">
        <f t="array" ref="Y269">_xlfn.QUARTILE.EXC(IF($D$5:$D$906=$D269,$M$5:$M$906),1)</f>
        <v>-5.74</v>
      </c>
      <c r="Z269" s="112" cm="1">
        <f t="array" ref="Z269">_xlfn.QUARTILE.EXC(IF($D$5:$D$906=$D269,$M$5:$M$906),3)</f>
        <v>4.915</v>
      </c>
      <c r="AA269" s="112">
        <f t="shared" si="110"/>
        <v>10.655000000000001</v>
      </c>
      <c r="AB269" s="112">
        <f t="shared" si="111"/>
        <v>-21.722500000000004</v>
      </c>
      <c r="AC269" s="112">
        <f t="shared" si="112"/>
        <v>20.897500000000001</v>
      </c>
      <c r="AD269" s="112" t="b">
        <f t="shared" si="113"/>
        <v>0</v>
      </c>
      <c r="AE269" s="101">
        <f t="shared" si="104"/>
        <v>1</v>
      </c>
      <c r="AF269" s="101">
        <f t="shared" si="105"/>
        <v>1</v>
      </c>
      <c r="AG269" s="406" cm="1">
        <f t="array" ref="AG269">_xlfn.QUARTILE.EXC(IF($AT$5:$AT$906=$AT269,$L$5:$L$906),1)</f>
        <v>-2.95</v>
      </c>
      <c r="AH269" s="406" cm="1">
        <f t="array" ref="AH269">_xlfn.QUARTILE.EXC(IF($AT$5:$AT$906=$AT269,$L$5:$L$906),3)</f>
        <v>8.9700000000000006</v>
      </c>
      <c r="AI269" s="406">
        <f t="shared" si="114"/>
        <v>11.920000000000002</v>
      </c>
      <c r="AJ269" s="406">
        <f t="shared" si="115"/>
        <v>-20.830000000000002</v>
      </c>
      <c r="AK269" s="406">
        <f t="shared" si="116"/>
        <v>26.85</v>
      </c>
      <c r="AL269" s="406" t="b">
        <f t="shared" si="117"/>
        <v>0</v>
      </c>
      <c r="AM269" s="406" cm="1">
        <f t="array" ref="AM269">_xlfn.QUARTILE.EXC(IF($AT$5:$AT$906=$AT269,$M$5:$M$906),1)</f>
        <v>-8.0399999999999991</v>
      </c>
      <c r="AN269" s="406" cm="1">
        <f t="array" ref="AN269">_xlfn.QUARTILE.EXC(IF($AT$5:$AT$906=$AT269,$M$5:$M$906),3)</f>
        <v>1.83</v>
      </c>
      <c r="AO269" s="406">
        <f t="shared" si="118"/>
        <v>9.8699999999999992</v>
      </c>
      <c r="AP269" s="406">
        <f t="shared" si="119"/>
        <v>-22.844999999999999</v>
      </c>
      <c r="AQ269" s="406">
        <f t="shared" si="120"/>
        <v>16.634999999999998</v>
      </c>
      <c r="AR269" s="406" t="b">
        <f t="shared" si="121"/>
        <v>0</v>
      </c>
      <c r="AS269" s="404" t="str">
        <f>INDEX('Org2567'!$BM:$BM,MATCH(Raw_DATA!A269,'Org2567'!$D:$D,0))</f>
        <v>รพท.M1 B&lt;=200</v>
      </c>
      <c r="AT269" s="404">
        <f>INDEX('Org2567'!$BL:$BL,MATCH(Raw_DATA!A269,'Org2567'!$D:$D,0))</f>
        <v>14</v>
      </c>
      <c r="AU269" s="113"/>
      <c r="AV269" s="101">
        <v>250.76</v>
      </c>
      <c r="AW269" s="101">
        <v>58.14</v>
      </c>
      <c r="AX269" s="101">
        <v>41.62</v>
      </c>
      <c r="AY269" s="101">
        <v>129.22</v>
      </c>
      <c r="AZ269" s="101">
        <v>41.41</v>
      </c>
    </row>
    <row r="270" spans="1:52" x14ac:dyDescent="0.7">
      <c r="A270" s="101" t="s">
        <v>283</v>
      </c>
      <c r="B270" s="101" t="s">
        <v>1701</v>
      </c>
      <c r="C270" s="111" t="str">
        <f>IF(A270="","",INDEX(ID!P:P,MATCH(Raw_DATA!A270,ID!A:A,0)))</f>
        <v>รพช.F2 P&lt;=30,000</v>
      </c>
      <c r="D270" s="101">
        <f>IF(A270="","",INDEX(ID!M:M,MATCH(Raw_DATA!A270,ID!A:A,0)))</f>
        <v>5</v>
      </c>
      <c r="E270" s="112">
        <v>1.28</v>
      </c>
      <c r="F270" s="112">
        <v>1.17</v>
      </c>
      <c r="G270" s="112">
        <v>0.73</v>
      </c>
      <c r="H270" s="112">
        <v>5846752.75</v>
      </c>
      <c r="I270" s="112">
        <v>-7692136.6299999999</v>
      </c>
      <c r="J270" s="112">
        <v>-2839239.3</v>
      </c>
      <c r="K270" s="112">
        <v>-5785189.3700000001</v>
      </c>
      <c r="L270" s="112">
        <v>-3.09</v>
      </c>
      <c r="M270" s="112">
        <v>-13.41</v>
      </c>
      <c r="N270" s="112">
        <f t="shared" si="99"/>
        <v>224</v>
      </c>
      <c r="O270" s="112">
        <f t="shared" si="100"/>
        <v>60</v>
      </c>
      <c r="P270" s="112">
        <f t="shared" si="101"/>
        <v>68</v>
      </c>
      <c r="Q270" s="112">
        <f t="shared" si="102"/>
        <v>146</v>
      </c>
      <c r="R270" s="112">
        <f t="shared" si="103"/>
        <v>74</v>
      </c>
      <c r="S270" s="112" cm="1">
        <f t="array" ref="S270">_xlfn.QUARTILE.EXC(IF($D$5:$D$906=$D270,$L$5:$L$906),1)</f>
        <v>-9.4075000000000006</v>
      </c>
      <c r="T270" s="112" cm="1">
        <f t="array" ref="T270">_xlfn.QUARTILE.EXC(IF($D$5:$D$906=$D270,$L$5:$L$906),3)</f>
        <v>1.645</v>
      </c>
      <c r="U270" s="112">
        <f t="shared" si="106"/>
        <v>11.0525</v>
      </c>
      <c r="V270" s="112">
        <f t="shared" si="107"/>
        <v>-25.986249999999998</v>
      </c>
      <c r="W270" s="112">
        <f t="shared" si="108"/>
        <v>18.223749999999999</v>
      </c>
      <c r="X270" s="112" t="b">
        <f t="shared" si="109"/>
        <v>0</v>
      </c>
      <c r="Y270" s="112" cm="1">
        <f t="array" ref="Y270">_xlfn.QUARTILE.EXC(IF($D$5:$D$906=$D270,$M$5:$M$906),1)</f>
        <v>-18.744999999999997</v>
      </c>
      <c r="Z270" s="112" cm="1">
        <f t="array" ref="Z270">_xlfn.QUARTILE.EXC(IF($D$5:$D$906=$D270,$M$5:$M$906),3)</f>
        <v>-2.7</v>
      </c>
      <c r="AA270" s="112">
        <f t="shared" si="110"/>
        <v>16.044999999999998</v>
      </c>
      <c r="AB270" s="112">
        <f t="shared" si="111"/>
        <v>-42.812499999999993</v>
      </c>
      <c r="AC270" s="112">
        <f t="shared" si="112"/>
        <v>21.367499999999996</v>
      </c>
      <c r="AD270" s="112" t="b">
        <f t="shared" si="113"/>
        <v>0</v>
      </c>
      <c r="AE270" s="101">
        <f t="shared" si="104"/>
        <v>1</v>
      </c>
      <c r="AF270" s="101">
        <f t="shared" si="105"/>
        <v>1</v>
      </c>
      <c r="AG270" s="406" cm="1">
        <f t="array" ref="AG270">_xlfn.QUARTILE.EXC(IF($AT$5:$AT$906=$AT270,$L$5:$L$906),1)</f>
        <v>-9.4075000000000006</v>
      </c>
      <c r="AH270" s="406" cm="1">
        <f t="array" ref="AH270">_xlfn.QUARTILE.EXC(IF($AT$5:$AT$906=$AT270,$L$5:$L$906),3)</f>
        <v>1.645</v>
      </c>
      <c r="AI270" s="406">
        <f t="shared" si="114"/>
        <v>11.0525</v>
      </c>
      <c r="AJ270" s="406">
        <f t="shared" si="115"/>
        <v>-25.986249999999998</v>
      </c>
      <c r="AK270" s="406">
        <f t="shared" si="116"/>
        <v>18.223749999999999</v>
      </c>
      <c r="AL270" s="406" t="b">
        <f t="shared" si="117"/>
        <v>0</v>
      </c>
      <c r="AM270" s="406" cm="1">
        <f t="array" ref="AM270">_xlfn.QUARTILE.EXC(IF($AT$5:$AT$906=$AT270,$M$5:$M$906),1)</f>
        <v>-18.744999999999997</v>
      </c>
      <c r="AN270" s="406" cm="1">
        <f t="array" ref="AN270">_xlfn.QUARTILE.EXC(IF($AT$5:$AT$906=$AT270,$M$5:$M$906),3)</f>
        <v>-2.7</v>
      </c>
      <c r="AO270" s="406">
        <f t="shared" si="118"/>
        <v>16.044999999999998</v>
      </c>
      <c r="AP270" s="406">
        <f t="shared" si="119"/>
        <v>-42.812499999999993</v>
      </c>
      <c r="AQ270" s="406">
        <f t="shared" si="120"/>
        <v>21.367499999999996</v>
      </c>
      <c r="AR270" s="406" t="b">
        <f t="shared" si="121"/>
        <v>0</v>
      </c>
      <c r="AS270" s="404" t="str">
        <f>INDEX('Org2567'!$BM:$BM,MATCH(Raw_DATA!A270,'Org2567'!$D:$D,0))</f>
        <v>รพช.F2 P&lt;=30,000</v>
      </c>
      <c r="AT270" s="404">
        <f>INDEX('Org2567'!$BL:$BL,MATCH(Raw_DATA!A270,'Org2567'!$D:$D,0))</f>
        <v>5</v>
      </c>
      <c r="AU270" s="113"/>
      <c r="AV270" s="101">
        <v>223.73</v>
      </c>
      <c r="AW270" s="101">
        <v>60.15</v>
      </c>
      <c r="AX270" s="101">
        <v>68.260000000000005</v>
      </c>
      <c r="AY270" s="101">
        <v>146.29</v>
      </c>
      <c r="AZ270" s="101">
        <v>74.22</v>
      </c>
    </row>
    <row r="271" spans="1:52" x14ac:dyDescent="0.7">
      <c r="A271" s="101" t="s">
        <v>284</v>
      </c>
      <c r="B271" s="101" t="s">
        <v>1704</v>
      </c>
      <c r="C271" s="111" t="str">
        <f>IF(A271="","",INDEX(ID!P:P,MATCH(Raw_DATA!A271,ID!A:A,0)))</f>
        <v>รพช.F2 P&lt;=30,000</v>
      </c>
      <c r="D271" s="101">
        <f>IF(A271="","",INDEX(ID!M:M,MATCH(Raw_DATA!A271,ID!A:A,0)))</f>
        <v>5</v>
      </c>
      <c r="E271" s="112">
        <v>1.37</v>
      </c>
      <c r="F271" s="112">
        <v>1.31</v>
      </c>
      <c r="G271" s="112">
        <v>0.76</v>
      </c>
      <c r="H271" s="112">
        <v>6077883.3099999996</v>
      </c>
      <c r="I271" s="112">
        <v>1523237.85</v>
      </c>
      <c r="J271" s="112">
        <v>4037369.52</v>
      </c>
      <c r="K271" s="112">
        <v>-4150721.98</v>
      </c>
      <c r="L271" s="112">
        <v>4.95</v>
      </c>
      <c r="M271" s="112">
        <v>2.91</v>
      </c>
      <c r="N271" s="112">
        <f t="shared" si="99"/>
        <v>72</v>
      </c>
      <c r="O271" s="112">
        <f t="shared" si="100"/>
        <v>126</v>
      </c>
      <c r="P271" s="112">
        <f t="shared" si="101"/>
        <v>55</v>
      </c>
      <c r="Q271" s="112">
        <f t="shared" si="102"/>
        <v>181</v>
      </c>
      <c r="R271" s="112">
        <f t="shared" si="103"/>
        <v>36</v>
      </c>
      <c r="S271" s="112" cm="1">
        <f t="array" ref="S271">_xlfn.QUARTILE.EXC(IF($D$5:$D$906=$D271,$L$5:$L$906),1)</f>
        <v>-9.4075000000000006</v>
      </c>
      <c r="T271" s="112" cm="1">
        <f t="array" ref="T271">_xlfn.QUARTILE.EXC(IF($D$5:$D$906=$D271,$L$5:$L$906),3)</f>
        <v>1.645</v>
      </c>
      <c r="U271" s="112">
        <f t="shared" si="106"/>
        <v>11.0525</v>
      </c>
      <c r="V271" s="112">
        <f t="shared" si="107"/>
        <v>-25.986249999999998</v>
      </c>
      <c r="W271" s="112">
        <f t="shared" si="108"/>
        <v>18.223749999999999</v>
      </c>
      <c r="X271" s="112" t="b">
        <f t="shared" si="109"/>
        <v>0</v>
      </c>
      <c r="Y271" s="112" cm="1">
        <f t="array" ref="Y271">_xlfn.QUARTILE.EXC(IF($D$5:$D$906=$D271,$M$5:$M$906),1)</f>
        <v>-18.744999999999997</v>
      </c>
      <c r="Z271" s="112" cm="1">
        <f t="array" ref="Z271">_xlfn.QUARTILE.EXC(IF($D$5:$D$906=$D271,$M$5:$M$906),3)</f>
        <v>-2.7</v>
      </c>
      <c r="AA271" s="112">
        <f t="shared" si="110"/>
        <v>16.044999999999998</v>
      </c>
      <c r="AB271" s="112">
        <f t="shared" si="111"/>
        <v>-42.812499999999993</v>
      </c>
      <c r="AC271" s="112">
        <f t="shared" si="112"/>
        <v>21.367499999999996</v>
      </c>
      <c r="AD271" s="112" t="b">
        <f t="shared" si="113"/>
        <v>0</v>
      </c>
      <c r="AE271" s="101">
        <f t="shared" si="104"/>
        <v>0</v>
      </c>
      <c r="AF271" s="101">
        <f t="shared" si="105"/>
        <v>0</v>
      </c>
      <c r="AG271" s="406" cm="1">
        <f t="array" ref="AG271">_xlfn.QUARTILE.EXC(IF($AT$5:$AT$906=$AT271,$L$5:$L$906),1)</f>
        <v>-9.4075000000000006</v>
      </c>
      <c r="AH271" s="406" cm="1">
        <f t="array" ref="AH271">_xlfn.QUARTILE.EXC(IF($AT$5:$AT$906=$AT271,$L$5:$L$906),3)</f>
        <v>1.645</v>
      </c>
      <c r="AI271" s="406">
        <f t="shared" si="114"/>
        <v>11.0525</v>
      </c>
      <c r="AJ271" s="406">
        <f t="shared" si="115"/>
        <v>-25.986249999999998</v>
      </c>
      <c r="AK271" s="406">
        <f t="shared" si="116"/>
        <v>18.223749999999999</v>
      </c>
      <c r="AL271" s="406" t="b">
        <f t="shared" si="117"/>
        <v>0</v>
      </c>
      <c r="AM271" s="406" cm="1">
        <f t="array" ref="AM271">_xlfn.QUARTILE.EXC(IF($AT$5:$AT$906=$AT271,$M$5:$M$906),1)</f>
        <v>-18.744999999999997</v>
      </c>
      <c r="AN271" s="406" cm="1">
        <f t="array" ref="AN271">_xlfn.QUARTILE.EXC(IF($AT$5:$AT$906=$AT271,$M$5:$M$906),3)</f>
        <v>-2.7</v>
      </c>
      <c r="AO271" s="406">
        <f t="shared" si="118"/>
        <v>16.044999999999998</v>
      </c>
      <c r="AP271" s="406">
        <f t="shared" si="119"/>
        <v>-42.812499999999993</v>
      </c>
      <c r="AQ271" s="406">
        <f t="shared" si="120"/>
        <v>21.367499999999996</v>
      </c>
      <c r="AR271" s="406" t="b">
        <f t="shared" si="121"/>
        <v>0</v>
      </c>
      <c r="AS271" s="404" t="str">
        <f>INDEX('Org2567'!$BM:$BM,MATCH(Raw_DATA!A271,'Org2567'!$D:$D,0))</f>
        <v>รพช.F2 P&lt;=30,000</v>
      </c>
      <c r="AT271" s="404">
        <f>INDEX('Org2567'!$BL:$BL,MATCH(Raw_DATA!A271,'Org2567'!$D:$D,0))</f>
        <v>5</v>
      </c>
      <c r="AU271" s="113"/>
      <c r="AV271" s="101">
        <v>72.2</v>
      </c>
      <c r="AW271" s="101">
        <v>126.28</v>
      </c>
      <c r="AX271" s="101">
        <v>54.85</v>
      </c>
      <c r="AY271" s="101">
        <v>181.06</v>
      </c>
      <c r="AZ271" s="101">
        <v>35.67</v>
      </c>
    </row>
    <row r="272" spans="1:52" x14ac:dyDescent="0.7">
      <c r="A272" s="101" t="s">
        <v>285</v>
      </c>
      <c r="B272" s="101" t="s">
        <v>1707</v>
      </c>
      <c r="C272" s="111" t="str">
        <f>IF(A272="","",INDEX(ID!P:P,MATCH(Raw_DATA!A272,ID!A:A,0)))</f>
        <v>รพช.F2 P&lt;=30,000</v>
      </c>
      <c r="D272" s="101">
        <f>IF(A272="","",INDEX(ID!M:M,MATCH(Raw_DATA!A272,ID!A:A,0)))</f>
        <v>5</v>
      </c>
      <c r="E272" s="112">
        <v>2.08</v>
      </c>
      <c r="F272" s="112">
        <v>1.88</v>
      </c>
      <c r="G272" s="112">
        <v>1.34</v>
      </c>
      <c r="H272" s="112">
        <v>8801418.25</v>
      </c>
      <c r="I272" s="112">
        <v>-17809532.609999999</v>
      </c>
      <c r="J272" s="112">
        <v>-4477880.25</v>
      </c>
      <c r="K272" s="112">
        <v>2799240.85</v>
      </c>
      <c r="L272" s="112">
        <v>-6.22</v>
      </c>
      <c r="M272" s="112">
        <v>-52.48</v>
      </c>
      <c r="N272" s="112">
        <f t="shared" si="99"/>
        <v>170</v>
      </c>
      <c r="O272" s="112">
        <f t="shared" si="100"/>
        <v>47</v>
      </c>
      <c r="P272" s="112">
        <f t="shared" si="101"/>
        <v>40</v>
      </c>
      <c r="Q272" s="112">
        <f t="shared" si="102"/>
        <v>153</v>
      </c>
      <c r="R272" s="112">
        <f t="shared" si="103"/>
        <v>60</v>
      </c>
      <c r="S272" s="112" cm="1">
        <f t="array" ref="S272">_xlfn.QUARTILE.EXC(IF($D$5:$D$906=$D272,$L$5:$L$906),1)</f>
        <v>-9.4075000000000006</v>
      </c>
      <c r="T272" s="112" cm="1">
        <f t="array" ref="T272">_xlfn.QUARTILE.EXC(IF($D$5:$D$906=$D272,$L$5:$L$906),3)</f>
        <v>1.645</v>
      </c>
      <c r="U272" s="112">
        <f t="shared" si="106"/>
        <v>11.0525</v>
      </c>
      <c r="V272" s="112">
        <f t="shared" si="107"/>
        <v>-25.986249999999998</v>
      </c>
      <c r="W272" s="112">
        <f t="shared" si="108"/>
        <v>18.223749999999999</v>
      </c>
      <c r="X272" s="112" t="b">
        <f t="shared" si="109"/>
        <v>0</v>
      </c>
      <c r="Y272" s="112" cm="1">
        <f t="array" ref="Y272">_xlfn.QUARTILE.EXC(IF($D$5:$D$906=$D272,$M$5:$M$906),1)</f>
        <v>-18.744999999999997</v>
      </c>
      <c r="Z272" s="112" cm="1">
        <f t="array" ref="Z272">_xlfn.QUARTILE.EXC(IF($D$5:$D$906=$D272,$M$5:$M$906),3)</f>
        <v>-2.7</v>
      </c>
      <c r="AA272" s="112">
        <f t="shared" si="110"/>
        <v>16.044999999999998</v>
      </c>
      <c r="AB272" s="112">
        <f t="shared" si="111"/>
        <v>-42.812499999999993</v>
      </c>
      <c r="AC272" s="112">
        <f t="shared" si="112"/>
        <v>21.367499999999996</v>
      </c>
      <c r="AD272" s="112" t="b">
        <f t="shared" si="113"/>
        <v>1</v>
      </c>
      <c r="AE272" s="101">
        <f t="shared" si="104"/>
        <v>1</v>
      </c>
      <c r="AF272" s="101">
        <f t="shared" si="105"/>
        <v>1</v>
      </c>
      <c r="AG272" s="406" cm="1">
        <f t="array" ref="AG272">_xlfn.QUARTILE.EXC(IF($AT$5:$AT$906=$AT272,$L$5:$L$906),1)</f>
        <v>-9.4075000000000006</v>
      </c>
      <c r="AH272" s="406" cm="1">
        <f t="array" ref="AH272">_xlfn.QUARTILE.EXC(IF($AT$5:$AT$906=$AT272,$L$5:$L$906),3)</f>
        <v>1.645</v>
      </c>
      <c r="AI272" s="406">
        <f t="shared" si="114"/>
        <v>11.0525</v>
      </c>
      <c r="AJ272" s="406">
        <f t="shared" si="115"/>
        <v>-25.986249999999998</v>
      </c>
      <c r="AK272" s="406">
        <f t="shared" si="116"/>
        <v>18.223749999999999</v>
      </c>
      <c r="AL272" s="406" t="b">
        <f t="shared" si="117"/>
        <v>0</v>
      </c>
      <c r="AM272" s="406" cm="1">
        <f t="array" ref="AM272">_xlfn.QUARTILE.EXC(IF($AT$5:$AT$906=$AT272,$M$5:$M$906),1)</f>
        <v>-18.744999999999997</v>
      </c>
      <c r="AN272" s="406" cm="1">
        <f t="array" ref="AN272">_xlfn.QUARTILE.EXC(IF($AT$5:$AT$906=$AT272,$M$5:$M$906),3)</f>
        <v>-2.7</v>
      </c>
      <c r="AO272" s="406">
        <f t="shared" si="118"/>
        <v>16.044999999999998</v>
      </c>
      <c r="AP272" s="406">
        <f t="shared" si="119"/>
        <v>-42.812499999999993</v>
      </c>
      <c r="AQ272" s="406">
        <f t="shared" si="120"/>
        <v>21.367499999999996</v>
      </c>
      <c r="AR272" s="406" t="b">
        <f t="shared" si="121"/>
        <v>1</v>
      </c>
      <c r="AS272" s="404" t="str">
        <f>INDEX('Org2567'!$BM:$BM,MATCH(Raw_DATA!A272,'Org2567'!$D:$D,0))</f>
        <v>รพช.F2 P&lt;=30,000</v>
      </c>
      <c r="AT272" s="404">
        <f>INDEX('Org2567'!$BL:$BL,MATCH(Raw_DATA!A272,'Org2567'!$D:$D,0))</f>
        <v>5</v>
      </c>
      <c r="AU272" s="113"/>
      <c r="AV272" s="101">
        <v>169.81</v>
      </c>
      <c r="AW272" s="101">
        <v>47.35</v>
      </c>
      <c r="AX272" s="101">
        <v>39.86</v>
      </c>
      <c r="AY272" s="101">
        <v>152.84</v>
      </c>
      <c r="AZ272" s="101">
        <v>60.18</v>
      </c>
    </row>
    <row r="273" spans="1:52" x14ac:dyDescent="0.7">
      <c r="A273" s="101" t="s">
        <v>286</v>
      </c>
      <c r="B273" s="101" t="s">
        <v>1710</v>
      </c>
      <c r="C273" s="111" t="str">
        <f>IF(A273="","",INDEX(ID!P:P,MATCH(Raw_DATA!A273,ID!A:A,0)))</f>
        <v>รพช.F2 P&lt;=30,000</v>
      </c>
      <c r="D273" s="101">
        <f>IF(A273="","",INDEX(ID!M:M,MATCH(Raw_DATA!A273,ID!A:A,0)))</f>
        <v>5</v>
      </c>
      <c r="E273" s="112">
        <v>4.88</v>
      </c>
      <c r="F273" s="112">
        <v>4.76</v>
      </c>
      <c r="G273" s="112">
        <v>4.1500000000000004</v>
      </c>
      <c r="H273" s="112">
        <v>37289336.890000001</v>
      </c>
      <c r="I273" s="112">
        <v>-9252544.9800000004</v>
      </c>
      <c r="J273" s="112">
        <v>-5150190.18</v>
      </c>
      <c r="K273" s="112">
        <v>30311000.780000001</v>
      </c>
      <c r="L273" s="112">
        <v>-7.15</v>
      </c>
      <c r="M273" s="112">
        <v>-11.94</v>
      </c>
      <c r="N273" s="112">
        <f t="shared" si="99"/>
        <v>99</v>
      </c>
      <c r="O273" s="112">
        <f t="shared" si="100"/>
        <v>47</v>
      </c>
      <c r="P273" s="112">
        <f t="shared" si="101"/>
        <v>33</v>
      </c>
      <c r="Q273" s="112">
        <f t="shared" si="102"/>
        <v>118</v>
      </c>
      <c r="R273" s="112">
        <f t="shared" si="103"/>
        <v>42</v>
      </c>
      <c r="S273" s="112" cm="1">
        <f t="array" ref="S273">_xlfn.QUARTILE.EXC(IF($D$5:$D$906=$D273,$L$5:$L$906),1)</f>
        <v>-9.4075000000000006</v>
      </c>
      <c r="T273" s="112" cm="1">
        <f t="array" ref="T273">_xlfn.QUARTILE.EXC(IF($D$5:$D$906=$D273,$L$5:$L$906),3)</f>
        <v>1.645</v>
      </c>
      <c r="U273" s="112">
        <f t="shared" si="106"/>
        <v>11.0525</v>
      </c>
      <c r="V273" s="112">
        <f t="shared" si="107"/>
        <v>-25.986249999999998</v>
      </c>
      <c r="W273" s="112">
        <f t="shared" si="108"/>
        <v>18.223749999999999</v>
      </c>
      <c r="X273" s="112" t="b">
        <f t="shared" si="109"/>
        <v>0</v>
      </c>
      <c r="Y273" s="112" cm="1">
        <f t="array" ref="Y273">_xlfn.QUARTILE.EXC(IF($D$5:$D$906=$D273,$M$5:$M$906),1)</f>
        <v>-18.744999999999997</v>
      </c>
      <c r="Z273" s="112" cm="1">
        <f t="array" ref="Z273">_xlfn.QUARTILE.EXC(IF($D$5:$D$906=$D273,$M$5:$M$906),3)</f>
        <v>-2.7</v>
      </c>
      <c r="AA273" s="112">
        <f t="shared" si="110"/>
        <v>16.044999999999998</v>
      </c>
      <c r="AB273" s="112">
        <f t="shared" si="111"/>
        <v>-42.812499999999993</v>
      </c>
      <c r="AC273" s="112">
        <f t="shared" si="112"/>
        <v>21.367499999999996</v>
      </c>
      <c r="AD273" s="112" t="b">
        <f t="shared" si="113"/>
        <v>0</v>
      </c>
      <c r="AE273" s="101">
        <f t="shared" si="104"/>
        <v>1</v>
      </c>
      <c r="AF273" s="101">
        <f t="shared" si="105"/>
        <v>1</v>
      </c>
      <c r="AG273" s="406" cm="1">
        <f t="array" ref="AG273">_xlfn.QUARTILE.EXC(IF($AT$5:$AT$906=$AT273,$L$5:$L$906),1)</f>
        <v>-9.4075000000000006</v>
      </c>
      <c r="AH273" s="406" cm="1">
        <f t="array" ref="AH273">_xlfn.QUARTILE.EXC(IF($AT$5:$AT$906=$AT273,$L$5:$L$906),3)</f>
        <v>1.645</v>
      </c>
      <c r="AI273" s="406">
        <f t="shared" si="114"/>
        <v>11.0525</v>
      </c>
      <c r="AJ273" s="406">
        <f t="shared" si="115"/>
        <v>-25.986249999999998</v>
      </c>
      <c r="AK273" s="406">
        <f t="shared" si="116"/>
        <v>18.223749999999999</v>
      </c>
      <c r="AL273" s="406" t="b">
        <f t="shared" si="117"/>
        <v>0</v>
      </c>
      <c r="AM273" s="406" cm="1">
        <f t="array" ref="AM273">_xlfn.QUARTILE.EXC(IF($AT$5:$AT$906=$AT273,$M$5:$M$906),1)</f>
        <v>-18.744999999999997</v>
      </c>
      <c r="AN273" s="406" cm="1">
        <f t="array" ref="AN273">_xlfn.QUARTILE.EXC(IF($AT$5:$AT$906=$AT273,$M$5:$M$906),3)</f>
        <v>-2.7</v>
      </c>
      <c r="AO273" s="406">
        <f t="shared" si="118"/>
        <v>16.044999999999998</v>
      </c>
      <c r="AP273" s="406">
        <f t="shared" si="119"/>
        <v>-42.812499999999993</v>
      </c>
      <c r="AQ273" s="406">
        <f t="shared" si="120"/>
        <v>21.367499999999996</v>
      </c>
      <c r="AR273" s="406" t="b">
        <f t="shared" si="121"/>
        <v>0</v>
      </c>
      <c r="AS273" s="404" t="str">
        <f>INDEX('Org2567'!$BM:$BM,MATCH(Raw_DATA!A273,'Org2567'!$D:$D,0))</f>
        <v>รพช.F2 P&lt;=30,000</v>
      </c>
      <c r="AT273" s="404">
        <f>INDEX('Org2567'!$BL:$BL,MATCH(Raw_DATA!A273,'Org2567'!$D:$D,0))</f>
        <v>5</v>
      </c>
      <c r="AU273" s="113"/>
      <c r="AV273" s="101">
        <v>99.24</v>
      </c>
      <c r="AW273" s="101">
        <v>47.4</v>
      </c>
      <c r="AX273" s="101">
        <v>33.44</v>
      </c>
      <c r="AY273" s="101">
        <v>118.1</v>
      </c>
      <c r="AZ273" s="101">
        <v>42.05</v>
      </c>
    </row>
    <row r="274" spans="1:52" x14ac:dyDescent="0.7">
      <c r="A274" s="101" t="s">
        <v>287</v>
      </c>
      <c r="B274" s="101" t="s">
        <v>1638</v>
      </c>
      <c r="C274" s="111" t="str">
        <f>IF(A274="","",INDEX(ID!P:P,MATCH(Raw_DATA!A274,ID!A:A,0)))</f>
        <v>รพท.S B&lt;=400</v>
      </c>
      <c r="D274" s="101">
        <f>IF(A274="","",INDEX(ID!M:M,MATCH(Raw_DATA!A274,ID!A:A,0)))</f>
        <v>16</v>
      </c>
      <c r="E274" s="112">
        <v>2.4</v>
      </c>
      <c r="F274" s="112">
        <v>2.13</v>
      </c>
      <c r="G274" s="112">
        <v>1.39</v>
      </c>
      <c r="H274" s="112">
        <v>266339104.55000001</v>
      </c>
      <c r="I274" s="112">
        <v>3970477.05</v>
      </c>
      <c r="J274" s="112">
        <v>35990736.789999999</v>
      </c>
      <c r="K274" s="112">
        <v>73252395.730000004</v>
      </c>
      <c r="L274" s="112">
        <v>4.8600000000000003</v>
      </c>
      <c r="M274" s="112">
        <v>0.47</v>
      </c>
      <c r="N274" s="112">
        <f t="shared" si="99"/>
        <v>75</v>
      </c>
      <c r="O274" s="112">
        <f t="shared" si="100"/>
        <v>50</v>
      </c>
      <c r="P274" s="112">
        <f t="shared" si="101"/>
        <v>62</v>
      </c>
      <c r="Q274" s="112">
        <f t="shared" si="102"/>
        <v>71</v>
      </c>
      <c r="R274" s="112">
        <f t="shared" si="103"/>
        <v>73</v>
      </c>
      <c r="S274" s="112" cm="1">
        <f t="array" ref="S274">_xlfn.QUARTILE.EXC(IF($D$5:$D$906=$D274,$L$5:$L$906),1)</f>
        <v>-2.1850000000000001</v>
      </c>
      <c r="T274" s="112" cm="1">
        <f t="array" ref="T274">_xlfn.QUARTILE.EXC(IF($D$5:$D$906=$D274,$L$5:$L$906),3)</f>
        <v>5.5750000000000002</v>
      </c>
      <c r="U274" s="112">
        <f t="shared" si="106"/>
        <v>7.76</v>
      </c>
      <c r="V274" s="112">
        <f t="shared" si="107"/>
        <v>-13.825000000000001</v>
      </c>
      <c r="W274" s="112">
        <f t="shared" si="108"/>
        <v>17.215</v>
      </c>
      <c r="X274" s="112" t="b">
        <f t="shared" si="109"/>
        <v>0</v>
      </c>
      <c r="Y274" s="112" cm="1">
        <f t="array" ref="Y274">_xlfn.QUARTILE.EXC(IF($D$5:$D$906=$D274,$M$5:$M$906),1)</f>
        <v>-5.58</v>
      </c>
      <c r="Z274" s="112" cm="1">
        <f t="array" ref="Z274">_xlfn.QUARTILE.EXC(IF($D$5:$D$906=$D274,$M$5:$M$906),3)</f>
        <v>0.90500000000000003</v>
      </c>
      <c r="AA274" s="112">
        <f t="shared" si="110"/>
        <v>6.4850000000000003</v>
      </c>
      <c r="AB274" s="112">
        <f t="shared" si="111"/>
        <v>-15.307500000000001</v>
      </c>
      <c r="AC274" s="112">
        <f t="shared" si="112"/>
        <v>10.6325</v>
      </c>
      <c r="AD274" s="112" t="b">
        <f t="shared" si="113"/>
        <v>0</v>
      </c>
      <c r="AE274" s="101">
        <f t="shared" si="104"/>
        <v>0</v>
      </c>
      <c r="AF274" s="101">
        <f t="shared" si="105"/>
        <v>0</v>
      </c>
      <c r="AG274" s="406" cm="1">
        <f t="array" ref="AG274">_xlfn.QUARTILE.EXC(IF($AT$5:$AT$906=$AT274,$L$5:$L$906),1)</f>
        <v>-2.1850000000000001</v>
      </c>
      <c r="AH274" s="406" cm="1">
        <f t="array" ref="AH274">_xlfn.QUARTILE.EXC(IF($AT$5:$AT$906=$AT274,$L$5:$L$906),3)</f>
        <v>5.5750000000000002</v>
      </c>
      <c r="AI274" s="406">
        <f t="shared" si="114"/>
        <v>7.76</v>
      </c>
      <c r="AJ274" s="406">
        <f t="shared" si="115"/>
        <v>-13.825000000000001</v>
      </c>
      <c r="AK274" s="406">
        <f t="shared" si="116"/>
        <v>17.215</v>
      </c>
      <c r="AL274" s="406" t="b">
        <f t="shared" si="117"/>
        <v>0</v>
      </c>
      <c r="AM274" s="406" cm="1">
        <f t="array" ref="AM274">_xlfn.QUARTILE.EXC(IF($AT$5:$AT$906=$AT274,$M$5:$M$906),1)</f>
        <v>-5.58</v>
      </c>
      <c r="AN274" s="406" cm="1">
        <f t="array" ref="AN274">_xlfn.QUARTILE.EXC(IF($AT$5:$AT$906=$AT274,$M$5:$M$906),3)</f>
        <v>0.90500000000000003</v>
      </c>
      <c r="AO274" s="406">
        <f t="shared" si="118"/>
        <v>6.4850000000000003</v>
      </c>
      <c r="AP274" s="406">
        <f t="shared" si="119"/>
        <v>-15.307500000000001</v>
      </c>
      <c r="AQ274" s="406">
        <f t="shared" si="120"/>
        <v>10.6325</v>
      </c>
      <c r="AR274" s="406" t="b">
        <f t="shared" si="121"/>
        <v>0</v>
      </c>
      <c r="AS274" s="404" t="str">
        <f>INDEX('Org2567'!$BM:$BM,MATCH(Raw_DATA!A274,'Org2567'!$D:$D,0))</f>
        <v>รพท.S B&lt;=400</v>
      </c>
      <c r="AT274" s="404">
        <f>INDEX('Org2567'!$BL:$BL,MATCH(Raw_DATA!A274,'Org2567'!$D:$D,0))</f>
        <v>16</v>
      </c>
      <c r="AU274" s="113"/>
      <c r="AV274" s="101">
        <v>74.56</v>
      </c>
      <c r="AW274" s="101">
        <v>50.48</v>
      </c>
      <c r="AX274" s="101">
        <v>61.62</v>
      </c>
      <c r="AY274" s="101">
        <v>70.819999999999993</v>
      </c>
      <c r="AZ274" s="101">
        <v>72.930000000000007</v>
      </c>
    </row>
    <row r="275" spans="1:52" x14ac:dyDescent="0.7">
      <c r="A275" s="101" t="s">
        <v>288</v>
      </c>
      <c r="B275" s="101" t="s">
        <v>1642</v>
      </c>
      <c r="C275" s="111" t="str">
        <f>IF(A275="","",INDEX(ID!P:P,MATCH(Raw_DATA!A275,ID!A:A,0)))</f>
        <v>รพช.F2 P&lt;=30,000</v>
      </c>
      <c r="D275" s="101">
        <f>IF(A275="","",INDEX(ID!M:M,MATCH(Raw_DATA!A275,ID!A:A,0)))</f>
        <v>5</v>
      </c>
      <c r="E275" s="112">
        <v>11.13</v>
      </c>
      <c r="F275" s="112">
        <v>11.05</v>
      </c>
      <c r="G275" s="112">
        <v>10.62</v>
      </c>
      <c r="H275" s="112">
        <v>152035563.59</v>
      </c>
      <c r="I275" s="112">
        <v>-34833667.82</v>
      </c>
      <c r="J275" s="112">
        <v>-27766961.640000001</v>
      </c>
      <c r="K275" s="112">
        <v>144333751.63999999</v>
      </c>
      <c r="L275" s="112">
        <v>-40.619999999999997</v>
      </c>
      <c r="M275" s="112">
        <v>-17.91</v>
      </c>
      <c r="N275" s="112">
        <f t="shared" si="99"/>
        <v>38</v>
      </c>
      <c r="O275" s="112">
        <f t="shared" si="100"/>
        <v>36</v>
      </c>
      <c r="P275" s="112">
        <f t="shared" si="101"/>
        <v>45</v>
      </c>
      <c r="Q275" s="112">
        <f t="shared" si="102"/>
        <v>148</v>
      </c>
      <c r="R275" s="112">
        <f t="shared" si="103"/>
        <v>31</v>
      </c>
      <c r="S275" s="112" cm="1">
        <f t="array" ref="S275">_xlfn.QUARTILE.EXC(IF($D$5:$D$906=$D275,$L$5:$L$906),1)</f>
        <v>-9.4075000000000006</v>
      </c>
      <c r="T275" s="112" cm="1">
        <f t="array" ref="T275">_xlfn.QUARTILE.EXC(IF($D$5:$D$906=$D275,$L$5:$L$906),3)</f>
        <v>1.645</v>
      </c>
      <c r="U275" s="112">
        <f t="shared" si="106"/>
        <v>11.0525</v>
      </c>
      <c r="V275" s="112">
        <f t="shared" si="107"/>
        <v>-25.986249999999998</v>
      </c>
      <c r="W275" s="112">
        <f t="shared" si="108"/>
        <v>18.223749999999999</v>
      </c>
      <c r="X275" s="112" t="b">
        <f t="shared" si="109"/>
        <v>1</v>
      </c>
      <c r="Y275" s="112" cm="1">
        <f t="array" ref="Y275">_xlfn.QUARTILE.EXC(IF($D$5:$D$906=$D275,$M$5:$M$906),1)</f>
        <v>-18.744999999999997</v>
      </c>
      <c r="Z275" s="112" cm="1">
        <f t="array" ref="Z275">_xlfn.QUARTILE.EXC(IF($D$5:$D$906=$D275,$M$5:$M$906),3)</f>
        <v>-2.7</v>
      </c>
      <c r="AA275" s="112">
        <f t="shared" si="110"/>
        <v>16.044999999999998</v>
      </c>
      <c r="AB275" s="112">
        <f t="shared" si="111"/>
        <v>-42.812499999999993</v>
      </c>
      <c r="AC275" s="112">
        <f t="shared" si="112"/>
        <v>21.367499999999996</v>
      </c>
      <c r="AD275" s="112" t="b">
        <f t="shared" si="113"/>
        <v>0</v>
      </c>
      <c r="AE275" s="101">
        <f t="shared" si="104"/>
        <v>1</v>
      </c>
      <c r="AF275" s="101">
        <f t="shared" si="105"/>
        <v>1</v>
      </c>
      <c r="AG275" s="406" cm="1">
        <f t="array" ref="AG275">_xlfn.QUARTILE.EXC(IF($AT$5:$AT$906=$AT275,$L$5:$L$906),1)</f>
        <v>-9.4075000000000006</v>
      </c>
      <c r="AH275" s="406" cm="1">
        <f t="array" ref="AH275">_xlfn.QUARTILE.EXC(IF($AT$5:$AT$906=$AT275,$L$5:$L$906),3)</f>
        <v>1.645</v>
      </c>
      <c r="AI275" s="406">
        <f t="shared" si="114"/>
        <v>11.0525</v>
      </c>
      <c r="AJ275" s="406">
        <f t="shared" si="115"/>
        <v>-25.986249999999998</v>
      </c>
      <c r="AK275" s="406">
        <f t="shared" si="116"/>
        <v>18.223749999999999</v>
      </c>
      <c r="AL275" s="406" t="b">
        <f t="shared" si="117"/>
        <v>1</v>
      </c>
      <c r="AM275" s="406" cm="1">
        <f t="array" ref="AM275">_xlfn.QUARTILE.EXC(IF($AT$5:$AT$906=$AT275,$M$5:$M$906),1)</f>
        <v>-18.744999999999997</v>
      </c>
      <c r="AN275" s="406" cm="1">
        <f t="array" ref="AN275">_xlfn.QUARTILE.EXC(IF($AT$5:$AT$906=$AT275,$M$5:$M$906),3)</f>
        <v>-2.7</v>
      </c>
      <c r="AO275" s="406">
        <f t="shared" si="118"/>
        <v>16.044999999999998</v>
      </c>
      <c r="AP275" s="406">
        <f t="shared" si="119"/>
        <v>-42.812499999999993</v>
      </c>
      <c r="AQ275" s="406">
        <f t="shared" si="120"/>
        <v>21.367499999999996</v>
      </c>
      <c r="AR275" s="406" t="b">
        <f t="shared" si="121"/>
        <v>0</v>
      </c>
      <c r="AS275" s="404" t="str">
        <f>INDEX('Org2567'!$BM:$BM,MATCH(Raw_DATA!A275,'Org2567'!$D:$D,0))</f>
        <v>รพช.F2 P&lt;=30,000</v>
      </c>
      <c r="AT275" s="404">
        <f>INDEX('Org2567'!$BL:$BL,MATCH(Raw_DATA!A275,'Org2567'!$D:$D,0))</f>
        <v>5</v>
      </c>
      <c r="AU275" s="113"/>
      <c r="AV275" s="101">
        <v>37.9</v>
      </c>
      <c r="AW275" s="101">
        <v>36.36</v>
      </c>
      <c r="AX275" s="101">
        <v>45.16</v>
      </c>
      <c r="AY275" s="101">
        <v>148.41999999999999</v>
      </c>
      <c r="AZ275" s="101">
        <v>31.1</v>
      </c>
    </row>
    <row r="276" spans="1:52" x14ac:dyDescent="0.7">
      <c r="A276" s="101" t="s">
        <v>289</v>
      </c>
      <c r="B276" s="101" t="s">
        <v>1645</v>
      </c>
      <c r="C276" s="111" t="str">
        <f>IF(A276="","",INDEX(ID!P:P,MATCH(Raw_DATA!A276,ID!A:A,0)))</f>
        <v>รพช.F2 P&lt;=30,000</v>
      </c>
      <c r="D276" s="101">
        <f>IF(A276="","",INDEX(ID!M:M,MATCH(Raw_DATA!A276,ID!A:A,0)))</f>
        <v>5</v>
      </c>
      <c r="E276" s="112">
        <v>7.78</v>
      </c>
      <c r="F276" s="112">
        <v>7.61</v>
      </c>
      <c r="G276" s="112">
        <v>6.53</v>
      </c>
      <c r="H276" s="112">
        <v>115939422.67</v>
      </c>
      <c r="I276" s="112">
        <v>-11047905.789999999</v>
      </c>
      <c r="J276" s="112">
        <v>-5189518.3899999997</v>
      </c>
      <c r="K276" s="112">
        <v>94582883.5</v>
      </c>
      <c r="L276" s="112">
        <v>-5.5</v>
      </c>
      <c r="M276" s="112">
        <v>-4.83</v>
      </c>
      <c r="N276" s="112">
        <f t="shared" si="99"/>
        <v>201</v>
      </c>
      <c r="O276" s="112">
        <f t="shared" si="100"/>
        <v>71</v>
      </c>
      <c r="P276" s="112">
        <f t="shared" si="101"/>
        <v>46</v>
      </c>
      <c r="Q276" s="112">
        <f t="shared" si="102"/>
        <v>115</v>
      </c>
      <c r="R276" s="112">
        <f t="shared" si="103"/>
        <v>66</v>
      </c>
      <c r="S276" s="112" cm="1">
        <f t="array" ref="S276">_xlfn.QUARTILE.EXC(IF($D$5:$D$906=$D276,$L$5:$L$906),1)</f>
        <v>-9.4075000000000006</v>
      </c>
      <c r="T276" s="112" cm="1">
        <f t="array" ref="T276">_xlfn.QUARTILE.EXC(IF($D$5:$D$906=$D276,$L$5:$L$906),3)</f>
        <v>1.645</v>
      </c>
      <c r="U276" s="112">
        <f t="shared" si="106"/>
        <v>11.0525</v>
      </c>
      <c r="V276" s="112">
        <f t="shared" si="107"/>
        <v>-25.986249999999998</v>
      </c>
      <c r="W276" s="112">
        <f t="shared" si="108"/>
        <v>18.223749999999999</v>
      </c>
      <c r="X276" s="112" t="b">
        <f t="shared" si="109"/>
        <v>0</v>
      </c>
      <c r="Y276" s="112" cm="1">
        <f t="array" ref="Y276">_xlfn.QUARTILE.EXC(IF($D$5:$D$906=$D276,$M$5:$M$906),1)</f>
        <v>-18.744999999999997</v>
      </c>
      <c r="Z276" s="112" cm="1">
        <f t="array" ref="Z276">_xlfn.QUARTILE.EXC(IF($D$5:$D$906=$D276,$M$5:$M$906),3)</f>
        <v>-2.7</v>
      </c>
      <c r="AA276" s="112">
        <f t="shared" si="110"/>
        <v>16.044999999999998</v>
      </c>
      <c r="AB276" s="112">
        <f t="shared" si="111"/>
        <v>-42.812499999999993</v>
      </c>
      <c r="AC276" s="112">
        <f t="shared" si="112"/>
        <v>21.367499999999996</v>
      </c>
      <c r="AD276" s="112" t="b">
        <f t="shared" si="113"/>
        <v>0</v>
      </c>
      <c r="AE276" s="101">
        <f t="shared" si="104"/>
        <v>1</v>
      </c>
      <c r="AF276" s="101">
        <f t="shared" si="105"/>
        <v>1</v>
      </c>
      <c r="AG276" s="406" cm="1">
        <f t="array" ref="AG276">_xlfn.QUARTILE.EXC(IF($AT$5:$AT$906=$AT276,$L$5:$L$906),1)</f>
        <v>-9.4075000000000006</v>
      </c>
      <c r="AH276" s="406" cm="1">
        <f t="array" ref="AH276">_xlfn.QUARTILE.EXC(IF($AT$5:$AT$906=$AT276,$L$5:$L$906),3)</f>
        <v>1.645</v>
      </c>
      <c r="AI276" s="406">
        <f t="shared" si="114"/>
        <v>11.0525</v>
      </c>
      <c r="AJ276" s="406">
        <f t="shared" si="115"/>
        <v>-25.986249999999998</v>
      </c>
      <c r="AK276" s="406">
        <f t="shared" si="116"/>
        <v>18.223749999999999</v>
      </c>
      <c r="AL276" s="406" t="b">
        <f t="shared" si="117"/>
        <v>0</v>
      </c>
      <c r="AM276" s="406" cm="1">
        <f t="array" ref="AM276">_xlfn.QUARTILE.EXC(IF($AT$5:$AT$906=$AT276,$M$5:$M$906),1)</f>
        <v>-18.744999999999997</v>
      </c>
      <c r="AN276" s="406" cm="1">
        <f t="array" ref="AN276">_xlfn.QUARTILE.EXC(IF($AT$5:$AT$906=$AT276,$M$5:$M$906),3)</f>
        <v>-2.7</v>
      </c>
      <c r="AO276" s="406">
        <f t="shared" si="118"/>
        <v>16.044999999999998</v>
      </c>
      <c r="AP276" s="406">
        <f t="shared" si="119"/>
        <v>-42.812499999999993</v>
      </c>
      <c r="AQ276" s="406">
        <f t="shared" si="120"/>
        <v>21.367499999999996</v>
      </c>
      <c r="AR276" s="406" t="b">
        <f t="shared" si="121"/>
        <v>0</v>
      </c>
      <c r="AS276" s="404" t="str">
        <f>INDEX('Org2567'!$BM:$BM,MATCH(Raw_DATA!A276,'Org2567'!$D:$D,0))</f>
        <v>รพช.F2 P&lt;=30,000</v>
      </c>
      <c r="AT276" s="404">
        <f>INDEX('Org2567'!$BL:$BL,MATCH(Raw_DATA!A276,'Org2567'!$D:$D,0))</f>
        <v>5</v>
      </c>
      <c r="AU276" s="113"/>
      <c r="AV276" s="101">
        <v>200.67</v>
      </c>
      <c r="AW276" s="101">
        <v>71.349999999999994</v>
      </c>
      <c r="AX276" s="101">
        <v>45.78</v>
      </c>
      <c r="AY276" s="101">
        <v>115</v>
      </c>
      <c r="AZ276" s="101">
        <v>65.58</v>
      </c>
    </row>
    <row r="277" spans="1:52" x14ac:dyDescent="0.7">
      <c r="A277" s="101" t="s">
        <v>290</v>
      </c>
      <c r="B277" s="101" t="s">
        <v>1648</v>
      </c>
      <c r="C277" s="111" t="str">
        <f>IF(A277="","",INDEX(ID!P:P,MATCH(Raw_DATA!A277,ID!A:A,0)))</f>
        <v>รพช.F1 P&lt;=50,000</v>
      </c>
      <c r="D277" s="101">
        <f>IF(A277="","",INDEX(ID!M:M,MATCH(Raw_DATA!A277,ID!A:A,0)))</f>
        <v>9</v>
      </c>
      <c r="E277" s="112">
        <v>4.62</v>
      </c>
      <c r="F277" s="112">
        <v>4.49</v>
      </c>
      <c r="G277" s="112">
        <v>3.74</v>
      </c>
      <c r="H277" s="112">
        <v>137560368.91</v>
      </c>
      <c r="I277" s="112">
        <v>-30977274.82</v>
      </c>
      <c r="J277" s="112">
        <v>-10523395</v>
      </c>
      <c r="K277" s="112">
        <v>104251223.31999999</v>
      </c>
      <c r="L277" s="112">
        <v>-6.15</v>
      </c>
      <c r="M277" s="112">
        <v>-9.9700000000000006</v>
      </c>
      <c r="N277" s="112">
        <f t="shared" si="99"/>
        <v>173</v>
      </c>
      <c r="O277" s="112">
        <f t="shared" si="100"/>
        <v>51</v>
      </c>
      <c r="P277" s="112">
        <f t="shared" si="101"/>
        <v>54</v>
      </c>
      <c r="Q277" s="112">
        <f t="shared" si="102"/>
        <v>218</v>
      </c>
      <c r="R277" s="112">
        <f t="shared" si="103"/>
        <v>53</v>
      </c>
      <c r="S277" s="112" cm="1">
        <f t="array" ref="S277">_xlfn.QUARTILE.EXC(IF($D$5:$D$906=$D277,$L$5:$L$906),1)</f>
        <v>-8.26</v>
      </c>
      <c r="T277" s="112" cm="1">
        <f t="array" ref="T277">_xlfn.QUARTILE.EXC(IF($D$5:$D$906=$D277,$L$5:$L$906),3)</f>
        <v>3.2450000000000001</v>
      </c>
      <c r="U277" s="112">
        <f t="shared" si="106"/>
        <v>11.504999999999999</v>
      </c>
      <c r="V277" s="112">
        <f t="shared" si="107"/>
        <v>-25.517499999999998</v>
      </c>
      <c r="W277" s="112">
        <f t="shared" si="108"/>
        <v>20.502500000000001</v>
      </c>
      <c r="X277" s="112" t="b">
        <f t="shared" si="109"/>
        <v>0</v>
      </c>
      <c r="Y277" s="112" cm="1">
        <f t="array" ref="Y277">_xlfn.QUARTILE.EXC(IF($D$5:$D$906=$D277,$M$5:$M$906),1)</f>
        <v>-12.452500000000001</v>
      </c>
      <c r="Z277" s="112" cm="1">
        <f t="array" ref="Z277">_xlfn.QUARTILE.EXC(IF($D$5:$D$906=$D277,$M$5:$M$906),3)</f>
        <v>0.39</v>
      </c>
      <c r="AA277" s="112">
        <f t="shared" si="110"/>
        <v>12.842500000000001</v>
      </c>
      <c r="AB277" s="112">
        <f t="shared" si="111"/>
        <v>-31.716250000000002</v>
      </c>
      <c r="AC277" s="112">
        <f t="shared" si="112"/>
        <v>19.653750000000002</v>
      </c>
      <c r="AD277" s="112" t="b">
        <f t="shared" si="113"/>
        <v>0</v>
      </c>
      <c r="AE277" s="101">
        <f t="shared" si="104"/>
        <v>1</v>
      </c>
      <c r="AF277" s="101">
        <f t="shared" si="105"/>
        <v>1</v>
      </c>
      <c r="AG277" s="406" cm="1">
        <f t="array" ref="AG277">_xlfn.QUARTILE.EXC(IF($AT$5:$AT$906=$AT277,$L$5:$L$906),1)</f>
        <v>-8.26</v>
      </c>
      <c r="AH277" s="406" cm="1">
        <f t="array" ref="AH277">_xlfn.QUARTILE.EXC(IF($AT$5:$AT$906=$AT277,$L$5:$L$906),3)</f>
        <v>3.2450000000000001</v>
      </c>
      <c r="AI277" s="406">
        <f t="shared" si="114"/>
        <v>11.504999999999999</v>
      </c>
      <c r="AJ277" s="406">
        <f t="shared" si="115"/>
        <v>-25.517499999999998</v>
      </c>
      <c r="AK277" s="406">
        <f t="shared" si="116"/>
        <v>20.502500000000001</v>
      </c>
      <c r="AL277" s="406" t="b">
        <f t="shared" si="117"/>
        <v>0</v>
      </c>
      <c r="AM277" s="406" cm="1">
        <f t="array" ref="AM277">_xlfn.QUARTILE.EXC(IF($AT$5:$AT$906=$AT277,$M$5:$M$906),1)</f>
        <v>-12.452500000000001</v>
      </c>
      <c r="AN277" s="406" cm="1">
        <f t="array" ref="AN277">_xlfn.QUARTILE.EXC(IF($AT$5:$AT$906=$AT277,$M$5:$M$906),3)</f>
        <v>0.39</v>
      </c>
      <c r="AO277" s="406">
        <f t="shared" si="118"/>
        <v>12.842500000000001</v>
      </c>
      <c r="AP277" s="406">
        <f t="shared" si="119"/>
        <v>-31.716250000000002</v>
      </c>
      <c r="AQ277" s="406">
        <f t="shared" si="120"/>
        <v>19.653750000000002</v>
      </c>
      <c r="AR277" s="406" t="b">
        <f t="shared" si="121"/>
        <v>0</v>
      </c>
      <c r="AS277" s="404" t="str">
        <f>INDEX('Org2567'!$BM:$BM,MATCH(Raw_DATA!A277,'Org2567'!$D:$D,0))</f>
        <v>รพช.F1 P&lt;=50,000</v>
      </c>
      <c r="AT277" s="404">
        <f>INDEX('Org2567'!$BL:$BL,MATCH(Raw_DATA!A277,'Org2567'!$D:$D,0))</f>
        <v>9</v>
      </c>
      <c r="AU277" s="113"/>
      <c r="AV277" s="101">
        <v>173.42</v>
      </c>
      <c r="AW277" s="101">
        <v>50.85</v>
      </c>
      <c r="AX277" s="101">
        <v>53.85</v>
      </c>
      <c r="AY277" s="101">
        <v>217.58</v>
      </c>
      <c r="AZ277" s="101">
        <v>52.99</v>
      </c>
    </row>
    <row r="278" spans="1:52" x14ac:dyDescent="0.7">
      <c r="A278" s="101" t="s">
        <v>291</v>
      </c>
      <c r="B278" s="101" t="s">
        <v>1651</v>
      </c>
      <c r="C278" s="111" t="str">
        <f>IF(A278="","",INDEX(ID!P:P,MATCH(Raw_DATA!A278,ID!A:A,0)))</f>
        <v>รพช.F2 P&lt;=30,000</v>
      </c>
      <c r="D278" s="101">
        <f>IF(A278="","",INDEX(ID!M:M,MATCH(Raw_DATA!A278,ID!A:A,0)))</f>
        <v>5</v>
      </c>
      <c r="E278" s="112">
        <v>1.37</v>
      </c>
      <c r="F278" s="112">
        <v>1.29</v>
      </c>
      <c r="G278" s="112">
        <v>0.77</v>
      </c>
      <c r="H278" s="112">
        <v>7716325.79</v>
      </c>
      <c r="I278" s="112">
        <v>-11134942.18</v>
      </c>
      <c r="J278" s="112">
        <v>-14386150.710000001</v>
      </c>
      <c r="K278" s="112">
        <v>-4908217.59</v>
      </c>
      <c r="L278" s="112">
        <v>-16.82</v>
      </c>
      <c r="M278" s="112">
        <v>-21.09</v>
      </c>
      <c r="N278" s="112">
        <f t="shared" si="99"/>
        <v>220</v>
      </c>
      <c r="O278" s="112">
        <f t="shared" si="100"/>
        <v>60</v>
      </c>
      <c r="P278" s="112">
        <f t="shared" si="101"/>
        <v>61</v>
      </c>
      <c r="Q278" s="112">
        <f t="shared" si="102"/>
        <v>227</v>
      </c>
      <c r="R278" s="112">
        <f t="shared" si="103"/>
        <v>47</v>
      </c>
      <c r="S278" s="112" cm="1">
        <f t="array" ref="S278">_xlfn.QUARTILE.EXC(IF($D$5:$D$906=$D278,$L$5:$L$906),1)</f>
        <v>-9.4075000000000006</v>
      </c>
      <c r="T278" s="112" cm="1">
        <f t="array" ref="T278">_xlfn.QUARTILE.EXC(IF($D$5:$D$906=$D278,$L$5:$L$906),3)</f>
        <v>1.645</v>
      </c>
      <c r="U278" s="112">
        <f t="shared" si="106"/>
        <v>11.0525</v>
      </c>
      <c r="V278" s="112">
        <f t="shared" si="107"/>
        <v>-25.986249999999998</v>
      </c>
      <c r="W278" s="112">
        <f t="shared" si="108"/>
        <v>18.223749999999999</v>
      </c>
      <c r="X278" s="112" t="b">
        <f t="shared" si="109"/>
        <v>0</v>
      </c>
      <c r="Y278" s="112" cm="1">
        <f t="array" ref="Y278">_xlfn.QUARTILE.EXC(IF($D$5:$D$906=$D278,$M$5:$M$906),1)</f>
        <v>-18.744999999999997</v>
      </c>
      <c r="Z278" s="112" cm="1">
        <f t="array" ref="Z278">_xlfn.QUARTILE.EXC(IF($D$5:$D$906=$D278,$M$5:$M$906),3)</f>
        <v>-2.7</v>
      </c>
      <c r="AA278" s="112">
        <f t="shared" si="110"/>
        <v>16.044999999999998</v>
      </c>
      <c r="AB278" s="112">
        <f t="shared" si="111"/>
        <v>-42.812499999999993</v>
      </c>
      <c r="AC278" s="112">
        <f t="shared" si="112"/>
        <v>21.367499999999996</v>
      </c>
      <c r="AD278" s="112" t="b">
        <f t="shared" si="113"/>
        <v>0</v>
      </c>
      <c r="AE278" s="101">
        <f t="shared" si="104"/>
        <v>1</v>
      </c>
      <c r="AF278" s="101">
        <f t="shared" si="105"/>
        <v>1</v>
      </c>
      <c r="AG278" s="406" cm="1">
        <f t="array" ref="AG278">_xlfn.QUARTILE.EXC(IF($AT$5:$AT$906=$AT278,$L$5:$L$906),1)</f>
        <v>-9.4075000000000006</v>
      </c>
      <c r="AH278" s="406" cm="1">
        <f t="array" ref="AH278">_xlfn.QUARTILE.EXC(IF($AT$5:$AT$906=$AT278,$L$5:$L$906),3)</f>
        <v>1.645</v>
      </c>
      <c r="AI278" s="406">
        <f t="shared" si="114"/>
        <v>11.0525</v>
      </c>
      <c r="AJ278" s="406">
        <f t="shared" si="115"/>
        <v>-25.986249999999998</v>
      </c>
      <c r="AK278" s="406">
        <f t="shared" si="116"/>
        <v>18.223749999999999</v>
      </c>
      <c r="AL278" s="406" t="b">
        <f t="shared" si="117"/>
        <v>0</v>
      </c>
      <c r="AM278" s="406" cm="1">
        <f t="array" ref="AM278">_xlfn.QUARTILE.EXC(IF($AT$5:$AT$906=$AT278,$M$5:$M$906),1)</f>
        <v>-18.744999999999997</v>
      </c>
      <c r="AN278" s="406" cm="1">
        <f t="array" ref="AN278">_xlfn.QUARTILE.EXC(IF($AT$5:$AT$906=$AT278,$M$5:$M$906),3)</f>
        <v>-2.7</v>
      </c>
      <c r="AO278" s="406">
        <f t="shared" si="118"/>
        <v>16.044999999999998</v>
      </c>
      <c r="AP278" s="406">
        <f t="shared" si="119"/>
        <v>-42.812499999999993</v>
      </c>
      <c r="AQ278" s="406">
        <f t="shared" si="120"/>
        <v>21.367499999999996</v>
      </c>
      <c r="AR278" s="406" t="b">
        <f t="shared" si="121"/>
        <v>0</v>
      </c>
      <c r="AS278" s="404" t="str">
        <f>INDEX('Org2567'!$BM:$BM,MATCH(Raw_DATA!A278,'Org2567'!$D:$D,0))</f>
        <v>รพช.F2 P&lt;=30,000</v>
      </c>
      <c r="AT278" s="404">
        <f>INDEX('Org2567'!$BL:$BL,MATCH(Raw_DATA!A278,'Org2567'!$D:$D,0))</f>
        <v>5</v>
      </c>
      <c r="AU278" s="113"/>
      <c r="AV278" s="101">
        <v>220.4</v>
      </c>
      <c r="AW278" s="101">
        <v>59.8</v>
      </c>
      <c r="AX278" s="101">
        <v>61.4</v>
      </c>
      <c r="AY278" s="101">
        <v>226.54</v>
      </c>
      <c r="AZ278" s="101">
        <v>47.4</v>
      </c>
    </row>
    <row r="279" spans="1:52" x14ac:dyDescent="0.7">
      <c r="A279" s="101" t="s">
        <v>292</v>
      </c>
      <c r="B279" s="101" t="s">
        <v>1654</v>
      </c>
      <c r="C279" s="111" t="str">
        <f>IF(A279="","",INDEX(ID!P:P,MATCH(Raw_DATA!A279,ID!A:A,0)))</f>
        <v>รพช.F1 P&lt;=50,000</v>
      </c>
      <c r="D279" s="101">
        <f>IF(A279="","",INDEX(ID!M:M,MATCH(Raw_DATA!A279,ID!A:A,0)))</f>
        <v>9</v>
      </c>
      <c r="E279" s="112">
        <v>4.26</v>
      </c>
      <c r="F279" s="112">
        <v>4.1399999999999997</v>
      </c>
      <c r="G279" s="112">
        <v>3.01</v>
      </c>
      <c r="H279" s="112">
        <v>120611883.5</v>
      </c>
      <c r="I279" s="112">
        <v>-26234933.18</v>
      </c>
      <c r="J279" s="112">
        <v>-7224802.4800000004</v>
      </c>
      <c r="K279" s="112">
        <v>74486081.349999994</v>
      </c>
      <c r="L279" s="112">
        <v>-4.1900000000000004</v>
      </c>
      <c r="M279" s="112">
        <v>-12.65</v>
      </c>
      <c r="N279" s="112">
        <f t="shared" si="99"/>
        <v>146</v>
      </c>
      <c r="O279" s="112">
        <f t="shared" si="100"/>
        <v>92</v>
      </c>
      <c r="P279" s="112">
        <f t="shared" si="101"/>
        <v>47</v>
      </c>
      <c r="Q279" s="112">
        <f t="shared" si="102"/>
        <v>133</v>
      </c>
      <c r="R279" s="112">
        <f t="shared" si="103"/>
        <v>44</v>
      </c>
      <c r="S279" s="112" cm="1">
        <f t="array" ref="S279">_xlfn.QUARTILE.EXC(IF($D$5:$D$906=$D279,$L$5:$L$906),1)</f>
        <v>-8.26</v>
      </c>
      <c r="T279" s="112" cm="1">
        <f t="array" ref="T279">_xlfn.QUARTILE.EXC(IF($D$5:$D$906=$D279,$L$5:$L$906),3)</f>
        <v>3.2450000000000001</v>
      </c>
      <c r="U279" s="112">
        <f t="shared" si="106"/>
        <v>11.504999999999999</v>
      </c>
      <c r="V279" s="112">
        <f t="shared" si="107"/>
        <v>-25.517499999999998</v>
      </c>
      <c r="W279" s="112">
        <f t="shared" si="108"/>
        <v>20.502500000000001</v>
      </c>
      <c r="X279" s="112" t="b">
        <f t="shared" si="109"/>
        <v>0</v>
      </c>
      <c r="Y279" s="112" cm="1">
        <f t="array" ref="Y279">_xlfn.QUARTILE.EXC(IF($D$5:$D$906=$D279,$M$5:$M$906),1)</f>
        <v>-12.452500000000001</v>
      </c>
      <c r="Z279" s="112" cm="1">
        <f t="array" ref="Z279">_xlfn.QUARTILE.EXC(IF($D$5:$D$906=$D279,$M$5:$M$906),3)</f>
        <v>0.39</v>
      </c>
      <c r="AA279" s="112">
        <f t="shared" si="110"/>
        <v>12.842500000000001</v>
      </c>
      <c r="AB279" s="112">
        <f t="shared" si="111"/>
        <v>-31.716250000000002</v>
      </c>
      <c r="AC279" s="112">
        <f t="shared" si="112"/>
        <v>19.653750000000002</v>
      </c>
      <c r="AD279" s="112" t="b">
        <f t="shared" si="113"/>
        <v>0</v>
      </c>
      <c r="AE279" s="101">
        <f t="shared" si="104"/>
        <v>1</v>
      </c>
      <c r="AF279" s="101">
        <f t="shared" si="105"/>
        <v>1</v>
      </c>
      <c r="AG279" s="406" cm="1">
        <f t="array" ref="AG279">_xlfn.QUARTILE.EXC(IF($AT$5:$AT$906=$AT279,$L$5:$L$906),1)</f>
        <v>-8.26</v>
      </c>
      <c r="AH279" s="406" cm="1">
        <f t="array" ref="AH279">_xlfn.QUARTILE.EXC(IF($AT$5:$AT$906=$AT279,$L$5:$L$906),3)</f>
        <v>3.2450000000000001</v>
      </c>
      <c r="AI279" s="406">
        <f t="shared" si="114"/>
        <v>11.504999999999999</v>
      </c>
      <c r="AJ279" s="406">
        <f t="shared" si="115"/>
        <v>-25.517499999999998</v>
      </c>
      <c r="AK279" s="406">
        <f t="shared" si="116"/>
        <v>20.502500000000001</v>
      </c>
      <c r="AL279" s="406" t="b">
        <f t="shared" si="117"/>
        <v>0</v>
      </c>
      <c r="AM279" s="406" cm="1">
        <f t="array" ref="AM279">_xlfn.QUARTILE.EXC(IF($AT$5:$AT$906=$AT279,$M$5:$M$906),1)</f>
        <v>-12.452500000000001</v>
      </c>
      <c r="AN279" s="406" cm="1">
        <f t="array" ref="AN279">_xlfn.QUARTILE.EXC(IF($AT$5:$AT$906=$AT279,$M$5:$M$906),3)</f>
        <v>0.39</v>
      </c>
      <c r="AO279" s="406">
        <f t="shared" si="118"/>
        <v>12.842500000000001</v>
      </c>
      <c r="AP279" s="406">
        <f t="shared" si="119"/>
        <v>-31.716250000000002</v>
      </c>
      <c r="AQ279" s="406">
        <f t="shared" si="120"/>
        <v>19.653750000000002</v>
      </c>
      <c r="AR279" s="406" t="b">
        <f t="shared" si="121"/>
        <v>0</v>
      </c>
      <c r="AS279" s="404" t="str">
        <f>INDEX('Org2567'!$BM:$BM,MATCH(Raw_DATA!A279,'Org2567'!$D:$D,0))</f>
        <v>รพช.F1 P&lt;=50,000</v>
      </c>
      <c r="AT279" s="404">
        <f>INDEX('Org2567'!$BL:$BL,MATCH(Raw_DATA!A279,'Org2567'!$D:$D,0))</f>
        <v>9</v>
      </c>
      <c r="AU279" s="113"/>
      <c r="AV279" s="113">
        <v>146.21</v>
      </c>
      <c r="AW279" s="113">
        <v>92.26</v>
      </c>
      <c r="AX279" s="113">
        <v>46.8</v>
      </c>
      <c r="AY279" s="113">
        <v>132.69</v>
      </c>
      <c r="AZ279" s="113">
        <v>43.6</v>
      </c>
    </row>
    <row r="280" spans="1:52" x14ac:dyDescent="0.7">
      <c r="A280" s="101" t="s">
        <v>293</v>
      </c>
      <c r="B280" s="101" t="s">
        <v>1657</v>
      </c>
      <c r="C280" s="111" t="str">
        <f>IF(A280="","",INDEX(ID!P:P,MATCH(Raw_DATA!A280,ID!A:A,0)))</f>
        <v>รพช.F3 P&lt;=15,000</v>
      </c>
      <c r="D280" s="101">
        <f>IF(A280="","",INDEX(ID!M:M,MATCH(Raw_DATA!A280,ID!A:A,0)))</f>
        <v>2</v>
      </c>
      <c r="E280" s="112">
        <v>3.04</v>
      </c>
      <c r="F280" s="112">
        <v>2.87</v>
      </c>
      <c r="G280" s="112">
        <v>2.46</v>
      </c>
      <c r="H280" s="112">
        <v>17627533.829999998</v>
      </c>
      <c r="I280" s="112">
        <v>-15089329.34</v>
      </c>
      <c r="J280" s="112">
        <v>-12107387.07</v>
      </c>
      <c r="K280" s="112">
        <v>12645690.59</v>
      </c>
      <c r="L280" s="112">
        <v>-19.29</v>
      </c>
      <c r="M280" s="112">
        <v>-23.63</v>
      </c>
      <c r="N280" s="112">
        <f t="shared" ref="N280:N343" si="122">ROUND(AV280,0)</f>
        <v>129</v>
      </c>
      <c r="O280" s="112">
        <f t="shared" ref="O280:O343" si="123">ROUND(AW280,0)</f>
        <v>35</v>
      </c>
      <c r="P280" s="112">
        <f t="shared" ref="P280:P343" si="124">ROUND(AX280,0)</f>
        <v>54</v>
      </c>
      <c r="Q280" s="112">
        <f t="shared" ref="Q280:Q343" si="125">ROUND(AY280,0)</f>
        <v>235</v>
      </c>
      <c r="R280" s="112">
        <f t="shared" ref="R280:R343" si="126">ROUND(AZ280,0)</f>
        <v>41</v>
      </c>
      <c r="S280" s="112" cm="1">
        <f t="array" ref="S280">_xlfn.QUARTILE.EXC(IF($D$5:$D$906=$D280,$L$5:$L$906),1)</f>
        <v>-5.3650000000000002</v>
      </c>
      <c r="T280" s="112" cm="1">
        <f t="array" ref="T280">_xlfn.QUARTILE.EXC(IF($D$5:$D$906=$D280,$L$5:$L$906),3)</f>
        <v>10.815000000000001</v>
      </c>
      <c r="U280" s="112">
        <f t="shared" si="106"/>
        <v>16.18</v>
      </c>
      <c r="V280" s="112">
        <f t="shared" si="107"/>
        <v>-29.634999999999998</v>
      </c>
      <c r="W280" s="112">
        <f t="shared" si="108"/>
        <v>35.085000000000001</v>
      </c>
      <c r="X280" s="112" t="b">
        <f t="shared" si="109"/>
        <v>0</v>
      </c>
      <c r="Y280" s="112" cm="1">
        <f t="array" ref="Y280">_xlfn.QUARTILE.EXC(IF($D$5:$D$906=$D280,$M$5:$M$906),1)</f>
        <v>-14.08</v>
      </c>
      <c r="Z280" s="112" cm="1">
        <f t="array" ref="Z280">_xlfn.QUARTILE.EXC(IF($D$5:$D$906=$D280,$M$5:$M$906),3)</f>
        <v>0.78999999999999981</v>
      </c>
      <c r="AA280" s="112">
        <f t="shared" si="110"/>
        <v>14.87</v>
      </c>
      <c r="AB280" s="112">
        <f t="shared" si="111"/>
        <v>-36.384999999999998</v>
      </c>
      <c r="AC280" s="112">
        <f t="shared" si="112"/>
        <v>23.094999999999999</v>
      </c>
      <c r="AD280" s="112" t="b">
        <f t="shared" si="113"/>
        <v>0</v>
      </c>
      <c r="AE280" s="101">
        <f t="shared" si="104"/>
        <v>1</v>
      </c>
      <c r="AF280" s="101">
        <f t="shared" si="105"/>
        <v>1</v>
      </c>
      <c r="AG280" s="406" cm="1">
        <f t="array" ref="AG280">_xlfn.QUARTILE.EXC(IF($AT$5:$AT$906=$AT280,$L$5:$L$906),1)</f>
        <v>-5.3650000000000002</v>
      </c>
      <c r="AH280" s="406" cm="1">
        <f t="array" ref="AH280">_xlfn.QUARTILE.EXC(IF($AT$5:$AT$906=$AT280,$L$5:$L$906),3)</f>
        <v>10.815000000000001</v>
      </c>
      <c r="AI280" s="406">
        <f t="shared" si="114"/>
        <v>16.18</v>
      </c>
      <c r="AJ280" s="406">
        <f t="shared" si="115"/>
        <v>-29.634999999999998</v>
      </c>
      <c r="AK280" s="406">
        <f t="shared" si="116"/>
        <v>35.085000000000001</v>
      </c>
      <c r="AL280" s="406" t="b">
        <f t="shared" si="117"/>
        <v>0</v>
      </c>
      <c r="AM280" s="406" cm="1">
        <f t="array" ref="AM280">_xlfn.QUARTILE.EXC(IF($AT$5:$AT$906=$AT280,$M$5:$M$906),1)</f>
        <v>-14.08</v>
      </c>
      <c r="AN280" s="406" cm="1">
        <f t="array" ref="AN280">_xlfn.QUARTILE.EXC(IF($AT$5:$AT$906=$AT280,$M$5:$M$906),3)</f>
        <v>0.78999999999999981</v>
      </c>
      <c r="AO280" s="406">
        <f t="shared" si="118"/>
        <v>14.87</v>
      </c>
      <c r="AP280" s="406">
        <f t="shared" si="119"/>
        <v>-36.384999999999998</v>
      </c>
      <c r="AQ280" s="406">
        <f t="shared" si="120"/>
        <v>23.094999999999999</v>
      </c>
      <c r="AR280" s="406" t="b">
        <f t="shared" si="121"/>
        <v>0</v>
      </c>
      <c r="AS280" s="404" t="str">
        <f>INDEX('Org2567'!$BM:$BM,MATCH(Raw_DATA!A280,'Org2567'!$D:$D,0))</f>
        <v>รพช.F3 P&lt;=15,000</v>
      </c>
      <c r="AT280" s="404">
        <f>INDEX('Org2567'!$BL:$BL,MATCH(Raw_DATA!A280,'Org2567'!$D:$D,0))</f>
        <v>2</v>
      </c>
      <c r="AU280" s="113"/>
      <c r="AV280" s="101">
        <v>128.96</v>
      </c>
      <c r="AW280" s="101">
        <v>34.68</v>
      </c>
      <c r="AX280" s="101">
        <v>53.93</v>
      </c>
      <c r="AY280" s="101">
        <v>234.79</v>
      </c>
      <c r="AZ280" s="101">
        <v>41.04</v>
      </c>
    </row>
    <row r="281" spans="1:52" x14ac:dyDescent="0.7">
      <c r="A281" s="101" t="s">
        <v>294</v>
      </c>
      <c r="B281" s="101" t="s">
        <v>1793</v>
      </c>
      <c r="C281" s="111" t="str">
        <f>IF(A281="","",INDEX(ID!P:P,MATCH(Raw_DATA!A281,ID!A:A,0)))</f>
        <v>รพท.S B&gt;400</v>
      </c>
      <c r="D281" s="101">
        <f>IF(A281="","",INDEX(ID!M:M,MATCH(Raw_DATA!A281,ID!A:A,0)))</f>
        <v>17</v>
      </c>
      <c r="E281" s="112">
        <v>9.06</v>
      </c>
      <c r="F281" s="112">
        <v>8.67</v>
      </c>
      <c r="G281" s="112">
        <v>3.72</v>
      </c>
      <c r="H281" s="112">
        <v>1294938553.22</v>
      </c>
      <c r="I281" s="112">
        <v>264309958.30000001</v>
      </c>
      <c r="J281" s="112">
        <v>390111084.73000002</v>
      </c>
      <c r="K281" s="112">
        <v>437360035.86000001</v>
      </c>
      <c r="L281" s="112">
        <v>19.739999999999998</v>
      </c>
      <c r="M281" s="112">
        <v>10.54</v>
      </c>
      <c r="N281" s="112">
        <f t="shared" si="122"/>
        <v>44</v>
      </c>
      <c r="O281" s="112">
        <f t="shared" si="123"/>
        <v>184</v>
      </c>
      <c r="P281" s="112">
        <f t="shared" si="124"/>
        <v>34</v>
      </c>
      <c r="Q281" s="112">
        <f t="shared" si="125"/>
        <v>116</v>
      </c>
      <c r="R281" s="112">
        <f t="shared" si="126"/>
        <v>31</v>
      </c>
      <c r="S281" s="112" cm="1">
        <f t="array" ref="S281">_xlfn.QUARTILE.EXC(IF($D$5:$D$906=$D281,$L$5:$L$906),1)</f>
        <v>-0.03</v>
      </c>
      <c r="T281" s="112" cm="1">
        <f t="array" ref="T281">_xlfn.QUARTILE.EXC(IF($D$5:$D$906=$D281,$L$5:$L$906),3)</f>
        <v>9.4700000000000006</v>
      </c>
      <c r="U281" s="112">
        <f t="shared" si="106"/>
        <v>9.5</v>
      </c>
      <c r="V281" s="112">
        <f t="shared" si="107"/>
        <v>-14.28</v>
      </c>
      <c r="W281" s="112">
        <f t="shared" si="108"/>
        <v>23.72</v>
      </c>
      <c r="X281" s="112" t="b">
        <f t="shared" si="109"/>
        <v>0</v>
      </c>
      <c r="Y281" s="112" cm="1">
        <f t="array" ref="Y281">_xlfn.QUARTILE.EXC(IF($D$5:$D$906=$D281,$M$5:$M$906),1)</f>
        <v>-6.29</v>
      </c>
      <c r="Z281" s="112" cm="1">
        <f t="array" ref="Z281">_xlfn.QUARTILE.EXC(IF($D$5:$D$906=$D281,$M$5:$M$906),3)</f>
        <v>1.83</v>
      </c>
      <c r="AA281" s="112">
        <f t="shared" si="110"/>
        <v>8.120000000000001</v>
      </c>
      <c r="AB281" s="112">
        <f t="shared" si="111"/>
        <v>-18.470000000000002</v>
      </c>
      <c r="AC281" s="112">
        <f t="shared" si="112"/>
        <v>14.010000000000002</v>
      </c>
      <c r="AD281" s="112" t="b">
        <f t="shared" si="113"/>
        <v>0</v>
      </c>
      <c r="AE281" s="101">
        <f t="shared" si="104"/>
        <v>0</v>
      </c>
      <c r="AF281" s="101">
        <f t="shared" si="105"/>
        <v>0</v>
      </c>
      <c r="AG281" s="406" cm="1">
        <f t="array" ref="AG281">_xlfn.QUARTILE.EXC(IF($AT$5:$AT$906=$AT281,$L$5:$L$906),1)</f>
        <v>-0.03</v>
      </c>
      <c r="AH281" s="406" cm="1">
        <f t="array" ref="AH281">_xlfn.QUARTILE.EXC(IF($AT$5:$AT$906=$AT281,$L$5:$L$906),3)</f>
        <v>9.4700000000000006</v>
      </c>
      <c r="AI281" s="406">
        <f t="shared" si="114"/>
        <v>9.5</v>
      </c>
      <c r="AJ281" s="406">
        <f t="shared" si="115"/>
        <v>-14.28</v>
      </c>
      <c r="AK281" s="406">
        <f t="shared" si="116"/>
        <v>23.72</v>
      </c>
      <c r="AL281" s="406" t="b">
        <f t="shared" si="117"/>
        <v>0</v>
      </c>
      <c r="AM281" s="406" cm="1">
        <f t="array" ref="AM281">_xlfn.QUARTILE.EXC(IF($AT$5:$AT$906=$AT281,$M$5:$M$906),1)</f>
        <v>-6.29</v>
      </c>
      <c r="AN281" s="406" cm="1">
        <f t="array" ref="AN281">_xlfn.QUARTILE.EXC(IF($AT$5:$AT$906=$AT281,$M$5:$M$906),3)</f>
        <v>1.83</v>
      </c>
      <c r="AO281" s="406">
        <f t="shared" si="118"/>
        <v>8.120000000000001</v>
      </c>
      <c r="AP281" s="406">
        <f t="shared" si="119"/>
        <v>-18.470000000000002</v>
      </c>
      <c r="AQ281" s="406">
        <f t="shared" si="120"/>
        <v>14.010000000000002</v>
      </c>
      <c r="AR281" s="406" t="b">
        <f t="shared" si="121"/>
        <v>0</v>
      </c>
      <c r="AS281" s="404" t="str">
        <f>INDEX('Org2567'!$BM:$BM,MATCH(Raw_DATA!A281,'Org2567'!$D:$D,0))</f>
        <v>รพท.S B&gt;400</v>
      </c>
      <c r="AT281" s="404">
        <f>INDEX('Org2567'!$BL:$BL,MATCH(Raw_DATA!A281,'Org2567'!$D:$D,0))</f>
        <v>17</v>
      </c>
      <c r="AU281" s="113"/>
      <c r="AV281" s="101">
        <v>44.12</v>
      </c>
      <c r="AW281" s="101">
        <v>183.91</v>
      </c>
      <c r="AX281" s="101">
        <v>33.630000000000003</v>
      </c>
      <c r="AY281" s="101">
        <v>116.24</v>
      </c>
      <c r="AZ281" s="101">
        <v>30.52</v>
      </c>
    </row>
    <row r="282" spans="1:52" x14ac:dyDescent="0.7">
      <c r="A282" s="101" t="s">
        <v>295</v>
      </c>
      <c r="B282" s="101" t="s">
        <v>1797</v>
      </c>
      <c r="C282" s="111" t="str">
        <f>IF(A282="","",INDEX(ID!P:P,MATCH(Raw_DATA!A282,ID!A:A,0)))</f>
        <v>รพท.M1 B&gt;200</v>
      </c>
      <c r="D282" s="101">
        <f>IF(A282="","",INDEX(ID!M:M,MATCH(Raw_DATA!A282,ID!A:A,0)))</f>
        <v>15</v>
      </c>
      <c r="E282" s="112">
        <v>5.8</v>
      </c>
      <c r="F282" s="112">
        <v>5.67</v>
      </c>
      <c r="G282" s="112">
        <v>3.27</v>
      </c>
      <c r="H282" s="112">
        <v>610230423.40999997</v>
      </c>
      <c r="I282" s="112">
        <v>52824073.75</v>
      </c>
      <c r="J282" s="112">
        <v>91165887.640000001</v>
      </c>
      <c r="K282" s="112">
        <v>288319023.66000003</v>
      </c>
      <c r="L282" s="112">
        <v>12.03</v>
      </c>
      <c r="M282" s="112">
        <v>4.93</v>
      </c>
      <c r="N282" s="112">
        <f t="shared" si="122"/>
        <v>41</v>
      </c>
      <c r="O282" s="112">
        <f t="shared" si="123"/>
        <v>175</v>
      </c>
      <c r="P282" s="112">
        <f t="shared" si="124"/>
        <v>48</v>
      </c>
      <c r="Q282" s="112">
        <f t="shared" si="125"/>
        <v>111</v>
      </c>
      <c r="R282" s="112">
        <f t="shared" si="126"/>
        <v>36</v>
      </c>
      <c r="S282" s="112" cm="1">
        <f t="array" ref="S282">_xlfn.QUARTILE.EXC(IF($D$5:$D$906=$D282,$L$5:$L$906),1)</f>
        <v>-2.59</v>
      </c>
      <c r="T282" s="112" cm="1">
        <f t="array" ref="T282">_xlfn.QUARTILE.EXC(IF($D$5:$D$906=$D282,$L$5:$L$906),3)</f>
        <v>8.86</v>
      </c>
      <c r="U282" s="112">
        <f t="shared" si="106"/>
        <v>11.45</v>
      </c>
      <c r="V282" s="112">
        <f t="shared" si="107"/>
        <v>-19.764999999999997</v>
      </c>
      <c r="W282" s="112">
        <f t="shared" si="108"/>
        <v>26.034999999999997</v>
      </c>
      <c r="X282" s="112" t="b">
        <f t="shared" si="109"/>
        <v>0</v>
      </c>
      <c r="Y282" s="112" cm="1">
        <f t="array" ref="Y282">_xlfn.QUARTILE.EXC(IF($D$5:$D$906=$D282,$M$5:$M$906),1)</f>
        <v>-5.74</v>
      </c>
      <c r="Z282" s="112" cm="1">
        <f t="array" ref="Z282">_xlfn.QUARTILE.EXC(IF($D$5:$D$906=$D282,$M$5:$M$906),3)</f>
        <v>4.915</v>
      </c>
      <c r="AA282" s="112">
        <f t="shared" si="110"/>
        <v>10.655000000000001</v>
      </c>
      <c r="AB282" s="112">
        <f t="shared" si="111"/>
        <v>-21.722500000000004</v>
      </c>
      <c r="AC282" s="112">
        <f t="shared" si="112"/>
        <v>20.897500000000001</v>
      </c>
      <c r="AD282" s="112" t="b">
        <f t="shared" si="113"/>
        <v>0</v>
      </c>
      <c r="AE282" s="101">
        <f t="shared" si="104"/>
        <v>0</v>
      </c>
      <c r="AF282" s="101">
        <f t="shared" si="105"/>
        <v>0</v>
      </c>
      <c r="AG282" s="406" cm="1">
        <f t="array" ref="AG282">_xlfn.QUARTILE.EXC(IF($AT$5:$AT$906=$AT282,$L$5:$L$906),1)</f>
        <v>-0.34999999999999964</v>
      </c>
      <c r="AH282" s="406" cm="1">
        <f t="array" ref="AH282">_xlfn.QUARTILE.EXC(IF($AT$5:$AT$906=$AT282,$L$5:$L$906),3)</f>
        <v>9.0500000000000007</v>
      </c>
      <c r="AI282" s="406">
        <f t="shared" si="114"/>
        <v>9.4</v>
      </c>
      <c r="AJ282" s="406">
        <f t="shared" si="115"/>
        <v>-14.450000000000001</v>
      </c>
      <c r="AK282" s="406">
        <f t="shared" si="116"/>
        <v>23.150000000000002</v>
      </c>
      <c r="AL282" s="406" t="b">
        <f t="shared" si="117"/>
        <v>0</v>
      </c>
      <c r="AM282" s="406" cm="1">
        <f t="array" ref="AM282">_xlfn.QUARTILE.EXC(IF($AT$5:$AT$906=$AT282,$M$5:$M$906),1)</f>
        <v>-5.0175000000000001</v>
      </c>
      <c r="AN282" s="406" cm="1">
        <f t="array" ref="AN282">_xlfn.QUARTILE.EXC(IF($AT$5:$AT$906=$AT282,$M$5:$M$906),3)</f>
        <v>5.1049999999999995</v>
      </c>
      <c r="AO282" s="406">
        <f t="shared" si="118"/>
        <v>10.122499999999999</v>
      </c>
      <c r="AP282" s="406">
        <f t="shared" si="119"/>
        <v>-20.201249999999998</v>
      </c>
      <c r="AQ282" s="406">
        <f t="shared" si="120"/>
        <v>20.288749999999997</v>
      </c>
      <c r="AR282" s="406" t="b">
        <f t="shared" si="121"/>
        <v>0</v>
      </c>
      <c r="AS282" s="404" t="str">
        <f>INDEX('Org2567'!$BM:$BM,MATCH(Raw_DATA!A282,'Org2567'!$D:$D,0))</f>
        <v>รพท.M1 B&gt;200</v>
      </c>
      <c r="AT282" s="404">
        <f>INDEX('Org2567'!$BL:$BL,MATCH(Raw_DATA!A282,'Org2567'!$D:$D,0))</f>
        <v>15</v>
      </c>
      <c r="AU282" s="113"/>
      <c r="AV282" s="101">
        <v>41.27</v>
      </c>
      <c r="AW282" s="101">
        <v>174.96</v>
      </c>
      <c r="AX282" s="101">
        <v>48.44</v>
      </c>
      <c r="AY282" s="101">
        <v>110.53</v>
      </c>
      <c r="AZ282" s="101">
        <v>35.82</v>
      </c>
    </row>
    <row r="283" spans="1:52" x14ac:dyDescent="0.7">
      <c r="A283" s="101" t="s">
        <v>296</v>
      </c>
      <c r="B283" s="101" t="s">
        <v>1800</v>
      </c>
      <c r="C283" s="111" t="str">
        <f>IF(A283="","",INDEX(ID!P:P,MATCH(Raw_DATA!A283,ID!A:A,0)))</f>
        <v>รพช.F2 P&lt;=30,000</v>
      </c>
      <c r="D283" s="101">
        <f>IF(A283="","",INDEX(ID!M:M,MATCH(Raw_DATA!A283,ID!A:A,0)))</f>
        <v>5</v>
      </c>
      <c r="E283" s="112">
        <v>13.27</v>
      </c>
      <c r="F283" s="112">
        <v>12.62</v>
      </c>
      <c r="G283" s="112">
        <v>7.95</v>
      </c>
      <c r="H283" s="112">
        <v>97291216.510000005</v>
      </c>
      <c r="I283" s="112">
        <v>13538789.630000001</v>
      </c>
      <c r="J283" s="112">
        <v>20484261.870000001</v>
      </c>
      <c r="K283" s="112">
        <v>55136434.850000001</v>
      </c>
      <c r="L283" s="112">
        <v>16.48</v>
      </c>
      <c r="M283" s="112">
        <v>9.1999999999999993</v>
      </c>
      <c r="N283" s="112">
        <f t="shared" si="122"/>
        <v>59</v>
      </c>
      <c r="O283" s="112">
        <f t="shared" si="123"/>
        <v>231</v>
      </c>
      <c r="P283" s="112">
        <f t="shared" si="124"/>
        <v>30</v>
      </c>
      <c r="Q283" s="112">
        <f t="shared" si="125"/>
        <v>224</v>
      </c>
      <c r="R283" s="112">
        <f t="shared" si="126"/>
        <v>132</v>
      </c>
      <c r="S283" s="112" cm="1">
        <f t="array" ref="S283">_xlfn.QUARTILE.EXC(IF($D$5:$D$906=$D283,$L$5:$L$906),1)</f>
        <v>-9.4075000000000006</v>
      </c>
      <c r="T283" s="112" cm="1">
        <f t="array" ref="T283">_xlfn.QUARTILE.EXC(IF($D$5:$D$906=$D283,$L$5:$L$906),3)</f>
        <v>1.645</v>
      </c>
      <c r="U283" s="112">
        <f t="shared" si="106"/>
        <v>11.0525</v>
      </c>
      <c r="V283" s="112">
        <f t="shared" si="107"/>
        <v>-25.986249999999998</v>
      </c>
      <c r="W283" s="112">
        <f t="shared" si="108"/>
        <v>18.223749999999999</v>
      </c>
      <c r="X283" s="112" t="b">
        <f t="shared" si="109"/>
        <v>0</v>
      </c>
      <c r="Y283" s="112" cm="1">
        <f t="array" ref="Y283">_xlfn.QUARTILE.EXC(IF($D$5:$D$906=$D283,$M$5:$M$906),1)</f>
        <v>-18.744999999999997</v>
      </c>
      <c r="Z283" s="112" cm="1">
        <f t="array" ref="Z283">_xlfn.QUARTILE.EXC(IF($D$5:$D$906=$D283,$M$5:$M$906),3)</f>
        <v>-2.7</v>
      </c>
      <c r="AA283" s="112">
        <f t="shared" si="110"/>
        <v>16.044999999999998</v>
      </c>
      <c r="AB283" s="112">
        <f t="shared" si="111"/>
        <v>-42.812499999999993</v>
      </c>
      <c r="AC283" s="112">
        <f t="shared" si="112"/>
        <v>21.367499999999996</v>
      </c>
      <c r="AD283" s="112" t="b">
        <f t="shared" si="113"/>
        <v>0</v>
      </c>
      <c r="AE283" s="101">
        <f t="shared" si="104"/>
        <v>0</v>
      </c>
      <c r="AF283" s="101">
        <f t="shared" si="105"/>
        <v>0</v>
      </c>
      <c r="AG283" s="406" cm="1">
        <f t="array" ref="AG283">_xlfn.QUARTILE.EXC(IF($AT$5:$AT$906=$AT283,$L$5:$L$906),1)</f>
        <v>-9.4075000000000006</v>
      </c>
      <c r="AH283" s="406" cm="1">
        <f t="array" ref="AH283">_xlfn.QUARTILE.EXC(IF($AT$5:$AT$906=$AT283,$L$5:$L$906),3)</f>
        <v>1.645</v>
      </c>
      <c r="AI283" s="406">
        <f t="shared" si="114"/>
        <v>11.0525</v>
      </c>
      <c r="AJ283" s="406">
        <f t="shared" si="115"/>
        <v>-25.986249999999998</v>
      </c>
      <c r="AK283" s="406">
        <f t="shared" si="116"/>
        <v>18.223749999999999</v>
      </c>
      <c r="AL283" s="406" t="b">
        <f t="shared" si="117"/>
        <v>0</v>
      </c>
      <c r="AM283" s="406" cm="1">
        <f t="array" ref="AM283">_xlfn.QUARTILE.EXC(IF($AT$5:$AT$906=$AT283,$M$5:$M$906),1)</f>
        <v>-18.744999999999997</v>
      </c>
      <c r="AN283" s="406" cm="1">
        <f t="array" ref="AN283">_xlfn.QUARTILE.EXC(IF($AT$5:$AT$906=$AT283,$M$5:$M$906),3)</f>
        <v>-2.7</v>
      </c>
      <c r="AO283" s="406">
        <f t="shared" si="118"/>
        <v>16.044999999999998</v>
      </c>
      <c r="AP283" s="406">
        <f t="shared" si="119"/>
        <v>-42.812499999999993</v>
      </c>
      <c r="AQ283" s="406">
        <f t="shared" si="120"/>
        <v>21.367499999999996</v>
      </c>
      <c r="AR283" s="406" t="b">
        <f t="shared" si="121"/>
        <v>0</v>
      </c>
      <c r="AS283" s="404" t="str">
        <f>INDEX('Org2567'!$BM:$BM,MATCH(Raw_DATA!A283,'Org2567'!$D:$D,0))</f>
        <v>รพช.F2 P&lt;=30,000</v>
      </c>
      <c r="AT283" s="404">
        <f>INDEX('Org2567'!$BL:$BL,MATCH(Raw_DATA!A283,'Org2567'!$D:$D,0))</f>
        <v>5</v>
      </c>
      <c r="AU283" s="113"/>
      <c r="AV283" s="101">
        <v>59.03</v>
      </c>
      <c r="AW283" s="101">
        <v>231.35</v>
      </c>
      <c r="AX283" s="101">
        <v>29.89</v>
      </c>
      <c r="AY283" s="101">
        <v>224.06</v>
      </c>
      <c r="AZ283" s="101">
        <v>131.99</v>
      </c>
    </row>
    <row r="284" spans="1:52" x14ac:dyDescent="0.7">
      <c r="A284" s="101" t="s">
        <v>297</v>
      </c>
      <c r="B284" s="101" t="s">
        <v>4087</v>
      </c>
      <c r="C284" s="111" t="str">
        <f>IF(A284="","",INDEX(ID!P:P,MATCH(Raw_DATA!A284,ID!A:A,0)))</f>
        <v>รพช.F2 P&lt;=30,000</v>
      </c>
      <c r="D284" s="101">
        <f>IF(A284="","",INDEX(ID!M:M,MATCH(Raw_DATA!A284,ID!A:A,0)))</f>
        <v>5</v>
      </c>
      <c r="E284" s="112">
        <v>5.29</v>
      </c>
      <c r="F284" s="112">
        <v>4.93</v>
      </c>
      <c r="G284" s="112">
        <v>1.94</v>
      </c>
      <c r="H284" s="112">
        <v>26038156</v>
      </c>
      <c r="I284" s="112">
        <v>-2157792.25</v>
      </c>
      <c r="J284" s="112">
        <v>1945923.61</v>
      </c>
      <c r="K284" s="112">
        <v>5684876.5999999996</v>
      </c>
      <c r="L284" s="112">
        <v>2.92</v>
      </c>
      <c r="M284" s="112">
        <v>-3.39</v>
      </c>
      <c r="N284" s="112">
        <f t="shared" si="122"/>
        <v>90</v>
      </c>
      <c r="O284" s="112">
        <f t="shared" si="123"/>
        <v>216</v>
      </c>
      <c r="P284" s="112">
        <f t="shared" si="124"/>
        <v>78</v>
      </c>
      <c r="Q284" s="112">
        <f t="shared" si="125"/>
        <v>178</v>
      </c>
      <c r="R284" s="112">
        <f t="shared" si="126"/>
        <v>58</v>
      </c>
      <c r="S284" s="112" cm="1">
        <f t="array" ref="S284">_xlfn.QUARTILE.EXC(IF($D$5:$D$906=$D284,$L$5:$L$906),1)</f>
        <v>-9.4075000000000006</v>
      </c>
      <c r="T284" s="112" cm="1">
        <f t="array" ref="T284">_xlfn.QUARTILE.EXC(IF($D$5:$D$906=$D284,$L$5:$L$906),3)</f>
        <v>1.645</v>
      </c>
      <c r="U284" s="112">
        <f t="shared" si="106"/>
        <v>11.0525</v>
      </c>
      <c r="V284" s="112">
        <f t="shared" si="107"/>
        <v>-25.986249999999998</v>
      </c>
      <c r="W284" s="112">
        <f t="shared" si="108"/>
        <v>18.223749999999999</v>
      </c>
      <c r="X284" s="112" t="b">
        <f t="shared" si="109"/>
        <v>0</v>
      </c>
      <c r="Y284" s="112" cm="1">
        <f t="array" ref="Y284">_xlfn.QUARTILE.EXC(IF($D$5:$D$906=$D284,$M$5:$M$906),1)</f>
        <v>-18.744999999999997</v>
      </c>
      <c r="Z284" s="112" cm="1">
        <f t="array" ref="Z284">_xlfn.QUARTILE.EXC(IF($D$5:$D$906=$D284,$M$5:$M$906),3)</f>
        <v>-2.7</v>
      </c>
      <c r="AA284" s="112">
        <f t="shared" si="110"/>
        <v>16.044999999999998</v>
      </c>
      <c r="AB284" s="112">
        <f t="shared" si="111"/>
        <v>-42.812499999999993</v>
      </c>
      <c r="AC284" s="112">
        <f t="shared" si="112"/>
        <v>21.367499999999996</v>
      </c>
      <c r="AD284" s="112" t="b">
        <f t="shared" si="113"/>
        <v>0</v>
      </c>
      <c r="AE284" s="101">
        <f t="shared" si="104"/>
        <v>1</v>
      </c>
      <c r="AF284" s="101">
        <f t="shared" si="105"/>
        <v>0</v>
      </c>
      <c r="AG284" s="406" cm="1">
        <f t="array" ref="AG284">_xlfn.QUARTILE.EXC(IF($AT$5:$AT$906=$AT284,$L$5:$L$906),1)</f>
        <v>-9.4075000000000006</v>
      </c>
      <c r="AH284" s="406" cm="1">
        <f t="array" ref="AH284">_xlfn.QUARTILE.EXC(IF($AT$5:$AT$906=$AT284,$L$5:$L$906),3)</f>
        <v>1.645</v>
      </c>
      <c r="AI284" s="406">
        <f t="shared" si="114"/>
        <v>11.0525</v>
      </c>
      <c r="AJ284" s="406">
        <f t="shared" si="115"/>
        <v>-25.986249999999998</v>
      </c>
      <c r="AK284" s="406">
        <f t="shared" si="116"/>
        <v>18.223749999999999</v>
      </c>
      <c r="AL284" s="406" t="b">
        <f t="shared" si="117"/>
        <v>0</v>
      </c>
      <c r="AM284" s="406" cm="1">
        <f t="array" ref="AM284">_xlfn.QUARTILE.EXC(IF($AT$5:$AT$906=$AT284,$M$5:$M$906),1)</f>
        <v>-18.744999999999997</v>
      </c>
      <c r="AN284" s="406" cm="1">
        <f t="array" ref="AN284">_xlfn.QUARTILE.EXC(IF($AT$5:$AT$906=$AT284,$M$5:$M$906),3)</f>
        <v>-2.7</v>
      </c>
      <c r="AO284" s="406">
        <f t="shared" si="118"/>
        <v>16.044999999999998</v>
      </c>
      <c r="AP284" s="406">
        <f t="shared" si="119"/>
        <v>-42.812499999999993</v>
      </c>
      <c r="AQ284" s="406">
        <f t="shared" si="120"/>
        <v>21.367499999999996</v>
      </c>
      <c r="AR284" s="406" t="b">
        <f t="shared" si="121"/>
        <v>0</v>
      </c>
      <c r="AS284" s="404" t="str">
        <f>INDEX('Org2567'!$BM:$BM,MATCH(Raw_DATA!A284,'Org2567'!$D:$D,0))</f>
        <v>รพช.F2 P&lt;=30,000</v>
      </c>
      <c r="AT284" s="404">
        <f>INDEX('Org2567'!$BL:$BL,MATCH(Raw_DATA!A284,'Org2567'!$D:$D,0))</f>
        <v>5</v>
      </c>
      <c r="AU284" s="113"/>
      <c r="AV284" s="101">
        <v>89.53</v>
      </c>
      <c r="AW284" s="101">
        <v>215.81</v>
      </c>
      <c r="AX284" s="101">
        <v>77.8</v>
      </c>
      <c r="AY284" s="101">
        <v>177.84</v>
      </c>
      <c r="AZ284" s="101">
        <v>58.15</v>
      </c>
    </row>
    <row r="285" spans="1:52" x14ac:dyDescent="0.7">
      <c r="A285" s="101" t="s">
        <v>298</v>
      </c>
      <c r="B285" s="101" t="s">
        <v>1804</v>
      </c>
      <c r="C285" s="111" t="str">
        <f>IF(A285="","",INDEX(ID!P:P,MATCH(Raw_DATA!A285,ID!A:A,0)))</f>
        <v>รพช.F1 P&lt;=50,000</v>
      </c>
      <c r="D285" s="101">
        <f>IF(A285="","",INDEX(ID!M:M,MATCH(Raw_DATA!A285,ID!A:A,0)))</f>
        <v>9</v>
      </c>
      <c r="E285" s="112">
        <v>4.54</v>
      </c>
      <c r="F285" s="112">
        <v>4.3</v>
      </c>
      <c r="G285" s="112">
        <v>1.45</v>
      </c>
      <c r="H285" s="112">
        <v>82292883.510000005</v>
      </c>
      <c r="I285" s="112">
        <v>19200698.239999998</v>
      </c>
      <c r="J285" s="112">
        <v>28433849.350000001</v>
      </c>
      <c r="K285" s="112">
        <v>10453126.140000001</v>
      </c>
      <c r="L285" s="112">
        <v>15.3</v>
      </c>
      <c r="M285" s="112">
        <v>10.35</v>
      </c>
      <c r="N285" s="112">
        <f t="shared" si="122"/>
        <v>50</v>
      </c>
      <c r="O285" s="112">
        <f t="shared" si="123"/>
        <v>234</v>
      </c>
      <c r="P285" s="112">
        <f t="shared" si="124"/>
        <v>70</v>
      </c>
      <c r="Q285" s="112">
        <f t="shared" si="125"/>
        <v>115</v>
      </c>
      <c r="R285" s="112">
        <f t="shared" si="126"/>
        <v>49</v>
      </c>
      <c r="S285" s="112" cm="1">
        <f t="array" ref="S285">_xlfn.QUARTILE.EXC(IF($D$5:$D$906=$D285,$L$5:$L$906),1)</f>
        <v>-8.26</v>
      </c>
      <c r="T285" s="112" cm="1">
        <f t="array" ref="T285">_xlfn.QUARTILE.EXC(IF($D$5:$D$906=$D285,$L$5:$L$906),3)</f>
        <v>3.2450000000000001</v>
      </c>
      <c r="U285" s="112">
        <f t="shared" si="106"/>
        <v>11.504999999999999</v>
      </c>
      <c r="V285" s="112">
        <f t="shared" si="107"/>
        <v>-25.517499999999998</v>
      </c>
      <c r="W285" s="112">
        <f t="shared" si="108"/>
        <v>20.502500000000001</v>
      </c>
      <c r="X285" s="112" t="b">
        <f t="shared" si="109"/>
        <v>0</v>
      </c>
      <c r="Y285" s="112" cm="1">
        <f t="array" ref="Y285">_xlfn.QUARTILE.EXC(IF($D$5:$D$906=$D285,$M$5:$M$906),1)</f>
        <v>-12.452500000000001</v>
      </c>
      <c r="Z285" s="112" cm="1">
        <f t="array" ref="Z285">_xlfn.QUARTILE.EXC(IF($D$5:$D$906=$D285,$M$5:$M$906),3)</f>
        <v>0.39</v>
      </c>
      <c r="AA285" s="112">
        <f t="shared" si="110"/>
        <v>12.842500000000001</v>
      </c>
      <c r="AB285" s="112">
        <f t="shared" si="111"/>
        <v>-31.716250000000002</v>
      </c>
      <c r="AC285" s="112">
        <f t="shared" si="112"/>
        <v>19.653750000000002</v>
      </c>
      <c r="AD285" s="112" t="b">
        <f t="shared" si="113"/>
        <v>0</v>
      </c>
      <c r="AE285" s="101">
        <f t="shared" si="104"/>
        <v>0</v>
      </c>
      <c r="AF285" s="101">
        <f t="shared" si="105"/>
        <v>0</v>
      </c>
      <c r="AG285" s="406" cm="1">
        <f t="array" ref="AG285">_xlfn.QUARTILE.EXC(IF($AT$5:$AT$906=$AT285,$L$5:$L$906),1)</f>
        <v>-8.26</v>
      </c>
      <c r="AH285" s="406" cm="1">
        <f t="array" ref="AH285">_xlfn.QUARTILE.EXC(IF($AT$5:$AT$906=$AT285,$L$5:$L$906),3)</f>
        <v>3.2450000000000001</v>
      </c>
      <c r="AI285" s="406">
        <f t="shared" si="114"/>
        <v>11.504999999999999</v>
      </c>
      <c r="AJ285" s="406">
        <f t="shared" si="115"/>
        <v>-25.517499999999998</v>
      </c>
      <c r="AK285" s="406">
        <f t="shared" si="116"/>
        <v>20.502500000000001</v>
      </c>
      <c r="AL285" s="406" t="b">
        <f t="shared" si="117"/>
        <v>0</v>
      </c>
      <c r="AM285" s="406" cm="1">
        <f t="array" ref="AM285">_xlfn.QUARTILE.EXC(IF($AT$5:$AT$906=$AT285,$M$5:$M$906),1)</f>
        <v>-12.452500000000001</v>
      </c>
      <c r="AN285" s="406" cm="1">
        <f t="array" ref="AN285">_xlfn.QUARTILE.EXC(IF($AT$5:$AT$906=$AT285,$M$5:$M$906),3)</f>
        <v>0.39</v>
      </c>
      <c r="AO285" s="406">
        <f t="shared" si="118"/>
        <v>12.842500000000001</v>
      </c>
      <c r="AP285" s="406">
        <f t="shared" si="119"/>
        <v>-31.716250000000002</v>
      </c>
      <c r="AQ285" s="406">
        <f t="shared" si="120"/>
        <v>19.653750000000002</v>
      </c>
      <c r="AR285" s="406" t="b">
        <f t="shared" si="121"/>
        <v>0</v>
      </c>
      <c r="AS285" s="404" t="str">
        <f>INDEX('Org2567'!$BM:$BM,MATCH(Raw_DATA!A285,'Org2567'!$D:$D,0))</f>
        <v>รพช.F1 P&lt;=50,000</v>
      </c>
      <c r="AT285" s="404">
        <f>INDEX('Org2567'!$BL:$BL,MATCH(Raw_DATA!A285,'Org2567'!$D:$D,0))</f>
        <v>9</v>
      </c>
      <c r="AU285" s="113"/>
      <c r="AV285" s="101">
        <v>50</v>
      </c>
      <c r="AW285" s="101">
        <v>234.37</v>
      </c>
      <c r="AX285" s="101">
        <v>70.19</v>
      </c>
      <c r="AY285" s="101">
        <v>115.18</v>
      </c>
      <c r="AZ285" s="101">
        <v>48.86</v>
      </c>
    </row>
    <row r="286" spans="1:52" x14ac:dyDescent="0.7">
      <c r="A286" s="101" t="s">
        <v>299</v>
      </c>
      <c r="B286" s="101" t="s">
        <v>1807</v>
      </c>
      <c r="C286" s="111" t="str">
        <f>IF(A286="","",INDEX(ID!P:P,MATCH(Raw_DATA!A286,ID!A:A,0)))</f>
        <v>รพช.F2 P&lt;=30,000</v>
      </c>
      <c r="D286" s="101">
        <f>IF(A286="","",INDEX(ID!M:M,MATCH(Raw_DATA!A286,ID!A:A,0)))</f>
        <v>5</v>
      </c>
      <c r="E286" s="112">
        <v>4.84</v>
      </c>
      <c r="F286" s="112">
        <v>4.59</v>
      </c>
      <c r="G286" s="112">
        <v>2.36</v>
      </c>
      <c r="H286" s="112">
        <v>18212923.600000001</v>
      </c>
      <c r="I286" s="112">
        <v>3654100.98</v>
      </c>
      <c r="J286" s="112">
        <v>7040928.6399999997</v>
      </c>
      <c r="K286" s="112">
        <v>6455096.7999999998</v>
      </c>
      <c r="L286" s="112">
        <v>14.19</v>
      </c>
      <c r="M286" s="112">
        <v>6.58</v>
      </c>
      <c r="N286" s="112">
        <f t="shared" si="122"/>
        <v>93</v>
      </c>
      <c r="O286" s="112">
        <f t="shared" si="123"/>
        <v>145</v>
      </c>
      <c r="P286" s="112">
        <f t="shared" si="124"/>
        <v>29</v>
      </c>
      <c r="Q286" s="112">
        <f t="shared" si="125"/>
        <v>197</v>
      </c>
      <c r="R286" s="112">
        <f t="shared" si="126"/>
        <v>56</v>
      </c>
      <c r="S286" s="112" cm="1">
        <f t="array" ref="S286">_xlfn.QUARTILE.EXC(IF($D$5:$D$906=$D286,$L$5:$L$906),1)</f>
        <v>-9.4075000000000006</v>
      </c>
      <c r="T286" s="112" cm="1">
        <f t="array" ref="T286">_xlfn.QUARTILE.EXC(IF($D$5:$D$906=$D286,$L$5:$L$906),3)</f>
        <v>1.645</v>
      </c>
      <c r="U286" s="112">
        <f t="shared" si="106"/>
        <v>11.0525</v>
      </c>
      <c r="V286" s="112">
        <f t="shared" si="107"/>
        <v>-25.986249999999998</v>
      </c>
      <c r="W286" s="112">
        <f t="shared" si="108"/>
        <v>18.223749999999999</v>
      </c>
      <c r="X286" s="112" t="b">
        <f t="shared" si="109"/>
        <v>0</v>
      </c>
      <c r="Y286" s="112" cm="1">
        <f t="array" ref="Y286">_xlfn.QUARTILE.EXC(IF($D$5:$D$906=$D286,$M$5:$M$906),1)</f>
        <v>-18.744999999999997</v>
      </c>
      <c r="Z286" s="112" cm="1">
        <f t="array" ref="Z286">_xlfn.QUARTILE.EXC(IF($D$5:$D$906=$D286,$M$5:$M$906),3)</f>
        <v>-2.7</v>
      </c>
      <c r="AA286" s="112">
        <f t="shared" si="110"/>
        <v>16.044999999999998</v>
      </c>
      <c r="AB286" s="112">
        <f t="shared" si="111"/>
        <v>-42.812499999999993</v>
      </c>
      <c r="AC286" s="112">
        <f t="shared" si="112"/>
        <v>21.367499999999996</v>
      </c>
      <c r="AD286" s="112" t="b">
        <f t="shared" si="113"/>
        <v>0</v>
      </c>
      <c r="AE286" s="101">
        <f t="shared" si="104"/>
        <v>0</v>
      </c>
      <c r="AF286" s="101">
        <f t="shared" si="105"/>
        <v>0</v>
      </c>
      <c r="AG286" s="406" cm="1">
        <f t="array" ref="AG286">_xlfn.QUARTILE.EXC(IF($AT$5:$AT$906=$AT286,$L$5:$L$906),1)</f>
        <v>-9.4075000000000006</v>
      </c>
      <c r="AH286" s="406" cm="1">
        <f t="array" ref="AH286">_xlfn.QUARTILE.EXC(IF($AT$5:$AT$906=$AT286,$L$5:$L$906),3)</f>
        <v>1.645</v>
      </c>
      <c r="AI286" s="406">
        <f t="shared" si="114"/>
        <v>11.0525</v>
      </c>
      <c r="AJ286" s="406">
        <f t="shared" si="115"/>
        <v>-25.986249999999998</v>
      </c>
      <c r="AK286" s="406">
        <f t="shared" si="116"/>
        <v>18.223749999999999</v>
      </c>
      <c r="AL286" s="406" t="b">
        <f t="shared" si="117"/>
        <v>0</v>
      </c>
      <c r="AM286" s="406" cm="1">
        <f t="array" ref="AM286">_xlfn.QUARTILE.EXC(IF($AT$5:$AT$906=$AT286,$M$5:$M$906),1)</f>
        <v>-18.744999999999997</v>
      </c>
      <c r="AN286" s="406" cm="1">
        <f t="array" ref="AN286">_xlfn.QUARTILE.EXC(IF($AT$5:$AT$906=$AT286,$M$5:$M$906),3)</f>
        <v>-2.7</v>
      </c>
      <c r="AO286" s="406">
        <f t="shared" si="118"/>
        <v>16.044999999999998</v>
      </c>
      <c r="AP286" s="406">
        <f t="shared" si="119"/>
        <v>-42.812499999999993</v>
      </c>
      <c r="AQ286" s="406">
        <f t="shared" si="120"/>
        <v>21.367499999999996</v>
      </c>
      <c r="AR286" s="406" t="b">
        <f t="shared" si="121"/>
        <v>0</v>
      </c>
      <c r="AS286" s="404" t="str">
        <f>INDEX('Org2567'!$BM:$BM,MATCH(Raw_DATA!A286,'Org2567'!$D:$D,0))</f>
        <v>รพช.F2 P&lt;=30,000</v>
      </c>
      <c r="AT286" s="404">
        <f>INDEX('Org2567'!$BL:$BL,MATCH(Raw_DATA!A286,'Org2567'!$D:$D,0))</f>
        <v>5</v>
      </c>
      <c r="AU286" s="113"/>
      <c r="AV286" s="101">
        <v>93.41</v>
      </c>
      <c r="AW286" s="101">
        <v>144.66</v>
      </c>
      <c r="AX286" s="101">
        <v>29.24</v>
      </c>
      <c r="AY286" s="101">
        <v>196.94</v>
      </c>
      <c r="AZ286" s="101">
        <v>55.8</v>
      </c>
    </row>
    <row r="287" spans="1:52" x14ac:dyDescent="0.7">
      <c r="A287" s="101" t="s">
        <v>300</v>
      </c>
      <c r="B287" s="101" t="s">
        <v>4088</v>
      </c>
      <c r="C287" s="111" t="str">
        <f>IF(A287="","",INDEX(ID!P:P,MATCH(Raw_DATA!A287,ID!A:A,0)))</f>
        <v>รพช.M2 B&gt;100</v>
      </c>
      <c r="D287" s="101">
        <f>IF(A287="","",INDEX(ID!M:M,MATCH(Raw_DATA!A287,ID!A:A,0)))</f>
        <v>13</v>
      </c>
      <c r="E287" s="112">
        <v>2.95</v>
      </c>
      <c r="F287" s="112">
        <v>2.76</v>
      </c>
      <c r="G287" s="112">
        <v>0.57999999999999996</v>
      </c>
      <c r="H287" s="112">
        <v>126390032.31</v>
      </c>
      <c r="I287" s="112">
        <v>81920604.459999993</v>
      </c>
      <c r="J287" s="112">
        <v>113680150.55</v>
      </c>
      <c r="K287" s="112">
        <v>-27025254.399999999</v>
      </c>
      <c r="L287" s="112">
        <v>28.75</v>
      </c>
      <c r="M287" s="112">
        <v>20.260000000000002</v>
      </c>
      <c r="N287" s="112">
        <f t="shared" si="122"/>
        <v>196</v>
      </c>
      <c r="O287" s="112">
        <f t="shared" si="123"/>
        <v>221</v>
      </c>
      <c r="P287" s="112">
        <f t="shared" si="124"/>
        <v>44</v>
      </c>
      <c r="Q287" s="112">
        <f t="shared" si="125"/>
        <v>129</v>
      </c>
      <c r="R287" s="112">
        <f t="shared" si="126"/>
        <v>71</v>
      </c>
      <c r="S287" s="112" cm="1">
        <f t="array" ref="S287">_xlfn.QUARTILE.EXC(IF($D$5:$D$906=$D287,$L$5:$L$906),1)</f>
        <v>-7.51</v>
      </c>
      <c r="T287" s="112" cm="1">
        <f t="array" ref="T287">_xlfn.QUARTILE.EXC(IF($D$5:$D$906=$D287,$L$5:$L$906),3)</f>
        <v>3.04</v>
      </c>
      <c r="U287" s="112">
        <f t="shared" si="106"/>
        <v>10.55</v>
      </c>
      <c r="V287" s="112">
        <f t="shared" si="107"/>
        <v>-23.335000000000001</v>
      </c>
      <c r="W287" s="112">
        <f t="shared" si="108"/>
        <v>18.865000000000002</v>
      </c>
      <c r="X287" s="112" t="b">
        <f t="shared" si="109"/>
        <v>1</v>
      </c>
      <c r="Y287" s="112" cm="1">
        <f t="array" ref="Y287">_xlfn.QUARTILE.EXC(IF($D$5:$D$906=$D287,$M$5:$M$906),1)</f>
        <v>-12.23</v>
      </c>
      <c r="Z287" s="112" cm="1">
        <f t="array" ref="Z287">_xlfn.QUARTILE.EXC(IF($D$5:$D$906=$D287,$M$5:$M$906),3)</f>
        <v>-0.18</v>
      </c>
      <c r="AA287" s="112">
        <f t="shared" si="110"/>
        <v>12.05</v>
      </c>
      <c r="AB287" s="112">
        <f t="shared" si="111"/>
        <v>-30.305000000000003</v>
      </c>
      <c r="AC287" s="112">
        <f t="shared" si="112"/>
        <v>17.895000000000003</v>
      </c>
      <c r="AD287" s="112" t="b">
        <f t="shared" si="113"/>
        <v>1</v>
      </c>
      <c r="AE287" s="101">
        <f t="shared" si="104"/>
        <v>0</v>
      </c>
      <c r="AF287" s="101">
        <f t="shared" si="105"/>
        <v>0</v>
      </c>
      <c r="AG287" s="406" cm="1">
        <f t="array" ref="AG287">_xlfn.QUARTILE.EXC(IF($AT$5:$AT$906=$AT287,$L$5:$L$906),1)</f>
        <v>-7.51</v>
      </c>
      <c r="AH287" s="406" cm="1">
        <f t="array" ref="AH287">_xlfn.QUARTILE.EXC(IF($AT$5:$AT$906=$AT287,$L$5:$L$906),3)</f>
        <v>3.04</v>
      </c>
      <c r="AI287" s="406">
        <f t="shared" si="114"/>
        <v>10.55</v>
      </c>
      <c r="AJ287" s="406">
        <f t="shared" si="115"/>
        <v>-23.335000000000001</v>
      </c>
      <c r="AK287" s="406">
        <f t="shared" si="116"/>
        <v>18.865000000000002</v>
      </c>
      <c r="AL287" s="406" t="b">
        <f t="shared" si="117"/>
        <v>1</v>
      </c>
      <c r="AM287" s="406" cm="1">
        <f t="array" ref="AM287">_xlfn.QUARTILE.EXC(IF($AT$5:$AT$906=$AT287,$M$5:$M$906),1)</f>
        <v>-12.23</v>
      </c>
      <c r="AN287" s="406" cm="1">
        <f t="array" ref="AN287">_xlfn.QUARTILE.EXC(IF($AT$5:$AT$906=$AT287,$M$5:$M$906),3)</f>
        <v>-0.18</v>
      </c>
      <c r="AO287" s="406">
        <f t="shared" si="118"/>
        <v>12.05</v>
      </c>
      <c r="AP287" s="406">
        <f t="shared" si="119"/>
        <v>-30.305000000000003</v>
      </c>
      <c r="AQ287" s="406">
        <f t="shared" si="120"/>
        <v>17.895000000000003</v>
      </c>
      <c r="AR287" s="406" t="b">
        <f t="shared" si="121"/>
        <v>1</v>
      </c>
      <c r="AS287" s="404" t="str">
        <f>INDEX('Org2567'!$BM:$BM,MATCH(Raw_DATA!A287,'Org2567'!$D:$D,0))</f>
        <v>รพช.M2 B&gt;100</v>
      </c>
      <c r="AT287" s="404">
        <f>INDEX('Org2567'!$BL:$BL,MATCH(Raw_DATA!A287,'Org2567'!$D:$D,0))</f>
        <v>13</v>
      </c>
      <c r="AU287" s="113"/>
      <c r="AV287" s="101">
        <v>195.56</v>
      </c>
      <c r="AW287" s="101">
        <v>221.18</v>
      </c>
      <c r="AX287" s="101">
        <v>43.56</v>
      </c>
      <c r="AY287" s="101">
        <v>128.96</v>
      </c>
      <c r="AZ287" s="101">
        <v>70.83</v>
      </c>
    </row>
    <row r="288" spans="1:52" x14ac:dyDescent="0.7">
      <c r="A288" s="101" t="s">
        <v>301</v>
      </c>
      <c r="B288" s="101" t="s">
        <v>1811</v>
      </c>
      <c r="C288" s="111" t="str">
        <f>IF(A288="","",INDEX(ID!P:P,MATCH(Raw_DATA!A288,ID!A:A,0)))</f>
        <v>รพช.M2 B&lt;=100</v>
      </c>
      <c r="D288" s="101">
        <f>IF(A288="","",INDEX(ID!M:M,MATCH(Raw_DATA!A288,ID!A:A,0)))</f>
        <v>12</v>
      </c>
      <c r="E288" s="112">
        <v>5.63</v>
      </c>
      <c r="F288" s="112">
        <v>5.27</v>
      </c>
      <c r="G288" s="112">
        <v>1.63</v>
      </c>
      <c r="H288" s="112">
        <v>97076752.849999994</v>
      </c>
      <c r="I288" s="112">
        <v>14877852.52</v>
      </c>
      <c r="J288" s="112">
        <v>30328743.539999999</v>
      </c>
      <c r="K288" s="112">
        <v>13160464.76</v>
      </c>
      <c r="L288" s="112">
        <v>13.37</v>
      </c>
      <c r="M288" s="112">
        <v>5.73</v>
      </c>
      <c r="N288" s="112">
        <f t="shared" si="122"/>
        <v>49</v>
      </c>
      <c r="O288" s="112">
        <f t="shared" si="123"/>
        <v>182</v>
      </c>
      <c r="P288" s="112">
        <f t="shared" si="124"/>
        <v>49</v>
      </c>
      <c r="Q288" s="112">
        <f t="shared" si="125"/>
        <v>228</v>
      </c>
      <c r="R288" s="112">
        <f t="shared" si="126"/>
        <v>52</v>
      </c>
      <c r="S288" s="112" cm="1">
        <f t="array" ref="S288">_xlfn.QUARTILE.EXC(IF($D$5:$D$906=$D288,$L$5:$L$906),1)</f>
        <v>-15.01</v>
      </c>
      <c r="T288" s="112" cm="1">
        <f t="array" ref="T288">_xlfn.QUARTILE.EXC(IF($D$5:$D$906=$D288,$L$5:$L$906),3)</f>
        <v>4.4000000000000004</v>
      </c>
      <c r="U288" s="112">
        <f t="shared" si="106"/>
        <v>19.41</v>
      </c>
      <c r="V288" s="112">
        <f t="shared" si="107"/>
        <v>-44.125</v>
      </c>
      <c r="W288" s="112">
        <f t="shared" si="108"/>
        <v>33.515000000000001</v>
      </c>
      <c r="X288" s="112" t="b">
        <f t="shared" si="109"/>
        <v>0</v>
      </c>
      <c r="Y288" s="112" cm="1">
        <f t="array" ref="Y288">_xlfn.QUARTILE.EXC(IF($D$5:$D$906=$D288,$M$5:$M$906),1)</f>
        <v>-15.23</v>
      </c>
      <c r="Z288" s="112" cm="1">
        <f t="array" ref="Z288">_xlfn.QUARTILE.EXC(IF($D$5:$D$906=$D288,$M$5:$M$906),3)</f>
        <v>-0.92</v>
      </c>
      <c r="AA288" s="112">
        <f t="shared" si="110"/>
        <v>14.31</v>
      </c>
      <c r="AB288" s="112">
        <f t="shared" si="111"/>
        <v>-36.695</v>
      </c>
      <c r="AC288" s="112">
        <f t="shared" si="112"/>
        <v>20.544999999999998</v>
      </c>
      <c r="AD288" s="112" t="b">
        <f t="shared" si="113"/>
        <v>0</v>
      </c>
      <c r="AE288" s="101">
        <f t="shared" si="104"/>
        <v>0</v>
      </c>
      <c r="AF288" s="101">
        <f t="shared" si="105"/>
        <v>0</v>
      </c>
      <c r="AG288" s="406" cm="1">
        <f t="array" ref="AG288">_xlfn.QUARTILE.EXC(IF($AT$5:$AT$906=$AT288,$L$5:$L$906),1)</f>
        <v>-15.01</v>
      </c>
      <c r="AH288" s="406" cm="1">
        <f t="array" ref="AH288">_xlfn.QUARTILE.EXC(IF($AT$5:$AT$906=$AT288,$L$5:$L$906),3)</f>
        <v>4.4000000000000004</v>
      </c>
      <c r="AI288" s="406">
        <f t="shared" si="114"/>
        <v>19.41</v>
      </c>
      <c r="AJ288" s="406">
        <f t="shared" si="115"/>
        <v>-44.125</v>
      </c>
      <c r="AK288" s="406">
        <f t="shared" si="116"/>
        <v>33.515000000000001</v>
      </c>
      <c r="AL288" s="406" t="b">
        <f t="shared" si="117"/>
        <v>0</v>
      </c>
      <c r="AM288" s="406" cm="1">
        <f t="array" ref="AM288">_xlfn.QUARTILE.EXC(IF($AT$5:$AT$906=$AT288,$M$5:$M$906),1)</f>
        <v>-15.23</v>
      </c>
      <c r="AN288" s="406" cm="1">
        <f t="array" ref="AN288">_xlfn.QUARTILE.EXC(IF($AT$5:$AT$906=$AT288,$M$5:$M$906),3)</f>
        <v>-0.92</v>
      </c>
      <c r="AO288" s="406">
        <f t="shared" si="118"/>
        <v>14.31</v>
      </c>
      <c r="AP288" s="406">
        <f t="shared" si="119"/>
        <v>-36.695</v>
      </c>
      <c r="AQ288" s="406">
        <f t="shared" si="120"/>
        <v>20.544999999999998</v>
      </c>
      <c r="AR288" s="406" t="b">
        <f t="shared" si="121"/>
        <v>0</v>
      </c>
      <c r="AS288" s="404" t="str">
        <f>INDEX('Org2567'!$BM:$BM,MATCH(Raw_DATA!A288,'Org2567'!$D:$D,0))</f>
        <v>รพช.M2 B&lt;=100</v>
      </c>
      <c r="AT288" s="404">
        <f>INDEX('Org2567'!$BL:$BL,MATCH(Raw_DATA!A288,'Org2567'!$D:$D,0))</f>
        <v>12</v>
      </c>
      <c r="AU288" s="113"/>
      <c r="AV288" s="101">
        <v>49.49</v>
      </c>
      <c r="AW288" s="101">
        <v>182.2</v>
      </c>
      <c r="AX288" s="101">
        <v>48.88</v>
      </c>
      <c r="AY288" s="101">
        <v>227.93</v>
      </c>
      <c r="AZ288" s="101">
        <v>52.16</v>
      </c>
    </row>
    <row r="289" spans="1:52" x14ac:dyDescent="0.7">
      <c r="A289" s="101" t="s">
        <v>302</v>
      </c>
      <c r="B289" s="101" t="s">
        <v>1814</v>
      </c>
      <c r="C289" s="111" t="str">
        <f>IF(A289="","",INDEX(ID!P:P,MATCH(Raw_DATA!A289,ID!A:A,0)))</f>
        <v>รพช.F1 P&lt;=50,000</v>
      </c>
      <c r="D289" s="101">
        <f>IF(A289="","",INDEX(ID!M:M,MATCH(Raw_DATA!A289,ID!A:A,0)))</f>
        <v>9</v>
      </c>
      <c r="E289" s="112">
        <v>5.05</v>
      </c>
      <c r="F289" s="112">
        <v>4.34</v>
      </c>
      <c r="G289" s="112">
        <v>2.7</v>
      </c>
      <c r="H289" s="112">
        <v>30721361.02</v>
      </c>
      <c r="I289" s="112">
        <v>-4196693.87</v>
      </c>
      <c r="J289" s="112">
        <v>3515460.08</v>
      </c>
      <c r="K289" s="112">
        <v>12849926.18</v>
      </c>
      <c r="L289" s="112">
        <v>3.33</v>
      </c>
      <c r="M289" s="112">
        <v>-3.87</v>
      </c>
      <c r="N289" s="112">
        <f t="shared" si="122"/>
        <v>52</v>
      </c>
      <c r="O289" s="112">
        <f t="shared" si="123"/>
        <v>191</v>
      </c>
      <c r="P289" s="112">
        <f t="shared" si="124"/>
        <v>37</v>
      </c>
      <c r="Q289" s="112">
        <f t="shared" si="125"/>
        <v>237</v>
      </c>
      <c r="R289" s="112">
        <f t="shared" si="126"/>
        <v>70</v>
      </c>
      <c r="S289" s="112" cm="1">
        <f t="array" ref="S289">_xlfn.QUARTILE.EXC(IF($D$5:$D$906=$D289,$L$5:$L$906),1)</f>
        <v>-8.26</v>
      </c>
      <c r="T289" s="112" cm="1">
        <f t="array" ref="T289">_xlfn.QUARTILE.EXC(IF($D$5:$D$906=$D289,$L$5:$L$906),3)</f>
        <v>3.2450000000000001</v>
      </c>
      <c r="U289" s="112">
        <f t="shared" si="106"/>
        <v>11.504999999999999</v>
      </c>
      <c r="V289" s="112">
        <f t="shared" si="107"/>
        <v>-25.517499999999998</v>
      </c>
      <c r="W289" s="112">
        <f t="shared" si="108"/>
        <v>20.502500000000001</v>
      </c>
      <c r="X289" s="112" t="b">
        <f t="shared" si="109"/>
        <v>0</v>
      </c>
      <c r="Y289" s="112" cm="1">
        <f t="array" ref="Y289">_xlfn.QUARTILE.EXC(IF($D$5:$D$906=$D289,$M$5:$M$906),1)</f>
        <v>-12.452500000000001</v>
      </c>
      <c r="Z289" s="112" cm="1">
        <f t="array" ref="Z289">_xlfn.QUARTILE.EXC(IF($D$5:$D$906=$D289,$M$5:$M$906),3)</f>
        <v>0.39</v>
      </c>
      <c r="AA289" s="112">
        <f t="shared" si="110"/>
        <v>12.842500000000001</v>
      </c>
      <c r="AB289" s="112">
        <f t="shared" si="111"/>
        <v>-31.716250000000002</v>
      </c>
      <c r="AC289" s="112">
        <f t="shared" si="112"/>
        <v>19.653750000000002</v>
      </c>
      <c r="AD289" s="112" t="b">
        <f t="shared" si="113"/>
        <v>0</v>
      </c>
      <c r="AE289" s="101">
        <f t="shared" si="104"/>
        <v>1</v>
      </c>
      <c r="AF289" s="101">
        <f t="shared" si="105"/>
        <v>0</v>
      </c>
      <c r="AG289" s="406" cm="1">
        <f t="array" ref="AG289">_xlfn.QUARTILE.EXC(IF($AT$5:$AT$906=$AT289,$L$5:$L$906),1)</f>
        <v>-8.26</v>
      </c>
      <c r="AH289" s="406" cm="1">
        <f t="array" ref="AH289">_xlfn.QUARTILE.EXC(IF($AT$5:$AT$906=$AT289,$L$5:$L$906),3)</f>
        <v>3.2450000000000001</v>
      </c>
      <c r="AI289" s="406">
        <f t="shared" si="114"/>
        <v>11.504999999999999</v>
      </c>
      <c r="AJ289" s="406">
        <f t="shared" si="115"/>
        <v>-25.517499999999998</v>
      </c>
      <c r="AK289" s="406">
        <f t="shared" si="116"/>
        <v>20.502500000000001</v>
      </c>
      <c r="AL289" s="406" t="b">
        <f t="shared" si="117"/>
        <v>0</v>
      </c>
      <c r="AM289" s="406" cm="1">
        <f t="array" ref="AM289">_xlfn.QUARTILE.EXC(IF($AT$5:$AT$906=$AT289,$M$5:$M$906),1)</f>
        <v>-12.452500000000001</v>
      </c>
      <c r="AN289" s="406" cm="1">
        <f t="array" ref="AN289">_xlfn.QUARTILE.EXC(IF($AT$5:$AT$906=$AT289,$M$5:$M$906),3)</f>
        <v>0.39</v>
      </c>
      <c r="AO289" s="406">
        <f t="shared" si="118"/>
        <v>12.842500000000001</v>
      </c>
      <c r="AP289" s="406">
        <f t="shared" si="119"/>
        <v>-31.716250000000002</v>
      </c>
      <c r="AQ289" s="406">
        <f t="shared" si="120"/>
        <v>19.653750000000002</v>
      </c>
      <c r="AR289" s="406" t="b">
        <f t="shared" si="121"/>
        <v>0</v>
      </c>
      <c r="AS289" s="404" t="str">
        <f>INDEX('Org2567'!$BM:$BM,MATCH(Raw_DATA!A289,'Org2567'!$D:$D,0))</f>
        <v>รพช.F1 P&lt;=50,000</v>
      </c>
      <c r="AT289" s="404">
        <f>INDEX('Org2567'!$BL:$BL,MATCH(Raw_DATA!A289,'Org2567'!$D:$D,0))</f>
        <v>9</v>
      </c>
      <c r="AU289" s="113"/>
      <c r="AV289" s="101">
        <v>52.38</v>
      </c>
      <c r="AW289" s="101">
        <v>191.09</v>
      </c>
      <c r="AX289" s="101">
        <v>36.880000000000003</v>
      </c>
      <c r="AY289" s="101">
        <v>237.25</v>
      </c>
      <c r="AZ289" s="101">
        <v>69.63</v>
      </c>
    </row>
    <row r="290" spans="1:52" x14ac:dyDescent="0.7">
      <c r="A290" s="101" t="s">
        <v>303</v>
      </c>
      <c r="B290" s="101" t="s">
        <v>1817</v>
      </c>
      <c r="C290" s="111" t="str">
        <f>IF(A290="","",INDEX(ID!P:P,MATCH(Raw_DATA!A290,ID!A:A,0)))</f>
        <v>รพช.F2 P30,000-60,000</v>
      </c>
      <c r="D290" s="101">
        <f>IF(A290="","",INDEX(ID!M:M,MATCH(Raw_DATA!A290,ID!A:A,0)))</f>
        <v>6</v>
      </c>
      <c r="E290" s="112">
        <v>4.04</v>
      </c>
      <c r="F290" s="112">
        <v>3.79</v>
      </c>
      <c r="G290" s="112">
        <v>0.69</v>
      </c>
      <c r="H290" s="112">
        <v>51249189.189999998</v>
      </c>
      <c r="I290" s="112">
        <v>24215856.82</v>
      </c>
      <c r="J290" s="112">
        <v>31397676.530000001</v>
      </c>
      <c r="K290" s="112">
        <v>-5218882.33</v>
      </c>
      <c r="L290" s="112">
        <v>18.190000000000001</v>
      </c>
      <c r="M290" s="112">
        <v>24.15</v>
      </c>
      <c r="N290" s="112">
        <f t="shared" si="122"/>
        <v>86</v>
      </c>
      <c r="O290" s="112">
        <f t="shared" si="123"/>
        <v>134</v>
      </c>
      <c r="P290" s="112">
        <f t="shared" si="124"/>
        <v>37</v>
      </c>
      <c r="Q290" s="112">
        <f t="shared" si="125"/>
        <v>285</v>
      </c>
      <c r="R290" s="112">
        <f t="shared" si="126"/>
        <v>39</v>
      </c>
      <c r="S290" s="112" cm="1">
        <f t="array" ref="S290">_xlfn.QUARTILE.EXC(IF($D$5:$D$906=$D290,$L$5:$L$906),1)</f>
        <v>-10.317499999999999</v>
      </c>
      <c r="T290" s="112" cm="1">
        <f t="array" ref="T290">_xlfn.QUARTILE.EXC(IF($D$5:$D$906=$D290,$L$5:$L$906),3)</f>
        <v>1.0349999999999999</v>
      </c>
      <c r="U290" s="112">
        <f t="shared" si="106"/>
        <v>11.352499999999999</v>
      </c>
      <c r="V290" s="112">
        <f t="shared" si="107"/>
        <v>-27.346249999999998</v>
      </c>
      <c r="W290" s="112">
        <f t="shared" si="108"/>
        <v>18.063749999999999</v>
      </c>
      <c r="X290" s="112" t="b">
        <f t="shared" si="109"/>
        <v>1</v>
      </c>
      <c r="Y290" s="112" cm="1">
        <f t="array" ref="Y290">_xlfn.QUARTILE.EXC(IF($D$5:$D$906=$D290,$M$5:$M$906),1)</f>
        <v>-15.98</v>
      </c>
      <c r="Z290" s="112" cm="1">
        <f t="array" ref="Z290">_xlfn.QUARTILE.EXC(IF($D$5:$D$906=$D290,$M$5:$M$906),3)</f>
        <v>-2.4</v>
      </c>
      <c r="AA290" s="112">
        <f t="shared" si="110"/>
        <v>13.58</v>
      </c>
      <c r="AB290" s="112">
        <f t="shared" si="111"/>
        <v>-36.35</v>
      </c>
      <c r="AC290" s="112">
        <f t="shared" si="112"/>
        <v>17.970000000000002</v>
      </c>
      <c r="AD290" s="112" t="b">
        <f t="shared" si="113"/>
        <v>1</v>
      </c>
      <c r="AE290" s="101">
        <f t="shared" si="104"/>
        <v>0</v>
      </c>
      <c r="AF290" s="101">
        <f t="shared" si="105"/>
        <v>0</v>
      </c>
      <c r="AG290" s="406" cm="1">
        <f t="array" ref="AG290">_xlfn.QUARTILE.EXC(IF($AT$5:$AT$906=$AT290,$L$5:$L$906),1)</f>
        <v>-9.3850000000000016</v>
      </c>
      <c r="AH290" s="406" cm="1">
        <f t="array" ref="AH290">_xlfn.QUARTILE.EXC(IF($AT$5:$AT$906=$AT290,$L$5:$L$906),3)</f>
        <v>1.2250000000000001</v>
      </c>
      <c r="AI290" s="406">
        <f t="shared" si="114"/>
        <v>10.610000000000001</v>
      </c>
      <c r="AJ290" s="406">
        <f t="shared" si="115"/>
        <v>-25.300000000000004</v>
      </c>
      <c r="AK290" s="406">
        <f t="shared" si="116"/>
        <v>17.140000000000004</v>
      </c>
      <c r="AL290" s="406" t="b">
        <f t="shared" si="117"/>
        <v>1</v>
      </c>
      <c r="AM290" s="406" cm="1">
        <f t="array" ref="AM290">_xlfn.QUARTILE.EXC(IF($AT$5:$AT$906=$AT290,$M$5:$M$906),1)</f>
        <v>-15.515000000000001</v>
      </c>
      <c r="AN290" s="406" cm="1">
        <f t="array" ref="AN290">_xlfn.QUARTILE.EXC(IF($AT$5:$AT$906=$AT290,$M$5:$M$906),3)</f>
        <v>-2.2599999999999998</v>
      </c>
      <c r="AO290" s="406">
        <f t="shared" si="118"/>
        <v>13.255000000000001</v>
      </c>
      <c r="AP290" s="406">
        <f t="shared" si="119"/>
        <v>-35.397500000000001</v>
      </c>
      <c r="AQ290" s="406">
        <f t="shared" si="120"/>
        <v>17.622500000000002</v>
      </c>
      <c r="AR290" s="406" t="b">
        <f t="shared" si="121"/>
        <v>1</v>
      </c>
      <c r="AS290" s="404" t="str">
        <f>INDEX('Org2567'!$BM:$BM,MATCH(Raw_DATA!A290,'Org2567'!$D:$D,0))</f>
        <v>รพช.F2 P30,000-60,000</v>
      </c>
      <c r="AT290" s="404">
        <f>INDEX('Org2567'!$BL:$BL,MATCH(Raw_DATA!A290,'Org2567'!$D:$D,0))</f>
        <v>6</v>
      </c>
      <c r="AU290" s="113"/>
      <c r="AV290" s="101">
        <v>86.27</v>
      </c>
      <c r="AW290" s="101">
        <v>134.11000000000001</v>
      </c>
      <c r="AX290" s="101">
        <v>37.17</v>
      </c>
      <c r="AY290" s="101">
        <v>284.57</v>
      </c>
      <c r="AZ290" s="101">
        <v>38.71</v>
      </c>
    </row>
    <row r="291" spans="1:52" x14ac:dyDescent="0.7">
      <c r="A291" s="101" t="s">
        <v>304</v>
      </c>
      <c r="B291" s="101" t="s">
        <v>1820</v>
      </c>
      <c r="C291" s="111" t="str">
        <f>IF(A291="","",INDEX(ID!P:P,MATCH(Raw_DATA!A291,ID!A:A,0)))</f>
        <v>รพช.F2 P30,000-60,000</v>
      </c>
      <c r="D291" s="101">
        <f>IF(A291="","",INDEX(ID!M:M,MATCH(Raw_DATA!A291,ID!A:A,0)))</f>
        <v>6</v>
      </c>
      <c r="E291" s="112">
        <v>16.09</v>
      </c>
      <c r="F291" s="112">
        <v>15.66</v>
      </c>
      <c r="G291" s="112">
        <v>4.42</v>
      </c>
      <c r="H291" s="112">
        <v>123702597.45</v>
      </c>
      <c r="I291" s="112">
        <v>48311593.439999998</v>
      </c>
      <c r="J291" s="112">
        <v>55326978.329999998</v>
      </c>
      <c r="K291" s="112">
        <v>28065635.309999999</v>
      </c>
      <c r="L291" s="112">
        <v>31.23</v>
      </c>
      <c r="M291" s="112">
        <v>27.73</v>
      </c>
      <c r="N291" s="112">
        <f t="shared" si="122"/>
        <v>37</v>
      </c>
      <c r="O291" s="112">
        <f t="shared" si="123"/>
        <v>328</v>
      </c>
      <c r="P291" s="112">
        <f t="shared" si="124"/>
        <v>100</v>
      </c>
      <c r="Q291" s="112">
        <f t="shared" si="125"/>
        <v>167</v>
      </c>
      <c r="R291" s="112">
        <f t="shared" si="126"/>
        <v>45</v>
      </c>
      <c r="S291" s="112" cm="1">
        <f t="array" ref="S291">_xlfn.QUARTILE.EXC(IF($D$5:$D$906=$D291,$L$5:$L$906),1)</f>
        <v>-10.317499999999999</v>
      </c>
      <c r="T291" s="112" cm="1">
        <f t="array" ref="T291">_xlfn.QUARTILE.EXC(IF($D$5:$D$906=$D291,$L$5:$L$906),3)</f>
        <v>1.0349999999999999</v>
      </c>
      <c r="U291" s="112">
        <f t="shared" si="106"/>
        <v>11.352499999999999</v>
      </c>
      <c r="V291" s="112">
        <f t="shared" si="107"/>
        <v>-27.346249999999998</v>
      </c>
      <c r="W291" s="112">
        <f t="shared" si="108"/>
        <v>18.063749999999999</v>
      </c>
      <c r="X291" s="112" t="b">
        <f t="shared" si="109"/>
        <v>1</v>
      </c>
      <c r="Y291" s="112" cm="1">
        <f t="array" ref="Y291">_xlfn.QUARTILE.EXC(IF($D$5:$D$906=$D291,$M$5:$M$906),1)</f>
        <v>-15.98</v>
      </c>
      <c r="Z291" s="112" cm="1">
        <f t="array" ref="Z291">_xlfn.QUARTILE.EXC(IF($D$5:$D$906=$D291,$M$5:$M$906),3)</f>
        <v>-2.4</v>
      </c>
      <c r="AA291" s="112">
        <f t="shared" si="110"/>
        <v>13.58</v>
      </c>
      <c r="AB291" s="112">
        <f t="shared" si="111"/>
        <v>-36.35</v>
      </c>
      <c r="AC291" s="112">
        <f t="shared" si="112"/>
        <v>17.970000000000002</v>
      </c>
      <c r="AD291" s="112" t="b">
        <f t="shared" si="113"/>
        <v>1</v>
      </c>
      <c r="AE291" s="101">
        <f t="shared" si="104"/>
        <v>0</v>
      </c>
      <c r="AF291" s="101">
        <f t="shared" si="105"/>
        <v>0</v>
      </c>
      <c r="AG291" s="406" cm="1">
        <f t="array" ref="AG291">_xlfn.QUARTILE.EXC(IF($AT$5:$AT$906=$AT291,$L$5:$L$906),1)</f>
        <v>-9.3850000000000016</v>
      </c>
      <c r="AH291" s="406" cm="1">
        <f t="array" ref="AH291">_xlfn.QUARTILE.EXC(IF($AT$5:$AT$906=$AT291,$L$5:$L$906),3)</f>
        <v>1.2250000000000001</v>
      </c>
      <c r="AI291" s="406">
        <f t="shared" si="114"/>
        <v>10.610000000000001</v>
      </c>
      <c r="AJ291" s="406">
        <f t="shared" si="115"/>
        <v>-25.300000000000004</v>
      </c>
      <c r="AK291" s="406">
        <f t="shared" si="116"/>
        <v>17.140000000000004</v>
      </c>
      <c r="AL291" s="406" t="b">
        <f t="shared" si="117"/>
        <v>1</v>
      </c>
      <c r="AM291" s="406" cm="1">
        <f t="array" ref="AM291">_xlfn.QUARTILE.EXC(IF($AT$5:$AT$906=$AT291,$M$5:$M$906),1)</f>
        <v>-15.515000000000001</v>
      </c>
      <c r="AN291" s="406" cm="1">
        <f t="array" ref="AN291">_xlfn.QUARTILE.EXC(IF($AT$5:$AT$906=$AT291,$M$5:$M$906),3)</f>
        <v>-2.2599999999999998</v>
      </c>
      <c r="AO291" s="406">
        <f t="shared" si="118"/>
        <v>13.255000000000001</v>
      </c>
      <c r="AP291" s="406">
        <f t="shared" si="119"/>
        <v>-35.397500000000001</v>
      </c>
      <c r="AQ291" s="406">
        <f t="shared" si="120"/>
        <v>17.622500000000002</v>
      </c>
      <c r="AR291" s="406" t="b">
        <f t="shared" si="121"/>
        <v>1</v>
      </c>
      <c r="AS291" s="404" t="str">
        <f>INDEX('Org2567'!$BM:$BM,MATCH(Raw_DATA!A291,'Org2567'!$D:$D,0))</f>
        <v>รพช.F2 P30,000-60,000</v>
      </c>
      <c r="AT291" s="404">
        <f>INDEX('Org2567'!$BL:$BL,MATCH(Raw_DATA!A291,'Org2567'!$D:$D,0))</f>
        <v>6</v>
      </c>
      <c r="AU291" s="113"/>
      <c r="AV291" s="101">
        <v>36.92</v>
      </c>
      <c r="AW291" s="101">
        <v>327.60000000000002</v>
      </c>
      <c r="AX291" s="101">
        <v>99.89</v>
      </c>
      <c r="AY291" s="101">
        <v>167.33</v>
      </c>
      <c r="AZ291" s="101">
        <v>44.61</v>
      </c>
    </row>
    <row r="292" spans="1:52" x14ac:dyDescent="0.7">
      <c r="A292" s="101" t="s">
        <v>305</v>
      </c>
      <c r="B292" s="101" t="s">
        <v>1823</v>
      </c>
      <c r="C292" s="111" t="str">
        <f>IF(A292="","",INDEX(ID!P:P,MATCH(Raw_DATA!A292,ID!A:A,0)))</f>
        <v>รพช.F2 P&lt;=30,000</v>
      </c>
      <c r="D292" s="101">
        <f>IF(A292="","",INDEX(ID!M:M,MATCH(Raw_DATA!A292,ID!A:A,0)))</f>
        <v>5</v>
      </c>
      <c r="E292" s="112">
        <v>9.8800000000000008</v>
      </c>
      <c r="F292" s="112">
        <v>9.16</v>
      </c>
      <c r="G292" s="112">
        <v>3.2</v>
      </c>
      <c r="H292" s="112">
        <v>63208195.829999998</v>
      </c>
      <c r="I292" s="112">
        <v>13995808.18</v>
      </c>
      <c r="J292" s="112">
        <v>23310699.129999999</v>
      </c>
      <c r="K292" s="112">
        <v>15691763.57</v>
      </c>
      <c r="L292" s="112">
        <v>19.239999999999998</v>
      </c>
      <c r="M292" s="112">
        <v>11.85</v>
      </c>
      <c r="N292" s="112">
        <f t="shared" si="122"/>
        <v>75</v>
      </c>
      <c r="O292" s="112">
        <f t="shared" si="123"/>
        <v>306</v>
      </c>
      <c r="P292" s="112">
        <f t="shared" si="124"/>
        <v>27</v>
      </c>
      <c r="Q292" s="112">
        <f t="shared" si="125"/>
        <v>193</v>
      </c>
      <c r="R292" s="112">
        <f t="shared" si="126"/>
        <v>102</v>
      </c>
      <c r="S292" s="112" cm="1">
        <f t="array" ref="S292">_xlfn.QUARTILE.EXC(IF($D$5:$D$906=$D292,$L$5:$L$906),1)</f>
        <v>-9.4075000000000006</v>
      </c>
      <c r="T292" s="112" cm="1">
        <f t="array" ref="T292">_xlfn.QUARTILE.EXC(IF($D$5:$D$906=$D292,$L$5:$L$906),3)</f>
        <v>1.645</v>
      </c>
      <c r="U292" s="112">
        <f t="shared" si="106"/>
        <v>11.0525</v>
      </c>
      <c r="V292" s="112">
        <f t="shared" si="107"/>
        <v>-25.986249999999998</v>
      </c>
      <c r="W292" s="112">
        <f t="shared" si="108"/>
        <v>18.223749999999999</v>
      </c>
      <c r="X292" s="112" t="b">
        <f t="shared" si="109"/>
        <v>1</v>
      </c>
      <c r="Y292" s="112" cm="1">
        <f t="array" ref="Y292">_xlfn.QUARTILE.EXC(IF($D$5:$D$906=$D292,$M$5:$M$906),1)</f>
        <v>-18.744999999999997</v>
      </c>
      <c r="Z292" s="112" cm="1">
        <f t="array" ref="Z292">_xlfn.QUARTILE.EXC(IF($D$5:$D$906=$D292,$M$5:$M$906),3)</f>
        <v>-2.7</v>
      </c>
      <c r="AA292" s="112">
        <f t="shared" si="110"/>
        <v>16.044999999999998</v>
      </c>
      <c r="AB292" s="112">
        <f t="shared" si="111"/>
        <v>-42.812499999999993</v>
      </c>
      <c r="AC292" s="112">
        <f t="shared" si="112"/>
        <v>21.367499999999996</v>
      </c>
      <c r="AD292" s="112" t="b">
        <f t="shared" si="113"/>
        <v>0</v>
      </c>
      <c r="AE292" s="101">
        <f t="shared" si="104"/>
        <v>0</v>
      </c>
      <c r="AF292" s="101">
        <f t="shared" si="105"/>
        <v>0</v>
      </c>
      <c r="AG292" s="406" cm="1">
        <f t="array" ref="AG292">_xlfn.QUARTILE.EXC(IF($AT$5:$AT$906=$AT292,$L$5:$L$906),1)</f>
        <v>-9.4075000000000006</v>
      </c>
      <c r="AH292" s="406" cm="1">
        <f t="array" ref="AH292">_xlfn.QUARTILE.EXC(IF($AT$5:$AT$906=$AT292,$L$5:$L$906),3)</f>
        <v>1.645</v>
      </c>
      <c r="AI292" s="406">
        <f t="shared" si="114"/>
        <v>11.0525</v>
      </c>
      <c r="AJ292" s="406">
        <f t="shared" si="115"/>
        <v>-25.986249999999998</v>
      </c>
      <c r="AK292" s="406">
        <f t="shared" si="116"/>
        <v>18.223749999999999</v>
      </c>
      <c r="AL292" s="406" t="b">
        <f t="shared" si="117"/>
        <v>1</v>
      </c>
      <c r="AM292" s="406" cm="1">
        <f t="array" ref="AM292">_xlfn.QUARTILE.EXC(IF($AT$5:$AT$906=$AT292,$M$5:$M$906),1)</f>
        <v>-18.744999999999997</v>
      </c>
      <c r="AN292" s="406" cm="1">
        <f t="array" ref="AN292">_xlfn.QUARTILE.EXC(IF($AT$5:$AT$906=$AT292,$M$5:$M$906),3)</f>
        <v>-2.7</v>
      </c>
      <c r="AO292" s="406">
        <f t="shared" si="118"/>
        <v>16.044999999999998</v>
      </c>
      <c r="AP292" s="406">
        <f t="shared" si="119"/>
        <v>-42.812499999999993</v>
      </c>
      <c r="AQ292" s="406">
        <f t="shared" si="120"/>
        <v>21.367499999999996</v>
      </c>
      <c r="AR292" s="406" t="b">
        <f t="shared" si="121"/>
        <v>0</v>
      </c>
      <c r="AS292" s="404" t="str">
        <f>INDEX('Org2567'!$BM:$BM,MATCH(Raw_DATA!A292,'Org2567'!$D:$D,0))</f>
        <v>รพช.F2 P&lt;=30,000</v>
      </c>
      <c r="AT292" s="404">
        <f>INDEX('Org2567'!$BL:$BL,MATCH(Raw_DATA!A292,'Org2567'!$D:$D,0))</f>
        <v>5</v>
      </c>
      <c r="AU292" s="113"/>
      <c r="AV292" s="101">
        <v>74.52</v>
      </c>
      <c r="AW292" s="101">
        <v>305.64</v>
      </c>
      <c r="AX292" s="101">
        <v>27.06</v>
      </c>
      <c r="AY292" s="101">
        <v>192.72</v>
      </c>
      <c r="AZ292" s="101">
        <v>102</v>
      </c>
    </row>
    <row r="293" spans="1:52" x14ac:dyDescent="0.7">
      <c r="A293" s="101" t="s">
        <v>306</v>
      </c>
      <c r="B293" s="101" t="s">
        <v>1826</v>
      </c>
      <c r="C293" s="111" t="str">
        <f>IF(A293="","",INDEX(ID!P:P,MATCH(Raw_DATA!A293,ID!A:A,0)))</f>
        <v>รพช.F2 P&lt;=30,000</v>
      </c>
      <c r="D293" s="101">
        <f>IF(A293="","",INDEX(ID!M:M,MATCH(Raw_DATA!A293,ID!A:A,0)))</f>
        <v>5</v>
      </c>
      <c r="E293" s="112">
        <v>2.0299999999999998</v>
      </c>
      <c r="F293" s="112">
        <v>1.88</v>
      </c>
      <c r="G293" s="112">
        <v>1.43</v>
      </c>
      <c r="H293" s="112">
        <v>7552696.6100000003</v>
      </c>
      <c r="I293" s="112">
        <v>-890064.99</v>
      </c>
      <c r="J293" s="112">
        <v>2322968.8199999998</v>
      </c>
      <c r="K293" s="112">
        <v>3130901.64</v>
      </c>
      <c r="L293" s="112">
        <v>3.88</v>
      </c>
      <c r="M293" s="112">
        <v>-3.08</v>
      </c>
      <c r="N293" s="112">
        <f t="shared" si="122"/>
        <v>159</v>
      </c>
      <c r="O293" s="112">
        <f t="shared" si="123"/>
        <v>158</v>
      </c>
      <c r="P293" s="112">
        <f t="shared" si="124"/>
        <v>48</v>
      </c>
      <c r="Q293" s="112">
        <f t="shared" si="125"/>
        <v>151</v>
      </c>
      <c r="R293" s="112">
        <f t="shared" si="126"/>
        <v>52</v>
      </c>
      <c r="S293" s="112" cm="1">
        <f t="array" ref="S293">_xlfn.QUARTILE.EXC(IF($D$5:$D$906=$D293,$L$5:$L$906),1)</f>
        <v>-9.4075000000000006</v>
      </c>
      <c r="T293" s="112" cm="1">
        <f t="array" ref="T293">_xlfn.QUARTILE.EXC(IF($D$5:$D$906=$D293,$L$5:$L$906),3)</f>
        <v>1.645</v>
      </c>
      <c r="U293" s="112">
        <f t="shared" si="106"/>
        <v>11.0525</v>
      </c>
      <c r="V293" s="112">
        <f t="shared" si="107"/>
        <v>-25.986249999999998</v>
      </c>
      <c r="W293" s="112">
        <f t="shared" si="108"/>
        <v>18.223749999999999</v>
      </c>
      <c r="X293" s="112" t="b">
        <f t="shared" si="109"/>
        <v>0</v>
      </c>
      <c r="Y293" s="112" cm="1">
        <f t="array" ref="Y293">_xlfn.QUARTILE.EXC(IF($D$5:$D$906=$D293,$M$5:$M$906),1)</f>
        <v>-18.744999999999997</v>
      </c>
      <c r="Z293" s="112" cm="1">
        <f t="array" ref="Z293">_xlfn.QUARTILE.EXC(IF($D$5:$D$906=$D293,$M$5:$M$906),3)</f>
        <v>-2.7</v>
      </c>
      <c r="AA293" s="112">
        <f t="shared" si="110"/>
        <v>16.044999999999998</v>
      </c>
      <c r="AB293" s="112">
        <f t="shared" si="111"/>
        <v>-42.812499999999993</v>
      </c>
      <c r="AC293" s="112">
        <f t="shared" si="112"/>
        <v>21.367499999999996</v>
      </c>
      <c r="AD293" s="112" t="b">
        <f t="shared" si="113"/>
        <v>0</v>
      </c>
      <c r="AE293" s="101">
        <f t="shared" si="104"/>
        <v>1</v>
      </c>
      <c r="AF293" s="101">
        <f t="shared" si="105"/>
        <v>0</v>
      </c>
      <c r="AG293" s="406" cm="1">
        <f t="array" ref="AG293">_xlfn.QUARTILE.EXC(IF($AT$5:$AT$906=$AT293,$L$5:$L$906),1)</f>
        <v>-9.4075000000000006</v>
      </c>
      <c r="AH293" s="406" cm="1">
        <f t="array" ref="AH293">_xlfn.QUARTILE.EXC(IF($AT$5:$AT$906=$AT293,$L$5:$L$906),3)</f>
        <v>1.645</v>
      </c>
      <c r="AI293" s="406">
        <f t="shared" si="114"/>
        <v>11.0525</v>
      </c>
      <c r="AJ293" s="406">
        <f t="shared" si="115"/>
        <v>-25.986249999999998</v>
      </c>
      <c r="AK293" s="406">
        <f t="shared" si="116"/>
        <v>18.223749999999999</v>
      </c>
      <c r="AL293" s="406" t="b">
        <f t="shared" si="117"/>
        <v>0</v>
      </c>
      <c r="AM293" s="406" cm="1">
        <f t="array" ref="AM293">_xlfn.QUARTILE.EXC(IF($AT$5:$AT$906=$AT293,$M$5:$M$906),1)</f>
        <v>-18.744999999999997</v>
      </c>
      <c r="AN293" s="406" cm="1">
        <f t="array" ref="AN293">_xlfn.QUARTILE.EXC(IF($AT$5:$AT$906=$AT293,$M$5:$M$906),3)</f>
        <v>-2.7</v>
      </c>
      <c r="AO293" s="406">
        <f t="shared" si="118"/>
        <v>16.044999999999998</v>
      </c>
      <c r="AP293" s="406">
        <f t="shared" si="119"/>
        <v>-42.812499999999993</v>
      </c>
      <c r="AQ293" s="406">
        <f t="shared" si="120"/>
        <v>21.367499999999996</v>
      </c>
      <c r="AR293" s="406" t="b">
        <f t="shared" si="121"/>
        <v>0</v>
      </c>
      <c r="AS293" s="404" t="str">
        <f>INDEX('Org2567'!$BM:$BM,MATCH(Raw_DATA!A293,'Org2567'!$D:$D,0))</f>
        <v>รพช.F2 P&lt;=30,000</v>
      </c>
      <c r="AT293" s="404">
        <f>INDEX('Org2567'!$BL:$BL,MATCH(Raw_DATA!A293,'Org2567'!$D:$D,0))</f>
        <v>5</v>
      </c>
      <c r="AU293" s="113"/>
      <c r="AV293" s="101">
        <v>159.30000000000001</v>
      </c>
      <c r="AW293" s="101">
        <v>158.09</v>
      </c>
      <c r="AX293" s="101">
        <v>48.04</v>
      </c>
      <c r="AY293" s="101">
        <v>151.38</v>
      </c>
      <c r="AZ293" s="101">
        <v>52.36</v>
      </c>
    </row>
    <row r="294" spans="1:52" x14ac:dyDescent="0.7">
      <c r="A294" s="101" t="s">
        <v>307</v>
      </c>
      <c r="B294" s="101" t="s">
        <v>1829</v>
      </c>
      <c r="C294" s="111" t="str">
        <f>IF(A294="","",INDEX(ID!P:P,MATCH(Raw_DATA!A294,ID!A:A,0)))</f>
        <v>รพช.F3 P&lt;=15,000</v>
      </c>
      <c r="D294" s="101">
        <f>IF(A294="","",INDEX(ID!M:M,MATCH(Raw_DATA!A294,ID!A:A,0)))</f>
        <v>2</v>
      </c>
      <c r="E294" s="112">
        <v>4.8600000000000003</v>
      </c>
      <c r="F294" s="112">
        <v>4.4000000000000004</v>
      </c>
      <c r="G294" s="112">
        <v>3.77</v>
      </c>
      <c r="H294" s="112">
        <v>9032548.6400000006</v>
      </c>
      <c r="I294" s="112">
        <v>-2810293.67</v>
      </c>
      <c r="J294" s="112">
        <v>-409642.16</v>
      </c>
      <c r="K294" s="112">
        <v>6488824.0700000003</v>
      </c>
      <c r="L294" s="112">
        <v>-1.32</v>
      </c>
      <c r="M294" s="112">
        <v>-7.8</v>
      </c>
      <c r="N294" s="112">
        <f t="shared" si="122"/>
        <v>86</v>
      </c>
      <c r="O294" s="112">
        <f t="shared" si="123"/>
        <v>19</v>
      </c>
      <c r="P294" s="112">
        <f t="shared" si="124"/>
        <v>75</v>
      </c>
      <c r="Q294" s="112">
        <f t="shared" si="125"/>
        <v>187</v>
      </c>
      <c r="R294" s="112">
        <f t="shared" si="126"/>
        <v>74</v>
      </c>
      <c r="S294" s="112" cm="1">
        <f t="array" ref="S294">_xlfn.QUARTILE.EXC(IF($D$5:$D$906=$D294,$L$5:$L$906),1)</f>
        <v>-5.3650000000000002</v>
      </c>
      <c r="T294" s="112" cm="1">
        <f t="array" ref="T294">_xlfn.QUARTILE.EXC(IF($D$5:$D$906=$D294,$L$5:$L$906),3)</f>
        <v>10.815000000000001</v>
      </c>
      <c r="U294" s="112">
        <f t="shared" si="106"/>
        <v>16.18</v>
      </c>
      <c r="V294" s="112">
        <f t="shared" si="107"/>
        <v>-29.634999999999998</v>
      </c>
      <c r="W294" s="112">
        <f t="shared" si="108"/>
        <v>35.085000000000001</v>
      </c>
      <c r="X294" s="112" t="b">
        <f t="shared" si="109"/>
        <v>0</v>
      </c>
      <c r="Y294" s="112" cm="1">
        <f t="array" ref="Y294">_xlfn.QUARTILE.EXC(IF($D$5:$D$906=$D294,$M$5:$M$906),1)</f>
        <v>-14.08</v>
      </c>
      <c r="Z294" s="112" cm="1">
        <f t="array" ref="Z294">_xlfn.QUARTILE.EXC(IF($D$5:$D$906=$D294,$M$5:$M$906),3)</f>
        <v>0.78999999999999981</v>
      </c>
      <c r="AA294" s="112">
        <f t="shared" si="110"/>
        <v>14.87</v>
      </c>
      <c r="AB294" s="112">
        <f t="shared" si="111"/>
        <v>-36.384999999999998</v>
      </c>
      <c r="AC294" s="112">
        <f t="shared" si="112"/>
        <v>23.094999999999999</v>
      </c>
      <c r="AD294" s="112" t="b">
        <f t="shared" si="113"/>
        <v>0</v>
      </c>
      <c r="AE294" s="101">
        <f t="shared" si="104"/>
        <v>1</v>
      </c>
      <c r="AF294" s="101">
        <f t="shared" si="105"/>
        <v>1</v>
      </c>
      <c r="AG294" s="406" cm="1">
        <f t="array" ref="AG294">_xlfn.QUARTILE.EXC(IF($AT$5:$AT$906=$AT294,$L$5:$L$906),1)</f>
        <v>-5.3650000000000002</v>
      </c>
      <c r="AH294" s="406" cm="1">
        <f t="array" ref="AH294">_xlfn.QUARTILE.EXC(IF($AT$5:$AT$906=$AT294,$L$5:$L$906),3)</f>
        <v>10.815000000000001</v>
      </c>
      <c r="AI294" s="406">
        <f t="shared" si="114"/>
        <v>16.18</v>
      </c>
      <c r="AJ294" s="406">
        <f t="shared" si="115"/>
        <v>-29.634999999999998</v>
      </c>
      <c r="AK294" s="406">
        <f t="shared" si="116"/>
        <v>35.085000000000001</v>
      </c>
      <c r="AL294" s="406" t="b">
        <f t="shared" si="117"/>
        <v>0</v>
      </c>
      <c r="AM294" s="406" cm="1">
        <f t="array" ref="AM294">_xlfn.QUARTILE.EXC(IF($AT$5:$AT$906=$AT294,$M$5:$M$906),1)</f>
        <v>-14.08</v>
      </c>
      <c r="AN294" s="406" cm="1">
        <f t="array" ref="AN294">_xlfn.QUARTILE.EXC(IF($AT$5:$AT$906=$AT294,$M$5:$M$906),3)</f>
        <v>0.78999999999999981</v>
      </c>
      <c r="AO294" s="406">
        <f t="shared" si="118"/>
        <v>14.87</v>
      </c>
      <c r="AP294" s="406">
        <f t="shared" si="119"/>
        <v>-36.384999999999998</v>
      </c>
      <c r="AQ294" s="406">
        <f t="shared" si="120"/>
        <v>23.094999999999999</v>
      </c>
      <c r="AR294" s="406" t="b">
        <f t="shared" si="121"/>
        <v>0</v>
      </c>
      <c r="AS294" s="404" t="str">
        <f>INDEX('Org2567'!$BM:$BM,MATCH(Raw_DATA!A294,'Org2567'!$D:$D,0))</f>
        <v>รพช.F3 P&lt;=15,000</v>
      </c>
      <c r="AT294" s="404">
        <f>INDEX('Org2567'!$BL:$BL,MATCH(Raw_DATA!A294,'Org2567'!$D:$D,0))</f>
        <v>2</v>
      </c>
      <c r="AU294" s="113"/>
      <c r="AV294" s="101">
        <v>85.86</v>
      </c>
      <c r="AW294" s="101">
        <v>19.39</v>
      </c>
      <c r="AX294" s="101">
        <v>74.92</v>
      </c>
      <c r="AY294" s="101">
        <v>186.53</v>
      </c>
      <c r="AZ294" s="101">
        <v>73.63</v>
      </c>
    </row>
    <row r="295" spans="1:52" x14ac:dyDescent="0.7">
      <c r="A295" s="101" t="s">
        <v>308</v>
      </c>
      <c r="B295" s="101" t="s">
        <v>4089</v>
      </c>
      <c r="C295" s="111" t="str">
        <f>IF(A295="","",INDEX(ID!P:P,MATCH(Raw_DATA!A295,ID!A:A,0)))</f>
        <v>รพช.F2 P&lt;=30,000</v>
      </c>
      <c r="D295" s="101">
        <f>IF(A295="","",INDEX(ID!M:M,MATCH(Raw_DATA!A295,ID!A:A,0)))</f>
        <v>5</v>
      </c>
      <c r="E295" s="112">
        <v>6.62</v>
      </c>
      <c r="F295" s="112">
        <v>6.35</v>
      </c>
      <c r="G295" s="112">
        <v>2.25</v>
      </c>
      <c r="H295" s="112">
        <v>61016849.280000001</v>
      </c>
      <c r="I295" s="112">
        <v>17356001.440000001</v>
      </c>
      <c r="J295" s="112">
        <v>23363743.210000001</v>
      </c>
      <c r="K295" s="112">
        <v>13606980.68</v>
      </c>
      <c r="L295" s="112">
        <v>21.84</v>
      </c>
      <c r="M295" s="112">
        <v>13.19</v>
      </c>
      <c r="N295" s="112">
        <f t="shared" si="122"/>
        <v>102</v>
      </c>
      <c r="O295" s="112">
        <f t="shared" si="123"/>
        <v>524</v>
      </c>
      <c r="P295" s="112">
        <f t="shared" si="124"/>
        <v>44</v>
      </c>
      <c r="Q295" s="112">
        <f t="shared" si="125"/>
        <v>39</v>
      </c>
      <c r="R295" s="112">
        <f t="shared" si="126"/>
        <v>60</v>
      </c>
      <c r="S295" s="112" cm="1">
        <f t="array" ref="S295">_xlfn.QUARTILE.EXC(IF($D$5:$D$906=$D295,$L$5:$L$906),1)</f>
        <v>-9.4075000000000006</v>
      </c>
      <c r="T295" s="112" cm="1">
        <f t="array" ref="T295">_xlfn.QUARTILE.EXC(IF($D$5:$D$906=$D295,$L$5:$L$906),3)</f>
        <v>1.645</v>
      </c>
      <c r="U295" s="112">
        <f t="shared" si="106"/>
        <v>11.0525</v>
      </c>
      <c r="V295" s="112">
        <f t="shared" si="107"/>
        <v>-25.986249999999998</v>
      </c>
      <c r="W295" s="112">
        <f t="shared" si="108"/>
        <v>18.223749999999999</v>
      </c>
      <c r="X295" s="112" t="b">
        <f t="shared" si="109"/>
        <v>1</v>
      </c>
      <c r="Y295" s="112" cm="1">
        <f t="array" ref="Y295">_xlfn.QUARTILE.EXC(IF($D$5:$D$906=$D295,$M$5:$M$906),1)</f>
        <v>-18.744999999999997</v>
      </c>
      <c r="Z295" s="112" cm="1">
        <f t="array" ref="Z295">_xlfn.QUARTILE.EXC(IF($D$5:$D$906=$D295,$M$5:$M$906),3)</f>
        <v>-2.7</v>
      </c>
      <c r="AA295" s="112">
        <f t="shared" si="110"/>
        <v>16.044999999999998</v>
      </c>
      <c r="AB295" s="112">
        <f t="shared" si="111"/>
        <v>-42.812499999999993</v>
      </c>
      <c r="AC295" s="112">
        <f t="shared" si="112"/>
        <v>21.367499999999996</v>
      </c>
      <c r="AD295" s="112" t="b">
        <f t="shared" si="113"/>
        <v>0</v>
      </c>
      <c r="AE295" s="101">
        <f t="shared" si="104"/>
        <v>0</v>
      </c>
      <c r="AF295" s="101">
        <f t="shared" si="105"/>
        <v>0</v>
      </c>
      <c r="AG295" s="406" cm="1">
        <f t="array" ref="AG295">_xlfn.QUARTILE.EXC(IF($AT$5:$AT$906=$AT295,$L$5:$L$906),1)</f>
        <v>-9.4075000000000006</v>
      </c>
      <c r="AH295" s="406" cm="1">
        <f t="array" ref="AH295">_xlfn.QUARTILE.EXC(IF($AT$5:$AT$906=$AT295,$L$5:$L$906),3)</f>
        <v>1.645</v>
      </c>
      <c r="AI295" s="406">
        <f t="shared" si="114"/>
        <v>11.0525</v>
      </c>
      <c r="AJ295" s="406">
        <f t="shared" si="115"/>
        <v>-25.986249999999998</v>
      </c>
      <c r="AK295" s="406">
        <f t="shared" si="116"/>
        <v>18.223749999999999</v>
      </c>
      <c r="AL295" s="406" t="b">
        <f t="shared" si="117"/>
        <v>1</v>
      </c>
      <c r="AM295" s="406" cm="1">
        <f t="array" ref="AM295">_xlfn.QUARTILE.EXC(IF($AT$5:$AT$906=$AT295,$M$5:$M$906),1)</f>
        <v>-18.744999999999997</v>
      </c>
      <c r="AN295" s="406" cm="1">
        <f t="array" ref="AN295">_xlfn.QUARTILE.EXC(IF($AT$5:$AT$906=$AT295,$M$5:$M$906),3)</f>
        <v>-2.7</v>
      </c>
      <c r="AO295" s="406">
        <f t="shared" si="118"/>
        <v>16.044999999999998</v>
      </c>
      <c r="AP295" s="406">
        <f t="shared" si="119"/>
        <v>-42.812499999999993</v>
      </c>
      <c r="AQ295" s="406">
        <f t="shared" si="120"/>
        <v>21.367499999999996</v>
      </c>
      <c r="AR295" s="406" t="b">
        <f t="shared" si="121"/>
        <v>0</v>
      </c>
      <c r="AS295" s="404" t="str">
        <f>INDEX('Org2567'!$BM:$BM,MATCH(Raw_DATA!A295,'Org2567'!$D:$D,0))</f>
        <v>รพช.F2 P&lt;=30,000</v>
      </c>
      <c r="AT295" s="404">
        <f>INDEX('Org2567'!$BL:$BL,MATCH(Raw_DATA!A295,'Org2567'!$D:$D,0))</f>
        <v>5</v>
      </c>
      <c r="AU295" s="113"/>
      <c r="AV295" s="101">
        <v>102.12</v>
      </c>
      <c r="AW295" s="101">
        <v>524.27</v>
      </c>
      <c r="AX295" s="101">
        <v>43.91</v>
      </c>
      <c r="AY295" s="101">
        <v>39.22</v>
      </c>
      <c r="AZ295" s="101">
        <v>59.83</v>
      </c>
    </row>
    <row r="296" spans="1:52" x14ac:dyDescent="0.7">
      <c r="A296" s="101" t="s">
        <v>3788</v>
      </c>
      <c r="B296" s="101" t="s">
        <v>3790</v>
      </c>
      <c r="C296" s="111" t="str">
        <f>IF(A296="","",INDEX(ID!P:P,MATCH(Raw_DATA!A296,ID!A:A,0)))</f>
        <v>รพช.F3 P15,000-25,000</v>
      </c>
      <c r="D296" s="101">
        <f>IF(A296="","",INDEX(ID!M:M,MATCH(Raw_DATA!A296,ID!A:A,0)))</f>
        <v>3</v>
      </c>
      <c r="E296" s="112">
        <v>2.13</v>
      </c>
      <c r="F296" s="112">
        <v>2.0299999999999998</v>
      </c>
      <c r="G296" s="112">
        <v>0.84</v>
      </c>
      <c r="H296" s="112">
        <v>16656472.800000001</v>
      </c>
      <c r="I296" s="112">
        <v>2808439.41</v>
      </c>
      <c r="J296" s="112">
        <v>10363878.869999999</v>
      </c>
      <c r="K296" s="112">
        <v>-2313929.98</v>
      </c>
      <c r="L296" s="112">
        <v>21.4</v>
      </c>
      <c r="M296" s="112">
        <v>3.36</v>
      </c>
      <c r="N296" s="112">
        <f t="shared" si="122"/>
        <v>279</v>
      </c>
      <c r="O296" s="112">
        <f t="shared" si="123"/>
        <v>124</v>
      </c>
      <c r="P296" s="112">
        <f t="shared" si="124"/>
        <v>69</v>
      </c>
      <c r="Q296" s="112">
        <f t="shared" si="125"/>
        <v>399</v>
      </c>
      <c r="R296" s="112">
        <f t="shared" si="126"/>
        <v>52</v>
      </c>
      <c r="S296" s="112" cm="1">
        <f t="array" ref="S296">_xlfn.QUARTILE.EXC(IF($D$5:$D$906=$D296,$L$5:$L$906),1)</f>
        <v>-3.4824999999999999</v>
      </c>
      <c r="T296" s="112" cm="1">
        <f t="array" ref="T296">_xlfn.QUARTILE.EXC(IF($D$5:$D$906=$D296,$L$5:$L$906),3)</f>
        <v>12.762499999999999</v>
      </c>
      <c r="U296" s="112">
        <f t="shared" si="106"/>
        <v>16.244999999999997</v>
      </c>
      <c r="V296" s="112">
        <f t="shared" si="107"/>
        <v>-27.849999999999994</v>
      </c>
      <c r="W296" s="112">
        <f t="shared" si="108"/>
        <v>37.129999999999995</v>
      </c>
      <c r="X296" s="112" t="b">
        <f t="shared" si="109"/>
        <v>0</v>
      </c>
      <c r="Y296" s="112" cm="1">
        <f t="array" ref="Y296">_xlfn.QUARTILE.EXC(IF($D$5:$D$906=$D296,$M$5:$M$906),1)</f>
        <v>-10.8825</v>
      </c>
      <c r="Z296" s="112" cm="1">
        <f t="array" ref="Z296">_xlfn.QUARTILE.EXC(IF($D$5:$D$906=$D296,$M$5:$M$906),3)</f>
        <v>3.4124999999999996</v>
      </c>
      <c r="AA296" s="112">
        <f t="shared" si="110"/>
        <v>14.295</v>
      </c>
      <c r="AB296" s="112">
        <f t="shared" si="111"/>
        <v>-32.325000000000003</v>
      </c>
      <c r="AC296" s="112">
        <f t="shared" si="112"/>
        <v>24.854999999999997</v>
      </c>
      <c r="AD296" s="112" t="b">
        <f t="shared" si="113"/>
        <v>0</v>
      </c>
      <c r="AE296" s="101">
        <f t="shared" si="104"/>
        <v>0</v>
      </c>
      <c r="AF296" s="101">
        <f t="shared" si="105"/>
        <v>0</v>
      </c>
      <c r="AG296" s="406" cm="1">
        <f t="array" ref="AG296">_xlfn.QUARTILE.EXC(IF($AT$5:$AT$906=$AT296,$L$5:$L$906),1)</f>
        <v>-3.4824999999999999</v>
      </c>
      <c r="AH296" s="406" cm="1">
        <f t="array" ref="AH296">_xlfn.QUARTILE.EXC(IF($AT$5:$AT$906=$AT296,$L$5:$L$906),3)</f>
        <v>12.762499999999999</v>
      </c>
      <c r="AI296" s="406">
        <f t="shared" si="114"/>
        <v>16.244999999999997</v>
      </c>
      <c r="AJ296" s="406">
        <f t="shared" si="115"/>
        <v>-27.849999999999994</v>
      </c>
      <c r="AK296" s="406">
        <f t="shared" si="116"/>
        <v>37.129999999999995</v>
      </c>
      <c r="AL296" s="406" t="b">
        <f t="shared" si="117"/>
        <v>0</v>
      </c>
      <c r="AM296" s="406" cm="1">
        <f t="array" ref="AM296">_xlfn.QUARTILE.EXC(IF($AT$5:$AT$906=$AT296,$M$5:$M$906),1)</f>
        <v>-10.8825</v>
      </c>
      <c r="AN296" s="406" cm="1">
        <f t="array" ref="AN296">_xlfn.QUARTILE.EXC(IF($AT$5:$AT$906=$AT296,$M$5:$M$906),3)</f>
        <v>3.4124999999999996</v>
      </c>
      <c r="AO296" s="406">
        <f t="shared" si="118"/>
        <v>14.295</v>
      </c>
      <c r="AP296" s="406">
        <f t="shared" si="119"/>
        <v>-32.325000000000003</v>
      </c>
      <c r="AQ296" s="406">
        <f t="shared" si="120"/>
        <v>24.854999999999997</v>
      </c>
      <c r="AR296" s="406" t="b">
        <f t="shared" si="121"/>
        <v>0</v>
      </c>
      <c r="AS296" s="404" t="str">
        <f>INDEX('Org2567'!$BM:$BM,MATCH(Raw_DATA!A296,'Org2567'!$D:$D,0))</f>
        <v>รพช.F3 P15,000-25,000</v>
      </c>
      <c r="AT296" s="404">
        <f>INDEX('Org2567'!$BL:$BL,MATCH(Raw_DATA!A296,'Org2567'!$D:$D,0))</f>
        <v>3</v>
      </c>
      <c r="AU296" s="113"/>
      <c r="AV296" s="101">
        <v>279.49</v>
      </c>
      <c r="AW296" s="101">
        <v>124.13</v>
      </c>
      <c r="AX296" s="101">
        <v>68.83</v>
      </c>
      <c r="AY296" s="101">
        <v>398.75</v>
      </c>
      <c r="AZ296" s="101">
        <v>51.53</v>
      </c>
    </row>
    <row r="297" spans="1:52" x14ac:dyDescent="0.7">
      <c r="A297" s="101" t="s">
        <v>309</v>
      </c>
      <c r="B297" s="101" t="s">
        <v>1863</v>
      </c>
      <c r="C297" s="111" t="str">
        <f>IF(A297="","",INDEX(ID!P:P,MATCH(Raw_DATA!A297,ID!A:A,0)))</f>
        <v>รพศ.A B&gt;700to1000</v>
      </c>
      <c r="D297" s="101">
        <f>IF(A297="","",INDEX(ID!M:M,MATCH(Raw_DATA!A297,ID!A:A,0)))</f>
        <v>19</v>
      </c>
      <c r="E297" s="112">
        <v>2.54</v>
      </c>
      <c r="F297" s="112">
        <v>2.37</v>
      </c>
      <c r="G297" s="112">
        <v>1.7</v>
      </c>
      <c r="H297" s="112">
        <v>1196405460.6700001</v>
      </c>
      <c r="I297" s="112">
        <v>-28430856.120000001</v>
      </c>
      <c r="J297" s="112">
        <v>49836619.710000001</v>
      </c>
      <c r="K297" s="112">
        <v>536637813.99000001</v>
      </c>
      <c r="L297" s="112">
        <v>1.98</v>
      </c>
      <c r="M297" s="112">
        <v>-0.85</v>
      </c>
      <c r="N297" s="112">
        <f t="shared" si="122"/>
        <v>135</v>
      </c>
      <c r="O297" s="112">
        <f t="shared" si="123"/>
        <v>131</v>
      </c>
      <c r="P297" s="112">
        <f t="shared" si="124"/>
        <v>28</v>
      </c>
      <c r="Q297" s="112">
        <f t="shared" si="125"/>
        <v>238</v>
      </c>
      <c r="R297" s="112">
        <f t="shared" si="126"/>
        <v>36</v>
      </c>
      <c r="S297" s="112" cm="1">
        <f t="array" ref="S297">_xlfn.QUARTILE.EXC(IF($D$5:$D$906=$D297,$L$5:$L$906),1)</f>
        <v>3.02</v>
      </c>
      <c r="T297" s="112" cm="1">
        <f t="array" ref="T297">_xlfn.QUARTILE.EXC(IF($D$5:$D$906=$D297,$L$5:$L$906),3)</f>
        <v>9.33</v>
      </c>
      <c r="U297" s="112">
        <f t="shared" si="106"/>
        <v>6.3100000000000005</v>
      </c>
      <c r="V297" s="112">
        <f t="shared" si="107"/>
        <v>-6.4450000000000003</v>
      </c>
      <c r="W297" s="112">
        <f t="shared" si="108"/>
        <v>18.795000000000002</v>
      </c>
      <c r="X297" s="112" t="b">
        <f t="shared" si="109"/>
        <v>0</v>
      </c>
      <c r="Y297" s="112" cm="1">
        <f t="array" ref="Y297">_xlfn.QUARTILE.EXC(IF($D$5:$D$906=$D297,$M$5:$M$906),1)</f>
        <v>-3.11</v>
      </c>
      <c r="Z297" s="112" cm="1">
        <f t="array" ref="Z297">_xlfn.QUARTILE.EXC(IF($D$5:$D$906=$D297,$M$5:$M$906),3)</f>
        <v>6.62</v>
      </c>
      <c r="AA297" s="112">
        <f t="shared" si="110"/>
        <v>9.73</v>
      </c>
      <c r="AB297" s="112">
        <f t="shared" si="111"/>
        <v>-17.705000000000002</v>
      </c>
      <c r="AC297" s="112">
        <f t="shared" si="112"/>
        <v>21.215</v>
      </c>
      <c r="AD297" s="112" t="b">
        <f t="shared" si="113"/>
        <v>0</v>
      </c>
      <c r="AE297" s="101">
        <f t="shared" si="104"/>
        <v>1</v>
      </c>
      <c r="AF297" s="101">
        <f t="shared" si="105"/>
        <v>0</v>
      </c>
      <c r="AG297" s="406" cm="1">
        <f t="array" ref="AG297">_xlfn.QUARTILE.EXC(IF($AT$5:$AT$906=$AT297,$L$5:$L$906),1)</f>
        <v>3.02</v>
      </c>
      <c r="AH297" s="406" cm="1">
        <f t="array" ref="AH297">_xlfn.QUARTILE.EXC(IF($AT$5:$AT$906=$AT297,$L$5:$L$906),3)</f>
        <v>9.33</v>
      </c>
      <c r="AI297" s="406">
        <f t="shared" si="114"/>
        <v>6.3100000000000005</v>
      </c>
      <c r="AJ297" s="406">
        <f t="shared" si="115"/>
        <v>-6.4450000000000003</v>
      </c>
      <c r="AK297" s="406">
        <f t="shared" si="116"/>
        <v>18.795000000000002</v>
      </c>
      <c r="AL297" s="406" t="b">
        <f t="shared" si="117"/>
        <v>0</v>
      </c>
      <c r="AM297" s="406" cm="1">
        <f t="array" ref="AM297">_xlfn.QUARTILE.EXC(IF($AT$5:$AT$906=$AT297,$M$5:$M$906),1)</f>
        <v>-3.11</v>
      </c>
      <c r="AN297" s="406" cm="1">
        <f t="array" ref="AN297">_xlfn.QUARTILE.EXC(IF($AT$5:$AT$906=$AT297,$M$5:$M$906),3)</f>
        <v>6.62</v>
      </c>
      <c r="AO297" s="406">
        <f t="shared" si="118"/>
        <v>9.73</v>
      </c>
      <c r="AP297" s="406">
        <f t="shared" si="119"/>
        <v>-17.705000000000002</v>
      </c>
      <c r="AQ297" s="406">
        <f t="shared" si="120"/>
        <v>21.215</v>
      </c>
      <c r="AR297" s="406" t="b">
        <f t="shared" si="121"/>
        <v>0</v>
      </c>
      <c r="AS297" s="404" t="str">
        <f>INDEX('Org2567'!$BM:$BM,MATCH(Raw_DATA!A297,'Org2567'!$D:$D,0))</f>
        <v>รพศ.A B&gt;700to1000</v>
      </c>
      <c r="AT297" s="404">
        <f>INDEX('Org2567'!$BL:$BL,MATCH(Raw_DATA!A297,'Org2567'!$D:$D,0))</f>
        <v>19</v>
      </c>
      <c r="AU297" s="113"/>
      <c r="AV297" s="101">
        <v>135.35</v>
      </c>
      <c r="AW297" s="101">
        <v>131.37</v>
      </c>
      <c r="AX297" s="101">
        <v>27.84</v>
      </c>
      <c r="AY297" s="101">
        <v>237.66</v>
      </c>
      <c r="AZ297" s="101">
        <v>35.9</v>
      </c>
    </row>
    <row r="298" spans="1:52" x14ac:dyDescent="0.7">
      <c r="A298" s="101" t="s">
        <v>310</v>
      </c>
      <c r="B298" s="101" t="s">
        <v>1867</v>
      </c>
      <c r="C298" s="111" t="str">
        <f>IF(A298="","",INDEX(ID!P:P,MATCH(Raw_DATA!A298,ID!A:A,0)))</f>
        <v>รพช.M2 B&gt;100</v>
      </c>
      <c r="D298" s="101">
        <f>IF(A298="","",INDEX(ID!M:M,MATCH(Raw_DATA!A298,ID!A:A,0)))</f>
        <v>13</v>
      </c>
      <c r="E298" s="112">
        <v>1.58</v>
      </c>
      <c r="F298" s="112">
        <v>1.38</v>
      </c>
      <c r="G298" s="112">
        <v>0.8</v>
      </c>
      <c r="H298" s="112">
        <v>37161588.280000001</v>
      </c>
      <c r="I298" s="112">
        <v>-38169214.390000001</v>
      </c>
      <c r="J298" s="112">
        <v>-22478823.41</v>
      </c>
      <c r="K298" s="112">
        <v>-13547111.83</v>
      </c>
      <c r="L298" s="112">
        <v>-7.71</v>
      </c>
      <c r="M298" s="112">
        <v>-16.48</v>
      </c>
      <c r="N298" s="112">
        <f t="shared" si="122"/>
        <v>123</v>
      </c>
      <c r="O298" s="112">
        <f t="shared" si="123"/>
        <v>65</v>
      </c>
      <c r="P298" s="112">
        <f t="shared" si="124"/>
        <v>49</v>
      </c>
      <c r="Q298" s="112">
        <f t="shared" si="125"/>
        <v>212</v>
      </c>
      <c r="R298" s="112">
        <f t="shared" si="126"/>
        <v>43</v>
      </c>
      <c r="S298" s="112" cm="1">
        <f t="array" ref="S298">_xlfn.QUARTILE.EXC(IF($D$5:$D$906=$D298,$L$5:$L$906),1)</f>
        <v>-7.51</v>
      </c>
      <c r="T298" s="112" cm="1">
        <f t="array" ref="T298">_xlfn.QUARTILE.EXC(IF($D$5:$D$906=$D298,$L$5:$L$906),3)</f>
        <v>3.04</v>
      </c>
      <c r="U298" s="112">
        <f t="shared" si="106"/>
        <v>10.55</v>
      </c>
      <c r="V298" s="112">
        <f t="shared" si="107"/>
        <v>-23.335000000000001</v>
      </c>
      <c r="W298" s="112">
        <f t="shared" si="108"/>
        <v>18.865000000000002</v>
      </c>
      <c r="X298" s="112" t="b">
        <f t="shared" si="109"/>
        <v>0</v>
      </c>
      <c r="Y298" s="112" cm="1">
        <f t="array" ref="Y298">_xlfn.QUARTILE.EXC(IF($D$5:$D$906=$D298,$M$5:$M$906),1)</f>
        <v>-12.23</v>
      </c>
      <c r="Z298" s="112" cm="1">
        <f t="array" ref="Z298">_xlfn.QUARTILE.EXC(IF($D$5:$D$906=$D298,$M$5:$M$906),3)</f>
        <v>-0.18</v>
      </c>
      <c r="AA298" s="112">
        <f t="shared" si="110"/>
        <v>12.05</v>
      </c>
      <c r="AB298" s="112">
        <f t="shared" si="111"/>
        <v>-30.305000000000003</v>
      </c>
      <c r="AC298" s="112">
        <f t="shared" si="112"/>
        <v>17.895000000000003</v>
      </c>
      <c r="AD298" s="112" t="b">
        <f t="shared" si="113"/>
        <v>0</v>
      </c>
      <c r="AE298" s="101">
        <f t="shared" si="104"/>
        <v>1</v>
      </c>
      <c r="AF298" s="101">
        <f t="shared" si="105"/>
        <v>1</v>
      </c>
      <c r="AG298" s="406" cm="1">
        <f t="array" ref="AG298">_xlfn.QUARTILE.EXC(IF($AT$5:$AT$906=$AT298,$L$5:$L$906),1)</f>
        <v>-7.51</v>
      </c>
      <c r="AH298" s="406" cm="1">
        <f t="array" ref="AH298">_xlfn.QUARTILE.EXC(IF($AT$5:$AT$906=$AT298,$L$5:$L$906),3)</f>
        <v>3.04</v>
      </c>
      <c r="AI298" s="406">
        <f t="shared" si="114"/>
        <v>10.55</v>
      </c>
      <c r="AJ298" s="406">
        <f t="shared" si="115"/>
        <v>-23.335000000000001</v>
      </c>
      <c r="AK298" s="406">
        <f t="shared" si="116"/>
        <v>18.865000000000002</v>
      </c>
      <c r="AL298" s="406" t="b">
        <f t="shared" si="117"/>
        <v>0</v>
      </c>
      <c r="AM298" s="406" cm="1">
        <f t="array" ref="AM298">_xlfn.QUARTILE.EXC(IF($AT$5:$AT$906=$AT298,$M$5:$M$906),1)</f>
        <v>-12.23</v>
      </c>
      <c r="AN298" s="406" cm="1">
        <f t="array" ref="AN298">_xlfn.QUARTILE.EXC(IF($AT$5:$AT$906=$AT298,$M$5:$M$906),3)</f>
        <v>-0.18</v>
      </c>
      <c r="AO298" s="406">
        <f t="shared" si="118"/>
        <v>12.05</v>
      </c>
      <c r="AP298" s="406">
        <f t="shared" si="119"/>
        <v>-30.305000000000003</v>
      </c>
      <c r="AQ298" s="406">
        <f t="shared" si="120"/>
        <v>17.895000000000003</v>
      </c>
      <c r="AR298" s="406" t="b">
        <f t="shared" si="121"/>
        <v>0</v>
      </c>
      <c r="AS298" s="404" t="str">
        <f>INDEX('Org2567'!$BM:$BM,MATCH(Raw_DATA!A298,'Org2567'!$D:$D,0))</f>
        <v>รพช.M2 B&gt;100</v>
      </c>
      <c r="AT298" s="404">
        <f>INDEX('Org2567'!$BL:$BL,MATCH(Raw_DATA!A298,'Org2567'!$D:$D,0))</f>
        <v>13</v>
      </c>
      <c r="AU298" s="113"/>
      <c r="AV298" s="101">
        <v>122.93</v>
      </c>
      <c r="AW298" s="101">
        <v>65.489999999999995</v>
      </c>
      <c r="AX298" s="101">
        <v>49.34</v>
      </c>
      <c r="AY298" s="101">
        <v>211.99</v>
      </c>
      <c r="AZ298" s="101">
        <v>42.85</v>
      </c>
    </row>
    <row r="299" spans="1:52" x14ac:dyDescent="0.7">
      <c r="A299" s="101" t="s">
        <v>311</v>
      </c>
      <c r="B299" s="101" t="s">
        <v>1870</v>
      </c>
      <c r="C299" s="111" t="str">
        <f>IF(A299="","",INDEX(ID!P:P,MATCH(Raw_DATA!A299,ID!A:A,0)))</f>
        <v>รพช.F2 P30,000-60,000</v>
      </c>
      <c r="D299" s="101">
        <f>IF(A299="","",INDEX(ID!M:M,MATCH(Raw_DATA!A299,ID!A:A,0)))</f>
        <v>6</v>
      </c>
      <c r="E299" s="112">
        <v>3.13</v>
      </c>
      <c r="F299" s="112">
        <v>2.94</v>
      </c>
      <c r="G299" s="112">
        <v>1.77</v>
      </c>
      <c r="H299" s="112">
        <v>57023033.75</v>
      </c>
      <c r="I299" s="112">
        <v>-1761464.47</v>
      </c>
      <c r="J299" s="112">
        <v>10033441.039999999</v>
      </c>
      <c r="K299" s="112">
        <v>20572630.969999999</v>
      </c>
      <c r="L299" s="112">
        <v>6.68</v>
      </c>
      <c r="M299" s="112">
        <v>-0.74</v>
      </c>
      <c r="N299" s="112">
        <f t="shared" si="122"/>
        <v>101</v>
      </c>
      <c r="O299" s="112">
        <f t="shared" si="123"/>
        <v>128</v>
      </c>
      <c r="P299" s="112">
        <f t="shared" si="124"/>
        <v>85</v>
      </c>
      <c r="Q299" s="112">
        <f t="shared" si="125"/>
        <v>273</v>
      </c>
      <c r="R299" s="112">
        <f t="shared" si="126"/>
        <v>44</v>
      </c>
      <c r="S299" s="112" cm="1">
        <f t="array" ref="S299">_xlfn.QUARTILE.EXC(IF($D$5:$D$906=$D299,$L$5:$L$906),1)</f>
        <v>-10.317499999999999</v>
      </c>
      <c r="T299" s="112" cm="1">
        <f t="array" ref="T299">_xlfn.QUARTILE.EXC(IF($D$5:$D$906=$D299,$L$5:$L$906),3)</f>
        <v>1.0349999999999999</v>
      </c>
      <c r="U299" s="112">
        <f t="shared" si="106"/>
        <v>11.352499999999999</v>
      </c>
      <c r="V299" s="112">
        <f t="shared" si="107"/>
        <v>-27.346249999999998</v>
      </c>
      <c r="W299" s="112">
        <f t="shared" si="108"/>
        <v>18.063749999999999</v>
      </c>
      <c r="X299" s="112" t="b">
        <f t="shared" si="109"/>
        <v>0</v>
      </c>
      <c r="Y299" s="112" cm="1">
        <f t="array" ref="Y299">_xlfn.QUARTILE.EXC(IF($D$5:$D$906=$D299,$M$5:$M$906),1)</f>
        <v>-15.98</v>
      </c>
      <c r="Z299" s="112" cm="1">
        <f t="array" ref="Z299">_xlfn.QUARTILE.EXC(IF($D$5:$D$906=$D299,$M$5:$M$906),3)</f>
        <v>-2.4</v>
      </c>
      <c r="AA299" s="112">
        <f t="shared" si="110"/>
        <v>13.58</v>
      </c>
      <c r="AB299" s="112">
        <f t="shared" si="111"/>
        <v>-36.35</v>
      </c>
      <c r="AC299" s="112">
        <f t="shared" si="112"/>
        <v>17.970000000000002</v>
      </c>
      <c r="AD299" s="112" t="b">
        <f t="shared" si="113"/>
        <v>0</v>
      </c>
      <c r="AE299" s="101">
        <f t="shared" si="104"/>
        <v>1</v>
      </c>
      <c r="AF299" s="101">
        <f t="shared" si="105"/>
        <v>0</v>
      </c>
      <c r="AG299" s="406" cm="1">
        <f t="array" ref="AG299">_xlfn.QUARTILE.EXC(IF($AT$5:$AT$906=$AT299,$L$5:$L$906),1)</f>
        <v>-9.3850000000000016</v>
      </c>
      <c r="AH299" s="406" cm="1">
        <f t="array" ref="AH299">_xlfn.QUARTILE.EXC(IF($AT$5:$AT$906=$AT299,$L$5:$L$906),3)</f>
        <v>1.2250000000000001</v>
      </c>
      <c r="AI299" s="406">
        <f t="shared" si="114"/>
        <v>10.610000000000001</v>
      </c>
      <c r="AJ299" s="406">
        <f t="shared" si="115"/>
        <v>-25.300000000000004</v>
      </c>
      <c r="AK299" s="406">
        <f t="shared" si="116"/>
        <v>17.140000000000004</v>
      </c>
      <c r="AL299" s="406" t="b">
        <f t="shared" si="117"/>
        <v>0</v>
      </c>
      <c r="AM299" s="406" cm="1">
        <f t="array" ref="AM299">_xlfn.QUARTILE.EXC(IF($AT$5:$AT$906=$AT299,$M$5:$M$906),1)</f>
        <v>-15.515000000000001</v>
      </c>
      <c r="AN299" s="406" cm="1">
        <f t="array" ref="AN299">_xlfn.QUARTILE.EXC(IF($AT$5:$AT$906=$AT299,$M$5:$M$906),3)</f>
        <v>-2.2599999999999998</v>
      </c>
      <c r="AO299" s="406">
        <f t="shared" si="118"/>
        <v>13.255000000000001</v>
      </c>
      <c r="AP299" s="406">
        <f t="shared" si="119"/>
        <v>-35.397500000000001</v>
      </c>
      <c r="AQ299" s="406">
        <f t="shared" si="120"/>
        <v>17.622500000000002</v>
      </c>
      <c r="AR299" s="406" t="b">
        <f t="shared" si="121"/>
        <v>0</v>
      </c>
      <c r="AS299" s="404" t="str">
        <f>INDEX('Org2567'!$BM:$BM,MATCH(Raw_DATA!A299,'Org2567'!$D:$D,0))</f>
        <v>รพช.F2 P30,000-60,000</v>
      </c>
      <c r="AT299" s="404">
        <f>INDEX('Org2567'!$BL:$BL,MATCH(Raw_DATA!A299,'Org2567'!$D:$D,0))</f>
        <v>6</v>
      </c>
      <c r="AU299" s="113"/>
      <c r="AV299" s="101">
        <v>100.6</v>
      </c>
      <c r="AW299" s="101">
        <v>127.94</v>
      </c>
      <c r="AX299" s="101">
        <v>84.89</v>
      </c>
      <c r="AY299" s="101">
        <v>273.11</v>
      </c>
      <c r="AZ299" s="101">
        <v>44.39</v>
      </c>
    </row>
    <row r="300" spans="1:52" x14ac:dyDescent="0.7">
      <c r="A300" s="101" t="s">
        <v>312</v>
      </c>
      <c r="B300" s="101" t="s">
        <v>1873</v>
      </c>
      <c r="C300" s="111" t="str">
        <f>IF(A300="","",INDEX(ID!P:P,MATCH(Raw_DATA!A300,ID!A:A,0)))</f>
        <v>รพช.F2 P30,000-60,000</v>
      </c>
      <c r="D300" s="101">
        <f>IF(A300="","",INDEX(ID!M:M,MATCH(Raw_DATA!A300,ID!A:A,0)))</f>
        <v>6</v>
      </c>
      <c r="E300" s="112">
        <v>3.51</v>
      </c>
      <c r="F300" s="112">
        <v>3.39</v>
      </c>
      <c r="G300" s="112">
        <v>2.38</v>
      </c>
      <c r="H300" s="112">
        <v>77422770.010000005</v>
      </c>
      <c r="I300" s="112">
        <v>-13222479.75</v>
      </c>
      <c r="J300" s="112">
        <v>-6114827.3499999996</v>
      </c>
      <c r="K300" s="112">
        <v>42724588.689999998</v>
      </c>
      <c r="L300" s="112">
        <v>-4.04</v>
      </c>
      <c r="M300" s="112">
        <v>-8.7899999999999991</v>
      </c>
      <c r="N300" s="112">
        <f t="shared" si="122"/>
        <v>87</v>
      </c>
      <c r="O300" s="112">
        <f t="shared" si="123"/>
        <v>49</v>
      </c>
      <c r="P300" s="112">
        <f t="shared" si="124"/>
        <v>47</v>
      </c>
      <c r="Q300" s="112">
        <f t="shared" si="125"/>
        <v>372</v>
      </c>
      <c r="R300" s="112">
        <f t="shared" si="126"/>
        <v>43</v>
      </c>
      <c r="S300" s="112" cm="1">
        <f t="array" ref="S300">_xlfn.QUARTILE.EXC(IF($D$5:$D$906=$D300,$L$5:$L$906),1)</f>
        <v>-10.317499999999999</v>
      </c>
      <c r="T300" s="112" cm="1">
        <f t="array" ref="T300">_xlfn.QUARTILE.EXC(IF($D$5:$D$906=$D300,$L$5:$L$906),3)</f>
        <v>1.0349999999999999</v>
      </c>
      <c r="U300" s="112">
        <f t="shared" si="106"/>
        <v>11.352499999999999</v>
      </c>
      <c r="V300" s="112">
        <f t="shared" si="107"/>
        <v>-27.346249999999998</v>
      </c>
      <c r="W300" s="112">
        <f t="shared" si="108"/>
        <v>18.063749999999999</v>
      </c>
      <c r="X300" s="112" t="b">
        <f t="shared" si="109"/>
        <v>0</v>
      </c>
      <c r="Y300" s="112" cm="1">
        <f t="array" ref="Y300">_xlfn.QUARTILE.EXC(IF($D$5:$D$906=$D300,$M$5:$M$906),1)</f>
        <v>-15.98</v>
      </c>
      <c r="Z300" s="112" cm="1">
        <f t="array" ref="Z300">_xlfn.QUARTILE.EXC(IF($D$5:$D$906=$D300,$M$5:$M$906),3)</f>
        <v>-2.4</v>
      </c>
      <c r="AA300" s="112">
        <f t="shared" si="110"/>
        <v>13.58</v>
      </c>
      <c r="AB300" s="112">
        <f t="shared" si="111"/>
        <v>-36.35</v>
      </c>
      <c r="AC300" s="112">
        <f t="shared" si="112"/>
        <v>17.970000000000002</v>
      </c>
      <c r="AD300" s="112" t="b">
        <f t="shared" si="113"/>
        <v>0</v>
      </c>
      <c r="AE300" s="101">
        <f t="shared" si="104"/>
        <v>1</v>
      </c>
      <c r="AF300" s="101">
        <f t="shared" si="105"/>
        <v>1</v>
      </c>
      <c r="AG300" s="406" cm="1">
        <f t="array" ref="AG300">_xlfn.QUARTILE.EXC(IF($AT$5:$AT$906=$AT300,$L$5:$L$906),1)</f>
        <v>-9.3850000000000016</v>
      </c>
      <c r="AH300" s="406" cm="1">
        <f t="array" ref="AH300">_xlfn.QUARTILE.EXC(IF($AT$5:$AT$906=$AT300,$L$5:$L$906),3)</f>
        <v>1.2250000000000001</v>
      </c>
      <c r="AI300" s="406">
        <f t="shared" si="114"/>
        <v>10.610000000000001</v>
      </c>
      <c r="AJ300" s="406">
        <f t="shared" si="115"/>
        <v>-25.300000000000004</v>
      </c>
      <c r="AK300" s="406">
        <f t="shared" si="116"/>
        <v>17.140000000000004</v>
      </c>
      <c r="AL300" s="406" t="b">
        <f t="shared" si="117"/>
        <v>0</v>
      </c>
      <c r="AM300" s="406" cm="1">
        <f t="array" ref="AM300">_xlfn.QUARTILE.EXC(IF($AT$5:$AT$906=$AT300,$M$5:$M$906),1)</f>
        <v>-15.515000000000001</v>
      </c>
      <c r="AN300" s="406" cm="1">
        <f t="array" ref="AN300">_xlfn.QUARTILE.EXC(IF($AT$5:$AT$906=$AT300,$M$5:$M$906),3)</f>
        <v>-2.2599999999999998</v>
      </c>
      <c r="AO300" s="406">
        <f t="shared" si="118"/>
        <v>13.255000000000001</v>
      </c>
      <c r="AP300" s="406">
        <f t="shared" si="119"/>
        <v>-35.397500000000001</v>
      </c>
      <c r="AQ300" s="406">
        <f t="shared" si="120"/>
        <v>17.622500000000002</v>
      </c>
      <c r="AR300" s="406" t="b">
        <f t="shared" si="121"/>
        <v>0</v>
      </c>
      <c r="AS300" s="404" t="str">
        <f>INDEX('Org2567'!$BM:$BM,MATCH(Raw_DATA!A300,'Org2567'!$D:$D,0))</f>
        <v>รพช.F2 P30,000-60,000</v>
      </c>
      <c r="AT300" s="404">
        <f>INDEX('Org2567'!$BL:$BL,MATCH(Raw_DATA!A300,'Org2567'!$D:$D,0))</f>
        <v>6</v>
      </c>
      <c r="AU300" s="113"/>
      <c r="AV300" s="101">
        <v>86.85</v>
      </c>
      <c r="AW300" s="101">
        <v>49.33</v>
      </c>
      <c r="AX300" s="101">
        <v>46.88</v>
      </c>
      <c r="AY300" s="101">
        <v>371.76</v>
      </c>
      <c r="AZ300" s="101">
        <v>43.03</v>
      </c>
    </row>
    <row r="301" spans="1:52" x14ac:dyDescent="0.7">
      <c r="A301" s="101" t="s">
        <v>313</v>
      </c>
      <c r="B301" s="101" t="s">
        <v>1876</v>
      </c>
      <c r="C301" s="111" t="str">
        <f>IF(A301="","",INDEX(ID!P:P,MATCH(Raw_DATA!A301,ID!A:A,0)))</f>
        <v>รพช.F2 P30,000-60,000</v>
      </c>
      <c r="D301" s="101">
        <f>IF(A301="","",INDEX(ID!M:M,MATCH(Raw_DATA!A301,ID!A:A,0)))</f>
        <v>6</v>
      </c>
      <c r="E301" s="112">
        <v>17.61</v>
      </c>
      <c r="F301" s="112">
        <v>17.05</v>
      </c>
      <c r="G301" s="112">
        <v>15.89</v>
      </c>
      <c r="H301" s="112">
        <v>165804505.41999999</v>
      </c>
      <c r="I301" s="112">
        <v>74149785.469999999</v>
      </c>
      <c r="J301" s="112">
        <v>10263138.43</v>
      </c>
      <c r="K301" s="112">
        <v>148460596.06999999</v>
      </c>
      <c r="L301" s="112">
        <v>6.24</v>
      </c>
      <c r="M301" s="112">
        <v>21.03</v>
      </c>
      <c r="N301" s="112">
        <f t="shared" si="122"/>
        <v>48</v>
      </c>
      <c r="O301" s="112">
        <f t="shared" si="123"/>
        <v>36</v>
      </c>
      <c r="P301" s="112">
        <f t="shared" si="124"/>
        <v>18</v>
      </c>
      <c r="Q301" s="112">
        <f t="shared" si="125"/>
        <v>131</v>
      </c>
      <c r="R301" s="112">
        <f t="shared" si="126"/>
        <v>45</v>
      </c>
      <c r="S301" s="112" cm="1">
        <f t="array" ref="S301">_xlfn.QUARTILE.EXC(IF($D$5:$D$906=$D301,$L$5:$L$906),1)</f>
        <v>-10.317499999999999</v>
      </c>
      <c r="T301" s="112" cm="1">
        <f t="array" ref="T301">_xlfn.QUARTILE.EXC(IF($D$5:$D$906=$D301,$L$5:$L$906),3)</f>
        <v>1.0349999999999999</v>
      </c>
      <c r="U301" s="112">
        <f t="shared" si="106"/>
        <v>11.352499999999999</v>
      </c>
      <c r="V301" s="112">
        <f t="shared" si="107"/>
        <v>-27.346249999999998</v>
      </c>
      <c r="W301" s="112">
        <f t="shared" si="108"/>
        <v>18.063749999999999</v>
      </c>
      <c r="X301" s="112" t="b">
        <f t="shared" si="109"/>
        <v>0</v>
      </c>
      <c r="Y301" s="112" cm="1">
        <f t="array" ref="Y301">_xlfn.QUARTILE.EXC(IF($D$5:$D$906=$D301,$M$5:$M$906),1)</f>
        <v>-15.98</v>
      </c>
      <c r="Z301" s="112" cm="1">
        <f t="array" ref="Z301">_xlfn.QUARTILE.EXC(IF($D$5:$D$906=$D301,$M$5:$M$906),3)</f>
        <v>-2.4</v>
      </c>
      <c r="AA301" s="112">
        <f t="shared" si="110"/>
        <v>13.58</v>
      </c>
      <c r="AB301" s="112">
        <f t="shared" si="111"/>
        <v>-36.35</v>
      </c>
      <c r="AC301" s="112">
        <f t="shared" si="112"/>
        <v>17.970000000000002</v>
      </c>
      <c r="AD301" s="112" t="b">
        <f t="shared" si="113"/>
        <v>1</v>
      </c>
      <c r="AE301" s="101">
        <f t="shared" si="104"/>
        <v>0</v>
      </c>
      <c r="AF301" s="101">
        <f t="shared" si="105"/>
        <v>0</v>
      </c>
      <c r="AG301" s="406" cm="1">
        <f t="array" ref="AG301">_xlfn.QUARTILE.EXC(IF($AT$5:$AT$906=$AT301,$L$5:$L$906),1)</f>
        <v>-9.3850000000000016</v>
      </c>
      <c r="AH301" s="406" cm="1">
        <f t="array" ref="AH301">_xlfn.QUARTILE.EXC(IF($AT$5:$AT$906=$AT301,$L$5:$L$906),3)</f>
        <v>1.2250000000000001</v>
      </c>
      <c r="AI301" s="406">
        <f t="shared" si="114"/>
        <v>10.610000000000001</v>
      </c>
      <c r="AJ301" s="406">
        <f t="shared" si="115"/>
        <v>-25.300000000000004</v>
      </c>
      <c r="AK301" s="406">
        <f t="shared" si="116"/>
        <v>17.140000000000004</v>
      </c>
      <c r="AL301" s="406" t="b">
        <f t="shared" si="117"/>
        <v>0</v>
      </c>
      <c r="AM301" s="406" cm="1">
        <f t="array" ref="AM301">_xlfn.QUARTILE.EXC(IF($AT$5:$AT$906=$AT301,$M$5:$M$906),1)</f>
        <v>-15.515000000000001</v>
      </c>
      <c r="AN301" s="406" cm="1">
        <f t="array" ref="AN301">_xlfn.QUARTILE.EXC(IF($AT$5:$AT$906=$AT301,$M$5:$M$906),3)</f>
        <v>-2.2599999999999998</v>
      </c>
      <c r="AO301" s="406">
        <f t="shared" si="118"/>
        <v>13.255000000000001</v>
      </c>
      <c r="AP301" s="406">
        <f t="shared" si="119"/>
        <v>-35.397500000000001</v>
      </c>
      <c r="AQ301" s="406">
        <f t="shared" si="120"/>
        <v>17.622500000000002</v>
      </c>
      <c r="AR301" s="406" t="b">
        <f t="shared" si="121"/>
        <v>1</v>
      </c>
      <c r="AS301" s="404" t="str">
        <f>INDEX('Org2567'!$BM:$BM,MATCH(Raw_DATA!A301,'Org2567'!$D:$D,0))</f>
        <v>รพช.F2 P30,000-60,000</v>
      </c>
      <c r="AT301" s="404">
        <f>INDEX('Org2567'!$BL:$BL,MATCH(Raw_DATA!A301,'Org2567'!$D:$D,0))</f>
        <v>6</v>
      </c>
      <c r="AU301" s="113"/>
      <c r="AV301" s="101">
        <v>47.79</v>
      </c>
      <c r="AW301" s="101">
        <v>36.130000000000003</v>
      </c>
      <c r="AX301" s="101">
        <v>17.7</v>
      </c>
      <c r="AY301" s="101">
        <v>131.04</v>
      </c>
      <c r="AZ301" s="101">
        <v>44.59</v>
      </c>
    </row>
    <row r="302" spans="1:52" x14ac:dyDescent="0.7">
      <c r="A302" s="101" t="s">
        <v>314</v>
      </c>
      <c r="B302" s="101" t="s">
        <v>1879</v>
      </c>
      <c r="C302" s="111" t="str">
        <f>IF(A302="","",INDEX(ID!P:P,MATCH(Raw_DATA!A302,ID!A:A,0)))</f>
        <v>รพช.F1 P&lt;=50,000</v>
      </c>
      <c r="D302" s="101">
        <f>IF(A302="","",INDEX(ID!M:M,MATCH(Raw_DATA!A302,ID!A:A,0)))</f>
        <v>9</v>
      </c>
      <c r="E302" s="112">
        <v>7.32</v>
      </c>
      <c r="F302" s="112">
        <v>6.97</v>
      </c>
      <c r="G302" s="112">
        <v>5.53</v>
      </c>
      <c r="H302" s="112">
        <v>102750300.92</v>
      </c>
      <c r="I302" s="112">
        <v>-23496186.800000001</v>
      </c>
      <c r="J302" s="112">
        <v>-10899876.859999999</v>
      </c>
      <c r="K302" s="112">
        <v>73643819.060000002</v>
      </c>
      <c r="L302" s="112">
        <v>-6.86</v>
      </c>
      <c r="M302" s="112">
        <v>-10.9</v>
      </c>
      <c r="N302" s="112">
        <f t="shared" si="122"/>
        <v>57</v>
      </c>
      <c r="O302" s="112">
        <f t="shared" si="123"/>
        <v>67</v>
      </c>
      <c r="P302" s="112">
        <f t="shared" si="124"/>
        <v>61</v>
      </c>
      <c r="Q302" s="112">
        <f t="shared" si="125"/>
        <v>238</v>
      </c>
      <c r="R302" s="112">
        <f t="shared" si="126"/>
        <v>42</v>
      </c>
      <c r="S302" s="112" cm="1">
        <f t="array" ref="S302">_xlfn.QUARTILE.EXC(IF($D$5:$D$906=$D302,$L$5:$L$906),1)</f>
        <v>-8.26</v>
      </c>
      <c r="T302" s="112" cm="1">
        <f t="array" ref="T302">_xlfn.QUARTILE.EXC(IF($D$5:$D$906=$D302,$L$5:$L$906),3)</f>
        <v>3.2450000000000001</v>
      </c>
      <c r="U302" s="112">
        <f t="shared" si="106"/>
        <v>11.504999999999999</v>
      </c>
      <c r="V302" s="112">
        <f t="shared" si="107"/>
        <v>-25.517499999999998</v>
      </c>
      <c r="W302" s="112">
        <f t="shared" si="108"/>
        <v>20.502500000000001</v>
      </c>
      <c r="X302" s="112" t="b">
        <f t="shared" si="109"/>
        <v>0</v>
      </c>
      <c r="Y302" s="112" cm="1">
        <f t="array" ref="Y302">_xlfn.QUARTILE.EXC(IF($D$5:$D$906=$D302,$M$5:$M$906),1)</f>
        <v>-12.452500000000001</v>
      </c>
      <c r="Z302" s="112" cm="1">
        <f t="array" ref="Z302">_xlfn.QUARTILE.EXC(IF($D$5:$D$906=$D302,$M$5:$M$906),3)</f>
        <v>0.39</v>
      </c>
      <c r="AA302" s="112">
        <f t="shared" si="110"/>
        <v>12.842500000000001</v>
      </c>
      <c r="AB302" s="112">
        <f t="shared" si="111"/>
        <v>-31.716250000000002</v>
      </c>
      <c r="AC302" s="112">
        <f t="shared" si="112"/>
        <v>19.653750000000002</v>
      </c>
      <c r="AD302" s="112" t="b">
        <f t="shared" si="113"/>
        <v>0</v>
      </c>
      <c r="AE302" s="101">
        <f t="shared" si="104"/>
        <v>1</v>
      </c>
      <c r="AF302" s="101">
        <f t="shared" si="105"/>
        <v>1</v>
      </c>
      <c r="AG302" s="406" cm="1">
        <f t="array" ref="AG302">_xlfn.QUARTILE.EXC(IF($AT$5:$AT$906=$AT302,$L$5:$L$906),1)</f>
        <v>-8.26</v>
      </c>
      <c r="AH302" s="406" cm="1">
        <f t="array" ref="AH302">_xlfn.QUARTILE.EXC(IF($AT$5:$AT$906=$AT302,$L$5:$L$906),3)</f>
        <v>3.2450000000000001</v>
      </c>
      <c r="AI302" s="406">
        <f t="shared" si="114"/>
        <v>11.504999999999999</v>
      </c>
      <c r="AJ302" s="406">
        <f t="shared" si="115"/>
        <v>-25.517499999999998</v>
      </c>
      <c r="AK302" s="406">
        <f t="shared" si="116"/>
        <v>20.502500000000001</v>
      </c>
      <c r="AL302" s="406" t="b">
        <f t="shared" si="117"/>
        <v>0</v>
      </c>
      <c r="AM302" s="406" cm="1">
        <f t="array" ref="AM302">_xlfn.QUARTILE.EXC(IF($AT$5:$AT$906=$AT302,$M$5:$M$906),1)</f>
        <v>-12.452500000000001</v>
      </c>
      <c r="AN302" s="406" cm="1">
        <f t="array" ref="AN302">_xlfn.QUARTILE.EXC(IF($AT$5:$AT$906=$AT302,$M$5:$M$906),3)</f>
        <v>0.39</v>
      </c>
      <c r="AO302" s="406">
        <f t="shared" si="118"/>
        <v>12.842500000000001</v>
      </c>
      <c r="AP302" s="406">
        <f t="shared" si="119"/>
        <v>-31.716250000000002</v>
      </c>
      <c r="AQ302" s="406">
        <f t="shared" si="120"/>
        <v>19.653750000000002</v>
      </c>
      <c r="AR302" s="406" t="b">
        <f t="shared" si="121"/>
        <v>0</v>
      </c>
      <c r="AS302" s="404" t="str">
        <f>INDEX('Org2567'!$BM:$BM,MATCH(Raw_DATA!A302,'Org2567'!$D:$D,0))</f>
        <v>รพช.F1 P&lt;=50,000</v>
      </c>
      <c r="AT302" s="404">
        <f>INDEX('Org2567'!$BL:$BL,MATCH(Raw_DATA!A302,'Org2567'!$D:$D,0))</f>
        <v>9</v>
      </c>
      <c r="AU302" s="113"/>
      <c r="AV302" s="101">
        <v>56.8</v>
      </c>
      <c r="AW302" s="101">
        <v>67.489999999999995</v>
      </c>
      <c r="AX302" s="101">
        <v>60.7</v>
      </c>
      <c r="AY302" s="101">
        <v>237.69</v>
      </c>
      <c r="AZ302" s="101">
        <v>42.16</v>
      </c>
    </row>
    <row r="303" spans="1:52" x14ac:dyDescent="0.7">
      <c r="A303" s="101" t="s">
        <v>315</v>
      </c>
      <c r="B303" s="101" t="s">
        <v>1882</v>
      </c>
      <c r="C303" s="111" t="str">
        <f>IF(A303="","",INDEX(ID!P:P,MATCH(Raw_DATA!A303,ID!A:A,0)))</f>
        <v>รพช.M2 B&gt;100</v>
      </c>
      <c r="D303" s="101">
        <f>IF(A303="","",INDEX(ID!M:M,MATCH(Raw_DATA!A303,ID!A:A,0)))</f>
        <v>13</v>
      </c>
      <c r="E303" s="112">
        <v>1.1299999999999999</v>
      </c>
      <c r="F303" s="112">
        <v>1</v>
      </c>
      <c r="G303" s="112">
        <v>0.53</v>
      </c>
      <c r="H303" s="112">
        <v>11302571.18</v>
      </c>
      <c r="I303" s="112">
        <v>3632650.99</v>
      </c>
      <c r="J303" s="112">
        <v>30661739.469999999</v>
      </c>
      <c r="K303" s="112">
        <v>-41867290.090000004</v>
      </c>
      <c r="L303" s="112">
        <v>6.52</v>
      </c>
      <c r="M303" s="112">
        <v>0.88</v>
      </c>
      <c r="N303" s="112">
        <f t="shared" si="122"/>
        <v>210</v>
      </c>
      <c r="O303" s="112">
        <f t="shared" si="123"/>
        <v>54</v>
      </c>
      <c r="P303" s="112">
        <f t="shared" si="124"/>
        <v>49</v>
      </c>
      <c r="Q303" s="112">
        <f t="shared" si="125"/>
        <v>123</v>
      </c>
      <c r="R303" s="112">
        <f t="shared" si="126"/>
        <v>29</v>
      </c>
      <c r="S303" s="112" cm="1">
        <f t="array" ref="S303">_xlfn.QUARTILE.EXC(IF($D$5:$D$906=$D303,$L$5:$L$906),1)</f>
        <v>-7.51</v>
      </c>
      <c r="T303" s="112" cm="1">
        <f t="array" ref="T303">_xlfn.QUARTILE.EXC(IF($D$5:$D$906=$D303,$L$5:$L$906),3)</f>
        <v>3.04</v>
      </c>
      <c r="U303" s="112">
        <f t="shared" si="106"/>
        <v>10.55</v>
      </c>
      <c r="V303" s="112">
        <f t="shared" si="107"/>
        <v>-23.335000000000001</v>
      </c>
      <c r="W303" s="112">
        <f t="shared" si="108"/>
        <v>18.865000000000002</v>
      </c>
      <c r="X303" s="112" t="b">
        <f t="shared" si="109"/>
        <v>0</v>
      </c>
      <c r="Y303" s="112" cm="1">
        <f t="array" ref="Y303">_xlfn.QUARTILE.EXC(IF($D$5:$D$906=$D303,$M$5:$M$906),1)</f>
        <v>-12.23</v>
      </c>
      <c r="Z303" s="112" cm="1">
        <f t="array" ref="Z303">_xlfn.QUARTILE.EXC(IF($D$5:$D$906=$D303,$M$5:$M$906),3)</f>
        <v>-0.18</v>
      </c>
      <c r="AA303" s="112">
        <f t="shared" si="110"/>
        <v>12.05</v>
      </c>
      <c r="AB303" s="112">
        <f t="shared" si="111"/>
        <v>-30.305000000000003</v>
      </c>
      <c r="AC303" s="112">
        <f t="shared" si="112"/>
        <v>17.895000000000003</v>
      </c>
      <c r="AD303" s="112" t="b">
        <f t="shared" si="113"/>
        <v>0</v>
      </c>
      <c r="AE303" s="101">
        <f t="shared" si="104"/>
        <v>0</v>
      </c>
      <c r="AF303" s="101">
        <f t="shared" si="105"/>
        <v>0</v>
      </c>
      <c r="AG303" s="406" cm="1">
        <f t="array" ref="AG303">_xlfn.QUARTILE.EXC(IF($AT$5:$AT$906=$AT303,$L$5:$L$906),1)</f>
        <v>-7.51</v>
      </c>
      <c r="AH303" s="406" cm="1">
        <f t="array" ref="AH303">_xlfn.QUARTILE.EXC(IF($AT$5:$AT$906=$AT303,$L$5:$L$906),3)</f>
        <v>3.04</v>
      </c>
      <c r="AI303" s="406">
        <f t="shared" si="114"/>
        <v>10.55</v>
      </c>
      <c r="AJ303" s="406">
        <f t="shared" si="115"/>
        <v>-23.335000000000001</v>
      </c>
      <c r="AK303" s="406">
        <f t="shared" si="116"/>
        <v>18.865000000000002</v>
      </c>
      <c r="AL303" s="406" t="b">
        <f t="shared" si="117"/>
        <v>0</v>
      </c>
      <c r="AM303" s="406" cm="1">
        <f t="array" ref="AM303">_xlfn.QUARTILE.EXC(IF($AT$5:$AT$906=$AT303,$M$5:$M$906),1)</f>
        <v>-12.23</v>
      </c>
      <c r="AN303" s="406" cm="1">
        <f t="array" ref="AN303">_xlfn.QUARTILE.EXC(IF($AT$5:$AT$906=$AT303,$M$5:$M$906),3)</f>
        <v>-0.18</v>
      </c>
      <c r="AO303" s="406">
        <f t="shared" si="118"/>
        <v>12.05</v>
      </c>
      <c r="AP303" s="406">
        <f t="shared" si="119"/>
        <v>-30.305000000000003</v>
      </c>
      <c r="AQ303" s="406">
        <f t="shared" si="120"/>
        <v>17.895000000000003</v>
      </c>
      <c r="AR303" s="406" t="b">
        <f t="shared" si="121"/>
        <v>0</v>
      </c>
      <c r="AS303" s="404" t="str">
        <f>INDEX('Org2567'!$BM:$BM,MATCH(Raw_DATA!A303,'Org2567'!$D:$D,0))</f>
        <v>รพช.M2 B&gt;100</v>
      </c>
      <c r="AT303" s="404">
        <f>INDEX('Org2567'!$BL:$BL,MATCH(Raw_DATA!A303,'Org2567'!$D:$D,0))</f>
        <v>13</v>
      </c>
      <c r="AU303" s="113"/>
      <c r="AV303" s="101">
        <v>209.92</v>
      </c>
      <c r="AW303" s="101">
        <v>53.84</v>
      </c>
      <c r="AX303" s="101">
        <v>48.87</v>
      </c>
      <c r="AY303" s="101">
        <v>122.99</v>
      </c>
      <c r="AZ303" s="101">
        <v>28.8</v>
      </c>
    </row>
    <row r="304" spans="1:52" x14ac:dyDescent="0.7">
      <c r="A304" s="101" t="s">
        <v>316</v>
      </c>
      <c r="B304" s="101" t="s">
        <v>1885</v>
      </c>
      <c r="C304" s="111" t="str">
        <f>IF(A304="","",INDEX(ID!P:P,MATCH(Raw_DATA!A304,ID!A:A,0)))</f>
        <v>รพช.F2 P&lt;=30,000</v>
      </c>
      <c r="D304" s="101">
        <f>IF(A304="","",INDEX(ID!M:M,MATCH(Raw_DATA!A304,ID!A:A,0)))</f>
        <v>5</v>
      </c>
      <c r="E304" s="112">
        <v>13.43</v>
      </c>
      <c r="F304" s="112">
        <v>12.75</v>
      </c>
      <c r="G304" s="112">
        <v>11.34</v>
      </c>
      <c r="H304" s="112">
        <v>98309484.799999997</v>
      </c>
      <c r="I304" s="112">
        <v>-42278620.280000001</v>
      </c>
      <c r="J304" s="112">
        <v>-31846141.600000001</v>
      </c>
      <c r="K304" s="112">
        <v>81718646.840000004</v>
      </c>
      <c r="L304" s="112">
        <v>-33.56</v>
      </c>
      <c r="M304" s="112">
        <v>-26.86</v>
      </c>
      <c r="N304" s="112">
        <f t="shared" si="122"/>
        <v>28</v>
      </c>
      <c r="O304" s="112">
        <f t="shared" si="123"/>
        <v>68</v>
      </c>
      <c r="P304" s="112">
        <f t="shared" si="124"/>
        <v>30</v>
      </c>
      <c r="Q304" s="112">
        <f t="shared" si="125"/>
        <v>136</v>
      </c>
      <c r="R304" s="112">
        <f t="shared" si="126"/>
        <v>87</v>
      </c>
      <c r="S304" s="112" cm="1">
        <f t="array" ref="S304">_xlfn.QUARTILE.EXC(IF($D$5:$D$906=$D304,$L$5:$L$906),1)</f>
        <v>-9.4075000000000006</v>
      </c>
      <c r="T304" s="112" cm="1">
        <f t="array" ref="T304">_xlfn.QUARTILE.EXC(IF($D$5:$D$906=$D304,$L$5:$L$906),3)</f>
        <v>1.645</v>
      </c>
      <c r="U304" s="112">
        <f t="shared" si="106"/>
        <v>11.0525</v>
      </c>
      <c r="V304" s="112">
        <f t="shared" si="107"/>
        <v>-25.986249999999998</v>
      </c>
      <c r="W304" s="112">
        <f t="shared" si="108"/>
        <v>18.223749999999999</v>
      </c>
      <c r="X304" s="112" t="b">
        <f t="shared" si="109"/>
        <v>1</v>
      </c>
      <c r="Y304" s="112" cm="1">
        <f t="array" ref="Y304">_xlfn.QUARTILE.EXC(IF($D$5:$D$906=$D304,$M$5:$M$906),1)</f>
        <v>-18.744999999999997</v>
      </c>
      <c r="Z304" s="112" cm="1">
        <f t="array" ref="Z304">_xlfn.QUARTILE.EXC(IF($D$5:$D$906=$D304,$M$5:$M$906),3)</f>
        <v>-2.7</v>
      </c>
      <c r="AA304" s="112">
        <f t="shared" si="110"/>
        <v>16.044999999999998</v>
      </c>
      <c r="AB304" s="112">
        <f t="shared" si="111"/>
        <v>-42.812499999999993</v>
      </c>
      <c r="AC304" s="112">
        <f t="shared" si="112"/>
        <v>21.367499999999996</v>
      </c>
      <c r="AD304" s="112" t="b">
        <f t="shared" si="113"/>
        <v>0</v>
      </c>
      <c r="AE304" s="101">
        <f t="shared" si="104"/>
        <v>1</v>
      </c>
      <c r="AF304" s="101">
        <f t="shared" si="105"/>
        <v>1</v>
      </c>
      <c r="AG304" s="406" cm="1">
        <f t="array" ref="AG304">_xlfn.QUARTILE.EXC(IF($AT$5:$AT$906=$AT304,$L$5:$L$906),1)</f>
        <v>-9.4075000000000006</v>
      </c>
      <c r="AH304" s="406" cm="1">
        <f t="array" ref="AH304">_xlfn.QUARTILE.EXC(IF($AT$5:$AT$906=$AT304,$L$5:$L$906),3)</f>
        <v>1.645</v>
      </c>
      <c r="AI304" s="406">
        <f t="shared" si="114"/>
        <v>11.0525</v>
      </c>
      <c r="AJ304" s="406">
        <f t="shared" si="115"/>
        <v>-25.986249999999998</v>
      </c>
      <c r="AK304" s="406">
        <f t="shared" si="116"/>
        <v>18.223749999999999</v>
      </c>
      <c r="AL304" s="406" t="b">
        <f t="shared" si="117"/>
        <v>1</v>
      </c>
      <c r="AM304" s="406" cm="1">
        <f t="array" ref="AM304">_xlfn.QUARTILE.EXC(IF($AT$5:$AT$906=$AT304,$M$5:$M$906),1)</f>
        <v>-18.744999999999997</v>
      </c>
      <c r="AN304" s="406" cm="1">
        <f t="array" ref="AN304">_xlfn.QUARTILE.EXC(IF($AT$5:$AT$906=$AT304,$M$5:$M$906),3)</f>
        <v>-2.7</v>
      </c>
      <c r="AO304" s="406">
        <f t="shared" si="118"/>
        <v>16.044999999999998</v>
      </c>
      <c r="AP304" s="406">
        <f t="shared" si="119"/>
        <v>-42.812499999999993</v>
      </c>
      <c r="AQ304" s="406">
        <f t="shared" si="120"/>
        <v>21.367499999999996</v>
      </c>
      <c r="AR304" s="406" t="b">
        <f t="shared" si="121"/>
        <v>0</v>
      </c>
      <c r="AS304" s="404" t="str">
        <f>INDEX('Org2567'!$BM:$BM,MATCH(Raw_DATA!A304,'Org2567'!$D:$D,0))</f>
        <v>รพช.F2 P&lt;=30,000</v>
      </c>
      <c r="AT304" s="404">
        <f>INDEX('Org2567'!$BL:$BL,MATCH(Raw_DATA!A304,'Org2567'!$D:$D,0))</f>
        <v>5</v>
      </c>
      <c r="AU304" s="113"/>
      <c r="AV304" s="101">
        <v>27.59</v>
      </c>
      <c r="AW304" s="101">
        <v>67.72</v>
      </c>
      <c r="AX304" s="101">
        <v>29.78</v>
      </c>
      <c r="AY304" s="101">
        <v>136.03</v>
      </c>
      <c r="AZ304" s="101">
        <v>86.76</v>
      </c>
    </row>
    <row r="305" spans="1:52" x14ac:dyDescent="0.7">
      <c r="A305" s="101" t="s">
        <v>317</v>
      </c>
      <c r="B305" s="101" t="s">
        <v>1888</v>
      </c>
      <c r="C305" s="111" t="str">
        <f>IF(A305="","",INDEX(ID!P:P,MATCH(Raw_DATA!A305,ID!A:A,0)))</f>
        <v>รพช.F2 P&lt;=30,000</v>
      </c>
      <c r="D305" s="101">
        <f>IF(A305="","",INDEX(ID!M:M,MATCH(Raw_DATA!A305,ID!A:A,0)))</f>
        <v>5</v>
      </c>
      <c r="E305" s="112">
        <v>8.31</v>
      </c>
      <c r="F305" s="112">
        <v>8.0399999999999991</v>
      </c>
      <c r="G305" s="112">
        <v>7.18</v>
      </c>
      <c r="H305" s="112">
        <v>77837442.680000007</v>
      </c>
      <c r="I305" s="112">
        <v>-17301940.390000001</v>
      </c>
      <c r="J305" s="112">
        <v>-9739965.0099999998</v>
      </c>
      <c r="K305" s="112">
        <v>65721419.869999997</v>
      </c>
      <c r="L305" s="112">
        <v>-9.9700000000000006</v>
      </c>
      <c r="M305" s="112">
        <v>-13.4</v>
      </c>
      <c r="N305" s="112">
        <f t="shared" si="122"/>
        <v>42</v>
      </c>
      <c r="O305" s="112">
        <f t="shared" si="123"/>
        <v>34</v>
      </c>
      <c r="P305" s="112">
        <f t="shared" si="124"/>
        <v>50</v>
      </c>
      <c r="Q305" s="112">
        <f t="shared" si="125"/>
        <v>241</v>
      </c>
      <c r="R305" s="112">
        <f t="shared" si="126"/>
        <v>49</v>
      </c>
      <c r="S305" s="112" cm="1">
        <f t="array" ref="S305">_xlfn.QUARTILE.EXC(IF($D$5:$D$906=$D305,$L$5:$L$906),1)</f>
        <v>-9.4075000000000006</v>
      </c>
      <c r="T305" s="112" cm="1">
        <f t="array" ref="T305">_xlfn.QUARTILE.EXC(IF($D$5:$D$906=$D305,$L$5:$L$906),3)</f>
        <v>1.645</v>
      </c>
      <c r="U305" s="112">
        <f t="shared" si="106"/>
        <v>11.0525</v>
      </c>
      <c r="V305" s="112">
        <f t="shared" si="107"/>
        <v>-25.986249999999998</v>
      </c>
      <c r="W305" s="112">
        <f t="shared" si="108"/>
        <v>18.223749999999999</v>
      </c>
      <c r="X305" s="112" t="b">
        <f t="shared" si="109"/>
        <v>0</v>
      </c>
      <c r="Y305" s="112" cm="1">
        <f t="array" ref="Y305">_xlfn.QUARTILE.EXC(IF($D$5:$D$906=$D305,$M$5:$M$906),1)</f>
        <v>-18.744999999999997</v>
      </c>
      <c r="Z305" s="112" cm="1">
        <f t="array" ref="Z305">_xlfn.QUARTILE.EXC(IF($D$5:$D$906=$D305,$M$5:$M$906),3)</f>
        <v>-2.7</v>
      </c>
      <c r="AA305" s="112">
        <f t="shared" si="110"/>
        <v>16.044999999999998</v>
      </c>
      <c r="AB305" s="112">
        <f t="shared" si="111"/>
        <v>-42.812499999999993</v>
      </c>
      <c r="AC305" s="112">
        <f t="shared" si="112"/>
        <v>21.367499999999996</v>
      </c>
      <c r="AD305" s="112" t="b">
        <f t="shared" si="113"/>
        <v>0</v>
      </c>
      <c r="AE305" s="101">
        <f t="shared" si="104"/>
        <v>1</v>
      </c>
      <c r="AF305" s="101">
        <f t="shared" si="105"/>
        <v>1</v>
      </c>
      <c r="AG305" s="406" cm="1">
        <f t="array" ref="AG305">_xlfn.QUARTILE.EXC(IF($AT$5:$AT$906=$AT305,$L$5:$L$906),1)</f>
        <v>-9.4075000000000006</v>
      </c>
      <c r="AH305" s="406" cm="1">
        <f t="array" ref="AH305">_xlfn.QUARTILE.EXC(IF($AT$5:$AT$906=$AT305,$L$5:$L$906),3)</f>
        <v>1.645</v>
      </c>
      <c r="AI305" s="406">
        <f t="shared" si="114"/>
        <v>11.0525</v>
      </c>
      <c r="AJ305" s="406">
        <f t="shared" si="115"/>
        <v>-25.986249999999998</v>
      </c>
      <c r="AK305" s="406">
        <f t="shared" si="116"/>
        <v>18.223749999999999</v>
      </c>
      <c r="AL305" s="406" t="b">
        <f t="shared" si="117"/>
        <v>0</v>
      </c>
      <c r="AM305" s="406" cm="1">
        <f t="array" ref="AM305">_xlfn.QUARTILE.EXC(IF($AT$5:$AT$906=$AT305,$M$5:$M$906),1)</f>
        <v>-18.744999999999997</v>
      </c>
      <c r="AN305" s="406" cm="1">
        <f t="array" ref="AN305">_xlfn.QUARTILE.EXC(IF($AT$5:$AT$906=$AT305,$M$5:$M$906),3)</f>
        <v>-2.7</v>
      </c>
      <c r="AO305" s="406">
        <f t="shared" si="118"/>
        <v>16.044999999999998</v>
      </c>
      <c r="AP305" s="406">
        <f t="shared" si="119"/>
        <v>-42.812499999999993</v>
      </c>
      <c r="AQ305" s="406">
        <f t="shared" si="120"/>
        <v>21.367499999999996</v>
      </c>
      <c r="AR305" s="406" t="b">
        <f t="shared" si="121"/>
        <v>0</v>
      </c>
      <c r="AS305" s="404" t="str">
        <f>INDEX('Org2567'!$BM:$BM,MATCH(Raw_DATA!A305,'Org2567'!$D:$D,0))</f>
        <v>รพช.F2 P&lt;=30,000</v>
      </c>
      <c r="AT305" s="404">
        <f>INDEX('Org2567'!$BL:$BL,MATCH(Raw_DATA!A305,'Org2567'!$D:$D,0))</f>
        <v>5</v>
      </c>
      <c r="AU305" s="113"/>
      <c r="AV305" s="101">
        <v>42.39</v>
      </c>
      <c r="AW305" s="101">
        <v>33.54</v>
      </c>
      <c r="AX305" s="101">
        <v>49.58</v>
      </c>
      <c r="AY305" s="101">
        <v>240.83</v>
      </c>
      <c r="AZ305" s="101">
        <v>48.52</v>
      </c>
    </row>
    <row r="306" spans="1:52" x14ac:dyDescent="0.7">
      <c r="A306" s="101" t="s">
        <v>318</v>
      </c>
      <c r="B306" s="101" t="s">
        <v>1932</v>
      </c>
      <c r="C306" s="111" t="str">
        <f>IF(A306="","",INDEX(ID!P:P,MATCH(Raw_DATA!A306,ID!A:A,0)))</f>
        <v>รพท.S B&lt;=400</v>
      </c>
      <c r="D306" s="101">
        <f>IF(A306="","",INDEX(ID!M:M,MATCH(Raw_DATA!A306,ID!A:A,0)))</f>
        <v>16</v>
      </c>
      <c r="E306" s="112">
        <v>1.57</v>
      </c>
      <c r="F306" s="112">
        <v>1.44</v>
      </c>
      <c r="G306" s="112">
        <v>0.48</v>
      </c>
      <c r="H306" s="112">
        <v>108623367.27</v>
      </c>
      <c r="I306" s="112">
        <v>-35781156.409999996</v>
      </c>
      <c r="J306" s="112">
        <v>12315624.42</v>
      </c>
      <c r="K306" s="112">
        <v>-98949898.140000001</v>
      </c>
      <c r="L306" s="112">
        <v>1.66</v>
      </c>
      <c r="M306" s="112">
        <v>-5.66</v>
      </c>
      <c r="N306" s="112">
        <f t="shared" si="122"/>
        <v>132</v>
      </c>
      <c r="O306" s="112">
        <f t="shared" si="123"/>
        <v>80</v>
      </c>
      <c r="P306" s="112">
        <f t="shared" si="124"/>
        <v>148</v>
      </c>
      <c r="Q306" s="112">
        <f t="shared" si="125"/>
        <v>139</v>
      </c>
      <c r="R306" s="112">
        <f t="shared" si="126"/>
        <v>30</v>
      </c>
      <c r="S306" s="112" cm="1">
        <f t="array" ref="S306">_xlfn.QUARTILE.EXC(IF($D$5:$D$906=$D306,$L$5:$L$906),1)</f>
        <v>-2.1850000000000001</v>
      </c>
      <c r="T306" s="112" cm="1">
        <f t="array" ref="T306">_xlfn.QUARTILE.EXC(IF($D$5:$D$906=$D306,$L$5:$L$906),3)</f>
        <v>5.5750000000000002</v>
      </c>
      <c r="U306" s="112">
        <f t="shared" si="106"/>
        <v>7.76</v>
      </c>
      <c r="V306" s="112">
        <f t="shared" si="107"/>
        <v>-13.825000000000001</v>
      </c>
      <c r="W306" s="112">
        <f t="shared" si="108"/>
        <v>17.215</v>
      </c>
      <c r="X306" s="112" t="b">
        <f t="shared" si="109"/>
        <v>0</v>
      </c>
      <c r="Y306" s="112" cm="1">
        <f t="array" ref="Y306">_xlfn.QUARTILE.EXC(IF($D$5:$D$906=$D306,$M$5:$M$906),1)</f>
        <v>-5.58</v>
      </c>
      <c r="Z306" s="112" cm="1">
        <f t="array" ref="Z306">_xlfn.QUARTILE.EXC(IF($D$5:$D$906=$D306,$M$5:$M$906),3)</f>
        <v>0.90500000000000003</v>
      </c>
      <c r="AA306" s="112">
        <f t="shared" si="110"/>
        <v>6.4850000000000003</v>
      </c>
      <c r="AB306" s="112">
        <f t="shared" si="111"/>
        <v>-15.307500000000001</v>
      </c>
      <c r="AC306" s="112">
        <f t="shared" si="112"/>
        <v>10.6325</v>
      </c>
      <c r="AD306" s="112" t="b">
        <f t="shared" si="113"/>
        <v>0</v>
      </c>
      <c r="AE306" s="101">
        <f t="shared" si="104"/>
        <v>1</v>
      </c>
      <c r="AF306" s="101">
        <f t="shared" si="105"/>
        <v>0</v>
      </c>
      <c r="AG306" s="406" cm="1">
        <f t="array" ref="AG306">_xlfn.QUARTILE.EXC(IF($AT$5:$AT$906=$AT306,$L$5:$L$906),1)</f>
        <v>-2.1850000000000001</v>
      </c>
      <c r="AH306" s="406" cm="1">
        <f t="array" ref="AH306">_xlfn.QUARTILE.EXC(IF($AT$5:$AT$906=$AT306,$L$5:$L$906),3)</f>
        <v>5.5750000000000002</v>
      </c>
      <c r="AI306" s="406">
        <f t="shared" si="114"/>
        <v>7.76</v>
      </c>
      <c r="AJ306" s="406">
        <f t="shared" si="115"/>
        <v>-13.825000000000001</v>
      </c>
      <c r="AK306" s="406">
        <f t="shared" si="116"/>
        <v>17.215</v>
      </c>
      <c r="AL306" s="406" t="b">
        <f t="shared" si="117"/>
        <v>0</v>
      </c>
      <c r="AM306" s="406" cm="1">
        <f t="array" ref="AM306">_xlfn.QUARTILE.EXC(IF($AT$5:$AT$906=$AT306,$M$5:$M$906),1)</f>
        <v>-5.58</v>
      </c>
      <c r="AN306" s="406" cm="1">
        <f t="array" ref="AN306">_xlfn.QUARTILE.EXC(IF($AT$5:$AT$906=$AT306,$M$5:$M$906),3)</f>
        <v>0.90500000000000003</v>
      </c>
      <c r="AO306" s="406">
        <f t="shared" si="118"/>
        <v>6.4850000000000003</v>
      </c>
      <c r="AP306" s="406">
        <f t="shared" si="119"/>
        <v>-15.307500000000001</v>
      </c>
      <c r="AQ306" s="406">
        <f t="shared" si="120"/>
        <v>10.6325</v>
      </c>
      <c r="AR306" s="406" t="b">
        <f t="shared" si="121"/>
        <v>0</v>
      </c>
      <c r="AS306" s="404" t="str">
        <f>INDEX('Org2567'!$BM:$BM,MATCH(Raw_DATA!A306,'Org2567'!$D:$D,0))</f>
        <v>รพท.S B&lt;=400</v>
      </c>
      <c r="AT306" s="404">
        <f>INDEX('Org2567'!$BL:$BL,MATCH(Raw_DATA!A306,'Org2567'!$D:$D,0))</f>
        <v>16</v>
      </c>
      <c r="AU306" s="113"/>
      <c r="AV306" s="101">
        <v>131.85</v>
      </c>
      <c r="AW306" s="101">
        <v>79.95</v>
      </c>
      <c r="AX306" s="101">
        <v>148.49</v>
      </c>
      <c r="AY306" s="101">
        <v>139.41</v>
      </c>
      <c r="AZ306" s="101">
        <v>29.59</v>
      </c>
    </row>
    <row r="307" spans="1:52" x14ac:dyDescent="0.7">
      <c r="A307" s="101" t="s">
        <v>319</v>
      </c>
      <c r="B307" s="101" t="s">
        <v>1936</v>
      </c>
      <c r="C307" s="111" t="str">
        <f>IF(A307="","",INDEX(ID!P:P,MATCH(Raw_DATA!A307,ID!A:A,0)))</f>
        <v>รพช.F2 P30,000-60,000</v>
      </c>
      <c r="D307" s="101">
        <f>IF(A307="","",INDEX(ID!M:M,MATCH(Raw_DATA!A307,ID!A:A,0)))</f>
        <v>6</v>
      </c>
      <c r="E307" s="112">
        <v>3.02</v>
      </c>
      <c r="F307" s="112">
        <v>2.88</v>
      </c>
      <c r="G307" s="112">
        <v>2.48</v>
      </c>
      <c r="H307" s="112">
        <v>50433129.600000001</v>
      </c>
      <c r="I307" s="112">
        <v>-12341037.18</v>
      </c>
      <c r="J307" s="112">
        <v>-7552992.9000000004</v>
      </c>
      <c r="K307" s="112">
        <v>37085782.68</v>
      </c>
      <c r="L307" s="112">
        <v>-7.61</v>
      </c>
      <c r="M307" s="112">
        <v>-9.4600000000000009</v>
      </c>
      <c r="N307" s="112">
        <f t="shared" si="122"/>
        <v>137</v>
      </c>
      <c r="O307" s="112">
        <f t="shared" si="123"/>
        <v>83</v>
      </c>
      <c r="P307" s="112">
        <f t="shared" si="124"/>
        <v>52</v>
      </c>
      <c r="Q307" s="112">
        <f t="shared" si="125"/>
        <v>145</v>
      </c>
      <c r="R307" s="112">
        <f t="shared" si="126"/>
        <v>87</v>
      </c>
      <c r="S307" s="112" cm="1">
        <f t="array" ref="S307">_xlfn.QUARTILE.EXC(IF($D$5:$D$906=$D307,$L$5:$L$906),1)</f>
        <v>-10.317499999999999</v>
      </c>
      <c r="T307" s="112" cm="1">
        <f t="array" ref="T307">_xlfn.QUARTILE.EXC(IF($D$5:$D$906=$D307,$L$5:$L$906),3)</f>
        <v>1.0349999999999999</v>
      </c>
      <c r="U307" s="112">
        <f t="shared" si="106"/>
        <v>11.352499999999999</v>
      </c>
      <c r="V307" s="112">
        <f t="shared" si="107"/>
        <v>-27.346249999999998</v>
      </c>
      <c r="W307" s="112">
        <f t="shared" si="108"/>
        <v>18.063749999999999</v>
      </c>
      <c r="X307" s="112" t="b">
        <f t="shared" si="109"/>
        <v>0</v>
      </c>
      <c r="Y307" s="112" cm="1">
        <f t="array" ref="Y307">_xlfn.QUARTILE.EXC(IF($D$5:$D$906=$D307,$M$5:$M$906),1)</f>
        <v>-15.98</v>
      </c>
      <c r="Z307" s="112" cm="1">
        <f t="array" ref="Z307">_xlfn.QUARTILE.EXC(IF($D$5:$D$906=$D307,$M$5:$M$906),3)</f>
        <v>-2.4</v>
      </c>
      <c r="AA307" s="112">
        <f t="shared" si="110"/>
        <v>13.58</v>
      </c>
      <c r="AB307" s="112">
        <f t="shared" si="111"/>
        <v>-36.35</v>
      </c>
      <c r="AC307" s="112">
        <f t="shared" si="112"/>
        <v>17.970000000000002</v>
      </c>
      <c r="AD307" s="112" t="b">
        <f t="shared" si="113"/>
        <v>0</v>
      </c>
      <c r="AE307" s="101">
        <f t="shared" si="104"/>
        <v>1</v>
      </c>
      <c r="AF307" s="101">
        <f t="shared" si="105"/>
        <v>1</v>
      </c>
      <c r="AG307" s="406" cm="1">
        <f t="array" ref="AG307">_xlfn.QUARTILE.EXC(IF($AT$5:$AT$906=$AT307,$L$5:$L$906),1)</f>
        <v>-9.3850000000000016</v>
      </c>
      <c r="AH307" s="406" cm="1">
        <f t="array" ref="AH307">_xlfn.QUARTILE.EXC(IF($AT$5:$AT$906=$AT307,$L$5:$L$906),3)</f>
        <v>1.2250000000000001</v>
      </c>
      <c r="AI307" s="406">
        <f t="shared" si="114"/>
        <v>10.610000000000001</v>
      </c>
      <c r="AJ307" s="406">
        <f t="shared" si="115"/>
        <v>-25.300000000000004</v>
      </c>
      <c r="AK307" s="406">
        <f t="shared" si="116"/>
        <v>17.140000000000004</v>
      </c>
      <c r="AL307" s="406" t="b">
        <f t="shared" si="117"/>
        <v>0</v>
      </c>
      <c r="AM307" s="406" cm="1">
        <f t="array" ref="AM307">_xlfn.QUARTILE.EXC(IF($AT$5:$AT$906=$AT307,$M$5:$M$906),1)</f>
        <v>-15.515000000000001</v>
      </c>
      <c r="AN307" s="406" cm="1">
        <f t="array" ref="AN307">_xlfn.QUARTILE.EXC(IF($AT$5:$AT$906=$AT307,$M$5:$M$906),3)</f>
        <v>-2.2599999999999998</v>
      </c>
      <c r="AO307" s="406">
        <f t="shared" si="118"/>
        <v>13.255000000000001</v>
      </c>
      <c r="AP307" s="406">
        <f t="shared" si="119"/>
        <v>-35.397500000000001</v>
      </c>
      <c r="AQ307" s="406">
        <f t="shared" si="120"/>
        <v>17.622500000000002</v>
      </c>
      <c r="AR307" s="406" t="b">
        <f t="shared" si="121"/>
        <v>0</v>
      </c>
      <c r="AS307" s="404" t="str">
        <f>INDEX('Org2567'!$BM:$BM,MATCH(Raw_DATA!A307,'Org2567'!$D:$D,0))</f>
        <v>รพช.F2 P30,000-60,000</v>
      </c>
      <c r="AT307" s="404">
        <f>INDEX('Org2567'!$BL:$BL,MATCH(Raw_DATA!A307,'Org2567'!$D:$D,0))</f>
        <v>6</v>
      </c>
      <c r="AU307" s="113"/>
      <c r="AV307" s="101">
        <v>137.47999999999999</v>
      </c>
      <c r="AW307" s="101">
        <v>82.72</v>
      </c>
      <c r="AX307" s="101">
        <v>51.77</v>
      </c>
      <c r="AY307" s="101">
        <v>144.80000000000001</v>
      </c>
      <c r="AZ307" s="101">
        <v>87.11</v>
      </c>
    </row>
    <row r="308" spans="1:52" x14ac:dyDescent="0.7">
      <c r="A308" s="101" t="s">
        <v>320</v>
      </c>
      <c r="B308" s="101" t="s">
        <v>1939</v>
      </c>
      <c r="C308" s="111" t="str">
        <f>IF(A308="","",INDEX(ID!P:P,MATCH(Raw_DATA!A308,ID!A:A,0)))</f>
        <v>รพช.F2 P30,000-60,000</v>
      </c>
      <c r="D308" s="101">
        <f>IF(A308="","",INDEX(ID!M:M,MATCH(Raw_DATA!A308,ID!A:A,0)))</f>
        <v>6</v>
      </c>
      <c r="E308" s="112">
        <v>4.32</v>
      </c>
      <c r="F308" s="112">
        <v>3.95</v>
      </c>
      <c r="G308" s="112">
        <v>2.75</v>
      </c>
      <c r="H308" s="112">
        <v>42219936.189999998</v>
      </c>
      <c r="I308" s="112">
        <v>-12629411.91</v>
      </c>
      <c r="J308" s="112">
        <v>-8644804.2100000009</v>
      </c>
      <c r="K308" s="112">
        <v>22307027.25</v>
      </c>
      <c r="L308" s="112">
        <v>-6.18</v>
      </c>
      <c r="M308" s="112">
        <v>-11.06</v>
      </c>
      <c r="N308" s="112">
        <f t="shared" si="122"/>
        <v>69</v>
      </c>
      <c r="O308" s="112">
        <f t="shared" si="123"/>
        <v>69</v>
      </c>
      <c r="P308" s="112">
        <f t="shared" si="124"/>
        <v>51</v>
      </c>
      <c r="Q308" s="112">
        <f t="shared" si="125"/>
        <v>154</v>
      </c>
      <c r="R308" s="112">
        <f t="shared" si="126"/>
        <v>68</v>
      </c>
      <c r="S308" s="112" cm="1">
        <f t="array" ref="S308">_xlfn.QUARTILE.EXC(IF($D$5:$D$906=$D308,$L$5:$L$906),1)</f>
        <v>-10.317499999999999</v>
      </c>
      <c r="T308" s="112" cm="1">
        <f t="array" ref="T308">_xlfn.QUARTILE.EXC(IF($D$5:$D$906=$D308,$L$5:$L$906),3)</f>
        <v>1.0349999999999999</v>
      </c>
      <c r="U308" s="112">
        <f t="shared" si="106"/>
        <v>11.352499999999999</v>
      </c>
      <c r="V308" s="112">
        <f t="shared" si="107"/>
        <v>-27.346249999999998</v>
      </c>
      <c r="W308" s="112">
        <f t="shared" si="108"/>
        <v>18.063749999999999</v>
      </c>
      <c r="X308" s="112" t="b">
        <f t="shared" si="109"/>
        <v>0</v>
      </c>
      <c r="Y308" s="112" cm="1">
        <f t="array" ref="Y308">_xlfn.QUARTILE.EXC(IF($D$5:$D$906=$D308,$M$5:$M$906),1)</f>
        <v>-15.98</v>
      </c>
      <c r="Z308" s="112" cm="1">
        <f t="array" ref="Z308">_xlfn.QUARTILE.EXC(IF($D$5:$D$906=$D308,$M$5:$M$906),3)</f>
        <v>-2.4</v>
      </c>
      <c r="AA308" s="112">
        <f t="shared" si="110"/>
        <v>13.58</v>
      </c>
      <c r="AB308" s="112">
        <f t="shared" si="111"/>
        <v>-36.35</v>
      </c>
      <c r="AC308" s="112">
        <f t="shared" si="112"/>
        <v>17.970000000000002</v>
      </c>
      <c r="AD308" s="112" t="b">
        <f t="shared" si="113"/>
        <v>0</v>
      </c>
      <c r="AE308" s="101">
        <f t="shared" si="104"/>
        <v>1</v>
      </c>
      <c r="AF308" s="101">
        <f t="shared" si="105"/>
        <v>1</v>
      </c>
      <c r="AG308" s="406" cm="1">
        <f t="array" ref="AG308">_xlfn.QUARTILE.EXC(IF($AT$5:$AT$906=$AT308,$L$5:$L$906),1)</f>
        <v>-9.3850000000000016</v>
      </c>
      <c r="AH308" s="406" cm="1">
        <f t="array" ref="AH308">_xlfn.QUARTILE.EXC(IF($AT$5:$AT$906=$AT308,$L$5:$L$906),3)</f>
        <v>1.2250000000000001</v>
      </c>
      <c r="AI308" s="406">
        <f t="shared" si="114"/>
        <v>10.610000000000001</v>
      </c>
      <c r="AJ308" s="406">
        <f t="shared" si="115"/>
        <v>-25.300000000000004</v>
      </c>
      <c r="AK308" s="406">
        <f t="shared" si="116"/>
        <v>17.140000000000004</v>
      </c>
      <c r="AL308" s="406" t="b">
        <f t="shared" si="117"/>
        <v>0</v>
      </c>
      <c r="AM308" s="406" cm="1">
        <f t="array" ref="AM308">_xlfn.QUARTILE.EXC(IF($AT$5:$AT$906=$AT308,$M$5:$M$906),1)</f>
        <v>-15.515000000000001</v>
      </c>
      <c r="AN308" s="406" cm="1">
        <f t="array" ref="AN308">_xlfn.QUARTILE.EXC(IF($AT$5:$AT$906=$AT308,$M$5:$M$906),3)</f>
        <v>-2.2599999999999998</v>
      </c>
      <c r="AO308" s="406">
        <f t="shared" si="118"/>
        <v>13.255000000000001</v>
      </c>
      <c r="AP308" s="406">
        <f t="shared" si="119"/>
        <v>-35.397500000000001</v>
      </c>
      <c r="AQ308" s="406">
        <f t="shared" si="120"/>
        <v>17.622500000000002</v>
      </c>
      <c r="AR308" s="406" t="b">
        <f t="shared" si="121"/>
        <v>0</v>
      </c>
      <c r="AS308" s="404" t="str">
        <f>INDEX('Org2567'!$BM:$BM,MATCH(Raw_DATA!A308,'Org2567'!$D:$D,0))</f>
        <v>รพช.F2 P30,000-60,000</v>
      </c>
      <c r="AT308" s="404">
        <f>INDEX('Org2567'!$BL:$BL,MATCH(Raw_DATA!A308,'Org2567'!$D:$D,0))</f>
        <v>6</v>
      </c>
      <c r="AU308" s="113"/>
      <c r="AV308" s="101">
        <v>68.58</v>
      </c>
      <c r="AW308" s="101">
        <v>69.349999999999994</v>
      </c>
      <c r="AX308" s="101">
        <v>51.28</v>
      </c>
      <c r="AY308" s="101">
        <v>154.07</v>
      </c>
      <c r="AZ308" s="101">
        <v>68.08</v>
      </c>
    </row>
    <row r="309" spans="1:52" x14ac:dyDescent="0.7">
      <c r="A309" s="101" t="s">
        <v>321</v>
      </c>
      <c r="B309" s="101" t="s">
        <v>3868</v>
      </c>
      <c r="C309" s="111" t="str">
        <f>IF(A309="","",INDEX(ID!P:P,MATCH(Raw_DATA!A309,ID!A:A,0)))</f>
        <v>รพท.M1 B&gt;200</v>
      </c>
      <c r="D309" s="101">
        <f>IF(A309="","",INDEX(ID!M:M,MATCH(Raw_DATA!A309,ID!A:A,0)))</f>
        <v>15</v>
      </c>
      <c r="E309" s="112">
        <v>2.82</v>
      </c>
      <c r="F309" s="112">
        <v>2.58</v>
      </c>
      <c r="G309" s="112">
        <v>1.25</v>
      </c>
      <c r="H309" s="112">
        <v>115018228.83</v>
      </c>
      <c r="I309" s="112">
        <v>-32801608.940000001</v>
      </c>
      <c r="J309" s="112">
        <v>11682825.07</v>
      </c>
      <c r="K309" s="112">
        <v>15582888.84</v>
      </c>
      <c r="L309" s="112">
        <v>3</v>
      </c>
      <c r="M309" s="112">
        <v>-4.8899999999999997</v>
      </c>
      <c r="N309" s="112">
        <f t="shared" si="122"/>
        <v>76</v>
      </c>
      <c r="O309" s="112">
        <f t="shared" si="123"/>
        <v>97</v>
      </c>
      <c r="P309" s="112">
        <f t="shared" si="124"/>
        <v>87</v>
      </c>
      <c r="Q309" s="112">
        <f t="shared" si="125"/>
        <v>211</v>
      </c>
      <c r="R309" s="112">
        <f t="shared" si="126"/>
        <v>51</v>
      </c>
      <c r="S309" s="112" cm="1">
        <f t="array" ref="S309">_xlfn.QUARTILE.EXC(IF($D$5:$D$906=$D309,$L$5:$L$906),1)</f>
        <v>-2.59</v>
      </c>
      <c r="T309" s="112" cm="1">
        <f t="array" ref="T309">_xlfn.QUARTILE.EXC(IF($D$5:$D$906=$D309,$L$5:$L$906),3)</f>
        <v>8.86</v>
      </c>
      <c r="U309" s="112">
        <f t="shared" si="106"/>
        <v>11.45</v>
      </c>
      <c r="V309" s="112">
        <f t="shared" si="107"/>
        <v>-19.764999999999997</v>
      </c>
      <c r="W309" s="112">
        <f t="shared" si="108"/>
        <v>26.034999999999997</v>
      </c>
      <c r="X309" s="112" t="b">
        <f t="shared" si="109"/>
        <v>0</v>
      </c>
      <c r="Y309" s="112" cm="1">
        <f t="array" ref="Y309">_xlfn.QUARTILE.EXC(IF($D$5:$D$906=$D309,$M$5:$M$906),1)</f>
        <v>-5.74</v>
      </c>
      <c r="Z309" s="112" cm="1">
        <f t="array" ref="Z309">_xlfn.QUARTILE.EXC(IF($D$5:$D$906=$D309,$M$5:$M$906),3)</f>
        <v>4.915</v>
      </c>
      <c r="AA309" s="112">
        <f t="shared" si="110"/>
        <v>10.655000000000001</v>
      </c>
      <c r="AB309" s="112">
        <f t="shared" si="111"/>
        <v>-21.722500000000004</v>
      </c>
      <c r="AC309" s="112">
        <f t="shared" si="112"/>
        <v>20.897500000000001</v>
      </c>
      <c r="AD309" s="112" t="b">
        <f t="shared" si="113"/>
        <v>0</v>
      </c>
      <c r="AE309" s="101">
        <f t="shared" si="104"/>
        <v>1</v>
      </c>
      <c r="AF309" s="101">
        <f t="shared" si="105"/>
        <v>0</v>
      </c>
      <c r="AG309" s="406" cm="1">
        <f t="array" ref="AG309">_xlfn.QUARTILE.EXC(IF($AT$5:$AT$906=$AT309,$L$5:$L$906),1)</f>
        <v>-2.95</v>
      </c>
      <c r="AH309" s="406" cm="1">
        <f t="array" ref="AH309">_xlfn.QUARTILE.EXC(IF($AT$5:$AT$906=$AT309,$L$5:$L$906),3)</f>
        <v>8.9700000000000006</v>
      </c>
      <c r="AI309" s="406">
        <f t="shared" si="114"/>
        <v>11.920000000000002</v>
      </c>
      <c r="AJ309" s="406">
        <f t="shared" si="115"/>
        <v>-20.830000000000002</v>
      </c>
      <c r="AK309" s="406">
        <f t="shared" si="116"/>
        <v>26.85</v>
      </c>
      <c r="AL309" s="406" t="b">
        <f t="shared" si="117"/>
        <v>0</v>
      </c>
      <c r="AM309" s="406" cm="1">
        <f t="array" ref="AM309">_xlfn.QUARTILE.EXC(IF($AT$5:$AT$906=$AT309,$M$5:$M$906),1)</f>
        <v>-8.0399999999999991</v>
      </c>
      <c r="AN309" s="406" cm="1">
        <f t="array" ref="AN309">_xlfn.QUARTILE.EXC(IF($AT$5:$AT$906=$AT309,$M$5:$M$906),3)</f>
        <v>1.83</v>
      </c>
      <c r="AO309" s="406">
        <f t="shared" si="118"/>
        <v>9.8699999999999992</v>
      </c>
      <c r="AP309" s="406">
        <f t="shared" si="119"/>
        <v>-22.844999999999999</v>
      </c>
      <c r="AQ309" s="406">
        <f t="shared" si="120"/>
        <v>16.634999999999998</v>
      </c>
      <c r="AR309" s="406" t="b">
        <f t="shared" si="121"/>
        <v>0</v>
      </c>
      <c r="AS309" s="404" t="str">
        <f>INDEX('Org2567'!$BM:$BM,MATCH(Raw_DATA!A309,'Org2567'!$D:$D,0))</f>
        <v>รพท.M1 B&lt;=200</v>
      </c>
      <c r="AT309" s="404">
        <f>INDEX('Org2567'!$BL:$BL,MATCH(Raw_DATA!A309,'Org2567'!$D:$D,0))</f>
        <v>14</v>
      </c>
      <c r="AU309" s="113"/>
      <c r="AV309" s="101">
        <v>75.92</v>
      </c>
      <c r="AW309" s="101">
        <v>96.97</v>
      </c>
      <c r="AX309" s="101">
        <v>86.67</v>
      </c>
      <c r="AY309" s="101">
        <v>211.2</v>
      </c>
      <c r="AZ309" s="101">
        <v>51.18</v>
      </c>
    </row>
    <row r="310" spans="1:52" x14ac:dyDescent="0.7">
      <c r="A310" s="101" t="s">
        <v>322</v>
      </c>
      <c r="B310" s="101" t="s">
        <v>1944</v>
      </c>
      <c r="C310" s="111" t="str">
        <f>IF(A310="","",INDEX(ID!P:P,MATCH(Raw_DATA!A310,ID!A:A,0)))</f>
        <v>รพช.F2 P&lt;=30,000</v>
      </c>
      <c r="D310" s="101">
        <f>IF(A310="","",INDEX(ID!M:M,MATCH(Raw_DATA!A310,ID!A:A,0)))</f>
        <v>5</v>
      </c>
      <c r="E310" s="112">
        <v>1.22</v>
      </c>
      <c r="F310" s="112">
        <v>1.1000000000000001</v>
      </c>
      <c r="G310" s="112">
        <v>0.88</v>
      </c>
      <c r="H310" s="112">
        <v>5238931.34</v>
      </c>
      <c r="I310" s="112">
        <v>-17662867.440000001</v>
      </c>
      <c r="J310" s="112">
        <v>-12416494.17</v>
      </c>
      <c r="K310" s="112">
        <v>-2707372.97</v>
      </c>
      <c r="L310" s="112">
        <v>-12.82</v>
      </c>
      <c r="M310" s="112">
        <v>-23.99</v>
      </c>
      <c r="N310" s="112">
        <f t="shared" si="122"/>
        <v>84</v>
      </c>
      <c r="O310" s="112">
        <f t="shared" si="123"/>
        <v>31</v>
      </c>
      <c r="P310" s="112">
        <f t="shared" si="124"/>
        <v>33</v>
      </c>
      <c r="Q310" s="112">
        <f t="shared" si="125"/>
        <v>201</v>
      </c>
      <c r="R310" s="112">
        <f t="shared" si="126"/>
        <v>35</v>
      </c>
      <c r="S310" s="112" cm="1">
        <f t="array" ref="S310">_xlfn.QUARTILE.EXC(IF($D$5:$D$906=$D310,$L$5:$L$906),1)</f>
        <v>-9.4075000000000006</v>
      </c>
      <c r="T310" s="112" cm="1">
        <f t="array" ref="T310">_xlfn.QUARTILE.EXC(IF($D$5:$D$906=$D310,$L$5:$L$906),3)</f>
        <v>1.645</v>
      </c>
      <c r="U310" s="112">
        <f t="shared" si="106"/>
        <v>11.0525</v>
      </c>
      <c r="V310" s="112">
        <f t="shared" si="107"/>
        <v>-25.986249999999998</v>
      </c>
      <c r="W310" s="112">
        <f t="shared" si="108"/>
        <v>18.223749999999999</v>
      </c>
      <c r="X310" s="112" t="b">
        <f t="shared" si="109"/>
        <v>0</v>
      </c>
      <c r="Y310" s="112" cm="1">
        <f t="array" ref="Y310">_xlfn.QUARTILE.EXC(IF($D$5:$D$906=$D310,$M$5:$M$906),1)</f>
        <v>-18.744999999999997</v>
      </c>
      <c r="Z310" s="112" cm="1">
        <f t="array" ref="Z310">_xlfn.QUARTILE.EXC(IF($D$5:$D$906=$D310,$M$5:$M$906),3)</f>
        <v>-2.7</v>
      </c>
      <c r="AA310" s="112">
        <f t="shared" si="110"/>
        <v>16.044999999999998</v>
      </c>
      <c r="AB310" s="112">
        <f t="shared" si="111"/>
        <v>-42.812499999999993</v>
      </c>
      <c r="AC310" s="112">
        <f t="shared" si="112"/>
        <v>21.367499999999996</v>
      </c>
      <c r="AD310" s="112" t="b">
        <f t="shared" si="113"/>
        <v>0</v>
      </c>
      <c r="AE310" s="101">
        <f t="shared" si="104"/>
        <v>1</v>
      </c>
      <c r="AF310" s="101">
        <f t="shared" si="105"/>
        <v>1</v>
      </c>
      <c r="AG310" s="406" cm="1">
        <f t="array" ref="AG310">_xlfn.QUARTILE.EXC(IF($AT$5:$AT$906=$AT310,$L$5:$L$906),1)</f>
        <v>-9.4075000000000006</v>
      </c>
      <c r="AH310" s="406" cm="1">
        <f t="array" ref="AH310">_xlfn.QUARTILE.EXC(IF($AT$5:$AT$906=$AT310,$L$5:$L$906),3)</f>
        <v>1.645</v>
      </c>
      <c r="AI310" s="406">
        <f t="shared" si="114"/>
        <v>11.0525</v>
      </c>
      <c r="AJ310" s="406">
        <f t="shared" si="115"/>
        <v>-25.986249999999998</v>
      </c>
      <c r="AK310" s="406">
        <f t="shared" si="116"/>
        <v>18.223749999999999</v>
      </c>
      <c r="AL310" s="406" t="b">
        <f t="shared" si="117"/>
        <v>0</v>
      </c>
      <c r="AM310" s="406" cm="1">
        <f t="array" ref="AM310">_xlfn.QUARTILE.EXC(IF($AT$5:$AT$906=$AT310,$M$5:$M$906),1)</f>
        <v>-18.744999999999997</v>
      </c>
      <c r="AN310" s="406" cm="1">
        <f t="array" ref="AN310">_xlfn.QUARTILE.EXC(IF($AT$5:$AT$906=$AT310,$M$5:$M$906),3)</f>
        <v>-2.7</v>
      </c>
      <c r="AO310" s="406">
        <f t="shared" si="118"/>
        <v>16.044999999999998</v>
      </c>
      <c r="AP310" s="406">
        <f t="shared" si="119"/>
        <v>-42.812499999999993</v>
      </c>
      <c r="AQ310" s="406">
        <f t="shared" si="120"/>
        <v>21.367499999999996</v>
      </c>
      <c r="AR310" s="406" t="b">
        <f t="shared" si="121"/>
        <v>0</v>
      </c>
      <c r="AS310" s="404" t="str">
        <f>INDEX('Org2567'!$BM:$BM,MATCH(Raw_DATA!A310,'Org2567'!$D:$D,0))</f>
        <v>รพช.F2 P&lt;=30,000</v>
      </c>
      <c r="AT310" s="404">
        <f>INDEX('Org2567'!$BL:$BL,MATCH(Raw_DATA!A310,'Org2567'!$D:$D,0))</f>
        <v>5</v>
      </c>
      <c r="AU310" s="113"/>
      <c r="AV310" s="101">
        <v>84.07</v>
      </c>
      <c r="AW310" s="101">
        <v>31.1</v>
      </c>
      <c r="AX310" s="101">
        <v>33.1</v>
      </c>
      <c r="AY310" s="101">
        <v>201.11</v>
      </c>
      <c r="AZ310" s="101">
        <v>35.200000000000003</v>
      </c>
    </row>
    <row r="311" spans="1:52" x14ac:dyDescent="0.7">
      <c r="A311" s="101" t="s">
        <v>323</v>
      </c>
      <c r="B311" s="101" t="s">
        <v>1947</v>
      </c>
      <c r="C311" s="111" t="str">
        <f>IF(A311="","",INDEX(ID!P:P,MATCH(Raw_DATA!A311,ID!A:A,0)))</f>
        <v>รพช.F1 P&lt;=50,000</v>
      </c>
      <c r="D311" s="101">
        <f>IF(A311="","",INDEX(ID!M:M,MATCH(Raw_DATA!A311,ID!A:A,0)))</f>
        <v>9</v>
      </c>
      <c r="E311" s="112">
        <v>4.9800000000000004</v>
      </c>
      <c r="F311" s="112">
        <v>4.76</v>
      </c>
      <c r="G311" s="112">
        <v>3.97</v>
      </c>
      <c r="H311" s="112">
        <v>114708825.14</v>
      </c>
      <c r="I311" s="112">
        <v>-21508438.77</v>
      </c>
      <c r="J311" s="112">
        <v>-9653783.5099999998</v>
      </c>
      <c r="K311" s="112">
        <v>85668453.859999999</v>
      </c>
      <c r="L311" s="112">
        <v>-6.14</v>
      </c>
      <c r="M311" s="112">
        <v>-9.41</v>
      </c>
      <c r="N311" s="112">
        <f t="shared" si="122"/>
        <v>81</v>
      </c>
      <c r="O311" s="112">
        <f t="shared" si="123"/>
        <v>117</v>
      </c>
      <c r="P311" s="112">
        <f t="shared" si="124"/>
        <v>64</v>
      </c>
      <c r="Q311" s="112">
        <f t="shared" si="125"/>
        <v>273</v>
      </c>
      <c r="R311" s="112">
        <f t="shared" si="126"/>
        <v>72</v>
      </c>
      <c r="S311" s="112" cm="1">
        <f t="array" ref="S311">_xlfn.QUARTILE.EXC(IF($D$5:$D$906=$D311,$L$5:$L$906),1)</f>
        <v>-8.26</v>
      </c>
      <c r="T311" s="112" cm="1">
        <f t="array" ref="T311">_xlfn.QUARTILE.EXC(IF($D$5:$D$906=$D311,$L$5:$L$906),3)</f>
        <v>3.2450000000000001</v>
      </c>
      <c r="U311" s="112">
        <f t="shared" si="106"/>
        <v>11.504999999999999</v>
      </c>
      <c r="V311" s="112">
        <f t="shared" si="107"/>
        <v>-25.517499999999998</v>
      </c>
      <c r="W311" s="112">
        <f t="shared" si="108"/>
        <v>20.502500000000001</v>
      </c>
      <c r="X311" s="112" t="b">
        <f t="shared" si="109"/>
        <v>0</v>
      </c>
      <c r="Y311" s="112" cm="1">
        <f t="array" ref="Y311">_xlfn.QUARTILE.EXC(IF($D$5:$D$906=$D311,$M$5:$M$906),1)</f>
        <v>-12.452500000000001</v>
      </c>
      <c r="Z311" s="112" cm="1">
        <f t="array" ref="Z311">_xlfn.QUARTILE.EXC(IF($D$5:$D$906=$D311,$M$5:$M$906),3)</f>
        <v>0.39</v>
      </c>
      <c r="AA311" s="112">
        <f t="shared" si="110"/>
        <v>12.842500000000001</v>
      </c>
      <c r="AB311" s="112">
        <f t="shared" si="111"/>
        <v>-31.716250000000002</v>
      </c>
      <c r="AC311" s="112">
        <f t="shared" si="112"/>
        <v>19.653750000000002</v>
      </c>
      <c r="AD311" s="112" t="b">
        <f t="shared" si="113"/>
        <v>0</v>
      </c>
      <c r="AE311" s="101">
        <f t="shared" si="104"/>
        <v>1</v>
      </c>
      <c r="AF311" s="101">
        <f t="shared" si="105"/>
        <v>1</v>
      </c>
      <c r="AG311" s="406" cm="1">
        <f t="array" ref="AG311">_xlfn.QUARTILE.EXC(IF($AT$5:$AT$906=$AT311,$L$5:$L$906),1)</f>
        <v>-8.26</v>
      </c>
      <c r="AH311" s="406" cm="1">
        <f t="array" ref="AH311">_xlfn.QUARTILE.EXC(IF($AT$5:$AT$906=$AT311,$L$5:$L$906),3)</f>
        <v>3.2450000000000001</v>
      </c>
      <c r="AI311" s="406">
        <f t="shared" si="114"/>
        <v>11.504999999999999</v>
      </c>
      <c r="AJ311" s="406">
        <f t="shared" si="115"/>
        <v>-25.517499999999998</v>
      </c>
      <c r="AK311" s="406">
        <f t="shared" si="116"/>
        <v>20.502500000000001</v>
      </c>
      <c r="AL311" s="406" t="b">
        <f t="shared" si="117"/>
        <v>0</v>
      </c>
      <c r="AM311" s="406" cm="1">
        <f t="array" ref="AM311">_xlfn.QUARTILE.EXC(IF($AT$5:$AT$906=$AT311,$M$5:$M$906),1)</f>
        <v>-12.452500000000001</v>
      </c>
      <c r="AN311" s="406" cm="1">
        <f t="array" ref="AN311">_xlfn.QUARTILE.EXC(IF($AT$5:$AT$906=$AT311,$M$5:$M$906),3)</f>
        <v>0.39</v>
      </c>
      <c r="AO311" s="406">
        <f t="shared" si="118"/>
        <v>12.842500000000001</v>
      </c>
      <c r="AP311" s="406">
        <f t="shared" si="119"/>
        <v>-31.716250000000002</v>
      </c>
      <c r="AQ311" s="406">
        <f t="shared" si="120"/>
        <v>19.653750000000002</v>
      </c>
      <c r="AR311" s="406" t="b">
        <f t="shared" si="121"/>
        <v>0</v>
      </c>
      <c r="AS311" s="404" t="str">
        <f>INDEX('Org2567'!$BM:$BM,MATCH(Raw_DATA!A311,'Org2567'!$D:$D,0))</f>
        <v>รพช.F1 P&lt;=50,000</v>
      </c>
      <c r="AT311" s="404">
        <f>INDEX('Org2567'!$BL:$BL,MATCH(Raw_DATA!A311,'Org2567'!$D:$D,0))</f>
        <v>9</v>
      </c>
      <c r="AU311" s="113"/>
      <c r="AV311" s="101">
        <v>80.64</v>
      </c>
      <c r="AW311" s="101">
        <v>117.48</v>
      </c>
      <c r="AX311" s="101">
        <v>64.150000000000006</v>
      </c>
      <c r="AY311" s="101">
        <v>272.89999999999998</v>
      </c>
      <c r="AZ311" s="101">
        <v>72.180000000000007</v>
      </c>
    </row>
    <row r="312" spans="1:52" x14ac:dyDescent="0.7">
      <c r="A312" s="101" t="s">
        <v>324</v>
      </c>
      <c r="B312" s="101" t="s">
        <v>1950</v>
      </c>
      <c r="C312" s="111" t="str">
        <f>IF(A312="","",INDEX(ID!P:P,MATCH(Raw_DATA!A312,ID!A:A,0)))</f>
        <v>รพท.S B&gt;400</v>
      </c>
      <c r="D312" s="101">
        <f>IF(A312="","",INDEX(ID!M:M,MATCH(Raw_DATA!A312,ID!A:A,0)))</f>
        <v>17</v>
      </c>
      <c r="E312" s="112">
        <v>5.22</v>
      </c>
      <c r="F312" s="112">
        <v>4.6500000000000004</v>
      </c>
      <c r="G312" s="112">
        <v>3.15</v>
      </c>
      <c r="H312" s="112">
        <v>789948068.61000001</v>
      </c>
      <c r="I312" s="112">
        <v>-12115574.390000001</v>
      </c>
      <c r="J312" s="112">
        <v>87739661.569999993</v>
      </c>
      <c r="K312" s="112">
        <v>402405999.69</v>
      </c>
      <c r="L312" s="112">
        <v>7.03</v>
      </c>
      <c r="M312" s="112">
        <v>-0.68</v>
      </c>
      <c r="N312" s="112">
        <f t="shared" si="122"/>
        <v>64</v>
      </c>
      <c r="O312" s="112">
        <f t="shared" si="123"/>
        <v>18</v>
      </c>
      <c r="P312" s="112">
        <f t="shared" si="124"/>
        <v>69</v>
      </c>
      <c r="Q312" s="112">
        <f t="shared" si="125"/>
        <v>142</v>
      </c>
      <c r="R312" s="112">
        <f t="shared" si="126"/>
        <v>82</v>
      </c>
      <c r="S312" s="112" cm="1">
        <f t="array" ref="S312">_xlfn.QUARTILE.EXC(IF($D$5:$D$906=$D312,$L$5:$L$906),1)</f>
        <v>-0.03</v>
      </c>
      <c r="T312" s="112" cm="1">
        <f t="array" ref="T312">_xlfn.QUARTILE.EXC(IF($D$5:$D$906=$D312,$L$5:$L$906),3)</f>
        <v>9.4700000000000006</v>
      </c>
      <c r="U312" s="112">
        <f t="shared" si="106"/>
        <v>9.5</v>
      </c>
      <c r="V312" s="112">
        <f t="shared" si="107"/>
        <v>-14.28</v>
      </c>
      <c r="W312" s="112">
        <f t="shared" si="108"/>
        <v>23.72</v>
      </c>
      <c r="X312" s="112" t="b">
        <f t="shared" si="109"/>
        <v>0</v>
      </c>
      <c r="Y312" s="112" cm="1">
        <f t="array" ref="Y312">_xlfn.QUARTILE.EXC(IF($D$5:$D$906=$D312,$M$5:$M$906),1)</f>
        <v>-6.29</v>
      </c>
      <c r="Z312" s="112" cm="1">
        <f t="array" ref="Z312">_xlfn.QUARTILE.EXC(IF($D$5:$D$906=$D312,$M$5:$M$906),3)</f>
        <v>1.83</v>
      </c>
      <c r="AA312" s="112">
        <f t="shared" si="110"/>
        <v>8.120000000000001</v>
      </c>
      <c r="AB312" s="112">
        <f t="shared" si="111"/>
        <v>-18.470000000000002</v>
      </c>
      <c r="AC312" s="112">
        <f t="shared" si="112"/>
        <v>14.010000000000002</v>
      </c>
      <c r="AD312" s="112" t="b">
        <f t="shared" si="113"/>
        <v>0</v>
      </c>
      <c r="AE312" s="101">
        <f t="shared" si="104"/>
        <v>1</v>
      </c>
      <c r="AF312" s="101">
        <f t="shared" si="105"/>
        <v>0</v>
      </c>
      <c r="AG312" s="406" cm="1">
        <f t="array" ref="AG312">_xlfn.QUARTILE.EXC(IF($AT$5:$AT$906=$AT312,$L$5:$L$906),1)</f>
        <v>-0.03</v>
      </c>
      <c r="AH312" s="406" cm="1">
        <f t="array" ref="AH312">_xlfn.QUARTILE.EXC(IF($AT$5:$AT$906=$AT312,$L$5:$L$906),3)</f>
        <v>9.4700000000000006</v>
      </c>
      <c r="AI312" s="406">
        <f t="shared" si="114"/>
        <v>9.5</v>
      </c>
      <c r="AJ312" s="406">
        <f t="shared" si="115"/>
        <v>-14.28</v>
      </c>
      <c r="AK312" s="406">
        <f t="shared" si="116"/>
        <v>23.72</v>
      </c>
      <c r="AL312" s="406" t="b">
        <f t="shared" si="117"/>
        <v>0</v>
      </c>
      <c r="AM312" s="406" cm="1">
        <f t="array" ref="AM312">_xlfn.QUARTILE.EXC(IF($AT$5:$AT$906=$AT312,$M$5:$M$906),1)</f>
        <v>-6.29</v>
      </c>
      <c r="AN312" s="406" cm="1">
        <f t="array" ref="AN312">_xlfn.QUARTILE.EXC(IF($AT$5:$AT$906=$AT312,$M$5:$M$906),3)</f>
        <v>1.83</v>
      </c>
      <c r="AO312" s="406">
        <f t="shared" si="118"/>
        <v>8.120000000000001</v>
      </c>
      <c r="AP312" s="406">
        <f t="shared" si="119"/>
        <v>-18.470000000000002</v>
      </c>
      <c r="AQ312" s="406">
        <f t="shared" si="120"/>
        <v>14.010000000000002</v>
      </c>
      <c r="AR312" s="406" t="b">
        <f t="shared" si="121"/>
        <v>0</v>
      </c>
      <c r="AS312" s="404" t="str">
        <f>INDEX('Org2567'!$BM:$BM,MATCH(Raw_DATA!A312,'Org2567'!$D:$D,0))</f>
        <v>รพท.S B&gt;400</v>
      </c>
      <c r="AT312" s="404">
        <f>INDEX('Org2567'!$BL:$BL,MATCH(Raw_DATA!A312,'Org2567'!$D:$D,0))</f>
        <v>17</v>
      </c>
      <c r="AU312" s="113"/>
      <c r="AV312" s="101">
        <v>64.040000000000006</v>
      </c>
      <c r="AW312" s="101">
        <v>18.190000000000001</v>
      </c>
      <c r="AX312" s="101">
        <v>69.430000000000007</v>
      </c>
      <c r="AY312" s="101">
        <v>141.69</v>
      </c>
      <c r="AZ312" s="101">
        <v>82.16</v>
      </c>
    </row>
    <row r="313" spans="1:52" x14ac:dyDescent="0.7">
      <c r="A313" s="101" t="s">
        <v>325</v>
      </c>
      <c r="B313" s="101" t="s">
        <v>1953</v>
      </c>
      <c r="C313" s="111" t="str">
        <f>IF(A313="","",INDEX(ID!P:P,MATCH(Raw_DATA!A313,ID!A:A,0)))</f>
        <v>รพช.F1 P&lt;=50,000</v>
      </c>
      <c r="D313" s="101">
        <f>IF(A313="","",INDEX(ID!M:M,MATCH(Raw_DATA!A313,ID!A:A,0)))</f>
        <v>9</v>
      </c>
      <c r="E313" s="112">
        <v>17.920000000000002</v>
      </c>
      <c r="F313" s="112">
        <v>17.41</v>
      </c>
      <c r="G313" s="112">
        <v>15.99</v>
      </c>
      <c r="H313" s="112">
        <v>198372729.97</v>
      </c>
      <c r="I313" s="112">
        <v>-7106752.9900000002</v>
      </c>
      <c r="J313" s="112">
        <v>1623393.7</v>
      </c>
      <c r="K313" s="112">
        <v>175730798.97999999</v>
      </c>
      <c r="L313" s="112">
        <v>0.9</v>
      </c>
      <c r="M313" s="112">
        <v>-2.41</v>
      </c>
      <c r="N313" s="112">
        <f t="shared" si="122"/>
        <v>69</v>
      </c>
      <c r="O313" s="112">
        <f t="shared" si="123"/>
        <v>35</v>
      </c>
      <c r="P313" s="112">
        <f t="shared" si="124"/>
        <v>61</v>
      </c>
      <c r="Q313" s="112">
        <f t="shared" si="125"/>
        <v>334</v>
      </c>
      <c r="R313" s="112">
        <f t="shared" si="126"/>
        <v>47</v>
      </c>
      <c r="S313" s="112" cm="1">
        <f t="array" ref="S313">_xlfn.QUARTILE.EXC(IF($D$5:$D$906=$D313,$L$5:$L$906),1)</f>
        <v>-8.26</v>
      </c>
      <c r="T313" s="112" cm="1">
        <f t="array" ref="T313">_xlfn.QUARTILE.EXC(IF($D$5:$D$906=$D313,$L$5:$L$906),3)</f>
        <v>3.2450000000000001</v>
      </c>
      <c r="U313" s="112">
        <f t="shared" si="106"/>
        <v>11.504999999999999</v>
      </c>
      <c r="V313" s="112">
        <f t="shared" si="107"/>
        <v>-25.517499999999998</v>
      </c>
      <c r="W313" s="112">
        <f t="shared" si="108"/>
        <v>20.502500000000001</v>
      </c>
      <c r="X313" s="112" t="b">
        <f t="shared" si="109"/>
        <v>0</v>
      </c>
      <c r="Y313" s="112" cm="1">
        <f t="array" ref="Y313">_xlfn.QUARTILE.EXC(IF($D$5:$D$906=$D313,$M$5:$M$906),1)</f>
        <v>-12.452500000000001</v>
      </c>
      <c r="Z313" s="112" cm="1">
        <f t="array" ref="Z313">_xlfn.QUARTILE.EXC(IF($D$5:$D$906=$D313,$M$5:$M$906),3)</f>
        <v>0.39</v>
      </c>
      <c r="AA313" s="112">
        <f t="shared" si="110"/>
        <v>12.842500000000001</v>
      </c>
      <c r="AB313" s="112">
        <f t="shared" si="111"/>
        <v>-31.716250000000002</v>
      </c>
      <c r="AC313" s="112">
        <f t="shared" si="112"/>
        <v>19.653750000000002</v>
      </c>
      <c r="AD313" s="112" t="b">
        <f t="shared" si="113"/>
        <v>0</v>
      </c>
      <c r="AE313" s="101">
        <f t="shared" si="104"/>
        <v>1</v>
      </c>
      <c r="AF313" s="101">
        <f t="shared" si="105"/>
        <v>0</v>
      </c>
      <c r="AG313" s="406" cm="1">
        <f t="array" ref="AG313">_xlfn.QUARTILE.EXC(IF($AT$5:$AT$906=$AT313,$L$5:$L$906),1)</f>
        <v>-8.26</v>
      </c>
      <c r="AH313" s="406" cm="1">
        <f t="array" ref="AH313">_xlfn.QUARTILE.EXC(IF($AT$5:$AT$906=$AT313,$L$5:$L$906),3)</f>
        <v>3.2450000000000001</v>
      </c>
      <c r="AI313" s="406">
        <f t="shared" si="114"/>
        <v>11.504999999999999</v>
      </c>
      <c r="AJ313" s="406">
        <f t="shared" si="115"/>
        <v>-25.517499999999998</v>
      </c>
      <c r="AK313" s="406">
        <f t="shared" si="116"/>
        <v>20.502500000000001</v>
      </c>
      <c r="AL313" s="406" t="b">
        <f t="shared" si="117"/>
        <v>0</v>
      </c>
      <c r="AM313" s="406" cm="1">
        <f t="array" ref="AM313">_xlfn.QUARTILE.EXC(IF($AT$5:$AT$906=$AT313,$M$5:$M$906),1)</f>
        <v>-12.452500000000001</v>
      </c>
      <c r="AN313" s="406" cm="1">
        <f t="array" ref="AN313">_xlfn.QUARTILE.EXC(IF($AT$5:$AT$906=$AT313,$M$5:$M$906),3)</f>
        <v>0.39</v>
      </c>
      <c r="AO313" s="406">
        <f t="shared" si="118"/>
        <v>12.842500000000001</v>
      </c>
      <c r="AP313" s="406">
        <f t="shared" si="119"/>
        <v>-31.716250000000002</v>
      </c>
      <c r="AQ313" s="406">
        <f t="shared" si="120"/>
        <v>19.653750000000002</v>
      </c>
      <c r="AR313" s="406" t="b">
        <f t="shared" si="121"/>
        <v>0</v>
      </c>
      <c r="AS313" s="404" t="str">
        <f>INDEX('Org2567'!$BM:$BM,MATCH(Raw_DATA!A313,'Org2567'!$D:$D,0))</f>
        <v>รพช.F1 P&lt;=50,000</v>
      </c>
      <c r="AT313" s="404">
        <f>INDEX('Org2567'!$BL:$BL,MATCH(Raw_DATA!A313,'Org2567'!$D:$D,0))</f>
        <v>9</v>
      </c>
      <c r="AU313" s="113"/>
      <c r="AV313" s="101">
        <v>69.37</v>
      </c>
      <c r="AW313" s="101">
        <v>35.049999999999997</v>
      </c>
      <c r="AX313" s="101">
        <v>60.72</v>
      </c>
      <c r="AY313" s="101">
        <v>334.3</v>
      </c>
      <c r="AZ313" s="101">
        <v>47.04</v>
      </c>
    </row>
    <row r="314" spans="1:52" x14ac:dyDescent="0.7">
      <c r="A314" s="101" t="s">
        <v>326</v>
      </c>
      <c r="B314" s="101" t="s">
        <v>1907</v>
      </c>
      <c r="C314" s="111" t="str">
        <f>IF(A314="","",INDEX(ID!P:P,MATCH(Raw_DATA!A314,ID!A:A,0)))</f>
        <v>รพท.S B&gt;400</v>
      </c>
      <c r="D314" s="101">
        <f>IF(A314="","",INDEX(ID!M:M,MATCH(Raw_DATA!A314,ID!A:A,0)))</f>
        <v>17</v>
      </c>
      <c r="E314" s="112">
        <v>4.17</v>
      </c>
      <c r="F314" s="112">
        <v>4</v>
      </c>
      <c r="G314" s="112">
        <v>3.05</v>
      </c>
      <c r="H314" s="112">
        <v>700138281.38999999</v>
      </c>
      <c r="I314" s="112">
        <v>-61843710.810000002</v>
      </c>
      <c r="J314" s="112">
        <v>12959185.76</v>
      </c>
      <c r="K314" s="112">
        <v>454314916.47000003</v>
      </c>
      <c r="L314" s="112">
        <v>1.07</v>
      </c>
      <c r="M314" s="112">
        <v>-4.78</v>
      </c>
      <c r="N314" s="112">
        <f t="shared" si="122"/>
        <v>71</v>
      </c>
      <c r="O314" s="112">
        <f t="shared" si="123"/>
        <v>42</v>
      </c>
      <c r="P314" s="112">
        <f t="shared" si="124"/>
        <v>56</v>
      </c>
      <c r="Q314" s="112">
        <f t="shared" si="125"/>
        <v>309</v>
      </c>
      <c r="R314" s="112">
        <f t="shared" si="126"/>
        <v>31</v>
      </c>
      <c r="S314" s="112" cm="1">
        <f t="array" ref="S314">_xlfn.QUARTILE.EXC(IF($D$5:$D$906=$D314,$L$5:$L$906),1)</f>
        <v>-0.03</v>
      </c>
      <c r="T314" s="112" cm="1">
        <f t="array" ref="T314">_xlfn.QUARTILE.EXC(IF($D$5:$D$906=$D314,$L$5:$L$906),3)</f>
        <v>9.4700000000000006</v>
      </c>
      <c r="U314" s="112">
        <f t="shared" si="106"/>
        <v>9.5</v>
      </c>
      <c r="V314" s="112">
        <f t="shared" si="107"/>
        <v>-14.28</v>
      </c>
      <c r="W314" s="112">
        <f t="shared" si="108"/>
        <v>23.72</v>
      </c>
      <c r="X314" s="112" t="b">
        <f t="shared" si="109"/>
        <v>0</v>
      </c>
      <c r="Y314" s="112" cm="1">
        <f t="array" ref="Y314">_xlfn.QUARTILE.EXC(IF($D$5:$D$906=$D314,$M$5:$M$906),1)</f>
        <v>-6.29</v>
      </c>
      <c r="Z314" s="112" cm="1">
        <f t="array" ref="Z314">_xlfn.QUARTILE.EXC(IF($D$5:$D$906=$D314,$M$5:$M$906),3)</f>
        <v>1.83</v>
      </c>
      <c r="AA314" s="112">
        <f t="shared" si="110"/>
        <v>8.120000000000001</v>
      </c>
      <c r="AB314" s="112">
        <f t="shared" si="111"/>
        <v>-18.470000000000002</v>
      </c>
      <c r="AC314" s="112">
        <f t="shared" si="112"/>
        <v>14.010000000000002</v>
      </c>
      <c r="AD314" s="112" t="b">
        <f t="shared" si="113"/>
        <v>0</v>
      </c>
      <c r="AE314" s="101">
        <f t="shared" si="104"/>
        <v>1</v>
      </c>
      <c r="AF314" s="101">
        <f t="shared" si="105"/>
        <v>0</v>
      </c>
      <c r="AG314" s="406" cm="1">
        <f t="array" ref="AG314">_xlfn.QUARTILE.EXC(IF($AT$5:$AT$906=$AT314,$L$5:$L$906),1)</f>
        <v>-0.03</v>
      </c>
      <c r="AH314" s="406" cm="1">
        <f t="array" ref="AH314">_xlfn.QUARTILE.EXC(IF($AT$5:$AT$906=$AT314,$L$5:$L$906),3)</f>
        <v>9.4700000000000006</v>
      </c>
      <c r="AI314" s="406">
        <f t="shared" si="114"/>
        <v>9.5</v>
      </c>
      <c r="AJ314" s="406">
        <f t="shared" si="115"/>
        <v>-14.28</v>
      </c>
      <c r="AK314" s="406">
        <f t="shared" si="116"/>
        <v>23.72</v>
      </c>
      <c r="AL314" s="406" t="b">
        <f t="shared" si="117"/>
        <v>0</v>
      </c>
      <c r="AM314" s="406" cm="1">
        <f t="array" ref="AM314">_xlfn.QUARTILE.EXC(IF($AT$5:$AT$906=$AT314,$M$5:$M$906),1)</f>
        <v>-6.29</v>
      </c>
      <c r="AN314" s="406" cm="1">
        <f t="array" ref="AN314">_xlfn.QUARTILE.EXC(IF($AT$5:$AT$906=$AT314,$M$5:$M$906),3)</f>
        <v>1.83</v>
      </c>
      <c r="AO314" s="406">
        <f t="shared" si="118"/>
        <v>8.120000000000001</v>
      </c>
      <c r="AP314" s="406">
        <f t="shared" si="119"/>
        <v>-18.470000000000002</v>
      </c>
      <c r="AQ314" s="406">
        <f t="shared" si="120"/>
        <v>14.010000000000002</v>
      </c>
      <c r="AR314" s="406" t="b">
        <f t="shared" si="121"/>
        <v>0</v>
      </c>
      <c r="AS314" s="404" t="str">
        <f>INDEX('Org2567'!$BM:$BM,MATCH(Raw_DATA!A314,'Org2567'!$D:$D,0))</f>
        <v>รพท.S B&gt;400</v>
      </c>
      <c r="AT314" s="404">
        <f>INDEX('Org2567'!$BL:$BL,MATCH(Raw_DATA!A314,'Org2567'!$D:$D,0))</f>
        <v>17</v>
      </c>
      <c r="AU314" s="113"/>
      <c r="AV314" s="101">
        <v>71.42</v>
      </c>
      <c r="AW314" s="101">
        <v>41.87</v>
      </c>
      <c r="AX314" s="101">
        <v>56.27</v>
      </c>
      <c r="AY314" s="101">
        <v>308.70999999999998</v>
      </c>
      <c r="AZ314" s="101">
        <v>31.39</v>
      </c>
    </row>
    <row r="315" spans="1:52" x14ac:dyDescent="0.7">
      <c r="A315" s="101" t="s">
        <v>327</v>
      </c>
      <c r="B315" s="101" t="s">
        <v>1911</v>
      </c>
      <c r="C315" s="111" t="str">
        <f>IF(A315="","",INDEX(ID!P:P,MATCH(Raw_DATA!A315,ID!A:A,0)))</f>
        <v>รพช.F1 P&lt;=50,000</v>
      </c>
      <c r="D315" s="101">
        <f>IF(A315="","",INDEX(ID!M:M,MATCH(Raw_DATA!A315,ID!A:A,0)))</f>
        <v>9</v>
      </c>
      <c r="E315" s="112">
        <v>9.7899999999999991</v>
      </c>
      <c r="F315" s="112">
        <v>9.41</v>
      </c>
      <c r="G315" s="112">
        <v>8.4600000000000009</v>
      </c>
      <c r="H315" s="112">
        <v>100127455.33</v>
      </c>
      <c r="I315" s="112">
        <v>-32945000.41</v>
      </c>
      <c r="J315" s="112">
        <v>-29245871.030000001</v>
      </c>
      <c r="K315" s="112">
        <v>84851682.799999997</v>
      </c>
      <c r="L315" s="112">
        <v>-35.85</v>
      </c>
      <c r="M315" s="112">
        <v>-16.739999999999998</v>
      </c>
      <c r="N315" s="112">
        <f t="shared" si="122"/>
        <v>67</v>
      </c>
      <c r="O315" s="112">
        <f t="shared" si="123"/>
        <v>33</v>
      </c>
      <c r="P315" s="112">
        <f t="shared" si="124"/>
        <v>55</v>
      </c>
      <c r="Q315" s="112">
        <f t="shared" si="125"/>
        <v>233</v>
      </c>
      <c r="R315" s="112">
        <f t="shared" si="126"/>
        <v>63</v>
      </c>
      <c r="S315" s="112" cm="1">
        <f t="array" ref="S315">_xlfn.QUARTILE.EXC(IF($D$5:$D$906=$D315,$L$5:$L$906),1)</f>
        <v>-8.26</v>
      </c>
      <c r="T315" s="112" cm="1">
        <f t="array" ref="T315">_xlfn.QUARTILE.EXC(IF($D$5:$D$906=$D315,$L$5:$L$906),3)</f>
        <v>3.2450000000000001</v>
      </c>
      <c r="U315" s="112">
        <f t="shared" si="106"/>
        <v>11.504999999999999</v>
      </c>
      <c r="V315" s="112">
        <f t="shared" si="107"/>
        <v>-25.517499999999998</v>
      </c>
      <c r="W315" s="112">
        <f t="shared" si="108"/>
        <v>20.502500000000001</v>
      </c>
      <c r="X315" s="112" t="b">
        <f t="shared" si="109"/>
        <v>1</v>
      </c>
      <c r="Y315" s="112" cm="1">
        <f t="array" ref="Y315">_xlfn.QUARTILE.EXC(IF($D$5:$D$906=$D315,$M$5:$M$906),1)</f>
        <v>-12.452500000000001</v>
      </c>
      <c r="Z315" s="112" cm="1">
        <f t="array" ref="Z315">_xlfn.QUARTILE.EXC(IF($D$5:$D$906=$D315,$M$5:$M$906),3)</f>
        <v>0.39</v>
      </c>
      <c r="AA315" s="112">
        <f t="shared" si="110"/>
        <v>12.842500000000001</v>
      </c>
      <c r="AB315" s="112">
        <f t="shared" si="111"/>
        <v>-31.716250000000002</v>
      </c>
      <c r="AC315" s="112">
        <f t="shared" si="112"/>
        <v>19.653750000000002</v>
      </c>
      <c r="AD315" s="112" t="b">
        <f t="shared" si="113"/>
        <v>0</v>
      </c>
      <c r="AE315" s="101">
        <f t="shared" si="104"/>
        <v>1</v>
      </c>
      <c r="AF315" s="101">
        <f t="shared" si="105"/>
        <v>1</v>
      </c>
      <c r="AG315" s="406" cm="1">
        <f t="array" ref="AG315">_xlfn.QUARTILE.EXC(IF($AT$5:$AT$906=$AT315,$L$5:$L$906),1)</f>
        <v>-8.26</v>
      </c>
      <c r="AH315" s="406" cm="1">
        <f t="array" ref="AH315">_xlfn.QUARTILE.EXC(IF($AT$5:$AT$906=$AT315,$L$5:$L$906),3)</f>
        <v>3.2450000000000001</v>
      </c>
      <c r="AI315" s="406">
        <f t="shared" si="114"/>
        <v>11.504999999999999</v>
      </c>
      <c r="AJ315" s="406">
        <f t="shared" si="115"/>
        <v>-25.517499999999998</v>
      </c>
      <c r="AK315" s="406">
        <f t="shared" si="116"/>
        <v>20.502500000000001</v>
      </c>
      <c r="AL315" s="406" t="b">
        <f t="shared" si="117"/>
        <v>1</v>
      </c>
      <c r="AM315" s="406" cm="1">
        <f t="array" ref="AM315">_xlfn.QUARTILE.EXC(IF($AT$5:$AT$906=$AT315,$M$5:$M$906),1)</f>
        <v>-12.452500000000001</v>
      </c>
      <c r="AN315" s="406" cm="1">
        <f t="array" ref="AN315">_xlfn.QUARTILE.EXC(IF($AT$5:$AT$906=$AT315,$M$5:$M$906),3)</f>
        <v>0.39</v>
      </c>
      <c r="AO315" s="406">
        <f t="shared" si="118"/>
        <v>12.842500000000001</v>
      </c>
      <c r="AP315" s="406">
        <f t="shared" si="119"/>
        <v>-31.716250000000002</v>
      </c>
      <c r="AQ315" s="406">
        <f t="shared" si="120"/>
        <v>19.653750000000002</v>
      </c>
      <c r="AR315" s="406" t="b">
        <f t="shared" si="121"/>
        <v>0</v>
      </c>
      <c r="AS315" s="404" t="str">
        <f>INDEX('Org2567'!$BM:$BM,MATCH(Raw_DATA!A315,'Org2567'!$D:$D,0))</f>
        <v>รพช.F1 P&lt;=50,000</v>
      </c>
      <c r="AT315" s="404">
        <f>INDEX('Org2567'!$BL:$BL,MATCH(Raw_DATA!A315,'Org2567'!$D:$D,0))</f>
        <v>9</v>
      </c>
      <c r="AU315" s="113"/>
      <c r="AV315" s="101">
        <v>66.959999999999994</v>
      </c>
      <c r="AW315" s="101">
        <v>32.56</v>
      </c>
      <c r="AX315" s="101">
        <v>54.85</v>
      </c>
      <c r="AY315" s="101">
        <v>233.38</v>
      </c>
      <c r="AZ315" s="101">
        <v>63.06</v>
      </c>
    </row>
    <row r="316" spans="1:52" x14ac:dyDescent="0.7">
      <c r="A316" s="101" t="s">
        <v>328</v>
      </c>
      <c r="B316" s="101" t="s">
        <v>1914</v>
      </c>
      <c r="C316" s="111" t="str">
        <f>IF(A316="","",INDEX(ID!P:P,MATCH(Raw_DATA!A316,ID!A:A,0)))</f>
        <v>รพช.F2 P&lt;=30,000</v>
      </c>
      <c r="D316" s="101">
        <f>IF(A316="","",INDEX(ID!M:M,MATCH(Raw_DATA!A316,ID!A:A,0)))</f>
        <v>5</v>
      </c>
      <c r="E316" s="112">
        <v>4.5999999999999996</v>
      </c>
      <c r="F316" s="112">
        <v>4.38</v>
      </c>
      <c r="G316" s="112">
        <v>3.97</v>
      </c>
      <c r="H316" s="112">
        <v>38029809.960000001</v>
      </c>
      <c r="I316" s="112">
        <v>-31775964.940000001</v>
      </c>
      <c r="J316" s="112">
        <v>-29259782.440000001</v>
      </c>
      <c r="K316" s="112">
        <v>31295028.120000001</v>
      </c>
      <c r="L316" s="112">
        <v>-46.59</v>
      </c>
      <c r="M316" s="112">
        <v>-39.6</v>
      </c>
      <c r="N316" s="112">
        <f t="shared" si="122"/>
        <v>132</v>
      </c>
      <c r="O316" s="112">
        <f t="shared" si="123"/>
        <v>26</v>
      </c>
      <c r="P316" s="112">
        <f t="shared" si="124"/>
        <v>43</v>
      </c>
      <c r="Q316" s="112">
        <f t="shared" si="125"/>
        <v>359</v>
      </c>
      <c r="R316" s="112">
        <f t="shared" si="126"/>
        <v>58</v>
      </c>
      <c r="S316" s="112" cm="1">
        <f t="array" ref="S316">_xlfn.QUARTILE.EXC(IF($D$5:$D$906=$D316,$L$5:$L$906),1)</f>
        <v>-9.4075000000000006</v>
      </c>
      <c r="T316" s="112" cm="1">
        <f t="array" ref="T316">_xlfn.QUARTILE.EXC(IF($D$5:$D$906=$D316,$L$5:$L$906),3)</f>
        <v>1.645</v>
      </c>
      <c r="U316" s="112">
        <f t="shared" si="106"/>
        <v>11.0525</v>
      </c>
      <c r="V316" s="112">
        <f t="shared" si="107"/>
        <v>-25.986249999999998</v>
      </c>
      <c r="W316" s="112">
        <f t="shared" si="108"/>
        <v>18.223749999999999</v>
      </c>
      <c r="X316" s="112" t="b">
        <f t="shared" si="109"/>
        <v>1</v>
      </c>
      <c r="Y316" s="112" cm="1">
        <f t="array" ref="Y316">_xlfn.QUARTILE.EXC(IF($D$5:$D$906=$D316,$M$5:$M$906),1)</f>
        <v>-18.744999999999997</v>
      </c>
      <c r="Z316" s="112" cm="1">
        <f t="array" ref="Z316">_xlfn.QUARTILE.EXC(IF($D$5:$D$906=$D316,$M$5:$M$906),3)</f>
        <v>-2.7</v>
      </c>
      <c r="AA316" s="112">
        <f t="shared" si="110"/>
        <v>16.044999999999998</v>
      </c>
      <c r="AB316" s="112">
        <f t="shared" si="111"/>
        <v>-42.812499999999993</v>
      </c>
      <c r="AC316" s="112">
        <f t="shared" si="112"/>
        <v>21.367499999999996</v>
      </c>
      <c r="AD316" s="112" t="b">
        <f t="shared" si="113"/>
        <v>0</v>
      </c>
      <c r="AE316" s="101">
        <f t="shared" si="104"/>
        <v>1</v>
      </c>
      <c r="AF316" s="101">
        <f t="shared" si="105"/>
        <v>1</v>
      </c>
      <c r="AG316" s="406" cm="1">
        <f t="array" ref="AG316">_xlfn.QUARTILE.EXC(IF($AT$5:$AT$906=$AT316,$L$5:$L$906),1)</f>
        <v>-9.4075000000000006</v>
      </c>
      <c r="AH316" s="406" cm="1">
        <f t="array" ref="AH316">_xlfn.QUARTILE.EXC(IF($AT$5:$AT$906=$AT316,$L$5:$L$906),3)</f>
        <v>1.645</v>
      </c>
      <c r="AI316" s="406">
        <f t="shared" si="114"/>
        <v>11.0525</v>
      </c>
      <c r="AJ316" s="406">
        <f t="shared" si="115"/>
        <v>-25.986249999999998</v>
      </c>
      <c r="AK316" s="406">
        <f t="shared" si="116"/>
        <v>18.223749999999999</v>
      </c>
      <c r="AL316" s="406" t="b">
        <f t="shared" si="117"/>
        <v>1</v>
      </c>
      <c r="AM316" s="406" cm="1">
        <f t="array" ref="AM316">_xlfn.QUARTILE.EXC(IF($AT$5:$AT$906=$AT316,$M$5:$M$906),1)</f>
        <v>-18.744999999999997</v>
      </c>
      <c r="AN316" s="406" cm="1">
        <f t="array" ref="AN316">_xlfn.QUARTILE.EXC(IF($AT$5:$AT$906=$AT316,$M$5:$M$906),3)</f>
        <v>-2.7</v>
      </c>
      <c r="AO316" s="406">
        <f t="shared" si="118"/>
        <v>16.044999999999998</v>
      </c>
      <c r="AP316" s="406">
        <f t="shared" si="119"/>
        <v>-42.812499999999993</v>
      </c>
      <c r="AQ316" s="406">
        <f t="shared" si="120"/>
        <v>21.367499999999996</v>
      </c>
      <c r="AR316" s="406" t="b">
        <f t="shared" si="121"/>
        <v>0</v>
      </c>
      <c r="AS316" s="404" t="str">
        <f>INDEX('Org2567'!$BM:$BM,MATCH(Raw_DATA!A316,'Org2567'!$D:$D,0))</f>
        <v>รพช.F2 P&lt;=30,000</v>
      </c>
      <c r="AT316" s="404">
        <f>INDEX('Org2567'!$BL:$BL,MATCH(Raw_DATA!A316,'Org2567'!$D:$D,0))</f>
        <v>5</v>
      </c>
      <c r="AU316" s="113"/>
      <c r="AV316" s="101">
        <v>132.41999999999999</v>
      </c>
      <c r="AW316" s="101">
        <v>25.65</v>
      </c>
      <c r="AX316" s="101">
        <v>42.68</v>
      </c>
      <c r="AY316" s="101">
        <v>359.12</v>
      </c>
      <c r="AZ316" s="101">
        <v>57.64</v>
      </c>
    </row>
    <row r="317" spans="1:52" x14ac:dyDescent="0.7">
      <c r="A317" s="101" t="s">
        <v>329</v>
      </c>
      <c r="B317" s="101" t="s">
        <v>1917</v>
      </c>
      <c r="C317" s="111" t="str">
        <f>IF(A317="","",INDEX(ID!P:P,MATCH(Raw_DATA!A317,ID!A:A,0)))</f>
        <v>รพช.M2 B&lt;=100</v>
      </c>
      <c r="D317" s="101">
        <f>IF(A317="","",INDEX(ID!M:M,MATCH(Raw_DATA!A317,ID!A:A,0)))</f>
        <v>12</v>
      </c>
      <c r="E317" s="112">
        <v>2.67</v>
      </c>
      <c r="F317" s="112">
        <v>2.48</v>
      </c>
      <c r="G317" s="112">
        <v>2.0099999999999998</v>
      </c>
      <c r="H317" s="112">
        <v>86639480.719999999</v>
      </c>
      <c r="I317" s="112">
        <v>-60762031.009999998</v>
      </c>
      <c r="J317" s="112">
        <v>-46551248.5</v>
      </c>
      <c r="K317" s="112">
        <v>52254212.740000002</v>
      </c>
      <c r="L317" s="112">
        <v>-19.95</v>
      </c>
      <c r="M317" s="112">
        <v>-20.65</v>
      </c>
      <c r="N317" s="112">
        <f t="shared" si="122"/>
        <v>122</v>
      </c>
      <c r="O317" s="112">
        <f t="shared" si="123"/>
        <v>38</v>
      </c>
      <c r="P317" s="112">
        <f t="shared" si="124"/>
        <v>59</v>
      </c>
      <c r="Q317" s="112">
        <f t="shared" si="125"/>
        <v>218</v>
      </c>
      <c r="R317" s="112">
        <f t="shared" si="126"/>
        <v>59</v>
      </c>
      <c r="S317" s="112" cm="1">
        <f t="array" ref="S317">_xlfn.QUARTILE.EXC(IF($D$5:$D$906=$D317,$L$5:$L$906),1)</f>
        <v>-15.01</v>
      </c>
      <c r="T317" s="112" cm="1">
        <f t="array" ref="T317">_xlfn.QUARTILE.EXC(IF($D$5:$D$906=$D317,$L$5:$L$906),3)</f>
        <v>4.4000000000000004</v>
      </c>
      <c r="U317" s="112">
        <f t="shared" si="106"/>
        <v>19.41</v>
      </c>
      <c r="V317" s="112">
        <f t="shared" si="107"/>
        <v>-44.125</v>
      </c>
      <c r="W317" s="112">
        <f t="shared" si="108"/>
        <v>33.515000000000001</v>
      </c>
      <c r="X317" s="112" t="b">
        <f t="shared" si="109"/>
        <v>0</v>
      </c>
      <c r="Y317" s="112" cm="1">
        <f t="array" ref="Y317">_xlfn.QUARTILE.EXC(IF($D$5:$D$906=$D317,$M$5:$M$906),1)</f>
        <v>-15.23</v>
      </c>
      <c r="Z317" s="112" cm="1">
        <f t="array" ref="Z317">_xlfn.QUARTILE.EXC(IF($D$5:$D$906=$D317,$M$5:$M$906),3)</f>
        <v>-0.92</v>
      </c>
      <c r="AA317" s="112">
        <f t="shared" si="110"/>
        <v>14.31</v>
      </c>
      <c r="AB317" s="112">
        <f t="shared" si="111"/>
        <v>-36.695</v>
      </c>
      <c r="AC317" s="112">
        <f t="shared" si="112"/>
        <v>20.544999999999998</v>
      </c>
      <c r="AD317" s="112" t="b">
        <f t="shared" si="113"/>
        <v>0</v>
      </c>
      <c r="AE317" s="101">
        <f t="shared" si="104"/>
        <v>1</v>
      </c>
      <c r="AF317" s="101">
        <f t="shared" si="105"/>
        <v>1</v>
      </c>
      <c r="AG317" s="406" cm="1">
        <f t="array" ref="AG317">_xlfn.QUARTILE.EXC(IF($AT$5:$AT$906=$AT317,$L$5:$L$906),1)</f>
        <v>-15.01</v>
      </c>
      <c r="AH317" s="406" cm="1">
        <f t="array" ref="AH317">_xlfn.QUARTILE.EXC(IF($AT$5:$AT$906=$AT317,$L$5:$L$906),3)</f>
        <v>4.4000000000000004</v>
      </c>
      <c r="AI317" s="406">
        <f t="shared" si="114"/>
        <v>19.41</v>
      </c>
      <c r="AJ317" s="406">
        <f t="shared" si="115"/>
        <v>-44.125</v>
      </c>
      <c r="AK317" s="406">
        <f t="shared" si="116"/>
        <v>33.515000000000001</v>
      </c>
      <c r="AL317" s="406" t="b">
        <f t="shared" si="117"/>
        <v>0</v>
      </c>
      <c r="AM317" s="406" cm="1">
        <f t="array" ref="AM317">_xlfn.QUARTILE.EXC(IF($AT$5:$AT$906=$AT317,$M$5:$M$906),1)</f>
        <v>-15.23</v>
      </c>
      <c r="AN317" s="406" cm="1">
        <f t="array" ref="AN317">_xlfn.QUARTILE.EXC(IF($AT$5:$AT$906=$AT317,$M$5:$M$906),3)</f>
        <v>-0.92</v>
      </c>
      <c r="AO317" s="406">
        <f t="shared" si="118"/>
        <v>14.31</v>
      </c>
      <c r="AP317" s="406">
        <f t="shared" si="119"/>
        <v>-36.695</v>
      </c>
      <c r="AQ317" s="406">
        <f t="shared" si="120"/>
        <v>20.544999999999998</v>
      </c>
      <c r="AR317" s="406" t="b">
        <f t="shared" si="121"/>
        <v>0</v>
      </c>
      <c r="AS317" s="404" t="str">
        <f>INDEX('Org2567'!$BM:$BM,MATCH(Raw_DATA!A317,'Org2567'!$D:$D,0))</f>
        <v>รพช.M2 B&lt;=100</v>
      </c>
      <c r="AT317" s="404">
        <f>INDEX('Org2567'!$BL:$BL,MATCH(Raw_DATA!A317,'Org2567'!$D:$D,0))</f>
        <v>12</v>
      </c>
      <c r="AU317" s="113"/>
      <c r="AV317" s="101">
        <v>121.58</v>
      </c>
      <c r="AW317" s="101">
        <v>38.28</v>
      </c>
      <c r="AX317" s="101">
        <v>58.64</v>
      </c>
      <c r="AY317" s="101">
        <v>217.99</v>
      </c>
      <c r="AZ317" s="101">
        <v>59.24</v>
      </c>
    </row>
    <row r="318" spans="1:52" x14ac:dyDescent="0.7">
      <c r="A318" s="101" t="s">
        <v>330</v>
      </c>
      <c r="B318" s="101" t="s">
        <v>1920</v>
      </c>
      <c r="C318" s="111" t="str">
        <f>IF(A318="","",INDEX(ID!P:P,MATCH(Raw_DATA!A318,ID!A:A,0)))</f>
        <v>รพช.M2 B&lt;=100</v>
      </c>
      <c r="D318" s="101">
        <f>IF(A318="","",INDEX(ID!M:M,MATCH(Raw_DATA!A318,ID!A:A,0)))</f>
        <v>12</v>
      </c>
      <c r="E318" s="112">
        <v>3.74</v>
      </c>
      <c r="F318" s="112">
        <v>3.53</v>
      </c>
      <c r="G318" s="112">
        <v>2.99</v>
      </c>
      <c r="H318" s="112">
        <v>96031793.599999994</v>
      </c>
      <c r="I318" s="112">
        <v>-44818300.210000001</v>
      </c>
      <c r="J318" s="112">
        <v>-31815780.82</v>
      </c>
      <c r="K318" s="112">
        <v>69455692.359999999</v>
      </c>
      <c r="L318" s="112">
        <v>-15.57</v>
      </c>
      <c r="M318" s="112">
        <v>-18.43</v>
      </c>
      <c r="N318" s="112">
        <f t="shared" si="122"/>
        <v>113</v>
      </c>
      <c r="O318" s="112">
        <f t="shared" si="123"/>
        <v>36</v>
      </c>
      <c r="P318" s="112">
        <f t="shared" si="124"/>
        <v>63</v>
      </c>
      <c r="Q318" s="112">
        <f t="shared" si="125"/>
        <v>256</v>
      </c>
      <c r="R318" s="112">
        <f t="shared" si="126"/>
        <v>53</v>
      </c>
      <c r="S318" s="112" cm="1">
        <f t="array" ref="S318">_xlfn.QUARTILE.EXC(IF($D$5:$D$906=$D318,$L$5:$L$906),1)</f>
        <v>-15.01</v>
      </c>
      <c r="T318" s="112" cm="1">
        <f t="array" ref="T318">_xlfn.QUARTILE.EXC(IF($D$5:$D$906=$D318,$L$5:$L$906),3)</f>
        <v>4.4000000000000004</v>
      </c>
      <c r="U318" s="112">
        <f t="shared" si="106"/>
        <v>19.41</v>
      </c>
      <c r="V318" s="112">
        <f t="shared" si="107"/>
        <v>-44.125</v>
      </c>
      <c r="W318" s="112">
        <f t="shared" si="108"/>
        <v>33.515000000000001</v>
      </c>
      <c r="X318" s="112" t="b">
        <f t="shared" si="109"/>
        <v>0</v>
      </c>
      <c r="Y318" s="112" cm="1">
        <f t="array" ref="Y318">_xlfn.QUARTILE.EXC(IF($D$5:$D$906=$D318,$M$5:$M$906),1)</f>
        <v>-15.23</v>
      </c>
      <c r="Z318" s="112" cm="1">
        <f t="array" ref="Z318">_xlfn.QUARTILE.EXC(IF($D$5:$D$906=$D318,$M$5:$M$906),3)</f>
        <v>-0.92</v>
      </c>
      <c r="AA318" s="112">
        <f t="shared" si="110"/>
        <v>14.31</v>
      </c>
      <c r="AB318" s="112">
        <f t="shared" si="111"/>
        <v>-36.695</v>
      </c>
      <c r="AC318" s="112">
        <f t="shared" si="112"/>
        <v>20.544999999999998</v>
      </c>
      <c r="AD318" s="112" t="b">
        <f t="shared" si="113"/>
        <v>0</v>
      </c>
      <c r="AE318" s="101">
        <f t="shared" si="104"/>
        <v>1</v>
      </c>
      <c r="AF318" s="101">
        <f t="shared" si="105"/>
        <v>1</v>
      </c>
      <c r="AG318" s="406" cm="1">
        <f t="array" ref="AG318">_xlfn.QUARTILE.EXC(IF($AT$5:$AT$906=$AT318,$L$5:$L$906),1)</f>
        <v>-15.01</v>
      </c>
      <c r="AH318" s="406" cm="1">
        <f t="array" ref="AH318">_xlfn.QUARTILE.EXC(IF($AT$5:$AT$906=$AT318,$L$5:$L$906),3)</f>
        <v>4.4000000000000004</v>
      </c>
      <c r="AI318" s="406">
        <f t="shared" si="114"/>
        <v>19.41</v>
      </c>
      <c r="AJ318" s="406">
        <f t="shared" si="115"/>
        <v>-44.125</v>
      </c>
      <c r="AK318" s="406">
        <f t="shared" si="116"/>
        <v>33.515000000000001</v>
      </c>
      <c r="AL318" s="406" t="b">
        <f t="shared" si="117"/>
        <v>0</v>
      </c>
      <c r="AM318" s="406" cm="1">
        <f t="array" ref="AM318">_xlfn.QUARTILE.EXC(IF($AT$5:$AT$906=$AT318,$M$5:$M$906),1)</f>
        <v>-15.23</v>
      </c>
      <c r="AN318" s="406" cm="1">
        <f t="array" ref="AN318">_xlfn.QUARTILE.EXC(IF($AT$5:$AT$906=$AT318,$M$5:$M$906),3)</f>
        <v>-0.92</v>
      </c>
      <c r="AO318" s="406">
        <f t="shared" si="118"/>
        <v>14.31</v>
      </c>
      <c r="AP318" s="406">
        <f t="shared" si="119"/>
        <v>-36.695</v>
      </c>
      <c r="AQ318" s="406">
        <f t="shared" si="120"/>
        <v>20.544999999999998</v>
      </c>
      <c r="AR318" s="406" t="b">
        <f t="shared" si="121"/>
        <v>0</v>
      </c>
      <c r="AS318" s="404" t="str">
        <f>INDEX('Org2567'!$BM:$BM,MATCH(Raw_DATA!A318,'Org2567'!$D:$D,0))</f>
        <v>รพช.M2 B&lt;=100</v>
      </c>
      <c r="AT318" s="404">
        <f>INDEX('Org2567'!$BL:$BL,MATCH(Raw_DATA!A318,'Org2567'!$D:$D,0))</f>
        <v>12</v>
      </c>
      <c r="AU318" s="113"/>
      <c r="AV318" s="101">
        <v>113.32</v>
      </c>
      <c r="AW318" s="101">
        <v>36.299999999999997</v>
      </c>
      <c r="AX318" s="101">
        <v>63.38</v>
      </c>
      <c r="AY318" s="101">
        <v>256.32</v>
      </c>
      <c r="AZ318" s="101">
        <v>52.9</v>
      </c>
    </row>
    <row r="319" spans="1:52" x14ac:dyDescent="0.7">
      <c r="A319" s="101" t="s">
        <v>331</v>
      </c>
      <c r="B319" s="101" t="s">
        <v>1923</v>
      </c>
      <c r="C319" s="111" t="str">
        <f>IF(A319="","",INDEX(ID!P:P,MATCH(Raw_DATA!A319,ID!A:A,0)))</f>
        <v>รพช.F2 P30,000-60,000</v>
      </c>
      <c r="D319" s="101">
        <f>IF(A319="","",INDEX(ID!M:M,MATCH(Raw_DATA!A319,ID!A:A,0)))</f>
        <v>6</v>
      </c>
      <c r="E319" s="112">
        <v>6.74</v>
      </c>
      <c r="F319" s="112">
        <v>6.5</v>
      </c>
      <c r="G319" s="112">
        <v>5.74</v>
      </c>
      <c r="H319" s="112">
        <v>90987977.790000007</v>
      </c>
      <c r="I319" s="112">
        <v>-33153365</v>
      </c>
      <c r="J319" s="112">
        <v>-28649484.370000001</v>
      </c>
      <c r="K319" s="112">
        <v>75020381.879999995</v>
      </c>
      <c r="L319" s="112">
        <v>-26.07</v>
      </c>
      <c r="M319" s="112">
        <v>-23.72</v>
      </c>
      <c r="N319" s="112">
        <f t="shared" si="122"/>
        <v>104</v>
      </c>
      <c r="O319" s="112">
        <f t="shared" si="123"/>
        <v>28</v>
      </c>
      <c r="P319" s="112">
        <f t="shared" si="124"/>
        <v>58</v>
      </c>
      <c r="Q319" s="112">
        <f t="shared" si="125"/>
        <v>201</v>
      </c>
      <c r="R319" s="112">
        <f t="shared" si="126"/>
        <v>50</v>
      </c>
      <c r="S319" s="112" cm="1">
        <f t="array" ref="S319">_xlfn.QUARTILE.EXC(IF($D$5:$D$906=$D319,$L$5:$L$906),1)</f>
        <v>-10.317499999999999</v>
      </c>
      <c r="T319" s="112" cm="1">
        <f t="array" ref="T319">_xlfn.QUARTILE.EXC(IF($D$5:$D$906=$D319,$L$5:$L$906),3)</f>
        <v>1.0349999999999999</v>
      </c>
      <c r="U319" s="112">
        <f t="shared" si="106"/>
        <v>11.352499999999999</v>
      </c>
      <c r="V319" s="112">
        <f t="shared" si="107"/>
        <v>-27.346249999999998</v>
      </c>
      <c r="W319" s="112">
        <f t="shared" si="108"/>
        <v>18.063749999999999</v>
      </c>
      <c r="X319" s="112" t="b">
        <f t="shared" si="109"/>
        <v>0</v>
      </c>
      <c r="Y319" s="112" cm="1">
        <f t="array" ref="Y319">_xlfn.QUARTILE.EXC(IF($D$5:$D$906=$D319,$M$5:$M$906),1)</f>
        <v>-15.98</v>
      </c>
      <c r="Z319" s="112" cm="1">
        <f t="array" ref="Z319">_xlfn.QUARTILE.EXC(IF($D$5:$D$906=$D319,$M$5:$M$906),3)</f>
        <v>-2.4</v>
      </c>
      <c r="AA319" s="112">
        <f t="shared" si="110"/>
        <v>13.58</v>
      </c>
      <c r="AB319" s="112">
        <f t="shared" si="111"/>
        <v>-36.35</v>
      </c>
      <c r="AC319" s="112">
        <f t="shared" si="112"/>
        <v>17.970000000000002</v>
      </c>
      <c r="AD319" s="112" t="b">
        <f t="shared" si="113"/>
        <v>0</v>
      </c>
      <c r="AE319" s="101">
        <f t="shared" si="104"/>
        <v>1</v>
      </c>
      <c r="AF319" s="101">
        <f t="shared" si="105"/>
        <v>1</v>
      </c>
      <c r="AG319" s="406" cm="1">
        <f t="array" ref="AG319">_xlfn.QUARTILE.EXC(IF($AT$5:$AT$906=$AT319,$L$5:$L$906),1)</f>
        <v>-9.3850000000000016</v>
      </c>
      <c r="AH319" s="406" cm="1">
        <f t="array" ref="AH319">_xlfn.QUARTILE.EXC(IF($AT$5:$AT$906=$AT319,$L$5:$L$906),3)</f>
        <v>1.2250000000000001</v>
      </c>
      <c r="AI319" s="406">
        <f t="shared" si="114"/>
        <v>10.610000000000001</v>
      </c>
      <c r="AJ319" s="406">
        <f t="shared" si="115"/>
        <v>-25.300000000000004</v>
      </c>
      <c r="AK319" s="406">
        <f t="shared" si="116"/>
        <v>17.140000000000004</v>
      </c>
      <c r="AL319" s="406" t="b">
        <f t="shared" si="117"/>
        <v>1</v>
      </c>
      <c r="AM319" s="406" cm="1">
        <f t="array" ref="AM319">_xlfn.QUARTILE.EXC(IF($AT$5:$AT$906=$AT319,$M$5:$M$906),1)</f>
        <v>-15.515000000000001</v>
      </c>
      <c r="AN319" s="406" cm="1">
        <f t="array" ref="AN319">_xlfn.QUARTILE.EXC(IF($AT$5:$AT$906=$AT319,$M$5:$M$906),3)</f>
        <v>-2.2599999999999998</v>
      </c>
      <c r="AO319" s="406">
        <f t="shared" si="118"/>
        <v>13.255000000000001</v>
      </c>
      <c r="AP319" s="406">
        <f t="shared" si="119"/>
        <v>-35.397500000000001</v>
      </c>
      <c r="AQ319" s="406">
        <f t="shared" si="120"/>
        <v>17.622500000000002</v>
      </c>
      <c r="AR319" s="406" t="b">
        <f t="shared" si="121"/>
        <v>0</v>
      </c>
      <c r="AS319" s="404" t="str">
        <f>INDEX('Org2567'!$BM:$BM,MATCH(Raw_DATA!A319,'Org2567'!$D:$D,0))</f>
        <v>รพช.F2 P30,000-60,000</v>
      </c>
      <c r="AT319" s="404">
        <f>INDEX('Org2567'!$BL:$BL,MATCH(Raw_DATA!A319,'Org2567'!$D:$D,0))</f>
        <v>6</v>
      </c>
      <c r="AU319" s="113"/>
      <c r="AV319" s="101">
        <v>103.65</v>
      </c>
      <c r="AW319" s="101">
        <v>27.81</v>
      </c>
      <c r="AX319" s="101">
        <v>57.95</v>
      </c>
      <c r="AY319" s="101">
        <v>200.71</v>
      </c>
      <c r="AZ319" s="101">
        <v>49.67</v>
      </c>
    </row>
    <row r="320" spans="1:52" x14ac:dyDescent="0.7">
      <c r="A320" s="101" t="s">
        <v>332</v>
      </c>
      <c r="B320" s="101" t="s">
        <v>1926</v>
      </c>
      <c r="C320" s="111" t="str">
        <f>IF(A320="","",INDEX(ID!P:P,MATCH(Raw_DATA!A320,ID!A:A,0)))</f>
        <v>รพช.F2 P30,000-60,000</v>
      </c>
      <c r="D320" s="101">
        <f>IF(A320="","",INDEX(ID!M:M,MATCH(Raw_DATA!A320,ID!A:A,0)))</f>
        <v>6</v>
      </c>
      <c r="E320" s="112">
        <v>4.66</v>
      </c>
      <c r="F320" s="112">
        <v>4.47</v>
      </c>
      <c r="G320" s="112">
        <v>4.21</v>
      </c>
      <c r="H320" s="112">
        <v>65425149.18</v>
      </c>
      <c r="I320" s="112">
        <v>-22024265.600000001</v>
      </c>
      <c r="J320" s="112">
        <v>-14144305.15</v>
      </c>
      <c r="K320" s="112">
        <v>57409713.200000003</v>
      </c>
      <c r="L320" s="112">
        <v>-12.41</v>
      </c>
      <c r="M320" s="112">
        <v>-15.64</v>
      </c>
      <c r="N320" s="112">
        <f t="shared" si="122"/>
        <v>77</v>
      </c>
      <c r="O320" s="112">
        <f t="shared" si="123"/>
        <v>15</v>
      </c>
      <c r="P320" s="112">
        <f t="shared" si="124"/>
        <v>48</v>
      </c>
      <c r="Q320" s="112">
        <f t="shared" si="125"/>
        <v>273</v>
      </c>
      <c r="R320" s="112">
        <f t="shared" si="126"/>
        <v>50</v>
      </c>
      <c r="S320" s="112" cm="1">
        <f t="array" ref="S320">_xlfn.QUARTILE.EXC(IF($D$5:$D$906=$D320,$L$5:$L$906),1)</f>
        <v>-10.317499999999999</v>
      </c>
      <c r="T320" s="112" cm="1">
        <f t="array" ref="T320">_xlfn.QUARTILE.EXC(IF($D$5:$D$906=$D320,$L$5:$L$906),3)</f>
        <v>1.0349999999999999</v>
      </c>
      <c r="U320" s="112">
        <f t="shared" si="106"/>
        <v>11.352499999999999</v>
      </c>
      <c r="V320" s="112">
        <f t="shared" si="107"/>
        <v>-27.346249999999998</v>
      </c>
      <c r="W320" s="112">
        <f t="shared" si="108"/>
        <v>18.063749999999999</v>
      </c>
      <c r="X320" s="112" t="b">
        <f t="shared" si="109"/>
        <v>0</v>
      </c>
      <c r="Y320" s="112" cm="1">
        <f t="array" ref="Y320">_xlfn.QUARTILE.EXC(IF($D$5:$D$906=$D320,$M$5:$M$906),1)</f>
        <v>-15.98</v>
      </c>
      <c r="Z320" s="112" cm="1">
        <f t="array" ref="Z320">_xlfn.QUARTILE.EXC(IF($D$5:$D$906=$D320,$M$5:$M$906),3)</f>
        <v>-2.4</v>
      </c>
      <c r="AA320" s="112">
        <f t="shared" si="110"/>
        <v>13.58</v>
      </c>
      <c r="AB320" s="112">
        <f t="shared" si="111"/>
        <v>-36.35</v>
      </c>
      <c r="AC320" s="112">
        <f t="shared" si="112"/>
        <v>17.970000000000002</v>
      </c>
      <c r="AD320" s="112" t="b">
        <f t="shared" si="113"/>
        <v>0</v>
      </c>
      <c r="AE320" s="101">
        <f t="shared" si="104"/>
        <v>1</v>
      </c>
      <c r="AF320" s="101">
        <f t="shared" si="105"/>
        <v>1</v>
      </c>
      <c r="AG320" s="406" cm="1">
        <f t="array" ref="AG320">_xlfn.QUARTILE.EXC(IF($AT$5:$AT$906=$AT320,$L$5:$L$906),1)</f>
        <v>-9.3850000000000016</v>
      </c>
      <c r="AH320" s="406" cm="1">
        <f t="array" ref="AH320">_xlfn.QUARTILE.EXC(IF($AT$5:$AT$906=$AT320,$L$5:$L$906),3)</f>
        <v>1.2250000000000001</v>
      </c>
      <c r="AI320" s="406">
        <f t="shared" si="114"/>
        <v>10.610000000000001</v>
      </c>
      <c r="AJ320" s="406">
        <f t="shared" si="115"/>
        <v>-25.300000000000004</v>
      </c>
      <c r="AK320" s="406">
        <f t="shared" si="116"/>
        <v>17.140000000000004</v>
      </c>
      <c r="AL320" s="406" t="b">
        <f t="shared" si="117"/>
        <v>0</v>
      </c>
      <c r="AM320" s="406" cm="1">
        <f t="array" ref="AM320">_xlfn.QUARTILE.EXC(IF($AT$5:$AT$906=$AT320,$M$5:$M$906),1)</f>
        <v>-15.515000000000001</v>
      </c>
      <c r="AN320" s="406" cm="1">
        <f t="array" ref="AN320">_xlfn.QUARTILE.EXC(IF($AT$5:$AT$906=$AT320,$M$5:$M$906),3)</f>
        <v>-2.2599999999999998</v>
      </c>
      <c r="AO320" s="406">
        <f t="shared" si="118"/>
        <v>13.255000000000001</v>
      </c>
      <c r="AP320" s="406">
        <f t="shared" si="119"/>
        <v>-35.397500000000001</v>
      </c>
      <c r="AQ320" s="406">
        <f t="shared" si="120"/>
        <v>17.622500000000002</v>
      </c>
      <c r="AR320" s="406" t="b">
        <f t="shared" si="121"/>
        <v>0</v>
      </c>
      <c r="AS320" s="404" t="str">
        <f>INDEX('Org2567'!$BM:$BM,MATCH(Raw_DATA!A320,'Org2567'!$D:$D,0))</f>
        <v>รพช.F2 P30,000-60,000</v>
      </c>
      <c r="AT320" s="404">
        <f>INDEX('Org2567'!$BL:$BL,MATCH(Raw_DATA!A320,'Org2567'!$D:$D,0))</f>
        <v>6</v>
      </c>
      <c r="AU320" s="113"/>
      <c r="AV320" s="101">
        <v>77.069999999999993</v>
      </c>
      <c r="AW320" s="101">
        <v>14.78</v>
      </c>
      <c r="AX320" s="101">
        <v>48.45</v>
      </c>
      <c r="AY320" s="101">
        <v>273.39999999999998</v>
      </c>
      <c r="AZ320" s="101">
        <v>50.16</v>
      </c>
    </row>
    <row r="321" spans="1:52" x14ac:dyDescent="0.7">
      <c r="A321" s="101" t="s">
        <v>333</v>
      </c>
      <c r="B321" s="101" t="s">
        <v>1929</v>
      </c>
      <c r="C321" s="111" t="str">
        <f>IF(A321="","",INDEX(ID!P:P,MATCH(Raw_DATA!A321,ID!A:A,0)))</f>
        <v>รพช.F2 P&lt;=30,000</v>
      </c>
      <c r="D321" s="101">
        <f>IF(A321="","",INDEX(ID!M:M,MATCH(Raw_DATA!A321,ID!A:A,0)))</f>
        <v>5</v>
      </c>
      <c r="E321" s="112">
        <v>6.69</v>
      </c>
      <c r="F321" s="112">
        <v>6.36</v>
      </c>
      <c r="G321" s="112">
        <v>5.54</v>
      </c>
      <c r="H321" s="112">
        <v>64279003.229999997</v>
      </c>
      <c r="I321" s="112">
        <v>-26587433.600000001</v>
      </c>
      <c r="J321" s="112">
        <v>-19778131.469999999</v>
      </c>
      <c r="K321" s="112">
        <v>51022786.109999999</v>
      </c>
      <c r="L321" s="112">
        <v>-20.75</v>
      </c>
      <c r="M321" s="112">
        <v>-25.28</v>
      </c>
      <c r="N321" s="112">
        <f t="shared" si="122"/>
        <v>93</v>
      </c>
      <c r="O321" s="112">
        <f t="shared" si="123"/>
        <v>25</v>
      </c>
      <c r="P321" s="112">
        <f t="shared" si="124"/>
        <v>110</v>
      </c>
      <c r="Q321" s="112">
        <f t="shared" si="125"/>
        <v>107</v>
      </c>
      <c r="R321" s="112">
        <f t="shared" si="126"/>
        <v>74</v>
      </c>
      <c r="S321" s="112" cm="1">
        <f t="array" ref="S321">_xlfn.QUARTILE.EXC(IF($D$5:$D$906=$D321,$L$5:$L$906),1)</f>
        <v>-9.4075000000000006</v>
      </c>
      <c r="T321" s="112" cm="1">
        <f t="array" ref="T321">_xlfn.QUARTILE.EXC(IF($D$5:$D$906=$D321,$L$5:$L$906),3)</f>
        <v>1.645</v>
      </c>
      <c r="U321" s="112">
        <f t="shared" si="106"/>
        <v>11.0525</v>
      </c>
      <c r="V321" s="112">
        <f t="shared" si="107"/>
        <v>-25.986249999999998</v>
      </c>
      <c r="W321" s="112">
        <f t="shared" si="108"/>
        <v>18.223749999999999</v>
      </c>
      <c r="X321" s="112" t="b">
        <f t="shared" si="109"/>
        <v>0</v>
      </c>
      <c r="Y321" s="112" cm="1">
        <f t="array" ref="Y321">_xlfn.QUARTILE.EXC(IF($D$5:$D$906=$D321,$M$5:$M$906),1)</f>
        <v>-18.744999999999997</v>
      </c>
      <c r="Z321" s="112" cm="1">
        <f t="array" ref="Z321">_xlfn.QUARTILE.EXC(IF($D$5:$D$906=$D321,$M$5:$M$906),3)</f>
        <v>-2.7</v>
      </c>
      <c r="AA321" s="112">
        <f t="shared" si="110"/>
        <v>16.044999999999998</v>
      </c>
      <c r="AB321" s="112">
        <f t="shared" si="111"/>
        <v>-42.812499999999993</v>
      </c>
      <c r="AC321" s="112">
        <f t="shared" si="112"/>
        <v>21.367499999999996</v>
      </c>
      <c r="AD321" s="112" t="b">
        <f t="shared" si="113"/>
        <v>0</v>
      </c>
      <c r="AE321" s="101">
        <f t="shared" si="104"/>
        <v>1</v>
      </c>
      <c r="AF321" s="101">
        <f t="shared" si="105"/>
        <v>1</v>
      </c>
      <c r="AG321" s="406" cm="1">
        <f t="array" ref="AG321">_xlfn.QUARTILE.EXC(IF($AT$5:$AT$906=$AT321,$L$5:$L$906),1)</f>
        <v>-9.4075000000000006</v>
      </c>
      <c r="AH321" s="406" cm="1">
        <f t="array" ref="AH321">_xlfn.QUARTILE.EXC(IF($AT$5:$AT$906=$AT321,$L$5:$L$906),3)</f>
        <v>1.645</v>
      </c>
      <c r="AI321" s="406">
        <f t="shared" si="114"/>
        <v>11.0525</v>
      </c>
      <c r="AJ321" s="406">
        <f t="shared" si="115"/>
        <v>-25.986249999999998</v>
      </c>
      <c r="AK321" s="406">
        <f t="shared" si="116"/>
        <v>18.223749999999999</v>
      </c>
      <c r="AL321" s="406" t="b">
        <f t="shared" si="117"/>
        <v>0</v>
      </c>
      <c r="AM321" s="406" cm="1">
        <f t="array" ref="AM321">_xlfn.QUARTILE.EXC(IF($AT$5:$AT$906=$AT321,$M$5:$M$906),1)</f>
        <v>-18.744999999999997</v>
      </c>
      <c r="AN321" s="406" cm="1">
        <f t="array" ref="AN321">_xlfn.QUARTILE.EXC(IF($AT$5:$AT$906=$AT321,$M$5:$M$906),3)</f>
        <v>-2.7</v>
      </c>
      <c r="AO321" s="406">
        <f t="shared" si="118"/>
        <v>16.044999999999998</v>
      </c>
      <c r="AP321" s="406">
        <f t="shared" si="119"/>
        <v>-42.812499999999993</v>
      </c>
      <c r="AQ321" s="406">
        <f t="shared" si="120"/>
        <v>21.367499999999996</v>
      </c>
      <c r="AR321" s="406" t="b">
        <f t="shared" si="121"/>
        <v>0</v>
      </c>
      <c r="AS321" s="404" t="str">
        <f>INDEX('Org2567'!$BM:$BM,MATCH(Raw_DATA!A321,'Org2567'!$D:$D,0))</f>
        <v>รพช.F2 P&lt;=30,000</v>
      </c>
      <c r="AT321" s="404">
        <f>INDEX('Org2567'!$BL:$BL,MATCH(Raw_DATA!A321,'Org2567'!$D:$D,0))</f>
        <v>5</v>
      </c>
      <c r="AU321" s="113"/>
      <c r="AV321" s="101">
        <v>92.77</v>
      </c>
      <c r="AW321" s="101">
        <v>25.38</v>
      </c>
      <c r="AX321" s="101">
        <v>109.76</v>
      </c>
      <c r="AY321" s="101">
        <v>107.18</v>
      </c>
      <c r="AZ321" s="101">
        <v>73.8</v>
      </c>
    </row>
    <row r="322" spans="1:52" x14ac:dyDescent="0.7">
      <c r="A322" s="101" t="s">
        <v>334</v>
      </c>
      <c r="B322" s="101" t="s">
        <v>1759</v>
      </c>
      <c r="C322" s="111" t="str">
        <f>IF(A322="","",INDEX(ID!P:P,MATCH(Raw_DATA!A322,ID!A:A,0)))</f>
        <v>รพศ.A B&gt;700to1000</v>
      </c>
      <c r="D322" s="101">
        <f>IF(A322="","",INDEX(ID!M:M,MATCH(Raw_DATA!A322,ID!A:A,0)))</f>
        <v>19</v>
      </c>
      <c r="E322" s="112">
        <v>5.68</v>
      </c>
      <c r="F322" s="112">
        <v>5.31</v>
      </c>
      <c r="G322" s="112">
        <v>3.34</v>
      </c>
      <c r="H322" s="112">
        <v>1641338646.26</v>
      </c>
      <c r="I322" s="112">
        <v>-20210271.850000001</v>
      </c>
      <c r="J322" s="112">
        <v>84945842.739999995</v>
      </c>
      <c r="K322" s="112">
        <v>820700997.61000001</v>
      </c>
      <c r="L322" s="112">
        <v>3.02</v>
      </c>
      <c r="M322" s="112">
        <v>-0.59</v>
      </c>
      <c r="N322" s="112">
        <f t="shared" si="122"/>
        <v>56</v>
      </c>
      <c r="O322" s="112">
        <f t="shared" si="123"/>
        <v>89</v>
      </c>
      <c r="P322" s="112">
        <f t="shared" si="124"/>
        <v>132</v>
      </c>
      <c r="Q322" s="112">
        <f t="shared" si="125"/>
        <v>73</v>
      </c>
      <c r="R322" s="112">
        <f t="shared" si="126"/>
        <v>36</v>
      </c>
      <c r="S322" s="112" cm="1">
        <f t="array" ref="S322">_xlfn.QUARTILE.EXC(IF($D$5:$D$906=$D322,$L$5:$L$906),1)</f>
        <v>3.02</v>
      </c>
      <c r="T322" s="112" cm="1">
        <f t="array" ref="T322">_xlfn.QUARTILE.EXC(IF($D$5:$D$906=$D322,$L$5:$L$906),3)</f>
        <v>9.33</v>
      </c>
      <c r="U322" s="112">
        <f t="shared" si="106"/>
        <v>6.3100000000000005</v>
      </c>
      <c r="V322" s="112">
        <f t="shared" si="107"/>
        <v>-6.4450000000000003</v>
      </c>
      <c r="W322" s="112">
        <f t="shared" si="108"/>
        <v>18.795000000000002</v>
      </c>
      <c r="X322" s="112" t="b">
        <f t="shared" si="109"/>
        <v>0</v>
      </c>
      <c r="Y322" s="112" cm="1">
        <f t="array" ref="Y322">_xlfn.QUARTILE.EXC(IF($D$5:$D$906=$D322,$M$5:$M$906),1)</f>
        <v>-3.11</v>
      </c>
      <c r="Z322" s="112" cm="1">
        <f t="array" ref="Z322">_xlfn.QUARTILE.EXC(IF($D$5:$D$906=$D322,$M$5:$M$906),3)</f>
        <v>6.62</v>
      </c>
      <c r="AA322" s="112">
        <f t="shared" si="110"/>
        <v>9.73</v>
      </c>
      <c r="AB322" s="112">
        <f t="shared" si="111"/>
        <v>-17.705000000000002</v>
      </c>
      <c r="AC322" s="112">
        <f t="shared" si="112"/>
        <v>21.215</v>
      </c>
      <c r="AD322" s="112" t="b">
        <f t="shared" si="113"/>
        <v>0</v>
      </c>
      <c r="AE322" s="101">
        <f t="shared" si="104"/>
        <v>1</v>
      </c>
      <c r="AF322" s="101">
        <f t="shared" si="105"/>
        <v>0</v>
      </c>
      <c r="AG322" s="406" cm="1">
        <f t="array" ref="AG322">_xlfn.QUARTILE.EXC(IF($AT$5:$AT$906=$AT322,$L$5:$L$906),1)</f>
        <v>3.02</v>
      </c>
      <c r="AH322" s="406" cm="1">
        <f t="array" ref="AH322">_xlfn.QUARTILE.EXC(IF($AT$5:$AT$906=$AT322,$L$5:$L$906),3)</f>
        <v>9.33</v>
      </c>
      <c r="AI322" s="406">
        <f t="shared" si="114"/>
        <v>6.3100000000000005</v>
      </c>
      <c r="AJ322" s="406">
        <f t="shared" si="115"/>
        <v>-6.4450000000000003</v>
      </c>
      <c r="AK322" s="406">
        <f t="shared" si="116"/>
        <v>18.795000000000002</v>
      </c>
      <c r="AL322" s="406" t="b">
        <f t="shared" si="117"/>
        <v>0</v>
      </c>
      <c r="AM322" s="406" cm="1">
        <f t="array" ref="AM322">_xlfn.QUARTILE.EXC(IF($AT$5:$AT$906=$AT322,$M$5:$M$906),1)</f>
        <v>-3.11</v>
      </c>
      <c r="AN322" s="406" cm="1">
        <f t="array" ref="AN322">_xlfn.QUARTILE.EXC(IF($AT$5:$AT$906=$AT322,$M$5:$M$906),3)</f>
        <v>6.62</v>
      </c>
      <c r="AO322" s="406">
        <f t="shared" si="118"/>
        <v>9.73</v>
      </c>
      <c r="AP322" s="406">
        <f t="shared" si="119"/>
        <v>-17.705000000000002</v>
      </c>
      <c r="AQ322" s="406">
        <f t="shared" si="120"/>
        <v>21.215</v>
      </c>
      <c r="AR322" s="406" t="b">
        <f t="shared" si="121"/>
        <v>0</v>
      </c>
      <c r="AS322" s="404" t="str">
        <f>INDEX('Org2567'!$BM:$BM,MATCH(Raw_DATA!A322,'Org2567'!$D:$D,0))</f>
        <v>รพศ.A B&gt;700to1000</v>
      </c>
      <c r="AT322" s="404">
        <f>INDEX('Org2567'!$BL:$BL,MATCH(Raw_DATA!A322,'Org2567'!$D:$D,0))</f>
        <v>19</v>
      </c>
      <c r="AU322" s="113"/>
      <c r="AV322" s="101">
        <v>55.9</v>
      </c>
      <c r="AW322" s="101">
        <v>89.43</v>
      </c>
      <c r="AX322" s="101">
        <v>131.57</v>
      </c>
      <c r="AY322" s="101">
        <v>73.459999999999994</v>
      </c>
      <c r="AZ322" s="101">
        <v>35.770000000000003</v>
      </c>
    </row>
    <row r="323" spans="1:52" x14ac:dyDescent="0.7">
      <c r="A323" s="101" t="s">
        <v>335</v>
      </c>
      <c r="B323" s="101" t="s">
        <v>1763</v>
      </c>
      <c r="C323" s="111" t="str">
        <f>IF(A323="","",INDEX(ID!P:P,MATCH(Raw_DATA!A323,ID!A:A,0)))</f>
        <v>รพท.M1 B&gt;200</v>
      </c>
      <c r="D323" s="101">
        <f>IF(A323="","",INDEX(ID!M:M,MATCH(Raw_DATA!A323,ID!A:A,0)))</f>
        <v>15</v>
      </c>
      <c r="E323" s="112">
        <v>2.94</v>
      </c>
      <c r="F323" s="112">
        <v>2.77</v>
      </c>
      <c r="G323" s="112">
        <v>1.41</v>
      </c>
      <c r="H323" s="112">
        <v>125056781.87</v>
      </c>
      <c r="I323" s="112">
        <v>-371957098.58999997</v>
      </c>
      <c r="J323" s="112">
        <v>-64835822.619999997</v>
      </c>
      <c r="K323" s="112">
        <v>26469971.98</v>
      </c>
      <c r="L323" s="112">
        <v>-16.27</v>
      </c>
      <c r="M323" s="112">
        <v>-86.26</v>
      </c>
      <c r="N323" s="112">
        <f t="shared" si="122"/>
        <v>88</v>
      </c>
      <c r="O323" s="112">
        <f t="shared" si="123"/>
        <v>165</v>
      </c>
      <c r="P323" s="112">
        <f t="shared" si="124"/>
        <v>130</v>
      </c>
      <c r="Q323" s="112">
        <f t="shared" si="125"/>
        <v>-989</v>
      </c>
      <c r="R323" s="112">
        <f t="shared" si="126"/>
        <v>19</v>
      </c>
      <c r="S323" s="112" cm="1">
        <f t="array" ref="S323">_xlfn.QUARTILE.EXC(IF($D$5:$D$906=$D323,$L$5:$L$906),1)</f>
        <v>-2.59</v>
      </c>
      <c r="T323" s="112" cm="1">
        <f t="array" ref="T323">_xlfn.QUARTILE.EXC(IF($D$5:$D$906=$D323,$L$5:$L$906),3)</f>
        <v>8.86</v>
      </c>
      <c r="U323" s="112">
        <f t="shared" si="106"/>
        <v>11.45</v>
      </c>
      <c r="V323" s="112">
        <f t="shared" si="107"/>
        <v>-19.764999999999997</v>
      </c>
      <c r="W323" s="112">
        <f t="shared" si="108"/>
        <v>26.034999999999997</v>
      </c>
      <c r="X323" s="112" t="b">
        <f t="shared" si="109"/>
        <v>0</v>
      </c>
      <c r="Y323" s="112" cm="1">
        <f t="array" ref="Y323">_xlfn.QUARTILE.EXC(IF($D$5:$D$906=$D323,$M$5:$M$906),1)</f>
        <v>-5.74</v>
      </c>
      <c r="Z323" s="112" cm="1">
        <f t="array" ref="Z323">_xlfn.QUARTILE.EXC(IF($D$5:$D$906=$D323,$M$5:$M$906),3)</f>
        <v>4.915</v>
      </c>
      <c r="AA323" s="112">
        <f t="shared" si="110"/>
        <v>10.655000000000001</v>
      </c>
      <c r="AB323" s="112">
        <f t="shared" si="111"/>
        <v>-21.722500000000004</v>
      </c>
      <c r="AC323" s="112">
        <f t="shared" si="112"/>
        <v>20.897500000000001</v>
      </c>
      <c r="AD323" s="112" t="b">
        <f t="shared" si="113"/>
        <v>1</v>
      </c>
      <c r="AE323" s="101">
        <f t="shared" si="104"/>
        <v>1</v>
      </c>
      <c r="AF323" s="101">
        <f t="shared" si="105"/>
        <v>1</v>
      </c>
      <c r="AG323" s="406" cm="1">
        <f t="array" ref="AG323">_xlfn.QUARTILE.EXC(IF($AT$5:$AT$906=$AT323,$L$5:$L$906),1)</f>
        <v>-0.34999999999999964</v>
      </c>
      <c r="AH323" s="406" cm="1">
        <f t="array" ref="AH323">_xlfn.QUARTILE.EXC(IF($AT$5:$AT$906=$AT323,$L$5:$L$906),3)</f>
        <v>9.0500000000000007</v>
      </c>
      <c r="AI323" s="406">
        <f t="shared" si="114"/>
        <v>9.4</v>
      </c>
      <c r="AJ323" s="406">
        <f t="shared" si="115"/>
        <v>-14.450000000000001</v>
      </c>
      <c r="AK323" s="406">
        <f t="shared" si="116"/>
        <v>23.150000000000002</v>
      </c>
      <c r="AL323" s="406" t="b">
        <f t="shared" si="117"/>
        <v>1</v>
      </c>
      <c r="AM323" s="406" cm="1">
        <f t="array" ref="AM323">_xlfn.QUARTILE.EXC(IF($AT$5:$AT$906=$AT323,$M$5:$M$906),1)</f>
        <v>-5.0175000000000001</v>
      </c>
      <c r="AN323" s="406" cm="1">
        <f t="array" ref="AN323">_xlfn.QUARTILE.EXC(IF($AT$5:$AT$906=$AT323,$M$5:$M$906),3)</f>
        <v>5.1049999999999995</v>
      </c>
      <c r="AO323" s="406">
        <f t="shared" si="118"/>
        <v>10.122499999999999</v>
      </c>
      <c r="AP323" s="406">
        <f t="shared" si="119"/>
        <v>-20.201249999999998</v>
      </c>
      <c r="AQ323" s="406">
        <f t="shared" si="120"/>
        <v>20.288749999999997</v>
      </c>
      <c r="AR323" s="406" t="b">
        <f t="shared" si="121"/>
        <v>1</v>
      </c>
      <c r="AS323" s="404" t="str">
        <f>INDEX('Org2567'!$BM:$BM,MATCH(Raw_DATA!A323,'Org2567'!$D:$D,0))</f>
        <v>รพท.M1 B&gt;200</v>
      </c>
      <c r="AT323" s="404">
        <f>INDEX('Org2567'!$BL:$BL,MATCH(Raw_DATA!A323,'Org2567'!$D:$D,0))</f>
        <v>15</v>
      </c>
      <c r="AU323" s="113"/>
      <c r="AV323" s="101">
        <v>87.77</v>
      </c>
      <c r="AW323" s="101">
        <v>165.14</v>
      </c>
      <c r="AX323" s="101">
        <v>130.34</v>
      </c>
      <c r="AY323" s="101">
        <v>-988.99</v>
      </c>
      <c r="AZ323" s="101">
        <v>19.39</v>
      </c>
    </row>
    <row r="324" spans="1:52" x14ac:dyDescent="0.7">
      <c r="A324" s="101" t="s">
        <v>336</v>
      </c>
      <c r="B324" s="101" t="s">
        <v>1766</v>
      </c>
      <c r="C324" s="111" t="str">
        <f>IF(A324="","",INDEX(ID!P:P,MATCH(Raw_DATA!A324,ID!A:A,0)))</f>
        <v>รพท.S B&lt;=400</v>
      </c>
      <c r="D324" s="101">
        <f>IF(A324="","",INDEX(ID!M:M,MATCH(Raw_DATA!A324,ID!A:A,0)))</f>
        <v>16</v>
      </c>
      <c r="E324" s="112">
        <v>10.27</v>
      </c>
      <c r="F324" s="112">
        <v>9.77</v>
      </c>
      <c r="G324" s="112">
        <v>8.66</v>
      </c>
      <c r="H324" s="112">
        <v>687694165.97000003</v>
      </c>
      <c r="I324" s="112">
        <v>137007584.87</v>
      </c>
      <c r="J324" s="112">
        <v>105730271.72</v>
      </c>
      <c r="K324" s="112">
        <v>568220776.49000001</v>
      </c>
      <c r="L324" s="112">
        <v>12.89</v>
      </c>
      <c r="M324" s="112">
        <v>10.76</v>
      </c>
      <c r="N324" s="112">
        <f t="shared" si="122"/>
        <v>33</v>
      </c>
      <c r="O324" s="112">
        <f t="shared" si="123"/>
        <v>48</v>
      </c>
      <c r="P324" s="112">
        <f t="shared" si="124"/>
        <v>37</v>
      </c>
      <c r="Q324" s="112">
        <f t="shared" si="125"/>
        <v>146</v>
      </c>
      <c r="R324" s="112">
        <f t="shared" si="126"/>
        <v>48</v>
      </c>
      <c r="S324" s="112" cm="1">
        <f t="array" ref="S324">_xlfn.QUARTILE.EXC(IF($D$5:$D$906=$D324,$L$5:$L$906),1)</f>
        <v>-2.1850000000000001</v>
      </c>
      <c r="T324" s="112" cm="1">
        <f t="array" ref="T324">_xlfn.QUARTILE.EXC(IF($D$5:$D$906=$D324,$L$5:$L$906),3)</f>
        <v>5.5750000000000002</v>
      </c>
      <c r="U324" s="112">
        <f t="shared" si="106"/>
        <v>7.76</v>
      </c>
      <c r="V324" s="112">
        <f t="shared" si="107"/>
        <v>-13.825000000000001</v>
      </c>
      <c r="W324" s="112">
        <f t="shared" si="108"/>
        <v>17.215</v>
      </c>
      <c r="X324" s="112" t="b">
        <f t="shared" si="109"/>
        <v>0</v>
      </c>
      <c r="Y324" s="112" cm="1">
        <f t="array" ref="Y324">_xlfn.QUARTILE.EXC(IF($D$5:$D$906=$D324,$M$5:$M$906),1)</f>
        <v>-5.58</v>
      </c>
      <c r="Z324" s="112" cm="1">
        <f t="array" ref="Z324">_xlfn.QUARTILE.EXC(IF($D$5:$D$906=$D324,$M$5:$M$906),3)</f>
        <v>0.90500000000000003</v>
      </c>
      <c r="AA324" s="112">
        <f t="shared" si="110"/>
        <v>6.4850000000000003</v>
      </c>
      <c r="AB324" s="112">
        <f t="shared" si="111"/>
        <v>-15.307500000000001</v>
      </c>
      <c r="AC324" s="112">
        <f t="shared" si="112"/>
        <v>10.6325</v>
      </c>
      <c r="AD324" s="112" t="b">
        <f t="shared" si="113"/>
        <v>1</v>
      </c>
      <c r="AE324" s="101">
        <f t="shared" si="104"/>
        <v>0</v>
      </c>
      <c r="AF324" s="101">
        <f t="shared" si="105"/>
        <v>0</v>
      </c>
      <c r="AG324" s="406" cm="1">
        <f t="array" ref="AG324">_xlfn.QUARTILE.EXC(IF($AT$5:$AT$906=$AT324,$L$5:$L$906),1)</f>
        <v>-2.1850000000000001</v>
      </c>
      <c r="AH324" s="406" cm="1">
        <f t="array" ref="AH324">_xlfn.QUARTILE.EXC(IF($AT$5:$AT$906=$AT324,$L$5:$L$906),3)</f>
        <v>5.5750000000000002</v>
      </c>
      <c r="AI324" s="406">
        <f t="shared" si="114"/>
        <v>7.76</v>
      </c>
      <c r="AJ324" s="406">
        <f t="shared" si="115"/>
        <v>-13.825000000000001</v>
      </c>
      <c r="AK324" s="406">
        <f t="shared" si="116"/>
        <v>17.215</v>
      </c>
      <c r="AL324" s="406" t="b">
        <f t="shared" si="117"/>
        <v>0</v>
      </c>
      <c r="AM324" s="406" cm="1">
        <f t="array" ref="AM324">_xlfn.QUARTILE.EXC(IF($AT$5:$AT$906=$AT324,$M$5:$M$906),1)</f>
        <v>-5.58</v>
      </c>
      <c r="AN324" s="406" cm="1">
        <f t="array" ref="AN324">_xlfn.QUARTILE.EXC(IF($AT$5:$AT$906=$AT324,$M$5:$M$906),3)</f>
        <v>0.90500000000000003</v>
      </c>
      <c r="AO324" s="406">
        <f t="shared" si="118"/>
        <v>6.4850000000000003</v>
      </c>
      <c r="AP324" s="406">
        <f t="shared" si="119"/>
        <v>-15.307500000000001</v>
      </c>
      <c r="AQ324" s="406">
        <f t="shared" si="120"/>
        <v>10.6325</v>
      </c>
      <c r="AR324" s="406" t="b">
        <f t="shared" si="121"/>
        <v>1</v>
      </c>
      <c r="AS324" s="404" t="str">
        <f>INDEX('Org2567'!$BM:$BM,MATCH(Raw_DATA!A324,'Org2567'!$D:$D,0))</f>
        <v>รพท.S B&lt;=400</v>
      </c>
      <c r="AT324" s="404">
        <f>INDEX('Org2567'!$BL:$BL,MATCH(Raw_DATA!A324,'Org2567'!$D:$D,0))</f>
        <v>16</v>
      </c>
      <c r="AU324" s="113"/>
      <c r="AV324" s="101">
        <v>32.979999999999997</v>
      </c>
      <c r="AW324" s="101">
        <v>47.8</v>
      </c>
      <c r="AX324" s="101">
        <v>36.549999999999997</v>
      </c>
      <c r="AY324" s="101">
        <v>145.72</v>
      </c>
      <c r="AZ324" s="101">
        <v>47.59</v>
      </c>
    </row>
    <row r="325" spans="1:52" x14ac:dyDescent="0.7">
      <c r="A325" s="101" t="s">
        <v>337</v>
      </c>
      <c r="B325" s="101" t="s">
        <v>1769</v>
      </c>
      <c r="C325" s="111" t="str">
        <f>IF(A325="","",INDEX(ID!P:P,MATCH(Raw_DATA!A325,ID!A:A,0)))</f>
        <v>รพท.M1 B&gt;200</v>
      </c>
      <c r="D325" s="101">
        <f>IF(A325="","",INDEX(ID!M:M,MATCH(Raw_DATA!A325,ID!A:A,0)))</f>
        <v>15</v>
      </c>
      <c r="E325" s="112">
        <v>5.35</v>
      </c>
      <c r="F325" s="112">
        <v>5.15</v>
      </c>
      <c r="G325" s="112">
        <v>4.3499999999999996</v>
      </c>
      <c r="H325" s="112">
        <v>479369166.43000001</v>
      </c>
      <c r="I325" s="112">
        <v>7411928.4500000002</v>
      </c>
      <c r="J325" s="112">
        <v>27317696.129999999</v>
      </c>
      <c r="K325" s="112">
        <v>369392005.61000001</v>
      </c>
      <c r="L325" s="112">
        <v>4.3600000000000003</v>
      </c>
      <c r="M325" s="112">
        <v>0.89</v>
      </c>
      <c r="N325" s="112">
        <f t="shared" si="122"/>
        <v>45</v>
      </c>
      <c r="O325" s="112">
        <f t="shared" si="123"/>
        <v>44</v>
      </c>
      <c r="P325" s="112">
        <f t="shared" si="124"/>
        <v>36</v>
      </c>
      <c r="Q325" s="112">
        <f t="shared" si="125"/>
        <v>211</v>
      </c>
      <c r="R325" s="112">
        <f t="shared" si="126"/>
        <v>54</v>
      </c>
      <c r="S325" s="112" cm="1">
        <f t="array" ref="S325">_xlfn.QUARTILE.EXC(IF($D$5:$D$906=$D325,$L$5:$L$906),1)</f>
        <v>-2.59</v>
      </c>
      <c r="T325" s="112" cm="1">
        <f t="array" ref="T325">_xlfn.QUARTILE.EXC(IF($D$5:$D$906=$D325,$L$5:$L$906),3)</f>
        <v>8.86</v>
      </c>
      <c r="U325" s="112">
        <f t="shared" si="106"/>
        <v>11.45</v>
      </c>
      <c r="V325" s="112">
        <f t="shared" si="107"/>
        <v>-19.764999999999997</v>
      </c>
      <c r="W325" s="112">
        <f t="shared" si="108"/>
        <v>26.034999999999997</v>
      </c>
      <c r="X325" s="112" t="b">
        <f t="shared" si="109"/>
        <v>0</v>
      </c>
      <c r="Y325" s="112" cm="1">
        <f t="array" ref="Y325">_xlfn.QUARTILE.EXC(IF($D$5:$D$906=$D325,$M$5:$M$906),1)</f>
        <v>-5.74</v>
      </c>
      <c r="Z325" s="112" cm="1">
        <f t="array" ref="Z325">_xlfn.QUARTILE.EXC(IF($D$5:$D$906=$D325,$M$5:$M$906),3)</f>
        <v>4.915</v>
      </c>
      <c r="AA325" s="112">
        <f t="shared" si="110"/>
        <v>10.655000000000001</v>
      </c>
      <c r="AB325" s="112">
        <f t="shared" si="111"/>
        <v>-21.722500000000004</v>
      </c>
      <c r="AC325" s="112">
        <f t="shared" si="112"/>
        <v>20.897500000000001</v>
      </c>
      <c r="AD325" s="112" t="b">
        <f t="shared" si="113"/>
        <v>0</v>
      </c>
      <c r="AE325" s="101">
        <f t="shared" ref="AE325:AE388" si="127">IF(M325&lt;0,1,0)</f>
        <v>0</v>
      </c>
      <c r="AF325" s="101">
        <f t="shared" ref="AF325:AF388" si="128">IF(L325&lt;0,1,0)</f>
        <v>0</v>
      </c>
      <c r="AG325" s="406" cm="1">
        <f t="array" ref="AG325">_xlfn.QUARTILE.EXC(IF($AT$5:$AT$906=$AT325,$L$5:$L$906),1)</f>
        <v>-0.34999999999999964</v>
      </c>
      <c r="AH325" s="406" cm="1">
        <f t="array" ref="AH325">_xlfn.QUARTILE.EXC(IF($AT$5:$AT$906=$AT325,$L$5:$L$906),3)</f>
        <v>9.0500000000000007</v>
      </c>
      <c r="AI325" s="406">
        <f t="shared" si="114"/>
        <v>9.4</v>
      </c>
      <c r="AJ325" s="406">
        <f t="shared" si="115"/>
        <v>-14.450000000000001</v>
      </c>
      <c r="AK325" s="406">
        <f t="shared" si="116"/>
        <v>23.150000000000002</v>
      </c>
      <c r="AL325" s="406" t="b">
        <f t="shared" si="117"/>
        <v>0</v>
      </c>
      <c r="AM325" s="406" cm="1">
        <f t="array" ref="AM325">_xlfn.QUARTILE.EXC(IF($AT$5:$AT$906=$AT325,$M$5:$M$906),1)</f>
        <v>-5.0175000000000001</v>
      </c>
      <c r="AN325" s="406" cm="1">
        <f t="array" ref="AN325">_xlfn.QUARTILE.EXC(IF($AT$5:$AT$906=$AT325,$M$5:$M$906),3)</f>
        <v>5.1049999999999995</v>
      </c>
      <c r="AO325" s="406">
        <f t="shared" si="118"/>
        <v>10.122499999999999</v>
      </c>
      <c r="AP325" s="406">
        <f t="shared" si="119"/>
        <v>-20.201249999999998</v>
      </c>
      <c r="AQ325" s="406">
        <f t="shared" si="120"/>
        <v>20.288749999999997</v>
      </c>
      <c r="AR325" s="406" t="b">
        <f t="shared" si="121"/>
        <v>0</v>
      </c>
      <c r="AS325" s="404" t="str">
        <f>INDEX('Org2567'!$BM:$BM,MATCH(Raw_DATA!A325,'Org2567'!$D:$D,0))</f>
        <v>รพท.M1 B&gt;200</v>
      </c>
      <c r="AT325" s="404">
        <f>INDEX('Org2567'!$BL:$BL,MATCH(Raw_DATA!A325,'Org2567'!$D:$D,0))</f>
        <v>15</v>
      </c>
      <c r="AU325" s="113"/>
      <c r="AV325" s="101">
        <v>44.8</v>
      </c>
      <c r="AW325" s="101">
        <v>43.94</v>
      </c>
      <c r="AX325" s="101">
        <v>35.67</v>
      </c>
      <c r="AY325" s="101">
        <v>211.44</v>
      </c>
      <c r="AZ325" s="101">
        <v>53.99</v>
      </c>
    </row>
    <row r="326" spans="1:52" x14ac:dyDescent="0.7">
      <c r="A326" s="101" t="s">
        <v>338</v>
      </c>
      <c r="B326" s="101" t="s">
        <v>1772</v>
      </c>
      <c r="C326" s="111" t="str">
        <f>IF(A326="","",INDEX(ID!P:P,MATCH(Raw_DATA!A326,ID!A:A,0)))</f>
        <v>รพช.F2 P&lt;=30,000</v>
      </c>
      <c r="D326" s="101">
        <f>IF(A326="","",INDEX(ID!M:M,MATCH(Raw_DATA!A326,ID!A:A,0)))</f>
        <v>5</v>
      </c>
      <c r="E326" s="112">
        <v>3.08</v>
      </c>
      <c r="F326" s="112">
        <v>2.9</v>
      </c>
      <c r="G326" s="112">
        <v>1.98</v>
      </c>
      <c r="H326" s="112">
        <v>42315520.840000004</v>
      </c>
      <c r="I326" s="112">
        <v>-31560845.440000001</v>
      </c>
      <c r="J326" s="112">
        <v>-20522659.129999999</v>
      </c>
      <c r="K326" s="112">
        <v>19973325.960000001</v>
      </c>
      <c r="L326" s="112">
        <v>-16.13</v>
      </c>
      <c r="M326" s="112">
        <v>-27.44</v>
      </c>
      <c r="N326" s="112">
        <f t="shared" si="122"/>
        <v>71</v>
      </c>
      <c r="O326" s="112">
        <f t="shared" si="123"/>
        <v>70</v>
      </c>
      <c r="P326" s="112">
        <f t="shared" si="124"/>
        <v>129</v>
      </c>
      <c r="Q326" s="112">
        <f t="shared" si="125"/>
        <v>265</v>
      </c>
      <c r="R326" s="112">
        <f t="shared" si="126"/>
        <v>44</v>
      </c>
      <c r="S326" s="112" cm="1">
        <f t="array" ref="S326">_xlfn.QUARTILE.EXC(IF($D$5:$D$906=$D326,$L$5:$L$906),1)</f>
        <v>-9.4075000000000006</v>
      </c>
      <c r="T326" s="112" cm="1">
        <f t="array" ref="T326">_xlfn.QUARTILE.EXC(IF($D$5:$D$906=$D326,$L$5:$L$906),3)</f>
        <v>1.645</v>
      </c>
      <c r="U326" s="112">
        <f t="shared" ref="U326:U389" si="129">T326-S326</f>
        <v>11.0525</v>
      </c>
      <c r="V326" s="112">
        <f t="shared" ref="V326:V389" si="130">S326-(1.5*U326)</f>
        <v>-25.986249999999998</v>
      </c>
      <c r="W326" s="112">
        <f t="shared" ref="W326:W389" si="131">T326+(1.5*U326)</f>
        <v>18.223749999999999</v>
      </c>
      <c r="X326" s="112" t="b">
        <f t="shared" ref="X326:X389" si="132">IF(OR(L326&lt;=V326,L326&gt;=W326),TRUE,FALSE)</f>
        <v>0</v>
      </c>
      <c r="Y326" s="112" cm="1">
        <f t="array" ref="Y326">_xlfn.QUARTILE.EXC(IF($D$5:$D$906=$D326,$M$5:$M$906),1)</f>
        <v>-18.744999999999997</v>
      </c>
      <c r="Z326" s="112" cm="1">
        <f t="array" ref="Z326">_xlfn.QUARTILE.EXC(IF($D$5:$D$906=$D326,$M$5:$M$906),3)</f>
        <v>-2.7</v>
      </c>
      <c r="AA326" s="112">
        <f t="shared" ref="AA326:AA389" si="133">Z326-Y326</f>
        <v>16.044999999999998</v>
      </c>
      <c r="AB326" s="112">
        <f t="shared" ref="AB326:AB389" si="134">Y326-(1.5*AA326)</f>
        <v>-42.812499999999993</v>
      </c>
      <c r="AC326" s="112">
        <f t="shared" ref="AC326:AC389" si="135">Z326+(1.5*AA326)</f>
        <v>21.367499999999996</v>
      </c>
      <c r="AD326" s="112" t="b">
        <f t="shared" ref="AD326:AD389" si="136">IF(OR(M326&lt;=AB326,M326&gt;=AC326),TRUE,FALSE)</f>
        <v>0</v>
      </c>
      <c r="AE326" s="101">
        <f t="shared" si="127"/>
        <v>1</v>
      </c>
      <c r="AF326" s="101">
        <f t="shared" si="128"/>
        <v>1</v>
      </c>
      <c r="AG326" s="406" cm="1">
        <f t="array" ref="AG326">_xlfn.QUARTILE.EXC(IF($AT$5:$AT$906=$AT326,$L$5:$L$906),1)</f>
        <v>-9.4075000000000006</v>
      </c>
      <c r="AH326" s="406" cm="1">
        <f t="array" ref="AH326">_xlfn.QUARTILE.EXC(IF($AT$5:$AT$906=$AT326,$L$5:$L$906),3)</f>
        <v>1.645</v>
      </c>
      <c r="AI326" s="406">
        <f t="shared" ref="AI326:AI389" si="137">AH326-AG326</f>
        <v>11.0525</v>
      </c>
      <c r="AJ326" s="406">
        <f t="shared" ref="AJ326:AJ389" si="138">AG326-(1.5*AI326)</f>
        <v>-25.986249999999998</v>
      </c>
      <c r="AK326" s="406">
        <f t="shared" ref="AK326:AK389" si="139">AH326+(1.5*AI326)</f>
        <v>18.223749999999999</v>
      </c>
      <c r="AL326" s="406" t="b">
        <f t="shared" ref="AL326:AL389" si="140">IF(OR(L326&lt;=AJ326,L326&gt;=AK326),TRUE,FALSE)</f>
        <v>0</v>
      </c>
      <c r="AM326" s="406" cm="1">
        <f t="array" ref="AM326">_xlfn.QUARTILE.EXC(IF($AT$5:$AT$906=$AT326,$M$5:$M$906),1)</f>
        <v>-18.744999999999997</v>
      </c>
      <c r="AN326" s="406" cm="1">
        <f t="array" ref="AN326">_xlfn.QUARTILE.EXC(IF($AT$5:$AT$906=$AT326,$M$5:$M$906),3)</f>
        <v>-2.7</v>
      </c>
      <c r="AO326" s="406">
        <f t="shared" ref="AO326:AO389" si="141">AN326-AM326</f>
        <v>16.044999999999998</v>
      </c>
      <c r="AP326" s="406">
        <f t="shared" ref="AP326:AP389" si="142">AM326-(1.5*AO326)</f>
        <v>-42.812499999999993</v>
      </c>
      <c r="AQ326" s="406">
        <f t="shared" ref="AQ326:AQ389" si="143">AN326+(1.5*AO326)</f>
        <v>21.367499999999996</v>
      </c>
      <c r="AR326" s="406" t="b">
        <f t="shared" ref="AR326:AR389" si="144">IF(OR(M326&lt;=AP326,M326&gt;=AQ326),TRUE,FALSE)</f>
        <v>0</v>
      </c>
      <c r="AS326" s="404" t="str">
        <f>INDEX('Org2567'!$BM:$BM,MATCH(Raw_DATA!A326,'Org2567'!$D:$D,0))</f>
        <v>รพช.F2 P&lt;=30,000</v>
      </c>
      <c r="AT326" s="404">
        <f>INDEX('Org2567'!$BL:$BL,MATCH(Raw_DATA!A326,'Org2567'!$D:$D,0))</f>
        <v>5</v>
      </c>
      <c r="AU326" s="113"/>
      <c r="AV326" s="101">
        <v>70.97</v>
      </c>
      <c r="AW326" s="101">
        <v>70.09</v>
      </c>
      <c r="AX326" s="101">
        <v>128.76</v>
      </c>
      <c r="AY326" s="101">
        <v>265.18</v>
      </c>
      <c r="AZ326" s="101">
        <v>43.64</v>
      </c>
    </row>
    <row r="327" spans="1:52" x14ac:dyDescent="0.7">
      <c r="A327" s="101" t="s">
        <v>339</v>
      </c>
      <c r="B327" s="101" t="s">
        <v>1775</v>
      </c>
      <c r="C327" s="111" t="str">
        <f>IF(A327="","",INDEX(ID!P:P,MATCH(Raw_DATA!A327,ID!A:A,0)))</f>
        <v>รพช.F1 P&lt;=50,000</v>
      </c>
      <c r="D327" s="101">
        <f>IF(A327="","",INDEX(ID!M:M,MATCH(Raw_DATA!A327,ID!A:A,0)))</f>
        <v>9</v>
      </c>
      <c r="E327" s="112">
        <v>1.24</v>
      </c>
      <c r="F327" s="112">
        <v>1.1599999999999999</v>
      </c>
      <c r="G327" s="112">
        <v>0.85</v>
      </c>
      <c r="H327" s="112">
        <v>6344956.29</v>
      </c>
      <c r="I327" s="112">
        <v>-22246357.34</v>
      </c>
      <c r="J327" s="112">
        <v>-14900635.199999999</v>
      </c>
      <c r="K327" s="112">
        <v>-4071882.77</v>
      </c>
      <c r="L327" s="112">
        <v>-14.64</v>
      </c>
      <c r="M327" s="112">
        <v>-26.2</v>
      </c>
      <c r="N327" s="112">
        <f t="shared" si="122"/>
        <v>127</v>
      </c>
      <c r="O327" s="112">
        <f t="shared" si="123"/>
        <v>48</v>
      </c>
      <c r="P327" s="112">
        <f t="shared" si="124"/>
        <v>65</v>
      </c>
      <c r="Q327" s="112">
        <f t="shared" si="125"/>
        <v>371</v>
      </c>
      <c r="R327" s="112">
        <f t="shared" si="126"/>
        <v>47</v>
      </c>
      <c r="S327" s="112" cm="1">
        <f t="array" ref="S327">_xlfn.QUARTILE.EXC(IF($D$5:$D$906=$D327,$L$5:$L$906),1)</f>
        <v>-8.26</v>
      </c>
      <c r="T327" s="112" cm="1">
        <f t="array" ref="T327">_xlfn.QUARTILE.EXC(IF($D$5:$D$906=$D327,$L$5:$L$906),3)</f>
        <v>3.2450000000000001</v>
      </c>
      <c r="U327" s="112">
        <f t="shared" si="129"/>
        <v>11.504999999999999</v>
      </c>
      <c r="V327" s="112">
        <f t="shared" si="130"/>
        <v>-25.517499999999998</v>
      </c>
      <c r="W327" s="112">
        <f t="shared" si="131"/>
        <v>20.502500000000001</v>
      </c>
      <c r="X327" s="112" t="b">
        <f t="shared" si="132"/>
        <v>0</v>
      </c>
      <c r="Y327" s="112" cm="1">
        <f t="array" ref="Y327">_xlfn.QUARTILE.EXC(IF($D$5:$D$906=$D327,$M$5:$M$906),1)</f>
        <v>-12.452500000000001</v>
      </c>
      <c r="Z327" s="112" cm="1">
        <f t="array" ref="Z327">_xlfn.QUARTILE.EXC(IF($D$5:$D$906=$D327,$M$5:$M$906),3)</f>
        <v>0.39</v>
      </c>
      <c r="AA327" s="112">
        <f t="shared" si="133"/>
        <v>12.842500000000001</v>
      </c>
      <c r="AB327" s="112">
        <f t="shared" si="134"/>
        <v>-31.716250000000002</v>
      </c>
      <c r="AC327" s="112">
        <f t="shared" si="135"/>
        <v>19.653750000000002</v>
      </c>
      <c r="AD327" s="112" t="b">
        <f t="shared" si="136"/>
        <v>0</v>
      </c>
      <c r="AE327" s="101">
        <f t="shared" si="127"/>
        <v>1</v>
      </c>
      <c r="AF327" s="101">
        <f t="shared" si="128"/>
        <v>1</v>
      </c>
      <c r="AG327" s="406" cm="1">
        <f t="array" ref="AG327">_xlfn.QUARTILE.EXC(IF($AT$5:$AT$906=$AT327,$L$5:$L$906),1)</f>
        <v>-8.26</v>
      </c>
      <c r="AH327" s="406" cm="1">
        <f t="array" ref="AH327">_xlfn.QUARTILE.EXC(IF($AT$5:$AT$906=$AT327,$L$5:$L$906),3)</f>
        <v>3.2450000000000001</v>
      </c>
      <c r="AI327" s="406">
        <f t="shared" si="137"/>
        <v>11.504999999999999</v>
      </c>
      <c r="AJ327" s="406">
        <f t="shared" si="138"/>
        <v>-25.517499999999998</v>
      </c>
      <c r="AK327" s="406">
        <f t="shared" si="139"/>
        <v>20.502500000000001</v>
      </c>
      <c r="AL327" s="406" t="b">
        <f t="shared" si="140"/>
        <v>0</v>
      </c>
      <c r="AM327" s="406" cm="1">
        <f t="array" ref="AM327">_xlfn.QUARTILE.EXC(IF($AT$5:$AT$906=$AT327,$M$5:$M$906),1)</f>
        <v>-12.452500000000001</v>
      </c>
      <c r="AN327" s="406" cm="1">
        <f t="array" ref="AN327">_xlfn.QUARTILE.EXC(IF($AT$5:$AT$906=$AT327,$M$5:$M$906),3)</f>
        <v>0.39</v>
      </c>
      <c r="AO327" s="406">
        <f t="shared" si="141"/>
        <v>12.842500000000001</v>
      </c>
      <c r="AP327" s="406">
        <f t="shared" si="142"/>
        <v>-31.716250000000002</v>
      </c>
      <c r="AQ327" s="406">
        <f t="shared" si="143"/>
        <v>19.653750000000002</v>
      </c>
      <c r="AR327" s="406" t="b">
        <f t="shared" si="144"/>
        <v>0</v>
      </c>
      <c r="AS327" s="404" t="str">
        <f>INDEX('Org2567'!$BM:$BM,MATCH(Raw_DATA!A327,'Org2567'!$D:$D,0))</f>
        <v>รพช.F1 P&lt;=50,000</v>
      </c>
      <c r="AT327" s="404">
        <f>INDEX('Org2567'!$BL:$BL,MATCH(Raw_DATA!A327,'Org2567'!$D:$D,0))</f>
        <v>9</v>
      </c>
      <c r="AU327" s="113"/>
      <c r="AV327" s="101">
        <v>126.71</v>
      </c>
      <c r="AW327" s="101">
        <v>47.78</v>
      </c>
      <c r="AX327" s="101">
        <v>64.94</v>
      </c>
      <c r="AY327" s="101">
        <v>370.68</v>
      </c>
      <c r="AZ327" s="101">
        <v>46.64</v>
      </c>
    </row>
    <row r="328" spans="1:52" x14ac:dyDescent="0.7">
      <c r="A328" s="101" t="s">
        <v>340</v>
      </c>
      <c r="B328" s="101" t="s">
        <v>1778</v>
      </c>
      <c r="C328" s="111" t="str">
        <f>IF(A328="","",INDEX(ID!P:P,MATCH(Raw_DATA!A328,ID!A:A,0)))</f>
        <v>รพช.F2 P&lt;=30,000</v>
      </c>
      <c r="D328" s="101">
        <f>IF(A328="","",INDEX(ID!M:M,MATCH(Raw_DATA!A328,ID!A:A,0)))</f>
        <v>5</v>
      </c>
      <c r="E328" s="112">
        <v>2.23</v>
      </c>
      <c r="F328" s="112">
        <v>1.94</v>
      </c>
      <c r="G328" s="112">
        <v>1.49</v>
      </c>
      <c r="H328" s="112">
        <v>10139684.32</v>
      </c>
      <c r="I328" s="112">
        <v>-9222128.0500000007</v>
      </c>
      <c r="J328" s="112">
        <v>-7994896.1100000003</v>
      </c>
      <c r="K328" s="112">
        <v>4049967.4</v>
      </c>
      <c r="L328" s="112">
        <v>-11.97</v>
      </c>
      <c r="M328" s="112">
        <v>-18.489999999999998</v>
      </c>
      <c r="N328" s="112">
        <f t="shared" si="122"/>
        <v>146</v>
      </c>
      <c r="O328" s="112">
        <f t="shared" si="123"/>
        <v>21</v>
      </c>
      <c r="P328" s="112">
        <f t="shared" si="124"/>
        <v>58</v>
      </c>
      <c r="Q328" s="112">
        <f t="shared" si="125"/>
        <v>152</v>
      </c>
      <c r="R328" s="112">
        <f t="shared" si="126"/>
        <v>69</v>
      </c>
      <c r="S328" s="112" cm="1">
        <f t="array" ref="S328">_xlfn.QUARTILE.EXC(IF($D$5:$D$906=$D328,$L$5:$L$906),1)</f>
        <v>-9.4075000000000006</v>
      </c>
      <c r="T328" s="112" cm="1">
        <f t="array" ref="T328">_xlfn.QUARTILE.EXC(IF($D$5:$D$906=$D328,$L$5:$L$906),3)</f>
        <v>1.645</v>
      </c>
      <c r="U328" s="112">
        <f t="shared" si="129"/>
        <v>11.0525</v>
      </c>
      <c r="V328" s="112">
        <f t="shared" si="130"/>
        <v>-25.986249999999998</v>
      </c>
      <c r="W328" s="112">
        <f t="shared" si="131"/>
        <v>18.223749999999999</v>
      </c>
      <c r="X328" s="112" t="b">
        <f t="shared" si="132"/>
        <v>0</v>
      </c>
      <c r="Y328" s="112" cm="1">
        <f t="array" ref="Y328">_xlfn.QUARTILE.EXC(IF($D$5:$D$906=$D328,$M$5:$M$906),1)</f>
        <v>-18.744999999999997</v>
      </c>
      <c r="Z328" s="112" cm="1">
        <f t="array" ref="Z328">_xlfn.QUARTILE.EXC(IF($D$5:$D$906=$D328,$M$5:$M$906),3)</f>
        <v>-2.7</v>
      </c>
      <c r="AA328" s="112">
        <f t="shared" si="133"/>
        <v>16.044999999999998</v>
      </c>
      <c r="AB328" s="112">
        <f t="shared" si="134"/>
        <v>-42.812499999999993</v>
      </c>
      <c r="AC328" s="112">
        <f t="shared" si="135"/>
        <v>21.367499999999996</v>
      </c>
      <c r="AD328" s="112" t="b">
        <f t="shared" si="136"/>
        <v>0</v>
      </c>
      <c r="AE328" s="101">
        <f t="shared" si="127"/>
        <v>1</v>
      </c>
      <c r="AF328" s="101">
        <f t="shared" si="128"/>
        <v>1</v>
      </c>
      <c r="AG328" s="406" cm="1">
        <f t="array" ref="AG328">_xlfn.QUARTILE.EXC(IF($AT$5:$AT$906=$AT328,$L$5:$L$906),1)</f>
        <v>-9.4075000000000006</v>
      </c>
      <c r="AH328" s="406" cm="1">
        <f t="array" ref="AH328">_xlfn.QUARTILE.EXC(IF($AT$5:$AT$906=$AT328,$L$5:$L$906),3)</f>
        <v>1.645</v>
      </c>
      <c r="AI328" s="406">
        <f t="shared" si="137"/>
        <v>11.0525</v>
      </c>
      <c r="AJ328" s="406">
        <f t="shared" si="138"/>
        <v>-25.986249999999998</v>
      </c>
      <c r="AK328" s="406">
        <f t="shared" si="139"/>
        <v>18.223749999999999</v>
      </c>
      <c r="AL328" s="406" t="b">
        <f t="shared" si="140"/>
        <v>0</v>
      </c>
      <c r="AM328" s="406" cm="1">
        <f t="array" ref="AM328">_xlfn.QUARTILE.EXC(IF($AT$5:$AT$906=$AT328,$M$5:$M$906),1)</f>
        <v>-18.744999999999997</v>
      </c>
      <c r="AN328" s="406" cm="1">
        <f t="array" ref="AN328">_xlfn.QUARTILE.EXC(IF($AT$5:$AT$906=$AT328,$M$5:$M$906),3)</f>
        <v>-2.7</v>
      </c>
      <c r="AO328" s="406">
        <f t="shared" si="141"/>
        <v>16.044999999999998</v>
      </c>
      <c r="AP328" s="406">
        <f t="shared" si="142"/>
        <v>-42.812499999999993</v>
      </c>
      <c r="AQ328" s="406">
        <f t="shared" si="143"/>
        <v>21.367499999999996</v>
      </c>
      <c r="AR328" s="406" t="b">
        <f t="shared" si="144"/>
        <v>0</v>
      </c>
      <c r="AS328" s="404" t="str">
        <f>INDEX('Org2567'!$BM:$BM,MATCH(Raw_DATA!A328,'Org2567'!$D:$D,0))</f>
        <v>รพช.F2 P&lt;=30,000</v>
      </c>
      <c r="AT328" s="404">
        <f>INDEX('Org2567'!$BL:$BL,MATCH(Raw_DATA!A328,'Org2567'!$D:$D,0))</f>
        <v>5</v>
      </c>
      <c r="AU328" s="113"/>
      <c r="AV328" s="101">
        <v>145.94999999999999</v>
      </c>
      <c r="AW328" s="101">
        <v>20.78</v>
      </c>
      <c r="AX328" s="101">
        <v>57.54</v>
      </c>
      <c r="AY328" s="101">
        <v>151.78</v>
      </c>
      <c r="AZ328" s="101">
        <v>69.33</v>
      </c>
    </row>
    <row r="329" spans="1:52" x14ac:dyDescent="0.7">
      <c r="A329" s="101" t="s">
        <v>341</v>
      </c>
      <c r="B329" s="101" t="s">
        <v>1781</v>
      </c>
      <c r="C329" s="111" t="str">
        <f>IF(A329="","",INDEX(ID!P:P,MATCH(Raw_DATA!A329,ID!A:A,0)))</f>
        <v>รพช.F2 P30,000-60,000</v>
      </c>
      <c r="D329" s="101">
        <f>IF(A329="","",INDEX(ID!M:M,MATCH(Raw_DATA!A329,ID!A:A,0)))</f>
        <v>6</v>
      </c>
      <c r="E329" s="112">
        <v>3.44</v>
      </c>
      <c r="F329" s="112">
        <v>3.34</v>
      </c>
      <c r="G329" s="112">
        <v>2.99</v>
      </c>
      <c r="H329" s="112">
        <v>56037501.210000001</v>
      </c>
      <c r="I329" s="112">
        <v>-21795915.02</v>
      </c>
      <c r="J329" s="112">
        <v>-15135780.02</v>
      </c>
      <c r="K329" s="112">
        <v>45671767.719999999</v>
      </c>
      <c r="L329" s="112">
        <v>-10.29</v>
      </c>
      <c r="M329" s="112">
        <v>-14.08</v>
      </c>
      <c r="N329" s="112">
        <f t="shared" si="122"/>
        <v>103</v>
      </c>
      <c r="O329" s="112">
        <f t="shared" si="123"/>
        <v>34</v>
      </c>
      <c r="P329" s="112">
        <f t="shared" si="124"/>
        <v>15</v>
      </c>
      <c r="Q329" s="112">
        <f t="shared" si="125"/>
        <v>153</v>
      </c>
      <c r="R329" s="112">
        <f t="shared" si="126"/>
        <v>28</v>
      </c>
      <c r="S329" s="112" cm="1">
        <f t="array" ref="S329">_xlfn.QUARTILE.EXC(IF($D$5:$D$906=$D329,$L$5:$L$906),1)</f>
        <v>-10.317499999999999</v>
      </c>
      <c r="T329" s="112" cm="1">
        <f t="array" ref="T329">_xlfn.QUARTILE.EXC(IF($D$5:$D$906=$D329,$L$5:$L$906),3)</f>
        <v>1.0349999999999999</v>
      </c>
      <c r="U329" s="112">
        <f t="shared" si="129"/>
        <v>11.352499999999999</v>
      </c>
      <c r="V329" s="112">
        <f t="shared" si="130"/>
        <v>-27.346249999999998</v>
      </c>
      <c r="W329" s="112">
        <f t="shared" si="131"/>
        <v>18.063749999999999</v>
      </c>
      <c r="X329" s="112" t="b">
        <f t="shared" si="132"/>
        <v>0</v>
      </c>
      <c r="Y329" s="112" cm="1">
        <f t="array" ref="Y329">_xlfn.QUARTILE.EXC(IF($D$5:$D$906=$D329,$M$5:$M$906),1)</f>
        <v>-15.98</v>
      </c>
      <c r="Z329" s="112" cm="1">
        <f t="array" ref="Z329">_xlfn.QUARTILE.EXC(IF($D$5:$D$906=$D329,$M$5:$M$906),3)</f>
        <v>-2.4</v>
      </c>
      <c r="AA329" s="112">
        <f t="shared" si="133"/>
        <v>13.58</v>
      </c>
      <c r="AB329" s="112">
        <f t="shared" si="134"/>
        <v>-36.35</v>
      </c>
      <c r="AC329" s="112">
        <f t="shared" si="135"/>
        <v>17.970000000000002</v>
      </c>
      <c r="AD329" s="112" t="b">
        <f t="shared" si="136"/>
        <v>0</v>
      </c>
      <c r="AE329" s="101">
        <f t="shared" si="127"/>
        <v>1</v>
      </c>
      <c r="AF329" s="101">
        <f t="shared" si="128"/>
        <v>1</v>
      </c>
      <c r="AG329" s="406" cm="1">
        <f t="array" ref="AG329">_xlfn.QUARTILE.EXC(IF($AT$5:$AT$906=$AT329,$L$5:$L$906),1)</f>
        <v>-9.3850000000000016</v>
      </c>
      <c r="AH329" s="406" cm="1">
        <f t="array" ref="AH329">_xlfn.QUARTILE.EXC(IF($AT$5:$AT$906=$AT329,$L$5:$L$906),3)</f>
        <v>1.2250000000000001</v>
      </c>
      <c r="AI329" s="406">
        <f t="shared" si="137"/>
        <v>10.610000000000001</v>
      </c>
      <c r="AJ329" s="406">
        <f t="shared" si="138"/>
        <v>-25.300000000000004</v>
      </c>
      <c r="AK329" s="406">
        <f t="shared" si="139"/>
        <v>17.140000000000004</v>
      </c>
      <c r="AL329" s="406" t="b">
        <f t="shared" si="140"/>
        <v>0</v>
      </c>
      <c r="AM329" s="406" cm="1">
        <f t="array" ref="AM329">_xlfn.QUARTILE.EXC(IF($AT$5:$AT$906=$AT329,$M$5:$M$906),1)</f>
        <v>-15.515000000000001</v>
      </c>
      <c r="AN329" s="406" cm="1">
        <f t="array" ref="AN329">_xlfn.QUARTILE.EXC(IF($AT$5:$AT$906=$AT329,$M$5:$M$906),3)</f>
        <v>-2.2599999999999998</v>
      </c>
      <c r="AO329" s="406">
        <f t="shared" si="141"/>
        <v>13.255000000000001</v>
      </c>
      <c r="AP329" s="406">
        <f t="shared" si="142"/>
        <v>-35.397500000000001</v>
      </c>
      <c r="AQ329" s="406">
        <f t="shared" si="143"/>
        <v>17.622500000000002</v>
      </c>
      <c r="AR329" s="406" t="b">
        <f t="shared" si="144"/>
        <v>0</v>
      </c>
      <c r="AS329" s="404" t="str">
        <f>INDEX('Org2567'!$BM:$BM,MATCH(Raw_DATA!A329,'Org2567'!$D:$D,0))</f>
        <v>รพช.F2 P30,000-60,000</v>
      </c>
      <c r="AT329" s="404">
        <f>INDEX('Org2567'!$BL:$BL,MATCH(Raw_DATA!A329,'Org2567'!$D:$D,0))</f>
        <v>6</v>
      </c>
      <c r="AU329" s="113"/>
      <c r="AV329" s="101">
        <v>102.58</v>
      </c>
      <c r="AW329" s="101">
        <v>34.36</v>
      </c>
      <c r="AX329" s="101">
        <v>15.45</v>
      </c>
      <c r="AY329" s="101">
        <v>152.55000000000001</v>
      </c>
      <c r="AZ329" s="101">
        <v>28.46</v>
      </c>
    </row>
    <row r="330" spans="1:52" x14ac:dyDescent="0.7">
      <c r="A330" s="101" t="s">
        <v>342</v>
      </c>
      <c r="B330" s="101" t="s">
        <v>1784</v>
      </c>
      <c r="C330" s="111" t="str">
        <f>IF(A330="","",INDEX(ID!P:P,MATCH(Raw_DATA!A330,ID!A:A,0)))</f>
        <v>รพช.F2 P&lt;=30,000</v>
      </c>
      <c r="D330" s="101">
        <f>IF(A330="","",INDEX(ID!M:M,MATCH(Raw_DATA!A330,ID!A:A,0)))</f>
        <v>5</v>
      </c>
      <c r="E330" s="112">
        <v>3.54</v>
      </c>
      <c r="F330" s="112">
        <v>3.32</v>
      </c>
      <c r="G330" s="112">
        <v>0.59</v>
      </c>
      <c r="H330" s="112">
        <v>30821025.52</v>
      </c>
      <c r="I330" s="112">
        <v>-13163248</v>
      </c>
      <c r="J330" s="112">
        <v>-8472238.4199999999</v>
      </c>
      <c r="K330" s="112">
        <v>-4955367.13</v>
      </c>
      <c r="L330" s="112">
        <v>-11.3</v>
      </c>
      <c r="M330" s="112">
        <v>-16.63</v>
      </c>
      <c r="N330" s="112">
        <f t="shared" si="122"/>
        <v>108</v>
      </c>
      <c r="O330" s="112">
        <f t="shared" si="123"/>
        <v>44</v>
      </c>
      <c r="P330" s="112">
        <f t="shared" si="124"/>
        <v>34</v>
      </c>
      <c r="Q330" s="112">
        <f t="shared" si="125"/>
        <v>162</v>
      </c>
      <c r="R330" s="112">
        <f t="shared" si="126"/>
        <v>60</v>
      </c>
      <c r="S330" s="112" cm="1">
        <f t="array" ref="S330">_xlfn.QUARTILE.EXC(IF($D$5:$D$906=$D330,$L$5:$L$906),1)</f>
        <v>-9.4075000000000006</v>
      </c>
      <c r="T330" s="112" cm="1">
        <f t="array" ref="T330">_xlfn.QUARTILE.EXC(IF($D$5:$D$906=$D330,$L$5:$L$906),3)</f>
        <v>1.645</v>
      </c>
      <c r="U330" s="112">
        <f t="shared" si="129"/>
        <v>11.0525</v>
      </c>
      <c r="V330" s="112">
        <f t="shared" si="130"/>
        <v>-25.986249999999998</v>
      </c>
      <c r="W330" s="112">
        <f t="shared" si="131"/>
        <v>18.223749999999999</v>
      </c>
      <c r="X330" s="112" t="b">
        <f t="shared" si="132"/>
        <v>0</v>
      </c>
      <c r="Y330" s="112" cm="1">
        <f t="array" ref="Y330">_xlfn.QUARTILE.EXC(IF($D$5:$D$906=$D330,$M$5:$M$906),1)</f>
        <v>-18.744999999999997</v>
      </c>
      <c r="Z330" s="112" cm="1">
        <f t="array" ref="Z330">_xlfn.QUARTILE.EXC(IF($D$5:$D$906=$D330,$M$5:$M$906),3)</f>
        <v>-2.7</v>
      </c>
      <c r="AA330" s="112">
        <f t="shared" si="133"/>
        <v>16.044999999999998</v>
      </c>
      <c r="AB330" s="112">
        <f t="shared" si="134"/>
        <v>-42.812499999999993</v>
      </c>
      <c r="AC330" s="112">
        <f t="shared" si="135"/>
        <v>21.367499999999996</v>
      </c>
      <c r="AD330" s="112" t="b">
        <f t="shared" si="136"/>
        <v>0</v>
      </c>
      <c r="AE330" s="101">
        <f t="shared" si="127"/>
        <v>1</v>
      </c>
      <c r="AF330" s="101">
        <f t="shared" si="128"/>
        <v>1</v>
      </c>
      <c r="AG330" s="406" cm="1">
        <f t="array" ref="AG330">_xlfn.QUARTILE.EXC(IF($AT$5:$AT$906=$AT330,$L$5:$L$906),1)</f>
        <v>-9.4075000000000006</v>
      </c>
      <c r="AH330" s="406" cm="1">
        <f t="array" ref="AH330">_xlfn.QUARTILE.EXC(IF($AT$5:$AT$906=$AT330,$L$5:$L$906),3)</f>
        <v>1.645</v>
      </c>
      <c r="AI330" s="406">
        <f t="shared" si="137"/>
        <v>11.0525</v>
      </c>
      <c r="AJ330" s="406">
        <f t="shared" si="138"/>
        <v>-25.986249999999998</v>
      </c>
      <c r="AK330" s="406">
        <f t="shared" si="139"/>
        <v>18.223749999999999</v>
      </c>
      <c r="AL330" s="406" t="b">
        <f t="shared" si="140"/>
        <v>0</v>
      </c>
      <c r="AM330" s="406" cm="1">
        <f t="array" ref="AM330">_xlfn.QUARTILE.EXC(IF($AT$5:$AT$906=$AT330,$M$5:$M$906),1)</f>
        <v>-18.744999999999997</v>
      </c>
      <c r="AN330" s="406" cm="1">
        <f t="array" ref="AN330">_xlfn.QUARTILE.EXC(IF($AT$5:$AT$906=$AT330,$M$5:$M$906),3)</f>
        <v>-2.7</v>
      </c>
      <c r="AO330" s="406">
        <f t="shared" si="141"/>
        <v>16.044999999999998</v>
      </c>
      <c r="AP330" s="406">
        <f t="shared" si="142"/>
        <v>-42.812499999999993</v>
      </c>
      <c r="AQ330" s="406">
        <f t="shared" si="143"/>
        <v>21.367499999999996</v>
      </c>
      <c r="AR330" s="406" t="b">
        <f t="shared" si="144"/>
        <v>0</v>
      </c>
      <c r="AS330" s="404" t="str">
        <f>INDEX('Org2567'!$BM:$BM,MATCH(Raw_DATA!A330,'Org2567'!$D:$D,0))</f>
        <v>รพช.F2 P&lt;=30,000</v>
      </c>
      <c r="AT330" s="404">
        <f>INDEX('Org2567'!$BL:$BL,MATCH(Raw_DATA!A330,'Org2567'!$D:$D,0))</f>
        <v>5</v>
      </c>
      <c r="AU330" s="113"/>
      <c r="AV330" s="101">
        <v>107.86</v>
      </c>
      <c r="AW330" s="101">
        <v>43.95</v>
      </c>
      <c r="AX330" s="101">
        <v>34.28</v>
      </c>
      <c r="AY330" s="101">
        <v>161.9</v>
      </c>
      <c r="AZ330" s="101">
        <v>60.19</v>
      </c>
    </row>
    <row r="331" spans="1:52" x14ac:dyDescent="0.7">
      <c r="A331" s="101" t="s">
        <v>343</v>
      </c>
      <c r="B331" s="101" t="s">
        <v>1787</v>
      </c>
      <c r="C331" s="111" t="str">
        <f>IF(A331="","",INDEX(ID!P:P,MATCH(Raw_DATA!A331,ID!A:A,0)))</f>
        <v>รพช.M2 B&lt;=100</v>
      </c>
      <c r="D331" s="101">
        <f>IF(A331="","",INDEX(ID!M:M,MATCH(Raw_DATA!A331,ID!A:A,0)))</f>
        <v>12</v>
      </c>
      <c r="E331" s="112">
        <v>1.34</v>
      </c>
      <c r="F331" s="112">
        <v>1.21</v>
      </c>
      <c r="G331" s="112">
        <v>0.77</v>
      </c>
      <c r="H331" s="112">
        <v>14496948.6</v>
      </c>
      <c r="I331" s="112">
        <v>-25471441.120000001</v>
      </c>
      <c r="J331" s="112">
        <v>-31726641.629999999</v>
      </c>
      <c r="K331" s="112">
        <v>-9709079.9299999997</v>
      </c>
      <c r="L331" s="112">
        <v>-20.25</v>
      </c>
      <c r="M331" s="112">
        <v>-15.23</v>
      </c>
      <c r="N331" s="112">
        <f t="shared" si="122"/>
        <v>68</v>
      </c>
      <c r="O331" s="112">
        <f t="shared" si="123"/>
        <v>149</v>
      </c>
      <c r="P331" s="112">
        <f t="shared" si="124"/>
        <v>33</v>
      </c>
      <c r="Q331" s="112">
        <f t="shared" si="125"/>
        <v>297</v>
      </c>
      <c r="R331" s="112">
        <f t="shared" si="126"/>
        <v>45</v>
      </c>
      <c r="S331" s="112" cm="1">
        <f t="array" ref="S331">_xlfn.QUARTILE.EXC(IF($D$5:$D$906=$D331,$L$5:$L$906),1)</f>
        <v>-15.01</v>
      </c>
      <c r="T331" s="112" cm="1">
        <f t="array" ref="T331">_xlfn.QUARTILE.EXC(IF($D$5:$D$906=$D331,$L$5:$L$906),3)</f>
        <v>4.4000000000000004</v>
      </c>
      <c r="U331" s="112">
        <f t="shared" si="129"/>
        <v>19.41</v>
      </c>
      <c r="V331" s="112">
        <f t="shared" si="130"/>
        <v>-44.125</v>
      </c>
      <c r="W331" s="112">
        <f t="shared" si="131"/>
        <v>33.515000000000001</v>
      </c>
      <c r="X331" s="112" t="b">
        <f t="shared" si="132"/>
        <v>0</v>
      </c>
      <c r="Y331" s="112" cm="1">
        <f t="array" ref="Y331">_xlfn.QUARTILE.EXC(IF($D$5:$D$906=$D331,$M$5:$M$906),1)</f>
        <v>-15.23</v>
      </c>
      <c r="Z331" s="112" cm="1">
        <f t="array" ref="Z331">_xlfn.QUARTILE.EXC(IF($D$5:$D$906=$D331,$M$5:$M$906),3)</f>
        <v>-0.92</v>
      </c>
      <c r="AA331" s="112">
        <f t="shared" si="133"/>
        <v>14.31</v>
      </c>
      <c r="AB331" s="112">
        <f t="shared" si="134"/>
        <v>-36.695</v>
      </c>
      <c r="AC331" s="112">
        <f t="shared" si="135"/>
        <v>20.544999999999998</v>
      </c>
      <c r="AD331" s="112" t="b">
        <f t="shared" si="136"/>
        <v>0</v>
      </c>
      <c r="AE331" s="101">
        <f t="shared" si="127"/>
        <v>1</v>
      </c>
      <c r="AF331" s="101">
        <f t="shared" si="128"/>
        <v>1</v>
      </c>
      <c r="AG331" s="406" cm="1">
        <f t="array" ref="AG331">_xlfn.QUARTILE.EXC(IF($AT$5:$AT$906=$AT331,$L$5:$L$906),1)</f>
        <v>-15.01</v>
      </c>
      <c r="AH331" s="406" cm="1">
        <f t="array" ref="AH331">_xlfn.QUARTILE.EXC(IF($AT$5:$AT$906=$AT331,$L$5:$L$906),3)</f>
        <v>4.4000000000000004</v>
      </c>
      <c r="AI331" s="406">
        <f t="shared" si="137"/>
        <v>19.41</v>
      </c>
      <c r="AJ331" s="406">
        <f t="shared" si="138"/>
        <v>-44.125</v>
      </c>
      <c r="AK331" s="406">
        <f t="shared" si="139"/>
        <v>33.515000000000001</v>
      </c>
      <c r="AL331" s="406" t="b">
        <f t="shared" si="140"/>
        <v>0</v>
      </c>
      <c r="AM331" s="406" cm="1">
        <f t="array" ref="AM331">_xlfn.QUARTILE.EXC(IF($AT$5:$AT$906=$AT331,$M$5:$M$906),1)</f>
        <v>-15.23</v>
      </c>
      <c r="AN331" s="406" cm="1">
        <f t="array" ref="AN331">_xlfn.QUARTILE.EXC(IF($AT$5:$AT$906=$AT331,$M$5:$M$906),3)</f>
        <v>-0.92</v>
      </c>
      <c r="AO331" s="406">
        <f t="shared" si="141"/>
        <v>14.31</v>
      </c>
      <c r="AP331" s="406">
        <f t="shared" si="142"/>
        <v>-36.695</v>
      </c>
      <c r="AQ331" s="406">
        <f t="shared" si="143"/>
        <v>20.544999999999998</v>
      </c>
      <c r="AR331" s="406" t="b">
        <f t="shared" si="144"/>
        <v>0</v>
      </c>
      <c r="AS331" s="404" t="str">
        <f>INDEX('Org2567'!$BM:$BM,MATCH(Raw_DATA!A331,'Org2567'!$D:$D,0))</f>
        <v>รพช.M2 B&lt;=100</v>
      </c>
      <c r="AT331" s="404">
        <f>INDEX('Org2567'!$BL:$BL,MATCH(Raw_DATA!A331,'Org2567'!$D:$D,0))</f>
        <v>12</v>
      </c>
      <c r="AU331" s="113"/>
      <c r="AV331" s="101">
        <v>68.239999999999995</v>
      </c>
      <c r="AW331" s="101">
        <v>149.16</v>
      </c>
      <c r="AX331" s="101">
        <v>32.909999999999997</v>
      </c>
      <c r="AY331" s="101">
        <v>296.89</v>
      </c>
      <c r="AZ331" s="101">
        <v>44.52</v>
      </c>
    </row>
    <row r="332" spans="1:52" x14ac:dyDescent="0.7">
      <c r="A332" s="101" t="s">
        <v>344</v>
      </c>
      <c r="B332" s="101" t="s">
        <v>1790</v>
      </c>
      <c r="C332" s="111" t="str">
        <f>IF(A332="","",INDEX(ID!P:P,MATCH(Raw_DATA!A332,ID!A:A,0)))</f>
        <v>รพช.F3 P15,000-25,000</v>
      </c>
      <c r="D332" s="101">
        <f>IF(A332="","",INDEX(ID!M:M,MATCH(Raw_DATA!A332,ID!A:A,0)))</f>
        <v>3</v>
      </c>
      <c r="E332" s="112">
        <v>2.41</v>
      </c>
      <c r="F332" s="112">
        <v>2.2400000000000002</v>
      </c>
      <c r="G332" s="112">
        <v>1.75</v>
      </c>
      <c r="H332" s="112">
        <v>16470542.300000001</v>
      </c>
      <c r="I332" s="112">
        <v>-10140112.800000001</v>
      </c>
      <c r="J332" s="112">
        <v>-8571313.6600000001</v>
      </c>
      <c r="K332" s="112">
        <v>8832487.6500000004</v>
      </c>
      <c r="L332" s="112">
        <v>-14.02</v>
      </c>
      <c r="M332" s="112">
        <v>-13.32</v>
      </c>
      <c r="N332" s="112">
        <f t="shared" si="122"/>
        <v>57</v>
      </c>
      <c r="O332" s="112">
        <f t="shared" si="123"/>
        <v>27</v>
      </c>
      <c r="P332" s="112">
        <f t="shared" si="124"/>
        <v>60</v>
      </c>
      <c r="Q332" s="112">
        <f t="shared" si="125"/>
        <v>181</v>
      </c>
      <c r="R332" s="112">
        <f t="shared" si="126"/>
        <v>48</v>
      </c>
      <c r="S332" s="112" cm="1">
        <f t="array" ref="S332">_xlfn.QUARTILE.EXC(IF($D$5:$D$906=$D332,$L$5:$L$906),1)</f>
        <v>-3.4824999999999999</v>
      </c>
      <c r="T332" s="112" cm="1">
        <f t="array" ref="T332">_xlfn.QUARTILE.EXC(IF($D$5:$D$906=$D332,$L$5:$L$906),3)</f>
        <v>12.762499999999999</v>
      </c>
      <c r="U332" s="112">
        <f t="shared" si="129"/>
        <v>16.244999999999997</v>
      </c>
      <c r="V332" s="112">
        <f t="shared" si="130"/>
        <v>-27.849999999999994</v>
      </c>
      <c r="W332" s="112">
        <f t="shared" si="131"/>
        <v>37.129999999999995</v>
      </c>
      <c r="X332" s="112" t="b">
        <f t="shared" si="132"/>
        <v>0</v>
      </c>
      <c r="Y332" s="112" cm="1">
        <f t="array" ref="Y332">_xlfn.QUARTILE.EXC(IF($D$5:$D$906=$D332,$M$5:$M$906),1)</f>
        <v>-10.8825</v>
      </c>
      <c r="Z332" s="112" cm="1">
        <f t="array" ref="Z332">_xlfn.QUARTILE.EXC(IF($D$5:$D$906=$D332,$M$5:$M$906),3)</f>
        <v>3.4124999999999996</v>
      </c>
      <c r="AA332" s="112">
        <f t="shared" si="133"/>
        <v>14.295</v>
      </c>
      <c r="AB332" s="112">
        <f t="shared" si="134"/>
        <v>-32.325000000000003</v>
      </c>
      <c r="AC332" s="112">
        <f t="shared" si="135"/>
        <v>24.854999999999997</v>
      </c>
      <c r="AD332" s="112" t="b">
        <f t="shared" si="136"/>
        <v>0</v>
      </c>
      <c r="AE332" s="101">
        <f t="shared" si="127"/>
        <v>1</v>
      </c>
      <c r="AF332" s="101">
        <f t="shared" si="128"/>
        <v>1</v>
      </c>
      <c r="AG332" s="406" cm="1">
        <f t="array" ref="AG332">_xlfn.QUARTILE.EXC(IF($AT$5:$AT$906=$AT332,$L$5:$L$906),1)</f>
        <v>-3.4824999999999999</v>
      </c>
      <c r="AH332" s="406" cm="1">
        <f t="array" ref="AH332">_xlfn.QUARTILE.EXC(IF($AT$5:$AT$906=$AT332,$L$5:$L$906),3)</f>
        <v>12.762499999999999</v>
      </c>
      <c r="AI332" s="406">
        <f t="shared" si="137"/>
        <v>16.244999999999997</v>
      </c>
      <c r="AJ332" s="406">
        <f t="shared" si="138"/>
        <v>-27.849999999999994</v>
      </c>
      <c r="AK332" s="406">
        <f t="shared" si="139"/>
        <v>37.129999999999995</v>
      </c>
      <c r="AL332" s="406" t="b">
        <f t="shared" si="140"/>
        <v>0</v>
      </c>
      <c r="AM332" s="406" cm="1">
        <f t="array" ref="AM332">_xlfn.QUARTILE.EXC(IF($AT$5:$AT$906=$AT332,$M$5:$M$906),1)</f>
        <v>-10.8825</v>
      </c>
      <c r="AN332" s="406" cm="1">
        <f t="array" ref="AN332">_xlfn.QUARTILE.EXC(IF($AT$5:$AT$906=$AT332,$M$5:$M$906),3)</f>
        <v>3.4124999999999996</v>
      </c>
      <c r="AO332" s="406">
        <f t="shared" si="141"/>
        <v>14.295</v>
      </c>
      <c r="AP332" s="406">
        <f t="shared" si="142"/>
        <v>-32.325000000000003</v>
      </c>
      <c r="AQ332" s="406">
        <f t="shared" si="143"/>
        <v>24.854999999999997</v>
      </c>
      <c r="AR332" s="406" t="b">
        <f t="shared" si="144"/>
        <v>0</v>
      </c>
      <c r="AS332" s="404" t="str">
        <f>INDEX('Org2567'!$BM:$BM,MATCH(Raw_DATA!A332,'Org2567'!$D:$D,0))</f>
        <v>รพช.F3 P15,000-25,000</v>
      </c>
      <c r="AT332" s="404">
        <f>INDEX('Org2567'!$BL:$BL,MATCH(Raw_DATA!A332,'Org2567'!$D:$D,0))</f>
        <v>3</v>
      </c>
      <c r="AU332" s="113"/>
      <c r="AV332" s="101">
        <v>57.16</v>
      </c>
      <c r="AW332" s="101">
        <v>26.6</v>
      </c>
      <c r="AX332" s="101">
        <v>59.8</v>
      </c>
      <c r="AY332" s="101">
        <v>180.62</v>
      </c>
      <c r="AZ332" s="101">
        <v>48.15</v>
      </c>
    </row>
    <row r="333" spans="1:52" x14ac:dyDescent="0.7">
      <c r="A333" s="101" t="s">
        <v>345</v>
      </c>
      <c r="B333" s="101" t="s">
        <v>1897</v>
      </c>
      <c r="C333" s="111" t="str">
        <f>IF(A333="","",INDEX(ID!P:P,MATCH(Raw_DATA!A333,ID!A:A,0)))</f>
        <v>รพท.S B&lt;=400</v>
      </c>
      <c r="D333" s="101">
        <f>IF(A333="","",INDEX(ID!M:M,MATCH(Raw_DATA!A333,ID!A:A,0)))</f>
        <v>16</v>
      </c>
      <c r="E333" s="112">
        <v>2.61</v>
      </c>
      <c r="F333" s="112">
        <v>2.09</v>
      </c>
      <c r="G333" s="112">
        <v>1.33</v>
      </c>
      <c r="H333" s="112">
        <v>156811121.66</v>
      </c>
      <c r="I333" s="112">
        <v>-99198386.480000004</v>
      </c>
      <c r="J333" s="112">
        <v>-70504975.069999993</v>
      </c>
      <c r="K333" s="112">
        <v>31929206.550000001</v>
      </c>
      <c r="L333" s="112">
        <v>-10.28</v>
      </c>
      <c r="M333" s="112">
        <v>-16.809999999999999</v>
      </c>
      <c r="N333" s="112">
        <f t="shared" si="122"/>
        <v>59</v>
      </c>
      <c r="O333" s="112">
        <f t="shared" si="123"/>
        <v>56</v>
      </c>
      <c r="P333" s="112">
        <f t="shared" si="124"/>
        <v>50</v>
      </c>
      <c r="Q333" s="112">
        <f t="shared" si="125"/>
        <v>37</v>
      </c>
      <c r="R333" s="112">
        <f t="shared" si="126"/>
        <v>70</v>
      </c>
      <c r="S333" s="112" cm="1">
        <f t="array" ref="S333">_xlfn.QUARTILE.EXC(IF($D$5:$D$906=$D333,$L$5:$L$906),1)</f>
        <v>-2.1850000000000001</v>
      </c>
      <c r="T333" s="112" cm="1">
        <f t="array" ref="T333">_xlfn.QUARTILE.EXC(IF($D$5:$D$906=$D333,$L$5:$L$906),3)</f>
        <v>5.5750000000000002</v>
      </c>
      <c r="U333" s="112">
        <f t="shared" si="129"/>
        <v>7.76</v>
      </c>
      <c r="V333" s="112">
        <f t="shared" si="130"/>
        <v>-13.825000000000001</v>
      </c>
      <c r="W333" s="112">
        <f t="shared" si="131"/>
        <v>17.215</v>
      </c>
      <c r="X333" s="112" t="b">
        <f t="shared" si="132"/>
        <v>0</v>
      </c>
      <c r="Y333" s="112" cm="1">
        <f t="array" ref="Y333">_xlfn.QUARTILE.EXC(IF($D$5:$D$906=$D333,$M$5:$M$906),1)</f>
        <v>-5.58</v>
      </c>
      <c r="Z333" s="112" cm="1">
        <f t="array" ref="Z333">_xlfn.QUARTILE.EXC(IF($D$5:$D$906=$D333,$M$5:$M$906),3)</f>
        <v>0.90500000000000003</v>
      </c>
      <c r="AA333" s="112">
        <f t="shared" si="133"/>
        <v>6.4850000000000003</v>
      </c>
      <c r="AB333" s="112">
        <f t="shared" si="134"/>
        <v>-15.307500000000001</v>
      </c>
      <c r="AC333" s="112">
        <f t="shared" si="135"/>
        <v>10.6325</v>
      </c>
      <c r="AD333" s="112" t="b">
        <f t="shared" si="136"/>
        <v>1</v>
      </c>
      <c r="AE333" s="101">
        <f t="shared" si="127"/>
        <v>1</v>
      </c>
      <c r="AF333" s="101">
        <f t="shared" si="128"/>
        <v>1</v>
      </c>
      <c r="AG333" s="406" cm="1">
        <f t="array" ref="AG333">_xlfn.QUARTILE.EXC(IF($AT$5:$AT$906=$AT333,$L$5:$L$906),1)</f>
        <v>-2.1850000000000001</v>
      </c>
      <c r="AH333" s="406" cm="1">
        <f t="array" ref="AH333">_xlfn.QUARTILE.EXC(IF($AT$5:$AT$906=$AT333,$L$5:$L$906),3)</f>
        <v>5.5750000000000002</v>
      </c>
      <c r="AI333" s="406">
        <f t="shared" si="137"/>
        <v>7.76</v>
      </c>
      <c r="AJ333" s="406">
        <f t="shared" si="138"/>
        <v>-13.825000000000001</v>
      </c>
      <c r="AK333" s="406">
        <f t="shared" si="139"/>
        <v>17.215</v>
      </c>
      <c r="AL333" s="406" t="b">
        <f t="shared" si="140"/>
        <v>0</v>
      </c>
      <c r="AM333" s="406" cm="1">
        <f t="array" ref="AM333">_xlfn.QUARTILE.EXC(IF($AT$5:$AT$906=$AT333,$M$5:$M$906),1)</f>
        <v>-5.58</v>
      </c>
      <c r="AN333" s="406" cm="1">
        <f t="array" ref="AN333">_xlfn.QUARTILE.EXC(IF($AT$5:$AT$906=$AT333,$M$5:$M$906),3)</f>
        <v>0.90500000000000003</v>
      </c>
      <c r="AO333" s="406">
        <f t="shared" si="141"/>
        <v>6.4850000000000003</v>
      </c>
      <c r="AP333" s="406">
        <f t="shared" si="142"/>
        <v>-15.307500000000001</v>
      </c>
      <c r="AQ333" s="406">
        <f t="shared" si="143"/>
        <v>10.6325</v>
      </c>
      <c r="AR333" s="406" t="b">
        <f t="shared" si="144"/>
        <v>1</v>
      </c>
      <c r="AS333" s="404" t="str">
        <f>INDEX('Org2567'!$BM:$BM,MATCH(Raw_DATA!A333,'Org2567'!$D:$D,0))</f>
        <v>รพท.S B&lt;=400</v>
      </c>
      <c r="AT333" s="404">
        <f>INDEX('Org2567'!$BL:$BL,MATCH(Raw_DATA!A333,'Org2567'!$D:$D,0))</f>
        <v>16</v>
      </c>
      <c r="AU333" s="113"/>
      <c r="AV333" s="101">
        <v>59.38</v>
      </c>
      <c r="AW333" s="101">
        <v>55.89</v>
      </c>
      <c r="AX333" s="101">
        <v>50.48</v>
      </c>
      <c r="AY333" s="101">
        <v>37.39</v>
      </c>
      <c r="AZ333" s="101">
        <v>69.64</v>
      </c>
    </row>
    <row r="334" spans="1:52" x14ac:dyDescent="0.7">
      <c r="A334" s="101" t="s">
        <v>346</v>
      </c>
      <c r="B334" s="101" t="s">
        <v>1901</v>
      </c>
      <c r="C334" s="111" t="str">
        <f>IF(A334="","",INDEX(ID!P:P,MATCH(Raw_DATA!A334,ID!A:A,0)))</f>
        <v>รพช.F1 P&lt;=50,000</v>
      </c>
      <c r="D334" s="101">
        <f>IF(A334="","",INDEX(ID!M:M,MATCH(Raw_DATA!A334,ID!A:A,0)))</f>
        <v>9</v>
      </c>
      <c r="E334" s="112">
        <v>15.11</v>
      </c>
      <c r="F334" s="112">
        <v>14.44</v>
      </c>
      <c r="G334" s="112">
        <v>13.52</v>
      </c>
      <c r="H334" s="112">
        <v>96341680.159999996</v>
      </c>
      <c r="I334" s="112">
        <v>-14206288.01</v>
      </c>
      <c r="J334" s="112">
        <v>-4820205.29</v>
      </c>
      <c r="K334" s="112">
        <v>85461453.370000005</v>
      </c>
      <c r="L334" s="112">
        <v>-3.64</v>
      </c>
      <c r="M334" s="112">
        <v>-6.7</v>
      </c>
      <c r="N334" s="112">
        <f t="shared" si="122"/>
        <v>60</v>
      </c>
      <c r="O334" s="112">
        <f t="shared" si="123"/>
        <v>25</v>
      </c>
      <c r="P334" s="112">
        <f t="shared" si="124"/>
        <v>30</v>
      </c>
      <c r="Q334" s="112">
        <f t="shared" si="125"/>
        <v>26</v>
      </c>
      <c r="R334" s="112">
        <f t="shared" si="126"/>
        <v>83</v>
      </c>
      <c r="S334" s="112" cm="1">
        <f t="array" ref="S334">_xlfn.QUARTILE.EXC(IF($D$5:$D$906=$D334,$L$5:$L$906),1)</f>
        <v>-8.26</v>
      </c>
      <c r="T334" s="112" cm="1">
        <f t="array" ref="T334">_xlfn.QUARTILE.EXC(IF($D$5:$D$906=$D334,$L$5:$L$906),3)</f>
        <v>3.2450000000000001</v>
      </c>
      <c r="U334" s="112">
        <f t="shared" si="129"/>
        <v>11.504999999999999</v>
      </c>
      <c r="V334" s="112">
        <f t="shared" si="130"/>
        <v>-25.517499999999998</v>
      </c>
      <c r="W334" s="112">
        <f t="shared" si="131"/>
        <v>20.502500000000001</v>
      </c>
      <c r="X334" s="112" t="b">
        <f t="shared" si="132"/>
        <v>0</v>
      </c>
      <c r="Y334" s="112" cm="1">
        <f t="array" ref="Y334">_xlfn.QUARTILE.EXC(IF($D$5:$D$906=$D334,$M$5:$M$906),1)</f>
        <v>-12.452500000000001</v>
      </c>
      <c r="Z334" s="112" cm="1">
        <f t="array" ref="Z334">_xlfn.QUARTILE.EXC(IF($D$5:$D$906=$D334,$M$5:$M$906),3)</f>
        <v>0.39</v>
      </c>
      <c r="AA334" s="112">
        <f t="shared" si="133"/>
        <v>12.842500000000001</v>
      </c>
      <c r="AB334" s="112">
        <f t="shared" si="134"/>
        <v>-31.716250000000002</v>
      </c>
      <c r="AC334" s="112">
        <f t="shared" si="135"/>
        <v>19.653750000000002</v>
      </c>
      <c r="AD334" s="112" t="b">
        <f t="shared" si="136"/>
        <v>0</v>
      </c>
      <c r="AE334" s="101">
        <f t="shared" si="127"/>
        <v>1</v>
      </c>
      <c r="AF334" s="101">
        <f t="shared" si="128"/>
        <v>1</v>
      </c>
      <c r="AG334" s="406" cm="1">
        <f t="array" ref="AG334">_xlfn.QUARTILE.EXC(IF($AT$5:$AT$906=$AT334,$L$5:$L$906),1)</f>
        <v>-8.26</v>
      </c>
      <c r="AH334" s="406" cm="1">
        <f t="array" ref="AH334">_xlfn.QUARTILE.EXC(IF($AT$5:$AT$906=$AT334,$L$5:$L$906),3)</f>
        <v>3.2450000000000001</v>
      </c>
      <c r="AI334" s="406">
        <f t="shared" si="137"/>
        <v>11.504999999999999</v>
      </c>
      <c r="AJ334" s="406">
        <f t="shared" si="138"/>
        <v>-25.517499999999998</v>
      </c>
      <c r="AK334" s="406">
        <f t="shared" si="139"/>
        <v>20.502500000000001</v>
      </c>
      <c r="AL334" s="406" t="b">
        <f t="shared" si="140"/>
        <v>0</v>
      </c>
      <c r="AM334" s="406" cm="1">
        <f t="array" ref="AM334">_xlfn.QUARTILE.EXC(IF($AT$5:$AT$906=$AT334,$M$5:$M$906),1)</f>
        <v>-12.452500000000001</v>
      </c>
      <c r="AN334" s="406" cm="1">
        <f t="array" ref="AN334">_xlfn.QUARTILE.EXC(IF($AT$5:$AT$906=$AT334,$M$5:$M$906),3)</f>
        <v>0.39</v>
      </c>
      <c r="AO334" s="406">
        <f t="shared" si="141"/>
        <v>12.842500000000001</v>
      </c>
      <c r="AP334" s="406">
        <f t="shared" si="142"/>
        <v>-31.716250000000002</v>
      </c>
      <c r="AQ334" s="406">
        <f t="shared" si="143"/>
        <v>19.653750000000002</v>
      </c>
      <c r="AR334" s="406" t="b">
        <f t="shared" si="144"/>
        <v>0</v>
      </c>
      <c r="AS334" s="404" t="str">
        <f>INDEX('Org2567'!$BM:$BM,MATCH(Raw_DATA!A334,'Org2567'!$D:$D,0))</f>
        <v>รพช.F1 P&lt;=50,000</v>
      </c>
      <c r="AT334" s="404">
        <f>INDEX('Org2567'!$BL:$BL,MATCH(Raw_DATA!A334,'Org2567'!$D:$D,0))</f>
        <v>9</v>
      </c>
      <c r="AU334" s="113"/>
      <c r="AV334" s="101">
        <v>60.25</v>
      </c>
      <c r="AW334" s="101">
        <v>24.79</v>
      </c>
      <c r="AX334" s="101">
        <v>29.62</v>
      </c>
      <c r="AY334" s="101">
        <v>25.52</v>
      </c>
      <c r="AZ334" s="101">
        <v>82.9</v>
      </c>
    </row>
    <row r="335" spans="1:52" x14ac:dyDescent="0.7">
      <c r="A335" s="101" t="s">
        <v>347</v>
      </c>
      <c r="B335" s="101" t="s">
        <v>1904</v>
      </c>
      <c r="C335" s="111" t="str">
        <f>IF(A335="","",INDEX(ID!P:P,MATCH(Raw_DATA!A335,ID!A:A,0)))</f>
        <v>รพช.F2 P30,000-60,000</v>
      </c>
      <c r="D335" s="101">
        <f>IF(A335="","",INDEX(ID!M:M,MATCH(Raw_DATA!A335,ID!A:A,0)))</f>
        <v>6</v>
      </c>
      <c r="E335" s="112">
        <v>10.36</v>
      </c>
      <c r="F335" s="112">
        <v>9.81</v>
      </c>
      <c r="G335" s="112">
        <v>9.49</v>
      </c>
      <c r="H335" s="112">
        <v>61440880.950000003</v>
      </c>
      <c r="I335" s="112">
        <v>-9745919.4600000009</v>
      </c>
      <c r="J335" s="112">
        <v>-4151028.42</v>
      </c>
      <c r="K335" s="112">
        <v>55744331.369999997</v>
      </c>
      <c r="L335" s="112">
        <v>-4.88</v>
      </c>
      <c r="M335" s="112">
        <v>-8.01</v>
      </c>
      <c r="N335" s="112">
        <f t="shared" si="122"/>
        <v>52</v>
      </c>
      <c r="O335" s="112">
        <f t="shared" si="123"/>
        <v>11</v>
      </c>
      <c r="P335" s="112">
        <f t="shared" si="124"/>
        <v>22</v>
      </c>
      <c r="Q335" s="112">
        <f t="shared" si="125"/>
        <v>38</v>
      </c>
      <c r="R335" s="112">
        <f t="shared" si="126"/>
        <v>97</v>
      </c>
      <c r="S335" s="112" cm="1">
        <f t="array" ref="S335">_xlfn.QUARTILE.EXC(IF($D$5:$D$906=$D335,$L$5:$L$906),1)</f>
        <v>-10.317499999999999</v>
      </c>
      <c r="T335" s="112" cm="1">
        <f t="array" ref="T335">_xlfn.QUARTILE.EXC(IF($D$5:$D$906=$D335,$L$5:$L$906),3)</f>
        <v>1.0349999999999999</v>
      </c>
      <c r="U335" s="112">
        <f t="shared" si="129"/>
        <v>11.352499999999999</v>
      </c>
      <c r="V335" s="112">
        <f t="shared" si="130"/>
        <v>-27.346249999999998</v>
      </c>
      <c r="W335" s="112">
        <f t="shared" si="131"/>
        <v>18.063749999999999</v>
      </c>
      <c r="X335" s="112" t="b">
        <f t="shared" si="132"/>
        <v>0</v>
      </c>
      <c r="Y335" s="112" cm="1">
        <f t="array" ref="Y335">_xlfn.QUARTILE.EXC(IF($D$5:$D$906=$D335,$M$5:$M$906),1)</f>
        <v>-15.98</v>
      </c>
      <c r="Z335" s="112" cm="1">
        <f t="array" ref="Z335">_xlfn.QUARTILE.EXC(IF($D$5:$D$906=$D335,$M$5:$M$906),3)</f>
        <v>-2.4</v>
      </c>
      <c r="AA335" s="112">
        <f t="shared" si="133"/>
        <v>13.58</v>
      </c>
      <c r="AB335" s="112">
        <f t="shared" si="134"/>
        <v>-36.35</v>
      </c>
      <c r="AC335" s="112">
        <f t="shared" si="135"/>
        <v>17.970000000000002</v>
      </c>
      <c r="AD335" s="112" t="b">
        <f t="shared" si="136"/>
        <v>0</v>
      </c>
      <c r="AE335" s="101">
        <f t="shared" si="127"/>
        <v>1</v>
      </c>
      <c r="AF335" s="101">
        <f t="shared" si="128"/>
        <v>1</v>
      </c>
      <c r="AG335" s="406" cm="1">
        <f t="array" ref="AG335">_xlfn.QUARTILE.EXC(IF($AT$5:$AT$906=$AT335,$L$5:$L$906),1)</f>
        <v>-9.3850000000000016</v>
      </c>
      <c r="AH335" s="406" cm="1">
        <f t="array" ref="AH335">_xlfn.QUARTILE.EXC(IF($AT$5:$AT$906=$AT335,$L$5:$L$906),3)</f>
        <v>1.2250000000000001</v>
      </c>
      <c r="AI335" s="406">
        <f t="shared" si="137"/>
        <v>10.610000000000001</v>
      </c>
      <c r="AJ335" s="406">
        <f t="shared" si="138"/>
        <v>-25.300000000000004</v>
      </c>
      <c r="AK335" s="406">
        <f t="shared" si="139"/>
        <v>17.140000000000004</v>
      </c>
      <c r="AL335" s="406" t="b">
        <f t="shared" si="140"/>
        <v>0</v>
      </c>
      <c r="AM335" s="406" cm="1">
        <f t="array" ref="AM335">_xlfn.QUARTILE.EXC(IF($AT$5:$AT$906=$AT335,$M$5:$M$906),1)</f>
        <v>-15.515000000000001</v>
      </c>
      <c r="AN335" s="406" cm="1">
        <f t="array" ref="AN335">_xlfn.QUARTILE.EXC(IF($AT$5:$AT$906=$AT335,$M$5:$M$906),3)</f>
        <v>-2.2599999999999998</v>
      </c>
      <c r="AO335" s="406">
        <f t="shared" si="141"/>
        <v>13.255000000000001</v>
      </c>
      <c r="AP335" s="406">
        <f t="shared" si="142"/>
        <v>-35.397500000000001</v>
      </c>
      <c r="AQ335" s="406">
        <f t="shared" si="143"/>
        <v>17.622500000000002</v>
      </c>
      <c r="AR335" s="406" t="b">
        <f t="shared" si="144"/>
        <v>0</v>
      </c>
      <c r="AS335" s="404" t="str">
        <f>INDEX('Org2567'!$BM:$BM,MATCH(Raw_DATA!A335,'Org2567'!$D:$D,0))</f>
        <v>รพช.F2 P30,000-60,000</v>
      </c>
      <c r="AT335" s="404">
        <f>INDEX('Org2567'!$BL:$BL,MATCH(Raw_DATA!A335,'Org2567'!$D:$D,0))</f>
        <v>6</v>
      </c>
      <c r="AU335" s="113"/>
      <c r="AV335" s="101">
        <v>52.39</v>
      </c>
      <c r="AW335" s="101">
        <v>10.98</v>
      </c>
      <c r="AX335" s="101">
        <v>22.07</v>
      </c>
      <c r="AY335" s="101">
        <v>38.35</v>
      </c>
      <c r="AZ335" s="101">
        <v>96.57</v>
      </c>
    </row>
    <row r="336" spans="1:52" x14ac:dyDescent="0.7">
      <c r="A336" s="101" t="s">
        <v>348</v>
      </c>
      <c r="B336" s="101" t="s">
        <v>3780</v>
      </c>
      <c r="C336" s="111" t="str">
        <f>IF(A336="","",INDEX(ID!P:P,MATCH(Raw_DATA!A336,ID!A:A,0)))</f>
        <v>รพศ.A B&lt;=700</v>
      </c>
      <c r="D336" s="101">
        <f>IF(A336="","",INDEX(ID!M:M,MATCH(Raw_DATA!A336,ID!A:A,0)))</f>
        <v>18</v>
      </c>
      <c r="E336" s="112">
        <v>10.02</v>
      </c>
      <c r="F336" s="112">
        <v>9.7799999999999994</v>
      </c>
      <c r="G336" s="112">
        <v>8.52</v>
      </c>
      <c r="H336" s="112">
        <v>2435519959.46</v>
      </c>
      <c r="I336" s="112">
        <v>-209904072.90000001</v>
      </c>
      <c r="J336" s="112">
        <v>-156318072.97</v>
      </c>
      <c r="K336" s="112">
        <v>2031482686.6199999</v>
      </c>
      <c r="L336" s="112">
        <v>-7.76</v>
      </c>
      <c r="M336" s="112">
        <v>-5.33</v>
      </c>
      <c r="N336" s="112">
        <f t="shared" si="122"/>
        <v>50</v>
      </c>
      <c r="O336" s="112">
        <f t="shared" si="123"/>
        <v>40</v>
      </c>
      <c r="P336" s="112">
        <f t="shared" si="124"/>
        <v>40</v>
      </c>
      <c r="Q336" s="112">
        <f t="shared" si="125"/>
        <v>328</v>
      </c>
      <c r="R336" s="112">
        <f t="shared" si="126"/>
        <v>39</v>
      </c>
      <c r="S336" s="112" cm="1">
        <f t="array" ref="S336">_xlfn.QUARTILE.EXC(IF($D$5:$D$906=$D336,$L$5:$L$906),1)</f>
        <v>-6.4649999999999999</v>
      </c>
      <c r="T336" s="112" cm="1">
        <f t="array" ref="T336">_xlfn.QUARTILE.EXC(IF($D$5:$D$906=$D336,$L$5:$L$906),3)</f>
        <v>5.9924999999999997</v>
      </c>
      <c r="U336" s="112">
        <f t="shared" si="129"/>
        <v>12.4575</v>
      </c>
      <c r="V336" s="112">
        <f t="shared" si="130"/>
        <v>-25.151250000000001</v>
      </c>
      <c r="W336" s="112">
        <f t="shared" si="131"/>
        <v>24.678750000000001</v>
      </c>
      <c r="X336" s="112" t="b">
        <f t="shared" si="132"/>
        <v>0</v>
      </c>
      <c r="Y336" s="112" cm="1">
        <f t="array" ref="Y336">_xlfn.QUARTILE.EXC(IF($D$5:$D$906=$D336,$M$5:$M$906),1)</f>
        <v>-9.0925000000000011</v>
      </c>
      <c r="Z336" s="112" cm="1">
        <f t="array" ref="Z336">_xlfn.QUARTILE.EXC(IF($D$5:$D$906=$D336,$M$5:$M$906),3)</f>
        <v>7.5674999999999999</v>
      </c>
      <c r="AA336" s="112">
        <f t="shared" si="133"/>
        <v>16.66</v>
      </c>
      <c r="AB336" s="112">
        <f t="shared" si="134"/>
        <v>-34.082500000000003</v>
      </c>
      <c r="AC336" s="112">
        <f t="shared" si="135"/>
        <v>32.557500000000005</v>
      </c>
      <c r="AD336" s="112" t="b">
        <f t="shared" si="136"/>
        <v>0</v>
      </c>
      <c r="AE336" s="101">
        <f t="shared" si="127"/>
        <v>1</v>
      </c>
      <c r="AF336" s="101">
        <f t="shared" si="128"/>
        <v>1</v>
      </c>
      <c r="AG336" s="406" cm="1">
        <f t="array" ref="AG336">_xlfn.QUARTILE.EXC(IF($AT$5:$AT$906=$AT336,$L$5:$L$906),1)</f>
        <v>-6.4649999999999999</v>
      </c>
      <c r="AH336" s="406" cm="1">
        <f t="array" ref="AH336">_xlfn.QUARTILE.EXC(IF($AT$5:$AT$906=$AT336,$L$5:$L$906),3)</f>
        <v>5.9924999999999997</v>
      </c>
      <c r="AI336" s="406">
        <f t="shared" si="137"/>
        <v>12.4575</v>
      </c>
      <c r="AJ336" s="406">
        <f t="shared" si="138"/>
        <v>-25.151250000000001</v>
      </c>
      <c r="AK336" s="406">
        <f t="shared" si="139"/>
        <v>24.678750000000001</v>
      </c>
      <c r="AL336" s="406" t="b">
        <f t="shared" si="140"/>
        <v>0</v>
      </c>
      <c r="AM336" s="406" cm="1">
        <f t="array" ref="AM336">_xlfn.QUARTILE.EXC(IF($AT$5:$AT$906=$AT336,$M$5:$M$906),1)</f>
        <v>-9.0925000000000011</v>
      </c>
      <c r="AN336" s="406" cm="1">
        <f t="array" ref="AN336">_xlfn.QUARTILE.EXC(IF($AT$5:$AT$906=$AT336,$M$5:$M$906),3)</f>
        <v>7.5674999999999999</v>
      </c>
      <c r="AO336" s="406">
        <f t="shared" si="141"/>
        <v>16.66</v>
      </c>
      <c r="AP336" s="406">
        <f t="shared" si="142"/>
        <v>-34.082500000000003</v>
      </c>
      <c r="AQ336" s="406">
        <f t="shared" si="143"/>
        <v>32.557500000000005</v>
      </c>
      <c r="AR336" s="406" t="b">
        <f t="shared" si="144"/>
        <v>0</v>
      </c>
      <c r="AS336" s="404" t="str">
        <f>INDEX('Org2567'!$BM:$BM,MATCH(Raw_DATA!A336,'Org2567'!$D:$D,0))</f>
        <v>รพศ.A B&lt;=700</v>
      </c>
      <c r="AT336" s="404">
        <f>INDEX('Org2567'!$BL:$BL,MATCH(Raw_DATA!A336,'Org2567'!$D:$D,0))</f>
        <v>18</v>
      </c>
      <c r="AU336" s="113"/>
      <c r="AV336" s="101">
        <v>49.55</v>
      </c>
      <c r="AW336" s="101">
        <v>39.76</v>
      </c>
      <c r="AX336" s="101">
        <v>39.69</v>
      </c>
      <c r="AY336" s="101">
        <v>328.03</v>
      </c>
      <c r="AZ336" s="101">
        <v>39.01</v>
      </c>
    </row>
    <row r="337" spans="1:52" x14ac:dyDescent="0.7">
      <c r="A337" s="101" t="s">
        <v>349</v>
      </c>
      <c r="B337" s="101" t="s">
        <v>1894</v>
      </c>
      <c r="C337" s="111" t="str">
        <f>IF(A337="","",INDEX(ID!P:P,MATCH(Raw_DATA!A337,ID!A:A,0)))</f>
        <v>รพท.S B&lt;=400</v>
      </c>
      <c r="D337" s="101">
        <f>IF(A337="","",INDEX(ID!M:M,MATCH(Raw_DATA!A337,ID!A:A,0)))</f>
        <v>16</v>
      </c>
      <c r="E337" s="112">
        <v>4.97</v>
      </c>
      <c r="F337" s="112">
        <v>4.7699999999999996</v>
      </c>
      <c r="G337" s="112">
        <v>3.95</v>
      </c>
      <c r="H337" s="112">
        <v>626090663.5</v>
      </c>
      <c r="I337" s="112">
        <v>-58007194.590000004</v>
      </c>
      <c r="J337" s="112">
        <v>4299860.58</v>
      </c>
      <c r="K337" s="112">
        <v>466224631.61000001</v>
      </c>
      <c r="L337" s="112">
        <v>0.5</v>
      </c>
      <c r="M337" s="112">
        <v>-3.76</v>
      </c>
      <c r="N337" s="112">
        <f t="shared" si="122"/>
        <v>83</v>
      </c>
      <c r="O337" s="112">
        <f t="shared" si="123"/>
        <v>58</v>
      </c>
      <c r="P337" s="112">
        <f t="shared" si="124"/>
        <v>43</v>
      </c>
      <c r="Q337" s="112">
        <f t="shared" si="125"/>
        <v>71</v>
      </c>
      <c r="R337" s="112">
        <f t="shared" si="126"/>
        <v>36</v>
      </c>
      <c r="S337" s="112" cm="1">
        <f t="array" ref="S337">_xlfn.QUARTILE.EXC(IF($D$5:$D$906=$D337,$L$5:$L$906),1)</f>
        <v>-2.1850000000000001</v>
      </c>
      <c r="T337" s="112" cm="1">
        <f t="array" ref="T337">_xlfn.QUARTILE.EXC(IF($D$5:$D$906=$D337,$L$5:$L$906),3)</f>
        <v>5.5750000000000002</v>
      </c>
      <c r="U337" s="112">
        <f t="shared" si="129"/>
        <v>7.76</v>
      </c>
      <c r="V337" s="112">
        <f t="shared" si="130"/>
        <v>-13.825000000000001</v>
      </c>
      <c r="W337" s="112">
        <f t="shared" si="131"/>
        <v>17.215</v>
      </c>
      <c r="X337" s="112" t="b">
        <f t="shared" si="132"/>
        <v>0</v>
      </c>
      <c r="Y337" s="112" cm="1">
        <f t="array" ref="Y337">_xlfn.QUARTILE.EXC(IF($D$5:$D$906=$D337,$M$5:$M$906),1)</f>
        <v>-5.58</v>
      </c>
      <c r="Z337" s="112" cm="1">
        <f t="array" ref="Z337">_xlfn.QUARTILE.EXC(IF($D$5:$D$906=$D337,$M$5:$M$906),3)</f>
        <v>0.90500000000000003</v>
      </c>
      <c r="AA337" s="112">
        <f t="shared" si="133"/>
        <v>6.4850000000000003</v>
      </c>
      <c r="AB337" s="112">
        <f t="shared" si="134"/>
        <v>-15.307500000000001</v>
      </c>
      <c r="AC337" s="112">
        <f t="shared" si="135"/>
        <v>10.6325</v>
      </c>
      <c r="AD337" s="112" t="b">
        <f t="shared" si="136"/>
        <v>0</v>
      </c>
      <c r="AE337" s="101">
        <f t="shared" si="127"/>
        <v>1</v>
      </c>
      <c r="AF337" s="101">
        <f t="shared" si="128"/>
        <v>0</v>
      </c>
      <c r="AG337" s="406" cm="1">
        <f t="array" ref="AG337">_xlfn.QUARTILE.EXC(IF($AT$5:$AT$906=$AT337,$L$5:$L$906),1)</f>
        <v>-2.1850000000000001</v>
      </c>
      <c r="AH337" s="406" cm="1">
        <f t="array" ref="AH337">_xlfn.QUARTILE.EXC(IF($AT$5:$AT$906=$AT337,$L$5:$L$906),3)</f>
        <v>5.5750000000000002</v>
      </c>
      <c r="AI337" s="406">
        <f t="shared" si="137"/>
        <v>7.76</v>
      </c>
      <c r="AJ337" s="406">
        <f t="shared" si="138"/>
        <v>-13.825000000000001</v>
      </c>
      <c r="AK337" s="406">
        <f t="shared" si="139"/>
        <v>17.215</v>
      </c>
      <c r="AL337" s="406" t="b">
        <f t="shared" si="140"/>
        <v>0</v>
      </c>
      <c r="AM337" s="406" cm="1">
        <f t="array" ref="AM337">_xlfn.QUARTILE.EXC(IF($AT$5:$AT$906=$AT337,$M$5:$M$906),1)</f>
        <v>-5.58</v>
      </c>
      <c r="AN337" s="406" cm="1">
        <f t="array" ref="AN337">_xlfn.QUARTILE.EXC(IF($AT$5:$AT$906=$AT337,$M$5:$M$906),3)</f>
        <v>0.90500000000000003</v>
      </c>
      <c r="AO337" s="406">
        <f t="shared" si="141"/>
        <v>6.4850000000000003</v>
      </c>
      <c r="AP337" s="406">
        <f t="shared" si="142"/>
        <v>-15.307500000000001</v>
      </c>
      <c r="AQ337" s="406">
        <f t="shared" si="143"/>
        <v>10.6325</v>
      </c>
      <c r="AR337" s="406" t="b">
        <f t="shared" si="144"/>
        <v>0</v>
      </c>
      <c r="AS337" s="404" t="str">
        <f>INDEX('Org2567'!$BM:$BM,MATCH(Raw_DATA!A337,'Org2567'!$D:$D,0))</f>
        <v>รพท.S B&lt;=400</v>
      </c>
      <c r="AT337" s="404">
        <f>INDEX('Org2567'!$BL:$BL,MATCH(Raw_DATA!A337,'Org2567'!$D:$D,0))</f>
        <v>16</v>
      </c>
      <c r="AU337" s="113"/>
      <c r="AV337" s="101">
        <v>82.67</v>
      </c>
      <c r="AW337" s="101">
        <v>58.48</v>
      </c>
      <c r="AX337" s="101">
        <v>43.44</v>
      </c>
      <c r="AY337" s="101">
        <v>70.86</v>
      </c>
      <c r="AZ337" s="101">
        <v>36.049999999999997</v>
      </c>
    </row>
    <row r="338" spans="1:52" x14ac:dyDescent="0.7">
      <c r="A338" s="101" t="s">
        <v>350</v>
      </c>
      <c r="B338" s="101" t="s">
        <v>1833</v>
      </c>
      <c r="C338" s="111" t="str">
        <f>IF(A338="","",INDEX(ID!P:P,MATCH(Raw_DATA!A338,ID!A:A,0)))</f>
        <v>รพศ.A B&gt;700to1000</v>
      </c>
      <c r="D338" s="101">
        <f>IF(A338="","",INDEX(ID!M:M,MATCH(Raw_DATA!A338,ID!A:A,0)))</f>
        <v>19</v>
      </c>
      <c r="E338" s="112">
        <v>4.0199999999999996</v>
      </c>
      <c r="F338" s="112">
        <v>3.79</v>
      </c>
      <c r="G338" s="112">
        <v>2.4700000000000002</v>
      </c>
      <c r="H338" s="112">
        <v>1111711192.97</v>
      </c>
      <c r="I338" s="112">
        <v>-76227021.450000003</v>
      </c>
      <c r="J338" s="112">
        <v>92600096.400000006</v>
      </c>
      <c r="K338" s="112">
        <v>539325823.27999997</v>
      </c>
      <c r="L338" s="112">
        <v>4.01</v>
      </c>
      <c r="M338" s="112">
        <v>-3.11</v>
      </c>
      <c r="N338" s="112">
        <f t="shared" si="122"/>
        <v>81</v>
      </c>
      <c r="O338" s="112">
        <f t="shared" si="123"/>
        <v>91</v>
      </c>
      <c r="P338" s="112">
        <f t="shared" si="124"/>
        <v>58</v>
      </c>
      <c r="Q338" s="112">
        <f t="shared" si="125"/>
        <v>329</v>
      </c>
      <c r="R338" s="112">
        <f t="shared" si="126"/>
        <v>30</v>
      </c>
      <c r="S338" s="112" cm="1">
        <f t="array" ref="S338">_xlfn.QUARTILE.EXC(IF($D$5:$D$906=$D338,$L$5:$L$906),1)</f>
        <v>3.02</v>
      </c>
      <c r="T338" s="112" cm="1">
        <f t="array" ref="T338">_xlfn.QUARTILE.EXC(IF($D$5:$D$906=$D338,$L$5:$L$906),3)</f>
        <v>9.33</v>
      </c>
      <c r="U338" s="112">
        <f t="shared" si="129"/>
        <v>6.3100000000000005</v>
      </c>
      <c r="V338" s="112">
        <f t="shared" si="130"/>
        <v>-6.4450000000000003</v>
      </c>
      <c r="W338" s="112">
        <f t="shared" si="131"/>
        <v>18.795000000000002</v>
      </c>
      <c r="X338" s="112" t="b">
        <f t="shared" si="132"/>
        <v>0</v>
      </c>
      <c r="Y338" s="112" cm="1">
        <f t="array" ref="Y338">_xlfn.QUARTILE.EXC(IF($D$5:$D$906=$D338,$M$5:$M$906),1)</f>
        <v>-3.11</v>
      </c>
      <c r="Z338" s="112" cm="1">
        <f t="array" ref="Z338">_xlfn.QUARTILE.EXC(IF($D$5:$D$906=$D338,$M$5:$M$906),3)</f>
        <v>6.62</v>
      </c>
      <c r="AA338" s="112">
        <f t="shared" si="133"/>
        <v>9.73</v>
      </c>
      <c r="AB338" s="112">
        <f t="shared" si="134"/>
        <v>-17.705000000000002</v>
      </c>
      <c r="AC338" s="112">
        <f t="shared" si="135"/>
        <v>21.215</v>
      </c>
      <c r="AD338" s="112" t="b">
        <f t="shared" si="136"/>
        <v>0</v>
      </c>
      <c r="AE338" s="101">
        <f t="shared" si="127"/>
        <v>1</v>
      </c>
      <c r="AF338" s="101">
        <f t="shared" si="128"/>
        <v>0</v>
      </c>
      <c r="AG338" s="406" cm="1">
        <f t="array" ref="AG338">_xlfn.QUARTILE.EXC(IF($AT$5:$AT$906=$AT338,$L$5:$L$906),1)</f>
        <v>3.02</v>
      </c>
      <c r="AH338" s="406" cm="1">
        <f t="array" ref="AH338">_xlfn.QUARTILE.EXC(IF($AT$5:$AT$906=$AT338,$L$5:$L$906),3)</f>
        <v>9.33</v>
      </c>
      <c r="AI338" s="406">
        <f t="shared" si="137"/>
        <v>6.3100000000000005</v>
      </c>
      <c r="AJ338" s="406">
        <f t="shared" si="138"/>
        <v>-6.4450000000000003</v>
      </c>
      <c r="AK338" s="406">
        <f t="shared" si="139"/>
        <v>18.795000000000002</v>
      </c>
      <c r="AL338" s="406" t="b">
        <f t="shared" si="140"/>
        <v>0</v>
      </c>
      <c r="AM338" s="406" cm="1">
        <f t="array" ref="AM338">_xlfn.QUARTILE.EXC(IF($AT$5:$AT$906=$AT338,$M$5:$M$906),1)</f>
        <v>-3.11</v>
      </c>
      <c r="AN338" s="406" cm="1">
        <f t="array" ref="AN338">_xlfn.QUARTILE.EXC(IF($AT$5:$AT$906=$AT338,$M$5:$M$906),3)</f>
        <v>6.62</v>
      </c>
      <c r="AO338" s="406">
        <f t="shared" si="141"/>
        <v>9.73</v>
      </c>
      <c r="AP338" s="406">
        <f t="shared" si="142"/>
        <v>-17.705000000000002</v>
      </c>
      <c r="AQ338" s="406">
        <f t="shared" si="143"/>
        <v>21.215</v>
      </c>
      <c r="AR338" s="406" t="b">
        <f t="shared" si="144"/>
        <v>0</v>
      </c>
      <c r="AS338" s="404" t="str">
        <f>INDEX('Org2567'!$BM:$BM,MATCH(Raw_DATA!A338,'Org2567'!$D:$D,0))</f>
        <v>รพศ.A B&gt;700to1000</v>
      </c>
      <c r="AT338" s="404">
        <f>INDEX('Org2567'!$BL:$BL,MATCH(Raw_DATA!A338,'Org2567'!$D:$D,0))</f>
        <v>19</v>
      </c>
      <c r="AU338" s="113"/>
      <c r="AV338" s="101">
        <v>81.099999999999994</v>
      </c>
      <c r="AW338" s="101">
        <v>90.65</v>
      </c>
      <c r="AX338" s="101">
        <v>57.5</v>
      </c>
      <c r="AY338" s="101">
        <v>328.68</v>
      </c>
      <c r="AZ338" s="101">
        <v>30.07</v>
      </c>
    </row>
    <row r="339" spans="1:52" x14ac:dyDescent="0.7">
      <c r="A339" s="101" t="s">
        <v>351</v>
      </c>
      <c r="B339" s="101" t="s">
        <v>4090</v>
      </c>
      <c r="C339" s="111" t="str">
        <f>IF(A339="","",INDEX(ID!P:P,MATCH(Raw_DATA!A339,ID!A:A,0)))</f>
        <v>รพท.M1 B&gt;200</v>
      </c>
      <c r="D339" s="101">
        <f>IF(A339="","",INDEX(ID!M:M,MATCH(Raw_DATA!A339,ID!A:A,0)))</f>
        <v>15</v>
      </c>
      <c r="E339" s="112">
        <v>6.02</v>
      </c>
      <c r="F339" s="112">
        <v>5.43</v>
      </c>
      <c r="G339" s="112">
        <v>3.75</v>
      </c>
      <c r="H339" s="112">
        <v>237051506.86000001</v>
      </c>
      <c r="I339" s="112">
        <v>-8776413.7799999993</v>
      </c>
      <c r="J339" s="112">
        <v>24410188.989999998</v>
      </c>
      <c r="K339" s="112">
        <v>129881270.26000001</v>
      </c>
      <c r="L339" s="112">
        <v>4.3099999999999996</v>
      </c>
      <c r="M339" s="112">
        <v>-1.35</v>
      </c>
      <c r="N339" s="112">
        <f t="shared" si="122"/>
        <v>45</v>
      </c>
      <c r="O339" s="112">
        <f t="shared" si="123"/>
        <v>63</v>
      </c>
      <c r="P339" s="112">
        <f t="shared" si="124"/>
        <v>52</v>
      </c>
      <c r="Q339" s="112">
        <f t="shared" si="125"/>
        <v>12</v>
      </c>
      <c r="R339" s="112">
        <f t="shared" si="126"/>
        <v>73</v>
      </c>
      <c r="S339" s="112" cm="1">
        <f t="array" ref="S339">_xlfn.QUARTILE.EXC(IF($D$5:$D$906=$D339,$L$5:$L$906),1)</f>
        <v>-2.59</v>
      </c>
      <c r="T339" s="112" cm="1">
        <f t="array" ref="T339">_xlfn.QUARTILE.EXC(IF($D$5:$D$906=$D339,$L$5:$L$906),3)</f>
        <v>8.86</v>
      </c>
      <c r="U339" s="112">
        <f t="shared" si="129"/>
        <v>11.45</v>
      </c>
      <c r="V339" s="112">
        <f t="shared" si="130"/>
        <v>-19.764999999999997</v>
      </c>
      <c r="W339" s="112">
        <f t="shared" si="131"/>
        <v>26.034999999999997</v>
      </c>
      <c r="X339" s="112" t="b">
        <f t="shared" si="132"/>
        <v>0</v>
      </c>
      <c r="Y339" s="112" cm="1">
        <f t="array" ref="Y339">_xlfn.QUARTILE.EXC(IF($D$5:$D$906=$D339,$M$5:$M$906),1)</f>
        <v>-5.74</v>
      </c>
      <c r="Z339" s="112" cm="1">
        <f t="array" ref="Z339">_xlfn.QUARTILE.EXC(IF($D$5:$D$906=$D339,$M$5:$M$906),3)</f>
        <v>4.915</v>
      </c>
      <c r="AA339" s="112">
        <f t="shared" si="133"/>
        <v>10.655000000000001</v>
      </c>
      <c r="AB339" s="112">
        <f t="shared" si="134"/>
        <v>-21.722500000000004</v>
      </c>
      <c r="AC339" s="112">
        <f t="shared" si="135"/>
        <v>20.897500000000001</v>
      </c>
      <c r="AD339" s="112" t="b">
        <f t="shared" si="136"/>
        <v>0</v>
      </c>
      <c r="AE339" s="101">
        <f t="shared" si="127"/>
        <v>1</v>
      </c>
      <c r="AF339" s="101">
        <f t="shared" si="128"/>
        <v>0</v>
      </c>
      <c r="AG339" s="406" cm="1">
        <f t="array" ref="AG339">_xlfn.QUARTILE.EXC(IF($AT$5:$AT$906=$AT339,$L$5:$L$906),1)</f>
        <v>-0.34999999999999964</v>
      </c>
      <c r="AH339" s="406" cm="1">
        <f t="array" ref="AH339">_xlfn.QUARTILE.EXC(IF($AT$5:$AT$906=$AT339,$L$5:$L$906),3)</f>
        <v>9.0500000000000007</v>
      </c>
      <c r="AI339" s="406">
        <f t="shared" si="137"/>
        <v>9.4</v>
      </c>
      <c r="AJ339" s="406">
        <f t="shared" si="138"/>
        <v>-14.450000000000001</v>
      </c>
      <c r="AK339" s="406">
        <f t="shared" si="139"/>
        <v>23.150000000000002</v>
      </c>
      <c r="AL339" s="406" t="b">
        <f t="shared" si="140"/>
        <v>0</v>
      </c>
      <c r="AM339" s="406" cm="1">
        <f t="array" ref="AM339">_xlfn.QUARTILE.EXC(IF($AT$5:$AT$906=$AT339,$M$5:$M$906),1)</f>
        <v>-5.0175000000000001</v>
      </c>
      <c r="AN339" s="406" cm="1">
        <f t="array" ref="AN339">_xlfn.QUARTILE.EXC(IF($AT$5:$AT$906=$AT339,$M$5:$M$906),3)</f>
        <v>5.1049999999999995</v>
      </c>
      <c r="AO339" s="406">
        <f t="shared" si="141"/>
        <v>10.122499999999999</v>
      </c>
      <c r="AP339" s="406">
        <f t="shared" si="142"/>
        <v>-20.201249999999998</v>
      </c>
      <c r="AQ339" s="406">
        <f t="shared" si="143"/>
        <v>20.288749999999997</v>
      </c>
      <c r="AR339" s="406" t="b">
        <f t="shared" si="144"/>
        <v>0</v>
      </c>
      <c r="AS339" s="404" t="str">
        <f>INDEX('Org2567'!$BM:$BM,MATCH(Raw_DATA!A339,'Org2567'!$D:$D,0))</f>
        <v>รพท.M1 B&gt;200</v>
      </c>
      <c r="AT339" s="404">
        <f>INDEX('Org2567'!$BL:$BL,MATCH(Raw_DATA!A339,'Org2567'!$D:$D,0))</f>
        <v>15</v>
      </c>
      <c r="AU339" s="113"/>
      <c r="AV339" s="101">
        <v>45.1</v>
      </c>
      <c r="AW339" s="101">
        <v>62.71</v>
      </c>
      <c r="AX339" s="101">
        <v>52.38</v>
      </c>
      <c r="AY339" s="101">
        <v>12.08</v>
      </c>
      <c r="AZ339" s="101">
        <v>73.11</v>
      </c>
    </row>
    <row r="340" spans="1:52" x14ac:dyDescent="0.7">
      <c r="A340" s="101" t="s">
        <v>352</v>
      </c>
      <c r="B340" s="101" t="s">
        <v>1839</v>
      </c>
      <c r="C340" s="111" t="str">
        <f>IF(A340="","",INDEX(ID!P:P,MATCH(Raw_DATA!A340,ID!A:A,0)))</f>
        <v>รพช.F1 P50,000-100,000</v>
      </c>
      <c r="D340" s="101">
        <f>IF(A340="","",INDEX(ID!M:M,MATCH(Raw_DATA!A340,ID!A:A,0)))</f>
        <v>10</v>
      </c>
      <c r="E340" s="112">
        <v>3.37</v>
      </c>
      <c r="F340" s="112">
        <v>3.14</v>
      </c>
      <c r="G340" s="112">
        <v>2.15</v>
      </c>
      <c r="H340" s="112">
        <v>63581162.560000002</v>
      </c>
      <c r="I340" s="112">
        <v>-7492841.6699999999</v>
      </c>
      <c r="J340" s="112">
        <v>11810653.550000001</v>
      </c>
      <c r="K340" s="112">
        <v>30818539.98</v>
      </c>
      <c r="L340" s="112">
        <v>4.3600000000000003</v>
      </c>
      <c r="M340" s="112">
        <v>-3.45</v>
      </c>
      <c r="N340" s="112">
        <f t="shared" si="122"/>
        <v>60</v>
      </c>
      <c r="O340" s="112">
        <f t="shared" si="123"/>
        <v>46</v>
      </c>
      <c r="P340" s="112">
        <f t="shared" si="124"/>
        <v>34</v>
      </c>
      <c r="Q340" s="112">
        <f t="shared" si="125"/>
        <v>250</v>
      </c>
      <c r="R340" s="112">
        <f t="shared" si="126"/>
        <v>27</v>
      </c>
      <c r="S340" s="112" cm="1">
        <f t="array" ref="S340">_xlfn.QUARTILE.EXC(IF($D$5:$D$906=$D340,$L$5:$L$906),1)</f>
        <v>-10.594999999999999</v>
      </c>
      <c r="T340" s="112" cm="1">
        <f t="array" ref="T340">_xlfn.QUARTILE.EXC(IF($D$5:$D$906=$D340,$L$5:$L$906),3)</f>
        <v>0.95</v>
      </c>
      <c r="U340" s="112">
        <f t="shared" si="129"/>
        <v>11.544999999999998</v>
      </c>
      <c r="V340" s="112">
        <f t="shared" si="130"/>
        <v>-27.912499999999994</v>
      </c>
      <c r="W340" s="112">
        <f t="shared" si="131"/>
        <v>18.267499999999995</v>
      </c>
      <c r="X340" s="112" t="b">
        <f t="shared" si="132"/>
        <v>0</v>
      </c>
      <c r="Y340" s="112" cm="1">
        <f t="array" ref="Y340">_xlfn.QUARTILE.EXC(IF($D$5:$D$906=$D340,$M$5:$M$906),1)</f>
        <v>-17.670000000000002</v>
      </c>
      <c r="Z340" s="112" cm="1">
        <f t="array" ref="Z340">_xlfn.QUARTILE.EXC(IF($D$5:$D$906=$D340,$M$5:$M$906),3)</f>
        <v>-3.92</v>
      </c>
      <c r="AA340" s="112">
        <f t="shared" si="133"/>
        <v>13.750000000000002</v>
      </c>
      <c r="AB340" s="112">
        <f t="shared" si="134"/>
        <v>-38.295000000000002</v>
      </c>
      <c r="AC340" s="112">
        <f t="shared" si="135"/>
        <v>16.705000000000005</v>
      </c>
      <c r="AD340" s="112" t="b">
        <f t="shared" si="136"/>
        <v>0</v>
      </c>
      <c r="AE340" s="101">
        <f t="shared" si="127"/>
        <v>1</v>
      </c>
      <c r="AF340" s="101">
        <f t="shared" si="128"/>
        <v>0</v>
      </c>
      <c r="AG340" s="406" cm="1">
        <f t="array" ref="AG340">_xlfn.QUARTILE.EXC(IF($AT$5:$AT$906=$AT340,$L$5:$L$906),1)</f>
        <v>-10.594999999999999</v>
      </c>
      <c r="AH340" s="406" cm="1">
        <f t="array" ref="AH340">_xlfn.QUARTILE.EXC(IF($AT$5:$AT$906=$AT340,$L$5:$L$906),3)</f>
        <v>0.95</v>
      </c>
      <c r="AI340" s="406">
        <f t="shared" si="137"/>
        <v>11.544999999999998</v>
      </c>
      <c r="AJ340" s="406">
        <f t="shared" si="138"/>
        <v>-27.912499999999994</v>
      </c>
      <c r="AK340" s="406">
        <f t="shared" si="139"/>
        <v>18.267499999999995</v>
      </c>
      <c r="AL340" s="406" t="b">
        <f t="shared" si="140"/>
        <v>0</v>
      </c>
      <c r="AM340" s="406" cm="1">
        <f t="array" ref="AM340">_xlfn.QUARTILE.EXC(IF($AT$5:$AT$906=$AT340,$M$5:$M$906),1)</f>
        <v>-17.670000000000002</v>
      </c>
      <c r="AN340" s="406" cm="1">
        <f t="array" ref="AN340">_xlfn.QUARTILE.EXC(IF($AT$5:$AT$906=$AT340,$M$5:$M$906),3)</f>
        <v>-3.92</v>
      </c>
      <c r="AO340" s="406">
        <f t="shared" si="141"/>
        <v>13.750000000000002</v>
      </c>
      <c r="AP340" s="406">
        <f t="shared" si="142"/>
        <v>-38.295000000000002</v>
      </c>
      <c r="AQ340" s="406">
        <f t="shared" si="143"/>
        <v>16.705000000000005</v>
      </c>
      <c r="AR340" s="406" t="b">
        <f t="shared" si="144"/>
        <v>0</v>
      </c>
      <c r="AS340" s="404" t="str">
        <f>INDEX('Org2567'!$BM:$BM,MATCH(Raw_DATA!A340,'Org2567'!$D:$D,0))</f>
        <v>รพช.F1 P50,000-100,000</v>
      </c>
      <c r="AT340" s="404">
        <f>INDEX('Org2567'!$BL:$BL,MATCH(Raw_DATA!A340,'Org2567'!$D:$D,0))</f>
        <v>10</v>
      </c>
      <c r="AU340" s="113"/>
      <c r="AV340" s="101">
        <v>59.64</v>
      </c>
      <c r="AW340" s="101">
        <v>46.19</v>
      </c>
      <c r="AX340" s="101">
        <v>33.68</v>
      </c>
      <c r="AY340" s="101">
        <v>250.45</v>
      </c>
      <c r="AZ340" s="101">
        <v>27.29</v>
      </c>
    </row>
    <row r="341" spans="1:52" x14ac:dyDescent="0.7">
      <c r="A341" s="101" t="s">
        <v>353</v>
      </c>
      <c r="B341" s="101" t="s">
        <v>1842</v>
      </c>
      <c r="C341" s="111" t="str">
        <f>IF(A341="","",INDEX(ID!P:P,MATCH(Raw_DATA!A341,ID!A:A,0)))</f>
        <v>รพช.M2 B&gt;100</v>
      </c>
      <c r="D341" s="101">
        <f>IF(A341="","",INDEX(ID!M:M,MATCH(Raw_DATA!A341,ID!A:A,0)))</f>
        <v>13</v>
      </c>
      <c r="E341" s="112">
        <v>7.12</v>
      </c>
      <c r="F341" s="112">
        <v>6.8</v>
      </c>
      <c r="G341" s="112">
        <v>5.33</v>
      </c>
      <c r="H341" s="112">
        <v>172337213.40000001</v>
      </c>
      <c r="I341" s="112">
        <v>-35629128.539999999</v>
      </c>
      <c r="J341" s="112">
        <v>-12947165.210000001</v>
      </c>
      <c r="K341" s="112">
        <v>122122966.83</v>
      </c>
      <c r="L341" s="112">
        <v>-5.07</v>
      </c>
      <c r="M341" s="112">
        <v>-9.4</v>
      </c>
      <c r="N341" s="112">
        <f t="shared" si="122"/>
        <v>45</v>
      </c>
      <c r="O341" s="112">
        <f t="shared" si="123"/>
        <v>83</v>
      </c>
      <c r="P341" s="112">
        <f t="shared" si="124"/>
        <v>65</v>
      </c>
      <c r="Q341" s="112">
        <f t="shared" si="125"/>
        <v>202</v>
      </c>
      <c r="R341" s="112">
        <f t="shared" si="126"/>
        <v>51</v>
      </c>
      <c r="S341" s="112" cm="1">
        <f t="array" ref="S341">_xlfn.QUARTILE.EXC(IF($D$5:$D$906=$D341,$L$5:$L$906),1)</f>
        <v>-7.51</v>
      </c>
      <c r="T341" s="112" cm="1">
        <f t="array" ref="T341">_xlfn.QUARTILE.EXC(IF($D$5:$D$906=$D341,$L$5:$L$906),3)</f>
        <v>3.04</v>
      </c>
      <c r="U341" s="112">
        <f t="shared" si="129"/>
        <v>10.55</v>
      </c>
      <c r="V341" s="112">
        <f t="shared" si="130"/>
        <v>-23.335000000000001</v>
      </c>
      <c r="W341" s="112">
        <f t="shared" si="131"/>
        <v>18.865000000000002</v>
      </c>
      <c r="X341" s="112" t="b">
        <f t="shared" si="132"/>
        <v>0</v>
      </c>
      <c r="Y341" s="112" cm="1">
        <f t="array" ref="Y341">_xlfn.QUARTILE.EXC(IF($D$5:$D$906=$D341,$M$5:$M$906),1)</f>
        <v>-12.23</v>
      </c>
      <c r="Z341" s="112" cm="1">
        <f t="array" ref="Z341">_xlfn.QUARTILE.EXC(IF($D$5:$D$906=$D341,$M$5:$M$906),3)</f>
        <v>-0.18</v>
      </c>
      <c r="AA341" s="112">
        <f t="shared" si="133"/>
        <v>12.05</v>
      </c>
      <c r="AB341" s="112">
        <f t="shared" si="134"/>
        <v>-30.305000000000003</v>
      </c>
      <c r="AC341" s="112">
        <f t="shared" si="135"/>
        <v>17.895000000000003</v>
      </c>
      <c r="AD341" s="112" t="b">
        <f t="shared" si="136"/>
        <v>0</v>
      </c>
      <c r="AE341" s="101">
        <f t="shared" si="127"/>
        <v>1</v>
      </c>
      <c r="AF341" s="101">
        <f t="shared" si="128"/>
        <v>1</v>
      </c>
      <c r="AG341" s="406" cm="1">
        <f t="array" ref="AG341">_xlfn.QUARTILE.EXC(IF($AT$5:$AT$906=$AT341,$L$5:$L$906),1)</f>
        <v>-7.51</v>
      </c>
      <c r="AH341" s="406" cm="1">
        <f t="array" ref="AH341">_xlfn.QUARTILE.EXC(IF($AT$5:$AT$906=$AT341,$L$5:$L$906),3)</f>
        <v>3.04</v>
      </c>
      <c r="AI341" s="406">
        <f t="shared" si="137"/>
        <v>10.55</v>
      </c>
      <c r="AJ341" s="406">
        <f t="shared" si="138"/>
        <v>-23.335000000000001</v>
      </c>
      <c r="AK341" s="406">
        <f t="shared" si="139"/>
        <v>18.865000000000002</v>
      </c>
      <c r="AL341" s="406" t="b">
        <f t="shared" si="140"/>
        <v>0</v>
      </c>
      <c r="AM341" s="406" cm="1">
        <f t="array" ref="AM341">_xlfn.QUARTILE.EXC(IF($AT$5:$AT$906=$AT341,$M$5:$M$906),1)</f>
        <v>-12.23</v>
      </c>
      <c r="AN341" s="406" cm="1">
        <f t="array" ref="AN341">_xlfn.QUARTILE.EXC(IF($AT$5:$AT$906=$AT341,$M$5:$M$906),3)</f>
        <v>-0.18</v>
      </c>
      <c r="AO341" s="406">
        <f t="shared" si="141"/>
        <v>12.05</v>
      </c>
      <c r="AP341" s="406">
        <f t="shared" si="142"/>
        <v>-30.305000000000003</v>
      </c>
      <c r="AQ341" s="406">
        <f t="shared" si="143"/>
        <v>17.895000000000003</v>
      </c>
      <c r="AR341" s="406" t="b">
        <f t="shared" si="144"/>
        <v>0</v>
      </c>
      <c r="AS341" s="404" t="str">
        <f>INDEX('Org2567'!$BM:$BM,MATCH(Raw_DATA!A341,'Org2567'!$D:$D,0))</f>
        <v>รพช.M2 B&gt;100</v>
      </c>
      <c r="AT341" s="404">
        <f>INDEX('Org2567'!$BL:$BL,MATCH(Raw_DATA!A341,'Org2567'!$D:$D,0))</f>
        <v>13</v>
      </c>
      <c r="AU341" s="113"/>
      <c r="AV341" s="101">
        <v>44.62</v>
      </c>
      <c r="AW341" s="101">
        <v>83.29</v>
      </c>
      <c r="AX341" s="101">
        <v>64.739999999999995</v>
      </c>
      <c r="AY341" s="101">
        <v>201.59</v>
      </c>
      <c r="AZ341" s="101">
        <v>51.06</v>
      </c>
    </row>
    <row r="342" spans="1:52" x14ac:dyDescent="0.7">
      <c r="A342" s="101" t="s">
        <v>354</v>
      </c>
      <c r="B342" s="101" t="s">
        <v>1845</v>
      </c>
      <c r="C342" s="111" t="str">
        <f>IF(A342="","",INDEX(ID!P:P,MATCH(Raw_DATA!A342,ID!A:A,0)))</f>
        <v>รพช.F2 P30,000-60,000</v>
      </c>
      <c r="D342" s="101">
        <f>IF(A342="","",INDEX(ID!M:M,MATCH(Raw_DATA!A342,ID!A:A,0)))</f>
        <v>6</v>
      </c>
      <c r="E342" s="112">
        <v>6.09</v>
      </c>
      <c r="F342" s="112">
        <v>5.82</v>
      </c>
      <c r="G342" s="112">
        <v>5.17</v>
      </c>
      <c r="H342" s="112">
        <v>145341418.03</v>
      </c>
      <c r="I342" s="112">
        <v>48908965.57</v>
      </c>
      <c r="J342" s="112">
        <v>64303456.119999997</v>
      </c>
      <c r="K342" s="112">
        <v>119262297.83</v>
      </c>
      <c r="L342" s="112">
        <v>33.96</v>
      </c>
      <c r="M342" s="112">
        <v>16.8</v>
      </c>
      <c r="N342" s="112">
        <f t="shared" si="122"/>
        <v>50</v>
      </c>
      <c r="O342" s="112">
        <f t="shared" si="123"/>
        <v>38</v>
      </c>
      <c r="P342" s="112">
        <f t="shared" si="124"/>
        <v>52</v>
      </c>
      <c r="Q342" s="112">
        <f t="shared" si="125"/>
        <v>211</v>
      </c>
      <c r="R342" s="112">
        <f t="shared" si="126"/>
        <v>53</v>
      </c>
      <c r="S342" s="112" cm="1">
        <f t="array" ref="S342">_xlfn.QUARTILE.EXC(IF($D$5:$D$906=$D342,$L$5:$L$906),1)</f>
        <v>-10.317499999999999</v>
      </c>
      <c r="T342" s="112" cm="1">
        <f t="array" ref="T342">_xlfn.QUARTILE.EXC(IF($D$5:$D$906=$D342,$L$5:$L$906),3)</f>
        <v>1.0349999999999999</v>
      </c>
      <c r="U342" s="112">
        <f t="shared" si="129"/>
        <v>11.352499999999999</v>
      </c>
      <c r="V342" s="112">
        <f t="shared" si="130"/>
        <v>-27.346249999999998</v>
      </c>
      <c r="W342" s="112">
        <f t="shared" si="131"/>
        <v>18.063749999999999</v>
      </c>
      <c r="X342" s="112" t="b">
        <f t="shared" si="132"/>
        <v>1</v>
      </c>
      <c r="Y342" s="112" cm="1">
        <f t="array" ref="Y342">_xlfn.QUARTILE.EXC(IF($D$5:$D$906=$D342,$M$5:$M$906),1)</f>
        <v>-15.98</v>
      </c>
      <c r="Z342" s="112" cm="1">
        <f t="array" ref="Z342">_xlfn.QUARTILE.EXC(IF($D$5:$D$906=$D342,$M$5:$M$906),3)</f>
        <v>-2.4</v>
      </c>
      <c r="AA342" s="112">
        <f t="shared" si="133"/>
        <v>13.58</v>
      </c>
      <c r="AB342" s="112">
        <f t="shared" si="134"/>
        <v>-36.35</v>
      </c>
      <c r="AC342" s="112">
        <f t="shared" si="135"/>
        <v>17.970000000000002</v>
      </c>
      <c r="AD342" s="112" t="b">
        <f t="shared" si="136"/>
        <v>0</v>
      </c>
      <c r="AE342" s="101">
        <f t="shared" si="127"/>
        <v>0</v>
      </c>
      <c r="AF342" s="101">
        <f t="shared" si="128"/>
        <v>0</v>
      </c>
      <c r="AG342" s="406" cm="1">
        <f t="array" ref="AG342">_xlfn.QUARTILE.EXC(IF($AT$5:$AT$906=$AT342,$L$5:$L$906),1)</f>
        <v>-9.3850000000000016</v>
      </c>
      <c r="AH342" s="406" cm="1">
        <f t="array" ref="AH342">_xlfn.QUARTILE.EXC(IF($AT$5:$AT$906=$AT342,$L$5:$L$906),3)</f>
        <v>1.2250000000000001</v>
      </c>
      <c r="AI342" s="406">
        <f t="shared" si="137"/>
        <v>10.610000000000001</v>
      </c>
      <c r="AJ342" s="406">
        <f t="shared" si="138"/>
        <v>-25.300000000000004</v>
      </c>
      <c r="AK342" s="406">
        <f t="shared" si="139"/>
        <v>17.140000000000004</v>
      </c>
      <c r="AL342" s="406" t="b">
        <f t="shared" si="140"/>
        <v>1</v>
      </c>
      <c r="AM342" s="406" cm="1">
        <f t="array" ref="AM342">_xlfn.QUARTILE.EXC(IF($AT$5:$AT$906=$AT342,$M$5:$M$906),1)</f>
        <v>-15.515000000000001</v>
      </c>
      <c r="AN342" s="406" cm="1">
        <f t="array" ref="AN342">_xlfn.QUARTILE.EXC(IF($AT$5:$AT$906=$AT342,$M$5:$M$906),3)</f>
        <v>-2.2599999999999998</v>
      </c>
      <c r="AO342" s="406">
        <f t="shared" si="141"/>
        <v>13.255000000000001</v>
      </c>
      <c r="AP342" s="406">
        <f t="shared" si="142"/>
        <v>-35.397500000000001</v>
      </c>
      <c r="AQ342" s="406">
        <f t="shared" si="143"/>
        <v>17.622500000000002</v>
      </c>
      <c r="AR342" s="406" t="b">
        <f t="shared" si="144"/>
        <v>0</v>
      </c>
      <c r="AS342" s="404" t="str">
        <f>INDEX('Org2567'!$BM:$BM,MATCH(Raw_DATA!A342,'Org2567'!$D:$D,0))</f>
        <v>รพช.F2 P30,000-60,000</v>
      </c>
      <c r="AT342" s="404">
        <f>INDEX('Org2567'!$BL:$BL,MATCH(Raw_DATA!A342,'Org2567'!$D:$D,0))</f>
        <v>6</v>
      </c>
      <c r="AU342" s="113"/>
      <c r="AV342" s="101">
        <v>49.82</v>
      </c>
      <c r="AW342" s="101">
        <v>38.020000000000003</v>
      </c>
      <c r="AX342" s="101">
        <v>51.68</v>
      </c>
      <c r="AY342" s="101">
        <v>211.22</v>
      </c>
      <c r="AZ342" s="101">
        <v>53.05</v>
      </c>
    </row>
    <row r="343" spans="1:52" x14ac:dyDescent="0.7">
      <c r="A343" s="101" t="s">
        <v>355</v>
      </c>
      <c r="B343" s="101" t="s">
        <v>1848</v>
      </c>
      <c r="C343" s="111" t="str">
        <f>IF(A343="","",INDEX(ID!P:P,MATCH(Raw_DATA!A343,ID!A:A,0)))</f>
        <v>รพช.F1 P&lt;=50,000</v>
      </c>
      <c r="D343" s="101">
        <f>IF(A343="","",INDEX(ID!M:M,MATCH(Raw_DATA!A343,ID!A:A,0)))</f>
        <v>9</v>
      </c>
      <c r="E343" s="112">
        <v>9.5500000000000007</v>
      </c>
      <c r="F343" s="112">
        <v>9.19</v>
      </c>
      <c r="G343" s="112">
        <v>8.33</v>
      </c>
      <c r="H343" s="112">
        <v>150721541.91</v>
      </c>
      <c r="I343" s="112">
        <v>110412911.78</v>
      </c>
      <c r="J343" s="112">
        <v>33394979.809999999</v>
      </c>
      <c r="K343" s="112">
        <v>129123923.70999999</v>
      </c>
      <c r="L343" s="112">
        <v>17.53</v>
      </c>
      <c r="M343" s="112">
        <v>37.24</v>
      </c>
      <c r="N343" s="112">
        <f t="shared" si="122"/>
        <v>69</v>
      </c>
      <c r="O343" s="112">
        <f t="shared" si="123"/>
        <v>28</v>
      </c>
      <c r="P343" s="112">
        <f t="shared" si="124"/>
        <v>18</v>
      </c>
      <c r="Q343" s="112">
        <f t="shared" si="125"/>
        <v>160</v>
      </c>
      <c r="R343" s="112">
        <f t="shared" si="126"/>
        <v>66</v>
      </c>
      <c r="S343" s="112" cm="1">
        <f t="array" ref="S343">_xlfn.QUARTILE.EXC(IF($D$5:$D$906=$D343,$L$5:$L$906),1)</f>
        <v>-8.26</v>
      </c>
      <c r="T343" s="112" cm="1">
        <f t="array" ref="T343">_xlfn.QUARTILE.EXC(IF($D$5:$D$906=$D343,$L$5:$L$906),3)</f>
        <v>3.2450000000000001</v>
      </c>
      <c r="U343" s="112">
        <f t="shared" si="129"/>
        <v>11.504999999999999</v>
      </c>
      <c r="V343" s="112">
        <f t="shared" si="130"/>
        <v>-25.517499999999998</v>
      </c>
      <c r="W343" s="112">
        <f t="shared" si="131"/>
        <v>20.502500000000001</v>
      </c>
      <c r="X343" s="112" t="b">
        <f t="shared" si="132"/>
        <v>0</v>
      </c>
      <c r="Y343" s="112" cm="1">
        <f t="array" ref="Y343">_xlfn.QUARTILE.EXC(IF($D$5:$D$906=$D343,$M$5:$M$906),1)</f>
        <v>-12.452500000000001</v>
      </c>
      <c r="Z343" s="112" cm="1">
        <f t="array" ref="Z343">_xlfn.QUARTILE.EXC(IF($D$5:$D$906=$D343,$M$5:$M$906),3)</f>
        <v>0.39</v>
      </c>
      <c r="AA343" s="112">
        <f t="shared" si="133"/>
        <v>12.842500000000001</v>
      </c>
      <c r="AB343" s="112">
        <f t="shared" si="134"/>
        <v>-31.716250000000002</v>
      </c>
      <c r="AC343" s="112">
        <f t="shared" si="135"/>
        <v>19.653750000000002</v>
      </c>
      <c r="AD343" s="112" t="b">
        <f t="shared" si="136"/>
        <v>1</v>
      </c>
      <c r="AE343" s="101">
        <f t="shared" si="127"/>
        <v>0</v>
      </c>
      <c r="AF343" s="101">
        <f t="shared" si="128"/>
        <v>0</v>
      </c>
      <c r="AG343" s="406" cm="1">
        <f t="array" ref="AG343">_xlfn.QUARTILE.EXC(IF($AT$5:$AT$906=$AT343,$L$5:$L$906),1)</f>
        <v>-8.26</v>
      </c>
      <c r="AH343" s="406" cm="1">
        <f t="array" ref="AH343">_xlfn.QUARTILE.EXC(IF($AT$5:$AT$906=$AT343,$L$5:$L$906),3)</f>
        <v>3.2450000000000001</v>
      </c>
      <c r="AI343" s="406">
        <f t="shared" si="137"/>
        <v>11.504999999999999</v>
      </c>
      <c r="AJ343" s="406">
        <f t="shared" si="138"/>
        <v>-25.517499999999998</v>
      </c>
      <c r="AK343" s="406">
        <f t="shared" si="139"/>
        <v>20.502500000000001</v>
      </c>
      <c r="AL343" s="406" t="b">
        <f t="shared" si="140"/>
        <v>0</v>
      </c>
      <c r="AM343" s="406" cm="1">
        <f t="array" ref="AM343">_xlfn.QUARTILE.EXC(IF($AT$5:$AT$906=$AT343,$M$5:$M$906),1)</f>
        <v>-12.452500000000001</v>
      </c>
      <c r="AN343" s="406" cm="1">
        <f t="array" ref="AN343">_xlfn.QUARTILE.EXC(IF($AT$5:$AT$906=$AT343,$M$5:$M$906),3)</f>
        <v>0.39</v>
      </c>
      <c r="AO343" s="406">
        <f t="shared" si="141"/>
        <v>12.842500000000001</v>
      </c>
      <c r="AP343" s="406">
        <f t="shared" si="142"/>
        <v>-31.716250000000002</v>
      </c>
      <c r="AQ343" s="406">
        <f t="shared" si="143"/>
        <v>19.653750000000002</v>
      </c>
      <c r="AR343" s="406" t="b">
        <f t="shared" si="144"/>
        <v>1</v>
      </c>
      <c r="AS343" s="404" t="str">
        <f>INDEX('Org2567'!$BM:$BM,MATCH(Raw_DATA!A343,'Org2567'!$D:$D,0))</f>
        <v>รพช.F1 P&lt;=50,000</v>
      </c>
      <c r="AT343" s="404">
        <f>INDEX('Org2567'!$BL:$BL,MATCH(Raw_DATA!A343,'Org2567'!$D:$D,0))</f>
        <v>9</v>
      </c>
      <c r="AU343" s="113"/>
      <c r="AV343" s="101">
        <v>69.28</v>
      </c>
      <c r="AW343" s="101">
        <v>28.45</v>
      </c>
      <c r="AX343" s="101">
        <v>18.28</v>
      </c>
      <c r="AY343" s="101">
        <v>160.06</v>
      </c>
      <c r="AZ343" s="101">
        <v>66.489999999999995</v>
      </c>
    </row>
    <row r="344" spans="1:52" x14ac:dyDescent="0.7">
      <c r="A344" s="101" t="s">
        <v>356</v>
      </c>
      <c r="B344" s="101" t="s">
        <v>1851</v>
      </c>
      <c r="C344" s="111" t="str">
        <f>IF(A344="","",INDEX(ID!P:P,MATCH(Raw_DATA!A344,ID!A:A,0)))</f>
        <v>รพช.F2 P30,000-60,000</v>
      </c>
      <c r="D344" s="101">
        <f>IF(A344="","",INDEX(ID!M:M,MATCH(Raw_DATA!A344,ID!A:A,0)))</f>
        <v>6</v>
      </c>
      <c r="E344" s="112">
        <v>9.44</v>
      </c>
      <c r="F344" s="112">
        <v>8.93</v>
      </c>
      <c r="G344" s="112">
        <v>7.31</v>
      </c>
      <c r="H344" s="112">
        <v>100664262.72</v>
      </c>
      <c r="I344" s="112">
        <v>-16905557.219999999</v>
      </c>
      <c r="J344" s="112">
        <v>-4514419.16</v>
      </c>
      <c r="K344" s="112">
        <v>75230923.939999998</v>
      </c>
      <c r="L344" s="112">
        <v>-2.57</v>
      </c>
      <c r="M344" s="112">
        <v>-9.9700000000000006</v>
      </c>
      <c r="N344" s="112">
        <f t="shared" ref="N344:N407" si="145">ROUND(AV344,0)</f>
        <v>0</v>
      </c>
      <c r="O344" s="112">
        <f t="shared" ref="O344:O407" si="146">ROUND(AW344,0)</f>
        <v>41</v>
      </c>
      <c r="P344" s="112">
        <f t="shared" ref="P344:P407" si="147">ROUND(AX344,0)</f>
        <v>63</v>
      </c>
      <c r="Q344" s="112">
        <f t="shared" ref="Q344:Q407" si="148">ROUND(AY344,0)</f>
        <v>159</v>
      </c>
      <c r="R344" s="112">
        <f t="shared" ref="R344:R407" si="149">ROUND(AZ344,0)</f>
        <v>46</v>
      </c>
      <c r="S344" s="112" cm="1">
        <f t="array" ref="S344">_xlfn.QUARTILE.EXC(IF($D$5:$D$906=$D344,$L$5:$L$906),1)</f>
        <v>-10.317499999999999</v>
      </c>
      <c r="T344" s="112" cm="1">
        <f t="array" ref="T344">_xlfn.QUARTILE.EXC(IF($D$5:$D$906=$D344,$L$5:$L$906),3)</f>
        <v>1.0349999999999999</v>
      </c>
      <c r="U344" s="112">
        <f t="shared" si="129"/>
        <v>11.352499999999999</v>
      </c>
      <c r="V344" s="112">
        <f t="shared" si="130"/>
        <v>-27.346249999999998</v>
      </c>
      <c r="W344" s="112">
        <f t="shared" si="131"/>
        <v>18.063749999999999</v>
      </c>
      <c r="X344" s="112" t="b">
        <f t="shared" si="132"/>
        <v>0</v>
      </c>
      <c r="Y344" s="112" cm="1">
        <f t="array" ref="Y344">_xlfn.QUARTILE.EXC(IF($D$5:$D$906=$D344,$M$5:$M$906),1)</f>
        <v>-15.98</v>
      </c>
      <c r="Z344" s="112" cm="1">
        <f t="array" ref="Z344">_xlfn.QUARTILE.EXC(IF($D$5:$D$906=$D344,$M$5:$M$906),3)</f>
        <v>-2.4</v>
      </c>
      <c r="AA344" s="112">
        <f t="shared" si="133"/>
        <v>13.58</v>
      </c>
      <c r="AB344" s="112">
        <f t="shared" si="134"/>
        <v>-36.35</v>
      </c>
      <c r="AC344" s="112">
        <f t="shared" si="135"/>
        <v>17.970000000000002</v>
      </c>
      <c r="AD344" s="112" t="b">
        <f t="shared" si="136"/>
        <v>0</v>
      </c>
      <c r="AE344" s="101">
        <f t="shared" si="127"/>
        <v>1</v>
      </c>
      <c r="AF344" s="101">
        <f t="shared" si="128"/>
        <v>1</v>
      </c>
      <c r="AG344" s="406" cm="1">
        <f t="array" ref="AG344">_xlfn.QUARTILE.EXC(IF($AT$5:$AT$906=$AT344,$L$5:$L$906),1)</f>
        <v>-9.3850000000000016</v>
      </c>
      <c r="AH344" s="406" cm="1">
        <f t="array" ref="AH344">_xlfn.QUARTILE.EXC(IF($AT$5:$AT$906=$AT344,$L$5:$L$906),3)</f>
        <v>1.2250000000000001</v>
      </c>
      <c r="AI344" s="406">
        <f t="shared" si="137"/>
        <v>10.610000000000001</v>
      </c>
      <c r="AJ344" s="406">
        <f t="shared" si="138"/>
        <v>-25.300000000000004</v>
      </c>
      <c r="AK344" s="406">
        <f t="shared" si="139"/>
        <v>17.140000000000004</v>
      </c>
      <c r="AL344" s="406" t="b">
        <f t="shared" si="140"/>
        <v>0</v>
      </c>
      <c r="AM344" s="406" cm="1">
        <f t="array" ref="AM344">_xlfn.QUARTILE.EXC(IF($AT$5:$AT$906=$AT344,$M$5:$M$906),1)</f>
        <v>-15.515000000000001</v>
      </c>
      <c r="AN344" s="406" cm="1">
        <f t="array" ref="AN344">_xlfn.QUARTILE.EXC(IF($AT$5:$AT$906=$AT344,$M$5:$M$906),3)</f>
        <v>-2.2599999999999998</v>
      </c>
      <c r="AO344" s="406">
        <f t="shared" si="141"/>
        <v>13.255000000000001</v>
      </c>
      <c r="AP344" s="406">
        <f t="shared" si="142"/>
        <v>-35.397500000000001</v>
      </c>
      <c r="AQ344" s="406">
        <f t="shared" si="143"/>
        <v>17.622500000000002</v>
      </c>
      <c r="AR344" s="406" t="b">
        <f t="shared" si="144"/>
        <v>0</v>
      </c>
      <c r="AS344" s="404" t="str">
        <f>INDEX('Org2567'!$BM:$BM,MATCH(Raw_DATA!A344,'Org2567'!$D:$D,0))</f>
        <v>รพช.F2 P30,000-60,000</v>
      </c>
      <c r="AT344" s="404">
        <f>INDEX('Org2567'!$BL:$BL,MATCH(Raw_DATA!A344,'Org2567'!$D:$D,0))</f>
        <v>6</v>
      </c>
      <c r="AU344" s="113"/>
      <c r="AV344" s="101">
        <v>0.32</v>
      </c>
      <c r="AW344" s="101">
        <v>40.82</v>
      </c>
      <c r="AX344" s="101">
        <v>63.23</v>
      </c>
      <c r="AY344" s="101">
        <v>159.47</v>
      </c>
      <c r="AZ344" s="101">
        <v>45.58</v>
      </c>
    </row>
    <row r="345" spans="1:52" x14ac:dyDescent="0.7">
      <c r="A345" s="101" t="s">
        <v>357</v>
      </c>
      <c r="B345" s="101" t="s">
        <v>1854</v>
      </c>
      <c r="C345" s="111" t="str">
        <f>IF(A345="","",INDEX(ID!P:P,MATCH(Raw_DATA!A345,ID!A:A,0)))</f>
        <v>รพช.F1 P&lt;=50,000</v>
      </c>
      <c r="D345" s="101">
        <f>IF(A345="","",INDEX(ID!M:M,MATCH(Raw_DATA!A345,ID!A:A,0)))</f>
        <v>9</v>
      </c>
      <c r="E345" s="112">
        <v>10.16</v>
      </c>
      <c r="F345" s="112">
        <v>9.81</v>
      </c>
      <c r="G345" s="112">
        <v>8.73</v>
      </c>
      <c r="H345" s="112">
        <v>256069208.02000001</v>
      </c>
      <c r="I345" s="112">
        <v>2096800.24</v>
      </c>
      <c r="J345" s="112">
        <v>25125879.440000001</v>
      </c>
      <c r="K345" s="112">
        <v>215913060.63999999</v>
      </c>
      <c r="L345" s="112">
        <v>10.11</v>
      </c>
      <c r="M345" s="112">
        <v>0.4</v>
      </c>
      <c r="N345" s="112">
        <f t="shared" si="145"/>
        <v>50</v>
      </c>
      <c r="O345" s="112">
        <f t="shared" si="146"/>
        <v>29</v>
      </c>
      <c r="P345" s="112">
        <f t="shared" si="147"/>
        <v>40</v>
      </c>
      <c r="Q345" s="112">
        <f t="shared" si="148"/>
        <v>232</v>
      </c>
      <c r="R345" s="112">
        <f t="shared" si="149"/>
        <v>44</v>
      </c>
      <c r="S345" s="112" cm="1">
        <f t="array" ref="S345">_xlfn.QUARTILE.EXC(IF($D$5:$D$906=$D345,$L$5:$L$906),1)</f>
        <v>-8.26</v>
      </c>
      <c r="T345" s="112" cm="1">
        <f t="array" ref="T345">_xlfn.QUARTILE.EXC(IF($D$5:$D$906=$D345,$L$5:$L$906),3)</f>
        <v>3.2450000000000001</v>
      </c>
      <c r="U345" s="112">
        <f t="shared" si="129"/>
        <v>11.504999999999999</v>
      </c>
      <c r="V345" s="112">
        <f t="shared" si="130"/>
        <v>-25.517499999999998</v>
      </c>
      <c r="W345" s="112">
        <f t="shared" si="131"/>
        <v>20.502500000000001</v>
      </c>
      <c r="X345" s="112" t="b">
        <f t="shared" si="132"/>
        <v>0</v>
      </c>
      <c r="Y345" s="112" cm="1">
        <f t="array" ref="Y345">_xlfn.QUARTILE.EXC(IF($D$5:$D$906=$D345,$M$5:$M$906),1)</f>
        <v>-12.452500000000001</v>
      </c>
      <c r="Z345" s="112" cm="1">
        <f t="array" ref="Z345">_xlfn.QUARTILE.EXC(IF($D$5:$D$906=$D345,$M$5:$M$906),3)</f>
        <v>0.39</v>
      </c>
      <c r="AA345" s="112">
        <f t="shared" si="133"/>
        <v>12.842500000000001</v>
      </c>
      <c r="AB345" s="112">
        <f t="shared" si="134"/>
        <v>-31.716250000000002</v>
      </c>
      <c r="AC345" s="112">
        <f t="shared" si="135"/>
        <v>19.653750000000002</v>
      </c>
      <c r="AD345" s="112" t="b">
        <f t="shared" si="136"/>
        <v>0</v>
      </c>
      <c r="AE345" s="101">
        <f t="shared" si="127"/>
        <v>0</v>
      </c>
      <c r="AF345" s="101">
        <f t="shared" si="128"/>
        <v>0</v>
      </c>
      <c r="AG345" s="406" cm="1">
        <f t="array" ref="AG345">_xlfn.QUARTILE.EXC(IF($AT$5:$AT$906=$AT345,$L$5:$L$906),1)</f>
        <v>-8.26</v>
      </c>
      <c r="AH345" s="406" cm="1">
        <f t="array" ref="AH345">_xlfn.QUARTILE.EXC(IF($AT$5:$AT$906=$AT345,$L$5:$L$906),3)</f>
        <v>3.2450000000000001</v>
      </c>
      <c r="AI345" s="406">
        <f t="shared" si="137"/>
        <v>11.504999999999999</v>
      </c>
      <c r="AJ345" s="406">
        <f t="shared" si="138"/>
        <v>-25.517499999999998</v>
      </c>
      <c r="AK345" s="406">
        <f t="shared" si="139"/>
        <v>20.502500000000001</v>
      </c>
      <c r="AL345" s="406" t="b">
        <f t="shared" si="140"/>
        <v>0</v>
      </c>
      <c r="AM345" s="406" cm="1">
        <f t="array" ref="AM345">_xlfn.QUARTILE.EXC(IF($AT$5:$AT$906=$AT345,$M$5:$M$906),1)</f>
        <v>-12.452500000000001</v>
      </c>
      <c r="AN345" s="406" cm="1">
        <f t="array" ref="AN345">_xlfn.QUARTILE.EXC(IF($AT$5:$AT$906=$AT345,$M$5:$M$906),3)</f>
        <v>0.39</v>
      </c>
      <c r="AO345" s="406">
        <f t="shared" si="141"/>
        <v>12.842500000000001</v>
      </c>
      <c r="AP345" s="406">
        <f t="shared" si="142"/>
        <v>-31.716250000000002</v>
      </c>
      <c r="AQ345" s="406">
        <f t="shared" si="143"/>
        <v>19.653750000000002</v>
      </c>
      <c r="AR345" s="406" t="b">
        <f t="shared" si="144"/>
        <v>0</v>
      </c>
      <c r="AS345" s="404" t="str">
        <f>INDEX('Org2567'!$BM:$BM,MATCH(Raw_DATA!A345,'Org2567'!$D:$D,0))</f>
        <v>รพช.F1 P&lt;=50,000</v>
      </c>
      <c r="AT345" s="404">
        <f>INDEX('Org2567'!$BL:$BL,MATCH(Raw_DATA!A345,'Org2567'!$D:$D,0))</f>
        <v>9</v>
      </c>
      <c r="AU345" s="113"/>
      <c r="AV345" s="101">
        <v>49.64</v>
      </c>
      <c r="AW345" s="101">
        <v>29.04</v>
      </c>
      <c r="AX345" s="101">
        <v>39.99</v>
      </c>
      <c r="AY345" s="101">
        <v>232.12</v>
      </c>
      <c r="AZ345" s="101">
        <v>43.91</v>
      </c>
    </row>
    <row r="346" spans="1:52" x14ac:dyDescent="0.7">
      <c r="A346" s="101" t="s">
        <v>358</v>
      </c>
      <c r="B346" s="101" t="s">
        <v>1857</v>
      </c>
      <c r="C346" s="111" t="str">
        <f>IF(A346="","",INDEX(ID!P:P,MATCH(Raw_DATA!A346,ID!A:A,0)))</f>
        <v>รพช.M2 B&gt;100</v>
      </c>
      <c r="D346" s="101">
        <f>IF(A346="","",INDEX(ID!M:M,MATCH(Raw_DATA!A346,ID!A:A,0)))</f>
        <v>13</v>
      </c>
      <c r="E346" s="112">
        <v>2.06</v>
      </c>
      <c r="F346" s="112">
        <v>1.74</v>
      </c>
      <c r="G346" s="112">
        <v>1.3</v>
      </c>
      <c r="H346" s="112">
        <v>68165833.049999997</v>
      </c>
      <c r="I346" s="112">
        <v>-53633885.770000003</v>
      </c>
      <c r="J346" s="112">
        <v>-35503455.57</v>
      </c>
      <c r="K346" s="112">
        <v>19143872.870000001</v>
      </c>
      <c r="L346" s="112">
        <v>-10.44</v>
      </c>
      <c r="M346" s="112">
        <v>-17.16</v>
      </c>
      <c r="N346" s="112">
        <f t="shared" si="145"/>
        <v>92</v>
      </c>
      <c r="O346" s="112">
        <f t="shared" si="146"/>
        <v>15</v>
      </c>
      <c r="P346" s="112">
        <f t="shared" si="147"/>
        <v>45</v>
      </c>
      <c r="Q346" s="112">
        <f t="shared" si="148"/>
        <v>76</v>
      </c>
      <c r="R346" s="112">
        <f t="shared" si="149"/>
        <v>41</v>
      </c>
      <c r="S346" s="112" cm="1">
        <f t="array" ref="S346">_xlfn.QUARTILE.EXC(IF($D$5:$D$906=$D346,$L$5:$L$906),1)</f>
        <v>-7.51</v>
      </c>
      <c r="T346" s="112" cm="1">
        <f t="array" ref="T346">_xlfn.QUARTILE.EXC(IF($D$5:$D$906=$D346,$L$5:$L$906),3)</f>
        <v>3.04</v>
      </c>
      <c r="U346" s="112">
        <f t="shared" si="129"/>
        <v>10.55</v>
      </c>
      <c r="V346" s="112">
        <f t="shared" si="130"/>
        <v>-23.335000000000001</v>
      </c>
      <c r="W346" s="112">
        <f t="shared" si="131"/>
        <v>18.865000000000002</v>
      </c>
      <c r="X346" s="112" t="b">
        <f t="shared" si="132"/>
        <v>0</v>
      </c>
      <c r="Y346" s="112" cm="1">
        <f t="array" ref="Y346">_xlfn.QUARTILE.EXC(IF($D$5:$D$906=$D346,$M$5:$M$906),1)</f>
        <v>-12.23</v>
      </c>
      <c r="Z346" s="112" cm="1">
        <f t="array" ref="Z346">_xlfn.QUARTILE.EXC(IF($D$5:$D$906=$D346,$M$5:$M$906),3)</f>
        <v>-0.18</v>
      </c>
      <c r="AA346" s="112">
        <f t="shared" si="133"/>
        <v>12.05</v>
      </c>
      <c r="AB346" s="112">
        <f t="shared" si="134"/>
        <v>-30.305000000000003</v>
      </c>
      <c r="AC346" s="112">
        <f t="shared" si="135"/>
        <v>17.895000000000003</v>
      </c>
      <c r="AD346" s="112" t="b">
        <f t="shared" si="136"/>
        <v>0</v>
      </c>
      <c r="AE346" s="101">
        <f t="shared" si="127"/>
        <v>1</v>
      </c>
      <c r="AF346" s="101">
        <f t="shared" si="128"/>
        <v>1</v>
      </c>
      <c r="AG346" s="406" cm="1">
        <f t="array" ref="AG346">_xlfn.QUARTILE.EXC(IF($AT$5:$AT$906=$AT346,$L$5:$L$906),1)</f>
        <v>-7.51</v>
      </c>
      <c r="AH346" s="406" cm="1">
        <f t="array" ref="AH346">_xlfn.QUARTILE.EXC(IF($AT$5:$AT$906=$AT346,$L$5:$L$906),3)</f>
        <v>3.04</v>
      </c>
      <c r="AI346" s="406">
        <f t="shared" si="137"/>
        <v>10.55</v>
      </c>
      <c r="AJ346" s="406">
        <f t="shared" si="138"/>
        <v>-23.335000000000001</v>
      </c>
      <c r="AK346" s="406">
        <f t="shared" si="139"/>
        <v>18.865000000000002</v>
      </c>
      <c r="AL346" s="406" t="b">
        <f t="shared" si="140"/>
        <v>0</v>
      </c>
      <c r="AM346" s="406" cm="1">
        <f t="array" ref="AM346">_xlfn.QUARTILE.EXC(IF($AT$5:$AT$906=$AT346,$M$5:$M$906),1)</f>
        <v>-12.23</v>
      </c>
      <c r="AN346" s="406" cm="1">
        <f t="array" ref="AN346">_xlfn.QUARTILE.EXC(IF($AT$5:$AT$906=$AT346,$M$5:$M$906),3)</f>
        <v>-0.18</v>
      </c>
      <c r="AO346" s="406">
        <f t="shared" si="141"/>
        <v>12.05</v>
      </c>
      <c r="AP346" s="406">
        <f t="shared" si="142"/>
        <v>-30.305000000000003</v>
      </c>
      <c r="AQ346" s="406">
        <f t="shared" si="143"/>
        <v>17.895000000000003</v>
      </c>
      <c r="AR346" s="406" t="b">
        <f t="shared" si="144"/>
        <v>0</v>
      </c>
      <c r="AS346" s="404" t="str">
        <f>INDEX('Org2567'!$BM:$BM,MATCH(Raw_DATA!A346,'Org2567'!$D:$D,0))</f>
        <v>รพช.M2 B&gt;100</v>
      </c>
      <c r="AT346" s="404">
        <f>INDEX('Org2567'!$BL:$BL,MATCH(Raw_DATA!A346,'Org2567'!$D:$D,0))</f>
        <v>13</v>
      </c>
      <c r="AU346" s="113"/>
      <c r="AV346" s="101">
        <v>92.33</v>
      </c>
      <c r="AW346" s="101">
        <v>14.64</v>
      </c>
      <c r="AX346" s="101">
        <v>44.83</v>
      </c>
      <c r="AY346" s="101">
        <v>76.180000000000007</v>
      </c>
      <c r="AZ346" s="101">
        <v>41.23</v>
      </c>
    </row>
    <row r="347" spans="1:52" x14ac:dyDescent="0.7">
      <c r="A347" s="101" t="s">
        <v>359</v>
      </c>
      <c r="B347" s="101" t="s">
        <v>1860</v>
      </c>
      <c r="C347" s="111" t="str">
        <f>IF(A347="","",INDEX(ID!P:P,MATCH(Raw_DATA!A347,ID!A:A,0)))</f>
        <v>รพช.F2 P&lt;=30,000</v>
      </c>
      <c r="D347" s="101">
        <f>IF(A347="","",INDEX(ID!M:M,MATCH(Raw_DATA!A347,ID!A:A,0)))</f>
        <v>5</v>
      </c>
      <c r="E347" s="112">
        <v>2.68</v>
      </c>
      <c r="F347" s="112">
        <v>2.56</v>
      </c>
      <c r="G347" s="112">
        <v>1.77</v>
      </c>
      <c r="H347" s="112">
        <v>26955211.350000001</v>
      </c>
      <c r="I347" s="112">
        <v>-30493283.870000001</v>
      </c>
      <c r="J347" s="112">
        <v>-17513085.629999999</v>
      </c>
      <c r="K347" s="112">
        <v>12353724.43</v>
      </c>
      <c r="L347" s="112">
        <v>-16.350000000000001</v>
      </c>
      <c r="M347" s="112">
        <v>-18.190000000000001</v>
      </c>
      <c r="N347" s="112">
        <f t="shared" si="145"/>
        <v>77</v>
      </c>
      <c r="O347" s="112">
        <f t="shared" si="146"/>
        <v>22</v>
      </c>
      <c r="P347" s="112">
        <f t="shared" si="147"/>
        <v>346</v>
      </c>
      <c r="Q347" s="112">
        <f t="shared" si="148"/>
        <v>-1358</v>
      </c>
      <c r="R347" s="112">
        <f t="shared" si="149"/>
        <v>35</v>
      </c>
      <c r="S347" s="112" cm="1">
        <f t="array" ref="S347">_xlfn.QUARTILE.EXC(IF($D$5:$D$906=$D347,$L$5:$L$906),1)</f>
        <v>-9.4075000000000006</v>
      </c>
      <c r="T347" s="112" cm="1">
        <f t="array" ref="T347">_xlfn.QUARTILE.EXC(IF($D$5:$D$906=$D347,$L$5:$L$906),3)</f>
        <v>1.645</v>
      </c>
      <c r="U347" s="112">
        <f t="shared" si="129"/>
        <v>11.0525</v>
      </c>
      <c r="V347" s="112">
        <f t="shared" si="130"/>
        <v>-25.986249999999998</v>
      </c>
      <c r="W347" s="112">
        <f t="shared" si="131"/>
        <v>18.223749999999999</v>
      </c>
      <c r="X347" s="112" t="b">
        <f t="shared" si="132"/>
        <v>0</v>
      </c>
      <c r="Y347" s="112" cm="1">
        <f t="array" ref="Y347">_xlfn.QUARTILE.EXC(IF($D$5:$D$906=$D347,$M$5:$M$906),1)</f>
        <v>-18.744999999999997</v>
      </c>
      <c r="Z347" s="112" cm="1">
        <f t="array" ref="Z347">_xlfn.QUARTILE.EXC(IF($D$5:$D$906=$D347,$M$5:$M$906),3)</f>
        <v>-2.7</v>
      </c>
      <c r="AA347" s="112">
        <f t="shared" si="133"/>
        <v>16.044999999999998</v>
      </c>
      <c r="AB347" s="112">
        <f t="shared" si="134"/>
        <v>-42.812499999999993</v>
      </c>
      <c r="AC347" s="112">
        <f t="shared" si="135"/>
        <v>21.367499999999996</v>
      </c>
      <c r="AD347" s="112" t="b">
        <f t="shared" si="136"/>
        <v>0</v>
      </c>
      <c r="AE347" s="101">
        <f t="shared" si="127"/>
        <v>1</v>
      </c>
      <c r="AF347" s="101">
        <f t="shared" si="128"/>
        <v>1</v>
      </c>
      <c r="AG347" s="406" cm="1">
        <f t="array" ref="AG347">_xlfn.QUARTILE.EXC(IF($AT$5:$AT$906=$AT347,$L$5:$L$906),1)</f>
        <v>-9.4075000000000006</v>
      </c>
      <c r="AH347" s="406" cm="1">
        <f t="array" ref="AH347">_xlfn.QUARTILE.EXC(IF($AT$5:$AT$906=$AT347,$L$5:$L$906),3)</f>
        <v>1.645</v>
      </c>
      <c r="AI347" s="406">
        <f t="shared" si="137"/>
        <v>11.0525</v>
      </c>
      <c r="AJ347" s="406">
        <f t="shared" si="138"/>
        <v>-25.986249999999998</v>
      </c>
      <c r="AK347" s="406">
        <f t="shared" si="139"/>
        <v>18.223749999999999</v>
      </c>
      <c r="AL347" s="406" t="b">
        <f t="shared" si="140"/>
        <v>0</v>
      </c>
      <c r="AM347" s="406" cm="1">
        <f t="array" ref="AM347">_xlfn.QUARTILE.EXC(IF($AT$5:$AT$906=$AT347,$M$5:$M$906),1)</f>
        <v>-18.744999999999997</v>
      </c>
      <c r="AN347" s="406" cm="1">
        <f t="array" ref="AN347">_xlfn.QUARTILE.EXC(IF($AT$5:$AT$906=$AT347,$M$5:$M$906),3)</f>
        <v>-2.7</v>
      </c>
      <c r="AO347" s="406">
        <f t="shared" si="141"/>
        <v>16.044999999999998</v>
      </c>
      <c r="AP347" s="406">
        <f t="shared" si="142"/>
        <v>-42.812499999999993</v>
      </c>
      <c r="AQ347" s="406">
        <f t="shared" si="143"/>
        <v>21.367499999999996</v>
      </c>
      <c r="AR347" s="406" t="b">
        <f t="shared" si="144"/>
        <v>0</v>
      </c>
      <c r="AS347" s="404" t="str">
        <f>INDEX('Org2567'!$BM:$BM,MATCH(Raw_DATA!A347,'Org2567'!$D:$D,0))</f>
        <v>รพช.F2 P&lt;=30,000</v>
      </c>
      <c r="AT347" s="404">
        <f>INDEX('Org2567'!$BL:$BL,MATCH(Raw_DATA!A347,'Org2567'!$D:$D,0))</f>
        <v>5</v>
      </c>
      <c r="AU347" s="113"/>
      <c r="AV347" s="101">
        <v>76.88</v>
      </c>
      <c r="AW347" s="101">
        <v>22.47</v>
      </c>
      <c r="AX347" s="101">
        <v>346.08</v>
      </c>
      <c r="AY347" s="101">
        <v>-1357.75</v>
      </c>
      <c r="AZ347" s="101">
        <v>35.44</v>
      </c>
    </row>
    <row r="348" spans="1:52" x14ac:dyDescent="0.7">
      <c r="A348" s="101" t="s">
        <v>360</v>
      </c>
      <c r="B348" s="101" t="s">
        <v>2031</v>
      </c>
      <c r="C348" s="111" t="str">
        <f>IF(A348="","",INDEX(ID!P:P,MATCH(Raw_DATA!A348,ID!A:A,0)))</f>
        <v>รพศ.A B&gt;700to1000</v>
      </c>
      <c r="D348" s="101">
        <f>IF(A348="","",INDEX(ID!M:M,MATCH(Raw_DATA!A348,ID!A:A,0)))</f>
        <v>19</v>
      </c>
      <c r="E348" s="112">
        <v>2.14</v>
      </c>
      <c r="F348" s="112">
        <v>1.98</v>
      </c>
      <c r="G348" s="112">
        <v>0.96</v>
      </c>
      <c r="H348" s="112">
        <v>696658388.63</v>
      </c>
      <c r="I348" s="112">
        <v>-71046574.670000002</v>
      </c>
      <c r="J348" s="112">
        <v>59865200.149999999</v>
      </c>
      <c r="K348" s="112">
        <v>-12132162.16</v>
      </c>
      <c r="L348" s="112">
        <v>2.12</v>
      </c>
      <c r="M348" s="112">
        <v>-2.4500000000000002</v>
      </c>
      <c r="N348" s="112">
        <f t="shared" si="145"/>
        <v>82</v>
      </c>
      <c r="O348" s="112">
        <f t="shared" si="146"/>
        <v>93</v>
      </c>
      <c r="P348" s="112">
        <f t="shared" si="147"/>
        <v>36</v>
      </c>
      <c r="Q348" s="112">
        <f t="shared" si="148"/>
        <v>84</v>
      </c>
      <c r="R348" s="112">
        <f t="shared" si="149"/>
        <v>30</v>
      </c>
      <c r="S348" s="112" cm="1">
        <f t="array" ref="S348">_xlfn.QUARTILE.EXC(IF($D$5:$D$906=$D348,$L$5:$L$906),1)</f>
        <v>3.02</v>
      </c>
      <c r="T348" s="112" cm="1">
        <f t="array" ref="T348">_xlfn.QUARTILE.EXC(IF($D$5:$D$906=$D348,$L$5:$L$906),3)</f>
        <v>9.33</v>
      </c>
      <c r="U348" s="112">
        <f t="shared" si="129"/>
        <v>6.3100000000000005</v>
      </c>
      <c r="V348" s="112">
        <f t="shared" si="130"/>
        <v>-6.4450000000000003</v>
      </c>
      <c r="W348" s="112">
        <f t="shared" si="131"/>
        <v>18.795000000000002</v>
      </c>
      <c r="X348" s="112" t="b">
        <f t="shared" si="132"/>
        <v>0</v>
      </c>
      <c r="Y348" s="112" cm="1">
        <f t="array" ref="Y348">_xlfn.QUARTILE.EXC(IF($D$5:$D$906=$D348,$M$5:$M$906),1)</f>
        <v>-3.11</v>
      </c>
      <c r="Z348" s="112" cm="1">
        <f t="array" ref="Z348">_xlfn.QUARTILE.EXC(IF($D$5:$D$906=$D348,$M$5:$M$906),3)</f>
        <v>6.62</v>
      </c>
      <c r="AA348" s="112">
        <f t="shared" si="133"/>
        <v>9.73</v>
      </c>
      <c r="AB348" s="112">
        <f t="shared" si="134"/>
        <v>-17.705000000000002</v>
      </c>
      <c r="AC348" s="112">
        <f t="shared" si="135"/>
        <v>21.215</v>
      </c>
      <c r="AD348" s="112" t="b">
        <f t="shared" si="136"/>
        <v>0</v>
      </c>
      <c r="AE348" s="101">
        <f t="shared" si="127"/>
        <v>1</v>
      </c>
      <c r="AF348" s="101">
        <f t="shared" si="128"/>
        <v>0</v>
      </c>
      <c r="AG348" s="406" cm="1">
        <f t="array" ref="AG348">_xlfn.QUARTILE.EXC(IF($AT$5:$AT$906=$AT348,$L$5:$L$906),1)</f>
        <v>3.02</v>
      </c>
      <c r="AH348" s="406" cm="1">
        <f t="array" ref="AH348">_xlfn.QUARTILE.EXC(IF($AT$5:$AT$906=$AT348,$L$5:$L$906),3)</f>
        <v>9.33</v>
      </c>
      <c r="AI348" s="406">
        <f t="shared" si="137"/>
        <v>6.3100000000000005</v>
      </c>
      <c r="AJ348" s="406">
        <f t="shared" si="138"/>
        <v>-6.4450000000000003</v>
      </c>
      <c r="AK348" s="406">
        <f t="shared" si="139"/>
        <v>18.795000000000002</v>
      </c>
      <c r="AL348" s="406" t="b">
        <f t="shared" si="140"/>
        <v>0</v>
      </c>
      <c r="AM348" s="406" cm="1">
        <f t="array" ref="AM348">_xlfn.QUARTILE.EXC(IF($AT$5:$AT$906=$AT348,$M$5:$M$906),1)</f>
        <v>-3.11</v>
      </c>
      <c r="AN348" s="406" cm="1">
        <f t="array" ref="AN348">_xlfn.QUARTILE.EXC(IF($AT$5:$AT$906=$AT348,$M$5:$M$906),3)</f>
        <v>6.62</v>
      </c>
      <c r="AO348" s="406">
        <f t="shared" si="141"/>
        <v>9.73</v>
      </c>
      <c r="AP348" s="406">
        <f t="shared" si="142"/>
        <v>-17.705000000000002</v>
      </c>
      <c r="AQ348" s="406">
        <f t="shared" si="143"/>
        <v>21.215</v>
      </c>
      <c r="AR348" s="406" t="b">
        <f t="shared" si="144"/>
        <v>0</v>
      </c>
      <c r="AS348" s="404" t="str">
        <f>INDEX('Org2567'!$BM:$BM,MATCH(Raw_DATA!A348,'Org2567'!$D:$D,0))</f>
        <v>รพศ.A B&gt;700to1000</v>
      </c>
      <c r="AT348" s="404">
        <f>INDEX('Org2567'!$BL:$BL,MATCH(Raw_DATA!A348,'Org2567'!$D:$D,0))</f>
        <v>19</v>
      </c>
      <c r="AU348" s="113"/>
      <c r="AV348" s="101">
        <v>81.63</v>
      </c>
      <c r="AW348" s="101">
        <v>92.67</v>
      </c>
      <c r="AX348" s="101">
        <v>36.130000000000003</v>
      </c>
      <c r="AY348" s="101">
        <v>83.5</v>
      </c>
      <c r="AZ348" s="101">
        <v>30.27</v>
      </c>
    </row>
    <row r="349" spans="1:52" x14ac:dyDescent="0.7">
      <c r="A349" s="101" t="s">
        <v>361</v>
      </c>
      <c r="B349" s="101" t="s">
        <v>2035</v>
      </c>
      <c r="C349" s="111" t="str">
        <f>IF(A349="","",INDEX(ID!P:P,MATCH(Raw_DATA!A349,ID!A:A,0)))</f>
        <v>รพช.F1 P&lt;=50,000</v>
      </c>
      <c r="D349" s="101">
        <f>IF(A349="","",INDEX(ID!M:M,MATCH(Raw_DATA!A349,ID!A:A,0)))</f>
        <v>9</v>
      </c>
      <c r="E349" s="112">
        <v>3.85</v>
      </c>
      <c r="F349" s="112">
        <v>3.5</v>
      </c>
      <c r="G349" s="112">
        <v>2.78</v>
      </c>
      <c r="H349" s="112">
        <v>68183766.090000004</v>
      </c>
      <c r="I349" s="112">
        <v>-34504687.789999999</v>
      </c>
      <c r="J349" s="112">
        <v>-19212084.469999999</v>
      </c>
      <c r="K349" s="112">
        <v>42574151.909999996</v>
      </c>
      <c r="L349" s="112">
        <v>-14.73</v>
      </c>
      <c r="M349" s="112">
        <v>-20.75</v>
      </c>
      <c r="N349" s="112">
        <f t="shared" si="145"/>
        <v>113</v>
      </c>
      <c r="O349" s="112">
        <f t="shared" si="146"/>
        <v>55</v>
      </c>
      <c r="P349" s="112">
        <f t="shared" si="147"/>
        <v>105</v>
      </c>
      <c r="Q349" s="112">
        <f t="shared" si="148"/>
        <v>75</v>
      </c>
      <c r="R349" s="112">
        <f t="shared" si="149"/>
        <v>87</v>
      </c>
      <c r="S349" s="112" cm="1">
        <f t="array" ref="S349">_xlfn.QUARTILE.EXC(IF($D$5:$D$906=$D349,$L$5:$L$906),1)</f>
        <v>-8.26</v>
      </c>
      <c r="T349" s="112" cm="1">
        <f t="array" ref="T349">_xlfn.QUARTILE.EXC(IF($D$5:$D$906=$D349,$L$5:$L$906),3)</f>
        <v>3.2450000000000001</v>
      </c>
      <c r="U349" s="112">
        <f t="shared" si="129"/>
        <v>11.504999999999999</v>
      </c>
      <c r="V349" s="112">
        <f t="shared" si="130"/>
        <v>-25.517499999999998</v>
      </c>
      <c r="W349" s="112">
        <f t="shared" si="131"/>
        <v>20.502500000000001</v>
      </c>
      <c r="X349" s="112" t="b">
        <f t="shared" si="132"/>
        <v>0</v>
      </c>
      <c r="Y349" s="112" cm="1">
        <f t="array" ref="Y349">_xlfn.QUARTILE.EXC(IF($D$5:$D$906=$D349,$M$5:$M$906),1)</f>
        <v>-12.452500000000001</v>
      </c>
      <c r="Z349" s="112" cm="1">
        <f t="array" ref="Z349">_xlfn.QUARTILE.EXC(IF($D$5:$D$906=$D349,$M$5:$M$906),3)</f>
        <v>0.39</v>
      </c>
      <c r="AA349" s="112">
        <f t="shared" si="133"/>
        <v>12.842500000000001</v>
      </c>
      <c r="AB349" s="112">
        <f t="shared" si="134"/>
        <v>-31.716250000000002</v>
      </c>
      <c r="AC349" s="112">
        <f t="shared" si="135"/>
        <v>19.653750000000002</v>
      </c>
      <c r="AD349" s="112" t="b">
        <f t="shared" si="136"/>
        <v>0</v>
      </c>
      <c r="AE349" s="101">
        <f t="shared" si="127"/>
        <v>1</v>
      </c>
      <c r="AF349" s="101">
        <f t="shared" si="128"/>
        <v>1</v>
      </c>
      <c r="AG349" s="406" cm="1">
        <f t="array" ref="AG349">_xlfn.QUARTILE.EXC(IF($AT$5:$AT$906=$AT349,$L$5:$L$906),1)</f>
        <v>-8.26</v>
      </c>
      <c r="AH349" s="406" cm="1">
        <f t="array" ref="AH349">_xlfn.QUARTILE.EXC(IF($AT$5:$AT$906=$AT349,$L$5:$L$906),3)</f>
        <v>3.2450000000000001</v>
      </c>
      <c r="AI349" s="406">
        <f t="shared" si="137"/>
        <v>11.504999999999999</v>
      </c>
      <c r="AJ349" s="406">
        <f t="shared" si="138"/>
        <v>-25.517499999999998</v>
      </c>
      <c r="AK349" s="406">
        <f t="shared" si="139"/>
        <v>20.502500000000001</v>
      </c>
      <c r="AL349" s="406" t="b">
        <f t="shared" si="140"/>
        <v>0</v>
      </c>
      <c r="AM349" s="406" cm="1">
        <f t="array" ref="AM349">_xlfn.QUARTILE.EXC(IF($AT$5:$AT$906=$AT349,$M$5:$M$906),1)</f>
        <v>-12.452500000000001</v>
      </c>
      <c r="AN349" s="406" cm="1">
        <f t="array" ref="AN349">_xlfn.QUARTILE.EXC(IF($AT$5:$AT$906=$AT349,$M$5:$M$906),3)</f>
        <v>0.39</v>
      </c>
      <c r="AO349" s="406">
        <f t="shared" si="141"/>
        <v>12.842500000000001</v>
      </c>
      <c r="AP349" s="406">
        <f t="shared" si="142"/>
        <v>-31.716250000000002</v>
      </c>
      <c r="AQ349" s="406">
        <f t="shared" si="143"/>
        <v>19.653750000000002</v>
      </c>
      <c r="AR349" s="406" t="b">
        <f t="shared" si="144"/>
        <v>0</v>
      </c>
      <c r="AS349" s="404" t="str">
        <f>INDEX('Org2567'!$BM:$BM,MATCH(Raw_DATA!A349,'Org2567'!$D:$D,0))</f>
        <v>รพช.F1 P&lt;=50,000</v>
      </c>
      <c r="AT349" s="404">
        <f>INDEX('Org2567'!$BL:$BL,MATCH(Raw_DATA!A349,'Org2567'!$D:$D,0))</f>
        <v>9</v>
      </c>
      <c r="AU349" s="113"/>
      <c r="AV349" s="101">
        <v>112.87</v>
      </c>
      <c r="AW349" s="101">
        <v>54.56</v>
      </c>
      <c r="AX349" s="101">
        <v>105.37</v>
      </c>
      <c r="AY349" s="101">
        <v>75.040000000000006</v>
      </c>
      <c r="AZ349" s="101">
        <v>87.38</v>
      </c>
    </row>
    <row r="350" spans="1:52" x14ac:dyDescent="0.7">
      <c r="A350" s="101" t="s">
        <v>362</v>
      </c>
      <c r="B350" s="101" t="s">
        <v>2038</v>
      </c>
      <c r="C350" s="111" t="str">
        <f>IF(A350="","",INDEX(ID!P:P,MATCH(Raw_DATA!A350,ID!A:A,0)))</f>
        <v>รพช.F2 P&lt;=30,000</v>
      </c>
      <c r="D350" s="101">
        <f>IF(A350="","",INDEX(ID!M:M,MATCH(Raw_DATA!A350,ID!A:A,0)))</f>
        <v>5</v>
      </c>
      <c r="E350" s="112">
        <v>6.88</v>
      </c>
      <c r="F350" s="112">
        <v>6.43</v>
      </c>
      <c r="G350" s="112">
        <v>5.44</v>
      </c>
      <c r="H350" s="112">
        <v>45829176.899999999</v>
      </c>
      <c r="I350" s="112">
        <v>-10341847.42</v>
      </c>
      <c r="J350" s="112">
        <v>-3997637.95</v>
      </c>
      <c r="K350" s="112">
        <v>34641076.75</v>
      </c>
      <c r="L350" s="112">
        <v>-5.16</v>
      </c>
      <c r="M350" s="112">
        <v>-12.28</v>
      </c>
      <c r="N350" s="112">
        <f t="shared" si="145"/>
        <v>76</v>
      </c>
      <c r="O350" s="112">
        <f t="shared" si="146"/>
        <v>52</v>
      </c>
      <c r="P350" s="112">
        <f t="shared" si="147"/>
        <v>66</v>
      </c>
      <c r="Q350" s="112">
        <f t="shared" si="148"/>
        <v>133</v>
      </c>
      <c r="R350" s="112">
        <f t="shared" si="149"/>
        <v>80</v>
      </c>
      <c r="S350" s="112" cm="1">
        <f t="array" ref="S350">_xlfn.QUARTILE.EXC(IF($D$5:$D$906=$D350,$L$5:$L$906),1)</f>
        <v>-9.4075000000000006</v>
      </c>
      <c r="T350" s="112" cm="1">
        <f t="array" ref="T350">_xlfn.QUARTILE.EXC(IF($D$5:$D$906=$D350,$L$5:$L$906),3)</f>
        <v>1.645</v>
      </c>
      <c r="U350" s="112">
        <f t="shared" si="129"/>
        <v>11.0525</v>
      </c>
      <c r="V350" s="112">
        <f t="shared" si="130"/>
        <v>-25.986249999999998</v>
      </c>
      <c r="W350" s="112">
        <f t="shared" si="131"/>
        <v>18.223749999999999</v>
      </c>
      <c r="X350" s="112" t="b">
        <f t="shared" si="132"/>
        <v>0</v>
      </c>
      <c r="Y350" s="112" cm="1">
        <f t="array" ref="Y350">_xlfn.QUARTILE.EXC(IF($D$5:$D$906=$D350,$M$5:$M$906),1)</f>
        <v>-18.744999999999997</v>
      </c>
      <c r="Z350" s="112" cm="1">
        <f t="array" ref="Z350">_xlfn.QUARTILE.EXC(IF($D$5:$D$906=$D350,$M$5:$M$906),3)</f>
        <v>-2.7</v>
      </c>
      <c r="AA350" s="112">
        <f t="shared" si="133"/>
        <v>16.044999999999998</v>
      </c>
      <c r="AB350" s="112">
        <f t="shared" si="134"/>
        <v>-42.812499999999993</v>
      </c>
      <c r="AC350" s="112">
        <f t="shared" si="135"/>
        <v>21.367499999999996</v>
      </c>
      <c r="AD350" s="112" t="b">
        <f t="shared" si="136"/>
        <v>0</v>
      </c>
      <c r="AE350" s="101">
        <f t="shared" si="127"/>
        <v>1</v>
      </c>
      <c r="AF350" s="101">
        <f t="shared" si="128"/>
        <v>1</v>
      </c>
      <c r="AG350" s="406" cm="1">
        <f t="array" ref="AG350">_xlfn.QUARTILE.EXC(IF($AT$5:$AT$906=$AT350,$L$5:$L$906),1)</f>
        <v>-9.4075000000000006</v>
      </c>
      <c r="AH350" s="406" cm="1">
        <f t="array" ref="AH350">_xlfn.QUARTILE.EXC(IF($AT$5:$AT$906=$AT350,$L$5:$L$906),3)</f>
        <v>1.645</v>
      </c>
      <c r="AI350" s="406">
        <f t="shared" si="137"/>
        <v>11.0525</v>
      </c>
      <c r="AJ350" s="406">
        <f t="shared" si="138"/>
        <v>-25.986249999999998</v>
      </c>
      <c r="AK350" s="406">
        <f t="shared" si="139"/>
        <v>18.223749999999999</v>
      </c>
      <c r="AL350" s="406" t="b">
        <f t="shared" si="140"/>
        <v>0</v>
      </c>
      <c r="AM350" s="406" cm="1">
        <f t="array" ref="AM350">_xlfn.QUARTILE.EXC(IF($AT$5:$AT$906=$AT350,$M$5:$M$906),1)</f>
        <v>-18.744999999999997</v>
      </c>
      <c r="AN350" s="406" cm="1">
        <f t="array" ref="AN350">_xlfn.QUARTILE.EXC(IF($AT$5:$AT$906=$AT350,$M$5:$M$906),3)</f>
        <v>-2.7</v>
      </c>
      <c r="AO350" s="406">
        <f t="shared" si="141"/>
        <v>16.044999999999998</v>
      </c>
      <c r="AP350" s="406">
        <f t="shared" si="142"/>
        <v>-42.812499999999993</v>
      </c>
      <c r="AQ350" s="406">
        <f t="shared" si="143"/>
        <v>21.367499999999996</v>
      </c>
      <c r="AR350" s="406" t="b">
        <f t="shared" si="144"/>
        <v>0</v>
      </c>
      <c r="AS350" s="404" t="str">
        <f>INDEX('Org2567'!$BM:$BM,MATCH(Raw_DATA!A350,'Org2567'!$D:$D,0))</f>
        <v>รพช.F2 P&lt;=30,000</v>
      </c>
      <c r="AT350" s="404">
        <f>INDEX('Org2567'!$BL:$BL,MATCH(Raw_DATA!A350,'Org2567'!$D:$D,0))</f>
        <v>5</v>
      </c>
      <c r="AU350" s="113"/>
      <c r="AV350" s="101">
        <v>75.75</v>
      </c>
      <c r="AW350" s="101">
        <v>51.59</v>
      </c>
      <c r="AX350" s="101">
        <v>66.3</v>
      </c>
      <c r="AY350" s="101">
        <v>132.74</v>
      </c>
      <c r="AZ350" s="101">
        <v>80.33</v>
      </c>
    </row>
    <row r="351" spans="1:52" x14ac:dyDescent="0.7">
      <c r="A351" s="101" t="s">
        <v>363</v>
      </c>
      <c r="B351" s="101" t="s">
        <v>2041</v>
      </c>
      <c r="C351" s="111" t="str">
        <f>IF(A351="","",INDEX(ID!P:P,MATCH(Raw_DATA!A351,ID!A:A,0)))</f>
        <v>รพช.F2 P&lt;=30,000</v>
      </c>
      <c r="D351" s="101">
        <f>IF(A351="","",INDEX(ID!M:M,MATCH(Raw_DATA!A351,ID!A:A,0)))</f>
        <v>5</v>
      </c>
      <c r="E351" s="112">
        <v>3.14</v>
      </c>
      <c r="F351" s="112">
        <v>2.87</v>
      </c>
      <c r="G351" s="112">
        <v>2.46</v>
      </c>
      <c r="H351" s="112">
        <v>18682900.190000001</v>
      </c>
      <c r="I351" s="112">
        <v>-14838378.75</v>
      </c>
      <c r="J351" s="112">
        <v>-10016669.859999999</v>
      </c>
      <c r="K351" s="112">
        <v>12733306.23</v>
      </c>
      <c r="L351" s="112">
        <v>-13.26</v>
      </c>
      <c r="M351" s="112">
        <v>-23.35</v>
      </c>
      <c r="N351" s="112">
        <f t="shared" si="145"/>
        <v>96</v>
      </c>
      <c r="O351" s="112">
        <f t="shared" si="146"/>
        <v>60</v>
      </c>
      <c r="P351" s="112">
        <f t="shared" si="147"/>
        <v>99</v>
      </c>
      <c r="Q351" s="112">
        <f t="shared" si="148"/>
        <v>184</v>
      </c>
      <c r="R351" s="112">
        <f t="shared" si="149"/>
        <v>49</v>
      </c>
      <c r="S351" s="112" cm="1">
        <f t="array" ref="S351">_xlfn.QUARTILE.EXC(IF($D$5:$D$906=$D351,$L$5:$L$906),1)</f>
        <v>-9.4075000000000006</v>
      </c>
      <c r="T351" s="112" cm="1">
        <f t="array" ref="T351">_xlfn.QUARTILE.EXC(IF($D$5:$D$906=$D351,$L$5:$L$906),3)</f>
        <v>1.645</v>
      </c>
      <c r="U351" s="112">
        <f t="shared" si="129"/>
        <v>11.0525</v>
      </c>
      <c r="V351" s="112">
        <f t="shared" si="130"/>
        <v>-25.986249999999998</v>
      </c>
      <c r="W351" s="112">
        <f t="shared" si="131"/>
        <v>18.223749999999999</v>
      </c>
      <c r="X351" s="112" t="b">
        <f t="shared" si="132"/>
        <v>0</v>
      </c>
      <c r="Y351" s="112" cm="1">
        <f t="array" ref="Y351">_xlfn.QUARTILE.EXC(IF($D$5:$D$906=$D351,$M$5:$M$906),1)</f>
        <v>-18.744999999999997</v>
      </c>
      <c r="Z351" s="112" cm="1">
        <f t="array" ref="Z351">_xlfn.QUARTILE.EXC(IF($D$5:$D$906=$D351,$M$5:$M$906),3)</f>
        <v>-2.7</v>
      </c>
      <c r="AA351" s="112">
        <f t="shared" si="133"/>
        <v>16.044999999999998</v>
      </c>
      <c r="AB351" s="112">
        <f t="shared" si="134"/>
        <v>-42.812499999999993</v>
      </c>
      <c r="AC351" s="112">
        <f t="shared" si="135"/>
        <v>21.367499999999996</v>
      </c>
      <c r="AD351" s="112" t="b">
        <f t="shared" si="136"/>
        <v>0</v>
      </c>
      <c r="AE351" s="101">
        <f t="shared" si="127"/>
        <v>1</v>
      </c>
      <c r="AF351" s="101">
        <f t="shared" si="128"/>
        <v>1</v>
      </c>
      <c r="AG351" s="406" cm="1">
        <f t="array" ref="AG351">_xlfn.QUARTILE.EXC(IF($AT$5:$AT$906=$AT351,$L$5:$L$906),1)</f>
        <v>-9.4075000000000006</v>
      </c>
      <c r="AH351" s="406" cm="1">
        <f t="array" ref="AH351">_xlfn.QUARTILE.EXC(IF($AT$5:$AT$906=$AT351,$L$5:$L$906),3)</f>
        <v>1.645</v>
      </c>
      <c r="AI351" s="406">
        <f t="shared" si="137"/>
        <v>11.0525</v>
      </c>
      <c r="AJ351" s="406">
        <f t="shared" si="138"/>
        <v>-25.986249999999998</v>
      </c>
      <c r="AK351" s="406">
        <f t="shared" si="139"/>
        <v>18.223749999999999</v>
      </c>
      <c r="AL351" s="406" t="b">
        <f t="shared" si="140"/>
        <v>0</v>
      </c>
      <c r="AM351" s="406" cm="1">
        <f t="array" ref="AM351">_xlfn.QUARTILE.EXC(IF($AT$5:$AT$906=$AT351,$M$5:$M$906),1)</f>
        <v>-18.744999999999997</v>
      </c>
      <c r="AN351" s="406" cm="1">
        <f t="array" ref="AN351">_xlfn.QUARTILE.EXC(IF($AT$5:$AT$906=$AT351,$M$5:$M$906),3)</f>
        <v>-2.7</v>
      </c>
      <c r="AO351" s="406">
        <f t="shared" si="141"/>
        <v>16.044999999999998</v>
      </c>
      <c r="AP351" s="406">
        <f t="shared" si="142"/>
        <v>-42.812499999999993</v>
      </c>
      <c r="AQ351" s="406">
        <f t="shared" si="143"/>
        <v>21.367499999999996</v>
      </c>
      <c r="AR351" s="406" t="b">
        <f t="shared" si="144"/>
        <v>0</v>
      </c>
      <c r="AS351" s="404" t="str">
        <f>INDEX('Org2567'!$BM:$BM,MATCH(Raw_DATA!A351,'Org2567'!$D:$D,0))</f>
        <v>รพช.F2 P&lt;=30,000</v>
      </c>
      <c r="AT351" s="404">
        <f>INDEX('Org2567'!$BL:$BL,MATCH(Raw_DATA!A351,'Org2567'!$D:$D,0))</f>
        <v>5</v>
      </c>
      <c r="AU351" s="113"/>
      <c r="AV351" s="101">
        <v>95.71</v>
      </c>
      <c r="AW351" s="101">
        <v>60.42</v>
      </c>
      <c r="AX351" s="101">
        <v>99.34</v>
      </c>
      <c r="AY351" s="101">
        <v>184.21</v>
      </c>
      <c r="AZ351" s="101">
        <v>48.53</v>
      </c>
    </row>
    <row r="352" spans="1:52" x14ac:dyDescent="0.7">
      <c r="A352" s="101" t="s">
        <v>364</v>
      </c>
      <c r="B352" s="101" t="s">
        <v>2044</v>
      </c>
      <c r="C352" s="111" t="str">
        <f>IF(A352="","",INDEX(ID!P:P,MATCH(Raw_DATA!A352,ID!A:A,0)))</f>
        <v>รพช.F2 P&lt;=30,000</v>
      </c>
      <c r="D352" s="101">
        <f>IF(A352="","",INDEX(ID!M:M,MATCH(Raw_DATA!A352,ID!A:A,0)))</f>
        <v>5</v>
      </c>
      <c r="E352" s="112">
        <v>10.37</v>
      </c>
      <c r="F352" s="112">
        <v>9.86</v>
      </c>
      <c r="G352" s="112">
        <v>8.56</v>
      </c>
      <c r="H352" s="112">
        <v>54925785.759999998</v>
      </c>
      <c r="I352" s="112">
        <v>4455011.0599999996</v>
      </c>
      <c r="J352" s="112">
        <v>8941908.3399999999</v>
      </c>
      <c r="K352" s="112">
        <v>44330942.079999998</v>
      </c>
      <c r="L352" s="112">
        <v>11.63</v>
      </c>
      <c r="M352" s="112">
        <v>4.6100000000000003</v>
      </c>
      <c r="N352" s="112">
        <f t="shared" si="145"/>
        <v>103</v>
      </c>
      <c r="O352" s="112">
        <f t="shared" si="146"/>
        <v>82</v>
      </c>
      <c r="P352" s="112">
        <f t="shared" si="147"/>
        <v>46</v>
      </c>
      <c r="Q352" s="112">
        <f t="shared" si="148"/>
        <v>103</v>
      </c>
      <c r="R352" s="112">
        <f t="shared" si="149"/>
        <v>96</v>
      </c>
      <c r="S352" s="112" cm="1">
        <f t="array" ref="S352">_xlfn.QUARTILE.EXC(IF($D$5:$D$906=$D352,$L$5:$L$906),1)</f>
        <v>-9.4075000000000006</v>
      </c>
      <c r="T352" s="112" cm="1">
        <f t="array" ref="T352">_xlfn.QUARTILE.EXC(IF($D$5:$D$906=$D352,$L$5:$L$906),3)</f>
        <v>1.645</v>
      </c>
      <c r="U352" s="112">
        <f t="shared" si="129"/>
        <v>11.0525</v>
      </c>
      <c r="V352" s="112">
        <f t="shared" si="130"/>
        <v>-25.986249999999998</v>
      </c>
      <c r="W352" s="112">
        <f t="shared" si="131"/>
        <v>18.223749999999999</v>
      </c>
      <c r="X352" s="112" t="b">
        <f t="shared" si="132"/>
        <v>0</v>
      </c>
      <c r="Y352" s="112" cm="1">
        <f t="array" ref="Y352">_xlfn.QUARTILE.EXC(IF($D$5:$D$906=$D352,$M$5:$M$906),1)</f>
        <v>-18.744999999999997</v>
      </c>
      <c r="Z352" s="112" cm="1">
        <f t="array" ref="Z352">_xlfn.QUARTILE.EXC(IF($D$5:$D$906=$D352,$M$5:$M$906),3)</f>
        <v>-2.7</v>
      </c>
      <c r="AA352" s="112">
        <f t="shared" si="133"/>
        <v>16.044999999999998</v>
      </c>
      <c r="AB352" s="112">
        <f t="shared" si="134"/>
        <v>-42.812499999999993</v>
      </c>
      <c r="AC352" s="112">
        <f t="shared" si="135"/>
        <v>21.367499999999996</v>
      </c>
      <c r="AD352" s="112" t="b">
        <f t="shared" si="136"/>
        <v>0</v>
      </c>
      <c r="AE352" s="101">
        <f t="shared" si="127"/>
        <v>0</v>
      </c>
      <c r="AF352" s="101">
        <f t="shared" si="128"/>
        <v>0</v>
      </c>
      <c r="AG352" s="406" cm="1">
        <f t="array" ref="AG352">_xlfn.QUARTILE.EXC(IF($AT$5:$AT$906=$AT352,$L$5:$L$906),1)</f>
        <v>-9.4075000000000006</v>
      </c>
      <c r="AH352" s="406" cm="1">
        <f t="array" ref="AH352">_xlfn.QUARTILE.EXC(IF($AT$5:$AT$906=$AT352,$L$5:$L$906),3)</f>
        <v>1.645</v>
      </c>
      <c r="AI352" s="406">
        <f t="shared" si="137"/>
        <v>11.0525</v>
      </c>
      <c r="AJ352" s="406">
        <f t="shared" si="138"/>
        <v>-25.986249999999998</v>
      </c>
      <c r="AK352" s="406">
        <f t="shared" si="139"/>
        <v>18.223749999999999</v>
      </c>
      <c r="AL352" s="406" t="b">
        <f t="shared" si="140"/>
        <v>0</v>
      </c>
      <c r="AM352" s="406" cm="1">
        <f t="array" ref="AM352">_xlfn.QUARTILE.EXC(IF($AT$5:$AT$906=$AT352,$M$5:$M$906),1)</f>
        <v>-18.744999999999997</v>
      </c>
      <c r="AN352" s="406" cm="1">
        <f t="array" ref="AN352">_xlfn.QUARTILE.EXC(IF($AT$5:$AT$906=$AT352,$M$5:$M$906),3)</f>
        <v>-2.7</v>
      </c>
      <c r="AO352" s="406">
        <f t="shared" si="141"/>
        <v>16.044999999999998</v>
      </c>
      <c r="AP352" s="406">
        <f t="shared" si="142"/>
        <v>-42.812499999999993</v>
      </c>
      <c r="AQ352" s="406">
        <f t="shared" si="143"/>
        <v>21.367499999999996</v>
      </c>
      <c r="AR352" s="406" t="b">
        <f t="shared" si="144"/>
        <v>0</v>
      </c>
      <c r="AS352" s="404" t="str">
        <f>INDEX('Org2567'!$BM:$BM,MATCH(Raw_DATA!A352,'Org2567'!$D:$D,0))</f>
        <v>รพช.F2 P&lt;=30,000</v>
      </c>
      <c r="AT352" s="404">
        <f>INDEX('Org2567'!$BL:$BL,MATCH(Raw_DATA!A352,'Org2567'!$D:$D,0))</f>
        <v>5</v>
      </c>
      <c r="AU352" s="113"/>
      <c r="AV352" s="101">
        <v>102.55</v>
      </c>
      <c r="AW352" s="101">
        <v>81.650000000000006</v>
      </c>
      <c r="AX352" s="101">
        <v>45.9</v>
      </c>
      <c r="AY352" s="101">
        <v>103.33</v>
      </c>
      <c r="AZ352" s="101">
        <v>96.02</v>
      </c>
    </row>
    <row r="353" spans="1:52" x14ac:dyDescent="0.7">
      <c r="A353" s="101" t="s">
        <v>365</v>
      </c>
      <c r="B353" s="101" t="s">
        <v>2047</v>
      </c>
      <c r="C353" s="111" t="str">
        <f>IF(A353="","",INDEX(ID!P:P,MATCH(Raw_DATA!A353,ID!A:A,0)))</f>
        <v>รพช.F1 P&lt;=50,000</v>
      </c>
      <c r="D353" s="101">
        <f>IF(A353="","",INDEX(ID!M:M,MATCH(Raw_DATA!A353,ID!A:A,0)))</f>
        <v>9</v>
      </c>
      <c r="E353" s="112">
        <v>5.21</v>
      </c>
      <c r="F353" s="112">
        <v>4.9000000000000004</v>
      </c>
      <c r="G353" s="112">
        <v>4.49</v>
      </c>
      <c r="H353" s="112">
        <v>83991845.25</v>
      </c>
      <c r="I353" s="112">
        <v>4657966.17</v>
      </c>
      <c r="J353" s="112">
        <v>-10395800.23</v>
      </c>
      <c r="K353" s="112">
        <v>69544769.159999996</v>
      </c>
      <c r="L353" s="112">
        <v>-8.33</v>
      </c>
      <c r="M353" s="112">
        <v>2.8</v>
      </c>
      <c r="N353" s="112">
        <f t="shared" si="145"/>
        <v>142</v>
      </c>
      <c r="O353" s="112">
        <f t="shared" si="146"/>
        <v>27</v>
      </c>
      <c r="P353" s="112">
        <f t="shared" si="147"/>
        <v>36</v>
      </c>
      <c r="Q353" s="112">
        <f t="shared" si="148"/>
        <v>68</v>
      </c>
      <c r="R353" s="112">
        <f t="shared" si="149"/>
        <v>70</v>
      </c>
      <c r="S353" s="112" cm="1">
        <f t="array" ref="S353">_xlfn.QUARTILE.EXC(IF($D$5:$D$906=$D353,$L$5:$L$906),1)</f>
        <v>-8.26</v>
      </c>
      <c r="T353" s="112" cm="1">
        <f t="array" ref="T353">_xlfn.QUARTILE.EXC(IF($D$5:$D$906=$D353,$L$5:$L$906),3)</f>
        <v>3.2450000000000001</v>
      </c>
      <c r="U353" s="112">
        <f t="shared" si="129"/>
        <v>11.504999999999999</v>
      </c>
      <c r="V353" s="112">
        <f t="shared" si="130"/>
        <v>-25.517499999999998</v>
      </c>
      <c r="W353" s="112">
        <f t="shared" si="131"/>
        <v>20.502500000000001</v>
      </c>
      <c r="X353" s="112" t="b">
        <f t="shared" si="132"/>
        <v>0</v>
      </c>
      <c r="Y353" s="112" cm="1">
        <f t="array" ref="Y353">_xlfn.QUARTILE.EXC(IF($D$5:$D$906=$D353,$M$5:$M$906),1)</f>
        <v>-12.452500000000001</v>
      </c>
      <c r="Z353" s="112" cm="1">
        <f t="array" ref="Z353">_xlfn.QUARTILE.EXC(IF($D$5:$D$906=$D353,$M$5:$M$906),3)</f>
        <v>0.39</v>
      </c>
      <c r="AA353" s="112">
        <f t="shared" si="133"/>
        <v>12.842500000000001</v>
      </c>
      <c r="AB353" s="112">
        <f t="shared" si="134"/>
        <v>-31.716250000000002</v>
      </c>
      <c r="AC353" s="112">
        <f t="shared" si="135"/>
        <v>19.653750000000002</v>
      </c>
      <c r="AD353" s="112" t="b">
        <f t="shared" si="136"/>
        <v>0</v>
      </c>
      <c r="AE353" s="101">
        <f t="shared" si="127"/>
        <v>0</v>
      </c>
      <c r="AF353" s="101">
        <f t="shared" si="128"/>
        <v>1</v>
      </c>
      <c r="AG353" s="406" cm="1">
        <f t="array" ref="AG353">_xlfn.QUARTILE.EXC(IF($AT$5:$AT$906=$AT353,$L$5:$L$906),1)</f>
        <v>-8.26</v>
      </c>
      <c r="AH353" s="406" cm="1">
        <f t="array" ref="AH353">_xlfn.QUARTILE.EXC(IF($AT$5:$AT$906=$AT353,$L$5:$L$906),3)</f>
        <v>3.2450000000000001</v>
      </c>
      <c r="AI353" s="406">
        <f t="shared" si="137"/>
        <v>11.504999999999999</v>
      </c>
      <c r="AJ353" s="406">
        <f t="shared" si="138"/>
        <v>-25.517499999999998</v>
      </c>
      <c r="AK353" s="406">
        <f t="shared" si="139"/>
        <v>20.502500000000001</v>
      </c>
      <c r="AL353" s="406" t="b">
        <f t="shared" si="140"/>
        <v>0</v>
      </c>
      <c r="AM353" s="406" cm="1">
        <f t="array" ref="AM353">_xlfn.QUARTILE.EXC(IF($AT$5:$AT$906=$AT353,$M$5:$M$906),1)</f>
        <v>-12.452500000000001</v>
      </c>
      <c r="AN353" s="406" cm="1">
        <f t="array" ref="AN353">_xlfn.QUARTILE.EXC(IF($AT$5:$AT$906=$AT353,$M$5:$M$906),3)</f>
        <v>0.39</v>
      </c>
      <c r="AO353" s="406">
        <f t="shared" si="141"/>
        <v>12.842500000000001</v>
      </c>
      <c r="AP353" s="406">
        <f t="shared" si="142"/>
        <v>-31.716250000000002</v>
      </c>
      <c r="AQ353" s="406">
        <f t="shared" si="143"/>
        <v>19.653750000000002</v>
      </c>
      <c r="AR353" s="406" t="b">
        <f t="shared" si="144"/>
        <v>0</v>
      </c>
      <c r="AS353" s="404" t="str">
        <f>INDEX('Org2567'!$BM:$BM,MATCH(Raw_DATA!A353,'Org2567'!$D:$D,0))</f>
        <v>รพช.F1 P&lt;=50,000</v>
      </c>
      <c r="AT353" s="404">
        <f>INDEX('Org2567'!$BL:$BL,MATCH(Raw_DATA!A353,'Org2567'!$D:$D,0))</f>
        <v>9</v>
      </c>
      <c r="AU353" s="113"/>
      <c r="AV353" s="101">
        <v>142.11000000000001</v>
      </c>
      <c r="AW353" s="101">
        <v>26.8</v>
      </c>
      <c r="AX353" s="101">
        <v>35.72</v>
      </c>
      <c r="AY353" s="101">
        <v>68.239999999999995</v>
      </c>
      <c r="AZ353" s="101">
        <v>70.48</v>
      </c>
    </row>
    <row r="354" spans="1:52" x14ac:dyDescent="0.7">
      <c r="A354" s="101" t="s">
        <v>366</v>
      </c>
      <c r="B354" s="101" t="s">
        <v>2050</v>
      </c>
      <c r="C354" s="111" t="str">
        <f>IF(A354="","",INDEX(ID!P:P,MATCH(Raw_DATA!A354,ID!A:A,0)))</f>
        <v>รพช.F1 P&lt;=50,000</v>
      </c>
      <c r="D354" s="101">
        <f>IF(A354="","",INDEX(ID!M:M,MATCH(Raw_DATA!A354,ID!A:A,0)))</f>
        <v>9</v>
      </c>
      <c r="E354" s="112">
        <v>2.0299999999999998</v>
      </c>
      <c r="F354" s="112">
        <v>1.84</v>
      </c>
      <c r="G354" s="112">
        <v>0.9</v>
      </c>
      <c r="H354" s="112">
        <v>19966961.960000001</v>
      </c>
      <c r="I354" s="112">
        <v>-12264949.390000001</v>
      </c>
      <c r="J354" s="112">
        <v>-6193930.2300000004</v>
      </c>
      <c r="K354" s="112">
        <v>-1853465.53</v>
      </c>
      <c r="L354" s="112">
        <v>-5.28</v>
      </c>
      <c r="M354" s="112">
        <v>-12.28</v>
      </c>
      <c r="N354" s="112">
        <f t="shared" si="145"/>
        <v>137</v>
      </c>
      <c r="O354" s="112">
        <f t="shared" si="146"/>
        <v>73</v>
      </c>
      <c r="P354" s="112">
        <f t="shared" si="147"/>
        <v>74</v>
      </c>
      <c r="Q354" s="112">
        <f t="shared" si="148"/>
        <v>85</v>
      </c>
      <c r="R354" s="112">
        <f t="shared" si="149"/>
        <v>57</v>
      </c>
      <c r="S354" s="112" cm="1">
        <f t="array" ref="S354">_xlfn.QUARTILE.EXC(IF($D$5:$D$906=$D354,$L$5:$L$906),1)</f>
        <v>-8.26</v>
      </c>
      <c r="T354" s="112" cm="1">
        <f t="array" ref="T354">_xlfn.QUARTILE.EXC(IF($D$5:$D$906=$D354,$L$5:$L$906),3)</f>
        <v>3.2450000000000001</v>
      </c>
      <c r="U354" s="112">
        <f t="shared" si="129"/>
        <v>11.504999999999999</v>
      </c>
      <c r="V354" s="112">
        <f t="shared" si="130"/>
        <v>-25.517499999999998</v>
      </c>
      <c r="W354" s="112">
        <f t="shared" si="131"/>
        <v>20.502500000000001</v>
      </c>
      <c r="X354" s="112" t="b">
        <f t="shared" si="132"/>
        <v>0</v>
      </c>
      <c r="Y354" s="112" cm="1">
        <f t="array" ref="Y354">_xlfn.QUARTILE.EXC(IF($D$5:$D$906=$D354,$M$5:$M$906),1)</f>
        <v>-12.452500000000001</v>
      </c>
      <c r="Z354" s="112" cm="1">
        <f t="array" ref="Z354">_xlfn.QUARTILE.EXC(IF($D$5:$D$906=$D354,$M$5:$M$906),3)</f>
        <v>0.39</v>
      </c>
      <c r="AA354" s="112">
        <f t="shared" si="133"/>
        <v>12.842500000000001</v>
      </c>
      <c r="AB354" s="112">
        <f t="shared" si="134"/>
        <v>-31.716250000000002</v>
      </c>
      <c r="AC354" s="112">
        <f t="shared" si="135"/>
        <v>19.653750000000002</v>
      </c>
      <c r="AD354" s="112" t="b">
        <f t="shared" si="136"/>
        <v>0</v>
      </c>
      <c r="AE354" s="101">
        <f t="shared" si="127"/>
        <v>1</v>
      </c>
      <c r="AF354" s="101">
        <f t="shared" si="128"/>
        <v>1</v>
      </c>
      <c r="AG354" s="406" cm="1">
        <f t="array" ref="AG354">_xlfn.QUARTILE.EXC(IF($AT$5:$AT$906=$AT354,$L$5:$L$906),1)</f>
        <v>-8.26</v>
      </c>
      <c r="AH354" s="406" cm="1">
        <f t="array" ref="AH354">_xlfn.QUARTILE.EXC(IF($AT$5:$AT$906=$AT354,$L$5:$L$906),3)</f>
        <v>3.2450000000000001</v>
      </c>
      <c r="AI354" s="406">
        <f t="shared" si="137"/>
        <v>11.504999999999999</v>
      </c>
      <c r="AJ354" s="406">
        <f t="shared" si="138"/>
        <v>-25.517499999999998</v>
      </c>
      <c r="AK354" s="406">
        <f t="shared" si="139"/>
        <v>20.502500000000001</v>
      </c>
      <c r="AL354" s="406" t="b">
        <f t="shared" si="140"/>
        <v>0</v>
      </c>
      <c r="AM354" s="406" cm="1">
        <f t="array" ref="AM354">_xlfn.QUARTILE.EXC(IF($AT$5:$AT$906=$AT354,$M$5:$M$906),1)</f>
        <v>-12.452500000000001</v>
      </c>
      <c r="AN354" s="406" cm="1">
        <f t="array" ref="AN354">_xlfn.QUARTILE.EXC(IF($AT$5:$AT$906=$AT354,$M$5:$M$906),3)</f>
        <v>0.39</v>
      </c>
      <c r="AO354" s="406">
        <f t="shared" si="141"/>
        <v>12.842500000000001</v>
      </c>
      <c r="AP354" s="406">
        <f t="shared" si="142"/>
        <v>-31.716250000000002</v>
      </c>
      <c r="AQ354" s="406">
        <f t="shared" si="143"/>
        <v>19.653750000000002</v>
      </c>
      <c r="AR354" s="406" t="b">
        <f t="shared" si="144"/>
        <v>0</v>
      </c>
      <c r="AS354" s="404" t="str">
        <f>INDEX('Org2567'!$BM:$BM,MATCH(Raw_DATA!A354,'Org2567'!$D:$D,0))</f>
        <v>รพช.F1 P&lt;=50,000</v>
      </c>
      <c r="AT354" s="404">
        <f>INDEX('Org2567'!$BL:$BL,MATCH(Raw_DATA!A354,'Org2567'!$D:$D,0))</f>
        <v>9</v>
      </c>
      <c r="AU354" s="113"/>
      <c r="AV354" s="101">
        <v>136.81</v>
      </c>
      <c r="AW354" s="101">
        <v>73.11</v>
      </c>
      <c r="AX354" s="101">
        <v>74</v>
      </c>
      <c r="AY354" s="101">
        <v>84.61</v>
      </c>
      <c r="AZ354" s="101">
        <v>56.71</v>
      </c>
    </row>
    <row r="355" spans="1:52" x14ac:dyDescent="0.7">
      <c r="A355" s="101" t="s">
        <v>367</v>
      </c>
      <c r="B355" s="101" t="s">
        <v>2053</v>
      </c>
      <c r="C355" s="111" t="str">
        <f>IF(A355="","",INDEX(ID!P:P,MATCH(Raw_DATA!A355,ID!A:A,0)))</f>
        <v>รพช.F2 P&lt;=30,000</v>
      </c>
      <c r="D355" s="101">
        <f>IF(A355="","",INDEX(ID!M:M,MATCH(Raw_DATA!A355,ID!A:A,0)))</f>
        <v>5</v>
      </c>
      <c r="E355" s="112">
        <v>4.16</v>
      </c>
      <c r="F355" s="112">
        <v>3.93</v>
      </c>
      <c r="G355" s="112">
        <v>3.13</v>
      </c>
      <c r="H355" s="112">
        <v>34383013.020000003</v>
      </c>
      <c r="I355" s="112">
        <v>-17064167.219999999</v>
      </c>
      <c r="J355" s="112">
        <v>-12161907.65</v>
      </c>
      <c r="K355" s="112">
        <v>23167429.739999998</v>
      </c>
      <c r="L355" s="112">
        <v>-13.01</v>
      </c>
      <c r="M355" s="112">
        <v>-20.100000000000001</v>
      </c>
      <c r="N355" s="112">
        <f t="shared" si="145"/>
        <v>89</v>
      </c>
      <c r="O355" s="112">
        <f t="shared" si="146"/>
        <v>48</v>
      </c>
      <c r="P355" s="112">
        <f t="shared" si="147"/>
        <v>98</v>
      </c>
      <c r="Q355" s="112">
        <f t="shared" si="148"/>
        <v>110</v>
      </c>
      <c r="R355" s="112">
        <f t="shared" si="149"/>
        <v>53</v>
      </c>
      <c r="S355" s="112" cm="1">
        <f t="array" ref="S355">_xlfn.QUARTILE.EXC(IF($D$5:$D$906=$D355,$L$5:$L$906),1)</f>
        <v>-9.4075000000000006</v>
      </c>
      <c r="T355" s="112" cm="1">
        <f t="array" ref="T355">_xlfn.QUARTILE.EXC(IF($D$5:$D$906=$D355,$L$5:$L$906),3)</f>
        <v>1.645</v>
      </c>
      <c r="U355" s="112">
        <f t="shared" si="129"/>
        <v>11.0525</v>
      </c>
      <c r="V355" s="112">
        <f t="shared" si="130"/>
        <v>-25.986249999999998</v>
      </c>
      <c r="W355" s="112">
        <f t="shared" si="131"/>
        <v>18.223749999999999</v>
      </c>
      <c r="X355" s="112" t="b">
        <f t="shared" si="132"/>
        <v>0</v>
      </c>
      <c r="Y355" s="112" cm="1">
        <f t="array" ref="Y355">_xlfn.QUARTILE.EXC(IF($D$5:$D$906=$D355,$M$5:$M$906),1)</f>
        <v>-18.744999999999997</v>
      </c>
      <c r="Z355" s="112" cm="1">
        <f t="array" ref="Z355">_xlfn.QUARTILE.EXC(IF($D$5:$D$906=$D355,$M$5:$M$906),3)</f>
        <v>-2.7</v>
      </c>
      <c r="AA355" s="112">
        <f t="shared" si="133"/>
        <v>16.044999999999998</v>
      </c>
      <c r="AB355" s="112">
        <f t="shared" si="134"/>
        <v>-42.812499999999993</v>
      </c>
      <c r="AC355" s="112">
        <f t="shared" si="135"/>
        <v>21.367499999999996</v>
      </c>
      <c r="AD355" s="112" t="b">
        <f t="shared" si="136"/>
        <v>0</v>
      </c>
      <c r="AE355" s="101">
        <f t="shared" si="127"/>
        <v>1</v>
      </c>
      <c r="AF355" s="101">
        <f t="shared" si="128"/>
        <v>1</v>
      </c>
      <c r="AG355" s="406" cm="1">
        <f t="array" ref="AG355">_xlfn.QUARTILE.EXC(IF($AT$5:$AT$906=$AT355,$L$5:$L$906),1)</f>
        <v>-9.4075000000000006</v>
      </c>
      <c r="AH355" s="406" cm="1">
        <f t="array" ref="AH355">_xlfn.QUARTILE.EXC(IF($AT$5:$AT$906=$AT355,$L$5:$L$906),3)</f>
        <v>1.645</v>
      </c>
      <c r="AI355" s="406">
        <f t="shared" si="137"/>
        <v>11.0525</v>
      </c>
      <c r="AJ355" s="406">
        <f t="shared" si="138"/>
        <v>-25.986249999999998</v>
      </c>
      <c r="AK355" s="406">
        <f t="shared" si="139"/>
        <v>18.223749999999999</v>
      </c>
      <c r="AL355" s="406" t="b">
        <f t="shared" si="140"/>
        <v>0</v>
      </c>
      <c r="AM355" s="406" cm="1">
        <f t="array" ref="AM355">_xlfn.QUARTILE.EXC(IF($AT$5:$AT$906=$AT355,$M$5:$M$906),1)</f>
        <v>-18.744999999999997</v>
      </c>
      <c r="AN355" s="406" cm="1">
        <f t="array" ref="AN355">_xlfn.QUARTILE.EXC(IF($AT$5:$AT$906=$AT355,$M$5:$M$906),3)</f>
        <v>-2.7</v>
      </c>
      <c r="AO355" s="406">
        <f t="shared" si="141"/>
        <v>16.044999999999998</v>
      </c>
      <c r="AP355" s="406">
        <f t="shared" si="142"/>
        <v>-42.812499999999993</v>
      </c>
      <c r="AQ355" s="406">
        <f t="shared" si="143"/>
        <v>21.367499999999996</v>
      </c>
      <c r="AR355" s="406" t="b">
        <f t="shared" si="144"/>
        <v>0</v>
      </c>
      <c r="AS355" s="404" t="str">
        <f>INDEX('Org2567'!$BM:$BM,MATCH(Raw_DATA!A355,'Org2567'!$D:$D,0))</f>
        <v>รพช.F2 P&lt;=30,000</v>
      </c>
      <c r="AT355" s="404">
        <f>INDEX('Org2567'!$BL:$BL,MATCH(Raw_DATA!A355,'Org2567'!$D:$D,0))</f>
        <v>5</v>
      </c>
      <c r="AU355" s="113"/>
      <c r="AV355" s="101">
        <v>88.68</v>
      </c>
      <c r="AW355" s="101">
        <v>48.06</v>
      </c>
      <c r="AX355" s="101">
        <v>98.24</v>
      </c>
      <c r="AY355" s="101">
        <v>110.12</v>
      </c>
      <c r="AZ355" s="101">
        <v>53.43</v>
      </c>
    </row>
    <row r="356" spans="1:52" x14ac:dyDescent="0.7">
      <c r="A356" s="101" t="s">
        <v>368</v>
      </c>
      <c r="B356" s="101" t="s">
        <v>2056</v>
      </c>
      <c r="C356" s="111" t="str">
        <f>IF(A356="","",INDEX(ID!P:P,MATCH(Raw_DATA!A356,ID!A:A,0)))</f>
        <v>รพช.F1 P50,000-100,000</v>
      </c>
      <c r="D356" s="101">
        <f>IF(A356="","",INDEX(ID!M:M,MATCH(Raw_DATA!A356,ID!A:A,0)))</f>
        <v>10</v>
      </c>
      <c r="E356" s="112">
        <v>2.5099999999999998</v>
      </c>
      <c r="F356" s="112">
        <v>2.33</v>
      </c>
      <c r="G356" s="112">
        <v>1.74</v>
      </c>
      <c r="H356" s="112">
        <v>47118737.189999998</v>
      </c>
      <c r="I356" s="112">
        <v>-29559824.899999999</v>
      </c>
      <c r="J356" s="112">
        <v>-17410668.5</v>
      </c>
      <c r="K356" s="112">
        <v>23167158.399999999</v>
      </c>
      <c r="L356" s="112">
        <v>-10.59</v>
      </c>
      <c r="M356" s="112">
        <v>-17.34</v>
      </c>
      <c r="N356" s="112">
        <f t="shared" si="145"/>
        <v>121</v>
      </c>
      <c r="O356" s="112">
        <f t="shared" si="146"/>
        <v>50</v>
      </c>
      <c r="P356" s="112">
        <f t="shared" si="147"/>
        <v>44</v>
      </c>
      <c r="Q356" s="112">
        <f t="shared" si="148"/>
        <v>80</v>
      </c>
      <c r="R356" s="112">
        <f t="shared" si="149"/>
        <v>67</v>
      </c>
      <c r="S356" s="112" cm="1">
        <f t="array" ref="S356">_xlfn.QUARTILE.EXC(IF($D$5:$D$906=$D356,$L$5:$L$906),1)</f>
        <v>-10.594999999999999</v>
      </c>
      <c r="T356" s="112" cm="1">
        <f t="array" ref="T356">_xlfn.QUARTILE.EXC(IF($D$5:$D$906=$D356,$L$5:$L$906),3)</f>
        <v>0.95</v>
      </c>
      <c r="U356" s="112">
        <f t="shared" si="129"/>
        <v>11.544999999999998</v>
      </c>
      <c r="V356" s="112">
        <f t="shared" si="130"/>
        <v>-27.912499999999994</v>
      </c>
      <c r="W356" s="112">
        <f t="shared" si="131"/>
        <v>18.267499999999995</v>
      </c>
      <c r="X356" s="112" t="b">
        <f t="shared" si="132"/>
        <v>0</v>
      </c>
      <c r="Y356" s="112" cm="1">
        <f t="array" ref="Y356">_xlfn.QUARTILE.EXC(IF($D$5:$D$906=$D356,$M$5:$M$906),1)</f>
        <v>-17.670000000000002</v>
      </c>
      <c r="Z356" s="112" cm="1">
        <f t="array" ref="Z356">_xlfn.QUARTILE.EXC(IF($D$5:$D$906=$D356,$M$5:$M$906),3)</f>
        <v>-3.92</v>
      </c>
      <c r="AA356" s="112">
        <f t="shared" si="133"/>
        <v>13.750000000000002</v>
      </c>
      <c r="AB356" s="112">
        <f t="shared" si="134"/>
        <v>-38.295000000000002</v>
      </c>
      <c r="AC356" s="112">
        <f t="shared" si="135"/>
        <v>16.705000000000005</v>
      </c>
      <c r="AD356" s="112" t="b">
        <f t="shared" si="136"/>
        <v>0</v>
      </c>
      <c r="AE356" s="101">
        <f t="shared" si="127"/>
        <v>1</v>
      </c>
      <c r="AF356" s="101">
        <f t="shared" si="128"/>
        <v>1</v>
      </c>
      <c r="AG356" s="406" cm="1">
        <f t="array" ref="AG356">_xlfn.QUARTILE.EXC(IF($AT$5:$AT$906=$AT356,$L$5:$L$906),1)</f>
        <v>-10.594999999999999</v>
      </c>
      <c r="AH356" s="406" cm="1">
        <f t="array" ref="AH356">_xlfn.QUARTILE.EXC(IF($AT$5:$AT$906=$AT356,$L$5:$L$906),3)</f>
        <v>0.95</v>
      </c>
      <c r="AI356" s="406">
        <f t="shared" si="137"/>
        <v>11.544999999999998</v>
      </c>
      <c r="AJ356" s="406">
        <f t="shared" si="138"/>
        <v>-27.912499999999994</v>
      </c>
      <c r="AK356" s="406">
        <f t="shared" si="139"/>
        <v>18.267499999999995</v>
      </c>
      <c r="AL356" s="406" t="b">
        <f t="shared" si="140"/>
        <v>0</v>
      </c>
      <c r="AM356" s="406" cm="1">
        <f t="array" ref="AM356">_xlfn.QUARTILE.EXC(IF($AT$5:$AT$906=$AT356,$M$5:$M$906),1)</f>
        <v>-17.670000000000002</v>
      </c>
      <c r="AN356" s="406" cm="1">
        <f t="array" ref="AN356">_xlfn.QUARTILE.EXC(IF($AT$5:$AT$906=$AT356,$M$5:$M$906),3)</f>
        <v>-3.92</v>
      </c>
      <c r="AO356" s="406">
        <f t="shared" si="141"/>
        <v>13.750000000000002</v>
      </c>
      <c r="AP356" s="406">
        <f t="shared" si="142"/>
        <v>-38.295000000000002</v>
      </c>
      <c r="AQ356" s="406">
        <f t="shared" si="143"/>
        <v>16.705000000000005</v>
      </c>
      <c r="AR356" s="406" t="b">
        <f t="shared" si="144"/>
        <v>0</v>
      </c>
      <c r="AS356" s="404" t="str">
        <f>INDEX('Org2567'!$BM:$BM,MATCH(Raw_DATA!A356,'Org2567'!$D:$D,0))</f>
        <v>รพช.F1 P50,000-100,000</v>
      </c>
      <c r="AT356" s="404">
        <f>INDEX('Org2567'!$BL:$BL,MATCH(Raw_DATA!A356,'Org2567'!$D:$D,0))</f>
        <v>10</v>
      </c>
      <c r="AU356" s="113"/>
      <c r="AV356" s="101">
        <v>120.71</v>
      </c>
      <c r="AW356" s="101">
        <v>50.37</v>
      </c>
      <c r="AX356" s="101">
        <v>44.17</v>
      </c>
      <c r="AY356" s="101">
        <v>79.989999999999995</v>
      </c>
      <c r="AZ356" s="101">
        <v>66.81</v>
      </c>
    </row>
    <row r="357" spans="1:52" x14ac:dyDescent="0.7">
      <c r="A357" s="101" t="s">
        <v>369</v>
      </c>
      <c r="B357" s="101" t="s">
        <v>2059</v>
      </c>
      <c r="C357" s="111" t="str">
        <f>IF(A357="","",INDEX(ID!P:P,MATCH(Raw_DATA!A357,ID!A:A,0)))</f>
        <v>รพช.F2 P30,000-60,000</v>
      </c>
      <c r="D357" s="101">
        <f>IF(A357="","",INDEX(ID!M:M,MATCH(Raw_DATA!A357,ID!A:A,0)))</f>
        <v>6</v>
      </c>
      <c r="E357" s="112">
        <v>2.72</v>
      </c>
      <c r="F357" s="112">
        <v>2.59</v>
      </c>
      <c r="G357" s="112">
        <v>1.98</v>
      </c>
      <c r="H357" s="112">
        <v>22273334.809999999</v>
      </c>
      <c r="I357" s="112">
        <v>-13626793.710000001</v>
      </c>
      <c r="J357" s="112">
        <v>-6878289.04</v>
      </c>
      <c r="K357" s="112">
        <v>12595416.91</v>
      </c>
      <c r="L357" s="112">
        <v>-6.92</v>
      </c>
      <c r="M357" s="112">
        <v>-17.32</v>
      </c>
      <c r="N357" s="112">
        <f t="shared" si="145"/>
        <v>124</v>
      </c>
      <c r="O357" s="112">
        <f t="shared" si="146"/>
        <v>25</v>
      </c>
      <c r="P357" s="112">
        <f t="shared" si="147"/>
        <v>23</v>
      </c>
      <c r="Q357" s="112">
        <f t="shared" si="148"/>
        <v>103</v>
      </c>
      <c r="R357" s="112">
        <f t="shared" si="149"/>
        <v>42</v>
      </c>
      <c r="S357" s="112" cm="1">
        <f t="array" ref="S357">_xlfn.QUARTILE.EXC(IF($D$5:$D$906=$D357,$L$5:$L$906),1)</f>
        <v>-10.317499999999999</v>
      </c>
      <c r="T357" s="112" cm="1">
        <f t="array" ref="T357">_xlfn.QUARTILE.EXC(IF($D$5:$D$906=$D357,$L$5:$L$906),3)</f>
        <v>1.0349999999999999</v>
      </c>
      <c r="U357" s="112">
        <f t="shared" si="129"/>
        <v>11.352499999999999</v>
      </c>
      <c r="V357" s="112">
        <f t="shared" si="130"/>
        <v>-27.346249999999998</v>
      </c>
      <c r="W357" s="112">
        <f t="shared" si="131"/>
        <v>18.063749999999999</v>
      </c>
      <c r="X357" s="112" t="b">
        <f t="shared" si="132"/>
        <v>0</v>
      </c>
      <c r="Y357" s="112" cm="1">
        <f t="array" ref="Y357">_xlfn.QUARTILE.EXC(IF($D$5:$D$906=$D357,$M$5:$M$906),1)</f>
        <v>-15.98</v>
      </c>
      <c r="Z357" s="112" cm="1">
        <f t="array" ref="Z357">_xlfn.QUARTILE.EXC(IF($D$5:$D$906=$D357,$M$5:$M$906),3)</f>
        <v>-2.4</v>
      </c>
      <c r="AA357" s="112">
        <f t="shared" si="133"/>
        <v>13.58</v>
      </c>
      <c r="AB357" s="112">
        <f t="shared" si="134"/>
        <v>-36.35</v>
      </c>
      <c r="AC357" s="112">
        <f t="shared" si="135"/>
        <v>17.970000000000002</v>
      </c>
      <c r="AD357" s="112" t="b">
        <f t="shared" si="136"/>
        <v>0</v>
      </c>
      <c r="AE357" s="101">
        <f t="shared" si="127"/>
        <v>1</v>
      </c>
      <c r="AF357" s="101">
        <f t="shared" si="128"/>
        <v>1</v>
      </c>
      <c r="AG357" s="406" cm="1">
        <f t="array" ref="AG357">_xlfn.QUARTILE.EXC(IF($AT$5:$AT$906=$AT357,$L$5:$L$906),1)</f>
        <v>-9.3850000000000016</v>
      </c>
      <c r="AH357" s="406" cm="1">
        <f t="array" ref="AH357">_xlfn.QUARTILE.EXC(IF($AT$5:$AT$906=$AT357,$L$5:$L$906),3)</f>
        <v>1.2250000000000001</v>
      </c>
      <c r="AI357" s="406">
        <f t="shared" si="137"/>
        <v>10.610000000000001</v>
      </c>
      <c r="AJ357" s="406">
        <f t="shared" si="138"/>
        <v>-25.300000000000004</v>
      </c>
      <c r="AK357" s="406">
        <f t="shared" si="139"/>
        <v>17.140000000000004</v>
      </c>
      <c r="AL357" s="406" t="b">
        <f t="shared" si="140"/>
        <v>0</v>
      </c>
      <c r="AM357" s="406" cm="1">
        <f t="array" ref="AM357">_xlfn.QUARTILE.EXC(IF($AT$5:$AT$906=$AT357,$M$5:$M$906),1)</f>
        <v>-15.515000000000001</v>
      </c>
      <c r="AN357" s="406" cm="1">
        <f t="array" ref="AN357">_xlfn.QUARTILE.EXC(IF($AT$5:$AT$906=$AT357,$M$5:$M$906),3)</f>
        <v>-2.2599999999999998</v>
      </c>
      <c r="AO357" s="406">
        <f t="shared" si="141"/>
        <v>13.255000000000001</v>
      </c>
      <c r="AP357" s="406">
        <f t="shared" si="142"/>
        <v>-35.397500000000001</v>
      </c>
      <c r="AQ357" s="406">
        <f t="shared" si="143"/>
        <v>17.622500000000002</v>
      </c>
      <c r="AR357" s="406" t="b">
        <f t="shared" si="144"/>
        <v>0</v>
      </c>
      <c r="AS357" s="404" t="str">
        <f>INDEX('Org2567'!$BM:$BM,MATCH(Raw_DATA!A357,'Org2567'!$D:$D,0))</f>
        <v>รพช.F2 P30,000-60,000</v>
      </c>
      <c r="AT357" s="404">
        <f>INDEX('Org2567'!$BL:$BL,MATCH(Raw_DATA!A357,'Org2567'!$D:$D,0))</f>
        <v>6</v>
      </c>
      <c r="AU357" s="113"/>
      <c r="AV357" s="101">
        <v>124.12</v>
      </c>
      <c r="AW357" s="101">
        <v>24.93</v>
      </c>
      <c r="AX357" s="101">
        <v>23.38</v>
      </c>
      <c r="AY357" s="101">
        <v>103.42</v>
      </c>
      <c r="AZ357" s="101">
        <v>42.11</v>
      </c>
    </row>
    <row r="358" spans="1:52" x14ac:dyDescent="0.7">
      <c r="A358" s="101" t="s">
        <v>370</v>
      </c>
      <c r="B358" s="101" t="s">
        <v>2062</v>
      </c>
      <c r="C358" s="111" t="str">
        <f>IF(A358="","",INDEX(ID!P:P,MATCH(Raw_DATA!A358,ID!A:A,0)))</f>
        <v>รพช.F1 P&lt;=50,000</v>
      </c>
      <c r="D358" s="101">
        <f>IF(A358="","",INDEX(ID!M:M,MATCH(Raw_DATA!A358,ID!A:A,0)))</f>
        <v>9</v>
      </c>
      <c r="E358" s="112">
        <v>3.77</v>
      </c>
      <c r="F358" s="112">
        <v>3.54</v>
      </c>
      <c r="G358" s="112">
        <v>2.7</v>
      </c>
      <c r="H358" s="112">
        <v>32877336.059999999</v>
      </c>
      <c r="I358" s="112">
        <v>-19180301.289999999</v>
      </c>
      <c r="J358" s="112">
        <v>-13436992.68</v>
      </c>
      <c r="K358" s="112">
        <v>20148287.93</v>
      </c>
      <c r="L358" s="112">
        <v>-14.72</v>
      </c>
      <c r="M358" s="112">
        <v>-20.260000000000002</v>
      </c>
      <c r="N358" s="112">
        <f t="shared" si="145"/>
        <v>120</v>
      </c>
      <c r="O358" s="112">
        <f t="shared" si="146"/>
        <v>85</v>
      </c>
      <c r="P358" s="112">
        <f t="shared" si="147"/>
        <v>86</v>
      </c>
      <c r="Q358" s="112">
        <f t="shared" si="148"/>
        <v>92</v>
      </c>
      <c r="R358" s="112">
        <f t="shared" si="149"/>
        <v>47</v>
      </c>
      <c r="S358" s="112" cm="1">
        <f t="array" ref="S358">_xlfn.QUARTILE.EXC(IF($D$5:$D$906=$D358,$L$5:$L$906),1)</f>
        <v>-8.26</v>
      </c>
      <c r="T358" s="112" cm="1">
        <f t="array" ref="T358">_xlfn.QUARTILE.EXC(IF($D$5:$D$906=$D358,$L$5:$L$906),3)</f>
        <v>3.2450000000000001</v>
      </c>
      <c r="U358" s="112">
        <f t="shared" si="129"/>
        <v>11.504999999999999</v>
      </c>
      <c r="V358" s="112">
        <f t="shared" si="130"/>
        <v>-25.517499999999998</v>
      </c>
      <c r="W358" s="112">
        <f t="shared" si="131"/>
        <v>20.502500000000001</v>
      </c>
      <c r="X358" s="112" t="b">
        <f t="shared" si="132"/>
        <v>0</v>
      </c>
      <c r="Y358" s="112" cm="1">
        <f t="array" ref="Y358">_xlfn.QUARTILE.EXC(IF($D$5:$D$906=$D358,$M$5:$M$906),1)</f>
        <v>-12.452500000000001</v>
      </c>
      <c r="Z358" s="112" cm="1">
        <f t="array" ref="Z358">_xlfn.QUARTILE.EXC(IF($D$5:$D$906=$D358,$M$5:$M$906),3)</f>
        <v>0.39</v>
      </c>
      <c r="AA358" s="112">
        <f t="shared" si="133"/>
        <v>12.842500000000001</v>
      </c>
      <c r="AB358" s="112">
        <f t="shared" si="134"/>
        <v>-31.716250000000002</v>
      </c>
      <c r="AC358" s="112">
        <f t="shared" si="135"/>
        <v>19.653750000000002</v>
      </c>
      <c r="AD358" s="112" t="b">
        <f t="shared" si="136"/>
        <v>0</v>
      </c>
      <c r="AE358" s="101">
        <f t="shared" si="127"/>
        <v>1</v>
      </c>
      <c r="AF358" s="101">
        <f t="shared" si="128"/>
        <v>1</v>
      </c>
      <c r="AG358" s="406" cm="1">
        <f t="array" ref="AG358">_xlfn.QUARTILE.EXC(IF($AT$5:$AT$906=$AT358,$L$5:$L$906),1)</f>
        <v>-8.26</v>
      </c>
      <c r="AH358" s="406" cm="1">
        <f t="array" ref="AH358">_xlfn.QUARTILE.EXC(IF($AT$5:$AT$906=$AT358,$L$5:$L$906),3)</f>
        <v>3.2450000000000001</v>
      </c>
      <c r="AI358" s="406">
        <f t="shared" si="137"/>
        <v>11.504999999999999</v>
      </c>
      <c r="AJ358" s="406">
        <f t="shared" si="138"/>
        <v>-25.517499999999998</v>
      </c>
      <c r="AK358" s="406">
        <f t="shared" si="139"/>
        <v>20.502500000000001</v>
      </c>
      <c r="AL358" s="406" t="b">
        <f t="shared" si="140"/>
        <v>0</v>
      </c>
      <c r="AM358" s="406" cm="1">
        <f t="array" ref="AM358">_xlfn.QUARTILE.EXC(IF($AT$5:$AT$906=$AT358,$M$5:$M$906),1)</f>
        <v>-12.452500000000001</v>
      </c>
      <c r="AN358" s="406" cm="1">
        <f t="array" ref="AN358">_xlfn.QUARTILE.EXC(IF($AT$5:$AT$906=$AT358,$M$5:$M$906),3)</f>
        <v>0.39</v>
      </c>
      <c r="AO358" s="406">
        <f t="shared" si="141"/>
        <v>12.842500000000001</v>
      </c>
      <c r="AP358" s="406">
        <f t="shared" si="142"/>
        <v>-31.716250000000002</v>
      </c>
      <c r="AQ358" s="406">
        <f t="shared" si="143"/>
        <v>19.653750000000002</v>
      </c>
      <c r="AR358" s="406" t="b">
        <f t="shared" si="144"/>
        <v>0</v>
      </c>
      <c r="AS358" s="404" t="str">
        <f>INDEX('Org2567'!$BM:$BM,MATCH(Raw_DATA!A358,'Org2567'!$D:$D,0))</f>
        <v>รพช.F1 P&lt;=50,000</v>
      </c>
      <c r="AT358" s="404">
        <f>INDEX('Org2567'!$BL:$BL,MATCH(Raw_DATA!A358,'Org2567'!$D:$D,0))</f>
        <v>9</v>
      </c>
      <c r="AU358" s="113"/>
      <c r="AV358" s="101">
        <v>120.14</v>
      </c>
      <c r="AW358" s="101">
        <v>84.74</v>
      </c>
      <c r="AX358" s="101">
        <v>85.82</v>
      </c>
      <c r="AY358" s="101">
        <v>91.5</v>
      </c>
      <c r="AZ358" s="101">
        <v>47.3</v>
      </c>
    </row>
    <row r="359" spans="1:52" x14ac:dyDescent="0.7">
      <c r="A359" s="101" t="s">
        <v>371</v>
      </c>
      <c r="B359" s="101" t="s">
        <v>2065</v>
      </c>
      <c r="C359" s="111" t="str">
        <f>IF(A359="","",INDEX(ID!P:P,MATCH(Raw_DATA!A359,ID!A:A,0)))</f>
        <v>รพช.F2 P&lt;=30,000</v>
      </c>
      <c r="D359" s="101">
        <f>IF(A359="","",INDEX(ID!M:M,MATCH(Raw_DATA!A359,ID!A:A,0)))</f>
        <v>5</v>
      </c>
      <c r="E359" s="112">
        <v>3.65</v>
      </c>
      <c r="F359" s="112">
        <v>3.43</v>
      </c>
      <c r="G359" s="112">
        <v>2.81</v>
      </c>
      <c r="H359" s="112">
        <v>35032554.270000003</v>
      </c>
      <c r="I359" s="112">
        <v>-15222183.24</v>
      </c>
      <c r="J359" s="112">
        <v>-6641659.4199999999</v>
      </c>
      <c r="K359" s="112">
        <v>23885238.989999998</v>
      </c>
      <c r="L359" s="112">
        <v>-7.7</v>
      </c>
      <c r="M359" s="112">
        <v>-11.23</v>
      </c>
      <c r="N359" s="112">
        <f t="shared" si="145"/>
        <v>125</v>
      </c>
      <c r="O359" s="112">
        <f t="shared" si="146"/>
        <v>59</v>
      </c>
      <c r="P359" s="112">
        <f t="shared" si="147"/>
        <v>75</v>
      </c>
      <c r="Q359" s="112">
        <f t="shared" si="148"/>
        <v>84</v>
      </c>
      <c r="R359" s="112">
        <f t="shared" si="149"/>
        <v>35</v>
      </c>
      <c r="S359" s="112" cm="1">
        <f t="array" ref="S359">_xlfn.QUARTILE.EXC(IF($D$5:$D$906=$D359,$L$5:$L$906),1)</f>
        <v>-9.4075000000000006</v>
      </c>
      <c r="T359" s="112" cm="1">
        <f t="array" ref="T359">_xlfn.QUARTILE.EXC(IF($D$5:$D$906=$D359,$L$5:$L$906),3)</f>
        <v>1.645</v>
      </c>
      <c r="U359" s="112">
        <f t="shared" si="129"/>
        <v>11.0525</v>
      </c>
      <c r="V359" s="112">
        <f t="shared" si="130"/>
        <v>-25.986249999999998</v>
      </c>
      <c r="W359" s="112">
        <f t="shared" si="131"/>
        <v>18.223749999999999</v>
      </c>
      <c r="X359" s="112" t="b">
        <f t="shared" si="132"/>
        <v>0</v>
      </c>
      <c r="Y359" s="112" cm="1">
        <f t="array" ref="Y359">_xlfn.QUARTILE.EXC(IF($D$5:$D$906=$D359,$M$5:$M$906),1)</f>
        <v>-18.744999999999997</v>
      </c>
      <c r="Z359" s="112" cm="1">
        <f t="array" ref="Z359">_xlfn.QUARTILE.EXC(IF($D$5:$D$906=$D359,$M$5:$M$906),3)</f>
        <v>-2.7</v>
      </c>
      <c r="AA359" s="112">
        <f t="shared" si="133"/>
        <v>16.044999999999998</v>
      </c>
      <c r="AB359" s="112">
        <f t="shared" si="134"/>
        <v>-42.812499999999993</v>
      </c>
      <c r="AC359" s="112">
        <f t="shared" si="135"/>
        <v>21.367499999999996</v>
      </c>
      <c r="AD359" s="112" t="b">
        <f t="shared" si="136"/>
        <v>0</v>
      </c>
      <c r="AE359" s="101">
        <f t="shared" si="127"/>
        <v>1</v>
      </c>
      <c r="AF359" s="101">
        <f t="shared" si="128"/>
        <v>1</v>
      </c>
      <c r="AG359" s="406" cm="1">
        <f t="array" ref="AG359">_xlfn.QUARTILE.EXC(IF($AT$5:$AT$906=$AT359,$L$5:$L$906),1)</f>
        <v>-9.4075000000000006</v>
      </c>
      <c r="AH359" s="406" cm="1">
        <f t="array" ref="AH359">_xlfn.QUARTILE.EXC(IF($AT$5:$AT$906=$AT359,$L$5:$L$906),3)</f>
        <v>1.645</v>
      </c>
      <c r="AI359" s="406">
        <f t="shared" si="137"/>
        <v>11.0525</v>
      </c>
      <c r="AJ359" s="406">
        <f t="shared" si="138"/>
        <v>-25.986249999999998</v>
      </c>
      <c r="AK359" s="406">
        <f t="shared" si="139"/>
        <v>18.223749999999999</v>
      </c>
      <c r="AL359" s="406" t="b">
        <f t="shared" si="140"/>
        <v>0</v>
      </c>
      <c r="AM359" s="406" cm="1">
        <f t="array" ref="AM359">_xlfn.QUARTILE.EXC(IF($AT$5:$AT$906=$AT359,$M$5:$M$906),1)</f>
        <v>-18.744999999999997</v>
      </c>
      <c r="AN359" s="406" cm="1">
        <f t="array" ref="AN359">_xlfn.QUARTILE.EXC(IF($AT$5:$AT$906=$AT359,$M$5:$M$906),3)</f>
        <v>-2.7</v>
      </c>
      <c r="AO359" s="406">
        <f t="shared" si="141"/>
        <v>16.044999999999998</v>
      </c>
      <c r="AP359" s="406">
        <f t="shared" si="142"/>
        <v>-42.812499999999993</v>
      </c>
      <c r="AQ359" s="406">
        <f t="shared" si="143"/>
        <v>21.367499999999996</v>
      </c>
      <c r="AR359" s="406" t="b">
        <f t="shared" si="144"/>
        <v>0</v>
      </c>
      <c r="AS359" s="404" t="str">
        <f>INDEX('Org2567'!$BM:$BM,MATCH(Raw_DATA!A359,'Org2567'!$D:$D,0))</f>
        <v>รพช.F2 P&lt;=30,000</v>
      </c>
      <c r="AT359" s="404">
        <f>INDEX('Org2567'!$BL:$BL,MATCH(Raw_DATA!A359,'Org2567'!$D:$D,0))</f>
        <v>5</v>
      </c>
      <c r="AU359" s="113"/>
      <c r="AV359" s="101">
        <v>125.18</v>
      </c>
      <c r="AW359" s="101">
        <v>59.05</v>
      </c>
      <c r="AX359" s="101">
        <v>74.75</v>
      </c>
      <c r="AY359" s="101">
        <v>84.17</v>
      </c>
      <c r="AZ359" s="101">
        <v>34.880000000000003</v>
      </c>
    </row>
    <row r="360" spans="1:52" x14ac:dyDescent="0.7">
      <c r="A360" s="101" t="s">
        <v>372</v>
      </c>
      <c r="B360" s="101" t="s">
        <v>3777</v>
      </c>
      <c r="C360" s="111" t="str">
        <f>IF(A360="","",INDEX(ID!P:P,MATCH(Raw_DATA!A360,ID!A:A,0)))</f>
        <v>รพศ.A B&lt;=700</v>
      </c>
      <c r="D360" s="101">
        <f>IF(A360="","",INDEX(ID!M:M,MATCH(Raw_DATA!A360,ID!A:A,0)))</f>
        <v>18</v>
      </c>
      <c r="E360" s="112">
        <v>2.15</v>
      </c>
      <c r="F360" s="112">
        <v>1.88</v>
      </c>
      <c r="G360" s="112">
        <v>1.33</v>
      </c>
      <c r="H360" s="112">
        <v>481454343.00999999</v>
      </c>
      <c r="I360" s="112">
        <v>-186881617.40000001</v>
      </c>
      <c r="J360" s="112">
        <v>-111083748.28</v>
      </c>
      <c r="K360" s="112">
        <v>137105747.84</v>
      </c>
      <c r="L360" s="112">
        <v>-7.02</v>
      </c>
      <c r="M360" s="112">
        <v>-9.32</v>
      </c>
      <c r="N360" s="112">
        <f t="shared" si="145"/>
        <v>35</v>
      </c>
      <c r="O360" s="112">
        <f t="shared" si="146"/>
        <v>60</v>
      </c>
      <c r="P360" s="112">
        <f t="shared" si="147"/>
        <v>53</v>
      </c>
      <c r="Q360" s="112">
        <f t="shared" si="148"/>
        <v>298</v>
      </c>
      <c r="R360" s="112">
        <f t="shared" si="149"/>
        <v>64</v>
      </c>
      <c r="S360" s="112" cm="1">
        <f t="array" ref="S360">_xlfn.QUARTILE.EXC(IF($D$5:$D$906=$D360,$L$5:$L$906),1)</f>
        <v>-6.4649999999999999</v>
      </c>
      <c r="T360" s="112" cm="1">
        <f t="array" ref="T360">_xlfn.QUARTILE.EXC(IF($D$5:$D$906=$D360,$L$5:$L$906),3)</f>
        <v>5.9924999999999997</v>
      </c>
      <c r="U360" s="112">
        <f t="shared" si="129"/>
        <v>12.4575</v>
      </c>
      <c r="V360" s="112">
        <f t="shared" si="130"/>
        <v>-25.151250000000001</v>
      </c>
      <c r="W360" s="112">
        <f t="shared" si="131"/>
        <v>24.678750000000001</v>
      </c>
      <c r="X360" s="112" t="b">
        <f t="shared" si="132"/>
        <v>0</v>
      </c>
      <c r="Y360" s="112" cm="1">
        <f t="array" ref="Y360">_xlfn.QUARTILE.EXC(IF($D$5:$D$906=$D360,$M$5:$M$906),1)</f>
        <v>-9.0925000000000011</v>
      </c>
      <c r="Z360" s="112" cm="1">
        <f t="array" ref="Z360">_xlfn.QUARTILE.EXC(IF($D$5:$D$906=$D360,$M$5:$M$906),3)</f>
        <v>7.5674999999999999</v>
      </c>
      <c r="AA360" s="112">
        <f t="shared" si="133"/>
        <v>16.66</v>
      </c>
      <c r="AB360" s="112">
        <f t="shared" si="134"/>
        <v>-34.082500000000003</v>
      </c>
      <c r="AC360" s="112">
        <f t="shared" si="135"/>
        <v>32.557500000000005</v>
      </c>
      <c r="AD360" s="112" t="b">
        <f t="shared" si="136"/>
        <v>0</v>
      </c>
      <c r="AE360" s="101">
        <f t="shared" si="127"/>
        <v>1</v>
      </c>
      <c r="AF360" s="101">
        <f t="shared" si="128"/>
        <v>1</v>
      </c>
      <c r="AG360" s="406" cm="1">
        <f t="array" ref="AG360">_xlfn.QUARTILE.EXC(IF($AT$5:$AT$906=$AT360,$L$5:$L$906),1)</f>
        <v>-6.4649999999999999</v>
      </c>
      <c r="AH360" s="406" cm="1">
        <f t="array" ref="AH360">_xlfn.QUARTILE.EXC(IF($AT$5:$AT$906=$AT360,$L$5:$L$906),3)</f>
        <v>5.9924999999999997</v>
      </c>
      <c r="AI360" s="406">
        <f t="shared" si="137"/>
        <v>12.4575</v>
      </c>
      <c r="AJ360" s="406">
        <f t="shared" si="138"/>
        <v>-25.151250000000001</v>
      </c>
      <c r="AK360" s="406">
        <f t="shared" si="139"/>
        <v>24.678750000000001</v>
      </c>
      <c r="AL360" s="406" t="b">
        <f t="shared" si="140"/>
        <v>0</v>
      </c>
      <c r="AM360" s="406" cm="1">
        <f t="array" ref="AM360">_xlfn.QUARTILE.EXC(IF($AT$5:$AT$906=$AT360,$M$5:$M$906),1)</f>
        <v>-9.0925000000000011</v>
      </c>
      <c r="AN360" s="406" cm="1">
        <f t="array" ref="AN360">_xlfn.QUARTILE.EXC(IF($AT$5:$AT$906=$AT360,$M$5:$M$906),3)</f>
        <v>7.5674999999999999</v>
      </c>
      <c r="AO360" s="406">
        <f t="shared" si="141"/>
        <v>16.66</v>
      </c>
      <c r="AP360" s="406">
        <f t="shared" si="142"/>
        <v>-34.082500000000003</v>
      </c>
      <c r="AQ360" s="406">
        <f t="shared" si="143"/>
        <v>32.557500000000005</v>
      </c>
      <c r="AR360" s="406" t="b">
        <f t="shared" si="144"/>
        <v>0</v>
      </c>
      <c r="AS360" s="404" t="str">
        <f>INDEX('Org2567'!$BM:$BM,MATCH(Raw_DATA!A360,'Org2567'!$D:$D,0))</f>
        <v>รพศ.A B&lt;=700</v>
      </c>
      <c r="AT360" s="404">
        <f>INDEX('Org2567'!$BL:$BL,MATCH(Raw_DATA!A360,'Org2567'!$D:$D,0))</f>
        <v>18</v>
      </c>
      <c r="AU360" s="113"/>
      <c r="AV360" s="101">
        <v>34.729999999999997</v>
      </c>
      <c r="AW360" s="101">
        <v>60.44</v>
      </c>
      <c r="AX360" s="101">
        <v>53.25</v>
      </c>
      <c r="AY360" s="101">
        <v>298.24</v>
      </c>
      <c r="AZ360" s="101">
        <v>63.63</v>
      </c>
    </row>
    <row r="361" spans="1:52" x14ac:dyDescent="0.7">
      <c r="A361" s="101" t="s">
        <v>373</v>
      </c>
      <c r="B361" s="101" t="s">
        <v>2093</v>
      </c>
      <c r="C361" s="111" t="str">
        <f>IF(A361="","",INDEX(ID!P:P,MATCH(Raw_DATA!A361,ID!A:A,0)))</f>
        <v>รพช.F2 P30,000-60,000</v>
      </c>
      <c r="D361" s="101">
        <f>IF(A361="","",INDEX(ID!M:M,MATCH(Raw_DATA!A361,ID!A:A,0)))</f>
        <v>6</v>
      </c>
      <c r="E361" s="112">
        <v>4.2300000000000004</v>
      </c>
      <c r="F361" s="112">
        <v>3.95</v>
      </c>
      <c r="G361" s="112">
        <v>3.17</v>
      </c>
      <c r="H361" s="112">
        <v>48636513.170000002</v>
      </c>
      <c r="I361" s="112">
        <v>-11900054.52</v>
      </c>
      <c r="J361" s="112">
        <v>-6973611.3600000003</v>
      </c>
      <c r="K361" s="112">
        <v>32631537.77</v>
      </c>
      <c r="L361" s="112">
        <v>-6.04</v>
      </c>
      <c r="M361" s="112">
        <v>-13.57</v>
      </c>
      <c r="N361" s="112">
        <f t="shared" si="145"/>
        <v>125</v>
      </c>
      <c r="O361" s="112">
        <f t="shared" si="146"/>
        <v>105</v>
      </c>
      <c r="P361" s="112">
        <f t="shared" si="147"/>
        <v>75</v>
      </c>
      <c r="Q361" s="112">
        <f t="shared" si="148"/>
        <v>564</v>
      </c>
      <c r="R361" s="112">
        <f t="shared" si="149"/>
        <v>61</v>
      </c>
      <c r="S361" s="112" cm="1">
        <f t="array" ref="S361">_xlfn.QUARTILE.EXC(IF($D$5:$D$906=$D361,$L$5:$L$906),1)</f>
        <v>-10.317499999999999</v>
      </c>
      <c r="T361" s="112" cm="1">
        <f t="array" ref="T361">_xlfn.QUARTILE.EXC(IF($D$5:$D$906=$D361,$L$5:$L$906),3)</f>
        <v>1.0349999999999999</v>
      </c>
      <c r="U361" s="112">
        <f t="shared" si="129"/>
        <v>11.352499999999999</v>
      </c>
      <c r="V361" s="112">
        <f t="shared" si="130"/>
        <v>-27.346249999999998</v>
      </c>
      <c r="W361" s="112">
        <f t="shared" si="131"/>
        <v>18.063749999999999</v>
      </c>
      <c r="X361" s="112" t="b">
        <f t="shared" si="132"/>
        <v>0</v>
      </c>
      <c r="Y361" s="112" cm="1">
        <f t="array" ref="Y361">_xlfn.QUARTILE.EXC(IF($D$5:$D$906=$D361,$M$5:$M$906),1)</f>
        <v>-15.98</v>
      </c>
      <c r="Z361" s="112" cm="1">
        <f t="array" ref="Z361">_xlfn.QUARTILE.EXC(IF($D$5:$D$906=$D361,$M$5:$M$906),3)</f>
        <v>-2.4</v>
      </c>
      <c r="AA361" s="112">
        <f t="shared" si="133"/>
        <v>13.58</v>
      </c>
      <c r="AB361" s="112">
        <f t="shared" si="134"/>
        <v>-36.35</v>
      </c>
      <c r="AC361" s="112">
        <f t="shared" si="135"/>
        <v>17.970000000000002</v>
      </c>
      <c r="AD361" s="112" t="b">
        <f t="shared" si="136"/>
        <v>0</v>
      </c>
      <c r="AE361" s="101">
        <f t="shared" si="127"/>
        <v>1</v>
      </c>
      <c r="AF361" s="101">
        <f t="shared" si="128"/>
        <v>1</v>
      </c>
      <c r="AG361" s="406" cm="1">
        <f t="array" ref="AG361">_xlfn.QUARTILE.EXC(IF($AT$5:$AT$906=$AT361,$L$5:$L$906),1)</f>
        <v>-9.3850000000000016</v>
      </c>
      <c r="AH361" s="406" cm="1">
        <f t="array" ref="AH361">_xlfn.QUARTILE.EXC(IF($AT$5:$AT$906=$AT361,$L$5:$L$906),3)</f>
        <v>1.2250000000000001</v>
      </c>
      <c r="AI361" s="406">
        <f t="shared" si="137"/>
        <v>10.610000000000001</v>
      </c>
      <c r="AJ361" s="406">
        <f t="shared" si="138"/>
        <v>-25.300000000000004</v>
      </c>
      <c r="AK361" s="406">
        <f t="shared" si="139"/>
        <v>17.140000000000004</v>
      </c>
      <c r="AL361" s="406" t="b">
        <f t="shared" si="140"/>
        <v>0</v>
      </c>
      <c r="AM361" s="406" cm="1">
        <f t="array" ref="AM361">_xlfn.QUARTILE.EXC(IF($AT$5:$AT$906=$AT361,$M$5:$M$906),1)</f>
        <v>-15.515000000000001</v>
      </c>
      <c r="AN361" s="406" cm="1">
        <f t="array" ref="AN361">_xlfn.QUARTILE.EXC(IF($AT$5:$AT$906=$AT361,$M$5:$M$906),3)</f>
        <v>-2.2599999999999998</v>
      </c>
      <c r="AO361" s="406">
        <f t="shared" si="141"/>
        <v>13.255000000000001</v>
      </c>
      <c r="AP361" s="406">
        <f t="shared" si="142"/>
        <v>-35.397500000000001</v>
      </c>
      <c r="AQ361" s="406">
        <f t="shared" si="143"/>
        <v>17.622500000000002</v>
      </c>
      <c r="AR361" s="406" t="b">
        <f t="shared" si="144"/>
        <v>0</v>
      </c>
      <c r="AS361" s="404" t="str">
        <f>INDEX('Org2567'!$BM:$BM,MATCH(Raw_DATA!A361,'Org2567'!$D:$D,0))</f>
        <v>รพช.F2 P30,000-60,000</v>
      </c>
      <c r="AT361" s="404">
        <f>INDEX('Org2567'!$BL:$BL,MATCH(Raw_DATA!A361,'Org2567'!$D:$D,0))</f>
        <v>6</v>
      </c>
      <c r="AU361" s="113"/>
      <c r="AV361" s="101">
        <v>124.77</v>
      </c>
      <c r="AW361" s="101">
        <v>105.08</v>
      </c>
      <c r="AX361" s="101">
        <v>74.89</v>
      </c>
      <c r="AY361" s="101">
        <v>563.5</v>
      </c>
      <c r="AZ361" s="101">
        <v>60.83</v>
      </c>
    </row>
    <row r="362" spans="1:52" x14ac:dyDescent="0.7">
      <c r="A362" s="101" t="s">
        <v>374</v>
      </c>
      <c r="B362" s="101" t="s">
        <v>2096</v>
      </c>
      <c r="C362" s="111" t="str">
        <f>IF(A362="","",INDEX(ID!P:P,MATCH(Raw_DATA!A362,ID!A:A,0)))</f>
        <v>รพช.F1 P&lt;=50,000</v>
      </c>
      <c r="D362" s="101">
        <f>IF(A362="","",INDEX(ID!M:M,MATCH(Raw_DATA!A362,ID!A:A,0)))</f>
        <v>9</v>
      </c>
      <c r="E362" s="112">
        <v>6.97</v>
      </c>
      <c r="F362" s="112">
        <v>6.79</v>
      </c>
      <c r="G362" s="112">
        <v>6.1</v>
      </c>
      <c r="H362" s="112">
        <v>187169662.84</v>
      </c>
      <c r="I362" s="112">
        <v>12157084.27</v>
      </c>
      <c r="J362" s="112">
        <v>17562858.16</v>
      </c>
      <c r="K362" s="112">
        <v>159682933.59999999</v>
      </c>
      <c r="L362" s="112">
        <v>11.9</v>
      </c>
      <c r="M362" s="112">
        <v>3.98</v>
      </c>
      <c r="N362" s="112">
        <f t="shared" si="145"/>
        <v>82</v>
      </c>
      <c r="O362" s="112">
        <f t="shared" si="146"/>
        <v>64</v>
      </c>
      <c r="P362" s="112">
        <f t="shared" si="147"/>
        <v>65</v>
      </c>
      <c r="Q362" s="112">
        <f t="shared" si="148"/>
        <v>146</v>
      </c>
      <c r="R362" s="112">
        <f t="shared" si="149"/>
        <v>66</v>
      </c>
      <c r="S362" s="112" cm="1">
        <f t="array" ref="S362">_xlfn.QUARTILE.EXC(IF($D$5:$D$906=$D362,$L$5:$L$906),1)</f>
        <v>-8.26</v>
      </c>
      <c r="T362" s="112" cm="1">
        <f t="array" ref="T362">_xlfn.QUARTILE.EXC(IF($D$5:$D$906=$D362,$L$5:$L$906),3)</f>
        <v>3.2450000000000001</v>
      </c>
      <c r="U362" s="112">
        <f t="shared" si="129"/>
        <v>11.504999999999999</v>
      </c>
      <c r="V362" s="112">
        <f t="shared" si="130"/>
        <v>-25.517499999999998</v>
      </c>
      <c r="W362" s="112">
        <f t="shared" si="131"/>
        <v>20.502500000000001</v>
      </c>
      <c r="X362" s="112" t="b">
        <f t="shared" si="132"/>
        <v>0</v>
      </c>
      <c r="Y362" s="112" cm="1">
        <f t="array" ref="Y362">_xlfn.QUARTILE.EXC(IF($D$5:$D$906=$D362,$M$5:$M$906),1)</f>
        <v>-12.452500000000001</v>
      </c>
      <c r="Z362" s="112" cm="1">
        <f t="array" ref="Z362">_xlfn.QUARTILE.EXC(IF($D$5:$D$906=$D362,$M$5:$M$906),3)</f>
        <v>0.39</v>
      </c>
      <c r="AA362" s="112">
        <f t="shared" si="133"/>
        <v>12.842500000000001</v>
      </c>
      <c r="AB362" s="112">
        <f t="shared" si="134"/>
        <v>-31.716250000000002</v>
      </c>
      <c r="AC362" s="112">
        <f t="shared" si="135"/>
        <v>19.653750000000002</v>
      </c>
      <c r="AD362" s="112" t="b">
        <f t="shared" si="136"/>
        <v>0</v>
      </c>
      <c r="AE362" s="101">
        <f t="shared" si="127"/>
        <v>0</v>
      </c>
      <c r="AF362" s="101">
        <f t="shared" si="128"/>
        <v>0</v>
      </c>
      <c r="AG362" s="406" cm="1">
        <f t="array" ref="AG362">_xlfn.QUARTILE.EXC(IF($AT$5:$AT$906=$AT362,$L$5:$L$906),1)</f>
        <v>-8.26</v>
      </c>
      <c r="AH362" s="406" cm="1">
        <f t="array" ref="AH362">_xlfn.QUARTILE.EXC(IF($AT$5:$AT$906=$AT362,$L$5:$L$906),3)</f>
        <v>3.2450000000000001</v>
      </c>
      <c r="AI362" s="406">
        <f t="shared" si="137"/>
        <v>11.504999999999999</v>
      </c>
      <c r="AJ362" s="406">
        <f t="shared" si="138"/>
        <v>-25.517499999999998</v>
      </c>
      <c r="AK362" s="406">
        <f t="shared" si="139"/>
        <v>20.502500000000001</v>
      </c>
      <c r="AL362" s="406" t="b">
        <f t="shared" si="140"/>
        <v>0</v>
      </c>
      <c r="AM362" s="406" cm="1">
        <f t="array" ref="AM362">_xlfn.QUARTILE.EXC(IF($AT$5:$AT$906=$AT362,$M$5:$M$906),1)</f>
        <v>-12.452500000000001</v>
      </c>
      <c r="AN362" s="406" cm="1">
        <f t="array" ref="AN362">_xlfn.QUARTILE.EXC(IF($AT$5:$AT$906=$AT362,$M$5:$M$906),3)</f>
        <v>0.39</v>
      </c>
      <c r="AO362" s="406">
        <f t="shared" si="141"/>
        <v>12.842500000000001</v>
      </c>
      <c r="AP362" s="406">
        <f t="shared" si="142"/>
        <v>-31.716250000000002</v>
      </c>
      <c r="AQ362" s="406">
        <f t="shared" si="143"/>
        <v>19.653750000000002</v>
      </c>
      <c r="AR362" s="406" t="b">
        <f t="shared" si="144"/>
        <v>0</v>
      </c>
      <c r="AS362" s="404" t="str">
        <f>INDEX('Org2567'!$BM:$BM,MATCH(Raw_DATA!A362,'Org2567'!$D:$D,0))</f>
        <v>รพช.F1 P&lt;=50,000</v>
      </c>
      <c r="AT362" s="404">
        <f>INDEX('Org2567'!$BL:$BL,MATCH(Raw_DATA!A362,'Org2567'!$D:$D,0))</f>
        <v>9</v>
      </c>
      <c r="AU362" s="113"/>
      <c r="AV362" s="101">
        <v>81.89</v>
      </c>
      <c r="AW362" s="101">
        <v>64.180000000000007</v>
      </c>
      <c r="AX362" s="101">
        <v>65.27</v>
      </c>
      <c r="AY362" s="101">
        <v>145.51</v>
      </c>
      <c r="AZ362" s="101">
        <v>65.98</v>
      </c>
    </row>
    <row r="363" spans="1:52" x14ac:dyDescent="0.7">
      <c r="A363" s="101" t="s">
        <v>375</v>
      </c>
      <c r="B363" s="101" t="s">
        <v>2099</v>
      </c>
      <c r="C363" s="111" t="str">
        <f>IF(A363="","",INDEX(ID!P:P,MATCH(Raw_DATA!A363,ID!A:A,0)))</f>
        <v>รพช.F1 P50,000-100,000</v>
      </c>
      <c r="D363" s="101">
        <f>IF(A363="","",INDEX(ID!M:M,MATCH(Raw_DATA!A363,ID!A:A,0)))</f>
        <v>10</v>
      </c>
      <c r="E363" s="112">
        <v>3.4</v>
      </c>
      <c r="F363" s="112">
        <v>3.18</v>
      </c>
      <c r="G363" s="112">
        <v>1.8</v>
      </c>
      <c r="H363" s="112">
        <v>101262572.33</v>
      </c>
      <c r="I363" s="112">
        <v>-58697356.219999999</v>
      </c>
      <c r="J363" s="112">
        <v>-46342424.109999999</v>
      </c>
      <c r="K363" s="112">
        <v>33663123.210000001</v>
      </c>
      <c r="L363" s="112">
        <v>-23.93</v>
      </c>
      <c r="M363" s="112">
        <v>-23</v>
      </c>
      <c r="N363" s="112">
        <f t="shared" si="145"/>
        <v>101</v>
      </c>
      <c r="O363" s="112">
        <f t="shared" si="146"/>
        <v>48</v>
      </c>
      <c r="P363" s="112">
        <f t="shared" si="147"/>
        <v>123</v>
      </c>
      <c r="Q363" s="112">
        <f t="shared" si="148"/>
        <v>326</v>
      </c>
      <c r="R363" s="112">
        <f t="shared" si="149"/>
        <v>80</v>
      </c>
      <c r="S363" s="112" cm="1">
        <f t="array" ref="S363">_xlfn.QUARTILE.EXC(IF($D$5:$D$906=$D363,$L$5:$L$906),1)</f>
        <v>-10.594999999999999</v>
      </c>
      <c r="T363" s="112" cm="1">
        <f t="array" ref="T363">_xlfn.QUARTILE.EXC(IF($D$5:$D$906=$D363,$L$5:$L$906),3)</f>
        <v>0.95</v>
      </c>
      <c r="U363" s="112">
        <f t="shared" si="129"/>
        <v>11.544999999999998</v>
      </c>
      <c r="V363" s="112">
        <f t="shared" si="130"/>
        <v>-27.912499999999994</v>
      </c>
      <c r="W363" s="112">
        <f t="shared" si="131"/>
        <v>18.267499999999995</v>
      </c>
      <c r="X363" s="112" t="b">
        <f t="shared" si="132"/>
        <v>0</v>
      </c>
      <c r="Y363" s="112" cm="1">
        <f t="array" ref="Y363">_xlfn.QUARTILE.EXC(IF($D$5:$D$906=$D363,$M$5:$M$906),1)</f>
        <v>-17.670000000000002</v>
      </c>
      <c r="Z363" s="112" cm="1">
        <f t="array" ref="Z363">_xlfn.QUARTILE.EXC(IF($D$5:$D$906=$D363,$M$5:$M$906),3)</f>
        <v>-3.92</v>
      </c>
      <c r="AA363" s="112">
        <f t="shared" si="133"/>
        <v>13.750000000000002</v>
      </c>
      <c r="AB363" s="112">
        <f t="shared" si="134"/>
        <v>-38.295000000000002</v>
      </c>
      <c r="AC363" s="112">
        <f t="shared" si="135"/>
        <v>16.705000000000005</v>
      </c>
      <c r="AD363" s="112" t="b">
        <f t="shared" si="136"/>
        <v>0</v>
      </c>
      <c r="AE363" s="101">
        <f t="shared" si="127"/>
        <v>1</v>
      </c>
      <c r="AF363" s="101">
        <f t="shared" si="128"/>
        <v>1</v>
      </c>
      <c r="AG363" s="406" cm="1">
        <f t="array" ref="AG363">_xlfn.QUARTILE.EXC(IF($AT$5:$AT$906=$AT363,$L$5:$L$906),1)</f>
        <v>-10.594999999999999</v>
      </c>
      <c r="AH363" s="406" cm="1">
        <f t="array" ref="AH363">_xlfn.QUARTILE.EXC(IF($AT$5:$AT$906=$AT363,$L$5:$L$906),3)</f>
        <v>0.95</v>
      </c>
      <c r="AI363" s="406">
        <f t="shared" si="137"/>
        <v>11.544999999999998</v>
      </c>
      <c r="AJ363" s="406">
        <f t="shared" si="138"/>
        <v>-27.912499999999994</v>
      </c>
      <c r="AK363" s="406">
        <f t="shared" si="139"/>
        <v>18.267499999999995</v>
      </c>
      <c r="AL363" s="406" t="b">
        <f t="shared" si="140"/>
        <v>0</v>
      </c>
      <c r="AM363" s="406" cm="1">
        <f t="array" ref="AM363">_xlfn.QUARTILE.EXC(IF($AT$5:$AT$906=$AT363,$M$5:$M$906),1)</f>
        <v>-17.670000000000002</v>
      </c>
      <c r="AN363" s="406" cm="1">
        <f t="array" ref="AN363">_xlfn.QUARTILE.EXC(IF($AT$5:$AT$906=$AT363,$M$5:$M$906),3)</f>
        <v>-3.92</v>
      </c>
      <c r="AO363" s="406">
        <f t="shared" si="141"/>
        <v>13.750000000000002</v>
      </c>
      <c r="AP363" s="406">
        <f t="shared" si="142"/>
        <v>-38.295000000000002</v>
      </c>
      <c r="AQ363" s="406">
        <f t="shared" si="143"/>
        <v>16.705000000000005</v>
      </c>
      <c r="AR363" s="406" t="b">
        <f t="shared" si="144"/>
        <v>0</v>
      </c>
      <c r="AS363" s="404" t="str">
        <f>INDEX('Org2567'!$BM:$BM,MATCH(Raw_DATA!A363,'Org2567'!$D:$D,0))</f>
        <v>รพช.F1 P50,000-100,000</v>
      </c>
      <c r="AT363" s="404">
        <f>INDEX('Org2567'!$BL:$BL,MATCH(Raw_DATA!A363,'Org2567'!$D:$D,0))</f>
        <v>10</v>
      </c>
      <c r="AU363" s="113"/>
      <c r="AV363" s="101">
        <v>100.54</v>
      </c>
      <c r="AW363" s="101">
        <v>47.68</v>
      </c>
      <c r="AX363" s="101">
        <v>122.87</v>
      </c>
      <c r="AY363" s="101">
        <v>326.18</v>
      </c>
      <c r="AZ363" s="101">
        <v>80.069999999999993</v>
      </c>
    </row>
    <row r="364" spans="1:52" x14ac:dyDescent="0.7">
      <c r="A364" s="101" t="s">
        <v>376</v>
      </c>
      <c r="B364" s="101" t="s">
        <v>2102</v>
      </c>
      <c r="C364" s="111" t="str">
        <f>IF(A364="","",INDEX(ID!P:P,MATCH(Raw_DATA!A364,ID!A:A,0)))</f>
        <v>รพช.F1 P50,000-100,000</v>
      </c>
      <c r="D364" s="101">
        <f>IF(A364="","",INDEX(ID!M:M,MATCH(Raw_DATA!A364,ID!A:A,0)))</f>
        <v>10</v>
      </c>
      <c r="E364" s="112">
        <v>2.88</v>
      </c>
      <c r="F364" s="112">
        <v>2.82</v>
      </c>
      <c r="G364" s="112">
        <v>2.38</v>
      </c>
      <c r="H364" s="112">
        <v>96839836.400000006</v>
      </c>
      <c r="I364" s="112">
        <v>-16324096.189999999</v>
      </c>
      <c r="J364" s="112">
        <v>9289069.5299999993</v>
      </c>
      <c r="K364" s="112">
        <v>71182035.859999999</v>
      </c>
      <c r="L364" s="112">
        <v>4.54</v>
      </c>
      <c r="M364" s="112">
        <v>-4.38</v>
      </c>
      <c r="N364" s="112">
        <f t="shared" si="145"/>
        <v>173</v>
      </c>
      <c r="O364" s="112">
        <f t="shared" si="146"/>
        <v>117</v>
      </c>
      <c r="P364" s="112">
        <f t="shared" si="147"/>
        <v>277</v>
      </c>
      <c r="Q364" s="112">
        <f t="shared" si="148"/>
        <v>125</v>
      </c>
      <c r="R364" s="112">
        <f t="shared" si="149"/>
        <v>33</v>
      </c>
      <c r="S364" s="112" cm="1">
        <f t="array" ref="S364">_xlfn.QUARTILE.EXC(IF($D$5:$D$906=$D364,$L$5:$L$906),1)</f>
        <v>-10.594999999999999</v>
      </c>
      <c r="T364" s="112" cm="1">
        <f t="array" ref="T364">_xlfn.QUARTILE.EXC(IF($D$5:$D$906=$D364,$L$5:$L$906),3)</f>
        <v>0.95</v>
      </c>
      <c r="U364" s="112">
        <f t="shared" si="129"/>
        <v>11.544999999999998</v>
      </c>
      <c r="V364" s="112">
        <f t="shared" si="130"/>
        <v>-27.912499999999994</v>
      </c>
      <c r="W364" s="112">
        <f t="shared" si="131"/>
        <v>18.267499999999995</v>
      </c>
      <c r="X364" s="112" t="b">
        <f t="shared" si="132"/>
        <v>0</v>
      </c>
      <c r="Y364" s="112" cm="1">
        <f t="array" ref="Y364">_xlfn.QUARTILE.EXC(IF($D$5:$D$906=$D364,$M$5:$M$906),1)</f>
        <v>-17.670000000000002</v>
      </c>
      <c r="Z364" s="112" cm="1">
        <f t="array" ref="Z364">_xlfn.QUARTILE.EXC(IF($D$5:$D$906=$D364,$M$5:$M$906),3)</f>
        <v>-3.92</v>
      </c>
      <c r="AA364" s="112">
        <f t="shared" si="133"/>
        <v>13.750000000000002</v>
      </c>
      <c r="AB364" s="112">
        <f t="shared" si="134"/>
        <v>-38.295000000000002</v>
      </c>
      <c r="AC364" s="112">
        <f t="shared" si="135"/>
        <v>16.705000000000005</v>
      </c>
      <c r="AD364" s="112" t="b">
        <f t="shared" si="136"/>
        <v>0</v>
      </c>
      <c r="AE364" s="101">
        <f t="shared" si="127"/>
        <v>1</v>
      </c>
      <c r="AF364" s="101">
        <f t="shared" si="128"/>
        <v>0</v>
      </c>
      <c r="AG364" s="406" cm="1">
        <f t="array" ref="AG364">_xlfn.QUARTILE.EXC(IF($AT$5:$AT$906=$AT364,$L$5:$L$906),1)</f>
        <v>-10.594999999999999</v>
      </c>
      <c r="AH364" s="406" cm="1">
        <f t="array" ref="AH364">_xlfn.QUARTILE.EXC(IF($AT$5:$AT$906=$AT364,$L$5:$L$906),3)</f>
        <v>0.95</v>
      </c>
      <c r="AI364" s="406">
        <f t="shared" si="137"/>
        <v>11.544999999999998</v>
      </c>
      <c r="AJ364" s="406">
        <f t="shared" si="138"/>
        <v>-27.912499999999994</v>
      </c>
      <c r="AK364" s="406">
        <f t="shared" si="139"/>
        <v>18.267499999999995</v>
      </c>
      <c r="AL364" s="406" t="b">
        <f t="shared" si="140"/>
        <v>0</v>
      </c>
      <c r="AM364" s="406" cm="1">
        <f t="array" ref="AM364">_xlfn.QUARTILE.EXC(IF($AT$5:$AT$906=$AT364,$M$5:$M$906),1)</f>
        <v>-17.670000000000002</v>
      </c>
      <c r="AN364" s="406" cm="1">
        <f t="array" ref="AN364">_xlfn.QUARTILE.EXC(IF($AT$5:$AT$906=$AT364,$M$5:$M$906),3)</f>
        <v>-3.92</v>
      </c>
      <c r="AO364" s="406">
        <f t="shared" si="141"/>
        <v>13.750000000000002</v>
      </c>
      <c r="AP364" s="406">
        <f t="shared" si="142"/>
        <v>-38.295000000000002</v>
      </c>
      <c r="AQ364" s="406">
        <f t="shared" si="143"/>
        <v>16.705000000000005</v>
      </c>
      <c r="AR364" s="406" t="b">
        <f t="shared" si="144"/>
        <v>0</v>
      </c>
      <c r="AS364" s="404" t="str">
        <f>INDEX('Org2567'!$BM:$BM,MATCH(Raw_DATA!A364,'Org2567'!$D:$D,0))</f>
        <v>รพช.F1 P50,000-100,000</v>
      </c>
      <c r="AT364" s="404">
        <f>INDEX('Org2567'!$BL:$BL,MATCH(Raw_DATA!A364,'Org2567'!$D:$D,0))</f>
        <v>10</v>
      </c>
      <c r="AU364" s="113"/>
      <c r="AV364" s="101">
        <v>172.75</v>
      </c>
      <c r="AW364" s="101">
        <v>117.44</v>
      </c>
      <c r="AX364" s="101">
        <v>276.67</v>
      </c>
      <c r="AY364" s="101">
        <v>124.95</v>
      </c>
      <c r="AZ364" s="101">
        <v>33.26</v>
      </c>
    </row>
    <row r="365" spans="1:52" x14ac:dyDescent="0.7">
      <c r="A365" s="101" t="s">
        <v>377</v>
      </c>
      <c r="B365" s="101" t="s">
        <v>2105</v>
      </c>
      <c r="C365" s="111" t="str">
        <f>IF(A365="","",INDEX(ID!P:P,MATCH(Raw_DATA!A365,ID!A:A,0)))</f>
        <v>รพช.F2 P30,000-60,000</v>
      </c>
      <c r="D365" s="101">
        <f>IF(A365="","",INDEX(ID!M:M,MATCH(Raw_DATA!A365,ID!A:A,0)))</f>
        <v>6</v>
      </c>
      <c r="E365" s="112">
        <v>6.41</v>
      </c>
      <c r="F365" s="112">
        <v>6.16</v>
      </c>
      <c r="G365" s="112">
        <v>4.66</v>
      </c>
      <c r="H365" s="112">
        <v>115552070.59</v>
      </c>
      <c r="I365" s="112">
        <v>-13305763.26</v>
      </c>
      <c r="J365" s="112">
        <v>-15081469.08</v>
      </c>
      <c r="K365" s="112">
        <v>78229818.260000005</v>
      </c>
      <c r="L365" s="112">
        <v>-11.68</v>
      </c>
      <c r="M365" s="112">
        <v>-6.4</v>
      </c>
      <c r="N365" s="112">
        <f t="shared" si="145"/>
        <v>91</v>
      </c>
      <c r="O365" s="112">
        <f t="shared" si="146"/>
        <v>153</v>
      </c>
      <c r="P365" s="112">
        <f t="shared" si="147"/>
        <v>191</v>
      </c>
      <c r="Q365" s="112">
        <f t="shared" si="148"/>
        <v>220</v>
      </c>
      <c r="R365" s="112">
        <f t="shared" si="149"/>
        <v>79</v>
      </c>
      <c r="S365" s="112" cm="1">
        <f t="array" ref="S365">_xlfn.QUARTILE.EXC(IF($D$5:$D$906=$D365,$L$5:$L$906),1)</f>
        <v>-10.317499999999999</v>
      </c>
      <c r="T365" s="112" cm="1">
        <f t="array" ref="T365">_xlfn.QUARTILE.EXC(IF($D$5:$D$906=$D365,$L$5:$L$906),3)</f>
        <v>1.0349999999999999</v>
      </c>
      <c r="U365" s="112">
        <f t="shared" si="129"/>
        <v>11.352499999999999</v>
      </c>
      <c r="V365" s="112">
        <f t="shared" si="130"/>
        <v>-27.346249999999998</v>
      </c>
      <c r="W365" s="112">
        <f t="shared" si="131"/>
        <v>18.063749999999999</v>
      </c>
      <c r="X365" s="112" t="b">
        <f t="shared" si="132"/>
        <v>0</v>
      </c>
      <c r="Y365" s="112" cm="1">
        <f t="array" ref="Y365">_xlfn.QUARTILE.EXC(IF($D$5:$D$906=$D365,$M$5:$M$906),1)</f>
        <v>-15.98</v>
      </c>
      <c r="Z365" s="112" cm="1">
        <f t="array" ref="Z365">_xlfn.QUARTILE.EXC(IF($D$5:$D$906=$D365,$M$5:$M$906),3)</f>
        <v>-2.4</v>
      </c>
      <c r="AA365" s="112">
        <f t="shared" si="133"/>
        <v>13.58</v>
      </c>
      <c r="AB365" s="112">
        <f t="shared" si="134"/>
        <v>-36.35</v>
      </c>
      <c r="AC365" s="112">
        <f t="shared" si="135"/>
        <v>17.970000000000002</v>
      </c>
      <c r="AD365" s="112" t="b">
        <f t="shared" si="136"/>
        <v>0</v>
      </c>
      <c r="AE365" s="101">
        <f t="shared" si="127"/>
        <v>1</v>
      </c>
      <c r="AF365" s="101">
        <f t="shared" si="128"/>
        <v>1</v>
      </c>
      <c r="AG365" s="406" cm="1">
        <f t="array" ref="AG365">_xlfn.QUARTILE.EXC(IF($AT$5:$AT$906=$AT365,$L$5:$L$906),1)</f>
        <v>-9.3850000000000016</v>
      </c>
      <c r="AH365" s="406" cm="1">
        <f t="array" ref="AH365">_xlfn.QUARTILE.EXC(IF($AT$5:$AT$906=$AT365,$L$5:$L$906),3)</f>
        <v>1.2250000000000001</v>
      </c>
      <c r="AI365" s="406">
        <f t="shared" si="137"/>
        <v>10.610000000000001</v>
      </c>
      <c r="AJ365" s="406">
        <f t="shared" si="138"/>
        <v>-25.300000000000004</v>
      </c>
      <c r="AK365" s="406">
        <f t="shared" si="139"/>
        <v>17.140000000000004</v>
      </c>
      <c r="AL365" s="406" t="b">
        <f t="shared" si="140"/>
        <v>0</v>
      </c>
      <c r="AM365" s="406" cm="1">
        <f t="array" ref="AM365">_xlfn.QUARTILE.EXC(IF($AT$5:$AT$906=$AT365,$M$5:$M$906),1)</f>
        <v>-15.515000000000001</v>
      </c>
      <c r="AN365" s="406" cm="1">
        <f t="array" ref="AN365">_xlfn.QUARTILE.EXC(IF($AT$5:$AT$906=$AT365,$M$5:$M$906),3)</f>
        <v>-2.2599999999999998</v>
      </c>
      <c r="AO365" s="406">
        <f t="shared" si="141"/>
        <v>13.255000000000001</v>
      </c>
      <c r="AP365" s="406">
        <f t="shared" si="142"/>
        <v>-35.397500000000001</v>
      </c>
      <c r="AQ365" s="406">
        <f t="shared" si="143"/>
        <v>17.622500000000002</v>
      </c>
      <c r="AR365" s="406" t="b">
        <f t="shared" si="144"/>
        <v>0</v>
      </c>
      <c r="AS365" s="404" t="str">
        <f>INDEX('Org2567'!$BM:$BM,MATCH(Raw_DATA!A365,'Org2567'!$D:$D,0))</f>
        <v>รพช.F2 P30,000-60,000</v>
      </c>
      <c r="AT365" s="404">
        <f>INDEX('Org2567'!$BL:$BL,MATCH(Raw_DATA!A365,'Org2567'!$D:$D,0))</f>
        <v>6</v>
      </c>
      <c r="AU365" s="113"/>
      <c r="AV365" s="101">
        <v>91.12</v>
      </c>
      <c r="AW365" s="101">
        <v>152.63999999999999</v>
      </c>
      <c r="AX365" s="101">
        <v>191.14</v>
      </c>
      <c r="AY365" s="101">
        <v>219.92</v>
      </c>
      <c r="AZ365" s="101">
        <v>79.239999999999995</v>
      </c>
    </row>
    <row r="366" spans="1:52" x14ac:dyDescent="0.7">
      <c r="A366" s="101" t="s">
        <v>378</v>
      </c>
      <c r="B366" s="101" t="s">
        <v>2108</v>
      </c>
      <c r="C366" s="111" t="str">
        <f>IF(A366="","",INDEX(ID!P:P,MATCH(Raw_DATA!A366,ID!A:A,0)))</f>
        <v>รพช.M2 B&gt;100</v>
      </c>
      <c r="D366" s="101">
        <f>IF(A366="","",INDEX(ID!M:M,MATCH(Raw_DATA!A366,ID!A:A,0)))</f>
        <v>13</v>
      </c>
      <c r="E366" s="112">
        <v>9.48</v>
      </c>
      <c r="F366" s="112">
        <v>9.32</v>
      </c>
      <c r="G366" s="112">
        <v>7.83</v>
      </c>
      <c r="H366" s="112">
        <v>450143693.12</v>
      </c>
      <c r="I366" s="112">
        <v>41574026.369999997</v>
      </c>
      <c r="J366" s="112">
        <v>73800238.019999996</v>
      </c>
      <c r="K366" s="112">
        <v>362584787.18000001</v>
      </c>
      <c r="L366" s="112">
        <v>19.91</v>
      </c>
      <c r="M366" s="112">
        <v>4.82</v>
      </c>
      <c r="N366" s="112">
        <f t="shared" si="145"/>
        <v>92</v>
      </c>
      <c r="O366" s="112">
        <f t="shared" si="146"/>
        <v>70</v>
      </c>
      <c r="P366" s="112">
        <f t="shared" si="147"/>
        <v>97</v>
      </c>
      <c r="Q366" s="112">
        <f t="shared" si="148"/>
        <v>280</v>
      </c>
      <c r="R366" s="112">
        <f t="shared" si="149"/>
        <v>38</v>
      </c>
      <c r="S366" s="112" cm="1">
        <f t="array" ref="S366">_xlfn.QUARTILE.EXC(IF($D$5:$D$906=$D366,$L$5:$L$906),1)</f>
        <v>-7.51</v>
      </c>
      <c r="T366" s="112" cm="1">
        <f t="array" ref="T366">_xlfn.QUARTILE.EXC(IF($D$5:$D$906=$D366,$L$5:$L$906),3)</f>
        <v>3.04</v>
      </c>
      <c r="U366" s="112">
        <f t="shared" si="129"/>
        <v>10.55</v>
      </c>
      <c r="V366" s="112">
        <f t="shared" si="130"/>
        <v>-23.335000000000001</v>
      </c>
      <c r="W366" s="112">
        <f t="shared" si="131"/>
        <v>18.865000000000002</v>
      </c>
      <c r="X366" s="112" t="b">
        <f t="shared" si="132"/>
        <v>1</v>
      </c>
      <c r="Y366" s="112" cm="1">
        <f t="array" ref="Y366">_xlfn.QUARTILE.EXC(IF($D$5:$D$906=$D366,$M$5:$M$906),1)</f>
        <v>-12.23</v>
      </c>
      <c r="Z366" s="112" cm="1">
        <f t="array" ref="Z366">_xlfn.QUARTILE.EXC(IF($D$5:$D$906=$D366,$M$5:$M$906),3)</f>
        <v>-0.18</v>
      </c>
      <c r="AA366" s="112">
        <f t="shared" si="133"/>
        <v>12.05</v>
      </c>
      <c r="AB366" s="112">
        <f t="shared" si="134"/>
        <v>-30.305000000000003</v>
      </c>
      <c r="AC366" s="112">
        <f t="shared" si="135"/>
        <v>17.895000000000003</v>
      </c>
      <c r="AD366" s="112" t="b">
        <f t="shared" si="136"/>
        <v>0</v>
      </c>
      <c r="AE366" s="101">
        <f t="shared" si="127"/>
        <v>0</v>
      </c>
      <c r="AF366" s="101">
        <f t="shared" si="128"/>
        <v>0</v>
      </c>
      <c r="AG366" s="406" cm="1">
        <f t="array" ref="AG366">_xlfn.QUARTILE.EXC(IF($AT$5:$AT$906=$AT366,$L$5:$L$906),1)</f>
        <v>-7.51</v>
      </c>
      <c r="AH366" s="406" cm="1">
        <f t="array" ref="AH366">_xlfn.QUARTILE.EXC(IF($AT$5:$AT$906=$AT366,$L$5:$L$906),3)</f>
        <v>3.04</v>
      </c>
      <c r="AI366" s="406">
        <f t="shared" si="137"/>
        <v>10.55</v>
      </c>
      <c r="AJ366" s="406">
        <f t="shared" si="138"/>
        <v>-23.335000000000001</v>
      </c>
      <c r="AK366" s="406">
        <f t="shared" si="139"/>
        <v>18.865000000000002</v>
      </c>
      <c r="AL366" s="406" t="b">
        <f t="shared" si="140"/>
        <v>1</v>
      </c>
      <c r="AM366" s="406" cm="1">
        <f t="array" ref="AM366">_xlfn.QUARTILE.EXC(IF($AT$5:$AT$906=$AT366,$M$5:$M$906),1)</f>
        <v>-12.23</v>
      </c>
      <c r="AN366" s="406" cm="1">
        <f t="array" ref="AN366">_xlfn.QUARTILE.EXC(IF($AT$5:$AT$906=$AT366,$M$5:$M$906),3)</f>
        <v>-0.18</v>
      </c>
      <c r="AO366" s="406">
        <f t="shared" si="141"/>
        <v>12.05</v>
      </c>
      <c r="AP366" s="406">
        <f t="shared" si="142"/>
        <v>-30.305000000000003</v>
      </c>
      <c r="AQ366" s="406">
        <f t="shared" si="143"/>
        <v>17.895000000000003</v>
      </c>
      <c r="AR366" s="406" t="b">
        <f t="shared" si="144"/>
        <v>0</v>
      </c>
      <c r="AS366" s="404" t="str">
        <f>INDEX('Org2567'!$BM:$BM,MATCH(Raw_DATA!A366,'Org2567'!$D:$D,0))</f>
        <v>รพช.M2 B&gt;100</v>
      </c>
      <c r="AT366" s="404">
        <f>INDEX('Org2567'!$BL:$BL,MATCH(Raw_DATA!A366,'Org2567'!$D:$D,0))</f>
        <v>13</v>
      </c>
      <c r="AU366" s="113"/>
      <c r="AV366" s="101">
        <v>92.23</v>
      </c>
      <c r="AW366" s="101">
        <v>69.680000000000007</v>
      </c>
      <c r="AX366" s="101">
        <v>96.62</v>
      </c>
      <c r="AY366" s="101">
        <v>280.33999999999997</v>
      </c>
      <c r="AZ366" s="101">
        <v>38.07</v>
      </c>
    </row>
    <row r="367" spans="1:52" x14ac:dyDescent="0.7">
      <c r="A367" s="101" t="s">
        <v>379</v>
      </c>
      <c r="B367" s="101" t="s">
        <v>2111</v>
      </c>
      <c r="C367" s="111" t="str">
        <f>IF(A367="","",INDEX(ID!P:P,MATCH(Raw_DATA!A367,ID!A:A,0)))</f>
        <v>รพช.M2 B&gt;100</v>
      </c>
      <c r="D367" s="101">
        <f>IF(A367="","",INDEX(ID!M:M,MATCH(Raw_DATA!A367,ID!A:A,0)))</f>
        <v>13</v>
      </c>
      <c r="E367" s="112">
        <v>3.94</v>
      </c>
      <c r="F367" s="112">
        <v>3.89</v>
      </c>
      <c r="G367" s="112">
        <v>3.09</v>
      </c>
      <c r="H367" s="112">
        <v>116085682.48</v>
      </c>
      <c r="I367" s="112">
        <v>-37746115.590000004</v>
      </c>
      <c r="J367" s="112">
        <v>-17649504.600000001</v>
      </c>
      <c r="K367" s="112">
        <v>82279090.840000004</v>
      </c>
      <c r="L367" s="112">
        <v>-8.42</v>
      </c>
      <c r="M367" s="112">
        <v>-12.25</v>
      </c>
      <c r="N367" s="112">
        <f t="shared" si="145"/>
        <v>145</v>
      </c>
      <c r="O367" s="112">
        <f t="shared" si="146"/>
        <v>61</v>
      </c>
      <c r="P367" s="112">
        <f t="shared" si="147"/>
        <v>49</v>
      </c>
      <c r="Q367" s="112">
        <f t="shared" si="148"/>
        <v>278</v>
      </c>
      <c r="R367" s="112">
        <f t="shared" si="149"/>
        <v>21</v>
      </c>
      <c r="S367" s="112" cm="1">
        <f t="array" ref="S367">_xlfn.QUARTILE.EXC(IF($D$5:$D$906=$D367,$L$5:$L$906),1)</f>
        <v>-7.51</v>
      </c>
      <c r="T367" s="112" cm="1">
        <f t="array" ref="T367">_xlfn.QUARTILE.EXC(IF($D$5:$D$906=$D367,$L$5:$L$906),3)</f>
        <v>3.04</v>
      </c>
      <c r="U367" s="112">
        <f t="shared" si="129"/>
        <v>10.55</v>
      </c>
      <c r="V367" s="112">
        <f t="shared" si="130"/>
        <v>-23.335000000000001</v>
      </c>
      <c r="W367" s="112">
        <f t="shared" si="131"/>
        <v>18.865000000000002</v>
      </c>
      <c r="X367" s="112" t="b">
        <f t="shared" si="132"/>
        <v>0</v>
      </c>
      <c r="Y367" s="112" cm="1">
        <f t="array" ref="Y367">_xlfn.QUARTILE.EXC(IF($D$5:$D$906=$D367,$M$5:$M$906),1)</f>
        <v>-12.23</v>
      </c>
      <c r="Z367" s="112" cm="1">
        <f t="array" ref="Z367">_xlfn.QUARTILE.EXC(IF($D$5:$D$906=$D367,$M$5:$M$906),3)</f>
        <v>-0.18</v>
      </c>
      <c r="AA367" s="112">
        <f t="shared" si="133"/>
        <v>12.05</v>
      </c>
      <c r="AB367" s="112">
        <f t="shared" si="134"/>
        <v>-30.305000000000003</v>
      </c>
      <c r="AC367" s="112">
        <f t="shared" si="135"/>
        <v>17.895000000000003</v>
      </c>
      <c r="AD367" s="112" t="b">
        <f t="shared" si="136"/>
        <v>0</v>
      </c>
      <c r="AE367" s="101">
        <f t="shared" si="127"/>
        <v>1</v>
      </c>
      <c r="AF367" s="101">
        <f t="shared" si="128"/>
        <v>1</v>
      </c>
      <c r="AG367" s="406" cm="1">
        <f t="array" ref="AG367">_xlfn.QUARTILE.EXC(IF($AT$5:$AT$906=$AT367,$L$5:$L$906),1)</f>
        <v>-7.51</v>
      </c>
      <c r="AH367" s="406" cm="1">
        <f t="array" ref="AH367">_xlfn.QUARTILE.EXC(IF($AT$5:$AT$906=$AT367,$L$5:$L$906),3)</f>
        <v>3.04</v>
      </c>
      <c r="AI367" s="406">
        <f t="shared" si="137"/>
        <v>10.55</v>
      </c>
      <c r="AJ367" s="406">
        <f t="shared" si="138"/>
        <v>-23.335000000000001</v>
      </c>
      <c r="AK367" s="406">
        <f t="shared" si="139"/>
        <v>18.865000000000002</v>
      </c>
      <c r="AL367" s="406" t="b">
        <f t="shared" si="140"/>
        <v>0</v>
      </c>
      <c r="AM367" s="406" cm="1">
        <f t="array" ref="AM367">_xlfn.QUARTILE.EXC(IF($AT$5:$AT$906=$AT367,$M$5:$M$906),1)</f>
        <v>-12.23</v>
      </c>
      <c r="AN367" s="406" cm="1">
        <f t="array" ref="AN367">_xlfn.QUARTILE.EXC(IF($AT$5:$AT$906=$AT367,$M$5:$M$906),3)</f>
        <v>-0.18</v>
      </c>
      <c r="AO367" s="406">
        <f t="shared" si="141"/>
        <v>12.05</v>
      </c>
      <c r="AP367" s="406">
        <f t="shared" si="142"/>
        <v>-30.305000000000003</v>
      </c>
      <c r="AQ367" s="406">
        <f t="shared" si="143"/>
        <v>17.895000000000003</v>
      </c>
      <c r="AR367" s="406" t="b">
        <f t="shared" si="144"/>
        <v>0</v>
      </c>
      <c r="AS367" s="404" t="str">
        <f>INDEX('Org2567'!$BM:$BM,MATCH(Raw_DATA!A367,'Org2567'!$D:$D,0))</f>
        <v>รพช.M2 B&gt;100</v>
      </c>
      <c r="AT367" s="404">
        <f>INDEX('Org2567'!$BL:$BL,MATCH(Raw_DATA!A367,'Org2567'!$D:$D,0))</f>
        <v>13</v>
      </c>
      <c r="AU367" s="113"/>
      <c r="AV367" s="101">
        <v>145.41</v>
      </c>
      <c r="AW367" s="101">
        <v>60.86</v>
      </c>
      <c r="AX367" s="101">
        <v>49.1</v>
      </c>
      <c r="AY367" s="101">
        <v>277.5</v>
      </c>
      <c r="AZ367" s="101">
        <v>21.01</v>
      </c>
    </row>
    <row r="368" spans="1:52" x14ac:dyDescent="0.7">
      <c r="A368" s="101" t="s">
        <v>380</v>
      </c>
      <c r="B368" s="101" t="s">
        <v>2114</v>
      </c>
      <c r="C368" s="111" t="str">
        <f>IF(A368="","",INDEX(ID!P:P,MATCH(Raw_DATA!A368,ID!A:A,0)))</f>
        <v>รพช.F2 P30,000-60,000</v>
      </c>
      <c r="D368" s="101">
        <f>IF(A368="","",INDEX(ID!M:M,MATCH(Raw_DATA!A368,ID!A:A,0)))</f>
        <v>6</v>
      </c>
      <c r="E368" s="112">
        <v>8.25</v>
      </c>
      <c r="F368" s="112">
        <v>7.92</v>
      </c>
      <c r="G368" s="112">
        <v>5.0599999999999996</v>
      </c>
      <c r="H368" s="112">
        <v>150179266.22</v>
      </c>
      <c r="I368" s="112">
        <v>12777161.52</v>
      </c>
      <c r="J368" s="112">
        <v>18776001.100000001</v>
      </c>
      <c r="K368" s="112">
        <v>84240717.030000001</v>
      </c>
      <c r="L368" s="112">
        <v>11.27</v>
      </c>
      <c r="M368" s="112">
        <v>6.77</v>
      </c>
      <c r="N368" s="112">
        <f t="shared" si="145"/>
        <v>97</v>
      </c>
      <c r="O368" s="112">
        <f t="shared" si="146"/>
        <v>573</v>
      </c>
      <c r="P368" s="112">
        <f t="shared" si="147"/>
        <v>332</v>
      </c>
      <c r="Q368" s="112">
        <f t="shared" si="148"/>
        <v>745</v>
      </c>
      <c r="R368" s="112">
        <f t="shared" si="149"/>
        <v>72</v>
      </c>
      <c r="S368" s="112" cm="1">
        <f t="array" ref="S368">_xlfn.QUARTILE.EXC(IF($D$5:$D$906=$D368,$L$5:$L$906),1)</f>
        <v>-10.317499999999999</v>
      </c>
      <c r="T368" s="112" cm="1">
        <f t="array" ref="T368">_xlfn.QUARTILE.EXC(IF($D$5:$D$906=$D368,$L$5:$L$906),3)</f>
        <v>1.0349999999999999</v>
      </c>
      <c r="U368" s="112">
        <f t="shared" si="129"/>
        <v>11.352499999999999</v>
      </c>
      <c r="V368" s="112">
        <f t="shared" si="130"/>
        <v>-27.346249999999998</v>
      </c>
      <c r="W368" s="112">
        <f t="shared" si="131"/>
        <v>18.063749999999999</v>
      </c>
      <c r="X368" s="112" t="b">
        <f t="shared" si="132"/>
        <v>0</v>
      </c>
      <c r="Y368" s="112" cm="1">
        <f t="array" ref="Y368">_xlfn.QUARTILE.EXC(IF($D$5:$D$906=$D368,$M$5:$M$906),1)</f>
        <v>-15.98</v>
      </c>
      <c r="Z368" s="112" cm="1">
        <f t="array" ref="Z368">_xlfn.QUARTILE.EXC(IF($D$5:$D$906=$D368,$M$5:$M$906),3)</f>
        <v>-2.4</v>
      </c>
      <c r="AA368" s="112">
        <f t="shared" si="133"/>
        <v>13.58</v>
      </c>
      <c r="AB368" s="112">
        <f t="shared" si="134"/>
        <v>-36.35</v>
      </c>
      <c r="AC368" s="112">
        <f t="shared" si="135"/>
        <v>17.970000000000002</v>
      </c>
      <c r="AD368" s="112" t="b">
        <f t="shared" si="136"/>
        <v>0</v>
      </c>
      <c r="AE368" s="101">
        <f t="shared" si="127"/>
        <v>0</v>
      </c>
      <c r="AF368" s="101">
        <f t="shared" si="128"/>
        <v>0</v>
      </c>
      <c r="AG368" s="406" cm="1">
        <f t="array" ref="AG368">_xlfn.QUARTILE.EXC(IF($AT$5:$AT$906=$AT368,$L$5:$L$906),1)</f>
        <v>-9.3850000000000016</v>
      </c>
      <c r="AH368" s="406" cm="1">
        <f t="array" ref="AH368">_xlfn.QUARTILE.EXC(IF($AT$5:$AT$906=$AT368,$L$5:$L$906),3)</f>
        <v>1.2250000000000001</v>
      </c>
      <c r="AI368" s="406">
        <f t="shared" si="137"/>
        <v>10.610000000000001</v>
      </c>
      <c r="AJ368" s="406">
        <f t="shared" si="138"/>
        <v>-25.300000000000004</v>
      </c>
      <c r="AK368" s="406">
        <f t="shared" si="139"/>
        <v>17.140000000000004</v>
      </c>
      <c r="AL368" s="406" t="b">
        <f t="shared" si="140"/>
        <v>0</v>
      </c>
      <c r="AM368" s="406" cm="1">
        <f t="array" ref="AM368">_xlfn.QUARTILE.EXC(IF($AT$5:$AT$906=$AT368,$M$5:$M$906),1)</f>
        <v>-15.515000000000001</v>
      </c>
      <c r="AN368" s="406" cm="1">
        <f t="array" ref="AN368">_xlfn.QUARTILE.EXC(IF($AT$5:$AT$906=$AT368,$M$5:$M$906),3)</f>
        <v>-2.2599999999999998</v>
      </c>
      <c r="AO368" s="406">
        <f t="shared" si="141"/>
        <v>13.255000000000001</v>
      </c>
      <c r="AP368" s="406">
        <f t="shared" si="142"/>
        <v>-35.397500000000001</v>
      </c>
      <c r="AQ368" s="406">
        <f t="shared" si="143"/>
        <v>17.622500000000002</v>
      </c>
      <c r="AR368" s="406" t="b">
        <f t="shared" si="144"/>
        <v>0</v>
      </c>
      <c r="AS368" s="404" t="str">
        <f>INDEX('Org2567'!$BM:$BM,MATCH(Raw_DATA!A368,'Org2567'!$D:$D,0))</f>
        <v>รพช.F2 P30,000-60,000</v>
      </c>
      <c r="AT368" s="404">
        <f>INDEX('Org2567'!$BL:$BL,MATCH(Raw_DATA!A368,'Org2567'!$D:$D,0))</f>
        <v>6</v>
      </c>
      <c r="AU368" s="113"/>
      <c r="AV368" s="101">
        <v>96.9</v>
      </c>
      <c r="AW368" s="101">
        <v>572.72</v>
      </c>
      <c r="AX368" s="101">
        <v>331.55</v>
      </c>
      <c r="AY368" s="101">
        <v>744.69</v>
      </c>
      <c r="AZ368" s="101">
        <v>72.12</v>
      </c>
    </row>
    <row r="369" spans="1:52" x14ac:dyDescent="0.7">
      <c r="A369" s="101" t="s">
        <v>381</v>
      </c>
      <c r="B369" s="101" t="s">
        <v>2117</v>
      </c>
      <c r="C369" s="111" t="str">
        <f>IF(A369="","",INDEX(ID!P:P,MATCH(Raw_DATA!A369,ID!A:A,0)))</f>
        <v>รพช.F2 P&lt;=30,000</v>
      </c>
      <c r="D369" s="101">
        <f>IF(A369="","",INDEX(ID!M:M,MATCH(Raw_DATA!A369,ID!A:A,0)))</f>
        <v>5</v>
      </c>
      <c r="E369" s="112">
        <v>2.6</v>
      </c>
      <c r="F369" s="112">
        <v>2.4</v>
      </c>
      <c r="G369" s="112">
        <v>1.81</v>
      </c>
      <c r="H369" s="112">
        <v>15630688.449999999</v>
      </c>
      <c r="I369" s="112">
        <v>-475972.97</v>
      </c>
      <c r="J369" s="112">
        <v>-1551345.34</v>
      </c>
      <c r="K369" s="112">
        <v>7889902.4800000004</v>
      </c>
      <c r="L369" s="112">
        <v>-2.96</v>
      </c>
      <c r="M369" s="112">
        <v>-1.05</v>
      </c>
      <c r="N369" s="112">
        <f t="shared" si="145"/>
        <v>213</v>
      </c>
      <c r="O369" s="112">
        <f t="shared" si="146"/>
        <v>24</v>
      </c>
      <c r="P369" s="112">
        <f t="shared" si="147"/>
        <v>79</v>
      </c>
      <c r="Q369" s="112">
        <f t="shared" si="148"/>
        <v>188</v>
      </c>
      <c r="R369" s="112">
        <f t="shared" si="149"/>
        <v>109</v>
      </c>
      <c r="S369" s="112" cm="1">
        <f t="array" ref="S369">_xlfn.QUARTILE.EXC(IF($D$5:$D$906=$D369,$L$5:$L$906),1)</f>
        <v>-9.4075000000000006</v>
      </c>
      <c r="T369" s="112" cm="1">
        <f t="array" ref="T369">_xlfn.QUARTILE.EXC(IF($D$5:$D$906=$D369,$L$5:$L$906),3)</f>
        <v>1.645</v>
      </c>
      <c r="U369" s="112">
        <f t="shared" si="129"/>
        <v>11.0525</v>
      </c>
      <c r="V369" s="112">
        <f t="shared" si="130"/>
        <v>-25.986249999999998</v>
      </c>
      <c r="W369" s="112">
        <f t="shared" si="131"/>
        <v>18.223749999999999</v>
      </c>
      <c r="X369" s="112" t="b">
        <f t="shared" si="132"/>
        <v>0</v>
      </c>
      <c r="Y369" s="112" cm="1">
        <f t="array" ref="Y369">_xlfn.QUARTILE.EXC(IF($D$5:$D$906=$D369,$M$5:$M$906),1)</f>
        <v>-18.744999999999997</v>
      </c>
      <c r="Z369" s="112" cm="1">
        <f t="array" ref="Z369">_xlfn.QUARTILE.EXC(IF($D$5:$D$906=$D369,$M$5:$M$906),3)</f>
        <v>-2.7</v>
      </c>
      <c r="AA369" s="112">
        <f t="shared" si="133"/>
        <v>16.044999999999998</v>
      </c>
      <c r="AB369" s="112">
        <f t="shared" si="134"/>
        <v>-42.812499999999993</v>
      </c>
      <c r="AC369" s="112">
        <f t="shared" si="135"/>
        <v>21.367499999999996</v>
      </c>
      <c r="AD369" s="112" t="b">
        <f t="shared" si="136"/>
        <v>0</v>
      </c>
      <c r="AE369" s="101">
        <f t="shared" si="127"/>
        <v>1</v>
      </c>
      <c r="AF369" s="101">
        <f t="shared" si="128"/>
        <v>1</v>
      </c>
      <c r="AG369" s="406" cm="1">
        <f t="array" ref="AG369">_xlfn.QUARTILE.EXC(IF($AT$5:$AT$906=$AT369,$L$5:$L$906),1)</f>
        <v>-9.4075000000000006</v>
      </c>
      <c r="AH369" s="406" cm="1">
        <f t="array" ref="AH369">_xlfn.QUARTILE.EXC(IF($AT$5:$AT$906=$AT369,$L$5:$L$906),3)</f>
        <v>1.645</v>
      </c>
      <c r="AI369" s="406">
        <f t="shared" si="137"/>
        <v>11.0525</v>
      </c>
      <c r="AJ369" s="406">
        <f t="shared" si="138"/>
        <v>-25.986249999999998</v>
      </c>
      <c r="AK369" s="406">
        <f t="shared" si="139"/>
        <v>18.223749999999999</v>
      </c>
      <c r="AL369" s="406" t="b">
        <f t="shared" si="140"/>
        <v>0</v>
      </c>
      <c r="AM369" s="406" cm="1">
        <f t="array" ref="AM369">_xlfn.QUARTILE.EXC(IF($AT$5:$AT$906=$AT369,$M$5:$M$906),1)</f>
        <v>-18.744999999999997</v>
      </c>
      <c r="AN369" s="406" cm="1">
        <f t="array" ref="AN369">_xlfn.QUARTILE.EXC(IF($AT$5:$AT$906=$AT369,$M$5:$M$906),3)</f>
        <v>-2.7</v>
      </c>
      <c r="AO369" s="406">
        <f t="shared" si="141"/>
        <v>16.044999999999998</v>
      </c>
      <c r="AP369" s="406">
        <f t="shared" si="142"/>
        <v>-42.812499999999993</v>
      </c>
      <c r="AQ369" s="406">
        <f t="shared" si="143"/>
        <v>21.367499999999996</v>
      </c>
      <c r="AR369" s="406" t="b">
        <f t="shared" si="144"/>
        <v>0</v>
      </c>
      <c r="AS369" s="404" t="str">
        <f>INDEX('Org2567'!$BM:$BM,MATCH(Raw_DATA!A369,'Org2567'!$D:$D,0))</f>
        <v>รพช.F2 P&lt;=30,000</v>
      </c>
      <c r="AT369" s="404">
        <f>INDEX('Org2567'!$BL:$BL,MATCH(Raw_DATA!A369,'Org2567'!$D:$D,0))</f>
        <v>5</v>
      </c>
      <c r="AU369" s="113"/>
      <c r="AV369" s="101">
        <v>213.04</v>
      </c>
      <c r="AW369" s="101">
        <v>24.05</v>
      </c>
      <c r="AX369" s="101">
        <v>78.69</v>
      </c>
      <c r="AY369" s="101">
        <v>187.7</v>
      </c>
      <c r="AZ369" s="101">
        <v>108.98</v>
      </c>
    </row>
    <row r="370" spans="1:52" x14ac:dyDescent="0.7">
      <c r="A370" s="101" t="s">
        <v>2119</v>
      </c>
      <c r="B370" s="101" t="s">
        <v>2121</v>
      </c>
      <c r="C370" s="111" t="str">
        <f>IF(A370="","",INDEX(ID!P:P,MATCH(Raw_DATA!A370,ID!A:A,0)))</f>
        <v>รพช.F3 P&lt;=15,000</v>
      </c>
      <c r="D370" s="101">
        <f>IF(A370="","",INDEX(ID!M:M,MATCH(Raw_DATA!A370,ID!A:A,0)))</f>
        <v>2</v>
      </c>
      <c r="E370" s="112">
        <v>5.21</v>
      </c>
      <c r="F370" s="112">
        <v>4.96</v>
      </c>
      <c r="G370" s="112">
        <v>4.08</v>
      </c>
      <c r="H370" s="112">
        <v>35770656.600000001</v>
      </c>
      <c r="I370" s="112">
        <v>-827257.87</v>
      </c>
      <c r="J370" s="112">
        <v>5537928.0999999996</v>
      </c>
      <c r="K370" s="112">
        <v>26126663.920000002</v>
      </c>
      <c r="L370" s="112">
        <v>10.97</v>
      </c>
      <c r="M370" s="112">
        <v>-0.8</v>
      </c>
      <c r="N370" s="112">
        <f t="shared" si="145"/>
        <v>67</v>
      </c>
      <c r="O370" s="112">
        <f t="shared" si="146"/>
        <v>46</v>
      </c>
      <c r="P370" s="112">
        <f t="shared" si="147"/>
        <v>62</v>
      </c>
      <c r="Q370" s="112">
        <f t="shared" si="148"/>
        <v>164</v>
      </c>
      <c r="R370" s="112">
        <f t="shared" si="149"/>
        <v>80</v>
      </c>
      <c r="S370" s="112" cm="1">
        <f t="array" ref="S370">_xlfn.QUARTILE.EXC(IF($D$5:$D$906=$D370,$L$5:$L$906),1)</f>
        <v>-5.3650000000000002</v>
      </c>
      <c r="T370" s="112" cm="1">
        <f t="array" ref="T370">_xlfn.QUARTILE.EXC(IF($D$5:$D$906=$D370,$L$5:$L$906),3)</f>
        <v>10.815000000000001</v>
      </c>
      <c r="U370" s="112">
        <f t="shared" si="129"/>
        <v>16.18</v>
      </c>
      <c r="V370" s="112">
        <f t="shared" si="130"/>
        <v>-29.634999999999998</v>
      </c>
      <c r="W370" s="112">
        <f t="shared" si="131"/>
        <v>35.085000000000001</v>
      </c>
      <c r="X370" s="112" t="b">
        <f t="shared" si="132"/>
        <v>0</v>
      </c>
      <c r="Y370" s="112" cm="1">
        <f t="array" ref="Y370">_xlfn.QUARTILE.EXC(IF($D$5:$D$906=$D370,$M$5:$M$906),1)</f>
        <v>-14.08</v>
      </c>
      <c r="Z370" s="112" cm="1">
        <f t="array" ref="Z370">_xlfn.QUARTILE.EXC(IF($D$5:$D$906=$D370,$M$5:$M$906),3)</f>
        <v>0.78999999999999981</v>
      </c>
      <c r="AA370" s="112">
        <f t="shared" si="133"/>
        <v>14.87</v>
      </c>
      <c r="AB370" s="112">
        <f t="shared" si="134"/>
        <v>-36.384999999999998</v>
      </c>
      <c r="AC370" s="112">
        <f t="shared" si="135"/>
        <v>23.094999999999999</v>
      </c>
      <c r="AD370" s="112" t="b">
        <f t="shared" si="136"/>
        <v>0</v>
      </c>
      <c r="AE370" s="101">
        <f t="shared" si="127"/>
        <v>1</v>
      </c>
      <c r="AF370" s="101">
        <f t="shared" si="128"/>
        <v>0</v>
      </c>
      <c r="AG370" s="406" cm="1">
        <f t="array" ref="AG370">_xlfn.QUARTILE.EXC(IF($AT$5:$AT$906=$AT370,$L$5:$L$906),1)</f>
        <v>-5.3650000000000002</v>
      </c>
      <c r="AH370" s="406" cm="1">
        <f t="array" ref="AH370">_xlfn.QUARTILE.EXC(IF($AT$5:$AT$906=$AT370,$L$5:$L$906),3)</f>
        <v>10.815000000000001</v>
      </c>
      <c r="AI370" s="406">
        <f t="shared" si="137"/>
        <v>16.18</v>
      </c>
      <c r="AJ370" s="406">
        <f t="shared" si="138"/>
        <v>-29.634999999999998</v>
      </c>
      <c r="AK370" s="406">
        <f t="shared" si="139"/>
        <v>35.085000000000001</v>
      </c>
      <c r="AL370" s="406" t="b">
        <f t="shared" si="140"/>
        <v>0</v>
      </c>
      <c r="AM370" s="406" cm="1">
        <f t="array" ref="AM370">_xlfn.QUARTILE.EXC(IF($AT$5:$AT$906=$AT370,$M$5:$M$906),1)</f>
        <v>-14.08</v>
      </c>
      <c r="AN370" s="406" cm="1">
        <f t="array" ref="AN370">_xlfn.QUARTILE.EXC(IF($AT$5:$AT$906=$AT370,$M$5:$M$906),3)</f>
        <v>0.78999999999999981</v>
      </c>
      <c r="AO370" s="406">
        <f t="shared" si="141"/>
        <v>14.87</v>
      </c>
      <c r="AP370" s="406">
        <f t="shared" si="142"/>
        <v>-36.384999999999998</v>
      </c>
      <c r="AQ370" s="406">
        <f t="shared" si="143"/>
        <v>23.094999999999999</v>
      </c>
      <c r="AR370" s="406" t="b">
        <f t="shared" si="144"/>
        <v>0</v>
      </c>
      <c r="AS370" s="404" t="str">
        <f>INDEX('Org2567'!$BM:$BM,MATCH(Raw_DATA!A370,'Org2567'!$D:$D,0))</f>
        <v>รพช.F3 P&lt;=15,000</v>
      </c>
      <c r="AT370" s="404">
        <f>INDEX('Org2567'!$BL:$BL,MATCH(Raw_DATA!A370,'Org2567'!$D:$D,0))</f>
        <v>2</v>
      </c>
      <c r="AU370" s="113"/>
      <c r="AV370" s="101">
        <v>67.12</v>
      </c>
      <c r="AW370" s="101">
        <v>46.24</v>
      </c>
      <c r="AX370" s="101">
        <v>61.55</v>
      </c>
      <c r="AY370" s="101">
        <v>164.24</v>
      </c>
      <c r="AZ370" s="101">
        <v>79.849999999999994</v>
      </c>
    </row>
    <row r="371" spans="1:52" x14ac:dyDescent="0.7">
      <c r="A371" s="101" t="s">
        <v>382</v>
      </c>
      <c r="B371" s="101" t="s">
        <v>1972</v>
      </c>
      <c r="C371" s="111" t="str">
        <f>IF(A371="","",INDEX(ID!P:P,MATCH(Raw_DATA!A371,ID!A:A,0)))</f>
        <v>รพศ.A B&gt;700to1000</v>
      </c>
      <c r="D371" s="101">
        <f>IF(A371="","",INDEX(ID!M:M,MATCH(Raw_DATA!A371,ID!A:A,0)))</f>
        <v>19</v>
      </c>
      <c r="E371" s="112">
        <v>3.76</v>
      </c>
      <c r="F371" s="112">
        <v>3.51</v>
      </c>
      <c r="G371" s="112">
        <v>2</v>
      </c>
      <c r="H371" s="112">
        <v>2437683747.9000001</v>
      </c>
      <c r="I371" s="112">
        <v>22565689.739999998</v>
      </c>
      <c r="J371" s="112">
        <v>136082582.19999999</v>
      </c>
      <c r="K371" s="112">
        <v>883308469.27999997</v>
      </c>
      <c r="L371" s="112">
        <v>4.25</v>
      </c>
      <c r="M371" s="112">
        <v>0.51</v>
      </c>
      <c r="N371" s="112">
        <f t="shared" si="145"/>
        <v>53</v>
      </c>
      <c r="O371" s="112">
        <f t="shared" si="146"/>
        <v>176</v>
      </c>
      <c r="P371" s="112">
        <f t="shared" si="147"/>
        <v>141</v>
      </c>
      <c r="Q371" s="112">
        <f t="shared" si="148"/>
        <v>173</v>
      </c>
      <c r="R371" s="112">
        <f t="shared" si="149"/>
        <v>58</v>
      </c>
      <c r="S371" s="112" cm="1">
        <f t="array" ref="S371">_xlfn.QUARTILE.EXC(IF($D$5:$D$906=$D371,$L$5:$L$906),1)</f>
        <v>3.02</v>
      </c>
      <c r="T371" s="112" cm="1">
        <f t="array" ref="T371">_xlfn.QUARTILE.EXC(IF($D$5:$D$906=$D371,$L$5:$L$906),3)</f>
        <v>9.33</v>
      </c>
      <c r="U371" s="112">
        <f t="shared" si="129"/>
        <v>6.3100000000000005</v>
      </c>
      <c r="V371" s="112">
        <f t="shared" si="130"/>
        <v>-6.4450000000000003</v>
      </c>
      <c r="W371" s="112">
        <f t="shared" si="131"/>
        <v>18.795000000000002</v>
      </c>
      <c r="X371" s="112" t="b">
        <f t="shared" si="132"/>
        <v>0</v>
      </c>
      <c r="Y371" s="112" cm="1">
        <f t="array" ref="Y371">_xlfn.QUARTILE.EXC(IF($D$5:$D$906=$D371,$M$5:$M$906),1)</f>
        <v>-3.11</v>
      </c>
      <c r="Z371" s="112" cm="1">
        <f t="array" ref="Z371">_xlfn.QUARTILE.EXC(IF($D$5:$D$906=$D371,$M$5:$M$906),3)</f>
        <v>6.62</v>
      </c>
      <c r="AA371" s="112">
        <f t="shared" si="133"/>
        <v>9.73</v>
      </c>
      <c r="AB371" s="112">
        <f t="shared" si="134"/>
        <v>-17.705000000000002</v>
      </c>
      <c r="AC371" s="112">
        <f t="shared" si="135"/>
        <v>21.215</v>
      </c>
      <c r="AD371" s="112" t="b">
        <f t="shared" si="136"/>
        <v>0</v>
      </c>
      <c r="AE371" s="101">
        <f t="shared" si="127"/>
        <v>0</v>
      </c>
      <c r="AF371" s="101">
        <f t="shared" si="128"/>
        <v>0</v>
      </c>
      <c r="AG371" s="406" cm="1">
        <f t="array" ref="AG371">_xlfn.QUARTILE.EXC(IF($AT$5:$AT$906=$AT371,$L$5:$L$906),1)</f>
        <v>3.02</v>
      </c>
      <c r="AH371" s="406" cm="1">
        <f t="array" ref="AH371">_xlfn.QUARTILE.EXC(IF($AT$5:$AT$906=$AT371,$L$5:$L$906),3)</f>
        <v>9.33</v>
      </c>
      <c r="AI371" s="406">
        <f t="shared" si="137"/>
        <v>6.3100000000000005</v>
      </c>
      <c r="AJ371" s="406">
        <f t="shared" si="138"/>
        <v>-6.4450000000000003</v>
      </c>
      <c r="AK371" s="406">
        <f t="shared" si="139"/>
        <v>18.795000000000002</v>
      </c>
      <c r="AL371" s="406" t="b">
        <f t="shared" si="140"/>
        <v>0</v>
      </c>
      <c r="AM371" s="406" cm="1">
        <f t="array" ref="AM371">_xlfn.QUARTILE.EXC(IF($AT$5:$AT$906=$AT371,$M$5:$M$906),1)</f>
        <v>-3.11</v>
      </c>
      <c r="AN371" s="406" cm="1">
        <f t="array" ref="AN371">_xlfn.QUARTILE.EXC(IF($AT$5:$AT$906=$AT371,$M$5:$M$906),3)</f>
        <v>6.62</v>
      </c>
      <c r="AO371" s="406">
        <f t="shared" si="141"/>
        <v>9.73</v>
      </c>
      <c r="AP371" s="406">
        <f t="shared" si="142"/>
        <v>-17.705000000000002</v>
      </c>
      <c r="AQ371" s="406">
        <f t="shared" si="143"/>
        <v>21.215</v>
      </c>
      <c r="AR371" s="406" t="b">
        <f t="shared" si="144"/>
        <v>0</v>
      </c>
      <c r="AS371" s="404" t="str">
        <f>INDEX('Org2567'!$BM:$BM,MATCH(Raw_DATA!A371,'Org2567'!$D:$D,0))</f>
        <v>รพศ.A B&gt;700to1000</v>
      </c>
      <c r="AT371" s="404">
        <f>INDEX('Org2567'!$BL:$BL,MATCH(Raw_DATA!A371,'Org2567'!$D:$D,0))</f>
        <v>19</v>
      </c>
      <c r="AU371" s="113"/>
      <c r="AV371" s="101">
        <v>52.56</v>
      </c>
      <c r="AW371" s="101">
        <v>176.29</v>
      </c>
      <c r="AX371" s="101">
        <v>140.88999999999999</v>
      </c>
      <c r="AY371" s="101">
        <v>172.68</v>
      </c>
      <c r="AZ371" s="101">
        <v>57.84</v>
      </c>
    </row>
    <row r="372" spans="1:52" x14ac:dyDescent="0.7">
      <c r="A372" s="101" t="s">
        <v>383</v>
      </c>
      <c r="B372" s="101" t="s">
        <v>1976</v>
      </c>
      <c r="C372" s="111" t="str">
        <f>IF(A372="","",INDEX(ID!P:P,MATCH(Raw_DATA!A372,ID!A:A,0)))</f>
        <v>รพช.M2 B&gt;100</v>
      </c>
      <c r="D372" s="101">
        <f>IF(A372="","",INDEX(ID!M:M,MATCH(Raw_DATA!A372,ID!A:A,0)))</f>
        <v>13</v>
      </c>
      <c r="E372" s="112">
        <v>8.27</v>
      </c>
      <c r="F372" s="112">
        <v>8.1300000000000008</v>
      </c>
      <c r="G372" s="112">
        <v>7.42</v>
      </c>
      <c r="H372" s="112">
        <v>612839849.44000006</v>
      </c>
      <c r="I372" s="112">
        <v>-38168842.149999999</v>
      </c>
      <c r="J372" s="112">
        <v>2919771.06</v>
      </c>
      <c r="K372" s="112">
        <v>541215057</v>
      </c>
      <c r="L372" s="112">
        <v>0.72</v>
      </c>
      <c r="M372" s="112">
        <v>-3.58</v>
      </c>
      <c r="N372" s="112">
        <f t="shared" si="145"/>
        <v>58</v>
      </c>
      <c r="O372" s="112">
        <f t="shared" si="146"/>
        <v>58</v>
      </c>
      <c r="P372" s="112">
        <f t="shared" si="147"/>
        <v>69</v>
      </c>
      <c r="Q372" s="112">
        <f t="shared" si="148"/>
        <v>262</v>
      </c>
      <c r="R372" s="112">
        <f t="shared" si="149"/>
        <v>35</v>
      </c>
      <c r="S372" s="112" cm="1">
        <f t="array" ref="S372">_xlfn.QUARTILE.EXC(IF($D$5:$D$906=$D372,$L$5:$L$906),1)</f>
        <v>-7.51</v>
      </c>
      <c r="T372" s="112" cm="1">
        <f t="array" ref="T372">_xlfn.QUARTILE.EXC(IF($D$5:$D$906=$D372,$L$5:$L$906),3)</f>
        <v>3.04</v>
      </c>
      <c r="U372" s="112">
        <f t="shared" si="129"/>
        <v>10.55</v>
      </c>
      <c r="V372" s="112">
        <f t="shared" si="130"/>
        <v>-23.335000000000001</v>
      </c>
      <c r="W372" s="112">
        <f t="shared" si="131"/>
        <v>18.865000000000002</v>
      </c>
      <c r="X372" s="112" t="b">
        <f t="shared" si="132"/>
        <v>0</v>
      </c>
      <c r="Y372" s="112" cm="1">
        <f t="array" ref="Y372">_xlfn.QUARTILE.EXC(IF($D$5:$D$906=$D372,$M$5:$M$906),1)</f>
        <v>-12.23</v>
      </c>
      <c r="Z372" s="112" cm="1">
        <f t="array" ref="Z372">_xlfn.QUARTILE.EXC(IF($D$5:$D$906=$D372,$M$5:$M$906),3)</f>
        <v>-0.18</v>
      </c>
      <c r="AA372" s="112">
        <f t="shared" si="133"/>
        <v>12.05</v>
      </c>
      <c r="AB372" s="112">
        <f t="shared" si="134"/>
        <v>-30.305000000000003</v>
      </c>
      <c r="AC372" s="112">
        <f t="shared" si="135"/>
        <v>17.895000000000003</v>
      </c>
      <c r="AD372" s="112" t="b">
        <f t="shared" si="136"/>
        <v>0</v>
      </c>
      <c r="AE372" s="101">
        <f t="shared" si="127"/>
        <v>1</v>
      </c>
      <c r="AF372" s="101">
        <f t="shared" si="128"/>
        <v>0</v>
      </c>
      <c r="AG372" s="406" cm="1">
        <f t="array" ref="AG372">_xlfn.QUARTILE.EXC(IF($AT$5:$AT$906=$AT372,$L$5:$L$906),1)</f>
        <v>-7.51</v>
      </c>
      <c r="AH372" s="406" cm="1">
        <f t="array" ref="AH372">_xlfn.QUARTILE.EXC(IF($AT$5:$AT$906=$AT372,$L$5:$L$906),3)</f>
        <v>3.04</v>
      </c>
      <c r="AI372" s="406">
        <f t="shared" si="137"/>
        <v>10.55</v>
      </c>
      <c r="AJ372" s="406">
        <f t="shared" si="138"/>
        <v>-23.335000000000001</v>
      </c>
      <c r="AK372" s="406">
        <f t="shared" si="139"/>
        <v>18.865000000000002</v>
      </c>
      <c r="AL372" s="406" t="b">
        <f t="shared" si="140"/>
        <v>0</v>
      </c>
      <c r="AM372" s="406" cm="1">
        <f t="array" ref="AM372">_xlfn.QUARTILE.EXC(IF($AT$5:$AT$906=$AT372,$M$5:$M$906),1)</f>
        <v>-12.23</v>
      </c>
      <c r="AN372" s="406" cm="1">
        <f t="array" ref="AN372">_xlfn.QUARTILE.EXC(IF($AT$5:$AT$906=$AT372,$M$5:$M$906),3)</f>
        <v>-0.18</v>
      </c>
      <c r="AO372" s="406">
        <f t="shared" si="141"/>
        <v>12.05</v>
      </c>
      <c r="AP372" s="406">
        <f t="shared" si="142"/>
        <v>-30.305000000000003</v>
      </c>
      <c r="AQ372" s="406">
        <f t="shared" si="143"/>
        <v>17.895000000000003</v>
      </c>
      <c r="AR372" s="406" t="b">
        <f t="shared" si="144"/>
        <v>0</v>
      </c>
      <c r="AS372" s="404" t="str">
        <f>INDEX('Org2567'!$BM:$BM,MATCH(Raw_DATA!A372,'Org2567'!$D:$D,0))</f>
        <v>รพช.M2 B&gt;100</v>
      </c>
      <c r="AT372" s="404">
        <f>INDEX('Org2567'!$BL:$BL,MATCH(Raw_DATA!A372,'Org2567'!$D:$D,0))</f>
        <v>13</v>
      </c>
      <c r="AU372" s="113"/>
      <c r="AV372" s="101">
        <v>58.14</v>
      </c>
      <c r="AW372" s="101">
        <v>58.46</v>
      </c>
      <c r="AX372" s="101">
        <v>68.900000000000006</v>
      </c>
      <c r="AY372" s="101">
        <v>262.2</v>
      </c>
      <c r="AZ372" s="101">
        <v>34.82</v>
      </c>
    </row>
    <row r="373" spans="1:52" x14ac:dyDescent="0.7">
      <c r="A373" s="101" t="s">
        <v>384</v>
      </c>
      <c r="B373" s="101" t="s">
        <v>1979</v>
      </c>
      <c r="C373" s="111" t="str">
        <f>IF(A373="","",INDEX(ID!P:P,MATCH(Raw_DATA!A373,ID!A:A,0)))</f>
        <v>รพช.F2 P&lt;=30,000</v>
      </c>
      <c r="D373" s="101">
        <f>IF(A373="","",INDEX(ID!M:M,MATCH(Raw_DATA!A373,ID!A:A,0)))</f>
        <v>5</v>
      </c>
      <c r="E373" s="112">
        <v>4.6100000000000003</v>
      </c>
      <c r="F373" s="112">
        <v>4.46</v>
      </c>
      <c r="G373" s="112">
        <v>3.26</v>
      </c>
      <c r="H373" s="112">
        <v>60027024.310000002</v>
      </c>
      <c r="I373" s="112">
        <v>-833915.33</v>
      </c>
      <c r="J373" s="112">
        <v>-119503.14</v>
      </c>
      <c r="K373" s="112">
        <v>37685325.990000002</v>
      </c>
      <c r="L373" s="112">
        <v>-0.13</v>
      </c>
      <c r="M373" s="112">
        <v>-0.72</v>
      </c>
      <c r="N373" s="112">
        <f t="shared" si="145"/>
        <v>87</v>
      </c>
      <c r="O373" s="112">
        <f t="shared" si="146"/>
        <v>173</v>
      </c>
      <c r="P373" s="112">
        <f t="shared" si="147"/>
        <v>81</v>
      </c>
      <c r="Q373" s="112">
        <f t="shared" si="148"/>
        <v>194</v>
      </c>
      <c r="R373" s="112">
        <f t="shared" si="149"/>
        <v>50</v>
      </c>
      <c r="S373" s="112" cm="1">
        <f t="array" ref="S373">_xlfn.QUARTILE.EXC(IF($D$5:$D$906=$D373,$L$5:$L$906),1)</f>
        <v>-9.4075000000000006</v>
      </c>
      <c r="T373" s="112" cm="1">
        <f t="array" ref="T373">_xlfn.QUARTILE.EXC(IF($D$5:$D$906=$D373,$L$5:$L$906),3)</f>
        <v>1.645</v>
      </c>
      <c r="U373" s="112">
        <f t="shared" si="129"/>
        <v>11.0525</v>
      </c>
      <c r="V373" s="112">
        <f t="shared" si="130"/>
        <v>-25.986249999999998</v>
      </c>
      <c r="W373" s="112">
        <f t="shared" si="131"/>
        <v>18.223749999999999</v>
      </c>
      <c r="X373" s="112" t="b">
        <f t="shared" si="132"/>
        <v>0</v>
      </c>
      <c r="Y373" s="112" cm="1">
        <f t="array" ref="Y373">_xlfn.QUARTILE.EXC(IF($D$5:$D$906=$D373,$M$5:$M$906),1)</f>
        <v>-18.744999999999997</v>
      </c>
      <c r="Z373" s="112" cm="1">
        <f t="array" ref="Z373">_xlfn.QUARTILE.EXC(IF($D$5:$D$906=$D373,$M$5:$M$906),3)</f>
        <v>-2.7</v>
      </c>
      <c r="AA373" s="112">
        <f t="shared" si="133"/>
        <v>16.044999999999998</v>
      </c>
      <c r="AB373" s="112">
        <f t="shared" si="134"/>
        <v>-42.812499999999993</v>
      </c>
      <c r="AC373" s="112">
        <f t="shared" si="135"/>
        <v>21.367499999999996</v>
      </c>
      <c r="AD373" s="112" t="b">
        <f t="shared" si="136"/>
        <v>0</v>
      </c>
      <c r="AE373" s="101">
        <f t="shared" si="127"/>
        <v>1</v>
      </c>
      <c r="AF373" s="101">
        <f t="shared" si="128"/>
        <v>1</v>
      </c>
      <c r="AG373" s="406" cm="1">
        <f t="array" ref="AG373">_xlfn.QUARTILE.EXC(IF($AT$5:$AT$906=$AT373,$L$5:$L$906),1)</f>
        <v>-9.4075000000000006</v>
      </c>
      <c r="AH373" s="406" cm="1">
        <f t="array" ref="AH373">_xlfn.QUARTILE.EXC(IF($AT$5:$AT$906=$AT373,$L$5:$L$906),3)</f>
        <v>1.645</v>
      </c>
      <c r="AI373" s="406">
        <f t="shared" si="137"/>
        <v>11.0525</v>
      </c>
      <c r="AJ373" s="406">
        <f t="shared" si="138"/>
        <v>-25.986249999999998</v>
      </c>
      <c r="AK373" s="406">
        <f t="shared" si="139"/>
        <v>18.223749999999999</v>
      </c>
      <c r="AL373" s="406" t="b">
        <f t="shared" si="140"/>
        <v>0</v>
      </c>
      <c r="AM373" s="406" cm="1">
        <f t="array" ref="AM373">_xlfn.QUARTILE.EXC(IF($AT$5:$AT$906=$AT373,$M$5:$M$906),1)</f>
        <v>-18.744999999999997</v>
      </c>
      <c r="AN373" s="406" cm="1">
        <f t="array" ref="AN373">_xlfn.QUARTILE.EXC(IF($AT$5:$AT$906=$AT373,$M$5:$M$906),3)</f>
        <v>-2.7</v>
      </c>
      <c r="AO373" s="406">
        <f t="shared" si="141"/>
        <v>16.044999999999998</v>
      </c>
      <c r="AP373" s="406">
        <f t="shared" si="142"/>
        <v>-42.812499999999993</v>
      </c>
      <c r="AQ373" s="406">
        <f t="shared" si="143"/>
        <v>21.367499999999996</v>
      </c>
      <c r="AR373" s="406" t="b">
        <f t="shared" si="144"/>
        <v>0</v>
      </c>
      <c r="AS373" s="404" t="str">
        <f>INDEX('Org2567'!$BM:$BM,MATCH(Raw_DATA!A373,'Org2567'!$D:$D,0))</f>
        <v>รพช.F2 P&lt;=30,000</v>
      </c>
      <c r="AT373" s="404">
        <f>INDEX('Org2567'!$BL:$BL,MATCH(Raw_DATA!A373,'Org2567'!$D:$D,0))</f>
        <v>5</v>
      </c>
      <c r="AU373" s="113"/>
      <c r="AV373" s="101">
        <v>87.45</v>
      </c>
      <c r="AW373" s="101">
        <v>173.25</v>
      </c>
      <c r="AX373" s="101">
        <v>80.69</v>
      </c>
      <c r="AY373" s="101">
        <v>193.75</v>
      </c>
      <c r="AZ373" s="101">
        <v>50.2</v>
      </c>
    </row>
    <row r="374" spans="1:52" x14ac:dyDescent="0.7">
      <c r="A374" s="101" t="s">
        <v>385</v>
      </c>
      <c r="B374" s="101" t="s">
        <v>1982</v>
      </c>
      <c r="C374" s="111" t="str">
        <f>IF(A374="","",INDEX(ID!P:P,MATCH(Raw_DATA!A374,ID!A:A,0)))</f>
        <v>รพท.S B&gt;400</v>
      </c>
      <c r="D374" s="101">
        <f>IF(A374="","",INDEX(ID!M:M,MATCH(Raw_DATA!A374,ID!A:A,0)))</f>
        <v>17</v>
      </c>
      <c r="E374" s="112">
        <v>9.83</v>
      </c>
      <c r="F374" s="112">
        <v>9.52</v>
      </c>
      <c r="G374" s="112">
        <v>8.3699999999999992</v>
      </c>
      <c r="H374" s="112">
        <v>1265878983.98</v>
      </c>
      <c r="I374" s="112">
        <v>-60611977.920000002</v>
      </c>
      <c r="J374" s="112">
        <v>125353897.93000001</v>
      </c>
      <c r="K374" s="112">
        <v>1057249207.8099999</v>
      </c>
      <c r="L374" s="112">
        <v>11.34</v>
      </c>
      <c r="M374" s="112">
        <v>-2.64</v>
      </c>
      <c r="N374" s="112">
        <f t="shared" si="145"/>
        <v>70</v>
      </c>
      <c r="O374" s="112">
        <f t="shared" si="146"/>
        <v>65</v>
      </c>
      <c r="P374" s="112">
        <f t="shared" si="147"/>
        <v>108</v>
      </c>
      <c r="Q374" s="112">
        <f t="shared" si="148"/>
        <v>253</v>
      </c>
      <c r="R374" s="112">
        <f t="shared" si="149"/>
        <v>41</v>
      </c>
      <c r="S374" s="112" cm="1">
        <f t="array" ref="S374">_xlfn.QUARTILE.EXC(IF($D$5:$D$906=$D374,$L$5:$L$906),1)</f>
        <v>-0.03</v>
      </c>
      <c r="T374" s="112" cm="1">
        <f t="array" ref="T374">_xlfn.QUARTILE.EXC(IF($D$5:$D$906=$D374,$L$5:$L$906),3)</f>
        <v>9.4700000000000006</v>
      </c>
      <c r="U374" s="112">
        <f t="shared" si="129"/>
        <v>9.5</v>
      </c>
      <c r="V374" s="112">
        <f t="shared" si="130"/>
        <v>-14.28</v>
      </c>
      <c r="W374" s="112">
        <f t="shared" si="131"/>
        <v>23.72</v>
      </c>
      <c r="X374" s="112" t="b">
        <f t="shared" si="132"/>
        <v>0</v>
      </c>
      <c r="Y374" s="112" cm="1">
        <f t="array" ref="Y374">_xlfn.QUARTILE.EXC(IF($D$5:$D$906=$D374,$M$5:$M$906),1)</f>
        <v>-6.29</v>
      </c>
      <c r="Z374" s="112" cm="1">
        <f t="array" ref="Z374">_xlfn.QUARTILE.EXC(IF($D$5:$D$906=$D374,$M$5:$M$906),3)</f>
        <v>1.83</v>
      </c>
      <c r="AA374" s="112">
        <f t="shared" si="133"/>
        <v>8.120000000000001</v>
      </c>
      <c r="AB374" s="112">
        <f t="shared" si="134"/>
        <v>-18.470000000000002</v>
      </c>
      <c r="AC374" s="112">
        <f t="shared" si="135"/>
        <v>14.010000000000002</v>
      </c>
      <c r="AD374" s="112" t="b">
        <f t="shared" si="136"/>
        <v>0</v>
      </c>
      <c r="AE374" s="101">
        <f t="shared" si="127"/>
        <v>1</v>
      </c>
      <c r="AF374" s="101">
        <f t="shared" si="128"/>
        <v>0</v>
      </c>
      <c r="AG374" s="406" cm="1">
        <f t="array" ref="AG374">_xlfn.QUARTILE.EXC(IF($AT$5:$AT$906=$AT374,$L$5:$L$906),1)</f>
        <v>-0.03</v>
      </c>
      <c r="AH374" s="406" cm="1">
        <f t="array" ref="AH374">_xlfn.QUARTILE.EXC(IF($AT$5:$AT$906=$AT374,$L$5:$L$906),3)</f>
        <v>9.4700000000000006</v>
      </c>
      <c r="AI374" s="406">
        <f t="shared" si="137"/>
        <v>9.5</v>
      </c>
      <c r="AJ374" s="406">
        <f t="shared" si="138"/>
        <v>-14.28</v>
      </c>
      <c r="AK374" s="406">
        <f t="shared" si="139"/>
        <v>23.72</v>
      </c>
      <c r="AL374" s="406" t="b">
        <f t="shared" si="140"/>
        <v>0</v>
      </c>
      <c r="AM374" s="406" cm="1">
        <f t="array" ref="AM374">_xlfn.QUARTILE.EXC(IF($AT$5:$AT$906=$AT374,$M$5:$M$906),1)</f>
        <v>-6.29</v>
      </c>
      <c r="AN374" s="406" cm="1">
        <f t="array" ref="AN374">_xlfn.QUARTILE.EXC(IF($AT$5:$AT$906=$AT374,$M$5:$M$906),3)</f>
        <v>1.83</v>
      </c>
      <c r="AO374" s="406">
        <f t="shared" si="141"/>
        <v>8.120000000000001</v>
      </c>
      <c r="AP374" s="406">
        <f t="shared" si="142"/>
        <v>-18.470000000000002</v>
      </c>
      <c r="AQ374" s="406">
        <f t="shared" si="143"/>
        <v>14.010000000000002</v>
      </c>
      <c r="AR374" s="406" t="b">
        <f t="shared" si="144"/>
        <v>0</v>
      </c>
      <c r="AS374" s="404" t="str">
        <f>INDEX('Org2567'!$BM:$BM,MATCH(Raw_DATA!A374,'Org2567'!$D:$D,0))</f>
        <v>รพท.S B&gt;400</v>
      </c>
      <c r="AT374" s="404">
        <f>INDEX('Org2567'!$BL:$BL,MATCH(Raw_DATA!A374,'Org2567'!$D:$D,0))</f>
        <v>17</v>
      </c>
      <c r="AU374" s="113"/>
      <c r="AV374" s="101">
        <v>69.62</v>
      </c>
      <c r="AW374" s="101">
        <v>64.66</v>
      </c>
      <c r="AX374" s="101">
        <v>107.74</v>
      </c>
      <c r="AY374" s="101">
        <v>252.55</v>
      </c>
      <c r="AZ374" s="101">
        <v>41.4</v>
      </c>
    </row>
    <row r="375" spans="1:52" x14ac:dyDescent="0.7">
      <c r="A375" s="101" t="s">
        <v>386</v>
      </c>
      <c r="B375" s="101" t="s">
        <v>1985</v>
      </c>
      <c r="C375" s="111" t="str">
        <f>IF(A375="","",INDEX(ID!P:P,MATCH(Raw_DATA!A375,ID!A:A,0)))</f>
        <v>รพช.F2 P&lt;=30,000</v>
      </c>
      <c r="D375" s="101">
        <f>IF(A375="","",INDEX(ID!M:M,MATCH(Raw_DATA!A375,ID!A:A,0)))</f>
        <v>5</v>
      </c>
      <c r="E375" s="112">
        <v>4.99</v>
      </c>
      <c r="F375" s="112">
        <v>4.7699999999999996</v>
      </c>
      <c r="G375" s="112">
        <v>4.21</v>
      </c>
      <c r="H375" s="112">
        <v>56385190.539999999</v>
      </c>
      <c r="I375" s="112">
        <v>-3056650.49</v>
      </c>
      <c r="J375" s="112">
        <v>1203758.03</v>
      </c>
      <c r="K375" s="112">
        <v>45405790.299999997</v>
      </c>
      <c r="L375" s="112">
        <v>1.47</v>
      </c>
      <c r="M375" s="112">
        <v>-2.58</v>
      </c>
      <c r="N375" s="112">
        <f t="shared" si="145"/>
        <v>115</v>
      </c>
      <c r="O375" s="112">
        <f t="shared" si="146"/>
        <v>43</v>
      </c>
      <c r="P375" s="112">
        <f t="shared" si="147"/>
        <v>51</v>
      </c>
      <c r="Q375" s="112">
        <f t="shared" si="148"/>
        <v>241</v>
      </c>
      <c r="R375" s="112">
        <f t="shared" si="149"/>
        <v>75</v>
      </c>
      <c r="S375" s="112" cm="1">
        <f t="array" ref="S375">_xlfn.QUARTILE.EXC(IF($D$5:$D$906=$D375,$L$5:$L$906),1)</f>
        <v>-9.4075000000000006</v>
      </c>
      <c r="T375" s="112" cm="1">
        <f t="array" ref="T375">_xlfn.QUARTILE.EXC(IF($D$5:$D$906=$D375,$L$5:$L$906),3)</f>
        <v>1.645</v>
      </c>
      <c r="U375" s="112">
        <f t="shared" si="129"/>
        <v>11.0525</v>
      </c>
      <c r="V375" s="112">
        <f t="shared" si="130"/>
        <v>-25.986249999999998</v>
      </c>
      <c r="W375" s="112">
        <f t="shared" si="131"/>
        <v>18.223749999999999</v>
      </c>
      <c r="X375" s="112" t="b">
        <f t="shared" si="132"/>
        <v>0</v>
      </c>
      <c r="Y375" s="112" cm="1">
        <f t="array" ref="Y375">_xlfn.QUARTILE.EXC(IF($D$5:$D$906=$D375,$M$5:$M$906),1)</f>
        <v>-18.744999999999997</v>
      </c>
      <c r="Z375" s="112" cm="1">
        <f t="array" ref="Z375">_xlfn.QUARTILE.EXC(IF($D$5:$D$906=$D375,$M$5:$M$906),3)</f>
        <v>-2.7</v>
      </c>
      <c r="AA375" s="112">
        <f t="shared" si="133"/>
        <v>16.044999999999998</v>
      </c>
      <c r="AB375" s="112">
        <f t="shared" si="134"/>
        <v>-42.812499999999993</v>
      </c>
      <c r="AC375" s="112">
        <f t="shared" si="135"/>
        <v>21.367499999999996</v>
      </c>
      <c r="AD375" s="112" t="b">
        <f t="shared" si="136"/>
        <v>0</v>
      </c>
      <c r="AE375" s="101">
        <f t="shared" si="127"/>
        <v>1</v>
      </c>
      <c r="AF375" s="101">
        <f t="shared" si="128"/>
        <v>0</v>
      </c>
      <c r="AG375" s="406" cm="1">
        <f t="array" ref="AG375">_xlfn.QUARTILE.EXC(IF($AT$5:$AT$906=$AT375,$L$5:$L$906),1)</f>
        <v>-9.4075000000000006</v>
      </c>
      <c r="AH375" s="406" cm="1">
        <f t="array" ref="AH375">_xlfn.QUARTILE.EXC(IF($AT$5:$AT$906=$AT375,$L$5:$L$906),3)</f>
        <v>1.645</v>
      </c>
      <c r="AI375" s="406">
        <f t="shared" si="137"/>
        <v>11.0525</v>
      </c>
      <c r="AJ375" s="406">
        <f t="shared" si="138"/>
        <v>-25.986249999999998</v>
      </c>
      <c r="AK375" s="406">
        <f t="shared" si="139"/>
        <v>18.223749999999999</v>
      </c>
      <c r="AL375" s="406" t="b">
        <f t="shared" si="140"/>
        <v>0</v>
      </c>
      <c r="AM375" s="406" cm="1">
        <f t="array" ref="AM375">_xlfn.QUARTILE.EXC(IF($AT$5:$AT$906=$AT375,$M$5:$M$906),1)</f>
        <v>-18.744999999999997</v>
      </c>
      <c r="AN375" s="406" cm="1">
        <f t="array" ref="AN375">_xlfn.QUARTILE.EXC(IF($AT$5:$AT$906=$AT375,$M$5:$M$906),3)</f>
        <v>-2.7</v>
      </c>
      <c r="AO375" s="406">
        <f t="shared" si="141"/>
        <v>16.044999999999998</v>
      </c>
      <c r="AP375" s="406">
        <f t="shared" si="142"/>
        <v>-42.812499999999993</v>
      </c>
      <c r="AQ375" s="406">
        <f t="shared" si="143"/>
        <v>21.367499999999996</v>
      </c>
      <c r="AR375" s="406" t="b">
        <f t="shared" si="144"/>
        <v>0</v>
      </c>
      <c r="AS375" s="404" t="str">
        <f>INDEX('Org2567'!$BM:$BM,MATCH(Raw_DATA!A375,'Org2567'!$D:$D,0))</f>
        <v>รพช.F2 P&lt;=30,000</v>
      </c>
      <c r="AT375" s="404">
        <f>INDEX('Org2567'!$BL:$BL,MATCH(Raw_DATA!A375,'Org2567'!$D:$D,0))</f>
        <v>5</v>
      </c>
      <c r="AU375" s="113"/>
      <c r="AV375" s="101">
        <v>115.33</v>
      </c>
      <c r="AW375" s="101">
        <v>42.54</v>
      </c>
      <c r="AX375" s="101">
        <v>51.33</v>
      </c>
      <c r="AY375" s="101">
        <v>240.83</v>
      </c>
      <c r="AZ375" s="101">
        <v>74.569999999999993</v>
      </c>
    </row>
    <row r="376" spans="1:52" x14ac:dyDescent="0.7">
      <c r="A376" s="101" t="s">
        <v>387</v>
      </c>
      <c r="B376" s="101" t="s">
        <v>1988</v>
      </c>
      <c r="C376" s="111" t="str">
        <f>IF(A376="","",INDEX(ID!P:P,MATCH(Raw_DATA!A376,ID!A:A,0)))</f>
        <v>รพช.F1 P&lt;=50,000</v>
      </c>
      <c r="D376" s="101">
        <f>IF(A376="","",INDEX(ID!M:M,MATCH(Raw_DATA!A376,ID!A:A,0)))</f>
        <v>9</v>
      </c>
      <c r="E376" s="112">
        <v>5.03</v>
      </c>
      <c r="F376" s="112">
        <v>4.93</v>
      </c>
      <c r="G376" s="112">
        <v>4.12</v>
      </c>
      <c r="H376" s="112">
        <v>128710756.31</v>
      </c>
      <c r="I376" s="112">
        <v>-25447704.129999999</v>
      </c>
      <c r="J376" s="112">
        <v>-15092669.15</v>
      </c>
      <c r="K376" s="112">
        <v>99722707.329999998</v>
      </c>
      <c r="L376" s="112">
        <v>-5.94</v>
      </c>
      <c r="M376" s="112">
        <v>-8.42</v>
      </c>
      <c r="N376" s="112">
        <f t="shared" si="145"/>
        <v>86</v>
      </c>
      <c r="O376" s="112">
        <f t="shared" si="146"/>
        <v>49</v>
      </c>
      <c r="P376" s="112">
        <f t="shared" si="147"/>
        <v>63</v>
      </c>
      <c r="Q376" s="112">
        <f t="shared" si="148"/>
        <v>230</v>
      </c>
      <c r="R376" s="112">
        <f t="shared" si="149"/>
        <v>26</v>
      </c>
      <c r="S376" s="112" cm="1">
        <f t="array" ref="S376">_xlfn.QUARTILE.EXC(IF($D$5:$D$906=$D376,$L$5:$L$906),1)</f>
        <v>-8.26</v>
      </c>
      <c r="T376" s="112" cm="1">
        <f t="array" ref="T376">_xlfn.QUARTILE.EXC(IF($D$5:$D$906=$D376,$L$5:$L$906),3)</f>
        <v>3.2450000000000001</v>
      </c>
      <c r="U376" s="112">
        <f t="shared" si="129"/>
        <v>11.504999999999999</v>
      </c>
      <c r="V376" s="112">
        <f t="shared" si="130"/>
        <v>-25.517499999999998</v>
      </c>
      <c r="W376" s="112">
        <f t="shared" si="131"/>
        <v>20.502500000000001</v>
      </c>
      <c r="X376" s="112" t="b">
        <f t="shared" si="132"/>
        <v>0</v>
      </c>
      <c r="Y376" s="112" cm="1">
        <f t="array" ref="Y376">_xlfn.QUARTILE.EXC(IF($D$5:$D$906=$D376,$M$5:$M$906),1)</f>
        <v>-12.452500000000001</v>
      </c>
      <c r="Z376" s="112" cm="1">
        <f t="array" ref="Z376">_xlfn.QUARTILE.EXC(IF($D$5:$D$906=$D376,$M$5:$M$906),3)</f>
        <v>0.39</v>
      </c>
      <c r="AA376" s="112">
        <f t="shared" si="133"/>
        <v>12.842500000000001</v>
      </c>
      <c r="AB376" s="112">
        <f t="shared" si="134"/>
        <v>-31.716250000000002</v>
      </c>
      <c r="AC376" s="112">
        <f t="shared" si="135"/>
        <v>19.653750000000002</v>
      </c>
      <c r="AD376" s="112" t="b">
        <f t="shared" si="136"/>
        <v>0</v>
      </c>
      <c r="AE376" s="101">
        <f t="shared" si="127"/>
        <v>1</v>
      </c>
      <c r="AF376" s="101">
        <f t="shared" si="128"/>
        <v>1</v>
      </c>
      <c r="AG376" s="406" cm="1">
        <f t="array" ref="AG376">_xlfn.QUARTILE.EXC(IF($AT$5:$AT$906=$AT376,$L$5:$L$906),1)</f>
        <v>-8.26</v>
      </c>
      <c r="AH376" s="406" cm="1">
        <f t="array" ref="AH376">_xlfn.QUARTILE.EXC(IF($AT$5:$AT$906=$AT376,$L$5:$L$906),3)</f>
        <v>3.2450000000000001</v>
      </c>
      <c r="AI376" s="406">
        <f t="shared" si="137"/>
        <v>11.504999999999999</v>
      </c>
      <c r="AJ376" s="406">
        <f t="shared" si="138"/>
        <v>-25.517499999999998</v>
      </c>
      <c r="AK376" s="406">
        <f t="shared" si="139"/>
        <v>20.502500000000001</v>
      </c>
      <c r="AL376" s="406" t="b">
        <f t="shared" si="140"/>
        <v>0</v>
      </c>
      <c r="AM376" s="406" cm="1">
        <f t="array" ref="AM376">_xlfn.QUARTILE.EXC(IF($AT$5:$AT$906=$AT376,$M$5:$M$906),1)</f>
        <v>-12.452500000000001</v>
      </c>
      <c r="AN376" s="406" cm="1">
        <f t="array" ref="AN376">_xlfn.QUARTILE.EXC(IF($AT$5:$AT$906=$AT376,$M$5:$M$906),3)</f>
        <v>0.39</v>
      </c>
      <c r="AO376" s="406">
        <f t="shared" si="141"/>
        <v>12.842500000000001</v>
      </c>
      <c r="AP376" s="406">
        <f t="shared" si="142"/>
        <v>-31.716250000000002</v>
      </c>
      <c r="AQ376" s="406">
        <f t="shared" si="143"/>
        <v>19.653750000000002</v>
      </c>
      <c r="AR376" s="406" t="b">
        <f t="shared" si="144"/>
        <v>0</v>
      </c>
      <c r="AS376" s="404" t="str">
        <f>INDEX('Org2567'!$BM:$BM,MATCH(Raw_DATA!A376,'Org2567'!$D:$D,0))</f>
        <v>รพช.F1 P&lt;=50,000</v>
      </c>
      <c r="AT376" s="404">
        <f>INDEX('Org2567'!$BL:$BL,MATCH(Raw_DATA!A376,'Org2567'!$D:$D,0))</f>
        <v>9</v>
      </c>
      <c r="AU376" s="113"/>
      <c r="AV376" s="101">
        <v>85.57</v>
      </c>
      <c r="AW376" s="101">
        <v>48.6</v>
      </c>
      <c r="AX376" s="101">
        <v>63.31</v>
      </c>
      <c r="AY376" s="101">
        <v>230.47</v>
      </c>
      <c r="AZ376" s="101">
        <v>26</v>
      </c>
    </row>
    <row r="377" spans="1:52" x14ac:dyDescent="0.7">
      <c r="A377" s="101" t="s">
        <v>388</v>
      </c>
      <c r="B377" s="101" t="s">
        <v>3959</v>
      </c>
      <c r="C377" s="111" t="str">
        <f>IF(A377="","",INDEX(ID!P:P,MATCH(Raw_DATA!A377,ID!A:A,0)))</f>
        <v>รพท.M1 B&gt;200</v>
      </c>
      <c r="D377" s="101">
        <f>IF(A377="","",INDEX(ID!M:M,MATCH(Raw_DATA!A377,ID!A:A,0)))</f>
        <v>15</v>
      </c>
      <c r="E377" s="112">
        <v>5.59</v>
      </c>
      <c r="F377" s="112">
        <v>5.43</v>
      </c>
      <c r="G377" s="112">
        <v>4.6500000000000004</v>
      </c>
      <c r="H377" s="112">
        <v>683617547.33000004</v>
      </c>
      <c r="I377" s="112">
        <v>71053260.209999993</v>
      </c>
      <c r="J377" s="112">
        <v>116815201.3</v>
      </c>
      <c r="K377" s="112">
        <v>543548386.34000003</v>
      </c>
      <c r="L377" s="112">
        <v>19.14</v>
      </c>
      <c r="M377" s="112">
        <v>5.63</v>
      </c>
      <c r="N377" s="112">
        <f t="shared" si="145"/>
        <v>56</v>
      </c>
      <c r="O377" s="112">
        <f t="shared" si="146"/>
        <v>82</v>
      </c>
      <c r="P377" s="112">
        <f t="shared" si="147"/>
        <v>57</v>
      </c>
      <c r="Q377" s="112">
        <f t="shared" si="148"/>
        <v>193</v>
      </c>
      <c r="R377" s="112">
        <f t="shared" si="149"/>
        <v>41</v>
      </c>
      <c r="S377" s="112" cm="1">
        <f t="array" ref="S377">_xlfn.QUARTILE.EXC(IF($D$5:$D$906=$D377,$L$5:$L$906),1)</f>
        <v>-2.59</v>
      </c>
      <c r="T377" s="112" cm="1">
        <f t="array" ref="T377">_xlfn.QUARTILE.EXC(IF($D$5:$D$906=$D377,$L$5:$L$906),3)</f>
        <v>8.86</v>
      </c>
      <c r="U377" s="112">
        <f t="shared" si="129"/>
        <v>11.45</v>
      </c>
      <c r="V377" s="112">
        <f t="shared" si="130"/>
        <v>-19.764999999999997</v>
      </c>
      <c r="W377" s="112">
        <f t="shared" si="131"/>
        <v>26.034999999999997</v>
      </c>
      <c r="X377" s="112" t="b">
        <f t="shared" si="132"/>
        <v>0</v>
      </c>
      <c r="Y377" s="112" cm="1">
        <f t="array" ref="Y377">_xlfn.QUARTILE.EXC(IF($D$5:$D$906=$D377,$M$5:$M$906),1)</f>
        <v>-5.74</v>
      </c>
      <c r="Z377" s="112" cm="1">
        <f t="array" ref="Z377">_xlfn.QUARTILE.EXC(IF($D$5:$D$906=$D377,$M$5:$M$906),3)</f>
        <v>4.915</v>
      </c>
      <c r="AA377" s="112">
        <f t="shared" si="133"/>
        <v>10.655000000000001</v>
      </c>
      <c r="AB377" s="112">
        <f t="shared" si="134"/>
        <v>-21.722500000000004</v>
      </c>
      <c r="AC377" s="112">
        <f t="shared" si="135"/>
        <v>20.897500000000001</v>
      </c>
      <c r="AD377" s="112" t="b">
        <f t="shared" si="136"/>
        <v>0</v>
      </c>
      <c r="AE377" s="101">
        <f t="shared" si="127"/>
        <v>0</v>
      </c>
      <c r="AF377" s="101">
        <f t="shared" si="128"/>
        <v>0</v>
      </c>
      <c r="AG377" s="406" cm="1">
        <f t="array" ref="AG377">_xlfn.QUARTILE.EXC(IF($AT$5:$AT$906=$AT377,$L$5:$L$906),1)</f>
        <v>-0.34999999999999964</v>
      </c>
      <c r="AH377" s="406" cm="1">
        <f t="array" ref="AH377">_xlfn.QUARTILE.EXC(IF($AT$5:$AT$906=$AT377,$L$5:$L$906),3)</f>
        <v>9.0500000000000007</v>
      </c>
      <c r="AI377" s="406">
        <f t="shared" si="137"/>
        <v>9.4</v>
      </c>
      <c r="AJ377" s="406">
        <f t="shared" si="138"/>
        <v>-14.450000000000001</v>
      </c>
      <c r="AK377" s="406">
        <f t="shared" si="139"/>
        <v>23.150000000000002</v>
      </c>
      <c r="AL377" s="406" t="b">
        <f t="shared" si="140"/>
        <v>0</v>
      </c>
      <c r="AM377" s="406" cm="1">
        <f t="array" ref="AM377">_xlfn.QUARTILE.EXC(IF($AT$5:$AT$906=$AT377,$M$5:$M$906),1)</f>
        <v>-5.0175000000000001</v>
      </c>
      <c r="AN377" s="406" cm="1">
        <f t="array" ref="AN377">_xlfn.QUARTILE.EXC(IF($AT$5:$AT$906=$AT377,$M$5:$M$906),3)</f>
        <v>5.1049999999999995</v>
      </c>
      <c r="AO377" s="406">
        <f t="shared" si="141"/>
        <v>10.122499999999999</v>
      </c>
      <c r="AP377" s="406">
        <f t="shared" si="142"/>
        <v>-20.201249999999998</v>
      </c>
      <c r="AQ377" s="406">
        <f t="shared" si="143"/>
        <v>20.288749999999997</v>
      </c>
      <c r="AR377" s="406" t="b">
        <f t="shared" si="144"/>
        <v>0</v>
      </c>
      <c r="AS377" s="404" t="str">
        <f>INDEX('Org2567'!$BM:$BM,MATCH(Raw_DATA!A377,'Org2567'!$D:$D,0))</f>
        <v>รพท.M1 B&gt;200</v>
      </c>
      <c r="AT377" s="404">
        <f>INDEX('Org2567'!$BL:$BL,MATCH(Raw_DATA!A377,'Org2567'!$D:$D,0))</f>
        <v>15</v>
      </c>
      <c r="AU377" s="113"/>
      <c r="AV377" s="101">
        <v>55.65</v>
      </c>
      <c r="AW377" s="101">
        <v>81.92</v>
      </c>
      <c r="AX377" s="101">
        <v>57.16</v>
      </c>
      <c r="AY377" s="101">
        <v>193.32</v>
      </c>
      <c r="AZ377" s="101">
        <v>40.65</v>
      </c>
    </row>
    <row r="378" spans="1:52" x14ac:dyDescent="0.7">
      <c r="A378" s="101" t="s">
        <v>389</v>
      </c>
      <c r="B378" s="101" t="s">
        <v>1993</v>
      </c>
      <c r="C378" s="111" t="str">
        <f>IF(A378="","",INDEX(ID!P:P,MATCH(Raw_DATA!A378,ID!A:A,0)))</f>
        <v>รพช.M2 B&gt;100</v>
      </c>
      <c r="D378" s="101">
        <f>IF(A378="","",INDEX(ID!M:M,MATCH(Raw_DATA!A378,ID!A:A,0)))</f>
        <v>13</v>
      </c>
      <c r="E378" s="112">
        <v>4.41</v>
      </c>
      <c r="F378" s="112">
        <v>4.28</v>
      </c>
      <c r="G378" s="112">
        <v>3.82</v>
      </c>
      <c r="H378" s="112">
        <v>335925434.25999999</v>
      </c>
      <c r="I378" s="112">
        <v>-22897993.960000001</v>
      </c>
      <c r="J378" s="112">
        <v>8789290.9199999999</v>
      </c>
      <c r="K378" s="112">
        <v>277417701.57999998</v>
      </c>
      <c r="L378" s="112">
        <v>2.2400000000000002</v>
      </c>
      <c r="M378" s="112">
        <v>-2.91</v>
      </c>
      <c r="N378" s="112">
        <f t="shared" si="145"/>
        <v>88</v>
      </c>
      <c r="O378" s="112">
        <f t="shared" si="146"/>
        <v>88</v>
      </c>
      <c r="P378" s="112">
        <f t="shared" si="147"/>
        <v>109</v>
      </c>
      <c r="Q378" s="112">
        <f t="shared" si="148"/>
        <v>77</v>
      </c>
      <c r="R378" s="112">
        <f t="shared" si="149"/>
        <v>45</v>
      </c>
      <c r="S378" s="112" cm="1">
        <f t="array" ref="S378">_xlfn.QUARTILE.EXC(IF($D$5:$D$906=$D378,$L$5:$L$906),1)</f>
        <v>-7.51</v>
      </c>
      <c r="T378" s="112" cm="1">
        <f t="array" ref="T378">_xlfn.QUARTILE.EXC(IF($D$5:$D$906=$D378,$L$5:$L$906),3)</f>
        <v>3.04</v>
      </c>
      <c r="U378" s="112">
        <f t="shared" si="129"/>
        <v>10.55</v>
      </c>
      <c r="V378" s="112">
        <f t="shared" si="130"/>
        <v>-23.335000000000001</v>
      </c>
      <c r="W378" s="112">
        <f t="shared" si="131"/>
        <v>18.865000000000002</v>
      </c>
      <c r="X378" s="112" t="b">
        <f t="shared" si="132"/>
        <v>0</v>
      </c>
      <c r="Y378" s="112" cm="1">
        <f t="array" ref="Y378">_xlfn.QUARTILE.EXC(IF($D$5:$D$906=$D378,$M$5:$M$906),1)</f>
        <v>-12.23</v>
      </c>
      <c r="Z378" s="112" cm="1">
        <f t="array" ref="Z378">_xlfn.QUARTILE.EXC(IF($D$5:$D$906=$D378,$M$5:$M$906),3)</f>
        <v>-0.18</v>
      </c>
      <c r="AA378" s="112">
        <f t="shared" si="133"/>
        <v>12.05</v>
      </c>
      <c r="AB378" s="112">
        <f t="shared" si="134"/>
        <v>-30.305000000000003</v>
      </c>
      <c r="AC378" s="112">
        <f t="shared" si="135"/>
        <v>17.895000000000003</v>
      </c>
      <c r="AD378" s="112" t="b">
        <f t="shared" si="136"/>
        <v>0</v>
      </c>
      <c r="AE378" s="101">
        <f t="shared" si="127"/>
        <v>1</v>
      </c>
      <c r="AF378" s="101">
        <f t="shared" si="128"/>
        <v>0</v>
      </c>
      <c r="AG378" s="406" cm="1">
        <f t="array" ref="AG378">_xlfn.QUARTILE.EXC(IF($AT$5:$AT$906=$AT378,$L$5:$L$906),1)</f>
        <v>-7.51</v>
      </c>
      <c r="AH378" s="406" cm="1">
        <f t="array" ref="AH378">_xlfn.QUARTILE.EXC(IF($AT$5:$AT$906=$AT378,$L$5:$L$906),3)</f>
        <v>3.04</v>
      </c>
      <c r="AI378" s="406">
        <f t="shared" si="137"/>
        <v>10.55</v>
      </c>
      <c r="AJ378" s="406">
        <f t="shared" si="138"/>
        <v>-23.335000000000001</v>
      </c>
      <c r="AK378" s="406">
        <f t="shared" si="139"/>
        <v>18.865000000000002</v>
      </c>
      <c r="AL378" s="406" t="b">
        <f t="shared" si="140"/>
        <v>0</v>
      </c>
      <c r="AM378" s="406" cm="1">
        <f t="array" ref="AM378">_xlfn.QUARTILE.EXC(IF($AT$5:$AT$906=$AT378,$M$5:$M$906),1)</f>
        <v>-12.23</v>
      </c>
      <c r="AN378" s="406" cm="1">
        <f t="array" ref="AN378">_xlfn.QUARTILE.EXC(IF($AT$5:$AT$906=$AT378,$M$5:$M$906),3)</f>
        <v>-0.18</v>
      </c>
      <c r="AO378" s="406">
        <f t="shared" si="141"/>
        <v>12.05</v>
      </c>
      <c r="AP378" s="406">
        <f t="shared" si="142"/>
        <v>-30.305000000000003</v>
      </c>
      <c r="AQ378" s="406">
        <f t="shared" si="143"/>
        <v>17.895000000000003</v>
      </c>
      <c r="AR378" s="406" t="b">
        <f t="shared" si="144"/>
        <v>0</v>
      </c>
      <c r="AS378" s="404" t="str">
        <f>INDEX('Org2567'!$BM:$BM,MATCH(Raw_DATA!A378,'Org2567'!$D:$D,0))</f>
        <v>รพช.M2 B&gt;100</v>
      </c>
      <c r="AT378" s="404">
        <f>INDEX('Org2567'!$BL:$BL,MATCH(Raw_DATA!A378,'Org2567'!$D:$D,0))</f>
        <v>13</v>
      </c>
      <c r="AU378" s="113"/>
      <c r="AV378" s="101">
        <v>87.87</v>
      </c>
      <c r="AW378" s="101">
        <v>88.43</v>
      </c>
      <c r="AX378" s="101">
        <v>108.56</v>
      </c>
      <c r="AY378" s="101">
        <v>77.23</v>
      </c>
      <c r="AZ378" s="101">
        <v>45</v>
      </c>
    </row>
    <row r="379" spans="1:52" x14ac:dyDescent="0.7">
      <c r="A379" s="101" t="s">
        <v>390</v>
      </c>
      <c r="B379" s="101" t="s">
        <v>1996</v>
      </c>
      <c r="C379" s="111" t="str">
        <f>IF(A379="","",INDEX(ID!P:P,MATCH(Raw_DATA!A379,ID!A:A,0)))</f>
        <v>รพช.F2 P&lt;=30,000</v>
      </c>
      <c r="D379" s="101">
        <f>IF(A379="","",INDEX(ID!M:M,MATCH(Raw_DATA!A379,ID!A:A,0)))</f>
        <v>5</v>
      </c>
      <c r="E379" s="112">
        <v>7.05</v>
      </c>
      <c r="F379" s="112">
        <v>6.8</v>
      </c>
      <c r="G379" s="112">
        <v>6.57</v>
      </c>
      <c r="H379" s="112">
        <v>28550282.859999999</v>
      </c>
      <c r="I379" s="112">
        <v>-1737085.57</v>
      </c>
      <c r="J379" s="112">
        <v>1816089.73</v>
      </c>
      <c r="K379" s="112">
        <v>26274595.260000002</v>
      </c>
      <c r="L379" s="112">
        <v>4.7</v>
      </c>
      <c r="M379" s="112">
        <v>-2.5299999999999998</v>
      </c>
      <c r="N379" s="112">
        <f t="shared" si="145"/>
        <v>62</v>
      </c>
      <c r="O379" s="112">
        <f t="shared" si="146"/>
        <v>13</v>
      </c>
      <c r="P379" s="112">
        <f t="shared" si="147"/>
        <v>58</v>
      </c>
      <c r="Q379" s="112">
        <f t="shared" si="148"/>
        <v>328</v>
      </c>
      <c r="R379" s="112">
        <f t="shared" si="149"/>
        <v>98</v>
      </c>
      <c r="S379" s="112" cm="1">
        <f t="array" ref="S379">_xlfn.QUARTILE.EXC(IF($D$5:$D$906=$D379,$L$5:$L$906),1)</f>
        <v>-9.4075000000000006</v>
      </c>
      <c r="T379" s="112" cm="1">
        <f t="array" ref="T379">_xlfn.QUARTILE.EXC(IF($D$5:$D$906=$D379,$L$5:$L$906),3)</f>
        <v>1.645</v>
      </c>
      <c r="U379" s="112">
        <f t="shared" si="129"/>
        <v>11.0525</v>
      </c>
      <c r="V379" s="112">
        <f t="shared" si="130"/>
        <v>-25.986249999999998</v>
      </c>
      <c r="W379" s="112">
        <f t="shared" si="131"/>
        <v>18.223749999999999</v>
      </c>
      <c r="X379" s="112" t="b">
        <f t="shared" si="132"/>
        <v>0</v>
      </c>
      <c r="Y379" s="112" cm="1">
        <f t="array" ref="Y379">_xlfn.QUARTILE.EXC(IF($D$5:$D$906=$D379,$M$5:$M$906),1)</f>
        <v>-18.744999999999997</v>
      </c>
      <c r="Z379" s="112" cm="1">
        <f t="array" ref="Z379">_xlfn.QUARTILE.EXC(IF($D$5:$D$906=$D379,$M$5:$M$906),3)</f>
        <v>-2.7</v>
      </c>
      <c r="AA379" s="112">
        <f t="shared" si="133"/>
        <v>16.044999999999998</v>
      </c>
      <c r="AB379" s="112">
        <f t="shared" si="134"/>
        <v>-42.812499999999993</v>
      </c>
      <c r="AC379" s="112">
        <f t="shared" si="135"/>
        <v>21.367499999999996</v>
      </c>
      <c r="AD379" s="112" t="b">
        <f t="shared" si="136"/>
        <v>0</v>
      </c>
      <c r="AE379" s="101">
        <f t="shared" si="127"/>
        <v>1</v>
      </c>
      <c r="AF379" s="101">
        <f t="shared" si="128"/>
        <v>0</v>
      </c>
      <c r="AG379" s="406" cm="1">
        <f t="array" ref="AG379">_xlfn.QUARTILE.EXC(IF($AT$5:$AT$906=$AT379,$L$5:$L$906),1)</f>
        <v>-9.4075000000000006</v>
      </c>
      <c r="AH379" s="406" cm="1">
        <f t="array" ref="AH379">_xlfn.QUARTILE.EXC(IF($AT$5:$AT$906=$AT379,$L$5:$L$906),3)</f>
        <v>1.645</v>
      </c>
      <c r="AI379" s="406">
        <f t="shared" si="137"/>
        <v>11.0525</v>
      </c>
      <c r="AJ379" s="406">
        <f t="shared" si="138"/>
        <v>-25.986249999999998</v>
      </c>
      <c r="AK379" s="406">
        <f t="shared" si="139"/>
        <v>18.223749999999999</v>
      </c>
      <c r="AL379" s="406" t="b">
        <f t="shared" si="140"/>
        <v>0</v>
      </c>
      <c r="AM379" s="406" cm="1">
        <f t="array" ref="AM379">_xlfn.QUARTILE.EXC(IF($AT$5:$AT$906=$AT379,$M$5:$M$906),1)</f>
        <v>-18.744999999999997</v>
      </c>
      <c r="AN379" s="406" cm="1">
        <f t="array" ref="AN379">_xlfn.QUARTILE.EXC(IF($AT$5:$AT$906=$AT379,$M$5:$M$906),3)</f>
        <v>-2.7</v>
      </c>
      <c r="AO379" s="406">
        <f t="shared" si="141"/>
        <v>16.044999999999998</v>
      </c>
      <c r="AP379" s="406">
        <f t="shared" si="142"/>
        <v>-42.812499999999993</v>
      </c>
      <c r="AQ379" s="406">
        <f t="shared" si="143"/>
        <v>21.367499999999996</v>
      </c>
      <c r="AR379" s="406" t="b">
        <f t="shared" si="144"/>
        <v>0</v>
      </c>
      <c r="AS379" s="404" t="str">
        <f>INDEX('Org2567'!$BM:$BM,MATCH(Raw_DATA!A379,'Org2567'!$D:$D,0))</f>
        <v>รพช.F2 P&lt;=30,000</v>
      </c>
      <c r="AT379" s="404">
        <f>INDEX('Org2567'!$BL:$BL,MATCH(Raw_DATA!A379,'Org2567'!$D:$D,0))</f>
        <v>5</v>
      </c>
      <c r="AU379" s="113"/>
      <c r="AV379" s="101">
        <v>61.92</v>
      </c>
      <c r="AW379" s="101">
        <v>13.16</v>
      </c>
      <c r="AX379" s="101">
        <v>57.91</v>
      </c>
      <c r="AY379" s="101">
        <v>328.43</v>
      </c>
      <c r="AZ379" s="101">
        <v>97.61</v>
      </c>
    </row>
    <row r="380" spans="1:52" x14ac:dyDescent="0.7">
      <c r="A380" s="101" t="s">
        <v>391</v>
      </c>
      <c r="B380" s="101" t="s">
        <v>4091</v>
      </c>
      <c r="C380" s="111" t="str">
        <f>IF(A380="","",INDEX(ID!P:P,MATCH(Raw_DATA!A380,ID!A:A,0)))</f>
        <v>รพช.F1 P50,000-100,000</v>
      </c>
      <c r="D380" s="101">
        <f>IF(A380="","",INDEX(ID!M:M,MATCH(Raw_DATA!A380,ID!A:A,0)))</f>
        <v>10</v>
      </c>
      <c r="E380" s="112">
        <v>10.78</v>
      </c>
      <c r="F380" s="112">
        <v>10.64</v>
      </c>
      <c r="G380" s="112">
        <v>9.85</v>
      </c>
      <c r="H380" s="112">
        <v>274759474.73000002</v>
      </c>
      <c r="I380" s="112">
        <v>-17641271.690000001</v>
      </c>
      <c r="J380" s="112">
        <v>2156992.56</v>
      </c>
      <c r="K380" s="112">
        <v>248634735.27000001</v>
      </c>
      <c r="L380" s="112">
        <v>1.19</v>
      </c>
      <c r="M380" s="112">
        <v>-4.5</v>
      </c>
      <c r="N380" s="112">
        <f t="shared" si="145"/>
        <v>88</v>
      </c>
      <c r="O380" s="112">
        <f t="shared" si="146"/>
        <v>127</v>
      </c>
      <c r="P380" s="112">
        <f t="shared" si="147"/>
        <v>135</v>
      </c>
      <c r="Q380" s="112">
        <f t="shared" si="148"/>
        <v>149</v>
      </c>
      <c r="R380" s="112">
        <f t="shared" si="149"/>
        <v>35</v>
      </c>
      <c r="S380" s="112" cm="1">
        <f t="array" ref="S380">_xlfn.QUARTILE.EXC(IF($D$5:$D$906=$D380,$L$5:$L$906),1)</f>
        <v>-10.594999999999999</v>
      </c>
      <c r="T380" s="112" cm="1">
        <f t="array" ref="T380">_xlfn.QUARTILE.EXC(IF($D$5:$D$906=$D380,$L$5:$L$906),3)</f>
        <v>0.95</v>
      </c>
      <c r="U380" s="112">
        <f t="shared" si="129"/>
        <v>11.544999999999998</v>
      </c>
      <c r="V380" s="112">
        <f t="shared" si="130"/>
        <v>-27.912499999999994</v>
      </c>
      <c r="W380" s="112">
        <f t="shared" si="131"/>
        <v>18.267499999999995</v>
      </c>
      <c r="X380" s="112" t="b">
        <f t="shared" si="132"/>
        <v>0</v>
      </c>
      <c r="Y380" s="112" cm="1">
        <f t="array" ref="Y380">_xlfn.QUARTILE.EXC(IF($D$5:$D$906=$D380,$M$5:$M$906),1)</f>
        <v>-17.670000000000002</v>
      </c>
      <c r="Z380" s="112" cm="1">
        <f t="array" ref="Z380">_xlfn.QUARTILE.EXC(IF($D$5:$D$906=$D380,$M$5:$M$906),3)</f>
        <v>-3.92</v>
      </c>
      <c r="AA380" s="112">
        <f t="shared" si="133"/>
        <v>13.750000000000002</v>
      </c>
      <c r="AB380" s="112">
        <f t="shared" si="134"/>
        <v>-38.295000000000002</v>
      </c>
      <c r="AC380" s="112">
        <f t="shared" si="135"/>
        <v>16.705000000000005</v>
      </c>
      <c r="AD380" s="112" t="b">
        <f t="shared" si="136"/>
        <v>0</v>
      </c>
      <c r="AE380" s="101">
        <f t="shared" si="127"/>
        <v>1</v>
      </c>
      <c r="AF380" s="101">
        <f t="shared" si="128"/>
        <v>0</v>
      </c>
      <c r="AG380" s="406" cm="1">
        <f t="array" ref="AG380">_xlfn.QUARTILE.EXC(IF($AT$5:$AT$906=$AT380,$L$5:$L$906),1)</f>
        <v>-10.594999999999999</v>
      </c>
      <c r="AH380" s="406" cm="1">
        <f t="array" ref="AH380">_xlfn.QUARTILE.EXC(IF($AT$5:$AT$906=$AT380,$L$5:$L$906),3)</f>
        <v>0.95</v>
      </c>
      <c r="AI380" s="406">
        <f t="shared" si="137"/>
        <v>11.544999999999998</v>
      </c>
      <c r="AJ380" s="406">
        <f t="shared" si="138"/>
        <v>-27.912499999999994</v>
      </c>
      <c r="AK380" s="406">
        <f t="shared" si="139"/>
        <v>18.267499999999995</v>
      </c>
      <c r="AL380" s="406" t="b">
        <f t="shared" si="140"/>
        <v>0</v>
      </c>
      <c r="AM380" s="406" cm="1">
        <f t="array" ref="AM380">_xlfn.QUARTILE.EXC(IF($AT$5:$AT$906=$AT380,$M$5:$M$906),1)</f>
        <v>-17.670000000000002</v>
      </c>
      <c r="AN380" s="406" cm="1">
        <f t="array" ref="AN380">_xlfn.QUARTILE.EXC(IF($AT$5:$AT$906=$AT380,$M$5:$M$906),3)</f>
        <v>-3.92</v>
      </c>
      <c r="AO380" s="406">
        <f t="shared" si="141"/>
        <v>13.750000000000002</v>
      </c>
      <c r="AP380" s="406">
        <f t="shared" si="142"/>
        <v>-38.295000000000002</v>
      </c>
      <c r="AQ380" s="406">
        <f t="shared" si="143"/>
        <v>16.705000000000005</v>
      </c>
      <c r="AR380" s="406" t="b">
        <f t="shared" si="144"/>
        <v>0</v>
      </c>
      <c r="AS380" s="404" t="str">
        <f>INDEX('Org2567'!$BM:$BM,MATCH(Raw_DATA!A380,'Org2567'!$D:$D,0))</f>
        <v>รพช.F1 P50,000-100,000</v>
      </c>
      <c r="AT380" s="404">
        <f>INDEX('Org2567'!$BL:$BL,MATCH(Raw_DATA!A380,'Org2567'!$D:$D,0))</f>
        <v>10</v>
      </c>
      <c r="AU380" s="113"/>
      <c r="AV380" s="101">
        <v>87.95</v>
      </c>
      <c r="AW380" s="101">
        <v>127.3</v>
      </c>
      <c r="AX380" s="101">
        <v>134.93</v>
      </c>
      <c r="AY380" s="101">
        <v>148.84</v>
      </c>
      <c r="AZ380" s="101">
        <v>35.44</v>
      </c>
    </row>
    <row r="381" spans="1:52" x14ac:dyDescent="0.7">
      <c r="A381" s="101" t="s">
        <v>392</v>
      </c>
      <c r="B381" s="101" t="s">
        <v>2000</v>
      </c>
      <c r="C381" s="111" t="str">
        <f>IF(A381="","",INDEX(ID!P:P,MATCH(Raw_DATA!A381,ID!A:A,0)))</f>
        <v>รพช.F1 P&lt;=50,000</v>
      </c>
      <c r="D381" s="101">
        <f>IF(A381="","",INDEX(ID!M:M,MATCH(Raw_DATA!A381,ID!A:A,0)))</f>
        <v>9</v>
      </c>
      <c r="E381" s="112">
        <v>8.94</v>
      </c>
      <c r="F381" s="112">
        <v>8.82</v>
      </c>
      <c r="G381" s="112">
        <v>7.14</v>
      </c>
      <c r="H381" s="112">
        <v>148646440.77000001</v>
      </c>
      <c r="I381" s="112">
        <v>-24080551.309999999</v>
      </c>
      <c r="J381" s="112">
        <v>-17366721.34</v>
      </c>
      <c r="K381" s="112">
        <v>114800567.12</v>
      </c>
      <c r="L381" s="112">
        <v>-12.94</v>
      </c>
      <c r="M381" s="112">
        <v>-9.52</v>
      </c>
      <c r="N381" s="112">
        <f t="shared" si="145"/>
        <v>47</v>
      </c>
      <c r="O381" s="112">
        <f t="shared" si="146"/>
        <v>52</v>
      </c>
      <c r="P381" s="112">
        <f t="shared" si="147"/>
        <v>146</v>
      </c>
      <c r="Q381" s="112">
        <f t="shared" si="148"/>
        <v>1001</v>
      </c>
      <c r="R381" s="112">
        <f t="shared" si="149"/>
        <v>25</v>
      </c>
      <c r="S381" s="112" cm="1">
        <f t="array" ref="S381">_xlfn.QUARTILE.EXC(IF($D$5:$D$906=$D381,$L$5:$L$906),1)</f>
        <v>-8.26</v>
      </c>
      <c r="T381" s="112" cm="1">
        <f t="array" ref="T381">_xlfn.QUARTILE.EXC(IF($D$5:$D$906=$D381,$L$5:$L$906),3)</f>
        <v>3.2450000000000001</v>
      </c>
      <c r="U381" s="112">
        <f t="shared" si="129"/>
        <v>11.504999999999999</v>
      </c>
      <c r="V381" s="112">
        <f t="shared" si="130"/>
        <v>-25.517499999999998</v>
      </c>
      <c r="W381" s="112">
        <f t="shared" si="131"/>
        <v>20.502500000000001</v>
      </c>
      <c r="X381" s="112" t="b">
        <f t="shared" si="132"/>
        <v>0</v>
      </c>
      <c r="Y381" s="112" cm="1">
        <f t="array" ref="Y381">_xlfn.QUARTILE.EXC(IF($D$5:$D$906=$D381,$M$5:$M$906),1)</f>
        <v>-12.452500000000001</v>
      </c>
      <c r="Z381" s="112" cm="1">
        <f t="array" ref="Z381">_xlfn.QUARTILE.EXC(IF($D$5:$D$906=$D381,$M$5:$M$906),3)</f>
        <v>0.39</v>
      </c>
      <c r="AA381" s="112">
        <f t="shared" si="133"/>
        <v>12.842500000000001</v>
      </c>
      <c r="AB381" s="112">
        <f t="shared" si="134"/>
        <v>-31.716250000000002</v>
      </c>
      <c r="AC381" s="112">
        <f t="shared" si="135"/>
        <v>19.653750000000002</v>
      </c>
      <c r="AD381" s="112" t="b">
        <f t="shared" si="136"/>
        <v>0</v>
      </c>
      <c r="AE381" s="101">
        <f t="shared" si="127"/>
        <v>1</v>
      </c>
      <c r="AF381" s="101">
        <f t="shared" si="128"/>
        <v>1</v>
      </c>
      <c r="AG381" s="406" cm="1">
        <f t="array" ref="AG381">_xlfn.QUARTILE.EXC(IF($AT$5:$AT$906=$AT381,$L$5:$L$906),1)</f>
        <v>-8.26</v>
      </c>
      <c r="AH381" s="406" cm="1">
        <f t="array" ref="AH381">_xlfn.QUARTILE.EXC(IF($AT$5:$AT$906=$AT381,$L$5:$L$906),3)</f>
        <v>3.2450000000000001</v>
      </c>
      <c r="AI381" s="406">
        <f t="shared" si="137"/>
        <v>11.504999999999999</v>
      </c>
      <c r="AJ381" s="406">
        <f t="shared" si="138"/>
        <v>-25.517499999999998</v>
      </c>
      <c r="AK381" s="406">
        <f t="shared" si="139"/>
        <v>20.502500000000001</v>
      </c>
      <c r="AL381" s="406" t="b">
        <f t="shared" si="140"/>
        <v>0</v>
      </c>
      <c r="AM381" s="406" cm="1">
        <f t="array" ref="AM381">_xlfn.QUARTILE.EXC(IF($AT$5:$AT$906=$AT381,$M$5:$M$906),1)</f>
        <v>-12.452500000000001</v>
      </c>
      <c r="AN381" s="406" cm="1">
        <f t="array" ref="AN381">_xlfn.QUARTILE.EXC(IF($AT$5:$AT$906=$AT381,$M$5:$M$906),3)</f>
        <v>0.39</v>
      </c>
      <c r="AO381" s="406">
        <f t="shared" si="141"/>
        <v>12.842500000000001</v>
      </c>
      <c r="AP381" s="406">
        <f t="shared" si="142"/>
        <v>-31.716250000000002</v>
      </c>
      <c r="AQ381" s="406">
        <f t="shared" si="143"/>
        <v>19.653750000000002</v>
      </c>
      <c r="AR381" s="406" t="b">
        <f t="shared" si="144"/>
        <v>0</v>
      </c>
      <c r="AS381" s="404" t="str">
        <f>INDEX('Org2567'!$BM:$BM,MATCH(Raw_DATA!A381,'Org2567'!$D:$D,0))</f>
        <v>รพช.F1 P&lt;=50,000</v>
      </c>
      <c r="AT381" s="404">
        <f>INDEX('Org2567'!$BL:$BL,MATCH(Raw_DATA!A381,'Org2567'!$D:$D,0))</f>
        <v>9</v>
      </c>
      <c r="AU381" s="113"/>
      <c r="AV381" s="101">
        <v>46.91</v>
      </c>
      <c r="AW381" s="101">
        <v>52.22</v>
      </c>
      <c r="AX381" s="101">
        <v>146.44999999999999</v>
      </c>
      <c r="AY381" s="101">
        <v>1001.22</v>
      </c>
      <c r="AZ381" s="101">
        <v>24.69</v>
      </c>
    </row>
    <row r="382" spans="1:52" x14ac:dyDescent="0.7">
      <c r="A382" s="101" t="s">
        <v>393</v>
      </c>
      <c r="B382" s="101" t="s">
        <v>2003</v>
      </c>
      <c r="C382" s="111" t="str">
        <f>IF(A382="","",INDEX(ID!P:P,MATCH(Raw_DATA!A382,ID!A:A,0)))</f>
        <v>รพช.F2 P&lt;=30,000</v>
      </c>
      <c r="D382" s="101">
        <f>IF(A382="","",INDEX(ID!M:M,MATCH(Raw_DATA!A382,ID!A:A,0)))</f>
        <v>5</v>
      </c>
      <c r="E382" s="112">
        <v>7.68</v>
      </c>
      <c r="F382" s="112">
        <v>7.22</v>
      </c>
      <c r="G382" s="112">
        <v>6.59</v>
      </c>
      <c r="H382" s="112">
        <v>75037621.079999998</v>
      </c>
      <c r="I382" s="112">
        <v>12562727.23</v>
      </c>
      <c r="J382" s="112">
        <v>22894904.18</v>
      </c>
      <c r="K382" s="112">
        <v>62874695.039999999</v>
      </c>
      <c r="L382" s="112">
        <v>24.58</v>
      </c>
      <c r="M382" s="112">
        <v>6.07</v>
      </c>
      <c r="N382" s="112">
        <f t="shared" si="145"/>
        <v>119</v>
      </c>
      <c r="O382" s="112">
        <f t="shared" si="146"/>
        <v>25</v>
      </c>
      <c r="P382" s="112">
        <f t="shared" si="147"/>
        <v>74</v>
      </c>
      <c r="Q382" s="112">
        <f t="shared" si="148"/>
        <v>234</v>
      </c>
      <c r="R382" s="112">
        <f t="shared" si="149"/>
        <v>84</v>
      </c>
      <c r="S382" s="112" cm="1">
        <f t="array" ref="S382">_xlfn.QUARTILE.EXC(IF($D$5:$D$906=$D382,$L$5:$L$906),1)</f>
        <v>-9.4075000000000006</v>
      </c>
      <c r="T382" s="112" cm="1">
        <f t="array" ref="T382">_xlfn.QUARTILE.EXC(IF($D$5:$D$906=$D382,$L$5:$L$906),3)</f>
        <v>1.645</v>
      </c>
      <c r="U382" s="112">
        <f t="shared" si="129"/>
        <v>11.0525</v>
      </c>
      <c r="V382" s="112">
        <f t="shared" si="130"/>
        <v>-25.986249999999998</v>
      </c>
      <c r="W382" s="112">
        <f t="shared" si="131"/>
        <v>18.223749999999999</v>
      </c>
      <c r="X382" s="112" t="b">
        <f t="shared" si="132"/>
        <v>1</v>
      </c>
      <c r="Y382" s="112" cm="1">
        <f t="array" ref="Y382">_xlfn.QUARTILE.EXC(IF($D$5:$D$906=$D382,$M$5:$M$906),1)</f>
        <v>-18.744999999999997</v>
      </c>
      <c r="Z382" s="112" cm="1">
        <f t="array" ref="Z382">_xlfn.QUARTILE.EXC(IF($D$5:$D$906=$D382,$M$5:$M$906),3)</f>
        <v>-2.7</v>
      </c>
      <c r="AA382" s="112">
        <f t="shared" si="133"/>
        <v>16.044999999999998</v>
      </c>
      <c r="AB382" s="112">
        <f t="shared" si="134"/>
        <v>-42.812499999999993</v>
      </c>
      <c r="AC382" s="112">
        <f t="shared" si="135"/>
        <v>21.367499999999996</v>
      </c>
      <c r="AD382" s="112" t="b">
        <f t="shared" si="136"/>
        <v>0</v>
      </c>
      <c r="AE382" s="101">
        <f t="shared" si="127"/>
        <v>0</v>
      </c>
      <c r="AF382" s="101">
        <f t="shared" si="128"/>
        <v>0</v>
      </c>
      <c r="AG382" s="406" cm="1">
        <f t="array" ref="AG382">_xlfn.QUARTILE.EXC(IF($AT$5:$AT$906=$AT382,$L$5:$L$906),1)</f>
        <v>-9.4075000000000006</v>
      </c>
      <c r="AH382" s="406" cm="1">
        <f t="array" ref="AH382">_xlfn.QUARTILE.EXC(IF($AT$5:$AT$906=$AT382,$L$5:$L$906),3)</f>
        <v>1.645</v>
      </c>
      <c r="AI382" s="406">
        <f t="shared" si="137"/>
        <v>11.0525</v>
      </c>
      <c r="AJ382" s="406">
        <f t="shared" si="138"/>
        <v>-25.986249999999998</v>
      </c>
      <c r="AK382" s="406">
        <f t="shared" si="139"/>
        <v>18.223749999999999</v>
      </c>
      <c r="AL382" s="406" t="b">
        <f t="shared" si="140"/>
        <v>1</v>
      </c>
      <c r="AM382" s="406" cm="1">
        <f t="array" ref="AM382">_xlfn.QUARTILE.EXC(IF($AT$5:$AT$906=$AT382,$M$5:$M$906),1)</f>
        <v>-18.744999999999997</v>
      </c>
      <c r="AN382" s="406" cm="1">
        <f t="array" ref="AN382">_xlfn.QUARTILE.EXC(IF($AT$5:$AT$906=$AT382,$M$5:$M$906),3)</f>
        <v>-2.7</v>
      </c>
      <c r="AO382" s="406">
        <f t="shared" si="141"/>
        <v>16.044999999999998</v>
      </c>
      <c r="AP382" s="406">
        <f t="shared" si="142"/>
        <v>-42.812499999999993</v>
      </c>
      <c r="AQ382" s="406">
        <f t="shared" si="143"/>
        <v>21.367499999999996</v>
      </c>
      <c r="AR382" s="406" t="b">
        <f t="shared" si="144"/>
        <v>0</v>
      </c>
      <c r="AS382" s="404" t="str">
        <f>INDEX('Org2567'!$BM:$BM,MATCH(Raw_DATA!A382,'Org2567'!$D:$D,0))</f>
        <v>รพช.F2 P&lt;=30,000</v>
      </c>
      <c r="AT382" s="404">
        <f>INDEX('Org2567'!$BL:$BL,MATCH(Raw_DATA!A382,'Org2567'!$D:$D,0))</f>
        <v>5</v>
      </c>
      <c r="AU382" s="113"/>
      <c r="AV382" s="101">
        <v>119.05</v>
      </c>
      <c r="AW382" s="101">
        <v>25.33</v>
      </c>
      <c r="AX382" s="101">
        <v>73.7</v>
      </c>
      <c r="AY382" s="101">
        <v>234.2</v>
      </c>
      <c r="AZ382" s="101">
        <v>83.66</v>
      </c>
    </row>
    <row r="383" spans="1:52" x14ac:dyDescent="0.7">
      <c r="A383" s="101" t="s">
        <v>394</v>
      </c>
      <c r="B383" s="101" t="s">
        <v>2068</v>
      </c>
      <c r="C383" s="111" t="str">
        <f>IF(A383="","",INDEX(ID!P:P,MATCH(Raw_DATA!A383,ID!A:A,0)))</f>
        <v>รพท.S B&lt;=400</v>
      </c>
      <c r="D383" s="101">
        <f>IF(A383="","",INDEX(ID!M:M,MATCH(Raw_DATA!A383,ID!A:A,0)))</f>
        <v>16</v>
      </c>
      <c r="E383" s="112">
        <v>3.11</v>
      </c>
      <c r="F383" s="112">
        <v>2.87</v>
      </c>
      <c r="G383" s="112">
        <v>1.69</v>
      </c>
      <c r="H383" s="112">
        <v>276878946.76999998</v>
      </c>
      <c r="I383" s="112">
        <v>-62767696.229999997</v>
      </c>
      <c r="J383" s="112">
        <v>-33018777.34</v>
      </c>
      <c r="K383" s="112">
        <v>90373161.069999993</v>
      </c>
      <c r="L383" s="112">
        <v>-4.24</v>
      </c>
      <c r="M383" s="112">
        <v>-6.1</v>
      </c>
      <c r="N383" s="112">
        <f t="shared" si="145"/>
        <v>83</v>
      </c>
      <c r="O383" s="112">
        <f t="shared" si="146"/>
        <v>35</v>
      </c>
      <c r="P383" s="112">
        <f t="shared" si="147"/>
        <v>33</v>
      </c>
      <c r="Q383" s="112">
        <f t="shared" si="148"/>
        <v>42</v>
      </c>
      <c r="R383" s="112">
        <f t="shared" si="149"/>
        <v>38</v>
      </c>
      <c r="S383" s="112" cm="1">
        <f t="array" ref="S383">_xlfn.QUARTILE.EXC(IF($D$5:$D$906=$D383,$L$5:$L$906),1)</f>
        <v>-2.1850000000000001</v>
      </c>
      <c r="T383" s="112" cm="1">
        <f t="array" ref="T383">_xlfn.QUARTILE.EXC(IF($D$5:$D$906=$D383,$L$5:$L$906),3)</f>
        <v>5.5750000000000002</v>
      </c>
      <c r="U383" s="112">
        <f t="shared" si="129"/>
        <v>7.76</v>
      </c>
      <c r="V383" s="112">
        <f t="shared" si="130"/>
        <v>-13.825000000000001</v>
      </c>
      <c r="W383" s="112">
        <f t="shared" si="131"/>
        <v>17.215</v>
      </c>
      <c r="X383" s="112" t="b">
        <f t="shared" si="132"/>
        <v>0</v>
      </c>
      <c r="Y383" s="112" cm="1">
        <f t="array" ref="Y383">_xlfn.QUARTILE.EXC(IF($D$5:$D$906=$D383,$M$5:$M$906),1)</f>
        <v>-5.58</v>
      </c>
      <c r="Z383" s="112" cm="1">
        <f t="array" ref="Z383">_xlfn.QUARTILE.EXC(IF($D$5:$D$906=$D383,$M$5:$M$906),3)</f>
        <v>0.90500000000000003</v>
      </c>
      <c r="AA383" s="112">
        <f t="shared" si="133"/>
        <v>6.4850000000000003</v>
      </c>
      <c r="AB383" s="112">
        <f t="shared" si="134"/>
        <v>-15.307500000000001</v>
      </c>
      <c r="AC383" s="112">
        <f t="shared" si="135"/>
        <v>10.6325</v>
      </c>
      <c r="AD383" s="112" t="b">
        <f t="shared" si="136"/>
        <v>0</v>
      </c>
      <c r="AE383" s="101">
        <f t="shared" si="127"/>
        <v>1</v>
      </c>
      <c r="AF383" s="101">
        <f t="shared" si="128"/>
        <v>1</v>
      </c>
      <c r="AG383" s="406" cm="1">
        <f t="array" ref="AG383">_xlfn.QUARTILE.EXC(IF($AT$5:$AT$906=$AT383,$L$5:$L$906),1)</f>
        <v>-2.1850000000000001</v>
      </c>
      <c r="AH383" s="406" cm="1">
        <f t="array" ref="AH383">_xlfn.QUARTILE.EXC(IF($AT$5:$AT$906=$AT383,$L$5:$L$906),3)</f>
        <v>5.5750000000000002</v>
      </c>
      <c r="AI383" s="406">
        <f t="shared" si="137"/>
        <v>7.76</v>
      </c>
      <c r="AJ383" s="406">
        <f t="shared" si="138"/>
        <v>-13.825000000000001</v>
      </c>
      <c r="AK383" s="406">
        <f t="shared" si="139"/>
        <v>17.215</v>
      </c>
      <c r="AL383" s="406" t="b">
        <f t="shared" si="140"/>
        <v>0</v>
      </c>
      <c r="AM383" s="406" cm="1">
        <f t="array" ref="AM383">_xlfn.QUARTILE.EXC(IF($AT$5:$AT$906=$AT383,$M$5:$M$906),1)</f>
        <v>-5.58</v>
      </c>
      <c r="AN383" s="406" cm="1">
        <f t="array" ref="AN383">_xlfn.QUARTILE.EXC(IF($AT$5:$AT$906=$AT383,$M$5:$M$906),3)</f>
        <v>0.90500000000000003</v>
      </c>
      <c r="AO383" s="406">
        <f t="shared" si="141"/>
        <v>6.4850000000000003</v>
      </c>
      <c r="AP383" s="406">
        <f t="shared" si="142"/>
        <v>-15.307500000000001</v>
      </c>
      <c r="AQ383" s="406">
        <f t="shared" si="143"/>
        <v>10.6325</v>
      </c>
      <c r="AR383" s="406" t="b">
        <f t="shared" si="144"/>
        <v>0</v>
      </c>
      <c r="AS383" s="404" t="str">
        <f>INDEX('Org2567'!$BM:$BM,MATCH(Raw_DATA!A383,'Org2567'!$D:$D,0))</f>
        <v>รพท.S B&lt;=400</v>
      </c>
      <c r="AT383" s="404">
        <f>INDEX('Org2567'!$BL:$BL,MATCH(Raw_DATA!A383,'Org2567'!$D:$D,0))</f>
        <v>16</v>
      </c>
      <c r="AU383" s="113"/>
      <c r="AV383" s="101">
        <v>82.77</v>
      </c>
      <c r="AW383" s="101">
        <v>35.049999999999997</v>
      </c>
      <c r="AX383" s="101">
        <v>33.200000000000003</v>
      </c>
      <c r="AY383" s="101">
        <v>41.73</v>
      </c>
      <c r="AZ383" s="101">
        <v>38.17</v>
      </c>
    </row>
    <row r="384" spans="1:52" x14ac:dyDescent="0.7">
      <c r="A384" s="101" t="s">
        <v>395</v>
      </c>
      <c r="B384" s="101" t="s">
        <v>2072</v>
      </c>
      <c r="C384" s="111" t="str">
        <f>IF(A384="","",INDEX(ID!P:P,MATCH(Raw_DATA!A384,ID!A:A,0)))</f>
        <v>รพช.F2 P&lt;=30,000</v>
      </c>
      <c r="D384" s="101">
        <f>IF(A384="","",INDEX(ID!M:M,MATCH(Raw_DATA!A384,ID!A:A,0)))</f>
        <v>5</v>
      </c>
      <c r="E384" s="112">
        <v>7.95</v>
      </c>
      <c r="F384" s="112">
        <v>7.69</v>
      </c>
      <c r="G384" s="112">
        <v>7.02</v>
      </c>
      <c r="H384" s="112">
        <v>56257890.810000002</v>
      </c>
      <c r="I384" s="112">
        <v>-10931193.6</v>
      </c>
      <c r="J384" s="112">
        <v>-7920278.1600000001</v>
      </c>
      <c r="K384" s="112">
        <v>48737392.149999999</v>
      </c>
      <c r="L384" s="112">
        <v>-8.69</v>
      </c>
      <c r="M384" s="112">
        <v>-13.17</v>
      </c>
      <c r="N384" s="112">
        <f t="shared" si="145"/>
        <v>49</v>
      </c>
      <c r="O384" s="112">
        <f t="shared" si="146"/>
        <v>42</v>
      </c>
      <c r="P384" s="112">
        <f t="shared" si="147"/>
        <v>38</v>
      </c>
      <c r="Q384" s="112">
        <f t="shared" si="148"/>
        <v>106</v>
      </c>
      <c r="R384" s="112">
        <f t="shared" si="149"/>
        <v>44</v>
      </c>
      <c r="S384" s="112" cm="1">
        <f t="array" ref="S384">_xlfn.QUARTILE.EXC(IF($D$5:$D$906=$D384,$L$5:$L$906),1)</f>
        <v>-9.4075000000000006</v>
      </c>
      <c r="T384" s="112" cm="1">
        <f t="array" ref="T384">_xlfn.QUARTILE.EXC(IF($D$5:$D$906=$D384,$L$5:$L$906),3)</f>
        <v>1.645</v>
      </c>
      <c r="U384" s="112">
        <f t="shared" si="129"/>
        <v>11.0525</v>
      </c>
      <c r="V384" s="112">
        <f t="shared" si="130"/>
        <v>-25.986249999999998</v>
      </c>
      <c r="W384" s="112">
        <f t="shared" si="131"/>
        <v>18.223749999999999</v>
      </c>
      <c r="X384" s="112" t="b">
        <f t="shared" si="132"/>
        <v>0</v>
      </c>
      <c r="Y384" s="112" cm="1">
        <f t="array" ref="Y384">_xlfn.QUARTILE.EXC(IF($D$5:$D$906=$D384,$M$5:$M$906),1)</f>
        <v>-18.744999999999997</v>
      </c>
      <c r="Z384" s="112" cm="1">
        <f t="array" ref="Z384">_xlfn.QUARTILE.EXC(IF($D$5:$D$906=$D384,$M$5:$M$906),3)</f>
        <v>-2.7</v>
      </c>
      <c r="AA384" s="112">
        <f t="shared" si="133"/>
        <v>16.044999999999998</v>
      </c>
      <c r="AB384" s="112">
        <f t="shared" si="134"/>
        <v>-42.812499999999993</v>
      </c>
      <c r="AC384" s="112">
        <f t="shared" si="135"/>
        <v>21.367499999999996</v>
      </c>
      <c r="AD384" s="112" t="b">
        <f t="shared" si="136"/>
        <v>0</v>
      </c>
      <c r="AE384" s="101">
        <f t="shared" si="127"/>
        <v>1</v>
      </c>
      <c r="AF384" s="101">
        <f t="shared" si="128"/>
        <v>1</v>
      </c>
      <c r="AG384" s="406" cm="1">
        <f t="array" ref="AG384">_xlfn.QUARTILE.EXC(IF($AT$5:$AT$906=$AT384,$L$5:$L$906),1)</f>
        <v>-9.4075000000000006</v>
      </c>
      <c r="AH384" s="406" cm="1">
        <f t="array" ref="AH384">_xlfn.QUARTILE.EXC(IF($AT$5:$AT$906=$AT384,$L$5:$L$906),3)</f>
        <v>1.645</v>
      </c>
      <c r="AI384" s="406">
        <f t="shared" si="137"/>
        <v>11.0525</v>
      </c>
      <c r="AJ384" s="406">
        <f t="shared" si="138"/>
        <v>-25.986249999999998</v>
      </c>
      <c r="AK384" s="406">
        <f t="shared" si="139"/>
        <v>18.223749999999999</v>
      </c>
      <c r="AL384" s="406" t="b">
        <f t="shared" si="140"/>
        <v>0</v>
      </c>
      <c r="AM384" s="406" cm="1">
        <f t="array" ref="AM384">_xlfn.QUARTILE.EXC(IF($AT$5:$AT$906=$AT384,$M$5:$M$906),1)</f>
        <v>-18.744999999999997</v>
      </c>
      <c r="AN384" s="406" cm="1">
        <f t="array" ref="AN384">_xlfn.QUARTILE.EXC(IF($AT$5:$AT$906=$AT384,$M$5:$M$906),3)</f>
        <v>-2.7</v>
      </c>
      <c r="AO384" s="406">
        <f t="shared" si="141"/>
        <v>16.044999999999998</v>
      </c>
      <c r="AP384" s="406">
        <f t="shared" si="142"/>
        <v>-42.812499999999993</v>
      </c>
      <c r="AQ384" s="406">
        <f t="shared" si="143"/>
        <v>21.367499999999996</v>
      </c>
      <c r="AR384" s="406" t="b">
        <f t="shared" si="144"/>
        <v>0</v>
      </c>
      <c r="AS384" s="404" t="str">
        <f>INDEX('Org2567'!$BM:$BM,MATCH(Raw_DATA!A384,'Org2567'!$D:$D,0))</f>
        <v>รพช.F2 P&lt;=30,000</v>
      </c>
      <c r="AT384" s="404">
        <f>INDEX('Org2567'!$BL:$BL,MATCH(Raw_DATA!A384,'Org2567'!$D:$D,0))</f>
        <v>5</v>
      </c>
      <c r="AU384" s="113"/>
      <c r="AV384" s="101">
        <v>48.83</v>
      </c>
      <c r="AW384" s="101">
        <v>42.18</v>
      </c>
      <c r="AX384" s="101">
        <v>38.1</v>
      </c>
      <c r="AY384" s="101">
        <v>105.52</v>
      </c>
      <c r="AZ384" s="101">
        <v>44.29</v>
      </c>
    </row>
    <row r="385" spans="1:52" x14ac:dyDescent="0.7">
      <c r="A385" s="101" t="s">
        <v>396</v>
      </c>
      <c r="B385" s="101" t="s">
        <v>2075</v>
      </c>
      <c r="C385" s="111" t="str">
        <f>IF(A385="","",INDEX(ID!P:P,MATCH(Raw_DATA!A385,ID!A:A,0)))</f>
        <v>รพช.F2 P30,000-60,000</v>
      </c>
      <c r="D385" s="101">
        <f>IF(A385="","",INDEX(ID!M:M,MATCH(Raw_DATA!A385,ID!A:A,0)))</f>
        <v>6</v>
      </c>
      <c r="E385" s="112">
        <v>5.45</v>
      </c>
      <c r="F385" s="112">
        <v>5.22</v>
      </c>
      <c r="G385" s="112">
        <v>4.28</v>
      </c>
      <c r="H385" s="112">
        <v>36584670.399999999</v>
      </c>
      <c r="I385" s="112">
        <v>6094735.1799999997</v>
      </c>
      <c r="J385" s="112">
        <v>11232043.289999999</v>
      </c>
      <c r="K385" s="112">
        <v>26930860.629999999</v>
      </c>
      <c r="L385" s="112">
        <v>11.02</v>
      </c>
      <c r="M385" s="112">
        <v>7.43</v>
      </c>
      <c r="N385" s="112">
        <f t="shared" si="145"/>
        <v>40</v>
      </c>
      <c r="O385" s="112">
        <f t="shared" si="146"/>
        <v>50</v>
      </c>
      <c r="P385" s="112">
        <f t="shared" si="147"/>
        <v>48</v>
      </c>
      <c r="Q385" s="112">
        <f t="shared" si="148"/>
        <v>70</v>
      </c>
      <c r="R385" s="112">
        <f t="shared" si="149"/>
        <v>47</v>
      </c>
      <c r="S385" s="112" cm="1">
        <f t="array" ref="S385">_xlfn.QUARTILE.EXC(IF($D$5:$D$906=$D385,$L$5:$L$906),1)</f>
        <v>-10.317499999999999</v>
      </c>
      <c r="T385" s="112" cm="1">
        <f t="array" ref="T385">_xlfn.QUARTILE.EXC(IF($D$5:$D$906=$D385,$L$5:$L$906),3)</f>
        <v>1.0349999999999999</v>
      </c>
      <c r="U385" s="112">
        <f t="shared" si="129"/>
        <v>11.352499999999999</v>
      </c>
      <c r="V385" s="112">
        <f t="shared" si="130"/>
        <v>-27.346249999999998</v>
      </c>
      <c r="W385" s="112">
        <f t="shared" si="131"/>
        <v>18.063749999999999</v>
      </c>
      <c r="X385" s="112" t="b">
        <f t="shared" si="132"/>
        <v>0</v>
      </c>
      <c r="Y385" s="112" cm="1">
        <f t="array" ref="Y385">_xlfn.QUARTILE.EXC(IF($D$5:$D$906=$D385,$M$5:$M$906),1)</f>
        <v>-15.98</v>
      </c>
      <c r="Z385" s="112" cm="1">
        <f t="array" ref="Z385">_xlfn.QUARTILE.EXC(IF($D$5:$D$906=$D385,$M$5:$M$906),3)</f>
        <v>-2.4</v>
      </c>
      <c r="AA385" s="112">
        <f t="shared" si="133"/>
        <v>13.58</v>
      </c>
      <c r="AB385" s="112">
        <f t="shared" si="134"/>
        <v>-36.35</v>
      </c>
      <c r="AC385" s="112">
        <f t="shared" si="135"/>
        <v>17.970000000000002</v>
      </c>
      <c r="AD385" s="112" t="b">
        <f t="shared" si="136"/>
        <v>0</v>
      </c>
      <c r="AE385" s="101">
        <f t="shared" si="127"/>
        <v>0</v>
      </c>
      <c r="AF385" s="101">
        <f t="shared" si="128"/>
        <v>0</v>
      </c>
      <c r="AG385" s="406" cm="1">
        <f t="array" ref="AG385">_xlfn.QUARTILE.EXC(IF($AT$5:$AT$906=$AT385,$L$5:$L$906),1)</f>
        <v>-9.3850000000000016</v>
      </c>
      <c r="AH385" s="406" cm="1">
        <f t="array" ref="AH385">_xlfn.QUARTILE.EXC(IF($AT$5:$AT$906=$AT385,$L$5:$L$906),3)</f>
        <v>1.2250000000000001</v>
      </c>
      <c r="AI385" s="406">
        <f t="shared" si="137"/>
        <v>10.610000000000001</v>
      </c>
      <c r="AJ385" s="406">
        <f t="shared" si="138"/>
        <v>-25.300000000000004</v>
      </c>
      <c r="AK385" s="406">
        <f t="shared" si="139"/>
        <v>17.140000000000004</v>
      </c>
      <c r="AL385" s="406" t="b">
        <f t="shared" si="140"/>
        <v>0</v>
      </c>
      <c r="AM385" s="406" cm="1">
        <f t="array" ref="AM385">_xlfn.QUARTILE.EXC(IF($AT$5:$AT$906=$AT385,$M$5:$M$906),1)</f>
        <v>-15.515000000000001</v>
      </c>
      <c r="AN385" s="406" cm="1">
        <f t="array" ref="AN385">_xlfn.QUARTILE.EXC(IF($AT$5:$AT$906=$AT385,$M$5:$M$906),3)</f>
        <v>-2.2599999999999998</v>
      </c>
      <c r="AO385" s="406">
        <f t="shared" si="141"/>
        <v>13.255000000000001</v>
      </c>
      <c r="AP385" s="406">
        <f t="shared" si="142"/>
        <v>-35.397500000000001</v>
      </c>
      <c r="AQ385" s="406">
        <f t="shared" si="143"/>
        <v>17.622500000000002</v>
      </c>
      <c r="AR385" s="406" t="b">
        <f t="shared" si="144"/>
        <v>0</v>
      </c>
      <c r="AS385" s="404" t="str">
        <f>INDEX('Org2567'!$BM:$BM,MATCH(Raw_DATA!A385,'Org2567'!$D:$D,0))</f>
        <v>รพช.F2 P30,000-60,000</v>
      </c>
      <c r="AT385" s="404">
        <f>INDEX('Org2567'!$BL:$BL,MATCH(Raw_DATA!A385,'Org2567'!$D:$D,0))</f>
        <v>6</v>
      </c>
      <c r="AU385" s="113"/>
      <c r="AV385" s="101">
        <v>39.729999999999997</v>
      </c>
      <c r="AW385" s="101">
        <v>50.27</v>
      </c>
      <c r="AX385" s="101">
        <v>47.92</v>
      </c>
      <c r="AY385" s="101">
        <v>69.66</v>
      </c>
      <c r="AZ385" s="101">
        <v>47.24</v>
      </c>
    </row>
    <row r="386" spans="1:52" x14ac:dyDescent="0.7">
      <c r="A386" s="101" t="s">
        <v>397</v>
      </c>
      <c r="B386" s="101" t="s">
        <v>2078</v>
      </c>
      <c r="C386" s="111" t="str">
        <f>IF(A386="","",INDEX(ID!P:P,MATCH(Raw_DATA!A386,ID!A:A,0)))</f>
        <v>รพช.F2 P&lt;=30,000</v>
      </c>
      <c r="D386" s="101">
        <f>IF(A386="","",INDEX(ID!M:M,MATCH(Raw_DATA!A386,ID!A:A,0)))</f>
        <v>5</v>
      </c>
      <c r="E386" s="112">
        <v>16.41</v>
      </c>
      <c r="F386" s="112">
        <v>15.99</v>
      </c>
      <c r="G386" s="112">
        <v>12.19</v>
      </c>
      <c r="H386" s="112">
        <v>81170948.180000007</v>
      </c>
      <c r="I386" s="112">
        <v>6787659.7699999996</v>
      </c>
      <c r="J386" s="112">
        <v>9403245.8200000003</v>
      </c>
      <c r="K386" s="112">
        <v>58927624.18</v>
      </c>
      <c r="L386" s="112">
        <v>11.04</v>
      </c>
      <c r="M386" s="112">
        <v>5.58</v>
      </c>
      <c r="N386" s="112">
        <f t="shared" si="145"/>
        <v>5</v>
      </c>
      <c r="O386" s="112">
        <f t="shared" si="146"/>
        <v>99</v>
      </c>
      <c r="P386" s="112">
        <f t="shared" si="147"/>
        <v>104</v>
      </c>
      <c r="Q386" s="112">
        <f t="shared" si="148"/>
        <v>91</v>
      </c>
      <c r="R386" s="112">
        <f t="shared" si="149"/>
        <v>53</v>
      </c>
      <c r="S386" s="112" cm="1">
        <f t="array" ref="S386">_xlfn.QUARTILE.EXC(IF($D$5:$D$906=$D386,$L$5:$L$906),1)</f>
        <v>-9.4075000000000006</v>
      </c>
      <c r="T386" s="112" cm="1">
        <f t="array" ref="T386">_xlfn.QUARTILE.EXC(IF($D$5:$D$906=$D386,$L$5:$L$906),3)</f>
        <v>1.645</v>
      </c>
      <c r="U386" s="112">
        <f t="shared" si="129"/>
        <v>11.0525</v>
      </c>
      <c r="V386" s="112">
        <f t="shared" si="130"/>
        <v>-25.986249999999998</v>
      </c>
      <c r="W386" s="112">
        <f t="shared" si="131"/>
        <v>18.223749999999999</v>
      </c>
      <c r="X386" s="112" t="b">
        <f t="shared" si="132"/>
        <v>0</v>
      </c>
      <c r="Y386" s="112" cm="1">
        <f t="array" ref="Y386">_xlfn.QUARTILE.EXC(IF($D$5:$D$906=$D386,$M$5:$M$906),1)</f>
        <v>-18.744999999999997</v>
      </c>
      <c r="Z386" s="112" cm="1">
        <f t="array" ref="Z386">_xlfn.QUARTILE.EXC(IF($D$5:$D$906=$D386,$M$5:$M$906),3)</f>
        <v>-2.7</v>
      </c>
      <c r="AA386" s="112">
        <f t="shared" si="133"/>
        <v>16.044999999999998</v>
      </c>
      <c r="AB386" s="112">
        <f t="shared" si="134"/>
        <v>-42.812499999999993</v>
      </c>
      <c r="AC386" s="112">
        <f t="shared" si="135"/>
        <v>21.367499999999996</v>
      </c>
      <c r="AD386" s="112" t="b">
        <f t="shared" si="136"/>
        <v>0</v>
      </c>
      <c r="AE386" s="101">
        <f t="shared" si="127"/>
        <v>0</v>
      </c>
      <c r="AF386" s="101">
        <f t="shared" si="128"/>
        <v>0</v>
      </c>
      <c r="AG386" s="406" cm="1">
        <f t="array" ref="AG386">_xlfn.QUARTILE.EXC(IF($AT$5:$AT$906=$AT386,$L$5:$L$906),1)</f>
        <v>-9.4075000000000006</v>
      </c>
      <c r="AH386" s="406" cm="1">
        <f t="array" ref="AH386">_xlfn.QUARTILE.EXC(IF($AT$5:$AT$906=$AT386,$L$5:$L$906),3)</f>
        <v>1.645</v>
      </c>
      <c r="AI386" s="406">
        <f t="shared" si="137"/>
        <v>11.0525</v>
      </c>
      <c r="AJ386" s="406">
        <f t="shared" si="138"/>
        <v>-25.986249999999998</v>
      </c>
      <c r="AK386" s="406">
        <f t="shared" si="139"/>
        <v>18.223749999999999</v>
      </c>
      <c r="AL386" s="406" t="b">
        <f t="shared" si="140"/>
        <v>0</v>
      </c>
      <c r="AM386" s="406" cm="1">
        <f t="array" ref="AM386">_xlfn.QUARTILE.EXC(IF($AT$5:$AT$906=$AT386,$M$5:$M$906),1)</f>
        <v>-18.744999999999997</v>
      </c>
      <c r="AN386" s="406" cm="1">
        <f t="array" ref="AN386">_xlfn.QUARTILE.EXC(IF($AT$5:$AT$906=$AT386,$M$5:$M$906),3)</f>
        <v>-2.7</v>
      </c>
      <c r="AO386" s="406">
        <f t="shared" si="141"/>
        <v>16.044999999999998</v>
      </c>
      <c r="AP386" s="406">
        <f t="shared" si="142"/>
        <v>-42.812499999999993</v>
      </c>
      <c r="AQ386" s="406">
        <f t="shared" si="143"/>
        <v>21.367499999999996</v>
      </c>
      <c r="AR386" s="406" t="b">
        <f t="shared" si="144"/>
        <v>0</v>
      </c>
      <c r="AS386" s="404" t="str">
        <f>INDEX('Org2567'!$BM:$BM,MATCH(Raw_DATA!A386,'Org2567'!$D:$D,0))</f>
        <v>รพช.F2 P&lt;=30,000</v>
      </c>
      <c r="AT386" s="404">
        <f>INDEX('Org2567'!$BL:$BL,MATCH(Raw_DATA!A386,'Org2567'!$D:$D,0))</f>
        <v>5</v>
      </c>
      <c r="AU386" s="113"/>
      <c r="AV386" s="101">
        <v>4.82</v>
      </c>
      <c r="AW386" s="101">
        <v>98.94</v>
      </c>
      <c r="AX386" s="101">
        <v>104.35</v>
      </c>
      <c r="AY386" s="101">
        <v>91.01</v>
      </c>
      <c r="AZ386" s="101">
        <v>53.31</v>
      </c>
    </row>
    <row r="387" spans="1:52" x14ac:dyDescent="0.7">
      <c r="A387" s="101" t="s">
        <v>398</v>
      </c>
      <c r="B387" s="101" t="s">
        <v>2081</v>
      </c>
      <c r="C387" s="111" t="str">
        <f>IF(A387="","",INDEX(ID!P:P,MATCH(Raw_DATA!A387,ID!A:A,0)))</f>
        <v>รพช.F2 P&lt;=30,000</v>
      </c>
      <c r="D387" s="101">
        <f>IF(A387="","",INDEX(ID!M:M,MATCH(Raw_DATA!A387,ID!A:A,0)))</f>
        <v>5</v>
      </c>
      <c r="E387" s="112">
        <v>8.68</v>
      </c>
      <c r="F387" s="112">
        <v>8.36</v>
      </c>
      <c r="G387" s="112">
        <v>7.15</v>
      </c>
      <c r="H387" s="112">
        <v>54425196.649999999</v>
      </c>
      <c r="I387" s="112">
        <v>-6760997.1799999997</v>
      </c>
      <c r="J387" s="112">
        <v>-3187739.29</v>
      </c>
      <c r="K387" s="112">
        <v>43624186</v>
      </c>
      <c r="L387" s="112">
        <v>-4.3099999999999996</v>
      </c>
      <c r="M387" s="112">
        <v>-8.19</v>
      </c>
      <c r="N387" s="112">
        <f t="shared" si="145"/>
        <v>58</v>
      </c>
      <c r="O387" s="112">
        <f t="shared" si="146"/>
        <v>30</v>
      </c>
      <c r="P387" s="112">
        <f t="shared" si="147"/>
        <v>60</v>
      </c>
      <c r="Q387" s="112">
        <f t="shared" si="148"/>
        <v>39</v>
      </c>
      <c r="R387" s="112">
        <f t="shared" si="149"/>
        <v>98</v>
      </c>
      <c r="S387" s="112" cm="1">
        <f t="array" ref="S387">_xlfn.QUARTILE.EXC(IF($D$5:$D$906=$D387,$L$5:$L$906),1)</f>
        <v>-9.4075000000000006</v>
      </c>
      <c r="T387" s="112" cm="1">
        <f t="array" ref="T387">_xlfn.QUARTILE.EXC(IF($D$5:$D$906=$D387,$L$5:$L$906),3)</f>
        <v>1.645</v>
      </c>
      <c r="U387" s="112">
        <f t="shared" si="129"/>
        <v>11.0525</v>
      </c>
      <c r="V387" s="112">
        <f t="shared" si="130"/>
        <v>-25.986249999999998</v>
      </c>
      <c r="W387" s="112">
        <f t="shared" si="131"/>
        <v>18.223749999999999</v>
      </c>
      <c r="X387" s="112" t="b">
        <f t="shared" si="132"/>
        <v>0</v>
      </c>
      <c r="Y387" s="112" cm="1">
        <f t="array" ref="Y387">_xlfn.QUARTILE.EXC(IF($D$5:$D$906=$D387,$M$5:$M$906),1)</f>
        <v>-18.744999999999997</v>
      </c>
      <c r="Z387" s="112" cm="1">
        <f t="array" ref="Z387">_xlfn.QUARTILE.EXC(IF($D$5:$D$906=$D387,$M$5:$M$906),3)</f>
        <v>-2.7</v>
      </c>
      <c r="AA387" s="112">
        <f t="shared" si="133"/>
        <v>16.044999999999998</v>
      </c>
      <c r="AB387" s="112">
        <f t="shared" si="134"/>
        <v>-42.812499999999993</v>
      </c>
      <c r="AC387" s="112">
        <f t="shared" si="135"/>
        <v>21.367499999999996</v>
      </c>
      <c r="AD387" s="112" t="b">
        <f t="shared" si="136"/>
        <v>0</v>
      </c>
      <c r="AE387" s="101">
        <f t="shared" si="127"/>
        <v>1</v>
      </c>
      <c r="AF387" s="101">
        <f t="shared" si="128"/>
        <v>1</v>
      </c>
      <c r="AG387" s="406" cm="1">
        <f t="array" ref="AG387">_xlfn.QUARTILE.EXC(IF($AT$5:$AT$906=$AT387,$L$5:$L$906),1)</f>
        <v>-9.4075000000000006</v>
      </c>
      <c r="AH387" s="406" cm="1">
        <f t="array" ref="AH387">_xlfn.QUARTILE.EXC(IF($AT$5:$AT$906=$AT387,$L$5:$L$906),3)</f>
        <v>1.645</v>
      </c>
      <c r="AI387" s="406">
        <f t="shared" si="137"/>
        <v>11.0525</v>
      </c>
      <c r="AJ387" s="406">
        <f t="shared" si="138"/>
        <v>-25.986249999999998</v>
      </c>
      <c r="AK387" s="406">
        <f t="shared" si="139"/>
        <v>18.223749999999999</v>
      </c>
      <c r="AL387" s="406" t="b">
        <f t="shared" si="140"/>
        <v>0</v>
      </c>
      <c r="AM387" s="406" cm="1">
        <f t="array" ref="AM387">_xlfn.QUARTILE.EXC(IF($AT$5:$AT$906=$AT387,$M$5:$M$906),1)</f>
        <v>-18.744999999999997</v>
      </c>
      <c r="AN387" s="406" cm="1">
        <f t="array" ref="AN387">_xlfn.QUARTILE.EXC(IF($AT$5:$AT$906=$AT387,$M$5:$M$906),3)</f>
        <v>-2.7</v>
      </c>
      <c r="AO387" s="406">
        <f t="shared" si="141"/>
        <v>16.044999999999998</v>
      </c>
      <c r="AP387" s="406">
        <f t="shared" si="142"/>
        <v>-42.812499999999993</v>
      </c>
      <c r="AQ387" s="406">
        <f t="shared" si="143"/>
        <v>21.367499999999996</v>
      </c>
      <c r="AR387" s="406" t="b">
        <f t="shared" si="144"/>
        <v>0</v>
      </c>
      <c r="AS387" s="404" t="str">
        <f>INDEX('Org2567'!$BM:$BM,MATCH(Raw_DATA!A387,'Org2567'!$D:$D,0))</f>
        <v>รพช.F2 P&lt;=30,000</v>
      </c>
      <c r="AT387" s="404">
        <f>INDEX('Org2567'!$BL:$BL,MATCH(Raw_DATA!A387,'Org2567'!$D:$D,0))</f>
        <v>5</v>
      </c>
      <c r="AU387" s="113"/>
      <c r="AV387" s="101">
        <v>57.78</v>
      </c>
      <c r="AW387" s="101">
        <v>30.08</v>
      </c>
      <c r="AX387" s="101">
        <v>60.17</v>
      </c>
      <c r="AY387" s="101">
        <v>38.619999999999997</v>
      </c>
      <c r="AZ387" s="101">
        <v>98.13</v>
      </c>
    </row>
    <row r="388" spans="1:52" x14ac:dyDescent="0.7">
      <c r="A388" s="101" t="s">
        <v>399</v>
      </c>
      <c r="B388" s="101" t="s">
        <v>2084</v>
      </c>
      <c r="C388" s="111" t="str">
        <f>IF(A388="","",INDEX(ID!P:P,MATCH(Raw_DATA!A388,ID!A:A,0)))</f>
        <v>รพช.F3 P&lt;=15,000</v>
      </c>
      <c r="D388" s="101">
        <f>IF(A388="","",INDEX(ID!M:M,MATCH(Raw_DATA!A388,ID!A:A,0)))</f>
        <v>2</v>
      </c>
      <c r="E388" s="112">
        <v>11.94</v>
      </c>
      <c r="F388" s="112">
        <v>11.45</v>
      </c>
      <c r="G388" s="112">
        <v>10.8</v>
      </c>
      <c r="H388" s="112">
        <v>15321770.01</v>
      </c>
      <c r="I388" s="112">
        <v>4224635.5999999996</v>
      </c>
      <c r="J388" s="112">
        <v>6831776</v>
      </c>
      <c r="K388" s="112">
        <v>13737627.98</v>
      </c>
      <c r="L388" s="112">
        <v>17.559999999999999</v>
      </c>
      <c r="M388" s="112">
        <v>14.36</v>
      </c>
      <c r="N388" s="112">
        <f t="shared" si="145"/>
        <v>7</v>
      </c>
      <c r="O388" s="112">
        <f t="shared" si="146"/>
        <v>42</v>
      </c>
      <c r="P388" s="112">
        <f t="shared" si="147"/>
        <v>55</v>
      </c>
      <c r="Q388" s="112">
        <f t="shared" si="148"/>
        <v>93</v>
      </c>
      <c r="R388" s="112">
        <f t="shared" si="149"/>
        <v>86</v>
      </c>
      <c r="S388" s="112" cm="1">
        <f t="array" ref="S388">_xlfn.QUARTILE.EXC(IF($D$5:$D$906=$D388,$L$5:$L$906),1)</f>
        <v>-5.3650000000000002</v>
      </c>
      <c r="T388" s="112" cm="1">
        <f t="array" ref="T388">_xlfn.QUARTILE.EXC(IF($D$5:$D$906=$D388,$L$5:$L$906),3)</f>
        <v>10.815000000000001</v>
      </c>
      <c r="U388" s="112">
        <f t="shared" si="129"/>
        <v>16.18</v>
      </c>
      <c r="V388" s="112">
        <f t="shared" si="130"/>
        <v>-29.634999999999998</v>
      </c>
      <c r="W388" s="112">
        <f t="shared" si="131"/>
        <v>35.085000000000001</v>
      </c>
      <c r="X388" s="112" t="b">
        <f t="shared" si="132"/>
        <v>0</v>
      </c>
      <c r="Y388" s="112" cm="1">
        <f t="array" ref="Y388">_xlfn.QUARTILE.EXC(IF($D$5:$D$906=$D388,$M$5:$M$906),1)</f>
        <v>-14.08</v>
      </c>
      <c r="Z388" s="112" cm="1">
        <f t="array" ref="Z388">_xlfn.QUARTILE.EXC(IF($D$5:$D$906=$D388,$M$5:$M$906),3)</f>
        <v>0.78999999999999981</v>
      </c>
      <c r="AA388" s="112">
        <f t="shared" si="133"/>
        <v>14.87</v>
      </c>
      <c r="AB388" s="112">
        <f t="shared" si="134"/>
        <v>-36.384999999999998</v>
      </c>
      <c r="AC388" s="112">
        <f t="shared" si="135"/>
        <v>23.094999999999999</v>
      </c>
      <c r="AD388" s="112" t="b">
        <f t="shared" si="136"/>
        <v>0</v>
      </c>
      <c r="AE388" s="101">
        <f t="shared" si="127"/>
        <v>0</v>
      </c>
      <c r="AF388" s="101">
        <f t="shared" si="128"/>
        <v>0</v>
      </c>
      <c r="AG388" s="406" cm="1">
        <f t="array" ref="AG388">_xlfn.QUARTILE.EXC(IF($AT$5:$AT$906=$AT388,$L$5:$L$906),1)</f>
        <v>-5.3650000000000002</v>
      </c>
      <c r="AH388" s="406" cm="1">
        <f t="array" ref="AH388">_xlfn.QUARTILE.EXC(IF($AT$5:$AT$906=$AT388,$L$5:$L$906),3)</f>
        <v>10.815000000000001</v>
      </c>
      <c r="AI388" s="406">
        <f t="shared" si="137"/>
        <v>16.18</v>
      </c>
      <c r="AJ388" s="406">
        <f t="shared" si="138"/>
        <v>-29.634999999999998</v>
      </c>
      <c r="AK388" s="406">
        <f t="shared" si="139"/>
        <v>35.085000000000001</v>
      </c>
      <c r="AL388" s="406" t="b">
        <f t="shared" si="140"/>
        <v>0</v>
      </c>
      <c r="AM388" s="406" cm="1">
        <f t="array" ref="AM388">_xlfn.QUARTILE.EXC(IF($AT$5:$AT$906=$AT388,$M$5:$M$906),1)</f>
        <v>-14.08</v>
      </c>
      <c r="AN388" s="406" cm="1">
        <f t="array" ref="AN388">_xlfn.QUARTILE.EXC(IF($AT$5:$AT$906=$AT388,$M$5:$M$906),3)</f>
        <v>0.78999999999999981</v>
      </c>
      <c r="AO388" s="406">
        <f t="shared" si="141"/>
        <v>14.87</v>
      </c>
      <c r="AP388" s="406">
        <f t="shared" si="142"/>
        <v>-36.384999999999998</v>
      </c>
      <c r="AQ388" s="406">
        <f t="shared" si="143"/>
        <v>23.094999999999999</v>
      </c>
      <c r="AR388" s="406" t="b">
        <f t="shared" si="144"/>
        <v>0</v>
      </c>
      <c r="AS388" s="404" t="str">
        <f>INDEX('Org2567'!$BM:$BM,MATCH(Raw_DATA!A388,'Org2567'!$D:$D,0))</f>
        <v>รพช.F3 P&lt;=15,000</v>
      </c>
      <c r="AT388" s="404">
        <f>INDEX('Org2567'!$BL:$BL,MATCH(Raw_DATA!A388,'Org2567'!$D:$D,0))</f>
        <v>2</v>
      </c>
      <c r="AU388" s="113"/>
      <c r="AV388" s="101">
        <v>6.96</v>
      </c>
      <c r="AW388" s="101">
        <v>41.58</v>
      </c>
      <c r="AX388" s="101">
        <v>55.3</v>
      </c>
      <c r="AY388" s="101">
        <v>93.26</v>
      </c>
      <c r="AZ388" s="101">
        <v>85.93</v>
      </c>
    </row>
    <row r="389" spans="1:52" x14ac:dyDescent="0.7">
      <c r="A389" s="101" t="s">
        <v>400</v>
      </c>
      <c r="B389" s="101" t="s">
        <v>2087</v>
      </c>
      <c r="C389" s="111" t="str">
        <f>IF(A389="","",INDEX(ID!P:P,MATCH(Raw_DATA!A389,ID!A:A,0)))</f>
        <v>รพช.F2 P&lt;=30,000</v>
      </c>
      <c r="D389" s="101">
        <f>IF(A389="","",INDEX(ID!M:M,MATCH(Raw_DATA!A389,ID!A:A,0)))</f>
        <v>5</v>
      </c>
      <c r="E389" s="112">
        <v>6.5</v>
      </c>
      <c r="F389" s="112">
        <v>6.17</v>
      </c>
      <c r="G389" s="112">
        <v>3.88</v>
      </c>
      <c r="H389" s="112">
        <v>21415830.079999998</v>
      </c>
      <c r="I389" s="112">
        <v>-5562299.1600000001</v>
      </c>
      <c r="J389" s="112">
        <v>-1399161.45</v>
      </c>
      <c r="K389" s="112">
        <v>11304460.439999999</v>
      </c>
      <c r="L389" s="112">
        <v>-2.5099999999999998</v>
      </c>
      <c r="M389" s="112">
        <v>-11.6</v>
      </c>
      <c r="N389" s="112">
        <f t="shared" si="145"/>
        <v>33</v>
      </c>
      <c r="O389" s="112">
        <f t="shared" si="146"/>
        <v>12</v>
      </c>
      <c r="P389" s="112">
        <f t="shared" si="147"/>
        <v>57</v>
      </c>
      <c r="Q389" s="112">
        <f t="shared" si="148"/>
        <v>109</v>
      </c>
      <c r="R389" s="112">
        <f t="shared" si="149"/>
        <v>77</v>
      </c>
      <c r="S389" s="112" cm="1">
        <f t="array" ref="S389">_xlfn.QUARTILE.EXC(IF($D$5:$D$906=$D389,$L$5:$L$906),1)</f>
        <v>-9.4075000000000006</v>
      </c>
      <c r="T389" s="112" cm="1">
        <f t="array" ref="T389">_xlfn.QUARTILE.EXC(IF($D$5:$D$906=$D389,$L$5:$L$906),3)</f>
        <v>1.645</v>
      </c>
      <c r="U389" s="112">
        <f t="shared" si="129"/>
        <v>11.0525</v>
      </c>
      <c r="V389" s="112">
        <f t="shared" si="130"/>
        <v>-25.986249999999998</v>
      </c>
      <c r="W389" s="112">
        <f t="shared" si="131"/>
        <v>18.223749999999999</v>
      </c>
      <c r="X389" s="112" t="b">
        <f t="shared" si="132"/>
        <v>0</v>
      </c>
      <c r="Y389" s="112" cm="1">
        <f t="array" ref="Y389">_xlfn.QUARTILE.EXC(IF($D$5:$D$906=$D389,$M$5:$M$906),1)</f>
        <v>-18.744999999999997</v>
      </c>
      <c r="Z389" s="112" cm="1">
        <f t="array" ref="Z389">_xlfn.QUARTILE.EXC(IF($D$5:$D$906=$D389,$M$5:$M$906),3)</f>
        <v>-2.7</v>
      </c>
      <c r="AA389" s="112">
        <f t="shared" si="133"/>
        <v>16.044999999999998</v>
      </c>
      <c r="AB389" s="112">
        <f t="shared" si="134"/>
        <v>-42.812499999999993</v>
      </c>
      <c r="AC389" s="112">
        <f t="shared" si="135"/>
        <v>21.367499999999996</v>
      </c>
      <c r="AD389" s="112" t="b">
        <f t="shared" si="136"/>
        <v>0</v>
      </c>
      <c r="AE389" s="101">
        <f t="shared" ref="AE389:AE452" si="150">IF(M389&lt;0,1,0)</f>
        <v>1</v>
      </c>
      <c r="AF389" s="101">
        <f t="shared" ref="AF389:AF452" si="151">IF(L389&lt;0,1,0)</f>
        <v>1</v>
      </c>
      <c r="AG389" s="406" cm="1">
        <f t="array" ref="AG389">_xlfn.QUARTILE.EXC(IF($AT$5:$AT$906=$AT389,$L$5:$L$906),1)</f>
        <v>-9.4075000000000006</v>
      </c>
      <c r="AH389" s="406" cm="1">
        <f t="array" ref="AH389">_xlfn.QUARTILE.EXC(IF($AT$5:$AT$906=$AT389,$L$5:$L$906),3)</f>
        <v>1.645</v>
      </c>
      <c r="AI389" s="406">
        <f t="shared" si="137"/>
        <v>11.0525</v>
      </c>
      <c r="AJ389" s="406">
        <f t="shared" si="138"/>
        <v>-25.986249999999998</v>
      </c>
      <c r="AK389" s="406">
        <f t="shared" si="139"/>
        <v>18.223749999999999</v>
      </c>
      <c r="AL389" s="406" t="b">
        <f t="shared" si="140"/>
        <v>0</v>
      </c>
      <c r="AM389" s="406" cm="1">
        <f t="array" ref="AM389">_xlfn.QUARTILE.EXC(IF($AT$5:$AT$906=$AT389,$M$5:$M$906),1)</f>
        <v>-18.744999999999997</v>
      </c>
      <c r="AN389" s="406" cm="1">
        <f t="array" ref="AN389">_xlfn.QUARTILE.EXC(IF($AT$5:$AT$906=$AT389,$M$5:$M$906),3)</f>
        <v>-2.7</v>
      </c>
      <c r="AO389" s="406">
        <f t="shared" si="141"/>
        <v>16.044999999999998</v>
      </c>
      <c r="AP389" s="406">
        <f t="shared" si="142"/>
        <v>-42.812499999999993</v>
      </c>
      <c r="AQ389" s="406">
        <f t="shared" si="143"/>
        <v>21.367499999999996</v>
      </c>
      <c r="AR389" s="406" t="b">
        <f t="shared" si="144"/>
        <v>0</v>
      </c>
      <c r="AS389" s="404" t="str">
        <f>INDEX('Org2567'!$BM:$BM,MATCH(Raw_DATA!A389,'Org2567'!$D:$D,0))</f>
        <v>รพช.F2 P&lt;=30,000</v>
      </c>
      <c r="AT389" s="404">
        <f>INDEX('Org2567'!$BL:$BL,MATCH(Raw_DATA!A389,'Org2567'!$D:$D,0))</f>
        <v>5</v>
      </c>
      <c r="AU389" s="113"/>
      <c r="AV389" s="101">
        <v>33.479999999999997</v>
      </c>
      <c r="AW389" s="101">
        <v>12.13</v>
      </c>
      <c r="AX389" s="101">
        <v>56.88</v>
      </c>
      <c r="AY389" s="101">
        <v>109.08</v>
      </c>
      <c r="AZ389" s="101">
        <v>76.53</v>
      </c>
    </row>
    <row r="390" spans="1:52" x14ac:dyDescent="0.7">
      <c r="A390" s="101" t="s">
        <v>401</v>
      </c>
      <c r="B390" s="101" t="s">
        <v>2124</v>
      </c>
      <c r="C390" s="111" t="str">
        <f>IF(A390="","",INDEX(ID!P:P,MATCH(Raw_DATA!A390,ID!A:A,0)))</f>
        <v>รพศ.A B&lt;=700</v>
      </c>
      <c r="D390" s="101">
        <f>IF(A390="","",INDEX(ID!M:M,MATCH(Raw_DATA!A390,ID!A:A,0)))</f>
        <v>18</v>
      </c>
      <c r="E390" s="112">
        <v>3.56</v>
      </c>
      <c r="F390" s="112">
        <v>3.27</v>
      </c>
      <c r="G390" s="112">
        <v>2.42</v>
      </c>
      <c r="H390" s="112">
        <v>785878429.22000003</v>
      </c>
      <c r="I390" s="112">
        <v>-206907861.65000001</v>
      </c>
      <c r="J390" s="112">
        <v>-45635234.590000004</v>
      </c>
      <c r="K390" s="112">
        <v>436062911.72000003</v>
      </c>
      <c r="L390" s="112">
        <v>-3.35</v>
      </c>
      <c r="M390" s="112">
        <v>-9.3699999999999992</v>
      </c>
      <c r="N390" s="112">
        <f t="shared" si="145"/>
        <v>45</v>
      </c>
      <c r="O390" s="112">
        <f t="shared" si="146"/>
        <v>142</v>
      </c>
      <c r="P390" s="112">
        <f t="shared" si="147"/>
        <v>83</v>
      </c>
      <c r="Q390" s="112">
        <f t="shared" si="148"/>
        <v>612</v>
      </c>
      <c r="R390" s="112">
        <f t="shared" si="149"/>
        <v>61</v>
      </c>
      <c r="S390" s="112" cm="1">
        <f t="array" ref="S390">_xlfn.QUARTILE.EXC(IF($D$5:$D$906=$D390,$L$5:$L$906),1)</f>
        <v>-6.4649999999999999</v>
      </c>
      <c r="T390" s="112" cm="1">
        <f t="array" ref="T390">_xlfn.QUARTILE.EXC(IF($D$5:$D$906=$D390,$L$5:$L$906),3)</f>
        <v>5.9924999999999997</v>
      </c>
      <c r="U390" s="112">
        <f t="shared" ref="U390:U453" si="152">T390-S390</f>
        <v>12.4575</v>
      </c>
      <c r="V390" s="112">
        <f t="shared" ref="V390:V453" si="153">S390-(1.5*U390)</f>
        <v>-25.151250000000001</v>
      </c>
      <c r="W390" s="112">
        <f t="shared" ref="W390:W453" si="154">T390+(1.5*U390)</f>
        <v>24.678750000000001</v>
      </c>
      <c r="X390" s="112" t="b">
        <f t="shared" ref="X390:X453" si="155">IF(OR(L390&lt;=V390,L390&gt;=W390),TRUE,FALSE)</f>
        <v>0</v>
      </c>
      <c r="Y390" s="112" cm="1">
        <f t="array" ref="Y390">_xlfn.QUARTILE.EXC(IF($D$5:$D$906=$D390,$M$5:$M$906),1)</f>
        <v>-9.0925000000000011</v>
      </c>
      <c r="Z390" s="112" cm="1">
        <f t="array" ref="Z390">_xlfn.QUARTILE.EXC(IF($D$5:$D$906=$D390,$M$5:$M$906),3)</f>
        <v>7.5674999999999999</v>
      </c>
      <c r="AA390" s="112">
        <f t="shared" ref="AA390:AA453" si="156">Z390-Y390</f>
        <v>16.66</v>
      </c>
      <c r="AB390" s="112">
        <f t="shared" ref="AB390:AB453" si="157">Y390-(1.5*AA390)</f>
        <v>-34.082500000000003</v>
      </c>
      <c r="AC390" s="112">
        <f t="shared" ref="AC390:AC453" si="158">Z390+(1.5*AA390)</f>
        <v>32.557500000000005</v>
      </c>
      <c r="AD390" s="112" t="b">
        <f t="shared" ref="AD390:AD453" si="159">IF(OR(M390&lt;=AB390,M390&gt;=AC390),TRUE,FALSE)</f>
        <v>0</v>
      </c>
      <c r="AE390" s="101">
        <f t="shared" si="150"/>
        <v>1</v>
      </c>
      <c r="AF390" s="101">
        <f t="shared" si="151"/>
        <v>1</v>
      </c>
      <c r="AG390" s="406" cm="1">
        <f t="array" ref="AG390">_xlfn.QUARTILE.EXC(IF($AT$5:$AT$906=$AT390,$L$5:$L$906),1)</f>
        <v>-6.4649999999999999</v>
      </c>
      <c r="AH390" s="406" cm="1">
        <f t="array" ref="AH390">_xlfn.QUARTILE.EXC(IF($AT$5:$AT$906=$AT390,$L$5:$L$906),3)</f>
        <v>5.9924999999999997</v>
      </c>
      <c r="AI390" s="406">
        <f t="shared" ref="AI390:AI453" si="160">AH390-AG390</f>
        <v>12.4575</v>
      </c>
      <c r="AJ390" s="406">
        <f t="shared" ref="AJ390:AJ453" si="161">AG390-(1.5*AI390)</f>
        <v>-25.151250000000001</v>
      </c>
      <c r="AK390" s="406">
        <f t="shared" ref="AK390:AK453" si="162">AH390+(1.5*AI390)</f>
        <v>24.678750000000001</v>
      </c>
      <c r="AL390" s="406" t="b">
        <f t="shared" ref="AL390:AL453" si="163">IF(OR(L390&lt;=AJ390,L390&gt;=AK390),TRUE,FALSE)</f>
        <v>0</v>
      </c>
      <c r="AM390" s="406" cm="1">
        <f t="array" ref="AM390">_xlfn.QUARTILE.EXC(IF($AT$5:$AT$906=$AT390,$M$5:$M$906),1)</f>
        <v>-9.0925000000000011</v>
      </c>
      <c r="AN390" s="406" cm="1">
        <f t="array" ref="AN390">_xlfn.QUARTILE.EXC(IF($AT$5:$AT$906=$AT390,$M$5:$M$906),3)</f>
        <v>7.5674999999999999</v>
      </c>
      <c r="AO390" s="406">
        <f t="shared" ref="AO390:AO453" si="164">AN390-AM390</f>
        <v>16.66</v>
      </c>
      <c r="AP390" s="406">
        <f t="shared" ref="AP390:AP453" si="165">AM390-(1.5*AO390)</f>
        <v>-34.082500000000003</v>
      </c>
      <c r="AQ390" s="406">
        <f t="shared" ref="AQ390:AQ453" si="166">AN390+(1.5*AO390)</f>
        <v>32.557500000000005</v>
      </c>
      <c r="AR390" s="406" t="b">
        <f t="shared" ref="AR390:AR453" si="167">IF(OR(M390&lt;=AP390,M390&gt;=AQ390),TRUE,FALSE)</f>
        <v>0</v>
      </c>
      <c r="AS390" s="404" t="str">
        <f>INDEX('Org2567'!$BM:$BM,MATCH(Raw_DATA!A390,'Org2567'!$D:$D,0))</f>
        <v>รพศ.A B&lt;=700</v>
      </c>
      <c r="AT390" s="404">
        <f>INDEX('Org2567'!$BL:$BL,MATCH(Raw_DATA!A390,'Org2567'!$D:$D,0))</f>
        <v>18</v>
      </c>
      <c r="AU390" s="113"/>
      <c r="AV390" s="101">
        <v>44.55</v>
      </c>
      <c r="AW390" s="101">
        <v>141.72999999999999</v>
      </c>
      <c r="AX390" s="101">
        <v>82.71</v>
      </c>
      <c r="AY390" s="101">
        <v>611.91</v>
      </c>
      <c r="AZ390" s="101">
        <v>60.69</v>
      </c>
    </row>
    <row r="391" spans="1:52" x14ac:dyDescent="0.7">
      <c r="A391" s="101" t="s">
        <v>402</v>
      </c>
      <c r="B391" s="101" t="s">
        <v>2128</v>
      </c>
      <c r="C391" s="111" t="str">
        <f>IF(A391="","",INDEX(ID!P:P,MATCH(Raw_DATA!A391,ID!A:A,0)))</f>
        <v>รพท.M1 B&gt;200</v>
      </c>
      <c r="D391" s="101">
        <f>IF(A391="","",INDEX(ID!M:M,MATCH(Raw_DATA!A391,ID!A:A,0)))</f>
        <v>15</v>
      </c>
      <c r="E391" s="112">
        <v>3.69</v>
      </c>
      <c r="F391" s="112">
        <v>3.57</v>
      </c>
      <c r="G391" s="112">
        <v>3.06</v>
      </c>
      <c r="H391" s="112">
        <v>446131598.80000001</v>
      </c>
      <c r="I391" s="112">
        <v>-233284691.37</v>
      </c>
      <c r="J391" s="112">
        <v>-30087337.25</v>
      </c>
      <c r="K391" s="112">
        <v>341622951.72000003</v>
      </c>
      <c r="L391" s="112">
        <v>-6.26</v>
      </c>
      <c r="M391" s="112">
        <v>-24.34</v>
      </c>
      <c r="N391" s="112">
        <f t="shared" si="145"/>
        <v>215</v>
      </c>
      <c r="O391" s="112">
        <f t="shared" si="146"/>
        <v>55</v>
      </c>
      <c r="P391" s="112">
        <f t="shared" si="147"/>
        <v>68</v>
      </c>
      <c r="Q391" s="112">
        <f t="shared" si="148"/>
        <v>975</v>
      </c>
      <c r="R391" s="112">
        <f t="shared" si="149"/>
        <v>47</v>
      </c>
      <c r="S391" s="112" cm="1">
        <f t="array" ref="S391">_xlfn.QUARTILE.EXC(IF($D$5:$D$906=$D391,$L$5:$L$906),1)</f>
        <v>-2.59</v>
      </c>
      <c r="T391" s="112" cm="1">
        <f t="array" ref="T391">_xlfn.QUARTILE.EXC(IF($D$5:$D$906=$D391,$L$5:$L$906),3)</f>
        <v>8.86</v>
      </c>
      <c r="U391" s="112">
        <f t="shared" si="152"/>
        <v>11.45</v>
      </c>
      <c r="V391" s="112">
        <f t="shared" si="153"/>
        <v>-19.764999999999997</v>
      </c>
      <c r="W391" s="112">
        <f t="shared" si="154"/>
        <v>26.034999999999997</v>
      </c>
      <c r="X391" s="112" t="b">
        <f t="shared" si="155"/>
        <v>0</v>
      </c>
      <c r="Y391" s="112" cm="1">
        <f t="array" ref="Y391">_xlfn.QUARTILE.EXC(IF($D$5:$D$906=$D391,$M$5:$M$906),1)</f>
        <v>-5.74</v>
      </c>
      <c r="Z391" s="112" cm="1">
        <f t="array" ref="Z391">_xlfn.QUARTILE.EXC(IF($D$5:$D$906=$D391,$M$5:$M$906),3)</f>
        <v>4.915</v>
      </c>
      <c r="AA391" s="112">
        <f t="shared" si="156"/>
        <v>10.655000000000001</v>
      </c>
      <c r="AB391" s="112">
        <f t="shared" si="157"/>
        <v>-21.722500000000004</v>
      </c>
      <c r="AC391" s="112">
        <f t="shared" si="158"/>
        <v>20.897500000000001</v>
      </c>
      <c r="AD391" s="112" t="b">
        <f t="shared" si="159"/>
        <v>1</v>
      </c>
      <c r="AE391" s="101">
        <f t="shared" si="150"/>
        <v>1</v>
      </c>
      <c r="AF391" s="101">
        <f t="shared" si="151"/>
        <v>1</v>
      </c>
      <c r="AG391" s="406" cm="1">
        <f t="array" ref="AG391">_xlfn.QUARTILE.EXC(IF($AT$5:$AT$906=$AT391,$L$5:$L$906),1)</f>
        <v>-0.34999999999999964</v>
      </c>
      <c r="AH391" s="406" cm="1">
        <f t="array" ref="AH391">_xlfn.QUARTILE.EXC(IF($AT$5:$AT$906=$AT391,$L$5:$L$906),3)</f>
        <v>9.0500000000000007</v>
      </c>
      <c r="AI391" s="406">
        <f t="shared" si="160"/>
        <v>9.4</v>
      </c>
      <c r="AJ391" s="406">
        <f t="shared" si="161"/>
        <v>-14.450000000000001</v>
      </c>
      <c r="AK391" s="406">
        <f t="shared" si="162"/>
        <v>23.150000000000002</v>
      </c>
      <c r="AL391" s="406" t="b">
        <f t="shared" si="163"/>
        <v>0</v>
      </c>
      <c r="AM391" s="406" cm="1">
        <f t="array" ref="AM391">_xlfn.QUARTILE.EXC(IF($AT$5:$AT$906=$AT391,$M$5:$M$906),1)</f>
        <v>-5.0175000000000001</v>
      </c>
      <c r="AN391" s="406" cm="1">
        <f t="array" ref="AN391">_xlfn.QUARTILE.EXC(IF($AT$5:$AT$906=$AT391,$M$5:$M$906),3)</f>
        <v>5.1049999999999995</v>
      </c>
      <c r="AO391" s="406">
        <f t="shared" si="164"/>
        <v>10.122499999999999</v>
      </c>
      <c r="AP391" s="406">
        <f t="shared" si="165"/>
        <v>-20.201249999999998</v>
      </c>
      <c r="AQ391" s="406">
        <f t="shared" si="166"/>
        <v>20.288749999999997</v>
      </c>
      <c r="AR391" s="406" t="b">
        <f t="shared" si="167"/>
        <v>1</v>
      </c>
      <c r="AS391" s="404" t="str">
        <f>INDEX('Org2567'!$BM:$BM,MATCH(Raw_DATA!A391,'Org2567'!$D:$D,0))</f>
        <v>รพท.M1 B&gt;200</v>
      </c>
      <c r="AT391" s="404">
        <f>INDEX('Org2567'!$BL:$BL,MATCH(Raw_DATA!A391,'Org2567'!$D:$D,0))</f>
        <v>15</v>
      </c>
      <c r="AU391" s="113"/>
      <c r="AV391" s="101">
        <v>215.2</v>
      </c>
      <c r="AW391" s="101">
        <v>55.21</v>
      </c>
      <c r="AX391" s="101">
        <v>67.790000000000006</v>
      </c>
      <c r="AY391" s="101">
        <v>975.39</v>
      </c>
      <c r="AZ391" s="101">
        <v>46.64</v>
      </c>
    </row>
    <row r="392" spans="1:52" x14ac:dyDescent="0.7">
      <c r="A392" s="101" t="s">
        <v>403</v>
      </c>
      <c r="B392" s="101" t="s">
        <v>2131</v>
      </c>
      <c r="C392" s="111" t="str">
        <f>IF(A392="","",INDEX(ID!P:P,MATCH(Raw_DATA!A392,ID!A:A,0)))</f>
        <v>รพช.F1 P&lt;=50,000</v>
      </c>
      <c r="D392" s="101">
        <f>IF(A392="","",INDEX(ID!M:M,MATCH(Raw_DATA!A392,ID!A:A,0)))</f>
        <v>9</v>
      </c>
      <c r="E392" s="112">
        <v>9.07</v>
      </c>
      <c r="F392" s="112">
        <v>8.9</v>
      </c>
      <c r="G392" s="112">
        <v>7.93</v>
      </c>
      <c r="H392" s="112">
        <v>103105878.11</v>
      </c>
      <c r="I392" s="112">
        <v>-5652111.3099999996</v>
      </c>
      <c r="J392" s="112">
        <v>-3938447.28</v>
      </c>
      <c r="K392" s="112">
        <v>88498566.010000005</v>
      </c>
      <c r="L392" s="112">
        <v>-3.42</v>
      </c>
      <c r="M392" s="112">
        <v>-2.94</v>
      </c>
      <c r="N392" s="112">
        <f t="shared" si="145"/>
        <v>88</v>
      </c>
      <c r="O392" s="112">
        <f t="shared" si="146"/>
        <v>88</v>
      </c>
      <c r="P392" s="112">
        <f t="shared" si="147"/>
        <v>146</v>
      </c>
      <c r="Q392" s="112">
        <f t="shared" si="148"/>
        <v>446</v>
      </c>
      <c r="R392" s="112">
        <f t="shared" si="149"/>
        <v>49</v>
      </c>
      <c r="S392" s="112" cm="1">
        <f t="array" ref="S392">_xlfn.QUARTILE.EXC(IF($D$5:$D$906=$D392,$L$5:$L$906),1)</f>
        <v>-8.26</v>
      </c>
      <c r="T392" s="112" cm="1">
        <f t="array" ref="T392">_xlfn.QUARTILE.EXC(IF($D$5:$D$906=$D392,$L$5:$L$906),3)</f>
        <v>3.2450000000000001</v>
      </c>
      <c r="U392" s="112">
        <f t="shared" si="152"/>
        <v>11.504999999999999</v>
      </c>
      <c r="V392" s="112">
        <f t="shared" si="153"/>
        <v>-25.517499999999998</v>
      </c>
      <c r="W392" s="112">
        <f t="shared" si="154"/>
        <v>20.502500000000001</v>
      </c>
      <c r="X392" s="112" t="b">
        <f t="shared" si="155"/>
        <v>0</v>
      </c>
      <c r="Y392" s="112" cm="1">
        <f t="array" ref="Y392">_xlfn.QUARTILE.EXC(IF($D$5:$D$906=$D392,$M$5:$M$906),1)</f>
        <v>-12.452500000000001</v>
      </c>
      <c r="Z392" s="112" cm="1">
        <f t="array" ref="Z392">_xlfn.QUARTILE.EXC(IF($D$5:$D$906=$D392,$M$5:$M$906),3)</f>
        <v>0.39</v>
      </c>
      <c r="AA392" s="112">
        <f t="shared" si="156"/>
        <v>12.842500000000001</v>
      </c>
      <c r="AB392" s="112">
        <f t="shared" si="157"/>
        <v>-31.716250000000002</v>
      </c>
      <c r="AC392" s="112">
        <f t="shared" si="158"/>
        <v>19.653750000000002</v>
      </c>
      <c r="AD392" s="112" t="b">
        <f t="shared" si="159"/>
        <v>0</v>
      </c>
      <c r="AE392" s="101">
        <f t="shared" si="150"/>
        <v>1</v>
      </c>
      <c r="AF392" s="101">
        <f t="shared" si="151"/>
        <v>1</v>
      </c>
      <c r="AG392" s="406" cm="1">
        <f t="array" ref="AG392">_xlfn.QUARTILE.EXC(IF($AT$5:$AT$906=$AT392,$L$5:$L$906),1)</f>
        <v>-8.26</v>
      </c>
      <c r="AH392" s="406" cm="1">
        <f t="array" ref="AH392">_xlfn.QUARTILE.EXC(IF($AT$5:$AT$906=$AT392,$L$5:$L$906),3)</f>
        <v>3.2450000000000001</v>
      </c>
      <c r="AI392" s="406">
        <f t="shared" si="160"/>
        <v>11.504999999999999</v>
      </c>
      <c r="AJ392" s="406">
        <f t="shared" si="161"/>
        <v>-25.517499999999998</v>
      </c>
      <c r="AK392" s="406">
        <f t="shared" si="162"/>
        <v>20.502500000000001</v>
      </c>
      <c r="AL392" s="406" t="b">
        <f t="shared" si="163"/>
        <v>0</v>
      </c>
      <c r="AM392" s="406" cm="1">
        <f t="array" ref="AM392">_xlfn.QUARTILE.EXC(IF($AT$5:$AT$906=$AT392,$M$5:$M$906),1)</f>
        <v>-12.452500000000001</v>
      </c>
      <c r="AN392" s="406" cm="1">
        <f t="array" ref="AN392">_xlfn.QUARTILE.EXC(IF($AT$5:$AT$906=$AT392,$M$5:$M$906),3)</f>
        <v>0.39</v>
      </c>
      <c r="AO392" s="406">
        <f t="shared" si="164"/>
        <v>12.842500000000001</v>
      </c>
      <c r="AP392" s="406">
        <f t="shared" si="165"/>
        <v>-31.716250000000002</v>
      </c>
      <c r="AQ392" s="406">
        <f t="shared" si="166"/>
        <v>19.653750000000002</v>
      </c>
      <c r="AR392" s="406" t="b">
        <f t="shared" si="167"/>
        <v>0</v>
      </c>
      <c r="AS392" s="404" t="str">
        <f>INDEX('Org2567'!$BM:$BM,MATCH(Raw_DATA!A392,'Org2567'!$D:$D,0))</f>
        <v>รพช.F1 P&lt;=50,000</v>
      </c>
      <c r="AT392" s="404">
        <f>INDEX('Org2567'!$BL:$BL,MATCH(Raw_DATA!A392,'Org2567'!$D:$D,0))</f>
        <v>9</v>
      </c>
      <c r="AU392" s="113"/>
      <c r="AV392" s="101">
        <v>88.33</v>
      </c>
      <c r="AW392" s="101">
        <v>87.83</v>
      </c>
      <c r="AX392" s="101">
        <v>146.19</v>
      </c>
      <c r="AY392" s="101">
        <v>446.09</v>
      </c>
      <c r="AZ392" s="101">
        <v>49.37</v>
      </c>
    </row>
    <row r="393" spans="1:52" x14ac:dyDescent="0.7">
      <c r="A393" s="101" t="s">
        <v>404</v>
      </c>
      <c r="B393" s="101" t="s">
        <v>2134</v>
      </c>
      <c r="C393" s="111" t="str">
        <f>IF(A393="","",INDEX(ID!P:P,MATCH(Raw_DATA!A393,ID!A:A,0)))</f>
        <v>รพช.F2 P&lt;=30,000</v>
      </c>
      <c r="D393" s="101">
        <f>IF(A393="","",INDEX(ID!M:M,MATCH(Raw_DATA!A393,ID!A:A,0)))</f>
        <v>5</v>
      </c>
      <c r="E393" s="112">
        <v>1.1200000000000001</v>
      </c>
      <c r="F393" s="112">
        <v>1.05</v>
      </c>
      <c r="G393" s="112">
        <v>0.47</v>
      </c>
      <c r="H393" s="112">
        <v>2404842.33</v>
      </c>
      <c r="I393" s="112">
        <v>7999959.2599999998</v>
      </c>
      <c r="J393" s="112">
        <v>6893322.3899999997</v>
      </c>
      <c r="K393" s="112">
        <v>-11102132</v>
      </c>
      <c r="L393" s="112">
        <v>7.76</v>
      </c>
      <c r="M393" s="112">
        <v>8.16</v>
      </c>
      <c r="N393" s="112">
        <f t="shared" si="145"/>
        <v>137</v>
      </c>
      <c r="O393" s="112">
        <f t="shared" si="146"/>
        <v>62</v>
      </c>
      <c r="P393" s="112">
        <f t="shared" si="147"/>
        <v>73</v>
      </c>
      <c r="Q393" s="112">
        <f t="shared" si="148"/>
        <v>310</v>
      </c>
      <c r="R393" s="112">
        <f t="shared" si="149"/>
        <v>53</v>
      </c>
      <c r="S393" s="112" cm="1">
        <f t="array" ref="S393">_xlfn.QUARTILE.EXC(IF($D$5:$D$906=$D393,$L$5:$L$906),1)</f>
        <v>-9.4075000000000006</v>
      </c>
      <c r="T393" s="112" cm="1">
        <f t="array" ref="T393">_xlfn.QUARTILE.EXC(IF($D$5:$D$906=$D393,$L$5:$L$906),3)</f>
        <v>1.645</v>
      </c>
      <c r="U393" s="112">
        <f t="shared" si="152"/>
        <v>11.0525</v>
      </c>
      <c r="V393" s="112">
        <f t="shared" si="153"/>
        <v>-25.986249999999998</v>
      </c>
      <c r="W393" s="112">
        <f t="shared" si="154"/>
        <v>18.223749999999999</v>
      </c>
      <c r="X393" s="112" t="b">
        <f t="shared" si="155"/>
        <v>0</v>
      </c>
      <c r="Y393" s="112" cm="1">
        <f t="array" ref="Y393">_xlfn.QUARTILE.EXC(IF($D$5:$D$906=$D393,$M$5:$M$906),1)</f>
        <v>-18.744999999999997</v>
      </c>
      <c r="Z393" s="112" cm="1">
        <f t="array" ref="Z393">_xlfn.QUARTILE.EXC(IF($D$5:$D$906=$D393,$M$5:$M$906),3)</f>
        <v>-2.7</v>
      </c>
      <c r="AA393" s="112">
        <f t="shared" si="156"/>
        <v>16.044999999999998</v>
      </c>
      <c r="AB393" s="112">
        <f t="shared" si="157"/>
        <v>-42.812499999999993</v>
      </c>
      <c r="AC393" s="112">
        <f t="shared" si="158"/>
        <v>21.367499999999996</v>
      </c>
      <c r="AD393" s="112" t="b">
        <f t="shared" si="159"/>
        <v>0</v>
      </c>
      <c r="AE393" s="101">
        <f t="shared" si="150"/>
        <v>0</v>
      </c>
      <c r="AF393" s="101">
        <f t="shared" si="151"/>
        <v>0</v>
      </c>
      <c r="AG393" s="406" cm="1">
        <f t="array" ref="AG393">_xlfn.QUARTILE.EXC(IF($AT$5:$AT$906=$AT393,$L$5:$L$906),1)</f>
        <v>-9.4075000000000006</v>
      </c>
      <c r="AH393" s="406" cm="1">
        <f t="array" ref="AH393">_xlfn.QUARTILE.EXC(IF($AT$5:$AT$906=$AT393,$L$5:$L$906),3)</f>
        <v>1.645</v>
      </c>
      <c r="AI393" s="406">
        <f t="shared" si="160"/>
        <v>11.0525</v>
      </c>
      <c r="AJ393" s="406">
        <f t="shared" si="161"/>
        <v>-25.986249999999998</v>
      </c>
      <c r="AK393" s="406">
        <f t="shared" si="162"/>
        <v>18.223749999999999</v>
      </c>
      <c r="AL393" s="406" t="b">
        <f t="shared" si="163"/>
        <v>0</v>
      </c>
      <c r="AM393" s="406" cm="1">
        <f t="array" ref="AM393">_xlfn.QUARTILE.EXC(IF($AT$5:$AT$906=$AT393,$M$5:$M$906),1)</f>
        <v>-18.744999999999997</v>
      </c>
      <c r="AN393" s="406" cm="1">
        <f t="array" ref="AN393">_xlfn.QUARTILE.EXC(IF($AT$5:$AT$906=$AT393,$M$5:$M$906),3)</f>
        <v>-2.7</v>
      </c>
      <c r="AO393" s="406">
        <f t="shared" si="164"/>
        <v>16.044999999999998</v>
      </c>
      <c r="AP393" s="406">
        <f t="shared" si="165"/>
        <v>-42.812499999999993</v>
      </c>
      <c r="AQ393" s="406">
        <f t="shared" si="166"/>
        <v>21.367499999999996</v>
      </c>
      <c r="AR393" s="406" t="b">
        <f t="shared" si="167"/>
        <v>0</v>
      </c>
      <c r="AS393" s="404" t="str">
        <f>INDEX('Org2567'!$BM:$BM,MATCH(Raw_DATA!A393,'Org2567'!$D:$D,0))</f>
        <v>รพช.F2 P&lt;=30,000</v>
      </c>
      <c r="AT393" s="404">
        <f>INDEX('Org2567'!$BL:$BL,MATCH(Raw_DATA!A393,'Org2567'!$D:$D,0))</f>
        <v>5</v>
      </c>
      <c r="AU393" s="113"/>
      <c r="AV393" s="101">
        <v>137.13999999999999</v>
      </c>
      <c r="AW393" s="101">
        <v>62.11</v>
      </c>
      <c r="AX393" s="101">
        <v>72.650000000000006</v>
      </c>
      <c r="AY393" s="101">
        <v>309.60000000000002</v>
      </c>
      <c r="AZ393" s="101">
        <v>53.3</v>
      </c>
    </row>
    <row r="394" spans="1:52" x14ac:dyDescent="0.7">
      <c r="A394" s="101" t="s">
        <v>405</v>
      </c>
      <c r="B394" s="101" t="s">
        <v>2137</v>
      </c>
      <c r="C394" s="111" t="str">
        <f>IF(A394="","",INDEX(ID!P:P,MATCH(Raw_DATA!A394,ID!A:A,0)))</f>
        <v>รพช.F2 P30,000-60,000</v>
      </c>
      <c r="D394" s="101">
        <f>IF(A394="","",INDEX(ID!M:M,MATCH(Raw_DATA!A394,ID!A:A,0)))</f>
        <v>6</v>
      </c>
      <c r="E394" s="112">
        <v>2.2200000000000002</v>
      </c>
      <c r="F394" s="112">
        <v>2.0699999999999998</v>
      </c>
      <c r="G394" s="112">
        <v>1.55</v>
      </c>
      <c r="H394" s="112">
        <v>13072785.52</v>
      </c>
      <c r="I394" s="112">
        <v>-18661408.25</v>
      </c>
      <c r="J394" s="112">
        <v>-13347721.470000001</v>
      </c>
      <c r="K394" s="112">
        <v>5882121.2999999998</v>
      </c>
      <c r="L394" s="112">
        <v>-13.72</v>
      </c>
      <c r="M394" s="112">
        <v>-39.4</v>
      </c>
      <c r="N394" s="112">
        <f t="shared" si="145"/>
        <v>66</v>
      </c>
      <c r="O394" s="112">
        <f t="shared" si="146"/>
        <v>29</v>
      </c>
      <c r="P394" s="112">
        <f t="shared" si="147"/>
        <v>25</v>
      </c>
      <c r="Q394" s="112">
        <f t="shared" si="148"/>
        <v>231</v>
      </c>
      <c r="R394" s="112">
        <f t="shared" si="149"/>
        <v>36</v>
      </c>
      <c r="S394" s="112" cm="1">
        <f t="array" ref="S394">_xlfn.QUARTILE.EXC(IF($D$5:$D$906=$D394,$L$5:$L$906),1)</f>
        <v>-10.317499999999999</v>
      </c>
      <c r="T394" s="112" cm="1">
        <f t="array" ref="T394">_xlfn.QUARTILE.EXC(IF($D$5:$D$906=$D394,$L$5:$L$906),3)</f>
        <v>1.0349999999999999</v>
      </c>
      <c r="U394" s="112">
        <f t="shared" si="152"/>
        <v>11.352499999999999</v>
      </c>
      <c r="V394" s="112">
        <f t="shared" si="153"/>
        <v>-27.346249999999998</v>
      </c>
      <c r="W394" s="112">
        <f t="shared" si="154"/>
        <v>18.063749999999999</v>
      </c>
      <c r="X394" s="112" t="b">
        <f t="shared" si="155"/>
        <v>0</v>
      </c>
      <c r="Y394" s="112" cm="1">
        <f t="array" ref="Y394">_xlfn.QUARTILE.EXC(IF($D$5:$D$906=$D394,$M$5:$M$906),1)</f>
        <v>-15.98</v>
      </c>
      <c r="Z394" s="112" cm="1">
        <f t="array" ref="Z394">_xlfn.QUARTILE.EXC(IF($D$5:$D$906=$D394,$M$5:$M$906),3)</f>
        <v>-2.4</v>
      </c>
      <c r="AA394" s="112">
        <f t="shared" si="156"/>
        <v>13.58</v>
      </c>
      <c r="AB394" s="112">
        <f t="shared" si="157"/>
        <v>-36.35</v>
      </c>
      <c r="AC394" s="112">
        <f t="shared" si="158"/>
        <v>17.970000000000002</v>
      </c>
      <c r="AD394" s="112" t="b">
        <f t="shared" si="159"/>
        <v>1</v>
      </c>
      <c r="AE394" s="101">
        <f t="shared" si="150"/>
        <v>1</v>
      </c>
      <c r="AF394" s="101">
        <f t="shared" si="151"/>
        <v>1</v>
      </c>
      <c r="AG394" s="406" cm="1">
        <f t="array" ref="AG394">_xlfn.QUARTILE.EXC(IF($AT$5:$AT$906=$AT394,$L$5:$L$906),1)</f>
        <v>-9.3850000000000016</v>
      </c>
      <c r="AH394" s="406" cm="1">
        <f t="array" ref="AH394">_xlfn.QUARTILE.EXC(IF($AT$5:$AT$906=$AT394,$L$5:$L$906),3)</f>
        <v>1.2250000000000001</v>
      </c>
      <c r="AI394" s="406">
        <f t="shared" si="160"/>
        <v>10.610000000000001</v>
      </c>
      <c r="AJ394" s="406">
        <f t="shared" si="161"/>
        <v>-25.300000000000004</v>
      </c>
      <c r="AK394" s="406">
        <f t="shared" si="162"/>
        <v>17.140000000000004</v>
      </c>
      <c r="AL394" s="406" t="b">
        <f t="shared" si="163"/>
        <v>0</v>
      </c>
      <c r="AM394" s="406" cm="1">
        <f t="array" ref="AM394">_xlfn.QUARTILE.EXC(IF($AT$5:$AT$906=$AT394,$M$5:$M$906),1)</f>
        <v>-15.515000000000001</v>
      </c>
      <c r="AN394" s="406" cm="1">
        <f t="array" ref="AN394">_xlfn.QUARTILE.EXC(IF($AT$5:$AT$906=$AT394,$M$5:$M$906),3)</f>
        <v>-2.2599999999999998</v>
      </c>
      <c r="AO394" s="406">
        <f t="shared" si="164"/>
        <v>13.255000000000001</v>
      </c>
      <c r="AP394" s="406">
        <f t="shared" si="165"/>
        <v>-35.397500000000001</v>
      </c>
      <c r="AQ394" s="406">
        <f t="shared" si="166"/>
        <v>17.622500000000002</v>
      </c>
      <c r="AR394" s="406" t="b">
        <f t="shared" si="167"/>
        <v>1</v>
      </c>
      <c r="AS394" s="404" t="str">
        <f>INDEX('Org2567'!$BM:$BM,MATCH(Raw_DATA!A394,'Org2567'!$D:$D,0))</f>
        <v>รพช.F2 P30,000-60,000</v>
      </c>
      <c r="AT394" s="404">
        <f>INDEX('Org2567'!$BL:$BL,MATCH(Raw_DATA!A394,'Org2567'!$D:$D,0))</f>
        <v>6</v>
      </c>
      <c r="AU394" s="113"/>
      <c r="AV394" s="101">
        <v>66.400000000000006</v>
      </c>
      <c r="AW394" s="101">
        <v>29.41</v>
      </c>
      <c r="AX394" s="101">
        <v>25.41</v>
      </c>
      <c r="AY394" s="101">
        <v>230.93</v>
      </c>
      <c r="AZ394" s="101">
        <v>36.4</v>
      </c>
    </row>
    <row r="395" spans="1:52" x14ac:dyDescent="0.7">
      <c r="A395" s="101" t="s">
        <v>406</v>
      </c>
      <c r="B395" s="101" t="s">
        <v>2140</v>
      </c>
      <c r="C395" s="111" t="str">
        <f>IF(A395="","",INDEX(ID!P:P,MATCH(Raw_DATA!A395,ID!A:A,0)))</f>
        <v>รพช.F1 P&lt;=50,000</v>
      </c>
      <c r="D395" s="101">
        <f>IF(A395="","",INDEX(ID!M:M,MATCH(Raw_DATA!A395,ID!A:A,0)))</f>
        <v>9</v>
      </c>
      <c r="E395" s="112">
        <v>3.95</v>
      </c>
      <c r="F395" s="112">
        <v>3.82</v>
      </c>
      <c r="G395" s="112">
        <v>3.23</v>
      </c>
      <c r="H395" s="112">
        <v>57345278.880000003</v>
      </c>
      <c r="I395" s="112">
        <v>-42019229.670000002</v>
      </c>
      <c r="J395" s="112">
        <v>-30841804.719999999</v>
      </c>
      <c r="K395" s="112">
        <v>43329259.960000001</v>
      </c>
      <c r="L395" s="112">
        <v>-21.15</v>
      </c>
      <c r="M395" s="112">
        <v>-26.34</v>
      </c>
      <c r="N395" s="112">
        <f t="shared" si="145"/>
        <v>99</v>
      </c>
      <c r="O395" s="112">
        <f t="shared" si="146"/>
        <v>45</v>
      </c>
      <c r="P395" s="112">
        <f t="shared" si="147"/>
        <v>56</v>
      </c>
      <c r="Q395" s="112">
        <f t="shared" si="148"/>
        <v>251</v>
      </c>
      <c r="R395" s="112">
        <f t="shared" si="149"/>
        <v>39</v>
      </c>
      <c r="S395" s="112" cm="1">
        <f t="array" ref="S395">_xlfn.QUARTILE.EXC(IF($D$5:$D$906=$D395,$L$5:$L$906),1)</f>
        <v>-8.26</v>
      </c>
      <c r="T395" s="112" cm="1">
        <f t="array" ref="T395">_xlfn.QUARTILE.EXC(IF($D$5:$D$906=$D395,$L$5:$L$906),3)</f>
        <v>3.2450000000000001</v>
      </c>
      <c r="U395" s="112">
        <f t="shared" si="152"/>
        <v>11.504999999999999</v>
      </c>
      <c r="V395" s="112">
        <f t="shared" si="153"/>
        <v>-25.517499999999998</v>
      </c>
      <c r="W395" s="112">
        <f t="shared" si="154"/>
        <v>20.502500000000001</v>
      </c>
      <c r="X395" s="112" t="b">
        <f t="shared" si="155"/>
        <v>0</v>
      </c>
      <c r="Y395" s="112" cm="1">
        <f t="array" ref="Y395">_xlfn.QUARTILE.EXC(IF($D$5:$D$906=$D395,$M$5:$M$906),1)</f>
        <v>-12.452500000000001</v>
      </c>
      <c r="Z395" s="112" cm="1">
        <f t="array" ref="Z395">_xlfn.QUARTILE.EXC(IF($D$5:$D$906=$D395,$M$5:$M$906),3)</f>
        <v>0.39</v>
      </c>
      <c r="AA395" s="112">
        <f t="shared" si="156"/>
        <v>12.842500000000001</v>
      </c>
      <c r="AB395" s="112">
        <f t="shared" si="157"/>
        <v>-31.716250000000002</v>
      </c>
      <c r="AC395" s="112">
        <f t="shared" si="158"/>
        <v>19.653750000000002</v>
      </c>
      <c r="AD395" s="112" t="b">
        <f t="shared" si="159"/>
        <v>0</v>
      </c>
      <c r="AE395" s="101">
        <f t="shared" si="150"/>
        <v>1</v>
      </c>
      <c r="AF395" s="101">
        <f t="shared" si="151"/>
        <v>1</v>
      </c>
      <c r="AG395" s="406" cm="1">
        <f t="array" ref="AG395">_xlfn.QUARTILE.EXC(IF($AT$5:$AT$906=$AT395,$L$5:$L$906),1)</f>
        <v>-8.26</v>
      </c>
      <c r="AH395" s="406" cm="1">
        <f t="array" ref="AH395">_xlfn.QUARTILE.EXC(IF($AT$5:$AT$906=$AT395,$L$5:$L$906),3)</f>
        <v>3.2450000000000001</v>
      </c>
      <c r="AI395" s="406">
        <f t="shared" si="160"/>
        <v>11.504999999999999</v>
      </c>
      <c r="AJ395" s="406">
        <f t="shared" si="161"/>
        <v>-25.517499999999998</v>
      </c>
      <c r="AK395" s="406">
        <f t="shared" si="162"/>
        <v>20.502500000000001</v>
      </c>
      <c r="AL395" s="406" t="b">
        <f t="shared" si="163"/>
        <v>0</v>
      </c>
      <c r="AM395" s="406" cm="1">
        <f t="array" ref="AM395">_xlfn.QUARTILE.EXC(IF($AT$5:$AT$906=$AT395,$M$5:$M$906),1)</f>
        <v>-12.452500000000001</v>
      </c>
      <c r="AN395" s="406" cm="1">
        <f t="array" ref="AN395">_xlfn.QUARTILE.EXC(IF($AT$5:$AT$906=$AT395,$M$5:$M$906),3)</f>
        <v>0.39</v>
      </c>
      <c r="AO395" s="406">
        <f t="shared" si="164"/>
        <v>12.842500000000001</v>
      </c>
      <c r="AP395" s="406">
        <f t="shared" si="165"/>
        <v>-31.716250000000002</v>
      </c>
      <c r="AQ395" s="406">
        <f t="shared" si="166"/>
        <v>19.653750000000002</v>
      </c>
      <c r="AR395" s="406" t="b">
        <f t="shared" si="167"/>
        <v>0</v>
      </c>
      <c r="AS395" s="404" t="str">
        <f>INDEX('Org2567'!$BM:$BM,MATCH(Raw_DATA!A395,'Org2567'!$D:$D,0))</f>
        <v>รพช.F1 P&lt;=50,000</v>
      </c>
      <c r="AT395" s="404">
        <f>INDEX('Org2567'!$BL:$BL,MATCH(Raw_DATA!A395,'Org2567'!$D:$D,0))</f>
        <v>9</v>
      </c>
      <c r="AU395" s="113"/>
      <c r="AV395" s="101">
        <v>98.91</v>
      </c>
      <c r="AW395" s="101">
        <v>44.52</v>
      </c>
      <c r="AX395" s="101">
        <v>55.79</v>
      </c>
      <c r="AY395" s="101">
        <v>251.11</v>
      </c>
      <c r="AZ395" s="101">
        <v>38.6</v>
      </c>
    </row>
    <row r="396" spans="1:52" x14ac:dyDescent="0.7">
      <c r="A396" s="101" t="s">
        <v>407</v>
      </c>
      <c r="B396" s="101" t="s">
        <v>2143</v>
      </c>
      <c r="C396" s="111" t="str">
        <f>IF(A396="","",INDEX(ID!P:P,MATCH(Raw_DATA!A396,ID!A:A,0)))</f>
        <v>รพช.F2 P&lt;=30,000</v>
      </c>
      <c r="D396" s="101">
        <f>IF(A396="","",INDEX(ID!M:M,MATCH(Raw_DATA!A396,ID!A:A,0)))</f>
        <v>5</v>
      </c>
      <c r="E396" s="112">
        <v>1.3</v>
      </c>
      <c r="F396" s="112">
        <v>1.25</v>
      </c>
      <c r="G396" s="112">
        <v>0.92</v>
      </c>
      <c r="H396" s="112">
        <v>4902552.16</v>
      </c>
      <c r="I396" s="112">
        <v>-6080673.9500000002</v>
      </c>
      <c r="J396" s="112">
        <v>-5033895.6100000003</v>
      </c>
      <c r="K396" s="112">
        <v>-1367391.79</v>
      </c>
      <c r="L396" s="112">
        <v>-6.79</v>
      </c>
      <c r="M396" s="112">
        <v>-16.73</v>
      </c>
      <c r="N396" s="112">
        <f t="shared" si="145"/>
        <v>120</v>
      </c>
      <c r="O396" s="112">
        <f t="shared" si="146"/>
        <v>49</v>
      </c>
      <c r="P396" s="112">
        <f t="shared" si="147"/>
        <v>76</v>
      </c>
      <c r="Q396" s="112">
        <f t="shared" si="148"/>
        <v>159</v>
      </c>
      <c r="R396" s="112">
        <f t="shared" si="149"/>
        <v>31</v>
      </c>
      <c r="S396" s="112" cm="1">
        <f t="array" ref="S396">_xlfn.QUARTILE.EXC(IF($D$5:$D$906=$D396,$L$5:$L$906),1)</f>
        <v>-9.4075000000000006</v>
      </c>
      <c r="T396" s="112" cm="1">
        <f t="array" ref="T396">_xlfn.QUARTILE.EXC(IF($D$5:$D$906=$D396,$L$5:$L$906),3)</f>
        <v>1.645</v>
      </c>
      <c r="U396" s="112">
        <f t="shared" si="152"/>
        <v>11.0525</v>
      </c>
      <c r="V396" s="112">
        <f t="shared" si="153"/>
        <v>-25.986249999999998</v>
      </c>
      <c r="W396" s="112">
        <f t="shared" si="154"/>
        <v>18.223749999999999</v>
      </c>
      <c r="X396" s="112" t="b">
        <f t="shared" si="155"/>
        <v>0</v>
      </c>
      <c r="Y396" s="112" cm="1">
        <f t="array" ref="Y396">_xlfn.QUARTILE.EXC(IF($D$5:$D$906=$D396,$M$5:$M$906),1)</f>
        <v>-18.744999999999997</v>
      </c>
      <c r="Z396" s="112" cm="1">
        <f t="array" ref="Z396">_xlfn.QUARTILE.EXC(IF($D$5:$D$906=$D396,$M$5:$M$906),3)</f>
        <v>-2.7</v>
      </c>
      <c r="AA396" s="112">
        <f t="shared" si="156"/>
        <v>16.044999999999998</v>
      </c>
      <c r="AB396" s="112">
        <f t="shared" si="157"/>
        <v>-42.812499999999993</v>
      </c>
      <c r="AC396" s="112">
        <f t="shared" si="158"/>
        <v>21.367499999999996</v>
      </c>
      <c r="AD396" s="112" t="b">
        <f t="shared" si="159"/>
        <v>0</v>
      </c>
      <c r="AE396" s="101">
        <f t="shared" si="150"/>
        <v>1</v>
      </c>
      <c r="AF396" s="101">
        <f t="shared" si="151"/>
        <v>1</v>
      </c>
      <c r="AG396" s="406" cm="1">
        <f t="array" ref="AG396">_xlfn.QUARTILE.EXC(IF($AT$5:$AT$906=$AT396,$L$5:$L$906),1)</f>
        <v>-9.4075000000000006</v>
      </c>
      <c r="AH396" s="406" cm="1">
        <f t="array" ref="AH396">_xlfn.QUARTILE.EXC(IF($AT$5:$AT$906=$AT396,$L$5:$L$906),3)</f>
        <v>1.645</v>
      </c>
      <c r="AI396" s="406">
        <f t="shared" si="160"/>
        <v>11.0525</v>
      </c>
      <c r="AJ396" s="406">
        <f t="shared" si="161"/>
        <v>-25.986249999999998</v>
      </c>
      <c r="AK396" s="406">
        <f t="shared" si="162"/>
        <v>18.223749999999999</v>
      </c>
      <c r="AL396" s="406" t="b">
        <f t="shared" si="163"/>
        <v>0</v>
      </c>
      <c r="AM396" s="406" cm="1">
        <f t="array" ref="AM396">_xlfn.QUARTILE.EXC(IF($AT$5:$AT$906=$AT396,$M$5:$M$906),1)</f>
        <v>-18.744999999999997</v>
      </c>
      <c r="AN396" s="406" cm="1">
        <f t="array" ref="AN396">_xlfn.QUARTILE.EXC(IF($AT$5:$AT$906=$AT396,$M$5:$M$906),3)</f>
        <v>-2.7</v>
      </c>
      <c r="AO396" s="406">
        <f t="shared" si="164"/>
        <v>16.044999999999998</v>
      </c>
      <c r="AP396" s="406">
        <f t="shared" si="165"/>
        <v>-42.812499999999993</v>
      </c>
      <c r="AQ396" s="406">
        <f t="shared" si="166"/>
        <v>21.367499999999996</v>
      </c>
      <c r="AR396" s="406" t="b">
        <f t="shared" si="167"/>
        <v>0</v>
      </c>
      <c r="AS396" s="404" t="str">
        <f>INDEX('Org2567'!$BM:$BM,MATCH(Raw_DATA!A396,'Org2567'!$D:$D,0))</f>
        <v>รพช.F2 P&lt;=30,000</v>
      </c>
      <c r="AT396" s="404">
        <f>INDEX('Org2567'!$BL:$BL,MATCH(Raw_DATA!A396,'Org2567'!$D:$D,0))</f>
        <v>5</v>
      </c>
      <c r="AU396" s="113"/>
      <c r="AV396" s="101">
        <v>119.55</v>
      </c>
      <c r="AW396" s="101">
        <v>48.58</v>
      </c>
      <c r="AX396" s="101">
        <v>75.739999999999995</v>
      </c>
      <c r="AY396" s="101">
        <v>158.94999999999999</v>
      </c>
      <c r="AZ396" s="101">
        <v>31.43</v>
      </c>
    </row>
    <row r="397" spans="1:52" x14ac:dyDescent="0.7">
      <c r="A397" s="101" t="s">
        <v>408</v>
      </c>
      <c r="B397" s="101" t="s">
        <v>2006</v>
      </c>
      <c r="C397" s="111" t="str">
        <f>IF(A397="","",INDEX(ID!P:P,MATCH(Raw_DATA!A397,ID!A:A,0)))</f>
        <v>รพศ.A B&lt;=700</v>
      </c>
      <c r="D397" s="101">
        <f>IF(A397="","",INDEX(ID!M:M,MATCH(Raw_DATA!A397,ID!A:A,0)))</f>
        <v>18</v>
      </c>
      <c r="E397" s="112">
        <v>3.32</v>
      </c>
      <c r="F397" s="112">
        <v>3.08</v>
      </c>
      <c r="G397" s="112">
        <v>2.0499999999999998</v>
      </c>
      <c r="H397" s="112">
        <v>1306443281.3499999</v>
      </c>
      <c r="I397" s="112">
        <v>-256875373.99000001</v>
      </c>
      <c r="J397" s="112">
        <v>-103549354.91</v>
      </c>
      <c r="K397" s="112">
        <v>589532021.86000001</v>
      </c>
      <c r="L397" s="112">
        <v>-4.8</v>
      </c>
      <c r="M397" s="112">
        <v>-8.41</v>
      </c>
      <c r="N397" s="112">
        <f t="shared" si="145"/>
        <v>3</v>
      </c>
      <c r="O397" s="112">
        <f t="shared" si="146"/>
        <v>92</v>
      </c>
      <c r="P397" s="112">
        <f t="shared" si="147"/>
        <v>33</v>
      </c>
      <c r="Q397" s="112">
        <f t="shared" si="148"/>
        <v>197</v>
      </c>
      <c r="R397" s="112">
        <f t="shared" si="149"/>
        <v>64</v>
      </c>
      <c r="S397" s="112" cm="1">
        <f t="array" ref="S397">_xlfn.QUARTILE.EXC(IF($D$5:$D$906=$D397,$L$5:$L$906),1)</f>
        <v>-6.4649999999999999</v>
      </c>
      <c r="T397" s="112" cm="1">
        <f t="array" ref="T397">_xlfn.QUARTILE.EXC(IF($D$5:$D$906=$D397,$L$5:$L$906),3)</f>
        <v>5.9924999999999997</v>
      </c>
      <c r="U397" s="112">
        <f t="shared" si="152"/>
        <v>12.4575</v>
      </c>
      <c r="V397" s="112">
        <f t="shared" si="153"/>
        <v>-25.151250000000001</v>
      </c>
      <c r="W397" s="112">
        <f t="shared" si="154"/>
        <v>24.678750000000001</v>
      </c>
      <c r="X397" s="112" t="b">
        <f t="shared" si="155"/>
        <v>0</v>
      </c>
      <c r="Y397" s="112" cm="1">
        <f t="array" ref="Y397">_xlfn.QUARTILE.EXC(IF($D$5:$D$906=$D397,$M$5:$M$906),1)</f>
        <v>-9.0925000000000011</v>
      </c>
      <c r="Z397" s="112" cm="1">
        <f t="array" ref="Z397">_xlfn.QUARTILE.EXC(IF($D$5:$D$906=$D397,$M$5:$M$906),3)</f>
        <v>7.5674999999999999</v>
      </c>
      <c r="AA397" s="112">
        <f t="shared" si="156"/>
        <v>16.66</v>
      </c>
      <c r="AB397" s="112">
        <f t="shared" si="157"/>
        <v>-34.082500000000003</v>
      </c>
      <c r="AC397" s="112">
        <f t="shared" si="158"/>
        <v>32.557500000000005</v>
      </c>
      <c r="AD397" s="112" t="b">
        <f t="shared" si="159"/>
        <v>0</v>
      </c>
      <c r="AE397" s="101">
        <f t="shared" si="150"/>
        <v>1</v>
      </c>
      <c r="AF397" s="101">
        <f t="shared" si="151"/>
        <v>1</v>
      </c>
      <c r="AG397" s="406" cm="1">
        <f t="array" ref="AG397">_xlfn.QUARTILE.EXC(IF($AT$5:$AT$906=$AT397,$L$5:$L$906),1)</f>
        <v>-6.4649999999999999</v>
      </c>
      <c r="AH397" s="406" cm="1">
        <f t="array" ref="AH397">_xlfn.QUARTILE.EXC(IF($AT$5:$AT$906=$AT397,$L$5:$L$906),3)</f>
        <v>5.9924999999999997</v>
      </c>
      <c r="AI397" s="406">
        <f t="shared" si="160"/>
        <v>12.4575</v>
      </c>
      <c r="AJ397" s="406">
        <f t="shared" si="161"/>
        <v>-25.151250000000001</v>
      </c>
      <c r="AK397" s="406">
        <f t="shared" si="162"/>
        <v>24.678750000000001</v>
      </c>
      <c r="AL397" s="406" t="b">
        <f t="shared" si="163"/>
        <v>0</v>
      </c>
      <c r="AM397" s="406" cm="1">
        <f t="array" ref="AM397">_xlfn.QUARTILE.EXC(IF($AT$5:$AT$906=$AT397,$M$5:$M$906),1)</f>
        <v>-9.0925000000000011</v>
      </c>
      <c r="AN397" s="406" cm="1">
        <f t="array" ref="AN397">_xlfn.QUARTILE.EXC(IF($AT$5:$AT$906=$AT397,$M$5:$M$906),3)</f>
        <v>7.5674999999999999</v>
      </c>
      <c r="AO397" s="406">
        <f t="shared" si="164"/>
        <v>16.66</v>
      </c>
      <c r="AP397" s="406">
        <f t="shared" si="165"/>
        <v>-34.082500000000003</v>
      </c>
      <c r="AQ397" s="406">
        <f t="shared" si="166"/>
        <v>32.557500000000005</v>
      </c>
      <c r="AR397" s="406" t="b">
        <f t="shared" si="167"/>
        <v>0</v>
      </c>
      <c r="AS397" s="404" t="str">
        <f>INDEX('Org2567'!$BM:$BM,MATCH(Raw_DATA!A397,'Org2567'!$D:$D,0))</f>
        <v>รพศ.A B&lt;=700</v>
      </c>
      <c r="AT397" s="404">
        <f>INDEX('Org2567'!$BL:$BL,MATCH(Raw_DATA!A397,'Org2567'!$D:$D,0))</f>
        <v>18</v>
      </c>
      <c r="AU397" s="113"/>
      <c r="AV397" s="101">
        <v>2.67</v>
      </c>
      <c r="AW397" s="101">
        <v>92.18</v>
      </c>
      <c r="AX397" s="101">
        <v>33.49</v>
      </c>
      <c r="AY397" s="101">
        <v>197</v>
      </c>
      <c r="AZ397" s="101">
        <v>63.61</v>
      </c>
    </row>
    <row r="398" spans="1:52" x14ac:dyDescent="0.7">
      <c r="A398" s="101" t="s">
        <v>409</v>
      </c>
      <c r="B398" s="101" t="s">
        <v>4092</v>
      </c>
      <c r="C398" s="111" t="str">
        <f>IF(A398="","",INDEX(ID!P:P,MATCH(Raw_DATA!A398,ID!A:A,0)))</f>
        <v>รพท.M1 B&gt;200</v>
      </c>
      <c r="D398" s="101">
        <f>IF(A398="","",INDEX(ID!M:M,MATCH(Raw_DATA!A398,ID!A:A,0)))</f>
        <v>15</v>
      </c>
      <c r="E398" s="112">
        <v>1.52</v>
      </c>
      <c r="F398" s="112">
        <v>1.44</v>
      </c>
      <c r="G398" s="112">
        <v>0.81</v>
      </c>
      <c r="H398" s="112">
        <v>79875473.510000005</v>
      </c>
      <c r="I398" s="112">
        <v>-5247773.13</v>
      </c>
      <c r="J398" s="112">
        <v>13458375.710000001</v>
      </c>
      <c r="K398" s="112">
        <v>-30081774.32</v>
      </c>
      <c r="L398" s="112">
        <v>3.14</v>
      </c>
      <c r="M398" s="112">
        <v>-0.68</v>
      </c>
      <c r="N398" s="112">
        <f t="shared" si="145"/>
        <v>234</v>
      </c>
      <c r="O398" s="112">
        <f t="shared" si="146"/>
        <v>62</v>
      </c>
      <c r="P398" s="112">
        <f t="shared" si="147"/>
        <v>48</v>
      </c>
      <c r="Q398" s="112">
        <f t="shared" si="148"/>
        <v>246</v>
      </c>
      <c r="R398" s="112">
        <f t="shared" si="149"/>
        <v>34</v>
      </c>
      <c r="S398" s="112" cm="1">
        <f t="array" ref="S398">_xlfn.QUARTILE.EXC(IF($D$5:$D$906=$D398,$L$5:$L$906),1)</f>
        <v>-2.59</v>
      </c>
      <c r="T398" s="112" cm="1">
        <f t="array" ref="T398">_xlfn.QUARTILE.EXC(IF($D$5:$D$906=$D398,$L$5:$L$906),3)</f>
        <v>8.86</v>
      </c>
      <c r="U398" s="112">
        <f t="shared" si="152"/>
        <v>11.45</v>
      </c>
      <c r="V398" s="112">
        <f t="shared" si="153"/>
        <v>-19.764999999999997</v>
      </c>
      <c r="W398" s="112">
        <f t="shared" si="154"/>
        <v>26.034999999999997</v>
      </c>
      <c r="X398" s="112" t="b">
        <f t="shared" si="155"/>
        <v>0</v>
      </c>
      <c r="Y398" s="112" cm="1">
        <f t="array" ref="Y398">_xlfn.QUARTILE.EXC(IF($D$5:$D$906=$D398,$M$5:$M$906),1)</f>
        <v>-5.74</v>
      </c>
      <c r="Z398" s="112" cm="1">
        <f t="array" ref="Z398">_xlfn.QUARTILE.EXC(IF($D$5:$D$906=$D398,$M$5:$M$906),3)</f>
        <v>4.915</v>
      </c>
      <c r="AA398" s="112">
        <f t="shared" si="156"/>
        <v>10.655000000000001</v>
      </c>
      <c r="AB398" s="112">
        <f t="shared" si="157"/>
        <v>-21.722500000000004</v>
      </c>
      <c r="AC398" s="112">
        <f t="shared" si="158"/>
        <v>20.897500000000001</v>
      </c>
      <c r="AD398" s="112" t="b">
        <f t="shared" si="159"/>
        <v>0</v>
      </c>
      <c r="AE398" s="101">
        <f t="shared" si="150"/>
        <v>1</v>
      </c>
      <c r="AF398" s="101">
        <f t="shared" si="151"/>
        <v>0</v>
      </c>
      <c r="AG398" s="406" cm="1">
        <f t="array" ref="AG398">_xlfn.QUARTILE.EXC(IF($AT$5:$AT$906=$AT398,$L$5:$L$906),1)</f>
        <v>-2.95</v>
      </c>
      <c r="AH398" s="406" cm="1">
        <f t="array" ref="AH398">_xlfn.QUARTILE.EXC(IF($AT$5:$AT$906=$AT398,$L$5:$L$906),3)</f>
        <v>8.9700000000000006</v>
      </c>
      <c r="AI398" s="406">
        <f t="shared" si="160"/>
        <v>11.920000000000002</v>
      </c>
      <c r="AJ398" s="406">
        <f t="shared" si="161"/>
        <v>-20.830000000000002</v>
      </c>
      <c r="AK398" s="406">
        <f t="shared" si="162"/>
        <v>26.85</v>
      </c>
      <c r="AL398" s="406" t="b">
        <f t="shared" si="163"/>
        <v>0</v>
      </c>
      <c r="AM398" s="406" cm="1">
        <f t="array" ref="AM398">_xlfn.QUARTILE.EXC(IF($AT$5:$AT$906=$AT398,$M$5:$M$906),1)</f>
        <v>-8.0399999999999991</v>
      </c>
      <c r="AN398" s="406" cm="1">
        <f t="array" ref="AN398">_xlfn.QUARTILE.EXC(IF($AT$5:$AT$906=$AT398,$M$5:$M$906),3)</f>
        <v>1.83</v>
      </c>
      <c r="AO398" s="406">
        <f t="shared" si="164"/>
        <v>9.8699999999999992</v>
      </c>
      <c r="AP398" s="406">
        <f t="shared" si="165"/>
        <v>-22.844999999999999</v>
      </c>
      <c r="AQ398" s="406">
        <f t="shared" si="166"/>
        <v>16.634999999999998</v>
      </c>
      <c r="AR398" s="406" t="b">
        <f t="shared" si="167"/>
        <v>0</v>
      </c>
      <c r="AS398" s="404" t="str">
        <f>INDEX('Org2567'!$BM:$BM,MATCH(Raw_DATA!A398,'Org2567'!$D:$D,0))</f>
        <v>รพท.M1 B&lt;=200</v>
      </c>
      <c r="AT398" s="404">
        <f>INDEX('Org2567'!$BL:$BL,MATCH(Raw_DATA!A398,'Org2567'!$D:$D,0))</f>
        <v>14</v>
      </c>
      <c r="AU398" s="113"/>
      <c r="AV398" s="101">
        <v>234.42</v>
      </c>
      <c r="AW398" s="101">
        <v>62.18</v>
      </c>
      <c r="AX398" s="101">
        <v>47.73</v>
      </c>
      <c r="AY398" s="101">
        <v>246.11</v>
      </c>
      <c r="AZ398" s="101">
        <v>34.049999999999997</v>
      </c>
    </row>
    <row r="399" spans="1:52" x14ac:dyDescent="0.7">
      <c r="A399" s="101" t="s">
        <v>410</v>
      </c>
      <c r="B399" s="101" t="s">
        <v>2012</v>
      </c>
      <c r="C399" s="111" t="str">
        <f>IF(A399="","",INDEX(ID!P:P,MATCH(Raw_DATA!A399,ID!A:A,0)))</f>
        <v>รพช.F1 P&lt;=50,000</v>
      </c>
      <c r="D399" s="101">
        <f>IF(A399="","",INDEX(ID!M:M,MATCH(Raw_DATA!A399,ID!A:A,0)))</f>
        <v>9</v>
      </c>
      <c r="E399" s="112">
        <v>1.27</v>
      </c>
      <c r="F399" s="112">
        <v>1.17</v>
      </c>
      <c r="G399" s="112">
        <v>0.66</v>
      </c>
      <c r="H399" s="112">
        <v>15562186.98</v>
      </c>
      <c r="I399" s="112">
        <v>-45855935.520000003</v>
      </c>
      <c r="J399" s="112">
        <v>-28361511.850000001</v>
      </c>
      <c r="K399" s="112">
        <v>-20100531.84</v>
      </c>
      <c r="L399" s="112">
        <v>-13.76</v>
      </c>
      <c r="M399" s="112">
        <v>-18.059999999999999</v>
      </c>
      <c r="N399" s="112">
        <f t="shared" si="145"/>
        <v>129</v>
      </c>
      <c r="O399" s="112">
        <f t="shared" si="146"/>
        <v>121</v>
      </c>
      <c r="P399" s="112">
        <f t="shared" si="147"/>
        <v>108</v>
      </c>
      <c r="Q399" s="112">
        <f t="shared" si="148"/>
        <v>202</v>
      </c>
      <c r="R399" s="112">
        <f t="shared" si="149"/>
        <v>33</v>
      </c>
      <c r="S399" s="112" cm="1">
        <f t="array" ref="S399">_xlfn.QUARTILE.EXC(IF($D$5:$D$906=$D399,$L$5:$L$906),1)</f>
        <v>-8.26</v>
      </c>
      <c r="T399" s="112" cm="1">
        <f t="array" ref="T399">_xlfn.QUARTILE.EXC(IF($D$5:$D$906=$D399,$L$5:$L$906),3)</f>
        <v>3.2450000000000001</v>
      </c>
      <c r="U399" s="112">
        <f t="shared" si="152"/>
        <v>11.504999999999999</v>
      </c>
      <c r="V399" s="112">
        <f t="shared" si="153"/>
        <v>-25.517499999999998</v>
      </c>
      <c r="W399" s="112">
        <f t="shared" si="154"/>
        <v>20.502500000000001</v>
      </c>
      <c r="X399" s="112" t="b">
        <f t="shared" si="155"/>
        <v>0</v>
      </c>
      <c r="Y399" s="112" cm="1">
        <f t="array" ref="Y399">_xlfn.QUARTILE.EXC(IF($D$5:$D$906=$D399,$M$5:$M$906),1)</f>
        <v>-12.452500000000001</v>
      </c>
      <c r="Z399" s="112" cm="1">
        <f t="array" ref="Z399">_xlfn.QUARTILE.EXC(IF($D$5:$D$906=$D399,$M$5:$M$906),3)</f>
        <v>0.39</v>
      </c>
      <c r="AA399" s="112">
        <f t="shared" si="156"/>
        <v>12.842500000000001</v>
      </c>
      <c r="AB399" s="112">
        <f t="shared" si="157"/>
        <v>-31.716250000000002</v>
      </c>
      <c r="AC399" s="112">
        <f t="shared" si="158"/>
        <v>19.653750000000002</v>
      </c>
      <c r="AD399" s="112" t="b">
        <f t="shared" si="159"/>
        <v>0</v>
      </c>
      <c r="AE399" s="101">
        <f t="shared" si="150"/>
        <v>1</v>
      </c>
      <c r="AF399" s="101">
        <f t="shared" si="151"/>
        <v>1</v>
      </c>
      <c r="AG399" s="406" cm="1">
        <f t="array" ref="AG399">_xlfn.QUARTILE.EXC(IF($AT$5:$AT$906=$AT399,$L$5:$L$906),1)</f>
        <v>-8.26</v>
      </c>
      <c r="AH399" s="406" cm="1">
        <f t="array" ref="AH399">_xlfn.QUARTILE.EXC(IF($AT$5:$AT$906=$AT399,$L$5:$L$906),3)</f>
        <v>3.2450000000000001</v>
      </c>
      <c r="AI399" s="406">
        <f t="shared" si="160"/>
        <v>11.504999999999999</v>
      </c>
      <c r="AJ399" s="406">
        <f t="shared" si="161"/>
        <v>-25.517499999999998</v>
      </c>
      <c r="AK399" s="406">
        <f t="shared" si="162"/>
        <v>20.502500000000001</v>
      </c>
      <c r="AL399" s="406" t="b">
        <f t="shared" si="163"/>
        <v>0</v>
      </c>
      <c r="AM399" s="406" cm="1">
        <f t="array" ref="AM399">_xlfn.QUARTILE.EXC(IF($AT$5:$AT$906=$AT399,$M$5:$M$906),1)</f>
        <v>-12.452500000000001</v>
      </c>
      <c r="AN399" s="406" cm="1">
        <f t="array" ref="AN399">_xlfn.QUARTILE.EXC(IF($AT$5:$AT$906=$AT399,$M$5:$M$906),3)</f>
        <v>0.39</v>
      </c>
      <c r="AO399" s="406">
        <f t="shared" si="164"/>
        <v>12.842500000000001</v>
      </c>
      <c r="AP399" s="406">
        <f t="shared" si="165"/>
        <v>-31.716250000000002</v>
      </c>
      <c r="AQ399" s="406">
        <f t="shared" si="166"/>
        <v>19.653750000000002</v>
      </c>
      <c r="AR399" s="406" t="b">
        <f t="shared" si="167"/>
        <v>0</v>
      </c>
      <c r="AS399" s="404" t="str">
        <f>INDEX('Org2567'!$BM:$BM,MATCH(Raw_DATA!A399,'Org2567'!$D:$D,0))</f>
        <v>รพช.F1 P&lt;=50,000</v>
      </c>
      <c r="AT399" s="404">
        <f>INDEX('Org2567'!$BL:$BL,MATCH(Raw_DATA!A399,'Org2567'!$D:$D,0))</f>
        <v>9</v>
      </c>
      <c r="AU399" s="113"/>
      <c r="AV399" s="101">
        <v>129.41</v>
      </c>
      <c r="AW399" s="101">
        <v>120.78</v>
      </c>
      <c r="AX399" s="101">
        <v>107.81</v>
      </c>
      <c r="AY399" s="101">
        <v>202.29</v>
      </c>
      <c r="AZ399" s="101">
        <v>33.11</v>
      </c>
    </row>
    <row r="400" spans="1:52" x14ac:dyDescent="0.7">
      <c r="A400" s="101" t="s">
        <v>411</v>
      </c>
      <c r="B400" s="101" t="s">
        <v>2015</v>
      </c>
      <c r="C400" s="111" t="str">
        <f>IF(A400="","",INDEX(ID!P:P,MATCH(Raw_DATA!A400,ID!A:A,0)))</f>
        <v>รพท.M1 B&gt;200</v>
      </c>
      <c r="D400" s="101">
        <f>IF(A400="","",INDEX(ID!M:M,MATCH(Raw_DATA!A400,ID!A:A,0)))</f>
        <v>15</v>
      </c>
      <c r="E400" s="112">
        <v>4.74</v>
      </c>
      <c r="F400" s="112">
        <v>4.57</v>
      </c>
      <c r="G400" s="112">
        <v>1.18</v>
      </c>
      <c r="H400" s="112">
        <v>485947226.52999997</v>
      </c>
      <c r="I400" s="112">
        <v>-53696273.460000001</v>
      </c>
      <c r="J400" s="112">
        <v>-24276591.539999999</v>
      </c>
      <c r="K400" s="112">
        <v>23081442.210000001</v>
      </c>
      <c r="L400" s="112">
        <v>-4.71</v>
      </c>
      <c r="M400" s="112">
        <v>-4.99</v>
      </c>
      <c r="N400" s="112">
        <f t="shared" si="145"/>
        <v>138</v>
      </c>
      <c r="O400" s="112">
        <f t="shared" si="146"/>
        <v>495</v>
      </c>
      <c r="P400" s="112">
        <f t="shared" si="147"/>
        <v>109</v>
      </c>
      <c r="Q400" s="112">
        <f t="shared" si="148"/>
        <v>205</v>
      </c>
      <c r="R400" s="112">
        <f t="shared" si="149"/>
        <v>49</v>
      </c>
      <c r="S400" s="112" cm="1">
        <f t="array" ref="S400">_xlfn.QUARTILE.EXC(IF($D$5:$D$906=$D400,$L$5:$L$906),1)</f>
        <v>-2.59</v>
      </c>
      <c r="T400" s="112" cm="1">
        <f t="array" ref="T400">_xlfn.QUARTILE.EXC(IF($D$5:$D$906=$D400,$L$5:$L$906),3)</f>
        <v>8.86</v>
      </c>
      <c r="U400" s="112">
        <f t="shared" si="152"/>
        <v>11.45</v>
      </c>
      <c r="V400" s="112">
        <f t="shared" si="153"/>
        <v>-19.764999999999997</v>
      </c>
      <c r="W400" s="112">
        <f t="shared" si="154"/>
        <v>26.034999999999997</v>
      </c>
      <c r="X400" s="112" t="b">
        <f t="shared" si="155"/>
        <v>0</v>
      </c>
      <c r="Y400" s="112" cm="1">
        <f t="array" ref="Y400">_xlfn.QUARTILE.EXC(IF($D$5:$D$906=$D400,$M$5:$M$906),1)</f>
        <v>-5.74</v>
      </c>
      <c r="Z400" s="112" cm="1">
        <f t="array" ref="Z400">_xlfn.QUARTILE.EXC(IF($D$5:$D$906=$D400,$M$5:$M$906),3)</f>
        <v>4.915</v>
      </c>
      <c r="AA400" s="112">
        <f t="shared" si="156"/>
        <v>10.655000000000001</v>
      </c>
      <c r="AB400" s="112">
        <f t="shared" si="157"/>
        <v>-21.722500000000004</v>
      </c>
      <c r="AC400" s="112">
        <f t="shared" si="158"/>
        <v>20.897500000000001</v>
      </c>
      <c r="AD400" s="112" t="b">
        <f t="shared" si="159"/>
        <v>0</v>
      </c>
      <c r="AE400" s="101">
        <f t="shared" si="150"/>
        <v>1</v>
      </c>
      <c r="AF400" s="101">
        <f t="shared" si="151"/>
        <v>1</v>
      </c>
      <c r="AG400" s="406" cm="1">
        <f t="array" ref="AG400">_xlfn.QUARTILE.EXC(IF($AT$5:$AT$906=$AT400,$L$5:$L$906),1)</f>
        <v>-0.34999999999999964</v>
      </c>
      <c r="AH400" s="406" cm="1">
        <f t="array" ref="AH400">_xlfn.QUARTILE.EXC(IF($AT$5:$AT$906=$AT400,$L$5:$L$906),3)</f>
        <v>9.0500000000000007</v>
      </c>
      <c r="AI400" s="406">
        <f t="shared" si="160"/>
        <v>9.4</v>
      </c>
      <c r="AJ400" s="406">
        <f t="shared" si="161"/>
        <v>-14.450000000000001</v>
      </c>
      <c r="AK400" s="406">
        <f t="shared" si="162"/>
        <v>23.150000000000002</v>
      </c>
      <c r="AL400" s="406" t="b">
        <f t="shared" si="163"/>
        <v>0</v>
      </c>
      <c r="AM400" s="406" cm="1">
        <f t="array" ref="AM400">_xlfn.QUARTILE.EXC(IF($AT$5:$AT$906=$AT400,$M$5:$M$906),1)</f>
        <v>-5.0175000000000001</v>
      </c>
      <c r="AN400" s="406" cm="1">
        <f t="array" ref="AN400">_xlfn.QUARTILE.EXC(IF($AT$5:$AT$906=$AT400,$M$5:$M$906),3)</f>
        <v>5.1049999999999995</v>
      </c>
      <c r="AO400" s="406">
        <f t="shared" si="164"/>
        <v>10.122499999999999</v>
      </c>
      <c r="AP400" s="406">
        <f t="shared" si="165"/>
        <v>-20.201249999999998</v>
      </c>
      <c r="AQ400" s="406">
        <f t="shared" si="166"/>
        <v>20.288749999999997</v>
      </c>
      <c r="AR400" s="406" t="b">
        <f t="shared" si="167"/>
        <v>0</v>
      </c>
      <c r="AS400" s="404" t="str">
        <f>INDEX('Org2567'!$BM:$BM,MATCH(Raw_DATA!A400,'Org2567'!$D:$D,0))</f>
        <v>รพท.M1 B&gt;200</v>
      </c>
      <c r="AT400" s="404">
        <f>INDEX('Org2567'!$BL:$BL,MATCH(Raw_DATA!A400,'Org2567'!$D:$D,0))</f>
        <v>15</v>
      </c>
      <c r="AU400" s="113"/>
      <c r="AV400" s="101">
        <v>137.5</v>
      </c>
      <c r="AW400" s="101">
        <v>494.99</v>
      </c>
      <c r="AX400" s="101">
        <v>108.9</v>
      </c>
      <c r="AY400" s="101">
        <v>204.56</v>
      </c>
      <c r="AZ400" s="101">
        <v>49.22</v>
      </c>
    </row>
    <row r="401" spans="1:52" x14ac:dyDescent="0.7">
      <c r="A401" s="101" t="s">
        <v>412</v>
      </c>
      <c r="B401" s="101" t="s">
        <v>2018</v>
      </c>
      <c r="C401" s="111" t="str">
        <f>IF(A401="","",INDEX(ID!P:P,MATCH(Raw_DATA!A401,ID!A:A,0)))</f>
        <v>รพช.F2 P&lt;=30,000</v>
      </c>
      <c r="D401" s="101">
        <f>IF(A401="","",INDEX(ID!M:M,MATCH(Raw_DATA!A401,ID!A:A,0)))</f>
        <v>5</v>
      </c>
      <c r="E401" s="112">
        <v>2.56</v>
      </c>
      <c r="F401" s="112">
        <v>2.35</v>
      </c>
      <c r="G401" s="112">
        <v>0.54</v>
      </c>
      <c r="H401" s="112">
        <v>26733124.93</v>
      </c>
      <c r="I401" s="112">
        <v>-14151190.460000001</v>
      </c>
      <c r="J401" s="112">
        <v>-7754675.3499999996</v>
      </c>
      <c r="K401" s="112">
        <v>-7818484.9800000004</v>
      </c>
      <c r="L401" s="112">
        <v>-6.36</v>
      </c>
      <c r="M401" s="112">
        <v>-16.75</v>
      </c>
      <c r="N401" s="112">
        <f t="shared" si="145"/>
        <v>73</v>
      </c>
      <c r="O401" s="112">
        <f t="shared" si="146"/>
        <v>159</v>
      </c>
      <c r="P401" s="112">
        <f t="shared" si="147"/>
        <v>91</v>
      </c>
      <c r="Q401" s="112">
        <f t="shared" si="148"/>
        <v>272</v>
      </c>
      <c r="R401" s="112">
        <f t="shared" si="149"/>
        <v>44</v>
      </c>
      <c r="S401" s="112" cm="1">
        <f t="array" ref="S401">_xlfn.QUARTILE.EXC(IF($D$5:$D$906=$D401,$L$5:$L$906),1)</f>
        <v>-9.4075000000000006</v>
      </c>
      <c r="T401" s="112" cm="1">
        <f t="array" ref="T401">_xlfn.QUARTILE.EXC(IF($D$5:$D$906=$D401,$L$5:$L$906),3)</f>
        <v>1.645</v>
      </c>
      <c r="U401" s="112">
        <f t="shared" si="152"/>
        <v>11.0525</v>
      </c>
      <c r="V401" s="112">
        <f t="shared" si="153"/>
        <v>-25.986249999999998</v>
      </c>
      <c r="W401" s="112">
        <f t="shared" si="154"/>
        <v>18.223749999999999</v>
      </c>
      <c r="X401" s="112" t="b">
        <f t="shared" si="155"/>
        <v>0</v>
      </c>
      <c r="Y401" s="112" cm="1">
        <f t="array" ref="Y401">_xlfn.QUARTILE.EXC(IF($D$5:$D$906=$D401,$M$5:$M$906),1)</f>
        <v>-18.744999999999997</v>
      </c>
      <c r="Z401" s="112" cm="1">
        <f t="array" ref="Z401">_xlfn.QUARTILE.EXC(IF($D$5:$D$906=$D401,$M$5:$M$906),3)</f>
        <v>-2.7</v>
      </c>
      <c r="AA401" s="112">
        <f t="shared" si="156"/>
        <v>16.044999999999998</v>
      </c>
      <c r="AB401" s="112">
        <f t="shared" si="157"/>
        <v>-42.812499999999993</v>
      </c>
      <c r="AC401" s="112">
        <f t="shared" si="158"/>
        <v>21.367499999999996</v>
      </c>
      <c r="AD401" s="112" t="b">
        <f t="shared" si="159"/>
        <v>0</v>
      </c>
      <c r="AE401" s="101">
        <f t="shared" si="150"/>
        <v>1</v>
      </c>
      <c r="AF401" s="101">
        <f t="shared" si="151"/>
        <v>1</v>
      </c>
      <c r="AG401" s="406" cm="1">
        <f t="array" ref="AG401">_xlfn.QUARTILE.EXC(IF($AT$5:$AT$906=$AT401,$L$5:$L$906),1)</f>
        <v>-9.4075000000000006</v>
      </c>
      <c r="AH401" s="406" cm="1">
        <f t="array" ref="AH401">_xlfn.QUARTILE.EXC(IF($AT$5:$AT$906=$AT401,$L$5:$L$906),3)</f>
        <v>1.645</v>
      </c>
      <c r="AI401" s="406">
        <f t="shared" si="160"/>
        <v>11.0525</v>
      </c>
      <c r="AJ401" s="406">
        <f t="shared" si="161"/>
        <v>-25.986249999999998</v>
      </c>
      <c r="AK401" s="406">
        <f t="shared" si="162"/>
        <v>18.223749999999999</v>
      </c>
      <c r="AL401" s="406" t="b">
        <f t="shared" si="163"/>
        <v>0</v>
      </c>
      <c r="AM401" s="406" cm="1">
        <f t="array" ref="AM401">_xlfn.QUARTILE.EXC(IF($AT$5:$AT$906=$AT401,$M$5:$M$906),1)</f>
        <v>-18.744999999999997</v>
      </c>
      <c r="AN401" s="406" cm="1">
        <f t="array" ref="AN401">_xlfn.QUARTILE.EXC(IF($AT$5:$AT$906=$AT401,$M$5:$M$906),3)</f>
        <v>-2.7</v>
      </c>
      <c r="AO401" s="406">
        <f t="shared" si="164"/>
        <v>16.044999999999998</v>
      </c>
      <c r="AP401" s="406">
        <f t="shared" si="165"/>
        <v>-42.812499999999993</v>
      </c>
      <c r="AQ401" s="406">
        <f t="shared" si="166"/>
        <v>21.367499999999996</v>
      </c>
      <c r="AR401" s="406" t="b">
        <f t="shared" si="167"/>
        <v>0</v>
      </c>
      <c r="AS401" s="404" t="str">
        <f>INDEX('Org2567'!$BM:$BM,MATCH(Raw_DATA!A401,'Org2567'!$D:$D,0))</f>
        <v>รพช.F2 P&lt;=30,000</v>
      </c>
      <c r="AT401" s="404">
        <f>INDEX('Org2567'!$BL:$BL,MATCH(Raw_DATA!A401,'Org2567'!$D:$D,0))</f>
        <v>5</v>
      </c>
      <c r="AU401" s="113"/>
      <c r="AV401" s="101">
        <v>72.78</v>
      </c>
      <c r="AW401" s="101">
        <v>159.02000000000001</v>
      </c>
      <c r="AX401" s="101">
        <v>90.94</v>
      </c>
      <c r="AY401" s="101">
        <v>272.33999999999997</v>
      </c>
      <c r="AZ401" s="101">
        <v>44.27</v>
      </c>
    </row>
    <row r="402" spans="1:52" x14ac:dyDescent="0.7">
      <c r="A402" s="101" t="s">
        <v>413</v>
      </c>
      <c r="B402" s="101" t="s">
        <v>2021</v>
      </c>
      <c r="C402" s="111" t="str">
        <f>IF(A402="","",INDEX(ID!P:P,MATCH(Raw_DATA!A402,ID!A:A,0)))</f>
        <v>รพช.F1 P50,000-100,000</v>
      </c>
      <c r="D402" s="101">
        <f>IF(A402="","",INDEX(ID!M:M,MATCH(Raw_DATA!A402,ID!A:A,0)))</f>
        <v>10</v>
      </c>
      <c r="E402" s="112">
        <v>5.97</v>
      </c>
      <c r="F402" s="112">
        <v>5.72</v>
      </c>
      <c r="G402" s="112">
        <v>4.49</v>
      </c>
      <c r="H402" s="112">
        <v>156147424.38999999</v>
      </c>
      <c r="I402" s="112">
        <v>-11855280.449999999</v>
      </c>
      <c r="J402" s="112">
        <v>-10066011.1</v>
      </c>
      <c r="K402" s="112">
        <v>109683888.22</v>
      </c>
      <c r="L402" s="112">
        <v>-6.77</v>
      </c>
      <c r="M402" s="112">
        <v>-4.6500000000000004</v>
      </c>
      <c r="N402" s="112">
        <f t="shared" si="145"/>
        <v>87</v>
      </c>
      <c r="O402" s="112">
        <f t="shared" si="146"/>
        <v>134</v>
      </c>
      <c r="P402" s="112">
        <f t="shared" si="147"/>
        <v>187</v>
      </c>
      <c r="Q402" s="112">
        <f t="shared" si="148"/>
        <v>731</v>
      </c>
      <c r="R402" s="112">
        <f t="shared" si="149"/>
        <v>61</v>
      </c>
      <c r="S402" s="112" cm="1">
        <f t="array" ref="S402">_xlfn.QUARTILE.EXC(IF($D$5:$D$906=$D402,$L$5:$L$906),1)</f>
        <v>-10.594999999999999</v>
      </c>
      <c r="T402" s="112" cm="1">
        <f t="array" ref="T402">_xlfn.QUARTILE.EXC(IF($D$5:$D$906=$D402,$L$5:$L$906),3)</f>
        <v>0.95</v>
      </c>
      <c r="U402" s="112">
        <f t="shared" si="152"/>
        <v>11.544999999999998</v>
      </c>
      <c r="V402" s="112">
        <f t="shared" si="153"/>
        <v>-27.912499999999994</v>
      </c>
      <c r="W402" s="112">
        <f t="shared" si="154"/>
        <v>18.267499999999995</v>
      </c>
      <c r="X402" s="112" t="b">
        <f t="shared" si="155"/>
        <v>0</v>
      </c>
      <c r="Y402" s="112" cm="1">
        <f t="array" ref="Y402">_xlfn.QUARTILE.EXC(IF($D$5:$D$906=$D402,$M$5:$M$906),1)</f>
        <v>-17.670000000000002</v>
      </c>
      <c r="Z402" s="112" cm="1">
        <f t="array" ref="Z402">_xlfn.QUARTILE.EXC(IF($D$5:$D$906=$D402,$M$5:$M$906),3)</f>
        <v>-3.92</v>
      </c>
      <c r="AA402" s="112">
        <f t="shared" si="156"/>
        <v>13.750000000000002</v>
      </c>
      <c r="AB402" s="112">
        <f t="shared" si="157"/>
        <v>-38.295000000000002</v>
      </c>
      <c r="AC402" s="112">
        <f t="shared" si="158"/>
        <v>16.705000000000005</v>
      </c>
      <c r="AD402" s="112" t="b">
        <f t="shared" si="159"/>
        <v>0</v>
      </c>
      <c r="AE402" s="101">
        <f t="shared" si="150"/>
        <v>1</v>
      </c>
      <c r="AF402" s="101">
        <f t="shared" si="151"/>
        <v>1</v>
      </c>
      <c r="AG402" s="406" cm="1">
        <f t="array" ref="AG402">_xlfn.QUARTILE.EXC(IF($AT$5:$AT$906=$AT402,$L$5:$L$906),1)</f>
        <v>-10.594999999999999</v>
      </c>
      <c r="AH402" s="406" cm="1">
        <f t="array" ref="AH402">_xlfn.QUARTILE.EXC(IF($AT$5:$AT$906=$AT402,$L$5:$L$906),3)</f>
        <v>0.95</v>
      </c>
      <c r="AI402" s="406">
        <f t="shared" si="160"/>
        <v>11.544999999999998</v>
      </c>
      <c r="AJ402" s="406">
        <f t="shared" si="161"/>
        <v>-27.912499999999994</v>
      </c>
      <c r="AK402" s="406">
        <f t="shared" si="162"/>
        <v>18.267499999999995</v>
      </c>
      <c r="AL402" s="406" t="b">
        <f t="shared" si="163"/>
        <v>0</v>
      </c>
      <c r="AM402" s="406" cm="1">
        <f t="array" ref="AM402">_xlfn.QUARTILE.EXC(IF($AT$5:$AT$906=$AT402,$M$5:$M$906),1)</f>
        <v>-17.670000000000002</v>
      </c>
      <c r="AN402" s="406" cm="1">
        <f t="array" ref="AN402">_xlfn.QUARTILE.EXC(IF($AT$5:$AT$906=$AT402,$M$5:$M$906),3)</f>
        <v>-3.92</v>
      </c>
      <c r="AO402" s="406">
        <f t="shared" si="164"/>
        <v>13.750000000000002</v>
      </c>
      <c r="AP402" s="406">
        <f t="shared" si="165"/>
        <v>-38.295000000000002</v>
      </c>
      <c r="AQ402" s="406">
        <f t="shared" si="166"/>
        <v>16.705000000000005</v>
      </c>
      <c r="AR402" s="406" t="b">
        <f t="shared" si="167"/>
        <v>0</v>
      </c>
      <c r="AS402" s="404" t="str">
        <f>INDEX('Org2567'!$BM:$BM,MATCH(Raw_DATA!A402,'Org2567'!$D:$D,0))</f>
        <v>รพช.F1 P50,000-100,000</v>
      </c>
      <c r="AT402" s="404">
        <f>INDEX('Org2567'!$BL:$BL,MATCH(Raw_DATA!A402,'Org2567'!$D:$D,0))</f>
        <v>10</v>
      </c>
      <c r="AU402" s="113"/>
      <c r="AV402" s="101">
        <v>87</v>
      </c>
      <c r="AW402" s="101">
        <v>134.41999999999999</v>
      </c>
      <c r="AX402" s="101">
        <v>186.59</v>
      </c>
      <c r="AY402" s="101">
        <v>731.4</v>
      </c>
      <c r="AZ402" s="101">
        <v>61.17</v>
      </c>
    </row>
    <row r="403" spans="1:52" x14ac:dyDescent="0.7">
      <c r="A403" s="101" t="s">
        <v>414</v>
      </c>
      <c r="B403" s="101" t="s">
        <v>2024</v>
      </c>
      <c r="C403" s="111" t="str">
        <f>IF(A403="","",INDEX(ID!P:P,MATCH(Raw_DATA!A403,ID!A:A,0)))</f>
        <v>รพช.M2 B&lt;=100</v>
      </c>
      <c r="D403" s="101">
        <f>IF(A403="","",INDEX(ID!M:M,MATCH(Raw_DATA!A403,ID!A:A,0)))</f>
        <v>12</v>
      </c>
      <c r="E403" s="112">
        <v>4.5199999999999996</v>
      </c>
      <c r="F403" s="112">
        <v>4.33</v>
      </c>
      <c r="G403" s="112">
        <v>1.96</v>
      </c>
      <c r="H403" s="112">
        <v>206658752.34</v>
      </c>
      <c r="I403" s="112">
        <v>-17233525.420000002</v>
      </c>
      <c r="J403" s="112">
        <v>-4600853.91</v>
      </c>
      <c r="K403" s="112">
        <v>56634672.369999997</v>
      </c>
      <c r="L403" s="112">
        <v>-1.86</v>
      </c>
      <c r="M403" s="112">
        <v>-4.47</v>
      </c>
      <c r="N403" s="112">
        <f t="shared" si="145"/>
        <v>113</v>
      </c>
      <c r="O403" s="112">
        <f t="shared" si="146"/>
        <v>194</v>
      </c>
      <c r="P403" s="112">
        <f t="shared" si="147"/>
        <v>401</v>
      </c>
      <c r="Q403" s="112">
        <f t="shared" si="148"/>
        <v>261</v>
      </c>
      <c r="R403" s="112">
        <f t="shared" si="149"/>
        <v>51</v>
      </c>
      <c r="S403" s="112" cm="1">
        <f t="array" ref="S403">_xlfn.QUARTILE.EXC(IF($D$5:$D$906=$D403,$L$5:$L$906),1)</f>
        <v>-15.01</v>
      </c>
      <c r="T403" s="112" cm="1">
        <f t="array" ref="T403">_xlfn.QUARTILE.EXC(IF($D$5:$D$906=$D403,$L$5:$L$906),3)</f>
        <v>4.4000000000000004</v>
      </c>
      <c r="U403" s="112">
        <f t="shared" si="152"/>
        <v>19.41</v>
      </c>
      <c r="V403" s="112">
        <f t="shared" si="153"/>
        <v>-44.125</v>
      </c>
      <c r="W403" s="112">
        <f t="shared" si="154"/>
        <v>33.515000000000001</v>
      </c>
      <c r="X403" s="112" t="b">
        <f t="shared" si="155"/>
        <v>0</v>
      </c>
      <c r="Y403" s="112" cm="1">
        <f t="array" ref="Y403">_xlfn.QUARTILE.EXC(IF($D$5:$D$906=$D403,$M$5:$M$906),1)</f>
        <v>-15.23</v>
      </c>
      <c r="Z403" s="112" cm="1">
        <f t="array" ref="Z403">_xlfn.QUARTILE.EXC(IF($D$5:$D$906=$D403,$M$5:$M$906),3)</f>
        <v>-0.92</v>
      </c>
      <c r="AA403" s="112">
        <f t="shared" si="156"/>
        <v>14.31</v>
      </c>
      <c r="AB403" s="112">
        <f t="shared" si="157"/>
        <v>-36.695</v>
      </c>
      <c r="AC403" s="112">
        <f t="shared" si="158"/>
        <v>20.544999999999998</v>
      </c>
      <c r="AD403" s="112" t="b">
        <f t="shared" si="159"/>
        <v>0</v>
      </c>
      <c r="AE403" s="101">
        <f t="shared" si="150"/>
        <v>1</v>
      </c>
      <c r="AF403" s="101">
        <f t="shared" si="151"/>
        <v>1</v>
      </c>
      <c r="AG403" s="406" cm="1">
        <f t="array" ref="AG403">_xlfn.QUARTILE.EXC(IF($AT$5:$AT$906=$AT403,$L$5:$L$906),1)</f>
        <v>-15.01</v>
      </c>
      <c r="AH403" s="406" cm="1">
        <f t="array" ref="AH403">_xlfn.QUARTILE.EXC(IF($AT$5:$AT$906=$AT403,$L$5:$L$906),3)</f>
        <v>4.4000000000000004</v>
      </c>
      <c r="AI403" s="406">
        <f t="shared" si="160"/>
        <v>19.41</v>
      </c>
      <c r="AJ403" s="406">
        <f t="shared" si="161"/>
        <v>-44.125</v>
      </c>
      <c r="AK403" s="406">
        <f t="shared" si="162"/>
        <v>33.515000000000001</v>
      </c>
      <c r="AL403" s="406" t="b">
        <f t="shared" si="163"/>
        <v>0</v>
      </c>
      <c r="AM403" s="406" cm="1">
        <f t="array" ref="AM403">_xlfn.QUARTILE.EXC(IF($AT$5:$AT$906=$AT403,$M$5:$M$906),1)</f>
        <v>-15.23</v>
      </c>
      <c r="AN403" s="406" cm="1">
        <f t="array" ref="AN403">_xlfn.QUARTILE.EXC(IF($AT$5:$AT$906=$AT403,$M$5:$M$906),3)</f>
        <v>-0.92</v>
      </c>
      <c r="AO403" s="406">
        <f t="shared" si="164"/>
        <v>14.31</v>
      </c>
      <c r="AP403" s="406">
        <f t="shared" si="165"/>
        <v>-36.695</v>
      </c>
      <c r="AQ403" s="406">
        <f t="shared" si="166"/>
        <v>20.544999999999998</v>
      </c>
      <c r="AR403" s="406" t="b">
        <f t="shared" si="167"/>
        <v>0</v>
      </c>
      <c r="AS403" s="404" t="str">
        <f>INDEX('Org2567'!$BM:$BM,MATCH(Raw_DATA!A403,'Org2567'!$D:$D,0))</f>
        <v>รพช.M2 B&lt;=100</v>
      </c>
      <c r="AT403" s="404">
        <f>INDEX('Org2567'!$BL:$BL,MATCH(Raw_DATA!A403,'Org2567'!$D:$D,0))</f>
        <v>12</v>
      </c>
      <c r="AU403" s="113"/>
      <c r="AV403" s="101">
        <v>113.19</v>
      </c>
      <c r="AW403" s="101">
        <v>193.94</v>
      </c>
      <c r="AX403" s="101">
        <v>401.16</v>
      </c>
      <c r="AY403" s="101">
        <v>261.23</v>
      </c>
      <c r="AZ403" s="101">
        <v>50.98</v>
      </c>
    </row>
    <row r="404" spans="1:52" x14ac:dyDescent="0.7">
      <c r="A404" s="101" t="s">
        <v>415</v>
      </c>
      <c r="B404" s="101" t="s">
        <v>4093</v>
      </c>
      <c r="C404" s="111" t="str">
        <f>IF(A404="","",INDEX(ID!P:P,MATCH(Raw_DATA!A404,ID!A:A,0)))</f>
        <v>รพช.F2 P&lt;=30,000</v>
      </c>
      <c r="D404" s="101">
        <f>IF(A404="","",INDEX(ID!M:M,MATCH(Raw_DATA!A404,ID!A:A,0)))</f>
        <v>5</v>
      </c>
      <c r="E404" s="112">
        <v>2.96</v>
      </c>
      <c r="F404" s="112">
        <v>2.86</v>
      </c>
      <c r="G404" s="112">
        <v>2.38</v>
      </c>
      <c r="H404" s="112">
        <v>31102189.859999999</v>
      </c>
      <c r="I404" s="112">
        <v>-17870285.41</v>
      </c>
      <c r="J404" s="112">
        <v>-16098461.060000001</v>
      </c>
      <c r="K404" s="112">
        <v>21817230.989999998</v>
      </c>
      <c r="L404" s="112">
        <v>-30.19</v>
      </c>
      <c r="M404" s="112">
        <v>-17.75</v>
      </c>
      <c r="N404" s="112">
        <f t="shared" si="145"/>
        <v>82</v>
      </c>
      <c r="O404" s="112">
        <f t="shared" si="146"/>
        <v>134</v>
      </c>
      <c r="P404" s="112">
        <f t="shared" si="147"/>
        <v>104</v>
      </c>
      <c r="Q404" s="112">
        <f t="shared" si="148"/>
        <v>162</v>
      </c>
      <c r="R404" s="112">
        <f t="shared" si="149"/>
        <v>43</v>
      </c>
      <c r="S404" s="112" cm="1">
        <f t="array" ref="S404">_xlfn.QUARTILE.EXC(IF($D$5:$D$906=$D404,$L$5:$L$906),1)</f>
        <v>-9.4075000000000006</v>
      </c>
      <c r="T404" s="112" cm="1">
        <f t="array" ref="T404">_xlfn.QUARTILE.EXC(IF($D$5:$D$906=$D404,$L$5:$L$906),3)</f>
        <v>1.645</v>
      </c>
      <c r="U404" s="112">
        <f t="shared" si="152"/>
        <v>11.0525</v>
      </c>
      <c r="V404" s="112">
        <f t="shared" si="153"/>
        <v>-25.986249999999998</v>
      </c>
      <c r="W404" s="112">
        <f t="shared" si="154"/>
        <v>18.223749999999999</v>
      </c>
      <c r="X404" s="112" t="b">
        <f t="shared" si="155"/>
        <v>1</v>
      </c>
      <c r="Y404" s="112" cm="1">
        <f t="array" ref="Y404">_xlfn.QUARTILE.EXC(IF($D$5:$D$906=$D404,$M$5:$M$906),1)</f>
        <v>-18.744999999999997</v>
      </c>
      <c r="Z404" s="112" cm="1">
        <f t="array" ref="Z404">_xlfn.QUARTILE.EXC(IF($D$5:$D$906=$D404,$M$5:$M$906),3)</f>
        <v>-2.7</v>
      </c>
      <c r="AA404" s="112">
        <f t="shared" si="156"/>
        <v>16.044999999999998</v>
      </c>
      <c r="AB404" s="112">
        <f t="shared" si="157"/>
        <v>-42.812499999999993</v>
      </c>
      <c r="AC404" s="112">
        <f t="shared" si="158"/>
        <v>21.367499999999996</v>
      </c>
      <c r="AD404" s="112" t="b">
        <f t="shared" si="159"/>
        <v>0</v>
      </c>
      <c r="AE404" s="101">
        <f t="shared" si="150"/>
        <v>1</v>
      </c>
      <c r="AF404" s="101">
        <f t="shared" si="151"/>
        <v>1</v>
      </c>
      <c r="AG404" s="406" cm="1">
        <f t="array" ref="AG404">_xlfn.QUARTILE.EXC(IF($AT$5:$AT$906=$AT404,$L$5:$L$906),1)</f>
        <v>-9.4075000000000006</v>
      </c>
      <c r="AH404" s="406" cm="1">
        <f t="array" ref="AH404">_xlfn.QUARTILE.EXC(IF($AT$5:$AT$906=$AT404,$L$5:$L$906),3)</f>
        <v>1.645</v>
      </c>
      <c r="AI404" s="406">
        <f t="shared" si="160"/>
        <v>11.0525</v>
      </c>
      <c r="AJ404" s="406">
        <f t="shared" si="161"/>
        <v>-25.986249999999998</v>
      </c>
      <c r="AK404" s="406">
        <f t="shared" si="162"/>
        <v>18.223749999999999</v>
      </c>
      <c r="AL404" s="406" t="b">
        <f t="shared" si="163"/>
        <v>1</v>
      </c>
      <c r="AM404" s="406" cm="1">
        <f t="array" ref="AM404">_xlfn.QUARTILE.EXC(IF($AT$5:$AT$906=$AT404,$M$5:$M$906),1)</f>
        <v>-18.744999999999997</v>
      </c>
      <c r="AN404" s="406" cm="1">
        <f t="array" ref="AN404">_xlfn.QUARTILE.EXC(IF($AT$5:$AT$906=$AT404,$M$5:$M$906),3)</f>
        <v>-2.7</v>
      </c>
      <c r="AO404" s="406">
        <f t="shared" si="164"/>
        <v>16.044999999999998</v>
      </c>
      <c r="AP404" s="406">
        <f t="shared" si="165"/>
        <v>-42.812499999999993</v>
      </c>
      <c r="AQ404" s="406">
        <f t="shared" si="166"/>
        <v>21.367499999999996</v>
      </c>
      <c r="AR404" s="406" t="b">
        <f t="shared" si="167"/>
        <v>0</v>
      </c>
      <c r="AS404" s="404" t="str">
        <f>INDEX('Org2567'!$BM:$BM,MATCH(Raw_DATA!A404,'Org2567'!$D:$D,0))</f>
        <v>รพช.F2 P&lt;=30,000</v>
      </c>
      <c r="AT404" s="404">
        <f>INDEX('Org2567'!$BL:$BL,MATCH(Raw_DATA!A404,'Org2567'!$D:$D,0))</f>
        <v>5</v>
      </c>
      <c r="AU404" s="113"/>
      <c r="AV404" s="101">
        <v>81.95</v>
      </c>
      <c r="AW404" s="101">
        <v>134.27000000000001</v>
      </c>
      <c r="AX404" s="101">
        <v>103.72</v>
      </c>
      <c r="AY404" s="101">
        <v>162.19</v>
      </c>
      <c r="AZ404" s="101">
        <v>42.83</v>
      </c>
    </row>
    <row r="405" spans="1:52" x14ac:dyDescent="0.7">
      <c r="A405" s="101" t="s">
        <v>416</v>
      </c>
      <c r="B405" s="101" t="s">
        <v>2028</v>
      </c>
      <c r="C405" s="111" t="str">
        <f>IF(A405="","",INDEX(ID!P:P,MATCH(Raw_DATA!A405,ID!A:A,0)))</f>
        <v>รพช.F1 P&lt;=50,000</v>
      </c>
      <c r="D405" s="101">
        <f>IF(A405="","",INDEX(ID!M:M,MATCH(Raw_DATA!A405,ID!A:A,0)))</f>
        <v>9</v>
      </c>
      <c r="E405" s="112">
        <v>4.0599999999999996</v>
      </c>
      <c r="F405" s="112">
        <v>3.91</v>
      </c>
      <c r="G405" s="112">
        <v>3.41</v>
      </c>
      <c r="H405" s="112">
        <v>112417773.20999999</v>
      </c>
      <c r="I405" s="112">
        <v>-7601376.8099999996</v>
      </c>
      <c r="J405" s="112">
        <v>-13086273.689999999</v>
      </c>
      <c r="K405" s="112">
        <v>88736757.140000001</v>
      </c>
      <c r="L405" s="112">
        <v>-13.04</v>
      </c>
      <c r="M405" s="112">
        <v>-2.69</v>
      </c>
      <c r="N405" s="112">
        <f t="shared" si="145"/>
        <v>112</v>
      </c>
      <c r="O405" s="112">
        <f t="shared" si="146"/>
        <v>142</v>
      </c>
      <c r="P405" s="112">
        <f t="shared" si="147"/>
        <v>167</v>
      </c>
      <c r="Q405" s="112">
        <f t="shared" si="148"/>
        <v>269</v>
      </c>
      <c r="R405" s="112">
        <f t="shared" si="149"/>
        <v>46</v>
      </c>
      <c r="S405" s="112" cm="1">
        <f t="array" ref="S405">_xlfn.QUARTILE.EXC(IF($D$5:$D$906=$D405,$L$5:$L$906),1)</f>
        <v>-8.26</v>
      </c>
      <c r="T405" s="112" cm="1">
        <f t="array" ref="T405">_xlfn.QUARTILE.EXC(IF($D$5:$D$906=$D405,$L$5:$L$906),3)</f>
        <v>3.2450000000000001</v>
      </c>
      <c r="U405" s="112">
        <f t="shared" si="152"/>
        <v>11.504999999999999</v>
      </c>
      <c r="V405" s="112">
        <f t="shared" si="153"/>
        <v>-25.517499999999998</v>
      </c>
      <c r="W405" s="112">
        <f t="shared" si="154"/>
        <v>20.502500000000001</v>
      </c>
      <c r="X405" s="112" t="b">
        <f t="shared" si="155"/>
        <v>0</v>
      </c>
      <c r="Y405" s="112" cm="1">
        <f t="array" ref="Y405">_xlfn.QUARTILE.EXC(IF($D$5:$D$906=$D405,$M$5:$M$906),1)</f>
        <v>-12.452500000000001</v>
      </c>
      <c r="Z405" s="112" cm="1">
        <f t="array" ref="Z405">_xlfn.QUARTILE.EXC(IF($D$5:$D$906=$D405,$M$5:$M$906),3)</f>
        <v>0.39</v>
      </c>
      <c r="AA405" s="112">
        <f t="shared" si="156"/>
        <v>12.842500000000001</v>
      </c>
      <c r="AB405" s="112">
        <f t="shared" si="157"/>
        <v>-31.716250000000002</v>
      </c>
      <c r="AC405" s="112">
        <f t="shared" si="158"/>
        <v>19.653750000000002</v>
      </c>
      <c r="AD405" s="112" t="b">
        <f t="shared" si="159"/>
        <v>0</v>
      </c>
      <c r="AE405" s="101">
        <f t="shared" si="150"/>
        <v>1</v>
      </c>
      <c r="AF405" s="101">
        <f t="shared" si="151"/>
        <v>1</v>
      </c>
      <c r="AG405" s="406" cm="1">
        <f t="array" ref="AG405">_xlfn.QUARTILE.EXC(IF($AT$5:$AT$906=$AT405,$L$5:$L$906),1)</f>
        <v>-8.26</v>
      </c>
      <c r="AH405" s="406" cm="1">
        <f t="array" ref="AH405">_xlfn.QUARTILE.EXC(IF($AT$5:$AT$906=$AT405,$L$5:$L$906),3)</f>
        <v>3.2450000000000001</v>
      </c>
      <c r="AI405" s="406">
        <f t="shared" si="160"/>
        <v>11.504999999999999</v>
      </c>
      <c r="AJ405" s="406">
        <f t="shared" si="161"/>
        <v>-25.517499999999998</v>
      </c>
      <c r="AK405" s="406">
        <f t="shared" si="162"/>
        <v>20.502500000000001</v>
      </c>
      <c r="AL405" s="406" t="b">
        <f t="shared" si="163"/>
        <v>0</v>
      </c>
      <c r="AM405" s="406" cm="1">
        <f t="array" ref="AM405">_xlfn.QUARTILE.EXC(IF($AT$5:$AT$906=$AT405,$M$5:$M$906),1)</f>
        <v>-12.452500000000001</v>
      </c>
      <c r="AN405" s="406" cm="1">
        <f t="array" ref="AN405">_xlfn.QUARTILE.EXC(IF($AT$5:$AT$906=$AT405,$M$5:$M$906),3)</f>
        <v>0.39</v>
      </c>
      <c r="AO405" s="406">
        <f t="shared" si="164"/>
        <v>12.842500000000001</v>
      </c>
      <c r="AP405" s="406">
        <f t="shared" si="165"/>
        <v>-31.716250000000002</v>
      </c>
      <c r="AQ405" s="406">
        <f t="shared" si="166"/>
        <v>19.653750000000002</v>
      </c>
      <c r="AR405" s="406" t="b">
        <f t="shared" si="167"/>
        <v>0</v>
      </c>
      <c r="AS405" s="404" t="str">
        <f>INDEX('Org2567'!$BM:$BM,MATCH(Raw_DATA!A405,'Org2567'!$D:$D,0))</f>
        <v>รพช.F1 P&lt;=50,000</v>
      </c>
      <c r="AT405" s="404">
        <f>INDEX('Org2567'!$BL:$BL,MATCH(Raw_DATA!A405,'Org2567'!$D:$D,0))</f>
        <v>9</v>
      </c>
      <c r="AU405" s="113"/>
      <c r="AV405" s="101">
        <v>112.41</v>
      </c>
      <c r="AW405" s="101">
        <v>142.44</v>
      </c>
      <c r="AX405" s="101">
        <v>166.8</v>
      </c>
      <c r="AY405" s="101">
        <v>268.82</v>
      </c>
      <c r="AZ405" s="101">
        <v>45.56</v>
      </c>
    </row>
    <row r="406" spans="1:52" x14ac:dyDescent="0.7">
      <c r="A406" s="101" t="s">
        <v>417</v>
      </c>
      <c r="B406" s="101" t="s">
        <v>3773</v>
      </c>
      <c r="C406" s="111" t="str">
        <f>IF(A406="","",INDEX(ID!P:P,MATCH(Raw_DATA!A406,ID!A:A,0)))</f>
        <v>รพศ.A B&lt;=700</v>
      </c>
      <c r="D406" s="101">
        <f>IF(A406="","",INDEX(ID!M:M,MATCH(Raw_DATA!A406,ID!A:A,0)))</f>
        <v>18</v>
      </c>
      <c r="E406" s="112">
        <v>3.99</v>
      </c>
      <c r="F406" s="112">
        <v>3.72</v>
      </c>
      <c r="G406" s="112">
        <v>2.19</v>
      </c>
      <c r="H406" s="112">
        <v>1044335102.48</v>
      </c>
      <c r="I406" s="112">
        <v>-34249502.740000002</v>
      </c>
      <c r="J406" s="112">
        <v>6951125.3399999999</v>
      </c>
      <c r="K406" s="112">
        <v>415489312.99000001</v>
      </c>
      <c r="L406" s="112">
        <v>0.35</v>
      </c>
      <c r="M406" s="112">
        <v>-1.51</v>
      </c>
      <c r="N406" s="112">
        <f t="shared" si="145"/>
        <v>75</v>
      </c>
      <c r="O406" s="112">
        <f t="shared" si="146"/>
        <v>134</v>
      </c>
      <c r="P406" s="112">
        <f t="shared" si="147"/>
        <v>78</v>
      </c>
      <c r="Q406" s="112">
        <f t="shared" si="148"/>
        <v>103</v>
      </c>
      <c r="R406" s="112">
        <f t="shared" si="149"/>
        <v>36</v>
      </c>
      <c r="S406" s="112" cm="1">
        <f t="array" ref="S406">_xlfn.QUARTILE.EXC(IF($D$5:$D$906=$D406,$L$5:$L$906),1)</f>
        <v>-6.4649999999999999</v>
      </c>
      <c r="T406" s="112" cm="1">
        <f t="array" ref="T406">_xlfn.QUARTILE.EXC(IF($D$5:$D$906=$D406,$L$5:$L$906),3)</f>
        <v>5.9924999999999997</v>
      </c>
      <c r="U406" s="112">
        <f t="shared" si="152"/>
        <v>12.4575</v>
      </c>
      <c r="V406" s="112">
        <f t="shared" si="153"/>
        <v>-25.151250000000001</v>
      </c>
      <c r="W406" s="112">
        <f t="shared" si="154"/>
        <v>24.678750000000001</v>
      </c>
      <c r="X406" s="112" t="b">
        <f t="shared" si="155"/>
        <v>0</v>
      </c>
      <c r="Y406" s="112" cm="1">
        <f t="array" ref="Y406">_xlfn.QUARTILE.EXC(IF($D$5:$D$906=$D406,$M$5:$M$906),1)</f>
        <v>-9.0925000000000011</v>
      </c>
      <c r="Z406" s="112" cm="1">
        <f t="array" ref="Z406">_xlfn.QUARTILE.EXC(IF($D$5:$D$906=$D406,$M$5:$M$906),3)</f>
        <v>7.5674999999999999</v>
      </c>
      <c r="AA406" s="112">
        <f t="shared" si="156"/>
        <v>16.66</v>
      </c>
      <c r="AB406" s="112">
        <f t="shared" si="157"/>
        <v>-34.082500000000003</v>
      </c>
      <c r="AC406" s="112">
        <f t="shared" si="158"/>
        <v>32.557500000000005</v>
      </c>
      <c r="AD406" s="112" t="b">
        <f t="shared" si="159"/>
        <v>0</v>
      </c>
      <c r="AE406" s="101">
        <f t="shared" si="150"/>
        <v>1</v>
      </c>
      <c r="AF406" s="101">
        <f t="shared" si="151"/>
        <v>0</v>
      </c>
      <c r="AG406" s="406" cm="1">
        <f t="array" ref="AG406">_xlfn.QUARTILE.EXC(IF($AT$5:$AT$906=$AT406,$L$5:$L$906),1)</f>
        <v>-6.4649999999999999</v>
      </c>
      <c r="AH406" s="406" cm="1">
        <f t="array" ref="AH406">_xlfn.QUARTILE.EXC(IF($AT$5:$AT$906=$AT406,$L$5:$L$906),3)</f>
        <v>5.9924999999999997</v>
      </c>
      <c r="AI406" s="406">
        <f t="shared" si="160"/>
        <v>12.4575</v>
      </c>
      <c r="AJ406" s="406">
        <f t="shared" si="161"/>
        <v>-25.151250000000001</v>
      </c>
      <c r="AK406" s="406">
        <f t="shared" si="162"/>
        <v>24.678750000000001</v>
      </c>
      <c r="AL406" s="406" t="b">
        <f t="shared" si="163"/>
        <v>0</v>
      </c>
      <c r="AM406" s="406" cm="1">
        <f t="array" ref="AM406">_xlfn.QUARTILE.EXC(IF($AT$5:$AT$906=$AT406,$M$5:$M$906),1)</f>
        <v>-9.0925000000000011</v>
      </c>
      <c r="AN406" s="406" cm="1">
        <f t="array" ref="AN406">_xlfn.QUARTILE.EXC(IF($AT$5:$AT$906=$AT406,$M$5:$M$906),3)</f>
        <v>7.5674999999999999</v>
      </c>
      <c r="AO406" s="406">
        <f t="shared" si="164"/>
        <v>16.66</v>
      </c>
      <c r="AP406" s="406">
        <f t="shared" si="165"/>
        <v>-34.082500000000003</v>
      </c>
      <c r="AQ406" s="406">
        <f t="shared" si="166"/>
        <v>32.557500000000005</v>
      </c>
      <c r="AR406" s="406" t="b">
        <f t="shared" si="167"/>
        <v>0</v>
      </c>
      <c r="AS406" s="404" t="str">
        <f>INDEX('Org2567'!$BM:$BM,MATCH(Raw_DATA!A406,'Org2567'!$D:$D,0))</f>
        <v>รพศ.A B&lt;=700</v>
      </c>
      <c r="AT406" s="404">
        <f>INDEX('Org2567'!$BL:$BL,MATCH(Raw_DATA!A406,'Org2567'!$D:$D,0))</f>
        <v>18</v>
      </c>
      <c r="AU406" s="113"/>
      <c r="AV406" s="101">
        <v>75.069999999999993</v>
      </c>
      <c r="AW406" s="101">
        <v>133.52000000000001</v>
      </c>
      <c r="AX406" s="101">
        <v>77.88</v>
      </c>
      <c r="AY406" s="101">
        <v>102.59</v>
      </c>
      <c r="AZ406" s="101">
        <v>36.22</v>
      </c>
    </row>
    <row r="407" spans="1:52" x14ac:dyDescent="0.7">
      <c r="A407" s="101" t="s">
        <v>418</v>
      </c>
      <c r="B407" s="101" t="s">
        <v>1959</v>
      </c>
      <c r="C407" s="111" t="str">
        <f>IF(A407="","",INDEX(ID!P:P,MATCH(Raw_DATA!A407,ID!A:A,0)))</f>
        <v>รพช.M2 B&gt;100</v>
      </c>
      <c r="D407" s="101">
        <f>IF(A407="","",INDEX(ID!M:M,MATCH(Raw_DATA!A407,ID!A:A,0)))</f>
        <v>13</v>
      </c>
      <c r="E407" s="112">
        <v>3.37</v>
      </c>
      <c r="F407" s="112">
        <v>3.24</v>
      </c>
      <c r="G407" s="112">
        <v>2.2400000000000002</v>
      </c>
      <c r="H407" s="112">
        <v>291888346.45999998</v>
      </c>
      <c r="I407" s="112">
        <v>-27751597.960000001</v>
      </c>
      <c r="J407" s="112">
        <v>-10651143.640000001</v>
      </c>
      <c r="K407" s="112">
        <v>151401038.03</v>
      </c>
      <c r="L407" s="112">
        <v>-2.63</v>
      </c>
      <c r="M407" s="112">
        <v>-4.26</v>
      </c>
      <c r="N407" s="112">
        <f t="shared" si="145"/>
        <v>93</v>
      </c>
      <c r="O407" s="112">
        <f t="shared" si="146"/>
        <v>196</v>
      </c>
      <c r="P407" s="112">
        <f t="shared" si="147"/>
        <v>127</v>
      </c>
      <c r="Q407" s="112">
        <f t="shared" si="148"/>
        <v>28</v>
      </c>
      <c r="R407" s="112">
        <f t="shared" si="149"/>
        <v>42</v>
      </c>
      <c r="S407" s="112" cm="1">
        <f t="array" ref="S407">_xlfn.QUARTILE.EXC(IF($D$5:$D$906=$D407,$L$5:$L$906),1)</f>
        <v>-7.51</v>
      </c>
      <c r="T407" s="112" cm="1">
        <f t="array" ref="T407">_xlfn.QUARTILE.EXC(IF($D$5:$D$906=$D407,$L$5:$L$906),3)</f>
        <v>3.04</v>
      </c>
      <c r="U407" s="112">
        <f t="shared" si="152"/>
        <v>10.55</v>
      </c>
      <c r="V407" s="112">
        <f t="shared" si="153"/>
        <v>-23.335000000000001</v>
      </c>
      <c r="W407" s="112">
        <f t="shared" si="154"/>
        <v>18.865000000000002</v>
      </c>
      <c r="X407" s="112" t="b">
        <f t="shared" si="155"/>
        <v>0</v>
      </c>
      <c r="Y407" s="112" cm="1">
        <f t="array" ref="Y407">_xlfn.QUARTILE.EXC(IF($D$5:$D$906=$D407,$M$5:$M$906),1)</f>
        <v>-12.23</v>
      </c>
      <c r="Z407" s="112" cm="1">
        <f t="array" ref="Z407">_xlfn.QUARTILE.EXC(IF($D$5:$D$906=$D407,$M$5:$M$906),3)</f>
        <v>-0.18</v>
      </c>
      <c r="AA407" s="112">
        <f t="shared" si="156"/>
        <v>12.05</v>
      </c>
      <c r="AB407" s="112">
        <f t="shared" si="157"/>
        <v>-30.305000000000003</v>
      </c>
      <c r="AC407" s="112">
        <f t="shared" si="158"/>
        <v>17.895000000000003</v>
      </c>
      <c r="AD407" s="112" t="b">
        <f t="shared" si="159"/>
        <v>0</v>
      </c>
      <c r="AE407" s="101">
        <f t="shared" si="150"/>
        <v>1</v>
      </c>
      <c r="AF407" s="101">
        <f t="shared" si="151"/>
        <v>1</v>
      </c>
      <c r="AG407" s="406" cm="1">
        <f t="array" ref="AG407">_xlfn.QUARTILE.EXC(IF($AT$5:$AT$906=$AT407,$L$5:$L$906),1)</f>
        <v>-7.51</v>
      </c>
      <c r="AH407" s="406" cm="1">
        <f t="array" ref="AH407">_xlfn.QUARTILE.EXC(IF($AT$5:$AT$906=$AT407,$L$5:$L$906),3)</f>
        <v>3.04</v>
      </c>
      <c r="AI407" s="406">
        <f t="shared" si="160"/>
        <v>10.55</v>
      </c>
      <c r="AJ407" s="406">
        <f t="shared" si="161"/>
        <v>-23.335000000000001</v>
      </c>
      <c r="AK407" s="406">
        <f t="shared" si="162"/>
        <v>18.865000000000002</v>
      </c>
      <c r="AL407" s="406" t="b">
        <f t="shared" si="163"/>
        <v>0</v>
      </c>
      <c r="AM407" s="406" cm="1">
        <f t="array" ref="AM407">_xlfn.QUARTILE.EXC(IF($AT$5:$AT$906=$AT407,$M$5:$M$906),1)</f>
        <v>-12.23</v>
      </c>
      <c r="AN407" s="406" cm="1">
        <f t="array" ref="AN407">_xlfn.QUARTILE.EXC(IF($AT$5:$AT$906=$AT407,$M$5:$M$906),3)</f>
        <v>-0.18</v>
      </c>
      <c r="AO407" s="406">
        <f t="shared" si="164"/>
        <v>12.05</v>
      </c>
      <c r="AP407" s="406">
        <f t="shared" si="165"/>
        <v>-30.305000000000003</v>
      </c>
      <c r="AQ407" s="406">
        <f t="shared" si="166"/>
        <v>17.895000000000003</v>
      </c>
      <c r="AR407" s="406" t="b">
        <f t="shared" si="167"/>
        <v>0</v>
      </c>
      <c r="AS407" s="404" t="str">
        <f>INDEX('Org2567'!$BM:$BM,MATCH(Raw_DATA!A407,'Org2567'!$D:$D,0))</f>
        <v>รพช.M2 B&gt;100</v>
      </c>
      <c r="AT407" s="404">
        <f>INDEX('Org2567'!$BL:$BL,MATCH(Raw_DATA!A407,'Org2567'!$D:$D,0))</f>
        <v>13</v>
      </c>
      <c r="AU407" s="113"/>
      <c r="AV407" s="101">
        <v>93.43</v>
      </c>
      <c r="AW407" s="101">
        <v>195.99</v>
      </c>
      <c r="AX407" s="101">
        <v>126.53</v>
      </c>
      <c r="AY407" s="101">
        <v>27.81</v>
      </c>
      <c r="AZ407" s="101">
        <v>42.11</v>
      </c>
    </row>
    <row r="408" spans="1:52" x14ac:dyDescent="0.7">
      <c r="A408" s="101" t="s">
        <v>419</v>
      </c>
      <c r="B408" s="101" t="s">
        <v>1962</v>
      </c>
      <c r="C408" s="111" t="str">
        <f>IF(A408="","",INDEX(ID!P:P,MATCH(Raw_DATA!A408,ID!A:A,0)))</f>
        <v>รพท.M1 B&gt;200</v>
      </c>
      <c r="D408" s="101">
        <f>IF(A408="","",INDEX(ID!M:M,MATCH(Raw_DATA!A408,ID!A:A,0)))</f>
        <v>15</v>
      </c>
      <c r="E408" s="112">
        <v>5.04</v>
      </c>
      <c r="F408" s="112">
        <v>4.91</v>
      </c>
      <c r="G408" s="112">
        <v>4.54</v>
      </c>
      <c r="H408" s="112">
        <v>659920899.13999999</v>
      </c>
      <c r="I408" s="112">
        <v>-119610974.81</v>
      </c>
      <c r="J408" s="112">
        <v>-58794118.649999999</v>
      </c>
      <c r="K408" s="112">
        <v>577619545.63999999</v>
      </c>
      <c r="L408" s="112">
        <v>-9.4</v>
      </c>
      <c r="M408" s="112">
        <v>-8.1</v>
      </c>
      <c r="N408" s="112">
        <f t="shared" ref="N408:N471" si="168">ROUND(AV408,0)</f>
        <v>78</v>
      </c>
      <c r="O408" s="112">
        <f t="shared" ref="O408:O471" si="169">ROUND(AW408,0)</f>
        <v>53</v>
      </c>
      <c r="P408" s="112">
        <f t="shared" ref="P408:P471" si="170">ROUND(AX408,0)</f>
        <v>28</v>
      </c>
      <c r="Q408" s="112">
        <f t="shared" ref="Q408:Q471" si="171">ROUND(AY408,0)</f>
        <v>18</v>
      </c>
      <c r="R408" s="112">
        <f t="shared" ref="R408:R471" si="172">ROUND(AZ408,0)</f>
        <v>41</v>
      </c>
      <c r="S408" s="112" cm="1">
        <f t="array" ref="S408">_xlfn.QUARTILE.EXC(IF($D$5:$D$906=$D408,$L$5:$L$906),1)</f>
        <v>-2.59</v>
      </c>
      <c r="T408" s="112" cm="1">
        <f t="array" ref="T408">_xlfn.QUARTILE.EXC(IF($D$5:$D$906=$D408,$L$5:$L$906),3)</f>
        <v>8.86</v>
      </c>
      <c r="U408" s="112">
        <f t="shared" si="152"/>
        <v>11.45</v>
      </c>
      <c r="V408" s="112">
        <f t="shared" si="153"/>
        <v>-19.764999999999997</v>
      </c>
      <c r="W408" s="112">
        <f t="shared" si="154"/>
        <v>26.034999999999997</v>
      </c>
      <c r="X408" s="112" t="b">
        <f t="shared" si="155"/>
        <v>0</v>
      </c>
      <c r="Y408" s="112" cm="1">
        <f t="array" ref="Y408">_xlfn.QUARTILE.EXC(IF($D$5:$D$906=$D408,$M$5:$M$906),1)</f>
        <v>-5.74</v>
      </c>
      <c r="Z408" s="112" cm="1">
        <f t="array" ref="Z408">_xlfn.QUARTILE.EXC(IF($D$5:$D$906=$D408,$M$5:$M$906),3)</f>
        <v>4.915</v>
      </c>
      <c r="AA408" s="112">
        <f t="shared" si="156"/>
        <v>10.655000000000001</v>
      </c>
      <c r="AB408" s="112">
        <f t="shared" si="157"/>
        <v>-21.722500000000004</v>
      </c>
      <c r="AC408" s="112">
        <f t="shared" si="158"/>
        <v>20.897500000000001</v>
      </c>
      <c r="AD408" s="112" t="b">
        <f t="shared" si="159"/>
        <v>0</v>
      </c>
      <c r="AE408" s="101">
        <f t="shared" si="150"/>
        <v>1</v>
      </c>
      <c r="AF408" s="101">
        <f t="shared" si="151"/>
        <v>1</v>
      </c>
      <c r="AG408" s="406" cm="1">
        <f t="array" ref="AG408">_xlfn.QUARTILE.EXC(IF($AT$5:$AT$906=$AT408,$L$5:$L$906),1)</f>
        <v>-0.34999999999999964</v>
      </c>
      <c r="AH408" s="406" cm="1">
        <f t="array" ref="AH408">_xlfn.QUARTILE.EXC(IF($AT$5:$AT$906=$AT408,$L$5:$L$906),3)</f>
        <v>9.0500000000000007</v>
      </c>
      <c r="AI408" s="406">
        <f t="shared" si="160"/>
        <v>9.4</v>
      </c>
      <c r="AJ408" s="406">
        <f t="shared" si="161"/>
        <v>-14.450000000000001</v>
      </c>
      <c r="AK408" s="406">
        <f t="shared" si="162"/>
        <v>23.150000000000002</v>
      </c>
      <c r="AL408" s="406" t="b">
        <f t="shared" si="163"/>
        <v>0</v>
      </c>
      <c r="AM408" s="406" cm="1">
        <f t="array" ref="AM408">_xlfn.QUARTILE.EXC(IF($AT$5:$AT$906=$AT408,$M$5:$M$906),1)</f>
        <v>-5.0175000000000001</v>
      </c>
      <c r="AN408" s="406" cm="1">
        <f t="array" ref="AN408">_xlfn.QUARTILE.EXC(IF($AT$5:$AT$906=$AT408,$M$5:$M$906),3)</f>
        <v>5.1049999999999995</v>
      </c>
      <c r="AO408" s="406">
        <f t="shared" si="164"/>
        <v>10.122499999999999</v>
      </c>
      <c r="AP408" s="406">
        <f t="shared" si="165"/>
        <v>-20.201249999999998</v>
      </c>
      <c r="AQ408" s="406">
        <f t="shared" si="166"/>
        <v>20.288749999999997</v>
      </c>
      <c r="AR408" s="406" t="b">
        <f t="shared" si="167"/>
        <v>0</v>
      </c>
      <c r="AS408" s="404" t="str">
        <f>INDEX('Org2567'!$BM:$BM,MATCH(Raw_DATA!A408,'Org2567'!$D:$D,0))</f>
        <v>รพท.M1 B&gt;200</v>
      </c>
      <c r="AT408" s="404">
        <f>INDEX('Org2567'!$BL:$BL,MATCH(Raw_DATA!A408,'Org2567'!$D:$D,0))</f>
        <v>15</v>
      </c>
      <c r="AU408" s="113"/>
      <c r="AV408" s="101">
        <v>78.12</v>
      </c>
      <c r="AW408" s="101">
        <v>52.75</v>
      </c>
      <c r="AX408" s="101">
        <v>28.09</v>
      </c>
      <c r="AY408" s="101">
        <v>18.21</v>
      </c>
      <c r="AZ408" s="101">
        <v>40.590000000000003</v>
      </c>
    </row>
    <row r="409" spans="1:52" x14ac:dyDescent="0.7">
      <c r="A409" s="101" t="s">
        <v>420</v>
      </c>
      <c r="B409" s="101" t="s">
        <v>1965</v>
      </c>
      <c r="C409" s="111" t="str">
        <f>IF(A409="","",INDEX(ID!P:P,MATCH(Raw_DATA!A409,ID!A:A,0)))</f>
        <v>รพช.M2 B&gt;100</v>
      </c>
      <c r="D409" s="101">
        <f>IF(A409="","",INDEX(ID!M:M,MATCH(Raw_DATA!A409,ID!A:A,0)))</f>
        <v>13</v>
      </c>
      <c r="E409" s="112">
        <v>3.89</v>
      </c>
      <c r="F409" s="112">
        <v>3.75</v>
      </c>
      <c r="G409" s="112">
        <v>3.14</v>
      </c>
      <c r="H409" s="112">
        <v>128920328.05</v>
      </c>
      <c r="I409" s="112">
        <v>-31482960.43</v>
      </c>
      <c r="J409" s="112">
        <v>-27103816.43</v>
      </c>
      <c r="K409" s="112">
        <v>94896425.239999995</v>
      </c>
      <c r="L409" s="112">
        <v>-11.82</v>
      </c>
      <c r="M409" s="112">
        <v>-12.75</v>
      </c>
      <c r="N409" s="112">
        <f t="shared" si="168"/>
        <v>62</v>
      </c>
      <c r="O409" s="112">
        <f t="shared" si="169"/>
        <v>106</v>
      </c>
      <c r="P409" s="112">
        <f t="shared" si="170"/>
        <v>57</v>
      </c>
      <c r="Q409" s="112">
        <f t="shared" si="171"/>
        <v>150</v>
      </c>
      <c r="R409" s="112">
        <f t="shared" si="172"/>
        <v>36</v>
      </c>
      <c r="S409" s="112" cm="1">
        <f t="array" ref="S409">_xlfn.QUARTILE.EXC(IF($D$5:$D$906=$D409,$L$5:$L$906),1)</f>
        <v>-7.51</v>
      </c>
      <c r="T409" s="112" cm="1">
        <f t="array" ref="T409">_xlfn.QUARTILE.EXC(IF($D$5:$D$906=$D409,$L$5:$L$906),3)</f>
        <v>3.04</v>
      </c>
      <c r="U409" s="112">
        <f t="shared" si="152"/>
        <v>10.55</v>
      </c>
      <c r="V409" s="112">
        <f t="shared" si="153"/>
        <v>-23.335000000000001</v>
      </c>
      <c r="W409" s="112">
        <f t="shared" si="154"/>
        <v>18.865000000000002</v>
      </c>
      <c r="X409" s="112" t="b">
        <f t="shared" si="155"/>
        <v>0</v>
      </c>
      <c r="Y409" s="112" cm="1">
        <f t="array" ref="Y409">_xlfn.QUARTILE.EXC(IF($D$5:$D$906=$D409,$M$5:$M$906),1)</f>
        <v>-12.23</v>
      </c>
      <c r="Z409" s="112" cm="1">
        <f t="array" ref="Z409">_xlfn.QUARTILE.EXC(IF($D$5:$D$906=$D409,$M$5:$M$906),3)</f>
        <v>-0.18</v>
      </c>
      <c r="AA409" s="112">
        <f t="shared" si="156"/>
        <v>12.05</v>
      </c>
      <c r="AB409" s="112">
        <f t="shared" si="157"/>
        <v>-30.305000000000003</v>
      </c>
      <c r="AC409" s="112">
        <f t="shared" si="158"/>
        <v>17.895000000000003</v>
      </c>
      <c r="AD409" s="112" t="b">
        <f t="shared" si="159"/>
        <v>0</v>
      </c>
      <c r="AE409" s="101">
        <f t="shared" si="150"/>
        <v>1</v>
      </c>
      <c r="AF409" s="101">
        <f t="shared" si="151"/>
        <v>1</v>
      </c>
      <c r="AG409" s="406" cm="1">
        <f t="array" ref="AG409">_xlfn.QUARTILE.EXC(IF($AT$5:$AT$906=$AT409,$L$5:$L$906),1)</f>
        <v>-7.51</v>
      </c>
      <c r="AH409" s="406" cm="1">
        <f t="array" ref="AH409">_xlfn.QUARTILE.EXC(IF($AT$5:$AT$906=$AT409,$L$5:$L$906),3)</f>
        <v>3.04</v>
      </c>
      <c r="AI409" s="406">
        <f t="shared" si="160"/>
        <v>10.55</v>
      </c>
      <c r="AJ409" s="406">
        <f t="shared" si="161"/>
        <v>-23.335000000000001</v>
      </c>
      <c r="AK409" s="406">
        <f t="shared" si="162"/>
        <v>18.865000000000002</v>
      </c>
      <c r="AL409" s="406" t="b">
        <f t="shared" si="163"/>
        <v>0</v>
      </c>
      <c r="AM409" s="406" cm="1">
        <f t="array" ref="AM409">_xlfn.QUARTILE.EXC(IF($AT$5:$AT$906=$AT409,$M$5:$M$906),1)</f>
        <v>-12.23</v>
      </c>
      <c r="AN409" s="406" cm="1">
        <f t="array" ref="AN409">_xlfn.QUARTILE.EXC(IF($AT$5:$AT$906=$AT409,$M$5:$M$906),3)</f>
        <v>-0.18</v>
      </c>
      <c r="AO409" s="406">
        <f t="shared" si="164"/>
        <v>12.05</v>
      </c>
      <c r="AP409" s="406">
        <f t="shared" si="165"/>
        <v>-30.305000000000003</v>
      </c>
      <c r="AQ409" s="406">
        <f t="shared" si="166"/>
        <v>17.895000000000003</v>
      </c>
      <c r="AR409" s="406" t="b">
        <f t="shared" si="167"/>
        <v>0</v>
      </c>
      <c r="AS409" s="404" t="str">
        <f>INDEX('Org2567'!$BM:$BM,MATCH(Raw_DATA!A409,'Org2567'!$D:$D,0))</f>
        <v>รพช.M2 B&gt;100</v>
      </c>
      <c r="AT409" s="404">
        <f>INDEX('Org2567'!$BL:$BL,MATCH(Raw_DATA!A409,'Org2567'!$D:$D,0))</f>
        <v>13</v>
      </c>
      <c r="AU409" s="113"/>
      <c r="AV409" s="101">
        <v>62.2</v>
      </c>
      <c r="AW409" s="101">
        <v>106.36</v>
      </c>
      <c r="AX409" s="101">
        <v>57.47</v>
      </c>
      <c r="AY409" s="101">
        <v>149.97</v>
      </c>
      <c r="AZ409" s="101">
        <v>35.65</v>
      </c>
    </row>
    <row r="410" spans="1:52" x14ac:dyDescent="0.7">
      <c r="A410" s="101" t="s">
        <v>421</v>
      </c>
      <c r="B410" s="101" t="s">
        <v>4094</v>
      </c>
      <c r="C410" s="111" t="str">
        <f>IF(A410="","",INDEX(ID!P:P,MATCH(Raw_DATA!A410,ID!A:A,0)))</f>
        <v>รพช.F1 P50,000-100,000</v>
      </c>
      <c r="D410" s="101">
        <f>IF(A410="","",INDEX(ID!M:M,MATCH(Raw_DATA!A410,ID!A:A,0)))</f>
        <v>10</v>
      </c>
      <c r="E410" s="112">
        <v>1.03</v>
      </c>
      <c r="F410" s="112">
        <v>0.88</v>
      </c>
      <c r="G410" s="112">
        <v>0.66</v>
      </c>
      <c r="H410" s="112">
        <v>1542822.06</v>
      </c>
      <c r="I410" s="112">
        <v>-17115665</v>
      </c>
      <c r="J410" s="112">
        <v>-10014830</v>
      </c>
      <c r="K410" s="112">
        <v>-15047652</v>
      </c>
      <c r="L410" s="112">
        <v>-5.84</v>
      </c>
      <c r="M410" s="112">
        <v>-15.33</v>
      </c>
      <c r="N410" s="112">
        <f t="shared" si="168"/>
        <v>83</v>
      </c>
      <c r="O410" s="112">
        <f t="shared" si="169"/>
        <v>60</v>
      </c>
      <c r="P410" s="112">
        <f t="shared" si="170"/>
        <v>71</v>
      </c>
      <c r="Q410" s="112">
        <f t="shared" si="171"/>
        <v>287</v>
      </c>
      <c r="R410" s="112">
        <f t="shared" si="172"/>
        <v>66</v>
      </c>
      <c r="S410" s="112" cm="1">
        <f t="array" ref="S410">_xlfn.QUARTILE.EXC(IF($D$5:$D$906=$D410,$L$5:$L$906),1)</f>
        <v>-10.594999999999999</v>
      </c>
      <c r="T410" s="112" cm="1">
        <f t="array" ref="T410">_xlfn.QUARTILE.EXC(IF($D$5:$D$906=$D410,$L$5:$L$906),3)</f>
        <v>0.95</v>
      </c>
      <c r="U410" s="112">
        <f t="shared" si="152"/>
        <v>11.544999999999998</v>
      </c>
      <c r="V410" s="112">
        <f t="shared" si="153"/>
        <v>-27.912499999999994</v>
      </c>
      <c r="W410" s="112">
        <f t="shared" si="154"/>
        <v>18.267499999999995</v>
      </c>
      <c r="X410" s="112" t="b">
        <f t="shared" si="155"/>
        <v>0</v>
      </c>
      <c r="Y410" s="112" cm="1">
        <f t="array" ref="Y410">_xlfn.QUARTILE.EXC(IF($D$5:$D$906=$D410,$M$5:$M$906),1)</f>
        <v>-17.670000000000002</v>
      </c>
      <c r="Z410" s="112" cm="1">
        <f t="array" ref="Z410">_xlfn.QUARTILE.EXC(IF($D$5:$D$906=$D410,$M$5:$M$906),3)</f>
        <v>-3.92</v>
      </c>
      <c r="AA410" s="112">
        <f t="shared" si="156"/>
        <v>13.750000000000002</v>
      </c>
      <c r="AB410" s="112">
        <f t="shared" si="157"/>
        <v>-38.295000000000002</v>
      </c>
      <c r="AC410" s="112">
        <f t="shared" si="158"/>
        <v>16.705000000000005</v>
      </c>
      <c r="AD410" s="112" t="b">
        <f t="shared" si="159"/>
        <v>0</v>
      </c>
      <c r="AE410" s="101">
        <f t="shared" si="150"/>
        <v>1</v>
      </c>
      <c r="AF410" s="101">
        <f t="shared" si="151"/>
        <v>1</v>
      </c>
      <c r="AG410" s="406" cm="1">
        <f t="array" ref="AG410">_xlfn.QUARTILE.EXC(IF($AT$5:$AT$906=$AT410,$L$5:$L$906),1)</f>
        <v>-10.594999999999999</v>
      </c>
      <c r="AH410" s="406" cm="1">
        <f t="array" ref="AH410">_xlfn.QUARTILE.EXC(IF($AT$5:$AT$906=$AT410,$L$5:$L$906),3)</f>
        <v>0.95</v>
      </c>
      <c r="AI410" s="406">
        <f t="shared" si="160"/>
        <v>11.544999999999998</v>
      </c>
      <c r="AJ410" s="406">
        <f t="shared" si="161"/>
        <v>-27.912499999999994</v>
      </c>
      <c r="AK410" s="406">
        <f t="shared" si="162"/>
        <v>18.267499999999995</v>
      </c>
      <c r="AL410" s="406" t="b">
        <f t="shared" si="163"/>
        <v>0</v>
      </c>
      <c r="AM410" s="406" cm="1">
        <f t="array" ref="AM410">_xlfn.QUARTILE.EXC(IF($AT$5:$AT$906=$AT410,$M$5:$M$906),1)</f>
        <v>-17.670000000000002</v>
      </c>
      <c r="AN410" s="406" cm="1">
        <f t="array" ref="AN410">_xlfn.QUARTILE.EXC(IF($AT$5:$AT$906=$AT410,$M$5:$M$906),3)</f>
        <v>-3.92</v>
      </c>
      <c r="AO410" s="406">
        <f t="shared" si="164"/>
        <v>13.750000000000002</v>
      </c>
      <c r="AP410" s="406">
        <f t="shared" si="165"/>
        <v>-38.295000000000002</v>
      </c>
      <c r="AQ410" s="406">
        <f t="shared" si="166"/>
        <v>16.705000000000005</v>
      </c>
      <c r="AR410" s="406" t="b">
        <f t="shared" si="167"/>
        <v>0</v>
      </c>
      <c r="AS410" s="404" t="str">
        <f>INDEX('Org2567'!$BM:$BM,MATCH(Raw_DATA!A410,'Org2567'!$D:$D,0))</f>
        <v>รพช.F1 P50,000-100,000</v>
      </c>
      <c r="AT410" s="404">
        <f>INDEX('Org2567'!$BL:$BL,MATCH(Raw_DATA!A410,'Org2567'!$D:$D,0))</f>
        <v>10</v>
      </c>
      <c r="AU410" s="113"/>
      <c r="AV410" s="101">
        <v>83.48</v>
      </c>
      <c r="AW410" s="101">
        <v>59.76</v>
      </c>
      <c r="AX410" s="101">
        <v>71.23</v>
      </c>
      <c r="AY410" s="101">
        <v>287.16000000000003</v>
      </c>
      <c r="AZ410" s="101">
        <v>65.61</v>
      </c>
    </row>
    <row r="411" spans="1:52" x14ac:dyDescent="0.7">
      <c r="A411" s="101" t="s">
        <v>422</v>
      </c>
      <c r="B411" s="101" t="s">
        <v>1969</v>
      </c>
      <c r="C411" s="111" t="str">
        <f>IF(A411="","",INDEX(ID!P:P,MATCH(Raw_DATA!A411,ID!A:A,0)))</f>
        <v>รพช.F2 P30,000-60,000</v>
      </c>
      <c r="D411" s="101">
        <f>IF(A411="","",INDEX(ID!M:M,MATCH(Raw_DATA!A411,ID!A:A,0)))</f>
        <v>6</v>
      </c>
      <c r="E411" s="112">
        <v>1.82</v>
      </c>
      <c r="F411" s="112">
        <v>1.72</v>
      </c>
      <c r="G411" s="112">
        <v>1.66</v>
      </c>
      <c r="H411" s="112">
        <v>31356644.420000002</v>
      </c>
      <c r="I411" s="112">
        <v>-3372672.34</v>
      </c>
      <c r="J411" s="112">
        <v>6636110.1200000001</v>
      </c>
      <c r="K411" s="112">
        <v>25123229.440000001</v>
      </c>
      <c r="L411" s="112">
        <v>8.5399999999999991</v>
      </c>
      <c r="M411" s="112">
        <v>-1.61</v>
      </c>
      <c r="N411" s="112">
        <f t="shared" si="168"/>
        <v>102</v>
      </c>
      <c r="O411" s="112">
        <f t="shared" si="169"/>
        <v>43</v>
      </c>
      <c r="P411" s="112">
        <f t="shared" si="170"/>
        <v>96</v>
      </c>
      <c r="Q411" s="112">
        <f t="shared" si="171"/>
        <v>187</v>
      </c>
      <c r="R411" s="112">
        <f t="shared" si="172"/>
        <v>86</v>
      </c>
      <c r="S411" s="112" cm="1">
        <f t="array" ref="S411">_xlfn.QUARTILE.EXC(IF($D$5:$D$906=$D411,$L$5:$L$906),1)</f>
        <v>-10.317499999999999</v>
      </c>
      <c r="T411" s="112" cm="1">
        <f t="array" ref="T411">_xlfn.QUARTILE.EXC(IF($D$5:$D$906=$D411,$L$5:$L$906),3)</f>
        <v>1.0349999999999999</v>
      </c>
      <c r="U411" s="112">
        <f t="shared" si="152"/>
        <v>11.352499999999999</v>
      </c>
      <c r="V411" s="112">
        <f t="shared" si="153"/>
        <v>-27.346249999999998</v>
      </c>
      <c r="W411" s="112">
        <f t="shared" si="154"/>
        <v>18.063749999999999</v>
      </c>
      <c r="X411" s="112" t="b">
        <f t="shared" si="155"/>
        <v>0</v>
      </c>
      <c r="Y411" s="112" cm="1">
        <f t="array" ref="Y411">_xlfn.QUARTILE.EXC(IF($D$5:$D$906=$D411,$M$5:$M$906),1)</f>
        <v>-15.98</v>
      </c>
      <c r="Z411" s="112" cm="1">
        <f t="array" ref="Z411">_xlfn.QUARTILE.EXC(IF($D$5:$D$906=$D411,$M$5:$M$906),3)</f>
        <v>-2.4</v>
      </c>
      <c r="AA411" s="112">
        <f t="shared" si="156"/>
        <v>13.58</v>
      </c>
      <c r="AB411" s="112">
        <f t="shared" si="157"/>
        <v>-36.35</v>
      </c>
      <c r="AC411" s="112">
        <f t="shared" si="158"/>
        <v>17.970000000000002</v>
      </c>
      <c r="AD411" s="112" t="b">
        <f t="shared" si="159"/>
        <v>0</v>
      </c>
      <c r="AE411" s="101">
        <f t="shared" si="150"/>
        <v>1</v>
      </c>
      <c r="AF411" s="101">
        <f t="shared" si="151"/>
        <v>0</v>
      </c>
      <c r="AG411" s="406" cm="1">
        <f t="array" ref="AG411">_xlfn.QUARTILE.EXC(IF($AT$5:$AT$906=$AT411,$L$5:$L$906),1)</f>
        <v>-9.3850000000000016</v>
      </c>
      <c r="AH411" s="406" cm="1">
        <f t="array" ref="AH411">_xlfn.QUARTILE.EXC(IF($AT$5:$AT$906=$AT411,$L$5:$L$906),3)</f>
        <v>1.2250000000000001</v>
      </c>
      <c r="AI411" s="406">
        <f t="shared" si="160"/>
        <v>10.610000000000001</v>
      </c>
      <c r="AJ411" s="406">
        <f t="shared" si="161"/>
        <v>-25.300000000000004</v>
      </c>
      <c r="AK411" s="406">
        <f t="shared" si="162"/>
        <v>17.140000000000004</v>
      </c>
      <c r="AL411" s="406" t="b">
        <f t="shared" si="163"/>
        <v>0</v>
      </c>
      <c r="AM411" s="406" cm="1">
        <f t="array" ref="AM411">_xlfn.QUARTILE.EXC(IF($AT$5:$AT$906=$AT411,$M$5:$M$906),1)</f>
        <v>-15.515000000000001</v>
      </c>
      <c r="AN411" s="406" cm="1">
        <f t="array" ref="AN411">_xlfn.QUARTILE.EXC(IF($AT$5:$AT$906=$AT411,$M$5:$M$906),3)</f>
        <v>-2.2599999999999998</v>
      </c>
      <c r="AO411" s="406">
        <f t="shared" si="164"/>
        <v>13.255000000000001</v>
      </c>
      <c r="AP411" s="406">
        <f t="shared" si="165"/>
        <v>-35.397500000000001</v>
      </c>
      <c r="AQ411" s="406">
        <f t="shared" si="166"/>
        <v>17.622500000000002</v>
      </c>
      <c r="AR411" s="406" t="b">
        <f t="shared" si="167"/>
        <v>0</v>
      </c>
      <c r="AS411" s="404" t="str">
        <f>INDEX('Org2567'!$BM:$BM,MATCH(Raw_DATA!A411,'Org2567'!$D:$D,0))</f>
        <v>รพช.F2 P30,000-60,000</v>
      </c>
      <c r="AT411" s="404">
        <f>INDEX('Org2567'!$BL:$BL,MATCH(Raw_DATA!A411,'Org2567'!$D:$D,0))</f>
        <v>6</v>
      </c>
      <c r="AU411" s="113"/>
      <c r="AV411" s="101">
        <v>101.99</v>
      </c>
      <c r="AW411" s="101">
        <v>42.85</v>
      </c>
      <c r="AX411" s="101">
        <v>96.43</v>
      </c>
      <c r="AY411" s="101">
        <v>187.35</v>
      </c>
      <c r="AZ411" s="101">
        <v>86.13</v>
      </c>
    </row>
    <row r="412" spans="1:52" x14ac:dyDescent="0.7">
      <c r="A412" s="101" t="s">
        <v>423</v>
      </c>
      <c r="B412" s="101" t="s">
        <v>2146</v>
      </c>
      <c r="C412" s="111" t="str">
        <f>IF(A412="","",INDEX(ID!P:P,MATCH(Raw_DATA!A412,ID!A:A,0)))</f>
        <v>รพท.S B&gt;400</v>
      </c>
      <c r="D412" s="101">
        <f>IF(A412="","",INDEX(ID!M:M,MATCH(Raw_DATA!A412,ID!A:A,0)))</f>
        <v>17</v>
      </c>
      <c r="E412" s="112">
        <v>7.38</v>
      </c>
      <c r="F412" s="112">
        <v>7.13</v>
      </c>
      <c r="G412" s="112">
        <v>5.33</v>
      </c>
      <c r="H412" s="112">
        <v>941088383.76999998</v>
      </c>
      <c r="I412" s="112">
        <v>91750466.920000002</v>
      </c>
      <c r="J412" s="112">
        <v>110703251</v>
      </c>
      <c r="K412" s="112">
        <v>647323382.12</v>
      </c>
      <c r="L412" s="112">
        <v>9.4700000000000006</v>
      </c>
      <c r="M412" s="112">
        <v>5.03</v>
      </c>
      <c r="N412" s="112">
        <f t="shared" si="168"/>
        <v>73</v>
      </c>
      <c r="O412" s="112">
        <f t="shared" si="169"/>
        <v>73</v>
      </c>
      <c r="P412" s="112">
        <f t="shared" si="170"/>
        <v>37</v>
      </c>
      <c r="Q412" s="112">
        <f t="shared" si="171"/>
        <v>68</v>
      </c>
      <c r="R412" s="112">
        <f t="shared" si="172"/>
        <v>42</v>
      </c>
      <c r="S412" s="112" cm="1">
        <f t="array" ref="S412">_xlfn.QUARTILE.EXC(IF($D$5:$D$906=$D412,$L$5:$L$906),1)</f>
        <v>-0.03</v>
      </c>
      <c r="T412" s="112" cm="1">
        <f t="array" ref="T412">_xlfn.QUARTILE.EXC(IF($D$5:$D$906=$D412,$L$5:$L$906),3)</f>
        <v>9.4700000000000006</v>
      </c>
      <c r="U412" s="112">
        <f t="shared" si="152"/>
        <v>9.5</v>
      </c>
      <c r="V412" s="112">
        <f t="shared" si="153"/>
        <v>-14.28</v>
      </c>
      <c r="W412" s="112">
        <f t="shared" si="154"/>
        <v>23.72</v>
      </c>
      <c r="X412" s="112" t="b">
        <f t="shared" si="155"/>
        <v>0</v>
      </c>
      <c r="Y412" s="112" cm="1">
        <f t="array" ref="Y412">_xlfn.QUARTILE.EXC(IF($D$5:$D$906=$D412,$M$5:$M$906),1)</f>
        <v>-6.29</v>
      </c>
      <c r="Z412" s="112" cm="1">
        <f t="array" ref="Z412">_xlfn.QUARTILE.EXC(IF($D$5:$D$906=$D412,$M$5:$M$906),3)</f>
        <v>1.83</v>
      </c>
      <c r="AA412" s="112">
        <f t="shared" si="156"/>
        <v>8.120000000000001</v>
      </c>
      <c r="AB412" s="112">
        <f t="shared" si="157"/>
        <v>-18.470000000000002</v>
      </c>
      <c r="AC412" s="112">
        <f t="shared" si="158"/>
        <v>14.010000000000002</v>
      </c>
      <c r="AD412" s="112" t="b">
        <f t="shared" si="159"/>
        <v>0</v>
      </c>
      <c r="AE412" s="101">
        <f t="shared" si="150"/>
        <v>0</v>
      </c>
      <c r="AF412" s="101">
        <f t="shared" si="151"/>
        <v>0</v>
      </c>
      <c r="AG412" s="406" cm="1">
        <f t="array" ref="AG412">_xlfn.QUARTILE.EXC(IF($AT$5:$AT$906=$AT412,$L$5:$L$906),1)</f>
        <v>-0.03</v>
      </c>
      <c r="AH412" s="406" cm="1">
        <f t="array" ref="AH412">_xlfn.QUARTILE.EXC(IF($AT$5:$AT$906=$AT412,$L$5:$L$906),3)</f>
        <v>9.4700000000000006</v>
      </c>
      <c r="AI412" s="406">
        <f t="shared" si="160"/>
        <v>9.5</v>
      </c>
      <c r="AJ412" s="406">
        <f t="shared" si="161"/>
        <v>-14.28</v>
      </c>
      <c r="AK412" s="406">
        <f t="shared" si="162"/>
        <v>23.72</v>
      </c>
      <c r="AL412" s="406" t="b">
        <f t="shared" si="163"/>
        <v>0</v>
      </c>
      <c r="AM412" s="406" cm="1">
        <f t="array" ref="AM412">_xlfn.QUARTILE.EXC(IF($AT$5:$AT$906=$AT412,$M$5:$M$906),1)</f>
        <v>-6.29</v>
      </c>
      <c r="AN412" s="406" cm="1">
        <f t="array" ref="AN412">_xlfn.QUARTILE.EXC(IF($AT$5:$AT$906=$AT412,$M$5:$M$906),3)</f>
        <v>1.83</v>
      </c>
      <c r="AO412" s="406">
        <f t="shared" si="164"/>
        <v>8.120000000000001</v>
      </c>
      <c r="AP412" s="406">
        <f t="shared" si="165"/>
        <v>-18.470000000000002</v>
      </c>
      <c r="AQ412" s="406">
        <f t="shared" si="166"/>
        <v>14.010000000000002</v>
      </c>
      <c r="AR412" s="406" t="b">
        <f t="shared" si="167"/>
        <v>0</v>
      </c>
      <c r="AS412" s="404" t="str">
        <f>INDEX('Org2567'!$BM:$BM,MATCH(Raw_DATA!A412,'Org2567'!$D:$D,0))</f>
        <v>รพท.S B&gt;400</v>
      </c>
      <c r="AT412" s="404">
        <f>INDEX('Org2567'!$BL:$BL,MATCH(Raw_DATA!A412,'Org2567'!$D:$D,0))</f>
        <v>17</v>
      </c>
      <c r="AU412" s="113"/>
      <c r="AV412" s="101">
        <v>73.06</v>
      </c>
      <c r="AW412" s="101">
        <v>72.8</v>
      </c>
      <c r="AX412" s="101">
        <v>36.99</v>
      </c>
      <c r="AY412" s="101">
        <v>68.08</v>
      </c>
      <c r="AZ412" s="101">
        <v>41.81</v>
      </c>
    </row>
    <row r="413" spans="1:52" x14ac:dyDescent="0.7">
      <c r="A413" s="101" t="s">
        <v>424</v>
      </c>
      <c r="B413" s="101" t="s">
        <v>2150</v>
      </c>
      <c r="C413" s="111" t="str">
        <f>IF(A413="","",INDEX(ID!P:P,MATCH(Raw_DATA!A413,ID!A:A,0)))</f>
        <v>รพช.F2 P&lt;=30,000</v>
      </c>
      <c r="D413" s="101">
        <f>IF(A413="","",INDEX(ID!M:M,MATCH(Raw_DATA!A413,ID!A:A,0)))</f>
        <v>5</v>
      </c>
      <c r="E413" s="112">
        <v>7.6</v>
      </c>
      <c r="F413" s="112">
        <v>7.29</v>
      </c>
      <c r="G413" s="112">
        <v>6.62</v>
      </c>
      <c r="H413" s="112">
        <v>68518147.829999998</v>
      </c>
      <c r="I413" s="112">
        <v>-424562.47</v>
      </c>
      <c r="J413" s="112">
        <v>1902500.73</v>
      </c>
      <c r="K413" s="112">
        <v>58347561.979999997</v>
      </c>
      <c r="L413" s="112">
        <v>2.1</v>
      </c>
      <c r="M413" s="112">
        <v>-0.39</v>
      </c>
      <c r="N413" s="112">
        <f t="shared" si="168"/>
        <v>90</v>
      </c>
      <c r="O413" s="112">
        <f t="shared" si="169"/>
        <v>41</v>
      </c>
      <c r="P413" s="112">
        <f t="shared" si="170"/>
        <v>53</v>
      </c>
      <c r="Q413" s="112">
        <f t="shared" si="171"/>
        <v>112</v>
      </c>
      <c r="R413" s="112">
        <f t="shared" si="172"/>
        <v>73</v>
      </c>
      <c r="S413" s="112" cm="1">
        <f t="array" ref="S413">_xlfn.QUARTILE.EXC(IF($D$5:$D$906=$D413,$L$5:$L$906),1)</f>
        <v>-9.4075000000000006</v>
      </c>
      <c r="T413" s="112" cm="1">
        <f t="array" ref="T413">_xlfn.QUARTILE.EXC(IF($D$5:$D$906=$D413,$L$5:$L$906),3)</f>
        <v>1.645</v>
      </c>
      <c r="U413" s="112">
        <f t="shared" si="152"/>
        <v>11.0525</v>
      </c>
      <c r="V413" s="112">
        <f t="shared" si="153"/>
        <v>-25.986249999999998</v>
      </c>
      <c r="W413" s="112">
        <f t="shared" si="154"/>
        <v>18.223749999999999</v>
      </c>
      <c r="X413" s="112" t="b">
        <f t="shared" si="155"/>
        <v>0</v>
      </c>
      <c r="Y413" s="112" cm="1">
        <f t="array" ref="Y413">_xlfn.QUARTILE.EXC(IF($D$5:$D$906=$D413,$M$5:$M$906),1)</f>
        <v>-18.744999999999997</v>
      </c>
      <c r="Z413" s="112" cm="1">
        <f t="array" ref="Z413">_xlfn.QUARTILE.EXC(IF($D$5:$D$906=$D413,$M$5:$M$906),3)</f>
        <v>-2.7</v>
      </c>
      <c r="AA413" s="112">
        <f t="shared" si="156"/>
        <v>16.044999999999998</v>
      </c>
      <c r="AB413" s="112">
        <f t="shared" si="157"/>
        <v>-42.812499999999993</v>
      </c>
      <c r="AC413" s="112">
        <f t="shared" si="158"/>
        <v>21.367499999999996</v>
      </c>
      <c r="AD413" s="112" t="b">
        <f t="shared" si="159"/>
        <v>0</v>
      </c>
      <c r="AE413" s="101">
        <f t="shared" si="150"/>
        <v>1</v>
      </c>
      <c r="AF413" s="101">
        <f t="shared" si="151"/>
        <v>0</v>
      </c>
      <c r="AG413" s="406" cm="1">
        <f t="array" ref="AG413">_xlfn.QUARTILE.EXC(IF($AT$5:$AT$906=$AT413,$L$5:$L$906),1)</f>
        <v>-9.4075000000000006</v>
      </c>
      <c r="AH413" s="406" cm="1">
        <f t="array" ref="AH413">_xlfn.QUARTILE.EXC(IF($AT$5:$AT$906=$AT413,$L$5:$L$906),3)</f>
        <v>1.645</v>
      </c>
      <c r="AI413" s="406">
        <f t="shared" si="160"/>
        <v>11.0525</v>
      </c>
      <c r="AJ413" s="406">
        <f t="shared" si="161"/>
        <v>-25.986249999999998</v>
      </c>
      <c r="AK413" s="406">
        <f t="shared" si="162"/>
        <v>18.223749999999999</v>
      </c>
      <c r="AL413" s="406" t="b">
        <f t="shared" si="163"/>
        <v>0</v>
      </c>
      <c r="AM413" s="406" cm="1">
        <f t="array" ref="AM413">_xlfn.QUARTILE.EXC(IF($AT$5:$AT$906=$AT413,$M$5:$M$906),1)</f>
        <v>-18.744999999999997</v>
      </c>
      <c r="AN413" s="406" cm="1">
        <f t="array" ref="AN413">_xlfn.QUARTILE.EXC(IF($AT$5:$AT$906=$AT413,$M$5:$M$906),3)</f>
        <v>-2.7</v>
      </c>
      <c r="AO413" s="406">
        <f t="shared" si="164"/>
        <v>16.044999999999998</v>
      </c>
      <c r="AP413" s="406">
        <f t="shared" si="165"/>
        <v>-42.812499999999993</v>
      </c>
      <c r="AQ413" s="406">
        <f t="shared" si="166"/>
        <v>21.367499999999996</v>
      </c>
      <c r="AR413" s="406" t="b">
        <f t="shared" si="167"/>
        <v>0</v>
      </c>
      <c r="AS413" s="404" t="str">
        <f>INDEX('Org2567'!$BM:$BM,MATCH(Raw_DATA!A413,'Org2567'!$D:$D,0))</f>
        <v>รพช.F2 P&lt;=30,000</v>
      </c>
      <c r="AT413" s="404">
        <f>INDEX('Org2567'!$BL:$BL,MATCH(Raw_DATA!A413,'Org2567'!$D:$D,0))</f>
        <v>5</v>
      </c>
      <c r="AU413" s="113"/>
      <c r="AV413" s="101">
        <v>89.53</v>
      </c>
      <c r="AW413" s="101">
        <v>40.9</v>
      </c>
      <c r="AX413" s="101">
        <v>53.18</v>
      </c>
      <c r="AY413" s="101">
        <v>112.15</v>
      </c>
      <c r="AZ413" s="101">
        <v>73.25</v>
      </c>
    </row>
    <row r="414" spans="1:52" x14ac:dyDescent="0.7">
      <c r="A414" s="101" t="s">
        <v>425</v>
      </c>
      <c r="B414" s="101" t="s">
        <v>2153</v>
      </c>
      <c r="C414" s="111" t="str">
        <f>IF(A414="","",INDEX(ID!P:P,MATCH(Raw_DATA!A414,ID!A:A,0)))</f>
        <v>รพช.F2 P30,000-60,000</v>
      </c>
      <c r="D414" s="101">
        <f>IF(A414="","",INDEX(ID!M:M,MATCH(Raw_DATA!A414,ID!A:A,0)))</f>
        <v>6</v>
      </c>
      <c r="E414" s="112">
        <v>8.83</v>
      </c>
      <c r="F414" s="112">
        <v>8.36</v>
      </c>
      <c r="G414" s="112">
        <v>6.83</v>
      </c>
      <c r="H414" s="112">
        <v>80454890.409999996</v>
      </c>
      <c r="I414" s="112">
        <v>-18693279.789999999</v>
      </c>
      <c r="J414" s="112">
        <v>-11025722.23</v>
      </c>
      <c r="K414" s="112">
        <v>59889823.149999999</v>
      </c>
      <c r="L414" s="112">
        <v>-11.37</v>
      </c>
      <c r="M414" s="112">
        <v>-12.17</v>
      </c>
      <c r="N414" s="112">
        <f t="shared" si="168"/>
        <v>19</v>
      </c>
      <c r="O414" s="112">
        <f t="shared" si="169"/>
        <v>142</v>
      </c>
      <c r="P414" s="112">
        <f t="shared" si="170"/>
        <v>142</v>
      </c>
      <c r="Q414" s="112">
        <f t="shared" si="171"/>
        <v>296</v>
      </c>
      <c r="R414" s="112">
        <f t="shared" si="172"/>
        <v>106</v>
      </c>
      <c r="S414" s="112" cm="1">
        <f t="array" ref="S414">_xlfn.QUARTILE.EXC(IF($D$5:$D$906=$D414,$L$5:$L$906),1)</f>
        <v>-10.317499999999999</v>
      </c>
      <c r="T414" s="112" cm="1">
        <f t="array" ref="T414">_xlfn.QUARTILE.EXC(IF($D$5:$D$906=$D414,$L$5:$L$906),3)</f>
        <v>1.0349999999999999</v>
      </c>
      <c r="U414" s="112">
        <f t="shared" si="152"/>
        <v>11.352499999999999</v>
      </c>
      <c r="V414" s="112">
        <f t="shared" si="153"/>
        <v>-27.346249999999998</v>
      </c>
      <c r="W414" s="112">
        <f t="shared" si="154"/>
        <v>18.063749999999999</v>
      </c>
      <c r="X414" s="112" t="b">
        <f t="shared" si="155"/>
        <v>0</v>
      </c>
      <c r="Y414" s="112" cm="1">
        <f t="array" ref="Y414">_xlfn.QUARTILE.EXC(IF($D$5:$D$906=$D414,$M$5:$M$906),1)</f>
        <v>-15.98</v>
      </c>
      <c r="Z414" s="112" cm="1">
        <f t="array" ref="Z414">_xlfn.QUARTILE.EXC(IF($D$5:$D$906=$D414,$M$5:$M$906),3)</f>
        <v>-2.4</v>
      </c>
      <c r="AA414" s="112">
        <f t="shared" si="156"/>
        <v>13.58</v>
      </c>
      <c r="AB414" s="112">
        <f t="shared" si="157"/>
        <v>-36.35</v>
      </c>
      <c r="AC414" s="112">
        <f t="shared" si="158"/>
        <v>17.970000000000002</v>
      </c>
      <c r="AD414" s="112" t="b">
        <f t="shared" si="159"/>
        <v>0</v>
      </c>
      <c r="AE414" s="101">
        <f t="shared" si="150"/>
        <v>1</v>
      </c>
      <c r="AF414" s="101">
        <f t="shared" si="151"/>
        <v>1</v>
      </c>
      <c r="AG414" s="406" cm="1">
        <f t="array" ref="AG414">_xlfn.QUARTILE.EXC(IF($AT$5:$AT$906=$AT414,$L$5:$L$906),1)</f>
        <v>-9.3850000000000016</v>
      </c>
      <c r="AH414" s="406" cm="1">
        <f t="array" ref="AH414">_xlfn.QUARTILE.EXC(IF($AT$5:$AT$906=$AT414,$L$5:$L$906),3)</f>
        <v>1.2250000000000001</v>
      </c>
      <c r="AI414" s="406">
        <f t="shared" si="160"/>
        <v>10.610000000000001</v>
      </c>
      <c r="AJ414" s="406">
        <f t="shared" si="161"/>
        <v>-25.300000000000004</v>
      </c>
      <c r="AK414" s="406">
        <f t="shared" si="162"/>
        <v>17.140000000000004</v>
      </c>
      <c r="AL414" s="406" t="b">
        <f t="shared" si="163"/>
        <v>0</v>
      </c>
      <c r="AM414" s="406" cm="1">
        <f t="array" ref="AM414">_xlfn.QUARTILE.EXC(IF($AT$5:$AT$906=$AT414,$M$5:$M$906),1)</f>
        <v>-15.515000000000001</v>
      </c>
      <c r="AN414" s="406" cm="1">
        <f t="array" ref="AN414">_xlfn.QUARTILE.EXC(IF($AT$5:$AT$906=$AT414,$M$5:$M$906),3)</f>
        <v>-2.2599999999999998</v>
      </c>
      <c r="AO414" s="406">
        <f t="shared" si="164"/>
        <v>13.255000000000001</v>
      </c>
      <c r="AP414" s="406">
        <f t="shared" si="165"/>
        <v>-35.397500000000001</v>
      </c>
      <c r="AQ414" s="406">
        <f t="shared" si="166"/>
        <v>17.622500000000002</v>
      </c>
      <c r="AR414" s="406" t="b">
        <f t="shared" si="167"/>
        <v>0</v>
      </c>
      <c r="AS414" s="404" t="str">
        <f>INDEX('Org2567'!$BM:$BM,MATCH(Raw_DATA!A414,'Org2567'!$D:$D,0))</f>
        <v>รพช.F2 P30,000-60,000</v>
      </c>
      <c r="AT414" s="404">
        <f>INDEX('Org2567'!$BL:$BL,MATCH(Raw_DATA!A414,'Org2567'!$D:$D,0))</f>
        <v>6</v>
      </c>
      <c r="AU414" s="113"/>
      <c r="AV414" s="101">
        <v>19.02</v>
      </c>
      <c r="AW414" s="101">
        <v>141.91999999999999</v>
      </c>
      <c r="AX414" s="101">
        <v>141.69999999999999</v>
      </c>
      <c r="AY414" s="101">
        <v>295.86</v>
      </c>
      <c r="AZ414" s="101">
        <v>106.33</v>
      </c>
    </row>
    <row r="415" spans="1:52" x14ac:dyDescent="0.7">
      <c r="A415" s="101" t="s">
        <v>426</v>
      </c>
      <c r="B415" s="101" t="s">
        <v>2156</v>
      </c>
      <c r="C415" s="111" t="str">
        <f>IF(A415="","",INDEX(ID!P:P,MATCH(Raw_DATA!A415,ID!A:A,0)))</f>
        <v>รพช.F1 P&lt;=50,000</v>
      </c>
      <c r="D415" s="101">
        <f>IF(A415="","",INDEX(ID!M:M,MATCH(Raw_DATA!A415,ID!A:A,0)))</f>
        <v>9</v>
      </c>
      <c r="E415" s="112">
        <v>9.49</v>
      </c>
      <c r="F415" s="112">
        <v>9.16</v>
      </c>
      <c r="G415" s="112">
        <v>7.45</v>
      </c>
      <c r="H415" s="112">
        <v>121200956.92</v>
      </c>
      <c r="I415" s="112">
        <v>7584854.8200000003</v>
      </c>
      <c r="J415" s="112">
        <v>27741108.07</v>
      </c>
      <c r="K415" s="112">
        <v>92051363.569999993</v>
      </c>
      <c r="L415" s="112">
        <v>16.86</v>
      </c>
      <c r="M415" s="112">
        <v>2.95</v>
      </c>
      <c r="N415" s="112">
        <f t="shared" si="168"/>
        <v>86</v>
      </c>
      <c r="O415" s="112">
        <f t="shared" si="169"/>
        <v>46</v>
      </c>
      <c r="P415" s="112">
        <f t="shared" si="170"/>
        <v>39</v>
      </c>
      <c r="Q415" s="112">
        <f t="shared" si="171"/>
        <v>220</v>
      </c>
      <c r="R415" s="112">
        <f t="shared" si="172"/>
        <v>85</v>
      </c>
      <c r="S415" s="112" cm="1">
        <f t="array" ref="S415">_xlfn.QUARTILE.EXC(IF($D$5:$D$906=$D415,$L$5:$L$906),1)</f>
        <v>-8.26</v>
      </c>
      <c r="T415" s="112" cm="1">
        <f t="array" ref="T415">_xlfn.QUARTILE.EXC(IF($D$5:$D$906=$D415,$L$5:$L$906),3)</f>
        <v>3.2450000000000001</v>
      </c>
      <c r="U415" s="112">
        <f t="shared" si="152"/>
        <v>11.504999999999999</v>
      </c>
      <c r="V415" s="112">
        <f t="shared" si="153"/>
        <v>-25.517499999999998</v>
      </c>
      <c r="W415" s="112">
        <f t="shared" si="154"/>
        <v>20.502500000000001</v>
      </c>
      <c r="X415" s="112" t="b">
        <f t="shared" si="155"/>
        <v>0</v>
      </c>
      <c r="Y415" s="112" cm="1">
        <f t="array" ref="Y415">_xlfn.QUARTILE.EXC(IF($D$5:$D$906=$D415,$M$5:$M$906),1)</f>
        <v>-12.452500000000001</v>
      </c>
      <c r="Z415" s="112" cm="1">
        <f t="array" ref="Z415">_xlfn.QUARTILE.EXC(IF($D$5:$D$906=$D415,$M$5:$M$906),3)</f>
        <v>0.39</v>
      </c>
      <c r="AA415" s="112">
        <f t="shared" si="156"/>
        <v>12.842500000000001</v>
      </c>
      <c r="AB415" s="112">
        <f t="shared" si="157"/>
        <v>-31.716250000000002</v>
      </c>
      <c r="AC415" s="112">
        <f t="shared" si="158"/>
        <v>19.653750000000002</v>
      </c>
      <c r="AD415" s="112" t="b">
        <f t="shared" si="159"/>
        <v>0</v>
      </c>
      <c r="AE415" s="101">
        <f t="shared" si="150"/>
        <v>0</v>
      </c>
      <c r="AF415" s="101">
        <f t="shared" si="151"/>
        <v>0</v>
      </c>
      <c r="AG415" s="406" cm="1">
        <f t="array" ref="AG415">_xlfn.QUARTILE.EXC(IF($AT$5:$AT$906=$AT415,$L$5:$L$906),1)</f>
        <v>-8.26</v>
      </c>
      <c r="AH415" s="406" cm="1">
        <f t="array" ref="AH415">_xlfn.QUARTILE.EXC(IF($AT$5:$AT$906=$AT415,$L$5:$L$906),3)</f>
        <v>3.2450000000000001</v>
      </c>
      <c r="AI415" s="406">
        <f t="shared" si="160"/>
        <v>11.504999999999999</v>
      </c>
      <c r="AJ415" s="406">
        <f t="shared" si="161"/>
        <v>-25.517499999999998</v>
      </c>
      <c r="AK415" s="406">
        <f t="shared" si="162"/>
        <v>20.502500000000001</v>
      </c>
      <c r="AL415" s="406" t="b">
        <f t="shared" si="163"/>
        <v>0</v>
      </c>
      <c r="AM415" s="406" cm="1">
        <f t="array" ref="AM415">_xlfn.QUARTILE.EXC(IF($AT$5:$AT$906=$AT415,$M$5:$M$906),1)</f>
        <v>-12.452500000000001</v>
      </c>
      <c r="AN415" s="406" cm="1">
        <f t="array" ref="AN415">_xlfn.QUARTILE.EXC(IF($AT$5:$AT$906=$AT415,$M$5:$M$906),3)</f>
        <v>0.39</v>
      </c>
      <c r="AO415" s="406">
        <f t="shared" si="164"/>
        <v>12.842500000000001</v>
      </c>
      <c r="AP415" s="406">
        <f t="shared" si="165"/>
        <v>-31.716250000000002</v>
      </c>
      <c r="AQ415" s="406">
        <f t="shared" si="166"/>
        <v>19.653750000000002</v>
      </c>
      <c r="AR415" s="406" t="b">
        <f t="shared" si="167"/>
        <v>0</v>
      </c>
      <c r="AS415" s="404" t="str">
        <f>INDEX('Org2567'!$BM:$BM,MATCH(Raw_DATA!A415,'Org2567'!$D:$D,0))</f>
        <v>รพช.F1 P&lt;=50,000</v>
      </c>
      <c r="AT415" s="404">
        <f>INDEX('Org2567'!$BL:$BL,MATCH(Raw_DATA!A415,'Org2567'!$D:$D,0))</f>
        <v>9</v>
      </c>
      <c r="AU415" s="113"/>
      <c r="AV415" s="101">
        <v>85.88</v>
      </c>
      <c r="AW415" s="101">
        <v>45.86</v>
      </c>
      <c r="AX415" s="101">
        <v>38.99</v>
      </c>
      <c r="AY415" s="101">
        <v>220.13</v>
      </c>
      <c r="AZ415" s="101">
        <v>85.34</v>
      </c>
    </row>
    <row r="416" spans="1:52" x14ac:dyDescent="0.7">
      <c r="A416" s="101" t="s">
        <v>427</v>
      </c>
      <c r="B416" s="101" t="s">
        <v>2159</v>
      </c>
      <c r="C416" s="111" t="str">
        <f>IF(A416="","",INDEX(ID!P:P,MATCH(Raw_DATA!A416,ID!A:A,0)))</f>
        <v>รพช.F2 P30,000-60,000</v>
      </c>
      <c r="D416" s="101">
        <f>IF(A416="","",INDEX(ID!M:M,MATCH(Raw_DATA!A416,ID!A:A,0)))</f>
        <v>6</v>
      </c>
      <c r="E416" s="112">
        <v>6.28</v>
      </c>
      <c r="F416" s="112">
        <v>6.1</v>
      </c>
      <c r="G416" s="112">
        <v>5.0999999999999996</v>
      </c>
      <c r="H416" s="112">
        <v>113864736.55</v>
      </c>
      <c r="I416" s="112">
        <v>-1743022.53</v>
      </c>
      <c r="J416" s="112">
        <v>4831452.9800000004</v>
      </c>
      <c r="K416" s="112">
        <v>88596690.900000006</v>
      </c>
      <c r="L416" s="112">
        <v>2.86</v>
      </c>
      <c r="M416" s="112">
        <v>-0.8</v>
      </c>
      <c r="N416" s="112">
        <f t="shared" si="168"/>
        <v>87</v>
      </c>
      <c r="O416" s="112">
        <f t="shared" si="169"/>
        <v>59</v>
      </c>
      <c r="P416" s="112">
        <f t="shared" si="170"/>
        <v>64</v>
      </c>
      <c r="Q416" s="112">
        <f t="shared" si="171"/>
        <v>135</v>
      </c>
      <c r="R416" s="112">
        <f t="shared" si="172"/>
        <v>44</v>
      </c>
      <c r="S416" s="112" cm="1">
        <f t="array" ref="S416">_xlfn.QUARTILE.EXC(IF($D$5:$D$906=$D416,$L$5:$L$906),1)</f>
        <v>-10.317499999999999</v>
      </c>
      <c r="T416" s="112" cm="1">
        <f t="array" ref="T416">_xlfn.QUARTILE.EXC(IF($D$5:$D$906=$D416,$L$5:$L$906),3)</f>
        <v>1.0349999999999999</v>
      </c>
      <c r="U416" s="112">
        <f t="shared" si="152"/>
        <v>11.352499999999999</v>
      </c>
      <c r="V416" s="112">
        <f t="shared" si="153"/>
        <v>-27.346249999999998</v>
      </c>
      <c r="W416" s="112">
        <f t="shared" si="154"/>
        <v>18.063749999999999</v>
      </c>
      <c r="X416" s="112" t="b">
        <f t="shared" si="155"/>
        <v>0</v>
      </c>
      <c r="Y416" s="112" cm="1">
        <f t="array" ref="Y416">_xlfn.QUARTILE.EXC(IF($D$5:$D$906=$D416,$M$5:$M$906),1)</f>
        <v>-15.98</v>
      </c>
      <c r="Z416" s="112" cm="1">
        <f t="array" ref="Z416">_xlfn.QUARTILE.EXC(IF($D$5:$D$906=$D416,$M$5:$M$906),3)</f>
        <v>-2.4</v>
      </c>
      <c r="AA416" s="112">
        <f t="shared" si="156"/>
        <v>13.58</v>
      </c>
      <c r="AB416" s="112">
        <f t="shared" si="157"/>
        <v>-36.35</v>
      </c>
      <c r="AC416" s="112">
        <f t="shared" si="158"/>
        <v>17.970000000000002</v>
      </c>
      <c r="AD416" s="112" t="b">
        <f t="shared" si="159"/>
        <v>0</v>
      </c>
      <c r="AE416" s="101">
        <f t="shared" si="150"/>
        <v>1</v>
      </c>
      <c r="AF416" s="101">
        <f t="shared" si="151"/>
        <v>0</v>
      </c>
      <c r="AG416" s="406" cm="1">
        <f t="array" ref="AG416">_xlfn.QUARTILE.EXC(IF($AT$5:$AT$906=$AT416,$L$5:$L$906),1)</f>
        <v>-9.3850000000000016</v>
      </c>
      <c r="AH416" s="406" cm="1">
        <f t="array" ref="AH416">_xlfn.QUARTILE.EXC(IF($AT$5:$AT$906=$AT416,$L$5:$L$906),3)</f>
        <v>1.2250000000000001</v>
      </c>
      <c r="AI416" s="406">
        <f t="shared" si="160"/>
        <v>10.610000000000001</v>
      </c>
      <c r="AJ416" s="406">
        <f t="shared" si="161"/>
        <v>-25.300000000000004</v>
      </c>
      <c r="AK416" s="406">
        <f t="shared" si="162"/>
        <v>17.140000000000004</v>
      </c>
      <c r="AL416" s="406" t="b">
        <f t="shared" si="163"/>
        <v>0</v>
      </c>
      <c r="AM416" s="406" cm="1">
        <f t="array" ref="AM416">_xlfn.QUARTILE.EXC(IF($AT$5:$AT$906=$AT416,$M$5:$M$906),1)</f>
        <v>-15.515000000000001</v>
      </c>
      <c r="AN416" s="406" cm="1">
        <f t="array" ref="AN416">_xlfn.QUARTILE.EXC(IF($AT$5:$AT$906=$AT416,$M$5:$M$906),3)</f>
        <v>-2.2599999999999998</v>
      </c>
      <c r="AO416" s="406">
        <f t="shared" si="164"/>
        <v>13.255000000000001</v>
      </c>
      <c r="AP416" s="406">
        <f t="shared" si="165"/>
        <v>-35.397500000000001</v>
      </c>
      <c r="AQ416" s="406">
        <f t="shared" si="166"/>
        <v>17.622500000000002</v>
      </c>
      <c r="AR416" s="406" t="b">
        <f t="shared" si="167"/>
        <v>0</v>
      </c>
      <c r="AS416" s="404" t="str">
        <f>INDEX('Org2567'!$BM:$BM,MATCH(Raw_DATA!A416,'Org2567'!$D:$D,0))</f>
        <v>รพช.F2 P30,000-60,000</v>
      </c>
      <c r="AT416" s="404">
        <f>INDEX('Org2567'!$BL:$BL,MATCH(Raw_DATA!A416,'Org2567'!$D:$D,0))</f>
        <v>6</v>
      </c>
      <c r="AU416" s="113"/>
      <c r="AV416" s="101">
        <v>87.33</v>
      </c>
      <c r="AW416" s="101">
        <v>59.38</v>
      </c>
      <c r="AX416" s="101">
        <v>64.290000000000006</v>
      </c>
      <c r="AY416" s="101">
        <v>135.13</v>
      </c>
      <c r="AZ416" s="101">
        <v>43.76</v>
      </c>
    </row>
    <row r="417" spans="1:52" x14ac:dyDescent="0.7">
      <c r="A417" s="101" t="s">
        <v>428</v>
      </c>
      <c r="B417" s="101" t="s">
        <v>2162</v>
      </c>
      <c r="C417" s="111" t="str">
        <f>IF(A417="","",INDEX(ID!P:P,MATCH(Raw_DATA!A417,ID!A:A,0)))</f>
        <v>รพท.M1 B&gt;200</v>
      </c>
      <c r="D417" s="101">
        <f>IF(A417="","",INDEX(ID!M:M,MATCH(Raw_DATA!A417,ID!A:A,0)))</f>
        <v>15</v>
      </c>
      <c r="E417" s="112">
        <v>5.03</v>
      </c>
      <c r="F417" s="112">
        <v>4.84</v>
      </c>
      <c r="G417" s="112">
        <v>4.03</v>
      </c>
      <c r="H417" s="112">
        <v>316379971.74000001</v>
      </c>
      <c r="I417" s="112">
        <v>22104585</v>
      </c>
      <c r="J417" s="112">
        <v>70233233.319999993</v>
      </c>
      <c r="K417" s="112">
        <v>238345686.97</v>
      </c>
      <c r="L417" s="112">
        <v>13.63</v>
      </c>
      <c r="M417" s="112">
        <v>2.04</v>
      </c>
      <c r="N417" s="112">
        <f t="shared" si="168"/>
        <v>116</v>
      </c>
      <c r="O417" s="112">
        <f t="shared" si="169"/>
        <v>158</v>
      </c>
      <c r="P417" s="112">
        <f t="shared" si="170"/>
        <v>109</v>
      </c>
      <c r="Q417" s="112">
        <f t="shared" si="171"/>
        <v>1335</v>
      </c>
      <c r="R417" s="112">
        <f t="shared" si="172"/>
        <v>54</v>
      </c>
      <c r="S417" s="112" cm="1">
        <f t="array" ref="S417">_xlfn.QUARTILE.EXC(IF($D$5:$D$906=$D417,$L$5:$L$906),1)</f>
        <v>-2.59</v>
      </c>
      <c r="T417" s="112" cm="1">
        <f t="array" ref="T417">_xlfn.QUARTILE.EXC(IF($D$5:$D$906=$D417,$L$5:$L$906),3)</f>
        <v>8.86</v>
      </c>
      <c r="U417" s="112">
        <f t="shared" si="152"/>
        <v>11.45</v>
      </c>
      <c r="V417" s="112">
        <f t="shared" si="153"/>
        <v>-19.764999999999997</v>
      </c>
      <c r="W417" s="112">
        <f t="shared" si="154"/>
        <v>26.034999999999997</v>
      </c>
      <c r="X417" s="112" t="b">
        <f t="shared" si="155"/>
        <v>0</v>
      </c>
      <c r="Y417" s="112" cm="1">
        <f t="array" ref="Y417">_xlfn.QUARTILE.EXC(IF($D$5:$D$906=$D417,$M$5:$M$906),1)</f>
        <v>-5.74</v>
      </c>
      <c r="Z417" s="112" cm="1">
        <f t="array" ref="Z417">_xlfn.QUARTILE.EXC(IF($D$5:$D$906=$D417,$M$5:$M$906),3)</f>
        <v>4.915</v>
      </c>
      <c r="AA417" s="112">
        <f t="shared" si="156"/>
        <v>10.655000000000001</v>
      </c>
      <c r="AB417" s="112">
        <f t="shared" si="157"/>
        <v>-21.722500000000004</v>
      </c>
      <c r="AC417" s="112">
        <f t="shared" si="158"/>
        <v>20.897500000000001</v>
      </c>
      <c r="AD417" s="112" t="b">
        <f t="shared" si="159"/>
        <v>0</v>
      </c>
      <c r="AE417" s="101">
        <f t="shared" si="150"/>
        <v>0</v>
      </c>
      <c r="AF417" s="101">
        <f t="shared" si="151"/>
        <v>0</v>
      </c>
      <c r="AG417" s="406" cm="1">
        <f t="array" ref="AG417">_xlfn.QUARTILE.EXC(IF($AT$5:$AT$906=$AT417,$L$5:$L$906),1)</f>
        <v>-0.34999999999999964</v>
      </c>
      <c r="AH417" s="406" cm="1">
        <f t="array" ref="AH417">_xlfn.QUARTILE.EXC(IF($AT$5:$AT$906=$AT417,$L$5:$L$906),3)</f>
        <v>9.0500000000000007</v>
      </c>
      <c r="AI417" s="406">
        <f t="shared" si="160"/>
        <v>9.4</v>
      </c>
      <c r="AJ417" s="406">
        <f t="shared" si="161"/>
        <v>-14.450000000000001</v>
      </c>
      <c r="AK417" s="406">
        <f t="shared" si="162"/>
        <v>23.150000000000002</v>
      </c>
      <c r="AL417" s="406" t="b">
        <f t="shared" si="163"/>
        <v>0</v>
      </c>
      <c r="AM417" s="406" cm="1">
        <f t="array" ref="AM417">_xlfn.QUARTILE.EXC(IF($AT$5:$AT$906=$AT417,$M$5:$M$906),1)</f>
        <v>-5.0175000000000001</v>
      </c>
      <c r="AN417" s="406" cm="1">
        <f t="array" ref="AN417">_xlfn.QUARTILE.EXC(IF($AT$5:$AT$906=$AT417,$M$5:$M$906),3)</f>
        <v>5.1049999999999995</v>
      </c>
      <c r="AO417" s="406">
        <f t="shared" si="164"/>
        <v>10.122499999999999</v>
      </c>
      <c r="AP417" s="406">
        <f t="shared" si="165"/>
        <v>-20.201249999999998</v>
      </c>
      <c r="AQ417" s="406">
        <f t="shared" si="166"/>
        <v>20.288749999999997</v>
      </c>
      <c r="AR417" s="406" t="b">
        <f t="shared" si="167"/>
        <v>0</v>
      </c>
      <c r="AS417" s="404" t="str">
        <f>INDEX('Org2567'!$BM:$BM,MATCH(Raw_DATA!A417,'Org2567'!$D:$D,0))</f>
        <v>รพท.M1 B&gt;200</v>
      </c>
      <c r="AT417" s="404">
        <f>INDEX('Org2567'!$BL:$BL,MATCH(Raw_DATA!A417,'Org2567'!$D:$D,0))</f>
        <v>15</v>
      </c>
      <c r="AU417" s="113"/>
      <c r="AV417" s="101">
        <v>115.51</v>
      </c>
      <c r="AW417" s="101">
        <v>158.09</v>
      </c>
      <c r="AX417" s="101">
        <v>108.92</v>
      </c>
      <c r="AY417" s="101">
        <v>1334.62</v>
      </c>
      <c r="AZ417" s="101">
        <v>54.32</v>
      </c>
    </row>
    <row r="418" spans="1:52" x14ac:dyDescent="0.7">
      <c r="A418" s="101" t="s">
        <v>429</v>
      </c>
      <c r="B418" s="101" t="s">
        <v>2165</v>
      </c>
      <c r="C418" s="111" t="str">
        <f>IF(A418="","",INDEX(ID!P:P,MATCH(Raw_DATA!A418,ID!A:A,0)))</f>
        <v>รพช.F2 P30,000-60,000</v>
      </c>
      <c r="D418" s="101">
        <f>IF(A418="","",INDEX(ID!M:M,MATCH(Raw_DATA!A418,ID!A:A,0)))</f>
        <v>6</v>
      </c>
      <c r="E418" s="112">
        <v>6.05</v>
      </c>
      <c r="F418" s="112">
        <v>5.69</v>
      </c>
      <c r="G418" s="112">
        <v>4.67</v>
      </c>
      <c r="H418" s="112">
        <v>49541491.18</v>
      </c>
      <c r="I418" s="112">
        <v>-8045491.0499999998</v>
      </c>
      <c r="J418" s="112">
        <v>-5289750.2699999996</v>
      </c>
      <c r="K418" s="112">
        <v>35987337.710000001</v>
      </c>
      <c r="L418" s="112">
        <v>-5.01</v>
      </c>
      <c r="M418" s="112">
        <v>-6.26</v>
      </c>
      <c r="N418" s="112">
        <f t="shared" si="168"/>
        <v>73</v>
      </c>
      <c r="O418" s="112">
        <f t="shared" si="169"/>
        <v>70</v>
      </c>
      <c r="P418" s="112">
        <f t="shared" si="170"/>
        <v>62</v>
      </c>
      <c r="Q418" s="112">
        <f t="shared" si="171"/>
        <v>172</v>
      </c>
      <c r="R418" s="112">
        <f t="shared" si="172"/>
        <v>76</v>
      </c>
      <c r="S418" s="112" cm="1">
        <f t="array" ref="S418">_xlfn.QUARTILE.EXC(IF($D$5:$D$906=$D418,$L$5:$L$906),1)</f>
        <v>-10.317499999999999</v>
      </c>
      <c r="T418" s="112" cm="1">
        <f t="array" ref="T418">_xlfn.QUARTILE.EXC(IF($D$5:$D$906=$D418,$L$5:$L$906),3)</f>
        <v>1.0349999999999999</v>
      </c>
      <c r="U418" s="112">
        <f t="shared" si="152"/>
        <v>11.352499999999999</v>
      </c>
      <c r="V418" s="112">
        <f t="shared" si="153"/>
        <v>-27.346249999999998</v>
      </c>
      <c r="W418" s="112">
        <f t="shared" si="154"/>
        <v>18.063749999999999</v>
      </c>
      <c r="X418" s="112" t="b">
        <f t="shared" si="155"/>
        <v>0</v>
      </c>
      <c r="Y418" s="112" cm="1">
        <f t="array" ref="Y418">_xlfn.QUARTILE.EXC(IF($D$5:$D$906=$D418,$M$5:$M$906),1)</f>
        <v>-15.98</v>
      </c>
      <c r="Z418" s="112" cm="1">
        <f t="array" ref="Z418">_xlfn.QUARTILE.EXC(IF($D$5:$D$906=$D418,$M$5:$M$906),3)</f>
        <v>-2.4</v>
      </c>
      <c r="AA418" s="112">
        <f t="shared" si="156"/>
        <v>13.58</v>
      </c>
      <c r="AB418" s="112">
        <f t="shared" si="157"/>
        <v>-36.35</v>
      </c>
      <c r="AC418" s="112">
        <f t="shared" si="158"/>
        <v>17.970000000000002</v>
      </c>
      <c r="AD418" s="112" t="b">
        <f t="shared" si="159"/>
        <v>0</v>
      </c>
      <c r="AE418" s="101">
        <f t="shared" si="150"/>
        <v>1</v>
      </c>
      <c r="AF418" s="101">
        <f t="shared" si="151"/>
        <v>1</v>
      </c>
      <c r="AG418" s="406" cm="1">
        <f t="array" ref="AG418">_xlfn.QUARTILE.EXC(IF($AT$5:$AT$906=$AT418,$L$5:$L$906),1)</f>
        <v>-9.3850000000000016</v>
      </c>
      <c r="AH418" s="406" cm="1">
        <f t="array" ref="AH418">_xlfn.QUARTILE.EXC(IF($AT$5:$AT$906=$AT418,$L$5:$L$906),3)</f>
        <v>1.2250000000000001</v>
      </c>
      <c r="AI418" s="406">
        <f t="shared" si="160"/>
        <v>10.610000000000001</v>
      </c>
      <c r="AJ418" s="406">
        <f t="shared" si="161"/>
        <v>-25.300000000000004</v>
      </c>
      <c r="AK418" s="406">
        <f t="shared" si="162"/>
        <v>17.140000000000004</v>
      </c>
      <c r="AL418" s="406" t="b">
        <f t="shared" si="163"/>
        <v>0</v>
      </c>
      <c r="AM418" s="406" cm="1">
        <f t="array" ref="AM418">_xlfn.QUARTILE.EXC(IF($AT$5:$AT$906=$AT418,$M$5:$M$906),1)</f>
        <v>-15.515000000000001</v>
      </c>
      <c r="AN418" s="406" cm="1">
        <f t="array" ref="AN418">_xlfn.QUARTILE.EXC(IF($AT$5:$AT$906=$AT418,$M$5:$M$906),3)</f>
        <v>-2.2599999999999998</v>
      </c>
      <c r="AO418" s="406">
        <f t="shared" si="164"/>
        <v>13.255000000000001</v>
      </c>
      <c r="AP418" s="406">
        <f t="shared" si="165"/>
        <v>-35.397500000000001</v>
      </c>
      <c r="AQ418" s="406">
        <f t="shared" si="166"/>
        <v>17.622500000000002</v>
      </c>
      <c r="AR418" s="406" t="b">
        <f t="shared" si="167"/>
        <v>0</v>
      </c>
      <c r="AS418" s="404" t="str">
        <f>INDEX('Org2567'!$BM:$BM,MATCH(Raw_DATA!A418,'Org2567'!$D:$D,0))</f>
        <v>รพช.F2 P30,000-60,000</v>
      </c>
      <c r="AT418" s="404">
        <f>INDEX('Org2567'!$BL:$BL,MATCH(Raw_DATA!A418,'Org2567'!$D:$D,0))</f>
        <v>6</v>
      </c>
      <c r="AU418" s="113"/>
      <c r="AV418" s="101">
        <v>72.86</v>
      </c>
      <c r="AW418" s="101">
        <v>69.819999999999993</v>
      </c>
      <c r="AX418" s="101">
        <v>62.21</v>
      </c>
      <c r="AY418" s="101">
        <v>172.32</v>
      </c>
      <c r="AZ418" s="101">
        <v>75.62</v>
      </c>
    </row>
    <row r="419" spans="1:52" x14ac:dyDescent="0.7">
      <c r="A419" s="101" t="s">
        <v>430</v>
      </c>
      <c r="B419" s="101" t="s">
        <v>2168</v>
      </c>
      <c r="C419" s="111" t="str">
        <f>IF(A419="","",INDEX(ID!P:P,MATCH(Raw_DATA!A419,ID!A:A,0)))</f>
        <v>รพช.F2 P&lt;=30,000</v>
      </c>
      <c r="D419" s="101">
        <f>IF(A419="","",INDEX(ID!M:M,MATCH(Raw_DATA!A419,ID!A:A,0)))</f>
        <v>5</v>
      </c>
      <c r="E419" s="112">
        <v>4.57</v>
      </c>
      <c r="F419" s="112">
        <v>4.16</v>
      </c>
      <c r="G419" s="112">
        <v>3.8</v>
      </c>
      <c r="H419" s="112">
        <v>34888051.039999999</v>
      </c>
      <c r="I419" s="112">
        <v>-800972.86</v>
      </c>
      <c r="J419" s="112">
        <v>2595446.67</v>
      </c>
      <c r="K419" s="112">
        <v>27423429.91</v>
      </c>
      <c r="L419" s="112">
        <v>4.03</v>
      </c>
      <c r="M419" s="112">
        <v>-0.73</v>
      </c>
      <c r="N419" s="112">
        <f t="shared" si="168"/>
        <v>103</v>
      </c>
      <c r="O419" s="112">
        <f t="shared" si="169"/>
        <v>25</v>
      </c>
      <c r="P419" s="112">
        <f t="shared" si="170"/>
        <v>75</v>
      </c>
      <c r="Q419" s="112">
        <f t="shared" si="171"/>
        <v>83</v>
      </c>
      <c r="R419" s="112">
        <f t="shared" si="172"/>
        <v>109</v>
      </c>
      <c r="S419" s="112" cm="1">
        <f t="array" ref="S419">_xlfn.QUARTILE.EXC(IF($D$5:$D$906=$D419,$L$5:$L$906),1)</f>
        <v>-9.4075000000000006</v>
      </c>
      <c r="T419" s="112" cm="1">
        <f t="array" ref="T419">_xlfn.QUARTILE.EXC(IF($D$5:$D$906=$D419,$L$5:$L$906),3)</f>
        <v>1.645</v>
      </c>
      <c r="U419" s="112">
        <f t="shared" si="152"/>
        <v>11.0525</v>
      </c>
      <c r="V419" s="112">
        <f t="shared" si="153"/>
        <v>-25.986249999999998</v>
      </c>
      <c r="W419" s="112">
        <f t="shared" si="154"/>
        <v>18.223749999999999</v>
      </c>
      <c r="X419" s="112" t="b">
        <f t="shared" si="155"/>
        <v>0</v>
      </c>
      <c r="Y419" s="112" cm="1">
        <f t="array" ref="Y419">_xlfn.QUARTILE.EXC(IF($D$5:$D$906=$D419,$M$5:$M$906),1)</f>
        <v>-18.744999999999997</v>
      </c>
      <c r="Z419" s="112" cm="1">
        <f t="array" ref="Z419">_xlfn.QUARTILE.EXC(IF($D$5:$D$906=$D419,$M$5:$M$906),3)</f>
        <v>-2.7</v>
      </c>
      <c r="AA419" s="112">
        <f t="shared" si="156"/>
        <v>16.044999999999998</v>
      </c>
      <c r="AB419" s="112">
        <f t="shared" si="157"/>
        <v>-42.812499999999993</v>
      </c>
      <c r="AC419" s="112">
        <f t="shared" si="158"/>
        <v>21.367499999999996</v>
      </c>
      <c r="AD419" s="112" t="b">
        <f t="shared" si="159"/>
        <v>0</v>
      </c>
      <c r="AE419" s="101">
        <f t="shared" si="150"/>
        <v>1</v>
      </c>
      <c r="AF419" s="101">
        <f t="shared" si="151"/>
        <v>0</v>
      </c>
      <c r="AG419" s="406" cm="1">
        <f t="array" ref="AG419">_xlfn.QUARTILE.EXC(IF($AT$5:$AT$906=$AT419,$L$5:$L$906),1)</f>
        <v>-9.4075000000000006</v>
      </c>
      <c r="AH419" s="406" cm="1">
        <f t="array" ref="AH419">_xlfn.QUARTILE.EXC(IF($AT$5:$AT$906=$AT419,$L$5:$L$906),3)</f>
        <v>1.645</v>
      </c>
      <c r="AI419" s="406">
        <f t="shared" si="160"/>
        <v>11.0525</v>
      </c>
      <c r="AJ419" s="406">
        <f t="shared" si="161"/>
        <v>-25.986249999999998</v>
      </c>
      <c r="AK419" s="406">
        <f t="shared" si="162"/>
        <v>18.223749999999999</v>
      </c>
      <c r="AL419" s="406" t="b">
        <f t="shared" si="163"/>
        <v>0</v>
      </c>
      <c r="AM419" s="406" cm="1">
        <f t="array" ref="AM419">_xlfn.QUARTILE.EXC(IF($AT$5:$AT$906=$AT419,$M$5:$M$906),1)</f>
        <v>-18.744999999999997</v>
      </c>
      <c r="AN419" s="406" cm="1">
        <f t="array" ref="AN419">_xlfn.QUARTILE.EXC(IF($AT$5:$AT$906=$AT419,$M$5:$M$906),3)</f>
        <v>-2.7</v>
      </c>
      <c r="AO419" s="406">
        <f t="shared" si="164"/>
        <v>16.044999999999998</v>
      </c>
      <c r="AP419" s="406">
        <f t="shared" si="165"/>
        <v>-42.812499999999993</v>
      </c>
      <c r="AQ419" s="406">
        <f t="shared" si="166"/>
        <v>21.367499999999996</v>
      </c>
      <c r="AR419" s="406" t="b">
        <f t="shared" si="167"/>
        <v>0</v>
      </c>
      <c r="AS419" s="404" t="str">
        <f>INDEX('Org2567'!$BM:$BM,MATCH(Raw_DATA!A419,'Org2567'!$D:$D,0))</f>
        <v>รพช.F2 P&lt;=30,000</v>
      </c>
      <c r="AT419" s="404">
        <f>INDEX('Org2567'!$BL:$BL,MATCH(Raw_DATA!A419,'Org2567'!$D:$D,0))</f>
        <v>5</v>
      </c>
      <c r="AU419" s="113"/>
      <c r="AV419" s="101">
        <v>102.85</v>
      </c>
      <c r="AW419" s="101">
        <v>25.22</v>
      </c>
      <c r="AX419" s="101">
        <v>75.08</v>
      </c>
      <c r="AY419" s="101">
        <v>82.86</v>
      </c>
      <c r="AZ419" s="101">
        <v>108.84</v>
      </c>
    </row>
    <row r="420" spans="1:52" x14ac:dyDescent="0.7">
      <c r="A420" s="101" t="s">
        <v>431</v>
      </c>
      <c r="B420" s="101" t="s">
        <v>2171</v>
      </c>
      <c r="C420" s="111" t="str">
        <f>IF(A420="","",INDEX(ID!P:P,MATCH(Raw_DATA!A420,ID!A:A,0)))</f>
        <v>รพช.F2 P&lt;=30,000</v>
      </c>
      <c r="D420" s="101">
        <f>IF(A420="","",INDEX(ID!M:M,MATCH(Raw_DATA!A420,ID!A:A,0)))</f>
        <v>5</v>
      </c>
      <c r="E420" s="112">
        <v>7.23</v>
      </c>
      <c r="F420" s="112">
        <v>6.72</v>
      </c>
      <c r="G420" s="112">
        <v>5.65</v>
      </c>
      <c r="H420" s="112">
        <v>49997524.380000003</v>
      </c>
      <c r="I420" s="112">
        <v>-7601456.2999999998</v>
      </c>
      <c r="J420" s="112">
        <v>6179139.5999999996</v>
      </c>
      <c r="K420" s="112">
        <v>37375754.789999999</v>
      </c>
      <c r="L420" s="112">
        <v>9.4</v>
      </c>
      <c r="M420" s="112">
        <v>-5.52</v>
      </c>
      <c r="N420" s="112">
        <f t="shared" si="168"/>
        <v>81</v>
      </c>
      <c r="O420" s="112">
        <f t="shared" si="169"/>
        <v>73</v>
      </c>
      <c r="P420" s="112">
        <f t="shared" si="170"/>
        <v>51</v>
      </c>
      <c r="Q420" s="112">
        <f t="shared" si="171"/>
        <v>113</v>
      </c>
      <c r="R420" s="112">
        <f t="shared" si="172"/>
        <v>115</v>
      </c>
      <c r="S420" s="112" cm="1">
        <f t="array" ref="S420">_xlfn.QUARTILE.EXC(IF($D$5:$D$906=$D420,$L$5:$L$906),1)</f>
        <v>-9.4075000000000006</v>
      </c>
      <c r="T420" s="112" cm="1">
        <f t="array" ref="T420">_xlfn.QUARTILE.EXC(IF($D$5:$D$906=$D420,$L$5:$L$906),3)</f>
        <v>1.645</v>
      </c>
      <c r="U420" s="112">
        <f t="shared" si="152"/>
        <v>11.0525</v>
      </c>
      <c r="V420" s="112">
        <f t="shared" si="153"/>
        <v>-25.986249999999998</v>
      </c>
      <c r="W420" s="112">
        <f t="shared" si="154"/>
        <v>18.223749999999999</v>
      </c>
      <c r="X420" s="112" t="b">
        <f t="shared" si="155"/>
        <v>0</v>
      </c>
      <c r="Y420" s="112" cm="1">
        <f t="array" ref="Y420">_xlfn.QUARTILE.EXC(IF($D$5:$D$906=$D420,$M$5:$M$906),1)</f>
        <v>-18.744999999999997</v>
      </c>
      <c r="Z420" s="112" cm="1">
        <f t="array" ref="Z420">_xlfn.QUARTILE.EXC(IF($D$5:$D$906=$D420,$M$5:$M$906),3)</f>
        <v>-2.7</v>
      </c>
      <c r="AA420" s="112">
        <f t="shared" si="156"/>
        <v>16.044999999999998</v>
      </c>
      <c r="AB420" s="112">
        <f t="shared" si="157"/>
        <v>-42.812499999999993</v>
      </c>
      <c r="AC420" s="112">
        <f t="shared" si="158"/>
        <v>21.367499999999996</v>
      </c>
      <c r="AD420" s="112" t="b">
        <f t="shared" si="159"/>
        <v>0</v>
      </c>
      <c r="AE420" s="101">
        <f t="shared" si="150"/>
        <v>1</v>
      </c>
      <c r="AF420" s="101">
        <f t="shared" si="151"/>
        <v>0</v>
      </c>
      <c r="AG420" s="406" cm="1">
        <f t="array" ref="AG420">_xlfn.QUARTILE.EXC(IF($AT$5:$AT$906=$AT420,$L$5:$L$906),1)</f>
        <v>-9.4075000000000006</v>
      </c>
      <c r="AH420" s="406" cm="1">
        <f t="array" ref="AH420">_xlfn.QUARTILE.EXC(IF($AT$5:$AT$906=$AT420,$L$5:$L$906),3)</f>
        <v>1.645</v>
      </c>
      <c r="AI420" s="406">
        <f t="shared" si="160"/>
        <v>11.0525</v>
      </c>
      <c r="AJ420" s="406">
        <f t="shared" si="161"/>
        <v>-25.986249999999998</v>
      </c>
      <c r="AK420" s="406">
        <f t="shared" si="162"/>
        <v>18.223749999999999</v>
      </c>
      <c r="AL420" s="406" t="b">
        <f t="shared" si="163"/>
        <v>0</v>
      </c>
      <c r="AM420" s="406" cm="1">
        <f t="array" ref="AM420">_xlfn.QUARTILE.EXC(IF($AT$5:$AT$906=$AT420,$M$5:$M$906),1)</f>
        <v>-18.744999999999997</v>
      </c>
      <c r="AN420" s="406" cm="1">
        <f t="array" ref="AN420">_xlfn.QUARTILE.EXC(IF($AT$5:$AT$906=$AT420,$M$5:$M$906),3)</f>
        <v>-2.7</v>
      </c>
      <c r="AO420" s="406">
        <f t="shared" si="164"/>
        <v>16.044999999999998</v>
      </c>
      <c r="AP420" s="406">
        <f t="shared" si="165"/>
        <v>-42.812499999999993</v>
      </c>
      <c r="AQ420" s="406">
        <f t="shared" si="166"/>
        <v>21.367499999999996</v>
      </c>
      <c r="AR420" s="406" t="b">
        <f t="shared" si="167"/>
        <v>0</v>
      </c>
      <c r="AS420" s="404" t="str">
        <f>INDEX('Org2567'!$BM:$BM,MATCH(Raw_DATA!A420,'Org2567'!$D:$D,0))</f>
        <v>รพช.F2 P&lt;=30,000</v>
      </c>
      <c r="AT420" s="404">
        <f>INDEX('Org2567'!$BL:$BL,MATCH(Raw_DATA!A420,'Org2567'!$D:$D,0))</f>
        <v>5</v>
      </c>
      <c r="AU420" s="113"/>
      <c r="AV420" s="101">
        <v>81.47</v>
      </c>
      <c r="AW420" s="101">
        <v>72.53</v>
      </c>
      <c r="AX420" s="101">
        <v>50.52</v>
      </c>
      <c r="AY420" s="101">
        <v>113.01</v>
      </c>
      <c r="AZ420" s="101">
        <v>114.66</v>
      </c>
    </row>
    <row r="421" spans="1:52" x14ac:dyDescent="0.7">
      <c r="A421" s="101" t="s">
        <v>432</v>
      </c>
      <c r="B421" s="101" t="s">
        <v>2358</v>
      </c>
      <c r="C421" s="111" t="str">
        <f>IF(A421="","",INDEX(ID!P:P,MATCH(Raw_DATA!A421,ID!A:A,0)))</f>
        <v>รพท.S B&gt;400</v>
      </c>
      <c r="D421" s="101">
        <f>IF(A421="","",INDEX(ID!M:M,MATCH(Raw_DATA!A421,ID!A:A,0)))</f>
        <v>17</v>
      </c>
      <c r="E421" s="112">
        <v>1.95</v>
      </c>
      <c r="F421" s="112">
        <v>1.73</v>
      </c>
      <c r="G421" s="112">
        <v>0.73</v>
      </c>
      <c r="H421" s="112">
        <v>285165400.83999997</v>
      </c>
      <c r="I421" s="112">
        <v>-140089486.66</v>
      </c>
      <c r="J421" s="112">
        <v>-148851391.24000001</v>
      </c>
      <c r="K421" s="112">
        <v>-82198084.680000007</v>
      </c>
      <c r="L421" s="112">
        <v>-9.77</v>
      </c>
      <c r="M421" s="112">
        <v>-8.01</v>
      </c>
      <c r="N421" s="112">
        <f t="shared" si="168"/>
        <v>91</v>
      </c>
      <c r="O421" s="112">
        <f t="shared" si="169"/>
        <v>55</v>
      </c>
      <c r="P421" s="112">
        <f t="shared" si="170"/>
        <v>39</v>
      </c>
      <c r="Q421" s="112">
        <f t="shared" si="171"/>
        <v>150</v>
      </c>
      <c r="R421" s="112">
        <f t="shared" si="172"/>
        <v>42</v>
      </c>
      <c r="S421" s="112" cm="1">
        <f t="array" ref="S421">_xlfn.QUARTILE.EXC(IF($D$5:$D$906=$D421,$L$5:$L$906),1)</f>
        <v>-0.03</v>
      </c>
      <c r="T421" s="112" cm="1">
        <f t="array" ref="T421">_xlfn.QUARTILE.EXC(IF($D$5:$D$906=$D421,$L$5:$L$906),3)</f>
        <v>9.4700000000000006</v>
      </c>
      <c r="U421" s="112">
        <f t="shared" si="152"/>
        <v>9.5</v>
      </c>
      <c r="V421" s="112">
        <f t="shared" si="153"/>
        <v>-14.28</v>
      </c>
      <c r="W421" s="112">
        <f t="shared" si="154"/>
        <v>23.72</v>
      </c>
      <c r="X421" s="112" t="b">
        <f t="shared" si="155"/>
        <v>0</v>
      </c>
      <c r="Y421" s="112" cm="1">
        <f t="array" ref="Y421">_xlfn.QUARTILE.EXC(IF($D$5:$D$906=$D421,$M$5:$M$906),1)</f>
        <v>-6.29</v>
      </c>
      <c r="Z421" s="112" cm="1">
        <f t="array" ref="Z421">_xlfn.QUARTILE.EXC(IF($D$5:$D$906=$D421,$M$5:$M$906),3)</f>
        <v>1.83</v>
      </c>
      <c r="AA421" s="112">
        <f t="shared" si="156"/>
        <v>8.120000000000001</v>
      </c>
      <c r="AB421" s="112">
        <f t="shared" si="157"/>
        <v>-18.470000000000002</v>
      </c>
      <c r="AC421" s="112">
        <f t="shared" si="158"/>
        <v>14.010000000000002</v>
      </c>
      <c r="AD421" s="112" t="b">
        <f t="shared" si="159"/>
        <v>0</v>
      </c>
      <c r="AE421" s="101">
        <f t="shared" si="150"/>
        <v>1</v>
      </c>
      <c r="AF421" s="101">
        <f t="shared" si="151"/>
        <v>1</v>
      </c>
      <c r="AG421" s="406" cm="1">
        <f t="array" ref="AG421">_xlfn.QUARTILE.EXC(IF($AT$5:$AT$906=$AT421,$L$5:$L$906),1)</f>
        <v>-0.03</v>
      </c>
      <c r="AH421" s="406" cm="1">
        <f t="array" ref="AH421">_xlfn.QUARTILE.EXC(IF($AT$5:$AT$906=$AT421,$L$5:$L$906),3)</f>
        <v>9.4700000000000006</v>
      </c>
      <c r="AI421" s="406">
        <f t="shared" si="160"/>
        <v>9.5</v>
      </c>
      <c r="AJ421" s="406">
        <f t="shared" si="161"/>
        <v>-14.28</v>
      </c>
      <c r="AK421" s="406">
        <f t="shared" si="162"/>
        <v>23.72</v>
      </c>
      <c r="AL421" s="406" t="b">
        <f t="shared" si="163"/>
        <v>0</v>
      </c>
      <c r="AM421" s="406" cm="1">
        <f t="array" ref="AM421">_xlfn.QUARTILE.EXC(IF($AT$5:$AT$906=$AT421,$M$5:$M$906),1)</f>
        <v>-6.29</v>
      </c>
      <c r="AN421" s="406" cm="1">
        <f t="array" ref="AN421">_xlfn.QUARTILE.EXC(IF($AT$5:$AT$906=$AT421,$M$5:$M$906),3)</f>
        <v>1.83</v>
      </c>
      <c r="AO421" s="406">
        <f t="shared" si="164"/>
        <v>8.120000000000001</v>
      </c>
      <c r="AP421" s="406">
        <f t="shared" si="165"/>
        <v>-18.470000000000002</v>
      </c>
      <c r="AQ421" s="406">
        <f t="shared" si="166"/>
        <v>14.010000000000002</v>
      </c>
      <c r="AR421" s="406" t="b">
        <f t="shared" si="167"/>
        <v>0</v>
      </c>
      <c r="AS421" s="404" t="str">
        <f>INDEX('Org2567'!$BM:$BM,MATCH(Raw_DATA!A421,'Org2567'!$D:$D,0))</f>
        <v>รพท.S B&gt;400</v>
      </c>
      <c r="AT421" s="404">
        <f>INDEX('Org2567'!$BL:$BL,MATCH(Raw_DATA!A421,'Org2567'!$D:$D,0))</f>
        <v>17</v>
      </c>
      <c r="AU421" s="113"/>
      <c r="AV421" s="101">
        <v>91.16</v>
      </c>
      <c r="AW421" s="101">
        <v>55.3</v>
      </c>
      <c r="AX421" s="101">
        <v>38.729999999999997</v>
      </c>
      <c r="AY421" s="101">
        <v>149.96</v>
      </c>
      <c r="AZ421" s="101">
        <v>42.3</v>
      </c>
    </row>
    <row r="422" spans="1:52" x14ac:dyDescent="0.7">
      <c r="A422" s="101" t="s">
        <v>433</v>
      </c>
      <c r="B422" s="101" t="s">
        <v>2362</v>
      </c>
      <c r="C422" s="111" t="str">
        <f>IF(A422="","",INDEX(ID!P:P,MATCH(Raw_DATA!A422,ID!A:A,0)))</f>
        <v>รพช.F2 P&lt;=30,000</v>
      </c>
      <c r="D422" s="101">
        <f>IF(A422="","",INDEX(ID!M:M,MATCH(Raw_DATA!A422,ID!A:A,0)))</f>
        <v>5</v>
      </c>
      <c r="E422" s="112">
        <v>1.81</v>
      </c>
      <c r="F422" s="112">
        <v>1.53</v>
      </c>
      <c r="G422" s="112">
        <v>0.65</v>
      </c>
      <c r="H422" s="112">
        <v>11466015.66</v>
      </c>
      <c r="I422" s="112">
        <v>-5048500.4800000004</v>
      </c>
      <c r="J422" s="112">
        <v>-4469010.38</v>
      </c>
      <c r="K422" s="112">
        <v>-4941640.6399999997</v>
      </c>
      <c r="L422" s="112">
        <v>-4.3899999999999997</v>
      </c>
      <c r="M422" s="112">
        <v>-10.15</v>
      </c>
      <c r="N422" s="112">
        <f t="shared" si="168"/>
        <v>141</v>
      </c>
      <c r="O422" s="112">
        <f t="shared" si="169"/>
        <v>80</v>
      </c>
      <c r="P422" s="112">
        <f t="shared" si="170"/>
        <v>20</v>
      </c>
      <c r="Q422" s="112">
        <f t="shared" si="171"/>
        <v>256</v>
      </c>
      <c r="R422" s="112">
        <f t="shared" si="172"/>
        <v>70</v>
      </c>
      <c r="S422" s="112" cm="1">
        <f t="array" ref="S422">_xlfn.QUARTILE.EXC(IF($D$5:$D$906=$D422,$L$5:$L$906),1)</f>
        <v>-9.4075000000000006</v>
      </c>
      <c r="T422" s="112" cm="1">
        <f t="array" ref="T422">_xlfn.QUARTILE.EXC(IF($D$5:$D$906=$D422,$L$5:$L$906),3)</f>
        <v>1.645</v>
      </c>
      <c r="U422" s="112">
        <f t="shared" si="152"/>
        <v>11.0525</v>
      </c>
      <c r="V422" s="112">
        <f t="shared" si="153"/>
        <v>-25.986249999999998</v>
      </c>
      <c r="W422" s="112">
        <f t="shared" si="154"/>
        <v>18.223749999999999</v>
      </c>
      <c r="X422" s="112" t="b">
        <f t="shared" si="155"/>
        <v>0</v>
      </c>
      <c r="Y422" s="112" cm="1">
        <f t="array" ref="Y422">_xlfn.QUARTILE.EXC(IF($D$5:$D$906=$D422,$M$5:$M$906),1)</f>
        <v>-18.744999999999997</v>
      </c>
      <c r="Z422" s="112" cm="1">
        <f t="array" ref="Z422">_xlfn.QUARTILE.EXC(IF($D$5:$D$906=$D422,$M$5:$M$906),3)</f>
        <v>-2.7</v>
      </c>
      <c r="AA422" s="112">
        <f t="shared" si="156"/>
        <v>16.044999999999998</v>
      </c>
      <c r="AB422" s="112">
        <f t="shared" si="157"/>
        <v>-42.812499999999993</v>
      </c>
      <c r="AC422" s="112">
        <f t="shared" si="158"/>
        <v>21.367499999999996</v>
      </c>
      <c r="AD422" s="112" t="b">
        <f t="shared" si="159"/>
        <v>0</v>
      </c>
      <c r="AE422" s="101">
        <f t="shared" si="150"/>
        <v>1</v>
      </c>
      <c r="AF422" s="101">
        <f t="shared" si="151"/>
        <v>1</v>
      </c>
      <c r="AG422" s="406" cm="1">
        <f t="array" ref="AG422">_xlfn.QUARTILE.EXC(IF($AT$5:$AT$906=$AT422,$L$5:$L$906),1)</f>
        <v>-9.4075000000000006</v>
      </c>
      <c r="AH422" s="406" cm="1">
        <f t="array" ref="AH422">_xlfn.QUARTILE.EXC(IF($AT$5:$AT$906=$AT422,$L$5:$L$906),3)</f>
        <v>1.645</v>
      </c>
      <c r="AI422" s="406">
        <f t="shared" si="160"/>
        <v>11.0525</v>
      </c>
      <c r="AJ422" s="406">
        <f t="shared" si="161"/>
        <v>-25.986249999999998</v>
      </c>
      <c r="AK422" s="406">
        <f t="shared" si="162"/>
        <v>18.223749999999999</v>
      </c>
      <c r="AL422" s="406" t="b">
        <f t="shared" si="163"/>
        <v>0</v>
      </c>
      <c r="AM422" s="406" cm="1">
        <f t="array" ref="AM422">_xlfn.QUARTILE.EXC(IF($AT$5:$AT$906=$AT422,$M$5:$M$906),1)</f>
        <v>-18.744999999999997</v>
      </c>
      <c r="AN422" s="406" cm="1">
        <f t="array" ref="AN422">_xlfn.QUARTILE.EXC(IF($AT$5:$AT$906=$AT422,$M$5:$M$906),3)</f>
        <v>-2.7</v>
      </c>
      <c r="AO422" s="406">
        <f t="shared" si="164"/>
        <v>16.044999999999998</v>
      </c>
      <c r="AP422" s="406">
        <f t="shared" si="165"/>
        <v>-42.812499999999993</v>
      </c>
      <c r="AQ422" s="406">
        <f t="shared" si="166"/>
        <v>21.367499999999996</v>
      </c>
      <c r="AR422" s="406" t="b">
        <f t="shared" si="167"/>
        <v>0</v>
      </c>
      <c r="AS422" s="404" t="str">
        <f>INDEX('Org2567'!$BM:$BM,MATCH(Raw_DATA!A422,'Org2567'!$D:$D,0))</f>
        <v>รพช.F2 P&lt;=30,000</v>
      </c>
      <c r="AT422" s="404">
        <f>INDEX('Org2567'!$BL:$BL,MATCH(Raw_DATA!A422,'Org2567'!$D:$D,0))</f>
        <v>5</v>
      </c>
      <c r="AU422" s="113"/>
      <c r="AV422" s="101">
        <v>141.13999999999999</v>
      </c>
      <c r="AW422" s="101">
        <v>80.05</v>
      </c>
      <c r="AX422" s="101">
        <v>19.78</v>
      </c>
      <c r="AY422" s="101">
        <v>256.27</v>
      </c>
      <c r="AZ422" s="101">
        <v>69.8</v>
      </c>
    </row>
    <row r="423" spans="1:52" x14ac:dyDescent="0.7">
      <c r="A423" s="101" t="s">
        <v>434</v>
      </c>
      <c r="B423" s="101" t="s">
        <v>2365</v>
      </c>
      <c r="C423" s="111" t="str">
        <f>IF(A423="","",INDEX(ID!P:P,MATCH(Raw_DATA!A423,ID!A:A,0)))</f>
        <v>รพช.M2 B&gt;100</v>
      </c>
      <c r="D423" s="101">
        <f>IF(A423="","",INDEX(ID!M:M,MATCH(Raw_DATA!A423,ID!A:A,0)))</f>
        <v>13</v>
      </c>
      <c r="E423" s="112">
        <v>1.18</v>
      </c>
      <c r="F423" s="112">
        <v>1.04</v>
      </c>
      <c r="G423" s="112">
        <v>0.6</v>
      </c>
      <c r="H423" s="112">
        <v>9684571.5299999993</v>
      </c>
      <c r="I423" s="112">
        <v>-23203197.949999999</v>
      </c>
      <c r="J423" s="112">
        <v>-11254142.800000001</v>
      </c>
      <c r="K423" s="112">
        <v>-21443667.16</v>
      </c>
      <c r="L423" s="112">
        <v>-4.38</v>
      </c>
      <c r="M423" s="112">
        <v>-19.27</v>
      </c>
      <c r="N423" s="112">
        <f t="shared" si="168"/>
        <v>306</v>
      </c>
      <c r="O423" s="112">
        <f t="shared" si="169"/>
        <v>29</v>
      </c>
      <c r="P423" s="112">
        <f t="shared" si="170"/>
        <v>33</v>
      </c>
      <c r="Q423" s="112">
        <f t="shared" si="171"/>
        <v>226</v>
      </c>
      <c r="R423" s="112">
        <f t="shared" si="172"/>
        <v>57</v>
      </c>
      <c r="S423" s="112" cm="1">
        <f t="array" ref="S423">_xlfn.QUARTILE.EXC(IF($D$5:$D$906=$D423,$L$5:$L$906),1)</f>
        <v>-7.51</v>
      </c>
      <c r="T423" s="112" cm="1">
        <f t="array" ref="T423">_xlfn.QUARTILE.EXC(IF($D$5:$D$906=$D423,$L$5:$L$906),3)</f>
        <v>3.04</v>
      </c>
      <c r="U423" s="112">
        <f t="shared" si="152"/>
        <v>10.55</v>
      </c>
      <c r="V423" s="112">
        <f t="shared" si="153"/>
        <v>-23.335000000000001</v>
      </c>
      <c r="W423" s="112">
        <f t="shared" si="154"/>
        <v>18.865000000000002</v>
      </c>
      <c r="X423" s="112" t="b">
        <f t="shared" si="155"/>
        <v>0</v>
      </c>
      <c r="Y423" s="112" cm="1">
        <f t="array" ref="Y423">_xlfn.QUARTILE.EXC(IF($D$5:$D$906=$D423,$M$5:$M$906),1)</f>
        <v>-12.23</v>
      </c>
      <c r="Z423" s="112" cm="1">
        <f t="array" ref="Z423">_xlfn.QUARTILE.EXC(IF($D$5:$D$906=$D423,$M$5:$M$906),3)</f>
        <v>-0.18</v>
      </c>
      <c r="AA423" s="112">
        <f t="shared" si="156"/>
        <v>12.05</v>
      </c>
      <c r="AB423" s="112">
        <f t="shared" si="157"/>
        <v>-30.305000000000003</v>
      </c>
      <c r="AC423" s="112">
        <f t="shared" si="158"/>
        <v>17.895000000000003</v>
      </c>
      <c r="AD423" s="112" t="b">
        <f t="shared" si="159"/>
        <v>0</v>
      </c>
      <c r="AE423" s="101">
        <f t="shared" si="150"/>
        <v>1</v>
      </c>
      <c r="AF423" s="101">
        <f t="shared" si="151"/>
        <v>1</v>
      </c>
      <c r="AG423" s="406" cm="1">
        <f t="array" ref="AG423">_xlfn.QUARTILE.EXC(IF($AT$5:$AT$906=$AT423,$L$5:$L$906),1)</f>
        <v>-7.51</v>
      </c>
      <c r="AH423" s="406" cm="1">
        <f t="array" ref="AH423">_xlfn.QUARTILE.EXC(IF($AT$5:$AT$906=$AT423,$L$5:$L$906),3)</f>
        <v>3.04</v>
      </c>
      <c r="AI423" s="406">
        <f t="shared" si="160"/>
        <v>10.55</v>
      </c>
      <c r="AJ423" s="406">
        <f t="shared" si="161"/>
        <v>-23.335000000000001</v>
      </c>
      <c r="AK423" s="406">
        <f t="shared" si="162"/>
        <v>18.865000000000002</v>
      </c>
      <c r="AL423" s="406" t="b">
        <f t="shared" si="163"/>
        <v>0</v>
      </c>
      <c r="AM423" s="406" cm="1">
        <f t="array" ref="AM423">_xlfn.QUARTILE.EXC(IF($AT$5:$AT$906=$AT423,$M$5:$M$906),1)</f>
        <v>-12.23</v>
      </c>
      <c r="AN423" s="406" cm="1">
        <f t="array" ref="AN423">_xlfn.QUARTILE.EXC(IF($AT$5:$AT$906=$AT423,$M$5:$M$906),3)</f>
        <v>-0.18</v>
      </c>
      <c r="AO423" s="406">
        <f t="shared" si="164"/>
        <v>12.05</v>
      </c>
      <c r="AP423" s="406">
        <f t="shared" si="165"/>
        <v>-30.305000000000003</v>
      </c>
      <c r="AQ423" s="406">
        <f t="shared" si="166"/>
        <v>17.895000000000003</v>
      </c>
      <c r="AR423" s="406" t="b">
        <f t="shared" si="167"/>
        <v>0</v>
      </c>
      <c r="AS423" s="404" t="str">
        <f>INDEX('Org2567'!$BM:$BM,MATCH(Raw_DATA!A423,'Org2567'!$D:$D,0))</f>
        <v>รพช.M2 B&gt;100</v>
      </c>
      <c r="AT423" s="404">
        <f>INDEX('Org2567'!$BL:$BL,MATCH(Raw_DATA!A423,'Org2567'!$D:$D,0))</f>
        <v>13</v>
      </c>
      <c r="AU423" s="113"/>
      <c r="AV423" s="101">
        <v>306.12</v>
      </c>
      <c r="AW423" s="101">
        <v>29.01</v>
      </c>
      <c r="AX423" s="101">
        <v>33.299999999999997</v>
      </c>
      <c r="AY423" s="101">
        <v>225.56</v>
      </c>
      <c r="AZ423" s="101">
        <v>56.51</v>
      </c>
    </row>
    <row r="424" spans="1:52" x14ac:dyDescent="0.7">
      <c r="A424" s="101" t="s">
        <v>435</v>
      </c>
      <c r="B424" s="101" t="s">
        <v>2368</v>
      </c>
      <c r="C424" s="111" t="str">
        <f>IF(A424="","",INDEX(ID!P:P,MATCH(Raw_DATA!A424,ID!A:A,0)))</f>
        <v>รพช.F2 P&lt;=30,000</v>
      </c>
      <c r="D424" s="101">
        <f>IF(A424="","",INDEX(ID!M:M,MATCH(Raw_DATA!A424,ID!A:A,0)))</f>
        <v>5</v>
      </c>
      <c r="E424" s="112">
        <v>2.78</v>
      </c>
      <c r="F424" s="112">
        <v>2.54</v>
      </c>
      <c r="G424" s="112">
        <v>2.0499999999999998</v>
      </c>
      <c r="H424" s="112">
        <v>12600903.039999999</v>
      </c>
      <c r="I424" s="112">
        <v>827204.85</v>
      </c>
      <c r="J424" s="112">
        <v>3547504.98</v>
      </c>
      <c r="K424" s="112">
        <v>7437573.8700000001</v>
      </c>
      <c r="L424" s="112">
        <v>5.21</v>
      </c>
      <c r="M424" s="112">
        <v>2.56</v>
      </c>
      <c r="N424" s="112">
        <f t="shared" si="168"/>
        <v>137</v>
      </c>
      <c r="O424" s="112">
        <f t="shared" si="169"/>
        <v>11</v>
      </c>
      <c r="P424" s="112">
        <f t="shared" si="170"/>
        <v>31</v>
      </c>
      <c r="Q424" s="112">
        <f t="shared" si="171"/>
        <v>99</v>
      </c>
      <c r="R424" s="112">
        <f t="shared" si="172"/>
        <v>58</v>
      </c>
      <c r="S424" s="112" cm="1">
        <f t="array" ref="S424">_xlfn.QUARTILE.EXC(IF($D$5:$D$906=$D424,$L$5:$L$906),1)</f>
        <v>-9.4075000000000006</v>
      </c>
      <c r="T424" s="112" cm="1">
        <f t="array" ref="T424">_xlfn.QUARTILE.EXC(IF($D$5:$D$906=$D424,$L$5:$L$906),3)</f>
        <v>1.645</v>
      </c>
      <c r="U424" s="112">
        <f t="shared" si="152"/>
        <v>11.0525</v>
      </c>
      <c r="V424" s="112">
        <f t="shared" si="153"/>
        <v>-25.986249999999998</v>
      </c>
      <c r="W424" s="112">
        <f t="shared" si="154"/>
        <v>18.223749999999999</v>
      </c>
      <c r="X424" s="112" t="b">
        <f t="shared" si="155"/>
        <v>0</v>
      </c>
      <c r="Y424" s="112" cm="1">
        <f t="array" ref="Y424">_xlfn.QUARTILE.EXC(IF($D$5:$D$906=$D424,$M$5:$M$906),1)</f>
        <v>-18.744999999999997</v>
      </c>
      <c r="Z424" s="112" cm="1">
        <f t="array" ref="Z424">_xlfn.QUARTILE.EXC(IF($D$5:$D$906=$D424,$M$5:$M$906),3)</f>
        <v>-2.7</v>
      </c>
      <c r="AA424" s="112">
        <f t="shared" si="156"/>
        <v>16.044999999999998</v>
      </c>
      <c r="AB424" s="112">
        <f t="shared" si="157"/>
        <v>-42.812499999999993</v>
      </c>
      <c r="AC424" s="112">
        <f t="shared" si="158"/>
        <v>21.367499999999996</v>
      </c>
      <c r="AD424" s="112" t="b">
        <f t="shared" si="159"/>
        <v>0</v>
      </c>
      <c r="AE424" s="101">
        <f t="shared" si="150"/>
        <v>0</v>
      </c>
      <c r="AF424" s="101">
        <f t="shared" si="151"/>
        <v>0</v>
      </c>
      <c r="AG424" s="406" cm="1">
        <f t="array" ref="AG424">_xlfn.QUARTILE.EXC(IF($AT$5:$AT$906=$AT424,$L$5:$L$906),1)</f>
        <v>-9.4075000000000006</v>
      </c>
      <c r="AH424" s="406" cm="1">
        <f t="array" ref="AH424">_xlfn.QUARTILE.EXC(IF($AT$5:$AT$906=$AT424,$L$5:$L$906),3)</f>
        <v>1.645</v>
      </c>
      <c r="AI424" s="406">
        <f t="shared" si="160"/>
        <v>11.0525</v>
      </c>
      <c r="AJ424" s="406">
        <f t="shared" si="161"/>
        <v>-25.986249999999998</v>
      </c>
      <c r="AK424" s="406">
        <f t="shared" si="162"/>
        <v>18.223749999999999</v>
      </c>
      <c r="AL424" s="406" t="b">
        <f t="shared" si="163"/>
        <v>0</v>
      </c>
      <c r="AM424" s="406" cm="1">
        <f t="array" ref="AM424">_xlfn.QUARTILE.EXC(IF($AT$5:$AT$906=$AT424,$M$5:$M$906),1)</f>
        <v>-18.744999999999997</v>
      </c>
      <c r="AN424" s="406" cm="1">
        <f t="array" ref="AN424">_xlfn.QUARTILE.EXC(IF($AT$5:$AT$906=$AT424,$M$5:$M$906),3)</f>
        <v>-2.7</v>
      </c>
      <c r="AO424" s="406">
        <f t="shared" si="164"/>
        <v>16.044999999999998</v>
      </c>
      <c r="AP424" s="406">
        <f t="shared" si="165"/>
        <v>-42.812499999999993</v>
      </c>
      <c r="AQ424" s="406">
        <f t="shared" si="166"/>
        <v>21.367499999999996</v>
      </c>
      <c r="AR424" s="406" t="b">
        <f t="shared" si="167"/>
        <v>0</v>
      </c>
      <c r="AS424" s="404" t="str">
        <f>INDEX('Org2567'!$BM:$BM,MATCH(Raw_DATA!A424,'Org2567'!$D:$D,0))</f>
        <v>รพช.F2 P&lt;=30,000</v>
      </c>
      <c r="AT424" s="404">
        <f>INDEX('Org2567'!$BL:$BL,MATCH(Raw_DATA!A424,'Org2567'!$D:$D,0))</f>
        <v>5</v>
      </c>
      <c r="AU424" s="113"/>
      <c r="AV424" s="101">
        <v>136.97</v>
      </c>
      <c r="AW424" s="101">
        <v>11.32</v>
      </c>
      <c r="AX424" s="101">
        <v>30.99</v>
      </c>
      <c r="AY424" s="101">
        <v>99.34</v>
      </c>
      <c r="AZ424" s="101">
        <v>58.24</v>
      </c>
    </row>
    <row r="425" spans="1:52" x14ac:dyDescent="0.7">
      <c r="A425" s="101" t="s">
        <v>436</v>
      </c>
      <c r="B425" s="101" t="s">
        <v>2371</v>
      </c>
      <c r="C425" s="111" t="str">
        <f>IF(A425="","",INDEX(ID!P:P,MATCH(Raw_DATA!A425,ID!A:A,0)))</f>
        <v>รพช.F2 P&lt;=30,000</v>
      </c>
      <c r="D425" s="101">
        <f>IF(A425="","",INDEX(ID!M:M,MATCH(Raw_DATA!A425,ID!A:A,0)))</f>
        <v>5</v>
      </c>
      <c r="E425" s="112">
        <v>4.9000000000000004</v>
      </c>
      <c r="F425" s="112">
        <v>4.43</v>
      </c>
      <c r="G425" s="112">
        <v>2.4900000000000002</v>
      </c>
      <c r="H425" s="112">
        <v>49924330.990000002</v>
      </c>
      <c r="I425" s="112">
        <v>-10685460.039999999</v>
      </c>
      <c r="J425" s="112">
        <v>-7541044.4199999999</v>
      </c>
      <c r="K425" s="112">
        <v>19074583.609999999</v>
      </c>
      <c r="L425" s="112">
        <v>-4.21</v>
      </c>
      <c r="M425" s="112">
        <v>-10.130000000000001</v>
      </c>
      <c r="N425" s="112">
        <f t="shared" si="168"/>
        <v>65</v>
      </c>
      <c r="O425" s="112">
        <f t="shared" si="169"/>
        <v>88</v>
      </c>
      <c r="P425" s="112">
        <f t="shared" si="170"/>
        <v>87</v>
      </c>
      <c r="Q425" s="112">
        <f t="shared" si="171"/>
        <v>263</v>
      </c>
      <c r="R425" s="112">
        <f t="shared" si="172"/>
        <v>49</v>
      </c>
      <c r="S425" s="112" cm="1">
        <f t="array" ref="S425">_xlfn.QUARTILE.EXC(IF($D$5:$D$906=$D425,$L$5:$L$906),1)</f>
        <v>-9.4075000000000006</v>
      </c>
      <c r="T425" s="112" cm="1">
        <f t="array" ref="T425">_xlfn.QUARTILE.EXC(IF($D$5:$D$906=$D425,$L$5:$L$906),3)</f>
        <v>1.645</v>
      </c>
      <c r="U425" s="112">
        <f t="shared" si="152"/>
        <v>11.0525</v>
      </c>
      <c r="V425" s="112">
        <f t="shared" si="153"/>
        <v>-25.986249999999998</v>
      </c>
      <c r="W425" s="112">
        <f t="shared" si="154"/>
        <v>18.223749999999999</v>
      </c>
      <c r="X425" s="112" t="b">
        <f t="shared" si="155"/>
        <v>0</v>
      </c>
      <c r="Y425" s="112" cm="1">
        <f t="array" ref="Y425">_xlfn.QUARTILE.EXC(IF($D$5:$D$906=$D425,$M$5:$M$906),1)</f>
        <v>-18.744999999999997</v>
      </c>
      <c r="Z425" s="112" cm="1">
        <f t="array" ref="Z425">_xlfn.QUARTILE.EXC(IF($D$5:$D$906=$D425,$M$5:$M$906),3)</f>
        <v>-2.7</v>
      </c>
      <c r="AA425" s="112">
        <f t="shared" si="156"/>
        <v>16.044999999999998</v>
      </c>
      <c r="AB425" s="112">
        <f t="shared" si="157"/>
        <v>-42.812499999999993</v>
      </c>
      <c r="AC425" s="112">
        <f t="shared" si="158"/>
        <v>21.367499999999996</v>
      </c>
      <c r="AD425" s="112" t="b">
        <f t="shared" si="159"/>
        <v>0</v>
      </c>
      <c r="AE425" s="101">
        <f t="shared" si="150"/>
        <v>1</v>
      </c>
      <c r="AF425" s="101">
        <f t="shared" si="151"/>
        <v>1</v>
      </c>
      <c r="AG425" s="406" cm="1">
        <f t="array" ref="AG425">_xlfn.QUARTILE.EXC(IF($AT$5:$AT$906=$AT425,$L$5:$L$906),1)</f>
        <v>-9.4075000000000006</v>
      </c>
      <c r="AH425" s="406" cm="1">
        <f t="array" ref="AH425">_xlfn.QUARTILE.EXC(IF($AT$5:$AT$906=$AT425,$L$5:$L$906),3)</f>
        <v>1.645</v>
      </c>
      <c r="AI425" s="406">
        <f t="shared" si="160"/>
        <v>11.0525</v>
      </c>
      <c r="AJ425" s="406">
        <f t="shared" si="161"/>
        <v>-25.986249999999998</v>
      </c>
      <c r="AK425" s="406">
        <f t="shared" si="162"/>
        <v>18.223749999999999</v>
      </c>
      <c r="AL425" s="406" t="b">
        <f t="shared" si="163"/>
        <v>0</v>
      </c>
      <c r="AM425" s="406" cm="1">
        <f t="array" ref="AM425">_xlfn.QUARTILE.EXC(IF($AT$5:$AT$906=$AT425,$M$5:$M$906),1)</f>
        <v>-18.744999999999997</v>
      </c>
      <c r="AN425" s="406" cm="1">
        <f t="array" ref="AN425">_xlfn.QUARTILE.EXC(IF($AT$5:$AT$906=$AT425,$M$5:$M$906),3)</f>
        <v>-2.7</v>
      </c>
      <c r="AO425" s="406">
        <f t="shared" si="164"/>
        <v>16.044999999999998</v>
      </c>
      <c r="AP425" s="406">
        <f t="shared" si="165"/>
        <v>-42.812499999999993</v>
      </c>
      <c r="AQ425" s="406">
        <f t="shared" si="166"/>
        <v>21.367499999999996</v>
      </c>
      <c r="AR425" s="406" t="b">
        <f t="shared" si="167"/>
        <v>0</v>
      </c>
      <c r="AS425" s="404" t="str">
        <f>INDEX('Org2567'!$BM:$BM,MATCH(Raw_DATA!A425,'Org2567'!$D:$D,0))</f>
        <v>รพช.F2 P&lt;=30,000</v>
      </c>
      <c r="AT425" s="404">
        <f>INDEX('Org2567'!$BL:$BL,MATCH(Raw_DATA!A425,'Org2567'!$D:$D,0))</f>
        <v>5</v>
      </c>
      <c r="AU425" s="113"/>
      <c r="AV425" s="101">
        <v>64.83</v>
      </c>
      <c r="AW425" s="101">
        <v>87.53</v>
      </c>
      <c r="AX425" s="101">
        <v>87.47</v>
      </c>
      <c r="AY425" s="101">
        <v>263.07</v>
      </c>
      <c r="AZ425" s="101">
        <v>49.12</v>
      </c>
    </row>
    <row r="426" spans="1:52" x14ac:dyDescent="0.7">
      <c r="A426" s="101" t="s">
        <v>437</v>
      </c>
      <c r="B426" s="101" t="s">
        <v>2374</v>
      </c>
      <c r="C426" s="111" t="str">
        <f>IF(A426="","",INDEX(ID!P:P,MATCH(Raw_DATA!A426,ID!A:A,0)))</f>
        <v>รพช.M2 B&gt;100</v>
      </c>
      <c r="D426" s="101">
        <f>IF(A426="","",INDEX(ID!M:M,MATCH(Raw_DATA!A426,ID!A:A,0)))</f>
        <v>13</v>
      </c>
      <c r="E426" s="112">
        <v>2.08</v>
      </c>
      <c r="F426" s="112">
        <v>1.85</v>
      </c>
      <c r="G426" s="112">
        <v>1.3</v>
      </c>
      <c r="H426" s="112">
        <v>69755974.510000005</v>
      </c>
      <c r="I426" s="112">
        <v>-68362400.280000001</v>
      </c>
      <c r="J426" s="112">
        <v>-45251684.140000001</v>
      </c>
      <c r="K426" s="112">
        <v>19349266.920000002</v>
      </c>
      <c r="L426" s="112">
        <v>-15.56</v>
      </c>
      <c r="M426" s="112">
        <v>-21.22</v>
      </c>
      <c r="N426" s="112">
        <f t="shared" si="168"/>
        <v>103</v>
      </c>
      <c r="O426" s="112">
        <f t="shared" si="169"/>
        <v>64</v>
      </c>
      <c r="P426" s="112">
        <f t="shared" si="170"/>
        <v>77</v>
      </c>
      <c r="Q426" s="112">
        <f t="shared" si="171"/>
        <v>271</v>
      </c>
      <c r="R426" s="112">
        <f t="shared" si="172"/>
        <v>64</v>
      </c>
      <c r="S426" s="112" cm="1">
        <f t="array" ref="S426">_xlfn.QUARTILE.EXC(IF($D$5:$D$906=$D426,$L$5:$L$906),1)</f>
        <v>-7.51</v>
      </c>
      <c r="T426" s="112" cm="1">
        <f t="array" ref="T426">_xlfn.QUARTILE.EXC(IF($D$5:$D$906=$D426,$L$5:$L$906),3)</f>
        <v>3.04</v>
      </c>
      <c r="U426" s="112">
        <f t="shared" si="152"/>
        <v>10.55</v>
      </c>
      <c r="V426" s="112">
        <f t="shared" si="153"/>
        <v>-23.335000000000001</v>
      </c>
      <c r="W426" s="112">
        <f t="shared" si="154"/>
        <v>18.865000000000002</v>
      </c>
      <c r="X426" s="112" t="b">
        <f t="shared" si="155"/>
        <v>0</v>
      </c>
      <c r="Y426" s="112" cm="1">
        <f t="array" ref="Y426">_xlfn.QUARTILE.EXC(IF($D$5:$D$906=$D426,$M$5:$M$906),1)</f>
        <v>-12.23</v>
      </c>
      <c r="Z426" s="112" cm="1">
        <f t="array" ref="Z426">_xlfn.QUARTILE.EXC(IF($D$5:$D$906=$D426,$M$5:$M$906),3)</f>
        <v>-0.18</v>
      </c>
      <c r="AA426" s="112">
        <f t="shared" si="156"/>
        <v>12.05</v>
      </c>
      <c r="AB426" s="112">
        <f t="shared" si="157"/>
        <v>-30.305000000000003</v>
      </c>
      <c r="AC426" s="112">
        <f t="shared" si="158"/>
        <v>17.895000000000003</v>
      </c>
      <c r="AD426" s="112" t="b">
        <f t="shared" si="159"/>
        <v>0</v>
      </c>
      <c r="AE426" s="101">
        <f t="shared" si="150"/>
        <v>1</v>
      </c>
      <c r="AF426" s="101">
        <f t="shared" si="151"/>
        <v>1</v>
      </c>
      <c r="AG426" s="406" cm="1">
        <f t="array" ref="AG426">_xlfn.QUARTILE.EXC(IF($AT$5:$AT$906=$AT426,$L$5:$L$906),1)</f>
        <v>-7.51</v>
      </c>
      <c r="AH426" s="406" cm="1">
        <f t="array" ref="AH426">_xlfn.QUARTILE.EXC(IF($AT$5:$AT$906=$AT426,$L$5:$L$906),3)</f>
        <v>3.04</v>
      </c>
      <c r="AI426" s="406">
        <f t="shared" si="160"/>
        <v>10.55</v>
      </c>
      <c r="AJ426" s="406">
        <f t="shared" si="161"/>
        <v>-23.335000000000001</v>
      </c>
      <c r="AK426" s="406">
        <f t="shared" si="162"/>
        <v>18.865000000000002</v>
      </c>
      <c r="AL426" s="406" t="b">
        <f t="shared" si="163"/>
        <v>0</v>
      </c>
      <c r="AM426" s="406" cm="1">
        <f t="array" ref="AM426">_xlfn.QUARTILE.EXC(IF($AT$5:$AT$906=$AT426,$M$5:$M$906),1)</f>
        <v>-12.23</v>
      </c>
      <c r="AN426" s="406" cm="1">
        <f t="array" ref="AN426">_xlfn.QUARTILE.EXC(IF($AT$5:$AT$906=$AT426,$M$5:$M$906),3)</f>
        <v>-0.18</v>
      </c>
      <c r="AO426" s="406">
        <f t="shared" si="164"/>
        <v>12.05</v>
      </c>
      <c r="AP426" s="406">
        <f t="shared" si="165"/>
        <v>-30.305000000000003</v>
      </c>
      <c r="AQ426" s="406">
        <f t="shared" si="166"/>
        <v>17.895000000000003</v>
      </c>
      <c r="AR426" s="406" t="b">
        <f t="shared" si="167"/>
        <v>0</v>
      </c>
      <c r="AS426" s="404" t="str">
        <f>INDEX('Org2567'!$BM:$BM,MATCH(Raw_DATA!A426,'Org2567'!$D:$D,0))</f>
        <v>รพช.M2 B&gt;100</v>
      </c>
      <c r="AT426" s="404">
        <f>INDEX('Org2567'!$BL:$BL,MATCH(Raw_DATA!A426,'Org2567'!$D:$D,0))</f>
        <v>13</v>
      </c>
      <c r="AU426" s="113"/>
      <c r="AV426" s="101">
        <v>103.23</v>
      </c>
      <c r="AW426" s="101">
        <v>63.75</v>
      </c>
      <c r="AX426" s="101">
        <v>76.599999999999994</v>
      </c>
      <c r="AY426" s="101">
        <v>271.23</v>
      </c>
      <c r="AZ426" s="101">
        <v>63.6</v>
      </c>
    </row>
    <row r="427" spans="1:52" x14ac:dyDescent="0.7">
      <c r="A427" s="101" t="s">
        <v>438</v>
      </c>
      <c r="B427" s="101" t="s">
        <v>2377</v>
      </c>
      <c r="C427" s="111" t="str">
        <f>IF(A427="","",INDEX(ID!P:P,MATCH(Raw_DATA!A427,ID!A:A,0)))</f>
        <v>รพช.F2 P30,000-60,000</v>
      </c>
      <c r="D427" s="101">
        <f>IF(A427="","",INDEX(ID!M:M,MATCH(Raw_DATA!A427,ID!A:A,0)))</f>
        <v>6</v>
      </c>
      <c r="E427" s="112">
        <v>1.84</v>
      </c>
      <c r="F427" s="112">
        <v>1.52</v>
      </c>
      <c r="G427" s="112">
        <v>1.03</v>
      </c>
      <c r="H427" s="112">
        <v>10607145.210000001</v>
      </c>
      <c r="I427" s="112">
        <v>-9822736.8599999994</v>
      </c>
      <c r="J427" s="112">
        <v>-11687126.1</v>
      </c>
      <c r="K427" s="112">
        <v>405162.07</v>
      </c>
      <c r="L427" s="112">
        <v>-12.17</v>
      </c>
      <c r="M427" s="112">
        <v>-12.07</v>
      </c>
      <c r="N427" s="112">
        <f t="shared" si="168"/>
        <v>115</v>
      </c>
      <c r="O427" s="112">
        <f t="shared" si="169"/>
        <v>38</v>
      </c>
      <c r="P427" s="112">
        <f t="shared" si="170"/>
        <v>56</v>
      </c>
      <c r="Q427" s="112">
        <f t="shared" si="171"/>
        <v>209</v>
      </c>
      <c r="R427" s="112">
        <f t="shared" si="172"/>
        <v>67</v>
      </c>
      <c r="S427" s="112" cm="1">
        <f t="array" ref="S427">_xlfn.QUARTILE.EXC(IF($D$5:$D$906=$D427,$L$5:$L$906),1)</f>
        <v>-10.317499999999999</v>
      </c>
      <c r="T427" s="112" cm="1">
        <f t="array" ref="T427">_xlfn.QUARTILE.EXC(IF($D$5:$D$906=$D427,$L$5:$L$906),3)</f>
        <v>1.0349999999999999</v>
      </c>
      <c r="U427" s="112">
        <f t="shared" si="152"/>
        <v>11.352499999999999</v>
      </c>
      <c r="V427" s="112">
        <f t="shared" si="153"/>
        <v>-27.346249999999998</v>
      </c>
      <c r="W427" s="112">
        <f t="shared" si="154"/>
        <v>18.063749999999999</v>
      </c>
      <c r="X427" s="112" t="b">
        <f t="shared" si="155"/>
        <v>0</v>
      </c>
      <c r="Y427" s="112" cm="1">
        <f t="array" ref="Y427">_xlfn.QUARTILE.EXC(IF($D$5:$D$906=$D427,$M$5:$M$906),1)</f>
        <v>-15.98</v>
      </c>
      <c r="Z427" s="112" cm="1">
        <f t="array" ref="Z427">_xlfn.QUARTILE.EXC(IF($D$5:$D$906=$D427,$M$5:$M$906),3)</f>
        <v>-2.4</v>
      </c>
      <c r="AA427" s="112">
        <f t="shared" si="156"/>
        <v>13.58</v>
      </c>
      <c r="AB427" s="112">
        <f t="shared" si="157"/>
        <v>-36.35</v>
      </c>
      <c r="AC427" s="112">
        <f t="shared" si="158"/>
        <v>17.970000000000002</v>
      </c>
      <c r="AD427" s="112" t="b">
        <f t="shared" si="159"/>
        <v>0</v>
      </c>
      <c r="AE427" s="101">
        <f t="shared" si="150"/>
        <v>1</v>
      </c>
      <c r="AF427" s="101">
        <f t="shared" si="151"/>
        <v>1</v>
      </c>
      <c r="AG427" s="406" cm="1">
        <f t="array" ref="AG427">_xlfn.QUARTILE.EXC(IF($AT$5:$AT$906=$AT427,$L$5:$L$906),1)</f>
        <v>-9.3850000000000016</v>
      </c>
      <c r="AH427" s="406" cm="1">
        <f t="array" ref="AH427">_xlfn.QUARTILE.EXC(IF($AT$5:$AT$906=$AT427,$L$5:$L$906),3)</f>
        <v>1.2250000000000001</v>
      </c>
      <c r="AI427" s="406">
        <f t="shared" si="160"/>
        <v>10.610000000000001</v>
      </c>
      <c r="AJ427" s="406">
        <f t="shared" si="161"/>
        <v>-25.300000000000004</v>
      </c>
      <c r="AK427" s="406">
        <f t="shared" si="162"/>
        <v>17.140000000000004</v>
      </c>
      <c r="AL427" s="406" t="b">
        <f t="shared" si="163"/>
        <v>0</v>
      </c>
      <c r="AM427" s="406" cm="1">
        <f t="array" ref="AM427">_xlfn.QUARTILE.EXC(IF($AT$5:$AT$906=$AT427,$M$5:$M$906),1)</f>
        <v>-15.515000000000001</v>
      </c>
      <c r="AN427" s="406" cm="1">
        <f t="array" ref="AN427">_xlfn.QUARTILE.EXC(IF($AT$5:$AT$906=$AT427,$M$5:$M$906),3)</f>
        <v>-2.2599999999999998</v>
      </c>
      <c r="AO427" s="406">
        <f t="shared" si="164"/>
        <v>13.255000000000001</v>
      </c>
      <c r="AP427" s="406">
        <f t="shared" si="165"/>
        <v>-35.397500000000001</v>
      </c>
      <c r="AQ427" s="406">
        <f t="shared" si="166"/>
        <v>17.622500000000002</v>
      </c>
      <c r="AR427" s="406" t="b">
        <f t="shared" si="167"/>
        <v>0</v>
      </c>
      <c r="AS427" s="404" t="str">
        <f>INDEX('Org2567'!$BM:$BM,MATCH(Raw_DATA!A427,'Org2567'!$D:$D,0))</f>
        <v>รพช.F2 P30,000-60,000</v>
      </c>
      <c r="AT427" s="404">
        <f>INDEX('Org2567'!$BL:$BL,MATCH(Raw_DATA!A427,'Org2567'!$D:$D,0))</f>
        <v>6</v>
      </c>
      <c r="AU427" s="113"/>
      <c r="AV427" s="101">
        <v>115.39</v>
      </c>
      <c r="AW427" s="101">
        <v>37.799999999999997</v>
      </c>
      <c r="AX427" s="101">
        <v>56.24</v>
      </c>
      <c r="AY427" s="101">
        <v>208.5</v>
      </c>
      <c r="AZ427" s="101">
        <v>66.55</v>
      </c>
    </row>
    <row r="428" spans="1:52" x14ac:dyDescent="0.7">
      <c r="A428" s="101" t="s">
        <v>439</v>
      </c>
      <c r="B428" s="101" t="s">
        <v>2380</v>
      </c>
      <c r="C428" s="111" t="str">
        <f>IF(A428="","",INDEX(ID!P:P,MATCH(Raw_DATA!A428,ID!A:A,0)))</f>
        <v>รพช.F2 P&lt;=30,000</v>
      </c>
      <c r="D428" s="101">
        <f>IF(A428="","",INDEX(ID!M:M,MATCH(Raw_DATA!A428,ID!A:A,0)))</f>
        <v>5</v>
      </c>
      <c r="E428" s="112">
        <v>1.87</v>
      </c>
      <c r="F428" s="112">
        <v>1.52</v>
      </c>
      <c r="G428" s="112">
        <v>1.0900000000000001</v>
      </c>
      <c r="H428" s="112">
        <v>11251247.76</v>
      </c>
      <c r="I428" s="112">
        <v>-8222060.9500000002</v>
      </c>
      <c r="J428" s="112">
        <v>-7410111.6100000003</v>
      </c>
      <c r="K428" s="112">
        <v>1109918.44</v>
      </c>
      <c r="L428" s="112">
        <v>-8.11</v>
      </c>
      <c r="M428" s="112">
        <v>-11.35</v>
      </c>
      <c r="N428" s="112">
        <f t="shared" si="168"/>
        <v>140</v>
      </c>
      <c r="O428" s="112">
        <f t="shared" si="169"/>
        <v>33</v>
      </c>
      <c r="P428" s="112">
        <f t="shared" si="170"/>
        <v>50</v>
      </c>
      <c r="Q428" s="112">
        <f t="shared" si="171"/>
        <v>210</v>
      </c>
      <c r="R428" s="112">
        <f t="shared" si="172"/>
        <v>82</v>
      </c>
      <c r="S428" s="112" cm="1">
        <f t="array" ref="S428">_xlfn.QUARTILE.EXC(IF($D$5:$D$906=$D428,$L$5:$L$906),1)</f>
        <v>-9.4075000000000006</v>
      </c>
      <c r="T428" s="112" cm="1">
        <f t="array" ref="T428">_xlfn.QUARTILE.EXC(IF($D$5:$D$906=$D428,$L$5:$L$906),3)</f>
        <v>1.645</v>
      </c>
      <c r="U428" s="112">
        <f t="shared" si="152"/>
        <v>11.0525</v>
      </c>
      <c r="V428" s="112">
        <f t="shared" si="153"/>
        <v>-25.986249999999998</v>
      </c>
      <c r="W428" s="112">
        <f t="shared" si="154"/>
        <v>18.223749999999999</v>
      </c>
      <c r="X428" s="112" t="b">
        <f t="shared" si="155"/>
        <v>0</v>
      </c>
      <c r="Y428" s="112" cm="1">
        <f t="array" ref="Y428">_xlfn.QUARTILE.EXC(IF($D$5:$D$906=$D428,$M$5:$M$906),1)</f>
        <v>-18.744999999999997</v>
      </c>
      <c r="Z428" s="112" cm="1">
        <f t="array" ref="Z428">_xlfn.QUARTILE.EXC(IF($D$5:$D$906=$D428,$M$5:$M$906),3)</f>
        <v>-2.7</v>
      </c>
      <c r="AA428" s="112">
        <f t="shared" si="156"/>
        <v>16.044999999999998</v>
      </c>
      <c r="AB428" s="112">
        <f t="shared" si="157"/>
        <v>-42.812499999999993</v>
      </c>
      <c r="AC428" s="112">
        <f t="shared" si="158"/>
        <v>21.367499999999996</v>
      </c>
      <c r="AD428" s="112" t="b">
        <f t="shared" si="159"/>
        <v>0</v>
      </c>
      <c r="AE428" s="101">
        <f t="shared" si="150"/>
        <v>1</v>
      </c>
      <c r="AF428" s="101">
        <f t="shared" si="151"/>
        <v>1</v>
      </c>
      <c r="AG428" s="406" cm="1">
        <f t="array" ref="AG428">_xlfn.QUARTILE.EXC(IF($AT$5:$AT$906=$AT428,$L$5:$L$906),1)</f>
        <v>-9.4075000000000006</v>
      </c>
      <c r="AH428" s="406" cm="1">
        <f t="array" ref="AH428">_xlfn.QUARTILE.EXC(IF($AT$5:$AT$906=$AT428,$L$5:$L$906),3)</f>
        <v>1.645</v>
      </c>
      <c r="AI428" s="406">
        <f t="shared" si="160"/>
        <v>11.0525</v>
      </c>
      <c r="AJ428" s="406">
        <f t="shared" si="161"/>
        <v>-25.986249999999998</v>
      </c>
      <c r="AK428" s="406">
        <f t="shared" si="162"/>
        <v>18.223749999999999</v>
      </c>
      <c r="AL428" s="406" t="b">
        <f t="shared" si="163"/>
        <v>0</v>
      </c>
      <c r="AM428" s="406" cm="1">
        <f t="array" ref="AM428">_xlfn.QUARTILE.EXC(IF($AT$5:$AT$906=$AT428,$M$5:$M$906),1)</f>
        <v>-18.744999999999997</v>
      </c>
      <c r="AN428" s="406" cm="1">
        <f t="array" ref="AN428">_xlfn.QUARTILE.EXC(IF($AT$5:$AT$906=$AT428,$M$5:$M$906),3)</f>
        <v>-2.7</v>
      </c>
      <c r="AO428" s="406">
        <f t="shared" si="164"/>
        <v>16.044999999999998</v>
      </c>
      <c r="AP428" s="406">
        <f t="shared" si="165"/>
        <v>-42.812499999999993</v>
      </c>
      <c r="AQ428" s="406">
        <f t="shared" si="166"/>
        <v>21.367499999999996</v>
      </c>
      <c r="AR428" s="406" t="b">
        <f t="shared" si="167"/>
        <v>0</v>
      </c>
      <c r="AS428" s="404" t="str">
        <f>INDEX('Org2567'!$BM:$BM,MATCH(Raw_DATA!A428,'Org2567'!$D:$D,0))</f>
        <v>รพช.F2 P&lt;=30,000</v>
      </c>
      <c r="AT428" s="404">
        <f>INDEX('Org2567'!$BL:$BL,MATCH(Raw_DATA!A428,'Org2567'!$D:$D,0))</f>
        <v>5</v>
      </c>
      <c r="AU428" s="113"/>
      <c r="AV428" s="101">
        <v>140.11000000000001</v>
      </c>
      <c r="AW428" s="101">
        <v>32.619999999999997</v>
      </c>
      <c r="AX428" s="101">
        <v>50.03</v>
      </c>
      <c r="AY428" s="101">
        <v>209.81</v>
      </c>
      <c r="AZ428" s="101">
        <v>81.64</v>
      </c>
    </row>
    <row r="429" spans="1:52" x14ac:dyDescent="0.7">
      <c r="A429" s="101" t="s">
        <v>440</v>
      </c>
      <c r="B429" s="101" t="s">
        <v>2383</v>
      </c>
      <c r="C429" s="111" t="str">
        <f>IF(A429="","",INDEX(ID!P:P,MATCH(Raw_DATA!A429,ID!A:A,0)))</f>
        <v>รพช.F2 P30,000-60,000</v>
      </c>
      <c r="D429" s="101">
        <f>IF(A429="","",INDEX(ID!M:M,MATCH(Raw_DATA!A429,ID!A:A,0)))</f>
        <v>6</v>
      </c>
      <c r="E429" s="112">
        <v>1.0900000000000001</v>
      </c>
      <c r="F429" s="112">
        <v>0.92</v>
      </c>
      <c r="G429" s="112">
        <v>0.38</v>
      </c>
      <c r="H429" s="112">
        <v>2745739.17</v>
      </c>
      <c r="I429" s="112">
        <v>-25329334.109999999</v>
      </c>
      <c r="J429" s="112">
        <v>-17606534.399999999</v>
      </c>
      <c r="K429" s="112">
        <v>-18495553.399999999</v>
      </c>
      <c r="L429" s="112">
        <v>-13.55</v>
      </c>
      <c r="M429" s="112">
        <v>-33.94</v>
      </c>
      <c r="N429" s="112">
        <f t="shared" si="168"/>
        <v>163</v>
      </c>
      <c r="O429" s="112">
        <f t="shared" si="169"/>
        <v>78</v>
      </c>
      <c r="P429" s="112">
        <f t="shared" si="170"/>
        <v>114</v>
      </c>
      <c r="Q429" s="112">
        <f t="shared" si="171"/>
        <v>281</v>
      </c>
      <c r="R429" s="112">
        <f t="shared" si="172"/>
        <v>58</v>
      </c>
      <c r="S429" s="112" cm="1">
        <f t="array" ref="S429">_xlfn.QUARTILE.EXC(IF($D$5:$D$906=$D429,$L$5:$L$906),1)</f>
        <v>-10.317499999999999</v>
      </c>
      <c r="T429" s="112" cm="1">
        <f t="array" ref="T429">_xlfn.QUARTILE.EXC(IF($D$5:$D$906=$D429,$L$5:$L$906),3)</f>
        <v>1.0349999999999999</v>
      </c>
      <c r="U429" s="112">
        <f t="shared" si="152"/>
        <v>11.352499999999999</v>
      </c>
      <c r="V429" s="112">
        <f t="shared" si="153"/>
        <v>-27.346249999999998</v>
      </c>
      <c r="W429" s="112">
        <f t="shared" si="154"/>
        <v>18.063749999999999</v>
      </c>
      <c r="X429" s="112" t="b">
        <f t="shared" si="155"/>
        <v>0</v>
      </c>
      <c r="Y429" s="112" cm="1">
        <f t="array" ref="Y429">_xlfn.QUARTILE.EXC(IF($D$5:$D$906=$D429,$M$5:$M$906),1)</f>
        <v>-15.98</v>
      </c>
      <c r="Z429" s="112" cm="1">
        <f t="array" ref="Z429">_xlfn.QUARTILE.EXC(IF($D$5:$D$906=$D429,$M$5:$M$906),3)</f>
        <v>-2.4</v>
      </c>
      <c r="AA429" s="112">
        <f t="shared" si="156"/>
        <v>13.58</v>
      </c>
      <c r="AB429" s="112">
        <f t="shared" si="157"/>
        <v>-36.35</v>
      </c>
      <c r="AC429" s="112">
        <f t="shared" si="158"/>
        <v>17.970000000000002</v>
      </c>
      <c r="AD429" s="112" t="b">
        <f t="shared" si="159"/>
        <v>0</v>
      </c>
      <c r="AE429" s="101">
        <f t="shared" si="150"/>
        <v>1</v>
      </c>
      <c r="AF429" s="101">
        <f t="shared" si="151"/>
        <v>1</v>
      </c>
      <c r="AG429" s="406" cm="1">
        <f t="array" ref="AG429">_xlfn.QUARTILE.EXC(IF($AT$5:$AT$906=$AT429,$L$5:$L$906),1)</f>
        <v>-9.3850000000000016</v>
      </c>
      <c r="AH429" s="406" cm="1">
        <f t="array" ref="AH429">_xlfn.QUARTILE.EXC(IF($AT$5:$AT$906=$AT429,$L$5:$L$906),3)</f>
        <v>1.2250000000000001</v>
      </c>
      <c r="AI429" s="406">
        <f t="shared" si="160"/>
        <v>10.610000000000001</v>
      </c>
      <c r="AJ429" s="406">
        <f t="shared" si="161"/>
        <v>-25.300000000000004</v>
      </c>
      <c r="AK429" s="406">
        <f t="shared" si="162"/>
        <v>17.140000000000004</v>
      </c>
      <c r="AL429" s="406" t="b">
        <f t="shared" si="163"/>
        <v>0</v>
      </c>
      <c r="AM429" s="406" cm="1">
        <f t="array" ref="AM429">_xlfn.QUARTILE.EXC(IF($AT$5:$AT$906=$AT429,$M$5:$M$906),1)</f>
        <v>-15.515000000000001</v>
      </c>
      <c r="AN429" s="406" cm="1">
        <f t="array" ref="AN429">_xlfn.QUARTILE.EXC(IF($AT$5:$AT$906=$AT429,$M$5:$M$906),3)</f>
        <v>-2.2599999999999998</v>
      </c>
      <c r="AO429" s="406">
        <f t="shared" si="164"/>
        <v>13.255000000000001</v>
      </c>
      <c r="AP429" s="406">
        <f t="shared" si="165"/>
        <v>-35.397500000000001</v>
      </c>
      <c r="AQ429" s="406">
        <f t="shared" si="166"/>
        <v>17.622500000000002</v>
      </c>
      <c r="AR429" s="406" t="b">
        <f t="shared" si="167"/>
        <v>0</v>
      </c>
      <c r="AS429" s="404" t="str">
        <f>INDEX('Org2567'!$BM:$BM,MATCH(Raw_DATA!A429,'Org2567'!$D:$D,0))</f>
        <v>รพช.F2 P30,000-60,000</v>
      </c>
      <c r="AT429" s="404">
        <f>INDEX('Org2567'!$BL:$BL,MATCH(Raw_DATA!A429,'Org2567'!$D:$D,0))</f>
        <v>6</v>
      </c>
      <c r="AU429" s="113"/>
      <c r="AV429" s="101">
        <v>163.03</v>
      </c>
      <c r="AW429" s="101">
        <v>77.83</v>
      </c>
      <c r="AX429" s="101">
        <v>113.81</v>
      </c>
      <c r="AY429" s="101">
        <v>280.91000000000003</v>
      </c>
      <c r="AZ429" s="101">
        <v>57.53</v>
      </c>
    </row>
    <row r="430" spans="1:52" x14ac:dyDescent="0.7">
      <c r="A430" s="101" t="s">
        <v>441</v>
      </c>
      <c r="B430" s="101" t="s">
        <v>2386</v>
      </c>
      <c r="C430" s="111" t="str">
        <f>IF(A430="","",INDEX(ID!P:P,MATCH(Raw_DATA!A430,ID!A:A,0)))</f>
        <v>รพช.F2 P&lt;=30,000</v>
      </c>
      <c r="D430" s="101">
        <f>IF(A430="","",INDEX(ID!M:M,MATCH(Raw_DATA!A430,ID!A:A,0)))</f>
        <v>5</v>
      </c>
      <c r="E430" s="112">
        <v>1.45</v>
      </c>
      <c r="F430" s="112">
        <v>1.21</v>
      </c>
      <c r="G430" s="112">
        <v>0.81</v>
      </c>
      <c r="H430" s="112">
        <v>11964856.359999999</v>
      </c>
      <c r="I430" s="112">
        <v>-2637917.98</v>
      </c>
      <c r="J430" s="112">
        <v>1358230.09</v>
      </c>
      <c r="K430" s="112">
        <v>-5156494.2</v>
      </c>
      <c r="L430" s="112">
        <v>1.0900000000000001</v>
      </c>
      <c r="M430" s="112">
        <v>-2.7</v>
      </c>
      <c r="N430" s="112">
        <f t="shared" si="168"/>
        <v>180</v>
      </c>
      <c r="O430" s="112">
        <f t="shared" si="169"/>
        <v>29</v>
      </c>
      <c r="P430" s="112">
        <f t="shared" si="170"/>
        <v>46</v>
      </c>
      <c r="Q430" s="112">
        <f t="shared" si="171"/>
        <v>248</v>
      </c>
      <c r="R430" s="112">
        <f t="shared" si="172"/>
        <v>69</v>
      </c>
      <c r="S430" s="112" cm="1">
        <f t="array" ref="S430">_xlfn.QUARTILE.EXC(IF($D$5:$D$906=$D430,$L$5:$L$906),1)</f>
        <v>-9.4075000000000006</v>
      </c>
      <c r="T430" s="112" cm="1">
        <f t="array" ref="T430">_xlfn.QUARTILE.EXC(IF($D$5:$D$906=$D430,$L$5:$L$906),3)</f>
        <v>1.645</v>
      </c>
      <c r="U430" s="112">
        <f t="shared" si="152"/>
        <v>11.0525</v>
      </c>
      <c r="V430" s="112">
        <f t="shared" si="153"/>
        <v>-25.986249999999998</v>
      </c>
      <c r="W430" s="112">
        <f t="shared" si="154"/>
        <v>18.223749999999999</v>
      </c>
      <c r="X430" s="112" t="b">
        <f t="shared" si="155"/>
        <v>0</v>
      </c>
      <c r="Y430" s="112" cm="1">
        <f t="array" ref="Y430">_xlfn.QUARTILE.EXC(IF($D$5:$D$906=$D430,$M$5:$M$906),1)</f>
        <v>-18.744999999999997</v>
      </c>
      <c r="Z430" s="112" cm="1">
        <f t="array" ref="Z430">_xlfn.QUARTILE.EXC(IF($D$5:$D$906=$D430,$M$5:$M$906),3)</f>
        <v>-2.7</v>
      </c>
      <c r="AA430" s="112">
        <f t="shared" si="156"/>
        <v>16.044999999999998</v>
      </c>
      <c r="AB430" s="112">
        <f t="shared" si="157"/>
        <v>-42.812499999999993</v>
      </c>
      <c r="AC430" s="112">
        <f t="shared" si="158"/>
        <v>21.367499999999996</v>
      </c>
      <c r="AD430" s="112" t="b">
        <f t="shared" si="159"/>
        <v>0</v>
      </c>
      <c r="AE430" s="101">
        <f t="shared" si="150"/>
        <v>1</v>
      </c>
      <c r="AF430" s="101">
        <f t="shared" si="151"/>
        <v>0</v>
      </c>
      <c r="AG430" s="406" cm="1">
        <f t="array" ref="AG430">_xlfn.QUARTILE.EXC(IF($AT$5:$AT$906=$AT430,$L$5:$L$906),1)</f>
        <v>-9.4075000000000006</v>
      </c>
      <c r="AH430" s="406" cm="1">
        <f t="array" ref="AH430">_xlfn.QUARTILE.EXC(IF($AT$5:$AT$906=$AT430,$L$5:$L$906),3)</f>
        <v>1.645</v>
      </c>
      <c r="AI430" s="406">
        <f t="shared" si="160"/>
        <v>11.0525</v>
      </c>
      <c r="AJ430" s="406">
        <f t="shared" si="161"/>
        <v>-25.986249999999998</v>
      </c>
      <c r="AK430" s="406">
        <f t="shared" si="162"/>
        <v>18.223749999999999</v>
      </c>
      <c r="AL430" s="406" t="b">
        <f t="shared" si="163"/>
        <v>0</v>
      </c>
      <c r="AM430" s="406" cm="1">
        <f t="array" ref="AM430">_xlfn.QUARTILE.EXC(IF($AT$5:$AT$906=$AT430,$M$5:$M$906),1)</f>
        <v>-18.744999999999997</v>
      </c>
      <c r="AN430" s="406" cm="1">
        <f t="array" ref="AN430">_xlfn.QUARTILE.EXC(IF($AT$5:$AT$906=$AT430,$M$5:$M$906),3)</f>
        <v>-2.7</v>
      </c>
      <c r="AO430" s="406">
        <f t="shared" si="164"/>
        <v>16.044999999999998</v>
      </c>
      <c r="AP430" s="406">
        <f t="shared" si="165"/>
        <v>-42.812499999999993</v>
      </c>
      <c r="AQ430" s="406">
        <f t="shared" si="166"/>
        <v>21.367499999999996</v>
      </c>
      <c r="AR430" s="406" t="b">
        <f t="shared" si="167"/>
        <v>0</v>
      </c>
      <c r="AS430" s="404" t="str">
        <f>INDEX('Org2567'!$BM:$BM,MATCH(Raw_DATA!A430,'Org2567'!$D:$D,0))</f>
        <v>รพช.F2 P&lt;=30,000</v>
      </c>
      <c r="AT430" s="404">
        <f>INDEX('Org2567'!$BL:$BL,MATCH(Raw_DATA!A430,'Org2567'!$D:$D,0))</f>
        <v>5</v>
      </c>
      <c r="AU430" s="113"/>
      <c r="AV430" s="101">
        <v>180.36</v>
      </c>
      <c r="AW430" s="101">
        <v>28.88</v>
      </c>
      <c r="AX430" s="101">
        <v>45.75</v>
      </c>
      <c r="AY430" s="101">
        <v>247.57</v>
      </c>
      <c r="AZ430" s="101">
        <v>68.75</v>
      </c>
    </row>
    <row r="431" spans="1:52" x14ac:dyDescent="0.7">
      <c r="A431" s="101" t="s">
        <v>442</v>
      </c>
      <c r="B431" s="101" t="s">
        <v>2389</v>
      </c>
      <c r="C431" s="111" t="str">
        <f>IF(A431="","",INDEX(ID!P:P,MATCH(Raw_DATA!A431,ID!A:A,0)))</f>
        <v>รพช.F1 P&lt;=50,000</v>
      </c>
      <c r="D431" s="101">
        <f>IF(A431="","",INDEX(ID!M:M,MATCH(Raw_DATA!A431,ID!A:A,0)))</f>
        <v>9</v>
      </c>
      <c r="E431" s="112">
        <v>5.56</v>
      </c>
      <c r="F431" s="112">
        <v>5.18</v>
      </c>
      <c r="G431" s="112">
        <v>3.7</v>
      </c>
      <c r="H431" s="112">
        <v>97794924.280000001</v>
      </c>
      <c r="I431" s="112">
        <v>-11169176.82</v>
      </c>
      <c r="J431" s="112">
        <v>-5282458.3600000003</v>
      </c>
      <c r="K431" s="112">
        <v>57898895.799999997</v>
      </c>
      <c r="L431" s="112">
        <v>-3.1</v>
      </c>
      <c r="M431" s="112">
        <v>-6.25</v>
      </c>
      <c r="N431" s="112">
        <f t="shared" si="168"/>
        <v>66</v>
      </c>
      <c r="O431" s="112">
        <f t="shared" si="169"/>
        <v>109</v>
      </c>
      <c r="P431" s="112">
        <f t="shared" si="170"/>
        <v>137</v>
      </c>
      <c r="Q431" s="112">
        <f t="shared" si="171"/>
        <v>383</v>
      </c>
      <c r="R431" s="112">
        <f t="shared" si="172"/>
        <v>73</v>
      </c>
      <c r="S431" s="112" cm="1">
        <f t="array" ref="S431">_xlfn.QUARTILE.EXC(IF($D$5:$D$906=$D431,$L$5:$L$906),1)</f>
        <v>-8.26</v>
      </c>
      <c r="T431" s="112" cm="1">
        <f t="array" ref="T431">_xlfn.QUARTILE.EXC(IF($D$5:$D$906=$D431,$L$5:$L$906),3)</f>
        <v>3.2450000000000001</v>
      </c>
      <c r="U431" s="112">
        <f t="shared" si="152"/>
        <v>11.504999999999999</v>
      </c>
      <c r="V431" s="112">
        <f t="shared" si="153"/>
        <v>-25.517499999999998</v>
      </c>
      <c r="W431" s="112">
        <f t="shared" si="154"/>
        <v>20.502500000000001</v>
      </c>
      <c r="X431" s="112" t="b">
        <f t="shared" si="155"/>
        <v>0</v>
      </c>
      <c r="Y431" s="112" cm="1">
        <f t="array" ref="Y431">_xlfn.QUARTILE.EXC(IF($D$5:$D$906=$D431,$M$5:$M$906),1)</f>
        <v>-12.452500000000001</v>
      </c>
      <c r="Z431" s="112" cm="1">
        <f t="array" ref="Z431">_xlfn.QUARTILE.EXC(IF($D$5:$D$906=$D431,$M$5:$M$906),3)</f>
        <v>0.39</v>
      </c>
      <c r="AA431" s="112">
        <f t="shared" si="156"/>
        <v>12.842500000000001</v>
      </c>
      <c r="AB431" s="112">
        <f t="shared" si="157"/>
        <v>-31.716250000000002</v>
      </c>
      <c r="AC431" s="112">
        <f t="shared" si="158"/>
        <v>19.653750000000002</v>
      </c>
      <c r="AD431" s="112" t="b">
        <f t="shared" si="159"/>
        <v>0</v>
      </c>
      <c r="AE431" s="101">
        <f t="shared" si="150"/>
        <v>1</v>
      </c>
      <c r="AF431" s="101">
        <f t="shared" si="151"/>
        <v>1</v>
      </c>
      <c r="AG431" s="406" cm="1">
        <f t="array" ref="AG431">_xlfn.QUARTILE.EXC(IF($AT$5:$AT$906=$AT431,$L$5:$L$906),1)</f>
        <v>-8.26</v>
      </c>
      <c r="AH431" s="406" cm="1">
        <f t="array" ref="AH431">_xlfn.QUARTILE.EXC(IF($AT$5:$AT$906=$AT431,$L$5:$L$906),3)</f>
        <v>3.2450000000000001</v>
      </c>
      <c r="AI431" s="406">
        <f t="shared" si="160"/>
        <v>11.504999999999999</v>
      </c>
      <c r="AJ431" s="406">
        <f t="shared" si="161"/>
        <v>-25.517499999999998</v>
      </c>
      <c r="AK431" s="406">
        <f t="shared" si="162"/>
        <v>20.502500000000001</v>
      </c>
      <c r="AL431" s="406" t="b">
        <f t="shared" si="163"/>
        <v>0</v>
      </c>
      <c r="AM431" s="406" cm="1">
        <f t="array" ref="AM431">_xlfn.QUARTILE.EXC(IF($AT$5:$AT$906=$AT431,$M$5:$M$906),1)</f>
        <v>-12.452500000000001</v>
      </c>
      <c r="AN431" s="406" cm="1">
        <f t="array" ref="AN431">_xlfn.QUARTILE.EXC(IF($AT$5:$AT$906=$AT431,$M$5:$M$906),3)</f>
        <v>0.39</v>
      </c>
      <c r="AO431" s="406">
        <f t="shared" si="164"/>
        <v>12.842500000000001</v>
      </c>
      <c r="AP431" s="406">
        <f t="shared" si="165"/>
        <v>-31.716250000000002</v>
      </c>
      <c r="AQ431" s="406">
        <f t="shared" si="166"/>
        <v>19.653750000000002</v>
      </c>
      <c r="AR431" s="406" t="b">
        <f t="shared" si="167"/>
        <v>0</v>
      </c>
      <c r="AS431" s="404" t="str">
        <f>INDEX('Org2567'!$BM:$BM,MATCH(Raw_DATA!A431,'Org2567'!$D:$D,0))</f>
        <v>รพช.F1 P&lt;=50,000</v>
      </c>
      <c r="AT431" s="404">
        <f>INDEX('Org2567'!$BL:$BL,MATCH(Raw_DATA!A431,'Org2567'!$D:$D,0))</f>
        <v>9</v>
      </c>
      <c r="AU431" s="113"/>
      <c r="AV431" s="101">
        <v>66.19</v>
      </c>
      <c r="AW431" s="101">
        <v>109.12</v>
      </c>
      <c r="AX431" s="101">
        <v>136.72</v>
      </c>
      <c r="AY431" s="101">
        <v>382.86</v>
      </c>
      <c r="AZ431" s="101">
        <v>72.63</v>
      </c>
    </row>
    <row r="432" spans="1:52" x14ac:dyDescent="0.7">
      <c r="A432" s="101" t="s">
        <v>443</v>
      </c>
      <c r="B432" s="101" t="s">
        <v>2392</v>
      </c>
      <c r="C432" s="111" t="str">
        <f>IF(A432="","",INDEX(ID!P:P,MATCH(Raw_DATA!A432,ID!A:A,0)))</f>
        <v>รพช.M2 B&gt;100</v>
      </c>
      <c r="D432" s="101">
        <f>IF(A432="","",INDEX(ID!M:M,MATCH(Raw_DATA!A432,ID!A:A,0)))</f>
        <v>13</v>
      </c>
      <c r="E432" s="112">
        <v>4.34</v>
      </c>
      <c r="F432" s="112">
        <v>3.83</v>
      </c>
      <c r="G432" s="112">
        <v>1.73</v>
      </c>
      <c r="H432" s="112">
        <v>78939474.859999999</v>
      </c>
      <c r="I432" s="112">
        <v>6182814.3899999997</v>
      </c>
      <c r="J432" s="112">
        <v>18723893.780000001</v>
      </c>
      <c r="K432" s="112">
        <v>17136554.07</v>
      </c>
      <c r="L432" s="112">
        <v>7.63</v>
      </c>
      <c r="M432" s="112">
        <v>2.31</v>
      </c>
      <c r="N432" s="112">
        <f t="shared" si="168"/>
        <v>123</v>
      </c>
      <c r="O432" s="112">
        <f t="shared" si="169"/>
        <v>111</v>
      </c>
      <c r="P432" s="112">
        <f t="shared" si="170"/>
        <v>51</v>
      </c>
      <c r="Q432" s="112">
        <f t="shared" si="171"/>
        <v>230</v>
      </c>
      <c r="R432" s="112">
        <f t="shared" si="172"/>
        <v>87</v>
      </c>
      <c r="S432" s="112" cm="1">
        <f t="array" ref="S432">_xlfn.QUARTILE.EXC(IF($D$5:$D$906=$D432,$L$5:$L$906),1)</f>
        <v>-7.51</v>
      </c>
      <c r="T432" s="112" cm="1">
        <f t="array" ref="T432">_xlfn.QUARTILE.EXC(IF($D$5:$D$906=$D432,$L$5:$L$906),3)</f>
        <v>3.04</v>
      </c>
      <c r="U432" s="112">
        <f t="shared" si="152"/>
        <v>10.55</v>
      </c>
      <c r="V432" s="112">
        <f t="shared" si="153"/>
        <v>-23.335000000000001</v>
      </c>
      <c r="W432" s="112">
        <f t="shared" si="154"/>
        <v>18.865000000000002</v>
      </c>
      <c r="X432" s="112" t="b">
        <f t="shared" si="155"/>
        <v>0</v>
      </c>
      <c r="Y432" s="112" cm="1">
        <f t="array" ref="Y432">_xlfn.QUARTILE.EXC(IF($D$5:$D$906=$D432,$M$5:$M$906),1)</f>
        <v>-12.23</v>
      </c>
      <c r="Z432" s="112" cm="1">
        <f t="array" ref="Z432">_xlfn.QUARTILE.EXC(IF($D$5:$D$906=$D432,$M$5:$M$906),3)</f>
        <v>-0.18</v>
      </c>
      <c r="AA432" s="112">
        <f t="shared" si="156"/>
        <v>12.05</v>
      </c>
      <c r="AB432" s="112">
        <f t="shared" si="157"/>
        <v>-30.305000000000003</v>
      </c>
      <c r="AC432" s="112">
        <f t="shared" si="158"/>
        <v>17.895000000000003</v>
      </c>
      <c r="AD432" s="112" t="b">
        <f t="shared" si="159"/>
        <v>0</v>
      </c>
      <c r="AE432" s="101">
        <f t="shared" si="150"/>
        <v>0</v>
      </c>
      <c r="AF432" s="101">
        <f t="shared" si="151"/>
        <v>0</v>
      </c>
      <c r="AG432" s="406" cm="1">
        <f t="array" ref="AG432">_xlfn.QUARTILE.EXC(IF($AT$5:$AT$906=$AT432,$L$5:$L$906),1)</f>
        <v>-7.51</v>
      </c>
      <c r="AH432" s="406" cm="1">
        <f t="array" ref="AH432">_xlfn.QUARTILE.EXC(IF($AT$5:$AT$906=$AT432,$L$5:$L$906),3)</f>
        <v>3.04</v>
      </c>
      <c r="AI432" s="406">
        <f t="shared" si="160"/>
        <v>10.55</v>
      </c>
      <c r="AJ432" s="406">
        <f t="shared" si="161"/>
        <v>-23.335000000000001</v>
      </c>
      <c r="AK432" s="406">
        <f t="shared" si="162"/>
        <v>18.865000000000002</v>
      </c>
      <c r="AL432" s="406" t="b">
        <f t="shared" si="163"/>
        <v>0</v>
      </c>
      <c r="AM432" s="406" cm="1">
        <f t="array" ref="AM432">_xlfn.QUARTILE.EXC(IF($AT$5:$AT$906=$AT432,$M$5:$M$906),1)</f>
        <v>-12.23</v>
      </c>
      <c r="AN432" s="406" cm="1">
        <f t="array" ref="AN432">_xlfn.QUARTILE.EXC(IF($AT$5:$AT$906=$AT432,$M$5:$M$906),3)</f>
        <v>-0.18</v>
      </c>
      <c r="AO432" s="406">
        <f t="shared" si="164"/>
        <v>12.05</v>
      </c>
      <c r="AP432" s="406">
        <f t="shared" si="165"/>
        <v>-30.305000000000003</v>
      </c>
      <c r="AQ432" s="406">
        <f t="shared" si="166"/>
        <v>17.895000000000003</v>
      </c>
      <c r="AR432" s="406" t="b">
        <f t="shared" si="167"/>
        <v>0</v>
      </c>
      <c r="AS432" s="404" t="str">
        <f>INDEX('Org2567'!$BM:$BM,MATCH(Raw_DATA!A432,'Org2567'!$D:$D,0))</f>
        <v>รพช.M2 B&gt;100</v>
      </c>
      <c r="AT432" s="404">
        <f>INDEX('Org2567'!$BL:$BL,MATCH(Raw_DATA!A432,'Org2567'!$D:$D,0))</f>
        <v>13</v>
      </c>
      <c r="AU432" s="113"/>
      <c r="AV432" s="101">
        <v>123.31</v>
      </c>
      <c r="AW432" s="101">
        <v>110.86</v>
      </c>
      <c r="AX432" s="101">
        <v>50.96</v>
      </c>
      <c r="AY432" s="101">
        <v>229.5</v>
      </c>
      <c r="AZ432" s="101">
        <v>87.45</v>
      </c>
    </row>
    <row r="433" spans="1:52" x14ac:dyDescent="0.7">
      <c r="A433" s="101" t="s">
        <v>444</v>
      </c>
      <c r="B433" s="101" t="s">
        <v>2395</v>
      </c>
      <c r="C433" s="111" t="str">
        <f>IF(A433="","",INDEX(ID!P:P,MATCH(Raw_DATA!A433,ID!A:A,0)))</f>
        <v>รพช.F2 P&lt;=30,000</v>
      </c>
      <c r="D433" s="101">
        <f>IF(A433="","",INDEX(ID!M:M,MATCH(Raw_DATA!A433,ID!A:A,0)))</f>
        <v>5</v>
      </c>
      <c r="E433" s="112">
        <v>2.35</v>
      </c>
      <c r="F433" s="112">
        <v>1.95</v>
      </c>
      <c r="G433" s="112">
        <v>1.1299999999999999</v>
      </c>
      <c r="H433" s="112">
        <v>13585478.210000001</v>
      </c>
      <c r="I433" s="112">
        <v>-8612500.2400000002</v>
      </c>
      <c r="J433" s="112">
        <v>-4040461.51</v>
      </c>
      <c r="K433" s="112">
        <v>1326260.71</v>
      </c>
      <c r="L433" s="112">
        <v>-4.88</v>
      </c>
      <c r="M433" s="112">
        <v>-15.45</v>
      </c>
      <c r="N433" s="112">
        <f t="shared" si="168"/>
        <v>132</v>
      </c>
      <c r="O433" s="112">
        <f t="shared" si="169"/>
        <v>47</v>
      </c>
      <c r="P433" s="112">
        <f t="shared" si="170"/>
        <v>32</v>
      </c>
      <c r="Q433" s="112">
        <f t="shared" si="171"/>
        <v>263</v>
      </c>
      <c r="R433" s="112">
        <f t="shared" si="172"/>
        <v>75</v>
      </c>
      <c r="S433" s="112" cm="1">
        <f t="array" ref="S433">_xlfn.QUARTILE.EXC(IF($D$5:$D$906=$D433,$L$5:$L$906),1)</f>
        <v>-9.4075000000000006</v>
      </c>
      <c r="T433" s="112" cm="1">
        <f t="array" ref="T433">_xlfn.QUARTILE.EXC(IF($D$5:$D$906=$D433,$L$5:$L$906),3)</f>
        <v>1.645</v>
      </c>
      <c r="U433" s="112">
        <f t="shared" si="152"/>
        <v>11.0525</v>
      </c>
      <c r="V433" s="112">
        <f t="shared" si="153"/>
        <v>-25.986249999999998</v>
      </c>
      <c r="W433" s="112">
        <f t="shared" si="154"/>
        <v>18.223749999999999</v>
      </c>
      <c r="X433" s="112" t="b">
        <f t="shared" si="155"/>
        <v>0</v>
      </c>
      <c r="Y433" s="112" cm="1">
        <f t="array" ref="Y433">_xlfn.QUARTILE.EXC(IF($D$5:$D$906=$D433,$M$5:$M$906),1)</f>
        <v>-18.744999999999997</v>
      </c>
      <c r="Z433" s="112" cm="1">
        <f t="array" ref="Z433">_xlfn.QUARTILE.EXC(IF($D$5:$D$906=$D433,$M$5:$M$906),3)</f>
        <v>-2.7</v>
      </c>
      <c r="AA433" s="112">
        <f t="shared" si="156"/>
        <v>16.044999999999998</v>
      </c>
      <c r="AB433" s="112">
        <f t="shared" si="157"/>
        <v>-42.812499999999993</v>
      </c>
      <c r="AC433" s="112">
        <f t="shared" si="158"/>
        <v>21.367499999999996</v>
      </c>
      <c r="AD433" s="112" t="b">
        <f t="shared" si="159"/>
        <v>0</v>
      </c>
      <c r="AE433" s="101">
        <f t="shared" si="150"/>
        <v>1</v>
      </c>
      <c r="AF433" s="101">
        <f t="shared" si="151"/>
        <v>1</v>
      </c>
      <c r="AG433" s="406" cm="1">
        <f t="array" ref="AG433">_xlfn.QUARTILE.EXC(IF($AT$5:$AT$906=$AT433,$L$5:$L$906),1)</f>
        <v>-9.4075000000000006</v>
      </c>
      <c r="AH433" s="406" cm="1">
        <f t="array" ref="AH433">_xlfn.QUARTILE.EXC(IF($AT$5:$AT$906=$AT433,$L$5:$L$906),3)</f>
        <v>1.645</v>
      </c>
      <c r="AI433" s="406">
        <f t="shared" si="160"/>
        <v>11.0525</v>
      </c>
      <c r="AJ433" s="406">
        <f t="shared" si="161"/>
        <v>-25.986249999999998</v>
      </c>
      <c r="AK433" s="406">
        <f t="shared" si="162"/>
        <v>18.223749999999999</v>
      </c>
      <c r="AL433" s="406" t="b">
        <f t="shared" si="163"/>
        <v>0</v>
      </c>
      <c r="AM433" s="406" cm="1">
        <f t="array" ref="AM433">_xlfn.QUARTILE.EXC(IF($AT$5:$AT$906=$AT433,$M$5:$M$906),1)</f>
        <v>-18.744999999999997</v>
      </c>
      <c r="AN433" s="406" cm="1">
        <f t="array" ref="AN433">_xlfn.QUARTILE.EXC(IF($AT$5:$AT$906=$AT433,$M$5:$M$906),3)</f>
        <v>-2.7</v>
      </c>
      <c r="AO433" s="406">
        <f t="shared" si="164"/>
        <v>16.044999999999998</v>
      </c>
      <c r="AP433" s="406">
        <f t="shared" si="165"/>
        <v>-42.812499999999993</v>
      </c>
      <c r="AQ433" s="406">
        <f t="shared" si="166"/>
        <v>21.367499999999996</v>
      </c>
      <c r="AR433" s="406" t="b">
        <f t="shared" si="167"/>
        <v>0</v>
      </c>
      <c r="AS433" s="404" t="str">
        <f>INDEX('Org2567'!$BM:$BM,MATCH(Raw_DATA!A433,'Org2567'!$D:$D,0))</f>
        <v>รพช.F2 P&lt;=30,000</v>
      </c>
      <c r="AT433" s="404">
        <f>INDEX('Org2567'!$BL:$BL,MATCH(Raw_DATA!A433,'Org2567'!$D:$D,0))</f>
        <v>5</v>
      </c>
      <c r="AU433" s="113"/>
      <c r="AV433" s="101">
        <v>131.93</v>
      </c>
      <c r="AW433" s="101">
        <v>47.34</v>
      </c>
      <c r="AX433" s="101">
        <v>31.7</v>
      </c>
      <c r="AY433" s="101">
        <v>263.25</v>
      </c>
      <c r="AZ433" s="101">
        <v>75</v>
      </c>
    </row>
    <row r="434" spans="1:52" x14ac:dyDescent="0.7">
      <c r="A434" s="101" t="s">
        <v>445</v>
      </c>
      <c r="B434" s="101" t="s">
        <v>2398</v>
      </c>
      <c r="C434" s="111" t="str">
        <f>IF(A434="","",INDEX(ID!P:P,MATCH(Raw_DATA!A434,ID!A:A,0)))</f>
        <v>รพช.M2 B&gt;100</v>
      </c>
      <c r="D434" s="101">
        <f>IF(A434="","",INDEX(ID!M:M,MATCH(Raw_DATA!A434,ID!A:A,0)))</f>
        <v>13</v>
      </c>
      <c r="E434" s="112">
        <v>2.0099999999999998</v>
      </c>
      <c r="F434" s="112">
        <v>1.77</v>
      </c>
      <c r="G434" s="112">
        <v>0.66</v>
      </c>
      <c r="H434" s="112">
        <v>81780896.439999998</v>
      </c>
      <c r="I434" s="112">
        <v>76325.039999999994</v>
      </c>
      <c r="J434" s="112">
        <v>14946986.539999999</v>
      </c>
      <c r="K434" s="112">
        <v>-27237188.09</v>
      </c>
      <c r="L434" s="112">
        <v>3.79</v>
      </c>
      <c r="M434" s="112">
        <v>0.02</v>
      </c>
      <c r="N434" s="112">
        <f t="shared" si="168"/>
        <v>149</v>
      </c>
      <c r="O434" s="112">
        <f t="shared" si="169"/>
        <v>93</v>
      </c>
      <c r="P434" s="112">
        <f t="shared" si="170"/>
        <v>55</v>
      </c>
      <c r="Q434" s="112">
        <f t="shared" si="171"/>
        <v>199</v>
      </c>
      <c r="R434" s="112">
        <f t="shared" si="172"/>
        <v>51</v>
      </c>
      <c r="S434" s="112" cm="1">
        <f t="array" ref="S434">_xlfn.QUARTILE.EXC(IF($D$5:$D$906=$D434,$L$5:$L$906),1)</f>
        <v>-7.51</v>
      </c>
      <c r="T434" s="112" cm="1">
        <f t="array" ref="T434">_xlfn.QUARTILE.EXC(IF($D$5:$D$906=$D434,$L$5:$L$906),3)</f>
        <v>3.04</v>
      </c>
      <c r="U434" s="112">
        <f t="shared" si="152"/>
        <v>10.55</v>
      </c>
      <c r="V434" s="112">
        <f t="shared" si="153"/>
        <v>-23.335000000000001</v>
      </c>
      <c r="W434" s="112">
        <f t="shared" si="154"/>
        <v>18.865000000000002</v>
      </c>
      <c r="X434" s="112" t="b">
        <f t="shared" si="155"/>
        <v>0</v>
      </c>
      <c r="Y434" s="112" cm="1">
        <f t="array" ref="Y434">_xlfn.QUARTILE.EXC(IF($D$5:$D$906=$D434,$M$5:$M$906),1)</f>
        <v>-12.23</v>
      </c>
      <c r="Z434" s="112" cm="1">
        <f t="array" ref="Z434">_xlfn.QUARTILE.EXC(IF($D$5:$D$906=$D434,$M$5:$M$906),3)</f>
        <v>-0.18</v>
      </c>
      <c r="AA434" s="112">
        <f t="shared" si="156"/>
        <v>12.05</v>
      </c>
      <c r="AB434" s="112">
        <f t="shared" si="157"/>
        <v>-30.305000000000003</v>
      </c>
      <c r="AC434" s="112">
        <f t="shared" si="158"/>
        <v>17.895000000000003</v>
      </c>
      <c r="AD434" s="112" t="b">
        <f t="shared" si="159"/>
        <v>0</v>
      </c>
      <c r="AE434" s="101">
        <f t="shared" si="150"/>
        <v>0</v>
      </c>
      <c r="AF434" s="101">
        <f t="shared" si="151"/>
        <v>0</v>
      </c>
      <c r="AG434" s="406" cm="1">
        <f t="array" ref="AG434">_xlfn.QUARTILE.EXC(IF($AT$5:$AT$906=$AT434,$L$5:$L$906),1)</f>
        <v>-7.51</v>
      </c>
      <c r="AH434" s="406" cm="1">
        <f t="array" ref="AH434">_xlfn.QUARTILE.EXC(IF($AT$5:$AT$906=$AT434,$L$5:$L$906),3)</f>
        <v>3.04</v>
      </c>
      <c r="AI434" s="406">
        <f t="shared" si="160"/>
        <v>10.55</v>
      </c>
      <c r="AJ434" s="406">
        <f t="shared" si="161"/>
        <v>-23.335000000000001</v>
      </c>
      <c r="AK434" s="406">
        <f t="shared" si="162"/>
        <v>18.865000000000002</v>
      </c>
      <c r="AL434" s="406" t="b">
        <f t="shared" si="163"/>
        <v>0</v>
      </c>
      <c r="AM434" s="406" cm="1">
        <f t="array" ref="AM434">_xlfn.QUARTILE.EXC(IF($AT$5:$AT$906=$AT434,$M$5:$M$906),1)</f>
        <v>-12.23</v>
      </c>
      <c r="AN434" s="406" cm="1">
        <f t="array" ref="AN434">_xlfn.QUARTILE.EXC(IF($AT$5:$AT$906=$AT434,$M$5:$M$906),3)</f>
        <v>-0.18</v>
      </c>
      <c r="AO434" s="406">
        <f t="shared" si="164"/>
        <v>12.05</v>
      </c>
      <c r="AP434" s="406">
        <f t="shared" si="165"/>
        <v>-30.305000000000003</v>
      </c>
      <c r="AQ434" s="406">
        <f t="shared" si="166"/>
        <v>17.895000000000003</v>
      </c>
      <c r="AR434" s="406" t="b">
        <f t="shared" si="167"/>
        <v>0</v>
      </c>
      <c r="AS434" s="404" t="str">
        <f>INDEX('Org2567'!$BM:$BM,MATCH(Raw_DATA!A434,'Org2567'!$D:$D,0))</f>
        <v>รพช.M2 B&gt;100</v>
      </c>
      <c r="AT434" s="404">
        <f>INDEX('Org2567'!$BL:$BL,MATCH(Raw_DATA!A434,'Org2567'!$D:$D,0))</f>
        <v>13</v>
      </c>
      <c r="AU434" s="113"/>
      <c r="AV434" s="101">
        <v>148.52000000000001</v>
      </c>
      <c r="AW434" s="101">
        <v>92.63</v>
      </c>
      <c r="AX434" s="101">
        <v>54.79</v>
      </c>
      <c r="AY434" s="101">
        <v>199.26</v>
      </c>
      <c r="AZ434" s="101">
        <v>51.46</v>
      </c>
    </row>
    <row r="435" spans="1:52" x14ac:dyDescent="0.7">
      <c r="A435" s="101" t="s">
        <v>2400</v>
      </c>
      <c r="B435" s="101" t="s">
        <v>2402</v>
      </c>
      <c r="C435" s="111" t="str">
        <f>IF(A435="","",INDEX(ID!P:P,MATCH(Raw_DATA!A435,ID!A:A,0)))</f>
        <v>รพช.F2 P&lt;=30,000</v>
      </c>
      <c r="D435" s="101">
        <f>IF(A435="","",INDEX(ID!M:M,MATCH(Raw_DATA!A435,ID!A:A,0)))</f>
        <v>5</v>
      </c>
      <c r="E435" s="112">
        <v>2.15</v>
      </c>
      <c r="F435" s="112">
        <v>1.97</v>
      </c>
      <c r="G435" s="112">
        <v>1.27</v>
      </c>
      <c r="H435" s="112">
        <v>19103620.140000001</v>
      </c>
      <c r="I435" s="112">
        <v>844647.03</v>
      </c>
      <c r="J435" s="112">
        <v>8748680.0800000001</v>
      </c>
      <c r="K435" s="112">
        <v>4467584.74</v>
      </c>
      <c r="L435" s="112">
        <v>9.23</v>
      </c>
      <c r="M435" s="112">
        <v>0.86</v>
      </c>
      <c r="N435" s="112">
        <f t="shared" si="168"/>
        <v>138</v>
      </c>
      <c r="O435" s="112">
        <f t="shared" si="169"/>
        <v>50</v>
      </c>
      <c r="P435" s="112">
        <f t="shared" si="170"/>
        <v>40</v>
      </c>
      <c r="Q435" s="112">
        <f t="shared" si="171"/>
        <v>202</v>
      </c>
      <c r="R435" s="112">
        <f t="shared" si="172"/>
        <v>53</v>
      </c>
      <c r="S435" s="112" cm="1">
        <f t="array" ref="S435">_xlfn.QUARTILE.EXC(IF($D$5:$D$906=$D435,$L$5:$L$906),1)</f>
        <v>-9.4075000000000006</v>
      </c>
      <c r="T435" s="112" cm="1">
        <f t="array" ref="T435">_xlfn.QUARTILE.EXC(IF($D$5:$D$906=$D435,$L$5:$L$906),3)</f>
        <v>1.645</v>
      </c>
      <c r="U435" s="112">
        <f t="shared" si="152"/>
        <v>11.0525</v>
      </c>
      <c r="V435" s="112">
        <f t="shared" si="153"/>
        <v>-25.986249999999998</v>
      </c>
      <c r="W435" s="112">
        <f t="shared" si="154"/>
        <v>18.223749999999999</v>
      </c>
      <c r="X435" s="112" t="b">
        <f t="shared" si="155"/>
        <v>0</v>
      </c>
      <c r="Y435" s="112" cm="1">
        <f t="array" ref="Y435">_xlfn.QUARTILE.EXC(IF($D$5:$D$906=$D435,$M$5:$M$906),1)</f>
        <v>-18.744999999999997</v>
      </c>
      <c r="Z435" s="112" cm="1">
        <f t="array" ref="Z435">_xlfn.QUARTILE.EXC(IF($D$5:$D$906=$D435,$M$5:$M$906),3)</f>
        <v>-2.7</v>
      </c>
      <c r="AA435" s="112">
        <f t="shared" si="156"/>
        <v>16.044999999999998</v>
      </c>
      <c r="AB435" s="112">
        <f t="shared" si="157"/>
        <v>-42.812499999999993</v>
      </c>
      <c r="AC435" s="112">
        <f t="shared" si="158"/>
        <v>21.367499999999996</v>
      </c>
      <c r="AD435" s="112" t="b">
        <f t="shared" si="159"/>
        <v>0</v>
      </c>
      <c r="AE435" s="101">
        <f t="shared" si="150"/>
        <v>0</v>
      </c>
      <c r="AF435" s="101">
        <f t="shared" si="151"/>
        <v>0</v>
      </c>
      <c r="AG435" s="406" cm="1">
        <f t="array" ref="AG435">_xlfn.QUARTILE.EXC(IF($AT$5:$AT$906=$AT435,$L$5:$L$906),1)</f>
        <v>-9.4075000000000006</v>
      </c>
      <c r="AH435" s="406" cm="1">
        <f t="array" ref="AH435">_xlfn.QUARTILE.EXC(IF($AT$5:$AT$906=$AT435,$L$5:$L$906),3)</f>
        <v>1.645</v>
      </c>
      <c r="AI435" s="406">
        <f t="shared" si="160"/>
        <v>11.0525</v>
      </c>
      <c r="AJ435" s="406">
        <f t="shared" si="161"/>
        <v>-25.986249999999998</v>
      </c>
      <c r="AK435" s="406">
        <f t="shared" si="162"/>
        <v>18.223749999999999</v>
      </c>
      <c r="AL435" s="406" t="b">
        <f t="shared" si="163"/>
        <v>0</v>
      </c>
      <c r="AM435" s="406" cm="1">
        <f t="array" ref="AM435">_xlfn.QUARTILE.EXC(IF($AT$5:$AT$906=$AT435,$M$5:$M$906),1)</f>
        <v>-18.744999999999997</v>
      </c>
      <c r="AN435" s="406" cm="1">
        <f t="array" ref="AN435">_xlfn.QUARTILE.EXC(IF($AT$5:$AT$906=$AT435,$M$5:$M$906),3)</f>
        <v>-2.7</v>
      </c>
      <c r="AO435" s="406">
        <f t="shared" si="164"/>
        <v>16.044999999999998</v>
      </c>
      <c r="AP435" s="406">
        <f t="shared" si="165"/>
        <v>-42.812499999999993</v>
      </c>
      <c r="AQ435" s="406">
        <f t="shared" si="166"/>
        <v>21.367499999999996</v>
      </c>
      <c r="AR435" s="406" t="b">
        <f t="shared" si="167"/>
        <v>0</v>
      </c>
      <c r="AS435" s="404" t="str">
        <f>INDEX('Org2567'!$BM:$BM,MATCH(Raw_DATA!A435,'Org2567'!$D:$D,0))</f>
        <v>รพช.F2 P&lt;=30,000</v>
      </c>
      <c r="AT435" s="404">
        <f>INDEX('Org2567'!$BL:$BL,MATCH(Raw_DATA!A435,'Org2567'!$D:$D,0))</f>
        <v>5</v>
      </c>
      <c r="AU435" s="113"/>
      <c r="AV435" s="101">
        <v>138.44999999999999</v>
      </c>
      <c r="AW435" s="101">
        <v>50.22</v>
      </c>
      <c r="AX435" s="101">
        <v>40.270000000000003</v>
      </c>
      <c r="AY435" s="101">
        <v>202.01</v>
      </c>
      <c r="AZ435" s="101">
        <v>53.18</v>
      </c>
    </row>
    <row r="436" spans="1:52" x14ac:dyDescent="0.7">
      <c r="A436" s="101" t="s">
        <v>898</v>
      </c>
      <c r="B436" s="101" t="s">
        <v>2405</v>
      </c>
      <c r="C436" s="111" t="str">
        <f>IF(A436="","",INDEX(ID!P:P,MATCH(Raw_DATA!A436,ID!A:A,0)))</f>
        <v>รพช.F3 P15,000-25,000</v>
      </c>
      <c r="D436" s="101">
        <f>IF(A436="","",INDEX(ID!M:M,MATCH(Raw_DATA!A436,ID!A:A,0)))</f>
        <v>3</v>
      </c>
      <c r="E436" s="112">
        <v>6.11</v>
      </c>
      <c r="F436" s="112">
        <v>5.81</v>
      </c>
      <c r="G436" s="112">
        <v>5.41</v>
      </c>
      <c r="H436" s="112">
        <v>28310304.530000001</v>
      </c>
      <c r="I436" s="112">
        <v>-3554852.23</v>
      </c>
      <c r="J436" s="112">
        <v>3646033.9199999999</v>
      </c>
      <c r="K436" s="112">
        <v>24463683.800000001</v>
      </c>
      <c r="L436" s="112">
        <v>6.1</v>
      </c>
      <c r="M436" s="112">
        <v>-4.5599999999999996</v>
      </c>
      <c r="N436" s="112">
        <f t="shared" si="168"/>
        <v>112</v>
      </c>
      <c r="O436" s="112">
        <f t="shared" si="169"/>
        <v>14</v>
      </c>
      <c r="P436" s="112">
        <f t="shared" si="170"/>
        <v>54</v>
      </c>
      <c r="Q436" s="112">
        <f t="shared" si="171"/>
        <v>33</v>
      </c>
      <c r="R436" s="112">
        <f t="shared" si="172"/>
        <v>42</v>
      </c>
      <c r="S436" s="112" cm="1">
        <f t="array" ref="S436">_xlfn.QUARTILE.EXC(IF($D$5:$D$906=$D436,$L$5:$L$906),1)</f>
        <v>-3.4824999999999999</v>
      </c>
      <c r="T436" s="112" cm="1">
        <f t="array" ref="T436">_xlfn.QUARTILE.EXC(IF($D$5:$D$906=$D436,$L$5:$L$906),3)</f>
        <v>12.762499999999999</v>
      </c>
      <c r="U436" s="112">
        <f t="shared" si="152"/>
        <v>16.244999999999997</v>
      </c>
      <c r="V436" s="112">
        <f t="shared" si="153"/>
        <v>-27.849999999999994</v>
      </c>
      <c r="W436" s="112">
        <f t="shared" si="154"/>
        <v>37.129999999999995</v>
      </c>
      <c r="X436" s="112" t="b">
        <f t="shared" si="155"/>
        <v>0</v>
      </c>
      <c r="Y436" s="112" cm="1">
        <f t="array" ref="Y436">_xlfn.QUARTILE.EXC(IF($D$5:$D$906=$D436,$M$5:$M$906),1)</f>
        <v>-10.8825</v>
      </c>
      <c r="Z436" s="112" cm="1">
        <f t="array" ref="Z436">_xlfn.QUARTILE.EXC(IF($D$5:$D$906=$D436,$M$5:$M$906),3)</f>
        <v>3.4124999999999996</v>
      </c>
      <c r="AA436" s="112">
        <f t="shared" si="156"/>
        <v>14.295</v>
      </c>
      <c r="AB436" s="112">
        <f t="shared" si="157"/>
        <v>-32.325000000000003</v>
      </c>
      <c r="AC436" s="112">
        <f t="shared" si="158"/>
        <v>24.854999999999997</v>
      </c>
      <c r="AD436" s="112" t="b">
        <f t="shared" si="159"/>
        <v>0</v>
      </c>
      <c r="AE436" s="101">
        <f t="shared" si="150"/>
        <v>1</v>
      </c>
      <c r="AF436" s="101">
        <f t="shared" si="151"/>
        <v>0</v>
      </c>
      <c r="AG436" s="406" cm="1">
        <f t="array" ref="AG436">_xlfn.QUARTILE.EXC(IF($AT$5:$AT$906=$AT436,$L$5:$L$906),1)</f>
        <v>-3.4824999999999999</v>
      </c>
      <c r="AH436" s="406" cm="1">
        <f t="array" ref="AH436">_xlfn.QUARTILE.EXC(IF($AT$5:$AT$906=$AT436,$L$5:$L$906),3)</f>
        <v>12.762499999999999</v>
      </c>
      <c r="AI436" s="406">
        <f t="shared" si="160"/>
        <v>16.244999999999997</v>
      </c>
      <c r="AJ436" s="406">
        <f t="shared" si="161"/>
        <v>-27.849999999999994</v>
      </c>
      <c r="AK436" s="406">
        <f t="shared" si="162"/>
        <v>37.129999999999995</v>
      </c>
      <c r="AL436" s="406" t="b">
        <f t="shared" si="163"/>
        <v>0</v>
      </c>
      <c r="AM436" s="406" cm="1">
        <f t="array" ref="AM436">_xlfn.QUARTILE.EXC(IF($AT$5:$AT$906=$AT436,$M$5:$M$906),1)</f>
        <v>-10.8825</v>
      </c>
      <c r="AN436" s="406" cm="1">
        <f t="array" ref="AN436">_xlfn.QUARTILE.EXC(IF($AT$5:$AT$906=$AT436,$M$5:$M$906),3)</f>
        <v>3.4124999999999996</v>
      </c>
      <c r="AO436" s="406">
        <f t="shared" si="164"/>
        <v>14.295</v>
      </c>
      <c r="AP436" s="406">
        <f t="shared" si="165"/>
        <v>-32.325000000000003</v>
      </c>
      <c r="AQ436" s="406">
        <f t="shared" si="166"/>
        <v>24.854999999999997</v>
      </c>
      <c r="AR436" s="406" t="b">
        <f t="shared" si="167"/>
        <v>0</v>
      </c>
      <c r="AS436" s="404" t="str">
        <f>INDEX('Org2567'!$BM:$BM,MATCH(Raw_DATA!A436,'Org2567'!$D:$D,0))</f>
        <v>รพช.F3 P15,000-25,000</v>
      </c>
      <c r="AT436" s="404">
        <f>INDEX('Org2567'!$BL:$BL,MATCH(Raw_DATA!A436,'Org2567'!$D:$D,0))</f>
        <v>3</v>
      </c>
      <c r="AU436" s="113"/>
      <c r="AV436" s="101">
        <v>111.66</v>
      </c>
      <c r="AW436" s="101">
        <v>14.17</v>
      </c>
      <c r="AX436" s="101">
        <v>53.85</v>
      </c>
      <c r="AY436" s="101">
        <v>33.42</v>
      </c>
      <c r="AZ436" s="101">
        <v>42.34</v>
      </c>
    </row>
    <row r="437" spans="1:52" x14ac:dyDescent="0.7">
      <c r="A437" s="101" t="s">
        <v>2407</v>
      </c>
      <c r="B437" s="101" t="s">
        <v>2409</v>
      </c>
      <c r="C437" s="111" t="str">
        <f>IF(A437="","",INDEX(ID!P:P,MATCH(Raw_DATA!A437,ID!A:A,0)))</f>
        <v>รพช.F3 P15,000-25,000</v>
      </c>
      <c r="D437" s="101">
        <f>IF(A437="","",INDEX(ID!M:M,MATCH(Raw_DATA!A437,ID!A:A,0)))</f>
        <v>3</v>
      </c>
      <c r="E437" s="112">
        <v>3.06</v>
      </c>
      <c r="F437" s="112">
        <v>2.7</v>
      </c>
      <c r="G437" s="112">
        <v>1.88</v>
      </c>
      <c r="H437" s="112">
        <v>22584543.510000002</v>
      </c>
      <c r="I437" s="112">
        <v>3237172.2</v>
      </c>
      <c r="J437" s="112">
        <v>5743671.5800000001</v>
      </c>
      <c r="K437" s="112">
        <v>9606943.6099999994</v>
      </c>
      <c r="L437" s="112">
        <v>12.16</v>
      </c>
      <c r="M437" s="112">
        <v>3.87</v>
      </c>
      <c r="N437" s="112">
        <f t="shared" si="168"/>
        <v>208</v>
      </c>
      <c r="O437" s="112">
        <f t="shared" si="169"/>
        <v>31</v>
      </c>
      <c r="P437" s="112">
        <f t="shared" si="170"/>
        <v>47</v>
      </c>
      <c r="Q437" s="112">
        <f t="shared" si="171"/>
        <v>197</v>
      </c>
      <c r="R437" s="112">
        <f t="shared" si="172"/>
        <v>143</v>
      </c>
      <c r="S437" s="112" cm="1">
        <f t="array" ref="S437">_xlfn.QUARTILE.EXC(IF($D$5:$D$906=$D437,$L$5:$L$906),1)</f>
        <v>-3.4824999999999999</v>
      </c>
      <c r="T437" s="112" cm="1">
        <f t="array" ref="T437">_xlfn.QUARTILE.EXC(IF($D$5:$D$906=$D437,$L$5:$L$906),3)</f>
        <v>12.762499999999999</v>
      </c>
      <c r="U437" s="112">
        <f t="shared" si="152"/>
        <v>16.244999999999997</v>
      </c>
      <c r="V437" s="112">
        <f t="shared" si="153"/>
        <v>-27.849999999999994</v>
      </c>
      <c r="W437" s="112">
        <f t="shared" si="154"/>
        <v>37.129999999999995</v>
      </c>
      <c r="X437" s="112" t="b">
        <f t="shared" si="155"/>
        <v>0</v>
      </c>
      <c r="Y437" s="112" cm="1">
        <f t="array" ref="Y437">_xlfn.QUARTILE.EXC(IF($D$5:$D$906=$D437,$M$5:$M$906),1)</f>
        <v>-10.8825</v>
      </c>
      <c r="Z437" s="112" cm="1">
        <f t="array" ref="Z437">_xlfn.QUARTILE.EXC(IF($D$5:$D$906=$D437,$M$5:$M$906),3)</f>
        <v>3.4124999999999996</v>
      </c>
      <c r="AA437" s="112">
        <f t="shared" si="156"/>
        <v>14.295</v>
      </c>
      <c r="AB437" s="112">
        <f t="shared" si="157"/>
        <v>-32.325000000000003</v>
      </c>
      <c r="AC437" s="112">
        <f t="shared" si="158"/>
        <v>24.854999999999997</v>
      </c>
      <c r="AD437" s="112" t="b">
        <f t="shared" si="159"/>
        <v>0</v>
      </c>
      <c r="AE437" s="101">
        <f t="shared" si="150"/>
        <v>0</v>
      </c>
      <c r="AF437" s="101">
        <f t="shared" si="151"/>
        <v>0</v>
      </c>
      <c r="AG437" s="406" cm="1">
        <f t="array" ref="AG437">_xlfn.QUARTILE.EXC(IF($AT$5:$AT$906=$AT437,$L$5:$L$906),1)</f>
        <v>-3.4824999999999999</v>
      </c>
      <c r="AH437" s="406" cm="1">
        <f t="array" ref="AH437">_xlfn.QUARTILE.EXC(IF($AT$5:$AT$906=$AT437,$L$5:$L$906),3)</f>
        <v>12.762499999999999</v>
      </c>
      <c r="AI437" s="406">
        <f t="shared" si="160"/>
        <v>16.244999999999997</v>
      </c>
      <c r="AJ437" s="406">
        <f t="shared" si="161"/>
        <v>-27.849999999999994</v>
      </c>
      <c r="AK437" s="406">
        <f t="shared" si="162"/>
        <v>37.129999999999995</v>
      </c>
      <c r="AL437" s="406" t="b">
        <f t="shared" si="163"/>
        <v>0</v>
      </c>
      <c r="AM437" s="406" cm="1">
        <f t="array" ref="AM437">_xlfn.QUARTILE.EXC(IF($AT$5:$AT$906=$AT437,$M$5:$M$906),1)</f>
        <v>-10.8825</v>
      </c>
      <c r="AN437" s="406" cm="1">
        <f t="array" ref="AN437">_xlfn.QUARTILE.EXC(IF($AT$5:$AT$906=$AT437,$M$5:$M$906),3)</f>
        <v>3.4124999999999996</v>
      </c>
      <c r="AO437" s="406">
        <f t="shared" si="164"/>
        <v>14.295</v>
      </c>
      <c r="AP437" s="406">
        <f t="shared" si="165"/>
        <v>-32.325000000000003</v>
      </c>
      <c r="AQ437" s="406">
        <f t="shared" si="166"/>
        <v>24.854999999999997</v>
      </c>
      <c r="AR437" s="406" t="b">
        <f t="shared" si="167"/>
        <v>0</v>
      </c>
      <c r="AS437" s="404" t="str">
        <f>INDEX('Org2567'!$BM:$BM,MATCH(Raw_DATA!A437,'Org2567'!$D:$D,0))</f>
        <v>รพช.F3 P15,000-25,000</v>
      </c>
      <c r="AT437" s="404">
        <f>INDEX('Org2567'!$BL:$BL,MATCH(Raw_DATA!A437,'Org2567'!$D:$D,0))</f>
        <v>3</v>
      </c>
      <c r="AU437" s="113"/>
      <c r="AV437" s="101">
        <v>208.21</v>
      </c>
      <c r="AW437" s="101">
        <v>31.34</v>
      </c>
      <c r="AX437" s="101">
        <v>47.27</v>
      </c>
      <c r="AY437" s="101">
        <v>197.35</v>
      </c>
      <c r="AZ437" s="101">
        <v>143.09</v>
      </c>
    </row>
    <row r="438" spans="1:52" x14ac:dyDescent="0.7">
      <c r="A438" s="101" t="s">
        <v>2411</v>
      </c>
      <c r="B438" s="101" t="s">
        <v>2413</v>
      </c>
      <c r="C438" s="111" t="str">
        <f>IF(A438="","",INDEX(ID!P:P,MATCH(Raw_DATA!A438,ID!A:A,0)))</f>
        <v>รพช.F2 P&lt;=30,000</v>
      </c>
      <c r="D438" s="101">
        <f>IF(A438="","",INDEX(ID!M:M,MATCH(Raw_DATA!A438,ID!A:A,0)))</f>
        <v>5</v>
      </c>
      <c r="E438" s="112">
        <v>5.33</v>
      </c>
      <c r="F438" s="112">
        <v>4.93</v>
      </c>
      <c r="G438" s="112">
        <v>4.0199999999999996</v>
      </c>
      <c r="H438" s="112">
        <v>24858912.23</v>
      </c>
      <c r="I438" s="112">
        <v>3338909.23</v>
      </c>
      <c r="J438" s="112">
        <v>9472303.8699999992</v>
      </c>
      <c r="K438" s="112">
        <v>17286200.370000001</v>
      </c>
      <c r="L438" s="112">
        <v>12.27</v>
      </c>
      <c r="M438" s="112">
        <v>4.01</v>
      </c>
      <c r="N438" s="112">
        <f t="shared" si="168"/>
        <v>125</v>
      </c>
      <c r="O438" s="112">
        <f t="shared" si="169"/>
        <v>32</v>
      </c>
      <c r="P438" s="112">
        <f t="shared" si="170"/>
        <v>39</v>
      </c>
      <c r="Q438" s="112">
        <f t="shared" si="171"/>
        <v>154</v>
      </c>
      <c r="R438" s="112">
        <f t="shared" si="172"/>
        <v>52</v>
      </c>
      <c r="S438" s="112" cm="1">
        <f t="array" ref="S438">_xlfn.QUARTILE.EXC(IF($D$5:$D$906=$D438,$L$5:$L$906),1)</f>
        <v>-9.4075000000000006</v>
      </c>
      <c r="T438" s="112" cm="1">
        <f t="array" ref="T438">_xlfn.QUARTILE.EXC(IF($D$5:$D$906=$D438,$L$5:$L$906),3)</f>
        <v>1.645</v>
      </c>
      <c r="U438" s="112">
        <f t="shared" si="152"/>
        <v>11.0525</v>
      </c>
      <c r="V438" s="112">
        <f t="shared" si="153"/>
        <v>-25.986249999999998</v>
      </c>
      <c r="W438" s="112">
        <f t="shared" si="154"/>
        <v>18.223749999999999</v>
      </c>
      <c r="X438" s="112" t="b">
        <f t="shared" si="155"/>
        <v>0</v>
      </c>
      <c r="Y438" s="112" cm="1">
        <f t="array" ref="Y438">_xlfn.QUARTILE.EXC(IF($D$5:$D$906=$D438,$M$5:$M$906),1)</f>
        <v>-18.744999999999997</v>
      </c>
      <c r="Z438" s="112" cm="1">
        <f t="array" ref="Z438">_xlfn.QUARTILE.EXC(IF($D$5:$D$906=$D438,$M$5:$M$906),3)</f>
        <v>-2.7</v>
      </c>
      <c r="AA438" s="112">
        <f t="shared" si="156"/>
        <v>16.044999999999998</v>
      </c>
      <c r="AB438" s="112">
        <f t="shared" si="157"/>
        <v>-42.812499999999993</v>
      </c>
      <c r="AC438" s="112">
        <f t="shared" si="158"/>
        <v>21.367499999999996</v>
      </c>
      <c r="AD438" s="112" t="b">
        <f t="shared" si="159"/>
        <v>0</v>
      </c>
      <c r="AE438" s="101">
        <f t="shared" si="150"/>
        <v>0</v>
      </c>
      <c r="AF438" s="101">
        <f t="shared" si="151"/>
        <v>0</v>
      </c>
      <c r="AG438" s="406" cm="1">
        <f t="array" ref="AG438">_xlfn.QUARTILE.EXC(IF($AT$5:$AT$906=$AT438,$L$5:$L$906),1)</f>
        <v>-9.4075000000000006</v>
      </c>
      <c r="AH438" s="406" cm="1">
        <f t="array" ref="AH438">_xlfn.QUARTILE.EXC(IF($AT$5:$AT$906=$AT438,$L$5:$L$906),3)</f>
        <v>1.645</v>
      </c>
      <c r="AI438" s="406">
        <f t="shared" si="160"/>
        <v>11.0525</v>
      </c>
      <c r="AJ438" s="406">
        <f t="shared" si="161"/>
        <v>-25.986249999999998</v>
      </c>
      <c r="AK438" s="406">
        <f t="shared" si="162"/>
        <v>18.223749999999999</v>
      </c>
      <c r="AL438" s="406" t="b">
        <f t="shared" si="163"/>
        <v>0</v>
      </c>
      <c r="AM438" s="406" cm="1">
        <f t="array" ref="AM438">_xlfn.QUARTILE.EXC(IF($AT$5:$AT$906=$AT438,$M$5:$M$906),1)</f>
        <v>-18.744999999999997</v>
      </c>
      <c r="AN438" s="406" cm="1">
        <f t="array" ref="AN438">_xlfn.QUARTILE.EXC(IF($AT$5:$AT$906=$AT438,$M$5:$M$906),3)</f>
        <v>-2.7</v>
      </c>
      <c r="AO438" s="406">
        <f t="shared" si="164"/>
        <v>16.044999999999998</v>
      </c>
      <c r="AP438" s="406">
        <f t="shared" si="165"/>
        <v>-42.812499999999993</v>
      </c>
      <c r="AQ438" s="406">
        <f t="shared" si="166"/>
        <v>21.367499999999996</v>
      </c>
      <c r="AR438" s="406" t="b">
        <f t="shared" si="167"/>
        <v>0</v>
      </c>
      <c r="AS438" s="404" t="str">
        <f>INDEX('Org2567'!$BM:$BM,MATCH(Raw_DATA!A438,'Org2567'!$D:$D,0))</f>
        <v>รพช.F2 P&lt;=30,000</v>
      </c>
      <c r="AT438" s="404">
        <f>INDEX('Org2567'!$BL:$BL,MATCH(Raw_DATA!A438,'Org2567'!$D:$D,0))</f>
        <v>5</v>
      </c>
      <c r="AU438" s="113"/>
      <c r="AV438" s="101">
        <v>125.09</v>
      </c>
      <c r="AW438" s="101">
        <v>31.69</v>
      </c>
      <c r="AX438" s="101">
        <v>39.299999999999997</v>
      </c>
      <c r="AY438" s="101">
        <v>153.94</v>
      </c>
      <c r="AZ438" s="101">
        <v>51.91</v>
      </c>
    </row>
    <row r="439" spans="1:52" x14ac:dyDescent="0.7">
      <c r="A439" s="101" t="s">
        <v>446</v>
      </c>
      <c r="B439" s="101" t="s">
        <v>2174</v>
      </c>
      <c r="C439" s="111" t="str">
        <f>IF(A439="","",INDEX(ID!P:P,MATCH(Raw_DATA!A439,ID!A:A,0)))</f>
        <v>รพศ.A B&gt;1000</v>
      </c>
      <c r="D439" s="101">
        <f>IF(A439="","",INDEX(ID!M:M,MATCH(Raw_DATA!A439,ID!A:A,0)))</f>
        <v>20</v>
      </c>
      <c r="E439" s="112">
        <v>1.1000000000000001</v>
      </c>
      <c r="F439" s="112">
        <v>0.86</v>
      </c>
      <c r="G439" s="112">
        <v>0.2</v>
      </c>
      <c r="H439" s="112">
        <v>104297485.52</v>
      </c>
      <c r="I439" s="112">
        <v>-213290337.44999999</v>
      </c>
      <c r="J439" s="112">
        <v>40278090.25</v>
      </c>
      <c r="K439" s="112">
        <v>-873892763.07000005</v>
      </c>
      <c r="L439" s="112">
        <v>1.01</v>
      </c>
      <c r="M439" s="112">
        <v>-7.36</v>
      </c>
      <c r="N439" s="112">
        <f t="shared" si="168"/>
        <v>174</v>
      </c>
      <c r="O439" s="112">
        <f t="shared" si="169"/>
        <v>88</v>
      </c>
      <c r="P439" s="112">
        <f t="shared" si="170"/>
        <v>32</v>
      </c>
      <c r="Q439" s="112">
        <f t="shared" si="171"/>
        <v>31</v>
      </c>
      <c r="R439" s="112">
        <f t="shared" si="172"/>
        <v>57</v>
      </c>
      <c r="S439" s="112" cm="1">
        <f t="array" ref="S439">_xlfn.QUARTILE.EXC(IF($D$5:$D$906=$D439,$L$5:$L$906),1)</f>
        <v>1.0449999999999999</v>
      </c>
      <c r="T439" s="112" cm="1">
        <f t="array" ref="T439">_xlfn.QUARTILE.EXC(IF($D$5:$D$906=$D439,$L$5:$L$906),3)</f>
        <v>6.4074999999999998</v>
      </c>
      <c r="U439" s="112">
        <f t="shared" si="152"/>
        <v>5.3624999999999998</v>
      </c>
      <c r="V439" s="112">
        <f t="shared" si="153"/>
        <v>-6.9987499999999994</v>
      </c>
      <c r="W439" s="112">
        <f t="shared" si="154"/>
        <v>14.451249999999998</v>
      </c>
      <c r="X439" s="112" t="b">
        <f t="shared" si="155"/>
        <v>0</v>
      </c>
      <c r="Y439" s="112" cm="1">
        <f t="array" ref="Y439">_xlfn.QUARTILE.EXC(IF($D$5:$D$906=$D439,$M$5:$M$906),1)</f>
        <v>-6.8150000000000004</v>
      </c>
      <c r="Z439" s="112" cm="1">
        <f t="array" ref="Z439">_xlfn.QUARTILE.EXC(IF($D$5:$D$906=$D439,$M$5:$M$906),3)</f>
        <v>0.92249999999999988</v>
      </c>
      <c r="AA439" s="112">
        <f t="shared" si="156"/>
        <v>7.7375000000000007</v>
      </c>
      <c r="AB439" s="112">
        <f t="shared" si="157"/>
        <v>-18.421250000000001</v>
      </c>
      <c r="AC439" s="112">
        <f t="shared" si="158"/>
        <v>12.52875</v>
      </c>
      <c r="AD439" s="112" t="b">
        <f t="shared" si="159"/>
        <v>0</v>
      </c>
      <c r="AE439" s="101">
        <f t="shared" si="150"/>
        <v>1</v>
      </c>
      <c r="AF439" s="101">
        <f t="shared" si="151"/>
        <v>0</v>
      </c>
      <c r="AG439" s="406" cm="1">
        <f t="array" ref="AG439">_xlfn.QUARTILE.EXC(IF($AT$5:$AT$906=$AT439,$L$5:$L$906),1)</f>
        <v>1.0449999999999999</v>
      </c>
      <c r="AH439" s="406" cm="1">
        <f t="array" ref="AH439">_xlfn.QUARTILE.EXC(IF($AT$5:$AT$906=$AT439,$L$5:$L$906),3)</f>
        <v>6.4074999999999998</v>
      </c>
      <c r="AI439" s="406">
        <f t="shared" si="160"/>
        <v>5.3624999999999998</v>
      </c>
      <c r="AJ439" s="406">
        <f t="shared" si="161"/>
        <v>-6.9987499999999994</v>
      </c>
      <c r="AK439" s="406">
        <f t="shared" si="162"/>
        <v>14.451249999999998</v>
      </c>
      <c r="AL439" s="406" t="b">
        <f t="shared" si="163"/>
        <v>0</v>
      </c>
      <c r="AM439" s="406" cm="1">
        <f t="array" ref="AM439">_xlfn.QUARTILE.EXC(IF($AT$5:$AT$906=$AT439,$M$5:$M$906),1)</f>
        <v>-6.8150000000000004</v>
      </c>
      <c r="AN439" s="406" cm="1">
        <f t="array" ref="AN439">_xlfn.QUARTILE.EXC(IF($AT$5:$AT$906=$AT439,$M$5:$M$906),3)</f>
        <v>0.92249999999999988</v>
      </c>
      <c r="AO439" s="406">
        <f t="shared" si="164"/>
        <v>7.7375000000000007</v>
      </c>
      <c r="AP439" s="406">
        <f t="shared" si="165"/>
        <v>-18.421250000000001</v>
      </c>
      <c r="AQ439" s="406">
        <f t="shared" si="166"/>
        <v>12.52875</v>
      </c>
      <c r="AR439" s="406" t="b">
        <f t="shared" si="167"/>
        <v>0</v>
      </c>
      <c r="AS439" s="404" t="str">
        <f>INDEX('Org2567'!$BM:$BM,MATCH(Raw_DATA!A439,'Org2567'!$D:$D,0))</f>
        <v>รพศ.A B&gt;1000</v>
      </c>
      <c r="AT439" s="404">
        <f>INDEX('Org2567'!$BL:$BL,MATCH(Raw_DATA!A439,'Org2567'!$D:$D,0))</f>
        <v>20</v>
      </c>
      <c r="AU439" s="113"/>
      <c r="AV439" s="101">
        <v>173.94</v>
      </c>
      <c r="AW439" s="101">
        <v>87.73</v>
      </c>
      <c r="AX439" s="101">
        <v>32.28</v>
      </c>
      <c r="AY439" s="101">
        <v>31.19</v>
      </c>
      <c r="AZ439" s="101">
        <v>56.74</v>
      </c>
    </row>
    <row r="440" spans="1:52" x14ac:dyDescent="0.7">
      <c r="A440" s="101" t="s">
        <v>447</v>
      </c>
      <c r="B440" s="101" t="s">
        <v>2178</v>
      </c>
      <c r="C440" s="111" t="str">
        <f>IF(A440="","",INDEX(ID!P:P,MATCH(Raw_DATA!A440,ID!A:A,0)))</f>
        <v>รพช.F2 P30,000-60,000</v>
      </c>
      <c r="D440" s="101">
        <f>IF(A440="","",INDEX(ID!M:M,MATCH(Raw_DATA!A440,ID!A:A,0)))</f>
        <v>6</v>
      </c>
      <c r="E440" s="112">
        <v>1.77</v>
      </c>
      <c r="F440" s="112">
        <v>1.52</v>
      </c>
      <c r="G440" s="112">
        <v>0.72</v>
      </c>
      <c r="H440" s="112">
        <v>13858975.300000001</v>
      </c>
      <c r="I440" s="112">
        <v>420326.92</v>
      </c>
      <c r="J440" s="112">
        <v>830163.52</v>
      </c>
      <c r="K440" s="112">
        <v>-5033503.1900000004</v>
      </c>
      <c r="L440" s="112">
        <v>0.72</v>
      </c>
      <c r="M440" s="112">
        <v>0.57999999999999996</v>
      </c>
      <c r="N440" s="112">
        <f t="shared" si="168"/>
        <v>167</v>
      </c>
      <c r="O440" s="112">
        <f t="shared" si="169"/>
        <v>22</v>
      </c>
      <c r="P440" s="112">
        <f t="shared" si="170"/>
        <v>52</v>
      </c>
      <c r="Q440" s="112">
        <f t="shared" si="171"/>
        <v>182</v>
      </c>
      <c r="R440" s="112">
        <f t="shared" si="172"/>
        <v>51</v>
      </c>
      <c r="S440" s="112" cm="1">
        <f t="array" ref="S440">_xlfn.QUARTILE.EXC(IF($D$5:$D$906=$D440,$L$5:$L$906),1)</f>
        <v>-10.317499999999999</v>
      </c>
      <c r="T440" s="112" cm="1">
        <f t="array" ref="T440">_xlfn.QUARTILE.EXC(IF($D$5:$D$906=$D440,$L$5:$L$906),3)</f>
        <v>1.0349999999999999</v>
      </c>
      <c r="U440" s="112">
        <f t="shared" si="152"/>
        <v>11.352499999999999</v>
      </c>
      <c r="V440" s="112">
        <f t="shared" si="153"/>
        <v>-27.346249999999998</v>
      </c>
      <c r="W440" s="112">
        <f t="shared" si="154"/>
        <v>18.063749999999999</v>
      </c>
      <c r="X440" s="112" t="b">
        <f t="shared" si="155"/>
        <v>0</v>
      </c>
      <c r="Y440" s="112" cm="1">
        <f t="array" ref="Y440">_xlfn.QUARTILE.EXC(IF($D$5:$D$906=$D440,$M$5:$M$906),1)</f>
        <v>-15.98</v>
      </c>
      <c r="Z440" s="112" cm="1">
        <f t="array" ref="Z440">_xlfn.QUARTILE.EXC(IF($D$5:$D$906=$D440,$M$5:$M$906),3)</f>
        <v>-2.4</v>
      </c>
      <c r="AA440" s="112">
        <f t="shared" si="156"/>
        <v>13.58</v>
      </c>
      <c r="AB440" s="112">
        <f t="shared" si="157"/>
        <v>-36.35</v>
      </c>
      <c r="AC440" s="112">
        <f t="shared" si="158"/>
        <v>17.970000000000002</v>
      </c>
      <c r="AD440" s="112" t="b">
        <f t="shared" si="159"/>
        <v>0</v>
      </c>
      <c r="AE440" s="101">
        <f t="shared" si="150"/>
        <v>0</v>
      </c>
      <c r="AF440" s="101">
        <f t="shared" si="151"/>
        <v>0</v>
      </c>
      <c r="AG440" s="406" cm="1">
        <f t="array" ref="AG440">_xlfn.QUARTILE.EXC(IF($AT$5:$AT$906=$AT440,$L$5:$L$906),1)</f>
        <v>-9.3850000000000016</v>
      </c>
      <c r="AH440" s="406" cm="1">
        <f t="array" ref="AH440">_xlfn.QUARTILE.EXC(IF($AT$5:$AT$906=$AT440,$L$5:$L$906),3)</f>
        <v>1.2250000000000001</v>
      </c>
      <c r="AI440" s="406">
        <f t="shared" si="160"/>
        <v>10.610000000000001</v>
      </c>
      <c r="AJ440" s="406">
        <f t="shared" si="161"/>
        <v>-25.300000000000004</v>
      </c>
      <c r="AK440" s="406">
        <f t="shared" si="162"/>
        <v>17.140000000000004</v>
      </c>
      <c r="AL440" s="406" t="b">
        <f t="shared" si="163"/>
        <v>0</v>
      </c>
      <c r="AM440" s="406" cm="1">
        <f t="array" ref="AM440">_xlfn.QUARTILE.EXC(IF($AT$5:$AT$906=$AT440,$M$5:$M$906),1)</f>
        <v>-15.515000000000001</v>
      </c>
      <c r="AN440" s="406" cm="1">
        <f t="array" ref="AN440">_xlfn.QUARTILE.EXC(IF($AT$5:$AT$906=$AT440,$M$5:$M$906),3)</f>
        <v>-2.2599999999999998</v>
      </c>
      <c r="AO440" s="406">
        <f t="shared" si="164"/>
        <v>13.255000000000001</v>
      </c>
      <c r="AP440" s="406">
        <f t="shared" si="165"/>
        <v>-35.397500000000001</v>
      </c>
      <c r="AQ440" s="406">
        <f t="shared" si="166"/>
        <v>17.622500000000002</v>
      </c>
      <c r="AR440" s="406" t="b">
        <f t="shared" si="167"/>
        <v>0</v>
      </c>
      <c r="AS440" s="404" t="str">
        <f>INDEX('Org2567'!$BM:$BM,MATCH(Raw_DATA!A440,'Org2567'!$D:$D,0))</f>
        <v>รพช.F2 P30,000-60,000</v>
      </c>
      <c r="AT440" s="404">
        <f>INDEX('Org2567'!$BL:$BL,MATCH(Raw_DATA!A440,'Org2567'!$D:$D,0))</f>
        <v>6</v>
      </c>
      <c r="AU440" s="113"/>
      <c r="AV440" s="101">
        <v>166.76</v>
      </c>
      <c r="AW440" s="101">
        <v>22.29</v>
      </c>
      <c r="AX440" s="101">
        <v>51.87</v>
      </c>
      <c r="AY440" s="101">
        <v>182.26</v>
      </c>
      <c r="AZ440" s="101">
        <v>51.44</v>
      </c>
    </row>
    <row r="441" spans="1:52" x14ac:dyDescent="0.7">
      <c r="A441" s="101" t="s">
        <v>448</v>
      </c>
      <c r="B441" s="101" t="s">
        <v>2181</v>
      </c>
      <c r="C441" s="111" t="str">
        <f>IF(A441="","",INDEX(ID!P:P,MATCH(Raw_DATA!A441,ID!A:A,0)))</f>
        <v>รพช.F2 P&lt;=30,000</v>
      </c>
      <c r="D441" s="101">
        <f>IF(A441="","",INDEX(ID!M:M,MATCH(Raw_DATA!A441,ID!A:A,0)))</f>
        <v>5</v>
      </c>
      <c r="E441" s="112">
        <v>1.51</v>
      </c>
      <c r="F441" s="112">
        <v>1.38</v>
      </c>
      <c r="G441" s="112">
        <v>0.66</v>
      </c>
      <c r="H441" s="112">
        <v>9667440.1699999999</v>
      </c>
      <c r="I441" s="112">
        <v>-22009662.09</v>
      </c>
      <c r="J441" s="112">
        <v>-6685767.4500000002</v>
      </c>
      <c r="K441" s="112">
        <v>-6609807.6299999999</v>
      </c>
      <c r="L441" s="112">
        <v>-7.3</v>
      </c>
      <c r="M441" s="112">
        <v>-39.67</v>
      </c>
      <c r="N441" s="112">
        <f t="shared" si="168"/>
        <v>285</v>
      </c>
      <c r="O441" s="112">
        <f t="shared" si="169"/>
        <v>81</v>
      </c>
      <c r="P441" s="112">
        <f t="shared" si="170"/>
        <v>58</v>
      </c>
      <c r="Q441" s="112">
        <f t="shared" si="171"/>
        <v>185</v>
      </c>
      <c r="R441" s="112">
        <f t="shared" si="172"/>
        <v>32</v>
      </c>
      <c r="S441" s="112" cm="1">
        <f t="array" ref="S441">_xlfn.QUARTILE.EXC(IF($D$5:$D$906=$D441,$L$5:$L$906),1)</f>
        <v>-9.4075000000000006</v>
      </c>
      <c r="T441" s="112" cm="1">
        <f t="array" ref="T441">_xlfn.QUARTILE.EXC(IF($D$5:$D$906=$D441,$L$5:$L$906),3)</f>
        <v>1.645</v>
      </c>
      <c r="U441" s="112">
        <f t="shared" si="152"/>
        <v>11.0525</v>
      </c>
      <c r="V441" s="112">
        <f t="shared" si="153"/>
        <v>-25.986249999999998</v>
      </c>
      <c r="W441" s="112">
        <f t="shared" si="154"/>
        <v>18.223749999999999</v>
      </c>
      <c r="X441" s="112" t="b">
        <f t="shared" si="155"/>
        <v>0</v>
      </c>
      <c r="Y441" s="112" cm="1">
        <f t="array" ref="Y441">_xlfn.QUARTILE.EXC(IF($D$5:$D$906=$D441,$M$5:$M$906),1)</f>
        <v>-18.744999999999997</v>
      </c>
      <c r="Z441" s="112" cm="1">
        <f t="array" ref="Z441">_xlfn.QUARTILE.EXC(IF($D$5:$D$906=$D441,$M$5:$M$906),3)</f>
        <v>-2.7</v>
      </c>
      <c r="AA441" s="112">
        <f t="shared" si="156"/>
        <v>16.044999999999998</v>
      </c>
      <c r="AB441" s="112">
        <f t="shared" si="157"/>
        <v>-42.812499999999993</v>
      </c>
      <c r="AC441" s="112">
        <f t="shared" si="158"/>
        <v>21.367499999999996</v>
      </c>
      <c r="AD441" s="112" t="b">
        <f t="shared" si="159"/>
        <v>0</v>
      </c>
      <c r="AE441" s="101">
        <f t="shared" si="150"/>
        <v>1</v>
      </c>
      <c r="AF441" s="101">
        <f t="shared" si="151"/>
        <v>1</v>
      </c>
      <c r="AG441" s="406" cm="1">
        <f t="array" ref="AG441">_xlfn.QUARTILE.EXC(IF($AT$5:$AT$906=$AT441,$L$5:$L$906),1)</f>
        <v>-9.4075000000000006</v>
      </c>
      <c r="AH441" s="406" cm="1">
        <f t="array" ref="AH441">_xlfn.QUARTILE.EXC(IF($AT$5:$AT$906=$AT441,$L$5:$L$906),3)</f>
        <v>1.645</v>
      </c>
      <c r="AI441" s="406">
        <f t="shared" si="160"/>
        <v>11.0525</v>
      </c>
      <c r="AJ441" s="406">
        <f t="shared" si="161"/>
        <v>-25.986249999999998</v>
      </c>
      <c r="AK441" s="406">
        <f t="shared" si="162"/>
        <v>18.223749999999999</v>
      </c>
      <c r="AL441" s="406" t="b">
        <f t="shared" si="163"/>
        <v>0</v>
      </c>
      <c r="AM441" s="406" cm="1">
        <f t="array" ref="AM441">_xlfn.QUARTILE.EXC(IF($AT$5:$AT$906=$AT441,$M$5:$M$906),1)</f>
        <v>-18.744999999999997</v>
      </c>
      <c r="AN441" s="406" cm="1">
        <f t="array" ref="AN441">_xlfn.QUARTILE.EXC(IF($AT$5:$AT$906=$AT441,$M$5:$M$906),3)</f>
        <v>-2.7</v>
      </c>
      <c r="AO441" s="406">
        <f t="shared" si="164"/>
        <v>16.044999999999998</v>
      </c>
      <c r="AP441" s="406">
        <f t="shared" si="165"/>
        <v>-42.812499999999993</v>
      </c>
      <c r="AQ441" s="406">
        <f t="shared" si="166"/>
        <v>21.367499999999996</v>
      </c>
      <c r="AR441" s="406" t="b">
        <f t="shared" si="167"/>
        <v>0</v>
      </c>
      <c r="AS441" s="404" t="str">
        <f>INDEX('Org2567'!$BM:$BM,MATCH(Raw_DATA!A441,'Org2567'!$D:$D,0))</f>
        <v>รพช.F2 P&lt;=30,000</v>
      </c>
      <c r="AT441" s="404">
        <f>INDEX('Org2567'!$BL:$BL,MATCH(Raw_DATA!A441,'Org2567'!$D:$D,0))</f>
        <v>5</v>
      </c>
      <c r="AU441" s="113"/>
      <c r="AV441" s="101">
        <v>284.95</v>
      </c>
      <c r="AW441" s="101">
        <v>80.77</v>
      </c>
      <c r="AX441" s="101">
        <v>57.56</v>
      </c>
      <c r="AY441" s="101">
        <v>184.61</v>
      </c>
      <c r="AZ441" s="101">
        <v>32.130000000000003</v>
      </c>
    </row>
    <row r="442" spans="1:52" x14ac:dyDescent="0.7">
      <c r="A442" s="101" t="s">
        <v>449</v>
      </c>
      <c r="B442" s="101" t="s">
        <v>2184</v>
      </c>
      <c r="C442" s="111" t="str">
        <f>IF(A442="","",INDEX(ID!P:P,MATCH(Raw_DATA!A442,ID!A:A,0)))</f>
        <v>รพช.F1 P50,000-100,000</v>
      </c>
      <c r="D442" s="101">
        <f>IF(A442="","",INDEX(ID!M:M,MATCH(Raw_DATA!A442,ID!A:A,0)))</f>
        <v>10</v>
      </c>
      <c r="E442" s="112">
        <v>8.17</v>
      </c>
      <c r="F442" s="112">
        <v>7.78</v>
      </c>
      <c r="G442" s="112">
        <v>5.9</v>
      </c>
      <c r="H442" s="112">
        <v>97085322.129999995</v>
      </c>
      <c r="I442" s="112">
        <v>124422.99</v>
      </c>
      <c r="J442" s="112">
        <v>8478235.4000000004</v>
      </c>
      <c r="K442" s="112">
        <v>66295190.659999996</v>
      </c>
      <c r="L442" s="112">
        <v>4.3099999999999996</v>
      </c>
      <c r="M442" s="112">
        <v>0.08</v>
      </c>
      <c r="N442" s="112">
        <f t="shared" si="168"/>
        <v>77</v>
      </c>
      <c r="O442" s="112">
        <f t="shared" si="169"/>
        <v>53</v>
      </c>
      <c r="P442" s="112">
        <f t="shared" si="170"/>
        <v>55</v>
      </c>
      <c r="Q442" s="112">
        <f t="shared" si="171"/>
        <v>102</v>
      </c>
      <c r="R442" s="112">
        <f t="shared" si="172"/>
        <v>50</v>
      </c>
      <c r="S442" s="112" cm="1">
        <f t="array" ref="S442">_xlfn.QUARTILE.EXC(IF($D$5:$D$906=$D442,$L$5:$L$906),1)</f>
        <v>-10.594999999999999</v>
      </c>
      <c r="T442" s="112" cm="1">
        <f t="array" ref="T442">_xlfn.QUARTILE.EXC(IF($D$5:$D$906=$D442,$L$5:$L$906),3)</f>
        <v>0.95</v>
      </c>
      <c r="U442" s="112">
        <f t="shared" si="152"/>
        <v>11.544999999999998</v>
      </c>
      <c r="V442" s="112">
        <f t="shared" si="153"/>
        <v>-27.912499999999994</v>
      </c>
      <c r="W442" s="112">
        <f t="shared" si="154"/>
        <v>18.267499999999995</v>
      </c>
      <c r="X442" s="112" t="b">
        <f t="shared" si="155"/>
        <v>0</v>
      </c>
      <c r="Y442" s="112" cm="1">
        <f t="array" ref="Y442">_xlfn.QUARTILE.EXC(IF($D$5:$D$906=$D442,$M$5:$M$906),1)</f>
        <v>-17.670000000000002</v>
      </c>
      <c r="Z442" s="112" cm="1">
        <f t="array" ref="Z442">_xlfn.QUARTILE.EXC(IF($D$5:$D$906=$D442,$M$5:$M$906),3)</f>
        <v>-3.92</v>
      </c>
      <c r="AA442" s="112">
        <f t="shared" si="156"/>
        <v>13.750000000000002</v>
      </c>
      <c r="AB442" s="112">
        <f t="shared" si="157"/>
        <v>-38.295000000000002</v>
      </c>
      <c r="AC442" s="112">
        <f t="shared" si="158"/>
        <v>16.705000000000005</v>
      </c>
      <c r="AD442" s="112" t="b">
        <f t="shared" si="159"/>
        <v>0</v>
      </c>
      <c r="AE442" s="101">
        <f t="shared" si="150"/>
        <v>0</v>
      </c>
      <c r="AF442" s="101">
        <f t="shared" si="151"/>
        <v>0</v>
      </c>
      <c r="AG442" s="406" cm="1">
        <f t="array" ref="AG442">_xlfn.QUARTILE.EXC(IF($AT$5:$AT$906=$AT442,$L$5:$L$906),1)</f>
        <v>-10.594999999999999</v>
      </c>
      <c r="AH442" s="406" cm="1">
        <f t="array" ref="AH442">_xlfn.QUARTILE.EXC(IF($AT$5:$AT$906=$AT442,$L$5:$L$906),3)</f>
        <v>0.95</v>
      </c>
      <c r="AI442" s="406">
        <f t="shared" si="160"/>
        <v>11.544999999999998</v>
      </c>
      <c r="AJ442" s="406">
        <f t="shared" si="161"/>
        <v>-27.912499999999994</v>
      </c>
      <c r="AK442" s="406">
        <f t="shared" si="162"/>
        <v>18.267499999999995</v>
      </c>
      <c r="AL442" s="406" t="b">
        <f t="shared" si="163"/>
        <v>0</v>
      </c>
      <c r="AM442" s="406" cm="1">
        <f t="array" ref="AM442">_xlfn.QUARTILE.EXC(IF($AT$5:$AT$906=$AT442,$M$5:$M$906),1)</f>
        <v>-17.670000000000002</v>
      </c>
      <c r="AN442" s="406" cm="1">
        <f t="array" ref="AN442">_xlfn.QUARTILE.EXC(IF($AT$5:$AT$906=$AT442,$M$5:$M$906),3)</f>
        <v>-3.92</v>
      </c>
      <c r="AO442" s="406">
        <f t="shared" si="164"/>
        <v>13.750000000000002</v>
      </c>
      <c r="AP442" s="406">
        <f t="shared" si="165"/>
        <v>-38.295000000000002</v>
      </c>
      <c r="AQ442" s="406">
        <f t="shared" si="166"/>
        <v>16.705000000000005</v>
      </c>
      <c r="AR442" s="406" t="b">
        <f t="shared" si="167"/>
        <v>0</v>
      </c>
      <c r="AS442" s="404" t="str">
        <f>INDEX('Org2567'!$BM:$BM,MATCH(Raw_DATA!A442,'Org2567'!$D:$D,0))</f>
        <v>รพช.F1 P50,000-100,000</v>
      </c>
      <c r="AT442" s="404">
        <f>INDEX('Org2567'!$BL:$BL,MATCH(Raw_DATA!A442,'Org2567'!$D:$D,0))</f>
        <v>10</v>
      </c>
      <c r="AU442" s="113"/>
      <c r="AV442" s="101">
        <v>77.430000000000007</v>
      </c>
      <c r="AW442" s="101">
        <v>53.41</v>
      </c>
      <c r="AX442" s="101">
        <v>54.71</v>
      </c>
      <c r="AY442" s="101">
        <v>101.76</v>
      </c>
      <c r="AZ442" s="101">
        <v>49.72</v>
      </c>
    </row>
    <row r="443" spans="1:52" x14ac:dyDescent="0.7">
      <c r="A443" s="101" t="s">
        <v>450</v>
      </c>
      <c r="B443" s="101" t="s">
        <v>2187</v>
      </c>
      <c r="C443" s="111" t="str">
        <f>IF(A443="","",INDEX(ID!P:P,MATCH(Raw_DATA!A443,ID!A:A,0)))</f>
        <v>รพท.S B&lt;=400</v>
      </c>
      <c r="D443" s="101">
        <f>IF(A443="","",INDEX(ID!M:M,MATCH(Raw_DATA!A443,ID!A:A,0)))</f>
        <v>16</v>
      </c>
      <c r="E443" s="112">
        <v>2.31</v>
      </c>
      <c r="F443" s="112">
        <v>2.16</v>
      </c>
      <c r="G443" s="112">
        <v>1.37</v>
      </c>
      <c r="H443" s="112">
        <v>302028638.06999999</v>
      </c>
      <c r="I443" s="112">
        <v>8963072.9199999999</v>
      </c>
      <c r="J443" s="112">
        <v>53651566.75</v>
      </c>
      <c r="K443" s="112">
        <v>84481525.969999999</v>
      </c>
      <c r="L443" s="112">
        <v>6.15</v>
      </c>
      <c r="M443" s="112">
        <v>0.82</v>
      </c>
      <c r="N443" s="112">
        <f t="shared" si="168"/>
        <v>156</v>
      </c>
      <c r="O443" s="112">
        <f t="shared" si="169"/>
        <v>44</v>
      </c>
      <c r="P443" s="112">
        <f t="shared" si="170"/>
        <v>139</v>
      </c>
      <c r="Q443" s="112">
        <f t="shared" si="171"/>
        <v>953</v>
      </c>
      <c r="R443" s="112">
        <f t="shared" si="172"/>
        <v>47</v>
      </c>
      <c r="S443" s="112" cm="1">
        <f t="array" ref="S443">_xlfn.QUARTILE.EXC(IF($D$5:$D$906=$D443,$L$5:$L$906),1)</f>
        <v>-2.1850000000000001</v>
      </c>
      <c r="T443" s="112" cm="1">
        <f t="array" ref="T443">_xlfn.QUARTILE.EXC(IF($D$5:$D$906=$D443,$L$5:$L$906),3)</f>
        <v>5.5750000000000002</v>
      </c>
      <c r="U443" s="112">
        <f t="shared" si="152"/>
        <v>7.76</v>
      </c>
      <c r="V443" s="112">
        <f t="shared" si="153"/>
        <v>-13.825000000000001</v>
      </c>
      <c r="W443" s="112">
        <f t="shared" si="154"/>
        <v>17.215</v>
      </c>
      <c r="X443" s="112" t="b">
        <f t="shared" si="155"/>
        <v>0</v>
      </c>
      <c r="Y443" s="112" cm="1">
        <f t="array" ref="Y443">_xlfn.QUARTILE.EXC(IF($D$5:$D$906=$D443,$M$5:$M$906),1)</f>
        <v>-5.58</v>
      </c>
      <c r="Z443" s="112" cm="1">
        <f t="array" ref="Z443">_xlfn.QUARTILE.EXC(IF($D$5:$D$906=$D443,$M$5:$M$906),3)</f>
        <v>0.90500000000000003</v>
      </c>
      <c r="AA443" s="112">
        <f t="shared" si="156"/>
        <v>6.4850000000000003</v>
      </c>
      <c r="AB443" s="112">
        <f t="shared" si="157"/>
        <v>-15.307500000000001</v>
      </c>
      <c r="AC443" s="112">
        <f t="shared" si="158"/>
        <v>10.6325</v>
      </c>
      <c r="AD443" s="112" t="b">
        <f t="shared" si="159"/>
        <v>0</v>
      </c>
      <c r="AE443" s="101">
        <f t="shared" si="150"/>
        <v>0</v>
      </c>
      <c r="AF443" s="101">
        <f t="shared" si="151"/>
        <v>0</v>
      </c>
      <c r="AG443" s="406" cm="1">
        <f t="array" ref="AG443">_xlfn.QUARTILE.EXC(IF($AT$5:$AT$906=$AT443,$L$5:$L$906),1)</f>
        <v>-2.1850000000000001</v>
      </c>
      <c r="AH443" s="406" cm="1">
        <f t="array" ref="AH443">_xlfn.QUARTILE.EXC(IF($AT$5:$AT$906=$AT443,$L$5:$L$906),3)</f>
        <v>5.5750000000000002</v>
      </c>
      <c r="AI443" s="406">
        <f t="shared" si="160"/>
        <v>7.76</v>
      </c>
      <c r="AJ443" s="406">
        <f t="shared" si="161"/>
        <v>-13.825000000000001</v>
      </c>
      <c r="AK443" s="406">
        <f t="shared" si="162"/>
        <v>17.215</v>
      </c>
      <c r="AL443" s="406" t="b">
        <f t="shared" si="163"/>
        <v>0</v>
      </c>
      <c r="AM443" s="406" cm="1">
        <f t="array" ref="AM443">_xlfn.QUARTILE.EXC(IF($AT$5:$AT$906=$AT443,$M$5:$M$906),1)</f>
        <v>-5.58</v>
      </c>
      <c r="AN443" s="406" cm="1">
        <f t="array" ref="AN443">_xlfn.QUARTILE.EXC(IF($AT$5:$AT$906=$AT443,$M$5:$M$906),3)</f>
        <v>0.90500000000000003</v>
      </c>
      <c r="AO443" s="406">
        <f t="shared" si="164"/>
        <v>6.4850000000000003</v>
      </c>
      <c r="AP443" s="406">
        <f t="shared" si="165"/>
        <v>-15.307500000000001</v>
      </c>
      <c r="AQ443" s="406">
        <f t="shared" si="166"/>
        <v>10.6325</v>
      </c>
      <c r="AR443" s="406" t="b">
        <f t="shared" si="167"/>
        <v>0</v>
      </c>
      <c r="AS443" s="404" t="str">
        <f>INDEX('Org2567'!$BM:$BM,MATCH(Raw_DATA!A443,'Org2567'!$D:$D,0))</f>
        <v>รพท.S B&lt;=400</v>
      </c>
      <c r="AT443" s="404">
        <f>INDEX('Org2567'!$BL:$BL,MATCH(Raw_DATA!A443,'Org2567'!$D:$D,0))</f>
        <v>16</v>
      </c>
      <c r="AU443" s="113"/>
      <c r="AV443" s="101">
        <v>155.66</v>
      </c>
      <c r="AW443" s="101">
        <v>43.52</v>
      </c>
      <c r="AX443" s="101">
        <v>139</v>
      </c>
      <c r="AY443" s="101">
        <v>953.07</v>
      </c>
      <c r="AZ443" s="101">
        <v>47.15</v>
      </c>
    </row>
    <row r="444" spans="1:52" x14ac:dyDescent="0.7">
      <c r="A444" s="101" t="s">
        <v>451</v>
      </c>
      <c r="B444" s="101" t="s">
        <v>2190</v>
      </c>
      <c r="C444" s="111" t="str">
        <f>IF(A444="","",INDEX(ID!P:P,MATCH(Raw_DATA!A444,ID!A:A,0)))</f>
        <v>รพช.F1 P50,000-100,000</v>
      </c>
      <c r="D444" s="101">
        <f>IF(A444="","",INDEX(ID!M:M,MATCH(Raw_DATA!A444,ID!A:A,0)))</f>
        <v>10</v>
      </c>
      <c r="E444" s="112">
        <v>1.51</v>
      </c>
      <c r="F444" s="112">
        <v>1.42</v>
      </c>
      <c r="G444" s="112">
        <v>1.1499999999999999</v>
      </c>
      <c r="H444" s="112">
        <v>18558407.210000001</v>
      </c>
      <c r="I444" s="112">
        <v>2438836.1</v>
      </c>
      <c r="J444" s="112">
        <v>8933252.1099999994</v>
      </c>
      <c r="K444" s="112">
        <v>5648555.0999999996</v>
      </c>
      <c r="L444" s="112">
        <v>5.12</v>
      </c>
      <c r="M444" s="112">
        <v>2.23</v>
      </c>
      <c r="N444" s="112">
        <f t="shared" si="168"/>
        <v>246</v>
      </c>
      <c r="O444" s="112">
        <f t="shared" si="169"/>
        <v>26</v>
      </c>
      <c r="P444" s="112">
        <f t="shared" si="170"/>
        <v>63</v>
      </c>
      <c r="Q444" s="112">
        <f t="shared" si="171"/>
        <v>322</v>
      </c>
      <c r="R444" s="112">
        <f t="shared" si="172"/>
        <v>43</v>
      </c>
      <c r="S444" s="112" cm="1">
        <f t="array" ref="S444">_xlfn.QUARTILE.EXC(IF($D$5:$D$906=$D444,$L$5:$L$906),1)</f>
        <v>-10.594999999999999</v>
      </c>
      <c r="T444" s="112" cm="1">
        <f t="array" ref="T444">_xlfn.QUARTILE.EXC(IF($D$5:$D$906=$D444,$L$5:$L$906),3)</f>
        <v>0.95</v>
      </c>
      <c r="U444" s="112">
        <f t="shared" si="152"/>
        <v>11.544999999999998</v>
      </c>
      <c r="V444" s="112">
        <f t="shared" si="153"/>
        <v>-27.912499999999994</v>
      </c>
      <c r="W444" s="112">
        <f t="shared" si="154"/>
        <v>18.267499999999995</v>
      </c>
      <c r="X444" s="112" t="b">
        <f t="shared" si="155"/>
        <v>0</v>
      </c>
      <c r="Y444" s="112" cm="1">
        <f t="array" ref="Y444">_xlfn.QUARTILE.EXC(IF($D$5:$D$906=$D444,$M$5:$M$906),1)</f>
        <v>-17.670000000000002</v>
      </c>
      <c r="Z444" s="112" cm="1">
        <f t="array" ref="Z444">_xlfn.QUARTILE.EXC(IF($D$5:$D$906=$D444,$M$5:$M$906),3)</f>
        <v>-3.92</v>
      </c>
      <c r="AA444" s="112">
        <f t="shared" si="156"/>
        <v>13.750000000000002</v>
      </c>
      <c r="AB444" s="112">
        <f t="shared" si="157"/>
        <v>-38.295000000000002</v>
      </c>
      <c r="AC444" s="112">
        <f t="shared" si="158"/>
        <v>16.705000000000005</v>
      </c>
      <c r="AD444" s="112" t="b">
        <f t="shared" si="159"/>
        <v>0</v>
      </c>
      <c r="AE444" s="101">
        <f t="shared" si="150"/>
        <v>0</v>
      </c>
      <c r="AF444" s="101">
        <f t="shared" si="151"/>
        <v>0</v>
      </c>
      <c r="AG444" s="406" cm="1">
        <f t="array" ref="AG444">_xlfn.QUARTILE.EXC(IF($AT$5:$AT$906=$AT444,$L$5:$L$906),1)</f>
        <v>-10.594999999999999</v>
      </c>
      <c r="AH444" s="406" cm="1">
        <f t="array" ref="AH444">_xlfn.QUARTILE.EXC(IF($AT$5:$AT$906=$AT444,$L$5:$L$906),3)</f>
        <v>0.95</v>
      </c>
      <c r="AI444" s="406">
        <f t="shared" si="160"/>
        <v>11.544999999999998</v>
      </c>
      <c r="AJ444" s="406">
        <f t="shared" si="161"/>
        <v>-27.912499999999994</v>
      </c>
      <c r="AK444" s="406">
        <f t="shared" si="162"/>
        <v>18.267499999999995</v>
      </c>
      <c r="AL444" s="406" t="b">
        <f t="shared" si="163"/>
        <v>0</v>
      </c>
      <c r="AM444" s="406" cm="1">
        <f t="array" ref="AM444">_xlfn.QUARTILE.EXC(IF($AT$5:$AT$906=$AT444,$M$5:$M$906),1)</f>
        <v>-17.670000000000002</v>
      </c>
      <c r="AN444" s="406" cm="1">
        <f t="array" ref="AN444">_xlfn.QUARTILE.EXC(IF($AT$5:$AT$906=$AT444,$M$5:$M$906),3)</f>
        <v>-3.92</v>
      </c>
      <c r="AO444" s="406">
        <f t="shared" si="164"/>
        <v>13.750000000000002</v>
      </c>
      <c r="AP444" s="406">
        <f t="shared" si="165"/>
        <v>-38.295000000000002</v>
      </c>
      <c r="AQ444" s="406">
        <f t="shared" si="166"/>
        <v>16.705000000000005</v>
      </c>
      <c r="AR444" s="406" t="b">
        <f t="shared" si="167"/>
        <v>0</v>
      </c>
      <c r="AS444" s="404" t="str">
        <f>INDEX('Org2567'!$BM:$BM,MATCH(Raw_DATA!A444,'Org2567'!$D:$D,0))</f>
        <v>รพช.F1 P50,000-100,000</v>
      </c>
      <c r="AT444" s="404">
        <f>INDEX('Org2567'!$BL:$BL,MATCH(Raw_DATA!A444,'Org2567'!$D:$D,0))</f>
        <v>10</v>
      </c>
      <c r="AU444" s="113"/>
      <c r="AV444" s="101">
        <v>245.9</v>
      </c>
      <c r="AW444" s="101">
        <v>26.4</v>
      </c>
      <c r="AX444" s="101">
        <v>62.75</v>
      </c>
      <c r="AY444" s="101">
        <v>321.64</v>
      </c>
      <c r="AZ444" s="101">
        <v>43.3</v>
      </c>
    </row>
    <row r="445" spans="1:52" x14ac:dyDescent="0.7">
      <c r="A445" s="101" t="s">
        <v>452</v>
      </c>
      <c r="B445" s="101" t="s">
        <v>2193</v>
      </c>
      <c r="C445" s="111" t="str">
        <f>IF(A445="","",INDEX(ID!P:P,MATCH(Raw_DATA!A445,ID!A:A,0)))</f>
        <v>รพช.M2 B&gt;100</v>
      </c>
      <c r="D445" s="101">
        <f>IF(A445="","",INDEX(ID!M:M,MATCH(Raw_DATA!A445,ID!A:A,0)))</f>
        <v>13</v>
      </c>
      <c r="E445" s="112">
        <v>1.76</v>
      </c>
      <c r="F445" s="112">
        <v>1.64</v>
      </c>
      <c r="G445" s="112">
        <v>0.81</v>
      </c>
      <c r="H445" s="112">
        <v>51249795.289999999</v>
      </c>
      <c r="I445" s="112">
        <v>-104414519.23</v>
      </c>
      <c r="J445" s="112">
        <v>-24394044.460000001</v>
      </c>
      <c r="K445" s="112">
        <v>-12532587.050000001</v>
      </c>
      <c r="L445" s="112">
        <v>-8.48</v>
      </c>
      <c r="M445" s="112">
        <v>-25.41</v>
      </c>
      <c r="N445" s="112">
        <f t="shared" si="168"/>
        <v>248</v>
      </c>
      <c r="O445" s="112">
        <f t="shared" si="169"/>
        <v>15</v>
      </c>
      <c r="P445" s="112">
        <f t="shared" si="170"/>
        <v>73</v>
      </c>
      <c r="Q445" s="112">
        <f t="shared" si="171"/>
        <v>147</v>
      </c>
      <c r="R445" s="112">
        <f t="shared" si="172"/>
        <v>43</v>
      </c>
      <c r="S445" s="112" cm="1">
        <f t="array" ref="S445">_xlfn.QUARTILE.EXC(IF($D$5:$D$906=$D445,$L$5:$L$906),1)</f>
        <v>-7.51</v>
      </c>
      <c r="T445" s="112" cm="1">
        <f t="array" ref="T445">_xlfn.QUARTILE.EXC(IF($D$5:$D$906=$D445,$L$5:$L$906),3)</f>
        <v>3.04</v>
      </c>
      <c r="U445" s="112">
        <f t="shared" si="152"/>
        <v>10.55</v>
      </c>
      <c r="V445" s="112">
        <f t="shared" si="153"/>
        <v>-23.335000000000001</v>
      </c>
      <c r="W445" s="112">
        <f t="shared" si="154"/>
        <v>18.865000000000002</v>
      </c>
      <c r="X445" s="112" t="b">
        <f t="shared" si="155"/>
        <v>0</v>
      </c>
      <c r="Y445" s="112" cm="1">
        <f t="array" ref="Y445">_xlfn.QUARTILE.EXC(IF($D$5:$D$906=$D445,$M$5:$M$906),1)</f>
        <v>-12.23</v>
      </c>
      <c r="Z445" s="112" cm="1">
        <f t="array" ref="Z445">_xlfn.QUARTILE.EXC(IF($D$5:$D$906=$D445,$M$5:$M$906),3)</f>
        <v>-0.18</v>
      </c>
      <c r="AA445" s="112">
        <f t="shared" si="156"/>
        <v>12.05</v>
      </c>
      <c r="AB445" s="112">
        <f t="shared" si="157"/>
        <v>-30.305000000000003</v>
      </c>
      <c r="AC445" s="112">
        <f t="shared" si="158"/>
        <v>17.895000000000003</v>
      </c>
      <c r="AD445" s="112" t="b">
        <f t="shared" si="159"/>
        <v>0</v>
      </c>
      <c r="AE445" s="101">
        <f t="shared" si="150"/>
        <v>1</v>
      </c>
      <c r="AF445" s="101">
        <f t="shared" si="151"/>
        <v>1</v>
      </c>
      <c r="AG445" s="406" cm="1">
        <f t="array" ref="AG445">_xlfn.QUARTILE.EXC(IF($AT$5:$AT$906=$AT445,$L$5:$L$906),1)</f>
        <v>-7.51</v>
      </c>
      <c r="AH445" s="406" cm="1">
        <f t="array" ref="AH445">_xlfn.QUARTILE.EXC(IF($AT$5:$AT$906=$AT445,$L$5:$L$906),3)</f>
        <v>3.04</v>
      </c>
      <c r="AI445" s="406">
        <f t="shared" si="160"/>
        <v>10.55</v>
      </c>
      <c r="AJ445" s="406">
        <f t="shared" si="161"/>
        <v>-23.335000000000001</v>
      </c>
      <c r="AK445" s="406">
        <f t="shared" si="162"/>
        <v>18.865000000000002</v>
      </c>
      <c r="AL445" s="406" t="b">
        <f t="shared" si="163"/>
        <v>0</v>
      </c>
      <c r="AM445" s="406" cm="1">
        <f t="array" ref="AM445">_xlfn.QUARTILE.EXC(IF($AT$5:$AT$906=$AT445,$M$5:$M$906),1)</f>
        <v>-12.23</v>
      </c>
      <c r="AN445" s="406" cm="1">
        <f t="array" ref="AN445">_xlfn.QUARTILE.EXC(IF($AT$5:$AT$906=$AT445,$M$5:$M$906),3)</f>
        <v>-0.18</v>
      </c>
      <c r="AO445" s="406">
        <f t="shared" si="164"/>
        <v>12.05</v>
      </c>
      <c r="AP445" s="406">
        <f t="shared" si="165"/>
        <v>-30.305000000000003</v>
      </c>
      <c r="AQ445" s="406">
        <f t="shared" si="166"/>
        <v>17.895000000000003</v>
      </c>
      <c r="AR445" s="406" t="b">
        <f t="shared" si="167"/>
        <v>0</v>
      </c>
      <c r="AS445" s="404" t="str">
        <f>INDEX('Org2567'!$BM:$BM,MATCH(Raw_DATA!A445,'Org2567'!$D:$D,0))</f>
        <v>รพช.M2 B&gt;100</v>
      </c>
      <c r="AT445" s="404">
        <f>INDEX('Org2567'!$BL:$BL,MATCH(Raw_DATA!A445,'Org2567'!$D:$D,0))</f>
        <v>13</v>
      </c>
      <c r="AU445" s="113"/>
      <c r="AV445" s="101">
        <v>247.5</v>
      </c>
      <c r="AW445" s="101">
        <v>15</v>
      </c>
      <c r="AX445" s="101">
        <v>73.069999999999993</v>
      </c>
      <c r="AY445" s="101">
        <v>146.72</v>
      </c>
      <c r="AZ445" s="101">
        <v>43.29</v>
      </c>
    </row>
    <row r="446" spans="1:52" x14ac:dyDescent="0.7">
      <c r="A446" s="101" t="s">
        <v>453</v>
      </c>
      <c r="B446" s="101" t="s">
        <v>2196</v>
      </c>
      <c r="C446" s="111" t="str">
        <f>IF(A446="","",INDEX(ID!P:P,MATCH(Raw_DATA!A446,ID!A:A,0)))</f>
        <v>รพช.F1 P&lt;=50,000</v>
      </c>
      <c r="D446" s="101">
        <f>IF(A446="","",INDEX(ID!M:M,MATCH(Raw_DATA!A446,ID!A:A,0)))</f>
        <v>9</v>
      </c>
      <c r="E446" s="112">
        <v>3.16</v>
      </c>
      <c r="F446" s="112">
        <v>2.9</v>
      </c>
      <c r="G446" s="112">
        <v>1.79</v>
      </c>
      <c r="H446" s="112">
        <v>31663308.449999999</v>
      </c>
      <c r="I446" s="112">
        <v>-3865551.99</v>
      </c>
      <c r="J446" s="112">
        <v>-258731.82</v>
      </c>
      <c r="K446" s="112">
        <v>11665288.33</v>
      </c>
      <c r="L446" s="112">
        <v>-0.21</v>
      </c>
      <c r="M446" s="112">
        <v>-3.75</v>
      </c>
      <c r="N446" s="112">
        <f t="shared" si="168"/>
        <v>172</v>
      </c>
      <c r="O446" s="112">
        <f t="shared" si="169"/>
        <v>40</v>
      </c>
      <c r="P446" s="112">
        <f t="shared" si="170"/>
        <v>54</v>
      </c>
      <c r="Q446" s="112">
        <f t="shared" si="171"/>
        <v>169</v>
      </c>
      <c r="R446" s="112">
        <f t="shared" si="172"/>
        <v>69</v>
      </c>
      <c r="S446" s="112" cm="1">
        <f t="array" ref="S446">_xlfn.QUARTILE.EXC(IF($D$5:$D$906=$D446,$L$5:$L$906),1)</f>
        <v>-8.26</v>
      </c>
      <c r="T446" s="112" cm="1">
        <f t="array" ref="T446">_xlfn.QUARTILE.EXC(IF($D$5:$D$906=$D446,$L$5:$L$906),3)</f>
        <v>3.2450000000000001</v>
      </c>
      <c r="U446" s="112">
        <f t="shared" si="152"/>
        <v>11.504999999999999</v>
      </c>
      <c r="V446" s="112">
        <f t="shared" si="153"/>
        <v>-25.517499999999998</v>
      </c>
      <c r="W446" s="112">
        <f t="shared" si="154"/>
        <v>20.502500000000001</v>
      </c>
      <c r="X446" s="112" t="b">
        <f t="shared" si="155"/>
        <v>0</v>
      </c>
      <c r="Y446" s="112" cm="1">
        <f t="array" ref="Y446">_xlfn.QUARTILE.EXC(IF($D$5:$D$906=$D446,$M$5:$M$906),1)</f>
        <v>-12.452500000000001</v>
      </c>
      <c r="Z446" s="112" cm="1">
        <f t="array" ref="Z446">_xlfn.QUARTILE.EXC(IF($D$5:$D$906=$D446,$M$5:$M$906),3)</f>
        <v>0.39</v>
      </c>
      <c r="AA446" s="112">
        <f t="shared" si="156"/>
        <v>12.842500000000001</v>
      </c>
      <c r="AB446" s="112">
        <f t="shared" si="157"/>
        <v>-31.716250000000002</v>
      </c>
      <c r="AC446" s="112">
        <f t="shared" si="158"/>
        <v>19.653750000000002</v>
      </c>
      <c r="AD446" s="112" t="b">
        <f t="shared" si="159"/>
        <v>0</v>
      </c>
      <c r="AE446" s="101">
        <f t="shared" si="150"/>
        <v>1</v>
      </c>
      <c r="AF446" s="101">
        <f t="shared" si="151"/>
        <v>1</v>
      </c>
      <c r="AG446" s="406" cm="1">
        <f t="array" ref="AG446">_xlfn.QUARTILE.EXC(IF($AT$5:$AT$906=$AT446,$L$5:$L$906),1)</f>
        <v>-8.26</v>
      </c>
      <c r="AH446" s="406" cm="1">
        <f t="array" ref="AH446">_xlfn.QUARTILE.EXC(IF($AT$5:$AT$906=$AT446,$L$5:$L$906),3)</f>
        <v>3.2450000000000001</v>
      </c>
      <c r="AI446" s="406">
        <f t="shared" si="160"/>
        <v>11.504999999999999</v>
      </c>
      <c r="AJ446" s="406">
        <f t="shared" si="161"/>
        <v>-25.517499999999998</v>
      </c>
      <c r="AK446" s="406">
        <f t="shared" si="162"/>
        <v>20.502500000000001</v>
      </c>
      <c r="AL446" s="406" t="b">
        <f t="shared" si="163"/>
        <v>0</v>
      </c>
      <c r="AM446" s="406" cm="1">
        <f t="array" ref="AM446">_xlfn.QUARTILE.EXC(IF($AT$5:$AT$906=$AT446,$M$5:$M$906),1)</f>
        <v>-12.452500000000001</v>
      </c>
      <c r="AN446" s="406" cm="1">
        <f t="array" ref="AN446">_xlfn.QUARTILE.EXC(IF($AT$5:$AT$906=$AT446,$M$5:$M$906),3)</f>
        <v>0.39</v>
      </c>
      <c r="AO446" s="406">
        <f t="shared" si="164"/>
        <v>12.842500000000001</v>
      </c>
      <c r="AP446" s="406">
        <f t="shared" si="165"/>
        <v>-31.716250000000002</v>
      </c>
      <c r="AQ446" s="406">
        <f t="shared" si="166"/>
        <v>19.653750000000002</v>
      </c>
      <c r="AR446" s="406" t="b">
        <f t="shared" si="167"/>
        <v>0</v>
      </c>
      <c r="AS446" s="404" t="str">
        <f>INDEX('Org2567'!$BM:$BM,MATCH(Raw_DATA!A446,'Org2567'!$D:$D,0))</f>
        <v>รพช.F1 P&lt;=50,000</v>
      </c>
      <c r="AT446" s="404">
        <f>INDEX('Org2567'!$BL:$BL,MATCH(Raw_DATA!A446,'Org2567'!$D:$D,0))</f>
        <v>9</v>
      </c>
      <c r="AU446" s="113"/>
      <c r="AV446" s="101">
        <v>171.64</v>
      </c>
      <c r="AW446" s="101">
        <v>39.520000000000003</v>
      </c>
      <c r="AX446" s="101">
        <v>53.94</v>
      </c>
      <c r="AY446" s="101">
        <v>169.44</v>
      </c>
      <c r="AZ446" s="101">
        <v>68.91</v>
      </c>
    </row>
    <row r="447" spans="1:52" x14ac:dyDescent="0.7">
      <c r="A447" s="101" t="s">
        <v>454</v>
      </c>
      <c r="B447" s="101" t="s">
        <v>2199</v>
      </c>
      <c r="C447" s="111" t="str">
        <f>IF(A447="","",INDEX(ID!P:P,MATCH(Raw_DATA!A447,ID!A:A,0)))</f>
        <v>รพช.M2 B&gt;100</v>
      </c>
      <c r="D447" s="101">
        <f>IF(A447="","",INDEX(ID!M:M,MATCH(Raw_DATA!A447,ID!A:A,0)))</f>
        <v>13</v>
      </c>
      <c r="E447" s="112">
        <v>3.91</v>
      </c>
      <c r="F447" s="112">
        <v>3.69</v>
      </c>
      <c r="G447" s="112">
        <v>3.07</v>
      </c>
      <c r="H447" s="112">
        <v>173696410.08000001</v>
      </c>
      <c r="I447" s="112">
        <v>-14501761.01</v>
      </c>
      <c r="J447" s="112">
        <v>13488013.109999999</v>
      </c>
      <c r="K447" s="112">
        <v>123343986.17</v>
      </c>
      <c r="L447" s="112">
        <v>3.74</v>
      </c>
      <c r="M447" s="112">
        <v>-3.11</v>
      </c>
      <c r="N447" s="112">
        <f t="shared" si="168"/>
        <v>127</v>
      </c>
      <c r="O447" s="112">
        <f t="shared" si="169"/>
        <v>41</v>
      </c>
      <c r="P447" s="112">
        <f t="shared" si="170"/>
        <v>50</v>
      </c>
      <c r="Q447" s="112">
        <f t="shared" si="171"/>
        <v>94</v>
      </c>
      <c r="R447" s="112">
        <f t="shared" si="172"/>
        <v>44</v>
      </c>
      <c r="S447" s="112" cm="1">
        <f t="array" ref="S447">_xlfn.QUARTILE.EXC(IF($D$5:$D$906=$D447,$L$5:$L$906),1)</f>
        <v>-7.51</v>
      </c>
      <c r="T447" s="112" cm="1">
        <f t="array" ref="T447">_xlfn.QUARTILE.EXC(IF($D$5:$D$906=$D447,$L$5:$L$906),3)</f>
        <v>3.04</v>
      </c>
      <c r="U447" s="112">
        <f t="shared" si="152"/>
        <v>10.55</v>
      </c>
      <c r="V447" s="112">
        <f t="shared" si="153"/>
        <v>-23.335000000000001</v>
      </c>
      <c r="W447" s="112">
        <f t="shared" si="154"/>
        <v>18.865000000000002</v>
      </c>
      <c r="X447" s="112" t="b">
        <f t="shared" si="155"/>
        <v>0</v>
      </c>
      <c r="Y447" s="112" cm="1">
        <f t="array" ref="Y447">_xlfn.QUARTILE.EXC(IF($D$5:$D$906=$D447,$M$5:$M$906),1)</f>
        <v>-12.23</v>
      </c>
      <c r="Z447" s="112" cm="1">
        <f t="array" ref="Z447">_xlfn.QUARTILE.EXC(IF($D$5:$D$906=$D447,$M$5:$M$906),3)</f>
        <v>-0.18</v>
      </c>
      <c r="AA447" s="112">
        <f t="shared" si="156"/>
        <v>12.05</v>
      </c>
      <c r="AB447" s="112">
        <f t="shared" si="157"/>
        <v>-30.305000000000003</v>
      </c>
      <c r="AC447" s="112">
        <f t="shared" si="158"/>
        <v>17.895000000000003</v>
      </c>
      <c r="AD447" s="112" t="b">
        <f t="shared" si="159"/>
        <v>0</v>
      </c>
      <c r="AE447" s="101">
        <f t="shared" si="150"/>
        <v>1</v>
      </c>
      <c r="AF447" s="101">
        <f t="shared" si="151"/>
        <v>0</v>
      </c>
      <c r="AG447" s="406" cm="1">
        <f t="array" ref="AG447">_xlfn.QUARTILE.EXC(IF($AT$5:$AT$906=$AT447,$L$5:$L$906),1)</f>
        <v>-7.51</v>
      </c>
      <c r="AH447" s="406" cm="1">
        <f t="array" ref="AH447">_xlfn.QUARTILE.EXC(IF($AT$5:$AT$906=$AT447,$L$5:$L$906),3)</f>
        <v>3.04</v>
      </c>
      <c r="AI447" s="406">
        <f t="shared" si="160"/>
        <v>10.55</v>
      </c>
      <c r="AJ447" s="406">
        <f t="shared" si="161"/>
        <v>-23.335000000000001</v>
      </c>
      <c r="AK447" s="406">
        <f t="shared" si="162"/>
        <v>18.865000000000002</v>
      </c>
      <c r="AL447" s="406" t="b">
        <f t="shared" si="163"/>
        <v>0</v>
      </c>
      <c r="AM447" s="406" cm="1">
        <f t="array" ref="AM447">_xlfn.QUARTILE.EXC(IF($AT$5:$AT$906=$AT447,$M$5:$M$906),1)</f>
        <v>-12.23</v>
      </c>
      <c r="AN447" s="406" cm="1">
        <f t="array" ref="AN447">_xlfn.QUARTILE.EXC(IF($AT$5:$AT$906=$AT447,$M$5:$M$906),3)</f>
        <v>-0.18</v>
      </c>
      <c r="AO447" s="406">
        <f t="shared" si="164"/>
        <v>12.05</v>
      </c>
      <c r="AP447" s="406">
        <f t="shared" si="165"/>
        <v>-30.305000000000003</v>
      </c>
      <c r="AQ447" s="406">
        <f t="shared" si="166"/>
        <v>17.895000000000003</v>
      </c>
      <c r="AR447" s="406" t="b">
        <f t="shared" si="167"/>
        <v>0</v>
      </c>
      <c r="AS447" s="404" t="str">
        <f>INDEX('Org2567'!$BM:$BM,MATCH(Raw_DATA!A447,'Org2567'!$D:$D,0))</f>
        <v>รพช.M2 B&gt;100</v>
      </c>
      <c r="AT447" s="404">
        <f>INDEX('Org2567'!$BL:$BL,MATCH(Raw_DATA!A447,'Org2567'!$D:$D,0))</f>
        <v>13</v>
      </c>
      <c r="AU447" s="113"/>
      <c r="AV447" s="101">
        <v>126.99</v>
      </c>
      <c r="AW447" s="101">
        <v>41.06</v>
      </c>
      <c r="AX447" s="101">
        <v>49.84</v>
      </c>
      <c r="AY447" s="101">
        <v>93.73</v>
      </c>
      <c r="AZ447" s="101">
        <v>44.24</v>
      </c>
    </row>
    <row r="448" spans="1:52" x14ac:dyDescent="0.7">
      <c r="A448" s="101" t="s">
        <v>455</v>
      </c>
      <c r="B448" s="101" t="s">
        <v>2202</v>
      </c>
      <c r="C448" s="111" t="str">
        <f>IF(A448="","",INDEX(ID!P:P,MATCH(Raw_DATA!A448,ID!A:A,0)))</f>
        <v>รพช.F2 P&lt;=30,000</v>
      </c>
      <c r="D448" s="101">
        <f>IF(A448="","",INDEX(ID!M:M,MATCH(Raw_DATA!A448,ID!A:A,0)))</f>
        <v>5</v>
      </c>
      <c r="E448" s="112">
        <v>1.1499999999999999</v>
      </c>
      <c r="F448" s="112">
        <v>1.01</v>
      </c>
      <c r="G448" s="112">
        <v>0.39</v>
      </c>
      <c r="H448" s="112">
        <v>2124081.5</v>
      </c>
      <c r="I448" s="112">
        <v>-1832410.19</v>
      </c>
      <c r="J448" s="112">
        <v>718244.17</v>
      </c>
      <c r="K448" s="112">
        <v>-8447384.5999999996</v>
      </c>
      <c r="L448" s="112">
        <v>0.85</v>
      </c>
      <c r="M448" s="112">
        <v>-4.1900000000000004</v>
      </c>
      <c r="N448" s="112">
        <f t="shared" si="168"/>
        <v>198</v>
      </c>
      <c r="O448" s="112">
        <f t="shared" si="169"/>
        <v>41</v>
      </c>
      <c r="P448" s="112">
        <f t="shared" si="170"/>
        <v>42</v>
      </c>
      <c r="Q448" s="112">
        <f t="shared" si="171"/>
        <v>171</v>
      </c>
      <c r="R448" s="112">
        <f t="shared" si="172"/>
        <v>45</v>
      </c>
      <c r="S448" s="112" cm="1">
        <f t="array" ref="S448">_xlfn.QUARTILE.EXC(IF($D$5:$D$906=$D448,$L$5:$L$906),1)</f>
        <v>-9.4075000000000006</v>
      </c>
      <c r="T448" s="112" cm="1">
        <f t="array" ref="T448">_xlfn.QUARTILE.EXC(IF($D$5:$D$906=$D448,$L$5:$L$906),3)</f>
        <v>1.645</v>
      </c>
      <c r="U448" s="112">
        <f t="shared" si="152"/>
        <v>11.0525</v>
      </c>
      <c r="V448" s="112">
        <f t="shared" si="153"/>
        <v>-25.986249999999998</v>
      </c>
      <c r="W448" s="112">
        <f t="shared" si="154"/>
        <v>18.223749999999999</v>
      </c>
      <c r="X448" s="112" t="b">
        <f t="shared" si="155"/>
        <v>0</v>
      </c>
      <c r="Y448" s="112" cm="1">
        <f t="array" ref="Y448">_xlfn.QUARTILE.EXC(IF($D$5:$D$906=$D448,$M$5:$M$906),1)</f>
        <v>-18.744999999999997</v>
      </c>
      <c r="Z448" s="112" cm="1">
        <f t="array" ref="Z448">_xlfn.QUARTILE.EXC(IF($D$5:$D$906=$D448,$M$5:$M$906),3)</f>
        <v>-2.7</v>
      </c>
      <c r="AA448" s="112">
        <f t="shared" si="156"/>
        <v>16.044999999999998</v>
      </c>
      <c r="AB448" s="112">
        <f t="shared" si="157"/>
        <v>-42.812499999999993</v>
      </c>
      <c r="AC448" s="112">
        <f t="shared" si="158"/>
        <v>21.367499999999996</v>
      </c>
      <c r="AD448" s="112" t="b">
        <f t="shared" si="159"/>
        <v>0</v>
      </c>
      <c r="AE448" s="101">
        <f t="shared" si="150"/>
        <v>1</v>
      </c>
      <c r="AF448" s="101">
        <f t="shared" si="151"/>
        <v>0</v>
      </c>
      <c r="AG448" s="406" cm="1">
        <f t="array" ref="AG448">_xlfn.QUARTILE.EXC(IF($AT$5:$AT$906=$AT448,$L$5:$L$906),1)</f>
        <v>-9.4075000000000006</v>
      </c>
      <c r="AH448" s="406" cm="1">
        <f t="array" ref="AH448">_xlfn.QUARTILE.EXC(IF($AT$5:$AT$906=$AT448,$L$5:$L$906),3)</f>
        <v>1.645</v>
      </c>
      <c r="AI448" s="406">
        <f t="shared" si="160"/>
        <v>11.0525</v>
      </c>
      <c r="AJ448" s="406">
        <f t="shared" si="161"/>
        <v>-25.986249999999998</v>
      </c>
      <c r="AK448" s="406">
        <f t="shared" si="162"/>
        <v>18.223749999999999</v>
      </c>
      <c r="AL448" s="406" t="b">
        <f t="shared" si="163"/>
        <v>0</v>
      </c>
      <c r="AM448" s="406" cm="1">
        <f t="array" ref="AM448">_xlfn.QUARTILE.EXC(IF($AT$5:$AT$906=$AT448,$M$5:$M$906),1)</f>
        <v>-18.744999999999997</v>
      </c>
      <c r="AN448" s="406" cm="1">
        <f t="array" ref="AN448">_xlfn.QUARTILE.EXC(IF($AT$5:$AT$906=$AT448,$M$5:$M$906),3)</f>
        <v>-2.7</v>
      </c>
      <c r="AO448" s="406">
        <f t="shared" si="164"/>
        <v>16.044999999999998</v>
      </c>
      <c r="AP448" s="406">
        <f t="shared" si="165"/>
        <v>-42.812499999999993</v>
      </c>
      <c r="AQ448" s="406">
        <f t="shared" si="166"/>
        <v>21.367499999999996</v>
      </c>
      <c r="AR448" s="406" t="b">
        <f t="shared" si="167"/>
        <v>0</v>
      </c>
      <c r="AS448" s="404" t="str">
        <f>INDEX('Org2567'!$BM:$BM,MATCH(Raw_DATA!A448,'Org2567'!$D:$D,0))</f>
        <v>รพช.F2 P&lt;=30,000</v>
      </c>
      <c r="AT448" s="404">
        <f>INDEX('Org2567'!$BL:$BL,MATCH(Raw_DATA!A448,'Org2567'!$D:$D,0))</f>
        <v>5</v>
      </c>
      <c r="AU448" s="113"/>
      <c r="AV448" s="101">
        <v>197.78</v>
      </c>
      <c r="AW448" s="101">
        <v>41.07</v>
      </c>
      <c r="AX448" s="101">
        <v>42.2</v>
      </c>
      <c r="AY448" s="101">
        <v>170.74</v>
      </c>
      <c r="AZ448" s="101">
        <v>45.02</v>
      </c>
    </row>
    <row r="449" spans="1:52" x14ac:dyDescent="0.7">
      <c r="A449" s="101" t="s">
        <v>456</v>
      </c>
      <c r="B449" s="101" t="s">
        <v>2205</v>
      </c>
      <c r="C449" s="111" t="str">
        <f>IF(A449="","",INDEX(ID!P:P,MATCH(Raw_DATA!A449,ID!A:A,0)))</f>
        <v>รพช.M2 B&gt;100</v>
      </c>
      <c r="D449" s="101">
        <f>IF(A449="","",INDEX(ID!M:M,MATCH(Raw_DATA!A449,ID!A:A,0)))</f>
        <v>13</v>
      </c>
      <c r="E449" s="112">
        <v>6</v>
      </c>
      <c r="F449" s="112">
        <v>5.73</v>
      </c>
      <c r="G449" s="112">
        <v>4.1500000000000004</v>
      </c>
      <c r="H449" s="112">
        <v>209285286.05000001</v>
      </c>
      <c r="I449" s="112">
        <v>17205394.789999999</v>
      </c>
      <c r="J449" s="112">
        <v>27937338.73</v>
      </c>
      <c r="K449" s="112">
        <v>131608300.65000001</v>
      </c>
      <c r="L449" s="112">
        <v>8.7200000000000006</v>
      </c>
      <c r="M449" s="112">
        <v>3.93</v>
      </c>
      <c r="N449" s="112">
        <f t="shared" si="168"/>
        <v>120</v>
      </c>
      <c r="O449" s="112">
        <f t="shared" si="169"/>
        <v>39</v>
      </c>
      <c r="P449" s="112">
        <f t="shared" si="170"/>
        <v>59</v>
      </c>
      <c r="Q449" s="112">
        <f t="shared" si="171"/>
        <v>111</v>
      </c>
      <c r="R449" s="112">
        <f t="shared" si="172"/>
        <v>54</v>
      </c>
      <c r="S449" s="112" cm="1">
        <f t="array" ref="S449">_xlfn.QUARTILE.EXC(IF($D$5:$D$906=$D449,$L$5:$L$906),1)</f>
        <v>-7.51</v>
      </c>
      <c r="T449" s="112" cm="1">
        <f t="array" ref="T449">_xlfn.QUARTILE.EXC(IF($D$5:$D$906=$D449,$L$5:$L$906),3)</f>
        <v>3.04</v>
      </c>
      <c r="U449" s="112">
        <f t="shared" si="152"/>
        <v>10.55</v>
      </c>
      <c r="V449" s="112">
        <f t="shared" si="153"/>
        <v>-23.335000000000001</v>
      </c>
      <c r="W449" s="112">
        <f t="shared" si="154"/>
        <v>18.865000000000002</v>
      </c>
      <c r="X449" s="112" t="b">
        <f t="shared" si="155"/>
        <v>0</v>
      </c>
      <c r="Y449" s="112" cm="1">
        <f t="array" ref="Y449">_xlfn.QUARTILE.EXC(IF($D$5:$D$906=$D449,$M$5:$M$906),1)</f>
        <v>-12.23</v>
      </c>
      <c r="Z449" s="112" cm="1">
        <f t="array" ref="Z449">_xlfn.QUARTILE.EXC(IF($D$5:$D$906=$D449,$M$5:$M$906),3)</f>
        <v>-0.18</v>
      </c>
      <c r="AA449" s="112">
        <f t="shared" si="156"/>
        <v>12.05</v>
      </c>
      <c r="AB449" s="112">
        <f t="shared" si="157"/>
        <v>-30.305000000000003</v>
      </c>
      <c r="AC449" s="112">
        <f t="shared" si="158"/>
        <v>17.895000000000003</v>
      </c>
      <c r="AD449" s="112" t="b">
        <f t="shared" si="159"/>
        <v>0</v>
      </c>
      <c r="AE449" s="101">
        <f t="shared" si="150"/>
        <v>0</v>
      </c>
      <c r="AF449" s="101">
        <f t="shared" si="151"/>
        <v>0</v>
      </c>
      <c r="AG449" s="406" cm="1">
        <f t="array" ref="AG449">_xlfn.QUARTILE.EXC(IF($AT$5:$AT$906=$AT449,$L$5:$L$906),1)</f>
        <v>-7.51</v>
      </c>
      <c r="AH449" s="406" cm="1">
        <f t="array" ref="AH449">_xlfn.QUARTILE.EXC(IF($AT$5:$AT$906=$AT449,$L$5:$L$906),3)</f>
        <v>3.04</v>
      </c>
      <c r="AI449" s="406">
        <f t="shared" si="160"/>
        <v>10.55</v>
      </c>
      <c r="AJ449" s="406">
        <f t="shared" si="161"/>
        <v>-23.335000000000001</v>
      </c>
      <c r="AK449" s="406">
        <f t="shared" si="162"/>
        <v>18.865000000000002</v>
      </c>
      <c r="AL449" s="406" t="b">
        <f t="shared" si="163"/>
        <v>0</v>
      </c>
      <c r="AM449" s="406" cm="1">
        <f t="array" ref="AM449">_xlfn.QUARTILE.EXC(IF($AT$5:$AT$906=$AT449,$M$5:$M$906),1)</f>
        <v>-12.23</v>
      </c>
      <c r="AN449" s="406" cm="1">
        <f t="array" ref="AN449">_xlfn.QUARTILE.EXC(IF($AT$5:$AT$906=$AT449,$M$5:$M$906),3)</f>
        <v>-0.18</v>
      </c>
      <c r="AO449" s="406">
        <f t="shared" si="164"/>
        <v>12.05</v>
      </c>
      <c r="AP449" s="406">
        <f t="shared" si="165"/>
        <v>-30.305000000000003</v>
      </c>
      <c r="AQ449" s="406">
        <f t="shared" si="166"/>
        <v>17.895000000000003</v>
      </c>
      <c r="AR449" s="406" t="b">
        <f t="shared" si="167"/>
        <v>0</v>
      </c>
      <c r="AS449" s="404" t="str">
        <f>INDEX('Org2567'!$BM:$BM,MATCH(Raw_DATA!A449,'Org2567'!$D:$D,0))</f>
        <v>รพช.M2 B&gt;100</v>
      </c>
      <c r="AT449" s="404">
        <f>INDEX('Org2567'!$BL:$BL,MATCH(Raw_DATA!A449,'Org2567'!$D:$D,0))</f>
        <v>13</v>
      </c>
      <c r="AU449" s="113"/>
      <c r="AV449" s="101">
        <v>119.96</v>
      </c>
      <c r="AW449" s="101">
        <v>39.090000000000003</v>
      </c>
      <c r="AX449" s="101">
        <v>59.1</v>
      </c>
      <c r="AY449" s="101">
        <v>110.67</v>
      </c>
      <c r="AZ449" s="101">
        <v>54.07</v>
      </c>
    </row>
    <row r="450" spans="1:52" x14ac:dyDescent="0.7">
      <c r="A450" s="101" t="s">
        <v>457</v>
      </c>
      <c r="B450" s="101" t="s">
        <v>2208</v>
      </c>
      <c r="C450" s="111" t="str">
        <f>IF(A450="","",INDEX(ID!P:P,MATCH(Raw_DATA!A450,ID!A:A,0)))</f>
        <v>รพช.F2 P&lt;=30,000</v>
      </c>
      <c r="D450" s="101">
        <f>IF(A450="","",INDEX(ID!M:M,MATCH(Raw_DATA!A450,ID!A:A,0)))</f>
        <v>5</v>
      </c>
      <c r="E450" s="112">
        <v>1.68</v>
      </c>
      <c r="F450" s="112">
        <v>1.49</v>
      </c>
      <c r="G450" s="112">
        <v>0.87</v>
      </c>
      <c r="H450" s="112">
        <v>14355706.039999999</v>
      </c>
      <c r="I450" s="112">
        <v>-7552784.0599999996</v>
      </c>
      <c r="J450" s="112">
        <v>-3741289.27</v>
      </c>
      <c r="K450" s="112">
        <v>-3118819.86</v>
      </c>
      <c r="L450" s="112">
        <v>-4.33</v>
      </c>
      <c r="M450" s="112">
        <v>-10.74</v>
      </c>
      <c r="N450" s="112">
        <f t="shared" si="168"/>
        <v>234</v>
      </c>
      <c r="O450" s="112">
        <f t="shared" si="169"/>
        <v>68</v>
      </c>
      <c r="P450" s="112">
        <f t="shared" si="170"/>
        <v>71</v>
      </c>
      <c r="Q450" s="112">
        <f t="shared" si="171"/>
        <v>164</v>
      </c>
      <c r="R450" s="112">
        <f t="shared" si="172"/>
        <v>70</v>
      </c>
      <c r="S450" s="112" cm="1">
        <f t="array" ref="S450">_xlfn.QUARTILE.EXC(IF($D$5:$D$906=$D450,$L$5:$L$906),1)</f>
        <v>-9.4075000000000006</v>
      </c>
      <c r="T450" s="112" cm="1">
        <f t="array" ref="T450">_xlfn.QUARTILE.EXC(IF($D$5:$D$906=$D450,$L$5:$L$906),3)</f>
        <v>1.645</v>
      </c>
      <c r="U450" s="112">
        <f t="shared" si="152"/>
        <v>11.0525</v>
      </c>
      <c r="V450" s="112">
        <f t="shared" si="153"/>
        <v>-25.986249999999998</v>
      </c>
      <c r="W450" s="112">
        <f t="shared" si="154"/>
        <v>18.223749999999999</v>
      </c>
      <c r="X450" s="112" t="b">
        <f t="shared" si="155"/>
        <v>0</v>
      </c>
      <c r="Y450" s="112" cm="1">
        <f t="array" ref="Y450">_xlfn.QUARTILE.EXC(IF($D$5:$D$906=$D450,$M$5:$M$906),1)</f>
        <v>-18.744999999999997</v>
      </c>
      <c r="Z450" s="112" cm="1">
        <f t="array" ref="Z450">_xlfn.QUARTILE.EXC(IF($D$5:$D$906=$D450,$M$5:$M$906),3)</f>
        <v>-2.7</v>
      </c>
      <c r="AA450" s="112">
        <f t="shared" si="156"/>
        <v>16.044999999999998</v>
      </c>
      <c r="AB450" s="112">
        <f t="shared" si="157"/>
        <v>-42.812499999999993</v>
      </c>
      <c r="AC450" s="112">
        <f t="shared" si="158"/>
        <v>21.367499999999996</v>
      </c>
      <c r="AD450" s="112" t="b">
        <f t="shared" si="159"/>
        <v>0</v>
      </c>
      <c r="AE450" s="101">
        <f t="shared" si="150"/>
        <v>1</v>
      </c>
      <c r="AF450" s="101">
        <f t="shared" si="151"/>
        <v>1</v>
      </c>
      <c r="AG450" s="406" cm="1">
        <f t="array" ref="AG450">_xlfn.QUARTILE.EXC(IF($AT$5:$AT$906=$AT450,$L$5:$L$906),1)</f>
        <v>-9.4075000000000006</v>
      </c>
      <c r="AH450" s="406" cm="1">
        <f t="array" ref="AH450">_xlfn.QUARTILE.EXC(IF($AT$5:$AT$906=$AT450,$L$5:$L$906),3)</f>
        <v>1.645</v>
      </c>
      <c r="AI450" s="406">
        <f t="shared" si="160"/>
        <v>11.0525</v>
      </c>
      <c r="AJ450" s="406">
        <f t="shared" si="161"/>
        <v>-25.986249999999998</v>
      </c>
      <c r="AK450" s="406">
        <f t="shared" si="162"/>
        <v>18.223749999999999</v>
      </c>
      <c r="AL450" s="406" t="b">
        <f t="shared" si="163"/>
        <v>0</v>
      </c>
      <c r="AM450" s="406" cm="1">
        <f t="array" ref="AM450">_xlfn.QUARTILE.EXC(IF($AT$5:$AT$906=$AT450,$M$5:$M$906),1)</f>
        <v>-18.744999999999997</v>
      </c>
      <c r="AN450" s="406" cm="1">
        <f t="array" ref="AN450">_xlfn.QUARTILE.EXC(IF($AT$5:$AT$906=$AT450,$M$5:$M$906),3)</f>
        <v>-2.7</v>
      </c>
      <c r="AO450" s="406">
        <f t="shared" si="164"/>
        <v>16.044999999999998</v>
      </c>
      <c r="AP450" s="406">
        <f t="shared" si="165"/>
        <v>-42.812499999999993</v>
      </c>
      <c r="AQ450" s="406">
        <f t="shared" si="166"/>
        <v>21.367499999999996</v>
      </c>
      <c r="AR450" s="406" t="b">
        <f t="shared" si="167"/>
        <v>0</v>
      </c>
      <c r="AS450" s="404" t="str">
        <f>INDEX('Org2567'!$BM:$BM,MATCH(Raw_DATA!A450,'Org2567'!$D:$D,0))</f>
        <v>รพช.F2 P&lt;=30,000</v>
      </c>
      <c r="AT450" s="404">
        <f>INDEX('Org2567'!$BL:$BL,MATCH(Raw_DATA!A450,'Org2567'!$D:$D,0))</f>
        <v>5</v>
      </c>
      <c r="AU450" s="113"/>
      <c r="AV450" s="101">
        <v>234.11</v>
      </c>
      <c r="AW450" s="101">
        <v>68.489999999999995</v>
      </c>
      <c r="AX450" s="101">
        <v>70.680000000000007</v>
      </c>
      <c r="AY450" s="101">
        <v>163.93</v>
      </c>
      <c r="AZ450" s="101">
        <v>70.05</v>
      </c>
    </row>
    <row r="451" spans="1:52" x14ac:dyDescent="0.7">
      <c r="A451" s="101" t="s">
        <v>458</v>
      </c>
      <c r="B451" s="101" t="s">
        <v>2211</v>
      </c>
      <c r="C451" s="111" t="str">
        <f>IF(A451="","",INDEX(ID!P:P,MATCH(Raw_DATA!A451,ID!A:A,0)))</f>
        <v>รพช.F2 P&lt;=30,000</v>
      </c>
      <c r="D451" s="101">
        <f>IF(A451="","",INDEX(ID!M:M,MATCH(Raw_DATA!A451,ID!A:A,0)))</f>
        <v>5</v>
      </c>
      <c r="E451" s="112">
        <v>2.76</v>
      </c>
      <c r="F451" s="112">
        <v>2.58</v>
      </c>
      <c r="G451" s="112">
        <v>2.1800000000000002</v>
      </c>
      <c r="H451" s="112">
        <v>32443619.859999999</v>
      </c>
      <c r="I451" s="112">
        <v>-12728739.199999999</v>
      </c>
      <c r="J451" s="112">
        <v>-8006634.4500000002</v>
      </c>
      <c r="K451" s="112">
        <v>21718043.210000001</v>
      </c>
      <c r="L451" s="112">
        <v>-6.91</v>
      </c>
      <c r="M451" s="112">
        <v>-12.08</v>
      </c>
      <c r="N451" s="112">
        <f t="shared" si="168"/>
        <v>204</v>
      </c>
      <c r="O451" s="112">
        <f t="shared" si="169"/>
        <v>8</v>
      </c>
      <c r="P451" s="112">
        <f t="shared" si="170"/>
        <v>40</v>
      </c>
      <c r="Q451" s="112">
        <f t="shared" si="171"/>
        <v>8</v>
      </c>
      <c r="R451" s="112">
        <f t="shared" si="172"/>
        <v>39</v>
      </c>
      <c r="S451" s="112" cm="1">
        <f t="array" ref="S451">_xlfn.QUARTILE.EXC(IF($D$5:$D$906=$D451,$L$5:$L$906),1)</f>
        <v>-9.4075000000000006</v>
      </c>
      <c r="T451" s="112" cm="1">
        <f t="array" ref="T451">_xlfn.QUARTILE.EXC(IF($D$5:$D$906=$D451,$L$5:$L$906),3)</f>
        <v>1.645</v>
      </c>
      <c r="U451" s="112">
        <f t="shared" si="152"/>
        <v>11.0525</v>
      </c>
      <c r="V451" s="112">
        <f t="shared" si="153"/>
        <v>-25.986249999999998</v>
      </c>
      <c r="W451" s="112">
        <f t="shared" si="154"/>
        <v>18.223749999999999</v>
      </c>
      <c r="X451" s="112" t="b">
        <f t="shared" si="155"/>
        <v>0</v>
      </c>
      <c r="Y451" s="112" cm="1">
        <f t="array" ref="Y451">_xlfn.QUARTILE.EXC(IF($D$5:$D$906=$D451,$M$5:$M$906),1)</f>
        <v>-18.744999999999997</v>
      </c>
      <c r="Z451" s="112" cm="1">
        <f t="array" ref="Z451">_xlfn.QUARTILE.EXC(IF($D$5:$D$906=$D451,$M$5:$M$906),3)</f>
        <v>-2.7</v>
      </c>
      <c r="AA451" s="112">
        <f t="shared" si="156"/>
        <v>16.044999999999998</v>
      </c>
      <c r="AB451" s="112">
        <f t="shared" si="157"/>
        <v>-42.812499999999993</v>
      </c>
      <c r="AC451" s="112">
        <f t="shared" si="158"/>
        <v>21.367499999999996</v>
      </c>
      <c r="AD451" s="112" t="b">
        <f t="shared" si="159"/>
        <v>0</v>
      </c>
      <c r="AE451" s="101">
        <f t="shared" si="150"/>
        <v>1</v>
      </c>
      <c r="AF451" s="101">
        <f t="shared" si="151"/>
        <v>1</v>
      </c>
      <c r="AG451" s="406" cm="1">
        <f t="array" ref="AG451">_xlfn.QUARTILE.EXC(IF($AT$5:$AT$906=$AT451,$L$5:$L$906),1)</f>
        <v>-9.4075000000000006</v>
      </c>
      <c r="AH451" s="406" cm="1">
        <f t="array" ref="AH451">_xlfn.QUARTILE.EXC(IF($AT$5:$AT$906=$AT451,$L$5:$L$906),3)</f>
        <v>1.645</v>
      </c>
      <c r="AI451" s="406">
        <f t="shared" si="160"/>
        <v>11.0525</v>
      </c>
      <c r="AJ451" s="406">
        <f t="shared" si="161"/>
        <v>-25.986249999999998</v>
      </c>
      <c r="AK451" s="406">
        <f t="shared" si="162"/>
        <v>18.223749999999999</v>
      </c>
      <c r="AL451" s="406" t="b">
        <f t="shared" si="163"/>
        <v>0</v>
      </c>
      <c r="AM451" s="406" cm="1">
        <f t="array" ref="AM451">_xlfn.QUARTILE.EXC(IF($AT$5:$AT$906=$AT451,$M$5:$M$906),1)</f>
        <v>-18.744999999999997</v>
      </c>
      <c r="AN451" s="406" cm="1">
        <f t="array" ref="AN451">_xlfn.QUARTILE.EXC(IF($AT$5:$AT$906=$AT451,$M$5:$M$906),3)</f>
        <v>-2.7</v>
      </c>
      <c r="AO451" s="406">
        <f t="shared" si="164"/>
        <v>16.044999999999998</v>
      </c>
      <c r="AP451" s="406">
        <f t="shared" si="165"/>
        <v>-42.812499999999993</v>
      </c>
      <c r="AQ451" s="406">
        <f t="shared" si="166"/>
        <v>21.367499999999996</v>
      </c>
      <c r="AR451" s="406" t="b">
        <f t="shared" si="167"/>
        <v>0</v>
      </c>
      <c r="AS451" s="404" t="str">
        <f>INDEX('Org2567'!$BM:$BM,MATCH(Raw_DATA!A451,'Org2567'!$D:$D,0))</f>
        <v>รพช.F2 P&lt;=30,000</v>
      </c>
      <c r="AT451" s="404">
        <f>INDEX('Org2567'!$BL:$BL,MATCH(Raw_DATA!A451,'Org2567'!$D:$D,0))</f>
        <v>5</v>
      </c>
      <c r="AU451" s="113"/>
      <c r="AV451" s="101">
        <v>204.14</v>
      </c>
      <c r="AW451" s="101">
        <v>8.48</v>
      </c>
      <c r="AX451" s="101">
        <v>39.799999999999997</v>
      </c>
      <c r="AY451" s="101">
        <v>8.01</v>
      </c>
      <c r="AZ451" s="101">
        <v>38.82</v>
      </c>
    </row>
    <row r="452" spans="1:52" x14ac:dyDescent="0.7">
      <c r="A452" s="101" t="s">
        <v>459</v>
      </c>
      <c r="B452" s="101" t="s">
        <v>2214</v>
      </c>
      <c r="C452" s="111" t="str">
        <f>IF(A452="","",INDEX(ID!P:P,MATCH(Raw_DATA!A452,ID!A:A,0)))</f>
        <v>รพช.F1 P50,000-100,000</v>
      </c>
      <c r="D452" s="101">
        <f>IF(A452="","",INDEX(ID!M:M,MATCH(Raw_DATA!A452,ID!A:A,0)))</f>
        <v>10</v>
      </c>
      <c r="E452" s="112">
        <v>7.18</v>
      </c>
      <c r="F452" s="112">
        <v>6.87</v>
      </c>
      <c r="G452" s="112">
        <v>6.25</v>
      </c>
      <c r="H452" s="112">
        <v>82852516.849999994</v>
      </c>
      <c r="I452" s="112">
        <v>-25296707.760000002</v>
      </c>
      <c r="J452" s="112">
        <v>-15547863.550000001</v>
      </c>
      <c r="K452" s="112">
        <v>70117375</v>
      </c>
      <c r="L452" s="112">
        <v>-11.64</v>
      </c>
      <c r="M452" s="112">
        <v>-10.29</v>
      </c>
      <c r="N452" s="112">
        <f t="shared" si="168"/>
        <v>60</v>
      </c>
      <c r="O452" s="112">
        <f t="shared" si="169"/>
        <v>16</v>
      </c>
      <c r="P452" s="112">
        <f t="shared" si="170"/>
        <v>53</v>
      </c>
      <c r="Q452" s="112">
        <f t="shared" si="171"/>
        <v>180</v>
      </c>
      <c r="R452" s="112">
        <f t="shared" si="172"/>
        <v>61</v>
      </c>
      <c r="S452" s="112" cm="1">
        <f t="array" ref="S452">_xlfn.QUARTILE.EXC(IF($D$5:$D$906=$D452,$L$5:$L$906),1)</f>
        <v>-10.594999999999999</v>
      </c>
      <c r="T452" s="112" cm="1">
        <f t="array" ref="T452">_xlfn.QUARTILE.EXC(IF($D$5:$D$906=$D452,$L$5:$L$906),3)</f>
        <v>0.95</v>
      </c>
      <c r="U452" s="112">
        <f t="shared" si="152"/>
        <v>11.544999999999998</v>
      </c>
      <c r="V452" s="112">
        <f t="shared" si="153"/>
        <v>-27.912499999999994</v>
      </c>
      <c r="W452" s="112">
        <f t="shared" si="154"/>
        <v>18.267499999999995</v>
      </c>
      <c r="X452" s="112" t="b">
        <f t="shared" si="155"/>
        <v>0</v>
      </c>
      <c r="Y452" s="112" cm="1">
        <f t="array" ref="Y452">_xlfn.QUARTILE.EXC(IF($D$5:$D$906=$D452,$M$5:$M$906),1)</f>
        <v>-17.670000000000002</v>
      </c>
      <c r="Z452" s="112" cm="1">
        <f t="array" ref="Z452">_xlfn.QUARTILE.EXC(IF($D$5:$D$906=$D452,$M$5:$M$906),3)</f>
        <v>-3.92</v>
      </c>
      <c r="AA452" s="112">
        <f t="shared" si="156"/>
        <v>13.750000000000002</v>
      </c>
      <c r="AB452" s="112">
        <f t="shared" si="157"/>
        <v>-38.295000000000002</v>
      </c>
      <c r="AC452" s="112">
        <f t="shared" si="158"/>
        <v>16.705000000000005</v>
      </c>
      <c r="AD452" s="112" t="b">
        <f t="shared" si="159"/>
        <v>0</v>
      </c>
      <c r="AE452" s="101">
        <f t="shared" si="150"/>
        <v>1</v>
      </c>
      <c r="AF452" s="101">
        <f t="shared" si="151"/>
        <v>1</v>
      </c>
      <c r="AG452" s="406" cm="1">
        <f t="array" ref="AG452">_xlfn.QUARTILE.EXC(IF($AT$5:$AT$906=$AT452,$L$5:$L$906),1)</f>
        <v>-10.594999999999999</v>
      </c>
      <c r="AH452" s="406" cm="1">
        <f t="array" ref="AH452">_xlfn.QUARTILE.EXC(IF($AT$5:$AT$906=$AT452,$L$5:$L$906),3)</f>
        <v>0.95</v>
      </c>
      <c r="AI452" s="406">
        <f t="shared" si="160"/>
        <v>11.544999999999998</v>
      </c>
      <c r="AJ452" s="406">
        <f t="shared" si="161"/>
        <v>-27.912499999999994</v>
      </c>
      <c r="AK452" s="406">
        <f t="shared" si="162"/>
        <v>18.267499999999995</v>
      </c>
      <c r="AL452" s="406" t="b">
        <f t="shared" si="163"/>
        <v>0</v>
      </c>
      <c r="AM452" s="406" cm="1">
        <f t="array" ref="AM452">_xlfn.QUARTILE.EXC(IF($AT$5:$AT$906=$AT452,$M$5:$M$906),1)</f>
        <v>-17.670000000000002</v>
      </c>
      <c r="AN452" s="406" cm="1">
        <f t="array" ref="AN452">_xlfn.QUARTILE.EXC(IF($AT$5:$AT$906=$AT452,$M$5:$M$906),3)</f>
        <v>-3.92</v>
      </c>
      <c r="AO452" s="406">
        <f t="shared" si="164"/>
        <v>13.750000000000002</v>
      </c>
      <c r="AP452" s="406">
        <f t="shared" si="165"/>
        <v>-38.295000000000002</v>
      </c>
      <c r="AQ452" s="406">
        <f t="shared" si="166"/>
        <v>16.705000000000005</v>
      </c>
      <c r="AR452" s="406" t="b">
        <f t="shared" si="167"/>
        <v>0</v>
      </c>
      <c r="AS452" s="404" t="str">
        <f>INDEX('Org2567'!$BM:$BM,MATCH(Raw_DATA!A452,'Org2567'!$D:$D,0))</f>
        <v>รพช.F1 P50,000-100,000</v>
      </c>
      <c r="AT452" s="404">
        <f>INDEX('Org2567'!$BL:$BL,MATCH(Raw_DATA!A452,'Org2567'!$D:$D,0))</f>
        <v>10</v>
      </c>
      <c r="AU452" s="113"/>
      <c r="AV452" s="101">
        <v>59.74</v>
      </c>
      <c r="AW452" s="101">
        <v>15.65</v>
      </c>
      <c r="AX452" s="101">
        <v>53.44</v>
      </c>
      <c r="AY452" s="101">
        <v>179.51</v>
      </c>
      <c r="AZ452" s="101">
        <v>60.86</v>
      </c>
    </row>
    <row r="453" spans="1:52" x14ac:dyDescent="0.7">
      <c r="A453" s="101" t="s">
        <v>460</v>
      </c>
      <c r="B453" s="101" t="s">
        <v>2217</v>
      </c>
      <c r="C453" s="111" t="str">
        <f>IF(A453="","",INDEX(ID!P:P,MATCH(Raw_DATA!A453,ID!A:A,0)))</f>
        <v>รพช.F1 P50,000-100,000</v>
      </c>
      <c r="D453" s="101">
        <f>IF(A453="","",INDEX(ID!M:M,MATCH(Raw_DATA!A453,ID!A:A,0)))</f>
        <v>10</v>
      </c>
      <c r="E453" s="112">
        <v>1.52</v>
      </c>
      <c r="F453" s="112">
        <v>1.38</v>
      </c>
      <c r="G453" s="112">
        <v>0.51</v>
      </c>
      <c r="H453" s="112">
        <v>23879552.760000002</v>
      </c>
      <c r="I453" s="112">
        <v>-24461839.960000001</v>
      </c>
      <c r="J453" s="112">
        <v>3902942.5</v>
      </c>
      <c r="K453" s="112">
        <v>-22688849.809999999</v>
      </c>
      <c r="L453" s="112">
        <v>2.1</v>
      </c>
      <c r="M453" s="112">
        <v>-25.96</v>
      </c>
      <c r="N453" s="112">
        <f t="shared" si="168"/>
        <v>384</v>
      </c>
      <c r="O453" s="112">
        <f t="shared" si="169"/>
        <v>122</v>
      </c>
      <c r="P453" s="112">
        <f t="shared" si="170"/>
        <v>86</v>
      </c>
      <c r="Q453" s="112">
        <f t="shared" si="171"/>
        <v>646</v>
      </c>
      <c r="R453" s="112">
        <f t="shared" si="172"/>
        <v>33</v>
      </c>
      <c r="S453" s="112" cm="1">
        <f t="array" ref="S453">_xlfn.QUARTILE.EXC(IF($D$5:$D$906=$D453,$L$5:$L$906),1)</f>
        <v>-10.594999999999999</v>
      </c>
      <c r="T453" s="112" cm="1">
        <f t="array" ref="T453">_xlfn.QUARTILE.EXC(IF($D$5:$D$906=$D453,$L$5:$L$906),3)</f>
        <v>0.95</v>
      </c>
      <c r="U453" s="112">
        <f t="shared" si="152"/>
        <v>11.544999999999998</v>
      </c>
      <c r="V453" s="112">
        <f t="shared" si="153"/>
        <v>-27.912499999999994</v>
      </c>
      <c r="W453" s="112">
        <f t="shared" si="154"/>
        <v>18.267499999999995</v>
      </c>
      <c r="X453" s="112" t="b">
        <f t="shared" si="155"/>
        <v>0</v>
      </c>
      <c r="Y453" s="112" cm="1">
        <f t="array" ref="Y453">_xlfn.QUARTILE.EXC(IF($D$5:$D$906=$D453,$M$5:$M$906),1)</f>
        <v>-17.670000000000002</v>
      </c>
      <c r="Z453" s="112" cm="1">
        <f t="array" ref="Z453">_xlfn.QUARTILE.EXC(IF($D$5:$D$906=$D453,$M$5:$M$906),3)</f>
        <v>-3.92</v>
      </c>
      <c r="AA453" s="112">
        <f t="shared" si="156"/>
        <v>13.750000000000002</v>
      </c>
      <c r="AB453" s="112">
        <f t="shared" si="157"/>
        <v>-38.295000000000002</v>
      </c>
      <c r="AC453" s="112">
        <f t="shared" si="158"/>
        <v>16.705000000000005</v>
      </c>
      <c r="AD453" s="112" t="b">
        <f t="shared" si="159"/>
        <v>0</v>
      </c>
      <c r="AE453" s="101">
        <f t="shared" ref="AE453:AE516" si="173">IF(M453&lt;0,1,0)</f>
        <v>1</v>
      </c>
      <c r="AF453" s="101">
        <f t="shared" ref="AF453:AF516" si="174">IF(L453&lt;0,1,0)</f>
        <v>0</v>
      </c>
      <c r="AG453" s="406" cm="1">
        <f t="array" ref="AG453">_xlfn.QUARTILE.EXC(IF($AT$5:$AT$906=$AT453,$L$5:$L$906),1)</f>
        <v>-10.594999999999999</v>
      </c>
      <c r="AH453" s="406" cm="1">
        <f t="array" ref="AH453">_xlfn.QUARTILE.EXC(IF($AT$5:$AT$906=$AT453,$L$5:$L$906),3)</f>
        <v>0.95</v>
      </c>
      <c r="AI453" s="406">
        <f t="shared" si="160"/>
        <v>11.544999999999998</v>
      </c>
      <c r="AJ453" s="406">
        <f t="shared" si="161"/>
        <v>-27.912499999999994</v>
      </c>
      <c r="AK453" s="406">
        <f t="shared" si="162"/>
        <v>18.267499999999995</v>
      </c>
      <c r="AL453" s="406" t="b">
        <f t="shared" si="163"/>
        <v>0</v>
      </c>
      <c r="AM453" s="406" cm="1">
        <f t="array" ref="AM453">_xlfn.QUARTILE.EXC(IF($AT$5:$AT$906=$AT453,$M$5:$M$906),1)</f>
        <v>-17.670000000000002</v>
      </c>
      <c r="AN453" s="406" cm="1">
        <f t="array" ref="AN453">_xlfn.QUARTILE.EXC(IF($AT$5:$AT$906=$AT453,$M$5:$M$906),3)</f>
        <v>-3.92</v>
      </c>
      <c r="AO453" s="406">
        <f t="shared" si="164"/>
        <v>13.750000000000002</v>
      </c>
      <c r="AP453" s="406">
        <f t="shared" si="165"/>
        <v>-38.295000000000002</v>
      </c>
      <c r="AQ453" s="406">
        <f t="shared" si="166"/>
        <v>16.705000000000005</v>
      </c>
      <c r="AR453" s="406" t="b">
        <f t="shared" si="167"/>
        <v>0</v>
      </c>
      <c r="AS453" s="404" t="str">
        <f>INDEX('Org2567'!$BM:$BM,MATCH(Raw_DATA!A453,'Org2567'!$D:$D,0))</f>
        <v>รพช.F1 P50,000-100,000</v>
      </c>
      <c r="AT453" s="404">
        <f>INDEX('Org2567'!$BL:$BL,MATCH(Raw_DATA!A453,'Org2567'!$D:$D,0))</f>
        <v>10</v>
      </c>
      <c r="AU453" s="113"/>
      <c r="AV453" s="101">
        <v>384.47</v>
      </c>
      <c r="AW453" s="101">
        <v>121.62</v>
      </c>
      <c r="AX453" s="101">
        <v>86.26</v>
      </c>
      <c r="AY453" s="101">
        <v>646.08000000000004</v>
      </c>
      <c r="AZ453" s="101">
        <v>33.24</v>
      </c>
    </row>
    <row r="454" spans="1:52" x14ac:dyDescent="0.7">
      <c r="A454" s="101" t="s">
        <v>461</v>
      </c>
      <c r="B454" s="101" t="s">
        <v>2220</v>
      </c>
      <c r="C454" s="111" t="str">
        <f>IF(A454="","",INDEX(ID!P:P,MATCH(Raw_DATA!A454,ID!A:A,0)))</f>
        <v>รพช.F1 P&lt;=50,000</v>
      </c>
      <c r="D454" s="101">
        <f>IF(A454="","",INDEX(ID!M:M,MATCH(Raw_DATA!A454,ID!A:A,0)))</f>
        <v>9</v>
      </c>
      <c r="E454" s="112">
        <v>2.83</v>
      </c>
      <c r="F454" s="112">
        <v>2.6</v>
      </c>
      <c r="G454" s="112">
        <v>2.0099999999999998</v>
      </c>
      <c r="H454" s="112">
        <v>36985201.32</v>
      </c>
      <c r="I454" s="112">
        <v>-30497941.93</v>
      </c>
      <c r="J454" s="112">
        <v>-26182138.93</v>
      </c>
      <c r="K454" s="112">
        <v>20361686.23</v>
      </c>
      <c r="L454" s="112">
        <v>-15.32</v>
      </c>
      <c r="M454" s="112">
        <v>-34.68</v>
      </c>
      <c r="N454" s="112">
        <f t="shared" si="168"/>
        <v>110</v>
      </c>
      <c r="O454" s="112">
        <f t="shared" si="169"/>
        <v>33</v>
      </c>
      <c r="P454" s="112">
        <f t="shared" si="170"/>
        <v>51</v>
      </c>
      <c r="Q454" s="112">
        <f t="shared" si="171"/>
        <v>118</v>
      </c>
      <c r="R454" s="112">
        <f t="shared" si="172"/>
        <v>43</v>
      </c>
      <c r="S454" s="112" cm="1">
        <f t="array" ref="S454">_xlfn.QUARTILE.EXC(IF($D$5:$D$906=$D454,$L$5:$L$906),1)</f>
        <v>-8.26</v>
      </c>
      <c r="T454" s="112" cm="1">
        <f t="array" ref="T454">_xlfn.QUARTILE.EXC(IF($D$5:$D$906=$D454,$L$5:$L$906),3)</f>
        <v>3.2450000000000001</v>
      </c>
      <c r="U454" s="112">
        <f t="shared" ref="U454:U517" si="175">T454-S454</f>
        <v>11.504999999999999</v>
      </c>
      <c r="V454" s="112">
        <f t="shared" ref="V454:V517" si="176">S454-(1.5*U454)</f>
        <v>-25.517499999999998</v>
      </c>
      <c r="W454" s="112">
        <f t="shared" ref="W454:W517" si="177">T454+(1.5*U454)</f>
        <v>20.502500000000001</v>
      </c>
      <c r="X454" s="112" t="b">
        <f t="shared" ref="X454:X517" si="178">IF(OR(L454&lt;=V454,L454&gt;=W454),TRUE,FALSE)</f>
        <v>0</v>
      </c>
      <c r="Y454" s="112" cm="1">
        <f t="array" ref="Y454">_xlfn.QUARTILE.EXC(IF($D$5:$D$906=$D454,$M$5:$M$906),1)</f>
        <v>-12.452500000000001</v>
      </c>
      <c r="Z454" s="112" cm="1">
        <f t="array" ref="Z454">_xlfn.QUARTILE.EXC(IF($D$5:$D$906=$D454,$M$5:$M$906),3)</f>
        <v>0.39</v>
      </c>
      <c r="AA454" s="112">
        <f t="shared" ref="AA454:AA517" si="179">Z454-Y454</f>
        <v>12.842500000000001</v>
      </c>
      <c r="AB454" s="112">
        <f t="shared" ref="AB454:AB517" si="180">Y454-(1.5*AA454)</f>
        <v>-31.716250000000002</v>
      </c>
      <c r="AC454" s="112">
        <f t="shared" ref="AC454:AC517" si="181">Z454+(1.5*AA454)</f>
        <v>19.653750000000002</v>
      </c>
      <c r="AD454" s="112" t="b">
        <f t="shared" ref="AD454:AD517" si="182">IF(OR(M454&lt;=AB454,M454&gt;=AC454),TRUE,FALSE)</f>
        <v>1</v>
      </c>
      <c r="AE454" s="101">
        <f t="shared" si="173"/>
        <v>1</v>
      </c>
      <c r="AF454" s="101">
        <f t="shared" si="174"/>
        <v>1</v>
      </c>
      <c r="AG454" s="406" cm="1">
        <f t="array" ref="AG454">_xlfn.QUARTILE.EXC(IF($AT$5:$AT$906=$AT454,$L$5:$L$906),1)</f>
        <v>-8.26</v>
      </c>
      <c r="AH454" s="406" cm="1">
        <f t="array" ref="AH454">_xlfn.QUARTILE.EXC(IF($AT$5:$AT$906=$AT454,$L$5:$L$906),3)</f>
        <v>3.2450000000000001</v>
      </c>
      <c r="AI454" s="406">
        <f t="shared" ref="AI454:AI517" si="183">AH454-AG454</f>
        <v>11.504999999999999</v>
      </c>
      <c r="AJ454" s="406">
        <f t="shared" ref="AJ454:AJ517" si="184">AG454-(1.5*AI454)</f>
        <v>-25.517499999999998</v>
      </c>
      <c r="AK454" s="406">
        <f t="shared" ref="AK454:AK517" si="185">AH454+(1.5*AI454)</f>
        <v>20.502500000000001</v>
      </c>
      <c r="AL454" s="406" t="b">
        <f t="shared" ref="AL454:AL517" si="186">IF(OR(L454&lt;=AJ454,L454&gt;=AK454),TRUE,FALSE)</f>
        <v>0</v>
      </c>
      <c r="AM454" s="406" cm="1">
        <f t="array" ref="AM454">_xlfn.QUARTILE.EXC(IF($AT$5:$AT$906=$AT454,$M$5:$M$906),1)</f>
        <v>-12.452500000000001</v>
      </c>
      <c r="AN454" s="406" cm="1">
        <f t="array" ref="AN454">_xlfn.QUARTILE.EXC(IF($AT$5:$AT$906=$AT454,$M$5:$M$906),3)</f>
        <v>0.39</v>
      </c>
      <c r="AO454" s="406">
        <f t="shared" ref="AO454:AO517" si="187">AN454-AM454</f>
        <v>12.842500000000001</v>
      </c>
      <c r="AP454" s="406">
        <f t="shared" ref="AP454:AP517" si="188">AM454-(1.5*AO454)</f>
        <v>-31.716250000000002</v>
      </c>
      <c r="AQ454" s="406">
        <f t="shared" ref="AQ454:AQ517" si="189">AN454+(1.5*AO454)</f>
        <v>19.653750000000002</v>
      </c>
      <c r="AR454" s="406" t="b">
        <f t="shared" ref="AR454:AR517" si="190">IF(OR(M454&lt;=AP454,M454&gt;=AQ454),TRUE,FALSE)</f>
        <v>1</v>
      </c>
      <c r="AS454" s="404" t="str">
        <f>INDEX('Org2567'!$BM:$BM,MATCH(Raw_DATA!A454,'Org2567'!$D:$D,0))</f>
        <v>รพช.F1 P&lt;=50,000</v>
      </c>
      <c r="AT454" s="404">
        <f>INDEX('Org2567'!$BL:$BL,MATCH(Raw_DATA!A454,'Org2567'!$D:$D,0))</f>
        <v>9</v>
      </c>
      <c r="AU454" s="113"/>
      <c r="AV454" s="101">
        <v>109.87</v>
      </c>
      <c r="AW454" s="101">
        <v>32.840000000000003</v>
      </c>
      <c r="AX454" s="101">
        <v>51.35</v>
      </c>
      <c r="AY454" s="101">
        <v>118.29</v>
      </c>
      <c r="AZ454" s="101">
        <v>43.18</v>
      </c>
    </row>
    <row r="455" spans="1:52" x14ac:dyDescent="0.7">
      <c r="A455" s="101" t="s">
        <v>462</v>
      </c>
      <c r="B455" s="101" t="s">
        <v>2223</v>
      </c>
      <c r="C455" s="111" t="str">
        <f>IF(A455="","",INDEX(ID!P:P,MATCH(Raw_DATA!A455,ID!A:A,0)))</f>
        <v>รพช.F2 P30,000-60,000</v>
      </c>
      <c r="D455" s="101">
        <f>IF(A455="","",INDEX(ID!M:M,MATCH(Raw_DATA!A455,ID!A:A,0)))</f>
        <v>6</v>
      </c>
      <c r="E455" s="112">
        <v>1.4</v>
      </c>
      <c r="F455" s="112">
        <v>1.36</v>
      </c>
      <c r="G455" s="112">
        <v>1.08</v>
      </c>
      <c r="H455" s="112">
        <v>11572442.5</v>
      </c>
      <c r="I455" s="112">
        <v>7579207.4699999997</v>
      </c>
      <c r="J455" s="112">
        <v>-229932.79</v>
      </c>
      <c r="K455" s="112">
        <v>2175371.08</v>
      </c>
      <c r="L455" s="112">
        <v>-0.2</v>
      </c>
      <c r="M455" s="112">
        <v>9.86</v>
      </c>
      <c r="N455" s="112">
        <f t="shared" si="168"/>
        <v>343</v>
      </c>
      <c r="O455" s="112">
        <f t="shared" si="169"/>
        <v>43</v>
      </c>
      <c r="P455" s="112">
        <f t="shared" si="170"/>
        <v>55</v>
      </c>
      <c r="Q455" s="112">
        <f t="shared" si="171"/>
        <v>80</v>
      </c>
      <c r="R455" s="112">
        <f t="shared" si="172"/>
        <v>20</v>
      </c>
      <c r="S455" s="112" cm="1">
        <f t="array" ref="S455">_xlfn.QUARTILE.EXC(IF($D$5:$D$906=$D455,$L$5:$L$906),1)</f>
        <v>-10.317499999999999</v>
      </c>
      <c r="T455" s="112" cm="1">
        <f t="array" ref="T455">_xlfn.QUARTILE.EXC(IF($D$5:$D$906=$D455,$L$5:$L$906),3)</f>
        <v>1.0349999999999999</v>
      </c>
      <c r="U455" s="112">
        <f t="shared" si="175"/>
        <v>11.352499999999999</v>
      </c>
      <c r="V455" s="112">
        <f t="shared" si="176"/>
        <v>-27.346249999999998</v>
      </c>
      <c r="W455" s="112">
        <f t="shared" si="177"/>
        <v>18.063749999999999</v>
      </c>
      <c r="X455" s="112" t="b">
        <f t="shared" si="178"/>
        <v>0</v>
      </c>
      <c r="Y455" s="112" cm="1">
        <f t="array" ref="Y455">_xlfn.QUARTILE.EXC(IF($D$5:$D$906=$D455,$M$5:$M$906),1)</f>
        <v>-15.98</v>
      </c>
      <c r="Z455" s="112" cm="1">
        <f t="array" ref="Z455">_xlfn.QUARTILE.EXC(IF($D$5:$D$906=$D455,$M$5:$M$906),3)</f>
        <v>-2.4</v>
      </c>
      <c r="AA455" s="112">
        <f t="shared" si="179"/>
        <v>13.58</v>
      </c>
      <c r="AB455" s="112">
        <f t="shared" si="180"/>
        <v>-36.35</v>
      </c>
      <c r="AC455" s="112">
        <f t="shared" si="181"/>
        <v>17.970000000000002</v>
      </c>
      <c r="AD455" s="112" t="b">
        <f t="shared" si="182"/>
        <v>0</v>
      </c>
      <c r="AE455" s="101">
        <f t="shared" si="173"/>
        <v>0</v>
      </c>
      <c r="AF455" s="101">
        <f t="shared" si="174"/>
        <v>1</v>
      </c>
      <c r="AG455" s="406" cm="1">
        <f t="array" ref="AG455">_xlfn.QUARTILE.EXC(IF($AT$5:$AT$906=$AT455,$L$5:$L$906),1)</f>
        <v>-9.3850000000000016</v>
      </c>
      <c r="AH455" s="406" cm="1">
        <f t="array" ref="AH455">_xlfn.QUARTILE.EXC(IF($AT$5:$AT$906=$AT455,$L$5:$L$906),3)</f>
        <v>1.2250000000000001</v>
      </c>
      <c r="AI455" s="406">
        <f t="shared" si="183"/>
        <v>10.610000000000001</v>
      </c>
      <c r="AJ455" s="406">
        <f t="shared" si="184"/>
        <v>-25.300000000000004</v>
      </c>
      <c r="AK455" s="406">
        <f t="shared" si="185"/>
        <v>17.140000000000004</v>
      </c>
      <c r="AL455" s="406" t="b">
        <f t="shared" si="186"/>
        <v>0</v>
      </c>
      <c r="AM455" s="406" cm="1">
        <f t="array" ref="AM455">_xlfn.QUARTILE.EXC(IF($AT$5:$AT$906=$AT455,$M$5:$M$906),1)</f>
        <v>-15.515000000000001</v>
      </c>
      <c r="AN455" s="406" cm="1">
        <f t="array" ref="AN455">_xlfn.QUARTILE.EXC(IF($AT$5:$AT$906=$AT455,$M$5:$M$906),3)</f>
        <v>-2.2599999999999998</v>
      </c>
      <c r="AO455" s="406">
        <f t="shared" si="187"/>
        <v>13.255000000000001</v>
      </c>
      <c r="AP455" s="406">
        <f t="shared" si="188"/>
        <v>-35.397500000000001</v>
      </c>
      <c r="AQ455" s="406">
        <f t="shared" si="189"/>
        <v>17.622500000000002</v>
      </c>
      <c r="AR455" s="406" t="b">
        <f t="shared" si="190"/>
        <v>0</v>
      </c>
      <c r="AS455" s="404" t="str">
        <f>INDEX('Org2567'!$BM:$BM,MATCH(Raw_DATA!A455,'Org2567'!$D:$D,0))</f>
        <v>รพช.F2 P30,000-60,000</v>
      </c>
      <c r="AT455" s="404">
        <f>INDEX('Org2567'!$BL:$BL,MATCH(Raw_DATA!A455,'Org2567'!$D:$D,0))</f>
        <v>6</v>
      </c>
      <c r="AU455" s="113"/>
      <c r="AV455" s="101">
        <v>343.23</v>
      </c>
      <c r="AW455" s="101">
        <v>42.54</v>
      </c>
      <c r="AX455" s="101">
        <v>54.91</v>
      </c>
      <c r="AY455" s="101">
        <v>80.239999999999995</v>
      </c>
      <c r="AZ455" s="101">
        <v>20.48</v>
      </c>
    </row>
    <row r="456" spans="1:52" x14ac:dyDescent="0.7">
      <c r="A456" s="101" t="s">
        <v>463</v>
      </c>
      <c r="B456" s="101" t="s">
        <v>2226</v>
      </c>
      <c r="C456" s="111" t="str">
        <f>IF(A456="","",INDEX(ID!P:P,MATCH(Raw_DATA!A456,ID!A:A,0)))</f>
        <v>รพช.F1 P&lt;=50,000</v>
      </c>
      <c r="D456" s="101">
        <f>IF(A456="","",INDEX(ID!M:M,MATCH(Raw_DATA!A456,ID!A:A,0)))</f>
        <v>9</v>
      </c>
      <c r="E456" s="112">
        <v>1.28</v>
      </c>
      <c r="F456" s="112">
        <v>1.2</v>
      </c>
      <c r="G456" s="112">
        <v>0.81</v>
      </c>
      <c r="H456" s="112">
        <v>8103762.4100000001</v>
      </c>
      <c r="I456" s="112">
        <v>2047692.19</v>
      </c>
      <c r="J456" s="112">
        <v>3361125.55</v>
      </c>
      <c r="K456" s="112">
        <v>-5977572.9800000004</v>
      </c>
      <c r="L456" s="112">
        <v>3.42</v>
      </c>
      <c r="M456" s="112">
        <v>3.14</v>
      </c>
      <c r="N456" s="112">
        <f t="shared" si="168"/>
        <v>450</v>
      </c>
      <c r="O456" s="112">
        <f t="shared" si="169"/>
        <v>100</v>
      </c>
      <c r="P456" s="112">
        <f t="shared" si="170"/>
        <v>88</v>
      </c>
      <c r="Q456" s="112">
        <f t="shared" si="171"/>
        <v>144</v>
      </c>
      <c r="R456" s="112">
        <f t="shared" si="172"/>
        <v>51</v>
      </c>
      <c r="S456" s="112" cm="1">
        <f t="array" ref="S456">_xlfn.QUARTILE.EXC(IF($D$5:$D$906=$D456,$L$5:$L$906),1)</f>
        <v>-8.26</v>
      </c>
      <c r="T456" s="112" cm="1">
        <f t="array" ref="T456">_xlfn.QUARTILE.EXC(IF($D$5:$D$906=$D456,$L$5:$L$906),3)</f>
        <v>3.2450000000000001</v>
      </c>
      <c r="U456" s="112">
        <f t="shared" si="175"/>
        <v>11.504999999999999</v>
      </c>
      <c r="V456" s="112">
        <f t="shared" si="176"/>
        <v>-25.517499999999998</v>
      </c>
      <c r="W456" s="112">
        <f t="shared" si="177"/>
        <v>20.502500000000001</v>
      </c>
      <c r="X456" s="112" t="b">
        <f t="shared" si="178"/>
        <v>0</v>
      </c>
      <c r="Y456" s="112" cm="1">
        <f t="array" ref="Y456">_xlfn.QUARTILE.EXC(IF($D$5:$D$906=$D456,$M$5:$M$906),1)</f>
        <v>-12.452500000000001</v>
      </c>
      <c r="Z456" s="112" cm="1">
        <f t="array" ref="Z456">_xlfn.QUARTILE.EXC(IF($D$5:$D$906=$D456,$M$5:$M$906),3)</f>
        <v>0.39</v>
      </c>
      <c r="AA456" s="112">
        <f t="shared" si="179"/>
        <v>12.842500000000001</v>
      </c>
      <c r="AB456" s="112">
        <f t="shared" si="180"/>
        <v>-31.716250000000002</v>
      </c>
      <c r="AC456" s="112">
        <f t="shared" si="181"/>
        <v>19.653750000000002</v>
      </c>
      <c r="AD456" s="112" t="b">
        <f t="shared" si="182"/>
        <v>0</v>
      </c>
      <c r="AE456" s="101">
        <f t="shared" si="173"/>
        <v>0</v>
      </c>
      <c r="AF456" s="101">
        <f t="shared" si="174"/>
        <v>0</v>
      </c>
      <c r="AG456" s="406" cm="1">
        <f t="array" ref="AG456">_xlfn.QUARTILE.EXC(IF($AT$5:$AT$906=$AT456,$L$5:$L$906),1)</f>
        <v>-8.26</v>
      </c>
      <c r="AH456" s="406" cm="1">
        <f t="array" ref="AH456">_xlfn.QUARTILE.EXC(IF($AT$5:$AT$906=$AT456,$L$5:$L$906),3)</f>
        <v>3.2450000000000001</v>
      </c>
      <c r="AI456" s="406">
        <f t="shared" si="183"/>
        <v>11.504999999999999</v>
      </c>
      <c r="AJ456" s="406">
        <f t="shared" si="184"/>
        <v>-25.517499999999998</v>
      </c>
      <c r="AK456" s="406">
        <f t="shared" si="185"/>
        <v>20.502500000000001</v>
      </c>
      <c r="AL456" s="406" t="b">
        <f t="shared" si="186"/>
        <v>0</v>
      </c>
      <c r="AM456" s="406" cm="1">
        <f t="array" ref="AM456">_xlfn.QUARTILE.EXC(IF($AT$5:$AT$906=$AT456,$M$5:$M$906),1)</f>
        <v>-12.452500000000001</v>
      </c>
      <c r="AN456" s="406" cm="1">
        <f t="array" ref="AN456">_xlfn.QUARTILE.EXC(IF($AT$5:$AT$906=$AT456,$M$5:$M$906),3)</f>
        <v>0.39</v>
      </c>
      <c r="AO456" s="406">
        <f t="shared" si="187"/>
        <v>12.842500000000001</v>
      </c>
      <c r="AP456" s="406">
        <f t="shared" si="188"/>
        <v>-31.716250000000002</v>
      </c>
      <c r="AQ456" s="406">
        <f t="shared" si="189"/>
        <v>19.653750000000002</v>
      </c>
      <c r="AR456" s="406" t="b">
        <f t="shared" si="190"/>
        <v>0</v>
      </c>
      <c r="AS456" s="404" t="str">
        <f>INDEX('Org2567'!$BM:$BM,MATCH(Raw_DATA!A456,'Org2567'!$D:$D,0))</f>
        <v>รพช.F1 P&lt;=50,000</v>
      </c>
      <c r="AT456" s="404">
        <f>INDEX('Org2567'!$BL:$BL,MATCH(Raw_DATA!A456,'Org2567'!$D:$D,0))</f>
        <v>9</v>
      </c>
      <c r="AU456" s="113"/>
      <c r="AV456" s="101">
        <v>450.43</v>
      </c>
      <c r="AW456" s="101">
        <v>99.74</v>
      </c>
      <c r="AX456" s="101">
        <v>88.22</v>
      </c>
      <c r="AY456" s="101">
        <v>144.36000000000001</v>
      </c>
      <c r="AZ456" s="101">
        <v>50.51</v>
      </c>
    </row>
    <row r="457" spans="1:52" x14ac:dyDescent="0.7">
      <c r="A457" s="101" t="s">
        <v>464</v>
      </c>
      <c r="B457" s="101" t="s">
        <v>2229</v>
      </c>
      <c r="C457" s="111" t="str">
        <f>IF(A457="","",INDEX(ID!P:P,MATCH(Raw_DATA!A457,ID!A:A,0)))</f>
        <v>รพช.F2 P&lt;=30,000</v>
      </c>
      <c r="D457" s="101">
        <f>IF(A457="","",INDEX(ID!M:M,MATCH(Raw_DATA!A457,ID!A:A,0)))</f>
        <v>5</v>
      </c>
      <c r="E457" s="112">
        <v>1.07</v>
      </c>
      <c r="F457" s="112">
        <v>1</v>
      </c>
      <c r="G457" s="112">
        <v>0.66</v>
      </c>
      <c r="H457" s="112">
        <v>1671940.5</v>
      </c>
      <c r="I457" s="112">
        <v>872901.22</v>
      </c>
      <c r="J457" s="112">
        <v>3461772.3</v>
      </c>
      <c r="K457" s="112">
        <v>-8221857.5300000003</v>
      </c>
      <c r="L457" s="112">
        <v>4.45</v>
      </c>
      <c r="M457" s="112">
        <v>2.02</v>
      </c>
      <c r="N457" s="112">
        <f t="shared" si="168"/>
        <v>463</v>
      </c>
      <c r="O457" s="112">
        <f t="shared" si="169"/>
        <v>33</v>
      </c>
      <c r="P457" s="112">
        <f t="shared" si="170"/>
        <v>23</v>
      </c>
      <c r="Q457" s="112">
        <f t="shared" si="171"/>
        <v>496</v>
      </c>
      <c r="R457" s="112">
        <f t="shared" si="172"/>
        <v>44</v>
      </c>
      <c r="S457" s="112" cm="1">
        <f t="array" ref="S457">_xlfn.QUARTILE.EXC(IF($D$5:$D$906=$D457,$L$5:$L$906),1)</f>
        <v>-9.4075000000000006</v>
      </c>
      <c r="T457" s="112" cm="1">
        <f t="array" ref="T457">_xlfn.QUARTILE.EXC(IF($D$5:$D$906=$D457,$L$5:$L$906),3)</f>
        <v>1.645</v>
      </c>
      <c r="U457" s="112">
        <f t="shared" si="175"/>
        <v>11.0525</v>
      </c>
      <c r="V457" s="112">
        <f t="shared" si="176"/>
        <v>-25.986249999999998</v>
      </c>
      <c r="W457" s="112">
        <f t="shared" si="177"/>
        <v>18.223749999999999</v>
      </c>
      <c r="X457" s="112" t="b">
        <f t="shared" si="178"/>
        <v>0</v>
      </c>
      <c r="Y457" s="112" cm="1">
        <f t="array" ref="Y457">_xlfn.QUARTILE.EXC(IF($D$5:$D$906=$D457,$M$5:$M$906),1)</f>
        <v>-18.744999999999997</v>
      </c>
      <c r="Z457" s="112" cm="1">
        <f t="array" ref="Z457">_xlfn.QUARTILE.EXC(IF($D$5:$D$906=$D457,$M$5:$M$906),3)</f>
        <v>-2.7</v>
      </c>
      <c r="AA457" s="112">
        <f t="shared" si="179"/>
        <v>16.044999999999998</v>
      </c>
      <c r="AB457" s="112">
        <f t="shared" si="180"/>
        <v>-42.812499999999993</v>
      </c>
      <c r="AC457" s="112">
        <f t="shared" si="181"/>
        <v>21.367499999999996</v>
      </c>
      <c r="AD457" s="112" t="b">
        <f t="shared" si="182"/>
        <v>0</v>
      </c>
      <c r="AE457" s="101">
        <f t="shared" si="173"/>
        <v>0</v>
      </c>
      <c r="AF457" s="101">
        <f t="shared" si="174"/>
        <v>0</v>
      </c>
      <c r="AG457" s="406" cm="1">
        <f t="array" ref="AG457">_xlfn.QUARTILE.EXC(IF($AT$5:$AT$906=$AT457,$L$5:$L$906),1)</f>
        <v>-9.4075000000000006</v>
      </c>
      <c r="AH457" s="406" cm="1">
        <f t="array" ref="AH457">_xlfn.QUARTILE.EXC(IF($AT$5:$AT$906=$AT457,$L$5:$L$906),3)</f>
        <v>1.645</v>
      </c>
      <c r="AI457" s="406">
        <f t="shared" si="183"/>
        <v>11.0525</v>
      </c>
      <c r="AJ457" s="406">
        <f t="shared" si="184"/>
        <v>-25.986249999999998</v>
      </c>
      <c r="AK457" s="406">
        <f t="shared" si="185"/>
        <v>18.223749999999999</v>
      </c>
      <c r="AL457" s="406" t="b">
        <f t="shared" si="186"/>
        <v>0</v>
      </c>
      <c r="AM457" s="406" cm="1">
        <f t="array" ref="AM457">_xlfn.QUARTILE.EXC(IF($AT$5:$AT$906=$AT457,$M$5:$M$906),1)</f>
        <v>-18.744999999999997</v>
      </c>
      <c r="AN457" s="406" cm="1">
        <f t="array" ref="AN457">_xlfn.QUARTILE.EXC(IF($AT$5:$AT$906=$AT457,$M$5:$M$906),3)</f>
        <v>-2.7</v>
      </c>
      <c r="AO457" s="406">
        <f t="shared" si="187"/>
        <v>16.044999999999998</v>
      </c>
      <c r="AP457" s="406">
        <f t="shared" si="188"/>
        <v>-42.812499999999993</v>
      </c>
      <c r="AQ457" s="406">
        <f t="shared" si="189"/>
        <v>21.367499999999996</v>
      </c>
      <c r="AR457" s="406" t="b">
        <f t="shared" si="190"/>
        <v>0</v>
      </c>
      <c r="AS457" s="404" t="str">
        <f>INDEX('Org2567'!$BM:$BM,MATCH(Raw_DATA!A457,'Org2567'!$D:$D,0))</f>
        <v>รพช.F2 P&lt;=30,000</v>
      </c>
      <c r="AT457" s="404">
        <f>INDEX('Org2567'!$BL:$BL,MATCH(Raw_DATA!A457,'Org2567'!$D:$D,0))</f>
        <v>5</v>
      </c>
      <c r="AU457" s="113"/>
      <c r="AV457" s="101">
        <v>463.38</v>
      </c>
      <c r="AW457" s="101">
        <v>33.229999999999997</v>
      </c>
      <c r="AX457" s="101">
        <v>22.65</v>
      </c>
      <c r="AY457" s="101">
        <v>495.58</v>
      </c>
      <c r="AZ457" s="101">
        <v>44</v>
      </c>
    </row>
    <row r="458" spans="1:52" x14ac:dyDescent="0.7">
      <c r="A458" s="101" t="s">
        <v>465</v>
      </c>
      <c r="B458" s="101" t="s">
        <v>2232</v>
      </c>
      <c r="C458" s="111" t="str">
        <f>IF(A458="","",INDEX(ID!P:P,MATCH(Raw_DATA!A458,ID!A:A,0)))</f>
        <v>รพช.M2 B&gt;100</v>
      </c>
      <c r="D458" s="101">
        <f>IF(A458="","",INDEX(ID!M:M,MATCH(Raw_DATA!A458,ID!A:A,0)))</f>
        <v>13</v>
      </c>
      <c r="E458" s="112">
        <v>1.94</v>
      </c>
      <c r="F458" s="112">
        <v>1.76</v>
      </c>
      <c r="G458" s="112">
        <v>0.52</v>
      </c>
      <c r="H458" s="112">
        <v>80072391.040000007</v>
      </c>
      <c r="I458" s="112">
        <v>-785296.57</v>
      </c>
      <c r="J458" s="112">
        <v>15280448.24</v>
      </c>
      <c r="K458" s="112">
        <v>-41323514.07</v>
      </c>
      <c r="L458" s="112">
        <v>4.34</v>
      </c>
      <c r="M458" s="112">
        <v>-0.18</v>
      </c>
      <c r="N458" s="112">
        <f t="shared" si="168"/>
        <v>197</v>
      </c>
      <c r="O458" s="112">
        <f t="shared" si="169"/>
        <v>108</v>
      </c>
      <c r="P458" s="112">
        <f t="shared" si="170"/>
        <v>94</v>
      </c>
      <c r="Q458" s="112">
        <f t="shared" si="171"/>
        <v>572</v>
      </c>
      <c r="R458" s="112">
        <f t="shared" si="172"/>
        <v>54</v>
      </c>
      <c r="S458" s="112" cm="1">
        <f t="array" ref="S458">_xlfn.QUARTILE.EXC(IF($D$5:$D$906=$D458,$L$5:$L$906),1)</f>
        <v>-7.51</v>
      </c>
      <c r="T458" s="112" cm="1">
        <f t="array" ref="T458">_xlfn.QUARTILE.EXC(IF($D$5:$D$906=$D458,$L$5:$L$906),3)</f>
        <v>3.04</v>
      </c>
      <c r="U458" s="112">
        <f t="shared" si="175"/>
        <v>10.55</v>
      </c>
      <c r="V458" s="112">
        <f t="shared" si="176"/>
        <v>-23.335000000000001</v>
      </c>
      <c r="W458" s="112">
        <f t="shared" si="177"/>
        <v>18.865000000000002</v>
      </c>
      <c r="X458" s="112" t="b">
        <f t="shared" si="178"/>
        <v>0</v>
      </c>
      <c r="Y458" s="112" cm="1">
        <f t="array" ref="Y458">_xlfn.QUARTILE.EXC(IF($D$5:$D$906=$D458,$M$5:$M$906),1)</f>
        <v>-12.23</v>
      </c>
      <c r="Z458" s="112" cm="1">
        <f t="array" ref="Z458">_xlfn.QUARTILE.EXC(IF($D$5:$D$906=$D458,$M$5:$M$906),3)</f>
        <v>-0.18</v>
      </c>
      <c r="AA458" s="112">
        <f t="shared" si="179"/>
        <v>12.05</v>
      </c>
      <c r="AB458" s="112">
        <f t="shared" si="180"/>
        <v>-30.305000000000003</v>
      </c>
      <c r="AC458" s="112">
        <f t="shared" si="181"/>
        <v>17.895000000000003</v>
      </c>
      <c r="AD458" s="112" t="b">
        <f t="shared" si="182"/>
        <v>0</v>
      </c>
      <c r="AE458" s="101">
        <f t="shared" si="173"/>
        <v>1</v>
      </c>
      <c r="AF458" s="101">
        <f t="shared" si="174"/>
        <v>0</v>
      </c>
      <c r="AG458" s="406" cm="1">
        <f t="array" ref="AG458">_xlfn.QUARTILE.EXC(IF($AT$5:$AT$906=$AT458,$L$5:$L$906),1)</f>
        <v>-7.51</v>
      </c>
      <c r="AH458" s="406" cm="1">
        <f t="array" ref="AH458">_xlfn.QUARTILE.EXC(IF($AT$5:$AT$906=$AT458,$L$5:$L$906),3)</f>
        <v>3.04</v>
      </c>
      <c r="AI458" s="406">
        <f t="shared" si="183"/>
        <v>10.55</v>
      </c>
      <c r="AJ458" s="406">
        <f t="shared" si="184"/>
        <v>-23.335000000000001</v>
      </c>
      <c r="AK458" s="406">
        <f t="shared" si="185"/>
        <v>18.865000000000002</v>
      </c>
      <c r="AL458" s="406" t="b">
        <f t="shared" si="186"/>
        <v>0</v>
      </c>
      <c r="AM458" s="406" cm="1">
        <f t="array" ref="AM458">_xlfn.QUARTILE.EXC(IF($AT$5:$AT$906=$AT458,$M$5:$M$906),1)</f>
        <v>-12.23</v>
      </c>
      <c r="AN458" s="406" cm="1">
        <f t="array" ref="AN458">_xlfn.QUARTILE.EXC(IF($AT$5:$AT$906=$AT458,$M$5:$M$906),3)</f>
        <v>-0.18</v>
      </c>
      <c r="AO458" s="406">
        <f t="shared" si="187"/>
        <v>12.05</v>
      </c>
      <c r="AP458" s="406">
        <f t="shared" si="188"/>
        <v>-30.305000000000003</v>
      </c>
      <c r="AQ458" s="406">
        <f t="shared" si="189"/>
        <v>17.895000000000003</v>
      </c>
      <c r="AR458" s="406" t="b">
        <f t="shared" si="190"/>
        <v>0</v>
      </c>
      <c r="AS458" s="404" t="str">
        <f>INDEX('Org2567'!$BM:$BM,MATCH(Raw_DATA!A458,'Org2567'!$D:$D,0))</f>
        <v>รพช.M2 B&gt;100</v>
      </c>
      <c r="AT458" s="404">
        <f>INDEX('Org2567'!$BL:$BL,MATCH(Raw_DATA!A458,'Org2567'!$D:$D,0))</f>
        <v>13</v>
      </c>
      <c r="AU458" s="113"/>
      <c r="AV458" s="101">
        <v>197.17</v>
      </c>
      <c r="AW458" s="101">
        <v>107.81</v>
      </c>
      <c r="AX458" s="101">
        <v>94.46</v>
      </c>
      <c r="AY458" s="101">
        <v>571.86</v>
      </c>
      <c r="AZ458" s="101">
        <v>53.92</v>
      </c>
    </row>
    <row r="459" spans="1:52" x14ac:dyDescent="0.7">
      <c r="A459" s="101" t="s">
        <v>466</v>
      </c>
      <c r="B459" s="101" t="s">
        <v>4095</v>
      </c>
      <c r="C459" s="111" t="str">
        <f>IF(A459="","",INDEX(ID!P:P,MATCH(Raw_DATA!A459,ID!A:A,0)))</f>
        <v>รพท.M1 B&gt;200</v>
      </c>
      <c r="D459" s="101">
        <f>IF(A459="","",INDEX(ID!M:M,MATCH(Raw_DATA!A459,ID!A:A,0)))</f>
        <v>15</v>
      </c>
      <c r="E459" s="112">
        <v>3.14</v>
      </c>
      <c r="F459" s="112">
        <v>2.79</v>
      </c>
      <c r="G459" s="112">
        <v>1.69</v>
      </c>
      <c r="H459" s="112">
        <v>154947828.66</v>
      </c>
      <c r="I459" s="112">
        <v>28735984.32</v>
      </c>
      <c r="J459" s="112">
        <v>58067822.82</v>
      </c>
      <c r="K459" s="112">
        <v>49690575.100000001</v>
      </c>
      <c r="L459" s="112">
        <v>13.69</v>
      </c>
      <c r="M459" s="112">
        <v>5.83</v>
      </c>
      <c r="N459" s="112">
        <f t="shared" si="168"/>
        <v>102</v>
      </c>
      <c r="O459" s="112">
        <f t="shared" si="169"/>
        <v>83</v>
      </c>
      <c r="P459" s="112">
        <f t="shared" si="170"/>
        <v>43</v>
      </c>
      <c r="Q459" s="112">
        <f t="shared" si="171"/>
        <v>115</v>
      </c>
      <c r="R459" s="112">
        <f t="shared" si="172"/>
        <v>71</v>
      </c>
      <c r="S459" s="112" cm="1">
        <f t="array" ref="S459">_xlfn.QUARTILE.EXC(IF($D$5:$D$906=$D459,$L$5:$L$906),1)</f>
        <v>-2.59</v>
      </c>
      <c r="T459" s="112" cm="1">
        <f t="array" ref="T459">_xlfn.QUARTILE.EXC(IF($D$5:$D$906=$D459,$L$5:$L$906),3)</f>
        <v>8.86</v>
      </c>
      <c r="U459" s="112">
        <f t="shared" si="175"/>
        <v>11.45</v>
      </c>
      <c r="V459" s="112">
        <f t="shared" si="176"/>
        <v>-19.764999999999997</v>
      </c>
      <c r="W459" s="112">
        <f t="shared" si="177"/>
        <v>26.034999999999997</v>
      </c>
      <c r="X459" s="112" t="b">
        <f t="shared" si="178"/>
        <v>0</v>
      </c>
      <c r="Y459" s="112" cm="1">
        <f t="array" ref="Y459">_xlfn.QUARTILE.EXC(IF($D$5:$D$906=$D459,$M$5:$M$906),1)</f>
        <v>-5.74</v>
      </c>
      <c r="Z459" s="112" cm="1">
        <f t="array" ref="Z459">_xlfn.QUARTILE.EXC(IF($D$5:$D$906=$D459,$M$5:$M$906),3)</f>
        <v>4.915</v>
      </c>
      <c r="AA459" s="112">
        <f t="shared" si="179"/>
        <v>10.655000000000001</v>
      </c>
      <c r="AB459" s="112">
        <f t="shared" si="180"/>
        <v>-21.722500000000004</v>
      </c>
      <c r="AC459" s="112">
        <f t="shared" si="181"/>
        <v>20.897500000000001</v>
      </c>
      <c r="AD459" s="112" t="b">
        <f t="shared" si="182"/>
        <v>0</v>
      </c>
      <c r="AE459" s="101">
        <f t="shared" si="173"/>
        <v>0</v>
      </c>
      <c r="AF459" s="101">
        <f t="shared" si="174"/>
        <v>0</v>
      </c>
      <c r="AG459" s="406" cm="1">
        <f t="array" ref="AG459">_xlfn.QUARTILE.EXC(IF($AT$5:$AT$906=$AT459,$L$5:$L$906),1)</f>
        <v>-2.95</v>
      </c>
      <c r="AH459" s="406" cm="1">
        <f t="array" ref="AH459">_xlfn.QUARTILE.EXC(IF($AT$5:$AT$906=$AT459,$L$5:$L$906),3)</f>
        <v>8.9700000000000006</v>
      </c>
      <c r="AI459" s="406">
        <f t="shared" si="183"/>
        <v>11.920000000000002</v>
      </c>
      <c r="AJ459" s="406">
        <f t="shared" si="184"/>
        <v>-20.830000000000002</v>
      </c>
      <c r="AK459" s="406">
        <f t="shared" si="185"/>
        <v>26.85</v>
      </c>
      <c r="AL459" s="406" t="b">
        <f t="shared" si="186"/>
        <v>0</v>
      </c>
      <c r="AM459" s="406" cm="1">
        <f t="array" ref="AM459">_xlfn.QUARTILE.EXC(IF($AT$5:$AT$906=$AT459,$M$5:$M$906),1)</f>
        <v>-8.0399999999999991</v>
      </c>
      <c r="AN459" s="406" cm="1">
        <f t="array" ref="AN459">_xlfn.QUARTILE.EXC(IF($AT$5:$AT$906=$AT459,$M$5:$M$906),3)</f>
        <v>1.83</v>
      </c>
      <c r="AO459" s="406">
        <f t="shared" si="187"/>
        <v>9.8699999999999992</v>
      </c>
      <c r="AP459" s="406">
        <f t="shared" si="188"/>
        <v>-22.844999999999999</v>
      </c>
      <c r="AQ459" s="406">
        <f t="shared" si="189"/>
        <v>16.634999999999998</v>
      </c>
      <c r="AR459" s="406" t="b">
        <f t="shared" si="190"/>
        <v>0</v>
      </c>
      <c r="AS459" s="404" t="str">
        <f>INDEX('Org2567'!$BM:$BM,MATCH(Raw_DATA!A459,'Org2567'!$D:$D,0))</f>
        <v>รพท.M1 B&lt;=200</v>
      </c>
      <c r="AT459" s="404">
        <f>INDEX('Org2567'!$BL:$BL,MATCH(Raw_DATA!A459,'Org2567'!$D:$D,0))</f>
        <v>14</v>
      </c>
      <c r="AU459" s="113"/>
      <c r="AV459" s="101">
        <v>101.69</v>
      </c>
      <c r="AW459" s="101">
        <v>82.84</v>
      </c>
      <c r="AX459" s="101">
        <v>43.24</v>
      </c>
      <c r="AY459" s="101">
        <v>114.85</v>
      </c>
      <c r="AZ459" s="101">
        <v>71.27</v>
      </c>
    </row>
    <row r="460" spans="1:52" x14ac:dyDescent="0.7">
      <c r="A460" s="101" t="s">
        <v>467</v>
      </c>
      <c r="B460" s="101" t="s">
        <v>2236</v>
      </c>
      <c r="C460" s="111" t="str">
        <f>IF(A460="","",INDEX(ID!P:P,MATCH(Raw_DATA!A460,ID!A:A,0)))</f>
        <v>รพช.F2 P&lt;=30,000</v>
      </c>
      <c r="D460" s="101">
        <f>IF(A460="","",INDEX(ID!M:M,MATCH(Raw_DATA!A460,ID!A:A,0)))</f>
        <v>5</v>
      </c>
      <c r="E460" s="112">
        <v>1.5</v>
      </c>
      <c r="F460" s="112">
        <v>1.38</v>
      </c>
      <c r="G460" s="112">
        <v>0.79</v>
      </c>
      <c r="H460" s="112">
        <v>8443932.7799999993</v>
      </c>
      <c r="I460" s="112">
        <v>-1762335.91</v>
      </c>
      <c r="J460" s="112">
        <v>846469.44</v>
      </c>
      <c r="K460" s="112">
        <v>-3807127.76</v>
      </c>
      <c r="L460" s="112">
        <v>1.07</v>
      </c>
      <c r="M460" s="112">
        <v>-3.01</v>
      </c>
      <c r="N460" s="112">
        <f t="shared" si="168"/>
        <v>317</v>
      </c>
      <c r="O460" s="112">
        <f t="shared" si="169"/>
        <v>38</v>
      </c>
      <c r="P460" s="112">
        <f t="shared" si="170"/>
        <v>90</v>
      </c>
      <c r="Q460" s="112">
        <f t="shared" si="171"/>
        <v>327</v>
      </c>
      <c r="R460" s="112">
        <f t="shared" si="172"/>
        <v>69</v>
      </c>
      <c r="S460" s="112" cm="1">
        <f t="array" ref="S460">_xlfn.QUARTILE.EXC(IF($D$5:$D$906=$D460,$L$5:$L$906),1)</f>
        <v>-9.4075000000000006</v>
      </c>
      <c r="T460" s="112" cm="1">
        <f t="array" ref="T460">_xlfn.QUARTILE.EXC(IF($D$5:$D$906=$D460,$L$5:$L$906),3)</f>
        <v>1.645</v>
      </c>
      <c r="U460" s="112">
        <f t="shared" si="175"/>
        <v>11.0525</v>
      </c>
      <c r="V460" s="112">
        <f t="shared" si="176"/>
        <v>-25.986249999999998</v>
      </c>
      <c r="W460" s="112">
        <f t="shared" si="177"/>
        <v>18.223749999999999</v>
      </c>
      <c r="X460" s="112" t="b">
        <f t="shared" si="178"/>
        <v>0</v>
      </c>
      <c r="Y460" s="112" cm="1">
        <f t="array" ref="Y460">_xlfn.QUARTILE.EXC(IF($D$5:$D$906=$D460,$M$5:$M$906),1)</f>
        <v>-18.744999999999997</v>
      </c>
      <c r="Z460" s="112" cm="1">
        <f t="array" ref="Z460">_xlfn.QUARTILE.EXC(IF($D$5:$D$906=$D460,$M$5:$M$906),3)</f>
        <v>-2.7</v>
      </c>
      <c r="AA460" s="112">
        <f t="shared" si="179"/>
        <v>16.044999999999998</v>
      </c>
      <c r="AB460" s="112">
        <f t="shared" si="180"/>
        <v>-42.812499999999993</v>
      </c>
      <c r="AC460" s="112">
        <f t="shared" si="181"/>
        <v>21.367499999999996</v>
      </c>
      <c r="AD460" s="112" t="b">
        <f t="shared" si="182"/>
        <v>0</v>
      </c>
      <c r="AE460" s="101">
        <f t="shared" si="173"/>
        <v>1</v>
      </c>
      <c r="AF460" s="101">
        <f t="shared" si="174"/>
        <v>0</v>
      </c>
      <c r="AG460" s="406" cm="1">
        <f t="array" ref="AG460">_xlfn.QUARTILE.EXC(IF($AT$5:$AT$906=$AT460,$L$5:$L$906),1)</f>
        <v>-9.4075000000000006</v>
      </c>
      <c r="AH460" s="406" cm="1">
        <f t="array" ref="AH460">_xlfn.QUARTILE.EXC(IF($AT$5:$AT$906=$AT460,$L$5:$L$906),3)</f>
        <v>1.645</v>
      </c>
      <c r="AI460" s="406">
        <f t="shared" si="183"/>
        <v>11.0525</v>
      </c>
      <c r="AJ460" s="406">
        <f t="shared" si="184"/>
        <v>-25.986249999999998</v>
      </c>
      <c r="AK460" s="406">
        <f t="shared" si="185"/>
        <v>18.223749999999999</v>
      </c>
      <c r="AL460" s="406" t="b">
        <f t="shared" si="186"/>
        <v>0</v>
      </c>
      <c r="AM460" s="406" cm="1">
        <f t="array" ref="AM460">_xlfn.QUARTILE.EXC(IF($AT$5:$AT$906=$AT460,$M$5:$M$906),1)</f>
        <v>-18.744999999999997</v>
      </c>
      <c r="AN460" s="406" cm="1">
        <f t="array" ref="AN460">_xlfn.QUARTILE.EXC(IF($AT$5:$AT$906=$AT460,$M$5:$M$906),3)</f>
        <v>-2.7</v>
      </c>
      <c r="AO460" s="406">
        <f t="shared" si="187"/>
        <v>16.044999999999998</v>
      </c>
      <c r="AP460" s="406">
        <f t="shared" si="188"/>
        <v>-42.812499999999993</v>
      </c>
      <c r="AQ460" s="406">
        <f t="shared" si="189"/>
        <v>21.367499999999996</v>
      </c>
      <c r="AR460" s="406" t="b">
        <f t="shared" si="190"/>
        <v>0</v>
      </c>
      <c r="AS460" s="404" t="str">
        <f>INDEX('Org2567'!$BM:$BM,MATCH(Raw_DATA!A460,'Org2567'!$D:$D,0))</f>
        <v>รพช.F2 P&lt;=30,000</v>
      </c>
      <c r="AT460" s="404">
        <f>INDEX('Org2567'!$BL:$BL,MATCH(Raw_DATA!A460,'Org2567'!$D:$D,0))</f>
        <v>5</v>
      </c>
      <c r="AU460" s="113"/>
      <c r="AV460" s="101">
        <v>317.01</v>
      </c>
      <c r="AW460" s="101">
        <v>37.880000000000003</v>
      </c>
      <c r="AX460" s="101">
        <v>90.04</v>
      </c>
      <c r="AY460" s="101">
        <v>327.10000000000002</v>
      </c>
      <c r="AZ460" s="101">
        <v>68.94</v>
      </c>
    </row>
    <row r="461" spans="1:52" x14ac:dyDescent="0.7">
      <c r="A461" s="101" t="s">
        <v>2238</v>
      </c>
      <c r="B461" s="101" t="s">
        <v>2240</v>
      </c>
      <c r="C461" s="111" t="str">
        <f>IF(A461="","",INDEX(ID!P:P,MATCH(Raw_DATA!A461,ID!A:A,0)))</f>
        <v>รพช.F3 P15,000-25,000</v>
      </c>
      <c r="D461" s="101">
        <f>IF(A461="","",INDEX(ID!M:M,MATCH(Raw_DATA!A461,ID!A:A,0)))</f>
        <v>3</v>
      </c>
      <c r="E461" s="112">
        <v>3.32</v>
      </c>
      <c r="F461" s="112">
        <v>2.98</v>
      </c>
      <c r="G461" s="112">
        <v>2.19</v>
      </c>
      <c r="H461" s="112">
        <v>11361770.42</v>
      </c>
      <c r="I461" s="112">
        <v>3048181.94</v>
      </c>
      <c r="J461" s="112">
        <v>6828037.9299999997</v>
      </c>
      <c r="K461" s="112">
        <v>5526778.75</v>
      </c>
      <c r="L461" s="112">
        <v>17.48</v>
      </c>
      <c r="M461" s="112">
        <v>4.7699999999999996</v>
      </c>
      <c r="N461" s="112">
        <f t="shared" si="168"/>
        <v>122</v>
      </c>
      <c r="O461" s="112">
        <f t="shared" si="169"/>
        <v>237</v>
      </c>
      <c r="P461" s="112">
        <f t="shared" si="170"/>
        <v>108</v>
      </c>
      <c r="Q461" s="112">
        <f t="shared" si="171"/>
        <v>396</v>
      </c>
      <c r="R461" s="112">
        <f t="shared" si="172"/>
        <v>69</v>
      </c>
      <c r="S461" s="112" cm="1">
        <f t="array" ref="S461">_xlfn.QUARTILE.EXC(IF($D$5:$D$906=$D461,$L$5:$L$906),1)</f>
        <v>-3.4824999999999999</v>
      </c>
      <c r="T461" s="112" cm="1">
        <f t="array" ref="T461">_xlfn.QUARTILE.EXC(IF($D$5:$D$906=$D461,$L$5:$L$906),3)</f>
        <v>12.762499999999999</v>
      </c>
      <c r="U461" s="112">
        <f t="shared" si="175"/>
        <v>16.244999999999997</v>
      </c>
      <c r="V461" s="112">
        <f t="shared" si="176"/>
        <v>-27.849999999999994</v>
      </c>
      <c r="W461" s="112">
        <f t="shared" si="177"/>
        <v>37.129999999999995</v>
      </c>
      <c r="X461" s="112" t="b">
        <f t="shared" si="178"/>
        <v>0</v>
      </c>
      <c r="Y461" s="112" cm="1">
        <f t="array" ref="Y461">_xlfn.QUARTILE.EXC(IF($D$5:$D$906=$D461,$M$5:$M$906),1)</f>
        <v>-10.8825</v>
      </c>
      <c r="Z461" s="112" cm="1">
        <f t="array" ref="Z461">_xlfn.QUARTILE.EXC(IF($D$5:$D$906=$D461,$M$5:$M$906),3)</f>
        <v>3.4124999999999996</v>
      </c>
      <c r="AA461" s="112">
        <f t="shared" si="179"/>
        <v>14.295</v>
      </c>
      <c r="AB461" s="112">
        <f t="shared" si="180"/>
        <v>-32.325000000000003</v>
      </c>
      <c r="AC461" s="112">
        <f t="shared" si="181"/>
        <v>24.854999999999997</v>
      </c>
      <c r="AD461" s="112" t="b">
        <f t="shared" si="182"/>
        <v>0</v>
      </c>
      <c r="AE461" s="101">
        <f t="shared" si="173"/>
        <v>0</v>
      </c>
      <c r="AF461" s="101">
        <f t="shared" si="174"/>
        <v>0</v>
      </c>
      <c r="AG461" s="406" cm="1">
        <f t="array" ref="AG461">_xlfn.QUARTILE.EXC(IF($AT$5:$AT$906=$AT461,$L$5:$L$906),1)</f>
        <v>-3.4824999999999999</v>
      </c>
      <c r="AH461" s="406" cm="1">
        <f t="array" ref="AH461">_xlfn.QUARTILE.EXC(IF($AT$5:$AT$906=$AT461,$L$5:$L$906),3)</f>
        <v>12.762499999999999</v>
      </c>
      <c r="AI461" s="406">
        <f t="shared" si="183"/>
        <v>16.244999999999997</v>
      </c>
      <c r="AJ461" s="406">
        <f t="shared" si="184"/>
        <v>-27.849999999999994</v>
      </c>
      <c r="AK461" s="406">
        <f t="shared" si="185"/>
        <v>37.129999999999995</v>
      </c>
      <c r="AL461" s="406" t="b">
        <f t="shared" si="186"/>
        <v>0</v>
      </c>
      <c r="AM461" s="406" cm="1">
        <f t="array" ref="AM461">_xlfn.QUARTILE.EXC(IF($AT$5:$AT$906=$AT461,$M$5:$M$906),1)</f>
        <v>-10.8825</v>
      </c>
      <c r="AN461" s="406" cm="1">
        <f t="array" ref="AN461">_xlfn.QUARTILE.EXC(IF($AT$5:$AT$906=$AT461,$M$5:$M$906),3)</f>
        <v>3.4124999999999996</v>
      </c>
      <c r="AO461" s="406">
        <f t="shared" si="187"/>
        <v>14.295</v>
      </c>
      <c r="AP461" s="406">
        <f t="shared" si="188"/>
        <v>-32.325000000000003</v>
      </c>
      <c r="AQ461" s="406">
        <f t="shared" si="189"/>
        <v>24.854999999999997</v>
      </c>
      <c r="AR461" s="406" t="b">
        <f t="shared" si="190"/>
        <v>0</v>
      </c>
      <c r="AS461" s="404" t="str">
        <f>INDEX('Org2567'!$BM:$BM,MATCH(Raw_DATA!A461,'Org2567'!$D:$D,0))</f>
        <v>รพช.F3 P15,000-25,000</v>
      </c>
      <c r="AT461" s="404">
        <f>INDEX('Org2567'!$BL:$BL,MATCH(Raw_DATA!A461,'Org2567'!$D:$D,0))</f>
        <v>3</v>
      </c>
      <c r="AU461" s="113"/>
      <c r="AV461" s="101">
        <v>122.34</v>
      </c>
      <c r="AW461" s="101">
        <v>237.24</v>
      </c>
      <c r="AX461" s="101">
        <v>107.78</v>
      </c>
      <c r="AY461" s="101">
        <v>395.73</v>
      </c>
      <c r="AZ461" s="101">
        <v>68.73</v>
      </c>
    </row>
    <row r="462" spans="1:52" x14ac:dyDescent="0.7">
      <c r="A462" s="101" t="s">
        <v>2242</v>
      </c>
      <c r="B462" s="101" t="s">
        <v>2244</v>
      </c>
      <c r="C462" s="111" t="str">
        <f>IF(A462="","",INDEX(ID!P:P,MATCH(Raw_DATA!A462,ID!A:A,0)))</f>
        <v>รพช.F3 P&lt;=15,000</v>
      </c>
      <c r="D462" s="101">
        <f>IF(A462="","",INDEX(ID!M:M,MATCH(Raw_DATA!A462,ID!A:A,0)))</f>
        <v>2</v>
      </c>
      <c r="E462" s="112">
        <v>1.07</v>
      </c>
      <c r="F462" s="112">
        <v>0.97</v>
      </c>
      <c r="G462" s="112">
        <v>0.75</v>
      </c>
      <c r="H462" s="112">
        <v>1151525.32</v>
      </c>
      <c r="I462" s="112">
        <v>-5151991.12</v>
      </c>
      <c r="J462" s="112">
        <v>17885.29</v>
      </c>
      <c r="K462" s="112">
        <v>-4076816.77</v>
      </c>
      <c r="L462" s="112">
        <v>0.05</v>
      </c>
      <c r="M462" s="112">
        <v>-11.13</v>
      </c>
      <c r="N462" s="112">
        <f t="shared" si="168"/>
        <v>514</v>
      </c>
      <c r="O462" s="112">
        <f t="shared" si="169"/>
        <v>150</v>
      </c>
      <c r="P462" s="112">
        <f t="shared" si="170"/>
        <v>38</v>
      </c>
      <c r="Q462" s="112">
        <f t="shared" si="171"/>
        <v>487</v>
      </c>
      <c r="R462" s="112">
        <f t="shared" si="172"/>
        <v>62</v>
      </c>
      <c r="S462" s="112" cm="1">
        <f t="array" ref="S462">_xlfn.QUARTILE.EXC(IF($D$5:$D$906=$D462,$L$5:$L$906),1)</f>
        <v>-5.3650000000000002</v>
      </c>
      <c r="T462" s="112" cm="1">
        <f t="array" ref="T462">_xlfn.QUARTILE.EXC(IF($D$5:$D$906=$D462,$L$5:$L$906),3)</f>
        <v>10.815000000000001</v>
      </c>
      <c r="U462" s="112">
        <f t="shared" si="175"/>
        <v>16.18</v>
      </c>
      <c r="V462" s="112">
        <f t="shared" si="176"/>
        <v>-29.634999999999998</v>
      </c>
      <c r="W462" s="112">
        <f t="shared" si="177"/>
        <v>35.085000000000001</v>
      </c>
      <c r="X462" s="112" t="b">
        <f t="shared" si="178"/>
        <v>0</v>
      </c>
      <c r="Y462" s="112" cm="1">
        <f t="array" ref="Y462">_xlfn.QUARTILE.EXC(IF($D$5:$D$906=$D462,$M$5:$M$906),1)</f>
        <v>-14.08</v>
      </c>
      <c r="Z462" s="112" cm="1">
        <f t="array" ref="Z462">_xlfn.QUARTILE.EXC(IF($D$5:$D$906=$D462,$M$5:$M$906),3)</f>
        <v>0.78999999999999981</v>
      </c>
      <c r="AA462" s="112">
        <f t="shared" si="179"/>
        <v>14.87</v>
      </c>
      <c r="AB462" s="112">
        <f t="shared" si="180"/>
        <v>-36.384999999999998</v>
      </c>
      <c r="AC462" s="112">
        <f t="shared" si="181"/>
        <v>23.094999999999999</v>
      </c>
      <c r="AD462" s="112" t="b">
        <f t="shared" si="182"/>
        <v>0</v>
      </c>
      <c r="AE462" s="101">
        <f t="shared" si="173"/>
        <v>1</v>
      </c>
      <c r="AF462" s="101">
        <f t="shared" si="174"/>
        <v>0</v>
      </c>
      <c r="AG462" s="406" cm="1">
        <f t="array" ref="AG462">_xlfn.QUARTILE.EXC(IF($AT$5:$AT$906=$AT462,$L$5:$L$906),1)</f>
        <v>-5.3650000000000002</v>
      </c>
      <c r="AH462" s="406" cm="1">
        <f t="array" ref="AH462">_xlfn.QUARTILE.EXC(IF($AT$5:$AT$906=$AT462,$L$5:$L$906),3)</f>
        <v>10.815000000000001</v>
      </c>
      <c r="AI462" s="406">
        <f t="shared" si="183"/>
        <v>16.18</v>
      </c>
      <c r="AJ462" s="406">
        <f t="shared" si="184"/>
        <v>-29.634999999999998</v>
      </c>
      <c r="AK462" s="406">
        <f t="shared" si="185"/>
        <v>35.085000000000001</v>
      </c>
      <c r="AL462" s="406" t="b">
        <f t="shared" si="186"/>
        <v>0</v>
      </c>
      <c r="AM462" s="406" cm="1">
        <f t="array" ref="AM462">_xlfn.QUARTILE.EXC(IF($AT$5:$AT$906=$AT462,$M$5:$M$906),1)</f>
        <v>-14.08</v>
      </c>
      <c r="AN462" s="406" cm="1">
        <f t="array" ref="AN462">_xlfn.QUARTILE.EXC(IF($AT$5:$AT$906=$AT462,$M$5:$M$906),3)</f>
        <v>0.78999999999999981</v>
      </c>
      <c r="AO462" s="406">
        <f t="shared" si="187"/>
        <v>14.87</v>
      </c>
      <c r="AP462" s="406">
        <f t="shared" si="188"/>
        <v>-36.384999999999998</v>
      </c>
      <c r="AQ462" s="406">
        <f t="shared" si="189"/>
        <v>23.094999999999999</v>
      </c>
      <c r="AR462" s="406" t="b">
        <f t="shared" si="190"/>
        <v>0</v>
      </c>
      <c r="AS462" s="404" t="str">
        <f>INDEX('Org2567'!$BM:$BM,MATCH(Raw_DATA!A462,'Org2567'!$D:$D,0))</f>
        <v>รพช.F3 P&lt;=15,000</v>
      </c>
      <c r="AT462" s="404">
        <f>INDEX('Org2567'!$BL:$BL,MATCH(Raw_DATA!A462,'Org2567'!$D:$D,0))</f>
        <v>2</v>
      </c>
      <c r="AU462" s="113"/>
      <c r="AV462" s="101">
        <v>513.54999999999995</v>
      </c>
      <c r="AW462" s="101">
        <v>149.84</v>
      </c>
      <c r="AX462" s="101">
        <v>37.94</v>
      </c>
      <c r="AY462" s="101">
        <v>486.56</v>
      </c>
      <c r="AZ462" s="101">
        <v>61.68</v>
      </c>
    </row>
    <row r="463" spans="1:52" x14ac:dyDescent="0.7">
      <c r="A463" s="101" t="s">
        <v>2246</v>
      </c>
      <c r="B463" s="101" t="s">
        <v>2248</v>
      </c>
      <c r="C463" s="111" t="str">
        <f>IF(A463="","",INDEX(ID!P:P,MATCH(Raw_DATA!A463,ID!A:A,0)))</f>
        <v>รพช.F3 P15,000-25,000</v>
      </c>
      <c r="D463" s="101">
        <f>IF(A463="","",INDEX(ID!M:M,MATCH(Raw_DATA!A463,ID!A:A,0)))</f>
        <v>3</v>
      </c>
      <c r="E463" s="112">
        <v>1.33</v>
      </c>
      <c r="F463" s="112">
        <v>1.01</v>
      </c>
      <c r="G463" s="112">
        <v>0.8</v>
      </c>
      <c r="H463" s="112">
        <v>1897634.96</v>
      </c>
      <c r="I463" s="112">
        <v>242547.21</v>
      </c>
      <c r="J463" s="112">
        <v>4218073.07</v>
      </c>
      <c r="K463" s="112">
        <v>-1144074.02</v>
      </c>
      <c r="L463" s="112">
        <v>9.75</v>
      </c>
      <c r="M463" s="112">
        <v>0.36</v>
      </c>
      <c r="N463" s="112">
        <f t="shared" si="168"/>
        <v>64</v>
      </c>
      <c r="O463" s="112">
        <f t="shared" si="169"/>
        <v>89</v>
      </c>
      <c r="P463" s="112">
        <f t="shared" si="170"/>
        <v>32</v>
      </c>
      <c r="Q463" s="112">
        <f t="shared" si="171"/>
        <v>73</v>
      </c>
      <c r="R463" s="112">
        <f t="shared" si="172"/>
        <v>52</v>
      </c>
      <c r="S463" s="112" cm="1">
        <f t="array" ref="S463">_xlfn.QUARTILE.EXC(IF($D$5:$D$906=$D463,$L$5:$L$906),1)</f>
        <v>-3.4824999999999999</v>
      </c>
      <c r="T463" s="112" cm="1">
        <f t="array" ref="T463">_xlfn.QUARTILE.EXC(IF($D$5:$D$906=$D463,$L$5:$L$906),3)</f>
        <v>12.762499999999999</v>
      </c>
      <c r="U463" s="112">
        <f t="shared" si="175"/>
        <v>16.244999999999997</v>
      </c>
      <c r="V463" s="112">
        <f t="shared" si="176"/>
        <v>-27.849999999999994</v>
      </c>
      <c r="W463" s="112">
        <f t="shared" si="177"/>
        <v>37.129999999999995</v>
      </c>
      <c r="X463" s="112" t="b">
        <f t="shared" si="178"/>
        <v>0</v>
      </c>
      <c r="Y463" s="112" cm="1">
        <f t="array" ref="Y463">_xlfn.QUARTILE.EXC(IF($D$5:$D$906=$D463,$M$5:$M$906),1)</f>
        <v>-10.8825</v>
      </c>
      <c r="Z463" s="112" cm="1">
        <f t="array" ref="Z463">_xlfn.QUARTILE.EXC(IF($D$5:$D$906=$D463,$M$5:$M$906),3)</f>
        <v>3.4124999999999996</v>
      </c>
      <c r="AA463" s="112">
        <f t="shared" si="179"/>
        <v>14.295</v>
      </c>
      <c r="AB463" s="112">
        <f t="shared" si="180"/>
        <v>-32.325000000000003</v>
      </c>
      <c r="AC463" s="112">
        <f t="shared" si="181"/>
        <v>24.854999999999997</v>
      </c>
      <c r="AD463" s="112" t="b">
        <f t="shared" si="182"/>
        <v>0</v>
      </c>
      <c r="AE463" s="101">
        <f t="shared" si="173"/>
        <v>0</v>
      </c>
      <c r="AF463" s="101">
        <f t="shared" si="174"/>
        <v>0</v>
      </c>
      <c r="AG463" s="406" cm="1">
        <f t="array" ref="AG463">_xlfn.QUARTILE.EXC(IF($AT$5:$AT$906=$AT463,$L$5:$L$906),1)</f>
        <v>-3.4824999999999999</v>
      </c>
      <c r="AH463" s="406" cm="1">
        <f t="array" ref="AH463">_xlfn.QUARTILE.EXC(IF($AT$5:$AT$906=$AT463,$L$5:$L$906),3)</f>
        <v>12.762499999999999</v>
      </c>
      <c r="AI463" s="406">
        <f t="shared" si="183"/>
        <v>16.244999999999997</v>
      </c>
      <c r="AJ463" s="406">
        <f t="shared" si="184"/>
        <v>-27.849999999999994</v>
      </c>
      <c r="AK463" s="406">
        <f t="shared" si="185"/>
        <v>37.129999999999995</v>
      </c>
      <c r="AL463" s="406" t="b">
        <f t="shared" si="186"/>
        <v>0</v>
      </c>
      <c r="AM463" s="406" cm="1">
        <f t="array" ref="AM463">_xlfn.QUARTILE.EXC(IF($AT$5:$AT$906=$AT463,$M$5:$M$906),1)</f>
        <v>-10.8825</v>
      </c>
      <c r="AN463" s="406" cm="1">
        <f t="array" ref="AN463">_xlfn.QUARTILE.EXC(IF($AT$5:$AT$906=$AT463,$M$5:$M$906),3)</f>
        <v>3.4124999999999996</v>
      </c>
      <c r="AO463" s="406">
        <f t="shared" si="187"/>
        <v>14.295</v>
      </c>
      <c r="AP463" s="406">
        <f t="shared" si="188"/>
        <v>-32.325000000000003</v>
      </c>
      <c r="AQ463" s="406">
        <f t="shared" si="189"/>
        <v>24.854999999999997</v>
      </c>
      <c r="AR463" s="406" t="b">
        <f t="shared" si="190"/>
        <v>0</v>
      </c>
      <c r="AS463" s="404" t="str">
        <f>INDEX('Org2567'!$BM:$BM,MATCH(Raw_DATA!A463,'Org2567'!$D:$D,0))</f>
        <v>รพช.F3 P15,000-25,000</v>
      </c>
      <c r="AT463" s="404">
        <f>INDEX('Org2567'!$BL:$BL,MATCH(Raw_DATA!A463,'Org2567'!$D:$D,0))</f>
        <v>3</v>
      </c>
      <c r="AU463" s="113"/>
      <c r="AV463" s="101">
        <v>63.61</v>
      </c>
      <c r="AW463" s="101">
        <v>88.82</v>
      </c>
      <c r="AX463" s="101">
        <v>31.52</v>
      </c>
      <c r="AY463" s="101">
        <v>73.069999999999993</v>
      </c>
      <c r="AZ463" s="101">
        <v>51.82</v>
      </c>
    </row>
    <row r="464" spans="1:52" x14ac:dyDescent="0.7">
      <c r="A464" s="101" t="s">
        <v>2250</v>
      </c>
      <c r="B464" s="101" t="s">
        <v>2252</v>
      </c>
      <c r="C464" s="111" t="str">
        <f>IF(A464="","",INDEX(ID!P:P,MATCH(Raw_DATA!A464,ID!A:A,0)))</f>
        <v>รพช.F3 P15,000-25,000</v>
      </c>
      <c r="D464" s="101">
        <f>IF(A464="","",INDEX(ID!M:M,MATCH(Raw_DATA!A464,ID!A:A,0)))</f>
        <v>3</v>
      </c>
      <c r="E464" s="112">
        <v>2.5499999999999998</v>
      </c>
      <c r="F464" s="112">
        <v>2.21</v>
      </c>
      <c r="G464" s="112">
        <v>1.59</v>
      </c>
      <c r="H464" s="112">
        <v>15397560.68</v>
      </c>
      <c r="I464" s="112">
        <v>7091176.9000000004</v>
      </c>
      <c r="J464" s="112">
        <v>4486756.46</v>
      </c>
      <c r="K464" s="112">
        <v>5845929.2400000002</v>
      </c>
      <c r="L464" s="112">
        <v>10.220000000000001</v>
      </c>
      <c r="M464" s="112">
        <v>10.84</v>
      </c>
      <c r="N464" s="112">
        <f t="shared" si="168"/>
        <v>181</v>
      </c>
      <c r="O464" s="112">
        <f t="shared" si="169"/>
        <v>41</v>
      </c>
      <c r="P464" s="112">
        <f t="shared" si="170"/>
        <v>329</v>
      </c>
      <c r="Q464" s="112">
        <f t="shared" si="171"/>
        <v>264</v>
      </c>
      <c r="R464" s="112">
        <f t="shared" si="172"/>
        <v>76</v>
      </c>
      <c r="S464" s="112" cm="1">
        <f t="array" ref="S464">_xlfn.QUARTILE.EXC(IF($D$5:$D$906=$D464,$L$5:$L$906),1)</f>
        <v>-3.4824999999999999</v>
      </c>
      <c r="T464" s="112" cm="1">
        <f t="array" ref="T464">_xlfn.QUARTILE.EXC(IF($D$5:$D$906=$D464,$L$5:$L$906),3)</f>
        <v>12.762499999999999</v>
      </c>
      <c r="U464" s="112">
        <f t="shared" si="175"/>
        <v>16.244999999999997</v>
      </c>
      <c r="V464" s="112">
        <f t="shared" si="176"/>
        <v>-27.849999999999994</v>
      </c>
      <c r="W464" s="112">
        <f t="shared" si="177"/>
        <v>37.129999999999995</v>
      </c>
      <c r="X464" s="112" t="b">
        <f t="shared" si="178"/>
        <v>0</v>
      </c>
      <c r="Y464" s="112" cm="1">
        <f t="array" ref="Y464">_xlfn.QUARTILE.EXC(IF($D$5:$D$906=$D464,$M$5:$M$906),1)</f>
        <v>-10.8825</v>
      </c>
      <c r="Z464" s="112" cm="1">
        <f t="array" ref="Z464">_xlfn.QUARTILE.EXC(IF($D$5:$D$906=$D464,$M$5:$M$906),3)</f>
        <v>3.4124999999999996</v>
      </c>
      <c r="AA464" s="112">
        <f t="shared" si="179"/>
        <v>14.295</v>
      </c>
      <c r="AB464" s="112">
        <f t="shared" si="180"/>
        <v>-32.325000000000003</v>
      </c>
      <c r="AC464" s="112">
        <f t="shared" si="181"/>
        <v>24.854999999999997</v>
      </c>
      <c r="AD464" s="112" t="b">
        <f t="shared" si="182"/>
        <v>0</v>
      </c>
      <c r="AE464" s="101">
        <f t="shared" si="173"/>
        <v>0</v>
      </c>
      <c r="AF464" s="101">
        <f t="shared" si="174"/>
        <v>0</v>
      </c>
      <c r="AG464" s="406" cm="1">
        <f t="array" ref="AG464">_xlfn.QUARTILE.EXC(IF($AT$5:$AT$906=$AT464,$L$5:$L$906),1)</f>
        <v>-3.4824999999999999</v>
      </c>
      <c r="AH464" s="406" cm="1">
        <f t="array" ref="AH464">_xlfn.QUARTILE.EXC(IF($AT$5:$AT$906=$AT464,$L$5:$L$906),3)</f>
        <v>12.762499999999999</v>
      </c>
      <c r="AI464" s="406">
        <f t="shared" si="183"/>
        <v>16.244999999999997</v>
      </c>
      <c r="AJ464" s="406">
        <f t="shared" si="184"/>
        <v>-27.849999999999994</v>
      </c>
      <c r="AK464" s="406">
        <f t="shared" si="185"/>
        <v>37.129999999999995</v>
      </c>
      <c r="AL464" s="406" t="b">
        <f t="shared" si="186"/>
        <v>0</v>
      </c>
      <c r="AM464" s="406" cm="1">
        <f t="array" ref="AM464">_xlfn.QUARTILE.EXC(IF($AT$5:$AT$906=$AT464,$M$5:$M$906),1)</f>
        <v>-10.8825</v>
      </c>
      <c r="AN464" s="406" cm="1">
        <f t="array" ref="AN464">_xlfn.QUARTILE.EXC(IF($AT$5:$AT$906=$AT464,$M$5:$M$906),3)</f>
        <v>3.4124999999999996</v>
      </c>
      <c r="AO464" s="406">
        <f t="shared" si="187"/>
        <v>14.295</v>
      </c>
      <c r="AP464" s="406">
        <f t="shared" si="188"/>
        <v>-32.325000000000003</v>
      </c>
      <c r="AQ464" s="406">
        <f t="shared" si="189"/>
        <v>24.854999999999997</v>
      </c>
      <c r="AR464" s="406" t="b">
        <f t="shared" si="190"/>
        <v>0</v>
      </c>
      <c r="AS464" s="404" t="str">
        <f>INDEX('Org2567'!$BM:$BM,MATCH(Raw_DATA!A464,'Org2567'!$D:$D,0))</f>
        <v>รพช.F3 P15,000-25,000</v>
      </c>
      <c r="AT464" s="404">
        <f>INDEX('Org2567'!$BL:$BL,MATCH(Raw_DATA!A464,'Org2567'!$D:$D,0))</f>
        <v>3</v>
      </c>
      <c r="AU464" s="113"/>
      <c r="AV464" s="101">
        <v>180.99</v>
      </c>
      <c r="AW464" s="101">
        <v>41.08</v>
      </c>
      <c r="AX464" s="101">
        <v>328.8</v>
      </c>
      <c r="AY464" s="101">
        <v>263.91000000000003</v>
      </c>
      <c r="AZ464" s="101">
        <v>75.53</v>
      </c>
    </row>
    <row r="465" spans="1:52" x14ac:dyDescent="0.7">
      <c r="A465" s="101" t="s">
        <v>468</v>
      </c>
      <c r="B465" s="101" t="s">
        <v>2255</v>
      </c>
      <c r="C465" s="111" t="str">
        <f>IF(A465="","",INDEX(ID!P:P,MATCH(Raw_DATA!A465,ID!A:A,0)))</f>
        <v>รพท.S B&gt;400</v>
      </c>
      <c r="D465" s="101">
        <f>IF(A465="","",INDEX(ID!M:M,MATCH(Raw_DATA!A465,ID!A:A,0)))</f>
        <v>17</v>
      </c>
      <c r="E465" s="112">
        <v>3.2</v>
      </c>
      <c r="F465" s="112">
        <v>2.75</v>
      </c>
      <c r="G465" s="112">
        <v>0.97</v>
      </c>
      <c r="H465" s="112">
        <v>434640147.95999998</v>
      </c>
      <c r="I465" s="112">
        <v>-112441816.66</v>
      </c>
      <c r="J465" s="112">
        <v>12852986.49</v>
      </c>
      <c r="K465" s="112">
        <v>137337.04</v>
      </c>
      <c r="L465" s="112">
        <v>0.74</v>
      </c>
      <c r="M465" s="112">
        <v>-5.82</v>
      </c>
      <c r="N465" s="112">
        <f t="shared" si="168"/>
        <v>81</v>
      </c>
      <c r="O465" s="112">
        <f t="shared" si="169"/>
        <v>81</v>
      </c>
      <c r="P465" s="112">
        <f t="shared" si="170"/>
        <v>47</v>
      </c>
      <c r="Q465" s="112">
        <f t="shared" si="171"/>
        <v>174</v>
      </c>
      <c r="R465" s="112">
        <f t="shared" si="172"/>
        <v>62</v>
      </c>
      <c r="S465" s="112" cm="1">
        <f t="array" ref="S465">_xlfn.QUARTILE.EXC(IF($D$5:$D$906=$D465,$L$5:$L$906),1)</f>
        <v>-0.03</v>
      </c>
      <c r="T465" s="112" cm="1">
        <f t="array" ref="T465">_xlfn.QUARTILE.EXC(IF($D$5:$D$906=$D465,$L$5:$L$906),3)</f>
        <v>9.4700000000000006</v>
      </c>
      <c r="U465" s="112">
        <f t="shared" si="175"/>
        <v>9.5</v>
      </c>
      <c r="V465" s="112">
        <f t="shared" si="176"/>
        <v>-14.28</v>
      </c>
      <c r="W465" s="112">
        <f t="shared" si="177"/>
        <v>23.72</v>
      </c>
      <c r="X465" s="112" t="b">
        <f t="shared" si="178"/>
        <v>0</v>
      </c>
      <c r="Y465" s="112" cm="1">
        <f t="array" ref="Y465">_xlfn.QUARTILE.EXC(IF($D$5:$D$906=$D465,$M$5:$M$906),1)</f>
        <v>-6.29</v>
      </c>
      <c r="Z465" s="112" cm="1">
        <f t="array" ref="Z465">_xlfn.QUARTILE.EXC(IF($D$5:$D$906=$D465,$M$5:$M$906),3)</f>
        <v>1.83</v>
      </c>
      <c r="AA465" s="112">
        <f t="shared" si="179"/>
        <v>8.120000000000001</v>
      </c>
      <c r="AB465" s="112">
        <f t="shared" si="180"/>
        <v>-18.470000000000002</v>
      </c>
      <c r="AC465" s="112">
        <f t="shared" si="181"/>
        <v>14.010000000000002</v>
      </c>
      <c r="AD465" s="112" t="b">
        <f t="shared" si="182"/>
        <v>0</v>
      </c>
      <c r="AE465" s="101">
        <f t="shared" si="173"/>
        <v>1</v>
      </c>
      <c r="AF465" s="101">
        <f t="shared" si="174"/>
        <v>0</v>
      </c>
      <c r="AG465" s="406" cm="1">
        <f t="array" ref="AG465">_xlfn.QUARTILE.EXC(IF($AT$5:$AT$906=$AT465,$L$5:$L$906),1)</f>
        <v>-0.03</v>
      </c>
      <c r="AH465" s="406" cm="1">
        <f t="array" ref="AH465">_xlfn.QUARTILE.EXC(IF($AT$5:$AT$906=$AT465,$L$5:$L$906),3)</f>
        <v>9.4700000000000006</v>
      </c>
      <c r="AI465" s="406">
        <f t="shared" si="183"/>
        <v>9.5</v>
      </c>
      <c r="AJ465" s="406">
        <f t="shared" si="184"/>
        <v>-14.28</v>
      </c>
      <c r="AK465" s="406">
        <f t="shared" si="185"/>
        <v>23.72</v>
      </c>
      <c r="AL465" s="406" t="b">
        <f t="shared" si="186"/>
        <v>0</v>
      </c>
      <c r="AM465" s="406" cm="1">
        <f t="array" ref="AM465">_xlfn.QUARTILE.EXC(IF($AT$5:$AT$906=$AT465,$M$5:$M$906),1)</f>
        <v>-6.29</v>
      </c>
      <c r="AN465" s="406" cm="1">
        <f t="array" ref="AN465">_xlfn.QUARTILE.EXC(IF($AT$5:$AT$906=$AT465,$M$5:$M$906),3)</f>
        <v>1.83</v>
      </c>
      <c r="AO465" s="406">
        <f t="shared" si="187"/>
        <v>8.120000000000001</v>
      </c>
      <c r="AP465" s="406">
        <f t="shared" si="188"/>
        <v>-18.470000000000002</v>
      </c>
      <c r="AQ465" s="406">
        <f t="shared" si="189"/>
        <v>14.010000000000002</v>
      </c>
      <c r="AR465" s="406" t="b">
        <f t="shared" si="190"/>
        <v>0</v>
      </c>
      <c r="AS465" s="404" t="str">
        <f>INDEX('Org2567'!$BM:$BM,MATCH(Raw_DATA!A465,'Org2567'!$D:$D,0))</f>
        <v>รพท.S B&gt;400</v>
      </c>
      <c r="AT465" s="404">
        <f>INDEX('Org2567'!$BL:$BL,MATCH(Raw_DATA!A465,'Org2567'!$D:$D,0))</f>
        <v>17</v>
      </c>
      <c r="AU465" s="113"/>
      <c r="AV465" s="101">
        <v>81.06</v>
      </c>
      <c r="AW465" s="101">
        <v>80.89</v>
      </c>
      <c r="AX465" s="101">
        <v>47.35</v>
      </c>
      <c r="AY465" s="101">
        <v>174.02</v>
      </c>
      <c r="AZ465" s="101">
        <v>62.02</v>
      </c>
    </row>
    <row r="466" spans="1:52" x14ac:dyDescent="0.7">
      <c r="A466" s="101" t="s">
        <v>469</v>
      </c>
      <c r="B466" s="101" t="s">
        <v>2259</v>
      </c>
      <c r="C466" s="111" t="str">
        <f>IF(A466="","",INDEX(ID!P:P,MATCH(Raw_DATA!A466,ID!A:A,0)))</f>
        <v>รพช.F2 P&lt;=30,000</v>
      </c>
      <c r="D466" s="101">
        <f>IF(A466="","",INDEX(ID!M:M,MATCH(Raw_DATA!A466,ID!A:A,0)))</f>
        <v>5</v>
      </c>
      <c r="E466" s="112">
        <v>2.66</v>
      </c>
      <c r="F466" s="112">
        <v>2.44</v>
      </c>
      <c r="G466" s="112">
        <v>1.94</v>
      </c>
      <c r="H466" s="112">
        <v>16054010.07</v>
      </c>
      <c r="I466" s="112">
        <v>-2626334.7799999998</v>
      </c>
      <c r="J466" s="112">
        <v>2520940.2799999998</v>
      </c>
      <c r="K466" s="112">
        <v>9113457.1799999997</v>
      </c>
      <c r="L466" s="112">
        <v>2.93</v>
      </c>
      <c r="M466" s="112">
        <v>-5.09</v>
      </c>
      <c r="N466" s="112">
        <f t="shared" si="168"/>
        <v>141</v>
      </c>
      <c r="O466" s="112">
        <f t="shared" si="169"/>
        <v>17</v>
      </c>
      <c r="P466" s="112">
        <f t="shared" si="170"/>
        <v>82</v>
      </c>
      <c r="Q466" s="112">
        <f t="shared" si="171"/>
        <v>139</v>
      </c>
      <c r="R466" s="112">
        <f t="shared" si="172"/>
        <v>50</v>
      </c>
      <c r="S466" s="112" cm="1">
        <f t="array" ref="S466">_xlfn.QUARTILE.EXC(IF($D$5:$D$906=$D466,$L$5:$L$906),1)</f>
        <v>-9.4075000000000006</v>
      </c>
      <c r="T466" s="112" cm="1">
        <f t="array" ref="T466">_xlfn.QUARTILE.EXC(IF($D$5:$D$906=$D466,$L$5:$L$906),3)</f>
        <v>1.645</v>
      </c>
      <c r="U466" s="112">
        <f t="shared" si="175"/>
        <v>11.0525</v>
      </c>
      <c r="V466" s="112">
        <f t="shared" si="176"/>
        <v>-25.986249999999998</v>
      </c>
      <c r="W466" s="112">
        <f t="shared" si="177"/>
        <v>18.223749999999999</v>
      </c>
      <c r="X466" s="112" t="b">
        <f t="shared" si="178"/>
        <v>0</v>
      </c>
      <c r="Y466" s="112" cm="1">
        <f t="array" ref="Y466">_xlfn.QUARTILE.EXC(IF($D$5:$D$906=$D466,$M$5:$M$906),1)</f>
        <v>-18.744999999999997</v>
      </c>
      <c r="Z466" s="112" cm="1">
        <f t="array" ref="Z466">_xlfn.QUARTILE.EXC(IF($D$5:$D$906=$D466,$M$5:$M$906),3)</f>
        <v>-2.7</v>
      </c>
      <c r="AA466" s="112">
        <f t="shared" si="179"/>
        <v>16.044999999999998</v>
      </c>
      <c r="AB466" s="112">
        <f t="shared" si="180"/>
        <v>-42.812499999999993</v>
      </c>
      <c r="AC466" s="112">
        <f t="shared" si="181"/>
        <v>21.367499999999996</v>
      </c>
      <c r="AD466" s="112" t="b">
        <f t="shared" si="182"/>
        <v>0</v>
      </c>
      <c r="AE466" s="101">
        <f t="shared" si="173"/>
        <v>1</v>
      </c>
      <c r="AF466" s="101">
        <f t="shared" si="174"/>
        <v>0</v>
      </c>
      <c r="AG466" s="406" cm="1">
        <f t="array" ref="AG466">_xlfn.QUARTILE.EXC(IF($AT$5:$AT$906=$AT466,$L$5:$L$906),1)</f>
        <v>-9.4075000000000006</v>
      </c>
      <c r="AH466" s="406" cm="1">
        <f t="array" ref="AH466">_xlfn.QUARTILE.EXC(IF($AT$5:$AT$906=$AT466,$L$5:$L$906),3)</f>
        <v>1.645</v>
      </c>
      <c r="AI466" s="406">
        <f t="shared" si="183"/>
        <v>11.0525</v>
      </c>
      <c r="AJ466" s="406">
        <f t="shared" si="184"/>
        <v>-25.986249999999998</v>
      </c>
      <c r="AK466" s="406">
        <f t="shared" si="185"/>
        <v>18.223749999999999</v>
      </c>
      <c r="AL466" s="406" t="b">
        <f t="shared" si="186"/>
        <v>0</v>
      </c>
      <c r="AM466" s="406" cm="1">
        <f t="array" ref="AM466">_xlfn.QUARTILE.EXC(IF($AT$5:$AT$906=$AT466,$M$5:$M$906),1)</f>
        <v>-18.744999999999997</v>
      </c>
      <c r="AN466" s="406" cm="1">
        <f t="array" ref="AN466">_xlfn.QUARTILE.EXC(IF($AT$5:$AT$906=$AT466,$M$5:$M$906),3)</f>
        <v>-2.7</v>
      </c>
      <c r="AO466" s="406">
        <f t="shared" si="187"/>
        <v>16.044999999999998</v>
      </c>
      <c r="AP466" s="406">
        <f t="shared" si="188"/>
        <v>-42.812499999999993</v>
      </c>
      <c r="AQ466" s="406">
        <f t="shared" si="189"/>
        <v>21.367499999999996</v>
      </c>
      <c r="AR466" s="406" t="b">
        <f t="shared" si="190"/>
        <v>0</v>
      </c>
      <c r="AS466" s="404" t="str">
        <f>INDEX('Org2567'!$BM:$BM,MATCH(Raw_DATA!A466,'Org2567'!$D:$D,0))</f>
        <v>รพช.F2 P&lt;=30,000</v>
      </c>
      <c r="AT466" s="404">
        <f>INDEX('Org2567'!$BL:$BL,MATCH(Raw_DATA!A466,'Org2567'!$D:$D,0))</f>
        <v>5</v>
      </c>
      <c r="AU466" s="113"/>
      <c r="AV466" s="101">
        <v>140.69</v>
      </c>
      <c r="AW466" s="101">
        <v>17.3</v>
      </c>
      <c r="AX466" s="101">
        <v>81.98</v>
      </c>
      <c r="AY466" s="101">
        <v>138.53</v>
      </c>
      <c r="AZ466" s="101">
        <v>50.2</v>
      </c>
    </row>
    <row r="467" spans="1:52" x14ac:dyDescent="0.7">
      <c r="A467" s="101" t="s">
        <v>470</v>
      </c>
      <c r="B467" s="101" t="s">
        <v>2262</v>
      </c>
      <c r="C467" s="111" t="str">
        <f>IF(A467="","",INDEX(ID!P:P,MATCH(Raw_DATA!A467,ID!A:A,0)))</f>
        <v>รพช.M2 B&gt;100</v>
      </c>
      <c r="D467" s="101">
        <f>IF(A467="","",INDEX(ID!M:M,MATCH(Raw_DATA!A467,ID!A:A,0)))</f>
        <v>13</v>
      </c>
      <c r="E467" s="112">
        <v>4.97</v>
      </c>
      <c r="F467" s="112">
        <v>4.83</v>
      </c>
      <c r="G467" s="112">
        <v>4.1100000000000003</v>
      </c>
      <c r="H467" s="112">
        <v>148431697.97</v>
      </c>
      <c r="I467" s="112">
        <v>-45704727.759999998</v>
      </c>
      <c r="J467" s="112">
        <v>-35245082.280000001</v>
      </c>
      <c r="K467" s="112">
        <v>116329323.43000001</v>
      </c>
      <c r="L467" s="112">
        <v>-13.11</v>
      </c>
      <c r="M467" s="112">
        <v>-14.25</v>
      </c>
      <c r="N467" s="112">
        <f t="shared" si="168"/>
        <v>115</v>
      </c>
      <c r="O467" s="112">
        <f t="shared" si="169"/>
        <v>47</v>
      </c>
      <c r="P467" s="112">
        <f t="shared" si="170"/>
        <v>47</v>
      </c>
      <c r="Q467" s="112">
        <f t="shared" si="171"/>
        <v>536</v>
      </c>
      <c r="R467" s="112">
        <f t="shared" si="172"/>
        <v>31</v>
      </c>
      <c r="S467" s="112" cm="1">
        <f t="array" ref="S467">_xlfn.QUARTILE.EXC(IF($D$5:$D$906=$D467,$L$5:$L$906),1)</f>
        <v>-7.51</v>
      </c>
      <c r="T467" s="112" cm="1">
        <f t="array" ref="T467">_xlfn.QUARTILE.EXC(IF($D$5:$D$906=$D467,$L$5:$L$906),3)</f>
        <v>3.04</v>
      </c>
      <c r="U467" s="112">
        <f t="shared" si="175"/>
        <v>10.55</v>
      </c>
      <c r="V467" s="112">
        <f t="shared" si="176"/>
        <v>-23.335000000000001</v>
      </c>
      <c r="W467" s="112">
        <f t="shared" si="177"/>
        <v>18.865000000000002</v>
      </c>
      <c r="X467" s="112" t="b">
        <f t="shared" si="178"/>
        <v>0</v>
      </c>
      <c r="Y467" s="112" cm="1">
        <f t="array" ref="Y467">_xlfn.QUARTILE.EXC(IF($D$5:$D$906=$D467,$M$5:$M$906),1)</f>
        <v>-12.23</v>
      </c>
      <c r="Z467" s="112" cm="1">
        <f t="array" ref="Z467">_xlfn.QUARTILE.EXC(IF($D$5:$D$906=$D467,$M$5:$M$906),3)</f>
        <v>-0.18</v>
      </c>
      <c r="AA467" s="112">
        <f t="shared" si="179"/>
        <v>12.05</v>
      </c>
      <c r="AB467" s="112">
        <f t="shared" si="180"/>
        <v>-30.305000000000003</v>
      </c>
      <c r="AC467" s="112">
        <f t="shared" si="181"/>
        <v>17.895000000000003</v>
      </c>
      <c r="AD467" s="112" t="b">
        <f t="shared" si="182"/>
        <v>0</v>
      </c>
      <c r="AE467" s="101">
        <f t="shared" si="173"/>
        <v>1</v>
      </c>
      <c r="AF467" s="101">
        <f t="shared" si="174"/>
        <v>1</v>
      </c>
      <c r="AG467" s="406" cm="1">
        <f t="array" ref="AG467">_xlfn.QUARTILE.EXC(IF($AT$5:$AT$906=$AT467,$L$5:$L$906),1)</f>
        <v>-7.51</v>
      </c>
      <c r="AH467" s="406" cm="1">
        <f t="array" ref="AH467">_xlfn.QUARTILE.EXC(IF($AT$5:$AT$906=$AT467,$L$5:$L$906),3)</f>
        <v>3.04</v>
      </c>
      <c r="AI467" s="406">
        <f t="shared" si="183"/>
        <v>10.55</v>
      </c>
      <c r="AJ467" s="406">
        <f t="shared" si="184"/>
        <v>-23.335000000000001</v>
      </c>
      <c r="AK467" s="406">
        <f t="shared" si="185"/>
        <v>18.865000000000002</v>
      </c>
      <c r="AL467" s="406" t="b">
        <f t="shared" si="186"/>
        <v>0</v>
      </c>
      <c r="AM467" s="406" cm="1">
        <f t="array" ref="AM467">_xlfn.QUARTILE.EXC(IF($AT$5:$AT$906=$AT467,$M$5:$M$906),1)</f>
        <v>-12.23</v>
      </c>
      <c r="AN467" s="406" cm="1">
        <f t="array" ref="AN467">_xlfn.QUARTILE.EXC(IF($AT$5:$AT$906=$AT467,$M$5:$M$906),3)</f>
        <v>-0.18</v>
      </c>
      <c r="AO467" s="406">
        <f t="shared" si="187"/>
        <v>12.05</v>
      </c>
      <c r="AP467" s="406">
        <f t="shared" si="188"/>
        <v>-30.305000000000003</v>
      </c>
      <c r="AQ467" s="406">
        <f t="shared" si="189"/>
        <v>17.895000000000003</v>
      </c>
      <c r="AR467" s="406" t="b">
        <f t="shared" si="190"/>
        <v>0</v>
      </c>
      <c r="AS467" s="404" t="str">
        <f>INDEX('Org2567'!$BM:$BM,MATCH(Raw_DATA!A467,'Org2567'!$D:$D,0))</f>
        <v>รพช.M2 B&gt;100</v>
      </c>
      <c r="AT467" s="404">
        <f>INDEX('Org2567'!$BL:$BL,MATCH(Raw_DATA!A467,'Org2567'!$D:$D,0))</f>
        <v>13</v>
      </c>
      <c r="AU467" s="113"/>
      <c r="AV467" s="101">
        <v>114.71</v>
      </c>
      <c r="AW467" s="101">
        <v>46.98</v>
      </c>
      <c r="AX467" s="101">
        <v>46.86</v>
      </c>
      <c r="AY467" s="101">
        <v>536.35</v>
      </c>
      <c r="AZ467" s="101">
        <v>30.83</v>
      </c>
    </row>
    <row r="468" spans="1:52" x14ac:dyDescent="0.7">
      <c r="A468" s="101" t="s">
        <v>471</v>
      </c>
      <c r="B468" s="101" t="s">
        <v>2265</v>
      </c>
      <c r="C468" s="111" t="str">
        <f>IF(A468="","",INDEX(ID!P:P,MATCH(Raw_DATA!A468,ID!A:A,0)))</f>
        <v>รพช.F2 P30,000-60,000</v>
      </c>
      <c r="D468" s="101">
        <f>IF(A468="","",INDEX(ID!M:M,MATCH(Raw_DATA!A468,ID!A:A,0)))</f>
        <v>6</v>
      </c>
      <c r="E468" s="112">
        <v>6</v>
      </c>
      <c r="F468" s="112">
        <v>5.71</v>
      </c>
      <c r="G468" s="112">
        <v>4.93</v>
      </c>
      <c r="H468" s="112">
        <v>48189498.710000001</v>
      </c>
      <c r="I468" s="112">
        <v>-7753348.8899999997</v>
      </c>
      <c r="J468" s="112">
        <v>-4579811.8499999996</v>
      </c>
      <c r="K468" s="112">
        <v>37931646.200000003</v>
      </c>
      <c r="L468" s="112">
        <v>-3.38</v>
      </c>
      <c r="M468" s="112">
        <v>-7.26</v>
      </c>
      <c r="N468" s="112">
        <f t="shared" si="168"/>
        <v>36</v>
      </c>
      <c r="O468" s="112">
        <f t="shared" si="169"/>
        <v>34</v>
      </c>
      <c r="P468" s="112">
        <f t="shared" si="170"/>
        <v>49</v>
      </c>
      <c r="Q468" s="112">
        <f t="shared" si="171"/>
        <v>353</v>
      </c>
      <c r="R468" s="112">
        <f t="shared" si="172"/>
        <v>44</v>
      </c>
      <c r="S468" s="112" cm="1">
        <f t="array" ref="S468">_xlfn.QUARTILE.EXC(IF($D$5:$D$906=$D468,$L$5:$L$906),1)</f>
        <v>-10.317499999999999</v>
      </c>
      <c r="T468" s="112" cm="1">
        <f t="array" ref="T468">_xlfn.QUARTILE.EXC(IF($D$5:$D$906=$D468,$L$5:$L$906),3)</f>
        <v>1.0349999999999999</v>
      </c>
      <c r="U468" s="112">
        <f t="shared" si="175"/>
        <v>11.352499999999999</v>
      </c>
      <c r="V468" s="112">
        <f t="shared" si="176"/>
        <v>-27.346249999999998</v>
      </c>
      <c r="W468" s="112">
        <f t="shared" si="177"/>
        <v>18.063749999999999</v>
      </c>
      <c r="X468" s="112" t="b">
        <f t="shared" si="178"/>
        <v>0</v>
      </c>
      <c r="Y468" s="112" cm="1">
        <f t="array" ref="Y468">_xlfn.QUARTILE.EXC(IF($D$5:$D$906=$D468,$M$5:$M$906),1)</f>
        <v>-15.98</v>
      </c>
      <c r="Z468" s="112" cm="1">
        <f t="array" ref="Z468">_xlfn.QUARTILE.EXC(IF($D$5:$D$906=$D468,$M$5:$M$906),3)</f>
        <v>-2.4</v>
      </c>
      <c r="AA468" s="112">
        <f t="shared" si="179"/>
        <v>13.58</v>
      </c>
      <c r="AB468" s="112">
        <f t="shared" si="180"/>
        <v>-36.35</v>
      </c>
      <c r="AC468" s="112">
        <f t="shared" si="181"/>
        <v>17.970000000000002</v>
      </c>
      <c r="AD468" s="112" t="b">
        <f t="shared" si="182"/>
        <v>0</v>
      </c>
      <c r="AE468" s="101">
        <f t="shared" si="173"/>
        <v>1</v>
      </c>
      <c r="AF468" s="101">
        <f t="shared" si="174"/>
        <v>1</v>
      </c>
      <c r="AG468" s="406" cm="1">
        <f t="array" ref="AG468">_xlfn.QUARTILE.EXC(IF($AT$5:$AT$906=$AT468,$L$5:$L$906),1)</f>
        <v>-9.3850000000000016</v>
      </c>
      <c r="AH468" s="406" cm="1">
        <f t="array" ref="AH468">_xlfn.QUARTILE.EXC(IF($AT$5:$AT$906=$AT468,$L$5:$L$906),3)</f>
        <v>1.2250000000000001</v>
      </c>
      <c r="AI468" s="406">
        <f t="shared" si="183"/>
        <v>10.610000000000001</v>
      </c>
      <c r="AJ468" s="406">
        <f t="shared" si="184"/>
        <v>-25.300000000000004</v>
      </c>
      <c r="AK468" s="406">
        <f t="shared" si="185"/>
        <v>17.140000000000004</v>
      </c>
      <c r="AL468" s="406" t="b">
        <f t="shared" si="186"/>
        <v>0</v>
      </c>
      <c r="AM468" s="406" cm="1">
        <f t="array" ref="AM468">_xlfn.QUARTILE.EXC(IF($AT$5:$AT$906=$AT468,$M$5:$M$906),1)</f>
        <v>-15.515000000000001</v>
      </c>
      <c r="AN468" s="406" cm="1">
        <f t="array" ref="AN468">_xlfn.QUARTILE.EXC(IF($AT$5:$AT$906=$AT468,$M$5:$M$906),3)</f>
        <v>-2.2599999999999998</v>
      </c>
      <c r="AO468" s="406">
        <f t="shared" si="187"/>
        <v>13.255000000000001</v>
      </c>
      <c r="AP468" s="406">
        <f t="shared" si="188"/>
        <v>-35.397500000000001</v>
      </c>
      <c r="AQ468" s="406">
        <f t="shared" si="189"/>
        <v>17.622500000000002</v>
      </c>
      <c r="AR468" s="406" t="b">
        <f t="shared" si="190"/>
        <v>0</v>
      </c>
      <c r="AS468" s="404" t="str">
        <f>INDEX('Org2567'!$BM:$BM,MATCH(Raw_DATA!A468,'Org2567'!$D:$D,0))</f>
        <v>รพช.F2 P30,000-60,000</v>
      </c>
      <c r="AT468" s="404">
        <f>INDEX('Org2567'!$BL:$BL,MATCH(Raw_DATA!A468,'Org2567'!$D:$D,0))</f>
        <v>6</v>
      </c>
      <c r="AU468" s="113"/>
      <c r="AV468" s="101">
        <v>35.869999999999997</v>
      </c>
      <c r="AW468" s="101">
        <v>34.28</v>
      </c>
      <c r="AX468" s="101">
        <v>49.11</v>
      </c>
      <c r="AY468" s="101">
        <v>352.62</v>
      </c>
      <c r="AZ468" s="101">
        <v>43.76</v>
      </c>
    </row>
    <row r="469" spans="1:52" x14ac:dyDescent="0.7">
      <c r="A469" s="101" t="s">
        <v>472</v>
      </c>
      <c r="B469" s="101" t="s">
        <v>2268</v>
      </c>
      <c r="C469" s="111" t="str">
        <f>IF(A469="","",INDEX(ID!P:P,MATCH(Raw_DATA!A469,ID!A:A,0)))</f>
        <v>รพช.F1 P&lt;=50,000</v>
      </c>
      <c r="D469" s="101">
        <f>IF(A469="","",INDEX(ID!M:M,MATCH(Raw_DATA!A469,ID!A:A,0)))</f>
        <v>9</v>
      </c>
      <c r="E469" s="112">
        <v>2.79</v>
      </c>
      <c r="F469" s="112">
        <v>2.68</v>
      </c>
      <c r="G469" s="112">
        <v>2.1</v>
      </c>
      <c r="H469" s="112">
        <v>55223783.840000004</v>
      </c>
      <c r="I469" s="112">
        <v>-6732828.7400000002</v>
      </c>
      <c r="J469" s="112">
        <v>521751.08</v>
      </c>
      <c r="K469" s="112">
        <v>34127381.25</v>
      </c>
      <c r="L469" s="112">
        <v>0.27</v>
      </c>
      <c r="M469" s="112">
        <v>-6.02</v>
      </c>
      <c r="N469" s="112">
        <f t="shared" si="168"/>
        <v>80</v>
      </c>
      <c r="O469" s="112">
        <f t="shared" si="169"/>
        <v>39</v>
      </c>
      <c r="P469" s="112">
        <f t="shared" si="170"/>
        <v>63</v>
      </c>
      <c r="Q469" s="112">
        <f t="shared" si="171"/>
        <v>577</v>
      </c>
      <c r="R469" s="112">
        <f t="shared" si="172"/>
        <v>37</v>
      </c>
      <c r="S469" s="112" cm="1">
        <f t="array" ref="S469">_xlfn.QUARTILE.EXC(IF($D$5:$D$906=$D469,$L$5:$L$906),1)</f>
        <v>-8.26</v>
      </c>
      <c r="T469" s="112" cm="1">
        <f t="array" ref="T469">_xlfn.QUARTILE.EXC(IF($D$5:$D$906=$D469,$L$5:$L$906),3)</f>
        <v>3.2450000000000001</v>
      </c>
      <c r="U469" s="112">
        <f t="shared" si="175"/>
        <v>11.504999999999999</v>
      </c>
      <c r="V469" s="112">
        <f t="shared" si="176"/>
        <v>-25.517499999999998</v>
      </c>
      <c r="W469" s="112">
        <f t="shared" si="177"/>
        <v>20.502500000000001</v>
      </c>
      <c r="X469" s="112" t="b">
        <f t="shared" si="178"/>
        <v>0</v>
      </c>
      <c r="Y469" s="112" cm="1">
        <f t="array" ref="Y469">_xlfn.QUARTILE.EXC(IF($D$5:$D$906=$D469,$M$5:$M$906),1)</f>
        <v>-12.452500000000001</v>
      </c>
      <c r="Z469" s="112" cm="1">
        <f t="array" ref="Z469">_xlfn.QUARTILE.EXC(IF($D$5:$D$906=$D469,$M$5:$M$906),3)</f>
        <v>0.39</v>
      </c>
      <c r="AA469" s="112">
        <f t="shared" si="179"/>
        <v>12.842500000000001</v>
      </c>
      <c r="AB469" s="112">
        <f t="shared" si="180"/>
        <v>-31.716250000000002</v>
      </c>
      <c r="AC469" s="112">
        <f t="shared" si="181"/>
        <v>19.653750000000002</v>
      </c>
      <c r="AD469" s="112" t="b">
        <f t="shared" si="182"/>
        <v>0</v>
      </c>
      <c r="AE469" s="101">
        <f t="shared" si="173"/>
        <v>1</v>
      </c>
      <c r="AF469" s="101">
        <f t="shared" si="174"/>
        <v>0</v>
      </c>
      <c r="AG469" s="406" cm="1">
        <f t="array" ref="AG469">_xlfn.QUARTILE.EXC(IF($AT$5:$AT$906=$AT469,$L$5:$L$906),1)</f>
        <v>-8.26</v>
      </c>
      <c r="AH469" s="406" cm="1">
        <f t="array" ref="AH469">_xlfn.QUARTILE.EXC(IF($AT$5:$AT$906=$AT469,$L$5:$L$906),3)</f>
        <v>3.2450000000000001</v>
      </c>
      <c r="AI469" s="406">
        <f t="shared" si="183"/>
        <v>11.504999999999999</v>
      </c>
      <c r="AJ469" s="406">
        <f t="shared" si="184"/>
        <v>-25.517499999999998</v>
      </c>
      <c r="AK469" s="406">
        <f t="shared" si="185"/>
        <v>20.502500000000001</v>
      </c>
      <c r="AL469" s="406" t="b">
        <f t="shared" si="186"/>
        <v>0</v>
      </c>
      <c r="AM469" s="406" cm="1">
        <f t="array" ref="AM469">_xlfn.QUARTILE.EXC(IF($AT$5:$AT$906=$AT469,$M$5:$M$906),1)</f>
        <v>-12.452500000000001</v>
      </c>
      <c r="AN469" s="406" cm="1">
        <f t="array" ref="AN469">_xlfn.QUARTILE.EXC(IF($AT$5:$AT$906=$AT469,$M$5:$M$906),3)</f>
        <v>0.39</v>
      </c>
      <c r="AO469" s="406">
        <f t="shared" si="187"/>
        <v>12.842500000000001</v>
      </c>
      <c r="AP469" s="406">
        <f t="shared" si="188"/>
        <v>-31.716250000000002</v>
      </c>
      <c r="AQ469" s="406">
        <f t="shared" si="189"/>
        <v>19.653750000000002</v>
      </c>
      <c r="AR469" s="406" t="b">
        <f t="shared" si="190"/>
        <v>0</v>
      </c>
      <c r="AS469" s="404" t="str">
        <f>INDEX('Org2567'!$BM:$BM,MATCH(Raw_DATA!A469,'Org2567'!$D:$D,0))</f>
        <v>รพช.F1 P&lt;=50,000</v>
      </c>
      <c r="AT469" s="404">
        <f>INDEX('Org2567'!$BL:$BL,MATCH(Raw_DATA!A469,'Org2567'!$D:$D,0))</f>
        <v>9</v>
      </c>
      <c r="AU469" s="113"/>
      <c r="AV469" s="101">
        <v>80.45</v>
      </c>
      <c r="AW469" s="101">
        <v>38.79</v>
      </c>
      <c r="AX469" s="101">
        <v>62.9</v>
      </c>
      <c r="AY469" s="101">
        <v>577.23</v>
      </c>
      <c r="AZ469" s="101">
        <v>36.549999999999997</v>
      </c>
    </row>
    <row r="470" spans="1:52" x14ac:dyDescent="0.7">
      <c r="A470" s="101" t="s">
        <v>473</v>
      </c>
      <c r="B470" s="101" t="s">
        <v>2271</v>
      </c>
      <c r="C470" s="111" t="str">
        <f>IF(A470="","",INDEX(ID!P:P,MATCH(Raw_DATA!A470,ID!A:A,0)))</f>
        <v>รพช.M2 B&gt;100</v>
      </c>
      <c r="D470" s="101">
        <f>IF(A470="","",INDEX(ID!M:M,MATCH(Raw_DATA!A470,ID!A:A,0)))</f>
        <v>13</v>
      </c>
      <c r="E470" s="112">
        <v>4.6900000000000004</v>
      </c>
      <c r="F470" s="112">
        <v>4.58</v>
      </c>
      <c r="G470" s="112">
        <v>3.64</v>
      </c>
      <c r="H470" s="112">
        <v>191371106.77000001</v>
      </c>
      <c r="I470" s="112">
        <v>-31450573.32</v>
      </c>
      <c r="J470" s="112">
        <v>-7366234.54</v>
      </c>
      <c r="K470" s="112">
        <v>136292505.28</v>
      </c>
      <c r="L470" s="112">
        <v>-2.19</v>
      </c>
      <c r="M470" s="112">
        <v>-6.44</v>
      </c>
      <c r="N470" s="112">
        <f t="shared" si="168"/>
        <v>131</v>
      </c>
      <c r="O470" s="112">
        <f t="shared" si="169"/>
        <v>93</v>
      </c>
      <c r="P470" s="112">
        <f t="shared" si="170"/>
        <v>52</v>
      </c>
      <c r="Q470" s="112">
        <f t="shared" si="171"/>
        <v>145</v>
      </c>
      <c r="R470" s="112">
        <f t="shared" si="172"/>
        <v>23</v>
      </c>
      <c r="S470" s="112" cm="1">
        <f t="array" ref="S470">_xlfn.QUARTILE.EXC(IF($D$5:$D$906=$D470,$L$5:$L$906),1)</f>
        <v>-7.51</v>
      </c>
      <c r="T470" s="112" cm="1">
        <f t="array" ref="T470">_xlfn.QUARTILE.EXC(IF($D$5:$D$906=$D470,$L$5:$L$906),3)</f>
        <v>3.04</v>
      </c>
      <c r="U470" s="112">
        <f t="shared" si="175"/>
        <v>10.55</v>
      </c>
      <c r="V470" s="112">
        <f t="shared" si="176"/>
        <v>-23.335000000000001</v>
      </c>
      <c r="W470" s="112">
        <f t="shared" si="177"/>
        <v>18.865000000000002</v>
      </c>
      <c r="X470" s="112" t="b">
        <f t="shared" si="178"/>
        <v>0</v>
      </c>
      <c r="Y470" s="112" cm="1">
        <f t="array" ref="Y470">_xlfn.QUARTILE.EXC(IF($D$5:$D$906=$D470,$M$5:$M$906),1)</f>
        <v>-12.23</v>
      </c>
      <c r="Z470" s="112" cm="1">
        <f t="array" ref="Z470">_xlfn.QUARTILE.EXC(IF($D$5:$D$906=$D470,$M$5:$M$906),3)</f>
        <v>-0.18</v>
      </c>
      <c r="AA470" s="112">
        <f t="shared" si="179"/>
        <v>12.05</v>
      </c>
      <c r="AB470" s="112">
        <f t="shared" si="180"/>
        <v>-30.305000000000003</v>
      </c>
      <c r="AC470" s="112">
        <f t="shared" si="181"/>
        <v>17.895000000000003</v>
      </c>
      <c r="AD470" s="112" t="b">
        <f t="shared" si="182"/>
        <v>0</v>
      </c>
      <c r="AE470" s="101">
        <f t="shared" si="173"/>
        <v>1</v>
      </c>
      <c r="AF470" s="101">
        <f t="shared" si="174"/>
        <v>1</v>
      </c>
      <c r="AG470" s="406" cm="1">
        <f t="array" ref="AG470">_xlfn.QUARTILE.EXC(IF($AT$5:$AT$906=$AT470,$L$5:$L$906),1)</f>
        <v>-7.51</v>
      </c>
      <c r="AH470" s="406" cm="1">
        <f t="array" ref="AH470">_xlfn.QUARTILE.EXC(IF($AT$5:$AT$906=$AT470,$L$5:$L$906),3)</f>
        <v>3.04</v>
      </c>
      <c r="AI470" s="406">
        <f t="shared" si="183"/>
        <v>10.55</v>
      </c>
      <c r="AJ470" s="406">
        <f t="shared" si="184"/>
        <v>-23.335000000000001</v>
      </c>
      <c r="AK470" s="406">
        <f t="shared" si="185"/>
        <v>18.865000000000002</v>
      </c>
      <c r="AL470" s="406" t="b">
        <f t="shared" si="186"/>
        <v>0</v>
      </c>
      <c r="AM470" s="406" cm="1">
        <f t="array" ref="AM470">_xlfn.QUARTILE.EXC(IF($AT$5:$AT$906=$AT470,$M$5:$M$906),1)</f>
        <v>-12.23</v>
      </c>
      <c r="AN470" s="406" cm="1">
        <f t="array" ref="AN470">_xlfn.QUARTILE.EXC(IF($AT$5:$AT$906=$AT470,$M$5:$M$906),3)</f>
        <v>-0.18</v>
      </c>
      <c r="AO470" s="406">
        <f t="shared" si="187"/>
        <v>12.05</v>
      </c>
      <c r="AP470" s="406">
        <f t="shared" si="188"/>
        <v>-30.305000000000003</v>
      </c>
      <c r="AQ470" s="406">
        <f t="shared" si="189"/>
        <v>17.895000000000003</v>
      </c>
      <c r="AR470" s="406" t="b">
        <f t="shared" si="190"/>
        <v>0</v>
      </c>
      <c r="AS470" s="404" t="str">
        <f>INDEX('Org2567'!$BM:$BM,MATCH(Raw_DATA!A470,'Org2567'!$D:$D,0))</f>
        <v>รพช.M2 B&gt;100</v>
      </c>
      <c r="AT470" s="404">
        <f>INDEX('Org2567'!$BL:$BL,MATCH(Raw_DATA!A470,'Org2567'!$D:$D,0))</f>
        <v>13</v>
      </c>
      <c r="AU470" s="113"/>
      <c r="AV470" s="101">
        <v>131.47</v>
      </c>
      <c r="AW470" s="101">
        <v>93.37</v>
      </c>
      <c r="AX470" s="101">
        <v>51.99</v>
      </c>
      <c r="AY470" s="101">
        <v>145.28</v>
      </c>
      <c r="AZ470" s="101">
        <v>22.55</v>
      </c>
    </row>
    <row r="471" spans="1:52" x14ac:dyDescent="0.7">
      <c r="A471" s="101" t="s">
        <v>474</v>
      </c>
      <c r="B471" s="101" t="s">
        <v>2274</v>
      </c>
      <c r="C471" s="111" t="str">
        <f>IF(A471="","",INDEX(ID!P:P,MATCH(Raw_DATA!A471,ID!A:A,0)))</f>
        <v>รพช.F2 P30,000-60,000</v>
      </c>
      <c r="D471" s="101">
        <f>IF(A471="","",INDEX(ID!M:M,MATCH(Raw_DATA!A471,ID!A:A,0)))</f>
        <v>6</v>
      </c>
      <c r="E471" s="112">
        <v>1.78</v>
      </c>
      <c r="F471" s="112">
        <v>1.66</v>
      </c>
      <c r="G471" s="112">
        <v>1.32</v>
      </c>
      <c r="H471" s="112">
        <v>14616522.1</v>
      </c>
      <c r="I471" s="112">
        <v>-8151392.2800000003</v>
      </c>
      <c r="J471" s="112">
        <v>-2306864.0699999998</v>
      </c>
      <c r="K471" s="112">
        <v>6040767.9900000002</v>
      </c>
      <c r="L471" s="112">
        <v>-2.09</v>
      </c>
      <c r="M471" s="112">
        <v>-11.14</v>
      </c>
      <c r="N471" s="112">
        <f t="shared" si="168"/>
        <v>173</v>
      </c>
      <c r="O471" s="112">
        <f t="shared" si="169"/>
        <v>73</v>
      </c>
      <c r="P471" s="112">
        <f t="shared" si="170"/>
        <v>64</v>
      </c>
      <c r="Q471" s="112">
        <f t="shared" si="171"/>
        <v>267</v>
      </c>
      <c r="R471" s="112">
        <f t="shared" si="172"/>
        <v>37</v>
      </c>
      <c r="S471" s="112" cm="1">
        <f t="array" ref="S471">_xlfn.QUARTILE.EXC(IF($D$5:$D$906=$D471,$L$5:$L$906),1)</f>
        <v>-10.317499999999999</v>
      </c>
      <c r="T471" s="112" cm="1">
        <f t="array" ref="T471">_xlfn.QUARTILE.EXC(IF($D$5:$D$906=$D471,$L$5:$L$906),3)</f>
        <v>1.0349999999999999</v>
      </c>
      <c r="U471" s="112">
        <f t="shared" si="175"/>
        <v>11.352499999999999</v>
      </c>
      <c r="V471" s="112">
        <f t="shared" si="176"/>
        <v>-27.346249999999998</v>
      </c>
      <c r="W471" s="112">
        <f t="shared" si="177"/>
        <v>18.063749999999999</v>
      </c>
      <c r="X471" s="112" t="b">
        <f t="shared" si="178"/>
        <v>0</v>
      </c>
      <c r="Y471" s="112" cm="1">
        <f t="array" ref="Y471">_xlfn.QUARTILE.EXC(IF($D$5:$D$906=$D471,$M$5:$M$906),1)</f>
        <v>-15.98</v>
      </c>
      <c r="Z471" s="112" cm="1">
        <f t="array" ref="Z471">_xlfn.QUARTILE.EXC(IF($D$5:$D$906=$D471,$M$5:$M$906),3)</f>
        <v>-2.4</v>
      </c>
      <c r="AA471" s="112">
        <f t="shared" si="179"/>
        <v>13.58</v>
      </c>
      <c r="AB471" s="112">
        <f t="shared" si="180"/>
        <v>-36.35</v>
      </c>
      <c r="AC471" s="112">
        <f t="shared" si="181"/>
        <v>17.970000000000002</v>
      </c>
      <c r="AD471" s="112" t="b">
        <f t="shared" si="182"/>
        <v>0</v>
      </c>
      <c r="AE471" s="101">
        <f t="shared" si="173"/>
        <v>1</v>
      </c>
      <c r="AF471" s="101">
        <f t="shared" si="174"/>
        <v>1</v>
      </c>
      <c r="AG471" s="406" cm="1">
        <f t="array" ref="AG471">_xlfn.QUARTILE.EXC(IF($AT$5:$AT$906=$AT471,$L$5:$L$906),1)</f>
        <v>-9.3850000000000016</v>
      </c>
      <c r="AH471" s="406" cm="1">
        <f t="array" ref="AH471">_xlfn.QUARTILE.EXC(IF($AT$5:$AT$906=$AT471,$L$5:$L$906),3)</f>
        <v>1.2250000000000001</v>
      </c>
      <c r="AI471" s="406">
        <f t="shared" si="183"/>
        <v>10.610000000000001</v>
      </c>
      <c r="AJ471" s="406">
        <f t="shared" si="184"/>
        <v>-25.300000000000004</v>
      </c>
      <c r="AK471" s="406">
        <f t="shared" si="185"/>
        <v>17.140000000000004</v>
      </c>
      <c r="AL471" s="406" t="b">
        <f t="shared" si="186"/>
        <v>0</v>
      </c>
      <c r="AM471" s="406" cm="1">
        <f t="array" ref="AM471">_xlfn.QUARTILE.EXC(IF($AT$5:$AT$906=$AT471,$M$5:$M$906),1)</f>
        <v>-15.515000000000001</v>
      </c>
      <c r="AN471" s="406" cm="1">
        <f t="array" ref="AN471">_xlfn.QUARTILE.EXC(IF($AT$5:$AT$906=$AT471,$M$5:$M$906),3)</f>
        <v>-2.2599999999999998</v>
      </c>
      <c r="AO471" s="406">
        <f t="shared" si="187"/>
        <v>13.255000000000001</v>
      </c>
      <c r="AP471" s="406">
        <f t="shared" si="188"/>
        <v>-35.397500000000001</v>
      </c>
      <c r="AQ471" s="406">
        <f t="shared" si="189"/>
        <v>17.622500000000002</v>
      </c>
      <c r="AR471" s="406" t="b">
        <f t="shared" si="190"/>
        <v>0</v>
      </c>
      <c r="AS471" s="404" t="str">
        <f>INDEX('Org2567'!$BM:$BM,MATCH(Raw_DATA!A471,'Org2567'!$D:$D,0))</f>
        <v>รพช.F2 P30,000-60,000</v>
      </c>
      <c r="AT471" s="404">
        <f>INDEX('Org2567'!$BL:$BL,MATCH(Raw_DATA!A471,'Org2567'!$D:$D,0))</f>
        <v>6</v>
      </c>
      <c r="AU471" s="113"/>
      <c r="AV471" s="101">
        <v>172.76</v>
      </c>
      <c r="AW471" s="101">
        <v>72.92</v>
      </c>
      <c r="AX471" s="101">
        <v>63.88</v>
      </c>
      <c r="AY471" s="101">
        <v>266.82</v>
      </c>
      <c r="AZ471" s="101">
        <v>36.869999999999997</v>
      </c>
    </row>
    <row r="472" spans="1:52" x14ac:dyDescent="0.7">
      <c r="A472" s="101" t="s">
        <v>475</v>
      </c>
      <c r="B472" s="101" t="s">
        <v>2277</v>
      </c>
      <c r="C472" s="111" t="str">
        <f>IF(A472="","",INDEX(ID!P:P,MATCH(Raw_DATA!A472,ID!A:A,0)))</f>
        <v>รพช.M2 B&gt;100</v>
      </c>
      <c r="D472" s="101">
        <f>IF(A472="","",INDEX(ID!M:M,MATCH(Raw_DATA!A472,ID!A:A,0)))</f>
        <v>13</v>
      </c>
      <c r="E472" s="112">
        <v>3.01</v>
      </c>
      <c r="F472" s="112">
        <v>2.87</v>
      </c>
      <c r="G472" s="112">
        <v>2.09</v>
      </c>
      <c r="H472" s="112">
        <v>109796738.61</v>
      </c>
      <c r="I472" s="112">
        <v>-28724661.57</v>
      </c>
      <c r="J472" s="112">
        <v>-12114228.49</v>
      </c>
      <c r="K472" s="112">
        <v>59789273.380000003</v>
      </c>
      <c r="L472" s="112">
        <v>-4.99</v>
      </c>
      <c r="M472" s="112">
        <v>-7.93</v>
      </c>
      <c r="N472" s="112">
        <f t="shared" ref="N472:N535" si="191">ROUND(AV472,0)</f>
        <v>165</v>
      </c>
      <c r="O472" s="112">
        <f t="shared" ref="O472:O535" si="192">ROUND(AW472,0)</f>
        <v>62</v>
      </c>
      <c r="P472" s="112">
        <f t="shared" ref="P472:P535" si="193">ROUND(AX472,0)</f>
        <v>93</v>
      </c>
      <c r="Q472" s="112">
        <f t="shared" ref="Q472:Q535" si="194">ROUND(AY472,0)</f>
        <v>297</v>
      </c>
      <c r="R472" s="112">
        <f t="shared" ref="R472:R535" si="195">ROUND(AZ472,0)</f>
        <v>50</v>
      </c>
      <c r="S472" s="112" cm="1">
        <f t="array" ref="S472">_xlfn.QUARTILE.EXC(IF($D$5:$D$906=$D472,$L$5:$L$906),1)</f>
        <v>-7.51</v>
      </c>
      <c r="T472" s="112" cm="1">
        <f t="array" ref="T472">_xlfn.QUARTILE.EXC(IF($D$5:$D$906=$D472,$L$5:$L$906),3)</f>
        <v>3.04</v>
      </c>
      <c r="U472" s="112">
        <f t="shared" si="175"/>
        <v>10.55</v>
      </c>
      <c r="V472" s="112">
        <f t="shared" si="176"/>
        <v>-23.335000000000001</v>
      </c>
      <c r="W472" s="112">
        <f t="shared" si="177"/>
        <v>18.865000000000002</v>
      </c>
      <c r="X472" s="112" t="b">
        <f t="shared" si="178"/>
        <v>0</v>
      </c>
      <c r="Y472" s="112" cm="1">
        <f t="array" ref="Y472">_xlfn.QUARTILE.EXC(IF($D$5:$D$906=$D472,$M$5:$M$906),1)</f>
        <v>-12.23</v>
      </c>
      <c r="Z472" s="112" cm="1">
        <f t="array" ref="Z472">_xlfn.QUARTILE.EXC(IF($D$5:$D$906=$D472,$M$5:$M$906),3)</f>
        <v>-0.18</v>
      </c>
      <c r="AA472" s="112">
        <f t="shared" si="179"/>
        <v>12.05</v>
      </c>
      <c r="AB472" s="112">
        <f t="shared" si="180"/>
        <v>-30.305000000000003</v>
      </c>
      <c r="AC472" s="112">
        <f t="shared" si="181"/>
        <v>17.895000000000003</v>
      </c>
      <c r="AD472" s="112" t="b">
        <f t="shared" si="182"/>
        <v>0</v>
      </c>
      <c r="AE472" s="101">
        <f t="shared" si="173"/>
        <v>1</v>
      </c>
      <c r="AF472" s="101">
        <f t="shared" si="174"/>
        <v>1</v>
      </c>
      <c r="AG472" s="406" cm="1">
        <f t="array" ref="AG472">_xlfn.QUARTILE.EXC(IF($AT$5:$AT$906=$AT472,$L$5:$L$906),1)</f>
        <v>-7.51</v>
      </c>
      <c r="AH472" s="406" cm="1">
        <f t="array" ref="AH472">_xlfn.QUARTILE.EXC(IF($AT$5:$AT$906=$AT472,$L$5:$L$906),3)</f>
        <v>3.04</v>
      </c>
      <c r="AI472" s="406">
        <f t="shared" si="183"/>
        <v>10.55</v>
      </c>
      <c r="AJ472" s="406">
        <f t="shared" si="184"/>
        <v>-23.335000000000001</v>
      </c>
      <c r="AK472" s="406">
        <f t="shared" si="185"/>
        <v>18.865000000000002</v>
      </c>
      <c r="AL472" s="406" t="b">
        <f t="shared" si="186"/>
        <v>0</v>
      </c>
      <c r="AM472" s="406" cm="1">
        <f t="array" ref="AM472">_xlfn.QUARTILE.EXC(IF($AT$5:$AT$906=$AT472,$M$5:$M$906),1)</f>
        <v>-12.23</v>
      </c>
      <c r="AN472" s="406" cm="1">
        <f t="array" ref="AN472">_xlfn.QUARTILE.EXC(IF($AT$5:$AT$906=$AT472,$M$5:$M$906),3)</f>
        <v>-0.18</v>
      </c>
      <c r="AO472" s="406">
        <f t="shared" si="187"/>
        <v>12.05</v>
      </c>
      <c r="AP472" s="406">
        <f t="shared" si="188"/>
        <v>-30.305000000000003</v>
      </c>
      <c r="AQ472" s="406">
        <f t="shared" si="189"/>
        <v>17.895000000000003</v>
      </c>
      <c r="AR472" s="406" t="b">
        <f t="shared" si="190"/>
        <v>0</v>
      </c>
      <c r="AS472" s="404" t="str">
        <f>INDEX('Org2567'!$BM:$BM,MATCH(Raw_DATA!A472,'Org2567'!$D:$D,0))</f>
        <v>รพช.M2 B&gt;100</v>
      </c>
      <c r="AT472" s="404">
        <f>INDEX('Org2567'!$BL:$BL,MATCH(Raw_DATA!A472,'Org2567'!$D:$D,0))</f>
        <v>13</v>
      </c>
      <c r="AU472" s="113"/>
      <c r="AV472" s="101">
        <v>165.11</v>
      </c>
      <c r="AW472" s="101">
        <v>62.47</v>
      </c>
      <c r="AX472" s="101">
        <v>92.97</v>
      </c>
      <c r="AY472" s="101">
        <v>297.24</v>
      </c>
      <c r="AZ472" s="101">
        <v>49.7</v>
      </c>
    </row>
    <row r="473" spans="1:52" x14ac:dyDescent="0.7">
      <c r="A473" s="101" t="s">
        <v>476</v>
      </c>
      <c r="B473" s="101" t="s">
        <v>2281</v>
      </c>
      <c r="C473" s="111" t="str">
        <f>IF(A473="","",INDEX(ID!P:P,MATCH(Raw_DATA!A473,ID!A:A,0)))</f>
        <v>รพช.M2 B&gt;100</v>
      </c>
      <c r="D473" s="101">
        <f>IF(A473="","",INDEX(ID!M:M,MATCH(Raw_DATA!A473,ID!A:A,0)))</f>
        <v>13</v>
      </c>
      <c r="E473" s="112">
        <v>5.13</v>
      </c>
      <c r="F473" s="112">
        <v>4.96</v>
      </c>
      <c r="G473" s="112">
        <v>4.37</v>
      </c>
      <c r="H473" s="112">
        <v>172927806.36000001</v>
      </c>
      <c r="I473" s="112">
        <v>-11886013.75</v>
      </c>
      <c r="J473" s="112">
        <v>-13822129.15</v>
      </c>
      <c r="K473" s="112">
        <v>141164820.66999999</v>
      </c>
      <c r="L473" s="112">
        <v>-5.35</v>
      </c>
      <c r="M473" s="112">
        <v>-4.2300000000000004</v>
      </c>
      <c r="N473" s="112">
        <f t="shared" si="191"/>
        <v>96</v>
      </c>
      <c r="O473" s="112">
        <f t="shared" si="192"/>
        <v>47</v>
      </c>
      <c r="P473" s="112">
        <f t="shared" si="193"/>
        <v>48</v>
      </c>
      <c r="Q473" s="112">
        <f t="shared" si="194"/>
        <v>174</v>
      </c>
      <c r="R473" s="112">
        <f t="shared" si="195"/>
        <v>47</v>
      </c>
      <c r="S473" s="112" cm="1">
        <f t="array" ref="S473">_xlfn.QUARTILE.EXC(IF($D$5:$D$906=$D473,$L$5:$L$906),1)</f>
        <v>-7.51</v>
      </c>
      <c r="T473" s="112" cm="1">
        <f t="array" ref="T473">_xlfn.QUARTILE.EXC(IF($D$5:$D$906=$D473,$L$5:$L$906),3)</f>
        <v>3.04</v>
      </c>
      <c r="U473" s="112">
        <f t="shared" si="175"/>
        <v>10.55</v>
      </c>
      <c r="V473" s="112">
        <f t="shared" si="176"/>
        <v>-23.335000000000001</v>
      </c>
      <c r="W473" s="112">
        <f t="shared" si="177"/>
        <v>18.865000000000002</v>
      </c>
      <c r="X473" s="112" t="b">
        <f t="shared" si="178"/>
        <v>0</v>
      </c>
      <c r="Y473" s="112" cm="1">
        <f t="array" ref="Y473">_xlfn.QUARTILE.EXC(IF($D$5:$D$906=$D473,$M$5:$M$906),1)</f>
        <v>-12.23</v>
      </c>
      <c r="Z473" s="112" cm="1">
        <f t="array" ref="Z473">_xlfn.QUARTILE.EXC(IF($D$5:$D$906=$D473,$M$5:$M$906),3)</f>
        <v>-0.18</v>
      </c>
      <c r="AA473" s="112">
        <f t="shared" si="179"/>
        <v>12.05</v>
      </c>
      <c r="AB473" s="112">
        <f t="shared" si="180"/>
        <v>-30.305000000000003</v>
      </c>
      <c r="AC473" s="112">
        <f t="shared" si="181"/>
        <v>17.895000000000003</v>
      </c>
      <c r="AD473" s="112" t="b">
        <f t="shared" si="182"/>
        <v>0</v>
      </c>
      <c r="AE473" s="101">
        <f t="shared" si="173"/>
        <v>1</v>
      </c>
      <c r="AF473" s="101">
        <f t="shared" si="174"/>
        <v>1</v>
      </c>
      <c r="AG473" s="406" cm="1">
        <f t="array" ref="AG473">_xlfn.QUARTILE.EXC(IF($AT$5:$AT$906=$AT473,$L$5:$L$906),1)</f>
        <v>-7.51</v>
      </c>
      <c r="AH473" s="406" cm="1">
        <f t="array" ref="AH473">_xlfn.QUARTILE.EXC(IF($AT$5:$AT$906=$AT473,$L$5:$L$906),3)</f>
        <v>3.04</v>
      </c>
      <c r="AI473" s="406">
        <f t="shared" si="183"/>
        <v>10.55</v>
      </c>
      <c r="AJ473" s="406">
        <f t="shared" si="184"/>
        <v>-23.335000000000001</v>
      </c>
      <c r="AK473" s="406">
        <f t="shared" si="185"/>
        <v>18.865000000000002</v>
      </c>
      <c r="AL473" s="406" t="b">
        <f t="shared" si="186"/>
        <v>0</v>
      </c>
      <c r="AM473" s="406" cm="1">
        <f t="array" ref="AM473">_xlfn.QUARTILE.EXC(IF($AT$5:$AT$906=$AT473,$M$5:$M$906),1)</f>
        <v>-12.23</v>
      </c>
      <c r="AN473" s="406" cm="1">
        <f t="array" ref="AN473">_xlfn.QUARTILE.EXC(IF($AT$5:$AT$906=$AT473,$M$5:$M$906),3)</f>
        <v>-0.18</v>
      </c>
      <c r="AO473" s="406">
        <f t="shared" si="187"/>
        <v>12.05</v>
      </c>
      <c r="AP473" s="406">
        <f t="shared" si="188"/>
        <v>-30.305000000000003</v>
      </c>
      <c r="AQ473" s="406">
        <f t="shared" si="189"/>
        <v>17.895000000000003</v>
      </c>
      <c r="AR473" s="406" t="b">
        <f t="shared" si="190"/>
        <v>0</v>
      </c>
      <c r="AS473" s="404" t="str">
        <f>INDEX('Org2567'!$BM:$BM,MATCH(Raw_DATA!A473,'Org2567'!$D:$D,0))</f>
        <v>รพช.M2 B&gt;100</v>
      </c>
      <c r="AT473" s="404">
        <f>INDEX('Org2567'!$BL:$BL,MATCH(Raw_DATA!A473,'Org2567'!$D:$D,0))</f>
        <v>13</v>
      </c>
      <c r="AU473" s="113"/>
      <c r="AV473" s="101">
        <v>95.57</v>
      </c>
      <c r="AW473" s="101">
        <v>47.31</v>
      </c>
      <c r="AX473" s="101">
        <v>48.48</v>
      </c>
      <c r="AY473" s="101">
        <v>174.1</v>
      </c>
      <c r="AZ473" s="101">
        <v>46.67</v>
      </c>
    </row>
    <row r="474" spans="1:52" x14ac:dyDescent="0.7">
      <c r="A474" s="101" t="s">
        <v>477</v>
      </c>
      <c r="B474" s="101" t="s">
        <v>2284</v>
      </c>
      <c r="C474" s="111" t="str">
        <f>IF(A474="","",INDEX(ID!P:P,MATCH(Raw_DATA!A474,ID!A:A,0)))</f>
        <v>รพช.F2 P&lt;=30,000</v>
      </c>
      <c r="D474" s="101">
        <f>IF(A474="","",INDEX(ID!M:M,MATCH(Raw_DATA!A474,ID!A:A,0)))</f>
        <v>5</v>
      </c>
      <c r="E474" s="112">
        <v>2.88</v>
      </c>
      <c r="F474" s="112">
        <v>2.75</v>
      </c>
      <c r="G474" s="112">
        <v>1.53</v>
      </c>
      <c r="H474" s="112">
        <v>34420767.399999999</v>
      </c>
      <c r="I474" s="112">
        <v>3655151.36</v>
      </c>
      <c r="J474" s="112">
        <v>1392519.05</v>
      </c>
      <c r="K474" s="112">
        <v>9659987.2899999991</v>
      </c>
      <c r="L474" s="112">
        <v>1.61</v>
      </c>
      <c r="M474" s="112">
        <v>3.65</v>
      </c>
      <c r="N474" s="112">
        <f t="shared" si="191"/>
        <v>212</v>
      </c>
      <c r="O474" s="112">
        <f t="shared" si="192"/>
        <v>150</v>
      </c>
      <c r="P474" s="112">
        <f t="shared" si="193"/>
        <v>92</v>
      </c>
      <c r="Q474" s="112">
        <f t="shared" si="194"/>
        <v>443</v>
      </c>
      <c r="R474" s="112">
        <f t="shared" si="195"/>
        <v>57</v>
      </c>
      <c r="S474" s="112" cm="1">
        <f t="array" ref="S474">_xlfn.QUARTILE.EXC(IF($D$5:$D$906=$D474,$L$5:$L$906),1)</f>
        <v>-9.4075000000000006</v>
      </c>
      <c r="T474" s="112" cm="1">
        <f t="array" ref="T474">_xlfn.QUARTILE.EXC(IF($D$5:$D$906=$D474,$L$5:$L$906),3)</f>
        <v>1.645</v>
      </c>
      <c r="U474" s="112">
        <f t="shared" si="175"/>
        <v>11.0525</v>
      </c>
      <c r="V474" s="112">
        <f t="shared" si="176"/>
        <v>-25.986249999999998</v>
      </c>
      <c r="W474" s="112">
        <f t="shared" si="177"/>
        <v>18.223749999999999</v>
      </c>
      <c r="X474" s="112" t="b">
        <f t="shared" si="178"/>
        <v>0</v>
      </c>
      <c r="Y474" s="112" cm="1">
        <f t="array" ref="Y474">_xlfn.QUARTILE.EXC(IF($D$5:$D$906=$D474,$M$5:$M$906),1)</f>
        <v>-18.744999999999997</v>
      </c>
      <c r="Z474" s="112" cm="1">
        <f t="array" ref="Z474">_xlfn.QUARTILE.EXC(IF($D$5:$D$906=$D474,$M$5:$M$906),3)</f>
        <v>-2.7</v>
      </c>
      <c r="AA474" s="112">
        <f t="shared" si="179"/>
        <v>16.044999999999998</v>
      </c>
      <c r="AB474" s="112">
        <f t="shared" si="180"/>
        <v>-42.812499999999993</v>
      </c>
      <c r="AC474" s="112">
        <f t="shared" si="181"/>
        <v>21.367499999999996</v>
      </c>
      <c r="AD474" s="112" t="b">
        <f t="shared" si="182"/>
        <v>0</v>
      </c>
      <c r="AE474" s="101">
        <f t="shared" si="173"/>
        <v>0</v>
      </c>
      <c r="AF474" s="101">
        <f t="shared" si="174"/>
        <v>0</v>
      </c>
      <c r="AG474" s="406" cm="1">
        <f t="array" ref="AG474">_xlfn.QUARTILE.EXC(IF($AT$5:$AT$906=$AT474,$L$5:$L$906),1)</f>
        <v>-9.4075000000000006</v>
      </c>
      <c r="AH474" s="406" cm="1">
        <f t="array" ref="AH474">_xlfn.QUARTILE.EXC(IF($AT$5:$AT$906=$AT474,$L$5:$L$906),3)</f>
        <v>1.645</v>
      </c>
      <c r="AI474" s="406">
        <f t="shared" si="183"/>
        <v>11.0525</v>
      </c>
      <c r="AJ474" s="406">
        <f t="shared" si="184"/>
        <v>-25.986249999999998</v>
      </c>
      <c r="AK474" s="406">
        <f t="shared" si="185"/>
        <v>18.223749999999999</v>
      </c>
      <c r="AL474" s="406" t="b">
        <f t="shared" si="186"/>
        <v>0</v>
      </c>
      <c r="AM474" s="406" cm="1">
        <f t="array" ref="AM474">_xlfn.QUARTILE.EXC(IF($AT$5:$AT$906=$AT474,$M$5:$M$906),1)</f>
        <v>-18.744999999999997</v>
      </c>
      <c r="AN474" s="406" cm="1">
        <f t="array" ref="AN474">_xlfn.QUARTILE.EXC(IF($AT$5:$AT$906=$AT474,$M$5:$M$906),3)</f>
        <v>-2.7</v>
      </c>
      <c r="AO474" s="406">
        <f t="shared" si="187"/>
        <v>16.044999999999998</v>
      </c>
      <c r="AP474" s="406">
        <f t="shared" si="188"/>
        <v>-42.812499999999993</v>
      </c>
      <c r="AQ474" s="406">
        <f t="shared" si="189"/>
        <v>21.367499999999996</v>
      </c>
      <c r="AR474" s="406" t="b">
        <f t="shared" si="190"/>
        <v>0</v>
      </c>
      <c r="AS474" s="404" t="str">
        <f>INDEX('Org2567'!$BM:$BM,MATCH(Raw_DATA!A474,'Org2567'!$D:$D,0))</f>
        <v>รพช.F2 P&lt;=30,000</v>
      </c>
      <c r="AT474" s="404">
        <f>INDEX('Org2567'!$BL:$BL,MATCH(Raw_DATA!A474,'Org2567'!$D:$D,0))</f>
        <v>5</v>
      </c>
      <c r="AU474" s="113"/>
      <c r="AV474" s="101">
        <v>212.33</v>
      </c>
      <c r="AW474" s="101">
        <v>149.65</v>
      </c>
      <c r="AX474" s="101">
        <v>92.26</v>
      </c>
      <c r="AY474" s="101">
        <v>442.93</v>
      </c>
      <c r="AZ474" s="101">
        <v>57.18</v>
      </c>
    </row>
    <row r="475" spans="1:52" x14ac:dyDescent="0.7">
      <c r="A475" s="101" t="s">
        <v>478</v>
      </c>
      <c r="B475" s="101" t="s">
        <v>2287</v>
      </c>
      <c r="C475" s="111" t="str">
        <f>IF(A475="","",INDEX(ID!P:P,MATCH(Raw_DATA!A475,ID!A:A,0)))</f>
        <v>รพช.F2 P&lt;=30,000</v>
      </c>
      <c r="D475" s="101">
        <f>IF(A475="","",INDEX(ID!M:M,MATCH(Raw_DATA!A475,ID!A:A,0)))</f>
        <v>5</v>
      </c>
      <c r="E475" s="112">
        <v>3.18</v>
      </c>
      <c r="F475" s="112">
        <v>2.91</v>
      </c>
      <c r="G475" s="112">
        <v>2.2599999999999998</v>
      </c>
      <c r="H475" s="112">
        <v>20207578.02</v>
      </c>
      <c r="I475" s="112">
        <v>-11143522.939999999</v>
      </c>
      <c r="J475" s="112">
        <v>-4045816.73</v>
      </c>
      <c r="K475" s="112">
        <v>11714912.439999999</v>
      </c>
      <c r="L475" s="112">
        <v>-4.7300000000000004</v>
      </c>
      <c r="M475" s="112">
        <v>-21.24</v>
      </c>
      <c r="N475" s="112">
        <f t="shared" si="191"/>
        <v>75</v>
      </c>
      <c r="O475" s="112">
        <f t="shared" si="192"/>
        <v>38</v>
      </c>
      <c r="P475" s="112">
        <f t="shared" si="193"/>
        <v>89</v>
      </c>
      <c r="Q475" s="112">
        <f t="shared" si="194"/>
        <v>131</v>
      </c>
      <c r="R475" s="112">
        <f t="shared" si="195"/>
        <v>43</v>
      </c>
      <c r="S475" s="112" cm="1">
        <f t="array" ref="S475">_xlfn.QUARTILE.EXC(IF($D$5:$D$906=$D475,$L$5:$L$906),1)</f>
        <v>-9.4075000000000006</v>
      </c>
      <c r="T475" s="112" cm="1">
        <f t="array" ref="T475">_xlfn.QUARTILE.EXC(IF($D$5:$D$906=$D475,$L$5:$L$906),3)</f>
        <v>1.645</v>
      </c>
      <c r="U475" s="112">
        <f t="shared" si="175"/>
        <v>11.0525</v>
      </c>
      <c r="V475" s="112">
        <f t="shared" si="176"/>
        <v>-25.986249999999998</v>
      </c>
      <c r="W475" s="112">
        <f t="shared" si="177"/>
        <v>18.223749999999999</v>
      </c>
      <c r="X475" s="112" t="b">
        <f t="shared" si="178"/>
        <v>0</v>
      </c>
      <c r="Y475" s="112" cm="1">
        <f t="array" ref="Y475">_xlfn.QUARTILE.EXC(IF($D$5:$D$906=$D475,$M$5:$M$906),1)</f>
        <v>-18.744999999999997</v>
      </c>
      <c r="Z475" s="112" cm="1">
        <f t="array" ref="Z475">_xlfn.QUARTILE.EXC(IF($D$5:$D$906=$D475,$M$5:$M$906),3)</f>
        <v>-2.7</v>
      </c>
      <c r="AA475" s="112">
        <f t="shared" si="179"/>
        <v>16.044999999999998</v>
      </c>
      <c r="AB475" s="112">
        <f t="shared" si="180"/>
        <v>-42.812499999999993</v>
      </c>
      <c r="AC475" s="112">
        <f t="shared" si="181"/>
        <v>21.367499999999996</v>
      </c>
      <c r="AD475" s="112" t="b">
        <f t="shared" si="182"/>
        <v>0</v>
      </c>
      <c r="AE475" s="101">
        <f t="shared" si="173"/>
        <v>1</v>
      </c>
      <c r="AF475" s="101">
        <f t="shared" si="174"/>
        <v>1</v>
      </c>
      <c r="AG475" s="406" cm="1">
        <f t="array" ref="AG475">_xlfn.QUARTILE.EXC(IF($AT$5:$AT$906=$AT475,$L$5:$L$906),1)</f>
        <v>-9.4075000000000006</v>
      </c>
      <c r="AH475" s="406" cm="1">
        <f t="array" ref="AH475">_xlfn.QUARTILE.EXC(IF($AT$5:$AT$906=$AT475,$L$5:$L$906),3)</f>
        <v>1.645</v>
      </c>
      <c r="AI475" s="406">
        <f t="shared" si="183"/>
        <v>11.0525</v>
      </c>
      <c r="AJ475" s="406">
        <f t="shared" si="184"/>
        <v>-25.986249999999998</v>
      </c>
      <c r="AK475" s="406">
        <f t="shared" si="185"/>
        <v>18.223749999999999</v>
      </c>
      <c r="AL475" s="406" t="b">
        <f t="shared" si="186"/>
        <v>0</v>
      </c>
      <c r="AM475" s="406" cm="1">
        <f t="array" ref="AM475">_xlfn.QUARTILE.EXC(IF($AT$5:$AT$906=$AT475,$M$5:$M$906),1)</f>
        <v>-18.744999999999997</v>
      </c>
      <c r="AN475" s="406" cm="1">
        <f t="array" ref="AN475">_xlfn.QUARTILE.EXC(IF($AT$5:$AT$906=$AT475,$M$5:$M$906),3)</f>
        <v>-2.7</v>
      </c>
      <c r="AO475" s="406">
        <f t="shared" si="187"/>
        <v>16.044999999999998</v>
      </c>
      <c r="AP475" s="406">
        <f t="shared" si="188"/>
        <v>-42.812499999999993</v>
      </c>
      <c r="AQ475" s="406">
        <f t="shared" si="189"/>
        <v>21.367499999999996</v>
      </c>
      <c r="AR475" s="406" t="b">
        <f t="shared" si="190"/>
        <v>0</v>
      </c>
      <c r="AS475" s="404" t="str">
        <f>INDEX('Org2567'!$BM:$BM,MATCH(Raw_DATA!A475,'Org2567'!$D:$D,0))</f>
        <v>รพช.F2 P&lt;=30,000</v>
      </c>
      <c r="AT475" s="404">
        <f>INDEX('Org2567'!$BL:$BL,MATCH(Raw_DATA!A475,'Org2567'!$D:$D,0))</f>
        <v>5</v>
      </c>
      <c r="AU475" s="113"/>
      <c r="AV475" s="101">
        <v>75.48</v>
      </c>
      <c r="AW475" s="101">
        <v>37.65</v>
      </c>
      <c r="AX475" s="101">
        <v>88.64</v>
      </c>
      <c r="AY475" s="101">
        <v>130.59</v>
      </c>
      <c r="AZ475" s="101">
        <v>43.49</v>
      </c>
    </row>
    <row r="476" spans="1:52" x14ac:dyDescent="0.7">
      <c r="A476" s="101" t="s">
        <v>2289</v>
      </c>
      <c r="B476" s="101" t="s">
        <v>2291</v>
      </c>
      <c r="C476" s="111" t="str">
        <f>IF(A476="","",INDEX(ID!P:P,MATCH(Raw_DATA!A476,ID!A:A,0)))</f>
        <v>รพช.F2 P&lt;=30,000</v>
      </c>
      <c r="D476" s="101">
        <f>IF(A476="","",INDEX(ID!M:M,MATCH(Raw_DATA!A476,ID!A:A,0)))</f>
        <v>5</v>
      </c>
      <c r="E476" s="112">
        <v>10.32</v>
      </c>
      <c r="F476" s="112">
        <v>10.09</v>
      </c>
      <c r="G476" s="112">
        <v>8.7899999999999991</v>
      </c>
      <c r="H476" s="112">
        <v>75854982.390000001</v>
      </c>
      <c r="I476" s="112">
        <v>5921517.0800000001</v>
      </c>
      <c r="J476" s="112">
        <v>3774283.2</v>
      </c>
      <c r="K476" s="112">
        <v>63448899.479999997</v>
      </c>
      <c r="L476" s="112">
        <v>5.45</v>
      </c>
      <c r="M476" s="112">
        <v>4.6399999999999997</v>
      </c>
      <c r="N476" s="112">
        <f t="shared" si="191"/>
        <v>36</v>
      </c>
      <c r="O476" s="112">
        <f t="shared" si="192"/>
        <v>91</v>
      </c>
      <c r="P476" s="112">
        <f t="shared" si="193"/>
        <v>159</v>
      </c>
      <c r="Q476" s="112">
        <f t="shared" si="194"/>
        <v>262</v>
      </c>
      <c r="R476" s="112">
        <f t="shared" si="195"/>
        <v>56</v>
      </c>
      <c r="S476" s="112" cm="1">
        <f t="array" ref="S476">_xlfn.QUARTILE.EXC(IF($D$5:$D$906=$D476,$L$5:$L$906),1)</f>
        <v>-9.4075000000000006</v>
      </c>
      <c r="T476" s="112" cm="1">
        <f t="array" ref="T476">_xlfn.QUARTILE.EXC(IF($D$5:$D$906=$D476,$L$5:$L$906),3)</f>
        <v>1.645</v>
      </c>
      <c r="U476" s="112">
        <f t="shared" si="175"/>
        <v>11.0525</v>
      </c>
      <c r="V476" s="112">
        <f t="shared" si="176"/>
        <v>-25.986249999999998</v>
      </c>
      <c r="W476" s="112">
        <f t="shared" si="177"/>
        <v>18.223749999999999</v>
      </c>
      <c r="X476" s="112" t="b">
        <f t="shared" si="178"/>
        <v>0</v>
      </c>
      <c r="Y476" s="112" cm="1">
        <f t="array" ref="Y476">_xlfn.QUARTILE.EXC(IF($D$5:$D$906=$D476,$M$5:$M$906),1)</f>
        <v>-18.744999999999997</v>
      </c>
      <c r="Z476" s="112" cm="1">
        <f t="array" ref="Z476">_xlfn.QUARTILE.EXC(IF($D$5:$D$906=$D476,$M$5:$M$906),3)</f>
        <v>-2.7</v>
      </c>
      <c r="AA476" s="112">
        <f t="shared" si="179"/>
        <v>16.044999999999998</v>
      </c>
      <c r="AB476" s="112">
        <f t="shared" si="180"/>
        <v>-42.812499999999993</v>
      </c>
      <c r="AC476" s="112">
        <f t="shared" si="181"/>
        <v>21.367499999999996</v>
      </c>
      <c r="AD476" s="112" t="b">
        <f t="shared" si="182"/>
        <v>0</v>
      </c>
      <c r="AE476" s="101">
        <f t="shared" si="173"/>
        <v>0</v>
      </c>
      <c r="AF476" s="101">
        <f t="shared" si="174"/>
        <v>0</v>
      </c>
      <c r="AG476" s="406" cm="1">
        <f t="array" ref="AG476">_xlfn.QUARTILE.EXC(IF($AT$5:$AT$906=$AT476,$L$5:$L$906),1)</f>
        <v>-9.4075000000000006</v>
      </c>
      <c r="AH476" s="406" cm="1">
        <f t="array" ref="AH476">_xlfn.QUARTILE.EXC(IF($AT$5:$AT$906=$AT476,$L$5:$L$906),3)</f>
        <v>1.645</v>
      </c>
      <c r="AI476" s="406">
        <f t="shared" si="183"/>
        <v>11.0525</v>
      </c>
      <c r="AJ476" s="406">
        <f t="shared" si="184"/>
        <v>-25.986249999999998</v>
      </c>
      <c r="AK476" s="406">
        <f t="shared" si="185"/>
        <v>18.223749999999999</v>
      </c>
      <c r="AL476" s="406" t="b">
        <f t="shared" si="186"/>
        <v>0</v>
      </c>
      <c r="AM476" s="406" cm="1">
        <f t="array" ref="AM476">_xlfn.QUARTILE.EXC(IF($AT$5:$AT$906=$AT476,$M$5:$M$906),1)</f>
        <v>-18.744999999999997</v>
      </c>
      <c r="AN476" s="406" cm="1">
        <f t="array" ref="AN476">_xlfn.QUARTILE.EXC(IF($AT$5:$AT$906=$AT476,$M$5:$M$906),3)</f>
        <v>-2.7</v>
      </c>
      <c r="AO476" s="406">
        <f t="shared" si="187"/>
        <v>16.044999999999998</v>
      </c>
      <c r="AP476" s="406">
        <f t="shared" si="188"/>
        <v>-42.812499999999993</v>
      </c>
      <c r="AQ476" s="406">
        <f t="shared" si="189"/>
        <v>21.367499999999996</v>
      </c>
      <c r="AR476" s="406" t="b">
        <f t="shared" si="190"/>
        <v>0</v>
      </c>
      <c r="AS476" s="404" t="str">
        <f>INDEX('Org2567'!$BM:$BM,MATCH(Raw_DATA!A476,'Org2567'!$D:$D,0))</f>
        <v>รพช.F2 P&lt;=30,000</v>
      </c>
      <c r="AT476" s="404">
        <f>INDEX('Org2567'!$BL:$BL,MATCH(Raw_DATA!A476,'Org2567'!$D:$D,0))</f>
        <v>5</v>
      </c>
      <c r="AU476" s="113"/>
      <c r="AV476" s="101">
        <v>35.51</v>
      </c>
      <c r="AW476" s="101">
        <v>91.31</v>
      </c>
      <c r="AX476" s="101">
        <v>159.28</v>
      </c>
      <c r="AY476" s="101">
        <v>262.13</v>
      </c>
      <c r="AZ476" s="101">
        <v>55.84</v>
      </c>
    </row>
    <row r="477" spans="1:52" x14ac:dyDescent="0.7">
      <c r="A477" s="101" t="s">
        <v>2293</v>
      </c>
      <c r="B477" s="101" t="s">
        <v>2295</v>
      </c>
      <c r="C477" s="111" t="str">
        <f>IF(A477="","",INDEX(ID!P:P,MATCH(Raw_DATA!A477,ID!A:A,0)))</f>
        <v>รพช.F2 P&lt;=30,000</v>
      </c>
      <c r="D477" s="101">
        <f>IF(A477="","",INDEX(ID!M:M,MATCH(Raw_DATA!A477,ID!A:A,0)))</f>
        <v>5</v>
      </c>
      <c r="E477" s="112">
        <v>4.4000000000000004</v>
      </c>
      <c r="F477" s="112">
        <v>3.96</v>
      </c>
      <c r="G477" s="112">
        <v>3.21</v>
      </c>
      <c r="H477" s="112">
        <v>20383663.510000002</v>
      </c>
      <c r="I477" s="112">
        <v>-9126457.4100000001</v>
      </c>
      <c r="J477" s="112">
        <v>-3480607.77</v>
      </c>
      <c r="K477" s="112">
        <v>13228752.66</v>
      </c>
      <c r="L477" s="112">
        <v>-6.75</v>
      </c>
      <c r="M477" s="112">
        <v>-13.31</v>
      </c>
      <c r="N477" s="112">
        <f t="shared" si="191"/>
        <v>71</v>
      </c>
      <c r="O477" s="112">
        <f t="shared" si="192"/>
        <v>44</v>
      </c>
      <c r="P477" s="112">
        <f t="shared" si="193"/>
        <v>142</v>
      </c>
      <c r="Q477" s="112">
        <f t="shared" si="194"/>
        <v>242</v>
      </c>
      <c r="R477" s="112">
        <f t="shared" si="195"/>
        <v>73</v>
      </c>
      <c r="S477" s="112" cm="1">
        <f t="array" ref="S477">_xlfn.QUARTILE.EXC(IF($D$5:$D$906=$D477,$L$5:$L$906),1)</f>
        <v>-9.4075000000000006</v>
      </c>
      <c r="T477" s="112" cm="1">
        <f t="array" ref="T477">_xlfn.QUARTILE.EXC(IF($D$5:$D$906=$D477,$L$5:$L$906),3)</f>
        <v>1.645</v>
      </c>
      <c r="U477" s="112">
        <f t="shared" si="175"/>
        <v>11.0525</v>
      </c>
      <c r="V477" s="112">
        <f t="shared" si="176"/>
        <v>-25.986249999999998</v>
      </c>
      <c r="W477" s="112">
        <f t="shared" si="177"/>
        <v>18.223749999999999</v>
      </c>
      <c r="X477" s="112" t="b">
        <f t="shared" si="178"/>
        <v>0</v>
      </c>
      <c r="Y477" s="112" cm="1">
        <f t="array" ref="Y477">_xlfn.QUARTILE.EXC(IF($D$5:$D$906=$D477,$M$5:$M$906),1)</f>
        <v>-18.744999999999997</v>
      </c>
      <c r="Z477" s="112" cm="1">
        <f t="array" ref="Z477">_xlfn.QUARTILE.EXC(IF($D$5:$D$906=$D477,$M$5:$M$906),3)</f>
        <v>-2.7</v>
      </c>
      <c r="AA477" s="112">
        <f t="shared" si="179"/>
        <v>16.044999999999998</v>
      </c>
      <c r="AB477" s="112">
        <f t="shared" si="180"/>
        <v>-42.812499999999993</v>
      </c>
      <c r="AC477" s="112">
        <f t="shared" si="181"/>
        <v>21.367499999999996</v>
      </c>
      <c r="AD477" s="112" t="b">
        <f t="shared" si="182"/>
        <v>0</v>
      </c>
      <c r="AE477" s="101">
        <f t="shared" si="173"/>
        <v>1</v>
      </c>
      <c r="AF477" s="101">
        <f t="shared" si="174"/>
        <v>1</v>
      </c>
      <c r="AG477" s="406" cm="1">
        <f t="array" ref="AG477">_xlfn.QUARTILE.EXC(IF($AT$5:$AT$906=$AT477,$L$5:$L$906),1)</f>
        <v>-9.4075000000000006</v>
      </c>
      <c r="AH477" s="406" cm="1">
        <f t="array" ref="AH477">_xlfn.QUARTILE.EXC(IF($AT$5:$AT$906=$AT477,$L$5:$L$906),3)</f>
        <v>1.645</v>
      </c>
      <c r="AI477" s="406">
        <f t="shared" si="183"/>
        <v>11.0525</v>
      </c>
      <c r="AJ477" s="406">
        <f t="shared" si="184"/>
        <v>-25.986249999999998</v>
      </c>
      <c r="AK477" s="406">
        <f t="shared" si="185"/>
        <v>18.223749999999999</v>
      </c>
      <c r="AL477" s="406" t="b">
        <f t="shared" si="186"/>
        <v>0</v>
      </c>
      <c r="AM477" s="406" cm="1">
        <f t="array" ref="AM477">_xlfn.QUARTILE.EXC(IF($AT$5:$AT$906=$AT477,$M$5:$M$906),1)</f>
        <v>-18.744999999999997</v>
      </c>
      <c r="AN477" s="406" cm="1">
        <f t="array" ref="AN477">_xlfn.QUARTILE.EXC(IF($AT$5:$AT$906=$AT477,$M$5:$M$906),3)</f>
        <v>-2.7</v>
      </c>
      <c r="AO477" s="406">
        <f t="shared" si="187"/>
        <v>16.044999999999998</v>
      </c>
      <c r="AP477" s="406">
        <f t="shared" si="188"/>
        <v>-42.812499999999993</v>
      </c>
      <c r="AQ477" s="406">
        <f t="shared" si="189"/>
        <v>21.367499999999996</v>
      </c>
      <c r="AR477" s="406" t="b">
        <f t="shared" si="190"/>
        <v>0</v>
      </c>
      <c r="AS477" s="404" t="str">
        <f>INDEX('Org2567'!$BM:$BM,MATCH(Raw_DATA!A477,'Org2567'!$D:$D,0))</f>
        <v>รพช.F2 P&lt;=30,000</v>
      </c>
      <c r="AT477" s="404">
        <f>INDEX('Org2567'!$BL:$BL,MATCH(Raw_DATA!A477,'Org2567'!$D:$D,0))</f>
        <v>5</v>
      </c>
      <c r="AU477" s="113"/>
      <c r="AV477" s="101">
        <v>71.459999999999994</v>
      </c>
      <c r="AW477" s="101">
        <v>43.62</v>
      </c>
      <c r="AX477" s="101">
        <v>141.99</v>
      </c>
      <c r="AY477" s="101">
        <v>242.12</v>
      </c>
      <c r="AZ477" s="101">
        <v>72.510000000000005</v>
      </c>
    </row>
    <row r="478" spans="1:52" x14ac:dyDescent="0.7">
      <c r="A478" s="101" t="s">
        <v>479</v>
      </c>
      <c r="B478" s="101" t="s">
        <v>3779</v>
      </c>
      <c r="C478" s="111" t="str">
        <f>IF(A478="","",INDEX(ID!P:P,MATCH(Raw_DATA!A478,ID!A:A,0)))</f>
        <v>รพศ.A B&gt;700to1000</v>
      </c>
      <c r="D478" s="101">
        <f>IF(A478="","",INDEX(ID!M:M,MATCH(Raw_DATA!A478,ID!A:A,0)))</f>
        <v>19</v>
      </c>
      <c r="E478" s="112">
        <v>3.96</v>
      </c>
      <c r="F478" s="112">
        <v>3.7</v>
      </c>
      <c r="G478" s="112">
        <v>2.77</v>
      </c>
      <c r="H478" s="112">
        <v>1441471451.0899999</v>
      </c>
      <c r="I478" s="112">
        <v>-246597519.06999999</v>
      </c>
      <c r="J478" s="112">
        <v>86196948.409999996</v>
      </c>
      <c r="K478" s="112">
        <v>864916392.80999994</v>
      </c>
      <c r="L478" s="112">
        <v>3.03</v>
      </c>
      <c r="M478" s="112">
        <v>-5.91</v>
      </c>
      <c r="N478" s="112">
        <f t="shared" si="191"/>
        <v>61</v>
      </c>
      <c r="O478" s="112">
        <f t="shared" si="192"/>
        <v>52</v>
      </c>
      <c r="P478" s="112">
        <f t="shared" si="193"/>
        <v>38</v>
      </c>
      <c r="Q478" s="112">
        <f t="shared" si="194"/>
        <v>176</v>
      </c>
      <c r="R478" s="112">
        <f t="shared" si="195"/>
        <v>35</v>
      </c>
      <c r="S478" s="112" cm="1">
        <f t="array" ref="S478">_xlfn.QUARTILE.EXC(IF($D$5:$D$906=$D478,$L$5:$L$906),1)</f>
        <v>3.02</v>
      </c>
      <c r="T478" s="112" cm="1">
        <f t="array" ref="T478">_xlfn.QUARTILE.EXC(IF($D$5:$D$906=$D478,$L$5:$L$906),3)</f>
        <v>9.33</v>
      </c>
      <c r="U478" s="112">
        <f t="shared" si="175"/>
        <v>6.3100000000000005</v>
      </c>
      <c r="V478" s="112">
        <f t="shared" si="176"/>
        <v>-6.4450000000000003</v>
      </c>
      <c r="W478" s="112">
        <f t="shared" si="177"/>
        <v>18.795000000000002</v>
      </c>
      <c r="X478" s="112" t="b">
        <f t="shared" si="178"/>
        <v>0</v>
      </c>
      <c r="Y478" s="112" cm="1">
        <f t="array" ref="Y478">_xlfn.QUARTILE.EXC(IF($D$5:$D$906=$D478,$M$5:$M$906),1)</f>
        <v>-3.11</v>
      </c>
      <c r="Z478" s="112" cm="1">
        <f t="array" ref="Z478">_xlfn.QUARTILE.EXC(IF($D$5:$D$906=$D478,$M$5:$M$906),3)</f>
        <v>6.62</v>
      </c>
      <c r="AA478" s="112">
        <f t="shared" si="179"/>
        <v>9.73</v>
      </c>
      <c r="AB478" s="112">
        <f t="shared" si="180"/>
        <v>-17.705000000000002</v>
      </c>
      <c r="AC478" s="112">
        <f t="shared" si="181"/>
        <v>21.215</v>
      </c>
      <c r="AD478" s="112" t="b">
        <f t="shared" si="182"/>
        <v>0</v>
      </c>
      <c r="AE478" s="101">
        <f t="shared" si="173"/>
        <v>1</v>
      </c>
      <c r="AF478" s="101">
        <f t="shared" si="174"/>
        <v>0</v>
      </c>
      <c r="AG478" s="406" cm="1">
        <f t="array" ref="AG478">_xlfn.QUARTILE.EXC(IF($AT$5:$AT$906=$AT478,$L$5:$L$906),1)</f>
        <v>3.02</v>
      </c>
      <c r="AH478" s="406" cm="1">
        <f t="array" ref="AH478">_xlfn.QUARTILE.EXC(IF($AT$5:$AT$906=$AT478,$L$5:$L$906),3)</f>
        <v>9.33</v>
      </c>
      <c r="AI478" s="406">
        <f t="shared" si="183"/>
        <v>6.3100000000000005</v>
      </c>
      <c r="AJ478" s="406">
        <f t="shared" si="184"/>
        <v>-6.4450000000000003</v>
      </c>
      <c r="AK478" s="406">
        <f t="shared" si="185"/>
        <v>18.795000000000002</v>
      </c>
      <c r="AL478" s="406" t="b">
        <f t="shared" si="186"/>
        <v>0</v>
      </c>
      <c r="AM478" s="406" cm="1">
        <f t="array" ref="AM478">_xlfn.QUARTILE.EXC(IF($AT$5:$AT$906=$AT478,$M$5:$M$906),1)</f>
        <v>-3.11</v>
      </c>
      <c r="AN478" s="406" cm="1">
        <f t="array" ref="AN478">_xlfn.QUARTILE.EXC(IF($AT$5:$AT$906=$AT478,$M$5:$M$906),3)</f>
        <v>6.62</v>
      </c>
      <c r="AO478" s="406">
        <f t="shared" si="187"/>
        <v>9.73</v>
      </c>
      <c r="AP478" s="406">
        <f t="shared" si="188"/>
        <v>-17.705000000000002</v>
      </c>
      <c r="AQ478" s="406">
        <f t="shared" si="189"/>
        <v>21.215</v>
      </c>
      <c r="AR478" s="406" t="b">
        <f t="shared" si="190"/>
        <v>0</v>
      </c>
      <c r="AS478" s="404" t="str">
        <f>INDEX('Org2567'!$BM:$BM,MATCH(Raw_DATA!A478,'Org2567'!$D:$D,0))</f>
        <v>รพศ.A B&gt;700to1000</v>
      </c>
      <c r="AT478" s="404">
        <f>INDEX('Org2567'!$BL:$BL,MATCH(Raw_DATA!A478,'Org2567'!$D:$D,0))</f>
        <v>19</v>
      </c>
      <c r="AU478" s="113"/>
      <c r="AV478" s="101">
        <v>61.05</v>
      </c>
      <c r="AW478" s="101">
        <v>52.47</v>
      </c>
      <c r="AX478" s="101">
        <v>38.31</v>
      </c>
      <c r="AY478" s="101">
        <v>175.59</v>
      </c>
      <c r="AZ478" s="101">
        <v>35.06</v>
      </c>
    </row>
    <row r="479" spans="1:52" x14ac:dyDescent="0.7">
      <c r="A479" s="101" t="s">
        <v>480</v>
      </c>
      <c r="B479" s="101" t="s">
        <v>2301</v>
      </c>
      <c r="C479" s="111" t="str">
        <f>IF(A479="","",INDEX(ID!P:P,MATCH(Raw_DATA!A479,ID!A:A,0)))</f>
        <v>รพช.M2 B&gt;100</v>
      </c>
      <c r="D479" s="101">
        <f>IF(A479="","",INDEX(ID!M:M,MATCH(Raw_DATA!A479,ID!A:A,0)))</f>
        <v>13</v>
      </c>
      <c r="E479" s="112">
        <v>1.59</v>
      </c>
      <c r="F479" s="112">
        <v>1.45</v>
      </c>
      <c r="G479" s="112">
        <v>0.61</v>
      </c>
      <c r="H479" s="112">
        <v>52546583.159999996</v>
      </c>
      <c r="I479" s="112">
        <v>-40853328.390000001</v>
      </c>
      <c r="J479" s="112">
        <v>-17167710.219999999</v>
      </c>
      <c r="K479" s="112">
        <v>-35018198.390000001</v>
      </c>
      <c r="L479" s="112">
        <v>-5.76</v>
      </c>
      <c r="M479" s="112">
        <v>-11.25</v>
      </c>
      <c r="N479" s="112">
        <f t="shared" si="191"/>
        <v>151</v>
      </c>
      <c r="O479" s="112">
        <f t="shared" si="192"/>
        <v>75</v>
      </c>
      <c r="P479" s="112">
        <f t="shared" si="193"/>
        <v>80</v>
      </c>
      <c r="Q479" s="112">
        <f t="shared" si="194"/>
        <v>314</v>
      </c>
      <c r="R479" s="112">
        <f t="shared" si="195"/>
        <v>36</v>
      </c>
      <c r="S479" s="112" cm="1">
        <f t="array" ref="S479">_xlfn.QUARTILE.EXC(IF($D$5:$D$906=$D479,$L$5:$L$906),1)</f>
        <v>-7.51</v>
      </c>
      <c r="T479" s="112" cm="1">
        <f t="array" ref="T479">_xlfn.QUARTILE.EXC(IF($D$5:$D$906=$D479,$L$5:$L$906),3)</f>
        <v>3.04</v>
      </c>
      <c r="U479" s="112">
        <f t="shared" si="175"/>
        <v>10.55</v>
      </c>
      <c r="V479" s="112">
        <f t="shared" si="176"/>
        <v>-23.335000000000001</v>
      </c>
      <c r="W479" s="112">
        <f t="shared" si="177"/>
        <v>18.865000000000002</v>
      </c>
      <c r="X479" s="112" t="b">
        <f t="shared" si="178"/>
        <v>0</v>
      </c>
      <c r="Y479" s="112" cm="1">
        <f t="array" ref="Y479">_xlfn.QUARTILE.EXC(IF($D$5:$D$906=$D479,$M$5:$M$906),1)</f>
        <v>-12.23</v>
      </c>
      <c r="Z479" s="112" cm="1">
        <f t="array" ref="Z479">_xlfn.QUARTILE.EXC(IF($D$5:$D$906=$D479,$M$5:$M$906),3)</f>
        <v>-0.18</v>
      </c>
      <c r="AA479" s="112">
        <f t="shared" si="179"/>
        <v>12.05</v>
      </c>
      <c r="AB479" s="112">
        <f t="shared" si="180"/>
        <v>-30.305000000000003</v>
      </c>
      <c r="AC479" s="112">
        <f t="shared" si="181"/>
        <v>17.895000000000003</v>
      </c>
      <c r="AD479" s="112" t="b">
        <f t="shared" si="182"/>
        <v>0</v>
      </c>
      <c r="AE479" s="101">
        <f t="shared" si="173"/>
        <v>1</v>
      </c>
      <c r="AF479" s="101">
        <f t="shared" si="174"/>
        <v>1</v>
      </c>
      <c r="AG479" s="406" cm="1">
        <f t="array" ref="AG479">_xlfn.QUARTILE.EXC(IF($AT$5:$AT$906=$AT479,$L$5:$L$906),1)</f>
        <v>-7.51</v>
      </c>
      <c r="AH479" s="406" cm="1">
        <f t="array" ref="AH479">_xlfn.QUARTILE.EXC(IF($AT$5:$AT$906=$AT479,$L$5:$L$906),3)</f>
        <v>3.04</v>
      </c>
      <c r="AI479" s="406">
        <f t="shared" si="183"/>
        <v>10.55</v>
      </c>
      <c r="AJ479" s="406">
        <f t="shared" si="184"/>
        <v>-23.335000000000001</v>
      </c>
      <c r="AK479" s="406">
        <f t="shared" si="185"/>
        <v>18.865000000000002</v>
      </c>
      <c r="AL479" s="406" t="b">
        <f t="shared" si="186"/>
        <v>0</v>
      </c>
      <c r="AM479" s="406" cm="1">
        <f t="array" ref="AM479">_xlfn.QUARTILE.EXC(IF($AT$5:$AT$906=$AT479,$M$5:$M$906),1)</f>
        <v>-12.23</v>
      </c>
      <c r="AN479" s="406" cm="1">
        <f t="array" ref="AN479">_xlfn.QUARTILE.EXC(IF($AT$5:$AT$906=$AT479,$M$5:$M$906),3)</f>
        <v>-0.18</v>
      </c>
      <c r="AO479" s="406">
        <f t="shared" si="187"/>
        <v>12.05</v>
      </c>
      <c r="AP479" s="406">
        <f t="shared" si="188"/>
        <v>-30.305000000000003</v>
      </c>
      <c r="AQ479" s="406">
        <f t="shared" si="189"/>
        <v>17.895000000000003</v>
      </c>
      <c r="AR479" s="406" t="b">
        <f t="shared" si="190"/>
        <v>0</v>
      </c>
      <c r="AS479" s="404" t="str">
        <f>INDEX('Org2567'!$BM:$BM,MATCH(Raw_DATA!A479,'Org2567'!$D:$D,0))</f>
        <v>รพช.M2 B&gt;100</v>
      </c>
      <c r="AT479" s="404">
        <f>INDEX('Org2567'!$BL:$BL,MATCH(Raw_DATA!A479,'Org2567'!$D:$D,0))</f>
        <v>13</v>
      </c>
      <c r="AU479" s="113"/>
      <c r="AV479" s="101">
        <v>151.09</v>
      </c>
      <c r="AW479" s="101">
        <v>75.47</v>
      </c>
      <c r="AX479" s="101">
        <v>80.400000000000006</v>
      </c>
      <c r="AY479" s="101">
        <v>314.47000000000003</v>
      </c>
      <c r="AZ479" s="101">
        <v>36.130000000000003</v>
      </c>
    </row>
    <row r="480" spans="1:52" x14ac:dyDescent="0.7">
      <c r="A480" s="101" t="s">
        <v>481</v>
      </c>
      <c r="B480" s="101" t="s">
        <v>2304</v>
      </c>
      <c r="C480" s="111" t="str">
        <f>IF(A480="","",INDEX(ID!P:P,MATCH(Raw_DATA!A480,ID!A:A,0)))</f>
        <v>รพช.F2 P30,000-60,000</v>
      </c>
      <c r="D480" s="101">
        <f>IF(A480="","",INDEX(ID!M:M,MATCH(Raw_DATA!A480,ID!A:A,0)))</f>
        <v>6</v>
      </c>
      <c r="E480" s="112">
        <v>3.73</v>
      </c>
      <c r="F480" s="112">
        <v>3.36</v>
      </c>
      <c r="G480" s="112">
        <v>1.65</v>
      </c>
      <c r="H480" s="112">
        <v>54702594.380000003</v>
      </c>
      <c r="I480" s="112">
        <v>-2907588.27</v>
      </c>
      <c r="J480" s="112">
        <v>-583377.5</v>
      </c>
      <c r="K480" s="112">
        <v>13117171.890000001</v>
      </c>
      <c r="L480" s="112">
        <v>-0.47</v>
      </c>
      <c r="M480" s="112">
        <v>-2.54</v>
      </c>
      <c r="N480" s="112">
        <f t="shared" si="191"/>
        <v>123</v>
      </c>
      <c r="O480" s="112">
        <f t="shared" si="192"/>
        <v>39</v>
      </c>
      <c r="P480" s="112">
        <f t="shared" si="193"/>
        <v>392</v>
      </c>
      <c r="Q480" s="112">
        <f t="shared" si="194"/>
        <v>546</v>
      </c>
      <c r="R480" s="112">
        <f t="shared" si="195"/>
        <v>47</v>
      </c>
      <c r="S480" s="112" cm="1">
        <f t="array" ref="S480">_xlfn.QUARTILE.EXC(IF($D$5:$D$906=$D480,$L$5:$L$906),1)</f>
        <v>-10.317499999999999</v>
      </c>
      <c r="T480" s="112" cm="1">
        <f t="array" ref="T480">_xlfn.QUARTILE.EXC(IF($D$5:$D$906=$D480,$L$5:$L$906),3)</f>
        <v>1.0349999999999999</v>
      </c>
      <c r="U480" s="112">
        <f t="shared" si="175"/>
        <v>11.352499999999999</v>
      </c>
      <c r="V480" s="112">
        <f t="shared" si="176"/>
        <v>-27.346249999999998</v>
      </c>
      <c r="W480" s="112">
        <f t="shared" si="177"/>
        <v>18.063749999999999</v>
      </c>
      <c r="X480" s="112" t="b">
        <f t="shared" si="178"/>
        <v>0</v>
      </c>
      <c r="Y480" s="112" cm="1">
        <f t="array" ref="Y480">_xlfn.QUARTILE.EXC(IF($D$5:$D$906=$D480,$M$5:$M$906),1)</f>
        <v>-15.98</v>
      </c>
      <c r="Z480" s="112" cm="1">
        <f t="array" ref="Z480">_xlfn.QUARTILE.EXC(IF($D$5:$D$906=$D480,$M$5:$M$906),3)</f>
        <v>-2.4</v>
      </c>
      <c r="AA480" s="112">
        <f t="shared" si="179"/>
        <v>13.58</v>
      </c>
      <c r="AB480" s="112">
        <f t="shared" si="180"/>
        <v>-36.35</v>
      </c>
      <c r="AC480" s="112">
        <f t="shared" si="181"/>
        <v>17.970000000000002</v>
      </c>
      <c r="AD480" s="112" t="b">
        <f t="shared" si="182"/>
        <v>0</v>
      </c>
      <c r="AE480" s="101">
        <f t="shared" si="173"/>
        <v>1</v>
      </c>
      <c r="AF480" s="101">
        <f t="shared" si="174"/>
        <v>1</v>
      </c>
      <c r="AG480" s="406" cm="1">
        <f t="array" ref="AG480">_xlfn.QUARTILE.EXC(IF($AT$5:$AT$906=$AT480,$L$5:$L$906),1)</f>
        <v>-9.3850000000000016</v>
      </c>
      <c r="AH480" s="406" cm="1">
        <f t="array" ref="AH480">_xlfn.QUARTILE.EXC(IF($AT$5:$AT$906=$AT480,$L$5:$L$906),3)</f>
        <v>1.2250000000000001</v>
      </c>
      <c r="AI480" s="406">
        <f t="shared" si="183"/>
        <v>10.610000000000001</v>
      </c>
      <c r="AJ480" s="406">
        <f t="shared" si="184"/>
        <v>-25.300000000000004</v>
      </c>
      <c r="AK480" s="406">
        <f t="shared" si="185"/>
        <v>17.140000000000004</v>
      </c>
      <c r="AL480" s="406" t="b">
        <f t="shared" si="186"/>
        <v>0</v>
      </c>
      <c r="AM480" s="406" cm="1">
        <f t="array" ref="AM480">_xlfn.QUARTILE.EXC(IF($AT$5:$AT$906=$AT480,$M$5:$M$906),1)</f>
        <v>-15.515000000000001</v>
      </c>
      <c r="AN480" s="406" cm="1">
        <f t="array" ref="AN480">_xlfn.QUARTILE.EXC(IF($AT$5:$AT$906=$AT480,$M$5:$M$906),3)</f>
        <v>-2.2599999999999998</v>
      </c>
      <c r="AO480" s="406">
        <f t="shared" si="187"/>
        <v>13.255000000000001</v>
      </c>
      <c r="AP480" s="406">
        <f t="shared" si="188"/>
        <v>-35.397500000000001</v>
      </c>
      <c r="AQ480" s="406">
        <f t="shared" si="189"/>
        <v>17.622500000000002</v>
      </c>
      <c r="AR480" s="406" t="b">
        <f t="shared" si="190"/>
        <v>0</v>
      </c>
      <c r="AS480" s="404" t="str">
        <f>INDEX('Org2567'!$BM:$BM,MATCH(Raw_DATA!A480,'Org2567'!$D:$D,0))</f>
        <v>รพช.F2 P30,000-60,000</v>
      </c>
      <c r="AT480" s="404">
        <f>INDEX('Org2567'!$BL:$BL,MATCH(Raw_DATA!A480,'Org2567'!$D:$D,0))</f>
        <v>6</v>
      </c>
      <c r="AU480" s="113"/>
      <c r="AV480" s="101">
        <v>122.96</v>
      </c>
      <c r="AW480" s="101">
        <v>38.58</v>
      </c>
      <c r="AX480" s="101">
        <v>391.97</v>
      </c>
      <c r="AY480" s="101">
        <v>546.16</v>
      </c>
      <c r="AZ480" s="101">
        <v>47.22</v>
      </c>
    </row>
    <row r="481" spans="1:52" x14ac:dyDescent="0.7">
      <c r="A481" s="101" t="s">
        <v>482</v>
      </c>
      <c r="B481" s="101" t="s">
        <v>2307</v>
      </c>
      <c r="C481" s="111" t="str">
        <f>IF(A481="","",INDEX(ID!P:P,MATCH(Raw_DATA!A481,ID!A:A,0)))</f>
        <v>รพช.F2 P30,000-60,000</v>
      </c>
      <c r="D481" s="101">
        <f>IF(A481="","",INDEX(ID!M:M,MATCH(Raw_DATA!A481,ID!A:A,0)))</f>
        <v>6</v>
      </c>
      <c r="E481" s="112">
        <v>3.04</v>
      </c>
      <c r="F481" s="112">
        <v>2.8</v>
      </c>
      <c r="G481" s="112">
        <v>1.88</v>
      </c>
      <c r="H481" s="112">
        <v>60182215.530000001</v>
      </c>
      <c r="I481" s="112">
        <v>42908574.939999998</v>
      </c>
      <c r="J481" s="112">
        <v>-915562.3</v>
      </c>
      <c r="K481" s="112">
        <v>25850778.100000001</v>
      </c>
      <c r="L481" s="112">
        <v>-0.57999999999999996</v>
      </c>
      <c r="M481" s="112">
        <v>22.22</v>
      </c>
      <c r="N481" s="112">
        <f t="shared" si="191"/>
        <v>86</v>
      </c>
      <c r="O481" s="112">
        <f t="shared" si="192"/>
        <v>46</v>
      </c>
      <c r="P481" s="112">
        <f t="shared" si="193"/>
        <v>44</v>
      </c>
      <c r="Q481" s="112">
        <f t="shared" si="194"/>
        <v>385</v>
      </c>
      <c r="R481" s="112">
        <f t="shared" si="195"/>
        <v>58</v>
      </c>
      <c r="S481" s="112" cm="1">
        <f t="array" ref="S481">_xlfn.QUARTILE.EXC(IF($D$5:$D$906=$D481,$L$5:$L$906),1)</f>
        <v>-10.317499999999999</v>
      </c>
      <c r="T481" s="112" cm="1">
        <f t="array" ref="T481">_xlfn.QUARTILE.EXC(IF($D$5:$D$906=$D481,$L$5:$L$906),3)</f>
        <v>1.0349999999999999</v>
      </c>
      <c r="U481" s="112">
        <f t="shared" si="175"/>
        <v>11.352499999999999</v>
      </c>
      <c r="V481" s="112">
        <f t="shared" si="176"/>
        <v>-27.346249999999998</v>
      </c>
      <c r="W481" s="112">
        <f t="shared" si="177"/>
        <v>18.063749999999999</v>
      </c>
      <c r="X481" s="112" t="b">
        <f t="shared" si="178"/>
        <v>0</v>
      </c>
      <c r="Y481" s="112" cm="1">
        <f t="array" ref="Y481">_xlfn.QUARTILE.EXC(IF($D$5:$D$906=$D481,$M$5:$M$906),1)</f>
        <v>-15.98</v>
      </c>
      <c r="Z481" s="112" cm="1">
        <f t="array" ref="Z481">_xlfn.QUARTILE.EXC(IF($D$5:$D$906=$D481,$M$5:$M$906),3)</f>
        <v>-2.4</v>
      </c>
      <c r="AA481" s="112">
        <f t="shared" si="179"/>
        <v>13.58</v>
      </c>
      <c r="AB481" s="112">
        <f t="shared" si="180"/>
        <v>-36.35</v>
      </c>
      <c r="AC481" s="112">
        <f t="shared" si="181"/>
        <v>17.970000000000002</v>
      </c>
      <c r="AD481" s="112" t="b">
        <f t="shared" si="182"/>
        <v>1</v>
      </c>
      <c r="AE481" s="101">
        <f t="shared" si="173"/>
        <v>0</v>
      </c>
      <c r="AF481" s="101">
        <f t="shared" si="174"/>
        <v>1</v>
      </c>
      <c r="AG481" s="406" cm="1">
        <f t="array" ref="AG481">_xlfn.QUARTILE.EXC(IF($AT$5:$AT$906=$AT481,$L$5:$L$906),1)</f>
        <v>-9.3850000000000016</v>
      </c>
      <c r="AH481" s="406" cm="1">
        <f t="array" ref="AH481">_xlfn.QUARTILE.EXC(IF($AT$5:$AT$906=$AT481,$L$5:$L$906),3)</f>
        <v>1.2250000000000001</v>
      </c>
      <c r="AI481" s="406">
        <f t="shared" si="183"/>
        <v>10.610000000000001</v>
      </c>
      <c r="AJ481" s="406">
        <f t="shared" si="184"/>
        <v>-25.300000000000004</v>
      </c>
      <c r="AK481" s="406">
        <f t="shared" si="185"/>
        <v>17.140000000000004</v>
      </c>
      <c r="AL481" s="406" t="b">
        <f t="shared" si="186"/>
        <v>0</v>
      </c>
      <c r="AM481" s="406" cm="1">
        <f t="array" ref="AM481">_xlfn.QUARTILE.EXC(IF($AT$5:$AT$906=$AT481,$M$5:$M$906),1)</f>
        <v>-15.515000000000001</v>
      </c>
      <c r="AN481" s="406" cm="1">
        <f t="array" ref="AN481">_xlfn.QUARTILE.EXC(IF($AT$5:$AT$906=$AT481,$M$5:$M$906),3)</f>
        <v>-2.2599999999999998</v>
      </c>
      <c r="AO481" s="406">
        <f t="shared" si="187"/>
        <v>13.255000000000001</v>
      </c>
      <c r="AP481" s="406">
        <f t="shared" si="188"/>
        <v>-35.397500000000001</v>
      </c>
      <c r="AQ481" s="406">
        <f t="shared" si="189"/>
        <v>17.622500000000002</v>
      </c>
      <c r="AR481" s="406" t="b">
        <f t="shared" si="190"/>
        <v>1</v>
      </c>
      <c r="AS481" s="404" t="str">
        <f>INDEX('Org2567'!$BM:$BM,MATCH(Raw_DATA!A481,'Org2567'!$D:$D,0))</f>
        <v>รพช.F2 P30,000-60,000</v>
      </c>
      <c r="AT481" s="404">
        <f>INDEX('Org2567'!$BL:$BL,MATCH(Raw_DATA!A481,'Org2567'!$D:$D,0))</f>
        <v>6</v>
      </c>
      <c r="AU481" s="113"/>
      <c r="AV481" s="101">
        <v>85.76</v>
      </c>
      <c r="AW481" s="101">
        <v>45.82</v>
      </c>
      <c r="AX481" s="101">
        <v>43.66</v>
      </c>
      <c r="AY481" s="101">
        <v>384.98</v>
      </c>
      <c r="AZ481" s="101">
        <v>57.5</v>
      </c>
    </row>
    <row r="482" spans="1:52" x14ac:dyDescent="0.7">
      <c r="A482" s="101" t="s">
        <v>483</v>
      </c>
      <c r="B482" s="101" t="s">
        <v>2310</v>
      </c>
      <c r="C482" s="111" t="str">
        <f>IF(A482="","",INDEX(ID!P:P,MATCH(Raw_DATA!A482,ID!A:A,0)))</f>
        <v>รพช.F2 P30,000-60,000</v>
      </c>
      <c r="D482" s="101">
        <f>IF(A482="","",INDEX(ID!M:M,MATCH(Raw_DATA!A482,ID!A:A,0)))</f>
        <v>6</v>
      </c>
      <c r="E482" s="112">
        <v>1.6</v>
      </c>
      <c r="F482" s="112">
        <v>1.37</v>
      </c>
      <c r="G482" s="112">
        <v>0.34</v>
      </c>
      <c r="H482" s="112">
        <v>21275221.100000001</v>
      </c>
      <c r="I482" s="112">
        <v>-1454713.89</v>
      </c>
      <c r="J482" s="112">
        <v>6394172.8799999999</v>
      </c>
      <c r="K482" s="112">
        <v>-22687965.559999999</v>
      </c>
      <c r="L482" s="112">
        <v>4.17</v>
      </c>
      <c r="M482" s="112">
        <v>-1.1100000000000001</v>
      </c>
      <c r="N482" s="112">
        <f t="shared" si="191"/>
        <v>251</v>
      </c>
      <c r="O482" s="112">
        <f t="shared" si="192"/>
        <v>56</v>
      </c>
      <c r="P482" s="112">
        <f t="shared" si="193"/>
        <v>48</v>
      </c>
      <c r="Q482" s="112">
        <f t="shared" si="194"/>
        <v>666</v>
      </c>
      <c r="R482" s="112">
        <f t="shared" si="195"/>
        <v>79</v>
      </c>
      <c r="S482" s="112" cm="1">
        <f t="array" ref="S482">_xlfn.QUARTILE.EXC(IF($D$5:$D$906=$D482,$L$5:$L$906),1)</f>
        <v>-10.317499999999999</v>
      </c>
      <c r="T482" s="112" cm="1">
        <f t="array" ref="T482">_xlfn.QUARTILE.EXC(IF($D$5:$D$906=$D482,$L$5:$L$906),3)</f>
        <v>1.0349999999999999</v>
      </c>
      <c r="U482" s="112">
        <f t="shared" si="175"/>
        <v>11.352499999999999</v>
      </c>
      <c r="V482" s="112">
        <f t="shared" si="176"/>
        <v>-27.346249999999998</v>
      </c>
      <c r="W482" s="112">
        <f t="shared" si="177"/>
        <v>18.063749999999999</v>
      </c>
      <c r="X482" s="112" t="b">
        <f t="shared" si="178"/>
        <v>0</v>
      </c>
      <c r="Y482" s="112" cm="1">
        <f t="array" ref="Y482">_xlfn.QUARTILE.EXC(IF($D$5:$D$906=$D482,$M$5:$M$906),1)</f>
        <v>-15.98</v>
      </c>
      <c r="Z482" s="112" cm="1">
        <f t="array" ref="Z482">_xlfn.QUARTILE.EXC(IF($D$5:$D$906=$D482,$M$5:$M$906),3)</f>
        <v>-2.4</v>
      </c>
      <c r="AA482" s="112">
        <f t="shared" si="179"/>
        <v>13.58</v>
      </c>
      <c r="AB482" s="112">
        <f t="shared" si="180"/>
        <v>-36.35</v>
      </c>
      <c r="AC482" s="112">
        <f t="shared" si="181"/>
        <v>17.970000000000002</v>
      </c>
      <c r="AD482" s="112" t="b">
        <f t="shared" si="182"/>
        <v>0</v>
      </c>
      <c r="AE482" s="101">
        <f t="shared" si="173"/>
        <v>1</v>
      </c>
      <c r="AF482" s="101">
        <f t="shared" si="174"/>
        <v>0</v>
      </c>
      <c r="AG482" s="406" cm="1">
        <f t="array" ref="AG482">_xlfn.QUARTILE.EXC(IF($AT$5:$AT$906=$AT482,$L$5:$L$906),1)</f>
        <v>-9.3850000000000016</v>
      </c>
      <c r="AH482" s="406" cm="1">
        <f t="array" ref="AH482">_xlfn.QUARTILE.EXC(IF($AT$5:$AT$906=$AT482,$L$5:$L$906),3)</f>
        <v>1.2250000000000001</v>
      </c>
      <c r="AI482" s="406">
        <f t="shared" si="183"/>
        <v>10.610000000000001</v>
      </c>
      <c r="AJ482" s="406">
        <f t="shared" si="184"/>
        <v>-25.300000000000004</v>
      </c>
      <c r="AK482" s="406">
        <f t="shared" si="185"/>
        <v>17.140000000000004</v>
      </c>
      <c r="AL482" s="406" t="b">
        <f t="shared" si="186"/>
        <v>0</v>
      </c>
      <c r="AM482" s="406" cm="1">
        <f t="array" ref="AM482">_xlfn.QUARTILE.EXC(IF($AT$5:$AT$906=$AT482,$M$5:$M$906),1)</f>
        <v>-15.515000000000001</v>
      </c>
      <c r="AN482" s="406" cm="1">
        <f t="array" ref="AN482">_xlfn.QUARTILE.EXC(IF($AT$5:$AT$906=$AT482,$M$5:$M$906),3)</f>
        <v>-2.2599999999999998</v>
      </c>
      <c r="AO482" s="406">
        <f t="shared" si="187"/>
        <v>13.255000000000001</v>
      </c>
      <c r="AP482" s="406">
        <f t="shared" si="188"/>
        <v>-35.397500000000001</v>
      </c>
      <c r="AQ482" s="406">
        <f t="shared" si="189"/>
        <v>17.622500000000002</v>
      </c>
      <c r="AR482" s="406" t="b">
        <f t="shared" si="190"/>
        <v>0</v>
      </c>
      <c r="AS482" s="404" t="str">
        <f>INDEX('Org2567'!$BM:$BM,MATCH(Raw_DATA!A482,'Org2567'!$D:$D,0))</f>
        <v>รพช.F2 P30,000-60,000</v>
      </c>
      <c r="AT482" s="404">
        <f>INDEX('Org2567'!$BL:$BL,MATCH(Raw_DATA!A482,'Org2567'!$D:$D,0))</f>
        <v>6</v>
      </c>
      <c r="AU482" s="113"/>
      <c r="AV482" s="101">
        <v>251.01</v>
      </c>
      <c r="AW482" s="101">
        <v>56.44</v>
      </c>
      <c r="AX482" s="101">
        <v>48.04</v>
      </c>
      <c r="AY482" s="101">
        <v>666.37</v>
      </c>
      <c r="AZ482" s="101">
        <v>79.44</v>
      </c>
    </row>
    <row r="483" spans="1:52" x14ac:dyDescent="0.7">
      <c r="A483" s="101" t="s">
        <v>484</v>
      </c>
      <c r="B483" s="101" t="s">
        <v>2313</v>
      </c>
      <c r="C483" s="111" t="str">
        <f>IF(A483="","",INDEX(ID!P:P,MATCH(Raw_DATA!A483,ID!A:A,0)))</f>
        <v>รพช.F1 P&lt;=50,000</v>
      </c>
      <c r="D483" s="101">
        <f>IF(A483="","",INDEX(ID!M:M,MATCH(Raw_DATA!A483,ID!A:A,0)))</f>
        <v>9</v>
      </c>
      <c r="E483" s="112">
        <v>2.65</v>
      </c>
      <c r="F483" s="112">
        <v>2.4900000000000002</v>
      </c>
      <c r="G483" s="112">
        <v>1.57</v>
      </c>
      <c r="H483" s="112">
        <v>79757607.689999998</v>
      </c>
      <c r="I483" s="112">
        <v>-9551084.0399999991</v>
      </c>
      <c r="J483" s="112">
        <v>557110.4</v>
      </c>
      <c r="K483" s="112">
        <v>27199397.120000001</v>
      </c>
      <c r="L483" s="112">
        <v>0.3</v>
      </c>
      <c r="M483" s="112">
        <v>-4.1399999999999997</v>
      </c>
      <c r="N483" s="112">
        <f t="shared" si="191"/>
        <v>155</v>
      </c>
      <c r="O483" s="112">
        <f t="shared" si="192"/>
        <v>96</v>
      </c>
      <c r="P483" s="112">
        <f t="shared" si="193"/>
        <v>72</v>
      </c>
      <c r="Q483" s="112">
        <f t="shared" si="194"/>
        <v>386</v>
      </c>
      <c r="R483" s="112">
        <f t="shared" si="195"/>
        <v>60</v>
      </c>
      <c r="S483" s="112" cm="1">
        <f t="array" ref="S483">_xlfn.QUARTILE.EXC(IF($D$5:$D$906=$D483,$L$5:$L$906),1)</f>
        <v>-8.26</v>
      </c>
      <c r="T483" s="112" cm="1">
        <f t="array" ref="T483">_xlfn.QUARTILE.EXC(IF($D$5:$D$906=$D483,$L$5:$L$906),3)</f>
        <v>3.2450000000000001</v>
      </c>
      <c r="U483" s="112">
        <f t="shared" si="175"/>
        <v>11.504999999999999</v>
      </c>
      <c r="V483" s="112">
        <f t="shared" si="176"/>
        <v>-25.517499999999998</v>
      </c>
      <c r="W483" s="112">
        <f t="shared" si="177"/>
        <v>20.502500000000001</v>
      </c>
      <c r="X483" s="112" t="b">
        <f t="shared" si="178"/>
        <v>0</v>
      </c>
      <c r="Y483" s="112" cm="1">
        <f t="array" ref="Y483">_xlfn.QUARTILE.EXC(IF($D$5:$D$906=$D483,$M$5:$M$906),1)</f>
        <v>-12.452500000000001</v>
      </c>
      <c r="Z483" s="112" cm="1">
        <f t="array" ref="Z483">_xlfn.QUARTILE.EXC(IF($D$5:$D$906=$D483,$M$5:$M$906),3)</f>
        <v>0.39</v>
      </c>
      <c r="AA483" s="112">
        <f t="shared" si="179"/>
        <v>12.842500000000001</v>
      </c>
      <c r="AB483" s="112">
        <f t="shared" si="180"/>
        <v>-31.716250000000002</v>
      </c>
      <c r="AC483" s="112">
        <f t="shared" si="181"/>
        <v>19.653750000000002</v>
      </c>
      <c r="AD483" s="112" t="b">
        <f t="shared" si="182"/>
        <v>0</v>
      </c>
      <c r="AE483" s="101">
        <f t="shared" si="173"/>
        <v>1</v>
      </c>
      <c r="AF483" s="101">
        <f t="shared" si="174"/>
        <v>0</v>
      </c>
      <c r="AG483" s="406" cm="1">
        <f t="array" ref="AG483">_xlfn.QUARTILE.EXC(IF($AT$5:$AT$906=$AT483,$L$5:$L$906),1)</f>
        <v>-8.26</v>
      </c>
      <c r="AH483" s="406" cm="1">
        <f t="array" ref="AH483">_xlfn.QUARTILE.EXC(IF($AT$5:$AT$906=$AT483,$L$5:$L$906),3)</f>
        <v>3.2450000000000001</v>
      </c>
      <c r="AI483" s="406">
        <f t="shared" si="183"/>
        <v>11.504999999999999</v>
      </c>
      <c r="AJ483" s="406">
        <f t="shared" si="184"/>
        <v>-25.517499999999998</v>
      </c>
      <c r="AK483" s="406">
        <f t="shared" si="185"/>
        <v>20.502500000000001</v>
      </c>
      <c r="AL483" s="406" t="b">
        <f t="shared" si="186"/>
        <v>0</v>
      </c>
      <c r="AM483" s="406" cm="1">
        <f t="array" ref="AM483">_xlfn.QUARTILE.EXC(IF($AT$5:$AT$906=$AT483,$M$5:$M$906),1)</f>
        <v>-12.452500000000001</v>
      </c>
      <c r="AN483" s="406" cm="1">
        <f t="array" ref="AN483">_xlfn.QUARTILE.EXC(IF($AT$5:$AT$906=$AT483,$M$5:$M$906),3)</f>
        <v>0.39</v>
      </c>
      <c r="AO483" s="406">
        <f t="shared" si="187"/>
        <v>12.842500000000001</v>
      </c>
      <c r="AP483" s="406">
        <f t="shared" si="188"/>
        <v>-31.716250000000002</v>
      </c>
      <c r="AQ483" s="406">
        <f t="shared" si="189"/>
        <v>19.653750000000002</v>
      </c>
      <c r="AR483" s="406" t="b">
        <f t="shared" si="190"/>
        <v>0</v>
      </c>
      <c r="AS483" s="404" t="str">
        <f>INDEX('Org2567'!$BM:$BM,MATCH(Raw_DATA!A483,'Org2567'!$D:$D,0))</f>
        <v>รพช.F1 P&lt;=50,000</v>
      </c>
      <c r="AT483" s="404">
        <f>INDEX('Org2567'!$BL:$BL,MATCH(Raw_DATA!A483,'Org2567'!$D:$D,0))</f>
        <v>9</v>
      </c>
      <c r="AU483" s="113"/>
      <c r="AV483" s="101">
        <v>154.6</v>
      </c>
      <c r="AW483" s="101">
        <v>95.86</v>
      </c>
      <c r="AX483" s="101">
        <v>71.64</v>
      </c>
      <c r="AY483" s="101">
        <v>386.02</v>
      </c>
      <c r="AZ483" s="101">
        <v>59.71</v>
      </c>
    </row>
    <row r="484" spans="1:52" x14ac:dyDescent="0.7">
      <c r="A484" s="101" t="s">
        <v>485</v>
      </c>
      <c r="B484" s="101" t="s">
        <v>2316</v>
      </c>
      <c r="C484" s="111" t="str">
        <f>IF(A484="","",INDEX(ID!P:P,MATCH(Raw_DATA!A484,ID!A:A,0)))</f>
        <v>รพช.M2 B&gt;100</v>
      </c>
      <c r="D484" s="101">
        <f>IF(A484="","",INDEX(ID!M:M,MATCH(Raw_DATA!A484,ID!A:A,0)))</f>
        <v>13</v>
      </c>
      <c r="E484" s="112">
        <v>1.33</v>
      </c>
      <c r="F484" s="112">
        <v>1.18</v>
      </c>
      <c r="G484" s="112">
        <v>0.37</v>
      </c>
      <c r="H484" s="112">
        <v>38126787.030000001</v>
      </c>
      <c r="I484" s="112">
        <v>-1644420.08</v>
      </c>
      <c r="J484" s="112">
        <v>19422122.140000001</v>
      </c>
      <c r="K484" s="112">
        <v>-72472054</v>
      </c>
      <c r="L484" s="112">
        <v>4.83</v>
      </c>
      <c r="M484" s="112">
        <v>-0.44</v>
      </c>
      <c r="N484" s="112">
        <f t="shared" si="191"/>
        <v>219</v>
      </c>
      <c r="O484" s="112">
        <f t="shared" si="192"/>
        <v>59</v>
      </c>
      <c r="P484" s="112">
        <f t="shared" si="193"/>
        <v>83</v>
      </c>
      <c r="Q484" s="112">
        <f t="shared" si="194"/>
        <v>326</v>
      </c>
      <c r="R484" s="112">
        <f t="shared" si="195"/>
        <v>48</v>
      </c>
      <c r="S484" s="112" cm="1">
        <f t="array" ref="S484">_xlfn.QUARTILE.EXC(IF($D$5:$D$906=$D484,$L$5:$L$906),1)</f>
        <v>-7.51</v>
      </c>
      <c r="T484" s="112" cm="1">
        <f t="array" ref="T484">_xlfn.QUARTILE.EXC(IF($D$5:$D$906=$D484,$L$5:$L$906),3)</f>
        <v>3.04</v>
      </c>
      <c r="U484" s="112">
        <f t="shared" si="175"/>
        <v>10.55</v>
      </c>
      <c r="V484" s="112">
        <f t="shared" si="176"/>
        <v>-23.335000000000001</v>
      </c>
      <c r="W484" s="112">
        <f t="shared" si="177"/>
        <v>18.865000000000002</v>
      </c>
      <c r="X484" s="112" t="b">
        <f t="shared" si="178"/>
        <v>0</v>
      </c>
      <c r="Y484" s="112" cm="1">
        <f t="array" ref="Y484">_xlfn.QUARTILE.EXC(IF($D$5:$D$906=$D484,$M$5:$M$906),1)</f>
        <v>-12.23</v>
      </c>
      <c r="Z484" s="112" cm="1">
        <f t="array" ref="Z484">_xlfn.QUARTILE.EXC(IF($D$5:$D$906=$D484,$M$5:$M$906),3)</f>
        <v>-0.18</v>
      </c>
      <c r="AA484" s="112">
        <f t="shared" si="179"/>
        <v>12.05</v>
      </c>
      <c r="AB484" s="112">
        <f t="shared" si="180"/>
        <v>-30.305000000000003</v>
      </c>
      <c r="AC484" s="112">
        <f t="shared" si="181"/>
        <v>17.895000000000003</v>
      </c>
      <c r="AD484" s="112" t="b">
        <f t="shared" si="182"/>
        <v>0</v>
      </c>
      <c r="AE484" s="101">
        <f t="shared" si="173"/>
        <v>1</v>
      </c>
      <c r="AF484" s="101">
        <f t="shared" si="174"/>
        <v>0</v>
      </c>
      <c r="AG484" s="406" cm="1">
        <f t="array" ref="AG484">_xlfn.QUARTILE.EXC(IF($AT$5:$AT$906=$AT484,$L$5:$L$906),1)</f>
        <v>-7.51</v>
      </c>
      <c r="AH484" s="406" cm="1">
        <f t="array" ref="AH484">_xlfn.QUARTILE.EXC(IF($AT$5:$AT$906=$AT484,$L$5:$L$906),3)</f>
        <v>3.04</v>
      </c>
      <c r="AI484" s="406">
        <f t="shared" si="183"/>
        <v>10.55</v>
      </c>
      <c r="AJ484" s="406">
        <f t="shared" si="184"/>
        <v>-23.335000000000001</v>
      </c>
      <c r="AK484" s="406">
        <f t="shared" si="185"/>
        <v>18.865000000000002</v>
      </c>
      <c r="AL484" s="406" t="b">
        <f t="shared" si="186"/>
        <v>0</v>
      </c>
      <c r="AM484" s="406" cm="1">
        <f t="array" ref="AM484">_xlfn.QUARTILE.EXC(IF($AT$5:$AT$906=$AT484,$M$5:$M$906),1)</f>
        <v>-12.23</v>
      </c>
      <c r="AN484" s="406" cm="1">
        <f t="array" ref="AN484">_xlfn.QUARTILE.EXC(IF($AT$5:$AT$906=$AT484,$M$5:$M$906),3)</f>
        <v>-0.18</v>
      </c>
      <c r="AO484" s="406">
        <f t="shared" si="187"/>
        <v>12.05</v>
      </c>
      <c r="AP484" s="406">
        <f t="shared" si="188"/>
        <v>-30.305000000000003</v>
      </c>
      <c r="AQ484" s="406">
        <f t="shared" si="189"/>
        <v>17.895000000000003</v>
      </c>
      <c r="AR484" s="406" t="b">
        <f t="shared" si="190"/>
        <v>0</v>
      </c>
      <c r="AS484" s="404" t="str">
        <f>INDEX('Org2567'!$BM:$BM,MATCH(Raw_DATA!A484,'Org2567'!$D:$D,0))</f>
        <v>รพช.M2 B&gt;100</v>
      </c>
      <c r="AT484" s="404">
        <f>INDEX('Org2567'!$BL:$BL,MATCH(Raw_DATA!A484,'Org2567'!$D:$D,0))</f>
        <v>13</v>
      </c>
      <c r="AU484" s="113"/>
      <c r="AV484" s="101">
        <v>219.04</v>
      </c>
      <c r="AW484" s="101">
        <v>58.86</v>
      </c>
      <c r="AX484" s="101">
        <v>82.57</v>
      </c>
      <c r="AY484" s="101">
        <v>326.17</v>
      </c>
      <c r="AZ484" s="101">
        <v>48.4</v>
      </c>
    </row>
    <row r="485" spans="1:52" x14ac:dyDescent="0.7">
      <c r="A485" s="101" t="s">
        <v>486</v>
      </c>
      <c r="B485" s="101" t="s">
        <v>2319</v>
      </c>
      <c r="C485" s="111" t="str">
        <f>IF(A485="","",INDEX(ID!P:P,MATCH(Raw_DATA!A485,ID!A:A,0)))</f>
        <v>รพช.F2 P30,000-60,000</v>
      </c>
      <c r="D485" s="101">
        <f>IF(A485="","",INDEX(ID!M:M,MATCH(Raw_DATA!A485,ID!A:A,0)))</f>
        <v>6</v>
      </c>
      <c r="E485" s="112">
        <v>5.37</v>
      </c>
      <c r="F485" s="112">
        <v>4.99</v>
      </c>
      <c r="G485" s="112">
        <v>4.3899999999999997</v>
      </c>
      <c r="H485" s="112">
        <v>61667216.869999997</v>
      </c>
      <c r="I485" s="112">
        <v>-19931682.73</v>
      </c>
      <c r="J485" s="112">
        <v>-10613703.710000001</v>
      </c>
      <c r="K485" s="112">
        <v>47884185.890000001</v>
      </c>
      <c r="L485" s="112">
        <v>-9.4600000000000009</v>
      </c>
      <c r="M485" s="112">
        <v>-15.42</v>
      </c>
      <c r="N485" s="112">
        <f t="shared" si="191"/>
        <v>81</v>
      </c>
      <c r="O485" s="112">
        <f t="shared" si="192"/>
        <v>48</v>
      </c>
      <c r="P485" s="112">
        <f t="shared" si="193"/>
        <v>40</v>
      </c>
      <c r="Q485" s="112">
        <f t="shared" si="194"/>
        <v>392</v>
      </c>
      <c r="R485" s="112">
        <f t="shared" si="195"/>
        <v>65</v>
      </c>
      <c r="S485" s="112" cm="1">
        <f t="array" ref="S485">_xlfn.QUARTILE.EXC(IF($D$5:$D$906=$D485,$L$5:$L$906),1)</f>
        <v>-10.317499999999999</v>
      </c>
      <c r="T485" s="112" cm="1">
        <f t="array" ref="T485">_xlfn.QUARTILE.EXC(IF($D$5:$D$906=$D485,$L$5:$L$906),3)</f>
        <v>1.0349999999999999</v>
      </c>
      <c r="U485" s="112">
        <f t="shared" si="175"/>
        <v>11.352499999999999</v>
      </c>
      <c r="V485" s="112">
        <f t="shared" si="176"/>
        <v>-27.346249999999998</v>
      </c>
      <c r="W485" s="112">
        <f t="shared" si="177"/>
        <v>18.063749999999999</v>
      </c>
      <c r="X485" s="112" t="b">
        <f t="shared" si="178"/>
        <v>0</v>
      </c>
      <c r="Y485" s="112" cm="1">
        <f t="array" ref="Y485">_xlfn.QUARTILE.EXC(IF($D$5:$D$906=$D485,$M$5:$M$906),1)</f>
        <v>-15.98</v>
      </c>
      <c r="Z485" s="112" cm="1">
        <f t="array" ref="Z485">_xlfn.QUARTILE.EXC(IF($D$5:$D$906=$D485,$M$5:$M$906),3)</f>
        <v>-2.4</v>
      </c>
      <c r="AA485" s="112">
        <f t="shared" si="179"/>
        <v>13.58</v>
      </c>
      <c r="AB485" s="112">
        <f t="shared" si="180"/>
        <v>-36.35</v>
      </c>
      <c r="AC485" s="112">
        <f t="shared" si="181"/>
        <v>17.970000000000002</v>
      </c>
      <c r="AD485" s="112" t="b">
        <f t="shared" si="182"/>
        <v>0</v>
      </c>
      <c r="AE485" s="101">
        <f t="shared" si="173"/>
        <v>1</v>
      </c>
      <c r="AF485" s="101">
        <f t="shared" si="174"/>
        <v>1</v>
      </c>
      <c r="AG485" s="406" cm="1">
        <f t="array" ref="AG485">_xlfn.QUARTILE.EXC(IF($AT$5:$AT$906=$AT485,$L$5:$L$906),1)</f>
        <v>-9.3850000000000016</v>
      </c>
      <c r="AH485" s="406" cm="1">
        <f t="array" ref="AH485">_xlfn.QUARTILE.EXC(IF($AT$5:$AT$906=$AT485,$L$5:$L$906),3)</f>
        <v>1.2250000000000001</v>
      </c>
      <c r="AI485" s="406">
        <f t="shared" si="183"/>
        <v>10.610000000000001</v>
      </c>
      <c r="AJ485" s="406">
        <f t="shared" si="184"/>
        <v>-25.300000000000004</v>
      </c>
      <c r="AK485" s="406">
        <f t="shared" si="185"/>
        <v>17.140000000000004</v>
      </c>
      <c r="AL485" s="406" t="b">
        <f t="shared" si="186"/>
        <v>0</v>
      </c>
      <c r="AM485" s="406" cm="1">
        <f t="array" ref="AM485">_xlfn.QUARTILE.EXC(IF($AT$5:$AT$906=$AT485,$M$5:$M$906),1)</f>
        <v>-15.515000000000001</v>
      </c>
      <c r="AN485" s="406" cm="1">
        <f t="array" ref="AN485">_xlfn.QUARTILE.EXC(IF($AT$5:$AT$906=$AT485,$M$5:$M$906),3)</f>
        <v>-2.2599999999999998</v>
      </c>
      <c r="AO485" s="406">
        <f t="shared" si="187"/>
        <v>13.255000000000001</v>
      </c>
      <c r="AP485" s="406">
        <f t="shared" si="188"/>
        <v>-35.397500000000001</v>
      </c>
      <c r="AQ485" s="406">
        <f t="shared" si="189"/>
        <v>17.622500000000002</v>
      </c>
      <c r="AR485" s="406" t="b">
        <f t="shared" si="190"/>
        <v>0</v>
      </c>
      <c r="AS485" s="404" t="str">
        <f>INDEX('Org2567'!$BM:$BM,MATCH(Raw_DATA!A485,'Org2567'!$D:$D,0))</f>
        <v>รพช.F2 P30,000-60,000</v>
      </c>
      <c r="AT485" s="404">
        <f>INDEX('Org2567'!$BL:$BL,MATCH(Raw_DATA!A485,'Org2567'!$D:$D,0))</f>
        <v>6</v>
      </c>
      <c r="AU485" s="113"/>
      <c r="AV485" s="101">
        <v>80.98</v>
      </c>
      <c r="AW485" s="101">
        <v>48.32</v>
      </c>
      <c r="AX485" s="101">
        <v>40.090000000000003</v>
      </c>
      <c r="AY485" s="101">
        <v>392.27</v>
      </c>
      <c r="AZ485" s="101">
        <v>64.8</v>
      </c>
    </row>
    <row r="486" spans="1:52" x14ac:dyDescent="0.7">
      <c r="A486" s="101" t="s">
        <v>487</v>
      </c>
      <c r="B486" s="101" t="s">
        <v>2322</v>
      </c>
      <c r="C486" s="111" t="str">
        <f>IF(A486="","",INDEX(ID!P:P,MATCH(Raw_DATA!A486,ID!A:A,0)))</f>
        <v>รพช.F2 P30,000-60,000</v>
      </c>
      <c r="D486" s="101">
        <f>IF(A486="","",INDEX(ID!M:M,MATCH(Raw_DATA!A486,ID!A:A,0)))</f>
        <v>6</v>
      </c>
      <c r="E486" s="112">
        <v>4.28</v>
      </c>
      <c r="F486" s="112">
        <v>4.0599999999999996</v>
      </c>
      <c r="G486" s="112">
        <v>3.27</v>
      </c>
      <c r="H486" s="112">
        <v>67008631.840000004</v>
      </c>
      <c r="I486" s="112">
        <v>-8197327.9800000004</v>
      </c>
      <c r="J486" s="112">
        <v>2886963.6</v>
      </c>
      <c r="K486" s="112">
        <v>46318952.109999999</v>
      </c>
      <c r="L486" s="112">
        <v>2.0299999999999998</v>
      </c>
      <c r="M486" s="112">
        <v>-5.63</v>
      </c>
      <c r="N486" s="112">
        <f t="shared" si="191"/>
        <v>88</v>
      </c>
      <c r="O486" s="112">
        <f t="shared" si="192"/>
        <v>45</v>
      </c>
      <c r="P486" s="112">
        <f t="shared" si="193"/>
        <v>58</v>
      </c>
      <c r="Q486" s="112">
        <f t="shared" si="194"/>
        <v>297</v>
      </c>
      <c r="R486" s="112">
        <f t="shared" si="195"/>
        <v>42</v>
      </c>
      <c r="S486" s="112" cm="1">
        <f t="array" ref="S486">_xlfn.QUARTILE.EXC(IF($D$5:$D$906=$D486,$L$5:$L$906),1)</f>
        <v>-10.317499999999999</v>
      </c>
      <c r="T486" s="112" cm="1">
        <f t="array" ref="T486">_xlfn.QUARTILE.EXC(IF($D$5:$D$906=$D486,$L$5:$L$906),3)</f>
        <v>1.0349999999999999</v>
      </c>
      <c r="U486" s="112">
        <f t="shared" si="175"/>
        <v>11.352499999999999</v>
      </c>
      <c r="V486" s="112">
        <f t="shared" si="176"/>
        <v>-27.346249999999998</v>
      </c>
      <c r="W486" s="112">
        <f t="shared" si="177"/>
        <v>18.063749999999999</v>
      </c>
      <c r="X486" s="112" t="b">
        <f t="shared" si="178"/>
        <v>0</v>
      </c>
      <c r="Y486" s="112" cm="1">
        <f t="array" ref="Y486">_xlfn.QUARTILE.EXC(IF($D$5:$D$906=$D486,$M$5:$M$906),1)</f>
        <v>-15.98</v>
      </c>
      <c r="Z486" s="112" cm="1">
        <f t="array" ref="Z486">_xlfn.QUARTILE.EXC(IF($D$5:$D$906=$D486,$M$5:$M$906),3)</f>
        <v>-2.4</v>
      </c>
      <c r="AA486" s="112">
        <f t="shared" si="179"/>
        <v>13.58</v>
      </c>
      <c r="AB486" s="112">
        <f t="shared" si="180"/>
        <v>-36.35</v>
      </c>
      <c r="AC486" s="112">
        <f t="shared" si="181"/>
        <v>17.970000000000002</v>
      </c>
      <c r="AD486" s="112" t="b">
        <f t="shared" si="182"/>
        <v>0</v>
      </c>
      <c r="AE486" s="101">
        <f t="shared" si="173"/>
        <v>1</v>
      </c>
      <c r="AF486" s="101">
        <f t="shared" si="174"/>
        <v>0</v>
      </c>
      <c r="AG486" s="406" cm="1">
        <f t="array" ref="AG486">_xlfn.QUARTILE.EXC(IF($AT$5:$AT$906=$AT486,$L$5:$L$906),1)</f>
        <v>-9.3850000000000016</v>
      </c>
      <c r="AH486" s="406" cm="1">
        <f t="array" ref="AH486">_xlfn.QUARTILE.EXC(IF($AT$5:$AT$906=$AT486,$L$5:$L$906),3)</f>
        <v>1.2250000000000001</v>
      </c>
      <c r="AI486" s="406">
        <f t="shared" si="183"/>
        <v>10.610000000000001</v>
      </c>
      <c r="AJ486" s="406">
        <f t="shared" si="184"/>
        <v>-25.300000000000004</v>
      </c>
      <c r="AK486" s="406">
        <f t="shared" si="185"/>
        <v>17.140000000000004</v>
      </c>
      <c r="AL486" s="406" t="b">
        <f t="shared" si="186"/>
        <v>0</v>
      </c>
      <c r="AM486" s="406" cm="1">
        <f t="array" ref="AM486">_xlfn.QUARTILE.EXC(IF($AT$5:$AT$906=$AT486,$M$5:$M$906),1)</f>
        <v>-15.515000000000001</v>
      </c>
      <c r="AN486" s="406" cm="1">
        <f t="array" ref="AN486">_xlfn.QUARTILE.EXC(IF($AT$5:$AT$906=$AT486,$M$5:$M$906),3)</f>
        <v>-2.2599999999999998</v>
      </c>
      <c r="AO486" s="406">
        <f t="shared" si="187"/>
        <v>13.255000000000001</v>
      </c>
      <c r="AP486" s="406">
        <f t="shared" si="188"/>
        <v>-35.397500000000001</v>
      </c>
      <c r="AQ486" s="406">
        <f t="shared" si="189"/>
        <v>17.622500000000002</v>
      </c>
      <c r="AR486" s="406" t="b">
        <f t="shared" si="190"/>
        <v>0</v>
      </c>
      <c r="AS486" s="404" t="str">
        <f>INDEX('Org2567'!$BM:$BM,MATCH(Raw_DATA!A486,'Org2567'!$D:$D,0))</f>
        <v>รพช.F2 P30,000-60,000</v>
      </c>
      <c r="AT486" s="404">
        <f>INDEX('Org2567'!$BL:$BL,MATCH(Raw_DATA!A486,'Org2567'!$D:$D,0))</f>
        <v>6</v>
      </c>
      <c r="AU486" s="113"/>
      <c r="AV486" s="101">
        <v>88.12</v>
      </c>
      <c r="AW486" s="101">
        <v>45.31</v>
      </c>
      <c r="AX486" s="101">
        <v>58.44</v>
      </c>
      <c r="AY486" s="101">
        <v>296.88</v>
      </c>
      <c r="AZ486" s="101">
        <v>41.54</v>
      </c>
    </row>
    <row r="487" spans="1:52" x14ac:dyDescent="0.7">
      <c r="A487" s="101" t="s">
        <v>488</v>
      </c>
      <c r="B487" s="101" t="s">
        <v>2325</v>
      </c>
      <c r="C487" s="111" t="str">
        <f>IF(A487="","",INDEX(ID!P:P,MATCH(Raw_DATA!A487,ID!A:A,0)))</f>
        <v>รพช.M2 B&gt;100</v>
      </c>
      <c r="D487" s="101">
        <f>IF(A487="","",INDEX(ID!M:M,MATCH(Raw_DATA!A487,ID!A:A,0)))</f>
        <v>13</v>
      </c>
      <c r="E487" s="112">
        <v>1.26</v>
      </c>
      <c r="F487" s="112">
        <v>1.02</v>
      </c>
      <c r="G487" s="112">
        <v>0.39</v>
      </c>
      <c r="H487" s="112">
        <v>18488806.59</v>
      </c>
      <c r="I487" s="112">
        <v>-25657740.100000001</v>
      </c>
      <c r="J487" s="112">
        <v>-4895362.84</v>
      </c>
      <c r="K487" s="112">
        <v>-42950469.520000003</v>
      </c>
      <c r="L487" s="112">
        <v>-1.48</v>
      </c>
      <c r="M487" s="112">
        <v>-7.77</v>
      </c>
      <c r="N487" s="112">
        <f t="shared" si="191"/>
        <v>109</v>
      </c>
      <c r="O487" s="112">
        <f t="shared" si="192"/>
        <v>48</v>
      </c>
      <c r="P487" s="112">
        <f t="shared" si="193"/>
        <v>53</v>
      </c>
      <c r="Q487" s="112">
        <f t="shared" si="194"/>
        <v>405</v>
      </c>
      <c r="R487" s="112">
        <f t="shared" si="195"/>
        <v>49</v>
      </c>
      <c r="S487" s="112" cm="1">
        <f t="array" ref="S487">_xlfn.QUARTILE.EXC(IF($D$5:$D$906=$D487,$L$5:$L$906),1)</f>
        <v>-7.51</v>
      </c>
      <c r="T487" s="112" cm="1">
        <f t="array" ref="T487">_xlfn.QUARTILE.EXC(IF($D$5:$D$906=$D487,$L$5:$L$906),3)</f>
        <v>3.04</v>
      </c>
      <c r="U487" s="112">
        <f t="shared" si="175"/>
        <v>10.55</v>
      </c>
      <c r="V487" s="112">
        <f t="shared" si="176"/>
        <v>-23.335000000000001</v>
      </c>
      <c r="W487" s="112">
        <f t="shared" si="177"/>
        <v>18.865000000000002</v>
      </c>
      <c r="X487" s="112" t="b">
        <f t="shared" si="178"/>
        <v>0</v>
      </c>
      <c r="Y487" s="112" cm="1">
        <f t="array" ref="Y487">_xlfn.QUARTILE.EXC(IF($D$5:$D$906=$D487,$M$5:$M$906),1)</f>
        <v>-12.23</v>
      </c>
      <c r="Z487" s="112" cm="1">
        <f t="array" ref="Z487">_xlfn.QUARTILE.EXC(IF($D$5:$D$906=$D487,$M$5:$M$906),3)</f>
        <v>-0.18</v>
      </c>
      <c r="AA487" s="112">
        <f t="shared" si="179"/>
        <v>12.05</v>
      </c>
      <c r="AB487" s="112">
        <f t="shared" si="180"/>
        <v>-30.305000000000003</v>
      </c>
      <c r="AC487" s="112">
        <f t="shared" si="181"/>
        <v>17.895000000000003</v>
      </c>
      <c r="AD487" s="112" t="b">
        <f t="shared" si="182"/>
        <v>0</v>
      </c>
      <c r="AE487" s="101">
        <f t="shared" si="173"/>
        <v>1</v>
      </c>
      <c r="AF487" s="101">
        <f t="shared" si="174"/>
        <v>1</v>
      </c>
      <c r="AG487" s="406" cm="1">
        <f t="array" ref="AG487">_xlfn.QUARTILE.EXC(IF($AT$5:$AT$906=$AT487,$L$5:$L$906),1)</f>
        <v>-7.51</v>
      </c>
      <c r="AH487" s="406" cm="1">
        <f t="array" ref="AH487">_xlfn.QUARTILE.EXC(IF($AT$5:$AT$906=$AT487,$L$5:$L$906),3)</f>
        <v>3.04</v>
      </c>
      <c r="AI487" s="406">
        <f t="shared" si="183"/>
        <v>10.55</v>
      </c>
      <c r="AJ487" s="406">
        <f t="shared" si="184"/>
        <v>-23.335000000000001</v>
      </c>
      <c r="AK487" s="406">
        <f t="shared" si="185"/>
        <v>18.865000000000002</v>
      </c>
      <c r="AL487" s="406" t="b">
        <f t="shared" si="186"/>
        <v>0</v>
      </c>
      <c r="AM487" s="406" cm="1">
        <f t="array" ref="AM487">_xlfn.QUARTILE.EXC(IF($AT$5:$AT$906=$AT487,$M$5:$M$906),1)</f>
        <v>-12.23</v>
      </c>
      <c r="AN487" s="406" cm="1">
        <f t="array" ref="AN487">_xlfn.QUARTILE.EXC(IF($AT$5:$AT$906=$AT487,$M$5:$M$906),3)</f>
        <v>-0.18</v>
      </c>
      <c r="AO487" s="406">
        <f t="shared" si="187"/>
        <v>12.05</v>
      </c>
      <c r="AP487" s="406">
        <f t="shared" si="188"/>
        <v>-30.305000000000003</v>
      </c>
      <c r="AQ487" s="406">
        <f t="shared" si="189"/>
        <v>17.895000000000003</v>
      </c>
      <c r="AR487" s="406" t="b">
        <f t="shared" si="190"/>
        <v>0</v>
      </c>
      <c r="AS487" s="404" t="str">
        <f>INDEX('Org2567'!$BM:$BM,MATCH(Raw_DATA!A487,'Org2567'!$D:$D,0))</f>
        <v>รพช.M2 B&gt;100</v>
      </c>
      <c r="AT487" s="404">
        <f>INDEX('Org2567'!$BL:$BL,MATCH(Raw_DATA!A487,'Org2567'!$D:$D,0))</f>
        <v>13</v>
      </c>
      <c r="AU487" s="113"/>
      <c r="AV487" s="101">
        <v>108.72</v>
      </c>
      <c r="AW487" s="101">
        <v>48.48</v>
      </c>
      <c r="AX487" s="101">
        <v>53.49</v>
      </c>
      <c r="AY487" s="101">
        <v>405.22</v>
      </c>
      <c r="AZ487" s="101">
        <v>49.3</v>
      </c>
    </row>
    <row r="488" spans="1:52" x14ac:dyDescent="0.7">
      <c r="A488" s="101" t="s">
        <v>489</v>
      </c>
      <c r="B488" s="101" t="s">
        <v>2328</v>
      </c>
      <c r="C488" s="111" t="str">
        <f>IF(A488="","",INDEX(ID!P:P,MATCH(Raw_DATA!A488,ID!A:A,0)))</f>
        <v>รพช.M2 B&gt;100</v>
      </c>
      <c r="D488" s="101">
        <f>IF(A488="","",INDEX(ID!M:M,MATCH(Raw_DATA!A488,ID!A:A,0)))</f>
        <v>13</v>
      </c>
      <c r="E488" s="112">
        <v>2.37</v>
      </c>
      <c r="F488" s="112">
        <v>1.97</v>
      </c>
      <c r="G488" s="112">
        <v>1.1599999999999999</v>
      </c>
      <c r="H488" s="112">
        <v>119693484.27</v>
      </c>
      <c r="I488" s="112">
        <v>-58399414.649999999</v>
      </c>
      <c r="J488" s="112">
        <v>-26634898.829999998</v>
      </c>
      <c r="K488" s="112">
        <v>13906032.68</v>
      </c>
      <c r="L488" s="112">
        <v>-7.51</v>
      </c>
      <c r="M488" s="112">
        <v>-10.97</v>
      </c>
      <c r="N488" s="112">
        <f t="shared" si="191"/>
        <v>88</v>
      </c>
      <c r="O488" s="112">
        <f t="shared" si="192"/>
        <v>78</v>
      </c>
      <c r="P488" s="112">
        <f t="shared" si="193"/>
        <v>84</v>
      </c>
      <c r="Q488" s="112">
        <f t="shared" si="194"/>
        <v>545</v>
      </c>
      <c r="R488" s="112">
        <f t="shared" si="195"/>
        <v>70</v>
      </c>
      <c r="S488" s="112" cm="1">
        <f t="array" ref="S488">_xlfn.QUARTILE.EXC(IF($D$5:$D$906=$D488,$L$5:$L$906),1)</f>
        <v>-7.51</v>
      </c>
      <c r="T488" s="112" cm="1">
        <f t="array" ref="T488">_xlfn.QUARTILE.EXC(IF($D$5:$D$906=$D488,$L$5:$L$906),3)</f>
        <v>3.04</v>
      </c>
      <c r="U488" s="112">
        <f t="shared" si="175"/>
        <v>10.55</v>
      </c>
      <c r="V488" s="112">
        <f t="shared" si="176"/>
        <v>-23.335000000000001</v>
      </c>
      <c r="W488" s="112">
        <f t="shared" si="177"/>
        <v>18.865000000000002</v>
      </c>
      <c r="X488" s="112" t="b">
        <f t="shared" si="178"/>
        <v>0</v>
      </c>
      <c r="Y488" s="112" cm="1">
        <f t="array" ref="Y488">_xlfn.QUARTILE.EXC(IF($D$5:$D$906=$D488,$M$5:$M$906),1)</f>
        <v>-12.23</v>
      </c>
      <c r="Z488" s="112" cm="1">
        <f t="array" ref="Z488">_xlfn.QUARTILE.EXC(IF($D$5:$D$906=$D488,$M$5:$M$906),3)</f>
        <v>-0.18</v>
      </c>
      <c r="AA488" s="112">
        <f t="shared" si="179"/>
        <v>12.05</v>
      </c>
      <c r="AB488" s="112">
        <f t="shared" si="180"/>
        <v>-30.305000000000003</v>
      </c>
      <c r="AC488" s="112">
        <f t="shared" si="181"/>
        <v>17.895000000000003</v>
      </c>
      <c r="AD488" s="112" t="b">
        <f t="shared" si="182"/>
        <v>0</v>
      </c>
      <c r="AE488" s="101">
        <f t="shared" si="173"/>
        <v>1</v>
      </c>
      <c r="AF488" s="101">
        <f t="shared" si="174"/>
        <v>1</v>
      </c>
      <c r="AG488" s="406" cm="1">
        <f t="array" ref="AG488">_xlfn.QUARTILE.EXC(IF($AT$5:$AT$906=$AT488,$L$5:$L$906),1)</f>
        <v>-7.51</v>
      </c>
      <c r="AH488" s="406" cm="1">
        <f t="array" ref="AH488">_xlfn.QUARTILE.EXC(IF($AT$5:$AT$906=$AT488,$L$5:$L$906),3)</f>
        <v>3.04</v>
      </c>
      <c r="AI488" s="406">
        <f t="shared" si="183"/>
        <v>10.55</v>
      </c>
      <c r="AJ488" s="406">
        <f t="shared" si="184"/>
        <v>-23.335000000000001</v>
      </c>
      <c r="AK488" s="406">
        <f t="shared" si="185"/>
        <v>18.865000000000002</v>
      </c>
      <c r="AL488" s="406" t="b">
        <f t="shared" si="186"/>
        <v>0</v>
      </c>
      <c r="AM488" s="406" cm="1">
        <f t="array" ref="AM488">_xlfn.QUARTILE.EXC(IF($AT$5:$AT$906=$AT488,$M$5:$M$906),1)</f>
        <v>-12.23</v>
      </c>
      <c r="AN488" s="406" cm="1">
        <f t="array" ref="AN488">_xlfn.QUARTILE.EXC(IF($AT$5:$AT$906=$AT488,$M$5:$M$906),3)</f>
        <v>-0.18</v>
      </c>
      <c r="AO488" s="406">
        <f t="shared" si="187"/>
        <v>12.05</v>
      </c>
      <c r="AP488" s="406">
        <f t="shared" si="188"/>
        <v>-30.305000000000003</v>
      </c>
      <c r="AQ488" s="406">
        <f t="shared" si="189"/>
        <v>17.895000000000003</v>
      </c>
      <c r="AR488" s="406" t="b">
        <f t="shared" si="190"/>
        <v>0</v>
      </c>
      <c r="AS488" s="404" t="str">
        <f>INDEX('Org2567'!$BM:$BM,MATCH(Raw_DATA!A488,'Org2567'!$D:$D,0))</f>
        <v>รพช.M2 B&gt;100</v>
      </c>
      <c r="AT488" s="404">
        <f>INDEX('Org2567'!$BL:$BL,MATCH(Raw_DATA!A488,'Org2567'!$D:$D,0))</f>
        <v>13</v>
      </c>
      <c r="AU488" s="113"/>
      <c r="AV488" s="101">
        <v>88.39</v>
      </c>
      <c r="AW488" s="101">
        <v>78.25</v>
      </c>
      <c r="AX488" s="101">
        <v>84.13</v>
      </c>
      <c r="AY488" s="101">
        <v>544.69000000000005</v>
      </c>
      <c r="AZ488" s="101">
        <v>70.099999999999994</v>
      </c>
    </row>
    <row r="489" spans="1:52" x14ac:dyDescent="0.7">
      <c r="A489" s="101" t="s">
        <v>490</v>
      </c>
      <c r="B489" s="101" t="s">
        <v>2331</v>
      </c>
      <c r="C489" s="111" t="str">
        <f>IF(A489="","",INDEX(ID!P:P,MATCH(Raw_DATA!A489,ID!A:A,0)))</f>
        <v>รพช.F2 P&lt;=30,000</v>
      </c>
      <c r="D489" s="101">
        <f>IF(A489="","",INDEX(ID!M:M,MATCH(Raw_DATA!A489,ID!A:A,0)))</f>
        <v>5</v>
      </c>
      <c r="E489" s="112">
        <v>1.85</v>
      </c>
      <c r="F489" s="112">
        <v>1.65</v>
      </c>
      <c r="G489" s="112">
        <v>0.51</v>
      </c>
      <c r="H489" s="112">
        <v>14824948.25</v>
      </c>
      <c r="I489" s="112">
        <v>-5790356.6399999997</v>
      </c>
      <c r="J489" s="112">
        <v>-782286.11</v>
      </c>
      <c r="K489" s="112">
        <v>-8556341.5600000005</v>
      </c>
      <c r="L489" s="112">
        <v>-1.04</v>
      </c>
      <c r="M489" s="112">
        <v>-9.6300000000000008</v>
      </c>
      <c r="N489" s="112">
        <f t="shared" si="191"/>
        <v>209</v>
      </c>
      <c r="O489" s="112">
        <f t="shared" si="192"/>
        <v>256</v>
      </c>
      <c r="P489" s="112">
        <f t="shared" si="193"/>
        <v>10</v>
      </c>
      <c r="Q489" s="112">
        <f t="shared" si="194"/>
        <v>313</v>
      </c>
      <c r="R489" s="112">
        <f t="shared" si="195"/>
        <v>91</v>
      </c>
      <c r="S489" s="112" cm="1">
        <f t="array" ref="S489">_xlfn.QUARTILE.EXC(IF($D$5:$D$906=$D489,$L$5:$L$906),1)</f>
        <v>-9.4075000000000006</v>
      </c>
      <c r="T489" s="112" cm="1">
        <f t="array" ref="T489">_xlfn.QUARTILE.EXC(IF($D$5:$D$906=$D489,$L$5:$L$906),3)</f>
        <v>1.645</v>
      </c>
      <c r="U489" s="112">
        <f t="shared" si="175"/>
        <v>11.0525</v>
      </c>
      <c r="V489" s="112">
        <f t="shared" si="176"/>
        <v>-25.986249999999998</v>
      </c>
      <c r="W489" s="112">
        <f t="shared" si="177"/>
        <v>18.223749999999999</v>
      </c>
      <c r="X489" s="112" t="b">
        <f t="shared" si="178"/>
        <v>0</v>
      </c>
      <c r="Y489" s="112" cm="1">
        <f t="array" ref="Y489">_xlfn.QUARTILE.EXC(IF($D$5:$D$906=$D489,$M$5:$M$906),1)</f>
        <v>-18.744999999999997</v>
      </c>
      <c r="Z489" s="112" cm="1">
        <f t="array" ref="Z489">_xlfn.QUARTILE.EXC(IF($D$5:$D$906=$D489,$M$5:$M$906),3)</f>
        <v>-2.7</v>
      </c>
      <c r="AA489" s="112">
        <f t="shared" si="179"/>
        <v>16.044999999999998</v>
      </c>
      <c r="AB489" s="112">
        <f t="shared" si="180"/>
        <v>-42.812499999999993</v>
      </c>
      <c r="AC489" s="112">
        <f t="shared" si="181"/>
        <v>21.367499999999996</v>
      </c>
      <c r="AD489" s="112" t="b">
        <f t="shared" si="182"/>
        <v>0</v>
      </c>
      <c r="AE489" s="101">
        <f t="shared" si="173"/>
        <v>1</v>
      </c>
      <c r="AF489" s="101">
        <f t="shared" si="174"/>
        <v>1</v>
      </c>
      <c r="AG489" s="406" cm="1">
        <f t="array" ref="AG489">_xlfn.QUARTILE.EXC(IF($AT$5:$AT$906=$AT489,$L$5:$L$906),1)</f>
        <v>-9.4075000000000006</v>
      </c>
      <c r="AH489" s="406" cm="1">
        <f t="array" ref="AH489">_xlfn.QUARTILE.EXC(IF($AT$5:$AT$906=$AT489,$L$5:$L$906),3)</f>
        <v>1.645</v>
      </c>
      <c r="AI489" s="406">
        <f t="shared" si="183"/>
        <v>11.0525</v>
      </c>
      <c r="AJ489" s="406">
        <f t="shared" si="184"/>
        <v>-25.986249999999998</v>
      </c>
      <c r="AK489" s="406">
        <f t="shared" si="185"/>
        <v>18.223749999999999</v>
      </c>
      <c r="AL489" s="406" t="b">
        <f t="shared" si="186"/>
        <v>0</v>
      </c>
      <c r="AM489" s="406" cm="1">
        <f t="array" ref="AM489">_xlfn.QUARTILE.EXC(IF($AT$5:$AT$906=$AT489,$M$5:$M$906),1)</f>
        <v>-18.744999999999997</v>
      </c>
      <c r="AN489" s="406" cm="1">
        <f t="array" ref="AN489">_xlfn.QUARTILE.EXC(IF($AT$5:$AT$906=$AT489,$M$5:$M$906),3)</f>
        <v>-2.7</v>
      </c>
      <c r="AO489" s="406">
        <f t="shared" si="187"/>
        <v>16.044999999999998</v>
      </c>
      <c r="AP489" s="406">
        <f t="shared" si="188"/>
        <v>-42.812499999999993</v>
      </c>
      <c r="AQ489" s="406">
        <f t="shared" si="189"/>
        <v>21.367499999999996</v>
      </c>
      <c r="AR489" s="406" t="b">
        <f t="shared" si="190"/>
        <v>0</v>
      </c>
      <c r="AS489" s="404" t="str">
        <f>INDEX('Org2567'!$BM:$BM,MATCH(Raw_DATA!A489,'Org2567'!$D:$D,0))</f>
        <v>รพช.F2 P&lt;=30,000</v>
      </c>
      <c r="AT489" s="404">
        <f>INDEX('Org2567'!$BL:$BL,MATCH(Raw_DATA!A489,'Org2567'!$D:$D,0))</f>
        <v>5</v>
      </c>
      <c r="AU489" s="113"/>
      <c r="AV489" s="101">
        <v>208.97</v>
      </c>
      <c r="AW489" s="101">
        <v>255.97</v>
      </c>
      <c r="AX489" s="101">
        <v>9.67</v>
      </c>
      <c r="AY489" s="101">
        <v>312.93</v>
      </c>
      <c r="AZ489" s="101">
        <v>91.04</v>
      </c>
    </row>
    <row r="490" spans="1:52" x14ac:dyDescent="0.7">
      <c r="A490" s="101" t="s">
        <v>491</v>
      </c>
      <c r="B490" s="101" t="s">
        <v>2334</v>
      </c>
      <c r="C490" s="111" t="str">
        <f>IF(A490="","",INDEX(ID!P:P,MATCH(Raw_DATA!A490,ID!A:A,0)))</f>
        <v>รพช.F2 P&lt;=30,000</v>
      </c>
      <c r="D490" s="101">
        <f>IF(A490="","",INDEX(ID!M:M,MATCH(Raw_DATA!A490,ID!A:A,0)))</f>
        <v>5</v>
      </c>
      <c r="E490" s="112">
        <v>3.13</v>
      </c>
      <c r="F490" s="112">
        <v>2.93</v>
      </c>
      <c r="G490" s="112">
        <v>1.78</v>
      </c>
      <c r="H490" s="112">
        <v>24531850.780000001</v>
      </c>
      <c r="I490" s="112">
        <v>-1332161.98</v>
      </c>
      <c r="J490" s="112">
        <v>3161912.6</v>
      </c>
      <c r="K490" s="112">
        <v>8924941.5299999993</v>
      </c>
      <c r="L490" s="112">
        <v>3.95</v>
      </c>
      <c r="M490" s="112">
        <v>-1.94</v>
      </c>
      <c r="N490" s="112">
        <f t="shared" si="191"/>
        <v>180</v>
      </c>
      <c r="O490" s="112">
        <f t="shared" si="192"/>
        <v>29</v>
      </c>
      <c r="P490" s="112">
        <f t="shared" si="193"/>
        <v>74</v>
      </c>
      <c r="Q490" s="112">
        <f t="shared" si="194"/>
        <v>465</v>
      </c>
      <c r="R490" s="112">
        <f t="shared" si="195"/>
        <v>48</v>
      </c>
      <c r="S490" s="112" cm="1">
        <f t="array" ref="S490">_xlfn.QUARTILE.EXC(IF($D$5:$D$906=$D490,$L$5:$L$906),1)</f>
        <v>-9.4075000000000006</v>
      </c>
      <c r="T490" s="112" cm="1">
        <f t="array" ref="T490">_xlfn.QUARTILE.EXC(IF($D$5:$D$906=$D490,$L$5:$L$906),3)</f>
        <v>1.645</v>
      </c>
      <c r="U490" s="112">
        <f t="shared" si="175"/>
        <v>11.0525</v>
      </c>
      <c r="V490" s="112">
        <f t="shared" si="176"/>
        <v>-25.986249999999998</v>
      </c>
      <c r="W490" s="112">
        <f t="shared" si="177"/>
        <v>18.223749999999999</v>
      </c>
      <c r="X490" s="112" t="b">
        <f t="shared" si="178"/>
        <v>0</v>
      </c>
      <c r="Y490" s="112" cm="1">
        <f t="array" ref="Y490">_xlfn.QUARTILE.EXC(IF($D$5:$D$906=$D490,$M$5:$M$906),1)</f>
        <v>-18.744999999999997</v>
      </c>
      <c r="Z490" s="112" cm="1">
        <f t="array" ref="Z490">_xlfn.QUARTILE.EXC(IF($D$5:$D$906=$D490,$M$5:$M$906),3)</f>
        <v>-2.7</v>
      </c>
      <c r="AA490" s="112">
        <f t="shared" si="179"/>
        <v>16.044999999999998</v>
      </c>
      <c r="AB490" s="112">
        <f t="shared" si="180"/>
        <v>-42.812499999999993</v>
      </c>
      <c r="AC490" s="112">
        <f t="shared" si="181"/>
        <v>21.367499999999996</v>
      </c>
      <c r="AD490" s="112" t="b">
        <f t="shared" si="182"/>
        <v>0</v>
      </c>
      <c r="AE490" s="101">
        <f t="shared" si="173"/>
        <v>1</v>
      </c>
      <c r="AF490" s="101">
        <f t="shared" si="174"/>
        <v>0</v>
      </c>
      <c r="AG490" s="406" cm="1">
        <f t="array" ref="AG490">_xlfn.QUARTILE.EXC(IF($AT$5:$AT$906=$AT490,$L$5:$L$906),1)</f>
        <v>-9.4075000000000006</v>
      </c>
      <c r="AH490" s="406" cm="1">
        <f t="array" ref="AH490">_xlfn.QUARTILE.EXC(IF($AT$5:$AT$906=$AT490,$L$5:$L$906),3)</f>
        <v>1.645</v>
      </c>
      <c r="AI490" s="406">
        <f t="shared" si="183"/>
        <v>11.0525</v>
      </c>
      <c r="AJ490" s="406">
        <f t="shared" si="184"/>
        <v>-25.986249999999998</v>
      </c>
      <c r="AK490" s="406">
        <f t="shared" si="185"/>
        <v>18.223749999999999</v>
      </c>
      <c r="AL490" s="406" t="b">
        <f t="shared" si="186"/>
        <v>0</v>
      </c>
      <c r="AM490" s="406" cm="1">
        <f t="array" ref="AM490">_xlfn.QUARTILE.EXC(IF($AT$5:$AT$906=$AT490,$M$5:$M$906),1)</f>
        <v>-18.744999999999997</v>
      </c>
      <c r="AN490" s="406" cm="1">
        <f t="array" ref="AN490">_xlfn.QUARTILE.EXC(IF($AT$5:$AT$906=$AT490,$M$5:$M$906),3)</f>
        <v>-2.7</v>
      </c>
      <c r="AO490" s="406">
        <f t="shared" si="187"/>
        <v>16.044999999999998</v>
      </c>
      <c r="AP490" s="406">
        <f t="shared" si="188"/>
        <v>-42.812499999999993</v>
      </c>
      <c r="AQ490" s="406">
        <f t="shared" si="189"/>
        <v>21.367499999999996</v>
      </c>
      <c r="AR490" s="406" t="b">
        <f t="shared" si="190"/>
        <v>0</v>
      </c>
      <c r="AS490" s="404" t="str">
        <f>INDEX('Org2567'!$BM:$BM,MATCH(Raw_DATA!A490,'Org2567'!$D:$D,0))</f>
        <v>รพช.F2 P&lt;=30,000</v>
      </c>
      <c r="AT490" s="404">
        <f>INDEX('Org2567'!$BL:$BL,MATCH(Raw_DATA!A490,'Org2567'!$D:$D,0))</f>
        <v>5</v>
      </c>
      <c r="AU490" s="113"/>
      <c r="AV490" s="101">
        <v>179.82</v>
      </c>
      <c r="AW490" s="101">
        <v>28.65</v>
      </c>
      <c r="AX490" s="101">
        <v>73.680000000000007</v>
      </c>
      <c r="AY490" s="101">
        <v>465.18</v>
      </c>
      <c r="AZ490" s="101">
        <v>48</v>
      </c>
    </row>
    <row r="491" spans="1:52" x14ac:dyDescent="0.7">
      <c r="A491" s="101" t="s">
        <v>492</v>
      </c>
      <c r="B491" s="101" t="s">
        <v>2337</v>
      </c>
      <c r="C491" s="111" t="str">
        <f>IF(A491="","",INDEX(ID!P:P,MATCH(Raw_DATA!A491,ID!A:A,0)))</f>
        <v>รพช.F2 P30,000-60,000</v>
      </c>
      <c r="D491" s="101">
        <f>IF(A491="","",INDEX(ID!M:M,MATCH(Raw_DATA!A491,ID!A:A,0)))</f>
        <v>6</v>
      </c>
      <c r="E491" s="112">
        <v>4.12</v>
      </c>
      <c r="F491" s="112">
        <v>3.68</v>
      </c>
      <c r="G491" s="112">
        <v>2.58</v>
      </c>
      <c r="H491" s="112">
        <v>63586118.869999997</v>
      </c>
      <c r="I491" s="112">
        <v>-2061201.07</v>
      </c>
      <c r="J491" s="112">
        <v>1153915.8899999999</v>
      </c>
      <c r="K491" s="112">
        <v>32200047.57</v>
      </c>
      <c r="L491" s="112">
        <v>0.98</v>
      </c>
      <c r="M491" s="112">
        <v>-1.66</v>
      </c>
      <c r="N491" s="112">
        <f t="shared" si="191"/>
        <v>110</v>
      </c>
      <c r="O491" s="112">
        <f t="shared" si="192"/>
        <v>92</v>
      </c>
      <c r="P491" s="112">
        <f t="shared" si="193"/>
        <v>19</v>
      </c>
      <c r="Q491" s="112">
        <f t="shared" si="194"/>
        <v>368</v>
      </c>
      <c r="R491" s="112">
        <f t="shared" si="195"/>
        <v>56</v>
      </c>
      <c r="S491" s="112" cm="1">
        <f t="array" ref="S491">_xlfn.QUARTILE.EXC(IF($D$5:$D$906=$D491,$L$5:$L$906),1)</f>
        <v>-10.317499999999999</v>
      </c>
      <c r="T491" s="112" cm="1">
        <f t="array" ref="T491">_xlfn.QUARTILE.EXC(IF($D$5:$D$906=$D491,$L$5:$L$906),3)</f>
        <v>1.0349999999999999</v>
      </c>
      <c r="U491" s="112">
        <f t="shared" si="175"/>
        <v>11.352499999999999</v>
      </c>
      <c r="V491" s="112">
        <f t="shared" si="176"/>
        <v>-27.346249999999998</v>
      </c>
      <c r="W491" s="112">
        <f t="shared" si="177"/>
        <v>18.063749999999999</v>
      </c>
      <c r="X491" s="112" t="b">
        <f t="shared" si="178"/>
        <v>0</v>
      </c>
      <c r="Y491" s="112" cm="1">
        <f t="array" ref="Y491">_xlfn.QUARTILE.EXC(IF($D$5:$D$906=$D491,$M$5:$M$906),1)</f>
        <v>-15.98</v>
      </c>
      <c r="Z491" s="112" cm="1">
        <f t="array" ref="Z491">_xlfn.QUARTILE.EXC(IF($D$5:$D$906=$D491,$M$5:$M$906),3)</f>
        <v>-2.4</v>
      </c>
      <c r="AA491" s="112">
        <f t="shared" si="179"/>
        <v>13.58</v>
      </c>
      <c r="AB491" s="112">
        <f t="shared" si="180"/>
        <v>-36.35</v>
      </c>
      <c r="AC491" s="112">
        <f t="shared" si="181"/>
        <v>17.970000000000002</v>
      </c>
      <c r="AD491" s="112" t="b">
        <f t="shared" si="182"/>
        <v>0</v>
      </c>
      <c r="AE491" s="101">
        <f t="shared" si="173"/>
        <v>1</v>
      </c>
      <c r="AF491" s="101">
        <f t="shared" si="174"/>
        <v>0</v>
      </c>
      <c r="AG491" s="406" cm="1">
        <f t="array" ref="AG491">_xlfn.QUARTILE.EXC(IF($AT$5:$AT$906=$AT491,$L$5:$L$906),1)</f>
        <v>-9.3850000000000016</v>
      </c>
      <c r="AH491" s="406" cm="1">
        <f t="array" ref="AH491">_xlfn.QUARTILE.EXC(IF($AT$5:$AT$906=$AT491,$L$5:$L$906),3)</f>
        <v>1.2250000000000001</v>
      </c>
      <c r="AI491" s="406">
        <f t="shared" si="183"/>
        <v>10.610000000000001</v>
      </c>
      <c r="AJ491" s="406">
        <f t="shared" si="184"/>
        <v>-25.300000000000004</v>
      </c>
      <c r="AK491" s="406">
        <f t="shared" si="185"/>
        <v>17.140000000000004</v>
      </c>
      <c r="AL491" s="406" t="b">
        <f t="shared" si="186"/>
        <v>0</v>
      </c>
      <c r="AM491" s="406" cm="1">
        <f t="array" ref="AM491">_xlfn.QUARTILE.EXC(IF($AT$5:$AT$906=$AT491,$M$5:$M$906),1)</f>
        <v>-15.515000000000001</v>
      </c>
      <c r="AN491" s="406" cm="1">
        <f t="array" ref="AN491">_xlfn.QUARTILE.EXC(IF($AT$5:$AT$906=$AT491,$M$5:$M$906),3)</f>
        <v>-2.2599999999999998</v>
      </c>
      <c r="AO491" s="406">
        <f t="shared" si="187"/>
        <v>13.255000000000001</v>
      </c>
      <c r="AP491" s="406">
        <f t="shared" si="188"/>
        <v>-35.397500000000001</v>
      </c>
      <c r="AQ491" s="406">
        <f t="shared" si="189"/>
        <v>17.622500000000002</v>
      </c>
      <c r="AR491" s="406" t="b">
        <f t="shared" si="190"/>
        <v>0</v>
      </c>
      <c r="AS491" s="404" t="str">
        <f>INDEX('Org2567'!$BM:$BM,MATCH(Raw_DATA!A491,'Org2567'!$D:$D,0))</f>
        <v>รพช.F2 P30,000-60,000</v>
      </c>
      <c r="AT491" s="404">
        <f>INDEX('Org2567'!$BL:$BL,MATCH(Raw_DATA!A491,'Org2567'!$D:$D,0))</f>
        <v>6</v>
      </c>
      <c r="AU491" s="113"/>
      <c r="AV491" s="101">
        <v>109.92</v>
      </c>
      <c r="AW491" s="101">
        <v>91.96</v>
      </c>
      <c r="AX491" s="101">
        <v>19.36</v>
      </c>
      <c r="AY491" s="101">
        <v>368.15</v>
      </c>
      <c r="AZ491" s="101">
        <v>55.65</v>
      </c>
    </row>
    <row r="492" spans="1:52" x14ac:dyDescent="0.7">
      <c r="A492" s="101" t="s">
        <v>493</v>
      </c>
      <c r="B492" s="101" t="s">
        <v>2340</v>
      </c>
      <c r="C492" s="111" t="str">
        <f>IF(A492="","",INDEX(ID!P:P,MATCH(Raw_DATA!A492,ID!A:A,0)))</f>
        <v>รพช.F2 P&lt;=30,000</v>
      </c>
      <c r="D492" s="101">
        <f>IF(A492="","",INDEX(ID!M:M,MATCH(Raw_DATA!A492,ID!A:A,0)))</f>
        <v>5</v>
      </c>
      <c r="E492" s="112">
        <v>1.1399999999999999</v>
      </c>
      <c r="F492" s="112">
        <v>0.98</v>
      </c>
      <c r="G492" s="112">
        <v>0.46</v>
      </c>
      <c r="H492" s="112">
        <v>2695591.26</v>
      </c>
      <c r="I492" s="112">
        <v>-6025869.3399999999</v>
      </c>
      <c r="J492" s="112">
        <v>-692095.16</v>
      </c>
      <c r="K492" s="112">
        <v>-10135016.880000001</v>
      </c>
      <c r="L492" s="112">
        <v>-0.95</v>
      </c>
      <c r="M492" s="112">
        <v>-11.93</v>
      </c>
      <c r="N492" s="112">
        <f t="shared" si="191"/>
        <v>174</v>
      </c>
      <c r="O492" s="112">
        <f t="shared" si="192"/>
        <v>43</v>
      </c>
      <c r="P492" s="112">
        <f t="shared" si="193"/>
        <v>90</v>
      </c>
      <c r="Q492" s="112">
        <f t="shared" si="194"/>
        <v>750</v>
      </c>
      <c r="R492" s="112">
        <f t="shared" si="195"/>
        <v>79</v>
      </c>
      <c r="S492" s="112" cm="1">
        <f t="array" ref="S492">_xlfn.QUARTILE.EXC(IF($D$5:$D$906=$D492,$L$5:$L$906),1)</f>
        <v>-9.4075000000000006</v>
      </c>
      <c r="T492" s="112" cm="1">
        <f t="array" ref="T492">_xlfn.QUARTILE.EXC(IF($D$5:$D$906=$D492,$L$5:$L$906),3)</f>
        <v>1.645</v>
      </c>
      <c r="U492" s="112">
        <f t="shared" si="175"/>
        <v>11.0525</v>
      </c>
      <c r="V492" s="112">
        <f t="shared" si="176"/>
        <v>-25.986249999999998</v>
      </c>
      <c r="W492" s="112">
        <f t="shared" si="177"/>
        <v>18.223749999999999</v>
      </c>
      <c r="X492" s="112" t="b">
        <f t="shared" si="178"/>
        <v>0</v>
      </c>
      <c r="Y492" s="112" cm="1">
        <f t="array" ref="Y492">_xlfn.QUARTILE.EXC(IF($D$5:$D$906=$D492,$M$5:$M$906),1)</f>
        <v>-18.744999999999997</v>
      </c>
      <c r="Z492" s="112" cm="1">
        <f t="array" ref="Z492">_xlfn.QUARTILE.EXC(IF($D$5:$D$906=$D492,$M$5:$M$906),3)</f>
        <v>-2.7</v>
      </c>
      <c r="AA492" s="112">
        <f t="shared" si="179"/>
        <v>16.044999999999998</v>
      </c>
      <c r="AB492" s="112">
        <f t="shared" si="180"/>
        <v>-42.812499999999993</v>
      </c>
      <c r="AC492" s="112">
        <f t="shared" si="181"/>
        <v>21.367499999999996</v>
      </c>
      <c r="AD492" s="112" t="b">
        <f t="shared" si="182"/>
        <v>0</v>
      </c>
      <c r="AE492" s="101">
        <f t="shared" si="173"/>
        <v>1</v>
      </c>
      <c r="AF492" s="101">
        <f t="shared" si="174"/>
        <v>1</v>
      </c>
      <c r="AG492" s="406" cm="1">
        <f t="array" ref="AG492">_xlfn.QUARTILE.EXC(IF($AT$5:$AT$906=$AT492,$L$5:$L$906),1)</f>
        <v>-9.4075000000000006</v>
      </c>
      <c r="AH492" s="406" cm="1">
        <f t="array" ref="AH492">_xlfn.QUARTILE.EXC(IF($AT$5:$AT$906=$AT492,$L$5:$L$906),3)</f>
        <v>1.645</v>
      </c>
      <c r="AI492" s="406">
        <f t="shared" si="183"/>
        <v>11.0525</v>
      </c>
      <c r="AJ492" s="406">
        <f t="shared" si="184"/>
        <v>-25.986249999999998</v>
      </c>
      <c r="AK492" s="406">
        <f t="shared" si="185"/>
        <v>18.223749999999999</v>
      </c>
      <c r="AL492" s="406" t="b">
        <f t="shared" si="186"/>
        <v>0</v>
      </c>
      <c r="AM492" s="406" cm="1">
        <f t="array" ref="AM492">_xlfn.QUARTILE.EXC(IF($AT$5:$AT$906=$AT492,$M$5:$M$906),1)</f>
        <v>-18.744999999999997</v>
      </c>
      <c r="AN492" s="406" cm="1">
        <f t="array" ref="AN492">_xlfn.QUARTILE.EXC(IF($AT$5:$AT$906=$AT492,$M$5:$M$906),3)</f>
        <v>-2.7</v>
      </c>
      <c r="AO492" s="406">
        <f t="shared" si="187"/>
        <v>16.044999999999998</v>
      </c>
      <c r="AP492" s="406">
        <f t="shared" si="188"/>
        <v>-42.812499999999993</v>
      </c>
      <c r="AQ492" s="406">
        <f t="shared" si="189"/>
        <v>21.367499999999996</v>
      </c>
      <c r="AR492" s="406" t="b">
        <f t="shared" si="190"/>
        <v>0</v>
      </c>
      <c r="AS492" s="404" t="str">
        <f>INDEX('Org2567'!$BM:$BM,MATCH(Raw_DATA!A492,'Org2567'!$D:$D,0))</f>
        <v>รพช.F2 P&lt;=30,000</v>
      </c>
      <c r="AT492" s="404">
        <f>INDEX('Org2567'!$BL:$BL,MATCH(Raw_DATA!A492,'Org2567'!$D:$D,0))</f>
        <v>5</v>
      </c>
      <c r="AU492" s="113"/>
      <c r="AV492" s="101">
        <v>173.97</v>
      </c>
      <c r="AW492" s="101">
        <v>43.31</v>
      </c>
      <c r="AX492" s="101">
        <v>90.46</v>
      </c>
      <c r="AY492" s="101">
        <v>749.75</v>
      </c>
      <c r="AZ492" s="101">
        <v>79.47</v>
      </c>
    </row>
    <row r="493" spans="1:52" x14ac:dyDescent="0.7">
      <c r="A493" s="101" t="s">
        <v>494</v>
      </c>
      <c r="B493" s="101" t="s">
        <v>2343</v>
      </c>
      <c r="C493" s="111" t="str">
        <f>IF(A493="","",INDEX(ID!P:P,MATCH(Raw_DATA!A493,ID!A:A,0)))</f>
        <v>รพช.F2 P&lt;=30,000</v>
      </c>
      <c r="D493" s="101">
        <f>IF(A493="","",INDEX(ID!M:M,MATCH(Raw_DATA!A493,ID!A:A,0)))</f>
        <v>5</v>
      </c>
      <c r="E493" s="112">
        <v>2.92</v>
      </c>
      <c r="F493" s="112">
        <v>2.64</v>
      </c>
      <c r="G493" s="112">
        <v>1.86</v>
      </c>
      <c r="H493" s="112">
        <v>36214430.859999999</v>
      </c>
      <c r="I493" s="112">
        <v>8233361.7599999998</v>
      </c>
      <c r="J493" s="112">
        <v>15022118.42</v>
      </c>
      <c r="K493" s="112">
        <v>16165389.65</v>
      </c>
      <c r="L493" s="112">
        <v>15.84</v>
      </c>
      <c r="M493" s="112">
        <v>8.14</v>
      </c>
      <c r="N493" s="112">
        <f t="shared" si="191"/>
        <v>157</v>
      </c>
      <c r="O493" s="112">
        <f t="shared" si="192"/>
        <v>23</v>
      </c>
      <c r="P493" s="112">
        <f t="shared" si="193"/>
        <v>28</v>
      </c>
      <c r="Q493" s="112">
        <f t="shared" si="194"/>
        <v>389</v>
      </c>
      <c r="R493" s="112">
        <f t="shared" si="195"/>
        <v>111</v>
      </c>
      <c r="S493" s="112" cm="1">
        <f t="array" ref="S493">_xlfn.QUARTILE.EXC(IF($D$5:$D$906=$D493,$L$5:$L$906),1)</f>
        <v>-9.4075000000000006</v>
      </c>
      <c r="T493" s="112" cm="1">
        <f t="array" ref="T493">_xlfn.QUARTILE.EXC(IF($D$5:$D$906=$D493,$L$5:$L$906),3)</f>
        <v>1.645</v>
      </c>
      <c r="U493" s="112">
        <f t="shared" si="175"/>
        <v>11.0525</v>
      </c>
      <c r="V493" s="112">
        <f t="shared" si="176"/>
        <v>-25.986249999999998</v>
      </c>
      <c r="W493" s="112">
        <f t="shared" si="177"/>
        <v>18.223749999999999</v>
      </c>
      <c r="X493" s="112" t="b">
        <f t="shared" si="178"/>
        <v>0</v>
      </c>
      <c r="Y493" s="112" cm="1">
        <f t="array" ref="Y493">_xlfn.QUARTILE.EXC(IF($D$5:$D$906=$D493,$M$5:$M$906),1)</f>
        <v>-18.744999999999997</v>
      </c>
      <c r="Z493" s="112" cm="1">
        <f t="array" ref="Z493">_xlfn.QUARTILE.EXC(IF($D$5:$D$906=$D493,$M$5:$M$906),3)</f>
        <v>-2.7</v>
      </c>
      <c r="AA493" s="112">
        <f t="shared" si="179"/>
        <v>16.044999999999998</v>
      </c>
      <c r="AB493" s="112">
        <f t="shared" si="180"/>
        <v>-42.812499999999993</v>
      </c>
      <c r="AC493" s="112">
        <f t="shared" si="181"/>
        <v>21.367499999999996</v>
      </c>
      <c r="AD493" s="112" t="b">
        <f t="shared" si="182"/>
        <v>0</v>
      </c>
      <c r="AE493" s="101">
        <f t="shared" si="173"/>
        <v>0</v>
      </c>
      <c r="AF493" s="101">
        <f t="shared" si="174"/>
        <v>0</v>
      </c>
      <c r="AG493" s="406" cm="1">
        <f t="array" ref="AG493">_xlfn.QUARTILE.EXC(IF($AT$5:$AT$906=$AT493,$L$5:$L$906),1)</f>
        <v>-9.4075000000000006</v>
      </c>
      <c r="AH493" s="406" cm="1">
        <f t="array" ref="AH493">_xlfn.QUARTILE.EXC(IF($AT$5:$AT$906=$AT493,$L$5:$L$906),3)</f>
        <v>1.645</v>
      </c>
      <c r="AI493" s="406">
        <f t="shared" si="183"/>
        <v>11.0525</v>
      </c>
      <c r="AJ493" s="406">
        <f t="shared" si="184"/>
        <v>-25.986249999999998</v>
      </c>
      <c r="AK493" s="406">
        <f t="shared" si="185"/>
        <v>18.223749999999999</v>
      </c>
      <c r="AL493" s="406" t="b">
        <f t="shared" si="186"/>
        <v>0</v>
      </c>
      <c r="AM493" s="406" cm="1">
        <f t="array" ref="AM493">_xlfn.QUARTILE.EXC(IF($AT$5:$AT$906=$AT493,$M$5:$M$906),1)</f>
        <v>-18.744999999999997</v>
      </c>
      <c r="AN493" s="406" cm="1">
        <f t="array" ref="AN493">_xlfn.QUARTILE.EXC(IF($AT$5:$AT$906=$AT493,$M$5:$M$906),3)</f>
        <v>-2.7</v>
      </c>
      <c r="AO493" s="406">
        <f t="shared" si="187"/>
        <v>16.044999999999998</v>
      </c>
      <c r="AP493" s="406">
        <f t="shared" si="188"/>
        <v>-42.812499999999993</v>
      </c>
      <c r="AQ493" s="406">
        <f t="shared" si="189"/>
        <v>21.367499999999996</v>
      </c>
      <c r="AR493" s="406" t="b">
        <f t="shared" si="190"/>
        <v>0</v>
      </c>
      <c r="AS493" s="404" t="str">
        <f>INDEX('Org2567'!$BM:$BM,MATCH(Raw_DATA!A493,'Org2567'!$D:$D,0))</f>
        <v>รพช.F2 P&lt;=30,000</v>
      </c>
      <c r="AT493" s="404">
        <f>INDEX('Org2567'!$BL:$BL,MATCH(Raw_DATA!A493,'Org2567'!$D:$D,0))</f>
        <v>5</v>
      </c>
      <c r="AU493" s="113"/>
      <c r="AV493" s="101">
        <v>156.96</v>
      </c>
      <c r="AW493" s="101">
        <v>23.11</v>
      </c>
      <c r="AX493" s="101">
        <v>27.91</v>
      </c>
      <c r="AY493" s="101">
        <v>388.86</v>
      </c>
      <c r="AZ493" s="101">
        <v>110.67</v>
      </c>
    </row>
    <row r="494" spans="1:52" x14ac:dyDescent="0.7">
      <c r="A494" s="101" t="s">
        <v>495</v>
      </c>
      <c r="B494" s="101" t="s">
        <v>2346</v>
      </c>
      <c r="C494" s="111" t="str">
        <f>IF(A494="","",INDEX(ID!P:P,MATCH(Raw_DATA!A494,ID!A:A,0)))</f>
        <v>รพช.F2 P30,000-60,000</v>
      </c>
      <c r="D494" s="101">
        <f>IF(A494="","",INDEX(ID!M:M,MATCH(Raw_DATA!A494,ID!A:A,0)))</f>
        <v>6</v>
      </c>
      <c r="E494" s="112">
        <v>3.52</v>
      </c>
      <c r="F494" s="112">
        <v>3.24</v>
      </c>
      <c r="G494" s="112">
        <v>2.58</v>
      </c>
      <c r="H494" s="112">
        <v>43896438.960000001</v>
      </c>
      <c r="I494" s="112">
        <v>-7401857.4800000004</v>
      </c>
      <c r="J494" s="112">
        <v>-3234983.84</v>
      </c>
      <c r="K494" s="112">
        <v>27585624.129999999</v>
      </c>
      <c r="L494" s="112">
        <v>-3.04</v>
      </c>
      <c r="M494" s="112">
        <v>-7.75</v>
      </c>
      <c r="N494" s="112">
        <f t="shared" si="191"/>
        <v>106</v>
      </c>
      <c r="O494" s="112">
        <f t="shared" si="192"/>
        <v>41</v>
      </c>
      <c r="P494" s="112">
        <f t="shared" si="193"/>
        <v>41</v>
      </c>
      <c r="Q494" s="112">
        <f t="shared" si="194"/>
        <v>419</v>
      </c>
      <c r="R494" s="112">
        <f t="shared" si="195"/>
        <v>59</v>
      </c>
      <c r="S494" s="112" cm="1">
        <f t="array" ref="S494">_xlfn.QUARTILE.EXC(IF($D$5:$D$906=$D494,$L$5:$L$906),1)</f>
        <v>-10.317499999999999</v>
      </c>
      <c r="T494" s="112" cm="1">
        <f t="array" ref="T494">_xlfn.QUARTILE.EXC(IF($D$5:$D$906=$D494,$L$5:$L$906),3)</f>
        <v>1.0349999999999999</v>
      </c>
      <c r="U494" s="112">
        <f t="shared" si="175"/>
        <v>11.352499999999999</v>
      </c>
      <c r="V494" s="112">
        <f t="shared" si="176"/>
        <v>-27.346249999999998</v>
      </c>
      <c r="W494" s="112">
        <f t="shared" si="177"/>
        <v>18.063749999999999</v>
      </c>
      <c r="X494" s="112" t="b">
        <f t="shared" si="178"/>
        <v>0</v>
      </c>
      <c r="Y494" s="112" cm="1">
        <f t="array" ref="Y494">_xlfn.QUARTILE.EXC(IF($D$5:$D$906=$D494,$M$5:$M$906),1)</f>
        <v>-15.98</v>
      </c>
      <c r="Z494" s="112" cm="1">
        <f t="array" ref="Z494">_xlfn.QUARTILE.EXC(IF($D$5:$D$906=$D494,$M$5:$M$906),3)</f>
        <v>-2.4</v>
      </c>
      <c r="AA494" s="112">
        <f t="shared" si="179"/>
        <v>13.58</v>
      </c>
      <c r="AB494" s="112">
        <f t="shared" si="180"/>
        <v>-36.35</v>
      </c>
      <c r="AC494" s="112">
        <f t="shared" si="181"/>
        <v>17.970000000000002</v>
      </c>
      <c r="AD494" s="112" t="b">
        <f t="shared" si="182"/>
        <v>0</v>
      </c>
      <c r="AE494" s="101">
        <f t="shared" si="173"/>
        <v>1</v>
      </c>
      <c r="AF494" s="101">
        <f t="shared" si="174"/>
        <v>1</v>
      </c>
      <c r="AG494" s="406" cm="1">
        <f t="array" ref="AG494">_xlfn.QUARTILE.EXC(IF($AT$5:$AT$906=$AT494,$L$5:$L$906),1)</f>
        <v>-9.3850000000000016</v>
      </c>
      <c r="AH494" s="406" cm="1">
        <f t="array" ref="AH494">_xlfn.QUARTILE.EXC(IF($AT$5:$AT$906=$AT494,$L$5:$L$906),3)</f>
        <v>1.2250000000000001</v>
      </c>
      <c r="AI494" s="406">
        <f t="shared" si="183"/>
        <v>10.610000000000001</v>
      </c>
      <c r="AJ494" s="406">
        <f t="shared" si="184"/>
        <v>-25.300000000000004</v>
      </c>
      <c r="AK494" s="406">
        <f t="shared" si="185"/>
        <v>17.140000000000004</v>
      </c>
      <c r="AL494" s="406" t="b">
        <f t="shared" si="186"/>
        <v>0</v>
      </c>
      <c r="AM494" s="406" cm="1">
        <f t="array" ref="AM494">_xlfn.QUARTILE.EXC(IF($AT$5:$AT$906=$AT494,$M$5:$M$906),1)</f>
        <v>-15.515000000000001</v>
      </c>
      <c r="AN494" s="406" cm="1">
        <f t="array" ref="AN494">_xlfn.QUARTILE.EXC(IF($AT$5:$AT$906=$AT494,$M$5:$M$906),3)</f>
        <v>-2.2599999999999998</v>
      </c>
      <c r="AO494" s="406">
        <f t="shared" si="187"/>
        <v>13.255000000000001</v>
      </c>
      <c r="AP494" s="406">
        <f t="shared" si="188"/>
        <v>-35.397500000000001</v>
      </c>
      <c r="AQ494" s="406">
        <f t="shared" si="189"/>
        <v>17.622500000000002</v>
      </c>
      <c r="AR494" s="406" t="b">
        <f t="shared" si="190"/>
        <v>0</v>
      </c>
      <c r="AS494" s="404" t="str">
        <f>INDEX('Org2567'!$BM:$BM,MATCH(Raw_DATA!A494,'Org2567'!$D:$D,0))</f>
        <v>รพช.F2 P30,000-60,000</v>
      </c>
      <c r="AT494" s="404">
        <f>INDEX('Org2567'!$BL:$BL,MATCH(Raw_DATA!A494,'Org2567'!$D:$D,0))</f>
        <v>6</v>
      </c>
      <c r="AU494" s="113"/>
      <c r="AV494" s="101">
        <v>106.45</v>
      </c>
      <c r="AW494" s="101">
        <v>40.76</v>
      </c>
      <c r="AX494" s="101">
        <v>40.71</v>
      </c>
      <c r="AY494" s="101">
        <v>419.42</v>
      </c>
      <c r="AZ494" s="101">
        <v>58.8</v>
      </c>
    </row>
    <row r="495" spans="1:52" x14ac:dyDescent="0.7">
      <c r="A495" s="101" t="s">
        <v>496</v>
      </c>
      <c r="B495" s="101" t="s">
        <v>2349</v>
      </c>
      <c r="C495" s="111" t="str">
        <f>IF(A495="","",INDEX(ID!P:P,MATCH(Raw_DATA!A495,ID!A:A,0)))</f>
        <v>รพช.F3 P15,000-25,000</v>
      </c>
      <c r="D495" s="101">
        <f>IF(A495="","",INDEX(ID!M:M,MATCH(Raw_DATA!A495,ID!A:A,0)))</f>
        <v>3</v>
      </c>
      <c r="E495" s="112">
        <v>5.52</v>
      </c>
      <c r="F495" s="112">
        <v>5.01</v>
      </c>
      <c r="G495" s="112">
        <v>3.84</v>
      </c>
      <c r="H495" s="112">
        <v>33898380.210000001</v>
      </c>
      <c r="I495" s="112">
        <v>-6713616.4100000001</v>
      </c>
      <c r="J495" s="112">
        <v>314581.28999999998</v>
      </c>
      <c r="K495" s="112">
        <v>21294355.489999998</v>
      </c>
      <c r="L495" s="112">
        <v>0.57999999999999996</v>
      </c>
      <c r="M495" s="112">
        <v>-6.63</v>
      </c>
      <c r="N495" s="112">
        <f t="shared" si="191"/>
        <v>55</v>
      </c>
      <c r="O495" s="112">
        <f t="shared" si="192"/>
        <v>66</v>
      </c>
      <c r="P495" s="112">
        <f t="shared" si="193"/>
        <v>62</v>
      </c>
      <c r="Q495" s="112">
        <f t="shared" si="194"/>
        <v>408</v>
      </c>
      <c r="R495" s="112">
        <f t="shared" si="195"/>
        <v>91</v>
      </c>
      <c r="S495" s="112" cm="1">
        <f t="array" ref="S495">_xlfn.QUARTILE.EXC(IF($D$5:$D$906=$D495,$L$5:$L$906),1)</f>
        <v>-3.4824999999999999</v>
      </c>
      <c r="T495" s="112" cm="1">
        <f t="array" ref="T495">_xlfn.QUARTILE.EXC(IF($D$5:$D$906=$D495,$L$5:$L$906),3)</f>
        <v>12.762499999999999</v>
      </c>
      <c r="U495" s="112">
        <f t="shared" si="175"/>
        <v>16.244999999999997</v>
      </c>
      <c r="V495" s="112">
        <f t="shared" si="176"/>
        <v>-27.849999999999994</v>
      </c>
      <c r="W495" s="112">
        <f t="shared" si="177"/>
        <v>37.129999999999995</v>
      </c>
      <c r="X495" s="112" t="b">
        <f t="shared" si="178"/>
        <v>0</v>
      </c>
      <c r="Y495" s="112" cm="1">
        <f t="array" ref="Y495">_xlfn.QUARTILE.EXC(IF($D$5:$D$906=$D495,$M$5:$M$906),1)</f>
        <v>-10.8825</v>
      </c>
      <c r="Z495" s="112" cm="1">
        <f t="array" ref="Z495">_xlfn.QUARTILE.EXC(IF($D$5:$D$906=$D495,$M$5:$M$906),3)</f>
        <v>3.4124999999999996</v>
      </c>
      <c r="AA495" s="112">
        <f t="shared" si="179"/>
        <v>14.295</v>
      </c>
      <c r="AB495" s="112">
        <f t="shared" si="180"/>
        <v>-32.325000000000003</v>
      </c>
      <c r="AC495" s="112">
        <f t="shared" si="181"/>
        <v>24.854999999999997</v>
      </c>
      <c r="AD495" s="112" t="b">
        <f t="shared" si="182"/>
        <v>0</v>
      </c>
      <c r="AE495" s="101">
        <f t="shared" si="173"/>
        <v>1</v>
      </c>
      <c r="AF495" s="101">
        <f t="shared" si="174"/>
        <v>0</v>
      </c>
      <c r="AG495" s="406" cm="1">
        <f t="array" ref="AG495">_xlfn.QUARTILE.EXC(IF($AT$5:$AT$906=$AT495,$L$5:$L$906),1)</f>
        <v>-3.4824999999999999</v>
      </c>
      <c r="AH495" s="406" cm="1">
        <f t="array" ref="AH495">_xlfn.QUARTILE.EXC(IF($AT$5:$AT$906=$AT495,$L$5:$L$906),3)</f>
        <v>12.762499999999999</v>
      </c>
      <c r="AI495" s="406">
        <f t="shared" si="183"/>
        <v>16.244999999999997</v>
      </c>
      <c r="AJ495" s="406">
        <f t="shared" si="184"/>
        <v>-27.849999999999994</v>
      </c>
      <c r="AK495" s="406">
        <f t="shared" si="185"/>
        <v>37.129999999999995</v>
      </c>
      <c r="AL495" s="406" t="b">
        <f t="shared" si="186"/>
        <v>0</v>
      </c>
      <c r="AM495" s="406" cm="1">
        <f t="array" ref="AM495">_xlfn.QUARTILE.EXC(IF($AT$5:$AT$906=$AT495,$M$5:$M$906),1)</f>
        <v>-10.8825</v>
      </c>
      <c r="AN495" s="406" cm="1">
        <f t="array" ref="AN495">_xlfn.QUARTILE.EXC(IF($AT$5:$AT$906=$AT495,$M$5:$M$906),3)</f>
        <v>3.4124999999999996</v>
      </c>
      <c r="AO495" s="406">
        <f t="shared" si="187"/>
        <v>14.295</v>
      </c>
      <c r="AP495" s="406">
        <f t="shared" si="188"/>
        <v>-32.325000000000003</v>
      </c>
      <c r="AQ495" s="406">
        <f t="shared" si="189"/>
        <v>24.854999999999997</v>
      </c>
      <c r="AR495" s="406" t="b">
        <f t="shared" si="190"/>
        <v>0</v>
      </c>
      <c r="AS495" s="404" t="str">
        <f>INDEX('Org2567'!$BM:$BM,MATCH(Raw_DATA!A495,'Org2567'!$D:$D,0))</f>
        <v>รพช.F3 P15,000-25,000</v>
      </c>
      <c r="AT495" s="404">
        <f>INDEX('Org2567'!$BL:$BL,MATCH(Raw_DATA!A495,'Org2567'!$D:$D,0))</f>
        <v>3</v>
      </c>
      <c r="AU495" s="113"/>
      <c r="AV495" s="101">
        <v>54.73</v>
      </c>
      <c r="AW495" s="101">
        <v>66.34</v>
      </c>
      <c r="AX495" s="101">
        <v>61.81</v>
      </c>
      <c r="AY495" s="101">
        <v>408.41</v>
      </c>
      <c r="AZ495" s="101">
        <v>91.25</v>
      </c>
    </row>
    <row r="496" spans="1:52" x14ac:dyDescent="0.7">
      <c r="A496" s="101" t="s">
        <v>497</v>
      </c>
      <c r="B496" s="101" t="s">
        <v>2352</v>
      </c>
      <c r="C496" s="111" t="str">
        <f>IF(A496="","",INDEX(ID!P:P,MATCH(Raw_DATA!A496,ID!A:A,0)))</f>
        <v>รพช.F3 P15,000-25,000</v>
      </c>
      <c r="D496" s="101">
        <f>IF(A496="","",INDEX(ID!M:M,MATCH(Raw_DATA!A496,ID!A:A,0)))</f>
        <v>3</v>
      </c>
      <c r="E496" s="112">
        <v>2.3199999999999998</v>
      </c>
      <c r="F496" s="112">
        <v>2.0299999999999998</v>
      </c>
      <c r="G496" s="112">
        <v>1.06</v>
      </c>
      <c r="H496" s="112">
        <v>10751720.220000001</v>
      </c>
      <c r="I496" s="112">
        <v>495674.34</v>
      </c>
      <c r="J496" s="112">
        <v>5849019.9199999999</v>
      </c>
      <c r="K496" s="112">
        <v>493434.83</v>
      </c>
      <c r="L496" s="112">
        <v>12.29</v>
      </c>
      <c r="M496" s="112">
        <v>0.77</v>
      </c>
      <c r="N496" s="112">
        <f t="shared" si="191"/>
        <v>120</v>
      </c>
      <c r="O496" s="112">
        <f t="shared" si="192"/>
        <v>151</v>
      </c>
      <c r="P496" s="112">
        <f t="shared" si="193"/>
        <v>70</v>
      </c>
      <c r="Q496" s="112">
        <f t="shared" si="194"/>
        <v>302</v>
      </c>
      <c r="R496" s="112">
        <f t="shared" si="195"/>
        <v>69</v>
      </c>
      <c r="S496" s="112" cm="1">
        <f t="array" ref="S496">_xlfn.QUARTILE.EXC(IF($D$5:$D$906=$D496,$L$5:$L$906),1)</f>
        <v>-3.4824999999999999</v>
      </c>
      <c r="T496" s="112" cm="1">
        <f t="array" ref="T496">_xlfn.QUARTILE.EXC(IF($D$5:$D$906=$D496,$L$5:$L$906),3)</f>
        <v>12.762499999999999</v>
      </c>
      <c r="U496" s="112">
        <f t="shared" si="175"/>
        <v>16.244999999999997</v>
      </c>
      <c r="V496" s="112">
        <f t="shared" si="176"/>
        <v>-27.849999999999994</v>
      </c>
      <c r="W496" s="112">
        <f t="shared" si="177"/>
        <v>37.129999999999995</v>
      </c>
      <c r="X496" s="112" t="b">
        <f t="shared" si="178"/>
        <v>0</v>
      </c>
      <c r="Y496" s="112" cm="1">
        <f t="array" ref="Y496">_xlfn.QUARTILE.EXC(IF($D$5:$D$906=$D496,$M$5:$M$906),1)</f>
        <v>-10.8825</v>
      </c>
      <c r="Z496" s="112" cm="1">
        <f t="array" ref="Z496">_xlfn.QUARTILE.EXC(IF($D$5:$D$906=$D496,$M$5:$M$906),3)</f>
        <v>3.4124999999999996</v>
      </c>
      <c r="AA496" s="112">
        <f t="shared" si="179"/>
        <v>14.295</v>
      </c>
      <c r="AB496" s="112">
        <f t="shared" si="180"/>
        <v>-32.325000000000003</v>
      </c>
      <c r="AC496" s="112">
        <f t="shared" si="181"/>
        <v>24.854999999999997</v>
      </c>
      <c r="AD496" s="112" t="b">
        <f t="shared" si="182"/>
        <v>0</v>
      </c>
      <c r="AE496" s="101">
        <f t="shared" si="173"/>
        <v>0</v>
      </c>
      <c r="AF496" s="101">
        <f t="shared" si="174"/>
        <v>0</v>
      </c>
      <c r="AG496" s="406" cm="1">
        <f t="array" ref="AG496">_xlfn.QUARTILE.EXC(IF($AT$5:$AT$906=$AT496,$L$5:$L$906),1)</f>
        <v>-3.4824999999999999</v>
      </c>
      <c r="AH496" s="406" cm="1">
        <f t="array" ref="AH496">_xlfn.QUARTILE.EXC(IF($AT$5:$AT$906=$AT496,$L$5:$L$906),3)</f>
        <v>12.762499999999999</v>
      </c>
      <c r="AI496" s="406">
        <f t="shared" si="183"/>
        <v>16.244999999999997</v>
      </c>
      <c r="AJ496" s="406">
        <f t="shared" si="184"/>
        <v>-27.849999999999994</v>
      </c>
      <c r="AK496" s="406">
        <f t="shared" si="185"/>
        <v>37.129999999999995</v>
      </c>
      <c r="AL496" s="406" t="b">
        <f t="shared" si="186"/>
        <v>0</v>
      </c>
      <c r="AM496" s="406" cm="1">
        <f t="array" ref="AM496">_xlfn.QUARTILE.EXC(IF($AT$5:$AT$906=$AT496,$M$5:$M$906),1)</f>
        <v>-10.8825</v>
      </c>
      <c r="AN496" s="406" cm="1">
        <f t="array" ref="AN496">_xlfn.QUARTILE.EXC(IF($AT$5:$AT$906=$AT496,$M$5:$M$906),3)</f>
        <v>3.4124999999999996</v>
      </c>
      <c r="AO496" s="406">
        <f t="shared" si="187"/>
        <v>14.295</v>
      </c>
      <c r="AP496" s="406">
        <f t="shared" si="188"/>
        <v>-32.325000000000003</v>
      </c>
      <c r="AQ496" s="406">
        <f t="shared" si="189"/>
        <v>24.854999999999997</v>
      </c>
      <c r="AR496" s="406" t="b">
        <f t="shared" si="190"/>
        <v>0</v>
      </c>
      <c r="AS496" s="404" t="str">
        <f>INDEX('Org2567'!$BM:$BM,MATCH(Raw_DATA!A496,'Org2567'!$D:$D,0))</f>
        <v>รพช.F3 P15,000-25,000</v>
      </c>
      <c r="AT496" s="404">
        <f>INDEX('Org2567'!$BL:$BL,MATCH(Raw_DATA!A496,'Org2567'!$D:$D,0))</f>
        <v>3</v>
      </c>
      <c r="AU496" s="113"/>
      <c r="AV496" s="101">
        <v>120.48</v>
      </c>
      <c r="AW496" s="101">
        <v>151.27000000000001</v>
      </c>
      <c r="AX496" s="101">
        <v>69.67</v>
      </c>
      <c r="AY496" s="101">
        <v>301.73</v>
      </c>
      <c r="AZ496" s="101">
        <v>68.540000000000006</v>
      </c>
    </row>
    <row r="497" spans="1:52" x14ac:dyDescent="0.7">
      <c r="A497" s="101" t="s">
        <v>498</v>
      </c>
      <c r="B497" s="101" t="s">
        <v>2355</v>
      </c>
      <c r="C497" s="111" t="str">
        <f>IF(A497="","",INDEX(ID!P:P,MATCH(Raw_DATA!A497,ID!A:A,0)))</f>
        <v>รพช.F3 P15,000-25,000</v>
      </c>
      <c r="D497" s="101">
        <f>IF(A497="","",INDEX(ID!M:M,MATCH(Raw_DATA!A497,ID!A:A,0)))</f>
        <v>3</v>
      </c>
      <c r="E497" s="112">
        <v>2.68</v>
      </c>
      <c r="F497" s="112">
        <v>2.36</v>
      </c>
      <c r="G497" s="112">
        <v>1.24</v>
      </c>
      <c r="H497" s="112">
        <v>20311017.25</v>
      </c>
      <c r="I497" s="112">
        <v>-9538623.0099999998</v>
      </c>
      <c r="J497" s="112">
        <v>-2620651.61</v>
      </c>
      <c r="K497" s="112">
        <v>2909765.37</v>
      </c>
      <c r="L497" s="112">
        <v>-4.12</v>
      </c>
      <c r="M497" s="112">
        <v>-11.55</v>
      </c>
      <c r="N497" s="112">
        <f t="shared" si="191"/>
        <v>68</v>
      </c>
      <c r="O497" s="112">
        <f t="shared" si="192"/>
        <v>88</v>
      </c>
      <c r="P497" s="112">
        <f t="shared" si="193"/>
        <v>87</v>
      </c>
      <c r="Q497" s="112">
        <f t="shared" si="194"/>
        <v>831</v>
      </c>
      <c r="R497" s="112">
        <f t="shared" si="195"/>
        <v>108</v>
      </c>
      <c r="S497" s="112" cm="1">
        <f t="array" ref="S497">_xlfn.QUARTILE.EXC(IF($D$5:$D$906=$D497,$L$5:$L$906),1)</f>
        <v>-3.4824999999999999</v>
      </c>
      <c r="T497" s="112" cm="1">
        <f t="array" ref="T497">_xlfn.QUARTILE.EXC(IF($D$5:$D$906=$D497,$L$5:$L$906),3)</f>
        <v>12.762499999999999</v>
      </c>
      <c r="U497" s="112">
        <f t="shared" si="175"/>
        <v>16.244999999999997</v>
      </c>
      <c r="V497" s="112">
        <f t="shared" si="176"/>
        <v>-27.849999999999994</v>
      </c>
      <c r="W497" s="112">
        <f t="shared" si="177"/>
        <v>37.129999999999995</v>
      </c>
      <c r="X497" s="112" t="b">
        <f t="shared" si="178"/>
        <v>0</v>
      </c>
      <c r="Y497" s="112" cm="1">
        <f t="array" ref="Y497">_xlfn.QUARTILE.EXC(IF($D$5:$D$906=$D497,$M$5:$M$906),1)</f>
        <v>-10.8825</v>
      </c>
      <c r="Z497" s="112" cm="1">
        <f t="array" ref="Z497">_xlfn.QUARTILE.EXC(IF($D$5:$D$906=$D497,$M$5:$M$906),3)</f>
        <v>3.4124999999999996</v>
      </c>
      <c r="AA497" s="112">
        <f t="shared" si="179"/>
        <v>14.295</v>
      </c>
      <c r="AB497" s="112">
        <f t="shared" si="180"/>
        <v>-32.325000000000003</v>
      </c>
      <c r="AC497" s="112">
        <f t="shared" si="181"/>
        <v>24.854999999999997</v>
      </c>
      <c r="AD497" s="112" t="b">
        <f t="shared" si="182"/>
        <v>0</v>
      </c>
      <c r="AE497" s="101">
        <f t="shared" si="173"/>
        <v>1</v>
      </c>
      <c r="AF497" s="101">
        <f t="shared" si="174"/>
        <v>1</v>
      </c>
      <c r="AG497" s="406" cm="1">
        <f t="array" ref="AG497">_xlfn.QUARTILE.EXC(IF($AT$5:$AT$906=$AT497,$L$5:$L$906),1)</f>
        <v>-3.4824999999999999</v>
      </c>
      <c r="AH497" s="406" cm="1">
        <f t="array" ref="AH497">_xlfn.QUARTILE.EXC(IF($AT$5:$AT$906=$AT497,$L$5:$L$906),3)</f>
        <v>12.762499999999999</v>
      </c>
      <c r="AI497" s="406">
        <f t="shared" si="183"/>
        <v>16.244999999999997</v>
      </c>
      <c r="AJ497" s="406">
        <f t="shared" si="184"/>
        <v>-27.849999999999994</v>
      </c>
      <c r="AK497" s="406">
        <f t="shared" si="185"/>
        <v>37.129999999999995</v>
      </c>
      <c r="AL497" s="406" t="b">
        <f t="shared" si="186"/>
        <v>0</v>
      </c>
      <c r="AM497" s="406" cm="1">
        <f t="array" ref="AM497">_xlfn.QUARTILE.EXC(IF($AT$5:$AT$906=$AT497,$M$5:$M$906),1)</f>
        <v>-10.8825</v>
      </c>
      <c r="AN497" s="406" cm="1">
        <f t="array" ref="AN497">_xlfn.QUARTILE.EXC(IF($AT$5:$AT$906=$AT497,$M$5:$M$906),3)</f>
        <v>3.4124999999999996</v>
      </c>
      <c r="AO497" s="406">
        <f t="shared" si="187"/>
        <v>14.295</v>
      </c>
      <c r="AP497" s="406">
        <f t="shared" si="188"/>
        <v>-32.325000000000003</v>
      </c>
      <c r="AQ497" s="406">
        <f t="shared" si="189"/>
        <v>24.854999999999997</v>
      </c>
      <c r="AR497" s="406" t="b">
        <f t="shared" si="190"/>
        <v>0</v>
      </c>
      <c r="AS497" s="404" t="str">
        <f>INDEX('Org2567'!$BM:$BM,MATCH(Raw_DATA!A497,'Org2567'!$D:$D,0))</f>
        <v>รพช.F3 P15,000-25,000</v>
      </c>
      <c r="AT497" s="404">
        <f>INDEX('Org2567'!$BL:$BL,MATCH(Raw_DATA!A497,'Org2567'!$D:$D,0))</f>
        <v>3</v>
      </c>
      <c r="AU497" s="113"/>
      <c r="AV497" s="101">
        <v>67.72</v>
      </c>
      <c r="AW497" s="101">
        <v>87.55</v>
      </c>
      <c r="AX497" s="101">
        <v>86.82</v>
      </c>
      <c r="AY497" s="101">
        <v>830.93</v>
      </c>
      <c r="AZ497" s="101">
        <v>108.13</v>
      </c>
    </row>
    <row r="498" spans="1:52" x14ac:dyDescent="0.7">
      <c r="A498" s="101" t="s">
        <v>499</v>
      </c>
      <c r="B498" s="101" t="s">
        <v>2642</v>
      </c>
      <c r="C498" s="111" t="str">
        <f>IF(A498="","",INDEX(ID!P:P,MATCH(Raw_DATA!A498,ID!A:A,0)))</f>
        <v>รพท.S B&lt;=400</v>
      </c>
      <c r="D498" s="101">
        <f>IF(A498="","",INDEX(ID!M:M,MATCH(Raw_DATA!A498,ID!A:A,0)))</f>
        <v>16</v>
      </c>
      <c r="E498" s="112">
        <v>1.77</v>
      </c>
      <c r="F498" s="112">
        <v>1.61</v>
      </c>
      <c r="G498" s="112">
        <v>0.63</v>
      </c>
      <c r="H498" s="112">
        <v>168966488.69</v>
      </c>
      <c r="I498" s="112">
        <v>11589968.060000001</v>
      </c>
      <c r="J498" s="112">
        <v>60431176.090000004</v>
      </c>
      <c r="K498" s="112">
        <v>-84372152.939999998</v>
      </c>
      <c r="L498" s="112">
        <v>5.78</v>
      </c>
      <c r="M498" s="112">
        <v>0.99</v>
      </c>
      <c r="N498" s="112">
        <f t="shared" si="191"/>
        <v>101</v>
      </c>
      <c r="O498" s="112">
        <f t="shared" si="192"/>
        <v>102</v>
      </c>
      <c r="P498" s="112">
        <f t="shared" si="193"/>
        <v>77</v>
      </c>
      <c r="Q498" s="112">
        <f t="shared" si="194"/>
        <v>88</v>
      </c>
      <c r="R498" s="112">
        <f t="shared" si="195"/>
        <v>30</v>
      </c>
      <c r="S498" s="112" cm="1">
        <f t="array" ref="S498">_xlfn.QUARTILE.EXC(IF($D$5:$D$906=$D498,$L$5:$L$906),1)</f>
        <v>-2.1850000000000001</v>
      </c>
      <c r="T498" s="112" cm="1">
        <f t="array" ref="T498">_xlfn.QUARTILE.EXC(IF($D$5:$D$906=$D498,$L$5:$L$906),3)</f>
        <v>5.5750000000000002</v>
      </c>
      <c r="U498" s="112">
        <f t="shared" si="175"/>
        <v>7.76</v>
      </c>
      <c r="V498" s="112">
        <f t="shared" si="176"/>
        <v>-13.825000000000001</v>
      </c>
      <c r="W498" s="112">
        <f t="shared" si="177"/>
        <v>17.215</v>
      </c>
      <c r="X498" s="112" t="b">
        <f t="shared" si="178"/>
        <v>0</v>
      </c>
      <c r="Y498" s="112" cm="1">
        <f t="array" ref="Y498">_xlfn.QUARTILE.EXC(IF($D$5:$D$906=$D498,$M$5:$M$906),1)</f>
        <v>-5.58</v>
      </c>
      <c r="Z498" s="112" cm="1">
        <f t="array" ref="Z498">_xlfn.QUARTILE.EXC(IF($D$5:$D$906=$D498,$M$5:$M$906),3)</f>
        <v>0.90500000000000003</v>
      </c>
      <c r="AA498" s="112">
        <f t="shared" si="179"/>
        <v>6.4850000000000003</v>
      </c>
      <c r="AB498" s="112">
        <f t="shared" si="180"/>
        <v>-15.307500000000001</v>
      </c>
      <c r="AC498" s="112">
        <f t="shared" si="181"/>
        <v>10.6325</v>
      </c>
      <c r="AD498" s="112" t="b">
        <f t="shared" si="182"/>
        <v>0</v>
      </c>
      <c r="AE498" s="101">
        <f t="shared" si="173"/>
        <v>0</v>
      </c>
      <c r="AF498" s="101">
        <f t="shared" si="174"/>
        <v>0</v>
      </c>
      <c r="AG498" s="406" cm="1">
        <f t="array" ref="AG498">_xlfn.QUARTILE.EXC(IF($AT$5:$AT$906=$AT498,$L$5:$L$906),1)</f>
        <v>-2.1850000000000001</v>
      </c>
      <c r="AH498" s="406" cm="1">
        <f t="array" ref="AH498">_xlfn.QUARTILE.EXC(IF($AT$5:$AT$906=$AT498,$L$5:$L$906),3)</f>
        <v>5.5750000000000002</v>
      </c>
      <c r="AI498" s="406">
        <f t="shared" si="183"/>
        <v>7.76</v>
      </c>
      <c r="AJ498" s="406">
        <f t="shared" si="184"/>
        <v>-13.825000000000001</v>
      </c>
      <c r="AK498" s="406">
        <f t="shared" si="185"/>
        <v>17.215</v>
      </c>
      <c r="AL498" s="406" t="b">
        <f t="shared" si="186"/>
        <v>0</v>
      </c>
      <c r="AM498" s="406" cm="1">
        <f t="array" ref="AM498">_xlfn.QUARTILE.EXC(IF($AT$5:$AT$906=$AT498,$M$5:$M$906),1)</f>
        <v>-5.58</v>
      </c>
      <c r="AN498" s="406" cm="1">
        <f t="array" ref="AN498">_xlfn.QUARTILE.EXC(IF($AT$5:$AT$906=$AT498,$M$5:$M$906),3)</f>
        <v>0.90500000000000003</v>
      </c>
      <c r="AO498" s="406">
        <f t="shared" si="187"/>
        <v>6.4850000000000003</v>
      </c>
      <c r="AP498" s="406">
        <f t="shared" si="188"/>
        <v>-15.307500000000001</v>
      </c>
      <c r="AQ498" s="406">
        <f t="shared" si="189"/>
        <v>10.6325</v>
      </c>
      <c r="AR498" s="406" t="b">
        <f t="shared" si="190"/>
        <v>0</v>
      </c>
      <c r="AS498" s="404" t="str">
        <f>INDEX('Org2567'!$BM:$BM,MATCH(Raw_DATA!A498,'Org2567'!$D:$D,0))</f>
        <v>รพท.S B&lt;=400</v>
      </c>
      <c r="AT498" s="404">
        <f>INDEX('Org2567'!$BL:$BL,MATCH(Raw_DATA!A498,'Org2567'!$D:$D,0))</f>
        <v>16</v>
      </c>
      <c r="AU498" s="113"/>
      <c r="AV498" s="101">
        <v>100.69</v>
      </c>
      <c r="AW498" s="101">
        <v>102.23</v>
      </c>
      <c r="AX498" s="101">
        <v>77.239999999999995</v>
      </c>
      <c r="AY498" s="101">
        <v>87.58</v>
      </c>
      <c r="AZ498" s="101">
        <v>30.2</v>
      </c>
    </row>
    <row r="499" spans="1:52" x14ac:dyDescent="0.7">
      <c r="A499" s="101" t="s">
        <v>500</v>
      </c>
      <c r="B499" s="101" t="s">
        <v>2646</v>
      </c>
      <c r="C499" s="111" t="str">
        <f>IF(A499="","",INDEX(ID!P:P,MATCH(Raw_DATA!A499,ID!A:A,0)))</f>
        <v>รพช.F2 P30,000-60,000</v>
      </c>
      <c r="D499" s="101">
        <f>IF(A499="","",INDEX(ID!M:M,MATCH(Raw_DATA!A499,ID!A:A,0)))</f>
        <v>6</v>
      </c>
      <c r="E499" s="112">
        <v>3.3</v>
      </c>
      <c r="F499" s="112">
        <v>3.03</v>
      </c>
      <c r="G499" s="112">
        <v>2.5099999999999998</v>
      </c>
      <c r="H499" s="112">
        <v>26580535.420000002</v>
      </c>
      <c r="I499" s="112">
        <v>-17319720.350000001</v>
      </c>
      <c r="J499" s="112">
        <v>-11466462.92</v>
      </c>
      <c r="K499" s="112">
        <v>17409301.170000002</v>
      </c>
      <c r="L499" s="112">
        <v>-10.81</v>
      </c>
      <c r="M499" s="112">
        <v>-23.93</v>
      </c>
      <c r="N499" s="112">
        <f t="shared" si="191"/>
        <v>90</v>
      </c>
      <c r="O499" s="112">
        <f t="shared" si="192"/>
        <v>56</v>
      </c>
      <c r="P499" s="112">
        <f t="shared" si="193"/>
        <v>58</v>
      </c>
      <c r="Q499" s="112">
        <f t="shared" si="194"/>
        <v>237</v>
      </c>
      <c r="R499" s="112">
        <f t="shared" si="195"/>
        <v>55</v>
      </c>
      <c r="S499" s="112" cm="1">
        <f t="array" ref="S499">_xlfn.QUARTILE.EXC(IF($D$5:$D$906=$D499,$L$5:$L$906),1)</f>
        <v>-10.317499999999999</v>
      </c>
      <c r="T499" s="112" cm="1">
        <f t="array" ref="T499">_xlfn.QUARTILE.EXC(IF($D$5:$D$906=$D499,$L$5:$L$906),3)</f>
        <v>1.0349999999999999</v>
      </c>
      <c r="U499" s="112">
        <f t="shared" si="175"/>
        <v>11.352499999999999</v>
      </c>
      <c r="V499" s="112">
        <f t="shared" si="176"/>
        <v>-27.346249999999998</v>
      </c>
      <c r="W499" s="112">
        <f t="shared" si="177"/>
        <v>18.063749999999999</v>
      </c>
      <c r="X499" s="112" t="b">
        <f t="shared" si="178"/>
        <v>0</v>
      </c>
      <c r="Y499" s="112" cm="1">
        <f t="array" ref="Y499">_xlfn.QUARTILE.EXC(IF($D$5:$D$906=$D499,$M$5:$M$906),1)</f>
        <v>-15.98</v>
      </c>
      <c r="Z499" s="112" cm="1">
        <f t="array" ref="Z499">_xlfn.QUARTILE.EXC(IF($D$5:$D$906=$D499,$M$5:$M$906),3)</f>
        <v>-2.4</v>
      </c>
      <c r="AA499" s="112">
        <f t="shared" si="179"/>
        <v>13.58</v>
      </c>
      <c r="AB499" s="112">
        <f t="shared" si="180"/>
        <v>-36.35</v>
      </c>
      <c r="AC499" s="112">
        <f t="shared" si="181"/>
        <v>17.970000000000002</v>
      </c>
      <c r="AD499" s="112" t="b">
        <f t="shared" si="182"/>
        <v>0</v>
      </c>
      <c r="AE499" s="101">
        <f t="shared" si="173"/>
        <v>1</v>
      </c>
      <c r="AF499" s="101">
        <f t="shared" si="174"/>
        <v>1</v>
      </c>
      <c r="AG499" s="406" cm="1">
        <f t="array" ref="AG499">_xlfn.QUARTILE.EXC(IF($AT$5:$AT$906=$AT499,$L$5:$L$906),1)</f>
        <v>-9.3850000000000016</v>
      </c>
      <c r="AH499" s="406" cm="1">
        <f t="array" ref="AH499">_xlfn.QUARTILE.EXC(IF($AT$5:$AT$906=$AT499,$L$5:$L$906),3)</f>
        <v>1.2250000000000001</v>
      </c>
      <c r="AI499" s="406">
        <f t="shared" si="183"/>
        <v>10.610000000000001</v>
      </c>
      <c r="AJ499" s="406">
        <f t="shared" si="184"/>
        <v>-25.300000000000004</v>
      </c>
      <c r="AK499" s="406">
        <f t="shared" si="185"/>
        <v>17.140000000000004</v>
      </c>
      <c r="AL499" s="406" t="b">
        <f t="shared" si="186"/>
        <v>0</v>
      </c>
      <c r="AM499" s="406" cm="1">
        <f t="array" ref="AM499">_xlfn.QUARTILE.EXC(IF($AT$5:$AT$906=$AT499,$M$5:$M$906),1)</f>
        <v>-15.515000000000001</v>
      </c>
      <c r="AN499" s="406" cm="1">
        <f t="array" ref="AN499">_xlfn.QUARTILE.EXC(IF($AT$5:$AT$906=$AT499,$M$5:$M$906),3)</f>
        <v>-2.2599999999999998</v>
      </c>
      <c r="AO499" s="406">
        <f t="shared" si="187"/>
        <v>13.255000000000001</v>
      </c>
      <c r="AP499" s="406">
        <f t="shared" si="188"/>
        <v>-35.397500000000001</v>
      </c>
      <c r="AQ499" s="406">
        <f t="shared" si="189"/>
        <v>17.622500000000002</v>
      </c>
      <c r="AR499" s="406" t="b">
        <f t="shared" si="190"/>
        <v>0</v>
      </c>
      <c r="AS499" s="404" t="str">
        <f>INDEX('Org2567'!$BM:$BM,MATCH(Raw_DATA!A499,'Org2567'!$D:$D,0))</f>
        <v>รพช.F2 P30,000-60,000</v>
      </c>
      <c r="AT499" s="404">
        <f>INDEX('Org2567'!$BL:$BL,MATCH(Raw_DATA!A499,'Org2567'!$D:$D,0))</f>
        <v>6</v>
      </c>
      <c r="AU499" s="113"/>
      <c r="AV499" s="101">
        <v>90.12</v>
      </c>
      <c r="AW499" s="101">
        <v>56.49</v>
      </c>
      <c r="AX499" s="101">
        <v>57.54</v>
      </c>
      <c r="AY499" s="101">
        <v>237.42</v>
      </c>
      <c r="AZ499" s="101">
        <v>55.28</v>
      </c>
    </row>
    <row r="500" spans="1:52" x14ac:dyDescent="0.7">
      <c r="A500" s="101" t="s">
        <v>501</v>
      </c>
      <c r="B500" s="101" t="s">
        <v>2649</v>
      </c>
      <c r="C500" s="111" t="str">
        <f>IF(A500="","",INDEX(ID!P:P,MATCH(Raw_DATA!A500,ID!A:A,0)))</f>
        <v>รพช.F2 P30,000-60,000</v>
      </c>
      <c r="D500" s="101">
        <f>IF(A500="","",INDEX(ID!M:M,MATCH(Raw_DATA!A500,ID!A:A,0)))</f>
        <v>6</v>
      </c>
      <c r="E500" s="112">
        <v>3.47</v>
      </c>
      <c r="F500" s="112">
        <v>3.15</v>
      </c>
      <c r="G500" s="112">
        <v>2.8</v>
      </c>
      <c r="H500" s="112">
        <v>29854651.25</v>
      </c>
      <c r="I500" s="112">
        <v>-17566418.010000002</v>
      </c>
      <c r="J500" s="112">
        <v>-18233773.800000001</v>
      </c>
      <c r="K500" s="112">
        <v>21748773.02</v>
      </c>
      <c r="L500" s="112">
        <v>-17.61</v>
      </c>
      <c r="M500" s="112">
        <v>-27.89</v>
      </c>
      <c r="N500" s="112">
        <f t="shared" si="191"/>
        <v>55</v>
      </c>
      <c r="O500" s="112">
        <f t="shared" si="192"/>
        <v>74</v>
      </c>
      <c r="P500" s="112">
        <f t="shared" si="193"/>
        <v>55</v>
      </c>
      <c r="Q500" s="112">
        <f t="shared" si="194"/>
        <v>293</v>
      </c>
      <c r="R500" s="112">
        <f t="shared" si="195"/>
        <v>53</v>
      </c>
      <c r="S500" s="112" cm="1">
        <f t="array" ref="S500">_xlfn.QUARTILE.EXC(IF($D$5:$D$906=$D500,$L$5:$L$906),1)</f>
        <v>-10.317499999999999</v>
      </c>
      <c r="T500" s="112" cm="1">
        <f t="array" ref="T500">_xlfn.QUARTILE.EXC(IF($D$5:$D$906=$D500,$L$5:$L$906),3)</f>
        <v>1.0349999999999999</v>
      </c>
      <c r="U500" s="112">
        <f t="shared" si="175"/>
        <v>11.352499999999999</v>
      </c>
      <c r="V500" s="112">
        <f t="shared" si="176"/>
        <v>-27.346249999999998</v>
      </c>
      <c r="W500" s="112">
        <f t="shared" si="177"/>
        <v>18.063749999999999</v>
      </c>
      <c r="X500" s="112" t="b">
        <f t="shared" si="178"/>
        <v>0</v>
      </c>
      <c r="Y500" s="112" cm="1">
        <f t="array" ref="Y500">_xlfn.QUARTILE.EXC(IF($D$5:$D$906=$D500,$M$5:$M$906),1)</f>
        <v>-15.98</v>
      </c>
      <c r="Z500" s="112" cm="1">
        <f t="array" ref="Z500">_xlfn.QUARTILE.EXC(IF($D$5:$D$906=$D500,$M$5:$M$906),3)</f>
        <v>-2.4</v>
      </c>
      <c r="AA500" s="112">
        <f t="shared" si="179"/>
        <v>13.58</v>
      </c>
      <c r="AB500" s="112">
        <f t="shared" si="180"/>
        <v>-36.35</v>
      </c>
      <c r="AC500" s="112">
        <f t="shared" si="181"/>
        <v>17.970000000000002</v>
      </c>
      <c r="AD500" s="112" t="b">
        <f t="shared" si="182"/>
        <v>0</v>
      </c>
      <c r="AE500" s="101">
        <f t="shared" si="173"/>
        <v>1</v>
      </c>
      <c r="AF500" s="101">
        <f t="shared" si="174"/>
        <v>1</v>
      </c>
      <c r="AG500" s="406" cm="1">
        <f t="array" ref="AG500">_xlfn.QUARTILE.EXC(IF($AT$5:$AT$906=$AT500,$L$5:$L$906),1)</f>
        <v>-9.3850000000000016</v>
      </c>
      <c r="AH500" s="406" cm="1">
        <f t="array" ref="AH500">_xlfn.QUARTILE.EXC(IF($AT$5:$AT$906=$AT500,$L$5:$L$906),3)</f>
        <v>1.2250000000000001</v>
      </c>
      <c r="AI500" s="406">
        <f t="shared" si="183"/>
        <v>10.610000000000001</v>
      </c>
      <c r="AJ500" s="406">
        <f t="shared" si="184"/>
        <v>-25.300000000000004</v>
      </c>
      <c r="AK500" s="406">
        <f t="shared" si="185"/>
        <v>17.140000000000004</v>
      </c>
      <c r="AL500" s="406" t="b">
        <f t="shared" si="186"/>
        <v>0</v>
      </c>
      <c r="AM500" s="406" cm="1">
        <f t="array" ref="AM500">_xlfn.QUARTILE.EXC(IF($AT$5:$AT$906=$AT500,$M$5:$M$906),1)</f>
        <v>-15.515000000000001</v>
      </c>
      <c r="AN500" s="406" cm="1">
        <f t="array" ref="AN500">_xlfn.QUARTILE.EXC(IF($AT$5:$AT$906=$AT500,$M$5:$M$906),3)</f>
        <v>-2.2599999999999998</v>
      </c>
      <c r="AO500" s="406">
        <f t="shared" si="187"/>
        <v>13.255000000000001</v>
      </c>
      <c r="AP500" s="406">
        <f t="shared" si="188"/>
        <v>-35.397500000000001</v>
      </c>
      <c r="AQ500" s="406">
        <f t="shared" si="189"/>
        <v>17.622500000000002</v>
      </c>
      <c r="AR500" s="406" t="b">
        <f t="shared" si="190"/>
        <v>0</v>
      </c>
      <c r="AS500" s="404" t="str">
        <f>INDEX('Org2567'!$BM:$BM,MATCH(Raw_DATA!A500,'Org2567'!$D:$D,0))</f>
        <v>รพช.F2 P30,000-60,000</v>
      </c>
      <c r="AT500" s="404">
        <f>INDEX('Org2567'!$BL:$BL,MATCH(Raw_DATA!A500,'Org2567'!$D:$D,0))</f>
        <v>6</v>
      </c>
      <c r="AU500" s="113"/>
      <c r="AV500" s="101">
        <v>55.48</v>
      </c>
      <c r="AW500" s="101">
        <v>74.37</v>
      </c>
      <c r="AX500" s="101">
        <v>55.05</v>
      </c>
      <c r="AY500" s="101">
        <v>292.85000000000002</v>
      </c>
      <c r="AZ500" s="101">
        <v>52.57</v>
      </c>
    </row>
    <row r="501" spans="1:52" x14ac:dyDescent="0.7">
      <c r="A501" s="101" t="s">
        <v>502</v>
      </c>
      <c r="B501" s="101" t="s">
        <v>2652</v>
      </c>
      <c r="C501" s="111" t="str">
        <f>IF(A501="","",INDEX(ID!P:P,MATCH(Raw_DATA!A501,ID!A:A,0)))</f>
        <v>รพช.F2 P&lt;=30,000</v>
      </c>
      <c r="D501" s="101">
        <f>IF(A501="","",INDEX(ID!M:M,MATCH(Raw_DATA!A501,ID!A:A,0)))</f>
        <v>5</v>
      </c>
      <c r="E501" s="112">
        <v>2.48</v>
      </c>
      <c r="F501" s="112">
        <v>2.15</v>
      </c>
      <c r="G501" s="112">
        <v>1.4</v>
      </c>
      <c r="H501" s="112">
        <v>14060913.5</v>
      </c>
      <c r="I501" s="112">
        <v>-23299794.260000002</v>
      </c>
      <c r="J501" s="112">
        <v>-17222708.920000002</v>
      </c>
      <c r="K501" s="112">
        <v>3742655.18</v>
      </c>
      <c r="L501" s="112">
        <v>-17.34</v>
      </c>
      <c r="M501" s="112">
        <v>-60.8</v>
      </c>
      <c r="N501" s="112">
        <f t="shared" si="191"/>
        <v>55</v>
      </c>
      <c r="O501" s="112">
        <f t="shared" si="192"/>
        <v>41</v>
      </c>
      <c r="P501" s="112">
        <f t="shared" si="193"/>
        <v>46</v>
      </c>
      <c r="Q501" s="112">
        <f t="shared" si="194"/>
        <v>287</v>
      </c>
      <c r="R501" s="112">
        <f t="shared" si="195"/>
        <v>56</v>
      </c>
      <c r="S501" s="112" cm="1">
        <f t="array" ref="S501">_xlfn.QUARTILE.EXC(IF($D$5:$D$906=$D501,$L$5:$L$906),1)</f>
        <v>-9.4075000000000006</v>
      </c>
      <c r="T501" s="112" cm="1">
        <f t="array" ref="T501">_xlfn.QUARTILE.EXC(IF($D$5:$D$906=$D501,$L$5:$L$906),3)</f>
        <v>1.645</v>
      </c>
      <c r="U501" s="112">
        <f t="shared" si="175"/>
        <v>11.0525</v>
      </c>
      <c r="V501" s="112">
        <f t="shared" si="176"/>
        <v>-25.986249999999998</v>
      </c>
      <c r="W501" s="112">
        <f t="shared" si="177"/>
        <v>18.223749999999999</v>
      </c>
      <c r="X501" s="112" t="b">
        <f t="shared" si="178"/>
        <v>0</v>
      </c>
      <c r="Y501" s="112" cm="1">
        <f t="array" ref="Y501">_xlfn.QUARTILE.EXC(IF($D$5:$D$906=$D501,$M$5:$M$906),1)</f>
        <v>-18.744999999999997</v>
      </c>
      <c r="Z501" s="112" cm="1">
        <f t="array" ref="Z501">_xlfn.QUARTILE.EXC(IF($D$5:$D$906=$D501,$M$5:$M$906),3)</f>
        <v>-2.7</v>
      </c>
      <c r="AA501" s="112">
        <f t="shared" si="179"/>
        <v>16.044999999999998</v>
      </c>
      <c r="AB501" s="112">
        <f t="shared" si="180"/>
        <v>-42.812499999999993</v>
      </c>
      <c r="AC501" s="112">
        <f t="shared" si="181"/>
        <v>21.367499999999996</v>
      </c>
      <c r="AD501" s="112" t="b">
        <f t="shared" si="182"/>
        <v>1</v>
      </c>
      <c r="AE501" s="101">
        <f t="shared" si="173"/>
        <v>1</v>
      </c>
      <c r="AF501" s="101">
        <f t="shared" si="174"/>
        <v>1</v>
      </c>
      <c r="AG501" s="406" cm="1">
        <f t="array" ref="AG501">_xlfn.QUARTILE.EXC(IF($AT$5:$AT$906=$AT501,$L$5:$L$906),1)</f>
        <v>-9.4075000000000006</v>
      </c>
      <c r="AH501" s="406" cm="1">
        <f t="array" ref="AH501">_xlfn.QUARTILE.EXC(IF($AT$5:$AT$906=$AT501,$L$5:$L$906),3)</f>
        <v>1.645</v>
      </c>
      <c r="AI501" s="406">
        <f t="shared" si="183"/>
        <v>11.0525</v>
      </c>
      <c r="AJ501" s="406">
        <f t="shared" si="184"/>
        <v>-25.986249999999998</v>
      </c>
      <c r="AK501" s="406">
        <f t="shared" si="185"/>
        <v>18.223749999999999</v>
      </c>
      <c r="AL501" s="406" t="b">
        <f t="shared" si="186"/>
        <v>0</v>
      </c>
      <c r="AM501" s="406" cm="1">
        <f t="array" ref="AM501">_xlfn.QUARTILE.EXC(IF($AT$5:$AT$906=$AT501,$M$5:$M$906),1)</f>
        <v>-18.744999999999997</v>
      </c>
      <c r="AN501" s="406" cm="1">
        <f t="array" ref="AN501">_xlfn.QUARTILE.EXC(IF($AT$5:$AT$906=$AT501,$M$5:$M$906),3)</f>
        <v>-2.7</v>
      </c>
      <c r="AO501" s="406">
        <f t="shared" si="187"/>
        <v>16.044999999999998</v>
      </c>
      <c r="AP501" s="406">
        <f t="shared" si="188"/>
        <v>-42.812499999999993</v>
      </c>
      <c r="AQ501" s="406">
        <f t="shared" si="189"/>
        <v>21.367499999999996</v>
      </c>
      <c r="AR501" s="406" t="b">
        <f t="shared" si="190"/>
        <v>1</v>
      </c>
      <c r="AS501" s="404" t="str">
        <f>INDEX('Org2567'!$BM:$BM,MATCH(Raw_DATA!A501,'Org2567'!$D:$D,0))</f>
        <v>รพช.F2 P&lt;=30,000</v>
      </c>
      <c r="AT501" s="404">
        <f>INDEX('Org2567'!$BL:$BL,MATCH(Raw_DATA!A501,'Org2567'!$D:$D,0))</f>
        <v>5</v>
      </c>
      <c r="AU501" s="113"/>
      <c r="AV501" s="101">
        <v>54.73</v>
      </c>
      <c r="AW501" s="101">
        <v>41.05</v>
      </c>
      <c r="AX501" s="101">
        <v>46.32</v>
      </c>
      <c r="AY501" s="101">
        <v>287.45999999999998</v>
      </c>
      <c r="AZ501" s="101">
        <v>55.82</v>
      </c>
    </row>
    <row r="502" spans="1:52" x14ac:dyDescent="0.7">
      <c r="A502" s="101" t="s">
        <v>503</v>
      </c>
      <c r="B502" s="101" t="s">
        <v>2655</v>
      </c>
      <c r="C502" s="111" t="str">
        <f>IF(A502="","",INDEX(ID!P:P,MATCH(Raw_DATA!A502,ID!A:A,0)))</f>
        <v>รพช.F2 P&lt;=30,000</v>
      </c>
      <c r="D502" s="101">
        <f>IF(A502="","",INDEX(ID!M:M,MATCH(Raw_DATA!A502,ID!A:A,0)))</f>
        <v>5</v>
      </c>
      <c r="E502" s="112">
        <v>2.02</v>
      </c>
      <c r="F502" s="112">
        <v>1.89</v>
      </c>
      <c r="G502" s="112">
        <v>1.61</v>
      </c>
      <c r="H502" s="112">
        <v>12835076.289999999</v>
      </c>
      <c r="I502" s="112">
        <v>-8516437.2100000009</v>
      </c>
      <c r="J502" s="112">
        <v>-4135825.68</v>
      </c>
      <c r="K502" s="112">
        <v>7675199.0499999998</v>
      </c>
      <c r="L502" s="112">
        <v>-5.37</v>
      </c>
      <c r="M502" s="112">
        <v>-15.41</v>
      </c>
      <c r="N502" s="112">
        <f t="shared" si="191"/>
        <v>202</v>
      </c>
      <c r="O502" s="112">
        <f t="shared" si="192"/>
        <v>87</v>
      </c>
      <c r="P502" s="112">
        <f t="shared" si="193"/>
        <v>67</v>
      </c>
      <c r="Q502" s="112">
        <f t="shared" si="194"/>
        <v>327</v>
      </c>
      <c r="R502" s="112">
        <f t="shared" si="195"/>
        <v>46</v>
      </c>
      <c r="S502" s="112" cm="1">
        <f t="array" ref="S502">_xlfn.QUARTILE.EXC(IF($D$5:$D$906=$D502,$L$5:$L$906),1)</f>
        <v>-9.4075000000000006</v>
      </c>
      <c r="T502" s="112" cm="1">
        <f t="array" ref="T502">_xlfn.QUARTILE.EXC(IF($D$5:$D$906=$D502,$L$5:$L$906),3)</f>
        <v>1.645</v>
      </c>
      <c r="U502" s="112">
        <f t="shared" si="175"/>
        <v>11.0525</v>
      </c>
      <c r="V502" s="112">
        <f t="shared" si="176"/>
        <v>-25.986249999999998</v>
      </c>
      <c r="W502" s="112">
        <f t="shared" si="177"/>
        <v>18.223749999999999</v>
      </c>
      <c r="X502" s="112" t="b">
        <f t="shared" si="178"/>
        <v>0</v>
      </c>
      <c r="Y502" s="112" cm="1">
        <f t="array" ref="Y502">_xlfn.QUARTILE.EXC(IF($D$5:$D$906=$D502,$M$5:$M$906),1)</f>
        <v>-18.744999999999997</v>
      </c>
      <c r="Z502" s="112" cm="1">
        <f t="array" ref="Z502">_xlfn.QUARTILE.EXC(IF($D$5:$D$906=$D502,$M$5:$M$906),3)</f>
        <v>-2.7</v>
      </c>
      <c r="AA502" s="112">
        <f t="shared" si="179"/>
        <v>16.044999999999998</v>
      </c>
      <c r="AB502" s="112">
        <f t="shared" si="180"/>
        <v>-42.812499999999993</v>
      </c>
      <c r="AC502" s="112">
        <f t="shared" si="181"/>
        <v>21.367499999999996</v>
      </c>
      <c r="AD502" s="112" t="b">
        <f t="shared" si="182"/>
        <v>0</v>
      </c>
      <c r="AE502" s="101">
        <f t="shared" si="173"/>
        <v>1</v>
      </c>
      <c r="AF502" s="101">
        <f t="shared" si="174"/>
        <v>1</v>
      </c>
      <c r="AG502" s="406" cm="1">
        <f t="array" ref="AG502">_xlfn.QUARTILE.EXC(IF($AT$5:$AT$906=$AT502,$L$5:$L$906),1)</f>
        <v>-9.4075000000000006</v>
      </c>
      <c r="AH502" s="406" cm="1">
        <f t="array" ref="AH502">_xlfn.QUARTILE.EXC(IF($AT$5:$AT$906=$AT502,$L$5:$L$906),3)</f>
        <v>1.645</v>
      </c>
      <c r="AI502" s="406">
        <f t="shared" si="183"/>
        <v>11.0525</v>
      </c>
      <c r="AJ502" s="406">
        <f t="shared" si="184"/>
        <v>-25.986249999999998</v>
      </c>
      <c r="AK502" s="406">
        <f t="shared" si="185"/>
        <v>18.223749999999999</v>
      </c>
      <c r="AL502" s="406" t="b">
        <f t="shared" si="186"/>
        <v>0</v>
      </c>
      <c r="AM502" s="406" cm="1">
        <f t="array" ref="AM502">_xlfn.QUARTILE.EXC(IF($AT$5:$AT$906=$AT502,$M$5:$M$906),1)</f>
        <v>-18.744999999999997</v>
      </c>
      <c r="AN502" s="406" cm="1">
        <f t="array" ref="AN502">_xlfn.QUARTILE.EXC(IF($AT$5:$AT$906=$AT502,$M$5:$M$906),3)</f>
        <v>-2.7</v>
      </c>
      <c r="AO502" s="406">
        <f t="shared" si="187"/>
        <v>16.044999999999998</v>
      </c>
      <c r="AP502" s="406">
        <f t="shared" si="188"/>
        <v>-42.812499999999993</v>
      </c>
      <c r="AQ502" s="406">
        <f t="shared" si="189"/>
        <v>21.367499999999996</v>
      </c>
      <c r="AR502" s="406" t="b">
        <f t="shared" si="190"/>
        <v>0</v>
      </c>
      <c r="AS502" s="404" t="str">
        <f>INDEX('Org2567'!$BM:$BM,MATCH(Raw_DATA!A502,'Org2567'!$D:$D,0))</f>
        <v>รพช.F2 P&lt;=30,000</v>
      </c>
      <c r="AT502" s="404">
        <f>INDEX('Org2567'!$BL:$BL,MATCH(Raw_DATA!A502,'Org2567'!$D:$D,0))</f>
        <v>5</v>
      </c>
      <c r="AU502" s="113"/>
      <c r="AV502" s="101">
        <v>202.49</v>
      </c>
      <c r="AW502" s="101">
        <v>87.26</v>
      </c>
      <c r="AX502" s="101">
        <v>66.599999999999994</v>
      </c>
      <c r="AY502" s="101">
        <v>327.27</v>
      </c>
      <c r="AZ502" s="101">
        <v>45.65</v>
      </c>
    </row>
    <row r="503" spans="1:52" x14ac:dyDescent="0.7">
      <c r="A503" s="101" t="s">
        <v>504</v>
      </c>
      <c r="B503" s="101" t="s">
        <v>2658</v>
      </c>
      <c r="C503" s="111" t="str">
        <f>IF(A503="","",INDEX(ID!P:P,MATCH(Raw_DATA!A503,ID!A:A,0)))</f>
        <v>รพช.F2 P30,000-60,000</v>
      </c>
      <c r="D503" s="101">
        <f>IF(A503="","",INDEX(ID!M:M,MATCH(Raw_DATA!A503,ID!A:A,0)))</f>
        <v>6</v>
      </c>
      <c r="E503" s="112">
        <v>1.31</v>
      </c>
      <c r="F503" s="112">
        <v>1.1100000000000001</v>
      </c>
      <c r="G503" s="112">
        <v>0.66</v>
      </c>
      <c r="H503" s="112">
        <v>7873408.5899999999</v>
      </c>
      <c r="I503" s="112">
        <v>-6145975.3600000003</v>
      </c>
      <c r="J503" s="112">
        <v>-1975823.87</v>
      </c>
      <c r="K503" s="112">
        <v>-8587253.6300000008</v>
      </c>
      <c r="L503" s="112">
        <v>-1.58</v>
      </c>
      <c r="M503" s="112">
        <v>-10.53</v>
      </c>
      <c r="N503" s="112">
        <f t="shared" si="191"/>
        <v>144</v>
      </c>
      <c r="O503" s="112">
        <f t="shared" si="192"/>
        <v>49</v>
      </c>
      <c r="P503" s="112">
        <f t="shared" si="193"/>
        <v>38</v>
      </c>
      <c r="Q503" s="112">
        <f t="shared" si="194"/>
        <v>264</v>
      </c>
      <c r="R503" s="112">
        <f t="shared" si="195"/>
        <v>55</v>
      </c>
      <c r="S503" s="112" cm="1">
        <f t="array" ref="S503">_xlfn.QUARTILE.EXC(IF($D$5:$D$906=$D503,$L$5:$L$906),1)</f>
        <v>-10.317499999999999</v>
      </c>
      <c r="T503" s="112" cm="1">
        <f t="array" ref="T503">_xlfn.QUARTILE.EXC(IF($D$5:$D$906=$D503,$L$5:$L$906),3)</f>
        <v>1.0349999999999999</v>
      </c>
      <c r="U503" s="112">
        <f t="shared" si="175"/>
        <v>11.352499999999999</v>
      </c>
      <c r="V503" s="112">
        <f t="shared" si="176"/>
        <v>-27.346249999999998</v>
      </c>
      <c r="W503" s="112">
        <f t="shared" si="177"/>
        <v>18.063749999999999</v>
      </c>
      <c r="X503" s="112" t="b">
        <f t="shared" si="178"/>
        <v>0</v>
      </c>
      <c r="Y503" s="112" cm="1">
        <f t="array" ref="Y503">_xlfn.QUARTILE.EXC(IF($D$5:$D$906=$D503,$M$5:$M$906),1)</f>
        <v>-15.98</v>
      </c>
      <c r="Z503" s="112" cm="1">
        <f t="array" ref="Z503">_xlfn.QUARTILE.EXC(IF($D$5:$D$906=$D503,$M$5:$M$906),3)</f>
        <v>-2.4</v>
      </c>
      <c r="AA503" s="112">
        <f t="shared" si="179"/>
        <v>13.58</v>
      </c>
      <c r="AB503" s="112">
        <f t="shared" si="180"/>
        <v>-36.35</v>
      </c>
      <c r="AC503" s="112">
        <f t="shared" si="181"/>
        <v>17.970000000000002</v>
      </c>
      <c r="AD503" s="112" t="b">
        <f t="shared" si="182"/>
        <v>0</v>
      </c>
      <c r="AE503" s="101">
        <f t="shared" si="173"/>
        <v>1</v>
      </c>
      <c r="AF503" s="101">
        <f t="shared" si="174"/>
        <v>1</v>
      </c>
      <c r="AG503" s="406" cm="1">
        <f t="array" ref="AG503">_xlfn.QUARTILE.EXC(IF($AT$5:$AT$906=$AT503,$L$5:$L$906),1)</f>
        <v>-9.3850000000000016</v>
      </c>
      <c r="AH503" s="406" cm="1">
        <f t="array" ref="AH503">_xlfn.QUARTILE.EXC(IF($AT$5:$AT$906=$AT503,$L$5:$L$906),3)</f>
        <v>1.2250000000000001</v>
      </c>
      <c r="AI503" s="406">
        <f t="shared" si="183"/>
        <v>10.610000000000001</v>
      </c>
      <c r="AJ503" s="406">
        <f t="shared" si="184"/>
        <v>-25.300000000000004</v>
      </c>
      <c r="AK503" s="406">
        <f t="shared" si="185"/>
        <v>17.140000000000004</v>
      </c>
      <c r="AL503" s="406" t="b">
        <f t="shared" si="186"/>
        <v>0</v>
      </c>
      <c r="AM503" s="406" cm="1">
        <f t="array" ref="AM503">_xlfn.QUARTILE.EXC(IF($AT$5:$AT$906=$AT503,$M$5:$M$906),1)</f>
        <v>-15.515000000000001</v>
      </c>
      <c r="AN503" s="406" cm="1">
        <f t="array" ref="AN503">_xlfn.QUARTILE.EXC(IF($AT$5:$AT$906=$AT503,$M$5:$M$906),3)</f>
        <v>-2.2599999999999998</v>
      </c>
      <c r="AO503" s="406">
        <f t="shared" si="187"/>
        <v>13.255000000000001</v>
      </c>
      <c r="AP503" s="406">
        <f t="shared" si="188"/>
        <v>-35.397500000000001</v>
      </c>
      <c r="AQ503" s="406">
        <f t="shared" si="189"/>
        <v>17.622500000000002</v>
      </c>
      <c r="AR503" s="406" t="b">
        <f t="shared" si="190"/>
        <v>0</v>
      </c>
      <c r="AS503" s="404" t="str">
        <f>INDEX('Org2567'!$BM:$BM,MATCH(Raw_DATA!A503,'Org2567'!$D:$D,0))</f>
        <v>รพช.F2 P30,000-60,000</v>
      </c>
      <c r="AT503" s="404">
        <f>INDEX('Org2567'!$BL:$BL,MATCH(Raw_DATA!A503,'Org2567'!$D:$D,0))</f>
        <v>6</v>
      </c>
      <c r="AU503" s="113"/>
      <c r="AV503" s="101">
        <v>144.32</v>
      </c>
      <c r="AW503" s="101">
        <v>49.12</v>
      </c>
      <c r="AX503" s="101">
        <v>37.54</v>
      </c>
      <c r="AY503" s="101">
        <v>263.60000000000002</v>
      </c>
      <c r="AZ503" s="101">
        <v>55.29</v>
      </c>
    </row>
    <row r="504" spans="1:52" x14ac:dyDescent="0.7">
      <c r="A504" s="101" t="s">
        <v>2660</v>
      </c>
      <c r="B504" s="101" t="s">
        <v>2662</v>
      </c>
      <c r="C504" s="111" t="str">
        <f>IF(A504="","",INDEX(ID!P:P,MATCH(Raw_DATA!A504,ID!A:A,0)))</f>
        <v>รพช.F2 P30,000-60,000</v>
      </c>
      <c r="D504" s="101">
        <f>IF(A504="","",INDEX(ID!M:M,MATCH(Raw_DATA!A504,ID!A:A,0)))</f>
        <v>6</v>
      </c>
      <c r="E504" s="112">
        <v>2.21</v>
      </c>
      <c r="F504" s="112">
        <v>1.79</v>
      </c>
      <c r="G504" s="112">
        <v>1.23</v>
      </c>
      <c r="H504" s="112">
        <v>24583963.190000001</v>
      </c>
      <c r="I504" s="112">
        <v>-18987716.989999998</v>
      </c>
      <c r="J504" s="112">
        <v>-18444813.989999998</v>
      </c>
      <c r="K504" s="112">
        <v>4763562.93</v>
      </c>
      <c r="L504" s="112">
        <v>-12.41</v>
      </c>
      <c r="M504" s="112">
        <v>-26.01</v>
      </c>
      <c r="N504" s="112">
        <f t="shared" si="191"/>
        <v>90</v>
      </c>
      <c r="O504" s="112">
        <f t="shared" si="192"/>
        <v>28</v>
      </c>
      <c r="P504" s="112">
        <f t="shared" si="193"/>
        <v>50</v>
      </c>
      <c r="Q504" s="112">
        <f t="shared" si="194"/>
        <v>235</v>
      </c>
      <c r="R504" s="112">
        <f t="shared" si="195"/>
        <v>91</v>
      </c>
      <c r="S504" s="112" cm="1">
        <f t="array" ref="S504">_xlfn.QUARTILE.EXC(IF($D$5:$D$906=$D504,$L$5:$L$906),1)</f>
        <v>-10.317499999999999</v>
      </c>
      <c r="T504" s="112" cm="1">
        <f t="array" ref="T504">_xlfn.QUARTILE.EXC(IF($D$5:$D$906=$D504,$L$5:$L$906),3)</f>
        <v>1.0349999999999999</v>
      </c>
      <c r="U504" s="112">
        <f t="shared" si="175"/>
        <v>11.352499999999999</v>
      </c>
      <c r="V504" s="112">
        <f t="shared" si="176"/>
        <v>-27.346249999999998</v>
      </c>
      <c r="W504" s="112">
        <f t="shared" si="177"/>
        <v>18.063749999999999</v>
      </c>
      <c r="X504" s="112" t="b">
        <f t="shared" si="178"/>
        <v>0</v>
      </c>
      <c r="Y504" s="112" cm="1">
        <f t="array" ref="Y504">_xlfn.QUARTILE.EXC(IF($D$5:$D$906=$D504,$M$5:$M$906),1)</f>
        <v>-15.98</v>
      </c>
      <c r="Z504" s="112" cm="1">
        <f t="array" ref="Z504">_xlfn.QUARTILE.EXC(IF($D$5:$D$906=$D504,$M$5:$M$906),3)</f>
        <v>-2.4</v>
      </c>
      <c r="AA504" s="112">
        <f t="shared" si="179"/>
        <v>13.58</v>
      </c>
      <c r="AB504" s="112">
        <f t="shared" si="180"/>
        <v>-36.35</v>
      </c>
      <c r="AC504" s="112">
        <f t="shared" si="181"/>
        <v>17.970000000000002</v>
      </c>
      <c r="AD504" s="112" t="b">
        <f t="shared" si="182"/>
        <v>0</v>
      </c>
      <c r="AE504" s="101">
        <f t="shared" si="173"/>
        <v>1</v>
      </c>
      <c r="AF504" s="101">
        <f t="shared" si="174"/>
        <v>1</v>
      </c>
      <c r="AG504" s="406" cm="1">
        <f t="array" ref="AG504">_xlfn.QUARTILE.EXC(IF($AT$5:$AT$906=$AT504,$L$5:$L$906),1)</f>
        <v>-9.3850000000000016</v>
      </c>
      <c r="AH504" s="406" cm="1">
        <f t="array" ref="AH504">_xlfn.QUARTILE.EXC(IF($AT$5:$AT$906=$AT504,$L$5:$L$906),3)</f>
        <v>1.2250000000000001</v>
      </c>
      <c r="AI504" s="406">
        <f t="shared" si="183"/>
        <v>10.610000000000001</v>
      </c>
      <c r="AJ504" s="406">
        <f t="shared" si="184"/>
        <v>-25.300000000000004</v>
      </c>
      <c r="AK504" s="406">
        <f t="shared" si="185"/>
        <v>17.140000000000004</v>
      </c>
      <c r="AL504" s="406" t="b">
        <f t="shared" si="186"/>
        <v>0</v>
      </c>
      <c r="AM504" s="406" cm="1">
        <f t="array" ref="AM504">_xlfn.QUARTILE.EXC(IF($AT$5:$AT$906=$AT504,$M$5:$M$906),1)</f>
        <v>-15.515000000000001</v>
      </c>
      <c r="AN504" s="406" cm="1">
        <f t="array" ref="AN504">_xlfn.QUARTILE.EXC(IF($AT$5:$AT$906=$AT504,$M$5:$M$906),3)</f>
        <v>-2.2599999999999998</v>
      </c>
      <c r="AO504" s="406">
        <f t="shared" si="187"/>
        <v>13.255000000000001</v>
      </c>
      <c r="AP504" s="406">
        <f t="shared" si="188"/>
        <v>-35.397500000000001</v>
      </c>
      <c r="AQ504" s="406">
        <f t="shared" si="189"/>
        <v>17.622500000000002</v>
      </c>
      <c r="AR504" s="406" t="b">
        <f t="shared" si="190"/>
        <v>0</v>
      </c>
      <c r="AS504" s="404" t="str">
        <f>INDEX('Org2567'!$BM:$BM,MATCH(Raw_DATA!A504,'Org2567'!$D:$D,0))</f>
        <v>รพช.F2 P30,000-60,000</v>
      </c>
      <c r="AT504" s="404">
        <f>INDEX('Org2567'!$BL:$BL,MATCH(Raw_DATA!A504,'Org2567'!$D:$D,0))</f>
        <v>6</v>
      </c>
      <c r="AU504" s="113"/>
      <c r="AV504" s="101">
        <v>90.16</v>
      </c>
      <c r="AW504" s="101">
        <v>28.45</v>
      </c>
      <c r="AX504" s="101">
        <v>50.03</v>
      </c>
      <c r="AY504" s="101">
        <v>234.8</v>
      </c>
      <c r="AZ504" s="101">
        <v>91.34</v>
      </c>
    </row>
    <row r="505" spans="1:52" x14ac:dyDescent="0.7">
      <c r="A505" s="101" t="s">
        <v>505</v>
      </c>
      <c r="B505" s="101" t="s">
        <v>2665</v>
      </c>
      <c r="C505" s="111" t="str">
        <f>IF(A505="","",INDEX(ID!P:P,MATCH(Raw_DATA!A505,ID!A:A,0)))</f>
        <v>รพช.M2 B&lt;=100</v>
      </c>
      <c r="D505" s="101">
        <f>IF(A505="","",INDEX(ID!M:M,MATCH(Raw_DATA!A505,ID!A:A,0)))</f>
        <v>12</v>
      </c>
      <c r="E505" s="112">
        <v>1.48</v>
      </c>
      <c r="F505" s="112">
        <v>1.2</v>
      </c>
      <c r="G505" s="112">
        <v>0.56999999999999995</v>
      </c>
      <c r="H505" s="112">
        <v>17540471.940000001</v>
      </c>
      <c r="I505" s="112">
        <v>-24810104.890000001</v>
      </c>
      <c r="J505" s="112">
        <v>-16757504.529999999</v>
      </c>
      <c r="K505" s="112">
        <v>-15896731.869999999</v>
      </c>
      <c r="L505" s="112">
        <v>-7.09</v>
      </c>
      <c r="M505" s="112">
        <v>-20.29</v>
      </c>
      <c r="N505" s="112">
        <f t="shared" si="191"/>
        <v>101</v>
      </c>
      <c r="O505" s="112">
        <f t="shared" si="192"/>
        <v>51</v>
      </c>
      <c r="P505" s="112">
        <f t="shared" si="193"/>
        <v>55</v>
      </c>
      <c r="Q505" s="112">
        <f t="shared" si="194"/>
        <v>309</v>
      </c>
      <c r="R505" s="112">
        <f t="shared" si="195"/>
        <v>60</v>
      </c>
      <c r="S505" s="112" cm="1">
        <f t="array" ref="S505">_xlfn.QUARTILE.EXC(IF($D$5:$D$906=$D505,$L$5:$L$906),1)</f>
        <v>-15.01</v>
      </c>
      <c r="T505" s="112" cm="1">
        <f t="array" ref="T505">_xlfn.QUARTILE.EXC(IF($D$5:$D$906=$D505,$L$5:$L$906),3)</f>
        <v>4.4000000000000004</v>
      </c>
      <c r="U505" s="112">
        <f t="shared" si="175"/>
        <v>19.41</v>
      </c>
      <c r="V505" s="112">
        <f t="shared" si="176"/>
        <v>-44.125</v>
      </c>
      <c r="W505" s="112">
        <f t="shared" si="177"/>
        <v>33.515000000000001</v>
      </c>
      <c r="X505" s="112" t="b">
        <f t="shared" si="178"/>
        <v>0</v>
      </c>
      <c r="Y505" s="112" cm="1">
        <f t="array" ref="Y505">_xlfn.QUARTILE.EXC(IF($D$5:$D$906=$D505,$M$5:$M$906),1)</f>
        <v>-15.23</v>
      </c>
      <c r="Z505" s="112" cm="1">
        <f t="array" ref="Z505">_xlfn.QUARTILE.EXC(IF($D$5:$D$906=$D505,$M$5:$M$906),3)</f>
        <v>-0.92</v>
      </c>
      <c r="AA505" s="112">
        <f t="shared" si="179"/>
        <v>14.31</v>
      </c>
      <c r="AB505" s="112">
        <f t="shared" si="180"/>
        <v>-36.695</v>
      </c>
      <c r="AC505" s="112">
        <f t="shared" si="181"/>
        <v>20.544999999999998</v>
      </c>
      <c r="AD505" s="112" t="b">
        <f t="shared" si="182"/>
        <v>0</v>
      </c>
      <c r="AE505" s="101">
        <f t="shared" si="173"/>
        <v>1</v>
      </c>
      <c r="AF505" s="101">
        <f t="shared" si="174"/>
        <v>1</v>
      </c>
      <c r="AG505" s="406" cm="1">
        <f t="array" ref="AG505">_xlfn.QUARTILE.EXC(IF($AT$5:$AT$906=$AT505,$L$5:$L$906),1)</f>
        <v>-15.01</v>
      </c>
      <c r="AH505" s="406" cm="1">
        <f t="array" ref="AH505">_xlfn.QUARTILE.EXC(IF($AT$5:$AT$906=$AT505,$L$5:$L$906),3)</f>
        <v>4.4000000000000004</v>
      </c>
      <c r="AI505" s="406">
        <f t="shared" si="183"/>
        <v>19.41</v>
      </c>
      <c r="AJ505" s="406">
        <f t="shared" si="184"/>
        <v>-44.125</v>
      </c>
      <c r="AK505" s="406">
        <f t="shared" si="185"/>
        <v>33.515000000000001</v>
      </c>
      <c r="AL505" s="406" t="b">
        <f t="shared" si="186"/>
        <v>0</v>
      </c>
      <c r="AM505" s="406" cm="1">
        <f t="array" ref="AM505">_xlfn.QUARTILE.EXC(IF($AT$5:$AT$906=$AT505,$M$5:$M$906),1)</f>
        <v>-15.23</v>
      </c>
      <c r="AN505" s="406" cm="1">
        <f t="array" ref="AN505">_xlfn.QUARTILE.EXC(IF($AT$5:$AT$906=$AT505,$M$5:$M$906),3)</f>
        <v>-0.92</v>
      </c>
      <c r="AO505" s="406">
        <f t="shared" si="187"/>
        <v>14.31</v>
      </c>
      <c r="AP505" s="406">
        <f t="shared" si="188"/>
        <v>-36.695</v>
      </c>
      <c r="AQ505" s="406">
        <f t="shared" si="189"/>
        <v>20.544999999999998</v>
      </c>
      <c r="AR505" s="406" t="b">
        <f t="shared" si="190"/>
        <v>0</v>
      </c>
      <c r="AS505" s="404" t="str">
        <f>INDEX('Org2567'!$BM:$BM,MATCH(Raw_DATA!A505,'Org2567'!$D:$D,0))</f>
        <v>รพช.M2 B&lt;=100</v>
      </c>
      <c r="AT505" s="404">
        <f>INDEX('Org2567'!$BL:$BL,MATCH(Raw_DATA!A505,'Org2567'!$D:$D,0))</f>
        <v>12</v>
      </c>
      <c r="AU505" s="113"/>
      <c r="AV505" s="101">
        <v>100.97</v>
      </c>
      <c r="AW505" s="101">
        <v>50.8</v>
      </c>
      <c r="AX505" s="101">
        <v>55.15</v>
      </c>
      <c r="AY505" s="101">
        <v>308.77999999999997</v>
      </c>
      <c r="AZ505" s="101">
        <v>60.33</v>
      </c>
    </row>
    <row r="506" spans="1:52" x14ac:dyDescent="0.7">
      <c r="A506" s="101" t="s">
        <v>506</v>
      </c>
      <c r="B506" s="101" t="s">
        <v>2668</v>
      </c>
      <c r="C506" s="111" t="str">
        <f>IF(A506="","",INDEX(ID!P:P,MATCH(Raw_DATA!A506,ID!A:A,0)))</f>
        <v>รพช.F2 P30,000-60,000</v>
      </c>
      <c r="D506" s="101">
        <f>IF(A506="","",INDEX(ID!M:M,MATCH(Raw_DATA!A506,ID!A:A,0)))</f>
        <v>6</v>
      </c>
      <c r="E506" s="112">
        <v>2.2599999999999998</v>
      </c>
      <c r="F506" s="112">
        <v>1.86</v>
      </c>
      <c r="G506" s="112">
        <v>0.95</v>
      </c>
      <c r="H506" s="112">
        <v>12430046.130000001</v>
      </c>
      <c r="I506" s="112">
        <v>-19692611.66</v>
      </c>
      <c r="J506" s="112">
        <v>-15874296.289999999</v>
      </c>
      <c r="K506" s="112">
        <v>-519981.04</v>
      </c>
      <c r="L506" s="112">
        <v>-14.24</v>
      </c>
      <c r="M506" s="112">
        <v>-27.06</v>
      </c>
      <c r="N506" s="112">
        <f t="shared" si="191"/>
        <v>83</v>
      </c>
      <c r="O506" s="112">
        <f t="shared" si="192"/>
        <v>57</v>
      </c>
      <c r="P506" s="112">
        <f t="shared" si="193"/>
        <v>59</v>
      </c>
      <c r="Q506" s="112">
        <f t="shared" si="194"/>
        <v>374</v>
      </c>
      <c r="R506" s="112">
        <f t="shared" si="195"/>
        <v>63</v>
      </c>
      <c r="S506" s="112" cm="1">
        <f t="array" ref="S506">_xlfn.QUARTILE.EXC(IF($D$5:$D$906=$D506,$L$5:$L$906),1)</f>
        <v>-10.317499999999999</v>
      </c>
      <c r="T506" s="112" cm="1">
        <f t="array" ref="T506">_xlfn.QUARTILE.EXC(IF($D$5:$D$906=$D506,$L$5:$L$906),3)</f>
        <v>1.0349999999999999</v>
      </c>
      <c r="U506" s="112">
        <f t="shared" si="175"/>
        <v>11.352499999999999</v>
      </c>
      <c r="V506" s="112">
        <f t="shared" si="176"/>
        <v>-27.346249999999998</v>
      </c>
      <c r="W506" s="112">
        <f t="shared" si="177"/>
        <v>18.063749999999999</v>
      </c>
      <c r="X506" s="112" t="b">
        <f t="shared" si="178"/>
        <v>0</v>
      </c>
      <c r="Y506" s="112" cm="1">
        <f t="array" ref="Y506">_xlfn.QUARTILE.EXC(IF($D$5:$D$906=$D506,$M$5:$M$906),1)</f>
        <v>-15.98</v>
      </c>
      <c r="Z506" s="112" cm="1">
        <f t="array" ref="Z506">_xlfn.QUARTILE.EXC(IF($D$5:$D$906=$D506,$M$5:$M$906),3)</f>
        <v>-2.4</v>
      </c>
      <c r="AA506" s="112">
        <f t="shared" si="179"/>
        <v>13.58</v>
      </c>
      <c r="AB506" s="112">
        <f t="shared" si="180"/>
        <v>-36.35</v>
      </c>
      <c r="AC506" s="112">
        <f t="shared" si="181"/>
        <v>17.970000000000002</v>
      </c>
      <c r="AD506" s="112" t="b">
        <f t="shared" si="182"/>
        <v>0</v>
      </c>
      <c r="AE506" s="101">
        <f t="shared" si="173"/>
        <v>1</v>
      </c>
      <c r="AF506" s="101">
        <f t="shared" si="174"/>
        <v>1</v>
      </c>
      <c r="AG506" s="406" cm="1">
        <f t="array" ref="AG506">_xlfn.QUARTILE.EXC(IF($AT$5:$AT$906=$AT506,$L$5:$L$906),1)</f>
        <v>-9.3850000000000016</v>
      </c>
      <c r="AH506" s="406" cm="1">
        <f t="array" ref="AH506">_xlfn.QUARTILE.EXC(IF($AT$5:$AT$906=$AT506,$L$5:$L$906),3)</f>
        <v>1.2250000000000001</v>
      </c>
      <c r="AI506" s="406">
        <f t="shared" si="183"/>
        <v>10.610000000000001</v>
      </c>
      <c r="AJ506" s="406">
        <f t="shared" si="184"/>
        <v>-25.300000000000004</v>
      </c>
      <c r="AK506" s="406">
        <f t="shared" si="185"/>
        <v>17.140000000000004</v>
      </c>
      <c r="AL506" s="406" t="b">
        <f t="shared" si="186"/>
        <v>0</v>
      </c>
      <c r="AM506" s="406" cm="1">
        <f t="array" ref="AM506">_xlfn.QUARTILE.EXC(IF($AT$5:$AT$906=$AT506,$M$5:$M$906),1)</f>
        <v>-15.515000000000001</v>
      </c>
      <c r="AN506" s="406" cm="1">
        <f t="array" ref="AN506">_xlfn.QUARTILE.EXC(IF($AT$5:$AT$906=$AT506,$M$5:$M$906),3)</f>
        <v>-2.2599999999999998</v>
      </c>
      <c r="AO506" s="406">
        <f t="shared" si="187"/>
        <v>13.255000000000001</v>
      </c>
      <c r="AP506" s="406">
        <f t="shared" si="188"/>
        <v>-35.397500000000001</v>
      </c>
      <c r="AQ506" s="406">
        <f t="shared" si="189"/>
        <v>17.622500000000002</v>
      </c>
      <c r="AR506" s="406" t="b">
        <f t="shared" si="190"/>
        <v>0</v>
      </c>
      <c r="AS506" s="404" t="str">
        <f>INDEX('Org2567'!$BM:$BM,MATCH(Raw_DATA!A506,'Org2567'!$D:$D,0))</f>
        <v>รพช.F2 P30,000-60,000</v>
      </c>
      <c r="AT506" s="404">
        <f>INDEX('Org2567'!$BL:$BL,MATCH(Raw_DATA!A506,'Org2567'!$D:$D,0))</f>
        <v>6</v>
      </c>
      <c r="AU506" s="113"/>
      <c r="AV506" s="101">
        <v>82.8</v>
      </c>
      <c r="AW506" s="101">
        <v>57.48</v>
      </c>
      <c r="AX506" s="101">
        <v>59.27</v>
      </c>
      <c r="AY506" s="101">
        <v>374.31</v>
      </c>
      <c r="AZ506" s="101">
        <v>63.31</v>
      </c>
    </row>
    <row r="507" spans="1:52" x14ac:dyDescent="0.7">
      <c r="A507" s="101" t="s">
        <v>507</v>
      </c>
      <c r="B507" s="101" t="s">
        <v>2671</v>
      </c>
      <c r="C507" s="111" t="str">
        <f>IF(A507="","",INDEX(ID!P:P,MATCH(Raw_DATA!A507,ID!A:A,0)))</f>
        <v>รพช.F2 P30,000-60,000</v>
      </c>
      <c r="D507" s="101">
        <f>IF(A507="","",INDEX(ID!M:M,MATCH(Raw_DATA!A507,ID!A:A,0)))</f>
        <v>6</v>
      </c>
      <c r="E507" s="112">
        <v>1.8</v>
      </c>
      <c r="F507" s="112">
        <v>1.42</v>
      </c>
      <c r="G507" s="112">
        <v>0.77</v>
      </c>
      <c r="H507" s="112">
        <v>12268255.4</v>
      </c>
      <c r="I507" s="112">
        <v>-31861779.07</v>
      </c>
      <c r="J507" s="112">
        <v>-22227465.600000001</v>
      </c>
      <c r="K507" s="112">
        <v>-3457904.97</v>
      </c>
      <c r="L507" s="112">
        <v>-18.89</v>
      </c>
      <c r="M507" s="112">
        <v>-27.36</v>
      </c>
      <c r="N507" s="112">
        <f t="shared" si="191"/>
        <v>80</v>
      </c>
      <c r="O507" s="112">
        <f t="shared" si="192"/>
        <v>44</v>
      </c>
      <c r="P507" s="112">
        <f t="shared" si="193"/>
        <v>48</v>
      </c>
      <c r="Q507" s="112">
        <f t="shared" si="194"/>
        <v>259</v>
      </c>
      <c r="R507" s="112">
        <f t="shared" si="195"/>
        <v>67</v>
      </c>
      <c r="S507" s="112" cm="1">
        <f t="array" ref="S507">_xlfn.QUARTILE.EXC(IF($D$5:$D$906=$D507,$L$5:$L$906),1)</f>
        <v>-10.317499999999999</v>
      </c>
      <c r="T507" s="112" cm="1">
        <f t="array" ref="T507">_xlfn.QUARTILE.EXC(IF($D$5:$D$906=$D507,$L$5:$L$906),3)</f>
        <v>1.0349999999999999</v>
      </c>
      <c r="U507" s="112">
        <f t="shared" si="175"/>
        <v>11.352499999999999</v>
      </c>
      <c r="V507" s="112">
        <f t="shared" si="176"/>
        <v>-27.346249999999998</v>
      </c>
      <c r="W507" s="112">
        <f t="shared" si="177"/>
        <v>18.063749999999999</v>
      </c>
      <c r="X507" s="112" t="b">
        <f t="shared" si="178"/>
        <v>0</v>
      </c>
      <c r="Y507" s="112" cm="1">
        <f t="array" ref="Y507">_xlfn.QUARTILE.EXC(IF($D$5:$D$906=$D507,$M$5:$M$906),1)</f>
        <v>-15.98</v>
      </c>
      <c r="Z507" s="112" cm="1">
        <f t="array" ref="Z507">_xlfn.QUARTILE.EXC(IF($D$5:$D$906=$D507,$M$5:$M$906),3)</f>
        <v>-2.4</v>
      </c>
      <c r="AA507" s="112">
        <f t="shared" si="179"/>
        <v>13.58</v>
      </c>
      <c r="AB507" s="112">
        <f t="shared" si="180"/>
        <v>-36.35</v>
      </c>
      <c r="AC507" s="112">
        <f t="shared" si="181"/>
        <v>17.970000000000002</v>
      </c>
      <c r="AD507" s="112" t="b">
        <f t="shared" si="182"/>
        <v>0</v>
      </c>
      <c r="AE507" s="101">
        <f t="shared" si="173"/>
        <v>1</v>
      </c>
      <c r="AF507" s="101">
        <f t="shared" si="174"/>
        <v>1</v>
      </c>
      <c r="AG507" s="406" cm="1">
        <f t="array" ref="AG507">_xlfn.QUARTILE.EXC(IF($AT$5:$AT$906=$AT507,$L$5:$L$906),1)</f>
        <v>-9.3850000000000016</v>
      </c>
      <c r="AH507" s="406" cm="1">
        <f t="array" ref="AH507">_xlfn.QUARTILE.EXC(IF($AT$5:$AT$906=$AT507,$L$5:$L$906),3)</f>
        <v>1.2250000000000001</v>
      </c>
      <c r="AI507" s="406">
        <f t="shared" si="183"/>
        <v>10.610000000000001</v>
      </c>
      <c r="AJ507" s="406">
        <f t="shared" si="184"/>
        <v>-25.300000000000004</v>
      </c>
      <c r="AK507" s="406">
        <f t="shared" si="185"/>
        <v>17.140000000000004</v>
      </c>
      <c r="AL507" s="406" t="b">
        <f t="shared" si="186"/>
        <v>0</v>
      </c>
      <c r="AM507" s="406" cm="1">
        <f t="array" ref="AM507">_xlfn.QUARTILE.EXC(IF($AT$5:$AT$906=$AT507,$M$5:$M$906),1)</f>
        <v>-15.515000000000001</v>
      </c>
      <c r="AN507" s="406" cm="1">
        <f t="array" ref="AN507">_xlfn.QUARTILE.EXC(IF($AT$5:$AT$906=$AT507,$M$5:$M$906),3)</f>
        <v>-2.2599999999999998</v>
      </c>
      <c r="AO507" s="406">
        <f t="shared" si="187"/>
        <v>13.255000000000001</v>
      </c>
      <c r="AP507" s="406">
        <f t="shared" si="188"/>
        <v>-35.397500000000001</v>
      </c>
      <c r="AQ507" s="406">
        <f t="shared" si="189"/>
        <v>17.622500000000002</v>
      </c>
      <c r="AR507" s="406" t="b">
        <f t="shared" si="190"/>
        <v>0</v>
      </c>
      <c r="AS507" s="404" t="str">
        <f>INDEX('Org2567'!$BM:$BM,MATCH(Raw_DATA!A507,'Org2567'!$D:$D,0))</f>
        <v>รพช.F2 P30,000-60,000</v>
      </c>
      <c r="AT507" s="404">
        <f>INDEX('Org2567'!$BL:$BL,MATCH(Raw_DATA!A507,'Org2567'!$D:$D,0))</f>
        <v>6</v>
      </c>
      <c r="AU507" s="113"/>
      <c r="AV507" s="101">
        <v>80.489999999999995</v>
      </c>
      <c r="AW507" s="101">
        <v>43.99</v>
      </c>
      <c r="AX507" s="101">
        <v>48.44</v>
      </c>
      <c r="AY507" s="101">
        <v>259.01</v>
      </c>
      <c r="AZ507" s="101">
        <v>66.63</v>
      </c>
    </row>
    <row r="508" spans="1:52" x14ac:dyDescent="0.7">
      <c r="A508" s="101" t="s">
        <v>508</v>
      </c>
      <c r="B508" s="101" t="s">
        <v>2674</v>
      </c>
      <c r="C508" s="111" t="str">
        <f>IF(A508="","",INDEX(ID!P:P,MATCH(Raw_DATA!A508,ID!A:A,0)))</f>
        <v>รพช.M2 B&gt;100</v>
      </c>
      <c r="D508" s="101">
        <f>IF(A508="","",INDEX(ID!M:M,MATCH(Raw_DATA!A508,ID!A:A,0)))</f>
        <v>13</v>
      </c>
      <c r="E508" s="112">
        <v>0.75</v>
      </c>
      <c r="F508" s="112">
        <v>0.65</v>
      </c>
      <c r="G508" s="112">
        <v>0.32</v>
      </c>
      <c r="H508" s="112">
        <v>-24334152.030000001</v>
      </c>
      <c r="I508" s="112">
        <v>63597208.850000001</v>
      </c>
      <c r="J508" s="112">
        <v>6499852.71</v>
      </c>
      <c r="K508" s="112">
        <v>-67226550.689999998</v>
      </c>
      <c r="L508" s="112">
        <v>2</v>
      </c>
      <c r="M508" s="112">
        <v>19.25</v>
      </c>
      <c r="N508" s="112">
        <f t="shared" si="191"/>
        <v>230</v>
      </c>
      <c r="O508" s="112">
        <f t="shared" si="192"/>
        <v>34</v>
      </c>
      <c r="P508" s="112">
        <f t="shared" si="193"/>
        <v>49</v>
      </c>
      <c r="Q508" s="112">
        <f t="shared" si="194"/>
        <v>229</v>
      </c>
      <c r="R508" s="112">
        <f t="shared" si="195"/>
        <v>46</v>
      </c>
      <c r="S508" s="112" cm="1">
        <f t="array" ref="S508">_xlfn.QUARTILE.EXC(IF($D$5:$D$906=$D508,$L$5:$L$906),1)</f>
        <v>-7.51</v>
      </c>
      <c r="T508" s="112" cm="1">
        <f t="array" ref="T508">_xlfn.QUARTILE.EXC(IF($D$5:$D$906=$D508,$L$5:$L$906),3)</f>
        <v>3.04</v>
      </c>
      <c r="U508" s="112">
        <f t="shared" si="175"/>
        <v>10.55</v>
      </c>
      <c r="V508" s="112">
        <f t="shared" si="176"/>
        <v>-23.335000000000001</v>
      </c>
      <c r="W508" s="112">
        <f t="shared" si="177"/>
        <v>18.865000000000002</v>
      </c>
      <c r="X508" s="112" t="b">
        <f t="shared" si="178"/>
        <v>0</v>
      </c>
      <c r="Y508" s="112" cm="1">
        <f t="array" ref="Y508">_xlfn.QUARTILE.EXC(IF($D$5:$D$906=$D508,$M$5:$M$906),1)</f>
        <v>-12.23</v>
      </c>
      <c r="Z508" s="112" cm="1">
        <f t="array" ref="Z508">_xlfn.QUARTILE.EXC(IF($D$5:$D$906=$D508,$M$5:$M$906),3)</f>
        <v>-0.18</v>
      </c>
      <c r="AA508" s="112">
        <f t="shared" si="179"/>
        <v>12.05</v>
      </c>
      <c r="AB508" s="112">
        <f t="shared" si="180"/>
        <v>-30.305000000000003</v>
      </c>
      <c r="AC508" s="112">
        <f t="shared" si="181"/>
        <v>17.895000000000003</v>
      </c>
      <c r="AD508" s="112" t="b">
        <f t="shared" si="182"/>
        <v>1</v>
      </c>
      <c r="AE508" s="101">
        <f t="shared" si="173"/>
        <v>0</v>
      </c>
      <c r="AF508" s="101">
        <f t="shared" si="174"/>
        <v>0</v>
      </c>
      <c r="AG508" s="406" cm="1">
        <f t="array" ref="AG508">_xlfn.QUARTILE.EXC(IF($AT$5:$AT$906=$AT508,$L$5:$L$906),1)</f>
        <v>-7.51</v>
      </c>
      <c r="AH508" s="406" cm="1">
        <f t="array" ref="AH508">_xlfn.QUARTILE.EXC(IF($AT$5:$AT$906=$AT508,$L$5:$L$906),3)</f>
        <v>3.04</v>
      </c>
      <c r="AI508" s="406">
        <f t="shared" si="183"/>
        <v>10.55</v>
      </c>
      <c r="AJ508" s="406">
        <f t="shared" si="184"/>
        <v>-23.335000000000001</v>
      </c>
      <c r="AK508" s="406">
        <f t="shared" si="185"/>
        <v>18.865000000000002</v>
      </c>
      <c r="AL508" s="406" t="b">
        <f t="shared" si="186"/>
        <v>0</v>
      </c>
      <c r="AM508" s="406" cm="1">
        <f t="array" ref="AM508">_xlfn.QUARTILE.EXC(IF($AT$5:$AT$906=$AT508,$M$5:$M$906),1)</f>
        <v>-12.23</v>
      </c>
      <c r="AN508" s="406" cm="1">
        <f t="array" ref="AN508">_xlfn.QUARTILE.EXC(IF($AT$5:$AT$906=$AT508,$M$5:$M$906),3)</f>
        <v>-0.18</v>
      </c>
      <c r="AO508" s="406">
        <f t="shared" si="187"/>
        <v>12.05</v>
      </c>
      <c r="AP508" s="406">
        <f t="shared" si="188"/>
        <v>-30.305000000000003</v>
      </c>
      <c r="AQ508" s="406">
        <f t="shared" si="189"/>
        <v>17.895000000000003</v>
      </c>
      <c r="AR508" s="406" t="b">
        <f t="shared" si="190"/>
        <v>1</v>
      </c>
      <c r="AS508" s="404" t="str">
        <f>INDEX('Org2567'!$BM:$BM,MATCH(Raw_DATA!A508,'Org2567'!$D:$D,0))</f>
        <v>รพช.M2 B&gt;100</v>
      </c>
      <c r="AT508" s="404">
        <f>INDEX('Org2567'!$BL:$BL,MATCH(Raw_DATA!A508,'Org2567'!$D:$D,0))</f>
        <v>13</v>
      </c>
      <c r="AU508" s="113"/>
      <c r="AV508" s="101">
        <v>230.02</v>
      </c>
      <c r="AW508" s="101">
        <v>34.31</v>
      </c>
      <c r="AX508" s="101">
        <v>49.47</v>
      </c>
      <c r="AY508" s="101">
        <v>229.25</v>
      </c>
      <c r="AZ508" s="101">
        <v>45.95</v>
      </c>
    </row>
    <row r="509" spans="1:52" x14ac:dyDescent="0.7">
      <c r="A509" s="101" t="s">
        <v>2676</v>
      </c>
      <c r="B509" s="101" t="s">
        <v>2678</v>
      </c>
      <c r="C509" s="111" t="str">
        <f>IF(A509="","",INDEX(ID!P:P,MATCH(Raw_DATA!A509,ID!A:A,0)))</f>
        <v>รพช.F3 P&lt;=15,000</v>
      </c>
      <c r="D509" s="101">
        <f>IF(A509="","",INDEX(ID!M:M,MATCH(Raw_DATA!A509,ID!A:A,0)))</f>
        <v>2</v>
      </c>
      <c r="E509" s="112">
        <v>0.9</v>
      </c>
      <c r="F509" s="112">
        <v>0.75</v>
      </c>
      <c r="G509" s="112">
        <v>0.46</v>
      </c>
      <c r="H509" s="112">
        <v>-1287783.97</v>
      </c>
      <c r="I509" s="112">
        <v>-4411552.4000000004</v>
      </c>
      <c r="J509" s="112">
        <v>397047.11</v>
      </c>
      <c r="K509" s="112">
        <v>-6758716.5800000001</v>
      </c>
      <c r="L509" s="112">
        <v>0.96</v>
      </c>
      <c r="M509" s="112">
        <v>-8.1300000000000008</v>
      </c>
      <c r="N509" s="112">
        <f t="shared" si="191"/>
        <v>300</v>
      </c>
      <c r="O509" s="112">
        <f t="shared" si="192"/>
        <v>33</v>
      </c>
      <c r="P509" s="112">
        <f t="shared" si="193"/>
        <v>63</v>
      </c>
      <c r="Q509" s="112">
        <f t="shared" si="194"/>
        <v>110</v>
      </c>
      <c r="R509" s="112">
        <f t="shared" si="195"/>
        <v>71</v>
      </c>
      <c r="S509" s="112" cm="1">
        <f t="array" ref="S509">_xlfn.QUARTILE.EXC(IF($D$5:$D$906=$D509,$L$5:$L$906),1)</f>
        <v>-5.3650000000000002</v>
      </c>
      <c r="T509" s="112" cm="1">
        <f t="array" ref="T509">_xlfn.QUARTILE.EXC(IF($D$5:$D$906=$D509,$L$5:$L$906),3)</f>
        <v>10.815000000000001</v>
      </c>
      <c r="U509" s="112">
        <f t="shared" si="175"/>
        <v>16.18</v>
      </c>
      <c r="V509" s="112">
        <f t="shared" si="176"/>
        <v>-29.634999999999998</v>
      </c>
      <c r="W509" s="112">
        <f t="shared" si="177"/>
        <v>35.085000000000001</v>
      </c>
      <c r="X509" s="112" t="b">
        <f t="shared" si="178"/>
        <v>0</v>
      </c>
      <c r="Y509" s="112" cm="1">
        <f t="array" ref="Y509">_xlfn.QUARTILE.EXC(IF($D$5:$D$906=$D509,$M$5:$M$906),1)</f>
        <v>-14.08</v>
      </c>
      <c r="Z509" s="112" cm="1">
        <f t="array" ref="Z509">_xlfn.QUARTILE.EXC(IF($D$5:$D$906=$D509,$M$5:$M$906),3)</f>
        <v>0.78999999999999981</v>
      </c>
      <c r="AA509" s="112">
        <f t="shared" si="179"/>
        <v>14.87</v>
      </c>
      <c r="AB509" s="112">
        <f t="shared" si="180"/>
        <v>-36.384999999999998</v>
      </c>
      <c r="AC509" s="112">
        <f t="shared" si="181"/>
        <v>23.094999999999999</v>
      </c>
      <c r="AD509" s="112" t="b">
        <f t="shared" si="182"/>
        <v>0</v>
      </c>
      <c r="AE509" s="101">
        <f t="shared" si="173"/>
        <v>1</v>
      </c>
      <c r="AF509" s="101">
        <f t="shared" si="174"/>
        <v>0</v>
      </c>
      <c r="AG509" s="406" cm="1">
        <f t="array" ref="AG509">_xlfn.QUARTILE.EXC(IF($AT$5:$AT$906=$AT509,$L$5:$L$906),1)</f>
        <v>-5.3650000000000002</v>
      </c>
      <c r="AH509" s="406" cm="1">
        <f t="array" ref="AH509">_xlfn.QUARTILE.EXC(IF($AT$5:$AT$906=$AT509,$L$5:$L$906),3)</f>
        <v>10.815000000000001</v>
      </c>
      <c r="AI509" s="406">
        <f t="shared" si="183"/>
        <v>16.18</v>
      </c>
      <c r="AJ509" s="406">
        <f t="shared" si="184"/>
        <v>-29.634999999999998</v>
      </c>
      <c r="AK509" s="406">
        <f t="shared" si="185"/>
        <v>35.085000000000001</v>
      </c>
      <c r="AL509" s="406" t="b">
        <f t="shared" si="186"/>
        <v>0</v>
      </c>
      <c r="AM509" s="406" cm="1">
        <f t="array" ref="AM509">_xlfn.QUARTILE.EXC(IF($AT$5:$AT$906=$AT509,$M$5:$M$906),1)</f>
        <v>-14.08</v>
      </c>
      <c r="AN509" s="406" cm="1">
        <f t="array" ref="AN509">_xlfn.QUARTILE.EXC(IF($AT$5:$AT$906=$AT509,$M$5:$M$906),3)</f>
        <v>0.78999999999999981</v>
      </c>
      <c r="AO509" s="406">
        <f t="shared" si="187"/>
        <v>14.87</v>
      </c>
      <c r="AP509" s="406">
        <f t="shared" si="188"/>
        <v>-36.384999999999998</v>
      </c>
      <c r="AQ509" s="406">
        <f t="shared" si="189"/>
        <v>23.094999999999999</v>
      </c>
      <c r="AR509" s="406" t="b">
        <f t="shared" si="190"/>
        <v>0</v>
      </c>
      <c r="AS509" s="404" t="str">
        <f>INDEX('Org2567'!$BM:$BM,MATCH(Raw_DATA!A509,'Org2567'!$D:$D,0))</f>
        <v>รพช.F3 P&lt;=15,000</v>
      </c>
      <c r="AT509" s="404">
        <f>INDEX('Org2567'!$BL:$BL,MATCH(Raw_DATA!A509,'Org2567'!$D:$D,0))</f>
        <v>2</v>
      </c>
      <c r="AU509" s="113"/>
      <c r="AV509" s="101">
        <v>299.67</v>
      </c>
      <c r="AW509" s="101">
        <v>32.69</v>
      </c>
      <c r="AX509" s="101">
        <v>63.26</v>
      </c>
      <c r="AY509" s="101">
        <v>110.14</v>
      </c>
      <c r="AZ509" s="101">
        <v>70.69</v>
      </c>
    </row>
    <row r="510" spans="1:52" x14ac:dyDescent="0.7">
      <c r="A510" s="101" t="s">
        <v>509</v>
      </c>
      <c r="B510" s="101" t="s">
        <v>2416</v>
      </c>
      <c r="C510" s="111" t="str">
        <f>IF(A510="","",INDEX(ID!P:P,MATCH(Raw_DATA!A510,ID!A:A,0)))</f>
        <v>รพท.S B&lt;=400</v>
      </c>
      <c r="D510" s="101">
        <f>IF(A510="","",INDEX(ID!M:M,MATCH(Raw_DATA!A510,ID!A:A,0)))</f>
        <v>16</v>
      </c>
      <c r="E510" s="112">
        <v>1.89</v>
      </c>
      <c r="F510" s="112">
        <v>1.66</v>
      </c>
      <c r="G510" s="112">
        <v>0.99</v>
      </c>
      <c r="H510" s="112">
        <v>142471298.91</v>
      </c>
      <c r="I510" s="112">
        <v>209883857.84999999</v>
      </c>
      <c r="J510" s="112">
        <v>295921272.38999999</v>
      </c>
      <c r="K510" s="112">
        <v>-1569204.76</v>
      </c>
      <c r="L510" s="112">
        <v>45.62</v>
      </c>
      <c r="M510" s="112">
        <v>21.6</v>
      </c>
      <c r="N510" s="112">
        <f t="shared" si="191"/>
        <v>78</v>
      </c>
      <c r="O510" s="112">
        <f t="shared" si="192"/>
        <v>64</v>
      </c>
      <c r="P510" s="112">
        <f t="shared" si="193"/>
        <v>57</v>
      </c>
      <c r="Q510" s="112">
        <f t="shared" si="194"/>
        <v>107</v>
      </c>
      <c r="R510" s="112">
        <f t="shared" si="195"/>
        <v>55</v>
      </c>
      <c r="S510" s="112" cm="1">
        <f t="array" ref="S510">_xlfn.QUARTILE.EXC(IF($D$5:$D$906=$D510,$L$5:$L$906),1)</f>
        <v>-2.1850000000000001</v>
      </c>
      <c r="T510" s="112" cm="1">
        <f t="array" ref="T510">_xlfn.QUARTILE.EXC(IF($D$5:$D$906=$D510,$L$5:$L$906),3)</f>
        <v>5.5750000000000002</v>
      </c>
      <c r="U510" s="112">
        <f t="shared" si="175"/>
        <v>7.76</v>
      </c>
      <c r="V510" s="112">
        <f t="shared" si="176"/>
        <v>-13.825000000000001</v>
      </c>
      <c r="W510" s="112">
        <f t="shared" si="177"/>
        <v>17.215</v>
      </c>
      <c r="X510" s="112" t="b">
        <f t="shared" si="178"/>
        <v>1</v>
      </c>
      <c r="Y510" s="112" cm="1">
        <f t="array" ref="Y510">_xlfn.QUARTILE.EXC(IF($D$5:$D$906=$D510,$M$5:$M$906),1)</f>
        <v>-5.58</v>
      </c>
      <c r="Z510" s="112" cm="1">
        <f t="array" ref="Z510">_xlfn.QUARTILE.EXC(IF($D$5:$D$906=$D510,$M$5:$M$906),3)</f>
        <v>0.90500000000000003</v>
      </c>
      <c r="AA510" s="112">
        <f t="shared" si="179"/>
        <v>6.4850000000000003</v>
      </c>
      <c r="AB510" s="112">
        <f t="shared" si="180"/>
        <v>-15.307500000000001</v>
      </c>
      <c r="AC510" s="112">
        <f t="shared" si="181"/>
        <v>10.6325</v>
      </c>
      <c r="AD510" s="112" t="b">
        <f t="shared" si="182"/>
        <v>1</v>
      </c>
      <c r="AE510" s="101">
        <f t="shared" si="173"/>
        <v>0</v>
      </c>
      <c r="AF510" s="101">
        <f t="shared" si="174"/>
        <v>0</v>
      </c>
      <c r="AG510" s="406" cm="1">
        <f t="array" ref="AG510">_xlfn.QUARTILE.EXC(IF($AT$5:$AT$906=$AT510,$L$5:$L$906),1)</f>
        <v>-2.1850000000000001</v>
      </c>
      <c r="AH510" s="406" cm="1">
        <f t="array" ref="AH510">_xlfn.QUARTILE.EXC(IF($AT$5:$AT$906=$AT510,$L$5:$L$906),3)</f>
        <v>5.5750000000000002</v>
      </c>
      <c r="AI510" s="406">
        <f t="shared" si="183"/>
        <v>7.76</v>
      </c>
      <c r="AJ510" s="406">
        <f t="shared" si="184"/>
        <v>-13.825000000000001</v>
      </c>
      <c r="AK510" s="406">
        <f t="shared" si="185"/>
        <v>17.215</v>
      </c>
      <c r="AL510" s="406" t="b">
        <f t="shared" si="186"/>
        <v>1</v>
      </c>
      <c r="AM510" s="406" cm="1">
        <f t="array" ref="AM510">_xlfn.QUARTILE.EXC(IF($AT$5:$AT$906=$AT510,$M$5:$M$906),1)</f>
        <v>-5.58</v>
      </c>
      <c r="AN510" s="406" cm="1">
        <f t="array" ref="AN510">_xlfn.QUARTILE.EXC(IF($AT$5:$AT$906=$AT510,$M$5:$M$906),3)</f>
        <v>0.90500000000000003</v>
      </c>
      <c r="AO510" s="406">
        <f t="shared" si="187"/>
        <v>6.4850000000000003</v>
      </c>
      <c r="AP510" s="406">
        <f t="shared" si="188"/>
        <v>-15.307500000000001</v>
      </c>
      <c r="AQ510" s="406">
        <f t="shared" si="189"/>
        <v>10.6325</v>
      </c>
      <c r="AR510" s="406" t="b">
        <f t="shared" si="190"/>
        <v>1</v>
      </c>
      <c r="AS510" s="404" t="str">
        <f>INDEX('Org2567'!$BM:$BM,MATCH(Raw_DATA!A510,'Org2567'!$D:$D,0))</f>
        <v>รพท.S B&lt;=400</v>
      </c>
      <c r="AT510" s="404">
        <f>INDEX('Org2567'!$BL:$BL,MATCH(Raw_DATA!A510,'Org2567'!$D:$D,0))</f>
        <v>16</v>
      </c>
      <c r="AU510" s="113"/>
      <c r="AV510" s="101">
        <v>77.61</v>
      </c>
      <c r="AW510" s="101">
        <v>63.67</v>
      </c>
      <c r="AX510" s="101">
        <v>56.85</v>
      </c>
      <c r="AY510" s="101">
        <v>107.3</v>
      </c>
      <c r="AZ510" s="101">
        <v>54.78</v>
      </c>
    </row>
    <row r="511" spans="1:52" x14ac:dyDescent="0.7">
      <c r="A511" s="101" t="s">
        <v>510</v>
      </c>
      <c r="B511" s="101" t="s">
        <v>2420</v>
      </c>
      <c r="C511" s="111" t="str">
        <f>IF(A511="","",INDEX(ID!P:P,MATCH(Raw_DATA!A511,ID!A:A,0)))</f>
        <v>รพช.F2 P30,000-60,000</v>
      </c>
      <c r="D511" s="101">
        <f>IF(A511="","",INDEX(ID!M:M,MATCH(Raw_DATA!A511,ID!A:A,0)))</f>
        <v>6</v>
      </c>
      <c r="E511" s="112">
        <v>2.81</v>
      </c>
      <c r="F511" s="112">
        <v>2.54</v>
      </c>
      <c r="G511" s="112">
        <v>1.85</v>
      </c>
      <c r="H511" s="112">
        <v>24085425.559999999</v>
      </c>
      <c r="I511" s="112">
        <v>-13300516.84</v>
      </c>
      <c r="J511" s="112">
        <v>-7716233.4100000001</v>
      </c>
      <c r="K511" s="112">
        <v>11260838.050000001</v>
      </c>
      <c r="L511" s="112">
        <v>-6.42</v>
      </c>
      <c r="M511" s="112">
        <v>-21.63</v>
      </c>
      <c r="N511" s="112">
        <f t="shared" si="191"/>
        <v>63</v>
      </c>
      <c r="O511" s="112">
        <f t="shared" si="192"/>
        <v>38</v>
      </c>
      <c r="P511" s="112">
        <f t="shared" si="193"/>
        <v>42</v>
      </c>
      <c r="Q511" s="112">
        <f t="shared" si="194"/>
        <v>107</v>
      </c>
      <c r="R511" s="112">
        <f t="shared" si="195"/>
        <v>45</v>
      </c>
      <c r="S511" s="112" cm="1">
        <f t="array" ref="S511">_xlfn.QUARTILE.EXC(IF($D$5:$D$906=$D511,$L$5:$L$906),1)</f>
        <v>-10.317499999999999</v>
      </c>
      <c r="T511" s="112" cm="1">
        <f t="array" ref="T511">_xlfn.QUARTILE.EXC(IF($D$5:$D$906=$D511,$L$5:$L$906),3)</f>
        <v>1.0349999999999999</v>
      </c>
      <c r="U511" s="112">
        <f t="shared" si="175"/>
        <v>11.352499999999999</v>
      </c>
      <c r="V511" s="112">
        <f t="shared" si="176"/>
        <v>-27.346249999999998</v>
      </c>
      <c r="W511" s="112">
        <f t="shared" si="177"/>
        <v>18.063749999999999</v>
      </c>
      <c r="X511" s="112" t="b">
        <f t="shared" si="178"/>
        <v>0</v>
      </c>
      <c r="Y511" s="112" cm="1">
        <f t="array" ref="Y511">_xlfn.QUARTILE.EXC(IF($D$5:$D$906=$D511,$M$5:$M$906),1)</f>
        <v>-15.98</v>
      </c>
      <c r="Z511" s="112" cm="1">
        <f t="array" ref="Z511">_xlfn.QUARTILE.EXC(IF($D$5:$D$906=$D511,$M$5:$M$906),3)</f>
        <v>-2.4</v>
      </c>
      <c r="AA511" s="112">
        <f t="shared" si="179"/>
        <v>13.58</v>
      </c>
      <c r="AB511" s="112">
        <f t="shared" si="180"/>
        <v>-36.35</v>
      </c>
      <c r="AC511" s="112">
        <f t="shared" si="181"/>
        <v>17.970000000000002</v>
      </c>
      <c r="AD511" s="112" t="b">
        <f t="shared" si="182"/>
        <v>0</v>
      </c>
      <c r="AE511" s="101">
        <f t="shared" si="173"/>
        <v>1</v>
      </c>
      <c r="AF511" s="101">
        <f t="shared" si="174"/>
        <v>1</v>
      </c>
      <c r="AG511" s="406" cm="1">
        <f t="array" ref="AG511">_xlfn.QUARTILE.EXC(IF($AT$5:$AT$906=$AT511,$L$5:$L$906),1)</f>
        <v>-9.3850000000000016</v>
      </c>
      <c r="AH511" s="406" cm="1">
        <f t="array" ref="AH511">_xlfn.QUARTILE.EXC(IF($AT$5:$AT$906=$AT511,$L$5:$L$906),3)</f>
        <v>1.2250000000000001</v>
      </c>
      <c r="AI511" s="406">
        <f t="shared" si="183"/>
        <v>10.610000000000001</v>
      </c>
      <c r="AJ511" s="406">
        <f t="shared" si="184"/>
        <v>-25.300000000000004</v>
      </c>
      <c r="AK511" s="406">
        <f t="shared" si="185"/>
        <v>17.140000000000004</v>
      </c>
      <c r="AL511" s="406" t="b">
        <f t="shared" si="186"/>
        <v>0</v>
      </c>
      <c r="AM511" s="406" cm="1">
        <f t="array" ref="AM511">_xlfn.QUARTILE.EXC(IF($AT$5:$AT$906=$AT511,$M$5:$M$906),1)</f>
        <v>-15.515000000000001</v>
      </c>
      <c r="AN511" s="406" cm="1">
        <f t="array" ref="AN511">_xlfn.QUARTILE.EXC(IF($AT$5:$AT$906=$AT511,$M$5:$M$906),3)</f>
        <v>-2.2599999999999998</v>
      </c>
      <c r="AO511" s="406">
        <f t="shared" si="187"/>
        <v>13.255000000000001</v>
      </c>
      <c r="AP511" s="406">
        <f t="shared" si="188"/>
        <v>-35.397500000000001</v>
      </c>
      <c r="AQ511" s="406">
        <f t="shared" si="189"/>
        <v>17.622500000000002</v>
      </c>
      <c r="AR511" s="406" t="b">
        <f t="shared" si="190"/>
        <v>0</v>
      </c>
      <c r="AS511" s="404" t="str">
        <f>INDEX('Org2567'!$BM:$BM,MATCH(Raw_DATA!A511,'Org2567'!$D:$D,0))</f>
        <v>รพช.F2 P30,000-60,000</v>
      </c>
      <c r="AT511" s="404">
        <f>INDEX('Org2567'!$BL:$BL,MATCH(Raw_DATA!A511,'Org2567'!$D:$D,0))</f>
        <v>6</v>
      </c>
      <c r="AU511" s="113"/>
      <c r="AV511" s="101">
        <v>63.04</v>
      </c>
      <c r="AW511" s="101">
        <v>37.9</v>
      </c>
      <c r="AX511" s="101">
        <v>41.63</v>
      </c>
      <c r="AY511" s="101">
        <v>106.92</v>
      </c>
      <c r="AZ511" s="101">
        <v>44.67</v>
      </c>
    </row>
    <row r="512" spans="1:52" x14ac:dyDescent="0.7">
      <c r="A512" s="101" t="s">
        <v>511</v>
      </c>
      <c r="B512" s="101" t="s">
        <v>2423</v>
      </c>
      <c r="C512" s="111" t="str">
        <f>IF(A512="","",INDEX(ID!P:P,MATCH(Raw_DATA!A512,ID!A:A,0)))</f>
        <v>รพช.F1 P&lt;=50,000</v>
      </c>
      <c r="D512" s="101">
        <f>IF(A512="","",INDEX(ID!M:M,MATCH(Raw_DATA!A512,ID!A:A,0)))</f>
        <v>9</v>
      </c>
      <c r="E512" s="112">
        <v>1.38</v>
      </c>
      <c r="F512" s="112">
        <v>1.26</v>
      </c>
      <c r="G512" s="112">
        <v>0.56999999999999995</v>
      </c>
      <c r="H512" s="112">
        <v>13936034.77</v>
      </c>
      <c r="I512" s="112">
        <v>1422326.81</v>
      </c>
      <c r="J512" s="112">
        <v>8669483.1099999994</v>
      </c>
      <c r="K512" s="112">
        <v>-15776554.59</v>
      </c>
      <c r="L512" s="112">
        <v>4.49</v>
      </c>
      <c r="M512" s="112">
        <v>1.1200000000000001</v>
      </c>
      <c r="N512" s="112">
        <f t="shared" si="191"/>
        <v>118</v>
      </c>
      <c r="O512" s="112">
        <f t="shared" si="192"/>
        <v>39</v>
      </c>
      <c r="P512" s="112">
        <f t="shared" si="193"/>
        <v>46</v>
      </c>
      <c r="Q512" s="112">
        <f t="shared" si="194"/>
        <v>81</v>
      </c>
      <c r="R512" s="112">
        <f t="shared" si="195"/>
        <v>52</v>
      </c>
      <c r="S512" s="112" cm="1">
        <f t="array" ref="S512">_xlfn.QUARTILE.EXC(IF($D$5:$D$906=$D512,$L$5:$L$906),1)</f>
        <v>-8.26</v>
      </c>
      <c r="T512" s="112" cm="1">
        <f t="array" ref="T512">_xlfn.QUARTILE.EXC(IF($D$5:$D$906=$D512,$L$5:$L$906),3)</f>
        <v>3.2450000000000001</v>
      </c>
      <c r="U512" s="112">
        <f t="shared" si="175"/>
        <v>11.504999999999999</v>
      </c>
      <c r="V512" s="112">
        <f t="shared" si="176"/>
        <v>-25.517499999999998</v>
      </c>
      <c r="W512" s="112">
        <f t="shared" si="177"/>
        <v>20.502500000000001</v>
      </c>
      <c r="X512" s="112" t="b">
        <f t="shared" si="178"/>
        <v>0</v>
      </c>
      <c r="Y512" s="112" cm="1">
        <f t="array" ref="Y512">_xlfn.QUARTILE.EXC(IF($D$5:$D$906=$D512,$M$5:$M$906),1)</f>
        <v>-12.452500000000001</v>
      </c>
      <c r="Z512" s="112" cm="1">
        <f t="array" ref="Z512">_xlfn.QUARTILE.EXC(IF($D$5:$D$906=$D512,$M$5:$M$906),3)</f>
        <v>0.39</v>
      </c>
      <c r="AA512" s="112">
        <f t="shared" si="179"/>
        <v>12.842500000000001</v>
      </c>
      <c r="AB512" s="112">
        <f t="shared" si="180"/>
        <v>-31.716250000000002</v>
      </c>
      <c r="AC512" s="112">
        <f t="shared" si="181"/>
        <v>19.653750000000002</v>
      </c>
      <c r="AD512" s="112" t="b">
        <f t="shared" si="182"/>
        <v>0</v>
      </c>
      <c r="AE512" s="101">
        <f t="shared" si="173"/>
        <v>0</v>
      </c>
      <c r="AF512" s="101">
        <f t="shared" si="174"/>
        <v>0</v>
      </c>
      <c r="AG512" s="406" cm="1">
        <f t="array" ref="AG512">_xlfn.QUARTILE.EXC(IF($AT$5:$AT$906=$AT512,$L$5:$L$906),1)</f>
        <v>-8.26</v>
      </c>
      <c r="AH512" s="406" cm="1">
        <f t="array" ref="AH512">_xlfn.QUARTILE.EXC(IF($AT$5:$AT$906=$AT512,$L$5:$L$906),3)</f>
        <v>3.2450000000000001</v>
      </c>
      <c r="AI512" s="406">
        <f t="shared" si="183"/>
        <v>11.504999999999999</v>
      </c>
      <c r="AJ512" s="406">
        <f t="shared" si="184"/>
        <v>-25.517499999999998</v>
      </c>
      <c r="AK512" s="406">
        <f t="shared" si="185"/>
        <v>20.502500000000001</v>
      </c>
      <c r="AL512" s="406" t="b">
        <f t="shared" si="186"/>
        <v>0</v>
      </c>
      <c r="AM512" s="406" cm="1">
        <f t="array" ref="AM512">_xlfn.QUARTILE.EXC(IF($AT$5:$AT$906=$AT512,$M$5:$M$906),1)</f>
        <v>-12.452500000000001</v>
      </c>
      <c r="AN512" s="406" cm="1">
        <f t="array" ref="AN512">_xlfn.QUARTILE.EXC(IF($AT$5:$AT$906=$AT512,$M$5:$M$906),3)</f>
        <v>0.39</v>
      </c>
      <c r="AO512" s="406">
        <f t="shared" si="187"/>
        <v>12.842500000000001</v>
      </c>
      <c r="AP512" s="406">
        <f t="shared" si="188"/>
        <v>-31.716250000000002</v>
      </c>
      <c r="AQ512" s="406">
        <f t="shared" si="189"/>
        <v>19.653750000000002</v>
      </c>
      <c r="AR512" s="406" t="b">
        <f t="shared" si="190"/>
        <v>0</v>
      </c>
      <c r="AS512" s="404" t="str">
        <f>INDEX('Org2567'!$BM:$BM,MATCH(Raw_DATA!A512,'Org2567'!$D:$D,0))</f>
        <v>รพช.F1 P&lt;=50,000</v>
      </c>
      <c r="AT512" s="404">
        <f>INDEX('Org2567'!$BL:$BL,MATCH(Raw_DATA!A512,'Org2567'!$D:$D,0))</f>
        <v>9</v>
      </c>
      <c r="AU512" s="113"/>
      <c r="AV512" s="101">
        <v>117.74</v>
      </c>
      <c r="AW512" s="101">
        <v>38.68</v>
      </c>
      <c r="AX512" s="101">
        <v>46.45</v>
      </c>
      <c r="AY512" s="101">
        <v>81.48</v>
      </c>
      <c r="AZ512" s="101">
        <v>52.45</v>
      </c>
    </row>
    <row r="513" spans="1:52" x14ac:dyDescent="0.7">
      <c r="A513" s="101" t="s">
        <v>512</v>
      </c>
      <c r="B513" s="101" t="s">
        <v>2426</v>
      </c>
      <c r="C513" s="111" t="str">
        <f>IF(A513="","",INDEX(ID!P:P,MATCH(Raw_DATA!A513,ID!A:A,0)))</f>
        <v>รพช.M2 B&gt;100</v>
      </c>
      <c r="D513" s="101">
        <f>IF(A513="","",INDEX(ID!M:M,MATCH(Raw_DATA!A513,ID!A:A,0)))</f>
        <v>13</v>
      </c>
      <c r="E513" s="112">
        <v>1.84</v>
      </c>
      <c r="F513" s="112">
        <v>1.61</v>
      </c>
      <c r="G513" s="112">
        <v>0.69</v>
      </c>
      <c r="H513" s="112">
        <v>34248459.560000002</v>
      </c>
      <c r="I513" s="112">
        <v>-37202713.130000003</v>
      </c>
      <c r="J513" s="112">
        <v>-25264497.109999999</v>
      </c>
      <c r="K513" s="112">
        <v>-12822724.18</v>
      </c>
      <c r="L513" s="112">
        <v>-13.14</v>
      </c>
      <c r="M513" s="112">
        <v>-14.6</v>
      </c>
      <c r="N513" s="112">
        <f t="shared" si="191"/>
        <v>141</v>
      </c>
      <c r="O513" s="112">
        <f t="shared" si="192"/>
        <v>250</v>
      </c>
      <c r="P513" s="112">
        <f t="shared" si="193"/>
        <v>91</v>
      </c>
      <c r="Q513" s="112">
        <f t="shared" si="194"/>
        <v>64</v>
      </c>
      <c r="R513" s="112">
        <f t="shared" si="195"/>
        <v>57</v>
      </c>
      <c r="S513" s="112" cm="1">
        <f t="array" ref="S513">_xlfn.QUARTILE.EXC(IF($D$5:$D$906=$D513,$L$5:$L$906),1)</f>
        <v>-7.51</v>
      </c>
      <c r="T513" s="112" cm="1">
        <f t="array" ref="T513">_xlfn.QUARTILE.EXC(IF($D$5:$D$906=$D513,$L$5:$L$906),3)</f>
        <v>3.04</v>
      </c>
      <c r="U513" s="112">
        <f t="shared" si="175"/>
        <v>10.55</v>
      </c>
      <c r="V513" s="112">
        <f t="shared" si="176"/>
        <v>-23.335000000000001</v>
      </c>
      <c r="W513" s="112">
        <f t="shared" si="177"/>
        <v>18.865000000000002</v>
      </c>
      <c r="X513" s="112" t="b">
        <f t="shared" si="178"/>
        <v>0</v>
      </c>
      <c r="Y513" s="112" cm="1">
        <f t="array" ref="Y513">_xlfn.QUARTILE.EXC(IF($D$5:$D$906=$D513,$M$5:$M$906),1)</f>
        <v>-12.23</v>
      </c>
      <c r="Z513" s="112" cm="1">
        <f t="array" ref="Z513">_xlfn.QUARTILE.EXC(IF($D$5:$D$906=$D513,$M$5:$M$906),3)</f>
        <v>-0.18</v>
      </c>
      <c r="AA513" s="112">
        <f t="shared" si="179"/>
        <v>12.05</v>
      </c>
      <c r="AB513" s="112">
        <f t="shared" si="180"/>
        <v>-30.305000000000003</v>
      </c>
      <c r="AC513" s="112">
        <f t="shared" si="181"/>
        <v>17.895000000000003</v>
      </c>
      <c r="AD513" s="112" t="b">
        <f t="shared" si="182"/>
        <v>0</v>
      </c>
      <c r="AE513" s="101">
        <f t="shared" si="173"/>
        <v>1</v>
      </c>
      <c r="AF513" s="101">
        <f t="shared" si="174"/>
        <v>1</v>
      </c>
      <c r="AG513" s="406" cm="1">
        <f t="array" ref="AG513">_xlfn.QUARTILE.EXC(IF($AT$5:$AT$906=$AT513,$L$5:$L$906),1)</f>
        <v>-7.51</v>
      </c>
      <c r="AH513" s="406" cm="1">
        <f t="array" ref="AH513">_xlfn.QUARTILE.EXC(IF($AT$5:$AT$906=$AT513,$L$5:$L$906),3)</f>
        <v>3.04</v>
      </c>
      <c r="AI513" s="406">
        <f t="shared" si="183"/>
        <v>10.55</v>
      </c>
      <c r="AJ513" s="406">
        <f t="shared" si="184"/>
        <v>-23.335000000000001</v>
      </c>
      <c r="AK513" s="406">
        <f t="shared" si="185"/>
        <v>18.865000000000002</v>
      </c>
      <c r="AL513" s="406" t="b">
        <f t="shared" si="186"/>
        <v>0</v>
      </c>
      <c r="AM513" s="406" cm="1">
        <f t="array" ref="AM513">_xlfn.QUARTILE.EXC(IF($AT$5:$AT$906=$AT513,$M$5:$M$906),1)</f>
        <v>-12.23</v>
      </c>
      <c r="AN513" s="406" cm="1">
        <f t="array" ref="AN513">_xlfn.QUARTILE.EXC(IF($AT$5:$AT$906=$AT513,$M$5:$M$906),3)</f>
        <v>-0.18</v>
      </c>
      <c r="AO513" s="406">
        <f t="shared" si="187"/>
        <v>12.05</v>
      </c>
      <c r="AP513" s="406">
        <f t="shared" si="188"/>
        <v>-30.305000000000003</v>
      </c>
      <c r="AQ513" s="406">
        <f t="shared" si="189"/>
        <v>17.895000000000003</v>
      </c>
      <c r="AR513" s="406" t="b">
        <f t="shared" si="190"/>
        <v>0</v>
      </c>
      <c r="AS513" s="404" t="str">
        <f>INDEX('Org2567'!$BM:$BM,MATCH(Raw_DATA!A513,'Org2567'!$D:$D,0))</f>
        <v>รพช.M2 B&gt;100</v>
      </c>
      <c r="AT513" s="404">
        <f>INDEX('Org2567'!$BL:$BL,MATCH(Raw_DATA!A513,'Org2567'!$D:$D,0))</f>
        <v>13</v>
      </c>
      <c r="AU513" s="113"/>
      <c r="AV513" s="101">
        <v>140.52000000000001</v>
      </c>
      <c r="AW513" s="101">
        <v>250.16</v>
      </c>
      <c r="AX513" s="101">
        <v>90.9</v>
      </c>
      <c r="AY513" s="101">
        <v>64.45</v>
      </c>
      <c r="AZ513" s="101">
        <v>56.57</v>
      </c>
    </row>
    <row r="514" spans="1:52" x14ac:dyDescent="0.7">
      <c r="A514" s="101" t="s">
        <v>513</v>
      </c>
      <c r="B514" s="101" t="s">
        <v>2429</v>
      </c>
      <c r="C514" s="111" t="str">
        <f>IF(A514="","",INDEX(ID!P:P,MATCH(Raw_DATA!A514,ID!A:A,0)))</f>
        <v>รพช.F2 P30,000-60,000</v>
      </c>
      <c r="D514" s="101">
        <f>IF(A514="","",INDEX(ID!M:M,MATCH(Raw_DATA!A514,ID!A:A,0)))</f>
        <v>6</v>
      </c>
      <c r="E514" s="112">
        <v>2.23</v>
      </c>
      <c r="F514" s="112">
        <v>2.02</v>
      </c>
      <c r="G514" s="112">
        <v>1.1200000000000001</v>
      </c>
      <c r="H514" s="112">
        <v>17188384.379999999</v>
      </c>
      <c r="I514" s="112">
        <v>-20844776.57</v>
      </c>
      <c r="J514" s="112">
        <v>-14021406.9</v>
      </c>
      <c r="K514" s="112">
        <v>1641621.21</v>
      </c>
      <c r="L514" s="112">
        <v>-12.77</v>
      </c>
      <c r="M514" s="112">
        <v>-29.84</v>
      </c>
      <c r="N514" s="112">
        <f t="shared" si="191"/>
        <v>96</v>
      </c>
      <c r="O514" s="112">
        <f t="shared" si="192"/>
        <v>48</v>
      </c>
      <c r="P514" s="112">
        <f t="shared" si="193"/>
        <v>55</v>
      </c>
      <c r="Q514" s="112">
        <f t="shared" si="194"/>
        <v>76</v>
      </c>
      <c r="R514" s="112">
        <f t="shared" si="195"/>
        <v>48</v>
      </c>
      <c r="S514" s="112" cm="1">
        <f t="array" ref="S514">_xlfn.QUARTILE.EXC(IF($D$5:$D$906=$D514,$L$5:$L$906),1)</f>
        <v>-10.317499999999999</v>
      </c>
      <c r="T514" s="112" cm="1">
        <f t="array" ref="T514">_xlfn.QUARTILE.EXC(IF($D$5:$D$906=$D514,$L$5:$L$906),3)</f>
        <v>1.0349999999999999</v>
      </c>
      <c r="U514" s="112">
        <f t="shared" si="175"/>
        <v>11.352499999999999</v>
      </c>
      <c r="V514" s="112">
        <f t="shared" si="176"/>
        <v>-27.346249999999998</v>
      </c>
      <c r="W514" s="112">
        <f t="shared" si="177"/>
        <v>18.063749999999999</v>
      </c>
      <c r="X514" s="112" t="b">
        <f t="shared" si="178"/>
        <v>0</v>
      </c>
      <c r="Y514" s="112" cm="1">
        <f t="array" ref="Y514">_xlfn.QUARTILE.EXC(IF($D$5:$D$906=$D514,$M$5:$M$906),1)</f>
        <v>-15.98</v>
      </c>
      <c r="Z514" s="112" cm="1">
        <f t="array" ref="Z514">_xlfn.QUARTILE.EXC(IF($D$5:$D$906=$D514,$M$5:$M$906),3)</f>
        <v>-2.4</v>
      </c>
      <c r="AA514" s="112">
        <f t="shared" si="179"/>
        <v>13.58</v>
      </c>
      <c r="AB514" s="112">
        <f t="shared" si="180"/>
        <v>-36.35</v>
      </c>
      <c r="AC514" s="112">
        <f t="shared" si="181"/>
        <v>17.970000000000002</v>
      </c>
      <c r="AD514" s="112" t="b">
        <f t="shared" si="182"/>
        <v>0</v>
      </c>
      <c r="AE514" s="101">
        <f t="shared" si="173"/>
        <v>1</v>
      </c>
      <c r="AF514" s="101">
        <f t="shared" si="174"/>
        <v>1</v>
      </c>
      <c r="AG514" s="406" cm="1">
        <f t="array" ref="AG514">_xlfn.QUARTILE.EXC(IF($AT$5:$AT$906=$AT514,$L$5:$L$906),1)</f>
        <v>-9.3850000000000016</v>
      </c>
      <c r="AH514" s="406" cm="1">
        <f t="array" ref="AH514">_xlfn.QUARTILE.EXC(IF($AT$5:$AT$906=$AT514,$L$5:$L$906),3)</f>
        <v>1.2250000000000001</v>
      </c>
      <c r="AI514" s="406">
        <f t="shared" si="183"/>
        <v>10.610000000000001</v>
      </c>
      <c r="AJ514" s="406">
        <f t="shared" si="184"/>
        <v>-25.300000000000004</v>
      </c>
      <c r="AK514" s="406">
        <f t="shared" si="185"/>
        <v>17.140000000000004</v>
      </c>
      <c r="AL514" s="406" t="b">
        <f t="shared" si="186"/>
        <v>0</v>
      </c>
      <c r="AM514" s="406" cm="1">
        <f t="array" ref="AM514">_xlfn.QUARTILE.EXC(IF($AT$5:$AT$906=$AT514,$M$5:$M$906),1)</f>
        <v>-15.515000000000001</v>
      </c>
      <c r="AN514" s="406" cm="1">
        <f t="array" ref="AN514">_xlfn.QUARTILE.EXC(IF($AT$5:$AT$906=$AT514,$M$5:$M$906),3)</f>
        <v>-2.2599999999999998</v>
      </c>
      <c r="AO514" s="406">
        <f t="shared" si="187"/>
        <v>13.255000000000001</v>
      </c>
      <c r="AP514" s="406">
        <f t="shared" si="188"/>
        <v>-35.397500000000001</v>
      </c>
      <c r="AQ514" s="406">
        <f t="shared" si="189"/>
        <v>17.622500000000002</v>
      </c>
      <c r="AR514" s="406" t="b">
        <f t="shared" si="190"/>
        <v>0</v>
      </c>
      <c r="AS514" s="404" t="str">
        <f>INDEX('Org2567'!$BM:$BM,MATCH(Raw_DATA!A514,'Org2567'!$D:$D,0))</f>
        <v>รพช.F2 P30,000-60,000</v>
      </c>
      <c r="AT514" s="404">
        <f>INDEX('Org2567'!$BL:$BL,MATCH(Raw_DATA!A514,'Org2567'!$D:$D,0))</f>
        <v>6</v>
      </c>
      <c r="AU514" s="113"/>
      <c r="AV514" s="101">
        <v>95.7</v>
      </c>
      <c r="AW514" s="101">
        <v>48.38</v>
      </c>
      <c r="AX514" s="101">
        <v>54.7</v>
      </c>
      <c r="AY514" s="101">
        <v>75.930000000000007</v>
      </c>
      <c r="AZ514" s="101">
        <v>48.06</v>
      </c>
    </row>
    <row r="515" spans="1:52" x14ac:dyDescent="0.7">
      <c r="A515" s="101" t="s">
        <v>514</v>
      </c>
      <c r="B515" s="101" t="s">
        <v>2432</v>
      </c>
      <c r="C515" s="111" t="str">
        <f>IF(A515="","",INDEX(ID!P:P,MATCH(Raw_DATA!A515,ID!A:A,0)))</f>
        <v>รพช.F2 P30,000-60,000</v>
      </c>
      <c r="D515" s="101">
        <f>IF(A515="","",INDEX(ID!M:M,MATCH(Raw_DATA!A515,ID!A:A,0)))</f>
        <v>6</v>
      </c>
      <c r="E515" s="112">
        <v>4.1399999999999997</v>
      </c>
      <c r="F515" s="112">
        <v>3.58</v>
      </c>
      <c r="G515" s="112">
        <v>2.36</v>
      </c>
      <c r="H515" s="112">
        <v>27070236.43</v>
      </c>
      <c r="I515" s="112">
        <v>-4895899.05</v>
      </c>
      <c r="J515" s="112">
        <v>1143034.6399999999</v>
      </c>
      <c r="K515" s="112">
        <v>11694006.439999999</v>
      </c>
      <c r="L515" s="112">
        <v>0.95</v>
      </c>
      <c r="M515" s="112">
        <v>-6.26</v>
      </c>
      <c r="N515" s="112">
        <f t="shared" si="191"/>
        <v>60</v>
      </c>
      <c r="O515" s="112">
        <f t="shared" si="192"/>
        <v>58</v>
      </c>
      <c r="P515" s="112">
        <f t="shared" si="193"/>
        <v>35</v>
      </c>
      <c r="Q515" s="112">
        <f t="shared" si="194"/>
        <v>105</v>
      </c>
      <c r="R515" s="112">
        <f t="shared" si="195"/>
        <v>76</v>
      </c>
      <c r="S515" s="112" cm="1">
        <f t="array" ref="S515">_xlfn.QUARTILE.EXC(IF($D$5:$D$906=$D515,$L$5:$L$906),1)</f>
        <v>-10.317499999999999</v>
      </c>
      <c r="T515" s="112" cm="1">
        <f t="array" ref="T515">_xlfn.QUARTILE.EXC(IF($D$5:$D$906=$D515,$L$5:$L$906),3)</f>
        <v>1.0349999999999999</v>
      </c>
      <c r="U515" s="112">
        <f t="shared" si="175"/>
        <v>11.352499999999999</v>
      </c>
      <c r="V515" s="112">
        <f t="shared" si="176"/>
        <v>-27.346249999999998</v>
      </c>
      <c r="W515" s="112">
        <f t="shared" si="177"/>
        <v>18.063749999999999</v>
      </c>
      <c r="X515" s="112" t="b">
        <f t="shared" si="178"/>
        <v>0</v>
      </c>
      <c r="Y515" s="112" cm="1">
        <f t="array" ref="Y515">_xlfn.QUARTILE.EXC(IF($D$5:$D$906=$D515,$M$5:$M$906),1)</f>
        <v>-15.98</v>
      </c>
      <c r="Z515" s="112" cm="1">
        <f t="array" ref="Z515">_xlfn.QUARTILE.EXC(IF($D$5:$D$906=$D515,$M$5:$M$906),3)</f>
        <v>-2.4</v>
      </c>
      <c r="AA515" s="112">
        <f t="shared" si="179"/>
        <v>13.58</v>
      </c>
      <c r="AB515" s="112">
        <f t="shared" si="180"/>
        <v>-36.35</v>
      </c>
      <c r="AC515" s="112">
        <f t="shared" si="181"/>
        <v>17.970000000000002</v>
      </c>
      <c r="AD515" s="112" t="b">
        <f t="shared" si="182"/>
        <v>0</v>
      </c>
      <c r="AE515" s="101">
        <f t="shared" si="173"/>
        <v>1</v>
      </c>
      <c r="AF515" s="101">
        <f t="shared" si="174"/>
        <v>0</v>
      </c>
      <c r="AG515" s="406" cm="1">
        <f t="array" ref="AG515">_xlfn.QUARTILE.EXC(IF($AT$5:$AT$906=$AT515,$L$5:$L$906),1)</f>
        <v>-9.3850000000000016</v>
      </c>
      <c r="AH515" s="406" cm="1">
        <f t="array" ref="AH515">_xlfn.QUARTILE.EXC(IF($AT$5:$AT$906=$AT515,$L$5:$L$906),3)</f>
        <v>1.2250000000000001</v>
      </c>
      <c r="AI515" s="406">
        <f t="shared" si="183"/>
        <v>10.610000000000001</v>
      </c>
      <c r="AJ515" s="406">
        <f t="shared" si="184"/>
        <v>-25.300000000000004</v>
      </c>
      <c r="AK515" s="406">
        <f t="shared" si="185"/>
        <v>17.140000000000004</v>
      </c>
      <c r="AL515" s="406" t="b">
        <f t="shared" si="186"/>
        <v>0</v>
      </c>
      <c r="AM515" s="406" cm="1">
        <f t="array" ref="AM515">_xlfn.QUARTILE.EXC(IF($AT$5:$AT$906=$AT515,$M$5:$M$906),1)</f>
        <v>-15.515000000000001</v>
      </c>
      <c r="AN515" s="406" cm="1">
        <f t="array" ref="AN515">_xlfn.QUARTILE.EXC(IF($AT$5:$AT$906=$AT515,$M$5:$M$906),3)</f>
        <v>-2.2599999999999998</v>
      </c>
      <c r="AO515" s="406">
        <f t="shared" si="187"/>
        <v>13.255000000000001</v>
      </c>
      <c r="AP515" s="406">
        <f t="shared" si="188"/>
        <v>-35.397500000000001</v>
      </c>
      <c r="AQ515" s="406">
        <f t="shared" si="189"/>
        <v>17.622500000000002</v>
      </c>
      <c r="AR515" s="406" t="b">
        <f t="shared" si="190"/>
        <v>0</v>
      </c>
      <c r="AS515" s="404" t="str">
        <f>INDEX('Org2567'!$BM:$BM,MATCH(Raw_DATA!A515,'Org2567'!$D:$D,0))</f>
        <v>รพช.F2 P30,000-60,000</v>
      </c>
      <c r="AT515" s="404">
        <f>INDEX('Org2567'!$BL:$BL,MATCH(Raw_DATA!A515,'Org2567'!$D:$D,0))</f>
        <v>6</v>
      </c>
      <c r="AU515" s="113"/>
      <c r="AV515" s="101">
        <v>60.23</v>
      </c>
      <c r="AW515" s="101">
        <v>57.97</v>
      </c>
      <c r="AX515" s="101">
        <v>34.880000000000003</v>
      </c>
      <c r="AY515" s="101">
        <v>105.35</v>
      </c>
      <c r="AZ515" s="101">
        <v>75.89</v>
      </c>
    </row>
    <row r="516" spans="1:52" x14ac:dyDescent="0.7">
      <c r="A516" s="101" t="s">
        <v>515</v>
      </c>
      <c r="B516" s="101" t="s">
        <v>2435</v>
      </c>
      <c r="C516" s="111" t="str">
        <f>IF(A516="","",INDEX(ID!P:P,MATCH(Raw_DATA!A516,ID!A:A,0)))</f>
        <v>รพช.F2 P30,000-60,000</v>
      </c>
      <c r="D516" s="101">
        <f>IF(A516="","",INDEX(ID!M:M,MATCH(Raw_DATA!A516,ID!A:A,0)))</f>
        <v>6</v>
      </c>
      <c r="E516" s="112">
        <v>1.42</v>
      </c>
      <c r="F516" s="112">
        <v>1.28</v>
      </c>
      <c r="G516" s="112">
        <v>0.73</v>
      </c>
      <c r="H516" s="112">
        <v>7936048.5700000003</v>
      </c>
      <c r="I516" s="112">
        <v>-16729983.74</v>
      </c>
      <c r="J516" s="112">
        <v>-13139633.449999999</v>
      </c>
      <c r="K516" s="112">
        <v>-5073108.34</v>
      </c>
      <c r="L516" s="112">
        <v>-13.33</v>
      </c>
      <c r="M516" s="112">
        <v>-39.14</v>
      </c>
      <c r="N516" s="112">
        <f t="shared" si="191"/>
        <v>35</v>
      </c>
      <c r="O516" s="112">
        <f t="shared" si="192"/>
        <v>53</v>
      </c>
      <c r="P516" s="112">
        <f t="shared" si="193"/>
        <v>77</v>
      </c>
      <c r="Q516" s="112">
        <f t="shared" si="194"/>
        <v>93</v>
      </c>
      <c r="R516" s="112">
        <f t="shared" si="195"/>
        <v>40</v>
      </c>
      <c r="S516" s="112" cm="1">
        <f t="array" ref="S516">_xlfn.QUARTILE.EXC(IF($D$5:$D$906=$D516,$L$5:$L$906),1)</f>
        <v>-10.317499999999999</v>
      </c>
      <c r="T516" s="112" cm="1">
        <f t="array" ref="T516">_xlfn.QUARTILE.EXC(IF($D$5:$D$906=$D516,$L$5:$L$906),3)</f>
        <v>1.0349999999999999</v>
      </c>
      <c r="U516" s="112">
        <f t="shared" si="175"/>
        <v>11.352499999999999</v>
      </c>
      <c r="V516" s="112">
        <f t="shared" si="176"/>
        <v>-27.346249999999998</v>
      </c>
      <c r="W516" s="112">
        <f t="shared" si="177"/>
        <v>18.063749999999999</v>
      </c>
      <c r="X516" s="112" t="b">
        <f t="shared" si="178"/>
        <v>0</v>
      </c>
      <c r="Y516" s="112" cm="1">
        <f t="array" ref="Y516">_xlfn.QUARTILE.EXC(IF($D$5:$D$906=$D516,$M$5:$M$906),1)</f>
        <v>-15.98</v>
      </c>
      <c r="Z516" s="112" cm="1">
        <f t="array" ref="Z516">_xlfn.QUARTILE.EXC(IF($D$5:$D$906=$D516,$M$5:$M$906),3)</f>
        <v>-2.4</v>
      </c>
      <c r="AA516" s="112">
        <f t="shared" si="179"/>
        <v>13.58</v>
      </c>
      <c r="AB516" s="112">
        <f t="shared" si="180"/>
        <v>-36.35</v>
      </c>
      <c r="AC516" s="112">
        <f t="shared" si="181"/>
        <v>17.970000000000002</v>
      </c>
      <c r="AD516" s="112" t="b">
        <f t="shared" si="182"/>
        <v>1</v>
      </c>
      <c r="AE516" s="101">
        <f t="shared" si="173"/>
        <v>1</v>
      </c>
      <c r="AF516" s="101">
        <f t="shared" si="174"/>
        <v>1</v>
      </c>
      <c r="AG516" s="406" cm="1">
        <f t="array" ref="AG516">_xlfn.QUARTILE.EXC(IF($AT$5:$AT$906=$AT516,$L$5:$L$906),1)</f>
        <v>-9.3850000000000016</v>
      </c>
      <c r="AH516" s="406" cm="1">
        <f t="array" ref="AH516">_xlfn.QUARTILE.EXC(IF($AT$5:$AT$906=$AT516,$L$5:$L$906),3)</f>
        <v>1.2250000000000001</v>
      </c>
      <c r="AI516" s="406">
        <f t="shared" si="183"/>
        <v>10.610000000000001</v>
      </c>
      <c r="AJ516" s="406">
        <f t="shared" si="184"/>
        <v>-25.300000000000004</v>
      </c>
      <c r="AK516" s="406">
        <f t="shared" si="185"/>
        <v>17.140000000000004</v>
      </c>
      <c r="AL516" s="406" t="b">
        <f t="shared" si="186"/>
        <v>0</v>
      </c>
      <c r="AM516" s="406" cm="1">
        <f t="array" ref="AM516">_xlfn.QUARTILE.EXC(IF($AT$5:$AT$906=$AT516,$M$5:$M$906),1)</f>
        <v>-15.515000000000001</v>
      </c>
      <c r="AN516" s="406" cm="1">
        <f t="array" ref="AN516">_xlfn.QUARTILE.EXC(IF($AT$5:$AT$906=$AT516,$M$5:$M$906),3)</f>
        <v>-2.2599999999999998</v>
      </c>
      <c r="AO516" s="406">
        <f t="shared" si="187"/>
        <v>13.255000000000001</v>
      </c>
      <c r="AP516" s="406">
        <f t="shared" si="188"/>
        <v>-35.397500000000001</v>
      </c>
      <c r="AQ516" s="406">
        <f t="shared" si="189"/>
        <v>17.622500000000002</v>
      </c>
      <c r="AR516" s="406" t="b">
        <f t="shared" si="190"/>
        <v>1</v>
      </c>
      <c r="AS516" s="404" t="str">
        <f>INDEX('Org2567'!$BM:$BM,MATCH(Raw_DATA!A516,'Org2567'!$D:$D,0))</f>
        <v>รพช.F2 P30,000-60,000</v>
      </c>
      <c r="AT516" s="404">
        <f>INDEX('Org2567'!$BL:$BL,MATCH(Raw_DATA!A516,'Org2567'!$D:$D,0))</f>
        <v>6</v>
      </c>
      <c r="AU516" s="113"/>
      <c r="AV516" s="101">
        <v>35.479999999999997</v>
      </c>
      <c r="AW516" s="101">
        <v>52.92</v>
      </c>
      <c r="AX516" s="101">
        <v>77.239999999999995</v>
      </c>
      <c r="AY516" s="101">
        <v>93.17</v>
      </c>
      <c r="AZ516" s="101">
        <v>40.44</v>
      </c>
    </row>
    <row r="517" spans="1:52" x14ac:dyDescent="0.7">
      <c r="A517" s="101" t="s">
        <v>516</v>
      </c>
      <c r="B517" s="101" t="s">
        <v>2438</v>
      </c>
      <c r="C517" s="111" t="str">
        <f>IF(A517="","",INDEX(ID!P:P,MATCH(Raw_DATA!A517,ID!A:A,0)))</f>
        <v>รพช.F3 P&lt;=15,000</v>
      </c>
      <c r="D517" s="101">
        <f>IF(A517="","",INDEX(ID!M:M,MATCH(Raw_DATA!A517,ID!A:A,0)))</f>
        <v>2</v>
      </c>
      <c r="E517" s="112">
        <v>0.82</v>
      </c>
      <c r="F517" s="112">
        <v>0.68</v>
      </c>
      <c r="G517" s="112">
        <v>0.45</v>
      </c>
      <c r="H517" s="112">
        <v>-2017848.78</v>
      </c>
      <c r="I517" s="112">
        <v>-17109120.989999998</v>
      </c>
      <c r="J517" s="112">
        <v>-3119916.24</v>
      </c>
      <c r="K517" s="112">
        <v>-6243439.75</v>
      </c>
      <c r="L517" s="112">
        <v>-5.38</v>
      </c>
      <c r="M517" s="112">
        <v>-72.28</v>
      </c>
      <c r="N517" s="112">
        <f t="shared" si="191"/>
        <v>182</v>
      </c>
      <c r="O517" s="112">
        <f t="shared" si="192"/>
        <v>23</v>
      </c>
      <c r="P517" s="112">
        <f t="shared" si="193"/>
        <v>34</v>
      </c>
      <c r="Q517" s="112">
        <f t="shared" si="194"/>
        <v>81</v>
      </c>
      <c r="R517" s="112">
        <f t="shared" si="195"/>
        <v>54</v>
      </c>
      <c r="S517" s="112" cm="1">
        <f t="array" ref="S517">_xlfn.QUARTILE.EXC(IF($D$5:$D$906=$D517,$L$5:$L$906),1)</f>
        <v>-5.3650000000000002</v>
      </c>
      <c r="T517" s="112" cm="1">
        <f t="array" ref="T517">_xlfn.QUARTILE.EXC(IF($D$5:$D$906=$D517,$L$5:$L$906),3)</f>
        <v>10.815000000000001</v>
      </c>
      <c r="U517" s="112">
        <f t="shared" si="175"/>
        <v>16.18</v>
      </c>
      <c r="V517" s="112">
        <f t="shared" si="176"/>
        <v>-29.634999999999998</v>
      </c>
      <c r="W517" s="112">
        <f t="shared" si="177"/>
        <v>35.085000000000001</v>
      </c>
      <c r="X517" s="112" t="b">
        <f t="shared" si="178"/>
        <v>0</v>
      </c>
      <c r="Y517" s="112" cm="1">
        <f t="array" ref="Y517">_xlfn.QUARTILE.EXC(IF($D$5:$D$906=$D517,$M$5:$M$906),1)</f>
        <v>-14.08</v>
      </c>
      <c r="Z517" s="112" cm="1">
        <f t="array" ref="Z517">_xlfn.QUARTILE.EXC(IF($D$5:$D$906=$D517,$M$5:$M$906),3)</f>
        <v>0.78999999999999981</v>
      </c>
      <c r="AA517" s="112">
        <f t="shared" si="179"/>
        <v>14.87</v>
      </c>
      <c r="AB517" s="112">
        <f t="shared" si="180"/>
        <v>-36.384999999999998</v>
      </c>
      <c r="AC517" s="112">
        <f t="shared" si="181"/>
        <v>23.094999999999999</v>
      </c>
      <c r="AD517" s="112" t="b">
        <f t="shared" si="182"/>
        <v>1</v>
      </c>
      <c r="AE517" s="101">
        <f t="shared" ref="AE517:AE580" si="196">IF(M517&lt;0,1,0)</f>
        <v>1</v>
      </c>
      <c r="AF517" s="101">
        <f t="shared" ref="AF517:AF580" si="197">IF(L517&lt;0,1,0)</f>
        <v>1</v>
      </c>
      <c r="AG517" s="406" cm="1">
        <f t="array" ref="AG517">_xlfn.QUARTILE.EXC(IF($AT$5:$AT$906=$AT517,$L$5:$L$906),1)</f>
        <v>-5.3650000000000002</v>
      </c>
      <c r="AH517" s="406" cm="1">
        <f t="array" ref="AH517">_xlfn.QUARTILE.EXC(IF($AT$5:$AT$906=$AT517,$L$5:$L$906),3)</f>
        <v>10.815000000000001</v>
      </c>
      <c r="AI517" s="406">
        <f t="shared" si="183"/>
        <v>16.18</v>
      </c>
      <c r="AJ517" s="406">
        <f t="shared" si="184"/>
        <v>-29.634999999999998</v>
      </c>
      <c r="AK517" s="406">
        <f t="shared" si="185"/>
        <v>35.085000000000001</v>
      </c>
      <c r="AL517" s="406" t="b">
        <f t="shared" si="186"/>
        <v>0</v>
      </c>
      <c r="AM517" s="406" cm="1">
        <f t="array" ref="AM517">_xlfn.QUARTILE.EXC(IF($AT$5:$AT$906=$AT517,$M$5:$M$906),1)</f>
        <v>-14.08</v>
      </c>
      <c r="AN517" s="406" cm="1">
        <f t="array" ref="AN517">_xlfn.QUARTILE.EXC(IF($AT$5:$AT$906=$AT517,$M$5:$M$906),3)</f>
        <v>0.78999999999999981</v>
      </c>
      <c r="AO517" s="406">
        <f t="shared" si="187"/>
        <v>14.87</v>
      </c>
      <c r="AP517" s="406">
        <f t="shared" si="188"/>
        <v>-36.384999999999998</v>
      </c>
      <c r="AQ517" s="406">
        <f t="shared" si="189"/>
        <v>23.094999999999999</v>
      </c>
      <c r="AR517" s="406" t="b">
        <f t="shared" si="190"/>
        <v>1</v>
      </c>
      <c r="AS517" s="404" t="str">
        <f>INDEX('Org2567'!$BM:$BM,MATCH(Raw_DATA!A517,'Org2567'!$D:$D,0))</f>
        <v>รพช.F3 P&lt;=15,000</v>
      </c>
      <c r="AT517" s="404">
        <f>INDEX('Org2567'!$BL:$BL,MATCH(Raw_DATA!A517,'Org2567'!$D:$D,0))</f>
        <v>2</v>
      </c>
      <c r="AU517" s="113"/>
      <c r="AV517" s="101">
        <v>181.91</v>
      </c>
      <c r="AW517" s="101">
        <v>22.73</v>
      </c>
      <c r="AX517" s="101">
        <v>33.979999999999997</v>
      </c>
      <c r="AY517" s="101">
        <v>81.02</v>
      </c>
      <c r="AZ517" s="101">
        <v>53.9</v>
      </c>
    </row>
    <row r="518" spans="1:52" x14ac:dyDescent="0.7">
      <c r="A518" s="101" t="s">
        <v>517</v>
      </c>
      <c r="B518" s="101" t="s">
        <v>2522</v>
      </c>
      <c r="C518" s="111" t="str">
        <f>IF(A518="","",INDEX(ID!P:P,MATCH(Raw_DATA!A518,ID!A:A,0)))</f>
        <v>รพท.S B&gt;400</v>
      </c>
      <c r="D518" s="101">
        <f>IF(A518="","",INDEX(ID!M:M,MATCH(Raw_DATA!A518,ID!A:A,0)))</f>
        <v>17</v>
      </c>
      <c r="E518" s="112">
        <v>2.2200000000000002</v>
      </c>
      <c r="F518" s="112">
        <v>2.04</v>
      </c>
      <c r="G518" s="112">
        <v>0.96</v>
      </c>
      <c r="H518" s="112">
        <v>313411213.25999999</v>
      </c>
      <c r="I518" s="112">
        <v>593846624.72000003</v>
      </c>
      <c r="J518" s="112">
        <v>647845958.17999995</v>
      </c>
      <c r="K518" s="112">
        <v>-9293005.5</v>
      </c>
      <c r="L518" s="112">
        <v>47.67</v>
      </c>
      <c r="M518" s="112">
        <v>35.51</v>
      </c>
      <c r="N518" s="112">
        <f t="shared" si="191"/>
        <v>164</v>
      </c>
      <c r="O518" s="112">
        <f t="shared" si="192"/>
        <v>68</v>
      </c>
      <c r="P518" s="112">
        <f t="shared" si="193"/>
        <v>53</v>
      </c>
      <c r="Q518" s="112">
        <f t="shared" si="194"/>
        <v>97</v>
      </c>
      <c r="R518" s="112">
        <f t="shared" si="195"/>
        <v>45</v>
      </c>
      <c r="S518" s="112" cm="1">
        <f t="array" ref="S518">_xlfn.QUARTILE.EXC(IF($D$5:$D$906=$D518,$L$5:$L$906),1)</f>
        <v>-0.03</v>
      </c>
      <c r="T518" s="112" cm="1">
        <f t="array" ref="T518">_xlfn.QUARTILE.EXC(IF($D$5:$D$906=$D518,$L$5:$L$906),3)</f>
        <v>9.4700000000000006</v>
      </c>
      <c r="U518" s="112">
        <f t="shared" ref="U518:U581" si="198">T518-S518</f>
        <v>9.5</v>
      </c>
      <c r="V518" s="112">
        <f t="shared" ref="V518:V581" si="199">S518-(1.5*U518)</f>
        <v>-14.28</v>
      </c>
      <c r="W518" s="112">
        <f t="shared" ref="W518:W581" si="200">T518+(1.5*U518)</f>
        <v>23.72</v>
      </c>
      <c r="X518" s="112" t="b">
        <f t="shared" ref="X518:X581" si="201">IF(OR(L518&lt;=V518,L518&gt;=W518),TRUE,FALSE)</f>
        <v>1</v>
      </c>
      <c r="Y518" s="112" cm="1">
        <f t="array" ref="Y518">_xlfn.QUARTILE.EXC(IF($D$5:$D$906=$D518,$M$5:$M$906),1)</f>
        <v>-6.29</v>
      </c>
      <c r="Z518" s="112" cm="1">
        <f t="array" ref="Z518">_xlfn.QUARTILE.EXC(IF($D$5:$D$906=$D518,$M$5:$M$906),3)</f>
        <v>1.83</v>
      </c>
      <c r="AA518" s="112">
        <f t="shared" ref="AA518:AA581" si="202">Z518-Y518</f>
        <v>8.120000000000001</v>
      </c>
      <c r="AB518" s="112">
        <f t="shared" ref="AB518:AB581" si="203">Y518-(1.5*AA518)</f>
        <v>-18.470000000000002</v>
      </c>
      <c r="AC518" s="112">
        <f t="shared" ref="AC518:AC581" si="204">Z518+(1.5*AA518)</f>
        <v>14.010000000000002</v>
      </c>
      <c r="AD518" s="112" t="b">
        <f t="shared" ref="AD518:AD581" si="205">IF(OR(M518&lt;=AB518,M518&gt;=AC518),TRUE,FALSE)</f>
        <v>1</v>
      </c>
      <c r="AE518" s="101">
        <f t="shared" si="196"/>
        <v>0</v>
      </c>
      <c r="AF518" s="101">
        <f t="shared" si="197"/>
        <v>0</v>
      </c>
      <c r="AG518" s="406" cm="1">
        <f t="array" ref="AG518">_xlfn.QUARTILE.EXC(IF($AT$5:$AT$906=$AT518,$L$5:$L$906),1)</f>
        <v>-0.03</v>
      </c>
      <c r="AH518" s="406" cm="1">
        <f t="array" ref="AH518">_xlfn.QUARTILE.EXC(IF($AT$5:$AT$906=$AT518,$L$5:$L$906),3)</f>
        <v>9.4700000000000006</v>
      </c>
      <c r="AI518" s="406">
        <f t="shared" ref="AI518:AI581" si="206">AH518-AG518</f>
        <v>9.5</v>
      </c>
      <c r="AJ518" s="406">
        <f t="shared" ref="AJ518:AJ581" si="207">AG518-(1.5*AI518)</f>
        <v>-14.28</v>
      </c>
      <c r="AK518" s="406">
        <f t="shared" ref="AK518:AK581" si="208">AH518+(1.5*AI518)</f>
        <v>23.72</v>
      </c>
      <c r="AL518" s="406" t="b">
        <f t="shared" ref="AL518:AL581" si="209">IF(OR(L518&lt;=AJ518,L518&gt;=AK518),TRUE,FALSE)</f>
        <v>1</v>
      </c>
      <c r="AM518" s="406" cm="1">
        <f t="array" ref="AM518">_xlfn.QUARTILE.EXC(IF($AT$5:$AT$906=$AT518,$M$5:$M$906),1)</f>
        <v>-6.29</v>
      </c>
      <c r="AN518" s="406" cm="1">
        <f t="array" ref="AN518">_xlfn.QUARTILE.EXC(IF($AT$5:$AT$906=$AT518,$M$5:$M$906),3)</f>
        <v>1.83</v>
      </c>
      <c r="AO518" s="406">
        <f t="shared" ref="AO518:AO581" si="210">AN518-AM518</f>
        <v>8.120000000000001</v>
      </c>
      <c r="AP518" s="406">
        <f t="shared" ref="AP518:AP581" si="211">AM518-(1.5*AO518)</f>
        <v>-18.470000000000002</v>
      </c>
      <c r="AQ518" s="406">
        <f t="shared" ref="AQ518:AQ581" si="212">AN518+(1.5*AO518)</f>
        <v>14.010000000000002</v>
      </c>
      <c r="AR518" s="406" t="b">
        <f t="shared" ref="AR518:AR581" si="213">IF(OR(M518&lt;=AP518,M518&gt;=AQ518),TRUE,FALSE)</f>
        <v>1</v>
      </c>
      <c r="AS518" s="404" t="str">
        <f>INDEX('Org2567'!$BM:$BM,MATCH(Raw_DATA!A518,'Org2567'!$D:$D,0))</f>
        <v>รพท.S B&gt;400</v>
      </c>
      <c r="AT518" s="404">
        <f>INDEX('Org2567'!$BL:$BL,MATCH(Raw_DATA!A518,'Org2567'!$D:$D,0))</f>
        <v>17</v>
      </c>
      <c r="AU518" s="113"/>
      <c r="AV518" s="101">
        <v>164.01</v>
      </c>
      <c r="AW518" s="101">
        <v>67.62</v>
      </c>
      <c r="AX518" s="101">
        <v>52.62</v>
      </c>
      <c r="AY518" s="101">
        <v>97.48</v>
      </c>
      <c r="AZ518" s="101">
        <v>45.39</v>
      </c>
    </row>
    <row r="519" spans="1:52" x14ac:dyDescent="0.7">
      <c r="A519" s="101" t="s">
        <v>518</v>
      </c>
      <c r="B519" s="101" t="s">
        <v>2526</v>
      </c>
      <c r="C519" s="111" t="str">
        <f>IF(A519="","",INDEX(ID!P:P,MATCH(Raw_DATA!A519,ID!A:A,0)))</f>
        <v>รพช.F2 P&lt;=30,000</v>
      </c>
      <c r="D519" s="101">
        <f>IF(A519="","",INDEX(ID!M:M,MATCH(Raw_DATA!A519,ID!A:A,0)))</f>
        <v>5</v>
      </c>
      <c r="E519" s="112">
        <v>3.77</v>
      </c>
      <c r="F519" s="112">
        <v>3.59</v>
      </c>
      <c r="G519" s="112">
        <v>3.08</v>
      </c>
      <c r="H519" s="112">
        <v>31513171.57</v>
      </c>
      <c r="I519" s="112">
        <v>-6995849.5300000003</v>
      </c>
      <c r="J519" s="112">
        <v>-314093.92</v>
      </c>
      <c r="K519" s="112">
        <v>23667621.510000002</v>
      </c>
      <c r="L519" s="112">
        <v>-0.39</v>
      </c>
      <c r="M519" s="112">
        <v>-7.67</v>
      </c>
      <c r="N519" s="112">
        <f t="shared" si="191"/>
        <v>93</v>
      </c>
      <c r="O519" s="112">
        <f t="shared" si="192"/>
        <v>21</v>
      </c>
      <c r="P519" s="112">
        <f t="shared" si="193"/>
        <v>51</v>
      </c>
      <c r="Q519" s="112">
        <f t="shared" si="194"/>
        <v>136</v>
      </c>
      <c r="R519" s="112">
        <f t="shared" si="195"/>
        <v>45</v>
      </c>
      <c r="S519" s="112" cm="1">
        <f t="array" ref="S519">_xlfn.QUARTILE.EXC(IF($D$5:$D$906=$D519,$L$5:$L$906),1)</f>
        <v>-9.4075000000000006</v>
      </c>
      <c r="T519" s="112" cm="1">
        <f t="array" ref="T519">_xlfn.QUARTILE.EXC(IF($D$5:$D$906=$D519,$L$5:$L$906),3)</f>
        <v>1.645</v>
      </c>
      <c r="U519" s="112">
        <f t="shared" si="198"/>
        <v>11.0525</v>
      </c>
      <c r="V519" s="112">
        <f t="shared" si="199"/>
        <v>-25.986249999999998</v>
      </c>
      <c r="W519" s="112">
        <f t="shared" si="200"/>
        <v>18.223749999999999</v>
      </c>
      <c r="X519" s="112" t="b">
        <f t="shared" si="201"/>
        <v>0</v>
      </c>
      <c r="Y519" s="112" cm="1">
        <f t="array" ref="Y519">_xlfn.QUARTILE.EXC(IF($D$5:$D$906=$D519,$M$5:$M$906),1)</f>
        <v>-18.744999999999997</v>
      </c>
      <c r="Z519" s="112" cm="1">
        <f t="array" ref="Z519">_xlfn.QUARTILE.EXC(IF($D$5:$D$906=$D519,$M$5:$M$906),3)</f>
        <v>-2.7</v>
      </c>
      <c r="AA519" s="112">
        <f t="shared" si="202"/>
        <v>16.044999999999998</v>
      </c>
      <c r="AB519" s="112">
        <f t="shared" si="203"/>
        <v>-42.812499999999993</v>
      </c>
      <c r="AC519" s="112">
        <f t="shared" si="204"/>
        <v>21.367499999999996</v>
      </c>
      <c r="AD519" s="112" t="b">
        <f t="shared" si="205"/>
        <v>0</v>
      </c>
      <c r="AE519" s="101">
        <f t="shared" si="196"/>
        <v>1</v>
      </c>
      <c r="AF519" s="101">
        <f t="shared" si="197"/>
        <v>1</v>
      </c>
      <c r="AG519" s="406" cm="1">
        <f t="array" ref="AG519">_xlfn.QUARTILE.EXC(IF($AT$5:$AT$906=$AT519,$L$5:$L$906),1)</f>
        <v>-9.4075000000000006</v>
      </c>
      <c r="AH519" s="406" cm="1">
        <f t="array" ref="AH519">_xlfn.QUARTILE.EXC(IF($AT$5:$AT$906=$AT519,$L$5:$L$906),3)</f>
        <v>1.645</v>
      </c>
      <c r="AI519" s="406">
        <f t="shared" si="206"/>
        <v>11.0525</v>
      </c>
      <c r="AJ519" s="406">
        <f t="shared" si="207"/>
        <v>-25.986249999999998</v>
      </c>
      <c r="AK519" s="406">
        <f t="shared" si="208"/>
        <v>18.223749999999999</v>
      </c>
      <c r="AL519" s="406" t="b">
        <f t="shared" si="209"/>
        <v>0</v>
      </c>
      <c r="AM519" s="406" cm="1">
        <f t="array" ref="AM519">_xlfn.QUARTILE.EXC(IF($AT$5:$AT$906=$AT519,$M$5:$M$906),1)</f>
        <v>-18.744999999999997</v>
      </c>
      <c r="AN519" s="406" cm="1">
        <f t="array" ref="AN519">_xlfn.QUARTILE.EXC(IF($AT$5:$AT$906=$AT519,$M$5:$M$906),3)</f>
        <v>-2.7</v>
      </c>
      <c r="AO519" s="406">
        <f t="shared" si="210"/>
        <v>16.044999999999998</v>
      </c>
      <c r="AP519" s="406">
        <f t="shared" si="211"/>
        <v>-42.812499999999993</v>
      </c>
      <c r="AQ519" s="406">
        <f t="shared" si="212"/>
        <v>21.367499999999996</v>
      </c>
      <c r="AR519" s="406" t="b">
        <f t="shared" si="213"/>
        <v>0</v>
      </c>
      <c r="AS519" s="404" t="str">
        <f>INDEX('Org2567'!$BM:$BM,MATCH(Raw_DATA!A519,'Org2567'!$D:$D,0))</f>
        <v>รพช.F2 P&lt;=30,000</v>
      </c>
      <c r="AT519" s="404">
        <f>INDEX('Org2567'!$BL:$BL,MATCH(Raw_DATA!A519,'Org2567'!$D:$D,0))</f>
        <v>5</v>
      </c>
      <c r="AU519" s="113"/>
      <c r="AV519" s="101">
        <v>93.49</v>
      </c>
      <c r="AW519" s="101">
        <v>20.97</v>
      </c>
      <c r="AX519" s="101">
        <v>51.27</v>
      </c>
      <c r="AY519" s="101">
        <v>135.63</v>
      </c>
      <c r="AZ519" s="101">
        <v>45.28</v>
      </c>
    </row>
    <row r="520" spans="1:52" x14ac:dyDescent="0.7">
      <c r="A520" s="101" t="s">
        <v>519</v>
      </c>
      <c r="B520" s="101" t="s">
        <v>2529</v>
      </c>
      <c r="C520" s="111" t="str">
        <f>IF(A520="","",INDEX(ID!P:P,MATCH(Raw_DATA!A520,ID!A:A,0)))</f>
        <v>รพช.F2 P30,000-60,000</v>
      </c>
      <c r="D520" s="101">
        <f>IF(A520="","",INDEX(ID!M:M,MATCH(Raw_DATA!A520,ID!A:A,0)))</f>
        <v>6</v>
      </c>
      <c r="E520" s="112">
        <v>1.0900000000000001</v>
      </c>
      <c r="F520" s="112">
        <v>0.94</v>
      </c>
      <c r="G520" s="112">
        <v>0.49</v>
      </c>
      <c r="H520" s="112">
        <v>3091856.96</v>
      </c>
      <c r="I520" s="112">
        <v>-5442677.04</v>
      </c>
      <c r="J520" s="112">
        <v>3733588.22</v>
      </c>
      <c r="K520" s="112">
        <v>-18010555.449999999</v>
      </c>
      <c r="L520" s="112">
        <v>2.5499999999999998</v>
      </c>
      <c r="M520" s="112">
        <v>-3.57</v>
      </c>
      <c r="N520" s="112">
        <f t="shared" si="191"/>
        <v>272</v>
      </c>
      <c r="O520" s="112">
        <f t="shared" si="192"/>
        <v>44</v>
      </c>
      <c r="P520" s="112">
        <f t="shared" si="193"/>
        <v>58</v>
      </c>
      <c r="Q520" s="112">
        <f t="shared" si="194"/>
        <v>102</v>
      </c>
      <c r="R520" s="112">
        <f t="shared" si="195"/>
        <v>61</v>
      </c>
      <c r="S520" s="112" cm="1">
        <f t="array" ref="S520">_xlfn.QUARTILE.EXC(IF($D$5:$D$906=$D520,$L$5:$L$906),1)</f>
        <v>-10.317499999999999</v>
      </c>
      <c r="T520" s="112" cm="1">
        <f t="array" ref="T520">_xlfn.QUARTILE.EXC(IF($D$5:$D$906=$D520,$L$5:$L$906),3)</f>
        <v>1.0349999999999999</v>
      </c>
      <c r="U520" s="112">
        <f t="shared" si="198"/>
        <v>11.352499999999999</v>
      </c>
      <c r="V520" s="112">
        <f t="shared" si="199"/>
        <v>-27.346249999999998</v>
      </c>
      <c r="W520" s="112">
        <f t="shared" si="200"/>
        <v>18.063749999999999</v>
      </c>
      <c r="X520" s="112" t="b">
        <f t="shared" si="201"/>
        <v>0</v>
      </c>
      <c r="Y520" s="112" cm="1">
        <f t="array" ref="Y520">_xlfn.QUARTILE.EXC(IF($D$5:$D$906=$D520,$M$5:$M$906),1)</f>
        <v>-15.98</v>
      </c>
      <c r="Z520" s="112" cm="1">
        <f t="array" ref="Z520">_xlfn.QUARTILE.EXC(IF($D$5:$D$906=$D520,$M$5:$M$906),3)</f>
        <v>-2.4</v>
      </c>
      <c r="AA520" s="112">
        <f t="shared" si="202"/>
        <v>13.58</v>
      </c>
      <c r="AB520" s="112">
        <f t="shared" si="203"/>
        <v>-36.35</v>
      </c>
      <c r="AC520" s="112">
        <f t="shared" si="204"/>
        <v>17.970000000000002</v>
      </c>
      <c r="AD520" s="112" t="b">
        <f t="shared" si="205"/>
        <v>0</v>
      </c>
      <c r="AE520" s="101">
        <f t="shared" si="196"/>
        <v>1</v>
      </c>
      <c r="AF520" s="101">
        <f t="shared" si="197"/>
        <v>0</v>
      </c>
      <c r="AG520" s="406" cm="1">
        <f t="array" ref="AG520">_xlfn.QUARTILE.EXC(IF($AT$5:$AT$906=$AT520,$L$5:$L$906),1)</f>
        <v>-9.3850000000000016</v>
      </c>
      <c r="AH520" s="406" cm="1">
        <f t="array" ref="AH520">_xlfn.QUARTILE.EXC(IF($AT$5:$AT$906=$AT520,$L$5:$L$906),3)</f>
        <v>1.2250000000000001</v>
      </c>
      <c r="AI520" s="406">
        <f t="shared" si="206"/>
        <v>10.610000000000001</v>
      </c>
      <c r="AJ520" s="406">
        <f t="shared" si="207"/>
        <v>-25.300000000000004</v>
      </c>
      <c r="AK520" s="406">
        <f t="shared" si="208"/>
        <v>17.140000000000004</v>
      </c>
      <c r="AL520" s="406" t="b">
        <f t="shared" si="209"/>
        <v>0</v>
      </c>
      <c r="AM520" s="406" cm="1">
        <f t="array" ref="AM520">_xlfn.QUARTILE.EXC(IF($AT$5:$AT$906=$AT520,$M$5:$M$906),1)</f>
        <v>-15.515000000000001</v>
      </c>
      <c r="AN520" s="406" cm="1">
        <f t="array" ref="AN520">_xlfn.QUARTILE.EXC(IF($AT$5:$AT$906=$AT520,$M$5:$M$906),3)</f>
        <v>-2.2599999999999998</v>
      </c>
      <c r="AO520" s="406">
        <f t="shared" si="210"/>
        <v>13.255000000000001</v>
      </c>
      <c r="AP520" s="406">
        <f t="shared" si="211"/>
        <v>-35.397500000000001</v>
      </c>
      <c r="AQ520" s="406">
        <f t="shared" si="212"/>
        <v>17.622500000000002</v>
      </c>
      <c r="AR520" s="406" t="b">
        <f t="shared" si="213"/>
        <v>0</v>
      </c>
      <c r="AS520" s="404" t="str">
        <f>INDEX('Org2567'!$BM:$BM,MATCH(Raw_DATA!A520,'Org2567'!$D:$D,0))</f>
        <v>รพช.F2 P30,000-60,000</v>
      </c>
      <c r="AT520" s="404">
        <f>INDEX('Org2567'!$BL:$BL,MATCH(Raw_DATA!A520,'Org2567'!$D:$D,0))</f>
        <v>6</v>
      </c>
      <c r="AU520" s="113"/>
      <c r="AV520" s="101">
        <v>272.23</v>
      </c>
      <c r="AW520" s="101">
        <v>43.93</v>
      </c>
      <c r="AX520" s="101">
        <v>58.21</v>
      </c>
      <c r="AY520" s="101">
        <v>101.65</v>
      </c>
      <c r="AZ520" s="101">
        <v>60.81</v>
      </c>
    </row>
    <row r="521" spans="1:52" x14ac:dyDescent="0.7">
      <c r="A521" s="101" t="s">
        <v>520</v>
      </c>
      <c r="B521" s="101" t="s">
        <v>2532</v>
      </c>
      <c r="C521" s="111" t="str">
        <f>IF(A521="","",INDEX(ID!P:P,MATCH(Raw_DATA!A521,ID!A:A,0)))</f>
        <v>รพช.F2 P30,000-60,000</v>
      </c>
      <c r="D521" s="101">
        <f>IF(A521="","",INDEX(ID!M:M,MATCH(Raw_DATA!A521,ID!A:A,0)))</f>
        <v>6</v>
      </c>
      <c r="E521" s="112">
        <v>1.79</v>
      </c>
      <c r="F521" s="112">
        <v>1.46</v>
      </c>
      <c r="G521" s="112">
        <v>1.0900000000000001</v>
      </c>
      <c r="H521" s="112">
        <v>15781465.98</v>
      </c>
      <c r="I521" s="112">
        <v>-1510499</v>
      </c>
      <c r="J521" s="112">
        <v>5310869.67</v>
      </c>
      <c r="K521" s="112">
        <v>1742107.87</v>
      </c>
      <c r="L521" s="112">
        <v>4.1500000000000004</v>
      </c>
      <c r="M521" s="112">
        <v>-1.67</v>
      </c>
      <c r="N521" s="112">
        <f t="shared" si="191"/>
        <v>119</v>
      </c>
      <c r="O521" s="112">
        <f t="shared" si="192"/>
        <v>29</v>
      </c>
      <c r="P521" s="112">
        <f t="shared" si="193"/>
        <v>58</v>
      </c>
      <c r="Q521" s="112">
        <f t="shared" si="194"/>
        <v>82</v>
      </c>
      <c r="R521" s="112">
        <f t="shared" si="195"/>
        <v>70</v>
      </c>
      <c r="S521" s="112" cm="1">
        <f t="array" ref="S521">_xlfn.QUARTILE.EXC(IF($D$5:$D$906=$D521,$L$5:$L$906),1)</f>
        <v>-10.317499999999999</v>
      </c>
      <c r="T521" s="112" cm="1">
        <f t="array" ref="T521">_xlfn.QUARTILE.EXC(IF($D$5:$D$906=$D521,$L$5:$L$906),3)</f>
        <v>1.0349999999999999</v>
      </c>
      <c r="U521" s="112">
        <f t="shared" si="198"/>
        <v>11.352499999999999</v>
      </c>
      <c r="V521" s="112">
        <f t="shared" si="199"/>
        <v>-27.346249999999998</v>
      </c>
      <c r="W521" s="112">
        <f t="shared" si="200"/>
        <v>18.063749999999999</v>
      </c>
      <c r="X521" s="112" t="b">
        <f t="shared" si="201"/>
        <v>0</v>
      </c>
      <c r="Y521" s="112" cm="1">
        <f t="array" ref="Y521">_xlfn.QUARTILE.EXC(IF($D$5:$D$906=$D521,$M$5:$M$906),1)</f>
        <v>-15.98</v>
      </c>
      <c r="Z521" s="112" cm="1">
        <f t="array" ref="Z521">_xlfn.QUARTILE.EXC(IF($D$5:$D$906=$D521,$M$5:$M$906),3)</f>
        <v>-2.4</v>
      </c>
      <c r="AA521" s="112">
        <f t="shared" si="202"/>
        <v>13.58</v>
      </c>
      <c r="AB521" s="112">
        <f t="shared" si="203"/>
        <v>-36.35</v>
      </c>
      <c r="AC521" s="112">
        <f t="shared" si="204"/>
        <v>17.970000000000002</v>
      </c>
      <c r="AD521" s="112" t="b">
        <f t="shared" si="205"/>
        <v>0</v>
      </c>
      <c r="AE521" s="101">
        <f t="shared" si="196"/>
        <v>1</v>
      </c>
      <c r="AF521" s="101">
        <f t="shared" si="197"/>
        <v>0</v>
      </c>
      <c r="AG521" s="406" cm="1">
        <f t="array" ref="AG521">_xlfn.QUARTILE.EXC(IF($AT$5:$AT$906=$AT521,$L$5:$L$906),1)</f>
        <v>-9.3850000000000016</v>
      </c>
      <c r="AH521" s="406" cm="1">
        <f t="array" ref="AH521">_xlfn.QUARTILE.EXC(IF($AT$5:$AT$906=$AT521,$L$5:$L$906),3)</f>
        <v>1.2250000000000001</v>
      </c>
      <c r="AI521" s="406">
        <f t="shared" si="206"/>
        <v>10.610000000000001</v>
      </c>
      <c r="AJ521" s="406">
        <f t="shared" si="207"/>
        <v>-25.300000000000004</v>
      </c>
      <c r="AK521" s="406">
        <f t="shared" si="208"/>
        <v>17.140000000000004</v>
      </c>
      <c r="AL521" s="406" t="b">
        <f t="shared" si="209"/>
        <v>0</v>
      </c>
      <c r="AM521" s="406" cm="1">
        <f t="array" ref="AM521">_xlfn.QUARTILE.EXC(IF($AT$5:$AT$906=$AT521,$M$5:$M$906),1)</f>
        <v>-15.515000000000001</v>
      </c>
      <c r="AN521" s="406" cm="1">
        <f t="array" ref="AN521">_xlfn.QUARTILE.EXC(IF($AT$5:$AT$906=$AT521,$M$5:$M$906),3)</f>
        <v>-2.2599999999999998</v>
      </c>
      <c r="AO521" s="406">
        <f t="shared" si="210"/>
        <v>13.255000000000001</v>
      </c>
      <c r="AP521" s="406">
        <f t="shared" si="211"/>
        <v>-35.397500000000001</v>
      </c>
      <c r="AQ521" s="406">
        <f t="shared" si="212"/>
        <v>17.622500000000002</v>
      </c>
      <c r="AR521" s="406" t="b">
        <f t="shared" si="213"/>
        <v>0</v>
      </c>
      <c r="AS521" s="404" t="str">
        <f>INDEX('Org2567'!$BM:$BM,MATCH(Raw_DATA!A521,'Org2567'!$D:$D,0))</f>
        <v>รพช.F2 P30,000-60,000</v>
      </c>
      <c r="AT521" s="404">
        <f>INDEX('Org2567'!$BL:$BL,MATCH(Raw_DATA!A521,'Org2567'!$D:$D,0))</f>
        <v>6</v>
      </c>
      <c r="AU521" s="113"/>
      <c r="AV521" s="101">
        <v>119.07</v>
      </c>
      <c r="AW521" s="101">
        <v>28.85</v>
      </c>
      <c r="AX521" s="101">
        <v>57.78</v>
      </c>
      <c r="AY521" s="101">
        <v>82.3</v>
      </c>
      <c r="AZ521" s="101">
        <v>69.510000000000005</v>
      </c>
    </row>
    <row r="522" spans="1:52" x14ac:dyDescent="0.7">
      <c r="A522" s="101" t="s">
        <v>521</v>
      </c>
      <c r="B522" s="101" t="s">
        <v>2535</v>
      </c>
      <c r="C522" s="111" t="str">
        <f>IF(A522="","",INDEX(ID!P:P,MATCH(Raw_DATA!A522,ID!A:A,0)))</f>
        <v>รพช.F3 P&lt;=15,000</v>
      </c>
      <c r="D522" s="101">
        <f>IF(A522="","",INDEX(ID!M:M,MATCH(Raw_DATA!A522,ID!A:A,0)))</f>
        <v>2</v>
      </c>
      <c r="E522" s="112">
        <v>1.03</v>
      </c>
      <c r="F522" s="112">
        <v>0.85</v>
      </c>
      <c r="G522" s="112">
        <v>0.61</v>
      </c>
      <c r="H522" s="112">
        <v>261201.99</v>
      </c>
      <c r="I522" s="112">
        <v>-91689.37</v>
      </c>
      <c r="J522" s="112">
        <v>2832180.92</v>
      </c>
      <c r="K522" s="112">
        <v>-3893490.62</v>
      </c>
      <c r="L522" s="112">
        <v>4.2699999999999996</v>
      </c>
      <c r="M522" s="112">
        <v>-0.34</v>
      </c>
      <c r="N522" s="112">
        <f t="shared" si="191"/>
        <v>192</v>
      </c>
      <c r="O522" s="112">
        <f t="shared" si="192"/>
        <v>17</v>
      </c>
      <c r="P522" s="112">
        <f t="shared" si="193"/>
        <v>43</v>
      </c>
      <c r="Q522" s="112">
        <f t="shared" si="194"/>
        <v>87</v>
      </c>
      <c r="R522" s="112">
        <f t="shared" si="195"/>
        <v>49</v>
      </c>
      <c r="S522" s="112" cm="1">
        <f t="array" ref="S522">_xlfn.QUARTILE.EXC(IF($D$5:$D$906=$D522,$L$5:$L$906),1)</f>
        <v>-5.3650000000000002</v>
      </c>
      <c r="T522" s="112" cm="1">
        <f t="array" ref="T522">_xlfn.QUARTILE.EXC(IF($D$5:$D$906=$D522,$L$5:$L$906),3)</f>
        <v>10.815000000000001</v>
      </c>
      <c r="U522" s="112">
        <f t="shared" si="198"/>
        <v>16.18</v>
      </c>
      <c r="V522" s="112">
        <f t="shared" si="199"/>
        <v>-29.634999999999998</v>
      </c>
      <c r="W522" s="112">
        <f t="shared" si="200"/>
        <v>35.085000000000001</v>
      </c>
      <c r="X522" s="112" t="b">
        <f t="shared" si="201"/>
        <v>0</v>
      </c>
      <c r="Y522" s="112" cm="1">
        <f t="array" ref="Y522">_xlfn.QUARTILE.EXC(IF($D$5:$D$906=$D522,$M$5:$M$906),1)</f>
        <v>-14.08</v>
      </c>
      <c r="Z522" s="112" cm="1">
        <f t="array" ref="Z522">_xlfn.QUARTILE.EXC(IF($D$5:$D$906=$D522,$M$5:$M$906),3)</f>
        <v>0.78999999999999981</v>
      </c>
      <c r="AA522" s="112">
        <f t="shared" si="202"/>
        <v>14.87</v>
      </c>
      <c r="AB522" s="112">
        <f t="shared" si="203"/>
        <v>-36.384999999999998</v>
      </c>
      <c r="AC522" s="112">
        <f t="shared" si="204"/>
        <v>23.094999999999999</v>
      </c>
      <c r="AD522" s="112" t="b">
        <f t="shared" si="205"/>
        <v>0</v>
      </c>
      <c r="AE522" s="101">
        <f t="shared" si="196"/>
        <v>1</v>
      </c>
      <c r="AF522" s="101">
        <f t="shared" si="197"/>
        <v>0</v>
      </c>
      <c r="AG522" s="406" cm="1">
        <f t="array" ref="AG522">_xlfn.QUARTILE.EXC(IF($AT$5:$AT$906=$AT522,$L$5:$L$906),1)</f>
        <v>-5.3650000000000002</v>
      </c>
      <c r="AH522" s="406" cm="1">
        <f t="array" ref="AH522">_xlfn.QUARTILE.EXC(IF($AT$5:$AT$906=$AT522,$L$5:$L$906),3)</f>
        <v>10.815000000000001</v>
      </c>
      <c r="AI522" s="406">
        <f t="shared" si="206"/>
        <v>16.18</v>
      </c>
      <c r="AJ522" s="406">
        <f t="shared" si="207"/>
        <v>-29.634999999999998</v>
      </c>
      <c r="AK522" s="406">
        <f t="shared" si="208"/>
        <v>35.085000000000001</v>
      </c>
      <c r="AL522" s="406" t="b">
        <f t="shared" si="209"/>
        <v>0</v>
      </c>
      <c r="AM522" s="406" cm="1">
        <f t="array" ref="AM522">_xlfn.QUARTILE.EXC(IF($AT$5:$AT$906=$AT522,$M$5:$M$906),1)</f>
        <v>-14.08</v>
      </c>
      <c r="AN522" s="406" cm="1">
        <f t="array" ref="AN522">_xlfn.QUARTILE.EXC(IF($AT$5:$AT$906=$AT522,$M$5:$M$906),3)</f>
        <v>0.78999999999999981</v>
      </c>
      <c r="AO522" s="406">
        <f t="shared" si="210"/>
        <v>14.87</v>
      </c>
      <c r="AP522" s="406">
        <f t="shared" si="211"/>
        <v>-36.384999999999998</v>
      </c>
      <c r="AQ522" s="406">
        <f t="shared" si="212"/>
        <v>23.094999999999999</v>
      </c>
      <c r="AR522" s="406" t="b">
        <f t="shared" si="213"/>
        <v>0</v>
      </c>
      <c r="AS522" s="404" t="str">
        <f>INDEX('Org2567'!$BM:$BM,MATCH(Raw_DATA!A522,'Org2567'!$D:$D,0))</f>
        <v>รพช.F3 P&lt;=15,000</v>
      </c>
      <c r="AT522" s="404">
        <f>INDEX('Org2567'!$BL:$BL,MATCH(Raw_DATA!A522,'Org2567'!$D:$D,0))</f>
        <v>2</v>
      </c>
      <c r="AU522" s="113"/>
      <c r="AV522" s="101">
        <v>192.23</v>
      </c>
      <c r="AW522" s="101">
        <v>16.600000000000001</v>
      </c>
      <c r="AX522" s="101">
        <v>43.19</v>
      </c>
      <c r="AY522" s="101">
        <v>87.34</v>
      </c>
      <c r="AZ522" s="101">
        <v>49.42</v>
      </c>
    </row>
    <row r="523" spans="1:52" x14ac:dyDescent="0.7">
      <c r="A523" s="101" t="s">
        <v>522</v>
      </c>
      <c r="B523" s="101" t="s">
        <v>2538</v>
      </c>
      <c r="C523" s="111" t="str">
        <f>IF(A523="","",INDEX(ID!P:P,MATCH(Raw_DATA!A523,ID!A:A,0)))</f>
        <v>รพช.F2 P&lt;=30,000</v>
      </c>
      <c r="D523" s="101">
        <f>IF(A523="","",INDEX(ID!M:M,MATCH(Raw_DATA!A523,ID!A:A,0)))</f>
        <v>5</v>
      </c>
      <c r="E523" s="112">
        <v>2.75</v>
      </c>
      <c r="F523" s="112">
        <v>2.3199999999999998</v>
      </c>
      <c r="G523" s="112">
        <v>1.49</v>
      </c>
      <c r="H523" s="112">
        <v>10150574.98</v>
      </c>
      <c r="I523" s="112">
        <v>-11010087.470000001</v>
      </c>
      <c r="J523" s="112">
        <v>270547.01</v>
      </c>
      <c r="K523" s="112">
        <v>2819882.17</v>
      </c>
      <c r="L523" s="112">
        <v>0.38</v>
      </c>
      <c r="M523" s="112">
        <v>-29.36</v>
      </c>
      <c r="N523" s="112">
        <f t="shared" si="191"/>
        <v>92</v>
      </c>
      <c r="O523" s="112">
        <f t="shared" si="192"/>
        <v>14</v>
      </c>
      <c r="P523" s="112">
        <f t="shared" si="193"/>
        <v>56</v>
      </c>
      <c r="Q523" s="112">
        <f t="shared" si="194"/>
        <v>116</v>
      </c>
      <c r="R523" s="112">
        <f t="shared" si="195"/>
        <v>67</v>
      </c>
      <c r="S523" s="112" cm="1">
        <f t="array" ref="S523">_xlfn.QUARTILE.EXC(IF($D$5:$D$906=$D523,$L$5:$L$906),1)</f>
        <v>-9.4075000000000006</v>
      </c>
      <c r="T523" s="112" cm="1">
        <f t="array" ref="T523">_xlfn.QUARTILE.EXC(IF($D$5:$D$906=$D523,$L$5:$L$906),3)</f>
        <v>1.645</v>
      </c>
      <c r="U523" s="112">
        <f t="shared" si="198"/>
        <v>11.0525</v>
      </c>
      <c r="V523" s="112">
        <f t="shared" si="199"/>
        <v>-25.986249999999998</v>
      </c>
      <c r="W523" s="112">
        <f t="shared" si="200"/>
        <v>18.223749999999999</v>
      </c>
      <c r="X523" s="112" t="b">
        <f t="shared" si="201"/>
        <v>0</v>
      </c>
      <c r="Y523" s="112" cm="1">
        <f t="array" ref="Y523">_xlfn.QUARTILE.EXC(IF($D$5:$D$906=$D523,$M$5:$M$906),1)</f>
        <v>-18.744999999999997</v>
      </c>
      <c r="Z523" s="112" cm="1">
        <f t="array" ref="Z523">_xlfn.QUARTILE.EXC(IF($D$5:$D$906=$D523,$M$5:$M$906),3)</f>
        <v>-2.7</v>
      </c>
      <c r="AA523" s="112">
        <f t="shared" si="202"/>
        <v>16.044999999999998</v>
      </c>
      <c r="AB523" s="112">
        <f t="shared" si="203"/>
        <v>-42.812499999999993</v>
      </c>
      <c r="AC523" s="112">
        <f t="shared" si="204"/>
        <v>21.367499999999996</v>
      </c>
      <c r="AD523" s="112" t="b">
        <f t="shared" si="205"/>
        <v>0</v>
      </c>
      <c r="AE523" s="101">
        <f t="shared" si="196"/>
        <v>1</v>
      </c>
      <c r="AF523" s="101">
        <f t="shared" si="197"/>
        <v>0</v>
      </c>
      <c r="AG523" s="406" cm="1">
        <f t="array" ref="AG523">_xlfn.QUARTILE.EXC(IF($AT$5:$AT$906=$AT523,$L$5:$L$906),1)</f>
        <v>-9.4075000000000006</v>
      </c>
      <c r="AH523" s="406" cm="1">
        <f t="array" ref="AH523">_xlfn.QUARTILE.EXC(IF($AT$5:$AT$906=$AT523,$L$5:$L$906),3)</f>
        <v>1.645</v>
      </c>
      <c r="AI523" s="406">
        <f t="shared" si="206"/>
        <v>11.0525</v>
      </c>
      <c r="AJ523" s="406">
        <f t="shared" si="207"/>
        <v>-25.986249999999998</v>
      </c>
      <c r="AK523" s="406">
        <f t="shared" si="208"/>
        <v>18.223749999999999</v>
      </c>
      <c r="AL523" s="406" t="b">
        <f t="shared" si="209"/>
        <v>0</v>
      </c>
      <c r="AM523" s="406" cm="1">
        <f t="array" ref="AM523">_xlfn.QUARTILE.EXC(IF($AT$5:$AT$906=$AT523,$M$5:$M$906),1)</f>
        <v>-18.744999999999997</v>
      </c>
      <c r="AN523" s="406" cm="1">
        <f t="array" ref="AN523">_xlfn.QUARTILE.EXC(IF($AT$5:$AT$906=$AT523,$M$5:$M$906),3)</f>
        <v>-2.7</v>
      </c>
      <c r="AO523" s="406">
        <f t="shared" si="210"/>
        <v>16.044999999999998</v>
      </c>
      <c r="AP523" s="406">
        <f t="shared" si="211"/>
        <v>-42.812499999999993</v>
      </c>
      <c r="AQ523" s="406">
        <f t="shared" si="212"/>
        <v>21.367499999999996</v>
      </c>
      <c r="AR523" s="406" t="b">
        <f t="shared" si="213"/>
        <v>0</v>
      </c>
      <c r="AS523" s="404" t="str">
        <f>INDEX('Org2567'!$BM:$BM,MATCH(Raw_DATA!A523,'Org2567'!$D:$D,0))</f>
        <v>รพช.F2 P&lt;=30,000</v>
      </c>
      <c r="AT523" s="404">
        <f>INDEX('Org2567'!$BL:$BL,MATCH(Raw_DATA!A523,'Org2567'!$D:$D,0))</f>
        <v>5</v>
      </c>
      <c r="AU523" s="113"/>
      <c r="AV523" s="101">
        <v>91.97</v>
      </c>
      <c r="AW523" s="101">
        <v>14.17</v>
      </c>
      <c r="AX523" s="101">
        <v>55.97</v>
      </c>
      <c r="AY523" s="101">
        <v>115.8</v>
      </c>
      <c r="AZ523" s="101">
        <v>66.77</v>
      </c>
    </row>
    <row r="524" spans="1:52" x14ac:dyDescent="0.7">
      <c r="A524" s="101" t="s">
        <v>523</v>
      </c>
      <c r="B524" s="101" t="s">
        <v>2541</v>
      </c>
      <c r="C524" s="111" t="str">
        <f>IF(A524="","",INDEX(ID!P:P,MATCH(Raw_DATA!A524,ID!A:A,0)))</f>
        <v>รพช.F2 P&lt;=30,000</v>
      </c>
      <c r="D524" s="101">
        <f>IF(A524="","",INDEX(ID!M:M,MATCH(Raw_DATA!A524,ID!A:A,0)))</f>
        <v>5</v>
      </c>
      <c r="E524" s="112">
        <v>2.33</v>
      </c>
      <c r="F524" s="112">
        <v>2.0499999999999998</v>
      </c>
      <c r="G524" s="112">
        <v>1.17</v>
      </c>
      <c r="H524" s="112">
        <v>14062045.800000001</v>
      </c>
      <c r="I524" s="112">
        <v>-16786559.739999998</v>
      </c>
      <c r="J524" s="112">
        <v>-9986527.2899999991</v>
      </c>
      <c r="K524" s="112">
        <v>1806812.69</v>
      </c>
      <c r="L524" s="112">
        <v>-11.91</v>
      </c>
      <c r="M524" s="112">
        <v>-25.36</v>
      </c>
      <c r="N524" s="112">
        <f t="shared" si="191"/>
        <v>99</v>
      </c>
      <c r="O524" s="112">
        <f t="shared" si="192"/>
        <v>66</v>
      </c>
      <c r="P524" s="112">
        <f t="shared" si="193"/>
        <v>56</v>
      </c>
      <c r="Q524" s="112">
        <f t="shared" si="194"/>
        <v>194</v>
      </c>
      <c r="R524" s="112">
        <f t="shared" si="195"/>
        <v>48</v>
      </c>
      <c r="S524" s="112" cm="1">
        <f t="array" ref="S524">_xlfn.QUARTILE.EXC(IF($D$5:$D$906=$D524,$L$5:$L$906),1)</f>
        <v>-9.4075000000000006</v>
      </c>
      <c r="T524" s="112" cm="1">
        <f t="array" ref="T524">_xlfn.QUARTILE.EXC(IF($D$5:$D$906=$D524,$L$5:$L$906),3)</f>
        <v>1.645</v>
      </c>
      <c r="U524" s="112">
        <f t="shared" si="198"/>
        <v>11.0525</v>
      </c>
      <c r="V524" s="112">
        <f t="shared" si="199"/>
        <v>-25.986249999999998</v>
      </c>
      <c r="W524" s="112">
        <f t="shared" si="200"/>
        <v>18.223749999999999</v>
      </c>
      <c r="X524" s="112" t="b">
        <f t="shared" si="201"/>
        <v>0</v>
      </c>
      <c r="Y524" s="112" cm="1">
        <f t="array" ref="Y524">_xlfn.QUARTILE.EXC(IF($D$5:$D$906=$D524,$M$5:$M$906),1)</f>
        <v>-18.744999999999997</v>
      </c>
      <c r="Z524" s="112" cm="1">
        <f t="array" ref="Z524">_xlfn.QUARTILE.EXC(IF($D$5:$D$906=$D524,$M$5:$M$906),3)</f>
        <v>-2.7</v>
      </c>
      <c r="AA524" s="112">
        <f t="shared" si="202"/>
        <v>16.044999999999998</v>
      </c>
      <c r="AB524" s="112">
        <f t="shared" si="203"/>
        <v>-42.812499999999993</v>
      </c>
      <c r="AC524" s="112">
        <f t="shared" si="204"/>
        <v>21.367499999999996</v>
      </c>
      <c r="AD524" s="112" t="b">
        <f t="shared" si="205"/>
        <v>0</v>
      </c>
      <c r="AE524" s="101">
        <f t="shared" si="196"/>
        <v>1</v>
      </c>
      <c r="AF524" s="101">
        <f t="shared" si="197"/>
        <v>1</v>
      </c>
      <c r="AG524" s="406" cm="1">
        <f t="array" ref="AG524">_xlfn.QUARTILE.EXC(IF($AT$5:$AT$906=$AT524,$L$5:$L$906),1)</f>
        <v>-9.4075000000000006</v>
      </c>
      <c r="AH524" s="406" cm="1">
        <f t="array" ref="AH524">_xlfn.QUARTILE.EXC(IF($AT$5:$AT$906=$AT524,$L$5:$L$906),3)</f>
        <v>1.645</v>
      </c>
      <c r="AI524" s="406">
        <f t="shared" si="206"/>
        <v>11.0525</v>
      </c>
      <c r="AJ524" s="406">
        <f t="shared" si="207"/>
        <v>-25.986249999999998</v>
      </c>
      <c r="AK524" s="406">
        <f t="shared" si="208"/>
        <v>18.223749999999999</v>
      </c>
      <c r="AL524" s="406" t="b">
        <f t="shared" si="209"/>
        <v>0</v>
      </c>
      <c r="AM524" s="406" cm="1">
        <f t="array" ref="AM524">_xlfn.QUARTILE.EXC(IF($AT$5:$AT$906=$AT524,$M$5:$M$906),1)</f>
        <v>-18.744999999999997</v>
      </c>
      <c r="AN524" s="406" cm="1">
        <f t="array" ref="AN524">_xlfn.QUARTILE.EXC(IF($AT$5:$AT$906=$AT524,$M$5:$M$906),3)</f>
        <v>-2.7</v>
      </c>
      <c r="AO524" s="406">
        <f t="shared" si="210"/>
        <v>16.044999999999998</v>
      </c>
      <c r="AP524" s="406">
        <f t="shared" si="211"/>
        <v>-42.812499999999993</v>
      </c>
      <c r="AQ524" s="406">
        <f t="shared" si="212"/>
        <v>21.367499999999996</v>
      </c>
      <c r="AR524" s="406" t="b">
        <f t="shared" si="213"/>
        <v>0</v>
      </c>
      <c r="AS524" s="404" t="str">
        <f>INDEX('Org2567'!$BM:$BM,MATCH(Raw_DATA!A524,'Org2567'!$D:$D,0))</f>
        <v>รพช.F2 P&lt;=30,000</v>
      </c>
      <c r="AT524" s="404">
        <f>INDEX('Org2567'!$BL:$BL,MATCH(Raw_DATA!A524,'Org2567'!$D:$D,0))</f>
        <v>5</v>
      </c>
      <c r="AU524" s="113"/>
      <c r="AV524" s="101">
        <v>98.68</v>
      </c>
      <c r="AW524" s="101">
        <v>66.38</v>
      </c>
      <c r="AX524" s="101">
        <v>56.47</v>
      </c>
      <c r="AY524" s="101">
        <v>194.21</v>
      </c>
      <c r="AZ524" s="101">
        <v>48.01</v>
      </c>
    </row>
    <row r="525" spans="1:52" x14ac:dyDescent="0.7">
      <c r="A525" s="101" t="s">
        <v>524</v>
      </c>
      <c r="B525" s="101" t="s">
        <v>2544</v>
      </c>
      <c r="C525" s="111" t="str">
        <f>IF(A525="","",INDEX(ID!P:P,MATCH(Raw_DATA!A525,ID!A:A,0)))</f>
        <v>รพช.M2 B&gt;100</v>
      </c>
      <c r="D525" s="101">
        <f>IF(A525="","",INDEX(ID!M:M,MATCH(Raw_DATA!A525,ID!A:A,0)))</f>
        <v>13</v>
      </c>
      <c r="E525" s="112">
        <v>1.01</v>
      </c>
      <c r="F525" s="112">
        <v>0.9</v>
      </c>
      <c r="G525" s="112">
        <v>0.57999999999999996</v>
      </c>
      <c r="H525" s="112">
        <v>1288843.8700000001</v>
      </c>
      <c r="I525" s="112">
        <v>2241971.5499999998</v>
      </c>
      <c r="J525" s="112">
        <v>16300856.5</v>
      </c>
      <c r="K525" s="112">
        <v>-43354490.920000002</v>
      </c>
      <c r="L525" s="112">
        <v>5.12</v>
      </c>
      <c r="M525" s="112">
        <v>0.89</v>
      </c>
      <c r="N525" s="112">
        <f t="shared" si="191"/>
        <v>253</v>
      </c>
      <c r="O525" s="112">
        <f t="shared" si="192"/>
        <v>48</v>
      </c>
      <c r="P525" s="112">
        <f t="shared" si="193"/>
        <v>57</v>
      </c>
      <c r="Q525" s="112">
        <f t="shared" si="194"/>
        <v>147</v>
      </c>
      <c r="R525" s="112">
        <f t="shared" si="195"/>
        <v>49</v>
      </c>
      <c r="S525" s="112" cm="1">
        <f t="array" ref="S525">_xlfn.QUARTILE.EXC(IF($D$5:$D$906=$D525,$L$5:$L$906),1)</f>
        <v>-7.51</v>
      </c>
      <c r="T525" s="112" cm="1">
        <f t="array" ref="T525">_xlfn.QUARTILE.EXC(IF($D$5:$D$906=$D525,$L$5:$L$906),3)</f>
        <v>3.04</v>
      </c>
      <c r="U525" s="112">
        <f t="shared" si="198"/>
        <v>10.55</v>
      </c>
      <c r="V525" s="112">
        <f t="shared" si="199"/>
        <v>-23.335000000000001</v>
      </c>
      <c r="W525" s="112">
        <f t="shared" si="200"/>
        <v>18.865000000000002</v>
      </c>
      <c r="X525" s="112" t="b">
        <f t="shared" si="201"/>
        <v>0</v>
      </c>
      <c r="Y525" s="112" cm="1">
        <f t="array" ref="Y525">_xlfn.QUARTILE.EXC(IF($D$5:$D$906=$D525,$M$5:$M$906),1)</f>
        <v>-12.23</v>
      </c>
      <c r="Z525" s="112" cm="1">
        <f t="array" ref="Z525">_xlfn.QUARTILE.EXC(IF($D$5:$D$906=$D525,$M$5:$M$906),3)</f>
        <v>-0.18</v>
      </c>
      <c r="AA525" s="112">
        <f t="shared" si="202"/>
        <v>12.05</v>
      </c>
      <c r="AB525" s="112">
        <f t="shared" si="203"/>
        <v>-30.305000000000003</v>
      </c>
      <c r="AC525" s="112">
        <f t="shared" si="204"/>
        <v>17.895000000000003</v>
      </c>
      <c r="AD525" s="112" t="b">
        <f t="shared" si="205"/>
        <v>0</v>
      </c>
      <c r="AE525" s="101">
        <f t="shared" si="196"/>
        <v>0</v>
      </c>
      <c r="AF525" s="101">
        <f t="shared" si="197"/>
        <v>0</v>
      </c>
      <c r="AG525" s="406" cm="1">
        <f t="array" ref="AG525">_xlfn.QUARTILE.EXC(IF($AT$5:$AT$906=$AT525,$L$5:$L$906),1)</f>
        <v>-7.51</v>
      </c>
      <c r="AH525" s="406" cm="1">
        <f t="array" ref="AH525">_xlfn.QUARTILE.EXC(IF($AT$5:$AT$906=$AT525,$L$5:$L$906),3)</f>
        <v>3.04</v>
      </c>
      <c r="AI525" s="406">
        <f t="shared" si="206"/>
        <v>10.55</v>
      </c>
      <c r="AJ525" s="406">
        <f t="shared" si="207"/>
        <v>-23.335000000000001</v>
      </c>
      <c r="AK525" s="406">
        <f t="shared" si="208"/>
        <v>18.865000000000002</v>
      </c>
      <c r="AL525" s="406" t="b">
        <f t="shared" si="209"/>
        <v>0</v>
      </c>
      <c r="AM525" s="406" cm="1">
        <f t="array" ref="AM525">_xlfn.QUARTILE.EXC(IF($AT$5:$AT$906=$AT525,$M$5:$M$906),1)</f>
        <v>-12.23</v>
      </c>
      <c r="AN525" s="406" cm="1">
        <f t="array" ref="AN525">_xlfn.QUARTILE.EXC(IF($AT$5:$AT$906=$AT525,$M$5:$M$906),3)</f>
        <v>-0.18</v>
      </c>
      <c r="AO525" s="406">
        <f t="shared" si="210"/>
        <v>12.05</v>
      </c>
      <c r="AP525" s="406">
        <f t="shared" si="211"/>
        <v>-30.305000000000003</v>
      </c>
      <c r="AQ525" s="406">
        <f t="shared" si="212"/>
        <v>17.895000000000003</v>
      </c>
      <c r="AR525" s="406" t="b">
        <f t="shared" si="213"/>
        <v>0</v>
      </c>
      <c r="AS525" s="404" t="str">
        <f>INDEX('Org2567'!$BM:$BM,MATCH(Raw_DATA!A525,'Org2567'!$D:$D,0))</f>
        <v>รพช.M2 B&gt;100</v>
      </c>
      <c r="AT525" s="404">
        <f>INDEX('Org2567'!$BL:$BL,MATCH(Raw_DATA!A525,'Org2567'!$D:$D,0))</f>
        <v>13</v>
      </c>
      <c r="AU525" s="113"/>
      <c r="AV525" s="101">
        <v>253.41</v>
      </c>
      <c r="AW525" s="101">
        <v>47.75</v>
      </c>
      <c r="AX525" s="101">
        <v>57.33</v>
      </c>
      <c r="AY525" s="101">
        <v>147.26</v>
      </c>
      <c r="AZ525" s="101">
        <v>48.73</v>
      </c>
    </row>
    <row r="526" spans="1:52" x14ac:dyDescent="0.7">
      <c r="A526" s="101" t="s">
        <v>525</v>
      </c>
      <c r="B526" s="101" t="s">
        <v>2547</v>
      </c>
      <c r="C526" s="111" t="str">
        <f>IF(A526="","",INDEX(ID!P:P,MATCH(Raw_DATA!A526,ID!A:A,0)))</f>
        <v>รพช.F2 P&lt;=30,000</v>
      </c>
      <c r="D526" s="101">
        <f>IF(A526="","",INDEX(ID!M:M,MATCH(Raw_DATA!A526,ID!A:A,0)))</f>
        <v>5</v>
      </c>
      <c r="E526" s="112">
        <v>1.1299999999999999</v>
      </c>
      <c r="F526" s="112">
        <v>1</v>
      </c>
      <c r="G526" s="112">
        <v>0.66</v>
      </c>
      <c r="H526" s="112">
        <v>2409430.92</v>
      </c>
      <c r="I526" s="112">
        <v>-5034972.57</v>
      </c>
      <c r="J526" s="112">
        <v>-675576.81</v>
      </c>
      <c r="K526" s="112">
        <v>-6511209.5700000003</v>
      </c>
      <c r="L526" s="112">
        <v>-0.81</v>
      </c>
      <c r="M526" s="112">
        <v>-10.42</v>
      </c>
      <c r="N526" s="112">
        <f t="shared" si="191"/>
        <v>269</v>
      </c>
      <c r="O526" s="112">
        <f t="shared" si="192"/>
        <v>26</v>
      </c>
      <c r="P526" s="112">
        <f t="shared" si="193"/>
        <v>51</v>
      </c>
      <c r="Q526" s="112">
        <f t="shared" si="194"/>
        <v>135</v>
      </c>
      <c r="R526" s="112">
        <f t="shared" si="195"/>
        <v>55</v>
      </c>
      <c r="S526" s="112" cm="1">
        <f t="array" ref="S526">_xlfn.QUARTILE.EXC(IF($D$5:$D$906=$D526,$L$5:$L$906),1)</f>
        <v>-9.4075000000000006</v>
      </c>
      <c r="T526" s="112" cm="1">
        <f t="array" ref="T526">_xlfn.QUARTILE.EXC(IF($D$5:$D$906=$D526,$L$5:$L$906),3)</f>
        <v>1.645</v>
      </c>
      <c r="U526" s="112">
        <f t="shared" si="198"/>
        <v>11.0525</v>
      </c>
      <c r="V526" s="112">
        <f t="shared" si="199"/>
        <v>-25.986249999999998</v>
      </c>
      <c r="W526" s="112">
        <f t="shared" si="200"/>
        <v>18.223749999999999</v>
      </c>
      <c r="X526" s="112" t="b">
        <f t="shared" si="201"/>
        <v>0</v>
      </c>
      <c r="Y526" s="112" cm="1">
        <f t="array" ref="Y526">_xlfn.QUARTILE.EXC(IF($D$5:$D$906=$D526,$M$5:$M$906),1)</f>
        <v>-18.744999999999997</v>
      </c>
      <c r="Z526" s="112" cm="1">
        <f t="array" ref="Z526">_xlfn.QUARTILE.EXC(IF($D$5:$D$906=$D526,$M$5:$M$906),3)</f>
        <v>-2.7</v>
      </c>
      <c r="AA526" s="112">
        <f t="shared" si="202"/>
        <v>16.044999999999998</v>
      </c>
      <c r="AB526" s="112">
        <f t="shared" si="203"/>
        <v>-42.812499999999993</v>
      </c>
      <c r="AC526" s="112">
        <f t="shared" si="204"/>
        <v>21.367499999999996</v>
      </c>
      <c r="AD526" s="112" t="b">
        <f t="shared" si="205"/>
        <v>0</v>
      </c>
      <c r="AE526" s="101">
        <f t="shared" si="196"/>
        <v>1</v>
      </c>
      <c r="AF526" s="101">
        <f t="shared" si="197"/>
        <v>1</v>
      </c>
      <c r="AG526" s="406" cm="1">
        <f t="array" ref="AG526">_xlfn.QUARTILE.EXC(IF($AT$5:$AT$906=$AT526,$L$5:$L$906),1)</f>
        <v>-9.4075000000000006</v>
      </c>
      <c r="AH526" s="406" cm="1">
        <f t="array" ref="AH526">_xlfn.QUARTILE.EXC(IF($AT$5:$AT$906=$AT526,$L$5:$L$906),3)</f>
        <v>1.645</v>
      </c>
      <c r="AI526" s="406">
        <f t="shared" si="206"/>
        <v>11.0525</v>
      </c>
      <c r="AJ526" s="406">
        <f t="shared" si="207"/>
        <v>-25.986249999999998</v>
      </c>
      <c r="AK526" s="406">
        <f t="shared" si="208"/>
        <v>18.223749999999999</v>
      </c>
      <c r="AL526" s="406" t="b">
        <f t="shared" si="209"/>
        <v>0</v>
      </c>
      <c r="AM526" s="406" cm="1">
        <f t="array" ref="AM526">_xlfn.QUARTILE.EXC(IF($AT$5:$AT$906=$AT526,$M$5:$M$906),1)</f>
        <v>-18.744999999999997</v>
      </c>
      <c r="AN526" s="406" cm="1">
        <f t="array" ref="AN526">_xlfn.QUARTILE.EXC(IF($AT$5:$AT$906=$AT526,$M$5:$M$906),3)</f>
        <v>-2.7</v>
      </c>
      <c r="AO526" s="406">
        <f t="shared" si="210"/>
        <v>16.044999999999998</v>
      </c>
      <c r="AP526" s="406">
        <f t="shared" si="211"/>
        <v>-42.812499999999993</v>
      </c>
      <c r="AQ526" s="406">
        <f t="shared" si="212"/>
        <v>21.367499999999996</v>
      </c>
      <c r="AR526" s="406" t="b">
        <f t="shared" si="213"/>
        <v>0</v>
      </c>
      <c r="AS526" s="404" t="str">
        <f>INDEX('Org2567'!$BM:$BM,MATCH(Raw_DATA!A526,'Org2567'!$D:$D,0))</f>
        <v>รพช.F2 P&lt;=30,000</v>
      </c>
      <c r="AT526" s="404">
        <f>INDEX('Org2567'!$BL:$BL,MATCH(Raw_DATA!A526,'Org2567'!$D:$D,0))</f>
        <v>5</v>
      </c>
      <c r="AU526" s="113"/>
      <c r="AV526" s="101">
        <v>268.88</v>
      </c>
      <c r="AW526" s="101">
        <v>25.79</v>
      </c>
      <c r="AX526" s="101">
        <v>51.28</v>
      </c>
      <c r="AY526" s="101">
        <v>135.08000000000001</v>
      </c>
      <c r="AZ526" s="101">
        <v>54.67</v>
      </c>
    </row>
    <row r="527" spans="1:52" x14ac:dyDescent="0.7">
      <c r="A527" s="101" t="s">
        <v>526</v>
      </c>
      <c r="B527" s="101" t="s">
        <v>2550</v>
      </c>
      <c r="C527" s="111" t="str">
        <f>IF(A527="","",INDEX(ID!P:P,MATCH(Raw_DATA!A527,ID!A:A,0)))</f>
        <v>รพช.F2 P&lt;=30,000</v>
      </c>
      <c r="D527" s="101">
        <f>IF(A527="","",INDEX(ID!M:M,MATCH(Raw_DATA!A527,ID!A:A,0)))</f>
        <v>5</v>
      </c>
      <c r="E527" s="112">
        <v>1.04</v>
      </c>
      <c r="F527" s="112">
        <v>0.92</v>
      </c>
      <c r="G527" s="112">
        <v>0.5</v>
      </c>
      <c r="H527" s="112">
        <v>935174.41</v>
      </c>
      <c r="I527" s="112">
        <v>-5092606.1399999997</v>
      </c>
      <c r="J527" s="112">
        <v>-1020951.68</v>
      </c>
      <c r="K527" s="112">
        <v>-11021373.74</v>
      </c>
      <c r="L527" s="112">
        <v>-1.08</v>
      </c>
      <c r="M527" s="112">
        <v>-11.04</v>
      </c>
      <c r="N527" s="112">
        <f t="shared" si="191"/>
        <v>241</v>
      </c>
      <c r="O527" s="112">
        <f t="shared" si="192"/>
        <v>40</v>
      </c>
      <c r="P527" s="112">
        <f t="shared" si="193"/>
        <v>73</v>
      </c>
      <c r="Q527" s="112">
        <f t="shared" si="194"/>
        <v>80</v>
      </c>
      <c r="R527" s="112">
        <f t="shared" si="195"/>
        <v>62</v>
      </c>
      <c r="S527" s="112" cm="1">
        <f t="array" ref="S527">_xlfn.QUARTILE.EXC(IF($D$5:$D$906=$D527,$L$5:$L$906),1)</f>
        <v>-9.4075000000000006</v>
      </c>
      <c r="T527" s="112" cm="1">
        <f t="array" ref="T527">_xlfn.QUARTILE.EXC(IF($D$5:$D$906=$D527,$L$5:$L$906),3)</f>
        <v>1.645</v>
      </c>
      <c r="U527" s="112">
        <f t="shared" si="198"/>
        <v>11.0525</v>
      </c>
      <c r="V527" s="112">
        <f t="shared" si="199"/>
        <v>-25.986249999999998</v>
      </c>
      <c r="W527" s="112">
        <f t="shared" si="200"/>
        <v>18.223749999999999</v>
      </c>
      <c r="X527" s="112" t="b">
        <f t="shared" si="201"/>
        <v>0</v>
      </c>
      <c r="Y527" s="112" cm="1">
        <f t="array" ref="Y527">_xlfn.QUARTILE.EXC(IF($D$5:$D$906=$D527,$M$5:$M$906),1)</f>
        <v>-18.744999999999997</v>
      </c>
      <c r="Z527" s="112" cm="1">
        <f t="array" ref="Z527">_xlfn.QUARTILE.EXC(IF($D$5:$D$906=$D527,$M$5:$M$906),3)</f>
        <v>-2.7</v>
      </c>
      <c r="AA527" s="112">
        <f t="shared" si="202"/>
        <v>16.044999999999998</v>
      </c>
      <c r="AB527" s="112">
        <f t="shared" si="203"/>
        <v>-42.812499999999993</v>
      </c>
      <c r="AC527" s="112">
        <f t="shared" si="204"/>
        <v>21.367499999999996</v>
      </c>
      <c r="AD527" s="112" t="b">
        <f t="shared" si="205"/>
        <v>0</v>
      </c>
      <c r="AE527" s="101">
        <f t="shared" si="196"/>
        <v>1</v>
      </c>
      <c r="AF527" s="101">
        <f t="shared" si="197"/>
        <v>1</v>
      </c>
      <c r="AG527" s="406" cm="1">
        <f t="array" ref="AG527">_xlfn.QUARTILE.EXC(IF($AT$5:$AT$906=$AT527,$L$5:$L$906),1)</f>
        <v>-9.4075000000000006</v>
      </c>
      <c r="AH527" s="406" cm="1">
        <f t="array" ref="AH527">_xlfn.QUARTILE.EXC(IF($AT$5:$AT$906=$AT527,$L$5:$L$906),3)</f>
        <v>1.645</v>
      </c>
      <c r="AI527" s="406">
        <f t="shared" si="206"/>
        <v>11.0525</v>
      </c>
      <c r="AJ527" s="406">
        <f t="shared" si="207"/>
        <v>-25.986249999999998</v>
      </c>
      <c r="AK527" s="406">
        <f t="shared" si="208"/>
        <v>18.223749999999999</v>
      </c>
      <c r="AL527" s="406" t="b">
        <f t="shared" si="209"/>
        <v>0</v>
      </c>
      <c r="AM527" s="406" cm="1">
        <f t="array" ref="AM527">_xlfn.QUARTILE.EXC(IF($AT$5:$AT$906=$AT527,$M$5:$M$906),1)</f>
        <v>-18.744999999999997</v>
      </c>
      <c r="AN527" s="406" cm="1">
        <f t="array" ref="AN527">_xlfn.QUARTILE.EXC(IF($AT$5:$AT$906=$AT527,$M$5:$M$906),3)</f>
        <v>-2.7</v>
      </c>
      <c r="AO527" s="406">
        <f t="shared" si="210"/>
        <v>16.044999999999998</v>
      </c>
      <c r="AP527" s="406">
        <f t="shared" si="211"/>
        <v>-42.812499999999993</v>
      </c>
      <c r="AQ527" s="406">
        <f t="shared" si="212"/>
        <v>21.367499999999996</v>
      </c>
      <c r="AR527" s="406" t="b">
        <f t="shared" si="213"/>
        <v>0</v>
      </c>
      <c r="AS527" s="404" t="str">
        <f>INDEX('Org2567'!$BM:$BM,MATCH(Raw_DATA!A527,'Org2567'!$D:$D,0))</f>
        <v>รพช.F2 P&lt;=30,000</v>
      </c>
      <c r="AT527" s="404">
        <f>INDEX('Org2567'!$BL:$BL,MATCH(Raw_DATA!A527,'Org2567'!$D:$D,0))</f>
        <v>5</v>
      </c>
      <c r="AU527" s="113"/>
      <c r="AV527" s="101">
        <v>240.93</v>
      </c>
      <c r="AW527" s="101">
        <v>40.26</v>
      </c>
      <c r="AX527" s="101">
        <v>73.069999999999993</v>
      </c>
      <c r="AY527" s="101">
        <v>80.23</v>
      </c>
      <c r="AZ527" s="101">
        <v>62.37</v>
      </c>
    </row>
    <row r="528" spans="1:52" x14ac:dyDescent="0.7">
      <c r="A528" s="101" t="s">
        <v>527</v>
      </c>
      <c r="B528" s="101" t="s">
        <v>2553</v>
      </c>
      <c r="C528" s="111" t="str">
        <f>IF(A528="","",INDEX(ID!P:P,MATCH(Raw_DATA!A528,ID!A:A,0)))</f>
        <v>รพช.F2 P30,000-60,000</v>
      </c>
      <c r="D528" s="101">
        <f>IF(A528="","",INDEX(ID!M:M,MATCH(Raw_DATA!A528,ID!A:A,0)))</f>
        <v>6</v>
      </c>
      <c r="E528" s="112">
        <v>0.94</v>
      </c>
      <c r="F528" s="112">
        <v>0.82</v>
      </c>
      <c r="G528" s="112">
        <v>0.6</v>
      </c>
      <c r="H528" s="112">
        <v>-1793542.35</v>
      </c>
      <c r="I528" s="112">
        <v>3608894.92</v>
      </c>
      <c r="J528" s="112">
        <v>11487488.1</v>
      </c>
      <c r="K528" s="112">
        <v>-11859361.300000001</v>
      </c>
      <c r="L528" s="112">
        <v>9.77</v>
      </c>
      <c r="M528" s="112">
        <v>5.13</v>
      </c>
      <c r="N528" s="112">
        <f t="shared" si="191"/>
        <v>219</v>
      </c>
      <c r="O528" s="112">
        <f t="shared" si="192"/>
        <v>22</v>
      </c>
      <c r="P528" s="112">
        <f t="shared" si="193"/>
        <v>51</v>
      </c>
      <c r="Q528" s="112">
        <f t="shared" si="194"/>
        <v>88</v>
      </c>
      <c r="R528" s="112">
        <f t="shared" si="195"/>
        <v>50</v>
      </c>
      <c r="S528" s="112" cm="1">
        <f t="array" ref="S528">_xlfn.QUARTILE.EXC(IF($D$5:$D$906=$D528,$L$5:$L$906),1)</f>
        <v>-10.317499999999999</v>
      </c>
      <c r="T528" s="112" cm="1">
        <f t="array" ref="T528">_xlfn.QUARTILE.EXC(IF($D$5:$D$906=$D528,$L$5:$L$906),3)</f>
        <v>1.0349999999999999</v>
      </c>
      <c r="U528" s="112">
        <f t="shared" si="198"/>
        <v>11.352499999999999</v>
      </c>
      <c r="V528" s="112">
        <f t="shared" si="199"/>
        <v>-27.346249999999998</v>
      </c>
      <c r="W528" s="112">
        <f t="shared" si="200"/>
        <v>18.063749999999999</v>
      </c>
      <c r="X528" s="112" t="b">
        <f t="shared" si="201"/>
        <v>0</v>
      </c>
      <c r="Y528" s="112" cm="1">
        <f t="array" ref="Y528">_xlfn.QUARTILE.EXC(IF($D$5:$D$906=$D528,$M$5:$M$906),1)</f>
        <v>-15.98</v>
      </c>
      <c r="Z528" s="112" cm="1">
        <f t="array" ref="Z528">_xlfn.QUARTILE.EXC(IF($D$5:$D$906=$D528,$M$5:$M$906),3)</f>
        <v>-2.4</v>
      </c>
      <c r="AA528" s="112">
        <f t="shared" si="202"/>
        <v>13.58</v>
      </c>
      <c r="AB528" s="112">
        <f t="shared" si="203"/>
        <v>-36.35</v>
      </c>
      <c r="AC528" s="112">
        <f t="shared" si="204"/>
        <v>17.970000000000002</v>
      </c>
      <c r="AD528" s="112" t="b">
        <f t="shared" si="205"/>
        <v>0</v>
      </c>
      <c r="AE528" s="101">
        <f t="shared" si="196"/>
        <v>0</v>
      </c>
      <c r="AF528" s="101">
        <f t="shared" si="197"/>
        <v>0</v>
      </c>
      <c r="AG528" s="406" cm="1">
        <f t="array" ref="AG528">_xlfn.QUARTILE.EXC(IF($AT$5:$AT$906=$AT528,$L$5:$L$906),1)</f>
        <v>-9.3850000000000016</v>
      </c>
      <c r="AH528" s="406" cm="1">
        <f t="array" ref="AH528">_xlfn.QUARTILE.EXC(IF($AT$5:$AT$906=$AT528,$L$5:$L$906),3)</f>
        <v>1.2250000000000001</v>
      </c>
      <c r="AI528" s="406">
        <f t="shared" si="206"/>
        <v>10.610000000000001</v>
      </c>
      <c r="AJ528" s="406">
        <f t="shared" si="207"/>
        <v>-25.300000000000004</v>
      </c>
      <c r="AK528" s="406">
        <f t="shared" si="208"/>
        <v>17.140000000000004</v>
      </c>
      <c r="AL528" s="406" t="b">
        <f t="shared" si="209"/>
        <v>0</v>
      </c>
      <c r="AM528" s="406" cm="1">
        <f t="array" ref="AM528">_xlfn.QUARTILE.EXC(IF($AT$5:$AT$906=$AT528,$M$5:$M$906),1)</f>
        <v>-15.515000000000001</v>
      </c>
      <c r="AN528" s="406" cm="1">
        <f t="array" ref="AN528">_xlfn.QUARTILE.EXC(IF($AT$5:$AT$906=$AT528,$M$5:$M$906),3)</f>
        <v>-2.2599999999999998</v>
      </c>
      <c r="AO528" s="406">
        <f t="shared" si="210"/>
        <v>13.255000000000001</v>
      </c>
      <c r="AP528" s="406">
        <f t="shared" si="211"/>
        <v>-35.397500000000001</v>
      </c>
      <c r="AQ528" s="406">
        <f t="shared" si="212"/>
        <v>17.622500000000002</v>
      </c>
      <c r="AR528" s="406" t="b">
        <f t="shared" si="213"/>
        <v>0</v>
      </c>
      <c r="AS528" s="404" t="str">
        <f>INDEX('Org2567'!$BM:$BM,MATCH(Raw_DATA!A528,'Org2567'!$D:$D,0))</f>
        <v>รพช.F2 P30,000-60,000</v>
      </c>
      <c r="AT528" s="404">
        <f>INDEX('Org2567'!$BL:$BL,MATCH(Raw_DATA!A528,'Org2567'!$D:$D,0))</f>
        <v>6</v>
      </c>
      <c r="AU528" s="113"/>
      <c r="AV528" s="101">
        <v>219.26</v>
      </c>
      <c r="AW528" s="101">
        <v>21.54</v>
      </c>
      <c r="AX528" s="101">
        <v>51.18</v>
      </c>
      <c r="AY528" s="101">
        <v>87.86</v>
      </c>
      <c r="AZ528" s="101">
        <v>49.92</v>
      </c>
    </row>
    <row r="529" spans="1:52" x14ac:dyDescent="0.7">
      <c r="A529" s="101" t="s">
        <v>528</v>
      </c>
      <c r="B529" s="101" t="s">
        <v>2556</v>
      </c>
      <c r="C529" s="111" t="str">
        <f>IF(A529="","",INDEX(ID!P:P,MATCH(Raw_DATA!A529,ID!A:A,0)))</f>
        <v>รพช.M2 B&lt;=100</v>
      </c>
      <c r="D529" s="101">
        <f>IF(A529="","",INDEX(ID!M:M,MATCH(Raw_DATA!A529,ID!A:A,0)))</f>
        <v>12</v>
      </c>
      <c r="E529" s="112">
        <v>1.17</v>
      </c>
      <c r="F529" s="112">
        <v>1.02</v>
      </c>
      <c r="G529" s="112">
        <v>0.68</v>
      </c>
      <c r="H529" s="112">
        <v>7355545.6500000004</v>
      </c>
      <c r="I529" s="112">
        <v>-3920407.33</v>
      </c>
      <c r="J529" s="112">
        <v>2354826.2400000002</v>
      </c>
      <c r="K529" s="112">
        <v>-13835916.09</v>
      </c>
      <c r="L529" s="112">
        <v>1.31</v>
      </c>
      <c r="M529" s="112">
        <v>-3.78</v>
      </c>
      <c r="N529" s="112">
        <f t="shared" si="191"/>
        <v>280</v>
      </c>
      <c r="O529" s="112">
        <f t="shared" si="192"/>
        <v>51</v>
      </c>
      <c r="P529" s="112">
        <f t="shared" si="193"/>
        <v>92</v>
      </c>
      <c r="Q529" s="112">
        <f t="shared" si="194"/>
        <v>83</v>
      </c>
      <c r="R529" s="112">
        <f t="shared" si="195"/>
        <v>53</v>
      </c>
      <c r="S529" s="112" cm="1">
        <f t="array" ref="S529">_xlfn.QUARTILE.EXC(IF($D$5:$D$906=$D529,$L$5:$L$906),1)</f>
        <v>-15.01</v>
      </c>
      <c r="T529" s="112" cm="1">
        <f t="array" ref="T529">_xlfn.QUARTILE.EXC(IF($D$5:$D$906=$D529,$L$5:$L$906),3)</f>
        <v>4.4000000000000004</v>
      </c>
      <c r="U529" s="112">
        <f t="shared" si="198"/>
        <v>19.41</v>
      </c>
      <c r="V529" s="112">
        <f t="shared" si="199"/>
        <v>-44.125</v>
      </c>
      <c r="W529" s="112">
        <f t="shared" si="200"/>
        <v>33.515000000000001</v>
      </c>
      <c r="X529" s="112" t="b">
        <f t="shared" si="201"/>
        <v>0</v>
      </c>
      <c r="Y529" s="112" cm="1">
        <f t="array" ref="Y529">_xlfn.QUARTILE.EXC(IF($D$5:$D$906=$D529,$M$5:$M$906),1)</f>
        <v>-15.23</v>
      </c>
      <c r="Z529" s="112" cm="1">
        <f t="array" ref="Z529">_xlfn.QUARTILE.EXC(IF($D$5:$D$906=$D529,$M$5:$M$906),3)</f>
        <v>-0.92</v>
      </c>
      <c r="AA529" s="112">
        <f t="shared" si="202"/>
        <v>14.31</v>
      </c>
      <c r="AB529" s="112">
        <f t="shared" si="203"/>
        <v>-36.695</v>
      </c>
      <c r="AC529" s="112">
        <f t="shared" si="204"/>
        <v>20.544999999999998</v>
      </c>
      <c r="AD529" s="112" t="b">
        <f t="shared" si="205"/>
        <v>0</v>
      </c>
      <c r="AE529" s="101">
        <f t="shared" si="196"/>
        <v>1</v>
      </c>
      <c r="AF529" s="101">
        <f t="shared" si="197"/>
        <v>0</v>
      </c>
      <c r="AG529" s="406" cm="1">
        <f t="array" ref="AG529">_xlfn.QUARTILE.EXC(IF($AT$5:$AT$906=$AT529,$L$5:$L$906),1)</f>
        <v>-15.01</v>
      </c>
      <c r="AH529" s="406" cm="1">
        <f t="array" ref="AH529">_xlfn.QUARTILE.EXC(IF($AT$5:$AT$906=$AT529,$L$5:$L$906),3)</f>
        <v>4.4000000000000004</v>
      </c>
      <c r="AI529" s="406">
        <f t="shared" si="206"/>
        <v>19.41</v>
      </c>
      <c r="AJ529" s="406">
        <f t="shared" si="207"/>
        <v>-44.125</v>
      </c>
      <c r="AK529" s="406">
        <f t="shared" si="208"/>
        <v>33.515000000000001</v>
      </c>
      <c r="AL529" s="406" t="b">
        <f t="shared" si="209"/>
        <v>0</v>
      </c>
      <c r="AM529" s="406" cm="1">
        <f t="array" ref="AM529">_xlfn.QUARTILE.EXC(IF($AT$5:$AT$906=$AT529,$M$5:$M$906),1)</f>
        <v>-15.23</v>
      </c>
      <c r="AN529" s="406" cm="1">
        <f t="array" ref="AN529">_xlfn.QUARTILE.EXC(IF($AT$5:$AT$906=$AT529,$M$5:$M$906),3)</f>
        <v>-0.92</v>
      </c>
      <c r="AO529" s="406">
        <f t="shared" si="210"/>
        <v>14.31</v>
      </c>
      <c r="AP529" s="406">
        <f t="shared" si="211"/>
        <v>-36.695</v>
      </c>
      <c r="AQ529" s="406">
        <f t="shared" si="212"/>
        <v>20.544999999999998</v>
      </c>
      <c r="AR529" s="406" t="b">
        <f t="shared" si="213"/>
        <v>0</v>
      </c>
      <c r="AS529" s="404" t="str">
        <f>INDEX('Org2567'!$BM:$BM,MATCH(Raw_DATA!A529,'Org2567'!$D:$D,0))</f>
        <v>รพช.M2 B&lt;=100</v>
      </c>
      <c r="AT529" s="404">
        <f>INDEX('Org2567'!$BL:$BL,MATCH(Raw_DATA!A529,'Org2567'!$D:$D,0))</f>
        <v>12</v>
      </c>
      <c r="AU529" s="113"/>
      <c r="AV529" s="101">
        <v>279.64999999999998</v>
      </c>
      <c r="AW529" s="101">
        <v>51.15</v>
      </c>
      <c r="AX529" s="101">
        <v>92.26</v>
      </c>
      <c r="AY529" s="101">
        <v>83.03</v>
      </c>
      <c r="AZ529" s="101">
        <v>52.75</v>
      </c>
    </row>
    <row r="530" spans="1:52" x14ac:dyDescent="0.7">
      <c r="A530" s="101" t="s">
        <v>529</v>
      </c>
      <c r="B530" s="101" t="s">
        <v>2559</v>
      </c>
      <c r="C530" s="111" t="str">
        <f>IF(A530="","",INDEX(ID!P:P,MATCH(Raw_DATA!A530,ID!A:A,0)))</f>
        <v>รพช.F2 P30,000-60,000</v>
      </c>
      <c r="D530" s="101">
        <f>IF(A530="","",INDEX(ID!M:M,MATCH(Raw_DATA!A530,ID!A:A,0)))</f>
        <v>6</v>
      </c>
      <c r="E530" s="112">
        <v>3.08</v>
      </c>
      <c r="F530" s="112">
        <v>2.85</v>
      </c>
      <c r="G530" s="112">
        <v>2.29</v>
      </c>
      <c r="H530" s="112">
        <v>26752489.43</v>
      </c>
      <c r="I530" s="112">
        <v>-21333406.539999999</v>
      </c>
      <c r="J530" s="112">
        <v>-14496734.810000001</v>
      </c>
      <c r="K530" s="112">
        <v>16616158.85</v>
      </c>
      <c r="L530" s="112">
        <v>-16.18</v>
      </c>
      <c r="M530" s="112">
        <v>-24.54</v>
      </c>
      <c r="N530" s="112">
        <f t="shared" si="191"/>
        <v>117</v>
      </c>
      <c r="O530" s="112">
        <f t="shared" si="192"/>
        <v>40</v>
      </c>
      <c r="P530" s="112">
        <f t="shared" si="193"/>
        <v>66</v>
      </c>
      <c r="Q530" s="112">
        <f t="shared" si="194"/>
        <v>96</v>
      </c>
      <c r="R530" s="112">
        <f t="shared" si="195"/>
        <v>44</v>
      </c>
      <c r="S530" s="112" cm="1">
        <f t="array" ref="S530">_xlfn.QUARTILE.EXC(IF($D$5:$D$906=$D530,$L$5:$L$906),1)</f>
        <v>-10.317499999999999</v>
      </c>
      <c r="T530" s="112" cm="1">
        <f t="array" ref="T530">_xlfn.QUARTILE.EXC(IF($D$5:$D$906=$D530,$L$5:$L$906),3)</f>
        <v>1.0349999999999999</v>
      </c>
      <c r="U530" s="112">
        <f t="shared" si="198"/>
        <v>11.352499999999999</v>
      </c>
      <c r="V530" s="112">
        <f t="shared" si="199"/>
        <v>-27.346249999999998</v>
      </c>
      <c r="W530" s="112">
        <f t="shared" si="200"/>
        <v>18.063749999999999</v>
      </c>
      <c r="X530" s="112" t="b">
        <f t="shared" si="201"/>
        <v>0</v>
      </c>
      <c r="Y530" s="112" cm="1">
        <f t="array" ref="Y530">_xlfn.QUARTILE.EXC(IF($D$5:$D$906=$D530,$M$5:$M$906),1)</f>
        <v>-15.98</v>
      </c>
      <c r="Z530" s="112" cm="1">
        <f t="array" ref="Z530">_xlfn.QUARTILE.EXC(IF($D$5:$D$906=$D530,$M$5:$M$906),3)</f>
        <v>-2.4</v>
      </c>
      <c r="AA530" s="112">
        <f t="shared" si="202"/>
        <v>13.58</v>
      </c>
      <c r="AB530" s="112">
        <f t="shared" si="203"/>
        <v>-36.35</v>
      </c>
      <c r="AC530" s="112">
        <f t="shared" si="204"/>
        <v>17.970000000000002</v>
      </c>
      <c r="AD530" s="112" t="b">
        <f t="shared" si="205"/>
        <v>0</v>
      </c>
      <c r="AE530" s="101">
        <f t="shared" si="196"/>
        <v>1</v>
      </c>
      <c r="AF530" s="101">
        <f t="shared" si="197"/>
        <v>1</v>
      </c>
      <c r="AG530" s="406" cm="1">
        <f t="array" ref="AG530">_xlfn.QUARTILE.EXC(IF($AT$5:$AT$906=$AT530,$L$5:$L$906),1)</f>
        <v>-9.3850000000000016</v>
      </c>
      <c r="AH530" s="406" cm="1">
        <f t="array" ref="AH530">_xlfn.QUARTILE.EXC(IF($AT$5:$AT$906=$AT530,$L$5:$L$906),3)</f>
        <v>1.2250000000000001</v>
      </c>
      <c r="AI530" s="406">
        <f t="shared" si="206"/>
        <v>10.610000000000001</v>
      </c>
      <c r="AJ530" s="406">
        <f t="shared" si="207"/>
        <v>-25.300000000000004</v>
      </c>
      <c r="AK530" s="406">
        <f t="shared" si="208"/>
        <v>17.140000000000004</v>
      </c>
      <c r="AL530" s="406" t="b">
        <f t="shared" si="209"/>
        <v>0</v>
      </c>
      <c r="AM530" s="406" cm="1">
        <f t="array" ref="AM530">_xlfn.QUARTILE.EXC(IF($AT$5:$AT$906=$AT530,$M$5:$M$906),1)</f>
        <v>-15.515000000000001</v>
      </c>
      <c r="AN530" s="406" cm="1">
        <f t="array" ref="AN530">_xlfn.QUARTILE.EXC(IF($AT$5:$AT$906=$AT530,$M$5:$M$906),3)</f>
        <v>-2.2599999999999998</v>
      </c>
      <c r="AO530" s="406">
        <f t="shared" si="210"/>
        <v>13.255000000000001</v>
      </c>
      <c r="AP530" s="406">
        <f t="shared" si="211"/>
        <v>-35.397500000000001</v>
      </c>
      <c r="AQ530" s="406">
        <f t="shared" si="212"/>
        <v>17.622500000000002</v>
      </c>
      <c r="AR530" s="406" t="b">
        <f t="shared" si="213"/>
        <v>0</v>
      </c>
      <c r="AS530" s="404" t="str">
        <f>INDEX('Org2567'!$BM:$BM,MATCH(Raw_DATA!A530,'Org2567'!$D:$D,0))</f>
        <v>รพช.F2 P30,000-60,000</v>
      </c>
      <c r="AT530" s="404">
        <f>INDEX('Org2567'!$BL:$BL,MATCH(Raw_DATA!A530,'Org2567'!$D:$D,0))</f>
        <v>6</v>
      </c>
      <c r="AU530" s="113"/>
      <c r="AV530" s="101">
        <v>117.22</v>
      </c>
      <c r="AW530" s="101">
        <v>40.340000000000003</v>
      </c>
      <c r="AX530" s="101">
        <v>66.48</v>
      </c>
      <c r="AY530" s="101">
        <v>95.8</v>
      </c>
      <c r="AZ530" s="101">
        <v>44.3</v>
      </c>
    </row>
    <row r="531" spans="1:52" x14ac:dyDescent="0.7">
      <c r="A531" s="101" t="s">
        <v>530</v>
      </c>
      <c r="B531" s="101" t="s">
        <v>2562</v>
      </c>
      <c r="C531" s="111" t="str">
        <f>IF(A531="","",INDEX(ID!P:P,MATCH(Raw_DATA!A531,ID!A:A,0)))</f>
        <v>รพช.F2 P&lt;=30,000</v>
      </c>
      <c r="D531" s="101">
        <f>IF(A531="","",INDEX(ID!M:M,MATCH(Raw_DATA!A531,ID!A:A,0)))</f>
        <v>5</v>
      </c>
      <c r="E531" s="112">
        <v>1.1499999999999999</v>
      </c>
      <c r="F531" s="112">
        <v>0.98</v>
      </c>
      <c r="G531" s="112">
        <v>0.54</v>
      </c>
      <c r="H531" s="112">
        <v>2865490.05</v>
      </c>
      <c r="I531" s="112">
        <v>-17459065.170000002</v>
      </c>
      <c r="J531" s="112">
        <v>-4890526.8899999997</v>
      </c>
      <c r="K531" s="112">
        <v>-8587601.8800000008</v>
      </c>
      <c r="L531" s="112">
        <v>-7.26</v>
      </c>
      <c r="M531" s="112">
        <v>-23.3</v>
      </c>
      <c r="N531" s="112">
        <f t="shared" si="191"/>
        <v>195</v>
      </c>
      <c r="O531" s="112">
        <f t="shared" si="192"/>
        <v>28</v>
      </c>
      <c r="P531" s="112">
        <f t="shared" si="193"/>
        <v>149</v>
      </c>
      <c r="Q531" s="112">
        <f t="shared" si="194"/>
        <v>94</v>
      </c>
      <c r="R531" s="112">
        <f t="shared" si="195"/>
        <v>77</v>
      </c>
      <c r="S531" s="112" cm="1">
        <f t="array" ref="S531">_xlfn.QUARTILE.EXC(IF($D$5:$D$906=$D531,$L$5:$L$906),1)</f>
        <v>-9.4075000000000006</v>
      </c>
      <c r="T531" s="112" cm="1">
        <f t="array" ref="T531">_xlfn.QUARTILE.EXC(IF($D$5:$D$906=$D531,$L$5:$L$906),3)</f>
        <v>1.645</v>
      </c>
      <c r="U531" s="112">
        <f t="shared" si="198"/>
        <v>11.0525</v>
      </c>
      <c r="V531" s="112">
        <f t="shared" si="199"/>
        <v>-25.986249999999998</v>
      </c>
      <c r="W531" s="112">
        <f t="shared" si="200"/>
        <v>18.223749999999999</v>
      </c>
      <c r="X531" s="112" t="b">
        <f t="shared" si="201"/>
        <v>0</v>
      </c>
      <c r="Y531" s="112" cm="1">
        <f t="array" ref="Y531">_xlfn.QUARTILE.EXC(IF($D$5:$D$906=$D531,$M$5:$M$906),1)</f>
        <v>-18.744999999999997</v>
      </c>
      <c r="Z531" s="112" cm="1">
        <f t="array" ref="Z531">_xlfn.QUARTILE.EXC(IF($D$5:$D$906=$D531,$M$5:$M$906),3)</f>
        <v>-2.7</v>
      </c>
      <c r="AA531" s="112">
        <f t="shared" si="202"/>
        <v>16.044999999999998</v>
      </c>
      <c r="AB531" s="112">
        <f t="shared" si="203"/>
        <v>-42.812499999999993</v>
      </c>
      <c r="AC531" s="112">
        <f t="shared" si="204"/>
        <v>21.367499999999996</v>
      </c>
      <c r="AD531" s="112" t="b">
        <f t="shared" si="205"/>
        <v>0</v>
      </c>
      <c r="AE531" s="101">
        <f t="shared" si="196"/>
        <v>1</v>
      </c>
      <c r="AF531" s="101">
        <f t="shared" si="197"/>
        <v>1</v>
      </c>
      <c r="AG531" s="406" cm="1">
        <f t="array" ref="AG531">_xlfn.QUARTILE.EXC(IF($AT$5:$AT$906=$AT531,$L$5:$L$906),1)</f>
        <v>-9.4075000000000006</v>
      </c>
      <c r="AH531" s="406" cm="1">
        <f t="array" ref="AH531">_xlfn.QUARTILE.EXC(IF($AT$5:$AT$906=$AT531,$L$5:$L$906),3)</f>
        <v>1.645</v>
      </c>
      <c r="AI531" s="406">
        <f t="shared" si="206"/>
        <v>11.0525</v>
      </c>
      <c r="AJ531" s="406">
        <f t="shared" si="207"/>
        <v>-25.986249999999998</v>
      </c>
      <c r="AK531" s="406">
        <f t="shared" si="208"/>
        <v>18.223749999999999</v>
      </c>
      <c r="AL531" s="406" t="b">
        <f t="shared" si="209"/>
        <v>0</v>
      </c>
      <c r="AM531" s="406" cm="1">
        <f t="array" ref="AM531">_xlfn.QUARTILE.EXC(IF($AT$5:$AT$906=$AT531,$M$5:$M$906),1)</f>
        <v>-18.744999999999997</v>
      </c>
      <c r="AN531" s="406" cm="1">
        <f t="array" ref="AN531">_xlfn.QUARTILE.EXC(IF($AT$5:$AT$906=$AT531,$M$5:$M$906),3)</f>
        <v>-2.7</v>
      </c>
      <c r="AO531" s="406">
        <f t="shared" si="210"/>
        <v>16.044999999999998</v>
      </c>
      <c r="AP531" s="406">
        <f t="shared" si="211"/>
        <v>-42.812499999999993</v>
      </c>
      <c r="AQ531" s="406">
        <f t="shared" si="212"/>
        <v>21.367499999999996</v>
      </c>
      <c r="AR531" s="406" t="b">
        <f t="shared" si="213"/>
        <v>0</v>
      </c>
      <c r="AS531" s="404" t="str">
        <f>INDEX('Org2567'!$BM:$BM,MATCH(Raw_DATA!A531,'Org2567'!$D:$D,0))</f>
        <v>รพช.F2 P&lt;=30,000</v>
      </c>
      <c r="AT531" s="404">
        <f>INDEX('Org2567'!$BL:$BL,MATCH(Raw_DATA!A531,'Org2567'!$D:$D,0))</f>
        <v>5</v>
      </c>
      <c r="AU531" s="113"/>
      <c r="AV531" s="101">
        <v>194.54</v>
      </c>
      <c r="AW531" s="101">
        <v>27.9</v>
      </c>
      <c r="AX531" s="101">
        <v>148.94999999999999</v>
      </c>
      <c r="AY531" s="101">
        <v>93.54</v>
      </c>
      <c r="AZ531" s="101">
        <v>77.19</v>
      </c>
    </row>
    <row r="532" spans="1:52" x14ac:dyDescent="0.7">
      <c r="A532" s="101" t="s">
        <v>531</v>
      </c>
      <c r="B532" s="101" t="s">
        <v>2592</v>
      </c>
      <c r="C532" s="111" t="str">
        <f>IF(A532="","",INDEX(ID!P:P,MATCH(Raw_DATA!A532,ID!A:A,0)))</f>
        <v>รพศ.A B&gt;700to1000</v>
      </c>
      <c r="D532" s="101">
        <f>IF(A532="","",INDEX(ID!M:M,MATCH(Raw_DATA!A532,ID!A:A,0)))</f>
        <v>19</v>
      </c>
      <c r="E532" s="112">
        <v>3.39</v>
      </c>
      <c r="F532" s="112">
        <v>2.96</v>
      </c>
      <c r="G532" s="112">
        <v>0.63</v>
      </c>
      <c r="H532" s="112">
        <v>827245699.98000002</v>
      </c>
      <c r="I532" s="112">
        <v>335114727.45999998</v>
      </c>
      <c r="J532" s="112">
        <v>420107971.42000002</v>
      </c>
      <c r="K532" s="112">
        <v>-126620214.67</v>
      </c>
      <c r="L532" s="112">
        <v>14.9</v>
      </c>
      <c r="M532" s="112">
        <v>13.19</v>
      </c>
      <c r="N532" s="112">
        <f t="shared" si="191"/>
        <v>89</v>
      </c>
      <c r="O532" s="112">
        <f t="shared" si="192"/>
        <v>114</v>
      </c>
      <c r="P532" s="112">
        <f t="shared" si="193"/>
        <v>63</v>
      </c>
      <c r="Q532" s="112">
        <f t="shared" si="194"/>
        <v>65</v>
      </c>
      <c r="R532" s="112">
        <f t="shared" si="195"/>
        <v>59</v>
      </c>
      <c r="S532" s="112" cm="1">
        <f t="array" ref="S532">_xlfn.QUARTILE.EXC(IF($D$5:$D$906=$D532,$L$5:$L$906),1)</f>
        <v>3.02</v>
      </c>
      <c r="T532" s="112" cm="1">
        <f t="array" ref="T532">_xlfn.QUARTILE.EXC(IF($D$5:$D$906=$D532,$L$5:$L$906),3)</f>
        <v>9.33</v>
      </c>
      <c r="U532" s="112">
        <f t="shared" si="198"/>
        <v>6.3100000000000005</v>
      </c>
      <c r="V532" s="112">
        <f t="shared" si="199"/>
        <v>-6.4450000000000003</v>
      </c>
      <c r="W532" s="112">
        <f t="shared" si="200"/>
        <v>18.795000000000002</v>
      </c>
      <c r="X532" s="112" t="b">
        <f t="shared" si="201"/>
        <v>0</v>
      </c>
      <c r="Y532" s="112" cm="1">
        <f t="array" ref="Y532">_xlfn.QUARTILE.EXC(IF($D$5:$D$906=$D532,$M$5:$M$906),1)</f>
        <v>-3.11</v>
      </c>
      <c r="Z532" s="112" cm="1">
        <f t="array" ref="Z532">_xlfn.QUARTILE.EXC(IF($D$5:$D$906=$D532,$M$5:$M$906),3)</f>
        <v>6.62</v>
      </c>
      <c r="AA532" s="112">
        <f t="shared" si="202"/>
        <v>9.73</v>
      </c>
      <c r="AB532" s="112">
        <f t="shared" si="203"/>
        <v>-17.705000000000002</v>
      </c>
      <c r="AC532" s="112">
        <f t="shared" si="204"/>
        <v>21.215</v>
      </c>
      <c r="AD532" s="112" t="b">
        <f t="shared" si="205"/>
        <v>0</v>
      </c>
      <c r="AE532" s="101">
        <f t="shared" si="196"/>
        <v>0</v>
      </c>
      <c r="AF532" s="101">
        <f t="shared" si="197"/>
        <v>0</v>
      </c>
      <c r="AG532" s="406" cm="1">
        <f t="array" ref="AG532">_xlfn.QUARTILE.EXC(IF($AT$5:$AT$906=$AT532,$L$5:$L$906),1)</f>
        <v>3.02</v>
      </c>
      <c r="AH532" s="406" cm="1">
        <f t="array" ref="AH532">_xlfn.QUARTILE.EXC(IF($AT$5:$AT$906=$AT532,$L$5:$L$906),3)</f>
        <v>9.33</v>
      </c>
      <c r="AI532" s="406">
        <f t="shared" si="206"/>
        <v>6.3100000000000005</v>
      </c>
      <c r="AJ532" s="406">
        <f t="shared" si="207"/>
        <v>-6.4450000000000003</v>
      </c>
      <c r="AK532" s="406">
        <f t="shared" si="208"/>
        <v>18.795000000000002</v>
      </c>
      <c r="AL532" s="406" t="b">
        <f t="shared" si="209"/>
        <v>0</v>
      </c>
      <c r="AM532" s="406" cm="1">
        <f t="array" ref="AM532">_xlfn.QUARTILE.EXC(IF($AT$5:$AT$906=$AT532,$M$5:$M$906),1)</f>
        <v>-3.11</v>
      </c>
      <c r="AN532" s="406" cm="1">
        <f t="array" ref="AN532">_xlfn.QUARTILE.EXC(IF($AT$5:$AT$906=$AT532,$M$5:$M$906),3)</f>
        <v>6.62</v>
      </c>
      <c r="AO532" s="406">
        <f t="shared" si="210"/>
        <v>9.73</v>
      </c>
      <c r="AP532" s="406">
        <f t="shared" si="211"/>
        <v>-17.705000000000002</v>
      </c>
      <c r="AQ532" s="406">
        <f t="shared" si="212"/>
        <v>21.215</v>
      </c>
      <c r="AR532" s="406" t="b">
        <f t="shared" si="213"/>
        <v>0</v>
      </c>
      <c r="AS532" s="404" t="str">
        <f>INDEX('Org2567'!$BM:$BM,MATCH(Raw_DATA!A532,'Org2567'!$D:$D,0))</f>
        <v>รพศ.A B&gt;700to1000</v>
      </c>
      <c r="AT532" s="404">
        <f>INDEX('Org2567'!$BL:$BL,MATCH(Raw_DATA!A532,'Org2567'!$D:$D,0))</f>
        <v>19</v>
      </c>
      <c r="AU532" s="113"/>
      <c r="AV532" s="101">
        <v>88.55</v>
      </c>
      <c r="AW532" s="101">
        <v>114.11</v>
      </c>
      <c r="AX532" s="101">
        <v>63.45</v>
      </c>
      <c r="AY532" s="101">
        <v>65.02</v>
      </c>
      <c r="AZ532" s="101">
        <v>59.45</v>
      </c>
    </row>
    <row r="533" spans="1:52" x14ac:dyDescent="0.7">
      <c r="A533" s="101" t="s">
        <v>532</v>
      </c>
      <c r="B533" s="101" t="s">
        <v>2596</v>
      </c>
      <c r="C533" s="111" t="str">
        <f>IF(A533="","",INDEX(ID!P:P,MATCH(Raw_DATA!A533,ID!A:A,0)))</f>
        <v>รพช.F2 P30,000-60,000</v>
      </c>
      <c r="D533" s="101">
        <f>IF(A533="","",INDEX(ID!M:M,MATCH(Raw_DATA!A533,ID!A:A,0)))</f>
        <v>6</v>
      </c>
      <c r="E533" s="112">
        <v>6.55</v>
      </c>
      <c r="F533" s="112">
        <v>6.22</v>
      </c>
      <c r="G533" s="112">
        <v>4.79</v>
      </c>
      <c r="H533" s="112">
        <v>51402198.450000003</v>
      </c>
      <c r="I533" s="112">
        <v>3608484.37</v>
      </c>
      <c r="J533" s="112">
        <v>5202806.7</v>
      </c>
      <c r="K533" s="112">
        <v>35050218.57</v>
      </c>
      <c r="L533" s="112">
        <v>4.41</v>
      </c>
      <c r="M533" s="112">
        <v>3.75</v>
      </c>
      <c r="N533" s="112">
        <f t="shared" si="191"/>
        <v>52</v>
      </c>
      <c r="O533" s="112">
        <f t="shared" si="192"/>
        <v>36</v>
      </c>
      <c r="P533" s="112">
        <f t="shared" si="193"/>
        <v>27</v>
      </c>
      <c r="Q533" s="112">
        <f t="shared" si="194"/>
        <v>73</v>
      </c>
      <c r="R533" s="112">
        <f t="shared" si="195"/>
        <v>54</v>
      </c>
      <c r="S533" s="112" cm="1">
        <f t="array" ref="S533">_xlfn.QUARTILE.EXC(IF($D$5:$D$906=$D533,$L$5:$L$906),1)</f>
        <v>-10.317499999999999</v>
      </c>
      <c r="T533" s="112" cm="1">
        <f t="array" ref="T533">_xlfn.QUARTILE.EXC(IF($D$5:$D$906=$D533,$L$5:$L$906),3)</f>
        <v>1.0349999999999999</v>
      </c>
      <c r="U533" s="112">
        <f t="shared" si="198"/>
        <v>11.352499999999999</v>
      </c>
      <c r="V533" s="112">
        <f t="shared" si="199"/>
        <v>-27.346249999999998</v>
      </c>
      <c r="W533" s="112">
        <f t="shared" si="200"/>
        <v>18.063749999999999</v>
      </c>
      <c r="X533" s="112" t="b">
        <f t="shared" si="201"/>
        <v>0</v>
      </c>
      <c r="Y533" s="112" cm="1">
        <f t="array" ref="Y533">_xlfn.QUARTILE.EXC(IF($D$5:$D$906=$D533,$M$5:$M$906),1)</f>
        <v>-15.98</v>
      </c>
      <c r="Z533" s="112" cm="1">
        <f t="array" ref="Z533">_xlfn.QUARTILE.EXC(IF($D$5:$D$906=$D533,$M$5:$M$906),3)</f>
        <v>-2.4</v>
      </c>
      <c r="AA533" s="112">
        <f t="shared" si="202"/>
        <v>13.58</v>
      </c>
      <c r="AB533" s="112">
        <f t="shared" si="203"/>
        <v>-36.35</v>
      </c>
      <c r="AC533" s="112">
        <f t="shared" si="204"/>
        <v>17.970000000000002</v>
      </c>
      <c r="AD533" s="112" t="b">
        <f t="shared" si="205"/>
        <v>0</v>
      </c>
      <c r="AE533" s="101">
        <f t="shared" si="196"/>
        <v>0</v>
      </c>
      <c r="AF533" s="101">
        <f t="shared" si="197"/>
        <v>0</v>
      </c>
      <c r="AG533" s="406" cm="1">
        <f t="array" ref="AG533">_xlfn.QUARTILE.EXC(IF($AT$5:$AT$906=$AT533,$L$5:$L$906),1)</f>
        <v>-9.3850000000000016</v>
      </c>
      <c r="AH533" s="406" cm="1">
        <f t="array" ref="AH533">_xlfn.QUARTILE.EXC(IF($AT$5:$AT$906=$AT533,$L$5:$L$906),3)</f>
        <v>1.2250000000000001</v>
      </c>
      <c r="AI533" s="406">
        <f t="shared" si="206"/>
        <v>10.610000000000001</v>
      </c>
      <c r="AJ533" s="406">
        <f t="shared" si="207"/>
        <v>-25.300000000000004</v>
      </c>
      <c r="AK533" s="406">
        <f t="shared" si="208"/>
        <v>17.140000000000004</v>
      </c>
      <c r="AL533" s="406" t="b">
        <f t="shared" si="209"/>
        <v>0</v>
      </c>
      <c r="AM533" s="406" cm="1">
        <f t="array" ref="AM533">_xlfn.QUARTILE.EXC(IF($AT$5:$AT$906=$AT533,$M$5:$M$906),1)</f>
        <v>-15.515000000000001</v>
      </c>
      <c r="AN533" s="406" cm="1">
        <f t="array" ref="AN533">_xlfn.QUARTILE.EXC(IF($AT$5:$AT$906=$AT533,$M$5:$M$906),3)</f>
        <v>-2.2599999999999998</v>
      </c>
      <c r="AO533" s="406">
        <f t="shared" si="210"/>
        <v>13.255000000000001</v>
      </c>
      <c r="AP533" s="406">
        <f t="shared" si="211"/>
        <v>-35.397500000000001</v>
      </c>
      <c r="AQ533" s="406">
        <f t="shared" si="212"/>
        <v>17.622500000000002</v>
      </c>
      <c r="AR533" s="406" t="b">
        <f t="shared" si="213"/>
        <v>0</v>
      </c>
      <c r="AS533" s="404" t="str">
        <f>INDEX('Org2567'!$BM:$BM,MATCH(Raw_DATA!A533,'Org2567'!$D:$D,0))</f>
        <v>รพช.F2 P30,000-60,000</v>
      </c>
      <c r="AT533" s="404">
        <f>INDEX('Org2567'!$BL:$BL,MATCH(Raw_DATA!A533,'Org2567'!$D:$D,0))</f>
        <v>6</v>
      </c>
      <c r="AU533" s="113"/>
      <c r="AV533" s="101">
        <v>52.05</v>
      </c>
      <c r="AW533" s="101">
        <v>36.19</v>
      </c>
      <c r="AX533" s="101">
        <v>27.32</v>
      </c>
      <c r="AY533" s="101">
        <v>73.430000000000007</v>
      </c>
      <c r="AZ533" s="101">
        <v>54.05</v>
      </c>
    </row>
    <row r="534" spans="1:52" x14ac:dyDescent="0.7">
      <c r="A534" s="101" t="s">
        <v>533</v>
      </c>
      <c r="B534" s="101" t="s">
        <v>2599</v>
      </c>
      <c r="C534" s="111" t="str">
        <f>IF(A534="","",INDEX(ID!P:P,MATCH(Raw_DATA!A534,ID!A:A,0)))</f>
        <v>รพช.F2 P&lt;=30,000</v>
      </c>
      <c r="D534" s="101">
        <f>IF(A534="","",INDEX(ID!M:M,MATCH(Raw_DATA!A534,ID!A:A,0)))</f>
        <v>5</v>
      </c>
      <c r="E534" s="112">
        <v>5.31</v>
      </c>
      <c r="F534" s="112">
        <v>4.95</v>
      </c>
      <c r="G534" s="112">
        <v>3.74</v>
      </c>
      <c r="H534" s="112">
        <v>25678647.420000002</v>
      </c>
      <c r="I534" s="112">
        <v>560850.1</v>
      </c>
      <c r="J534" s="112">
        <v>2461092.61</v>
      </c>
      <c r="K534" s="112">
        <v>16270730.189999999</v>
      </c>
      <c r="L534" s="112">
        <v>2.75</v>
      </c>
      <c r="M534" s="112">
        <v>1.01</v>
      </c>
      <c r="N534" s="112">
        <f t="shared" si="191"/>
        <v>93</v>
      </c>
      <c r="O534" s="112">
        <f t="shared" si="192"/>
        <v>16</v>
      </c>
      <c r="P534" s="112">
        <f t="shared" si="193"/>
        <v>56</v>
      </c>
      <c r="Q534" s="112">
        <f t="shared" si="194"/>
        <v>84</v>
      </c>
      <c r="R534" s="112">
        <f t="shared" si="195"/>
        <v>53</v>
      </c>
      <c r="S534" s="112" cm="1">
        <f t="array" ref="S534">_xlfn.QUARTILE.EXC(IF($D$5:$D$906=$D534,$L$5:$L$906),1)</f>
        <v>-9.4075000000000006</v>
      </c>
      <c r="T534" s="112" cm="1">
        <f t="array" ref="T534">_xlfn.QUARTILE.EXC(IF($D$5:$D$906=$D534,$L$5:$L$906),3)</f>
        <v>1.645</v>
      </c>
      <c r="U534" s="112">
        <f t="shared" si="198"/>
        <v>11.0525</v>
      </c>
      <c r="V534" s="112">
        <f t="shared" si="199"/>
        <v>-25.986249999999998</v>
      </c>
      <c r="W534" s="112">
        <f t="shared" si="200"/>
        <v>18.223749999999999</v>
      </c>
      <c r="X534" s="112" t="b">
        <f t="shared" si="201"/>
        <v>0</v>
      </c>
      <c r="Y534" s="112" cm="1">
        <f t="array" ref="Y534">_xlfn.QUARTILE.EXC(IF($D$5:$D$906=$D534,$M$5:$M$906),1)</f>
        <v>-18.744999999999997</v>
      </c>
      <c r="Z534" s="112" cm="1">
        <f t="array" ref="Z534">_xlfn.QUARTILE.EXC(IF($D$5:$D$906=$D534,$M$5:$M$906),3)</f>
        <v>-2.7</v>
      </c>
      <c r="AA534" s="112">
        <f t="shared" si="202"/>
        <v>16.044999999999998</v>
      </c>
      <c r="AB534" s="112">
        <f t="shared" si="203"/>
        <v>-42.812499999999993</v>
      </c>
      <c r="AC534" s="112">
        <f t="shared" si="204"/>
        <v>21.367499999999996</v>
      </c>
      <c r="AD534" s="112" t="b">
        <f t="shared" si="205"/>
        <v>0</v>
      </c>
      <c r="AE534" s="101">
        <f t="shared" si="196"/>
        <v>0</v>
      </c>
      <c r="AF534" s="101">
        <f t="shared" si="197"/>
        <v>0</v>
      </c>
      <c r="AG534" s="406" cm="1">
        <f t="array" ref="AG534">_xlfn.QUARTILE.EXC(IF($AT$5:$AT$906=$AT534,$L$5:$L$906),1)</f>
        <v>-9.4075000000000006</v>
      </c>
      <c r="AH534" s="406" cm="1">
        <f t="array" ref="AH534">_xlfn.QUARTILE.EXC(IF($AT$5:$AT$906=$AT534,$L$5:$L$906),3)</f>
        <v>1.645</v>
      </c>
      <c r="AI534" s="406">
        <f t="shared" si="206"/>
        <v>11.0525</v>
      </c>
      <c r="AJ534" s="406">
        <f t="shared" si="207"/>
        <v>-25.986249999999998</v>
      </c>
      <c r="AK534" s="406">
        <f t="shared" si="208"/>
        <v>18.223749999999999</v>
      </c>
      <c r="AL534" s="406" t="b">
        <f t="shared" si="209"/>
        <v>0</v>
      </c>
      <c r="AM534" s="406" cm="1">
        <f t="array" ref="AM534">_xlfn.QUARTILE.EXC(IF($AT$5:$AT$906=$AT534,$M$5:$M$906),1)</f>
        <v>-18.744999999999997</v>
      </c>
      <c r="AN534" s="406" cm="1">
        <f t="array" ref="AN534">_xlfn.QUARTILE.EXC(IF($AT$5:$AT$906=$AT534,$M$5:$M$906),3)</f>
        <v>-2.7</v>
      </c>
      <c r="AO534" s="406">
        <f t="shared" si="210"/>
        <v>16.044999999999998</v>
      </c>
      <c r="AP534" s="406">
        <f t="shared" si="211"/>
        <v>-42.812499999999993</v>
      </c>
      <c r="AQ534" s="406">
        <f t="shared" si="212"/>
        <v>21.367499999999996</v>
      </c>
      <c r="AR534" s="406" t="b">
        <f t="shared" si="213"/>
        <v>0</v>
      </c>
      <c r="AS534" s="404" t="str">
        <f>INDEX('Org2567'!$BM:$BM,MATCH(Raw_DATA!A534,'Org2567'!$D:$D,0))</f>
        <v>รพช.F2 P&lt;=30,000</v>
      </c>
      <c r="AT534" s="404">
        <f>INDEX('Org2567'!$BL:$BL,MATCH(Raw_DATA!A534,'Org2567'!$D:$D,0))</f>
        <v>5</v>
      </c>
      <c r="AU534" s="113"/>
      <c r="AV534" s="101">
        <v>93.38</v>
      </c>
      <c r="AW534" s="101">
        <v>15.65</v>
      </c>
      <c r="AX534" s="101">
        <v>56.33</v>
      </c>
      <c r="AY534" s="101">
        <v>83.94</v>
      </c>
      <c r="AZ534" s="101">
        <v>52.65</v>
      </c>
    </row>
    <row r="535" spans="1:52" x14ac:dyDescent="0.7">
      <c r="A535" s="101" t="s">
        <v>534</v>
      </c>
      <c r="B535" s="101" t="s">
        <v>2602</v>
      </c>
      <c r="C535" s="111" t="str">
        <f>IF(A535="","",INDEX(ID!P:P,MATCH(Raw_DATA!A535,ID!A:A,0)))</f>
        <v>รพช.F1 P50,000-100,000</v>
      </c>
      <c r="D535" s="101">
        <f>IF(A535="","",INDEX(ID!M:M,MATCH(Raw_DATA!A535,ID!A:A,0)))</f>
        <v>10</v>
      </c>
      <c r="E535" s="112">
        <v>1.64</v>
      </c>
      <c r="F535" s="112">
        <v>1.32</v>
      </c>
      <c r="G535" s="112">
        <v>0.77</v>
      </c>
      <c r="H535" s="112">
        <v>36495670.890000001</v>
      </c>
      <c r="I535" s="112">
        <v>45279479.909999996</v>
      </c>
      <c r="J535" s="112">
        <v>53954257.880000003</v>
      </c>
      <c r="K535" s="112">
        <v>-13690933.890000001</v>
      </c>
      <c r="L535" s="112">
        <v>21.85</v>
      </c>
      <c r="M535" s="112">
        <v>21.86</v>
      </c>
      <c r="N535" s="112">
        <f t="shared" si="191"/>
        <v>189</v>
      </c>
      <c r="O535" s="112">
        <f t="shared" si="192"/>
        <v>43</v>
      </c>
      <c r="P535" s="112">
        <f t="shared" si="193"/>
        <v>56</v>
      </c>
      <c r="Q535" s="112">
        <f t="shared" si="194"/>
        <v>107</v>
      </c>
      <c r="R535" s="112">
        <f t="shared" si="195"/>
        <v>55</v>
      </c>
      <c r="S535" s="112" cm="1">
        <f t="array" ref="S535">_xlfn.QUARTILE.EXC(IF($D$5:$D$906=$D535,$L$5:$L$906),1)</f>
        <v>-10.594999999999999</v>
      </c>
      <c r="T535" s="112" cm="1">
        <f t="array" ref="T535">_xlfn.QUARTILE.EXC(IF($D$5:$D$906=$D535,$L$5:$L$906),3)</f>
        <v>0.95</v>
      </c>
      <c r="U535" s="112">
        <f t="shared" si="198"/>
        <v>11.544999999999998</v>
      </c>
      <c r="V535" s="112">
        <f t="shared" si="199"/>
        <v>-27.912499999999994</v>
      </c>
      <c r="W535" s="112">
        <f t="shared" si="200"/>
        <v>18.267499999999995</v>
      </c>
      <c r="X535" s="112" t="b">
        <f t="shared" si="201"/>
        <v>1</v>
      </c>
      <c r="Y535" s="112" cm="1">
        <f t="array" ref="Y535">_xlfn.QUARTILE.EXC(IF($D$5:$D$906=$D535,$M$5:$M$906),1)</f>
        <v>-17.670000000000002</v>
      </c>
      <c r="Z535" s="112" cm="1">
        <f t="array" ref="Z535">_xlfn.QUARTILE.EXC(IF($D$5:$D$906=$D535,$M$5:$M$906),3)</f>
        <v>-3.92</v>
      </c>
      <c r="AA535" s="112">
        <f t="shared" si="202"/>
        <v>13.750000000000002</v>
      </c>
      <c r="AB535" s="112">
        <f t="shared" si="203"/>
        <v>-38.295000000000002</v>
      </c>
      <c r="AC535" s="112">
        <f t="shared" si="204"/>
        <v>16.705000000000005</v>
      </c>
      <c r="AD535" s="112" t="b">
        <f t="shared" si="205"/>
        <v>1</v>
      </c>
      <c r="AE535" s="101">
        <f t="shared" si="196"/>
        <v>0</v>
      </c>
      <c r="AF535" s="101">
        <f t="shared" si="197"/>
        <v>0</v>
      </c>
      <c r="AG535" s="406" cm="1">
        <f t="array" ref="AG535">_xlfn.QUARTILE.EXC(IF($AT$5:$AT$906=$AT535,$L$5:$L$906),1)</f>
        <v>-10.594999999999999</v>
      </c>
      <c r="AH535" s="406" cm="1">
        <f t="array" ref="AH535">_xlfn.QUARTILE.EXC(IF($AT$5:$AT$906=$AT535,$L$5:$L$906),3)</f>
        <v>0.95</v>
      </c>
      <c r="AI535" s="406">
        <f t="shared" si="206"/>
        <v>11.544999999999998</v>
      </c>
      <c r="AJ535" s="406">
        <f t="shared" si="207"/>
        <v>-27.912499999999994</v>
      </c>
      <c r="AK535" s="406">
        <f t="shared" si="208"/>
        <v>18.267499999999995</v>
      </c>
      <c r="AL535" s="406" t="b">
        <f t="shared" si="209"/>
        <v>1</v>
      </c>
      <c r="AM535" s="406" cm="1">
        <f t="array" ref="AM535">_xlfn.QUARTILE.EXC(IF($AT$5:$AT$906=$AT535,$M$5:$M$906),1)</f>
        <v>-17.670000000000002</v>
      </c>
      <c r="AN535" s="406" cm="1">
        <f t="array" ref="AN535">_xlfn.QUARTILE.EXC(IF($AT$5:$AT$906=$AT535,$M$5:$M$906),3)</f>
        <v>-3.92</v>
      </c>
      <c r="AO535" s="406">
        <f t="shared" si="210"/>
        <v>13.750000000000002</v>
      </c>
      <c r="AP535" s="406">
        <f t="shared" si="211"/>
        <v>-38.295000000000002</v>
      </c>
      <c r="AQ535" s="406">
        <f t="shared" si="212"/>
        <v>16.705000000000005</v>
      </c>
      <c r="AR535" s="406" t="b">
        <f t="shared" si="213"/>
        <v>1</v>
      </c>
      <c r="AS535" s="404" t="str">
        <f>INDEX('Org2567'!$BM:$BM,MATCH(Raw_DATA!A535,'Org2567'!$D:$D,0))</f>
        <v>รพช.F1 P50,000-100,000</v>
      </c>
      <c r="AT535" s="404">
        <f>INDEX('Org2567'!$BL:$BL,MATCH(Raw_DATA!A535,'Org2567'!$D:$D,0))</f>
        <v>10</v>
      </c>
      <c r="AU535" s="113"/>
      <c r="AV535" s="101">
        <v>188.89</v>
      </c>
      <c r="AW535" s="101">
        <v>42.59</v>
      </c>
      <c r="AX535" s="101">
        <v>56.27</v>
      </c>
      <c r="AY535" s="101">
        <v>107.06</v>
      </c>
      <c r="AZ535" s="101">
        <v>54.62</v>
      </c>
    </row>
    <row r="536" spans="1:52" x14ac:dyDescent="0.7">
      <c r="A536" s="101" t="s">
        <v>535</v>
      </c>
      <c r="B536" s="101" t="s">
        <v>2605</v>
      </c>
      <c r="C536" s="111" t="str">
        <f>IF(A536="","",INDEX(ID!P:P,MATCH(Raw_DATA!A536,ID!A:A,0)))</f>
        <v>รพช.M2 B&gt;100</v>
      </c>
      <c r="D536" s="101">
        <f>IF(A536="","",INDEX(ID!M:M,MATCH(Raw_DATA!A536,ID!A:A,0)))</f>
        <v>13</v>
      </c>
      <c r="E536" s="112">
        <v>1.53</v>
      </c>
      <c r="F536" s="112">
        <v>1.3</v>
      </c>
      <c r="G536" s="112">
        <v>0.7</v>
      </c>
      <c r="H536" s="112">
        <v>17005357.73</v>
      </c>
      <c r="I536" s="112">
        <v>-11859982.09</v>
      </c>
      <c r="J536" s="112">
        <v>-5822855.4500000002</v>
      </c>
      <c r="K536" s="112">
        <v>-9830376.8300000001</v>
      </c>
      <c r="L536" s="112">
        <v>-3.04</v>
      </c>
      <c r="M536" s="112">
        <v>-10.67</v>
      </c>
      <c r="N536" s="112">
        <f t="shared" ref="N536:N599" si="214">ROUND(AV536,0)</f>
        <v>134</v>
      </c>
      <c r="O536" s="112">
        <f t="shared" ref="O536:O599" si="215">ROUND(AW536,0)</f>
        <v>32</v>
      </c>
      <c r="P536" s="112">
        <f t="shared" ref="P536:P599" si="216">ROUND(AX536,0)</f>
        <v>34</v>
      </c>
      <c r="Q536" s="112">
        <f t="shared" ref="Q536:Q599" si="217">ROUND(AY536,0)</f>
        <v>66</v>
      </c>
      <c r="R536" s="112">
        <f t="shared" ref="R536:R599" si="218">ROUND(AZ536,0)</f>
        <v>48</v>
      </c>
      <c r="S536" s="112" cm="1">
        <f t="array" ref="S536">_xlfn.QUARTILE.EXC(IF($D$5:$D$906=$D536,$L$5:$L$906),1)</f>
        <v>-7.51</v>
      </c>
      <c r="T536" s="112" cm="1">
        <f t="array" ref="T536">_xlfn.QUARTILE.EXC(IF($D$5:$D$906=$D536,$L$5:$L$906),3)</f>
        <v>3.04</v>
      </c>
      <c r="U536" s="112">
        <f t="shared" si="198"/>
        <v>10.55</v>
      </c>
      <c r="V536" s="112">
        <f t="shared" si="199"/>
        <v>-23.335000000000001</v>
      </c>
      <c r="W536" s="112">
        <f t="shared" si="200"/>
        <v>18.865000000000002</v>
      </c>
      <c r="X536" s="112" t="b">
        <f t="shared" si="201"/>
        <v>0</v>
      </c>
      <c r="Y536" s="112" cm="1">
        <f t="array" ref="Y536">_xlfn.QUARTILE.EXC(IF($D$5:$D$906=$D536,$M$5:$M$906),1)</f>
        <v>-12.23</v>
      </c>
      <c r="Z536" s="112" cm="1">
        <f t="array" ref="Z536">_xlfn.QUARTILE.EXC(IF($D$5:$D$906=$D536,$M$5:$M$906),3)</f>
        <v>-0.18</v>
      </c>
      <c r="AA536" s="112">
        <f t="shared" si="202"/>
        <v>12.05</v>
      </c>
      <c r="AB536" s="112">
        <f t="shared" si="203"/>
        <v>-30.305000000000003</v>
      </c>
      <c r="AC536" s="112">
        <f t="shared" si="204"/>
        <v>17.895000000000003</v>
      </c>
      <c r="AD536" s="112" t="b">
        <f t="shared" si="205"/>
        <v>0</v>
      </c>
      <c r="AE536" s="101">
        <f t="shared" si="196"/>
        <v>1</v>
      </c>
      <c r="AF536" s="101">
        <f t="shared" si="197"/>
        <v>1</v>
      </c>
      <c r="AG536" s="406" cm="1">
        <f t="array" ref="AG536">_xlfn.QUARTILE.EXC(IF($AT$5:$AT$906=$AT536,$L$5:$L$906),1)</f>
        <v>-7.51</v>
      </c>
      <c r="AH536" s="406" cm="1">
        <f t="array" ref="AH536">_xlfn.QUARTILE.EXC(IF($AT$5:$AT$906=$AT536,$L$5:$L$906),3)</f>
        <v>3.04</v>
      </c>
      <c r="AI536" s="406">
        <f t="shared" si="206"/>
        <v>10.55</v>
      </c>
      <c r="AJ536" s="406">
        <f t="shared" si="207"/>
        <v>-23.335000000000001</v>
      </c>
      <c r="AK536" s="406">
        <f t="shared" si="208"/>
        <v>18.865000000000002</v>
      </c>
      <c r="AL536" s="406" t="b">
        <f t="shared" si="209"/>
        <v>0</v>
      </c>
      <c r="AM536" s="406" cm="1">
        <f t="array" ref="AM536">_xlfn.QUARTILE.EXC(IF($AT$5:$AT$906=$AT536,$M$5:$M$906),1)</f>
        <v>-12.23</v>
      </c>
      <c r="AN536" s="406" cm="1">
        <f t="array" ref="AN536">_xlfn.QUARTILE.EXC(IF($AT$5:$AT$906=$AT536,$M$5:$M$906),3)</f>
        <v>-0.18</v>
      </c>
      <c r="AO536" s="406">
        <f t="shared" si="210"/>
        <v>12.05</v>
      </c>
      <c r="AP536" s="406">
        <f t="shared" si="211"/>
        <v>-30.305000000000003</v>
      </c>
      <c r="AQ536" s="406">
        <f t="shared" si="212"/>
        <v>17.895000000000003</v>
      </c>
      <c r="AR536" s="406" t="b">
        <f t="shared" si="213"/>
        <v>0</v>
      </c>
      <c r="AS536" s="404" t="str">
        <f>INDEX('Org2567'!$BM:$BM,MATCH(Raw_DATA!A536,'Org2567'!$D:$D,0))</f>
        <v>รพช.M2 B&gt;100</v>
      </c>
      <c r="AT536" s="404">
        <f>INDEX('Org2567'!$BL:$BL,MATCH(Raw_DATA!A536,'Org2567'!$D:$D,0))</f>
        <v>13</v>
      </c>
      <c r="AU536" s="113"/>
      <c r="AV536" s="101">
        <v>134.22</v>
      </c>
      <c r="AW536" s="101">
        <v>31.68</v>
      </c>
      <c r="AX536" s="101">
        <v>34.479999999999997</v>
      </c>
      <c r="AY536" s="101">
        <v>65.97</v>
      </c>
      <c r="AZ536" s="101">
        <v>48.43</v>
      </c>
    </row>
    <row r="537" spans="1:52" x14ac:dyDescent="0.7">
      <c r="A537" s="101" t="s">
        <v>536</v>
      </c>
      <c r="B537" s="101" t="s">
        <v>2608</v>
      </c>
      <c r="C537" s="111" t="str">
        <f>IF(A537="","",INDEX(ID!P:P,MATCH(Raw_DATA!A537,ID!A:A,0)))</f>
        <v>รพช.F2 P30,000-60,000</v>
      </c>
      <c r="D537" s="101">
        <f>IF(A537="","",INDEX(ID!M:M,MATCH(Raw_DATA!A537,ID!A:A,0)))</f>
        <v>6</v>
      </c>
      <c r="E537" s="112">
        <v>1.83</v>
      </c>
      <c r="F537" s="112">
        <v>1.47</v>
      </c>
      <c r="G537" s="112">
        <v>0.8</v>
      </c>
      <c r="H537" s="112">
        <v>8943101.9000000004</v>
      </c>
      <c r="I537" s="112">
        <v>-7581846.2800000003</v>
      </c>
      <c r="J537" s="112">
        <v>-2676469.25</v>
      </c>
      <c r="K537" s="112">
        <v>-2120987.71</v>
      </c>
      <c r="L537" s="112">
        <v>-2.41</v>
      </c>
      <c r="M537" s="112">
        <v>-10.29</v>
      </c>
      <c r="N537" s="112">
        <f t="shared" si="214"/>
        <v>68</v>
      </c>
      <c r="O537" s="112">
        <f t="shared" si="215"/>
        <v>20</v>
      </c>
      <c r="P537" s="112">
        <f t="shared" si="216"/>
        <v>42</v>
      </c>
      <c r="Q537" s="112">
        <f t="shared" si="217"/>
        <v>102</v>
      </c>
      <c r="R537" s="112">
        <f t="shared" si="218"/>
        <v>56</v>
      </c>
      <c r="S537" s="112" cm="1">
        <f t="array" ref="S537">_xlfn.QUARTILE.EXC(IF($D$5:$D$906=$D537,$L$5:$L$906),1)</f>
        <v>-10.317499999999999</v>
      </c>
      <c r="T537" s="112" cm="1">
        <f t="array" ref="T537">_xlfn.QUARTILE.EXC(IF($D$5:$D$906=$D537,$L$5:$L$906),3)</f>
        <v>1.0349999999999999</v>
      </c>
      <c r="U537" s="112">
        <f t="shared" si="198"/>
        <v>11.352499999999999</v>
      </c>
      <c r="V537" s="112">
        <f t="shared" si="199"/>
        <v>-27.346249999999998</v>
      </c>
      <c r="W537" s="112">
        <f t="shared" si="200"/>
        <v>18.063749999999999</v>
      </c>
      <c r="X537" s="112" t="b">
        <f t="shared" si="201"/>
        <v>0</v>
      </c>
      <c r="Y537" s="112" cm="1">
        <f t="array" ref="Y537">_xlfn.QUARTILE.EXC(IF($D$5:$D$906=$D537,$M$5:$M$906),1)</f>
        <v>-15.98</v>
      </c>
      <c r="Z537" s="112" cm="1">
        <f t="array" ref="Z537">_xlfn.QUARTILE.EXC(IF($D$5:$D$906=$D537,$M$5:$M$906),3)</f>
        <v>-2.4</v>
      </c>
      <c r="AA537" s="112">
        <f t="shared" si="202"/>
        <v>13.58</v>
      </c>
      <c r="AB537" s="112">
        <f t="shared" si="203"/>
        <v>-36.35</v>
      </c>
      <c r="AC537" s="112">
        <f t="shared" si="204"/>
        <v>17.970000000000002</v>
      </c>
      <c r="AD537" s="112" t="b">
        <f t="shared" si="205"/>
        <v>0</v>
      </c>
      <c r="AE537" s="101">
        <f t="shared" si="196"/>
        <v>1</v>
      </c>
      <c r="AF537" s="101">
        <f t="shared" si="197"/>
        <v>1</v>
      </c>
      <c r="AG537" s="406" cm="1">
        <f t="array" ref="AG537">_xlfn.QUARTILE.EXC(IF($AT$5:$AT$906=$AT537,$L$5:$L$906),1)</f>
        <v>-9.3850000000000016</v>
      </c>
      <c r="AH537" s="406" cm="1">
        <f t="array" ref="AH537">_xlfn.QUARTILE.EXC(IF($AT$5:$AT$906=$AT537,$L$5:$L$906),3)</f>
        <v>1.2250000000000001</v>
      </c>
      <c r="AI537" s="406">
        <f t="shared" si="206"/>
        <v>10.610000000000001</v>
      </c>
      <c r="AJ537" s="406">
        <f t="shared" si="207"/>
        <v>-25.300000000000004</v>
      </c>
      <c r="AK537" s="406">
        <f t="shared" si="208"/>
        <v>17.140000000000004</v>
      </c>
      <c r="AL537" s="406" t="b">
        <f t="shared" si="209"/>
        <v>0</v>
      </c>
      <c r="AM537" s="406" cm="1">
        <f t="array" ref="AM537">_xlfn.QUARTILE.EXC(IF($AT$5:$AT$906=$AT537,$M$5:$M$906),1)</f>
        <v>-15.515000000000001</v>
      </c>
      <c r="AN537" s="406" cm="1">
        <f t="array" ref="AN537">_xlfn.QUARTILE.EXC(IF($AT$5:$AT$906=$AT537,$M$5:$M$906),3)</f>
        <v>-2.2599999999999998</v>
      </c>
      <c r="AO537" s="406">
        <f t="shared" si="210"/>
        <v>13.255000000000001</v>
      </c>
      <c r="AP537" s="406">
        <f t="shared" si="211"/>
        <v>-35.397500000000001</v>
      </c>
      <c r="AQ537" s="406">
        <f t="shared" si="212"/>
        <v>17.622500000000002</v>
      </c>
      <c r="AR537" s="406" t="b">
        <f t="shared" si="213"/>
        <v>0</v>
      </c>
      <c r="AS537" s="404" t="str">
        <f>INDEX('Org2567'!$BM:$BM,MATCH(Raw_DATA!A537,'Org2567'!$D:$D,0))</f>
        <v>รพช.F2 P30,000-60,000</v>
      </c>
      <c r="AT537" s="404">
        <f>INDEX('Org2567'!$BL:$BL,MATCH(Raw_DATA!A537,'Org2567'!$D:$D,0))</f>
        <v>6</v>
      </c>
      <c r="AU537" s="113"/>
      <c r="AV537" s="101">
        <v>68.12</v>
      </c>
      <c r="AW537" s="101">
        <v>19.96</v>
      </c>
      <c r="AX537" s="101">
        <v>41.53</v>
      </c>
      <c r="AY537" s="101">
        <v>102.3</v>
      </c>
      <c r="AZ537" s="101">
        <v>55.77</v>
      </c>
    </row>
    <row r="538" spans="1:52" x14ac:dyDescent="0.7">
      <c r="A538" s="101" t="s">
        <v>537</v>
      </c>
      <c r="B538" s="101" t="s">
        <v>2611</v>
      </c>
      <c r="C538" s="111" t="str">
        <f>IF(A538="","",INDEX(ID!P:P,MATCH(Raw_DATA!A538,ID!A:A,0)))</f>
        <v>รพช.F3 P&lt;=15,000</v>
      </c>
      <c r="D538" s="101">
        <f>IF(A538="","",INDEX(ID!M:M,MATCH(Raw_DATA!A538,ID!A:A,0)))</f>
        <v>2</v>
      </c>
      <c r="E538" s="112">
        <v>2.89</v>
      </c>
      <c r="F538" s="112">
        <v>2.65</v>
      </c>
      <c r="G538" s="112">
        <v>1.93</v>
      </c>
      <c r="H538" s="112">
        <v>8535496.8000000007</v>
      </c>
      <c r="I538" s="112">
        <v>-8273522.3300000001</v>
      </c>
      <c r="J538" s="112">
        <v>-7889977.1500000004</v>
      </c>
      <c r="K538" s="112">
        <v>3996105.53</v>
      </c>
      <c r="L538" s="112">
        <v>-16.420000000000002</v>
      </c>
      <c r="M538" s="112">
        <v>-27.69</v>
      </c>
      <c r="N538" s="112">
        <f t="shared" si="214"/>
        <v>85</v>
      </c>
      <c r="O538" s="112">
        <f t="shared" si="215"/>
        <v>18</v>
      </c>
      <c r="P538" s="112">
        <f t="shared" si="216"/>
        <v>46</v>
      </c>
      <c r="Q538" s="112">
        <f t="shared" si="217"/>
        <v>89</v>
      </c>
      <c r="R538" s="112">
        <f t="shared" si="218"/>
        <v>53</v>
      </c>
      <c r="S538" s="112" cm="1">
        <f t="array" ref="S538">_xlfn.QUARTILE.EXC(IF($D$5:$D$906=$D538,$L$5:$L$906),1)</f>
        <v>-5.3650000000000002</v>
      </c>
      <c r="T538" s="112" cm="1">
        <f t="array" ref="T538">_xlfn.QUARTILE.EXC(IF($D$5:$D$906=$D538,$L$5:$L$906),3)</f>
        <v>10.815000000000001</v>
      </c>
      <c r="U538" s="112">
        <f t="shared" si="198"/>
        <v>16.18</v>
      </c>
      <c r="V538" s="112">
        <f t="shared" si="199"/>
        <v>-29.634999999999998</v>
      </c>
      <c r="W538" s="112">
        <f t="shared" si="200"/>
        <v>35.085000000000001</v>
      </c>
      <c r="X538" s="112" t="b">
        <f t="shared" si="201"/>
        <v>0</v>
      </c>
      <c r="Y538" s="112" cm="1">
        <f t="array" ref="Y538">_xlfn.QUARTILE.EXC(IF($D$5:$D$906=$D538,$M$5:$M$906),1)</f>
        <v>-14.08</v>
      </c>
      <c r="Z538" s="112" cm="1">
        <f t="array" ref="Z538">_xlfn.QUARTILE.EXC(IF($D$5:$D$906=$D538,$M$5:$M$906),3)</f>
        <v>0.78999999999999981</v>
      </c>
      <c r="AA538" s="112">
        <f t="shared" si="202"/>
        <v>14.87</v>
      </c>
      <c r="AB538" s="112">
        <f t="shared" si="203"/>
        <v>-36.384999999999998</v>
      </c>
      <c r="AC538" s="112">
        <f t="shared" si="204"/>
        <v>23.094999999999999</v>
      </c>
      <c r="AD538" s="112" t="b">
        <f t="shared" si="205"/>
        <v>0</v>
      </c>
      <c r="AE538" s="101">
        <f t="shared" si="196"/>
        <v>1</v>
      </c>
      <c r="AF538" s="101">
        <f t="shared" si="197"/>
        <v>1</v>
      </c>
      <c r="AG538" s="406" cm="1">
        <f t="array" ref="AG538">_xlfn.QUARTILE.EXC(IF($AT$5:$AT$906=$AT538,$L$5:$L$906),1)</f>
        <v>-5.3650000000000002</v>
      </c>
      <c r="AH538" s="406" cm="1">
        <f t="array" ref="AH538">_xlfn.QUARTILE.EXC(IF($AT$5:$AT$906=$AT538,$L$5:$L$906),3)</f>
        <v>10.815000000000001</v>
      </c>
      <c r="AI538" s="406">
        <f t="shared" si="206"/>
        <v>16.18</v>
      </c>
      <c r="AJ538" s="406">
        <f t="shared" si="207"/>
        <v>-29.634999999999998</v>
      </c>
      <c r="AK538" s="406">
        <f t="shared" si="208"/>
        <v>35.085000000000001</v>
      </c>
      <c r="AL538" s="406" t="b">
        <f t="shared" si="209"/>
        <v>0</v>
      </c>
      <c r="AM538" s="406" cm="1">
        <f t="array" ref="AM538">_xlfn.QUARTILE.EXC(IF($AT$5:$AT$906=$AT538,$M$5:$M$906),1)</f>
        <v>-14.08</v>
      </c>
      <c r="AN538" s="406" cm="1">
        <f t="array" ref="AN538">_xlfn.QUARTILE.EXC(IF($AT$5:$AT$906=$AT538,$M$5:$M$906),3)</f>
        <v>0.78999999999999981</v>
      </c>
      <c r="AO538" s="406">
        <f t="shared" si="210"/>
        <v>14.87</v>
      </c>
      <c r="AP538" s="406">
        <f t="shared" si="211"/>
        <v>-36.384999999999998</v>
      </c>
      <c r="AQ538" s="406">
        <f t="shared" si="212"/>
        <v>23.094999999999999</v>
      </c>
      <c r="AR538" s="406" t="b">
        <f t="shared" si="213"/>
        <v>0</v>
      </c>
      <c r="AS538" s="404" t="str">
        <f>INDEX('Org2567'!$BM:$BM,MATCH(Raw_DATA!A538,'Org2567'!$D:$D,0))</f>
        <v>รพช.F3 P&lt;=15,000</v>
      </c>
      <c r="AT538" s="404">
        <f>INDEX('Org2567'!$BL:$BL,MATCH(Raw_DATA!A538,'Org2567'!$D:$D,0))</f>
        <v>2</v>
      </c>
      <c r="AU538" s="113"/>
      <c r="AV538" s="101">
        <v>84.67</v>
      </c>
      <c r="AW538" s="101">
        <v>17.98</v>
      </c>
      <c r="AX538" s="101">
        <v>46.46</v>
      </c>
      <c r="AY538" s="101">
        <v>88.71</v>
      </c>
      <c r="AZ538" s="101">
        <v>53.19</v>
      </c>
    </row>
    <row r="539" spans="1:52" x14ac:dyDescent="0.7">
      <c r="A539" s="101" t="s">
        <v>538</v>
      </c>
      <c r="B539" s="101" t="s">
        <v>3960</v>
      </c>
      <c r="C539" s="111" t="str">
        <f>IF(A539="","",INDEX(ID!P:P,MATCH(Raw_DATA!A539,ID!A:A,0)))</f>
        <v>รพท.M1 B&gt;200</v>
      </c>
      <c r="D539" s="101">
        <f>IF(A539="","",INDEX(ID!M:M,MATCH(Raw_DATA!A539,ID!A:A,0)))</f>
        <v>15</v>
      </c>
      <c r="E539" s="112">
        <v>1.67</v>
      </c>
      <c r="F539" s="112">
        <v>1.48</v>
      </c>
      <c r="G539" s="112">
        <v>0.53</v>
      </c>
      <c r="H539" s="112">
        <v>63220118.439999998</v>
      </c>
      <c r="I539" s="112">
        <v>-36217810.68</v>
      </c>
      <c r="J539" s="112">
        <v>11387945.119999999</v>
      </c>
      <c r="K539" s="112">
        <v>-45113157.780000001</v>
      </c>
      <c r="L539" s="112">
        <v>1.92</v>
      </c>
      <c r="M539" s="112">
        <v>-7.93</v>
      </c>
      <c r="N539" s="112">
        <f t="shared" si="214"/>
        <v>61</v>
      </c>
      <c r="O539" s="112">
        <f t="shared" si="215"/>
        <v>47</v>
      </c>
      <c r="P539" s="112">
        <f t="shared" si="216"/>
        <v>40</v>
      </c>
      <c r="Q539" s="112">
        <f t="shared" si="217"/>
        <v>78</v>
      </c>
      <c r="R539" s="112">
        <f t="shared" si="218"/>
        <v>32</v>
      </c>
      <c r="S539" s="112" cm="1">
        <f t="array" ref="S539">_xlfn.QUARTILE.EXC(IF($D$5:$D$906=$D539,$L$5:$L$906),1)</f>
        <v>-2.59</v>
      </c>
      <c r="T539" s="112" cm="1">
        <f t="array" ref="T539">_xlfn.QUARTILE.EXC(IF($D$5:$D$906=$D539,$L$5:$L$906),3)</f>
        <v>8.86</v>
      </c>
      <c r="U539" s="112">
        <f t="shared" si="198"/>
        <v>11.45</v>
      </c>
      <c r="V539" s="112">
        <f t="shared" si="199"/>
        <v>-19.764999999999997</v>
      </c>
      <c r="W539" s="112">
        <f t="shared" si="200"/>
        <v>26.034999999999997</v>
      </c>
      <c r="X539" s="112" t="b">
        <f t="shared" si="201"/>
        <v>0</v>
      </c>
      <c r="Y539" s="112" cm="1">
        <f t="array" ref="Y539">_xlfn.QUARTILE.EXC(IF($D$5:$D$906=$D539,$M$5:$M$906),1)</f>
        <v>-5.74</v>
      </c>
      <c r="Z539" s="112" cm="1">
        <f t="array" ref="Z539">_xlfn.QUARTILE.EXC(IF($D$5:$D$906=$D539,$M$5:$M$906),3)</f>
        <v>4.915</v>
      </c>
      <c r="AA539" s="112">
        <f t="shared" si="202"/>
        <v>10.655000000000001</v>
      </c>
      <c r="AB539" s="112">
        <f t="shared" si="203"/>
        <v>-21.722500000000004</v>
      </c>
      <c r="AC539" s="112">
        <f t="shared" si="204"/>
        <v>20.897500000000001</v>
      </c>
      <c r="AD539" s="112" t="b">
        <f t="shared" si="205"/>
        <v>0</v>
      </c>
      <c r="AE539" s="101">
        <f t="shared" si="196"/>
        <v>1</v>
      </c>
      <c r="AF539" s="101">
        <f t="shared" si="197"/>
        <v>0</v>
      </c>
      <c r="AG539" s="406" cm="1">
        <f t="array" ref="AG539">_xlfn.QUARTILE.EXC(IF($AT$5:$AT$906=$AT539,$L$5:$L$906),1)</f>
        <v>-0.34999999999999964</v>
      </c>
      <c r="AH539" s="406" cm="1">
        <f t="array" ref="AH539">_xlfn.QUARTILE.EXC(IF($AT$5:$AT$906=$AT539,$L$5:$L$906),3)</f>
        <v>9.0500000000000007</v>
      </c>
      <c r="AI539" s="406">
        <f t="shared" si="206"/>
        <v>9.4</v>
      </c>
      <c r="AJ539" s="406">
        <f t="shared" si="207"/>
        <v>-14.450000000000001</v>
      </c>
      <c r="AK539" s="406">
        <f t="shared" si="208"/>
        <v>23.150000000000002</v>
      </c>
      <c r="AL539" s="406" t="b">
        <f t="shared" si="209"/>
        <v>0</v>
      </c>
      <c r="AM539" s="406" cm="1">
        <f t="array" ref="AM539">_xlfn.QUARTILE.EXC(IF($AT$5:$AT$906=$AT539,$M$5:$M$906),1)</f>
        <v>-5.0175000000000001</v>
      </c>
      <c r="AN539" s="406" cm="1">
        <f t="array" ref="AN539">_xlfn.QUARTILE.EXC(IF($AT$5:$AT$906=$AT539,$M$5:$M$906),3)</f>
        <v>5.1049999999999995</v>
      </c>
      <c r="AO539" s="406">
        <f t="shared" si="210"/>
        <v>10.122499999999999</v>
      </c>
      <c r="AP539" s="406">
        <f t="shared" si="211"/>
        <v>-20.201249999999998</v>
      </c>
      <c r="AQ539" s="406">
        <f t="shared" si="212"/>
        <v>20.288749999999997</v>
      </c>
      <c r="AR539" s="406" t="b">
        <f t="shared" si="213"/>
        <v>0</v>
      </c>
      <c r="AS539" s="404" t="str">
        <f>INDEX('Org2567'!$BM:$BM,MATCH(Raw_DATA!A539,'Org2567'!$D:$D,0))</f>
        <v>รพท.M1 B&gt;200</v>
      </c>
      <c r="AT539" s="404">
        <f>INDEX('Org2567'!$BL:$BL,MATCH(Raw_DATA!A539,'Org2567'!$D:$D,0))</f>
        <v>15</v>
      </c>
      <c r="AU539" s="113"/>
      <c r="AV539" s="101">
        <v>60.57</v>
      </c>
      <c r="AW539" s="101">
        <v>46.71</v>
      </c>
      <c r="AX539" s="101">
        <v>39.74</v>
      </c>
      <c r="AY539" s="101">
        <v>78.31</v>
      </c>
      <c r="AZ539" s="101">
        <v>32.07</v>
      </c>
    </row>
    <row r="540" spans="1:52" x14ac:dyDescent="0.7">
      <c r="A540" s="101" t="s">
        <v>539</v>
      </c>
      <c r="B540" s="101" t="s">
        <v>2616</v>
      </c>
      <c r="C540" s="111" t="str">
        <f>IF(A540="","",INDEX(ID!P:P,MATCH(Raw_DATA!A540,ID!A:A,0)))</f>
        <v>รพช.F2 P30,000-60,000</v>
      </c>
      <c r="D540" s="101">
        <f>IF(A540="","",INDEX(ID!M:M,MATCH(Raw_DATA!A540,ID!A:A,0)))</f>
        <v>6</v>
      </c>
      <c r="E540" s="112">
        <v>2.63</v>
      </c>
      <c r="F540" s="112">
        <v>2.38</v>
      </c>
      <c r="G540" s="112">
        <v>1.65</v>
      </c>
      <c r="H540" s="112">
        <v>25895316.890000001</v>
      </c>
      <c r="I540" s="112">
        <v>-11988664.810000001</v>
      </c>
      <c r="J540" s="112">
        <v>985471.87</v>
      </c>
      <c r="K540" s="112">
        <v>10252945.949999999</v>
      </c>
      <c r="L540" s="112">
        <v>0.92</v>
      </c>
      <c r="M540" s="112">
        <v>-12.82</v>
      </c>
      <c r="N540" s="112">
        <f t="shared" si="214"/>
        <v>88</v>
      </c>
      <c r="O540" s="112">
        <f t="shared" si="215"/>
        <v>35</v>
      </c>
      <c r="P540" s="112">
        <f t="shared" si="216"/>
        <v>60</v>
      </c>
      <c r="Q540" s="112">
        <f t="shared" si="217"/>
        <v>48</v>
      </c>
      <c r="R540" s="112">
        <f t="shared" si="218"/>
        <v>51</v>
      </c>
      <c r="S540" s="112" cm="1">
        <f t="array" ref="S540">_xlfn.QUARTILE.EXC(IF($D$5:$D$906=$D540,$L$5:$L$906),1)</f>
        <v>-10.317499999999999</v>
      </c>
      <c r="T540" s="112" cm="1">
        <f t="array" ref="T540">_xlfn.QUARTILE.EXC(IF($D$5:$D$906=$D540,$L$5:$L$906),3)</f>
        <v>1.0349999999999999</v>
      </c>
      <c r="U540" s="112">
        <f t="shared" si="198"/>
        <v>11.352499999999999</v>
      </c>
      <c r="V540" s="112">
        <f t="shared" si="199"/>
        <v>-27.346249999999998</v>
      </c>
      <c r="W540" s="112">
        <f t="shared" si="200"/>
        <v>18.063749999999999</v>
      </c>
      <c r="X540" s="112" t="b">
        <f t="shared" si="201"/>
        <v>0</v>
      </c>
      <c r="Y540" s="112" cm="1">
        <f t="array" ref="Y540">_xlfn.QUARTILE.EXC(IF($D$5:$D$906=$D540,$M$5:$M$906),1)</f>
        <v>-15.98</v>
      </c>
      <c r="Z540" s="112" cm="1">
        <f t="array" ref="Z540">_xlfn.QUARTILE.EXC(IF($D$5:$D$906=$D540,$M$5:$M$906),3)</f>
        <v>-2.4</v>
      </c>
      <c r="AA540" s="112">
        <f t="shared" si="202"/>
        <v>13.58</v>
      </c>
      <c r="AB540" s="112">
        <f t="shared" si="203"/>
        <v>-36.35</v>
      </c>
      <c r="AC540" s="112">
        <f t="shared" si="204"/>
        <v>17.970000000000002</v>
      </c>
      <c r="AD540" s="112" t="b">
        <f t="shared" si="205"/>
        <v>0</v>
      </c>
      <c r="AE540" s="101">
        <f t="shared" si="196"/>
        <v>1</v>
      </c>
      <c r="AF540" s="101">
        <f t="shared" si="197"/>
        <v>0</v>
      </c>
      <c r="AG540" s="406" cm="1">
        <f t="array" ref="AG540">_xlfn.QUARTILE.EXC(IF($AT$5:$AT$906=$AT540,$L$5:$L$906),1)</f>
        <v>-9.3850000000000016</v>
      </c>
      <c r="AH540" s="406" cm="1">
        <f t="array" ref="AH540">_xlfn.QUARTILE.EXC(IF($AT$5:$AT$906=$AT540,$L$5:$L$906),3)</f>
        <v>1.2250000000000001</v>
      </c>
      <c r="AI540" s="406">
        <f t="shared" si="206"/>
        <v>10.610000000000001</v>
      </c>
      <c r="AJ540" s="406">
        <f t="shared" si="207"/>
        <v>-25.300000000000004</v>
      </c>
      <c r="AK540" s="406">
        <f t="shared" si="208"/>
        <v>17.140000000000004</v>
      </c>
      <c r="AL540" s="406" t="b">
        <f t="shared" si="209"/>
        <v>0</v>
      </c>
      <c r="AM540" s="406" cm="1">
        <f t="array" ref="AM540">_xlfn.QUARTILE.EXC(IF($AT$5:$AT$906=$AT540,$M$5:$M$906),1)</f>
        <v>-15.515000000000001</v>
      </c>
      <c r="AN540" s="406" cm="1">
        <f t="array" ref="AN540">_xlfn.QUARTILE.EXC(IF($AT$5:$AT$906=$AT540,$M$5:$M$906),3)</f>
        <v>-2.2599999999999998</v>
      </c>
      <c r="AO540" s="406">
        <f t="shared" si="210"/>
        <v>13.255000000000001</v>
      </c>
      <c r="AP540" s="406">
        <f t="shared" si="211"/>
        <v>-35.397500000000001</v>
      </c>
      <c r="AQ540" s="406">
        <f t="shared" si="212"/>
        <v>17.622500000000002</v>
      </c>
      <c r="AR540" s="406" t="b">
        <f t="shared" si="213"/>
        <v>0</v>
      </c>
      <c r="AS540" s="404" t="str">
        <f>INDEX('Org2567'!$BM:$BM,MATCH(Raw_DATA!A540,'Org2567'!$D:$D,0))</f>
        <v>รพช.F2 P30,000-60,000</v>
      </c>
      <c r="AT540" s="404">
        <f>INDEX('Org2567'!$BL:$BL,MATCH(Raw_DATA!A540,'Org2567'!$D:$D,0))</f>
        <v>6</v>
      </c>
      <c r="AU540" s="113"/>
      <c r="AV540" s="101">
        <v>87.53</v>
      </c>
      <c r="AW540" s="101">
        <v>35.340000000000003</v>
      </c>
      <c r="AX540" s="101">
        <v>59.9</v>
      </c>
      <c r="AY540" s="101">
        <v>47.88</v>
      </c>
      <c r="AZ540" s="101">
        <v>51.18</v>
      </c>
    </row>
    <row r="541" spans="1:52" x14ac:dyDescent="0.7">
      <c r="A541" s="101" t="s">
        <v>540</v>
      </c>
      <c r="B541" s="101" t="s">
        <v>4096</v>
      </c>
      <c r="C541" s="111" t="str">
        <f>IF(A541="","",INDEX(ID!P:P,MATCH(Raw_DATA!A541,ID!A:A,0)))</f>
        <v>รพช.F1 P50,000-100,000</v>
      </c>
      <c r="D541" s="101">
        <f>IF(A541="","",INDEX(ID!M:M,MATCH(Raw_DATA!A541,ID!A:A,0)))</f>
        <v>10</v>
      </c>
      <c r="E541" s="112">
        <v>1.56</v>
      </c>
      <c r="F541" s="112">
        <v>1.32</v>
      </c>
      <c r="G541" s="112">
        <v>0.85</v>
      </c>
      <c r="H541" s="112">
        <v>13506178.26</v>
      </c>
      <c r="I541" s="112">
        <v>-4551946.28</v>
      </c>
      <c r="J541" s="112">
        <v>8275454.1600000001</v>
      </c>
      <c r="K541" s="112">
        <v>-3744676.94</v>
      </c>
      <c r="L541" s="112">
        <v>3.82</v>
      </c>
      <c r="M541" s="112">
        <v>-3.81</v>
      </c>
      <c r="N541" s="112">
        <f t="shared" si="214"/>
        <v>169</v>
      </c>
      <c r="O541" s="112">
        <f t="shared" si="215"/>
        <v>8</v>
      </c>
      <c r="P541" s="112">
        <f t="shared" si="216"/>
        <v>45</v>
      </c>
      <c r="Q541" s="112">
        <f t="shared" si="217"/>
        <v>93</v>
      </c>
      <c r="R541" s="112">
        <f t="shared" si="218"/>
        <v>42</v>
      </c>
      <c r="S541" s="112" cm="1">
        <f t="array" ref="S541">_xlfn.QUARTILE.EXC(IF($D$5:$D$906=$D541,$L$5:$L$906),1)</f>
        <v>-10.594999999999999</v>
      </c>
      <c r="T541" s="112" cm="1">
        <f t="array" ref="T541">_xlfn.QUARTILE.EXC(IF($D$5:$D$906=$D541,$L$5:$L$906),3)</f>
        <v>0.95</v>
      </c>
      <c r="U541" s="112">
        <f t="shared" si="198"/>
        <v>11.544999999999998</v>
      </c>
      <c r="V541" s="112">
        <f t="shared" si="199"/>
        <v>-27.912499999999994</v>
      </c>
      <c r="W541" s="112">
        <f t="shared" si="200"/>
        <v>18.267499999999995</v>
      </c>
      <c r="X541" s="112" t="b">
        <f t="shared" si="201"/>
        <v>0</v>
      </c>
      <c r="Y541" s="112" cm="1">
        <f t="array" ref="Y541">_xlfn.QUARTILE.EXC(IF($D$5:$D$906=$D541,$M$5:$M$906),1)</f>
        <v>-17.670000000000002</v>
      </c>
      <c r="Z541" s="112" cm="1">
        <f t="array" ref="Z541">_xlfn.QUARTILE.EXC(IF($D$5:$D$906=$D541,$M$5:$M$906),3)</f>
        <v>-3.92</v>
      </c>
      <c r="AA541" s="112">
        <f t="shared" si="202"/>
        <v>13.750000000000002</v>
      </c>
      <c r="AB541" s="112">
        <f t="shared" si="203"/>
        <v>-38.295000000000002</v>
      </c>
      <c r="AC541" s="112">
        <f t="shared" si="204"/>
        <v>16.705000000000005</v>
      </c>
      <c r="AD541" s="112" t="b">
        <f t="shared" si="205"/>
        <v>0</v>
      </c>
      <c r="AE541" s="101">
        <f t="shared" si="196"/>
        <v>1</v>
      </c>
      <c r="AF541" s="101">
        <f t="shared" si="197"/>
        <v>0</v>
      </c>
      <c r="AG541" s="406" cm="1">
        <f t="array" ref="AG541">_xlfn.QUARTILE.EXC(IF($AT$5:$AT$906=$AT541,$L$5:$L$906),1)</f>
        <v>-10.594999999999999</v>
      </c>
      <c r="AH541" s="406" cm="1">
        <f t="array" ref="AH541">_xlfn.QUARTILE.EXC(IF($AT$5:$AT$906=$AT541,$L$5:$L$906),3)</f>
        <v>0.95</v>
      </c>
      <c r="AI541" s="406">
        <f t="shared" si="206"/>
        <v>11.544999999999998</v>
      </c>
      <c r="AJ541" s="406">
        <f t="shared" si="207"/>
        <v>-27.912499999999994</v>
      </c>
      <c r="AK541" s="406">
        <f t="shared" si="208"/>
        <v>18.267499999999995</v>
      </c>
      <c r="AL541" s="406" t="b">
        <f t="shared" si="209"/>
        <v>0</v>
      </c>
      <c r="AM541" s="406" cm="1">
        <f t="array" ref="AM541">_xlfn.QUARTILE.EXC(IF($AT$5:$AT$906=$AT541,$M$5:$M$906),1)</f>
        <v>-17.670000000000002</v>
      </c>
      <c r="AN541" s="406" cm="1">
        <f t="array" ref="AN541">_xlfn.QUARTILE.EXC(IF($AT$5:$AT$906=$AT541,$M$5:$M$906),3)</f>
        <v>-3.92</v>
      </c>
      <c r="AO541" s="406">
        <f t="shared" si="210"/>
        <v>13.750000000000002</v>
      </c>
      <c r="AP541" s="406">
        <f t="shared" si="211"/>
        <v>-38.295000000000002</v>
      </c>
      <c r="AQ541" s="406">
        <f t="shared" si="212"/>
        <v>16.705000000000005</v>
      </c>
      <c r="AR541" s="406" t="b">
        <f t="shared" si="213"/>
        <v>0</v>
      </c>
      <c r="AS541" s="404" t="str">
        <f>INDEX('Org2567'!$BM:$BM,MATCH(Raw_DATA!A541,'Org2567'!$D:$D,0))</f>
        <v>รพช.F1 P50,000-100,000</v>
      </c>
      <c r="AT541" s="404">
        <f>INDEX('Org2567'!$BL:$BL,MATCH(Raw_DATA!A541,'Org2567'!$D:$D,0))</f>
        <v>10</v>
      </c>
      <c r="AU541" s="113"/>
      <c r="AV541" s="101">
        <v>168.97</v>
      </c>
      <c r="AW541" s="101">
        <v>8.23</v>
      </c>
      <c r="AX541" s="101">
        <v>44.8</v>
      </c>
      <c r="AY541" s="101">
        <v>92.74</v>
      </c>
      <c r="AZ541" s="101">
        <v>41.55</v>
      </c>
    </row>
    <row r="542" spans="1:52" x14ac:dyDescent="0.7">
      <c r="A542" s="101" t="s">
        <v>541</v>
      </c>
      <c r="B542" s="101" t="s">
        <v>2620</v>
      </c>
      <c r="C542" s="111" t="str">
        <f>IF(A542="","",INDEX(ID!P:P,MATCH(Raw_DATA!A542,ID!A:A,0)))</f>
        <v>รพช.F1 P50,000-100,000</v>
      </c>
      <c r="D542" s="101">
        <f>IF(A542="","",INDEX(ID!M:M,MATCH(Raw_DATA!A542,ID!A:A,0)))</f>
        <v>10</v>
      </c>
      <c r="E542" s="112">
        <v>1.2</v>
      </c>
      <c r="F542" s="112">
        <v>1.02</v>
      </c>
      <c r="G542" s="112">
        <v>0.54</v>
      </c>
      <c r="H542" s="112">
        <v>7071312.8899999997</v>
      </c>
      <c r="I542" s="112">
        <v>-3654306.05</v>
      </c>
      <c r="J542" s="112">
        <v>1351097.44</v>
      </c>
      <c r="K542" s="112">
        <v>-16815885.789999999</v>
      </c>
      <c r="L542" s="112">
        <v>0.71</v>
      </c>
      <c r="M542" s="112">
        <v>-2.94</v>
      </c>
      <c r="N542" s="112">
        <f t="shared" si="214"/>
        <v>169</v>
      </c>
      <c r="O542" s="112">
        <f t="shared" si="215"/>
        <v>18</v>
      </c>
      <c r="P542" s="112">
        <f t="shared" si="216"/>
        <v>34</v>
      </c>
      <c r="Q542" s="112">
        <f t="shared" si="217"/>
        <v>71</v>
      </c>
      <c r="R542" s="112">
        <f t="shared" si="218"/>
        <v>47</v>
      </c>
      <c r="S542" s="112" cm="1">
        <f t="array" ref="S542">_xlfn.QUARTILE.EXC(IF($D$5:$D$906=$D542,$L$5:$L$906),1)</f>
        <v>-10.594999999999999</v>
      </c>
      <c r="T542" s="112" cm="1">
        <f t="array" ref="T542">_xlfn.QUARTILE.EXC(IF($D$5:$D$906=$D542,$L$5:$L$906),3)</f>
        <v>0.95</v>
      </c>
      <c r="U542" s="112">
        <f t="shared" si="198"/>
        <v>11.544999999999998</v>
      </c>
      <c r="V542" s="112">
        <f t="shared" si="199"/>
        <v>-27.912499999999994</v>
      </c>
      <c r="W542" s="112">
        <f t="shared" si="200"/>
        <v>18.267499999999995</v>
      </c>
      <c r="X542" s="112" t="b">
        <f t="shared" si="201"/>
        <v>0</v>
      </c>
      <c r="Y542" s="112" cm="1">
        <f t="array" ref="Y542">_xlfn.QUARTILE.EXC(IF($D$5:$D$906=$D542,$M$5:$M$906),1)</f>
        <v>-17.670000000000002</v>
      </c>
      <c r="Z542" s="112" cm="1">
        <f t="array" ref="Z542">_xlfn.QUARTILE.EXC(IF($D$5:$D$906=$D542,$M$5:$M$906),3)</f>
        <v>-3.92</v>
      </c>
      <c r="AA542" s="112">
        <f t="shared" si="202"/>
        <v>13.750000000000002</v>
      </c>
      <c r="AB542" s="112">
        <f t="shared" si="203"/>
        <v>-38.295000000000002</v>
      </c>
      <c r="AC542" s="112">
        <f t="shared" si="204"/>
        <v>16.705000000000005</v>
      </c>
      <c r="AD542" s="112" t="b">
        <f t="shared" si="205"/>
        <v>0</v>
      </c>
      <c r="AE542" s="101">
        <f t="shared" si="196"/>
        <v>1</v>
      </c>
      <c r="AF542" s="101">
        <f t="shared" si="197"/>
        <v>0</v>
      </c>
      <c r="AG542" s="406" cm="1">
        <f t="array" ref="AG542">_xlfn.QUARTILE.EXC(IF($AT$5:$AT$906=$AT542,$L$5:$L$906),1)</f>
        <v>-10.594999999999999</v>
      </c>
      <c r="AH542" s="406" cm="1">
        <f t="array" ref="AH542">_xlfn.QUARTILE.EXC(IF($AT$5:$AT$906=$AT542,$L$5:$L$906),3)</f>
        <v>0.95</v>
      </c>
      <c r="AI542" s="406">
        <f t="shared" si="206"/>
        <v>11.544999999999998</v>
      </c>
      <c r="AJ542" s="406">
        <f t="shared" si="207"/>
        <v>-27.912499999999994</v>
      </c>
      <c r="AK542" s="406">
        <f t="shared" si="208"/>
        <v>18.267499999999995</v>
      </c>
      <c r="AL542" s="406" t="b">
        <f t="shared" si="209"/>
        <v>0</v>
      </c>
      <c r="AM542" s="406" cm="1">
        <f t="array" ref="AM542">_xlfn.QUARTILE.EXC(IF($AT$5:$AT$906=$AT542,$M$5:$M$906),1)</f>
        <v>-17.670000000000002</v>
      </c>
      <c r="AN542" s="406" cm="1">
        <f t="array" ref="AN542">_xlfn.QUARTILE.EXC(IF($AT$5:$AT$906=$AT542,$M$5:$M$906),3)</f>
        <v>-3.92</v>
      </c>
      <c r="AO542" s="406">
        <f t="shared" si="210"/>
        <v>13.750000000000002</v>
      </c>
      <c r="AP542" s="406">
        <f t="shared" si="211"/>
        <v>-38.295000000000002</v>
      </c>
      <c r="AQ542" s="406">
        <f t="shared" si="212"/>
        <v>16.705000000000005</v>
      </c>
      <c r="AR542" s="406" t="b">
        <f t="shared" si="213"/>
        <v>0</v>
      </c>
      <c r="AS542" s="404" t="str">
        <f>INDEX('Org2567'!$BM:$BM,MATCH(Raw_DATA!A542,'Org2567'!$D:$D,0))</f>
        <v>รพช.F1 P50,000-100,000</v>
      </c>
      <c r="AT542" s="404">
        <f>INDEX('Org2567'!$BL:$BL,MATCH(Raw_DATA!A542,'Org2567'!$D:$D,0))</f>
        <v>10</v>
      </c>
      <c r="AU542" s="113"/>
      <c r="AV542" s="101">
        <v>169.4</v>
      </c>
      <c r="AW542" s="101">
        <v>17.8</v>
      </c>
      <c r="AX542" s="101">
        <v>34.18</v>
      </c>
      <c r="AY542" s="101">
        <v>71.08</v>
      </c>
      <c r="AZ542" s="101">
        <v>47.23</v>
      </c>
    </row>
    <row r="543" spans="1:52" x14ac:dyDescent="0.7">
      <c r="A543" s="101" t="s">
        <v>542</v>
      </c>
      <c r="B543" s="101" t="s">
        <v>4097</v>
      </c>
      <c r="C543" s="111" t="str">
        <f>IF(A543="","",INDEX(ID!P:P,MATCH(Raw_DATA!A543,ID!A:A,0)))</f>
        <v>รพช.F2 P&lt;=30,000</v>
      </c>
      <c r="D543" s="101">
        <f>IF(A543="","",INDEX(ID!M:M,MATCH(Raw_DATA!A543,ID!A:A,0)))</f>
        <v>5</v>
      </c>
      <c r="E543" s="112">
        <v>3.63</v>
      </c>
      <c r="F543" s="112">
        <v>3.34</v>
      </c>
      <c r="G543" s="112">
        <v>2.6</v>
      </c>
      <c r="H543" s="112">
        <v>18474515.920000002</v>
      </c>
      <c r="I543" s="112">
        <v>502091.13</v>
      </c>
      <c r="J543" s="112">
        <v>7495495.3799999999</v>
      </c>
      <c r="K543" s="112">
        <v>11049831.029999999</v>
      </c>
      <c r="L543" s="112">
        <v>7.9</v>
      </c>
      <c r="M543" s="112">
        <v>0.78</v>
      </c>
      <c r="N543" s="112">
        <f t="shared" si="214"/>
        <v>43</v>
      </c>
      <c r="O543" s="112">
        <f t="shared" si="215"/>
        <v>21</v>
      </c>
      <c r="P543" s="112">
        <f t="shared" si="216"/>
        <v>43</v>
      </c>
      <c r="Q543" s="112">
        <f t="shared" si="217"/>
        <v>106</v>
      </c>
      <c r="R543" s="112">
        <f t="shared" si="218"/>
        <v>33</v>
      </c>
      <c r="S543" s="112" cm="1">
        <f t="array" ref="S543">_xlfn.QUARTILE.EXC(IF($D$5:$D$906=$D543,$L$5:$L$906),1)</f>
        <v>-9.4075000000000006</v>
      </c>
      <c r="T543" s="112" cm="1">
        <f t="array" ref="T543">_xlfn.QUARTILE.EXC(IF($D$5:$D$906=$D543,$L$5:$L$906),3)</f>
        <v>1.645</v>
      </c>
      <c r="U543" s="112">
        <f t="shared" si="198"/>
        <v>11.0525</v>
      </c>
      <c r="V543" s="112">
        <f t="shared" si="199"/>
        <v>-25.986249999999998</v>
      </c>
      <c r="W543" s="112">
        <f t="shared" si="200"/>
        <v>18.223749999999999</v>
      </c>
      <c r="X543" s="112" t="b">
        <f t="shared" si="201"/>
        <v>0</v>
      </c>
      <c r="Y543" s="112" cm="1">
        <f t="array" ref="Y543">_xlfn.QUARTILE.EXC(IF($D$5:$D$906=$D543,$M$5:$M$906),1)</f>
        <v>-18.744999999999997</v>
      </c>
      <c r="Z543" s="112" cm="1">
        <f t="array" ref="Z543">_xlfn.QUARTILE.EXC(IF($D$5:$D$906=$D543,$M$5:$M$906),3)</f>
        <v>-2.7</v>
      </c>
      <c r="AA543" s="112">
        <f t="shared" si="202"/>
        <v>16.044999999999998</v>
      </c>
      <c r="AB543" s="112">
        <f t="shared" si="203"/>
        <v>-42.812499999999993</v>
      </c>
      <c r="AC543" s="112">
        <f t="shared" si="204"/>
        <v>21.367499999999996</v>
      </c>
      <c r="AD543" s="112" t="b">
        <f t="shared" si="205"/>
        <v>0</v>
      </c>
      <c r="AE543" s="101">
        <f t="shared" si="196"/>
        <v>0</v>
      </c>
      <c r="AF543" s="101">
        <f t="shared" si="197"/>
        <v>0</v>
      </c>
      <c r="AG543" s="406" cm="1">
        <f t="array" ref="AG543">_xlfn.QUARTILE.EXC(IF($AT$5:$AT$906=$AT543,$L$5:$L$906),1)</f>
        <v>-9.4075000000000006</v>
      </c>
      <c r="AH543" s="406" cm="1">
        <f t="array" ref="AH543">_xlfn.QUARTILE.EXC(IF($AT$5:$AT$906=$AT543,$L$5:$L$906),3)</f>
        <v>1.645</v>
      </c>
      <c r="AI543" s="406">
        <f t="shared" si="206"/>
        <v>11.0525</v>
      </c>
      <c r="AJ543" s="406">
        <f t="shared" si="207"/>
        <v>-25.986249999999998</v>
      </c>
      <c r="AK543" s="406">
        <f t="shared" si="208"/>
        <v>18.223749999999999</v>
      </c>
      <c r="AL543" s="406" t="b">
        <f t="shared" si="209"/>
        <v>0</v>
      </c>
      <c r="AM543" s="406" cm="1">
        <f t="array" ref="AM543">_xlfn.QUARTILE.EXC(IF($AT$5:$AT$906=$AT543,$M$5:$M$906),1)</f>
        <v>-18.744999999999997</v>
      </c>
      <c r="AN543" s="406" cm="1">
        <f t="array" ref="AN543">_xlfn.QUARTILE.EXC(IF($AT$5:$AT$906=$AT543,$M$5:$M$906),3)</f>
        <v>-2.7</v>
      </c>
      <c r="AO543" s="406">
        <f t="shared" si="210"/>
        <v>16.044999999999998</v>
      </c>
      <c r="AP543" s="406">
        <f t="shared" si="211"/>
        <v>-42.812499999999993</v>
      </c>
      <c r="AQ543" s="406">
        <f t="shared" si="212"/>
        <v>21.367499999999996</v>
      </c>
      <c r="AR543" s="406" t="b">
        <f t="shared" si="213"/>
        <v>0</v>
      </c>
      <c r="AS543" s="404" t="str">
        <f>INDEX('Org2567'!$BM:$BM,MATCH(Raw_DATA!A543,'Org2567'!$D:$D,0))</f>
        <v>รพช.F2 P&lt;=30,000</v>
      </c>
      <c r="AT543" s="404">
        <f>INDEX('Org2567'!$BL:$BL,MATCH(Raw_DATA!A543,'Org2567'!$D:$D,0))</f>
        <v>5</v>
      </c>
      <c r="AU543" s="113"/>
      <c r="AV543" s="101">
        <v>42.83</v>
      </c>
      <c r="AW543" s="101">
        <v>21.28</v>
      </c>
      <c r="AX543" s="101">
        <v>43.23</v>
      </c>
      <c r="AY543" s="101">
        <v>106.12</v>
      </c>
      <c r="AZ543" s="101">
        <v>33.33</v>
      </c>
    </row>
    <row r="544" spans="1:52" x14ac:dyDescent="0.7">
      <c r="A544" s="101" t="s">
        <v>543</v>
      </c>
      <c r="B544" s="101" t="s">
        <v>2625</v>
      </c>
      <c r="C544" s="111" t="str">
        <f>IF(A544="","",INDEX(ID!P:P,MATCH(Raw_DATA!A544,ID!A:A,0)))</f>
        <v>รพช.F2 P&lt;=30,000</v>
      </c>
      <c r="D544" s="101">
        <f>IF(A544="","",INDEX(ID!M:M,MATCH(Raw_DATA!A544,ID!A:A,0)))</f>
        <v>5</v>
      </c>
      <c r="E544" s="112">
        <v>2.6</v>
      </c>
      <c r="F544" s="112">
        <v>2.35</v>
      </c>
      <c r="G544" s="112">
        <v>1.75</v>
      </c>
      <c r="H544" s="112">
        <v>10549195.52</v>
      </c>
      <c r="I544" s="112">
        <v>-4518455.5199999996</v>
      </c>
      <c r="J544" s="112">
        <v>-1953286.52</v>
      </c>
      <c r="K544" s="112">
        <v>4802733.9800000004</v>
      </c>
      <c r="L544" s="112">
        <v>-2.99</v>
      </c>
      <c r="M544" s="112">
        <v>-10.42</v>
      </c>
      <c r="N544" s="112">
        <f t="shared" si="214"/>
        <v>128</v>
      </c>
      <c r="O544" s="112">
        <f t="shared" si="215"/>
        <v>41</v>
      </c>
      <c r="P544" s="112">
        <f t="shared" si="216"/>
        <v>58</v>
      </c>
      <c r="Q544" s="112">
        <f t="shared" si="217"/>
        <v>70</v>
      </c>
      <c r="R544" s="112">
        <f t="shared" si="218"/>
        <v>45</v>
      </c>
      <c r="S544" s="112" cm="1">
        <f t="array" ref="S544">_xlfn.QUARTILE.EXC(IF($D$5:$D$906=$D544,$L$5:$L$906),1)</f>
        <v>-9.4075000000000006</v>
      </c>
      <c r="T544" s="112" cm="1">
        <f t="array" ref="T544">_xlfn.QUARTILE.EXC(IF($D$5:$D$906=$D544,$L$5:$L$906),3)</f>
        <v>1.645</v>
      </c>
      <c r="U544" s="112">
        <f t="shared" si="198"/>
        <v>11.0525</v>
      </c>
      <c r="V544" s="112">
        <f t="shared" si="199"/>
        <v>-25.986249999999998</v>
      </c>
      <c r="W544" s="112">
        <f t="shared" si="200"/>
        <v>18.223749999999999</v>
      </c>
      <c r="X544" s="112" t="b">
        <f t="shared" si="201"/>
        <v>0</v>
      </c>
      <c r="Y544" s="112" cm="1">
        <f t="array" ref="Y544">_xlfn.QUARTILE.EXC(IF($D$5:$D$906=$D544,$M$5:$M$906),1)</f>
        <v>-18.744999999999997</v>
      </c>
      <c r="Z544" s="112" cm="1">
        <f t="array" ref="Z544">_xlfn.QUARTILE.EXC(IF($D$5:$D$906=$D544,$M$5:$M$906),3)</f>
        <v>-2.7</v>
      </c>
      <c r="AA544" s="112">
        <f t="shared" si="202"/>
        <v>16.044999999999998</v>
      </c>
      <c r="AB544" s="112">
        <f t="shared" si="203"/>
        <v>-42.812499999999993</v>
      </c>
      <c r="AC544" s="112">
        <f t="shared" si="204"/>
        <v>21.367499999999996</v>
      </c>
      <c r="AD544" s="112" t="b">
        <f t="shared" si="205"/>
        <v>0</v>
      </c>
      <c r="AE544" s="101">
        <f t="shared" si="196"/>
        <v>1</v>
      </c>
      <c r="AF544" s="101">
        <f t="shared" si="197"/>
        <v>1</v>
      </c>
      <c r="AG544" s="406" cm="1">
        <f t="array" ref="AG544">_xlfn.QUARTILE.EXC(IF($AT$5:$AT$906=$AT544,$L$5:$L$906),1)</f>
        <v>-9.4075000000000006</v>
      </c>
      <c r="AH544" s="406" cm="1">
        <f t="array" ref="AH544">_xlfn.QUARTILE.EXC(IF($AT$5:$AT$906=$AT544,$L$5:$L$906),3)</f>
        <v>1.645</v>
      </c>
      <c r="AI544" s="406">
        <f t="shared" si="206"/>
        <v>11.0525</v>
      </c>
      <c r="AJ544" s="406">
        <f t="shared" si="207"/>
        <v>-25.986249999999998</v>
      </c>
      <c r="AK544" s="406">
        <f t="shared" si="208"/>
        <v>18.223749999999999</v>
      </c>
      <c r="AL544" s="406" t="b">
        <f t="shared" si="209"/>
        <v>0</v>
      </c>
      <c r="AM544" s="406" cm="1">
        <f t="array" ref="AM544">_xlfn.QUARTILE.EXC(IF($AT$5:$AT$906=$AT544,$M$5:$M$906),1)</f>
        <v>-18.744999999999997</v>
      </c>
      <c r="AN544" s="406" cm="1">
        <f t="array" ref="AN544">_xlfn.QUARTILE.EXC(IF($AT$5:$AT$906=$AT544,$M$5:$M$906),3)</f>
        <v>-2.7</v>
      </c>
      <c r="AO544" s="406">
        <f t="shared" si="210"/>
        <v>16.044999999999998</v>
      </c>
      <c r="AP544" s="406">
        <f t="shared" si="211"/>
        <v>-42.812499999999993</v>
      </c>
      <c r="AQ544" s="406">
        <f t="shared" si="212"/>
        <v>21.367499999999996</v>
      </c>
      <c r="AR544" s="406" t="b">
        <f t="shared" si="213"/>
        <v>0</v>
      </c>
      <c r="AS544" s="404" t="str">
        <f>INDEX('Org2567'!$BM:$BM,MATCH(Raw_DATA!A544,'Org2567'!$D:$D,0))</f>
        <v>รพช.F2 P&lt;=30,000</v>
      </c>
      <c r="AT544" s="404">
        <f>INDEX('Org2567'!$BL:$BL,MATCH(Raw_DATA!A544,'Org2567'!$D:$D,0))</f>
        <v>5</v>
      </c>
      <c r="AU544" s="113"/>
      <c r="AV544" s="101">
        <v>128.25</v>
      </c>
      <c r="AW544" s="101">
        <v>41.16</v>
      </c>
      <c r="AX544" s="101">
        <v>57.6</v>
      </c>
      <c r="AY544" s="101">
        <v>70.319999999999993</v>
      </c>
      <c r="AZ544" s="101">
        <v>45.48</v>
      </c>
    </row>
    <row r="545" spans="1:52" x14ac:dyDescent="0.7">
      <c r="A545" s="101" t="s">
        <v>544</v>
      </c>
      <c r="B545" s="101" t="s">
        <v>2628</v>
      </c>
      <c r="C545" s="111" t="str">
        <f>IF(A545="","",INDEX(ID!P:P,MATCH(Raw_DATA!A545,ID!A:A,0)))</f>
        <v>รพช.F2 P&lt;=30,000</v>
      </c>
      <c r="D545" s="101">
        <f>IF(A545="","",INDEX(ID!M:M,MATCH(Raw_DATA!A545,ID!A:A,0)))</f>
        <v>5</v>
      </c>
      <c r="E545" s="112">
        <v>2.5</v>
      </c>
      <c r="F545" s="112">
        <v>2.2599999999999998</v>
      </c>
      <c r="G545" s="112">
        <v>1.88</v>
      </c>
      <c r="H545" s="112">
        <v>23739326.579999998</v>
      </c>
      <c r="I545" s="112">
        <v>-10813212.880000001</v>
      </c>
      <c r="J545" s="112">
        <v>-5367876.6399999997</v>
      </c>
      <c r="K545" s="112">
        <v>13764870.75</v>
      </c>
      <c r="L545" s="112">
        <v>-4.66</v>
      </c>
      <c r="M545" s="112">
        <v>-10.71</v>
      </c>
      <c r="N545" s="112">
        <f t="shared" si="214"/>
        <v>82</v>
      </c>
      <c r="O545" s="112">
        <f t="shared" si="215"/>
        <v>14</v>
      </c>
      <c r="P545" s="112">
        <f t="shared" si="216"/>
        <v>74</v>
      </c>
      <c r="Q545" s="112">
        <f t="shared" si="217"/>
        <v>109</v>
      </c>
      <c r="R545" s="112">
        <f t="shared" si="218"/>
        <v>51</v>
      </c>
      <c r="S545" s="112" cm="1">
        <f t="array" ref="S545">_xlfn.QUARTILE.EXC(IF($D$5:$D$906=$D545,$L$5:$L$906),1)</f>
        <v>-9.4075000000000006</v>
      </c>
      <c r="T545" s="112" cm="1">
        <f t="array" ref="T545">_xlfn.QUARTILE.EXC(IF($D$5:$D$906=$D545,$L$5:$L$906),3)</f>
        <v>1.645</v>
      </c>
      <c r="U545" s="112">
        <f t="shared" si="198"/>
        <v>11.0525</v>
      </c>
      <c r="V545" s="112">
        <f t="shared" si="199"/>
        <v>-25.986249999999998</v>
      </c>
      <c r="W545" s="112">
        <f t="shared" si="200"/>
        <v>18.223749999999999</v>
      </c>
      <c r="X545" s="112" t="b">
        <f t="shared" si="201"/>
        <v>0</v>
      </c>
      <c r="Y545" s="112" cm="1">
        <f t="array" ref="Y545">_xlfn.QUARTILE.EXC(IF($D$5:$D$906=$D545,$M$5:$M$906),1)</f>
        <v>-18.744999999999997</v>
      </c>
      <c r="Z545" s="112" cm="1">
        <f t="array" ref="Z545">_xlfn.QUARTILE.EXC(IF($D$5:$D$906=$D545,$M$5:$M$906),3)</f>
        <v>-2.7</v>
      </c>
      <c r="AA545" s="112">
        <f t="shared" si="202"/>
        <v>16.044999999999998</v>
      </c>
      <c r="AB545" s="112">
        <f t="shared" si="203"/>
        <v>-42.812499999999993</v>
      </c>
      <c r="AC545" s="112">
        <f t="shared" si="204"/>
        <v>21.367499999999996</v>
      </c>
      <c r="AD545" s="112" t="b">
        <f t="shared" si="205"/>
        <v>0</v>
      </c>
      <c r="AE545" s="101">
        <f t="shared" si="196"/>
        <v>1</v>
      </c>
      <c r="AF545" s="101">
        <f t="shared" si="197"/>
        <v>1</v>
      </c>
      <c r="AG545" s="406" cm="1">
        <f t="array" ref="AG545">_xlfn.QUARTILE.EXC(IF($AT$5:$AT$906=$AT545,$L$5:$L$906),1)</f>
        <v>-9.4075000000000006</v>
      </c>
      <c r="AH545" s="406" cm="1">
        <f t="array" ref="AH545">_xlfn.QUARTILE.EXC(IF($AT$5:$AT$906=$AT545,$L$5:$L$906),3)</f>
        <v>1.645</v>
      </c>
      <c r="AI545" s="406">
        <f t="shared" si="206"/>
        <v>11.0525</v>
      </c>
      <c r="AJ545" s="406">
        <f t="shared" si="207"/>
        <v>-25.986249999999998</v>
      </c>
      <c r="AK545" s="406">
        <f t="shared" si="208"/>
        <v>18.223749999999999</v>
      </c>
      <c r="AL545" s="406" t="b">
        <f t="shared" si="209"/>
        <v>0</v>
      </c>
      <c r="AM545" s="406" cm="1">
        <f t="array" ref="AM545">_xlfn.QUARTILE.EXC(IF($AT$5:$AT$906=$AT545,$M$5:$M$906),1)</f>
        <v>-18.744999999999997</v>
      </c>
      <c r="AN545" s="406" cm="1">
        <f t="array" ref="AN545">_xlfn.QUARTILE.EXC(IF($AT$5:$AT$906=$AT545,$M$5:$M$906),3)</f>
        <v>-2.7</v>
      </c>
      <c r="AO545" s="406">
        <f t="shared" si="210"/>
        <v>16.044999999999998</v>
      </c>
      <c r="AP545" s="406">
        <f t="shared" si="211"/>
        <v>-42.812499999999993</v>
      </c>
      <c r="AQ545" s="406">
        <f t="shared" si="212"/>
        <v>21.367499999999996</v>
      </c>
      <c r="AR545" s="406" t="b">
        <f t="shared" si="213"/>
        <v>0</v>
      </c>
      <c r="AS545" s="404" t="str">
        <f>INDEX('Org2567'!$BM:$BM,MATCH(Raw_DATA!A545,'Org2567'!$D:$D,0))</f>
        <v>รพช.F2 P&lt;=30,000</v>
      </c>
      <c r="AT545" s="404">
        <f>INDEX('Org2567'!$BL:$BL,MATCH(Raw_DATA!A545,'Org2567'!$D:$D,0))</f>
        <v>5</v>
      </c>
      <c r="AU545" s="113"/>
      <c r="AV545" s="101">
        <v>81.89</v>
      </c>
      <c r="AW545" s="101">
        <v>13.98</v>
      </c>
      <c r="AX545" s="101">
        <v>74.349999999999994</v>
      </c>
      <c r="AY545" s="101">
        <v>109.13</v>
      </c>
      <c r="AZ545" s="101">
        <v>51.22</v>
      </c>
    </row>
    <row r="546" spans="1:52" x14ac:dyDescent="0.7">
      <c r="A546" s="101" t="s">
        <v>545</v>
      </c>
      <c r="B546" s="101" t="s">
        <v>2631</v>
      </c>
      <c r="C546" s="111" t="str">
        <f>IF(A546="","",INDEX(ID!P:P,MATCH(Raw_DATA!A546,ID!A:A,0)))</f>
        <v>รพช.F2 P30,000-60,000</v>
      </c>
      <c r="D546" s="101">
        <f>IF(A546="","",INDEX(ID!M:M,MATCH(Raw_DATA!A546,ID!A:A,0)))</f>
        <v>6</v>
      </c>
      <c r="E546" s="112">
        <v>2.66</v>
      </c>
      <c r="F546" s="112">
        <v>2.42</v>
      </c>
      <c r="G546" s="112">
        <v>1.68</v>
      </c>
      <c r="H546" s="112">
        <v>21565009.57</v>
      </c>
      <c r="I546" s="112">
        <v>5760941.4900000002</v>
      </c>
      <c r="J546" s="112">
        <v>11132991.060000001</v>
      </c>
      <c r="K546" s="112">
        <v>8696879.6600000001</v>
      </c>
      <c r="L546" s="112">
        <v>9.82</v>
      </c>
      <c r="M546" s="112">
        <v>9.52</v>
      </c>
      <c r="N546" s="112">
        <f t="shared" si="214"/>
        <v>154</v>
      </c>
      <c r="O546" s="112">
        <f t="shared" si="215"/>
        <v>38</v>
      </c>
      <c r="P546" s="112">
        <f t="shared" si="216"/>
        <v>19</v>
      </c>
      <c r="Q546" s="112">
        <f t="shared" si="217"/>
        <v>32</v>
      </c>
      <c r="R546" s="112">
        <f t="shared" si="218"/>
        <v>55</v>
      </c>
      <c r="S546" s="112" cm="1">
        <f t="array" ref="S546">_xlfn.QUARTILE.EXC(IF($D$5:$D$906=$D546,$L$5:$L$906),1)</f>
        <v>-10.317499999999999</v>
      </c>
      <c r="T546" s="112" cm="1">
        <f t="array" ref="T546">_xlfn.QUARTILE.EXC(IF($D$5:$D$906=$D546,$L$5:$L$906),3)</f>
        <v>1.0349999999999999</v>
      </c>
      <c r="U546" s="112">
        <f t="shared" si="198"/>
        <v>11.352499999999999</v>
      </c>
      <c r="V546" s="112">
        <f t="shared" si="199"/>
        <v>-27.346249999999998</v>
      </c>
      <c r="W546" s="112">
        <f t="shared" si="200"/>
        <v>18.063749999999999</v>
      </c>
      <c r="X546" s="112" t="b">
        <f t="shared" si="201"/>
        <v>0</v>
      </c>
      <c r="Y546" s="112" cm="1">
        <f t="array" ref="Y546">_xlfn.QUARTILE.EXC(IF($D$5:$D$906=$D546,$M$5:$M$906),1)</f>
        <v>-15.98</v>
      </c>
      <c r="Z546" s="112" cm="1">
        <f t="array" ref="Z546">_xlfn.QUARTILE.EXC(IF($D$5:$D$906=$D546,$M$5:$M$906),3)</f>
        <v>-2.4</v>
      </c>
      <c r="AA546" s="112">
        <f t="shared" si="202"/>
        <v>13.58</v>
      </c>
      <c r="AB546" s="112">
        <f t="shared" si="203"/>
        <v>-36.35</v>
      </c>
      <c r="AC546" s="112">
        <f t="shared" si="204"/>
        <v>17.970000000000002</v>
      </c>
      <c r="AD546" s="112" t="b">
        <f t="shared" si="205"/>
        <v>0</v>
      </c>
      <c r="AE546" s="101">
        <f t="shared" si="196"/>
        <v>0</v>
      </c>
      <c r="AF546" s="101">
        <f t="shared" si="197"/>
        <v>0</v>
      </c>
      <c r="AG546" s="406" cm="1">
        <f t="array" ref="AG546">_xlfn.QUARTILE.EXC(IF($AT$5:$AT$906=$AT546,$L$5:$L$906),1)</f>
        <v>-9.3850000000000016</v>
      </c>
      <c r="AH546" s="406" cm="1">
        <f t="array" ref="AH546">_xlfn.QUARTILE.EXC(IF($AT$5:$AT$906=$AT546,$L$5:$L$906),3)</f>
        <v>1.2250000000000001</v>
      </c>
      <c r="AI546" s="406">
        <f t="shared" si="206"/>
        <v>10.610000000000001</v>
      </c>
      <c r="AJ546" s="406">
        <f t="shared" si="207"/>
        <v>-25.300000000000004</v>
      </c>
      <c r="AK546" s="406">
        <f t="shared" si="208"/>
        <v>17.140000000000004</v>
      </c>
      <c r="AL546" s="406" t="b">
        <f t="shared" si="209"/>
        <v>0</v>
      </c>
      <c r="AM546" s="406" cm="1">
        <f t="array" ref="AM546">_xlfn.QUARTILE.EXC(IF($AT$5:$AT$906=$AT546,$M$5:$M$906),1)</f>
        <v>-15.515000000000001</v>
      </c>
      <c r="AN546" s="406" cm="1">
        <f t="array" ref="AN546">_xlfn.QUARTILE.EXC(IF($AT$5:$AT$906=$AT546,$M$5:$M$906),3)</f>
        <v>-2.2599999999999998</v>
      </c>
      <c r="AO546" s="406">
        <f t="shared" si="210"/>
        <v>13.255000000000001</v>
      </c>
      <c r="AP546" s="406">
        <f t="shared" si="211"/>
        <v>-35.397500000000001</v>
      </c>
      <c r="AQ546" s="406">
        <f t="shared" si="212"/>
        <v>17.622500000000002</v>
      </c>
      <c r="AR546" s="406" t="b">
        <f t="shared" si="213"/>
        <v>0</v>
      </c>
      <c r="AS546" s="404" t="str">
        <f>INDEX('Org2567'!$BM:$BM,MATCH(Raw_DATA!A546,'Org2567'!$D:$D,0))</f>
        <v>รพช.F2 P30,000-60,000</v>
      </c>
      <c r="AT546" s="404">
        <f>INDEX('Org2567'!$BL:$BL,MATCH(Raw_DATA!A546,'Org2567'!$D:$D,0))</f>
        <v>6</v>
      </c>
      <c r="AU546" s="113"/>
      <c r="AV546" s="101">
        <v>153.51</v>
      </c>
      <c r="AW546" s="101">
        <v>37.81</v>
      </c>
      <c r="AX546" s="101">
        <v>19.02</v>
      </c>
      <c r="AY546" s="101">
        <v>32.15</v>
      </c>
      <c r="AZ546" s="101">
        <v>55.4</v>
      </c>
    </row>
    <row r="547" spans="1:52" x14ac:dyDescent="0.7">
      <c r="A547" s="101" t="s">
        <v>546</v>
      </c>
      <c r="B547" s="101" t="s">
        <v>2634</v>
      </c>
      <c r="C547" s="111" t="str">
        <f>IF(A547="","",INDEX(ID!P:P,MATCH(Raw_DATA!A547,ID!A:A,0)))</f>
        <v>รพช.F2 P&lt;=30,000</v>
      </c>
      <c r="D547" s="101">
        <f>IF(A547="","",INDEX(ID!M:M,MATCH(Raw_DATA!A547,ID!A:A,0)))</f>
        <v>5</v>
      </c>
      <c r="E547" s="112">
        <v>6.01</v>
      </c>
      <c r="F547" s="112">
        <v>5.44</v>
      </c>
      <c r="G547" s="112">
        <v>4.3</v>
      </c>
      <c r="H547" s="112">
        <v>20959792.239999998</v>
      </c>
      <c r="I547" s="112">
        <v>-11990905.359999999</v>
      </c>
      <c r="J547" s="112">
        <v>-3319049.48</v>
      </c>
      <c r="K547" s="112">
        <v>13690905.35</v>
      </c>
      <c r="L547" s="112">
        <v>-4.0199999999999996</v>
      </c>
      <c r="M547" s="112">
        <v>-15.3</v>
      </c>
      <c r="N547" s="112">
        <f t="shared" si="214"/>
        <v>10</v>
      </c>
      <c r="O547" s="112">
        <f t="shared" si="215"/>
        <v>20</v>
      </c>
      <c r="P547" s="112">
        <f t="shared" si="216"/>
        <v>40</v>
      </c>
      <c r="Q547" s="112">
        <f t="shared" si="217"/>
        <v>91</v>
      </c>
      <c r="R547" s="112">
        <f t="shared" si="218"/>
        <v>36</v>
      </c>
      <c r="S547" s="112" cm="1">
        <f t="array" ref="S547">_xlfn.QUARTILE.EXC(IF($D$5:$D$906=$D547,$L$5:$L$906),1)</f>
        <v>-9.4075000000000006</v>
      </c>
      <c r="T547" s="112" cm="1">
        <f t="array" ref="T547">_xlfn.QUARTILE.EXC(IF($D$5:$D$906=$D547,$L$5:$L$906),3)</f>
        <v>1.645</v>
      </c>
      <c r="U547" s="112">
        <f t="shared" si="198"/>
        <v>11.0525</v>
      </c>
      <c r="V547" s="112">
        <f t="shared" si="199"/>
        <v>-25.986249999999998</v>
      </c>
      <c r="W547" s="112">
        <f t="shared" si="200"/>
        <v>18.223749999999999</v>
      </c>
      <c r="X547" s="112" t="b">
        <f t="shared" si="201"/>
        <v>0</v>
      </c>
      <c r="Y547" s="112" cm="1">
        <f t="array" ref="Y547">_xlfn.QUARTILE.EXC(IF($D$5:$D$906=$D547,$M$5:$M$906),1)</f>
        <v>-18.744999999999997</v>
      </c>
      <c r="Z547" s="112" cm="1">
        <f t="array" ref="Z547">_xlfn.QUARTILE.EXC(IF($D$5:$D$906=$D547,$M$5:$M$906),3)</f>
        <v>-2.7</v>
      </c>
      <c r="AA547" s="112">
        <f t="shared" si="202"/>
        <v>16.044999999999998</v>
      </c>
      <c r="AB547" s="112">
        <f t="shared" si="203"/>
        <v>-42.812499999999993</v>
      </c>
      <c r="AC547" s="112">
        <f t="shared" si="204"/>
        <v>21.367499999999996</v>
      </c>
      <c r="AD547" s="112" t="b">
        <f t="shared" si="205"/>
        <v>0</v>
      </c>
      <c r="AE547" s="101">
        <f t="shared" si="196"/>
        <v>1</v>
      </c>
      <c r="AF547" s="101">
        <f t="shared" si="197"/>
        <v>1</v>
      </c>
      <c r="AG547" s="406" cm="1">
        <f t="array" ref="AG547">_xlfn.QUARTILE.EXC(IF($AT$5:$AT$906=$AT547,$L$5:$L$906),1)</f>
        <v>-9.4075000000000006</v>
      </c>
      <c r="AH547" s="406" cm="1">
        <f t="array" ref="AH547">_xlfn.QUARTILE.EXC(IF($AT$5:$AT$906=$AT547,$L$5:$L$906),3)</f>
        <v>1.645</v>
      </c>
      <c r="AI547" s="406">
        <f t="shared" si="206"/>
        <v>11.0525</v>
      </c>
      <c r="AJ547" s="406">
        <f t="shared" si="207"/>
        <v>-25.986249999999998</v>
      </c>
      <c r="AK547" s="406">
        <f t="shared" si="208"/>
        <v>18.223749999999999</v>
      </c>
      <c r="AL547" s="406" t="b">
        <f t="shared" si="209"/>
        <v>0</v>
      </c>
      <c r="AM547" s="406" cm="1">
        <f t="array" ref="AM547">_xlfn.QUARTILE.EXC(IF($AT$5:$AT$906=$AT547,$M$5:$M$906),1)</f>
        <v>-18.744999999999997</v>
      </c>
      <c r="AN547" s="406" cm="1">
        <f t="array" ref="AN547">_xlfn.QUARTILE.EXC(IF($AT$5:$AT$906=$AT547,$M$5:$M$906),3)</f>
        <v>-2.7</v>
      </c>
      <c r="AO547" s="406">
        <f t="shared" si="210"/>
        <v>16.044999999999998</v>
      </c>
      <c r="AP547" s="406">
        <f t="shared" si="211"/>
        <v>-42.812499999999993</v>
      </c>
      <c r="AQ547" s="406">
        <f t="shared" si="212"/>
        <v>21.367499999999996</v>
      </c>
      <c r="AR547" s="406" t="b">
        <f t="shared" si="213"/>
        <v>0</v>
      </c>
      <c r="AS547" s="404" t="str">
        <f>INDEX('Org2567'!$BM:$BM,MATCH(Raw_DATA!A547,'Org2567'!$D:$D,0))</f>
        <v>รพช.F2 P&lt;=30,000</v>
      </c>
      <c r="AT547" s="404">
        <f>INDEX('Org2567'!$BL:$BL,MATCH(Raw_DATA!A547,'Org2567'!$D:$D,0))</f>
        <v>5</v>
      </c>
      <c r="AU547" s="113"/>
      <c r="AV547" s="101">
        <v>10.18</v>
      </c>
      <c r="AW547" s="101">
        <v>20.34</v>
      </c>
      <c r="AX547" s="101">
        <v>40.32</v>
      </c>
      <c r="AY547" s="101">
        <v>91.14</v>
      </c>
      <c r="AZ547" s="101">
        <v>36.049999999999997</v>
      </c>
    </row>
    <row r="548" spans="1:52" x14ac:dyDescent="0.7">
      <c r="A548" s="101" t="s">
        <v>547</v>
      </c>
      <c r="B548" s="101" t="s">
        <v>2637</v>
      </c>
      <c r="C548" s="111" t="str">
        <f>IF(A548="","",INDEX(ID!P:P,MATCH(Raw_DATA!A548,ID!A:A,0)))</f>
        <v>รพท.S B&lt;=400</v>
      </c>
      <c r="D548" s="101">
        <f>IF(A548="","",INDEX(ID!M:M,MATCH(Raw_DATA!A548,ID!A:A,0)))</f>
        <v>16</v>
      </c>
      <c r="E548" s="112">
        <v>4.29</v>
      </c>
      <c r="F548" s="112">
        <v>3.86</v>
      </c>
      <c r="G548" s="112">
        <v>2.8</v>
      </c>
      <c r="H548" s="112">
        <v>236608256.5</v>
      </c>
      <c r="I548" s="112">
        <v>38206052.670000002</v>
      </c>
      <c r="J548" s="112">
        <v>34458678.950000003</v>
      </c>
      <c r="K548" s="112">
        <v>132957943.28</v>
      </c>
      <c r="L548" s="112">
        <v>5.37</v>
      </c>
      <c r="M548" s="112">
        <v>4.18</v>
      </c>
      <c r="N548" s="112">
        <f t="shared" si="214"/>
        <v>38</v>
      </c>
      <c r="O548" s="112">
        <f t="shared" si="215"/>
        <v>33</v>
      </c>
      <c r="P548" s="112">
        <f t="shared" si="216"/>
        <v>51</v>
      </c>
      <c r="Q548" s="112">
        <f t="shared" si="217"/>
        <v>69</v>
      </c>
      <c r="R548" s="112">
        <f t="shared" si="218"/>
        <v>51</v>
      </c>
      <c r="S548" s="112" cm="1">
        <f t="array" ref="S548">_xlfn.QUARTILE.EXC(IF($D$5:$D$906=$D548,$L$5:$L$906),1)</f>
        <v>-2.1850000000000001</v>
      </c>
      <c r="T548" s="112" cm="1">
        <f t="array" ref="T548">_xlfn.QUARTILE.EXC(IF($D$5:$D$906=$D548,$L$5:$L$906),3)</f>
        <v>5.5750000000000002</v>
      </c>
      <c r="U548" s="112">
        <f t="shared" si="198"/>
        <v>7.76</v>
      </c>
      <c r="V548" s="112">
        <f t="shared" si="199"/>
        <v>-13.825000000000001</v>
      </c>
      <c r="W548" s="112">
        <f t="shared" si="200"/>
        <v>17.215</v>
      </c>
      <c r="X548" s="112" t="b">
        <f t="shared" si="201"/>
        <v>0</v>
      </c>
      <c r="Y548" s="112" cm="1">
        <f t="array" ref="Y548">_xlfn.QUARTILE.EXC(IF($D$5:$D$906=$D548,$M$5:$M$906),1)</f>
        <v>-5.58</v>
      </c>
      <c r="Z548" s="112" cm="1">
        <f t="array" ref="Z548">_xlfn.QUARTILE.EXC(IF($D$5:$D$906=$D548,$M$5:$M$906),3)</f>
        <v>0.90500000000000003</v>
      </c>
      <c r="AA548" s="112">
        <f t="shared" si="202"/>
        <v>6.4850000000000003</v>
      </c>
      <c r="AB548" s="112">
        <f t="shared" si="203"/>
        <v>-15.307500000000001</v>
      </c>
      <c r="AC548" s="112">
        <f t="shared" si="204"/>
        <v>10.6325</v>
      </c>
      <c r="AD548" s="112" t="b">
        <f t="shared" si="205"/>
        <v>0</v>
      </c>
      <c r="AE548" s="101">
        <f t="shared" si="196"/>
        <v>0</v>
      </c>
      <c r="AF548" s="101">
        <f t="shared" si="197"/>
        <v>0</v>
      </c>
      <c r="AG548" s="406" cm="1">
        <f t="array" ref="AG548">_xlfn.QUARTILE.EXC(IF($AT$5:$AT$906=$AT548,$L$5:$L$906),1)</f>
        <v>-2.1850000000000001</v>
      </c>
      <c r="AH548" s="406" cm="1">
        <f t="array" ref="AH548">_xlfn.QUARTILE.EXC(IF($AT$5:$AT$906=$AT548,$L$5:$L$906),3)</f>
        <v>5.5750000000000002</v>
      </c>
      <c r="AI548" s="406">
        <f t="shared" si="206"/>
        <v>7.76</v>
      </c>
      <c r="AJ548" s="406">
        <f t="shared" si="207"/>
        <v>-13.825000000000001</v>
      </c>
      <c r="AK548" s="406">
        <f t="shared" si="208"/>
        <v>17.215</v>
      </c>
      <c r="AL548" s="406" t="b">
        <f t="shared" si="209"/>
        <v>0</v>
      </c>
      <c r="AM548" s="406" cm="1">
        <f t="array" ref="AM548">_xlfn.QUARTILE.EXC(IF($AT$5:$AT$906=$AT548,$M$5:$M$906),1)</f>
        <v>-5.58</v>
      </c>
      <c r="AN548" s="406" cm="1">
        <f t="array" ref="AN548">_xlfn.QUARTILE.EXC(IF($AT$5:$AT$906=$AT548,$M$5:$M$906),3)</f>
        <v>0.90500000000000003</v>
      </c>
      <c r="AO548" s="406">
        <f t="shared" si="210"/>
        <v>6.4850000000000003</v>
      </c>
      <c r="AP548" s="406">
        <f t="shared" si="211"/>
        <v>-15.307500000000001</v>
      </c>
      <c r="AQ548" s="406">
        <f t="shared" si="212"/>
        <v>10.6325</v>
      </c>
      <c r="AR548" s="406" t="b">
        <f t="shared" si="213"/>
        <v>0</v>
      </c>
      <c r="AS548" s="404" t="str">
        <f>INDEX('Org2567'!$BM:$BM,MATCH(Raw_DATA!A548,'Org2567'!$D:$D,0))</f>
        <v>รพท.S B&lt;=400</v>
      </c>
      <c r="AT548" s="404">
        <f>INDEX('Org2567'!$BL:$BL,MATCH(Raw_DATA!A548,'Org2567'!$D:$D,0))</f>
        <v>16</v>
      </c>
      <c r="AU548" s="113"/>
      <c r="AV548" s="101">
        <v>37.81</v>
      </c>
      <c r="AW548" s="101">
        <v>32.950000000000003</v>
      </c>
      <c r="AX548" s="101">
        <v>51.27</v>
      </c>
      <c r="AY548" s="101">
        <v>69.069999999999993</v>
      </c>
      <c r="AZ548" s="101">
        <v>51.16</v>
      </c>
    </row>
    <row r="549" spans="1:52" x14ac:dyDescent="0.7">
      <c r="A549" s="101" t="s">
        <v>548</v>
      </c>
      <c r="B549" s="101" t="s">
        <v>4098</v>
      </c>
      <c r="C549" s="111" t="str">
        <f>IF(A549="","",INDEX(ID!P:P,MATCH(Raw_DATA!A549,ID!A:A,0)))</f>
        <v>รพช.F2 P&lt;=30,000</v>
      </c>
      <c r="D549" s="101">
        <f>IF(A549="","",INDEX(ID!M:M,MATCH(Raw_DATA!A549,ID!A:A,0)))</f>
        <v>5</v>
      </c>
      <c r="E549" s="112">
        <v>4.82</v>
      </c>
      <c r="F549" s="112">
        <v>4.6100000000000003</v>
      </c>
      <c r="G549" s="112">
        <v>4.17</v>
      </c>
      <c r="H549" s="112">
        <v>40195584.020000003</v>
      </c>
      <c r="I549" s="112">
        <v>-4577760.3600000003</v>
      </c>
      <c r="J549" s="112">
        <v>3261588.15</v>
      </c>
      <c r="K549" s="112">
        <v>33218813.050000001</v>
      </c>
      <c r="L549" s="112">
        <v>3.81</v>
      </c>
      <c r="M549" s="112">
        <v>-2.99</v>
      </c>
      <c r="N549" s="112">
        <f t="shared" si="214"/>
        <v>45</v>
      </c>
      <c r="O549" s="112">
        <f t="shared" si="215"/>
        <v>15</v>
      </c>
      <c r="P549" s="112">
        <f t="shared" si="216"/>
        <v>57</v>
      </c>
      <c r="Q549" s="112">
        <f t="shared" si="217"/>
        <v>58</v>
      </c>
      <c r="R549" s="112">
        <f t="shared" si="218"/>
        <v>34</v>
      </c>
      <c r="S549" s="112" cm="1">
        <f t="array" ref="S549">_xlfn.QUARTILE.EXC(IF($D$5:$D$906=$D549,$L$5:$L$906),1)</f>
        <v>-9.4075000000000006</v>
      </c>
      <c r="T549" s="112" cm="1">
        <f t="array" ref="T549">_xlfn.QUARTILE.EXC(IF($D$5:$D$906=$D549,$L$5:$L$906),3)</f>
        <v>1.645</v>
      </c>
      <c r="U549" s="112">
        <f t="shared" si="198"/>
        <v>11.0525</v>
      </c>
      <c r="V549" s="112">
        <f t="shared" si="199"/>
        <v>-25.986249999999998</v>
      </c>
      <c r="W549" s="112">
        <f t="shared" si="200"/>
        <v>18.223749999999999</v>
      </c>
      <c r="X549" s="112" t="b">
        <f t="shared" si="201"/>
        <v>0</v>
      </c>
      <c r="Y549" s="112" cm="1">
        <f t="array" ref="Y549">_xlfn.QUARTILE.EXC(IF($D$5:$D$906=$D549,$M$5:$M$906),1)</f>
        <v>-18.744999999999997</v>
      </c>
      <c r="Z549" s="112" cm="1">
        <f t="array" ref="Z549">_xlfn.QUARTILE.EXC(IF($D$5:$D$906=$D549,$M$5:$M$906),3)</f>
        <v>-2.7</v>
      </c>
      <c r="AA549" s="112">
        <f t="shared" si="202"/>
        <v>16.044999999999998</v>
      </c>
      <c r="AB549" s="112">
        <f t="shared" si="203"/>
        <v>-42.812499999999993</v>
      </c>
      <c r="AC549" s="112">
        <f t="shared" si="204"/>
        <v>21.367499999999996</v>
      </c>
      <c r="AD549" s="112" t="b">
        <f t="shared" si="205"/>
        <v>0</v>
      </c>
      <c r="AE549" s="101">
        <f t="shared" si="196"/>
        <v>1</v>
      </c>
      <c r="AF549" s="101">
        <f t="shared" si="197"/>
        <v>0</v>
      </c>
      <c r="AG549" s="406" cm="1">
        <f t="array" ref="AG549">_xlfn.QUARTILE.EXC(IF($AT$5:$AT$906=$AT549,$L$5:$L$906),1)</f>
        <v>-9.4075000000000006</v>
      </c>
      <c r="AH549" s="406" cm="1">
        <f t="array" ref="AH549">_xlfn.QUARTILE.EXC(IF($AT$5:$AT$906=$AT549,$L$5:$L$906),3)</f>
        <v>1.645</v>
      </c>
      <c r="AI549" s="406">
        <f t="shared" si="206"/>
        <v>11.0525</v>
      </c>
      <c r="AJ549" s="406">
        <f t="shared" si="207"/>
        <v>-25.986249999999998</v>
      </c>
      <c r="AK549" s="406">
        <f t="shared" si="208"/>
        <v>18.223749999999999</v>
      </c>
      <c r="AL549" s="406" t="b">
        <f t="shared" si="209"/>
        <v>0</v>
      </c>
      <c r="AM549" s="406" cm="1">
        <f t="array" ref="AM549">_xlfn.QUARTILE.EXC(IF($AT$5:$AT$906=$AT549,$M$5:$M$906),1)</f>
        <v>-18.744999999999997</v>
      </c>
      <c r="AN549" s="406" cm="1">
        <f t="array" ref="AN549">_xlfn.QUARTILE.EXC(IF($AT$5:$AT$906=$AT549,$M$5:$M$906),3)</f>
        <v>-2.7</v>
      </c>
      <c r="AO549" s="406">
        <f t="shared" si="210"/>
        <v>16.044999999999998</v>
      </c>
      <c r="AP549" s="406">
        <f t="shared" si="211"/>
        <v>-42.812499999999993</v>
      </c>
      <c r="AQ549" s="406">
        <f t="shared" si="212"/>
        <v>21.367499999999996</v>
      </c>
      <c r="AR549" s="406" t="b">
        <f t="shared" si="213"/>
        <v>0</v>
      </c>
      <c r="AS549" s="404" t="str">
        <f>INDEX('Org2567'!$BM:$BM,MATCH(Raw_DATA!A549,'Org2567'!$D:$D,0))</f>
        <v>รพช.F2 P&lt;=30,000</v>
      </c>
      <c r="AT549" s="404">
        <f>INDEX('Org2567'!$BL:$BL,MATCH(Raw_DATA!A549,'Org2567'!$D:$D,0))</f>
        <v>5</v>
      </c>
      <c r="AU549" s="113"/>
      <c r="AV549" s="101">
        <v>45.28</v>
      </c>
      <c r="AW549" s="101">
        <v>14.74</v>
      </c>
      <c r="AX549" s="101">
        <v>57.31</v>
      </c>
      <c r="AY549" s="101">
        <v>58.25</v>
      </c>
      <c r="AZ549" s="101">
        <v>33.54</v>
      </c>
    </row>
    <row r="550" spans="1:52" x14ac:dyDescent="0.7">
      <c r="A550" s="101" t="s">
        <v>549</v>
      </c>
      <c r="B550" s="101" t="s">
        <v>2565</v>
      </c>
      <c r="C550" s="111" t="str">
        <f>IF(A550="","",INDEX(ID!P:P,MATCH(Raw_DATA!A550,ID!A:A,0)))</f>
        <v>รพท.S B&gt;400</v>
      </c>
      <c r="D550" s="101">
        <f>IF(A550="","",INDEX(ID!M:M,MATCH(Raw_DATA!A550,ID!A:A,0)))</f>
        <v>17</v>
      </c>
      <c r="E550" s="112">
        <v>6.37</v>
      </c>
      <c r="F550" s="112">
        <v>5.93</v>
      </c>
      <c r="G550" s="112">
        <v>4.2699999999999996</v>
      </c>
      <c r="H550" s="112">
        <v>654183411.36000001</v>
      </c>
      <c r="I550" s="112">
        <v>27885507</v>
      </c>
      <c r="J550" s="112">
        <v>108858418.83</v>
      </c>
      <c r="K550" s="112">
        <v>398476687.50999999</v>
      </c>
      <c r="L550" s="112">
        <v>8.43</v>
      </c>
      <c r="M550" s="112">
        <v>1.83</v>
      </c>
      <c r="N550" s="112">
        <f t="shared" si="214"/>
        <v>43</v>
      </c>
      <c r="O550" s="112">
        <f t="shared" si="215"/>
        <v>70</v>
      </c>
      <c r="P550" s="112">
        <f t="shared" si="216"/>
        <v>29</v>
      </c>
      <c r="Q550" s="112">
        <f t="shared" si="217"/>
        <v>120</v>
      </c>
      <c r="R550" s="112">
        <f t="shared" si="218"/>
        <v>40</v>
      </c>
      <c r="S550" s="112" cm="1">
        <f t="array" ref="S550">_xlfn.QUARTILE.EXC(IF($D$5:$D$906=$D550,$L$5:$L$906),1)</f>
        <v>-0.03</v>
      </c>
      <c r="T550" s="112" cm="1">
        <f t="array" ref="T550">_xlfn.QUARTILE.EXC(IF($D$5:$D$906=$D550,$L$5:$L$906),3)</f>
        <v>9.4700000000000006</v>
      </c>
      <c r="U550" s="112">
        <f t="shared" si="198"/>
        <v>9.5</v>
      </c>
      <c r="V550" s="112">
        <f t="shared" si="199"/>
        <v>-14.28</v>
      </c>
      <c r="W550" s="112">
        <f t="shared" si="200"/>
        <v>23.72</v>
      </c>
      <c r="X550" s="112" t="b">
        <f t="shared" si="201"/>
        <v>0</v>
      </c>
      <c r="Y550" s="112" cm="1">
        <f t="array" ref="Y550">_xlfn.QUARTILE.EXC(IF($D$5:$D$906=$D550,$M$5:$M$906),1)</f>
        <v>-6.29</v>
      </c>
      <c r="Z550" s="112" cm="1">
        <f t="array" ref="Z550">_xlfn.QUARTILE.EXC(IF($D$5:$D$906=$D550,$M$5:$M$906),3)</f>
        <v>1.83</v>
      </c>
      <c r="AA550" s="112">
        <f t="shared" si="202"/>
        <v>8.120000000000001</v>
      </c>
      <c r="AB550" s="112">
        <f t="shared" si="203"/>
        <v>-18.470000000000002</v>
      </c>
      <c r="AC550" s="112">
        <f t="shared" si="204"/>
        <v>14.010000000000002</v>
      </c>
      <c r="AD550" s="112" t="b">
        <f t="shared" si="205"/>
        <v>0</v>
      </c>
      <c r="AE550" s="101">
        <f t="shared" si="196"/>
        <v>0</v>
      </c>
      <c r="AF550" s="101">
        <f t="shared" si="197"/>
        <v>0</v>
      </c>
      <c r="AG550" s="406" cm="1">
        <f t="array" ref="AG550">_xlfn.QUARTILE.EXC(IF($AT$5:$AT$906=$AT550,$L$5:$L$906),1)</f>
        <v>-0.03</v>
      </c>
      <c r="AH550" s="406" cm="1">
        <f t="array" ref="AH550">_xlfn.QUARTILE.EXC(IF($AT$5:$AT$906=$AT550,$L$5:$L$906),3)</f>
        <v>9.4700000000000006</v>
      </c>
      <c r="AI550" s="406">
        <f t="shared" si="206"/>
        <v>9.5</v>
      </c>
      <c r="AJ550" s="406">
        <f t="shared" si="207"/>
        <v>-14.28</v>
      </c>
      <c r="AK550" s="406">
        <f t="shared" si="208"/>
        <v>23.72</v>
      </c>
      <c r="AL550" s="406" t="b">
        <f t="shared" si="209"/>
        <v>0</v>
      </c>
      <c r="AM550" s="406" cm="1">
        <f t="array" ref="AM550">_xlfn.QUARTILE.EXC(IF($AT$5:$AT$906=$AT550,$M$5:$M$906),1)</f>
        <v>-6.29</v>
      </c>
      <c r="AN550" s="406" cm="1">
        <f t="array" ref="AN550">_xlfn.QUARTILE.EXC(IF($AT$5:$AT$906=$AT550,$M$5:$M$906),3)</f>
        <v>1.83</v>
      </c>
      <c r="AO550" s="406">
        <f t="shared" si="210"/>
        <v>8.120000000000001</v>
      </c>
      <c r="AP550" s="406">
        <f t="shared" si="211"/>
        <v>-18.470000000000002</v>
      </c>
      <c r="AQ550" s="406">
        <f t="shared" si="212"/>
        <v>14.010000000000002</v>
      </c>
      <c r="AR550" s="406" t="b">
        <f t="shared" si="213"/>
        <v>0</v>
      </c>
      <c r="AS550" s="404" t="str">
        <f>INDEX('Org2567'!$BM:$BM,MATCH(Raw_DATA!A550,'Org2567'!$D:$D,0))</f>
        <v>รพท.S B&gt;400</v>
      </c>
      <c r="AT550" s="404">
        <f>INDEX('Org2567'!$BL:$BL,MATCH(Raw_DATA!A550,'Org2567'!$D:$D,0))</f>
        <v>17</v>
      </c>
      <c r="AU550" s="113"/>
      <c r="AV550" s="101">
        <v>42.56</v>
      </c>
      <c r="AW550" s="101">
        <v>70.06</v>
      </c>
      <c r="AX550" s="101">
        <v>28.87</v>
      </c>
      <c r="AY550" s="101">
        <v>120.01</v>
      </c>
      <c r="AZ550" s="101">
        <v>39.71</v>
      </c>
    </row>
    <row r="551" spans="1:52" x14ac:dyDescent="0.7">
      <c r="A551" s="101" t="s">
        <v>550</v>
      </c>
      <c r="B551" s="101" t="s">
        <v>2569</v>
      </c>
      <c r="C551" s="111" t="str">
        <f>IF(A551="","",INDEX(ID!P:P,MATCH(Raw_DATA!A551,ID!A:A,0)))</f>
        <v>รพช.M2 B&gt;100</v>
      </c>
      <c r="D551" s="101">
        <f>IF(A551="","",INDEX(ID!M:M,MATCH(Raw_DATA!A551,ID!A:A,0)))</f>
        <v>13</v>
      </c>
      <c r="E551" s="112">
        <v>1.18</v>
      </c>
      <c r="F551" s="112">
        <v>1.04</v>
      </c>
      <c r="G551" s="112">
        <v>0.57999999999999996</v>
      </c>
      <c r="H551" s="112">
        <v>14119369.6</v>
      </c>
      <c r="I551" s="112">
        <v>10164216.25</v>
      </c>
      <c r="J551" s="112">
        <v>24963270.93</v>
      </c>
      <c r="K551" s="112">
        <v>-32504796.809999999</v>
      </c>
      <c r="L551" s="112">
        <v>9.75</v>
      </c>
      <c r="M551" s="112">
        <v>4.22</v>
      </c>
      <c r="N551" s="112">
        <f t="shared" si="214"/>
        <v>237</v>
      </c>
      <c r="O551" s="112">
        <f t="shared" si="215"/>
        <v>94</v>
      </c>
      <c r="P551" s="112">
        <f t="shared" si="216"/>
        <v>88</v>
      </c>
      <c r="Q551" s="112">
        <f t="shared" si="217"/>
        <v>841</v>
      </c>
      <c r="R551" s="112">
        <f t="shared" si="218"/>
        <v>55</v>
      </c>
      <c r="S551" s="112" cm="1">
        <f t="array" ref="S551">_xlfn.QUARTILE.EXC(IF($D$5:$D$906=$D551,$L$5:$L$906),1)</f>
        <v>-7.51</v>
      </c>
      <c r="T551" s="112" cm="1">
        <f t="array" ref="T551">_xlfn.QUARTILE.EXC(IF($D$5:$D$906=$D551,$L$5:$L$906),3)</f>
        <v>3.04</v>
      </c>
      <c r="U551" s="112">
        <f t="shared" si="198"/>
        <v>10.55</v>
      </c>
      <c r="V551" s="112">
        <f t="shared" si="199"/>
        <v>-23.335000000000001</v>
      </c>
      <c r="W551" s="112">
        <f t="shared" si="200"/>
        <v>18.865000000000002</v>
      </c>
      <c r="X551" s="112" t="b">
        <f t="shared" si="201"/>
        <v>0</v>
      </c>
      <c r="Y551" s="112" cm="1">
        <f t="array" ref="Y551">_xlfn.QUARTILE.EXC(IF($D$5:$D$906=$D551,$M$5:$M$906),1)</f>
        <v>-12.23</v>
      </c>
      <c r="Z551" s="112" cm="1">
        <f t="array" ref="Z551">_xlfn.QUARTILE.EXC(IF($D$5:$D$906=$D551,$M$5:$M$906),3)</f>
        <v>-0.18</v>
      </c>
      <c r="AA551" s="112">
        <f t="shared" si="202"/>
        <v>12.05</v>
      </c>
      <c r="AB551" s="112">
        <f t="shared" si="203"/>
        <v>-30.305000000000003</v>
      </c>
      <c r="AC551" s="112">
        <f t="shared" si="204"/>
        <v>17.895000000000003</v>
      </c>
      <c r="AD551" s="112" t="b">
        <f t="shared" si="205"/>
        <v>0</v>
      </c>
      <c r="AE551" s="101">
        <f t="shared" si="196"/>
        <v>0</v>
      </c>
      <c r="AF551" s="101">
        <f t="shared" si="197"/>
        <v>0</v>
      </c>
      <c r="AG551" s="406" cm="1">
        <f t="array" ref="AG551">_xlfn.QUARTILE.EXC(IF($AT$5:$AT$906=$AT551,$L$5:$L$906),1)</f>
        <v>-7.51</v>
      </c>
      <c r="AH551" s="406" cm="1">
        <f t="array" ref="AH551">_xlfn.QUARTILE.EXC(IF($AT$5:$AT$906=$AT551,$L$5:$L$906),3)</f>
        <v>3.04</v>
      </c>
      <c r="AI551" s="406">
        <f t="shared" si="206"/>
        <v>10.55</v>
      </c>
      <c r="AJ551" s="406">
        <f t="shared" si="207"/>
        <v>-23.335000000000001</v>
      </c>
      <c r="AK551" s="406">
        <f t="shared" si="208"/>
        <v>18.865000000000002</v>
      </c>
      <c r="AL551" s="406" t="b">
        <f t="shared" si="209"/>
        <v>0</v>
      </c>
      <c r="AM551" s="406" cm="1">
        <f t="array" ref="AM551">_xlfn.QUARTILE.EXC(IF($AT$5:$AT$906=$AT551,$M$5:$M$906),1)</f>
        <v>-12.23</v>
      </c>
      <c r="AN551" s="406" cm="1">
        <f t="array" ref="AN551">_xlfn.QUARTILE.EXC(IF($AT$5:$AT$906=$AT551,$M$5:$M$906),3)</f>
        <v>-0.18</v>
      </c>
      <c r="AO551" s="406">
        <f t="shared" si="210"/>
        <v>12.05</v>
      </c>
      <c r="AP551" s="406">
        <f t="shared" si="211"/>
        <v>-30.305000000000003</v>
      </c>
      <c r="AQ551" s="406">
        <f t="shared" si="212"/>
        <v>17.895000000000003</v>
      </c>
      <c r="AR551" s="406" t="b">
        <f t="shared" si="213"/>
        <v>0</v>
      </c>
      <c r="AS551" s="404" t="str">
        <f>INDEX('Org2567'!$BM:$BM,MATCH(Raw_DATA!A551,'Org2567'!$D:$D,0))</f>
        <v>รพช.M2 B&gt;100</v>
      </c>
      <c r="AT551" s="404">
        <f>INDEX('Org2567'!$BL:$BL,MATCH(Raw_DATA!A551,'Org2567'!$D:$D,0))</f>
        <v>13</v>
      </c>
      <c r="AU551" s="113"/>
      <c r="AV551" s="101">
        <v>237.38</v>
      </c>
      <c r="AW551" s="101">
        <v>94.03</v>
      </c>
      <c r="AX551" s="101">
        <v>87.8</v>
      </c>
      <c r="AY551" s="101">
        <v>841.1</v>
      </c>
      <c r="AZ551" s="101">
        <v>55.33</v>
      </c>
    </row>
    <row r="552" spans="1:52" x14ac:dyDescent="0.7">
      <c r="A552" s="101" t="s">
        <v>551</v>
      </c>
      <c r="B552" s="101" t="s">
        <v>2572</v>
      </c>
      <c r="C552" s="111" t="str">
        <f>IF(A552="","",INDEX(ID!P:P,MATCH(Raw_DATA!A552,ID!A:A,0)))</f>
        <v>รพช.F2 P&lt;=30,000</v>
      </c>
      <c r="D552" s="101">
        <f>IF(A552="","",INDEX(ID!M:M,MATCH(Raw_DATA!A552,ID!A:A,0)))</f>
        <v>5</v>
      </c>
      <c r="E552" s="112">
        <v>1.29</v>
      </c>
      <c r="F552" s="112">
        <v>1.21</v>
      </c>
      <c r="G552" s="112">
        <v>0.66</v>
      </c>
      <c r="H552" s="112">
        <v>8282748.21</v>
      </c>
      <c r="I552" s="112">
        <v>7523365.7000000002</v>
      </c>
      <c r="J552" s="112">
        <v>8765950.7400000002</v>
      </c>
      <c r="K552" s="112">
        <v>-9932306.3599999994</v>
      </c>
      <c r="L552" s="112">
        <v>8.6300000000000008</v>
      </c>
      <c r="M552" s="112">
        <v>13.71</v>
      </c>
      <c r="N552" s="112">
        <f t="shared" si="214"/>
        <v>338</v>
      </c>
      <c r="O552" s="112">
        <f t="shared" si="215"/>
        <v>19</v>
      </c>
      <c r="P552" s="112">
        <f t="shared" si="216"/>
        <v>41</v>
      </c>
      <c r="Q552" s="112">
        <f t="shared" si="217"/>
        <v>136</v>
      </c>
      <c r="R552" s="112">
        <f t="shared" si="218"/>
        <v>52</v>
      </c>
      <c r="S552" s="112" cm="1">
        <f t="array" ref="S552">_xlfn.QUARTILE.EXC(IF($D$5:$D$906=$D552,$L$5:$L$906),1)</f>
        <v>-9.4075000000000006</v>
      </c>
      <c r="T552" s="112" cm="1">
        <f t="array" ref="T552">_xlfn.QUARTILE.EXC(IF($D$5:$D$906=$D552,$L$5:$L$906),3)</f>
        <v>1.645</v>
      </c>
      <c r="U552" s="112">
        <f t="shared" si="198"/>
        <v>11.0525</v>
      </c>
      <c r="V552" s="112">
        <f t="shared" si="199"/>
        <v>-25.986249999999998</v>
      </c>
      <c r="W552" s="112">
        <f t="shared" si="200"/>
        <v>18.223749999999999</v>
      </c>
      <c r="X552" s="112" t="b">
        <f t="shared" si="201"/>
        <v>0</v>
      </c>
      <c r="Y552" s="112" cm="1">
        <f t="array" ref="Y552">_xlfn.QUARTILE.EXC(IF($D$5:$D$906=$D552,$M$5:$M$906),1)</f>
        <v>-18.744999999999997</v>
      </c>
      <c r="Z552" s="112" cm="1">
        <f t="array" ref="Z552">_xlfn.QUARTILE.EXC(IF($D$5:$D$906=$D552,$M$5:$M$906),3)</f>
        <v>-2.7</v>
      </c>
      <c r="AA552" s="112">
        <f t="shared" si="202"/>
        <v>16.044999999999998</v>
      </c>
      <c r="AB552" s="112">
        <f t="shared" si="203"/>
        <v>-42.812499999999993</v>
      </c>
      <c r="AC552" s="112">
        <f t="shared" si="204"/>
        <v>21.367499999999996</v>
      </c>
      <c r="AD552" s="112" t="b">
        <f t="shared" si="205"/>
        <v>0</v>
      </c>
      <c r="AE552" s="101">
        <f t="shared" si="196"/>
        <v>0</v>
      </c>
      <c r="AF552" s="101">
        <f t="shared" si="197"/>
        <v>0</v>
      </c>
      <c r="AG552" s="406" cm="1">
        <f t="array" ref="AG552">_xlfn.QUARTILE.EXC(IF($AT$5:$AT$906=$AT552,$L$5:$L$906),1)</f>
        <v>-9.4075000000000006</v>
      </c>
      <c r="AH552" s="406" cm="1">
        <f t="array" ref="AH552">_xlfn.QUARTILE.EXC(IF($AT$5:$AT$906=$AT552,$L$5:$L$906),3)</f>
        <v>1.645</v>
      </c>
      <c r="AI552" s="406">
        <f t="shared" si="206"/>
        <v>11.0525</v>
      </c>
      <c r="AJ552" s="406">
        <f t="shared" si="207"/>
        <v>-25.986249999999998</v>
      </c>
      <c r="AK552" s="406">
        <f t="shared" si="208"/>
        <v>18.223749999999999</v>
      </c>
      <c r="AL552" s="406" t="b">
        <f t="shared" si="209"/>
        <v>0</v>
      </c>
      <c r="AM552" s="406" cm="1">
        <f t="array" ref="AM552">_xlfn.QUARTILE.EXC(IF($AT$5:$AT$906=$AT552,$M$5:$M$906),1)</f>
        <v>-18.744999999999997</v>
      </c>
      <c r="AN552" s="406" cm="1">
        <f t="array" ref="AN552">_xlfn.QUARTILE.EXC(IF($AT$5:$AT$906=$AT552,$M$5:$M$906),3)</f>
        <v>-2.7</v>
      </c>
      <c r="AO552" s="406">
        <f t="shared" si="210"/>
        <v>16.044999999999998</v>
      </c>
      <c r="AP552" s="406">
        <f t="shared" si="211"/>
        <v>-42.812499999999993</v>
      </c>
      <c r="AQ552" s="406">
        <f t="shared" si="212"/>
        <v>21.367499999999996</v>
      </c>
      <c r="AR552" s="406" t="b">
        <f t="shared" si="213"/>
        <v>0</v>
      </c>
      <c r="AS552" s="404" t="str">
        <f>INDEX('Org2567'!$BM:$BM,MATCH(Raw_DATA!A552,'Org2567'!$D:$D,0))</f>
        <v>รพช.F2 P&lt;=30,000</v>
      </c>
      <c r="AT552" s="404">
        <f>INDEX('Org2567'!$BL:$BL,MATCH(Raw_DATA!A552,'Org2567'!$D:$D,0))</f>
        <v>5</v>
      </c>
      <c r="AU552" s="113"/>
      <c r="AV552" s="101">
        <v>337.6</v>
      </c>
      <c r="AW552" s="101">
        <v>18.809999999999999</v>
      </c>
      <c r="AX552" s="101">
        <v>41.09</v>
      </c>
      <c r="AY552" s="101">
        <v>136.08000000000001</v>
      </c>
      <c r="AZ552" s="101">
        <v>52.14</v>
      </c>
    </row>
    <row r="553" spans="1:52" x14ac:dyDescent="0.7">
      <c r="A553" s="101" t="s">
        <v>552</v>
      </c>
      <c r="B553" s="101" t="s">
        <v>2575</v>
      </c>
      <c r="C553" s="111" t="str">
        <f>IF(A553="","",INDEX(ID!P:P,MATCH(Raw_DATA!A553,ID!A:A,0)))</f>
        <v>รพช.F2 P&lt;=30,000</v>
      </c>
      <c r="D553" s="101">
        <f>IF(A553="","",INDEX(ID!M:M,MATCH(Raw_DATA!A553,ID!A:A,0)))</f>
        <v>5</v>
      </c>
      <c r="E553" s="112">
        <v>1.53</v>
      </c>
      <c r="F553" s="112">
        <v>1.38</v>
      </c>
      <c r="G553" s="112">
        <v>0.61</v>
      </c>
      <c r="H553" s="112">
        <v>10011543.189999999</v>
      </c>
      <c r="I553" s="112">
        <v>3916638.07</v>
      </c>
      <c r="J553" s="112">
        <v>16376303.98</v>
      </c>
      <c r="K553" s="112">
        <v>-7531727.2699999996</v>
      </c>
      <c r="L553" s="112">
        <v>14.5</v>
      </c>
      <c r="M553" s="112">
        <v>2.2599999999999998</v>
      </c>
      <c r="N553" s="112">
        <f t="shared" si="214"/>
        <v>188</v>
      </c>
      <c r="O553" s="112">
        <f t="shared" si="215"/>
        <v>36</v>
      </c>
      <c r="P553" s="112">
        <f t="shared" si="216"/>
        <v>135</v>
      </c>
      <c r="Q553" s="112">
        <f t="shared" si="217"/>
        <v>110</v>
      </c>
      <c r="R553" s="112">
        <f t="shared" si="218"/>
        <v>37</v>
      </c>
      <c r="S553" s="112" cm="1">
        <f t="array" ref="S553">_xlfn.QUARTILE.EXC(IF($D$5:$D$906=$D553,$L$5:$L$906),1)</f>
        <v>-9.4075000000000006</v>
      </c>
      <c r="T553" s="112" cm="1">
        <f t="array" ref="T553">_xlfn.QUARTILE.EXC(IF($D$5:$D$906=$D553,$L$5:$L$906),3)</f>
        <v>1.645</v>
      </c>
      <c r="U553" s="112">
        <f t="shared" si="198"/>
        <v>11.0525</v>
      </c>
      <c r="V553" s="112">
        <f t="shared" si="199"/>
        <v>-25.986249999999998</v>
      </c>
      <c r="W553" s="112">
        <f t="shared" si="200"/>
        <v>18.223749999999999</v>
      </c>
      <c r="X553" s="112" t="b">
        <f t="shared" si="201"/>
        <v>0</v>
      </c>
      <c r="Y553" s="112" cm="1">
        <f t="array" ref="Y553">_xlfn.QUARTILE.EXC(IF($D$5:$D$906=$D553,$M$5:$M$906),1)</f>
        <v>-18.744999999999997</v>
      </c>
      <c r="Z553" s="112" cm="1">
        <f t="array" ref="Z553">_xlfn.QUARTILE.EXC(IF($D$5:$D$906=$D553,$M$5:$M$906),3)</f>
        <v>-2.7</v>
      </c>
      <c r="AA553" s="112">
        <f t="shared" si="202"/>
        <v>16.044999999999998</v>
      </c>
      <c r="AB553" s="112">
        <f t="shared" si="203"/>
        <v>-42.812499999999993</v>
      </c>
      <c r="AC553" s="112">
        <f t="shared" si="204"/>
        <v>21.367499999999996</v>
      </c>
      <c r="AD553" s="112" t="b">
        <f t="shared" si="205"/>
        <v>0</v>
      </c>
      <c r="AE553" s="101">
        <f t="shared" si="196"/>
        <v>0</v>
      </c>
      <c r="AF553" s="101">
        <f t="shared" si="197"/>
        <v>0</v>
      </c>
      <c r="AG553" s="406" cm="1">
        <f t="array" ref="AG553">_xlfn.QUARTILE.EXC(IF($AT$5:$AT$906=$AT553,$L$5:$L$906),1)</f>
        <v>-9.4075000000000006</v>
      </c>
      <c r="AH553" s="406" cm="1">
        <f t="array" ref="AH553">_xlfn.QUARTILE.EXC(IF($AT$5:$AT$906=$AT553,$L$5:$L$906),3)</f>
        <v>1.645</v>
      </c>
      <c r="AI553" s="406">
        <f t="shared" si="206"/>
        <v>11.0525</v>
      </c>
      <c r="AJ553" s="406">
        <f t="shared" si="207"/>
        <v>-25.986249999999998</v>
      </c>
      <c r="AK553" s="406">
        <f t="shared" si="208"/>
        <v>18.223749999999999</v>
      </c>
      <c r="AL553" s="406" t="b">
        <f t="shared" si="209"/>
        <v>0</v>
      </c>
      <c r="AM553" s="406" cm="1">
        <f t="array" ref="AM553">_xlfn.QUARTILE.EXC(IF($AT$5:$AT$906=$AT553,$M$5:$M$906),1)</f>
        <v>-18.744999999999997</v>
      </c>
      <c r="AN553" s="406" cm="1">
        <f t="array" ref="AN553">_xlfn.QUARTILE.EXC(IF($AT$5:$AT$906=$AT553,$M$5:$M$906),3)</f>
        <v>-2.7</v>
      </c>
      <c r="AO553" s="406">
        <f t="shared" si="210"/>
        <v>16.044999999999998</v>
      </c>
      <c r="AP553" s="406">
        <f t="shared" si="211"/>
        <v>-42.812499999999993</v>
      </c>
      <c r="AQ553" s="406">
        <f t="shared" si="212"/>
        <v>21.367499999999996</v>
      </c>
      <c r="AR553" s="406" t="b">
        <f t="shared" si="213"/>
        <v>0</v>
      </c>
      <c r="AS553" s="404" t="str">
        <f>INDEX('Org2567'!$BM:$BM,MATCH(Raw_DATA!A553,'Org2567'!$D:$D,0))</f>
        <v>รพช.F2 P&lt;=30,000</v>
      </c>
      <c r="AT553" s="404">
        <f>INDEX('Org2567'!$BL:$BL,MATCH(Raw_DATA!A553,'Org2567'!$D:$D,0))</f>
        <v>5</v>
      </c>
      <c r="AU553" s="113"/>
      <c r="AV553" s="101">
        <v>187.87</v>
      </c>
      <c r="AW553" s="101">
        <v>36</v>
      </c>
      <c r="AX553" s="101">
        <v>134.94</v>
      </c>
      <c r="AY553" s="101">
        <v>110.26</v>
      </c>
      <c r="AZ553" s="101">
        <v>37.44</v>
      </c>
    </row>
    <row r="554" spans="1:52" x14ac:dyDescent="0.7">
      <c r="A554" s="101" t="s">
        <v>553</v>
      </c>
      <c r="B554" s="101" t="s">
        <v>3961</v>
      </c>
      <c r="C554" s="111" t="str">
        <f>IF(A554="","",INDEX(ID!P:P,MATCH(Raw_DATA!A554,ID!A:A,0)))</f>
        <v>รพท.M1 B&gt;200</v>
      </c>
      <c r="D554" s="101">
        <f>IF(A554="","",INDEX(ID!M:M,MATCH(Raw_DATA!A554,ID!A:A,0)))</f>
        <v>15</v>
      </c>
      <c r="E554" s="112">
        <v>1.21</v>
      </c>
      <c r="F554" s="112">
        <v>1.06</v>
      </c>
      <c r="G554" s="112">
        <v>0.57999999999999996</v>
      </c>
      <c r="H554" s="112">
        <v>42336707.840000004</v>
      </c>
      <c r="I554" s="112">
        <v>306495446.93000001</v>
      </c>
      <c r="J554" s="112">
        <v>113260875.45999999</v>
      </c>
      <c r="K554" s="112">
        <v>-83182431.379999995</v>
      </c>
      <c r="L554" s="112">
        <v>16.28</v>
      </c>
      <c r="M554" s="112">
        <v>25.4</v>
      </c>
      <c r="N554" s="112">
        <f t="shared" si="214"/>
        <v>221</v>
      </c>
      <c r="O554" s="112">
        <f t="shared" si="215"/>
        <v>37</v>
      </c>
      <c r="P554" s="112">
        <f t="shared" si="216"/>
        <v>60</v>
      </c>
      <c r="Q554" s="112">
        <f t="shared" si="217"/>
        <v>96</v>
      </c>
      <c r="R554" s="112">
        <f t="shared" si="218"/>
        <v>50</v>
      </c>
      <c r="S554" s="112" cm="1">
        <f t="array" ref="S554">_xlfn.QUARTILE.EXC(IF($D$5:$D$906=$D554,$L$5:$L$906),1)</f>
        <v>-2.59</v>
      </c>
      <c r="T554" s="112" cm="1">
        <f t="array" ref="T554">_xlfn.QUARTILE.EXC(IF($D$5:$D$906=$D554,$L$5:$L$906),3)</f>
        <v>8.86</v>
      </c>
      <c r="U554" s="112">
        <f t="shared" si="198"/>
        <v>11.45</v>
      </c>
      <c r="V554" s="112">
        <f t="shared" si="199"/>
        <v>-19.764999999999997</v>
      </c>
      <c r="W554" s="112">
        <f t="shared" si="200"/>
        <v>26.034999999999997</v>
      </c>
      <c r="X554" s="112" t="b">
        <f t="shared" si="201"/>
        <v>0</v>
      </c>
      <c r="Y554" s="112" cm="1">
        <f t="array" ref="Y554">_xlfn.QUARTILE.EXC(IF($D$5:$D$906=$D554,$M$5:$M$906),1)</f>
        <v>-5.74</v>
      </c>
      <c r="Z554" s="112" cm="1">
        <f t="array" ref="Z554">_xlfn.QUARTILE.EXC(IF($D$5:$D$906=$D554,$M$5:$M$906),3)</f>
        <v>4.915</v>
      </c>
      <c r="AA554" s="112">
        <f t="shared" si="202"/>
        <v>10.655000000000001</v>
      </c>
      <c r="AB554" s="112">
        <f t="shared" si="203"/>
        <v>-21.722500000000004</v>
      </c>
      <c r="AC554" s="112">
        <f t="shared" si="204"/>
        <v>20.897500000000001</v>
      </c>
      <c r="AD554" s="112" t="b">
        <f t="shared" si="205"/>
        <v>1</v>
      </c>
      <c r="AE554" s="101">
        <f t="shared" si="196"/>
        <v>0</v>
      </c>
      <c r="AF554" s="101">
        <f t="shared" si="197"/>
        <v>0</v>
      </c>
      <c r="AG554" s="406" cm="1">
        <f t="array" ref="AG554">_xlfn.QUARTILE.EXC(IF($AT$5:$AT$906=$AT554,$L$5:$L$906),1)</f>
        <v>-0.34999999999999964</v>
      </c>
      <c r="AH554" s="406" cm="1">
        <f t="array" ref="AH554">_xlfn.QUARTILE.EXC(IF($AT$5:$AT$906=$AT554,$L$5:$L$906),3)</f>
        <v>9.0500000000000007</v>
      </c>
      <c r="AI554" s="406">
        <f t="shared" si="206"/>
        <v>9.4</v>
      </c>
      <c r="AJ554" s="406">
        <f t="shared" si="207"/>
        <v>-14.450000000000001</v>
      </c>
      <c r="AK554" s="406">
        <f t="shared" si="208"/>
        <v>23.150000000000002</v>
      </c>
      <c r="AL554" s="406" t="b">
        <f t="shared" si="209"/>
        <v>0</v>
      </c>
      <c r="AM554" s="406" cm="1">
        <f t="array" ref="AM554">_xlfn.QUARTILE.EXC(IF($AT$5:$AT$906=$AT554,$M$5:$M$906),1)</f>
        <v>-5.0175000000000001</v>
      </c>
      <c r="AN554" s="406" cm="1">
        <f t="array" ref="AN554">_xlfn.QUARTILE.EXC(IF($AT$5:$AT$906=$AT554,$M$5:$M$906),3)</f>
        <v>5.1049999999999995</v>
      </c>
      <c r="AO554" s="406">
        <f t="shared" si="210"/>
        <v>10.122499999999999</v>
      </c>
      <c r="AP554" s="406">
        <f t="shared" si="211"/>
        <v>-20.201249999999998</v>
      </c>
      <c r="AQ554" s="406">
        <f t="shared" si="212"/>
        <v>20.288749999999997</v>
      </c>
      <c r="AR554" s="406" t="b">
        <f t="shared" si="213"/>
        <v>1</v>
      </c>
      <c r="AS554" s="404" t="str">
        <f>INDEX('Org2567'!$BM:$BM,MATCH(Raw_DATA!A554,'Org2567'!$D:$D,0))</f>
        <v>รพท.M1 B&gt;200</v>
      </c>
      <c r="AT554" s="404">
        <f>INDEX('Org2567'!$BL:$BL,MATCH(Raw_DATA!A554,'Org2567'!$D:$D,0))</f>
        <v>15</v>
      </c>
      <c r="AU554" s="113"/>
      <c r="AV554" s="101">
        <v>221.04</v>
      </c>
      <c r="AW554" s="101">
        <v>37.35</v>
      </c>
      <c r="AX554" s="101">
        <v>60.34</v>
      </c>
      <c r="AY554" s="101">
        <v>95.92</v>
      </c>
      <c r="AZ554" s="101">
        <v>50.02</v>
      </c>
    </row>
    <row r="555" spans="1:52" x14ac:dyDescent="0.7">
      <c r="A555" s="101" t="s">
        <v>554</v>
      </c>
      <c r="B555" s="101" t="s">
        <v>2580</v>
      </c>
      <c r="C555" s="111" t="str">
        <f>IF(A555="","",INDEX(ID!P:P,MATCH(Raw_DATA!A555,ID!A:A,0)))</f>
        <v>รพช.F2 P&lt;=30,000</v>
      </c>
      <c r="D555" s="101">
        <f>IF(A555="","",INDEX(ID!M:M,MATCH(Raw_DATA!A555,ID!A:A,0)))</f>
        <v>5</v>
      </c>
      <c r="E555" s="112">
        <v>7.89</v>
      </c>
      <c r="F555" s="112">
        <v>7.5</v>
      </c>
      <c r="G555" s="112">
        <v>5.2</v>
      </c>
      <c r="H555" s="112">
        <v>37846574.600000001</v>
      </c>
      <c r="I555" s="112">
        <v>12291273.51</v>
      </c>
      <c r="J555" s="112">
        <v>14616803.24</v>
      </c>
      <c r="K555" s="112">
        <v>22291765.02</v>
      </c>
      <c r="L555" s="112">
        <v>16.489999999999998</v>
      </c>
      <c r="M555" s="112">
        <v>15.93</v>
      </c>
      <c r="N555" s="112">
        <f t="shared" si="214"/>
        <v>62</v>
      </c>
      <c r="O555" s="112">
        <f t="shared" si="215"/>
        <v>31</v>
      </c>
      <c r="P555" s="112">
        <f t="shared" si="216"/>
        <v>46</v>
      </c>
      <c r="Q555" s="112">
        <f t="shared" si="217"/>
        <v>105</v>
      </c>
      <c r="R555" s="112">
        <f t="shared" si="218"/>
        <v>44</v>
      </c>
      <c r="S555" s="112" cm="1">
        <f t="array" ref="S555">_xlfn.QUARTILE.EXC(IF($D$5:$D$906=$D555,$L$5:$L$906),1)</f>
        <v>-9.4075000000000006</v>
      </c>
      <c r="T555" s="112" cm="1">
        <f t="array" ref="T555">_xlfn.QUARTILE.EXC(IF($D$5:$D$906=$D555,$L$5:$L$906),3)</f>
        <v>1.645</v>
      </c>
      <c r="U555" s="112">
        <f t="shared" si="198"/>
        <v>11.0525</v>
      </c>
      <c r="V555" s="112">
        <f t="shared" si="199"/>
        <v>-25.986249999999998</v>
      </c>
      <c r="W555" s="112">
        <f t="shared" si="200"/>
        <v>18.223749999999999</v>
      </c>
      <c r="X555" s="112" t="b">
        <f t="shared" si="201"/>
        <v>0</v>
      </c>
      <c r="Y555" s="112" cm="1">
        <f t="array" ref="Y555">_xlfn.QUARTILE.EXC(IF($D$5:$D$906=$D555,$M$5:$M$906),1)</f>
        <v>-18.744999999999997</v>
      </c>
      <c r="Z555" s="112" cm="1">
        <f t="array" ref="Z555">_xlfn.QUARTILE.EXC(IF($D$5:$D$906=$D555,$M$5:$M$906),3)</f>
        <v>-2.7</v>
      </c>
      <c r="AA555" s="112">
        <f t="shared" si="202"/>
        <v>16.044999999999998</v>
      </c>
      <c r="AB555" s="112">
        <f t="shared" si="203"/>
        <v>-42.812499999999993</v>
      </c>
      <c r="AC555" s="112">
        <f t="shared" si="204"/>
        <v>21.367499999999996</v>
      </c>
      <c r="AD555" s="112" t="b">
        <f t="shared" si="205"/>
        <v>0</v>
      </c>
      <c r="AE555" s="101">
        <f t="shared" si="196"/>
        <v>0</v>
      </c>
      <c r="AF555" s="101">
        <f t="shared" si="197"/>
        <v>0</v>
      </c>
      <c r="AG555" s="406" cm="1">
        <f t="array" ref="AG555">_xlfn.QUARTILE.EXC(IF($AT$5:$AT$906=$AT555,$L$5:$L$906),1)</f>
        <v>-9.4075000000000006</v>
      </c>
      <c r="AH555" s="406" cm="1">
        <f t="array" ref="AH555">_xlfn.QUARTILE.EXC(IF($AT$5:$AT$906=$AT555,$L$5:$L$906),3)</f>
        <v>1.645</v>
      </c>
      <c r="AI555" s="406">
        <f t="shared" si="206"/>
        <v>11.0525</v>
      </c>
      <c r="AJ555" s="406">
        <f t="shared" si="207"/>
        <v>-25.986249999999998</v>
      </c>
      <c r="AK555" s="406">
        <f t="shared" si="208"/>
        <v>18.223749999999999</v>
      </c>
      <c r="AL555" s="406" t="b">
        <f t="shared" si="209"/>
        <v>0</v>
      </c>
      <c r="AM555" s="406" cm="1">
        <f t="array" ref="AM555">_xlfn.QUARTILE.EXC(IF($AT$5:$AT$906=$AT555,$M$5:$M$906),1)</f>
        <v>-18.744999999999997</v>
      </c>
      <c r="AN555" s="406" cm="1">
        <f t="array" ref="AN555">_xlfn.QUARTILE.EXC(IF($AT$5:$AT$906=$AT555,$M$5:$M$906),3)</f>
        <v>-2.7</v>
      </c>
      <c r="AO555" s="406">
        <f t="shared" si="210"/>
        <v>16.044999999999998</v>
      </c>
      <c r="AP555" s="406">
        <f t="shared" si="211"/>
        <v>-42.812499999999993</v>
      </c>
      <c r="AQ555" s="406">
        <f t="shared" si="212"/>
        <v>21.367499999999996</v>
      </c>
      <c r="AR555" s="406" t="b">
        <f t="shared" si="213"/>
        <v>0</v>
      </c>
      <c r="AS555" s="404" t="str">
        <f>INDEX('Org2567'!$BM:$BM,MATCH(Raw_DATA!A555,'Org2567'!$D:$D,0))</f>
        <v>รพช.F2 P&lt;=30,000</v>
      </c>
      <c r="AT555" s="404">
        <f>INDEX('Org2567'!$BL:$BL,MATCH(Raw_DATA!A555,'Org2567'!$D:$D,0))</f>
        <v>5</v>
      </c>
      <c r="AU555" s="113"/>
      <c r="AV555" s="101">
        <v>62.29</v>
      </c>
      <c r="AW555" s="101">
        <v>30.55</v>
      </c>
      <c r="AX555" s="101">
        <v>45.96</v>
      </c>
      <c r="AY555" s="101">
        <v>104.74</v>
      </c>
      <c r="AZ555" s="101">
        <v>44.16</v>
      </c>
    </row>
    <row r="556" spans="1:52" x14ac:dyDescent="0.7">
      <c r="A556" s="101" t="s">
        <v>555</v>
      </c>
      <c r="B556" s="101" t="s">
        <v>2583</v>
      </c>
      <c r="C556" s="111" t="str">
        <f>IF(A556="","",INDEX(ID!P:P,MATCH(Raw_DATA!A556,ID!A:A,0)))</f>
        <v>รพช.F3 P&lt;=15,000</v>
      </c>
      <c r="D556" s="101">
        <f>IF(A556="","",INDEX(ID!M:M,MATCH(Raw_DATA!A556,ID!A:A,0)))</f>
        <v>2</v>
      </c>
      <c r="E556" s="112">
        <v>1.1399999999999999</v>
      </c>
      <c r="F556" s="112">
        <v>1.03</v>
      </c>
      <c r="G556" s="112">
        <v>0.69</v>
      </c>
      <c r="H556" s="112">
        <v>3195074.7</v>
      </c>
      <c r="I556" s="112">
        <v>-1144708.92</v>
      </c>
      <c r="J556" s="112">
        <v>6819248.3399999999</v>
      </c>
      <c r="K556" s="112">
        <v>-6926233.8200000003</v>
      </c>
      <c r="L556" s="112">
        <v>11.79</v>
      </c>
      <c r="M556" s="112">
        <v>-1.43</v>
      </c>
      <c r="N556" s="112">
        <f t="shared" si="214"/>
        <v>372</v>
      </c>
      <c r="O556" s="112">
        <f t="shared" si="215"/>
        <v>44</v>
      </c>
      <c r="P556" s="112">
        <f t="shared" si="216"/>
        <v>74</v>
      </c>
      <c r="Q556" s="112">
        <f t="shared" si="217"/>
        <v>236</v>
      </c>
      <c r="R556" s="112">
        <f t="shared" si="218"/>
        <v>77</v>
      </c>
      <c r="S556" s="112" cm="1">
        <f t="array" ref="S556">_xlfn.QUARTILE.EXC(IF($D$5:$D$906=$D556,$L$5:$L$906),1)</f>
        <v>-5.3650000000000002</v>
      </c>
      <c r="T556" s="112" cm="1">
        <f t="array" ref="T556">_xlfn.QUARTILE.EXC(IF($D$5:$D$906=$D556,$L$5:$L$906),3)</f>
        <v>10.815000000000001</v>
      </c>
      <c r="U556" s="112">
        <f t="shared" si="198"/>
        <v>16.18</v>
      </c>
      <c r="V556" s="112">
        <f t="shared" si="199"/>
        <v>-29.634999999999998</v>
      </c>
      <c r="W556" s="112">
        <f t="shared" si="200"/>
        <v>35.085000000000001</v>
      </c>
      <c r="X556" s="112" t="b">
        <f t="shared" si="201"/>
        <v>0</v>
      </c>
      <c r="Y556" s="112" cm="1">
        <f t="array" ref="Y556">_xlfn.QUARTILE.EXC(IF($D$5:$D$906=$D556,$M$5:$M$906),1)</f>
        <v>-14.08</v>
      </c>
      <c r="Z556" s="112" cm="1">
        <f t="array" ref="Z556">_xlfn.QUARTILE.EXC(IF($D$5:$D$906=$D556,$M$5:$M$906),3)</f>
        <v>0.78999999999999981</v>
      </c>
      <c r="AA556" s="112">
        <f t="shared" si="202"/>
        <v>14.87</v>
      </c>
      <c r="AB556" s="112">
        <f t="shared" si="203"/>
        <v>-36.384999999999998</v>
      </c>
      <c r="AC556" s="112">
        <f t="shared" si="204"/>
        <v>23.094999999999999</v>
      </c>
      <c r="AD556" s="112" t="b">
        <f t="shared" si="205"/>
        <v>0</v>
      </c>
      <c r="AE556" s="101">
        <f t="shared" si="196"/>
        <v>1</v>
      </c>
      <c r="AF556" s="101">
        <f t="shared" si="197"/>
        <v>0</v>
      </c>
      <c r="AG556" s="406" cm="1">
        <f t="array" ref="AG556">_xlfn.QUARTILE.EXC(IF($AT$5:$AT$906=$AT556,$L$5:$L$906),1)</f>
        <v>-5.3650000000000002</v>
      </c>
      <c r="AH556" s="406" cm="1">
        <f t="array" ref="AH556">_xlfn.QUARTILE.EXC(IF($AT$5:$AT$906=$AT556,$L$5:$L$906),3)</f>
        <v>10.815000000000001</v>
      </c>
      <c r="AI556" s="406">
        <f t="shared" si="206"/>
        <v>16.18</v>
      </c>
      <c r="AJ556" s="406">
        <f t="shared" si="207"/>
        <v>-29.634999999999998</v>
      </c>
      <c r="AK556" s="406">
        <f t="shared" si="208"/>
        <v>35.085000000000001</v>
      </c>
      <c r="AL556" s="406" t="b">
        <f t="shared" si="209"/>
        <v>0</v>
      </c>
      <c r="AM556" s="406" cm="1">
        <f t="array" ref="AM556">_xlfn.QUARTILE.EXC(IF($AT$5:$AT$906=$AT556,$M$5:$M$906),1)</f>
        <v>-14.08</v>
      </c>
      <c r="AN556" s="406" cm="1">
        <f t="array" ref="AN556">_xlfn.QUARTILE.EXC(IF($AT$5:$AT$906=$AT556,$M$5:$M$906),3)</f>
        <v>0.78999999999999981</v>
      </c>
      <c r="AO556" s="406">
        <f t="shared" si="210"/>
        <v>14.87</v>
      </c>
      <c r="AP556" s="406">
        <f t="shared" si="211"/>
        <v>-36.384999999999998</v>
      </c>
      <c r="AQ556" s="406">
        <f t="shared" si="212"/>
        <v>23.094999999999999</v>
      </c>
      <c r="AR556" s="406" t="b">
        <f t="shared" si="213"/>
        <v>0</v>
      </c>
      <c r="AS556" s="404" t="str">
        <f>INDEX('Org2567'!$BM:$BM,MATCH(Raw_DATA!A556,'Org2567'!$D:$D,0))</f>
        <v>รพช.F3 P&lt;=15,000</v>
      </c>
      <c r="AT556" s="404">
        <f>INDEX('Org2567'!$BL:$BL,MATCH(Raw_DATA!A556,'Org2567'!$D:$D,0))</f>
        <v>2</v>
      </c>
      <c r="AU556" s="113"/>
      <c r="AV556" s="101">
        <v>371.72</v>
      </c>
      <c r="AW556" s="101">
        <v>43.81</v>
      </c>
      <c r="AX556" s="101">
        <v>74.319999999999993</v>
      </c>
      <c r="AY556" s="101">
        <v>235.94</v>
      </c>
      <c r="AZ556" s="101">
        <v>77.41</v>
      </c>
    </row>
    <row r="557" spans="1:52" x14ac:dyDescent="0.7">
      <c r="A557" s="101" t="s">
        <v>556</v>
      </c>
      <c r="B557" s="101" t="s">
        <v>2586</v>
      </c>
      <c r="C557" s="111" t="str">
        <f>IF(A557="","",INDEX(ID!P:P,MATCH(Raw_DATA!A557,ID!A:A,0)))</f>
        <v>รพช.F2 P30,000-60,000</v>
      </c>
      <c r="D557" s="101">
        <f>IF(A557="","",INDEX(ID!M:M,MATCH(Raw_DATA!A557,ID!A:A,0)))</f>
        <v>6</v>
      </c>
      <c r="E557" s="112">
        <v>1.81</v>
      </c>
      <c r="F557" s="112">
        <v>1.61</v>
      </c>
      <c r="G557" s="112">
        <v>0.91</v>
      </c>
      <c r="H557" s="112">
        <v>17852460.879999999</v>
      </c>
      <c r="I557" s="112">
        <v>-5559147.9199999999</v>
      </c>
      <c r="J557" s="112">
        <v>190677.74</v>
      </c>
      <c r="K557" s="112">
        <v>-2169674.4300000002</v>
      </c>
      <c r="L557" s="112">
        <v>0.22</v>
      </c>
      <c r="M557" s="112">
        <v>-6.84</v>
      </c>
      <c r="N557" s="112">
        <f t="shared" si="214"/>
        <v>179</v>
      </c>
      <c r="O557" s="112">
        <f t="shared" si="215"/>
        <v>50</v>
      </c>
      <c r="P557" s="112">
        <f t="shared" si="216"/>
        <v>77</v>
      </c>
      <c r="Q557" s="112">
        <f t="shared" si="217"/>
        <v>159</v>
      </c>
      <c r="R557" s="112">
        <f t="shared" si="218"/>
        <v>85</v>
      </c>
      <c r="S557" s="112" cm="1">
        <f t="array" ref="S557">_xlfn.QUARTILE.EXC(IF($D$5:$D$906=$D557,$L$5:$L$906),1)</f>
        <v>-10.317499999999999</v>
      </c>
      <c r="T557" s="112" cm="1">
        <f t="array" ref="T557">_xlfn.QUARTILE.EXC(IF($D$5:$D$906=$D557,$L$5:$L$906),3)</f>
        <v>1.0349999999999999</v>
      </c>
      <c r="U557" s="112">
        <f t="shared" si="198"/>
        <v>11.352499999999999</v>
      </c>
      <c r="V557" s="112">
        <f t="shared" si="199"/>
        <v>-27.346249999999998</v>
      </c>
      <c r="W557" s="112">
        <f t="shared" si="200"/>
        <v>18.063749999999999</v>
      </c>
      <c r="X557" s="112" t="b">
        <f t="shared" si="201"/>
        <v>0</v>
      </c>
      <c r="Y557" s="112" cm="1">
        <f t="array" ref="Y557">_xlfn.QUARTILE.EXC(IF($D$5:$D$906=$D557,$M$5:$M$906),1)</f>
        <v>-15.98</v>
      </c>
      <c r="Z557" s="112" cm="1">
        <f t="array" ref="Z557">_xlfn.QUARTILE.EXC(IF($D$5:$D$906=$D557,$M$5:$M$906),3)</f>
        <v>-2.4</v>
      </c>
      <c r="AA557" s="112">
        <f t="shared" si="202"/>
        <v>13.58</v>
      </c>
      <c r="AB557" s="112">
        <f t="shared" si="203"/>
        <v>-36.35</v>
      </c>
      <c r="AC557" s="112">
        <f t="shared" si="204"/>
        <v>17.970000000000002</v>
      </c>
      <c r="AD557" s="112" t="b">
        <f t="shared" si="205"/>
        <v>0</v>
      </c>
      <c r="AE557" s="101">
        <f t="shared" si="196"/>
        <v>1</v>
      </c>
      <c r="AF557" s="101">
        <f t="shared" si="197"/>
        <v>0</v>
      </c>
      <c r="AG557" s="406" cm="1">
        <f t="array" ref="AG557">_xlfn.QUARTILE.EXC(IF($AT$5:$AT$906=$AT557,$L$5:$L$906),1)</f>
        <v>-9.3850000000000016</v>
      </c>
      <c r="AH557" s="406" cm="1">
        <f t="array" ref="AH557">_xlfn.QUARTILE.EXC(IF($AT$5:$AT$906=$AT557,$L$5:$L$906),3)</f>
        <v>1.2250000000000001</v>
      </c>
      <c r="AI557" s="406">
        <f t="shared" si="206"/>
        <v>10.610000000000001</v>
      </c>
      <c r="AJ557" s="406">
        <f t="shared" si="207"/>
        <v>-25.300000000000004</v>
      </c>
      <c r="AK557" s="406">
        <f t="shared" si="208"/>
        <v>17.140000000000004</v>
      </c>
      <c r="AL557" s="406" t="b">
        <f t="shared" si="209"/>
        <v>0</v>
      </c>
      <c r="AM557" s="406" cm="1">
        <f t="array" ref="AM557">_xlfn.QUARTILE.EXC(IF($AT$5:$AT$906=$AT557,$M$5:$M$906),1)</f>
        <v>-15.515000000000001</v>
      </c>
      <c r="AN557" s="406" cm="1">
        <f t="array" ref="AN557">_xlfn.QUARTILE.EXC(IF($AT$5:$AT$906=$AT557,$M$5:$M$906),3)</f>
        <v>-2.2599999999999998</v>
      </c>
      <c r="AO557" s="406">
        <f t="shared" si="210"/>
        <v>13.255000000000001</v>
      </c>
      <c r="AP557" s="406">
        <f t="shared" si="211"/>
        <v>-35.397500000000001</v>
      </c>
      <c r="AQ557" s="406">
        <f t="shared" si="212"/>
        <v>17.622500000000002</v>
      </c>
      <c r="AR557" s="406" t="b">
        <f t="shared" si="213"/>
        <v>0</v>
      </c>
      <c r="AS557" s="404" t="str">
        <f>INDEX('Org2567'!$BM:$BM,MATCH(Raw_DATA!A557,'Org2567'!$D:$D,0))</f>
        <v>รพช.F2 P30,000-60,000</v>
      </c>
      <c r="AT557" s="404">
        <f>INDEX('Org2567'!$BL:$BL,MATCH(Raw_DATA!A557,'Org2567'!$D:$D,0))</f>
        <v>6</v>
      </c>
      <c r="AU557" s="113"/>
      <c r="AV557" s="101">
        <v>179.03</v>
      </c>
      <c r="AW557" s="101">
        <v>49.51</v>
      </c>
      <c r="AX557" s="101">
        <v>76.55</v>
      </c>
      <c r="AY557" s="101">
        <v>158.6</v>
      </c>
      <c r="AZ557" s="101">
        <v>84.52</v>
      </c>
    </row>
    <row r="558" spans="1:52" x14ac:dyDescent="0.7">
      <c r="A558" s="101" t="s">
        <v>557</v>
      </c>
      <c r="B558" s="101" t="s">
        <v>2589</v>
      </c>
      <c r="C558" s="111" t="str">
        <f>IF(A558="","",INDEX(ID!P:P,MATCH(Raw_DATA!A558,ID!A:A,0)))</f>
        <v>รพช.F2 P&lt;=30,000</v>
      </c>
      <c r="D558" s="101">
        <f>IF(A558="","",INDEX(ID!M:M,MATCH(Raw_DATA!A558,ID!A:A,0)))</f>
        <v>5</v>
      </c>
      <c r="E558" s="112">
        <v>1.31</v>
      </c>
      <c r="F558" s="112">
        <v>1.01</v>
      </c>
      <c r="G558" s="112">
        <v>0.41</v>
      </c>
      <c r="H558" s="112">
        <v>3960943.29</v>
      </c>
      <c r="I558" s="112">
        <v>-3040788.66</v>
      </c>
      <c r="J558" s="112">
        <v>-1801929.59</v>
      </c>
      <c r="K558" s="112">
        <v>-7846897.1900000004</v>
      </c>
      <c r="L558" s="112">
        <v>-2.56</v>
      </c>
      <c r="M558" s="112">
        <v>-3.89</v>
      </c>
      <c r="N558" s="112">
        <f t="shared" si="214"/>
        <v>114</v>
      </c>
      <c r="O558" s="112">
        <f t="shared" si="215"/>
        <v>66</v>
      </c>
      <c r="P558" s="112">
        <f t="shared" si="216"/>
        <v>81</v>
      </c>
      <c r="Q558" s="112">
        <f t="shared" si="217"/>
        <v>114</v>
      </c>
      <c r="R558" s="112">
        <f t="shared" si="218"/>
        <v>51</v>
      </c>
      <c r="S558" s="112" cm="1">
        <f t="array" ref="S558">_xlfn.QUARTILE.EXC(IF($D$5:$D$906=$D558,$L$5:$L$906),1)</f>
        <v>-9.4075000000000006</v>
      </c>
      <c r="T558" s="112" cm="1">
        <f t="array" ref="T558">_xlfn.QUARTILE.EXC(IF($D$5:$D$906=$D558,$L$5:$L$906),3)</f>
        <v>1.645</v>
      </c>
      <c r="U558" s="112">
        <f t="shared" si="198"/>
        <v>11.0525</v>
      </c>
      <c r="V558" s="112">
        <f t="shared" si="199"/>
        <v>-25.986249999999998</v>
      </c>
      <c r="W558" s="112">
        <f t="shared" si="200"/>
        <v>18.223749999999999</v>
      </c>
      <c r="X558" s="112" t="b">
        <f t="shared" si="201"/>
        <v>0</v>
      </c>
      <c r="Y558" s="112" cm="1">
        <f t="array" ref="Y558">_xlfn.QUARTILE.EXC(IF($D$5:$D$906=$D558,$M$5:$M$906),1)</f>
        <v>-18.744999999999997</v>
      </c>
      <c r="Z558" s="112" cm="1">
        <f t="array" ref="Z558">_xlfn.QUARTILE.EXC(IF($D$5:$D$906=$D558,$M$5:$M$906),3)</f>
        <v>-2.7</v>
      </c>
      <c r="AA558" s="112">
        <f t="shared" si="202"/>
        <v>16.044999999999998</v>
      </c>
      <c r="AB558" s="112">
        <f t="shared" si="203"/>
        <v>-42.812499999999993</v>
      </c>
      <c r="AC558" s="112">
        <f t="shared" si="204"/>
        <v>21.367499999999996</v>
      </c>
      <c r="AD558" s="112" t="b">
        <f t="shared" si="205"/>
        <v>0</v>
      </c>
      <c r="AE558" s="101">
        <f t="shared" si="196"/>
        <v>1</v>
      </c>
      <c r="AF558" s="101">
        <f t="shared" si="197"/>
        <v>1</v>
      </c>
      <c r="AG558" s="406" cm="1">
        <f t="array" ref="AG558">_xlfn.QUARTILE.EXC(IF($AT$5:$AT$906=$AT558,$L$5:$L$906),1)</f>
        <v>-9.4075000000000006</v>
      </c>
      <c r="AH558" s="406" cm="1">
        <f t="array" ref="AH558">_xlfn.QUARTILE.EXC(IF($AT$5:$AT$906=$AT558,$L$5:$L$906),3)</f>
        <v>1.645</v>
      </c>
      <c r="AI558" s="406">
        <f t="shared" si="206"/>
        <v>11.0525</v>
      </c>
      <c r="AJ558" s="406">
        <f t="shared" si="207"/>
        <v>-25.986249999999998</v>
      </c>
      <c r="AK558" s="406">
        <f t="shared" si="208"/>
        <v>18.223749999999999</v>
      </c>
      <c r="AL558" s="406" t="b">
        <f t="shared" si="209"/>
        <v>0</v>
      </c>
      <c r="AM558" s="406" cm="1">
        <f t="array" ref="AM558">_xlfn.QUARTILE.EXC(IF($AT$5:$AT$906=$AT558,$M$5:$M$906),1)</f>
        <v>-18.744999999999997</v>
      </c>
      <c r="AN558" s="406" cm="1">
        <f t="array" ref="AN558">_xlfn.QUARTILE.EXC(IF($AT$5:$AT$906=$AT558,$M$5:$M$906),3)</f>
        <v>-2.7</v>
      </c>
      <c r="AO558" s="406">
        <f t="shared" si="210"/>
        <v>16.044999999999998</v>
      </c>
      <c r="AP558" s="406">
        <f t="shared" si="211"/>
        <v>-42.812499999999993</v>
      </c>
      <c r="AQ558" s="406">
        <f t="shared" si="212"/>
        <v>21.367499999999996</v>
      </c>
      <c r="AR558" s="406" t="b">
        <f t="shared" si="213"/>
        <v>0</v>
      </c>
      <c r="AS558" s="404" t="str">
        <f>INDEX('Org2567'!$BM:$BM,MATCH(Raw_DATA!A558,'Org2567'!$D:$D,0))</f>
        <v>รพช.F2 P&lt;=30,000</v>
      </c>
      <c r="AT558" s="404">
        <f>INDEX('Org2567'!$BL:$BL,MATCH(Raw_DATA!A558,'Org2567'!$D:$D,0))</f>
        <v>5</v>
      </c>
      <c r="AU558" s="113"/>
      <c r="AV558" s="101">
        <v>114.04</v>
      </c>
      <c r="AW558" s="101">
        <v>66.17</v>
      </c>
      <c r="AX558" s="101">
        <v>80.900000000000006</v>
      </c>
      <c r="AY558" s="101">
        <v>113.67</v>
      </c>
      <c r="AZ558" s="101">
        <v>51.33</v>
      </c>
    </row>
    <row r="559" spans="1:52" x14ac:dyDescent="0.7">
      <c r="A559" s="101" t="s">
        <v>558</v>
      </c>
      <c r="B559" s="101" t="s">
        <v>2441</v>
      </c>
      <c r="C559" s="111" t="str">
        <f>IF(A559="","",INDEX(ID!P:P,MATCH(Raw_DATA!A559,ID!A:A,0)))</f>
        <v>รพท.S B&lt;=400</v>
      </c>
      <c r="D559" s="101">
        <f>IF(A559="","",INDEX(ID!M:M,MATCH(Raw_DATA!A559,ID!A:A,0)))</f>
        <v>16</v>
      </c>
      <c r="E559" s="112">
        <v>3.66</v>
      </c>
      <c r="F559" s="112">
        <v>3.44</v>
      </c>
      <c r="G559" s="112">
        <v>1.78</v>
      </c>
      <c r="H559" s="112">
        <v>393914459.97000003</v>
      </c>
      <c r="I559" s="112">
        <v>64023507.799999997</v>
      </c>
      <c r="J559" s="112">
        <v>123245146.03</v>
      </c>
      <c r="K559" s="112">
        <v>115011627.06</v>
      </c>
      <c r="L559" s="112">
        <v>13.71</v>
      </c>
      <c r="M559" s="112">
        <v>8.7100000000000009</v>
      </c>
      <c r="N559" s="112">
        <f t="shared" si="214"/>
        <v>95</v>
      </c>
      <c r="O559" s="112">
        <f t="shared" si="215"/>
        <v>111</v>
      </c>
      <c r="P559" s="112">
        <f t="shared" si="216"/>
        <v>87</v>
      </c>
      <c r="Q559" s="112">
        <f t="shared" si="217"/>
        <v>79</v>
      </c>
      <c r="R559" s="112">
        <f t="shared" si="218"/>
        <v>47</v>
      </c>
      <c r="S559" s="112" cm="1">
        <f t="array" ref="S559">_xlfn.QUARTILE.EXC(IF($D$5:$D$906=$D559,$L$5:$L$906),1)</f>
        <v>-2.1850000000000001</v>
      </c>
      <c r="T559" s="112" cm="1">
        <f t="array" ref="T559">_xlfn.QUARTILE.EXC(IF($D$5:$D$906=$D559,$L$5:$L$906),3)</f>
        <v>5.5750000000000002</v>
      </c>
      <c r="U559" s="112">
        <f t="shared" si="198"/>
        <v>7.76</v>
      </c>
      <c r="V559" s="112">
        <f t="shared" si="199"/>
        <v>-13.825000000000001</v>
      </c>
      <c r="W559" s="112">
        <f t="shared" si="200"/>
        <v>17.215</v>
      </c>
      <c r="X559" s="112" t="b">
        <f t="shared" si="201"/>
        <v>0</v>
      </c>
      <c r="Y559" s="112" cm="1">
        <f t="array" ref="Y559">_xlfn.QUARTILE.EXC(IF($D$5:$D$906=$D559,$M$5:$M$906),1)</f>
        <v>-5.58</v>
      </c>
      <c r="Z559" s="112" cm="1">
        <f t="array" ref="Z559">_xlfn.QUARTILE.EXC(IF($D$5:$D$906=$D559,$M$5:$M$906),3)</f>
        <v>0.90500000000000003</v>
      </c>
      <c r="AA559" s="112">
        <f t="shared" si="202"/>
        <v>6.4850000000000003</v>
      </c>
      <c r="AB559" s="112">
        <f t="shared" si="203"/>
        <v>-15.307500000000001</v>
      </c>
      <c r="AC559" s="112">
        <f t="shared" si="204"/>
        <v>10.6325</v>
      </c>
      <c r="AD559" s="112" t="b">
        <f t="shared" si="205"/>
        <v>0</v>
      </c>
      <c r="AE559" s="101">
        <f t="shared" si="196"/>
        <v>0</v>
      </c>
      <c r="AF559" s="101">
        <f t="shared" si="197"/>
        <v>0</v>
      </c>
      <c r="AG559" s="406" cm="1">
        <f t="array" ref="AG559">_xlfn.QUARTILE.EXC(IF($AT$5:$AT$906=$AT559,$L$5:$L$906),1)</f>
        <v>-2.1850000000000001</v>
      </c>
      <c r="AH559" s="406" cm="1">
        <f t="array" ref="AH559">_xlfn.QUARTILE.EXC(IF($AT$5:$AT$906=$AT559,$L$5:$L$906),3)</f>
        <v>5.5750000000000002</v>
      </c>
      <c r="AI559" s="406">
        <f t="shared" si="206"/>
        <v>7.76</v>
      </c>
      <c r="AJ559" s="406">
        <f t="shared" si="207"/>
        <v>-13.825000000000001</v>
      </c>
      <c r="AK559" s="406">
        <f t="shared" si="208"/>
        <v>17.215</v>
      </c>
      <c r="AL559" s="406" t="b">
        <f t="shared" si="209"/>
        <v>0</v>
      </c>
      <c r="AM559" s="406" cm="1">
        <f t="array" ref="AM559">_xlfn.QUARTILE.EXC(IF($AT$5:$AT$906=$AT559,$M$5:$M$906),1)</f>
        <v>-5.58</v>
      </c>
      <c r="AN559" s="406" cm="1">
        <f t="array" ref="AN559">_xlfn.QUARTILE.EXC(IF($AT$5:$AT$906=$AT559,$M$5:$M$906),3)</f>
        <v>0.90500000000000003</v>
      </c>
      <c r="AO559" s="406">
        <f t="shared" si="210"/>
        <v>6.4850000000000003</v>
      </c>
      <c r="AP559" s="406">
        <f t="shared" si="211"/>
        <v>-15.307500000000001</v>
      </c>
      <c r="AQ559" s="406">
        <f t="shared" si="212"/>
        <v>10.6325</v>
      </c>
      <c r="AR559" s="406" t="b">
        <f t="shared" si="213"/>
        <v>0</v>
      </c>
      <c r="AS559" s="404" t="str">
        <f>INDEX('Org2567'!$BM:$BM,MATCH(Raw_DATA!A559,'Org2567'!$D:$D,0))</f>
        <v>รพท.S B&lt;=400</v>
      </c>
      <c r="AT559" s="404">
        <f>INDEX('Org2567'!$BL:$BL,MATCH(Raw_DATA!A559,'Org2567'!$D:$D,0))</f>
        <v>16</v>
      </c>
      <c r="AU559" s="113"/>
      <c r="AV559" s="101">
        <v>95.31</v>
      </c>
      <c r="AW559" s="101">
        <v>111.02</v>
      </c>
      <c r="AX559" s="101">
        <v>86.78</v>
      </c>
      <c r="AY559" s="101">
        <v>79.260000000000005</v>
      </c>
      <c r="AZ559" s="101">
        <v>46.56</v>
      </c>
    </row>
    <row r="560" spans="1:52" x14ac:dyDescent="0.7">
      <c r="A560" s="101" t="s">
        <v>559</v>
      </c>
      <c r="B560" s="101" t="s">
        <v>2445</v>
      </c>
      <c r="C560" s="111" t="str">
        <f>IF(A560="","",INDEX(ID!P:P,MATCH(Raw_DATA!A560,ID!A:A,0)))</f>
        <v>รพช.F1 P50,000-100,000</v>
      </c>
      <c r="D560" s="101">
        <f>IF(A560="","",INDEX(ID!M:M,MATCH(Raw_DATA!A560,ID!A:A,0)))</f>
        <v>10</v>
      </c>
      <c r="E560" s="112">
        <v>1.22</v>
      </c>
      <c r="F560" s="112">
        <v>1.02</v>
      </c>
      <c r="G560" s="112">
        <v>0.6</v>
      </c>
      <c r="H560" s="112">
        <v>7141803.6299999999</v>
      </c>
      <c r="I560" s="112">
        <v>-22939670.59</v>
      </c>
      <c r="J560" s="112">
        <v>-15625089.85</v>
      </c>
      <c r="K560" s="112">
        <v>-12839596.58</v>
      </c>
      <c r="L560" s="112">
        <v>-9.34</v>
      </c>
      <c r="M560" s="112">
        <v>-22.66</v>
      </c>
      <c r="N560" s="112">
        <f t="shared" si="214"/>
        <v>184</v>
      </c>
      <c r="O560" s="112">
        <f t="shared" si="215"/>
        <v>46</v>
      </c>
      <c r="P560" s="112">
        <f t="shared" si="216"/>
        <v>58</v>
      </c>
      <c r="Q560" s="112">
        <f t="shared" si="217"/>
        <v>105</v>
      </c>
      <c r="R560" s="112">
        <f t="shared" si="218"/>
        <v>55</v>
      </c>
      <c r="S560" s="112" cm="1">
        <f t="array" ref="S560">_xlfn.QUARTILE.EXC(IF($D$5:$D$906=$D560,$L$5:$L$906),1)</f>
        <v>-10.594999999999999</v>
      </c>
      <c r="T560" s="112" cm="1">
        <f t="array" ref="T560">_xlfn.QUARTILE.EXC(IF($D$5:$D$906=$D560,$L$5:$L$906),3)</f>
        <v>0.95</v>
      </c>
      <c r="U560" s="112">
        <f t="shared" si="198"/>
        <v>11.544999999999998</v>
      </c>
      <c r="V560" s="112">
        <f t="shared" si="199"/>
        <v>-27.912499999999994</v>
      </c>
      <c r="W560" s="112">
        <f t="shared" si="200"/>
        <v>18.267499999999995</v>
      </c>
      <c r="X560" s="112" t="b">
        <f t="shared" si="201"/>
        <v>0</v>
      </c>
      <c r="Y560" s="112" cm="1">
        <f t="array" ref="Y560">_xlfn.QUARTILE.EXC(IF($D$5:$D$906=$D560,$M$5:$M$906),1)</f>
        <v>-17.670000000000002</v>
      </c>
      <c r="Z560" s="112" cm="1">
        <f t="array" ref="Z560">_xlfn.QUARTILE.EXC(IF($D$5:$D$906=$D560,$M$5:$M$906),3)</f>
        <v>-3.92</v>
      </c>
      <c r="AA560" s="112">
        <f t="shared" si="202"/>
        <v>13.750000000000002</v>
      </c>
      <c r="AB560" s="112">
        <f t="shared" si="203"/>
        <v>-38.295000000000002</v>
      </c>
      <c r="AC560" s="112">
        <f t="shared" si="204"/>
        <v>16.705000000000005</v>
      </c>
      <c r="AD560" s="112" t="b">
        <f t="shared" si="205"/>
        <v>0</v>
      </c>
      <c r="AE560" s="101">
        <f t="shared" si="196"/>
        <v>1</v>
      </c>
      <c r="AF560" s="101">
        <f t="shared" si="197"/>
        <v>1</v>
      </c>
      <c r="AG560" s="406" cm="1">
        <f t="array" ref="AG560">_xlfn.QUARTILE.EXC(IF($AT$5:$AT$906=$AT560,$L$5:$L$906),1)</f>
        <v>-10.594999999999999</v>
      </c>
      <c r="AH560" s="406" cm="1">
        <f t="array" ref="AH560">_xlfn.QUARTILE.EXC(IF($AT$5:$AT$906=$AT560,$L$5:$L$906),3)</f>
        <v>0.95</v>
      </c>
      <c r="AI560" s="406">
        <f t="shared" si="206"/>
        <v>11.544999999999998</v>
      </c>
      <c r="AJ560" s="406">
        <f t="shared" si="207"/>
        <v>-27.912499999999994</v>
      </c>
      <c r="AK560" s="406">
        <f t="shared" si="208"/>
        <v>18.267499999999995</v>
      </c>
      <c r="AL560" s="406" t="b">
        <f t="shared" si="209"/>
        <v>0</v>
      </c>
      <c r="AM560" s="406" cm="1">
        <f t="array" ref="AM560">_xlfn.QUARTILE.EXC(IF($AT$5:$AT$906=$AT560,$M$5:$M$906),1)</f>
        <v>-17.670000000000002</v>
      </c>
      <c r="AN560" s="406" cm="1">
        <f t="array" ref="AN560">_xlfn.QUARTILE.EXC(IF($AT$5:$AT$906=$AT560,$M$5:$M$906),3)</f>
        <v>-3.92</v>
      </c>
      <c r="AO560" s="406">
        <f t="shared" si="210"/>
        <v>13.750000000000002</v>
      </c>
      <c r="AP560" s="406">
        <f t="shared" si="211"/>
        <v>-38.295000000000002</v>
      </c>
      <c r="AQ560" s="406">
        <f t="shared" si="212"/>
        <v>16.705000000000005</v>
      </c>
      <c r="AR560" s="406" t="b">
        <f t="shared" si="213"/>
        <v>0</v>
      </c>
      <c r="AS560" s="404" t="str">
        <f>INDEX('Org2567'!$BM:$BM,MATCH(Raw_DATA!A560,'Org2567'!$D:$D,0))</f>
        <v>รพช.F1 P50,000-100,000</v>
      </c>
      <c r="AT560" s="404">
        <f>INDEX('Org2567'!$BL:$BL,MATCH(Raw_DATA!A560,'Org2567'!$D:$D,0))</f>
        <v>10</v>
      </c>
      <c r="AU560" s="113"/>
      <c r="AV560" s="101">
        <v>183.82</v>
      </c>
      <c r="AW560" s="101">
        <v>46.31</v>
      </c>
      <c r="AX560" s="101">
        <v>57.9</v>
      </c>
      <c r="AY560" s="101">
        <v>104.77</v>
      </c>
      <c r="AZ560" s="101">
        <v>55.39</v>
      </c>
    </row>
    <row r="561" spans="1:52" x14ac:dyDescent="0.7">
      <c r="A561" s="101" t="s">
        <v>560</v>
      </c>
      <c r="B561" s="101" t="s">
        <v>2448</v>
      </c>
      <c r="C561" s="111" t="str">
        <f>IF(A561="","",INDEX(ID!P:P,MATCH(Raw_DATA!A561,ID!A:A,0)))</f>
        <v>รพช.F2 P30,000-60,000</v>
      </c>
      <c r="D561" s="101">
        <f>IF(A561="","",INDEX(ID!M:M,MATCH(Raw_DATA!A561,ID!A:A,0)))</f>
        <v>6</v>
      </c>
      <c r="E561" s="112">
        <v>1.8</v>
      </c>
      <c r="F561" s="112">
        <v>1.54</v>
      </c>
      <c r="G561" s="112">
        <v>1.1100000000000001</v>
      </c>
      <c r="H561" s="112">
        <v>12251617.140000001</v>
      </c>
      <c r="I561" s="112">
        <v>-15253708.17</v>
      </c>
      <c r="J561" s="112">
        <v>-4418276.24</v>
      </c>
      <c r="K561" s="112">
        <v>1730633.54</v>
      </c>
      <c r="L561" s="112">
        <v>-3.41</v>
      </c>
      <c r="M561" s="112">
        <v>-15.9</v>
      </c>
      <c r="N561" s="112">
        <f t="shared" si="214"/>
        <v>64</v>
      </c>
      <c r="O561" s="112">
        <f t="shared" si="215"/>
        <v>22</v>
      </c>
      <c r="P561" s="112">
        <f t="shared" si="216"/>
        <v>50</v>
      </c>
      <c r="Q561" s="112">
        <f t="shared" si="217"/>
        <v>129</v>
      </c>
      <c r="R561" s="112">
        <f t="shared" si="218"/>
        <v>55</v>
      </c>
      <c r="S561" s="112" cm="1">
        <f t="array" ref="S561">_xlfn.QUARTILE.EXC(IF($D$5:$D$906=$D561,$L$5:$L$906),1)</f>
        <v>-10.317499999999999</v>
      </c>
      <c r="T561" s="112" cm="1">
        <f t="array" ref="T561">_xlfn.QUARTILE.EXC(IF($D$5:$D$906=$D561,$L$5:$L$906),3)</f>
        <v>1.0349999999999999</v>
      </c>
      <c r="U561" s="112">
        <f t="shared" si="198"/>
        <v>11.352499999999999</v>
      </c>
      <c r="V561" s="112">
        <f t="shared" si="199"/>
        <v>-27.346249999999998</v>
      </c>
      <c r="W561" s="112">
        <f t="shared" si="200"/>
        <v>18.063749999999999</v>
      </c>
      <c r="X561" s="112" t="b">
        <f t="shared" si="201"/>
        <v>0</v>
      </c>
      <c r="Y561" s="112" cm="1">
        <f t="array" ref="Y561">_xlfn.QUARTILE.EXC(IF($D$5:$D$906=$D561,$M$5:$M$906),1)</f>
        <v>-15.98</v>
      </c>
      <c r="Z561" s="112" cm="1">
        <f t="array" ref="Z561">_xlfn.QUARTILE.EXC(IF($D$5:$D$906=$D561,$M$5:$M$906),3)</f>
        <v>-2.4</v>
      </c>
      <c r="AA561" s="112">
        <f t="shared" si="202"/>
        <v>13.58</v>
      </c>
      <c r="AB561" s="112">
        <f t="shared" si="203"/>
        <v>-36.35</v>
      </c>
      <c r="AC561" s="112">
        <f t="shared" si="204"/>
        <v>17.970000000000002</v>
      </c>
      <c r="AD561" s="112" t="b">
        <f t="shared" si="205"/>
        <v>0</v>
      </c>
      <c r="AE561" s="101">
        <f t="shared" si="196"/>
        <v>1</v>
      </c>
      <c r="AF561" s="101">
        <f t="shared" si="197"/>
        <v>1</v>
      </c>
      <c r="AG561" s="406" cm="1">
        <f t="array" ref="AG561">_xlfn.QUARTILE.EXC(IF($AT$5:$AT$906=$AT561,$L$5:$L$906),1)</f>
        <v>-9.3850000000000016</v>
      </c>
      <c r="AH561" s="406" cm="1">
        <f t="array" ref="AH561">_xlfn.QUARTILE.EXC(IF($AT$5:$AT$906=$AT561,$L$5:$L$906),3)</f>
        <v>1.2250000000000001</v>
      </c>
      <c r="AI561" s="406">
        <f t="shared" si="206"/>
        <v>10.610000000000001</v>
      </c>
      <c r="AJ561" s="406">
        <f t="shared" si="207"/>
        <v>-25.300000000000004</v>
      </c>
      <c r="AK561" s="406">
        <f t="shared" si="208"/>
        <v>17.140000000000004</v>
      </c>
      <c r="AL561" s="406" t="b">
        <f t="shared" si="209"/>
        <v>0</v>
      </c>
      <c r="AM561" s="406" cm="1">
        <f t="array" ref="AM561">_xlfn.QUARTILE.EXC(IF($AT$5:$AT$906=$AT561,$M$5:$M$906),1)</f>
        <v>-15.515000000000001</v>
      </c>
      <c r="AN561" s="406" cm="1">
        <f t="array" ref="AN561">_xlfn.QUARTILE.EXC(IF($AT$5:$AT$906=$AT561,$M$5:$M$906),3)</f>
        <v>-2.2599999999999998</v>
      </c>
      <c r="AO561" s="406">
        <f t="shared" si="210"/>
        <v>13.255000000000001</v>
      </c>
      <c r="AP561" s="406">
        <f t="shared" si="211"/>
        <v>-35.397500000000001</v>
      </c>
      <c r="AQ561" s="406">
        <f t="shared" si="212"/>
        <v>17.622500000000002</v>
      </c>
      <c r="AR561" s="406" t="b">
        <f t="shared" si="213"/>
        <v>0</v>
      </c>
      <c r="AS561" s="404" t="str">
        <f>INDEX('Org2567'!$BM:$BM,MATCH(Raw_DATA!A561,'Org2567'!$D:$D,0))</f>
        <v>รพช.F2 P30,000-60,000</v>
      </c>
      <c r="AT561" s="404">
        <f>INDEX('Org2567'!$BL:$BL,MATCH(Raw_DATA!A561,'Org2567'!$D:$D,0))</f>
        <v>6</v>
      </c>
      <c r="AU561" s="113"/>
      <c r="AV561" s="101">
        <v>63.69</v>
      </c>
      <c r="AW561" s="101">
        <v>22.29</v>
      </c>
      <c r="AX561" s="101">
        <v>50.49</v>
      </c>
      <c r="AY561" s="101">
        <v>129.1</v>
      </c>
      <c r="AZ561" s="101">
        <v>54.78</v>
      </c>
    </row>
    <row r="562" spans="1:52" x14ac:dyDescent="0.7">
      <c r="A562" s="101" t="s">
        <v>561</v>
      </c>
      <c r="B562" s="101" t="s">
        <v>2451</v>
      </c>
      <c r="C562" s="111" t="str">
        <f>IF(A562="","",INDEX(ID!P:P,MATCH(Raw_DATA!A562,ID!A:A,0)))</f>
        <v>รพช.M2 B&lt;=100</v>
      </c>
      <c r="D562" s="101">
        <f>IF(A562="","",INDEX(ID!M:M,MATCH(Raw_DATA!A562,ID!A:A,0)))</f>
        <v>12</v>
      </c>
      <c r="E562" s="112">
        <v>0.98</v>
      </c>
      <c r="F562" s="112">
        <v>0.89</v>
      </c>
      <c r="G562" s="112">
        <v>0.49</v>
      </c>
      <c r="H562" s="112">
        <v>-1283703.6100000001</v>
      </c>
      <c r="I562" s="112">
        <v>-13034177.83</v>
      </c>
      <c r="J562" s="112">
        <v>-1424102.94</v>
      </c>
      <c r="K562" s="112">
        <v>-29319578.68</v>
      </c>
      <c r="L562" s="112">
        <v>-0.7</v>
      </c>
      <c r="M562" s="112">
        <v>-8.85</v>
      </c>
      <c r="N562" s="112">
        <f t="shared" si="214"/>
        <v>262</v>
      </c>
      <c r="O562" s="112">
        <f t="shared" si="215"/>
        <v>46</v>
      </c>
      <c r="P562" s="112">
        <f t="shared" si="216"/>
        <v>75</v>
      </c>
      <c r="Q562" s="112">
        <f t="shared" si="217"/>
        <v>105</v>
      </c>
      <c r="R562" s="112">
        <f t="shared" si="218"/>
        <v>40</v>
      </c>
      <c r="S562" s="112" cm="1">
        <f t="array" ref="S562">_xlfn.QUARTILE.EXC(IF($D$5:$D$906=$D562,$L$5:$L$906),1)</f>
        <v>-15.01</v>
      </c>
      <c r="T562" s="112" cm="1">
        <f t="array" ref="T562">_xlfn.QUARTILE.EXC(IF($D$5:$D$906=$D562,$L$5:$L$906),3)</f>
        <v>4.4000000000000004</v>
      </c>
      <c r="U562" s="112">
        <f t="shared" si="198"/>
        <v>19.41</v>
      </c>
      <c r="V562" s="112">
        <f t="shared" si="199"/>
        <v>-44.125</v>
      </c>
      <c r="W562" s="112">
        <f t="shared" si="200"/>
        <v>33.515000000000001</v>
      </c>
      <c r="X562" s="112" t="b">
        <f t="shared" si="201"/>
        <v>0</v>
      </c>
      <c r="Y562" s="112" cm="1">
        <f t="array" ref="Y562">_xlfn.QUARTILE.EXC(IF($D$5:$D$906=$D562,$M$5:$M$906),1)</f>
        <v>-15.23</v>
      </c>
      <c r="Z562" s="112" cm="1">
        <f t="array" ref="Z562">_xlfn.QUARTILE.EXC(IF($D$5:$D$906=$D562,$M$5:$M$906),3)</f>
        <v>-0.92</v>
      </c>
      <c r="AA562" s="112">
        <f t="shared" si="202"/>
        <v>14.31</v>
      </c>
      <c r="AB562" s="112">
        <f t="shared" si="203"/>
        <v>-36.695</v>
      </c>
      <c r="AC562" s="112">
        <f t="shared" si="204"/>
        <v>20.544999999999998</v>
      </c>
      <c r="AD562" s="112" t="b">
        <f t="shared" si="205"/>
        <v>0</v>
      </c>
      <c r="AE562" s="101">
        <f t="shared" si="196"/>
        <v>1</v>
      </c>
      <c r="AF562" s="101">
        <f t="shared" si="197"/>
        <v>1</v>
      </c>
      <c r="AG562" s="406" cm="1">
        <f t="array" ref="AG562">_xlfn.QUARTILE.EXC(IF($AT$5:$AT$906=$AT562,$L$5:$L$906),1)</f>
        <v>-15.01</v>
      </c>
      <c r="AH562" s="406" cm="1">
        <f t="array" ref="AH562">_xlfn.QUARTILE.EXC(IF($AT$5:$AT$906=$AT562,$L$5:$L$906),3)</f>
        <v>4.4000000000000004</v>
      </c>
      <c r="AI562" s="406">
        <f t="shared" si="206"/>
        <v>19.41</v>
      </c>
      <c r="AJ562" s="406">
        <f t="shared" si="207"/>
        <v>-44.125</v>
      </c>
      <c r="AK562" s="406">
        <f t="shared" si="208"/>
        <v>33.515000000000001</v>
      </c>
      <c r="AL562" s="406" t="b">
        <f t="shared" si="209"/>
        <v>0</v>
      </c>
      <c r="AM562" s="406" cm="1">
        <f t="array" ref="AM562">_xlfn.QUARTILE.EXC(IF($AT$5:$AT$906=$AT562,$M$5:$M$906),1)</f>
        <v>-15.23</v>
      </c>
      <c r="AN562" s="406" cm="1">
        <f t="array" ref="AN562">_xlfn.QUARTILE.EXC(IF($AT$5:$AT$906=$AT562,$M$5:$M$906),3)</f>
        <v>-0.92</v>
      </c>
      <c r="AO562" s="406">
        <f t="shared" si="210"/>
        <v>14.31</v>
      </c>
      <c r="AP562" s="406">
        <f t="shared" si="211"/>
        <v>-36.695</v>
      </c>
      <c r="AQ562" s="406">
        <f t="shared" si="212"/>
        <v>20.544999999999998</v>
      </c>
      <c r="AR562" s="406" t="b">
        <f t="shared" si="213"/>
        <v>0</v>
      </c>
      <c r="AS562" s="404" t="str">
        <f>INDEX('Org2567'!$BM:$BM,MATCH(Raw_DATA!A562,'Org2567'!$D:$D,0))</f>
        <v>รพช.M2 B&lt;=100</v>
      </c>
      <c r="AT562" s="404">
        <f>INDEX('Org2567'!$BL:$BL,MATCH(Raw_DATA!A562,'Org2567'!$D:$D,0))</f>
        <v>12</v>
      </c>
      <c r="AU562" s="113"/>
      <c r="AV562" s="101">
        <v>261.58</v>
      </c>
      <c r="AW562" s="101">
        <v>45.88</v>
      </c>
      <c r="AX562" s="101">
        <v>75.27</v>
      </c>
      <c r="AY562" s="101">
        <v>105.44</v>
      </c>
      <c r="AZ562" s="101">
        <v>39.58</v>
      </c>
    </row>
    <row r="563" spans="1:52" x14ac:dyDescent="0.7">
      <c r="A563" s="101" t="s">
        <v>562</v>
      </c>
      <c r="B563" s="101" t="s">
        <v>2454</v>
      </c>
      <c r="C563" s="111" t="str">
        <f>IF(A563="","",INDEX(ID!P:P,MATCH(Raw_DATA!A563,ID!A:A,0)))</f>
        <v>รพช.F1 P50,000-100,000</v>
      </c>
      <c r="D563" s="101">
        <f>IF(A563="","",INDEX(ID!M:M,MATCH(Raw_DATA!A563,ID!A:A,0)))</f>
        <v>10</v>
      </c>
      <c r="E563" s="112">
        <v>0.96</v>
      </c>
      <c r="F563" s="112">
        <v>0.78</v>
      </c>
      <c r="G563" s="112">
        <v>0.54</v>
      </c>
      <c r="H563" s="112">
        <v>-1237512.3700000001</v>
      </c>
      <c r="I563" s="112">
        <v>-27170685.350000001</v>
      </c>
      <c r="J563" s="112">
        <v>-21445360.989999998</v>
      </c>
      <c r="K563" s="112">
        <v>-13780587.23</v>
      </c>
      <c r="L563" s="112">
        <v>-16.87</v>
      </c>
      <c r="M563" s="112">
        <v>-26.9</v>
      </c>
      <c r="N563" s="112">
        <f t="shared" si="214"/>
        <v>155</v>
      </c>
      <c r="O563" s="112">
        <f t="shared" si="215"/>
        <v>49</v>
      </c>
      <c r="P563" s="112">
        <f t="shared" si="216"/>
        <v>60</v>
      </c>
      <c r="Q563" s="112">
        <f t="shared" si="217"/>
        <v>123</v>
      </c>
      <c r="R563" s="112">
        <f t="shared" si="218"/>
        <v>63</v>
      </c>
      <c r="S563" s="112" cm="1">
        <f t="array" ref="S563">_xlfn.QUARTILE.EXC(IF($D$5:$D$906=$D563,$L$5:$L$906),1)</f>
        <v>-10.594999999999999</v>
      </c>
      <c r="T563" s="112" cm="1">
        <f t="array" ref="T563">_xlfn.QUARTILE.EXC(IF($D$5:$D$906=$D563,$L$5:$L$906),3)</f>
        <v>0.95</v>
      </c>
      <c r="U563" s="112">
        <f t="shared" si="198"/>
        <v>11.544999999999998</v>
      </c>
      <c r="V563" s="112">
        <f t="shared" si="199"/>
        <v>-27.912499999999994</v>
      </c>
      <c r="W563" s="112">
        <f t="shared" si="200"/>
        <v>18.267499999999995</v>
      </c>
      <c r="X563" s="112" t="b">
        <f t="shared" si="201"/>
        <v>0</v>
      </c>
      <c r="Y563" s="112" cm="1">
        <f t="array" ref="Y563">_xlfn.QUARTILE.EXC(IF($D$5:$D$906=$D563,$M$5:$M$906),1)</f>
        <v>-17.670000000000002</v>
      </c>
      <c r="Z563" s="112" cm="1">
        <f t="array" ref="Z563">_xlfn.QUARTILE.EXC(IF($D$5:$D$906=$D563,$M$5:$M$906),3)</f>
        <v>-3.92</v>
      </c>
      <c r="AA563" s="112">
        <f t="shared" si="202"/>
        <v>13.750000000000002</v>
      </c>
      <c r="AB563" s="112">
        <f t="shared" si="203"/>
        <v>-38.295000000000002</v>
      </c>
      <c r="AC563" s="112">
        <f t="shared" si="204"/>
        <v>16.705000000000005</v>
      </c>
      <c r="AD563" s="112" t="b">
        <f t="shared" si="205"/>
        <v>0</v>
      </c>
      <c r="AE563" s="101">
        <f t="shared" si="196"/>
        <v>1</v>
      </c>
      <c r="AF563" s="101">
        <f t="shared" si="197"/>
        <v>1</v>
      </c>
      <c r="AG563" s="406" cm="1">
        <f t="array" ref="AG563">_xlfn.QUARTILE.EXC(IF($AT$5:$AT$906=$AT563,$L$5:$L$906),1)</f>
        <v>-10.594999999999999</v>
      </c>
      <c r="AH563" s="406" cm="1">
        <f t="array" ref="AH563">_xlfn.QUARTILE.EXC(IF($AT$5:$AT$906=$AT563,$L$5:$L$906),3)</f>
        <v>0.95</v>
      </c>
      <c r="AI563" s="406">
        <f t="shared" si="206"/>
        <v>11.544999999999998</v>
      </c>
      <c r="AJ563" s="406">
        <f t="shared" si="207"/>
        <v>-27.912499999999994</v>
      </c>
      <c r="AK563" s="406">
        <f t="shared" si="208"/>
        <v>18.267499999999995</v>
      </c>
      <c r="AL563" s="406" t="b">
        <f t="shared" si="209"/>
        <v>0</v>
      </c>
      <c r="AM563" s="406" cm="1">
        <f t="array" ref="AM563">_xlfn.QUARTILE.EXC(IF($AT$5:$AT$906=$AT563,$M$5:$M$906),1)</f>
        <v>-17.670000000000002</v>
      </c>
      <c r="AN563" s="406" cm="1">
        <f t="array" ref="AN563">_xlfn.QUARTILE.EXC(IF($AT$5:$AT$906=$AT563,$M$5:$M$906),3)</f>
        <v>-3.92</v>
      </c>
      <c r="AO563" s="406">
        <f t="shared" si="210"/>
        <v>13.750000000000002</v>
      </c>
      <c r="AP563" s="406">
        <f t="shared" si="211"/>
        <v>-38.295000000000002</v>
      </c>
      <c r="AQ563" s="406">
        <f t="shared" si="212"/>
        <v>16.705000000000005</v>
      </c>
      <c r="AR563" s="406" t="b">
        <f t="shared" si="213"/>
        <v>0</v>
      </c>
      <c r="AS563" s="404" t="str">
        <f>INDEX('Org2567'!$BM:$BM,MATCH(Raw_DATA!A563,'Org2567'!$D:$D,0))</f>
        <v>รพช.F1 P50,000-100,000</v>
      </c>
      <c r="AT563" s="404">
        <f>INDEX('Org2567'!$BL:$BL,MATCH(Raw_DATA!A563,'Org2567'!$D:$D,0))</f>
        <v>10</v>
      </c>
      <c r="AU563" s="113"/>
      <c r="AV563" s="101">
        <v>154.54</v>
      </c>
      <c r="AW563" s="101">
        <v>49.22</v>
      </c>
      <c r="AX563" s="101">
        <v>60.33</v>
      </c>
      <c r="AY563" s="101">
        <v>122.92</v>
      </c>
      <c r="AZ563" s="101">
        <v>62.98</v>
      </c>
    </row>
    <row r="564" spans="1:52" x14ac:dyDescent="0.7">
      <c r="A564" s="101" t="s">
        <v>563</v>
      </c>
      <c r="B564" s="101" t="s">
        <v>4099</v>
      </c>
      <c r="C564" s="111" t="str">
        <f>IF(A564="","",INDEX(ID!P:P,MATCH(Raw_DATA!A564,ID!A:A,0)))</f>
        <v>รพช.F2 P&lt;=30,000</v>
      </c>
      <c r="D564" s="101">
        <f>IF(A564="","",INDEX(ID!M:M,MATCH(Raw_DATA!A564,ID!A:A,0)))</f>
        <v>5</v>
      </c>
      <c r="E564" s="112">
        <v>1.34</v>
      </c>
      <c r="F564" s="112">
        <v>1.1599999999999999</v>
      </c>
      <c r="G564" s="112">
        <v>0.8</v>
      </c>
      <c r="H564" s="112">
        <v>7202029.7199999997</v>
      </c>
      <c r="I564" s="112">
        <v>-18965905.949999999</v>
      </c>
      <c r="J564" s="112">
        <v>-10221177.699999999</v>
      </c>
      <c r="K564" s="112">
        <v>-4089028.69</v>
      </c>
      <c r="L564" s="112">
        <v>-10.54</v>
      </c>
      <c r="M564" s="112">
        <v>-20.02</v>
      </c>
      <c r="N564" s="112">
        <f t="shared" si="214"/>
        <v>172</v>
      </c>
      <c r="O564" s="112">
        <f t="shared" si="215"/>
        <v>61</v>
      </c>
      <c r="P564" s="112">
        <f t="shared" si="216"/>
        <v>69</v>
      </c>
      <c r="Q564" s="112">
        <f t="shared" si="217"/>
        <v>128</v>
      </c>
      <c r="R564" s="112">
        <f t="shared" si="218"/>
        <v>57</v>
      </c>
      <c r="S564" s="112" cm="1">
        <f t="array" ref="S564">_xlfn.QUARTILE.EXC(IF($D$5:$D$906=$D564,$L$5:$L$906),1)</f>
        <v>-9.4075000000000006</v>
      </c>
      <c r="T564" s="112" cm="1">
        <f t="array" ref="T564">_xlfn.QUARTILE.EXC(IF($D$5:$D$906=$D564,$L$5:$L$906),3)</f>
        <v>1.645</v>
      </c>
      <c r="U564" s="112">
        <f t="shared" si="198"/>
        <v>11.0525</v>
      </c>
      <c r="V564" s="112">
        <f t="shared" si="199"/>
        <v>-25.986249999999998</v>
      </c>
      <c r="W564" s="112">
        <f t="shared" si="200"/>
        <v>18.223749999999999</v>
      </c>
      <c r="X564" s="112" t="b">
        <f t="shared" si="201"/>
        <v>0</v>
      </c>
      <c r="Y564" s="112" cm="1">
        <f t="array" ref="Y564">_xlfn.QUARTILE.EXC(IF($D$5:$D$906=$D564,$M$5:$M$906),1)</f>
        <v>-18.744999999999997</v>
      </c>
      <c r="Z564" s="112" cm="1">
        <f t="array" ref="Z564">_xlfn.QUARTILE.EXC(IF($D$5:$D$906=$D564,$M$5:$M$906),3)</f>
        <v>-2.7</v>
      </c>
      <c r="AA564" s="112">
        <f t="shared" si="202"/>
        <v>16.044999999999998</v>
      </c>
      <c r="AB564" s="112">
        <f t="shared" si="203"/>
        <v>-42.812499999999993</v>
      </c>
      <c r="AC564" s="112">
        <f t="shared" si="204"/>
        <v>21.367499999999996</v>
      </c>
      <c r="AD564" s="112" t="b">
        <f t="shared" si="205"/>
        <v>0</v>
      </c>
      <c r="AE564" s="101">
        <f t="shared" si="196"/>
        <v>1</v>
      </c>
      <c r="AF564" s="101">
        <f t="shared" si="197"/>
        <v>1</v>
      </c>
      <c r="AG564" s="406" cm="1">
        <f t="array" ref="AG564">_xlfn.QUARTILE.EXC(IF($AT$5:$AT$906=$AT564,$L$5:$L$906),1)</f>
        <v>-9.4075000000000006</v>
      </c>
      <c r="AH564" s="406" cm="1">
        <f t="array" ref="AH564">_xlfn.QUARTILE.EXC(IF($AT$5:$AT$906=$AT564,$L$5:$L$906),3)</f>
        <v>1.645</v>
      </c>
      <c r="AI564" s="406">
        <f t="shared" si="206"/>
        <v>11.0525</v>
      </c>
      <c r="AJ564" s="406">
        <f t="shared" si="207"/>
        <v>-25.986249999999998</v>
      </c>
      <c r="AK564" s="406">
        <f t="shared" si="208"/>
        <v>18.223749999999999</v>
      </c>
      <c r="AL564" s="406" t="b">
        <f t="shared" si="209"/>
        <v>0</v>
      </c>
      <c r="AM564" s="406" cm="1">
        <f t="array" ref="AM564">_xlfn.QUARTILE.EXC(IF($AT$5:$AT$906=$AT564,$M$5:$M$906),1)</f>
        <v>-18.744999999999997</v>
      </c>
      <c r="AN564" s="406" cm="1">
        <f t="array" ref="AN564">_xlfn.QUARTILE.EXC(IF($AT$5:$AT$906=$AT564,$M$5:$M$906),3)</f>
        <v>-2.7</v>
      </c>
      <c r="AO564" s="406">
        <f t="shared" si="210"/>
        <v>16.044999999999998</v>
      </c>
      <c r="AP564" s="406">
        <f t="shared" si="211"/>
        <v>-42.812499999999993</v>
      </c>
      <c r="AQ564" s="406">
        <f t="shared" si="212"/>
        <v>21.367499999999996</v>
      </c>
      <c r="AR564" s="406" t="b">
        <f t="shared" si="213"/>
        <v>0</v>
      </c>
      <c r="AS564" s="404" t="str">
        <f>INDEX('Org2567'!$BM:$BM,MATCH(Raw_DATA!A564,'Org2567'!$D:$D,0))</f>
        <v>รพช.F2 P&lt;=30,000</v>
      </c>
      <c r="AT564" s="404">
        <f>INDEX('Org2567'!$BL:$BL,MATCH(Raw_DATA!A564,'Org2567'!$D:$D,0))</f>
        <v>5</v>
      </c>
      <c r="AU564" s="113"/>
      <c r="AV564" s="101">
        <v>171.69</v>
      </c>
      <c r="AW564" s="101">
        <v>60.64</v>
      </c>
      <c r="AX564" s="101">
        <v>68.91</v>
      </c>
      <c r="AY564" s="101">
        <v>127.53</v>
      </c>
      <c r="AZ564" s="101">
        <v>56.55</v>
      </c>
    </row>
    <row r="565" spans="1:52" x14ac:dyDescent="0.7">
      <c r="A565" s="101" t="s">
        <v>564</v>
      </c>
      <c r="B565" s="101" t="s">
        <v>2458</v>
      </c>
      <c r="C565" s="111" t="str">
        <f>IF(A565="","",INDEX(ID!P:P,MATCH(Raw_DATA!A565,ID!A:A,0)))</f>
        <v>รพศ.A B&gt;1000</v>
      </c>
      <c r="D565" s="101">
        <f>IF(A565="","",INDEX(ID!M:M,MATCH(Raw_DATA!A565,ID!A:A,0)))</f>
        <v>20</v>
      </c>
      <c r="E565" s="112">
        <v>3.05</v>
      </c>
      <c r="F565" s="112">
        <v>2.81</v>
      </c>
      <c r="G565" s="112">
        <v>1.46</v>
      </c>
      <c r="H565" s="112">
        <v>1429511099.8099999</v>
      </c>
      <c r="I565" s="112">
        <v>-85969430.950000003</v>
      </c>
      <c r="J565" s="112">
        <v>102882876.63</v>
      </c>
      <c r="K565" s="112">
        <v>315659994.95999998</v>
      </c>
      <c r="L565" s="112">
        <v>2.5299999999999998</v>
      </c>
      <c r="M565" s="112">
        <v>-2.61</v>
      </c>
      <c r="N565" s="112">
        <f t="shared" si="214"/>
        <v>105</v>
      </c>
      <c r="O565" s="112">
        <f t="shared" si="215"/>
        <v>88</v>
      </c>
      <c r="P565" s="112">
        <f t="shared" si="216"/>
        <v>44</v>
      </c>
      <c r="Q565" s="112">
        <f t="shared" si="217"/>
        <v>104</v>
      </c>
      <c r="R565" s="112">
        <f t="shared" si="218"/>
        <v>38</v>
      </c>
      <c r="S565" s="112" cm="1">
        <f t="array" ref="S565">_xlfn.QUARTILE.EXC(IF($D$5:$D$906=$D565,$L$5:$L$906),1)</f>
        <v>1.0449999999999999</v>
      </c>
      <c r="T565" s="112" cm="1">
        <f t="array" ref="T565">_xlfn.QUARTILE.EXC(IF($D$5:$D$906=$D565,$L$5:$L$906),3)</f>
        <v>6.4074999999999998</v>
      </c>
      <c r="U565" s="112">
        <f t="shared" si="198"/>
        <v>5.3624999999999998</v>
      </c>
      <c r="V565" s="112">
        <f t="shared" si="199"/>
        <v>-6.9987499999999994</v>
      </c>
      <c r="W565" s="112">
        <f t="shared" si="200"/>
        <v>14.451249999999998</v>
      </c>
      <c r="X565" s="112" t="b">
        <f t="shared" si="201"/>
        <v>0</v>
      </c>
      <c r="Y565" s="112" cm="1">
        <f t="array" ref="Y565">_xlfn.QUARTILE.EXC(IF($D$5:$D$906=$D565,$M$5:$M$906),1)</f>
        <v>-6.8150000000000004</v>
      </c>
      <c r="Z565" s="112" cm="1">
        <f t="array" ref="Z565">_xlfn.QUARTILE.EXC(IF($D$5:$D$906=$D565,$M$5:$M$906),3)</f>
        <v>0.92249999999999988</v>
      </c>
      <c r="AA565" s="112">
        <f t="shared" si="202"/>
        <v>7.7375000000000007</v>
      </c>
      <c r="AB565" s="112">
        <f t="shared" si="203"/>
        <v>-18.421250000000001</v>
      </c>
      <c r="AC565" s="112">
        <f t="shared" si="204"/>
        <v>12.52875</v>
      </c>
      <c r="AD565" s="112" t="b">
        <f t="shared" si="205"/>
        <v>0</v>
      </c>
      <c r="AE565" s="101">
        <f t="shared" si="196"/>
        <v>1</v>
      </c>
      <c r="AF565" s="101">
        <f t="shared" si="197"/>
        <v>0</v>
      </c>
      <c r="AG565" s="406" cm="1">
        <f t="array" ref="AG565">_xlfn.QUARTILE.EXC(IF($AT$5:$AT$906=$AT565,$L$5:$L$906),1)</f>
        <v>1.0449999999999999</v>
      </c>
      <c r="AH565" s="406" cm="1">
        <f t="array" ref="AH565">_xlfn.QUARTILE.EXC(IF($AT$5:$AT$906=$AT565,$L$5:$L$906),3)</f>
        <v>6.4074999999999998</v>
      </c>
      <c r="AI565" s="406">
        <f t="shared" si="206"/>
        <v>5.3624999999999998</v>
      </c>
      <c r="AJ565" s="406">
        <f t="shared" si="207"/>
        <v>-6.9987499999999994</v>
      </c>
      <c r="AK565" s="406">
        <f t="shared" si="208"/>
        <v>14.451249999999998</v>
      </c>
      <c r="AL565" s="406" t="b">
        <f t="shared" si="209"/>
        <v>0</v>
      </c>
      <c r="AM565" s="406" cm="1">
        <f t="array" ref="AM565">_xlfn.QUARTILE.EXC(IF($AT$5:$AT$906=$AT565,$M$5:$M$906),1)</f>
        <v>-6.8150000000000004</v>
      </c>
      <c r="AN565" s="406" cm="1">
        <f t="array" ref="AN565">_xlfn.QUARTILE.EXC(IF($AT$5:$AT$906=$AT565,$M$5:$M$906),3)</f>
        <v>0.92249999999999988</v>
      </c>
      <c r="AO565" s="406">
        <f t="shared" si="210"/>
        <v>7.7375000000000007</v>
      </c>
      <c r="AP565" s="406">
        <f t="shared" si="211"/>
        <v>-18.421250000000001</v>
      </c>
      <c r="AQ565" s="406">
        <f t="shared" si="212"/>
        <v>12.52875</v>
      </c>
      <c r="AR565" s="406" t="b">
        <f t="shared" si="213"/>
        <v>0</v>
      </c>
      <c r="AS565" s="404" t="str">
        <f>INDEX('Org2567'!$BM:$BM,MATCH(Raw_DATA!A565,'Org2567'!$D:$D,0))</f>
        <v>รพศ.A B&gt;1000</v>
      </c>
      <c r="AT565" s="404">
        <f>INDEX('Org2567'!$BL:$BL,MATCH(Raw_DATA!A565,'Org2567'!$D:$D,0))</f>
        <v>20</v>
      </c>
      <c r="AU565" s="113"/>
      <c r="AV565" s="101">
        <v>104.93</v>
      </c>
      <c r="AW565" s="101">
        <v>87.62</v>
      </c>
      <c r="AX565" s="101">
        <v>43.56</v>
      </c>
      <c r="AY565" s="101">
        <v>103.73</v>
      </c>
      <c r="AZ565" s="101">
        <v>37.5</v>
      </c>
    </row>
    <row r="566" spans="1:52" x14ac:dyDescent="0.7">
      <c r="A566" s="101" t="s">
        <v>565</v>
      </c>
      <c r="B566" s="101" t="s">
        <v>2462</v>
      </c>
      <c r="C566" s="111" t="str">
        <f>IF(A566="","",INDEX(ID!P:P,MATCH(Raw_DATA!A566,ID!A:A,0)))</f>
        <v>รพช.F1 P50,000-100,000</v>
      </c>
      <c r="D566" s="101">
        <f>IF(A566="","",INDEX(ID!M:M,MATCH(Raw_DATA!A566,ID!A:A,0)))</f>
        <v>10</v>
      </c>
      <c r="E566" s="112">
        <v>1.04</v>
      </c>
      <c r="F566" s="112">
        <v>0.84</v>
      </c>
      <c r="G566" s="112">
        <v>0.51</v>
      </c>
      <c r="H566" s="112">
        <v>1403329</v>
      </c>
      <c r="I566" s="112">
        <v>-1441615.55</v>
      </c>
      <c r="J566" s="112">
        <v>4702995.9000000004</v>
      </c>
      <c r="K566" s="112">
        <v>-17080394.309999999</v>
      </c>
      <c r="L566" s="112">
        <v>3.28</v>
      </c>
      <c r="M566" s="112">
        <v>-1.61</v>
      </c>
      <c r="N566" s="112">
        <f t="shared" si="214"/>
        <v>285</v>
      </c>
      <c r="O566" s="112">
        <f t="shared" si="215"/>
        <v>37</v>
      </c>
      <c r="P566" s="112">
        <f t="shared" si="216"/>
        <v>57</v>
      </c>
      <c r="Q566" s="112">
        <f t="shared" si="217"/>
        <v>93</v>
      </c>
      <c r="R566" s="112">
        <f t="shared" si="218"/>
        <v>71</v>
      </c>
      <c r="S566" s="112" cm="1">
        <f t="array" ref="S566">_xlfn.QUARTILE.EXC(IF($D$5:$D$906=$D566,$L$5:$L$906),1)</f>
        <v>-10.594999999999999</v>
      </c>
      <c r="T566" s="112" cm="1">
        <f t="array" ref="T566">_xlfn.QUARTILE.EXC(IF($D$5:$D$906=$D566,$L$5:$L$906),3)</f>
        <v>0.95</v>
      </c>
      <c r="U566" s="112">
        <f t="shared" si="198"/>
        <v>11.544999999999998</v>
      </c>
      <c r="V566" s="112">
        <f t="shared" si="199"/>
        <v>-27.912499999999994</v>
      </c>
      <c r="W566" s="112">
        <f t="shared" si="200"/>
        <v>18.267499999999995</v>
      </c>
      <c r="X566" s="112" t="b">
        <f t="shared" si="201"/>
        <v>0</v>
      </c>
      <c r="Y566" s="112" cm="1">
        <f t="array" ref="Y566">_xlfn.QUARTILE.EXC(IF($D$5:$D$906=$D566,$M$5:$M$906),1)</f>
        <v>-17.670000000000002</v>
      </c>
      <c r="Z566" s="112" cm="1">
        <f t="array" ref="Z566">_xlfn.QUARTILE.EXC(IF($D$5:$D$906=$D566,$M$5:$M$906),3)</f>
        <v>-3.92</v>
      </c>
      <c r="AA566" s="112">
        <f t="shared" si="202"/>
        <v>13.750000000000002</v>
      </c>
      <c r="AB566" s="112">
        <f t="shared" si="203"/>
        <v>-38.295000000000002</v>
      </c>
      <c r="AC566" s="112">
        <f t="shared" si="204"/>
        <v>16.705000000000005</v>
      </c>
      <c r="AD566" s="112" t="b">
        <f t="shared" si="205"/>
        <v>0</v>
      </c>
      <c r="AE566" s="101">
        <f t="shared" si="196"/>
        <v>1</v>
      </c>
      <c r="AF566" s="101">
        <f t="shared" si="197"/>
        <v>0</v>
      </c>
      <c r="AG566" s="406" cm="1">
        <f t="array" ref="AG566">_xlfn.QUARTILE.EXC(IF($AT$5:$AT$906=$AT566,$L$5:$L$906),1)</f>
        <v>-10.594999999999999</v>
      </c>
      <c r="AH566" s="406" cm="1">
        <f t="array" ref="AH566">_xlfn.QUARTILE.EXC(IF($AT$5:$AT$906=$AT566,$L$5:$L$906),3)</f>
        <v>0.95</v>
      </c>
      <c r="AI566" s="406">
        <f t="shared" si="206"/>
        <v>11.544999999999998</v>
      </c>
      <c r="AJ566" s="406">
        <f t="shared" si="207"/>
        <v>-27.912499999999994</v>
      </c>
      <c r="AK566" s="406">
        <f t="shared" si="208"/>
        <v>18.267499999999995</v>
      </c>
      <c r="AL566" s="406" t="b">
        <f t="shared" si="209"/>
        <v>0</v>
      </c>
      <c r="AM566" s="406" cm="1">
        <f t="array" ref="AM566">_xlfn.QUARTILE.EXC(IF($AT$5:$AT$906=$AT566,$M$5:$M$906),1)</f>
        <v>-17.670000000000002</v>
      </c>
      <c r="AN566" s="406" cm="1">
        <f t="array" ref="AN566">_xlfn.QUARTILE.EXC(IF($AT$5:$AT$906=$AT566,$M$5:$M$906),3)</f>
        <v>-3.92</v>
      </c>
      <c r="AO566" s="406">
        <f t="shared" si="210"/>
        <v>13.750000000000002</v>
      </c>
      <c r="AP566" s="406">
        <f t="shared" si="211"/>
        <v>-38.295000000000002</v>
      </c>
      <c r="AQ566" s="406">
        <f t="shared" si="212"/>
        <v>16.705000000000005</v>
      </c>
      <c r="AR566" s="406" t="b">
        <f t="shared" si="213"/>
        <v>0</v>
      </c>
      <c r="AS566" s="404" t="str">
        <f>INDEX('Org2567'!$BM:$BM,MATCH(Raw_DATA!A566,'Org2567'!$D:$D,0))</f>
        <v>รพช.F1 P50,000-100,000</v>
      </c>
      <c r="AT566" s="404">
        <f>INDEX('Org2567'!$BL:$BL,MATCH(Raw_DATA!A566,'Org2567'!$D:$D,0))</f>
        <v>10</v>
      </c>
      <c r="AU566" s="113"/>
      <c r="AV566" s="101">
        <v>285.33999999999997</v>
      </c>
      <c r="AW566" s="101">
        <v>36.93</v>
      </c>
      <c r="AX566" s="101">
        <v>57.45</v>
      </c>
      <c r="AY566" s="101">
        <v>93.12</v>
      </c>
      <c r="AZ566" s="101">
        <v>70.540000000000006</v>
      </c>
    </row>
    <row r="567" spans="1:52" x14ac:dyDescent="0.7">
      <c r="A567" s="101" t="s">
        <v>566</v>
      </c>
      <c r="B567" s="101" t="s">
        <v>2465</v>
      </c>
      <c r="C567" s="111" t="str">
        <f>IF(A567="","",INDEX(ID!P:P,MATCH(Raw_DATA!A567,ID!A:A,0)))</f>
        <v>รพช.F1 P&lt;=50,000</v>
      </c>
      <c r="D567" s="101">
        <f>IF(A567="","",INDEX(ID!M:M,MATCH(Raw_DATA!A567,ID!A:A,0)))</f>
        <v>9</v>
      </c>
      <c r="E567" s="112">
        <v>0.98</v>
      </c>
      <c r="F567" s="112">
        <v>0.81</v>
      </c>
      <c r="G567" s="112">
        <v>0.53</v>
      </c>
      <c r="H567" s="112">
        <v>-582239.28</v>
      </c>
      <c r="I567" s="112">
        <v>4742730.09</v>
      </c>
      <c r="J567" s="112">
        <v>9084937.0600000005</v>
      </c>
      <c r="K567" s="112">
        <v>-13503455.550000001</v>
      </c>
      <c r="L567" s="112">
        <v>6.8</v>
      </c>
      <c r="M567" s="112">
        <v>7.41</v>
      </c>
      <c r="N567" s="112">
        <f t="shared" si="214"/>
        <v>338</v>
      </c>
      <c r="O567" s="112">
        <f t="shared" si="215"/>
        <v>27</v>
      </c>
      <c r="P567" s="112">
        <f t="shared" si="216"/>
        <v>47</v>
      </c>
      <c r="Q567" s="112">
        <f t="shared" si="217"/>
        <v>97</v>
      </c>
      <c r="R567" s="112">
        <f t="shared" si="218"/>
        <v>62</v>
      </c>
      <c r="S567" s="112" cm="1">
        <f t="array" ref="S567">_xlfn.QUARTILE.EXC(IF($D$5:$D$906=$D567,$L$5:$L$906),1)</f>
        <v>-8.26</v>
      </c>
      <c r="T567" s="112" cm="1">
        <f t="array" ref="T567">_xlfn.QUARTILE.EXC(IF($D$5:$D$906=$D567,$L$5:$L$906),3)</f>
        <v>3.2450000000000001</v>
      </c>
      <c r="U567" s="112">
        <f t="shared" si="198"/>
        <v>11.504999999999999</v>
      </c>
      <c r="V567" s="112">
        <f t="shared" si="199"/>
        <v>-25.517499999999998</v>
      </c>
      <c r="W567" s="112">
        <f t="shared" si="200"/>
        <v>20.502500000000001</v>
      </c>
      <c r="X567" s="112" t="b">
        <f t="shared" si="201"/>
        <v>0</v>
      </c>
      <c r="Y567" s="112" cm="1">
        <f t="array" ref="Y567">_xlfn.QUARTILE.EXC(IF($D$5:$D$906=$D567,$M$5:$M$906),1)</f>
        <v>-12.452500000000001</v>
      </c>
      <c r="Z567" s="112" cm="1">
        <f t="array" ref="Z567">_xlfn.QUARTILE.EXC(IF($D$5:$D$906=$D567,$M$5:$M$906),3)</f>
        <v>0.39</v>
      </c>
      <c r="AA567" s="112">
        <f t="shared" si="202"/>
        <v>12.842500000000001</v>
      </c>
      <c r="AB567" s="112">
        <f t="shared" si="203"/>
        <v>-31.716250000000002</v>
      </c>
      <c r="AC567" s="112">
        <f t="shared" si="204"/>
        <v>19.653750000000002</v>
      </c>
      <c r="AD567" s="112" t="b">
        <f t="shared" si="205"/>
        <v>0</v>
      </c>
      <c r="AE567" s="101">
        <f t="shared" si="196"/>
        <v>0</v>
      </c>
      <c r="AF567" s="101">
        <f t="shared" si="197"/>
        <v>0</v>
      </c>
      <c r="AG567" s="406" cm="1">
        <f t="array" ref="AG567">_xlfn.QUARTILE.EXC(IF($AT$5:$AT$906=$AT567,$L$5:$L$906),1)</f>
        <v>-8.26</v>
      </c>
      <c r="AH567" s="406" cm="1">
        <f t="array" ref="AH567">_xlfn.QUARTILE.EXC(IF($AT$5:$AT$906=$AT567,$L$5:$L$906),3)</f>
        <v>3.2450000000000001</v>
      </c>
      <c r="AI567" s="406">
        <f t="shared" si="206"/>
        <v>11.504999999999999</v>
      </c>
      <c r="AJ567" s="406">
        <f t="shared" si="207"/>
        <v>-25.517499999999998</v>
      </c>
      <c r="AK567" s="406">
        <f t="shared" si="208"/>
        <v>20.502500000000001</v>
      </c>
      <c r="AL567" s="406" t="b">
        <f t="shared" si="209"/>
        <v>0</v>
      </c>
      <c r="AM567" s="406" cm="1">
        <f t="array" ref="AM567">_xlfn.QUARTILE.EXC(IF($AT$5:$AT$906=$AT567,$M$5:$M$906),1)</f>
        <v>-12.452500000000001</v>
      </c>
      <c r="AN567" s="406" cm="1">
        <f t="array" ref="AN567">_xlfn.QUARTILE.EXC(IF($AT$5:$AT$906=$AT567,$M$5:$M$906),3)</f>
        <v>0.39</v>
      </c>
      <c r="AO567" s="406">
        <f t="shared" si="210"/>
        <v>12.842500000000001</v>
      </c>
      <c r="AP567" s="406">
        <f t="shared" si="211"/>
        <v>-31.716250000000002</v>
      </c>
      <c r="AQ567" s="406">
        <f t="shared" si="212"/>
        <v>19.653750000000002</v>
      </c>
      <c r="AR567" s="406" t="b">
        <f t="shared" si="213"/>
        <v>0</v>
      </c>
      <c r="AS567" s="404" t="str">
        <f>INDEX('Org2567'!$BM:$BM,MATCH(Raw_DATA!A567,'Org2567'!$D:$D,0))</f>
        <v>รพช.F1 P&lt;=50,000</v>
      </c>
      <c r="AT567" s="404">
        <f>INDEX('Org2567'!$BL:$BL,MATCH(Raw_DATA!A567,'Org2567'!$D:$D,0))</f>
        <v>9</v>
      </c>
      <c r="AU567" s="113"/>
      <c r="AV567" s="101">
        <v>337.66</v>
      </c>
      <c r="AW567" s="101">
        <v>26.87</v>
      </c>
      <c r="AX567" s="101">
        <v>46.55</v>
      </c>
      <c r="AY567" s="101">
        <v>96.71</v>
      </c>
      <c r="AZ567" s="101">
        <v>61.96</v>
      </c>
    </row>
    <row r="568" spans="1:52" x14ac:dyDescent="0.7">
      <c r="A568" s="101" t="s">
        <v>567</v>
      </c>
      <c r="B568" s="101" t="s">
        <v>2468</v>
      </c>
      <c r="C568" s="111" t="str">
        <f>IF(A568="","",INDEX(ID!P:P,MATCH(Raw_DATA!A568,ID!A:A,0)))</f>
        <v>รพท.S B&lt;=400</v>
      </c>
      <c r="D568" s="101">
        <f>IF(A568="","",INDEX(ID!M:M,MATCH(Raw_DATA!A568,ID!A:A,0)))</f>
        <v>16</v>
      </c>
      <c r="E568" s="112">
        <v>1.27</v>
      </c>
      <c r="F568" s="112">
        <v>1.17</v>
      </c>
      <c r="G568" s="112">
        <v>0.69</v>
      </c>
      <c r="H568" s="112">
        <v>61357236.689999998</v>
      </c>
      <c r="I568" s="112">
        <v>-75547910.569999993</v>
      </c>
      <c r="J568" s="112">
        <v>-14932335.560000001</v>
      </c>
      <c r="K568" s="112">
        <v>-72340299.430000007</v>
      </c>
      <c r="L568" s="112">
        <v>-2.4700000000000002</v>
      </c>
      <c r="M568" s="112">
        <v>-10</v>
      </c>
      <c r="N568" s="112">
        <f t="shared" si="214"/>
        <v>255</v>
      </c>
      <c r="O568" s="112">
        <f t="shared" si="215"/>
        <v>61</v>
      </c>
      <c r="P568" s="112">
        <f t="shared" si="216"/>
        <v>89</v>
      </c>
      <c r="Q568" s="112">
        <f t="shared" si="217"/>
        <v>140</v>
      </c>
      <c r="R568" s="112">
        <f t="shared" si="218"/>
        <v>53</v>
      </c>
      <c r="S568" s="112" cm="1">
        <f t="array" ref="S568">_xlfn.QUARTILE.EXC(IF($D$5:$D$906=$D568,$L$5:$L$906),1)</f>
        <v>-2.1850000000000001</v>
      </c>
      <c r="T568" s="112" cm="1">
        <f t="array" ref="T568">_xlfn.QUARTILE.EXC(IF($D$5:$D$906=$D568,$L$5:$L$906),3)</f>
        <v>5.5750000000000002</v>
      </c>
      <c r="U568" s="112">
        <f t="shared" si="198"/>
        <v>7.76</v>
      </c>
      <c r="V568" s="112">
        <f t="shared" si="199"/>
        <v>-13.825000000000001</v>
      </c>
      <c r="W568" s="112">
        <f t="shared" si="200"/>
        <v>17.215</v>
      </c>
      <c r="X568" s="112" t="b">
        <f t="shared" si="201"/>
        <v>0</v>
      </c>
      <c r="Y568" s="112" cm="1">
        <f t="array" ref="Y568">_xlfn.QUARTILE.EXC(IF($D$5:$D$906=$D568,$M$5:$M$906),1)</f>
        <v>-5.58</v>
      </c>
      <c r="Z568" s="112" cm="1">
        <f t="array" ref="Z568">_xlfn.QUARTILE.EXC(IF($D$5:$D$906=$D568,$M$5:$M$906),3)</f>
        <v>0.90500000000000003</v>
      </c>
      <c r="AA568" s="112">
        <f t="shared" si="202"/>
        <v>6.4850000000000003</v>
      </c>
      <c r="AB568" s="112">
        <f t="shared" si="203"/>
        <v>-15.307500000000001</v>
      </c>
      <c r="AC568" s="112">
        <f t="shared" si="204"/>
        <v>10.6325</v>
      </c>
      <c r="AD568" s="112" t="b">
        <f t="shared" si="205"/>
        <v>0</v>
      </c>
      <c r="AE568" s="101">
        <f t="shared" si="196"/>
        <v>1</v>
      </c>
      <c r="AF568" s="101">
        <f t="shared" si="197"/>
        <v>1</v>
      </c>
      <c r="AG568" s="406" cm="1">
        <f t="array" ref="AG568">_xlfn.QUARTILE.EXC(IF($AT$5:$AT$906=$AT568,$L$5:$L$906),1)</f>
        <v>-2.1850000000000001</v>
      </c>
      <c r="AH568" s="406" cm="1">
        <f t="array" ref="AH568">_xlfn.QUARTILE.EXC(IF($AT$5:$AT$906=$AT568,$L$5:$L$906),3)</f>
        <v>5.5750000000000002</v>
      </c>
      <c r="AI568" s="406">
        <f t="shared" si="206"/>
        <v>7.76</v>
      </c>
      <c r="AJ568" s="406">
        <f t="shared" si="207"/>
        <v>-13.825000000000001</v>
      </c>
      <c r="AK568" s="406">
        <f t="shared" si="208"/>
        <v>17.215</v>
      </c>
      <c r="AL568" s="406" t="b">
        <f t="shared" si="209"/>
        <v>0</v>
      </c>
      <c r="AM568" s="406" cm="1">
        <f t="array" ref="AM568">_xlfn.QUARTILE.EXC(IF($AT$5:$AT$906=$AT568,$M$5:$M$906),1)</f>
        <v>-5.58</v>
      </c>
      <c r="AN568" s="406" cm="1">
        <f t="array" ref="AN568">_xlfn.QUARTILE.EXC(IF($AT$5:$AT$906=$AT568,$M$5:$M$906),3)</f>
        <v>0.90500000000000003</v>
      </c>
      <c r="AO568" s="406">
        <f t="shared" si="210"/>
        <v>6.4850000000000003</v>
      </c>
      <c r="AP568" s="406">
        <f t="shared" si="211"/>
        <v>-15.307500000000001</v>
      </c>
      <c r="AQ568" s="406">
        <f t="shared" si="212"/>
        <v>10.6325</v>
      </c>
      <c r="AR568" s="406" t="b">
        <f t="shared" si="213"/>
        <v>0</v>
      </c>
      <c r="AS568" s="404" t="str">
        <f>INDEX('Org2567'!$BM:$BM,MATCH(Raw_DATA!A568,'Org2567'!$D:$D,0))</f>
        <v>รพท.S B&lt;=400</v>
      </c>
      <c r="AT568" s="404">
        <f>INDEX('Org2567'!$BL:$BL,MATCH(Raw_DATA!A568,'Org2567'!$D:$D,0))</f>
        <v>16</v>
      </c>
      <c r="AU568" s="113"/>
      <c r="AV568" s="101">
        <v>255.38</v>
      </c>
      <c r="AW568" s="101">
        <v>61</v>
      </c>
      <c r="AX568" s="101">
        <v>88.67</v>
      </c>
      <c r="AY568" s="101">
        <v>140.07</v>
      </c>
      <c r="AZ568" s="101">
        <v>53.25</v>
      </c>
    </row>
    <row r="569" spans="1:52" x14ac:dyDescent="0.7">
      <c r="A569" s="101" t="s">
        <v>568</v>
      </c>
      <c r="B569" s="101" t="s">
        <v>2471</v>
      </c>
      <c r="C569" s="111" t="str">
        <f>IF(A569="","",INDEX(ID!P:P,MATCH(Raw_DATA!A569,ID!A:A,0)))</f>
        <v>รพช.F3 P&lt;=15,000</v>
      </c>
      <c r="D569" s="101">
        <f>IF(A569="","",INDEX(ID!M:M,MATCH(Raw_DATA!A569,ID!A:A,0)))</f>
        <v>2</v>
      </c>
      <c r="E569" s="112">
        <v>5.13</v>
      </c>
      <c r="F569" s="112">
        <v>4.67</v>
      </c>
      <c r="G569" s="112">
        <v>3.47</v>
      </c>
      <c r="H569" s="112">
        <v>11867021.59</v>
      </c>
      <c r="I569" s="112">
        <v>-4698393.76</v>
      </c>
      <c r="J569" s="112">
        <v>1963373.6</v>
      </c>
      <c r="K569" s="112">
        <v>7084051.9199999999</v>
      </c>
      <c r="L569" s="112">
        <v>4.97</v>
      </c>
      <c r="M569" s="112">
        <v>-6.47</v>
      </c>
      <c r="N569" s="112">
        <f t="shared" si="214"/>
        <v>95</v>
      </c>
      <c r="O569" s="112">
        <f t="shared" si="215"/>
        <v>106</v>
      </c>
      <c r="P569" s="112">
        <f t="shared" si="216"/>
        <v>59</v>
      </c>
      <c r="Q569" s="112">
        <f t="shared" si="217"/>
        <v>133</v>
      </c>
      <c r="R569" s="112">
        <f t="shared" si="218"/>
        <v>62</v>
      </c>
      <c r="S569" s="112" cm="1">
        <f t="array" ref="S569">_xlfn.QUARTILE.EXC(IF($D$5:$D$906=$D569,$L$5:$L$906),1)</f>
        <v>-5.3650000000000002</v>
      </c>
      <c r="T569" s="112" cm="1">
        <f t="array" ref="T569">_xlfn.QUARTILE.EXC(IF($D$5:$D$906=$D569,$L$5:$L$906),3)</f>
        <v>10.815000000000001</v>
      </c>
      <c r="U569" s="112">
        <f t="shared" si="198"/>
        <v>16.18</v>
      </c>
      <c r="V569" s="112">
        <f t="shared" si="199"/>
        <v>-29.634999999999998</v>
      </c>
      <c r="W569" s="112">
        <f t="shared" si="200"/>
        <v>35.085000000000001</v>
      </c>
      <c r="X569" s="112" t="b">
        <f t="shared" si="201"/>
        <v>0</v>
      </c>
      <c r="Y569" s="112" cm="1">
        <f t="array" ref="Y569">_xlfn.QUARTILE.EXC(IF($D$5:$D$906=$D569,$M$5:$M$906),1)</f>
        <v>-14.08</v>
      </c>
      <c r="Z569" s="112" cm="1">
        <f t="array" ref="Z569">_xlfn.QUARTILE.EXC(IF($D$5:$D$906=$D569,$M$5:$M$906),3)</f>
        <v>0.78999999999999981</v>
      </c>
      <c r="AA569" s="112">
        <f t="shared" si="202"/>
        <v>14.87</v>
      </c>
      <c r="AB569" s="112">
        <f t="shared" si="203"/>
        <v>-36.384999999999998</v>
      </c>
      <c r="AC569" s="112">
        <f t="shared" si="204"/>
        <v>23.094999999999999</v>
      </c>
      <c r="AD569" s="112" t="b">
        <f t="shared" si="205"/>
        <v>0</v>
      </c>
      <c r="AE569" s="101">
        <f t="shared" si="196"/>
        <v>1</v>
      </c>
      <c r="AF569" s="101">
        <f t="shared" si="197"/>
        <v>0</v>
      </c>
      <c r="AG569" s="406" cm="1">
        <f t="array" ref="AG569">_xlfn.QUARTILE.EXC(IF($AT$5:$AT$906=$AT569,$L$5:$L$906),1)</f>
        <v>-5.3650000000000002</v>
      </c>
      <c r="AH569" s="406" cm="1">
        <f t="array" ref="AH569">_xlfn.QUARTILE.EXC(IF($AT$5:$AT$906=$AT569,$L$5:$L$906),3)</f>
        <v>10.815000000000001</v>
      </c>
      <c r="AI569" s="406">
        <f t="shared" si="206"/>
        <v>16.18</v>
      </c>
      <c r="AJ569" s="406">
        <f t="shared" si="207"/>
        <v>-29.634999999999998</v>
      </c>
      <c r="AK569" s="406">
        <f t="shared" si="208"/>
        <v>35.085000000000001</v>
      </c>
      <c r="AL569" s="406" t="b">
        <f t="shared" si="209"/>
        <v>0</v>
      </c>
      <c r="AM569" s="406" cm="1">
        <f t="array" ref="AM569">_xlfn.QUARTILE.EXC(IF($AT$5:$AT$906=$AT569,$M$5:$M$906),1)</f>
        <v>-14.08</v>
      </c>
      <c r="AN569" s="406" cm="1">
        <f t="array" ref="AN569">_xlfn.QUARTILE.EXC(IF($AT$5:$AT$906=$AT569,$M$5:$M$906),3)</f>
        <v>0.78999999999999981</v>
      </c>
      <c r="AO569" s="406">
        <f t="shared" si="210"/>
        <v>14.87</v>
      </c>
      <c r="AP569" s="406">
        <f t="shared" si="211"/>
        <v>-36.384999999999998</v>
      </c>
      <c r="AQ569" s="406">
        <f t="shared" si="212"/>
        <v>23.094999999999999</v>
      </c>
      <c r="AR569" s="406" t="b">
        <f t="shared" si="213"/>
        <v>0</v>
      </c>
      <c r="AS569" s="404" t="str">
        <f>INDEX('Org2567'!$BM:$BM,MATCH(Raw_DATA!A569,'Org2567'!$D:$D,0))</f>
        <v>รพช.F3 P&lt;=15,000</v>
      </c>
      <c r="AT569" s="404">
        <f>INDEX('Org2567'!$BL:$BL,MATCH(Raw_DATA!A569,'Org2567'!$D:$D,0))</f>
        <v>2</v>
      </c>
      <c r="AU569" s="113"/>
      <c r="AV569" s="101">
        <v>94.53</v>
      </c>
      <c r="AW569" s="101">
        <v>105.66</v>
      </c>
      <c r="AX569" s="101">
        <v>58.99</v>
      </c>
      <c r="AY569" s="101">
        <v>132.58000000000001</v>
      </c>
      <c r="AZ569" s="101">
        <v>61.93</v>
      </c>
    </row>
    <row r="570" spans="1:52" x14ac:dyDescent="0.7">
      <c r="A570" s="101" t="s">
        <v>569</v>
      </c>
      <c r="B570" s="101" t="s">
        <v>2474</v>
      </c>
      <c r="C570" s="111" t="str">
        <f>IF(A570="","",INDEX(ID!P:P,MATCH(Raw_DATA!A570,ID!A:A,0)))</f>
        <v>รพช.F2 P30,000-60,000</v>
      </c>
      <c r="D570" s="101">
        <f>IF(A570="","",INDEX(ID!M:M,MATCH(Raw_DATA!A570,ID!A:A,0)))</f>
        <v>6</v>
      </c>
      <c r="E570" s="112">
        <v>1.04</v>
      </c>
      <c r="F570" s="112">
        <v>0.9</v>
      </c>
      <c r="G570" s="112">
        <v>0.63</v>
      </c>
      <c r="H570" s="112">
        <v>1232056.46</v>
      </c>
      <c r="I570" s="112">
        <v>83924.26</v>
      </c>
      <c r="J570" s="112">
        <v>7326011.3799999999</v>
      </c>
      <c r="K570" s="112">
        <v>-11736069.960000001</v>
      </c>
      <c r="L570" s="112">
        <v>6.4</v>
      </c>
      <c r="M570" s="112">
        <v>0.11</v>
      </c>
      <c r="N570" s="112">
        <f t="shared" si="214"/>
        <v>293</v>
      </c>
      <c r="O570" s="112">
        <f t="shared" si="215"/>
        <v>35</v>
      </c>
      <c r="P570" s="112">
        <f t="shared" si="216"/>
        <v>82</v>
      </c>
      <c r="Q570" s="112">
        <f t="shared" si="217"/>
        <v>96</v>
      </c>
      <c r="R570" s="112">
        <f t="shared" si="218"/>
        <v>62</v>
      </c>
      <c r="S570" s="112" cm="1">
        <f t="array" ref="S570">_xlfn.QUARTILE.EXC(IF($D$5:$D$906=$D570,$L$5:$L$906),1)</f>
        <v>-10.317499999999999</v>
      </c>
      <c r="T570" s="112" cm="1">
        <f t="array" ref="T570">_xlfn.QUARTILE.EXC(IF($D$5:$D$906=$D570,$L$5:$L$906),3)</f>
        <v>1.0349999999999999</v>
      </c>
      <c r="U570" s="112">
        <f t="shared" si="198"/>
        <v>11.352499999999999</v>
      </c>
      <c r="V570" s="112">
        <f t="shared" si="199"/>
        <v>-27.346249999999998</v>
      </c>
      <c r="W570" s="112">
        <f t="shared" si="200"/>
        <v>18.063749999999999</v>
      </c>
      <c r="X570" s="112" t="b">
        <f t="shared" si="201"/>
        <v>0</v>
      </c>
      <c r="Y570" s="112" cm="1">
        <f t="array" ref="Y570">_xlfn.QUARTILE.EXC(IF($D$5:$D$906=$D570,$M$5:$M$906),1)</f>
        <v>-15.98</v>
      </c>
      <c r="Z570" s="112" cm="1">
        <f t="array" ref="Z570">_xlfn.QUARTILE.EXC(IF($D$5:$D$906=$D570,$M$5:$M$906),3)</f>
        <v>-2.4</v>
      </c>
      <c r="AA570" s="112">
        <f t="shared" si="202"/>
        <v>13.58</v>
      </c>
      <c r="AB570" s="112">
        <f t="shared" si="203"/>
        <v>-36.35</v>
      </c>
      <c r="AC570" s="112">
        <f t="shared" si="204"/>
        <v>17.970000000000002</v>
      </c>
      <c r="AD570" s="112" t="b">
        <f t="shared" si="205"/>
        <v>0</v>
      </c>
      <c r="AE570" s="101">
        <f t="shared" si="196"/>
        <v>0</v>
      </c>
      <c r="AF570" s="101">
        <f t="shared" si="197"/>
        <v>0</v>
      </c>
      <c r="AG570" s="406" cm="1">
        <f t="array" ref="AG570">_xlfn.QUARTILE.EXC(IF($AT$5:$AT$906=$AT570,$L$5:$L$906),1)</f>
        <v>-9.3850000000000016</v>
      </c>
      <c r="AH570" s="406" cm="1">
        <f t="array" ref="AH570">_xlfn.QUARTILE.EXC(IF($AT$5:$AT$906=$AT570,$L$5:$L$906),3)</f>
        <v>1.2250000000000001</v>
      </c>
      <c r="AI570" s="406">
        <f t="shared" si="206"/>
        <v>10.610000000000001</v>
      </c>
      <c r="AJ570" s="406">
        <f t="shared" si="207"/>
        <v>-25.300000000000004</v>
      </c>
      <c r="AK570" s="406">
        <f t="shared" si="208"/>
        <v>17.140000000000004</v>
      </c>
      <c r="AL570" s="406" t="b">
        <f t="shared" si="209"/>
        <v>0</v>
      </c>
      <c r="AM570" s="406" cm="1">
        <f t="array" ref="AM570">_xlfn.QUARTILE.EXC(IF($AT$5:$AT$906=$AT570,$M$5:$M$906),1)</f>
        <v>-15.515000000000001</v>
      </c>
      <c r="AN570" s="406" cm="1">
        <f t="array" ref="AN570">_xlfn.QUARTILE.EXC(IF($AT$5:$AT$906=$AT570,$M$5:$M$906),3)</f>
        <v>-2.2599999999999998</v>
      </c>
      <c r="AO570" s="406">
        <f t="shared" si="210"/>
        <v>13.255000000000001</v>
      </c>
      <c r="AP570" s="406">
        <f t="shared" si="211"/>
        <v>-35.397500000000001</v>
      </c>
      <c r="AQ570" s="406">
        <f t="shared" si="212"/>
        <v>17.622500000000002</v>
      </c>
      <c r="AR570" s="406" t="b">
        <f t="shared" si="213"/>
        <v>0</v>
      </c>
      <c r="AS570" s="404" t="str">
        <f>INDEX('Org2567'!$BM:$BM,MATCH(Raw_DATA!A570,'Org2567'!$D:$D,0))</f>
        <v>รพช.F2 P30,000-60,000</v>
      </c>
      <c r="AT570" s="404">
        <f>INDEX('Org2567'!$BL:$BL,MATCH(Raw_DATA!A570,'Org2567'!$D:$D,0))</f>
        <v>6</v>
      </c>
      <c r="AU570" s="113"/>
      <c r="AV570" s="101">
        <v>292.8</v>
      </c>
      <c r="AW570" s="101">
        <v>34.89</v>
      </c>
      <c r="AX570" s="101">
        <v>82.11</v>
      </c>
      <c r="AY570" s="101">
        <v>96.2</v>
      </c>
      <c r="AZ570" s="101">
        <v>62.12</v>
      </c>
    </row>
    <row r="571" spans="1:52" x14ac:dyDescent="0.7">
      <c r="A571" s="101" t="s">
        <v>570</v>
      </c>
      <c r="B571" s="101" t="s">
        <v>2477</v>
      </c>
      <c r="C571" s="111" t="str">
        <f>IF(A571="","",INDEX(ID!P:P,MATCH(Raw_DATA!A571,ID!A:A,0)))</f>
        <v>รพช.M2 B&gt;100</v>
      </c>
      <c r="D571" s="101">
        <f>IF(A571="","",INDEX(ID!M:M,MATCH(Raw_DATA!A571,ID!A:A,0)))</f>
        <v>13</v>
      </c>
      <c r="E571" s="112">
        <v>1.02</v>
      </c>
      <c r="F571" s="112">
        <v>0.91</v>
      </c>
      <c r="G571" s="112">
        <v>0.47</v>
      </c>
      <c r="H571" s="112">
        <v>1721364.84</v>
      </c>
      <c r="I571" s="112">
        <v>857640.38</v>
      </c>
      <c r="J571" s="112">
        <v>26200937.84</v>
      </c>
      <c r="K571" s="112">
        <v>-50850632.740000002</v>
      </c>
      <c r="L571" s="112">
        <v>7.36</v>
      </c>
      <c r="M571" s="112">
        <v>0.25</v>
      </c>
      <c r="N571" s="112">
        <f t="shared" si="214"/>
        <v>194</v>
      </c>
      <c r="O571" s="112">
        <f t="shared" si="215"/>
        <v>49</v>
      </c>
      <c r="P571" s="112">
        <f t="shared" si="216"/>
        <v>62</v>
      </c>
      <c r="Q571" s="112">
        <f t="shared" si="217"/>
        <v>107</v>
      </c>
      <c r="R571" s="112">
        <f t="shared" si="218"/>
        <v>41</v>
      </c>
      <c r="S571" s="112" cm="1">
        <f t="array" ref="S571">_xlfn.QUARTILE.EXC(IF($D$5:$D$906=$D571,$L$5:$L$906),1)</f>
        <v>-7.51</v>
      </c>
      <c r="T571" s="112" cm="1">
        <f t="array" ref="T571">_xlfn.QUARTILE.EXC(IF($D$5:$D$906=$D571,$L$5:$L$906),3)</f>
        <v>3.04</v>
      </c>
      <c r="U571" s="112">
        <f t="shared" si="198"/>
        <v>10.55</v>
      </c>
      <c r="V571" s="112">
        <f t="shared" si="199"/>
        <v>-23.335000000000001</v>
      </c>
      <c r="W571" s="112">
        <f t="shared" si="200"/>
        <v>18.865000000000002</v>
      </c>
      <c r="X571" s="112" t="b">
        <f t="shared" si="201"/>
        <v>0</v>
      </c>
      <c r="Y571" s="112" cm="1">
        <f t="array" ref="Y571">_xlfn.QUARTILE.EXC(IF($D$5:$D$906=$D571,$M$5:$M$906),1)</f>
        <v>-12.23</v>
      </c>
      <c r="Z571" s="112" cm="1">
        <f t="array" ref="Z571">_xlfn.QUARTILE.EXC(IF($D$5:$D$906=$D571,$M$5:$M$906),3)</f>
        <v>-0.18</v>
      </c>
      <c r="AA571" s="112">
        <f t="shared" si="202"/>
        <v>12.05</v>
      </c>
      <c r="AB571" s="112">
        <f t="shared" si="203"/>
        <v>-30.305000000000003</v>
      </c>
      <c r="AC571" s="112">
        <f t="shared" si="204"/>
        <v>17.895000000000003</v>
      </c>
      <c r="AD571" s="112" t="b">
        <f t="shared" si="205"/>
        <v>0</v>
      </c>
      <c r="AE571" s="101">
        <f t="shared" si="196"/>
        <v>0</v>
      </c>
      <c r="AF571" s="101">
        <f t="shared" si="197"/>
        <v>0</v>
      </c>
      <c r="AG571" s="406" cm="1">
        <f t="array" ref="AG571">_xlfn.QUARTILE.EXC(IF($AT$5:$AT$906=$AT571,$L$5:$L$906),1)</f>
        <v>-7.51</v>
      </c>
      <c r="AH571" s="406" cm="1">
        <f t="array" ref="AH571">_xlfn.QUARTILE.EXC(IF($AT$5:$AT$906=$AT571,$L$5:$L$906),3)</f>
        <v>3.04</v>
      </c>
      <c r="AI571" s="406">
        <f t="shared" si="206"/>
        <v>10.55</v>
      </c>
      <c r="AJ571" s="406">
        <f t="shared" si="207"/>
        <v>-23.335000000000001</v>
      </c>
      <c r="AK571" s="406">
        <f t="shared" si="208"/>
        <v>18.865000000000002</v>
      </c>
      <c r="AL571" s="406" t="b">
        <f t="shared" si="209"/>
        <v>0</v>
      </c>
      <c r="AM571" s="406" cm="1">
        <f t="array" ref="AM571">_xlfn.QUARTILE.EXC(IF($AT$5:$AT$906=$AT571,$M$5:$M$906),1)</f>
        <v>-12.23</v>
      </c>
      <c r="AN571" s="406" cm="1">
        <f t="array" ref="AN571">_xlfn.QUARTILE.EXC(IF($AT$5:$AT$906=$AT571,$M$5:$M$906),3)</f>
        <v>-0.18</v>
      </c>
      <c r="AO571" s="406">
        <f t="shared" si="210"/>
        <v>12.05</v>
      </c>
      <c r="AP571" s="406">
        <f t="shared" si="211"/>
        <v>-30.305000000000003</v>
      </c>
      <c r="AQ571" s="406">
        <f t="shared" si="212"/>
        <v>17.895000000000003</v>
      </c>
      <c r="AR571" s="406" t="b">
        <f t="shared" si="213"/>
        <v>0</v>
      </c>
      <c r="AS571" s="404" t="str">
        <f>INDEX('Org2567'!$BM:$BM,MATCH(Raw_DATA!A571,'Org2567'!$D:$D,0))</f>
        <v>รพช.M2 B&gt;100</v>
      </c>
      <c r="AT571" s="404">
        <f>INDEX('Org2567'!$BL:$BL,MATCH(Raw_DATA!A571,'Org2567'!$D:$D,0))</f>
        <v>13</v>
      </c>
      <c r="AU571" s="113"/>
      <c r="AV571" s="101">
        <v>194.45</v>
      </c>
      <c r="AW571" s="101">
        <v>48.57</v>
      </c>
      <c r="AX571" s="101">
        <v>62.29</v>
      </c>
      <c r="AY571" s="101">
        <v>106.54</v>
      </c>
      <c r="AZ571" s="101">
        <v>41.2</v>
      </c>
    </row>
    <row r="572" spans="1:52" x14ac:dyDescent="0.7">
      <c r="A572" s="101" t="s">
        <v>571</v>
      </c>
      <c r="B572" s="101" t="s">
        <v>2480</v>
      </c>
      <c r="C572" s="111" t="str">
        <f>IF(A572="","",INDEX(ID!P:P,MATCH(Raw_DATA!A572,ID!A:A,0)))</f>
        <v>รพช.F2 P&lt;=30,000</v>
      </c>
      <c r="D572" s="101">
        <f>IF(A572="","",INDEX(ID!M:M,MATCH(Raw_DATA!A572,ID!A:A,0)))</f>
        <v>5</v>
      </c>
      <c r="E572" s="112">
        <v>1.19</v>
      </c>
      <c r="F572" s="112">
        <v>0.97</v>
      </c>
      <c r="G572" s="112">
        <v>0.71</v>
      </c>
      <c r="H572" s="112">
        <v>3100018.19</v>
      </c>
      <c r="I572" s="112">
        <v>-5784791.71</v>
      </c>
      <c r="J572" s="112">
        <v>555013.93999999994</v>
      </c>
      <c r="K572" s="112">
        <v>-4845438.6500000004</v>
      </c>
      <c r="L572" s="112">
        <v>0.66</v>
      </c>
      <c r="M572" s="112">
        <v>-12.18</v>
      </c>
      <c r="N572" s="112">
        <f t="shared" si="214"/>
        <v>201</v>
      </c>
      <c r="O572" s="112">
        <f t="shared" si="215"/>
        <v>21</v>
      </c>
      <c r="P572" s="112">
        <f t="shared" si="216"/>
        <v>42</v>
      </c>
      <c r="Q572" s="112">
        <f t="shared" si="217"/>
        <v>103</v>
      </c>
      <c r="R572" s="112">
        <f t="shared" si="218"/>
        <v>58</v>
      </c>
      <c r="S572" s="112" cm="1">
        <f t="array" ref="S572">_xlfn.QUARTILE.EXC(IF($D$5:$D$906=$D572,$L$5:$L$906),1)</f>
        <v>-9.4075000000000006</v>
      </c>
      <c r="T572" s="112" cm="1">
        <f t="array" ref="T572">_xlfn.QUARTILE.EXC(IF($D$5:$D$906=$D572,$L$5:$L$906),3)</f>
        <v>1.645</v>
      </c>
      <c r="U572" s="112">
        <f t="shared" si="198"/>
        <v>11.0525</v>
      </c>
      <c r="V572" s="112">
        <f t="shared" si="199"/>
        <v>-25.986249999999998</v>
      </c>
      <c r="W572" s="112">
        <f t="shared" si="200"/>
        <v>18.223749999999999</v>
      </c>
      <c r="X572" s="112" t="b">
        <f t="shared" si="201"/>
        <v>0</v>
      </c>
      <c r="Y572" s="112" cm="1">
        <f t="array" ref="Y572">_xlfn.QUARTILE.EXC(IF($D$5:$D$906=$D572,$M$5:$M$906),1)</f>
        <v>-18.744999999999997</v>
      </c>
      <c r="Z572" s="112" cm="1">
        <f t="array" ref="Z572">_xlfn.QUARTILE.EXC(IF($D$5:$D$906=$D572,$M$5:$M$906),3)</f>
        <v>-2.7</v>
      </c>
      <c r="AA572" s="112">
        <f t="shared" si="202"/>
        <v>16.044999999999998</v>
      </c>
      <c r="AB572" s="112">
        <f t="shared" si="203"/>
        <v>-42.812499999999993</v>
      </c>
      <c r="AC572" s="112">
        <f t="shared" si="204"/>
        <v>21.367499999999996</v>
      </c>
      <c r="AD572" s="112" t="b">
        <f t="shared" si="205"/>
        <v>0</v>
      </c>
      <c r="AE572" s="101">
        <f t="shared" si="196"/>
        <v>1</v>
      </c>
      <c r="AF572" s="101">
        <f t="shared" si="197"/>
        <v>0</v>
      </c>
      <c r="AG572" s="406" cm="1">
        <f t="array" ref="AG572">_xlfn.QUARTILE.EXC(IF($AT$5:$AT$906=$AT572,$L$5:$L$906),1)</f>
        <v>-9.4075000000000006</v>
      </c>
      <c r="AH572" s="406" cm="1">
        <f t="array" ref="AH572">_xlfn.QUARTILE.EXC(IF($AT$5:$AT$906=$AT572,$L$5:$L$906),3)</f>
        <v>1.645</v>
      </c>
      <c r="AI572" s="406">
        <f t="shared" si="206"/>
        <v>11.0525</v>
      </c>
      <c r="AJ572" s="406">
        <f t="shared" si="207"/>
        <v>-25.986249999999998</v>
      </c>
      <c r="AK572" s="406">
        <f t="shared" si="208"/>
        <v>18.223749999999999</v>
      </c>
      <c r="AL572" s="406" t="b">
        <f t="shared" si="209"/>
        <v>0</v>
      </c>
      <c r="AM572" s="406" cm="1">
        <f t="array" ref="AM572">_xlfn.QUARTILE.EXC(IF($AT$5:$AT$906=$AT572,$M$5:$M$906),1)</f>
        <v>-18.744999999999997</v>
      </c>
      <c r="AN572" s="406" cm="1">
        <f t="array" ref="AN572">_xlfn.QUARTILE.EXC(IF($AT$5:$AT$906=$AT572,$M$5:$M$906),3)</f>
        <v>-2.7</v>
      </c>
      <c r="AO572" s="406">
        <f t="shared" si="210"/>
        <v>16.044999999999998</v>
      </c>
      <c r="AP572" s="406">
        <f t="shared" si="211"/>
        <v>-42.812499999999993</v>
      </c>
      <c r="AQ572" s="406">
        <f t="shared" si="212"/>
        <v>21.367499999999996</v>
      </c>
      <c r="AR572" s="406" t="b">
        <f t="shared" si="213"/>
        <v>0</v>
      </c>
      <c r="AS572" s="404" t="str">
        <f>INDEX('Org2567'!$BM:$BM,MATCH(Raw_DATA!A572,'Org2567'!$D:$D,0))</f>
        <v>รพช.F2 P&lt;=30,000</v>
      </c>
      <c r="AT572" s="404">
        <f>INDEX('Org2567'!$BL:$BL,MATCH(Raw_DATA!A572,'Org2567'!$D:$D,0))</f>
        <v>5</v>
      </c>
      <c r="AU572" s="113"/>
      <c r="AV572" s="101">
        <v>200.65</v>
      </c>
      <c r="AW572" s="101">
        <v>21.1</v>
      </c>
      <c r="AX572" s="101">
        <v>42.18</v>
      </c>
      <c r="AY572" s="101">
        <v>103.41</v>
      </c>
      <c r="AZ572" s="101">
        <v>58.42</v>
      </c>
    </row>
    <row r="573" spans="1:52" x14ac:dyDescent="0.7">
      <c r="A573" s="101" t="s">
        <v>572</v>
      </c>
      <c r="B573" s="101" t="s">
        <v>2483</v>
      </c>
      <c r="C573" s="111" t="str">
        <f>IF(A573="","",INDEX(ID!P:P,MATCH(Raw_DATA!A573,ID!A:A,0)))</f>
        <v>รพช.F2 P&lt;=30,000</v>
      </c>
      <c r="D573" s="101">
        <f>IF(A573="","",INDEX(ID!M:M,MATCH(Raw_DATA!A573,ID!A:A,0)))</f>
        <v>5</v>
      </c>
      <c r="E573" s="112">
        <v>1.02</v>
      </c>
      <c r="F573" s="112">
        <v>0.87</v>
      </c>
      <c r="G573" s="112">
        <v>0.48</v>
      </c>
      <c r="H573" s="112">
        <v>275597.88</v>
      </c>
      <c r="I573" s="112">
        <v>1180803.5</v>
      </c>
      <c r="J573" s="112">
        <v>4723432.5</v>
      </c>
      <c r="K573" s="112">
        <v>-9405593.1699999999</v>
      </c>
      <c r="L573" s="112">
        <v>5.22</v>
      </c>
      <c r="M573" s="112">
        <v>1.86</v>
      </c>
      <c r="N573" s="112">
        <f t="shared" si="214"/>
        <v>302</v>
      </c>
      <c r="O573" s="112">
        <f t="shared" si="215"/>
        <v>34</v>
      </c>
      <c r="P573" s="112">
        <f t="shared" si="216"/>
        <v>53</v>
      </c>
      <c r="Q573" s="112">
        <f t="shared" si="217"/>
        <v>104</v>
      </c>
      <c r="R573" s="112">
        <f t="shared" si="218"/>
        <v>69</v>
      </c>
      <c r="S573" s="112" cm="1">
        <f t="array" ref="S573">_xlfn.QUARTILE.EXC(IF($D$5:$D$906=$D573,$L$5:$L$906),1)</f>
        <v>-9.4075000000000006</v>
      </c>
      <c r="T573" s="112" cm="1">
        <f t="array" ref="T573">_xlfn.QUARTILE.EXC(IF($D$5:$D$906=$D573,$L$5:$L$906),3)</f>
        <v>1.645</v>
      </c>
      <c r="U573" s="112">
        <f t="shared" si="198"/>
        <v>11.0525</v>
      </c>
      <c r="V573" s="112">
        <f t="shared" si="199"/>
        <v>-25.986249999999998</v>
      </c>
      <c r="W573" s="112">
        <f t="shared" si="200"/>
        <v>18.223749999999999</v>
      </c>
      <c r="X573" s="112" t="b">
        <f t="shared" si="201"/>
        <v>0</v>
      </c>
      <c r="Y573" s="112" cm="1">
        <f t="array" ref="Y573">_xlfn.QUARTILE.EXC(IF($D$5:$D$906=$D573,$M$5:$M$906),1)</f>
        <v>-18.744999999999997</v>
      </c>
      <c r="Z573" s="112" cm="1">
        <f t="array" ref="Z573">_xlfn.QUARTILE.EXC(IF($D$5:$D$906=$D573,$M$5:$M$906),3)</f>
        <v>-2.7</v>
      </c>
      <c r="AA573" s="112">
        <f t="shared" si="202"/>
        <v>16.044999999999998</v>
      </c>
      <c r="AB573" s="112">
        <f t="shared" si="203"/>
        <v>-42.812499999999993</v>
      </c>
      <c r="AC573" s="112">
        <f t="shared" si="204"/>
        <v>21.367499999999996</v>
      </c>
      <c r="AD573" s="112" t="b">
        <f t="shared" si="205"/>
        <v>0</v>
      </c>
      <c r="AE573" s="101">
        <f t="shared" si="196"/>
        <v>0</v>
      </c>
      <c r="AF573" s="101">
        <f t="shared" si="197"/>
        <v>0</v>
      </c>
      <c r="AG573" s="406" cm="1">
        <f t="array" ref="AG573">_xlfn.QUARTILE.EXC(IF($AT$5:$AT$906=$AT573,$L$5:$L$906),1)</f>
        <v>-9.4075000000000006</v>
      </c>
      <c r="AH573" s="406" cm="1">
        <f t="array" ref="AH573">_xlfn.QUARTILE.EXC(IF($AT$5:$AT$906=$AT573,$L$5:$L$906),3)</f>
        <v>1.645</v>
      </c>
      <c r="AI573" s="406">
        <f t="shared" si="206"/>
        <v>11.0525</v>
      </c>
      <c r="AJ573" s="406">
        <f t="shared" si="207"/>
        <v>-25.986249999999998</v>
      </c>
      <c r="AK573" s="406">
        <f t="shared" si="208"/>
        <v>18.223749999999999</v>
      </c>
      <c r="AL573" s="406" t="b">
        <f t="shared" si="209"/>
        <v>0</v>
      </c>
      <c r="AM573" s="406" cm="1">
        <f t="array" ref="AM573">_xlfn.QUARTILE.EXC(IF($AT$5:$AT$906=$AT573,$M$5:$M$906),1)</f>
        <v>-18.744999999999997</v>
      </c>
      <c r="AN573" s="406" cm="1">
        <f t="array" ref="AN573">_xlfn.QUARTILE.EXC(IF($AT$5:$AT$906=$AT573,$M$5:$M$906),3)</f>
        <v>-2.7</v>
      </c>
      <c r="AO573" s="406">
        <f t="shared" si="210"/>
        <v>16.044999999999998</v>
      </c>
      <c r="AP573" s="406">
        <f t="shared" si="211"/>
        <v>-42.812499999999993</v>
      </c>
      <c r="AQ573" s="406">
        <f t="shared" si="212"/>
        <v>21.367499999999996</v>
      </c>
      <c r="AR573" s="406" t="b">
        <f t="shared" si="213"/>
        <v>0</v>
      </c>
      <c r="AS573" s="404" t="str">
        <f>INDEX('Org2567'!$BM:$BM,MATCH(Raw_DATA!A573,'Org2567'!$D:$D,0))</f>
        <v>รพช.F2 P&lt;=30,000</v>
      </c>
      <c r="AT573" s="404">
        <f>INDEX('Org2567'!$BL:$BL,MATCH(Raw_DATA!A573,'Org2567'!$D:$D,0))</f>
        <v>5</v>
      </c>
      <c r="AU573" s="113"/>
      <c r="AV573" s="101">
        <v>301.89999999999998</v>
      </c>
      <c r="AW573" s="101">
        <v>33.93</v>
      </c>
      <c r="AX573" s="101">
        <v>52.7</v>
      </c>
      <c r="AY573" s="101">
        <v>103.53</v>
      </c>
      <c r="AZ573" s="101">
        <v>69.260000000000005</v>
      </c>
    </row>
    <row r="574" spans="1:52" x14ac:dyDescent="0.7">
      <c r="A574" s="101" t="s">
        <v>573</v>
      </c>
      <c r="B574" s="101" t="s">
        <v>2486</v>
      </c>
      <c r="C574" s="111" t="str">
        <f>IF(A574="","",INDEX(ID!P:P,MATCH(Raw_DATA!A574,ID!A:A,0)))</f>
        <v>รพช.F2 P30,000-60,000</v>
      </c>
      <c r="D574" s="101">
        <f>IF(A574="","",INDEX(ID!M:M,MATCH(Raw_DATA!A574,ID!A:A,0)))</f>
        <v>6</v>
      </c>
      <c r="E574" s="112">
        <v>1.78</v>
      </c>
      <c r="F574" s="112">
        <v>1.51</v>
      </c>
      <c r="G574" s="112">
        <v>1.1599999999999999</v>
      </c>
      <c r="H574" s="112">
        <v>12221590.710000001</v>
      </c>
      <c r="I574" s="112">
        <v>-7879378.1600000001</v>
      </c>
      <c r="J574" s="112">
        <v>-2417503.54</v>
      </c>
      <c r="K574" s="112">
        <v>2468599.42</v>
      </c>
      <c r="L574" s="112">
        <v>-2.12</v>
      </c>
      <c r="M574" s="112">
        <v>-11.57</v>
      </c>
      <c r="N574" s="112">
        <f t="shared" si="214"/>
        <v>84</v>
      </c>
      <c r="O574" s="112">
        <f t="shared" si="215"/>
        <v>19</v>
      </c>
      <c r="P574" s="112">
        <f t="shared" si="216"/>
        <v>43</v>
      </c>
      <c r="Q574" s="112">
        <f t="shared" si="217"/>
        <v>129</v>
      </c>
      <c r="R574" s="112">
        <f t="shared" si="218"/>
        <v>49</v>
      </c>
      <c r="S574" s="112" cm="1">
        <f t="array" ref="S574">_xlfn.QUARTILE.EXC(IF($D$5:$D$906=$D574,$L$5:$L$906),1)</f>
        <v>-10.317499999999999</v>
      </c>
      <c r="T574" s="112" cm="1">
        <f t="array" ref="T574">_xlfn.QUARTILE.EXC(IF($D$5:$D$906=$D574,$L$5:$L$906),3)</f>
        <v>1.0349999999999999</v>
      </c>
      <c r="U574" s="112">
        <f t="shared" si="198"/>
        <v>11.352499999999999</v>
      </c>
      <c r="V574" s="112">
        <f t="shared" si="199"/>
        <v>-27.346249999999998</v>
      </c>
      <c r="W574" s="112">
        <f t="shared" si="200"/>
        <v>18.063749999999999</v>
      </c>
      <c r="X574" s="112" t="b">
        <f t="shared" si="201"/>
        <v>0</v>
      </c>
      <c r="Y574" s="112" cm="1">
        <f t="array" ref="Y574">_xlfn.QUARTILE.EXC(IF($D$5:$D$906=$D574,$M$5:$M$906),1)</f>
        <v>-15.98</v>
      </c>
      <c r="Z574" s="112" cm="1">
        <f t="array" ref="Z574">_xlfn.QUARTILE.EXC(IF($D$5:$D$906=$D574,$M$5:$M$906),3)</f>
        <v>-2.4</v>
      </c>
      <c r="AA574" s="112">
        <f t="shared" si="202"/>
        <v>13.58</v>
      </c>
      <c r="AB574" s="112">
        <f t="shared" si="203"/>
        <v>-36.35</v>
      </c>
      <c r="AC574" s="112">
        <f t="shared" si="204"/>
        <v>17.970000000000002</v>
      </c>
      <c r="AD574" s="112" t="b">
        <f t="shared" si="205"/>
        <v>0</v>
      </c>
      <c r="AE574" s="101">
        <f t="shared" si="196"/>
        <v>1</v>
      </c>
      <c r="AF574" s="101">
        <f t="shared" si="197"/>
        <v>1</v>
      </c>
      <c r="AG574" s="406" cm="1">
        <f t="array" ref="AG574">_xlfn.QUARTILE.EXC(IF($AT$5:$AT$906=$AT574,$L$5:$L$906),1)</f>
        <v>-9.3850000000000016</v>
      </c>
      <c r="AH574" s="406" cm="1">
        <f t="array" ref="AH574">_xlfn.QUARTILE.EXC(IF($AT$5:$AT$906=$AT574,$L$5:$L$906),3)</f>
        <v>1.2250000000000001</v>
      </c>
      <c r="AI574" s="406">
        <f t="shared" si="206"/>
        <v>10.610000000000001</v>
      </c>
      <c r="AJ574" s="406">
        <f t="shared" si="207"/>
        <v>-25.300000000000004</v>
      </c>
      <c r="AK574" s="406">
        <f t="shared" si="208"/>
        <v>17.140000000000004</v>
      </c>
      <c r="AL574" s="406" t="b">
        <f t="shared" si="209"/>
        <v>0</v>
      </c>
      <c r="AM574" s="406" cm="1">
        <f t="array" ref="AM574">_xlfn.QUARTILE.EXC(IF($AT$5:$AT$906=$AT574,$M$5:$M$906),1)</f>
        <v>-15.515000000000001</v>
      </c>
      <c r="AN574" s="406" cm="1">
        <f t="array" ref="AN574">_xlfn.QUARTILE.EXC(IF($AT$5:$AT$906=$AT574,$M$5:$M$906),3)</f>
        <v>-2.2599999999999998</v>
      </c>
      <c r="AO574" s="406">
        <f t="shared" si="210"/>
        <v>13.255000000000001</v>
      </c>
      <c r="AP574" s="406">
        <f t="shared" si="211"/>
        <v>-35.397500000000001</v>
      </c>
      <c r="AQ574" s="406">
        <f t="shared" si="212"/>
        <v>17.622500000000002</v>
      </c>
      <c r="AR574" s="406" t="b">
        <f t="shared" si="213"/>
        <v>0</v>
      </c>
      <c r="AS574" s="404" t="str">
        <f>INDEX('Org2567'!$BM:$BM,MATCH(Raw_DATA!A574,'Org2567'!$D:$D,0))</f>
        <v>รพช.F2 P30,000-60,000</v>
      </c>
      <c r="AT574" s="404">
        <f>INDEX('Org2567'!$BL:$BL,MATCH(Raw_DATA!A574,'Org2567'!$D:$D,0))</f>
        <v>6</v>
      </c>
      <c r="AU574" s="113"/>
      <c r="AV574" s="101">
        <v>83.72</v>
      </c>
      <c r="AW574" s="101">
        <v>18.940000000000001</v>
      </c>
      <c r="AX574" s="101">
        <v>43.48</v>
      </c>
      <c r="AY574" s="101">
        <v>128.76</v>
      </c>
      <c r="AZ574" s="101">
        <v>48.85</v>
      </c>
    </row>
    <row r="575" spans="1:52" x14ac:dyDescent="0.7">
      <c r="A575" s="101" t="s">
        <v>574</v>
      </c>
      <c r="B575" s="101" t="s">
        <v>2489</v>
      </c>
      <c r="C575" s="111" t="str">
        <f>IF(A575="","",INDEX(ID!P:P,MATCH(Raw_DATA!A575,ID!A:A,0)))</f>
        <v>รพช.F1 P&lt;=50,000</v>
      </c>
      <c r="D575" s="101">
        <f>IF(A575="","",INDEX(ID!M:M,MATCH(Raw_DATA!A575,ID!A:A,0)))</f>
        <v>9</v>
      </c>
      <c r="E575" s="112">
        <v>1.25</v>
      </c>
      <c r="F575" s="112">
        <v>1.07</v>
      </c>
      <c r="G575" s="112">
        <v>0.52</v>
      </c>
      <c r="H575" s="112">
        <v>9795840.2100000009</v>
      </c>
      <c r="I575" s="112">
        <v>-11552250.529999999</v>
      </c>
      <c r="J575" s="112">
        <v>-4231685.7</v>
      </c>
      <c r="K575" s="112">
        <v>-19072561.649999999</v>
      </c>
      <c r="L575" s="112">
        <v>-2.34</v>
      </c>
      <c r="M575" s="112">
        <v>-11.39</v>
      </c>
      <c r="N575" s="112">
        <f t="shared" si="214"/>
        <v>230</v>
      </c>
      <c r="O575" s="112">
        <f t="shared" si="215"/>
        <v>34</v>
      </c>
      <c r="P575" s="112">
        <f t="shared" si="216"/>
        <v>53</v>
      </c>
      <c r="Q575" s="112">
        <f t="shared" si="217"/>
        <v>101</v>
      </c>
      <c r="R575" s="112">
        <f t="shared" si="218"/>
        <v>44</v>
      </c>
      <c r="S575" s="112" cm="1">
        <f t="array" ref="S575">_xlfn.QUARTILE.EXC(IF($D$5:$D$906=$D575,$L$5:$L$906),1)</f>
        <v>-8.26</v>
      </c>
      <c r="T575" s="112" cm="1">
        <f t="array" ref="T575">_xlfn.QUARTILE.EXC(IF($D$5:$D$906=$D575,$L$5:$L$906),3)</f>
        <v>3.2450000000000001</v>
      </c>
      <c r="U575" s="112">
        <f t="shared" si="198"/>
        <v>11.504999999999999</v>
      </c>
      <c r="V575" s="112">
        <f t="shared" si="199"/>
        <v>-25.517499999999998</v>
      </c>
      <c r="W575" s="112">
        <f t="shared" si="200"/>
        <v>20.502500000000001</v>
      </c>
      <c r="X575" s="112" t="b">
        <f t="shared" si="201"/>
        <v>0</v>
      </c>
      <c r="Y575" s="112" cm="1">
        <f t="array" ref="Y575">_xlfn.QUARTILE.EXC(IF($D$5:$D$906=$D575,$M$5:$M$906),1)</f>
        <v>-12.452500000000001</v>
      </c>
      <c r="Z575" s="112" cm="1">
        <f t="array" ref="Z575">_xlfn.QUARTILE.EXC(IF($D$5:$D$906=$D575,$M$5:$M$906),3)</f>
        <v>0.39</v>
      </c>
      <c r="AA575" s="112">
        <f t="shared" si="202"/>
        <v>12.842500000000001</v>
      </c>
      <c r="AB575" s="112">
        <f t="shared" si="203"/>
        <v>-31.716250000000002</v>
      </c>
      <c r="AC575" s="112">
        <f t="shared" si="204"/>
        <v>19.653750000000002</v>
      </c>
      <c r="AD575" s="112" t="b">
        <f t="shared" si="205"/>
        <v>0</v>
      </c>
      <c r="AE575" s="101">
        <f t="shared" si="196"/>
        <v>1</v>
      </c>
      <c r="AF575" s="101">
        <f t="shared" si="197"/>
        <v>1</v>
      </c>
      <c r="AG575" s="406" cm="1">
        <f t="array" ref="AG575">_xlfn.QUARTILE.EXC(IF($AT$5:$AT$906=$AT575,$L$5:$L$906),1)</f>
        <v>-8.26</v>
      </c>
      <c r="AH575" s="406" cm="1">
        <f t="array" ref="AH575">_xlfn.QUARTILE.EXC(IF($AT$5:$AT$906=$AT575,$L$5:$L$906),3)</f>
        <v>3.2450000000000001</v>
      </c>
      <c r="AI575" s="406">
        <f t="shared" si="206"/>
        <v>11.504999999999999</v>
      </c>
      <c r="AJ575" s="406">
        <f t="shared" si="207"/>
        <v>-25.517499999999998</v>
      </c>
      <c r="AK575" s="406">
        <f t="shared" si="208"/>
        <v>20.502500000000001</v>
      </c>
      <c r="AL575" s="406" t="b">
        <f t="shared" si="209"/>
        <v>0</v>
      </c>
      <c r="AM575" s="406" cm="1">
        <f t="array" ref="AM575">_xlfn.QUARTILE.EXC(IF($AT$5:$AT$906=$AT575,$M$5:$M$906),1)</f>
        <v>-12.452500000000001</v>
      </c>
      <c r="AN575" s="406" cm="1">
        <f t="array" ref="AN575">_xlfn.QUARTILE.EXC(IF($AT$5:$AT$906=$AT575,$M$5:$M$906),3)</f>
        <v>0.39</v>
      </c>
      <c r="AO575" s="406">
        <f t="shared" si="210"/>
        <v>12.842500000000001</v>
      </c>
      <c r="AP575" s="406">
        <f t="shared" si="211"/>
        <v>-31.716250000000002</v>
      </c>
      <c r="AQ575" s="406">
        <f t="shared" si="212"/>
        <v>19.653750000000002</v>
      </c>
      <c r="AR575" s="406" t="b">
        <f t="shared" si="213"/>
        <v>0</v>
      </c>
      <c r="AS575" s="404" t="str">
        <f>INDEX('Org2567'!$BM:$BM,MATCH(Raw_DATA!A575,'Org2567'!$D:$D,0))</f>
        <v>รพช.F1 P&lt;=50,000</v>
      </c>
      <c r="AT575" s="404">
        <f>INDEX('Org2567'!$BL:$BL,MATCH(Raw_DATA!A575,'Org2567'!$D:$D,0))</f>
        <v>9</v>
      </c>
      <c r="AU575" s="113"/>
      <c r="AV575" s="101">
        <v>230.41</v>
      </c>
      <c r="AW575" s="101">
        <v>34.479999999999997</v>
      </c>
      <c r="AX575" s="101">
        <v>53.43</v>
      </c>
      <c r="AY575" s="101">
        <v>100.58</v>
      </c>
      <c r="AZ575" s="101">
        <v>44.36</v>
      </c>
    </row>
    <row r="576" spans="1:52" x14ac:dyDescent="0.7">
      <c r="A576" s="101" t="s">
        <v>575</v>
      </c>
      <c r="B576" s="101" t="s">
        <v>2492</v>
      </c>
      <c r="C576" s="111" t="str">
        <f>IF(A576="","",INDEX(ID!P:P,MATCH(Raw_DATA!A576,ID!A:A,0)))</f>
        <v>รพช.M2 B&gt;100</v>
      </c>
      <c r="D576" s="101">
        <f>IF(A576="","",INDEX(ID!M:M,MATCH(Raw_DATA!A576,ID!A:A,0)))</f>
        <v>13</v>
      </c>
      <c r="E576" s="112">
        <v>1</v>
      </c>
      <c r="F576" s="112">
        <v>0.87</v>
      </c>
      <c r="G576" s="112">
        <v>0.6</v>
      </c>
      <c r="H576" s="112">
        <v>168073.78</v>
      </c>
      <c r="I576" s="112">
        <v>-23187916.629999999</v>
      </c>
      <c r="J576" s="112">
        <v>-86855.72</v>
      </c>
      <c r="K576" s="112">
        <v>-39166198.380000003</v>
      </c>
      <c r="L576" s="112">
        <v>-0.03</v>
      </c>
      <c r="M576" s="112">
        <v>-7.88</v>
      </c>
      <c r="N576" s="112">
        <f t="shared" si="214"/>
        <v>263</v>
      </c>
      <c r="O576" s="112">
        <f t="shared" si="215"/>
        <v>28</v>
      </c>
      <c r="P576" s="112">
        <f t="shared" si="216"/>
        <v>44</v>
      </c>
      <c r="Q576" s="112">
        <f t="shared" si="217"/>
        <v>97</v>
      </c>
      <c r="R576" s="112">
        <f t="shared" si="218"/>
        <v>68</v>
      </c>
      <c r="S576" s="112" cm="1">
        <f t="array" ref="S576">_xlfn.QUARTILE.EXC(IF($D$5:$D$906=$D576,$L$5:$L$906),1)</f>
        <v>-7.51</v>
      </c>
      <c r="T576" s="112" cm="1">
        <f t="array" ref="T576">_xlfn.QUARTILE.EXC(IF($D$5:$D$906=$D576,$L$5:$L$906),3)</f>
        <v>3.04</v>
      </c>
      <c r="U576" s="112">
        <f t="shared" si="198"/>
        <v>10.55</v>
      </c>
      <c r="V576" s="112">
        <f t="shared" si="199"/>
        <v>-23.335000000000001</v>
      </c>
      <c r="W576" s="112">
        <f t="shared" si="200"/>
        <v>18.865000000000002</v>
      </c>
      <c r="X576" s="112" t="b">
        <f t="shared" si="201"/>
        <v>0</v>
      </c>
      <c r="Y576" s="112" cm="1">
        <f t="array" ref="Y576">_xlfn.QUARTILE.EXC(IF($D$5:$D$906=$D576,$M$5:$M$906),1)</f>
        <v>-12.23</v>
      </c>
      <c r="Z576" s="112" cm="1">
        <f t="array" ref="Z576">_xlfn.QUARTILE.EXC(IF($D$5:$D$906=$D576,$M$5:$M$906),3)</f>
        <v>-0.18</v>
      </c>
      <c r="AA576" s="112">
        <f t="shared" si="202"/>
        <v>12.05</v>
      </c>
      <c r="AB576" s="112">
        <f t="shared" si="203"/>
        <v>-30.305000000000003</v>
      </c>
      <c r="AC576" s="112">
        <f t="shared" si="204"/>
        <v>17.895000000000003</v>
      </c>
      <c r="AD576" s="112" t="b">
        <f t="shared" si="205"/>
        <v>0</v>
      </c>
      <c r="AE576" s="101">
        <f t="shared" si="196"/>
        <v>1</v>
      </c>
      <c r="AF576" s="101">
        <f t="shared" si="197"/>
        <v>1</v>
      </c>
      <c r="AG576" s="406" cm="1">
        <f t="array" ref="AG576">_xlfn.QUARTILE.EXC(IF($AT$5:$AT$906=$AT576,$L$5:$L$906),1)</f>
        <v>-7.51</v>
      </c>
      <c r="AH576" s="406" cm="1">
        <f t="array" ref="AH576">_xlfn.QUARTILE.EXC(IF($AT$5:$AT$906=$AT576,$L$5:$L$906),3)</f>
        <v>3.04</v>
      </c>
      <c r="AI576" s="406">
        <f t="shared" si="206"/>
        <v>10.55</v>
      </c>
      <c r="AJ576" s="406">
        <f t="shared" si="207"/>
        <v>-23.335000000000001</v>
      </c>
      <c r="AK576" s="406">
        <f t="shared" si="208"/>
        <v>18.865000000000002</v>
      </c>
      <c r="AL576" s="406" t="b">
        <f t="shared" si="209"/>
        <v>0</v>
      </c>
      <c r="AM576" s="406" cm="1">
        <f t="array" ref="AM576">_xlfn.QUARTILE.EXC(IF($AT$5:$AT$906=$AT576,$M$5:$M$906),1)</f>
        <v>-12.23</v>
      </c>
      <c r="AN576" s="406" cm="1">
        <f t="array" ref="AN576">_xlfn.QUARTILE.EXC(IF($AT$5:$AT$906=$AT576,$M$5:$M$906),3)</f>
        <v>-0.18</v>
      </c>
      <c r="AO576" s="406">
        <f t="shared" si="210"/>
        <v>12.05</v>
      </c>
      <c r="AP576" s="406">
        <f t="shared" si="211"/>
        <v>-30.305000000000003</v>
      </c>
      <c r="AQ576" s="406">
        <f t="shared" si="212"/>
        <v>17.895000000000003</v>
      </c>
      <c r="AR576" s="406" t="b">
        <f t="shared" si="213"/>
        <v>0</v>
      </c>
      <c r="AS576" s="404" t="str">
        <f>INDEX('Org2567'!$BM:$BM,MATCH(Raw_DATA!A576,'Org2567'!$D:$D,0))</f>
        <v>รพช.M2 B&gt;100</v>
      </c>
      <c r="AT576" s="404">
        <f>INDEX('Org2567'!$BL:$BL,MATCH(Raw_DATA!A576,'Org2567'!$D:$D,0))</f>
        <v>13</v>
      </c>
      <c r="AU576" s="113"/>
      <c r="AV576" s="101">
        <v>262.94</v>
      </c>
      <c r="AW576" s="101">
        <v>27.84</v>
      </c>
      <c r="AX576" s="101">
        <v>43.63</v>
      </c>
      <c r="AY576" s="101">
        <v>96.55</v>
      </c>
      <c r="AZ576" s="101">
        <v>68.069999999999993</v>
      </c>
    </row>
    <row r="577" spans="1:52" x14ac:dyDescent="0.7">
      <c r="A577" s="101" t="s">
        <v>576</v>
      </c>
      <c r="B577" s="101" t="s">
        <v>2495</v>
      </c>
      <c r="C577" s="111" t="str">
        <f>IF(A577="","",INDEX(ID!P:P,MATCH(Raw_DATA!A577,ID!A:A,0)))</f>
        <v>รพช.F2 P30,000-60,000</v>
      </c>
      <c r="D577" s="101">
        <f>IF(A577="","",INDEX(ID!M:M,MATCH(Raw_DATA!A577,ID!A:A,0)))</f>
        <v>6</v>
      </c>
      <c r="E577" s="112">
        <v>2.17</v>
      </c>
      <c r="F577" s="112">
        <v>2.0499999999999998</v>
      </c>
      <c r="G577" s="112">
        <v>1.73</v>
      </c>
      <c r="H577" s="112">
        <v>37834670.079999998</v>
      </c>
      <c r="I577" s="112">
        <v>-11184191</v>
      </c>
      <c r="J577" s="112">
        <v>-6096380.1399999997</v>
      </c>
      <c r="K577" s="112">
        <v>23389994.82</v>
      </c>
      <c r="L577" s="112">
        <v>-3.92</v>
      </c>
      <c r="M577" s="112">
        <v>-9.64</v>
      </c>
      <c r="N577" s="112">
        <f t="shared" si="214"/>
        <v>210</v>
      </c>
      <c r="O577" s="112">
        <f t="shared" si="215"/>
        <v>37</v>
      </c>
      <c r="P577" s="112">
        <f t="shared" si="216"/>
        <v>85</v>
      </c>
      <c r="Q577" s="112">
        <f t="shared" si="217"/>
        <v>100</v>
      </c>
      <c r="R577" s="112">
        <f t="shared" si="218"/>
        <v>56</v>
      </c>
      <c r="S577" s="112" cm="1">
        <f t="array" ref="S577">_xlfn.QUARTILE.EXC(IF($D$5:$D$906=$D577,$L$5:$L$906),1)</f>
        <v>-10.317499999999999</v>
      </c>
      <c r="T577" s="112" cm="1">
        <f t="array" ref="T577">_xlfn.QUARTILE.EXC(IF($D$5:$D$906=$D577,$L$5:$L$906),3)</f>
        <v>1.0349999999999999</v>
      </c>
      <c r="U577" s="112">
        <f t="shared" si="198"/>
        <v>11.352499999999999</v>
      </c>
      <c r="V577" s="112">
        <f t="shared" si="199"/>
        <v>-27.346249999999998</v>
      </c>
      <c r="W577" s="112">
        <f t="shared" si="200"/>
        <v>18.063749999999999</v>
      </c>
      <c r="X577" s="112" t="b">
        <f t="shared" si="201"/>
        <v>0</v>
      </c>
      <c r="Y577" s="112" cm="1">
        <f t="array" ref="Y577">_xlfn.QUARTILE.EXC(IF($D$5:$D$906=$D577,$M$5:$M$906),1)</f>
        <v>-15.98</v>
      </c>
      <c r="Z577" s="112" cm="1">
        <f t="array" ref="Z577">_xlfn.QUARTILE.EXC(IF($D$5:$D$906=$D577,$M$5:$M$906),3)</f>
        <v>-2.4</v>
      </c>
      <c r="AA577" s="112">
        <f t="shared" si="202"/>
        <v>13.58</v>
      </c>
      <c r="AB577" s="112">
        <f t="shared" si="203"/>
        <v>-36.35</v>
      </c>
      <c r="AC577" s="112">
        <f t="shared" si="204"/>
        <v>17.970000000000002</v>
      </c>
      <c r="AD577" s="112" t="b">
        <f t="shared" si="205"/>
        <v>0</v>
      </c>
      <c r="AE577" s="101">
        <f t="shared" si="196"/>
        <v>1</v>
      </c>
      <c r="AF577" s="101">
        <f t="shared" si="197"/>
        <v>1</v>
      </c>
      <c r="AG577" s="406" cm="1">
        <f t="array" ref="AG577">_xlfn.QUARTILE.EXC(IF($AT$5:$AT$906=$AT577,$L$5:$L$906),1)</f>
        <v>-9.3850000000000016</v>
      </c>
      <c r="AH577" s="406" cm="1">
        <f t="array" ref="AH577">_xlfn.QUARTILE.EXC(IF($AT$5:$AT$906=$AT577,$L$5:$L$906),3)</f>
        <v>1.2250000000000001</v>
      </c>
      <c r="AI577" s="406">
        <f t="shared" si="206"/>
        <v>10.610000000000001</v>
      </c>
      <c r="AJ577" s="406">
        <f t="shared" si="207"/>
        <v>-25.300000000000004</v>
      </c>
      <c r="AK577" s="406">
        <f t="shared" si="208"/>
        <v>17.140000000000004</v>
      </c>
      <c r="AL577" s="406" t="b">
        <f t="shared" si="209"/>
        <v>0</v>
      </c>
      <c r="AM577" s="406" cm="1">
        <f t="array" ref="AM577">_xlfn.QUARTILE.EXC(IF($AT$5:$AT$906=$AT577,$M$5:$M$906),1)</f>
        <v>-15.515000000000001</v>
      </c>
      <c r="AN577" s="406" cm="1">
        <f t="array" ref="AN577">_xlfn.QUARTILE.EXC(IF($AT$5:$AT$906=$AT577,$M$5:$M$906),3)</f>
        <v>-2.2599999999999998</v>
      </c>
      <c r="AO577" s="406">
        <f t="shared" si="210"/>
        <v>13.255000000000001</v>
      </c>
      <c r="AP577" s="406">
        <f t="shared" si="211"/>
        <v>-35.397500000000001</v>
      </c>
      <c r="AQ577" s="406">
        <f t="shared" si="212"/>
        <v>17.622500000000002</v>
      </c>
      <c r="AR577" s="406" t="b">
        <f t="shared" si="213"/>
        <v>0</v>
      </c>
      <c r="AS577" s="404" t="str">
        <f>INDEX('Org2567'!$BM:$BM,MATCH(Raw_DATA!A577,'Org2567'!$D:$D,0))</f>
        <v>รพช.F2 P30,000-60,000</v>
      </c>
      <c r="AT577" s="404">
        <f>INDEX('Org2567'!$BL:$BL,MATCH(Raw_DATA!A577,'Org2567'!$D:$D,0))</f>
        <v>6</v>
      </c>
      <c r="AU577" s="113"/>
      <c r="AV577" s="101">
        <v>209.89</v>
      </c>
      <c r="AW577" s="101">
        <v>36.869999999999997</v>
      </c>
      <c r="AX577" s="101">
        <v>85.01</v>
      </c>
      <c r="AY577" s="101">
        <v>99.7</v>
      </c>
      <c r="AZ577" s="101">
        <v>56.22</v>
      </c>
    </row>
    <row r="578" spans="1:52" x14ac:dyDescent="0.7">
      <c r="A578" s="101" t="s">
        <v>577</v>
      </c>
      <c r="B578" s="101" t="s">
        <v>2498</v>
      </c>
      <c r="C578" s="111" t="str">
        <f>IF(A578="","",INDEX(ID!P:P,MATCH(Raw_DATA!A578,ID!A:A,0)))</f>
        <v>รพช.M2 B&gt;100</v>
      </c>
      <c r="D578" s="101">
        <f>IF(A578="","",INDEX(ID!M:M,MATCH(Raw_DATA!A578,ID!A:A,0)))</f>
        <v>13</v>
      </c>
      <c r="E578" s="112">
        <v>1.2</v>
      </c>
      <c r="F578" s="112">
        <v>1.01</v>
      </c>
      <c r="G578" s="112">
        <v>0.68</v>
      </c>
      <c r="H578" s="112">
        <v>10675613.33</v>
      </c>
      <c r="I578" s="112">
        <v>-23107528.489999998</v>
      </c>
      <c r="J578" s="112">
        <v>-8611584.5199999996</v>
      </c>
      <c r="K578" s="112">
        <v>-17060876.829999998</v>
      </c>
      <c r="L578" s="112">
        <v>-3.38</v>
      </c>
      <c r="M578" s="112">
        <v>-10.44</v>
      </c>
      <c r="N578" s="112">
        <f t="shared" si="214"/>
        <v>154</v>
      </c>
      <c r="O578" s="112">
        <f t="shared" si="215"/>
        <v>33</v>
      </c>
      <c r="P578" s="112">
        <f t="shared" si="216"/>
        <v>57</v>
      </c>
      <c r="Q578" s="112">
        <f t="shared" si="217"/>
        <v>103</v>
      </c>
      <c r="R578" s="112">
        <f t="shared" si="218"/>
        <v>61</v>
      </c>
      <c r="S578" s="112" cm="1">
        <f t="array" ref="S578">_xlfn.QUARTILE.EXC(IF($D$5:$D$906=$D578,$L$5:$L$906),1)</f>
        <v>-7.51</v>
      </c>
      <c r="T578" s="112" cm="1">
        <f t="array" ref="T578">_xlfn.QUARTILE.EXC(IF($D$5:$D$906=$D578,$L$5:$L$906),3)</f>
        <v>3.04</v>
      </c>
      <c r="U578" s="112">
        <f t="shared" si="198"/>
        <v>10.55</v>
      </c>
      <c r="V578" s="112">
        <f t="shared" si="199"/>
        <v>-23.335000000000001</v>
      </c>
      <c r="W578" s="112">
        <f t="shared" si="200"/>
        <v>18.865000000000002</v>
      </c>
      <c r="X578" s="112" t="b">
        <f t="shared" si="201"/>
        <v>0</v>
      </c>
      <c r="Y578" s="112" cm="1">
        <f t="array" ref="Y578">_xlfn.QUARTILE.EXC(IF($D$5:$D$906=$D578,$M$5:$M$906),1)</f>
        <v>-12.23</v>
      </c>
      <c r="Z578" s="112" cm="1">
        <f t="array" ref="Z578">_xlfn.QUARTILE.EXC(IF($D$5:$D$906=$D578,$M$5:$M$906),3)</f>
        <v>-0.18</v>
      </c>
      <c r="AA578" s="112">
        <f t="shared" si="202"/>
        <v>12.05</v>
      </c>
      <c r="AB578" s="112">
        <f t="shared" si="203"/>
        <v>-30.305000000000003</v>
      </c>
      <c r="AC578" s="112">
        <f t="shared" si="204"/>
        <v>17.895000000000003</v>
      </c>
      <c r="AD578" s="112" t="b">
        <f t="shared" si="205"/>
        <v>0</v>
      </c>
      <c r="AE578" s="101">
        <f t="shared" si="196"/>
        <v>1</v>
      </c>
      <c r="AF578" s="101">
        <f t="shared" si="197"/>
        <v>1</v>
      </c>
      <c r="AG578" s="406" cm="1">
        <f t="array" ref="AG578">_xlfn.QUARTILE.EXC(IF($AT$5:$AT$906=$AT578,$L$5:$L$906),1)</f>
        <v>-7.51</v>
      </c>
      <c r="AH578" s="406" cm="1">
        <f t="array" ref="AH578">_xlfn.QUARTILE.EXC(IF($AT$5:$AT$906=$AT578,$L$5:$L$906),3)</f>
        <v>3.04</v>
      </c>
      <c r="AI578" s="406">
        <f t="shared" si="206"/>
        <v>10.55</v>
      </c>
      <c r="AJ578" s="406">
        <f t="shared" si="207"/>
        <v>-23.335000000000001</v>
      </c>
      <c r="AK578" s="406">
        <f t="shared" si="208"/>
        <v>18.865000000000002</v>
      </c>
      <c r="AL578" s="406" t="b">
        <f t="shared" si="209"/>
        <v>0</v>
      </c>
      <c r="AM578" s="406" cm="1">
        <f t="array" ref="AM578">_xlfn.QUARTILE.EXC(IF($AT$5:$AT$906=$AT578,$M$5:$M$906),1)</f>
        <v>-12.23</v>
      </c>
      <c r="AN578" s="406" cm="1">
        <f t="array" ref="AN578">_xlfn.QUARTILE.EXC(IF($AT$5:$AT$906=$AT578,$M$5:$M$906),3)</f>
        <v>-0.18</v>
      </c>
      <c r="AO578" s="406">
        <f t="shared" si="210"/>
        <v>12.05</v>
      </c>
      <c r="AP578" s="406">
        <f t="shared" si="211"/>
        <v>-30.305000000000003</v>
      </c>
      <c r="AQ578" s="406">
        <f t="shared" si="212"/>
        <v>17.895000000000003</v>
      </c>
      <c r="AR578" s="406" t="b">
        <f t="shared" si="213"/>
        <v>0</v>
      </c>
      <c r="AS578" s="404" t="str">
        <f>INDEX('Org2567'!$BM:$BM,MATCH(Raw_DATA!A578,'Org2567'!$D:$D,0))</f>
        <v>รพช.M2 B&gt;100</v>
      </c>
      <c r="AT578" s="404">
        <f>INDEX('Org2567'!$BL:$BL,MATCH(Raw_DATA!A578,'Org2567'!$D:$D,0))</f>
        <v>13</v>
      </c>
      <c r="AU578" s="113"/>
      <c r="AV578" s="101">
        <v>153.79</v>
      </c>
      <c r="AW578" s="101">
        <v>32.520000000000003</v>
      </c>
      <c r="AX578" s="101">
        <v>56.89</v>
      </c>
      <c r="AY578" s="101">
        <v>102.86</v>
      </c>
      <c r="AZ578" s="101">
        <v>61.46</v>
      </c>
    </row>
    <row r="579" spans="1:52" x14ac:dyDescent="0.7">
      <c r="A579" s="101" t="s">
        <v>578</v>
      </c>
      <c r="B579" s="101" t="s">
        <v>2501</v>
      </c>
      <c r="C579" s="111" t="str">
        <f>IF(A579="","",INDEX(ID!P:P,MATCH(Raw_DATA!A579,ID!A:A,0)))</f>
        <v>รพช.F2 P&lt;=30,000</v>
      </c>
      <c r="D579" s="101">
        <f>IF(A579="","",INDEX(ID!M:M,MATCH(Raw_DATA!A579,ID!A:A,0)))</f>
        <v>5</v>
      </c>
      <c r="E579" s="112">
        <v>1.1000000000000001</v>
      </c>
      <c r="F579" s="112">
        <v>1</v>
      </c>
      <c r="G579" s="112">
        <v>0.78</v>
      </c>
      <c r="H579" s="112">
        <v>2246293.94</v>
      </c>
      <c r="I579" s="112">
        <v>-4548270.3899999997</v>
      </c>
      <c r="J579" s="112">
        <v>568626.57999999996</v>
      </c>
      <c r="K579" s="112">
        <v>-4711015</v>
      </c>
      <c r="L579" s="112">
        <v>0.68</v>
      </c>
      <c r="M579" s="112">
        <v>-10.57</v>
      </c>
      <c r="N579" s="112">
        <f t="shared" si="214"/>
        <v>220</v>
      </c>
      <c r="O579" s="112">
        <f t="shared" si="215"/>
        <v>22</v>
      </c>
      <c r="P579" s="112">
        <f t="shared" si="216"/>
        <v>35</v>
      </c>
      <c r="Q579" s="112">
        <f t="shared" si="217"/>
        <v>101</v>
      </c>
      <c r="R579" s="112">
        <f t="shared" si="218"/>
        <v>56</v>
      </c>
      <c r="S579" s="112" cm="1">
        <f t="array" ref="S579">_xlfn.QUARTILE.EXC(IF($D$5:$D$906=$D579,$L$5:$L$906),1)</f>
        <v>-9.4075000000000006</v>
      </c>
      <c r="T579" s="112" cm="1">
        <f t="array" ref="T579">_xlfn.QUARTILE.EXC(IF($D$5:$D$906=$D579,$L$5:$L$906),3)</f>
        <v>1.645</v>
      </c>
      <c r="U579" s="112">
        <f t="shared" si="198"/>
        <v>11.0525</v>
      </c>
      <c r="V579" s="112">
        <f t="shared" si="199"/>
        <v>-25.986249999999998</v>
      </c>
      <c r="W579" s="112">
        <f t="shared" si="200"/>
        <v>18.223749999999999</v>
      </c>
      <c r="X579" s="112" t="b">
        <f t="shared" si="201"/>
        <v>0</v>
      </c>
      <c r="Y579" s="112" cm="1">
        <f t="array" ref="Y579">_xlfn.QUARTILE.EXC(IF($D$5:$D$906=$D579,$M$5:$M$906),1)</f>
        <v>-18.744999999999997</v>
      </c>
      <c r="Z579" s="112" cm="1">
        <f t="array" ref="Z579">_xlfn.QUARTILE.EXC(IF($D$5:$D$906=$D579,$M$5:$M$906),3)</f>
        <v>-2.7</v>
      </c>
      <c r="AA579" s="112">
        <f t="shared" si="202"/>
        <v>16.044999999999998</v>
      </c>
      <c r="AB579" s="112">
        <f t="shared" si="203"/>
        <v>-42.812499999999993</v>
      </c>
      <c r="AC579" s="112">
        <f t="shared" si="204"/>
        <v>21.367499999999996</v>
      </c>
      <c r="AD579" s="112" t="b">
        <f t="shared" si="205"/>
        <v>0</v>
      </c>
      <c r="AE579" s="101">
        <f t="shared" si="196"/>
        <v>1</v>
      </c>
      <c r="AF579" s="101">
        <f t="shared" si="197"/>
        <v>0</v>
      </c>
      <c r="AG579" s="406" cm="1">
        <f t="array" ref="AG579">_xlfn.QUARTILE.EXC(IF($AT$5:$AT$906=$AT579,$L$5:$L$906),1)</f>
        <v>-9.4075000000000006</v>
      </c>
      <c r="AH579" s="406" cm="1">
        <f t="array" ref="AH579">_xlfn.QUARTILE.EXC(IF($AT$5:$AT$906=$AT579,$L$5:$L$906),3)</f>
        <v>1.645</v>
      </c>
      <c r="AI579" s="406">
        <f t="shared" si="206"/>
        <v>11.0525</v>
      </c>
      <c r="AJ579" s="406">
        <f t="shared" si="207"/>
        <v>-25.986249999999998</v>
      </c>
      <c r="AK579" s="406">
        <f t="shared" si="208"/>
        <v>18.223749999999999</v>
      </c>
      <c r="AL579" s="406" t="b">
        <f t="shared" si="209"/>
        <v>0</v>
      </c>
      <c r="AM579" s="406" cm="1">
        <f t="array" ref="AM579">_xlfn.QUARTILE.EXC(IF($AT$5:$AT$906=$AT579,$M$5:$M$906),1)</f>
        <v>-18.744999999999997</v>
      </c>
      <c r="AN579" s="406" cm="1">
        <f t="array" ref="AN579">_xlfn.QUARTILE.EXC(IF($AT$5:$AT$906=$AT579,$M$5:$M$906),3)</f>
        <v>-2.7</v>
      </c>
      <c r="AO579" s="406">
        <f t="shared" si="210"/>
        <v>16.044999999999998</v>
      </c>
      <c r="AP579" s="406">
        <f t="shared" si="211"/>
        <v>-42.812499999999993</v>
      </c>
      <c r="AQ579" s="406">
        <f t="shared" si="212"/>
        <v>21.367499999999996</v>
      </c>
      <c r="AR579" s="406" t="b">
        <f t="shared" si="213"/>
        <v>0</v>
      </c>
      <c r="AS579" s="404" t="str">
        <f>INDEX('Org2567'!$BM:$BM,MATCH(Raw_DATA!A579,'Org2567'!$D:$D,0))</f>
        <v>รพช.F2 P&lt;=30,000</v>
      </c>
      <c r="AT579" s="404">
        <f>INDEX('Org2567'!$BL:$BL,MATCH(Raw_DATA!A579,'Org2567'!$D:$D,0))</f>
        <v>5</v>
      </c>
      <c r="AU579" s="113"/>
      <c r="AV579" s="101">
        <v>220.04</v>
      </c>
      <c r="AW579" s="101">
        <v>21.88</v>
      </c>
      <c r="AX579" s="101">
        <v>34.729999999999997</v>
      </c>
      <c r="AY579" s="101">
        <v>101.43</v>
      </c>
      <c r="AZ579" s="101">
        <v>56.42</v>
      </c>
    </row>
    <row r="580" spans="1:52" x14ac:dyDescent="0.7">
      <c r="A580" s="101" t="s">
        <v>579</v>
      </c>
      <c r="B580" s="101" t="s">
        <v>2504</v>
      </c>
      <c r="C580" s="111" t="str">
        <f>IF(A580="","",INDEX(ID!P:P,MATCH(Raw_DATA!A580,ID!A:A,0)))</f>
        <v>รพช.F2 P&lt;=30,000</v>
      </c>
      <c r="D580" s="101">
        <f>IF(A580="","",INDEX(ID!M:M,MATCH(Raw_DATA!A580,ID!A:A,0)))</f>
        <v>5</v>
      </c>
      <c r="E580" s="112">
        <v>1.1499999999999999</v>
      </c>
      <c r="F580" s="112">
        <v>1.05</v>
      </c>
      <c r="G580" s="112">
        <v>0.44</v>
      </c>
      <c r="H580" s="112">
        <v>3462455.77</v>
      </c>
      <c r="I580" s="112">
        <v>-3866762.41</v>
      </c>
      <c r="J580" s="112">
        <v>-970535.93</v>
      </c>
      <c r="K580" s="112">
        <v>-12662226.859999999</v>
      </c>
      <c r="L580" s="112">
        <v>-1.29</v>
      </c>
      <c r="M580" s="112">
        <v>-9.1300000000000008</v>
      </c>
      <c r="N580" s="112">
        <f t="shared" si="214"/>
        <v>359</v>
      </c>
      <c r="O580" s="112">
        <f t="shared" si="215"/>
        <v>61</v>
      </c>
      <c r="P580" s="112">
        <f t="shared" si="216"/>
        <v>67</v>
      </c>
      <c r="Q580" s="112">
        <f t="shared" si="217"/>
        <v>93</v>
      </c>
      <c r="R580" s="112">
        <f t="shared" si="218"/>
        <v>77</v>
      </c>
      <c r="S580" s="112" cm="1">
        <f t="array" ref="S580">_xlfn.QUARTILE.EXC(IF($D$5:$D$906=$D580,$L$5:$L$906),1)</f>
        <v>-9.4075000000000006</v>
      </c>
      <c r="T580" s="112" cm="1">
        <f t="array" ref="T580">_xlfn.QUARTILE.EXC(IF($D$5:$D$906=$D580,$L$5:$L$906),3)</f>
        <v>1.645</v>
      </c>
      <c r="U580" s="112">
        <f t="shared" si="198"/>
        <v>11.0525</v>
      </c>
      <c r="V580" s="112">
        <f t="shared" si="199"/>
        <v>-25.986249999999998</v>
      </c>
      <c r="W580" s="112">
        <f t="shared" si="200"/>
        <v>18.223749999999999</v>
      </c>
      <c r="X580" s="112" t="b">
        <f t="shared" si="201"/>
        <v>0</v>
      </c>
      <c r="Y580" s="112" cm="1">
        <f t="array" ref="Y580">_xlfn.QUARTILE.EXC(IF($D$5:$D$906=$D580,$M$5:$M$906),1)</f>
        <v>-18.744999999999997</v>
      </c>
      <c r="Z580" s="112" cm="1">
        <f t="array" ref="Z580">_xlfn.QUARTILE.EXC(IF($D$5:$D$906=$D580,$M$5:$M$906),3)</f>
        <v>-2.7</v>
      </c>
      <c r="AA580" s="112">
        <f t="shared" si="202"/>
        <v>16.044999999999998</v>
      </c>
      <c r="AB580" s="112">
        <f t="shared" si="203"/>
        <v>-42.812499999999993</v>
      </c>
      <c r="AC580" s="112">
        <f t="shared" si="204"/>
        <v>21.367499999999996</v>
      </c>
      <c r="AD580" s="112" t="b">
        <f t="shared" si="205"/>
        <v>0</v>
      </c>
      <c r="AE580" s="101">
        <f t="shared" si="196"/>
        <v>1</v>
      </c>
      <c r="AF580" s="101">
        <f t="shared" si="197"/>
        <v>1</v>
      </c>
      <c r="AG580" s="406" cm="1">
        <f t="array" ref="AG580">_xlfn.QUARTILE.EXC(IF($AT$5:$AT$906=$AT580,$L$5:$L$906),1)</f>
        <v>-9.4075000000000006</v>
      </c>
      <c r="AH580" s="406" cm="1">
        <f t="array" ref="AH580">_xlfn.QUARTILE.EXC(IF($AT$5:$AT$906=$AT580,$L$5:$L$906),3)</f>
        <v>1.645</v>
      </c>
      <c r="AI580" s="406">
        <f t="shared" si="206"/>
        <v>11.0525</v>
      </c>
      <c r="AJ580" s="406">
        <f t="shared" si="207"/>
        <v>-25.986249999999998</v>
      </c>
      <c r="AK580" s="406">
        <f t="shared" si="208"/>
        <v>18.223749999999999</v>
      </c>
      <c r="AL580" s="406" t="b">
        <f t="shared" si="209"/>
        <v>0</v>
      </c>
      <c r="AM580" s="406" cm="1">
        <f t="array" ref="AM580">_xlfn.QUARTILE.EXC(IF($AT$5:$AT$906=$AT580,$M$5:$M$906),1)</f>
        <v>-18.744999999999997</v>
      </c>
      <c r="AN580" s="406" cm="1">
        <f t="array" ref="AN580">_xlfn.QUARTILE.EXC(IF($AT$5:$AT$906=$AT580,$M$5:$M$906),3)</f>
        <v>-2.7</v>
      </c>
      <c r="AO580" s="406">
        <f t="shared" si="210"/>
        <v>16.044999999999998</v>
      </c>
      <c r="AP580" s="406">
        <f t="shared" si="211"/>
        <v>-42.812499999999993</v>
      </c>
      <c r="AQ580" s="406">
        <f t="shared" si="212"/>
        <v>21.367499999999996</v>
      </c>
      <c r="AR580" s="406" t="b">
        <f t="shared" si="213"/>
        <v>0</v>
      </c>
      <c r="AS580" s="404" t="str">
        <f>INDEX('Org2567'!$BM:$BM,MATCH(Raw_DATA!A580,'Org2567'!$D:$D,0))</f>
        <v>รพช.F2 P&lt;=30,000</v>
      </c>
      <c r="AT580" s="404">
        <f>INDEX('Org2567'!$BL:$BL,MATCH(Raw_DATA!A580,'Org2567'!$D:$D,0))</f>
        <v>5</v>
      </c>
      <c r="AU580" s="113"/>
      <c r="AV580" s="101">
        <v>359.3</v>
      </c>
      <c r="AW580" s="101">
        <v>61.33</v>
      </c>
      <c r="AX580" s="101">
        <v>67.19</v>
      </c>
      <c r="AY580" s="101">
        <v>93.43</v>
      </c>
      <c r="AZ580" s="101">
        <v>76.900000000000006</v>
      </c>
    </row>
    <row r="581" spans="1:52" x14ac:dyDescent="0.7">
      <c r="A581" s="101" t="s">
        <v>580</v>
      </c>
      <c r="B581" s="101" t="s">
        <v>2507</v>
      </c>
      <c r="C581" s="111" t="str">
        <f>IF(A581="","",INDEX(ID!P:P,MATCH(Raw_DATA!A581,ID!A:A,0)))</f>
        <v>รพช.F2 P&lt;=30,000</v>
      </c>
      <c r="D581" s="101">
        <f>IF(A581="","",INDEX(ID!M:M,MATCH(Raw_DATA!A581,ID!A:A,0)))</f>
        <v>5</v>
      </c>
      <c r="E581" s="112">
        <v>1.28</v>
      </c>
      <c r="F581" s="112">
        <v>1.08</v>
      </c>
      <c r="G581" s="112">
        <v>0.74</v>
      </c>
      <c r="H581" s="112">
        <v>5722897.9199999999</v>
      </c>
      <c r="I581" s="112">
        <v>-2696453.31</v>
      </c>
      <c r="J581" s="112">
        <v>128969.69</v>
      </c>
      <c r="K581" s="112">
        <v>-5406287.5800000001</v>
      </c>
      <c r="L581" s="112">
        <v>0.16</v>
      </c>
      <c r="M581" s="112">
        <v>-4.6100000000000003</v>
      </c>
      <c r="N581" s="112">
        <f t="shared" si="214"/>
        <v>203</v>
      </c>
      <c r="O581" s="112">
        <f t="shared" si="215"/>
        <v>22</v>
      </c>
      <c r="P581" s="112">
        <f t="shared" si="216"/>
        <v>57</v>
      </c>
      <c r="Q581" s="112">
        <f t="shared" si="217"/>
        <v>93</v>
      </c>
      <c r="R581" s="112">
        <f t="shared" si="218"/>
        <v>88</v>
      </c>
      <c r="S581" s="112" cm="1">
        <f t="array" ref="S581">_xlfn.QUARTILE.EXC(IF($D$5:$D$906=$D581,$L$5:$L$906),1)</f>
        <v>-9.4075000000000006</v>
      </c>
      <c r="T581" s="112" cm="1">
        <f t="array" ref="T581">_xlfn.QUARTILE.EXC(IF($D$5:$D$906=$D581,$L$5:$L$906),3)</f>
        <v>1.645</v>
      </c>
      <c r="U581" s="112">
        <f t="shared" si="198"/>
        <v>11.0525</v>
      </c>
      <c r="V581" s="112">
        <f t="shared" si="199"/>
        <v>-25.986249999999998</v>
      </c>
      <c r="W581" s="112">
        <f t="shared" si="200"/>
        <v>18.223749999999999</v>
      </c>
      <c r="X581" s="112" t="b">
        <f t="shared" si="201"/>
        <v>0</v>
      </c>
      <c r="Y581" s="112" cm="1">
        <f t="array" ref="Y581">_xlfn.QUARTILE.EXC(IF($D$5:$D$906=$D581,$M$5:$M$906),1)</f>
        <v>-18.744999999999997</v>
      </c>
      <c r="Z581" s="112" cm="1">
        <f t="array" ref="Z581">_xlfn.QUARTILE.EXC(IF($D$5:$D$906=$D581,$M$5:$M$906),3)</f>
        <v>-2.7</v>
      </c>
      <c r="AA581" s="112">
        <f t="shared" si="202"/>
        <v>16.044999999999998</v>
      </c>
      <c r="AB581" s="112">
        <f t="shared" si="203"/>
        <v>-42.812499999999993</v>
      </c>
      <c r="AC581" s="112">
        <f t="shared" si="204"/>
        <v>21.367499999999996</v>
      </c>
      <c r="AD581" s="112" t="b">
        <f t="shared" si="205"/>
        <v>0</v>
      </c>
      <c r="AE581" s="101">
        <f t="shared" ref="AE581:AE644" si="219">IF(M581&lt;0,1,0)</f>
        <v>1</v>
      </c>
      <c r="AF581" s="101">
        <f t="shared" ref="AF581:AF644" si="220">IF(L581&lt;0,1,0)</f>
        <v>0</v>
      </c>
      <c r="AG581" s="406" cm="1">
        <f t="array" ref="AG581">_xlfn.QUARTILE.EXC(IF($AT$5:$AT$906=$AT581,$L$5:$L$906),1)</f>
        <v>-9.4075000000000006</v>
      </c>
      <c r="AH581" s="406" cm="1">
        <f t="array" ref="AH581">_xlfn.QUARTILE.EXC(IF($AT$5:$AT$906=$AT581,$L$5:$L$906),3)</f>
        <v>1.645</v>
      </c>
      <c r="AI581" s="406">
        <f t="shared" si="206"/>
        <v>11.0525</v>
      </c>
      <c r="AJ581" s="406">
        <f t="shared" si="207"/>
        <v>-25.986249999999998</v>
      </c>
      <c r="AK581" s="406">
        <f t="shared" si="208"/>
        <v>18.223749999999999</v>
      </c>
      <c r="AL581" s="406" t="b">
        <f t="shared" si="209"/>
        <v>0</v>
      </c>
      <c r="AM581" s="406" cm="1">
        <f t="array" ref="AM581">_xlfn.QUARTILE.EXC(IF($AT$5:$AT$906=$AT581,$M$5:$M$906),1)</f>
        <v>-18.744999999999997</v>
      </c>
      <c r="AN581" s="406" cm="1">
        <f t="array" ref="AN581">_xlfn.QUARTILE.EXC(IF($AT$5:$AT$906=$AT581,$M$5:$M$906),3)</f>
        <v>-2.7</v>
      </c>
      <c r="AO581" s="406">
        <f t="shared" si="210"/>
        <v>16.044999999999998</v>
      </c>
      <c r="AP581" s="406">
        <f t="shared" si="211"/>
        <v>-42.812499999999993</v>
      </c>
      <c r="AQ581" s="406">
        <f t="shared" si="212"/>
        <v>21.367499999999996</v>
      </c>
      <c r="AR581" s="406" t="b">
        <f t="shared" si="213"/>
        <v>0</v>
      </c>
      <c r="AS581" s="404" t="str">
        <f>INDEX('Org2567'!$BM:$BM,MATCH(Raw_DATA!A581,'Org2567'!$D:$D,0))</f>
        <v>รพช.F2 P&lt;=30,000</v>
      </c>
      <c r="AT581" s="404">
        <f>INDEX('Org2567'!$BL:$BL,MATCH(Raw_DATA!A581,'Org2567'!$D:$D,0))</f>
        <v>5</v>
      </c>
      <c r="AU581" s="113"/>
      <c r="AV581" s="101">
        <v>202.59</v>
      </c>
      <c r="AW581" s="101">
        <v>21.71</v>
      </c>
      <c r="AX581" s="101">
        <v>57.26</v>
      </c>
      <c r="AY581" s="101">
        <v>92.71</v>
      </c>
      <c r="AZ581" s="101">
        <v>87.77</v>
      </c>
    </row>
    <row r="582" spans="1:52" x14ac:dyDescent="0.7">
      <c r="A582" s="101" t="s">
        <v>581</v>
      </c>
      <c r="B582" s="101" t="s">
        <v>2510</v>
      </c>
      <c r="C582" s="111" t="str">
        <f>IF(A582="","",INDEX(ID!P:P,MATCH(Raw_DATA!A582,ID!A:A,0)))</f>
        <v>รพช.F2 P&lt;=30,000</v>
      </c>
      <c r="D582" s="101">
        <f>IF(A582="","",INDEX(ID!M:M,MATCH(Raw_DATA!A582,ID!A:A,0)))</f>
        <v>5</v>
      </c>
      <c r="E582" s="112">
        <v>1.22</v>
      </c>
      <c r="F582" s="112">
        <v>1.1499999999999999</v>
      </c>
      <c r="G582" s="112">
        <v>0.84</v>
      </c>
      <c r="H582" s="112">
        <v>3175981.96</v>
      </c>
      <c r="I582" s="112">
        <v>-443870.32</v>
      </c>
      <c r="J582" s="112">
        <v>-90088.3</v>
      </c>
      <c r="K582" s="112">
        <v>-2283014.9500000002</v>
      </c>
      <c r="L582" s="112">
        <v>-0.12</v>
      </c>
      <c r="M582" s="112">
        <v>-1.47</v>
      </c>
      <c r="N582" s="112">
        <f t="shared" si="214"/>
        <v>260</v>
      </c>
      <c r="O582" s="112">
        <f t="shared" si="215"/>
        <v>18</v>
      </c>
      <c r="P582" s="112">
        <f t="shared" si="216"/>
        <v>49</v>
      </c>
      <c r="Q582" s="112">
        <f t="shared" si="217"/>
        <v>93</v>
      </c>
      <c r="R582" s="112">
        <f t="shared" si="218"/>
        <v>37</v>
      </c>
      <c r="S582" s="112" cm="1">
        <f t="array" ref="S582">_xlfn.QUARTILE.EXC(IF($D$5:$D$906=$D582,$L$5:$L$906),1)</f>
        <v>-9.4075000000000006</v>
      </c>
      <c r="T582" s="112" cm="1">
        <f t="array" ref="T582">_xlfn.QUARTILE.EXC(IF($D$5:$D$906=$D582,$L$5:$L$906),3)</f>
        <v>1.645</v>
      </c>
      <c r="U582" s="112">
        <f t="shared" ref="U582:U645" si="221">T582-S582</f>
        <v>11.0525</v>
      </c>
      <c r="V582" s="112">
        <f t="shared" ref="V582:V645" si="222">S582-(1.5*U582)</f>
        <v>-25.986249999999998</v>
      </c>
      <c r="W582" s="112">
        <f t="shared" ref="W582:W645" si="223">T582+(1.5*U582)</f>
        <v>18.223749999999999</v>
      </c>
      <c r="X582" s="112" t="b">
        <f t="shared" ref="X582:X645" si="224">IF(OR(L582&lt;=V582,L582&gt;=W582),TRUE,FALSE)</f>
        <v>0</v>
      </c>
      <c r="Y582" s="112" cm="1">
        <f t="array" ref="Y582">_xlfn.QUARTILE.EXC(IF($D$5:$D$906=$D582,$M$5:$M$906),1)</f>
        <v>-18.744999999999997</v>
      </c>
      <c r="Z582" s="112" cm="1">
        <f t="array" ref="Z582">_xlfn.QUARTILE.EXC(IF($D$5:$D$906=$D582,$M$5:$M$906),3)</f>
        <v>-2.7</v>
      </c>
      <c r="AA582" s="112">
        <f t="shared" ref="AA582:AA645" si="225">Z582-Y582</f>
        <v>16.044999999999998</v>
      </c>
      <c r="AB582" s="112">
        <f t="shared" ref="AB582:AB645" si="226">Y582-(1.5*AA582)</f>
        <v>-42.812499999999993</v>
      </c>
      <c r="AC582" s="112">
        <f t="shared" ref="AC582:AC645" si="227">Z582+(1.5*AA582)</f>
        <v>21.367499999999996</v>
      </c>
      <c r="AD582" s="112" t="b">
        <f t="shared" ref="AD582:AD645" si="228">IF(OR(M582&lt;=AB582,M582&gt;=AC582),TRUE,FALSE)</f>
        <v>0</v>
      </c>
      <c r="AE582" s="101">
        <f t="shared" si="219"/>
        <v>1</v>
      </c>
      <c r="AF582" s="101">
        <f t="shared" si="220"/>
        <v>1</v>
      </c>
      <c r="AG582" s="406" cm="1">
        <f t="array" ref="AG582">_xlfn.QUARTILE.EXC(IF($AT$5:$AT$906=$AT582,$L$5:$L$906),1)</f>
        <v>-9.4075000000000006</v>
      </c>
      <c r="AH582" s="406" cm="1">
        <f t="array" ref="AH582">_xlfn.QUARTILE.EXC(IF($AT$5:$AT$906=$AT582,$L$5:$L$906),3)</f>
        <v>1.645</v>
      </c>
      <c r="AI582" s="406">
        <f t="shared" ref="AI582:AI645" si="229">AH582-AG582</f>
        <v>11.0525</v>
      </c>
      <c r="AJ582" s="406">
        <f t="shared" ref="AJ582:AJ645" si="230">AG582-(1.5*AI582)</f>
        <v>-25.986249999999998</v>
      </c>
      <c r="AK582" s="406">
        <f t="shared" ref="AK582:AK645" si="231">AH582+(1.5*AI582)</f>
        <v>18.223749999999999</v>
      </c>
      <c r="AL582" s="406" t="b">
        <f t="shared" ref="AL582:AL645" si="232">IF(OR(L582&lt;=AJ582,L582&gt;=AK582),TRUE,FALSE)</f>
        <v>0</v>
      </c>
      <c r="AM582" s="406" cm="1">
        <f t="array" ref="AM582">_xlfn.QUARTILE.EXC(IF($AT$5:$AT$906=$AT582,$M$5:$M$906),1)</f>
        <v>-18.744999999999997</v>
      </c>
      <c r="AN582" s="406" cm="1">
        <f t="array" ref="AN582">_xlfn.QUARTILE.EXC(IF($AT$5:$AT$906=$AT582,$M$5:$M$906),3)</f>
        <v>-2.7</v>
      </c>
      <c r="AO582" s="406">
        <f t="shared" ref="AO582:AO645" si="233">AN582-AM582</f>
        <v>16.044999999999998</v>
      </c>
      <c r="AP582" s="406">
        <f t="shared" ref="AP582:AP645" si="234">AM582-(1.5*AO582)</f>
        <v>-42.812499999999993</v>
      </c>
      <c r="AQ582" s="406">
        <f t="shared" ref="AQ582:AQ645" si="235">AN582+(1.5*AO582)</f>
        <v>21.367499999999996</v>
      </c>
      <c r="AR582" s="406" t="b">
        <f t="shared" ref="AR582:AR645" si="236">IF(OR(M582&lt;=AP582,M582&gt;=AQ582),TRUE,FALSE)</f>
        <v>0</v>
      </c>
      <c r="AS582" s="404" t="str">
        <f>INDEX('Org2567'!$BM:$BM,MATCH(Raw_DATA!A582,'Org2567'!$D:$D,0))</f>
        <v>รพช.F2 P&lt;=30,000</v>
      </c>
      <c r="AT582" s="404">
        <f>INDEX('Org2567'!$BL:$BL,MATCH(Raw_DATA!A582,'Org2567'!$D:$D,0))</f>
        <v>5</v>
      </c>
      <c r="AU582" s="113"/>
      <c r="AV582" s="101">
        <v>259.77999999999997</v>
      </c>
      <c r="AW582" s="101">
        <v>17.71</v>
      </c>
      <c r="AX582" s="101">
        <v>48.57</v>
      </c>
      <c r="AY582" s="101">
        <v>92.79</v>
      </c>
      <c r="AZ582" s="101">
        <v>36.590000000000003</v>
      </c>
    </row>
    <row r="583" spans="1:52" x14ac:dyDescent="0.7">
      <c r="A583" s="101" t="s">
        <v>582</v>
      </c>
      <c r="B583" s="101" t="s">
        <v>2513</v>
      </c>
      <c r="C583" s="111" t="str">
        <f>IF(A583="","",INDEX(ID!P:P,MATCH(Raw_DATA!A583,ID!A:A,0)))</f>
        <v>รพช.M2 B&gt;100</v>
      </c>
      <c r="D583" s="101">
        <f>IF(A583="","",INDEX(ID!M:M,MATCH(Raw_DATA!A583,ID!A:A,0)))</f>
        <v>13</v>
      </c>
      <c r="E583" s="112">
        <v>1.01</v>
      </c>
      <c r="F583" s="112">
        <v>0.89</v>
      </c>
      <c r="G583" s="112">
        <v>0.62</v>
      </c>
      <c r="H583" s="112">
        <v>1473470.88</v>
      </c>
      <c r="I583" s="112">
        <v>424026.61</v>
      </c>
      <c r="J583" s="112">
        <v>26236306.420000002</v>
      </c>
      <c r="K583" s="112">
        <v>-42017339.57</v>
      </c>
      <c r="L583" s="112">
        <v>6.81</v>
      </c>
      <c r="M583" s="112">
        <v>0.14000000000000001</v>
      </c>
      <c r="N583" s="112">
        <f t="shared" si="214"/>
        <v>217</v>
      </c>
      <c r="O583" s="112">
        <f t="shared" si="215"/>
        <v>18</v>
      </c>
      <c r="P583" s="112">
        <f t="shared" si="216"/>
        <v>59</v>
      </c>
      <c r="Q583" s="112">
        <f t="shared" si="217"/>
        <v>14</v>
      </c>
      <c r="R583" s="112">
        <f t="shared" si="218"/>
        <v>55</v>
      </c>
      <c r="S583" s="112" cm="1">
        <f t="array" ref="S583">_xlfn.QUARTILE.EXC(IF($D$5:$D$906=$D583,$L$5:$L$906),1)</f>
        <v>-7.51</v>
      </c>
      <c r="T583" s="112" cm="1">
        <f t="array" ref="T583">_xlfn.QUARTILE.EXC(IF($D$5:$D$906=$D583,$L$5:$L$906),3)</f>
        <v>3.04</v>
      </c>
      <c r="U583" s="112">
        <f t="shared" si="221"/>
        <v>10.55</v>
      </c>
      <c r="V583" s="112">
        <f t="shared" si="222"/>
        <v>-23.335000000000001</v>
      </c>
      <c r="W583" s="112">
        <f t="shared" si="223"/>
        <v>18.865000000000002</v>
      </c>
      <c r="X583" s="112" t="b">
        <f t="shared" si="224"/>
        <v>0</v>
      </c>
      <c r="Y583" s="112" cm="1">
        <f t="array" ref="Y583">_xlfn.QUARTILE.EXC(IF($D$5:$D$906=$D583,$M$5:$M$906),1)</f>
        <v>-12.23</v>
      </c>
      <c r="Z583" s="112" cm="1">
        <f t="array" ref="Z583">_xlfn.QUARTILE.EXC(IF($D$5:$D$906=$D583,$M$5:$M$906),3)</f>
        <v>-0.18</v>
      </c>
      <c r="AA583" s="112">
        <f t="shared" si="225"/>
        <v>12.05</v>
      </c>
      <c r="AB583" s="112">
        <f t="shared" si="226"/>
        <v>-30.305000000000003</v>
      </c>
      <c r="AC583" s="112">
        <f t="shared" si="227"/>
        <v>17.895000000000003</v>
      </c>
      <c r="AD583" s="112" t="b">
        <f t="shared" si="228"/>
        <v>0</v>
      </c>
      <c r="AE583" s="101">
        <f t="shared" si="219"/>
        <v>0</v>
      </c>
      <c r="AF583" s="101">
        <f t="shared" si="220"/>
        <v>0</v>
      </c>
      <c r="AG583" s="406" cm="1">
        <f t="array" ref="AG583">_xlfn.QUARTILE.EXC(IF($AT$5:$AT$906=$AT583,$L$5:$L$906),1)</f>
        <v>-7.51</v>
      </c>
      <c r="AH583" s="406" cm="1">
        <f t="array" ref="AH583">_xlfn.QUARTILE.EXC(IF($AT$5:$AT$906=$AT583,$L$5:$L$906),3)</f>
        <v>3.04</v>
      </c>
      <c r="AI583" s="406">
        <f t="shared" si="229"/>
        <v>10.55</v>
      </c>
      <c r="AJ583" s="406">
        <f t="shared" si="230"/>
        <v>-23.335000000000001</v>
      </c>
      <c r="AK583" s="406">
        <f t="shared" si="231"/>
        <v>18.865000000000002</v>
      </c>
      <c r="AL583" s="406" t="b">
        <f t="shared" si="232"/>
        <v>0</v>
      </c>
      <c r="AM583" s="406" cm="1">
        <f t="array" ref="AM583">_xlfn.QUARTILE.EXC(IF($AT$5:$AT$906=$AT583,$M$5:$M$906),1)</f>
        <v>-12.23</v>
      </c>
      <c r="AN583" s="406" cm="1">
        <f t="array" ref="AN583">_xlfn.QUARTILE.EXC(IF($AT$5:$AT$906=$AT583,$M$5:$M$906),3)</f>
        <v>-0.18</v>
      </c>
      <c r="AO583" s="406">
        <f t="shared" si="233"/>
        <v>12.05</v>
      </c>
      <c r="AP583" s="406">
        <f t="shared" si="234"/>
        <v>-30.305000000000003</v>
      </c>
      <c r="AQ583" s="406">
        <f t="shared" si="235"/>
        <v>17.895000000000003</v>
      </c>
      <c r="AR583" s="406" t="b">
        <f t="shared" si="236"/>
        <v>0</v>
      </c>
      <c r="AS583" s="404" t="str">
        <f>INDEX('Org2567'!$BM:$BM,MATCH(Raw_DATA!A583,'Org2567'!$D:$D,0))</f>
        <v>รพช.M2 B&gt;100</v>
      </c>
      <c r="AT583" s="404">
        <f>INDEX('Org2567'!$BL:$BL,MATCH(Raw_DATA!A583,'Org2567'!$D:$D,0))</f>
        <v>13</v>
      </c>
      <c r="AU583" s="113"/>
      <c r="AV583" s="101">
        <v>217.47</v>
      </c>
      <c r="AW583" s="101">
        <v>18.43</v>
      </c>
      <c r="AX583" s="101">
        <v>59.44</v>
      </c>
      <c r="AY583" s="101">
        <v>14.35</v>
      </c>
      <c r="AZ583" s="101">
        <v>54.64</v>
      </c>
    </row>
    <row r="584" spans="1:52" x14ac:dyDescent="0.7">
      <c r="A584" s="101" t="s">
        <v>583</v>
      </c>
      <c r="B584" s="101" t="s">
        <v>2516</v>
      </c>
      <c r="C584" s="111" t="str">
        <f>IF(A584="","",INDEX(ID!P:P,MATCH(Raw_DATA!A584,ID!A:A,0)))</f>
        <v>รพช.F2 P&lt;=30,000</v>
      </c>
      <c r="D584" s="101">
        <f>IF(A584="","",INDEX(ID!M:M,MATCH(Raw_DATA!A584,ID!A:A,0)))</f>
        <v>5</v>
      </c>
      <c r="E584" s="112">
        <v>1.1399999999999999</v>
      </c>
      <c r="F584" s="112">
        <v>1.03</v>
      </c>
      <c r="G584" s="112">
        <v>0.82</v>
      </c>
      <c r="H584" s="112">
        <v>1966366.89</v>
      </c>
      <c r="I584" s="112">
        <v>-2009888.56</v>
      </c>
      <c r="J584" s="112">
        <v>4389882.8600000003</v>
      </c>
      <c r="K584" s="112">
        <v>-2610344.0699999998</v>
      </c>
      <c r="L584" s="112">
        <v>6.32</v>
      </c>
      <c r="M584" s="112">
        <v>-2.92</v>
      </c>
      <c r="N584" s="112">
        <f t="shared" si="214"/>
        <v>212</v>
      </c>
      <c r="O584" s="112">
        <f t="shared" si="215"/>
        <v>18</v>
      </c>
      <c r="P584" s="112">
        <f t="shared" si="216"/>
        <v>38</v>
      </c>
      <c r="Q584" s="112">
        <f t="shared" si="217"/>
        <v>129</v>
      </c>
      <c r="R584" s="112">
        <f t="shared" si="218"/>
        <v>81</v>
      </c>
      <c r="S584" s="112" cm="1">
        <f t="array" ref="S584">_xlfn.QUARTILE.EXC(IF($D$5:$D$906=$D584,$L$5:$L$906),1)</f>
        <v>-9.4075000000000006</v>
      </c>
      <c r="T584" s="112" cm="1">
        <f t="array" ref="T584">_xlfn.QUARTILE.EXC(IF($D$5:$D$906=$D584,$L$5:$L$906),3)</f>
        <v>1.645</v>
      </c>
      <c r="U584" s="112">
        <f t="shared" si="221"/>
        <v>11.0525</v>
      </c>
      <c r="V584" s="112">
        <f t="shared" si="222"/>
        <v>-25.986249999999998</v>
      </c>
      <c r="W584" s="112">
        <f t="shared" si="223"/>
        <v>18.223749999999999</v>
      </c>
      <c r="X584" s="112" t="b">
        <f t="shared" si="224"/>
        <v>0</v>
      </c>
      <c r="Y584" s="112" cm="1">
        <f t="array" ref="Y584">_xlfn.QUARTILE.EXC(IF($D$5:$D$906=$D584,$M$5:$M$906),1)</f>
        <v>-18.744999999999997</v>
      </c>
      <c r="Z584" s="112" cm="1">
        <f t="array" ref="Z584">_xlfn.QUARTILE.EXC(IF($D$5:$D$906=$D584,$M$5:$M$906),3)</f>
        <v>-2.7</v>
      </c>
      <c r="AA584" s="112">
        <f t="shared" si="225"/>
        <v>16.044999999999998</v>
      </c>
      <c r="AB584" s="112">
        <f t="shared" si="226"/>
        <v>-42.812499999999993</v>
      </c>
      <c r="AC584" s="112">
        <f t="shared" si="227"/>
        <v>21.367499999999996</v>
      </c>
      <c r="AD584" s="112" t="b">
        <f t="shared" si="228"/>
        <v>0</v>
      </c>
      <c r="AE584" s="101">
        <f t="shared" si="219"/>
        <v>1</v>
      </c>
      <c r="AF584" s="101">
        <f t="shared" si="220"/>
        <v>0</v>
      </c>
      <c r="AG584" s="406" cm="1">
        <f t="array" ref="AG584">_xlfn.QUARTILE.EXC(IF($AT$5:$AT$906=$AT584,$L$5:$L$906),1)</f>
        <v>-9.4075000000000006</v>
      </c>
      <c r="AH584" s="406" cm="1">
        <f t="array" ref="AH584">_xlfn.QUARTILE.EXC(IF($AT$5:$AT$906=$AT584,$L$5:$L$906),3)</f>
        <v>1.645</v>
      </c>
      <c r="AI584" s="406">
        <f t="shared" si="229"/>
        <v>11.0525</v>
      </c>
      <c r="AJ584" s="406">
        <f t="shared" si="230"/>
        <v>-25.986249999999998</v>
      </c>
      <c r="AK584" s="406">
        <f t="shared" si="231"/>
        <v>18.223749999999999</v>
      </c>
      <c r="AL584" s="406" t="b">
        <f t="shared" si="232"/>
        <v>0</v>
      </c>
      <c r="AM584" s="406" cm="1">
        <f t="array" ref="AM584">_xlfn.QUARTILE.EXC(IF($AT$5:$AT$906=$AT584,$M$5:$M$906),1)</f>
        <v>-18.744999999999997</v>
      </c>
      <c r="AN584" s="406" cm="1">
        <f t="array" ref="AN584">_xlfn.QUARTILE.EXC(IF($AT$5:$AT$906=$AT584,$M$5:$M$906),3)</f>
        <v>-2.7</v>
      </c>
      <c r="AO584" s="406">
        <f t="shared" si="233"/>
        <v>16.044999999999998</v>
      </c>
      <c r="AP584" s="406">
        <f t="shared" si="234"/>
        <v>-42.812499999999993</v>
      </c>
      <c r="AQ584" s="406">
        <f t="shared" si="235"/>
        <v>21.367499999999996</v>
      </c>
      <c r="AR584" s="406" t="b">
        <f t="shared" si="236"/>
        <v>0</v>
      </c>
      <c r="AS584" s="404" t="str">
        <f>INDEX('Org2567'!$BM:$BM,MATCH(Raw_DATA!A584,'Org2567'!$D:$D,0))</f>
        <v>รพช.F2 P&lt;=30,000</v>
      </c>
      <c r="AT584" s="404">
        <f>INDEX('Org2567'!$BL:$BL,MATCH(Raw_DATA!A584,'Org2567'!$D:$D,0))</f>
        <v>5</v>
      </c>
      <c r="AU584" s="113"/>
      <c r="AV584" s="101">
        <v>211.55</v>
      </c>
      <c r="AW584" s="101">
        <v>17.66</v>
      </c>
      <c r="AX584" s="101">
        <v>37.880000000000003</v>
      </c>
      <c r="AY584" s="101">
        <v>129.19</v>
      </c>
      <c r="AZ584" s="101">
        <v>80.7</v>
      </c>
    </row>
    <row r="585" spans="1:52" x14ac:dyDescent="0.7">
      <c r="A585" s="101" t="s">
        <v>584</v>
      </c>
      <c r="B585" s="101" t="s">
        <v>2519</v>
      </c>
      <c r="C585" s="111" t="str">
        <f>IF(A585="","",INDEX(ID!P:P,MATCH(Raw_DATA!A585,ID!A:A,0)))</f>
        <v>รพช.F3 P15,000-25,000</v>
      </c>
      <c r="D585" s="101">
        <f>IF(A585="","",INDEX(ID!M:M,MATCH(Raw_DATA!A585,ID!A:A,0)))</f>
        <v>3</v>
      </c>
      <c r="E585" s="112">
        <v>2.5299999999999998</v>
      </c>
      <c r="F585" s="112">
        <v>2.39</v>
      </c>
      <c r="G585" s="112">
        <v>1.94</v>
      </c>
      <c r="H585" s="112">
        <v>15986933.859999999</v>
      </c>
      <c r="I585" s="112">
        <v>-1307113.03</v>
      </c>
      <c r="J585" s="112">
        <v>3926872.79</v>
      </c>
      <c r="K585" s="112">
        <v>9849804.3900000006</v>
      </c>
      <c r="L585" s="112">
        <v>6.3</v>
      </c>
      <c r="M585" s="112">
        <v>-1.92</v>
      </c>
      <c r="N585" s="112">
        <f t="shared" si="214"/>
        <v>161</v>
      </c>
      <c r="O585" s="112">
        <f t="shared" si="215"/>
        <v>23</v>
      </c>
      <c r="P585" s="112">
        <f t="shared" si="216"/>
        <v>72</v>
      </c>
      <c r="Q585" s="112">
        <f t="shared" si="217"/>
        <v>121</v>
      </c>
      <c r="R585" s="112">
        <f t="shared" si="218"/>
        <v>51</v>
      </c>
      <c r="S585" s="112" cm="1">
        <f t="array" ref="S585">_xlfn.QUARTILE.EXC(IF($D$5:$D$906=$D585,$L$5:$L$906),1)</f>
        <v>-3.4824999999999999</v>
      </c>
      <c r="T585" s="112" cm="1">
        <f t="array" ref="T585">_xlfn.QUARTILE.EXC(IF($D$5:$D$906=$D585,$L$5:$L$906),3)</f>
        <v>12.762499999999999</v>
      </c>
      <c r="U585" s="112">
        <f t="shared" si="221"/>
        <v>16.244999999999997</v>
      </c>
      <c r="V585" s="112">
        <f t="shared" si="222"/>
        <v>-27.849999999999994</v>
      </c>
      <c r="W585" s="112">
        <f t="shared" si="223"/>
        <v>37.129999999999995</v>
      </c>
      <c r="X585" s="112" t="b">
        <f t="shared" si="224"/>
        <v>0</v>
      </c>
      <c r="Y585" s="112" cm="1">
        <f t="array" ref="Y585">_xlfn.QUARTILE.EXC(IF($D$5:$D$906=$D585,$M$5:$M$906),1)</f>
        <v>-10.8825</v>
      </c>
      <c r="Z585" s="112" cm="1">
        <f t="array" ref="Z585">_xlfn.QUARTILE.EXC(IF($D$5:$D$906=$D585,$M$5:$M$906),3)</f>
        <v>3.4124999999999996</v>
      </c>
      <c r="AA585" s="112">
        <f t="shared" si="225"/>
        <v>14.295</v>
      </c>
      <c r="AB585" s="112">
        <f t="shared" si="226"/>
        <v>-32.325000000000003</v>
      </c>
      <c r="AC585" s="112">
        <f t="shared" si="227"/>
        <v>24.854999999999997</v>
      </c>
      <c r="AD585" s="112" t="b">
        <f t="shared" si="228"/>
        <v>0</v>
      </c>
      <c r="AE585" s="101">
        <f t="shared" si="219"/>
        <v>1</v>
      </c>
      <c r="AF585" s="101">
        <f t="shared" si="220"/>
        <v>0</v>
      </c>
      <c r="AG585" s="406" cm="1">
        <f t="array" ref="AG585">_xlfn.QUARTILE.EXC(IF($AT$5:$AT$906=$AT585,$L$5:$L$906),1)</f>
        <v>-3.4824999999999999</v>
      </c>
      <c r="AH585" s="406" cm="1">
        <f t="array" ref="AH585">_xlfn.QUARTILE.EXC(IF($AT$5:$AT$906=$AT585,$L$5:$L$906),3)</f>
        <v>12.762499999999999</v>
      </c>
      <c r="AI585" s="406">
        <f t="shared" si="229"/>
        <v>16.244999999999997</v>
      </c>
      <c r="AJ585" s="406">
        <f t="shared" si="230"/>
        <v>-27.849999999999994</v>
      </c>
      <c r="AK585" s="406">
        <f t="shared" si="231"/>
        <v>37.129999999999995</v>
      </c>
      <c r="AL585" s="406" t="b">
        <f t="shared" si="232"/>
        <v>0</v>
      </c>
      <c r="AM585" s="406" cm="1">
        <f t="array" ref="AM585">_xlfn.QUARTILE.EXC(IF($AT$5:$AT$906=$AT585,$M$5:$M$906),1)</f>
        <v>-10.8825</v>
      </c>
      <c r="AN585" s="406" cm="1">
        <f t="array" ref="AN585">_xlfn.QUARTILE.EXC(IF($AT$5:$AT$906=$AT585,$M$5:$M$906),3)</f>
        <v>3.4124999999999996</v>
      </c>
      <c r="AO585" s="406">
        <f t="shared" si="233"/>
        <v>14.295</v>
      </c>
      <c r="AP585" s="406">
        <f t="shared" si="234"/>
        <v>-32.325000000000003</v>
      </c>
      <c r="AQ585" s="406">
        <f t="shared" si="235"/>
        <v>24.854999999999997</v>
      </c>
      <c r="AR585" s="406" t="b">
        <f t="shared" si="236"/>
        <v>0</v>
      </c>
      <c r="AS585" s="404" t="str">
        <f>INDEX('Org2567'!$BM:$BM,MATCH(Raw_DATA!A585,'Org2567'!$D:$D,0))</f>
        <v>รพช.F3 P15,000-25,000</v>
      </c>
      <c r="AT585" s="404">
        <f>INDEX('Org2567'!$BL:$BL,MATCH(Raw_DATA!A585,'Org2567'!$D:$D,0))</f>
        <v>3</v>
      </c>
      <c r="AU585" s="113"/>
      <c r="AV585" s="101">
        <v>161.1</v>
      </c>
      <c r="AW585" s="101">
        <v>23.03</v>
      </c>
      <c r="AX585" s="101">
        <v>72.27</v>
      </c>
      <c r="AY585" s="101">
        <v>120.98</v>
      </c>
      <c r="AZ585" s="101">
        <v>51.28</v>
      </c>
    </row>
    <row r="586" spans="1:52" x14ac:dyDescent="0.7">
      <c r="A586" s="101" t="s">
        <v>585</v>
      </c>
      <c r="B586" s="101" t="s">
        <v>2890</v>
      </c>
      <c r="C586" s="111" t="str">
        <f>IF(A586="","",INDEX(ID!P:P,MATCH(Raw_DATA!A586,ID!A:A,0)))</f>
        <v>รพช.F3 P&lt;=15,000</v>
      </c>
      <c r="D586" s="101">
        <f>IF(A586="","",INDEX(ID!M:M,MATCH(Raw_DATA!A586,ID!A:A,0)))</f>
        <v>2</v>
      </c>
      <c r="E586" s="112">
        <v>4.1500000000000004</v>
      </c>
      <c r="F586" s="112">
        <v>3.58</v>
      </c>
      <c r="G586" s="112">
        <v>1.89</v>
      </c>
      <c r="H586" s="112">
        <v>15575860.369999999</v>
      </c>
      <c r="I586" s="112">
        <v>-6033203.9100000001</v>
      </c>
      <c r="J586" s="112">
        <v>-180899.13</v>
      </c>
      <c r="K586" s="112">
        <v>4410452.57</v>
      </c>
      <c r="L586" s="112">
        <v>-0.41</v>
      </c>
      <c r="M586" s="112">
        <v>-14.95</v>
      </c>
      <c r="N586" s="112">
        <f t="shared" si="214"/>
        <v>79</v>
      </c>
      <c r="O586" s="112">
        <f t="shared" si="215"/>
        <v>224</v>
      </c>
      <c r="P586" s="112">
        <f t="shared" si="216"/>
        <v>215</v>
      </c>
      <c r="Q586" s="112">
        <f t="shared" si="217"/>
        <v>200</v>
      </c>
      <c r="R586" s="112">
        <f t="shared" si="218"/>
        <v>89</v>
      </c>
      <c r="S586" s="112" cm="1">
        <f t="array" ref="S586">_xlfn.QUARTILE.EXC(IF($D$5:$D$906=$D586,$L$5:$L$906),1)</f>
        <v>-5.3650000000000002</v>
      </c>
      <c r="T586" s="112" cm="1">
        <f t="array" ref="T586">_xlfn.QUARTILE.EXC(IF($D$5:$D$906=$D586,$L$5:$L$906),3)</f>
        <v>10.815000000000001</v>
      </c>
      <c r="U586" s="112">
        <f t="shared" si="221"/>
        <v>16.18</v>
      </c>
      <c r="V586" s="112">
        <f t="shared" si="222"/>
        <v>-29.634999999999998</v>
      </c>
      <c r="W586" s="112">
        <f t="shared" si="223"/>
        <v>35.085000000000001</v>
      </c>
      <c r="X586" s="112" t="b">
        <f t="shared" si="224"/>
        <v>0</v>
      </c>
      <c r="Y586" s="112" cm="1">
        <f t="array" ref="Y586">_xlfn.QUARTILE.EXC(IF($D$5:$D$906=$D586,$M$5:$M$906),1)</f>
        <v>-14.08</v>
      </c>
      <c r="Z586" s="112" cm="1">
        <f t="array" ref="Z586">_xlfn.QUARTILE.EXC(IF($D$5:$D$906=$D586,$M$5:$M$906),3)</f>
        <v>0.78999999999999981</v>
      </c>
      <c r="AA586" s="112">
        <f t="shared" si="225"/>
        <v>14.87</v>
      </c>
      <c r="AB586" s="112">
        <f t="shared" si="226"/>
        <v>-36.384999999999998</v>
      </c>
      <c r="AC586" s="112">
        <f t="shared" si="227"/>
        <v>23.094999999999999</v>
      </c>
      <c r="AD586" s="112" t="b">
        <f t="shared" si="228"/>
        <v>0</v>
      </c>
      <c r="AE586" s="101">
        <f t="shared" si="219"/>
        <v>1</v>
      </c>
      <c r="AF586" s="101">
        <f t="shared" si="220"/>
        <v>1</v>
      </c>
      <c r="AG586" s="406" cm="1">
        <f t="array" ref="AG586">_xlfn.QUARTILE.EXC(IF($AT$5:$AT$906=$AT586,$L$5:$L$906),1)</f>
        <v>-5.3650000000000002</v>
      </c>
      <c r="AH586" s="406" cm="1">
        <f t="array" ref="AH586">_xlfn.QUARTILE.EXC(IF($AT$5:$AT$906=$AT586,$L$5:$L$906),3)</f>
        <v>10.815000000000001</v>
      </c>
      <c r="AI586" s="406">
        <f t="shared" si="229"/>
        <v>16.18</v>
      </c>
      <c r="AJ586" s="406">
        <f t="shared" si="230"/>
        <v>-29.634999999999998</v>
      </c>
      <c r="AK586" s="406">
        <f t="shared" si="231"/>
        <v>35.085000000000001</v>
      </c>
      <c r="AL586" s="406" t="b">
        <f t="shared" si="232"/>
        <v>0</v>
      </c>
      <c r="AM586" s="406" cm="1">
        <f t="array" ref="AM586">_xlfn.QUARTILE.EXC(IF($AT$5:$AT$906=$AT586,$M$5:$M$906),1)</f>
        <v>-14.08</v>
      </c>
      <c r="AN586" s="406" cm="1">
        <f t="array" ref="AN586">_xlfn.QUARTILE.EXC(IF($AT$5:$AT$906=$AT586,$M$5:$M$906),3)</f>
        <v>0.78999999999999981</v>
      </c>
      <c r="AO586" s="406">
        <f t="shared" si="233"/>
        <v>14.87</v>
      </c>
      <c r="AP586" s="406">
        <f t="shared" si="234"/>
        <v>-36.384999999999998</v>
      </c>
      <c r="AQ586" s="406">
        <f t="shared" si="235"/>
        <v>23.094999999999999</v>
      </c>
      <c r="AR586" s="406" t="b">
        <f t="shared" si="236"/>
        <v>0</v>
      </c>
      <c r="AS586" s="404" t="str">
        <f>INDEX('Org2567'!$BM:$BM,MATCH(Raw_DATA!A586,'Org2567'!$D:$D,0))</f>
        <v>รพช.F3 P&lt;=15,000</v>
      </c>
      <c r="AT586" s="404">
        <f>INDEX('Org2567'!$BL:$BL,MATCH(Raw_DATA!A586,'Org2567'!$D:$D,0))</f>
        <v>2</v>
      </c>
      <c r="AU586" s="113"/>
      <c r="AV586" s="101">
        <v>78.739999999999995</v>
      </c>
      <c r="AW586" s="101">
        <v>224.03</v>
      </c>
      <c r="AX586" s="101">
        <v>215.05</v>
      </c>
      <c r="AY586" s="101">
        <v>199.64</v>
      </c>
      <c r="AZ586" s="101">
        <v>89.24</v>
      </c>
    </row>
    <row r="587" spans="1:52" x14ac:dyDescent="0.7">
      <c r="A587" s="101" t="s">
        <v>586</v>
      </c>
      <c r="B587" s="101" t="s">
        <v>3869</v>
      </c>
      <c r="C587" s="111" t="str">
        <f>IF(A587="","",INDEX(ID!P:P,MATCH(Raw_DATA!A587,ID!A:A,0)))</f>
        <v>รพศ.A B&gt;700to1000</v>
      </c>
      <c r="D587" s="101">
        <f>IF(A587="","",INDEX(ID!M:M,MATCH(Raw_DATA!A587,ID!A:A,0)))</f>
        <v>19</v>
      </c>
      <c r="E587" s="112">
        <v>1.55</v>
      </c>
      <c r="F587" s="112">
        <v>1.38</v>
      </c>
      <c r="G587" s="112">
        <v>0.53</v>
      </c>
      <c r="H587" s="112">
        <v>227497707.86000001</v>
      </c>
      <c r="I587" s="112">
        <v>81074668.879999995</v>
      </c>
      <c r="J587" s="112">
        <v>90855925.319999993</v>
      </c>
      <c r="K587" s="112">
        <v>-195601264.80000001</v>
      </c>
      <c r="L587" s="112">
        <v>4.72</v>
      </c>
      <c r="M587" s="112">
        <v>4.5599999999999996</v>
      </c>
      <c r="N587" s="112">
        <f t="shared" si="214"/>
        <v>78</v>
      </c>
      <c r="O587" s="112">
        <f t="shared" si="215"/>
        <v>65</v>
      </c>
      <c r="P587" s="112">
        <f t="shared" si="216"/>
        <v>36</v>
      </c>
      <c r="Q587" s="112">
        <f t="shared" si="217"/>
        <v>72</v>
      </c>
      <c r="R587" s="112">
        <f t="shared" si="218"/>
        <v>40</v>
      </c>
      <c r="S587" s="112" cm="1">
        <f t="array" ref="S587">_xlfn.QUARTILE.EXC(IF($D$5:$D$906=$D587,$L$5:$L$906),1)</f>
        <v>3.02</v>
      </c>
      <c r="T587" s="112" cm="1">
        <f t="array" ref="T587">_xlfn.QUARTILE.EXC(IF($D$5:$D$906=$D587,$L$5:$L$906),3)</f>
        <v>9.33</v>
      </c>
      <c r="U587" s="112">
        <f t="shared" si="221"/>
        <v>6.3100000000000005</v>
      </c>
      <c r="V587" s="112">
        <f t="shared" si="222"/>
        <v>-6.4450000000000003</v>
      </c>
      <c r="W587" s="112">
        <f t="shared" si="223"/>
        <v>18.795000000000002</v>
      </c>
      <c r="X587" s="112" t="b">
        <f t="shared" si="224"/>
        <v>0</v>
      </c>
      <c r="Y587" s="112" cm="1">
        <f t="array" ref="Y587">_xlfn.QUARTILE.EXC(IF($D$5:$D$906=$D587,$M$5:$M$906),1)</f>
        <v>-3.11</v>
      </c>
      <c r="Z587" s="112" cm="1">
        <f t="array" ref="Z587">_xlfn.QUARTILE.EXC(IF($D$5:$D$906=$D587,$M$5:$M$906),3)</f>
        <v>6.62</v>
      </c>
      <c r="AA587" s="112">
        <f t="shared" si="225"/>
        <v>9.73</v>
      </c>
      <c r="AB587" s="112">
        <f t="shared" si="226"/>
        <v>-17.705000000000002</v>
      </c>
      <c r="AC587" s="112">
        <f t="shared" si="227"/>
        <v>21.215</v>
      </c>
      <c r="AD587" s="112" t="b">
        <f t="shared" si="228"/>
        <v>0</v>
      </c>
      <c r="AE587" s="101">
        <f t="shared" si="219"/>
        <v>0</v>
      </c>
      <c r="AF587" s="101">
        <f t="shared" si="220"/>
        <v>0</v>
      </c>
      <c r="AG587" s="406" cm="1">
        <f t="array" ref="AG587">_xlfn.QUARTILE.EXC(IF($AT$5:$AT$906=$AT587,$L$5:$L$906),1)</f>
        <v>3.02</v>
      </c>
      <c r="AH587" s="406" cm="1">
        <f t="array" ref="AH587">_xlfn.QUARTILE.EXC(IF($AT$5:$AT$906=$AT587,$L$5:$L$906),3)</f>
        <v>9.33</v>
      </c>
      <c r="AI587" s="406">
        <f t="shared" si="229"/>
        <v>6.3100000000000005</v>
      </c>
      <c r="AJ587" s="406">
        <f t="shared" si="230"/>
        <v>-6.4450000000000003</v>
      </c>
      <c r="AK587" s="406">
        <f t="shared" si="231"/>
        <v>18.795000000000002</v>
      </c>
      <c r="AL587" s="406" t="b">
        <f t="shared" si="232"/>
        <v>0</v>
      </c>
      <c r="AM587" s="406" cm="1">
        <f t="array" ref="AM587">_xlfn.QUARTILE.EXC(IF($AT$5:$AT$906=$AT587,$M$5:$M$906),1)</f>
        <v>-3.11</v>
      </c>
      <c r="AN587" s="406" cm="1">
        <f t="array" ref="AN587">_xlfn.QUARTILE.EXC(IF($AT$5:$AT$906=$AT587,$M$5:$M$906),3)</f>
        <v>6.62</v>
      </c>
      <c r="AO587" s="406">
        <f t="shared" si="233"/>
        <v>9.73</v>
      </c>
      <c r="AP587" s="406">
        <f t="shared" si="234"/>
        <v>-17.705000000000002</v>
      </c>
      <c r="AQ587" s="406">
        <f t="shared" si="235"/>
        <v>21.215</v>
      </c>
      <c r="AR587" s="406" t="b">
        <f t="shared" si="236"/>
        <v>0</v>
      </c>
      <c r="AS587" s="404" t="str">
        <f>INDEX('Org2567'!$BM:$BM,MATCH(Raw_DATA!A587,'Org2567'!$D:$D,0))</f>
        <v>รพศ.A B&gt;700to1000</v>
      </c>
      <c r="AT587" s="404">
        <f>INDEX('Org2567'!$BL:$BL,MATCH(Raw_DATA!A587,'Org2567'!$D:$D,0))</f>
        <v>19</v>
      </c>
      <c r="AU587" s="113"/>
      <c r="AV587" s="101">
        <v>78.14</v>
      </c>
      <c r="AW587" s="101">
        <v>65.180000000000007</v>
      </c>
      <c r="AX587" s="101">
        <v>36.049999999999997</v>
      </c>
      <c r="AY587" s="101">
        <v>71.91</v>
      </c>
      <c r="AZ587" s="101">
        <v>39.86</v>
      </c>
    </row>
    <row r="588" spans="1:52" x14ac:dyDescent="0.7">
      <c r="A588" s="101" t="s">
        <v>587</v>
      </c>
      <c r="B588" s="101" t="s">
        <v>2896</v>
      </c>
      <c r="C588" s="111" t="str">
        <f>IF(A588="","",INDEX(ID!P:P,MATCH(Raw_DATA!A588,ID!A:A,0)))</f>
        <v>รพช.F2 P30,000-60,000</v>
      </c>
      <c r="D588" s="101">
        <f>IF(A588="","",INDEX(ID!M:M,MATCH(Raw_DATA!A588,ID!A:A,0)))</f>
        <v>6</v>
      </c>
      <c r="E588" s="112">
        <v>2.15</v>
      </c>
      <c r="F588" s="112">
        <v>2.0299999999999998</v>
      </c>
      <c r="G588" s="112">
        <v>0.98</v>
      </c>
      <c r="H588" s="112">
        <v>29303046.960000001</v>
      </c>
      <c r="I588" s="112">
        <v>-10225280.939999999</v>
      </c>
      <c r="J588" s="112">
        <v>-5739044.6299999999</v>
      </c>
      <c r="K588" s="112">
        <v>-696197.73</v>
      </c>
      <c r="L588" s="112">
        <v>-5.0599999999999996</v>
      </c>
      <c r="M588" s="112">
        <v>-10.92</v>
      </c>
      <c r="N588" s="112">
        <f t="shared" si="214"/>
        <v>290</v>
      </c>
      <c r="O588" s="112">
        <f t="shared" si="215"/>
        <v>192</v>
      </c>
      <c r="P588" s="112">
        <f t="shared" si="216"/>
        <v>277</v>
      </c>
      <c r="Q588" s="112">
        <f t="shared" si="217"/>
        <v>112</v>
      </c>
      <c r="R588" s="112">
        <f t="shared" si="218"/>
        <v>58</v>
      </c>
      <c r="S588" s="112" cm="1">
        <f t="array" ref="S588">_xlfn.QUARTILE.EXC(IF($D$5:$D$906=$D588,$L$5:$L$906),1)</f>
        <v>-10.317499999999999</v>
      </c>
      <c r="T588" s="112" cm="1">
        <f t="array" ref="T588">_xlfn.QUARTILE.EXC(IF($D$5:$D$906=$D588,$L$5:$L$906),3)</f>
        <v>1.0349999999999999</v>
      </c>
      <c r="U588" s="112">
        <f t="shared" si="221"/>
        <v>11.352499999999999</v>
      </c>
      <c r="V588" s="112">
        <f t="shared" si="222"/>
        <v>-27.346249999999998</v>
      </c>
      <c r="W588" s="112">
        <f t="shared" si="223"/>
        <v>18.063749999999999</v>
      </c>
      <c r="X588" s="112" t="b">
        <f t="shared" si="224"/>
        <v>0</v>
      </c>
      <c r="Y588" s="112" cm="1">
        <f t="array" ref="Y588">_xlfn.QUARTILE.EXC(IF($D$5:$D$906=$D588,$M$5:$M$906),1)</f>
        <v>-15.98</v>
      </c>
      <c r="Z588" s="112" cm="1">
        <f t="array" ref="Z588">_xlfn.QUARTILE.EXC(IF($D$5:$D$906=$D588,$M$5:$M$906),3)</f>
        <v>-2.4</v>
      </c>
      <c r="AA588" s="112">
        <f t="shared" si="225"/>
        <v>13.58</v>
      </c>
      <c r="AB588" s="112">
        <f t="shared" si="226"/>
        <v>-36.35</v>
      </c>
      <c r="AC588" s="112">
        <f t="shared" si="227"/>
        <v>17.970000000000002</v>
      </c>
      <c r="AD588" s="112" t="b">
        <f t="shared" si="228"/>
        <v>0</v>
      </c>
      <c r="AE588" s="101">
        <f t="shared" si="219"/>
        <v>1</v>
      </c>
      <c r="AF588" s="101">
        <f t="shared" si="220"/>
        <v>1</v>
      </c>
      <c r="AG588" s="406" cm="1">
        <f t="array" ref="AG588">_xlfn.QUARTILE.EXC(IF($AT$5:$AT$906=$AT588,$L$5:$L$906),1)</f>
        <v>-9.3850000000000016</v>
      </c>
      <c r="AH588" s="406" cm="1">
        <f t="array" ref="AH588">_xlfn.QUARTILE.EXC(IF($AT$5:$AT$906=$AT588,$L$5:$L$906),3)</f>
        <v>1.2250000000000001</v>
      </c>
      <c r="AI588" s="406">
        <f t="shared" si="229"/>
        <v>10.610000000000001</v>
      </c>
      <c r="AJ588" s="406">
        <f t="shared" si="230"/>
        <v>-25.300000000000004</v>
      </c>
      <c r="AK588" s="406">
        <f t="shared" si="231"/>
        <v>17.140000000000004</v>
      </c>
      <c r="AL588" s="406" t="b">
        <f t="shared" si="232"/>
        <v>0</v>
      </c>
      <c r="AM588" s="406" cm="1">
        <f t="array" ref="AM588">_xlfn.QUARTILE.EXC(IF($AT$5:$AT$906=$AT588,$M$5:$M$906),1)</f>
        <v>-15.515000000000001</v>
      </c>
      <c r="AN588" s="406" cm="1">
        <f t="array" ref="AN588">_xlfn.QUARTILE.EXC(IF($AT$5:$AT$906=$AT588,$M$5:$M$906),3)</f>
        <v>-2.2599999999999998</v>
      </c>
      <c r="AO588" s="406">
        <f t="shared" si="233"/>
        <v>13.255000000000001</v>
      </c>
      <c r="AP588" s="406">
        <f t="shared" si="234"/>
        <v>-35.397500000000001</v>
      </c>
      <c r="AQ588" s="406">
        <f t="shared" si="235"/>
        <v>17.622500000000002</v>
      </c>
      <c r="AR588" s="406" t="b">
        <f t="shared" si="236"/>
        <v>0</v>
      </c>
      <c r="AS588" s="404" t="str">
        <f>INDEX('Org2567'!$BM:$BM,MATCH(Raw_DATA!A588,'Org2567'!$D:$D,0))</f>
        <v>รพช.F2 P30,000-60,000</v>
      </c>
      <c r="AT588" s="404">
        <f>INDEX('Org2567'!$BL:$BL,MATCH(Raw_DATA!A588,'Org2567'!$D:$D,0))</f>
        <v>6</v>
      </c>
      <c r="AU588" s="113"/>
      <c r="AV588" s="101">
        <v>290.43</v>
      </c>
      <c r="AW588" s="101">
        <v>192.47</v>
      </c>
      <c r="AX588" s="101">
        <v>277.02</v>
      </c>
      <c r="AY588" s="101">
        <v>112.26</v>
      </c>
      <c r="AZ588" s="101">
        <v>57.68</v>
      </c>
    </row>
    <row r="589" spans="1:52" x14ac:dyDescent="0.7">
      <c r="A589" s="101" t="s">
        <v>588</v>
      </c>
      <c r="B589" s="101" t="s">
        <v>2899</v>
      </c>
      <c r="C589" s="111" t="str">
        <f>IF(A589="","",INDEX(ID!P:P,MATCH(Raw_DATA!A589,ID!A:A,0)))</f>
        <v>รพช.F2 P30,000-60,000</v>
      </c>
      <c r="D589" s="101">
        <f>IF(A589="","",INDEX(ID!M:M,MATCH(Raw_DATA!A589,ID!A:A,0)))</f>
        <v>6</v>
      </c>
      <c r="E589" s="112">
        <v>2.56</v>
      </c>
      <c r="F589" s="112">
        <v>2.4700000000000002</v>
      </c>
      <c r="G589" s="112">
        <v>1.93</v>
      </c>
      <c r="H589" s="112">
        <v>37489151.609999999</v>
      </c>
      <c r="I589" s="112">
        <v>-21312947.800000001</v>
      </c>
      <c r="J589" s="112">
        <v>-17860569.309999999</v>
      </c>
      <c r="K589" s="112">
        <v>22350407.120000001</v>
      </c>
      <c r="L589" s="112">
        <v>-16.46</v>
      </c>
      <c r="M589" s="112">
        <v>-20.309999999999999</v>
      </c>
      <c r="N589" s="112">
        <f t="shared" si="214"/>
        <v>67</v>
      </c>
      <c r="O589" s="112">
        <f t="shared" si="215"/>
        <v>55</v>
      </c>
      <c r="P589" s="112">
        <f t="shared" si="216"/>
        <v>57</v>
      </c>
      <c r="Q589" s="112">
        <f t="shared" si="217"/>
        <v>195</v>
      </c>
      <c r="R589" s="112">
        <f t="shared" si="218"/>
        <v>34</v>
      </c>
      <c r="S589" s="112" cm="1">
        <f t="array" ref="S589">_xlfn.QUARTILE.EXC(IF($D$5:$D$906=$D589,$L$5:$L$906),1)</f>
        <v>-10.317499999999999</v>
      </c>
      <c r="T589" s="112" cm="1">
        <f t="array" ref="T589">_xlfn.QUARTILE.EXC(IF($D$5:$D$906=$D589,$L$5:$L$906),3)</f>
        <v>1.0349999999999999</v>
      </c>
      <c r="U589" s="112">
        <f t="shared" si="221"/>
        <v>11.352499999999999</v>
      </c>
      <c r="V589" s="112">
        <f t="shared" si="222"/>
        <v>-27.346249999999998</v>
      </c>
      <c r="W589" s="112">
        <f t="shared" si="223"/>
        <v>18.063749999999999</v>
      </c>
      <c r="X589" s="112" t="b">
        <f t="shared" si="224"/>
        <v>0</v>
      </c>
      <c r="Y589" s="112" cm="1">
        <f t="array" ref="Y589">_xlfn.QUARTILE.EXC(IF($D$5:$D$906=$D589,$M$5:$M$906),1)</f>
        <v>-15.98</v>
      </c>
      <c r="Z589" s="112" cm="1">
        <f t="array" ref="Z589">_xlfn.QUARTILE.EXC(IF($D$5:$D$906=$D589,$M$5:$M$906),3)</f>
        <v>-2.4</v>
      </c>
      <c r="AA589" s="112">
        <f t="shared" si="225"/>
        <v>13.58</v>
      </c>
      <c r="AB589" s="112">
        <f t="shared" si="226"/>
        <v>-36.35</v>
      </c>
      <c r="AC589" s="112">
        <f t="shared" si="227"/>
        <v>17.970000000000002</v>
      </c>
      <c r="AD589" s="112" t="b">
        <f t="shared" si="228"/>
        <v>0</v>
      </c>
      <c r="AE589" s="101">
        <f t="shared" si="219"/>
        <v>1</v>
      </c>
      <c r="AF589" s="101">
        <f t="shared" si="220"/>
        <v>1</v>
      </c>
      <c r="AG589" s="406" cm="1">
        <f t="array" ref="AG589">_xlfn.QUARTILE.EXC(IF($AT$5:$AT$906=$AT589,$L$5:$L$906),1)</f>
        <v>-9.3850000000000016</v>
      </c>
      <c r="AH589" s="406" cm="1">
        <f t="array" ref="AH589">_xlfn.QUARTILE.EXC(IF($AT$5:$AT$906=$AT589,$L$5:$L$906),3)</f>
        <v>1.2250000000000001</v>
      </c>
      <c r="AI589" s="406">
        <f t="shared" si="229"/>
        <v>10.610000000000001</v>
      </c>
      <c r="AJ589" s="406">
        <f t="shared" si="230"/>
        <v>-25.300000000000004</v>
      </c>
      <c r="AK589" s="406">
        <f t="shared" si="231"/>
        <v>17.140000000000004</v>
      </c>
      <c r="AL589" s="406" t="b">
        <f t="shared" si="232"/>
        <v>0</v>
      </c>
      <c r="AM589" s="406" cm="1">
        <f t="array" ref="AM589">_xlfn.QUARTILE.EXC(IF($AT$5:$AT$906=$AT589,$M$5:$M$906),1)</f>
        <v>-15.515000000000001</v>
      </c>
      <c r="AN589" s="406" cm="1">
        <f t="array" ref="AN589">_xlfn.QUARTILE.EXC(IF($AT$5:$AT$906=$AT589,$M$5:$M$906),3)</f>
        <v>-2.2599999999999998</v>
      </c>
      <c r="AO589" s="406">
        <f t="shared" si="233"/>
        <v>13.255000000000001</v>
      </c>
      <c r="AP589" s="406">
        <f t="shared" si="234"/>
        <v>-35.397500000000001</v>
      </c>
      <c r="AQ589" s="406">
        <f t="shared" si="235"/>
        <v>17.622500000000002</v>
      </c>
      <c r="AR589" s="406" t="b">
        <f t="shared" si="236"/>
        <v>0</v>
      </c>
      <c r="AS589" s="404" t="str">
        <f>INDEX('Org2567'!$BM:$BM,MATCH(Raw_DATA!A589,'Org2567'!$D:$D,0))</f>
        <v>รพช.F2 P30,000-60,000</v>
      </c>
      <c r="AT589" s="404">
        <f>INDEX('Org2567'!$BL:$BL,MATCH(Raw_DATA!A589,'Org2567'!$D:$D,0))</f>
        <v>6</v>
      </c>
      <c r="AU589" s="113"/>
      <c r="AV589" s="101">
        <v>67.45</v>
      </c>
      <c r="AW589" s="101">
        <v>54.99</v>
      </c>
      <c r="AX589" s="101">
        <v>57.11</v>
      </c>
      <c r="AY589" s="101">
        <v>195.46</v>
      </c>
      <c r="AZ589" s="101">
        <v>33.79</v>
      </c>
    </row>
    <row r="590" spans="1:52" x14ac:dyDescent="0.7">
      <c r="A590" s="101" t="s">
        <v>589</v>
      </c>
      <c r="B590" s="101" t="s">
        <v>2902</v>
      </c>
      <c r="C590" s="111" t="str">
        <f>IF(A590="","",INDEX(ID!P:P,MATCH(Raw_DATA!A590,ID!A:A,0)))</f>
        <v>รพช.F1 P50,000-100,000</v>
      </c>
      <c r="D590" s="101">
        <f>IF(A590="","",INDEX(ID!M:M,MATCH(Raw_DATA!A590,ID!A:A,0)))</f>
        <v>10</v>
      </c>
      <c r="E590" s="112">
        <v>3.31</v>
      </c>
      <c r="F590" s="112">
        <v>2.97</v>
      </c>
      <c r="G590" s="112">
        <v>1.39</v>
      </c>
      <c r="H590" s="112">
        <v>54767003.799999997</v>
      </c>
      <c r="I590" s="112">
        <v>-7691849.5099999998</v>
      </c>
      <c r="J590" s="112">
        <v>192830.69</v>
      </c>
      <c r="K590" s="112">
        <v>9218889.6799999997</v>
      </c>
      <c r="L590" s="112">
        <v>0.09</v>
      </c>
      <c r="M590" s="112">
        <v>-4.7</v>
      </c>
      <c r="N590" s="112">
        <f t="shared" si="214"/>
        <v>82</v>
      </c>
      <c r="O590" s="112">
        <f t="shared" si="215"/>
        <v>136</v>
      </c>
      <c r="P590" s="112">
        <f t="shared" si="216"/>
        <v>73</v>
      </c>
      <c r="Q590" s="112">
        <f t="shared" si="217"/>
        <v>91</v>
      </c>
      <c r="R590" s="112">
        <f t="shared" si="218"/>
        <v>50</v>
      </c>
      <c r="S590" s="112" cm="1">
        <f t="array" ref="S590">_xlfn.QUARTILE.EXC(IF($D$5:$D$906=$D590,$L$5:$L$906),1)</f>
        <v>-10.594999999999999</v>
      </c>
      <c r="T590" s="112" cm="1">
        <f t="array" ref="T590">_xlfn.QUARTILE.EXC(IF($D$5:$D$906=$D590,$L$5:$L$906),3)</f>
        <v>0.95</v>
      </c>
      <c r="U590" s="112">
        <f t="shared" si="221"/>
        <v>11.544999999999998</v>
      </c>
      <c r="V590" s="112">
        <f t="shared" si="222"/>
        <v>-27.912499999999994</v>
      </c>
      <c r="W590" s="112">
        <f t="shared" si="223"/>
        <v>18.267499999999995</v>
      </c>
      <c r="X590" s="112" t="b">
        <f t="shared" si="224"/>
        <v>0</v>
      </c>
      <c r="Y590" s="112" cm="1">
        <f t="array" ref="Y590">_xlfn.QUARTILE.EXC(IF($D$5:$D$906=$D590,$M$5:$M$906),1)</f>
        <v>-17.670000000000002</v>
      </c>
      <c r="Z590" s="112" cm="1">
        <f t="array" ref="Z590">_xlfn.QUARTILE.EXC(IF($D$5:$D$906=$D590,$M$5:$M$906),3)</f>
        <v>-3.92</v>
      </c>
      <c r="AA590" s="112">
        <f t="shared" si="225"/>
        <v>13.750000000000002</v>
      </c>
      <c r="AB590" s="112">
        <f t="shared" si="226"/>
        <v>-38.295000000000002</v>
      </c>
      <c r="AC590" s="112">
        <f t="shared" si="227"/>
        <v>16.705000000000005</v>
      </c>
      <c r="AD590" s="112" t="b">
        <f t="shared" si="228"/>
        <v>0</v>
      </c>
      <c r="AE590" s="101">
        <f t="shared" si="219"/>
        <v>1</v>
      </c>
      <c r="AF590" s="101">
        <f t="shared" si="220"/>
        <v>0</v>
      </c>
      <c r="AG590" s="406" cm="1">
        <f t="array" ref="AG590">_xlfn.QUARTILE.EXC(IF($AT$5:$AT$906=$AT590,$L$5:$L$906),1)</f>
        <v>-10.594999999999999</v>
      </c>
      <c r="AH590" s="406" cm="1">
        <f t="array" ref="AH590">_xlfn.QUARTILE.EXC(IF($AT$5:$AT$906=$AT590,$L$5:$L$906),3)</f>
        <v>0.95</v>
      </c>
      <c r="AI590" s="406">
        <f t="shared" si="229"/>
        <v>11.544999999999998</v>
      </c>
      <c r="AJ590" s="406">
        <f t="shared" si="230"/>
        <v>-27.912499999999994</v>
      </c>
      <c r="AK590" s="406">
        <f t="shared" si="231"/>
        <v>18.267499999999995</v>
      </c>
      <c r="AL590" s="406" t="b">
        <f t="shared" si="232"/>
        <v>0</v>
      </c>
      <c r="AM590" s="406" cm="1">
        <f t="array" ref="AM590">_xlfn.QUARTILE.EXC(IF($AT$5:$AT$906=$AT590,$M$5:$M$906),1)</f>
        <v>-17.670000000000002</v>
      </c>
      <c r="AN590" s="406" cm="1">
        <f t="array" ref="AN590">_xlfn.QUARTILE.EXC(IF($AT$5:$AT$906=$AT590,$M$5:$M$906),3)</f>
        <v>-3.92</v>
      </c>
      <c r="AO590" s="406">
        <f t="shared" si="233"/>
        <v>13.750000000000002</v>
      </c>
      <c r="AP590" s="406">
        <f t="shared" si="234"/>
        <v>-38.295000000000002</v>
      </c>
      <c r="AQ590" s="406">
        <f t="shared" si="235"/>
        <v>16.705000000000005</v>
      </c>
      <c r="AR590" s="406" t="b">
        <f t="shared" si="236"/>
        <v>0</v>
      </c>
      <c r="AS590" s="404" t="str">
        <f>INDEX('Org2567'!$BM:$BM,MATCH(Raw_DATA!A590,'Org2567'!$D:$D,0))</f>
        <v>รพช.F1 P50,000-100,000</v>
      </c>
      <c r="AT590" s="404">
        <f>INDEX('Org2567'!$BL:$BL,MATCH(Raw_DATA!A590,'Org2567'!$D:$D,0))</f>
        <v>10</v>
      </c>
      <c r="AU590" s="113"/>
      <c r="AV590" s="101">
        <v>81.58</v>
      </c>
      <c r="AW590" s="101">
        <v>136.38</v>
      </c>
      <c r="AX590" s="101">
        <v>73.069999999999993</v>
      </c>
      <c r="AY590" s="101">
        <v>91.26</v>
      </c>
      <c r="AZ590" s="101">
        <v>50.09</v>
      </c>
    </row>
    <row r="591" spans="1:52" x14ac:dyDescent="0.7">
      <c r="A591" s="101" t="s">
        <v>590</v>
      </c>
      <c r="B591" s="101" t="s">
        <v>2905</v>
      </c>
      <c r="C591" s="111" t="str">
        <f>IF(A591="","",INDEX(ID!P:P,MATCH(Raw_DATA!A591,ID!A:A,0)))</f>
        <v>รพช.M2 B&gt;100</v>
      </c>
      <c r="D591" s="101">
        <f>IF(A591="","",INDEX(ID!M:M,MATCH(Raw_DATA!A591,ID!A:A,0)))</f>
        <v>13</v>
      </c>
      <c r="E591" s="112">
        <v>1.89</v>
      </c>
      <c r="F591" s="112">
        <v>1.67</v>
      </c>
      <c r="G591" s="112">
        <v>0.8</v>
      </c>
      <c r="H591" s="112">
        <v>45187447.619999997</v>
      </c>
      <c r="I591" s="112">
        <v>-25578950.309999999</v>
      </c>
      <c r="J591" s="112">
        <v>-15245388.550000001</v>
      </c>
      <c r="K591" s="112">
        <v>-10024029.189999999</v>
      </c>
      <c r="L591" s="112">
        <v>-5.43</v>
      </c>
      <c r="M591" s="112">
        <v>-10.86</v>
      </c>
      <c r="N591" s="112">
        <f t="shared" si="214"/>
        <v>117</v>
      </c>
      <c r="O591" s="112">
        <f t="shared" si="215"/>
        <v>58</v>
      </c>
      <c r="P591" s="112">
        <f t="shared" si="216"/>
        <v>137</v>
      </c>
      <c r="Q591" s="112">
        <f t="shared" si="217"/>
        <v>105</v>
      </c>
      <c r="R591" s="112">
        <f t="shared" si="218"/>
        <v>44</v>
      </c>
      <c r="S591" s="112" cm="1">
        <f t="array" ref="S591">_xlfn.QUARTILE.EXC(IF($D$5:$D$906=$D591,$L$5:$L$906),1)</f>
        <v>-7.51</v>
      </c>
      <c r="T591" s="112" cm="1">
        <f t="array" ref="T591">_xlfn.QUARTILE.EXC(IF($D$5:$D$906=$D591,$L$5:$L$906),3)</f>
        <v>3.04</v>
      </c>
      <c r="U591" s="112">
        <f t="shared" si="221"/>
        <v>10.55</v>
      </c>
      <c r="V591" s="112">
        <f t="shared" si="222"/>
        <v>-23.335000000000001</v>
      </c>
      <c r="W591" s="112">
        <f t="shared" si="223"/>
        <v>18.865000000000002</v>
      </c>
      <c r="X591" s="112" t="b">
        <f t="shared" si="224"/>
        <v>0</v>
      </c>
      <c r="Y591" s="112" cm="1">
        <f t="array" ref="Y591">_xlfn.QUARTILE.EXC(IF($D$5:$D$906=$D591,$M$5:$M$906),1)</f>
        <v>-12.23</v>
      </c>
      <c r="Z591" s="112" cm="1">
        <f t="array" ref="Z591">_xlfn.QUARTILE.EXC(IF($D$5:$D$906=$D591,$M$5:$M$906),3)</f>
        <v>-0.18</v>
      </c>
      <c r="AA591" s="112">
        <f t="shared" si="225"/>
        <v>12.05</v>
      </c>
      <c r="AB591" s="112">
        <f t="shared" si="226"/>
        <v>-30.305000000000003</v>
      </c>
      <c r="AC591" s="112">
        <f t="shared" si="227"/>
        <v>17.895000000000003</v>
      </c>
      <c r="AD591" s="112" t="b">
        <f t="shared" si="228"/>
        <v>0</v>
      </c>
      <c r="AE591" s="101">
        <f t="shared" si="219"/>
        <v>1</v>
      </c>
      <c r="AF591" s="101">
        <f t="shared" si="220"/>
        <v>1</v>
      </c>
      <c r="AG591" s="406" cm="1">
        <f t="array" ref="AG591">_xlfn.QUARTILE.EXC(IF($AT$5:$AT$906=$AT591,$L$5:$L$906),1)</f>
        <v>-7.51</v>
      </c>
      <c r="AH591" s="406" cm="1">
        <f t="array" ref="AH591">_xlfn.QUARTILE.EXC(IF($AT$5:$AT$906=$AT591,$L$5:$L$906),3)</f>
        <v>3.04</v>
      </c>
      <c r="AI591" s="406">
        <f t="shared" si="229"/>
        <v>10.55</v>
      </c>
      <c r="AJ591" s="406">
        <f t="shared" si="230"/>
        <v>-23.335000000000001</v>
      </c>
      <c r="AK591" s="406">
        <f t="shared" si="231"/>
        <v>18.865000000000002</v>
      </c>
      <c r="AL591" s="406" t="b">
        <f t="shared" si="232"/>
        <v>0</v>
      </c>
      <c r="AM591" s="406" cm="1">
        <f t="array" ref="AM591">_xlfn.QUARTILE.EXC(IF($AT$5:$AT$906=$AT591,$M$5:$M$906),1)</f>
        <v>-12.23</v>
      </c>
      <c r="AN591" s="406" cm="1">
        <f t="array" ref="AN591">_xlfn.QUARTILE.EXC(IF($AT$5:$AT$906=$AT591,$M$5:$M$906),3)</f>
        <v>-0.18</v>
      </c>
      <c r="AO591" s="406">
        <f t="shared" si="233"/>
        <v>12.05</v>
      </c>
      <c r="AP591" s="406">
        <f t="shared" si="234"/>
        <v>-30.305000000000003</v>
      </c>
      <c r="AQ591" s="406">
        <f t="shared" si="235"/>
        <v>17.895000000000003</v>
      </c>
      <c r="AR591" s="406" t="b">
        <f t="shared" si="236"/>
        <v>0</v>
      </c>
      <c r="AS591" s="404" t="str">
        <f>INDEX('Org2567'!$BM:$BM,MATCH(Raw_DATA!A591,'Org2567'!$D:$D,0))</f>
        <v>รพช.M2 B&gt;100</v>
      </c>
      <c r="AT591" s="404">
        <f>INDEX('Org2567'!$BL:$BL,MATCH(Raw_DATA!A591,'Org2567'!$D:$D,0))</f>
        <v>13</v>
      </c>
      <c r="AU591" s="113"/>
      <c r="AV591" s="101">
        <v>116.96</v>
      </c>
      <c r="AW591" s="101">
        <v>57.78</v>
      </c>
      <c r="AX591" s="101">
        <v>137.38</v>
      </c>
      <c r="AY591" s="101">
        <v>105.01</v>
      </c>
      <c r="AZ591" s="101">
        <v>43.66</v>
      </c>
    </row>
    <row r="592" spans="1:52" x14ac:dyDescent="0.7">
      <c r="A592" s="101" t="s">
        <v>591</v>
      </c>
      <c r="B592" s="101" t="s">
        <v>2908</v>
      </c>
      <c r="C592" s="111" t="str">
        <f>IF(A592="","",INDEX(ID!P:P,MATCH(Raw_DATA!A592,ID!A:A,0)))</f>
        <v>รพช.M2 B&lt;=100</v>
      </c>
      <c r="D592" s="101">
        <f>IF(A592="","",INDEX(ID!M:M,MATCH(Raw_DATA!A592,ID!A:A,0)))</f>
        <v>12</v>
      </c>
      <c r="E592" s="112">
        <v>1.1599999999999999</v>
      </c>
      <c r="F592" s="112">
        <v>1.02</v>
      </c>
      <c r="G592" s="112">
        <v>0.39</v>
      </c>
      <c r="H592" s="112">
        <v>8898915.0399999991</v>
      </c>
      <c r="I592" s="112">
        <v>-8683624.2400000002</v>
      </c>
      <c r="J592" s="112">
        <v>3635937.16</v>
      </c>
      <c r="K592" s="112">
        <v>-33535741.77</v>
      </c>
      <c r="L592" s="112">
        <v>1.54</v>
      </c>
      <c r="M592" s="112">
        <v>-5.39</v>
      </c>
      <c r="N592" s="112">
        <f t="shared" si="214"/>
        <v>189</v>
      </c>
      <c r="O592" s="112">
        <f t="shared" si="215"/>
        <v>92</v>
      </c>
      <c r="P592" s="112">
        <f t="shared" si="216"/>
        <v>41</v>
      </c>
      <c r="Q592" s="112">
        <f t="shared" si="217"/>
        <v>76</v>
      </c>
      <c r="R592" s="112">
        <f t="shared" si="218"/>
        <v>53</v>
      </c>
      <c r="S592" s="112" cm="1">
        <f t="array" ref="S592">_xlfn.QUARTILE.EXC(IF($D$5:$D$906=$D592,$L$5:$L$906),1)</f>
        <v>-15.01</v>
      </c>
      <c r="T592" s="112" cm="1">
        <f t="array" ref="T592">_xlfn.QUARTILE.EXC(IF($D$5:$D$906=$D592,$L$5:$L$906),3)</f>
        <v>4.4000000000000004</v>
      </c>
      <c r="U592" s="112">
        <f t="shared" si="221"/>
        <v>19.41</v>
      </c>
      <c r="V592" s="112">
        <f t="shared" si="222"/>
        <v>-44.125</v>
      </c>
      <c r="W592" s="112">
        <f t="shared" si="223"/>
        <v>33.515000000000001</v>
      </c>
      <c r="X592" s="112" t="b">
        <f t="shared" si="224"/>
        <v>0</v>
      </c>
      <c r="Y592" s="112" cm="1">
        <f t="array" ref="Y592">_xlfn.QUARTILE.EXC(IF($D$5:$D$906=$D592,$M$5:$M$906),1)</f>
        <v>-15.23</v>
      </c>
      <c r="Z592" s="112" cm="1">
        <f t="array" ref="Z592">_xlfn.QUARTILE.EXC(IF($D$5:$D$906=$D592,$M$5:$M$906),3)</f>
        <v>-0.92</v>
      </c>
      <c r="AA592" s="112">
        <f t="shared" si="225"/>
        <v>14.31</v>
      </c>
      <c r="AB592" s="112">
        <f t="shared" si="226"/>
        <v>-36.695</v>
      </c>
      <c r="AC592" s="112">
        <f t="shared" si="227"/>
        <v>20.544999999999998</v>
      </c>
      <c r="AD592" s="112" t="b">
        <f t="shared" si="228"/>
        <v>0</v>
      </c>
      <c r="AE592" s="101">
        <f t="shared" si="219"/>
        <v>1</v>
      </c>
      <c r="AF592" s="101">
        <f t="shared" si="220"/>
        <v>0</v>
      </c>
      <c r="AG592" s="406" cm="1">
        <f t="array" ref="AG592">_xlfn.QUARTILE.EXC(IF($AT$5:$AT$906=$AT592,$L$5:$L$906),1)</f>
        <v>-15.01</v>
      </c>
      <c r="AH592" s="406" cm="1">
        <f t="array" ref="AH592">_xlfn.QUARTILE.EXC(IF($AT$5:$AT$906=$AT592,$L$5:$L$906),3)</f>
        <v>4.4000000000000004</v>
      </c>
      <c r="AI592" s="406">
        <f t="shared" si="229"/>
        <v>19.41</v>
      </c>
      <c r="AJ592" s="406">
        <f t="shared" si="230"/>
        <v>-44.125</v>
      </c>
      <c r="AK592" s="406">
        <f t="shared" si="231"/>
        <v>33.515000000000001</v>
      </c>
      <c r="AL592" s="406" t="b">
        <f t="shared" si="232"/>
        <v>0</v>
      </c>
      <c r="AM592" s="406" cm="1">
        <f t="array" ref="AM592">_xlfn.QUARTILE.EXC(IF($AT$5:$AT$906=$AT592,$M$5:$M$906),1)</f>
        <v>-15.23</v>
      </c>
      <c r="AN592" s="406" cm="1">
        <f t="array" ref="AN592">_xlfn.QUARTILE.EXC(IF($AT$5:$AT$906=$AT592,$M$5:$M$906),3)</f>
        <v>-0.92</v>
      </c>
      <c r="AO592" s="406">
        <f t="shared" si="233"/>
        <v>14.31</v>
      </c>
      <c r="AP592" s="406">
        <f t="shared" si="234"/>
        <v>-36.695</v>
      </c>
      <c r="AQ592" s="406">
        <f t="shared" si="235"/>
        <v>20.544999999999998</v>
      </c>
      <c r="AR592" s="406" t="b">
        <f t="shared" si="236"/>
        <v>0</v>
      </c>
      <c r="AS592" s="404" t="str">
        <f>INDEX('Org2567'!$BM:$BM,MATCH(Raw_DATA!A592,'Org2567'!$D:$D,0))</f>
        <v>รพช.M2 B&lt;=100</v>
      </c>
      <c r="AT592" s="404">
        <f>INDEX('Org2567'!$BL:$BL,MATCH(Raw_DATA!A592,'Org2567'!$D:$D,0))</f>
        <v>12</v>
      </c>
      <c r="AU592" s="113"/>
      <c r="AV592" s="101">
        <v>189.49</v>
      </c>
      <c r="AW592" s="101">
        <v>91.88</v>
      </c>
      <c r="AX592" s="101">
        <v>41.16</v>
      </c>
      <c r="AY592" s="101">
        <v>75.8</v>
      </c>
      <c r="AZ592" s="101">
        <v>52.88</v>
      </c>
    </row>
    <row r="593" spans="1:52" x14ac:dyDescent="0.7">
      <c r="A593" s="101" t="s">
        <v>592</v>
      </c>
      <c r="B593" s="101" t="s">
        <v>2911</v>
      </c>
      <c r="C593" s="111" t="str">
        <f>IF(A593="","",INDEX(ID!P:P,MATCH(Raw_DATA!A593,ID!A:A,0)))</f>
        <v>รพช.F1 P&lt;=50,000</v>
      </c>
      <c r="D593" s="101">
        <f>IF(A593="","",INDEX(ID!M:M,MATCH(Raw_DATA!A593,ID!A:A,0)))</f>
        <v>9</v>
      </c>
      <c r="E593" s="112">
        <v>4.0999999999999996</v>
      </c>
      <c r="F593" s="112">
        <v>3.9</v>
      </c>
      <c r="G593" s="112">
        <v>2.72</v>
      </c>
      <c r="H593" s="112">
        <v>57643438.270000003</v>
      </c>
      <c r="I593" s="112">
        <v>-2466974.02</v>
      </c>
      <c r="J593" s="112">
        <v>5213475.83</v>
      </c>
      <c r="K593" s="112">
        <v>31975738.579999998</v>
      </c>
      <c r="L593" s="112">
        <v>3.51</v>
      </c>
      <c r="M593" s="112">
        <v>-1.73</v>
      </c>
      <c r="N593" s="112">
        <f t="shared" si="214"/>
        <v>123</v>
      </c>
      <c r="O593" s="112">
        <f t="shared" si="215"/>
        <v>106</v>
      </c>
      <c r="P593" s="112">
        <f t="shared" si="216"/>
        <v>54</v>
      </c>
      <c r="Q593" s="112">
        <f t="shared" si="217"/>
        <v>93</v>
      </c>
      <c r="R593" s="112">
        <f t="shared" si="218"/>
        <v>52</v>
      </c>
      <c r="S593" s="112" cm="1">
        <f t="array" ref="S593">_xlfn.QUARTILE.EXC(IF($D$5:$D$906=$D593,$L$5:$L$906),1)</f>
        <v>-8.26</v>
      </c>
      <c r="T593" s="112" cm="1">
        <f t="array" ref="T593">_xlfn.QUARTILE.EXC(IF($D$5:$D$906=$D593,$L$5:$L$906),3)</f>
        <v>3.2450000000000001</v>
      </c>
      <c r="U593" s="112">
        <f t="shared" si="221"/>
        <v>11.504999999999999</v>
      </c>
      <c r="V593" s="112">
        <f t="shared" si="222"/>
        <v>-25.517499999999998</v>
      </c>
      <c r="W593" s="112">
        <f t="shared" si="223"/>
        <v>20.502500000000001</v>
      </c>
      <c r="X593" s="112" t="b">
        <f t="shared" si="224"/>
        <v>0</v>
      </c>
      <c r="Y593" s="112" cm="1">
        <f t="array" ref="Y593">_xlfn.QUARTILE.EXC(IF($D$5:$D$906=$D593,$M$5:$M$906),1)</f>
        <v>-12.452500000000001</v>
      </c>
      <c r="Z593" s="112" cm="1">
        <f t="array" ref="Z593">_xlfn.QUARTILE.EXC(IF($D$5:$D$906=$D593,$M$5:$M$906),3)</f>
        <v>0.39</v>
      </c>
      <c r="AA593" s="112">
        <f t="shared" si="225"/>
        <v>12.842500000000001</v>
      </c>
      <c r="AB593" s="112">
        <f t="shared" si="226"/>
        <v>-31.716250000000002</v>
      </c>
      <c r="AC593" s="112">
        <f t="shared" si="227"/>
        <v>19.653750000000002</v>
      </c>
      <c r="AD593" s="112" t="b">
        <f t="shared" si="228"/>
        <v>0</v>
      </c>
      <c r="AE593" s="101">
        <f t="shared" si="219"/>
        <v>1</v>
      </c>
      <c r="AF593" s="101">
        <f t="shared" si="220"/>
        <v>0</v>
      </c>
      <c r="AG593" s="406" cm="1">
        <f t="array" ref="AG593">_xlfn.QUARTILE.EXC(IF($AT$5:$AT$906=$AT593,$L$5:$L$906),1)</f>
        <v>-8.26</v>
      </c>
      <c r="AH593" s="406" cm="1">
        <f t="array" ref="AH593">_xlfn.QUARTILE.EXC(IF($AT$5:$AT$906=$AT593,$L$5:$L$906),3)</f>
        <v>3.2450000000000001</v>
      </c>
      <c r="AI593" s="406">
        <f t="shared" si="229"/>
        <v>11.504999999999999</v>
      </c>
      <c r="AJ593" s="406">
        <f t="shared" si="230"/>
        <v>-25.517499999999998</v>
      </c>
      <c r="AK593" s="406">
        <f t="shared" si="231"/>
        <v>20.502500000000001</v>
      </c>
      <c r="AL593" s="406" t="b">
        <f t="shared" si="232"/>
        <v>0</v>
      </c>
      <c r="AM593" s="406" cm="1">
        <f t="array" ref="AM593">_xlfn.QUARTILE.EXC(IF($AT$5:$AT$906=$AT593,$M$5:$M$906),1)</f>
        <v>-12.452500000000001</v>
      </c>
      <c r="AN593" s="406" cm="1">
        <f t="array" ref="AN593">_xlfn.QUARTILE.EXC(IF($AT$5:$AT$906=$AT593,$M$5:$M$906),3)</f>
        <v>0.39</v>
      </c>
      <c r="AO593" s="406">
        <f t="shared" si="233"/>
        <v>12.842500000000001</v>
      </c>
      <c r="AP593" s="406">
        <f t="shared" si="234"/>
        <v>-31.716250000000002</v>
      </c>
      <c r="AQ593" s="406">
        <f t="shared" si="235"/>
        <v>19.653750000000002</v>
      </c>
      <c r="AR593" s="406" t="b">
        <f t="shared" si="236"/>
        <v>0</v>
      </c>
      <c r="AS593" s="404" t="str">
        <f>INDEX('Org2567'!$BM:$BM,MATCH(Raw_DATA!A593,'Org2567'!$D:$D,0))</f>
        <v>รพช.F1 P&lt;=50,000</v>
      </c>
      <c r="AT593" s="404">
        <f>INDEX('Org2567'!$BL:$BL,MATCH(Raw_DATA!A593,'Org2567'!$D:$D,0))</f>
        <v>9</v>
      </c>
      <c r="AU593" s="113"/>
      <c r="AV593" s="101">
        <v>122.94</v>
      </c>
      <c r="AW593" s="101">
        <v>105.88</v>
      </c>
      <c r="AX593" s="101">
        <v>54.21</v>
      </c>
      <c r="AY593" s="101">
        <v>93.39</v>
      </c>
      <c r="AZ593" s="101">
        <v>52.06</v>
      </c>
    </row>
    <row r="594" spans="1:52" x14ac:dyDescent="0.7">
      <c r="A594" s="101" t="s">
        <v>593</v>
      </c>
      <c r="B594" s="101" t="s">
        <v>2914</v>
      </c>
      <c r="C594" s="111" t="str">
        <f>IF(A594="","",INDEX(ID!P:P,MATCH(Raw_DATA!A594,ID!A:A,0)))</f>
        <v>รพช.F2 P&lt;=30,000</v>
      </c>
      <c r="D594" s="101">
        <f>IF(A594="","",INDEX(ID!M:M,MATCH(Raw_DATA!A594,ID!A:A,0)))</f>
        <v>5</v>
      </c>
      <c r="E594" s="112">
        <v>2.77</v>
      </c>
      <c r="F594" s="112">
        <v>2.42</v>
      </c>
      <c r="G594" s="112">
        <v>0.85</v>
      </c>
      <c r="H594" s="112">
        <v>26406090.23</v>
      </c>
      <c r="I594" s="112">
        <v>3884290.93</v>
      </c>
      <c r="J594" s="112">
        <v>8891918.0600000005</v>
      </c>
      <c r="K594" s="112">
        <v>-2207216.54</v>
      </c>
      <c r="L594" s="112">
        <v>7.15</v>
      </c>
      <c r="M594" s="112">
        <v>5.0599999999999996</v>
      </c>
      <c r="N594" s="112">
        <f t="shared" si="214"/>
        <v>103</v>
      </c>
      <c r="O594" s="112">
        <f t="shared" si="215"/>
        <v>155</v>
      </c>
      <c r="P594" s="112">
        <f t="shared" si="216"/>
        <v>79</v>
      </c>
      <c r="Q594" s="112">
        <f t="shared" si="217"/>
        <v>191</v>
      </c>
      <c r="R594" s="112">
        <f t="shared" si="218"/>
        <v>81</v>
      </c>
      <c r="S594" s="112" cm="1">
        <f t="array" ref="S594">_xlfn.QUARTILE.EXC(IF($D$5:$D$906=$D594,$L$5:$L$906),1)</f>
        <v>-9.4075000000000006</v>
      </c>
      <c r="T594" s="112" cm="1">
        <f t="array" ref="T594">_xlfn.QUARTILE.EXC(IF($D$5:$D$906=$D594,$L$5:$L$906),3)</f>
        <v>1.645</v>
      </c>
      <c r="U594" s="112">
        <f t="shared" si="221"/>
        <v>11.0525</v>
      </c>
      <c r="V594" s="112">
        <f t="shared" si="222"/>
        <v>-25.986249999999998</v>
      </c>
      <c r="W594" s="112">
        <f t="shared" si="223"/>
        <v>18.223749999999999</v>
      </c>
      <c r="X594" s="112" t="b">
        <f t="shared" si="224"/>
        <v>0</v>
      </c>
      <c r="Y594" s="112" cm="1">
        <f t="array" ref="Y594">_xlfn.QUARTILE.EXC(IF($D$5:$D$906=$D594,$M$5:$M$906),1)</f>
        <v>-18.744999999999997</v>
      </c>
      <c r="Z594" s="112" cm="1">
        <f t="array" ref="Z594">_xlfn.QUARTILE.EXC(IF($D$5:$D$906=$D594,$M$5:$M$906),3)</f>
        <v>-2.7</v>
      </c>
      <c r="AA594" s="112">
        <f t="shared" si="225"/>
        <v>16.044999999999998</v>
      </c>
      <c r="AB594" s="112">
        <f t="shared" si="226"/>
        <v>-42.812499999999993</v>
      </c>
      <c r="AC594" s="112">
        <f t="shared" si="227"/>
        <v>21.367499999999996</v>
      </c>
      <c r="AD594" s="112" t="b">
        <f t="shared" si="228"/>
        <v>0</v>
      </c>
      <c r="AE594" s="101">
        <f t="shared" si="219"/>
        <v>0</v>
      </c>
      <c r="AF594" s="101">
        <f t="shared" si="220"/>
        <v>0</v>
      </c>
      <c r="AG594" s="406" cm="1">
        <f t="array" ref="AG594">_xlfn.QUARTILE.EXC(IF($AT$5:$AT$906=$AT594,$L$5:$L$906),1)</f>
        <v>-9.4075000000000006</v>
      </c>
      <c r="AH594" s="406" cm="1">
        <f t="array" ref="AH594">_xlfn.QUARTILE.EXC(IF($AT$5:$AT$906=$AT594,$L$5:$L$906),3)</f>
        <v>1.645</v>
      </c>
      <c r="AI594" s="406">
        <f t="shared" si="229"/>
        <v>11.0525</v>
      </c>
      <c r="AJ594" s="406">
        <f t="shared" si="230"/>
        <v>-25.986249999999998</v>
      </c>
      <c r="AK594" s="406">
        <f t="shared" si="231"/>
        <v>18.223749999999999</v>
      </c>
      <c r="AL594" s="406" t="b">
        <f t="shared" si="232"/>
        <v>0</v>
      </c>
      <c r="AM594" s="406" cm="1">
        <f t="array" ref="AM594">_xlfn.QUARTILE.EXC(IF($AT$5:$AT$906=$AT594,$M$5:$M$906),1)</f>
        <v>-18.744999999999997</v>
      </c>
      <c r="AN594" s="406" cm="1">
        <f t="array" ref="AN594">_xlfn.QUARTILE.EXC(IF($AT$5:$AT$906=$AT594,$M$5:$M$906),3)</f>
        <v>-2.7</v>
      </c>
      <c r="AO594" s="406">
        <f t="shared" si="233"/>
        <v>16.044999999999998</v>
      </c>
      <c r="AP594" s="406">
        <f t="shared" si="234"/>
        <v>-42.812499999999993</v>
      </c>
      <c r="AQ594" s="406">
        <f t="shared" si="235"/>
        <v>21.367499999999996</v>
      </c>
      <c r="AR594" s="406" t="b">
        <f t="shared" si="236"/>
        <v>0</v>
      </c>
      <c r="AS594" s="404" t="str">
        <f>INDEX('Org2567'!$BM:$BM,MATCH(Raw_DATA!A594,'Org2567'!$D:$D,0))</f>
        <v>รพช.F2 P&lt;=30,000</v>
      </c>
      <c r="AT594" s="404">
        <f>INDEX('Org2567'!$BL:$BL,MATCH(Raw_DATA!A594,'Org2567'!$D:$D,0))</f>
        <v>5</v>
      </c>
      <c r="AU594" s="113"/>
      <c r="AV594" s="101">
        <v>103.38</v>
      </c>
      <c r="AW594" s="101">
        <v>154.91</v>
      </c>
      <c r="AX594" s="101">
        <v>79.48</v>
      </c>
      <c r="AY594" s="101">
        <v>190.6</v>
      </c>
      <c r="AZ594" s="101">
        <v>80.52</v>
      </c>
    </row>
    <row r="595" spans="1:52" x14ac:dyDescent="0.7">
      <c r="A595" s="101" t="s">
        <v>594</v>
      </c>
      <c r="B595" s="101" t="s">
        <v>2917</v>
      </c>
      <c r="C595" s="111" t="str">
        <f>IF(A595="","",INDEX(ID!P:P,MATCH(Raw_DATA!A595,ID!A:A,0)))</f>
        <v>รพช.F2 P30,000-60,000</v>
      </c>
      <c r="D595" s="101">
        <f>IF(A595="","",INDEX(ID!M:M,MATCH(Raw_DATA!A595,ID!A:A,0)))</f>
        <v>6</v>
      </c>
      <c r="E595" s="112">
        <v>3.05</v>
      </c>
      <c r="F595" s="112">
        <v>2.92</v>
      </c>
      <c r="G595" s="112">
        <v>1.19</v>
      </c>
      <c r="H595" s="112">
        <v>52802405.100000001</v>
      </c>
      <c r="I595" s="112">
        <v>567152.29</v>
      </c>
      <c r="J595" s="112">
        <v>4033506.58</v>
      </c>
      <c r="K595" s="112">
        <v>4784583.8899999997</v>
      </c>
      <c r="L595" s="112">
        <v>3.79</v>
      </c>
      <c r="M595" s="112">
        <v>0.41</v>
      </c>
      <c r="N595" s="112">
        <f t="shared" si="214"/>
        <v>247</v>
      </c>
      <c r="O595" s="112">
        <f t="shared" si="215"/>
        <v>553</v>
      </c>
      <c r="P595" s="112">
        <f t="shared" si="216"/>
        <v>2017</v>
      </c>
      <c r="Q595" s="112">
        <f t="shared" si="217"/>
        <v>872</v>
      </c>
      <c r="R595" s="112">
        <f t="shared" si="218"/>
        <v>58</v>
      </c>
      <c r="S595" s="112" cm="1">
        <f t="array" ref="S595">_xlfn.QUARTILE.EXC(IF($D$5:$D$906=$D595,$L$5:$L$906),1)</f>
        <v>-10.317499999999999</v>
      </c>
      <c r="T595" s="112" cm="1">
        <f t="array" ref="T595">_xlfn.QUARTILE.EXC(IF($D$5:$D$906=$D595,$L$5:$L$906),3)</f>
        <v>1.0349999999999999</v>
      </c>
      <c r="U595" s="112">
        <f t="shared" si="221"/>
        <v>11.352499999999999</v>
      </c>
      <c r="V595" s="112">
        <f t="shared" si="222"/>
        <v>-27.346249999999998</v>
      </c>
      <c r="W595" s="112">
        <f t="shared" si="223"/>
        <v>18.063749999999999</v>
      </c>
      <c r="X595" s="112" t="b">
        <f t="shared" si="224"/>
        <v>0</v>
      </c>
      <c r="Y595" s="112" cm="1">
        <f t="array" ref="Y595">_xlfn.QUARTILE.EXC(IF($D$5:$D$906=$D595,$M$5:$M$906),1)</f>
        <v>-15.98</v>
      </c>
      <c r="Z595" s="112" cm="1">
        <f t="array" ref="Z595">_xlfn.QUARTILE.EXC(IF($D$5:$D$906=$D595,$M$5:$M$906),3)</f>
        <v>-2.4</v>
      </c>
      <c r="AA595" s="112">
        <f t="shared" si="225"/>
        <v>13.58</v>
      </c>
      <c r="AB595" s="112">
        <f t="shared" si="226"/>
        <v>-36.35</v>
      </c>
      <c r="AC595" s="112">
        <f t="shared" si="227"/>
        <v>17.970000000000002</v>
      </c>
      <c r="AD595" s="112" t="b">
        <f t="shared" si="228"/>
        <v>0</v>
      </c>
      <c r="AE595" s="101">
        <f t="shared" si="219"/>
        <v>0</v>
      </c>
      <c r="AF595" s="101">
        <f t="shared" si="220"/>
        <v>0</v>
      </c>
      <c r="AG595" s="406" cm="1">
        <f t="array" ref="AG595">_xlfn.QUARTILE.EXC(IF($AT$5:$AT$906=$AT595,$L$5:$L$906),1)</f>
        <v>-9.3850000000000016</v>
      </c>
      <c r="AH595" s="406" cm="1">
        <f t="array" ref="AH595">_xlfn.QUARTILE.EXC(IF($AT$5:$AT$906=$AT595,$L$5:$L$906),3)</f>
        <v>1.2250000000000001</v>
      </c>
      <c r="AI595" s="406">
        <f t="shared" si="229"/>
        <v>10.610000000000001</v>
      </c>
      <c r="AJ595" s="406">
        <f t="shared" si="230"/>
        <v>-25.300000000000004</v>
      </c>
      <c r="AK595" s="406">
        <f t="shared" si="231"/>
        <v>17.140000000000004</v>
      </c>
      <c r="AL595" s="406" t="b">
        <f t="shared" si="232"/>
        <v>0</v>
      </c>
      <c r="AM595" s="406" cm="1">
        <f t="array" ref="AM595">_xlfn.QUARTILE.EXC(IF($AT$5:$AT$906=$AT595,$M$5:$M$906),1)</f>
        <v>-15.515000000000001</v>
      </c>
      <c r="AN595" s="406" cm="1">
        <f t="array" ref="AN595">_xlfn.QUARTILE.EXC(IF($AT$5:$AT$906=$AT595,$M$5:$M$906),3)</f>
        <v>-2.2599999999999998</v>
      </c>
      <c r="AO595" s="406">
        <f t="shared" si="233"/>
        <v>13.255000000000001</v>
      </c>
      <c r="AP595" s="406">
        <f t="shared" si="234"/>
        <v>-35.397500000000001</v>
      </c>
      <c r="AQ595" s="406">
        <f t="shared" si="235"/>
        <v>17.622500000000002</v>
      </c>
      <c r="AR595" s="406" t="b">
        <f t="shared" si="236"/>
        <v>0</v>
      </c>
      <c r="AS595" s="404" t="str">
        <f>INDEX('Org2567'!$BM:$BM,MATCH(Raw_DATA!A595,'Org2567'!$D:$D,0))</f>
        <v>รพช.F2 P30,000-60,000</v>
      </c>
      <c r="AT595" s="404">
        <f>INDEX('Org2567'!$BL:$BL,MATCH(Raw_DATA!A595,'Org2567'!$D:$D,0))</f>
        <v>6</v>
      </c>
      <c r="AU595" s="113"/>
      <c r="AV595" s="101">
        <v>247.34</v>
      </c>
      <c r="AW595" s="101">
        <v>553.4</v>
      </c>
      <c r="AX595" s="101">
        <v>2017.04</v>
      </c>
      <c r="AY595" s="101">
        <v>872.38</v>
      </c>
      <c r="AZ595" s="101">
        <v>58.04</v>
      </c>
    </row>
    <row r="596" spans="1:52" x14ac:dyDescent="0.7">
      <c r="A596" s="101" t="s">
        <v>595</v>
      </c>
      <c r="B596" s="101" t="s">
        <v>3962</v>
      </c>
      <c r="C596" s="111" t="str">
        <f>IF(A596="","",INDEX(ID!P:P,MATCH(Raw_DATA!A596,ID!A:A,0)))</f>
        <v>รพท.M1 B&gt;200</v>
      </c>
      <c r="D596" s="101">
        <f>IF(A596="","",INDEX(ID!M:M,MATCH(Raw_DATA!A596,ID!A:A,0)))</f>
        <v>15</v>
      </c>
      <c r="E596" s="112">
        <v>2.58</v>
      </c>
      <c r="F596" s="112">
        <v>2.29</v>
      </c>
      <c r="G596" s="112">
        <v>1.06</v>
      </c>
      <c r="H596" s="112">
        <v>143345491.72</v>
      </c>
      <c r="I596" s="112">
        <v>10193716.01</v>
      </c>
      <c r="J596" s="112">
        <v>29134818.539999999</v>
      </c>
      <c r="K596" s="112">
        <v>5745131.6200000001</v>
      </c>
      <c r="L596" s="112">
        <v>4.34</v>
      </c>
      <c r="M596" s="112">
        <v>1.92</v>
      </c>
      <c r="N596" s="112">
        <f t="shared" si="214"/>
        <v>97</v>
      </c>
      <c r="O596" s="112">
        <f t="shared" si="215"/>
        <v>77</v>
      </c>
      <c r="P596" s="112">
        <f t="shared" si="216"/>
        <v>55</v>
      </c>
      <c r="Q596" s="112">
        <f t="shared" si="217"/>
        <v>160</v>
      </c>
      <c r="R596" s="112">
        <f t="shared" si="218"/>
        <v>48</v>
      </c>
      <c r="S596" s="112" cm="1">
        <f t="array" ref="S596">_xlfn.QUARTILE.EXC(IF($D$5:$D$906=$D596,$L$5:$L$906),1)</f>
        <v>-2.59</v>
      </c>
      <c r="T596" s="112" cm="1">
        <f t="array" ref="T596">_xlfn.QUARTILE.EXC(IF($D$5:$D$906=$D596,$L$5:$L$906),3)</f>
        <v>8.86</v>
      </c>
      <c r="U596" s="112">
        <f t="shared" si="221"/>
        <v>11.45</v>
      </c>
      <c r="V596" s="112">
        <f t="shared" si="222"/>
        <v>-19.764999999999997</v>
      </c>
      <c r="W596" s="112">
        <f t="shared" si="223"/>
        <v>26.034999999999997</v>
      </c>
      <c r="X596" s="112" t="b">
        <f t="shared" si="224"/>
        <v>0</v>
      </c>
      <c r="Y596" s="112" cm="1">
        <f t="array" ref="Y596">_xlfn.QUARTILE.EXC(IF($D$5:$D$906=$D596,$M$5:$M$906),1)</f>
        <v>-5.74</v>
      </c>
      <c r="Z596" s="112" cm="1">
        <f t="array" ref="Z596">_xlfn.QUARTILE.EXC(IF($D$5:$D$906=$D596,$M$5:$M$906),3)</f>
        <v>4.915</v>
      </c>
      <c r="AA596" s="112">
        <f t="shared" si="225"/>
        <v>10.655000000000001</v>
      </c>
      <c r="AB596" s="112">
        <f t="shared" si="226"/>
        <v>-21.722500000000004</v>
      </c>
      <c r="AC596" s="112">
        <f t="shared" si="227"/>
        <v>20.897500000000001</v>
      </c>
      <c r="AD596" s="112" t="b">
        <f t="shared" si="228"/>
        <v>0</v>
      </c>
      <c r="AE596" s="101">
        <f t="shared" si="219"/>
        <v>0</v>
      </c>
      <c r="AF596" s="101">
        <f t="shared" si="220"/>
        <v>0</v>
      </c>
      <c r="AG596" s="406" cm="1">
        <f t="array" ref="AG596">_xlfn.QUARTILE.EXC(IF($AT$5:$AT$906=$AT596,$L$5:$L$906),1)</f>
        <v>-0.34999999999999964</v>
      </c>
      <c r="AH596" s="406" cm="1">
        <f t="array" ref="AH596">_xlfn.QUARTILE.EXC(IF($AT$5:$AT$906=$AT596,$L$5:$L$906),3)</f>
        <v>9.0500000000000007</v>
      </c>
      <c r="AI596" s="406">
        <f t="shared" si="229"/>
        <v>9.4</v>
      </c>
      <c r="AJ596" s="406">
        <f t="shared" si="230"/>
        <v>-14.450000000000001</v>
      </c>
      <c r="AK596" s="406">
        <f t="shared" si="231"/>
        <v>23.150000000000002</v>
      </c>
      <c r="AL596" s="406" t="b">
        <f t="shared" si="232"/>
        <v>0</v>
      </c>
      <c r="AM596" s="406" cm="1">
        <f t="array" ref="AM596">_xlfn.QUARTILE.EXC(IF($AT$5:$AT$906=$AT596,$M$5:$M$906),1)</f>
        <v>-5.0175000000000001</v>
      </c>
      <c r="AN596" s="406" cm="1">
        <f t="array" ref="AN596">_xlfn.QUARTILE.EXC(IF($AT$5:$AT$906=$AT596,$M$5:$M$906),3)</f>
        <v>5.1049999999999995</v>
      </c>
      <c r="AO596" s="406">
        <f t="shared" si="233"/>
        <v>10.122499999999999</v>
      </c>
      <c r="AP596" s="406">
        <f t="shared" si="234"/>
        <v>-20.201249999999998</v>
      </c>
      <c r="AQ596" s="406">
        <f t="shared" si="235"/>
        <v>20.288749999999997</v>
      </c>
      <c r="AR596" s="406" t="b">
        <f t="shared" si="236"/>
        <v>0</v>
      </c>
      <c r="AS596" s="404" t="str">
        <f>INDEX('Org2567'!$BM:$BM,MATCH(Raw_DATA!A596,'Org2567'!$D:$D,0))</f>
        <v>รพท.M1 B&gt;200</v>
      </c>
      <c r="AT596" s="404">
        <f>INDEX('Org2567'!$BL:$BL,MATCH(Raw_DATA!A596,'Org2567'!$D:$D,0))</f>
        <v>15</v>
      </c>
      <c r="AU596" s="113"/>
      <c r="AV596" s="101">
        <v>96.94</v>
      </c>
      <c r="AW596" s="101">
        <v>77.290000000000006</v>
      </c>
      <c r="AX596" s="101">
        <v>54.73</v>
      </c>
      <c r="AY596" s="101">
        <v>160.30000000000001</v>
      </c>
      <c r="AZ596" s="101">
        <v>47.63</v>
      </c>
    </row>
    <row r="597" spans="1:52" x14ac:dyDescent="0.7">
      <c r="A597" s="101" t="s">
        <v>596</v>
      </c>
      <c r="B597" s="101" t="s">
        <v>2922</v>
      </c>
      <c r="C597" s="111" t="str">
        <f>IF(A597="","",INDEX(ID!P:P,MATCH(Raw_DATA!A597,ID!A:A,0)))</f>
        <v>รพช.F2 P30,000-60,000</v>
      </c>
      <c r="D597" s="101">
        <f>IF(A597="","",INDEX(ID!M:M,MATCH(Raw_DATA!A597,ID!A:A,0)))</f>
        <v>6</v>
      </c>
      <c r="E597" s="112">
        <v>3.58</v>
      </c>
      <c r="F597" s="112">
        <v>3.36</v>
      </c>
      <c r="G597" s="112">
        <v>2.2999999999999998</v>
      </c>
      <c r="H597" s="112">
        <v>32462380.649999999</v>
      </c>
      <c r="I597" s="112">
        <v>-14211162.460000001</v>
      </c>
      <c r="J597" s="112">
        <v>-7483336.6299999999</v>
      </c>
      <c r="K597" s="112">
        <v>16386118.16</v>
      </c>
      <c r="L597" s="112">
        <v>-6.93</v>
      </c>
      <c r="M597" s="112">
        <v>-13.5</v>
      </c>
      <c r="N597" s="112">
        <f t="shared" si="214"/>
        <v>131</v>
      </c>
      <c r="O597" s="112">
        <f t="shared" si="215"/>
        <v>98</v>
      </c>
      <c r="P597" s="112">
        <f t="shared" si="216"/>
        <v>223</v>
      </c>
      <c r="Q597" s="112">
        <f t="shared" si="217"/>
        <v>91</v>
      </c>
      <c r="R597" s="112">
        <f t="shared" si="218"/>
        <v>42</v>
      </c>
      <c r="S597" s="112" cm="1">
        <f t="array" ref="S597">_xlfn.QUARTILE.EXC(IF($D$5:$D$906=$D597,$L$5:$L$906),1)</f>
        <v>-10.317499999999999</v>
      </c>
      <c r="T597" s="112" cm="1">
        <f t="array" ref="T597">_xlfn.QUARTILE.EXC(IF($D$5:$D$906=$D597,$L$5:$L$906),3)</f>
        <v>1.0349999999999999</v>
      </c>
      <c r="U597" s="112">
        <f t="shared" si="221"/>
        <v>11.352499999999999</v>
      </c>
      <c r="V597" s="112">
        <f t="shared" si="222"/>
        <v>-27.346249999999998</v>
      </c>
      <c r="W597" s="112">
        <f t="shared" si="223"/>
        <v>18.063749999999999</v>
      </c>
      <c r="X597" s="112" t="b">
        <f t="shared" si="224"/>
        <v>0</v>
      </c>
      <c r="Y597" s="112" cm="1">
        <f t="array" ref="Y597">_xlfn.QUARTILE.EXC(IF($D$5:$D$906=$D597,$M$5:$M$906),1)</f>
        <v>-15.98</v>
      </c>
      <c r="Z597" s="112" cm="1">
        <f t="array" ref="Z597">_xlfn.QUARTILE.EXC(IF($D$5:$D$906=$D597,$M$5:$M$906),3)</f>
        <v>-2.4</v>
      </c>
      <c r="AA597" s="112">
        <f t="shared" si="225"/>
        <v>13.58</v>
      </c>
      <c r="AB597" s="112">
        <f t="shared" si="226"/>
        <v>-36.35</v>
      </c>
      <c r="AC597" s="112">
        <f t="shared" si="227"/>
        <v>17.970000000000002</v>
      </c>
      <c r="AD597" s="112" t="b">
        <f t="shared" si="228"/>
        <v>0</v>
      </c>
      <c r="AE597" s="101">
        <f t="shared" si="219"/>
        <v>1</v>
      </c>
      <c r="AF597" s="101">
        <f t="shared" si="220"/>
        <v>1</v>
      </c>
      <c r="AG597" s="406" cm="1">
        <f t="array" ref="AG597">_xlfn.QUARTILE.EXC(IF($AT$5:$AT$906=$AT597,$L$5:$L$906),1)</f>
        <v>-9.3850000000000016</v>
      </c>
      <c r="AH597" s="406" cm="1">
        <f t="array" ref="AH597">_xlfn.QUARTILE.EXC(IF($AT$5:$AT$906=$AT597,$L$5:$L$906),3)</f>
        <v>1.2250000000000001</v>
      </c>
      <c r="AI597" s="406">
        <f t="shared" si="229"/>
        <v>10.610000000000001</v>
      </c>
      <c r="AJ597" s="406">
        <f t="shared" si="230"/>
        <v>-25.300000000000004</v>
      </c>
      <c r="AK597" s="406">
        <f t="shared" si="231"/>
        <v>17.140000000000004</v>
      </c>
      <c r="AL597" s="406" t="b">
        <f t="shared" si="232"/>
        <v>0</v>
      </c>
      <c r="AM597" s="406" cm="1">
        <f t="array" ref="AM597">_xlfn.QUARTILE.EXC(IF($AT$5:$AT$906=$AT597,$M$5:$M$906),1)</f>
        <v>-15.515000000000001</v>
      </c>
      <c r="AN597" s="406" cm="1">
        <f t="array" ref="AN597">_xlfn.QUARTILE.EXC(IF($AT$5:$AT$906=$AT597,$M$5:$M$906),3)</f>
        <v>-2.2599999999999998</v>
      </c>
      <c r="AO597" s="406">
        <f t="shared" si="233"/>
        <v>13.255000000000001</v>
      </c>
      <c r="AP597" s="406">
        <f t="shared" si="234"/>
        <v>-35.397500000000001</v>
      </c>
      <c r="AQ597" s="406">
        <f t="shared" si="235"/>
        <v>17.622500000000002</v>
      </c>
      <c r="AR597" s="406" t="b">
        <f t="shared" si="236"/>
        <v>0</v>
      </c>
      <c r="AS597" s="404" t="str">
        <f>INDEX('Org2567'!$BM:$BM,MATCH(Raw_DATA!A597,'Org2567'!$D:$D,0))</f>
        <v>รพช.F2 P30,000-60,000</v>
      </c>
      <c r="AT597" s="404">
        <f>INDEX('Org2567'!$BL:$BL,MATCH(Raw_DATA!A597,'Org2567'!$D:$D,0))</f>
        <v>6</v>
      </c>
      <c r="AU597" s="113"/>
      <c r="AV597" s="101">
        <v>130.78</v>
      </c>
      <c r="AW597" s="101">
        <v>97.61</v>
      </c>
      <c r="AX597" s="101">
        <v>222.96</v>
      </c>
      <c r="AY597" s="101">
        <v>91.48</v>
      </c>
      <c r="AZ597" s="101">
        <v>42.33</v>
      </c>
    </row>
    <row r="598" spans="1:52" x14ac:dyDescent="0.7">
      <c r="A598" s="101" t="s">
        <v>597</v>
      </c>
      <c r="B598" s="101" t="s">
        <v>2925</v>
      </c>
      <c r="C598" s="111" t="str">
        <f>IF(A598="","",INDEX(ID!P:P,MATCH(Raw_DATA!A598,ID!A:A,0)))</f>
        <v>รพช.M2 B&gt;100</v>
      </c>
      <c r="D598" s="101">
        <f>IF(A598="","",INDEX(ID!M:M,MATCH(Raw_DATA!A598,ID!A:A,0)))</f>
        <v>13</v>
      </c>
      <c r="E598" s="112">
        <v>5.22</v>
      </c>
      <c r="F598" s="112">
        <v>5.07</v>
      </c>
      <c r="G598" s="112">
        <v>3.58</v>
      </c>
      <c r="H598" s="112">
        <v>114865596.65000001</v>
      </c>
      <c r="I598" s="112">
        <v>-23712044.879999999</v>
      </c>
      <c r="J598" s="112">
        <v>-6097387.0700000003</v>
      </c>
      <c r="K598" s="112">
        <v>70342699.120000005</v>
      </c>
      <c r="L598" s="112">
        <v>-2.39</v>
      </c>
      <c r="M598" s="112">
        <v>-6.98</v>
      </c>
      <c r="N598" s="112">
        <f t="shared" si="214"/>
        <v>60</v>
      </c>
      <c r="O598" s="112">
        <f t="shared" si="215"/>
        <v>43</v>
      </c>
      <c r="P598" s="112">
        <f t="shared" si="216"/>
        <v>42</v>
      </c>
      <c r="Q598" s="112">
        <f t="shared" si="217"/>
        <v>157</v>
      </c>
      <c r="R598" s="112">
        <f t="shared" si="218"/>
        <v>31</v>
      </c>
      <c r="S598" s="112" cm="1">
        <f t="array" ref="S598">_xlfn.QUARTILE.EXC(IF($D$5:$D$906=$D598,$L$5:$L$906),1)</f>
        <v>-7.51</v>
      </c>
      <c r="T598" s="112" cm="1">
        <f t="array" ref="T598">_xlfn.QUARTILE.EXC(IF($D$5:$D$906=$D598,$L$5:$L$906),3)</f>
        <v>3.04</v>
      </c>
      <c r="U598" s="112">
        <f t="shared" si="221"/>
        <v>10.55</v>
      </c>
      <c r="V598" s="112">
        <f t="shared" si="222"/>
        <v>-23.335000000000001</v>
      </c>
      <c r="W598" s="112">
        <f t="shared" si="223"/>
        <v>18.865000000000002</v>
      </c>
      <c r="X598" s="112" t="b">
        <f t="shared" si="224"/>
        <v>0</v>
      </c>
      <c r="Y598" s="112" cm="1">
        <f t="array" ref="Y598">_xlfn.QUARTILE.EXC(IF($D$5:$D$906=$D598,$M$5:$M$906),1)</f>
        <v>-12.23</v>
      </c>
      <c r="Z598" s="112" cm="1">
        <f t="array" ref="Z598">_xlfn.QUARTILE.EXC(IF($D$5:$D$906=$D598,$M$5:$M$906),3)</f>
        <v>-0.18</v>
      </c>
      <c r="AA598" s="112">
        <f t="shared" si="225"/>
        <v>12.05</v>
      </c>
      <c r="AB598" s="112">
        <f t="shared" si="226"/>
        <v>-30.305000000000003</v>
      </c>
      <c r="AC598" s="112">
        <f t="shared" si="227"/>
        <v>17.895000000000003</v>
      </c>
      <c r="AD598" s="112" t="b">
        <f t="shared" si="228"/>
        <v>0</v>
      </c>
      <c r="AE598" s="101">
        <f t="shared" si="219"/>
        <v>1</v>
      </c>
      <c r="AF598" s="101">
        <f t="shared" si="220"/>
        <v>1</v>
      </c>
      <c r="AG598" s="406" cm="1">
        <f t="array" ref="AG598">_xlfn.QUARTILE.EXC(IF($AT$5:$AT$906=$AT598,$L$5:$L$906),1)</f>
        <v>-7.51</v>
      </c>
      <c r="AH598" s="406" cm="1">
        <f t="array" ref="AH598">_xlfn.QUARTILE.EXC(IF($AT$5:$AT$906=$AT598,$L$5:$L$906),3)</f>
        <v>3.04</v>
      </c>
      <c r="AI598" s="406">
        <f t="shared" si="229"/>
        <v>10.55</v>
      </c>
      <c r="AJ598" s="406">
        <f t="shared" si="230"/>
        <v>-23.335000000000001</v>
      </c>
      <c r="AK598" s="406">
        <f t="shared" si="231"/>
        <v>18.865000000000002</v>
      </c>
      <c r="AL598" s="406" t="b">
        <f t="shared" si="232"/>
        <v>0</v>
      </c>
      <c r="AM598" s="406" cm="1">
        <f t="array" ref="AM598">_xlfn.QUARTILE.EXC(IF($AT$5:$AT$906=$AT598,$M$5:$M$906),1)</f>
        <v>-12.23</v>
      </c>
      <c r="AN598" s="406" cm="1">
        <f t="array" ref="AN598">_xlfn.QUARTILE.EXC(IF($AT$5:$AT$906=$AT598,$M$5:$M$906),3)</f>
        <v>-0.18</v>
      </c>
      <c r="AO598" s="406">
        <f t="shared" si="233"/>
        <v>12.05</v>
      </c>
      <c r="AP598" s="406">
        <f t="shared" si="234"/>
        <v>-30.305000000000003</v>
      </c>
      <c r="AQ598" s="406">
        <f t="shared" si="235"/>
        <v>17.895000000000003</v>
      </c>
      <c r="AR598" s="406" t="b">
        <f t="shared" si="236"/>
        <v>0</v>
      </c>
      <c r="AS598" s="404" t="str">
        <f>INDEX('Org2567'!$BM:$BM,MATCH(Raw_DATA!A598,'Org2567'!$D:$D,0))</f>
        <v>รพช.M2 B&gt;100</v>
      </c>
      <c r="AT598" s="404">
        <f>INDEX('Org2567'!$BL:$BL,MATCH(Raw_DATA!A598,'Org2567'!$D:$D,0))</f>
        <v>13</v>
      </c>
      <c r="AU598" s="113"/>
      <c r="AV598" s="101">
        <v>60.12</v>
      </c>
      <c r="AW598" s="101">
        <v>42.89</v>
      </c>
      <c r="AX598" s="101">
        <v>41.83</v>
      </c>
      <c r="AY598" s="101">
        <v>157.13999999999999</v>
      </c>
      <c r="AZ598" s="101">
        <v>31.29</v>
      </c>
    </row>
    <row r="599" spans="1:52" x14ac:dyDescent="0.7">
      <c r="A599" s="101" t="s">
        <v>598</v>
      </c>
      <c r="B599" s="101" t="s">
        <v>2928</v>
      </c>
      <c r="C599" s="111" t="str">
        <f>IF(A599="","",INDEX(ID!P:P,MATCH(Raw_DATA!A599,ID!A:A,0)))</f>
        <v>รพช.F1 P&lt;=50,000</v>
      </c>
      <c r="D599" s="101">
        <f>IF(A599="","",INDEX(ID!M:M,MATCH(Raw_DATA!A599,ID!A:A,0)))</f>
        <v>9</v>
      </c>
      <c r="E599" s="112">
        <v>1.83</v>
      </c>
      <c r="F599" s="112">
        <v>1.54</v>
      </c>
      <c r="G599" s="112">
        <v>0.76</v>
      </c>
      <c r="H599" s="112">
        <v>15722269.66</v>
      </c>
      <c r="I599" s="112">
        <v>-15763877.970000001</v>
      </c>
      <c r="J599" s="112">
        <v>-5465558.1600000001</v>
      </c>
      <c r="K599" s="112">
        <v>-4560013.84</v>
      </c>
      <c r="L599" s="112">
        <v>-4.3</v>
      </c>
      <c r="M599" s="112">
        <v>-16.239999999999998</v>
      </c>
      <c r="N599" s="112">
        <f t="shared" si="214"/>
        <v>97</v>
      </c>
      <c r="O599" s="112">
        <f t="shared" si="215"/>
        <v>113</v>
      </c>
      <c r="P599" s="112">
        <f t="shared" si="216"/>
        <v>41</v>
      </c>
      <c r="Q599" s="112">
        <f t="shared" si="217"/>
        <v>249</v>
      </c>
      <c r="R599" s="112">
        <f t="shared" si="218"/>
        <v>69</v>
      </c>
      <c r="S599" s="112" cm="1">
        <f t="array" ref="S599">_xlfn.QUARTILE.EXC(IF($D$5:$D$906=$D599,$L$5:$L$906),1)</f>
        <v>-8.26</v>
      </c>
      <c r="T599" s="112" cm="1">
        <f t="array" ref="T599">_xlfn.QUARTILE.EXC(IF($D$5:$D$906=$D599,$L$5:$L$906),3)</f>
        <v>3.2450000000000001</v>
      </c>
      <c r="U599" s="112">
        <f t="shared" si="221"/>
        <v>11.504999999999999</v>
      </c>
      <c r="V599" s="112">
        <f t="shared" si="222"/>
        <v>-25.517499999999998</v>
      </c>
      <c r="W599" s="112">
        <f t="shared" si="223"/>
        <v>20.502500000000001</v>
      </c>
      <c r="X599" s="112" t="b">
        <f t="shared" si="224"/>
        <v>0</v>
      </c>
      <c r="Y599" s="112" cm="1">
        <f t="array" ref="Y599">_xlfn.QUARTILE.EXC(IF($D$5:$D$906=$D599,$M$5:$M$906),1)</f>
        <v>-12.452500000000001</v>
      </c>
      <c r="Z599" s="112" cm="1">
        <f t="array" ref="Z599">_xlfn.QUARTILE.EXC(IF($D$5:$D$906=$D599,$M$5:$M$906),3)</f>
        <v>0.39</v>
      </c>
      <c r="AA599" s="112">
        <f t="shared" si="225"/>
        <v>12.842500000000001</v>
      </c>
      <c r="AB599" s="112">
        <f t="shared" si="226"/>
        <v>-31.716250000000002</v>
      </c>
      <c r="AC599" s="112">
        <f t="shared" si="227"/>
        <v>19.653750000000002</v>
      </c>
      <c r="AD599" s="112" t="b">
        <f t="shared" si="228"/>
        <v>0</v>
      </c>
      <c r="AE599" s="101">
        <f t="shared" si="219"/>
        <v>1</v>
      </c>
      <c r="AF599" s="101">
        <f t="shared" si="220"/>
        <v>1</v>
      </c>
      <c r="AG599" s="406" cm="1">
        <f t="array" ref="AG599">_xlfn.QUARTILE.EXC(IF($AT$5:$AT$906=$AT599,$L$5:$L$906),1)</f>
        <v>-8.26</v>
      </c>
      <c r="AH599" s="406" cm="1">
        <f t="array" ref="AH599">_xlfn.QUARTILE.EXC(IF($AT$5:$AT$906=$AT599,$L$5:$L$906),3)</f>
        <v>3.2450000000000001</v>
      </c>
      <c r="AI599" s="406">
        <f t="shared" si="229"/>
        <v>11.504999999999999</v>
      </c>
      <c r="AJ599" s="406">
        <f t="shared" si="230"/>
        <v>-25.517499999999998</v>
      </c>
      <c r="AK599" s="406">
        <f t="shared" si="231"/>
        <v>20.502500000000001</v>
      </c>
      <c r="AL599" s="406" t="b">
        <f t="shared" si="232"/>
        <v>0</v>
      </c>
      <c r="AM599" s="406" cm="1">
        <f t="array" ref="AM599">_xlfn.QUARTILE.EXC(IF($AT$5:$AT$906=$AT599,$M$5:$M$906),1)</f>
        <v>-12.452500000000001</v>
      </c>
      <c r="AN599" s="406" cm="1">
        <f t="array" ref="AN599">_xlfn.QUARTILE.EXC(IF($AT$5:$AT$906=$AT599,$M$5:$M$906),3)</f>
        <v>0.39</v>
      </c>
      <c r="AO599" s="406">
        <f t="shared" si="233"/>
        <v>12.842500000000001</v>
      </c>
      <c r="AP599" s="406">
        <f t="shared" si="234"/>
        <v>-31.716250000000002</v>
      </c>
      <c r="AQ599" s="406">
        <f t="shared" si="235"/>
        <v>19.653750000000002</v>
      </c>
      <c r="AR599" s="406" t="b">
        <f t="shared" si="236"/>
        <v>0</v>
      </c>
      <c r="AS599" s="404" t="str">
        <f>INDEX('Org2567'!$BM:$BM,MATCH(Raw_DATA!A599,'Org2567'!$D:$D,0))</f>
        <v>รพช.F1 P&lt;=50,000</v>
      </c>
      <c r="AT599" s="404">
        <f>INDEX('Org2567'!$BL:$BL,MATCH(Raw_DATA!A599,'Org2567'!$D:$D,0))</f>
        <v>9</v>
      </c>
      <c r="AU599" s="113"/>
      <c r="AV599" s="101">
        <v>97.13</v>
      </c>
      <c r="AW599" s="101">
        <v>112.93</v>
      </c>
      <c r="AX599" s="101">
        <v>41.25</v>
      </c>
      <c r="AY599" s="101">
        <v>249.47</v>
      </c>
      <c r="AZ599" s="101">
        <v>69.239999999999995</v>
      </c>
    </row>
    <row r="600" spans="1:52" x14ac:dyDescent="0.7">
      <c r="A600" s="101" t="s">
        <v>599</v>
      </c>
      <c r="B600" s="101" t="s">
        <v>2931</v>
      </c>
      <c r="C600" s="111" t="str">
        <f>IF(A600="","",INDEX(ID!P:P,MATCH(Raw_DATA!A600,ID!A:A,0)))</f>
        <v>รพช.F2 P&lt;=30,000</v>
      </c>
      <c r="D600" s="101">
        <f>IF(A600="","",INDEX(ID!M:M,MATCH(Raw_DATA!A600,ID!A:A,0)))</f>
        <v>5</v>
      </c>
      <c r="E600" s="112">
        <v>5.56</v>
      </c>
      <c r="F600" s="112">
        <v>5.17</v>
      </c>
      <c r="G600" s="112">
        <v>3.79</v>
      </c>
      <c r="H600" s="112">
        <v>48294676.43</v>
      </c>
      <c r="I600" s="112">
        <v>-1080323.95</v>
      </c>
      <c r="J600" s="112">
        <v>3865424.23</v>
      </c>
      <c r="K600" s="112">
        <v>29471172.260000002</v>
      </c>
      <c r="L600" s="112">
        <v>4.01</v>
      </c>
      <c r="M600" s="112">
        <v>-1.0900000000000001</v>
      </c>
      <c r="N600" s="112">
        <f t="shared" ref="N600:N663" si="237">ROUND(AV600,0)</f>
        <v>107</v>
      </c>
      <c r="O600" s="112">
        <f t="shared" ref="O600:O663" si="238">ROUND(AW600,0)</f>
        <v>96</v>
      </c>
      <c r="P600" s="112">
        <f t="shared" ref="P600:P663" si="239">ROUND(AX600,0)</f>
        <v>55</v>
      </c>
      <c r="Q600" s="112">
        <f t="shared" ref="Q600:Q663" si="240">ROUND(AY600,0)</f>
        <v>115</v>
      </c>
      <c r="R600" s="112">
        <f t="shared" ref="R600:R663" si="241">ROUND(AZ600,0)</f>
        <v>57</v>
      </c>
      <c r="S600" s="112" cm="1">
        <f t="array" ref="S600">_xlfn.QUARTILE.EXC(IF($D$5:$D$906=$D600,$L$5:$L$906),1)</f>
        <v>-9.4075000000000006</v>
      </c>
      <c r="T600" s="112" cm="1">
        <f t="array" ref="T600">_xlfn.QUARTILE.EXC(IF($D$5:$D$906=$D600,$L$5:$L$906),3)</f>
        <v>1.645</v>
      </c>
      <c r="U600" s="112">
        <f t="shared" si="221"/>
        <v>11.0525</v>
      </c>
      <c r="V600" s="112">
        <f t="shared" si="222"/>
        <v>-25.986249999999998</v>
      </c>
      <c r="W600" s="112">
        <f t="shared" si="223"/>
        <v>18.223749999999999</v>
      </c>
      <c r="X600" s="112" t="b">
        <f t="shared" si="224"/>
        <v>0</v>
      </c>
      <c r="Y600" s="112" cm="1">
        <f t="array" ref="Y600">_xlfn.QUARTILE.EXC(IF($D$5:$D$906=$D600,$M$5:$M$906),1)</f>
        <v>-18.744999999999997</v>
      </c>
      <c r="Z600" s="112" cm="1">
        <f t="array" ref="Z600">_xlfn.QUARTILE.EXC(IF($D$5:$D$906=$D600,$M$5:$M$906),3)</f>
        <v>-2.7</v>
      </c>
      <c r="AA600" s="112">
        <f t="shared" si="225"/>
        <v>16.044999999999998</v>
      </c>
      <c r="AB600" s="112">
        <f t="shared" si="226"/>
        <v>-42.812499999999993</v>
      </c>
      <c r="AC600" s="112">
        <f t="shared" si="227"/>
        <v>21.367499999999996</v>
      </c>
      <c r="AD600" s="112" t="b">
        <f t="shared" si="228"/>
        <v>0</v>
      </c>
      <c r="AE600" s="101">
        <f t="shared" si="219"/>
        <v>1</v>
      </c>
      <c r="AF600" s="101">
        <f t="shared" si="220"/>
        <v>0</v>
      </c>
      <c r="AG600" s="406" cm="1">
        <f t="array" ref="AG600">_xlfn.QUARTILE.EXC(IF($AT$5:$AT$906=$AT600,$L$5:$L$906),1)</f>
        <v>-9.4075000000000006</v>
      </c>
      <c r="AH600" s="406" cm="1">
        <f t="array" ref="AH600">_xlfn.QUARTILE.EXC(IF($AT$5:$AT$906=$AT600,$L$5:$L$906),3)</f>
        <v>1.645</v>
      </c>
      <c r="AI600" s="406">
        <f t="shared" si="229"/>
        <v>11.0525</v>
      </c>
      <c r="AJ600" s="406">
        <f t="shared" si="230"/>
        <v>-25.986249999999998</v>
      </c>
      <c r="AK600" s="406">
        <f t="shared" si="231"/>
        <v>18.223749999999999</v>
      </c>
      <c r="AL600" s="406" t="b">
        <f t="shared" si="232"/>
        <v>0</v>
      </c>
      <c r="AM600" s="406" cm="1">
        <f t="array" ref="AM600">_xlfn.QUARTILE.EXC(IF($AT$5:$AT$906=$AT600,$M$5:$M$906),1)</f>
        <v>-18.744999999999997</v>
      </c>
      <c r="AN600" s="406" cm="1">
        <f t="array" ref="AN600">_xlfn.QUARTILE.EXC(IF($AT$5:$AT$906=$AT600,$M$5:$M$906),3)</f>
        <v>-2.7</v>
      </c>
      <c r="AO600" s="406">
        <f t="shared" si="233"/>
        <v>16.044999999999998</v>
      </c>
      <c r="AP600" s="406">
        <f t="shared" si="234"/>
        <v>-42.812499999999993</v>
      </c>
      <c r="AQ600" s="406">
        <f t="shared" si="235"/>
        <v>21.367499999999996</v>
      </c>
      <c r="AR600" s="406" t="b">
        <f t="shared" si="236"/>
        <v>0</v>
      </c>
      <c r="AS600" s="404" t="str">
        <f>INDEX('Org2567'!$BM:$BM,MATCH(Raw_DATA!A600,'Org2567'!$D:$D,0))</f>
        <v>รพช.F2 P&lt;=30,000</v>
      </c>
      <c r="AT600" s="404">
        <f>INDEX('Org2567'!$BL:$BL,MATCH(Raw_DATA!A600,'Org2567'!$D:$D,0))</f>
        <v>5</v>
      </c>
      <c r="AU600" s="113"/>
      <c r="AV600" s="101">
        <v>107.08</v>
      </c>
      <c r="AW600" s="101">
        <v>95.5</v>
      </c>
      <c r="AX600" s="101">
        <v>54.82</v>
      </c>
      <c r="AY600" s="101">
        <v>114.98</v>
      </c>
      <c r="AZ600" s="101">
        <v>57.19</v>
      </c>
    </row>
    <row r="601" spans="1:52" x14ac:dyDescent="0.7">
      <c r="A601" s="101" t="s">
        <v>600</v>
      </c>
      <c r="B601" s="101" t="s">
        <v>2934</v>
      </c>
      <c r="C601" s="111" t="str">
        <f>IF(A601="","",INDEX(ID!P:P,MATCH(Raw_DATA!A601,ID!A:A,0)))</f>
        <v>รพช.F2 P&lt;=30,000</v>
      </c>
      <c r="D601" s="101">
        <f>IF(A601="","",INDEX(ID!M:M,MATCH(Raw_DATA!A601,ID!A:A,0)))</f>
        <v>5</v>
      </c>
      <c r="E601" s="112">
        <v>1.1200000000000001</v>
      </c>
      <c r="F601" s="112">
        <v>1.02</v>
      </c>
      <c r="G601" s="112">
        <v>0.54</v>
      </c>
      <c r="H601" s="112">
        <v>2669643.66</v>
      </c>
      <c r="I601" s="112">
        <v>-4804438.33</v>
      </c>
      <c r="J601" s="112">
        <v>-1745952.75</v>
      </c>
      <c r="K601" s="112">
        <v>-10073656.550000001</v>
      </c>
      <c r="L601" s="112">
        <v>-2.37</v>
      </c>
      <c r="M601" s="112">
        <v>-10.41</v>
      </c>
      <c r="N601" s="112">
        <f t="shared" si="237"/>
        <v>205</v>
      </c>
      <c r="O601" s="112">
        <f t="shared" si="238"/>
        <v>120</v>
      </c>
      <c r="P601" s="112">
        <f t="shared" si="239"/>
        <v>65</v>
      </c>
      <c r="Q601" s="112">
        <f t="shared" si="240"/>
        <v>233</v>
      </c>
      <c r="R601" s="112">
        <f t="shared" si="241"/>
        <v>45</v>
      </c>
      <c r="S601" s="112" cm="1">
        <f t="array" ref="S601">_xlfn.QUARTILE.EXC(IF($D$5:$D$906=$D601,$L$5:$L$906),1)</f>
        <v>-9.4075000000000006</v>
      </c>
      <c r="T601" s="112" cm="1">
        <f t="array" ref="T601">_xlfn.QUARTILE.EXC(IF($D$5:$D$906=$D601,$L$5:$L$906),3)</f>
        <v>1.645</v>
      </c>
      <c r="U601" s="112">
        <f t="shared" si="221"/>
        <v>11.0525</v>
      </c>
      <c r="V601" s="112">
        <f t="shared" si="222"/>
        <v>-25.986249999999998</v>
      </c>
      <c r="W601" s="112">
        <f t="shared" si="223"/>
        <v>18.223749999999999</v>
      </c>
      <c r="X601" s="112" t="b">
        <f t="shared" si="224"/>
        <v>0</v>
      </c>
      <c r="Y601" s="112" cm="1">
        <f t="array" ref="Y601">_xlfn.QUARTILE.EXC(IF($D$5:$D$906=$D601,$M$5:$M$906),1)</f>
        <v>-18.744999999999997</v>
      </c>
      <c r="Z601" s="112" cm="1">
        <f t="array" ref="Z601">_xlfn.QUARTILE.EXC(IF($D$5:$D$906=$D601,$M$5:$M$906),3)</f>
        <v>-2.7</v>
      </c>
      <c r="AA601" s="112">
        <f t="shared" si="225"/>
        <v>16.044999999999998</v>
      </c>
      <c r="AB601" s="112">
        <f t="shared" si="226"/>
        <v>-42.812499999999993</v>
      </c>
      <c r="AC601" s="112">
        <f t="shared" si="227"/>
        <v>21.367499999999996</v>
      </c>
      <c r="AD601" s="112" t="b">
        <f t="shared" si="228"/>
        <v>0</v>
      </c>
      <c r="AE601" s="101">
        <f t="shared" si="219"/>
        <v>1</v>
      </c>
      <c r="AF601" s="101">
        <f t="shared" si="220"/>
        <v>1</v>
      </c>
      <c r="AG601" s="406" cm="1">
        <f t="array" ref="AG601">_xlfn.QUARTILE.EXC(IF($AT$5:$AT$906=$AT601,$L$5:$L$906),1)</f>
        <v>-9.4075000000000006</v>
      </c>
      <c r="AH601" s="406" cm="1">
        <f t="array" ref="AH601">_xlfn.QUARTILE.EXC(IF($AT$5:$AT$906=$AT601,$L$5:$L$906),3)</f>
        <v>1.645</v>
      </c>
      <c r="AI601" s="406">
        <f t="shared" si="229"/>
        <v>11.0525</v>
      </c>
      <c r="AJ601" s="406">
        <f t="shared" si="230"/>
        <v>-25.986249999999998</v>
      </c>
      <c r="AK601" s="406">
        <f t="shared" si="231"/>
        <v>18.223749999999999</v>
      </c>
      <c r="AL601" s="406" t="b">
        <f t="shared" si="232"/>
        <v>0</v>
      </c>
      <c r="AM601" s="406" cm="1">
        <f t="array" ref="AM601">_xlfn.QUARTILE.EXC(IF($AT$5:$AT$906=$AT601,$M$5:$M$906),1)</f>
        <v>-18.744999999999997</v>
      </c>
      <c r="AN601" s="406" cm="1">
        <f t="array" ref="AN601">_xlfn.QUARTILE.EXC(IF($AT$5:$AT$906=$AT601,$M$5:$M$906),3)</f>
        <v>-2.7</v>
      </c>
      <c r="AO601" s="406">
        <f t="shared" si="233"/>
        <v>16.044999999999998</v>
      </c>
      <c r="AP601" s="406">
        <f t="shared" si="234"/>
        <v>-42.812499999999993</v>
      </c>
      <c r="AQ601" s="406">
        <f t="shared" si="235"/>
        <v>21.367499999999996</v>
      </c>
      <c r="AR601" s="406" t="b">
        <f t="shared" si="236"/>
        <v>0</v>
      </c>
      <c r="AS601" s="404" t="str">
        <f>INDEX('Org2567'!$BM:$BM,MATCH(Raw_DATA!A601,'Org2567'!$D:$D,0))</f>
        <v>รพช.F2 P&lt;=30,000</v>
      </c>
      <c r="AT601" s="404">
        <f>INDEX('Org2567'!$BL:$BL,MATCH(Raw_DATA!A601,'Org2567'!$D:$D,0))</f>
        <v>5</v>
      </c>
      <c r="AU601" s="113"/>
      <c r="AV601" s="101">
        <v>204.8</v>
      </c>
      <c r="AW601" s="101">
        <v>120.07</v>
      </c>
      <c r="AX601" s="101">
        <v>65.2</v>
      </c>
      <c r="AY601" s="101">
        <v>233.37</v>
      </c>
      <c r="AZ601" s="101">
        <v>44.99</v>
      </c>
    </row>
    <row r="602" spans="1:52" x14ac:dyDescent="0.7">
      <c r="A602" s="101" t="s">
        <v>601</v>
      </c>
      <c r="B602" s="101" t="s">
        <v>2681</v>
      </c>
      <c r="C602" s="111" t="str">
        <f>IF(A602="","",INDEX(ID!P:P,MATCH(Raw_DATA!A602,ID!A:A,0)))</f>
        <v>รพศ.A B&gt;1000</v>
      </c>
      <c r="D602" s="101">
        <f>IF(A602="","",INDEX(ID!M:M,MATCH(Raw_DATA!A602,ID!A:A,0)))</f>
        <v>20</v>
      </c>
      <c r="E602" s="112">
        <v>3.28</v>
      </c>
      <c r="F602" s="112">
        <v>2.72</v>
      </c>
      <c r="G602" s="112">
        <v>1.68</v>
      </c>
      <c r="H602" s="112">
        <v>2592647878.8099999</v>
      </c>
      <c r="I602" s="112">
        <v>-396695212.63999999</v>
      </c>
      <c r="J602" s="112">
        <v>64887269.369999997</v>
      </c>
      <c r="K602" s="112">
        <v>997496607.45000005</v>
      </c>
      <c r="L602" s="112">
        <v>1.1499999999999999</v>
      </c>
      <c r="M602" s="112">
        <v>-5.18</v>
      </c>
      <c r="N602" s="112">
        <f t="shared" si="237"/>
        <v>85</v>
      </c>
      <c r="O602" s="112">
        <f t="shared" si="238"/>
        <v>53</v>
      </c>
      <c r="P602" s="112">
        <f t="shared" si="239"/>
        <v>58</v>
      </c>
      <c r="Q602" s="112">
        <f t="shared" si="240"/>
        <v>91</v>
      </c>
      <c r="R602" s="112">
        <f t="shared" si="241"/>
        <v>78</v>
      </c>
      <c r="S602" s="112" cm="1">
        <f t="array" ref="S602">_xlfn.QUARTILE.EXC(IF($D$5:$D$906=$D602,$L$5:$L$906),1)</f>
        <v>1.0449999999999999</v>
      </c>
      <c r="T602" s="112" cm="1">
        <f t="array" ref="T602">_xlfn.QUARTILE.EXC(IF($D$5:$D$906=$D602,$L$5:$L$906),3)</f>
        <v>6.4074999999999998</v>
      </c>
      <c r="U602" s="112">
        <f t="shared" si="221"/>
        <v>5.3624999999999998</v>
      </c>
      <c r="V602" s="112">
        <f t="shared" si="222"/>
        <v>-6.9987499999999994</v>
      </c>
      <c r="W602" s="112">
        <f t="shared" si="223"/>
        <v>14.451249999999998</v>
      </c>
      <c r="X602" s="112" t="b">
        <f t="shared" si="224"/>
        <v>0</v>
      </c>
      <c r="Y602" s="112" cm="1">
        <f t="array" ref="Y602">_xlfn.QUARTILE.EXC(IF($D$5:$D$906=$D602,$M$5:$M$906),1)</f>
        <v>-6.8150000000000004</v>
      </c>
      <c r="Z602" s="112" cm="1">
        <f t="array" ref="Z602">_xlfn.QUARTILE.EXC(IF($D$5:$D$906=$D602,$M$5:$M$906),3)</f>
        <v>0.92249999999999988</v>
      </c>
      <c r="AA602" s="112">
        <f t="shared" si="225"/>
        <v>7.7375000000000007</v>
      </c>
      <c r="AB602" s="112">
        <f t="shared" si="226"/>
        <v>-18.421250000000001</v>
      </c>
      <c r="AC602" s="112">
        <f t="shared" si="227"/>
        <v>12.52875</v>
      </c>
      <c r="AD602" s="112" t="b">
        <f t="shared" si="228"/>
        <v>0</v>
      </c>
      <c r="AE602" s="101">
        <f t="shared" si="219"/>
        <v>1</v>
      </c>
      <c r="AF602" s="101">
        <f t="shared" si="220"/>
        <v>0</v>
      </c>
      <c r="AG602" s="406" cm="1">
        <f t="array" ref="AG602">_xlfn.QUARTILE.EXC(IF($AT$5:$AT$906=$AT602,$L$5:$L$906),1)</f>
        <v>1.0449999999999999</v>
      </c>
      <c r="AH602" s="406" cm="1">
        <f t="array" ref="AH602">_xlfn.QUARTILE.EXC(IF($AT$5:$AT$906=$AT602,$L$5:$L$906),3)</f>
        <v>6.4074999999999998</v>
      </c>
      <c r="AI602" s="406">
        <f t="shared" si="229"/>
        <v>5.3624999999999998</v>
      </c>
      <c r="AJ602" s="406">
        <f t="shared" si="230"/>
        <v>-6.9987499999999994</v>
      </c>
      <c r="AK602" s="406">
        <f t="shared" si="231"/>
        <v>14.451249999999998</v>
      </c>
      <c r="AL602" s="406" t="b">
        <f t="shared" si="232"/>
        <v>0</v>
      </c>
      <c r="AM602" s="406" cm="1">
        <f t="array" ref="AM602">_xlfn.QUARTILE.EXC(IF($AT$5:$AT$906=$AT602,$M$5:$M$906),1)</f>
        <v>-6.8150000000000004</v>
      </c>
      <c r="AN602" s="406" cm="1">
        <f t="array" ref="AN602">_xlfn.QUARTILE.EXC(IF($AT$5:$AT$906=$AT602,$M$5:$M$906),3)</f>
        <v>0.92249999999999988</v>
      </c>
      <c r="AO602" s="406">
        <f t="shared" si="233"/>
        <v>7.7375000000000007</v>
      </c>
      <c r="AP602" s="406">
        <f t="shared" si="234"/>
        <v>-18.421250000000001</v>
      </c>
      <c r="AQ602" s="406">
        <f t="shared" si="235"/>
        <v>12.52875</v>
      </c>
      <c r="AR602" s="406" t="b">
        <f t="shared" si="236"/>
        <v>0</v>
      </c>
      <c r="AS602" s="404" t="str">
        <f>INDEX('Org2567'!$BM:$BM,MATCH(Raw_DATA!A602,'Org2567'!$D:$D,0))</f>
        <v>รพศ.A B&gt;1000</v>
      </c>
      <c r="AT602" s="404">
        <f>INDEX('Org2567'!$BL:$BL,MATCH(Raw_DATA!A602,'Org2567'!$D:$D,0))</f>
        <v>20</v>
      </c>
      <c r="AU602" s="113"/>
      <c r="AV602" s="101">
        <v>85.27</v>
      </c>
      <c r="AW602" s="101">
        <v>52.51</v>
      </c>
      <c r="AX602" s="101">
        <v>57.74</v>
      </c>
      <c r="AY602" s="101">
        <v>90.78</v>
      </c>
      <c r="AZ602" s="101">
        <v>78.41</v>
      </c>
    </row>
    <row r="603" spans="1:52" x14ac:dyDescent="0.7">
      <c r="A603" s="101" t="s">
        <v>602</v>
      </c>
      <c r="B603" s="101" t="s">
        <v>2685</v>
      </c>
      <c r="C603" s="111" t="str">
        <f>IF(A603="","",INDEX(ID!P:P,MATCH(Raw_DATA!A603,ID!A:A,0)))</f>
        <v>รพช.M2 B&gt;100</v>
      </c>
      <c r="D603" s="101">
        <f>IF(A603="","",INDEX(ID!M:M,MATCH(Raw_DATA!A603,ID!A:A,0)))</f>
        <v>13</v>
      </c>
      <c r="E603" s="112">
        <v>2.42</v>
      </c>
      <c r="F603" s="112">
        <v>2.11</v>
      </c>
      <c r="G603" s="112">
        <v>1.28</v>
      </c>
      <c r="H603" s="112">
        <v>57483452.609999999</v>
      </c>
      <c r="I603" s="112">
        <v>-39288022.700000003</v>
      </c>
      <c r="J603" s="112">
        <v>-22149439</v>
      </c>
      <c r="K603" s="112">
        <v>11229384.449999999</v>
      </c>
      <c r="L603" s="112">
        <v>-8.82</v>
      </c>
      <c r="M603" s="112">
        <v>-19.649999999999999</v>
      </c>
      <c r="N603" s="112">
        <f t="shared" si="237"/>
        <v>81</v>
      </c>
      <c r="O603" s="112">
        <f t="shared" si="238"/>
        <v>61</v>
      </c>
      <c r="P603" s="112">
        <f t="shared" si="239"/>
        <v>53</v>
      </c>
      <c r="Q603" s="112">
        <f t="shared" si="240"/>
        <v>233</v>
      </c>
      <c r="R603" s="112">
        <f t="shared" si="241"/>
        <v>58</v>
      </c>
      <c r="S603" s="112" cm="1">
        <f t="array" ref="S603">_xlfn.QUARTILE.EXC(IF($D$5:$D$906=$D603,$L$5:$L$906),1)</f>
        <v>-7.51</v>
      </c>
      <c r="T603" s="112" cm="1">
        <f t="array" ref="T603">_xlfn.QUARTILE.EXC(IF($D$5:$D$906=$D603,$L$5:$L$906),3)</f>
        <v>3.04</v>
      </c>
      <c r="U603" s="112">
        <f t="shared" si="221"/>
        <v>10.55</v>
      </c>
      <c r="V603" s="112">
        <f t="shared" si="222"/>
        <v>-23.335000000000001</v>
      </c>
      <c r="W603" s="112">
        <f t="shared" si="223"/>
        <v>18.865000000000002</v>
      </c>
      <c r="X603" s="112" t="b">
        <f t="shared" si="224"/>
        <v>0</v>
      </c>
      <c r="Y603" s="112" cm="1">
        <f t="array" ref="Y603">_xlfn.QUARTILE.EXC(IF($D$5:$D$906=$D603,$M$5:$M$906),1)</f>
        <v>-12.23</v>
      </c>
      <c r="Z603" s="112" cm="1">
        <f t="array" ref="Z603">_xlfn.QUARTILE.EXC(IF($D$5:$D$906=$D603,$M$5:$M$906),3)</f>
        <v>-0.18</v>
      </c>
      <c r="AA603" s="112">
        <f t="shared" si="225"/>
        <v>12.05</v>
      </c>
      <c r="AB603" s="112">
        <f t="shared" si="226"/>
        <v>-30.305000000000003</v>
      </c>
      <c r="AC603" s="112">
        <f t="shared" si="227"/>
        <v>17.895000000000003</v>
      </c>
      <c r="AD603" s="112" t="b">
        <f t="shared" si="228"/>
        <v>0</v>
      </c>
      <c r="AE603" s="101">
        <f t="shared" si="219"/>
        <v>1</v>
      </c>
      <c r="AF603" s="101">
        <f t="shared" si="220"/>
        <v>1</v>
      </c>
      <c r="AG603" s="406" cm="1">
        <f t="array" ref="AG603">_xlfn.QUARTILE.EXC(IF($AT$5:$AT$906=$AT603,$L$5:$L$906),1)</f>
        <v>-7.51</v>
      </c>
      <c r="AH603" s="406" cm="1">
        <f t="array" ref="AH603">_xlfn.QUARTILE.EXC(IF($AT$5:$AT$906=$AT603,$L$5:$L$906),3)</f>
        <v>3.04</v>
      </c>
      <c r="AI603" s="406">
        <f t="shared" si="229"/>
        <v>10.55</v>
      </c>
      <c r="AJ603" s="406">
        <f t="shared" si="230"/>
        <v>-23.335000000000001</v>
      </c>
      <c r="AK603" s="406">
        <f t="shared" si="231"/>
        <v>18.865000000000002</v>
      </c>
      <c r="AL603" s="406" t="b">
        <f t="shared" si="232"/>
        <v>0</v>
      </c>
      <c r="AM603" s="406" cm="1">
        <f t="array" ref="AM603">_xlfn.QUARTILE.EXC(IF($AT$5:$AT$906=$AT603,$M$5:$M$906),1)</f>
        <v>-12.23</v>
      </c>
      <c r="AN603" s="406" cm="1">
        <f t="array" ref="AN603">_xlfn.QUARTILE.EXC(IF($AT$5:$AT$906=$AT603,$M$5:$M$906),3)</f>
        <v>-0.18</v>
      </c>
      <c r="AO603" s="406">
        <f t="shared" si="233"/>
        <v>12.05</v>
      </c>
      <c r="AP603" s="406">
        <f t="shared" si="234"/>
        <v>-30.305000000000003</v>
      </c>
      <c r="AQ603" s="406">
        <f t="shared" si="235"/>
        <v>17.895000000000003</v>
      </c>
      <c r="AR603" s="406" t="b">
        <f t="shared" si="236"/>
        <v>0</v>
      </c>
      <c r="AS603" s="404" t="str">
        <f>INDEX('Org2567'!$BM:$BM,MATCH(Raw_DATA!A603,'Org2567'!$D:$D,0))</f>
        <v>รพช.M2 B&gt;100</v>
      </c>
      <c r="AT603" s="404">
        <f>INDEX('Org2567'!$BL:$BL,MATCH(Raw_DATA!A603,'Org2567'!$D:$D,0))</f>
        <v>13</v>
      </c>
      <c r="AU603" s="113"/>
      <c r="AV603" s="101">
        <v>80.86</v>
      </c>
      <c r="AW603" s="101">
        <v>61.16</v>
      </c>
      <c r="AX603" s="101">
        <v>53.07</v>
      </c>
      <c r="AY603" s="101">
        <v>233.37</v>
      </c>
      <c r="AZ603" s="101">
        <v>58.22</v>
      </c>
    </row>
    <row r="604" spans="1:52" x14ac:dyDescent="0.7">
      <c r="A604" s="101" t="s">
        <v>603</v>
      </c>
      <c r="B604" s="101" t="s">
        <v>2688</v>
      </c>
      <c r="C604" s="111" t="str">
        <f>IF(A604="","",INDEX(ID!P:P,MATCH(Raw_DATA!A604,ID!A:A,0)))</f>
        <v>รพช.F1 P50,000-100,000</v>
      </c>
      <c r="D604" s="101">
        <f>IF(A604="","",INDEX(ID!M:M,MATCH(Raw_DATA!A604,ID!A:A,0)))</f>
        <v>10</v>
      </c>
      <c r="E604" s="112">
        <v>5.94</v>
      </c>
      <c r="F604" s="112">
        <v>5.43</v>
      </c>
      <c r="G604" s="112">
        <v>4.62</v>
      </c>
      <c r="H604" s="112">
        <v>65344837.32</v>
      </c>
      <c r="I604" s="112">
        <v>-18449954.18</v>
      </c>
      <c r="J604" s="112">
        <v>-12778710.91</v>
      </c>
      <c r="K604" s="112">
        <v>47848581.329999998</v>
      </c>
      <c r="L604" s="112">
        <v>-8.98</v>
      </c>
      <c r="M604" s="112">
        <v>-14.6</v>
      </c>
      <c r="N604" s="112">
        <f t="shared" si="237"/>
        <v>20</v>
      </c>
      <c r="O604" s="112">
        <f t="shared" si="238"/>
        <v>59</v>
      </c>
      <c r="P604" s="112">
        <f t="shared" si="239"/>
        <v>40</v>
      </c>
      <c r="Q604" s="112">
        <f t="shared" si="240"/>
        <v>325</v>
      </c>
      <c r="R604" s="112">
        <f t="shared" si="241"/>
        <v>53</v>
      </c>
      <c r="S604" s="112" cm="1">
        <f t="array" ref="S604">_xlfn.QUARTILE.EXC(IF($D$5:$D$906=$D604,$L$5:$L$906),1)</f>
        <v>-10.594999999999999</v>
      </c>
      <c r="T604" s="112" cm="1">
        <f t="array" ref="T604">_xlfn.QUARTILE.EXC(IF($D$5:$D$906=$D604,$L$5:$L$906),3)</f>
        <v>0.95</v>
      </c>
      <c r="U604" s="112">
        <f t="shared" si="221"/>
        <v>11.544999999999998</v>
      </c>
      <c r="V604" s="112">
        <f t="shared" si="222"/>
        <v>-27.912499999999994</v>
      </c>
      <c r="W604" s="112">
        <f t="shared" si="223"/>
        <v>18.267499999999995</v>
      </c>
      <c r="X604" s="112" t="b">
        <f t="shared" si="224"/>
        <v>0</v>
      </c>
      <c r="Y604" s="112" cm="1">
        <f t="array" ref="Y604">_xlfn.QUARTILE.EXC(IF($D$5:$D$906=$D604,$M$5:$M$906),1)</f>
        <v>-17.670000000000002</v>
      </c>
      <c r="Z604" s="112" cm="1">
        <f t="array" ref="Z604">_xlfn.QUARTILE.EXC(IF($D$5:$D$906=$D604,$M$5:$M$906),3)</f>
        <v>-3.92</v>
      </c>
      <c r="AA604" s="112">
        <f t="shared" si="225"/>
        <v>13.750000000000002</v>
      </c>
      <c r="AB604" s="112">
        <f t="shared" si="226"/>
        <v>-38.295000000000002</v>
      </c>
      <c r="AC604" s="112">
        <f t="shared" si="227"/>
        <v>16.705000000000005</v>
      </c>
      <c r="AD604" s="112" t="b">
        <f t="shared" si="228"/>
        <v>0</v>
      </c>
      <c r="AE604" s="101">
        <f t="shared" si="219"/>
        <v>1</v>
      </c>
      <c r="AF604" s="101">
        <f t="shared" si="220"/>
        <v>1</v>
      </c>
      <c r="AG604" s="406" cm="1">
        <f t="array" ref="AG604">_xlfn.QUARTILE.EXC(IF($AT$5:$AT$906=$AT604,$L$5:$L$906),1)</f>
        <v>-10.594999999999999</v>
      </c>
      <c r="AH604" s="406" cm="1">
        <f t="array" ref="AH604">_xlfn.QUARTILE.EXC(IF($AT$5:$AT$906=$AT604,$L$5:$L$906),3)</f>
        <v>0.95</v>
      </c>
      <c r="AI604" s="406">
        <f t="shared" si="229"/>
        <v>11.544999999999998</v>
      </c>
      <c r="AJ604" s="406">
        <f t="shared" si="230"/>
        <v>-27.912499999999994</v>
      </c>
      <c r="AK604" s="406">
        <f t="shared" si="231"/>
        <v>18.267499999999995</v>
      </c>
      <c r="AL604" s="406" t="b">
        <f t="shared" si="232"/>
        <v>0</v>
      </c>
      <c r="AM604" s="406" cm="1">
        <f t="array" ref="AM604">_xlfn.QUARTILE.EXC(IF($AT$5:$AT$906=$AT604,$M$5:$M$906),1)</f>
        <v>-17.670000000000002</v>
      </c>
      <c r="AN604" s="406" cm="1">
        <f t="array" ref="AN604">_xlfn.QUARTILE.EXC(IF($AT$5:$AT$906=$AT604,$M$5:$M$906),3)</f>
        <v>-3.92</v>
      </c>
      <c r="AO604" s="406">
        <f t="shared" si="233"/>
        <v>13.750000000000002</v>
      </c>
      <c r="AP604" s="406">
        <f t="shared" si="234"/>
        <v>-38.295000000000002</v>
      </c>
      <c r="AQ604" s="406">
        <f t="shared" si="235"/>
        <v>16.705000000000005</v>
      </c>
      <c r="AR604" s="406" t="b">
        <f t="shared" si="236"/>
        <v>0</v>
      </c>
      <c r="AS604" s="404" t="str">
        <f>INDEX('Org2567'!$BM:$BM,MATCH(Raw_DATA!A604,'Org2567'!$D:$D,0))</f>
        <v>รพช.F1 P50,000-100,000</v>
      </c>
      <c r="AT604" s="404">
        <f>INDEX('Org2567'!$BL:$BL,MATCH(Raw_DATA!A604,'Org2567'!$D:$D,0))</f>
        <v>10</v>
      </c>
      <c r="AU604" s="113"/>
      <c r="AV604" s="101">
        <v>19.899999999999999</v>
      </c>
      <c r="AW604" s="101">
        <v>58.57</v>
      </c>
      <c r="AX604" s="101">
        <v>39.57</v>
      </c>
      <c r="AY604" s="101">
        <v>325.49</v>
      </c>
      <c r="AZ604" s="101">
        <v>53.06</v>
      </c>
    </row>
    <row r="605" spans="1:52" x14ac:dyDescent="0.7">
      <c r="A605" s="101" t="s">
        <v>604</v>
      </c>
      <c r="B605" s="101" t="s">
        <v>2691</v>
      </c>
      <c r="C605" s="111" t="str">
        <f>IF(A605="","",INDEX(ID!P:P,MATCH(Raw_DATA!A605,ID!A:A,0)))</f>
        <v>รพช.F2 P30,000-60,000</v>
      </c>
      <c r="D605" s="101">
        <f>IF(A605="","",INDEX(ID!M:M,MATCH(Raw_DATA!A605,ID!A:A,0)))</f>
        <v>6</v>
      </c>
      <c r="E605" s="112">
        <v>7.48</v>
      </c>
      <c r="F605" s="112">
        <v>7.14</v>
      </c>
      <c r="G605" s="112">
        <v>6.23</v>
      </c>
      <c r="H605" s="112">
        <v>96734256.560000002</v>
      </c>
      <c r="I605" s="112">
        <v>6224334.4000000004</v>
      </c>
      <c r="J605" s="112">
        <v>6918269.0999999996</v>
      </c>
      <c r="K605" s="112">
        <v>78060891</v>
      </c>
      <c r="L605" s="112">
        <v>5.12</v>
      </c>
      <c r="M605" s="112">
        <v>2.92</v>
      </c>
      <c r="N605" s="112">
        <f t="shared" si="237"/>
        <v>91</v>
      </c>
      <c r="O605" s="112">
        <f t="shared" si="238"/>
        <v>61</v>
      </c>
      <c r="P605" s="112">
        <f t="shared" si="239"/>
        <v>72</v>
      </c>
      <c r="Q605" s="112">
        <f t="shared" si="240"/>
        <v>240</v>
      </c>
      <c r="R605" s="112">
        <f t="shared" si="241"/>
        <v>86</v>
      </c>
      <c r="S605" s="112" cm="1">
        <f t="array" ref="S605">_xlfn.QUARTILE.EXC(IF($D$5:$D$906=$D605,$L$5:$L$906),1)</f>
        <v>-10.317499999999999</v>
      </c>
      <c r="T605" s="112" cm="1">
        <f t="array" ref="T605">_xlfn.QUARTILE.EXC(IF($D$5:$D$906=$D605,$L$5:$L$906),3)</f>
        <v>1.0349999999999999</v>
      </c>
      <c r="U605" s="112">
        <f t="shared" si="221"/>
        <v>11.352499999999999</v>
      </c>
      <c r="V605" s="112">
        <f t="shared" si="222"/>
        <v>-27.346249999999998</v>
      </c>
      <c r="W605" s="112">
        <f t="shared" si="223"/>
        <v>18.063749999999999</v>
      </c>
      <c r="X605" s="112" t="b">
        <f t="shared" si="224"/>
        <v>0</v>
      </c>
      <c r="Y605" s="112" cm="1">
        <f t="array" ref="Y605">_xlfn.QUARTILE.EXC(IF($D$5:$D$906=$D605,$M$5:$M$906),1)</f>
        <v>-15.98</v>
      </c>
      <c r="Z605" s="112" cm="1">
        <f t="array" ref="Z605">_xlfn.QUARTILE.EXC(IF($D$5:$D$906=$D605,$M$5:$M$906),3)</f>
        <v>-2.4</v>
      </c>
      <c r="AA605" s="112">
        <f t="shared" si="225"/>
        <v>13.58</v>
      </c>
      <c r="AB605" s="112">
        <f t="shared" si="226"/>
        <v>-36.35</v>
      </c>
      <c r="AC605" s="112">
        <f t="shared" si="227"/>
        <v>17.970000000000002</v>
      </c>
      <c r="AD605" s="112" t="b">
        <f t="shared" si="228"/>
        <v>0</v>
      </c>
      <c r="AE605" s="101">
        <f t="shared" si="219"/>
        <v>0</v>
      </c>
      <c r="AF605" s="101">
        <f t="shared" si="220"/>
        <v>0</v>
      </c>
      <c r="AG605" s="406" cm="1">
        <f t="array" ref="AG605">_xlfn.QUARTILE.EXC(IF($AT$5:$AT$906=$AT605,$L$5:$L$906),1)</f>
        <v>-9.3850000000000016</v>
      </c>
      <c r="AH605" s="406" cm="1">
        <f t="array" ref="AH605">_xlfn.QUARTILE.EXC(IF($AT$5:$AT$906=$AT605,$L$5:$L$906),3)</f>
        <v>1.2250000000000001</v>
      </c>
      <c r="AI605" s="406">
        <f t="shared" si="229"/>
        <v>10.610000000000001</v>
      </c>
      <c r="AJ605" s="406">
        <f t="shared" si="230"/>
        <v>-25.300000000000004</v>
      </c>
      <c r="AK605" s="406">
        <f t="shared" si="231"/>
        <v>17.140000000000004</v>
      </c>
      <c r="AL605" s="406" t="b">
        <f t="shared" si="232"/>
        <v>0</v>
      </c>
      <c r="AM605" s="406" cm="1">
        <f t="array" ref="AM605">_xlfn.QUARTILE.EXC(IF($AT$5:$AT$906=$AT605,$M$5:$M$906),1)</f>
        <v>-15.515000000000001</v>
      </c>
      <c r="AN605" s="406" cm="1">
        <f t="array" ref="AN605">_xlfn.QUARTILE.EXC(IF($AT$5:$AT$906=$AT605,$M$5:$M$906),3)</f>
        <v>-2.2599999999999998</v>
      </c>
      <c r="AO605" s="406">
        <f t="shared" si="233"/>
        <v>13.255000000000001</v>
      </c>
      <c r="AP605" s="406">
        <f t="shared" si="234"/>
        <v>-35.397500000000001</v>
      </c>
      <c r="AQ605" s="406">
        <f t="shared" si="235"/>
        <v>17.622500000000002</v>
      </c>
      <c r="AR605" s="406" t="b">
        <f t="shared" si="236"/>
        <v>0</v>
      </c>
      <c r="AS605" s="404" t="str">
        <f>INDEX('Org2567'!$BM:$BM,MATCH(Raw_DATA!A605,'Org2567'!$D:$D,0))</f>
        <v>รพช.F2 P30,000-60,000</v>
      </c>
      <c r="AT605" s="404">
        <f>INDEX('Org2567'!$BL:$BL,MATCH(Raw_DATA!A605,'Org2567'!$D:$D,0))</f>
        <v>6</v>
      </c>
      <c r="AU605" s="113"/>
      <c r="AV605" s="101">
        <v>91.29</v>
      </c>
      <c r="AW605" s="101">
        <v>60.5</v>
      </c>
      <c r="AX605" s="101">
        <v>72.34</v>
      </c>
      <c r="AY605" s="101">
        <v>240.11</v>
      </c>
      <c r="AZ605" s="101">
        <v>85.51</v>
      </c>
    </row>
    <row r="606" spans="1:52" x14ac:dyDescent="0.7">
      <c r="A606" s="101" t="s">
        <v>605</v>
      </c>
      <c r="B606" s="101" t="s">
        <v>2694</v>
      </c>
      <c r="C606" s="111" t="str">
        <f>IF(A606="","",INDEX(ID!P:P,MATCH(Raw_DATA!A606,ID!A:A,0)))</f>
        <v>รพช.F2 P&lt;=30,000</v>
      </c>
      <c r="D606" s="101">
        <f>IF(A606="","",INDEX(ID!M:M,MATCH(Raw_DATA!A606,ID!A:A,0)))</f>
        <v>5</v>
      </c>
      <c r="E606" s="112">
        <v>8.1999999999999993</v>
      </c>
      <c r="F606" s="112">
        <v>7.92</v>
      </c>
      <c r="G606" s="112">
        <v>6.85</v>
      </c>
      <c r="H606" s="112">
        <v>61668530.899999999</v>
      </c>
      <c r="I606" s="112">
        <v>6374884.8499999996</v>
      </c>
      <c r="J606" s="112">
        <v>9835443.1500000004</v>
      </c>
      <c r="K606" s="112">
        <v>50154971.789999999</v>
      </c>
      <c r="L606" s="112">
        <v>9.6999999999999993</v>
      </c>
      <c r="M606" s="112">
        <v>5.39</v>
      </c>
      <c r="N606" s="112">
        <f t="shared" si="237"/>
        <v>79</v>
      </c>
      <c r="O606" s="112">
        <f t="shared" si="238"/>
        <v>54</v>
      </c>
      <c r="P606" s="112">
        <f t="shared" si="239"/>
        <v>48</v>
      </c>
      <c r="Q606" s="112">
        <f t="shared" si="240"/>
        <v>28</v>
      </c>
      <c r="R606" s="112">
        <f t="shared" si="241"/>
        <v>51</v>
      </c>
      <c r="S606" s="112" cm="1">
        <f t="array" ref="S606">_xlfn.QUARTILE.EXC(IF($D$5:$D$906=$D606,$L$5:$L$906),1)</f>
        <v>-9.4075000000000006</v>
      </c>
      <c r="T606" s="112" cm="1">
        <f t="array" ref="T606">_xlfn.QUARTILE.EXC(IF($D$5:$D$906=$D606,$L$5:$L$906),3)</f>
        <v>1.645</v>
      </c>
      <c r="U606" s="112">
        <f t="shared" si="221"/>
        <v>11.0525</v>
      </c>
      <c r="V606" s="112">
        <f t="shared" si="222"/>
        <v>-25.986249999999998</v>
      </c>
      <c r="W606" s="112">
        <f t="shared" si="223"/>
        <v>18.223749999999999</v>
      </c>
      <c r="X606" s="112" t="b">
        <f t="shared" si="224"/>
        <v>0</v>
      </c>
      <c r="Y606" s="112" cm="1">
        <f t="array" ref="Y606">_xlfn.QUARTILE.EXC(IF($D$5:$D$906=$D606,$M$5:$M$906),1)</f>
        <v>-18.744999999999997</v>
      </c>
      <c r="Z606" s="112" cm="1">
        <f t="array" ref="Z606">_xlfn.QUARTILE.EXC(IF($D$5:$D$906=$D606,$M$5:$M$906),3)</f>
        <v>-2.7</v>
      </c>
      <c r="AA606" s="112">
        <f t="shared" si="225"/>
        <v>16.044999999999998</v>
      </c>
      <c r="AB606" s="112">
        <f t="shared" si="226"/>
        <v>-42.812499999999993</v>
      </c>
      <c r="AC606" s="112">
        <f t="shared" si="227"/>
        <v>21.367499999999996</v>
      </c>
      <c r="AD606" s="112" t="b">
        <f t="shared" si="228"/>
        <v>0</v>
      </c>
      <c r="AE606" s="101">
        <f t="shared" si="219"/>
        <v>0</v>
      </c>
      <c r="AF606" s="101">
        <f t="shared" si="220"/>
        <v>0</v>
      </c>
      <c r="AG606" s="406" cm="1">
        <f t="array" ref="AG606">_xlfn.QUARTILE.EXC(IF($AT$5:$AT$906=$AT606,$L$5:$L$906),1)</f>
        <v>-9.4075000000000006</v>
      </c>
      <c r="AH606" s="406" cm="1">
        <f t="array" ref="AH606">_xlfn.QUARTILE.EXC(IF($AT$5:$AT$906=$AT606,$L$5:$L$906),3)</f>
        <v>1.645</v>
      </c>
      <c r="AI606" s="406">
        <f t="shared" si="229"/>
        <v>11.0525</v>
      </c>
      <c r="AJ606" s="406">
        <f t="shared" si="230"/>
        <v>-25.986249999999998</v>
      </c>
      <c r="AK606" s="406">
        <f t="shared" si="231"/>
        <v>18.223749999999999</v>
      </c>
      <c r="AL606" s="406" t="b">
        <f t="shared" si="232"/>
        <v>0</v>
      </c>
      <c r="AM606" s="406" cm="1">
        <f t="array" ref="AM606">_xlfn.QUARTILE.EXC(IF($AT$5:$AT$906=$AT606,$M$5:$M$906),1)</f>
        <v>-18.744999999999997</v>
      </c>
      <c r="AN606" s="406" cm="1">
        <f t="array" ref="AN606">_xlfn.QUARTILE.EXC(IF($AT$5:$AT$906=$AT606,$M$5:$M$906),3)</f>
        <v>-2.7</v>
      </c>
      <c r="AO606" s="406">
        <f t="shared" si="233"/>
        <v>16.044999999999998</v>
      </c>
      <c r="AP606" s="406">
        <f t="shared" si="234"/>
        <v>-42.812499999999993</v>
      </c>
      <c r="AQ606" s="406">
        <f t="shared" si="235"/>
        <v>21.367499999999996</v>
      </c>
      <c r="AR606" s="406" t="b">
        <f t="shared" si="236"/>
        <v>0</v>
      </c>
      <c r="AS606" s="404" t="str">
        <f>INDEX('Org2567'!$BM:$BM,MATCH(Raw_DATA!A606,'Org2567'!$D:$D,0))</f>
        <v>รพช.F2 P&lt;=30,000</v>
      </c>
      <c r="AT606" s="404">
        <f>INDEX('Org2567'!$BL:$BL,MATCH(Raw_DATA!A606,'Org2567'!$D:$D,0))</f>
        <v>5</v>
      </c>
      <c r="AU606" s="113"/>
      <c r="AV606" s="101">
        <v>79.02</v>
      </c>
      <c r="AW606" s="101">
        <v>54.46</v>
      </c>
      <c r="AX606" s="101">
        <v>48.49</v>
      </c>
      <c r="AY606" s="101">
        <v>27.67</v>
      </c>
      <c r="AZ606" s="101">
        <v>50.89</v>
      </c>
    </row>
    <row r="607" spans="1:52" x14ac:dyDescent="0.7">
      <c r="A607" s="101" t="s">
        <v>606</v>
      </c>
      <c r="B607" s="101" t="s">
        <v>2697</v>
      </c>
      <c r="C607" s="111" t="str">
        <f>IF(A607="","",INDEX(ID!P:P,MATCH(Raw_DATA!A607,ID!A:A,0)))</f>
        <v>รพช.F1 P50,000-100,000</v>
      </c>
      <c r="D607" s="101">
        <f>IF(A607="","",INDEX(ID!M:M,MATCH(Raw_DATA!A607,ID!A:A,0)))</f>
        <v>10</v>
      </c>
      <c r="E607" s="112">
        <v>1.42</v>
      </c>
      <c r="F607" s="112">
        <v>1.1200000000000001</v>
      </c>
      <c r="G607" s="112">
        <v>0.63</v>
      </c>
      <c r="H607" s="112">
        <v>9910810.9499999993</v>
      </c>
      <c r="I607" s="112">
        <v>-16319485.289999999</v>
      </c>
      <c r="J607" s="112">
        <v>-9647319.5899999999</v>
      </c>
      <c r="K607" s="112">
        <v>-8920450.5800000001</v>
      </c>
      <c r="L607" s="112">
        <v>-6.17</v>
      </c>
      <c r="M607" s="112">
        <v>-17.21</v>
      </c>
      <c r="N607" s="112">
        <f t="shared" si="237"/>
        <v>164</v>
      </c>
      <c r="O607" s="112">
        <f t="shared" si="238"/>
        <v>39</v>
      </c>
      <c r="P607" s="112">
        <f t="shared" si="239"/>
        <v>44</v>
      </c>
      <c r="Q607" s="112">
        <f t="shared" si="240"/>
        <v>262</v>
      </c>
      <c r="R607" s="112">
        <f t="shared" si="241"/>
        <v>69</v>
      </c>
      <c r="S607" s="112" cm="1">
        <f t="array" ref="S607">_xlfn.QUARTILE.EXC(IF($D$5:$D$906=$D607,$L$5:$L$906),1)</f>
        <v>-10.594999999999999</v>
      </c>
      <c r="T607" s="112" cm="1">
        <f t="array" ref="T607">_xlfn.QUARTILE.EXC(IF($D$5:$D$906=$D607,$L$5:$L$906),3)</f>
        <v>0.95</v>
      </c>
      <c r="U607" s="112">
        <f t="shared" si="221"/>
        <v>11.544999999999998</v>
      </c>
      <c r="V607" s="112">
        <f t="shared" si="222"/>
        <v>-27.912499999999994</v>
      </c>
      <c r="W607" s="112">
        <f t="shared" si="223"/>
        <v>18.267499999999995</v>
      </c>
      <c r="X607" s="112" t="b">
        <f t="shared" si="224"/>
        <v>0</v>
      </c>
      <c r="Y607" s="112" cm="1">
        <f t="array" ref="Y607">_xlfn.QUARTILE.EXC(IF($D$5:$D$906=$D607,$M$5:$M$906),1)</f>
        <v>-17.670000000000002</v>
      </c>
      <c r="Z607" s="112" cm="1">
        <f t="array" ref="Z607">_xlfn.QUARTILE.EXC(IF($D$5:$D$906=$D607,$M$5:$M$906),3)</f>
        <v>-3.92</v>
      </c>
      <c r="AA607" s="112">
        <f t="shared" si="225"/>
        <v>13.750000000000002</v>
      </c>
      <c r="AB607" s="112">
        <f t="shared" si="226"/>
        <v>-38.295000000000002</v>
      </c>
      <c r="AC607" s="112">
        <f t="shared" si="227"/>
        <v>16.705000000000005</v>
      </c>
      <c r="AD607" s="112" t="b">
        <f t="shared" si="228"/>
        <v>0</v>
      </c>
      <c r="AE607" s="101">
        <f t="shared" si="219"/>
        <v>1</v>
      </c>
      <c r="AF607" s="101">
        <f t="shared" si="220"/>
        <v>1</v>
      </c>
      <c r="AG607" s="406" cm="1">
        <f t="array" ref="AG607">_xlfn.QUARTILE.EXC(IF($AT$5:$AT$906=$AT607,$L$5:$L$906),1)</f>
        <v>-10.594999999999999</v>
      </c>
      <c r="AH607" s="406" cm="1">
        <f t="array" ref="AH607">_xlfn.QUARTILE.EXC(IF($AT$5:$AT$906=$AT607,$L$5:$L$906),3)</f>
        <v>0.95</v>
      </c>
      <c r="AI607" s="406">
        <f t="shared" si="229"/>
        <v>11.544999999999998</v>
      </c>
      <c r="AJ607" s="406">
        <f t="shared" si="230"/>
        <v>-27.912499999999994</v>
      </c>
      <c r="AK607" s="406">
        <f t="shared" si="231"/>
        <v>18.267499999999995</v>
      </c>
      <c r="AL607" s="406" t="b">
        <f t="shared" si="232"/>
        <v>0</v>
      </c>
      <c r="AM607" s="406" cm="1">
        <f t="array" ref="AM607">_xlfn.QUARTILE.EXC(IF($AT$5:$AT$906=$AT607,$M$5:$M$906),1)</f>
        <v>-17.670000000000002</v>
      </c>
      <c r="AN607" s="406" cm="1">
        <f t="array" ref="AN607">_xlfn.QUARTILE.EXC(IF($AT$5:$AT$906=$AT607,$M$5:$M$906),3)</f>
        <v>-3.92</v>
      </c>
      <c r="AO607" s="406">
        <f t="shared" si="233"/>
        <v>13.750000000000002</v>
      </c>
      <c r="AP607" s="406">
        <f t="shared" si="234"/>
        <v>-38.295000000000002</v>
      </c>
      <c r="AQ607" s="406">
        <f t="shared" si="235"/>
        <v>16.705000000000005</v>
      </c>
      <c r="AR607" s="406" t="b">
        <f t="shared" si="236"/>
        <v>0</v>
      </c>
      <c r="AS607" s="404" t="str">
        <f>INDEX('Org2567'!$BM:$BM,MATCH(Raw_DATA!A607,'Org2567'!$D:$D,0))</f>
        <v>รพช.F1 P50,000-100,000</v>
      </c>
      <c r="AT607" s="404">
        <f>INDEX('Org2567'!$BL:$BL,MATCH(Raw_DATA!A607,'Org2567'!$D:$D,0))</f>
        <v>10</v>
      </c>
      <c r="AU607" s="113"/>
      <c r="AV607" s="101">
        <v>164.4</v>
      </c>
      <c r="AW607" s="101">
        <v>38.85</v>
      </c>
      <c r="AX607" s="101">
        <v>44.33</v>
      </c>
      <c r="AY607" s="101">
        <v>261.69</v>
      </c>
      <c r="AZ607" s="101">
        <v>69.27</v>
      </c>
    </row>
    <row r="608" spans="1:52" x14ac:dyDescent="0.7">
      <c r="A608" s="101" t="s">
        <v>607</v>
      </c>
      <c r="B608" s="101" t="s">
        <v>2700</v>
      </c>
      <c r="C608" s="111" t="str">
        <f>IF(A608="","",INDEX(ID!P:P,MATCH(Raw_DATA!A608,ID!A:A,0)))</f>
        <v>รพช.M2 B&lt;=100</v>
      </c>
      <c r="D608" s="101">
        <f>IF(A608="","",INDEX(ID!M:M,MATCH(Raw_DATA!A608,ID!A:A,0)))</f>
        <v>12</v>
      </c>
      <c r="E608" s="112">
        <v>1.25</v>
      </c>
      <c r="F608" s="112">
        <v>1.08</v>
      </c>
      <c r="G608" s="112">
        <v>0.53</v>
      </c>
      <c r="H608" s="112">
        <v>20355076.309999999</v>
      </c>
      <c r="I608" s="112">
        <v>-39789700.159999996</v>
      </c>
      <c r="J608" s="112">
        <v>-14559882.710000001</v>
      </c>
      <c r="K608" s="112">
        <v>-38355567.210000001</v>
      </c>
      <c r="L608" s="112">
        <v>-6.31</v>
      </c>
      <c r="M608" s="112">
        <v>-11.91</v>
      </c>
      <c r="N608" s="112">
        <f t="shared" si="237"/>
        <v>235</v>
      </c>
      <c r="O608" s="112">
        <f t="shared" si="238"/>
        <v>101</v>
      </c>
      <c r="P608" s="112">
        <f t="shared" si="239"/>
        <v>45</v>
      </c>
      <c r="Q608" s="112">
        <f t="shared" si="240"/>
        <v>132</v>
      </c>
      <c r="R608" s="112">
        <f t="shared" si="241"/>
        <v>81</v>
      </c>
      <c r="S608" s="112" cm="1">
        <f t="array" ref="S608">_xlfn.QUARTILE.EXC(IF($D$5:$D$906=$D608,$L$5:$L$906),1)</f>
        <v>-15.01</v>
      </c>
      <c r="T608" s="112" cm="1">
        <f t="array" ref="T608">_xlfn.QUARTILE.EXC(IF($D$5:$D$906=$D608,$L$5:$L$906),3)</f>
        <v>4.4000000000000004</v>
      </c>
      <c r="U608" s="112">
        <f t="shared" si="221"/>
        <v>19.41</v>
      </c>
      <c r="V608" s="112">
        <f t="shared" si="222"/>
        <v>-44.125</v>
      </c>
      <c r="W608" s="112">
        <f t="shared" si="223"/>
        <v>33.515000000000001</v>
      </c>
      <c r="X608" s="112" t="b">
        <f t="shared" si="224"/>
        <v>0</v>
      </c>
      <c r="Y608" s="112" cm="1">
        <f t="array" ref="Y608">_xlfn.QUARTILE.EXC(IF($D$5:$D$906=$D608,$M$5:$M$906),1)</f>
        <v>-15.23</v>
      </c>
      <c r="Z608" s="112" cm="1">
        <f t="array" ref="Z608">_xlfn.QUARTILE.EXC(IF($D$5:$D$906=$D608,$M$5:$M$906),3)</f>
        <v>-0.92</v>
      </c>
      <c r="AA608" s="112">
        <f t="shared" si="225"/>
        <v>14.31</v>
      </c>
      <c r="AB608" s="112">
        <f t="shared" si="226"/>
        <v>-36.695</v>
      </c>
      <c r="AC608" s="112">
        <f t="shared" si="227"/>
        <v>20.544999999999998</v>
      </c>
      <c r="AD608" s="112" t="b">
        <f t="shared" si="228"/>
        <v>0</v>
      </c>
      <c r="AE608" s="101">
        <f t="shared" si="219"/>
        <v>1</v>
      </c>
      <c r="AF608" s="101">
        <f t="shared" si="220"/>
        <v>1</v>
      </c>
      <c r="AG608" s="406" cm="1">
        <f t="array" ref="AG608">_xlfn.QUARTILE.EXC(IF($AT$5:$AT$906=$AT608,$L$5:$L$906),1)</f>
        <v>-15.01</v>
      </c>
      <c r="AH608" s="406" cm="1">
        <f t="array" ref="AH608">_xlfn.QUARTILE.EXC(IF($AT$5:$AT$906=$AT608,$L$5:$L$906),3)</f>
        <v>4.4000000000000004</v>
      </c>
      <c r="AI608" s="406">
        <f t="shared" si="229"/>
        <v>19.41</v>
      </c>
      <c r="AJ608" s="406">
        <f t="shared" si="230"/>
        <v>-44.125</v>
      </c>
      <c r="AK608" s="406">
        <f t="shared" si="231"/>
        <v>33.515000000000001</v>
      </c>
      <c r="AL608" s="406" t="b">
        <f t="shared" si="232"/>
        <v>0</v>
      </c>
      <c r="AM608" s="406" cm="1">
        <f t="array" ref="AM608">_xlfn.QUARTILE.EXC(IF($AT$5:$AT$906=$AT608,$M$5:$M$906),1)</f>
        <v>-15.23</v>
      </c>
      <c r="AN608" s="406" cm="1">
        <f t="array" ref="AN608">_xlfn.QUARTILE.EXC(IF($AT$5:$AT$906=$AT608,$M$5:$M$906),3)</f>
        <v>-0.92</v>
      </c>
      <c r="AO608" s="406">
        <f t="shared" si="233"/>
        <v>14.31</v>
      </c>
      <c r="AP608" s="406">
        <f t="shared" si="234"/>
        <v>-36.695</v>
      </c>
      <c r="AQ608" s="406">
        <f t="shared" si="235"/>
        <v>20.544999999999998</v>
      </c>
      <c r="AR608" s="406" t="b">
        <f t="shared" si="236"/>
        <v>0</v>
      </c>
      <c r="AS608" s="404" t="str">
        <f>INDEX('Org2567'!$BM:$BM,MATCH(Raw_DATA!A608,'Org2567'!$D:$D,0))</f>
        <v>รพช.M2 B&lt;=100</v>
      </c>
      <c r="AT608" s="404">
        <f>INDEX('Org2567'!$BL:$BL,MATCH(Raw_DATA!A608,'Org2567'!$D:$D,0))</f>
        <v>12</v>
      </c>
      <c r="AU608" s="113"/>
      <c r="AV608" s="101">
        <v>235.27</v>
      </c>
      <c r="AW608" s="101">
        <v>101.35</v>
      </c>
      <c r="AX608" s="101">
        <v>44.9</v>
      </c>
      <c r="AY608" s="101">
        <v>131.66999999999999</v>
      </c>
      <c r="AZ608" s="101">
        <v>80.59</v>
      </c>
    </row>
    <row r="609" spans="1:52" x14ac:dyDescent="0.7">
      <c r="A609" s="101" t="s">
        <v>608</v>
      </c>
      <c r="B609" s="101" t="s">
        <v>3925</v>
      </c>
      <c r="C609" s="111" t="str">
        <f>IF(A609="","",INDEX(ID!P:P,MATCH(Raw_DATA!A609,ID!A:A,0)))</f>
        <v>รพช.M2 B&gt;100</v>
      </c>
      <c r="D609" s="101">
        <f>IF(A609="","",INDEX(ID!M:M,MATCH(Raw_DATA!A609,ID!A:A,0)))</f>
        <v>13</v>
      </c>
      <c r="E609" s="112">
        <v>1.72</v>
      </c>
      <c r="F609" s="112">
        <v>1.5</v>
      </c>
      <c r="G609" s="112">
        <v>0.48</v>
      </c>
      <c r="H609" s="112">
        <v>39236022.75</v>
      </c>
      <c r="I609" s="112">
        <v>-13956184.300000001</v>
      </c>
      <c r="J609" s="112">
        <v>-9428819.8800000008</v>
      </c>
      <c r="K609" s="112">
        <v>-28793009.260000002</v>
      </c>
      <c r="L609" s="112">
        <v>-3.58</v>
      </c>
      <c r="M609" s="112">
        <v>-6.51</v>
      </c>
      <c r="N609" s="112">
        <f t="shared" si="237"/>
        <v>107</v>
      </c>
      <c r="O609" s="112">
        <f t="shared" si="238"/>
        <v>99</v>
      </c>
      <c r="P609" s="112">
        <f t="shared" si="239"/>
        <v>91</v>
      </c>
      <c r="Q609" s="112">
        <f t="shared" si="240"/>
        <v>122</v>
      </c>
      <c r="R609" s="112">
        <f t="shared" si="241"/>
        <v>53</v>
      </c>
      <c r="S609" s="112" cm="1">
        <f t="array" ref="S609">_xlfn.QUARTILE.EXC(IF($D$5:$D$906=$D609,$L$5:$L$906),1)</f>
        <v>-7.51</v>
      </c>
      <c r="T609" s="112" cm="1">
        <f t="array" ref="T609">_xlfn.QUARTILE.EXC(IF($D$5:$D$906=$D609,$L$5:$L$906),3)</f>
        <v>3.04</v>
      </c>
      <c r="U609" s="112">
        <f t="shared" si="221"/>
        <v>10.55</v>
      </c>
      <c r="V609" s="112">
        <f t="shared" si="222"/>
        <v>-23.335000000000001</v>
      </c>
      <c r="W609" s="112">
        <f t="shared" si="223"/>
        <v>18.865000000000002</v>
      </c>
      <c r="X609" s="112" t="b">
        <f t="shared" si="224"/>
        <v>0</v>
      </c>
      <c r="Y609" s="112" cm="1">
        <f t="array" ref="Y609">_xlfn.QUARTILE.EXC(IF($D$5:$D$906=$D609,$M$5:$M$906),1)</f>
        <v>-12.23</v>
      </c>
      <c r="Z609" s="112" cm="1">
        <f t="array" ref="Z609">_xlfn.QUARTILE.EXC(IF($D$5:$D$906=$D609,$M$5:$M$906),3)</f>
        <v>-0.18</v>
      </c>
      <c r="AA609" s="112">
        <f t="shared" si="225"/>
        <v>12.05</v>
      </c>
      <c r="AB609" s="112">
        <f t="shared" si="226"/>
        <v>-30.305000000000003</v>
      </c>
      <c r="AC609" s="112">
        <f t="shared" si="227"/>
        <v>17.895000000000003</v>
      </c>
      <c r="AD609" s="112" t="b">
        <f t="shared" si="228"/>
        <v>0</v>
      </c>
      <c r="AE609" s="101">
        <f t="shared" si="219"/>
        <v>1</v>
      </c>
      <c r="AF609" s="101">
        <f t="shared" si="220"/>
        <v>1</v>
      </c>
      <c r="AG609" s="406" cm="1">
        <f t="array" ref="AG609">_xlfn.QUARTILE.EXC(IF($AT$5:$AT$906=$AT609,$L$5:$L$906),1)</f>
        <v>-7.51</v>
      </c>
      <c r="AH609" s="406" cm="1">
        <f t="array" ref="AH609">_xlfn.QUARTILE.EXC(IF($AT$5:$AT$906=$AT609,$L$5:$L$906),3)</f>
        <v>3.04</v>
      </c>
      <c r="AI609" s="406">
        <f t="shared" si="229"/>
        <v>10.55</v>
      </c>
      <c r="AJ609" s="406">
        <f t="shared" si="230"/>
        <v>-23.335000000000001</v>
      </c>
      <c r="AK609" s="406">
        <f t="shared" si="231"/>
        <v>18.865000000000002</v>
      </c>
      <c r="AL609" s="406" t="b">
        <f t="shared" si="232"/>
        <v>0</v>
      </c>
      <c r="AM609" s="406" cm="1">
        <f t="array" ref="AM609">_xlfn.QUARTILE.EXC(IF($AT$5:$AT$906=$AT609,$M$5:$M$906),1)</f>
        <v>-12.23</v>
      </c>
      <c r="AN609" s="406" cm="1">
        <f t="array" ref="AN609">_xlfn.QUARTILE.EXC(IF($AT$5:$AT$906=$AT609,$M$5:$M$906),3)</f>
        <v>-0.18</v>
      </c>
      <c r="AO609" s="406">
        <f t="shared" si="233"/>
        <v>12.05</v>
      </c>
      <c r="AP609" s="406">
        <f t="shared" si="234"/>
        <v>-30.305000000000003</v>
      </c>
      <c r="AQ609" s="406">
        <f t="shared" si="235"/>
        <v>17.895000000000003</v>
      </c>
      <c r="AR609" s="406" t="b">
        <f t="shared" si="236"/>
        <v>0</v>
      </c>
      <c r="AS609" s="404" t="str">
        <f>INDEX('Org2567'!$BM:$BM,MATCH(Raw_DATA!A609,'Org2567'!$D:$D,0))</f>
        <v>รพช.M2 B&gt;100</v>
      </c>
      <c r="AT609" s="404">
        <f>INDEX('Org2567'!$BL:$BL,MATCH(Raw_DATA!A609,'Org2567'!$D:$D,0))</f>
        <v>13</v>
      </c>
      <c r="AU609" s="113"/>
      <c r="AV609" s="101">
        <v>106.75</v>
      </c>
      <c r="AW609" s="101">
        <v>98.69</v>
      </c>
      <c r="AX609" s="101">
        <v>90.5</v>
      </c>
      <c r="AY609" s="101">
        <v>122.32</v>
      </c>
      <c r="AZ609" s="101">
        <v>53.04</v>
      </c>
    </row>
    <row r="610" spans="1:52" x14ac:dyDescent="0.7">
      <c r="A610" s="101" t="s">
        <v>609</v>
      </c>
      <c r="B610" s="101" t="s">
        <v>2705</v>
      </c>
      <c r="C610" s="111" t="str">
        <f>IF(A610="","",INDEX(ID!P:P,MATCH(Raw_DATA!A610,ID!A:A,0)))</f>
        <v>รพช.F1 P50,000-100,000</v>
      </c>
      <c r="D610" s="101">
        <f>IF(A610="","",INDEX(ID!M:M,MATCH(Raw_DATA!A610,ID!A:A,0)))</f>
        <v>10</v>
      </c>
      <c r="E610" s="112">
        <v>7.1</v>
      </c>
      <c r="F610" s="112">
        <v>6.58</v>
      </c>
      <c r="G610" s="112">
        <v>5.39</v>
      </c>
      <c r="H610" s="112">
        <v>57226323.020000003</v>
      </c>
      <c r="I610" s="112">
        <v>-19340592.420000002</v>
      </c>
      <c r="J610" s="112">
        <v>-12030345.15</v>
      </c>
      <c r="K610" s="112">
        <v>41172697.109999999</v>
      </c>
      <c r="L610" s="112">
        <v>-7.72</v>
      </c>
      <c r="M610" s="112">
        <v>-11.91</v>
      </c>
      <c r="N610" s="112">
        <f t="shared" si="237"/>
        <v>53</v>
      </c>
      <c r="O610" s="112">
        <f t="shared" si="238"/>
        <v>47</v>
      </c>
      <c r="P610" s="112">
        <f t="shared" si="239"/>
        <v>53</v>
      </c>
      <c r="Q610" s="112">
        <f t="shared" si="240"/>
        <v>164</v>
      </c>
      <c r="R610" s="112">
        <f t="shared" si="241"/>
        <v>50</v>
      </c>
      <c r="S610" s="112" cm="1">
        <f t="array" ref="S610">_xlfn.QUARTILE.EXC(IF($D$5:$D$906=$D610,$L$5:$L$906),1)</f>
        <v>-10.594999999999999</v>
      </c>
      <c r="T610" s="112" cm="1">
        <f t="array" ref="T610">_xlfn.QUARTILE.EXC(IF($D$5:$D$906=$D610,$L$5:$L$906),3)</f>
        <v>0.95</v>
      </c>
      <c r="U610" s="112">
        <f t="shared" si="221"/>
        <v>11.544999999999998</v>
      </c>
      <c r="V610" s="112">
        <f t="shared" si="222"/>
        <v>-27.912499999999994</v>
      </c>
      <c r="W610" s="112">
        <f t="shared" si="223"/>
        <v>18.267499999999995</v>
      </c>
      <c r="X610" s="112" t="b">
        <f t="shared" si="224"/>
        <v>0</v>
      </c>
      <c r="Y610" s="112" cm="1">
        <f t="array" ref="Y610">_xlfn.QUARTILE.EXC(IF($D$5:$D$906=$D610,$M$5:$M$906),1)</f>
        <v>-17.670000000000002</v>
      </c>
      <c r="Z610" s="112" cm="1">
        <f t="array" ref="Z610">_xlfn.QUARTILE.EXC(IF($D$5:$D$906=$D610,$M$5:$M$906),3)</f>
        <v>-3.92</v>
      </c>
      <c r="AA610" s="112">
        <f t="shared" si="225"/>
        <v>13.750000000000002</v>
      </c>
      <c r="AB610" s="112">
        <f t="shared" si="226"/>
        <v>-38.295000000000002</v>
      </c>
      <c r="AC610" s="112">
        <f t="shared" si="227"/>
        <v>16.705000000000005</v>
      </c>
      <c r="AD610" s="112" t="b">
        <f t="shared" si="228"/>
        <v>0</v>
      </c>
      <c r="AE610" s="101">
        <f t="shared" si="219"/>
        <v>1</v>
      </c>
      <c r="AF610" s="101">
        <f t="shared" si="220"/>
        <v>1</v>
      </c>
      <c r="AG610" s="406" cm="1">
        <f t="array" ref="AG610">_xlfn.QUARTILE.EXC(IF($AT$5:$AT$906=$AT610,$L$5:$L$906),1)</f>
        <v>-10.594999999999999</v>
      </c>
      <c r="AH610" s="406" cm="1">
        <f t="array" ref="AH610">_xlfn.QUARTILE.EXC(IF($AT$5:$AT$906=$AT610,$L$5:$L$906),3)</f>
        <v>0.95</v>
      </c>
      <c r="AI610" s="406">
        <f t="shared" si="229"/>
        <v>11.544999999999998</v>
      </c>
      <c r="AJ610" s="406">
        <f t="shared" si="230"/>
        <v>-27.912499999999994</v>
      </c>
      <c r="AK610" s="406">
        <f t="shared" si="231"/>
        <v>18.267499999999995</v>
      </c>
      <c r="AL610" s="406" t="b">
        <f t="shared" si="232"/>
        <v>0</v>
      </c>
      <c r="AM610" s="406" cm="1">
        <f t="array" ref="AM610">_xlfn.QUARTILE.EXC(IF($AT$5:$AT$906=$AT610,$M$5:$M$906),1)</f>
        <v>-17.670000000000002</v>
      </c>
      <c r="AN610" s="406" cm="1">
        <f t="array" ref="AN610">_xlfn.QUARTILE.EXC(IF($AT$5:$AT$906=$AT610,$M$5:$M$906),3)</f>
        <v>-3.92</v>
      </c>
      <c r="AO610" s="406">
        <f t="shared" si="233"/>
        <v>13.750000000000002</v>
      </c>
      <c r="AP610" s="406">
        <f t="shared" si="234"/>
        <v>-38.295000000000002</v>
      </c>
      <c r="AQ610" s="406">
        <f t="shared" si="235"/>
        <v>16.705000000000005</v>
      </c>
      <c r="AR610" s="406" t="b">
        <f t="shared" si="236"/>
        <v>0</v>
      </c>
      <c r="AS610" s="404" t="str">
        <f>INDEX('Org2567'!$BM:$BM,MATCH(Raw_DATA!A610,'Org2567'!$D:$D,0))</f>
        <v>รพช.F1 P50,000-100,000</v>
      </c>
      <c r="AT610" s="404">
        <f>INDEX('Org2567'!$BL:$BL,MATCH(Raw_DATA!A610,'Org2567'!$D:$D,0))</f>
        <v>10</v>
      </c>
      <c r="AU610" s="113"/>
      <c r="AV610" s="101">
        <v>52.56</v>
      </c>
      <c r="AW610" s="101">
        <v>46.84</v>
      </c>
      <c r="AX610" s="101">
        <v>53.34</v>
      </c>
      <c r="AY610" s="101">
        <v>164.23</v>
      </c>
      <c r="AZ610" s="101">
        <v>50.45</v>
      </c>
    </row>
    <row r="611" spans="1:52" x14ac:dyDescent="0.7">
      <c r="A611" s="101" t="s">
        <v>610</v>
      </c>
      <c r="B611" s="101" t="s">
        <v>2708</v>
      </c>
      <c r="C611" s="111" t="str">
        <f>IF(A611="","",INDEX(ID!P:P,MATCH(Raw_DATA!A611,ID!A:A,0)))</f>
        <v>รพช.M2 B&lt;=100</v>
      </c>
      <c r="D611" s="101">
        <f>IF(A611="","",INDEX(ID!M:M,MATCH(Raw_DATA!A611,ID!A:A,0)))</f>
        <v>12</v>
      </c>
      <c r="E611" s="112">
        <v>2.1</v>
      </c>
      <c r="F611" s="112">
        <v>1.89</v>
      </c>
      <c r="G611" s="112">
        <v>1.47</v>
      </c>
      <c r="H611" s="112">
        <v>34592885.740000002</v>
      </c>
      <c r="I611" s="112">
        <v>-30072701.809999999</v>
      </c>
      <c r="J611" s="112">
        <v>-24448733.399999999</v>
      </c>
      <c r="K611" s="112">
        <v>14737768.060000001</v>
      </c>
      <c r="L611" s="112">
        <v>-13.13</v>
      </c>
      <c r="M611" s="112">
        <v>-24.18</v>
      </c>
      <c r="N611" s="112">
        <f t="shared" si="237"/>
        <v>101</v>
      </c>
      <c r="O611" s="112">
        <f t="shared" si="238"/>
        <v>36</v>
      </c>
      <c r="P611" s="112">
        <f t="shared" si="239"/>
        <v>54</v>
      </c>
      <c r="Q611" s="112">
        <f t="shared" si="240"/>
        <v>240</v>
      </c>
      <c r="R611" s="112">
        <f t="shared" si="241"/>
        <v>47</v>
      </c>
      <c r="S611" s="112" cm="1">
        <f t="array" ref="S611">_xlfn.QUARTILE.EXC(IF($D$5:$D$906=$D611,$L$5:$L$906),1)</f>
        <v>-15.01</v>
      </c>
      <c r="T611" s="112" cm="1">
        <f t="array" ref="T611">_xlfn.QUARTILE.EXC(IF($D$5:$D$906=$D611,$L$5:$L$906),3)</f>
        <v>4.4000000000000004</v>
      </c>
      <c r="U611" s="112">
        <f t="shared" si="221"/>
        <v>19.41</v>
      </c>
      <c r="V611" s="112">
        <f t="shared" si="222"/>
        <v>-44.125</v>
      </c>
      <c r="W611" s="112">
        <f t="shared" si="223"/>
        <v>33.515000000000001</v>
      </c>
      <c r="X611" s="112" t="b">
        <f t="shared" si="224"/>
        <v>0</v>
      </c>
      <c r="Y611" s="112" cm="1">
        <f t="array" ref="Y611">_xlfn.QUARTILE.EXC(IF($D$5:$D$906=$D611,$M$5:$M$906),1)</f>
        <v>-15.23</v>
      </c>
      <c r="Z611" s="112" cm="1">
        <f t="array" ref="Z611">_xlfn.QUARTILE.EXC(IF($D$5:$D$906=$D611,$M$5:$M$906),3)</f>
        <v>-0.92</v>
      </c>
      <c r="AA611" s="112">
        <f t="shared" si="225"/>
        <v>14.31</v>
      </c>
      <c r="AB611" s="112">
        <f t="shared" si="226"/>
        <v>-36.695</v>
      </c>
      <c r="AC611" s="112">
        <f t="shared" si="227"/>
        <v>20.544999999999998</v>
      </c>
      <c r="AD611" s="112" t="b">
        <f t="shared" si="228"/>
        <v>0</v>
      </c>
      <c r="AE611" s="101">
        <f t="shared" si="219"/>
        <v>1</v>
      </c>
      <c r="AF611" s="101">
        <f t="shared" si="220"/>
        <v>1</v>
      </c>
      <c r="AG611" s="406" cm="1">
        <f t="array" ref="AG611">_xlfn.QUARTILE.EXC(IF($AT$5:$AT$906=$AT611,$L$5:$L$906),1)</f>
        <v>-15.01</v>
      </c>
      <c r="AH611" s="406" cm="1">
        <f t="array" ref="AH611">_xlfn.QUARTILE.EXC(IF($AT$5:$AT$906=$AT611,$L$5:$L$906),3)</f>
        <v>4.4000000000000004</v>
      </c>
      <c r="AI611" s="406">
        <f t="shared" si="229"/>
        <v>19.41</v>
      </c>
      <c r="AJ611" s="406">
        <f t="shared" si="230"/>
        <v>-44.125</v>
      </c>
      <c r="AK611" s="406">
        <f t="shared" si="231"/>
        <v>33.515000000000001</v>
      </c>
      <c r="AL611" s="406" t="b">
        <f t="shared" si="232"/>
        <v>0</v>
      </c>
      <c r="AM611" s="406" cm="1">
        <f t="array" ref="AM611">_xlfn.QUARTILE.EXC(IF($AT$5:$AT$906=$AT611,$M$5:$M$906),1)</f>
        <v>-15.23</v>
      </c>
      <c r="AN611" s="406" cm="1">
        <f t="array" ref="AN611">_xlfn.QUARTILE.EXC(IF($AT$5:$AT$906=$AT611,$M$5:$M$906),3)</f>
        <v>-0.92</v>
      </c>
      <c r="AO611" s="406">
        <f t="shared" si="233"/>
        <v>14.31</v>
      </c>
      <c r="AP611" s="406">
        <f t="shared" si="234"/>
        <v>-36.695</v>
      </c>
      <c r="AQ611" s="406">
        <f t="shared" si="235"/>
        <v>20.544999999999998</v>
      </c>
      <c r="AR611" s="406" t="b">
        <f t="shared" si="236"/>
        <v>0</v>
      </c>
      <c r="AS611" s="404" t="str">
        <f>INDEX('Org2567'!$BM:$BM,MATCH(Raw_DATA!A611,'Org2567'!$D:$D,0))</f>
        <v>รพช.M2 B&lt;=100</v>
      </c>
      <c r="AT611" s="404">
        <f>INDEX('Org2567'!$BL:$BL,MATCH(Raw_DATA!A611,'Org2567'!$D:$D,0))</f>
        <v>12</v>
      </c>
      <c r="AU611" s="113"/>
      <c r="AV611" s="101">
        <v>101.23</v>
      </c>
      <c r="AW611" s="101">
        <v>36.19</v>
      </c>
      <c r="AX611" s="101">
        <v>54.49</v>
      </c>
      <c r="AY611" s="101">
        <v>240.08</v>
      </c>
      <c r="AZ611" s="101">
        <v>47.42</v>
      </c>
    </row>
    <row r="612" spans="1:52" x14ac:dyDescent="0.7">
      <c r="A612" s="101" t="s">
        <v>611</v>
      </c>
      <c r="B612" s="101" t="s">
        <v>2711</v>
      </c>
      <c r="C612" s="111" t="str">
        <f>IF(A612="","",INDEX(ID!P:P,MATCH(Raw_DATA!A612,ID!A:A,0)))</f>
        <v>รพช.F2 P30,000-60,000</v>
      </c>
      <c r="D612" s="101">
        <f>IF(A612="","",INDEX(ID!M:M,MATCH(Raw_DATA!A612,ID!A:A,0)))</f>
        <v>6</v>
      </c>
      <c r="E612" s="112">
        <v>1.45</v>
      </c>
      <c r="F612" s="112">
        <v>1.26</v>
      </c>
      <c r="G612" s="112">
        <v>0.67</v>
      </c>
      <c r="H612" s="112">
        <v>7473801.8399999999</v>
      </c>
      <c r="I612" s="112">
        <v>-6990545.6799999997</v>
      </c>
      <c r="J612" s="112">
        <v>-902919.28</v>
      </c>
      <c r="K612" s="112">
        <v>-5421016.6900000004</v>
      </c>
      <c r="L612" s="112">
        <v>-0.66</v>
      </c>
      <c r="M612" s="112">
        <v>-12.27</v>
      </c>
      <c r="N612" s="112">
        <f t="shared" si="237"/>
        <v>106</v>
      </c>
      <c r="O612" s="112">
        <f t="shared" si="238"/>
        <v>42</v>
      </c>
      <c r="P612" s="112">
        <f t="shared" si="239"/>
        <v>43</v>
      </c>
      <c r="Q612" s="112">
        <f t="shared" si="240"/>
        <v>141</v>
      </c>
      <c r="R612" s="112">
        <f t="shared" si="241"/>
        <v>38</v>
      </c>
      <c r="S612" s="112" cm="1">
        <f t="array" ref="S612">_xlfn.QUARTILE.EXC(IF($D$5:$D$906=$D612,$L$5:$L$906),1)</f>
        <v>-10.317499999999999</v>
      </c>
      <c r="T612" s="112" cm="1">
        <f t="array" ref="T612">_xlfn.QUARTILE.EXC(IF($D$5:$D$906=$D612,$L$5:$L$906),3)</f>
        <v>1.0349999999999999</v>
      </c>
      <c r="U612" s="112">
        <f t="shared" si="221"/>
        <v>11.352499999999999</v>
      </c>
      <c r="V612" s="112">
        <f t="shared" si="222"/>
        <v>-27.346249999999998</v>
      </c>
      <c r="W612" s="112">
        <f t="shared" si="223"/>
        <v>18.063749999999999</v>
      </c>
      <c r="X612" s="112" t="b">
        <f t="shared" si="224"/>
        <v>0</v>
      </c>
      <c r="Y612" s="112" cm="1">
        <f t="array" ref="Y612">_xlfn.QUARTILE.EXC(IF($D$5:$D$906=$D612,$M$5:$M$906),1)</f>
        <v>-15.98</v>
      </c>
      <c r="Z612" s="112" cm="1">
        <f t="array" ref="Z612">_xlfn.QUARTILE.EXC(IF($D$5:$D$906=$D612,$M$5:$M$906),3)</f>
        <v>-2.4</v>
      </c>
      <c r="AA612" s="112">
        <f t="shared" si="225"/>
        <v>13.58</v>
      </c>
      <c r="AB612" s="112">
        <f t="shared" si="226"/>
        <v>-36.35</v>
      </c>
      <c r="AC612" s="112">
        <f t="shared" si="227"/>
        <v>17.970000000000002</v>
      </c>
      <c r="AD612" s="112" t="b">
        <f t="shared" si="228"/>
        <v>0</v>
      </c>
      <c r="AE612" s="101">
        <f t="shared" si="219"/>
        <v>1</v>
      </c>
      <c r="AF612" s="101">
        <f t="shared" si="220"/>
        <v>1</v>
      </c>
      <c r="AG612" s="406" cm="1">
        <f t="array" ref="AG612">_xlfn.QUARTILE.EXC(IF($AT$5:$AT$906=$AT612,$L$5:$L$906),1)</f>
        <v>-9.3850000000000016</v>
      </c>
      <c r="AH612" s="406" cm="1">
        <f t="array" ref="AH612">_xlfn.QUARTILE.EXC(IF($AT$5:$AT$906=$AT612,$L$5:$L$906),3)</f>
        <v>1.2250000000000001</v>
      </c>
      <c r="AI612" s="406">
        <f t="shared" si="229"/>
        <v>10.610000000000001</v>
      </c>
      <c r="AJ612" s="406">
        <f t="shared" si="230"/>
        <v>-25.300000000000004</v>
      </c>
      <c r="AK612" s="406">
        <f t="shared" si="231"/>
        <v>17.140000000000004</v>
      </c>
      <c r="AL612" s="406" t="b">
        <f t="shared" si="232"/>
        <v>0</v>
      </c>
      <c r="AM612" s="406" cm="1">
        <f t="array" ref="AM612">_xlfn.QUARTILE.EXC(IF($AT$5:$AT$906=$AT612,$M$5:$M$906),1)</f>
        <v>-15.515000000000001</v>
      </c>
      <c r="AN612" s="406" cm="1">
        <f t="array" ref="AN612">_xlfn.QUARTILE.EXC(IF($AT$5:$AT$906=$AT612,$M$5:$M$906),3)</f>
        <v>-2.2599999999999998</v>
      </c>
      <c r="AO612" s="406">
        <f t="shared" si="233"/>
        <v>13.255000000000001</v>
      </c>
      <c r="AP612" s="406">
        <f t="shared" si="234"/>
        <v>-35.397500000000001</v>
      </c>
      <c r="AQ612" s="406">
        <f t="shared" si="235"/>
        <v>17.622500000000002</v>
      </c>
      <c r="AR612" s="406" t="b">
        <f t="shared" si="236"/>
        <v>0</v>
      </c>
      <c r="AS612" s="404" t="str">
        <f>INDEX('Org2567'!$BM:$BM,MATCH(Raw_DATA!A612,'Org2567'!$D:$D,0))</f>
        <v>รพช.F2 P30,000-60,000</v>
      </c>
      <c r="AT612" s="404">
        <f>INDEX('Org2567'!$BL:$BL,MATCH(Raw_DATA!A612,'Org2567'!$D:$D,0))</f>
        <v>6</v>
      </c>
      <c r="AU612" s="113"/>
      <c r="AV612" s="101">
        <v>106.48</v>
      </c>
      <c r="AW612" s="101">
        <v>41.92</v>
      </c>
      <c r="AX612" s="101">
        <v>42.51</v>
      </c>
      <c r="AY612" s="101">
        <v>141.12</v>
      </c>
      <c r="AZ612" s="101">
        <v>38.19</v>
      </c>
    </row>
    <row r="613" spans="1:52" x14ac:dyDescent="0.7">
      <c r="A613" s="101" t="s">
        <v>612</v>
      </c>
      <c r="B613" s="101" t="s">
        <v>3963</v>
      </c>
      <c r="C613" s="111" t="str">
        <f>IF(A613="","",INDEX(ID!P:P,MATCH(Raw_DATA!A613,ID!A:A,0)))</f>
        <v>รพท.M1 B&gt;200</v>
      </c>
      <c r="D613" s="101">
        <f>IF(A613="","",INDEX(ID!M:M,MATCH(Raw_DATA!A613,ID!A:A,0)))</f>
        <v>15</v>
      </c>
      <c r="E613" s="112">
        <v>1.24</v>
      </c>
      <c r="F613" s="112">
        <v>1.05</v>
      </c>
      <c r="G613" s="112">
        <v>0.4</v>
      </c>
      <c r="H613" s="112">
        <v>25191922.43</v>
      </c>
      <c r="I613" s="112">
        <v>-28285737.870000001</v>
      </c>
      <c r="J613" s="112">
        <v>-2392452.2000000002</v>
      </c>
      <c r="K613" s="112">
        <v>-63162851.009999998</v>
      </c>
      <c r="L613" s="112">
        <v>-0.56000000000000005</v>
      </c>
      <c r="M613" s="112">
        <v>-6.38</v>
      </c>
      <c r="N613" s="112">
        <f t="shared" si="237"/>
        <v>138</v>
      </c>
      <c r="O613" s="112">
        <f t="shared" si="238"/>
        <v>52</v>
      </c>
      <c r="P613" s="112">
        <f t="shared" si="239"/>
        <v>88</v>
      </c>
      <c r="Q613" s="112">
        <f t="shared" si="240"/>
        <v>77</v>
      </c>
      <c r="R613" s="112">
        <f t="shared" si="241"/>
        <v>50</v>
      </c>
      <c r="S613" s="112" cm="1">
        <f t="array" ref="S613">_xlfn.QUARTILE.EXC(IF($D$5:$D$906=$D613,$L$5:$L$906),1)</f>
        <v>-2.59</v>
      </c>
      <c r="T613" s="112" cm="1">
        <f t="array" ref="T613">_xlfn.QUARTILE.EXC(IF($D$5:$D$906=$D613,$L$5:$L$906),3)</f>
        <v>8.86</v>
      </c>
      <c r="U613" s="112">
        <f t="shared" si="221"/>
        <v>11.45</v>
      </c>
      <c r="V613" s="112">
        <f t="shared" si="222"/>
        <v>-19.764999999999997</v>
      </c>
      <c r="W613" s="112">
        <f t="shared" si="223"/>
        <v>26.034999999999997</v>
      </c>
      <c r="X613" s="112" t="b">
        <f t="shared" si="224"/>
        <v>0</v>
      </c>
      <c r="Y613" s="112" cm="1">
        <f t="array" ref="Y613">_xlfn.QUARTILE.EXC(IF($D$5:$D$906=$D613,$M$5:$M$906),1)</f>
        <v>-5.74</v>
      </c>
      <c r="Z613" s="112" cm="1">
        <f t="array" ref="Z613">_xlfn.QUARTILE.EXC(IF($D$5:$D$906=$D613,$M$5:$M$906),3)</f>
        <v>4.915</v>
      </c>
      <c r="AA613" s="112">
        <f t="shared" si="225"/>
        <v>10.655000000000001</v>
      </c>
      <c r="AB613" s="112">
        <f t="shared" si="226"/>
        <v>-21.722500000000004</v>
      </c>
      <c r="AC613" s="112">
        <f t="shared" si="227"/>
        <v>20.897500000000001</v>
      </c>
      <c r="AD613" s="112" t="b">
        <f t="shared" si="228"/>
        <v>0</v>
      </c>
      <c r="AE613" s="101">
        <f t="shared" si="219"/>
        <v>1</v>
      </c>
      <c r="AF613" s="101">
        <f t="shared" si="220"/>
        <v>1</v>
      </c>
      <c r="AG613" s="406" cm="1">
        <f t="array" ref="AG613">_xlfn.QUARTILE.EXC(IF($AT$5:$AT$906=$AT613,$L$5:$L$906),1)</f>
        <v>-2.95</v>
      </c>
      <c r="AH613" s="406" cm="1">
        <f t="array" ref="AH613">_xlfn.QUARTILE.EXC(IF($AT$5:$AT$906=$AT613,$L$5:$L$906),3)</f>
        <v>8.9700000000000006</v>
      </c>
      <c r="AI613" s="406">
        <f t="shared" si="229"/>
        <v>11.920000000000002</v>
      </c>
      <c r="AJ613" s="406">
        <f t="shared" si="230"/>
        <v>-20.830000000000002</v>
      </c>
      <c r="AK613" s="406">
        <f t="shared" si="231"/>
        <v>26.85</v>
      </c>
      <c r="AL613" s="406" t="b">
        <f t="shared" si="232"/>
        <v>0</v>
      </c>
      <c r="AM613" s="406" cm="1">
        <f t="array" ref="AM613">_xlfn.QUARTILE.EXC(IF($AT$5:$AT$906=$AT613,$M$5:$M$906),1)</f>
        <v>-8.0399999999999991</v>
      </c>
      <c r="AN613" s="406" cm="1">
        <f t="array" ref="AN613">_xlfn.QUARTILE.EXC(IF($AT$5:$AT$906=$AT613,$M$5:$M$906),3)</f>
        <v>1.83</v>
      </c>
      <c r="AO613" s="406">
        <f t="shared" si="233"/>
        <v>9.8699999999999992</v>
      </c>
      <c r="AP613" s="406">
        <f t="shared" si="234"/>
        <v>-22.844999999999999</v>
      </c>
      <c r="AQ613" s="406">
        <f t="shared" si="235"/>
        <v>16.634999999999998</v>
      </c>
      <c r="AR613" s="406" t="b">
        <f t="shared" si="236"/>
        <v>0</v>
      </c>
      <c r="AS613" s="404" t="str">
        <f>INDEX('Org2567'!$BM:$BM,MATCH(Raw_DATA!A613,'Org2567'!$D:$D,0))</f>
        <v>รพท.M1 B&lt;=200</v>
      </c>
      <c r="AT613" s="404">
        <f>INDEX('Org2567'!$BL:$BL,MATCH(Raw_DATA!A613,'Org2567'!$D:$D,0))</f>
        <v>14</v>
      </c>
      <c r="AU613" s="113"/>
      <c r="AV613" s="101">
        <v>137.79</v>
      </c>
      <c r="AW613" s="101">
        <v>52.41</v>
      </c>
      <c r="AX613" s="101">
        <v>87.68</v>
      </c>
      <c r="AY613" s="101">
        <v>77.17</v>
      </c>
      <c r="AZ613" s="101">
        <v>49.63</v>
      </c>
    </row>
    <row r="614" spans="1:52" x14ac:dyDescent="0.7">
      <c r="A614" s="101" t="s">
        <v>613</v>
      </c>
      <c r="B614" s="101" t="s">
        <v>2716</v>
      </c>
      <c r="C614" s="111" t="str">
        <f>IF(A614="","",INDEX(ID!P:P,MATCH(Raw_DATA!A614,ID!A:A,0)))</f>
        <v>รพช.F1 P50,000-100,000</v>
      </c>
      <c r="D614" s="101">
        <f>IF(A614="","",INDEX(ID!M:M,MATCH(Raw_DATA!A614,ID!A:A,0)))</f>
        <v>10</v>
      </c>
      <c r="E614" s="112">
        <v>5.15</v>
      </c>
      <c r="F614" s="112">
        <v>4.7</v>
      </c>
      <c r="G614" s="112">
        <v>3.78</v>
      </c>
      <c r="H614" s="112">
        <v>73124726.75</v>
      </c>
      <c r="I614" s="112">
        <v>-7951643.9699999997</v>
      </c>
      <c r="J614" s="112">
        <v>611871.04</v>
      </c>
      <c r="K614" s="112">
        <v>49021941.130000003</v>
      </c>
      <c r="L614" s="112">
        <v>0.36</v>
      </c>
      <c r="M614" s="112">
        <v>-4.13</v>
      </c>
      <c r="N614" s="112">
        <f t="shared" si="237"/>
        <v>79</v>
      </c>
      <c r="O614" s="112">
        <f t="shared" si="238"/>
        <v>53</v>
      </c>
      <c r="P614" s="112">
        <f t="shared" si="239"/>
        <v>44</v>
      </c>
      <c r="Q614" s="112">
        <f t="shared" si="240"/>
        <v>115</v>
      </c>
      <c r="R614" s="112">
        <f t="shared" si="241"/>
        <v>46</v>
      </c>
      <c r="S614" s="112" cm="1">
        <f t="array" ref="S614">_xlfn.QUARTILE.EXC(IF($D$5:$D$906=$D614,$L$5:$L$906),1)</f>
        <v>-10.594999999999999</v>
      </c>
      <c r="T614" s="112" cm="1">
        <f t="array" ref="T614">_xlfn.QUARTILE.EXC(IF($D$5:$D$906=$D614,$L$5:$L$906),3)</f>
        <v>0.95</v>
      </c>
      <c r="U614" s="112">
        <f t="shared" si="221"/>
        <v>11.544999999999998</v>
      </c>
      <c r="V614" s="112">
        <f t="shared" si="222"/>
        <v>-27.912499999999994</v>
      </c>
      <c r="W614" s="112">
        <f t="shared" si="223"/>
        <v>18.267499999999995</v>
      </c>
      <c r="X614" s="112" t="b">
        <f t="shared" si="224"/>
        <v>0</v>
      </c>
      <c r="Y614" s="112" cm="1">
        <f t="array" ref="Y614">_xlfn.QUARTILE.EXC(IF($D$5:$D$906=$D614,$M$5:$M$906),1)</f>
        <v>-17.670000000000002</v>
      </c>
      <c r="Z614" s="112" cm="1">
        <f t="array" ref="Z614">_xlfn.QUARTILE.EXC(IF($D$5:$D$906=$D614,$M$5:$M$906),3)</f>
        <v>-3.92</v>
      </c>
      <c r="AA614" s="112">
        <f t="shared" si="225"/>
        <v>13.750000000000002</v>
      </c>
      <c r="AB614" s="112">
        <f t="shared" si="226"/>
        <v>-38.295000000000002</v>
      </c>
      <c r="AC614" s="112">
        <f t="shared" si="227"/>
        <v>16.705000000000005</v>
      </c>
      <c r="AD614" s="112" t="b">
        <f t="shared" si="228"/>
        <v>0</v>
      </c>
      <c r="AE614" s="101">
        <f t="shared" si="219"/>
        <v>1</v>
      </c>
      <c r="AF614" s="101">
        <f t="shared" si="220"/>
        <v>0</v>
      </c>
      <c r="AG614" s="406" cm="1">
        <f t="array" ref="AG614">_xlfn.QUARTILE.EXC(IF($AT$5:$AT$906=$AT614,$L$5:$L$906),1)</f>
        <v>-10.594999999999999</v>
      </c>
      <c r="AH614" s="406" cm="1">
        <f t="array" ref="AH614">_xlfn.QUARTILE.EXC(IF($AT$5:$AT$906=$AT614,$L$5:$L$906),3)</f>
        <v>0.95</v>
      </c>
      <c r="AI614" s="406">
        <f t="shared" si="229"/>
        <v>11.544999999999998</v>
      </c>
      <c r="AJ614" s="406">
        <f t="shared" si="230"/>
        <v>-27.912499999999994</v>
      </c>
      <c r="AK614" s="406">
        <f t="shared" si="231"/>
        <v>18.267499999999995</v>
      </c>
      <c r="AL614" s="406" t="b">
        <f t="shared" si="232"/>
        <v>0</v>
      </c>
      <c r="AM614" s="406" cm="1">
        <f t="array" ref="AM614">_xlfn.QUARTILE.EXC(IF($AT$5:$AT$906=$AT614,$M$5:$M$906),1)</f>
        <v>-17.670000000000002</v>
      </c>
      <c r="AN614" s="406" cm="1">
        <f t="array" ref="AN614">_xlfn.QUARTILE.EXC(IF($AT$5:$AT$906=$AT614,$M$5:$M$906),3)</f>
        <v>-3.92</v>
      </c>
      <c r="AO614" s="406">
        <f t="shared" si="233"/>
        <v>13.750000000000002</v>
      </c>
      <c r="AP614" s="406">
        <f t="shared" si="234"/>
        <v>-38.295000000000002</v>
      </c>
      <c r="AQ614" s="406">
        <f t="shared" si="235"/>
        <v>16.705000000000005</v>
      </c>
      <c r="AR614" s="406" t="b">
        <f t="shared" si="236"/>
        <v>0</v>
      </c>
      <c r="AS614" s="404" t="str">
        <f>INDEX('Org2567'!$BM:$BM,MATCH(Raw_DATA!A614,'Org2567'!$D:$D,0))</f>
        <v>รพช.F1 P50,000-100,000</v>
      </c>
      <c r="AT614" s="404">
        <f>INDEX('Org2567'!$BL:$BL,MATCH(Raw_DATA!A614,'Org2567'!$D:$D,0))</f>
        <v>10</v>
      </c>
      <c r="AU614" s="113"/>
      <c r="AV614" s="101">
        <v>79.36</v>
      </c>
      <c r="AW614" s="101">
        <v>52.54</v>
      </c>
      <c r="AX614" s="101">
        <v>44.47</v>
      </c>
      <c r="AY614" s="101">
        <v>115.02</v>
      </c>
      <c r="AZ614" s="101">
        <v>46.11</v>
      </c>
    </row>
    <row r="615" spans="1:52" x14ac:dyDescent="0.7">
      <c r="A615" s="101" t="s">
        <v>614</v>
      </c>
      <c r="B615" s="101" t="s">
        <v>2719</v>
      </c>
      <c r="C615" s="111" t="str">
        <f>IF(A615="","",INDEX(ID!P:P,MATCH(Raw_DATA!A615,ID!A:A,0)))</f>
        <v>รพช.M2 B&gt;100</v>
      </c>
      <c r="D615" s="101">
        <f>IF(A615="","",INDEX(ID!M:M,MATCH(Raw_DATA!A615,ID!A:A,0)))</f>
        <v>13</v>
      </c>
      <c r="E615" s="112">
        <v>2.2999999999999998</v>
      </c>
      <c r="F615" s="112">
        <v>2.09</v>
      </c>
      <c r="G615" s="112">
        <v>1.05</v>
      </c>
      <c r="H615" s="112">
        <v>83489683.640000001</v>
      </c>
      <c r="I615" s="112">
        <v>70021469.349999994</v>
      </c>
      <c r="J615" s="112">
        <v>-15238208.949999999</v>
      </c>
      <c r="K615" s="112">
        <v>3338356.93</v>
      </c>
      <c r="L615" s="112">
        <v>-6.52</v>
      </c>
      <c r="M615" s="112">
        <v>13.71</v>
      </c>
      <c r="N615" s="112">
        <f t="shared" si="237"/>
        <v>187</v>
      </c>
      <c r="O615" s="112">
        <f t="shared" si="238"/>
        <v>120</v>
      </c>
      <c r="P615" s="112">
        <f t="shared" si="239"/>
        <v>116</v>
      </c>
      <c r="Q615" s="112">
        <f t="shared" si="240"/>
        <v>142</v>
      </c>
      <c r="R615" s="112">
        <f t="shared" si="241"/>
        <v>63</v>
      </c>
      <c r="S615" s="112" cm="1">
        <f t="array" ref="S615">_xlfn.QUARTILE.EXC(IF($D$5:$D$906=$D615,$L$5:$L$906),1)</f>
        <v>-7.51</v>
      </c>
      <c r="T615" s="112" cm="1">
        <f t="array" ref="T615">_xlfn.QUARTILE.EXC(IF($D$5:$D$906=$D615,$L$5:$L$906),3)</f>
        <v>3.04</v>
      </c>
      <c r="U615" s="112">
        <f t="shared" si="221"/>
        <v>10.55</v>
      </c>
      <c r="V615" s="112">
        <f t="shared" si="222"/>
        <v>-23.335000000000001</v>
      </c>
      <c r="W615" s="112">
        <f t="shared" si="223"/>
        <v>18.865000000000002</v>
      </c>
      <c r="X615" s="112" t="b">
        <f t="shared" si="224"/>
        <v>0</v>
      </c>
      <c r="Y615" s="112" cm="1">
        <f t="array" ref="Y615">_xlfn.QUARTILE.EXC(IF($D$5:$D$906=$D615,$M$5:$M$906),1)</f>
        <v>-12.23</v>
      </c>
      <c r="Z615" s="112" cm="1">
        <f t="array" ref="Z615">_xlfn.QUARTILE.EXC(IF($D$5:$D$906=$D615,$M$5:$M$906),3)</f>
        <v>-0.18</v>
      </c>
      <c r="AA615" s="112">
        <f t="shared" si="225"/>
        <v>12.05</v>
      </c>
      <c r="AB615" s="112">
        <f t="shared" si="226"/>
        <v>-30.305000000000003</v>
      </c>
      <c r="AC615" s="112">
        <f t="shared" si="227"/>
        <v>17.895000000000003</v>
      </c>
      <c r="AD615" s="112" t="b">
        <f t="shared" si="228"/>
        <v>0</v>
      </c>
      <c r="AE615" s="101">
        <f t="shared" si="219"/>
        <v>0</v>
      </c>
      <c r="AF615" s="101">
        <f t="shared" si="220"/>
        <v>1</v>
      </c>
      <c r="AG615" s="406" cm="1">
        <f t="array" ref="AG615">_xlfn.QUARTILE.EXC(IF($AT$5:$AT$906=$AT615,$L$5:$L$906),1)</f>
        <v>-7.51</v>
      </c>
      <c r="AH615" s="406" cm="1">
        <f t="array" ref="AH615">_xlfn.QUARTILE.EXC(IF($AT$5:$AT$906=$AT615,$L$5:$L$906),3)</f>
        <v>3.04</v>
      </c>
      <c r="AI615" s="406">
        <f t="shared" si="229"/>
        <v>10.55</v>
      </c>
      <c r="AJ615" s="406">
        <f t="shared" si="230"/>
        <v>-23.335000000000001</v>
      </c>
      <c r="AK615" s="406">
        <f t="shared" si="231"/>
        <v>18.865000000000002</v>
      </c>
      <c r="AL615" s="406" t="b">
        <f t="shared" si="232"/>
        <v>0</v>
      </c>
      <c r="AM615" s="406" cm="1">
        <f t="array" ref="AM615">_xlfn.QUARTILE.EXC(IF($AT$5:$AT$906=$AT615,$M$5:$M$906),1)</f>
        <v>-12.23</v>
      </c>
      <c r="AN615" s="406" cm="1">
        <f t="array" ref="AN615">_xlfn.QUARTILE.EXC(IF($AT$5:$AT$906=$AT615,$M$5:$M$906),3)</f>
        <v>-0.18</v>
      </c>
      <c r="AO615" s="406">
        <f t="shared" si="233"/>
        <v>12.05</v>
      </c>
      <c r="AP615" s="406">
        <f t="shared" si="234"/>
        <v>-30.305000000000003</v>
      </c>
      <c r="AQ615" s="406">
        <f t="shared" si="235"/>
        <v>17.895000000000003</v>
      </c>
      <c r="AR615" s="406" t="b">
        <f t="shared" si="236"/>
        <v>0</v>
      </c>
      <c r="AS615" s="404" t="str">
        <f>INDEX('Org2567'!$BM:$BM,MATCH(Raw_DATA!A615,'Org2567'!$D:$D,0))</f>
        <v>รพช.M2 B&gt;100</v>
      </c>
      <c r="AT615" s="404">
        <f>INDEX('Org2567'!$BL:$BL,MATCH(Raw_DATA!A615,'Org2567'!$D:$D,0))</f>
        <v>13</v>
      </c>
      <c r="AU615" s="113"/>
      <c r="AV615" s="101">
        <v>187.34</v>
      </c>
      <c r="AW615" s="101">
        <v>119.81</v>
      </c>
      <c r="AX615" s="101">
        <v>115.5</v>
      </c>
      <c r="AY615" s="101">
        <v>141.71</v>
      </c>
      <c r="AZ615" s="101">
        <v>62.55</v>
      </c>
    </row>
    <row r="616" spans="1:52" x14ac:dyDescent="0.7">
      <c r="A616" s="101" t="s">
        <v>615</v>
      </c>
      <c r="B616" s="101" t="s">
        <v>3964</v>
      </c>
      <c r="C616" s="111" t="str">
        <f>IF(A616="","",INDEX(ID!P:P,MATCH(Raw_DATA!A616,ID!A:A,0)))</f>
        <v>รพท.M1 B&gt;200</v>
      </c>
      <c r="D616" s="101">
        <f>IF(A616="","",INDEX(ID!M:M,MATCH(Raw_DATA!A616,ID!A:A,0)))</f>
        <v>15</v>
      </c>
      <c r="E616" s="112">
        <v>4.8</v>
      </c>
      <c r="F616" s="112">
        <v>4.47</v>
      </c>
      <c r="G616" s="112">
        <v>2.19</v>
      </c>
      <c r="H616" s="112">
        <v>221109769.56</v>
      </c>
      <c r="I616" s="112">
        <v>-7036301.29</v>
      </c>
      <c r="J616" s="112">
        <v>26755443.649999999</v>
      </c>
      <c r="K616" s="112">
        <v>68982667.620000005</v>
      </c>
      <c r="L616" s="112">
        <v>5.69</v>
      </c>
      <c r="M616" s="112">
        <v>-1.3</v>
      </c>
      <c r="N616" s="112">
        <f t="shared" si="237"/>
        <v>46</v>
      </c>
      <c r="O616" s="112">
        <f t="shared" si="238"/>
        <v>142</v>
      </c>
      <c r="P616" s="112">
        <f t="shared" si="239"/>
        <v>117</v>
      </c>
      <c r="Q616" s="112">
        <f t="shared" si="240"/>
        <v>179</v>
      </c>
      <c r="R616" s="112">
        <f t="shared" si="241"/>
        <v>55</v>
      </c>
      <c r="S616" s="112" cm="1">
        <f t="array" ref="S616">_xlfn.QUARTILE.EXC(IF($D$5:$D$906=$D616,$L$5:$L$906),1)</f>
        <v>-2.59</v>
      </c>
      <c r="T616" s="112" cm="1">
        <f t="array" ref="T616">_xlfn.QUARTILE.EXC(IF($D$5:$D$906=$D616,$L$5:$L$906),3)</f>
        <v>8.86</v>
      </c>
      <c r="U616" s="112">
        <f t="shared" si="221"/>
        <v>11.45</v>
      </c>
      <c r="V616" s="112">
        <f t="shared" si="222"/>
        <v>-19.764999999999997</v>
      </c>
      <c r="W616" s="112">
        <f t="shared" si="223"/>
        <v>26.034999999999997</v>
      </c>
      <c r="X616" s="112" t="b">
        <f t="shared" si="224"/>
        <v>0</v>
      </c>
      <c r="Y616" s="112" cm="1">
        <f t="array" ref="Y616">_xlfn.QUARTILE.EXC(IF($D$5:$D$906=$D616,$M$5:$M$906),1)</f>
        <v>-5.74</v>
      </c>
      <c r="Z616" s="112" cm="1">
        <f t="array" ref="Z616">_xlfn.QUARTILE.EXC(IF($D$5:$D$906=$D616,$M$5:$M$906),3)</f>
        <v>4.915</v>
      </c>
      <c r="AA616" s="112">
        <f t="shared" si="225"/>
        <v>10.655000000000001</v>
      </c>
      <c r="AB616" s="112">
        <f t="shared" si="226"/>
        <v>-21.722500000000004</v>
      </c>
      <c r="AC616" s="112">
        <f t="shared" si="227"/>
        <v>20.897500000000001</v>
      </c>
      <c r="AD616" s="112" t="b">
        <f t="shared" si="228"/>
        <v>0</v>
      </c>
      <c r="AE616" s="101">
        <f t="shared" si="219"/>
        <v>1</v>
      </c>
      <c r="AF616" s="101">
        <f t="shared" si="220"/>
        <v>0</v>
      </c>
      <c r="AG616" s="406" cm="1">
        <f t="array" ref="AG616">_xlfn.QUARTILE.EXC(IF($AT$5:$AT$906=$AT616,$L$5:$L$906),1)</f>
        <v>-2.95</v>
      </c>
      <c r="AH616" s="406" cm="1">
        <f t="array" ref="AH616">_xlfn.QUARTILE.EXC(IF($AT$5:$AT$906=$AT616,$L$5:$L$906),3)</f>
        <v>8.9700000000000006</v>
      </c>
      <c r="AI616" s="406">
        <f t="shared" si="229"/>
        <v>11.920000000000002</v>
      </c>
      <c r="AJ616" s="406">
        <f t="shared" si="230"/>
        <v>-20.830000000000002</v>
      </c>
      <c r="AK616" s="406">
        <f t="shared" si="231"/>
        <v>26.85</v>
      </c>
      <c r="AL616" s="406" t="b">
        <f t="shared" si="232"/>
        <v>0</v>
      </c>
      <c r="AM616" s="406" cm="1">
        <f t="array" ref="AM616">_xlfn.QUARTILE.EXC(IF($AT$5:$AT$906=$AT616,$M$5:$M$906),1)</f>
        <v>-8.0399999999999991</v>
      </c>
      <c r="AN616" s="406" cm="1">
        <f t="array" ref="AN616">_xlfn.QUARTILE.EXC(IF($AT$5:$AT$906=$AT616,$M$5:$M$906),3)</f>
        <v>1.83</v>
      </c>
      <c r="AO616" s="406">
        <f t="shared" si="233"/>
        <v>9.8699999999999992</v>
      </c>
      <c r="AP616" s="406">
        <f t="shared" si="234"/>
        <v>-22.844999999999999</v>
      </c>
      <c r="AQ616" s="406">
        <f t="shared" si="235"/>
        <v>16.634999999999998</v>
      </c>
      <c r="AR616" s="406" t="b">
        <f t="shared" si="236"/>
        <v>0</v>
      </c>
      <c r="AS616" s="404" t="str">
        <f>INDEX('Org2567'!$BM:$BM,MATCH(Raw_DATA!A616,'Org2567'!$D:$D,0))</f>
        <v>รพท.M1 B&lt;=200</v>
      </c>
      <c r="AT616" s="404">
        <f>INDEX('Org2567'!$BL:$BL,MATCH(Raw_DATA!A616,'Org2567'!$D:$D,0))</f>
        <v>14</v>
      </c>
      <c r="AU616" s="113"/>
      <c r="AV616" s="101">
        <v>46.38</v>
      </c>
      <c r="AW616" s="101">
        <v>141.52000000000001</v>
      </c>
      <c r="AX616" s="101">
        <v>116.58</v>
      </c>
      <c r="AY616" s="101">
        <v>179.04</v>
      </c>
      <c r="AZ616" s="101">
        <v>55.2</v>
      </c>
    </row>
    <row r="617" spans="1:52" x14ac:dyDescent="0.7">
      <c r="A617" s="101" t="s">
        <v>616</v>
      </c>
      <c r="B617" s="101" t="s">
        <v>2724</v>
      </c>
      <c r="C617" s="111" t="str">
        <f>IF(A617="","",INDEX(ID!P:P,MATCH(Raw_DATA!A617,ID!A:A,0)))</f>
        <v>รพช.F1 P50,000-100,000</v>
      </c>
      <c r="D617" s="101">
        <f>IF(A617="","",INDEX(ID!M:M,MATCH(Raw_DATA!A617,ID!A:A,0)))</f>
        <v>10</v>
      </c>
      <c r="E617" s="112">
        <v>8.61</v>
      </c>
      <c r="F617" s="112">
        <v>8.14</v>
      </c>
      <c r="G617" s="112">
        <v>6.86</v>
      </c>
      <c r="H617" s="112">
        <v>82465269.290000007</v>
      </c>
      <c r="I617" s="112">
        <v>-21264208.539999999</v>
      </c>
      <c r="J617" s="112">
        <v>-8383370.4900000002</v>
      </c>
      <c r="K617" s="112">
        <v>63495263.030000001</v>
      </c>
      <c r="L617" s="112">
        <v>-5.62</v>
      </c>
      <c r="M617" s="112">
        <v>-14.21</v>
      </c>
      <c r="N617" s="112">
        <f t="shared" si="237"/>
        <v>41</v>
      </c>
      <c r="O617" s="112">
        <f t="shared" si="238"/>
        <v>72</v>
      </c>
      <c r="P617" s="112">
        <f t="shared" si="239"/>
        <v>52</v>
      </c>
      <c r="Q617" s="112">
        <f t="shared" si="240"/>
        <v>284</v>
      </c>
      <c r="R617" s="112">
        <f t="shared" si="241"/>
        <v>50</v>
      </c>
      <c r="S617" s="112" cm="1">
        <f t="array" ref="S617">_xlfn.QUARTILE.EXC(IF($D$5:$D$906=$D617,$L$5:$L$906),1)</f>
        <v>-10.594999999999999</v>
      </c>
      <c r="T617" s="112" cm="1">
        <f t="array" ref="T617">_xlfn.QUARTILE.EXC(IF($D$5:$D$906=$D617,$L$5:$L$906),3)</f>
        <v>0.95</v>
      </c>
      <c r="U617" s="112">
        <f t="shared" si="221"/>
        <v>11.544999999999998</v>
      </c>
      <c r="V617" s="112">
        <f t="shared" si="222"/>
        <v>-27.912499999999994</v>
      </c>
      <c r="W617" s="112">
        <f t="shared" si="223"/>
        <v>18.267499999999995</v>
      </c>
      <c r="X617" s="112" t="b">
        <f t="shared" si="224"/>
        <v>0</v>
      </c>
      <c r="Y617" s="112" cm="1">
        <f t="array" ref="Y617">_xlfn.QUARTILE.EXC(IF($D$5:$D$906=$D617,$M$5:$M$906),1)</f>
        <v>-17.670000000000002</v>
      </c>
      <c r="Z617" s="112" cm="1">
        <f t="array" ref="Z617">_xlfn.QUARTILE.EXC(IF($D$5:$D$906=$D617,$M$5:$M$906),3)</f>
        <v>-3.92</v>
      </c>
      <c r="AA617" s="112">
        <f t="shared" si="225"/>
        <v>13.750000000000002</v>
      </c>
      <c r="AB617" s="112">
        <f t="shared" si="226"/>
        <v>-38.295000000000002</v>
      </c>
      <c r="AC617" s="112">
        <f t="shared" si="227"/>
        <v>16.705000000000005</v>
      </c>
      <c r="AD617" s="112" t="b">
        <f t="shared" si="228"/>
        <v>0</v>
      </c>
      <c r="AE617" s="101">
        <f t="shared" si="219"/>
        <v>1</v>
      </c>
      <c r="AF617" s="101">
        <f t="shared" si="220"/>
        <v>1</v>
      </c>
      <c r="AG617" s="406" cm="1">
        <f t="array" ref="AG617">_xlfn.QUARTILE.EXC(IF($AT$5:$AT$906=$AT617,$L$5:$L$906),1)</f>
        <v>-10.594999999999999</v>
      </c>
      <c r="AH617" s="406" cm="1">
        <f t="array" ref="AH617">_xlfn.QUARTILE.EXC(IF($AT$5:$AT$906=$AT617,$L$5:$L$906),3)</f>
        <v>0.95</v>
      </c>
      <c r="AI617" s="406">
        <f t="shared" si="229"/>
        <v>11.544999999999998</v>
      </c>
      <c r="AJ617" s="406">
        <f t="shared" si="230"/>
        <v>-27.912499999999994</v>
      </c>
      <c r="AK617" s="406">
        <f t="shared" si="231"/>
        <v>18.267499999999995</v>
      </c>
      <c r="AL617" s="406" t="b">
        <f t="shared" si="232"/>
        <v>0</v>
      </c>
      <c r="AM617" s="406" cm="1">
        <f t="array" ref="AM617">_xlfn.QUARTILE.EXC(IF($AT$5:$AT$906=$AT617,$M$5:$M$906),1)</f>
        <v>-17.670000000000002</v>
      </c>
      <c r="AN617" s="406" cm="1">
        <f t="array" ref="AN617">_xlfn.QUARTILE.EXC(IF($AT$5:$AT$906=$AT617,$M$5:$M$906),3)</f>
        <v>-3.92</v>
      </c>
      <c r="AO617" s="406">
        <f t="shared" si="233"/>
        <v>13.750000000000002</v>
      </c>
      <c r="AP617" s="406">
        <f t="shared" si="234"/>
        <v>-38.295000000000002</v>
      </c>
      <c r="AQ617" s="406">
        <f t="shared" si="235"/>
        <v>16.705000000000005</v>
      </c>
      <c r="AR617" s="406" t="b">
        <f t="shared" si="236"/>
        <v>0</v>
      </c>
      <c r="AS617" s="404" t="str">
        <f>INDEX('Org2567'!$BM:$BM,MATCH(Raw_DATA!A617,'Org2567'!$D:$D,0))</f>
        <v>รพช.F1 P50,000-100,000</v>
      </c>
      <c r="AT617" s="404">
        <f>INDEX('Org2567'!$BL:$BL,MATCH(Raw_DATA!A617,'Org2567'!$D:$D,0))</f>
        <v>10</v>
      </c>
      <c r="AU617" s="113"/>
      <c r="AV617" s="101">
        <v>41</v>
      </c>
      <c r="AW617" s="101">
        <v>72.11</v>
      </c>
      <c r="AX617" s="101">
        <v>52.23</v>
      </c>
      <c r="AY617" s="101">
        <v>284.31</v>
      </c>
      <c r="AZ617" s="101">
        <v>49.5</v>
      </c>
    </row>
    <row r="618" spans="1:52" x14ac:dyDescent="0.7">
      <c r="A618" s="101" t="s">
        <v>617</v>
      </c>
      <c r="B618" s="101" t="s">
        <v>2727</v>
      </c>
      <c r="C618" s="111" t="str">
        <f>IF(A618="","",INDEX(ID!P:P,MATCH(Raw_DATA!A618,ID!A:A,0)))</f>
        <v>รพช.F1 P50,000-100,000</v>
      </c>
      <c r="D618" s="101">
        <f>IF(A618="","",INDEX(ID!M:M,MATCH(Raw_DATA!A618,ID!A:A,0)))</f>
        <v>10</v>
      </c>
      <c r="E618" s="112">
        <v>2.0099999999999998</v>
      </c>
      <c r="F618" s="112">
        <v>1.83</v>
      </c>
      <c r="G618" s="112">
        <v>1.06</v>
      </c>
      <c r="H618" s="112">
        <v>22291810.510000002</v>
      </c>
      <c r="I618" s="112">
        <v>-18655540.050000001</v>
      </c>
      <c r="J618" s="112">
        <v>-12605284.43</v>
      </c>
      <c r="K618" s="112">
        <v>1314406.71</v>
      </c>
      <c r="L618" s="112">
        <v>-7.2</v>
      </c>
      <c r="M618" s="112">
        <v>-18</v>
      </c>
      <c r="N618" s="112">
        <f t="shared" si="237"/>
        <v>118</v>
      </c>
      <c r="O618" s="112">
        <f t="shared" si="238"/>
        <v>49</v>
      </c>
      <c r="P618" s="112">
        <f t="shared" si="239"/>
        <v>60</v>
      </c>
      <c r="Q618" s="112">
        <f t="shared" si="240"/>
        <v>223</v>
      </c>
      <c r="R618" s="112">
        <f t="shared" si="241"/>
        <v>37</v>
      </c>
      <c r="S618" s="112" cm="1">
        <f t="array" ref="S618">_xlfn.QUARTILE.EXC(IF($D$5:$D$906=$D618,$L$5:$L$906),1)</f>
        <v>-10.594999999999999</v>
      </c>
      <c r="T618" s="112" cm="1">
        <f t="array" ref="T618">_xlfn.QUARTILE.EXC(IF($D$5:$D$906=$D618,$L$5:$L$906),3)</f>
        <v>0.95</v>
      </c>
      <c r="U618" s="112">
        <f t="shared" si="221"/>
        <v>11.544999999999998</v>
      </c>
      <c r="V618" s="112">
        <f t="shared" si="222"/>
        <v>-27.912499999999994</v>
      </c>
      <c r="W618" s="112">
        <f t="shared" si="223"/>
        <v>18.267499999999995</v>
      </c>
      <c r="X618" s="112" t="b">
        <f t="shared" si="224"/>
        <v>0</v>
      </c>
      <c r="Y618" s="112" cm="1">
        <f t="array" ref="Y618">_xlfn.QUARTILE.EXC(IF($D$5:$D$906=$D618,$M$5:$M$906),1)</f>
        <v>-17.670000000000002</v>
      </c>
      <c r="Z618" s="112" cm="1">
        <f t="array" ref="Z618">_xlfn.QUARTILE.EXC(IF($D$5:$D$906=$D618,$M$5:$M$906),3)</f>
        <v>-3.92</v>
      </c>
      <c r="AA618" s="112">
        <f t="shared" si="225"/>
        <v>13.750000000000002</v>
      </c>
      <c r="AB618" s="112">
        <f t="shared" si="226"/>
        <v>-38.295000000000002</v>
      </c>
      <c r="AC618" s="112">
        <f t="shared" si="227"/>
        <v>16.705000000000005</v>
      </c>
      <c r="AD618" s="112" t="b">
        <f t="shared" si="228"/>
        <v>0</v>
      </c>
      <c r="AE618" s="101">
        <f t="shared" si="219"/>
        <v>1</v>
      </c>
      <c r="AF618" s="101">
        <f t="shared" si="220"/>
        <v>1</v>
      </c>
      <c r="AG618" s="406" cm="1">
        <f t="array" ref="AG618">_xlfn.QUARTILE.EXC(IF($AT$5:$AT$906=$AT618,$L$5:$L$906),1)</f>
        <v>-10.594999999999999</v>
      </c>
      <c r="AH618" s="406" cm="1">
        <f t="array" ref="AH618">_xlfn.QUARTILE.EXC(IF($AT$5:$AT$906=$AT618,$L$5:$L$906),3)</f>
        <v>0.95</v>
      </c>
      <c r="AI618" s="406">
        <f t="shared" si="229"/>
        <v>11.544999999999998</v>
      </c>
      <c r="AJ618" s="406">
        <f t="shared" si="230"/>
        <v>-27.912499999999994</v>
      </c>
      <c r="AK618" s="406">
        <f t="shared" si="231"/>
        <v>18.267499999999995</v>
      </c>
      <c r="AL618" s="406" t="b">
        <f t="shared" si="232"/>
        <v>0</v>
      </c>
      <c r="AM618" s="406" cm="1">
        <f t="array" ref="AM618">_xlfn.QUARTILE.EXC(IF($AT$5:$AT$906=$AT618,$M$5:$M$906),1)</f>
        <v>-17.670000000000002</v>
      </c>
      <c r="AN618" s="406" cm="1">
        <f t="array" ref="AN618">_xlfn.QUARTILE.EXC(IF($AT$5:$AT$906=$AT618,$M$5:$M$906),3)</f>
        <v>-3.92</v>
      </c>
      <c r="AO618" s="406">
        <f t="shared" si="233"/>
        <v>13.750000000000002</v>
      </c>
      <c r="AP618" s="406">
        <f t="shared" si="234"/>
        <v>-38.295000000000002</v>
      </c>
      <c r="AQ618" s="406">
        <f t="shared" si="235"/>
        <v>16.705000000000005</v>
      </c>
      <c r="AR618" s="406" t="b">
        <f t="shared" si="236"/>
        <v>0</v>
      </c>
      <c r="AS618" s="404" t="str">
        <f>INDEX('Org2567'!$BM:$BM,MATCH(Raw_DATA!A618,'Org2567'!$D:$D,0))</f>
        <v>รพช.F1 P50,000-100,000</v>
      </c>
      <c r="AT618" s="404">
        <f>INDEX('Org2567'!$BL:$BL,MATCH(Raw_DATA!A618,'Org2567'!$D:$D,0))</f>
        <v>10</v>
      </c>
      <c r="AU618" s="113"/>
      <c r="AV618" s="101">
        <v>118.23</v>
      </c>
      <c r="AW618" s="101">
        <v>49.35</v>
      </c>
      <c r="AX618" s="101">
        <v>60.35</v>
      </c>
      <c r="AY618" s="101">
        <v>222.92</v>
      </c>
      <c r="AZ618" s="101">
        <v>36.78</v>
      </c>
    </row>
    <row r="619" spans="1:52" x14ac:dyDescent="0.7">
      <c r="A619" s="101" t="s">
        <v>618</v>
      </c>
      <c r="B619" s="101" t="s">
        <v>2730</v>
      </c>
      <c r="C619" s="111" t="str">
        <f>IF(A619="","",INDEX(ID!P:P,MATCH(Raw_DATA!A619,ID!A:A,0)))</f>
        <v>รพช.F1 P50,000-100,000</v>
      </c>
      <c r="D619" s="101">
        <f>IF(A619="","",INDEX(ID!M:M,MATCH(Raw_DATA!A619,ID!A:A,0)))</f>
        <v>10</v>
      </c>
      <c r="E619" s="112">
        <v>4.26</v>
      </c>
      <c r="F619" s="112">
        <v>4.04</v>
      </c>
      <c r="G619" s="112">
        <v>2.93</v>
      </c>
      <c r="H619" s="112">
        <v>96402783.329999998</v>
      </c>
      <c r="I619" s="112">
        <v>-22689697.050000001</v>
      </c>
      <c r="J619" s="112">
        <v>-16475621.859999999</v>
      </c>
      <c r="K619" s="112">
        <v>57016532.979999997</v>
      </c>
      <c r="L619" s="112">
        <v>-8.9</v>
      </c>
      <c r="M619" s="112">
        <v>-10.27</v>
      </c>
      <c r="N619" s="112">
        <f t="shared" si="237"/>
        <v>113</v>
      </c>
      <c r="O619" s="112">
        <f t="shared" si="238"/>
        <v>75</v>
      </c>
      <c r="P619" s="112">
        <f t="shared" si="239"/>
        <v>76</v>
      </c>
      <c r="Q619" s="112">
        <f t="shared" si="240"/>
        <v>272</v>
      </c>
      <c r="R619" s="112">
        <f t="shared" si="241"/>
        <v>42</v>
      </c>
      <c r="S619" s="112" cm="1">
        <f t="array" ref="S619">_xlfn.QUARTILE.EXC(IF($D$5:$D$906=$D619,$L$5:$L$906),1)</f>
        <v>-10.594999999999999</v>
      </c>
      <c r="T619" s="112" cm="1">
        <f t="array" ref="T619">_xlfn.QUARTILE.EXC(IF($D$5:$D$906=$D619,$L$5:$L$906),3)</f>
        <v>0.95</v>
      </c>
      <c r="U619" s="112">
        <f t="shared" si="221"/>
        <v>11.544999999999998</v>
      </c>
      <c r="V619" s="112">
        <f t="shared" si="222"/>
        <v>-27.912499999999994</v>
      </c>
      <c r="W619" s="112">
        <f t="shared" si="223"/>
        <v>18.267499999999995</v>
      </c>
      <c r="X619" s="112" t="b">
        <f t="shared" si="224"/>
        <v>0</v>
      </c>
      <c r="Y619" s="112" cm="1">
        <f t="array" ref="Y619">_xlfn.QUARTILE.EXC(IF($D$5:$D$906=$D619,$M$5:$M$906),1)</f>
        <v>-17.670000000000002</v>
      </c>
      <c r="Z619" s="112" cm="1">
        <f t="array" ref="Z619">_xlfn.QUARTILE.EXC(IF($D$5:$D$906=$D619,$M$5:$M$906),3)</f>
        <v>-3.92</v>
      </c>
      <c r="AA619" s="112">
        <f t="shared" si="225"/>
        <v>13.750000000000002</v>
      </c>
      <c r="AB619" s="112">
        <f t="shared" si="226"/>
        <v>-38.295000000000002</v>
      </c>
      <c r="AC619" s="112">
        <f t="shared" si="227"/>
        <v>16.705000000000005</v>
      </c>
      <c r="AD619" s="112" t="b">
        <f t="shared" si="228"/>
        <v>0</v>
      </c>
      <c r="AE619" s="101">
        <f t="shared" si="219"/>
        <v>1</v>
      </c>
      <c r="AF619" s="101">
        <f t="shared" si="220"/>
        <v>1</v>
      </c>
      <c r="AG619" s="406" cm="1">
        <f t="array" ref="AG619">_xlfn.QUARTILE.EXC(IF($AT$5:$AT$906=$AT619,$L$5:$L$906),1)</f>
        <v>-10.594999999999999</v>
      </c>
      <c r="AH619" s="406" cm="1">
        <f t="array" ref="AH619">_xlfn.QUARTILE.EXC(IF($AT$5:$AT$906=$AT619,$L$5:$L$906),3)</f>
        <v>0.95</v>
      </c>
      <c r="AI619" s="406">
        <f t="shared" si="229"/>
        <v>11.544999999999998</v>
      </c>
      <c r="AJ619" s="406">
        <f t="shared" si="230"/>
        <v>-27.912499999999994</v>
      </c>
      <c r="AK619" s="406">
        <f t="shared" si="231"/>
        <v>18.267499999999995</v>
      </c>
      <c r="AL619" s="406" t="b">
        <f t="shared" si="232"/>
        <v>0</v>
      </c>
      <c r="AM619" s="406" cm="1">
        <f t="array" ref="AM619">_xlfn.QUARTILE.EXC(IF($AT$5:$AT$906=$AT619,$M$5:$M$906),1)</f>
        <v>-17.670000000000002</v>
      </c>
      <c r="AN619" s="406" cm="1">
        <f t="array" ref="AN619">_xlfn.QUARTILE.EXC(IF($AT$5:$AT$906=$AT619,$M$5:$M$906),3)</f>
        <v>-3.92</v>
      </c>
      <c r="AO619" s="406">
        <f t="shared" si="233"/>
        <v>13.750000000000002</v>
      </c>
      <c r="AP619" s="406">
        <f t="shared" si="234"/>
        <v>-38.295000000000002</v>
      </c>
      <c r="AQ619" s="406">
        <f t="shared" si="235"/>
        <v>16.705000000000005</v>
      </c>
      <c r="AR619" s="406" t="b">
        <f t="shared" si="236"/>
        <v>0</v>
      </c>
      <c r="AS619" s="404" t="str">
        <f>INDEX('Org2567'!$BM:$BM,MATCH(Raw_DATA!A619,'Org2567'!$D:$D,0))</f>
        <v>รพช.F1 P50,000-100,000</v>
      </c>
      <c r="AT619" s="404">
        <f>INDEX('Org2567'!$BL:$BL,MATCH(Raw_DATA!A619,'Org2567'!$D:$D,0))</f>
        <v>10</v>
      </c>
      <c r="AU619" s="113"/>
      <c r="AV619" s="101">
        <v>113.17</v>
      </c>
      <c r="AW619" s="101">
        <v>74.760000000000005</v>
      </c>
      <c r="AX619" s="101">
        <v>75.7</v>
      </c>
      <c r="AY619" s="101">
        <v>271.95</v>
      </c>
      <c r="AZ619" s="101">
        <v>42.42</v>
      </c>
    </row>
    <row r="620" spans="1:52" x14ac:dyDescent="0.7">
      <c r="A620" s="101" t="s">
        <v>619</v>
      </c>
      <c r="B620" s="101" t="s">
        <v>2733</v>
      </c>
      <c r="C620" s="111" t="str">
        <f>IF(A620="","",INDEX(ID!P:P,MATCH(Raw_DATA!A620,ID!A:A,0)))</f>
        <v>รพช.F2 P&lt;=30,000</v>
      </c>
      <c r="D620" s="101">
        <f>IF(A620="","",INDEX(ID!M:M,MATCH(Raw_DATA!A620,ID!A:A,0)))</f>
        <v>5</v>
      </c>
      <c r="E620" s="112">
        <v>10.98</v>
      </c>
      <c r="F620" s="112">
        <v>10.44</v>
      </c>
      <c r="G620" s="112">
        <v>8.57</v>
      </c>
      <c r="H620" s="112">
        <v>46969223.350000001</v>
      </c>
      <c r="I620" s="112">
        <v>5103347.76</v>
      </c>
      <c r="J620" s="112">
        <v>7749390.5</v>
      </c>
      <c r="K620" s="112">
        <v>35634802.109999999</v>
      </c>
      <c r="L620" s="112">
        <v>7.09</v>
      </c>
      <c r="M620" s="112">
        <v>5.01</v>
      </c>
      <c r="N620" s="112">
        <f t="shared" si="237"/>
        <v>59</v>
      </c>
      <c r="O620" s="112">
        <f t="shared" si="238"/>
        <v>47</v>
      </c>
      <c r="P620" s="112">
        <f t="shared" si="239"/>
        <v>73</v>
      </c>
      <c r="Q620" s="112">
        <f t="shared" si="240"/>
        <v>279</v>
      </c>
      <c r="R620" s="112">
        <f t="shared" si="241"/>
        <v>60</v>
      </c>
      <c r="S620" s="112" cm="1">
        <f t="array" ref="S620">_xlfn.QUARTILE.EXC(IF($D$5:$D$906=$D620,$L$5:$L$906),1)</f>
        <v>-9.4075000000000006</v>
      </c>
      <c r="T620" s="112" cm="1">
        <f t="array" ref="T620">_xlfn.QUARTILE.EXC(IF($D$5:$D$906=$D620,$L$5:$L$906),3)</f>
        <v>1.645</v>
      </c>
      <c r="U620" s="112">
        <f t="shared" si="221"/>
        <v>11.0525</v>
      </c>
      <c r="V620" s="112">
        <f t="shared" si="222"/>
        <v>-25.986249999999998</v>
      </c>
      <c r="W620" s="112">
        <f t="shared" si="223"/>
        <v>18.223749999999999</v>
      </c>
      <c r="X620" s="112" t="b">
        <f t="shared" si="224"/>
        <v>0</v>
      </c>
      <c r="Y620" s="112" cm="1">
        <f t="array" ref="Y620">_xlfn.QUARTILE.EXC(IF($D$5:$D$906=$D620,$M$5:$M$906),1)</f>
        <v>-18.744999999999997</v>
      </c>
      <c r="Z620" s="112" cm="1">
        <f t="array" ref="Z620">_xlfn.QUARTILE.EXC(IF($D$5:$D$906=$D620,$M$5:$M$906),3)</f>
        <v>-2.7</v>
      </c>
      <c r="AA620" s="112">
        <f t="shared" si="225"/>
        <v>16.044999999999998</v>
      </c>
      <c r="AB620" s="112">
        <f t="shared" si="226"/>
        <v>-42.812499999999993</v>
      </c>
      <c r="AC620" s="112">
        <f t="shared" si="227"/>
        <v>21.367499999999996</v>
      </c>
      <c r="AD620" s="112" t="b">
        <f t="shared" si="228"/>
        <v>0</v>
      </c>
      <c r="AE620" s="101">
        <f t="shared" si="219"/>
        <v>0</v>
      </c>
      <c r="AF620" s="101">
        <f t="shared" si="220"/>
        <v>0</v>
      </c>
      <c r="AG620" s="406" cm="1">
        <f t="array" ref="AG620">_xlfn.QUARTILE.EXC(IF($AT$5:$AT$906=$AT620,$L$5:$L$906),1)</f>
        <v>-9.4075000000000006</v>
      </c>
      <c r="AH620" s="406" cm="1">
        <f t="array" ref="AH620">_xlfn.QUARTILE.EXC(IF($AT$5:$AT$906=$AT620,$L$5:$L$906),3)</f>
        <v>1.645</v>
      </c>
      <c r="AI620" s="406">
        <f t="shared" si="229"/>
        <v>11.0525</v>
      </c>
      <c r="AJ620" s="406">
        <f t="shared" si="230"/>
        <v>-25.986249999999998</v>
      </c>
      <c r="AK620" s="406">
        <f t="shared" si="231"/>
        <v>18.223749999999999</v>
      </c>
      <c r="AL620" s="406" t="b">
        <f t="shared" si="232"/>
        <v>0</v>
      </c>
      <c r="AM620" s="406" cm="1">
        <f t="array" ref="AM620">_xlfn.QUARTILE.EXC(IF($AT$5:$AT$906=$AT620,$M$5:$M$906),1)</f>
        <v>-18.744999999999997</v>
      </c>
      <c r="AN620" s="406" cm="1">
        <f t="array" ref="AN620">_xlfn.QUARTILE.EXC(IF($AT$5:$AT$906=$AT620,$M$5:$M$906),3)</f>
        <v>-2.7</v>
      </c>
      <c r="AO620" s="406">
        <f t="shared" si="233"/>
        <v>16.044999999999998</v>
      </c>
      <c r="AP620" s="406">
        <f t="shared" si="234"/>
        <v>-42.812499999999993</v>
      </c>
      <c r="AQ620" s="406">
        <f t="shared" si="235"/>
        <v>21.367499999999996</v>
      </c>
      <c r="AR620" s="406" t="b">
        <f t="shared" si="236"/>
        <v>0</v>
      </c>
      <c r="AS620" s="404" t="str">
        <f>INDEX('Org2567'!$BM:$BM,MATCH(Raw_DATA!A620,'Org2567'!$D:$D,0))</f>
        <v>รพช.F2 P&lt;=30,000</v>
      </c>
      <c r="AT620" s="404">
        <f>INDEX('Org2567'!$BL:$BL,MATCH(Raw_DATA!A620,'Org2567'!$D:$D,0))</f>
        <v>5</v>
      </c>
      <c r="AU620" s="113"/>
      <c r="AV620" s="101">
        <v>59.35</v>
      </c>
      <c r="AW620" s="101">
        <v>46.72</v>
      </c>
      <c r="AX620" s="101">
        <v>72.55</v>
      </c>
      <c r="AY620" s="101">
        <v>279.02</v>
      </c>
      <c r="AZ620" s="101">
        <v>59.97</v>
      </c>
    </row>
    <row r="621" spans="1:52" x14ac:dyDescent="0.7">
      <c r="A621" s="101" t="s">
        <v>620</v>
      </c>
      <c r="B621" s="101" t="s">
        <v>2736</v>
      </c>
      <c r="C621" s="111" t="str">
        <f>IF(A621="","",INDEX(ID!P:P,MATCH(Raw_DATA!A621,ID!A:A,0)))</f>
        <v>รพช.M2 B&gt;100</v>
      </c>
      <c r="D621" s="101">
        <f>IF(A621="","",INDEX(ID!M:M,MATCH(Raw_DATA!A621,ID!A:A,0)))</f>
        <v>13</v>
      </c>
      <c r="E621" s="112">
        <v>2.74</v>
      </c>
      <c r="F621" s="112">
        <v>2.42</v>
      </c>
      <c r="G621" s="112">
        <v>1.3</v>
      </c>
      <c r="H621" s="112">
        <v>64350975.210000001</v>
      </c>
      <c r="I621" s="112">
        <v>-22061977.77</v>
      </c>
      <c r="J621" s="112">
        <v>-12853640.539999999</v>
      </c>
      <c r="K621" s="112">
        <v>10976927.390000001</v>
      </c>
      <c r="L621" s="112">
        <v>-4.08</v>
      </c>
      <c r="M621" s="112">
        <v>-8.69</v>
      </c>
      <c r="N621" s="112">
        <f t="shared" si="237"/>
        <v>61</v>
      </c>
      <c r="O621" s="112">
        <f t="shared" si="238"/>
        <v>61</v>
      </c>
      <c r="P621" s="112">
        <f t="shared" si="239"/>
        <v>57</v>
      </c>
      <c r="Q621" s="112">
        <f t="shared" si="240"/>
        <v>110</v>
      </c>
      <c r="R621" s="112">
        <f t="shared" si="241"/>
        <v>55</v>
      </c>
      <c r="S621" s="112" cm="1">
        <f t="array" ref="S621">_xlfn.QUARTILE.EXC(IF($D$5:$D$906=$D621,$L$5:$L$906),1)</f>
        <v>-7.51</v>
      </c>
      <c r="T621" s="112" cm="1">
        <f t="array" ref="T621">_xlfn.QUARTILE.EXC(IF($D$5:$D$906=$D621,$L$5:$L$906),3)</f>
        <v>3.04</v>
      </c>
      <c r="U621" s="112">
        <f t="shared" si="221"/>
        <v>10.55</v>
      </c>
      <c r="V621" s="112">
        <f t="shared" si="222"/>
        <v>-23.335000000000001</v>
      </c>
      <c r="W621" s="112">
        <f t="shared" si="223"/>
        <v>18.865000000000002</v>
      </c>
      <c r="X621" s="112" t="b">
        <f t="shared" si="224"/>
        <v>0</v>
      </c>
      <c r="Y621" s="112" cm="1">
        <f t="array" ref="Y621">_xlfn.QUARTILE.EXC(IF($D$5:$D$906=$D621,$M$5:$M$906),1)</f>
        <v>-12.23</v>
      </c>
      <c r="Z621" s="112" cm="1">
        <f t="array" ref="Z621">_xlfn.QUARTILE.EXC(IF($D$5:$D$906=$D621,$M$5:$M$906),3)</f>
        <v>-0.18</v>
      </c>
      <c r="AA621" s="112">
        <f t="shared" si="225"/>
        <v>12.05</v>
      </c>
      <c r="AB621" s="112">
        <f t="shared" si="226"/>
        <v>-30.305000000000003</v>
      </c>
      <c r="AC621" s="112">
        <f t="shared" si="227"/>
        <v>17.895000000000003</v>
      </c>
      <c r="AD621" s="112" t="b">
        <f t="shared" si="228"/>
        <v>0</v>
      </c>
      <c r="AE621" s="101">
        <f t="shared" si="219"/>
        <v>1</v>
      </c>
      <c r="AF621" s="101">
        <f t="shared" si="220"/>
        <v>1</v>
      </c>
      <c r="AG621" s="406" cm="1">
        <f t="array" ref="AG621">_xlfn.QUARTILE.EXC(IF($AT$5:$AT$906=$AT621,$L$5:$L$906),1)</f>
        <v>-7.51</v>
      </c>
      <c r="AH621" s="406" cm="1">
        <f t="array" ref="AH621">_xlfn.QUARTILE.EXC(IF($AT$5:$AT$906=$AT621,$L$5:$L$906),3)</f>
        <v>3.04</v>
      </c>
      <c r="AI621" s="406">
        <f t="shared" si="229"/>
        <v>10.55</v>
      </c>
      <c r="AJ621" s="406">
        <f t="shared" si="230"/>
        <v>-23.335000000000001</v>
      </c>
      <c r="AK621" s="406">
        <f t="shared" si="231"/>
        <v>18.865000000000002</v>
      </c>
      <c r="AL621" s="406" t="b">
        <f t="shared" si="232"/>
        <v>0</v>
      </c>
      <c r="AM621" s="406" cm="1">
        <f t="array" ref="AM621">_xlfn.QUARTILE.EXC(IF($AT$5:$AT$906=$AT621,$M$5:$M$906),1)</f>
        <v>-12.23</v>
      </c>
      <c r="AN621" s="406" cm="1">
        <f t="array" ref="AN621">_xlfn.QUARTILE.EXC(IF($AT$5:$AT$906=$AT621,$M$5:$M$906),3)</f>
        <v>-0.18</v>
      </c>
      <c r="AO621" s="406">
        <f t="shared" si="233"/>
        <v>12.05</v>
      </c>
      <c r="AP621" s="406">
        <f t="shared" si="234"/>
        <v>-30.305000000000003</v>
      </c>
      <c r="AQ621" s="406">
        <f t="shared" si="235"/>
        <v>17.895000000000003</v>
      </c>
      <c r="AR621" s="406" t="b">
        <f t="shared" si="236"/>
        <v>0</v>
      </c>
      <c r="AS621" s="404" t="str">
        <f>INDEX('Org2567'!$BM:$BM,MATCH(Raw_DATA!A621,'Org2567'!$D:$D,0))</f>
        <v>รพช.M2 B&gt;100</v>
      </c>
      <c r="AT621" s="404">
        <f>INDEX('Org2567'!$BL:$BL,MATCH(Raw_DATA!A621,'Org2567'!$D:$D,0))</f>
        <v>13</v>
      </c>
      <c r="AU621" s="113"/>
      <c r="AV621" s="101">
        <v>60.53</v>
      </c>
      <c r="AW621" s="101">
        <v>60.69</v>
      </c>
      <c r="AX621" s="101">
        <v>56.59</v>
      </c>
      <c r="AY621" s="101">
        <v>110.47</v>
      </c>
      <c r="AZ621" s="101">
        <v>55.33</v>
      </c>
    </row>
    <row r="622" spans="1:52" x14ac:dyDescent="0.7">
      <c r="A622" s="101" t="s">
        <v>621</v>
      </c>
      <c r="B622" s="101" t="s">
        <v>2739</v>
      </c>
      <c r="C622" s="111" t="str">
        <f>IF(A622="","",INDEX(ID!P:P,MATCH(Raw_DATA!A622,ID!A:A,0)))</f>
        <v>รพท.S B&lt;=400</v>
      </c>
      <c r="D622" s="101">
        <f>IF(A622="","",INDEX(ID!M:M,MATCH(Raw_DATA!A622,ID!A:A,0)))</f>
        <v>16</v>
      </c>
      <c r="E622" s="112">
        <v>1.5</v>
      </c>
      <c r="F622" s="112">
        <v>1.34</v>
      </c>
      <c r="G622" s="112">
        <v>0.62</v>
      </c>
      <c r="H622" s="112">
        <v>104635872.5</v>
      </c>
      <c r="I622" s="112">
        <v>-42494596.469999999</v>
      </c>
      <c r="J622" s="112">
        <v>-18161253.699999999</v>
      </c>
      <c r="K622" s="112">
        <v>-79127118.900000006</v>
      </c>
      <c r="L622" s="112">
        <v>-2.19</v>
      </c>
      <c r="M622" s="112">
        <v>-4.3600000000000003</v>
      </c>
      <c r="N622" s="112">
        <f t="shared" si="237"/>
        <v>91</v>
      </c>
      <c r="O622" s="112">
        <f t="shared" si="238"/>
        <v>55</v>
      </c>
      <c r="P622" s="112">
        <f t="shared" si="239"/>
        <v>62</v>
      </c>
      <c r="Q622" s="112">
        <f t="shared" si="240"/>
        <v>102</v>
      </c>
      <c r="R622" s="112">
        <f t="shared" si="241"/>
        <v>38</v>
      </c>
      <c r="S622" s="112" cm="1">
        <f t="array" ref="S622">_xlfn.QUARTILE.EXC(IF($D$5:$D$906=$D622,$L$5:$L$906),1)</f>
        <v>-2.1850000000000001</v>
      </c>
      <c r="T622" s="112" cm="1">
        <f t="array" ref="T622">_xlfn.QUARTILE.EXC(IF($D$5:$D$906=$D622,$L$5:$L$906),3)</f>
        <v>5.5750000000000002</v>
      </c>
      <c r="U622" s="112">
        <f t="shared" si="221"/>
        <v>7.76</v>
      </c>
      <c r="V622" s="112">
        <f t="shared" si="222"/>
        <v>-13.825000000000001</v>
      </c>
      <c r="W622" s="112">
        <f t="shared" si="223"/>
        <v>17.215</v>
      </c>
      <c r="X622" s="112" t="b">
        <f t="shared" si="224"/>
        <v>0</v>
      </c>
      <c r="Y622" s="112" cm="1">
        <f t="array" ref="Y622">_xlfn.QUARTILE.EXC(IF($D$5:$D$906=$D622,$M$5:$M$906),1)</f>
        <v>-5.58</v>
      </c>
      <c r="Z622" s="112" cm="1">
        <f t="array" ref="Z622">_xlfn.QUARTILE.EXC(IF($D$5:$D$906=$D622,$M$5:$M$906),3)</f>
        <v>0.90500000000000003</v>
      </c>
      <c r="AA622" s="112">
        <f t="shared" si="225"/>
        <v>6.4850000000000003</v>
      </c>
      <c r="AB622" s="112">
        <f t="shared" si="226"/>
        <v>-15.307500000000001</v>
      </c>
      <c r="AC622" s="112">
        <f t="shared" si="227"/>
        <v>10.6325</v>
      </c>
      <c r="AD622" s="112" t="b">
        <f t="shared" si="228"/>
        <v>0</v>
      </c>
      <c r="AE622" s="101">
        <f t="shared" si="219"/>
        <v>1</v>
      </c>
      <c r="AF622" s="101">
        <f t="shared" si="220"/>
        <v>1</v>
      </c>
      <c r="AG622" s="406" cm="1">
        <f t="array" ref="AG622">_xlfn.QUARTILE.EXC(IF($AT$5:$AT$906=$AT622,$L$5:$L$906),1)</f>
        <v>-2.1850000000000001</v>
      </c>
      <c r="AH622" s="406" cm="1">
        <f t="array" ref="AH622">_xlfn.QUARTILE.EXC(IF($AT$5:$AT$906=$AT622,$L$5:$L$906),3)</f>
        <v>5.5750000000000002</v>
      </c>
      <c r="AI622" s="406">
        <f t="shared" si="229"/>
        <v>7.76</v>
      </c>
      <c r="AJ622" s="406">
        <f t="shared" si="230"/>
        <v>-13.825000000000001</v>
      </c>
      <c r="AK622" s="406">
        <f t="shared" si="231"/>
        <v>17.215</v>
      </c>
      <c r="AL622" s="406" t="b">
        <f t="shared" si="232"/>
        <v>0</v>
      </c>
      <c r="AM622" s="406" cm="1">
        <f t="array" ref="AM622">_xlfn.QUARTILE.EXC(IF($AT$5:$AT$906=$AT622,$M$5:$M$906),1)</f>
        <v>-5.58</v>
      </c>
      <c r="AN622" s="406" cm="1">
        <f t="array" ref="AN622">_xlfn.QUARTILE.EXC(IF($AT$5:$AT$906=$AT622,$M$5:$M$906),3)</f>
        <v>0.90500000000000003</v>
      </c>
      <c r="AO622" s="406">
        <f t="shared" si="233"/>
        <v>6.4850000000000003</v>
      </c>
      <c r="AP622" s="406">
        <f t="shared" si="234"/>
        <v>-15.307500000000001</v>
      </c>
      <c r="AQ622" s="406">
        <f t="shared" si="235"/>
        <v>10.6325</v>
      </c>
      <c r="AR622" s="406" t="b">
        <f t="shared" si="236"/>
        <v>0</v>
      </c>
      <c r="AS622" s="404" t="str">
        <f>INDEX('Org2567'!$BM:$BM,MATCH(Raw_DATA!A622,'Org2567'!$D:$D,0))</f>
        <v>รพท.S B&lt;=400</v>
      </c>
      <c r="AT622" s="404">
        <f>INDEX('Org2567'!$BL:$BL,MATCH(Raw_DATA!A622,'Org2567'!$D:$D,0))</f>
        <v>16</v>
      </c>
      <c r="AU622" s="113"/>
      <c r="AV622" s="101">
        <v>91.11</v>
      </c>
      <c r="AW622" s="101">
        <v>54.7</v>
      </c>
      <c r="AX622" s="101">
        <v>61.63</v>
      </c>
      <c r="AY622" s="101">
        <v>101.85</v>
      </c>
      <c r="AZ622" s="101">
        <v>38.1</v>
      </c>
    </row>
    <row r="623" spans="1:52" x14ac:dyDescent="0.7">
      <c r="A623" s="101" t="s">
        <v>622</v>
      </c>
      <c r="B623" s="101" t="s">
        <v>2742</v>
      </c>
      <c r="C623" s="111" t="str">
        <f>IF(A623="","",INDEX(ID!P:P,MATCH(Raw_DATA!A623,ID!A:A,0)))</f>
        <v>รพช.F1 P&lt;=50,000</v>
      </c>
      <c r="D623" s="101">
        <f>IF(A623="","",INDEX(ID!M:M,MATCH(Raw_DATA!A623,ID!A:A,0)))</f>
        <v>9</v>
      </c>
      <c r="E623" s="112">
        <v>1.19</v>
      </c>
      <c r="F623" s="112">
        <v>1.04</v>
      </c>
      <c r="G623" s="112">
        <v>0.66</v>
      </c>
      <c r="H623" s="112">
        <v>5463288.6399999997</v>
      </c>
      <c r="I623" s="112">
        <v>-7528974.0099999998</v>
      </c>
      <c r="J623" s="112">
        <v>-5931535.4800000004</v>
      </c>
      <c r="K623" s="112">
        <v>-9755619.5600000005</v>
      </c>
      <c r="L623" s="112">
        <v>-4.8600000000000003</v>
      </c>
      <c r="M623" s="112">
        <v>-9.8800000000000008</v>
      </c>
      <c r="N623" s="112">
        <f t="shared" si="237"/>
        <v>179</v>
      </c>
      <c r="O623" s="112">
        <f t="shared" si="238"/>
        <v>42</v>
      </c>
      <c r="P623" s="112">
        <f t="shared" si="239"/>
        <v>40</v>
      </c>
      <c r="Q623" s="112">
        <f t="shared" si="240"/>
        <v>217</v>
      </c>
      <c r="R623" s="112">
        <f t="shared" si="241"/>
        <v>69</v>
      </c>
      <c r="S623" s="112" cm="1">
        <f t="array" ref="S623">_xlfn.QUARTILE.EXC(IF($D$5:$D$906=$D623,$L$5:$L$906),1)</f>
        <v>-8.26</v>
      </c>
      <c r="T623" s="112" cm="1">
        <f t="array" ref="T623">_xlfn.QUARTILE.EXC(IF($D$5:$D$906=$D623,$L$5:$L$906),3)</f>
        <v>3.2450000000000001</v>
      </c>
      <c r="U623" s="112">
        <f t="shared" si="221"/>
        <v>11.504999999999999</v>
      </c>
      <c r="V623" s="112">
        <f t="shared" si="222"/>
        <v>-25.517499999999998</v>
      </c>
      <c r="W623" s="112">
        <f t="shared" si="223"/>
        <v>20.502500000000001</v>
      </c>
      <c r="X623" s="112" t="b">
        <f t="shared" si="224"/>
        <v>0</v>
      </c>
      <c r="Y623" s="112" cm="1">
        <f t="array" ref="Y623">_xlfn.QUARTILE.EXC(IF($D$5:$D$906=$D623,$M$5:$M$906),1)</f>
        <v>-12.452500000000001</v>
      </c>
      <c r="Z623" s="112" cm="1">
        <f t="array" ref="Z623">_xlfn.QUARTILE.EXC(IF($D$5:$D$906=$D623,$M$5:$M$906),3)</f>
        <v>0.39</v>
      </c>
      <c r="AA623" s="112">
        <f t="shared" si="225"/>
        <v>12.842500000000001</v>
      </c>
      <c r="AB623" s="112">
        <f t="shared" si="226"/>
        <v>-31.716250000000002</v>
      </c>
      <c r="AC623" s="112">
        <f t="shared" si="227"/>
        <v>19.653750000000002</v>
      </c>
      <c r="AD623" s="112" t="b">
        <f t="shared" si="228"/>
        <v>0</v>
      </c>
      <c r="AE623" s="101">
        <f t="shared" si="219"/>
        <v>1</v>
      </c>
      <c r="AF623" s="101">
        <f t="shared" si="220"/>
        <v>1</v>
      </c>
      <c r="AG623" s="406" cm="1">
        <f t="array" ref="AG623">_xlfn.QUARTILE.EXC(IF($AT$5:$AT$906=$AT623,$L$5:$L$906),1)</f>
        <v>-8.26</v>
      </c>
      <c r="AH623" s="406" cm="1">
        <f t="array" ref="AH623">_xlfn.QUARTILE.EXC(IF($AT$5:$AT$906=$AT623,$L$5:$L$906),3)</f>
        <v>3.2450000000000001</v>
      </c>
      <c r="AI623" s="406">
        <f t="shared" si="229"/>
        <v>11.504999999999999</v>
      </c>
      <c r="AJ623" s="406">
        <f t="shared" si="230"/>
        <v>-25.517499999999998</v>
      </c>
      <c r="AK623" s="406">
        <f t="shared" si="231"/>
        <v>20.502500000000001</v>
      </c>
      <c r="AL623" s="406" t="b">
        <f t="shared" si="232"/>
        <v>0</v>
      </c>
      <c r="AM623" s="406" cm="1">
        <f t="array" ref="AM623">_xlfn.QUARTILE.EXC(IF($AT$5:$AT$906=$AT623,$M$5:$M$906),1)</f>
        <v>-12.452500000000001</v>
      </c>
      <c r="AN623" s="406" cm="1">
        <f t="array" ref="AN623">_xlfn.QUARTILE.EXC(IF($AT$5:$AT$906=$AT623,$M$5:$M$906),3)</f>
        <v>0.39</v>
      </c>
      <c r="AO623" s="406">
        <f t="shared" si="233"/>
        <v>12.842500000000001</v>
      </c>
      <c r="AP623" s="406">
        <f t="shared" si="234"/>
        <v>-31.716250000000002</v>
      </c>
      <c r="AQ623" s="406">
        <f t="shared" si="235"/>
        <v>19.653750000000002</v>
      </c>
      <c r="AR623" s="406" t="b">
        <f t="shared" si="236"/>
        <v>0</v>
      </c>
      <c r="AS623" s="404" t="str">
        <f>INDEX('Org2567'!$BM:$BM,MATCH(Raw_DATA!A623,'Org2567'!$D:$D,0))</f>
        <v>รพช.F1 P&lt;=50,000</v>
      </c>
      <c r="AT623" s="404">
        <f>INDEX('Org2567'!$BL:$BL,MATCH(Raw_DATA!A623,'Org2567'!$D:$D,0))</f>
        <v>9</v>
      </c>
      <c r="AU623" s="113"/>
      <c r="AV623" s="101">
        <v>179.32</v>
      </c>
      <c r="AW623" s="101">
        <v>41.8</v>
      </c>
      <c r="AX623" s="101">
        <v>40.340000000000003</v>
      </c>
      <c r="AY623" s="101">
        <v>217.16</v>
      </c>
      <c r="AZ623" s="101">
        <v>68.739999999999995</v>
      </c>
    </row>
    <row r="624" spans="1:52" x14ac:dyDescent="0.7">
      <c r="A624" s="101" t="s">
        <v>623</v>
      </c>
      <c r="B624" s="101" t="s">
        <v>2745</v>
      </c>
      <c r="C624" s="111" t="str">
        <f>IF(A624="","",INDEX(ID!P:P,MATCH(Raw_DATA!A624,ID!A:A,0)))</f>
        <v>รพช.F2 P&lt;=30,000</v>
      </c>
      <c r="D624" s="101">
        <f>IF(A624="","",INDEX(ID!M:M,MATCH(Raw_DATA!A624,ID!A:A,0)))</f>
        <v>5</v>
      </c>
      <c r="E624" s="112">
        <v>3.02</v>
      </c>
      <c r="F624" s="112">
        <v>2.72</v>
      </c>
      <c r="G624" s="112">
        <v>2.46</v>
      </c>
      <c r="H624" s="112">
        <v>26678067.359999999</v>
      </c>
      <c r="I624" s="112">
        <v>-4708572.7699999996</v>
      </c>
      <c r="J624" s="112">
        <v>-5960534.8499999996</v>
      </c>
      <c r="K624" s="112">
        <v>19355465.969999999</v>
      </c>
      <c r="L624" s="112">
        <v>-7.18</v>
      </c>
      <c r="M624" s="112">
        <v>-6.97</v>
      </c>
      <c r="N624" s="112">
        <f t="shared" si="237"/>
        <v>191</v>
      </c>
      <c r="O624" s="112">
        <f t="shared" si="238"/>
        <v>21</v>
      </c>
      <c r="P624" s="112">
        <f t="shared" si="239"/>
        <v>53</v>
      </c>
      <c r="Q624" s="112">
        <f t="shared" si="240"/>
        <v>372</v>
      </c>
      <c r="R624" s="112">
        <f t="shared" si="241"/>
        <v>74</v>
      </c>
      <c r="S624" s="112" cm="1">
        <f t="array" ref="S624">_xlfn.QUARTILE.EXC(IF($D$5:$D$906=$D624,$L$5:$L$906),1)</f>
        <v>-9.4075000000000006</v>
      </c>
      <c r="T624" s="112" cm="1">
        <f t="array" ref="T624">_xlfn.QUARTILE.EXC(IF($D$5:$D$906=$D624,$L$5:$L$906),3)</f>
        <v>1.645</v>
      </c>
      <c r="U624" s="112">
        <f t="shared" si="221"/>
        <v>11.0525</v>
      </c>
      <c r="V624" s="112">
        <f t="shared" si="222"/>
        <v>-25.986249999999998</v>
      </c>
      <c r="W624" s="112">
        <f t="shared" si="223"/>
        <v>18.223749999999999</v>
      </c>
      <c r="X624" s="112" t="b">
        <f t="shared" si="224"/>
        <v>0</v>
      </c>
      <c r="Y624" s="112" cm="1">
        <f t="array" ref="Y624">_xlfn.QUARTILE.EXC(IF($D$5:$D$906=$D624,$M$5:$M$906),1)</f>
        <v>-18.744999999999997</v>
      </c>
      <c r="Z624" s="112" cm="1">
        <f t="array" ref="Z624">_xlfn.QUARTILE.EXC(IF($D$5:$D$906=$D624,$M$5:$M$906),3)</f>
        <v>-2.7</v>
      </c>
      <c r="AA624" s="112">
        <f t="shared" si="225"/>
        <v>16.044999999999998</v>
      </c>
      <c r="AB624" s="112">
        <f t="shared" si="226"/>
        <v>-42.812499999999993</v>
      </c>
      <c r="AC624" s="112">
        <f t="shared" si="227"/>
        <v>21.367499999999996</v>
      </c>
      <c r="AD624" s="112" t="b">
        <f t="shared" si="228"/>
        <v>0</v>
      </c>
      <c r="AE624" s="101">
        <f t="shared" si="219"/>
        <v>1</v>
      </c>
      <c r="AF624" s="101">
        <f t="shared" si="220"/>
        <v>1</v>
      </c>
      <c r="AG624" s="406" cm="1">
        <f t="array" ref="AG624">_xlfn.QUARTILE.EXC(IF($AT$5:$AT$906=$AT624,$L$5:$L$906),1)</f>
        <v>-9.4075000000000006</v>
      </c>
      <c r="AH624" s="406" cm="1">
        <f t="array" ref="AH624">_xlfn.QUARTILE.EXC(IF($AT$5:$AT$906=$AT624,$L$5:$L$906),3)</f>
        <v>1.645</v>
      </c>
      <c r="AI624" s="406">
        <f t="shared" si="229"/>
        <v>11.0525</v>
      </c>
      <c r="AJ624" s="406">
        <f t="shared" si="230"/>
        <v>-25.986249999999998</v>
      </c>
      <c r="AK624" s="406">
        <f t="shared" si="231"/>
        <v>18.223749999999999</v>
      </c>
      <c r="AL624" s="406" t="b">
        <f t="shared" si="232"/>
        <v>0</v>
      </c>
      <c r="AM624" s="406" cm="1">
        <f t="array" ref="AM624">_xlfn.QUARTILE.EXC(IF($AT$5:$AT$906=$AT624,$M$5:$M$906),1)</f>
        <v>-18.744999999999997</v>
      </c>
      <c r="AN624" s="406" cm="1">
        <f t="array" ref="AN624">_xlfn.QUARTILE.EXC(IF($AT$5:$AT$906=$AT624,$M$5:$M$906),3)</f>
        <v>-2.7</v>
      </c>
      <c r="AO624" s="406">
        <f t="shared" si="233"/>
        <v>16.044999999999998</v>
      </c>
      <c r="AP624" s="406">
        <f t="shared" si="234"/>
        <v>-42.812499999999993</v>
      </c>
      <c r="AQ624" s="406">
        <f t="shared" si="235"/>
        <v>21.367499999999996</v>
      </c>
      <c r="AR624" s="406" t="b">
        <f t="shared" si="236"/>
        <v>0</v>
      </c>
      <c r="AS624" s="404" t="str">
        <f>INDEX('Org2567'!$BM:$BM,MATCH(Raw_DATA!A624,'Org2567'!$D:$D,0))</f>
        <v>รพช.F2 P&lt;=30,000</v>
      </c>
      <c r="AT624" s="404">
        <f>INDEX('Org2567'!$BL:$BL,MATCH(Raw_DATA!A624,'Org2567'!$D:$D,0))</f>
        <v>5</v>
      </c>
      <c r="AU624" s="113"/>
      <c r="AV624" s="101">
        <v>191.46</v>
      </c>
      <c r="AW624" s="101">
        <v>21.04</v>
      </c>
      <c r="AX624" s="101">
        <v>52.54</v>
      </c>
      <c r="AY624" s="101">
        <v>371.67</v>
      </c>
      <c r="AZ624" s="101">
        <v>73.7</v>
      </c>
    </row>
    <row r="625" spans="1:52" x14ac:dyDescent="0.7">
      <c r="A625" s="101" t="s">
        <v>624</v>
      </c>
      <c r="B625" s="101" t="s">
        <v>2748</v>
      </c>
      <c r="C625" s="111" t="str">
        <f>IF(A625="","",INDEX(ID!P:P,MATCH(Raw_DATA!A625,ID!A:A,0)))</f>
        <v>รพช.F2 P&lt;=30,000</v>
      </c>
      <c r="D625" s="101">
        <f>IF(A625="","",INDEX(ID!M:M,MATCH(Raw_DATA!A625,ID!A:A,0)))</f>
        <v>5</v>
      </c>
      <c r="E625" s="112">
        <v>1.65</v>
      </c>
      <c r="F625" s="112">
        <v>1.41</v>
      </c>
      <c r="G625" s="112">
        <v>0.82</v>
      </c>
      <c r="H625" s="112">
        <v>6401017.2999999998</v>
      </c>
      <c r="I625" s="112">
        <v>-11068589.27</v>
      </c>
      <c r="J625" s="112">
        <v>-9764849.7100000009</v>
      </c>
      <c r="K625" s="112">
        <v>-1791983.9</v>
      </c>
      <c r="L625" s="112">
        <v>-12.46</v>
      </c>
      <c r="M625" s="112">
        <v>-21.73</v>
      </c>
      <c r="N625" s="112">
        <f t="shared" si="237"/>
        <v>98</v>
      </c>
      <c r="O625" s="112">
        <f t="shared" si="238"/>
        <v>4</v>
      </c>
      <c r="P625" s="112">
        <f t="shared" si="239"/>
        <v>77</v>
      </c>
      <c r="Q625" s="112">
        <f t="shared" si="240"/>
        <v>268</v>
      </c>
      <c r="R625" s="112">
        <f t="shared" si="241"/>
        <v>51</v>
      </c>
      <c r="S625" s="112" cm="1">
        <f t="array" ref="S625">_xlfn.QUARTILE.EXC(IF($D$5:$D$906=$D625,$L$5:$L$906),1)</f>
        <v>-9.4075000000000006</v>
      </c>
      <c r="T625" s="112" cm="1">
        <f t="array" ref="T625">_xlfn.QUARTILE.EXC(IF($D$5:$D$906=$D625,$L$5:$L$906),3)</f>
        <v>1.645</v>
      </c>
      <c r="U625" s="112">
        <f t="shared" si="221"/>
        <v>11.0525</v>
      </c>
      <c r="V625" s="112">
        <f t="shared" si="222"/>
        <v>-25.986249999999998</v>
      </c>
      <c r="W625" s="112">
        <f t="shared" si="223"/>
        <v>18.223749999999999</v>
      </c>
      <c r="X625" s="112" t="b">
        <f t="shared" si="224"/>
        <v>0</v>
      </c>
      <c r="Y625" s="112" cm="1">
        <f t="array" ref="Y625">_xlfn.QUARTILE.EXC(IF($D$5:$D$906=$D625,$M$5:$M$906),1)</f>
        <v>-18.744999999999997</v>
      </c>
      <c r="Z625" s="112" cm="1">
        <f t="array" ref="Z625">_xlfn.QUARTILE.EXC(IF($D$5:$D$906=$D625,$M$5:$M$906),3)</f>
        <v>-2.7</v>
      </c>
      <c r="AA625" s="112">
        <f t="shared" si="225"/>
        <v>16.044999999999998</v>
      </c>
      <c r="AB625" s="112">
        <f t="shared" si="226"/>
        <v>-42.812499999999993</v>
      </c>
      <c r="AC625" s="112">
        <f t="shared" si="227"/>
        <v>21.367499999999996</v>
      </c>
      <c r="AD625" s="112" t="b">
        <f t="shared" si="228"/>
        <v>0</v>
      </c>
      <c r="AE625" s="101">
        <f t="shared" si="219"/>
        <v>1</v>
      </c>
      <c r="AF625" s="101">
        <f t="shared" si="220"/>
        <v>1</v>
      </c>
      <c r="AG625" s="406" cm="1">
        <f t="array" ref="AG625">_xlfn.QUARTILE.EXC(IF($AT$5:$AT$906=$AT625,$L$5:$L$906),1)</f>
        <v>-9.4075000000000006</v>
      </c>
      <c r="AH625" s="406" cm="1">
        <f t="array" ref="AH625">_xlfn.QUARTILE.EXC(IF($AT$5:$AT$906=$AT625,$L$5:$L$906),3)</f>
        <v>1.645</v>
      </c>
      <c r="AI625" s="406">
        <f t="shared" si="229"/>
        <v>11.0525</v>
      </c>
      <c r="AJ625" s="406">
        <f t="shared" si="230"/>
        <v>-25.986249999999998</v>
      </c>
      <c r="AK625" s="406">
        <f t="shared" si="231"/>
        <v>18.223749999999999</v>
      </c>
      <c r="AL625" s="406" t="b">
        <f t="shared" si="232"/>
        <v>0</v>
      </c>
      <c r="AM625" s="406" cm="1">
        <f t="array" ref="AM625">_xlfn.QUARTILE.EXC(IF($AT$5:$AT$906=$AT625,$M$5:$M$906),1)</f>
        <v>-18.744999999999997</v>
      </c>
      <c r="AN625" s="406" cm="1">
        <f t="array" ref="AN625">_xlfn.QUARTILE.EXC(IF($AT$5:$AT$906=$AT625,$M$5:$M$906),3)</f>
        <v>-2.7</v>
      </c>
      <c r="AO625" s="406">
        <f t="shared" si="233"/>
        <v>16.044999999999998</v>
      </c>
      <c r="AP625" s="406">
        <f t="shared" si="234"/>
        <v>-42.812499999999993</v>
      </c>
      <c r="AQ625" s="406">
        <f t="shared" si="235"/>
        <v>21.367499999999996</v>
      </c>
      <c r="AR625" s="406" t="b">
        <f t="shared" si="236"/>
        <v>0</v>
      </c>
      <c r="AS625" s="404" t="str">
        <f>INDEX('Org2567'!$BM:$BM,MATCH(Raw_DATA!A625,'Org2567'!$D:$D,0))</f>
        <v>รพช.F2 P&lt;=30,000</v>
      </c>
      <c r="AT625" s="404">
        <f>INDEX('Org2567'!$BL:$BL,MATCH(Raw_DATA!A625,'Org2567'!$D:$D,0))</f>
        <v>5</v>
      </c>
      <c r="AU625" s="113"/>
      <c r="AV625" s="101">
        <v>97.9</v>
      </c>
      <c r="AW625" s="101">
        <v>3.88</v>
      </c>
      <c r="AX625" s="101">
        <v>77.06</v>
      </c>
      <c r="AY625" s="101">
        <v>267.70999999999998</v>
      </c>
      <c r="AZ625" s="101">
        <v>51.48</v>
      </c>
    </row>
    <row r="626" spans="1:52" x14ac:dyDescent="0.7">
      <c r="A626" s="101" t="s">
        <v>625</v>
      </c>
      <c r="B626" s="101" t="s">
        <v>2751</v>
      </c>
      <c r="C626" s="111" t="str">
        <f>IF(A626="","",INDEX(ID!P:P,MATCH(Raw_DATA!A626,ID!A:A,0)))</f>
        <v>รพช.F2 P30,000-60,000</v>
      </c>
      <c r="D626" s="101">
        <f>IF(A626="","",INDEX(ID!M:M,MATCH(Raw_DATA!A626,ID!A:A,0)))</f>
        <v>6</v>
      </c>
      <c r="E626" s="112">
        <v>4.3099999999999996</v>
      </c>
      <c r="F626" s="112">
        <v>3.99</v>
      </c>
      <c r="G626" s="112">
        <v>3.66</v>
      </c>
      <c r="H626" s="112">
        <v>38718955.990000002</v>
      </c>
      <c r="I626" s="112">
        <v>-4282814.1399999997</v>
      </c>
      <c r="J626" s="112">
        <v>1325648.32</v>
      </c>
      <c r="K626" s="112">
        <v>31190604.670000002</v>
      </c>
      <c r="L626" s="112">
        <v>1.3</v>
      </c>
      <c r="M626" s="112">
        <v>-2.96</v>
      </c>
      <c r="N626" s="112">
        <f t="shared" si="237"/>
        <v>131</v>
      </c>
      <c r="O626" s="112">
        <f t="shared" si="238"/>
        <v>24</v>
      </c>
      <c r="P626" s="112">
        <f t="shared" si="239"/>
        <v>45</v>
      </c>
      <c r="Q626" s="112">
        <f t="shared" si="240"/>
        <v>103</v>
      </c>
      <c r="R626" s="112">
        <f t="shared" si="241"/>
        <v>73</v>
      </c>
      <c r="S626" s="112" cm="1">
        <f t="array" ref="S626">_xlfn.QUARTILE.EXC(IF($D$5:$D$906=$D626,$L$5:$L$906),1)</f>
        <v>-10.317499999999999</v>
      </c>
      <c r="T626" s="112" cm="1">
        <f t="array" ref="T626">_xlfn.QUARTILE.EXC(IF($D$5:$D$906=$D626,$L$5:$L$906),3)</f>
        <v>1.0349999999999999</v>
      </c>
      <c r="U626" s="112">
        <f t="shared" si="221"/>
        <v>11.352499999999999</v>
      </c>
      <c r="V626" s="112">
        <f t="shared" si="222"/>
        <v>-27.346249999999998</v>
      </c>
      <c r="W626" s="112">
        <f t="shared" si="223"/>
        <v>18.063749999999999</v>
      </c>
      <c r="X626" s="112" t="b">
        <f t="shared" si="224"/>
        <v>0</v>
      </c>
      <c r="Y626" s="112" cm="1">
        <f t="array" ref="Y626">_xlfn.QUARTILE.EXC(IF($D$5:$D$906=$D626,$M$5:$M$906),1)</f>
        <v>-15.98</v>
      </c>
      <c r="Z626" s="112" cm="1">
        <f t="array" ref="Z626">_xlfn.QUARTILE.EXC(IF($D$5:$D$906=$D626,$M$5:$M$906),3)</f>
        <v>-2.4</v>
      </c>
      <c r="AA626" s="112">
        <f t="shared" si="225"/>
        <v>13.58</v>
      </c>
      <c r="AB626" s="112">
        <f t="shared" si="226"/>
        <v>-36.35</v>
      </c>
      <c r="AC626" s="112">
        <f t="shared" si="227"/>
        <v>17.970000000000002</v>
      </c>
      <c r="AD626" s="112" t="b">
        <f t="shared" si="228"/>
        <v>0</v>
      </c>
      <c r="AE626" s="101">
        <f t="shared" si="219"/>
        <v>1</v>
      </c>
      <c r="AF626" s="101">
        <f t="shared" si="220"/>
        <v>0</v>
      </c>
      <c r="AG626" s="406" cm="1">
        <f t="array" ref="AG626">_xlfn.QUARTILE.EXC(IF($AT$5:$AT$906=$AT626,$L$5:$L$906),1)</f>
        <v>-9.3850000000000016</v>
      </c>
      <c r="AH626" s="406" cm="1">
        <f t="array" ref="AH626">_xlfn.QUARTILE.EXC(IF($AT$5:$AT$906=$AT626,$L$5:$L$906),3)</f>
        <v>1.2250000000000001</v>
      </c>
      <c r="AI626" s="406">
        <f t="shared" si="229"/>
        <v>10.610000000000001</v>
      </c>
      <c r="AJ626" s="406">
        <f t="shared" si="230"/>
        <v>-25.300000000000004</v>
      </c>
      <c r="AK626" s="406">
        <f t="shared" si="231"/>
        <v>17.140000000000004</v>
      </c>
      <c r="AL626" s="406" t="b">
        <f t="shared" si="232"/>
        <v>0</v>
      </c>
      <c r="AM626" s="406" cm="1">
        <f t="array" ref="AM626">_xlfn.QUARTILE.EXC(IF($AT$5:$AT$906=$AT626,$M$5:$M$906),1)</f>
        <v>-15.515000000000001</v>
      </c>
      <c r="AN626" s="406" cm="1">
        <f t="array" ref="AN626">_xlfn.QUARTILE.EXC(IF($AT$5:$AT$906=$AT626,$M$5:$M$906),3)</f>
        <v>-2.2599999999999998</v>
      </c>
      <c r="AO626" s="406">
        <f t="shared" si="233"/>
        <v>13.255000000000001</v>
      </c>
      <c r="AP626" s="406">
        <f t="shared" si="234"/>
        <v>-35.397500000000001</v>
      </c>
      <c r="AQ626" s="406">
        <f t="shared" si="235"/>
        <v>17.622500000000002</v>
      </c>
      <c r="AR626" s="406" t="b">
        <f t="shared" si="236"/>
        <v>0</v>
      </c>
      <c r="AS626" s="404" t="str">
        <f>INDEX('Org2567'!$BM:$BM,MATCH(Raw_DATA!A626,'Org2567'!$D:$D,0))</f>
        <v>รพช.F2 P30,000-60,000</v>
      </c>
      <c r="AT626" s="404">
        <f>INDEX('Org2567'!$BL:$BL,MATCH(Raw_DATA!A626,'Org2567'!$D:$D,0))</f>
        <v>6</v>
      </c>
      <c r="AU626" s="113"/>
      <c r="AV626" s="101">
        <v>130.6</v>
      </c>
      <c r="AW626" s="101">
        <v>23.73</v>
      </c>
      <c r="AX626" s="101">
        <v>45.16</v>
      </c>
      <c r="AY626" s="101">
        <v>102.55</v>
      </c>
      <c r="AZ626" s="101">
        <v>72.69</v>
      </c>
    </row>
    <row r="627" spans="1:52" x14ac:dyDescent="0.7">
      <c r="A627" s="101" t="s">
        <v>626</v>
      </c>
      <c r="B627" s="101" t="s">
        <v>4100</v>
      </c>
      <c r="C627" s="111" t="str">
        <f>IF(A627="","",INDEX(ID!P:P,MATCH(Raw_DATA!A627,ID!A:A,0)))</f>
        <v>รพช.F2 P&lt;=30,000</v>
      </c>
      <c r="D627" s="101">
        <f>IF(A627="","",INDEX(ID!M:M,MATCH(Raw_DATA!A627,ID!A:A,0)))</f>
        <v>5</v>
      </c>
      <c r="E627" s="112">
        <v>1.44</v>
      </c>
      <c r="F627" s="112">
        <v>1.26</v>
      </c>
      <c r="G627" s="112">
        <v>0.67</v>
      </c>
      <c r="H627" s="112">
        <v>4373111.24</v>
      </c>
      <c r="I627" s="112">
        <v>-2714543.67</v>
      </c>
      <c r="J627" s="112">
        <v>-166905.01</v>
      </c>
      <c r="K627" s="112">
        <v>-3355620.86</v>
      </c>
      <c r="L627" s="112">
        <v>-0.21</v>
      </c>
      <c r="M627" s="112">
        <v>-5.07</v>
      </c>
      <c r="N627" s="112">
        <f t="shared" si="237"/>
        <v>209</v>
      </c>
      <c r="O627" s="112">
        <f t="shared" si="238"/>
        <v>96</v>
      </c>
      <c r="P627" s="112">
        <f t="shared" si="239"/>
        <v>41</v>
      </c>
      <c r="Q627" s="112">
        <f t="shared" si="240"/>
        <v>146</v>
      </c>
      <c r="R627" s="112">
        <f t="shared" si="241"/>
        <v>49</v>
      </c>
      <c r="S627" s="112" cm="1">
        <f t="array" ref="S627">_xlfn.QUARTILE.EXC(IF($D$5:$D$906=$D627,$L$5:$L$906),1)</f>
        <v>-9.4075000000000006</v>
      </c>
      <c r="T627" s="112" cm="1">
        <f t="array" ref="T627">_xlfn.QUARTILE.EXC(IF($D$5:$D$906=$D627,$L$5:$L$906),3)</f>
        <v>1.645</v>
      </c>
      <c r="U627" s="112">
        <f t="shared" si="221"/>
        <v>11.0525</v>
      </c>
      <c r="V627" s="112">
        <f t="shared" si="222"/>
        <v>-25.986249999999998</v>
      </c>
      <c r="W627" s="112">
        <f t="shared" si="223"/>
        <v>18.223749999999999</v>
      </c>
      <c r="X627" s="112" t="b">
        <f t="shared" si="224"/>
        <v>0</v>
      </c>
      <c r="Y627" s="112" cm="1">
        <f t="array" ref="Y627">_xlfn.QUARTILE.EXC(IF($D$5:$D$906=$D627,$M$5:$M$906),1)</f>
        <v>-18.744999999999997</v>
      </c>
      <c r="Z627" s="112" cm="1">
        <f t="array" ref="Z627">_xlfn.QUARTILE.EXC(IF($D$5:$D$906=$D627,$M$5:$M$906),3)</f>
        <v>-2.7</v>
      </c>
      <c r="AA627" s="112">
        <f t="shared" si="225"/>
        <v>16.044999999999998</v>
      </c>
      <c r="AB627" s="112">
        <f t="shared" si="226"/>
        <v>-42.812499999999993</v>
      </c>
      <c r="AC627" s="112">
        <f t="shared" si="227"/>
        <v>21.367499999999996</v>
      </c>
      <c r="AD627" s="112" t="b">
        <f t="shared" si="228"/>
        <v>0</v>
      </c>
      <c r="AE627" s="101">
        <f t="shared" si="219"/>
        <v>1</v>
      </c>
      <c r="AF627" s="101">
        <f t="shared" si="220"/>
        <v>1</v>
      </c>
      <c r="AG627" s="406" cm="1">
        <f t="array" ref="AG627">_xlfn.QUARTILE.EXC(IF($AT$5:$AT$906=$AT627,$L$5:$L$906),1)</f>
        <v>-9.4075000000000006</v>
      </c>
      <c r="AH627" s="406" cm="1">
        <f t="array" ref="AH627">_xlfn.QUARTILE.EXC(IF($AT$5:$AT$906=$AT627,$L$5:$L$906),3)</f>
        <v>1.645</v>
      </c>
      <c r="AI627" s="406">
        <f t="shared" si="229"/>
        <v>11.0525</v>
      </c>
      <c r="AJ627" s="406">
        <f t="shared" si="230"/>
        <v>-25.986249999999998</v>
      </c>
      <c r="AK627" s="406">
        <f t="shared" si="231"/>
        <v>18.223749999999999</v>
      </c>
      <c r="AL627" s="406" t="b">
        <f t="shared" si="232"/>
        <v>0</v>
      </c>
      <c r="AM627" s="406" cm="1">
        <f t="array" ref="AM627">_xlfn.QUARTILE.EXC(IF($AT$5:$AT$906=$AT627,$M$5:$M$906),1)</f>
        <v>-18.744999999999997</v>
      </c>
      <c r="AN627" s="406" cm="1">
        <f t="array" ref="AN627">_xlfn.QUARTILE.EXC(IF($AT$5:$AT$906=$AT627,$M$5:$M$906),3)</f>
        <v>-2.7</v>
      </c>
      <c r="AO627" s="406">
        <f t="shared" si="233"/>
        <v>16.044999999999998</v>
      </c>
      <c r="AP627" s="406">
        <f t="shared" si="234"/>
        <v>-42.812499999999993</v>
      </c>
      <c r="AQ627" s="406">
        <f t="shared" si="235"/>
        <v>21.367499999999996</v>
      </c>
      <c r="AR627" s="406" t="b">
        <f t="shared" si="236"/>
        <v>0</v>
      </c>
      <c r="AS627" s="404" t="str">
        <f>INDEX('Org2567'!$BM:$BM,MATCH(Raw_DATA!A627,'Org2567'!$D:$D,0))</f>
        <v>รพช.F2 P&lt;=30,000</v>
      </c>
      <c r="AT627" s="404">
        <f>INDEX('Org2567'!$BL:$BL,MATCH(Raw_DATA!A627,'Org2567'!$D:$D,0))</f>
        <v>5</v>
      </c>
      <c r="AU627" s="113"/>
      <c r="AV627" s="101">
        <v>208.85</v>
      </c>
      <c r="AW627" s="101">
        <v>95.86</v>
      </c>
      <c r="AX627" s="101">
        <v>40.93</v>
      </c>
      <c r="AY627" s="101">
        <v>146.16</v>
      </c>
      <c r="AZ627" s="101">
        <v>49</v>
      </c>
    </row>
    <row r="628" spans="1:52" x14ac:dyDescent="0.7">
      <c r="A628" s="101" t="s">
        <v>627</v>
      </c>
      <c r="B628" s="101" t="s">
        <v>2755</v>
      </c>
      <c r="C628" s="111" t="str">
        <f>IF(A628="","",INDEX(ID!P:P,MATCH(Raw_DATA!A628,ID!A:A,0)))</f>
        <v>รพช.F2 P&lt;=30,000</v>
      </c>
      <c r="D628" s="101">
        <f>IF(A628="","",INDEX(ID!M:M,MATCH(Raw_DATA!A628,ID!A:A,0)))</f>
        <v>5</v>
      </c>
      <c r="E628" s="112">
        <v>1.68</v>
      </c>
      <c r="F628" s="112">
        <v>1.49</v>
      </c>
      <c r="G628" s="112">
        <v>0.64</v>
      </c>
      <c r="H628" s="112">
        <v>6561127.7800000003</v>
      </c>
      <c r="I628" s="112">
        <v>-2962698.47</v>
      </c>
      <c r="J628" s="112">
        <v>109927.35</v>
      </c>
      <c r="K628" s="112">
        <v>-3437907.69</v>
      </c>
      <c r="L628" s="112">
        <v>0.13</v>
      </c>
      <c r="M628" s="112">
        <v>-6.62</v>
      </c>
      <c r="N628" s="112">
        <f t="shared" si="237"/>
        <v>207</v>
      </c>
      <c r="O628" s="112">
        <f t="shared" si="238"/>
        <v>87</v>
      </c>
      <c r="P628" s="112">
        <f t="shared" si="239"/>
        <v>119</v>
      </c>
      <c r="Q628" s="112">
        <f t="shared" si="240"/>
        <v>258</v>
      </c>
      <c r="R628" s="112">
        <f t="shared" si="241"/>
        <v>57</v>
      </c>
      <c r="S628" s="112" cm="1">
        <f t="array" ref="S628">_xlfn.QUARTILE.EXC(IF($D$5:$D$906=$D628,$L$5:$L$906),1)</f>
        <v>-9.4075000000000006</v>
      </c>
      <c r="T628" s="112" cm="1">
        <f t="array" ref="T628">_xlfn.QUARTILE.EXC(IF($D$5:$D$906=$D628,$L$5:$L$906),3)</f>
        <v>1.645</v>
      </c>
      <c r="U628" s="112">
        <f t="shared" si="221"/>
        <v>11.0525</v>
      </c>
      <c r="V628" s="112">
        <f t="shared" si="222"/>
        <v>-25.986249999999998</v>
      </c>
      <c r="W628" s="112">
        <f t="shared" si="223"/>
        <v>18.223749999999999</v>
      </c>
      <c r="X628" s="112" t="b">
        <f t="shared" si="224"/>
        <v>0</v>
      </c>
      <c r="Y628" s="112" cm="1">
        <f t="array" ref="Y628">_xlfn.QUARTILE.EXC(IF($D$5:$D$906=$D628,$M$5:$M$906),1)</f>
        <v>-18.744999999999997</v>
      </c>
      <c r="Z628" s="112" cm="1">
        <f t="array" ref="Z628">_xlfn.QUARTILE.EXC(IF($D$5:$D$906=$D628,$M$5:$M$906),3)</f>
        <v>-2.7</v>
      </c>
      <c r="AA628" s="112">
        <f t="shared" si="225"/>
        <v>16.044999999999998</v>
      </c>
      <c r="AB628" s="112">
        <f t="shared" si="226"/>
        <v>-42.812499999999993</v>
      </c>
      <c r="AC628" s="112">
        <f t="shared" si="227"/>
        <v>21.367499999999996</v>
      </c>
      <c r="AD628" s="112" t="b">
        <f t="shared" si="228"/>
        <v>0</v>
      </c>
      <c r="AE628" s="101">
        <f t="shared" si="219"/>
        <v>1</v>
      </c>
      <c r="AF628" s="101">
        <f t="shared" si="220"/>
        <v>0</v>
      </c>
      <c r="AG628" s="406" cm="1">
        <f t="array" ref="AG628">_xlfn.QUARTILE.EXC(IF($AT$5:$AT$906=$AT628,$L$5:$L$906),1)</f>
        <v>-9.4075000000000006</v>
      </c>
      <c r="AH628" s="406" cm="1">
        <f t="array" ref="AH628">_xlfn.QUARTILE.EXC(IF($AT$5:$AT$906=$AT628,$L$5:$L$906),3)</f>
        <v>1.645</v>
      </c>
      <c r="AI628" s="406">
        <f t="shared" si="229"/>
        <v>11.0525</v>
      </c>
      <c r="AJ628" s="406">
        <f t="shared" si="230"/>
        <v>-25.986249999999998</v>
      </c>
      <c r="AK628" s="406">
        <f t="shared" si="231"/>
        <v>18.223749999999999</v>
      </c>
      <c r="AL628" s="406" t="b">
        <f t="shared" si="232"/>
        <v>0</v>
      </c>
      <c r="AM628" s="406" cm="1">
        <f t="array" ref="AM628">_xlfn.QUARTILE.EXC(IF($AT$5:$AT$906=$AT628,$M$5:$M$906),1)</f>
        <v>-18.744999999999997</v>
      </c>
      <c r="AN628" s="406" cm="1">
        <f t="array" ref="AN628">_xlfn.QUARTILE.EXC(IF($AT$5:$AT$906=$AT628,$M$5:$M$906),3)</f>
        <v>-2.7</v>
      </c>
      <c r="AO628" s="406">
        <f t="shared" si="233"/>
        <v>16.044999999999998</v>
      </c>
      <c r="AP628" s="406">
        <f t="shared" si="234"/>
        <v>-42.812499999999993</v>
      </c>
      <c r="AQ628" s="406">
        <f t="shared" si="235"/>
        <v>21.367499999999996</v>
      </c>
      <c r="AR628" s="406" t="b">
        <f t="shared" si="236"/>
        <v>0</v>
      </c>
      <c r="AS628" s="404" t="str">
        <f>INDEX('Org2567'!$BM:$BM,MATCH(Raw_DATA!A628,'Org2567'!$D:$D,0))</f>
        <v>รพช.F2 P&lt;=30,000</v>
      </c>
      <c r="AT628" s="404">
        <f>INDEX('Org2567'!$BL:$BL,MATCH(Raw_DATA!A628,'Org2567'!$D:$D,0))</f>
        <v>5</v>
      </c>
      <c r="AU628" s="113"/>
      <c r="AV628" s="101">
        <v>207.24</v>
      </c>
      <c r="AW628" s="101">
        <v>87.15</v>
      </c>
      <c r="AX628" s="101">
        <v>118.8</v>
      </c>
      <c r="AY628" s="101">
        <v>257.66000000000003</v>
      </c>
      <c r="AZ628" s="101">
        <v>57.33</v>
      </c>
    </row>
    <row r="629" spans="1:52" x14ac:dyDescent="0.7">
      <c r="A629" s="101" t="s">
        <v>628</v>
      </c>
      <c r="B629" s="101" t="s">
        <v>4101</v>
      </c>
      <c r="C629" s="111" t="str">
        <f>IF(A629="","",INDEX(ID!P:P,MATCH(Raw_DATA!A629,ID!A:A,0)))</f>
        <v>รพช.F2 P30,000-60,000</v>
      </c>
      <c r="D629" s="101">
        <f>IF(A629="","",INDEX(ID!M:M,MATCH(Raw_DATA!A629,ID!A:A,0)))</f>
        <v>6</v>
      </c>
      <c r="E629" s="112">
        <v>3.1</v>
      </c>
      <c r="F629" s="112">
        <v>2.77</v>
      </c>
      <c r="G629" s="112">
        <v>2.1800000000000002</v>
      </c>
      <c r="H629" s="112">
        <v>28315186.32</v>
      </c>
      <c r="I629" s="112">
        <v>-6864873.3399999999</v>
      </c>
      <c r="J629" s="112">
        <v>-1719670.34</v>
      </c>
      <c r="K629" s="112">
        <v>15888012.49</v>
      </c>
      <c r="L629" s="112">
        <v>-1.82</v>
      </c>
      <c r="M629" s="112">
        <v>-4.62</v>
      </c>
      <c r="N629" s="112">
        <f t="shared" si="237"/>
        <v>94</v>
      </c>
      <c r="O629" s="112">
        <f t="shared" si="238"/>
        <v>34</v>
      </c>
      <c r="P629" s="112">
        <f t="shared" si="239"/>
        <v>129</v>
      </c>
      <c r="Q629" s="112">
        <f t="shared" si="240"/>
        <v>142</v>
      </c>
      <c r="R629" s="112">
        <f t="shared" si="241"/>
        <v>72</v>
      </c>
      <c r="S629" s="112" cm="1">
        <f t="array" ref="S629">_xlfn.QUARTILE.EXC(IF($D$5:$D$906=$D629,$L$5:$L$906),1)</f>
        <v>-10.317499999999999</v>
      </c>
      <c r="T629" s="112" cm="1">
        <f t="array" ref="T629">_xlfn.QUARTILE.EXC(IF($D$5:$D$906=$D629,$L$5:$L$906),3)</f>
        <v>1.0349999999999999</v>
      </c>
      <c r="U629" s="112">
        <f t="shared" si="221"/>
        <v>11.352499999999999</v>
      </c>
      <c r="V629" s="112">
        <f t="shared" si="222"/>
        <v>-27.346249999999998</v>
      </c>
      <c r="W629" s="112">
        <f t="shared" si="223"/>
        <v>18.063749999999999</v>
      </c>
      <c r="X629" s="112" t="b">
        <f t="shared" si="224"/>
        <v>0</v>
      </c>
      <c r="Y629" s="112" cm="1">
        <f t="array" ref="Y629">_xlfn.QUARTILE.EXC(IF($D$5:$D$906=$D629,$M$5:$M$906),1)</f>
        <v>-15.98</v>
      </c>
      <c r="Z629" s="112" cm="1">
        <f t="array" ref="Z629">_xlfn.QUARTILE.EXC(IF($D$5:$D$906=$D629,$M$5:$M$906),3)</f>
        <v>-2.4</v>
      </c>
      <c r="AA629" s="112">
        <f t="shared" si="225"/>
        <v>13.58</v>
      </c>
      <c r="AB629" s="112">
        <f t="shared" si="226"/>
        <v>-36.35</v>
      </c>
      <c r="AC629" s="112">
        <f t="shared" si="227"/>
        <v>17.970000000000002</v>
      </c>
      <c r="AD629" s="112" t="b">
        <f t="shared" si="228"/>
        <v>0</v>
      </c>
      <c r="AE629" s="101">
        <f t="shared" si="219"/>
        <v>1</v>
      </c>
      <c r="AF629" s="101">
        <f t="shared" si="220"/>
        <v>1</v>
      </c>
      <c r="AG629" s="406" cm="1">
        <f t="array" ref="AG629">_xlfn.QUARTILE.EXC(IF($AT$5:$AT$906=$AT629,$L$5:$L$906),1)</f>
        <v>-9.3850000000000016</v>
      </c>
      <c r="AH629" s="406" cm="1">
        <f t="array" ref="AH629">_xlfn.QUARTILE.EXC(IF($AT$5:$AT$906=$AT629,$L$5:$L$906),3)</f>
        <v>1.2250000000000001</v>
      </c>
      <c r="AI629" s="406">
        <f t="shared" si="229"/>
        <v>10.610000000000001</v>
      </c>
      <c r="AJ629" s="406">
        <f t="shared" si="230"/>
        <v>-25.300000000000004</v>
      </c>
      <c r="AK629" s="406">
        <f t="shared" si="231"/>
        <v>17.140000000000004</v>
      </c>
      <c r="AL629" s="406" t="b">
        <f t="shared" si="232"/>
        <v>0</v>
      </c>
      <c r="AM629" s="406" cm="1">
        <f t="array" ref="AM629">_xlfn.QUARTILE.EXC(IF($AT$5:$AT$906=$AT629,$M$5:$M$906),1)</f>
        <v>-15.515000000000001</v>
      </c>
      <c r="AN629" s="406" cm="1">
        <f t="array" ref="AN629">_xlfn.QUARTILE.EXC(IF($AT$5:$AT$906=$AT629,$M$5:$M$906),3)</f>
        <v>-2.2599999999999998</v>
      </c>
      <c r="AO629" s="406">
        <f t="shared" si="233"/>
        <v>13.255000000000001</v>
      </c>
      <c r="AP629" s="406">
        <f t="shared" si="234"/>
        <v>-35.397500000000001</v>
      </c>
      <c r="AQ629" s="406">
        <f t="shared" si="235"/>
        <v>17.622500000000002</v>
      </c>
      <c r="AR629" s="406" t="b">
        <f t="shared" si="236"/>
        <v>0</v>
      </c>
      <c r="AS629" s="404" t="str">
        <f>INDEX('Org2567'!$BM:$BM,MATCH(Raw_DATA!A629,'Org2567'!$D:$D,0))</f>
        <v>รพช.F2 P30,000-60,000</v>
      </c>
      <c r="AT629" s="404">
        <f>INDEX('Org2567'!$BL:$BL,MATCH(Raw_DATA!A629,'Org2567'!$D:$D,0))</f>
        <v>6</v>
      </c>
      <c r="AU629" s="113"/>
      <c r="AV629" s="101">
        <v>93.85</v>
      </c>
      <c r="AW629" s="101">
        <v>34.32</v>
      </c>
      <c r="AX629" s="101">
        <v>128.56</v>
      </c>
      <c r="AY629" s="101">
        <v>142.05000000000001</v>
      </c>
      <c r="AZ629" s="101">
        <v>72.38</v>
      </c>
    </row>
    <row r="630" spans="1:52" x14ac:dyDescent="0.7">
      <c r="A630" s="101" t="s">
        <v>629</v>
      </c>
      <c r="B630" s="101" t="s">
        <v>2759</v>
      </c>
      <c r="C630" s="111" t="str">
        <f>IF(A630="","",INDEX(ID!P:P,MATCH(Raw_DATA!A630,ID!A:A,0)))</f>
        <v>รพท.M1 B&gt;200</v>
      </c>
      <c r="D630" s="101">
        <f>IF(A630="","",INDEX(ID!M:M,MATCH(Raw_DATA!A630,ID!A:A,0)))</f>
        <v>15</v>
      </c>
      <c r="E630" s="112">
        <v>4.0999999999999996</v>
      </c>
      <c r="F630" s="112">
        <v>3.9</v>
      </c>
      <c r="G630" s="112">
        <v>0.96</v>
      </c>
      <c r="H630" s="112">
        <v>463619315.48000002</v>
      </c>
      <c r="I630" s="112">
        <v>107648092.67</v>
      </c>
      <c r="J630" s="112">
        <v>178454672.99000001</v>
      </c>
      <c r="K630" s="112">
        <v>-6055761.4299999997</v>
      </c>
      <c r="L630" s="112">
        <v>23.45</v>
      </c>
      <c r="M630" s="112">
        <v>8.66</v>
      </c>
      <c r="N630" s="112">
        <f t="shared" si="237"/>
        <v>60</v>
      </c>
      <c r="O630" s="112">
        <f t="shared" si="238"/>
        <v>176</v>
      </c>
      <c r="P630" s="112">
        <f t="shared" si="239"/>
        <v>150</v>
      </c>
      <c r="Q630" s="112">
        <f t="shared" si="240"/>
        <v>278</v>
      </c>
      <c r="R630" s="112">
        <f t="shared" si="241"/>
        <v>57</v>
      </c>
      <c r="S630" s="112" cm="1">
        <f t="array" ref="S630">_xlfn.QUARTILE.EXC(IF($D$5:$D$906=$D630,$L$5:$L$906),1)</f>
        <v>-2.59</v>
      </c>
      <c r="T630" s="112" cm="1">
        <f t="array" ref="T630">_xlfn.QUARTILE.EXC(IF($D$5:$D$906=$D630,$L$5:$L$906),3)</f>
        <v>8.86</v>
      </c>
      <c r="U630" s="112">
        <f t="shared" si="221"/>
        <v>11.45</v>
      </c>
      <c r="V630" s="112">
        <f t="shared" si="222"/>
        <v>-19.764999999999997</v>
      </c>
      <c r="W630" s="112">
        <f t="shared" si="223"/>
        <v>26.034999999999997</v>
      </c>
      <c r="X630" s="112" t="b">
        <f t="shared" si="224"/>
        <v>0</v>
      </c>
      <c r="Y630" s="112" cm="1">
        <f t="array" ref="Y630">_xlfn.QUARTILE.EXC(IF($D$5:$D$906=$D630,$M$5:$M$906),1)</f>
        <v>-5.74</v>
      </c>
      <c r="Z630" s="112" cm="1">
        <f t="array" ref="Z630">_xlfn.QUARTILE.EXC(IF($D$5:$D$906=$D630,$M$5:$M$906),3)</f>
        <v>4.915</v>
      </c>
      <c r="AA630" s="112">
        <f t="shared" si="225"/>
        <v>10.655000000000001</v>
      </c>
      <c r="AB630" s="112">
        <f t="shared" si="226"/>
        <v>-21.722500000000004</v>
      </c>
      <c r="AC630" s="112">
        <f t="shared" si="227"/>
        <v>20.897500000000001</v>
      </c>
      <c r="AD630" s="112" t="b">
        <f t="shared" si="228"/>
        <v>0</v>
      </c>
      <c r="AE630" s="101">
        <f t="shared" si="219"/>
        <v>0</v>
      </c>
      <c r="AF630" s="101">
        <f t="shared" si="220"/>
        <v>0</v>
      </c>
      <c r="AG630" s="406" cm="1">
        <f t="array" ref="AG630">_xlfn.QUARTILE.EXC(IF($AT$5:$AT$906=$AT630,$L$5:$L$906),1)</f>
        <v>-0.34999999999999964</v>
      </c>
      <c r="AH630" s="406" cm="1">
        <f t="array" ref="AH630">_xlfn.QUARTILE.EXC(IF($AT$5:$AT$906=$AT630,$L$5:$L$906),3)</f>
        <v>9.0500000000000007</v>
      </c>
      <c r="AI630" s="406">
        <f t="shared" si="229"/>
        <v>9.4</v>
      </c>
      <c r="AJ630" s="406">
        <f t="shared" si="230"/>
        <v>-14.450000000000001</v>
      </c>
      <c r="AK630" s="406">
        <f t="shared" si="231"/>
        <v>23.150000000000002</v>
      </c>
      <c r="AL630" s="406" t="b">
        <f t="shared" si="232"/>
        <v>1</v>
      </c>
      <c r="AM630" s="406" cm="1">
        <f t="array" ref="AM630">_xlfn.QUARTILE.EXC(IF($AT$5:$AT$906=$AT630,$M$5:$M$906),1)</f>
        <v>-5.0175000000000001</v>
      </c>
      <c r="AN630" s="406" cm="1">
        <f t="array" ref="AN630">_xlfn.QUARTILE.EXC(IF($AT$5:$AT$906=$AT630,$M$5:$M$906),3)</f>
        <v>5.1049999999999995</v>
      </c>
      <c r="AO630" s="406">
        <f t="shared" si="233"/>
        <v>10.122499999999999</v>
      </c>
      <c r="AP630" s="406">
        <f t="shared" si="234"/>
        <v>-20.201249999999998</v>
      </c>
      <c r="AQ630" s="406">
        <f t="shared" si="235"/>
        <v>20.288749999999997</v>
      </c>
      <c r="AR630" s="406" t="b">
        <f t="shared" si="236"/>
        <v>0</v>
      </c>
      <c r="AS630" s="404" t="str">
        <f>INDEX('Org2567'!$BM:$BM,MATCH(Raw_DATA!A630,'Org2567'!$D:$D,0))</f>
        <v>รพท.M1 B&gt;200</v>
      </c>
      <c r="AT630" s="404">
        <f>INDEX('Org2567'!$BL:$BL,MATCH(Raw_DATA!A630,'Org2567'!$D:$D,0))</f>
        <v>15</v>
      </c>
      <c r="AU630" s="113"/>
      <c r="AV630" s="101">
        <v>60.03</v>
      </c>
      <c r="AW630" s="101">
        <v>176.32</v>
      </c>
      <c r="AX630" s="101">
        <v>150.06</v>
      </c>
      <c r="AY630" s="101">
        <v>278.16000000000003</v>
      </c>
      <c r="AZ630" s="101">
        <v>56.96</v>
      </c>
    </row>
    <row r="631" spans="1:52" x14ac:dyDescent="0.7">
      <c r="A631" s="101" t="s">
        <v>630</v>
      </c>
      <c r="B631" s="101" t="s">
        <v>3965</v>
      </c>
      <c r="C631" s="111" t="str">
        <f>IF(A631="","",INDEX(ID!P:P,MATCH(Raw_DATA!A631,ID!A:A,0)))</f>
        <v>รพช.F2 P&lt;=30,000</v>
      </c>
      <c r="D631" s="101">
        <f>IF(A631="","",INDEX(ID!M:M,MATCH(Raw_DATA!A631,ID!A:A,0)))</f>
        <v>5</v>
      </c>
      <c r="E631" s="112">
        <v>2.1</v>
      </c>
      <c r="F631" s="112">
        <v>1.91</v>
      </c>
      <c r="G631" s="112">
        <v>0.7</v>
      </c>
      <c r="H631" s="112">
        <v>24455787.859999999</v>
      </c>
      <c r="I631" s="112">
        <v>2483801.1800000002</v>
      </c>
      <c r="J631" s="112">
        <v>5578036.8099999996</v>
      </c>
      <c r="K631" s="112">
        <v>-6768491.9699999997</v>
      </c>
      <c r="L631" s="112">
        <v>7.28</v>
      </c>
      <c r="M631" s="112">
        <v>2.2599999999999998</v>
      </c>
      <c r="N631" s="112">
        <f t="shared" si="237"/>
        <v>301</v>
      </c>
      <c r="O631" s="112">
        <f t="shared" si="238"/>
        <v>193</v>
      </c>
      <c r="P631" s="112">
        <f t="shared" si="239"/>
        <v>296</v>
      </c>
      <c r="Q631" s="112">
        <f t="shared" si="240"/>
        <v>1070</v>
      </c>
      <c r="R631" s="112">
        <f t="shared" si="241"/>
        <v>99</v>
      </c>
      <c r="S631" s="112" cm="1">
        <f t="array" ref="S631">_xlfn.QUARTILE.EXC(IF($D$5:$D$906=$D631,$L$5:$L$906),1)</f>
        <v>-9.4075000000000006</v>
      </c>
      <c r="T631" s="112" cm="1">
        <f t="array" ref="T631">_xlfn.QUARTILE.EXC(IF($D$5:$D$906=$D631,$L$5:$L$906),3)</f>
        <v>1.645</v>
      </c>
      <c r="U631" s="112">
        <f t="shared" si="221"/>
        <v>11.0525</v>
      </c>
      <c r="V631" s="112">
        <f t="shared" si="222"/>
        <v>-25.986249999999998</v>
      </c>
      <c r="W631" s="112">
        <f t="shared" si="223"/>
        <v>18.223749999999999</v>
      </c>
      <c r="X631" s="112" t="b">
        <f t="shared" si="224"/>
        <v>0</v>
      </c>
      <c r="Y631" s="112" cm="1">
        <f t="array" ref="Y631">_xlfn.QUARTILE.EXC(IF($D$5:$D$906=$D631,$M$5:$M$906),1)</f>
        <v>-18.744999999999997</v>
      </c>
      <c r="Z631" s="112" cm="1">
        <f t="array" ref="Z631">_xlfn.QUARTILE.EXC(IF($D$5:$D$906=$D631,$M$5:$M$906),3)</f>
        <v>-2.7</v>
      </c>
      <c r="AA631" s="112">
        <f t="shared" si="225"/>
        <v>16.044999999999998</v>
      </c>
      <c r="AB631" s="112">
        <f t="shared" si="226"/>
        <v>-42.812499999999993</v>
      </c>
      <c r="AC631" s="112">
        <f t="shared" si="227"/>
        <v>21.367499999999996</v>
      </c>
      <c r="AD631" s="112" t="b">
        <f t="shared" si="228"/>
        <v>0</v>
      </c>
      <c r="AE631" s="101">
        <f t="shared" si="219"/>
        <v>0</v>
      </c>
      <c r="AF631" s="101">
        <f t="shared" si="220"/>
        <v>0</v>
      </c>
      <c r="AG631" s="406" cm="1">
        <f t="array" ref="AG631">_xlfn.QUARTILE.EXC(IF($AT$5:$AT$906=$AT631,$L$5:$L$906),1)</f>
        <v>-9.4075000000000006</v>
      </c>
      <c r="AH631" s="406" cm="1">
        <f t="array" ref="AH631">_xlfn.QUARTILE.EXC(IF($AT$5:$AT$906=$AT631,$L$5:$L$906),3)</f>
        <v>1.645</v>
      </c>
      <c r="AI631" s="406">
        <f t="shared" si="229"/>
        <v>11.0525</v>
      </c>
      <c r="AJ631" s="406">
        <f t="shared" si="230"/>
        <v>-25.986249999999998</v>
      </c>
      <c r="AK631" s="406">
        <f t="shared" si="231"/>
        <v>18.223749999999999</v>
      </c>
      <c r="AL631" s="406" t="b">
        <f t="shared" si="232"/>
        <v>0</v>
      </c>
      <c r="AM631" s="406" cm="1">
        <f t="array" ref="AM631">_xlfn.QUARTILE.EXC(IF($AT$5:$AT$906=$AT631,$M$5:$M$906),1)</f>
        <v>-18.744999999999997</v>
      </c>
      <c r="AN631" s="406" cm="1">
        <f t="array" ref="AN631">_xlfn.QUARTILE.EXC(IF($AT$5:$AT$906=$AT631,$M$5:$M$906),3)</f>
        <v>-2.7</v>
      </c>
      <c r="AO631" s="406">
        <f t="shared" si="233"/>
        <v>16.044999999999998</v>
      </c>
      <c r="AP631" s="406">
        <f t="shared" si="234"/>
        <v>-42.812499999999993</v>
      </c>
      <c r="AQ631" s="406">
        <f t="shared" si="235"/>
        <v>21.367499999999996</v>
      </c>
      <c r="AR631" s="406" t="b">
        <f t="shared" si="236"/>
        <v>0</v>
      </c>
      <c r="AS631" s="404" t="str">
        <f>INDEX('Org2567'!$BM:$BM,MATCH(Raw_DATA!A631,'Org2567'!$D:$D,0))</f>
        <v>รพช.F2 P&lt;=30,000</v>
      </c>
      <c r="AT631" s="404">
        <f>INDEX('Org2567'!$BL:$BL,MATCH(Raw_DATA!A631,'Org2567'!$D:$D,0))</f>
        <v>5</v>
      </c>
      <c r="AU631" s="113"/>
      <c r="AV631" s="101">
        <v>301.02999999999997</v>
      </c>
      <c r="AW631" s="101">
        <v>193.12</v>
      </c>
      <c r="AX631" s="101">
        <v>295.7</v>
      </c>
      <c r="AY631" s="101">
        <v>1069.6500000000001</v>
      </c>
      <c r="AZ631" s="101">
        <v>98.62</v>
      </c>
    </row>
    <row r="632" spans="1:52" x14ac:dyDescent="0.7">
      <c r="A632" s="101" t="s">
        <v>631</v>
      </c>
      <c r="B632" s="101" t="s">
        <v>2763</v>
      </c>
      <c r="C632" s="111" t="str">
        <f>IF(A632="","",INDEX(ID!P:P,MATCH(Raw_DATA!A632,ID!A:A,0)))</f>
        <v>รพช.F3 P15,000-25,000</v>
      </c>
      <c r="D632" s="101">
        <f>IF(A632="","",INDEX(ID!M:M,MATCH(Raw_DATA!A632,ID!A:A,0)))</f>
        <v>3</v>
      </c>
      <c r="E632" s="112">
        <v>5.23</v>
      </c>
      <c r="F632" s="112">
        <v>5.01</v>
      </c>
      <c r="G632" s="112">
        <v>4.5999999999999996</v>
      </c>
      <c r="H632" s="112">
        <v>36677215.18</v>
      </c>
      <c r="I632" s="112">
        <v>-4220865.58</v>
      </c>
      <c r="J632" s="112">
        <v>-412442.56</v>
      </c>
      <c r="K632" s="112">
        <v>31158075.82</v>
      </c>
      <c r="L632" s="112">
        <v>-0.78</v>
      </c>
      <c r="M632" s="112">
        <v>-4.0999999999999996</v>
      </c>
      <c r="N632" s="112">
        <f t="shared" si="237"/>
        <v>53</v>
      </c>
      <c r="O632" s="112">
        <f t="shared" si="238"/>
        <v>43</v>
      </c>
      <c r="P632" s="112">
        <f t="shared" si="239"/>
        <v>59</v>
      </c>
      <c r="Q632" s="112">
        <f t="shared" si="240"/>
        <v>280</v>
      </c>
      <c r="R632" s="112">
        <f t="shared" si="241"/>
        <v>56</v>
      </c>
      <c r="S632" s="112" cm="1">
        <f t="array" ref="S632">_xlfn.QUARTILE.EXC(IF($D$5:$D$906=$D632,$L$5:$L$906),1)</f>
        <v>-3.4824999999999999</v>
      </c>
      <c r="T632" s="112" cm="1">
        <f t="array" ref="T632">_xlfn.QUARTILE.EXC(IF($D$5:$D$906=$D632,$L$5:$L$906),3)</f>
        <v>12.762499999999999</v>
      </c>
      <c r="U632" s="112">
        <f t="shared" si="221"/>
        <v>16.244999999999997</v>
      </c>
      <c r="V632" s="112">
        <f t="shared" si="222"/>
        <v>-27.849999999999994</v>
      </c>
      <c r="W632" s="112">
        <f t="shared" si="223"/>
        <v>37.129999999999995</v>
      </c>
      <c r="X632" s="112" t="b">
        <f t="shared" si="224"/>
        <v>0</v>
      </c>
      <c r="Y632" s="112" cm="1">
        <f t="array" ref="Y632">_xlfn.QUARTILE.EXC(IF($D$5:$D$906=$D632,$M$5:$M$906),1)</f>
        <v>-10.8825</v>
      </c>
      <c r="Z632" s="112" cm="1">
        <f t="array" ref="Z632">_xlfn.QUARTILE.EXC(IF($D$5:$D$906=$D632,$M$5:$M$906),3)</f>
        <v>3.4124999999999996</v>
      </c>
      <c r="AA632" s="112">
        <f t="shared" si="225"/>
        <v>14.295</v>
      </c>
      <c r="AB632" s="112">
        <f t="shared" si="226"/>
        <v>-32.325000000000003</v>
      </c>
      <c r="AC632" s="112">
        <f t="shared" si="227"/>
        <v>24.854999999999997</v>
      </c>
      <c r="AD632" s="112" t="b">
        <f t="shared" si="228"/>
        <v>0</v>
      </c>
      <c r="AE632" s="101">
        <f t="shared" si="219"/>
        <v>1</v>
      </c>
      <c r="AF632" s="101">
        <f t="shared" si="220"/>
        <v>1</v>
      </c>
      <c r="AG632" s="406" cm="1">
        <f t="array" ref="AG632">_xlfn.QUARTILE.EXC(IF($AT$5:$AT$906=$AT632,$L$5:$L$906),1)</f>
        <v>-3.4824999999999999</v>
      </c>
      <c r="AH632" s="406" cm="1">
        <f t="array" ref="AH632">_xlfn.QUARTILE.EXC(IF($AT$5:$AT$906=$AT632,$L$5:$L$906),3)</f>
        <v>12.762499999999999</v>
      </c>
      <c r="AI632" s="406">
        <f t="shared" si="229"/>
        <v>16.244999999999997</v>
      </c>
      <c r="AJ632" s="406">
        <f t="shared" si="230"/>
        <v>-27.849999999999994</v>
      </c>
      <c r="AK632" s="406">
        <f t="shared" si="231"/>
        <v>37.129999999999995</v>
      </c>
      <c r="AL632" s="406" t="b">
        <f t="shared" si="232"/>
        <v>0</v>
      </c>
      <c r="AM632" s="406" cm="1">
        <f t="array" ref="AM632">_xlfn.QUARTILE.EXC(IF($AT$5:$AT$906=$AT632,$M$5:$M$906),1)</f>
        <v>-10.8825</v>
      </c>
      <c r="AN632" s="406" cm="1">
        <f t="array" ref="AN632">_xlfn.QUARTILE.EXC(IF($AT$5:$AT$906=$AT632,$M$5:$M$906),3)</f>
        <v>3.4124999999999996</v>
      </c>
      <c r="AO632" s="406">
        <f t="shared" si="233"/>
        <v>14.295</v>
      </c>
      <c r="AP632" s="406">
        <f t="shared" si="234"/>
        <v>-32.325000000000003</v>
      </c>
      <c r="AQ632" s="406">
        <f t="shared" si="235"/>
        <v>24.854999999999997</v>
      </c>
      <c r="AR632" s="406" t="b">
        <f t="shared" si="236"/>
        <v>0</v>
      </c>
      <c r="AS632" s="404" t="str">
        <f>INDEX('Org2567'!$BM:$BM,MATCH(Raw_DATA!A632,'Org2567'!$D:$D,0))</f>
        <v>รพช.F3 P15,000-25,000</v>
      </c>
      <c r="AT632" s="404">
        <f>INDEX('Org2567'!$BL:$BL,MATCH(Raw_DATA!A632,'Org2567'!$D:$D,0))</f>
        <v>3</v>
      </c>
      <c r="AU632" s="113"/>
      <c r="AV632" s="101">
        <v>52.5</v>
      </c>
      <c r="AW632" s="101">
        <v>42.65</v>
      </c>
      <c r="AX632" s="101">
        <v>58.83</v>
      </c>
      <c r="AY632" s="101">
        <v>279.67</v>
      </c>
      <c r="AZ632" s="101">
        <v>56.3</v>
      </c>
    </row>
    <row r="633" spans="1:52" x14ac:dyDescent="0.7">
      <c r="A633" s="101" t="s">
        <v>632</v>
      </c>
      <c r="B633" s="101" t="s">
        <v>2766</v>
      </c>
      <c r="C633" s="111" t="str">
        <f>IF(A633="","",INDEX(ID!P:P,MATCH(Raw_DATA!A633,ID!A:A,0)))</f>
        <v>รพช.F3 P15,000-25,000</v>
      </c>
      <c r="D633" s="101">
        <f>IF(A633="","",INDEX(ID!M:M,MATCH(Raw_DATA!A633,ID!A:A,0)))</f>
        <v>3</v>
      </c>
      <c r="E633" s="112">
        <v>3.4</v>
      </c>
      <c r="F633" s="112">
        <v>3.13</v>
      </c>
      <c r="G633" s="112">
        <v>2.41</v>
      </c>
      <c r="H633" s="112">
        <v>13538392.6</v>
      </c>
      <c r="I633" s="112">
        <v>-6160570.7199999997</v>
      </c>
      <c r="J633" s="112">
        <v>-2881471.49</v>
      </c>
      <c r="K633" s="112">
        <v>7944878.5700000003</v>
      </c>
      <c r="L633" s="112">
        <v>-5.42</v>
      </c>
      <c r="M633" s="112">
        <v>-10.66</v>
      </c>
      <c r="N633" s="112">
        <f t="shared" si="237"/>
        <v>93</v>
      </c>
      <c r="O633" s="112">
        <f t="shared" si="238"/>
        <v>39</v>
      </c>
      <c r="P633" s="112">
        <f t="shared" si="239"/>
        <v>82</v>
      </c>
      <c r="Q633" s="112">
        <f t="shared" si="240"/>
        <v>60</v>
      </c>
      <c r="R633" s="112">
        <f t="shared" si="241"/>
        <v>46</v>
      </c>
      <c r="S633" s="112" cm="1">
        <f t="array" ref="S633">_xlfn.QUARTILE.EXC(IF($D$5:$D$906=$D633,$L$5:$L$906),1)</f>
        <v>-3.4824999999999999</v>
      </c>
      <c r="T633" s="112" cm="1">
        <f t="array" ref="T633">_xlfn.QUARTILE.EXC(IF($D$5:$D$906=$D633,$L$5:$L$906),3)</f>
        <v>12.762499999999999</v>
      </c>
      <c r="U633" s="112">
        <f t="shared" si="221"/>
        <v>16.244999999999997</v>
      </c>
      <c r="V633" s="112">
        <f t="shared" si="222"/>
        <v>-27.849999999999994</v>
      </c>
      <c r="W633" s="112">
        <f t="shared" si="223"/>
        <v>37.129999999999995</v>
      </c>
      <c r="X633" s="112" t="b">
        <f t="shared" si="224"/>
        <v>0</v>
      </c>
      <c r="Y633" s="112" cm="1">
        <f t="array" ref="Y633">_xlfn.QUARTILE.EXC(IF($D$5:$D$906=$D633,$M$5:$M$906),1)</f>
        <v>-10.8825</v>
      </c>
      <c r="Z633" s="112" cm="1">
        <f t="array" ref="Z633">_xlfn.QUARTILE.EXC(IF($D$5:$D$906=$D633,$M$5:$M$906),3)</f>
        <v>3.4124999999999996</v>
      </c>
      <c r="AA633" s="112">
        <f t="shared" si="225"/>
        <v>14.295</v>
      </c>
      <c r="AB633" s="112">
        <f t="shared" si="226"/>
        <v>-32.325000000000003</v>
      </c>
      <c r="AC633" s="112">
        <f t="shared" si="227"/>
        <v>24.854999999999997</v>
      </c>
      <c r="AD633" s="112" t="b">
        <f t="shared" si="228"/>
        <v>0</v>
      </c>
      <c r="AE633" s="101">
        <f t="shared" si="219"/>
        <v>1</v>
      </c>
      <c r="AF633" s="101">
        <f t="shared" si="220"/>
        <v>1</v>
      </c>
      <c r="AG633" s="406" cm="1">
        <f t="array" ref="AG633">_xlfn.QUARTILE.EXC(IF($AT$5:$AT$906=$AT633,$L$5:$L$906),1)</f>
        <v>-3.4824999999999999</v>
      </c>
      <c r="AH633" s="406" cm="1">
        <f t="array" ref="AH633">_xlfn.QUARTILE.EXC(IF($AT$5:$AT$906=$AT633,$L$5:$L$906),3)</f>
        <v>12.762499999999999</v>
      </c>
      <c r="AI633" s="406">
        <f t="shared" si="229"/>
        <v>16.244999999999997</v>
      </c>
      <c r="AJ633" s="406">
        <f t="shared" si="230"/>
        <v>-27.849999999999994</v>
      </c>
      <c r="AK633" s="406">
        <f t="shared" si="231"/>
        <v>37.129999999999995</v>
      </c>
      <c r="AL633" s="406" t="b">
        <f t="shared" si="232"/>
        <v>0</v>
      </c>
      <c r="AM633" s="406" cm="1">
        <f t="array" ref="AM633">_xlfn.QUARTILE.EXC(IF($AT$5:$AT$906=$AT633,$M$5:$M$906),1)</f>
        <v>-10.8825</v>
      </c>
      <c r="AN633" s="406" cm="1">
        <f t="array" ref="AN633">_xlfn.QUARTILE.EXC(IF($AT$5:$AT$906=$AT633,$M$5:$M$906),3)</f>
        <v>3.4124999999999996</v>
      </c>
      <c r="AO633" s="406">
        <f t="shared" si="233"/>
        <v>14.295</v>
      </c>
      <c r="AP633" s="406">
        <f t="shared" si="234"/>
        <v>-32.325000000000003</v>
      </c>
      <c r="AQ633" s="406">
        <f t="shared" si="235"/>
        <v>24.854999999999997</v>
      </c>
      <c r="AR633" s="406" t="b">
        <f t="shared" si="236"/>
        <v>0</v>
      </c>
      <c r="AS633" s="404" t="str">
        <f>INDEX('Org2567'!$BM:$BM,MATCH(Raw_DATA!A633,'Org2567'!$D:$D,0))</f>
        <v>รพช.F3 P15,000-25,000</v>
      </c>
      <c r="AT633" s="404">
        <f>INDEX('Org2567'!$BL:$BL,MATCH(Raw_DATA!A633,'Org2567'!$D:$D,0))</f>
        <v>3</v>
      </c>
      <c r="AU633" s="113"/>
      <c r="AV633" s="101">
        <v>92.76</v>
      </c>
      <c r="AW633" s="101">
        <v>38.869999999999997</v>
      </c>
      <c r="AX633" s="101">
        <v>81.98</v>
      </c>
      <c r="AY633" s="101">
        <v>59.96</v>
      </c>
      <c r="AZ633" s="101">
        <v>45.91</v>
      </c>
    </row>
    <row r="634" spans="1:52" x14ac:dyDescent="0.7">
      <c r="A634" s="101" t="s">
        <v>633</v>
      </c>
      <c r="B634" s="101" t="s">
        <v>2769</v>
      </c>
      <c r="C634" s="111" t="str">
        <f>IF(A634="","",INDEX(ID!P:P,MATCH(Raw_DATA!A634,ID!A:A,0)))</f>
        <v>รพช.F3 P15,000-25,000</v>
      </c>
      <c r="D634" s="101">
        <f>IF(A634="","",INDEX(ID!M:M,MATCH(Raw_DATA!A634,ID!A:A,0)))</f>
        <v>3</v>
      </c>
      <c r="E634" s="112">
        <v>2.0299999999999998</v>
      </c>
      <c r="F634" s="112">
        <v>1.79</v>
      </c>
      <c r="G634" s="112">
        <v>0.82</v>
      </c>
      <c r="H634" s="112">
        <v>14006155.98</v>
      </c>
      <c r="I634" s="112">
        <v>-3026526.7</v>
      </c>
      <c r="J634" s="112">
        <v>141597.04999999999</v>
      </c>
      <c r="K634" s="112">
        <v>-2469635.2400000002</v>
      </c>
      <c r="L634" s="112">
        <v>0.26</v>
      </c>
      <c r="M634" s="112">
        <v>-3.41</v>
      </c>
      <c r="N634" s="112">
        <f t="shared" si="237"/>
        <v>239</v>
      </c>
      <c r="O634" s="112">
        <f t="shared" si="238"/>
        <v>36</v>
      </c>
      <c r="P634" s="112">
        <f t="shared" si="239"/>
        <v>715</v>
      </c>
      <c r="Q634" s="112">
        <f t="shared" si="240"/>
        <v>866</v>
      </c>
      <c r="R634" s="112">
        <f t="shared" si="241"/>
        <v>113</v>
      </c>
      <c r="S634" s="112" cm="1">
        <f t="array" ref="S634">_xlfn.QUARTILE.EXC(IF($D$5:$D$906=$D634,$L$5:$L$906),1)</f>
        <v>-3.4824999999999999</v>
      </c>
      <c r="T634" s="112" cm="1">
        <f t="array" ref="T634">_xlfn.QUARTILE.EXC(IF($D$5:$D$906=$D634,$L$5:$L$906),3)</f>
        <v>12.762499999999999</v>
      </c>
      <c r="U634" s="112">
        <f t="shared" si="221"/>
        <v>16.244999999999997</v>
      </c>
      <c r="V634" s="112">
        <f t="shared" si="222"/>
        <v>-27.849999999999994</v>
      </c>
      <c r="W634" s="112">
        <f t="shared" si="223"/>
        <v>37.129999999999995</v>
      </c>
      <c r="X634" s="112" t="b">
        <f t="shared" si="224"/>
        <v>0</v>
      </c>
      <c r="Y634" s="112" cm="1">
        <f t="array" ref="Y634">_xlfn.QUARTILE.EXC(IF($D$5:$D$906=$D634,$M$5:$M$906),1)</f>
        <v>-10.8825</v>
      </c>
      <c r="Z634" s="112" cm="1">
        <f t="array" ref="Z634">_xlfn.QUARTILE.EXC(IF($D$5:$D$906=$D634,$M$5:$M$906),3)</f>
        <v>3.4124999999999996</v>
      </c>
      <c r="AA634" s="112">
        <f t="shared" si="225"/>
        <v>14.295</v>
      </c>
      <c r="AB634" s="112">
        <f t="shared" si="226"/>
        <v>-32.325000000000003</v>
      </c>
      <c r="AC634" s="112">
        <f t="shared" si="227"/>
        <v>24.854999999999997</v>
      </c>
      <c r="AD634" s="112" t="b">
        <f t="shared" si="228"/>
        <v>0</v>
      </c>
      <c r="AE634" s="101">
        <f t="shared" si="219"/>
        <v>1</v>
      </c>
      <c r="AF634" s="101">
        <f t="shared" si="220"/>
        <v>0</v>
      </c>
      <c r="AG634" s="406" cm="1">
        <f t="array" ref="AG634">_xlfn.QUARTILE.EXC(IF($AT$5:$AT$906=$AT634,$L$5:$L$906),1)</f>
        <v>-3.4824999999999999</v>
      </c>
      <c r="AH634" s="406" cm="1">
        <f t="array" ref="AH634">_xlfn.QUARTILE.EXC(IF($AT$5:$AT$906=$AT634,$L$5:$L$906),3)</f>
        <v>12.762499999999999</v>
      </c>
      <c r="AI634" s="406">
        <f t="shared" si="229"/>
        <v>16.244999999999997</v>
      </c>
      <c r="AJ634" s="406">
        <f t="shared" si="230"/>
        <v>-27.849999999999994</v>
      </c>
      <c r="AK634" s="406">
        <f t="shared" si="231"/>
        <v>37.129999999999995</v>
      </c>
      <c r="AL634" s="406" t="b">
        <f t="shared" si="232"/>
        <v>0</v>
      </c>
      <c r="AM634" s="406" cm="1">
        <f t="array" ref="AM634">_xlfn.QUARTILE.EXC(IF($AT$5:$AT$906=$AT634,$M$5:$M$906),1)</f>
        <v>-10.8825</v>
      </c>
      <c r="AN634" s="406" cm="1">
        <f t="array" ref="AN634">_xlfn.QUARTILE.EXC(IF($AT$5:$AT$906=$AT634,$M$5:$M$906),3)</f>
        <v>3.4124999999999996</v>
      </c>
      <c r="AO634" s="406">
        <f t="shared" si="233"/>
        <v>14.295</v>
      </c>
      <c r="AP634" s="406">
        <f t="shared" si="234"/>
        <v>-32.325000000000003</v>
      </c>
      <c r="AQ634" s="406">
        <f t="shared" si="235"/>
        <v>24.854999999999997</v>
      </c>
      <c r="AR634" s="406" t="b">
        <f t="shared" si="236"/>
        <v>0</v>
      </c>
      <c r="AS634" s="404" t="str">
        <f>INDEX('Org2567'!$BM:$BM,MATCH(Raw_DATA!A634,'Org2567'!$D:$D,0))</f>
        <v>รพช.F3 P15,000-25,000</v>
      </c>
      <c r="AT634" s="404">
        <f>INDEX('Org2567'!$BL:$BL,MATCH(Raw_DATA!A634,'Org2567'!$D:$D,0))</f>
        <v>3</v>
      </c>
      <c r="AU634" s="113"/>
      <c r="AV634" s="101">
        <v>238.69</v>
      </c>
      <c r="AW634" s="101">
        <v>35.58</v>
      </c>
      <c r="AX634" s="101">
        <v>714.87</v>
      </c>
      <c r="AY634" s="101">
        <v>865.77</v>
      </c>
      <c r="AZ634" s="101">
        <v>113.32</v>
      </c>
    </row>
    <row r="635" spans="1:52" x14ac:dyDescent="0.7">
      <c r="A635" s="101" t="s">
        <v>3915</v>
      </c>
      <c r="B635" s="101" t="s">
        <v>3926</v>
      </c>
      <c r="C635" s="111" t="str">
        <f>IF(A635="","",INDEX(ID!P:P,MATCH(Raw_DATA!A635,ID!A:A,0)))</f>
        <v>รพช.F3 P&lt;=15,000</v>
      </c>
      <c r="D635" s="101">
        <f>IF(A635="","",INDEX(ID!M:M,MATCH(Raw_DATA!A635,ID!A:A,0)))</f>
        <v>2</v>
      </c>
      <c r="E635" s="112">
        <v>5.25</v>
      </c>
      <c r="F635" s="112">
        <v>3.63</v>
      </c>
      <c r="G635" s="112">
        <v>2.5</v>
      </c>
      <c r="H635" s="112">
        <v>19190903.030000001</v>
      </c>
      <c r="I635" s="112">
        <v>17279746.699999999</v>
      </c>
      <c r="J635" s="112">
        <v>18184828.600000001</v>
      </c>
      <c r="K635" s="112">
        <v>6770879.8399999999</v>
      </c>
      <c r="L635" s="112">
        <v>67.400000000000006</v>
      </c>
      <c r="M635" s="112">
        <v>60.92</v>
      </c>
      <c r="N635" s="112">
        <f t="shared" si="237"/>
        <v>74</v>
      </c>
      <c r="O635" s="112">
        <f t="shared" si="238"/>
        <v>77</v>
      </c>
      <c r="P635" s="112">
        <f t="shared" si="239"/>
        <v>41</v>
      </c>
      <c r="Q635" s="112">
        <f t="shared" si="240"/>
        <v>142</v>
      </c>
      <c r="R635" s="112">
        <f t="shared" si="241"/>
        <v>35</v>
      </c>
      <c r="S635" s="112" cm="1">
        <f t="array" ref="S635">_xlfn.QUARTILE.EXC(IF($D$5:$D$906=$D635,$L$5:$L$906),1)</f>
        <v>-5.3650000000000002</v>
      </c>
      <c r="T635" s="112" cm="1">
        <f t="array" ref="T635">_xlfn.QUARTILE.EXC(IF($D$5:$D$906=$D635,$L$5:$L$906),3)</f>
        <v>10.815000000000001</v>
      </c>
      <c r="U635" s="112">
        <f t="shared" si="221"/>
        <v>16.18</v>
      </c>
      <c r="V635" s="112">
        <f t="shared" si="222"/>
        <v>-29.634999999999998</v>
      </c>
      <c r="W635" s="112">
        <f t="shared" si="223"/>
        <v>35.085000000000001</v>
      </c>
      <c r="X635" s="112" t="b">
        <f t="shared" si="224"/>
        <v>1</v>
      </c>
      <c r="Y635" s="112" cm="1">
        <f t="array" ref="Y635">_xlfn.QUARTILE.EXC(IF($D$5:$D$906=$D635,$M$5:$M$906),1)</f>
        <v>-14.08</v>
      </c>
      <c r="Z635" s="112" cm="1">
        <f t="array" ref="Z635">_xlfn.QUARTILE.EXC(IF($D$5:$D$906=$D635,$M$5:$M$906),3)</f>
        <v>0.78999999999999981</v>
      </c>
      <c r="AA635" s="112">
        <f t="shared" si="225"/>
        <v>14.87</v>
      </c>
      <c r="AB635" s="112">
        <f t="shared" si="226"/>
        <v>-36.384999999999998</v>
      </c>
      <c r="AC635" s="112">
        <f t="shared" si="227"/>
        <v>23.094999999999999</v>
      </c>
      <c r="AD635" s="112" t="b">
        <f t="shared" si="228"/>
        <v>1</v>
      </c>
      <c r="AE635" s="101">
        <f t="shared" si="219"/>
        <v>0</v>
      </c>
      <c r="AF635" s="101">
        <f t="shared" si="220"/>
        <v>0</v>
      </c>
      <c r="AG635" s="406" cm="1">
        <f t="array" ref="AG635">_xlfn.QUARTILE.EXC(IF($AT$5:$AT$906=$AT635,$L$5:$L$906),1)</f>
        <v>-5.3650000000000002</v>
      </c>
      <c r="AH635" s="406" cm="1">
        <f t="array" ref="AH635">_xlfn.QUARTILE.EXC(IF($AT$5:$AT$906=$AT635,$L$5:$L$906),3)</f>
        <v>10.815000000000001</v>
      </c>
      <c r="AI635" s="406">
        <f t="shared" si="229"/>
        <v>16.18</v>
      </c>
      <c r="AJ635" s="406">
        <f t="shared" si="230"/>
        <v>-29.634999999999998</v>
      </c>
      <c r="AK635" s="406">
        <f t="shared" si="231"/>
        <v>35.085000000000001</v>
      </c>
      <c r="AL635" s="406" t="b">
        <f t="shared" si="232"/>
        <v>1</v>
      </c>
      <c r="AM635" s="406" cm="1">
        <f t="array" ref="AM635">_xlfn.QUARTILE.EXC(IF($AT$5:$AT$906=$AT635,$M$5:$M$906),1)</f>
        <v>-14.08</v>
      </c>
      <c r="AN635" s="406" cm="1">
        <f t="array" ref="AN635">_xlfn.QUARTILE.EXC(IF($AT$5:$AT$906=$AT635,$M$5:$M$906),3)</f>
        <v>0.78999999999999981</v>
      </c>
      <c r="AO635" s="406">
        <f t="shared" si="233"/>
        <v>14.87</v>
      </c>
      <c r="AP635" s="406">
        <f t="shared" si="234"/>
        <v>-36.384999999999998</v>
      </c>
      <c r="AQ635" s="406">
        <f t="shared" si="235"/>
        <v>23.094999999999999</v>
      </c>
      <c r="AR635" s="406" t="b">
        <f t="shared" si="236"/>
        <v>1</v>
      </c>
      <c r="AS635" s="404" t="str">
        <f>INDEX('Org2567'!$BM:$BM,MATCH(Raw_DATA!A635,'Org2567'!$D:$D,0))</f>
        <v>รพช.F3 P&lt;=15,000</v>
      </c>
      <c r="AT635" s="404">
        <f>INDEX('Org2567'!$BL:$BL,MATCH(Raw_DATA!A635,'Org2567'!$D:$D,0))</f>
        <v>2</v>
      </c>
      <c r="AU635" s="113"/>
      <c r="AV635" s="101">
        <v>73.790000000000006</v>
      </c>
      <c r="AW635" s="101">
        <v>76.72</v>
      </c>
      <c r="AX635" s="101">
        <v>40.700000000000003</v>
      </c>
      <c r="AY635" s="101">
        <v>141.84</v>
      </c>
      <c r="AZ635" s="101">
        <v>35.479999999999997</v>
      </c>
    </row>
    <row r="636" spans="1:52" x14ac:dyDescent="0.7">
      <c r="A636" s="101" t="s">
        <v>634</v>
      </c>
      <c r="B636" s="101" t="s">
        <v>2772</v>
      </c>
      <c r="C636" s="111" t="str">
        <f>IF(A636="","",INDEX(ID!P:P,MATCH(Raw_DATA!A636,ID!A:A,0)))</f>
        <v>รพศ.A B&gt;700to1000</v>
      </c>
      <c r="D636" s="101">
        <f>IF(A636="","",INDEX(ID!M:M,MATCH(Raw_DATA!A636,ID!A:A,0)))</f>
        <v>19</v>
      </c>
      <c r="E636" s="112">
        <v>6.36</v>
      </c>
      <c r="F636" s="112">
        <v>5.96</v>
      </c>
      <c r="G636" s="112">
        <v>4.28</v>
      </c>
      <c r="H636" s="112">
        <v>1877194713.3099999</v>
      </c>
      <c r="I636" s="112">
        <v>537631679.78999996</v>
      </c>
      <c r="J636" s="112">
        <v>271786153.69999999</v>
      </c>
      <c r="K636" s="112">
        <v>1149499734.6099999</v>
      </c>
      <c r="L636" s="112">
        <v>8.83</v>
      </c>
      <c r="M636" s="112">
        <v>11.65</v>
      </c>
      <c r="N636" s="112">
        <f t="shared" si="237"/>
        <v>26</v>
      </c>
      <c r="O636" s="112">
        <f t="shared" si="238"/>
        <v>55</v>
      </c>
      <c r="P636" s="112">
        <f t="shared" si="239"/>
        <v>42</v>
      </c>
      <c r="Q636" s="112">
        <f t="shared" si="240"/>
        <v>116</v>
      </c>
      <c r="R636" s="112">
        <f t="shared" si="241"/>
        <v>53</v>
      </c>
      <c r="S636" s="112" cm="1">
        <f t="array" ref="S636">_xlfn.QUARTILE.EXC(IF($D$5:$D$906=$D636,$L$5:$L$906),1)</f>
        <v>3.02</v>
      </c>
      <c r="T636" s="112" cm="1">
        <f t="array" ref="T636">_xlfn.QUARTILE.EXC(IF($D$5:$D$906=$D636,$L$5:$L$906),3)</f>
        <v>9.33</v>
      </c>
      <c r="U636" s="112">
        <f t="shared" si="221"/>
        <v>6.3100000000000005</v>
      </c>
      <c r="V636" s="112">
        <f t="shared" si="222"/>
        <v>-6.4450000000000003</v>
      </c>
      <c r="W636" s="112">
        <f t="shared" si="223"/>
        <v>18.795000000000002</v>
      </c>
      <c r="X636" s="112" t="b">
        <f t="shared" si="224"/>
        <v>0</v>
      </c>
      <c r="Y636" s="112" cm="1">
        <f t="array" ref="Y636">_xlfn.QUARTILE.EXC(IF($D$5:$D$906=$D636,$M$5:$M$906),1)</f>
        <v>-3.11</v>
      </c>
      <c r="Z636" s="112" cm="1">
        <f t="array" ref="Z636">_xlfn.QUARTILE.EXC(IF($D$5:$D$906=$D636,$M$5:$M$906),3)</f>
        <v>6.62</v>
      </c>
      <c r="AA636" s="112">
        <f t="shared" si="225"/>
        <v>9.73</v>
      </c>
      <c r="AB636" s="112">
        <f t="shared" si="226"/>
        <v>-17.705000000000002</v>
      </c>
      <c r="AC636" s="112">
        <f t="shared" si="227"/>
        <v>21.215</v>
      </c>
      <c r="AD636" s="112" t="b">
        <f t="shared" si="228"/>
        <v>0</v>
      </c>
      <c r="AE636" s="101">
        <f t="shared" si="219"/>
        <v>0</v>
      </c>
      <c r="AF636" s="101">
        <f t="shared" si="220"/>
        <v>0</v>
      </c>
      <c r="AG636" s="406" cm="1">
        <f t="array" ref="AG636">_xlfn.QUARTILE.EXC(IF($AT$5:$AT$906=$AT636,$L$5:$L$906),1)</f>
        <v>3.02</v>
      </c>
      <c r="AH636" s="406" cm="1">
        <f t="array" ref="AH636">_xlfn.QUARTILE.EXC(IF($AT$5:$AT$906=$AT636,$L$5:$L$906),3)</f>
        <v>9.33</v>
      </c>
      <c r="AI636" s="406">
        <f t="shared" si="229"/>
        <v>6.3100000000000005</v>
      </c>
      <c r="AJ636" s="406">
        <f t="shared" si="230"/>
        <v>-6.4450000000000003</v>
      </c>
      <c r="AK636" s="406">
        <f t="shared" si="231"/>
        <v>18.795000000000002</v>
      </c>
      <c r="AL636" s="406" t="b">
        <f t="shared" si="232"/>
        <v>0</v>
      </c>
      <c r="AM636" s="406" cm="1">
        <f t="array" ref="AM636">_xlfn.QUARTILE.EXC(IF($AT$5:$AT$906=$AT636,$M$5:$M$906),1)</f>
        <v>-3.11</v>
      </c>
      <c r="AN636" s="406" cm="1">
        <f t="array" ref="AN636">_xlfn.QUARTILE.EXC(IF($AT$5:$AT$906=$AT636,$M$5:$M$906),3)</f>
        <v>6.62</v>
      </c>
      <c r="AO636" s="406">
        <f t="shared" si="233"/>
        <v>9.73</v>
      </c>
      <c r="AP636" s="406">
        <f t="shared" si="234"/>
        <v>-17.705000000000002</v>
      </c>
      <c r="AQ636" s="406">
        <f t="shared" si="235"/>
        <v>21.215</v>
      </c>
      <c r="AR636" s="406" t="b">
        <f t="shared" si="236"/>
        <v>0</v>
      </c>
      <c r="AS636" s="404" t="str">
        <f>INDEX('Org2567'!$BM:$BM,MATCH(Raw_DATA!A636,'Org2567'!$D:$D,0))</f>
        <v>รพศ.A B&gt;700to1000</v>
      </c>
      <c r="AT636" s="404">
        <f>INDEX('Org2567'!$BL:$BL,MATCH(Raw_DATA!A636,'Org2567'!$D:$D,0))</f>
        <v>19</v>
      </c>
      <c r="AU636" s="113"/>
      <c r="AV636" s="101">
        <v>25.71</v>
      </c>
      <c r="AW636" s="101">
        <v>55.12</v>
      </c>
      <c r="AX636" s="101">
        <v>41.81</v>
      </c>
      <c r="AY636" s="101">
        <v>116.09</v>
      </c>
      <c r="AZ636" s="101">
        <v>53.33</v>
      </c>
    </row>
    <row r="637" spans="1:52" x14ac:dyDescent="0.7">
      <c r="A637" s="101" t="s">
        <v>635</v>
      </c>
      <c r="B637" s="101" t="s">
        <v>2776</v>
      </c>
      <c r="C637" s="111" t="str">
        <f>IF(A637="","",INDEX(ID!P:P,MATCH(Raw_DATA!A637,ID!A:A,0)))</f>
        <v>รพช.F1 P&lt;=50,000</v>
      </c>
      <c r="D637" s="101">
        <f>IF(A637="","",INDEX(ID!M:M,MATCH(Raw_DATA!A637,ID!A:A,0)))</f>
        <v>9</v>
      </c>
      <c r="E637" s="112">
        <v>4.84</v>
      </c>
      <c r="F637" s="112">
        <v>4.4000000000000004</v>
      </c>
      <c r="G637" s="112">
        <v>3.5</v>
      </c>
      <c r="H637" s="112">
        <v>91734071.969999999</v>
      </c>
      <c r="I637" s="112">
        <v>-32252764.73</v>
      </c>
      <c r="J637" s="112">
        <v>-11523297.890000001</v>
      </c>
      <c r="K637" s="112">
        <v>59642482.130000003</v>
      </c>
      <c r="L637" s="112">
        <v>-6.53</v>
      </c>
      <c r="M637" s="112">
        <v>-10.71</v>
      </c>
      <c r="N637" s="112">
        <f t="shared" si="237"/>
        <v>60</v>
      </c>
      <c r="O637" s="112">
        <f t="shared" si="238"/>
        <v>67</v>
      </c>
      <c r="P637" s="112">
        <f t="shared" si="239"/>
        <v>68</v>
      </c>
      <c r="Q637" s="112">
        <f t="shared" si="240"/>
        <v>107</v>
      </c>
      <c r="R637" s="112">
        <f t="shared" si="241"/>
        <v>37</v>
      </c>
      <c r="S637" s="112" cm="1">
        <f t="array" ref="S637">_xlfn.QUARTILE.EXC(IF($D$5:$D$906=$D637,$L$5:$L$906),1)</f>
        <v>-8.26</v>
      </c>
      <c r="T637" s="112" cm="1">
        <f t="array" ref="T637">_xlfn.QUARTILE.EXC(IF($D$5:$D$906=$D637,$L$5:$L$906),3)</f>
        <v>3.2450000000000001</v>
      </c>
      <c r="U637" s="112">
        <f t="shared" si="221"/>
        <v>11.504999999999999</v>
      </c>
      <c r="V637" s="112">
        <f t="shared" si="222"/>
        <v>-25.517499999999998</v>
      </c>
      <c r="W637" s="112">
        <f t="shared" si="223"/>
        <v>20.502500000000001</v>
      </c>
      <c r="X637" s="112" t="b">
        <f t="shared" si="224"/>
        <v>0</v>
      </c>
      <c r="Y637" s="112" cm="1">
        <f t="array" ref="Y637">_xlfn.QUARTILE.EXC(IF($D$5:$D$906=$D637,$M$5:$M$906),1)</f>
        <v>-12.452500000000001</v>
      </c>
      <c r="Z637" s="112" cm="1">
        <f t="array" ref="Z637">_xlfn.QUARTILE.EXC(IF($D$5:$D$906=$D637,$M$5:$M$906),3)</f>
        <v>0.39</v>
      </c>
      <c r="AA637" s="112">
        <f t="shared" si="225"/>
        <v>12.842500000000001</v>
      </c>
      <c r="AB637" s="112">
        <f t="shared" si="226"/>
        <v>-31.716250000000002</v>
      </c>
      <c r="AC637" s="112">
        <f t="shared" si="227"/>
        <v>19.653750000000002</v>
      </c>
      <c r="AD637" s="112" t="b">
        <f t="shared" si="228"/>
        <v>0</v>
      </c>
      <c r="AE637" s="101">
        <f t="shared" si="219"/>
        <v>1</v>
      </c>
      <c r="AF637" s="101">
        <f t="shared" si="220"/>
        <v>1</v>
      </c>
      <c r="AG637" s="406" cm="1">
        <f t="array" ref="AG637">_xlfn.QUARTILE.EXC(IF($AT$5:$AT$906=$AT637,$L$5:$L$906),1)</f>
        <v>-8.26</v>
      </c>
      <c r="AH637" s="406" cm="1">
        <f t="array" ref="AH637">_xlfn.QUARTILE.EXC(IF($AT$5:$AT$906=$AT637,$L$5:$L$906),3)</f>
        <v>3.2450000000000001</v>
      </c>
      <c r="AI637" s="406">
        <f t="shared" si="229"/>
        <v>11.504999999999999</v>
      </c>
      <c r="AJ637" s="406">
        <f t="shared" si="230"/>
        <v>-25.517499999999998</v>
      </c>
      <c r="AK637" s="406">
        <f t="shared" si="231"/>
        <v>20.502500000000001</v>
      </c>
      <c r="AL637" s="406" t="b">
        <f t="shared" si="232"/>
        <v>0</v>
      </c>
      <c r="AM637" s="406" cm="1">
        <f t="array" ref="AM637">_xlfn.QUARTILE.EXC(IF($AT$5:$AT$906=$AT637,$M$5:$M$906),1)</f>
        <v>-12.452500000000001</v>
      </c>
      <c r="AN637" s="406" cm="1">
        <f t="array" ref="AN637">_xlfn.QUARTILE.EXC(IF($AT$5:$AT$906=$AT637,$M$5:$M$906),3)</f>
        <v>0.39</v>
      </c>
      <c r="AO637" s="406">
        <f t="shared" si="233"/>
        <v>12.842500000000001</v>
      </c>
      <c r="AP637" s="406">
        <f t="shared" si="234"/>
        <v>-31.716250000000002</v>
      </c>
      <c r="AQ637" s="406">
        <f t="shared" si="235"/>
        <v>19.653750000000002</v>
      </c>
      <c r="AR637" s="406" t="b">
        <f t="shared" si="236"/>
        <v>0</v>
      </c>
      <c r="AS637" s="404" t="str">
        <f>INDEX('Org2567'!$BM:$BM,MATCH(Raw_DATA!A637,'Org2567'!$D:$D,0))</f>
        <v>รพช.F1 P&lt;=50,000</v>
      </c>
      <c r="AT637" s="404">
        <f>INDEX('Org2567'!$BL:$BL,MATCH(Raw_DATA!A637,'Org2567'!$D:$D,0))</f>
        <v>9</v>
      </c>
      <c r="AU637" s="113"/>
      <c r="AV637" s="101">
        <v>59.71</v>
      </c>
      <c r="AW637" s="101">
        <v>67.37</v>
      </c>
      <c r="AX637" s="101">
        <v>67.89</v>
      </c>
      <c r="AY637" s="101">
        <v>107.31</v>
      </c>
      <c r="AZ637" s="101">
        <v>37.33</v>
      </c>
    </row>
    <row r="638" spans="1:52" x14ac:dyDescent="0.7">
      <c r="A638" s="101" t="s">
        <v>636</v>
      </c>
      <c r="B638" s="101" t="s">
        <v>2779</v>
      </c>
      <c r="C638" s="111" t="str">
        <f>IF(A638="","",INDEX(ID!P:P,MATCH(Raw_DATA!A638,ID!A:A,0)))</f>
        <v>รพช.F1 P50,000-100,000</v>
      </c>
      <c r="D638" s="101">
        <f>IF(A638="","",INDEX(ID!M:M,MATCH(Raw_DATA!A638,ID!A:A,0)))</f>
        <v>10</v>
      </c>
      <c r="E638" s="112">
        <v>6.99</v>
      </c>
      <c r="F638" s="112">
        <v>6.67</v>
      </c>
      <c r="G638" s="112">
        <v>6.01</v>
      </c>
      <c r="H638" s="112">
        <v>119508516.78</v>
      </c>
      <c r="I638" s="112">
        <v>67961945.540000007</v>
      </c>
      <c r="J638" s="112">
        <v>76143151.239999995</v>
      </c>
      <c r="K638" s="112">
        <v>99842612.219999999</v>
      </c>
      <c r="L638" s="112">
        <v>38.729999999999997</v>
      </c>
      <c r="M638" s="112">
        <v>22.68</v>
      </c>
      <c r="N638" s="112">
        <f t="shared" si="237"/>
        <v>88</v>
      </c>
      <c r="O638" s="112">
        <f t="shared" si="238"/>
        <v>38</v>
      </c>
      <c r="P638" s="112">
        <f t="shared" si="239"/>
        <v>37</v>
      </c>
      <c r="Q638" s="112">
        <f t="shared" si="240"/>
        <v>91</v>
      </c>
      <c r="R638" s="112">
        <f t="shared" si="241"/>
        <v>54</v>
      </c>
      <c r="S638" s="112" cm="1">
        <f t="array" ref="S638">_xlfn.QUARTILE.EXC(IF($D$5:$D$906=$D638,$L$5:$L$906),1)</f>
        <v>-10.594999999999999</v>
      </c>
      <c r="T638" s="112" cm="1">
        <f t="array" ref="T638">_xlfn.QUARTILE.EXC(IF($D$5:$D$906=$D638,$L$5:$L$906),3)</f>
        <v>0.95</v>
      </c>
      <c r="U638" s="112">
        <f t="shared" si="221"/>
        <v>11.544999999999998</v>
      </c>
      <c r="V638" s="112">
        <f t="shared" si="222"/>
        <v>-27.912499999999994</v>
      </c>
      <c r="W638" s="112">
        <f t="shared" si="223"/>
        <v>18.267499999999995</v>
      </c>
      <c r="X638" s="112" t="b">
        <f t="shared" si="224"/>
        <v>1</v>
      </c>
      <c r="Y638" s="112" cm="1">
        <f t="array" ref="Y638">_xlfn.QUARTILE.EXC(IF($D$5:$D$906=$D638,$M$5:$M$906),1)</f>
        <v>-17.670000000000002</v>
      </c>
      <c r="Z638" s="112" cm="1">
        <f t="array" ref="Z638">_xlfn.QUARTILE.EXC(IF($D$5:$D$906=$D638,$M$5:$M$906),3)</f>
        <v>-3.92</v>
      </c>
      <c r="AA638" s="112">
        <f t="shared" si="225"/>
        <v>13.750000000000002</v>
      </c>
      <c r="AB638" s="112">
        <f t="shared" si="226"/>
        <v>-38.295000000000002</v>
      </c>
      <c r="AC638" s="112">
        <f t="shared" si="227"/>
        <v>16.705000000000005</v>
      </c>
      <c r="AD638" s="112" t="b">
        <f t="shared" si="228"/>
        <v>1</v>
      </c>
      <c r="AE638" s="101">
        <f t="shared" si="219"/>
        <v>0</v>
      </c>
      <c r="AF638" s="101">
        <f t="shared" si="220"/>
        <v>0</v>
      </c>
      <c r="AG638" s="406" cm="1">
        <f t="array" ref="AG638">_xlfn.QUARTILE.EXC(IF($AT$5:$AT$906=$AT638,$L$5:$L$906),1)</f>
        <v>-10.594999999999999</v>
      </c>
      <c r="AH638" s="406" cm="1">
        <f t="array" ref="AH638">_xlfn.QUARTILE.EXC(IF($AT$5:$AT$906=$AT638,$L$5:$L$906),3)</f>
        <v>0.95</v>
      </c>
      <c r="AI638" s="406">
        <f t="shared" si="229"/>
        <v>11.544999999999998</v>
      </c>
      <c r="AJ638" s="406">
        <f t="shared" si="230"/>
        <v>-27.912499999999994</v>
      </c>
      <c r="AK638" s="406">
        <f t="shared" si="231"/>
        <v>18.267499999999995</v>
      </c>
      <c r="AL638" s="406" t="b">
        <f t="shared" si="232"/>
        <v>1</v>
      </c>
      <c r="AM638" s="406" cm="1">
        <f t="array" ref="AM638">_xlfn.QUARTILE.EXC(IF($AT$5:$AT$906=$AT638,$M$5:$M$906),1)</f>
        <v>-17.670000000000002</v>
      </c>
      <c r="AN638" s="406" cm="1">
        <f t="array" ref="AN638">_xlfn.QUARTILE.EXC(IF($AT$5:$AT$906=$AT638,$M$5:$M$906),3)</f>
        <v>-3.92</v>
      </c>
      <c r="AO638" s="406">
        <f t="shared" si="233"/>
        <v>13.750000000000002</v>
      </c>
      <c r="AP638" s="406">
        <f t="shared" si="234"/>
        <v>-38.295000000000002</v>
      </c>
      <c r="AQ638" s="406">
        <f t="shared" si="235"/>
        <v>16.705000000000005</v>
      </c>
      <c r="AR638" s="406" t="b">
        <f t="shared" si="236"/>
        <v>1</v>
      </c>
      <c r="AS638" s="404" t="str">
        <f>INDEX('Org2567'!$BM:$BM,MATCH(Raw_DATA!A638,'Org2567'!$D:$D,0))</f>
        <v>รพช.F1 P50,000-100,000</v>
      </c>
      <c r="AT638" s="404">
        <f>INDEX('Org2567'!$BL:$BL,MATCH(Raw_DATA!A638,'Org2567'!$D:$D,0))</f>
        <v>10</v>
      </c>
      <c r="AU638" s="113"/>
      <c r="AV638" s="101">
        <v>88.36</v>
      </c>
      <c r="AW638" s="101">
        <v>37.56</v>
      </c>
      <c r="AX638" s="101">
        <v>37.28</v>
      </c>
      <c r="AY638" s="101">
        <v>91</v>
      </c>
      <c r="AZ638" s="101">
        <v>53.91</v>
      </c>
    </row>
    <row r="639" spans="1:52" x14ac:dyDescent="0.7">
      <c r="A639" s="101" t="s">
        <v>637</v>
      </c>
      <c r="B639" s="101" t="s">
        <v>2782</v>
      </c>
      <c r="C639" s="111" t="str">
        <f>IF(A639="","",INDEX(ID!P:P,MATCH(Raw_DATA!A639,ID!A:A,0)))</f>
        <v>รพท.S B&gt;400</v>
      </c>
      <c r="D639" s="101">
        <f>IF(A639="","",INDEX(ID!M:M,MATCH(Raw_DATA!A639,ID!A:A,0)))</f>
        <v>17</v>
      </c>
      <c r="E639" s="112">
        <v>2.08</v>
      </c>
      <c r="F639" s="112">
        <v>1.91</v>
      </c>
      <c r="G639" s="112">
        <v>0.72</v>
      </c>
      <c r="H639" s="112">
        <v>200968190.59</v>
      </c>
      <c r="I639" s="112">
        <v>31831954.210000001</v>
      </c>
      <c r="J639" s="112">
        <v>4274340.78</v>
      </c>
      <c r="K639" s="112">
        <v>-52818461.560000002</v>
      </c>
      <c r="L639" s="112">
        <v>0.52</v>
      </c>
      <c r="M639" s="112">
        <v>3.56</v>
      </c>
      <c r="N639" s="112">
        <f t="shared" si="237"/>
        <v>113</v>
      </c>
      <c r="O639" s="112">
        <f t="shared" si="238"/>
        <v>86</v>
      </c>
      <c r="P639" s="112">
        <f t="shared" si="239"/>
        <v>166</v>
      </c>
      <c r="Q639" s="112">
        <f t="shared" si="240"/>
        <v>135</v>
      </c>
      <c r="R639" s="112">
        <f t="shared" si="241"/>
        <v>57</v>
      </c>
      <c r="S639" s="112" cm="1">
        <f t="array" ref="S639">_xlfn.QUARTILE.EXC(IF($D$5:$D$906=$D639,$L$5:$L$906),1)</f>
        <v>-0.03</v>
      </c>
      <c r="T639" s="112" cm="1">
        <f t="array" ref="T639">_xlfn.QUARTILE.EXC(IF($D$5:$D$906=$D639,$L$5:$L$906),3)</f>
        <v>9.4700000000000006</v>
      </c>
      <c r="U639" s="112">
        <f t="shared" si="221"/>
        <v>9.5</v>
      </c>
      <c r="V639" s="112">
        <f t="shared" si="222"/>
        <v>-14.28</v>
      </c>
      <c r="W639" s="112">
        <f t="shared" si="223"/>
        <v>23.72</v>
      </c>
      <c r="X639" s="112" t="b">
        <f t="shared" si="224"/>
        <v>0</v>
      </c>
      <c r="Y639" s="112" cm="1">
        <f t="array" ref="Y639">_xlfn.QUARTILE.EXC(IF($D$5:$D$906=$D639,$M$5:$M$906),1)</f>
        <v>-6.29</v>
      </c>
      <c r="Z639" s="112" cm="1">
        <f t="array" ref="Z639">_xlfn.QUARTILE.EXC(IF($D$5:$D$906=$D639,$M$5:$M$906),3)</f>
        <v>1.83</v>
      </c>
      <c r="AA639" s="112">
        <f t="shared" si="225"/>
        <v>8.120000000000001</v>
      </c>
      <c r="AB639" s="112">
        <f t="shared" si="226"/>
        <v>-18.470000000000002</v>
      </c>
      <c r="AC639" s="112">
        <f t="shared" si="227"/>
        <v>14.010000000000002</v>
      </c>
      <c r="AD639" s="112" t="b">
        <f t="shared" si="228"/>
        <v>0</v>
      </c>
      <c r="AE639" s="101">
        <f t="shared" si="219"/>
        <v>0</v>
      </c>
      <c r="AF639" s="101">
        <f t="shared" si="220"/>
        <v>0</v>
      </c>
      <c r="AG639" s="406" cm="1">
        <f t="array" ref="AG639">_xlfn.QUARTILE.EXC(IF($AT$5:$AT$906=$AT639,$L$5:$L$906),1)</f>
        <v>-0.03</v>
      </c>
      <c r="AH639" s="406" cm="1">
        <f t="array" ref="AH639">_xlfn.QUARTILE.EXC(IF($AT$5:$AT$906=$AT639,$L$5:$L$906),3)</f>
        <v>9.4700000000000006</v>
      </c>
      <c r="AI639" s="406">
        <f t="shared" si="229"/>
        <v>9.5</v>
      </c>
      <c r="AJ639" s="406">
        <f t="shared" si="230"/>
        <v>-14.28</v>
      </c>
      <c r="AK639" s="406">
        <f t="shared" si="231"/>
        <v>23.72</v>
      </c>
      <c r="AL639" s="406" t="b">
        <f t="shared" si="232"/>
        <v>0</v>
      </c>
      <c r="AM639" s="406" cm="1">
        <f t="array" ref="AM639">_xlfn.QUARTILE.EXC(IF($AT$5:$AT$906=$AT639,$M$5:$M$906),1)</f>
        <v>-6.29</v>
      </c>
      <c r="AN639" s="406" cm="1">
        <f t="array" ref="AN639">_xlfn.QUARTILE.EXC(IF($AT$5:$AT$906=$AT639,$M$5:$M$906),3)</f>
        <v>1.83</v>
      </c>
      <c r="AO639" s="406">
        <f t="shared" si="233"/>
        <v>8.120000000000001</v>
      </c>
      <c r="AP639" s="406">
        <f t="shared" si="234"/>
        <v>-18.470000000000002</v>
      </c>
      <c r="AQ639" s="406">
        <f t="shared" si="235"/>
        <v>14.010000000000002</v>
      </c>
      <c r="AR639" s="406" t="b">
        <f t="shared" si="236"/>
        <v>0</v>
      </c>
      <c r="AS639" s="404" t="str">
        <f>INDEX('Org2567'!$BM:$BM,MATCH(Raw_DATA!A639,'Org2567'!$D:$D,0))</f>
        <v>รพท.S B&gt;400</v>
      </c>
      <c r="AT639" s="404">
        <f>INDEX('Org2567'!$BL:$BL,MATCH(Raw_DATA!A639,'Org2567'!$D:$D,0))</f>
        <v>17</v>
      </c>
      <c r="AU639" s="113"/>
      <c r="AV639" s="101">
        <v>112.57</v>
      </c>
      <c r="AW639" s="101">
        <v>86.18</v>
      </c>
      <c r="AX639" s="101">
        <v>165.68</v>
      </c>
      <c r="AY639" s="101">
        <v>135.02000000000001</v>
      </c>
      <c r="AZ639" s="101">
        <v>56.72</v>
      </c>
    </row>
    <row r="640" spans="1:52" x14ac:dyDescent="0.7">
      <c r="A640" s="101" t="s">
        <v>638</v>
      </c>
      <c r="B640" s="101" t="s">
        <v>2785</v>
      </c>
      <c r="C640" s="111" t="str">
        <f>IF(A640="","",INDEX(ID!P:P,MATCH(Raw_DATA!A640,ID!A:A,0)))</f>
        <v>รพช.F1 P50,000-100,000</v>
      </c>
      <c r="D640" s="101">
        <f>IF(A640="","",INDEX(ID!M:M,MATCH(Raw_DATA!A640,ID!A:A,0)))</f>
        <v>10</v>
      </c>
      <c r="E640" s="112">
        <v>2.4700000000000002</v>
      </c>
      <c r="F640" s="112">
        <v>2.27</v>
      </c>
      <c r="G640" s="112">
        <v>1.45</v>
      </c>
      <c r="H640" s="112">
        <v>38941986.380000003</v>
      </c>
      <c r="I640" s="112">
        <v>-12467021.84</v>
      </c>
      <c r="J640" s="112">
        <v>-4336923.28</v>
      </c>
      <c r="K640" s="112">
        <v>11835882.609999999</v>
      </c>
      <c r="L640" s="112">
        <v>-2.52</v>
      </c>
      <c r="M640" s="112">
        <v>-9.24</v>
      </c>
      <c r="N640" s="112">
        <f t="shared" si="237"/>
        <v>97</v>
      </c>
      <c r="O640" s="112">
        <f t="shared" si="238"/>
        <v>62</v>
      </c>
      <c r="P640" s="112">
        <f t="shared" si="239"/>
        <v>94</v>
      </c>
      <c r="Q640" s="112">
        <f t="shared" si="240"/>
        <v>279</v>
      </c>
      <c r="R640" s="112">
        <f t="shared" si="241"/>
        <v>38</v>
      </c>
      <c r="S640" s="112" cm="1">
        <f t="array" ref="S640">_xlfn.QUARTILE.EXC(IF($D$5:$D$906=$D640,$L$5:$L$906),1)</f>
        <v>-10.594999999999999</v>
      </c>
      <c r="T640" s="112" cm="1">
        <f t="array" ref="T640">_xlfn.QUARTILE.EXC(IF($D$5:$D$906=$D640,$L$5:$L$906),3)</f>
        <v>0.95</v>
      </c>
      <c r="U640" s="112">
        <f t="shared" si="221"/>
        <v>11.544999999999998</v>
      </c>
      <c r="V640" s="112">
        <f t="shared" si="222"/>
        <v>-27.912499999999994</v>
      </c>
      <c r="W640" s="112">
        <f t="shared" si="223"/>
        <v>18.267499999999995</v>
      </c>
      <c r="X640" s="112" t="b">
        <f t="shared" si="224"/>
        <v>0</v>
      </c>
      <c r="Y640" s="112" cm="1">
        <f t="array" ref="Y640">_xlfn.QUARTILE.EXC(IF($D$5:$D$906=$D640,$M$5:$M$906),1)</f>
        <v>-17.670000000000002</v>
      </c>
      <c r="Z640" s="112" cm="1">
        <f t="array" ref="Z640">_xlfn.QUARTILE.EXC(IF($D$5:$D$906=$D640,$M$5:$M$906),3)</f>
        <v>-3.92</v>
      </c>
      <c r="AA640" s="112">
        <f t="shared" si="225"/>
        <v>13.750000000000002</v>
      </c>
      <c r="AB640" s="112">
        <f t="shared" si="226"/>
        <v>-38.295000000000002</v>
      </c>
      <c r="AC640" s="112">
        <f t="shared" si="227"/>
        <v>16.705000000000005</v>
      </c>
      <c r="AD640" s="112" t="b">
        <f t="shared" si="228"/>
        <v>0</v>
      </c>
      <c r="AE640" s="101">
        <f t="shared" si="219"/>
        <v>1</v>
      </c>
      <c r="AF640" s="101">
        <f t="shared" si="220"/>
        <v>1</v>
      </c>
      <c r="AG640" s="406" cm="1">
        <f t="array" ref="AG640">_xlfn.QUARTILE.EXC(IF($AT$5:$AT$906=$AT640,$L$5:$L$906),1)</f>
        <v>-10.594999999999999</v>
      </c>
      <c r="AH640" s="406" cm="1">
        <f t="array" ref="AH640">_xlfn.QUARTILE.EXC(IF($AT$5:$AT$906=$AT640,$L$5:$L$906),3)</f>
        <v>0.95</v>
      </c>
      <c r="AI640" s="406">
        <f t="shared" si="229"/>
        <v>11.544999999999998</v>
      </c>
      <c r="AJ640" s="406">
        <f t="shared" si="230"/>
        <v>-27.912499999999994</v>
      </c>
      <c r="AK640" s="406">
        <f t="shared" si="231"/>
        <v>18.267499999999995</v>
      </c>
      <c r="AL640" s="406" t="b">
        <f t="shared" si="232"/>
        <v>0</v>
      </c>
      <c r="AM640" s="406" cm="1">
        <f t="array" ref="AM640">_xlfn.QUARTILE.EXC(IF($AT$5:$AT$906=$AT640,$M$5:$M$906),1)</f>
        <v>-17.670000000000002</v>
      </c>
      <c r="AN640" s="406" cm="1">
        <f t="array" ref="AN640">_xlfn.QUARTILE.EXC(IF($AT$5:$AT$906=$AT640,$M$5:$M$906),3)</f>
        <v>-3.92</v>
      </c>
      <c r="AO640" s="406">
        <f t="shared" si="233"/>
        <v>13.750000000000002</v>
      </c>
      <c r="AP640" s="406">
        <f t="shared" si="234"/>
        <v>-38.295000000000002</v>
      </c>
      <c r="AQ640" s="406">
        <f t="shared" si="235"/>
        <v>16.705000000000005</v>
      </c>
      <c r="AR640" s="406" t="b">
        <f t="shared" si="236"/>
        <v>0</v>
      </c>
      <c r="AS640" s="404" t="str">
        <f>INDEX('Org2567'!$BM:$BM,MATCH(Raw_DATA!A640,'Org2567'!$D:$D,0))</f>
        <v>รพช.F1 P50,000-100,000</v>
      </c>
      <c r="AT640" s="404">
        <f>INDEX('Org2567'!$BL:$BL,MATCH(Raw_DATA!A640,'Org2567'!$D:$D,0))</f>
        <v>10</v>
      </c>
      <c r="AU640" s="113"/>
      <c r="AV640" s="101">
        <v>96.71</v>
      </c>
      <c r="AW640" s="101">
        <v>61.7</v>
      </c>
      <c r="AX640" s="101">
        <v>94.02</v>
      </c>
      <c r="AY640" s="101">
        <v>279.39</v>
      </c>
      <c r="AZ640" s="101">
        <v>38.46</v>
      </c>
    </row>
    <row r="641" spans="1:52" x14ac:dyDescent="0.7">
      <c r="A641" s="101" t="s">
        <v>639</v>
      </c>
      <c r="B641" s="101" t="s">
        <v>2788</v>
      </c>
      <c r="C641" s="111" t="str">
        <f>IF(A641="","",INDEX(ID!P:P,MATCH(Raw_DATA!A641,ID!A:A,0)))</f>
        <v>รพช.M2 B&gt;100</v>
      </c>
      <c r="D641" s="101">
        <f>IF(A641="","",INDEX(ID!M:M,MATCH(Raw_DATA!A641,ID!A:A,0)))</f>
        <v>13</v>
      </c>
      <c r="E641" s="112">
        <v>4.63</v>
      </c>
      <c r="F641" s="112">
        <v>3.93</v>
      </c>
      <c r="G641" s="112">
        <v>2.4900000000000002</v>
      </c>
      <c r="H641" s="112">
        <v>50048612.039999999</v>
      </c>
      <c r="I641" s="112">
        <v>-11463162.220000001</v>
      </c>
      <c r="J641" s="112">
        <v>-950873.55</v>
      </c>
      <c r="K641" s="112">
        <v>20515779.48</v>
      </c>
      <c r="L641" s="112">
        <v>-0.5</v>
      </c>
      <c r="M641" s="112">
        <v>-5.79</v>
      </c>
      <c r="N641" s="112">
        <f t="shared" si="237"/>
        <v>42</v>
      </c>
      <c r="O641" s="112">
        <f t="shared" si="238"/>
        <v>50</v>
      </c>
      <c r="P641" s="112">
        <f t="shared" si="239"/>
        <v>55</v>
      </c>
      <c r="Q641" s="112">
        <f t="shared" si="240"/>
        <v>165</v>
      </c>
      <c r="R641" s="112">
        <f t="shared" si="241"/>
        <v>61</v>
      </c>
      <c r="S641" s="112" cm="1">
        <f t="array" ref="S641">_xlfn.QUARTILE.EXC(IF($D$5:$D$906=$D641,$L$5:$L$906),1)</f>
        <v>-7.51</v>
      </c>
      <c r="T641" s="112" cm="1">
        <f t="array" ref="T641">_xlfn.QUARTILE.EXC(IF($D$5:$D$906=$D641,$L$5:$L$906),3)</f>
        <v>3.04</v>
      </c>
      <c r="U641" s="112">
        <f t="shared" si="221"/>
        <v>10.55</v>
      </c>
      <c r="V641" s="112">
        <f t="shared" si="222"/>
        <v>-23.335000000000001</v>
      </c>
      <c r="W641" s="112">
        <f t="shared" si="223"/>
        <v>18.865000000000002</v>
      </c>
      <c r="X641" s="112" t="b">
        <f t="shared" si="224"/>
        <v>0</v>
      </c>
      <c r="Y641" s="112" cm="1">
        <f t="array" ref="Y641">_xlfn.QUARTILE.EXC(IF($D$5:$D$906=$D641,$M$5:$M$906),1)</f>
        <v>-12.23</v>
      </c>
      <c r="Z641" s="112" cm="1">
        <f t="array" ref="Z641">_xlfn.QUARTILE.EXC(IF($D$5:$D$906=$D641,$M$5:$M$906),3)</f>
        <v>-0.18</v>
      </c>
      <c r="AA641" s="112">
        <f t="shared" si="225"/>
        <v>12.05</v>
      </c>
      <c r="AB641" s="112">
        <f t="shared" si="226"/>
        <v>-30.305000000000003</v>
      </c>
      <c r="AC641" s="112">
        <f t="shared" si="227"/>
        <v>17.895000000000003</v>
      </c>
      <c r="AD641" s="112" t="b">
        <f t="shared" si="228"/>
        <v>0</v>
      </c>
      <c r="AE641" s="101">
        <f t="shared" si="219"/>
        <v>1</v>
      </c>
      <c r="AF641" s="101">
        <f t="shared" si="220"/>
        <v>1</v>
      </c>
      <c r="AG641" s="406" cm="1">
        <f t="array" ref="AG641">_xlfn.QUARTILE.EXC(IF($AT$5:$AT$906=$AT641,$L$5:$L$906),1)</f>
        <v>-7.51</v>
      </c>
      <c r="AH641" s="406" cm="1">
        <f t="array" ref="AH641">_xlfn.QUARTILE.EXC(IF($AT$5:$AT$906=$AT641,$L$5:$L$906),3)</f>
        <v>3.04</v>
      </c>
      <c r="AI641" s="406">
        <f t="shared" si="229"/>
        <v>10.55</v>
      </c>
      <c r="AJ641" s="406">
        <f t="shared" si="230"/>
        <v>-23.335000000000001</v>
      </c>
      <c r="AK641" s="406">
        <f t="shared" si="231"/>
        <v>18.865000000000002</v>
      </c>
      <c r="AL641" s="406" t="b">
        <f t="shared" si="232"/>
        <v>0</v>
      </c>
      <c r="AM641" s="406" cm="1">
        <f t="array" ref="AM641">_xlfn.QUARTILE.EXC(IF($AT$5:$AT$906=$AT641,$M$5:$M$906),1)</f>
        <v>-12.23</v>
      </c>
      <c r="AN641" s="406" cm="1">
        <f t="array" ref="AN641">_xlfn.QUARTILE.EXC(IF($AT$5:$AT$906=$AT641,$M$5:$M$906),3)</f>
        <v>-0.18</v>
      </c>
      <c r="AO641" s="406">
        <f t="shared" si="233"/>
        <v>12.05</v>
      </c>
      <c r="AP641" s="406">
        <f t="shared" si="234"/>
        <v>-30.305000000000003</v>
      </c>
      <c r="AQ641" s="406">
        <f t="shared" si="235"/>
        <v>17.895000000000003</v>
      </c>
      <c r="AR641" s="406" t="b">
        <f t="shared" si="236"/>
        <v>0</v>
      </c>
      <c r="AS641" s="404" t="str">
        <f>INDEX('Org2567'!$BM:$BM,MATCH(Raw_DATA!A641,'Org2567'!$D:$D,0))</f>
        <v>รพช.M2 B&gt;100</v>
      </c>
      <c r="AT641" s="404">
        <f>INDEX('Org2567'!$BL:$BL,MATCH(Raw_DATA!A641,'Org2567'!$D:$D,0))</f>
        <v>13</v>
      </c>
      <c r="AU641" s="113"/>
      <c r="AV641" s="101">
        <v>41.77</v>
      </c>
      <c r="AW641" s="101">
        <v>49.74</v>
      </c>
      <c r="AX641" s="101">
        <v>54.6</v>
      </c>
      <c r="AY641" s="101">
        <v>165.03</v>
      </c>
      <c r="AZ641" s="101">
        <v>61.22</v>
      </c>
    </row>
    <row r="642" spans="1:52" x14ac:dyDescent="0.7">
      <c r="A642" s="101" t="s">
        <v>640</v>
      </c>
      <c r="B642" s="101" t="s">
        <v>2791</v>
      </c>
      <c r="C642" s="111" t="str">
        <f>IF(A642="","",INDEX(ID!P:P,MATCH(Raw_DATA!A642,ID!A:A,0)))</f>
        <v>รพช.M2 B&gt;100</v>
      </c>
      <c r="D642" s="101">
        <f>IF(A642="","",INDEX(ID!M:M,MATCH(Raw_DATA!A642,ID!A:A,0)))</f>
        <v>13</v>
      </c>
      <c r="E642" s="112">
        <v>4</v>
      </c>
      <c r="F642" s="112">
        <v>3.56</v>
      </c>
      <c r="G642" s="112">
        <v>2.69</v>
      </c>
      <c r="H642" s="112">
        <v>117191403.45999999</v>
      </c>
      <c r="I642" s="112">
        <v>-31721739.75</v>
      </c>
      <c r="J642" s="112">
        <v>-9045573.3100000005</v>
      </c>
      <c r="K642" s="112">
        <v>66166278.950000003</v>
      </c>
      <c r="L642" s="112">
        <v>-2.86</v>
      </c>
      <c r="M642" s="112">
        <v>-8.4</v>
      </c>
      <c r="N642" s="112">
        <f t="shared" si="237"/>
        <v>74</v>
      </c>
      <c r="O642" s="112">
        <f t="shared" si="238"/>
        <v>41</v>
      </c>
      <c r="P642" s="112">
        <f t="shared" si="239"/>
        <v>62</v>
      </c>
      <c r="Q642" s="112">
        <f t="shared" si="240"/>
        <v>152</v>
      </c>
      <c r="R642" s="112">
        <f t="shared" si="241"/>
        <v>61</v>
      </c>
      <c r="S642" s="112" cm="1">
        <f t="array" ref="S642">_xlfn.QUARTILE.EXC(IF($D$5:$D$906=$D642,$L$5:$L$906),1)</f>
        <v>-7.51</v>
      </c>
      <c r="T642" s="112" cm="1">
        <f t="array" ref="T642">_xlfn.QUARTILE.EXC(IF($D$5:$D$906=$D642,$L$5:$L$906),3)</f>
        <v>3.04</v>
      </c>
      <c r="U642" s="112">
        <f t="shared" si="221"/>
        <v>10.55</v>
      </c>
      <c r="V642" s="112">
        <f t="shared" si="222"/>
        <v>-23.335000000000001</v>
      </c>
      <c r="W642" s="112">
        <f t="shared" si="223"/>
        <v>18.865000000000002</v>
      </c>
      <c r="X642" s="112" t="b">
        <f t="shared" si="224"/>
        <v>0</v>
      </c>
      <c r="Y642" s="112" cm="1">
        <f t="array" ref="Y642">_xlfn.QUARTILE.EXC(IF($D$5:$D$906=$D642,$M$5:$M$906),1)</f>
        <v>-12.23</v>
      </c>
      <c r="Z642" s="112" cm="1">
        <f t="array" ref="Z642">_xlfn.QUARTILE.EXC(IF($D$5:$D$906=$D642,$M$5:$M$906),3)</f>
        <v>-0.18</v>
      </c>
      <c r="AA642" s="112">
        <f t="shared" si="225"/>
        <v>12.05</v>
      </c>
      <c r="AB642" s="112">
        <f t="shared" si="226"/>
        <v>-30.305000000000003</v>
      </c>
      <c r="AC642" s="112">
        <f t="shared" si="227"/>
        <v>17.895000000000003</v>
      </c>
      <c r="AD642" s="112" t="b">
        <f t="shared" si="228"/>
        <v>0</v>
      </c>
      <c r="AE642" s="101">
        <f t="shared" si="219"/>
        <v>1</v>
      </c>
      <c r="AF642" s="101">
        <f t="shared" si="220"/>
        <v>1</v>
      </c>
      <c r="AG642" s="406" cm="1">
        <f t="array" ref="AG642">_xlfn.QUARTILE.EXC(IF($AT$5:$AT$906=$AT642,$L$5:$L$906),1)</f>
        <v>-7.51</v>
      </c>
      <c r="AH642" s="406" cm="1">
        <f t="array" ref="AH642">_xlfn.QUARTILE.EXC(IF($AT$5:$AT$906=$AT642,$L$5:$L$906),3)</f>
        <v>3.04</v>
      </c>
      <c r="AI642" s="406">
        <f t="shared" si="229"/>
        <v>10.55</v>
      </c>
      <c r="AJ642" s="406">
        <f t="shared" si="230"/>
        <v>-23.335000000000001</v>
      </c>
      <c r="AK642" s="406">
        <f t="shared" si="231"/>
        <v>18.865000000000002</v>
      </c>
      <c r="AL642" s="406" t="b">
        <f t="shared" si="232"/>
        <v>0</v>
      </c>
      <c r="AM642" s="406" cm="1">
        <f t="array" ref="AM642">_xlfn.QUARTILE.EXC(IF($AT$5:$AT$906=$AT642,$M$5:$M$906),1)</f>
        <v>-12.23</v>
      </c>
      <c r="AN642" s="406" cm="1">
        <f t="array" ref="AN642">_xlfn.QUARTILE.EXC(IF($AT$5:$AT$906=$AT642,$M$5:$M$906),3)</f>
        <v>-0.18</v>
      </c>
      <c r="AO642" s="406">
        <f t="shared" si="233"/>
        <v>12.05</v>
      </c>
      <c r="AP642" s="406">
        <f t="shared" si="234"/>
        <v>-30.305000000000003</v>
      </c>
      <c r="AQ642" s="406">
        <f t="shared" si="235"/>
        <v>17.895000000000003</v>
      </c>
      <c r="AR642" s="406" t="b">
        <f t="shared" si="236"/>
        <v>0</v>
      </c>
      <c r="AS642" s="404" t="str">
        <f>INDEX('Org2567'!$BM:$BM,MATCH(Raw_DATA!A642,'Org2567'!$D:$D,0))</f>
        <v>รพช.M2 B&gt;100</v>
      </c>
      <c r="AT642" s="404">
        <f>INDEX('Org2567'!$BL:$BL,MATCH(Raw_DATA!A642,'Org2567'!$D:$D,0))</f>
        <v>13</v>
      </c>
      <c r="AU642" s="113"/>
      <c r="AV642" s="101">
        <v>74</v>
      </c>
      <c r="AW642" s="101">
        <v>40.590000000000003</v>
      </c>
      <c r="AX642" s="101">
        <v>61.9</v>
      </c>
      <c r="AY642" s="101">
        <v>152.29</v>
      </c>
      <c r="AZ642" s="101">
        <v>60.61</v>
      </c>
    </row>
    <row r="643" spans="1:52" x14ac:dyDescent="0.7">
      <c r="A643" s="101" t="s">
        <v>641</v>
      </c>
      <c r="B643" s="101" t="s">
        <v>2794</v>
      </c>
      <c r="C643" s="111" t="str">
        <f>IF(A643="","",INDEX(ID!P:P,MATCH(Raw_DATA!A643,ID!A:A,0)))</f>
        <v>รพช.F1 P50,000-100,000</v>
      </c>
      <c r="D643" s="101">
        <f>IF(A643="","",INDEX(ID!M:M,MATCH(Raw_DATA!A643,ID!A:A,0)))</f>
        <v>10</v>
      </c>
      <c r="E643" s="112">
        <v>9.7100000000000009</v>
      </c>
      <c r="F643" s="112">
        <v>9.4</v>
      </c>
      <c r="G643" s="112">
        <v>8.4700000000000006</v>
      </c>
      <c r="H643" s="112">
        <v>128621526.65000001</v>
      </c>
      <c r="I643" s="112">
        <v>-11783238.460000001</v>
      </c>
      <c r="J643" s="112">
        <v>-4890699.25</v>
      </c>
      <c r="K643" s="112">
        <v>110392246.92</v>
      </c>
      <c r="L643" s="112">
        <v>-3</v>
      </c>
      <c r="M643" s="112">
        <v>-5.41</v>
      </c>
      <c r="N643" s="112">
        <f t="shared" si="237"/>
        <v>86</v>
      </c>
      <c r="O643" s="112">
        <f t="shared" si="238"/>
        <v>68</v>
      </c>
      <c r="P643" s="112">
        <f t="shared" si="239"/>
        <v>62</v>
      </c>
      <c r="Q643" s="112">
        <f t="shared" si="240"/>
        <v>130</v>
      </c>
      <c r="R643" s="112">
        <f t="shared" si="241"/>
        <v>44</v>
      </c>
      <c r="S643" s="112" cm="1">
        <f t="array" ref="S643">_xlfn.QUARTILE.EXC(IF($D$5:$D$906=$D643,$L$5:$L$906),1)</f>
        <v>-10.594999999999999</v>
      </c>
      <c r="T643" s="112" cm="1">
        <f t="array" ref="T643">_xlfn.QUARTILE.EXC(IF($D$5:$D$906=$D643,$L$5:$L$906),3)</f>
        <v>0.95</v>
      </c>
      <c r="U643" s="112">
        <f t="shared" si="221"/>
        <v>11.544999999999998</v>
      </c>
      <c r="V643" s="112">
        <f t="shared" si="222"/>
        <v>-27.912499999999994</v>
      </c>
      <c r="W643" s="112">
        <f t="shared" si="223"/>
        <v>18.267499999999995</v>
      </c>
      <c r="X643" s="112" t="b">
        <f t="shared" si="224"/>
        <v>0</v>
      </c>
      <c r="Y643" s="112" cm="1">
        <f t="array" ref="Y643">_xlfn.QUARTILE.EXC(IF($D$5:$D$906=$D643,$M$5:$M$906),1)</f>
        <v>-17.670000000000002</v>
      </c>
      <c r="Z643" s="112" cm="1">
        <f t="array" ref="Z643">_xlfn.QUARTILE.EXC(IF($D$5:$D$906=$D643,$M$5:$M$906),3)</f>
        <v>-3.92</v>
      </c>
      <c r="AA643" s="112">
        <f t="shared" si="225"/>
        <v>13.750000000000002</v>
      </c>
      <c r="AB643" s="112">
        <f t="shared" si="226"/>
        <v>-38.295000000000002</v>
      </c>
      <c r="AC643" s="112">
        <f t="shared" si="227"/>
        <v>16.705000000000005</v>
      </c>
      <c r="AD643" s="112" t="b">
        <f t="shared" si="228"/>
        <v>0</v>
      </c>
      <c r="AE643" s="101">
        <f t="shared" si="219"/>
        <v>1</v>
      </c>
      <c r="AF643" s="101">
        <f t="shared" si="220"/>
        <v>1</v>
      </c>
      <c r="AG643" s="406" cm="1">
        <f t="array" ref="AG643">_xlfn.QUARTILE.EXC(IF($AT$5:$AT$906=$AT643,$L$5:$L$906),1)</f>
        <v>-10.594999999999999</v>
      </c>
      <c r="AH643" s="406" cm="1">
        <f t="array" ref="AH643">_xlfn.QUARTILE.EXC(IF($AT$5:$AT$906=$AT643,$L$5:$L$906),3)</f>
        <v>0.95</v>
      </c>
      <c r="AI643" s="406">
        <f t="shared" si="229"/>
        <v>11.544999999999998</v>
      </c>
      <c r="AJ643" s="406">
        <f t="shared" si="230"/>
        <v>-27.912499999999994</v>
      </c>
      <c r="AK643" s="406">
        <f t="shared" si="231"/>
        <v>18.267499999999995</v>
      </c>
      <c r="AL643" s="406" t="b">
        <f t="shared" si="232"/>
        <v>0</v>
      </c>
      <c r="AM643" s="406" cm="1">
        <f t="array" ref="AM643">_xlfn.QUARTILE.EXC(IF($AT$5:$AT$906=$AT643,$M$5:$M$906),1)</f>
        <v>-17.670000000000002</v>
      </c>
      <c r="AN643" s="406" cm="1">
        <f t="array" ref="AN643">_xlfn.QUARTILE.EXC(IF($AT$5:$AT$906=$AT643,$M$5:$M$906),3)</f>
        <v>-3.92</v>
      </c>
      <c r="AO643" s="406">
        <f t="shared" si="233"/>
        <v>13.750000000000002</v>
      </c>
      <c r="AP643" s="406">
        <f t="shared" si="234"/>
        <v>-38.295000000000002</v>
      </c>
      <c r="AQ643" s="406">
        <f t="shared" si="235"/>
        <v>16.705000000000005</v>
      </c>
      <c r="AR643" s="406" t="b">
        <f t="shared" si="236"/>
        <v>0</v>
      </c>
      <c r="AS643" s="404" t="str">
        <f>INDEX('Org2567'!$BM:$BM,MATCH(Raw_DATA!A643,'Org2567'!$D:$D,0))</f>
        <v>รพช.F1 P50,000-100,000</v>
      </c>
      <c r="AT643" s="404">
        <f>INDEX('Org2567'!$BL:$BL,MATCH(Raw_DATA!A643,'Org2567'!$D:$D,0))</f>
        <v>10</v>
      </c>
      <c r="AU643" s="113"/>
      <c r="AV643" s="101">
        <v>85.83</v>
      </c>
      <c r="AW643" s="101">
        <v>68.47</v>
      </c>
      <c r="AX643" s="101">
        <v>62</v>
      </c>
      <c r="AY643" s="101">
        <v>130.26</v>
      </c>
      <c r="AZ643" s="101">
        <v>44.17</v>
      </c>
    </row>
    <row r="644" spans="1:52" x14ac:dyDescent="0.7">
      <c r="A644" s="101" t="s">
        <v>642</v>
      </c>
      <c r="B644" s="101" t="s">
        <v>2797</v>
      </c>
      <c r="C644" s="111" t="str">
        <f>IF(A644="","",INDEX(ID!P:P,MATCH(Raw_DATA!A644,ID!A:A,0)))</f>
        <v>รพช.F1 P&lt;=50,000</v>
      </c>
      <c r="D644" s="101">
        <f>IF(A644="","",INDEX(ID!M:M,MATCH(Raw_DATA!A644,ID!A:A,0)))</f>
        <v>9</v>
      </c>
      <c r="E644" s="112">
        <v>3.93</v>
      </c>
      <c r="F644" s="112">
        <v>3.63</v>
      </c>
      <c r="G644" s="112">
        <v>1.9</v>
      </c>
      <c r="H644" s="112">
        <v>40432062.140000001</v>
      </c>
      <c r="I644" s="112">
        <v>-7141820.0999999996</v>
      </c>
      <c r="J644" s="112">
        <v>-1755543.34</v>
      </c>
      <c r="K644" s="112">
        <v>12386523.810000001</v>
      </c>
      <c r="L644" s="112">
        <v>-1.17</v>
      </c>
      <c r="M644" s="112">
        <v>-7.08</v>
      </c>
      <c r="N644" s="112">
        <f t="shared" si="237"/>
        <v>68</v>
      </c>
      <c r="O644" s="112">
        <f t="shared" si="238"/>
        <v>88</v>
      </c>
      <c r="P644" s="112">
        <f t="shared" si="239"/>
        <v>118</v>
      </c>
      <c r="Q644" s="112">
        <f t="shared" si="240"/>
        <v>109</v>
      </c>
      <c r="R644" s="112">
        <f t="shared" si="241"/>
        <v>52</v>
      </c>
      <c r="S644" s="112" cm="1">
        <f t="array" ref="S644">_xlfn.QUARTILE.EXC(IF($D$5:$D$906=$D644,$L$5:$L$906),1)</f>
        <v>-8.26</v>
      </c>
      <c r="T644" s="112" cm="1">
        <f t="array" ref="T644">_xlfn.QUARTILE.EXC(IF($D$5:$D$906=$D644,$L$5:$L$906),3)</f>
        <v>3.2450000000000001</v>
      </c>
      <c r="U644" s="112">
        <f t="shared" si="221"/>
        <v>11.504999999999999</v>
      </c>
      <c r="V644" s="112">
        <f t="shared" si="222"/>
        <v>-25.517499999999998</v>
      </c>
      <c r="W644" s="112">
        <f t="shared" si="223"/>
        <v>20.502500000000001</v>
      </c>
      <c r="X644" s="112" t="b">
        <f t="shared" si="224"/>
        <v>0</v>
      </c>
      <c r="Y644" s="112" cm="1">
        <f t="array" ref="Y644">_xlfn.QUARTILE.EXC(IF($D$5:$D$906=$D644,$M$5:$M$906),1)</f>
        <v>-12.452500000000001</v>
      </c>
      <c r="Z644" s="112" cm="1">
        <f t="array" ref="Z644">_xlfn.QUARTILE.EXC(IF($D$5:$D$906=$D644,$M$5:$M$906),3)</f>
        <v>0.39</v>
      </c>
      <c r="AA644" s="112">
        <f t="shared" si="225"/>
        <v>12.842500000000001</v>
      </c>
      <c r="AB644" s="112">
        <f t="shared" si="226"/>
        <v>-31.716250000000002</v>
      </c>
      <c r="AC644" s="112">
        <f t="shared" si="227"/>
        <v>19.653750000000002</v>
      </c>
      <c r="AD644" s="112" t="b">
        <f t="shared" si="228"/>
        <v>0</v>
      </c>
      <c r="AE644" s="101">
        <f t="shared" si="219"/>
        <v>1</v>
      </c>
      <c r="AF644" s="101">
        <f t="shared" si="220"/>
        <v>1</v>
      </c>
      <c r="AG644" s="406" cm="1">
        <f t="array" ref="AG644">_xlfn.QUARTILE.EXC(IF($AT$5:$AT$906=$AT644,$L$5:$L$906),1)</f>
        <v>-8.26</v>
      </c>
      <c r="AH644" s="406" cm="1">
        <f t="array" ref="AH644">_xlfn.QUARTILE.EXC(IF($AT$5:$AT$906=$AT644,$L$5:$L$906),3)</f>
        <v>3.2450000000000001</v>
      </c>
      <c r="AI644" s="406">
        <f t="shared" si="229"/>
        <v>11.504999999999999</v>
      </c>
      <c r="AJ644" s="406">
        <f t="shared" si="230"/>
        <v>-25.517499999999998</v>
      </c>
      <c r="AK644" s="406">
        <f t="shared" si="231"/>
        <v>20.502500000000001</v>
      </c>
      <c r="AL644" s="406" t="b">
        <f t="shared" si="232"/>
        <v>0</v>
      </c>
      <c r="AM644" s="406" cm="1">
        <f t="array" ref="AM644">_xlfn.QUARTILE.EXC(IF($AT$5:$AT$906=$AT644,$M$5:$M$906),1)</f>
        <v>-12.452500000000001</v>
      </c>
      <c r="AN644" s="406" cm="1">
        <f t="array" ref="AN644">_xlfn.QUARTILE.EXC(IF($AT$5:$AT$906=$AT644,$M$5:$M$906),3)</f>
        <v>0.39</v>
      </c>
      <c r="AO644" s="406">
        <f t="shared" si="233"/>
        <v>12.842500000000001</v>
      </c>
      <c r="AP644" s="406">
        <f t="shared" si="234"/>
        <v>-31.716250000000002</v>
      </c>
      <c r="AQ644" s="406">
        <f t="shared" si="235"/>
        <v>19.653750000000002</v>
      </c>
      <c r="AR644" s="406" t="b">
        <f t="shared" si="236"/>
        <v>0</v>
      </c>
      <c r="AS644" s="404" t="str">
        <f>INDEX('Org2567'!$BM:$BM,MATCH(Raw_DATA!A644,'Org2567'!$D:$D,0))</f>
        <v>รพช.F1 P&lt;=50,000</v>
      </c>
      <c r="AT644" s="404">
        <f>INDEX('Org2567'!$BL:$BL,MATCH(Raw_DATA!A644,'Org2567'!$D:$D,0))</f>
        <v>9</v>
      </c>
      <c r="AU644" s="113"/>
      <c r="AV644" s="101">
        <v>67.760000000000005</v>
      </c>
      <c r="AW644" s="101">
        <v>87.97</v>
      </c>
      <c r="AX644" s="101">
        <v>118.23</v>
      </c>
      <c r="AY644" s="101">
        <v>108.64</v>
      </c>
      <c r="AZ644" s="101">
        <v>51.73</v>
      </c>
    </row>
    <row r="645" spans="1:52" x14ac:dyDescent="0.7">
      <c r="A645" s="101" t="s">
        <v>643</v>
      </c>
      <c r="B645" s="101" t="s">
        <v>2800</v>
      </c>
      <c r="C645" s="111" t="str">
        <f>IF(A645="","",INDEX(ID!P:P,MATCH(Raw_DATA!A645,ID!A:A,0)))</f>
        <v>รพช.M2 B&gt;100</v>
      </c>
      <c r="D645" s="101">
        <f>IF(A645="","",INDEX(ID!M:M,MATCH(Raw_DATA!A645,ID!A:A,0)))</f>
        <v>13</v>
      </c>
      <c r="E645" s="112">
        <v>4.49</v>
      </c>
      <c r="F645" s="112">
        <v>4.17</v>
      </c>
      <c r="G645" s="112">
        <v>3.39</v>
      </c>
      <c r="H645" s="112">
        <v>134698755.44</v>
      </c>
      <c r="I645" s="112">
        <v>-24825311.329999998</v>
      </c>
      <c r="J645" s="112">
        <v>-5539160.4699999997</v>
      </c>
      <c r="K645" s="112">
        <v>92173362.370000005</v>
      </c>
      <c r="L645" s="112">
        <v>-1.68</v>
      </c>
      <c r="M645" s="112">
        <v>-6.42</v>
      </c>
      <c r="N645" s="112">
        <f t="shared" si="237"/>
        <v>72</v>
      </c>
      <c r="O645" s="112">
        <f t="shared" si="238"/>
        <v>41</v>
      </c>
      <c r="P645" s="112">
        <f t="shared" si="239"/>
        <v>41</v>
      </c>
      <c r="Q645" s="112">
        <f t="shared" si="240"/>
        <v>123</v>
      </c>
      <c r="R645" s="112">
        <f t="shared" si="241"/>
        <v>51</v>
      </c>
      <c r="S645" s="112" cm="1">
        <f t="array" ref="S645">_xlfn.QUARTILE.EXC(IF($D$5:$D$906=$D645,$L$5:$L$906),1)</f>
        <v>-7.51</v>
      </c>
      <c r="T645" s="112" cm="1">
        <f t="array" ref="T645">_xlfn.QUARTILE.EXC(IF($D$5:$D$906=$D645,$L$5:$L$906),3)</f>
        <v>3.04</v>
      </c>
      <c r="U645" s="112">
        <f t="shared" si="221"/>
        <v>10.55</v>
      </c>
      <c r="V645" s="112">
        <f t="shared" si="222"/>
        <v>-23.335000000000001</v>
      </c>
      <c r="W645" s="112">
        <f t="shared" si="223"/>
        <v>18.865000000000002</v>
      </c>
      <c r="X645" s="112" t="b">
        <f t="shared" si="224"/>
        <v>0</v>
      </c>
      <c r="Y645" s="112" cm="1">
        <f t="array" ref="Y645">_xlfn.QUARTILE.EXC(IF($D$5:$D$906=$D645,$M$5:$M$906),1)</f>
        <v>-12.23</v>
      </c>
      <c r="Z645" s="112" cm="1">
        <f t="array" ref="Z645">_xlfn.QUARTILE.EXC(IF($D$5:$D$906=$D645,$M$5:$M$906),3)</f>
        <v>-0.18</v>
      </c>
      <c r="AA645" s="112">
        <f t="shared" si="225"/>
        <v>12.05</v>
      </c>
      <c r="AB645" s="112">
        <f t="shared" si="226"/>
        <v>-30.305000000000003</v>
      </c>
      <c r="AC645" s="112">
        <f t="shared" si="227"/>
        <v>17.895000000000003</v>
      </c>
      <c r="AD645" s="112" t="b">
        <f t="shared" si="228"/>
        <v>0</v>
      </c>
      <c r="AE645" s="101">
        <f t="shared" ref="AE645:AE708" si="242">IF(M645&lt;0,1,0)</f>
        <v>1</v>
      </c>
      <c r="AF645" s="101">
        <f t="shared" ref="AF645:AF708" si="243">IF(L645&lt;0,1,0)</f>
        <v>1</v>
      </c>
      <c r="AG645" s="406" cm="1">
        <f t="array" ref="AG645">_xlfn.QUARTILE.EXC(IF($AT$5:$AT$906=$AT645,$L$5:$L$906),1)</f>
        <v>-7.51</v>
      </c>
      <c r="AH645" s="406" cm="1">
        <f t="array" ref="AH645">_xlfn.QUARTILE.EXC(IF($AT$5:$AT$906=$AT645,$L$5:$L$906),3)</f>
        <v>3.04</v>
      </c>
      <c r="AI645" s="406">
        <f t="shared" si="229"/>
        <v>10.55</v>
      </c>
      <c r="AJ645" s="406">
        <f t="shared" si="230"/>
        <v>-23.335000000000001</v>
      </c>
      <c r="AK645" s="406">
        <f t="shared" si="231"/>
        <v>18.865000000000002</v>
      </c>
      <c r="AL645" s="406" t="b">
        <f t="shared" si="232"/>
        <v>0</v>
      </c>
      <c r="AM645" s="406" cm="1">
        <f t="array" ref="AM645">_xlfn.QUARTILE.EXC(IF($AT$5:$AT$906=$AT645,$M$5:$M$906),1)</f>
        <v>-12.23</v>
      </c>
      <c r="AN645" s="406" cm="1">
        <f t="array" ref="AN645">_xlfn.QUARTILE.EXC(IF($AT$5:$AT$906=$AT645,$M$5:$M$906),3)</f>
        <v>-0.18</v>
      </c>
      <c r="AO645" s="406">
        <f t="shared" si="233"/>
        <v>12.05</v>
      </c>
      <c r="AP645" s="406">
        <f t="shared" si="234"/>
        <v>-30.305000000000003</v>
      </c>
      <c r="AQ645" s="406">
        <f t="shared" si="235"/>
        <v>17.895000000000003</v>
      </c>
      <c r="AR645" s="406" t="b">
        <f t="shared" si="236"/>
        <v>0</v>
      </c>
      <c r="AS645" s="404" t="str">
        <f>INDEX('Org2567'!$BM:$BM,MATCH(Raw_DATA!A645,'Org2567'!$D:$D,0))</f>
        <v>รพช.M2 B&gt;100</v>
      </c>
      <c r="AT645" s="404">
        <f>INDEX('Org2567'!$BL:$BL,MATCH(Raw_DATA!A645,'Org2567'!$D:$D,0))</f>
        <v>13</v>
      </c>
      <c r="AU645" s="113"/>
      <c r="AV645" s="101">
        <v>71.98</v>
      </c>
      <c r="AW645" s="101">
        <v>40.72</v>
      </c>
      <c r="AX645" s="101">
        <v>41.15</v>
      </c>
      <c r="AY645" s="101">
        <v>123.29</v>
      </c>
      <c r="AZ645" s="101">
        <v>50.97</v>
      </c>
    </row>
    <row r="646" spans="1:52" x14ac:dyDescent="0.7">
      <c r="A646" s="101" t="s">
        <v>644</v>
      </c>
      <c r="B646" s="101" t="s">
        <v>2803</v>
      </c>
      <c r="C646" s="111" t="str">
        <f>IF(A646="","",INDEX(ID!P:P,MATCH(Raw_DATA!A646,ID!A:A,0)))</f>
        <v>รพช.M2 B&gt;100</v>
      </c>
      <c r="D646" s="101">
        <f>IF(A646="","",INDEX(ID!M:M,MATCH(Raw_DATA!A646,ID!A:A,0)))</f>
        <v>13</v>
      </c>
      <c r="E646" s="112">
        <v>5.15</v>
      </c>
      <c r="F646" s="112">
        <v>4.91</v>
      </c>
      <c r="G646" s="112">
        <v>3.85</v>
      </c>
      <c r="H646" s="112">
        <v>129236394.19</v>
      </c>
      <c r="I646" s="112">
        <v>-21934614.98</v>
      </c>
      <c r="J646" s="112">
        <v>-5423979.3300000001</v>
      </c>
      <c r="K646" s="112">
        <v>88756729.719999999</v>
      </c>
      <c r="L646" s="112">
        <v>-1.87</v>
      </c>
      <c r="M646" s="112">
        <v>-6.63</v>
      </c>
      <c r="N646" s="112">
        <f t="shared" si="237"/>
        <v>71</v>
      </c>
      <c r="O646" s="112">
        <f t="shared" si="238"/>
        <v>60</v>
      </c>
      <c r="P646" s="112">
        <f t="shared" si="239"/>
        <v>53</v>
      </c>
      <c r="Q646" s="112">
        <f t="shared" si="240"/>
        <v>130</v>
      </c>
      <c r="R646" s="112">
        <f t="shared" si="241"/>
        <v>58</v>
      </c>
      <c r="S646" s="112" cm="1">
        <f t="array" ref="S646">_xlfn.QUARTILE.EXC(IF($D$5:$D$906=$D646,$L$5:$L$906),1)</f>
        <v>-7.51</v>
      </c>
      <c r="T646" s="112" cm="1">
        <f t="array" ref="T646">_xlfn.QUARTILE.EXC(IF($D$5:$D$906=$D646,$L$5:$L$906),3)</f>
        <v>3.04</v>
      </c>
      <c r="U646" s="112">
        <f t="shared" ref="U646:U709" si="244">T646-S646</f>
        <v>10.55</v>
      </c>
      <c r="V646" s="112">
        <f t="shared" ref="V646:V709" si="245">S646-(1.5*U646)</f>
        <v>-23.335000000000001</v>
      </c>
      <c r="W646" s="112">
        <f t="shared" ref="W646:W709" si="246">T646+(1.5*U646)</f>
        <v>18.865000000000002</v>
      </c>
      <c r="X646" s="112" t="b">
        <f t="shared" ref="X646:X709" si="247">IF(OR(L646&lt;=V646,L646&gt;=W646),TRUE,FALSE)</f>
        <v>0</v>
      </c>
      <c r="Y646" s="112" cm="1">
        <f t="array" ref="Y646">_xlfn.QUARTILE.EXC(IF($D$5:$D$906=$D646,$M$5:$M$906),1)</f>
        <v>-12.23</v>
      </c>
      <c r="Z646" s="112" cm="1">
        <f t="array" ref="Z646">_xlfn.QUARTILE.EXC(IF($D$5:$D$906=$D646,$M$5:$M$906),3)</f>
        <v>-0.18</v>
      </c>
      <c r="AA646" s="112">
        <f t="shared" ref="AA646:AA709" si="248">Z646-Y646</f>
        <v>12.05</v>
      </c>
      <c r="AB646" s="112">
        <f t="shared" ref="AB646:AB709" si="249">Y646-(1.5*AA646)</f>
        <v>-30.305000000000003</v>
      </c>
      <c r="AC646" s="112">
        <f t="shared" ref="AC646:AC709" si="250">Z646+(1.5*AA646)</f>
        <v>17.895000000000003</v>
      </c>
      <c r="AD646" s="112" t="b">
        <f t="shared" ref="AD646:AD709" si="251">IF(OR(M646&lt;=AB646,M646&gt;=AC646),TRUE,FALSE)</f>
        <v>0</v>
      </c>
      <c r="AE646" s="101">
        <f t="shared" si="242"/>
        <v>1</v>
      </c>
      <c r="AF646" s="101">
        <f t="shared" si="243"/>
        <v>1</v>
      </c>
      <c r="AG646" s="406" cm="1">
        <f t="array" ref="AG646">_xlfn.QUARTILE.EXC(IF($AT$5:$AT$906=$AT646,$L$5:$L$906),1)</f>
        <v>-7.51</v>
      </c>
      <c r="AH646" s="406" cm="1">
        <f t="array" ref="AH646">_xlfn.QUARTILE.EXC(IF($AT$5:$AT$906=$AT646,$L$5:$L$906),3)</f>
        <v>3.04</v>
      </c>
      <c r="AI646" s="406">
        <f t="shared" ref="AI646:AI709" si="252">AH646-AG646</f>
        <v>10.55</v>
      </c>
      <c r="AJ646" s="406">
        <f t="shared" ref="AJ646:AJ709" si="253">AG646-(1.5*AI646)</f>
        <v>-23.335000000000001</v>
      </c>
      <c r="AK646" s="406">
        <f t="shared" ref="AK646:AK709" si="254">AH646+(1.5*AI646)</f>
        <v>18.865000000000002</v>
      </c>
      <c r="AL646" s="406" t="b">
        <f t="shared" ref="AL646:AL709" si="255">IF(OR(L646&lt;=AJ646,L646&gt;=AK646),TRUE,FALSE)</f>
        <v>0</v>
      </c>
      <c r="AM646" s="406" cm="1">
        <f t="array" ref="AM646">_xlfn.QUARTILE.EXC(IF($AT$5:$AT$906=$AT646,$M$5:$M$906),1)</f>
        <v>-12.23</v>
      </c>
      <c r="AN646" s="406" cm="1">
        <f t="array" ref="AN646">_xlfn.QUARTILE.EXC(IF($AT$5:$AT$906=$AT646,$M$5:$M$906),3)</f>
        <v>-0.18</v>
      </c>
      <c r="AO646" s="406">
        <f t="shared" ref="AO646:AO709" si="256">AN646-AM646</f>
        <v>12.05</v>
      </c>
      <c r="AP646" s="406">
        <f t="shared" ref="AP646:AP709" si="257">AM646-(1.5*AO646)</f>
        <v>-30.305000000000003</v>
      </c>
      <c r="AQ646" s="406">
        <f t="shared" ref="AQ646:AQ709" si="258">AN646+(1.5*AO646)</f>
        <v>17.895000000000003</v>
      </c>
      <c r="AR646" s="406" t="b">
        <f t="shared" ref="AR646:AR709" si="259">IF(OR(M646&lt;=AP646,M646&gt;=AQ646),TRUE,FALSE)</f>
        <v>0</v>
      </c>
      <c r="AS646" s="404" t="str">
        <f>INDEX('Org2567'!$BM:$BM,MATCH(Raw_DATA!A646,'Org2567'!$D:$D,0))</f>
        <v>รพช.M2 B&gt;100</v>
      </c>
      <c r="AT646" s="404">
        <f>INDEX('Org2567'!$BL:$BL,MATCH(Raw_DATA!A646,'Org2567'!$D:$D,0))</f>
        <v>13</v>
      </c>
      <c r="AU646" s="113"/>
      <c r="AV646" s="101">
        <v>71.459999999999994</v>
      </c>
      <c r="AW646" s="101">
        <v>60.1</v>
      </c>
      <c r="AX646" s="101">
        <v>52.91</v>
      </c>
      <c r="AY646" s="101">
        <v>129.63999999999999</v>
      </c>
      <c r="AZ646" s="101">
        <v>57.94</v>
      </c>
    </row>
    <row r="647" spans="1:52" x14ac:dyDescent="0.7">
      <c r="A647" s="101" t="s">
        <v>645</v>
      </c>
      <c r="B647" s="101" t="s">
        <v>2806</v>
      </c>
      <c r="C647" s="111" t="str">
        <f>IF(A647="","",INDEX(ID!P:P,MATCH(Raw_DATA!A647,ID!A:A,0)))</f>
        <v>รพช.F2 P30,000-60,000</v>
      </c>
      <c r="D647" s="101">
        <f>IF(A647="","",INDEX(ID!M:M,MATCH(Raw_DATA!A647,ID!A:A,0)))</f>
        <v>6</v>
      </c>
      <c r="E647" s="112">
        <v>3.37</v>
      </c>
      <c r="F647" s="112">
        <v>3.08</v>
      </c>
      <c r="G647" s="112">
        <v>2.39</v>
      </c>
      <c r="H647" s="112">
        <v>20930893.780000001</v>
      </c>
      <c r="I647" s="112">
        <v>-11945362.199999999</v>
      </c>
      <c r="J647" s="112">
        <v>-5010472.7</v>
      </c>
      <c r="K647" s="112">
        <v>12318733.800000001</v>
      </c>
      <c r="L647" s="112">
        <v>-5.18</v>
      </c>
      <c r="M647" s="112">
        <v>-15.29</v>
      </c>
      <c r="N647" s="112">
        <f t="shared" si="237"/>
        <v>89</v>
      </c>
      <c r="O647" s="112">
        <f t="shared" si="238"/>
        <v>46</v>
      </c>
      <c r="P647" s="112">
        <f t="shared" si="239"/>
        <v>65</v>
      </c>
      <c r="Q647" s="112">
        <f t="shared" si="240"/>
        <v>178</v>
      </c>
      <c r="R647" s="112">
        <f t="shared" si="241"/>
        <v>69</v>
      </c>
      <c r="S647" s="112" cm="1">
        <f t="array" ref="S647">_xlfn.QUARTILE.EXC(IF($D$5:$D$906=$D647,$L$5:$L$906),1)</f>
        <v>-10.317499999999999</v>
      </c>
      <c r="T647" s="112" cm="1">
        <f t="array" ref="T647">_xlfn.QUARTILE.EXC(IF($D$5:$D$906=$D647,$L$5:$L$906),3)</f>
        <v>1.0349999999999999</v>
      </c>
      <c r="U647" s="112">
        <f t="shared" si="244"/>
        <v>11.352499999999999</v>
      </c>
      <c r="V647" s="112">
        <f t="shared" si="245"/>
        <v>-27.346249999999998</v>
      </c>
      <c r="W647" s="112">
        <f t="shared" si="246"/>
        <v>18.063749999999999</v>
      </c>
      <c r="X647" s="112" t="b">
        <f t="shared" si="247"/>
        <v>0</v>
      </c>
      <c r="Y647" s="112" cm="1">
        <f t="array" ref="Y647">_xlfn.QUARTILE.EXC(IF($D$5:$D$906=$D647,$M$5:$M$906),1)</f>
        <v>-15.98</v>
      </c>
      <c r="Z647" s="112" cm="1">
        <f t="array" ref="Z647">_xlfn.QUARTILE.EXC(IF($D$5:$D$906=$D647,$M$5:$M$906),3)</f>
        <v>-2.4</v>
      </c>
      <c r="AA647" s="112">
        <f t="shared" si="248"/>
        <v>13.58</v>
      </c>
      <c r="AB647" s="112">
        <f t="shared" si="249"/>
        <v>-36.35</v>
      </c>
      <c r="AC647" s="112">
        <f t="shared" si="250"/>
        <v>17.970000000000002</v>
      </c>
      <c r="AD647" s="112" t="b">
        <f t="shared" si="251"/>
        <v>0</v>
      </c>
      <c r="AE647" s="101">
        <f t="shared" si="242"/>
        <v>1</v>
      </c>
      <c r="AF647" s="101">
        <f t="shared" si="243"/>
        <v>1</v>
      </c>
      <c r="AG647" s="406" cm="1">
        <f t="array" ref="AG647">_xlfn.QUARTILE.EXC(IF($AT$5:$AT$906=$AT647,$L$5:$L$906),1)</f>
        <v>-9.3850000000000016</v>
      </c>
      <c r="AH647" s="406" cm="1">
        <f t="array" ref="AH647">_xlfn.QUARTILE.EXC(IF($AT$5:$AT$906=$AT647,$L$5:$L$906),3)</f>
        <v>1.2250000000000001</v>
      </c>
      <c r="AI647" s="406">
        <f t="shared" si="252"/>
        <v>10.610000000000001</v>
      </c>
      <c r="AJ647" s="406">
        <f t="shared" si="253"/>
        <v>-25.300000000000004</v>
      </c>
      <c r="AK647" s="406">
        <f t="shared" si="254"/>
        <v>17.140000000000004</v>
      </c>
      <c r="AL647" s="406" t="b">
        <f t="shared" si="255"/>
        <v>0</v>
      </c>
      <c r="AM647" s="406" cm="1">
        <f t="array" ref="AM647">_xlfn.QUARTILE.EXC(IF($AT$5:$AT$906=$AT647,$M$5:$M$906),1)</f>
        <v>-15.515000000000001</v>
      </c>
      <c r="AN647" s="406" cm="1">
        <f t="array" ref="AN647">_xlfn.QUARTILE.EXC(IF($AT$5:$AT$906=$AT647,$M$5:$M$906),3)</f>
        <v>-2.2599999999999998</v>
      </c>
      <c r="AO647" s="406">
        <f t="shared" si="256"/>
        <v>13.255000000000001</v>
      </c>
      <c r="AP647" s="406">
        <f t="shared" si="257"/>
        <v>-35.397500000000001</v>
      </c>
      <c r="AQ647" s="406">
        <f t="shared" si="258"/>
        <v>17.622500000000002</v>
      </c>
      <c r="AR647" s="406" t="b">
        <f t="shared" si="259"/>
        <v>0</v>
      </c>
      <c r="AS647" s="404" t="str">
        <f>INDEX('Org2567'!$BM:$BM,MATCH(Raw_DATA!A647,'Org2567'!$D:$D,0))</f>
        <v>รพช.F2 P30,000-60,000</v>
      </c>
      <c r="AT647" s="404">
        <f>INDEX('Org2567'!$BL:$BL,MATCH(Raw_DATA!A647,'Org2567'!$D:$D,0))</f>
        <v>6</v>
      </c>
      <c r="AU647" s="113"/>
      <c r="AV647" s="101">
        <v>89.09</v>
      </c>
      <c r="AW647" s="101">
        <v>45.5</v>
      </c>
      <c r="AX647" s="101">
        <v>65.16</v>
      </c>
      <c r="AY647" s="101">
        <v>178.07</v>
      </c>
      <c r="AZ647" s="101">
        <v>68.709999999999994</v>
      </c>
    </row>
    <row r="648" spans="1:52" x14ac:dyDescent="0.7">
      <c r="A648" s="101" t="s">
        <v>646</v>
      </c>
      <c r="B648" s="101" t="s">
        <v>2809</v>
      </c>
      <c r="C648" s="111" t="str">
        <f>IF(A648="","",INDEX(ID!P:P,MATCH(Raw_DATA!A648,ID!A:A,0)))</f>
        <v>รพช.F2 P&lt;=30,000</v>
      </c>
      <c r="D648" s="101">
        <f>IF(A648="","",INDEX(ID!M:M,MATCH(Raw_DATA!A648,ID!A:A,0)))</f>
        <v>5</v>
      </c>
      <c r="E648" s="112">
        <v>2.4300000000000002</v>
      </c>
      <c r="F648" s="112">
        <v>2.19</v>
      </c>
      <c r="G648" s="112">
        <v>1.34</v>
      </c>
      <c r="H648" s="112">
        <v>10579342.970000001</v>
      </c>
      <c r="I648" s="112">
        <v>-23607265.559999999</v>
      </c>
      <c r="J648" s="112">
        <v>-14696965.91</v>
      </c>
      <c r="K648" s="112">
        <v>2522228.9500000002</v>
      </c>
      <c r="L648" s="112">
        <v>-18.25</v>
      </c>
      <c r="M648" s="112">
        <v>-31.13</v>
      </c>
      <c r="N648" s="112">
        <f t="shared" si="237"/>
        <v>70</v>
      </c>
      <c r="O648" s="112">
        <f t="shared" si="238"/>
        <v>49</v>
      </c>
      <c r="P648" s="112">
        <f t="shared" si="239"/>
        <v>75</v>
      </c>
      <c r="Q648" s="112">
        <f t="shared" si="240"/>
        <v>178</v>
      </c>
      <c r="R648" s="112">
        <f t="shared" si="241"/>
        <v>33</v>
      </c>
      <c r="S648" s="112" cm="1">
        <f t="array" ref="S648">_xlfn.QUARTILE.EXC(IF($D$5:$D$906=$D648,$L$5:$L$906),1)</f>
        <v>-9.4075000000000006</v>
      </c>
      <c r="T648" s="112" cm="1">
        <f t="array" ref="T648">_xlfn.QUARTILE.EXC(IF($D$5:$D$906=$D648,$L$5:$L$906),3)</f>
        <v>1.645</v>
      </c>
      <c r="U648" s="112">
        <f t="shared" si="244"/>
        <v>11.0525</v>
      </c>
      <c r="V648" s="112">
        <f t="shared" si="245"/>
        <v>-25.986249999999998</v>
      </c>
      <c r="W648" s="112">
        <f t="shared" si="246"/>
        <v>18.223749999999999</v>
      </c>
      <c r="X648" s="112" t="b">
        <f t="shared" si="247"/>
        <v>0</v>
      </c>
      <c r="Y648" s="112" cm="1">
        <f t="array" ref="Y648">_xlfn.QUARTILE.EXC(IF($D$5:$D$906=$D648,$M$5:$M$906),1)</f>
        <v>-18.744999999999997</v>
      </c>
      <c r="Z648" s="112" cm="1">
        <f t="array" ref="Z648">_xlfn.QUARTILE.EXC(IF($D$5:$D$906=$D648,$M$5:$M$906),3)</f>
        <v>-2.7</v>
      </c>
      <c r="AA648" s="112">
        <f t="shared" si="248"/>
        <v>16.044999999999998</v>
      </c>
      <c r="AB648" s="112">
        <f t="shared" si="249"/>
        <v>-42.812499999999993</v>
      </c>
      <c r="AC648" s="112">
        <f t="shared" si="250"/>
        <v>21.367499999999996</v>
      </c>
      <c r="AD648" s="112" t="b">
        <f t="shared" si="251"/>
        <v>0</v>
      </c>
      <c r="AE648" s="101">
        <f t="shared" si="242"/>
        <v>1</v>
      </c>
      <c r="AF648" s="101">
        <f t="shared" si="243"/>
        <v>1</v>
      </c>
      <c r="AG648" s="406" cm="1">
        <f t="array" ref="AG648">_xlfn.QUARTILE.EXC(IF($AT$5:$AT$906=$AT648,$L$5:$L$906),1)</f>
        <v>-9.4075000000000006</v>
      </c>
      <c r="AH648" s="406" cm="1">
        <f t="array" ref="AH648">_xlfn.QUARTILE.EXC(IF($AT$5:$AT$906=$AT648,$L$5:$L$906),3)</f>
        <v>1.645</v>
      </c>
      <c r="AI648" s="406">
        <f t="shared" si="252"/>
        <v>11.0525</v>
      </c>
      <c r="AJ648" s="406">
        <f t="shared" si="253"/>
        <v>-25.986249999999998</v>
      </c>
      <c r="AK648" s="406">
        <f t="shared" si="254"/>
        <v>18.223749999999999</v>
      </c>
      <c r="AL648" s="406" t="b">
        <f t="shared" si="255"/>
        <v>0</v>
      </c>
      <c r="AM648" s="406" cm="1">
        <f t="array" ref="AM648">_xlfn.QUARTILE.EXC(IF($AT$5:$AT$906=$AT648,$M$5:$M$906),1)</f>
        <v>-18.744999999999997</v>
      </c>
      <c r="AN648" s="406" cm="1">
        <f t="array" ref="AN648">_xlfn.QUARTILE.EXC(IF($AT$5:$AT$906=$AT648,$M$5:$M$906),3)</f>
        <v>-2.7</v>
      </c>
      <c r="AO648" s="406">
        <f t="shared" si="256"/>
        <v>16.044999999999998</v>
      </c>
      <c r="AP648" s="406">
        <f t="shared" si="257"/>
        <v>-42.812499999999993</v>
      </c>
      <c r="AQ648" s="406">
        <f t="shared" si="258"/>
        <v>21.367499999999996</v>
      </c>
      <c r="AR648" s="406" t="b">
        <f t="shared" si="259"/>
        <v>0</v>
      </c>
      <c r="AS648" s="404" t="str">
        <f>INDEX('Org2567'!$BM:$BM,MATCH(Raw_DATA!A648,'Org2567'!$D:$D,0))</f>
        <v>รพช.F2 P&lt;=30,000</v>
      </c>
      <c r="AT648" s="404">
        <f>INDEX('Org2567'!$BL:$BL,MATCH(Raw_DATA!A648,'Org2567'!$D:$D,0))</f>
        <v>5</v>
      </c>
      <c r="AU648" s="113"/>
      <c r="AV648" s="101">
        <v>69.900000000000006</v>
      </c>
      <c r="AW648" s="101">
        <v>49.3</v>
      </c>
      <c r="AX648" s="101">
        <v>74.94</v>
      </c>
      <c r="AY648" s="101">
        <v>177.64</v>
      </c>
      <c r="AZ648" s="101">
        <v>33.119999999999997</v>
      </c>
    </row>
    <row r="649" spans="1:52" x14ac:dyDescent="0.7">
      <c r="A649" s="101" t="s">
        <v>647</v>
      </c>
      <c r="B649" s="101" t="s">
        <v>2812</v>
      </c>
      <c r="C649" s="111" t="str">
        <f>IF(A649="","",INDEX(ID!P:P,MATCH(Raw_DATA!A649,ID!A:A,0)))</f>
        <v>รพช.F2 P30,000-60,000</v>
      </c>
      <c r="D649" s="101">
        <f>IF(A649="","",INDEX(ID!M:M,MATCH(Raw_DATA!A649,ID!A:A,0)))</f>
        <v>6</v>
      </c>
      <c r="E649" s="112">
        <v>5.94</v>
      </c>
      <c r="F649" s="112">
        <v>5.66</v>
      </c>
      <c r="G649" s="112">
        <v>4.4400000000000004</v>
      </c>
      <c r="H649" s="112">
        <v>72349655.599999994</v>
      </c>
      <c r="I649" s="112">
        <v>-4850297.54</v>
      </c>
      <c r="J649" s="112">
        <v>2287619.2599999998</v>
      </c>
      <c r="K649" s="112">
        <v>50428864.450000003</v>
      </c>
      <c r="L649" s="112">
        <v>1.73</v>
      </c>
      <c r="M649" s="112">
        <v>-3.39</v>
      </c>
      <c r="N649" s="112">
        <f t="shared" si="237"/>
        <v>83</v>
      </c>
      <c r="O649" s="112">
        <f t="shared" si="238"/>
        <v>66</v>
      </c>
      <c r="P649" s="112">
        <f t="shared" si="239"/>
        <v>34</v>
      </c>
      <c r="Q649" s="112">
        <f t="shared" si="240"/>
        <v>134</v>
      </c>
      <c r="R649" s="112">
        <f t="shared" si="241"/>
        <v>54</v>
      </c>
      <c r="S649" s="112" cm="1">
        <f t="array" ref="S649">_xlfn.QUARTILE.EXC(IF($D$5:$D$906=$D649,$L$5:$L$906),1)</f>
        <v>-10.317499999999999</v>
      </c>
      <c r="T649" s="112" cm="1">
        <f t="array" ref="T649">_xlfn.QUARTILE.EXC(IF($D$5:$D$906=$D649,$L$5:$L$906),3)</f>
        <v>1.0349999999999999</v>
      </c>
      <c r="U649" s="112">
        <f t="shared" si="244"/>
        <v>11.352499999999999</v>
      </c>
      <c r="V649" s="112">
        <f t="shared" si="245"/>
        <v>-27.346249999999998</v>
      </c>
      <c r="W649" s="112">
        <f t="shared" si="246"/>
        <v>18.063749999999999</v>
      </c>
      <c r="X649" s="112" t="b">
        <f t="shared" si="247"/>
        <v>0</v>
      </c>
      <c r="Y649" s="112" cm="1">
        <f t="array" ref="Y649">_xlfn.QUARTILE.EXC(IF($D$5:$D$906=$D649,$M$5:$M$906),1)</f>
        <v>-15.98</v>
      </c>
      <c r="Z649" s="112" cm="1">
        <f t="array" ref="Z649">_xlfn.QUARTILE.EXC(IF($D$5:$D$906=$D649,$M$5:$M$906),3)</f>
        <v>-2.4</v>
      </c>
      <c r="AA649" s="112">
        <f t="shared" si="248"/>
        <v>13.58</v>
      </c>
      <c r="AB649" s="112">
        <f t="shared" si="249"/>
        <v>-36.35</v>
      </c>
      <c r="AC649" s="112">
        <f t="shared" si="250"/>
        <v>17.970000000000002</v>
      </c>
      <c r="AD649" s="112" t="b">
        <f t="shared" si="251"/>
        <v>0</v>
      </c>
      <c r="AE649" s="101">
        <f t="shared" si="242"/>
        <v>1</v>
      </c>
      <c r="AF649" s="101">
        <f t="shared" si="243"/>
        <v>0</v>
      </c>
      <c r="AG649" s="406" cm="1">
        <f t="array" ref="AG649">_xlfn.QUARTILE.EXC(IF($AT$5:$AT$906=$AT649,$L$5:$L$906),1)</f>
        <v>-9.3850000000000016</v>
      </c>
      <c r="AH649" s="406" cm="1">
        <f t="array" ref="AH649">_xlfn.QUARTILE.EXC(IF($AT$5:$AT$906=$AT649,$L$5:$L$906),3)</f>
        <v>1.2250000000000001</v>
      </c>
      <c r="AI649" s="406">
        <f t="shared" si="252"/>
        <v>10.610000000000001</v>
      </c>
      <c r="AJ649" s="406">
        <f t="shared" si="253"/>
        <v>-25.300000000000004</v>
      </c>
      <c r="AK649" s="406">
        <f t="shared" si="254"/>
        <v>17.140000000000004</v>
      </c>
      <c r="AL649" s="406" t="b">
        <f t="shared" si="255"/>
        <v>0</v>
      </c>
      <c r="AM649" s="406" cm="1">
        <f t="array" ref="AM649">_xlfn.QUARTILE.EXC(IF($AT$5:$AT$906=$AT649,$M$5:$M$906),1)</f>
        <v>-15.515000000000001</v>
      </c>
      <c r="AN649" s="406" cm="1">
        <f t="array" ref="AN649">_xlfn.QUARTILE.EXC(IF($AT$5:$AT$906=$AT649,$M$5:$M$906),3)</f>
        <v>-2.2599999999999998</v>
      </c>
      <c r="AO649" s="406">
        <f t="shared" si="256"/>
        <v>13.255000000000001</v>
      </c>
      <c r="AP649" s="406">
        <f t="shared" si="257"/>
        <v>-35.397500000000001</v>
      </c>
      <c r="AQ649" s="406">
        <f t="shared" si="258"/>
        <v>17.622500000000002</v>
      </c>
      <c r="AR649" s="406" t="b">
        <f t="shared" si="259"/>
        <v>0</v>
      </c>
      <c r="AS649" s="404" t="str">
        <f>INDEX('Org2567'!$BM:$BM,MATCH(Raw_DATA!A649,'Org2567'!$D:$D,0))</f>
        <v>รพช.F2 P30,000-60,000</v>
      </c>
      <c r="AT649" s="404">
        <f>INDEX('Org2567'!$BL:$BL,MATCH(Raw_DATA!A649,'Org2567'!$D:$D,0))</f>
        <v>6</v>
      </c>
      <c r="AU649" s="113"/>
      <c r="AV649" s="101">
        <v>83.24</v>
      </c>
      <c r="AW649" s="101">
        <v>65.87</v>
      </c>
      <c r="AX649" s="101">
        <v>34.22</v>
      </c>
      <c r="AY649" s="101">
        <v>133.65</v>
      </c>
      <c r="AZ649" s="101">
        <v>54.25</v>
      </c>
    </row>
    <row r="650" spans="1:52" x14ac:dyDescent="0.7">
      <c r="A650" s="101" t="s">
        <v>648</v>
      </c>
      <c r="B650" s="101" t="s">
        <v>2815</v>
      </c>
      <c r="C650" s="111" t="str">
        <f>IF(A650="","",INDEX(ID!P:P,MATCH(Raw_DATA!A650,ID!A:A,0)))</f>
        <v>รพช.F2 P30,000-60,000</v>
      </c>
      <c r="D650" s="101">
        <f>IF(A650="","",INDEX(ID!M:M,MATCH(Raw_DATA!A650,ID!A:A,0)))</f>
        <v>6</v>
      </c>
      <c r="E650" s="112">
        <v>13.56</v>
      </c>
      <c r="F650" s="112">
        <v>13.16</v>
      </c>
      <c r="G650" s="112">
        <v>11.9</v>
      </c>
      <c r="H650" s="112">
        <v>78752761.430000007</v>
      </c>
      <c r="I650" s="112">
        <v>-15559085.050000001</v>
      </c>
      <c r="J650" s="112">
        <v>-11280586.82</v>
      </c>
      <c r="K650" s="112">
        <v>68337004.709999993</v>
      </c>
      <c r="L650" s="112">
        <v>-11.02</v>
      </c>
      <c r="M650" s="112">
        <v>-11.65</v>
      </c>
      <c r="N650" s="112">
        <f t="shared" si="237"/>
        <v>62</v>
      </c>
      <c r="O650" s="112">
        <f t="shared" si="238"/>
        <v>39</v>
      </c>
      <c r="P650" s="112">
        <f t="shared" si="239"/>
        <v>72</v>
      </c>
      <c r="Q650" s="112">
        <f t="shared" si="240"/>
        <v>138</v>
      </c>
      <c r="R650" s="112">
        <f t="shared" si="241"/>
        <v>57</v>
      </c>
      <c r="S650" s="112" cm="1">
        <f t="array" ref="S650">_xlfn.QUARTILE.EXC(IF($D$5:$D$906=$D650,$L$5:$L$906),1)</f>
        <v>-10.317499999999999</v>
      </c>
      <c r="T650" s="112" cm="1">
        <f t="array" ref="T650">_xlfn.QUARTILE.EXC(IF($D$5:$D$906=$D650,$L$5:$L$906),3)</f>
        <v>1.0349999999999999</v>
      </c>
      <c r="U650" s="112">
        <f t="shared" si="244"/>
        <v>11.352499999999999</v>
      </c>
      <c r="V650" s="112">
        <f t="shared" si="245"/>
        <v>-27.346249999999998</v>
      </c>
      <c r="W650" s="112">
        <f t="shared" si="246"/>
        <v>18.063749999999999</v>
      </c>
      <c r="X650" s="112" t="b">
        <f t="shared" si="247"/>
        <v>0</v>
      </c>
      <c r="Y650" s="112" cm="1">
        <f t="array" ref="Y650">_xlfn.QUARTILE.EXC(IF($D$5:$D$906=$D650,$M$5:$M$906),1)</f>
        <v>-15.98</v>
      </c>
      <c r="Z650" s="112" cm="1">
        <f t="array" ref="Z650">_xlfn.QUARTILE.EXC(IF($D$5:$D$906=$D650,$M$5:$M$906),3)</f>
        <v>-2.4</v>
      </c>
      <c r="AA650" s="112">
        <f t="shared" si="248"/>
        <v>13.58</v>
      </c>
      <c r="AB650" s="112">
        <f t="shared" si="249"/>
        <v>-36.35</v>
      </c>
      <c r="AC650" s="112">
        <f t="shared" si="250"/>
        <v>17.970000000000002</v>
      </c>
      <c r="AD650" s="112" t="b">
        <f t="shared" si="251"/>
        <v>0</v>
      </c>
      <c r="AE650" s="101">
        <f t="shared" si="242"/>
        <v>1</v>
      </c>
      <c r="AF650" s="101">
        <f t="shared" si="243"/>
        <v>1</v>
      </c>
      <c r="AG650" s="406" cm="1">
        <f t="array" ref="AG650">_xlfn.QUARTILE.EXC(IF($AT$5:$AT$906=$AT650,$L$5:$L$906),1)</f>
        <v>-9.3850000000000016</v>
      </c>
      <c r="AH650" s="406" cm="1">
        <f t="array" ref="AH650">_xlfn.QUARTILE.EXC(IF($AT$5:$AT$906=$AT650,$L$5:$L$906),3)</f>
        <v>1.2250000000000001</v>
      </c>
      <c r="AI650" s="406">
        <f t="shared" si="252"/>
        <v>10.610000000000001</v>
      </c>
      <c r="AJ650" s="406">
        <f t="shared" si="253"/>
        <v>-25.300000000000004</v>
      </c>
      <c r="AK650" s="406">
        <f t="shared" si="254"/>
        <v>17.140000000000004</v>
      </c>
      <c r="AL650" s="406" t="b">
        <f t="shared" si="255"/>
        <v>0</v>
      </c>
      <c r="AM650" s="406" cm="1">
        <f t="array" ref="AM650">_xlfn.QUARTILE.EXC(IF($AT$5:$AT$906=$AT650,$M$5:$M$906),1)</f>
        <v>-15.515000000000001</v>
      </c>
      <c r="AN650" s="406" cm="1">
        <f t="array" ref="AN650">_xlfn.QUARTILE.EXC(IF($AT$5:$AT$906=$AT650,$M$5:$M$906),3)</f>
        <v>-2.2599999999999998</v>
      </c>
      <c r="AO650" s="406">
        <f t="shared" si="256"/>
        <v>13.255000000000001</v>
      </c>
      <c r="AP650" s="406">
        <f t="shared" si="257"/>
        <v>-35.397500000000001</v>
      </c>
      <c r="AQ650" s="406">
        <f t="shared" si="258"/>
        <v>17.622500000000002</v>
      </c>
      <c r="AR650" s="406" t="b">
        <f t="shared" si="259"/>
        <v>0</v>
      </c>
      <c r="AS650" s="404" t="str">
        <f>INDEX('Org2567'!$BM:$BM,MATCH(Raw_DATA!A650,'Org2567'!$D:$D,0))</f>
        <v>รพช.F2 P30,000-60,000</v>
      </c>
      <c r="AT650" s="404">
        <f>INDEX('Org2567'!$BL:$BL,MATCH(Raw_DATA!A650,'Org2567'!$D:$D,0))</f>
        <v>6</v>
      </c>
      <c r="AU650" s="113"/>
      <c r="AV650" s="101">
        <v>61.67</v>
      </c>
      <c r="AW650" s="101">
        <v>38.74</v>
      </c>
      <c r="AX650" s="101">
        <v>71.75</v>
      </c>
      <c r="AY650" s="101">
        <v>138.44</v>
      </c>
      <c r="AZ650" s="101">
        <v>57.4</v>
      </c>
    </row>
    <row r="651" spans="1:52" x14ac:dyDescent="0.7">
      <c r="A651" s="101" t="s">
        <v>649</v>
      </c>
      <c r="B651" s="101" t="s">
        <v>2818</v>
      </c>
      <c r="C651" s="111" t="str">
        <f>IF(A651="","",INDEX(ID!P:P,MATCH(Raw_DATA!A651,ID!A:A,0)))</f>
        <v>รพช.F2 P&lt;=30,000</v>
      </c>
      <c r="D651" s="101">
        <f>IF(A651="","",INDEX(ID!M:M,MATCH(Raw_DATA!A651,ID!A:A,0)))</f>
        <v>5</v>
      </c>
      <c r="E651" s="112">
        <v>2.0699999999999998</v>
      </c>
      <c r="F651" s="112">
        <v>1.86</v>
      </c>
      <c r="G651" s="112">
        <v>0.92</v>
      </c>
      <c r="H651" s="112">
        <v>11122662.289999999</v>
      </c>
      <c r="I651" s="112">
        <v>-15518179.109999999</v>
      </c>
      <c r="J651" s="112">
        <v>-8846608.6999999993</v>
      </c>
      <c r="K651" s="112">
        <v>-821600.31</v>
      </c>
      <c r="L651" s="112">
        <v>-9.39</v>
      </c>
      <c r="M651" s="112">
        <v>-24.03</v>
      </c>
      <c r="N651" s="112">
        <f t="shared" si="237"/>
        <v>83</v>
      </c>
      <c r="O651" s="112">
        <f t="shared" si="238"/>
        <v>75</v>
      </c>
      <c r="P651" s="112">
        <f t="shared" si="239"/>
        <v>75</v>
      </c>
      <c r="Q651" s="112">
        <f t="shared" si="240"/>
        <v>135</v>
      </c>
      <c r="R651" s="112">
        <f t="shared" si="241"/>
        <v>44</v>
      </c>
      <c r="S651" s="112" cm="1">
        <f t="array" ref="S651">_xlfn.QUARTILE.EXC(IF($D$5:$D$906=$D651,$L$5:$L$906),1)</f>
        <v>-9.4075000000000006</v>
      </c>
      <c r="T651" s="112" cm="1">
        <f t="array" ref="T651">_xlfn.QUARTILE.EXC(IF($D$5:$D$906=$D651,$L$5:$L$906),3)</f>
        <v>1.645</v>
      </c>
      <c r="U651" s="112">
        <f t="shared" si="244"/>
        <v>11.0525</v>
      </c>
      <c r="V651" s="112">
        <f t="shared" si="245"/>
        <v>-25.986249999999998</v>
      </c>
      <c r="W651" s="112">
        <f t="shared" si="246"/>
        <v>18.223749999999999</v>
      </c>
      <c r="X651" s="112" t="b">
        <f t="shared" si="247"/>
        <v>0</v>
      </c>
      <c r="Y651" s="112" cm="1">
        <f t="array" ref="Y651">_xlfn.QUARTILE.EXC(IF($D$5:$D$906=$D651,$M$5:$M$906),1)</f>
        <v>-18.744999999999997</v>
      </c>
      <c r="Z651" s="112" cm="1">
        <f t="array" ref="Z651">_xlfn.QUARTILE.EXC(IF($D$5:$D$906=$D651,$M$5:$M$906),3)</f>
        <v>-2.7</v>
      </c>
      <c r="AA651" s="112">
        <f t="shared" si="248"/>
        <v>16.044999999999998</v>
      </c>
      <c r="AB651" s="112">
        <f t="shared" si="249"/>
        <v>-42.812499999999993</v>
      </c>
      <c r="AC651" s="112">
        <f t="shared" si="250"/>
        <v>21.367499999999996</v>
      </c>
      <c r="AD651" s="112" t="b">
        <f t="shared" si="251"/>
        <v>0</v>
      </c>
      <c r="AE651" s="101">
        <f t="shared" si="242"/>
        <v>1</v>
      </c>
      <c r="AF651" s="101">
        <f t="shared" si="243"/>
        <v>1</v>
      </c>
      <c r="AG651" s="406" cm="1">
        <f t="array" ref="AG651">_xlfn.QUARTILE.EXC(IF($AT$5:$AT$906=$AT651,$L$5:$L$906),1)</f>
        <v>-9.4075000000000006</v>
      </c>
      <c r="AH651" s="406" cm="1">
        <f t="array" ref="AH651">_xlfn.QUARTILE.EXC(IF($AT$5:$AT$906=$AT651,$L$5:$L$906),3)</f>
        <v>1.645</v>
      </c>
      <c r="AI651" s="406">
        <f t="shared" si="252"/>
        <v>11.0525</v>
      </c>
      <c r="AJ651" s="406">
        <f t="shared" si="253"/>
        <v>-25.986249999999998</v>
      </c>
      <c r="AK651" s="406">
        <f t="shared" si="254"/>
        <v>18.223749999999999</v>
      </c>
      <c r="AL651" s="406" t="b">
        <f t="shared" si="255"/>
        <v>0</v>
      </c>
      <c r="AM651" s="406" cm="1">
        <f t="array" ref="AM651">_xlfn.QUARTILE.EXC(IF($AT$5:$AT$906=$AT651,$M$5:$M$906),1)</f>
        <v>-18.744999999999997</v>
      </c>
      <c r="AN651" s="406" cm="1">
        <f t="array" ref="AN651">_xlfn.QUARTILE.EXC(IF($AT$5:$AT$906=$AT651,$M$5:$M$906),3)</f>
        <v>-2.7</v>
      </c>
      <c r="AO651" s="406">
        <f t="shared" si="256"/>
        <v>16.044999999999998</v>
      </c>
      <c r="AP651" s="406">
        <f t="shared" si="257"/>
        <v>-42.812499999999993</v>
      </c>
      <c r="AQ651" s="406">
        <f t="shared" si="258"/>
        <v>21.367499999999996</v>
      </c>
      <c r="AR651" s="406" t="b">
        <f t="shared" si="259"/>
        <v>0</v>
      </c>
      <c r="AS651" s="404" t="str">
        <f>INDEX('Org2567'!$BM:$BM,MATCH(Raw_DATA!A651,'Org2567'!$D:$D,0))</f>
        <v>รพช.F2 P&lt;=30,000</v>
      </c>
      <c r="AT651" s="404">
        <f>INDEX('Org2567'!$BL:$BL,MATCH(Raw_DATA!A651,'Org2567'!$D:$D,0))</f>
        <v>5</v>
      </c>
      <c r="AU651" s="113"/>
      <c r="AV651" s="101">
        <v>82.53</v>
      </c>
      <c r="AW651" s="101">
        <v>74.62</v>
      </c>
      <c r="AX651" s="101">
        <v>75.39</v>
      </c>
      <c r="AY651" s="101">
        <v>134.66999999999999</v>
      </c>
      <c r="AZ651" s="101">
        <v>43.87</v>
      </c>
    </row>
    <row r="652" spans="1:52" x14ac:dyDescent="0.7">
      <c r="A652" s="101" t="s">
        <v>650</v>
      </c>
      <c r="B652" s="101" t="s">
        <v>2821</v>
      </c>
      <c r="C652" s="111" t="str">
        <f>IF(A652="","",INDEX(ID!P:P,MATCH(Raw_DATA!A652,ID!A:A,0)))</f>
        <v>รพช.F2 P&lt;=30,000</v>
      </c>
      <c r="D652" s="101">
        <f>IF(A652="","",INDEX(ID!M:M,MATCH(Raw_DATA!A652,ID!A:A,0)))</f>
        <v>5</v>
      </c>
      <c r="E652" s="112">
        <v>5.04</v>
      </c>
      <c r="F652" s="112">
        <v>4.78</v>
      </c>
      <c r="G652" s="112">
        <v>3.96</v>
      </c>
      <c r="H652" s="112">
        <v>25755721.460000001</v>
      </c>
      <c r="I652" s="112">
        <v>-6468875.2800000003</v>
      </c>
      <c r="J652" s="112">
        <v>-3268341.48</v>
      </c>
      <c r="K652" s="112">
        <v>18852697.949999999</v>
      </c>
      <c r="L652" s="112">
        <v>-4.46</v>
      </c>
      <c r="M652" s="112">
        <v>-10.34</v>
      </c>
      <c r="N652" s="112">
        <f t="shared" si="237"/>
        <v>45</v>
      </c>
      <c r="O652" s="112">
        <f t="shared" si="238"/>
        <v>49</v>
      </c>
      <c r="P652" s="112">
        <f t="shared" si="239"/>
        <v>52</v>
      </c>
      <c r="Q652" s="112">
        <f t="shared" si="240"/>
        <v>198</v>
      </c>
      <c r="R652" s="112">
        <f t="shared" si="241"/>
        <v>31</v>
      </c>
      <c r="S652" s="112" cm="1">
        <f t="array" ref="S652">_xlfn.QUARTILE.EXC(IF($D$5:$D$906=$D652,$L$5:$L$906),1)</f>
        <v>-9.4075000000000006</v>
      </c>
      <c r="T652" s="112" cm="1">
        <f t="array" ref="T652">_xlfn.QUARTILE.EXC(IF($D$5:$D$906=$D652,$L$5:$L$906),3)</f>
        <v>1.645</v>
      </c>
      <c r="U652" s="112">
        <f t="shared" si="244"/>
        <v>11.0525</v>
      </c>
      <c r="V652" s="112">
        <f t="shared" si="245"/>
        <v>-25.986249999999998</v>
      </c>
      <c r="W652" s="112">
        <f t="shared" si="246"/>
        <v>18.223749999999999</v>
      </c>
      <c r="X652" s="112" t="b">
        <f t="shared" si="247"/>
        <v>0</v>
      </c>
      <c r="Y652" s="112" cm="1">
        <f t="array" ref="Y652">_xlfn.QUARTILE.EXC(IF($D$5:$D$906=$D652,$M$5:$M$906),1)</f>
        <v>-18.744999999999997</v>
      </c>
      <c r="Z652" s="112" cm="1">
        <f t="array" ref="Z652">_xlfn.QUARTILE.EXC(IF($D$5:$D$906=$D652,$M$5:$M$906),3)</f>
        <v>-2.7</v>
      </c>
      <c r="AA652" s="112">
        <f t="shared" si="248"/>
        <v>16.044999999999998</v>
      </c>
      <c r="AB652" s="112">
        <f t="shared" si="249"/>
        <v>-42.812499999999993</v>
      </c>
      <c r="AC652" s="112">
        <f t="shared" si="250"/>
        <v>21.367499999999996</v>
      </c>
      <c r="AD652" s="112" t="b">
        <f t="shared" si="251"/>
        <v>0</v>
      </c>
      <c r="AE652" s="101">
        <f t="shared" si="242"/>
        <v>1</v>
      </c>
      <c r="AF652" s="101">
        <f t="shared" si="243"/>
        <v>1</v>
      </c>
      <c r="AG652" s="406" cm="1">
        <f t="array" ref="AG652">_xlfn.QUARTILE.EXC(IF($AT$5:$AT$906=$AT652,$L$5:$L$906),1)</f>
        <v>-9.4075000000000006</v>
      </c>
      <c r="AH652" s="406" cm="1">
        <f t="array" ref="AH652">_xlfn.QUARTILE.EXC(IF($AT$5:$AT$906=$AT652,$L$5:$L$906),3)</f>
        <v>1.645</v>
      </c>
      <c r="AI652" s="406">
        <f t="shared" si="252"/>
        <v>11.0525</v>
      </c>
      <c r="AJ652" s="406">
        <f t="shared" si="253"/>
        <v>-25.986249999999998</v>
      </c>
      <c r="AK652" s="406">
        <f t="shared" si="254"/>
        <v>18.223749999999999</v>
      </c>
      <c r="AL652" s="406" t="b">
        <f t="shared" si="255"/>
        <v>0</v>
      </c>
      <c r="AM652" s="406" cm="1">
        <f t="array" ref="AM652">_xlfn.QUARTILE.EXC(IF($AT$5:$AT$906=$AT652,$M$5:$M$906),1)</f>
        <v>-18.744999999999997</v>
      </c>
      <c r="AN652" s="406" cm="1">
        <f t="array" ref="AN652">_xlfn.QUARTILE.EXC(IF($AT$5:$AT$906=$AT652,$M$5:$M$906),3)</f>
        <v>-2.7</v>
      </c>
      <c r="AO652" s="406">
        <f t="shared" si="256"/>
        <v>16.044999999999998</v>
      </c>
      <c r="AP652" s="406">
        <f t="shared" si="257"/>
        <v>-42.812499999999993</v>
      </c>
      <c r="AQ652" s="406">
        <f t="shared" si="258"/>
        <v>21.367499999999996</v>
      </c>
      <c r="AR652" s="406" t="b">
        <f t="shared" si="259"/>
        <v>0</v>
      </c>
      <c r="AS652" s="404" t="str">
        <f>INDEX('Org2567'!$BM:$BM,MATCH(Raw_DATA!A652,'Org2567'!$D:$D,0))</f>
        <v>รพช.F2 P&lt;=30,000</v>
      </c>
      <c r="AT652" s="404">
        <f>INDEX('Org2567'!$BL:$BL,MATCH(Raw_DATA!A652,'Org2567'!$D:$D,0))</f>
        <v>5</v>
      </c>
      <c r="AU652" s="113"/>
      <c r="AV652" s="101">
        <v>45.39</v>
      </c>
      <c r="AW652" s="101">
        <v>48.99</v>
      </c>
      <c r="AX652" s="101">
        <v>52.29</v>
      </c>
      <c r="AY652" s="101">
        <v>197.6</v>
      </c>
      <c r="AZ652" s="101">
        <v>31.41</v>
      </c>
    </row>
    <row r="653" spans="1:52" x14ac:dyDescent="0.7">
      <c r="A653" s="101" t="s">
        <v>651</v>
      </c>
      <c r="B653" s="101" t="s">
        <v>2824</v>
      </c>
      <c r="C653" s="111" t="str">
        <f>IF(A653="","",INDEX(ID!P:P,MATCH(Raw_DATA!A653,ID!A:A,0)))</f>
        <v>รพช.F2 P&lt;=30,000</v>
      </c>
      <c r="D653" s="101">
        <f>IF(A653="","",INDEX(ID!M:M,MATCH(Raw_DATA!A653,ID!A:A,0)))</f>
        <v>5</v>
      </c>
      <c r="E653" s="112">
        <v>6.6</v>
      </c>
      <c r="F653" s="112">
        <v>6.36</v>
      </c>
      <c r="G653" s="112">
        <v>5.71</v>
      </c>
      <c r="H653" s="112">
        <v>54217204.789999999</v>
      </c>
      <c r="I653" s="112">
        <v>-7646851.9800000004</v>
      </c>
      <c r="J653" s="112">
        <v>-1943273.13</v>
      </c>
      <c r="K653" s="112">
        <v>45598705.479999997</v>
      </c>
      <c r="L653" s="112">
        <v>-2.17</v>
      </c>
      <c r="M653" s="112">
        <v>-7.82</v>
      </c>
      <c r="N653" s="112">
        <f t="shared" si="237"/>
        <v>90</v>
      </c>
      <c r="O653" s="112">
        <f t="shared" si="238"/>
        <v>52</v>
      </c>
      <c r="P653" s="112">
        <f t="shared" si="239"/>
        <v>95</v>
      </c>
      <c r="Q653" s="112">
        <f t="shared" si="240"/>
        <v>198</v>
      </c>
      <c r="R653" s="112">
        <f t="shared" si="241"/>
        <v>52</v>
      </c>
      <c r="S653" s="112" cm="1">
        <f t="array" ref="S653">_xlfn.QUARTILE.EXC(IF($D$5:$D$906=$D653,$L$5:$L$906),1)</f>
        <v>-9.4075000000000006</v>
      </c>
      <c r="T653" s="112" cm="1">
        <f t="array" ref="T653">_xlfn.QUARTILE.EXC(IF($D$5:$D$906=$D653,$L$5:$L$906),3)</f>
        <v>1.645</v>
      </c>
      <c r="U653" s="112">
        <f t="shared" si="244"/>
        <v>11.0525</v>
      </c>
      <c r="V653" s="112">
        <f t="shared" si="245"/>
        <v>-25.986249999999998</v>
      </c>
      <c r="W653" s="112">
        <f t="shared" si="246"/>
        <v>18.223749999999999</v>
      </c>
      <c r="X653" s="112" t="b">
        <f t="shared" si="247"/>
        <v>0</v>
      </c>
      <c r="Y653" s="112" cm="1">
        <f t="array" ref="Y653">_xlfn.QUARTILE.EXC(IF($D$5:$D$906=$D653,$M$5:$M$906),1)</f>
        <v>-18.744999999999997</v>
      </c>
      <c r="Z653" s="112" cm="1">
        <f t="array" ref="Z653">_xlfn.QUARTILE.EXC(IF($D$5:$D$906=$D653,$M$5:$M$906),3)</f>
        <v>-2.7</v>
      </c>
      <c r="AA653" s="112">
        <f t="shared" si="248"/>
        <v>16.044999999999998</v>
      </c>
      <c r="AB653" s="112">
        <f t="shared" si="249"/>
        <v>-42.812499999999993</v>
      </c>
      <c r="AC653" s="112">
        <f t="shared" si="250"/>
        <v>21.367499999999996</v>
      </c>
      <c r="AD653" s="112" t="b">
        <f t="shared" si="251"/>
        <v>0</v>
      </c>
      <c r="AE653" s="101">
        <f t="shared" si="242"/>
        <v>1</v>
      </c>
      <c r="AF653" s="101">
        <f t="shared" si="243"/>
        <v>1</v>
      </c>
      <c r="AG653" s="406" cm="1">
        <f t="array" ref="AG653">_xlfn.QUARTILE.EXC(IF($AT$5:$AT$906=$AT653,$L$5:$L$906),1)</f>
        <v>-9.4075000000000006</v>
      </c>
      <c r="AH653" s="406" cm="1">
        <f t="array" ref="AH653">_xlfn.QUARTILE.EXC(IF($AT$5:$AT$906=$AT653,$L$5:$L$906),3)</f>
        <v>1.645</v>
      </c>
      <c r="AI653" s="406">
        <f t="shared" si="252"/>
        <v>11.0525</v>
      </c>
      <c r="AJ653" s="406">
        <f t="shared" si="253"/>
        <v>-25.986249999999998</v>
      </c>
      <c r="AK653" s="406">
        <f t="shared" si="254"/>
        <v>18.223749999999999</v>
      </c>
      <c r="AL653" s="406" t="b">
        <f t="shared" si="255"/>
        <v>0</v>
      </c>
      <c r="AM653" s="406" cm="1">
        <f t="array" ref="AM653">_xlfn.QUARTILE.EXC(IF($AT$5:$AT$906=$AT653,$M$5:$M$906),1)</f>
        <v>-18.744999999999997</v>
      </c>
      <c r="AN653" s="406" cm="1">
        <f t="array" ref="AN653">_xlfn.QUARTILE.EXC(IF($AT$5:$AT$906=$AT653,$M$5:$M$906),3)</f>
        <v>-2.7</v>
      </c>
      <c r="AO653" s="406">
        <f t="shared" si="256"/>
        <v>16.044999999999998</v>
      </c>
      <c r="AP653" s="406">
        <f t="shared" si="257"/>
        <v>-42.812499999999993</v>
      </c>
      <c r="AQ653" s="406">
        <f t="shared" si="258"/>
        <v>21.367499999999996</v>
      </c>
      <c r="AR653" s="406" t="b">
        <f t="shared" si="259"/>
        <v>0</v>
      </c>
      <c r="AS653" s="404" t="str">
        <f>INDEX('Org2567'!$BM:$BM,MATCH(Raw_DATA!A653,'Org2567'!$D:$D,0))</f>
        <v>รพช.F2 P&lt;=30,000</v>
      </c>
      <c r="AT653" s="404">
        <f>INDEX('Org2567'!$BL:$BL,MATCH(Raw_DATA!A653,'Org2567'!$D:$D,0))</f>
        <v>5</v>
      </c>
      <c r="AU653" s="113"/>
      <c r="AV653" s="101">
        <v>89.73</v>
      </c>
      <c r="AW653" s="101">
        <v>52.33</v>
      </c>
      <c r="AX653" s="101">
        <v>95.19</v>
      </c>
      <c r="AY653" s="101">
        <v>198.19</v>
      </c>
      <c r="AZ653" s="101">
        <v>51.52</v>
      </c>
    </row>
    <row r="654" spans="1:52" x14ac:dyDescent="0.7">
      <c r="A654" s="101" t="s">
        <v>652</v>
      </c>
      <c r="B654" s="101" t="s">
        <v>2827</v>
      </c>
      <c r="C654" s="111" t="str">
        <f>IF(A654="","",INDEX(ID!P:P,MATCH(Raw_DATA!A654,ID!A:A,0)))</f>
        <v>รพช.F2 P&lt;=30,000</v>
      </c>
      <c r="D654" s="101">
        <f>IF(A654="","",INDEX(ID!M:M,MATCH(Raw_DATA!A654,ID!A:A,0)))</f>
        <v>5</v>
      </c>
      <c r="E654" s="112">
        <v>2.14</v>
      </c>
      <c r="F654" s="112">
        <v>1.87</v>
      </c>
      <c r="G654" s="112">
        <v>1.33</v>
      </c>
      <c r="H654" s="112">
        <v>9797436.0700000003</v>
      </c>
      <c r="I654" s="112">
        <v>-9558461.9399999995</v>
      </c>
      <c r="J654" s="112">
        <v>-5392466.25</v>
      </c>
      <c r="K654" s="112">
        <v>2842343.1</v>
      </c>
      <c r="L654" s="112">
        <v>-7.81</v>
      </c>
      <c r="M654" s="112">
        <v>-20.62</v>
      </c>
      <c r="N654" s="112">
        <f t="shared" si="237"/>
        <v>76</v>
      </c>
      <c r="O654" s="112">
        <f t="shared" si="238"/>
        <v>39</v>
      </c>
      <c r="P654" s="112">
        <f t="shared" si="239"/>
        <v>50</v>
      </c>
      <c r="Q654" s="112">
        <f t="shared" si="240"/>
        <v>169</v>
      </c>
      <c r="R654" s="112">
        <f t="shared" si="241"/>
        <v>50</v>
      </c>
      <c r="S654" s="112" cm="1">
        <f t="array" ref="S654">_xlfn.QUARTILE.EXC(IF($D$5:$D$906=$D654,$L$5:$L$906),1)</f>
        <v>-9.4075000000000006</v>
      </c>
      <c r="T654" s="112" cm="1">
        <f t="array" ref="T654">_xlfn.QUARTILE.EXC(IF($D$5:$D$906=$D654,$L$5:$L$906),3)</f>
        <v>1.645</v>
      </c>
      <c r="U654" s="112">
        <f t="shared" si="244"/>
        <v>11.0525</v>
      </c>
      <c r="V654" s="112">
        <f t="shared" si="245"/>
        <v>-25.986249999999998</v>
      </c>
      <c r="W654" s="112">
        <f t="shared" si="246"/>
        <v>18.223749999999999</v>
      </c>
      <c r="X654" s="112" t="b">
        <f t="shared" si="247"/>
        <v>0</v>
      </c>
      <c r="Y654" s="112" cm="1">
        <f t="array" ref="Y654">_xlfn.QUARTILE.EXC(IF($D$5:$D$906=$D654,$M$5:$M$906),1)</f>
        <v>-18.744999999999997</v>
      </c>
      <c r="Z654" s="112" cm="1">
        <f t="array" ref="Z654">_xlfn.QUARTILE.EXC(IF($D$5:$D$906=$D654,$M$5:$M$906),3)</f>
        <v>-2.7</v>
      </c>
      <c r="AA654" s="112">
        <f t="shared" si="248"/>
        <v>16.044999999999998</v>
      </c>
      <c r="AB654" s="112">
        <f t="shared" si="249"/>
        <v>-42.812499999999993</v>
      </c>
      <c r="AC654" s="112">
        <f t="shared" si="250"/>
        <v>21.367499999999996</v>
      </c>
      <c r="AD654" s="112" t="b">
        <f t="shared" si="251"/>
        <v>0</v>
      </c>
      <c r="AE654" s="101">
        <f t="shared" si="242"/>
        <v>1</v>
      </c>
      <c r="AF654" s="101">
        <f t="shared" si="243"/>
        <v>1</v>
      </c>
      <c r="AG654" s="406" cm="1">
        <f t="array" ref="AG654">_xlfn.QUARTILE.EXC(IF($AT$5:$AT$906=$AT654,$L$5:$L$906),1)</f>
        <v>-9.4075000000000006</v>
      </c>
      <c r="AH654" s="406" cm="1">
        <f t="array" ref="AH654">_xlfn.QUARTILE.EXC(IF($AT$5:$AT$906=$AT654,$L$5:$L$906),3)</f>
        <v>1.645</v>
      </c>
      <c r="AI654" s="406">
        <f t="shared" si="252"/>
        <v>11.0525</v>
      </c>
      <c r="AJ654" s="406">
        <f t="shared" si="253"/>
        <v>-25.986249999999998</v>
      </c>
      <c r="AK654" s="406">
        <f t="shared" si="254"/>
        <v>18.223749999999999</v>
      </c>
      <c r="AL654" s="406" t="b">
        <f t="shared" si="255"/>
        <v>0</v>
      </c>
      <c r="AM654" s="406" cm="1">
        <f t="array" ref="AM654">_xlfn.QUARTILE.EXC(IF($AT$5:$AT$906=$AT654,$M$5:$M$906),1)</f>
        <v>-18.744999999999997</v>
      </c>
      <c r="AN654" s="406" cm="1">
        <f t="array" ref="AN654">_xlfn.QUARTILE.EXC(IF($AT$5:$AT$906=$AT654,$M$5:$M$906),3)</f>
        <v>-2.7</v>
      </c>
      <c r="AO654" s="406">
        <f t="shared" si="256"/>
        <v>16.044999999999998</v>
      </c>
      <c r="AP654" s="406">
        <f t="shared" si="257"/>
        <v>-42.812499999999993</v>
      </c>
      <c r="AQ654" s="406">
        <f t="shared" si="258"/>
        <v>21.367499999999996</v>
      </c>
      <c r="AR654" s="406" t="b">
        <f t="shared" si="259"/>
        <v>0</v>
      </c>
      <c r="AS654" s="404" t="str">
        <f>INDEX('Org2567'!$BM:$BM,MATCH(Raw_DATA!A654,'Org2567'!$D:$D,0))</f>
        <v>รพช.F2 P&lt;=30,000</v>
      </c>
      <c r="AT654" s="404">
        <f>INDEX('Org2567'!$BL:$BL,MATCH(Raw_DATA!A654,'Org2567'!$D:$D,0))</f>
        <v>5</v>
      </c>
      <c r="AU654" s="113"/>
      <c r="AV654" s="101">
        <v>76.48</v>
      </c>
      <c r="AW654" s="101">
        <v>38.79</v>
      </c>
      <c r="AX654" s="101">
        <v>50.37</v>
      </c>
      <c r="AY654" s="101">
        <v>169.23</v>
      </c>
      <c r="AZ654" s="101">
        <v>50.11</v>
      </c>
    </row>
    <row r="655" spans="1:52" x14ac:dyDescent="0.7">
      <c r="A655" s="101" t="s">
        <v>653</v>
      </c>
      <c r="B655" s="101" t="s">
        <v>2830</v>
      </c>
      <c r="C655" s="111" t="str">
        <f>IF(A655="","",INDEX(ID!P:P,MATCH(Raw_DATA!A655,ID!A:A,0)))</f>
        <v>รพช.F2 P&lt;=30,000</v>
      </c>
      <c r="D655" s="101">
        <f>IF(A655="","",INDEX(ID!M:M,MATCH(Raw_DATA!A655,ID!A:A,0)))</f>
        <v>5</v>
      </c>
      <c r="E655" s="112">
        <v>8.08</v>
      </c>
      <c r="F655" s="112">
        <v>7.82</v>
      </c>
      <c r="G655" s="112">
        <v>6.81</v>
      </c>
      <c r="H655" s="112">
        <v>65324492.560000002</v>
      </c>
      <c r="I655" s="112">
        <v>-11024013.779999999</v>
      </c>
      <c r="J655" s="112">
        <v>-6264672.6100000003</v>
      </c>
      <c r="K655" s="112">
        <v>53573546.299999997</v>
      </c>
      <c r="L655" s="112">
        <v>-7.68</v>
      </c>
      <c r="M655" s="112">
        <v>-8.99</v>
      </c>
      <c r="N655" s="112">
        <f t="shared" si="237"/>
        <v>86</v>
      </c>
      <c r="O655" s="112">
        <f t="shared" si="238"/>
        <v>90</v>
      </c>
      <c r="P655" s="112">
        <f t="shared" si="239"/>
        <v>80</v>
      </c>
      <c r="Q655" s="112">
        <f t="shared" si="240"/>
        <v>176</v>
      </c>
      <c r="R655" s="112">
        <f t="shared" si="241"/>
        <v>46</v>
      </c>
      <c r="S655" s="112" cm="1">
        <f t="array" ref="S655">_xlfn.QUARTILE.EXC(IF($D$5:$D$906=$D655,$L$5:$L$906),1)</f>
        <v>-9.4075000000000006</v>
      </c>
      <c r="T655" s="112" cm="1">
        <f t="array" ref="T655">_xlfn.QUARTILE.EXC(IF($D$5:$D$906=$D655,$L$5:$L$906),3)</f>
        <v>1.645</v>
      </c>
      <c r="U655" s="112">
        <f t="shared" si="244"/>
        <v>11.0525</v>
      </c>
      <c r="V655" s="112">
        <f t="shared" si="245"/>
        <v>-25.986249999999998</v>
      </c>
      <c r="W655" s="112">
        <f t="shared" si="246"/>
        <v>18.223749999999999</v>
      </c>
      <c r="X655" s="112" t="b">
        <f t="shared" si="247"/>
        <v>0</v>
      </c>
      <c r="Y655" s="112" cm="1">
        <f t="array" ref="Y655">_xlfn.QUARTILE.EXC(IF($D$5:$D$906=$D655,$M$5:$M$906),1)</f>
        <v>-18.744999999999997</v>
      </c>
      <c r="Z655" s="112" cm="1">
        <f t="array" ref="Z655">_xlfn.QUARTILE.EXC(IF($D$5:$D$906=$D655,$M$5:$M$906),3)</f>
        <v>-2.7</v>
      </c>
      <c r="AA655" s="112">
        <f t="shared" si="248"/>
        <v>16.044999999999998</v>
      </c>
      <c r="AB655" s="112">
        <f t="shared" si="249"/>
        <v>-42.812499999999993</v>
      </c>
      <c r="AC655" s="112">
        <f t="shared" si="250"/>
        <v>21.367499999999996</v>
      </c>
      <c r="AD655" s="112" t="b">
        <f t="shared" si="251"/>
        <v>0</v>
      </c>
      <c r="AE655" s="101">
        <f t="shared" si="242"/>
        <v>1</v>
      </c>
      <c r="AF655" s="101">
        <f t="shared" si="243"/>
        <v>1</v>
      </c>
      <c r="AG655" s="406" cm="1">
        <f t="array" ref="AG655">_xlfn.QUARTILE.EXC(IF($AT$5:$AT$906=$AT655,$L$5:$L$906),1)</f>
        <v>-9.4075000000000006</v>
      </c>
      <c r="AH655" s="406" cm="1">
        <f t="array" ref="AH655">_xlfn.QUARTILE.EXC(IF($AT$5:$AT$906=$AT655,$L$5:$L$906),3)</f>
        <v>1.645</v>
      </c>
      <c r="AI655" s="406">
        <f t="shared" si="252"/>
        <v>11.0525</v>
      </c>
      <c r="AJ655" s="406">
        <f t="shared" si="253"/>
        <v>-25.986249999999998</v>
      </c>
      <c r="AK655" s="406">
        <f t="shared" si="254"/>
        <v>18.223749999999999</v>
      </c>
      <c r="AL655" s="406" t="b">
        <f t="shared" si="255"/>
        <v>0</v>
      </c>
      <c r="AM655" s="406" cm="1">
        <f t="array" ref="AM655">_xlfn.QUARTILE.EXC(IF($AT$5:$AT$906=$AT655,$M$5:$M$906),1)</f>
        <v>-18.744999999999997</v>
      </c>
      <c r="AN655" s="406" cm="1">
        <f t="array" ref="AN655">_xlfn.QUARTILE.EXC(IF($AT$5:$AT$906=$AT655,$M$5:$M$906),3)</f>
        <v>-2.7</v>
      </c>
      <c r="AO655" s="406">
        <f t="shared" si="256"/>
        <v>16.044999999999998</v>
      </c>
      <c r="AP655" s="406">
        <f t="shared" si="257"/>
        <v>-42.812499999999993</v>
      </c>
      <c r="AQ655" s="406">
        <f t="shared" si="258"/>
        <v>21.367499999999996</v>
      </c>
      <c r="AR655" s="406" t="b">
        <f t="shared" si="259"/>
        <v>0</v>
      </c>
      <c r="AS655" s="404" t="str">
        <f>INDEX('Org2567'!$BM:$BM,MATCH(Raw_DATA!A655,'Org2567'!$D:$D,0))</f>
        <v>รพช.F2 P&lt;=30,000</v>
      </c>
      <c r="AT655" s="404">
        <f>INDEX('Org2567'!$BL:$BL,MATCH(Raw_DATA!A655,'Org2567'!$D:$D,0))</f>
        <v>5</v>
      </c>
      <c r="AU655" s="113"/>
      <c r="AV655" s="101">
        <v>85.55</v>
      </c>
      <c r="AW655" s="101">
        <v>90.04</v>
      </c>
      <c r="AX655" s="101">
        <v>80.099999999999994</v>
      </c>
      <c r="AY655" s="101">
        <v>175.71</v>
      </c>
      <c r="AZ655" s="101">
        <v>45.91</v>
      </c>
    </row>
    <row r="656" spans="1:52" x14ac:dyDescent="0.7">
      <c r="A656" s="101" t="s">
        <v>654</v>
      </c>
      <c r="B656" s="101" t="s">
        <v>2832</v>
      </c>
      <c r="C656" s="111" t="str">
        <f>IF(A656="","",INDEX(ID!P:P,MATCH(Raw_DATA!A656,ID!A:A,0)))</f>
        <v>รพช.F2 P&lt;=30,000</v>
      </c>
      <c r="D656" s="101">
        <f>IF(A656="","",INDEX(ID!M:M,MATCH(Raw_DATA!A656,ID!A:A,0)))</f>
        <v>5</v>
      </c>
      <c r="E656" s="112">
        <v>7.74</v>
      </c>
      <c r="F656" s="112">
        <v>7.1</v>
      </c>
      <c r="G656" s="112">
        <v>5.84</v>
      </c>
      <c r="H656" s="112">
        <v>28410335.52</v>
      </c>
      <c r="I656" s="112">
        <v>-9197931.5299999993</v>
      </c>
      <c r="J656" s="112">
        <v>-5087001.32</v>
      </c>
      <c r="K656" s="112">
        <v>20380528.260000002</v>
      </c>
      <c r="L656" s="112">
        <v>-6.38</v>
      </c>
      <c r="M656" s="112">
        <v>-13.27</v>
      </c>
      <c r="N656" s="112">
        <f t="shared" si="237"/>
        <v>13</v>
      </c>
      <c r="O656" s="112">
        <f t="shared" si="238"/>
        <v>41</v>
      </c>
      <c r="P656" s="112">
        <f t="shared" si="239"/>
        <v>62</v>
      </c>
      <c r="Q656" s="112">
        <f t="shared" si="240"/>
        <v>200</v>
      </c>
      <c r="R656" s="112">
        <f t="shared" si="241"/>
        <v>61</v>
      </c>
      <c r="S656" s="112" cm="1">
        <f t="array" ref="S656">_xlfn.QUARTILE.EXC(IF($D$5:$D$906=$D656,$L$5:$L$906),1)</f>
        <v>-9.4075000000000006</v>
      </c>
      <c r="T656" s="112" cm="1">
        <f t="array" ref="T656">_xlfn.QUARTILE.EXC(IF($D$5:$D$906=$D656,$L$5:$L$906),3)</f>
        <v>1.645</v>
      </c>
      <c r="U656" s="112">
        <f t="shared" si="244"/>
        <v>11.0525</v>
      </c>
      <c r="V656" s="112">
        <f t="shared" si="245"/>
        <v>-25.986249999999998</v>
      </c>
      <c r="W656" s="112">
        <f t="shared" si="246"/>
        <v>18.223749999999999</v>
      </c>
      <c r="X656" s="112" t="b">
        <f t="shared" si="247"/>
        <v>0</v>
      </c>
      <c r="Y656" s="112" cm="1">
        <f t="array" ref="Y656">_xlfn.QUARTILE.EXC(IF($D$5:$D$906=$D656,$M$5:$M$906),1)</f>
        <v>-18.744999999999997</v>
      </c>
      <c r="Z656" s="112" cm="1">
        <f t="array" ref="Z656">_xlfn.QUARTILE.EXC(IF($D$5:$D$906=$D656,$M$5:$M$906),3)</f>
        <v>-2.7</v>
      </c>
      <c r="AA656" s="112">
        <f t="shared" si="248"/>
        <v>16.044999999999998</v>
      </c>
      <c r="AB656" s="112">
        <f t="shared" si="249"/>
        <v>-42.812499999999993</v>
      </c>
      <c r="AC656" s="112">
        <f t="shared" si="250"/>
        <v>21.367499999999996</v>
      </c>
      <c r="AD656" s="112" t="b">
        <f t="shared" si="251"/>
        <v>0</v>
      </c>
      <c r="AE656" s="101">
        <f t="shared" si="242"/>
        <v>1</v>
      </c>
      <c r="AF656" s="101">
        <f t="shared" si="243"/>
        <v>1</v>
      </c>
      <c r="AG656" s="406" cm="1">
        <f t="array" ref="AG656">_xlfn.QUARTILE.EXC(IF($AT$5:$AT$906=$AT656,$L$5:$L$906),1)</f>
        <v>-9.4075000000000006</v>
      </c>
      <c r="AH656" s="406" cm="1">
        <f t="array" ref="AH656">_xlfn.QUARTILE.EXC(IF($AT$5:$AT$906=$AT656,$L$5:$L$906),3)</f>
        <v>1.645</v>
      </c>
      <c r="AI656" s="406">
        <f t="shared" si="252"/>
        <v>11.0525</v>
      </c>
      <c r="AJ656" s="406">
        <f t="shared" si="253"/>
        <v>-25.986249999999998</v>
      </c>
      <c r="AK656" s="406">
        <f t="shared" si="254"/>
        <v>18.223749999999999</v>
      </c>
      <c r="AL656" s="406" t="b">
        <f t="shared" si="255"/>
        <v>0</v>
      </c>
      <c r="AM656" s="406" cm="1">
        <f t="array" ref="AM656">_xlfn.QUARTILE.EXC(IF($AT$5:$AT$906=$AT656,$M$5:$M$906),1)</f>
        <v>-18.744999999999997</v>
      </c>
      <c r="AN656" s="406" cm="1">
        <f t="array" ref="AN656">_xlfn.QUARTILE.EXC(IF($AT$5:$AT$906=$AT656,$M$5:$M$906),3)</f>
        <v>-2.7</v>
      </c>
      <c r="AO656" s="406">
        <f t="shared" si="256"/>
        <v>16.044999999999998</v>
      </c>
      <c r="AP656" s="406">
        <f t="shared" si="257"/>
        <v>-42.812499999999993</v>
      </c>
      <c r="AQ656" s="406">
        <f t="shared" si="258"/>
        <v>21.367499999999996</v>
      </c>
      <c r="AR656" s="406" t="b">
        <f t="shared" si="259"/>
        <v>0</v>
      </c>
      <c r="AS656" s="404" t="str">
        <f>INDEX('Org2567'!$BM:$BM,MATCH(Raw_DATA!A656,'Org2567'!$D:$D,0))</f>
        <v>รพช.F2 P&lt;=30,000</v>
      </c>
      <c r="AT656" s="404">
        <f>INDEX('Org2567'!$BL:$BL,MATCH(Raw_DATA!A656,'Org2567'!$D:$D,0))</f>
        <v>5</v>
      </c>
      <c r="AU656" s="113"/>
      <c r="AV656" s="101">
        <v>13.02</v>
      </c>
      <c r="AW656" s="101">
        <v>41.2</v>
      </c>
      <c r="AX656" s="101">
        <v>62.34</v>
      </c>
      <c r="AY656" s="101">
        <v>200.4</v>
      </c>
      <c r="AZ656" s="101">
        <v>61.03</v>
      </c>
    </row>
    <row r="657" spans="1:52" x14ac:dyDescent="0.7">
      <c r="A657" s="101" t="s">
        <v>655</v>
      </c>
      <c r="B657" s="101" t="s">
        <v>2835</v>
      </c>
      <c r="C657" s="111" t="str">
        <f>IF(A657="","",INDEX(ID!P:P,MATCH(Raw_DATA!A657,ID!A:A,0)))</f>
        <v>รพช.F2 P&lt;=30,000</v>
      </c>
      <c r="D657" s="101">
        <f>IF(A657="","",INDEX(ID!M:M,MATCH(Raw_DATA!A657,ID!A:A,0)))</f>
        <v>5</v>
      </c>
      <c r="E657" s="112">
        <v>8.09</v>
      </c>
      <c r="F657" s="112">
        <v>7.88</v>
      </c>
      <c r="G657" s="112">
        <v>7.35</v>
      </c>
      <c r="H657" s="112">
        <v>72278085.159999996</v>
      </c>
      <c r="I657" s="112">
        <v>-7968103.0700000003</v>
      </c>
      <c r="J657" s="112">
        <v>-1101881.8400000001</v>
      </c>
      <c r="K657" s="112">
        <v>64771255.68</v>
      </c>
      <c r="L657" s="112">
        <v>-1.38</v>
      </c>
      <c r="M657" s="112">
        <v>-6.5</v>
      </c>
      <c r="N657" s="112">
        <f t="shared" si="237"/>
        <v>127</v>
      </c>
      <c r="O657" s="112">
        <f t="shared" si="238"/>
        <v>50</v>
      </c>
      <c r="P657" s="112">
        <f t="shared" si="239"/>
        <v>59</v>
      </c>
      <c r="Q657" s="112">
        <f t="shared" si="240"/>
        <v>174</v>
      </c>
      <c r="R657" s="112">
        <f t="shared" si="241"/>
        <v>42</v>
      </c>
      <c r="S657" s="112" cm="1">
        <f t="array" ref="S657">_xlfn.QUARTILE.EXC(IF($D$5:$D$906=$D657,$L$5:$L$906),1)</f>
        <v>-9.4075000000000006</v>
      </c>
      <c r="T657" s="112" cm="1">
        <f t="array" ref="T657">_xlfn.QUARTILE.EXC(IF($D$5:$D$906=$D657,$L$5:$L$906),3)</f>
        <v>1.645</v>
      </c>
      <c r="U657" s="112">
        <f t="shared" si="244"/>
        <v>11.0525</v>
      </c>
      <c r="V657" s="112">
        <f t="shared" si="245"/>
        <v>-25.986249999999998</v>
      </c>
      <c r="W657" s="112">
        <f t="shared" si="246"/>
        <v>18.223749999999999</v>
      </c>
      <c r="X657" s="112" t="b">
        <f t="shared" si="247"/>
        <v>0</v>
      </c>
      <c r="Y657" s="112" cm="1">
        <f t="array" ref="Y657">_xlfn.QUARTILE.EXC(IF($D$5:$D$906=$D657,$M$5:$M$906),1)</f>
        <v>-18.744999999999997</v>
      </c>
      <c r="Z657" s="112" cm="1">
        <f t="array" ref="Z657">_xlfn.QUARTILE.EXC(IF($D$5:$D$906=$D657,$M$5:$M$906),3)</f>
        <v>-2.7</v>
      </c>
      <c r="AA657" s="112">
        <f t="shared" si="248"/>
        <v>16.044999999999998</v>
      </c>
      <c r="AB657" s="112">
        <f t="shared" si="249"/>
        <v>-42.812499999999993</v>
      </c>
      <c r="AC657" s="112">
        <f t="shared" si="250"/>
        <v>21.367499999999996</v>
      </c>
      <c r="AD657" s="112" t="b">
        <f t="shared" si="251"/>
        <v>0</v>
      </c>
      <c r="AE657" s="101">
        <f t="shared" si="242"/>
        <v>1</v>
      </c>
      <c r="AF657" s="101">
        <f t="shared" si="243"/>
        <v>1</v>
      </c>
      <c r="AG657" s="406" cm="1">
        <f t="array" ref="AG657">_xlfn.QUARTILE.EXC(IF($AT$5:$AT$906=$AT657,$L$5:$L$906),1)</f>
        <v>-9.4075000000000006</v>
      </c>
      <c r="AH657" s="406" cm="1">
        <f t="array" ref="AH657">_xlfn.QUARTILE.EXC(IF($AT$5:$AT$906=$AT657,$L$5:$L$906),3)</f>
        <v>1.645</v>
      </c>
      <c r="AI657" s="406">
        <f t="shared" si="252"/>
        <v>11.0525</v>
      </c>
      <c r="AJ657" s="406">
        <f t="shared" si="253"/>
        <v>-25.986249999999998</v>
      </c>
      <c r="AK657" s="406">
        <f t="shared" si="254"/>
        <v>18.223749999999999</v>
      </c>
      <c r="AL657" s="406" t="b">
        <f t="shared" si="255"/>
        <v>0</v>
      </c>
      <c r="AM657" s="406" cm="1">
        <f t="array" ref="AM657">_xlfn.QUARTILE.EXC(IF($AT$5:$AT$906=$AT657,$M$5:$M$906),1)</f>
        <v>-18.744999999999997</v>
      </c>
      <c r="AN657" s="406" cm="1">
        <f t="array" ref="AN657">_xlfn.QUARTILE.EXC(IF($AT$5:$AT$906=$AT657,$M$5:$M$906),3)</f>
        <v>-2.7</v>
      </c>
      <c r="AO657" s="406">
        <f t="shared" si="256"/>
        <v>16.044999999999998</v>
      </c>
      <c r="AP657" s="406">
        <f t="shared" si="257"/>
        <v>-42.812499999999993</v>
      </c>
      <c r="AQ657" s="406">
        <f t="shared" si="258"/>
        <v>21.367499999999996</v>
      </c>
      <c r="AR657" s="406" t="b">
        <f t="shared" si="259"/>
        <v>0</v>
      </c>
      <c r="AS657" s="404" t="str">
        <f>INDEX('Org2567'!$BM:$BM,MATCH(Raw_DATA!A657,'Org2567'!$D:$D,0))</f>
        <v>รพช.F2 P&lt;=30,000</v>
      </c>
      <c r="AT657" s="404">
        <f>INDEX('Org2567'!$BL:$BL,MATCH(Raw_DATA!A657,'Org2567'!$D:$D,0))</f>
        <v>5</v>
      </c>
      <c r="AU657" s="113"/>
      <c r="AV657" s="101">
        <v>127.04</v>
      </c>
      <c r="AW657" s="101">
        <v>50.34</v>
      </c>
      <c r="AX657" s="101">
        <v>58.55</v>
      </c>
      <c r="AY657" s="101">
        <v>173.53</v>
      </c>
      <c r="AZ657" s="101">
        <v>42.32</v>
      </c>
    </row>
    <row r="658" spans="1:52" x14ac:dyDescent="0.7">
      <c r="A658" s="101" t="s">
        <v>656</v>
      </c>
      <c r="B658" s="101" t="s">
        <v>2838</v>
      </c>
      <c r="C658" s="111" t="str">
        <f>IF(A658="","",INDEX(ID!P:P,MATCH(Raw_DATA!A658,ID!A:A,0)))</f>
        <v>รพช.F2 P&lt;=30,000</v>
      </c>
      <c r="D658" s="101">
        <f>IF(A658="","",INDEX(ID!M:M,MATCH(Raw_DATA!A658,ID!A:A,0)))</f>
        <v>5</v>
      </c>
      <c r="E658" s="112">
        <v>10.31</v>
      </c>
      <c r="F658" s="112">
        <v>9.4700000000000006</v>
      </c>
      <c r="G658" s="112">
        <v>8.15</v>
      </c>
      <c r="H658" s="112">
        <v>62000392.479999997</v>
      </c>
      <c r="I658" s="112">
        <v>3278194.98</v>
      </c>
      <c r="J658" s="112">
        <v>10099185.550000001</v>
      </c>
      <c r="K658" s="112">
        <v>47641079.899999999</v>
      </c>
      <c r="L658" s="112">
        <v>12.81</v>
      </c>
      <c r="M658" s="112">
        <v>2.72</v>
      </c>
      <c r="N658" s="112">
        <f t="shared" si="237"/>
        <v>107</v>
      </c>
      <c r="O658" s="112">
        <f t="shared" si="238"/>
        <v>71</v>
      </c>
      <c r="P658" s="112">
        <f t="shared" si="239"/>
        <v>126</v>
      </c>
      <c r="Q658" s="112">
        <f t="shared" si="240"/>
        <v>121</v>
      </c>
      <c r="R658" s="112">
        <f t="shared" si="241"/>
        <v>115</v>
      </c>
      <c r="S658" s="112" cm="1">
        <f t="array" ref="S658">_xlfn.QUARTILE.EXC(IF($D$5:$D$906=$D658,$L$5:$L$906),1)</f>
        <v>-9.4075000000000006</v>
      </c>
      <c r="T658" s="112" cm="1">
        <f t="array" ref="T658">_xlfn.QUARTILE.EXC(IF($D$5:$D$906=$D658,$L$5:$L$906),3)</f>
        <v>1.645</v>
      </c>
      <c r="U658" s="112">
        <f t="shared" si="244"/>
        <v>11.0525</v>
      </c>
      <c r="V658" s="112">
        <f t="shared" si="245"/>
        <v>-25.986249999999998</v>
      </c>
      <c r="W658" s="112">
        <f t="shared" si="246"/>
        <v>18.223749999999999</v>
      </c>
      <c r="X658" s="112" t="b">
        <f t="shared" si="247"/>
        <v>0</v>
      </c>
      <c r="Y658" s="112" cm="1">
        <f t="array" ref="Y658">_xlfn.QUARTILE.EXC(IF($D$5:$D$906=$D658,$M$5:$M$906),1)</f>
        <v>-18.744999999999997</v>
      </c>
      <c r="Z658" s="112" cm="1">
        <f t="array" ref="Z658">_xlfn.QUARTILE.EXC(IF($D$5:$D$906=$D658,$M$5:$M$906),3)</f>
        <v>-2.7</v>
      </c>
      <c r="AA658" s="112">
        <f t="shared" si="248"/>
        <v>16.044999999999998</v>
      </c>
      <c r="AB658" s="112">
        <f t="shared" si="249"/>
        <v>-42.812499999999993</v>
      </c>
      <c r="AC658" s="112">
        <f t="shared" si="250"/>
        <v>21.367499999999996</v>
      </c>
      <c r="AD658" s="112" t="b">
        <f t="shared" si="251"/>
        <v>0</v>
      </c>
      <c r="AE658" s="101">
        <f t="shared" si="242"/>
        <v>0</v>
      </c>
      <c r="AF658" s="101">
        <f t="shared" si="243"/>
        <v>0</v>
      </c>
      <c r="AG658" s="406" cm="1">
        <f t="array" ref="AG658">_xlfn.QUARTILE.EXC(IF($AT$5:$AT$906=$AT658,$L$5:$L$906),1)</f>
        <v>-9.4075000000000006</v>
      </c>
      <c r="AH658" s="406" cm="1">
        <f t="array" ref="AH658">_xlfn.QUARTILE.EXC(IF($AT$5:$AT$906=$AT658,$L$5:$L$906),3)</f>
        <v>1.645</v>
      </c>
      <c r="AI658" s="406">
        <f t="shared" si="252"/>
        <v>11.0525</v>
      </c>
      <c r="AJ658" s="406">
        <f t="shared" si="253"/>
        <v>-25.986249999999998</v>
      </c>
      <c r="AK658" s="406">
        <f t="shared" si="254"/>
        <v>18.223749999999999</v>
      </c>
      <c r="AL658" s="406" t="b">
        <f t="shared" si="255"/>
        <v>0</v>
      </c>
      <c r="AM658" s="406" cm="1">
        <f t="array" ref="AM658">_xlfn.QUARTILE.EXC(IF($AT$5:$AT$906=$AT658,$M$5:$M$906),1)</f>
        <v>-18.744999999999997</v>
      </c>
      <c r="AN658" s="406" cm="1">
        <f t="array" ref="AN658">_xlfn.QUARTILE.EXC(IF($AT$5:$AT$906=$AT658,$M$5:$M$906),3)</f>
        <v>-2.7</v>
      </c>
      <c r="AO658" s="406">
        <f t="shared" si="256"/>
        <v>16.044999999999998</v>
      </c>
      <c r="AP658" s="406">
        <f t="shared" si="257"/>
        <v>-42.812499999999993</v>
      </c>
      <c r="AQ658" s="406">
        <f t="shared" si="258"/>
        <v>21.367499999999996</v>
      </c>
      <c r="AR658" s="406" t="b">
        <f t="shared" si="259"/>
        <v>0</v>
      </c>
      <c r="AS658" s="404" t="str">
        <f>INDEX('Org2567'!$BM:$BM,MATCH(Raw_DATA!A658,'Org2567'!$D:$D,0))</f>
        <v>รพช.F2 P&lt;=30,000</v>
      </c>
      <c r="AT658" s="404">
        <f>INDEX('Org2567'!$BL:$BL,MATCH(Raw_DATA!A658,'Org2567'!$D:$D,0))</f>
        <v>5</v>
      </c>
      <c r="AU658" s="113"/>
      <c r="AV658" s="101">
        <v>107.04</v>
      </c>
      <c r="AW658" s="101">
        <v>70.7</v>
      </c>
      <c r="AX658" s="101">
        <v>126.28</v>
      </c>
      <c r="AY658" s="101">
        <v>121.46</v>
      </c>
      <c r="AZ658" s="101">
        <v>114.77</v>
      </c>
    </row>
    <row r="659" spans="1:52" x14ac:dyDescent="0.7">
      <c r="A659" s="101" t="s">
        <v>657</v>
      </c>
      <c r="B659" s="101" t="s">
        <v>2841</v>
      </c>
      <c r="C659" s="111" t="str">
        <f>IF(A659="","",INDEX(ID!P:P,MATCH(Raw_DATA!A659,ID!A:A,0)))</f>
        <v>รพศ.A B&gt;700to1000</v>
      </c>
      <c r="D659" s="101">
        <f>IF(A659="","",INDEX(ID!M:M,MATCH(Raw_DATA!A659,ID!A:A,0)))</f>
        <v>19</v>
      </c>
      <c r="E659" s="112">
        <v>4.92</v>
      </c>
      <c r="F659" s="112">
        <v>4.2300000000000004</v>
      </c>
      <c r="G659" s="112">
        <v>2.59</v>
      </c>
      <c r="H659" s="112">
        <v>1191207468.72</v>
      </c>
      <c r="I659" s="112">
        <v>216410376.87</v>
      </c>
      <c r="J659" s="112">
        <v>186006665.33000001</v>
      </c>
      <c r="K659" s="112">
        <v>482295387.63</v>
      </c>
      <c r="L659" s="112">
        <v>6.15</v>
      </c>
      <c r="M659" s="112">
        <v>6.62</v>
      </c>
      <c r="N659" s="112">
        <f t="shared" si="237"/>
        <v>18</v>
      </c>
      <c r="O659" s="112">
        <f t="shared" si="238"/>
        <v>56</v>
      </c>
      <c r="P659" s="112">
        <f t="shared" si="239"/>
        <v>40</v>
      </c>
      <c r="Q659" s="112">
        <f t="shared" si="240"/>
        <v>88</v>
      </c>
      <c r="R659" s="112">
        <f t="shared" si="241"/>
        <v>70</v>
      </c>
      <c r="S659" s="112" cm="1">
        <f t="array" ref="S659">_xlfn.QUARTILE.EXC(IF($D$5:$D$906=$D659,$L$5:$L$906),1)</f>
        <v>3.02</v>
      </c>
      <c r="T659" s="112" cm="1">
        <f t="array" ref="T659">_xlfn.QUARTILE.EXC(IF($D$5:$D$906=$D659,$L$5:$L$906),3)</f>
        <v>9.33</v>
      </c>
      <c r="U659" s="112">
        <f t="shared" si="244"/>
        <v>6.3100000000000005</v>
      </c>
      <c r="V659" s="112">
        <f t="shared" si="245"/>
        <v>-6.4450000000000003</v>
      </c>
      <c r="W659" s="112">
        <f t="shared" si="246"/>
        <v>18.795000000000002</v>
      </c>
      <c r="X659" s="112" t="b">
        <f t="shared" si="247"/>
        <v>0</v>
      </c>
      <c r="Y659" s="112" cm="1">
        <f t="array" ref="Y659">_xlfn.QUARTILE.EXC(IF($D$5:$D$906=$D659,$M$5:$M$906),1)</f>
        <v>-3.11</v>
      </c>
      <c r="Z659" s="112" cm="1">
        <f t="array" ref="Z659">_xlfn.QUARTILE.EXC(IF($D$5:$D$906=$D659,$M$5:$M$906),3)</f>
        <v>6.62</v>
      </c>
      <c r="AA659" s="112">
        <f t="shared" si="248"/>
        <v>9.73</v>
      </c>
      <c r="AB659" s="112">
        <f t="shared" si="249"/>
        <v>-17.705000000000002</v>
      </c>
      <c r="AC659" s="112">
        <f t="shared" si="250"/>
        <v>21.215</v>
      </c>
      <c r="AD659" s="112" t="b">
        <f t="shared" si="251"/>
        <v>0</v>
      </c>
      <c r="AE659" s="101">
        <f t="shared" si="242"/>
        <v>0</v>
      </c>
      <c r="AF659" s="101">
        <f t="shared" si="243"/>
        <v>0</v>
      </c>
      <c r="AG659" s="406" cm="1">
        <f t="array" ref="AG659">_xlfn.QUARTILE.EXC(IF($AT$5:$AT$906=$AT659,$L$5:$L$906),1)</f>
        <v>3.02</v>
      </c>
      <c r="AH659" s="406" cm="1">
        <f t="array" ref="AH659">_xlfn.QUARTILE.EXC(IF($AT$5:$AT$906=$AT659,$L$5:$L$906),3)</f>
        <v>9.33</v>
      </c>
      <c r="AI659" s="406">
        <f t="shared" si="252"/>
        <v>6.3100000000000005</v>
      </c>
      <c r="AJ659" s="406">
        <f t="shared" si="253"/>
        <v>-6.4450000000000003</v>
      </c>
      <c r="AK659" s="406">
        <f t="shared" si="254"/>
        <v>18.795000000000002</v>
      </c>
      <c r="AL659" s="406" t="b">
        <f t="shared" si="255"/>
        <v>0</v>
      </c>
      <c r="AM659" s="406" cm="1">
        <f t="array" ref="AM659">_xlfn.QUARTILE.EXC(IF($AT$5:$AT$906=$AT659,$M$5:$M$906),1)</f>
        <v>-3.11</v>
      </c>
      <c r="AN659" s="406" cm="1">
        <f t="array" ref="AN659">_xlfn.QUARTILE.EXC(IF($AT$5:$AT$906=$AT659,$M$5:$M$906),3)</f>
        <v>6.62</v>
      </c>
      <c r="AO659" s="406">
        <f t="shared" si="256"/>
        <v>9.73</v>
      </c>
      <c r="AP659" s="406">
        <f t="shared" si="257"/>
        <v>-17.705000000000002</v>
      </c>
      <c r="AQ659" s="406">
        <f t="shared" si="258"/>
        <v>21.215</v>
      </c>
      <c r="AR659" s="406" t="b">
        <f t="shared" si="259"/>
        <v>0</v>
      </c>
      <c r="AS659" s="404" t="str">
        <f>INDEX('Org2567'!$BM:$BM,MATCH(Raw_DATA!A659,'Org2567'!$D:$D,0))</f>
        <v>รพศ.A B&gt;700to1000</v>
      </c>
      <c r="AT659" s="404">
        <f>INDEX('Org2567'!$BL:$BL,MATCH(Raw_DATA!A659,'Org2567'!$D:$D,0))</f>
        <v>19</v>
      </c>
      <c r="AU659" s="113"/>
      <c r="AV659" s="101">
        <v>17.52</v>
      </c>
      <c r="AW659" s="101">
        <v>56.25</v>
      </c>
      <c r="AX659" s="101">
        <v>40.04</v>
      </c>
      <c r="AY659" s="101">
        <v>88.27</v>
      </c>
      <c r="AZ659" s="101">
        <v>70.349999999999994</v>
      </c>
    </row>
    <row r="660" spans="1:52" x14ac:dyDescent="0.7">
      <c r="A660" s="101" t="s">
        <v>658</v>
      </c>
      <c r="B660" s="101" t="s">
        <v>2845</v>
      </c>
      <c r="C660" s="111" t="str">
        <f>IF(A660="","",INDEX(ID!P:P,MATCH(Raw_DATA!A660,ID!A:A,0)))</f>
        <v>รพช.F1 P&lt;=50,000</v>
      </c>
      <c r="D660" s="101">
        <f>IF(A660="","",INDEX(ID!M:M,MATCH(Raw_DATA!A660,ID!A:A,0)))</f>
        <v>9</v>
      </c>
      <c r="E660" s="112">
        <v>10.63</v>
      </c>
      <c r="F660" s="112">
        <v>10.31</v>
      </c>
      <c r="G660" s="112">
        <v>9.36</v>
      </c>
      <c r="H660" s="112">
        <v>119999509.42</v>
      </c>
      <c r="I660" s="112">
        <v>-5254964.9400000004</v>
      </c>
      <c r="J660" s="112">
        <v>93091.34</v>
      </c>
      <c r="K660" s="112">
        <v>104224507.31999999</v>
      </c>
      <c r="L660" s="112">
        <v>7.0000000000000007E-2</v>
      </c>
      <c r="M660" s="112">
        <v>-2.8</v>
      </c>
      <c r="N660" s="112">
        <f t="shared" si="237"/>
        <v>81</v>
      </c>
      <c r="O660" s="112">
        <f t="shared" si="238"/>
        <v>49</v>
      </c>
      <c r="P660" s="112">
        <f t="shared" si="239"/>
        <v>59</v>
      </c>
      <c r="Q660" s="112">
        <f t="shared" si="240"/>
        <v>177</v>
      </c>
      <c r="R660" s="112">
        <f t="shared" si="241"/>
        <v>50</v>
      </c>
      <c r="S660" s="112" cm="1">
        <f t="array" ref="S660">_xlfn.QUARTILE.EXC(IF($D$5:$D$906=$D660,$L$5:$L$906),1)</f>
        <v>-8.26</v>
      </c>
      <c r="T660" s="112" cm="1">
        <f t="array" ref="T660">_xlfn.QUARTILE.EXC(IF($D$5:$D$906=$D660,$L$5:$L$906),3)</f>
        <v>3.2450000000000001</v>
      </c>
      <c r="U660" s="112">
        <f t="shared" si="244"/>
        <v>11.504999999999999</v>
      </c>
      <c r="V660" s="112">
        <f t="shared" si="245"/>
        <v>-25.517499999999998</v>
      </c>
      <c r="W660" s="112">
        <f t="shared" si="246"/>
        <v>20.502500000000001</v>
      </c>
      <c r="X660" s="112" t="b">
        <f t="shared" si="247"/>
        <v>0</v>
      </c>
      <c r="Y660" s="112" cm="1">
        <f t="array" ref="Y660">_xlfn.QUARTILE.EXC(IF($D$5:$D$906=$D660,$M$5:$M$906),1)</f>
        <v>-12.452500000000001</v>
      </c>
      <c r="Z660" s="112" cm="1">
        <f t="array" ref="Z660">_xlfn.QUARTILE.EXC(IF($D$5:$D$906=$D660,$M$5:$M$906),3)</f>
        <v>0.39</v>
      </c>
      <c r="AA660" s="112">
        <f t="shared" si="248"/>
        <v>12.842500000000001</v>
      </c>
      <c r="AB660" s="112">
        <f t="shared" si="249"/>
        <v>-31.716250000000002</v>
      </c>
      <c r="AC660" s="112">
        <f t="shared" si="250"/>
        <v>19.653750000000002</v>
      </c>
      <c r="AD660" s="112" t="b">
        <f t="shared" si="251"/>
        <v>0</v>
      </c>
      <c r="AE660" s="101">
        <f t="shared" si="242"/>
        <v>1</v>
      </c>
      <c r="AF660" s="101">
        <f t="shared" si="243"/>
        <v>0</v>
      </c>
      <c r="AG660" s="406" cm="1">
        <f t="array" ref="AG660">_xlfn.QUARTILE.EXC(IF($AT$5:$AT$906=$AT660,$L$5:$L$906),1)</f>
        <v>-8.26</v>
      </c>
      <c r="AH660" s="406" cm="1">
        <f t="array" ref="AH660">_xlfn.QUARTILE.EXC(IF($AT$5:$AT$906=$AT660,$L$5:$L$906),3)</f>
        <v>3.2450000000000001</v>
      </c>
      <c r="AI660" s="406">
        <f t="shared" si="252"/>
        <v>11.504999999999999</v>
      </c>
      <c r="AJ660" s="406">
        <f t="shared" si="253"/>
        <v>-25.517499999999998</v>
      </c>
      <c r="AK660" s="406">
        <f t="shared" si="254"/>
        <v>20.502500000000001</v>
      </c>
      <c r="AL660" s="406" t="b">
        <f t="shared" si="255"/>
        <v>0</v>
      </c>
      <c r="AM660" s="406" cm="1">
        <f t="array" ref="AM660">_xlfn.QUARTILE.EXC(IF($AT$5:$AT$906=$AT660,$M$5:$M$906),1)</f>
        <v>-12.452500000000001</v>
      </c>
      <c r="AN660" s="406" cm="1">
        <f t="array" ref="AN660">_xlfn.QUARTILE.EXC(IF($AT$5:$AT$906=$AT660,$M$5:$M$906),3)</f>
        <v>0.39</v>
      </c>
      <c r="AO660" s="406">
        <f t="shared" si="256"/>
        <v>12.842500000000001</v>
      </c>
      <c r="AP660" s="406">
        <f t="shared" si="257"/>
        <v>-31.716250000000002</v>
      </c>
      <c r="AQ660" s="406">
        <f t="shared" si="258"/>
        <v>19.653750000000002</v>
      </c>
      <c r="AR660" s="406" t="b">
        <f t="shared" si="259"/>
        <v>0</v>
      </c>
      <c r="AS660" s="404" t="str">
        <f>INDEX('Org2567'!$BM:$BM,MATCH(Raw_DATA!A660,'Org2567'!$D:$D,0))</f>
        <v>รพช.F1 P&lt;=50,000</v>
      </c>
      <c r="AT660" s="404">
        <f>INDEX('Org2567'!$BL:$BL,MATCH(Raw_DATA!A660,'Org2567'!$D:$D,0))</f>
        <v>9</v>
      </c>
      <c r="AU660" s="113"/>
      <c r="AV660" s="101">
        <v>80.59</v>
      </c>
      <c r="AW660" s="101">
        <v>48.61</v>
      </c>
      <c r="AX660" s="101">
        <v>58.75</v>
      </c>
      <c r="AY660" s="101">
        <v>176.7</v>
      </c>
      <c r="AZ660" s="101">
        <v>49.64</v>
      </c>
    </row>
    <row r="661" spans="1:52" x14ac:dyDescent="0.7">
      <c r="A661" s="101" t="s">
        <v>659</v>
      </c>
      <c r="B661" s="101" t="s">
        <v>2848</v>
      </c>
      <c r="C661" s="111" t="str">
        <f>IF(A661="","",INDEX(ID!P:P,MATCH(Raw_DATA!A661,ID!A:A,0)))</f>
        <v>รพช.M2 B&gt;100</v>
      </c>
      <c r="D661" s="101">
        <f>IF(A661="","",INDEX(ID!M:M,MATCH(Raw_DATA!A661,ID!A:A,0)))</f>
        <v>13</v>
      </c>
      <c r="E661" s="112">
        <v>6.09</v>
      </c>
      <c r="F661" s="112">
        <v>5.74</v>
      </c>
      <c r="G661" s="112">
        <v>4.3</v>
      </c>
      <c r="H661" s="112">
        <v>173719911.28999999</v>
      </c>
      <c r="I661" s="112">
        <v>84280572.370000005</v>
      </c>
      <c r="J661" s="112">
        <v>93856081.890000001</v>
      </c>
      <c r="K661" s="112">
        <v>112860408.08</v>
      </c>
      <c r="L661" s="112">
        <v>29.84</v>
      </c>
      <c r="M661" s="112">
        <v>20.95</v>
      </c>
      <c r="N661" s="112">
        <f t="shared" si="237"/>
        <v>67</v>
      </c>
      <c r="O661" s="112">
        <f t="shared" si="238"/>
        <v>61</v>
      </c>
      <c r="P661" s="112">
        <f t="shared" si="239"/>
        <v>72</v>
      </c>
      <c r="Q661" s="112">
        <f t="shared" si="240"/>
        <v>161</v>
      </c>
      <c r="R661" s="112">
        <f t="shared" si="241"/>
        <v>54</v>
      </c>
      <c r="S661" s="112" cm="1">
        <f t="array" ref="S661">_xlfn.QUARTILE.EXC(IF($D$5:$D$906=$D661,$L$5:$L$906),1)</f>
        <v>-7.51</v>
      </c>
      <c r="T661" s="112" cm="1">
        <f t="array" ref="T661">_xlfn.QUARTILE.EXC(IF($D$5:$D$906=$D661,$L$5:$L$906),3)</f>
        <v>3.04</v>
      </c>
      <c r="U661" s="112">
        <f t="shared" si="244"/>
        <v>10.55</v>
      </c>
      <c r="V661" s="112">
        <f t="shared" si="245"/>
        <v>-23.335000000000001</v>
      </c>
      <c r="W661" s="112">
        <f t="shared" si="246"/>
        <v>18.865000000000002</v>
      </c>
      <c r="X661" s="112" t="b">
        <f t="shared" si="247"/>
        <v>1</v>
      </c>
      <c r="Y661" s="112" cm="1">
        <f t="array" ref="Y661">_xlfn.QUARTILE.EXC(IF($D$5:$D$906=$D661,$M$5:$M$906),1)</f>
        <v>-12.23</v>
      </c>
      <c r="Z661" s="112" cm="1">
        <f t="array" ref="Z661">_xlfn.QUARTILE.EXC(IF($D$5:$D$906=$D661,$M$5:$M$906),3)</f>
        <v>-0.18</v>
      </c>
      <c r="AA661" s="112">
        <f t="shared" si="248"/>
        <v>12.05</v>
      </c>
      <c r="AB661" s="112">
        <f t="shared" si="249"/>
        <v>-30.305000000000003</v>
      </c>
      <c r="AC661" s="112">
        <f t="shared" si="250"/>
        <v>17.895000000000003</v>
      </c>
      <c r="AD661" s="112" t="b">
        <f t="shared" si="251"/>
        <v>1</v>
      </c>
      <c r="AE661" s="101">
        <f t="shared" si="242"/>
        <v>0</v>
      </c>
      <c r="AF661" s="101">
        <f t="shared" si="243"/>
        <v>0</v>
      </c>
      <c r="AG661" s="406" cm="1">
        <f t="array" ref="AG661">_xlfn.QUARTILE.EXC(IF($AT$5:$AT$906=$AT661,$L$5:$L$906),1)</f>
        <v>-7.51</v>
      </c>
      <c r="AH661" s="406" cm="1">
        <f t="array" ref="AH661">_xlfn.QUARTILE.EXC(IF($AT$5:$AT$906=$AT661,$L$5:$L$906),3)</f>
        <v>3.04</v>
      </c>
      <c r="AI661" s="406">
        <f t="shared" si="252"/>
        <v>10.55</v>
      </c>
      <c r="AJ661" s="406">
        <f t="shared" si="253"/>
        <v>-23.335000000000001</v>
      </c>
      <c r="AK661" s="406">
        <f t="shared" si="254"/>
        <v>18.865000000000002</v>
      </c>
      <c r="AL661" s="406" t="b">
        <f t="shared" si="255"/>
        <v>1</v>
      </c>
      <c r="AM661" s="406" cm="1">
        <f t="array" ref="AM661">_xlfn.QUARTILE.EXC(IF($AT$5:$AT$906=$AT661,$M$5:$M$906),1)</f>
        <v>-12.23</v>
      </c>
      <c r="AN661" s="406" cm="1">
        <f t="array" ref="AN661">_xlfn.QUARTILE.EXC(IF($AT$5:$AT$906=$AT661,$M$5:$M$906),3)</f>
        <v>-0.18</v>
      </c>
      <c r="AO661" s="406">
        <f t="shared" si="256"/>
        <v>12.05</v>
      </c>
      <c r="AP661" s="406">
        <f t="shared" si="257"/>
        <v>-30.305000000000003</v>
      </c>
      <c r="AQ661" s="406">
        <f t="shared" si="258"/>
        <v>17.895000000000003</v>
      </c>
      <c r="AR661" s="406" t="b">
        <f t="shared" si="259"/>
        <v>1</v>
      </c>
      <c r="AS661" s="404" t="str">
        <f>INDEX('Org2567'!$BM:$BM,MATCH(Raw_DATA!A661,'Org2567'!$D:$D,0))</f>
        <v>รพช.M2 B&gt;100</v>
      </c>
      <c r="AT661" s="404">
        <f>INDEX('Org2567'!$BL:$BL,MATCH(Raw_DATA!A661,'Org2567'!$D:$D,0))</f>
        <v>13</v>
      </c>
      <c r="AU661" s="113"/>
      <c r="AV661" s="101">
        <v>66.5</v>
      </c>
      <c r="AW661" s="101">
        <v>61.23</v>
      </c>
      <c r="AX661" s="101">
        <v>71.510000000000005</v>
      </c>
      <c r="AY661" s="101">
        <v>160.52000000000001</v>
      </c>
      <c r="AZ661" s="101">
        <v>53.71</v>
      </c>
    </row>
    <row r="662" spans="1:52" x14ac:dyDescent="0.7">
      <c r="A662" s="101" t="s">
        <v>660</v>
      </c>
      <c r="B662" s="101" t="s">
        <v>2851</v>
      </c>
      <c r="C662" s="111" t="str">
        <f>IF(A662="","",INDEX(ID!P:P,MATCH(Raw_DATA!A662,ID!A:A,0)))</f>
        <v>รพช.F2 P30,000-60,000</v>
      </c>
      <c r="D662" s="101">
        <f>IF(A662="","",INDEX(ID!M:M,MATCH(Raw_DATA!A662,ID!A:A,0)))</f>
        <v>6</v>
      </c>
      <c r="E662" s="112">
        <v>13.6</v>
      </c>
      <c r="F662" s="112">
        <v>13.16</v>
      </c>
      <c r="G662" s="112">
        <v>11.98</v>
      </c>
      <c r="H662" s="112">
        <v>102402329.19</v>
      </c>
      <c r="I662" s="112">
        <v>671832.13</v>
      </c>
      <c r="J662" s="112">
        <v>4341855.1100000003</v>
      </c>
      <c r="K662" s="112">
        <v>89304234.75</v>
      </c>
      <c r="L662" s="112">
        <v>3.9</v>
      </c>
      <c r="M662" s="112">
        <v>0.38</v>
      </c>
      <c r="N662" s="112">
        <f t="shared" si="237"/>
        <v>44</v>
      </c>
      <c r="O662" s="112">
        <f t="shared" si="238"/>
        <v>50</v>
      </c>
      <c r="P662" s="112">
        <f t="shared" si="239"/>
        <v>35</v>
      </c>
      <c r="Q662" s="112">
        <f t="shared" si="240"/>
        <v>98</v>
      </c>
      <c r="R662" s="112">
        <f t="shared" si="241"/>
        <v>55</v>
      </c>
      <c r="S662" s="112" cm="1">
        <f t="array" ref="S662">_xlfn.QUARTILE.EXC(IF($D$5:$D$906=$D662,$L$5:$L$906),1)</f>
        <v>-10.317499999999999</v>
      </c>
      <c r="T662" s="112" cm="1">
        <f t="array" ref="T662">_xlfn.QUARTILE.EXC(IF($D$5:$D$906=$D662,$L$5:$L$906),3)</f>
        <v>1.0349999999999999</v>
      </c>
      <c r="U662" s="112">
        <f t="shared" si="244"/>
        <v>11.352499999999999</v>
      </c>
      <c r="V662" s="112">
        <f t="shared" si="245"/>
        <v>-27.346249999999998</v>
      </c>
      <c r="W662" s="112">
        <f t="shared" si="246"/>
        <v>18.063749999999999</v>
      </c>
      <c r="X662" s="112" t="b">
        <f t="shared" si="247"/>
        <v>0</v>
      </c>
      <c r="Y662" s="112" cm="1">
        <f t="array" ref="Y662">_xlfn.QUARTILE.EXC(IF($D$5:$D$906=$D662,$M$5:$M$906),1)</f>
        <v>-15.98</v>
      </c>
      <c r="Z662" s="112" cm="1">
        <f t="array" ref="Z662">_xlfn.QUARTILE.EXC(IF($D$5:$D$906=$D662,$M$5:$M$906),3)</f>
        <v>-2.4</v>
      </c>
      <c r="AA662" s="112">
        <f t="shared" si="248"/>
        <v>13.58</v>
      </c>
      <c r="AB662" s="112">
        <f t="shared" si="249"/>
        <v>-36.35</v>
      </c>
      <c r="AC662" s="112">
        <f t="shared" si="250"/>
        <v>17.970000000000002</v>
      </c>
      <c r="AD662" s="112" t="b">
        <f t="shared" si="251"/>
        <v>0</v>
      </c>
      <c r="AE662" s="101">
        <f t="shared" si="242"/>
        <v>0</v>
      </c>
      <c r="AF662" s="101">
        <f t="shared" si="243"/>
        <v>0</v>
      </c>
      <c r="AG662" s="406" cm="1">
        <f t="array" ref="AG662">_xlfn.QUARTILE.EXC(IF($AT$5:$AT$906=$AT662,$L$5:$L$906),1)</f>
        <v>-9.3850000000000016</v>
      </c>
      <c r="AH662" s="406" cm="1">
        <f t="array" ref="AH662">_xlfn.QUARTILE.EXC(IF($AT$5:$AT$906=$AT662,$L$5:$L$906),3)</f>
        <v>1.2250000000000001</v>
      </c>
      <c r="AI662" s="406">
        <f t="shared" si="252"/>
        <v>10.610000000000001</v>
      </c>
      <c r="AJ662" s="406">
        <f t="shared" si="253"/>
        <v>-25.300000000000004</v>
      </c>
      <c r="AK662" s="406">
        <f t="shared" si="254"/>
        <v>17.140000000000004</v>
      </c>
      <c r="AL662" s="406" t="b">
        <f t="shared" si="255"/>
        <v>0</v>
      </c>
      <c r="AM662" s="406" cm="1">
        <f t="array" ref="AM662">_xlfn.QUARTILE.EXC(IF($AT$5:$AT$906=$AT662,$M$5:$M$906),1)</f>
        <v>-15.515000000000001</v>
      </c>
      <c r="AN662" s="406" cm="1">
        <f t="array" ref="AN662">_xlfn.QUARTILE.EXC(IF($AT$5:$AT$906=$AT662,$M$5:$M$906),3)</f>
        <v>-2.2599999999999998</v>
      </c>
      <c r="AO662" s="406">
        <f t="shared" si="256"/>
        <v>13.255000000000001</v>
      </c>
      <c r="AP662" s="406">
        <f t="shared" si="257"/>
        <v>-35.397500000000001</v>
      </c>
      <c r="AQ662" s="406">
        <f t="shared" si="258"/>
        <v>17.622500000000002</v>
      </c>
      <c r="AR662" s="406" t="b">
        <f t="shared" si="259"/>
        <v>0</v>
      </c>
      <c r="AS662" s="404" t="str">
        <f>INDEX('Org2567'!$BM:$BM,MATCH(Raw_DATA!A662,'Org2567'!$D:$D,0))</f>
        <v>รพช.F2 P30,000-60,000</v>
      </c>
      <c r="AT662" s="404">
        <f>INDEX('Org2567'!$BL:$BL,MATCH(Raw_DATA!A662,'Org2567'!$D:$D,0))</f>
        <v>6</v>
      </c>
      <c r="AU662" s="113"/>
      <c r="AV662" s="101">
        <v>44.4</v>
      </c>
      <c r="AW662" s="101">
        <v>50.17</v>
      </c>
      <c r="AX662" s="101">
        <v>34.770000000000003</v>
      </c>
      <c r="AY662" s="101">
        <v>98.47</v>
      </c>
      <c r="AZ662" s="101">
        <v>54.87</v>
      </c>
    </row>
    <row r="663" spans="1:52" x14ac:dyDescent="0.7">
      <c r="A663" s="101" t="s">
        <v>661</v>
      </c>
      <c r="B663" s="101" t="s">
        <v>2854</v>
      </c>
      <c r="C663" s="111" t="str">
        <f>IF(A663="","",INDEX(ID!P:P,MATCH(Raw_DATA!A663,ID!A:A,0)))</f>
        <v>รพท.M1 B&gt;200</v>
      </c>
      <c r="D663" s="101">
        <f>IF(A663="","",INDEX(ID!M:M,MATCH(Raw_DATA!A663,ID!A:A,0)))</f>
        <v>15</v>
      </c>
      <c r="E663" s="112">
        <v>3.96</v>
      </c>
      <c r="F663" s="112">
        <v>3.79</v>
      </c>
      <c r="G663" s="112">
        <v>2.96</v>
      </c>
      <c r="H663" s="112">
        <v>452481821.35000002</v>
      </c>
      <c r="I663" s="112">
        <v>-10069666.92</v>
      </c>
      <c r="J663" s="112">
        <v>37086201.219999999</v>
      </c>
      <c r="K663" s="112">
        <v>297197646.11000001</v>
      </c>
      <c r="L663" s="112">
        <v>5.94</v>
      </c>
      <c r="M663" s="112">
        <v>-0.92</v>
      </c>
      <c r="N663" s="112">
        <f t="shared" si="237"/>
        <v>87</v>
      </c>
      <c r="O663" s="112">
        <f t="shared" si="238"/>
        <v>185</v>
      </c>
      <c r="P663" s="112">
        <f t="shared" si="239"/>
        <v>46</v>
      </c>
      <c r="Q663" s="112">
        <f t="shared" si="240"/>
        <v>66</v>
      </c>
      <c r="R663" s="112">
        <f t="shared" si="241"/>
        <v>48</v>
      </c>
      <c r="S663" s="112" cm="1">
        <f t="array" ref="S663">_xlfn.QUARTILE.EXC(IF($D$5:$D$906=$D663,$L$5:$L$906),1)</f>
        <v>-2.59</v>
      </c>
      <c r="T663" s="112" cm="1">
        <f t="array" ref="T663">_xlfn.QUARTILE.EXC(IF($D$5:$D$906=$D663,$L$5:$L$906),3)</f>
        <v>8.86</v>
      </c>
      <c r="U663" s="112">
        <f t="shared" si="244"/>
        <v>11.45</v>
      </c>
      <c r="V663" s="112">
        <f t="shared" si="245"/>
        <v>-19.764999999999997</v>
      </c>
      <c r="W663" s="112">
        <f t="shared" si="246"/>
        <v>26.034999999999997</v>
      </c>
      <c r="X663" s="112" t="b">
        <f t="shared" si="247"/>
        <v>0</v>
      </c>
      <c r="Y663" s="112" cm="1">
        <f t="array" ref="Y663">_xlfn.QUARTILE.EXC(IF($D$5:$D$906=$D663,$M$5:$M$906),1)</f>
        <v>-5.74</v>
      </c>
      <c r="Z663" s="112" cm="1">
        <f t="array" ref="Z663">_xlfn.QUARTILE.EXC(IF($D$5:$D$906=$D663,$M$5:$M$906),3)</f>
        <v>4.915</v>
      </c>
      <c r="AA663" s="112">
        <f t="shared" si="248"/>
        <v>10.655000000000001</v>
      </c>
      <c r="AB663" s="112">
        <f t="shared" si="249"/>
        <v>-21.722500000000004</v>
      </c>
      <c r="AC663" s="112">
        <f t="shared" si="250"/>
        <v>20.897500000000001</v>
      </c>
      <c r="AD663" s="112" t="b">
        <f t="shared" si="251"/>
        <v>0</v>
      </c>
      <c r="AE663" s="101">
        <f t="shared" si="242"/>
        <v>1</v>
      </c>
      <c r="AF663" s="101">
        <f t="shared" si="243"/>
        <v>0</v>
      </c>
      <c r="AG663" s="406" cm="1">
        <f t="array" ref="AG663">_xlfn.QUARTILE.EXC(IF($AT$5:$AT$906=$AT663,$L$5:$L$906),1)</f>
        <v>-0.34999999999999964</v>
      </c>
      <c r="AH663" s="406" cm="1">
        <f t="array" ref="AH663">_xlfn.QUARTILE.EXC(IF($AT$5:$AT$906=$AT663,$L$5:$L$906),3)</f>
        <v>9.0500000000000007</v>
      </c>
      <c r="AI663" s="406">
        <f t="shared" si="252"/>
        <v>9.4</v>
      </c>
      <c r="AJ663" s="406">
        <f t="shared" si="253"/>
        <v>-14.450000000000001</v>
      </c>
      <c r="AK663" s="406">
        <f t="shared" si="254"/>
        <v>23.150000000000002</v>
      </c>
      <c r="AL663" s="406" t="b">
        <f t="shared" si="255"/>
        <v>0</v>
      </c>
      <c r="AM663" s="406" cm="1">
        <f t="array" ref="AM663">_xlfn.QUARTILE.EXC(IF($AT$5:$AT$906=$AT663,$M$5:$M$906),1)</f>
        <v>-5.0175000000000001</v>
      </c>
      <c r="AN663" s="406" cm="1">
        <f t="array" ref="AN663">_xlfn.QUARTILE.EXC(IF($AT$5:$AT$906=$AT663,$M$5:$M$906),3)</f>
        <v>5.1049999999999995</v>
      </c>
      <c r="AO663" s="406">
        <f t="shared" si="256"/>
        <v>10.122499999999999</v>
      </c>
      <c r="AP663" s="406">
        <f t="shared" si="257"/>
        <v>-20.201249999999998</v>
      </c>
      <c r="AQ663" s="406">
        <f t="shared" si="258"/>
        <v>20.288749999999997</v>
      </c>
      <c r="AR663" s="406" t="b">
        <f t="shared" si="259"/>
        <v>0</v>
      </c>
      <c r="AS663" s="404" t="str">
        <f>INDEX('Org2567'!$BM:$BM,MATCH(Raw_DATA!A663,'Org2567'!$D:$D,0))</f>
        <v>รพท.M1 B&gt;200</v>
      </c>
      <c r="AT663" s="404">
        <f>INDEX('Org2567'!$BL:$BL,MATCH(Raw_DATA!A663,'Org2567'!$D:$D,0))</f>
        <v>15</v>
      </c>
      <c r="AU663" s="113"/>
      <c r="AV663" s="101">
        <v>87.21</v>
      </c>
      <c r="AW663" s="101">
        <v>185.47</v>
      </c>
      <c r="AX663" s="101">
        <v>46.26</v>
      </c>
      <c r="AY663" s="101">
        <v>66.14</v>
      </c>
      <c r="AZ663" s="101">
        <v>47.69</v>
      </c>
    </row>
    <row r="664" spans="1:52" x14ac:dyDescent="0.7">
      <c r="A664" s="101" t="s">
        <v>662</v>
      </c>
      <c r="B664" s="101" t="s">
        <v>2857</v>
      </c>
      <c r="C664" s="111" t="str">
        <f>IF(A664="","",INDEX(ID!P:P,MATCH(Raw_DATA!A664,ID!A:A,0)))</f>
        <v>รพช.F1 P&lt;=50,000</v>
      </c>
      <c r="D664" s="101">
        <f>IF(A664="","",INDEX(ID!M:M,MATCH(Raw_DATA!A664,ID!A:A,0)))</f>
        <v>9</v>
      </c>
      <c r="E664" s="112">
        <v>9.26</v>
      </c>
      <c r="F664" s="112">
        <v>8.74</v>
      </c>
      <c r="G664" s="112">
        <v>5.25</v>
      </c>
      <c r="H664" s="112">
        <v>74477259.420000002</v>
      </c>
      <c r="I664" s="112">
        <v>-13298605.460000001</v>
      </c>
      <c r="J664" s="112">
        <v>-5781776.3200000003</v>
      </c>
      <c r="K664" s="112">
        <v>38357880.740000002</v>
      </c>
      <c r="L664" s="112">
        <v>-4.21</v>
      </c>
      <c r="M664" s="112">
        <v>-8.4600000000000009</v>
      </c>
      <c r="N664" s="112">
        <f t="shared" ref="N664:N727" si="260">ROUND(AV664,0)</f>
        <v>98</v>
      </c>
      <c r="O664" s="112">
        <f t="shared" ref="O664:O727" si="261">ROUND(AW664,0)</f>
        <v>81</v>
      </c>
      <c r="P664" s="112">
        <f t="shared" ref="P664:P727" si="262">ROUND(AX664,0)</f>
        <v>73</v>
      </c>
      <c r="Q664" s="112">
        <f t="shared" ref="Q664:Q727" si="263">ROUND(AY664,0)</f>
        <v>171</v>
      </c>
      <c r="R664" s="112">
        <f t="shared" ref="R664:R727" si="264">ROUND(AZ664,0)</f>
        <v>77</v>
      </c>
      <c r="S664" s="112" cm="1">
        <f t="array" ref="S664">_xlfn.QUARTILE.EXC(IF($D$5:$D$906=$D664,$L$5:$L$906),1)</f>
        <v>-8.26</v>
      </c>
      <c r="T664" s="112" cm="1">
        <f t="array" ref="T664">_xlfn.QUARTILE.EXC(IF($D$5:$D$906=$D664,$L$5:$L$906),3)</f>
        <v>3.2450000000000001</v>
      </c>
      <c r="U664" s="112">
        <f t="shared" si="244"/>
        <v>11.504999999999999</v>
      </c>
      <c r="V664" s="112">
        <f t="shared" si="245"/>
        <v>-25.517499999999998</v>
      </c>
      <c r="W664" s="112">
        <f t="shared" si="246"/>
        <v>20.502500000000001</v>
      </c>
      <c r="X664" s="112" t="b">
        <f t="shared" si="247"/>
        <v>0</v>
      </c>
      <c r="Y664" s="112" cm="1">
        <f t="array" ref="Y664">_xlfn.QUARTILE.EXC(IF($D$5:$D$906=$D664,$M$5:$M$906),1)</f>
        <v>-12.452500000000001</v>
      </c>
      <c r="Z664" s="112" cm="1">
        <f t="array" ref="Z664">_xlfn.QUARTILE.EXC(IF($D$5:$D$906=$D664,$M$5:$M$906),3)</f>
        <v>0.39</v>
      </c>
      <c r="AA664" s="112">
        <f t="shared" si="248"/>
        <v>12.842500000000001</v>
      </c>
      <c r="AB664" s="112">
        <f t="shared" si="249"/>
        <v>-31.716250000000002</v>
      </c>
      <c r="AC664" s="112">
        <f t="shared" si="250"/>
        <v>19.653750000000002</v>
      </c>
      <c r="AD664" s="112" t="b">
        <f t="shared" si="251"/>
        <v>0</v>
      </c>
      <c r="AE664" s="101">
        <f t="shared" si="242"/>
        <v>1</v>
      </c>
      <c r="AF664" s="101">
        <f t="shared" si="243"/>
        <v>1</v>
      </c>
      <c r="AG664" s="406" cm="1">
        <f t="array" ref="AG664">_xlfn.QUARTILE.EXC(IF($AT$5:$AT$906=$AT664,$L$5:$L$906),1)</f>
        <v>-8.26</v>
      </c>
      <c r="AH664" s="406" cm="1">
        <f t="array" ref="AH664">_xlfn.QUARTILE.EXC(IF($AT$5:$AT$906=$AT664,$L$5:$L$906),3)</f>
        <v>3.2450000000000001</v>
      </c>
      <c r="AI664" s="406">
        <f t="shared" si="252"/>
        <v>11.504999999999999</v>
      </c>
      <c r="AJ664" s="406">
        <f t="shared" si="253"/>
        <v>-25.517499999999998</v>
      </c>
      <c r="AK664" s="406">
        <f t="shared" si="254"/>
        <v>20.502500000000001</v>
      </c>
      <c r="AL664" s="406" t="b">
        <f t="shared" si="255"/>
        <v>0</v>
      </c>
      <c r="AM664" s="406" cm="1">
        <f t="array" ref="AM664">_xlfn.QUARTILE.EXC(IF($AT$5:$AT$906=$AT664,$M$5:$M$906),1)</f>
        <v>-12.452500000000001</v>
      </c>
      <c r="AN664" s="406" cm="1">
        <f t="array" ref="AN664">_xlfn.QUARTILE.EXC(IF($AT$5:$AT$906=$AT664,$M$5:$M$906),3)</f>
        <v>0.39</v>
      </c>
      <c r="AO664" s="406">
        <f t="shared" si="256"/>
        <v>12.842500000000001</v>
      </c>
      <c r="AP664" s="406">
        <f t="shared" si="257"/>
        <v>-31.716250000000002</v>
      </c>
      <c r="AQ664" s="406">
        <f t="shared" si="258"/>
        <v>19.653750000000002</v>
      </c>
      <c r="AR664" s="406" t="b">
        <f t="shared" si="259"/>
        <v>0</v>
      </c>
      <c r="AS664" s="404" t="str">
        <f>INDEX('Org2567'!$BM:$BM,MATCH(Raw_DATA!A664,'Org2567'!$D:$D,0))</f>
        <v>รพช.F1 P&lt;=50,000</v>
      </c>
      <c r="AT664" s="404">
        <f>INDEX('Org2567'!$BL:$BL,MATCH(Raw_DATA!A664,'Org2567'!$D:$D,0))</f>
        <v>9</v>
      </c>
      <c r="AU664" s="113"/>
      <c r="AV664" s="101">
        <v>97.9</v>
      </c>
      <c r="AW664" s="101">
        <v>81.34</v>
      </c>
      <c r="AX664" s="101">
        <v>72.77</v>
      </c>
      <c r="AY664" s="101">
        <v>171.14</v>
      </c>
      <c r="AZ664" s="101">
        <v>76.81</v>
      </c>
    </row>
    <row r="665" spans="1:52" x14ac:dyDescent="0.7">
      <c r="A665" s="101" t="s">
        <v>663</v>
      </c>
      <c r="B665" s="101" t="s">
        <v>2860</v>
      </c>
      <c r="C665" s="111" t="str">
        <f>IF(A665="","",INDEX(ID!P:P,MATCH(Raw_DATA!A665,ID!A:A,0)))</f>
        <v>รพช.M2 B&gt;100</v>
      </c>
      <c r="D665" s="101">
        <f>IF(A665="","",INDEX(ID!M:M,MATCH(Raw_DATA!A665,ID!A:A,0)))</f>
        <v>13</v>
      </c>
      <c r="E665" s="112">
        <v>4.13</v>
      </c>
      <c r="F665" s="112">
        <v>3.91</v>
      </c>
      <c r="G665" s="112">
        <v>2.88</v>
      </c>
      <c r="H665" s="112">
        <v>142836012.52000001</v>
      </c>
      <c r="I665" s="112">
        <v>-19072457.030000001</v>
      </c>
      <c r="J665" s="112">
        <v>-5129993.03</v>
      </c>
      <c r="K665" s="112">
        <v>86027767.349999994</v>
      </c>
      <c r="L665" s="112">
        <v>-1.82</v>
      </c>
      <c r="M665" s="112">
        <v>-6.74</v>
      </c>
      <c r="N665" s="112">
        <f t="shared" si="260"/>
        <v>69</v>
      </c>
      <c r="O665" s="112">
        <f t="shared" si="261"/>
        <v>91</v>
      </c>
      <c r="P665" s="112">
        <f t="shared" si="262"/>
        <v>54</v>
      </c>
      <c r="Q665" s="112">
        <f t="shared" si="263"/>
        <v>112</v>
      </c>
      <c r="R665" s="112">
        <f t="shared" si="264"/>
        <v>44</v>
      </c>
      <c r="S665" s="112" cm="1">
        <f t="array" ref="S665">_xlfn.QUARTILE.EXC(IF($D$5:$D$906=$D665,$L$5:$L$906),1)</f>
        <v>-7.51</v>
      </c>
      <c r="T665" s="112" cm="1">
        <f t="array" ref="T665">_xlfn.QUARTILE.EXC(IF($D$5:$D$906=$D665,$L$5:$L$906),3)</f>
        <v>3.04</v>
      </c>
      <c r="U665" s="112">
        <f t="shared" si="244"/>
        <v>10.55</v>
      </c>
      <c r="V665" s="112">
        <f t="shared" si="245"/>
        <v>-23.335000000000001</v>
      </c>
      <c r="W665" s="112">
        <f t="shared" si="246"/>
        <v>18.865000000000002</v>
      </c>
      <c r="X665" s="112" t="b">
        <f t="shared" si="247"/>
        <v>0</v>
      </c>
      <c r="Y665" s="112" cm="1">
        <f t="array" ref="Y665">_xlfn.QUARTILE.EXC(IF($D$5:$D$906=$D665,$M$5:$M$906),1)</f>
        <v>-12.23</v>
      </c>
      <c r="Z665" s="112" cm="1">
        <f t="array" ref="Z665">_xlfn.QUARTILE.EXC(IF($D$5:$D$906=$D665,$M$5:$M$906),3)</f>
        <v>-0.18</v>
      </c>
      <c r="AA665" s="112">
        <f t="shared" si="248"/>
        <v>12.05</v>
      </c>
      <c r="AB665" s="112">
        <f t="shared" si="249"/>
        <v>-30.305000000000003</v>
      </c>
      <c r="AC665" s="112">
        <f t="shared" si="250"/>
        <v>17.895000000000003</v>
      </c>
      <c r="AD665" s="112" t="b">
        <f t="shared" si="251"/>
        <v>0</v>
      </c>
      <c r="AE665" s="101">
        <f t="shared" si="242"/>
        <v>1</v>
      </c>
      <c r="AF665" s="101">
        <f t="shared" si="243"/>
        <v>1</v>
      </c>
      <c r="AG665" s="406" cm="1">
        <f t="array" ref="AG665">_xlfn.QUARTILE.EXC(IF($AT$5:$AT$906=$AT665,$L$5:$L$906),1)</f>
        <v>-7.51</v>
      </c>
      <c r="AH665" s="406" cm="1">
        <f t="array" ref="AH665">_xlfn.QUARTILE.EXC(IF($AT$5:$AT$906=$AT665,$L$5:$L$906),3)</f>
        <v>3.04</v>
      </c>
      <c r="AI665" s="406">
        <f t="shared" si="252"/>
        <v>10.55</v>
      </c>
      <c r="AJ665" s="406">
        <f t="shared" si="253"/>
        <v>-23.335000000000001</v>
      </c>
      <c r="AK665" s="406">
        <f t="shared" si="254"/>
        <v>18.865000000000002</v>
      </c>
      <c r="AL665" s="406" t="b">
        <f t="shared" si="255"/>
        <v>0</v>
      </c>
      <c r="AM665" s="406" cm="1">
        <f t="array" ref="AM665">_xlfn.QUARTILE.EXC(IF($AT$5:$AT$906=$AT665,$M$5:$M$906),1)</f>
        <v>-12.23</v>
      </c>
      <c r="AN665" s="406" cm="1">
        <f t="array" ref="AN665">_xlfn.QUARTILE.EXC(IF($AT$5:$AT$906=$AT665,$M$5:$M$906),3)</f>
        <v>-0.18</v>
      </c>
      <c r="AO665" s="406">
        <f t="shared" si="256"/>
        <v>12.05</v>
      </c>
      <c r="AP665" s="406">
        <f t="shared" si="257"/>
        <v>-30.305000000000003</v>
      </c>
      <c r="AQ665" s="406">
        <f t="shared" si="258"/>
        <v>17.895000000000003</v>
      </c>
      <c r="AR665" s="406" t="b">
        <f t="shared" si="259"/>
        <v>0</v>
      </c>
      <c r="AS665" s="404" t="str">
        <f>INDEX('Org2567'!$BM:$BM,MATCH(Raw_DATA!A665,'Org2567'!$D:$D,0))</f>
        <v>รพช.M2 B&gt;100</v>
      </c>
      <c r="AT665" s="404">
        <f>INDEX('Org2567'!$BL:$BL,MATCH(Raw_DATA!A665,'Org2567'!$D:$D,0))</f>
        <v>13</v>
      </c>
      <c r="AU665" s="113"/>
      <c r="AV665" s="101">
        <v>69.08</v>
      </c>
      <c r="AW665" s="101">
        <v>91.29</v>
      </c>
      <c r="AX665" s="101">
        <v>53.94</v>
      </c>
      <c r="AY665" s="101">
        <v>111.99</v>
      </c>
      <c r="AZ665" s="101">
        <v>43.85</v>
      </c>
    </row>
    <row r="666" spans="1:52" x14ac:dyDescent="0.7">
      <c r="A666" s="101" t="s">
        <v>664</v>
      </c>
      <c r="B666" s="101" t="s">
        <v>2863</v>
      </c>
      <c r="C666" s="111" t="str">
        <f>IF(A666="","",INDEX(ID!P:P,MATCH(Raw_DATA!A666,ID!A:A,0)))</f>
        <v>รพช.F2 P&lt;=30,000</v>
      </c>
      <c r="D666" s="101">
        <f>IF(A666="","",INDEX(ID!M:M,MATCH(Raw_DATA!A666,ID!A:A,0)))</f>
        <v>5</v>
      </c>
      <c r="E666" s="112">
        <v>7.87</v>
      </c>
      <c r="F666" s="112">
        <v>7.69</v>
      </c>
      <c r="G666" s="112">
        <v>6.43</v>
      </c>
      <c r="H666" s="112">
        <v>62639071.380000003</v>
      </c>
      <c r="I666" s="112">
        <v>7099832.2199999997</v>
      </c>
      <c r="J666" s="112">
        <v>11690953.550000001</v>
      </c>
      <c r="K666" s="112">
        <v>49476755.939999998</v>
      </c>
      <c r="L666" s="112">
        <v>13.03</v>
      </c>
      <c r="M666" s="112">
        <v>5.91</v>
      </c>
      <c r="N666" s="112">
        <f t="shared" si="260"/>
        <v>68</v>
      </c>
      <c r="O666" s="112">
        <f t="shared" si="261"/>
        <v>76</v>
      </c>
      <c r="P666" s="112">
        <f t="shared" si="262"/>
        <v>50</v>
      </c>
      <c r="Q666" s="112">
        <f t="shared" si="263"/>
        <v>127</v>
      </c>
      <c r="R666" s="112">
        <f t="shared" si="264"/>
        <v>38</v>
      </c>
      <c r="S666" s="112" cm="1">
        <f t="array" ref="S666">_xlfn.QUARTILE.EXC(IF($D$5:$D$906=$D666,$L$5:$L$906),1)</f>
        <v>-9.4075000000000006</v>
      </c>
      <c r="T666" s="112" cm="1">
        <f t="array" ref="T666">_xlfn.QUARTILE.EXC(IF($D$5:$D$906=$D666,$L$5:$L$906),3)</f>
        <v>1.645</v>
      </c>
      <c r="U666" s="112">
        <f t="shared" si="244"/>
        <v>11.0525</v>
      </c>
      <c r="V666" s="112">
        <f t="shared" si="245"/>
        <v>-25.986249999999998</v>
      </c>
      <c r="W666" s="112">
        <f t="shared" si="246"/>
        <v>18.223749999999999</v>
      </c>
      <c r="X666" s="112" t="b">
        <f t="shared" si="247"/>
        <v>0</v>
      </c>
      <c r="Y666" s="112" cm="1">
        <f t="array" ref="Y666">_xlfn.QUARTILE.EXC(IF($D$5:$D$906=$D666,$M$5:$M$906),1)</f>
        <v>-18.744999999999997</v>
      </c>
      <c r="Z666" s="112" cm="1">
        <f t="array" ref="Z666">_xlfn.QUARTILE.EXC(IF($D$5:$D$906=$D666,$M$5:$M$906),3)</f>
        <v>-2.7</v>
      </c>
      <c r="AA666" s="112">
        <f t="shared" si="248"/>
        <v>16.044999999999998</v>
      </c>
      <c r="AB666" s="112">
        <f t="shared" si="249"/>
        <v>-42.812499999999993</v>
      </c>
      <c r="AC666" s="112">
        <f t="shared" si="250"/>
        <v>21.367499999999996</v>
      </c>
      <c r="AD666" s="112" t="b">
        <f t="shared" si="251"/>
        <v>0</v>
      </c>
      <c r="AE666" s="101">
        <f t="shared" si="242"/>
        <v>0</v>
      </c>
      <c r="AF666" s="101">
        <f t="shared" si="243"/>
        <v>0</v>
      </c>
      <c r="AG666" s="406" cm="1">
        <f t="array" ref="AG666">_xlfn.QUARTILE.EXC(IF($AT$5:$AT$906=$AT666,$L$5:$L$906),1)</f>
        <v>-9.4075000000000006</v>
      </c>
      <c r="AH666" s="406" cm="1">
        <f t="array" ref="AH666">_xlfn.QUARTILE.EXC(IF($AT$5:$AT$906=$AT666,$L$5:$L$906),3)</f>
        <v>1.645</v>
      </c>
      <c r="AI666" s="406">
        <f t="shared" si="252"/>
        <v>11.0525</v>
      </c>
      <c r="AJ666" s="406">
        <f t="shared" si="253"/>
        <v>-25.986249999999998</v>
      </c>
      <c r="AK666" s="406">
        <f t="shared" si="254"/>
        <v>18.223749999999999</v>
      </c>
      <c r="AL666" s="406" t="b">
        <f t="shared" si="255"/>
        <v>0</v>
      </c>
      <c r="AM666" s="406" cm="1">
        <f t="array" ref="AM666">_xlfn.QUARTILE.EXC(IF($AT$5:$AT$906=$AT666,$M$5:$M$906),1)</f>
        <v>-18.744999999999997</v>
      </c>
      <c r="AN666" s="406" cm="1">
        <f t="array" ref="AN666">_xlfn.QUARTILE.EXC(IF($AT$5:$AT$906=$AT666,$M$5:$M$906),3)</f>
        <v>-2.7</v>
      </c>
      <c r="AO666" s="406">
        <f t="shared" si="256"/>
        <v>16.044999999999998</v>
      </c>
      <c r="AP666" s="406">
        <f t="shared" si="257"/>
        <v>-42.812499999999993</v>
      </c>
      <c r="AQ666" s="406">
        <f t="shared" si="258"/>
        <v>21.367499999999996</v>
      </c>
      <c r="AR666" s="406" t="b">
        <f t="shared" si="259"/>
        <v>0</v>
      </c>
      <c r="AS666" s="404" t="str">
        <f>INDEX('Org2567'!$BM:$BM,MATCH(Raw_DATA!A666,'Org2567'!$D:$D,0))</f>
        <v>รพช.F2 P&lt;=30,000</v>
      </c>
      <c r="AT666" s="404">
        <f>INDEX('Org2567'!$BL:$BL,MATCH(Raw_DATA!A666,'Org2567'!$D:$D,0))</f>
        <v>5</v>
      </c>
      <c r="AU666" s="113"/>
      <c r="AV666" s="101">
        <v>68.2</v>
      </c>
      <c r="AW666" s="101">
        <v>75.81</v>
      </c>
      <c r="AX666" s="101">
        <v>50.18</v>
      </c>
      <c r="AY666" s="101">
        <v>127.19</v>
      </c>
      <c r="AZ666" s="101">
        <v>38.46</v>
      </c>
    </row>
    <row r="667" spans="1:52" x14ac:dyDescent="0.7">
      <c r="A667" s="101" t="s">
        <v>665</v>
      </c>
      <c r="B667" s="101" t="s">
        <v>3966</v>
      </c>
      <c r="C667" s="111" t="str">
        <f>IF(A667="","",INDEX(ID!P:P,MATCH(Raw_DATA!A667,ID!A:A,0)))</f>
        <v>รพท.M1 B&gt;200</v>
      </c>
      <c r="D667" s="101">
        <f>IF(A667="","",INDEX(ID!M:M,MATCH(Raw_DATA!A667,ID!A:A,0)))</f>
        <v>15</v>
      </c>
      <c r="E667" s="112">
        <v>2.2599999999999998</v>
      </c>
      <c r="F667" s="112">
        <v>2.04</v>
      </c>
      <c r="G667" s="112">
        <v>0.7</v>
      </c>
      <c r="H667" s="112">
        <v>84485778.920000002</v>
      </c>
      <c r="I667" s="112">
        <v>-17244999.920000002</v>
      </c>
      <c r="J667" s="112">
        <v>29510404.010000002</v>
      </c>
      <c r="K667" s="112">
        <v>-20177399.649999999</v>
      </c>
      <c r="L667" s="112">
        <v>6.18</v>
      </c>
      <c r="M667" s="112">
        <v>-3.61</v>
      </c>
      <c r="N667" s="112">
        <f t="shared" si="260"/>
        <v>59</v>
      </c>
      <c r="O667" s="112">
        <f t="shared" si="261"/>
        <v>53</v>
      </c>
      <c r="P667" s="112">
        <f t="shared" si="262"/>
        <v>51</v>
      </c>
      <c r="Q667" s="112">
        <f t="shared" si="263"/>
        <v>95</v>
      </c>
      <c r="R667" s="112">
        <f t="shared" si="264"/>
        <v>57</v>
      </c>
      <c r="S667" s="112" cm="1">
        <f t="array" ref="S667">_xlfn.QUARTILE.EXC(IF($D$5:$D$906=$D667,$L$5:$L$906),1)</f>
        <v>-2.59</v>
      </c>
      <c r="T667" s="112" cm="1">
        <f t="array" ref="T667">_xlfn.QUARTILE.EXC(IF($D$5:$D$906=$D667,$L$5:$L$906),3)</f>
        <v>8.86</v>
      </c>
      <c r="U667" s="112">
        <f t="shared" si="244"/>
        <v>11.45</v>
      </c>
      <c r="V667" s="112">
        <f t="shared" si="245"/>
        <v>-19.764999999999997</v>
      </c>
      <c r="W667" s="112">
        <f t="shared" si="246"/>
        <v>26.034999999999997</v>
      </c>
      <c r="X667" s="112" t="b">
        <f t="shared" si="247"/>
        <v>0</v>
      </c>
      <c r="Y667" s="112" cm="1">
        <f t="array" ref="Y667">_xlfn.QUARTILE.EXC(IF($D$5:$D$906=$D667,$M$5:$M$906),1)</f>
        <v>-5.74</v>
      </c>
      <c r="Z667" s="112" cm="1">
        <f t="array" ref="Z667">_xlfn.QUARTILE.EXC(IF($D$5:$D$906=$D667,$M$5:$M$906),3)</f>
        <v>4.915</v>
      </c>
      <c r="AA667" s="112">
        <f t="shared" si="248"/>
        <v>10.655000000000001</v>
      </c>
      <c r="AB667" s="112">
        <f t="shared" si="249"/>
        <v>-21.722500000000004</v>
      </c>
      <c r="AC667" s="112">
        <f t="shared" si="250"/>
        <v>20.897500000000001</v>
      </c>
      <c r="AD667" s="112" t="b">
        <f t="shared" si="251"/>
        <v>0</v>
      </c>
      <c r="AE667" s="101">
        <f t="shared" si="242"/>
        <v>1</v>
      </c>
      <c r="AF667" s="101">
        <f t="shared" si="243"/>
        <v>0</v>
      </c>
      <c r="AG667" s="406" cm="1">
        <f t="array" ref="AG667">_xlfn.QUARTILE.EXC(IF($AT$5:$AT$906=$AT667,$L$5:$L$906),1)</f>
        <v>-0.34999999999999964</v>
      </c>
      <c r="AH667" s="406" cm="1">
        <f t="array" ref="AH667">_xlfn.QUARTILE.EXC(IF($AT$5:$AT$906=$AT667,$L$5:$L$906),3)</f>
        <v>9.0500000000000007</v>
      </c>
      <c r="AI667" s="406">
        <f t="shared" si="252"/>
        <v>9.4</v>
      </c>
      <c r="AJ667" s="406">
        <f t="shared" si="253"/>
        <v>-14.450000000000001</v>
      </c>
      <c r="AK667" s="406">
        <f t="shared" si="254"/>
        <v>23.150000000000002</v>
      </c>
      <c r="AL667" s="406" t="b">
        <f t="shared" si="255"/>
        <v>0</v>
      </c>
      <c r="AM667" s="406" cm="1">
        <f t="array" ref="AM667">_xlfn.QUARTILE.EXC(IF($AT$5:$AT$906=$AT667,$M$5:$M$906),1)</f>
        <v>-5.0175000000000001</v>
      </c>
      <c r="AN667" s="406" cm="1">
        <f t="array" ref="AN667">_xlfn.QUARTILE.EXC(IF($AT$5:$AT$906=$AT667,$M$5:$M$906),3)</f>
        <v>5.1049999999999995</v>
      </c>
      <c r="AO667" s="406">
        <f t="shared" si="256"/>
        <v>10.122499999999999</v>
      </c>
      <c r="AP667" s="406">
        <f t="shared" si="257"/>
        <v>-20.201249999999998</v>
      </c>
      <c r="AQ667" s="406">
        <f t="shared" si="258"/>
        <v>20.288749999999997</v>
      </c>
      <c r="AR667" s="406" t="b">
        <f t="shared" si="259"/>
        <v>0</v>
      </c>
      <c r="AS667" s="404" t="str">
        <f>INDEX('Org2567'!$BM:$BM,MATCH(Raw_DATA!A667,'Org2567'!$D:$D,0))</f>
        <v>รพท.M1 B&gt;200</v>
      </c>
      <c r="AT667" s="404">
        <f>INDEX('Org2567'!$BL:$BL,MATCH(Raw_DATA!A667,'Org2567'!$D:$D,0))</f>
        <v>15</v>
      </c>
      <c r="AU667" s="113"/>
      <c r="AV667" s="101">
        <v>59.26</v>
      </c>
      <c r="AW667" s="101">
        <v>52.65</v>
      </c>
      <c r="AX667" s="101">
        <v>51.43</v>
      </c>
      <c r="AY667" s="101">
        <v>94.94</v>
      </c>
      <c r="AZ667" s="101">
        <v>57.4</v>
      </c>
    </row>
    <row r="668" spans="1:52" x14ac:dyDescent="0.7">
      <c r="A668" s="101" t="s">
        <v>666</v>
      </c>
      <c r="B668" s="101" t="s">
        <v>2868</v>
      </c>
      <c r="C668" s="111" t="str">
        <f>IF(A668="","",INDEX(ID!P:P,MATCH(Raw_DATA!A668,ID!A:A,0)))</f>
        <v>รพช.M2 B&gt;100</v>
      </c>
      <c r="D668" s="101">
        <f>IF(A668="","",INDEX(ID!M:M,MATCH(Raw_DATA!A668,ID!A:A,0)))</f>
        <v>13</v>
      </c>
      <c r="E668" s="112">
        <v>1.67</v>
      </c>
      <c r="F668" s="112">
        <v>1.49</v>
      </c>
      <c r="G668" s="112">
        <v>0.5</v>
      </c>
      <c r="H668" s="112">
        <v>45822187.140000001</v>
      </c>
      <c r="I668" s="112">
        <v>-36380404.549999997</v>
      </c>
      <c r="J668" s="112">
        <v>-11087461.08</v>
      </c>
      <c r="K668" s="112">
        <v>-34235767.280000001</v>
      </c>
      <c r="L668" s="112">
        <v>-2.97</v>
      </c>
      <c r="M668" s="112">
        <v>-8.1999999999999993</v>
      </c>
      <c r="N668" s="112">
        <f t="shared" si="260"/>
        <v>78</v>
      </c>
      <c r="O668" s="112">
        <f t="shared" si="261"/>
        <v>45</v>
      </c>
      <c r="P668" s="112">
        <f t="shared" si="262"/>
        <v>77</v>
      </c>
      <c r="Q668" s="112">
        <f t="shared" si="263"/>
        <v>259</v>
      </c>
      <c r="R668" s="112">
        <f t="shared" si="264"/>
        <v>42</v>
      </c>
      <c r="S668" s="112" cm="1">
        <f t="array" ref="S668">_xlfn.QUARTILE.EXC(IF($D$5:$D$906=$D668,$L$5:$L$906),1)</f>
        <v>-7.51</v>
      </c>
      <c r="T668" s="112" cm="1">
        <f t="array" ref="T668">_xlfn.QUARTILE.EXC(IF($D$5:$D$906=$D668,$L$5:$L$906),3)</f>
        <v>3.04</v>
      </c>
      <c r="U668" s="112">
        <f t="shared" si="244"/>
        <v>10.55</v>
      </c>
      <c r="V668" s="112">
        <f t="shared" si="245"/>
        <v>-23.335000000000001</v>
      </c>
      <c r="W668" s="112">
        <f t="shared" si="246"/>
        <v>18.865000000000002</v>
      </c>
      <c r="X668" s="112" t="b">
        <f t="shared" si="247"/>
        <v>0</v>
      </c>
      <c r="Y668" s="112" cm="1">
        <f t="array" ref="Y668">_xlfn.QUARTILE.EXC(IF($D$5:$D$906=$D668,$M$5:$M$906),1)</f>
        <v>-12.23</v>
      </c>
      <c r="Z668" s="112" cm="1">
        <f t="array" ref="Z668">_xlfn.QUARTILE.EXC(IF($D$5:$D$906=$D668,$M$5:$M$906),3)</f>
        <v>-0.18</v>
      </c>
      <c r="AA668" s="112">
        <f t="shared" si="248"/>
        <v>12.05</v>
      </c>
      <c r="AB668" s="112">
        <f t="shared" si="249"/>
        <v>-30.305000000000003</v>
      </c>
      <c r="AC668" s="112">
        <f t="shared" si="250"/>
        <v>17.895000000000003</v>
      </c>
      <c r="AD668" s="112" t="b">
        <f t="shared" si="251"/>
        <v>0</v>
      </c>
      <c r="AE668" s="101">
        <f t="shared" si="242"/>
        <v>1</v>
      </c>
      <c r="AF668" s="101">
        <f t="shared" si="243"/>
        <v>1</v>
      </c>
      <c r="AG668" s="406" cm="1">
        <f t="array" ref="AG668">_xlfn.QUARTILE.EXC(IF($AT$5:$AT$906=$AT668,$L$5:$L$906),1)</f>
        <v>-7.51</v>
      </c>
      <c r="AH668" s="406" cm="1">
        <f t="array" ref="AH668">_xlfn.QUARTILE.EXC(IF($AT$5:$AT$906=$AT668,$L$5:$L$906),3)</f>
        <v>3.04</v>
      </c>
      <c r="AI668" s="406">
        <f t="shared" si="252"/>
        <v>10.55</v>
      </c>
      <c r="AJ668" s="406">
        <f t="shared" si="253"/>
        <v>-23.335000000000001</v>
      </c>
      <c r="AK668" s="406">
        <f t="shared" si="254"/>
        <v>18.865000000000002</v>
      </c>
      <c r="AL668" s="406" t="b">
        <f t="shared" si="255"/>
        <v>0</v>
      </c>
      <c r="AM668" s="406" cm="1">
        <f t="array" ref="AM668">_xlfn.QUARTILE.EXC(IF($AT$5:$AT$906=$AT668,$M$5:$M$906),1)</f>
        <v>-12.23</v>
      </c>
      <c r="AN668" s="406" cm="1">
        <f t="array" ref="AN668">_xlfn.QUARTILE.EXC(IF($AT$5:$AT$906=$AT668,$M$5:$M$906),3)</f>
        <v>-0.18</v>
      </c>
      <c r="AO668" s="406">
        <f t="shared" si="256"/>
        <v>12.05</v>
      </c>
      <c r="AP668" s="406">
        <f t="shared" si="257"/>
        <v>-30.305000000000003</v>
      </c>
      <c r="AQ668" s="406">
        <f t="shared" si="258"/>
        <v>17.895000000000003</v>
      </c>
      <c r="AR668" s="406" t="b">
        <f t="shared" si="259"/>
        <v>0</v>
      </c>
      <c r="AS668" s="404" t="str">
        <f>INDEX('Org2567'!$BM:$BM,MATCH(Raw_DATA!A668,'Org2567'!$D:$D,0))</f>
        <v>รพช.M2 B&gt;100</v>
      </c>
      <c r="AT668" s="404">
        <f>INDEX('Org2567'!$BL:$BL,MATCH(Raw_DATA!A668,'Org2567'!$D:$D,0))</f>
        <v>13</v>
      </c>
      <c r="AU668" s="113"/>
      <c r="AV668" s="101">
        <v>78.3</v>
      </c>
      <c r="AW668" s="101">
        <v>45.39</v>
      </c>
      <c r="AX668" s="101">
        <v>77</v>
      </c>
      <c r="AY668" s="101">
        <v>258.95</v>
      </c>
      <c r="AZ668" s="101">
        <v>41.58</v>
      </c>
    </row>
    <row r="669" spans="1:52" x14ac:dyDescent="0.7">
      <c r="A669" s="101" t="s">
        <v>667</v>
      </c>
      <c r="B669" s="101" t="s">
        <v>2871</v>
      </c>
      <c r="C669" s="111" t="str">
        <f>IF(A669="","",INDEX(ID!P:P,MATCH(Raw_DATA!A669,ID!A:A,0)))</f>
        <v>รพช.F1 P&lt;=50,000</v>
      </c>
      <c r="D669" s="101">
        <f>IF(A669="","",INDEX(ID!M:M,MATCH(Raw_DATA!A669,ID!A:A,0)))</f>
        <v>9</v>
      </c>
      <c r="E669" s="112">
        <v>8.1999999999999993</v>
      </c>
      <c r="F669" s="112">
        <v>7.7</v>
      </c>
      <c r="G669" s="112">
        <v>6.38</v>
      </c>
      <c r="H669" s="112">
        <v>102219496.2</v>
      </c>
      <c r="I669" s="112">
        <v>-22431955.199999999</v>
      </c>
      <c r="J669" s="112">
        <v>-8389442.8300000001</v>
      </c>
      <c r="K669" s="112">
        <v>76407494.890000001</v>
      </c>
      <c r="L669" s="112">
        <v>-4.4400000000000004</v>
      </c>
      <c r="M669" s="112">
        <v>-9.68</v>
      </c>
      <c r="N669" s="112">
        <f t="shared" si="260"/>
        <v>41</v>
      </c>
      <c r="O669" s="112">
        <f t="shared" si="261"/>
        <v>47</v>
      </c>
      <c r="P669" s="112">
        <f t="shared" si="262"/>
        <v>65</v>
      </c>
      <c r="Q669" s="112">
        <f t="shared" si="263"/>
        <v>60</v>
      </c>
      <c r="R669" s="112">
        <f t="shared" si="264"/>
        <v>48</v>
      </c>
      <c r="S669" s="112" cm="1">
        <f t="array" ref="S669">_xlfn.QUARTILE.EXC(IF($D$5:$D$906=$D669,$L$5:$L$906),1)</f>
        <v>-8.26</v>
      </c>
      <c r="T669" s="112" cm="1">
        <f t="array" ref="T669">_xlfn.QUARTILE.EXC(IF($D$5:$D$906=$D669,$L$5:$L$906),3)</f>
        <v>3.2450000000000001</v>
      </c>
      <c r="U669" s="112">
        <f t="shared" si="244"/>
        <v>11.504999999999999</v>
      </c>
      <c r="V669" s="112">
        <f t="shared" si="245"/>
        <v>-25.517499999999998</v>
      </c>
      <c r="W669" s="112">
        <f t="shared" si="246"/>
        <v>20.502500000000001</v>
      </c>
      <c r="X669" s="112" t="b">
        <f t="shared" si="247"/>
        <v>0</v>
      </c>
      <c r="Y669" s="112" cm="1">
        <f t="array" ref="Y669">_xlfn.QUARTILE.EXC(IF($D$5:$D$906=$D669,$M$5:$M$906),1)</f>
        <v>-12.452500000000001</v>
      </c>
      <c r="Z669" s="112" cm="1">
        <f t="array" ref="Z669">_xlfn.QUARTILE.EXC(IF($D$5:$D$906=$D669,$M$5:$M$906),3)</f>
        <v>0.39</v>
      </c>
      <c r="AA669" s="112">
        <f t="shared" si="248"/>
        <v>12.842500000000001</v>
      </c>
      <c r="AB669" s="112">
        <f t="shared" si="249"/>
        <v>-31.716250000000002</v>
      </c>
      <c r="AC669" s="112">
        <f t="shared" si="250"/>
        <v>19.653750000000002</v>
      </c>
      <c r="AD669" s="112" t="b">
        <f t="shared" si="251"/>
        <v>0</v>
      </c>
      <c r="AE669" s="101">
        <f t="shared" si="242"/>
        <v>1</v>
      </c>
      <c r="AF669" s="101">
        <f t="shared" si="243"/>
        <v>1</v>
      </c>
      <c r="AG669" s="406" cm="1">
        <f t="array" ref="AG669">_xlfn.QUARTILE.EXC(IF($AT$5:$AT$906=$AT669,$L$5:$L$906),1)</f>
        <v>-8.26</v>
      </c>
      <c r="AH669" s="406" cm="1">
        <f t="array" ref="AH669">_xlfn.QUARTILE.EXC(IF($AT$5:$AT$906=$AT669,$L$5:$L$906),3)</f>
        <v>3.2450000000000001</v>
      </c>
      <c r="AI669" s="406">
        <f t="shared" si="252"/>
        <v>11.504999999999999</v>
      </c>
      <c r="AJ669" s="406">
        <f t="shared" si="253"/>
        <v>-25.517499999999998</v>
      </c>
      <c r="AK669" s="406">
        <f t="shared" si="254"/>
        <v>20.502500000000001</v>
      </c>
      <c r="AL669" s="406" t="b">
        <f t="shared" si="255"/>
        <v>0</v>
      </c>
      <c r="AM669" s="406" cm="1">
        <f t="array" ref="AM669">_xlfn.QUARTILE.EXC(IF($AT$5:$AT$906=$AT669,$M$5:$M$906),1)</f>
        <v>-12.452500000000001</v>
      </c>
      <c r="AN669" s="406" cm="1">
        <f t="array" ref="AN669">_xlfn.QUARTILE.EXC(IF($AT$5:$AT$906=$AT669,$M$5:$M$906),3)</f>
        <v>0.39</v>
      </c>
      <c r="AO669" s="406">
        <f t="shared" si="256"/>
        <v>12.842500000000001</v>
      </c>
      <c r="AP669" s="406">
        <f t="shared" si="257"/>
        <v>-31.716250000000002</v>
      </c>
      <c r="AQ669" s="406">
        <f t="shared" si="258"/>
        <v>19.653750000000002</v>
      </c>
      <c r="AR669" s="406" t="b">
        <f t="shared" si="259"/>
        <v>0</v>
      </c>
      <c r="AS669" s="404" t="str">
        <f>INDEX('Org2567'!$BM:$BM,MATCH(Raw_DATA!A669,'Org2567'!$D:$D,0))</f>
        <v>รพช.F1 P&lt;=50,000</v>
      </c>
      <c r="AT669" s="404">
        <f>INDEX('Org2567'!$BL:$BL,MATCH(Raw_DATA!A669,'Org2567'!$D:$D,0))</f>
        <v>9</v>
      </c>
      <c r="AU669" s="113"/>
      <c r="AV669" s="101">
        <v>41.27</v>
      </c>
      <c r="AW669" s="101">
        <v>47.28</v>
      </c>
      <c r="AX669" s="101">
        <v>64.739999999999995</v>
      </c>
      <c r="AY669" s="101">
        <v>60.23</v>
      </c>
      <c r="AZ669" s="101">
        <v>47.89</v>
      </c>
    </row>
    <row r="670" spans="1:52" x14ac:dyDescent="0.7">
      <c r="A670" s="101" t="s">
        <v>668</v>
      </c>
      <c r="B670" s="101" t="s">
        <v>2874</v>
      </c>
      <c r="C670" s="111" t="str">
        <f>IF(A670="","",INDEX(ID!P:P,MATCH(Raw_DATA!A670,ID!A:A,0)))</f>
        <v>รพช.F2 P30,000-60,000</v>
      </c>
      <c r="D670" s="101">
        <f>IF(A670="","",INDEX(ID!M:M,MATCH(Raw_DATA!A670,ID!A:A,0)))</f>
        <v>6</v>
      </c>
      <c r="E670" s="112">
        <v>5.15</v>
      </c>
      <c r="F670" s="112">
        <v>4.92</v>
      </c>
      <c r="G670" s="112">
        <v>4.3899999999999997</v>
      </c>
      <c r="H670" s="112">
        <v>62613328.869999997</v>
      </c>
      <c r="I670" s="112">
        <v>-12475007.93</v>
      </c>
      <c r="J670" s="112">
        <v>-6246009.0199999996</v>
      </c>
      <c r="K670" s="112">
        <v>51107462.759999998</v>
      </c>
      <c r="L670" s="112">
        <v>-5.7</v>
      </c>
      <c r="M670" s="112">
        <v>-7.93</v>
      </c>
      <c r="N670" s="112">
        <f t="shared" si="260"/>
        <v>83</v>
      </c>
      <c r="O670" s="112">
        <f t="shared" si="261"/>
        <v>41</v>
      </c>
      <c r="P670" s="112">
        <f t="shared" si="262"/>
        <v>67</v>
      </c>
      <c r="Q670" s="112">
        <f t="shared" si="263"/>
        <v>132</v>
      </c>
      <c r="R670" s="112">
        <f t="shared" si="264"/>
        <v>52</v>
      </c>
      <c r="S670" s="112" cm="1">
        <f t="array" ref="S670">_xlfn.QUARTILE.EXC(IF($D$5:$D$906=$D670,$L$5:$L$906),1)</f>
        <v>-10.317499999999999</v>
      </c>
      <c r="T670" s="112" cm="1">
        <f t="array" ref="T670">_xlfn.QUARTILE.EXC(IF($D$5:$D$906=$D670,$L$5:$L$906),3)</f>
        <v>1.0349999999999999</v>
      </c>
      <c r="U670" s="112">
        <f t="shared" si="244"/>
        <v>11.352499999999999</v>
      </c>
      <c r="V670" s="112">
        <f t="shared" si="245"/>
        <v>-27.346249999999998</v>
      </c>
      <c r="W670" s="112">
        <f t="shared" si="246"/>
        <v>18.063749999999999</v>
      </c>
      <c r="X670" s="112" t="b">
        <f t="shared" si="247"/>
        <v>0</v>
      </c>
      <c r="Y670" s="112" cm="1">
        <f t="array" ref="Y670">_xlfn.QUARTILE.EXC(IF($D$5:$D$906=$D670,$M$5:$M$906),1)</f>
        <v>-15.98</v>
      </c>
      <c r="Z670" s="112" cm="1">
        <f t="array" ref="Z670">_xlfn.QUARTILE.EXC(IF($D$5:$D$906=$D670,$M$5:$M$906),3)</f>
        <v>-2.4</v>
      </c>
      <c r="AA670" s="112">
        <f t="shared" si="248"/>
        <v>13.58</v>
      </c>
      <c r="AB670" s="112">
        <f t="shared" si="249"/>
        <v>-36.35</v>
      </c>
      <c r="AC670" s="112">
        <f t="shared" si="250"/>
        <v>17.970000000000002</v>
      </c>
      <c r="AD670" s="112" t="b">
        <f t="shared" si="251"/>
        <v>0</v>
      </c>
      <c r="AE670" s="101">
        <f t="shared" si="242"/>
        <v>1</v>
      </c>
      <c r="AF670" s="101">
        <f t="shared" si="243"/>
        <v>1</v>
      </c>
      <c r="AG670" s="406" cm="1">
        <f t="array" ref="AG670">_xlfn.QUARTILE.EXC(IF($AT$5:$AT$906=$AT670,$L$5:$L$906),1)</f>
        <v>-9.3850000000000016</v>
      </c>
      <c r="AH670" s="406" cm="1">
        <f t="array" ref="AH670">_xlfn.QUARTILE.EXC(IF($AT$5:$AT$906=$AT670,$L$5:$L$906),3)</f>
        <v>1.2250000000000001</v>
      </c>
      <c r="AI670" s="406">
        <f t="shared" si="252"/>
        <v>10.610000000000001</v>
      </c>
      <c r="AJ670" s="406">
        <f t="shared" si="253"/>
        <v>-25.300000000000004</v>
      </c>
      <c r="AK670" s="406">
        <f t="shared" si="254"/>
        <v>17.140000000000004</v>
      </c>
      <c r="AL670" s="406" t="b">
        <f t="shared" si="255"/>
        <v>0</v>
      </c>
      <c r="AM670" s="406" cm="1">
        <f t="array" ref="AM670">_xlfn.QUARTILE.EXC(IF($AT$5:$AT$906=$AT670,$M$5:$M$906),1)</f>
        <v>-15.515000000000001</v>
      </c>
      <c r="AN670" s="406" cm="1">
        <f t="array" ref="AN670">_xlfn.QUARTILE.EXC(IF($AT$5:$AT$906=$AT670,$M$5:$M$906),3)</f>
        <v>-2.2599999999999998</v>
      </c>
      <c r="AO670" s="406">
        <f t="shared" si="256"/>
        <v>13.255000000000001</v>
      </c>
      <c r="AP670" s="406">
        <f t="shared" si="257"/>
        <v>-35.397500000000001</v>
      </c>
      <c r="AQ670" s="406">
        <f t="shared" si="258"/>
        <v>17.622500000000002</v>
      </c>
      <c r="AR670" s="406" t="b">
        <f t="shared" si="259"/>
        <v>0</v>
      </c>
      <c r="AS670" s="404" t="str">
        <f>INDEX('Org2567'!$BM:$BM,MATCH(Raw_DATA!A670,'Org2567'!$D:$D,0))</f>
        <v>รพช.F2 P30,000-60,000</v>
      </c>
      <c r="AT670" s="404">
        <f>INDEX('Org2567'!$BL:$BL,MATCH(Raw_DATA!A670,'Org2567'!$D:$D,0))</f>
        <v>6</v>
      </c>
      <c r="AU670" s="113"/>
      <c r="AV670" s="101">
        <v>83.18</v>
      </c>
      <c r="AW670" s="101">
        <v>40.76</v>
      </c>
      <c r="AX670" s="101">
        <v>67.45</v>
      </c>
      <c r="AY670" s="101">
        <v>132.26</v>
      </c>
      <c r="AZ670" s="101">
        <v>51.77</v>
      </c>
    </row>
    <row r="671" spans="1:52" x14ac:dyDescent="0.7">
      <c r="A671" s="101" t="s">
        <v>669</v>
      </c>
      <c r="B671" s="101" t="s">
        <v>2877</v>
      </c>
      <c r="C671" s="111" t="str">
        <f>IF(A671="","",INDEX(ID!P:P,MATCH(Raw_DATA!A671,ID!A:A,0)))</f>
        <v>รพช.F2 P30,000-60,000</v>
      </c>
      <c r="D671" s="101">
        <f>IF(A671="","",INDEX(ID!M:M,MATCH(Raw_DATA!A671,ID!A:A,0)))</f>
        <v>6</v>
      </c>
      <c r="E671" s="112">
        <v>3.76</v>
      </c>
      <c r="F671" s="112">
        <v>3.56</v>
      </c>
      <c r="G671" s="112">
        <v>3.22</v>
      </c>
      <c r="H671" s="112">
        <v>41076896.560000002</v>
      </c>
      <c r="I671" s="112">
        <v>-7804167</v>
      </c>
      <c r="J671" s="112">
        <v>-5479764.1900000004</v>
      </c>
      <c r="K671" s="112">
        <v>33114569.550000001</v>
      </c>
      <c r="L671" s="112">
        <v>-5.92</v>
      </c>
      <c r="M671" s="112">
        <v>-8.94</v>
      </c>
      <c r="N671" s="112">
        <f t="shared" si="260"/>
        <v>103</v>
      </c>
      <c r="O671" s="112">
        <f t="shared" si="261"/>
        <v>23</v>
      </c>
      <c r="P671" s="112">
        <f t="shared" si="262"/>
        <v>33</v>
      </c>
      <c r="Q671" s="112">
        <f t="shared" si="263"/>
        <v>81</v>
      </c>
      <c r="R671" s="112">
        <f t="shared" si="264"/>
        <v>53</v>
      </c>
      <c r="S671" s="112" cm="1">
        <f t="array" ref="S671">_xlfn.QUARTILE.EXC(IF($D$5:$D$906=$D671,$L$5:$L$906),1)</f>
        <v>-10.317499999999999</v>
      </c>
      <c r="T671" s="112" cm="1">
        <f t="array" ref="T671">_xlfn.QUARTILE.EXC(IF($D$5:$D$906=$D671,$L$5:$L$906),3)</f>
        <v>1.0349999999999999</v>
      </c>
      <c r="U671" s="112">
        <f t="shared" si="244"/>
        <v>11.352499999999999</v>
      </c>
      <c r="V671" s="112">
        <f t="shared" si="245"/>
        <v>-27.346249999999998</v>
      </c>
      <c r="W671" s="112">
        <f t="shared" si="246"/>
        <v>18.063749999999999</v>
      </c>
      <c r="X671" s="112" t="b">
        <f t="shared" si="247"/>
        <v>0</v>
      </c>
      <c r="Y671" s="112" cm="1">
        <f t="array" ref="Y671">_xlfn.QUARTILE.EXC(IF($D$5:$D$906=$D671,$M$5:$M$906),1)</f>
        <v>-15.98</v>
      </c>
      <c r="Z671" s="112" cm="1">
        <f t="array" ref="Z671">_xlfn.QUARTILE.EXC(IF($D$5:$D$906=$D671,$M$5:$M$906),3)</f>
        <v>-2.4</v>
      </c>
      <c r="AA671" s="112">
        <f t="shared" si="248"/>
        <v>13.58</v>
      </c>
      <c r="AB671" s="112">
        <f t="shared" si="249"/>
        <v>-36.35</v>
      </c>
      <c r="AC671" s="112">
        <f t="shared" si="250"/>
        <v>17.970000000000002</v>
      </c>
      <c r="AD671" s="112" t="b">
        <f t="shared" si="251"/>
        <v>0</v>
      </c>
      <c r="AE671" s="101">
        <f t="shared" si="242"/>
        <v>1</v>
      </c>
      <c r="AF671" s="101">
        <f t="shared" si="243"/>
        <v>1</v>
      </c>
      <c r="AG671" s="406" cm="1">
        <f t="array" ref="AG671">_xlfn.QUARTILE.EXC(IF($AT$5:$AT$906=$AT671,$L$5:$L$906),1)</f>
        <v>-9.3850000000000016</v>
      </c>
      <c r="AH671" s="406" cm="1">
        <f t="array" ref="AH671">_xlfn.QUARTILE.EXC(IF($AT$5:$AT$906=$AT671,$L$5:$L$906),3)</f>
        <v>1.2250000000000001</v>
      </c>
      <c r="AI671" s="406">
        <f t="shared" si="252"/>
        <v>10.610000000000001</v>
      </c>
      <c r="AJ671" s="406">
        <f t="shared" si="253"/>
        <v>-25.300000000000004</v>
      </c>
      <c r="AK671" s="406">
        <f t="shared" si="254"/>
        <v>17.140000000000004</v>
      </c>
      <c r="AL671" s="406" t="b">
        <f t="shared" si="255"/>
        <v>0</v>
      </c>
      <c r="AM671" s="406" cm="1">
        <f t="array" ref="AM671">_xlfn.QUARTILE.EXC(IF($AT$5:$AT$906=$AT671,$M$5:$M$906),1)</f>
        <v>-15.515000000000001</v>
      </c>
      <c r="AN671" s="406" cm="1">
        <f t="array" ref="AN671">_xlfn.QUARTILE.EXC(IF($AT$5:$AT$906=$AT671,$M$5:$M$906),3)</f>
        <v>-2.2599999999999998</v>
      </c>
      <c r="AO671" s="406">
        <f t="shared" si="256"/>
        <v>13.255000000000001</v>
      </c>
      <c r="AP671" s="406">
        <f t="shared" si="257"/>
        <v>-35.397500000000001</v>
      </c>
      <c r="AQ671" s="406">
        <f t="shared" si="258"/>
        <v>17.622500000000002</v>
      </c>
      <c r="AR671" s="406" t="b">
        <f t="shared" si="259"/>
        <v>0</v>
      </c>
      <c r="AS671" s="404" t="str">
        <f>INDEX('Org2567'!$BM:$BM,MATCH(Raw_DATA!A671,'Org2567'!$D:$D,0))</f>
        <v>รพช.F2 P30,000-60,000</v>
      </c>
      <c r="AT671" s="404">
        <f>INDEX('Org2567'!$BL:$BL,MATCH(Raw_DATA!A671,'Org2567'!$D:$D,0))</f>
        <v>6</v>
      </c>
      <c r="AU671" s="113"/>
      <c r="AV671" s="101">
        <v>103.07</v>
      </c>
      <c r="AW671" s="101">
        <v>22.94</v>
      </c>
      <c r="AX671" s="101">
        <v>32.53</v>
      </c>
      <c r="AY671" s="101">
        <v>81.17</v>
      </c>
      <c r="AZ671" s="101">
        <v>52.89</v>
      </c>
    </row>
    <row r="672" spans="1:52" x14ac:dyDescent="0.7">
      <c r="A672" s="101" t="s">
        <v>670</v>
      </c>
      <c r="B672" s="101" t="s">
        <v>4102</v>
      </c>
      <c r="C672" s="111" t="str">
        <f>IF(A672="","",INDEX(ID!P:P,MATCH(Raw_DATA!A672,ID!A:A,0)))</f>
        <v>รพช.F2 P&lt;=30,000</v>
      </c>
      <c r="D672" s="101">
        <f>IF(A672="","",INDEX(ID!M:M,MATCH(Raw_DATA!A672,ID!A:A,0)))</f>
        <v>5</v>
      </c>
      <c r="E672" s="112">
        <v>7.1</v>
      </c>
      <c r="F672" s="112">
        <v>6.85</v>
      </c>
      <c r="G672" s="112">
        <v>5.97</v>
      </c>
      <c r="H672" s="112">
        <v>63229659.810000002</v>
      </c>
      <c r="I672" s="112">
        <v>-1919153.52</v>
      </c>
      <c r="J672" s="112">
        <v>610711.97</v>
      </c>
      <c r="K672" s="112">
        <v>51442266.810000002</v>
      </c>
      <c r="L672" s="112">
        <v>0.64</v>
      </c>
      <c r="M672" s="112">
        <v>-1.5</v>
      </c>
      <c r="N672" s="112">
        <f t="shared" si="260"/>
        <v>88</v>
      </c>
      <c r="O672" s="112">
        <f t="shared" si="261"/>
        <v>84</v>
      </c>
      <c r="P672" s="112">
        <f t="shared" si="262"/>
        <v>98</v>
      </c>
      <c r="Q672" s="112">
        <f t="shared" si="263"/>
        <v>93</v>
      </c>
      <c r="R672" s="112">
        <f t="shared" si="264"/>
        <v>46</v>
      </c>
      <c r="S672" s="112" cm="1">
        <f t="array" ref="S672">_xlfn.QUARTILE.EXC(IF($D$5:$D$906=$D672,$L$5:$L$906),1)</f>
        <v>-9.4075000000000006</v>
      </c>
      <c r="T672" s="112" cm="1">
        <f t="array" ref="T672">_xlfn.QUARTILE.EXC(IF($D$5:$D$906=$D672,$L$5:$L$906),3)</f>
        <v>1.645</v>
      </c>
      <c r="U672" s="112">
        <f t="shared" si="244"/>
        <v>11.0525</v>
      </c>
      <c r="V672" s="112">
        <f t="shared" si="245"/>
        <v>-25.986249999999998</v>
      </c>
      <c r="W672" s="112">
        <f t="shared" si="246"/>
        <v>18.223749999999999</v>
      </c>
      <c r="X672" s="112" t="b">
        <f t="shared" si="247"/>
        <v>0</v>
      </c>
      <c r="Y672" s="112" cm="1">
        <f t="array" ref="Y672">_xlfn.QUARTILE.EXC(IF($D$5:$D$906=$D672,$M$5:$M$906),1)</f>
        <v>-18.744999999999997</v>
      </c>
      <c r="Z672" s="112" cm="1">
        <f t="array" ref="Z672">_xlfn.QUARTILE.EXC(IF($D$5:$D$906=$D672,$M$5:$M$906),3)</f>
        <v>-2.7</v>
      </c>
      <c r="AA672" s="112">
        <f t="shared" si="248"/>
        <v>16.044999999999998</v>
      </c>
      <c r="AB672" s="112">
        <f t="shared" si="249"/>
        <v>-42.812499999999993</v>
      </c>
      <c r="AC672" s="112">
        <f t="shared" si="250"/>
        <v>21.367499999999996</v>
      </c>
      <c r="AD672" s="112" t="b">
        <f t="shared" si="251"/>
        <v>0</v>
      </c>
      <c r="AE672" s="101">
        <f t="shared" si="242"/>
        <v>1</v>
      </c>
      <c r="AF672" s="101">
        <f t="shared" si="243"/>
        <v>0</v>
      </c>
      <c r="AG672" s="406" cm="1">
        <f t="array" ref="AG672">_xlfn.QUARTILE.EXC(IF($AT$5:$AT$906=$AT672,$L$5:$L$906),1)</f>
        <v>-9.4075000000000006</v>
      </c>
      <c r="AH672" s="406" cm="1">
        <f t="array" ref="AH672">_xlfn.QUARTILE.EXC(IF($AT$5:$AT$906=$AT672,$L$5:$L$906),3)</f>
        <v>1.645</v>
      </c>
      <c r="AI672" s="406">
        <f t="shared" si="252"/>
        <v>11.0525</v>
      </c>
      <c r="AJ672" s="406">
        <f t="shared" si="253"/>
        <v>-25.986249999999998</v>
      </c>
      <c r="AK672" s="406">
        <f t="shared" si="254"/>
        <v>18.223749999999999</v>
      </c>
      <c r="AL672" s="406" t="b">
        <f t="shared" si="255"/>
        <v>0</v>
      </c>
      <c r="AM672" s="406" cm="1">
        <f t="array" ref="AM672">_xlfn.QUARTILE.EXC(IF($AT$5:$AT$906=$AT672,$M$5:$M$906),1)</f>
        <v>-18.744999999999997</v>
      </c>
      <c r="AN672" s="406" cm="1">
        <f t="array" ref="AN672">_xlfn.QUARTILE.EXC(IF($AT$5:$AT$906=$AT672,$M$5:$M$906),3)</f>
        <v>-2.7</v>
      </c>
      <c r="AO672" s="406">
        <f t="shared" si="256"/>
        <v>16.044999999999998</v>
      </c>
      <c r="AP672" s="406">
        <f t="shared" si="257"/>
        <v>-42.812499999999993</v>
      </c>
      <c r="AQ672" s="406">
        <f t="shared" si="258"/>
        <v>21.367499999999996</v>
      </c>
      <c r="AR672" s="406" t="b">
        <f t="shared" si="259"/>
        <v>0</v>
      </c>
      <c r="AS672" s="404" t="str">
        <f>INDEX('Org2567'!$BM:$BM,MATCH(Raw_DATA!A672,'Org2567'!$D:$D,0))</f>
        <v>รพช.F2 P&lt;=30,000</v>
      </c>
      <c r="AT672" s="404">
        <f>INDEX('Org2567'!$BL:$BL,MATCH(Raw_DATA!A672,'Org2567'!$D:$D,0))</f>
        <v>5</v>
      </c>
      <c r="AU672" s="113"/>
      <c r="AV672" s="101">
        <v>88.13</v>
      </c>
      <c r="AW672" s="101">
        <v>83.57</v>
      </c>
      <c r="AX672" s="101">
        <v>97.82</v>
      </c>
      <c r="AY672" s="101">
        <v>92.79</v>
      </c>
      <c r="AZ672" s="101">
        <v>46.08</v>
      </c>
    </row>
    <row r="673" spans="1:52" x14ac:dyDescent="0.7">
      <c r="A673" s="101" t="s">
        <v>671</v>
      </c>
      <c r="B673" s="101" t="s">
        <v>2881</v>
      </c>
      <c r="C673" s="111" t="str">
        <f>IF(A673="","",INDEX(ID!P:P,MATCH(Raw_DATA!A673,ID!A:A,0)))</f>
        <v>รพช.F2 P&lt;=30,000</v>
      </c>
      <c r="D673" s="101">
        <f>IF(A673="","",INDEX(ID!M:M,MATCH(Raw_DATA!A673,ID!A:A,0)))</f>
        <v>5</v>
      </c>
      <c r="E673" s="112">
        <v>9.19</v>
      </c>
      <c r="F673" s="112">
        <v>8.7899999999999991</v>
      </c>
      <c r="G673" s="112">
        <v>8.2100000000000009</v>
      </c>
      <c r="H673" s="112">
        <v>97410186.769999996</v>
      </c>
      <c r="I673" s="112">
        <v>-8233160.7800000003</v>
      </c>
      <c r="J673" s="112">
        <v>-5094981.51</v>
      </c>
      <c r="K673" s="112">
        <v>85822191.700000003</v>
      </c>
      <c r="L673" s="112">
        <v>-7.43</v>
      </c>
      <c r="M673" s="112">
        <v>-4.8499999999999996</v>
      </c>
      <c r="N673" s="112">
        <f t="shared" si="260"/>
        <v>101</v>
      </c>
      <c r="O673" s="112">
        <f t="shared" si="261"/>
        <v>47</v>
      </c>
      <c r="P673" s="112">
        <f t="shared" si="262"/>
        <v>71</v>
      </c>
      <c r="Q673" s="112">
        <f t="shared" si="263"/>
        <v>85</v>
      </c>
      <c r="R673" s="112">
        <f t="shared" si="264"/>
        <v>92</v>
      </c>
      <c r="S673" s="112" cm="1">
        <f t="array" ref="S673">_xlfn.QUARTILE.EXC(IF($D$5:$D$906=$D673,$L$5:$L$906),1)</f>
        <v>-9.4075000000000006</v>
      </c>
      <c r="T673" s="112" cm="1">
        <f t="array" ref="T673">_xlfn.QUARTILE.EXC(IF($D$5:$D$906=$D673,$L$5:$L$906),3)</f>
        <v>1.645</v>
      </c>
      <c r="U673" s="112">
        <f t="shared" si="244"/>
        <v>11.0525</v>
      </c>
      <c r="V673" s="112">
        <f t="shared" si="245"/>
        <v>-25.986249999999998</v>
      </c>
      <c r="W673" s="112">
        <f t="shared" si="246"/>
        <v>18.223749999999999</v>
      </c>
      <c r="X673" s="112" t="b">
        <f t="shared" si="247"/>
        <v>0</v>
      </c>
      <c r="Y673" s="112" cm="1">
        <f t="array" ref="Y673">_xlfn.QUARTILE.EXC(IF($D$5:$D$906=$D673,$M$5:$M$906),1)</f>
        <v>-18.744999999999997</v>
      </c>
      <c r="Z673" s="112" cm="1">
        <f t="array" ref="Z673">_xlfn.QUARTILE.EXC(IF($D$5:$D$906=$D673,$M$5:$M$906),3)</f>
        <v>-2.7</v>
      </c>
      <c r="AA673" s="112">
        <f t="shared" si="248"/>
        <v>16.044999999999998</v>
      </c>
      <c r="AB673" s="112">
        <f t="shared" si="249"/>
        <v>-42.812499999999993</v>
      </c>
      <c r="AC673" s="112">
        <f t="shared" si="250"/>
        <v>21.367499999999996</v>
      </c>
      <c r="AD673" s="112" t="b">
        <f t="shared" si="251"/>
        <v>0</v>
      </c>
      <c r="AE673" s="101">
        <f t="shared" si="242"/>
        <v>1</v>
      </c>
      <c r="AF673" s="101">
        <f t="shared" si="243"/>
        <v>1</v>
      </c>
      <c r="AG673" s="406" cm="1">
        <f t="array" ref="AG673">_xlfn.QUARTILE.EXC(IF($AT$5:$AT$906=$AT673,$L$5:$L$906),1)</f>
        <v>-9.4075000000000006</v>
      </c>
      <c r="AH673" s="406" cm="1">
        <f t="array" ref="AH673">_xlfn.QUARTILE.EXC(IF($AT$5:$AT$906=$AT673,$L$5:$L$906),3)</f>
        <v>1.645</v>
      </c>
      <c r="AI673" s="406">
        <f t="shared" si="252"/>
        <v>11.0525</v>
      </c>
      <c r="AJ673" s="406">
        <f t="shared" si="253"/>
        <v>-25.986249999999998</v>
      </c>
      <c r="AK673" s="406">
        <f t="shared" si="254"/>
        <v>18.223749999999999</v>
      </c>
      <c r="AL673" s="406" t="b">
        <f t="shared" si="255"/>
        <v>0</v>
      </c>
      <c r="AM673" s="406" cm="1">
        <f t="array" ref="AM673">_xlfn.QUARTILE.EXC(IF($AT$5:$AT$906=$AT673,$M$5:$M$906),1)</f>
        <v>-18.744999999999997</v>
      </c>
      <c r="AN673" s="406" cm="1">
        <f t="array" ref="AN673">_xlfn.QUARTILE.EXC(IF($AT$5:$AT$906=$AT673,$M$5:$M$906),3)</f>
        <v>-2.7</v>
      </c>
      <c r="AO673" s="406">
        <f t="shared" si="256"/>
        <v>16.044999999999998</v>
      </c>
      <c r="AP673" s="406">
        <f t="shared" si="257"/>
        <v>-42.812499999999993</v>
      </c>
      <c r="AQ673" s="406">
        <f t="shared" si="258"/>
        <v>21.367499999999996</v>
      </c>
      <c r="AR673" s="406" t="b">
        <f t="shared" si="259"/>
        <v>0</v>
      </c>
      <c r="AS673" s="404" t="str">
        <f>INDEX('Org2567'!$BM:$BM,MATCH(Raw_DATA!A673,'Org2567'!$D:$D,0))</f>
        <v>รพช.F2 P&lt;=30,000</v>
      </c>
      <c r="AT673" s="404">
        <f>INDEX('Org2567'!$BL:$BL,MATCH(Raw_DATA!A673,'Org2567'!$D:$D,0))</f>
        <v>5</v>
      </c>
      <c r="AU673" s="113"/>
      <c r="AV673" s="101">
        <v>100.52</v>
      </c>
      <c r="AW673" s="101">
        <v>47.01</v>
      </c>
      <c r="AX673" s="101">
        <v>71.45</v>
      </c>
      <c r="AY673" s="101">
        <v>84.87</v>
      </c>
      <c r="AZ673" s="101">
        <v>92.31</v>
      </c>
    </row>
    <row r="674" spans="1:52" x14ac:dyDescent="0.7">
      <c r="A674" s="101" t="s">
        <v>672</v>
      </c>
      <c r="B674" s="101" t="s">
        <v>2884</v>
      </c>
      <c r="C674" s="111" t="str">
        <f>IF(A674="","",INDEX(ID!P:P,MATCH(Raw_DATA!A674,ID!A:A,0)))</f>
        <v>รพช.F2 P&lt;=30,000</v>
      </c>
      <c r="D674" s="101">
        <f>IF(A674="","",INDEX(ID!M:M,MATCH(Raw_DATA!A674,ID!A:A,0)))</f>
        <v>5</v>
      </c>
      <c r="E674" s="112">
        <v>18.190000000000001</v>
      </c>
      <c r="F674" s="112">
        <v>17.89</v>
      </c>
      <c r="G674" s="112">
        <v>16.850000000000001</v>
      </c>
      <c r="H674" s="112">
        <v>151019957.96000001</v>
      </c>
      <c r="I674" s="112">
        <v>5736710.8099999996</v>
      </c>
      <c r="J674" s="112">
        <v>14473443.25</v>
      </c>
      <c r="K674" s="112">
        <v>139201575.33000001</v>
      </c>
      <c r="L674" s="112">
        <v>16.989999999999998</v>
      </c>
      <c r="M674" s="112">
        <v>2.58</v>
      </c>
      <c r="N674" s="112">
        <f t="shared" si="260"/>
        <v>105</v>
      </c>
      <c r="O674" s="112">
        <f t="shared" si="261"/>
        <v>106</v>
      </c>
      <c r="P674" s="112">
        <f t="shared" si="262"/>
        <v>116</v>
      </c>
      <c r="Q674" s="112">
        <f t="shared" si="263"/>
        <v>189</v>
      </c>
      <c r="R674" s="112">
        <f t="shared" si="264"/>
        <v>47</v>
      </c>
      <c r="S674" s="112" cm="1">
        <f t="array" ref="S674">_xlfn.QUARTILE.EXC(IF($D$5:$D$906=$D674,$L$5:$L$906),1)</f>
        <v>-9.4075000000000006</v>
      </c>
      <c r="T674" s="112" cm="1">
        <f t="array" ref="T674">_xlfn.QUARTILE.EXC(IF($D$5:$D$906=$D674,$L$5:$L$906),3)</f>
        <v>1.645</v>
      </c>
      <c r="U674" s="112">
        <f t="shared" si="244"/>
        <v>11.0525</v>
      </c>
      <c r="V674" s="112">
        <f t="shared" si="245"/>
        <v>-25.986249999999998</v>
      </c>
      <c r="W674" s="112">
        <f t="shared" si="246"/>
        <v>18.223749999999999</v>
      </c>
      <c r="X674" s="112" t="b">
        <f t="shared" si="247"/>
        <v>0</v>
      </c>
      <c r="Y674" s="112" cm="1">
        <f t="array" ref="Y674">_xlfn.QUARTILE.EXC(IF($D$5:$D$906=$D674,$M$5:$M$906),1)</f>
        <v>-18.744999999999997</v>
      </c>
      <c r="Z674" s="112" cm="1">
        <f t="array" ref="Z674">_xlfn.QUARTILE.EXC(IF($D$5:$D$906=$D674,$M$5:$M$906),3)</f>
        <v>-2.7</v>
      </c>
      <c r="AA674" s="112">
        <f t="shared" si="248"/>
        <v>16.044999999999998</v>
      </c>
      <c r="AB674" s="112">
        <f t="shared" si="249"/>
        <v>-42.812499999999993</v>
      </c>
      <c r="AC674" s="112">
        <f t="shared" si="250"/>
        <v>21.367499999999996</v>
      </c>
      <c r="AD674" s="112" t="b">
        <f t="shared" si="251"/>
        <v>0</v>
      </c>
      <c r="AE674" s="101">
        <f t="shared" si="242"/>
        <v>0</v>
      </c>
      <c r="AF674" s="101">
        <f t="shared" si="243"/>
        <v>0</v>
      </c>
      <c r="AG674" s="406" cm="1">
        <f t="array" ref="AG674">_xlfn.QUARTILE.EXC(IF($AT$5:$AT$906=$AT674,$L$5:$L$906),1)</f>
        <v>-9.4075000000000006</v>
      </c>
      <c r="AH674" s="406" cm="1">
        <f t="array" ref="AH674">_xlfn.QUARTILE.EXC(IF($AT$5:$AT$906=$AT674,$L$5:$L$906),3)</f>
        <v>1.645</v>
      </c>
      <c r="AI674" s="406">
        <f t="shared" si="252"/>
        <v>11.0525</v>
      </c>
      <c r="AJ674" s="406">
        <f t="shared" si="253"/>
        <v>-25.986249999999998</v>
      </c>
      <c r="AK674" s="406">
        <f t="shared" si="254"/>
        <v>18.223749999999999</v>
      </c>
      <c r="AL674" s="406" t="b">
        <f t="shared" si="255"/>
        <v>0</v>
      </c>
      <c r="AM674" s="406" cm="1">
        <f t="array" ref="AM674">_xlfn.QUARTILE.EXC(IF($AT$5:$AT$906=$AT674,$M$5:$M$906),1)</f>
        <v>-18.744999999999997</v>
      </c>
      <c r="AN674" s="406" cm="1">
        <f t="array" ref="AN674">_xlfn.QUARTILE.EXC(IF($AT$5:$AT$906=$AT674,$M$5:$M$906),3)</f>
        <v>-2.7</v>
      </c>
      <c r="AO674" s="406">
        <f t="shared" si="256"/>
        <v>16.044999999999998</v>
      </c>
      <c r="AP674" s="406">
        <f t="shared" si="257"/>
        <v>-42.812499999999993</v>
      </c>
      <c r="AQ674" s="406">
        <f t="shared" si="258"/>
        <v>21.367499999999996</v>
      </c>
      <c r="AR674" s="406" t="b">
        <f t="shared" si="259"/>
        <v>0</v>
      </c>
      <c r="AS674" s="404" t="str">
        <f>INDEX('Org2567'!$BM:$BM,MATCH(Raw_DATA!A674,'Org2567'!$D:$D,0))</f>
        <v>รพช.F2 P&lt;=30,000</v>
      </c>
      <c r="AT674" s="404">
        <f>INDEX('Org2567'!$BL:$BL,MATCH(Raw_DATA!A674,'Org2567'!$D:$D,0))</f>
        <v>5</v>
      </c>
      <c r="AU674" s="113"/>
      <c r="AV674" s="101">
        <v>105.06</v>
      </c>
      <c r="AW674" s="101">
        <v>106.46</v>
      </c>
      <c r="AX674" s="101">
        <v>115.52</v>
      </c>
      <c r="AY674" s="101">
        <v>189.04</v>
      </c>
      <c r="AZ674" s="101">
        <v>47.46</v>
      </c>
    </row>
    <row r="675" spans="1:52" x14ac:dyDescent="0.7">
      <c r="A675" s="101" t="s">
        <v>673</v>
      </c>
      <c r="B675" s="101" t="s">
        <v>2887</v>
      </c>
      <c r="C675" s="111" t="str">
        <f>IF(A675="","",INDEX(ID!P:P,MATCH(Raw_DATA!A675,ID!A:A,0)))</f>
        <v>รพช.F2 P&lt;=30,000</v>
      </c>
      <c r="D675" s="101">
        <f>IF(A675="","",INDEX(ID!M:M,MATCH(Raw_DATA!A675,ID!A:A,0)))</f>
        <v>5</v>
      </c>
      <c r="E675" s="112">
        <v>10.7</v>
      </c>
      <c r="F675" s="112">
        <v>10.38</v>
      </c>
      <c r="G675" s="112">
        <v>9.52</v>
      </c>
      <c r="H675" s="112">
        <v>71728932.409999996</v>
      </c>
      <c r="I675" s="112">
        <v>-4512474.5</v>
      </c>
      <c r="J675" s="112">
        <v>3594721.45</v>
      </c>
      <c r="K675" s="112">
        <v>62990549.850000001</v>
      </c>
      <c r="L675" s="112">
        <v>5.04</v>
      </c>
      <c r="M675" s="112">
        <v>-3.38</v>
      </c>
      <c r="N675" s="112">
        <f t="shared" si="260"/>
        <v>35</v>
      </c>
      <c r="O675" s="112">
        <f t="shared" si="261"/>
        <v>71</v>
      </c>
      <c r="P675" s="112">
        <f t="shared" si="262"/>
        <v>67</v>
      </c>
      <c r="Q675" s="112">
        <f t="shared" si="263"/>
        <v>134</v>
      </c>
      <c r="R675" s="112">
        <f t="shared" si="264"/>
        <v>47</v>
      </c>
      <c r="S675" s="112" cm="1">
        <f t="array" ref="S675">_xlfn.QUARTILE.EXC(IF($D$5:$D$906=$D675,$L$5:$L$906),1)</f>
        <v>-9.4075000000000006</v>
      </c>
      <c r="T675" s="112" cm="1">
        <f t="array" ref="T675">_xlfn.QUARTILE.EXC(IF($D$5:$D$906=$D675,$L$5:$L$906),3)</f>
        <v>1.645</v>
      </c>
      <c r="U675" s="112">
        <f t="shared" si="244"/>
        <v>11.0525</v>
      </c>
      <c r="V675" s="112">
        <f t="shared" si="245"/>
        <v>-25.986249999999998</v>
      </c>
      <c r="W675" s="112">
        <f t="shared" si="246"/>
        <v>18.223749999999999</v>
      </c>
      <c r="X675" s="112" t="b">
        <f t="shared" si="247"/>
        <v>0</v>
      </c>
      <c r="Y675" s="112" cm="1">
        <f t="array" ref="Y675">_xlfn.QUARTILE.EXC(IF($D$5:$D$906=$D675,$M$5:$M$906),1)</f>
        <v>-18.744999999999997</v>
      </c>
      <c r="Z675" s="112" cm="1">
        <f t="array" ref="Z675">_xlfn.QUARTILE.EXC(IF($D$5:$D$906=$D675,$M$5:$M$906),3)</f>
        <v>-2.7</v>
      </c>
      <c r="AA675" s="112">
        <f t="shared" si="248"/>
        <v>16.044999999999998</v>
      </c>
      <c r="AB675" s="112">
        <f t="shared" si="249"/>
        <v>-42.812499999999993</v>
      </c>
      <c r="AC675" s="112">
        <f t="shared" si="250"/>
        <v>21.367499999999996</v>
      </c>
      <c r="AD675" s="112" t="b">
        <f t="shared" si="251"/>
        <v>0</v>
      </c>
      <c r="AE675" s="101">
        <f t="shared" si="242"/>
        <v>1</v>
      </c>
      <c r="AF675" s="101">
        <f t="shared" si="243"/>
        <v>0</v>
      </c>
      <c r="AG675" s="406" cm="1">
        <f t="array" ref="AG675">_xlfn.QUARTILE.EXC(IF($AT$5:$AT$906=$AT675,$L$5:$L$906),1)</f>
        <v>-9.4075000000000006</v>
      </c>
      <c r="AH675" s="406" cm="1">
        <f t="array" ref="AH675">_xlfn.QUARTILE.EXC(IF($AT$5:$AT$906=$AT675,$L$5:$L$906),3)</f>
        <v>1.645</v>
      </c>
      <c r="AI675" s="406">
        <f t="shared" si="252"/>
        <v>11.0525</v>
      </c>
      <c r="AJ675" s="406">
        <f t="shared" si="253"/>
        <v>-25.986249999999998</v>
      </c>
      <c r="AK675" s="406">
        <f t="shared" si="254"/>
        <v>18.223749999999999</v>
      </c>
      <c r="AL675" s="406" t="b">
        <f t="shared" si="255"/>
        <v>0</v>
      </c>
      <c r="AM675" s="406" cm="1">
        <f t="array" ref="AM675">_xlfn.QUARTILE.EXC(IF($AT$5:$AT$906=$AT675,$M$5:$M$906),1)</f>
        <v>-18.744999999999997</v>
      </c>
      <c r="AN675" s="406" cm="1">
        <f t="array" ref="AN675">_xlfn.QUARTILE.EXC(IF($AT$5:$AT$906=$AT675,$M$5:$M$906),3)</f>
        <v>-2.7</v>
      </c>
      <c r="AO675" s="406">
        <f t="shared" si="256"/>
        <v>16.044999999999998</v>
      </c>
      <c r="AP675" s="406">
        <f t="shared" si="257"/>
        <v>-42.812499999999993</v>
      </c>
      <c r="AQ675" s="406">
        <f t="shared" si="258"/>
        <v>21.367499999999996</v>
      </c>
      <c r="AR675" s="406" t="b">
        <f t="shared" si="259"/>
        <v>0</v>
      </c>
      <c r="AS675" s="404" t="str">
        <f>INDEX('Org2567'!$BM:$BM,MATCH(Raw_DATA!A675,'Org2567'!$D:$D,0))</f>
        <v>รพช.F2 P&lt;=30,000</v>
      </c>
      <c r="AT675" s="404">
        <f>INDEX('Org2567'!$BL:$BL,MATCH(Raw_DATA!A675,'Org2567'!$D:$D,0))</f>
        <v>5</v>
      </c>
      <c r="AU675" s="113"/>
      <c r="AV675" s="101">
        <v>35.380000000000003</v>
      </c>
      <c r="AW675" s="101">
        <v>71.33</v>
      </c>
      <c r="AX675" s="101">
        <v>67.17</v>
      </c>
      <c r="AY675" s="101">
        <v>133.91999999999999</v>
      </c>
      <c r="AZ675" s="101">
        <v>46.93</v>
      </c>
    </row>
    <row r="676" spans="1:52" x14ac:dyDescent="0.7">
      <c r="A676" s="101" t="s">
        <v>674</v>
      </c>
      <c r="B676" s="101" t="s">
        <v>3126</v>
      </c>
      <c r="C676" s="111" t="str">
        <f>IF(A676="","",INDEX(ID!P:P,MATCH(Raw_DATA!A676,ID!A:A,0)))</f>
        <v>รพท.S B&gt;400</v>
      </c>
      <c r="D676" s="101">
        <f>IF(A676="","",INDEX(ID!M:M,MATCH(Raw_DATA!A676,ID!A:A,0)))</f>
        <v>17</v>
      </c>
      <c r="E676" s="112">
        <v>2.64</v>
      </c>
      <c r="F676" s="112">
        <v>2.39</v>
      </c>
      <c r="G676" s="112">
        <v>1.77</v>
      </c>
      <c r="H676" s="112">
        <v>327666908.70999998</v>
      </c>
      <c r="I676" s="112">
        <v>-23176662.800000001</v>
      </c>
      <c r="J676" s="112">
        <v>32915773</v>
      </c>
      <c r="K676" s="112">
        <v>156096072.72</v>
      </c>
      <c r="L676" s="112">
        <v>3.34</v>
      </c>
      <c r="M676" s="112">
        <v>-2.0499999999999998</v>
      </c>
      <c r="N676" s="112">
        <f t="shared" si="260"/>
        <v>125</v>
      </c>
      <c r="O676" s="112">
        <f t="shared" si="261"/>
        <v>53</v>
      </c>
      <c r="P676" s="112">
        <f t="shared" si="262"/>
        <v>38</v>
      </c>
      <c r="Q676" s="112">
        <f t="shared" si="263"/>
        <v>105</v>
      </c>
      <c r="R676" s="112">
        <f t="shared" si="264"/>
        <v>52</v>
      </c>
      <c r="S676" s="112" cm="1">
        <f t="array" ref="S676">_xlfn.QUARTILE.EXC(IF($D$5:$D$906=$D676,$L$5:$L$906),1)</f>
        <v>-0.03</v>
      </c>
      <c r="T676" s="112" cm="1">
        <f t="array" ref="T676">_xlfn.QUARTILE.EXC(IF($D$5:$D$906=$D676,$L$5:$L$906),3)</f>
        <v>9.4700000000000006</v>
      </c>
      <c r="U676" s="112">
        <f t="shared" si="244"/>
        <v>9.5</v>
      </c>
      <c r="V676" s="112">
        <f t="shared" si="245"/>
        <v>-14.28</v>
      </c>
      <c r="W676" s="112">
        <f t="shared" si="246"/>
        <v>23.72</v>
      </c>
      <c r="X676" s="112" t="b">
        <f t="shared" si="247"/>
        <v>0</v>
      </c>
      <c r="Y676" s="112" cm="1">
        <f t="array" ref="Y676">_xlfn.QUARTILE.EXC(IF($D$5:$D$906=$D676,$M$5:$M$906),1)</f>
        <v>-6.29</v>
      </c>
      <c r="Z676" s="112" cm="1">
        <f t="array" ref="Z676">_xlfn.QUARTILE.EXC(IF($D$5:$D$906=$D676,$M$5:$M$906),3)</f>
        <v>1.83</v>
      </c>
      <c r="AA676" s="112">
        <f t="shared" si="248"/>
        <v>8.120000000000001</v>
      </c>
      <c r="AB676" s="112">
        <f t="shared" si="249"/>
        <v>-18.470000000000002</v>
      </c>
      <c r="AC676" s="112">
        <f t="shared" si="250"/>
        <v>14.010000000000002</v>
      </c>
      <c r="AD676" s="112" t="b">
        <f t="shared" si="251"/>
        <v>0</v>
      </c>
      <c r="AE676" s="101">
        <f t="shared" si="242"/>
        <v>1</v>
      </c>
      <c r="AF676" s="101">
        <f t="shared" si="243"/>
        <v>0</v>
      </c>
      <c r="AG676" s="406" cm="1">
        <f t="array" ref="AG676">_xlfn.QUARTILE.EXC(IF($AT$5:$AT$906=$AT676,$L$5:$L$906),1)</f>
        <v>-0.03</v>
      </c>
      <c r="AH676" s="406" cm="1">
        <f t="array" ref="AH676">_xlfn.QUARTILE.EXC(IF($AT$5:$AT$906=$AT676,$L$5:$L$906),3)</f>
        <v>9.4700000000000006</v>
      </c>
      <c r="AI676" s="406">
        <f t="shared" si="252"/>
        <v>9.5</v>
      </c>
      <c r="AJ676" s="406">
        <f t="shared" si="253"/>
        <v>-14.28</v>
      </c>
      <c r="AK676" s="406">
        <f t="shared" si="254"/>
        <v>23.72</v>
      </c>
      <c r="AL676" s="406" t="b">
        <f t="shared" si="255"/>
        <v>0</v>
      </c>
      <c r="AM676" s="406" cm="1">
        <f t="array" ref="AM676">_xlfn.QUARTILE.EXC(IF($AT$5:$AT$906=$AT676,$M$5:$M$906),1)</f>
        <v>-6.29</v>
      </c>
      <c r="AN676" s="406" cm="1">
        <f t="array" ref="AN676">_xlfn.QUARTILE.EXC(IF($AT$5:$AT$906=$AT676,$M$5:$M$906),3)</f>
        <v>1.83</v>
      </c>
      <c r="AO676" s="406">
        <f t="shared" si="256"/>
        <v>8.120000000000001</v>
      </c>
      <c r="AP676" s="406">
        <f t="shared" si="257"/>
        <v>-18.470000000000002</v>
      </c>
      <c r="AQ676" s="406">
        <f t="shared" si="258"/>
        <v>14.010000000000002</v>
      </c>
      <c r="AR676" s="406" t="b">
        <f t="shared" si="259"/>
        <v>0</v>
      </c>
      <c r="AS676" s="404" t="str">
        <f>INDEX('Org2567'!$BM:$BM,MATCH(Raw_DATA!A676,'Org2567'!$D:$D,0))</f>
        <v>รพท.S B&gt;400</v>
      </c>
      <c r="AT676" s="404">
        <f>INDEX('Org2567'!$BL:$BL,MATCH(Raw_DATA!A676,'Org2567'!$D:$D,0))</f>
        <v>17</v>
      </c>
      <c r="AU676" s="113"/>
      <c r="AV676" s="101">
        <v>124.74</v>
      </c>
      <c r="AW676" s="101">
        <v>52.89</v>
      </c>
      <c r="AX676" s="101">
        <v>38.35</v>
      </c>
      <c r="AY676" s="101">
        <v>105.37</v>
      </c>
      <c r="AZ676" s="101">
        <v>51.81</v>
      </c>
    </row>
    <row r="677" spans="1:52" x14ac:dyDescent="0.7">
      <c r="A677" s="101" t="s">
        <v>675</v>
      </c>
      <c r="B677" s="101" t="s">
        <v>3130</v>
      </c>
      <c r="C677" s="111" t="str">
        <f>IF(A677="","",INDEX(ID!P:P,MATCH(Raw_DATA!A677,ID!A:A,0)))</f>
        <v>รพช.F2 P30,000-60,000</v>
      </c>
      <c r="D677" s="101">
        <f>IF(A677="","",INDEX(ID!M:M,MATCH(Raw_DATA!A677,ID!A:A,0)))</f>
        <v>6</v>
      </c>
      <c r="E677" s="112">
        <v>3.87</v>
      </c>
      <c r="F677" s="112">
        <v>3.54</v>
      </c>
      <c r="G677" s="112">
        <v>2.71</v>
      </c>
      <c r="H677" s="112">
        <v>44101863.93</v>
      </c>
      <c r="I677" s="112">
        <v>-7317383.3099999996</v>
      </c>
      <c r="J677" s="112">
        <v>5142296.3499999996</v>
      </c>
      <c r="K677" s="112">
        <v>26339331.600000001</v>
      </c>
      <c r="L677" s="112">
        <v>4.38</v>
      </c>
      <c r="M677" s="112">
        <v>-6.03</v>
      </c>
      <c r="N677" s="112">
        <f t="shared" si="260"/>
        <v>77</v>
      </c>
      <c r="O677" s="112">
        <f t="shared" si="261"/>
        <v>48</v>
      </c>
      <c r="P677" s="112">
        <f t="shared" si="262"/>
        <v>53</v>
      </c>
      <c r="Q677" s="112">
        <f t="shared" si="263"/>
        <v>120</v>
      </c>
      <c r="R677" s="112">
        <f t="shared" si="264"/>
        <v>29</v>
      </c>
      <c r="S677" s="112" cm="1">
        <f t="array" ref="S677">_xlfn.QUARTILE.EXC(IF($D$5:$D$906=$D677,$L$5:$L$906),1)</f>
        <v>-10.317499999999999</v>
      </c>
      <c r="T677" s="112" cm="1">
        <f t="array" ref="T677">_xlfn.QUARTILE.EXC(IF($D$5:$D$906=$D677,$L$5:$L$906),3)</f>
        <v>1.0349999999999999</v>
      </c>
      <c r="U677" s="112">
        <f t="shared" si="244"/>
        <v>11.352499999999999</v>
      </c>
      <c r="V677" s="112">
        <f t="shared" si="245"/>
        <v>-27.346249999999998</v>
      </c>
      <c r="W677" s="112">
        <f t="shared" si="246"/>
        <v>18.063749999999999</v>
      </c>
      <c r="X677" s="112" t="b">
        <f t="shared" si="247"/>
        <v>0</v>
      </c>
      <c r="Y677" s="112" cm="1">
        <f t="array" ref="Y677">_xlfn.QUARTILE.EXC(IF($D$5:$D$906=$D677,$M$5:$M$906),1)</f>
        <v>-15.98</v>
      </c>
      <c r="Z677" s="112" cm="1">
        <f t="array" ref="Z677">_xlfn.QUARTILE.EXC(IF($D$5:$D$906=$D677,$M$5:$M$906),3)</f>
        <v>-2.4</v>
      </c>
      <c r="AA677" s="112">
        <f t="shared" si="248"/>
        <v>13.58</v>
      </c>
      <c r="AB677" s="112">
        <f t="shared" si="249"/>
        <v>-36.35</v>
      </c>
      <c r="AC677" s="112">
        <f t="shared" si="250"/>
        <v>17.970000000000002</v>
      </c>
      <c r="AD677" s="112" t="b">
        <f t="shared" si="251"/>
        <v>0</v>
      </c>
      <c r="AE677" s="101">
        <f t="shared" si="242"/>
        <v>1</v>
      </c>
      <c r="AF677" s="101">
        <f t="shared" si="243"/>
        <v>0</v>
      </c>
      <c r="AG677" s="406" cm="1">
        <f t="array" ref="AG677">_xlfn.QUARTILE.EXC(IF($AT$5:$AT$906=$AT677,$L$5:$L$906),1)</f>
        <v>-9.3850000000000016</v>
      </c>
      <c r="AH677" s="406" cm="1">
        <f t="array" ref="AH677">_xlfn.QUARTILE.EXC(IF($AT$5:$AT$906=$AT677,$L$5:$L$906),3)</f>
        <v>1.2250000000000001</v>
      </c>
      <c r="AI677" s="406">
        <f t="shared" si="252"/>
        <v>10.610000000000001</v>
      </c>
      <c r="AJ677" s="406">
        <f t="shared" si="253"/>
        <v>-25.300000000000004</v>
      </c>
      <c r="AK677" s="406">
        <f t="shared" si="254"/>
        <v>17.140000000000004</v>
      </c>
      <c r="AL677" s="406" t="b">
        <f t="shared" si="255"/>
        <v>0</v>
      </c>
      <c r="AM677" s="406" cm="1">
        <f t="array" ref="AM677">_xlfn.QUARTILE.EXC(IF($AT$5:$AT$906=$AT677,$M$5:$M$906),1)</f>
        <v>-15.515000000000001</v>
      </c>
      <c r="AN677" s="406" cm="1">
        <f t="array" ref="AN677">_xlfn.QUARTILE.EXC(IF($AT$5:$AT$906=$AT677,$M$5:$M$906),3)</f>
        <v>-2.2599999999999998</v>
      </c>
      <c r="AO677" s="406">
        <f t="shared" si="256"/>
        <v>13.255000000000001</v>
      </c>
      <c r="AP677" s="406">
        <f t="shared" si="257"/>
        <v>-35.397500000000001</v>
      </c>
      <c r="AQ677" s="406">
        <f t="shared" si="258"/>
        <v>17.622500000000002</v>
      </c>
      <c r="AR677" s="406" t="b">
        <f t="shared" si="259"/>
        <v>0</v>
      </c>
      <c r="AS677" s="404" t="str">
        <f>INDEX('Org2567'!$BM:$BM,MATCH(Raw_DATA!A677,'Org2567'!$D:$D,0))</f>
        <v>รพช.F2 P30,000-60,000</v>
      </c>
      <c r="AT677" s="404">
        <f>INDEX('Org2567'!$BL:$BL,MATCH(Raw_DATA!A677,'Org2567'!$D:$D,0))</f>
        <v>6</v>
      </c>
      <c r="AU677" s="113"/>
      <c r="AV677" s="101">
        <v>76.52</v>
      </c>
      <c r="AW677" s="101">
        <v>47.72</v>
      </c>
      <c r="AX677" s="101">
        <v>53.11</v>
      </c>
      <c r="AY677" s="101">
        <v>119.76</v>
      </c>
      <c r="AZ677" s="101">
        <v>29.02</v>
      </c>
    </row>
    <row r="678" spans="1:52" x14ac:dyDescent="0.7">
      <c r="A678" s="101" t="s">
        <v>676</v>
      </c>
      <c r="B678" s="101" t="s">
        <v>3133</v>
      </c>
      <c r="C678" s="111" t="str">
        <f>IF(A678="","",INDEX(ID!P:P,MATCH(Raw_DATA!A678,ID!A:A,0)))</f>
        <v>รพช.F2 P30,000-60,000</v>
      </c>
      <c r="D678" s="101">
        <f>IF(A678="","",INDEX(ID!M:M,MATCH(Raw_DATA!A678,ID!A:A,0)))</f>
        <v>6</v>
      </c>
      <c r="E678" s="112">
        <v>11.81</v>
      </c>
      <c r="F678" s="112">
        <v>11.59</v>
      </c>
      <c r="G678" s="112">
        <v>8.26</v>
      </c>
      <c r="H678" s="112">
        <v>77924969.480000004</v>
      </c>
      <c r="I678" s="112">
        <v>-2265606.64</v>
      </c>
      <c r="J678" s="112">
        <v>2011618.69</v>
      </c>
      <c r="K678" s="112">
        <v>52336073.100000001</v>
      </c>
      <c r="L678" s="112">
        <v>2</v>
      </c>
      <c r="M678" s="112">
        <v>-1.86</v>
      </c>
      <c r="N678" s="112">
        <f t="shared" si="260"/>
        <v>70</v>
      </c>
      <c r="O678" s="112">
        <f t="shared" si="261"/>
        <v>126</v>
      </c>
      <c r="P678" s="112">
        <f t="shared" si="262"/>
        <v>289</v>
      </c>
      <c r="Q678" s="112">
        <f t="shared" si="263"/>
        <v>115</v>
      </c>
      <c r="R678" s="112">
        <f t="shared" si="264"/>
        <v>42</v>
      </c>
      <c r="S678" s="112" cm="1">
        <f t="array" ref="S678">_xlfn.QUARTILE.EXC(IF($D$5:$D$906=$D678,$L$5:$L$906),1)</f>
        <v>-10.317499999999999</v>
      </c>
      <c r="T678" s="112" cm="1">
        <f t="array" ref="T678">_xlfn.QUARTILE.EXC(IF($D$5:$D$906=$D678,$L$5:$L$906),3)</f>
        <v>1.0349999999999999</v>
      </c>
      <c r="U678" s="112">
        <f t="shared" si="244"/>
        <v>11.352499999999999</v>
      </c>
      <c r="V678" s="112">
        <f t="shared" si="245"/>
        <v>-27.346249999999998</v>
      </c>
      <c r="W678" s="112">
        <f t="shared" si="246"/>
        <v>18.063749999999999</v>
      </c>
      <c r="X678" s="112" t="b">
        <f t="shared" si="247"/>
        <v>0</v>
      </c>
      <c r="Y678" s="112" cm="1">
        <f t="array" ref="Y678">_xlfn.QUARTILE.EXC(IF($D$5:$D$906=$D678,$M$5:$M$906),1)</f>
        <v>-15.98</v>
      </c>
      <c r="Z678" s="112" cm="1">
        <f t="array" ref="Z678">_xlfn.QUARTILE.EXC(IF($D$5:$D$906=$D678,$M$5:$M$906),3)</f>
        <v>-2.4</v>
      </c>
      <c r="AA678" s="112">
        <f t="shared" si="248"/>
        <v>13.58</v>
      </c>
      <c r="AB678" s="112">
        <f t="shared" si="249"/>
        <v>-36.35</v>
      </c>
      <c r="AC678" s="112">
        <f t="shared" si="250"/>
        <v>17.970000000000002</v>
      </c>
      <c r="AD678" s="112" t="b">
        <f t="shared" si="251"/>
        <v>0</v>
      </c>
      <c r="AE678" s="101">
        <f t="shared" si="242"/>
        <v>1</v>
      </c>
      <c r="AF678" s="101">
        <f t="shared" si="243"/>
        <v>0</v>
      </c>
      <c r="AG678" s="406" cm="1">
        <f t="array" ref="AG678">_xlfn.QUARTILE.EXC(IF($AT$5:$AT$906=$AT678,$L$5:$L$906),1)</f>
        <v>-9.3850000000000016</v>
      </c>
      <c r="AH678" s="406" cm="1">
        <f t="array" ref="AH678">_xlfn.QUARTILE.EXC(IF($AT$5:$AT$906=$AT678,$L$5:$L$906),3)</f>
        <v>1.2250000000000001</v>
      </c>
      <c r="AI678" s="406">
        <f t="shared" si="252"/>
        <v>10.610000000000001</v>
      </c>
      <c r="AJ678" s="406">
        <f t="shared" si="253"/>
        <v>-25.300000000000004</v>
      </c>
      <c r="AK678" s="406">
        <f t="shared" si="254"/>
        <v>17.140000000000004</v>
      </c>
      <c r="AL678" s="406" t="b">
        <f t="shared" si="255"/>
        <v>0</v>
      </c>
      <c r="AM678" s="406" cm="1">
        <f t="array" ref="AM678">_xlfn.QUARTILE.EXC(IF($AT$5:$AT$906=$AT678,$M$5:$M$906),1)</f>
        <v>-15.515000000000001</v>
      </c>
      <c r="AN678" s="406" cm="1">
        <f t="array" ref="AN678">_xlfn.QUARTILE.EXC(IF($AT$5:$AT$906=$AT678,$M$5:$M$906),3)</f>
        <v>-2.2599999999999998</v>
      </c>
      <c r="AO678" s="406">
        <f t="shared" si="256"/>
        <v>13.255000000000001</v>
      </c>
      <c r="AP678" s="406">
        <f t="shared" si="257"/>
        <v>-35.397500000000001</v>
      </c>
      <c r="AQ678" s="406">
        <f t="shared" si="258"/>
        <v>17.622500000000002</v>
      </c>
      <c r="AR678" s="406" t="b">
        <f t="shared" si="259"/>
        <v>0</v>
      </c>
      <c r="AS678" s="404" t="str">
        <f>INDEX('Org2567'!$BM:$BM,MATCH(Raw_DATA!A678,'Org2567'!$D:$D,0))</f>
        <v>รพช.F2 P30,000-60,000</v>
      </c>
      <c r="AT678" s="404">
        <f>INDEX('Org2567'!$BL:$BL,MATCH(Raw_DATA!A678,'Org2567'!$D:$D,0))</f>
        <v>6</v>
      </c>
      <c r="AU678" s="113"/>
      <c r="AV678" s="113">
        <v>70.010000000000005</v>
      </c>
      <c r="AW678" s="113">
        <v>125.94</v>
      </c>
      <c r="AX678" s="113">
        <v>289.36</v>
      </c>
      <c r="AY678" s="113">
        <v>115.23</v>
      </c>
      <c r="AZ678" s="113">
        <v>41.67</v>
      </c>
    </row>
    <row r="679" spans="1:52" x14ac:dyDescent="0.7">
      <c r="A679" s="101" t="s">
        <v>677</v>
      </c>
      <c r="B679" s="101" t="s">
        <v>3136</v>
      </c>
      <c r="C679" s="111" t="str">
        <f>IF(A679="","",INDEX(ID!P:P,MATCH(Raw_DATA!A679,ID!A:A,0)))</f>
        <v>รพช.F2 P30,000-60,000</v>
      </c>
      <c r="D679" s="101">
        <f>IF(A679="","",INDEX(ID!M:M,MATCH(Raw_DATA!A679,ID!A:A,0)))</f>
        <v>6</v>
      </c>
      <c r="E679" s="112">
        <v>9.75</v>
      </c>
      <c r="F679" s="112">
        <v>9.52</v>
      </c>
      <c r="G679" s="112">
        <v>6.52</v>
      </c>
      <c r="H679" s="112">
        <v>54520461.170000002</v>
      </c>
      <c r="I679" s="112">
        <v>145340</v>
      </c>
      <c r="J679" s="112">
        <v>6475252.7400000002</v>
      </c>
      <c r="K679" s="112">
        <v>34380406.619999997</v>
      </c>
      <c r="L679" s="112">
        <v>6.22</v>
      </c>
      <c r="M679" s="112">
        <v>0.14000000000000001</v>
      </c>
      <c r="N679" s="112">
        <f t="shared" si="260"/>
        <v>93</v>
      </c>
      <c r="O679" s="112">
        <f t="shared" si="261"/>
        <v>97</v>
      </c>
      <c r="P679" s="112">
        <f t="shared" si="262"/>
        <v>132</v>
      </c>
      <c r="Q679" s="112">
        <f t="shared" si="263"/>
        <v>140</v>
      </c>
      <c r="R679" s="112">
        <f t="shared" si="264"/>
        <v>38</v>
      </c>
      <c r="S679" s="112" cm="1">
        <f t="array" ref="S679">_xlfn.QUARTILE.EXC(IF($D$5:$D$906=$D679,$L$5:$L$906),1)</f>
        <v>-10.317499999999999</v>
      </c>
      <c r="T679" s="112" cm="1">
        <f t="array" ref="T679">_xlfn.QUARTILE.EXC(IF($D$5:$D$906=$D679,$L$5:$L$906),3)</f>
        <v>1.0349999999999999</v>
      </c>
      <c r="U679" s="112">
        <f t="shared" si="244"/>
        <v>11.352499999999999</v>
      </c>
      <c r="V679" s="112">
        <f t="shared" si="245"/>
        <v>-27.346249999999998</v>
      </c>
      <c r="W679" s="112">
        <f t="shared" si="246"/>
        <v>18.063749999999999</v>
      </c>
      <c r="X679" s="112" t="b">
        <f t="shared" si="247"/>
        <v>0</v>
      </c>
      <c r="Y679" s="112" cm="1">
        <f t="array" ref="Y679">_xlfn.QUARTILE.EXC(IF($D$5:$D$906=$D679,$M$5:$M$906),1)</f>
        <v>-15.98</v>
      </c>
      <c r="Z679" s="112" cm="1">
        <f t="array" ref="Z679">_xlfn.QUARTILE.EXC(IF($D$5:$D$906=$D679,$M$5:$M$906),3)</f>
        <v>-2.4</v>
      </c>
      <c r="AA679" s="112">
        <f t="shared" si="248"/>
        <v>13.58</v>
      </c>
      <c r="AB679" s="112">
        <f t="shared" si="249"/>
        <v>-36.35</v>
      </c>
      <c r="AC679" s="112">
        <f t="shared" si="250"/>
        <v>17.970000000000002</v>
      </c>
      <c r="AD679" s="112" t="b">
        <f t="shared" si="251"/>
        <v>0</v>
      </c>
      <c r="AE679" s="101">
        <f t="shared" si="242"/>
        <v>0</v>
      </c>
      <c r="AF679" s="101">
        <f t="shared" si="243"/>
        <v>0</v>
      </c>
      <c r="AG679" s="406" cm="1">
        <f t="array" ref="AG679">_xlfn.QUARTILE.EXC(IF($AT$5:$AT$906=$AT679,$L$5:$L$906),1)</f>
        <v>-9.3850000000000016</v>
      </c>
      <c r="AH679" s="406" cm="1">
        <f t="array" ref="AH679">_xlfn.QUARTILE.EXC(IF($AT$5:$AT$906=$AT679,$L$5:$L$906),3)</f>
        <v>1.2250000000000001</v>
      </c>
      <c r="AI679" s="406">
        <f t="shared" si="252"/>
        <v>10.610000000000001</v>
      </c>
      <c r="AJ679" s="406">
        <f t="shared" si="253"/>
        <v>-25.300000000000004</v>
      </c>
      <c r="AK679" s="406">
        <f t="shared" si="254"/>
        <v>17.140000000000004</v>
      </c>
      <c r="AL679" s="406" t="b">
        <f t="shared" si="255"/>
        <v>0</v>
      </c>
      <c r="AM679" s="406" cm="1">
        <f t="array" ref="AM679">_xlfn.QUARTILE.EXC(IF($AT$5:$AT$906=$AT679,$M$5:$M$906),1)</f>
        <v>-15.515000000000001</v>
      </c>
      <c r="AN679" s="406" cm="1">
        <f t="array" ref="AN679">_xlfn.QUARTILE.EXC(IF($AT$5:$AT$906=$AT679,$M$5:$M$906),3)</f>
        <v>-2.2599999999999998</v>
      </c>
      <c r="AO679" s="406">
        <f t="shared" si="256"/>
        <v>13.255000000000001</v>
      </c>
      <c r="AP679" s="406">
        <f t="shared" si="257"/>
        <v>-35.397500000000001</v>
      </c>
      <c r="AQ679" s="406">
        <f t="shared" si="258"/>
        <v>17.622500000000002</v>
      </c>
      <c r="AR679" s="406" t="b">
        <f t="shared" si="259"/>
        <v>0</v>
      </c>
      <c r="AS679" s="404" t="str">
        <f>INDEX('Org2567'!$BM:$BM,MATCH(Raw_DATA!A679,'Org2567'!$D:$D,0))</f>
        <v>รพช.F2 P30,000-60,000</v>
      </c>
      <c r="AT679" s="404">
        <f>INDEX('Org2567'!$BL:$BL,MATCH(Raw_DATA!A679,'Org2567'!$D:$D,0))</f>
        <v>6</v>
      </c>
      <c r="AU679" s="113"/>
      <c r="AV679" s="101">
        <v>92.53</v>
      </c>
      <c r="AW679" s="101">
        <v>97.15</v>
      </c>
      <c r="AX679" s="101">
        <v>131.88</v>
      </c>
      <c r="AY679" s="101">
        <v>140.33000000000001</v>
      </c>
      <c r="AZ679" s="101">
        <v>38.49</v>
      </c>
    </row>
    <row r="680" spans="1:52" x14ac:dyDescent="0.7">
      <c r="A680" s="101" t="s">
        <v>678</v>
      </c>
      <c r="B680" s="101" t="s">
        <v>3139</v>
      </c>
      <c r="C680" s="111" t="str">
        <f>IF(A680="","",INDEX(ID!P:P,MATCH(Raw_DATA!A680,ID!A:A,0)))</f>
        <v>รพช.F2 P30,000-60,000</v>
      </c>
      <c r="D680" s="101">
        <f>IF(A680="","",INDEX(ID!M:M,MATCH(Raw_DATA!A680,ID!A:A,0)))</f>
        <v>6</v>
      </c>
      <c r="E680" s="112">
        <v>3.03</v>
      </c>
      <c r="F680" s="112">
        <v>2.8</v>
      </c>
      <c r="G680" s="112">
        <v>2.0099999999999998</v>
      </c>
      <c r="H680" s="112">
        <v>49544290.149999999</v>
      </c>
      <c r="I680" s="112">
        <v>-5351579.78</v>
      </c>
      <c r="J680" s="112">
        <v>124801.16</v>
      </c>
      <c r="K680" s="112">
        <v>24201145.43</v>
      </c>
      <c r="L680" s="112">
        <v>0.1</v>
      </c>
      <c r="M680" s="112">
        <v>-3.97</v>
      </c>
      <c r="N680" s="112">
        <f t="shared" si="260"/>
        <v>140</v>
      </c>
      <c r="O680" s="112">
        <f t="shared" si="261"/>
        <v>59</v>
      </c>
      <c r="P680" s="112">
        <f t="shared" si="262"/>
        <v>92</v>
      </c>
      <c r="Q680" s="112">
        <f t="shared" si="263"/>
        <v>790</v>
      </c>
      <c r="R680" s="112">
        <f t="shared" si="264"/>
        <v>34</v>
      </c>
      <c r="S680" s="112" cm="1">
        <f t="array" ref="S680">_xlfn.QUARTILE.EXC(IF($D$5:$D$906=$D680,$L$5:$L$906),1)</f>
        <v>-10.317499999999999</v>
      </c>
      <c r="T680" s="112" cm="1">
        <f t="array" ref="T680">_xlfn.QUARTILE.EXC(IF($D$5:$D$906=$D680,$L$5:$L$906),3)</f>
        <v>1.0349999999999999</v>
      </c>
      <c r="U680" s="112">
        <f t="shared" si="244"/>
        <v>11.352499999999999</v>
      </c>
      <c r="V680" s="112">
        <f t="shared" si="245"/>
        <v>-27.346249999999998</v>
      </c>
      <c r="W680" s="112">
        <f t="shared" si="246"/>
        <v>18.063749999999999</v>
      </c>
      <c r="X680" s="112" t="b">
        <f t="shared" si="247"/>
        <v>0</v>
      </c>
      <c r="Y680" s="112" cm="1">
        <f t="array" ref="Y680">_xlfn.QUARTILE.EXC(IF($D$5:$D$906=$D680,$M$5:$M$906),1)</f>
        <v>-15.98</v>
      </c>
      <c r="Z680" s="112" cm="1">
        <f t="array" ref="Z680">_xlfn.QUARTILE.EXC(IF($D$5:$D$906=$D680,$M$5:$M$906),3)</f>
        <v>-2.4</v>
      </c>
      <c r="AA680" s="112">
        <f t="shared" si="248"/>
        <v>13.58</v>
      </c>
      <c r="AB680" s="112">
        <f t="shared" si="249"/>
        <v>-36.35</v>
      </c>
      <c r="AC680" s="112">
        <f t="shared" si="250"/>
        <v>17.970000000000002</v>
      </c>
      <c r="AD680" s="112" t="b">
        <f t="shared" si="251"/>
        <v>0</v>
      </c>
      <c r="AE680" s="101">
        <f t="shared" si="242"/>
        <v>1</v>
      </c>
      <c r="AF680" s="101">
        <f t="shared" si="243"/>
        <v>0</v>
      </c>
      <c r="AG680" s="406" cm="1">
        <f t="array" ref="AG680">_xlfn.QUARTILE.EXC(IF($AT$5:$AT$906=$AT680,$L$5:$L$906),1)</f>
        <v>-9.3850000000000016</v>
      </c>
      <c r="AH680" s="406" cm="1">
        <f t="array" ref="AH680">_xlfn.QUARTILE.EXC(IF($AT$5:$AT$906=$AT680,$L$5:$L$906),3)</f>
        <v>1.2250000000000001</v>
      </c>
      <c r="AI680" s="406">
        <f t="shared" si="252"/>
        <v>10.610000000000001</v>
      </c>
      <c r="AJ680" s="406">
        <f t="shared" si="253"/>
        <v>-25.300000000000004</v>
      </c>
      <c r="AK680" s="406">
        <f t="shared" si="254"/>
        <v>17.140000000000004</v>
      </c>
      <c r="AL680" s="406" t="b">
        <f t="shared" si="255"/>
        <v>0</v>
      </c>
      <c r="AM680" s="406" cm="1">
        <f t="array" ref="AM680">_xlfn.QUARTILE.EXC(IF($AT$5:$AT$906=$AT680,$M$5:$M$906),1)</f>
        <v>-15.515000000000001</v>
      </c>
      <c r="AN680" s="406" cm="1">
        <f t="array" ref="AN680">_xlfn.QUARTILE.EXC(IF($AT$5:$AT$906=$AT680,$M$5:$M$906),3)</f>
        <v>-2.2599999999999998</v>
      </c>
      <c r="AO680" s="406">
        <f t="shared" si="256"/>
        <v>13.255000000000001</v>
      </c>
      <c r="AP680" s="406">
        <f t="shared" si="257"/>
        <v>-35.397500000000001</v>
      </c>
      <c r="AQ680" s="406">
        <f t="shared" si="258"/>
        <v>17.622500000000002</v>
      </c>
      <c r="AR680" s="406" t="b">
        <f t="shared" si="259"/>
        <v>0</v>
      </c>
      <c r="AS680" s="404" t="str">
        <f>INDEX('Org2567'!$BM:$BM,MATCH(Raw_DATA!A680,'Org2567'!$D:$D,0))</f>
        <v>รพช.F2 P30,000-60,000</v>
      </c>
      <c r="AT680" s="404">
        <f>INDEX('Org2567'!$BL:$BL,MATCH(Raw_DATA!A680,'Org2567'!$D:$D,0))</f>
        <v>6</v>
      </c>
      <c r="AU680" s="113"/>
      <c r="AV680" s="101">
        <v>139.69</v>
      </c>
      <c r="AW680" s="101">
        <v>59.24</v>
      </c>
      <c r="AX680" s="101">
        <v>92.1</v>
      </c>
      <c r="AY680" s="101">
        <v>789.88</v>
      </c>
      <c r="AZ680" s="101">
        <v>34.17</v>
      </c>
    </row>
    <row r="681" spans="1:52" x14ac:dyDescent="0.7">
      <c r="A681" s="101" t="s">
        <v>679</v>
      </c>
      <c r="B681" s="101" t="s">
        <v>3142</v>
      </c>
      <c r="C681" s="111" t="str">
        <f>IF(A681="","",INDEX(ID!P:P,MATCH(Raw_DATA!A681,ID!A:A,0)))</f>
        <v>รพช.F2 P&lt;=30,000</v>
      </c>
      <c r="D681" s="101">
        <f>IF(A681="","",INDEX(ID!M:M,MATCH(Raw_DATA!A681,ID!A:A,0)))</f>
        <v>5</v>
      </c>
      <c r="E681" s="112">
        <v>2.99</v>
      </c>
      <c r="F681" s="112">
        <v>2.82</v>
      </c>
      <c r="G681" s="112">
        <v>2.19</v>
      </c>
      <c r="H681" s="112">
        <v>13276381.85</v>
      </c>
      <c r="I681" s="112">
        <v>-4818493.66</v>
      </c>
      <c r="J681" s="112">
        <v>-1507819.38</v>
      </c>
      <c r="K681" s="112">
        <v>7905876.5700000003</v>
      </c>
      <c r="L681" s="112">
        <v>-2.16</v>
      </c>
      <c r="M681" s="112">
        <v>-9.1999999999999993</v>
      </c>
      <c r="N681" s="112">
        <f t="shared" si="260"/>
        <v>58</v>
      </c>
      <c r="O681" s="112">
        <f t="shared" si="261"/>
        <v>18</v>
      </c>
      <c r="P681" s="112">
        <f t="shared" si="262"/>
        <v>73</v>
      </c>
      <c r="Q681" s="112">
        <f t="shared" si="263"/>
        <v>114</v>
      </c>
      <c r="R681" s="112">
        <f t="shared" si="264"/>
        <v>37</v>
      </c>
      <c r="S681" s="112" cm="1">
        <f t="array" ref="S681">_xlfn.QUARTILE.EXC(IF($D$5:$D$906=$D681,$L$5:$L$906),1)</f>
        <v>-9.4075000000000006</v>
      </c>
      <c r="T681" s="112" cm="1">
        <f t="array" ref="T681">_xlfn.QUARTILE.EXC(IF($D$5:$D$906=$D681,$L$5:$L$906),3)</f>
        <v>1.645</v>
      </c>
      <c r="U681" s="112">
        <f t="shared" si="244"/>
        <v>11.0525</v>
      </c>
      <c r="V681" s="112">
        <f t="shared" si="245"/>
        <v>-25.986249999999998</v>
      </c>
      <c r="W681" s="112">
        <f t="shared" si="246"/>
        <v>18.223749999999999</v>
      </c>
      <c r="X681" s="112" t="b">
        <f t="shared" si="247"/>
        <v>0</v>
      </c>
      <c r="Y681" s="112" cm="1">
        <f t="array" ref="Y681">_xlfn.QUARTILE.EXC(IF($D$5:$D$906=$D681,$M$5:$M$906),1)</f>
        <v>-18.744999999999997</v>
      </c>
      <c r="Z681" s="112" cm="1">
        <f t="array" ref="Z681">_xlfn.QUARTILE.EXC(IF($D$5:$D$906=$D681,$M$5:$M$906),3)</f>
        <v>-2.7</v>
      </c>
      <c r="AA681" s="112">
        <f t="shared" si="248"/>
        <v>16.044999999999998</v>
      </c>
      <c r="AB681" s="112">
        <f t="shared" si="249"/>
        <v>-42.812499999999993</v>
      </c>
      <c r="AC681" s="112">
        <f t="shared" si="250"/>
        <v>21.367499999999996</v>
      </c>
      <c r="AD681" s="112" t="b">
        <f t="shared" si="251"/>
        <v>0</v>
      </c>
      <c r="AE681" s="101">
        <f t="shared" si="242"/>
        <v>1</v>
      </c>
      <c r="AF681" s="101">
        <f t="shared" si="243"/>
        <v>1</v>
      </c>
      <c r="AG681" s="406" cm="1">
        <f t="array" ref="AG681">_xlfn.QUARTILE.EXC(IF($AT$5:$AT$906=$AT681,$L$5:$L$906),1)</f>
        <v>-9.4075000000000006</v>
      </c>
      <c r="AH681" s="406" cm="1">
        <f t="array" ref="AH681">_xlfn.QUARTILE.EXC(IF($AT$5:$AT$906=$AT681,$L$5:$L$906),3)</f>
        <v>1.645</v>
      </c>
      <c r="AI681" s="406">
        <f t="shared" si="252"/>
        <v>11.0525</v>
      </c>
      <c r="AJ681" s="406">
        <f t="shared" si="253"/>
        <v>-25.986249999999998</v>
      </c>
      <c r="AK681" s="406">
        <f t="shared" si="254"/>
        <v>18.223749999999999</v>
      </c>
      <c r="AL681" s="406" t="b">
        <f t="shared" si="255"/>
        <v>0</v>
      </c>
      <c r="AM681" s="406" cm="1">
        <f t="array" ref="AM681">_xlfn.QUARTILE.EXC(IF($AT$5:$AT$906=$AT681,$M$5:$M$906),1)</f>
        <v>-18.744999999999997</v>
      </c>
      <c r="AN681" s="406" cm="1">
        <f t="array" ref="AN681">_xlfn.QUARTILE.EXC(IF($AT$5:$AT$906=$AT681,$M$5:$M$906),3)</f>
        <v>-2.7</v>
      </c>
      <c r="AO681" s="406">
        <f t="shared" si="256"/>
        <v>16.044999999999998</v>
      </c>
      <c r="AP681" s="406">
        <f t="shared" si="257"/>
        <v>-42.812499999999993</v>
      </c>
      <c r="AQ681" s="406">
        <f t="shared" si="258"/>
        <v>21.367499999999996</v>
      </c>
      <c r="AR681" s="406" t="b">
        <f t="shared" si="259"/>
        <v>0</v>
      </c>
      <c r="AS681" s="404" t="str">
        <f>INDEX('Org2567'!$BM:$BM,MATCH(Raw_DATA!A681,'Org2567'!$D:$D,0))</f>
        <v>รพช.F2 P&lt;=30,000</v>
      </c>
      <c r="AT681" s="404">
        <f>INDEX('Org2567'!$BL:$BL,MATCH(Raw_DATA!A681,'Org2567'!$D:$D,0))</f>
        <v>5</v>
      </c>
      <c r="AU681" s="113"/>
      <c r="AV681" s="101">
        <v>58.21</v>
      </c>
      <c r="AW681" s="101">
        <v>17.95</v>
      </c>
      <c r="AX681" s="101">
        <v>73.17</v>
      </c>
      <c r="AY681" s="101">
        <v>114.45</v>
      </c>
      <c r="AZ681" s="101">
        <v>36.94</v>
      </c>
    </row>
    <row r="682" spans="1:52" x14ac:dyDescent="0.7">
      <c r="A682" s="101" t="s">
        <v>680</v>
      </c>
      <c r="B682" s="101" t="s">
        <v>3145</v>
      </c>
      <c r="C682" s="111" t="str">
        <f>IF(A682="","",INDEX(ID!P:P,MATCH(Raw_DATA!A682,ID!A:A,0)))</f>
        <v>รพช.F2 P&lt;=30,000</v>
      </c>
      <c r="D682" s="101">
        <f>IF(A682="","",INDEX(ID!M:M,MATCH(Raw_DATA!A682,ID!A:A,0)))</f>
        <v>5</v>
      </c>
      <c r="E682" s="112">
        <v>3.25</v>
      </c>
      <c r="F682" s="112">
        <v>2.98</v>
      </c>
      <c r="G682" s="112">
        <v>2.15</v>
      </c>
      <c r="H682" s="112">
        <v>16131013.289999999</v>
      </c>
      <c r="I682" s="112">
        <v>796303.16</v>
      </c>
      <c r="J682" s="112">
        <v>5024274.2</v>
      </c>
      <c r="K682" s="112">
        <v>8226560.21</v>
      </c>
      <c r="L682" s="112">
        <v>5.61</v>
      </c>
      <c r="M682" s="112">
        <v>1.0900000000000001</v>
      </c>
      <c r="N682" s="112">
        <f t="shared" si="260"/>
        <v>65</v>
      </c>
      <c r="O682" s="112">
        <f t="shared" si="261"/>
        <v>71</v>
      </c>
      <c r="P682" s="112">
        <f t="shared" si="262"/>
        <v>79</v>
      </c>
      <c r="Q682" s="112">
        <f t="shared" si="263"/>
        <v>186</v>
      </c>
      <c r="R682" s="112">
        <f t="shared" si="264"/>
        <v>64</v>
      </c>
      <c r="S682" s="112" cm="1">
        <f t="array" ref="S682">_xlfn.QUARTILE.EXC(IF($D$5:$D$906=$D682,$L$5:$L$906),1)</f>
        <v>-9.4075000000000006</v>
      </c>
      <c r="T682" s="112" cm="1">
        <f t="array" ref="T682">_xlfn.QUARTILE.EXC(IF($D$5:$D$906=$D682,$L$5:$L$906),3)</f>
        <v>1.645</v>
      </c>
      <c r="U682" s="112">
        <f t="shared" si="244"/>
        <v>11.0525</v>
      </c>
      <c r="V682" s="112">
        <f t="shared" si="245"/>
        <v>-25.986249999999998</v>
      </c>
      <c r="W682" s="112">
        <f t="shared" si="246"/>
        <v>18.223749999999999</v>
      </c>
      <c r="X682" s="112" t="b">
        <f t="shared" si="247"/>
        <v>0</v>
      </c>
      <c r="Y682" s="112" cm="1">
        <f t="array" ref="Y682">_xlfn.QUARTILE.EXC(IF($D$5:$D$906=$D682,$M$5:$M$906),1)</f>
        <v>-18.744999999999997</v>
      </c>
      <c r="Z682" s="112" cm="1">
        <f t="array" ref="Z682">_xlfn.QUARTILE.EXC(IF($D$5:$D$906=$D682,$M$5:$M$906),3)</f>
        <v>-2.7</v>
      </c>
      <c r="AA682" s="112">
        <f t="shared" si="248"/>
        <v>16.044999999999998</v>
      </c>
      <c r="AB682" s="112">
        <f t="shared" si="249"/>
        <v>-42.812499999999993</v>
      </c>
      <c r="AC682" s="112">
        <f t="shared" si="250"/>
        <v>21.367499999999996</v>
      </c>
      <c r="AD682" s="112" t="b">
        <f t="shared" si="251"/>
        <v>0</v>
      </c>
      <c r="AE682" s="101">
        <f t="shared" si="242"/>
        <v>0</v>
      </c>
      <c r="AF682" s="101">
        <f t="shared" si="243"/>
        <v>0</v>
      </c>
      <c r="AG682" s="406" cm="1">
        <f t="array" ref="AG682">_xlfn.QUARTILE.EXC(IF($AT$5:$AT$906=$AT682,$L$5:$L$906),1)</f>
        <v>-9.4075000000000006</v>
      </c>
      <c r="AH682" s="406" cm="1">
        <f t="array" ref="AH682">_xlfn.QUARTILE.EXC(IF($AT$5:$AT$906=$AT682,$L$5:$L$906),3)</f>
        <v>1.645</v>
      </c>
      <c r="AI682" s="406">
        <f t="shared" si="252"/>
        <v>11.0525</v>
      </c>
      <c r="AJ682" s="406">
        <f t="shared" si="253"/>
        <v>-25.986249999999998</v>
      </c>
      <c r="AK682" s="406">
        <f t="shared" si="254"/>
        <v>18.223749999999999</v>
      </c>
      <c r="AL682" s="406" t="b">
        <f t="shared" si="255"/>
        <v>0</v>
      </c>
      <c r="AM682" s="406" cm="1">
        <f t="array" ref="AM682">_xlfn.QUARTILE.EXC(IF($AT$5:$AT$906=$AT682,$M$5:$M$906),1)</f>
        <v>-18.744999999999997</v>
      </c>
      <c r="AN682" s="406" cm="1">
        <f t="array" ref="AN682">_xlfn.QUARTILE.EXC(IF($AT$5:$AT$906=$AT682,$M$5:$M$906),3)</f>
        <v>-2.7</v>
      </c>
      <c r="AO682" s="406">
        <f t="shared" si="256"/>
        <v>16.044999999999998</v>
      </c>
      <c r="AP682" s="406">
        <f t="shared" si="257"/>
        <v>-42.812499999999993</v>
      </c>
      <c r="AQ682" s="406">
        <f t="shared" si="258"/>
        <v>21.367499999999996</v>
      </c>
      <c r="AR682" s="406" t="b">
        <f t="shared" si="259"/>
        <v>0</v>
      </c>
      <c r="AS682" s="404" t="str">
        <f>INDEX('Org2567'!$BM:$BM,MATCH(Raw_DATA!A682,'Org2567'!$D:$D,0))</f>
        <v>รพช.F2 P&lt;=30,000</v>
      </c>
      <c r="AT682" s="404">
        <f>INDEX('Org2567'!$BL:$BL,MATCH(Raw_DATA!A682,'Org2567'!$D:$D,0))</f>
        <v>5</v>
      </c>
      <c r="AU682" s="113"/>
      <c r="AV682" s="101">
        <v>64.97</v>
      </c>
      <c r="AW682" s="101">
        <v>71.27</v>
      </c>
      <c r="AX682" s="101">
        <v>78.87</v>
      </c>
      <c r="AY682" s="101">
        <v>186.37</v>
      </c>
      <c r="AZ682" s="101">
        <v>64.16</v>
      </c>
    </row>
    <row r="683" spans="1:52" x14ac:dyDescent="0.7">
      <c r="A683" s="101" t="s">
        <v>681</v>
      </c>
      <c r="B683" s="101" t="s">
        <v>3076</v>
      </c>
      <c r="C683" s="111" t="str">
        <f>IF(A683="","",INDEX(ID!P:P,MATCH(Raw_DATA!A683,ID!A:A,0)))</f>
        <v>รพท.S B&gt;400</v>
      </c>
      <c r="D683" s="101">
        <f>IF(A683="","",INDEX(ID!M:M,MATCH(Raw_DATA!A683,ID!A:A,0)))</f>
        <v>17</v>
      </c>
      <c r="E683" s="112">
        <v>3.98</v>
      </c>
      <c r="F683" s="112">
        <v>3.49</v>
      </c>
      <c r="G683" s="112">
        <v>1.94</v>
      </c>
      <c r="H683" s="112">
        <v>491820924.23000002</v>
      </c>
      <c r="I683" s="112">
        <v>-107240568.48</v>
      </c>
      <c r="J683" s="112">
        <v>34595852.520000003</v>
      </c>
      <c r="K683" s="112">
        <v>154964649.71000001</v>
      </c>
      <c r="L683" s="112">
        <v>2.87</v>
      </c>
      <c r="M683" s="112">
        <v>-9.31</v>
      </c>
      <c r="N683" s="112">
        <f t="shared" si="260"/>
        <v>44</v>
      </c>
      <c r="O683" s="112">
        <f t="shared" si="261"/>
        <v>72</v>
      </c>
      <c r="P683" s="112">
        <f t="shared" si="262"/>
        <v>77</v>
      </c>
      <c r="Q683" s="112">
        <f t="shared" si="263"/>
        <v>100</v>
      </c>
      <c r="R683" s="112">
        <f t="shared" si="264"/>
        <v>60</v>
      </c>
      <c r="S683" s="112" cm="1">
        <f t="array" ref="S683">_xlfn.QUARTILE.EXC(IF($D$5:$D$906=$D683,$L$5:$L$906),1)</f>
        <v>-0.03</v>
      </c>
      <c r="T683" s="112" cm="1">
        <f t="array" ref="T683">_xlfn.QUARTILE.EXC(IF($D$5:$D$906=$D683,$L$5:$L$906),3)</f>
        <v>9.4700000000000006</v>
      </c>
      <c r="U683" s="112">
        <f t="shared" si="244"/>
        <v>9.5</v>
      </c>
      <c r="V683" s="112">
        <f t="shared" si="245"/>
        <v>-14.28</v>
      </c>
      <c r="W683" s="112">
        <f t="shared" si="246"/>
        <v>23.72</v>
      </c>
      <c r="X683" s="112" t="b">
        <f t="shared" si="247"/>
        <v>0</v>
      </c>
      <c r="Y683" s="112" cm="1">
        <f t="array" ref="Y683">_xlfn.QUARTILE.EXC(IF($D$5:$D$906=$D683,$M$5:$M$906),1)</f>
        <v>-6.29</v>
      </c>
      <c r="Z683" s="112" cm="1">
        <f t="array" ref="Z683">_xlfn.QUARTILE.EXC(IF($D$5:$D$906=$D683,$M$5:$M$906),3)</f>
        <v>1.83</v>
      </c>
      <c r="AA683" s="112">
        <f t="shared" si="248"/>
        <v>8.120000000000001</v>
      </c>
      <c r="AB683" s="112">
        <f t="shared" si="249"/>
        <v>-18.470000000000002</v>
      </c>
      <c r="AC683" s="112">
        <f t="shared" si="250"/>
        <v>14.010000000000002</v>
      </c>
      <c r="AD683" s="112" t="b">
        <f t="shared" si="251"/>
        <v>0</v>
      </c>
      <c r="AE683" s="101">
        <f t="shared" si="242"/>
        <v>1</v>
      </c>
      <c r="AF683" s="101">
        <f t="shared" si="243"/>
        <v>0</v>
      </c>
      <c r="AG683" s="406" cm="1">
        <f t="array" ref="AG683">_xlfn.QUARTILE.EXC(IF($AT$5:$AT$906=$AT683,$L$5:$L$906),1)</f>
        <v>-0.03</v>
      </c>
      <c r="AH683" s="406" cm="1">
        <f t="array" ref="AH683">_xlfn.QUARTILE.EXC(IF($AT$5:$AT$906=$AT683,$L$5:$L$906),3)</f>
        <v>9.4700000000000006</v>
      </c>
      <c r="AI683" s="406">
        <f t="shared" si="252"/>
        <v>9.5</v>
      </c>
      <c r="AJ683" s="406">
        <f t="shared" si="253"/>
        <v>-14.28</v>
      </c>
      <c r="AK683" s="406">
        <f t="shared" si="254"/>
        <v>23.72</v>
      </c>
      <c r="AL683" s="406" t="b">
        <f t="shared" si="255"/>
        <v>0</v>
      </c>
      <c r="AM683" s="406" cm="1">
        <f t="array" ref="AM683">_xlfn.QUARTILE.EXC(IF($AT$5:$AT$906=$AT683,$M$5:$M$906),1)</f>
        <v>-6.29</v>
      </c>
      <c r="AN683" s="406" cm="1">
        <f t="array" ref="AN683">_xlfn.QUARTILE.EXC(IF($AT$5:$AT$906=$AT683,$M$5:$M$906),3)</f>
        <v>1.83</v>
      </c>
      <c r="AO683" s="406">
        <f t="shared" si="256"/>
        <v>8.120000000000001</v>
      </c>
      <c r="AP683" s="406">
        <f t="shared" si="257"/>
        <v>-18.470000000000002</v>
      </c>
      <c r="AQ683" s="406">
        <f t="shared" si="258"/>
        <v>14.010000000000002</v>
      </c>
      <c r="AR683" s="406" t="b">
        <f t="shared" si="259"/>
        <v>0</v>
      </c>
      <c r="AS683" s="404" t="str">
        <f>INDEX('Org2567'!$BM:$BM,MATCH(Raw_DATA!A683,'Org2567'!$D:$D,0))</f>
        <v>รพท.S B&gt;400</v>
      </c>
      <c r="AT683" s="404">
        <f>INDEX('Org2567'!$BL:$BL,MATCH(Raw_DATA!A683,'Org2567'!$D:$D,0))</f>
        <v>17</v>
      </c>
      <c r="AU683" s="113"/>
      <c r="AV683" s="101">
        <v>44.24</v>
      </c>
      <c r="AW683" s="101">
        <v>71.81</v>
      </c>
      <c r="AX683" s="101">
        <v>76.650000000000006</v>
      </c>
      <c r="AY683" s="101">
        <v>99.99</v>
      </c>
      <c r="AZ683" s="101">
        <v>60.05</v>
      </c>
    </row>
    <row r="684" spans="1:52" x14ac:dyDescent="0.7">
      <c r="A684" s="101" t="s">
        <v>682</v>
      </c>
      <c r="B684" s="101" t="s">
        <v>3080</v>
      </c>
      <c r="C684" s="111" t="str">
        <f>IF(A684="","",INDEX(ID!P:P,MATCH(Raw_DATA!A684,ID!A:A,0)))</f>
        <v>รพช.F2 P&lt;=30,000</v>
      </c>
      <c r="D684" s="101">
        <f>IF(A684="","",INDEX(ID!M:M,MATCH(Raw_DATA!A684,ID!A:A,0)))</f>
        <v>5</v>
      </c>
      <c r="E684" s="112">
        <v>4.3</v>
      </c>
      <c r="F684" s="112">
        <v>4.13</v>
      </c>
      <c r="G684" s="112">
        <v>3.63</v>
      </c>
      <c r="H684" s="112">
        <v>33889394.270000003</v>
      </c>
      <c r="I684" s="112">
        <v>-5174487.71</v>
      </c>
      <c r="J684" s="112">
        <v>-6775173.5899999999</v>
      </c>
      <c r="K684" s="112">
        <v>26938108.620000001</v>
      </c>
      <c r="L684" s="112">
        <v>-8.2100000000000009</v>
      </c>
      <c r="M684" s="112">
        <v>-6.87</v>
      </c>
      <c r="N684" s="112">
        <f t="shared" si="260"/>
        <v>52</v>
      </c>
      <c r="O684" s="112">
        <f t="shared" si="261"/>
        <v>37</v>
      </c>
      <c r="P684" s="112">
        <f t="shared" si="262"/>
        <v>57</v>
      </c>
      <c r="Q684" s="112">
        <f t="shared" si="263"/>
        <v>101</v>
      </c>
      <c r="R684" s="112">
        <f t="shared" si="264"/>
        <v>35</v>
      </c>
      <c r="S684" s="112" cm="1">
        <f t="array" ref="S684">_xlfn.QUARTILE.EXC(IF($D$5:$D$906=$D684,$L$5:$L$906),1)</f>
        <v>-9.4075000000000006</v>
      </c>
      <c r="T684" s="112" cm="1">
        <f t="array" ref="T684">_xlfn.QUARTILE.EXC(IF($D$5:$D$906=$D684,$L$5:$L$906),3)</f>
        <v>1.645</v>
      </c>
      <c r="U684" s="112">
        <f t="shared" si="244"/>
        <v>11.0525</v>
      </c>
      <c r="V684" s="112">
        <f t="shared" si="245"/>
        <v>-25.986249999999998</v>
      </c>
      <c r="W684" s="112">
        <f t="shared" si="246"/>
        <v>18.223749999999999</v>
      </c>
      <c r="X684" s="112" t="b">
        <f t="shared" si="247"/>
        <v>0</v>
      </c>
      <c r="Y684" s="112" cm="1">
        <f t="array" ref="Y684">_xlfn.QUARTILE.EXC(IF($D$5:$D$906=$D684,$M$5:$M$906),1)</f>
        <v>-18.744999999999997</v>
      </c>
      <c r="Z684" s="112" cm="1">
        <f t="array" ref="Z684">_xlfn.QUARTILE.EXC(IF($D$5:$D$906=$D684,$M$5:$M$906),3)</f>
        <v>-2.7</v>
      </c>
      <c r="AA684" s="112">
        <f t="shared" si="248"/>
        <v>16.044999999999998</v>
      </c>
      <c r="AB684" s="112">
        <f t="shared" si="249"/>
        <v>-42.812499999999993</v>
      </c>
      <c r="AC684" s="112">
        <f t="shared" si="250"/>
        <v>21.367499999999996</v>
      </c>
      <c r="AD684" s="112" t="b">
        <f t="shared" si="251"/>
        <v>0</v>
      </c>
      <c r="AE684" s="101">
        <f t="shared" si="242"/>
        <v>1</v>
      </c>
      <c r="AF684" s="101">
        <f t="shared" si="243"/>
        <v>1</v>
      </c>
      <c r="AG684" s="406" cm="1">
        <f t="array" ref="AG684">_xlfn.QUARTILE.EXC(IF($AT$5:$AT$906=$AT684,$L$5:$L$906),1)</f>
        <v>-9.4075000000000006</v>
      </c>
      <c r="AH684" s="406" cm="1">
        <f t="array" ref="AH684">_xlfn.QUARTILE.EXC(IF($AT$5:$AT$906=$AT684,$L$5:$L$906),3)</f>
        <v>1.645</v>
      </c>
      <c r="AI684" s="406">
        <f t="shared" si="252"/>
        <v>11.0525</v>
      </c>
      <c r="AJ684" s="406">
        <f t="shared" si="253"/>
        <v>-25.986249999999998</v>
      </c>
      <c r="AK684" s="406">
        <f t="shared" si="254"/>
        <v>18.223749999999999</v>
      </c>
      <c r="AL684" s="406" t="b">
        <f t="shared" si="255"/>
        <v>0</v>
      </c>
      <c r="AM684" s="406" cm="1">
        <f t="array" ref="AM684">_xlfn.QUARTILE.EXC(IF($AT$5:$AT$906=$AT684,$M$5:$M$906),1)</f>
        <v>-18.744999999999997</v>
      </c>
      <c r="AN684" s="406" cm="1">
        <f t="array" ref="AN684">_xlfn.QUARTILE.EXC(IF($AT$5:$AT$906=$AT684,$M$5:$M$906),3)</f>
        <v>-2.7</v>
      </c>
      <c r="AO684" s="406">
        <f t="shared" si="256"/>
        <v>16.044999999999998</v>
      </c>
      <c r="AP684" s="406">
        <f t="shared" si="257"/>
        <v>-42.812499999999993</v>
      </c>
      <c r="AQ684" s="406">
        <f t="shared" si="258"/>
        <v>21.367499999999996</v>
      </c>
      <c r="AR684" s="406" t="b">
        <f t="shared" si="259"/>
        <v>0</v>
      </c>
      <c r="AS684" s="404" t="str">
        <f>INDEX('Org2567'!$BM:$BM,MATCH(Raw_DATA!A684,'Org2567'!$D:$D,0))</f>
        <v>รพช.F2 P&lt;=30,000</v>
      </c>
      <c r="AT684" s="404">
        <f>INDEX('Org2567'!$BL:$BL,MATCH(Raw_DATA!A684,'Org2567'!$D:$D,0))</f>
        <v>5</v>
      </c>
      <c r="AU684" s="113"/>
      <c r="AV684" s="101">
        <v>52.15</v>
      </c>
      <c r="AW684" s="101">
        <v>37.46</v>
      </c>
      <c r="AX684" s="101">
        <v>57.31</v>
      </c>
      <c r="AY684" s="101">
        <v>100.64</v>
      </c>
      <c r="AZ684" s="101">
        <v>35.49</v>
      </c>
    </row>
    <row r="685" spans="1:52" x14ac:dyDescent="0.7">
      <c r="A685" s="101" t="s">
        <v>683</v>
      </c>
      <c r="B685" s="101" t="s">
        <v>3083</v>
      </c>
      <c r="C685" s="111" t="str">
        <f>IF(A685="","",INDEX(ID!P:P,MATCH(Raw_DATA!A685,ID!A:A,0)))</f>
        <v>รพช.F2 P30,000-60,000</v>
      </c>
      <c r="D685" s="101">
        <f>IF(A685="","",INDEX(ID!M:M,MATCH(Raw_DATA!A685,ID!A:A,0)))</f>
        <v>6</v>
      </c>
      <c r="E685" s="112">
        <v>3.91</v>
      </c>
      <c r="F685" s="112">
        <v>3.58</v>
      </c>
      <c r="G685" s="112">
        <v>3.02</v>
      </c>
      <c r="H685" s="112">
        <v>54814425.020000003</v>
      </c>
      <c r="I685" s="112">
        <v>-16258883.23</v>
      </c>
      <c r="J685" s="112">
        <v>-8608865.5600000005</v>
      </c>
      <c r="K685" s="112">
        <v>38069556.859999999</v>
      </c>
      <c r="L685" s="112">
        <v>-6.09</v>
      </c>
      <c r="M685" s="112">
        <v>-12.67</v>
      </c>
      <c r="N685" s="112">
        <f t="shared" si="260"/>
        <v>106</v>
      </c>
      <c r="O685" s="112">
        <f t="shared" si="261"/>
        <v>47</v>
      </c>
      <c r="P685" s="112">
        <f t="shared" si="262"/>
        <v>41</v>
      </c>
      <c r="Q685" s="112">
        <f t="shared" si="263"/>
        <v>101</v>
      </c>
      <c r="R685" s="112">
        <f t="shared" si="264"/>
        <v>41</v>
      </c>
      <c r="S685" s="112" cm="1">
        <f t="array" ref="S685">_xlfn.QUARTILE.EXC(IF($D$5:$D$906=$D685,$L$5:$L$906),1)</f>
        <v>-10.317499999999999</v>
      </c>
      <c r="T685" s="112" cm="1">
        <f t="array" ref="T685">_xlfn.QUARTILE.EXC(IF($D$5:$D$906=$D685,$L$5:$L$906),3)</f>
        <v>1.0349999999999999</v>
      </c>
      <c r="U685" s="112">
        <f t="shared" si="244"/>
        <v>11.352499999999999</v>
      </c>
      <c r="V685" s="112">
        <f t="shared" si="245"/>
        <v>-27.346249999999998</v>
      </c>
      <c r="W685" s="112">
        <f t="shared" si="246"/>
        <v>18.063749999999999</v>
      </c>
      <c r="X685" s="112" t="b">
        <f t="shared" si="247"/>
        <v>0</v>
      </c>
      <c r="Y685" s="112" cm="1">
        <f t="array" ref="Y685">_xlfn.QUARTILE.EXC(IF($D$5:$D$906=$D685,$M$5:$M$906),1)</f>
        <v>-15.98</v>
      </c>
      <c r="Z685" s="112" cm="1">
        <f t="array" ref="Z685">_xlfn.QUARTILE.EXC(IF($D$5:$D$906=$D685,$M$5:$M$906),3)</f>
        <v>-2.4</v>
      </c>
      <c r="AA685" s="112">
        <f t="shared" si="248"/>
        <v>13.58</v>
      </c>
      <c r="AB685" s="112">
        <f t="shared" si="249"/>
        <v>-36.35</v>
      </c>
      <c r="AC685" s="112">
        <f t="shared" si="250"/>
        <v>17.970000000000002</v>
      </c>
      <c r="AD685" s="112" t="b">
        <f t="shared" si="251"/>
        <v>0</v>
      </c>
      <c r="AE685" s="101">
        <f t="shared" si="242"/>
        <v>1</v>
      </c>
      <c r="AF685" s="101">
        <f t="shared" si="243"/>
        <v>1</v>
      </c>
      <c r="AG685" s="406" cm="1">
        <f t="array" ref="AG685">_xlfn.QUARTILE.EXC(IF($AT$5:$AT$906=$AT685,$L$5:$L$906),1)</f>
        <v>-9.3850000000000016</v>
      </c>
      <c r="AH685" s="406" cm="1">
        <f t="array" ref="AH685">_xlfn.QUARTILE.EXC(IF($AT$5:$AT$906=$AT685,$L$5:$L$906),3)</f>
        <v>1.2250000000000001</v>
      </c>
      <c r="AI685" s="406">
        <f t="shared" si="252"/>
        <v>10.610000000000001</v>
      </c>
      <c r="AJ685" s="406">
        <f t="shared" si="253"/>
        <v>-25.300000000000004</v>
      </c>
      <c r="AK685" s="406">
        <f t="shared" si="254"/>
        <v>17.140000000000004</v>
      </c>
      <c r="AL685" s="406" t="b">
        <f t="shared" si="255"/>
        <v>0</v>
      </c>
      <c r="AM685" s="406" cm="1">
        <f t="array" ref="AM685">_xlfn.QUARTILE.EXC(IF($AT$5:$AT$906=$AT685,$M$5:$M$906),1)</f>
        <v>-15.515000000000001</v>
      </c>
      <c r="AN685" s="406" cm="1">
        <f t="array" ref="AN685">_xlfn.QUARTILE.EXC(IF($AT$5:$AT$906=$AT685,$M$5:$M$906),3)</f>
        <v>-2.2599999999999998</v>
      </c>
      <c r="AO685" s="406">
        <f t="shared" si="256"/>
        <v>13.255000000000001</v>
      </c>
      <c r="AP685" s="406">
        <f t="shared" si="257"/>
        <v>-35.397500000000001</v>
      </c>
      <c r="AQ685" s="406">
        <f t="shared" si="258"/>
        <v>17.622500000000002</v>
      </c>
      <c r="AR685" s="406" t="b">
        <f t="shared" si="259"/>
        <v>0</v>
      </c>
      <c r="AS685" s="404" t="str">
        <f>INDEX('Org2567'!$BM:$BM,MATCH(Raw_DATA!A685,'Org2567'!$D:$D,0))</f>
        <v>รพช.F2 P30,000-60,000</v>
      </c>
      <c r="AT685" s="404">
        <f>INDEX('Org2567'!$BL:$BL,MATCH(Raw_DATA!A685,'Org2567'!$D:$D,0))</f>
        <v>6</v>
      </c>
      <c r="AU685" s="113"/>
      <c r="AV685" s="101">
        <v>105.76</v>
      </c>
      <c r="AW685" s="101">
        <v>47.03</v>
      </c>
      <c r="AX685" s="101">
        <v>41.39</v>
      </c>
      <c r="AY685" s="101">
        <v>100.72</v>
      </c>
      <c r="AZ685" s="101">
        <v>41.03</v>
      </c>
    </row>
    <row r="686" spans="1:52" x14ac:dyDescent="0.7">
      <c r="A686" s="101" t="s">
        <v>684</v>
      </c>
      <c r="B686" s="101" t="s">
        <v>3086</v>
      </c>
      <c r="C686" s="111" t="str">
        <f>IF(A686="","",INDEX(ID!P:P,MATCH(Raw_DATA!A686,ID!A:A,0)))</f>
        <v>รพช.F2 P30,000-60,000</v>
      </c>
      <c r="D686" s="101">
        <f>IF(A686="","",INDEX(ID!M:M,MATCH(Raw_DATA!A686,ID!A:A,0)))</f>
        <v>6</v>
      </c>
      <c r="E686" s="112">
        <v>1.87</v>
      </c>
      <c r="F686" s="112">
        <v>1.65</v>
      </c>
      <c r="G686" s="112">
        <v>1.1000000000000001</v>
      </c>
      <c r="H686" s="112">
        <v>12590031.140000001</v>
      </c>
      <c r="I686" s="112">
        <v>48685547.789999999</v>
      </c>
      <c r="J686" s="112">
        <v>46907391.259999998</v>
      </c>
      <c r="K686" s="112">
        <v>1418931.76</v>
      </c>
      <c r="L686" s="112">
        <v>37.96</v>
      </c>
      <c r="M686" s="112">
        <v>37.49</v>
      </c>
      <c r="N686" s="112">
        <f t="shared" si="260"/>
        <v>66</v>
      </c>
      <c r="O686" s="112">
        <f t="shared" si="261"/>
        <v>43</v>
      </c>
      <c r="P686" s="112">
        <f t="shared" si="262"/>
        <v>49</v>
      </c>
      <c r="Q686" s="112">
        <f t="shared" si="263"/>
        <v>85</v>
      </c>
      <c r="R686" s="112">
        <f t="shared" si="264"/>
        <v>41</v>
      </c>
      <c r="S686" s="112" cm="1">
        <f t="array" ref="S686">_xlfn.QUARTILE.EXC(IF($D$5:$D$906=$D686,$L$5:$L$906),1)</f>
        <v>-10.317499999999999</v>
      </c>
      <c r="T686" s="112" cm="1">
        <f t="array" ref="T686">_xlfn.QUARTILE.EXC(IF($D$5:$D$906=$D686,$L$5:$L$906),3)</f>
        <v>1.0349999999999999</v>
      </c>
      <c r="U686" s="112">
        <f t="shared" si="244"/>
        <v>11.352499999999999</v>
      </c>
      <c r="V686" s="112">
        <f t="shared" si="245"/>
        <v>-27.346249999999998</v>
      </c>
      <c r="W686" s="112">
        <f t="shared" si="246"/>
        <v>18.063749999999999</v>
      </c>
      <c r="X686" s="112" t="b">
        <f t="shared" si="247"/>
        <v>1</v>
      </c>
      <c r="Y686" s="112" cm="1">
        <f t="array" ref="Y686">_xlfn.QUARTILE.EXC(IF($D$5:$D$906=$D686,$M$5:$M$906),1)</f>
        <v>-15.98</v>
      </c>
      <c r="Z686" s="112" cm="1">
        <f t="array" ref="Z686">_xlfn.QUARTILE.EXC(IF($D$5:$D$906=$D686,$M$5:$M$906),3)</f>
        <v>-2.4</v>
      </c>
      <c r="AA686" s="112">
        <f t="shared" si="248"/>
        <v>13.58</v>
      </c>
      <c r="AB686" s="112">
        <f t="shared" si="249"/>
        <v>-36.35</v>
      </c>
      <c r="AC686" s="112">
        <f t="shared" si="250"/>
        <v>17.970000000000002</v>
      </c>
      <c r="AD686" s="112" t="b">
        <f t="shared" si="251"/>
        <v>1</v>
      </c>
      <c r="AE686" s="101">
        <f t="shared" si="242"/>
        <v>0</v>
      </c>
      <c r="AF686" s="101">
        <f t="shared" si="243"/>
        <v>0</v>
      </c>
      <c r="AG686" s="406" cm="1">
        <f t="array" ref="AG686">_xlfn.QUARTILE.EXC(IF($AT$5:$AT$906=$AT686,$L$5:$L$906),1)</f>
        <v>-9.3850000000000016</v>
      </c>
      <c r="AH686" s="406" cm="1">
        <f t="array" ref="AH686">_xlfn.QUARTILE.EXC(IF($AT$5:$AT$906=$AT686,$L$5:$L$906),3)</f>
        <v>1.2250000000000001</v>
      </c>
      <c r="AI686" s="406">
        <f t="shared" si="252"/>
        <v>10.610000000000001</v>
      </c>
      <c r="AJ686" s="406">
        <f t="shared" si="253"/>
        <v>-25.300000000000004</v>
      </c>
      <c r="AK686" s="406">
        <f t="shared" si="254"/>
        <v>17.140000000000004</v>
      </c>
      <c r="AL686" s="406" t="b">
        <f t="shared" si="255"/>
        <v>1</v>
      </c>
      <c r="AM686" s="406" cm="1">
        <f t="array" ref="AM686">_xlfn.QUARTILE.EXC(IF($AT$5:$AT$906=$AT686,$M$5:$M$906),1)</f>
        <v>-15.515000000000001</v>
      </c>
      <c r="AN686" s="406" cm="1">
        <f t="array" ref="AN686">_xlfn.QUARTILE.EXC(IF($AT$5:$AT$906=$AT686,$M$5:$M$906),3)</f>
        <v>-2.2599999999999998</v>
      </c>
      <c r="AO686" s="406">
        <f t="shared" si="256"/>
        <v>13.255000000000001</v>
      </c>
      <c r="AP686" s="406">
        <f t="shared" si="257"/>
        <v>-35.397500000000001</v>
      </c>
      <c r="AQ686" s="406">
        <f t="shared" si="258"/>
        <v>17.622500000000002</v>
      </c>
      <c r="AR686" s="406" t="b">
        <f t="shared" si="259"/>
        <v>1</v>
      </c>
      <c r="AS686" s="404" t="str">
        <f>INDEX('Org2567'!$BM:$BM,MATCH(Raw_DATA!A686,'Org2567'!$D:$D,0))</f>
        <v>รพช.F2 P30,000-60,000</v>
      </c>
      <c r="AT686" s="404">
        <f>INDEX('Org2567'!$BL:$BL,MATCH(Raw_DATA!A686,'Org2567'!$D:$D,0))</f>
        <v>6</v>
      </c>
      <c r="AU686" s="113"/>
      <c r="AV686" s="101">
        <v>65.67</v>
      </c>
      <c r="AW686" s="101">
        <v>43.34</v>
      </c>
      <c r="AX686" s="101">
        <v>49.18</v>
      </c>
      <c r="AY686" s="101">
        <v>85.03</v>
      </c>
      <c r="AZ686" s="101">
        <v>41.36</v>
      </c>
    </row>
    <row r="687" spans="1:52" x14ac:dyDescent="0.7">
      <c r="A687" s="101" t="s">
        <v>685</v>
      </c>
      <c r="B687" s="101" t="s">
        <v>3089</v>
      </c>
      <c r="C687" s="111" t="str">
        <f>IF(A687="","",INDEX(ID!P:P,MATCH(Raw_DATA!A687,ID!A:A,0)))</f>
        <v>รพช.F2 P&lt;=30,000</v>
      </c>
      <c r="D687" s="101">
        <f>IF(A687="","",INDEX(ID!M:M,MATCH(Raw_DATA!A687,ID!A:A,0)))</f>
        <v>5</v>
      </c>
      <c r="E687" s="112">
        <v>8.74</v>
      </c>
      <c r="F687" s="112">
        <v>8.2100000000000009</v>
      </c>
      <c r="G687" s="112">
        <v>7.34</v>
      </c>
      <c r="H687" s="112">
        <v>39112719.420000002</v>
      </c>
      <c r="I687" s="112">
        <v>-6471788.2300000004</v>
      </c>
      <c r="J687" s="112">
        <v>-5847197.5499999998</v>
      </c>
      <c r="K687" s="112">
        <v>32054518.760000002</v>
      </c>
      <c r="L687" s="112">
        <v>-7.47</v>
      </c>
      <c r="M687" s="112">
        <v>-7.22</v>
      </c>
      <c r="N687" s="112">
        <f t="shared" si="260"/>
        <v>36</v>
      </c>
      <c r="O687" s="112">
        <f t="shared" si="261"/>
        <v>51</v>
      </c>
      <c r="P687" s="112">
        <f t="shared" si="262"/>
        <v>32</v>
      </c>
      <c r="Q687" s="112">
        <f t="shared" si="263"/>
        <v>143</v>
      </c>
      <c r="R687" s="112">
        <f t="shared" si="264"/>
        <v>48</v>
      </c>
      <c r="S687" s="112" cm="1">
        <f t="array" ref="S687">_xlfn.QUARTILE.EXC(IF($D$5:$D$906=$D687,$L$5:$L$906),1)</f>
        <v>-9.4075000000000006</v>
      </c>
      <c r="T687" s="112" cm="1">
        <f t="array" ref="T687">_xlfn.QUARTILE.EXC(IF($D$5:$D$906=$D687,$L$5:$L$906),3)</f>
        <v>1.645</v>
      </c>
      <c r="U687" s="112">
        <f t="shared" si="244"/>
        <v>11.0525</v>
      </c>
      <c r="V687" s="112">
        <f t="shared" si="245"/>
        <v>-25.986249999999998</v>
      </c>
      <c r="W687" s="112">
        <f t="shared" si="246"/>
        <v>18.223749999999999</v>
      </c>
      <c r="X687" s="112" t="b">
        <f t="shared" si="247"/>
        <v>0</v>
      </c>
      <c r="Y687" s="112" cm="1">
        <f t="array" ref="Y687">_xlfn.QUARTILE.EXC(IF($D$5:$D$906=$D687,$M$5:$M$906),1)</f>
        <v>-18.744999999999997</v>
      </c>
      <c r="Z687" s="112" cm="1">
        <f t="array" ref="Z687">_xlfn.QUARTILE.EXC(IF($D$5:$D$906=$D687,$M$5:$M$906),3)</f>
        <v>-2.7</v>
      </c>
      <c r="AA687" s="112">
        <f t="shared" si="248"/>
        <v>16.044999999999998</v>
      </c>
      <c r="AB687" s="112">
        <f t="shared" si="249"/>
        <v>-42.812499999999993</v>
      </c>
      <c r="AC687" s="112">
        <f t="shared" si="250"/>
        <v>21.367499999999996</v>
      </c>
      <c r="AD687" s="112" t="b">
        <f t="shared" si="251"/>
        <v>0</v>
      </c>
      <c r="AE687" s="101">
        <f t="shared" si="242"/>
        <v>1</v>
      </c>
      <c r="AF687" s="101">
        <f t="shared" si="243"/>
        <v>1</v>
      </c>
      <c r="AG687" s="406" cm="1">
        <f t="array" ref="AG687">_xlfn.QUARTILE.EXC(IF($AT$5:$AT$906=$AT687,$L$5:$L$906),1)</f>
        <v>-9.4075000000000006</v>
      </c>
      <c r="AH687" s="406" cm="1">
        <f t="array" ref="AH687">_xlfn.QUARTILE.EXC(IF($AT$5:$AT$906=$AT687,$L$5:$L$906),3)</f>
        <v>1.645</v>
      </c>
      <c r="AI687" s="406">
        <f t="shared" si="252"/>
        <v>11.0525</v>
      </c>
      <c r="AJ687" s="406">
        <f t="shared" si="253"/>
        <v>-25.986249999999998</v>
      </c>
      <c r="AK687" s="406">
        <f t="shared" si="254"/>
        <v>18.223749999999999</v>
      </c>
      <c r="AL687" s="406" t="b">
        <f t="shared" si="255"/>
        <v>0</v>
      </c>
      <c r="AM687" s="406" cm="1">
        <f t="array" ref="AM687">_xlfn.QUARTILE.EXC(IF($AT$5:$AT$906=$AT687,$M$5:$M$906),1)</f>
        <v>-18.744999999999997</v>
      </c>
      <c r="AN687" s="406" cm="1">
        <f t="array" ref="AN687">_xlfn.QUARTILE.EXC(IF($AT$5:$AT$906=$AT687,$M$5:$M$906),3)</f>
        <v>-2.7</v>
      </c>
      <c r="AO687" s="406">
        <f t="shared" si="256"/>
        <v>16.044999999999998</v>
      </c>
      <c r="AP687" s="406">
        <f t="shared" si="257"/>
        <v>-42.812499999999993</v>
      </c>
      <c r="AQ687" s="406">
        <f t="shared" si="258"/>
        <v>21.367499999999996</v>
      </c>
      <c r="AR687" s="406" t="b">
        <f t="shared" si="259"/>
        <v>0</v>
      </c>
      <c r="AS687" s="404" t="str">
        <f>INDEX('Org2567'!$BM:$BM,MATCH(Raw_DATA!A687,'Org2567'!$D:$D,0))</f>
        <v>รพช.F2 P&lt;=30,000</v>
      </c>
      <c r="AT687" s="404">
        <f>INDEX('Org2567'!$BL:$BL,MATCH(Raw_DATA!A687,'Org2567'!$D:$D,0))</f>
        <v>5</v>
      </c>
      <c r="AU687" s="113"/>
      <c r="AV687" s="101">
        <v>36.26</v>
      </c>
      <c r="AW687" s="101">
        <v>51.44</v>
      </c>
      <c r="AX687" s="101">
        <v>31.62</v>
      </c>
      <c r="AY687" s="101">
        <v>142.61000000000001</v>
      </c>
      <c r="AZ687" s="101">
        <v>48.05</v>
      </c>
    </row>
    <row r="688" spans="1:52" x14ac:dyDescent="0.7">
      <c r="A688" s="101" t="s">
        <v>686</v>
      </c>
      <c r="B688" s="101" t="s">
        <v>3092</v>
      </c>
      <c r="C688" s="111" t="str">
        <f>IF(A688="","",INDEX(ID!P:P,MATCH(Raw_DATA!A688,ID!A:A,0)))</f>
        <v>รพช.F2 P30,000-60,000</v>
      </c>
      <c r="D688" s="101">
        <f>IF(A688="","",INDEX(ID!M:M,MATCH(Raw_DATA!A688,ID!A:A,0)))</f>
        <v>6</v>
      </c>
      <c r="E688" s="112">
        <v>2.74</v>
      </c>
      <c r="F688" s="112">
        <v>2.59</v>
      </c>
      <c r="G688" s="112">
        <v>2.09</v>
      </c>
      <c r="H688" s="112">
        <v>20988742.440000001</v>
      </c>
      <c r="I688" s="112">
        <v>173485.23</v>
      </c>
      <c r="J688" s="112">
        <v>3920755.74</v>
      </c>
      <c r="K688" s="112">
        <v>13192235.529999999</v>
      </c>
      <c r="L688" s="112">
        <v>3.3</v>
      </c>
      <c r="M688" s="112">
        <v>0.24</v>
      </c>
      <c r="N688" s="112">
        <f t="shared" si="260"/>
        <v>63</v>
      </c>
      <c r="O688" s="112">
        <f t="shared" si="261"/>
        <v>29</v>
      </c>
      <c r="P688" s="112">
        <f t="shared" si="262"/>
        <v>29</v>
      </c>
      <c r="Q688" s="112">
        <f t="shared" si="263"/>
        <v>115</v>
      </c>
      <c r="R688" s="112">
        <f t="shared" si="264"/>
        <v>31</v>
      </c>
      <c r="S688" s="112" cm="1">
        <f t="array" ref="S688">_xlfn.QUARTILE.EXC(IF($D$5:$D$906=$D688,$L$5:$L$906),1)</f>
        <v>-10.317499999999999</v>
      </c>
      <c r="T688" s="112" cm="1">
        <f t="array" ref="T688">_xlfn.QUARTILE.EXC(IF($D$5:$D$906=$D688,$L$5:$L$906),3)</f>
        <v>1.0349999999999999</v>
      </c>
      <c r="U688" s="112">
        <f t="shared" si="244"/>
        <v>11.352499999999999</v>
      </c>
      <c r="V688" s="112">
        <f t="shared" si="245"/>
        <v>-27.346249999999998</v>
      </c>
      <c r="W688" s="112">
        <f t="shared" si="246"/>
        <v>18.063749999999999</v>
      </c>
      <c r="X688" s="112" t="b">
        <f t="shared" si="247"/>
        <v>0</v>
      </c>
      <c r="Y688" s="112" cm="1">
        <f t="array" ref="Y688">_xlfn.QUARTILE.EXC(IF($D$5:$D$906=$D688,$M$5:$M$906),1)</f>
        <v>-15.98</v>
      </c>
      <c r="Z688" s="112" cm="1">
        <f t="array" ref="Z688">_xlfn.QUARTILE.EXC(IF($D$5:$D$906=$D688,$M$5:$M$906),3)</f>
        <v>-2.4</v>
      </c>
      <c r="AA688" s="112">
        <f t="shared" si="248"/>
        <v>13.58</v>
      </c>
      <c r="AB688" s="112">
        <f t="shared" si="249"/>
        <v>-36.35</v>
      </c>
      <c r="AC688" s="112">
        <f t="shared" si="250"/>
        <v>17.970000000000002</v>
      </c>
      <c r="AD688" s="112" t="b">
        <f t="shared" si="251"/>
        <v>0</v>
      </c>
      <c r="AE688" s="101">
        <f t="shared" si="242"/>
        <v>0</v>
      </c>
      <c r="AF688" s="101">
        <f t="shared" si="243"/>
        <v>0</v>
      </c>
      <c r="AG688" s="406" cm="1">
        <f t="array" ref="AG688">_xlfn.QUARTILE.EXC(IF($AT$5:$AT$906=$AT688,$L$5:$L$906),1)</f>
        <v>-9.3850000000000016</v>
      </c>
      <c r="AH688" s="406" cm="1">
        <f t="array" ref="AH688">_xlfn.QUARTILE.EXC(IF($AT$5:$AT$906=$AT688,$L$5:$L$906),3)</f>
        <v>1.2250000000000001</v>
      </c>
      <c r="AI688" s="406">
        <f t="shared" si="252"/>
        <v>10.610000000000001</v>
      </c>
      <c r="AJ688" s="406">
        <f t="shared" si="253"/>
        <v>-25.300000000000004</v>
      </c>
      <c r="AK688" s="406">
        <f t="shared" si="254"/>
        <v>17.140000000000004</v>
      </c>
      <c r="AL688" s="406" t="b">
        <f t="shared" si="255"/>
        <v>0</v>
      </c>
      <c r="AM688" s="406" cm="1">
        <f t="array" ref="AM688">_xlfn.QUARTILE.EXC(IF($AT$5:$AT$906=$AT688,$M$5:$M$906),1)</f>
        <v>-15.515000000000001</v>
      </c>
      <c r="AN688" s="406" cm="1">
        <f t="array" ref="AN688">_xlfn.QUARTILE.EXC(IF($AT$5:$AT$906=$AT688,$M$5:$M$906),3)</f>
        <v>-2.2599999999999998</v>
      </c>
      <c r="AO688" s="406">
        <f t="shared" si="256"/>
        <v>13.255000000000001</v>
      </c>
      <c r="AP688" s="406">
        <f t="shared" si="257"/>
        <v>-35.397500000000001</v>
      </c>
      <c r="AQ688" s="406">
        <f t="shared" si="258"/>
        <v>17.622500000000002</v>
      </c>
      <c r="AR688" s="406" t="b">
        <f t="shared" si="259"/>
        <v>0</v>
      </c>
      <c r="AS688" s="404" t="str">
        <f>INDEX('Org2567'!$BM:$BM,MATCH(Raw_DATA!A688,'Org2567'!$D:$D,0))</f>
        <v>รพช.F2 P30,000-60,000</v>
      </c>
      <c r="AT688" s="404">
        <f>INDEX('Org2567'!$BL:$BL,MATCH(Raw_DATA!A688,'Org2567'!$D:$D,0))</f>
        <v>6</v>
      </c>
      <c r="AU688" s="113"/>
      <c r="AV688" s="101">
        <v>62.58</v>
      </c>
      <c r="AW688" s="101">
        <v>29.42</v>
      </c>
      <c r="AX688" s="101">
        <v>29.19</v>
      </c>
      <c r="AY688" s="101">
        <v>115.49</v>
      </c>
      <c r="AZ688" s="101">
        <v>30.62</v>
      </c>
    </row>
    <row r="689" spans="1:52" x14ac:dyDescent="0.7">
      <c r="A689" s="101" t="s">
        <v>687</v>
      </c>
      <c r="B689" s="101" t="s">
        <v>3095</v>
      </c>
      <c r="C689" s="111" t="str">
        <f>IF(A689="","",INDEX(ID!P:P,MATCH(Raw_DATA!A689,ID!A:A,0)))</f>
        <v>รพช.F2 P&lt;=30,000</v>
      </c>
      <c r="D689" s="101">
        <f>IF(A689="","",INDEX(ID!M:M,MATCH(Raw_DATA!A689,ID!A:A,0)))</f>
        <v>5</v>
      </c>
      <c r="E689" s="112">
        <v>2.7</v>
      </c>
      <c r="F689" s="112">
        <v>2.62</v>
      </c>
      <c r="G689" s="112">
        <v>2.35</v>
      </c>
      <c r="H689" s="112">
        <v>21705656.989999998</v>
      </c>
      <c r="I689" s="112">
        <v>-3874860.57</v>
      </c>
      <c r="J689" s="112">
        <v>4753649.2</v>
      </c>
      <c r="K689" s="112">
        <v>17258373.469999999</v>
      </c>
      <c r="L689" s="112">
        <v>6.51</v>
      </c>
      <c r="M689" s="112">
        <v>-4.18</v>
      </c>
      <c r="N689" s="112">
        <f t="shared" si="260"/>
        <v>18</v>
      </c>
      <c r="O689" s="112">
        <f t="shared" si="261"/>
        <v>25</v>
      </c>
      <c r="P689" s="112">
        <f t="shared" si="262"/>
        <v>36</v>
      </c>
      <c r="Q689" s="112">
        <f t="shared" si="263"/>
        <v>68</v>
      </c>
      <c r="R689" s="112">
        <f t="shared" si="264"/>
        <v>27</v>
      </c>
      <c r="S689" s="112" cm="1">
        <f t="array" ref="S689">_xlfn.QUARTILE.EXC(IF($D$5:$D$906=$D689,$L$5:$L$906),1)</f>
        <v>-9.4075000000000006</v>
      </c>
      <c r="T689" s="112" cm="1">
        <f t="array" ref="T689">_xlfn.QUARTILE.EXC(IF($D$5:$D$906=$D689,$L$5:$L$906),3)</f>
        <v>1.645</v>
      </c>
      <c r="U689" s="112">
        <f t="shared" si="244"/>
        <v>11.0525</v>
      </c>
      <c r="V689" s="112">
        <f t="shared" si="245"/>
        <v>-25.986249999999998</v>
      </c>
      <c r="W689" s="112">
        <f t="shared" si="246"/>
        <v>18.223749999999999</v>
      </c>
      <c r="X689" s="112" t="b">
        <f t="shared" si="247"/>
        <v>0</v>
      </c>
      <c r="Y689" s="112" cm="1">
        <f t="array" ref="Y689">_xlfn.QUARTILE.EXC(IF($D$5:$D$906=$D689,$M$5:$M$906),1)</f>
        <v>-18.744999999999997</v>
      </c>
      <c r="Z689" s="112" cm="1">
        <f t="array" ref="Z689">_xlfn.QUARTILE.EXC(IF($D$5:$D$906=$D689,$M$5:$M$906),3)</f>
        <v>-2.7</v>
      </c>
      <c r="AA689" s="112">
        <f t="shared" si="248"/>
        <v>16.044999999999998</v>
      </c>
      <c r="AB689" s="112">
        <f t="shared" si="249"/>
        <v>-42.812499999999993</v>
      </c>
      <c r="AC689" s="112">
        <f t="shared" si="250"/>
        <v>21.367499999999996</v>
      </c>
      <c r="AD689" s="112" t="b">
        <f t="shared" si="251"/>
        <v>0</v>
      </c>
      <c r="AE689" s="101">
        <f t="shared" si="242"/>
        <v>1</v>
      </c>
      <c r="AF689" s="101">
        <f t="shared" si="243"/>
        <v>0</v>
      </c>
      <c r="AG689" s="406" cm="1">
        <f t="array" ref="AG689">_xlfn.QUARTILE.EXC(IF($AT$5:$AT$906=$AT689,$L$5:$L$906),1)</f>
        <v>-9.4075000000000006</v>
      </c>
      <c r="AH689" s="406" cm="1">
        <f t="array" ref="AH689">_xlfn.QUARTILE.EXC(IF($AT$5:$AT$906=$AT689,$L$5:$L$906),3)</f>
        <v>1.645</v>
      </c>
      <c r="AI689" s="406">
        <f t="shared" si="252"/>
        <v>11.0525</v>
      </c>
      <c r="AJ689" s="406">
        <f t="shared" si="253"/>
        <v>-25.986249999999998</v>
      </c>
      <c r="AK689" s="406">
        <f t="shared" si="254"/>
        <v>18.223749999999999</v>
      </c>
      <c r="AL689" s="406" t="b">
        <f t="shared" si="255"/>
        <v>0</v>
      </c>
      <c r="AM689" s="406" cm="1">
        <f t="array" ref="AM689">_xlfn.QUARTILE.EXC(IF($AT$5:$AT$906=$AT689,$M$5:$M$906),1)</f>
        <v>-18.744999999999997</v>
      </c>
      <c r="AN689" s="406" cm="1">
        <f t="array" ref="AN689">_xlfn.QUARTILE.EXC(IF($AT$5:$AT$906=$AT689,$M$5:$M$906),3)</f>
        <v>-2.7</v>
      </c>
      <c r="AO689" s="406">
        <f t="shared" si="256"/>
        <v>16.044999999999998</v>
      </c>
      <c r="AP689" s="406">
        <f t="shared" si="257"/>
        <v>-42.812499999999993</v>
      </c>
      <c r="AQ689" s="406">
        <f t="shared" si="258"/>
        <v>21.367499999999996</v>
      </c>
      <c r="AR689" s="406" t="b">
        <f t="shared" si="259"/>
        <v>0</v>
      </c>
      <c r="AS689" s="404" t="str">
        <f>INDEX('Org2567'!$BM:$BM,MATCH(Raw_DATA!A689,'Org2567'!$D:$D,0))</f>
        <v>รพช.F2 P&lt;=30,000</v>
      </c>
      <c r="AT689" s="404">
        <f>INDEX('Org2567'!$BL:$BL,MATCH(Raw_DATA!A689,'Org2567'!$D:$D,0))</f>
        <v>5</v>
      </c>
      <c r="AU689" s="113"/>
      <c r="AV689" s="101">
        <v>18.32</v>
      </c>
      <c r="AW689" s="101">
        <v>25.42</v>
      </c>
      <c r="AX689" s="101">
        <v>35.75</v>
      </c>
      <c r="AY689" s="101">
        <v>68.150000000000006</v>
      </c>
      <c r="AZ689" s="101">
        <v>27.07</v>
      </c>
    </row>
    <row r="690" spans="1:52" x14ac:dyDescent="0.7">
      <c r="A690" s="101" t="s">
        <v>688</v>
      </c>
      <c r="B690" s="101" t="s">
        <v>3098</v>
      </c>
      <c r="C690" s="111" t="str">
        <f>IF(A690="","",INDEX(ID!P:P,MATCH(Raw_DATA!A690,ID!A:A,0)))</f>
        <v>รพช.F2 P&lt;=30,000</v>
      </c>
      <c r="D690" s="101">
        <f>IF(A690="","",INDEX(ID!M:M,MATCH(Raw_DATA!A690,ID!A:A,0)))</f>
        <v>5</v>
      </c>
      <c r="E690" s="112">
        <v>1.75</v>
      </c>
      <c r="F690" s="112">
        <v>1.51</v>
      </c>
      <c r="G690" s="112">
        <v>1.04</v>
      </c>
      <c r="H690" s="112">
        <v>5302363.01</v>
      </c>
      <c r="I690" s="112">
        <v>-4146187.58</v>
      </c>
      <c r="J690" s="112">
        <v>-2935057.79</v>
      </c>
      <c r="K690" s="112">
        <v>268992.03999999998</v>
      </c>
      <c r="L690" s="112">
        <v>-4.49</v>
      </c>
      <c r="M690" s="112">
        <v>-8.3000000000000007</v>
      </c>
      <c r="N690" s="112">
        <f t="shared" si="260"/>
        <v>72</v>
      </c>
      <c r="O690" s="112">
        <f t="shared" si="261"/>
        <v>31</v>
      </c>
      <c r="P690" s="112">
        <f t="shared" si="262"/>
        <v>41</v>
      </c>
      <c r="Q690" s="112">
        <f t="shared" si="263"/>
        <v>71</v>
      </c>
      <c r="R690" s="112">
        <f t="shared" si="264"/>
        <v>42</v>
      </c>
      <c r="S690" s="112" cm="1">
        <f t="array" ref="S690">_xlfn.QUARTILE.EXC(IF($D$5:$D$906=$D690,$L$5:$L$906),1)</f>
        <v>-9.4075000000000006</v>
      </c>
      <c r="T690" s="112" cm="1">
        <f t="array" ref="T690">_xlfn.QUARTILE.EXC(IF($D$5:$D$906=$D690,$L$5:$L$906),3)</f>
        <v>1.645</v>
      </c>
      <c r="U690" s="112">
        <f t="shared" si="244"/>
        <v>11.0525</v>
      </c>
      <c r="V690" s="112">
        <f t="shared" si="245"/>
        <v>-25.986249999999998</v>
      </c>
      <c r="W690" s="112">
        <f t="shared" si="246"/>
        <v>18.223749999999999</v>
      </c>
      <c r="X690" s="112" t="b">
        <f t="shared" si="247"/>
        <v>0</v>
      </c>
      <c r="Y690" s="112" cm="1">
        <f t="array" ref="Y690">_xlfn.QUARTILE.EXC(IF($D$5:$D$906=$D690,$M$5:$M$906),1)</f>
        <v>-18.744999999999997</v>
      </c>
      <c r="Z690" s="112" cm="1">
        <f t="array" ref="Z690">_xlfn.QUARTILE.EXC(IF($D$5:$D$906=$D690,$M$5:$M$906),3)</f>
        <v>-2.7</v>
      </c>
      <c r="AA690" s="112">
        <f t="shared" si="248"/>
        <v>16.044999999999998</v>
      </c>
      <c r="AB690" s="112">
        <f t="shared" si="249"/>
        <v>-42.812499999999993</v>
      </c>
      <c r="AC690" s="112">
        <f t="shared" si="250"/>
        <v>21.367499999999996</v>
      </c>
      <c r="AD690" s="112" t="b">
        <f t="shared" si="251"/>
        <v>0</v>
      </c>
      <c r="AE690" s="101">
        <f t="shared" si="242"/>
        <v>1</v>
      </c>
      <c r="AF690" s="101">
        <f t="shared" si="243"/>
        <v>1</v>
      </c>
      <c r="AG690" s="406" cm="1">
        <f t="array" ref="AG690">_xlfn.QUARTILE.EXC(IF($AT$5:$AT$906=$AT690,$L$5:$L$906),1)</f>
        <v>-9.4075000000000006</v>
      </c>
      <c r="AH690" s="406" cm="1">
        <f t="array" ref="AH690">_xlfn.QUARTILE.EXC(IF($AT$5:$AT$906=$AT690,$L$5:$L$906),3)</f>
        <v>1.645</v>
      </c>
      <c r="AI690" s="406">
        <f t="shared" si="252"/>
        <v>11.0525</v>
      </c>
      <c r="AJ690" s="406">
        <f t="shared" si="253"/>
        <v>-25.986249999999998</v>
      </c>
      <c r="AK690" s="406">
        <f t="shared" si="254"/>
        <v>18.223749999999999</v>
      </c>
      <c r="AL690" s="406" t="b">
        <f t="shared" si="255"/>
        <v>0</v>
      </c>
      <c r="AM690" s="406" cm="1">
        <f t="array" ref="AM690">_xlfn.QUARTILE.EXC(IF($AT$5:$AT$906=$AT690,$M$5:$M$906),1)</f>
        <v>-18.744999999999997</v>
      </c>
      <c r="AN690" s="406" cm="1">
        <f t="array" ref="AN690">_xlfn.QUARTILE.EXC(IF($AT$5:$AT$906=$AT690,$M$5:$M$906),3)</f>
        <v>-2.7</v>
      </c>
      <c r="AO690" s="406">
        <f t="shared" si="256"/>
        <v>16.044999999999998</v>
      </c>
      <c r="AP690" s="406">
        <f t="shared" si="257"/>
        <v>-42.812499999999993</v>
      </c>
      <c r="AQ690" s="406">
        <f t="shared" si="258"/>
        <v>21.367499999999996</v>
      </c>
      <c r="AR690" s="406" t="b">
        <f t="shared" si="259"/>
        <v>0</v>
      </c>
      <c r="AS690" s="404" t="str">
        <f>INDEX('Org2567'!$BM:$BM,MATCH(Raw_DATA!A690,'Org2567'!$D:$D,0))</f>
        <v>รพช.F2 P&lt;=30,000</v>
      </c>
      <c r="AT690" s="404">
        <f>INDEX('Org2567'!$BL:$BL,MATCH(Raw_DATA!A690,'Org2567'!$D:$D,0))</f>
        <v>5</v>
      </c>
      <c r="AU690" s="113"/>
      <c r="AV690" s="101">
        <v>71.569999999999993</v>
      </c>
      <c r="AW690" s="101">
        <v>30.93</v>
      </c>
      <c r="AX690" s="101">
        <v>40.68</v>
      </c>
      <c r="AY690" s="101">
        <v>71.489999999999995</v>
      </c>
      <c r="AZ690" s="101">
        <v>41.87</v>
      </c>
    </row>
    <row r="691" spans="1:52" x14ac:dyDescent="0.7">
      <c r="A691" s="101" t="s">
        <v>689</v>
      </c>
      <c r="B691" s="101" t="s">
        <v>3101</v>
      </c>
      <c r="C691" s="111" t="str">
        <f>IF(A691="","",INDEX(ID!P:P,MATCH(Raw_DATA!A691,ID!A:A,0)))</f>
        <v>รพช.M2 B&gt;100</v>
      </c>
      <c r="D691" s="101">
        <f>IF(A691="","",INDEX(ID!M:M,MATCH(Raw_DATA!A691,ID!A:A,0)))</f>
        <v>13</v>
      </c>
      <c r="E691" s="112">
        <v>1.1599999999999999</v>
      </c>
      <c r="F691" s="112">
        <v>1.07</v>
      </c>
      <c r="G691" s="112">
        <v>0.69</v>
      </c>
      <c r="H691" s="112">
        <v>14526323.82</v>
      </c>
      <c r="I691" s="112">
        <v>-13482174.91</v>
      </c>
      <c r="J691" s="112">
        <v>-5040652.04</v>
      </c>
      <c r="K691" s="112">
        <v>-28642232.050000001</v>
      </c>
      <c r="L691" s="112">
        <v>-1.63</v>
      </c>
      <c r="M691" s="112">
        <v>-6.01</v>
      </c>
      <c r="N691" s="112">
        <f t="shared" si="260"/>
        <v>261</v>
      </c>
      <c r="O691" s="112">
        <f t="shared" si="261"/>
        <v>53</v>
      </c>
      <c r="P691" s="112">
        <f t="shared" si="262"/>
        <v>46</v>
      </c>
      <c r="Q691" s="112">
        <f t="shared" si="263"/>
        <v>80</v>
      </c>
      <c r="R691" s="112">
        <f t="shared" si="264"/>
        <v>41</v>
      </c>
      <c r="S691" s="112" cm="1">
        <f t="array" ref="S691">_xlfn.QUARTILE.EXC(IF($D$5:$D$906=$D691,$L$5:$L$906),1)</f>
        <v>-7.51</v>
      </c>
      <c r="T691" s="112" cm="1">
        <f t="array" ref="T691">_xlfn.QUARTILE.EXC(IF($D$5:$D$906=$D691,$L$5:$L$906),3)</f>
        <v>3.04</v>
      </c>
      <c r="U691" s="112">
        <f t="shared" si="244"/>
        <v>10.55</v>
      </c>
      <c r="V691" s="112">
        <f t="shared" si="245"/>
        <v>-23.335000000000001</v>
      </c>
      <c r="W691" s="112">
        <f t="shared" si="246"/>
        <v>18.865000000000002</v>
      </c>
      <c r="X691" s="112" t="b">
        <f t="shared" si="247"/>
        <v>0</v>
      </c>
      <c r="Y691" s="112" cm="1">
        <f t="array" ref="Y691">_xlfn.QUARTILE.EXC(IF($D$5:$D$906=$D691,$M$5:$M$906),1)</f>
        <v>-12.23</v>
      </c>
      <c r="Z691" s="112" cm="1">
        <f t="array" ref="Z691">_xlfn.QUARTILE.EXC(IF($D$5:$D$906=$D691,$M$5:$M$906),3)</f>
        <v>-0.18</v>
      </c>
      <c r="AA691" s="112">
        <f t="shared" si="248"/>
        <v>12.05</v>
      </c>
      <c r="AB691" s="112">
        <f t="shared" si="249"/>
        <v>-30.305000000000003</v>
      </c>
      <c r="AC691" s="112">
        <f t="shared" si="250"/>
        <v>17.895000000000003</v>
      </c>
      <c r="AD691" s="112" t="b">
        <f t="shared" si="251"/>
        <v>0</v>
      </c>
      <c r="AE691" s="101">
        <f t="shared" si="242"/>
        <v>1</v>
      </c>
      <c r="AF691" s="101">
        <f t="shared" si="243"/>
        <v>1</v>
      </c>
      <c r="AG691" s="406" cm="1">
        <f t="array" ref="AG691">_xlfn.QUARTILE.EXC(IF($AT$5:$AT$906=$AT691,$L$5:$L$906),1)</f>
        <v>-7.51</v>
      </c>
      <c r="AH691" s="406" cm="1">
        <f t="array" ref="AH691">_xlfn.QUARTILE.EXC(IF($AT$5:$AT$906=$AT691,$L$5:$L$906),3)</f>
        <v>3.04</v>
      </c>
      <c r="AI691" s="406">
        <f t="shared" si="252"/>
        <v>10.55</v>
      </c>
      <c r="AJ691" s="406">
        <f t="shared" si="253"/>
        <v>-23.335000000000001</v>
      </c>
      <c r="AK691" s="406">
        <f t="shared" si="254"/>
        <v>18.865000000000002</v>
      </c>
      <c r="AL691" s="406" t="b">
        <f t="shared" si="255"/>
        <v>0</v>
      </c>
      <c r="AM691" s="406" cm="1">
        <f t="array" ref="AM691">_xlfn.QUARTILE.EXC(IF($AT$5:$AT$906=$AT691,$M$5:$M$906),1)</f>
        <v>-12.23</v>
      </c>
      <c r="AN691" s="406" cm="1">
        <f t="array" ref="AN691">_xlfn.QUARTILE.EXC(IF($AT$5:$AT$906=$AT691,$M$5:$M$906),3)</f>
        <v>-0.18</v>
      </c>
      <c r="AO691" s="406">
        <f t="shared" si="256"/>
        <v>12.05</v>
      </c>
      <c r="AP691" s="406">
        <f t="shared" si="257"/>
        <v>-30.305000000000003</v>
      </c>
      <c r="AQ691" s="406">
        <f t="shared" si="258"/>
        <v>17.895000000000003</v>
      </c>
      <c r="AR691" s="406" t="b">
        <f t="shared" si="259"/>
        <v>0</v>
      </c>
      <c r="AS691" s="404" t="str">
        <f>INDEX('Org2567'!$BM:$BM,MATCH(Raw_DATA!A691,'Org2567'!$D:$D,0))</f>
        <v>รพช.M2 B&gt;100</v>
      </c>
      <c r="AT691" s="404">
        <f>INDEX('Org2567'!$BL:$BL,MATCH(Raw_DATA!A691,'Org2567'!$D:$D,0))</f>
        <v>13</v>
      </c>
      <c r="AU691" s="113"/>
      <c r="AV691" s="101">
        <v>260.63</v>
      </c>
      <c r="AW691" s="101">
        <v>52.91</v>
      </c>
      <c r="AX691" s="101">
        <v>46.14</v>
      </c>
      <c r="AY691" s="101">
        <v>79.680000000000007</v>
      </c>
      <c r="AZ691" s="101">
        <v>40.81</v>
      </c>
    </row>
    <row r="692" spans="1:52" x14ac:dyDescent="0.7">
      <c r="A692" s="101" t="s">
        <v>690</v>
      </c>
      <c r="B692" s="101" t="s">
        <v>3778</v>
      </c>
      <c r="C692" s="111" t="str">
        <f>IF(A692="","",INDEX(ID!P:P,MATCH(Raw_DATA!A692,ID!A:A,0)))</f>
        <v>รพศ.A B&gt;700to1000</v>
      </c>
      <c r="D692" s="101">
        <f>IF(A692="","",INDEX(ID!M:M,MATCH(Raw_DATA!A692,ID!A:A,0)))</f>
        <v>19</v>
      </c>
      <c r="E692" s="112">
        <v>2.46</v>
      </c>
      <c r="F692" s="112">
        <v>2.1800000000000002</v>
      </c>
      <c r="G692" s="112">
        <v>1.23</v>
      </c>
      <c r="H692" s="112">
        <v>580078615.47000003</v>
      </c>
      <c r="I692" s="112">
        <v>41134454.609999999</v>
      </c>
      <c r="J692" s="112">
        <v>138979170.75</v>
      </c>
      <c r="K692" s="112">
        <v>90301205.959999993</v>
      </c>
      <c r="L692" s="112">
        <v>6.1</v>
      </c>
      <c r="M692" s="112">
        <v>1.75</v>
      </c>
      <c r="N692" s="112">
        <f t="shared" si="260"/>
        <v>87</v>
      </c>
      <c r="O692" s="112">
        <f t="shared" si="261"/>
        <v>58</v>
      </c>
      <c r="P692" s="112">
        <f t="shared" si="262"/>
        <v>37</v>
      </c>
      <c r="Q692" s="112">
        <f t="shared" si="263"/>
        <v>68</v>
      </c>
      <c r="R692" s="112">
        <f t="shared" si="264"/>
        <v>45</v>
      </c>
      <c r="S692" s="112" cm="1">
        <f t="array" ref="S692">_xlfn.QUARTILE.EXC(IF($D$5:$D$906=$D692,$L$5:$L$906),1)</f>
        <v>3.02</v>
      </c>
      <c r="T692" s="112" cm="1">
        <f t="array" ref="T692">_xlfn.QUARTILE.EXC(IF($D$5:$D$906=$D692,$L$5:$L$906),3)</f>
        <v>9.33</v>
      </c>
      <c r="U692" s="112">
        <f t="shared" si="244"/>
        <v>6.3100000000000005</v>
      </c>
      <c r="V692" s="112">
        <f t="shared" si="245"/>
        <v>-6.4450000000000003</v>
      </c>
      <c r="W692" s="112">
        <f t="shared" si="246"/>
        <v>18.795000000000002</v>
      </c>
      <c r="X692" s="112" t="b">
        <f t="shared" si="247"/>
        <v>0</v>
      </c>
      <c r="Y692" s="112" cm="1">
        <f t="array" ref="Y692">_xlfn.QUARTILE.EXC(IF($D$5:$D$906=$D692,$M$5:$M$906),1)</f>
        <v>-3.11</v>
      </c>
      <c r="Z692" s="112" cm="1">
        <f t="array" ref="Z692">_xlfn.QUARTILE.EXC(IF($D$5:$D$906=$D692,$M$5:$M$906),3)</f>
        <v>6.62</v>
      </c>
      <c r="AA692" s="112">
        <f t="shared" si="248"/>
        <v>9.73</v>
      </c>
      <c r="AB692" s="112">
        <f t="shared" si="249"/>
        <v>-17.705000000000002</v>
      </c>
      <c r="AC692" s="112">
        <f t="shared" si="250"/>
        <v>21.215</v>
      </c>
      <c r="AD692" s="112" t="b">
        <f t="shared" si="251"/>
        <v>0</v>
      </c>
      <c r="AE692" s="101">
        <f t="shared" si="242"/>
        <v>0</v>
      </c>
      <c r="AF692" s="101">
        <f t="shared" si="243"/>
        <v>0</v>
      </c>
      <c r="AG692" s="406" cm="1">
        <f t="array" ref="AG692">_xlfn.QUARTILE.EXC(IF($AT$5:$AT$906=$AT692,$L$5:$L$906),1)</f>
        <v>3.02</v>
      </c>
      <c r="AH692" s="406" cm="1">
        <f t="array" ref="AH692">_xlfn.QUARTILE.EXC(IF($AT$5:$AT$906=$AT692,$L$5:$L$906),3)</f>
        <v>9.33</v>
      </c>
      <c r="AI692" s="406">
        <f t="shared" si="252"/>
        <v>6.3100000000000005</v>
      </c>
      <c r="AJ692" s="406">
        <f t="shared" si="253"/>
        <v>-6.4450000000000003</v>
      </c>
      <c r="AK692" s="406">
        <f t="shared" si="254"/>
        <v>18.795000000000002</v>
      </c>
      <c r="AL692" s="406" t="b">
        <f t="shared" si="255"/>
        <v>0</v>
      </c>
      <c r="AM692" s="406" cm="1">
        <f t="array" ref="AM692">_xlfn.QUARTILE.EXC(IF($AT$5:$AT$906=$AT692,$M$5:$M$906),1)</f>
        <v>-3.11</v>
      </c>
      <c r="AN692" s="406" cm="1">
        <f t="array" ref="AN692">_xlfn.QUARTILE.EXC(IF($AT$5:$AT$906=$AT692,$M$5:$M$906),3)</f>
        <v>6.62</v>
      </c>
      <c r="AO692" s="406">
        <f t="shared" si="256"/>
        <v>9.73</v>
      </c>
      <c r="AP692" s="406">
        <f t="shared" si="257"/>
        <v>-17.705000000000002</v>
      </c>
      <c r="AQ692" s="406">
        <f t="shared" si="258"/>
        <v>21.215</v>
      </c>
      <c r="AR692" s="406" t="b">
        <f t="shared" si="259"/>
        <v>0</v>
      </c>
      <c r="AS692" s="404" t="str">
        <f>INDEX('Org2567'!$BM:$BM,MATCH(Raw_DATA!A692,'Org2567'!$D:$D,0))</f>
        <v>รพศ.A B&gt;700to1000</v>
      </c>
      <c r="AT692" s="404">
        <f>INDEX('Org2567'!$BL:$BL,MATCH(Raw_DATA!A692,'Org2567'!$D:$D,0))</f>
        <v>19</v>
      </c>
      <c r="AU692" s="113"/>
      <c r="AV692" s="101">
        <v>87.38</v>
      </c>
      <c r="AW692" s="101">
        <v>58.14</v>
      </c>
      <c r="AX692" s="101">
        <v>37.43</v>
      </c>
      <c r="AY692" s="101">
        <v>68.349999999999994</v>
      </c>
      <c r="AZ692" s="101">
        <v>44.9</v>
      </c>
    </row>
    <row r="693" spans="1:52" x14ac:dyDescent="0.7">
      <c r="A693" s="101" t="s">
        <v>691</v>
      </c>
      <c r="B693" s="101" t="s">
        <v>2940</v>
      </c>
      <c r="C693" s="111" t="str">
        <f>IF(A693="","",INDEX(ID!P:P,MATCH(Raw_DATA!A693,ID!A:A,0)))</f>
        <v>รพช.F2 P&lt;=30,000</v>
      </c>
      <c r="D693" s="101">
        <f>IF(A693="","",INDEX(ID!M:M,MATCH(Raw_DATA!A693,ID!A:A,0)))</f>
        <v>5</v>
      </c>
      <c r="E693" s="112">
        <v>4.33</v>
      </c>
      <c r="F693" s="112">
        <v>4.0599999999999996</v>
      </c>
      <c r="G693" s="112">
        <v>2.99</v>
      </c>
      <c r="H693" s="112">
        <v>22072869.129999999</v>
      </c>
      <c r="I693" s="112">
        <v>-12301098.43</v>
      </c>
      <c r="J693" s="112">
        <v>-6964056.1299999999</v>
      </c>
      <c r="K693" s="112">
        <v>13160845.52</v>
      </c>
      <c r="L693" s="112">
        <v>-7.88</v>
      </c>
      <c r="M693" s="112">
        <v>-19.260000000000002</v>
      </c>
      <c r="N693" s="112">
        <f t="shared" si="260"/>
        <v>61</v>
      </c>
      <c r="O693" s="112">
        <f t="shared" si="261"/>
        <v>31</v>
      </c>
      <c r="P693" s="112">
        <f t="shared" si="262"/>
        <v>59</v>
      </c>
      <c r="Q693" s="112">
        <f t="shared" si="263"/>
        <v>105</v>
      </c>
      <c r="R693" s="112">
        <f t="shared" si="264"/>
        <v>39</v>
      </c>
      <c r="S693" s="112" cm="1">
        <f t="array" ref="S693">_xlfn.QUARTILE.EXC(IF($D$5:$D$906=$D693,$L$5:$L$906),1)</f>
        <v>-9.4075000000000006</v>
      </c>
      <c r="T693" s="112" cm="1">
        <f t="array" ref="T693">_xlfn.QUARTILE.EXC(IF($D$5:$D$906=$D693,$L$5:$L$906),3)</f>
        <v>1.645</v>
      </c>
      <c r="U693" s="112">
        <f t="shared" si="244"/>
        <v>11.0525</v>
      </c>
      <c r="V693" s="112">
        <f t="shared" si="245"/>
        <v>-25.986249999999998</v>
      </c>
      <c r="W693" s="112">
        <f t="shared" si="246"/>
        <v>18.223749999999999</v>
      </c>
      <c r="X693" s="112" t="b">
        <f t="shared" si="247"/>
        <v>0</v>
      </c>
      <c r="Y693" s="112" cm="1">
        <f t="array" ref="Y693">_xlfn.QUARTILE.EXC(IF($D$5:$D$906=$D693,$M$5:$M$906),1)</f>
        <v>-18.744999999999997</v>
      </c>
      <c r="Z693" s="112" cm="1">
        <f t="array" ref="Z693">_xlfn.QUARTILE.EXC(IF($D$5:$D$906=$D693,$M$5:$M$906),3)</f>
        <v>-2.7</v>
      </c>
      <c r="AA693" s="112">
        <f t="shared" si="248"/>
        <v>16.044999999999998</v>
      </c>
      <c r="AB693" s="112">
        <f t="shared" si="249"/>
        <v>-42.812499999999993</v>
      </c>
      <c r="AC693" s="112">
        <f t="shared" si="250"/>
        <v>21.367499999999996</v>
      </c>
      <c r="AD693" s="112" t="b">
        <f t="shared" si="251"/>
        <v>0</v>
      </c>
      <c r="AE693" s="101">
        <f t="shared" si="242"/>
        <v>1</v>
      </c>
      <c r="AF693" s="101">
        <f t="shared" si="243"/>
        <v>1</v>
      </c>
      <c r="AG693" s="406" cm="1">
        <f t="array" ref="AG693">_xlfn.QUARTILE.EXC(IF($AT$5:$AT$906=$AT693,$L$5:$L$906),1)</f>
        <v>-9.4075000000000006</v>
      </c>
      <c r="AH693" s="406" cm="1">
        <f t="array" ref="AH693">_xlfn.QUARTILE.EXC(IF($AT$5:$AT$906=$AT693,$L$5:$L$906),3)</f>
        <v>1.645</v>
      </c>
      <c r="AI693" s="406">
        <f t="shared" si="252"/>
        <v>11.0525</v>
      </c>
      <c r="AJ693" s="406">
        <f t="shared" si="253"/>
        <v>-25.986249999999998</v>
      </c>
      <c r="AK693" s="406">
        <f t="shared" si="254"/>
        <v>18.223749999999999</v>
      </c>
      <c r="AL693" s="406" t="b">
        <f t="shared" si="255"/>
        <v>0</v>
      </c>
      <c r="AM693" s="406" cm="1">
        <f t="array" ref="AM693">_xlfn.QUARTILE.EXC(IF($AT$5:$AT$906=$AT693,$M$5:$M$906),1)</f>
        <v>-18.744999999999997</v>
      </c>
      <c r="AN693" s="406" cm="1">
        <f t="array" ref="AN693">_xlfn.QUARTILE.EXC(IF($AT$5:$AT$906=$AT693,$M$5:$M$906),3)</f>
        <v>-2.7</v>
      </c>
      <c r="AO693" s="406">
        <f t="shared" si="256"/>
        <v>16.044999999999998</v>
      </c>
      <c r="AP693" s="406">
        <f t="shared" si="257"/>
        <v>-42.812499999999993</v>
      </c>
      <c r="AQ693" s="406">
        <f t="shared" si="258"/>
        <v>21.367499999999996</v>
      </c>
      <c r="AR693" s="406" t="b">
        <f t="shared" si="259"/>
        <v>0</v>
      </c>
      <c r="AS693" s="404" t="str">
        <f>INDEX('Org2567'!$BM:$BM,MATCH(Raw_DATA!A693,'Org2567'!$D:$D,0))</f>
        <v>รพช.F2 P&lt;=30,000</v>
      </c>
      <c r="AT693" s="404">
        <f>INDEX('Org2567'!$BL:$BL,MATCH(Raw_DATA!A693,'Org2567'!$D:$D,0))</f>
        <v>5</v>
      </c>
      <c r="AU693" s="113"/>
      <c r="AV693" s="101">
        <v>61.16</v>
      </c>
      <c r="AW693" s="101">
        <v>30.85</v>
      </c>
      <c r="AX693" s="101">
        <v>59.04</v>
      </c>
      <c r="AY693" s="101">
        <v>105.28</v>
      </c>
      <c r="AZ693" s="101">
        <v>38.659999999999997</v>
      </c>
    </row>
    <row r="694" spans="1:52" x14ac:dyDescent="0.7">
      <c r="A694" s="101" t="s">
        <v>692</v>
      </c>
      <c r="B694" s="101" t="s">
        <v>2943</v>
      </c>
      <c r="C694" s="111" t="str">
        <f>IF(A694="","",INDEX(ID!P:P,MATCH(Raw_DATA!A694,ID!A:A,0)))</f>
        <v>รพช.M2 B&gt;100</v>
      </c>
      <c r="D694" s="101">
        <f>IF(A694="","",INDEX(ID!M:M,MATCH(Raw_DATA!A694,ID!A:A,0)))</f>
        <v>13</v>
      </c>
      <c r="E694" s="112">
        <v>1.34</v>
      </c>
      <c r="F694" s="112">
        <v>1.18</v>
      </c>
      <c r="G694" s="112">
        <v>0.67</v>
      </c>
      <c r="H694" s="112">
        <v>19847034.879999999</v>
      </c>
      <c r="I694" s="112">
        <v>-16092136.050000001</v>
      </c>
      <c r="J694" s="112">
        <v>-4032027.03</v>
      </c>
      <c r="K694" s="112">
        <v>-19313695.190000001</v>
      </c>
      <c r="L694" s="112">
        <v>-1.76</v>
      </c>
      <c r="M694" s="112">
        <v>-8.09</v>
      </c>
      <c r="N694" s="112">
        <f t="shared" si="260"/>
        <v>162</v>
      </c>
      <c r="O694" s="112">
        <f t="shared" si="261"/>
        <v>61</v>
      </c>
      <c r="P694" s="112">
        <f t="shared" si="262"/>
        <v>45</v>
      </c>
      <c r="Q694" s="112">
        <f t="shared" si="263"/>
        <v>105</v>
      </c>
      <c r="R694" s="112">
        <f t="shared" si="264"/>
        <v>64</v>
      </c>
      <c r="S694" s="112" cm="1">
        <f t="array" ref="S694">_xlfn.QUARTILE.EXC(IF($D$5:$D$906=$D694,$L$5:$L$906),1)</f>
        <v>-7.51</v>
      </c>
      <c r="T694" s="112" cm="1">
        <f t="array" ref="T694">_xlfn.QUARTILE.EXC(IF($D$5:$D$906=$D694,$L$5:$L$906),3)</f>
        <v>3.04</v>
      </c>
      <c r="U694" s="112">
        <f t="shared" si="244"/>
        <v>10.55</v>
      </c>
      <c r="V694" s="112">
        <f t="shared" si="245"/>
        <v>-23.335000000000001</v>
      </c>
      <c r="W694" s="112">
        <f t="shared" si="246"/>
        <v>18.865000000000002</v>
      </c>
      <c r="X694" s="112" t="b">
        <f t="shared" si="247"/>
        <v>0</v>
      </c>
      <c r="Y694" s="112" cm="1">
        <f t="array" ref="Y694">_xlfn.QUARTILE.EXC(IF($D$5:$D$906=$D694,$M$5:$M$906),1)</f>
        <v>-12.23</v>
      </c>
      <c r="Z694" s="112" cm="1">
        <f t="array" ref="Z694">_xlfn.QUARTILE.EXC(IF($D$5:$D$906=$D694,$M$5:$M$906),3)</f>
        <v>-0.18</v>
      </c>
      <c r="AA694" s="112">
        <f t="shared" si="248"/>
        <v>12.05</v>
      </c>
      <c r="AB694" s="112">
        <f t="shared" si="249"/>
        <v>-30.305000000000003</v>
      </c>
      <c r="AC694" s="112">
        <f t="shared" si="250"/>
        <v>17.895000000000003</v>
      </c>
      <c r="AD694" s="112" t="b">
        <f t="shared" si="251"/>
        <v>0</v>
      </c>
      <c r="AE694" s="101">
        <f t="shared" si="242"/>
        <v>1</v>
      </c>
      <c r="AF694" s="101">
        <f t="shared" si="243"/>
        <v>1</v>
      </c>
      <c r="AG694" s="406" cm="1">
        <f t="array" ref="AG694">_xlfn.QUARTILE.EXC(IF($AT$5:$AT$906=$AT694,$L$5:$L$906),1)</f>
        <v>-7.51</v>
      </c>
      <c r="AH694" s="406" cm="1">
        <f t="array" ref="AH694">_xlfn.QUARTILE.EXC(IF($AT$5:$AT$906=$AT694,$L$5:$L$906),3)</f>
        <v>3.04</v>
      </c>
      <c r="AI694" s="406">
        <f t="shared" si="252"/>
        <v>10.55</v>
      </c>
      <c r="AJ694" s="406">
        <f t="shared" si="253"/>
        <v>-23.335000000000001</v>
      </c>
      <c r="AK694" s="406">
        <f t="shared" si="254"/>
        <v>18.865000000000002</v>
      </c>
      <c r="AL694" s="406" t="b">
        <f t="shared" si="255"/>
        <v>0</v>
      </c>
      <c r="AM694" s="406" cm="1">
        <f t="array" ref="AM694">_xlfn.QUARTILE.EXC(IF($AT$5:$AT$906=$AT694,$M$5:$M$906),1)</f>
        <v>-12.23</v>
      </c>
      <c r="AN694" s="406" cm="1">
        <f t="array" ref="AN694">_xlfn.QUARTILE.EXC(IF($AT$5:$AT$906=$AT694,$M$5:$M$906),3)</f>
        <v>-0.18</v>
      </c>
      <c r="AO694" s="406">
        <f t="shared" si="256"/>
        <v>12.05</v>
      </c>
      <c r="AP694" s="406">
        <f t="shared" si="257"/>
        <v>-30.305000000000003</v>
      </c>
      <c r="AQ694" s="406">
        <f t="shared" si="258"/>
        <v>17.895000000000003</v>
      </c>
      <c r="AR694" s="406" t="b">
        <f t="shared" si="259"/>
        <v>0</v>
      </c>
      <c r="AS694" s="404" t="str">
        <f>INDEX('Org2567'!$BM:$BM,MATCH(Raw_DATA!A694,'Org2567'!$D:$D,0))</f>
        <v>รพช.M2 B&gt;100</v>
      </c>
      <c r="AT694" s="404">
        <f>INDEX('Org2567'!$BL:$BL,MATCH(Raw_DATA!A694,'Org2567'!$D:$D,0))</f>
        <v>13</v>
      </c>
      <c r="AU694" s="113"/>
      <c r="AV694" s="101">
        <v>161.54</v>
      </c>
      <c r="AW694" s="101">
        <v>61</v>
      </c>
      <c r="AX694" s="101">
        <v>45.12</v>
      </c>
      <c r="AY694" s="101">
        <v>104.86</v>
      </c>
      <c r="AZ694" s="101">
        <v>64.13</v>
      </c>
    </row>
    <row r="695" spans="1:52" x14ac:dyDescent="0.7">
      <c r="A695" s="101" t="s">
        <v>693</v>
      </c>
      <c r="B695" s="101" t="s">
        <v>3967</v>
      </c>
      <c r="C695" s="111" t="str">
        <f>IF(A695="","",INDEX(ID!P:P,MATCH(Raw_DATA!A695,ID!A:A,0)))</f>
        <v>รพท.M1 B&gt;200</v>
      </c>
      <c r="D695" s="101">
        <f>IF(A695="","",INDEX(ID!M:M,MATCH(Raw_DATA!A695,ID!A:A,0)))</f>
        <v>15</v>
      </c>
      <c r="E695" s="112">
        <v>3.37</v>
      </c>
      <c r="F695" s="112">
        <v>3.24</v>
      </c>
      <c r="G695" s="112">
        <v>2.34</v>
      </c>
      <c r="H695" s="112">
        <v>307615263.33999997</v>
      </c>
      <c r="I695" s="112">
        <v>-67905612.670000002</v>
      </c>
      <c r="J695" s="112">
        <v>-26993779.48</v>
      </c>
      <c r="K695" s="112">
        <v>172595096.06999999</v>
      </c>
      <c r="L695" s="112">
        <v>-4.47</v>
      </c>
      <c r="M695" s="112">
        <v>-8.6999999999999993</v>
      </c>
      <c r="N695" s="112">
        <f t="shared" si="260"/>
        <v>84</v>
      </c>
      <c r="O695" s="112">
        <f t="shared" si="261"/>
        <v>64</v>
      </c>
      <c r="P695" s="112">
        <f t="shared" si="262"/>
        <v>50</v>
      </c>
      <c r="Q695" s="112">
        <f t="shared" si="263"/>
        <v>178</v>
      </c>
      <c r="R695" s="112">
        <f t="shared" si="264"/>
        <v>32</v>
      </c>
      <c r="S695" s="112" cm="1">
        <f t="array" ref="S695">_xlfn.QUARTILE.EXC(IF($D$5:$D$906=$D695,$L$5:$L$906),1)</f>
        <v>-2.59</v>
      </c>
      <c r="T695" s="112" cm="1">
        <f t="array" ref="T695">_xlfn.QUARTILE.EXC(IF($D$5:$D$906=$D695,$L$5:$L$906),3)</f>
        <v>8.86</v>
      </c>
      <c r="U695" s="112">
        <f t="shared" si="244"/>
        <v>11.45</v>
      </c>
      <c r="V695" s="112">
        <f t="shared" si="245"/>
        <v>-19.764999999999997</v>
      </c>
      <c r="W695" s="112">
        <f t="shared" si="246"/>
        <v>26.034999999999997</v>
      </c>
      <c r="X695" s="112" t="b">
        <f t="shared" si="247"/>
        <v>0</v>
      </c>
      <c r="Y695" s="112" cm="1">
        <f t="array" ref="Y695">_xlfn.QUARTILE.EXC(IF($D$5:$D$906=$D695,$M$5:$M$906),1)</f>
        <v>-5.74</v>
      </c>
      <c r="Z695" s="112" cm="1">
        <f t="array" ref="Z695">_xlfn.QUARTILE.EXC(IF($D$5:$D$906=$D695,$M$5:$M$906),3)</f>
        <v>4.915</v>
      </c>
      <c r="AA695" s="112">
        <f t="shared" si="248"/>
        <v>10.655000000000001</v>
      </c>
      <c r="AB695" s="112">
        <f t="shared" si="249"/>
        <v>-21.722500000000004</v>
      </c>
      <c r="AC695" s="112">
        <f t="shared" si="250"/>
        <v>20.897500000000001</v>
      </c>
      <c r="AD695" s="112" t="b">
        <f t="shared" si="251"/>
        <v>0</v>
      </c>
      <c r="AE695" s="101">
        <f t="shared" si="242"/>
        <v>1</v>
      </c>
      <c r="AF695" s="101">
        <f t="shared" si="243"/>
        <v>1</v>
      </c>
      <c r="AG695" s="406" cm="1">
        <f t="array" ref="AG695">_xlfn.QUARTILE.EXC(IF($AT$5:$AT$906=$AT695,$L$5:$L$906),1)</f>
        <v>-0.34999999999999964</v>
      </c>
      <c r="AH695" s="406" cm="1">
        <f t="array" ref="AH695">_xlfn.QUARTILE.EXC(IF($AT$5:$AT$906=$AT695,$L$5:$L$906),3)</f>
        <v>9.0500000000000007</v>
      </c>
      <c r="AI695" s="406">
        <f t="shared" si="252"/>
        <v>9.4</v>
      </c>
      <c r="AJ695" s="406">
        <f t="shared" si="253"/>
        <v>-14.450000000000001</v>
      </c>
      <c r="AK695" s="406">
        <f t="shared" si="254"/>
        <v>23.150000000000002</v>
      </c>
      <c r="AL695" s="406" t="b">
        <f t="shared" si="255"/>
        <v>0</v>
      </c>
      <c r="AM695" s="406" cm="1">
        <f t="array" ref="AM695">_xlfn.QUARTILE.EXC(IF($AT$5:$AT$906=$AT695,$M$5:$M$906),1)</f>
        <v>-5.0175000000000001</v>
      </c>
      <c r="AN695" s="406" cm="1">
        <f t="array" ref="AN695">_xlfn.QUARTILE.EXC(IF($AT$5:$AT$906=$AT695,$M$5:$M$906),3)</f>
        <v>5.1049999999999995</v>
      </c>
      <c r="AO695" s="406">
        <f t="shared" si="256"/>
        <v>10.122499999999999</v>
      </c>
      <c r="AP695" s="406">
        <f t="shared" si="257"/>
        <v>-20.201249999999998</v>
      </c>
      <c r="AQ695" s="406">
        <f t="shared" si="258"/>
        <v>20.288749999999997</v>
      </c>
      <c r="AR695" s="406" t="b">
        <f t="shared" si="259"/>
        <v>0</v>
      </c>
      <c r="AS695" s="404" t="str">
        <f>INDEX('Org2567'!$BM:$BM,MATCH(Raw_DATA!A695,'Org2567'!$D:$D,0))</f>
        <v>รพท.M1 B&gt;200</v>
      </c>
      <c r="AT695" s="404">
        <f>INDEX('Org2567'!$BL:$BL,MATCH(Raw_DATA!A695,'Org2567'!$D:$D,0))</f>
        <v>15</v>
      </c>
      <c r="AU695" s="113"/>
      <c r="AV695" s="101">
        <v>83.8</v>
      </c>
      <c r="AW695" s="101">
        <v>63.66</v>
      </c>
      <c r="AX695" s="101">
        <v>50.22</v>
      </c>
      <c r="AY695" s="101">
        <v>177.69</v>
      </c>
      <c r="AZ695" s="101">
        <v>31.71</v>
      </c>
    </row>
    <row r="696" spans="1:52" x14ac:dyDescent="0.7">
      <c r="A696" s="101" t="s">
        <v>694</v>
      </c>
      <c r="B696" s="101" t="s">
        <v>2948</v>
      </c>
      <c r="C696" s="111" t="str">
        <f>IF(A696="","",INDEX(ID!P:P,MATCH(Raw_DATA!A696,ID!A:A,0)))</f>
        <v>รพช.M2 B&gt;100</v>
      </c>
      <c r="D696" s="101">
        <f>IF(A696="","",INDEX(ID!M:M,MATCH(Raw_DATA!A696,ID!A:A,0)))</f>
        <v>13</v>
      </c>
      <c r="E696" s="112">
        <v>2.52</v>
      </c>
      <c r="F696" s="112">
        <v>2.27</v>
      </c>
      <c r="G696" s="112">
        <v>1.54</v>
      </c>
      <c r="H696" s="112">
        <v>79447724.060000002</v>
      </c>
      <c r="I696" s="112">
        <v>-48702093.899999999</v>
      </c>
      <c r="J696" s="112">
        <v>-33069848.57</v>
      </c>
      <c r="K696" s="112">
        <v>28493161.289999999</v>
      </c>
      <c r="L696" s="112">
        <v>-10.68</v>
      </c>
      <c r="M696" s="112">
        <v>-23.44</v>
      </c>
      <c r="N696" s="112">
        <f t="shared" si="260"/>
        <v>90</v>
      </c>
      <c r="O696" s="112">
        <f t="shared" si="261"/>
        <v>63</v>
      </c>
      <c r="P696" s="112">
        <f t="shared" si="262"/>
        <v>96</v>
      </c>
      <c r="Q696" s="112">
        <f t="shared" si="263"/>
        <v>224</v>
      </c>
      <c r="R696" s="112">
        <f t="shared" si="264"/>
        <v>49</v>
      </c>
      <c r="S696" s="112" cm="1">
        <f t="array" ref="S696">_xlfn.QUARTILE.EXC(IF($D$5:$D$906=$D696,$L$5:$L$906),1)</f>
        <v>-7.51</v>
      </c>
      <c r="T696" s="112" cm="1">
        <f t="array" ref="T696">_xlfn.QUARTILE.EXC(IF($D$5:$D$906=$D696,$L$5:$L$906),3)</f>
        <v>3.04</v>
      </c>
      <c r="U696" s="112">
        <f t="shared" si="244"/>
        <v>10.55</v>
      </c>
      <c r="V696" s="112">
        <f t="shared" si="245"/>
        <v>-23.335000000000001</v>
      </c>
      <c r="W696" s="112">
        <f t="shared" si="246"/>
        <v>18.865000000000002</v>
      </c>
      <c r="X696" s="112" t="b">
        <f t="shared" si="247"/>
        <v>0</v>
      </c>
      <c r="Y696" s="112" cm="1">
        <f t="array" ref="Y696">_xlfn.QUARTILE.EXC(IF($D$5:$D$906=$D696,$M$5:$M$906),1)</f>
        <v>-12.23</v>
      </c>
      <c r="Z696" s="112" cm="1">
        <f t="array" ref="Z696">_xlfn.QUARTILE.EXC(IF($D$5:$D$906=$D696,$M$5:$M$906),3)</f>
        <v>-0.18</v>
      </c>
      <c r="AA696" s="112">
        <f t="shared" si="248"/>
        <v>12.05</v>
      </c>
      <c r="AB696" s="112">
        <f t="shared" si="249"/>
        <v>-30.305000000000003</v>
      </c>
      <c r="AC696" s="112">
        <f t="shared" si="250"/>
        <v>17.895000000000003</v>
      </c>
      <c r="AD696" s="112" t="b">
        <f t="shared" si="251"/>
        <v>0</v>
      </c>
      <c r="AE696" s="101">
        <f t="shared" si="242"/>
        <v>1</v>
      </c>
      <c r="AF696" s="101">
        <f t="shared" si="243"/>
        <v>1</v>
      </c>
      <c r="AG696" s="406" cm="1">
        <f t="array" ref="AG696">_xlfn.QUARTILE.EXC(IF($AT$5:$AT$906=$AT696,$L$5:$L$906),1)</f>
        <v>-7.51</v>
      </c>
      <c r="AH696" s="406" cm="1">
        <f t="array" ref="AH696">_xlfn.QUARTILE.EXC(IF($AT$5:$AT$906=$AT696,$L$5:$L$906),3)</f>
        <v>3.04</v>
      </c>
      <c r="AI696" s="406">
        <f t="shared" si="252"/>
        <v>10.55</v>
      </c>
      <c r="AJ696" s="406">
        <f t="shared" si="253"/>
        <v>-23.335000000000001</v>
      </c>
      <c r="AK696" s="406">
        <f t="shared" si="254"/>
        <v>18.865000000000002</v>
      </c>
      <c r="AL696" s="406" t="b">
        <f t="shared" si="255"/>
        <v>0</v>
      </c>
      <c r="AM696" s="406" cm="1">
        <f t="array" ref="AM696">_xlfn.QUARTILE.EXC(IF($AT$5:$AT$906=$AT696,$M$5:$M$906),1)</f>
        <v>-12.23</v>
      </c>
      <c r="AN696" s="406" cm="1">
        <f t="array" ref="AN696">_xlfn.QUARTILE.EXC(IF($AT$5:$AT$906=$AT696,$M$5:$M$906),3)</f>
        <v>-0.18</v>
      </c>
      <c r="AO696" s="406">
        <f t="shared" si="256"/>
        <v>12.05</v>
      </c>
      <c r="AP696" s="406">
        <f t="shared" si="257"/>
        <v>-30.305000000000003</v>
      </c>
      <c r="AQ696" s="406">
        <f t="shared" si="258"/>
        <v>17.895000000000003</v>
      </c>
      <c r="AR696" s="406" t="b">
        <f t="shared" si="259"/>
        <v>0</v>
      </c>
      <c r="AS696" s="404" t="str">
        <f>INDEX('Org2567'!$BM:$BM,MATCH(Raw_DATA!A696,'Org2567'!$D:$D,0))</f>
        <v>รพช.M2 B&gt;100</v>
      </c>
      <c r="AT696" s="404">
        <f>INDEX('Org2567'!$BL:$BL,MATCH(Raw_DATA!A696,'Org2567'!$D:$D,0))</f>
        <v>13</v>
      </c>
      <c r="AU696" s="113"/>
      <c r="AV696" s="101">
        <v>89.79</v>
      </c>
      <c r="AW696" s="101">
        <v>62.73</v>
      </c>
      <c r="AX696" s="101">
        <v>95.96</v>
      </c>
      <c r="AY696" s="101">
        <v>223.87</v>
      </c>
      <c r="AZ696" s="101">
        <v>49.3</v>
      </c>
    </row>
    <row r="697" spans="1:52" x14ac:dyDescent="0.7">
      <c r="A697" s="101" t="s">
        <v>695</v>
      </c>
      <c r="B697" s="101" t="s">
        <v>2951</v>
      </c>
      <c r="C697" s="111" t="str">
        <f>IF(A697="","",INDEX(ID!P:P,MATCH(Raw_DATA!A697,ID!A:A,0)))</f>
        <v>รพช.F2 P30,000-60,000</v>
      </c>
      <c r="D697" s="101">
        <f>IF(A697="","",INDEX(ID!M:M,MATCH(Raw_DATA!A697,ID!A:A,0)))</f>
        <v>6</v>
      </c>
      <c r="E697" s="112">
        <v>5</v>
      </c>
      <c r="F697" s="112">
        <v>4.79</v>
      </c>
      <c r="G697" s="112">
        <v>4.32</v>
      </c>
      <c r="H697" s="112">
        <v>45284350.689999998</v>
      </c>
      <c r="I697" s="112">
        <v>-8778503.8300000001</v>
      </c>
      <c r="J697" s="112">
        <v>-5463696.54</v>
      </c>
      <c r="K697" s="112">
        <v>37613987.950000003</v>
      </c>
      <c r="L697" s="112">
        <v>-5.15</v>
      </c>
      <c r="M697" s="112">
        <v>-7.78</v>
      </c>
      <c r="N697" s="112">
        <f t="shared" si="260"/>
        <v>82</v>
      </c>
      <c r="O697" s="112">
        <f t="shared" si="261"/>
        <v>29</v>
      </c>
      <c r="P697" s="112">
        <f t="shared" si="262"/>
        <v>52</v>
      </c>
      <c r="Q697" s="112">
        <f t="shared" si="263"/>
        <v>98</v>
      </c>
      <c r="R697" s="112">
        <f t="shared" si="264"/>
        <v>56</v>
      </c>
      <c r="S697" s="112" cm="1">
        <f t="array" ref="S697">_xlfn.QUARTILE.EXC(IF($D$5:$D$906=$D697,$L$5:$L$906),1)</f>
        <v>-10.317499999999999</v>
      </c>
      <c r="T697" s="112" cm="1">
        <f t="array" ref="T697">_xlfn.QUARTILE.EXC(IF($D$5:$D$906=$D697,$L$5:$L$906),3)</f>
        <v>1.0349999999999999</v>
      </c>
      <c r="U697" s="112">
        <f t="shared" si="244"/>
        <v>11.352499999999999</v>
      </c>
      <c r="V697" s="112">
        <f t="shared" si="245"/>
        <v>-27.346249999999998</v>
      </c>
      <c r="W697" s="112">
        <f t="shared" si="246"/>
        <v>18.063749999999999</v>
      </c>
      <c r="X697" s="112" t="b">
        <f t="shared" si="247"/>
        <v>0</v>
      </c>
      <c r="Y697" s="112" cm="1">
        <f t="array" ref="Y697">_xlfn.QUARTILE.EXC(IF($D$5:$D$906=$D697,$M$5:$M$906),1)</f>
        <v>-15.98</v>
      </c>
      <c r="Z697" s="112" cm="1">
        <f t="array" ref="Z697">_xlfn.QUARTILE.EXC(IF($D$5:$D$906=$D697,$M$5:$M$906),3)</f>
        <v>-2.4</v>
      </c>
      <c r="AA697" s="112">
        <f t="shared" si="248"/>
        <v>13.58</v>
      </c>
      <c r="AB697" s="112">
        <f t="shared" si="249"/>
        <v>-36.35</v>
      </c>
      <c r="AC697" s="112">
        <f t="shared" si="250"/>
        <v>17.970000000000002</v>
      </c>
      <c r="AD697" s="112" t="b">
        <f t="shared" si="251"/>
        <v>0</v>
      </c>
      <c r="AE697" s="101">
        <f t="shared" si="242"/>
        <v>1</v>
      </c>
      <c r="AF697" s="101">
        <f t="shared" si="243"/>
        <v>1</v>
      </c>
      <c r="AG697" s="406" cm="1">
        <f t="array" ref="AG697">_xlfn.QUARTILE.EXC(IF($AT$5:$AT$906=$AT697,$L$5:$L$906),1)</f>
        <v>-9.3850000000000016</v>
      </c>
      <c r="AH697" s="406" cm="1">
        <f t="array" ref="AH697">_xlfn.QUARTILE.EXC(IF($AT$5:$AT$906=$AT697,$L$5:$L$906),3)</f>
        <v>1.2250000000000001</v>
      </c>
      <c r="AI697" s="406">
        <f t="shared" si="252"/>
        <v>10.610000000000001</v>
      </c>
      <c r="AJ697" s="406">
        <f t="shared" si="253"/>
        <v>-25.300000000000004</v>
      </c>
      <c r="AK697" s="406">
        <f t="shared" si="254"/>
        <v>17.140000000000004</v>
      </c>
      <c r="AL697" s="406" t="b">
        <f t="shared" si="255"/>
        <v>0</v>
      </c>
      <c r="AM697" s="406" cm="1">
        <f t="array" ref="AM697">_xlfn.QUARTILE.EXC(IF($AT$5:$AT$906=$AT697,$M$5:$M$906),1)</f>
        <v>-15.515000000000001</v>
      </c>
      <c r="AN697" s="406" cm="1">
        <f t="array" ref="AN697">_xlfn.QUARTILE.EXC(IF($AT$5:$AT$906=$AT697,$M$5:$M$906),3)</f>
        <v>-2.2599999999999998</v>
      </c>
      <c r="AO697" s="406">
        <f t="shared" si="256"/>
        <v>13.255000000000001</v>
      </c>
      <c r="AP697" s="406">
        <f t="shared" si="257"/>
        <v>-35.397500000000001</v>
      </c>
      <c r="AQ697" s="406">
        <f t="shared" si="258"/>
        <v>17.622500000000002</v>
      </c>
      <c r="AR697" s="406" t="b">
        <f t="shared" si="259"/>
        <v>0</v>
      </c>
      <c r="AS697" s="404" t="str">
        <f>INDEX('Org2567'!$BM:$BM,MATCH(Raw_DATA!A697,'Org2567'!$D:$D,0))</f>
        <v>รพช.F2 P30,000-60,000</v>
      </c>
      <c r="AT697" s="404">
        <f>INDEX('Org2567'!$BL:$BL,MATCH(Raw_DATA!A697,'Org2567'!$D:$D,0))</f>
        <v>6</v>
      </c>
      <c r="AU697" s="113"/>
      <c r="AV697" s="101">
        <v>82.46</v>
      </c>
      <c r="AW697" s="101">
        <v>28.72</v>
      </c>
      <c r="AX697" s="101">
        <v>52.24</v>
      </c>
      <c r="AY697" s="101">
        <v>97.75</v>
      </c>
      <c r="AZ697" s="101">
        <v>55.62</v>
      </c>
    </row>
    <row r="698" spans="1:52" x14ac:dyDescent="0.7">
      <c r="A698" s="101" t="s">
        <v>696</v>
      </c>
      <c r="B698" s="101" t="s">
        <v>2954</v>
      </c>
      <c r="C698" s="111" t="str">
        <f>IF(A698="","",INDEX(ID!P:P,MATCH(Raw_DATA!A698,ID!A:A,0)))</f>
        <v>รพช.F2 P30,000-60,000</v>
      </c>
      <c r="D698" s="101">
        <f>IF(A698="","",INDEX(ID!M:M,MATCH(Raw_DATA!A698,ID!A:A,0)))</f>
        <v>6</v>
      </c>
      <c r="E698" s="112">
        <v>1.76</v>
      </c>
      <c r="F698" s="112">
        <v>1.59</v>
      </c>
      <c r="G698" s="112">
        <v>1</v>
      </c>
      <c r="H698" s="112">
        <v>23530239.699999999</v>
      </c>
      <c r="I698" s="112">
        <v>-1788128.88</v>
      </c>
      <c r="J698" s="112">
        <v>6721867.1200000001</v>
      </c>
      <c r="K698" s="112">
        <v>30311.73</v>
      </c>
      <c r="L698" s="112">
        <v>4.8499999999999996</v>
      </c>
      <c r="M698" s="112">
        <v>-1.52</v>
      </c>
      <c r="N698" s="112">
        <f t="shared" si="260"/>
        <v>180</v>
      </c>
      <c r="O698" s="112">
        <f t="shared" si="261"/>
        <v>42</v>
      </c>
      <c r="P698" s="112">
        <f t="shared" si="262"/>
        <v>28</v>
      </c>
      <c r="Q698" s="112">
        <f t="shared" si="263"/>
        <v>194</v>
      </c>
      <c r="R698" s="112">
        <f t="shared" si="264"/>
        <v>57</v>
      </c>
      <c r="S698" s="112" cm="1">
        <f t="array" ref="S698">_xlfn.QUARTILE.EXC(IF($D$5:$D$906=$D698,$L$5:$L$906),1)</f>
        <v>-10.317499999999999</v>
      </c>
      <c r="T698" s="112" cm="1">
        <f t="array" ref="T698">_xlfn.QUARTILE.EXC(IF($D$5:$D$906=$D698,$L$5:$L$906),3)</f>
        <v>1.0349999999999999</v>
      </c>
      <c r="U698" s="112">
        <f t="shared" si="244"/>
        <v>11.352499999999999</v>
      </c>
      <c r="V698" s="112">
        <f t="shared" si="245"/>
        <v>-27.346249999999998</v>
      </c>
      <c r="W698" s="112">
        <f t="shared" si="246"/>
        <v>18.063749999999999</v>
      </c>
      <c r="X698" s="112" t="b">
        <f t="shared" si="247"/>
        <v>0</v>
      </c>
      <c r="Y698" s="112" cm="1">
        <f t="array" ref="Y698">_xlfn.QUARTILE.EXC(IF($D$5:$D$906=$D698,$M$5:$M$906),1)</f>
        <v>-15.98</v>
      </c>
      <c r="Z698" s="112" cm="1">
        <f t="array" ref="Z698">_xlfn.QUARTILE.EXC(IF($D$5:$D$906=$D698,$M$5:$M$906),3)</f>
        <v>-2.4</v>
      </c>
      <c r="AA698" s="112">
        <f t="shared" si="248"/>
        <v>13.58</v>
      </c>
      <c r="AB698" s="112">
        <f t="shared" si="249"/>
        <v>-36.35</v>
      </c>
      <c r="AC698" s="112">
        <f t="shared" si="250"/>
        <v>17.970000000000002</v>
      </c>
      <c r="AD698" s="112" t="b">
        <f t="shared" si="251"/>
        <v>0</v>
      </c>
      <c r="AE698" s="101">
        <f t="shared" si="242"/>
        <v>1</v>
      </c>
      <c r="AF698" s="101">
        <f t="shared" si="243"/>
        <v>0</v>
      </c>
      <c r="AG698" s="406" cm="1">
        <f t="array" ref="AG698">_xlfn.QUARTILE.EXC(IF($AT$5:$AT$906=$AT698,$L$5:$L$906),1)</f>
        <v>-9.3850000000000016</v>
      </c>
      <c r="AH698" s="406" cm="1">
        <f t="array" ref="AH698">_xlfn.QUARTILE.EXC(IF($AT$5:$AT$906=$AT698,$L$5:$L$906),3)</f>
        <v>1.2250000000000001</v>
      </c>
      <c r="AI698" s="406">
        <f t="shared" si="252"/>
        <v>10.610000000000001</v>
      </c>
      <c r="AJ698" s="406">
        <f t="shared" si="253"/>
        <v>-25.300000000000004</v>
      </c>
      <c r="AK698" s="406">
        <f t="shared" si="254"/>
        <v>17.140000000000004</v>
      </c>
      <c r="AL698" s="406" t="b">
        <f t="shared" si="255"/>
        <v>0</v>
      </c>
      <c r="AM698" s="406" cm="1">
        <f t="array" ref="AM698">_xlfn.QUARTILE.EXC(IF($AT$5:$AT$906=$AT698,$M$5:$M$906),1)</f>
        <v>-15.515000000000001</v>
      </c>
      <c r="AN698" s="406" cm="1">
        <f t="array" ref="AN698">_xlfn.QUARTILE.EXC(IF($AT$5:$AT$906=$AT698,$M$5:$M$906),3)</f>
        <v>-2.2599999999999998</v>
      </c>
      <c r="AO698" s="406">
        <f t="shared" si="256"/>
        <v>13.255000000000001</v>
      </c>
      <c r="AP698" s="406">
        <f t="shared" si="257"/>
        <v>-35.397500000000001</v>
      </c>
      <c r="AQ698" s="406">
        <f t="shared" si="258"/>
        <v>17.622500000000002</v>
      </c>
      <c r="AR698" s="406" t="b">
        <f t="shared" si="259"/>
        <v>0</v>
      </c>
      <c r="AS698" s="404" t="str">
        <f>INDEX('Org2567'!$BM:$BM,MATCH(Raw_DATA!A698,'Org2567'!$D:$D,0))</f>
        <v>รพช.F2 P30,000-60,000</v>
      </c>
      <c r="AT698" s="404">
        <f>INDEX('Org2567'!$BL:$BL,MATCH(Raw_DATA!A698,'Org2567'!$D:$D,0))</f>
        <v>6</v>
      </c>
      <c r="AU698" s="113"/>
      <c r="AV698" s="101">
        <v>180</v>
      </c>
      <c r="AW698" s="101">
        <v>42.26</v>
      </c>
      <c r="AX698" s="101">
        <v>27.61</v>
      </c>
      <c r="AY698" s="101">
        <v>194.27</v>
      </c>
      <c r="AZ698" s="101">
        <v>57.45</v>
      </c>
    </row>
    <row r="699" spans="1:52" x14ac:dyDescent="0.7">
      <c r="A699" s="101" t="s">
        <v>697</v>
      </c>
      <c r="B699" s="101" t="s">
        <v>2957</v>
      </c>
      <c r="C699" s="111" t="str">
        <f>IF(A699="","",INDEX(ID!P:P,MATCH(Raw_DATA!A699,ID!A:A,0)))</f>
        <v>รพช.M2 B&lt;=100</v>
      </c>
      <c r="D699" s="101">
        <f>IF(A699="","",INDEX(ID!M:M,MATCH(Raw_DATA!A699,ID!A:A,0)))</f>
        <v>12</v>
      </c>
      <c r="E699" s="112">
        <v>3.28</v>
      </c>
      <c r="F699" s="112">
        <v>3.14</v>
      </c>
      <c r="G699" s="112">
        <v>2.78</v>
      </c>
      <c r="H699" s="112">
        <v>135351265.87</v>
      </c>
      <c r="I699" s="112">
        <v>-33029195.960000001</v>
      </c>
      <c r="J699" s="112">
        <v>-14746731.27</v>
      </c>
      <c r="K699" s="112">
        <v>105682173.51000001</v>
      </c>
      <c r="L699" s="112">
        <v>-6.4</v>
      </c>
      <c r="M699" s="112">
        <v>-10.7</v>
      </c>
      <c r="N699" s="112">
        <f t="shared" si="260"/>
        <v>119</v>
      </c>
      <c r="O699" s="112">
        <f t="shared" si="261"/>
        <v>47</v>
      </c>
      <c r="P699" s="112">
        <f t="shared" si="262"/>
        <v>42</v>
      </c>
      <c r="Q699" s="112">
        <f t="shared" si="263"/>
        <v>143</v>
      </c>
      <c r="R699" s="112">
        <f t="shared" si="264"/>
        <v>50</v>
      </c>
      <c r="S699" s="112" cm="1">
        <f t="array" ref="S699">_xlfn.QUARTILE.EXC(IF($D$5:$D$906=$D699,$L$5:$L$906),1)</f>
        <v>-15.01</v>
      </c>
      <c r="T699" s="112" cm="1">
        <f t="array" ref="T699">_xlfn.QUARTILE.EXC(IF($D$5:$D$906=$D699,$L$5:$L$906),3)</f>
        <v>4.4000000000000004</v>
      </c>
      <c r="U699" s="112">
        <f t="shared" si="244"/>
        <v>19.41</v>
      </c>
      <c r="V699" s="112">
        <f t="shared" si="245"/>
        <v>-44.125</v>
      </c>
      <c r="W699" s="112">
        <f t="shared" si="246"/>
        <v>33.515000000000001</v>
      </c>
      <c r="X699" s="112" t="b">
        <f t="shared" si="247"/>
        <v>0</v>
      </c>
      <c r="Y699" s="112" cm="1">
        <f t="array" ref="Y699">_xlfn.QUARTILE.EXC(IF($D$5:$D$906=$D699,$M$5:$M$906),1)</f>
        <v>-15.23</v>
      </c>
      <c r="Z699" s="112" cm="1">
        <f t="array" ref="Z699">_xlfn.QUARTILE.EXC(IF($D$5:$D$906=$D699,$M$5:$M$906),3)</f>
        <v>-0.92</v>
      </c>
      <c r="AA699" s="112">
        <f t="shared" si="248"/>
        <v>14.31</v>
      </c>
      <c r="AB699" s="112">
        <f t="shared" si="249"/>
        <v>-36.695</v>
      </c>
      <c r="AC699" s="112">
        <f t="shared" si="250"/>
        <v>20.544999999999998</v>
      </c>
      <c r="AD699" s="112" t="b">
        <f t="shared" si="251"/>
        <v>0</v>
      </c>
      <c r="AE699" s="101">
        <f t="shared" si="242"/>
        <v>1</v>
      </c>
      <c r="AF699" s="101">
        <f t="shared" si="243"/>
        <v>1</v>
      </c>
      <c r="AG699" s="406" cm="1">
        <f t="array" ref="AG699">_xlfn.QUARTILE.EXC(IF($AT$5:$AT$906=$AT699,$L$5:$L$906),1)</f>
        <v>-15.01</v>
      </c>
      <c r="AH699" s="406" cm="1">
        <f t="array" ref="AH699">_xlfn.QUARTILE.EXC(IF($AT$5:$AT$906=$AT699,$L$5:$L$906),3)</f>
        <v>4.4000000000000004</v>
      </c>
      <c r="AI699" s="406">
        <f t="shared" si="252"/>
        <v>19.41</v>
      </c>
      <c r="AJ699" s="406">
        <f t="shared" si="253"/>
        <v>-44.125</v>
      </c>
      <c r="AK699" s="406">
        <f t="shared" si="254"/>
        <v>33.515000000000001</v>
      </c>
      <c r="AL699" s="406" t="b">
        <f t="shared" si="255"/>
        <v>0</v>
      </c>
      <c r="AM699" s="406" cm="1">
        <f t="array" ref="AM699">_xlfn.QUARTILE.EXC(IF($AT$5:$AT$906=$AT699,$M$5:$M$906),1)</f>
        <v>-15.23</v>
      </c>
      <c r="AN699" s="406" cm="1">
        <f t="array" ref="AN699">_xlfn.QUARTILE.EXC(IF($AT$5:$AT$906=$AT699,$M$5:$M$906),3)</f>
        <v>-0.92</v>
      </c>
      <c r="AO699" s="406">
        <f t="shared" si="256"/>
        <v>14.31</v>
      </c>
      <c r="AP699" s="406">
        <f t="shared" si="257"/>
        <v>-36.695</v>
      </c>
      <c r="AQ699" s="406">
        <f t="shared" si="258"/>
        <v>20.544999999999998</v>
      </c>
      <c r="AR699" s="406" t="b">
        <f t="shared" si="259"/>
        <v>0</v>
      </c>
      <c r="AS699" s="404" t="str">
        <f>INDEX('Org2567'!$BM:$BM,MATCH(Raw_DATA!A699,'Org2567'!$D:$D,0))</f>
        <v>รพช.M2 B&lt;=100</v>
      </c>
      <c r="AT699" s="404">
        <f>INDEX('Org2567'!$BL:$BL,MATCH(Raw_DATA!A699,'Org2567'!$D:$D,0))</f>
        <v>12</v>
      </c>
      <c r="AU699" s="113"/>
      <c r="AV699" s="101">
        <v>119.1</v>
      </c>
      <c r="AW699" s="101">
        <v>46.57</v>
      </c>
      <c r="AX699" s="101">
        <v>41.95</v>
      </c>
      <c r="AY699" s="101">
        <v>143.49</v>
      </c>
      <c r="AZ699" s="101">
        <v>50.43</v>
      </c>
    </row>
    <row r="700" spans="1:52" x14ac:dyDescent="0.7">
      <c r="A700" s="101" t="s">
        <v>698</v>
      </c>
      <c r="B700" s="101" t="s">
        <v>2960</v>
      </c>
      <c r="C700" s="111" t="str">
        <f>IF(A700="","",INDEX(ID!P:P,MATCH(Raw_DATA!A700,ID!A:A,0)))</f>
        <v>รพช.M2 B&lt;=100</v>
      </c>
      <c r="D700" s="101">
        <f>IF(A700="","",INDEX(ID!M:M,MATCH(Raw_DATA!A700,ID!A:A,0)))</f>
        <v>12</v>
      </c>
      <c r="E700" s="112">
        <v>7.59</v>
      </c>
      <c r="F700" s="112">
        <v>7.42</v>
      </c>
      <c r="G700" s="112">
        <v>6.86</v>
      </c>
      <c r="H700" s="112">
        <v>297320357.55000001</v>
      </c>
      <c r="I700" s="112">
        <v>-32712902.379999999</v>
      </c>
      <c r="J700" s="112">
        <v>-12476591.439999999</v>
      </c>
      <c r="K700" s="112">
        <v>264516742.80000001</v>
      </c>
      <c r="L700" s="112">
        <v>-5.24</v>
      </c>
      <c r="M700" s="112">
        <v>-5.95</v>
      </c>
      <c r="N700" s="112">
        <f t="shared" si="260"/>
        <v>74</v>
      </c>
      <c r="O700" s="112">
        <f t="shared" si="261"/>
        <v>35</v>
      </c>
      <c r="P700" s="112">
        <f t="shared" si="262"/>
        <v>43</v>
      </c>
      <c r="Q700" s="112">
        <f t="shared" si="263"/>
        <v>136</v>
      </c>
      <c r="R700" s="112">
        <f t="shared" si="264"/>
        <v>51</v>
      </c>
      <c r="S700" s="112" cm="1">
        <f t="array" ref="S700">_xlfn.QUARTILE.EXC(IF($D$5:$D$906=$D700,$L$5:$L$906),1)</f>
        <v>-15.01</v>
      </c>
      <c r="T700" s="112" cm="1">
        <f t="array" ref="T700">_xlfn.QUARTILE.EXC(IF($D$5:$D$906=$D700,$L$5:$L$906),3)</f>
        <v>4.4000000000000004</v>
      </c>
      <c r="U700" s="112">
        <f t="shared" si="244"/>
        <v>19.41</v>
      </c>
      <c r="V700" s="112">
        <f t="shared" si="245"/>
        <v>-44.125</v>
      </c>
      <c r="W700" s="112">
        <f t="shared" si="246"/>
        <v>33.515000000000001</v>
      </c>
      <c r="X700" s="112" t="b">
        <f t="shared" si="247"/>
        <v>0</v>
      </c>
      <c r="Y700" s="112" cm="1">
        <f t="array" ref="Y700">_xlfn.QUARTILE.EXC(IF($D$5:$D$906=$D700,$M$5:$M$906),1)</f>
        <v>-15.23</v>
      </c>
      <c r="Z700" s="112" cm="1">
        <f t="array" ref="Z700">_xlfn.QUARTILE.EXC(IF($D$5:$D$906=$D700,$M$5:$M$906),3)</f>
        <v>-0.92</v>
      </c>
      <c r="AA700" s="112">
        <f t="shared" si="248"/>
        <v>14.31</v>
      </c>
      <c r="AB700" s="112">
        <f t="shared" si="249"/>
        <v>-36.695</v>
      </c>
      <c r="AC700" s="112">
        <f t="shared" si="250"/>
        <v>20.544999999999998</v>
      </c>
      <c r="AD700" s="112" t="b">
        <f t="shared" si="251"/>
        <v>0</v>
      </c>
      <c r="AE700" s="101">
        <f t="shared" si="242"/>
        <v>1</v>
      </c>
      <c r="AF700" s="101">
        <f t="shared" si="243"/>
        <v>1</v>
      </c>
      <c r="AG700" s="406" cm="1">
        <f t="array" ref="AG700">_xlfn.QUARTILE.EXC(IF($AT$5:$AT$906=$AT700,$L$5:$L$906),1)</f>
        <v>-15.01</v>
      </c>
      <c r="AH700" s="406" cm="1">
        <f t="array" ref="AH700">_xlfn.QUARTILE.EXC(IF($AT$5:$AT$906=$AT700,$L$5:$L$906),3)</f>
        <v>4.4000000000000004</v>
      </c>
      <c r="AI700" s="406">
        <f t="shared" si="252"/>
        <v>19.41</v>
      </c>
      <c r="AJ700" s="406">
        <f t="shared" si="253"/>
        <v>-44.125</v>
      </c>
      <c r="AK700" s="406">
        <f t="shared" si="254"/>
        <v>33.515000000000001</v>
      </c>
      <c r="AL700" s="406" t="b">
        <f t="shared" si="255"/>
        <v>0</v>
      </c>
      <c r="AM700" s="406" cm="1">
        <f t="array" ref="AM700">_xlfn.QUARTILE.EXC(IF($AT$5:$AT$906=$AT700,$M$5:$M$906),1)</f>
        <v>-15.23</v>
      </c>
      <c r="AN700" s="406" cm="1">
        <f t="array" ref="AN700">_xlfn.QUARTILE.EXC(IF($AT$5:$AT$906=$AT700,$M$5:$M$906),3)</f>
        <v>-0.92</v>
      </c>
      <c r="AO700" s="406">
        <f t="shared" si="256"/>
        <v>14.31</v>
      </c>
      <c r="AP700" s="406">
        <f t="shared" si="257"/>
        <v>-36.695</v>
      </c>
      <c r="AQ700" s="406">
        <f t="shared" si="258"/>
        <v>20.544999999999998</v>
      </c>
      <c r="AR700" s="406" t="b">
        <f t="shared" si="259"/>
        <v>0</v>
      </c>
      <c r="AS700" s="404" t="str">
        <f>INDEX('Org2567'!$BM:$BM,MATCH(Raw_DATA!A700,'Org2567'!$D:$D,0))</f>
        <v>รพช.M2 B&lt;=100</v>
      </c>
      <c r="AT700" s="404">
        <f>INDEX('Org2567'!$BL:$BL,MATCH(Raw_DATA!A700,'Org2567'!$D:$D,0))</f>
        <v>12</v>
      </c>
      <c r="AU700" s="113"/>
      <c r="AV700" s="101">
        <v>74.37</v>
      </c>
      <c r="AW700" s="101">
        <v>34.840000000000003</v>
      </c>
      <c r="AX700" s="101">
        <v>43.26</v>
      </c>
      <c r="AY700" s="101">
        <v>135.94</v>
      </c>
      <c r="AZ700" s="101">
        <v>51.34</v>
      </c>
    </row>
    <row r="701" spans="1:52" x14ac:dyDescent="0.7">
      <c r="A701" s="101" t="s">
        <v>699</v>
      </c>
      <c r="B701" s="101" t="s">
        <v>2963</v>
      </c>
      <c r="C701" s="111" t="str">
        <f>IF(A701="","",INDEX(ID!P:P,MATCH(Raw_DATA!A701,ID!A:A,0)))</f>
        <v>รพช.M2 B&gt;100</v>
      </c>
      <c r="D701" s="101">
        <f>IF(A701="","",INDEX(ID!M:M,MATCH(Raw_DATA!A701,ID!A:A,0)))</f>
        <v>13</v>
      </c>
      <c r="E701" s="112">
        <v>1.21</v>
      </c>
      <c r="F701" s="112">
        <v>1.1200000000000001</v>
      </c>
      <c r="G701" s="112">
        <v>0.69</v>
      </c>
      <c r="H701" s="112">
        <v>19424905.07</v>
      </c>
      <c r="I701" s="112">
        <v>-22619666.370000001</v>
      </c>
      <c r="J701" s="112">
        <v>-1091872.3400000001</v>
      </c>
      <c r="K701" s="112">
        <v>-28610820.309999999</v>
      </c>
      <c r="L701" s="112">
        <v>-0.36</v>
      </c>
      <c r="M701" s="112">
        <v>-8.41</v>
      </c>
      <c r="N701" s="112">
        <f t="shared" si="260"/>
        <v>210</v>
      </c>
      <c r="O701" s="112">
        <f t="shared" si="261"/>
        <v>34</v>
      </c>
      <c r="P701" s="112">
        <f t="shared" si="262"/>
        <v>24</v>
      </c>
      <c r="Q701" s="112">
        <f t="shared" si="263"/>
        <v>103</v>
      </c>
      <c r="R701" s="112">
        <f t="shared" si="264"/>
        <v>46</v>
      </c>
      <c r="S701" s="112" cm="1">
        <f t="array" ref="S701">_xlfn.QUARTILE.EXC(IF($D$5:$D$906=$D701,$L$5:$L$906),1)</f>
        <v>-7.51</v>
      </c>
      <c r="T701" s="112" cm="1">
        <f t="array" ref="T701">_xlfn.QUARTILE.EXC(IF($D$5:$D$906=$D701,$L$5:$L$906),3)</f>
        <v>3.04</v>
      </c>
      <c r="U701" s="112">
        <f t="shared" si="244"/>
        <v>10.55</v>
      </c>
      <c r="V701" s="112">
        <f t="shared" si="245"/>
        <v>-23.335000000000001</v>
      </c>
      <c r="W701" s="112">
        <f t="shared" si="246"/>
        <v>18.865000000000002</v>
      </c>
      <c r="X701" s="112" t="b">
        <f t="shared" si="247"/>
        <v>0</v>
      </c>
      <c r="Y701" s="112" cm="1">
        <f t="array" ref="Y701">_xlfn.QUARTILE.EXC(IF($D$5:$D$906=$D701,$M$5:$M$906),1)</f>
        <v>-12.23</v>
      </c>
      <c r="Z701" s="112" cm="1">
        <f t="array" ref="Z701">_xlfn.QUARTILE.EXC(IF($D$5:$D$906=$D701,$M$5:$M$906),3)</f>
        <v>-0.18</v>
      </c>
      <c r="AA701" s="112">
        <f t="shared" si="248"/>
        <v>12.05</v>
      </c>
      <c r="AB701" s="112">
        <f t="shared" si="249"/>
        <v>-30.305000000000003</v>
      </c>
      <c r="AC701" s="112">
        <f t="shared" si="250"/>
        <v>17.895000000000003</v>
      </c>
      <c r="AD701" s="112" t="b">
        <f t="shared" si="251"/>
        <v>0</v>
      </c>
      <c r="AE701" s="101">
        <f t="shared" si="242"/>
        <v>1</v>
      </c>
      <c r="AF701" s="101">
        <f t="shared" si="243"/>
        <v>1</v>
      </c>
      <c r="AG701" s="406" cm="1">
        <f t="array" ref="AG701">_xlfn.QUARTILE.EXC(IF($AT$5:$AT$906=$AT701,$L$5:$L$906),1)</f>
        <v>-7.51</v>
      </c>
      <c r="AH701" s="406" cm="1">
        <f t="array" ref="AH701">_xlfn.QUARTILE.EXC(IF($AT$5:$AT$906=$AT701,$L$5:$L$906),3)</f>
        <v>3.04</v>
      </c>
      <c r="AI701" s="406">
        <f t="shared" si="252"/>
        <v>10.55</v>
      </c>
      <c r="AJ701" s="406">
        <f t="shared" si="253"/>
        <v>-23.335000000000001</v>
      </c>
      <c r="AK701" s="406">
        <f t="shared" si="254"/>
        <v>18.865000000000002</v>
      </c>
      <c r="AL701" s="406" t="b">
        <f t="shared" si="255"/>
        <v>0</v>
      </c>
      <c r="AM701" s="406" cm="1">
        <f t="array" ref="AM701">_xlfn.QUARTILE.EXC(IF($AT$5:$AT$906=$AT701,$M$5:$M$906),1)</f>
        <v>-12.23</v>
      </c>
      <c r="AN701" s="406" cm="1">
        <f t="array" ref="AN701">_xlfn.QUARTILE.EXC(IF($AT$5:$AT$906=$AT701,$M$5:$M$906),3)</f>
        <v>-0.18</v>
      </c>
      <c r="AO701" s="406">
        <f t="shared" si="256"/>
        <v>12.05</v>
      </c>
      <c r="AP701" s="406">
        <f t="shared" si="257"/>
        <v>-30.305000000000003</v>
      </c>
      <c r="AQ701" s="406">
        <f t="shared" si="258"/>
        <v>17.895000000000003</v>
      </c>
      <c r="AR701" s="406" t="b">
        <f t="shared" si="259"/>
        <v>0</v>
      </c>
      <c r="AS701" s="404" t="str">
        <f>INDEX('Org2567'!$BM:$BM,MATCH(Raw_DATA!A701,'Org2567'!$D:$D,0))</f>
        <v>รพช.M2 B&gt;100</v>
      </c>
      <c r="AT701" s="404">
        <f>INDEX('Org2567'!$BL:$BL,MATCH(Raw_DATA!A701,'Org2567'!$D:$D,0))</f>
        <v>13</v>
      </c>
      <c r="AU701" s="113"/>
      <c r="AV701" s="101">
        <v>209.9</v>
      </c>
      <c r="AW701" s="101">
        <v>34.46</v>
      </c>
      <c r="AX701" s="101">
        <v>23.66</v>
      </c>
      <c r="AY701" s="101">
        <v>103.48</v>
      </c>
      <c r="AZ701" s="101">
        <v>46</v>
      </c>
    </row>
    <row r="702" spans="1:52" x14ac:dyDescent="0.7">
      <c r="A702" s="101" t="s">
        <v>700</v>
      </c>
      <c r="B702" s="101" t="s">
        <v>2966</v>
      </c>
      <c r="C702" s="111" t="str">
        <f>IF(A702="","",INDEX(ID!P:P,MATCH(Raw_DATA!A702,ID!A:A,0)))</f>
        <v>รพช.F2 P&lt;=30,000</v>
      </c>
      <c r="D702" s="101">
        <f>IF(A702="","",INDEX(ID!M:M,MATCH(Raw_DATA!A702,ID!A:A,0)))</f>
        <v>5</v>
      </c>
      <c r="E702" s="112">
        <v>4.92</v>
      </c>
      <c r="F702" s="112">
        <v>4.6100000000000003</v>
      </c>
      <c r="G702" s="112">
        <v>4.09</v>
      </c>
      <c r="H702" s="112">
        <v>21842349.300000001</v>
      </c>
      <c r="I702" s="112">
        <v>-9750275.2200000007</v>
      </c>
      <c r="J702" s="112">
        <v>-7377243.1699999999</v>
      </c>
      <c r="K702" s="112">
        <v>17202078.440000001</v>
      </c>
      <c r="L702" s="112">
        <v>-10.68</v>
      </c>
      <c r="M702" s="112">
        <v>-19.989999999999998</v>
      </c>
      <c r="N702" s="112">
        <f t="shared" si="260"/>
        <v>85</v>
      </c>
      <c r="O702" s="112">
        <f t="shared" si="261"/>
        <v>24</v>
      </c>
      <c r="P702" s="112">
        <f t="shared" si="262"/>
        <v>22</v>
      </c>
      <c r="Q702" s="112">
        <f t="shared" si="263"/>
        <v>148</v>
      </c>
      <c r="R702" s="112">
        <f t="shared" si="264"/>
        <v>65</v>
      </c>
      <c r="S702" s="112" cm="1">
        <f t="array" ref="S702">_xlfn.QUARTILE.EXC(IF($D$5:$D$906=$D702,$L$5:$L$906),1)</f>
        <v>-9.4075000000000006</v>
      </c>
      <c r="T702" s="112" cm="1">
        <f t="array" ref="T702">_xlfn.QUARTILE.EXC(IF($D$5:$D$906=$D702,$L$5:$L$906),3)</f>
        <v>1.645</v>
      </c>
      <c r="U702" s="112">
        <f t="shared" si="244"/>
        <v>11.0525</v>
      </c>
      <c r="V702" s="112">
        <f t="shared" si="245"/>
        <v>-25.986249999999998</v>
      </c>
      <c r="W702" s="112">
        <f t="shared" si="246"/>
        <v>18.223749999999999</v>
      </c>
      <c r="X702" s="112" t="b">
        <f t="shared" si="247"/>
        <v>0</v>
      </c>
      <c r="Y702" s="112" cm="1">
        <f t="array" ref="Y702">_xlfn.QUARTILE.EXC(IF($D$5:$D$906=$D702,$M$5:$M$906),1)</f>
        <v>-18.744999999999997</v>
      </c>
      <c r="Z702" s="112" cm="1">
        <f t="array" ref="Z702">_xlfn.QUARTILE.EXC(IF($D$5:$D$906=$D702,$M$5:$M$906),3)</f>
        <v>-2.7</v>
      </c>
      <c r="AA702" s="112">
        <f t="shared" si="248"/>
        <v>16.044999999999998</v>
      </c>
      <c r="AB702" s="112">
        <f t="shared" si="249"/>
        <v>-42.812499999999993</v>
      </c>
      <c r="AC702" s="112">
        <f t="shared" si="250"/>
        <v>21.367499999999996</v>
      </c>
      <c r="AD702" s="112" t="b">
        <f t="shared" si="251"/>
        <v>0</v>
      </c>
      <c r="AE702" s="101">
        <f t="shared" si="242"/>
        <v>1</v>
      </c>
      <c r="AF702" s="101">
        <f t="shared" si="243"/>
        <v>1</v>
      </c>
      <c r="AG702" s="406" cm="1">
        <f t="array" ref="AG702">_xlfn.QUARTILE.EXC(IF($AT$5:$AT$906=$AT702,$L$5:$L$906),1)</f>
        <v>-9.4075000000000006</v>
      </c>
      <c r="AH702" s="406" cm="1">
        <f t="array" ref="AH702">_xlfn.QUARTILE.EXC(IF($AT$5:$AT$906=$AT702,$L$5:$L$906),3)</f>
        <v>1.645</v>
      </c>
      <c r="AI702" s="406">
        <f t="shared" si="252"/>
        <v>11.0525</v>
      </c>
      <c r="AJ702" s="406">
        <f t="shared" si="253"/>
        <v>-25.986249999999998</v>
      </c>
      <c r="AK702" s="406">
        <f t="shared" si="254"/>
        <v>18.223749999999999</v>
      </c>
      <c r="AL702" s="406" t="b">
        <f t="shared" si="255"/>
        <v>0</v>
      </c>
      <c r="AM702" s="406" cm="1">
        <f t="array" ref="AM702">_xlfn.QUARTILE.EXC(IF($AT$5:$AT$906=$AT702,$M$5:$M$906),1)</f>
        <v>-18.744999999999997</v>
      </c>
      <c r="AN702" s="406" cm="1">
        <f t="array" ref="AN702">_xlfn.QUARTILE.EXC(IF($AT$5:$AT$906=$AT702,$M$5:$M$906),3)</f>
        <v>-2.7</v>
      </c>
      <c r="AO702" s="406">
        <f t="shared" si="256"/>
        <v>16.044999999999998</v>
      </c>
      <c r="AP702" s="406">
        <f t="shared" si="257"/>
        <v>-42.812499999999993</v>
      </c>
      <c r="AQ702" s="406">
        <f t="shared" si="258"/>
        <v>21.367499999999996</v>
      </c>
      <c r="AR702" s="406" t="b">
        <f t="shared" si="259"/>
        <v>0</v>
      </c>
      <c r="AS702" s="404" t="str">
        <f>INDEX('Org2567'!$BM:$BM,MATCH(Raw_DATA!A702,'Org2567'!$D:$D,0))</f>
        <v>รพช.F2 P&lt;=30,000</v>
      </c>
      <c r="AT702" s="404">
        <f>INDEX('Org2567'!$BL:$BL,MATCH(Raw_DATA!A702,'Org2567'!$D:$D,0))</f>
        <v>5</v>
      </c>
      <c r="AU702" s="113"/>
      <c r="AV702" s="101">
        <v>84.52</v>
      </c>
      <c r="AW702" s="101">
        <v>23.54</v>
      </c>
      <c r="AX702" s="101">
        <v>22.41</v>
      </c>
      <c r="AY702" s="101">
        <v>148.29</v>
      </c>
      <c r="AZ702" s="101">
        <v>64.739999999999995</v>
      </c>
    </row>
    <row r="703" spans="1:52" x14ac:dyDescent="0.7">
      <c r="A703" s="101" t="s">
        <v>701</v>
      </c>
      <c r="B703" s="101" t="s">
        <v>2969</v>
      </c>
      <c r="C703" s="111" t="str">
        <f>IF(A703="","",INDEX(ID!P:P,MATCH(Raw_DATA!A703,ID!A:A,0)))</f>
        <v>รพช.F2 P30,000-60,000</v>
      </c>
      <c r="D703" s="101">
        <f>IF(A703="","",INDEX(ID!M:M,MATCH(Raw_DATA!A703,ID!A:A,0)))</f>
        <v>6</v>
      </c>
      <c r="E703" s="112">
        <v>3.35</v>
      </c>
      <c r="F703" s="112">
        <v>3.11</v>
      </c>
      <c r="G703" s="112">
        <v>1.99</v>
      </c>
      <c r="H703" s="112">
        <v>47275487.329999998</v>
      </c>
      <c r="I703" s="112">
        <v>-17546792.870000001</v>
      </c>
      <c r="J703" s="112">
        <v>-12071395.23</v>
      </c>
      <c r="K703" s="112">
        <v>19903303.489999998</v>
      </c>
      <c r="L703" s="112">
        <v>-13.4</v>
      </c>
      <c r="M703" s="112">
        <v>-14.41</v>
      </c>
      <c r="N703" s="112">
        <f t="shared" si="260"/>
        <v>85</v>
      </c>
      <c r="O703" s="112">
        <f t="shared" si="261"/>
        <v>51</v>
      </c>
      <c r="P703" s="112">
        <f t="shared" si="262"/>
        <v>51</v>
      </c>
      <c r="Q703" s="112">
        <f t="shared" si="263"/>
        <v>170</v>
      </c>
      <c r="R703" s="112">
        <f t="shared" si="264"/>
        <v>50</v>
      </c>
      <c r="S703" s="112" cm="1">
        <f t="array" ref="S703">_xlfn.QUARTILE.EXC(IF($D$5:$D$906=$D703,$L$5:$L$906),1)</f>
        <v>-10.317499999999999</v>
      </c>
      <c r="T703" s="112" cm="1">
        <f t="array" ref="T703">_xlfn.QUARTILE.EXC(IF($D$5:$D$906=$D703,$L$5:$L$906),3)</f>
        <v>1.0349999999999999</v>
      </c>
      <c r="U703" s="112">
        <f t="shared" si="244"/>
        <v>11.352499999999999</v>
      </c>
      <c r="V703" s="112">
        <f t="shared" si="245"/>
        <v>-27.346249999999998</v>
      </c>
      <c r="W703" s="112">
        <f t="shared" si="246"/>
        <v>18.063749999999999</v>
      </c>
      <c r="X703" s="112" t="b">
        <f t="shared" si="247"/>
        <v>0</v>
      </c>
      <c r="Y703" s="112" cm="1">
        <f t="array" ref="Y703">_xlfn.QUARTILE.EXC(IF($D$5:$D$906=$D703,$M$5:$M$906),1)</f>
        <v>-15.98</v>
      </c>
      <c r="Z703" s="112" cm="1">
        <f t="array" ref="Z703">_xlfn.QUARTILE.EXC(IF($D$5:$D$906=$D703,$M$5:$M$906),3)</f>
        <v>-2.4</v>
      </c>
      <c r="AA703" s="112">
        <f t="shared" si="248"/>
        <v>13.58</v>
      </c>
      <c r="AB703" s="112">
        <f t="shared" si="249"/>
        <v>-36.35</v>
      </c>
      <c r="AC703" s="112">
        <f t="shared" si="250"/>
        <v>17.970000000000002</v>
      </c>
      <c r="AD703" s="112" t="b">
        <f t="shared" si="251"/>
        <v>0</v>
      </c>
      <c r="AE703" s="101">
        <f t="shared" si="242"/>
        <v>1</v>
      </c>
      <c r="AF703" s="101">
        <f t="shared" si="243"/>
        <v>1</v>
      </c>
      <c r="AG703" s="406" cm="1">
        <f t="array" ref="AG703">_xlfn.QUARTILE.EXC(IF($AT$5:$AT$906=$AT703,$L$5:$L$906),1)</f>
        <v>-9.3850000000000016</v>
      </c>
      <c r="AH703" s="406" cm="1">
        <f t="array" ref="AH703">_xlfn.QUARTILE.EXC(IF($AT$5:$AT$906=$AT703,$L$5:$L$906),3)</f>
        <v>1.2250000000000001</v>
      </c>
      <c r="AI703" s="406">
        <f t="shared" si="252"/>
        <v>10.610000000000001</v>
      </c>
      <c r="AJ703" s="406">
        <f t="shared" si="253"/>
        <v>-25.300000000000004</v>
      </c>
      <c r="AK703" s="406">
        <f t="shared" si="254"/>
        <v>17.140000000000004</v>
      </c>
      <c r="AL703" s="406" t="b">
        <f t="shared" si="255"/>
        <v>0</v>
      </c>
      <c r="AM703" s="406" cm="1">
        <f t="array" ref="AM703">_xlfn.QUARTILE.EXC(IF($AT$5:$AT$906=$AT703,$M$5:$M$906),1)</f>
        <v>-15.515000000000001</v>
      </c>
      <c r="AN703" s="406" cm="1">
        <f t="array" ref="AN703">_xlfn.QUARTILE.EXC(IF($AT$5:$AT$906=$AT703,$M$5:$M$906),3)</f>
        <v>-2.2599999999999998</v>
      </c>
      <c r="AO703" s="406">
        <f t="shared" si="256"/>
        <v>13.255000000000001</v>
      </c>
      <c r="AP703" s="406">
        <f t="shared" si="257"/>
        <v>-35.397500000000001</v>
      </c>
      <c r="AQ703" s="406">
        <f t="shared" si="258"/>
        <v>17.622500000000002</v>
      </c>
      <c r="AR703" s="406" t="b">
        <f t="shared" si="259"/>
        <v>0</v>
      </c>
      <c r="AS703" s="404" t="str">
        <f>INDEX('Org2567'!$BM:$BM,MATCH(Raw_DATA!A703,'Org2567'!$D:$D,0))</f>
        <v>รพช.F2 P30,000-60,000</v>
      </c>
      <c r="AT703" s="404">
        <f>INDEX('Org2567'!$BL:$BL,MATCH(Raw_DATA!A703,'Org2567'!$D:$D,0))</f>
        <v>6</v>
      </c>
      <c r="AU703" s="113"/>
      <c r="AV703" s="101">
        <v>85.43</v>
      </c>
      <c r="AW703" s="101">
        <v>50.84</v>
      </c>
      <c r="AX703" s="101">
        <v>50.86</v>
      </c>
      <c r="AY703" s="101">
        <v>169.85</v>
      </c>
      <c r="AZ703" s="101">
        <v>49.59</v>
      </c>
    </row>
    <row r="704" spans="1:52" x14ac:dyDescent="0.7">
      <c r="A704" s="101" t="s">
        <v>702</v>
      </c>
      <c r="B704" s="101" t="s">
        <v>2972</v>
      </c>
      <c r="C704" s="111" t="str">
        <f>IF(A704="","",INDEX(ID!P:P,MATCH(Raw_DATA!A704,ID!A:A,0)))</f>
        <v>รพช.F2 P&lt;=30,000</v>
      </c>
      <c r="D704" s="101">
        <f>IF(A704="","",INDEX(ID!M:M,MATCH(Raw_DATA!A704,ID!A:A,0)))</f>
        <v>5</v>
      </c>
      <c r="E704" s="112">
        <v>1.97</v>
      </c>
      <c r="F704" s="112">
        <v>1.76</v>
      </c>
      <c r="G704" s="112">
        <v>1.31</v>
      </c>
      <c r="H704" s="112">
        <v>12907578.27</v>
      </c>
      <c r="I704" s="112">
        <v>-14762464.4</v>
      </c>
      <c r="J704" s="112">
        <v>-6851482.9699999997</v>
      </c>
      <c r="K704" s="112">
        <v>4085800.96</v>
      </c>
      <c r="L704" s="112">
        <v>-7.66</v>
      </c>
      <c r="M704" s="112">
        <v>-19.75</v>
      </c>
      <c r="N704" s="112">
        <f t="shared" si="260"/>
        <v>74</v>
      </c>
      <c r="O704" s="112">
        <f t="shared" si="261"/>
        <v>21</v>
      </c>
      <c r="P704" s="112">
        <f t="shared" si="262"/>
        <v>45</v>
      </c>
      <c r="Q704" s="112">
        <f t="shared" si="263"/>
        <v>105</v>
      </c>
      <c r="R704" s="112">
        <f t="shared" si="264"/>
        <v>47</v>
      </c>
      <c r="S704" s="112" cm="1">
        <f t="array" ref="S704">_xlfn.QUARTILE.EXC(IF($D$5:$D$906=$D704,$L$5:$L$906),1)</f>
        <v>-9.4075000000000006</v>
      </c>
      <c r="T704" s="112" cm="1">
        <f t="array" ref="T704">_xlfn.QUARTILE.EXC(IF($D$5:$D$906=$D704,$L$5:$L$906),3)</f>
        <v>1.645</v>
      </c>
      <c r="U704" s="112">
        <f t="shared" si="244"/>
        <v>11.0525</v>
      </c>
      <c r="V704" s="112">
        <f t="shared" si="245"/>
        <v>-25.986249999999998</v>
      </c>
      <c r="W704" s="112">
        <f t="shared" si="246"/>
        <v>18.223749999999999</v>
      </c>
      <c r="X704" s="112" t="b">
        <f t="shared" si="247"/>
        <v>0</v>
      </c>
      <c r="Y704" s="112" cm="1">
        <f t="array" ref="Y704">_xlfn.QUARTILE.EXC(IF($D$5:$D$906=$D704,$M$5:$M$906),1)</f>
        <v>-18.744999999999997</v>
      </c>
      <c r="Z704" s="112" cm="1">
        <f t="array" ref="Z704">_xlfn.QUARTILE.EXC(IF($D$5:$D$906=$D704,$M$5:$M$906),3)</f>
        <v>-2.7</v>
      </c>
      <c r="AA704" s="112">
        <f t="shared" si="248"/>
        <v>16.044999999999998</v>
      </c>
      <c r="AB704" s="112">
        <f t="shared" si="249"/>
        <v>-42.812499999999993</v>
      </c>
      <c r="AC704" s="112">
        <f t="shared" si="250"/>
        <v>21.367499999999996</v>
      </c>
      <c r="AD704" s="112" t="b">
        <f t="shared" si="251"/>
        <v>0</v>
      </c>
      <c r="AE704" s="101">
        <f t="shared" si="242"/>
        <v>1</v>
      </c>
      <c r="AF704" s="101">
        <f t="shared" si="243"/>
        <v>1</v>
      </c>
      <c r="AG704" s="406" cm="1">
        <f t="array" ref="AG704">_xlfn.QUARTILE.EXC(IF($AT$5:$AT$906=$AT704,$L$5:$L$906),1)</f>
        <v>-9.4075000000000006</v>
      </c>
      <c r="AH704" s="406" cm="1">
        <f t="array" ref="AH704">_xlfn.QUARTILE.EXC(IF($AT$5:$AT$906=$AT704,$L$5:$L$906),3)</f>
        <v>1.645</v>
      </c>
      <c r="AI704" s="406">
        <f t="shared" si="252"/>
        <v>11.0525</v>
      </c>
      <c r="AJ704" s="406">
        <f t="shared" si="253"/>
        <v>-25.986249999999998</v>
      </c>
      <c r="AK704" s="406">
        <f t="shared" si="254"/>
        <v>18.223749999999999</v>
      </c>
      <c r="AL704" s="406" t="b">
        <f t="shared" si="255"/>
        <v>0</v>
      </c>
      <c r="AM704" s="406" cm="1">
        <f t="array" ref="AM704">_xlfn.QUARTILE.EXC(IF($AT$5:$AT$906=$AT704,$M$5:$M$906),1)</f>
        <v>-18.744999999999997</v>
      </c>
      <c r="AN704" s="406" cm="1">
        <f t="array" ref="AN704">_xlfn.QUARTILE.EXC(IF($AT$5:$AT$906=$AT704,$M$5:$M$906),3)</f>
        <v>-2.7</v>
      </c>
      <c r="AO704" s="406">
        <f t="shared" si="256"/>
        <v>16.044999999999998</v>
      </c>
      <c r="AP704" s="406">
        <f t="shared" si="257"/>
        <v>-42.812499999999993</v>
      </c>
      <c r="AQ704" s="406">
        <f t="shared" si="258"/>
        <v>21.367499999999996</v>
      </c>
      <c r="AR704" s="406" t="b">
        <f t="shared" si="259"/>
        <v>0</v>
      </c>
      <c r="AS704" s="404" t="str">
        <f>INDEX('Org2567'!$BM:$BM,MATCH(Raw_DATA!A704,'Org2567'!$D:$D,0))</f>
        <v>รพช.F2 P&lt;=30,000</v>
      </c>
      <c r="AT704" s="404">
        <f>INDEX('Org2567'!$BL:$BL,MATCH(Raw_DATA!A704,'Org2567'!$D:$D,0))</f>
        <v>5</v>
      </c>
      <c r="AU704" s="113"/>
      <c r="AV704" s="101">
        <v>73.989999999999995</v>
      </c>
      <c r="AW704" s="101">
        <v>20.99</v>
      </c>
      <c r="AX704" s="101">
        <v>44.69</v>
      </c>
      <c r="AY704" s="101">
        <v>104.82</v>
      </c>
      <c r="AZ704" s="101">
        <v>46.75</v>
      </c>
    </row>
    <row r="705" spans="1:52" x14ac:dyDescent="0.7">
      <c r="A705" s="101" t="s">
        <v>703</v>
      </c>
      <c r="B705" s="101" t="s">
        <v>2975</v>
      </c>
      <c r="C705" s="111" t="str">
        <f>IF(A705="","",INDEX(ID!P:P,MATCH(Raw_DATA!A705,ID!A:A,0)))</f>
        <v>รพช.F1 P&lt;=50,000</v>
      </c>
      <c r="D705" s="101">
        <f>IF(A705="","",INDEX(ID!M:M,MATCH(Raw_DATA!A705,ID!A:A,0)))</f>
        <v>9</v>
      </c>
      <c r="E705" s="112">
        <v>1.62</v>
      </c>
      <c r="F705" s="112">
        <v>1.49</v>
      </c>
      <c r="G705" s="112">
        <v>1.01</v>
      </c>
      <c r="H705" s="112">
        <v>20214456.66</v>
      </c>
      <c r="I705" s="112">
        <v>-7500120.8600000003</v>
      </c>
      <c r="J705" s="112">
        <v>5890154.3099999996</v>
      </c>
      <c r="K705" s="112">
        <v>293643.98</v>
      </c>
      <c r="L705" s="112">
        <v>3.48</v>
      </c>
      <c r="M705" s="112">
        <v>-5.27</v>
      </c>
      <c r="N705" s="112">
        <f t="shared" si="260"/>
        <v>77</v>
      </c>
      <c r="O705" s="112">
        <f t="shared" si="261"/>
        <v>27</v>
      </c>
      <c r="P705" s="112">
        <f t="shared" si="262"/>
        <v>49</v>
      </c>
      <c r="Q705" s="112">
        <f t="shared" si="263"/>
        <v>100</v>
      </c>
      <c r="R705" s="112">
        <f t="shared" si="264"/>
        <v>74</v>
      </c>
      <c r="S705" s="112" cm="1">
        <f t="array" ref="S705">_xlfn.QUARTILE.EXC(IF($D$5:$D$906=$D705,$L$5:$L$906),1)</f>
        <v>-8.26</v>
      </c>
      <c r="T705" s="112" cm="1">
        <f t="array" ref="T705">_xlfn.QUARTILE.EXC(IF($D$5:$D$906=$D705,$L$5:$L$906),3)</f>
        <v>3.2450000000000001</v>
      </c>
      <c r="U705" s="112">
        <f t="shared" si="244"/>
        <v>11.504999999999999</v>
      </c>
      <c r="V705" s="112">
        <f t="shared" si="245"/>
        <v>-25.517499999999998</v>
      </c>
      <c r="W705" s="112">
        <f t="shared" si="246"/>
        <v>20.502500000000001</v>
      </c>
      <c r="X705" s="112" t="b">
        <f t="shared" si="247"/>
        <v>0</v>
      </c>
      <c r="Y705" s="112" cm="1">
        <f t="array" ref="Y705">_xlfn.QUARTILE.EXC(IF($D$5:$D$906=$D705,$M$5:$M$906),1)</f>
        <v>-12.452500000000001</v>
      </c>
      <c r="Z705" s="112" cm="1">
        <f t="array" ref="Z705">_xlfn.QUARTILE.EXC(IF($D$5:$D$906=$D705,$M$5:$M$906),3)</f>
        <v>0.39</v>
      </c>
      <c r="AA705" s="112">
        <f t="shared" si="248"/>
        <v>12.842500000000001</v>
      </c>
      <c r="AB705" s="112">
        <f t="shared" si="249"/>
        <v>-31.716250000000002</v>
      </c>
      <c r="AC705" s="112">
        <f t="shared" si="250"/>
        <v>19.653750000000002</v>
      </c>
      <c r="AD705" s="112" t="b">
        <f t="shared" si="251"/>
        <v>0</v>
      </c>
      <c r="AE705" s="101">
        <f t="shared" si="242"/>
        <v>1</v>
      </c>
      <c r="AF705" s="101">
        <f t="shared" si="243"/>
        <v>0</v>
      </c>
      <c r="AG705" s="406" cm="1">
        <f t="array" ref="AG705">_xlfn.QUARTILE.EXC(IF($AT$5:$AT$906=$AT705,$L$5:$L$906),1)</f>
        <v>-8.26</v>
      </c>
      <c r="AH705" s="406" cm="1">
        <f t="array" ref="AH705">_xlfn.QUARTILE.EXC(IF($AT$5:$AT$906=$AT705,$L$5:$L$906),3)</f>
        <v>3.2450000000000001</v>
      </c>
      <c r="AI705" s="406">
        <f t="shared" si="252"/>
        <v>11.504999999999999</v>
      </c>
      <c r="AJ705" s="406">
        <f t="shared" si="253"/>
        <v>-25.517499999999998</v>
      </c>
      <c r="AK705" s="406">
        <f t="shared" si="254"/>
        <v>20.502500000000001</v>
      </c>
      <c r="AL705" s="406" t="b">
        <f t="shared" si="255"/>
        <v>0</v>
      </c>
      <c r="AM705" s="406" cm="1">
        <f t="array" ref="AM705">_xlfn.QUARTILE.EXC(IF($AT$5:$AT$906=$AT705,$M$5:$M$906),1)</f>
        <v>-12.452500000000001</v>
      </c>
      <c r="AN705" s="406" cm="1">
        <f t="array" ref="AN705">_xlfn.QUARTILE.EXC(IF($AT$5:$AT$906=$AT705,$M$5:$M$906),3)</f>
        <v>0.39</v>
      </c>
      <c r="AO705" s="406">
        <f t="shared" si="256"/>
        <v>12.842500000000001</v>
      </c>
      <c r="AP705" s="406">
        <f t="shared" si="257"/>
        <v>-31.716250000000002</v>
      </c>
      <c r="AQ705" s="406">
        <f t="shared" si="258"/>
        <v>19.653750000000002</v>
      </c>
      <c r="AR705" s="406" t="b">
        <f t="shared" si="259"/>
        <v>0</v>
      </c>
      <c r="AS705" s="404" t="str">
        <f>INDEX('Org2567'!$BM:$BM,MATCH(Raw_DATA!A705,'Org2567'!$D:$D,0))</f>
        <v>รพช.F1 P&lt;=50,000</v>
      </c>
      <c r="AT705" s="404">
        <f>INDEX('Org2567'!$BL:$BL,MATCH(Raw_DATA!A705,'Org2567'!$D:$D,0))</f>
        <v>9</v>
      </c>
      <c r="AU705" s="113"/>
      <c r="AV705" s="101">
        <v>77.239999999999995</v>
      </c>
      <c r="AW705" s="101">
        <v>27.08</v>
      </c>
      <c r="AX705" s="101">
        <v>49.28</v>
      </c>
      <c r="AY705" s="101">
        <v>100.12</v>
      </c>
      <c r="AZ705" s="101">
        <v>74.08</v>
      </c>
    </row>
    <row r="706" spans="1:52" x14ac:dyDescent="0.7">
      <c r="A706" s="101" t="s">
        <v>704</v>
      </c>
      <c r="B706" s="101" t="s">
        <v>2978</v>
      </c>
      <c r="C706" s="111" t="str">
        <f>IF(A706="","",INDEX(ID!P:P,MATCH(Raw_DATA!A706,ID!A:A,0)))</f>
        <v>รพช.F2 P30,000-60,000</v>
      </c>
      <c r="D706" s="101">
        <f>IF(A706="","",INDEX(ID!M:M,MATCH(Raw_DATA!A706,ID!A:A,0)))</f>
        <v>6</v>
      </c>
      <c r="E706" s="112">
        <v>1.75</v>
      </c>
      <c r="F706" s="112">
        <v>1.47</v>
      </c>
      <c r="G706" s="112">
        <v>0.91</v>
      </c>
      <c r="H706" s="112">
        <v>7595877.9800000004</v>
      </c>
      <c r="I706" s="112">
        <v>-3679102.63</v>
      </c>
      <c r="J706" s="112">
        <v>838543</v>
      </c>
      <c r="K706" s="112">
        <v>-904344.89</v>
      </c>
      <c r="L706" s="112">
        <v>0.78</v>
      </c>
      <c r="M706" s="112">
        <v>-6.64</v>
      </c>
      <c r="N706" s="112">
        <f t="shared" si="260"/>
        <v>121</v>
      </c>
      <c r="O706" s="112">
        <f t="shared" si="261"/>
        <v>26</v>
      </c>
      <c r="P706" s="112">
        <f t="shared" si="262"/>
        <v>46</v>
      </c>
      <c r="Q706" s="112">
        <f t="shared" si="263"/>
        <v>129</v>
      </c>
      <c r="R706" s="112">
        <f t="shared" si="264"/>
        <v>58</v>
      </c>
      <c r="S706" s="112" cm="1">
        <f t="array" ref="S706">_xlfn.QUARTILE.EXC(IF($D$5:$D$906=$D706,$L$5:$L$906),1)</f>
        <v>-10.317499999999999</v>
      </c>
      <c r="T706" s="112" cm="1">
        <f t="array" ref="T706">_xlfn.QUARTILE.EXC(IF($D$5:$D$906=$D706,$L$5:$L$906),3)</f>
        <v>1.0349999999999999</v>
      </c>
      <c r="U706" s="112">
        <f t="shared" si="244"/>
        <v>11.352499999999999</v>
      </c>
      <c r="V706" s="112">
        <f t="shared" si="245"/>
        <v>-27.346249999999998</v>
      </c>
      <c r="W706" s="112">
        <f t="shared" si="246"/>
        <v>18.063749999999999</v>
      </c>
      <c r="X706" s="112" t="b">
        <f t="shared" si="247"/>
        <v>0</v>
      </c>
      <c r="Y706" s="112" cm="1">
        <f t="array" ref="Y706">_xlfn.QUARTILE.EXC(IF($D$5:$D$906=$D706,$M$5:$M$906),1)</f>
        <v>-15.98</v>
      </c>
      <c r="Z706" s="112" cm="1">
        <f t="array" ref="Z706">_xlfn.QUARTILE.EXC(IF($D$5:$D$906=$D706,$M$5:$M$906),3)</f>
        <v>-2.4</v>
      </c>
      <c r="AA706" s="112">
        <f t="shared" si="248"/>
        <v>13.58</v>
      </c>
      <c r="AB706" s="112">
        <f t="shared" si="249"/>
        <v>-36.35</v>
      </c>
      <c r="AC706" s="112">
        <f t="shared" si="250"/>
        <v>17.970000000000002</v>
      </c>
      <c r="AD706" s="112" t="b">
        <f t="shared" si="251"/>
        <v>0</v>
      </c>
      <c r="AE706" s="101">
        <f t="shared" si="242"/>
        <v>1</v>
      </c>
      <c r="AF706" s="101">
        <f t="shared" si="243"/>
        <v>0</v>
      </c>
      <c r="AG706" s="406" cm="1">
        <f t="array" ref="AG706">_xlfn.QUARTILE.EXC(IF($AT$5:$AT$906=$AT706,$L$5:$L$906),1)</f>
        <v>-9.3850000000000016</v>
      </c>
      <c r="AH706" s="406" cm="1">
        <f t="array" ref="AH706">_xlfn.QUARTILE.EXC(IF($AT$5:$AT$906=$AT706,$L$5:$L$906),3)</f>
        <v>1.2250000000000001</v>
      </c>
      <c r="AI706" s="406">
        <f t="shared" si="252"/>
        <v>10.610000000000001</v>
      </c>
      <c r="AJ706" s="406">
        <f t="shared" si="253"/>
        <v>-25.300000000000004</v>
      </c>
      <c r="AK706" s="406">
        <f t="shared" si="254"/>
        <v>17.140000000000004</v>
      </c>
      <c r="AL706" s="406" t="b">
        <f t="shared" si="255"/>
        <v>0</v>
      </c>
      <c r="AM706" s="406" cm="1">
        <f t="array" ref="AM706">_xlfn.QUARTILE.EXC(IF($AT$5:$AT$906=$AT706,$M$5:$M$906),1)</f>
        <v>-15.515000000000001</v>
      </c>
      <c r="AN706" s="406" cm="1">
        <f t="array" ref="AN706">_xlfn.QUARTILE.EXC(IF($AT$5:$AT$906=$AT706,$M$5:$M$906),3)</f>
        <v>-2.2599999999999998</v>
      </c>
      <c r="AO706" s="406">
        <f t="shared" si="256"/>
        <v>13.255000000000001</v>
      </c>
      <c r="AP706" s="406">
        <f t="shared" si="257"/>
        <v>-35.397500000000001</v>
      </c>
      <c r="AQ706" s="406">
        <f t="shared" si="258"/>
        <v>17.622500000000002</v>
      </c>
      <c r="AR706" s="406" t="b">
        <f t="shared" si="259"/>
        <v>0</v>
      </c>
      <c r="AS706" s="404" t="str">
        <f>INDEX('Org2567'!$BM:$BM,MATCH(Raw_DATA!A706,'Org2567'!$D:$D,0))</f>
        <v>รพช.F2 P30,000-60,000</v>
      </c>
      <c r="AT706" s="404">
        <f>INDEX('Org2567'!$BL:$BL,MATCH(Raw_DATA!A706,'Org2567'!$D:$D,0))</f>
        <v>6</v>
      </c>
      <c r="AU706" s="113"/>
      <c r="AV706" s="101">
        <v>121.09</v>
      </c>
      <c r="AW706" s="101">
        <v>25.93</v>
      </c>
      <c r="AX706" s="101">
        <v>45.98</v>
      </c>
      <c r="AY706" s="101">
        <v>128.85</v>
      </c>
      <c r="AZ706" s="101">
        <v>57.61</v>
      </c>
    </row>
    <row r="707" spans="1:52" x14ac:dyDescent="0.7">
      <c r="A707" s="101" t="s">
        <v>705</v>
      </c>
      <c r="B707" s="101" t="s">
        <v>2981</v>
      </c>
      <c r="C707" s="111" t="str">
        <f>IF(A707="","",INDEX(ID!P:P,MATCH(Raw_DATA!A707,ID!A:A,0)))</f>
        <v>รพช.F2 P30,000-60,000</v>
      </c>
      <c r="D707" s="101">
        <f>IF(A707="","",INDEX(ID!M:M,MATCH(Raw_DATA!A707,ID!A:A,0)))</f>
        <v>6</v>
      </c>
      <c r="E707" s="112">
        <v>2.0299999999999998</v>
      </c>
      <c r="F707" s="112">
        <v>1.85</v>
      </c>
      <c r="G707" s="112">
        <v>0.87</v>
      </c>
      <c r="H707" s="112">
        <v>17172345.870000001</v>
      </c>
      <c r="I707" s="112">
        <v>-8808931.6899999995</v>
      </c>
      <c r="J707" s="112">
        <v>-2421912.1</v>
      </c>
      <c r="K707" s="112">
        <v>-2123953.91</v>
      </c>
      <c r="L707" s="112">
        <v>-2.57</v>
      </c>
      <c r="M707" s="112">
        <v>-11.21</v>
      </c>
      <c r="N707" s="112">
        <f t="shared" si="260"/>
        <v>114</v>
      </c>
      <c r="O707" s="112">
        <f t="shared" si="261"/>
        <v>27</v>
      </c>
      <c r="P707" s="112">
        <f t="shared" si="262"/>
        <v>161</v>
      </c>
      <c r="Q707" s="112">
        <f t="shared" si="263"/>
        <v>321</v>
      </c>
      <c r="R707" s="112">
        <f t="shared" si="264"/>
        <v>64</v>
      </c>
      <c r="S707" s="112" cm="1">
        <f t="array" ref="S707">_xlfn.QUARTILE.EXC(IF($D$5:$D$906=$D707,$L$5:$L$906),1)</f>
        <v>-10.317499999999999</v>
      </c>
      <c r="T707" s="112" cm="1">
        <f t="array" ref="T707">_xlfn.QUARTILE.EXC(IF($D$5:$D$906=$D707,$L$5:$L$906),3)</f>
        <v>1.0349999999999999</v>
      </c>
      <c r="U707" s="112">
        <f t="shared" si="244"/>
        <v>11.352499999999999</v>
      </c>
      <c r="V707" s="112">
        <f t="shared" si="245"/>
        <v>-27.346249999999998</v>
      </c>
      <c r="W707" s="112">
        <f t="shared" si="246"/>
        <v>18.063749999999999</v>
      </c>
      <c r="X707" s="112" t="b">
        <f t="shared" si="247"/>
        <v>0</v>
      </c>
      <c r="Y707" s="112" cm="1">
        <f t="array" ref="Y707">_xlfn.QUARTILE.EXC(IF($D$5:$D$906=$D707,$M$5:$M$906),1)</f>
        <v>-15.98</v>
      </c>
      <c r="Z707" s="112" cm="1">
        <f t="array" ref="Z707">_xlfn.QUARTILE.EXC(IF($D$5:$D$906=$D707,$M$5:$M$906),3)</f>
        <v>-2.4</v>
      </c>
      <c r="AA707" s="112">
        <f t="shared" si="248"/>
        <v>13.58</v>
      </c>
      <c r="AB707" s="112">
        <f t="shared" si="249"/>
        <v>-36.35</v>
      </c>
      <c r="AC707" s="112">
        <f t="shared" si="250"/>
        <v>17.970000000000002</v>
      </c>
      <c r="AD707" s="112" t="b">
        <f t="shared" si="251"/>
        <v>0</v>
      </c>
      <c r="AE707" s="101">
        <f t="shared" si="242"/>
        <v>1</v>
      </c>
      <c r="AF707" s="101">
        <f t="shared" si="243"/>
        <v>1</v>
      </c>
      <c r="AG707" s="406" cm="1">
        <f t="array" ref="AG707">_xlfn.QUARTILE.EXC(IF($AT$5:$AT$906=$AT707,$L$5:$L$906),1)</f>
        <v>-9.3850000000000016</v>
      </c>
      <c r="AH707" s="406" cm="1">
        <f t="array" ref="AH707">_xlfn.QUARTILE.EXC(IF($AT$5:$AT$906=$AT707,$L$5:$L$906),3)</f>
        <v>1.2250000000000001</v>
      </c>
      <c r="AI707" s="406">
        <f t="shared" si="252"/>
        <v>10.610000000000001</v>
      </c>
      <c r="AJ707" s="406">
        <f t="shared" si="253"/>
        <v>-25.300000000000004</v>
      </c>
      <c r="AK707" s="406">
        <f t="shared" si="254"/>
        <v>17.140000000000004</v>
      </c>
      <c r="AL707" s="406" t="b">
        <f t="shared" si="255"/>
        <v>0</v>
      </c>
      <c r="AM707" s="406" cm="1">
        <f t="array" ref="AM707">_xlfn.QUARTILE.EXC(IF($AT$5:$AT$906=$AT707,$M$5:$M$906),1)</f>
        <v>-15.515000000000001</v>
      </c>
      <c r="AN707" s="406" cm="1">
        <f t="array" ref="AN707">_xlfn.QUARTILE.EXC(IF($AT$5:$AT$906=$AT707,$M$5:$M$906),3)</f>
        <v>-2.2599999999999998</v>
      </c>
      <c r="AO707" s="406">
        <f t="shared" si="256"/>
        <v>13.255000000000001</v>
      </c>
      <c r="AP707" s="406">
        <f t="shared" si="257"/>
        <v>-35.397500000000001</v>
      </c>
      <c r="AQ707" s="406">
        <f t="shared" si="258"/>
        <v>17.622500000000002</v>
      </c>
      <c r="AR707" s="406" t="b">
        <f t="shared" si="259"/>
        <v>0</v>
      </c>
      <c r="AS707" s="404" t="str">
        <f>INDEX('Org2567'!$BM:$BM,MATCH(Raw_DATA!A707,'Org2567'!$D:$D,0))</f>
        <v>รพช.F2 P30,000-60,000</v>
      </c>
      <c r="AT707" s="404">
        <f>INDEX('Org2567'!$BL:$BL,MATCH(Raw_DATA!A707,'Org2567'!$D:$D,0))</f>
        <v>6</v>
      </c>
      <c r="AU707" s="113"/>
      <c r="AV707" s="101">
        <v>114.3</v>
      </c>
      <c r="AW707" s="101">
        <v>26.52</v>
      </c>
      <c r="AX707" s="101">
        <v>161.37</v>
      </c>
      <c r="AY707" s="101">
        <v>320.89999999999998</v>
      </c>
      <c r="AZ707" s="101">
        <v>64.48</v>
      </c>
    </row>
    <row r="708" spans="1:52" x14ac:dyDescent="0.7">
      <c r="A708" s="101" t="s">
        <v>706</v>
      </c>
      <c r="B708" s="101" t="s">
        <v>2984</v>
      </c>
      <c r="C708" s="111" t="str">
        <f>IF(A708="","",INDEX(ID!P:P,MATCH(Raw_DATA!A708,ID!A:A,0)))</f>
        <v>รพช.F2 P30,000-60,000</v>
      </c>
      <c r="D708" s="101">
        <f>IF(A708="","",INDEX(ID!M:M,MATCH(Raw_DATA!A708,ID!A:A,0)))</f>
        <v>6</v>
      </c>
      <c r="E708" s="112">
        <v>2.0299999999999998</v>
      </c>
      <c r="F708" s="112">
        <v>1.8</v>
      </c>
      <c r="G708" s="112">
        <v>1.0900000000000001</v>
      </c>
      <c r="H708" s="112">
        <v>22108700.25</v>
      </c>
      <c r="I708" s="112">
        <v>-19080308.309999999</v>
      </c>
      <c r="J708" s="112">
        <v>-11342753.140000001</v>
      </c>
      <c r="K708" s="112">
        <v>2033745.12</v>
      </c>
      <c r="L708" s="112">
        <v>-9.67</v>
      </c>
      <c r="M708" s="112">
        <v>-24.28</v>
      </c>
      <c r="N708" s="112">
        <f t="shared" si="260"/>
        <v>99</v>
      </c>
      <c r="O708" s="112">
        <f t="shared" si="261"/>
        <v>80</v>
      </c>
      <c r="P708" s="112">
        <f t="shared" si="262"/>
        <v>173</v>
      </c>
      <c r="Q708" s="112">
        <f t="shared" si="263"/>
        <v>161</v>
      </c>
      <c r="R708" s="112">
        <f t="shared" si="264"/>
        <v>69</v>
      </c>
      <c r="S708" s="112" cm="1">
        <f t="array" ref="S708">_xlfn.QUARTILE.EXC(IF($D$5:$D$906=$D708,$L$5:$L$906),1)</f>
        <v>-10.317499999999999</v>
      </c>
      <c r="T708" s="112" cm="1">
        <f t="array" ref="T708">_xlfn.QUARTILE.EXC(IF($D$5:$D$906=$D708,$L$5:$L$906),3)</f>
        <v>1.0349999999999999</v>
      </c>
      <c r="U708" s="112">
        <f t="shared" si="244"/>
        <v>11.352499999999999</v>
      </c>
      <c r="V708" s="112">
        <f t="shared" si="245"/>
        <v>-27.346249999999998</v>
      </c>
      <c r="W708" s="112">
        <f t="shared" si="246"/>
        <v>18.063749999999999</v>
      </c>
      <c r="X708" s="112" t="b">
        <f t="shared" si="247"/>
        <v>0</v>
      </c>
      <c r="Y708" s="112" cm="1">
        <f t="array" ref="Y708">_xlfn.QUARTILE.EXC(IF($D$5:$D$906=$D708,$M$5:$M$906),1)</f>
        <v>-15.98</v>
      </c>
      <c r="Z708" s="112" cm="1">
        <f t="array" ref="Z708">_xlfn.QUARTILE.EXC(IF($D$5:$D$906=$D708,$M$5:$M$906),3)</f>
        <v>-2.4</v>
      </c>
      <c r="AA708" s="112">
        <f t="shared" si="248"/>
        <v>13.58</v>
      </c>
      <c r="AB708" s="112">
        <f t="shared" si="249"/>
        <v>-36.35</v>
      </c>
      <c r="AC708" s="112">
        <f t="shared" si="250"/>
        <v>17.970000000000002</v>
      </c>
      <c r="AD708" s="112" t="b">
        <f t="shared" si="251"/>
        <v>0</v>
      </c>
      <c r="AE708" s="101">
        <f t="shared" si="242"/>
        <v>1</v>
      </c>
      <c r="AF708" s="101">
        <f t="shared" si="243"/>
        <v>1</v>
      </c>
      <c r="AG708" s="406" cm="1">
        <f t="array" ref="AG708">_xlfn.QUARTILE.EXC(IF($AT$5:$AT$906=$AT708,$L$5:$L$906),1)</f>
        <v>-9.3850000000000016</v>
      </c>
      <c r="AH708" s="406" cm="1">
        <f t="array" ref="AH708">_xlfn.QUARTILE.EXC(IF($AT$5:$AT$906=$AT708,$L$5:$L$906),3)</f>
        <v>1.2250000000000001</v>
      </c>
      <c r="AI708" s="406">
        <f t="shared" si="252"/>
        <v>10.610000000000001</v>
      </c>
      <c r="AJ708" s="406">
        <f t="shared" si="253"/>
        <v>-25.300000000000004</v>
      </c>
      <c r="AK708" s="406">
        <f t="shared" si="254"/>
        <v>17.140000000000004</v>
      </c>
      <c r="AL708" s="406" t="b">
        <f t="shared" si="255"/>
        <v>0</v>
      </c>
      <c r="AM708" s="406" cm="1">
        <f t="array" ref="AM708">_xlfn.QUARTILE.EXC(IF($AT$5:$AT$906=$AT708,$M$5:$M$906),1)</f>
        <v>-15.515000000000001</v>
      </c>
      <c r="AN708" s="406" cm="1">
        <f t="array" ref="AN708">_xlfn.QUARTILE.EXC(IF($AT$5:$AT$906=$AT708,$M$5:$M$906),3)</f>
        <v>-2.2599999999999998</v>
      </c>
      <c r="AO708" s="406">
        <f t="shared" si="256"/>
        <v>13.255000000000001</v>
      </c>
      <c r="AP708" s="406">
        <f t="shared" si="257"/>
        <v>-35.397500000000001</v>
      </c>
      <c r="AQ708" s="406">
        <f t="shared" si="258"/>
        <v>17.622500000000002</v>
      </c>
      <c r="AR708" s="406" t="b">
        <f t="shared" si="259"/>
        <v>0</v>
      </c>
      <c r="AS708" s="404" t="str">
        <f>INDEX('Org2567'!$BM:$BM,MATCH(Raw_DATA!A708,'Org2567'!$D:$D,0))</f>
        <v>รพช.F2 P30,000-60,000</v>
      </c>
      <c r="AT708" s="404">
        <f>INDEX('Org2567'!$BL:$BL,MATCH(Raw_DATA!A708,'Org2567'!$D:$D,0))</f>
        <v>6</v>
      </c>
      <c r="AU708" s="113"/>
      <c r="AV708" s="101">
        <v>99.26</v>
      </c>
      <c r="AW708" s="101">
        <v>80.209999999999994</v>
      </c>
      <c r="AX708" s="101">
        <v>173.11</v>
      </c>
      <c r="AY708" s="101">
        <v>161.02000000000001</v>
      </c>
      <c r="AZ708" s="101">
        <v>68.900000000000006</v>
      </c>
    </row>
    <row r="709" spans="1:52" x14ac:dyDescent="0.7">
      <c r="A709" s="101" t="s">
        <v>707</v>
      </c>
      <c r="B709" s="101" t="s">
        <v>2987</v>
      </c>
      <c r="C709" s="111" t="str">
        <f>IF(A709="","",INDEX(ID!P:P,MATCH(Raw_DATA!A709,ID!A:A,0)))</f>
        <v>รพช.F2 P&lt;=30,000</v>
      </c>
      <c r="D709" s="101">
        <f>IF(A709="","",INDEX(ID!M:M,MATCH(Raw_DATA!A709,ID!A:A,0)))</f>
        <v>5</v>
      </c>
      <c r="E709" s="112">
        <v>4.4000000000000004</v>
      </c>
      <c r="F709" s="112">
        <v>4.22</v>
      </c>
      <c r="G709" s="112">
        <v>3.57</v>
      </c>
      <c r="H709" s="112">
        <v>23808935.170000002</v>
      </c>
      <c r="I709" s="112">
        <v>-287421.31</v>
      </c>
      <c r="J709" s="112">
        <v>7511835.4199999999</v>
      </c>
      <c r="K709" s="112">
        <v>17952543.109999999</v>
      </c>
      <c r="L709" s="112">
        <v>10.4</v>
      </c>
      <c r="M709" s="112">
        <v>-0.26</v>
      </c>
      <c r="N709" s="112">
        <f t="shared" si="260"/>
        <v>81</v>
      </c>
      <c r="O709" s="112">
        <f t="shared" si="261"/>
        <v>35</v>
      </c>
      <c r="P709" s="112">
        <f t="shared" si="262"/>
        <v>38</v>
      </c>
      <c r="Q709" s="112">
        <f t="shared" si="263"/>
        <v>123</v>
      </c>
      <c r="R709" s="112">
        <f t="shared" si="264"/>
        <v>49</v>
      </c>
      <c r="S709" s="112" cm="1">
        <f t="array" ref="S709">_xlfn.QUARTILE.EXC(IF($D$5:$D$906=$D709,$L$5:$L$906),1)</f>
        <v>-9.4075000000000006</v>
      </c>
      <c r="T709" s="112" cm="1">
        <f t="array" ref="T709">_xlfn.QUARTILE.EXC(IF($D$5:$D$906=$D709,$L$5:$L$906),3)</f>
        <v>1.645</v>
      </c>
      <c r="U709" s="112">
        <f t="shared" si="244"/>
        <v>11.0525</v>
      </c>
      <c r="V709" s="112">
        <f t="shared" si="245"/>
        <v>-25.986249999999998</v>
      </c>
      <c r="W709" s="112">
        <f t="shared" si="246"/>
        <v>18.223749999999999</v>
      </c>
      <c r="X709" s="112" t="b">
        <f t="shared" si="247"/>
        <v>0</v>
      </c>
      <c r="Y709" s="112" cm="1">
        <f t="array" ref="Y709">_xlfn.QUARTILE.EXC(IF($D$5:$D$906=$D709,$M$5:$M$906),1)</f>
        <v>-18.744999999999997</v>
      </c>
      <c r="Z709" s="112" cm="1">
        <f t="array" ref="Z709">_xlfn.QUARTILE.EXC(IF($D$5:$D$906=$D709,$M$5:$M$906),3)</f>
        <v>-2.7</v>
      </c>
      <c r="AA709" s="112">
        <f t="shared" si="248"/>
        <v>16.044999999999998</v>
      </c>
      <c r="AB709" s="112">
        <f t="shared" si="249"/>
        <v>-42.812499999999993</v>
      </c>
      <c r="AC709" s="112">
        <f t="shared" si="250"/>
        <v>21.367499999999996</v>
      </c>
      <c r="AD709" s="112" t="b">
        <f t="shared" si="251"/>
        <v>0</v>
      </c>
      <c r="AE709" s="101">
        <f t="shared" ref="AE709:AE772" si="265">IF(M709&lt;0,1,0)</f>
        <v>1</v>
      </c>
      <c r="AF709" s="101">
        <f t="shared" ref="AF709:AF772" si="266">IF(L709&lt;0,1,0)</f>
        <v>0</v>
      </c>
      <c r="AG709" s="406" cm="1">
        <f t="array" ref="AG709">_xlfn.QUARTILE.EXC(IF($AT$5:$AT$906=$AT709,$L$5:$L$906),1)</f>
        <v>-9.4075000000000006</v>
      </c>
      <c r="AH709" s="406" cm="1">
        <f t="array" ref="AH709">_xlfn.QUARTILE.EXC(IF($AT$5:$AT$906=$AT709,$L$5:$L$906),3)</f>
        <v>1.645</v>
      </c>
      <c r="AI709" s="406">
        <f t="shared" si="252"/>
        <v>11.0525</v>
      </c>
      <c r="AJ709" s="406">
        <f t="shared" si="253"/>
        <v>-25.986249999999998</v>
      </c>
      <c r="AK709" s="406">
        <f t="shared" si="254"/>
        <v>18.223749999999999</v>
      </c>
      <c r="AL709" s="406" t="b">
        <f t="shared" si="255"/>
        <v>0</v>
      </c>
      <c r="AM709" s="406" cm="1">
        <f t="array" ref="AM709">_xlfn.QUARTILE.EXC(IF($AT$5:$AT$906=$AT709,$M$5:$M$906),1)</f>
        <v>-18.744999999999997</v>
      </c>
      <c r="AN709" s="406" cm="1">
        <f t="array" ref="AN709">_xlfn.QUARTILE.EXC(IF($AT$5:$AT$906=$AT709,$M$5:$M$906),3)</f>
        <v>-2.7</v>
      </c>
      <c r="AO709" s="406">
        <f t="shared" si="256"/>
        <v>16.044999999999998</v>
      </c>
      <c r="AP709" s="406">
        <f t="shared" si="257"/>
        <v>-42.812499999999993</v>
      </c>
      <c r="AQ709" s="406">
        <f t="shared" si="258"/>
        <v>21.367499999999996</v>
      </c>
      <c r="AR709" s="406" t="b">
        <f t="shared" si="259"/>
        <v>0</v>
      </c>
      <c r="AS709" s="404" t="str">
        <f>INDEX('Org2567'!$BM:$BM,MATCH(Raw_DATA!A709,'Org2567'!$D:$D,0))</f>
        <v>รพช.F2 P&lt;=30,000</v>
      </c>
      <c r="AT709" s="404">
        <f>INDEX('Org2567'!$BL:$BL,MATCH(Raw_DATA!A709,'Org2567'!$D:$D,0))</f>
        <v>5</v>
      </c>
      <c r="AU709" s="113"/>
      <c r="AV709" s="101">
        <v>81.11</v>
      </c>
      <c r="AW709" s="101">
        <v>35.42</v>
      </c>
      <c r="AX709" s="101">
        <v>38.21</v>
      </c>
      <c r="AY709" s="101">
        <v>123.2</v>
      </c>
      <c r="AZ709" s="101">
        <v>49.46</v>
      </c>
    </row>
    <row r="710" spans="1:52" x14ac:dyDescent="0.7">
      <c r="A710" s="101" t="s">
        <v>708</v>
      </c>
      <c r="B710" s="101" t="s">
        <v>4103</v>
      </c>
      <c r="C710" s="111" t="str">
        <f>IF(A710="","",INDEX(ID!P:P,MATCH(Raw_DATA!A710,ID!A:A,0)))</f>
        <v>รพช.F2 P&lt;=30,000</v>
      </c>
      <c r="D710" s="101">
        <f>IF(A710="","",INDEX(ID!M:M,MATCH(Raw_DATA!A710,ID!A:A,0)))</f>
        <v>5</v>
      </c>
      <c r="E710" s="112">
        <v>2.86</v>
      </c>
      <c r="F710" s="112">
        <v>2.66</v>
      </c>
      <c r="G710" s="112">
        <v>2.31</v>
      </c>
      <c r="H710" s="112">
        <v>51586476.149999999</v>
      </c>
      <c r="I710" s="112">
        <v>-9211743.0099999998</v>
      </c>
      <c r="J710" s="112">
        <v>-1380567.96</v>
      </c>
      <c r="K710" s="112">
        <v>36283017.229999997</v>
      </c>
      <c r="L710" s="112">
        <v>-1.51</v>
      </c>
      <c r="M710" s="112">
        <v>-6.27</v>
      </c>
      <c r="N710" s="112">
        <f t="shared" si="260"/>
        <v>164</v>
      </c>
      <c r="O710" s="112">
        <f t="shared" si="261"/>
        <v>40</v>
      </c>
      <c r="P710" s="112">
        <f t="shared" si="262"/>
        <v>52</v>
      </c>
      <c r="Q710" s="112">
        <f t="shared" si="263"/>
        <v>164</v>
      </c>
      <c r="R710" s="112">
        <f t="shared" si="264"/>
        <v>66</v>
      </c>
      <c r="S710" s="112" cm="1">
        <f t="array" ref="S710">_xlfn.QUARTILE.EXC(IF($D$5:$D$906=$D710,$L$5:$L$906),1)</f>
        <v>-9.4075000000000006</v>
      </c>
      <c r="T710" s="112" cm="1">
        <f t="array" ref="T710">_xlfn.QUARTILE.EXC(IF($D$5:$D$906=$D710,$L$5:$L$906),3)</f>
        <v>1.645</v>
      </c>
      <c r="U710" s="112">
        <f t="shared" ref="U710:U773" si="267">T710-S710</f>
        <v>11.0525</v>
      </c>
      <c r="V710" s="112">
        <f t="shared" ref="V710:V773" si="268">S710-(1.5*U710)</f>
        <v>-25.986249999999998</v>
      </c>
      <c r="W710" s="112">
        <f t="shared" ref="W710:W773" si="269">T710+(1.5*U710)</f>
        <v>18.223749999999999</v>
      </c>
      <c r="X710" s="112" t="b">
        <f t="shared" ref="X710:X773" si="270">IF(OR(L710&lt;=V710,L710&gt;=W710),TRUE,FALSE)</f>
        <v>0</v>
      </c>
      <c r="Y710" s="112" cm="1">
        <f t="array" ref="Y710">_xlfn.QUARTILE.EXC(IF($D$5:$D$906=$D710,$M$5:$M$906),1)</f>
        <v>-18.744999999999997</v>
      </c>
      <c r="Z710" s="112" cm="1">
        <f t="array" ref="Z710">_xlfn.QUARTILE.EXC(IF($D$5:$D$906=$D710,$M$5:$M$906),3)</f>
        <v>-2.7</v>
      </c>
      <c r="AA710" s="112">
        <f t="shared" ref="AA710:AA773" si="271">Z710-Y710</f>
        <v>16.044999999999998</v>
      </c>
      <c r="AB710" s="112">
        <f t="shared" ref="AB710:AB773" si="272">Y710-(1.5*AA710)</f>
        <v>-42.812499999999993</v>
      </c>
      <c r="AC710" s="112">
        <f t="shared" ref="AC710:AC773" si="273">Z710+(1.5*AA710)</f>
        <v>21.367499999999996</v>
      </c>
      <c r="AD710" s="112" t="b">
        <f t="shared" ref="AD710:AD773" si="274">IF(OR(M710&lt;=AB710,M710&gt;=AC710),TRUE,FALSE)</f>
        <v>0</v>
      </c>
      <c r="AE710" s="101">
        <f t="shared" si="265"/>
        <v>1</v>
      </c>
      <c r="AF710" s="101">
        <f t="shared" si="266"/>
        <v>1</v>
      </c>
      <c r="AG710" s="406" cm="1">
        <f t="array" ref="AG710">_xlfn.QUARTILE.EXC(IF($AT$5:$AT$906=$AT710,$L$5:$L$906),1)</f>
        <v>-9.4075000000000006</v>
      </c>
      <c r="AH710" s="406" cm="1">
        <f t="array" ref="AH710">_xlfn.QUARTILE.EXC(IF($AT$5:$AT$906=$AT710,$L$5:$L$906),3)</f>
        <v>1.645</v>
      </c>
      <c r="AI710" s="406">
        <f t="shared" ref="AI710:AI773" si="275">AH710-AG710</f>
        <v>11.0525</v>
      </c>
      <c r="AJ710" s="406">
        <f t="shared" ref="AJ710:AJ773" si="276">AG710-(1.5*AI710)</f>
        <v>-25.986249999999998</v>
      </c>
      <c r="AK710" s="406">
        <f t="shared" ref="AK710:AK773" si="277">AH710+(1.5*AI710)</f>
        <v>18.223749999999999</v>
      </c>
      <c r="AL710" s="406" t="b">
        <f t="shared" ref="AL710:AL773" si="278">IF(OR(L710&lt;=AJ710,L710&gt;=AK710),TRUE,FALSE)</f>
        <v>0</v>
      </c>
      <c r="AM710" s="406" cm="1">
        <f t="array" ref="AM710">_xlfn.QUARTILE.EXC(IF($AT$5:$AT$906=$AT710,$M$5:$M$906),1)</f>
        <v>-18.744999999999997</v>
      </c>
      <c r="AN710" s="406" cm="1">
        <f t="array" ref="AN710">_xlfn.QUARTILE.EXC(IF($AT$5:$AT$906=$AT710,$M$5:$M$906),3)</f>
        <v>-2.7</v>
      </c>
      <c r="AO710" s="406">
        <f t="shared" ref="AO710:AO773" si="279">AN710-AM710</f>
        <v>16.044999999999998</v>
      </c>
      <c r="AP710" s="406">
        <f t="shared" ref="AP710:AP773" si="280">AM710-(1.5*AO710)</f>
        <v>-42.812499999999993</v>
      </c>
      <c r="AQ710" s="406">
        <f t="shared" ref="AQ710:AQ773" si="281">AN710+(1.5*AO710)</f>
        <v>21.367499999999996</v>
      </c>
      <c r="AR710" s="406" t="b">
        <f t="shared" ref="AR710:AR773" si="282">IF(OR(M710&lt;=AP710,M710&gt;=AQ710),TRUE,FALSE)</f>
        <v>0</v>
      </c>
      <c r="AS710" s="404" t="str">
        <f>INDEX('Org2567'!$BM:$BM,MATCH(Raw_DATA!A710,'Org2567'!$D:$D,0))</f>
        <v>รพช.F2 P&lt;=30,000</v>
      </c>
      <c r="AT710" s="404">
        <f>INDEX('Org2567'!$BL:$BL,MATCH(Raw_DATA!A710,'Org2567'!$D:$D,0))</f>
        <v>5</v>
      </c>
      <c r="AU710" s="113"/>
      <c r="AV710" s="101">
        <v>163.72999999999999</v>
      </c>
      <c r="AW710" s="101">
        <v>40.46</v>
      </c>
      <c r="AX710" s="101">
        <v>51.67</v>
      </c>
      <c r="AY710" s="101">
        <v>164.33</v>
      </c>
      <c r="AZ710" s="101">
        <v>65.930000000000007</v>
      </c>
    </row>
    <row r="711" spans="1:52" x14ac:dyDescent="0.7">
      <c r="A711" s="101" t="s">
        <v>709</v>
      </c>
      <c r="B711" s="101" t="s">
        <v>2991</v>
      </c>
      <c r="C711" s="111" t="str">
        <f>IF(A711="","",INDEX(ID!P:P,MATCH(Raw_DATA!A711,ID!A:A,0)))</f>
        <v>รพช.F2 P&lt;=30,000</v>
      </c>
      <c r="D711" s="101">
        <f>IF(A711="","",INDEX(ID!M:M,MATCH(Raw_DATA!A711,ID!A:A,0)))</f>
        <v>5</v>
      </c>
      <c r="E711" s="112">
        <v>3.62</v>
      </c>
      <c r="F711" s="112">
        <v>3.48</v>
      </c>
      <c r="G711" s="112">
        <v>2.93</v>
      </c>
      <c r="H711" s="112">
        <v>40361259.630000003</v>
      </c>
      <c r="I711" s="112">
        <v>-12725846.16</v>
      </c>
      <c r="J711" s="112">
        <v>-2552551.7599999998</v>
      </c>
      <c r="K711" s="112">
        <v>29685742.640000001</v>
      </c>
      <c r="L711" s="112">
        <v>-3.38</v>
      </c>
      <c r="M711" s="112">
        <v>-8.5</v>
      </c>
      <c r="N711" s="112">
        <f t="shared" si="260"/>
        <v>71</v>
      </c>
      <c r="O711" s="112">
        <f t="shared" si="261"/>
        <v>38</v>
      </c>
      <c r="P711" s="112">
        <f t="shared" si="262"/>
        <v>39</v>
      </c>
      <c r="Q711" s="112">
        <f t="shared" si="263"/>
        <v>78</v>
      </c>
      <c r="R711" s="112">
        <f t="shared" si="264"/>
        <v>52</v>
      </c>
      <c r="S711" s="112" cm="1">
        <f t="array" ref="S711">_xlfn.QUARTILE.EXC(IF($D$5:$D$906=$D711,$L$5:$L$906),1)</f>
        <v>-9.4075000000000006</v>
      </c>
      <c r="T711" s="112" cm="1">
        <f t="array" ref="T711">_xlfn.QUARTILE.EXC(IF($D$5:$D$906=$D711,$L$5:$L$906),3)</f>
        <v>1.645</v>
      </c>
      <c r="U711" s="112">
        <f t="shared" si="267"/>
        <v>11.0525</v>
      </c>
      <c r="V711" s="112">
        <f t="shared" si="268"/>
        <v>-25.986249999999998</v>
      </c>
      <c r="W711" s="112">
        <f t="shared" si="269"/>
        <v>18.223749999999999</v>
      </c>
      <c r="X711" s="112" t="b">
        <f t="shared" si="270"/>
        <v>0</v>
      </c>
      <c r="Y711" s="112" cm="1">
        <f t="array" ref="Y711">_xlfn.QUARTILE.EXC(IF($D$5:$D$906=$D711,$M$5:$M$906),1)</f>
        <v>-18.744999999999997</v>
      </c>
      <c r="Z711" s="112" cm="1">
        <f t="array" ref="Z711">_xlfn.QUARTILE.EXC(IF($D$5:$D$906=$D711,$M$5:$M$906),3)</f>
        <v>-2.7</v>
      </c>
      <c r="AA711" s="112">
        <f t="shared" si="271"/>
        <v>16.044999999999998</v>
      </c>
      <c r="AB711" s="112">
        <f t="shared" si="272"/>
        <v>-42.812499999999993</v>
      </c>
      <c r="AC711" s="112">
        <f t="shared" si="273"/>
        <v>21.367499999999996</v>
      </c>
      <c r="AD711" s="112" t="b">
        <f t="shared" si="274"/>
        <v>0</v>
      </c>
      <c r="AE711" s="101">
        <f t="shared" si="265"/>
        <v>1</v>
      </c>
      <c r="AF711" s="101">
        <f t="shared" si="266"/>
        <v>1</v>
      </c>
      <c r="AG711" s="406" cm="1">
        <f t="array" ref="AG711">_xlfn.QUARTILE.EXC(IF($AT$5:$AT$906=$AT711,$L$5:$L$906),1)</f>
        <v>-9.4075000000000006</v>
      </c>
      <c r="AH711" s="406" cm="1">
        <f t="array" ref="AH711">_xlfn.QUARTILE.EXC(IF($AT$5:$AT$906=$AT711,$L$5:$L$906),3)</f>
        <v>1.645</v>
      </c>
      <c r="AI711" s="406">
        <f t="shared" si="275"/>
        <v>11.0525</v>
      </c>
      <c r="AJ711" s="406">
        <f t="shared" si="276"/>
        <v>-25.986249999999998</v>
      </c>
      <c r="AK711" s="406">
        <f t="shared" si="277"/>
        <v>18.223749999999999</v>
      </c>
      <c r="AL711" s="406" t="b">
        <f t="shared" si="278"/>
        <v>0</v>
      </c>
      <c r="AM711" s="406" cm="1">
        <f t="array" ref="AM711">_xlfn.QUARTILE.EXC(IF($AT$5:$AT$906=$AT711,$M$5:$M$906),1)</f>
        <v>-18.744999999999997</v>
      </c>
      <c r="AN711" s="406" cm="1">
        <f t="array" ref="AN711">_xlfn.QUARTILE.EXC(IF($AT$5:$AT$906=$AT711,$M$5:$M$906),3)</f>
        <v>-2.7</v>
      </c>
      <c r="AO711" s="406">
        <f t="shared" si="279"/>
        <v>16.044999999999998</v>
      </c>
      <c r="AP711" s="406">
        <f t="shared" si="280"/>
        <v>-42.812499999999993</v>
      </c>
      <c r="AQ711" s="406">
        <f t="shared" si="281"/>
        <v>21.367499999999996</v>
      </c>
      <c r="AR711" s="406" t="b">
        <f t="shared" si="282"/>
        <v>0</v>
      </c>
      <c r="AS711" s="404" t="str">
        <f>INDEX('Org2567'!$BM:$BM,MATCH(Raw_DATA!A711,'Org2567'!$D:$D,0))</f>
        <v>รพช.F2 P&lt;=30,000</v>
      </c>
      <c r="AT711" s="404">
        <f>INDEX('Org2567'!$BL:$BL,MATCH(Raw_DATA!A711,'Org2567'!$D:$D,0))</f>
        <v>5</v>
      </c>
      <c r="AU711" s="113"/>
      <c r="AV711" s="101">
        <v>70.75</v>
      </c>
      <c r="AW711" s="101">
        <v>37.83</v>
      </c>
      <c r="AX711" s="101">
        <v>39.18</v>
      </c>
      <c r="AY711" s="101">
        <v>77.73</v>
      </c>
      <c r="AZ711" s="101">
        <v>51.58</v>
      </c>
    </row>
    <row r="712" spans="1:52" x14ac:dyDescent="0.7">
      <c r="A712" s="101" t="s">
        <v>710</v>
      </c>
      <c r="B712" s="101" t="s">
        <v>2994</v>
      </c>
      <c r="C712" s="111" t="str">
        <f>IF(A712="","",INDEX(ID!P:P,MATCH(Raw_DATA!A712,ID!A:A,0)))</f>
        <v>รพช.F2 P&lt;=30,000</v>
      </c>
      <c r="D712" s="101">
        <f>IF(A712="","",INDEX(ID!M:M,MATCH(Raw_DATA!A712,ID!A:A,0)))</f>
        <v>5</v>
      </c>
      <c r="E712" s="112">
        <v>1.99</v>
      </c>
      <c r="F712" s="112">
        <v>1.79</v>
      </c>
      <c r="G712" s="112">
        <v>1.0900000000000001</v>
      </c>
      <c r="H712" s="112">
        <v>11427449.51</v>
      </c>
      <c r="I712" s="112">
        <v>-7278995.5599999996</v>
      </c>
      <c r="J712" s="112">
        <v>-2333506.89</v>
      </c>
      <c r="K712" s="112">
        <v>1080184.99</v>
      </c>
      <c r="L712" s="112">
        <v>-3.59</v>
      </c>
      <c r="M712" s="112">
        <v>-10.01</v>
      </c>
      <c r="N712" s="112">
        <f t="shared" si="260"/>
        <v>104</v>
      </c>
      <c r="O712" s="112">
        <f t="shared" si="261"/>
        <v>24</v>
      </c>
      <c r="P712" s="112">
        <f t="shared" si="262"/>
        <v>19</v>
      </c>
      <c r="Q712" s="112">
        <f t="shared" si="263"/>
        <v>126</v>
      </c>
      <c r="R712" s="112">
        <f t="shared" si="264"/>
        <v>65</v>
      </c>
      <c r="S712" s="112" cm="1">
        <f t="array" ref="S712">_xlfn.QUARTILE.EXC(IF($D$5:$D$906=$D712,$L$5:$L$906),1)</f>
        <v>-9.4075000000000006</v>
      </c>
      <c r="T712" s="112" cm="1">
        <f t="array" ref="T712">_xlfn.QUARTILE.EXC(IF($D$5:$D$906=$D712,$L$5:$L$906),3)</f>
        <v>1.645</v>
      </c>
      <c r="U712" s="112">
        <f t="shared" si="267"/>
        <v>11.0525</v>
      </c>
      <c r="V712" s="112">
        <f t="shared" si="268"/>
        <v>-25.986249999999998</v>
      </c>
      <c r="W712" s="112">
        <f t="shared" si="269"/>
        <v>18.223749999999999</v>
      </c>
      <c r="X712" s="112" t="b">
        <f t="shared" si="270"/>
        <v>0</v>
      </c>
      <c r="Y712" s="112" cm="1">
        <f t="array" ref="Y712">_xlfn.QUARTILE.EXC(IF($D$5:$D$906=$D712,$M$5:$M$906),1)</f>
        <v>-18.744999999999997</v>
      </c>
      <c r="Z712" s="112" cm="1">
        <f t="array" ref="Z712">_xlfn.QUARTILE.EXC(IF($D$5:$D$906=$D712,$M$5:$M$906),3)</f>
        <v>-2.7</v>
      </c>
      <c r="AA712" s="112">
        <f t="shared" si="271"/>
        <v>16.044999999999998</v>
      </c>
      <c r="AB712" s="112">
        <f t="shared" si="272"/>
        <v>-42.812499999999993</v>
      </c>
      <c r="AC712" s="112">
        <f t="shared" si="273"/>
        <v>21.367499999999996</v>
      </c>
      <c r="AD712" s="112" t="b">
        <f t="shared" si="274"/>
        <v>0</v>
      </c>
      <c r="AE712" s="101">
        <f t="shared" si="265"/>
        <v>1</v>
      </c>
      <c r="AF712" s="101">
        <f t="shared" si="266"/>
        <v>1</v>
      </c>
      <c r="AG712" s="406" cm="1">
        <f t="array" ref="AG712">_xlfn.QUARTILE.EXC(IF($AT$5:$AT$906=$AT712,$L$5:$L$906),1)</f>
        <v>-9.4075000000000006</v>
      </c>
      <c r="AH712" s="406" cm="1">
        <f t="array" ref="AH712">_xlfn.QUARTILE.EXC(IF($AT$5:$AT$906=$AT712,$L$5:$L$906),3)</f>
        <v>1.645</v>
      </c>
      <c r="AI712" s="406">
        <f t="shared" si="275"/>
        <v>11.0525</v>
      </c>
      <c r="AJ712" s="406">
        <f t="shared" si="276"/>
        <v>-25.986249999999998</v>
      </c>
      <c r="AK712" s="406">
        <f t="shared" si="277"/>
        <v>18.223749999999999</v>
      </c>
      <c r="AL712" s="406" t="b">
        <f t="shared" si="278"/>
        <v>0</v>
      </c>
      <c r="AM712" s="406" cm="1">
        <f t="array" ref="AM712">_xlfn.QUARTILE.EXC(IF($AT$5:$AT$906=$AT712,$M$5:$M$906),1)</f>
        <v>-18.744999999999997</v>
      </c>
      <c r="AN712" s="406" cm="1">
        <f t="array" ref="AN712">_xlfn.QUARTILE.EXC(IF($AT$5:$AT$906=$AT712,$M$5:$M$906),3)</f>
        <v>-2.7</v>
      </c>
      <c r="AO712" s="406">
        <f t="shared" si="279"/>
        <v>16.044999999999998</v>
      </c>
      <c r="AP712" s="406">
        <f t="shared" si="280"/>
        <v>-42.812499999999993</v>
      </c>
      <c r="AQ712" s="406">
        <f t="shared" si="281"/>
        <v>21.367499999999996</v>
      </c>
      <c r="AR712" s="406" t="b">
        <f t="shared" si="282"/>
        <v>0</v>
      </c>
      <c r="AS712" s="404" t="str">
        <f>INDEX('Org2567'!$BM:$BM,MATCH(Raw_DATA!A712,'Org2567'!$D:$D,0))</f>
        <v>รพช.F2 P&lt;=30,000</v>
      </c>
      <c r="AT712" s="404">
        <f>INDEX('Org2567'!$BL:$BL,MATCH(Raw_DATA!A712,'Org2567'!$D:$D,0))</f>
        <v>5</v>
      </c>
      <c r="AU712" s="113"/>
      <c r="AV712" s="101">
        <v>103.92</v>
      </c>
      <c r="AW712" s="101">
        <v>24.43</v>
      </c>
      <c r="AX712" s="101">
        <v>19.32</v>
      </c>
      <c r="AY712" s="101">
        <v>125.5</v>
      </c>
      <c r="AZ712" s="101">
        <v>65.06</v>
      </c>
    </row>
    <row r="713" spans="1:52" x14ac:dyDescent="0.7">
      <c r="A713" s="101" t="s">
        <v>711</v>
      </c>
      <c r="B713" s="101" t="s">
        <v>2997</v>
      </c>
      <c r="C713" s="111" t="str">
        <f>IF(A713="","",INDEX(ID!P:P,MATCH(Raw_DATA!A713,ID!A:A,0)))</f>
        <v>รพช.F3 P&lt;=15,000</v>
      </c>
      <c r="D713" s="101">
        <f>IF(A713="","",INDEX(ID!M:M,MATCH(Raw_DATA!A713,ID!A:A,0)))</f>
        <v>2</v>
      </c>
      <c r="E713" s="112">
        <v>1.61</v>
      </c>
      <c r="F713" s="112">
        <v>1.49</v>
      </c>
      <c r="G713" s="112">
        <v>1.21</v>
      </c>
      <c r="H713" s="112">
        <v>8118735.8700000001</v>
      </c>
      <c r="I713" s="112">
        <v>-2796203.12</v>
      </c>
      <c r="J713" s="112">
        <v>-4589604.71</v>
      </c>
      <c r="K713" s="112">
        <v>2744194.92</v>
      </c>
      <c r="L713" s="112">
        <v>-10.73</v>
      </c>
      <c r="M713" s="112">
        <v>-4.1100000000000003</v>
      </c>
      <c r="N713" s="112">
        <f t="shared" si="260"/>
        <v>137</v>
      </c>
      <c r="O713" s="112">
        <f t="shared" si="261"/>
        <v>45</v>
      </c>
      <c r="P713" s="112">
        <f t="shared" si="262"/>
        <v>62</v>
      </c>
      <c r="Q713" s="112">
        <f t="shared" si="263"/>
        <v>111</v>
      </c>
      <c r="R713" s="112">
        <f t="shared" si="264"/>
        <v>45</v>
      </c>
      <c r="S713" s="112" cm="1">
        <f t="array" ref="S713">_xlfn.QUARTILE.EXC(IF($D$5:$D$906=$D713,$L$5:$L$906),1)</f>
        <v>-5.3650000000000002</v>
      </c>
      <c r="T713" s="112" cm="1">
        <f t="array" ref="T713">_xlfn.QUARTILE.EXC(IF($D$5:$D$906=$D713,$L$5:$L$906),3)</f>
        <v>10.815000000000001</v>
      </c>
      <c r="U713" s="112">
        <f t="shared" si="267"/>
        <v>16.18</v>
      </c>
      <c r="V713" s="112">
        <f t="shared" si="268"/>
        <v>-29.634999999999998</v>
      </c>
      <c r="W713" s="112">
        <f t="shared" si="269"/>
        <v>35.085000000000001</v>
      </c>
      <c r="X713" s="112" t="b">
        <f t="shared" si="270"/>
        <v>0</v>
      </c>
      <c r="Y713" s="112" cm="1">
        <f t="array" ref="Y713">_xlfn.QUARTILE.EXC(IF($D$5:$D$906=$D713,$M$5:$M$906),1)</f>
        <v>-14.08</v>
      </c>
      <c r="Z713" s="112" cm="1">
        <f t="array" ref="Z713">_xlfn.QUARTILE.EXC(IF($D$5:$D$906=$D713,$M$5:$M$906),3)</f>
        <v>0.78999999999999981</v>
      </c>
      <c r="AA713" s="112">
        <f t="shared" si="271"/>
        <v>14.87</v>
      </c>
      <c r="AB713" s="112">
        <f t="shared" si="272"/>
        <v>-36.384999999999998</v>
      </c>
      <c r="AC713" s="112">
        <f t="shared" si="273"/>
        <v>23.094999999999999</v>
      </c>
      <c r="AD713" s="112" t="b">
        <f t="shared" si="274"/>
        <v>0</v>
      </c>
      <c r="AE713" s="101">
        <f t="shared" si="265"/>
        <v>1</v>
      </c>
      <c r="AF713" s="101">
        <f t="shared" si="266"/>
        <v>1</v>
      </c>
      <c r="AG713" s="406" cm="1">
        <f t="array" ref="AG713">_xlfn.QUARTILE.EXC(IF($AT$5:$AT$906=$AT713,$L$5:$L$906),1)</f>
        <v>-5.3650000000000002</v>
      </c>
      <c r="AH713" s="406" cm="1">
        <f t="array" ref="AH713">_xlfn.QUARTILE.EXC(IF($AT$5:$AT$906=$AT713,$L$5:$L$906),3)</f>
        <v>10.815000000000001</v>
      </c>
      <c r="AI713" s="406">
        <f t="shared" si="275"/>
        <v>16.18</v>
      </c>
      <c r="AJ713" s="406">
        <f t="shared" si="276"/>
        <v>-29.634999999999998</v>
      </c>
      <c r="AK713" s="406">
        <f t="shared" si="277"/>
        <v>35.085000000000001</v>
      </c>
      <c r="AL713" s="406" t="b">
        <f t="shared" si="278"/>
        <v>0</v>
      </c>
      <c r="AM713" s="406" cm="1">
        <f t="array" ref="AM713">_xlfn.QUARTILE.EXC(IF($AT$5:$AT$906=$AT713,$M$5:$M$906),1)</f>
        <v>-14.08</v>
      </c>
      <c r="AN713" s="406" cm="1">
        <f t="array" ref="AN713">_xlfn.QUARTILE.EXC(IF($AT$5:$AT$906=$AT713,$M$5:$M$906),3)</f>
        <v>0.78999999999999981</v>
      </c>
      <c r="AO713" s="406">
        <f t="shared" si="279"/>
        <v>14.87</v>
      </c>
      <c r="AP713" s="406">
        <f t="shared" si="280"/>
        <v>-36.384999999999998</v>
      </c>
      <c r="AQ713" s="406">
        <f t="shared" si="281"/>
        <v>23.094999999999999</v>
      </c>
      <c r="AR713" s="406" t="b">
        <f t="shared" si="282"/>
        <v>0</v>
      </c>
      <c r="AS713" s="404" t="str">
        <f>INDEX('Org2567'!$BM:$BM,MATCH(Raw_DATA!A713,'Org2567'!$D:$D,0))</f>
        <v>รพช.F3 P&lt;=15,000</v>
      </c>
      <c r="AT713" s="404">
        <f>INDEX('Org2567'!$BL:$BL,MATCH(Raw_DATA!A713,'Org2567'!$D:$D,0))</f>
        <v>2</v>
      </c>
      <c r="AU713" s="113"/>
      <c r="AV713" s="101">
        <v>136.74</v>
      </c>
      <c r="AW713" s="101">
        <v>45.38</v>
      </c>
      <c r="AX713" s="101">
        <v>62.19</v>
      </c>
      <c r="AY713" s="101">
        <v>111.18</v>
      </c>
      <c r="AZ713" s="101">
        <v>44.83</v>
      </c>
    </row>
    <row r="714" spans="1:52" x14ac:dyDescent="0.7">
      <c r="A714" s="101" t="s">
        <v>712</v>
      </c>
      <c r="B714" s="101" t="s">
        <v>3104</v>
      </c>
      <c r="C714" s="111" t="str">
        <f>IF(A714="","",INDEX(ID!P:P,MATCH(Raw_DATA!A714,ID!A:A,0)))</f>
        <v>รพท.S B&gt;400</v>
      </c>
      <c r="D714" s="101">
        <f>IF(A714="","",INDEX(ID!M:M,MATCH(Raw_DATA!A714,ID!A:A,0)))</f>
        <v>17</v>
      </c>
      <c r="E714" s="112">
        <v>2.82</v>
      </c>
      <c r="F714" s="112">
        <v>2.61</v>
      </c>
      <c r="G714" s="112">
        <v>1.47</v>
      </c>
      <c r="H714" s="112">
        <v>223138962.78999999</v>
      </c>
      <c r="I714" s="112">
        <v>-26871505.34</v>
      </c>
      <c r="J714" s="112">
        <v>-214908.94</v>
      </c>
      <c r="K714" s="112">
        <v>57731568.770000003</v>
      </c>
      <c r="L714" s="112">
        <v>-0.03</v>
      </c>
      <c r="M714" s="112">
        <v>-2.91</v>
      </c>
      <c r="N714" s="112">
        <f t="shared" si="260"/>
        <v>81</v>
      </c>
      <c r="O714" s="112">
        <f t="shared" si="261"/>
        <v>64</v>
      </c>
      <c r="P714" s="112">
        <f t="shared" si="262"/>
        <v>93</v>
      </c>
      <c r="Q714" s="112">
        <f t="shared" si="263"/>
        <v>99</v>
      </c>
      <c r="R714" s="112">
        <f t="shared" si="264"/>
        <v>32</v>
      </c>
      <c r="S714" s="112" cm="1">
        <f t="array" ref="S714">_xlfn.QUARTILE.EXC(IF($D$5:$D$906=$D714,$L$5:$L$906),1)</f>
        <v>-0.03</v>
      </c>
      <c r="T714" s="112" cm="1">
        <f t="array" ref="T714">_xlfn.QUARTILE.EXC(IF($D$5:$D$906=$D714,$L$5:$L$906),3)</f>
        <v>9.4700000000000006</v>
      </c>
      <c r="U714" s="112">
        <f t="shared" si="267"/>
        <v>9.5</v>
      </c>
      <c r="V714" s="112">
        <f t="shared" si="268"/>
        <v>-14.28</v>
      </c>
      <c r="W714" s="112">
        <f t="shared" si="269"/>
        <v>23.72</v>
      </c>
      <c r="X714" s="112" t="b">
        <f t="shared" si="270"/>
        <v>0</v>
      </c>
      <c r="Y714" s="112" cm="1">
        <f t="array" ref="Y714">_xlfn.QUARTILE.EXC(IF($D$5:$D$906=$D714,$M$5:$M$906),1)</f>
        <v>-6.29</v>
      </c>
      <c r="Z714" s="112" cm="1">
        <f t="array" ref="Z714">_xlfn.QUARTILE.EXC(IF($D$5:$D$906=$D714,$M$5:$M$906),3)</f>
        <v>1.83</v>
      </c>
      <c r="AA714" s="112">
        <f t="shared" si="271"/>
        <v>8.120000000000001</v>
      </c>
      <c r="AB714" s="112">
        <f t="shared" si="272"/>
        <v>-18.470000000000002</v>
      </c>
      <c r="AC714" s="112">
        <f t="shared" si="273"/>
        <v>14.010000000000002</v>
      </c>
      <c r="AD714" s="112" t="b">
        <f t="shared" si="274"/>
        <v>0</v>
      </c>
      <c r="AE714" s="101">
        <f t="shared" si="265"/>
        <v>1</v>
      </c>
      <c r="AF714" s="101">
        <f t="shared" si="266"/>
        <v>1</v>
      </c>
      <c r="AG714" s="406" cm="1">
        <f t="array" ref="AG714">_xlfn.QUARTILE.EXC(IF($AT$5:$AT$906=$AT714,$L$5:$L$906),1)</f>
        <v>-0.03</v>
      </c>
      <c r="AH714" s="406" cm="1">
        <f t="array" ref="AH714">_xlfn.QUARTILE.EXC(IF($AT$5:$AT$906=$AT714,$L$5:$L$906),3)</f>
        <v>9.4700000000000006</v>
      </c>
      <c r="AI714" s="406">
        <f t="shared" si="275"/>
        <v>9.5</v>
      </c>
      <c r="AJ714" s="406">
        <f t="shared" si="276"/>
        <v>-14.28</v>
      </c>
      <c r="AK714" s="406">
        <f t="shared" si="277"/>
        <v>23.72</v>
      </c>
      <c r="AL714" s="406" t="b">
        <f t="shared" si="278"/>
        <v>0</v>
      </c>
      <c r="AM714" s="406" cm="1">
        <f t="array" ref="AM714">_xlfn.QUARTILE.EXC(IF($AT$5:$AT$906=$AT714,$M$5:$M$906),1)</f>
        <v>-6.29</v>
      </c>
      <c r="AN714" s="406" cm="1">
        <f t="array" ref="AN714">_xlfn.QUARTILE.EXC(IF($AT$5:$AT$906=$AT714,$M$5:$M$906),3)</f>
        <v>1.83</v>
      </c>
      <c r="AO714" s="406">
        <f t="shared" si="279"/>
        <v>8.120000000000001</v>
      </c>
      <c r="AP714" s="406">
        <f t="shared" si="280"/>
        <v>-18.470000000000002</v>
      </c>
      <c r="AQ714" s="406">
        <f t="shared" si="281"/>
        <v>14.010000000000002</v>
      </c>
      <c r="AR714" s="406" t="b">
        <f t="shared" si="282"/>
        <v>0</v>
      </c>
      <c r="AS714" s="404" t="str">
        <f>INDEX('Org2567'!$BM:$BM,MATCH(Raw_DATA!A714,'Org2567'!$D:$D,0))</f>
        <v>รพท.S B&gt;400</v>
      </c>
      <c r="AT714" s="404">
        <f>INDEX('Org2567'!$BL:$BL,MATCH(Raw_DATA!A714,'Org2567'!$D:$D,0))</f>
        <v>17</v>
      </c>
      <c r="AU714" s="113"/>
      <c r="AV714" s="101">
        <v>81.459999999999994</v>
      </c>
      <c r="AW714" s="101">
        <v>63.54</v>
      </c>
      <c r="AX714" s="101">
        <v>93.38</v>
      </c>
      <c r="AY714" s="101">
        <v>99.12</v>
      </c>
      <c r="AZ714" s="101">
        <v>32.25</v>
      </c>
    </row>
    <row r="715" spans="1:52" x14ac:dyDescent="0.7">
      <c r="A715" s="101" t="s">
        <v>713</v>
      </c>
      <c r="B715" s="101" t="s">
        <v>3108</v>
      </c>
      <c r="C715" s="111" t="str">
        <f>IF(A715="","",INDEX(ID!P:P,MATCH(Raw_DATA!A715,ID!A:A,0)))</f>
        <v>รพช.F2 P30,000-60,000</v>
      </c>
      <c r="D715" s="101">
        <f>IF(A715="","",INDEX(ID!M:M,MATCH(Raw_DATA!A715,ID!A:A,0)))</f>
        <v>6</v>
      </c>
      <c r="E715" s="112">
        <v>4.05</v>
      </c>
      <c r="F715" s="112">
        <v>3.75</v>
      </c>
      <c r="G715" s="112">
        <v>2.73</v>
      </c>
      <c r="H715" s="112">
        <v>23713044.370000001</v>
      </c>
      <c r="I715" s="112">
        <v>4417311.75</v>
      </c>
      <c r="J715" s="112">
        <v>10118014.32</v>
      </c>
      <c r="K715" s="112">
        <v>13425736.539999999</v>
      </c>
      <c r="L715" s="112">
        <v>10.16</v>
      </c>
      <c r="M715" s="112">
        <v>5.53</v>
      </c>
      <c r="N715" s="112">
        <f t="shared" si="260"/>
        <v>85</v>
      </c>
      <c r="O715" s="112">
        <f t="shared" si="261"/>
        <v>34</v>
      </c>
      <c r="P715" s="112">
        <f t="shared" si="262"/>
        <v>102</v>
      </c>
      <c r="Q715" s="112">
        <f t="shared" si="263"/>
        <v>82</v>
      </c>
      <c r="R715" s="112">
        <f t="shared" si="264"/>
        <v>47</v>
      </c>
      <c r="S715" s="112" cm="1">
        <f t="array" ref="S715">_xlfn.QUARTILE.EXC(IF($D$5:$D$906=$D715,$L$5:$L$906),1)</f>
        <v>-10.317499999999999</v>
      </c>
      <c r="T715" s="112" cm="1">
        <f t="array" ref="T715">_xlfn.QUARTILE.EXC(IF($D$5:$D$906=$D715,$L$5:$L$906),3)</f>
        <v>1.0349999999999999</v>
      </c>
      <c r="U715" s="112">
        <f t="shared" si="267"/>
        <v>11.352499999999999</v>
      </c>
      <c r="V715" s="112">
        <f t="shared" si="268"/>
        <v>-27.346249999999998</v>
      </c>
      <c r="W715" s="112">
        <f t="shared" si="269"/>
        <v>18.063749999999999</v>
      </c>
      <c r="X715" s="112" t="b">
        <f t="shared" si="270"/>
        <v>0</v>
      </c>
      <c r="Y715" s="112" cm="1">
        <f t="array" ref="Y715">_xlfn.QUARTILE.EXC(IF($D$5:$D$906=$D715,$M$5:$M$906),1)</f>
        <v>-15.98</v>
      </c>
      <c r="Z715" s="112" cm="1">
        <f t="array" ref="Z715">_xlfn.QUARTILE.EXC(IF($D$5:$D$906=$D715,$M$5:$M$906),3)</f>
        <v>-2.4</v>
      </c>
      <c r="AA715" s="112">
        <f t="shared" si="271"/>
        <v>13.58</v>
      </c>
      <c r="AB715" s="112">
        <f t="shared" si="272"/>
        <v>-36.35</v>
      </c>
      <c r="AC715" s="112">
        <f t="shared" si="273"/>
        <v>17.970000000000002</v>
      </c>
      <c r="AD715" s="112" t="b">
        <f t="shared" si="274"/>
        <v>0</v>
      </c>
      <c r="AE715" s="101">
        <f t="shared" si="265"/>
        <v>0</v>
      </c>
      <c r="AF715" s="101">
        <f t="shared" si="266"/>
        <v>0</v>
      </c>
      <c r="AG715" s="406" cm="1">
        <f t="array" ref="AG715">_xlfn.QUARTILE.EXC(IF($AT$5:$AT$906=$AT715,$L$5:$L$906),1)</f>
        <v>-9.3850000000000016</v>
      </c>
      <c r="AH715" s="406" cm="1">
        <f t="array" ref="AH715">_xlfn.QUARTILE.EXC(IF($AT$5:$AT$906=$AT715,$L$5:$L$906),3)</f>
        <v>1.2250000000000001</v>
      </c>
      <c r="AI715" s="406">
        <f t="shared" si="275"/>
        <v>10.610000000000001</v>
      </c>
      <c r="AJ715" s="406">
        <f t="shared" si="276"/>
        <v>-25.300000000000004</v>
      </c>
      <c r="AK715" s="406">
        <f t="shared" si="277"/>
        <v>17.140000000000004</v>
      </c>
      <c r="AL715" s="406" t="b">
        <f t="shared" si="278"/>
        <v>0</v>
      </c>
      <c r="AM715" s="406" cm="1">
        <f t="array" ref="AM715">_xlfn.QUARTILE.EXC(IF($AT$5:$AT$906=$AT715,$M$5:$M$906),1)</f>
        <v>-15.515000000000001</v>
      </c>
      <c r="AN715" s="406" cm="1">
        <f t="array" ref="AN715">_xlfn.QUARTILE.EXC(IF($AT$5:$AT$906=$AT715,$M$5:$M$906),3)</f>
        <v>-2.2599999999999998</v>
      </c>
      <c r="AO715" s="406">
        <f t="shared" si="279"/>
        <v>13.255000000000001</v>
      </c>
      <c r="AP715" s="406">
        <f t="shared" si="280"/>
        <v>-35.397500000000001</v>
      </c>
      <c r="AQ715" s="406">
        <f t="shared" si="281"/>
        <v>17.622500000000002</v>
      </c>
      <c r="AR715" s="406" t="b">
        <f t="shared" si="282"/>
        <v>0</v>
      </c>
      <c r="AS715" s="404" t="str">
        <f>INDEX('Org2567'!$BM:$BM,MATCH(Raw_DATA!A715,'Org2567'!$D:$D,0))</f>
        <v>รพช.F2 P30,000-60,000</v>
      </c>
      <c r="AT715" s="404">
        <f>INDEX('Org2567'!$BL:$BL,MATCH(Raw_DATA!A715,'Org2567'!$D:$D,0))</f>
        <v>6</v>
      </c>
      <c r="AU715" s="113"/>
      <c r="AV715" s="101">
        <v>84.5</v>
      </c>
      <c r="AW715" s="101">
        <v>34.22</v>
      </c>
      <c r="AX715" s="101">
        <v>102.41</v>
      </c>
      <c r="AY715" s="101">
        <v>81.78</v>
      </c>
      <c r="AZ715" s="101">
        <v>47.03</v>
      </c>
    </row>
    <row r="716" spans="1:52" x14ac:dyDescent="0.7">
      <c r="A716" s="101" t="s">
        <v>714</v>
      </c>
      <c r="B716" s="101" t="s">
        <v>3111</v>
      </c>
      <c r="C716" s="111" t="str">
        <f>IF(A716="","",INDEX(ID!P:P,MATCH(Raw_DATA!A716,ID!A:A,0)))</f>
        <v>รพช.F2 P30,000-60,000</v>
      </c>
      <c r="D716" s="101">
        <f>IF(A716="","",INDEX(ID!M:M,MATCH(Raw_DATA!A716,ID!A:A,0)))</f>
        <v>6</v>
      </c>
      <c r="E716" s="112">
        <v>2.72</v>
      </c>
      <c r="F716" s="112">
        <v>2.5</v>
      </c>
      <c r="G716" s="112">
        <v>1.85</v>
      </c>
      <c r="H716" s="112">
        <v>17511662.460000001</v>
      </c>
      <c r="I716" s="112">
        <v>-8638171.0500000007</v>
      </c>
      <c r="J716" s="112">
        <v>-3543517.26</v>
      </c>
      <c r="K716" s="112">
        <v>8544519.1799999997</v>
      </c>
      <c r="L716" s="112">
        <v>-3.05</v>
      </c>
      <c r="M716" s="112">
        <v>-11.79</v>
      </c>
      <c r="N716" s="112">
        <f t="shared" si="260"/>
        <v>88</v>
      </c>
      <c r="O716" s="112">
        <f t="shared" si="261"/>
        <v>33</v>
      </c>
      <c r="P716" s="112">
        <f t="shared" si="262"/>
        <v>36</v>
      </c>
      <c r="Q716" s="112">
        <f t="shared" si="263"/>
        <v>76</v>
      </c>
      <c r="R716" s="112">
        <f t="shared" si="264"/>
        <v>36</v>
      </c>
      <c r="S716" s="112" cm="1">
        <f t="array" ref="S716">_xlfn.QUARTILE.EXC(IF($D$5:$D$906=$D716,$L$5:$L$906),1)</f>
        <v>-10.317499999999999</v>
      </c>
      <c r="T716" s="112" cm="1">
        <f t="array" ref="T716">_xlfn.QUARTILE.EXC(IF($D$5:$D$906=$D716,$L$5:$L$906),3)</f>
        <v>1.0349999999999999</v>
      </c>
      <c r="U716" s="112">
        <f t="shared" si="267"/>
        <v>11.352499999999999</v>
      </c>
      <c r="V716" s="112">
        <f t="shared" si="268"/>
        <v>-27.346249999999998</v>
      </c>
      <c r="W716" s="112">
        <f t="shared" si="269"/>
        <v>18.063749999999999</v>
      </c>
      <c r="X716" s="112" t="b">
        <f t="shared" si="270"/>
        <v>0</v>
      </c>
      <c r="Y716" s="112" cm="1">
        <f t="array" ref="Y716">_xlfn.QUARTILE.EXC(IF($D$5:$D$906=$D716,$M$5:$M$906),1)</f>
        <v>-15.98</v>
      </c>
      <c r="Z716" s="112" cm="1">
        <f t="array" ref="Z716">_xlfn.QUARTILE.EXC(IF($D$5:$D$906=$D716,$M$5:$M$906),3)</f>
        <v>-2.4</v>
      </c>
      <c r="AA716" s="112">
        <f t="shared" si="271"/>
        <v>13.58</v>
      </c>
      <c r="AB716" s="112">
        <f t="shared" si="272"/>
        <v>-36.35</v>
      </c>
      <c r="AC716" s="112">
        <f t="shared" si="273"/>
        <v>17.970000000000002</v>
      </c>
      <c r="AD716" s="112" t="b">
        <f t="shared" si="274"/>
        <v>0</v>
      </c>
      <c r="AE716" s="101">
        <f t="shared" si="265"/>
        <v>1</v>
      </c>
      <c r="AF716" s="101">
        <f t="shared" si="266"/>
        <v>1</v>
      </c>
      <c r="AG716" s="406" cm="1">
        <f t="array" ref="AG716">_xlfn.QUARTILE.EXC(IF($AT$5:$AT$906=$AT716,$L$5:$L$906),1)</f>
        <v>-9.3850000000000016</v>
      </c>
      <c r="AH716" s="406" cm="1">
        <f t="array" ref="AH716">_xlfn.QUARTILE.EXC(IF($AT$5:$AT$906=$AT716,$L$5:$L$906),3)</f>
        <v>1.2250000000000001</v>
      </c>
      <c r="AI716" s="406">
        <f t="shared" si="275"/>
        <v>10.610000000000001</v>
      </c>
      <c r="AJ716" s="406">
        <f t="shared" si="276"/>
        <v>-25.300000000000004</v>
      </c>
      <c r="AK716" s="406">
        <f t="shared" si="277"/>
        <v>17.140000000000004</v>
      </c>
      <c r="AL716" s="406" t="b">
        <f t="shared" si="278"/>
        <v>0</v>
      </c>
      <c r="AM716" s="406" cm="1">
        <f t="array" ref="AM716">_xlfn.QUARTILE.EXC(IF($AT$5:$AT$906=$AT716,$M$5:$M$906),1)</f>
        <v>-15.515000000000001</v>
      </c>
      <c r="AN716" s="406" cm="1">
        <f t="array" ref="AN716">_xlfn.QUARTILE.EXC(IF($AT$5:$AT$906=$AT716,$M$5:$M$906),3)</f>
        <v>-2.2599999999999998</v>
      </c>
      <c r="AO716" s="406">
        <f t="shared" si="279"/>
        <v>13.255000000000001</v>
      </c>
      <c r="AP716" s="406">
        <f t="shared" si="280"/>
        <v>-35.397500000000001</v>
      </c>
      <c r="AQ716" s="406">
        <f t="shared" si="281"/>
        <v>17.622500000000002</v>
      </c>
      <c r="AR716" s="406" t="b">
        <f t="shared" si="282"/>
        <v>0</v>
      </c>
      <c r="AS716" s="404" t="str">
        <f>INDEX('Org2567'!$BM:$BM,MATCH(Raw_DATA!A716,'Org2567'!$D:$D,0))</f>
        <v>รพช.F2 P30,000-60,000</v>
      </c>
      <c r="AT716" s="404">
        <f>INDEX('Org2567'!$BL:$BL,MATCH(Raw_DATA!A716,'Org2567'!$D:$D,0))</f>
        <v>6</v>
      </c>
      <c r="AU716" s="113"/>
      <c r="AV716" s="101">
        <v>88.17</v>
      </c>
      <c r="AW716" s="101">
        <v>32.57</v>
      </c>
      <c r="AX716" s="101">
        <v>35.659999999999997</v>
      </c>
      <c r="AY716" s="101">
        <v>76.069999999999993</v>
      </c>
      <c r="AZ716" s="101">
        <v>35.81</v>
      </c>
    </row>
    <row r="717" spans="1:52" x14ac:dyDescent="0.7">
      <c r="A717" s="101" t="s">
        <v>715</v>
      </c>
      <c r="B717" s="101" t="s">
        <v>3114</v>
      </c>
      <c r="C717" s="111" t="str">
        <f>IF(A717="","",INDEX(ID!P:P,MATCH(Raw_DATA!A717,ID!A:A,0)))</f>
        <v>รพช.F2 P&lt;=30,000</v>
      </c>
      <c r="D717" s="101">
        <f>IF(A717="","",INDEX(ID!M:M,MATCH(Raw_DATA!A717,ID!A:A,0)))</f>
        <v>5</v>
      </c>
      <c r="E717" s="112">
        <v>2.16</v>
      </c>
      <c r="F717" s="112">
        <v>1.9</v>
      </c>
      <c r="G717" s="112">
        <v>1.0900000000000001</v>
      </c>
      <c r="H717" s="112">
        <v>18769136.100000001</v>
      </c>
      <c r="I717" s="112">
        <v>-1614562.03</v>
      </c>
      <c r="J717" s="112">
        <v>7590595.3300000001</v>
      </c>
      <c r="K717" s="112">
        <v>1497974.28</v>
      </c>
      <c r="L717" s="112">
        <v>6.43</v>
      </c>
      <c r="M717" s="112">
        <v>-1.73</v>
      </c>
      <c r="N717" s="112">
        <f t="shared" si="260"/>
        <v>79</v>
      </c>
      <c r="O717" s="112">
        <f t="shared" si="261"/>
        <v>32</v>
      </c>
      <c r="P717" s="112">
        <f t="shared" si="262"/>
        <v>36</v>
      </c>
      <c r="Q717" s="112">
        <f t="shared" si="263"/>
        <v>81</v>
      </c>
      <c r="R717" s="112">
        <f t="shared" si="264"/>
        <v>36</v>
      </c>
      <c r="S717" s="112" cm="1">
        <f t="array" ref="S717">_xlfn.QUARTILE.EXC(IF($D$5:$D$906=$D717,$L$5:$L$906),1)</f>
        <v>-9.4075000000000006</v>
      </c>
      <c r="T717" s="112" cm="1">
        <f t="array" ref="T717">_xlfn.QUARTILE.EXC(IF($D$5:$D$906=$D717,$L$5:$L$906),3)</f>
        <v>1.645</v>
      </c>
      <c r="U717" s="112">
        <f t="shared" si="267"/>
        <v>11.0525</v>
      </c>
      <c r="V717" s="112">
        <f t="shared" si="268"/>
        <v>-25.986249999999998</v>
      </c>
      <c r="W717" s="112">
        <f t="shared" si="269"/>
        <v>18.223749999999999</v>
      </c>
      <c r="X717" s="112" t="b">
        <f t="shared" si="270"/>
        <v>0</v>
      </c>
      <c r="Y717" s="112" cm="1">
        <f t="array" ref="Y717">_xlfn.QUARTILE.EXC(IF($D$5:$D$906=$D717,$M$5:$M$906),1)</f>
        <v>-18.744999999999997</v>
      </c>
      <c r="Z717" s="112" cm="1">
        <f t="array" ref="Z717">_xlfn.QUARTILE.EXC(IF($D$5:$D$906=$D717,$M$5:$M$906),3)</f>
        <v>-2.7</v>
      </c>
      <c r="AA717" s="112">
        <f t="shared" si="271"/>
        <v>16.044999999999998</v>
      </c>
      <c r="AB717" s="112">
        <f t="shared" si="272"/>
        <v>-42.812499999999993</v>
      </c>
      <c r="AC717" s="112">
        <f t="shared" si="273"/>
        <v>21.367499999999996</v>
      </c>
      <c r="AD717" s="112" t="b">
        <f t="shared" si="274"/>
        <v>0</v>
      </c>
      <c r="AE717" s="101">
        <f t="shared" si="265"/>
        <v>1</v>
      </c>
      <c r="AF717" s="101">
        <f t="shared" si="266"/>
        <v>0</v>
      </c>
      <c r="AG717" s="406" cm="1">
        <f t="array" ref="AG717">_xlfn.QUARTILE.EXC(IF($AT$5:$AT$906=$AT717,$L$5:$L$906),1)</f>
        <v>-9.4075000000000006</v>
      </c>
      <c r="AH717" s="406" cm="1">
        <f t="array" ref="AH717">_xlfn.QUARTILE.EXC(IF($AT$5:$AT$906=$AT717,$L$5:$L$906),3)</f>
        <v>1.645</v>
      </c>
      <c r="AI717" s="406">
        <f t="shared" si="275"/>
        <v>11.0525</v>
      </c>
      <c r="AJ717" s="406">
        <f t="shared" si="276"/>
        <v>-25.986249999999998</v>
      </c>
      <c r="AK717" s="406">
        <f t="shared" si="277"/>
        <v>18.223749999999999</v>
      </c>
      <c r="AL717" s="406" t="b">
        <f t="shared" si="278"/>
        <v>0</v>
      </c>
      <c r="AM717" s="406" cm="1">
        <f t="array" ref="AM717">_xlfn.QUARTILE.EXC(IF($AT$5:$AT$906=$AT717,$M$5:$M$906),1)</f>
        <v>-18.744999999999997</v>
      </c>
      <c r="AN717" s="406" cm="1">
        <f t="array" ref="AN717">_xlfn.QUARTILE.EXC(IF($AT$5:$AT$906=$AT717,$M$5:$M$906),3)</f>
        <v>-2.7</v>
      </c>
      <c r="AO717" s="406">
        <f t="shared" si="279"/>
        <v>16.044999999999998</v>
      </c>
      <c r="AP717" s="406">
        <f t="shared" si="280"/>
        <v>-42.812499999999993</v>
      </c>
      <c r="AQ717" s="406">
        <f t="shared" si="281"/>
        <v>21.367499999999996</v>
      </c>
      <c r="AR717" s="406" t="b">
        <f t="shared" si="282"/>
        <v>0</v>
      </c>
      <c r="AS717" s="404" t="str">
        <f>INDEX('Org2567'!$BM:$BM,MATCH(Raw_DATA!A717,'Org2567'!$D:$D,0))</f>
        <v>รพช.F2 P&lt;=30,000</v>
      </c>
      <c r="AT717" s="404">
        <f>INDEX('Org2567'!$BL:$BL,MATCH(Raw_DATA!A717,'Org2567'!$D:$D,0))</f>
        <v>5</v>
      </c>
      <c r="AU717" s="113"/>
      <c r="AV717" s="101">
        <v>79.36</v>
      </c>
      <c r="AW717" s="101">
        <v>31.79</v>
      </c>
      <c r="AX717" s="101">
        <v>36.43</v>
      </c>
      <c r="AY717" s="101">
        <v>81.150000000000006</v>
      </c>
      <c r="AZ717" s="101">
        <v>36.049999999999997</v>
      </c>
    </row>
    <row r="718" spans="1:52" x14ac:dyDescent="0.7">
      <c r="A718" s="101" t="s">
        <v>716</v>
      </c>
      <c r="B718" s="101" t="s">
        <v>3117</v>
      </c>
      <c r="C718" s="111" t="str">
        <f>IF(A718="","",INDEX(ID!P:P,MATCH(Raw_DATA!A718,ID!A:A,0)))</f>
        <v>รพช.F2 P&lt;=30,000</v>
      </c>
      <c r="D718" s="101">
        <f>IF(A718="","",INDEX(ID!M:M,MATCH(Raw_DATA!A718,ID!A:A,0)))</f>
        <v>5</v>
      </c>
      <c r="E718" s="112">
        <v>3.19</v>
      </c>
      <c r="F718" s="112">
        <v>2.99</v>
      </c>
      <c r="G718" s="112">
        <v>2.52</v>
      </c>
      <c r="H718" s="112">
        <v>23998191.34</v>
      </c>
      <c r="I718" s="112">
        <v>-4772867.13</v>
      </c>
      <c r="J718" s="112">
        <v>4196519.5599999996</v>
      </c>
      <c r="K718" s="112">
        <v>16697980.949999999</v>
      </c>
      <c r="L718" s="112">
        <v>4.62</v>
      </c>
      <c r="M718" s="112">
        <v>-5.69</v>
      </c>
      <c r="N718" s="112">
        <f t="shared" si="260"/>
        <v>90</v>
      </c>
      <c r="O718" s="112">
        <f t="shared" si="261"/>
        <v>47</v>
      </c>
      <c r="P718" s="112">
        <f t="shared" si="262"/>
        <v>54</v>
      </c>
      <c r="Q718" s="112">
        <f t="shared" si="263"/>
        <v>81</v>
      </c>
      <c r="R718" s="112">
        <f t="shared" si="264"/>
        <v>46</v>
      </c>
      <c r="S718" s="112" cm="1">
        <f t="array" ref="S718">_xlfn.QUARTILE.EXC(IF($D$5:$D$906=$D718,$L$5:$L$906),1)</f>
        <v>-9.4075000000000006</v>
      </c>
      <c r="T718" s="112" cm="1">
        <f t="array" ref="T718">_xlfn.QUARTILE.EXC(IF($D$5:$D$906=$D718,$L$5:$L$906),3)</f>
        <v>1.645</v>
      </c>
      <c r="U718" s="112">
        <f t="shared" si="267"/>
        <v>11.0525</v>
      </c>
      <c r="V718" s="112">
        <f t="shared" si="268"/>
        <v>-25.986249999999998</v>
      </c>
      <c r="W718" s="112">
        <f t="shared" si="269"/>
        <v>18.223749999999999</v>
      </c>
      <c r="X718" s="112" t="b">
        <f t="shared" si="270"/>
        <v>0</v>
      </c>
      <c r="Y718" s="112" cm="1">
        <f t="array" ref="Y718">_xlfn.QUARTILE.EXC(IF($D$5:$D$906=$D718,$M$5:$M$906),1)</f>
        <v>-18.744999999999997</v>
      </c>
      <c r="Z718" s="112" cm="1">
        <f t="array" ref="Z718">_xlfn.QUARTILE.EXC(IF($D$5:$D$906=$D718,$M$5:$M$906),3)</f>
        <v>-2.7</v>
      </c>
      <c r="AA718" s="112">
        <f t="shared" si="271"/>
        <v>16.044999999999998</v>
      </c>
      <c r="AB718" s="112">
        <f t="shared" si="272"/>
        <v>-42.812499999999993</v>
      </c>
      <c r="AC718" s="112">
        <f t="shared" si="273"/>
        <v>21.367499999999996</v>
      </c>
      <c r="AD718" s="112" t="b">
        <f t="shared" si="274"/>
        <v>0</v>
      </c>
      <c r="AE718" s="101">
        <f t="shared" si="265"/>
        <v>1</v>
      </c>
      <c r="AF718" s="101">
        <f t="shared" si="266"/>
        <v>0</v>
      </c>
      <c r="AG718" s="406" cm="1">
        <f t="array" ref="AG718">_xlfn.QUARTILE.EXC(IF($AT$5:$AT$906=$AT718,$L$5:$L$906),1)</f>
        <v>-9.4075000000000006</v>
      </c>
      <c r="AH718" s="406" cm="1">
        <f t="array" ref="AH718">_xlfn.QUARTILE.EXC(IF($AT$5:$AT$906=$AT718,$L$5:$L$906),3)</f>
        <v>1.645</v>
      </c>
      <c r="AI718" s="406">
        <f t="shared" si="275"/>
        <v>11.0525</v>
      </c>
      <c r="AJ718" s="406">
        <f t="shared" si="276"/>
        <v>-25.986249999999998</v>
      </c>
      <c r="AK718" s="406">
        <f t="shared" si="277"/>
        <v>18.223749999999999</v>
      </c>
      <c r="AL718" s="406" t="b">
        <f t="shared" si="278"/>
        <v>0</v>
      </c>
      <c r="AM718" s="406" cm="1">
        <f t="array" ref="AM718">_xlfn.QUARTILE.EXC(IF($AT$5:$AT$906=$AT718,$M$5:$M$906),1)</f>
        <v>-18.744999999999997</v>
      </c>
      <c r="AN718" s="406" cm="1">
        <f t="array" ref="AN718">_xlfn.QUARTILE.EXC(IF($AT$5:$AT$906=$AT718,$M$5:$M$906),3)</f>
        <v>-2.7</v>
      </c>
      <c r="AO718" s="406">
        <f t="shared" si="279"/>
        <v>16.044999999999998</v>
      </c>
      <c r="AP718" s="406">
        <f t="shared" si="280"/>
        <v>-42.812499999999993</v>
      </c>
      <c r="AQ718" s="406">
        <f t="shared" si="281"/>
        <v>21.367499999999996</v>
      </c>
      <c r="AR718" s="406" t="b">
        <f t="shared" si="282"/>
        <v>0</v>
      </c>
      <c r="AS718" s="404" t="str">
        <f>INDEX('Org2567'!$BM:$BM,MATCH(Raw_DATA!A718,'Org2567'!$D:$D,0))</f>
        <v>รพช.F2 P&lt;=30,000</v>
      </c>
      <c r="AT718" s="404">
        <f>INDEX('Org2567'!$BL:$BL,MATCH(Raw_DATA!A718,'Org2567'!$D:$D,0))</f>
        <v>5</v>
      </c>
      <c r="AU718" s="113"/>
      <c r="AV718" s="101">
        <v>90.25</v>
      </c>
      <c r="AW718" s="101">
        <v>46.95</v>
      </c>
      <c r="AX718" s="101">
        <v>53.57</v>
      </c>
      <c r="AY718" s="101">
        <v>80.650000000000006</v>
      </c>
      <c r="AZ718" s="101">
        <v>46.37</v>
      </c>
    </row>
    <row r="719" spans="1:52" x14ac:dyDescent="0.7">
      <c r="A719" s="101" t="s">
        <v>717</v>
      </c>
      <c r="B719" s="101" t="s">
        <v>3120</v>
      </c>
      <c r="C719" s="111" t="str">
        <f>IF(A719="","",INDEX(ID!P:P,MATCH(Raw_DATA!A719,ID!A:A,0)))</f>
        <v>รพช.F1 P&lt;=50,000</v>
      </c>
      <c r="D719" s="101">
        <f>IF(A719="","",INDEX(ID!M:M,MATCH(Raw_DATA!A719,ID!A:A,0)))</f>
        <v>9</v>
      </c>
      <c r="E719" s="112">
        <v>1.07</v>
      </c>
      <c r="F719" s="112">
        <v>0.89</v>
      </c>
      <c r="G719" s="112">
        <v>0.53</v>
      </c>
      <c r="H719" s="112">
        <v>2500169.04</v>
      </c>
      <c r="I719" s="112">
        <v>4768323.8</v>
      </c>
      <c r="J719" s="112">
        <v>4989123.09</v>
      </c>
      <c r="K719" s="112">
        <v>-16584779.16</v>
      </c>
      <c r="L719" s="112">
        <v>2.99</v>
      </c>
      <c r="M719" s="112">
        <v>4.25</v>
      </c>
      <c r="N719" s="112">
        <f t="shared" si="260"/>
        <v>158</v>
      </c>
      <c r="O719" s="112">
        <f t="shared" si="261"/>
        <v>23</v>
      </c>
      <c r="P719" s="112">
        <f t="shared" si="262"/>
        <v>66</v>
      </c>
      <c r="Q719" s="112">
        <f t="shared" si="263"/>
        <v>77</v>
      </c>
      <c r="R719" s="112">
        <f t="shared" si="264"/>
        <v>47</v>
      </c>
      <c r="S719" s="112" cm="1">
        <f t="array" ref="S719">_xlfn.QUARTILE.EXC(IF($D$5:$D$906=$D719,$L$5:$L$906),1)</f>
        <v>-8.26</v>
      </c>
      <c r="T719" s="112" cm="1">
        <f t="array" ref="T719">_xlfn.QUARTILE.EXC(IF($D$5:$D$906=$D719,$L$5:$L$906),3)</f>
        <v>3.2450000000000001</v>
      </c>
      <c r="U719" s="112">
        <f t="shared" si="267"/>
        <v>11.504999999999999</v>
      </c>
      <c r="V719" s="112">
        <f t="shared" si="268"/>
        <v>-25.517499999999998</v>
      </c>
      <c r="W719" s="112">
        <f t="shared" si="269"/>
        <v>20.502500000000001</v>
      </c>
      <c r="X719" s="112" t="b">
        <f t="shared" si="270"/>
        <v>0</v>
      </c>
      <c r="Y719" s="112" cm="1">
        <f t="array" ref="Y719">_xlfn.QUARTILE.EXC(IF($D$5:$D$906=$D719,$M$5:$M$906),1)</f>
        <v>-12.452500000000001</v>
      </c>
      <c r="Z719" s="112" cm="1">
        <f t="array" ref="Z719">_xlfn.QUARTILE.EXC(IF($D$5:$D$906=$D719,$M$5:$M$906),3)</f>
        <v>0.39</v>
      </c>
      <c r="AA719" s="112">
        <f t="shared" si="271"/>
        <v>12.842500000000001</v>
      </c>
      <c r="AB719" s="112">
        <f t="shared" si="272"/>
        <v>-31.716250000000002</v>
      </c>
      <c r="AC719" s="112">
        <f t="shared" si="273"/>
        <v>19.653750000000002</v>
      </c>
      <c r="AD719" s="112" t="b">
        <f t="shared" si="274"/>
        <v>0</v>
      </c>
      <c r="AE719" s="101">
        <f t="shared" si="265"/>
        <v>0</v>
      </c>
      <c r="AF719" s="101">
        <f t="shared" si="266"/>
        <v>0</v>
      </c>
      <c r="AG719" s="406" cm="1">
        <f t="array" ref="AG719">_xlfn.QUARTILE.EXC(IF($AT$5:$AT$906=$AT719,$L$5:$L$906),1)</f>
        <v>-8.26</v>
      </c>
      <c r="AH719" s="406" cm="1">
        <f t="array" ref="AH719">_xlfn.QUARTILE.EXC(IF($AT$5:$AT$906=$AT719,$L$5:$L$906),3)</f>
        <v>3.2450000000000001</v>
      </c>
      <c r="AI719" s="406">
        <f t="shared" si="275"/>
        <v>11.504999999999999</v>
      </c>
      <c r="AJ719" s="406">
        <f t="shared" si="276"/>
        <v>-25.517499999999998</v>
      </c>
      <c r="AK719" s="406">
        <f t="shared" si="277"/>
        <v>20.502500000000001</v>
      </c>
      <c r="AL719" s="406" t="b">
        <f t="shared" si="278"/>
        <v>0</v>
      </c>
      <c r="AM719" s="406" cm="1">
        <f t="array" ref="AM719">_xlfn.QUARTILE.EXC(IF($AT$5:$AT$906=$AT719,$M$5:$M$906),1)</f>
        <v>-12.452500000000001</v>
      </c>
      <c r="AN719" s="406" cm="1">
        <f t="array" ref="AN719">_xlfn.QUARTILE.EXC(IF($AT$5:$AT$906=$AT719,$M$5:$M$906),3)</f>
        <v>0.39</v>
      </c>
      <c r="AO719" s="406">
        <f t="shared" si="279"/>
        <v>12.842500000000001</v>
      </c>
      <c r="AP719" s="406">
        <f t="shared" si="280"/>
        <v>-31.716250000000002</v>
      </c>
      <c r="AQ719" s="406">
        <f t="shared" si="281"/>
        <v>19.653750000000002</v>
      </c>
      <c r="AR719" s="406" t="b">
        <f t="shared" si="282"/>
        <v>0</v>
      </c>
      <c r="AS719" s="404" t="str">
        <f>INDEX('Org2567'!$BM:$BM,MATCH(Raw_DATA!A719,'Org2567'!$D:$D,0))</f>
        <v>รพช.F1 P&lt;=50,000</v>
      </c>
      <c r="AT719" s="404">
        <f>INDEX('Org2567'!$BL:$BL,MATCH(Raw_DATA!A719,'Org2567'!$D:$D,0))</f>
        <v>9</v>
      </c>
      <c r="AU719" s="113"/>
      <c r="AV719" s="101">
        <v>158.47999999999999</v>
      </c>
      <c r="AW719" s="101">
        <v>23.23</v>
      </c>
      <c r="AX719" s="101">
        <v>65.959999999999994</v>
      </c>
      <c r="AY719" s="101">
        <v>77.209999999999994</v>
      </c>
      <c r="AZ719" s="101">
        <v>46.69</v>
      </c>
    </row>
    <row r="720" spans="1:52" x14ac:dyDescent="0.7">
      <c r="A720" s="101" t="s">
        <v>718</v>
      </c>
      <c r="B720" s="101" t="s">
        <v>3123</v>
      </c>
      <c r="C720" s="111" t="str">
        <f>IF(A720="","",INDEX(ID!P:P,MATCH(Raw_DATA!A720,ID!A:A,0)))</f>
        <v>รพช.F2 P&lt;=30,000</v>
      </c>
      <c r="D720" s="101">
        <f>IF(A720="","",INDEX(ID!M:M,MATCH(Raw_DATA!A720,ID!A:A,0)))</f>
        <v>5</v>
      </c>
      <c r="E720" s="112">
        <v>2.63</v>
      </c>
      <c r="F720" s="112">
        <v>2.29</v>
      </c>
      <c r="G720" s="112">
        <v>1.62</v>
      </c>
      <c r="H720" s="112">
        <v>15490235.82</v>
      </c>
      <c r="I720" s="112">
        <v>-5039290.4400000004</v>
      </c>
      <c r="J720" s="112">
        <v>932160.42</v>
      </c>
      <c r="K720" s="112">
        <v>5878406.9100000001</v>
      </c>
      <c r="L720" s="112">
        <v>1.1000000000000001</v>
      </c>
      <c r="M720" s="112">
        <v>-6.63</v>
      </c>
      <c r="N720" s="112">
        <f t="shared" si="260"/>
        <v>77</v>
      </c>
      <c r="O720" s="112">
        <f t="shared" si="261"/>
        <v>33</v>
      </c>
      <c r="P720" s="112">
        <f t="shared" si="262"/>
        <v>58</v>
      </c>
      <c r="Q720" s="112">
        <f t="shared" si="263"/>
        <v>101</v>
      </c>
      <c r="R720" s="112">
        <f t="shared" si="264"/>
        <v>53</v>
      </c>
      <c r="S720" s="112" cm="1">
        <f t="array" ref="S720">_xlfn.QUARTILE.EXC(IF($D$5:$D$906=$D720,$L$5:$L$906),1)</f>
        <v>-9.4075000000000006</v>
      </c>
      <c r="T720" s="112" cm="1">
        <f t="array" ref="T720">_xlfn.QUARTILE.EXC(IF($D$5:$D$906=$D720,$L$5:$L$906),3)</f>
        <v>1.645</v>
      </c>
      <c r="U720" s="112">
        <f t="shared" si="267"/>
        <v>11.0525</v>
      </c>
      <c r="V720" s="112">
        <f t="shared" si="268"/>
        <v>-25.986249999999998</v>
      </c>
      <c r="W720" s="112">
        <f t="shared" si="269"/>
        <v>18.223749999999999</v>
      </c>
      <c r="X720" s="112" t="b">
        <f t="shared" si="270"/>
        <v>0</v>
      </c>
      <c r="Y720" s="112" cm="1">
        <f t="array" ref="Y720">_xlfn.QUARTILE.EXC(IF($D$5:$D$906=$D720,$M$5:$M$906),1)</f>
        <v>-18.744999999999997</v>
      </c>
      <c r="Z720" s="112" cm="1">
        <f t="array" ref="Z720">_xlfn.QUARTILE.EXC(IF($D$5:$D$906=$D720,$M$5:$M$906),3)</f>
        <v>-2.7</v>
      </c>
      <c r="AA720" s="112">
        <f t="shared" si="271"/>
        <v>16.044999999999998</v>
      </c>
      <c r="AB720" s="112">
        <f t="shared" si="272"/>
        <v>-42.812499999999993</v>
      </c>
      <c r="AC720" s="112">
        <f t="shared" si="273"/>
        <v>21.367499999999996</v>
      </c>
      <c r="AD720" s="112" t="b">
        <f t="shared" si="274"/>
        <v>0</v>
      </c>
      <c r="AE720" s="101">
        <f t="shared" si="265"/>
        <v>1</v>
      </c>
      <c r="AF720" s="101">
        <f t="shared" si="266"/>
        <v>0</v>
      </c>
      <c r="AG720" s="406" cm="1">
        <f t="array" ref="AG720">_xlfn.QUARTILE.EXC(IF($AT$5:$AT$906=$AT720,$L$5:$L$906),1)</f>
        <v>-9.4075000000000006</v>
      </c>
      <c r="AH720" s="406" cm="1">
        <f t="array" ref="AH720">_xlfn.QUARTILE.EXC(IF($AT$5:$AT$906=$AT720,$L$5:$L$906),3)</f>
        <v>1.645</v>
      </c>
      <c r="AI720" s="406">
        <f t="shared" si="275"/>
        <v>11.0525</v>
      </c>
      <c r="AJ720" s="406">
        <f t="shared" si="276"/>
        <v>-25.986249999999998</v>
      </c>
      <c r="AK720" s="406">
        <f t="shared" si="277"/>
        <v>18.223749999999999</v>
      </c>
      <c r="AL720" s="406" t="b">
        <f t="shared" si="278"/>
        <v>0</v>
      </c>
      <c r="AM720" s="406" cm="1">
        <f t="array" ref="AM720">_xlfn.QUARTILE.EXC(IF($AT$5:$AT$906=$AT720,$M$5:$M$906),1)</f>
        <v>-18.744999999999997</v>
      </c>
      <c r="AN720" s="406" cm="1">
        <f t="array" ref="AN720">_xlfn.QUARTILE.EXC(IF($AT$5:$AT$906=$AT720,$M$5:$M$906),3)</f>
        <v>-2.7</v>
      </c>
      <c r="AO720" s="406">
        <f t="shared" si="279"/>
        <v>16.044999999999998</v>
      </c>
      <c r="AP720" s="406">
        <f t="shared" si="280"/>
        <v>-42.812499999999993</v>
      </c>
      <c r="AQ720" s="406">
        <f t="shared" si="281"/>
        <v>21.367499999999996</v>
      </c>
      <c r="AR720" s="406" t="b">
        <f t="shared" si="282"/>
        <v>0</v>
      </c>
      <c r="AS720" s="404" t="str">
        <f>INDEX('Org2567'!$BM:$BM,MATCH(Raw_DATA!A720,'Org2567'!$D:$D,0))</f>
        <v>รพช.F2 P&lt;=30,000</v>
      </c>
      <c r="AT720" s="404">
        <f>INDEX('Org2567'!$BL:$BL,MATCH(Raw_DATA!A720,'Org2567'!$D:$D,0))</f>
        <v>5</v>
      </c>
      <c r="AU720" s="113"/>
      <c r="AV720" s="101">
        <v>76.83</v>
      </c>
      <c r="AW720" s="101">
        <v>32.99</v>
      </c>
      <c r="AX720" s="101">
        <v>58.08</v>
      </c>
      <c r="AY720" s="101">
        <v>101.16</v>
      </c>
      <c r="AZ720" s="101">
        <v>53.22</v>
      </c>
    </row>
    <row r="721" spans="1:52" x14ac:dyDescent="0.7">
      <c r="A721" s="101" t="s">
        <v>719</v>
      </c>
      <c r="B721" s="101" t="s">
        <v>3000</v>
      </c>
      <c r="C721" s="111" t="str">
        <f>IF(A721="","",INDEX(ID!P:P,MATCH(Raw_DATA!A721,ID!A:A,0)))</f>
        <v>รพศ.A B&gt;1000</v>
      </c>
      <c r="D721" s="101">
        <f>IF(A721="","",INDEX(ID!M:M,MATCH(Raw_DATA!A721,ID!A:A,0)))</f>
        <v>20</v>
      </c>
      <c r="E721" s="112">
        <v>2.74</v>
      </c>
      <c r="F721" s="112">
        <v>2.5099999999999998</v>
      </c>
      <c r="G721" s="112">
        <v>1.38</v>
      </c>
      <c r="H721" s="112">
        <v>1446202693.6600001</v>
      </c>
      <c r="I721" s="112">
        <v>85740564.260000005</v>
      </c>
      <c r="J721" s="112">
        <v>343975906.42000002</v>
      </c>
      <c r="K721" s="112">
        <v>301417126.92000002</v>
      </c>
      <c r="L721" s="112">
        <v>7.7</v>
      </c>
      <c r="M721" s="112">
        <v>2.1</v>
      </c>
      <c r="N721" s="112">
        <f t="shared" si="260"/>
        <v>89</v>
      </c>
      <c r="O721" s="112">
        <f t="shared" si="261"/>
        <v>126</v>
      </c>
      <c r="P721" s="112">
        <f t="shared" si="262"/>
        <v>24</v>
      </c>
      <c r="Q721" s="112">
        <f t="shared" si="263"/>
        <v>84</v>
      </c>
      <c r="R721" s="112">
        <f t="shared" si="264"/>
        <v>34</v>
      </c>
      <c r="S721" s="112" cm="1">
        <f t="array" ref="S721">_xlfn.QUARTILE.EXC(IF($D$5:$D$906=$D721,$L$5:$L$906),1)</f>
        <v>1.0449999999999999</v>
      </c>
      <c r="T721" s="112" cm="1">
        <f t="array" ref="T721">_xlfn.QUARTILE.EXC(IF($D$5:$D$906=$D721,$L$5:$L$906),3)</f>
        <v>6.4074999999999998</v>
      </c>
      <c r="U721" s="112">
        <f t="shared" si="267"/>
        <v>5.3624999999999998</v>
      </c>
      <c r="V721" s="112">
        <f t="shared" si="268"/>
        <v>-6.9987499999999994</v>
      </c>
      <c r="W721" s="112">
        <f t="shared" si="269"/>
        <v>14.451249999999998</v>
      </c>
      <c r="X721" s="112" t="b">
        <f t="shared" si="270"/>
        <v>0</v>
      </c>
      <c r="Y721" s="112" cm="1">
        <f t="array" ref="Y721">_xlfn.QUARTILE.EXC(IF($D$5:$D$906=$D721,$M$5:$M$906),1)</f>
        <v>-6.8150000000000004</v>
      </c>
      <c r="Z721" s="112" cm="1">
        <f t="array" ref="Z721">_xlfn.QUARTILE.EXC(IF($D$5:$D$906=$D721,$M$5:$M$906),3)</f>
        <v>0.92249999999999988</v>
      </c>
      <c r="AA721" s="112">
        <f t="shared" si="271"/>
        <v>7.7375000000000007</v>
      </c>
      <c r="AB721" s="112">
        <f t="shared" si="272"/>
        <v>-18.421250000000001</v>
      </c>
      <c r="AC721" s="112">
        <f t="shared" si="273"/>
        <v>12.52875</v>
      </c>
      <c r="AD721" s="112" t="b">
        <f t="shared" si="274"/>
        <v>0</v>
      </c>
      <c r="AE721" s="101">
        <f t="shared" si="265"/>
        <v>0</v>
      </c>
      <c r="AF721" s="101">
        <f t="shared" si="266"/>
        <v>0</v>
      </c>
      <c r="AG721" s="406" cm="1">
        <f t="array" ref="AG721">_xlfn.QUARTILE.EXC(IF($AT$5:$AT$906=$AT721,$L$5:$L$906),1)</f>
        <v>1.0449999999999999</v>
      </c>
      <c r="AH721" s="406" cm="1">
        <f t="array" ref="AH721">_xlfn.QUARTILE.EXC(IF($AT$5:$AT$906=$AT721,$L$5:$L$906),3)</f>
        <v>6.4074999999999998</v>
      </c>
      <c r="AI721" s="406">
        <f t="shared" si="275"/>
        <v>5.3624999999999998</v>
      </c>
      <c r="AJ721" s="406">
        <f t="shared" si="276"/>
        <v>-6.9987499999999994</v>
      </c>
      <c r="AK721" s="406">
        <f t="shared" si="277"/>
        <v>14.451249999999998</v>
      </c>
      <c r="AL721" s="406" t="b">
        <f t="shared" si="278"/>
        <v>0</v>
      </c>
      <c r="AM721" s="406" cm="1">
        <f t="array" ref="AM721">_xlfn.QUARTILE.EXC(IF($AT$5:$AT$906=$AT721,$M$5:$M$906),1)</f>
        <v>-6.8150000000000004</v>
      </c>
      <c r="AN721" s="406" cm="1">
        <f t="array" ref="AN721">_xlfn.QUARTILE.EXC(IF($AT$5:$AT$906=$AT721,$M$5:$M$906),3)</f>
        <v>0.92249999999999988</v>
      </c>
      <c r="AO721" s="406">
        <f t="shared" si="279"/>
        <v>7.7375000000000007</v>
      </c>
      <c r="AP721" s="406">
        <f t="shared" si="280"/>
        <v>-18.421250000000001</v>
      </c>
      <c r="AQ721" s="406">
        <f t="shared" si="281"/>
        <v>12.52875</v>
      </c>
      <c r="AR721" s="406" t="b">
        <f t="shared" si="282"/>
        <v>0</v>
      </c>
      <c r="AS721" s="404" t="str">
        <f>INDEX('Org2567'!$BM:$BM,MATCH(Raw_DATA!A721,'Org2567'!$D:$D,0))</f>
        <v>รพศ.A B&gt;1000</v>
      </c>
      <c r="AT721" s="404">
        <f>INDEX('Org2567'!$BL:$BL,MATCH(Raw_DATA!A721,'Org2567'!$D:$D,0))</f>
        <v>20</v>
      </c>
      <c r="AU721" s="113"/>
      <c r="AV721" s="101">
        <v>88.53</v>
      </c>
      <c r="AW721" s="101">
        <v>125.52</v>
      </c>
      <c r="AX721" s="101">
        <v>23.96</v>
      </c>
      <c r="AY721" s="101">
        <v>83.74</v>
      </c>
      <c r="AZ721" s="101">
        <v>34.24</v>
      </c>
    </row>
    <row r="722" spans="1:52" x14ac:dyDescent="0.7">
      <c r="A722" s="101" t="s">
        <v>720</v>
      </c>
      <c r="B722" s="101" t="s">
        <v>3004</v>
      </c>
      <c r="C722" s="111" t="str">
        <f>IF(A722="","",INDEX(ID!P:P,MATCH(Raw_DATA!A722,ID!A:A,0)))</f>
        <v>รพช.F2 P30,000-60,000</v>
      </c>
      <c r="D722" s="101">
        <f>IF(A722="","",INDEX(ID!M:M,MATCH(Raw_DATA!A722,ID!A:A,0)))</f>
        <v>6</v>
      </c>
      <c r="E722" s="112">
        <v>2.0299999999999998</v>
      </c>
      <c r="F722" s="112">
        <v>1.87</v>
      </c>
      <c r="G722" s="112">
        <v>1.44</v>
      </c>
      <c r="H722" s="112">
        <v>22176267</v>
      </c>
      <c r="I722" s="112">
        <v>-15294574.35</v>
      </c>
      <c r="J722" s="112">
        <v>-7809208.1600000001</v>
      </c>
      <c r="K722" s="112">
        <v>9523362.4600000009</v>
      </c>
      <c r="L722" s="112">
        <v>-5.45</v>
      </c>
      <c r="M722" s="112">
        <v>-15.61</v>
      </c>
      <c r="N722" s="112">
        <f t="shared" si="260"/>
        <v>163</v>
      </c>
      <c r="O722" s="112">
        <f t="shared" si="261"/>
        <v>23</v>
      </c>
      <c r="P722" s="112">
        <f t="shared" si="262"/>
        <v>65</v>
      </c>
      <c r="Q722" s="112">
        <f t="shared" si="263"/>
        <v>166</v>
      </c>
      <c r="R722" s="112">
        <f t="shared" si="264"/>
        <v>44</v>
      </c>
      <c r="S722" s="112" cm="1">
        <f t="array" ref="S722">_xlfn.QUARTILE.EXC(IF($D$5:$D$906=$D722,$L$5:$L$906),1)</f>
        <v>-10.317499999999999</v>
      </c>
      <c r="T722" s="112" cm="1">
        <f t="array" ref="T722">_xlfn.QUARTILE.EXC(IF($D$5:$D$906=$D722,$L$5:$L$906),3)</f>
        <v>1.0349999999999999</v>
      </c>
      <c r="U722" s="112">
        <f t="shared" si="267"/>
        <v>11.352499999999999</v>
      </c>
      <c r="V722" s="112">
        <f t="shared" si="268"/>
        <v>-27.346249999999998</v>
      </c>
      <c r="W722" s="112">
        <f t="shared" si="269"/>
        <v>18.063749999999999</v>
      </c>
      <c r="X722" s="112" t="b">
        <f t="shared" si="270"/>
        <v>0</v>
      </c>
      <c r="Y722" s="112" cm="1">
        <f t="array" ref="Y722">_xlfn.QUARTILE.EXC(IF($D$5:$D$906=$D722,$M$5:$M$906),1)</f>
        <v>-15.98</v>
      </c>
      <c r="Z722" s="112" cm="1">
        <f t="array" ref="Z722">_xlfn.QUARTILE.EXC(IF($D$5:$D$906=$D722,$M$5:$M$906),3)</f>
        <v>-2.4</v>
      </c>
      <c r="AA722" s="112">
        <f t="shared" si="271"/>
        <v>13.58</v>
      </c>
      <c r="AB722" s="112">
        <f t="shared" si="272"/>
        <v>-36.35</v>
      </c>
      <c r="AC722" s="112">
        <f t="shared" si="273"/>
        <v>17.970000000000002</v>
      </c>
      <c r="AD722" s="112" t="b">
        <f t="shared" si="274"/>
        <v>0</v>
      </c>
      <c r="AE722" s="101">
        <f t="shared" si="265"/>
        <v>1</v>
      </c>
      <c r="AF722" s="101">
        <f t="shared" si="266"/>
        <v>1</v>
      </c>
      <c r="AG722" s="406" cm="1">
        <f t="array" ref="AG722">_xlfn.QUARTILE.EXC(IF($AT$5:$AT$906=$AT722,$L$5:$L$906),1)</f>
        <v>-9.3850000000000016</v>
      </c>
      <c r="AH722" s="406" cm="1">
        <f t="array" ref="AH722">_xlfn.QUARTILE.EXC(IF($AT$5:$AT$906=$AT722,$L$5:$L$906),3)</f>
        <v>1.2250000000000001</v>
      </c>
      <c r="AI722" s="406">
        <f t="shared" si="275"/>
        <v>10.610000000000001</v>
      </c>
      <c r="AJ722" s="406">
        <f t="shared" si="276"/>
        <v>-25.300000000000004</v>
      </c>
      <c r="AK722" s="406">
        <f t="shared" si="277"/>
        <v>17.140000000000004</v>
      </c>
      <c r="AL722" s="406" t="b">
        <f t="shared" si="278"/>
        <v>0</v>
      </c>
      <c r="AM722" s="406" cm="1">
        <f t="array" ref="AM722">_xlfn.QUARTILE.EXC(IF($AT$5:$AT$906=$AT722,$M$5:$M$906),1)</f>
        <v>-15.515000000000001</v>
      </c>
      <c r="AN722" s="406" cm="1">
        <f t="array" ref="AN722">_xlfn.QUARTILE.EXC(IF($AT$5:$AT$906=$AT722,$M$5:$M$906),3)</f>
        <v>-2.2599999999999998</v>
      </c>
      <c r="AO722" s="406">
        <f t="shared" si="279"/>
        <v>13.255000000000001</v>
      </c>
      <c r="AP722" s="406">
        <f t="shared" si="280"/>
        <v>-35.397500000000001</v>
      </c>
      <c r="AQ722" s="406">
        <f t="shared" si="281"/>
        <v>17.622500000000002</v>
      </c>
      <c r="AR722" s="406" t="b">
        <f t="shared" si="282"/>
        <v>0</v>
      </c>
      <c r="AS722" s="404" t="str">
        <f>INDEX('Org2567'!$BM:$BM,MATCH(Raw_DATA!A722,'Org2567'!$D:$D,0))</f>
        <v>รพช.F2 P30,000-60,000</v>
      </c>
      <c r="AT722" s="404">
        <f>INDEX('Org2567'!$BL:$BL,MATCH(Raw_DATA!A722,'Org2567'!$D:$D,0))</f>
        <v>6</v>
      </c>
      <c r="AU722" s="113"/>
      <c r="AV722" s="101">
        <v>162.78</v>
      </c>
      <c r="AW722" s="101">
        <v>22.75</v>
      </c>
      <c r="AX722" s="101">
        <v>64.790000000000006</v>
      </c>
      <c r="AY722" s="101">
        <v>166.04</v>
      </c>
      <c r="AZ722" s="101">
        <v>44.24</v>
      </c>
    </row>
    <row r="723" spans="1:52" x14ac:dyDescent="0.7">
      <c r="A723" s="101" t="s">
        <v>721</v>
      </c>
      <c r="B723" s="101" t="s">
        <v>3007</v>
      </c>
      <c r="C723" s="111" t="str">
        <f>IF(A723="","",INDEX(ID!P:P,MATCH(Raw_DATA!A723,ID!A:A,0)))</f>
        <v>รพช.F2 P&lt;=30,000</v>
      </c>
      <c r="D723" s="101">
        <f>IF(A723="","",INDEX(ID!M:M,MATCH(Raw_DATA!A723,ID!A:A,0)))</f>
        <v>5</v>
      </c>
      <c r="E723" s="112">
        <v>5.35</v>
      </c>
      <c r="F723" s="112">
        <v>5.08</v>
      </c>
      <c r="G723" s="112">
        <v>4.01</v>
      </c>
      <c r="H723" s="112">
        <v>46048412.619999997</v>
      </c>
      <c r="I723" s="112">
        <v>-7232334.1299999999</v>
      </c>
      <c r="J723" s="112">
        <v>-3031799.82</v>
      </c>
      <c r="K723" s="112">
        <v>31915661.84</v>
      </c>
      <c r="L723" s="112">
        <v>-3.23</v>
      </c>
      <c r="M723" s="112">
        <v>-6.24</v>
      </c>
      <c r="N723" s="112">
        <f t="shared" si="260"/>
        <v>32</v>
      </c>
      <c r="O723" s="112">
        <f t="shared" si="261"/>
        <v>65</v>
      </c>
      <c r="P723" s="112">
        <f t="shared" si="262"/>
        <v>370</v>
      </c>
      <c r="Q723" s="112">
        <f t="shared" si="263"/>
        <v>357</v>
      </c>
      <c r="R723" s="112">
        <f t="shared" si="264"/>
        <v>55</v>
      </c>
      <c r="S723" s="112" cm="1">
        <f t="array" ref="S723">_xlfn.QUARTILE.EXC(IF($D$5:$D$906=$D723,$L$5:$L$906),1)</f>
        <v>-9.4075000000000006</v>
      </c>
      <c r="T723" s="112" cm="1">
        <f t="array" ref="T723">_xlfn.QUARTILE.EXC(IF($D$5:$D$906=$D723,$L$5:$L$906),3)</f>
        <v>1.645</v>
      </c>
      <c r="U723" s="112">
        <f t="shared" si="267"/>
        <v>11.0525</v>
      </c>
      <c r="V723" s="112">
        <f t="shared" si="268"/>
        <v>-25.986249999999998</v>
      </c>
      <c r="W723" s="112">
        <f t="shared" si="269"/>
        <v>18.223749999999999</v>
      </c>
      <c r="X723" s="112" t="b">
        <f t="shared" si="270"/>
        <v>0</v>
      </c>
      <c r="Y723" s="112" cm="1">
        <f t="array" ref="Y723">_xlfn.QUARTILE.EXC(IF($D$5:$D$906=$D723,$M$5:$M$906),1)</f>
        <v>-18.744999999999997</v>
      </c>
      <c r="Z723" s="112" cm="1">
        <f t="array" ref="Z723">_xlfn.QUARTILE.EXC(IF($D$5:$D$906=$D723,$M$5:$M$906),3)</f>
        <v>-2.7</v>
      </c>
      <c r="AA723" s="112">
        <f t="shared" si="271"/>
        <v>16.044999999999998</v>
      </c>
      <c r="AB723" s="112">
        <f t="shared" si="272"/>
        <v>-42.812499999999993</v>
      </c>
      <c r="AC723" s="112">
        <f t="shared" si="273"/>
        <v>21.367499999999996</v>
      </c>
      <c r="AD723" s="112" t="b">
        <f t="shared" si="274"/>
        <v>0</v>
      </c>
      <c r="AE723" s="101">
        <f t="shared" si="265"/>
        <v>1</v>
      </c>
      <c r="AF723" s="101">
        <f t="shared" si="266"/>
        <v>1</v>
      </c>
      <c r="AG723" s="406" cm="1">
        <f t="array" ref="AG723">_xlfn.QUARTILE.EXC(IF($AT$5:$AT$906=$AT723,$L$5:$L$906),1)</f>
        <v>-9.4075000000000006</v>
      </c>
      <c r="AH723" s="406" cm="1">
        <f t="array" ref="AH723">_xlfn.QUARTILE.EXC(IF($AT$5:$AT$906=$AT723,$L$5:$L$906),3)</f>
        <v>1.645</v>
      </c>
      <c r="AI723" s="406">
        <f t="shared" si="275"/>
        <v>11.0525</v>
      </c>
      <c r="AJ723" s="406">
        <f t="shared" si="276"/>
        <v>-25.986249999999998</v>
      </c>
      <c r="AK723" s="406">
        <f t="shared" si="277"/>
        <v>18.223749999999999</v>
      </c>
      <c r="AL723" s="406" t="b">
        <f t="shared" si="278"/>
        <v>0</v>
      </c>
      <c r="AM723" s="406" cm="1">
        <f t="array" ref="AM723">_xlfn.QUARTILE.EXC(IF($AT$5:$AT$906=$AT723,$M$5:$M$906),1)</f>
        <v>-18.744999999999997</v>
      </c>
      <c r="AN723" s="406" cm="1">
        <f t="array" ref="AN723">_xlfn.QUARTILE.EXC(IF($AT$5:$AT$906=$AT723,$M$5:$M$906),3)</f>
        <v>-2.7</v>
      </c>
      <c r="AO723" s="406">
        <f t="shared" si="279"/>
        <v>16.044999999999998</v>
      </c>
      <c r="AP723" s="406">
        <f t="shared" si="280"/>
        <v>-42.812499999999993</v>
      </c>
      <c r="AQ723" s="406">
        <f t="shared" si="281"/>
        <v>21.367499999999996</v>
      </c>
      <c r="AR723" s="406" t="b">
        <f t="shared" si="282"/>
        <v>0</v>
      </c>
      <c r="AS723" s="404" t="str">
        <f>INDEX('Org2567'!$BM:$BM,MATCH(Raw_DATA!A723,'Org2567'!$D:$D,0))</f>
        <v>รพช.F2 P&lt;=30,000</v>
      </c>
      <c r="AT723" s="404">
        <f>INDEX('Org2567'!$BL:$BL,MATCH(Raw_DATA!A723,'Org2567'!$D:$D,0))</f>
        <v>5</v>
      </c>
      <c r="AU723" s="113"/>
      <c r="AV723" s="101">
        <v>32.380000000000003</v>
      </c>
      <c r="AW723" s="101">
        <v>64.94</v>
      </c>
      <c r="AX723" s="101">
        <v>369.84</v>
      </c>
      <c r="AY723" s="101">
        <v>356.88</v>
      </c>
      <c r="AZ723" s="101">
        <v>55.06</v>
      </c>
    </row>
    <row r="724" spans="1:52" x14ac:dyDescent="0.7">
      <c r="A724" s="101" t="s">
        <v>722</v>
      </c>
      <c r="B724" s="101" t="s">
        <v>3010</v>
      </c>
      <c r="C724" s="111" t="str">
        <f>IF(A724="","",INDEX(ID!P:P,MATCH(Raw_DATA!A724,ID!A:A,0)))</f>
        <v>รพช.F1 P50,000-100,000</v>
      </c>
      <c r="D724" s="101">
        <f>IF(A724="","",INDEX(ID!M:M,MATCH(Raw_DATA!A724,ID!A:A,0)))</f>
        <v>10</v>
      </c>
      <c r="E724" s="112">
        <v>6.34</v>
      </c>
      <c r="F724" s="112">
        <v>6.04</v>
      </c>
      <c r="G724" s="112">
        <v>4.91</v>
      </c>
      <c r="H724" s="112">
        <v>161616621.47999999</v>
      </c>
      <c r="I724" s="112">
        <v>-37958968.729999997</v>
      </c>
      <c r="J724" s="112">
        <v>-19982577.309999999</v>
      </c>
      <c r="K724" s="112">
        <v>118142459.84</v>
      </c>
      <c r="L724" s="112">
        <v>-6.09</v>
      </c>
      <c r="M724" s="112">
        <v>-9.1</v>
      </c>
      <c r="N724" s="112">
        <f t="shared" si="260"/>
        <v>56</v>
      </c>
      <c r="O724" s="112">
        <f t="shared" si="261"/>
        <v>36</v>
      </c>
      <c r="P724" s="112">
        <f t="shared" si="262"/>
        <v>48</v>
      </c>
      <c r="Q724" s="112">
        <f t="shared" si="263"/>
        <v>167</v>
      </c>
      <c r="R724" s="112">
        <f t="shared" si="264"/>
        <v>56</v>
      </c>
      <c r="S724" s="112" cm="1">
        <f t="array" ref="S724">_xlfn.QUARTILE.EXC(IF($D$5:$D$906=$D724,$L$5:$L$906),1)</f>
        <v>-10.594999999999999</v>
      </c>
      <c r="T724" s="112" cm="1">
        <f t="array" ref="T724">_xlfn.QUARTILE.EXC(IF($D$5:$D$906=$D724,$L$5:$L$906),3)</f>
        <v>0.95</v>
      </c>
      <c r="U724" s="112">
        <f t="shared" si="267"/>
        <v>11.544999999999998</v>
      </c>
      <c r="V724" s="112">
        <f t="shared" si="268"/>
        <v>-27.912499999999994</v>
      </c>
      <c r="W724" s="112">
        <f t="shared" si="269"/>
        <v>18.267499999999995</v>
      </c>
      <c r="X724" s="112" t="b">
        <f t="shared" si="270"/>
        <v>0</v>
      </c>
      <c r="Y724" s="112" cm="1">
        <f t="array" ref="Y724">_xlfn.QUARTILE.EXC(IF($D$5:$D$906=$D724,$M$5:$M$906),1)</f>
        <v>-17.670000000000002</v>
      </c>
      <c r="Z724" s="112" cm="1">
        <f t="array" ref="Z724">_xlfn.QUARTILE.EXC(IF($D$5:$D$906=$D724,$M$5:$M$906),3)</f>
        <v>-3.92</v>
      </c>
      <c r="AA724" s="112">
        <f t="shared" si="271"/>
        <v>13.750000000000002</v>
      </c>
      <c r="AB724" s="112">
        <f t="shared" si="272"/>
        <v>-38.295000000000002</v>
      </c>
      <c r="AC724" s="112">
        <f t="shared" si="273"/>
        <v>16.705000000000005</v>
      </c>
      <c r="AD724" s="112" t="b">
        <f t="shared" si="274"/>
        <v>0</v>
      </c>
      <c r="AE724" s="101">
        <f t="shared" si="265"/>
        <v>1</v>
      </c>
      <c r="AF724" s="101">
        <f t="shared" si="266"/>
        <v>1</v>
      </c>
      <c r="AG724" s="406" cm="1">
        <f t="array" ref="AG724">_xlfn.QUARTILE.EXC(IF($AT$5:$AT$906=$AT724,$L$5:$L$906),1)</f>
        <v>-10.594999999999999</v>
      </c>
      <c r="AH724" s="406" cm="1">
        <f t="array" ref="AH724">_xlfn.QUARTILE.EXC(IF($AT$5:$AT$906=$AT724,$L$5:$L$906),3)</f>
        <v>0.95</v>
      </c>
      <c r="AI724" s="406">
        <f t="shared" si="275"/>
        <v>11.544999999999998</v>
      </c>
      <c r="AJ724" s="406">
        <f t="shared" si="276"/>
        <v>-27.912499999999994</v>
      </c>
      <c r="AK724" s="406">
        <f t="shared" si="277"/>
        <v>18.267499999999995</v>
      </c>
      <c r="AL724" s="406" t="b">
        <f t="shared" si="278"/>
        <v>0</v>
      </c>
      <c r="AM724" s="406" cm="1">
        <f t="array" ref="AM724">_xlfn.QUARTILE.EXC(IF($AT$5:$AT$906=$AT724,$M$5:$M$906),1)</f>
        <v>-17.670000000000002</v>
      </c>
      <c r="AN724" s="406" cm="1">
        <f t="array" ref="AN724">_xlfn.QUARTILE.EXC(IF($AT$5:$AT$906=$AT724,$M$5:$M$906),3)</f>
        <v>-3.92</v>
      </c>
      <c r="AO724" s="406">
        <f t="shared" si="279"/>
        <v>13.750000000000002</v>
      </c>
      <c r="AP724" s="406">
        <f t="shared" si="280"/>
        <v>-38.295000000000002</v>
      </c>
      <c r="AQ724" s="406">
        <f t="shared" si="281"/>
        <v>16.705000000000005</v>
      </c>
      <c r="AR724" s="406" t="b">
        <f t="shared" si="282"/>
        <v>0</v>
      </c>
      <c r="AS724" s="404" t="str">
        <f>INDEX('Org2567'!$BM:$BM,MATCH(Raw_DATA!A724,'Org2567'!$D:$D,0))</f>
        <v>รพช.F1 P50,000-100,000</v>
      </c>
      <c r="AT724" s="404">
        <f>INDEX('Org2567'!$BL:$BL,MATCH(Raw_DATA!A724,'Org2567'!$D:$D,0))</f>
        <v>10</v>
      </c>
      <c r="AU724" s="113"/>
      <c r="AV724" s="101">
        <v>55.97</v>
      </c>
      <c r="AW724" s="101">
        <v>36.229999999999997</v>
      </c>
      <c r="AX724" s="101">
        <v>47.63</v>
      </c>
      <c r="AY724" s="101">
        <v>167.3</v>
      </c>
      <c r="AZ724" s="101">
        <v>56.46</v>
      </c>
    </row>
    <row r="725" spans="1:52" x14ac:dyDescent="0.7">
      <c r="A725" s="101" t="s">
        <v>723</v>
      </c>
      <c r="B725" s="101" t="s">
        <v>3013</v>
      </c>
      <c r="C725" s="111" t="str">
        <f>IF(A725="","",INDEX(ID!P:P,MATCH(Raw_DATA!A725,ID!A:A,0)))</f>
        <v>รพช.F1 P50,000-100,000</v>
      </c>
      <c r="D725" s="101">
        <f>IF(A725="","",INDEX(ID!M:M,MATCH(Raw_DATA!A725,ID!A:A,0)))</f>
        <v>10</v>
      </c>
      <c r="E725" s="112">
        <v>3.31</v>
      </c>
      <c r="F725" s="112">
        <v>3.16</v>
      </c>
      <c r="G725" s="112">
        <v>2.69</v>
      </c>
      <c r="H725" s="112">
        <v>67190197.879999995</v>
      </c>
      <c r="I725" s="112">
        <v>-13573924.529999999</v>
      </c>
      <c r="J725" s="112">
        <v>-5198561.7</v>
      </c>
      <c r="K725" s="112">
        <v>49035260.539999999</v>
      </c>
      <c r="L725" s="112">
        <v>-2.77</v>
      </c>
      <c r="M725" s="112">
        <v>-7.96</v>
      </c>
      <c r="N725" s="112">
        <f t="shared" si="260"/>
        <v>107</v>
      </c>
      <c r="O725" s="112">
        <f t="shared" si="261"/>
        <v>32</v>
      </c>
      <c r="P725" s="112">
        <f t="shared" si="262"/>
        <v>51</v>
      </c>
      <c r="Q725" s="112">
        <f t="shared" si="263"/>
        <v>193</v>
      </c>
      <c r="R725" s="112">
        <f t="shared" si="264"/>
        <v>45</v>
      </c>
      <c r="S725" s="112" cm="1">
        <f t="array" ref="S725">_xlfn.QUARTILE.EXC(IF($D$5:$D$906=$D725,$L$5:$L$906),1)</f>
        <v>-10.594999999999999</v>
      </c>
      <c r="T725" s="112" cm="1">
        <f t="array" ref="T725">_xlfn.QUARTILE.EXC(IF($D$5:$D$906=$D725,$L$5:$L$906),3)</f>
        <v>0.95</v>
      </c>
      <c r="U725" s="112">
        <f t="shared" si="267"/>
        <v>11.544999999999998</v>
      </c>
      <c r="V725" s="112">
        <f t="shared" si="268"/>
        <v>-27.912499999999994</v>
      </c>
      <c r="W725" s="112">
        <f t="shared" si="269"/>
        <v>18.267499999999995</v>
      </c>
      <c r="X725" s="112" t="b">
        <f t="shared" si="270"/>
        <v>0</v>
      </c>
      <c r="Y725" s="112" cm="1">
        <f t="array" ref="Y725">_xlfn.QUARTILE.EXC(IF($D$5:$D$906=$D725,$M$5:$M$906),1)</f>
        <v>-17.670000000000002</v>
      </c>
      <c r="Z725" s="112" cm="1">
        <f t="array" ref="Z725">_xlfn.QUARTILE.EXC(IF($D$5:$D$906=$D725,$M$5:$M$906),3)</f>
        <v>-3.92</v>
      </c>
      <c r="AA725" s="112">
        <f t="shared" si="271"/>
        <v>13.750000000000002</v>
      </c>
      <c r="AB725" s="112">
        <f t="shared" si="272"/>
        <v>-38.295000000000002</v>
      </c>
      <c r="AC725" s="112">
        <f t="shared" si="273"/>
        <v>16.705000000000005</v>
      </c>
      <c r="AD725" s="112" t="b">
        <f t="shared" si="274"/>
        <v>0</v>
      </c>
      <c r="AE725" s="101">
        <f t="shared" si="265"/>
        <v>1</v>
      </c>
      <c r="AF725" s="101">
        <f t="shared" si="266"/>
        <v>1</v>
      </c>
      <c r="AG725" s="406" cm="1">
        <f t="array" ref="AG725">_xlfn.QUARTILE.EXC(IF($AT$5:$AT$906=$AT725,$L$5:$L$906),1)</f>
        <v>-10.594999999999999</v>
      </c>
      <c r="AH725" s="406" cm="1">
        <f t="array" ref="AH725">_xlfn.QUARTILE.EXC(IF($AT$5:$AT$906=$AT725,$L$5:$L$906),3)</f>
        <v>0.95</v>
      </c>
      <c r="AI725" s="406">
        <f t="shared" si="275"/>
        <v>11.544999999999998</v>
      </c>
      <c r="AJ725" s="406">
        <f t="shared" si="276"/>
        <v>-27.912499999999994</v>
      </c>
      <c r="AK725" s="406">
        <f t="shared" si="277"/>
        <v>18.267499999999995</v>
      </c>
      <c r="AL725" s="406" t="b">
        <f t="shared" si="278"/>
        <v>0</v>
      </c>
      <c r="AM725" s="406" cm="1">
        <f t="array" ref="AM725">_xlfn.QUARTILE.EXC(IF($AT$5:$AT$906=$AT725,$M$5:$M$906),1)</f>
        <v>-17.670000000000002</v>
      </c>
      <c r="AN725" s="406" cm="1">
        <f t="array" ref="AN725">_xlfn.QUARTILE.EXC(IF($AT$5:$AT$906=$AT725,$M$5:$M$906),3)</f>
        <v>-3.92</v>
      </c>
      <c r="AO725" s="406">
        <f t="shared" si="279"/>
        <v>13.750000000000002</v>
      </c>
      <c r="AP725" s="406">
        <f t="shared" si="280"/>
        <v>-38.295000000000002</v>
      </c>
      <c r="AQ725" s="406">
        <f t="shared" si="281"/>
        <v>16.705000000000005</v>
      </c>
      <c r="AR725" s="406" t="b">
        <f t="shared" si="282"/>
        <v>0</v>
      </c>
      <c r="AS725" s="404" t="str">
        <f>INDEX('Org2567'!$BM:$BM,MATCH(Raw_DATA!A725,'Org2567'!$D:$D,0))</f>
        <v>รพช.F1 P50,000-100,000</v>
      </c>
      <c r="AT725" s="404">
        <f>INDEX('Org2567'!$BL:$BL,MATCH(Raw_DATA!A725,'Org2567'!$D:$D,0))</f>
        <v>10</v>
      </c>
      <c r="AU725" s="113"/>
      <c r="AV725" s="101">
        <v>106.83</v>
      </c>
      <c r="AW725" s="101">
        <v>31.84</v>
      </c>
      <c r="AX725" s="101">
        <v>50.76</v>
      </c>
      <c r="AY725" s="101">
        <v>193.06</v>
      </c>
      <c r="AZ725" s="101">
        <v>44.59</v>
      </c>
    </row>
    <row r="726" spans="1:52" x14ac:dyDescent="0.7">
      <c r="A726" s="101" t="s">
        <v>724</v>
      </c>
      <c r="B726" s="101" t="s">
        <v>3016</v>
      </c>
      <c r="C726" s="111" t="str">
        <f>IF(A726="","",INDEX(ID!P:P,MATCH(Raw_DATA!A726,ID!A:A,0)))</f>
        <v>รพช.F2 P30,000-60,000</v>
      </c>
      <c r="D726" s="101">
        <f>IF(A726="","",INDEX(ID!M:M,MATCH(Raw_DATA!A726,ID!A:A,0)))</f>
        <v>6</v>
      </c>
      <c r="E726" s="112">
        <v>5.46</v>
      </c>
      <c r="F726" s="112">
        <v>5.14</v>
      </c>
      <c r="G726" s="112">
        <v>4.63</v>
      </c>
      <c r="H726" s="112">
        <v>88955674.870000005</v>
      </c>
      <c r="I726" s="112">
        <v>-8936859.2100000009</v>
      </c>
      <c r="J726" s="112">
        <v>-2857705.66</v>
      </c>
      <c r="K726" s="112">
        <v>72488668.230000004</v>
      </c>
      <c r="L726" s="112">
        <v>-2.09</v>
      </c>
      <c r="M726" s="112">
        <v>-5.39</v>
      </c>
      <c r="N726" s="112">
        <f t="shared" si="260"/>
        <v>111</v>
      </c>
      <c r="O726" s="112">
        <f t="shared" si="261"/>
        <v>44</v>
      </c>
      <c r="P726" s="112">
        <f t="shared" si="262"/>
        <v>45</v>
      </c>
      <c r="Q726" s="112">
        <f t="shared" si="263"/>
        <v>233</v>
      </c>
      <c r="R726" s="112">
        <f t="shared" si="264"/>
        <v>84</v>
      </c>
      <c r="S726" s="112" cm="1">
        <f t="array" ref="S726">_xlfn.QUARTILE.EXC(IF($D$5:$D$906=$D726,$L$5:$L$906),1)</f>
        <v>-10.317499999999999</v>
      </c>
      <c r="T726" s="112" cm="1">
        <f t="array" ref="T726">_xlfn.QUARTILE.EXC(IF($D$5:$D$906=$D726,$L$5:$L$906),3)</f>
        <v>1.0349999999999999</v>
      </c>
      <c r="U726" s="112">
        <f t="shared" si="267"/>
        <v>11.352499999999999</v>
      </c>
      <c r="V726" s="112">
        <f t="shared" si="268"/>
        <v>-27.346249999999998</v>
      </c>
      <c r="W726" s="112">
        <f t="shared" si="269"/>
        <v>18.063749999999999</v>
      </c>
      <c r="X726" s="112" t="b">
        <f t="shared" si="270"/>
        <v>0</v>
      </c>
      <c r="Y726" s="112" cm="1">
        <f t="array" ref="Y726">_xlfn.QUARTILE.EXC(IF($D$5:$D$906=$D726,$M$5:$M$906),1)</f>
        <v>-15.98</v>
      </c>
      <c r="Z726" s="112" cm="1">
        <f t="array" ref="Z726">_xlfn.QUARTILE.EXC(IF($D$5:$D$906=$D726,$M$5:$M$906),3)</f>
        <v>-2.4</v>
      </c>
      <c r="AA726" s="112">
        <f t="shared" si="271"/>
        <v>13.58</v>
      </c>
      <c r="AB726" s="112">
        <f t="shared" si="272"/>
        <v>-36.35</v>
      </c>
      <c r="AC726" s="112">
        <f t="shared" si="273"/>
        <v>17.970000000000002</v>
      </c>
      <c r="AD726" s="112" t="b">
        <f t="shared" si="274"/>
        <v>0</v>
      </c>
      <c r="AE726" s="101">
        <f t="shared" si="265"/>
        <v>1</v>
      </c>
      <c r="AF726" s="101">
        <f t="shared" si="266"/>
        <v>1</v>
      </c>
      <c r="AG726" s="406" cm="1">
        <f t="array" ref="AG726">_xlfn.QUARTILE.EXC(IF($AT$5:$AT$906=$AT726,$L$5:$L$906),1)</f>
        <v>-9.3850000000000016</v>
      </c>
      <c r="AH726" s="406" cm="1">
        <f t="array" ref="AH726">_xlfn.QUARTILE.EXC(IF($AT$5:$AT$906=$AT726,$L$5:$L$906),3)</f>
        <v>1.2250000000000001</v>
      </c>
      <c r="AI726" s="406">
        <f t="shared" si="275"/>
        <v>10.610000000000001</v>
      </c>
      <c r="AJ726" s="406">
        <f t="shared" si="276"/>
        <v>-25.300000000000004</v>
      </c>
      <c r="AK726" s="406">
        <f t="shared" si="277"/>
        <v>17.140000000000004</v>
      </c>
      <c r="AL726" s="406" t="b">
        <f t="shared" si="278"/>
        <v>0</v>
      </c>
      <c r="AM726" s="406" cm="1">
        <f t="array" ref="AM726">_xlfn.QUARTILE.EXC(IF($AT$5:$AT$906=$AT726,$M$5:$M$906),1)</f>
        <v>-15.515000000000001</v>
      </c>
      <c r="AN726" s="406" cm="1">
        <f t="array" ref="AN726">_xlfn.QUARTILE.EXC(IF($AT$5:$AT$906=$AT726,$M$5:$M$906),3)</f>
        <v>-2.2599999999999998</v>
      </c>
      <c r="AO726" s="406">
        <f t="shared" si="279"/>
        <v>13.255000000000001</v>
      </c>
      <c r="AP726" s="406">
        <f t="shared" si="280"/>
        <v>-35.397500000000001</v>
      </c>
      <c r="AQ726" s="406">
        <f t="shared" si="281"/>
        <v>17.622500000000002</v>
      </c>
      <c r="AR726" s="406" t="b">
        <f t="shared" si="282"/>
        <v>0</v>
      </c>
      <c r="AS726" s="404" t="str">
        <f>INDEX('Org2567'!$BM:$BM,MATCH(Raw_DATA!A726,'Org2567'!$D:$D,0))</f>
        <v>รพช.F2 P30,000-60,000</v>
      </c>
      <c r="AT726" s="404">
        <f>INDEX('Org2567'!$BL:$BL,MATCH(Raw_DATA!A726,'Org2567'!$D:$D,0))</f>
        <v>6</v>
      </c>
      <c r="AU726" s="113"/>
      <c r="AV726" s="101">
        <v>110.56</v>
      </c>
      <c r="AW726" s="101">
        <v>43.88</v>
      </c>
      <c r="AX726" s="101">
        <v>45.28</v>
      </c>
      <c r="AY726" s="101">
        <v>232.65</v>
      </c>
      <c r="AZ726" s="101">
        <v>83.61</v>
      </c>
    </row>
    <row r="727" spans="1:52" x14ac:dyDescent="0.7">
      <c r="A727" s="101" t="s">
        <v>725</v>
      </c>
      <c r="B727" s="101" t="s">
        <v>3019</v>
      </c>
      <c r="C727" s="111" t="str">
        <f>IF(A727="","",INDEX(ID!P:P,MATCH(Raw_DATA!A727,ID!A:A,0)))</f>
        <v>รพช.F1 P50,000-100,000</v>
      </c>
      <c r="D727" s="101">
        <f>IF(A727="","",INDEX(ID!M:M,MATCH(Raw_DATA!A727,ID!A:A,0)))</f>
        <v>10</v>
      </c>
      <c r="E727" s="112">
        <v>2.67</v>
      </c>
      <c r="F727" s="112">
        <v>2.44</v>
      </c>
      <c r="G727" s="112">
        <v>1.99</v>
      </c>
      <c r="H727" s="112">
        <v>55543609.68</v>
      </c>
      <c r="I727" s="112">
        <v>7659222.3200000003</v>
      </c>
      <c r="J727" s="112">
        <v>9337569.2400000002</v>
      </c>
      <c r="K727" s="112">
        <v>32887367.539999999</v>
      </c>
      <c r="L727" s="112">
        <v>4.9400000000000004</v>
      </c>
      <c r="M727" s="112">
        <v>4.24</v>
      </c>
      <c r="N727" s="112">
        <f t="shared" si="260"/>
        <v>136</v>
      </c>
      <c r="O727" s="112">
        <f t="shared" si="261"/>
        <v>27</v>
      </c>
      <c r="P727" s="112">
        <f t="shared" si="262"/>
        <v>51</v>
      </c>
      <c r="Q727" s="112">
        <f t="shared" si="263"/>
        <v>118</v>
      </c>
      <c r="R727" s="112">
        <f t="shared" si="264"/>
        <v>72</v>
      </c>
      <c r="S727" s="112" cm="1">
        <f t="array" ref="S727">_xlfn.QUARTILE.EXC(IF($D$5:$D$906=$D727,$L$5:$L$906),1)</f>
        <v>-10.594999999999999</v>
      </c>
      <c r="T727" s="112" cm="1">
        <f t="array" ref="T727">_xlfn.QUARTILE.EXC(IF($D$5:$D$906=$D727,$L$5:$L$906),3)</f>
        <v>0.95</v>
      </c>
      <c r="U727" s="112">
        <f t="shared" si="267"/>
        <v>11.544999999999998</v>
      </c>
      <c r="V727" s="112">
        <f t="shared" si="268"/>
        <v>-27.912499999999994</v>
      </c>
      <c r="W727" s="112">
        <f t="shared" si="269"/>
        <v>18.267499999999995</v>
      </c>
      <c r="X727" s="112" t="b">
        <f t="shared" si="270"/>
        <v>0</v>
      </c>
      <c r="Y727" s="112" cm="1">
        <f t="array" ref="Y727">_xlfn.QUARTILE.EXC(IF($D$5:$D$906=$D727,$M$5:$M$906),1)</f>
        <v>-17.670000000000002</v>
      </c>
      <c r="Z727" s="112" cm="1">
        <f t="array" ref="Z727">_xlfn.QUARTILE.EXC(IF($D$5:$D$906=$D727,$M$5:$M$906),3)</f>
        <v>-3.92</v>
      </c>
      <c r="AA727" s="112">
        <f t="shared" si="271"/>
        <v>13.750000000000002</v>
      </c>
      <c r="AB727" s="112">
        <f t="shared" si="272"/>
        <v>-38.295000000000002</v>
      </c>
      <c r="AC727" s="112">
        <f t="shared" si="273"/>
        <v>16.705000000000005</v>
      </c>
      <c r="AD727" s="112" t="b">
        <f t="shared" si="274"/>
        <v>0</v>
      </c>
      <c r="AE727" s="101">
        <f t="shared" si="265"/>
        <v>0</v>
      </c>
      <c r="AF727" s="101">
        <f t="shared" si="266"/>
        <v>0</v>
      </c>
      <c r="AG727" s="406" cm="1">
        <f t="array" ref="AG727">_xlfn.QUARTILE.EXC(IF($AT$5:$AT$906=$AT727,$L$5:$L$906),1)</f>
        <v>-10.594999999999999</v>
      </c>
      <c r="AH727" s="406" cm="1">
        <f t="array" ref="AH727">_xlfn.QUARTILE.EXC(IF($AT$5:$AT$906=$AT727,$L$5:$L$906),3)</f>
        <v>0.95</v>
      </c>
      <c r="AI727" s="406">
        <f t="shared" si="275"/>
        <v>11.544999999999998</v>
      </c>
      <c r="AJ727" s="406">
        <f t="shared" si="276"/>
        <v>-27.912499999999994</v>
      </c>
      <c r="AK727" s="406">
        <f t="shared" si="277"/>
        <v>18.267499999999995</v>
      </c>
      <c r="AL727" s="406" t="b">
        <f t="shared" si="278"/>
        <v>0</v>
      </c>
      <c r="AM727" s="406" cm="1">
        <f t="array" ref="AM727">_xlfn.QUARTILE.EXC(IF($AT$5:$AT$906=$AT727,$M$5:$M$906),1)</f>
        <v>-17.670000000000002</v>
      </c>
      <c r="AN727" s="406" cm="1">
        <f t="array" ref="AN727">_xlfn.QUARTILE.EXC(IF($AT$5:$AT$906=$AT727,$M$5:$M$906),3)</f>
        <v>-3.92</v>
      </c>
      <c r="AO727" s="406">
        <f t="shared" si="279"/>
        <v>13.750000000000002</v>
      </c>
      <c r="AP727" s="406">
        <f t="shared" si="280"/>
        <v>-38.295000000000002</v>
      </c>
      <c r="AQ727" s="406">
        <f t="shared" si="281"/>
        <v>16.705000000000005</v>
      </c>
      <c r="AR727" s="406" t="b">
        <f t="shared" si="282"/>
        <v>0</v>
      </c>
      <c r="AS727" s="404" t="str">
        <f>INDEX('Org2567'!$BM:$BM,MATCH(Raw_DATA!A727,'Org2567'!$D:$D,0))</f>
        <v>รพช.F1 P50,000-100,000</v>
      </c>
      <c r="AT727" s="404">
        <f>INDEX('Org2567'!$BL:$BL,MATCH(Raw_DATA!A727,'Org2567'!$D:$D,0))</f>
        <v>10</v>
      </c>
      <c r="AU727" s="113"/>
      <c r="AV727" s="101">
        <v>135.75</v>
      </c>
      <c r="AW727" s="101">
        <v>27.14</v>
      </c>
      <c r="AX727" s="101">
        <v>50.94</v>
      </c>
      <c r="AY727" s="101">
        <v>118.26</v>
      </c>
      <c r="AZ727" s="101">
        <v>71.95</v>
      </c>
    </row>
    <row r="728" spans="1:52" x14ac:dyDescent="0.7">
      <c r="A728" s="101" t="s">
        <v>726</v>
      </c>
      <c r="B728" s="101" t="s">
        <v>3022</v>
      </c>
      <c r="C728" s="111" t="str">
        <f>IF(A728="","",INDEX(ID!P:P,MATCH(Raw_DATA!A728,ID!A:A,0)))</f>
        <v>รพช.F1 P50,000-100,000</v>
      </c>
      <c r="D728" s="101">
        <f>IF(A728="","",INDEX(ID!M:M,MATCH(Raw_DATA!A728,ID!A:A,0)))</f>
        <v>10</v>
      </c>
      <c r="E728" s="112">
        <v>5.26</v>
      </c>
      <c r="F728" s="112">
        <v>4.9000000000000004</v>
      </c>
      <c r="G728" s="112">
        <v>4.5199999999999996</v>
      </c>
      <c r="H728" s="112">
        <v>111111090.78</v>
      </c>
      <c r="I728" s="112">
        <v>-40165235.530000001</v>
      </c>
      <c r="J728" s="112">
        <v>-20462614.68</v>
      </c>
      <c r="K728" s="112">
        <v>91851950.609999999</v>
      </c>
      <c r="L728" s="112">
        <v>-10.6</v>
      </c>
      <c r="M728" s="112">
        <v>-14.15</v>
      </c>
      <c r="N728" s="112">
        <f t="shared" ref="N728:N791" si="283">ROUND(AV728,0)</f>
        <v>67</v>
      </c>
      <c r="O728" s="112">
        <f t="shared" ref="O728:O791" si="284">ROUND(AW728,0)</f>
        <v>14</v>
      </c>
      <c r="P728" s="112">
        <f t="shared" ref="P728:P791" si="285">ROUND(AX728,0)</f>
        <v>56</v>
      </c>
      <c r="Q728" s="112">
        <f t="shared" ref="Q728:Q791" si="286">ROUND(AY728,0)</f>
        <v>230</v>
      </c>
      <c r="R728" s="112">
        <f t="shared" ref="R728:R791" si="287">ROUND(AZ728,0)</f>
        <v>47</v>
      </c>
      <c r="S728" s="112" cm="1">
        <f t="array" ref="S728">_xlfn.QUARTILE.EXC(IF($D$5:$D$906=$D728,$L$5:$L$906),1)</f>
        <v>-10.594999999999999</v>
      </c>
      <c r="T728" s="112" cm="1">
        <f t="array" ref="T728">_xlfn.QUARTILE.EXC(IF($D$5:$D$906=$D728,$L$5:$L$906),3)</f>
        <v>0.95</v>
      </c>
      <c r="U728" s="112">
        <f t="shared" si="267"/>
        <v>11.544999999999998</v>
      </c>
      <c r="V728" s="112">
        <f t="shared" si="268"/>
        <v>-27.912499999999994</v>
      </c>
      <c r="W728" s="112">
        <f t="shared" si="269"/>
        <v>18.267499999999995</v>
      </c>
      <c r="X728" s="112" t="b">
        <f t="shared" si="270"/>
        <v>0</v>
      </c>
      <c r="Y728" s="112" cm="1">
        <f t="array" ref="Y728">_xlfn.QUARTILE.EXC(IF($D$5:$D$906=$D728,$M$5:$M$906),1)</f>
        <v>-17.670000000000002</v>
      </c>
      <c r="Z728" s="112" cm="1">
        <f t="array" ref="Z728">_xlfn.QUARTILE.EXC(IF($D$5:$D$906=$D728,$M$5:$M$906),3)</f>
        <v>-3.92</v>
      </c>
      <c r="AA728" s="112">
        <f t="shared" si="271"/>
        <v>13.750000000000002</v>
      </c>
      <c r="AB728" s="112">
        <f t="shared" si="272"/>
        <v>-38.295000000000002</v>
      </c>
      <c r="AC728" s="112">
        <f t="shared" si="273"/>
        <v>16.705000000000005</v>
      </c>
      <c r="AD728" s="112" t="b">
        <f t="shared" si="274"/>
        <v>0</v>
      </c>
      <c r="AE728" s="101">
        <f t="shared" si="265"/>
        <v>1</v>
      </c>
      <c r="AF728" s="101">
        <f t="shared" si="266"/>
        <v>1</v>
      </c>
      <c r="AG728" s="406" cm="1">
        <f t="array" ref="AG728">_xlfn.QUARTILE.EXC(IF($AT$5:$AT$906=$AT728,$L$5:$L$906),1)</f>
        <v>-10.594999999999999</v>
      </c>
      <c r="AH728" s="406" cm="1">
        <f t="array" ref="AH728">_xlfn.QUARTILE.EXC(IF($AT$5:$AT$906=$AT728,$L$5:$L$906),3)</f>
        <v>0.95</v>
      </c>
      <c r="AI728" s="406">
        <f t="shared" si="275"/>
        <v>11.544999999999998</v>
      </c>
      <c r="AJ728" s="406">
        <f t="shared" si="276"/>
        <v>-27.912499999999994</v>
      </c>
      <c r="AK728" s="406">
        <f t="shared" si="277"/>
        <v>18.267499999999995</v>
      </c>
      <c r="AL728" s="406" t="b">
        <f t="shared" si="278"/>
        <v>0</v>
      </c>
      <c r="AM728" s="406" cm="1">
        <f t="array" ref="AM728">_xlfn.QUARTILE.EXC(IF($AT$5:$AT$906=$AT728,$M$5:$M$906),1)</f>
        <v>-17.670000000000002</v>
      </c>
      <c r="AN728" s="406" cm="1">
        <f t="array" ref="AN728">_xlfn.QUARTILE.EXC(IF($AT$5:$AT$906=$AT728,$M$5:$M$906),3)</f>
        <v>-3.92</v>
      </c>
      <c r="AO728" s="406">
        <f t="shared" si="279"/>
        <v>13.750000000000002</v>
      </c>
      <c r="AP728" s="406">
        <f t="shared" si="280"/>
        <v>-38.295000000000002</v>
      </c>
      <c r="AQ728" s="406">
        <f t="shared" si="281"/>
        <v>16.705000000000005</v>
      </c>
      <c r="AR728" s="406" t="b">
        <f t="shared" si="282"/>
        <v>0</v>
      </c>
      <c r="AS728" s="404" t="str">
        <f>INDEX('Org2567'!$BM:$BM,MATCH(Raw_DATA!A728,'Org2567'!$D:$D,0))</f>
        <v>รพช.F1 P50,000-100,000</v>
      </c>
      <c r="AT728" s="404">
        <f>INDEX('Org2567'!$BL:$BL,MATCH(Raw_DATA!A728,'Org2567'!$D:$D,0))</f>
        <v>10</v>
      </c>
      <c r="AU728" s="113"/>
      <c r="AV728" s="101">
        <v>66.94</v>
      </c>
      <c r="AW728" s="101">
        <v>14.36</v>
      </c>
      <c r="AX728" s="101">
        <v>55.6</v>
      </c>
      <c r="AY728" s="101">
        <v>229.54</v>
      </c>
      <c r="AZ728" s="101">
        <v>46.97</v>
      </c>
    </row>
    <row r="729" spans="1:52" x14ac:dyDescent="0.7">
      <c r="A729" s="101" t="s">
        <v>727</v>
      </c>
      <c r="B729" s="101" t="s">
        <v>3968</v>
      </c>
      <c r="C729" s="111" t="str">
        <f>IF(A729="","",INDEX(ID!P:P,MATCH(Raw_DATA!A729,ID!A:A,0)))</f>
        <v>รพท.M1 B&gt;200</v>
      </c>
      <c r="D729" s="101">
        <f>IF(A729="","",INDEX(ID!M:M,MATCH(Raw_DATA!A729,ID!A:A,0)))</f>
        <v>15</v>
      </c>
      <c r="E729" s="112">
        <v>3.24</v>
      </c>
      <c r="F729" s="112">
        <v>2.9</v>
      </c>
      <c r="G729" s="112">
        <v>1.95</v>
      </c>
      <c r="H729" s="112">
        <v>136138122.21000001</v>
      </c>
      <c r="I729" s="112">
        <v>-37158338.93</v>
      </c>
      <c r="J729" s="112">
        <v>-9078273.0899999999</v>
      </c>
      <c r="K729" s="112">
        <v>57993687.299999997</v>
      </c>
      <c r="L729" s="112">
        <v>-2.23</v>
      </c>
      <c r="M729" s="112">
        <v>-8.0399999999999991</v>
      </c>
      <c r="N729" s="112">
        <f t="shared" si="283"/>
        <v>103</v>
      </c>
      <c r="O729" s="112">
        <f t="shared" si="284"/>
        <v>43</v>
      </c>
      <c r="P729" s="112">
        <f t="shared" si="285"/>
        <v>51</v>
      </c>
      <c r="Q729" s="112">
        <f t="shared" si="286"/>
        <v>168</v>
      </c>
      <c r="R729" s="112">
        <f t="shared" si="287"/>
        <v>72</v>
      </c>
      <c r="S729" s="112" cm="1">
        <f t="array" ref="S729">_xlfn.QUARTILE.EXC(IF($D$5:$D$906=$D729,$L$5:$L$906),1)</f>
        <v>-2.59</v>
      </c>
      <c r="T729" s="112" cm="1">
        <f t="array" ref="T729">_xlfn.QUARTILE.EXC(IF($D$5:$D$906=$D729,$L$5:$L$906),3)</f>
        <v>8.86</v>
      </c>
      <c r="U729" s="112">
        <f t="shared" si="267"/>
        <v>11.45</v>
      </c>
      <c r="V729" s="112">
        <f t="shared" si="268"/>
        <v>-19.764999999999997</v>
      </c>
      <c r="W729" s="112">
        <f t="shared" si="269"/>
        <v>26.034999999999997</v>
      </c>
      <c r="X729" s="112" t="b">
        <f t="shared" si="270"/>
        <v>0</v>
      </c>
      <c r="Y729" s="112" cm="1">
        <f t="array" ref="Y729">_xlfn.QUARTILE.EXC(IF($D$5:$D$906=$D729,$M$5:$M$906),1)</f>
        <v>-5.74</v>
      </c>
      <c r="Z729" s="112" cm="1">
        <f t="array" ref="Z729">_xlfn.QUARTILE.EXC(IF($D$5:$D$906=$D729,$M$5:$M$906),3)</f>
        <v>4.915</v>
      </c>
      <c r="AA729" s="112">
        <f t="shared" si="271"/>
        <v>10.655000000000001</v>
      </c>
      <c r="AB729" s="112">
        <f t="shared" si="272"/>
        <v>-21.722500000000004</v>
      </c>
      <c r="AC729" s="112">
        <f t="shared" si="273"/>
        <v>20.897500000000001</v>
      </c>
      <c r="AD729" s="112" t="b">
        <f t="shared" si="274"/>
        <v>0</v>
      </c>
      <c r="AE729" s="101">
        <f t="shared" si="265"/>
        <v>1</v>
      </c>
      <c r="AF729" s="101">
        <f t="shared" si="266"/>
        <v>1</v>
      </c>
      <c r="AG729" s="406" cm="1">
        <f t="array" ref="AG729">_xlfn.QUARTILE.EXC(IF($AT$5:$AT$906=$AT729,$L$5:$L$906),1)</f>
        <v>-2.95</v>
      </c>
      <c r="AH729" s="406" cm="1">
        <f t="array" ref="AH729">_xlfn.QUARTILE.EXC(IF($AT$5:$AT$906=$AT729,$L$5:$L$906),3)</f>
        <v>8.9700000000000006</v>
      </c>
      <c r="AI729" s="406">
        <f t="shared" si="275"/>
        <v>11.920000000000002</v>
      </c>
      <c r="AJ729" s="406">
        <f t="shared" si="276"/>
        <v>-20.830000000000002</v>
      </c>
      <c r="AK729" s="406">
        <f t="shared" si="277"/>
        <v>26.85</v>
      </c>
      <c r="AL729" s="406" t="b">
        <f t="shared" si="278"/>
        <v>0</v>
      </c>
      <c r="AM729" s="406" cm="1">
        <f t="array" ref="AM729">_xlfn.QUARTILE.EXC(IF($AT$5:$AT$906=$AT729,$M$5:$M$906),1)</f>
        <v>-8.0399999999999991</v>
      </c>
      <c r="AN729" s="406" cm="1">
        <f t="array" ref="AN729">_xlfn.QUARTILE.EXC(IF($AT$5:$AT$906=$AT729,$M$5:$M$906),3)</f>
        <v>1.83</v>
      </c>
      <c r="AO729" s="406">
        <f t="shared" si="279"/>
        <v>9.8699999999999992</v>
      </c>
      <c r="AP729" s="406">
        <f t="shared" si="280"/>
        <v>-22.844999999999999</v>
      </c>
      <c r="AQ729" s="406">
        <f t="shared" si="281"/>
        <v>16.634999999999998</v>
      </c>
      <c r="AR729" s="406" t="b">
        <f t="shared" si="282"/>
        <v>0</v>
      </c>
      <c r="AS729" s="404" t="str">
        <f>INDEX('Org2567'!$BM:$BM,MATCH(Raw_DATA!A729,'Org2567'!$D:$D,0))</f>
        <v>รพท.M1 B&lt;=200</v>
      </c>
      <c r="AT729" s="404">
        <f>INDEX('Org2567'!$BL:$BL,MATCH(Raw_DATA!A729,'Org2567'!$D:$D,0))</f>
        <v>14</v>
      </c>
      <c r="AU729" s="113"/>
      <c r="AV729" s="101">
        <v>103.23</v>
      </c>
      <c r="AW729" s="101">
        <v>42.52</v>
      </c>
      <c r="AX729" s="101">
        <v>51.36</v>
      </c>
      <c r="AY729" s="101">
        <v>168.28</v>
      </c>
      <c r="AZ729" s="101">
        <v>72.16</v>
      </c>
    </row>
    <row r="730" spans="1:52" x14ac:dyDescent="0.7">
      <c r="A730" s="101" t="s">
        <v>728</v>
      </c>
      <c r="B730" s="101" t="s">
        <v>3027</v>
      </c>
      <c r="C730" s="111" t="str">
        <f>IF(A730="","",INDEX(ID!P:P,MATCH(Raw_DATA!A730,ID!A:A,0)))</f>
        <v>รพช.F2 P30,000-60,000</v>
      </c>
      <c r="D730" s="101">
        <f>IF(A730="","",INDEX(ID!M:M,MATCH(Raw_DATA!A730,ID!A:A,0)))</f>
        <v>6</v>
      </c>
      <c r="E730" s="112">
        <v>2.4500000000000002</v>
      </c>
      <c r="F730" s="112">
        <v>2.31</v>
      </c>
      <c r="G730" s="112">
        <v>1.79</v>
      </c>
      <c r="H730" s="112">
        <v>20409188.210000001</v>
      </c>
      <c r="I730" s="112">
        <v>-7802730.9699999997</v>
      </c>
      <c r="J730" s="112">
        <v>-3687572.05</v>
      </c>
      <c r="K730" s="112">
        <v>11093624.91</v>
      </c>
      <c r="L730" s="112">
        <v>-3.66</v>
      </c>
      <c r="M730" s="112">
        <v>-8.67</v>
      </c>
      <c r="N730" s="112">
        <f t="shared" si="283"/>
        <v>170</v>
      </c>
      <c r="O730" s="112">
        <f t="shared" si="284"/>
        <v>29</v>
      </c>
      <c r="P730" s="112">
        <f t="shared" si="285"/>
        <v>57</v>
      </c>
      <c r="Q730" s="112">
        <f t="shared" si="286"/>
        <v>81</v>
      </c>
      <c r="R730" s="112">
        <f t="shared" si="287"/>
        <v>50</v>
      </c>
      <c r="S730" s="112" cm="1">
        <f t="array" ref="S730">_xlfn.QUARTILE.EXC(IF($D$5:$D$906=$D730,$L$5:$L$906),1)</f>
        <v>-10.317499999999999</v>
      </c>
      <c r="T730" s="112" cm="1">
        <f t="array" ref="T730">_xlfn.QUARTILE.EXC(IF($D$5:$D$906=$D730,$L$5:$L$906),3)</f>
        <v>1.0349999999999999</v>
      </c>
      <c r="U730" s="112">
        <f t="shared" si="267"/>
        <v>11.352499999999999</v>
      </c>
      <c r="V730" s="112">
        <f t="shared" si="268"/>
        <v>-27.346249999999998</v>
      </c>
      <c r="W730" s="112">
        <f t="shared" si="269"/>
        <v>18.063749999999999</v>
      </c>
      <c r="X730" s="112" t="b">
        <f t="shared" si="270"/>
        <v>0</v>
      </c>
      <c r="Y730" s="112" cm="1">
        <f t="array" ref="Y730">_xlfn.QUARTILE.EXC(IF($D$5:$D$906=$D730,$M$5:$M$906),1)</f>
        <v>-15.98</v>
      </c>
      <c r="Z730" s="112" cm="1">
        <f t="array" ref="Z730">_xlfn.QUARTILE.EXC(IF($D$5:$D$906=$D730,$M$5:$M$906),3)</f>
        <v>-2.4</v>
      </c>
      <c r="AA730" s="112">
        <f t="shared" si="271"/>
        <v>13.58</v>
      </c>
      <c r="AB730" s="112">
        <f t="shared" si="272"/>
        <v>-36.35</v>
      </c>
      <c r="AC730" s="112">
        <f t="shared" si="273"/>
        <v>17.970000000000002</v>
      </c>
      <c r="AD730" s="112" t="b">
        <f t="shared" si="274"/>
        <v>0</v>
      </c>
      <c r="AE730" s="101">
        <f t="shared" si="265"/>
        <v>1</v>
      </c>
      <c r="AF730" s="101">
        <f t="shared" si="266"/>
        <v>1</v>
      </c>
      <c r="AG730" s="406" cm="1">
        <f t="array" ref="AG730">_xlfn.QUARTILE.EXC(IF($AT$5:$AT$906=$AT730,$L$5:$L$906),1)</f>
        <v>-9.3850000000000016</v>
      </c>
      <c r="AH730" s="406" cm="1">
        <f t="array" ref="AH730">_xlfn.QUARTILE.EXC(IF($AT$5:$AT$906=$AT730,$L$5:$L$906),3)</f>
        <v>1.2250000000000001</v>
      </c>
      <c r="AI730" s="406">
        <f t="shared" si="275"/>
        <v>10.610000000000001</v>
      </c>
      <c r="AJ730" s="406">
        <f t="shared" si="276"/>
        <v>-25.300000000000004</v>
      </c>
      <c r="AK730" s="406">
        <f t="shared" si="277"/>
        <v>17.140000000000004</v>
      </c>
      <c r="AL730" s="406" t="b">
        <f t="shared" si="278"/>
        <v>0</v>
      </c>
      <c r="AM730" s="406" cm="1">
        <f t="array" ref="AM730">_xlfn.QUARTILE.EXC(IF($AT$5:$AT$906=$AT730,$M$5:$M$906),1)</f>
        <v>-15.515000000000001</v>
      </c>
      <c r="AN730" s="406" cm="1">
        <f t="array" ref="AN730">_xlfn.QUARTILE.EXC(IF($AT$5:$AT$906=$AT730,$M$5:$M$906),3)</f>
        <v>-2.2599999999999998</v>
      </c>
      <c r="AO730" s="406">
        <f t="shared" si="279"/>
        <v>13.255000000000001</v>
      </c>
      <c r="AP730" s="406">
        <f t="shared" si="280"/>
        <v>-35.397500000000001</v>
      </c>
      <c r="AQ730" s="406">
        <f t="shared" si="281"/>
        <v>17.622500000000002</v>
      </c>
      <c r="AR730" s="406" t="b">
        <f t="shared" si="282"/>
        <v>0</v>
      </c>
      <c r="AS730" s="404" t="str">
        <f>INDEX('Org2567'!$BM:$BM,MATCH(Raw_DATA!A730,'Org2567'!$D:$D,0))</f>
        <v>รพช.F2 P30,000-60,000</v>
      </c>
      <c r="AT730" s="404">
        <f>INDEX('Org2567'!$BL:$BL,MATCH(Raw_DATA!A730,'Org2567'!$D:$D,0))</f>
        <v>6</v>
      </c>
      <c r="AU730" s="113"/>
      <c r="AV730" s="101">
        <v>170.04</v>
      </c>
      <c r="AW730" s="101">
        <v>29.31</v>
      </c>
      <c r="AX730" s="101">
        <v>57.02</v>
      </c>
      <c r="AY730" s="101">
        <v>81.180000000000007</v>
      </c>
      <c r="AZ730" s="101">
        <v>50.09</v>
      </c>
    </row>
    <row r="731" spans="1:52" x14ac:dyDescent="0.7">
      <c r="A731" s="101" t="s">
        <v>729</v>
      </c>
      <c r="B731" s="101" t="s">
        <v>3030</v>
      </c>
      <c r="C731" s="111" t="str">
        <f>IF(A731="","",INDEX(ID!P:P,MATCH(Raw_DATA!A731,ID!A:A,0)))</f>
        <v>รพช.F1 P50,000-100,000</v>
      </c>
      <c r="D731" s="101">
        <f>IF(A731="","",INDEX(ID!M:M,MATCH(Raw_DATA!A731,ID!A:A,0)))</f>
        <v>10</v>
      </c>
      <c r="E731" s="112">
        <v>2.59</v>
      </c>
      <c r="F731" s="112">
        <v>2.35</v>
      </c>
      <c r="G731" s="112">
        <v>1.82</v>
      </c>
      <c r="H731" s="112">
        <v>39208326.579999998</v>
      </c>
      <c r="I731" s="112">
        <v>-9255874.8599999994</v>
      </c>
      <c r="J731" s="112">
        <v>6659994.7199999997</v>
      </c>
      <c r="K731" s="112">
        <v>20344766.280000001</v>
      </c>
      <c r="L731" s="112">
        <v>3.14</v>
      </c>
      <c r="M731" s="112">
        <v>-3.79</v>
      </c>
      <c r="N731" s="112">
        <f t="shared" si="283"/>
        <v>35</v>
      </c>
      <c r="O731" s="112">
        <f t="shared" si="284"/>
        <v>10</v>
      </c>
      <c r="P731" s="112">
        <f t="shared" si="285"/>
        <v>42</v>
      </c>
      <c r="Q731" s="112">
        <f t="shared" si="286"/>
        <v>117</v>
      </c>
      <c r="R731" s="112">
        <f t="shared" si="287"/>
        <v>51</v>
      </c>
      <c r="S731" s="112" cm="1">
        <f t="array" ref="S731">_xlfn.QUARTILE.EXC(IF($D$5:$D$906=$D731,$L$5:$L$906),1)</f>
        <v>-10.594999999999999</v>
      </c>
      <c r="T731" s="112" cm="1">
        <f t="array" ref="T731">_xlfn.QUARTILE.EXC(IF($D$5:$D$906=$D731,$L$5:$L$906),3)</f>
        <v>0.95</v>
      </c>
      <c r="U731" s="112">
        <f t="shared" si="267"/>
        <v>11.544999999999998</v>
      </c>
      <c r="V731" s="112">
        <f t="shared" si="268"/>
        <v>-27.912499999999994</v>
      </c>
      <c r="W731" s="112">
        <f t="shared" si="269"/>
        <v>18.267499999999995</v>
      </c>
      <c r="X731" s="112" t="b">
        <f t="shared" si="270"/>
        <v>0</v>
      </c>
      <c r="Y731" s="112" cm="1">
        <f t="array" ref="Y731">_xlfn.QUARTILE.EXC(IF($D$5:$D$906=$D731,$M$5:$M$906),1)</f>
        <v>-17.670000000000002</v>
      </c>
      <c r="Z731" s="112" cm="1">
        <f t="array" ref="Z731">_xlfn.QUARTILE.EXC(IF($D$5:$D$906=$D731,$M$5:$M$906),3)</f>
        <v>-3.92</v>
      </c>
      <c r="AA731" s="112">
        <f t="shared" si="271"/>
        <v>13.750000000000002</v>
      </c>
      <c r="AB731" s="112">
        <f t="shared" si="272"/>
        <v>-38.295000000000002</v>
      </c>
      <c r="AC731" s="112">
        <f t="shared" si="273"/>
        <v>16.705000000000005</v>
      </c>
      <c r="AD731" s="112" t="b">
        <f t="shared" si="274"/>
        <v>0</v>
      </c>
      <c r="AE731" s="101">
        <f t="shared" si="265"/>
        <v>1</v>
      </c>
      <c r="AF731" s="101">
        <f t="shared" si="266"/>
        <v>0</v>
      </c>
      <c r="AG731" s="406" cm="1">
        <f t="array" ref="AG731">_xlfn.QUARTILE.EXC(IF($AT$5:$AT$906=$AT731,$L$5:$L$906),1)</f>
        <v>-10.594999999999999</v>
      </c>
      <c r="AH731" s="406" cm="1">
        <f t="array" ref="AH731">_xlfn.QUARTILE.EXC(IF($AT$5:$AT$906=$AT731,$L$5:$L$906),3)</f>
        <v>0.95</v>
      </c>
      <c r="AI731" s="406">
        <f t="shared" si="275"/>
        <v>11.544999999999998</v>
      </c>
      <c r="AJ731" s="406">
        <f t="shared" si="276"/>
        <v>-27.912499999999994</v>
      </c>
      <c r="AK731" s="406">
        <f t="shared" si="277"/>
        <v>18.267499999999995</v>
      </c>
      <c r="AL731" s="406" t="b">
        <f t="shared" si="278"/>
        <v>0</v>
      </c>
      <c r="AM731" s="406" cm="1">
        <f t="array" ref="AM731">_xlfn.QUARTILE.EXC(IF($AT$5:$AT$906=$AT731,$M$5:$M$906),1)</f>
        <v>-17.670000000000002</v>
      </c>
      <c r="AN731" s="406" cm="1">
        <f t="array" ref="AN731">_xlfn.QUARTILE.EXC(IF($AT$5:$AT$906=$AT731,$M$5:$M$906),3)</f>
        <v>-3.92</v>
      </c>
      <c r="AO731" s="406">
        <f t="shared" si="279"/>
        <v>13.750000000000002</v>
      </c>
      <c r="AP731" s="406">
        <f t="shared" si="280"/>
        <v>-38.295000000000002</v>
      </c>
      <c r="AQ731" s="406">
        <f t="shared" si="281"/>
        <v>16.705000000000005</v>
      </c>
      <c r="AR731" s="406" t="b">
        <f t="shared" si="282"/>
        <v>0</v>
      </c>
      <c r="AS731" s="404" t="str">
        <f>INDEX('Org2567'!$BM:$BM,MATCH(Raw_DATA!A731,'Org2567'!$D:$D,0))</f>
        <v>รพช.F1 P50,000-100,000</v>
      </c>
      <c r="AT731" s="404">
        <f>INDEX('Org2567'!$BL:$BL,MATCH(Raw_DATA!A731,'Org2567'!$D:$D,0))</f>
        <v>10</v>
      </c>
      <c r="AU731" s="113"/>
      <c r="AV731" s="101">
        <v>35.479999999999997</v>
      </c>
      <c r="AW731" s="101">
        <v>10.220000000000001</v>
      </c>
      <c r="AX731" s="101">
        <v>41.98</v>
      </c>
      <c r="AY731" s="101">
        <v>117.24</v>
      </c>
      <c r="AZ731" s="101">
        <v>51.42</v>
      </c>
    </row>
    <row r="732" spans="1:52" x14ac:dyDescent="0.7">
      <c r="A732" s="101" t="s">
        <v>730</v>
      </c>
      <c r="B732" s="101" t="s">
        <v>3033</v>
      </c>
      <c r="C732" s="111" t="str">
        <f>IF(A732="","",INDEX(ID!P:P,MATCH(Raw_DATA!A732,ID!A:A,0)))</f>
        <v>รพท.M1 B&gt;200</v>
      </c>
      <c r="D732" s="101">
        <f>IF(A732="","",INDEX(ID!M:M,MATCH(Raw_DATA!A732,ID!A:A,0)))</f>
        <v>15</v>
      </c>
      <c r="E732" s="112">
        <v>2.73</v>
      </c>
      <c r="F732" s="112">
        <v>2.4500000000000002</v>
      </c>
      <c r="G732" s="112">
        <v>1.52</v>
      </c>
      <c r="H732" s="112">
        <v>215314615.09</v>
      </c>
      <c r="I732" s="112">
        <v>19671610.850000001</v>
      </c>
      <c r="J732" s="112">
        <v>17300533.82</v>
      </c>
      <c r="K732" s="112">
        <v>63987360.770000003</v>
      </c>
      <c r="L732" s="112">
        <v>2.4900000000000002</v>
      </c>
      <c r="M732" s="112">
        <v>2.1800000000000002</v>
      </c>
      <c r="N732" s="112">
        <f t="shared" si="283"/>
        <v>83</v>
      </c>
      <c r="O732" s="112">
        <f t="shared" si="284"/>
        <v>76</v>
      </c>
      <c r="P732" s="112">
        <f t="shared" si="285"/>
        <v>51</v>
      </c>
      <c r="Q732" s="112">
        <f t="shared" si="286"/>
        <v>178</v>
      </c>
      <c r="R732" s="112">
        <f t="shared" si="287"/>
        <v>50</v>
      </c>
      <c r="S732" s="112" cm="1">
        <f t="array" ref="S732">_xlfn.QUARTILE.EXC(IF($D$5:$D$906=$D732,$L$5:$L$906),1)</f>
        <v>-2.59</v>
      </c>
      <c r="T732" s="112" cm="1">
        <f t="array" ref="T732">_xlfn.QUARTILE.EXC(IF($D$5:$D$906=$D732,$L$5:$L$906),3)</f>
        <v>8.86</v>
      </c>
      <c r="U732" s="112">
        <f t="shared" si="267"/>
        <v>11.45</v>
      </c>
      <c r="V732" s="112">
        <f t="shared" si="268"/>
        <v>-19.764999999999997</v>
      </c>
      <c r="W732" s="112">
        <f t="shared" si="269"/>
        <v>26.034999999999997</v>
      </c>
      <c r="X732" s="112" t="b">
        <f t="shared" si="270"/>
        <v>0</v>
      </c>
      <c r="Y732" s="112" cm="1">
        <f t="array" ref="Y732">_xlfn.QUARTILE.EXC(IF($D$5:$D$906=$D732,$M$5:$M$906),1)</f>
        <v>-5.74</v>
      </c>
      <c r="Z732" s="112" cm="1">
        <f t="array" ref="Z732">_xlfn.QUARTILE.EXC(IF($D$5:$D$906=$D732,$M$5:$M$906),3)</f>
        <v>4.915</v>
      </c>
      <c r="AA732" s="112">
        <f t="shared" si="271"/>
        <v>10.655000000000001</v>
      </c>
      <c r="AB732" s="112">
        <f t="shared" si="272"/>
        <v>-21.722500000000004</v>
      </c>
      <c r="AC732" s="112">
        <f t="shared" si="273"/>
        <v>20.897500000000001</v>
      </c>
      <c r="AD732" s="112" t="b">
        <f t="shared" si="274"/>
        <v>0</v>
      </c>
      <c r="AE732" s="101">
        <f t="shared" si="265"/>
        <v>0</v>
      </c>
      <c r="AF732" s="101">
        <f t="shared" si="266"/>
        <v>0</v>
      </c>
      <c r="AG732" s="406" cm="1">
        <f t="array" ref="AG732">_xlfn.QUARTILE.EXC(IF($AT$5:$AT$906=$AT732,$L$5:$L$906),1)</f>
        <v>-0.34999999999999964</v>
      </c>
      <c r="AH732" s="406" cm="1">
        <f t="array" ref="AH732">_xlfn.QUARTILE.EXC(IF($AT$5:$AT$906=$AT732,$L$5:$L$906),3)</f>
        <v>9.0500000000000007</v>
      </c>
      <c r="AI732" s="406">
        <f t="shared" si="275"/>
        <v>9.4</v>
      </c>
      <c r="AJ732" s="406">
        <f t="shared" si="276"/>
        <v>-14.450000000000001</v>
      </c>
      <c r="AK732" s="406">
        <f t="shared" si="277"/>
        <v>23.150000000000002</v>
      </c>
      <c r="AL732" s="406" t="b">
        <f t="shared" si="278"/>
        <v>0</v>
      </c>
      <c r="AM732" s="406" cm="1">
        <f t="array" ref="AM732">_xlfn.QUARTILE.EXC(IF($AT$5:$AT$906=$AT732,$M$5:$M$906),1)</f>
        <v>-5.0175000000000001</v>
      </c>
      <c r="AN732" s="406" cm="1">
        <f t="array" ref="AN732">_xlfn.QUARTILE.EXC(IF($AT$5:$AT$906=$AT732,$M$5:$M$906),3)</f>
        <v>5.1049999999999995</v>
      </c>
      <c r="AO732" s="406">
        <f t="shared" si="279"/>
        <v>10.122499999999999</v>
      </c>
      <c r="AP732" s="406">
        <f t="shared" si="280"/>
        <v>-20.201249999999998</v>
      </c>
      <c r="AQ732" s="406">
        <f t="shared" si="281"/>
        <v>20.288749999999997</v>
      </c>
      <c r="AR732" s="406" t="b">
        <f t="shared" si="282"/>
        <v>0</v>
      </c>
      <c r="AS732" s="404" t="str">
        <f>INDEX('Org2567'!$BM:$BM,MATCH(Raw_DATA!A732,'Org2567'!$D:$D,0))</f>
        <v>รพท.M1 B&gt;200</v>
      </c>
      <c r="AT732" s="404">
        <f>INDEX('Org2567'!$BL:$BL,MATCH(Raw_DATA!A732,'Org2567'!$D:$D,0))</f>
        <v>15</v>
      </c>
      <c r="AU732" s="113"/>
      <c r="AV732" s="101">
        <v>83.3</v>
      </c>
      <c r="AW732" s="101">
        <v>75.81</v>
      </c>
      <c r="AX732" s="101">
        <v>50.75</v>
      </c>
      <c r="AY732" s="101">
        <v>178.28</v>
      </c>
      <c r="AZ732" s="101">
        <v>50.03</v>
      </c>
    </row>
    <row r="733" spans="1:52" x14ac:dyDescent="0.7">
      <c r="A733" s="101" t="s">
        <v>731</v>
      </c>
      <c r="B733" s="101" t="s">
        <v>3036</v>
      </c>
      <c r="C733" s="111" t="str">
        <f>IF(A733="","",INDEX(ID!P:P,MATCH(Raw_DATA!A733,ID!A:A,0)))</f>
        <v>รพช.M2 B&gt;100</v>
      </c>
      <c r="D733" s="101">
        <f>IF(A733="","",INDEX(ID!M:M,MATCH(Raw_DATA!A733,ID!A:A,0)))</f>
        <v>13</v>
      </c>
      <c r="E733" s="112">
        <v>2.75</v>
      </c>
      <c r="F733" s="112">
        <v>2.54</v>
      </c>
      <c r="G733" s="112">
        <v>1.62</v>
      </c>
      <c r="H733" s="112">
        <v>105185524.34999999</v>
      </c>
      <c r="I733" s="112">
        <v>-53439304.890000001</v>
      </c>
      <c r="J733" s="112">
        <v>-28930036.920000002</v>
      </c>
      <c r="K733" s="112">
        <v>37487980.689999998</v>
      </c>
      <c r="L733" s="112">
        <v>-8.01</v>
      </c>
      <c r="M733" s="112">
        <v>-14.01</v>
      </c>
      <c r="N733" s="112">
        <f t="shared" si="283"/>
        <v>81</v>
      </c>
      <c r="O733" s="112">
        <f t="shared" si="284"/>
        <v>45</v>
      </c>
      <c r="P733" s="112">
        <f t="shared" si="285"/>
        <v>61</v>
      </c>
      <c r="Q733" s="112">
        <f t="shared" si="286"/>
        <v>84</v>
      </c>
      <c r="R733" s="112">
        <f t="shared" si="287"/>
        <v>37</v>
      </c>
      <c r="S733" s="112" cm="1">
        <f t="array" ref="S733">_xlfn.QUARTILE.EXC(IF($D$5:$D$906=$D733,$L$5:$L$906),1)</f>
        <v>-7.51</v>
      </c>
      <c r="T733" s="112" cm="1">
        <f t="array" ref="T733">_xlfn.QUARTILE.EXC(IF($D$5:$D$906=$D733,$L$5:$L$906),3)</f>
        <v>3.04</v>
      </c>
      <c r="U733" s="112">
        <f t="shared" si="267"/>
        <v>10.55</v>
      </c>
      <c r="V733" s="112">
        <f t="shared" si="268"/>
        <v>-23.335000000000001</v>
      </c>
      <c r="W733" s="112">
        <f t="shared" si="269"/>
        <v>18.865000000000002</v>
      </c>
      <c r="X733" s="112" t="b">
        <f t="shared" si="270"/>
        <v>0</v>
      </c>
      <c r="Y733" s="112" cm="1">
        <f t="array" ref="Y733">_xlfn.QUARTILE.EXC(IF($D$5:$D$906=$D733,$M$5:$M$906),1)</f>
        <v>-12.23</v>
      </c>
      <c r="Z733" s="112" cm="1">
        <f t="array" ref="Z733">_xlfn.QUARTILE.EXC(IF($D$5:$D$906=$D733,$M$5:$M$906),3)</f>
        <v>-0.18</v>
      </c>
      <c r="AA733" s="112">
        <f t="shared" si="271"/>
        <v>12.05</v>
      </c>
      <c r="AB733" s="112">
        <f t="shared" si="272"/>
        <v>-30.305000000000003</v>
      </c>
      <c r="AC733" s="112">
        <f t="shared" si="273"/>
        <v>17.895000000000003</v>
      </c>
      <c r="AD733" s="112" t="b">
        <f t="shared" si="274"/>
        <v>0</v>
      </c>
      <c r="AE733" s="101">
        <f t="shared" si="265"/>
        <v>1</v>
      </c>
      <c r="AF733" s="101">
        <f t="shared" si="266"/>
        <v>1</v>
      </c>
      <c r="AG733" s="406" cm="1">
        <f t="array" ref="AG733">_xlfn.QUARTILE.EXC(IF($AT$5:$AT$906=$AT733,$L$5:$L$906),1)</f>
        <v>-7.51</v>
      </c>
      <c r="AH733" s="406" cm="1">
        <f t="array" ref="AH733">_xlfn.QUARTILE.EXC(IF($AT$5:$AT$906=$AT733,$L$5:$L$906),3)</f>
        <v>3.04</v>
      </c>
      <c r="AI733" s="406">
        <f t="shared" si="275"/>
        <v>10.55</v>
      </c>
      <c r="AJ733" s="406">
        <f t="shared" si="276"/>
        <v>-23.335000000000001</v>
      </c>
      <c r="AK733" s="406">
        <f t="shared" si="277"/>
        <v>18.865000000000002</v>
      </c>
      <c r="AL733" s="406" t="b">
        <f t="shared" si="278"/>
        <v>0</v>
      </c>
      <c r="AM733" s="406" cm="1">
        <f t="array" ref="AM733">_xlfn.QUARTILE.EXC(IF($AT$5:$AT$906=$AT733,$M$5:$M$906),1)</f>
        <v>-12.23</v>
      </c>
      <c r="AN733" s="406" cm="1">
        <f t="array" ref="AN733">_xlfn.QUARTILE.EXC(IF($AT$5:$AT$906=$AT733,$M$5:$M$906),3)</f>
        <v>-0.18</v>
      </c>
      <c r="AO733" s="406">
        <f t="shared" si="279"/>
        <v>12.05</v>
      </c>
      <c r="AP733" s="406">
        <f t="shared" si="280"/>
        <v>-30.305000000000003</v>
      </c>
      <c r="AQ733" s="406">
        <f t="shared" si="281"/>
        <v>17.895000000000003</v>
      </c>
      <c r="AR733" s="406" t="b">
        <f t="shared" si="282"/>
        <v>0</v>
      </c>
      <c r="AS733" s="404" t="str">
        <f>INDEX('Org2567'!$BM:$BM,MATCH(Raw_DATA!A733,'Org2567'!$D:$D,0))</f>
        <v>รพช.M2 B&gt;100</v>
      </c>
      <c r="AT733" s="404">
        <f>INDEX('Org2567'!$BL:$BL,MATCH(Raw_DATA!A733,'Org2567'!$D:$D,0))</f>
        <v>13</v>
      </c>
      <c r="AU733" s="113"/>
      <c r="AV733" s="101">
        <v>80.5</v>
      </c>
      <c r="AW733" s="101">
        <v>45.05</v>
      </c>
      <c r="AX733" s="101">
        <v>61.08</v>
      </c>
      <c r="AY733" s="101">
        <v>84.07</v>
      </c>
      <c r="AZ733" s="101">
        <v>36.909999999999997</v>
      </c>
    </row>
    <row r="734" spans="1:52" x14ac:dyDescent="0.7">
      <c r="A734" s="101" t="s">
        <v>732</v>
      </c>
      <c r="B734" s="101" t="s">
        <v>3039</v>
      </c>
      <c r="C734" s="111" t="str">
        <f>IF(A734="","",INDEX(ID!P:P,MATCH(Raw_DATA!A734,ID!A:A,0)))</f>
        <v>รพช.F2 P&lt;=30,000</v>
      </c>
      <c r="D734" s="101">
        <f>IF(A734="","",INDEX(ID!M:M,MATCH(Raw_DATA!A734,ID!A:A,0)))</f>
        <v>5</v>
      </c>
      <c r="E734" s="112">
        <v>1.49</v>
      </c>
      <c r="F734" s="112">
        <v>1.34</v>
      </c>
      <c r="G734" s="112">
        <v>0.92</v>
      </c>
      <c r="H734" s="112">
        <v>6081391.0199999996</v>
      </c>
      <c r="I734" s="112">
        <v>-9963560</v>
      </c>
      <c r="J734" s="112">
        <v>-3683159.85</v>
      </c>
      <c r="K734" s="112">
        <v>-1032168.99</v>
      </c>
      <c r="L734" s="112">
        <v>-5.21</v>
      </c>
      <c r="M734" s="112">
        <v>-18.649999999999999</v>
      </c>
      <c r="N734" s="112">
        <f t="shared" si="283"/>
        <v>113</v>
      </c>
      <c r="O734" s="112">
        <f t="shared" si="284"/>
        <v>37</v>
      </c>
      <c r="P734" s="112">
        <f t="shared" si="285"/>
        <v>57</v>
      </c>
      <c r="Q734" s="112">
        <f t="shared" si="286"/>
        <v>110</v>
      </c>
      <c r="R734" s="112">
        <f t="shared" si="287"/>
        <v>52</v>
      </c>
      <c r="S734" s="112" cm="1">
        <f t="array" ref="S734">_xlfn.QUARTILE.EXC(IF($D$5:$D$906=$D734,$L$5:$L$906),1)</f>
        <v>-9.4075000000000006</v>
      </c>
      <c r="T734" s="112" cm="1">
        <f t="array" ref="T734">_xlfn.QUARTILE.EXC(IF($D$5:$D$906=$D734,$L$5:$L$906),3)</f>
        <v>1.645</v>
      </c>
      <c r="U734" s="112">
        <f t="shared" si="267"/>
        <v>11.0525</v>
      </c>
      <c r="V734" s="112">
        <f t="shared" si="268"/>
        <v>-25.986249999999998</v>
      </c>
      <c r="W734" s="112">
        <f t="shared" si="269"/>
        <v>18.223749999999999</v>
      </c>
      <c r="X734" s="112" t="b">
        <f t="shared" si="270"/>
        <v>0</v>
      </c>
      <c r="Y734" s="112" cm="1">
        <f t="array" ref="Y734">_xlfn.QUARTILE.EXC(IF($D$5:$D$906=$D734,$M$5:$M$906),1)</f>
        <v>-18.744999999999997</v>
      </c>
      <c r="Z734" s="112" cm="1">
        <f t="array" ref="Z734">_xlfn.QUARTILE.EXC(IF($D$5:$D$906=$D734,$M$5:$M$906),3)</f>
        <v>-2.7</v>
      </c>
      <c r="AA734" s="112">
        <f t="shared" si="271"/>
        <v>16.044999999999998</v>
      </c>
      <c r="AB734" s="112">
        <f t="shared" si="272"/>
        <v>-42.812499999999993</v>
      </c>
      <c r="AC734" s="112">
        <f t="shared" si="273"/>
        <v>21.367499999999996</v>
      </c>
      <c r="AD734" s="112" t="b">
        <f t="shared" si="274"/>
        <v>0</v>
      </c>
      <c r="AE734" s="101">
        <f t="shared" si="265"/>
        <v>1</v>
      </c>
      <c r="AF734" s="101">
        <f t="shared" si="266"/>
        <v>1</v>
      </c>
      <c r="AG734" s="406" cm="1">
        <f t="array" ref="AG734">_xlfn.QUARTILE.EXC(IF($AT$5:$AT$906=$AT734,$L$5:$L$906),1)</f>
        <v>-9.4075000000000006</v>
      </c>
      <c r="AH734" s="406" cm="1">
        <f t="array" ref="AH734">_xlfn.QUARTILE.EXC(IF($AT$5:$AT$906=$AT734,$L$5:$L$906),3)</f>
        <v>1.645</v>
      </c>
      <c r="AI734" s="406">
        <f t="shared" si="275"/>
        <v>11.0525</v>
      </c>
      <c r="AJ734" s="406">
        <f t="shared" si="276"/>
        <v>-25.986249999999998</v>
      </c>
      <c r="AK734" s="406">
        <f t="shared" si="277"/>
        <v>18.223749999999999</v>
      </c>
      <c r="AL734" s="406" t="b">
        <f t="shared" si="278"/>
        <v>0</v>
      </c>
      <c r="AM734" s="406" cm="1">
        <f t="array" ref="AM734">_xlfn.QUARTILE.EXC(IF($AT$5:$AT$906=$AT734,$M$5:$M$906),1)</f>
        <v>-18.744999999999997</v>
      </c>
      <c r="AN734" s="406" cm="1">
        <f t="array" ref="AN734">_xlfn.QUARTILE.EXC(IF($AT$5:$AT$906=$AT734,$M$5:$M$906),3)</f>
        <v>-2.7</v>
      </c>
      <c r="AO734" s="406">
        <f t="shared" si="279"/>
        <v>16.044999999999998</v>
      </c>
      <c r="AP734" s="406">
        <f t="shared" si="280"/>
        <v>-42.812499999999993</v>
      </c>
      <c r="AQ734" s="406">
        <f t="shared" si="281"/>
        <v>21.367499999999996</v>
      </c>
      <c r="AR734" s="406" t="b">
        <f t="shared" si="282"/>
        <v>0</v>
      </c>
      <c r="AS734" s="404" t="str">
        <f>INDEX('Org2567'!$BM:$BM,MATCH(Raw_DATA!A734,'Org2567'!$D:$D,0))</f>
        <v>รพช.F2 P&lt;=30,000</v>
      </c>
      <c r="AT734" s="404">
        <f>INDEX('Org2567'!$BL:$BL,MATCH(Raw_DATA!A734,'Org2567'!$D:$D,0))</f>
        <v>5</v>
      </c>
      <c r="AU734" s="113"/>
      <c r="AV734" s="101">
        <v>112.77</v>
      </c>
      <c r="AW734" s="101">
        <v>36.65</v>
      </c>
      <c r="AX734" s="101">
        <v>56.52</v>
      </c>
      <c r="AY734" s="101">
        <v>109.51</v>
      </c>
      <c r="AZ734" s="101">
        <v>52.19</v>
      </c>
    </row>
    <row r="735" spans="1:52" x14ac:dyDescent="0.7">
      <c r="A735" s="101" t="s">
        <v>733</v>
      </c>
      <c r="B735" s="101" t="s">
        <v>3042</v>
      </c>
      <c r="C735" s="111" t="str">
        <f>IF(A735="","",INDEX(ID!P:P,MATCH(Raw_DATA!A735,ID!A:A,0)))</f>
        <v>รพช.F2 P30,000-60,000</v>
      </c>
      <c r="D735" s="101">
        <f>IF(A735="","",INDEX(ID!M:M,MATCH(Raw_DATA!A735,ID!A:A,0)))</f>
        <v>6</v>
      </c>
      <c r="E735" s="112">
        <v>2.02</v>
      </c>
      <c r="F735" s="112">
        <v>1.76</v>
      </c>
      <c r="G735" s="112">
        <v>1.26</v>
      </c>
      <c r="H735" s="112">
        <v>14096601.710000001</v>
      </c>
      <c r="I735" s="112">
        <v>-11180300.52</v>
      </c>
      <c r="J735" s="112">
        <v>517582.52</v>
      </c>
      <c r="K735" s="112">
        <v>3544879.67</v>
      </c>
      <c r="L735" s="112">
        <v>0.48</v>
      </c>
      <c r="M735" s="112">
        <v>-12.1</v>
      </c>
      <c r="N735" s="112">
        <f t="shared" si="283"/>
        <v>69</v>
      </c>
      <c r="O735" s="112">
        <f t="shared" si="284"/>
        <v>16</v>
      </c>
      <c r="P735" s="112">
        <f t="shared" si="285"/>
        <v>56</v>
      </c>
      <c r="Q735" s="112">
        <f t="shared" si="286"/>
        <v>212</v>
      </c>
      <c r="R735" s="112">
        <f t="shared" si="287"/>
        <v>46</v>
      </c>
      <c r="S735" s="112" cm="1">
        <f t="array" ref="S735">_xlfn.QUARTILE.EXC(IF($D$5:$D$906=$D735,$L$5:$L$906),1)</f>
        <v>-10.317499999999999</v>
      </c>
      <c r="T735" s="112" cm="1">
        <f t="array" ref="T735">_xlfn.QUARTILE.EXC(IF($D$5:$D$906=$D735,$L$5:$L$906),3)</f>
        <v>1.0349999999999999</v>
      </c>
      <c r="U735" s="112">
        <f t="shared" si="267"/>
        <v>11.352499999999999</v>
      </c>
      <c r="V735" s="112">
        <f t="shared" si="268"/>
        <v>-27.346249999999998</v>
      </c>
      <c r="W735" s="112">
        <f t="shared" si="269"/>
        <v>18.063749999999999</v>
      </c>
      <c r="X735" s="112" t="b">
        <f t="shared" si="270"/>
        <v>0</v>
      </c>
      <c r="Y735" s="112" cm="1">
        <f t="array" ref="Y735">_xlfn.QUARTILE.EXC(IF($D$5:$D$906=$D735,$M$5:$M$906),1)</f>
        <v>-15.98</v>
      </c>
      <c r="Z735" s="112" cm="1">
        <f t="array" ref="Z735">_xlfn.QUARTILE.EXC(IF($D$5:$D$906=$D735,$M$5:$M$906),3)</f>
        <v>-2.4</v>
      </c>
      <c r="AA735" s="112">
        <f t="shared" si="271"/>
        <v>13.58</v>
      </c>
      <c r="AB735" s="112">
        <f t="shared" si="272"/>
        <v>-36.35</v>
      </c>
      <c r="AC735" s="112">
        <f t="shared" si="273"/>
        <v>17.970000000000002</v>
      </c>
      <c r="AD735" s="112" t="b">
        <f t="shared" si="274"/>
        <v>0</v>
      </c>
      <c r="AE735" s="101">
        <f t="shared" si="265"/>
        <v>1</v>
      </c>
      <c r="AF735" s="101">
        <f t="shared" si="266"/>
        <v>0</v>
      </c>
      <c r="AG735" s="406" cm="1">
        <f t="array" ref="AG735">_xlfn.QUARTILE.EXC(IF($AT$5:$AT$906=$AT735,$L$5:$L$906),1)</f>
        <v>-9.3850000000000016</v>
      </c>
      <c r="AH735" s="406" cm="1">
        <f t="array" ref="AH735">_xlfn.QUARTILE.EXC(IF($AT$5:$AT$906=$AT735,$L$5:$L$906),3)</f>
        <v>1.2250000000000001</v>
      </c>
      <c r="AI735" s="406">
        <f t="shared" si="275"/>
        <v>10.610000000000001</v>
      </c>
      <c r="AJ735" s="406">
        <f t="shared" si="276"/>
        <v>-25.300000000000004</v>
      </c>
      <c r="AK735" s="406">
        <f t="shared" si="277"/>
        <v>17.140000000000004</v>
      </c>
      <c r="AL735" s="406" t="b">
        <f t="shared" si="278"/>
        <v>0</v>
      </c>
      <c r="AM735" s="406" cm="1">
        <f t="array" ref="AM735">_xlfn.QUARTILE.EXC(IF($AT$5:$AT$906=$AT735,$M$5:$M$906),1)</f>
        <v>-15.515000000000001</v>
      </c>
      <c r="AN735" s="406" cm="1">
        <f t="array" ref="AN735">_xlfn.QUARTILE.EXC(IF($AT$5:$AT$906=$AT735,$M$5:$M$906),3)</f>
        <v>-2.2599999999999998</v>
      </c>
      <c r="AO735" s="406">
        <f t="shared" si="279"/>
        <v>13.255000000000001</v>
      </c>
      <c r="AP735" s="406">
        <f t="shared" si="280"/>
        <v>-35.397500000000001</v>
      </c>
      <c r="AQ735" s="406">
        <f t="shared" si="281"/>
        <v>17.622500000000002</v>
      </c>
      <c r="AR735" s="406" t="b">
        <f t="shared" si="282"/>
        <v>0</v>
      </c>
      <c r="AS735" s="404" t="str">
        <f>INDEX('Org2567'!$BM:$BM,MATCH(Raw_DATA!A735,'Org2567'!$D:$D,0))</f>
        <v>รพช.F2 P30,000-60,000</v>
      </c>
      <c r="AT735" s="404">
        <f>INDEX('Org2567'!$BL:$BL,MATCH(Raw_DATA!A735,'Org2567'!$D:$D,0))</f>
        <v>6</v>
      </c>
      <c r="AU735" s="113"/>
      <c r="AV735" s="101">
        <v>69.040000000000006</v>
      </c>
      <c r="AW735" s="101">
        <v>16.32</v>
      </c>
      <c r="AX735" s="101">
        <v>56.17</v>
      </c>
      <c r="AY735" s="101">
        <v>212.16</v>
      </c>
      <c r="AZ735" s="101">
        <v>45.85</v>
      </c>
    </row>
    <row r="736" spans="1:52" x14ac:dyDescent="0.7">
      <c r="A736" s="101" t="s">
        <v>734</v>
      </c>
      <c r="B736" s="101" t="s">
        <v>3045</v>
      </c>
      <c r="C736" s="111" t="str">
        <f>IF(A736="","",INDEX(ID!P:P,MATCH(Raw_DATA!A736,ID!A:A,0)))</f>
        <v>รพช.F2 P30,000-60,000</v>
      </c>
      <c r="D736" s="101">
        <f>IF(A736="","",INDEX(ID!M:M,MATCH(Raw_DATA!A736,ID!A:A,0)))</f>
        <v>6</v>
      </c>
      <c r="E736" s="112">
        <v>3.63</v>
      </c>
      <c r="F736" s="112">
        <v>3.46</v>
      </c>
      <c r="G736" s="112">
        <v>2.87</v>
      </c>
      <c r="H736" s="112">
        <v>44199115.810000002</v>
      </c>
      <c r="I736" s="112">
        <v>14248897.310000001</v>
      </c>
      <c r="J736" s="112">
        <v>20144581.289999999</v>
      </c>
      <c r="K736" s="112">
        <v>31331851.59</v>
      </c>
      <c r="L736" s="112">
        <v>18.79</v>
      </c>
      <c r="M736" s="112">
        <v>11.21</v>
      </c>
      <c r="N736" s="112">
        <f t="shared" si="283"/>
        <v>80</v>
      </c>
      <c r="O736" s="112">
        <f t="shared" si="284"/>
        <v>58</v>
      </c>
      <c r="P736" s="112">
        <f t="shared" si="285"/>
        <v>47</v>
      </c>
      <c r="Q736" s="112">
        <f t="shared" si="286"/>
        <v>181</v>
      </c>
      <c r="R736" s="112">
        <f t="shared" si="287"/>
        <v>38</v>
      </c>
      <c r="S736" s="112" cm="1">
        <f t="array" ref="S736">_xlfn.QUARTILE.EXC(IF($D$5:$D$906=$D736,$L$5:$L$906),1)</f>
        <v>-10.317499999999999</v>
      </c>
      <c r="T736" s="112" cm="1">
        <f t="array" ref="T736">_xlfn.QUARTILE.EXC(IF($D$5:$D$906=$D736,$L$5:$L$906),3)</f>
        <v>1.0349999999999999</v>
      </c>
      <c r="U736" s="112">
        <f t="shared" si="267"/>
        <v>11.352499999999999</v>
      </c>
      <c r="V736" s="112">
        <f t="shared" si="268"/>
        <v>-27.346249999999998</v>
      </c>
      <c r="W736" s="112">
        <f t="shared" si="269"/>
        <v>18.063749999999999</v>
      </c>
      <c r="X736" s="112" t="b">
        <f t="shared" si="270"/>
        <v>1</v>
      </c>
      <c r="Y736" s="112" cm="1">
        <f t="array" ref="Y736">_xlfn.QUARTILE.EXC(IF($D$5:$D$906=$D736,$M$5:$M$906),1)</f>
        <v>-15.98</v>
      </c>
      <c r="Z736" s="112" cm="1">
        <f t="array" ref="Z736">_xlfn.QUARTILE.EXC(IF($D$5:$D$906=$D736,$M$5:$M$906),3)</f>
        <v>-2.4</v>
      </c>
      <c r="AA736" s="112">
        <f t="shared" si="271"/>
        <v>13.58</v>
      </c>
      <c r="AB736" s="112">
        <f t="shared" si="272"/>
        <v>-36.35</v>
      </c>
      <c r="AC736" s="112">
        <f t="shared" si="273"/>
        <v>17.970000000000002</v>
      </c>
      <c r="AD736" s="112" t="b">
        <f t="shared" si="274"/>
        <v>0</v>
      </c>
      <c r="AE736" s="101">
        <f t="shared" si="265"/>
        <v>0</v>
      </c>
      <c r="AF736" s="101">
        <f t="shared" si="266"/>
        <v>0</v>
      </c>
      <c r="AG736" s="406" cm="1">
        <f t="array" ref="AG736">_xlfn.QUARTILE.EXC(IF($AT$5:$AT$906=$AT736,$L$5:$L$906),1)</f>
        <v>-9.3850000000000016</v>
      </c>
      <c r="AH736" s="406" cm="1">
        <f t="array" ref="AH736">_xlfn.QUARTILE.EXC(IF($AT$5:$AT$906=$AT736,$L$5:$L$906),3)</f>
        <v>1.2250000000000001</v>
      </c>
      <c r="AI736" s="406">
        <f t="shared" si="275"/>
        <v>10.610000000000001</v>
      </c>
      <c r="AJ736" s="406">
        <f t="shared" si="276"/>
        <v>-25.300000000000004</v>
      </c>
      <c r="AK736" s="406">
        <f t="shared" si="277"/>
        <v>17.140000000000004</v>
      </c>
      <c r="AL736" s="406" t="b">
        <f t="shared" si="278"/>
        <v>1</v>
      </c>
      <c r="AM736" s="406" cm="1">
        <f t="array" ref="AM736">_xlfn.QUARTILE.EXC(IF($AT$5:$AT$906=$AT736,$M$5:$M$906),1)</f>
        <v>-15.515000000000001</v>
      </c>
      <c r="AN736" s="406" cm="1">
        <f t="array" ref="AN736">_xlfn.QUARTILE.EXC(IF($AT$5:$AT$906=$AT736,$M$5:$M$906),3)</f>
        <v>-2.2599999999999998</v>
      </c>
      <c r="AO736" s="406">
        <f t="shared" si="279"/>
        <v>13.255000000000001</v>
      </c>
      <c r="AP736" s="406">
        <f t="shared" si="280"/>
        <v>-35.397500000000001</v>
      </c>
      <c r="AQ736" s="406">
        <f t="shared" si="281"/>
        <v>17.622500000000002</v>
      </c>
      <c r="AR736" s="406" t="b">
        <f t="shared" si="282"/>
        <v>0</v>
      </c>
      <c r="AS736" s="404" t="str">
        <f>INDEX('Org2567'!$BM:$BM,MATCH(Raw_DATA!A736,'Org2567'!$D:$D,0))</f>
        <v>รพช.F2 P30,000-60,000</v>
      </c>
      <c r="AT736" s="404">
        <f>INDEX('Org2567'!$BL:$BL,MATCH(Raw_DATA!A736,'Org2567'!$D:$D,0))</f>
        <v>6</v>
      </c>
      <c r="AU736" s="113"/>
      <c r="AV736" s="101">
        <v>80.48</v>
      </c>
      <c r="AW736" s="101">
        <v>57.65</v>
      </c>
      <c r="AX736" s="101">
        <v>46.89</v>
      </c>
      <c r="AY736" s="101">
        <v>180.8</v>
      </c>
      <c r="AZ736" s="101">
        <v>37.549999999999997</v>
      </c>
    </row>
    <row r="737" spans="1:52" x14ac:dyDescent="0.7">
      <c r="A737" s="101" t="s">
        <v>735</v>
      </c>
      <c r="B737" s="101" t="s">
        <v>3048</v>
      </c>
      <c r="C737" s="111" t="str">
        <f>IF(A737="","",INDEX(ID!P:P,MATCH(Raw_DATA!A737,ID!A:A,0)))</f>
        <v>รพช.F2 P&lt;=30,000</v>
      </c>
      <c r="D737" s="101">
        <f>IF(A737="","",INDEX(ID!M:M,MATCH(Raw_DATA!A737,ID!A:A,0)))</f>
        <v>5</v>
      </c>
      <c r="E737" s="112">
        <v>5.4</v>
      </c>
      <c r="F737" s="112">
        <v>5.1100000000000003</v>
      </c>
      <c r="G737" s="112">
        <v>3.81</v>
      </c>
      <c r="H737" s="112">
        <v>39608750.43</v>
      </c>
      <c r="I737" s="112">
        <v>-5309436.57</v>
      </c>
      <c r="J737" s="112">
        <v>-15117025.76</v>
      </c>
      <c r="K737" s="112">
        <v>25322680.129999999</v>
      </c>
      <c r="L737" s="112">
        <v>-26.03</v>
      </c>
      <c r="M737" s="112">
        <v>-8.36</v>
      </c>
      <c r="N737" s="112">
        <f t="shared" si="283"/>
        <v>103</v>
      </c>
      <c r="O737" s="112">
        <f t="shared" si="284"/>
        <v>113</v>
      </c>
      <c r="P737" s="112">
        <f t="shared" si="285"/>
        <v>41</v>
      </c>
      <c r="Q737" s="112">
        <f t="shared" si="286"/>
        <v>117</v>
      </c>
      <c r="R737" s="112">
        <f t="shared" si="287"/>
        <v>43</v>
      </c>
      <c r="S737" s="112" cm="1">
        <f t="array" ref="S737">_xlfn.QUARTILE.EXC(IF($D$5:$D$906=$D737,$L$5:$L$906),1)</f>
        <v>-9.4075000000000006</v>
      </c>
      <c r="T737" s="112" cm="1">
        <f t="array" ref="T737">_xlfn.QUARTILE.EXC(IF($D$5:$D$906=$D737,$L$5:$L$906),3)</f>
        <v>1.645</v>
      </c>
      <c r="U737" s="112">
        <f t="shared" si="267"/>
        <v>11.0525</v>
      </c>
      <c r="V737" s="112">
        <f t="shared" si="268"/>
        <v>-25.986249999999998</v>
      </c>
      <c r="W737" s="112">
        <f t="shared" si="269"/>
        <v>18.223749999999999</v>
      </c>
      <c r="X737" s="112" t="b">
        <f t="shared" si="270"/>
        <v>1</v>
      </c>
      <c r="Y737" s="112" cm="1">
        <f t="array" ref="Y737">_xlfn.QUARTILE.EXC(IF($D$5:$D$906=$D737,$M$5:$M$906),1)</f>
        <v>-18.744999999999997</v>
      </c>
      <c r="Z737" s="112" cm="1">
        <f t="array" ref="Z737">_xlfn.QUARTILE.EXC(IF($D$5:$D$906=$D737,$M$5:$M$906),3)</f>
        <v>-2.7</v>
      </c>
      <c r="AA737" s="112">
        <f t="shared" si="271"/>
        <v>16.044999999999998</v>
      </c>
      <c r="AB737" s="112">
        <f t="shared" si="272"/>
        <v>-42.812499999999993</v>
      </c>
      <c r="AC737" s="112">
        <f t="shared" si="273"/>
        <v>21.367499999999996</v>
      </c>
      <c r="AD737" s="112" t="b">
        <f t="shared" si="274"/>
        <v>0</v>
      </c>
      <c r="AE737" s="101">
        <f t="shared" si="265"/>
        <v>1</v>
      </c>
      <c r="AF737" s="101">
        <f t="shared" si="266"/>
        <v>1</v>
      </c>
      <c r="AG737" s="406" cm="1">
        <f t="array" ref="AG737">_xlfn.QUARTILE.EXC(IF($AT$5:$AT$906=$AT737,$L$5:$L$906),1)</f>
        <v>-9.4075000000000006</v>
      </c>
      <c r="AH737" s="406" cm="1">
        <f t="array" ref="AH737">_xlfn.QUARTILE.EXC(IF($AT$5:$AT$906=$AT737,$L$5:$L$906),3)</f>
        <v>1.645</v>
      </c>
      <c r="AI737" s="406">
        <f t="shared" si="275"/>
        <v>11.0525</v>
      </c>
      <c r="AJ737" s="406">
        <f t="shared" si="276"/>
        <v>-25.986249999999998</v>
      </c>
      <c r="AK737" s="406">
        <f t="shared" si="277"/>
        <v>18.223749999999999</v>
      </c>
      <c r="AL737" s="406" t="b">
        <f t="shared" si="278"/>
        <v>1</v>
      </c>
      <c r="AM737" s="406" cm="1">
        <f t="array" ref="AM737">_xlfn.QUARTILE.EXC(IF($AT$5:$AT$906=$AT737,$M$5:$M$906),1)</f>
        <v>-18.744999999999997</v>
      </c>
      <c r="AN737" s="406" cm="1">
        <f t="array" ref="AN737">_xlfn.QUARTILE.EXC(IF($AT$5:$AT$906=$AT737,$M$5:$M$906),3)</f>
        <v>-2.7</v>
      </c>
      <c r="AO737" s="406">
        <f t="shared" si="279"/>
        <v>16.044999999999998</v>
      </c>
      <c r="AP737" s="406">
        <f t="shared" si="280"/>
        <v>-42.812499999999993</v>
      </c>
      <c r="AQ737" s="406">
        <f t="shared" si="281"/>
        <v>21.367499999999996</v>
      </c>
      <c r="AR737" s="406" t="b">
        <f t="shared" si="282"/>
        <v>0</v>
      </c>
      <c r="AS737" s="404" t="str">
        <f>INDEX('Org2567'!$BM:$BM,MATCH(Raw_DATA!A737,'Org2567'!$D:$D,0))</f>
        <v>รพช.F2 P&lt;=30,000</v>
      </c>
      <c r="AT737" s="404">
        <f>INDEX('Org2567'!$BL:$BL,MATCH(Raw_DATA!A737,'Org2567'!$D:$D,0))</f>
        <v>5</v>
      </c>
      <c r="AU737" s="113"/>
      <c r="AV737" s="101">
        <v>103.27</v>
      </c>
      <c r="AW737" s="101">
        <v>113.36</v>
      </c>
      <c r="AX737" s="101">
        <v>41.08</v>
      </c>
      <c r="AY737" s="101">
        <v>116.64</v>
      </c>
      <c r="AZ737" s="101">
        <v>42.76</v>
      </c>
    </row>
    <row r="738" spans="1:52" x14ac:dyDescent="0.7">
      <c r="A738" s="101" t="s">
        <v>736</v>
      </c>
      <c r="B738" s="101" t="s">
        <v>3051</v>
      </c>
      <c r="C738" s="111" t="str">
        <f>IF(A738="","",INDEX(ID!P:P,MATCH(Raw_DATA!A738,ID!A:A,0)))</f>
        <v>รพช.F2 P30,000-60,000</v>
      </c>
      <c r="D738" s="101">
        <f>IF(A738="","",INDEX(ID!M:M,MATCH(Raw_DATA!A738,ID!A:A,0)))</f>
        <v>6</v>
      </c>
      <c r="E738" s="112">
        <v>8.58</v>
      </c>
      <c r="F738" s="112">
        <v>8.43</v>
      </c>
      <c r="G738" s="112">
        <v>7.86</v>
      </c>
      <c r="H738" s="112">
        <v>109490602.17</v>
      </c>
      <c r="I738" s="112">
        <v>-2820630.75</v>
      </c>
      <c r="J738" s="112">
        <v>-1549925.37</v>
      </c>
      <c r="K738" s="112">
        <v>99087511.269999996</v>
      </c>
      <c r="L738" s="112">
        <v>-1.26</v>
      </c>
      <c r="M738" s="112">
        <v>-1.84</v>
      </c>
      <c r="N738" s="112">
        <f t="shared" si="283"/>
        <v>90</v>
      </c>
      <c r="O738" s="112">
        <f t="shared" si="284"/>
        <v>51</v>
      </c>
      <c r="P738" s="112">
        <f t="shared" si="285"/>
        <v>70</v>
      </c>
      <c r="Q738" s="112">
        <f t="shared" si="286"/>
        <v>102</v>
      </c>
      <c r="R738" s="112">
        <f t="shared" si="287"/>
        <v>49</v>
      </c>
      <c r="S738" s="112" cm="1">
        <f t="array" ref="S738">_xlfn.QUARTILE.EXC(IF($D$5:$D$906=$D738,$L$5:$L$906),1)</f>
        <v>-10.317499999999999</v>
      </c>
      <c r="T738" s="112" cm="1">
        <f t="array" ref="T738">_xlfn.QUARTILE.EXC(IF($D$5:$D$906=$D738,$L$5:$L$906),3)</f>
        <v>1.0349999999999999</v>
      </c>
      <c r="U738" s="112">
        <f t="shared" si="267"/>
        <v>11.352499999999999</v>
      </c>
      <c r="V738" s="112">
        <f t="shared" si="268"/>
        <v>-27.346249999999998</v>
      </c>
      <c r="W738" s="112">
        <f t="shared" si="269"/>
        <v>18.063749999999999</v>
      </c>
      <c r="X738" s="112" t="b">
        <f t="shared" si="270"/>
        <v>0</v>
      </c>
      <c r="Y738" s="112" cm="1">
        <f t="array" ref="Y738">_xlfn.QUARTILE.EXC(IF($D$5:$D$906=$D738,$M$5:$M$906),1)</f>
        <v>-15.98</v>
      </c>
      <c r="Z738" s="112" cm="1">
        <f t="array" ref="Z738">_xlfn.QUARTILE.EXC(IF($D$5:$D$906=$D738,$M$5:$M$906),3)</f>
        <v>-2.4</v>
      </c>
      <c r="AA738" s="112">
        <f t="shared" si="271"/>
        <v>13.58</v>
      </c>
      <c r="AB738" s="112">
        <f t="shared" si="272"/>
        <v>-36.35</v>
      </c>
      <c r="AC738" s="112">
        <f t="shared" si="273"/>
        <v>17.970000000000002</v>
      </c>
      <c r="AD738" s="112" t="b">
        <f t="shared" si="274"/>
        <v>0</v>
      </c>
      <c r="AE738" s="101">
        <f t="shared" si="265"/>
        <v>1</v>
      </c>
      <c r="AF738" s="101">
        <f t="shared" si="266"/>
        <v>1</v>
      </c>
      <c r="AG738" s="406" cm="1">
        <f t="array" ref="AG738">_xlfn.QUARTILE.EXC(IF($AT$5:$AT$906=$AT738,$L$5:$L$906),1)</f>
        <v>-9.3850000000000016</v>
      </c>
      <c r="AH738" s="406" cm="1">
        <f t="array" ref="AH738">_xlfn.QUARTILE.EXC(IF($AT$5:$AT$906=$AT738,$L$5:$L$906),3)</f>
        <v>1.2250000000000001</v>
      </c>
      <c r="AI738" s="406">
        <f t="shared" si="275"/>
        <v>10.610000000000001</v>
      </c>
      <c r="AJ738" s="406">
        <f t="shared" si="276"/>
        <v>-25.300000000000004</v>
      </c>
      <c r="AK738" s="406">
        <f t="shared" si="277"/>
        <v>17.140000000000004</v>
      </c>
      <c r="AL738" s="406" t="b">
        <f t="shared" si="278"/>
        <v>0</v>
      </c>
      <c r="AM738" s="406" cm="1">
        <f t="array" ref="AM738">_xlfn.QUARTILE.EXC(IF($AT$5:$AT$906=$AT738,$M$5:$M$906),1)</f>
        <v>-15.515000000000001</v>
      </c>
      <c r="AN738" s="406" cm="1">
        <f t="array" ref="AN738">_xlfn.QUARTILE.EXC(IF($AT$5:$AT$906=$AT738,$M$5:$M$906),3)</f>
        <v>-2.2599999999999998</v>
      </c>
      <c r="AO738" s="406">
        <f t="shared" si="279"/>
        <v>13.255000000000001</v>
      </c>
      <c r="AP738" s="406">
        <f t="shared" si="280"/>
        <v>-35.397500000000001</v>
      </c>
      <c r="AQ738" s="406">
        <f t="shared" si="281"/>
        <v>17.622500000000002</v>
      </c>
      <c r="AR738" s="406" t="b">
        <f t="shared" si="282"/>
        <v>0</v>
      </c>
      <c r="AS738" s="404" t="str">
        <f>INDEX('Org2567'!$BM:$BM,MATCH(Raw_DATA!A738,'Org2567'!$D:$D,0))</f>
        <v>รพช.F2 P30,000-60,000</v>
      </c>
      <c r="AT738" s="404">
        <f>INDEX('Org2567'!$BL:$BL,MATCH(Raw_DATA!A738,'Org2567'!$D:$D,0))</f>
        <v>6</v>
      </c>
      <c r="AU738" s="113"/>
      <c r="AV738" s="101">
        <v>90.06</v>
      </c>
      <c r="AW738" s="101">
        <v>51.18</v>
      </c>
      <c r="AX738" s="101">
        <v>70.27</v>
      </c>
      <c r="AY738" s="101">
        <v>101.71</v>
      </c>
      <c r="AZ738" s="101">
        <v>49.15</v>
      </c>
    </row>
    <row r="739" spans="1:52" x14ac:dyDescent="0.7">
      <c r="A739" s="101" t="s">
        <v>737</v>
      </c>
      <c r="B739" s="101" t="s">
        <v>3054</v>
      </c>
      <c r="C739" s="111" t="str">
        <f>IF(A739="","",INDEX(ID!P:P,MATCH(Raw_DATA!A739,ID!A:A,0)))</f>
        <v>รพช.F2 P&lt;=30,000</v>
      </c>
      <c r="D739" s="101">
        <f>IF(A739="","",INDEX(ID!M:M,MATCH(Raw_DATA!A739,ID!A:A,0)))</f>
        <v>5</v>
      </c>
      <c r="E739" s="112">
        <v>3.25</v>
      </c>
      <c r="F739" s="112">
        <v>3.07</v>
      </c>
      <c r="G739" s="112">
        <v>2.82</v>
      </c>
      <c r="H739" s="112">
        <v>23505465.100000001</v>
      </c>
      <c r="I739" s="112">
        <v>-17036502.969999999</v>
      </c>
      <c r="J739" s="112">
        <v>-10271273.220000001</v>
      </c>
      <c r="K739" s="112">
        <v>18945156.469999999</v>
      </c>
      <c r="L739" s="112">
        <v>-14.04</v>
      </c>
      <c r="M739" s="112">
        <v>-22.95</v>
      </c>
      <c r="N739" s="112">
        <f t="shared" si="283"/>
        <v>109</v>
      </c>
      <c r="O739" s="112">
        <f t="shared" si="284"/>
        <v>6</v>
      </c>
      <c r="P739" s="112">
        <f t="shared" si="285"/>
        <v>86</v>
      </c>
      <c r="Q739" s="112">
        <f t="shared" si="286"/>
        <v>111</v>
      </c>
      <c r="R739" s="112">
        <f t="shared" si="287"/>
        <v>50</v>
      </c>
      <c r="S739" s="112" cm="1">
        <f t="array" ref="S739">_xlfn.QUARTILE.EXC(IF($D$5:$D$906=$D739,$L$5:$L$906),1)</f>
        <v>-9.4075000000000006</v>
      </c>
      <c r="T739" s="112" cm="1">
        <f t="array" ref="T739">_xlfn.QUARTILE.EXC(IF($D$5:$D$906=$D739,$L$5:$L$906),3)</f>
        <v>1.645</v>
      </c>
      <c r="U739" s="112">
        <f t="shared" si="267"/>
        <v>11.0525</v>
      </c>
      <c r="V739" s="112">
        <f t="shared" si="268"/>
        <v>-25.986249999999998</v>
      </c>
      <c r="W739" s="112">
        <f t="shared" si="269"/>
        <v>18.223749999999999</v>
      </c>
      <c r="X739" s="112" t="b">
        <f t="shared" si="270"/>
        <v>0</v>
      </c>
      <c r="Y739" s="112" cm="1">
        <f t="array" ref="Y739">_xlfn.QUARTILE.EXC(IF($D$5:$D$906=$D739,$M$5:$M$906),1)</f>
        <v>-18.744999999999997</v>
      </c>
      <c r="Z739" s="112" cm="1">
        <f t="array" ref="Z739">_xlfn.QUARTILE.EXC(IF($D$5:$D$906=$D739,$M$5:$M$906),3)</f>
        <v>-2.7</v>
      </c>
      <c r="AA739" s="112">
        <f t="shared" si="271"/>
        <v>16.044999999999998</v>
      </c>
      <c r="AB739" s="112">
        <f t="shared" si="272"/>
        <v>-42.812499999999993</v>
      </c>
      <c r="AC739" s="112">
        <f t="shared" si="273"/>
        <v>21.367499999999996</v>
      </c>
      <c r="AD739" s="112" t="b">
        <f t="shared" si="274"/>
        <v>0</v>
      </c>
      <c r="AE739" s="101">
        <f t="shared" si="265"/>
        <v>1</v>
      </c>
      <c r="AF739" s="101">
        <f t="shared" si="266"/>
        <v>1</v>
      </c>
      <c r="AG739" s="406" cm="1">
        <f t="array" ref="AG739">_xlfn.QUARTILE.EXC(IF($AT$5:$AT$906=$AT739,$L$5:$L$906),1)</f>
        <v>-9.4075000000000006</v>
      </c>
      <c r="AH739" s="406" cm="1">
        <f t="array" ref="AH739">_xlfn.QUARTILE.EXC(IF($AT$5:$AT$906=$AT739,$L$5:$L$906),3)</f>
        <v>1.645</v>
      </c>
      <c r="AI739" s="406">
        <f t="shared" si="275"/>
        <v>11.0525</v>
      </c>
      <c r="AJ739" s="406">
        <f t="shared" si="276"/>
        <v>-25.986249999999998</v>
      </c>
      <c r="AK739" s="406">
        <f t="shared" si="277"/>
        <v>18.223749999999999</v>
      </c>
      <c r="AL739" s="406" t="b">
        <f t="shared" si="278"/>
        <v>0</v>
      </c>
      <c r="AM739" s="406" cm="1">
        <f t="array" ref="AM739">_xlfn.QUARTILE.EXC(IF($AT$5:$AT$906=$AT739,$M$5:$M$906),1)</f>
        <v>-18.744999999999997</v>
      </c>
      <c r="AN739" s="406" cm="1">
        <f t="array" ref="AN739">_xlfn.QUARTILE.EXC(IF($AT$5:$AT$906=$AT739,$M$5:$M$906),3)</f>
        <v>-2.7</v>
      </c>
      <c r="AO739" s="406">
        <f t="shared" si="279"/>
        <v>16.044999999999998</v>
      </c>
      <c r="AP739" s="406">
        <f t="shared" si="280"/>
        <v>-42.812499999999993</v>
      </c>
      <c r="AQ739" s="406">
        <f t="shared" si="281"/>
        <v>21.367499999999996</v>
      </c>
      <c r="AR739" s="406" t="b">
        <f t="shared" si="282"/>
        <v>0</v>
      </c>
      <c r="AS739" s="404" t="str">
        <f>INDEX('Org2567'!$BM:$BM,MATCH(Raw_DATA!A739,'Org2567'!$D:$D,0))</f>
        <v>รพช.F2 P&lt;=30,000</v>
      </c>
      <c r="AT739" s="404">
        <f>INDEX('Org2567'!$BL:$BL,MATCH(Raw_DATA!A739,'Org2567'!$D:$D,0))</f>
        <v>5</v>
      </c>
      <c r="AU739" s="113"/>
      <c r="AV739" s="101">
        <v>109.15</v>
      </c>
      <c r="AW739" s="101">
        <v>5.86</v>
      </c>
      <c r="AX739" s="101">
        <v>86.46</v>
      </c>
      <c r="AY739" s="101">
        <v>110.98</v>
      </c>
      <c r="AZ739" s="101">
        <v>49.66</v>
      </c>
    </row>
    <row r="740" spans="1:52" x14ac:dyDescent="0.7">
      <c r="A740" s="101" t="s">
        <v>738</v>
      </c>
      <c r="B740" s="101" t="s">
        <v>3057</v>
      </c>
      <c r="C740" s="111" t="str">
        <f>IF(A740="","",INDEX(ID!P:P,MATCH(Raw_DATA!A740,ID!A:A,0)))</f>
        <v>รพท.S B&lt;=400</v>
      </c>
      <c r="D740" s="101">
        <f>IF(A740="","",INDEX(ID!M:M,MATCH(Raw_DATA!A740,ID!A:A,0)))</f>
        <v>16</v>
      </c>
      <c r="E740" s="112">
        <v>2.84</v>
      </c>
      <c r="F740" s="112">
        <v>2.63</v>
      </c>
      <c r="G740" s="112">
        <v>0.99</v>
      </c>
      <c r="H740" s="112">
        <v>223235769.47999999</v>
      </c>
      <c r="I740" s="112">
        <v>39494160.890000001</v>
      </c>
      <c r="J740" s="112">
        <v>101317544.8</v>
      </c>
      <c r="K740" s="112">
        <v>-960320.12</v>
      </c>
      <c r="L740" s="112">
        <v>11.24</v>
      </c>
      <c r="M740" s="112">
        <v>4.0999999999999996</v>
      </c>
      <c r="N740" s="112">
        <f t="shared" si="283"/>
        <v>85</v>
      </c>
      <c r="O740" s="112">
        <f t="shared" si="284"/>
        <v>67</v>
      </c>
      <c r="P740" s="112">
        <f t="shared" si="285"/>
        <v>60</v>
      </c>
      <c r="Q740" s="112">
        <f t="shared" si="286"/>
        <v>309</v>
      </c>
      <c r="R740" s="112">
        <f t="shared" si="287"/>
        <v>38</v>
      </c>
      <c r="S740" s="112" cm="1">
        <f t="array" ref="S740">_xlfn.QUARTILE.EXC(IF($D$5:$D$906=$D740,$L$5:$L$906),1)</f>
        <v>-2.1850000000000001</v>
      </c>
      <c r="T740" s="112" cm="1">
        <f t="array" ref="T740">_xlfn.QUARTILE.EXC(IF($D$5:$D$906=$D740,$L$5:$L$906),3)</f>
        <v>5.5750000000000002</v>
      </c>
      <c r="U740" s="112">
        <f t="shared" si="267"/>
        <v>7.76</v>
      </c>
      <c r="V740" s="112">
        <f t="shared" si="268"/>
        <v>-13.825000000000001</v>
      </c>
      <c r="W740" s="112">
        <f t="shared" si="269"/>
        <v>17.215</v>
      </c>
      <c r="X740" s="112" t="b">
        <f t="shared" si="270"/>
        <v>0</v>
      </c>
      <c r="Y740" s="112" cm="1">
        <f t="array" ref="Y740">_xlfn.QUARTILE.EXC(IF($D$5:$D$906=$D740,$M$5:$M$906),1)</f>
        <v>-5.58</v>
      </c>
      <c r="Z740" s="112" cm="1">
        <f t="array" ref="Z740">_xlfn.QUARTILE.EXC(IF($D$5:$D$906=$D740,$M$5:$M$906),3)</f>
        <v>0.90500000000000003</v>
      </c>
      <c r="AA740" s="112">
        <f t="shared" si="271"/>
        <v>6.4850000000000003</v>
      </c>
      <c r="AB740" s="112">
        <f t="shared" si="272"/>
        <v>-15.307500000000001</v>
      </c>
      <c r="AC740" s="112">
        <f t="shared" si="273"/>
        <v>10.6325</v>
      </c>
      <c r="AD740" s="112" t="b">
        <f t="shared" si="274"/>
        <v>0</v>
      </c>
      <c r="AE740" s="101">
        <f t="shared" si="265"/>
        <v>0</v>
      </c>
      <c r="AF740" s="101">
        <f t="shared" si="266"/>
        <v>0</v>
      </c>
      <c r="AG740" s="406" cm="1">
        <f t="array" ref="AG740">_xlfn.QUARTILE.EXC(IF($AT$5:$AT$906=$AT740,$L$5:$L$906),1)</f>
        <v>-2.1850000000000001</v>
      </c>
      <c r="AH740" s="406" cm="1">
        <f t="array" ref="AH740">_xlfn.QUARTILE.EXC(IF($AT$5:$AT$906=$AT740,$L$5:$L$906),3)</f>
        <v>5.5750000000000002</v>
      </c>
      <c r="AI740" s="406">
        <f t="shared" si="275"/>
        <v>7.76</v>
      </c>
      <c r="AJ740" s="406">
        <f t="shared" si="276"/>
        <v>-13.825000000000001</v>
      </c>
      <c r="AK740" s="406">
        <f t="shared" si="277"/>
        <v>17.215</v>
      </c>
      <c r="AL740" s="406" t="b">
        <f t="shared" si="278"/>
        <v>0</v>
      </c>
      <c r="AM740" s="406" cm="1">
        <f t="array" ref="AM740">_xlfn.QUARTILE.EXC(IF($AT$5:$AT$906=$AT740,$M$5:$M$906),1)</f>
        <v>-5.58</v>
      </c>
      <c r="AN740" s="406" cm="1">
        <f t="array" ref="AN740">_xlfn.QUARTILE.EXC(IF($AT$5:$AT$906=$AT740,$M$5:$M$906),3)</f>
        <v>0.90500000000000003</v>
      </c>
      <c r="AO740" s="406">
        <f t="shared" si="279"/>
        <v>6.4850000000000003</v>
      </c>
      <c r="AP740" s="406">
        <f t="shared" si="280"/>
        <v>-15.307500000000001</v>
      </c>
      <c r="AQ740" s="406">
        <f t="shared" si="281"/>
        <v>10.6325</v>
      </c>
      <c r="AR740" s="406" t="b">
        <f t="shared" si="282"/>
        <v>0</v>
      </c>
      <c r="AS740" s="404" t="str">
        <f>INDEX('Org2567'!$BM:$BM,MATCH(Raw_DATA!A740,'Org2567'!$D:$D,0))</f>
        <v>รพท.S B&lt;=400</v>
      </c>
      <c r="AT740" s="404">
        <f>INDEX('Org2567'!$BL:$BL,MATCH(Raw_DATA!A740,'Org2567'!$D:$D,0))</f>
        <v>16</v>
      </c>
      <c r="AU740" s="113"/>
      <c r="AV740" s="101">
        <v>85.45</v>
      </c>
      <c r="AW740" s="101">
        <v>66.94</v>
      </c>
      <c r="AX740" s="101">
        <v>59.9</v>
      </c>
      <c r="AY740" s="101">
        <v>308.75</v>
      </c>
      <c r="AZ740" s="101">
        <v>38.46</v>
      </c>
    </row>
    <row r="741" spans="1:52" x14ac:dyDescent="0.7">
      <c r="A741" s="101" t="s">
        <v>739</v>
      </c>
      <c r="B741" s="101" t="s">
        <v>4104</v>
      </c>
      <c r="C741" s="111" t="str">
        <f>IF(A741="","",INDEX(ID!P:P,MATCH(Raw_DATA!A741,ID!A:A,0)))</f>
        <v>รพท.S B&lt;=400</v>
      </c>
      <c r="D741" s="101">
        <f>IF(A741="","",INDEX(ID!M:M,MATCH(Raw_DATA!A741,ID!A:A,0)))</f>
        <v>16</v>
      </c>
      <c r="E741" s="112">
        <v>1.41</v>
      </c>
      <c r="F741" s="112">
        <v>1.23</v>
      </c>
      <c r="G741" s="112">
        <v>0.66</v>
      </c>
      <c r="H741" s="112">
        <v>54286757.43</v>
      </c>
      <c r="I741" s="112">
        <v>-73757351.439999998</v>
      </c>
      <c r="J741" s="112">
        <v>-64803652.109999999</v>
      </c>
      <c r="K741" s="112">
        <v>-37651675.159999996</v>
      </c>
      <c r="L741" s="112">
        <v>-10.56</v>
      </c>
      <c r="M741" s="112">
        <v>-9.84</v>
      </c>
      <c r="N741" s="112">
        <f t="shared" si="283"/>
        <v>69</v>
      </c>
      <c r="O741" s="112">
        <f t="shared" si="284"/>
        <v>33</v>
      </c>
      <c r="P741" s="112">
        <f t="shared" si="285"/>
        <v>59</v>
      </c>
      <c r="Q741" s="112">
        <f t="shared" si="286"/>
        <v>98</v>
      </c>
      <c r="R741" s="112">
        <f t="shared" si="287"/>
        <v>42</v>
      </c>
      <c r="S741" s="112" cm="1">
        <f t="array" ref="S741">_xlfn.QUARTILE.EXC(IF($D$5:$D$906=$D741,$L$5:$L$906),1)</f>
        <v>-2.1850000000000001</v>
      </c>
      <c r="T741" s="112" cm="1">
        <f t="array" ref="T741">_xlfn.QUARTILE.EXC(IF($D$5:$D$906=$D741,$L$5:$L$906),3)</f>
        <v>5.5750000000000002</v>
      </c>
      <c r="U741" s="112">
        <f t="shared" si="267"/>
        <v>7.76</v>
      </c>
      <c r="V741" s="112">
        <f t="shared" si="268"/>
        <v>-13.825000000000001</v>
      </c>
      <c r="W741" s="112">
        <f t="shared" si="269"/>
        <v>17.215</v>
      </c>
      <c r="X741" s="112" t="b">
        <f t="shared" si="270"/>
        <v>0</v>
      </c>
      <c r="Y741" s="112" cm="1">
        <f t="array" ref="Y741">_xlfn.QUARTILE.EXC(IF($D$5:$D$906=$D741,$M$5:$M$906),1)</f>
        <v>-5.58</v>
      </c>
      <c r="Z741" s="112" cm="1">
        <f t="array" ref="Z741">_xlfn.QUARTILE.EXC(IF($D$5:$D$906=$D741,$M$5:$M$906),3)</f>
        <v>0.90500000000000003</v>
      </c>
      <c r="AA741" s="112">
        <f t="shared" si="271"/>
        <v>6.4850000000000003</v>
      </c>
      <c r="AB741" s="112">
        <f t="shared" si="272"/>
        <v>-15.307500000000001</v>
      </c>
      <c r="AC741" s="112">
        <f t="shared" si="273"/>
        <v>10.6325</v>
      </c>
      <c r="AD741" s="112" t="b">
        <f t="shared" si="274"/>
        <v>0</v>
      </c>
      <c r="AE741" s="101">
        <f t="shared" si="265"/>
        <v>1</v>
      </c>
      <c r="AF741" s="101">
        <f t="shared" si="266"/>
        <v>1</v>
      </c>
      <c r="AG741" s="406" cm="1">
        <f t="array" ref="AG741">_xlfn.QUARTILE.EXC(IF($AT$5:$AT$906=$AT741,$L$5:$L$906),1)</f>
        <v>-2.1850000000000001</v>
      </c>
      <c r="AH741" s="406" cm="1">
        <f t="array" ref="AH741">_xlfn.QUARTILE.EXC(IF($AT$5:$AT$906=$AT741,$L$5:$L$906),3)</f>
        <v>5.5750000000000002</v>
      </c>
      <c r="AI741" s="406">
        <f t="shared" si="275"/>
        <v>7.76</v>
      </c>
      <c r="AJ741" s="406">
        <f t="shared" si="276"/>
        <v>-13.825000000000001</v>
      </c>
      <c r="AK741" s="406">
        <f t="shared" si="277"/>
        <v>17.215</v>
      </c>
      <c r="AL741" s="406" t="b">
        <f t="shared" si="278"/>
        <v>0</v>
      </c>
      <c r="AM741" s="406" cm="1">
        <f t="array" ref="AM741">_xlfn.QUARTILE.EXC(IF($AT$5:$AT$906=$AT741,$M$5:$M$906),1)</f>
        <v>-5.58</v>
      </c>
      <c r="AN741" s="406" cm="1">
        <f t="array" ref="AN741">_xlfn.QUARTILE.EXC(IF($AT$5:$AT$906=$AT741,$M$5:$M$906),3)</f>
        <v>0.90500000000000003</v>
      </c>
      <c r="AO741" s="406">
        <f t="shared" si="279"/>
        <v>6.4850000000000003</v>
      </c>
      <c r="AP741" s="406">
        <f t="shared" si="280"/>
        <v>-15.307500000000001</v>
      </c>
      <c r="AQ741" s="406">
        <f t="shared" si="281"/>
        <v>10.6325</v>
      </c>
      <c r="AR741" s="406" t="b">
        <f t="shared" si="282"/>
        <v>0</v>
      </c>
      <c r="AS741" s="404" t="str">
        <f>INDEX('Org2567'!$BM:$BM,MATCH(Raw_DATA!A741,'Org2567'!$D:$D,0))</f>
        <v>รพท.S B&lt;=400</v>
      </c>
      <c r="AT741" s="404">
        <f>INDEX('Org2567'!$BL:$BL,MATCH(Raw_DATA!A741,'Org2567'!$D:$D,0))</f>
        <v>16</v>
      </c>
      <c r="AU741" s="113"/>
      <c r="AV741" s="101">
        <v>69.42</v>
      </c>
      <c r="AW741" s="101">
        <v>32.79</v>
      </c>
      <c r="AX741" s="101">
        <v>58.51</v>
      </c>
      <c r="AY741" s="101">
        <v>97.54</v>
      </c>
      <c r="AZ741" s="101">
        <v>42</v>
      </c>
    </row>
    <row r="742" spans="1:52" x14ac:dyDescent="0.7">
      <c r="A742" s="101" t="s">
        <v>740</v>
      </c>
      <c r="B742" s="101" t="s">
        <v>3061</v>
      </c>
      <c r="C742" s="111" t="str">
        <f>IF(A742="","",INDEX(ID!P:P,MATCH(Raw_DATA!A742,ID!A:A,0)))</f>
        <v>รพช.F2 P&lt;=30,000</v>
      </c>
      <c r="D742" s="101">
        <f>IF(A742="","",INDEX(ID!M:M,MATCH(Raw_DATA!A742,ID!A:A,0)))</f>
        <v>5</v>
      </c>
      <c r="E742" s="112">
        <v>2.0099999999999998</v>
      </c>
      <c r="F742" s="112">
        <v>1.92</v>
      </c>
      <c r="G742" s="112">
        <v>1.36</v>
      </c>
      <c r="H742" s="112">
        <v>27109756.489999998</v>
      </c>
      <c r="I742" s="112">
        <v>4276292.8</v>
      </c>
      <c r="J742" s="112">
        <v>13859816.720000001</v>
      </c>
      <c r="K742" s="112">
        <v>9517100.6799999997</v>
      </c>
      <c r="L742" s="112">
        <v>13.69</v>
      </c>
      <c r="M742" s="112">
        <v>2.91</v>
      </c>
      <c r="N742" s="112">
        <f t="shared" si="283"/>
        <v>201</v>
      </c>
      <c r="O742" s="112">
        <f t="shared" si="284"/>
        <v>56</v>
      </c>
      <c r="P742" s="112">
        <f t="shared" si="285"/>
        <v>65</v>
      </c>
      <c r="Q742" s="112">
        <f t="shared" si="286"/>
        <v>148</v>
      </c>
      <c r="R742" s="112">
        <f t="shared" si="287"/>
        <v>35</v>
      </c>
      <c r="S742" s="112" cm="1">
        <f t="array" ref="S742">_xlfn.QUARTILE.EXC(IF($D$5:$D$906=$D742,$L$5:$L$906),1)</f>
        <v>-9.4075000000000006</v>
      </c>
      <c r="T742" s="112" cm="1">
        <f t="array" ref="T742">_xlfn.QUARTILE.EXC(IF($D$5:$D$906=$D742,$L$5:$L$906),3)</f>
        <v>1.645</v>
      </c>
      <c r="U742" s="112">
        <f t="shared" si="267"/>
        <v>11.0525</v>
      </c>
      <c r="V742" s="112">
        <f t="shared" si="268"/>
        <v>-25.986249999999998</v>
      </c>
      <c r="W742" s="112">
        <f t="shared" si="269"/>
        <v>18.223749999999999</v>
      </c>
      <c r="X742" s="112" t="b">
        <f t="shared" si="270"/>
        <v>0</v>
      </c>
      <c r="Y742" s="112" cm="1">
        <f t="array" ref="Y742">_xlfn.QUARTILE.EXC(IF($D$5:$D$906=$D742,$M$5:$M$906),1)</f>
        <v>-18.744999999999997</v>
      </c>
      <c r="Z742" s="112" cm="1">
        <f t="array" ref="Z742">_xlfn.QUARTILE.EXC(IF($D$5:$D$906=$D742,$M$5:$M$906),3)</f>
        <v>-2.7</v>
      </c>
      <c r="AA742" s="112">
        <f t="shared" si="271"/>
        <v>16.044999999999998</v>
      </c>
      <c r="AB742" s="112">
        <f t="shared" si="272"/>
        <v>-42.812499999999993</v>
      </c>
      <c r="AC742" s="112">
        <f t="shared" si="273"/>
        <v>21.367499999999996</v>
      </c>
      <c r="AD742" s="112" t="b">
        <f t="shared" si="274"/>
        <v>0</v>
      </c>
      <c r="AE742" s="101">
        <f t="shared" si="265"/>
        <v>0</v>
      </c>
      <c r="AF742" s="101">
        <f t="shared" si="266"/>
        <v>0</v>
      </c>
      <c r="AG742" s="406" cm="1">
        <f t="array" ref="AG742">_xlfn.QUARTILE.EXC(IF($AT$5:$AT$906=$AT742,$L$5:$L$906),1)</f>
        <v>-9.4075000000000006</v>
      </c>
      <c r="AH742" s="406" cm="1">
        <f t="array" ref="AH742">_xlfn.QUARTILE.EXC(IF($AT$5:$AT$906=$AT742,$L$5:$L$906),3)</f>
        <v>1.645</v>
      </c>
      <c r="AI742" s="406">
        <f t="shared" si="275"/>
        <v>11.0525</v>
      </c>
      <c r="AJ742" s="406">
        <f t="shared" si="276"/>
        <v>-25.986249999999998</v>
      </c>
      <c r="AK742" s="406">
        <f t="shared" si="277"/>
        <v>18.223749999999999</v>
      </c>
      <c r="AL742" s="406" t="b">
        <f t="shared" si="278"/>
        <v>0</v>
      </c>
      <c r="AM742" s="406" cm="1">
        <f t="array" ref="AM742">_xlfn.QUARTILE.EXC(IF($AT$5:$AT$906=$AT742,$M$5:$M$906),1)</f>
        <v>-18.744999999999997</v>
      </c>
      <c r="AN742" s="406" cm="1">
        <f t="array" ref="AN742">_xlfn.QUARTILE.EXC(IF($AT$5:$AT$906=$AT742,$M$5:$M$906),3)</f>
        <v>-2.7</v>
      </c>
      <c r="AO742" s="406">
        <f t="shared" si="279"/>
        <v>16.044999999999998</v>
      </c>
      <c r="AP742" s="406">
        <f t="shared" si="280"/>
        <v>-42.812499999999993</v>
      </c>
      <c r="AQ742" s="406">
        <f t="shared" si="281"/>
        <v>21.367499999999996</v>
      </c>
      <c r="AR742" s="406" t="b">
        <f t="shared" si="282"/>
        <v>0</v>
      </c>
      <c r="AS742" s="404" t="str">
        <f>INDEX('Org2567'!$BM:$BM,MATCH(Raw_DATA!A742,'Org2567'!$D:$D,0))</f>
        <v>รพช.F2 P&lt;=30,000</v>
      </c>
      <c r="AT742" s="404">
        <f>INDEX('Org2567'!$BL:$BL,MATCH(Raw_DATA!A742,'Org2567'!$D:$D,0))</f>
        <v>5</v>
      </c>
      <c r="AU742" s="113"/>
      <c r="AV742" s="101">
        <v>200.9</v>
      </c>
      <c r="AW742" s="101">
        <v>56.47</v>
      </c>
      <c r="AX742" s="101">
        <v>64.63</v>
      </c>
      <c r="AY742" s="101">
        <v>147.91999999999999</v>
      </c>
      <c r="AZ742" s="101">
        <v>35.03</v>
      </c>
    </row>
    <row r="743" spans="1:52" x14ac:dyDescent="0.7">
      <c r="A743" s="101" t="s">
        <v>741</v>
      </c>
      <c r="B743" s="101" t="s">
        <v>3064</v>
      </c>
      <c r="C743" s="111" t="str">
        <f>IF(A743="","",INDEX(ID!P:P,MATCH(Raw_DATA!A743,ID!A:A,0)))</f>
        <v>รพช.F2 P&lt;=30,000</v>
      </c>
      <c r="D743" s="101">
        <f>IF(A743="","",INDEX(ID!M:M,MATCH(Raw_DATA!A743,ID!A:A,0)))</f>
        <v>5</v>
      </c>
      <c r="E743" s="112">
        <v>3.11</v>
      </c>
      <c r="F743" s="112">
        <v>2.84</v>
      </c>
      <c r="G743" s="112">
        <v>2.0499999999999998</v>
      </c>
      <c r="H743" s="112">
        <v>21359751.23</v>
      </c>
      <c r="I743" s="112">
        <v>2613687.25</v>
      </c>
      <c r="J743" s="112">
        <v>12090805.32</v>
      </c>
      <c r="K743" s="112">
        <v>10638634.82</v>
      </c>
      <c r="L743" s="112">
        <v>16.63</v>
      </c>
      <c r="M743" s="112">
        <v>2.52</v>
      </c>
      <c r="N743" s="112">
        <f t="shared" si="283"/>
        <v>125</v>
      </c>
      <c r="O743" s="112">
        <f t="shared" si="284"/>
        <v>36</v>
      </c>
      <c r="P743" s="112">
        <f t="shared" si="285"/>
        <v>60</v>
      </c>
      <c r="Q743" s="112">
        <f t="shared" si="286"/>
        <v>168</v>
      </c>
      <c r="R743" s="112">
        <f t="shared" si="287"/>
        <v>60</v>
      </c>
      <c r="S743" s="112" cm="1">
        <f t="array" ref="S743">_xlfn.QUARTILE.EXC(IF($D$5:$D$906=$D743,$L$5:$L$906),1)</f>
        <v>-9.4075000000000006</v>
      </c>
      <c r="T743" s="112" cm="1">
        <f t="array" ref="T743">_xlfn.QUARTILE.EXC(IF($D$5:$D$906=$D743,$L$5:$L$906),3)</f>
        <v>1.645</v>
      </c>
      <c r="U743" s="112">
        <f t="shared" si="267"/>
        <v>11.0525</v>
      </c>
      <c r="V743" s="112">
        <f t="shared" si="268"/>
        <v>-25.986249999999998</v>
      </c>
      <c r="W743" s="112">
        <f t="shared" si="269"/>
        <v>18.223749999999999</v>
      </c>
      <c r="X743" s="112" t="b">
        <f t="shared" si="270"/>
        <v>0</v>
      </c>
      <c r="Y743" s="112" cm="1">
        <f t="array" ref="Y743">_xlfn.QUARTILE.EXC(IF($D$5:$D$906=$D743,$M$5:$M$906),1)</f>
        <v>-18.744999999999997</v>
      </c>
      <c r="Z743" s="112" cm="1">
        <f t="array" ref="Z743">_xlfn.QUARTILE.EXC(IF($D$5:$D$906=$D743,$M$5:$M$906),3)</f>
        <v>-2.7</v>
      </c>
      <c r="AA743" s="112">
        <f t="shared" si="271"/>
        <v>16.044999999999998</v>
      </c>
      <c r="AB743" s="112">
        <f t="shared" si="272"/>
        <v>-42.812499999999993</v>
      </c>
      <c r="AC743" s="112">
        <f t="shared" si="273"/>
        <v>21.367499999999996</v>
      </c>
      <c r="AD743" s="112" t="b">
        <f t="shared" si="274"/>
        <v>0</v>
      </c>
      <c r="AE743" s="101">
        <f t="shared" si="265"/>
        <v>0</v>
      </c>
      <c r="AF743" s="101">
        <f t="shared" si="266"/>
        <v>0</v>
      </c>
      <c r="AG743" s="406" cm="1">
        <f t="array" ref="AG743">_xlfn.QUARTILE.EXC(IF($AT$5:$AT$906=$AT743,$L$5:$L$906),1)</f>
        <v>-9.4075000000000006</v>
      </c>
      <c r="AH743" s="406" cm="1">
        <f t="array" ref="AH743">_xlfn.QUARTILE.EXC(IF($AT$5:$AT$906=$AT743,$L$5:$L$906),3)</f>
        <v>1.645</v>
      </c>
      <c r="AI743" s="406">
        <f t="shared" si="275"/>
        <v>11.0525</v>
      </c>
      <c r="AJ743" s="406">
        <f t="shared" si="276"/>
        <v>-25.986249999999998</v>
      </c>
      <c r="AK743" s="406">
        <f t="shared" si="277"/>
        <v>18.223749999999999</v>
      </c>
      <c r="AL743" s="406" t="b">
        <f t="shared" si="278"/>
        <v>0</v>
      </c>
      <c r="AM743" s="406" cm="1">
        <f t="array" ref="AM743">_xlfn.QUARTILE.EXC(IF($AT$5:$AT$906=$AT743,$M$5:$M$906),1)</f>
        <v>-18.744999999999997</v>
      </c>
      <c r="AN743" s="406" cm="1">
        <f t="array" ref="AN743">_xlfn.QUARTILE.EXC(IF($AT$5:$AT$906=$AT743,$M$5:$M$906),3)</f>
        <v>-2.7</v>
      </c>
      <c r="AO743" s="406">
        <f t="shared" si="279"/>
        <v>16.044999999999998</v>
      </c>
      <c r="AP743" s="406">
        <f t="shared" si="280"/>
        <v>-42.812499999999993</v>
      </c>
      <c r="AQ743" s="406">
        <f t="shared" si="281"/>
        <v>21.367499999999996</v>
      </c>
      <c r="AR743" s="406" t="b">
        <f t="shared" si="282"/>
        <v>0</v>
      </c>
      <c r="AS743" s="404" t="str">
        <f>INDEX('Org2567'!$BM:$BM,MATCH(Raw_DATA!A743,'Org2567'!$D:$D,0))</f>
        <v>รพช.F2 P&lt;=30,000</v>
      </c>
      <c r="AT743" s="404">
        <f>INDEX('Org2567'!$BL:$BL,MATCH(Raw_DATA!A743,'Org2567'!$D:$D,0))</f>
        <v>5</v>
      </c>
      <c r="AU743" s="113"/>
      <c r="AV743" s="101">
        <v>125.25</v>
      </c>
      <c r="AW743" s="101">
        <v>36.49</v>
      </c>
      <c r="AX743" s="101">
        <v>59.57</v>
      </c>
      <c r="AY743" s="101">
        <v>167.76</v>
      </c>
      <c r="AZ743" s="101">
        <v>59.84</v>
      </c>
    </row>
    <row r="744" spans="1:52" x14ac:dyDescent="0.7">
      <c r="A744" s="101" t="s">
        <v>742</v>
      </c>
      <c r="B744" s="101" t="s">
        <v>3067</v>
      </c>
      <c r="C744" s="111" t="str">
        <f>IF(A744="","",INDEX(ID!P:P,MATCH(Raw_DATA!A744,ID!A:A,0)))</f>
        <v>รพช.F2 P&lt;=30,000</v>
      </c>
      <c r="D744" s="101">
        <f>IF(A744="","",INDEX(ID!M:M,MATCH(Raw_DATA!A744,ID!A:A,0)))</f>
        <v>5</v>
      </c>
      <c r="E744" s="112">
        <v>1.61</v>
      </c>
      <c r="F744" s="112">
        <v>1.55</v>
      </c>
      <c r="G744" s="112">
        <v>1.28</v>
      </c>
      <c r="H744" s="112">
        <v>6513717.29</v>
      </c>
      <c r="I744" s="112">
        <v>-6829709.7199999997</v>
      </c>
      <c r="J744" s="112">
        <v>-2607772.4</v>
      </c>
      <c r="K744" s="112">
        <v>2985861.4</v>
      </c>
      <c r="L744" s="112">
        <v>-4.37</v>
      </c>
      <c r="M744" s="112">
        <v>-10.91</v>
      </c>
      <c r="N744" s="112">
        <f t="shared" si="283"/>
        <v>220</v>
      </c>
      <c r="O744" s="112">
        <f t="shared" si="284"/>
        <v>28</v>
      </c>
      <c r="P744" s="112">
        <f t="shared" si="285"/>
        <v>28</v>
      </c>
      <c r="Q744" s="112">
        <f t="shared" si="286"/>
        <v>167</v>
      </c>
      <c r="R744" s="112">
        <f t="shared" si="287"/>
        <v>41</v>
      </c>
      <c r="S744" s="112" cm="1">
        <f t="array" ref="S744">_xlfn.QUARTILE.EXC(IF($D$5:$D$906=$D744,$L$5:$L$906),1)</f>
        <v>-9.4075000000000006</v>
      </c>
      <c r="T744" s="112" cm="1">
        <f t="array" ref="T744">_xlfn.QUARTILE.EXC(IF($D$5:$D$906=$D744,$L$5:$L$906),3)</f>
        <v>1.645</v>
      </c>
      <c r="U744" s="112">
        <f t="shared" si="267"/>
        <v>11.0525</v>
      </c>
      <c r="V744" s="112">
        <f t="shared" si="268"/>
        <v>-25.986249999999998</v>
      </c>
      <c r="W744" s="112">
        <f t="shared" si="269"/>
        <v>18.223749999999999</v>
      </c>
      <c r="X744" s="112" t="b">
        <f t="shared" si="270"/>
        <v>0</v>
      </c>
      <c r="Y744" s="112" cm="1">
        <f t="array" ref="Y744">_xlfn.QUARTILE.EXC(IF($D$5:$D$906=$D744,$M$5:$M$906),1)</f>
        <v>-18.744999999999997</v>
      </c>
      <c r="Z744" s="112" cm="1">
        <f t="array" ref="Z744">_xlfn.QUARTILE.EXC(IF($D$5:$D$906=$D744,$M$5:$M$906),3)</f>
        <v>-2.7</v>
      </c>
      <c r="AA744" s="112">
        <f t="shared" si="271"/>
        <v>16.044999999999998</v>
      </c>
      <c r="AB744" s="112">
        <f t="shared" si="272"/>
        <v>-42.812499999999993</v>
      </c>
      <c r="AC744" s="112">
        <f t="shared" si="273"/>
        <v>21.367499999999996</v>
      </c>
      <c r="AD744" s="112" t="b">
        <f t="shared" si="274"/>
        <v>0</v>
      </c>
      <c r="AE744" s="101">
        <f t="shared" si="265"/>
        <v>1</v>
      </c>
      <c r="AF744" s="101">
        <f t="shared" si="266"/>
        <v>1</v>
      </c>
      <c r="AG744" s="406" cm="1">
        <f t="array" ref="AG744">_xlfn.QUARTILE.EXC(IF($AT$5:$AT$906=$AT744,$L$5:$L$906),1)</f>
        <v>-9.4075000000000006</v>
      </c>
      <c r="AH744" s="406" cm="1">
        <f t="array" ref="AH744">_xlfn.QUARTILE.EXC(IF($AT$5:$AT$906=$AT744,$L$5:$L$906),3)</f>
        <v>1.645</v>
      </c>
      <c r="AI744" s="406">
        <f t="shared" si="275"/>
        <v>11.0525</v>
      </c>
      <c r="AJ744" s="406">
        <f t="shared" si="276"/>
        <v>-25.986249999999998</v>
      </c>
      <c r="AK744" s="406">
        <f t="shared" si="277"/>
        <v>18.223749999999999</v>
      </c>
      <c r="AL744" s="406" t="b">
        <f t="shared" si="278"/>
        <v>0</v>
      </c>
      <c r="AM744" s="406" cm="1">
        <f t="array" ref="AM744">_xlfn.QUARTILE.EXC(IF($AT$5:$AT$906=$AT744,$M$5:$M$906),1)</f>
        <v>-18.744999999999997</v>
      </c>
      <c r="AN744" s="406" cm="1">
        <f t="array" ref="AN744">_xlfn.QUARTILE.EXC(IF($AT$5:$AT$906=$AT744,$M$5:$M$906),3)</f>
        <v>-2.7</v>
      </c>
      <c r="AO744" s="406">
        <f t="shared" si="279"/>
        <v>16.044999999999998</v>
      </c>
      <c r="AP744" s="406">
        <f t="shared" si="280"/>
        <v>-42.812499999999993</v>
      </c>
      <c r="AQ744" s="406">
        <f t="shared" si="281"/>
        <v>21.367499999999996</v>
      </c>
      <c r="AR744" s="406" t="b">
        <f t="shared" si="282"/>
        <v>0</v>
      </c>
      <c r="AS744" s="404" t="str">
        <f>INDEX('Org2567'!$BM:$BM,MATCH(Raw_DATA!A744,'Org2567'!$D:$D,0))</f>
        <v>รพช.F2 P&lt;=30,000</v>
      </c>
      <c r="AT744" s="404">
        <f>INDEX('Org2567'!$BL:$BL,MATCH(Raw_DATA!A744,'Org2567'!$D:$D,0))</f>
        <v>5</v>
      </c>
      <c r="AU744" s="113"/>
      <c r="AV744" s="101">
        <v>220.03</v>
      </c>
      <c r="AW744" s="101">
        <v>28.07</v>
      </c>
      <c r="AX744" s="101">
        <v>28.41</v>
      </c>
      <c r="AY744" s="101">
        <v>167.3</v>
      </c>
      <c r="AZ744" s="101">
        <v>40.86</v>
      </c>
    </row>
    <row r="745" spans="1:52" x14ac:dyDescent="0.7">
      <c r="A745" s="101" t="s">
        <v>743</v>
      </c>
      <c r="B745" s="101" t="s">
        <v>3070</v>
      </c>
      <c r="C745" s="111" t="str">
        <f>IF(A745="","",INDEX(ID!P:P,MATCH(Raw_DATA!A745,ID!A:A,0)))</f>
        <v>รพช.F3 P15,000-25,000</v>
      </c>
      <c r="D745" s="101">
        <f>IF(A745="","",INDEX(ID!M:M,MATCH(Raw_DATA!A745,ID!A:A,0)))</f>
        <v>3</v>
      </c>
      <c r="E745" s="112">
        <v>11.85</v>
      </c>
      <c r="F745" s="112">
        <v>11.53</v>
      </c>
      <c r="G745" s="112">
        <v>9.68</v>
      </c>
      <c r="H745" s="112">
        <v>56531564.119999997</v>
      </c>
      <c r="I745" s="112">
        <v>3562065.37</v>
      </c>
      <c r="J745" s="112">
        <v>11943350</v>
      </c>
      <c r="K745" s="112">
        <v>45207431.399999999</v>
      </c>
      <c r="L745" s="112">
        <v>16.28</v>
      </c>
      <c r="M745" s="112">
        <v>2.6</v>
      </c>
      <c r="N745" s="112">
        <f t="shared" si="283"/>
        <v>35</v>
      </c>
      <c r="O745" s="112">
        <f t="shared" si="284"/>
        <v>38</v>
      </c>
      <c r="P745" s="112">
        <f t="shared" si="285"/>
        <v>60</v>
      </c>
      <c r="Q745" s="112">
        <f t="shared" si="286"/>
        <v>181</v>
      </c>
      <c r="R745" s="112">
        <f t="shared" si="287"/>
        <v>60</v>
      </c>
      <c r="S745" s="112" cm="1">
        <f t="array" ref="S745">_xlfn.QUARTILE.EXC(IF($D$5:$D$906=$D745,$L$5:$L$906),1)</f>
        <v>-3.4824999999999999</v>
      </c>
      <c r="T745" s="112" cm="1">
        <f t="array" ref="T745">_xlfn.QUARTILE.EXC(IF($D$5:$D$906=$D745,$L$5:$L$906),3)</f>
        <v>12.762499999999999</v>
      </c>
      <c r="U745" s="112">
        <f t="shared" si="267"/>
        <v>16.244999999999997</v>
      </c>
      <c r="V745" s="112">
        <f t="shared" si="268"/>
        <v>-27.849999999999994</v>
      </c>
      <c r="W745" s="112">
        <f t="shared" si="269"/>
        <v>37.129999999999995</v>
      </c>
      <c r="X745" s="112" t="b">
        <f t="shared" si="270"/>
        <v>0</v>
      </c>
      <c r="Y745" s="112" cm="1">
        <f t="array" ref="Y745">_xlfn.QUARTILE.EXC(IF($D$5:$D$906=$D745,$M$5:$M$906),1)</f>
        <v>-10.8825</v>
      </c>
      <c r="Z745" s="112" cm="1">
        <f t="array" ref="Z745">_xlfn.QUARTILE.EXC(IF($D$5:$D$906=$D745,$M$5:$M$906),3)</f>
        <v>3.4124999999999996</v>
      </c>
      <c r="AA745" s="112">
        <f t="shared" si="271"/>
        <v>14.295</v>
      </c>
      <c r="AB745" s="112">
        <f t="shared" si="272"/>
        <v>-32.325000000000003</v>
      </c>
      <c r="AC745" s="112">
        <f t="shared" si="273"/>
        <v>24.854999999999997</v>
      </c>
      <c r="AD745" s="112" t="b">
        <f t="shared" si="274"/>
        <v>0</v>
      </c>
      <c r="AE745" s="101">
        <f t="shared" si="265"/>
        <v>0</v>
      </c>
      <c r="AF745" s="101">
        <f t="shared" si="266"/>
        <v>0</v>
      </c>
      <c r="AG745" s="406" cm="1">
        <f t="array" ref="AG745">_xlfn.QUARTILE.EXC(IF($AT$5:$AT$906=$AT745,$L$5:$L$906),1)</f>
        <v>-3.4824999999999999</v>
      </c>
      <c r="AH745" s="406" cm="1">
        <f t="array" ref="AH745">_xlfn.QUARTILE.EXC(IF($AT$5:$AT$906=$AT745,$L$5:$L$906),3)</f>
        <v>12.762499999999999</v>
      </c>
      <c r="AI745" s="406">
        <f t="shared" si="275"/>
        <v>16.244999999999997</v>
      </c>
      <c r="AJ745" s="406">
        <f t="shared" si="276"/>
        <v>-27.849999999999994</v>
      </c>
      <c r="AK745" s="406">
        <f t="shared" si="277"/>
        <v>37.129999999999995</v>
      </c>
      <c r="AL745" s="406" t="b">
        <f t="shared" si="278"/>
        <v>0</v>
      </c>
      <c r="AM745" s="406" cm="1">
        <f t="array" ref="AM745">_xlfn.QUARTILE.EXC(IF($AT$5:$AT$906=$AT745,$M$5:$M$906),1)</f>
        <v>-10.8825</v>
      </c>
      <c r="AN745" s="406" cm="1">
        <f t="array" ref="AN745">_xlfn.QUARTILE.EXC(IF($AT$5:$AT$906=$AT745,$M$5:$M$906),3)</f>
        <v>3.4124999999999996</v>
      </c>
      <c r="AO745" s="406">
        <f t="shared" si="279"/>
        <v>14.295</v>
      </c>
      <c r="AP745" s="406">
        <f t="shared" si="280"/>
        <v>-32.325000000000003</v>
      </c>
      <c r="AQ745" s="406">
        <f t="shared" si="281"/>
        <v>24.854999999999997</v>
      </c>
      <c r="AR745" s="406" t="b">
        <f t="shared" si="282"/>
        <v>0</v>
      </c>
      <c r="AS745" s="404" t="str">
        <f>INDEX('Org2567'!$BM:$BM,MATCH(Raw_DATA!A745,'Org2567'!$D:$D,0))</f>
        <v>รพช.F3 P15,000-25,000</v>
      </c>
      <c r="AT745" s="404">
        <f>INDEX('Org2567'!$BL:$BL,MATCH(Raw_DATA!A745,'Org2567'!$D:$D,0))</f>
        <v>3</v>
      </c>
      <c r="AU745" s="113"/>
      <c r="AV745" s="101">
        <v>34.99</v>
      </c>
      <c r="AW745" s="101">
        <v>37.51</v>
      </c>
      <c r="AX745" s="101">
        <v>59.52</v>
      </c>
      <c r="AY745" s="101">
        <v>181.44</v>
      </c>
      <c r="AZ745" s="101">
        <v>59.73</v>
      </c>
    </row>
    <row r="746" spans="1:52" x14ac:dyDescent="0.7">
      <c r="A746" s="101" t="s">
        <v>744</v>
      </c>
      <c r="B746" s="101" t="s">
        <v>3073</v>
      </c>
      <c r="C746" s="111" t="str">
        <f>IF(A746="","",INDEX(ID!P:P,MATCH(Raw_DATA!A746,ID!A:A,0)))</f>
        <v>รพช.F2 P&lt;=30,000</v>
      </c>
      <c r="D746" s="101">
        <f>IF(A746="","",INDEX(ID!M:M,MATCH(Raw_DATA!A746,ID!A:A,0)))</f>
        <v>5</v>
      </c>
      <c r="E746" s="112">
        <v>3.89</v>
      </c>
      <c r="F746" s="112">
        <v>3.67</v>
      </c>
      <c r="G746" s="112">
        <v>2.58</v>
      </c>
      <c r="H746" s="112">
        <v>16204206.98</v>
      </c>
      <c r="I746" s="112">
        <v>8474303.9100000001</v>
      </c>
      <c r="J746" s="112">
        <v>16017120.93</v>
      </c>
      <c r="K746" s="112">
        <v>8845164.4499999993</v>
      </c>
      <c r="L746" s="112">
        <v>24.34</v>
      </c>
      <c r="M746" s="112">
        <v>8.66</v>
      </c>
      <c r="N746" s="112">
        <f t="shared" si="283"/>
        <v>73</v>
      </c>
      <c r="O746" s="112">
        <f t="shared" si="284"/>
        <v>55</v>
      </c>
      <c r="P746" s="112">
        <f t="shared" si="285"/>
        <v>50</v>
      </c>
      <c r="Q746" s="112">
        <f t="shared" si="286"/>
        <v>145</v>
      </c>
      <c r="R746" s="112">
        <f t="shared" si="287"/>
        <v>44</v>
      </c>
      <c r="S746" s="112" cm="1">
        <f t="array" ref="S746">_xlfn.QUARTILE.EXC(IF($D$5:$D$906=$D746,$L$5:$L$906),1)</f>
        <v>-9.4075000000000006</v>
      </c>
      <c r="T746" s="112" cm="1">
        <f t="array" ref="T746">_xlfn.QUARTILE.EXC(IF($D$5:$D$906=$D746,$L$5:$L$906),3)</f>
        <v>1.645</v>
      </c>
      <c r="U746" s="112">
        <f t="shared" si="267"/>
        <v>11.0525</v>
      </c>
      <c r="V746" s="112">
        <f t="shared" si="268"/>
        <v>-25.986249999999998</v>
      </c>
      <c r="W746" s="112">
        <f t="shared" si="269"/>
        <v>18.223749999999999</v>
      </c>
      <c r="X746" s="112" t="b">
        <f t="shared" si="270"/>
        <v>1</v>
      </c>
      <c r="Y746" s="112" cm="1">
        <f t="array" ref="Y746">_xlfn.QUARTILE.EXC(IF($D$5:$D$906=$D746,$M$5:$M$906),1)</f>
        <v>-18.744999999999997</v>
      </c>
      <c r="Z746" s="112" cm="1">
        <f t="array" ref="Z746">_xlfn.QUARTILE.EXC(IF($D$5:$D$906=$D746,$M$5:$M$906),3)</f>
        <v>-2.7</v>
      </c>
      <c r="AA746" s="112">
        <f t="shared" si="271"/>
        <v>16.044999999999998</v>
      </c>
      <c r="AB746" s="112">
        <f t="shared" si="272"/>
        <v>-42.812499999999993</v>
      </c>
      <c r="AC746" s="112">
        <f t="shared" si="273"/>
        <v>21.367499999999996</v>
      </c>
      <c r="AD746" s="112" t="b">
        <f t="shared" si="274"/>
        <v>0</v>
      </c>
      <c r="AE746" s="101">
        <f t="shared" si="265"/>
        <v>0</v>
      </c>
      <c r="AF746" s="101">
        <f t="shared" si="266"/>
        <v>0</v>
      </c>
      <c r="AG746" s="406" cm="1">
        <f t="array" ref="AG746">_xlfn.QUARTILE.EXC(IF($AT$5:$AT$906=$AT746,$L$5:$L$906),1)</f>
        <v>-9.4075000000000006</v>
      </c>
      <c r="AH746" s="406" cm="1">
        <f t="array" ref="AH746">_xlfn.QUARTILE.EXC(IF($AT$5:$AT$906=$AT746,$L$5:$L$906),3)</f>
        <v>1.645</v>
      </c>
      <c r="AI746" s="406">
        <f t="shared" si="275"/>
        <v>11.0525</v>
      </c>
      <c r="AJ746" s="406">
        <f t="shared" si="276"/>
        <v>-25.986249999999998</v>
      </c>
      <c r="AK746" s="406">
        <f t="shared" si="277"/>
        <v>18.223749999999999</v>
      </c>
      <c r="AL746" s="406" t="b">
        <f t="shared" si="278"/>
        <v>1</v>
      </c>
      <c r="AM746" s="406" cm="1">
        <f t="array" ref="AM746">_xlfn.QUARTILE.EXC(IF($AT$5:$AT$906=$AT746,$M$5:$M$906),1)</f>
        <v>-18.744999999999997</v>
      </c>
      <c r="AN746" s="406" cm="1">
        <f t="array" ref="AN746">_xlfn.QUARTILE.EXC(IF($AT$5:$AT$906=$AT746,$M$5:$M$906),3)</f>
        <v>-2.7</v>
      </c>
      <c r="AO746" s="406">
        <f t="shared" si="279"/>
        <v>16.044999999999998</v>
      </c>
      <c r="AP746" s="406">
        <f t="shared" si="280"/>
        <v>-42.812499999999993</v>
      </c>
      <c r="AQ746" s="406">
        <f t="shared" si="281"/>
        <v>21.367499999999996</v>
      </c>
      <c r="AR746" s="406" t="b">
        <f t="shared" si="282"/>
        <v>0</v>
      </c>
      <c r="AS746" s="404" t="str">
        <f>INDEX('Org2567'!$BM:$BM,MATCH(Raw_DATA!A746,'Org2567'!$D:$D,0))</f>
        <v>รพช.F2 P&lt;=30,000</v>
      </c>
      <c r="AT746" s="404">
        <f>INDEX('Org2567'!$BL:$BL,MATCH(Raw_DATA!A746,'Org2567'!$D:$D,0))</f>
        <v>5</v>
      </c>
      <c r="AU746" s="113"/>
      <c r="AV746" s="101">
        <v>72.77</v>
      </c>
      <c r="AW746" s="101">
        <v>54.52</v>
      </c>
      <c r="AX746" s="101">
        <v>49.65</v>
      </c>
      <c r="AY746" s="101">
        <v>144.54</v>
      </c>
      <c r="AZ746" s="101">
        <v>43.91</v>
      </c>
    </row>
    <row r="747" spans="1:52" x14ac:dyDescent="0.7">
      <c r="A747" s="101" t="s">
        <v>745</v>
      </c>
      <c r="B747" s="101" t="s">
        <v>3217</v>
      </c>
      <c r="C747" s="111" t="str">
        <f>IF(A747="","",INDEX(ID!P:P,MATCH(Raw_DATA!A747,ID!A:A,0)))</f>
        <v>รพท.S B&gt;400</v>
      </c>
      <c r="D747" s="101">
        <f>IF(A747="","",INDEX(ID!M:M,MATCH(Raw_DATA!A747,ID!A:A,0)))</f>
        <v>17</v>
      </c>
      <c r="E747" s="112">
        <v>3.56</v>
      </c>
      <c r="F747" s="112">
        <v>3.35</v>
      </c>
      <c r="G747" s="112">
        <v>2.21</v>
      </c>
      <c r="H747" s="112">
        <v>571783915.75999999</v>
      </c>
      <c r="I747" s="112">
        <v>17874165.960000001</v>
      </c>
      <c r="J747" s="112">
        <v>88679801.340000004</v>
      </c>
      <c r="K747" s="112">
        <v>271710870.89999998</v>
      </c>
      <c r="L747" s="112">
        <v>7.47</v>
      </c>
      <c r="M747" s="112">
        <v>1.3</v>
      </c>
      <c r="N747" s="112">
        <f t="shared" si="283"/>
        <v>81</v>
      </c>
      <c r="O747" s="112">
        <f t="shared" si="284"/>
        <v>79</v>
      </c>
      <c r="P747" s="112">
        <f t="shared" si="285"/>
        <v>38</v>
      </c>
      <c r="Q747" s="112">
        <f t="shared" si="286"/>
        <v>89</v>
      </c>
      <c r="R747" s="112">
        <f t="shared" si="287"/>
        <v>42</v>
      </c>
      <c r="S747" s="112" cm="1">
        <f t="array" ref="S747">_xlfn.QUARTILE.EXC(IF($D$5:$D$906=$D747,$L$5:$L$906),1)</f>
        <v>-0.03</v>
      </c>
      <c r="T747" s="112" cm="1">
        <f t="array" ref="T747">_xlfn.QUARTILE.EXC(IF($D$5:$D$906=$D747,$L$5:$L$906),3)</f>
        <v>9.4700000000000006</v>
      </c>
      <c r="U747" s="112">
        <f t="shared" si="267"/>
        <v>9.5</v>
      </c>
      <c r="V747" s="112">
        <f t="shared" si="268"/>
        <v>-14.28</v>
      </c>
      <c r="W747" s="112">
        <f t="shared" si="269"/>
        <v>23.72</v>
      </c>
      <c r="X747" s="112" t="b">
        <f t="shared" si="270"/>
        <v>0</v>
      </c>
      <c r="Y747" s="112" cm="1">
        <f t="array" ref="Y747">_xlfn.QUARTILE.EXC(IF($D$5:$D$906=$D747,$M$5:$M$906),1)</f>
        <v>-6.29</v>
      </c>
      <c r="Z747" s="112" cm="1">
        <f t="array" ref="Z747">_xlfn.QUARTILE.EXC(IF($D$5:$D$906=$D747,$M$5:$M$906),3)</f>
        <v>1.83</v>
      </c>
      <c r="AA747" s="112">
        <f t="shared" si="271"/>
        <v>8.120000000000001</v>
      </c>
      <c r="AB747" s="112">
        <f t="shared" si="272"/>
        <v>-18.470000000000002</v>
      </c>
      <c r="AC747" s="112">
        <f t="shared" si="273"/>
        <v>14.010000000000002</v>
      </c>
      <c r="AD747" s="112" t="b">
        <f t="shared" si="274"/>
        <v>0</v>
      </c>
      <c r="AE747" s="101">
        <f t="shared" si="265"/>
        <v>0</v>
      </c>
      <c r="AF747" s="101">
        <f t="shared" si="266"/>
        <v>0</v>
      </c>
      <c r="AG747" s="406" cm="1">
        <f t="array" ref="AG747">_xlfn.QUARTILE.EXC(IF($AT$5:$AT$906=$AT747,$L$5:$L$906),1)</f>
        <v>-0.03</v>
      </c>
      <c r="AH747" s="406" cm="1">
        <f t="array" ref="AH747">_xlfn.QUARTILE.EXC(IF($AT$5:$AT$906=$AT747,$L$5:$L$906),3)</f>
        <v>9.4700000000000006</v>
      </c>
      <c r="AI747" s="406">
        <f t="shared" si="275"/>
        <v>9.5</v>
      </c>
      <c r="AJ747" s="406">
        <f t="shared" si="276"/>
        <v>-14.28</v>
      </c>
      <c r="AK747" s="406">
        <f t="shared" si="277"/>
        <v>23.72</v>
      </c>
      <c r="AL747" s="406" t="b">
        <f t="shared" si="278"/>
        <v>0</v>
      </c>
      <c r="AM747" s="406" cm="1">
        <f t="array" ref="AM747">_xlfn.QUARTILE.EXC(IF($AT$5:$AT$906=$AT747,$M$5:$M$906),1)</f>
        <v>-6.29</v>
      </c>
      <c r="AN747" s="406" cm="1">
        <f t="array" ref="AN747">_xlfn.QUARTILE.EXC(IF($AT$5:$AT$906=$AT747,$M$5:$M$906),3)</f>
        <v>1.83</v>
      </c>
      <c r="AO747" s="406">
        <f t="shared" si="279"/>
        <v>8.120000000000001</v>
      </c>
      <c r="AP747" s="406">
        <f t="shared" si="280"/>
        <v>-18.470000000000002</v>
      </c>
      <c r="AQ747" s="406">
        <f t="shared" si="281"/>
        <v>14.010000000000002</v>
      </c>
      <c r="AR747" s="406" t="b">
        <f t="shared" si="282"/>
        <v>0</v>
      </c>
      <c r="AS747" s="404" t="str">
        <f>INDEX('Org2567'!$BM:$BM,MATCH(Raw_DATA!A747,'Org2567'!$D:$D,0))</f>
        <v>รพท.S B&gt;400</v>
      </c>
      <c r="AT747" s="404">
        <f>INDEX('Org2567'!$BL:$BL,MATCH(Raw_DATA!A747,'Org2567'!$D:$D,0))</f>
        <v>17</v>
      </c>
      <c r="AU747" s="113"/>
      <c r="AV747" s="101">
        <v>81.36</v>
      </c>
      <c r="AW747" s="101">
        <v>78.83</v>
      </c>
      <c r="AX747" s="101">
        <v>37.96</v>
      </c>
      <c r="AY747" s="101">
        <v>89.14</v>
      </c>
      <c r="AZ747" s="101">
        <v>42.33</v>
      </c>
    </row>
    <row r="748" spans="1:52" x14ac:dyDescent="0.7">
      <c r="A748" s="101" t="s">
        <v>746</v>
      </c>
      <c r="B748" s="101" t="s">
        <v>3221</v>
      </c>
      <c r="C748" s="111" t="str">
        <f>IF(A748="","",INDEX(ID!P:P,MATCH(Raw_DATA!A748,ID!A:A,0)))</f>
        <v>รพช.F1 P50,000-100,000</v>
      </c>
      <c r="D748" s="101">
        <f>IF(A748="","",INDEX(ID!M:M,MATCH(Raw_DATA!A748,ID!A:A,0)))</f>
        <v>10</v>
      </c>
      <c r="E748" s="112">
        <v>11.55</v>
      </c>
      <c r="F748" s="112">
        <v>10.93</v>
      </c>
      <c r="G748" s="112">
        <v>9.6300000000000008</v>
      </c>
      <c r="H748" s="112">
        <v>103168652.34</v>
      </c>
      <c r="I748" s="112">
        <v>-7166565.4299999997</v>
      </c>
      <c r="J748" s="112">
        <v>-2371446.06</v>
      </c>
      <c r="K748" s="112">
        <v>84396726.239999995</v>
      </c>
      <c r="L748" s="112">
        <v>-1.72</v>
      </c>
      <c r="M748" s="112">
        <v>-4.03</v>
      </c>
      <c r="N748" s="112">
        <f t="shared" si="283"/>
        <v>58</v>
      </c>
      <c r="O748" s="112">
        <f t="shared" si="284"/>
        <v>41</v>
      </c>
      <c r="P748" s="112">
        <f t="shared" si="285"/>
        <v>25</v>
      </c>
      <c r="Q748" s="112">
        <f t="shared" si="286"/>
        <v>176</v>
      </c>
      <c r="R748" s="112">
        <f t="shared" si="287"/>
        <v>59</v>
      </c>
      <c r="S748" s="112" cm="1">
        <f t="array" ref="S748">_xlfn.QUARTILE.EXC(IF($D$5:$D$906=$D748,$L$5:$L$906),1)</f>
        <v>-10.594999999999999</v>
      </c>
      <c r="T748" s="112" cm="1">
        <f t="array" ref="T748">_xlfn.QUARTILE.EXC(IF($D$5:$D$906=$D748,$L$5:$L$906),3)</f>
        <v>0.95</v>
      </c>
      <c r="U748" s="112">
        <f t="shared" si="267"/>
        <v>11.544999999999998</v>
      </c>
      <c r="V748" s="112">
        <f t="shared" si="268"/>
        <v>-27.912499999999994</v>
      </c>
      <c r="W748" s="112">
        <f t="shared" si="269"/>
        <v>18.267499999999995</v>
      </c>
      <c r="X748" s="112" t="b">
        <f t="shared" si="270"/>
        <v>0</v>
      </c>
      <c r="Y748" s="112" cm="1">
        <f t="array" ref="Y748">_xlfn.QUARTILE.EXC(IF($D$5:$D$906=$D748,$M$5:$M$906),1)</f>
        <v>-17.670000000000002</v>
      </c>
      <c r="Z748" s="112" cm="1">
        <f t="array" ref="Z748">_xlfn.QUARTILE.EXC(IF($D$5:$D$906=$D748,$M$5:$M$906),3)</f>
        <v>-3.92</v>
      </c>
      <c r="AA748" s="112">
        <f t="shared" si="271"/>
        <v>13.750000000000002</v>
      </c>
      <c r="AB748" s="112">
        <f t="shared" si="272"/>
        <v>-38.295000000000002</v>
      </c>
      <c r="AC748" s="112">
        <f t="shared" si="273"/>
        <v>16.705000000000005</v>
      </c>
      <c r="AD748" s="112" t="b">
        <f t="shared" si="274"/>
        <v>0</v>
      </c>
      <c r="AE748" s="101">
        <f t="shared" si="265"/>
        <v>1</v>
      </c>
      <c r="AF748" s="101">
        <f t="shared" si="266"/>
        <v>1</v>
      </c>
      <c r="AG748" s="406" cm="1">
        <f t="array" ref="AG748">_xlfn.QUARTILE.EXC(IF($AT$5:$AT$906=$AT748,$L$5:$L$906),1)</f>
        <v>-10.594999999999999</v>
      </c>
      <c r="AH748" s="406" cm="1">
        <f t="array" ref="AH748">_xlfn.QUARTILE.EXC(IF($AT$5:$AT$906=$AT748,$L$5:$L$906),3)</f>
        <v>0.95</v>
      </c>
      <c r="AI748" s="406">
        <f t="shared" si="275"/>
        <v>11.544999999999998</v>
      </c>
      <c r="AJ748" s="406">
        <f t="shared" si="276"/>
        <v>-27.912499999999994</v>
      </c>
      <c r="AK748" s="406">
        <f t="shared" si="277"/>
        <v>18.267499999999995</v>
      </c>
      <c r="AL748" s="406" t="b">
        <f t="shared" si="278"/>
        <v>0</v>
      </c>
      <c r="AM748" s="406" cm="1">
        <f t="array" ref="AM748">_xlfn.QUARTILE.EXC(IF($AT$5:$AT$906=$AT748,$M$5:$M$906),1)</f>
        <v>-17.670000000000002</v>
      </c>
      <c r="AN748" s="406" cm="1">
        <f t="array" ref="AN748">_xlfn.QUARTILE.EXC(IF($AT$5:$AT$906=$AT748,$M$5:$M$906),3)</f>
        <v>-3.92</v>
      </c>
      <c r="AO748" s="406">
        <f t="shared" si="279"/>
        <v>13.750000000000002</v>
      </c>
      <c r="AP748" s="406">
        <f t="shared" si="280"/>
        <v>-38.295000000000002</v>
      </c>
      <c r="AQ748" s="406">
        <f t="shared" si="281"/>
        <v>16.705000000000005</v>
      </c>
      <c r="AR748" s="406" t="b">
        <f t="shared" si="282"/>
        <v>0</v>
      </c>
      <c r="AS748" s="404" t="str">
        <f>INDEX('Org2567'!$BM:$BM,MATCH(Raw_DATA!A748,'Org2567'!$D:$D,0))</f>
        <v>รพช.F1 P50,000-100,000</v>
      </c>
      <c r="AT748" s="404">
        <f>INDEX('Org2567'!$BL:$BL,MATCH(Raw_DATA!A748,'Org2567'!$D:$D,0))</f>
        <v>10</v>
      </c>
      <c r="AU748" s="113"/>
      <c r="AV748" s="101">
        <v>57.73</v>
      </c>
      <c r="AW748" s="101">
        <v>41.47</v>
      </c>
      <c r="AX748" s="101">
        <v>24.55</v>
      </c>
      <c r="AY748" s="101">
        <v>176.2</v>
      </c>
      <c r="AZ748" s="101">
        <v>59.31</v>
      </c>
    </row>
    <row r="749" spans="1:52" x14ac:dyDescent="0.7">
      <c r="A749" s="101" t="s">
        <v>747</v>
      </c>
      <c r="B749" s="101" t="s">
        <v>3224</v>
      </c>
      <c r="C749" s="111" t="str">
        <f>IF(A749="","",INDEX(ID!P:P,MATCH(Raw_DATA!A749,ID!A:A,0)))</f>
        <v>รพช.F2 P&lt;=30,000</v>
      </c>
      <c r="D749" s="101">
        <f>IF(A749="","",INDEX(ID!M:M,MATCH(Raw_DATA!A749,ID!A:A,0)))</f>
        <v>5</v>
      </c>
      <c r="E749" s="112">
        <v>5.81</v>
      </c>
      <c r="F749" s="112">
        <v>5.38</v>
      </c>
      <c r="G749" s="112">
        <v>4.63</v>
      </c>
      <c r="H749" s="112">
        <v>42836266.270000003</v>
      </c>
      <c r="I749" s="112">
        <v>-25532084.43</v>
      </c>
      <c r="J749" s="112">
        <v>-22394523.350000001</v>
      </c>
      <c r="K749" s="112">
        <v>32203285.48</v>
      </c>
      <c r="L749" s="112">
        <v>-27.09</v>
      </c>
      <c r="M749" s="112">
        <v>-21.23</v>
      </c>
      <c r="N749" s="112">
        <f t="shared" si="283"/>
        <v>121</v>
      </c>
      <c r="O749" s="112">
        <f t="shared" si="284"/>
        <v>152</v>
      </c>
      <c r="P749" s="112">
        <f t="shared" si="285"/>
        <v>48</v>
      </c>
      <c r="Q749" s="112">
        <f t="shared" si="286"/>
        <v>401</v>
      </c>
      <c r="R749" s="112">
        <f t="shared" si="287"/>
        <v>74</v>
      </c>
      <c r="S749" s="112" cm="1">
        <f t="array" ref="S749">_xlfn.QUARTILE.EXC(IF($D$5:$D$906=$D749,$L$5:$L$906),1)</f>
        <v>-9.4075000000000006</v>
      </c>
      <c r="T749" s="112" cm="1">
        <f t="array" ref="T749">_xlfn.QUARTILE.EXC(IF($D$5:$D$906=$D749,$L$5:$L$906),3)</f>
        <v>1.645</v>
      </c>
      <c r="U749" s="112">
        <f t="shared" si="267"/>
        <v>11.0525</v>
      </c>
      <c r="V749" s="112">
        <f t="shared" si="268"/>
        <v>-25.986249999999998</v>
      </c>
      <c r="W749" s="112">
        <f t="shared" si="269"/>
        <v>18.223749999999999</v>
      </c>
      <c r="X749" s="112" t="b">
        <f t="shared" si="270"/>
        <v>1</v>
      </c>
      <c r="Y749" s="112" cm="1">
        <f t="array" ref="Y749">_xlfn.QUARTILE.EXC(IF($D$5:$D$906=$D749,$M$5:$M$906),1)</f>
        <v>-18.744999999999997</v>
      </c>
      <c r="Z749" s="112" cm="1">
        <f t="array" ref="Z749">_xlfn.QUARTILE.EXC(IF($D$5:$D$906=$D749,$M$5:$M$906),3)</f>
        <v>-2.7</v>
      </c>
      <c r="AA749" s="112">
        <f t="shared" si="271"/>
        <v>16.044999999999998</v>
      </c>
      <c r="AB749" s="112">
        <f t="shared" si="272"/>
        <v>-42.812499999999993</v>
      </c>
      <c r="AC749" s="112">
        <f t="shared" si="273"/>
        <v>21.367499999999996</v>
      </c>
      <c r="AD749" s="112" t="b">
        <f t="shared" si="274"/>
        <v>0</v>
      </c>
      <c r="AE749" s="101">
        <f t="shared" si="265"/>
        <v>1</v>
      </c>
      <c r="AF749" s="101">
        <f t="shared" si="266"/>
        <v>1</v>
      </c>
      <c r="AG749" s="406" cm="1">
        <f t="array" ref="AG749">_xlfn.QUARTILE.EXC(IF($AT$5:$AT$906=$AT749,$L$5:$L$906),1)</f>
        <v>-9.4075000000000006</v>
      </c>
      <c r="AH749" s="406" cm="1">
        <f t="array" ref="AH749">_xlfn.QUARTILE.EXC(IF($AT$5:$AT$906=$AT749,$L$5:$L$906),3)</f>
        <v>1.645</v>
      </c>
      <c r="AI749" s="406">
        <f t="shared" si="275"/>
        <v>11.0525</v>
      </c>
      <c r="AJ749" s="406">
        <f t="shared" si="276"/>
        <v>-25.986249999999998</v>
      </c>
      <c r="AK749" s="406">
        <f t="shared" si="277"/>
        <v>18.223749999999999</v>
      </c>
      <c r="AL749" s="406" t="b">
        <f t="shared" si="278"/>
        <v>1</v>
      </c>
      <c r="AM749" s="406" cm="1">
        <f t="array" ref="AM749">_xlfn.QUARTILE.EXC(IF($AT$5:$AT$906=$AT749,$M$5:$M$906),1)</f>
        <v>-18.744999999999997</v>
      </c>
      <c r="AN749" s="406" cm="1">
        <f t="array" ref="AN749">_xlfn.QUARTILE.EXC(IF($AT$5:$AT$906=$AT749,$M$5:$M$906),3)</f>
        <v>-2.7</v>
      </c>
      <c r="AO749" s="406">
        <f t="shared" si="279"/>
        <v>16.044999999999998</v>
      </c>
      <c r="AP749" s="406">
        <f t="shared" si="280"/>
        <v>-42.812499999999993</v>
      </c>
      <c r="AQ749" s="406">
        <f t="shared" si="281"/>
        <v>21.367499999999996</v>
      </c>
      <c r="AR749" s="406" t="b">
        <f t="shared" si="282"/>
        <v>0</v>
      </c>
      <c r="AS749" s="404" t="str">
        <f>INDEX('Org2567'!$BM:$BM,MATCH(Raw_DATA!A749,'Org2567'!$D:$D,0))</f>
        <v>รพช.F2 P&lt;=30,000</v>
      </c>
      <c r="AT749" s="404">
        <f>INDEX('Org2567'!$BL:$BL,MATCH(Raw_DATA!A749,'Org2567'!$D:$D,0))</f>
        <v>5</v>
      </c>
      <c r="AU749" s="113"/>
      <c r="AV749" s="101">
        <v>121.35</v>
      </c>
      <c r="AW749" s="101">
        <v>152.49</v>
      </c>
      <c r="AX749" s="101">
        <v>47.7</v>
      </c>
      <c r="AY749" s="101">
        <v>400.94</v>
      </c>
      <c r="AZ749" s="101">
        <v>74.45</v>
      </c>
    </row>
    <row r="750" spans="1:52" x14ac:dyDescent="0.7">
      <c r="A750" s="101" t="s">
        <v>748</v>
      </c>
      <c r="B750" s="101" t="s">
        <v>3227</v>
      </c>
      <c r="C750" s="111" t="str">
        <f>IF(A750="","",INDEX(ID!P:P,MATCH(Raw_DATA!A750,ID!A:A,0)))</f>
        <v>รพช.F2 P30,000-60,000</v>
      </c>
      <c r="D750" s="101">
        <f>IF(A750="","",INDEX(ID!M:M,MATCH(Raw_DATA!A750,ID!A:A,0)))</f>
        <v>6</v>
      </c>
      <c r="E750" s="112">
        <v>7.19</v>
      </c>
      <c r="F750" s="112">
        <v>6.95</v>
      </c>
      <c r="G750" s="112">
        <v>6.27</v>
      </c>
      <c r="H750" s="112">
        <v>113263205.12</v>
      </c>
      <c r="I750" s="112">
        <v>-52575066.890000001</v>
      </c>
      <c r="J750" s="112">
        <v>-42846142.670000002</v>
      </c>
      <c r="K750" s="112">
        <v>96350838.040000007</v>
      </c>
      <c r="L750" s="112">
        <v>-30.47</v>
      </c>
      <c r="M750" s="112">
        <v>-22.19</v>
      </c>
      <c r="N750" s="112">
        <f t="shared" si="283"/>
        <v>66</v>
      </c>
      <c r="O750" s="112">
        <f t="shared" si="284"/>
        <v>64</v>
      </c>
      <c r="P750" s="112">
        <f t="shared" si="285"/>
        <v>53</v>
      </c>
      <c r="Q750" s="112">
        <f t="shared" si="286"/>
        <v>105</v>
      </c>
      <c r="R750" s="112">
        <f t="shared" si="287"/>
        <v>66</v>
      </c>
      <c r="S750" s="112" cm="1">
        <f t="array" ref="S750">_xlfn.QUARTILE.EXC(IF($D$5:$D$906=$D750,$L$5:$L$906),1)</f>
        <v>-10.317499999999999</v>
      </c>
      <c r="T750" s="112" cm="1">
        <f t="array" ref="T750">_xlfn.QUARTILE.EXC(IF($D$5:$D$906=$D750,$L$5:$L$906),3)</f>
        <v>1.0349999999999999</v>
      </c>
      <c r="U750" s="112">
        <f t="shared" si="267"/>
        <v>11.352499999999999</v>
      </c>
      <c r="V750" s="112">
        <f t="shared" si="268"/>
        <v>-27.346249999999998</v>
      </c>
      <c r="W750" s="112">
        <f t="shared" si="269"/>
        <v>18.063749999999999</v>
      </c>
      <c r="X750" s="112" t="b">
        <f t="shared" si="270"/>
        <v>1</v>
      </c>
      <c r="Y750" s="112" cm="1">
        <f t="array" ref="Y750">_xlfn.QUARTILE.EXC(IF($D$5:$D$906=$D750,$M$5:$M$906),1)</f>
        <v>-15.98</v>
      </c>
      <c r="Z750" s="112" cm="1">
        <f t="array" ref="Z750">_xlfn.QUARTILE.EXC(IF($D$5:$D$906=$D750,$M$5:$M$906),3)</f>
        <v>-2.4</v>
      </c>
      <c r="AA750" s="112">
        <f t="shared" si="271"/>
        <v>13.58</v>
      </c>
      <c r="AB750" s="112">
        <f t="shared" si="272"/>
        <v>-36.35</v>
      </c>
      <c r="AC750" s="112">
        <f t="shared" si="273"/>
        <v>17.970000000000002</v>
      </c>
      <c r="AD750" s="112" t="b">
        <f t="shared" si="274"/>
        <v>0</v>
      </c>
      <c r="AE750" s="101">
        <f t="shared" si="265"/>
        <v>1</v>
      </c>
      <c r="AF750" s="101">
        <f t="shared" si="266"/>
        <v>1</v>
      </c>
      <c r="AG750" s="406" cm="1">
        <f t="array" ref="AG750">_xlfn.QUARTILE.EXC(IF($AT$5:$AT$906=$AT750,$L$5:$L$906),1)</f>
        <v>-25.905000000000001</v>
      </c>
      <c r="AH750" s="406" cm="1">
        <f t="array" ref="AH750">_xlfn.QUARTILE.EXC(IF($AT$5:$AT$906=$AT750,$L$5:$L$906),3)</f>
        <v>-11.835000000000001</v>
      </c>
      <c r="AI750" s="406">
        <f t="shared" si="275"/>
        <v>14.07</v>
      </c>
      <c r="AJ750" s="406">
        <f t="shared" si="276"/>
        <v>-47.010000000000005</v>
      </c>
      <c r="AK750" s="406">
        <f t="shared" si="277"/>
        <v>9.27</v>
      </c>
      <c r="AL750" s="406" t="b">
        <f t="shared" si="278"/>
        <v>0</v>
      </c>
      <c r="AM750" s="406" cm="1">
        <f t="array" ref="AM750">_xlfn.QUARTILE.EXC(IF($AT$5:$AT$906=$AT750,$M$5:$M$906),1)</f>
        <v>-26.35</v>
      </c>
      <c r="AN750" s="406" cm="1">
        <f t="array" ref="AN750">_xlfn.QUARTILE.EXC(IF($AT$5:$AT$906=$AT750,$M$5:$M$906),3)</f>
        <v>-10.225000000000001</v>
      </c>
      <c r="AO750" s="406">
        <f t="shared" si="279"/>
        <v>16.125</v>
      </c>
      <c r="AP750" s="406">
        <f t="shared" si="280"/>
        <v>-50.537500000000001</v>
      </c>
      <c r="AQ750" s="406">
        <f t="shared" si="281"/>
        <v>13.962499999999999</v>
      </c>
      <c r="AR750" s="406" t="b">
        <f t="shared" si="282"/>
        <v>0</v>
      </c>
      <c r="AS750" s="404" t="str">
        <f>INDEX('Org2567'!$BM:$BM,MATCH(Raw_DATA!A750,'Org2567'!$D:$D,0))</f>
        <v>รพช.F2 P60,000-90,000</v>
      </c>
      <c r="AT750" s="404">
        <f>INDEX('Org2567'!$BL:$BL,MATCH(Raw_DATA!A750,'Org2567'!$D:$D,0))</f>
        <v>7</v>
      </c>
      <c r="AU750" s="113"/>
      <c r="AV750" s="101">
        <v>66.39</v>
      </c>
      <c r="AW750" s="101">
        <v>64.25</v>
      </c>
      <c r="AX750" s="101">
        <v>53.13</v>
      </c>
      <c r="AY750" s="101">
        <v>104.53</v>
      </c>
      <c r="AZ750" s="101">
        <v>66.069999999999993</v>
      </c>
    </row>
    <row r="751" spans="1:52" x14ac:dyDescent="0.7">
      <c r="A751" s="101" t="s">
        <v>749</v>
      </c>
      <c r="B751" s="101" t="s">
        <v>3230</v>
      </c>
      <c r="C751" s="111" t="str">
        <f>IF(A751="","",INDEX(ID!P:P,MATCH(Raw_DATA!A751,ID!A:A,0)))</f>
        <v>รพช.F1 P&lt;=50,000</v>
      </c>
      <c r="D751" s="101">
        <f>IF(A751="","",INDEX(ID!M:M,MATCH(Raw_DATA!A751,ID!A:A,0)))</f>
        <v>9</v>
      </c>
      <c r="E751" s="112">
        <v>4.8099999999999996</v>
      </c>
      <c r="F751" s="112">
        <v>4.72</v>
      </c>
      <c r="G751" s="112">
        <v>4.2699999999999996</v>
      </c>
      <c r="H751" s="112">
        <v>146772938.37</v>
      </c>
      <c r="I751" s="112">
        <v>-9338709.1099999994</v>
      </c>
      <c r="J751" s="112">
        <v>-6662564.5499999998</v>
      </c>
      <c r="K751" s="112">
        <v>125985019.28</v>
      </c>
      <c r="L751" s="112">
        <v>-4.57</v>
      </c>
      <c r="M751" s="112">
        <v>-3.91</v>
      </c>
      <c r="N751" s="112">
        <f t="shared" si="283"/>
        <v>120</v>
      </c>
      <c r="O751" s="112">
        <f t="shared" si="284"/>
        <v>0</v>
      </c>
      <c r="P751" s="112">
        <f t="shared" si="285"/>
        <v>119</v>
      </c>
      <c r="Q751" s="112">
        <f t="shared" si="286"/>
        <v>0</v>
      </c>
      <c r="R751" s="112">
        <f t="shared" si="287"/>
        <v>35</v>
      </c>
      <c r="S751" s="112" cm="1">
        <f t="array" ref="S751">_xlfn.QUARTILE.EXC(IF($D$5:$D$906=$D751,$L$5:$L$906),1)</f>
        <v>-8.26</v>
      </c>
      <c r="T751" s="112" cm="1">
        <f t="array" ref="T751">_xlfn.QUARTILE.EXC(IF($D$5:$D$906=$D751,$L$5:$L$906),3)</f>
        <v>3.2450000000000001</v>
      </c>
      <c r="U751" s="112">
        <f t="shared" si="267"/>
        <v>11.504999999999999</v>
      </c>
      <c r="V751" s="112">
        <f t="shared" si="268"/>
        <v>-25.517499999999998</v>
      </c>
      <c r="W751" s="112">
        <f t="shared" si="269"/>
        <v>20.502500000000001</v>
      </c>
      <c r="X751" s="112" t="b">
        <f t="shared" si="270"/>
        <v>0</v>
      </c>
      <c r="Y751" s="112" cm="1">
        <f t="array" ref="Y751">_xlfn.QUARTILE.EXC(IF($D$5:$D$906=$D751,$M$5:$M$906),1)</f>
        <v>-12.452500000000001</v>
      </c>
      <c r="Z751" s="112" cm="1">
        <f t="array" ref="Z751">_xlfn.QUARTILE.EXC(IF($D$5:$D$906=$D751,$M$5:$M$906),3)</f>
        <v>0.39</v>
      </c>
      <c r="AA751" s="112">
        <f t="shared" si="271"/>
        <v>12.842500000000001</v>
      </c>
      <c r="AB751" s="112">
        <f t="shared" si="272"/>
        <v>-31.716250000000002</v>
      </c>
      <c r="AC751" s="112">
        <f t="shared" si="273"/>
        <v>19.653750000000002</v>
      </c>
      <c r="AD751" s="112" t="b">
        <f t="shared" si="274"/>
        <v>0</v>
      </c>
      <c r="AE751" s="101">
        <f t="shared" si="265"/>
        <v>1</v>
      </c>
      <c r="AF751" s="101">
        <f t="shared" si="266"/>
        <v>1</v>
      </c>
      <c r="AG751" s="406" cm="1">
        <f t="array" ref="AG751">_xlfn.QUARTILE.EXC(IF($AT$5:$AT$906=$AT751,$L$5:$L$906),1)</f>
        <v>-8.26</v>
      </c>
      <c r="AH751" s="406" cm="1">
        <f t="array" ref="AH751">_xlfn.QUARTILE.EXC(IF($AT$5:$AT$906=$AT751,$L$5:$L$906),3)</f>
        <v>3.2450000000000001</v>
      </c>
      <c r="AI751" s="406">
        <f t="shared" si="275"/>
        <v>11.504999999999999</v>
      </c>
      <c r="AJ751" s="406">
        <f t="shared" si="276"/>
        <v>-25.517499999999998</v>
      </c>
      <c r="AK751" s="406">
        <f t="shared" si="277"/>
        <v>20.502500000000001</v>
      </c>
      <c r="AL751" s="406" t="b">
        <f t="shared" si="278"/>
        <v>0</v>
      </c>
      <c r="AM751" s="406" cm="1">
        <f t="array" ref="AM751">_xlfn.QUARTILE.EXC(IF($AT$5:$AT$906=$AT751,$M$5:$M$906),1)</f>
        <v>-12.452500000000001</v>
      </c>
      <c r="AN751" s="406" cm="1">
        <f t="array" ref="AN751">_xlfn.QUARTILE.EXC(IF($AT$5:$AT$906=$AT751,$M$5:$M$906),3)</f>
        <v>0.39</v>
      </c>
      <c r="AO751" s="406">
        <f t="shared" si="279"/>
        <v>12.842500000000001</v>
      </c>
      <c r="AP751" s="406">
        <f t="shared" si="280"/>
        <v>-31.716250000000002</v>
      </c>
      <c r="AQ751" s="406">
        <f t="shared" si="281"/>
        <v>19.653750000000002</v>
      </c>
      <c r="AR751" s="406" t="b">
        <f t="shared" si="282"/>
        <v>0</v>
      </c>
      <c r="AS751" s="404" t="str">
        <f>INDEX('Org2567'!$BM:$BM,MATCH(Raw_DATA!A751,'Org2567'!$D:$D,0))</f>
        <v>รพช.F1 P&lt;=50,000</v>
      </c>
      <c r="AT751" s="404">
        <f>INDEX('Org2567'!$BL:$BL,MATCH(Raw_DATA!A751,'Org2567'!$D:$D,0))</f>
        <v>9</v>
      </c>
      <c r="AU751" s="113"/>
      <c r="AV751" s="101">
        <v>120.48</v>
      </c>
      <c r="AW751" s="101">
        <v>0</v>
      </c>
      <c r="AX751" s="101">
        <v>118.78</v>
      </c>
      <c r="AY751" s="101">
        <v>0</v>
      </c>
      <c r="AZ751" s="101">
        <v>34.9</v>
      </c>
    </row>
    <row r="752" spans="1:52" x14ac:dyDescent="0.7">
      <c r="A752" s="101" t="s">
        <v>750</v>
      </c>
      <c r="B752" s="101" t="s">
        <v>3233</v>
      </c>
      <c r="C752" s="111" t="str">
        <f>IF(A752="","",INDEX(ID!P:P,MATCH(Raw_DATA!A752,ID!A:A,0)))</f>
        <v>รพช.F1 P&lt;=50,000</v>
      </c>
      <c r="D752" s="101">
        <f>IF(A752="","",INDEX(ID!M:M,MATCH(Raw_DATA!A752,ID!A:A,0)))</f>
        <v>9</v>
      </c>
      <c r="E752" s="112">
        <v>6.85</v>
      </c>
      <c r="F752" s="112">
        <v>6.72</v>
      </c>
      <c r="G752" s="112">
        <v>6.1</v>
      </c>
      <c r="H752" s="112">
        <v>94781097.170000002</v>
      </c>
      <c r="I752" s="112">
        <v>-33643482.060000002</v>
      </c>
      <c r="J752" s="112">
        <v>-27206706.43</v>
      </c>
      <c r="K752" s="112">
        <v>82519314.200000003</v>
      </c>
      <c r="L752" s="112">
        <v>-27.65</v>
      </c>
      <c r="M752" s="112">
        <v>-20.76</v>
      </c>
      <c r="N752" s="112">
        <f t="shared" si="283"/>
        <v>113</v>
      </c>
      <c r="O752" s="112">
        <f t="shared" si="284"/>
        <v>0</v>
      </c>
      <c r="P752" s="112">
        <f t="shared" si="285"/>
        <v>93</v>
      </c>
      <c r="Q752" s="112">
        <f t="shared" si="286"/>
        <v>0</v>
      </c>
      <c r="R752" s="112">
        <f t="shared" si="287"/>
        <v>27</v>
      </c>
      <c r="S752" s="112" cm="1">
        <f t="array" ref="S752">_xlfn.QUARTILE.EXC(IF($D$5:$D$906=$D752,$L$5:$L$906),1)</f>
        <v>-8.26</v>
      </c>
      <c r="T752" s="112" cm="1">
        <f t="array" ref="T752">_xlfn.QUARTILE.EXC(IF($D$5:$D$906=$D752,$L$5:$L$906),3)</f>
        <v>3.2450000000000001</v>
      </c>
      <c r="U752" s="112">
        <f t="shared" si="267"/>
        <v>11.504999999999999</v>
      </c>
      <c r="V752" s="112">
        <f t="shared" si="268"/>
        <v>-25.517499999999998</v>
      </c>
      <c r="W752" s="112">
        <f t="shared" si="269"/>
        <v>20.502500000000001</v>
      </c>
      <c r="X752" s="112" t="b">
        <f t="shared" si="270"/>
        <v>1</v>
      </c>
      <c r="Y752" s="112" cm="1">
        <f t="array" ref="Y752">_xlfn.QUARTILE.EXC(IF($D$5:$D$906=$D752,$M$5:$M$906),1)</f>
        <v>-12.452500000000001</v>
      </c>
      <c r="Z752" s="112" cm="1">
        <f t="array" ref="Z752">_xlfn.QUARTILE.EXC(IF($D$5:$D$906=$D752,$M$5:$M$906),3)</f>
        <v>0.39</v>
      </c>
      <c r="AA752" s="112">
        <f t="shared" si="271"/>
        <v>12.842500000000001</v>
      </c>
      <c r="AB752" s="112">
        <f t="shared" si="272"/>
        <v>-31.716250000000002</v>
      </c>
      <c r="AC752" s="112">
        <f t="shared" si="273"/>
        <v>19.653750000000002</v>
      </c>
      <c r="AD752" s="112" t="b">
        <f t="shared" si="274"/>
        <v>0</v>
      </c>
      <c r="AE752" s="101">
        <f t="shared" si="265"/>
        <v>1</v>
      </c>
      <c r="AF752" s="101">
        <f t="shared" si="266"/>
        <v>1</v>
      </c>
      <c r="AG752" s="406" cm="1">
        <f t="array" ref="AG752">_xlfn.QUARTILE.EXC(IF($AT$5:$AT$906=$AT752,$L$5:$L$906),1)</f>
        <v>-8.26</v>
      </c>
      <c r="AH752" s="406" cm="1">
        <f t="array" ref="AH752">_xlfn.QUARTILE.EXC(IF($AT$5:$AT$906=$AT752,$L$5:$L$906),3)</f>
        <v>3.2450000000000001</v>
      </c>
      <c r="AI752" s="406">
        <f t="shared" si="275"/>
        <v>11.504999999999999</v>
      </c>
      <c r="AJ752" s="406">
        <f t="shared" si="276"/>
        <v>-25.517499999999998</v>
      </c>
      <c r="AK752" s="406">
        <f t="shared" si="277"/>
        <v>20.502500000000001</v>
      </c>
      <c r="AL752" s="406" t="b">
        <f t="shared" si="278"/>
        <v>1</v>
      </c>
      <c r="AM752" s="406" cm="1">
        <f t="array" ref="AM752">_xlfn.QUARTILE.EXC(IF($AT$5:$AT$906=$AT752,$M$5:$M$906),1)</f>
        <v>-12.452500000000001</v>
      </c>
      <c r="AN752" s="406" cm="1">
        <f t="array" ref="AN752">_xlfn.QUARTILE.EXC(IF($AT$5:$AT$906=$AT752,$M$5:$M$906),3)</f>
        <v>0.39</v>
      </c>
      <c r="AO752" s="406">
        <f t="shared" si="279"/>
        <v>12.842500000000001</v>
      </c>
      <c r="AP752" s="406">
        <f t="shared" si="280"/>
        <v>-31.716250000000002</v>
      </c>
      <c r="AQ752" s="406">
        <f t="shared" si="281"/>
        <v>19.653750000000002</v>
      </c>
      <c r="AR752" s="406" t="b">
        <f t="shared" si="282"/>
        <v>0</v>
      </c>
      <c r="AS752" s="404" t="str">
        <f>INDEX('Org2567'!$BM:$BM,MATCH(Raw_DATA!A752,'Org2567'!$D:$D,0))</f>
        <v>รพช.F1 P&lt;=50,000</v>
      </c>
      <c r="AT752" s="404">
        <f>INDEX('Org2567'!$BL:$BL,MATCH(Raw_DATA!A752,'Org2567'!$D:$D,0))</f>
        <v>9</v>
      </c>
      <c r="AU752" s="113"/>
      <c r="AV752" s="101">
        <v>113.31</v>
      </c>
      <c r="AW752" s="101">
        <v>0</v>
      </c>
      <c r="AX752" s="101">
        <v>92.8</v>
      </c>
      <c r="AY752" s="101">
        <v>0</v>
      </c>
      <c r="AZ752" s="101">
        <v>27.16</v>
      </c>
    </row>
    <row r="753" spans="1:52" x14ac:dyDescent="0.7">
      <c r="A753" s="101" t="s">
        <v>751</v>
      </c>
      <c r="B753" s="101" t="s">
        <v>3236</v>
      </c>
      <c r="C753" s="111" t="str">
        <f>IF(A753="","",INDEX(ID!P:P,MATCH(Raw_DATA!A753,ID!A:A,0)))</f>
        <v>รพช.F2 P&lt;=30,000</v>
      </c>
      <c r="D753" s="101">
        <f>IF(A753="","",INDEX(ID!M:M,MATCH(Raw_DATA!A753,ID!A:A,0)))</f>
        <v>5</v>
      </c>
      <c r="E753" s="112">
        <v>4.8099999999999996</v>
      </c>
      <c r="F753" s="112">
        <v>4.59</v>
      </c>
      <c r="G753" s="112">
        <v>2.71</v>
      </c>
      <c r="H753" s="112">
        <v>63858488.539999999</v>
      </c>
      <c r="I753" s="112">
        <v>8082679.2000000002</v>
      </c>
      <c r="J753" s="112">
        <v>12156066.060000001</v>
      </c>
      <c r="K753" s="112">
        <v>28767973.789999999</v>
      </c>
      <c r="L753" s="112">
        <v>10.64</v>
      </c>
      <c r="M753" s="112">
        <v>7.05</v>
      </c>
      <c r="N753" s="112">
        <f t="shared" si="283"/>
        <v>109</v>
      </c>
      <c r="O753" s="112">
        <f t="shared" si="284"/>
        <v>88</v>
      </c>
      <c r="P753" s="112">
        <f t="shared" si="285"/>
        <v>71</v>
      </c>
      <c r="Q753" s="112">
        <f t="shared" si="286"/>
        <v>81</v>
      </c>
      <c r="R753" s="112">
        <f t="shared" si="287"/>
        <v>65</v>
      </c>
      <c r="S753" s="112" cm="1">
        <f t="array" ref="S753">_xlfn.QUARTILE.EXC(IF($D$5:$D$906=$D753,$L$5:$L$906),1)</f>
        <v>-9.4075000000000006</v>
      </c>
      <c r="T753" s="112" cm="1">
        <f t="array" ref="T753">_xlfn.QUARTILE.EXC(IF($D$5:$D$906=$D753,$L$5:$L$906),3)</f>
        <v>1.645</v>
      </c>
      <c r="U753" s="112">
        <f t="shared" si="267"/>
        <v>11.0525</v>
      </c>
      <c r="V753" s="112">
        <f t="shared" si="268"/>
        <v>-25.986249999999998</v>
      </c>
      <c r="W753" s="112">
        <f t="shared" si="269"/>
        <v>18.223749999999999</v>
      </c>
      <c r="X753" s="112" t="b">
        <f t="shared" si="270"/>
        <v>0</v>
      </c>
      <c r="Y753" s="112" cm="1">
        <f t="array" ref="Y753">_xlfn.QUARTILE.EXC(IF($D$5:$D$906=$D753,$M$5:$M$906),1)</f>
        <v>-18.744999999999997</v>
      </c>
      <c r="Z753" s="112" cm="1">
        <f t="array" ref="Z753">_xlfn.QUARTILE.EXC(IF($D$5:$D$906=$D753,$M$5:$M$906),3)</f>
        <v>-2.7</v>
      </c>
      <c r="AA753" s="112">
        <f t="shared" si="271"/>
        <v>16.044999999999998</v>
      </c>
      <c r="AB753" s="112">
        <f t="shared" si="272"/>
        <v>-42.812499999999993</v>
      </c>
      <c r="AC753" s="112">
        <f t="shared" si="273"/>
        <v>21.367499999999996</v>
      </c>
      <c r="AD753" s="112" t="b">
        <f t="shared" si="274"/>
        <v>0</v>
      </c>
      <c r="AE753" s="101">
        <f t="shared" si="265"/>
        <v>0</v>
      </c>
      <c r="AF753" s="101">
        <f t="shared" si="266"/>
        <v>0</v>
      </c>
      <c r="AG753" s="406" cm="1">
        <f t="array" ref="AG753">_xlfn.QUARTILE.EXC(IF($AT$5:$AT$906=$AT753,$L$5:$L$906),1)</f>
        <v>-9.4075000000000006</v>
      </c>
      <c r="AH753" s="406" cm="1">
        <f t="array" ref="AH753">_xlfn.QUARTILE.EXC(IF($AT$5:$AT$906=$AT753,$L$5:$L$906),3)</f>
        <v>1.645</v>
      </c>
      <c r="AI753" s="406">
        <f t="shared" si="275"/>
        <v>11.0525</v>
      </c>
      <c r="AJ753" s="406">
        <f t="shared" si="276"/>
        <v>-25.986249999999998</v>
      </c>
      <c r="AK753" s="406">
        <f t="shared" si="277"/>
        <v>18.223749999999999</v>
      </c>
      <c r="AL753" s="406" t="b">
        <f t="shared" si="278"/>
        <v>0</v>
      </c>
      <c r="AM753" s="406" cm="1">
        <f t="array" ref="AM753">_xlfn.QUARTILE.EXC(IF($AT$5:$AT$906=$AT753,$M$5:$M$906),1)</f>
        <v>-18.744999999999997</v>
      </c>
      <c r="AN753" s="406" cm="1">
        <f t="array" ref="AN753">_xlfn.QUARTILE.EXC(IF($AT$5:$AT$906=$AT753,$M$5:$M$906),3)</f>
        <v>-2.7</v>
      </c>
      <c r="AO753" s="406">
        <f t="shared" si="279"/>
        <v>16.044999999999998</v>
      </c>
      <c r="AP753" s="406">
        <f t="shared" si="280"/>
        <v>-42.812499999999993</v>
      </c>
      <c r="AQ753" s="406">
        <f t="shared" si="281"/>
        <v>21.367499999999996</v>
      </c>
      <c r="AR753" s="406" t="b">
        <f t="shared" si="282"/>
        <v>0</v>
      </c>
      <c r="AS753" s="404" t="str">
        <f>INDEX('Org2567'!$BM:$BM,MATCH(Raw_DATA!A753,'Org2567'!$D:$D,0))</f>
        <v>รพช.F2 P&lt;=30,000</v>
      </c>
      <c r="AT753" s="404">
        <f>INDEX('Org2567'!$BL:$BL,MATCH(Raw_DATA!A753,'Org2567'!$D:$D,0))</f>
        <v>5</v>
      </c>
      <c r="AU753" s="113"/>
      <c r="AV753" s="101">
        <v>109.21</v>
      </c>
      <c r="AW753" s="101">
        <v>87.94</v>
      </c>
      <c r="AX753" s="101">
        <v>71.16</v>
      </c>
      <c r="AY753" s="101">
        <v>81.180000000000007</v>
      </c>
      <c r="AZ753" s="101">
        <v>65.41</v>
      </c>
    </row>
    <row r="754" spans="1:52" x14ac:dyDescent="0.7">
      <c r="A754" s="101" t="s">
        <v>752</v>
      </c>
      <c r="B754" s="101" t="s">
        <v>3239</v>
      </c>
      <c r="C754" s="111" t="str">
        <f>IF(A754="","",INDEX(ID!P:P,MATCH(Raw_DATA!A754,ID!A:A,0)))</f>
        <v>รพช.F1 P50,000-100,000</v>
      </c>
      <c r="D754" s="101">
        <f>IF(A754="","",INDEX(ID!M:M,MATCH(Raw_DATA!A754,ID!A:A,0)))</f>
        <v>10</v>
      </c>
      <c r="E754" s="112">
        <v>2.95</v>
      </c>
      <c r="F754" s="112">
        <v>2.75</v>
      </c>
      <c r="G754" s="112">
        <v>2.34</v>
      </c>
      <c r="H754" s="112">
        <v>54746258.590000004</v>
      </c>
      <c r="I754" s="112">
        <v>-9700249.0899999999</v>
      </c>
      <c r="J754" s="112">
        <v>-5472234.3700000001</v>
      </c>
      <c r="K754" s="112">
        <v>37763185.630000003</v>
      </c>
      <c r="L754" s="112">
        <v>-4.2</v>
      </c>
      <c r="M754" s="112">
        <v>-7.8</v>
      </c>
      <c r="N754" s="112">
        <f t="shared" si="283"/>
        <v>87</v>
      </c>
      <c r="O754" s="112">
        <f t="shared" si="284"/>
        <v>48</v>
      </c>
      <c r="P754" s="112">
        <f t="shared" si="285"/>
        <v>30</v>
      </c>
      <c r="Q754" s="112">
        <f t="shared" si="286"/>
        <v>141</v>
      </c>
      <c r="R754" s="112">
        <f t="shared" si="287"/>
        <v>57</v>
      </c>
      <c r="S754" s="112" cm="1">
        <f t="array" ref="S754">_xlfn.QUARTILE.EXC(IF($D$5:$D$906=$D754,$L$5:$L$906),1)</f>
        <v>-10.594999999999999</v>
      </c>
      <c r="T754" s="112" cm="1">
        <f t="array" ref="T754">_xlfn.QUARTILE.EXC(IF($D$5:$D$906=$D754,$L$5:$L$906),3)</f>
        <v>0.95</v>
      </c>
      <c r="U754" s="112">
        <f t="shared" si="267"/>
        <v>11.544999999999998</v>
      </c>
      <c r="V754" s="112">
        <f t="shared" si="268"/>
        <v>-27.912499999999994</v>
      </c>
      <c r="W754" s="112">
        <f t="shared" si="269"/>
        <v>18.267499999999995</v>
      </c>
      <c r="X754" s="112" t="b">
        <f t="shared" si="270"/>
        <v>0</v>
      </c>
      <c r="Y754" s="112" cm="1">
        <f t="array" ref="Y754">_xlfn.QUARTILE.EXC(IF($D$5:$D$906=$D754,$M$5:$M$906),1)</f>
        <v>-17.670000000000002</v>
      </c>
      <c r="Z754" s="112" cm="1">
        <f t="array" ref="Z754">_xlfn.QUARTILE.EXC(IF($D$5:$D$906=$D754,$M$5:$M$906),3)</f>
        <v>-3.92</v>
      </c>
      <c r="AA754" s="112">
        <f t="shared" si="271"/>
        <v>13.750000000000002</v>
      </c>
      <c r="AB754" s="112">
        <f t="shared" si="272"/>
        <v>-38.295000000000002</v>
      </c>
      <c r="AC754" s="112">
        <f t="shared" si="273"/>
        <v>16.705000000000005</v>
      </c>
      <c r="AD754" s="112" t="b">
        <f t="shared" si="274"/>
        <v>0</v>
      </c>
      <c r="AE754" s="101">
        <f t="shared" si="265"/>
        <v>1</v>
      </c>
      <c r="AF754" s="101">
        <f t="shared" si="266"/>
        <v>1</v>
      </c>
      <c r="AG754" s="406" cm="1">
        <f t="array" ref="AG754">_xlfn.QUARTILE.EXC(IF($AT$5:$AT$906=$AT754,$L$5:$L$906),1)</f>
        <v>-10.594999999999999</v>
      </c>
      <c r="AH754" s="406" cm="1">
        <f t="array" ref="AH754">_xlfn.QUARTILE.EXC(IF($AT$5:$AT$906=$AT754,$L$5:$L$906),3)</f>
        <v>0.95</v>
      </c>
      <c r="AI754" s="406">
        <f t="shared" si="275"/>
        <v>11.544999999999998</v>
      </c>
      <c r="AJ754" s="406">
        <f t="shared" si="276"/>
        <v>-27.912499999999994</v>
      </c>
      <c r="AK754" s="406">
        <f t="shared" si="277"/>
        <v>18.267499999999995</v>
      </c>
      <c r="AL754" s="406" t="b">
        <f t="shared" si="278"/>
        <v>0</v>
      </c>
      <c r="AM754" s="406" cm="1">
        <f t="array" ref="AM754">_xlfn.QUARTILE.EXC(IF($AT$5:$AT$906=$AT754,$M$5:$M$906),1)</f>
        <v>-17.670000000000002</v>
      </c>
      <c r="AN754" s="406" cm="1">
        <f t="array" ref="AN754">_xlfn.QUARTILE.EXC(IF($AT$5:$AT$906=$AT754,$M$5:$M$906),3)</f>
        <v>-3.92</v>
      </c>
      <c r="AO754" s="406">
        <f t="shared" si="279"/>
        <v>13.750000000000002</v>
      </c>
      <c r="AP754" s="406">
        <f t="shared" si="280"/>
        <v>-38.295000000000002</v>
      </c>
      <c r="AQ754" s="406">
        <f t="shared" si="281"/>
        <v>16.705000000000005</v>
      </c>
      <c r="AR754" s="406" t="b">
        <f t="shared" si="282"/>
        <v>0</v>
      </c>
      <c r="AS754" s="404" t="str">
        <f>INDEX('Org2567'!$BM:$BM,MATCH(Raw_DATA!A754,'Org2567'!$D:$D,0))</f>
        <v>รพช.F1 P50,000-100,000</v>
      </c>
      <c r="AT754" s="404">
        <f>INDEX('Org2567'!$BL:$BL,MATCH(Raw_DATA!A754,'Org2567'!$D:$D,0))</f>
        <v>10</v>
      </c>
      <c r="AU754" s="113"/>
      <c r="AV754" s="101">
        <v>87.28</v>
      </c>
      <c r="AW754" s="101">
        <v>48.16</v>
      </c>
      <c r="AX754" s="101">
        <v>30.14</v>
      </c>
      <c r="AY754" s="101">
        <v>140.66999999999999</v>
      </c>
      <c r="AZ754" s="101">
        <v>57.22</v>
      </c>
    </row>
    <row r="755" spans="1:52" x14ac:dyDescent="0.7">
      <c r="A755" s="101" t="s">
        <v>753</v>
      </c>
      <c r="B755" s="101" t="s">
        <v>3242</v>
      </c>
      <c r="C755" s="111" t="str">
        <f>IF(A755="","",INDEX(ID!P:P,MATCH(Raw_DATA!A755,ID!A:A,0)))</f>
        <v>รพช.F3 P&lt;=15,000</v>
      </c>
      <c r="D755" s="101">
        <f>IF(A755="","",INDEX(ID!M:M,MATCH(Raw_DATA!A755,ID!A:A,0)))</f>
        <v>2</v>
      </c>
      <c r="E755" s="112">
        <v>32.25</v>
      </c>
      <c r="F755" s="112">
        <v>31.71</v>
      </c>
      <c r="G755" s="112">
        <v>31.14</v>
      </c>
      <c r="H755" s="112">
        <v>40089718.369999997</v>
      </c>
      <c r="I755" s="112">
        <v>-1638877.26</v>
      </c>
      <c r="J755" s="112">
        <v>1362602.68</v>
      </c>
      <c r="K755" s="112">
        <v>38662518.159999996</v>
      </c>
      <c r="L755" s="112">
        <v>3.42</v>
      </c>
      <c r="M755" s="112">
        <v>-2.68</v>
      </c>
      <c r="N755" s="112">
        <f t="shared" si="283"/>
        <v>13</v>
      </c>
      <c r="O755" s="112">
        <f t="shared" si="284"/>
        <v>2</v>
      </c>
      <c r="P755" s="112">
        <f t="shared" si="285"/>
        <v>28</v>
      </c>
      <c r="Q755" s="112">
        <f t="shared" si="286"/>
        <v>99</v>
      </c>
      <c r="R755" s="112">
        <f t="shared" si="287"/>
        <v>53</v>
      </c>
      <c r="S755" s="112" cm="1">
        <f t="array" ref="S755">_xlfn.QUARTILE.EXC(IF($D$5:$D$906=$D755,$L$5:$L$906),1)</f>
        <v>-5.3650000000000002</v>
      </c>
      <c r="T755" s="112" cm="1">
        <f t="array" ref="T755">_xlfn.QUARTILE.EXC(IF($D$5:$D$906=$D755,$L$5:$L$906),3)</f>
        <v>10.815000000000001</v>
      </c>
      <c r="U755" s="112">
        <f t="shared" si="267"/>
        <v>16.18</v>
      </c>
      <c r="V755" s="112">
        <f t="shared" si="268"/>
        <v>-29.634999999999998</v>
      </c>
      <c r="W755" s="112">
        <f t="shared" si="269"/>
        <v>35.085000000000001</v>
      </c>
      <c r="X755" s="112" t="b">
        <f t="shared" si="270"/>
        <v>0</v>
      </c>
      <c r="Y755" s="112" cm="1">
        <f t="array" ref="Y755">_xlfn.QUARTILE.EXC(IF($D$5:$D$906=$D755,$M$5:$M$906),1)</f>
        <v>-14.08</v>
      </c>
      <c r="Z755" s="112" cm="1">
        <f t="array" ref="Z755">_xlfn.QUARTILE.EXC(IF($D$5:$D$906=$D755,$M$5:$M$906),3)</f>
        <v>0.78999999999999981</v>
      </c>
      <c r="AA755" s="112">
        <f t="shared" si="271"/>
        <v>14.87</v>
      </c>
      <c r="AB755" s="112">
        <f t="shared" si="272"/>
        <v>-36.384999999999998</v>
      </c>
      <c r="AC755" s="112">
        <f t="shared" si="273"/>
        <v>23.094999999999999</v>
      </c>
      <c r="AD755" s="112" t="b">
        <f t="shared" si="274"/>
        <v>0</v>
      </c>
      <c r="AE755" s="101">
        <f t="shared" si="265"/>
        <v>1</v>
      </c>
      <c r="AF755" s="101">
        <f t="shared" si="266"/>
        <v>0</v>
      </c>
      <c r="AG755" s="406" cm="1">
        <f t="array" ref="AG755">_xlfn.QUARTILE.EXC(IF($AT$5:$AT$906=$AT755,$L$5:$L$906),1)</f>
        <v>-5.3650000000000002</v>
      </c>
      <c r="AH755" s="406" cm="1">
        <f t="array" ref="AH755">_xlfn.QUARTILE.EXC(IF($AT$5:$AT$906=$AT755,$L$5:$L$906),3)</f>
        <v>10.815000000000001</v>
      </c>
      <c r="AI755" s="406">
        <f t="shared" si="275"/>
        <v>16.18</v>
      </c>
      <c r="AJ755" s="406">
        <f t="shared" si="276"/>
        <v>-29.634999999999998</v>
      </c>
      <c r="AK755" s="406">
        <f t="shared" si="277"/>
        <v>35.085000000000001</v>
      </c>
      <c r="AL755" s="406" t="b">
        <f t="shared" si="278"/>
        <v>0</v>
      </c>
      <c r="AM755" s="406" cm="1">
        <f t="array" ref="AM755">_xlfn.QUARTILE.EXC(IF($AT$5:$AT$906=$AT755,$M$5:$M$906),1)</f>
        <v>-14.08</v>
      </c>
      <c r="AN755" s="406" cm="1">
        <f t="array" ref="AN755">_xlfn.QUARTILE.EXC(IF($AT$5:$AT$906=$AT755,$M$5:$M$906),3)</f>
        <v>0.78999999999999981</v>
      </c>
      <c r="AO755" s="406">
        <f t="shared" si="279"/>
        <v>14.87</v>
      </c>
      <c r="AP755" s="406">
        <f t="shared" si="280"/>
        <v>-36.384999999999998</v>
      </c>
      <c r="AQ755" s="406">
        <f t="shared" si="281"/>
        <v>23.094999999999999</v>
      </c>
      <c r="AR755" s="406" t="b">
        <f t="shared" si="282"/>
        <v>0</v>
      </c>
      <c r="AS755" s="404" t="str">
        <f>INDEX('Org2567'!$BM:$BM,MATCH(Raw_DATA!A755,'Org2567'!$D:$D,0))</f>
        <v>รพช.F3 P&lt;=15,000</v>
      </c>
      <c r="AT755" s="404">
        <f>INDEX('Org2567'!$BL:$BL,MATCH(Raw_DATA!A755,'Org2567'!$D:$D,0))</f>
        <v>2</v>
      </c>
      <c r="AU755" s="113"/>
      <c r="AV755" s="101">
        <v>12.72</v>
      </c>
      <c r="AW755" s="101">
        <v>2.2400000000000002</v>
      </c>
      <c r="AX755" s="101">
        <v>27.69</v>
      </c>
      <c r="AY755" s="101">
        <v>99.49</v>
      </c>
      <c r="AZ755" s="101">
        <v>52.75</v>
      </c>
    </row>
    <row r="756" spans="1:52" x14ac:dyDescent="0.7">
      <c r="A756" s="101" t="s">
        <v>754</v>
      </c>
      <c r="B756" s="101" t="s">
        <v>3358</v>
      </c>
      <c r="C756" s="111" t="str">
        <f>IF(A756="","",INDEX(ID!P:P,MATCH(Raw_DATA!A756,ID!A:A,0)))</f>
        <v>รพท.S B&gt;400</v>
      </c>
      <c r="D756" s="101">
        <f>IF(A756="","",INDEX(ID!M:M,MATCH(Raw_DATA!A756,ID!A:A,0)))</f>
        <v>17</v>
      </c>
      <c r="E756" s="112">
        <v>3.44</v>
      </c>
      <c r="F756" s="112">
        <v>3.29</v>
      </c>
      <c r="G756" s="112">
        <v>2.37</v>
      </c>
      <c r="H756" s="112">
        <v>454636998.12</v>
      </c>
      <c r="I756" s="112">
        <v>-107921353.2</v>
      </c>
      <c r="J756" s="112">
        <v>225440197.91</v>
      </c>
      <c r="K756" s="112">
        <v>254298768.93000001</v>
      </c>
      <c r="L756" s="112">
        <v>15.59</v>
      </c>
      <c r="M756" s="112">
        <v>-6.29</v>
      </c>
      <c r="N756" s="112">
        <f t="shared" si="283"/>
        <v>116</v>
      </c>
      <c r="O756" s="112">
        <f t="shared" si="284"/>
        <v>42</v>
      </c>
      <c r="P756" s="112">
        <f t="shared" si="285"/>
        <v>33</v>
      </c>
      <c r="Q756" s="112">
        <f t="shared" si="286"/>
        <v>121</v>
      </c>
      <c r="R756" s="112">
        <f t="shared" si="287"/>
        <v>28</v>
      </c>
      <c r="S756" s="112" cm="1">
        <f t="array" ref="S756">_xlfn.QUARTILE.EXC(IF($D$5:$D$906=$D756,$L$5:$L$906),1)</f>
        <v>-0.03</v>
      </c>
      <c r="T756" s="112" cm="1">
        <f t="array" ref="T756">_xlfn.QUARTILE.EXC(IF($D$5:$D$906=$D756,$L$5:$L$906),3)</f>
        <v>9.4700000000000006</v>
      </c>
      <c r="U756" s="112">
        <f t="shared" si="267"/>
        <v>9.5</v>
      </c>
      <c r="V756" s="112">
        <f t="shared" si="268"/>
        <v>-14.28</v>
      </c>
      <c r="W756" s="112">
        <f t="shared" si="269"/>
        <v>23.72</v>
      </c>
      <c r="X756" s="112" t="b">
        <f t="shared" si="270"/>
        <v>0</v>
      </c>
      <c r="Y756" s="112" cm="1">
        <f t="array" ref="Y756">_xlfn.QUARTILE.EXC(IF($D$5:$D$906=$D756,$M$5:$M$906),1)</f>
        <v>-6.29</v>
      </c>
      <c r="Z756" s="112" cm="1">
        <f t="array" ref="Z756">_xlfn.QUARTILE.EXC(IF($D$5:$D$906=$D756,$M$5:$M$906),3)</f>
        <v>1.83</v>
      </c>
      <c r="AA756" s="112">
        <f t="shared" si="271"/>
        <v>8.120000000000001</v>
      </c>
      <c r="AB756" s="112">
        <f t="shared" si="272"/>
        <v>-18.470000000000002</v>
      </c>
      <c r="AC756" s="112">
        <f t="shared" si="273"/>
        <v>14.010000000000002</v>
      </c>
      <c r="AD756" s="112" t="b">
        <f t="shared" si="274"/>
        <v>0</v>
      </c>
      <c r="AE756" s="101">
        <f t="shared" si="265"/>
        <v>1</v>
      </c>
      <c r="AF756" s="101">
        <f t="shared" si="266"/>
        <v>0</v>
      </c>
      <c r="AG756" s="406" cm="1">
        <f t="array" ref="AG756">_xlfn.QUARTILE.EXC(IF($AT$5:$AT$906=$AT756,$L$5:$L$906),1)</f>
        <v>-0.03</v>
      </c>
      <c r="AH756" s="406" cm="1">
        <f t="array" ref="AH756">_xlfn.QUARTILE.EXC(IF($AT$5:$AT$906=$AT756,$L$5:$L$906),3)</f>
        <v>9.4700000000000006</v>
      </c>
      <c r="AI756" s="406">
        <f t="shared" si="275"/>
        <v>9.5</v>
      </c>
      <c r="AJ756" s="406">
        <f t="shared" si="276"/>
        <v>-14.28</v>
      </c>
      <c r="AK756" s="406">
        <f t="shared" si="277"/>
        <v>23.72</v>
      </c>
      <c r="AL756" s="406" t="b">
        <f t="shared" si="278"/>
        <v>0</v>
      </c>
      <c r="AM756" s="406" cm="1">
        <f t="array" ref="AM756">_xlfn.QUARTILE.EXC(IF($AT$5:$AT$906=$AT756,$M$5:$M$906),1)</f>
        <v>-6.29</v>
      </c>
      <c r="AN756" s="406" cm="1">
        <f t="array" ref="AN756">_xlfn.QUARTILE.EXC(IF($AT$5:$AT$906=$AT756,$M$5:$M$906),3)</f>
        <v>1.83</v>
      </c>
      <c r="AO756" s="406">
        <f t="shared" si="279"/>
        <v>8.120000000000001</v>
      </c>
      <c r="AP756" s="406">
        <f t="shared" si="280"/>
        <v>-18.470000000000002</v>
      </c>
      <c r="AQ756" s="406">
        <f t="shared" si="281"/>
        <v>14.010000000000002</v>
      </c>
      <c r="AR756" s="406" t="b">
        <f t="shared" si="282"/>
        <v>0</v>
      </c>
      <c r="AS756" s="404" t="str">
        <f>INDEX('Org2567'!$BM:$BM,MATCH(Raw_DATA!A756,'Org2567'!$D:$D,0))</f>
        <v>รพท.S B&gt;400</v>
      </c>
      <c r="AT756" s="404">
        <f>INDEX('Org2567'!$BL:$BL,MATCH(Raw_DATA!A756,'Org2567'!$D:$D,0))</f>
        <v>17</v>
      </c>
      <c r="AU756" s="113"/>
      <c r="AV756" s="101">
        <v>116.37</v>
      </c>
      <c r="AW756" s="101">
        <v>41.64</v>
      </c>
      <c r="AX756" s="101">
        <v>32.700000000000003</v>
      </c>
      <c r="AY756" s="101">
        <v>121.09</v>
      </c>
      <c r="AZ756" s="101">
        <v>28.39</v>
      </c>
    </row>
    <row r="757" spans="1:52" x14ac:dyDescent="0.7">
      <c r="A757" s="101" t="s">
        <v>755</v>
      </c>
      <c r="B757" s="101" t="s">
        <v>3362</v>
      </c>
      <c r="C757" s="111" t="str">
        <f>IF(A757="","",INDEX(ID!P:P,MATCH(Raw_DATA!A757,ID!A:A,0)))</f>
        <v>รพช.F3 P&lt;=15,000</v>
      </c>
      <c r="D757" s="101">
        <f>IF(A757="","",INDEX(ID!M:M,MATCH(Raw_DATA!A757,ID!A:A,0)))</f>
        <v>2</v>
      </c>
      <c r="E757" s="112">
        <v>7.57</v>
      </c>
      <c r="F757" s="112">
        <v>7.32</v>
      </c>
      <c r="G757" s="112">
        <v>6.22</v>
      </c>
      <c r="H757" s="112">
        <v>54261704.149999999</v>
      </c>
      <c r="I757" s="112">
        <v>-5317650.22</v>
      </c>
      <c r="J757" s="112">
        <v>-555399.31999999995</v>
      </c>
      <c r="K757" s="112">
        <v>43127128.729999997</v>
      </c>
      <c r="L757" s="112">
        <v>-0.76</v>
      </c>
      <c r="M757" s="112">
        <v>-6.51</v>
      </c>
      <c r="N757" s="112">
        <f t="shared" si="283"/>
        <v>72</v>
      </c>
      <c r="O757" s="112">
        <f t="shared" si="284"/>
        <v>93</v>
      </c>
      <c r="P757" s="112">
        <f t="shared" si="285"/>
        <v>128</v>
      </c>
      <c r="Q757" s="112">
        <f t="shared" si="286"/>
        <v>182</v>
      </c>
      <c r="R757" s="112">
        <f t="shared" si="287"/>
        <v>53</v>
      </c>
      <c r="S757" s="112" cm="1">
        <f t="array" ref="S757">_xlfn.QUARTILE.EXC(IF($D$5:$D$906=$D757,$L$5:$L$906),1)</f>
        <v>-5.3650000000000002</v>
      </c>
      <c r="T757" s="112" cm="1">
        <f t="array" ref="T757">_xlfn.QUARTILE.EXC(IF($D$5:$D$906=$D757,$L$5:$L$906),3)</f>
        <v>10.815000000000001</v>
      </c>
      <c r="U757" s="112">
        <f t="shared" si="267"/>
        <v>16.18</v>
      </c>
      <c r="V757" s="112">
        <f t="shared" si="268"/>
        <v>-29.634999999999998</v>
      </c>
      <c r="W757" s="112">
        <f t="shared" si="269"/>
        <v>35.085000000000001</v>
      </c>
      <c r="X757" s="112" t="b">
        <f t="shared" si="270"/>
        <v>0</v>
      </c>
      <c r="Y757" s="112" cm="1">
        <f t="array" ref="Y757">_xlfn.QUARTILE.EXC(IF($D$5:$D$906=$D757,$M$5:$M$906),1)</f>
        <v>-14.08</v>
      </c>
      <c r="Z757" s="112" cm="1">
        <f t="array" ref="Z757">_xlfn.QUARTILE.EXC(IF($D$5:$D$906=$D757,$M$5:$M$906),3)</f>
        <v>0.78999999999999981</v>
      </c>
      <c r="AA757" s="112">
        <f t="shared" si="271"/>
        <v>14.87</v>
      </c>
      <c r="AB757" s="112">
        <f t="shared" si="272"/>
        <v>-36.384999999999998</v>
      </c>
      <c r="AC757" s="112">
        <f t="shared" si="273"/>
        <v>23.094999999999999</v>
      </c>
      <c r="AD757" s="112" t="b">
        <f t="shared" si="274"/>
        <v>0</v>
      </c>
      <c r="AE757" s="101">
        <f t="shared" si="265"/>
        <v>1</v>
      </c>
      <c r="AF757" s="101">
        <f t="shared" si="266"/>
        <v>1</v>
      </c>
      <c r="AG757" s="406" cm="1">
        <f t="array" ref="AG757">_xlfn.QUARTILE.EXC(IF($AT$5:$AT$906=$AT757,$L$5:$L$906),1)</f>
        <v>-5.3650000000000002</v>
      </c>
      <c r="AH757" s="406" cm="1">
        <f t="array" ref="AH757">_xlfn.QUARTILE.EXC(IF($AT$5:$AT$906=$AT757,$L$5:$L$906),3)</f>
        <v>10.815000000000001</v>
      </c>
      <c r="AI757" s="406">
        <f t="shared" si="275"/>
        <v>16.18</v>
      </c>
      <c r="AJ757" s="406">
        <f t="shared" si="276"/>
        <v>-29.634999999999998</v>
      </c>
      <c r="AK757" s="406">
        <f t="shared" si="277"/>
        <v>35.085000000000001</v>
      </c>
      <c r="AL757" s="406" t="b">
        <f t="shared" si="278"/>
        <v>0</v>
      </c>
      <c r="AM757" s="406" cm="1">
        <f t="array" ref="AM757">_xlfn.QUARTILE.EXC(IF($AT$5:$AT$906=$AT757,$M$5:$M$906),1)</f>
        <v>-14.08</v>
      </c>
      <c r="AN757" s="406" cm="1">
        <f t="array" ref="AN757">_xlfn.QUARTILE.EXC(IF($AT$5:$AT$906=$AT757,$M$5:$M$906),3)</f>
        <v>0.78999999999999981</v>
      </c>
      <c r="AO757" s="406">
        <f t="shared" si="279"/>
        <v>14.87</v>
      </c>
      <c r="AP757" s="406">
        <f t="shared" si="280"/>
        <v>-36.384999999999998</v>
      </c>
      <c r="AQ757" s="406">
        <f t="shared" si="281"/>
        <v>23.094999999999999</v>
      </c>
      <c r="AR757" s="406" t="b">
        <f t="shared" si="282"/>
        <v>0</v>
      </c>
      <c r="AS757" s="404" t="str">
        <f>INDEX('Org2567'!$BM:$BM,MATCH(Raw_DATA!A757,'Org2567'!$D:$D,0))</f>
        <v>รพช.F3 P&lt;=15,000</v>
      </c>
      <c r="AT757" s="404">
        <f>INDEX('Org2567'!$BL:$BL,MATCH(Raw_DATA!A757,'Org2567'!$D:$D,0))</f>
        <v>2</v>
      </c>
      <c r="AU757" s="113"/>
      <c r="AV757" s="101">
        <v>72.3</v>
      </c>
      <c r="AW757" s="101">
        <v>93.3</v>
      </c>
      <c r="AX757" s="101">
        <v>128.1</v>
      </c>
      <c r="AY757" s="101">
        <v>182.4</v>
      </c>
      <c r="AZ757" s="101">
        <v>53.27</v>
      </c>
    </row>
    <row r="758" spans="1:52" x14ac:dyDescent="0.7">
      <c r="A758" s="101" t="s">
        <v>756</v>
      </c>
      <c r="B758" s="101" t="s">
        <v>3365</v>
      </c>
      <c r="C758" s="111" t="str">
        <f>IF(A758="","",INDEX(ID!P:P,MATCH(Raw_DATA!A758,ID!A:A,0)))</f>
        <v>รพช.F1 P50,000-100,000</v>
      </c>
      <c r="D758" s="101">
        <f>IF(A758="","",INDEX(ID!M:M,MATCH(Raw_DATA!A758,ID!A:A,0)))</f>
        <v>10</v>
      </c>
      <c r="E758" s="112">
        <v>3.35</v>
      </c>
      <c r="F758" s="112">
        <v>3.1</v>
      </c>
      <c r="G758" s="112">
        <v>2.23</v>
      </c>
      <c r="H758" s="112">
        <v>83669841.730000004</v>
      </c>
      <c r="I758" s="112">
        <v>-35841291.539999999</v>
      </c>
      <c r="J758" s="112">
        <v>-29755916.449999999</v>
      </c>
      <c r="K758" s="112">
        <v>43763665.710000001</v>
      </c>
      <c r="L758" s="112">
        <v>-15.13</v>
      </c>
      <c r="M758" s="112">
        <v>-15.74</v>
      </c>
      <c r="N758" s="112">
        <f t="shared" si="283"/>
        <v>37</v>
      </c>
      <c r="O758" s="112">
        <f t="shared" si="284"/>
        <v>102</v>
      </c>
      <c r="P758" s="112">
        <f t="shared" si="285"/>
        <v>52</v>
      </c>
      <c r="Q758" s="112">
        <f t="shared" si="286"/>
        <v>190</v>
      </c>
      <c r="R758" s="112">
        <f t="shared" si="287"/>
        <v>62</v>
      </c>
      <c r="S758" s="112" cm="1">
        <f t="array" ref="S758">_xlfn.QUARTILE.EXC(IF($D$5:$D$906=$D758,$L$5:$L$906),1)</f>
        <v>-10.594999999999999</v>
      </c>
      <c r="T758" s="112" cm="1">
        <f t="array" ref="T758">_xlfn.QUARTILE.EXC(IF($D$5:$D$906=$D758,$L$5:$L$906),3)</f>
        <v>0.95</v>
      </c>
      <c r="U758" s="112">
        <f t="shared" si="267"/>
        <v>11.544999999999998</v>
      </c>
      <c r="V758" s="112">
        <f t="shared" si="268"/>
        <v>-27.912499999999994</v>
      </c>
      <c r="W758" s="112">
        <f t="shared" si="269"/>
        <v>18.267499999999995</v>
      </c>
      <c r="X758" s="112" t="b">
        <f t="shared" si="270"/>
        <v>0</v>
      </c>
      <c r="Y758" s="112" cm="1">
        <f t="array" ref="Y758">_xlfn.QUARTILE.EXC(IF($D$5:$D$906=$D758,$M$5:$M$906),1)</f>
        <v>-17.670000000000002</v>
      </c>
      <c r="Z758" s="112" cm="1">
        <f t="array" ref="Z758">_xlfn.QUARTILE.EXC(IF($D$5:$D$906=$D758,$M$5:$M$906),3)</f>
        <v>-3.92</v>
      </c>
      <c r="AA758" s="112">
        <f t="shared" si="271"/>
        <v>13.750000000000002</v>
      </c>
      <c r="AB758" s="112">
        <f t="shared" si="272"/>
        <v>-38.295000000000002</v>
      </c>
      <c r="AC758" s="112">
        <f t="shared" si="273"/>
        <v>16.705000000000005</v>
      </c>
      <c r="AD758" s="112" t="b">
        <f t="shared" si="274"/>
        <v>0</v>
      </c>
      <c r="AE758" s="101">
        <f t="shared" si="265"/>
        <v>1</v>
      </c>
      <c r="AF758" s="101">
        <f t="shared" si="266"/>
        <v>1</v>
      </c>
      <c r="AG758" s="406" cm="1">
        <f t="array" ref="AG758">_xlfn.QUARTILE.EXC(IF($AT$5:$AT$906=$AT758,$L$5:$L$906),1)</f>
        <v>-10.594999999999999</v>
      </c>
      <c r="AH758" s="406" cm="1">
        <f t="array" ref="AH758">_xlfn.QUARTILE.EXC(IF($AT$5:$AT$906=$AT758,$L$5:$L$906),3)</f>
        <v>0.95</v>
      </c>
      <c r="AI758" s="406">
        <f t="shared" si="275"/>
        <v>11.544999999999998</v>
      </c>
      <c r="AJ758" s="406">
        <f t="shared" si="276"/>
        <v>-27.912499999999994</v>
      </c>
      <c r="AK758" s="406">
        <f t="shared" si="277"/>
        <v>18.267499999999995</v>
      </c>
      <c r="AL758" s="406" t="b">
        <f t="shared" si="278"/>
        <v>0</v>
      </c>
      <c r="AM758" s="406" cm="1">
        <f t="array" ref="AM758">_xlfn.QUARTILE.EXC(IF($AT$5:$AT$906=$AT758,$M$5:$M$906),1)</f>
        <v>-17.670000000000002</v>
      </c>
      <c r="AN758" s="406" cm="1">
        <f t="array" ref="AN758">_xlfn.QUARTILE.EXC(IF($AT$5:$AT$906=$AT758,$M$5:$M$906),3)</f>
        <v>-3.92</v>
      </c>
      <c r="AO758" s="406">
        <f t="shared" si="279"/>
        <v>13.750000000000002</v>
      </c>
      <c r="AP758" s="406">
        <f t="shared" si="280"/>
        <v>-38.295000000000002</v>
      </c>
      <c r="AQ758" s="406">
        <f t="shared" si="281"/>
        <v>16.705000000000005</v>
      </c>
      <c r="AR758" s="406" t="b">
        <f t="shared" si="282"/>
        <v>0</v>
      </c>
      <c r="AS758" s="404" t="str">
        <f>INDEX('Org2567'!$BM:$BM,MATCH(Raw_DATA!A758,'Org2567'!$D:$D,0))</f>
        <v>รพช.F1 P50,000-100,000</v>
      </c>
      <c r="AT758" s="404">
        <f>INDEX('Org2567'!$BL:$BL,MATCH(Raw_DATA!A758,'Org2567'!$D:$D,0))</f>
        <v>10</v>
      </c>
      <c r="AU758" s="113"/>
      <c r="AV758" s="101">
        <v>36.96</v>
      </c>
      <c r="AW758" s="101">
        <v>102.34</v>
      </c>
      <c r="AX758" s="101">
        <v>52.43</v>
      </c>
      <c r="AY758" s="101">
        <v>189.88</v>
      </c>
      <c r="AZ758" s="101">
        <v>61.55</v>
      </c>
    </row>
    <row r="759" spans="1:52" x14ac:dyDescent="0.7">
      <c r="A759" s="101" t="s">
        <v>757</v>
      </c>
      <c r="B759" s="101" t="s">
        <v>3368</v>
      </c>
      <c r="C759" s="111" t="str">
        <f>IF(A759="","",INDEX(ID!P:P,MATCH(Raw_DATA!A759,ID!A:A,0)))</f>
        <v>รพช.F2 P&lt;=30,000</v>
      </c>
      <c r="D759" s="101">
        <f>IF(A759="","",INDEX(ID!M:M,MATCH(Raw_DATA!A759,ID!A:A,0)))</f>
        <v>5</v>
      </c>
      <c r="E759" s="112">
        <v>3.35</v>
      </c>
      <c r="F759" s="112">
        <v>3.1</v>
      </c>
      <c r="G759" s="112">
        <v>2.3199999999999998</v>
      </c>
      <c r="H759" s="112">
        <v>21522317.98</v>
      </c>
      <c r="I759" s="112">
        <v>-4370951.66</v>
      </c>
      <c r="J759" s="112">
        <v>-6199877.5300000003</v>
      </c>
      <c r="K759" s="112">
        <v>12103438.460000001</v>
      </c>
      <c r="L759" s="112">
        <v>-7.89</v>
      </c>
      <c r="M759" s="112">
        <v>-6.23</v>
      </c>
      <c r="N759" s="112">
        <f t="shared" si="283"/>
        <v>84</v>
      </c>
      <c r="O759" s="112">
        <f t="shared" si="284"/>
        <v>52</v>
      </c>
      <c r="P759" s="112">
        <f t="shared" si="285"/>
        <v>85</v>
      </c>
      <c r="Q759" s="112">
        <f t="shared" si="286"/>
        <v>261</v>
      </c>
      <c r="R759" s="112">
        <f t="shared" si="287"/>
        <v>59</v>
      </c>
      <c r="S759" s="112" cm="1">
        <f t="array" ref="S759">_xlfn.QUARTILE.EXC(IF($D$5:$D$906=$D759,$L$5:$L$906),1)</f>
        <v>-9.4075000000000006</v>
      </c>
      <c r="T759" s="112" cm="1">
        <f t="array" ref="T759">_xlfn.QUARTILE.EXC(IF($D$5:$D$906=$D759,$L$5:$L$906),3)</f>
        <v>1.645</v>
      </c>
      <c r="U759" s="112">
        <f t="shared" si="267"/>
        <v>11.0525</v>
      </c>
      <c r="V759" s="112">
        <f t="shared" si="268"/>
        <v>-25.986249999999998</v>
      </c>
      <c r="W759" s="112">
        <f t="shared" si="269"/>
        <v>18.223749999999999</v>
      </c>
      <c r="X759" s="112" t="b">
        <f t="shared" si="270"/>
        <v>0</v>
      </c>
      <c r="Y759" s="112" cm="1">
        <f t="array" ref="Y759">_xlfn.QUARTILE.EXC(IF($D$5:$D$906=$D759,$M$5:$M$906),1)</f>
        <v>-18.744999999999997</v>
      </c>
      <c r="Z759" s="112" cm="1">
        <f t="array" ref="Z759">_xlfn.QUARTILE.EXC(IF($D$5:$D$906=$D759,$M$5:$M$906),3)</f>
        <v>-2.7</v>
      </c>
      <c r="AA759" s="112">
        <f t="shared" si="271"/>
        <v>16.044999999999998</v>
      </c>
      <c r="AB759" s="112">
        <f t="shared" si="272"/>
        <v>-42.812499999999993</v>
      </c>
      <c r="AC759" s="112">
        <f t="shared" si="273"/>
        <v>21.367499999999996</v>
      </c>
      <c r="AD759" s="112" t="b">
        <f t="shared" si="274"/>
        <v>0</v>
      </c>
      <c r="AE759" s="101">
        <f t="shared" si="265"/>
        <v>1</v>
      </c>
      <c r="AF759" s="101">
        <f t="shared" si="266"/>
        <v>1</v>
      </c>
      <c r="AG759" s="406" cm="1">
        <f t="array" ref="AG759">_xlfn.QUARTILE.EXC(IF($AT$5:$AT$906=$AT759,$L$5:$L$906),1)</f>
        <v>-9.4075000000000006</v>
      </c>
      <c r="AH759" s="406" cm="1">
        <f t="array" ref="AH759">_xlfn.QUARTILE.EXC(IF($AT$5:$AT$906=$AT759,$L$5:$L$906),3)</f>
        <v>1.645</v>
      </c>
      <c r="AI759" s="406">
        <f t="shared" si="275"/>
        <v>11.0525</v>
      </c>
      <c r="AJ759" s="406">
        <f t="shared" si="276"/>
        <v>-25.986249999999998</v>
      </c>
      <c r="AK759" s="406">
        <f t="shared" si="277"/>
        <v>18.223749999999999</v>
      </c>
      <c r="AL759" s="406" t="b">
        <f t="shared" si="278"/>
        <v>0</v>
      </c>
      <c r="AM759" s="406" cm="1">
        <f t="array" ref="AM759">_xlfn.QUARTILE.EXC(IF($AT$5:$AT$906=$AT759,$M$5:$M$906),1)</f>
        <v>-18.744999999999997</v>
      </c>
      <c r="AN759" s="406" cm="1">
        <f t="array" ref="AN759">_xlfn.QUARTILE.EXC(IF($AT$5:$AT$906=$AT759,$M$5:$M$906),3)</f>
        <v>-2.7</v>
      </c>
      <c r="AO759" s="406">
        <f t="shared" si="279"/>
        <v>16.044999999999998</v>
      </c>
      <c r="AP759" s="406">
        <f t="shared" si="280"/>
        <v>-42.812499999999993</v>
      </c>
      <c r="AQ759" s="406">
        <f t="shared" si="281"/>
        <v>21.367499999999996</v>
      </c>
      <c r="AR759" s="406" t="b">
        <f t="shared" si="282"/>
        <v>0</v>
      </c>
      <c r="AS759" s="404" t="str">
        <f>INDEX('Org2567'!$BM:$BM,MATCH(Raw_DATA!A759,'Org2567'!$D:$D,0))</f>
        <v>รพช.F2 P&lt;=30,000</v>
      </c>
      <c r="AT759" s="404">
        <f>INDEX('Org2567'!$BL:$BL,MATCH(Raw_DATA!A759,'Org2567'!$D:$D,0))</f>
        <v>5</v>
      </c>
      <c r="AU759" s="113"/>
      <c r="AV759" s="101">
        <v>83.61</v>
      </c>
      <c r="AW759" s="101">
        <v>51.53</v>
      </c>
      <c r="AX759" s="101">
        <v>85.12</v>
      </c>
      <c r="AY759" s="101">
        <v>261.24</v>
      </c>
      <c r="AZ759" s="101">
        <v>58.91</v>
      </c>
    </row>
    <row r="760" spans="1:52" x14ac:dyDescent="0.7">
      <c r="A760" s="101" t="s">
        <v>758</v>
      </c>
      <c r="B760" s="101" t="s">
        <v>3371</v>
      </c>
      <c r="C760" s="111" t="str">
        <f>IF(A760="","",INDEX(ID!P:P,MATCH(Raw_DATA!A760,ID!A:A,0)))</f>
        <v>รพช.F2 P&lt;=30,000</v>
      </c>
      <c r="D760" s="101">
        <f>IF(A760="","",INDEX(ID!M:M,MATCH(Raw_DATA!A760,ID!A:A,0)))</f>
        <v>5</v>
      </c>
      <c r="E760" s="112">
        <v>2.13</v>
      </c>
      <c r="F760" s="112">
        <v>2.02</v>
      </c>
      <c r="G760" s="112">
        <v>1.53</v>
      </c>
      <c r="H760" s="112">
        <v>21822028.350000001</v>
      </c>
      <c r="I760" s="112">
        <v>-9461210</v>
      </c>
      <c r="J760" s="112">
        <v>-6703613.04</v>
      </c>
      <c r="K760" s="112">
        <v>10196755.859999999</v>
      </c>
      <c r="L760" s="112">
        <v>-9.34</v>
      </c>
      <c r="M760" s="112">
        <v>-12.28</v>
      </c>
      <c r="N760" s="112">
        <f t="shared" si="283"/>
        <v>145</v>
      </c>
      <c r="O760" s="112">
        <f t="shared" si="284"/>
        <v>47</v>
      </c>
      <c r="P760" s="112">
        <f t="shared" si="285"/>
        <v>60</v>
      </c>
      <c r="Q760" s="112">
        <f t="shared" si="286"/>
        <v>219</v>
      </c>
      <c r="R760" s="112">
        <f t="shared" si="287"/>
        <v>48</v>
      </c>
      <c r="S760" s="112" cm="1">
        <f t="array" ref="S760">_xlfn.QUARTILE.EXC(IF($D$5:$D$906=$D760,$L$5:$L$906),1)</f>
        <v>-9.4075000000000006</v>
      </c>
      <c r="T760" s="112" cm="1">
        <f t="array" ref="T760">_xlfn.QUARTILE.EXC(IF($D$5:$D$906=$D760,$L$5:$L$906),3)</f>
        <v>1.645</v>
      </c>
      <c r="U760" s="112">
        <f t="shared" si="267"/>
        <v>11.0525</v>
      </c>
      <c r="V760" s="112">
        <f t="shared" si="268"/>
        <v>-25.986249999999998</v>
      </c>
      <c r="W760" s="112">
        <f t="shared" si="269"/>
        <v>18.223749999999999</v>
      </c>
      <c r="X760" s="112" t="b">
        <f t="shared" si="270"/>
        <v>0</v>
      </c>
      <c r="Y760" s="112" cm="1">
        <f t="array" ref="Y760">_xlfn.QUARTILE.EXC(IF($D$5:$D$906=$D760,$M$5:$M$906),1)</f>
        <v>-18.744999999999997</v>
      </c>
      <c r="Z760" s="112" cm="1">
        <f t="array" ref="Z760">_xlfn.QUARTILE.EXC(IF($D$5:$D$906=$D760,$M$5:$M$906),3)</f>
        <v>-2.7</v>
      </c>
      <c r="AA760" s="112">
        <f t="shared" si="271"/>
        <v>16.044999999999998</v>
      </c>
      <c r="AB760" s="112">
        <f t="shared" si="272"/>
        <v>-42.812499999999993</v>
      </c>
      <c r="AC760" s="112">
        <f t="shared" si="273"/>
        <v>21.367499999999996</v>
      </c>
      <c r="AD760" s="112" t="b">
        <f t="shared" si="274"/>
        <v>0</v>
      </c>
      <c r="AE760" s="101">
        <f t="shared" si="265"/>
        <v>1</v>
      </c>
      <c r="AF760" s="101">
        <f t="shared" si="266"/>
        <v>1</v>
      </c>
      <c r="AG760" s="406" cm="1">
        <f t="array" ref="AG760">_xlfn.QUARTILE.EXC(IF($AT$5:$AT$906=$AT760,$L$5:$L$906),1)</f>
        <v>-9.4075000000000006</v>
      </c>
      <c r="AH760" s="406" cm="1">
        <f t="array" ref="AH760">_xlfn.QUARTILE.EXC(IF($AT$5:$AT$906=$AT760,$L$5:$L$906),3)</f>
        <v>1.645</v>
      </c>
      <c r="AI760" s="406">
        <f t="shared" si="275"/>
        <v>11.0525</v>
      </c>
      <c r="AJ760" s="406">
        <f t="shared" si="276"/>
        <v>-25.986249999999998</v>
      </c>
      <c r="AK760" s="406">
        <f t="shared" si="277"/>
        <v>18.223749999999999</v>
      </c>
      <c r="AL760" s="406" t="b">
        <f t="shared" si="278"/>
        <v>0</v>
      </c>
      <c r="AM760" s="406" cm="1">
        <f t="array" ref="AM760">_xlfn.QUARTILE.EXC(IF($AT$5:$AT$906=$AT760,$M$5:$M$906),1)</f>
        <v>-18.744999999999997</v>
      </c>
      <c r="AN760" s="406" cm="1">
        <f t="array" ref="AN760">_xlfn.QUARTILE.EXC(IF($AT$5:$AT$906=$AT760,$M$5:$M$906),3)</f>
        <v>-2.7</v>
      </c>
      <c r="AO760" s="406">
        <f t="shared" si="279"/>
        <v>16.044999999999998</v>
      </c>
      <c r="AP760" s="406">
        <f t="shared" si="280"/>
        <v>-42.812499999999993</v>
      </c>
      <c r="AQ760" s="406">
        <f t="shared" si="281"/>
        <v>21.367499999999996</v>
      </c>
      <c r="AR760" s="406" t="b">
        <f t="shared" si="282"/>
        <v>0</v>
      </c>
      <c r="AS760" s="404" t="str">
        <f>INDEX('Org2567'!$BM:$BM,MATCH(Raw_DATA!A760,'Org2567'!$D:$D,0))</f>
        <v>รพช.F2 P&lt;=30,000</v>
      </c>
      <c r="AT760" s="404">
        <f>INDEX('Org2567'!$BL:$BL,MATCH(Raw_DATA!A760,'Org2567'!$D:$D,0))</f>
        <v>5</v>
      </c>
      <c r="AU760" s="113"/>
      <c r="AV760" s="101">
        <v>145.44</v>
      </c>
      <c r="AW760" s="101">
        <v>46.68</v>
      </c>
      <c r="AX760" s="101">
        <v>59.66</v>
      </c>
      <c r="AY760" s="101">
        <v>219.47</v>
      </c>
      <c r="AZ760" s="101">
        <v>48.16</v>
      </c>
    </row>
    <row r="761" spans="1:52" x14ac:dyDescent="0.7">
      <c r="A761" s="101" t="s">
        <v>759</v>
      </c>
      <c r="B761" s="101" t="s">
        <v>3374</v>
      </c>
      <c r="C761" s="111" t="str">
        <f>IF(A761="","",INDEX(ID!P:P,MATCH(Raw_DATA!A761,ID!A:A,0)))</f>
        <v>รพช.M2 B&gt;100</v>
      </c>
      <c r="D761" s="101">
        <f>IF(A761="","",INDEX(ID!M:M,MATCH(Raw_DATA!A761,ID!A:A,0)))</f>
        <v>13</v>
      </c>
      <c r="E761" s="112">
        <v>2.41</v>
      </c>
      <c r="F761" s="112">
        <v>2.31</v>
      </c>
      <c r="G761" s="112">
        <v>0.9</v>
      </c>
      <c r="H761" s="112">
        <v>122879634.91</v>
      </c>
      <c r="I761" s="112">
        <v>39981875.670000002</v>
      </c>
      <c r="J761" s="112">
        <v>36973213.979999997</v>
      </c>
      <c r="K761" s="112">
        <v>-8559749.3499999996</v>
      </c>
      <c r="L761" s="112">
        <v>10</v>
      </c>
      <c r="M761" s="112">
        <v>6.4</v>
      </c>
      <c r="N761" s="112">
        <f t="shared" si="283"/>
        <v>220</v>
      </c>
      <c r="O761" s="112">
        <f t="shared" si="284"/>
        <v>139</v>
      </c>
      <c r="P761" s="112">
        <f t="shared" si="285"/>
        <v>146</v>
      </c>
      <c r="Q761" s="112">
        <f t="shared" si="286"/>
        <v>542</v>
      </c>
      <c r="R761" s="112">
        <f t="shared" si="287"/>
        <v>35</v>
      </c>
      <c r="S761" s="112" cm="1">
        <f t="array" ref="S761">_xlfn.QUARTILE.EXC(IF($D$5:$D$906=$D761,$L$5:$L$906),1)</f>
        <v>-7.51</v>
      </c>
      <c r="T761" s="112" cm="1">
        <f t="array" ref="T761">_xlfn.QUARTILE.EXC(IF($D$5:$D$906=$D761,$L$5:$L$906),3)</f>
        <v>3.04</v>
      </c>
      <c r="U761" s="112">
        <f t="shared" si="267"/>
        <v>10.55</v>
      </c>
      <c r="V761" s="112">
        <f t="shared" si="268"/>
        <v>-23.335000000000001</v>
      </c>
      <c r="W761" s="112">
        <f t="shared" si="269"/>
        <v>18.865000000000002</v>
      </c>
      <c r="X761" s="112" t="b">
        <f t="shared" si="270"/>
        <v>0</v>
      </c>
      <c r="Y761" s="112" cm="1">
        <f t="array" ref="Y761">_xlfn.QUARTILE.EXC(IF($D$5:$D$906=$D761,$M$5:$M$906),1)</f>
        <v>-12.23</v>
      </c>
      <c r="Z761" s="112" cm="1">
        <f t="array" ref="Z761">_xlfn.QUARTILE.EXC(IF($D$5:$D$906=$D761,$M$5:$M$906),3)</f>
        <v>-0.18</v>
      </c>
      <c r="AA761" s="112">
        <f t="shared" si="271"/>
        <v>12.05</v>
      </c>
      <c r="AB761" s="112">
        <f t="shared" si="272"/>
        <v>-30.305000000000003</v>
      </c>
      <c r="AC761" s="112">
        <f t="shared" si="273"/>
        <v>17.895000000000003</v>
      </c>
      <c r="AD761" s="112" t="b">
        <f t="shared" si="274"/>
        <v>0</v>
      </c>
      <c r="AE761" s="101">
        <f t="shared" si="265"/>
        <v>0</v>
      </c>
      <c r="AF761" s="101">
        <f t="shared" si="266"/>
        <v>0</v>
      </c>
      <c r="AG761" s="406" cm="1">
        <f t="array" ref="AG761">_xlfn.QUARTILE.EXC(IF($AT$5:$AT$906=$AT761,$L$5:$L$906),1)</f>
        <v>-7.51</v>
      </c>
      <c r="AH761" s="406" cm="1">
        <f t="array" ref="AH761">_xlfn.QUARTILE.EXC(IF($AT$5:$AT$906=$AT761,$L$5:$L$906),3)</f>
        <v>3.04</v>
      </c>
      <c r="AI761" s="406">
        <f t="shared" si="275"/>
        <v>10.55</v>
      </c>
      <c r="AJ761" s="406">
        <f t="shared" si="276"/>
        <v>-23.335000000000001</v>
      </c>
      <c r="AK761" s="406">
        <f t="shared" si="277"/>
        <v>18.865000000000002</v>
      </c>
      <c r="AL761" s="406" t="b">
        <f t="shared" si="278"/>
        <v>0</v>
      </c>
      <c r="AM761" s="406" cm="1">
        <f t="array" ref="AM761">_xlfn.QUARTILE.EXC(IF($AT$5:$AT$906=$AT761,$M$5:$M$906),1)</f>
        <v>-12.23</v>
      </c>
      <c r="AN761" s="406" cm="1">
        <f t="array" ref="AN761">_xlfn.QUARTILE.EXC(IF($AT$5:$AT$906=$AT761,$M$5:$M$906),3)</f>
        <v>-0.18</v>
      </c>
      <c r="AO761" s="406">
        <f t="shared" si="279"/>
        <v>12.05</v>
      </c>
      <c r="AP761" s="406">
        <f t="shared" si="280"/>
        <v>-30.305000000000003</v>
      </c>
      <c r="AQ761" s="406">
        <f t="shared" si="281"/>
        <v>17.895000000000003</v>
      </c>
      <c r="AR761" s="406" t="b">
        <f t="shared" si="282"/>
        <v>0</v>
      </c>
      <c r="AS761" s="404" t="str">
        <f>INDEX('Org2567'!$BM:$BM,MATCH(Raw_DATA!A761,'Org2567'!$D:$D,0))</f>
        <v>รพช.M2 B&gt;100</v>
      </c>
      <c r="AT761" s="404">
        <f>INDEX('Org2567'!$BL:$BL,MATCH(Raw_DATA!A761,'Org2567'!$D:$D,0))</f>
        <v>13</v>
      </c>
      <c r="AU761" s="113"/>
      <c r="AV761" s="101">
        <v>220.28</v>
      </c>
      <c r="AW761" s="101">
        <v>139.4</v>
      </c>
      <c r="AX761" s="101">
        <v>145.94999999999999</v>
      </c>
      <c r="AY761" s="101">
        <v>541.57000000000005</v>
      </c>
      <c r="AZ761" s="101">
        <v>35.35</v>
      </c>
    </row>
    <row r="762" spans="1:52" x14ac:dyDescent="0.7">
      <c r="A762" s="101" t="s">
        <v>760</v>
      </c>
      <c r="B762" s="101" t="s">
        <v>3377</v>
      </c>
      <c r="C762" s="111" t="str">
        <f>IF(A762="","",INDEX(ID!P:P,MATCH(Raw_DATA!A762,ID!A:A,0)))</f>
        <v>รพช.F2 P&lt;=30,000</v>
      </c>
      <c r="D762" s="101">
        <f>IF(A762="","",INDEX(ID!M:M,MATCH(Raw_DATA!A762,ID!A:A,0)))</f>
        <v>5</v>
      </c>
      <c r="E762" s="112">
        <v>9.33</v>
      </c>
      <c r="F762" s="112">
        <v>9.08</v>
      </c>
      <c r="G762" s="112">
        <v>2.87</v>
      </c>
      <c r="H762" s="112">
        <v>67460687.090000004</v>
      </c>
      <c r="I762" s="112">
        <v>2069961.45</v>
      </c>
      <c r="J762" s="112">
        <v>1174274.3899999999</v>
      </c>
      <c r="K762" s="112">
        <v>15132116.17</v>
      </c>
      <c r="L762" s="112">
        <v>1.64</v>
      </c>
      <c r="M762" s="112">
        <v>2.09</v>
      </c>
      <c r="N762" s="112">
        <f t="shared" si="283"/>
        <v>90</v>
      </c>
      <c r="O762" s="112">
        <f t="shared" si="284"/>
        <v>89</v>
      </c>
      <c r="P762" s="112">
        <f t="shared" si="285"/>
        <v>30</v>
      </c>
      <c r="Q762" s="112">
        <f t="shared" si="286"/>
        <v>213</v>
      </c>
      <c r="R762" s="112">
        <f t="shared" si="287"/>
        <v>59</v>
      </c>
      <c r="S762" s="112" cm="1">
        <f t="array" ref="S762">_xlfn.QUARTILE.EXC(IF($D$5:$D$906=$D762,$L$5:$L$906),1)</f>
        <v>-9.4075000000000006</v>
      </c>
      <c r="T762" s="112" cm="1">
        <f t="array" ref="T762">_xlfn.QUARTILE.EXC(IF($D$5:$D$906=$D762,$L$5:$L$906),3)</f>
        <v>1.645</v>
      </c>
      <c r="U762" s="112">
        <f t="shared" si="267"/>
        <v>11.0525</v>
      </c>
      <c r="V762" s="112">
        <f t="shared" si="268"/>
        <v>-25.986249999999998</v>
      </c>
      <c r="W762" s="112">
        <f t="shared" si="269"/>
        <v>18.223749999999999</v>
      </c>
      <c r="X762" s="112" t="b">
        <f t="shared" si="270"/>
        <v>0</v>
      </c>
      <c r="Y762" s="112" cm="1">
        <f t="array" ref="Y762">_xlfn.QUARTILE.EXC(IF($D$5:$D$906=$D762,$M$5:$M$906),1)</f>
        <v>-18.744999999999997</v>
      </c>
      <c r="Z762" s="112" cm="1">
        <f t="array" ref="Z762">_xlfn.QUARTILE.EXC(IF($D$5:$D$906=$D762,$M$5:$M$906),3)</f>
        <v>-2.7</v>
      </c>
      <c r="AA762" s="112">
        <f t="shared" si="271"/>
        <v>16.044999999999998</v>
      </c>
      <c r="AB762" s="112">
        <f t="shared" si="272"/>
        <v>-42.812499999999993</v>
      </c>
      <c r="AC762" s="112">
        <f t="shared" si="273"/>
        <v>21.367499999999996</v>
      </c>
      <c r="AD762" s="112" t="b">
        <f t="shared" si="274"/>
        <v>0</v>
      </c>
      <c r="AE762" s="101">
        <f t="shared" si="265"/>
        <v>0</v>
      </c>
      <c r="AF762" s="101">
        <f t="shared" si="266"/>
        <v>0</v>
      </c>
      <c r="AG762" s="406" cm="1">
        <f t="array" ref="AG762">_xlfn.QUARTILE.EXC(IF($AT$5:$AT$906=$AT762,$L$5:$L$906),1)</f>
        <v>-9.4075000000000006</v>
      </c>
      <c r="AH762" s="406" cm="1">
        <f t="array" ref="AH762">_xlfn.QUARTILE.EXC(IF($AT$5:$AT$906=$AT762,$L$5:$L$906),3)</f>
        <v>1.645</v>
      </c>
      <c r="AI762" s="406">
        <f t="shared" si="275"/>
        <v>11.0525</v>
      </c>
      <c r="AJ762" s="406">
        <f t="shared" si="276"/>
        <v>-25.986249999999998</v>
      </c>
      <c r="AK762" s="406">
        <f t="shared" si="277"/>
        <v>18.223749999999999</v>
      </c>
      <c r="AL762" s="406" t="b">
        <f t="shared" si="278"/>
        <v>0</v>
      </c>
      <c r="AM762" s="406" cm="1">
        <f t="array" ref="AM762">_xlfn.QUARTILE.EXC(IF($AT$5:$AT$906=$AT762,$M$5:$M$906),1)</f>
        <v>-18.744999999999997</v>
      </c>
      <c r="AN762" s="406" cm="1">
        <f t="array" ref="AN762">_xlfn.QUARTILE.EXC(IF($AT$5:$AT$906=$AT762,$M$5:$M$906),3)</f>
        <v>-2.7</v>
      </c>
      <c r="AO762" s="406">
        <f t="shared" si="279"/>
        <v>16.044999999999998</v>
      </c>
      <c r="AP762" s="406">
        <f t="shared" si="280"/>
        <v>-42.812499999999993</v>
      </c>
      <c r="AQ762" s="406">
        <f t="shared" si="281"/>
        <v>21.367499999999996</v>
      </c>
      <c r="AR762" s="406" t="b">
        <f t="shared" si="282"/>
        <v>0</v>
      </c>
      <c r="AS762" s="404" t="str">
        <f>INDEX('Org2567'!$BM:$BM,MATCH(Raw_DATA!A762,'Org2567'!$D:$D,0))</f>
        <v>รพช.F2 P&lt;=30,000</v>
      </c>
      <c r="AT762" s="404">
        <f>INDEX('Org2567'!$BL:$BL,MATCH(Raw_DATA!A762,'Org2567'!$D:$D,0))</f>
        <v>5</v>
      </c>
      <c r="AU762" s="113"/>
      <c r="AV762" s="101">
        <v>89.78</v>
      </c>
      <c r="AW762" s="101">
        <v>89.47</v>
      </c>
      <c r="AX762" s="101">
        <v>29.88</v>
      </c>
      <c r="AY762" s="101">
        <v>213.29</v>
      </c>
      <c r="AZ762" s="101">
        <v>58.99</v>
      </c>
    </row>
    <row r="763" spans="1:52" x14ac:dyDescent="0.7">
      <c r="A763" s="101" t="s">
        <v>761</v>
      </c>
      <c r="B763" s="101" t="s">
        <v>3380</v>
      </c>
      <c r="C763" s="111" t="str">
        <f>IF(A763="","",INDEX(ID!P:P,MATCH(Raw_DATA!A763,ID!A:A,0)))</f>
        <v>รพช.F2 P&lt;=30,000</v>
      </c>
      <c r="D763" s="101">
        <f>IF(A763="","",INDEX(ID!M:M,MATCH(Raw_DATA!A763,ID!A:A,0)))</f>
        <v>5</v>
      </c>
      <c r="E763" s="112">
        <v>5.69</v>
      </c>
      <c r="F763" s="112">
        <v>5.46</v>
      </c>
      <c r="G763" s="112">
        <v>4.3600000000000003</v>
      </c>
      <c r="H763" s="112">
        <v>42930968.57</v>
      </c>
      <c r="I763" s="112">
        <v>-12788874.369999999</v>
      </c>
      <c r="J763" s="112">
        <v>-9097477.0299999993</v>
      </c>
      <c r="K763" s="112">
        <v>30711771.280000001</v>
      </c>
      <c r="L763" s="112">
        <v>-9.85</v>
      </c>
      <c r="M763" s="112">
        <v>-14.11</v>
      </c>
      <c r="N763" s="112">
        <f t="shared" si="283"/>
        <v>84</v>
      </c>
      <c r="O763" s="112">
        <f t="shared" si="284"/>
        <v>52</v>
      </c>
      <c r="P763" s="112">
        <f t="shared" si="285"/>
        <v>57</v>
      </c>
      <c r="Q763" s="112">
        <f t="shared" si="286"/>
        <v>182</v>
      </c>
      <c r="R763" s="112">
        <f t="shared" si="287"/>
        <v>45</v>
      </c>
      <c r="S763" s="112" cm="1">
        <f t="array" ref="S763">_xlfn.QUARTILE.EXC(IF($D$5:$D$906=$D763,$L$5:$L$906),1)</f>
        <v>-9.4075000000000006</v>
      </c>
      <c r="T763" s="112" cm="1">
        <f t="array" ref="T763">_xlfn.QUARTILE.EXC(IF($D$5:$D$906=$D763,$L$5:$L$906),3)</f>
        <v>1.645</v>
      </c>
      <c r="U763" s="112">
        <f t="shared" si="267"/>
        <v>11.0525</v>
      </c>
      <c r="V763" s="112">
        <f t="shared" si="268"/>
        <v>-25.986249999999998</v>
      </c>
      <c r="W763" s="112">
        <f t="shared" si="269"/>
        <v>18.223749999999999</v>
      </c>
      <c r="X763" s="112" t="b">
        <f t="shared" si="270"/>
        <v>0</v>
      </c>
      <c r="Y763" s="112" cm="1">
        <f t="array" ref="Y763">_xlfn.QUARTILE.EXC(IF($D$5:$D$906=$D763,$M$5:$M$906),1)</f>
        <v>-18.744999999999997</v>
      </c>
      <c r="Z763" s="112" cm="1">
        <f t="array" ref="Z763">_xlfn.QUARTILE.EXC(IF($D$5:$D$906=$D763,$M$5:$M$906),3)</f>
        <v>-2.7</v>
      </c>
      <c r="AA763" s="112">
        <f t="shared" si="271"/>
        <v>16.044999999999998</v>
      </c>
      <c r="AB763" s="112">
        <f t="shared" si="272"/>
        <v>-42.812499999999993</v>
      </c>
      <c r="AC763" s="112">
        <f t="shared" si="273"/>
        <v>21.367499999999996</v>
      </c>
      <c r="AD763" s="112" t="b">
        <f t="shared" si="274"/>
        <v>0</v>
      </c>
      <c r="AE763" s="101">
        <f t="shared" si="265"/>
        <v>1</v>
      </c>
      <c r="AF763" s="101">
        <f t="shared" si="266"/>
        <v>1</v>
      </c>
      <c r="AG763" s="406" cm="1">
        <f t="array" ref="AG763">_xlfn.QUARTILE.EXC(IF($AT$5:$AT$906=$AT763,$L$5:$L$906),1)</f>
        <v>-9.4075000000000006</v>
      </c>
      <c r="AH763" s="406" cm="1">
        <f t="array" ref="AH763">_xlfn.QUARTILE.EXC(IF($AT$5:$AT$906=$AT763,$L$5:$L$906),3)</f>
        <v>1.645</v>
      </c>
      <c r="AI763" s="406">
        <f t="shared" si="275"/>
        <v>11.0525</v>
      </c>
      <c r="AJ763" s="406">
        <f t="shared" si="276"/>
        <v>-25.986249999999998</v>
      </c>
      <c r="AK763" s="406">
        <f t="shared" si="277"/>
        <v>18.223749999999999</v>
      </c>
      <c r="AL763" s="406" t="b">
        <f t="shared" si="278"/>
        <v>0</v>
      </c>
      <c r="AM763" s="406" cm="1">
        <f t="array" ref="AM763">_xlfn.QUARTILE.EXC(IF($AT$5:$AT$906=$AT763,$M$5:$M$906),1)</f>
        <v>-18.744999999999997</v>
      </c>
      <c r="AN763" s="406" cm="1">
        <f t="array" ref="AN763">_xlfn.QUARTILE.EXC(IF($AT$5:$AT$906=$AT763,$M$5:$M$906),3)</f>
        <v>-2.7</v>
      </c>
      <c r="AO763" s="406">
        <f t="shared" si="279"/>
        <v>16.044999999999998</v>
      </c>
      <c r="AP763" s="406">
        <f t="shared" si="280"/>
        <v>-42.812499999999993</v>
      </c>
      <c r="AQ763" s="406">
        <f t="shared" si="281"/>
        <v>21.367499999999996</v>
      </c>
      <c r="AR763" s="406" t="b">
        <f t="shared" si="282"/>
        <v>0</v>
      </c>
      <c r="AS763" s="404" t="str">
        <f>INDEX('Org2567'!$BM:$BM,MATCH(Raw_DATA!A763,'Org2567'!$D:$D,0))</f>
        <v>รพช.F2 P&lt;=30,000</v>
      </c>
      <c r="AT763" s="404">
        <f>INDEX('Org2567'!$BL:$BL,MATCH(Raw_DATA!A763,'Org2567'!$D:$D,0))</f>
        <v>5</v>
      </c>
      <c r="AU763" s="113"/>
      <c r="AV763" s="101">
        <v>84.26</v>
      </c>
      <c r="AW763" s="101">
        <v>52.16</v>
      </c>
      <c r="AX763" s="101">
        <v>57.03</v>
      </c>
      <c r="AY763" s="101">
        <v>181.74</v>
      </c>
      <c r="AZ763" s="101">
        <v>44.54</v>
      </c>
    </row>
    <row r="764" spans="1:52" x14ac:dyDescent="0.7">
      <c r="A764" s="101" t="s">
        <v>762</v>
      </c>
      <c r="B764" s="101" t="s">
        <v>3383</v>
      </c>
      <c r="C764" s="111" t="str">
        <f>IF(A764="","",INDEX(ID!P:P,MATCH(Raw_DATA!A764,ID!A:A,0)))</f>
        <v>รพช.F2 P&lt;=30,000</v>
      </c>
      <c r="D764" s="101">
        <f>IF(A764="","",INDEX(ID!M:M,MATCH(Raw_DATA!A764,ID!A:A,0)))</f>
        <v>5</v>
      </c>
      <c r="E764" s="112">
        <v>1.9</v>
      </c>
      <c r="F764" s="112">
        <v>1.8</v>
      </c>
      <c r="G764" s="112">
        <v>1.65</v>
      </c>
      <c r="H764" s="112">
        <v>18124038.969999999</v>
      </c>
      <c r="I764" s="112">
        <v>-5770276.6600000001</v>
      </c>
      <c r="J764" s="112">
        <v>12613.31</v>
      </c>
      <c r="K764" s="112">
        <v>13216320.76</v>
      </c>
      <c r="L764" s="112">
        <v>0.02</v>
      </c>
      <c r="M764" s="112">
        <v>-9.3000000000000007</v>
      </c>
      <c r="N764" s="112">
        <f t="shared" si="283"/>
        <v>184</v>
      </c>
      <c r="O764" s="112">
        <f t="shared" si="284"/>
        <v>35</v>
      </c>
      <c r="P764" s="112">
        <f t="shared" si="285"/>
        <v>36</v>
      </c>
      <c r="Q764" s="112">
        <f t="shared" si="286"/>
        <v>164</v>
      </c>
      <c r="R764" s="112">
        <f t="shared" si="287"/>
        <v>42</v>
      </c>
      <c r="S764" s="112" cm="1">
        <f t="array" ref="S764">_xlfn.QUARTILE.EXC(IF($D$5:$D$906=$D764,$L$5:$L$906),1)</f>
        <v>-9.4075000000000006</v>
      </c>
      <c r="T764" s="112" cm="1">
        <f t="array" ref="T764">_xlfn.QUARTILE.EXC(IF($D$5:$D$906=$D764,$L$5:$L$906),3)</f>
        <v>1.645</v>
      </c>
      <c r="U764" s="112">
        <f t="shared" si="267"/>
        <v>11.0525</v>
      </c>
      <c r="V764" s="112">
        <f t="shared" si="268"/>
        <v>-25.986249999999998</v>
      </c>
      <c r="W764" s="112">
        <f t="shared" si="269"/>
        <v>18.223749999999999</v>
      </c>
      <c r="X764" s="112" t="b">
        <f t="shared" si="270"/>
        <v>0</v>
      </c>
      <c r="Y764" s="112" cm="1">
        <f t="array" ref="Y764">_xlfn.QUARTILE.EXC(IF($D$5:$D$906=$D764,$M$5:$M$906),1)</f>
        <v>-18.744999999999997</v>
      </c>
      <c r="Z764" s="112" cm="1">
        <f t="array" ref="Z764">_xlfn.QUARTILE.EXC(IF($D$5:$D$906=$D764,$M$5:$M$906),3)</f>
        <v>-2.7</v>
      </c>
      <c r="AA764" s="112">
        <f t="shared" si="271"/>
        <v>16.044999999999998</v>
      </c>
      <c r="AB764" s="112">
        <f t="shared" si="272"/>
        <v>-42.812499999999993</v>
      </c>
      <c r="AC764" s="112">
        <f t="shared" si="273"/>
        <v>21.367499999999996</v>
      </c>
      <c r="AD764" s="112" t="b">
        <f t="shared" si="274"/>
        <v>0</v>
      </c>
      <c r="AE764" s="101">
        <f t="shared" si="265"/>
        <v>1</v>
      </c>
      <c r="AF764" s="101">
        <f t="shared" si="266"/>
        <v>0</v>
      </c>
      <c r="AG764" s="406" cm="1">
        <f t="array" ref="AG764">_xlfn.QUARTILE.EXC(IF($AT$5:$AT$906=$AT764,$L$5:$L$906),1)</f>
        <v>-9.4075000000000006</v>
      </c>
      <c r="AH764" s="406" cm="1">
        <f t="array" ref="AH764">_xlfn.QUARTILE.EXC(IF($AT$5:$AT$906=$AT764,$L$5:$L$906),3)</f>
        <v>1.645</v>
      </c>
      <c r="AI764" s="406">
        <f t="shared" si="275"/>
        <v>11.0525</v>
      </c>
      <c r="AJ764" s="406">
        <f t="shared" si="276"/>
        <v>-25.986249999999998</v>
      </c>
      <c r="AK764" s="406">
        <f t="shared" si="277"/>
        <v>18.223749999999999</v>
      </c>
      <c r="AL764" s="406" t="b">
        <f t="shared" si="278"/>
        <v>0</v>
      </c>
      <c r="AM764" s="406" cm="1">
        <f t="array" ref="AM764">_xlfn.QUARTILE.EXC(IF($AT$5:$AT$906=$AT764,$M$5:$M$906),1)</f>
        <v>-18.744999999999997</v>
      </c>
      <c r="AN764" s="406" cm="1">
        <f t="array" ref="AN764">_xlfn.QUARTILE.EXC(IF($AT$5:$AT$906=$AT764,$M$5:$M$906),3)</f>
        <v>-2.7</v>
      </c>
      <c r="AO764" s="406">
        <f t="shared" si="279"/>
        <v>16.044999999999998</v>
      </c>
      <c r="AP764" s="406">
        <f t="shared" si="280"/>
        <v>-42.812499999999993</v>
      </c>
      <c r="AQ764" s="406">
        <f t="shared" si="281"/>
        <v>21.367499999999996</v>
      </c>
      <c r="AR764" s="406" t="b">
        <f t="shared" si="282"/>
        <v>0</v>
      </c>
      <c r="AS764" s="404" t="str">
        <f>INDEX('Org2567'!$BM:$BM,MATCH(Raw_DATA!A764,'Org2567'!$D:$D,0))</f>
        <v>รพช.F2 P&lt;=30,000</v>
      </c>
      <c r="AT764" s="404">
        <f>INDEX('Org2567'!$BL:$BL,MATCH(Raw_DATA!A764,'Org2567'!$D:$D,0))</f>
        <v>5</v>
      </c>
      <c r="AU764" s="113"/>
      <c r="AV764" s="101">
        <v>183.87</v>
      </c>
      <c r="AW764" s="101">
        <v>35.4</v>
      </c>
      <c r="AX764" s="101">
        <v>35.590000000000003</v>
      </c>
      <c r="AY764" s="101">
        <v>164.47</v>
      </c>
      <c r="AZ764" s="101">
        <v>42.31</v>
      </c>
    </row>
    <row r="765" spans="1:52" x14ac:dyDescent="0.7">
      <c r="A765" s="101" t="s">
        <v>3385</v>
      </c>
      <c r="B765" s="101" t="s">
        <v>3387</v>
      </c>
      <c r="C765" s="111" t="str">
        <f>IF(A765="","",INDEX(ID!P:P,MATCH(Raw_DATA!A765,ID!A:A,0)))</f>
        <v>รพช.F1 P50,000-100,000</v>
      </c>
      <c r="D765" s="101">
        <f>IF(A765="","",INDEX(ID!M:M,MATCH(Raw_DATA!A765,ID!A:A,0)))</f>
        <v>10</v>
      </c>
      <c r="E765" s="112">
        <v>6.37</v>
      </c>
      <c r="F765" s="112">
        <v>6.19</v>
      </c>
      <c r="G765" s="112">
        <v>4.79</v>
      </c>
      <c r="H765" s="112">
        <v>130744700.81999999</v>
      </c>
      <c r="I765" s="112">
        <v>-10475106.07</v>
      </c>
      <c r="J765" s="112">
        <v>5736111.5099999998</v>
      </c>
      <c r="K765" s="112">
        <v>92220706.340000004</v>
      </c>
      <c r="L765" s="112">
        <v>3.79</v>
      </c>
      <c r="M765" s="112">
        <v>-5.14</v>
      </c>
      <c r="N765" s="112">
        <f t="shared" si="283"/>
        <v>103</v>
      </c>
      <c r="O765" s="112">
        <f t="shared" si="284"/>
        <v>102</v>
      </c>
      <c r="P765" s="112">
        <f t="shared" si="285"/>
        <v>66</v>
      </c>
      <c r="Q765" s="112">
        <f t="shared" si="286"/>
        <v>273</v>
      </c>
      <c r="R765" s="112">
        <f t="shared" si="287"/>
        <v>34</v>
      </c>
      <c r="S765" s="112" cm="1">
        <f t="array" ref="S765">_xlfn.QUARTILE.EXC(IF($D$5:$D$906=$D765,$L$5:$L$906),1)</f>
        <v>-10.594999999999999</v>
      </c>
      <c r="T765" s="112" cm="1">
        <f t="array" ref="T765">_xlfn.QUARTILE.EXC(IF($D$5:$D$906=$D765,$L$5:$L$906),3)</f>
        <v>0.95</v>
      </c>
      <c r="U765" s="112">
        <f t="shared" si="267"/>
        <v>11.544999999999998</v>
      </c>
      <c r="V765" s="112">
        <f t="shared" si="268"/>
        <v>-27.912499999999994</v>
      </c>
      <c r="W765" s="112">
        <f t="shared" si="269"/>
        <v>18.267499999999995</v>
      </c>
      <c r="X765" s="112" t="b">
        <f t="shared" si="270"/>
        <v>0</v>
      </c>
      <c r="Y765" s="112" cm="1">
        <f t="array" ref="Y765">_xlfn.QUARTILE.EXC(IF($D$5:$D$906=$D765,$M$5:$M$906),1)</f>
        <v>-17.670000000000002</v>
      </c>
      <c r="Z765" s="112" cm="1">
        <f t="array" ref="Z765">_xlfn.QUARTILE.EXC(IF($D$5:$D$906=$D765,$M$5:$M$906),3)</f>
        <v>-3.92</v>
      </c>
      <c r="AA765" s="112">
        <f t="shared" si="271"/>
        <v>13.750000000000002</v>
      </c>
      <c r="AB765" s="112">
        <f t="shared" si="272"/>
        <v>-38.295000000000002</v>
      </c>
      <c r="AC765" s="112">
        <f t="shared" si="273"/>
        <v>16.705000000000005</v>
      </c>
      <c r="AD765" s="112" t="b">
        <f t="shared" si="274"/>
        <v>0</v>
      </c>
      <c r="AE765" s="101">
        <f t="shared" si="265"/>
        <v>1</v>
      </c>
      <c r="AF765" s="101">
        <f t="shared" si="266"/>
        <v>0</v>
      </c>
      <c r="AG765" s="406" cm="1">
        <f t="array" ref="AG765">_xlfn.QUARTILE.EXC(IF($AT$5:$AT$906=$AT765,$L$5:$L$906),1)</f>
        <v>-10.594999999999999</v>
      </c>
      <c r="AH765" s="406" cm="1">
        <f t="array" ref="AH765">_xlfn.QUARTILE.EXC(IF($AT$5:$AT$906=$AT765,$L$5:$L$906),3)</f>
        <v>0.95</v>
      </c>
      <c r="AI765" s="406">
        <f t="shared" si="275"/>
        <v>11.544999999999998</v>
      </c>
      <c r="AJ765" s="406">
        <f t="shared" si="276"/>
        <v>-27.912499999999994</v>
      </c>
      <c r="AK765" s="406">
        <f t="shared" si="277"/>
        <v>18.267499999999995</v>
      </c>
      <c r="AL765" s="406" t="b">
        <f t="shared" si="278"/>
        <v>0</v>
      </c>
      <c r="AM765" s="406" cm="1">
        <f t="array" ref="AM765">_xlfn.QUARTILE.EXC(IF($AT$5:$AT$906=$AT765,$M$5:$M$906),1)</f>
        <v>-17.670000000000002</v>
      </c>
      <c r="AN765" s="406" cm="1">
        <f t="array" ref="AN765">_xlfn.QUARTILE.EXC(IF($AT$5:$AT$906=$AT765,$M$5:$M$906),3)</f>
        <v>-3.92</v>
      </c>
      <c r="AO765" s="406">
        <f t="shared" si="279"/>
        <v>13.750000000000002</v>
      </c>
      <c r="AP765" s="406">
        <f t="shared" si="280"/>
        <v>-38.295000000000002</v>
      </c>
      <c r="AQ765" s="406">
        <f t="shared" si="281"/>
        <v>16.705000000000005</v>
      </c>
      <c r="AR765" s="406" t="b">
        <f t="shared" si="282"/>
        <v>0</v>
      </c>
      <c r="AS765" s="404" t="str">
        <f>INDEX('Org2567'!$BM:$BM,MATCH(Raw_DATA!A765,'Org2567'!$D:$D,0))</f>
        <v>รพช.F1 P50,000-100,000</v>
      </c>
      <c r="AT765" s="404">
        <f>INDEX('Org2567'!$BL:$BL,MATCH(Raw_DATA!A765,'Org2567'!$D:$D,0))</f>
        <v>10</v>
      </c>
      <c r="AU765" s="113"/>
      <c r="AV765" s="101">
        <v>103.05</v>
      </c>
      <c r="AW765" s="101">
        <v>101.73</v>
      </c>
      <c r="AX765" s="101">
        <v>65.63</v>
      </c>
      <c r="AY765" s="101">
        <v>273.23</v>
      </c>
      <c r="AZ765" s="101">
        <v>33.86</v>
      </c>
    </row>
    <row r="766" spans="1:52" x14ac:dyDescent="0.7">
      <c r="A766" s="101" t="s">
        <v>763</v>
      </c>
      <c r="B766" s="101" t="s">
        <v>3390</v>
      </c>
      <c r="C766" s="111" t="str">
        <f>IF(A766="","",INDEX(ID!P:P,MATCH(Raw_DATA!A766,ID!A:A,0)))</f>
        <v>รพช.F2 P&lt;=30,000</v>
      </c>
      <c r="D766" s="101">
        <f>IF(A766="","",INDEX(ID!M:M,MATCH(Raw_DATA!A766,ID!A:A,0)))</f>
        <v>5</v>
      </c>
      <c r="E766" s="112">
        <v>3.54</v>
      </c>
      <c r="F766" s="112">
        <v>3.43</v>
      </c>
      <c r="G766" s="112">
        <v>2.67</v>
      </c>
      <c r="H766" s="112">
        <v>35560095.719999999</v>
      </c>
      <c r="I766" s="112">
        <v>-8042926.1500000004</v>
      </c>
      <c r="J766" s="112">
        <v>-3581840.38</v>
      </c>
      <c r="K766" s="112">
        <v>23375948.98</v>
      </c>
      <c r="L766" s="112">
        <v>-5.78</v>
      </c>
      <c r="M766" s="112">
        <v>-10.32</v>
      </c>
      <c r="N766" s="112">
        <f t="shared" si="283"/>
        <v>68</v>
      </c>
      <c r="O766" s="112">
        <f t="shared" si="284"/>
        <v>85</v>
      </c>
      <c r="P766" s="112">
        <f t="shared" si="285"/>
        <v>103</v>
      </c>
      <c r="Q766" s="112">
        <f t="shared" si="286"/>
        <v>283</v>
      </c>
      <c r="R766" s="112">
        <f t="shared" si="287"/>
        <v>55</v>
      </c>
      <c r="S766" s="112" cm="1">
        <f t="array" ref="S766">_xlfn.QUARTILE.EXC(IF($D$5:$D$906=$D766,$L$5:$L$906),1)</f>
        <v>-9.4075000000000006</v>
      </c>
      <c r="T766" s="112" cm="1">
        <f t="array" ref="T766">_xlfn.QUARTILE.EXC(IF($D$5:$D$906=$D766,$L$5:$L$906),3)</f>
        <v>1.645</v>
      </c>
      <c r="U766" s="112">
        <f t="shared" si="267"/>
        <v>11.0525</v>
      </c>
      <c r="V766" s="112">
        <f t="shared" si="268"/>
        <v>-25.986249999999998</v>
      </c>
      <c r="W766" s="112">
        <f t="shared" si="269"/>
        <v>18.223749999999999</v>
      </c>
      <c r="X766" s="112" t="b">
        <f t="shared" si="270"/>
        <v>0</v>
      </c>
      <c r="Y766" s="112" cm="1">
        <f t="array" ref="Y766">_xlfn.QUARTILE.EXC(IF($D$5:$D$906=$D766,$M$5:$M$906),1)</f>
        <v>-18.744999999999997</v>
      </c>
      <c r="Z766" s="112" cm="1">
        <f t="array" ref="Z766">_xlfn.QUARTILE.EXC(IF($D$5:$D$906=$D766,$M$5:$M$906),3)</f>
        <v>-2.7</v>
      </c>
      <c r="AA766" s="112">
        <f t="shared" si="271"/>
        <v>16.044999999999998</v>
      </c>
      <c r="AB766" s="112">
        <f t="shared" si="272"/>
        <v>-42.812499999999993</v>
      </c>
      <c r="AC766" s="112">
        <f t="shared" si="273"/>
        <v>21.367499999999996</v>
      </c>
      <c r="AD766" s="112" t="b">
        <f t="shared" si="274"/>
        <v>0</v>
      </c>
      <c r="AE766" s="101">
        <f t="shared" si="265"/>
        <v>1</v>
      </c>
      <c r="AF766" s="101">
        <f t="shared" si="266"/>
        <v>1</v>
      </c>
      <c r="AG766" s="406" cm="1">
        <f t="array" ref="AG766">_xlfn.QUARTILE.EXC(IF($AT$5:$AT$906=$AT766,$L$5:$L$906),1)</f>
        <v>-9.4075000000000006</v>
      </c>
      <c r="AH766" s="406" cm="1">
        <f t="array" ref="AH766">_xlfn.QUARTILE.EXC(IF($AT$5:$AT$906=$AT766,$L$5:$L$906),3)</f>
        <v>1.645</v>
      </c>
      <c r="AI766" s="406">
        <f t="shared" si="275"/>
        <v>11.0525</v>
      </c>
      <c r="AJ766" s="406">
        <f t="shared" si="276"/>
        <v>-25.986249999999998</v>
      </c>
      <c r="AK766" s="406">
        <f t="shared" si="277"/>
        <v>18.223749999999999</v>
      </c>
      <c r="AL766" s="406" t="b">
        <f t="shared" si="278"/>
        <v>0</v>
      </c>
      <c r="AM766" s="406" cm="1">
        <f t="array" ref="AM766">_xlfn.QUARTILE.EXC(IF($AT$5:$AT$906=$AT766,$M$5:$M$906),1)</f>
        <v>-18.744999999999997</v>
      </c>
      <c r="AN766" s="406" cm="1">
        <f t="array" ref="AN766">_xlfn.QUARTILE.EXC(IF($AT$5:$AT$906=$AT766,$M$5:$M$906),3)</f>
        <v>-2.7</v>
      </c>
      <c r="AO766" s="406">
        <f t="shared" si="279"/>
        <v>16.044999999999998</v>
      </c>
      <c r="AP766" s="406">
        <f t="shared" si="280"/>
        <v>-42.812499999999993</v>
      </c>
      <c r="AQ766" s="406">
        <f t="shared" si="281"/>
        <v>21.367499999999996</v>
      </c>
      <c r="AR766" s="406" t="b">
        <f t="shared" si="282"/>
        <v>0</v>
      </c>
      <c r="AS766" s="404" t="str">
        <f>INDEX('Org2567'!$BM:$BM,MATCH(Raw_DATA!A766,'Org2567'!$D:$D,0))</f>
        <v>รพช.F2 P&lt;=30,000</v>
      </c>
      <c r="AT766" s="404">
        <f>INDEX('Org2567'!$BL:$BL,MATCH(Raw_DATA!A766,'Org2567'!$D:$D,0))</f>
        <v>5</v>
      </c>
      <c r="AU766" s="113"/>
      <c r="AV766" s="101">
        <v>68.45</v>
      </c>
      <c r="AW766" s="101">
        <v>85.26</v>
      </c>
      <c r="AX766" s="101">
        <v>102.71</v>
      </c>
      <c r="AY766" s="101">
        <v>283.24</v>
      </c>
      <c r="AZ766" s="101">
        <v>54.94</v>
      </c>
    </row>
    <row r="767" spans="1:52" x14ac:dyDescent="0.7">
      <c r="A767" s="101" t="s">
        <v>764</v>
      </c>
      <c r="B767" s="101" t="s">
        <v>3148</v>
      </c>
      <c r="C767" s="111" t="str">
        <f>IF(A767="","",INDEX(ID!P:P,MATCH(Raw_DATA!A767,ID!A:A,0)))</f>
        <v>รพศ.A B&gt;700to1000</v>
      </c>
      <c r="D767" s="101">
        <f>IF(A767="","",INDEX(ID!M:M,MATCH(Raw_DATA!A767,ID!A:A,0)))</f>
        <v>19</v>
      </c>
      <c r="E767" s="112">
        <v>4.05</v>
      </c>
      <c r="F767" s="112">
        <v>3.88</v>
      </c>
      <c r="G767" s="112">
        <v>1.76</v>
      </c>
      <c r="H767" s="112">
        <v>1628524427.2</v>
      </c>
      <c r="I767" s="112">
        <v>188399174.27000001</v>
      </c>
      <c r="J767" s="112">
        <v>378757630.63</v>
      </c>
      <c r="K767" s="112">
        <v>405967614.79000002</v>
      </c>
      <c r="L767" s="112">
        <v>12.19</v>
      </c>
      <c r="M767" s="112">
        <v>4.3899999999999997</v>
      </c>
      <c r="N767" s="112">
        <f t="shared" si="283"/>
        <v>92</v>
      </c>
      <c r="O767" s="112">
        <f t="shared" si="284"/>
        <v>158</v>
      </c>
      <c r="P767" s="112">
        <f t="shared" si="285"/>
        <v>87</v>
      </c>
      <c r="Q767" s="112">
        <f t="shared" si="286"/>
        <v>477</v>
      </c>
      <c r="R767" s="112">
        <f t="shared" si="287"/>
        <v>30</v>
      </c>
      <c r="S767" s="112" cm="1">
        <f t="array" ref="S767">_xlfn.QUARTILE.EXC(IF($D$5:$D$906=$D767,$L$5:$L$906),1)</f>
        <v>3.02</v>
      </c>
      <c r="T767" s="112" cm="1">
        <f t="array" ref="T767">_xlfn.QUARTILE.EXC(IF($D$5:$D$906=$D767,$L$5:$L$906),3)</f>
        <v>9.33</v>
      </c>
      <c r="U767" s="112">
        <f t="shared" si="267"/>
        <v>6.3100000000000005</v>
      </c>
      <c r="V767" s="112">
        <f t="shared" si="268"/>
        <v>-6.4450000000000003</v>
      </c>
      <c r="W767" s="112">
        <f t="shared" si="269"/>
        <v>18.795000000000002</v>
      </c>
      <c r="X767" s="112" t="b">
        <f t="shared" si="270"/>
        <v>0</v>
      </c>
      <c r="Y767" s="112" cm="1">
        <f t="array" ref="Y767">_xlfn.QUARTILE.EXC(IF($D$5:$D$906=$D767,$M$5:$M$906),1)</f>
        <v>-3.11</v>
      </c>
      <c r="Z767" s="112" cm="1">
        <f t="array" ref="Z767">_xlfn.QUARTILE.EXC(IF($D$5:$D$906=$D767,$M$5:$M$906),3)</f>
        <v>6.62</v>
      </c>
      <c r="AA767" s="112">
        <f t="shared" si="271"/>
        <v>9.73</v>
      </c>
      <c r="AB767" s="112">
        <f t="shared" si="272"/>
        <v>-17.705000000000002</v>
      </c>
      <c r="AC767" s="112">
        <f t="shared" si="273"/>
        <v>21.215</v>
      </c>
      <c r="AD767" s="112" t="b">
        <f t="shared" si="274"/>
        <v>0</v>
      </c>
      <c r="AE767" s="101">
        <f t="shared" si="265"/>
        <v>0</v>
      </c>
      <c r="AF767" s="101">
        <f t="shared" si="266"/>
        <v>0</v>
      </c>
      <c r="AG767" s="406" cm="1">
        <f t="array" ref="AG767">_xlfn.QUARTILE.EXC(IF($AT$5:$AT$906=$AT767,$L$5:$L$906),1)</f>
        <v>3.02</v>
      </c>
      <c r="AH767" s="406" cm="1">
        <f t="array" ref="AH767">_xlfn.QUARTILE.EXC(IF($AT$5:$AT$906=$AT767,$L$5:$L$906),3)</f>
        <v>9.33</v>
      </c>
      <c r="AI767" s="406">
        <f t="shared" si="275"/>
        <v>6.3100000000000005</v>
      </c>
      <c r="AJ767" s="406">
        <f t="shared" si="276"/>
        <v>-6.4450000000000003</v>
      </c>
      <c r="AK767" s="406">
        <f t="shared" si="277"/>
        <v>18.795000000000002</v>
      </c>
      <c r="AL767" s="406" t="b">
        <f t="shared" si="278"/>
        <v>0</v>
      </c>
      <c r="AM767" s="406" cm="1">
        <f t="array" ref="AM767">_xlfn.QUARTILE.EXC(IF($AT$5:$AT$906=$AT767,$M$5:$M$906),1)</f>
        <v>-3.11</v>
      </c>
      <c r="AN767" s="406" cm="1">
        <f t="array" ref="AN767">_xlfn.QUARTILE.EXC(IF($AT$5:$AT$906=$AT767,$M$5:$M$906),3)</f>
        <v>6.62</v>
      </c>
      <c r="AO767" s="406">
        <f t="shared" si="279"/>
        <v>9.73</v>
      </c>
      <c r="AP767" s="406">
        <f t="shared" si="280"/>
        <v>-17.705000000000002</v>
      </c>
      <c r="AQ767" s="406">
        <f t="shared" si="281"/>
        <v>21.215</v>
      </c>
      <c r="AR767" s="406" t="b">
        <f t="shared" si="282"/>
        <v>0</v>
      </c>
      <c r="AS767" s="404" t="str">
        <f>INDEX('Org2567'!$BM:$BM,MATCH(Raw_DATA!A767,'Org2567'!$D:$D,0))</f>
        <v>รพศ.A B&gt;700to1000</v>
      </c>
      <c r="AT767" s="404">
        <f>INDEX('Org2567'!$BL:$BL,MATCH(Raw_DATA!A767,'Org2567'!$D:$D,0))</f>
        <v>19</v>
      </c>
      <c r="AU767" s="113"/>
      <c r="AV767" s="101">
        <v>91.68</v>
      </c>
      <c r="AW767" s="101">
        <v>158.08000000000001</v>
      </c>
      <c r="AX767" s="101">
        <v>87.14</v>
      </c>
      <c r="AY767" s="101">
        <v>477.11</v>
      </c>
      <c r="AZ767" s="101">
        <v>29.62</v>
      </c>
    </row>
    <row r="768" spans="1:52" x14ac:dyDescent="0.7">
      <c r="A768" s="101" t="s">
        <v>765</v>
      </c>
      <c r="B768" s="101" t="s">
        <v>3152</v>
      </c>
      <c r="C768" s="111" t="str">
        <f>IF(A768="","",INDEX(ID!P:P,MATCH(Raw_DATA!A768,ID!A:A,0)))</f>
        <v>รพช.F2 P&lt;=30,000</v>
      </c>
      <c r="D768" s="101">
        <f>IF(A768="","",INDEX(ID!M:M,MATCH(Raw_DATA!A768,ID!A:A,0)))</f>
        <v>5</v>
      </c>
      <c r="E768" s="112">
        <v>4.03</v>
      </c>
      <c r="F768" s="112">
        <v>3.77</v>
      </c>
      <c r="G768" s="112">
        <v>3.24</v>
      </c>
      <c r="H768" s="112">
        <v>42902197.600000001</v>
      </c>
      <c r="I768" s="112">
        <v>-3416465.25</v>
      </c>
      <c r="J768" s="112">
        <v>-1126148.71</v>
      </c>
      <c r="K768" s="112">
        <v>31627562.57</v>
      </c>
      <c r="L768" s="112">
        <v>-1.31</v>
      </c>
      <c r="M768" s="112">
        <v>-4.28</v>
      </c>
      <c r="N768" s="112">
        <f t="shared" si="283"/>
        <v>131</v>
      </c>
      <c r="O768" s="112">
        <f t="shared" si="284"/>
        <v>40</v>
      </c>
      <c r="P768" s="112">
        <f t="shared" si="285"/>
        <v>46</v>
      </c>
      <c r="Q768" s="112">
        <f t="shared" si="286"/>
        <v>467</v>
      </c>
      <c r="R768" s="112">
        <f t="shared" si="287"/>
        <v>53</v>
      </c>
      <c r="S768" s="112" cm="1">
        <f t="array" ref="S768">_xlfn.QUARTILE.EXC(IF($D$5:$D$906=$D768,$L$5:$L$906),1)</f>
        <v>-9.4075000000000006</v>
      </c>
      <c r="T768" s="112" cm="1">
        <f t="array" ref="T768">_xlfn.QUARTILE.EXC(IF($D$5:$D$906=$D768,$L$5:$L$906),3)</f>
        <v>1.645</v>
      </c>
      <c r="U768" s="112">
        <f t="shared" si="267"/>
        <v>11.0525</v>
      </c>
      <c r="V768" s="112">
        <f t="shared" si="268"/>
        <v>-25.986249999999998</v>
      </c>
      <c r="W768" s="112">
        <f t="shared" si="269"/>
        <v>18.223749999999999</v>
      </c>
      <c r="X768" s="112" t="b">
        <f t="shared" si="270"/>
        <v>0</v>
      </c>
      <c r="Y768" s="112" cm="1">
        <f t="array" ref="Y768">_xlfn.QUARTILE.EXC(IF($D$5:$D$906=$D768,$M$5:$M$906),1)</f>
        <v>-18.744999999999997</v>
      </c>
      <c r="Z768" s="112" cm="1">
        <f t="array" ref="Z768">_xlfn.QUARTILE.EXC(IF($D$5:$D$906=$D768,$M$5:$M$906),3)</f>
        <v>-2.7</v>
      </c>
      <c r="AA768" s="112">
        <f t="shared" si="271"/>
        <v>16.044999999999998</v>
      </c>
      <c r="AB768" s="112">
        <f t="shared" si="272"/>
        <v>-42.812499999999993</v>
      </c>
      <c r="AC768" s="112">
        <f t="shared" si="273"/>
        <v>21.367499999999996</v>
      </c>
      <c r="AD768" s="112" t="b">
        <f t="shared" si="274"/>
        <v>0</v>
      </c>
      <c r="AE768" s="101">
        <f t="shared" si="265"/>
        <v>1</v>
      </c>
      <c r="AF768" s="101">
        <f t="shared" si="266"/>
        <v>1</v>
      </c>
      <c r="AG768" s="406" cm="1">
        <f t="array" ref="AG768">_xlfn.QUARTILE.EXC(IF($AT$5:$AT$906=$AT768,$L$5:$L$906),1)</f>
        <v>-9.4075000000000006</v>
      </c>
      <c r="AH768" s="406" cm="1">
        <f t="array" ref="AH768">_xlfn.QUARTILE.EXC(IF($AT$5:$AT$906=$AT768,$L$5:$L$906),3)</f>
        <v>1.645</v>
      </c>
      <c r="AI768" s="406">
        <f t="shared" si="275"/>
        <v>11.0525</v>
      </c>
      <c r="AJ768" s="406">
        <f t="shared" si="276"/>
        <v>-25.986249999999998</v>
      </c>
      <c r="AK768" s="406">
        <f t="shared" si="277"/>
        <v>18.223749999999999</v>
      </c>
      <c r="AL768" s="406" t="b">
        <f t="shared" si="278"/>
        <v>0</v>
      </c>
      <c r="AM768" s="406" cm="1">
        <f t="array" ref="AM768">_xlfn.QUARTILE.EXC(IF($AT$5:$AT$906=$AT768,$M$5:$M$906),1)</f>
        <v>-18.744999999999997</v>
      </c>
      <c r="AN768" s="406" cm="1">
        <f t="array" ref="AN768">_xlfn.QUARTILE.EXC(IF($AT$5:$AT$906=$AT768,$M$5:$M$906),3)</f>
        <v>-2.7</v>
      </c>
      <c r="AO768" s="406">
        <f t="shared" si="279"/>
        <v>16.044999999999998</v>
      </c>
      <c r="AP768" s="406">
        <f t="shared" si="280"/>
        <v>-42.812499999999993</v>
      </c>
      <c r="AQ768" s="406">
        <f t="shared" si="281"/>
        <v>21.367499999999996</v>
      </c>
      <c r="AR768" s="406" t="b">
        <f t="shared" si="282"/>
        <v>0</v>
      </c>
      <c r="AS768" s="404" t="str">
        <f>INDEX('Org2567'!$BM:$BM,MATCH(Raw_DATA!A768,'Org2567'!$D:$D,0))</f>
        <v>รพช.F2 P&lt;=30,000</v>
      </c>
      <c r="AT768" s="404">
        <f>INDEX('Org2567'!$BL:$BL,MATCH(Raw_DATA!A768,'Org2567'!$D:$D,0))</f>
        <v>5</v>
      </c>
      <c r="AU768" s="113"/>
      <c r="AV768" s="101">
        <v>131.36000000000001</v>
      </c>
      <c r="AW768" s="101">
        <v>39.86</v>
      </c>
      <c r="AX768" s="101">
        <v>45.87</v>
      </c>
      <c r="AY768" s="101">
        <v>467.23</v>
      </c>
      <c r="AZ768" s="101">
        <v>52.81</v>
      </c>
    </row>
    <row r="769" spans="1:52" x14ac:dyDescent="0.7">
      <c r="A769" s="101" t="s">
        <v>766</v>
      </c>
      <c r="B769" s="101" t="s">
        <v>4105</v>
      </c>
      <c r="C769" s="111" t="str">
        <f>IF(A769="","",INDEX(ID!P:P,MATCH(Raw_DATA!A769,ID!A:A,0)))</f>
        <v>รพช.F2 P30,000-60,000</v>
      </c>
      <c r="D769" s="101">
        <f>IF(A769="","",INDEX(ID!M:M,MATCH(Raw_DATA!A769,ID!A:A,0)))</f>
        <v>6</v>
      </c>
      <c r="E769" s="112">
        <v>2.83</v>
      </c>
      <c r="F769" s="112">
        <v>2.57</v>
      </c>
      <c r="G769" s="112">
        <v>1.28</v>
      </c>
      <c r="H769" s="112">
        <v>34256387.659999996</v>
      </c>
      <c r="I769" s="112">
        <v>-7914944.5099999998</v>
      </c>
      <c r="J769" s="112">
        <v>-4029969.67</v>
      </c>
      <c r="K769" s="112">
        <v>5208318.2300000004</v>
      </c>
      <c r="L769" s="112">
        <v>-3.05</v>
      </c>
      <c r="M769" s="112">
        <v>-7.91</v>
      </c>
      <c r="N769" s="112">
        <f t="shared" si="283"/>
        <v>135</v>
      </c>
      <c r="O769" s="112">
        <f t="shared" si="284"/>
        <v>109</v>
      </c>
      <c r="P769" s="112">
        <f t="shared" si="285"/>
        <v>92</v>
      </c>
      <c r="Q769" s="112">
        <f t="shared" si="286"/>
        <v>576</v>
      </c>
      <c r="R769" s="112">
        <f t="shared" si="287"/>
        <v>48</v>
      </c>
      <c r="S769" s="112" cm="1">
        <f t="array" ref="S769">_xlfn.QUARTILE.EXC(IF($D$5:$D$906=$D769,$L$5:$L$906),1)</f>
        <v>-10.317499999999999</v>
      </c>
      <c r="T769" s="112" cm="1">
        <f t="array" ref="T769">_xlfn.QUARTILE.EXC(IF($D$5:$D$906=$D769,$L$5:$L$906),3)</f>
        <v>1.0349999999999999</v>
      </c>
      <c r="U769" s="112">
        <f t="shared" si="267"/>
        <v>11.352499999999999</v>
      </c>
      <c r="V769" s="112">
        <f t="shared" si="268"/>
        <v>-27.346249999999998</v>
      </c>
      <c r="W769" s="112">
        <f t="shared" si="269"/>
        <v>18.063749999999999</v>
      </c>
      <c r="X769" s="112" t="b">
        <f t="shared" si="270"/>
        <v>0</v>
      </c>
      <c r="Y769" s="112" cm="1">
        <f t="array" ref="Y769">_xlfn.QUARTILE.EXC(IF($D$5:$D$906=$D769,$M$5:$M$906),1)</f>
        <v>-15.98</v>
      </c>
      <c r="Z769" s="112" cm="1">
        <f t="array" ref="Z769">_xlfn.QUARTILE.EXC(IF($D$5:$D$906=$D769,$M$5:$M$906),3)</f>
        <v>-2.4</v>
      </c>
      <c r="AA769" s="112">
        <f t="shared" si="271"/>
        <v>13.58</v>
      </c>
      <c r="AB769" s="112">
        <f t="shared" si="272"/>
        <v>-36.35</v>
      </c>
      <c r="AC769" s="112">
        <f t="shared" si="273"/>
        <v>17.970000000000002</v>
      </c>
      <c r="AD769" s="112" t="b">
        <f t="shared" si="274"/>
        <v>0</v>
      </c>
      <c r="AE769" s="101">
        <f t="shared" si="265"/>
        <v>1</v>
      </c>
      <c r="AF769" s="101">
        <f t="shared" si="266"/>
        <v>1</v>
      </c>
      <c r="AG769" s="406" cm="1">
        <f t="array" ref="AG769">_xlfn.QUARTILE.EXC(IF($AT$5:$AT$906=$AT769,$L$5:$L$906),1)</f>
        <v>-9.3850000000000016</v>
      </c>
      <c r="AH769" s="406" cm="1">
        <f t="array" ref="AH769">_xlfn.QUARTILE.EXC(IF($AT$5:$AT$906=$AT769,$L$5:$L$906),3)</f>
        <v>1.2250000000000001</v>
      </c>
      <c r="AI769" s="406">
        <f t="shared" si="275"/>
        <v>10.610000000000001</v>
      </c>
      <c r="AJ769" s="406">
        <f t="shared" si="276"/>
        <v>-25.300000000000004</v>
      </c>
      <c r="AK769" s="406">
        <f t="shared" si="277"/>
        <v>17.140000000000004</v>
      </c>
      <c r="AL769" s="406" t="b">
        <f t="shared" si="278"/>
        <v>0</v>
      </c>
      <c r="AM769" s="406" cm="1">
        <f t="array" ref="AM769">_xlfn.QUARTILE.EXC(IF($AT$5:$AT$906=$AT769,$M$5:$M$906),1)</f>
        <v>-15.515000000000001</v>
      </c>
      <c r="AN769" s="406" cm="1">
        <f t="array" ref="AN769">_xlfn.QUARTILE.EXC(IF($AT$5:$AT$906=$AT769,$M$5:$M$906),3)</f>
        <v>-2.2599999999999998</v>
      </c>
      <c r="AO769" s="406">
        <f t="shared" si="279"/>
        <v>13.255000000000001</v>
      </c>
      <c r="AP769" s="406">
        <f t="shared" si="280"/>
        <v>-35.397500000000001</v>
      </c>
      <c r="AQ769" s="406">
        <f t="shared" si="281"/>
        <v>17.622500000000002</v>
      </c>
      <c r="AR769" s="406" t="b">
        <f t="shared" si="282"/>
        <v>0</v>
      </c>
      <c r="AS769" s="404" t="str">
        <f>INDEX('Org2567'!$BM:$BM,MATCH(Raw_DATA!A769,'Org2567'!$D:$D,0))</f>
        <v>รพช.F2 P30,000-60,000</v>
      </c>
      <c r="AT769" s="404">
        <f>INDEX('Org2567'!$BL:$BL,MATCH(Raw_DATA!A769,'Org2567'!$D:$D,0))</f>
        <v>6</v>
      </c>
      <c r="AU769" s="113"/>
      <c r="AV769" s="101">
        <v>134.57</v>
      </c>
      <c r="AW769" s="101">
        <v>109.11</v>
      </c>
      <c r="AX769" s="101">
        <v>92.42</v>
      </c>
      <c r="AY769" s="101">
        <v>575.63</v>
      </c>
      <c r="AZ769" s="101">
        <v>47.83</v>
      </c>
    </row>
    <row r="770" spans="1:52" x14ac:dyDescent="0.7">
      <c r="A770" s="101" t="s">
        <v>767</v>
      </c>
      <c r="B770" s="101" t="s">
        <v>3156</v>
      </c>
      <c r="C770" s="111" t="str">
        <f>IF(A770="","",INDEX(ID!P:P,MATCH(Raw_DATA!A770,ID!A:A,0)))</f>
        <v>รพช.M2 B&gt;100</v>
      </c>
      <c r="D770" s="101">
        <f>IF(A770="","",INDEX(ID!M:M,MATCH(Raw_DATA!A770,ID!A:A,0)))</f>
        <v>13</v>
      </c>
      <c r="E770" s="112">
        <v>6.77</v>
      </c>
      <c r="F770" s="112">
        <v>6.21</v>
      </c>
      <c r="G770" s="112">
        <v>5.59</v>
      </c>
      <c r="H770" s="112">
        <v>108481874.90000001</v>
      </c>
      <c r="I770" s="112">
        <v>-27289533.629999999</v>
      </c>
      <c r="J770" s="112">
        <v>-17413949.460000001</v>
      </c>
      <c r="K770" s="112">
        <v>86394487.75</v>
      </c>
      <c r="L770" s="112">
        <v>-9.48</v>
      </c>
      <c r="M770" s="112">
        <v>-12.23</v>
      </c>
      <c r="N770" s="112">
        <f t="shared" si="283"/>
        <v>111</v>
      </c>
      <c r="O770" s="112">
        <f t="shared" si="284"/>
        <v>23</v>
      </c>
      <c r="P770" s="112">
        <f t="shared" si="285"/>
        <v>53</v>
      </c>
      <c r="Q770" s="112">
        <f t="shared" si="286"/>
        <v>887</v>
      </c>
      <c r="R770" s="112">
        <f t="shared" si="287"/>
        <v>85</v>
      </c>
      <c r="S770" s="112" cm="1">
        <f t="array" ref="S770">_xlfn.QUARTILE.EXC(IF($D$5:$D$906=$D770,$L$5:$L$906),1)</f>
        <v>-7.51</v>
      </c>
      <c r="T770" s="112" cm="1">
        <f t="array" ref="T770">_xlfn.QUARTILE.EXC(IF($D$5:$D$906=$D770,$L$5:$L$906),3)</f>
        <v>3.04</v>
      </c>
      <c r="U770" s="112">
        <f t="shared" si="267"/>
        <v>10.55</v>
      </c>
      <c r="V770" s="112">
        <f t="shared" si="268"/>
        <v>-23.335000000000001</v>
      </c>
      <c r="W770" s="112">
        <f t="shared" si="269"/>
        <v>18.865000000000002</v>
      </c>
      <c r="X770" s="112" t="b">
        <f t="shared" si="270"/>
        <v>0</v>
      </c>
      <c r="Y770" s="112" cm="1">
        <f t="array" ref="Y770">_xlfn.QUARTILE.EXC(IF($D$5:$D$906=$D770,$M$5:$M$906),1)</f>
        <v>-12.23</v>
      </c>
      <c r="Z770" s="112" cm="1">
        <f t="array" ref="Z770">_xlfn.QUARTILE.EXC(IF($D$5:$D$906=$D770,$M$5:$M$906),3)</f>
        <v>-0.18</v>
      </c>
      <c r="AA770" s="112">
        <f t="shared" si="271"/>
        <v>12.05</v>
      </c>
      <c r="AB770" s="112">
        <f t="shared" si="272"/>
        <v>-30.305000000000003</v>
      </c>
      <c r="AC770" s="112">
        <f t="shared" si="273"/>
        <v>17.895000000000003</v>
      </c>
      <c r="AD770" s="112" t="b">
        <f t="shared" si="274"/>
        <v>0</v>
      </c>
      <c r="AE770" s="101">
        <f t="shared" si="265"/>
        <v>1</v>
      </c>
      <c r="AF770" s="101">
        <f t="shared" si="266"/>
        <v>1</v>
      </c>
      <c r="AG770" s="406" cm="1">
        <f t="array" ref="AG770">_xlfn.QUARTILE.EXC(IF($AT$5:$AT$906=$AT770,$L$5:$L$906),1)</f>
        <v>-7.51</v>
      </c>
      <c r="AH770" s="406" cm="1">
        <f t="array" ref="AH770">_xlfn.QUARTILE.EXC(IF($AT$5:$AT$906=$AT770,$L$5:$L$906),3)</f>
        <v>3.04</v>
      </c>
      <c r="AI770" s="406">
        <f t="shared" si="275"/>
        <v>10.55</v>
      </c>
      <c r="AJ770" s="406">
        <f t="shared" si="276"/>
        <v>-23.335000000000001</v>
      </c>
      <c r="AK770" s="406">
        <f t="shared" si="277"/>
        <v>18.865000000000002</v>
      </c>
      <c r="AL770" s="406" t="b">
        <f t="shared" si="278"/>
        <v>0</v>
      </c>
      <c r="AM770" s="406" cm="1">
        <f t="array" ref="AM770">_xlfn.QUARTILE.EXC(IF($AT$5:$AT$906=$AT770,$M$5:$M$906),1)</f>
        <v>-12.23</v>
      </c>
      <c r="AN770" s="406" cm="1">
        <f t="array" ref="AN770">_xlfn.QUARTILE.EXC(IF($AT$5:$AT$906=$AT770,$M$5:$M$906),3)</f>
        <v>-0.18</v>
      </c>
      <c r="AO770" s="406">
        <f t="shared" si="279"/>
        <v>12.05</v>
      </c>
      <c r="AP770" s="406">
        <f t="shared" si="280"/>
        <v>-30.305000000000003</v>
      </c>
      <c r="AQ770" s="406">
        <f t="shared" si="281"/>
        <v>17.895000000000003</v>
      </c>
      <c r="AR770" s="406" t="b">
        <f t="shared" si="282"/>
        <v>0</v>
      </c>
      <c r="AS770" s="404" t="str">
        <f>INDEX('Org2567'!$BM:$BM,MATCH(Raw_DATA!A770,'Org2567'!$D:$D,0))</f>
        <v>รพช.M2 B&gt;100</v>
      </c>
      <c r="AT770" s="404">
        <f>INDEX('Org2567'!$BL:$BL,MATCH(Raw_DATA!A770,'Org2567'!$D:$D,0))</f>
        <v>13</v>
      </c>
      <c r="AU770" s="113"/>
      <c r="AV770" s="101">
        <v>110.64</v>
      </c>
      <c r="AW770" s="101">
        <v>23.12</v>
      </c>
      <c r="AX770" s="101">
        <v>53.26</v>
      </c>
      <c r="AY770" s="101">
        <v>887.33</v>
      </c>
      <c r="AZ770" s="101">
        <v>85.14</v>
      </c>
    </row>
    <row r="771" spans="1:52" x14ac:dyDescent="0.7">
      <c r="A771" s="101" t="s">
        <v>768</v>
      </c>
      <c r="B771" s="101" t="s">
        <v>3160</v>
      </c>
      <c r="C771" s="111" t="str">
        <f>IF(A771="","",INDEX(ID!P:P,MATCH(Raw_DATA!A771,ID!A:A,0)))</f>
        <v>รพช.F2 P&lt;=30,000</v>
      </c>
      <c r="D771" s="101">
        <f>IF(A771="","",INDEX(ID!M:M,MATCH(Raw_DATA!A771,ID!A:A,0)))</f>
        <v>5</v>
      </c>
      <c r="E771" s="112">
        <v>4.57</v>
      </c>
      <c r="F771" s="112">
        <v>4.16</v>
      </c>
      <c r="G771" s="112">
        <v>3.51</v>
      </c>
      <c r="H771" s="112">
        <v>18936895.34</v>
      </c>
      <c r="I771" s="112">
        <v>-10712734.66</v>
      </c>
      <c r="J771" s="112">
        <v>-6611065.0300000003</v>
      </c>
      <c r="K771" s="112">
        <v>13304407.279999999</v>
      </c>
      <c r="L771" s="112">
        <v>-9.02</v>
      </c>
      <c r="M771" s="112">
        <v>-20.23</v>
      </c>
      <c r="N771" s="112">
        <f t="shared" si="283"/>
        <v>195</v>
      </c>
      <c r="O771" s="112">
        <f t="shared" si="284"/>
        <v>0</v>
      </c>
      <c r="P771" s="112">
        <f t="shared" si="285"/>
        <v>127</v>
      </c>
      <c r="Q771" s="112">
        <f t="shared" si="286"/>
        <v>103</v>
      </c>
      <c r="R771" s="112">
        <f t="shared" si="287"/>
        <v>72</v>
      </c>
      <c r="S771" s="112" cm="1">
        <f t="array" ref="S771">_xlfn.QUARTILE.EXC(IF($D$5:$D$906=$D771,$L$5:$L$906),1)</f>
        <v>-9.4075000000000006</v>
      </c>
      <c r="T771" s="112" cm="1">
        <f t="array" ref="T771">_xlfn.QUARTILE.EXC(IF($D$5:$D$906=$D771,$L$5:$L$906),3)</f>
        <v>1.645</v>
      </c>
      <c r="U771" s="112">
        <f t="shared" si="267"/>
        <v>11.0525</v>
      </c>
      <c r="V771" s="112">
        <f t="shared" si="268"/>
        <v>-25.986249999999998</v>
      </c>
      <c r="W771" s="112">
        <f t="shared" si="269"/>
        <v>18.223749999999999</v>
      </c>
      <c r="X771" s="112" t="b">
        <f t="shared" si="270"/>
        <v>0</v>
      </c>
      <c r="Y771" s="112" cm="1">
        <f t="array" ref="Y771">_xlfn.QUARTILE.EXC(IF($D$5:$D$906=$D771,$M$5:$M$906),1)</f>
        <v>-18.744999999999997</v>
      </c>
      <c r="Z771" s="112" cm="1">
        <f t="array" ref="Z771">_xlfn.QUARTILE.EXC(IF($D$5:$D$906=$D771,$M$5:$M$906),3)</f>
        <v>-2.7</v>
      </c>
      <c r="AA771" s="112">
        <f t="shared" si="271"/>
        <v>16.044999999999998</v>
      </c>
      <c r="AB771" s="112">
        <f t="shared" si="272"/>
        <v>-42.812499999999993</v>
      </c>
      <c r="AC771" s="112">
        <f t="shared" si="273"/>
        <v>21.367499999999996</v>
      </c>
      <c r="AD771" s="112" t="b">
        <f t="shared" si="274"/>
        <v>0</v>
      </c>
      <c r="AE771" s="101">
        <f t="shared" si="265"/>
        <v>1</v>
      </c>
      <c r="AF771" s="101">
        <f t="shared" si="266"/>
        <v>1</v>
      </c>
      <c r="AG771" s="406" cm="1">
        <f t="array" ref="AG771">_xlfn.QUARTILE.EXC(IF($AT$5:$AT$906=$AT771,$L$5:$L$906),1)</f>
        <v>-9.4075000000000006</v>
      </c>
      <c r="AH771" s="406" cm="1">
        <f t="array" ref="AH771">_xlfn.QUARTILE.EXC(IF($AT$5:$AT$906=$AT771,$L$5:$L$906),3)</f>
        <v>1.645</v>
      </c>
      <c r="AI771" s="406">
        <f t="shared" si="275"/>
        <v>11.0525</v>
      </c>
      <c r="AJ771" s="406">
        <f t="shared" si="276"/>
        <v>-25.986249999999998</v>
      </c>
      <c r="AK771" s="406">
        <f t="shared" si="277"/>
        <v>18.223749999999999</v>
      </c>
      <c r="AL771" s="406" t="b">
        <f t="shared" si="278"/>
        <v>0</v>
      </c>
      <c r="AM771" s="406" cm="1">
        <f t="array" ref="AM771">_xlfn.QUARTILE.EXC(IF($AT$5:$AT$906=$AT771,$M$5:$M$906),1)</f>
        <v>-18.744999999999997</v>
      </c>
      <c r="AN771" s="406" cm="1">
        <f t="array" ref="AN771">_xlfn.QUARTILE.EXC(IF($AT$5:$AT$906=$AT771,$M$5:$M$906),3)</f>
        <v>-2.7</v>
      </c>
      <c r="AO771" s="406">
        <f t="shared" si="279"/>
        <v>16.044999999999998</v>
      </c>
      <c r="AP771" s="406">
        <f t="shared" si="280"/>
        <v>-42.812499999999993</v>
      </c>
      <c r="AQ771" s="406">
        <f t="shared" si="281"/>
        <v>21.367499999999996</v>
      </c>
      <c r="AR771" s="406" t="b">
        <f t="shared" si="282"/>
        <v>0</v>
      </c>
      <c r="AS771" s="404" t="str">
        <f>INDEX('Org2567'!$BM:$BM,MATCH(Raw_DATA!A771,'Org2567'!$D:$D,0))</f>
        <v>รพช.F2 P&lt;=30,000</v>
      </c>
      <c r="AT771" s="404">
        <f>INDEX('Org2567'!$BL:$BL,MATCH(Raw_DATA!A771,'Org2567'!$D:$D,0))</f>
        <v>5</v>
      </c>
      <c r="AU771" s="113"/>
      <c r="AV771" s="101">
        <v>195.26</v>
      </c>
      <c r="AW771" s="101">
        <v>0</v>
      </c>
      <c r="AX771" s="101">
        <v>127.08</v>
      </c>
      <c r="AY771" s="101">
        <v>103.24</v>
      </c>
      <c r="AZ771" s="101">
        <v>72.489999999999995</v>
      </c>
    </row>
    <row r="772" spans="1:52" x14ac:dyDescent="0.7">
      <c r="A772" s="101" t="s">
        <v>769</v>
      </c>
      <c r="B772" s="101" t="s">
        <v>3163</v>
      </c>
      <c r="C772" s="111" t="str">
        <f>IF(A772="","",INDEX(ID!P:P,MATCH(Raw_DATA!A772,ID!A:A,0)))</f>
        <v>รพช.F1 P&lt;=50,000</v>
      </c>
      <c r="D772" s="101">
        <f>IF(A772="","",INDEX(ID!M:M,MATCH(Raw_DATA!A772,ID!A:A,0)))</f>
        <v>9</v>
      </c>
      <c r="E772" s="112">
        <v>1</v>
      </c>
      <c r="F772" s="112">
        <v>0.89</v>
      </c>
      <c r="G772" s="112">
        <v>0.55000000000000004</v>
      </c>
      <c r="H772" s="112">
        <v>-37951.589999999997</v>
      </c>
      <c r="I772" s="112">
        <v>518649.07</v>
      </c>
      <c r="J772" s="112">
        <v>2589539.75</v>
      </c>
      <c r="K772" s="112">
        <v>-19397576.399999999</v>
      </c>
      <c r="L772" s="112">
        <v>2.11</v>
      </c>
      <c r="M772" s="112">
        <v>0.82</v>
      </c>
      <c r="N772" s="112">
        <f t="shared" si="283"/>
        <v>406</v>
      </c>
      <c r="O772" s="112">
        <f t="shared" si="284"/>
        <v>71</v>
      </c>
      <c r="P772" s="112">
        <f t="shared" si="285"/>
        <v>88</v>
      </c>
      <c r="Q772" s="112">
        <f t="shared" si="286"/>
        <v>715</v>
      </c>
      <c r="R772" s="112">
        <f t="shared" si="287"/>
        <v>66</v>
      </c>
      <c r="S772" s="112" cm="1">
        <f t="array" ref="S772">_xlfn.QUARTILE.EXC(IF($D$5:$D$906=$D772,$L$5:$L$906),1)</f>
        <v>-8.26</v>
      </c>
      <c r="T772" s="112" cm="1">
        <f t="array" ref="T772">_xlfn.QUARTILE.EXC(IF($D$5:$D$906=$D772,$L$5:$L$906),3)</f>
        <v>3.2450000000000001</v>
      </c>
      <c r="U772" s="112">
        <f t="shared" si="267"/>
        <v>11.504999999999999</v>
      </c>
      <c r="V772" s="112">
        <f t="shared" si="268"/>
        <v>-25.517499999999998</v>
      </c>
      <c r="W772" s="112">
        <f t="shared" si="269"/>
        <v>20.502500000000001</v>
      </c>
      <c r="X772" s="112" t="b">
        <f t="shared" si="270"/>
        <v>0</v>
      </c>
      <c r="Y772" s="112" cm="1">
        <f t="array" ref="Y772">_xlfn.QUARTILE.EXC(IF($D$5:$D$906=$D772,$M$5:$M$906),1)</f>
        <v>-12.452500000000001</v>
      </c>
      <c r="Z772" s="112" cm="1">
        <f t="array" ref="Z772">_xlfn.QUARTILE.EXC(IF($D$5:$D$906=$D772,$M$5:$M$906),3)</f>
        <v>0.39</v>
      </c>
      <c r="AA772" s="112">
        <f t="shared" si="271"/>
        <v>12.842500000000001</v>
      </c>
      <c r="AB772" s="112">
        <f t="shared" si="272"/>
        <v>-31.716250000000002</v>
      </c>
      <c r="AC772" s="112">
        <f t="shared" si="273"/>
        <v>19.653750000000002</v>
      </c>
      <c r="AD772" s="112" t="b">
        <f t="shared" si="274"/>
        <v>0</v>
      </c>
      <c r="AE772" s="101">
        <f t="shared" si="265"/>
        <v>0</v>
      </c>
      <c r="AF772" s="101">
        <f t="shared" si="266"/>
        <v>0</v>
      </c>
      <c r="AG772" s="406" cm="1">
        <f t="array" ref="AG772">_xlfn.QUARTILE.EXC(IF($AT$5:$AT$906=$AT772,$L$5:$L$906),1)</f>
        <v>-8.26</v>
      </c>
      <c r="AH772" s="406" cm="1">
        <f t="array" ref="AH772">_xlfn.QUARTILE.EXC(IF($AT$5:$AT$906=$AT772,$L$5:$L$906),3)</f>
        <v>3.2450000000000001</v>
      </c>
      <c r="AI772" s="406">
        <f t="shared" si="275"/>
        <v>11.504999999999999</v>
      </c>
      <c r="AJ772" s="406">
        <f t="shared" si="276"/>
        <v>-25.517499999999998</v>
      </c>
      <c r="AK772" s="406">
        <f t="shared" si="277"/>
        <v>20.502500000000001</v>
      </c>
      <c r="AL772" s="406" t="b">
        <f t="shared" si="278"/>
        <v>0</v>
      </c>
      <c r="AM772" s="406" cm="1">
        <f t="array" ref="AM772">_xlfn.QUARTILE.EXC(IF($AT$5:$AT$906=$AT772,$M$5:$M$906),1)</f>
        <v>-12.452500000000001</v>
      </c>
      <c r="AN772" s="406" cm="1">
        <f t="array" ref="AN772">_xlfn.QUARTILE.EXC(IF($AT$5:$AT$906=$AT772,$M$5:$M$906),3)</f>
        <v>0.39</v>
      </c>
      <c r="AO772" s="406">
        <f t="shared" si="279"/>
        <v>12.842500000000001</v>
      </c>
      <c r="AP772" s="406">
        <f t="shared" si="280"/>
        <v>-31.716250000000002</v>
      </c>
      <c r="AQ772" s="406">
        <f t="shared" si="281"/>
        <v>19.653750000000002</v>
      </c>
      <c r="AR772" s="406" t="b">
        <f t="shared" si="282"/>
        <v>0</v>
      </c>
      <c r="AS772" s="404" t="str">
        <f>INDEX('Org2567'!$BM:$BM,MATCH(Raw_DATA!A772,'Org2567'!$D:$D,0))</f>
        <v>รพช.F1 P&lt;=50,000</v>
      </c>
      <c r="AT772" s="404">
        <f>INDEX('Org2567'!$BL:$BL,MATCH(Raw_DATA!A772,'Org2567'!$D:$D,0))</f>
        <v>9</v>
      </c>
      <c r="AU772" s="113"/>
      <c r="AV772" s="101">
        <v>406.4</v>
      </c>
      <c r="AW772" s="101">
        <v>71.47</v>
      </c>
      <c r="AX772" s="101">
        <v>87.73</v>
      </c>
      <c r="AY772" s="101">
        <v>715.21</v>
      </c>
      <c r="AZ772" s="101">
        <v>66.47</v>
      </c>
    </row>
    <row r="773" spans="1:52" x14ac:dyDescent="0.7">
      <c r="A773" s="101" t="s">
        <v>770</v>
      </c>
      <c r="B773" s="101" t="s">
        <v>3166</v>
      </c>
      <c r="C773" s="111" t="str">
        <f>IF(A773="","",INDEX(ID!P:P,MATCH(Raw_DATA!A773,ID!A:A,0)))</f>
        <v>รพช.F1 P50,000-100,000</v>
      </c>
      <c r="D773" s="101">
        <f>IF(A773="","",INDEX(ID!M:M,MATCH(Raw_DATA!A773,ID!A:A,0)))</f>
        <v>10</v>
      </c>
      <c r="E773" s="112">
        <v>3.09</v>
      </c>
      <c r="F773" s="112">
        <v>2.84</v>
      </c>
      <c r="G773" s="112">
        <v>2.41</v>
      </c>
      <c r="H773" s="112">
        <v>42729934.909999996</v>
      </c>
      <c r="I773" s="112">
        <v>-14805213.880000001</v>
      </c>
      <c r="J773" s="112">
        <v>-9554275.5399999991</v>
      </c>
      <c r="K773" s="112">
        <v>27809906.629999999</v>
      </c>
      <c r="L773" s="112">
        <v>-5.39</v>
      </c>
      <c r="M773" s="112">
        <v>-12.61</v>
      </c>
      <c r="N773" s="112">
        <f t="shared" si="283"/>
        <v>141</v>
      </c>
      <c r="O773" s="112">
        <f t="shared" si="284"/>
        <v>21</v>
      </c>
      <c r="P773" s="112">
        <f t="shared" si="285"/>
        <v>25</v>
      </c>
      <c r="Q773" s="112">
        <f t="shared" si="286"/>
        <v>424</v>
      </c>
      <c r="R773" s="112">
        <f t="shared" si="287"/>
        <v>49</v>
      </c>
      <c r="S773" s="112" cm="1">
        <f t="array" ref="S773">_xlfn.QUARTILE.EXC(IF($D$5:$D$906=$D773,$L$5:$L$906),1)</f>
        <v>-10.594999999999999</v>
      </c>
      <c r="T773" s="112" cm="1">
        <f t="array" ref="T773">_xlfn.QUARTILE.EXC(IF($D$5:$D$906=$D773,$L$5:$L$906),3)</f>
        <v>0.95</v>
      </c>
      <c r="U773" s="112">
        <f t="shared" si="267"/>
        <v>11.544999999999998</v>
      </c>
      <c r="V773" s="112">
        <f t="shared" si="268"/>
        <v>-27.912499999999994</v>
      </c>
      <c r="W773" s="112">
        <f t="shared" si="269"/>
        <v>18.267499999999995</v>
      </c>
      <c r="X773" s="112" t="b">
        <f t="shared" si="270"/>
        <v>0</v>
      </c>
      <c r="Y773" s="112" cm="1">
        <f t="array" ref="Y773">_xlfn.QUARTILE.EXC(IF($D$5:$D$906=$D773,$M$5:$M$906),1)</f>
        <v>-17.670000000000002</v>
      </c>
      <c r="Z773" s="112" cm="1">
        <f t="array" ref="Z773">_xlfn.QUARTILE.EXC(IF($D$5:$D$906=$D773,$M$5:$M$906),3)</f>
        <v>-3.92</v>
      </c>
      <c r="AA773" s="112">
        <f t="shared" si="271"/>
        <v>13.750000000000002</v>
      </c>
      <c r="AB773" s="112">
        <f t="shared" si="272"/>
        <v>-38.295000000000002</v>
      </c>
      <c r="AC773" s="112">
        <f t="shared" si="273"/>
        <v>16.705000000000005</v>
      </c>
      <c r="AD773" s="112" t="b">
        <f t="shared" si="274"/>
        <v>0</v>
      </c>
      <c r="AE773" s="101">
        <f t="shared" ref="AE773:AE836" si="288">IF(M773&lt;0,1,0)</f>
        <v>1</v>
      </c>
      <c r="AF773" s="101">
        <f t="shared" ref="AF773:AF836" si="289">IF(L773&lt;0,1,0)</f>
        <v>1</v>
      </c>
      <c r="AG773" s="406" cm="1">
        <f t="array" ref="AG773">_xlfn.QUARTILE.EXC(IF($AT$5:$AT$906=$AT773,$L$5:$L$906),1)</f>
        <v>-10.594999999999999</v>
      </c>
      <c r="AH773" s="406" cm="1">
        <f t="array" ref="AH773">_xlfn.QUARTILE.EXC(IF($AT$5:$AT$906=$AT773,$L$5:$L$906),3)</f>
        <v>0.95</v>
      </c>
      <c r="AI773" s="406">
        <f t="shared" si="275"/>
        <v>11.544999999999998</v>
      </c>
      <c r="AJ773" s="406">
        <f t="shared" si="276"/>
        <v>-27.912499999999994</v>
      </c>
      <c r="AK773" s="406">
        <f t="shared" si="277"/>
        <v>18.267499999999995</v>
      </c>
      <c r="AL773" s="406" t="b">
        <f t="shared" si="278"/>
        <v>0</v>
      </c>
      <c r="AM773" s="406" cm="1">
        <f t="array" ref="AM773">_xlfn.QUARTILE.EXC(IF($AT$5:$AT$906=$AT773,$M$5:$M$906),1)</f>
        <v>-17.670000000000002</v>
      </c>
      <c r="AN773" s="406" cm="1">
        <f t="array" ref="AN773">_xlfn.QUARTILE.EXC(IF($AT$5:$AT$906=$AT773,$M$5:$M$906),3)</f>
        <v>-3.92</v>
      </c>
      <c r="AO773" s="406">
        <f t="shared" si="279"/>
        <v>13.750000000000002</v>
      </c>
      <c r="AP773" s="406">
        <f t="shared" si="280"/>
        <v>-38.295000000000002</v>
      </c>
      <c r="AQ773" s="406">
        <f t="shared" si="281"/>
        <v>16.705000000000005</v>
      </c>
      <c r="AR773" s="406" t="b">
        <f t="shared" si="282"/>
        <v>0</v>
      </c>
      <c r="AS773" s="404" t="str">
        <f>INDEX('Org2567'!$BM:$BM,MATCH(Raw_DATA!A773,'Org2567'!$D:$D,0))</f>
        <v>รพช.F1 P50,000-100,000</v>
      </c>
      <c r="AT773" s="404">
        <f>INDEX('Org2567'!$BL:$BL,MATCH(Raw_DATA!A773,'Org2567'!$D:$D,0))</f>
        <v>10</v>
      </c>
      <c r="AU773" s="113"/>
      <c r="AV773" s="101">
        <v>141.22</v>
      </c>
      <c r="AW773" s="101">
        <v>21.48</v>
      </c>
      <c r="AX773" s="101">
        <v>24.6</v>
      </c>
      <c r="AY773" s="101">
        <v>423.72</v>
      </c>
      <c r="AZ773" s="101">
        <v>48.51</v>
      </c>
    </row>
    <row r="774" spans="1:52" x14ac:dyDescent="0.7">
      <c r="A774" s="101" t="s">
        <v>771</v>
      </c>
      <c r="B774" s="101" t="s">
        <v>3969</v>
      </c>
      <c r="C774" s="111" t="str">
        <f>IF(A774="","",INDEX(ID!P:P,MATCH(Raw_DATA!A774,ID!A:A,0)))</f>
        <v>รพท.M1 B&gt;200</v>
      </c>
      <c r="D774" s="101">
        <f>IF(A774="","",INDEX(ID!M:M,MATCH(Raw_DATA!A774,ID!A:A,0)))</f>
        <v>15</v>
      </c>
      <c r="E774" s="112">
        <v>4.6399999999999997</v>
      </c>
      <c r="F774" s="112">
        <v>4.47</v>
      </c>
      <c r="G774" s="112">
        <v>3.64</v>
      </c>
      <c r="H774" s="112">
        <v>431581273.12</v>
      </c>
      <c r="I774" s="112">
        <v>27718353.379999999</v>
      </c>
      <c r="J774" s="112">
        <v>69378164.090000004</v>
      </c>
      <c r="K774" s="112">
        <v>313295754.31</v>
      </c>
      <c r="L774" s="112">
        <v>10.52</v>
      </c>
      <c r="M774" s="112">
        <v>2.74</v>
      </c>
      <c r="N774" s="112">
        <f t="shared" si="283"/>
        <v>73</v>
      </c>
      <c r="O774" s="112">
        <f t="shared" si="284"/>
        <v>59</v>
      </c>
      <c r="P774" s="112">
        <f t="shared" si="285"/>
        <v>38</v>
      </c>
      <c r="Q774" s="112">
        <f t="shared" si="286"/>
        <v>355</v>
      </c>
      <c r="R774" s="112">
        <f t="shared" si="287"/>
        <v>43</v>
      </c>
      <c r="S774" s="112" cm="1">
        <f t="array" ref="S774">_xlfn.QUARTILE.EXC(IF($D$5:$D$906=$D774,$L$5:$L$906),1)</f>
        <v>-2.59</v>
      </c>
      <c r="T774" s="112" cm="1">
        <f t="array" ref="T774">_xlfn.QUARTILE.EXC(IF($D$5:$D$906=$D774,$L$5:$L$906),3)</f>
        <v>8.86</v>
      </c>
      <c r="U774" s="112">
        <f t="shared" ref="U774:U837" si="290">T774-S774</f>
        <v>11.45</v>
      </c>
      <c r="V774" s="112">
        <f t="shared" ref="V774:V837" si="291">S774-(1.5*U774)</f>
        <v>-19.764999999999997</v>
      </c>
      <c r="W774" s="112">
        <f t="shared" ref="W774:W837" si="292">T774+(1.5*U774)</f>
        <v>26.034999999999997</v>
      </c>
      <c r="X774" s="112" t="b">
        <f t="shared" ref="X774:X837" si="293">IF(OR(L774&lt;=V774,L774&gt;=W774),TRUE,FALSE)</f>
        <v>0</v>
      </c>
      <c r="Y774" s="112" cm="1">
        <f t="array" ref="Y774">_xlfn.QUARTILE.EXC(IF($D$5:$D$906=$D774,$M$5:$M$906),1)</f>
        <v>-5.74</v>
      </c>
      <c r="Z774" s="112" cm="1">
        <f t="array" ref="Z774">_xlfn.QUARTILE.EXC(IF($D$5:$D$906=$D774,$M$5:$M$906),3)</f>
        <v>4.915</v>
      </c>
      <c r="AA774" s="112">
        <f t="shared" ref="AA774:AA837" si="294">Z774-Y774</f>
        <v>10.655000000000001</v>
      </c>
      <c r="AB774" s="112">
        <f t="shared" ref="AB774:AB837" si="295">Y774-(1.5*AA774)</f>
        <v>-21.722500000000004</v>
      </c>
      <c r="AC774" s="112">
        <f t="shared" ref="AC774:AC837" si="296">Z774+(1.5*AA774)</f>
        <v>20.897500000000001</v>
      </c>
      <c r="AD774" s="112" t="b">
        <f t="shared" ref="AD774:AD837" si="297">IF(OR(M774&lt;=AB774,M774&gt;=AC774),TRUE,FALSE)</f>
        <v>0</v>
      </c>
      <c r="AE774" s="101">
        <f t="shared" si="288"/>
        <v>0</v>
      </c>
      <c r="AF774" s="101">
        <f t="shared" si="289"/>
        <v>0</v>
      </c>
      <c r="AG774" s="406" cm="1">
        <f t="array" ref="AG774">_xlfn.QUARTILE.EXC(IF($AT$5:$AT$906=$AT774,$L$5:$L$906),1)</f>
        <v>-0.34999999999999964</v>
      </c>
      <c r="AH774" s="406" cm="1">
        <f t="array" ref="AH774">_xlfn.QUARTILE.EXC(IF($AT$5:$AT$906=$AT774,$L$5:$L$906),3)</f>
        <v>9.0500000000000007</v>
      </c>
      <c r="AI774" s="406">
        <f t="shared" ref="AI774:AI837" si="298">AH774-AG774</f>
        <v>9.4</v>
      </c>
      <c r="AJ774" s="406">
        <f t="shared" ref="AJ774:AJ837" si="299">AG774-(1.5*AI774)</f>
        <v>-14.450000000000001</v>
      </c>
      <c r="AK774" s="406">
        <f t="shared" ref="AK774:AK837" si="300">AH774+(1.5*AI774)</f>
        <v>23.150000000000002</v>
      </c>
      <c r="AL774" s="406" t="b">
        <f t="shared" ref="AL774:AL837" si="301">IF(OR(L774&lt;=AJ774,L774&gt;=AK774),TRUE,FALSE)</f>
        <v>0</v>
      </c>
      <c r="AM774" s="406" cm="1">
        <f t="array" ref="AM774">_xlfn.QUARTILE.EXC(IF($AT$5:$AT$906=$AT774,$M$5:$M$906),1)</f>
        <v>-5.0175000000000001</v>
      </c>
      <c r="AN774" s="406" cm="1">
        <f t="array" ref="AN774">_xlfn.QUARTILE.EXC(IF($AT$5:$AT$906=$AT774,$M$5:$M$906),3)</f>
        <v>5.1049999999999995</v>
      </c>
      <c r="AO774" s="406">
        <f t="shared" ref="AO774:AO837" si="302">AN774-AM774</f>
        <v>10.122499999999999</v>
      </c>
      <c r="AP774" s="406">
        <f t="shared" ref="AP774:AP837" si="303">AM774-(1.5*AO774)</f>
        <v>-20.201249999999998</v>
      </c>
      <c r="AQ774" s="406">
        <f t="shared" ref="AQ774:AQ837" si="304">AN774+(1.5*AO774)</f>
        <v>20.288749999999997</v>
      </c>
      <c r="AR774" s="406" t="b">
        <f t="shared" ref="AR774:AR837" si="305">IF(OR(M774&lt;=AP774,M774&gt;=AQ774),TRUE,FALSE)</f>
        <v>0</v>
      </c>
      <c r="AS774" s="404" t="str">
        <f>INDEX('Org2567'!$BM:$BM,MATCH(Raw_DATA!A774,'Org2567'!$D:$D,0))</f>
        <v>รพท.M1 B&gt;200</v>
      </c>
      <c r="AT774" s="404">
        <f>INDEX('Org2567'!$BL:$BL,MATCH(Raw_DATA!A774,'Org2567'!$D:$D,0))</f>
        <v>15</v>
      </c>
      <c r="AU774" s="113"/>
      <c r="AV774" s="101">
        <v>73</v>
      </c>
      <c r="AW774" s="101">
        <v>59.02</v>
      </c>
      <c r="AX774" s="101">
        <v>38.44</v>
      </c>
      <c r="AY774" s="101">
        <v>354.81</v>
      </c>
      <c r="AZ774" s="101">
        <v>43.41</v>
      </c>
    </row>
    <row r="775" spans="1:52" x14ac:dyDescent="0.7">
      <c r="A775" s="101" t="s">
        <v>772</v>
      </c>
      <c r="B775" s="101" t="s">
        <v>3171</v>
      </c>
      <c r="C775" s="111" t="str">
        <f>IF(A775="","",INDEX(ID!P:P,MATCH(Raw_DATA!A775,ID!A:A,0)))</f>
        <v>รพท.S B&lt;=400</v>
      </c>
      <c r="D775" s="101">
        <f>IF(A775="","",INDEX(ID!M:M,MATCH(Raw_DATA!A775,ID!A:A,0)))</f>
        <v>16</v>
      </c>
      <c r="E775" s="112">
        <v>2.67</v>
      </c>
      <c r="F775" s="112">
        <v>2.58</v>
      </c>
      <c r="G775" s="112">
        <v>2.12</v>
      </c>
      <c r="H775" s="112">
        <v>283486007.29000002</v>
      </c>
      <c r="I775" s="112">
        <v>-176806760.06999999</v>
      </c>
      <c r="J775" s="112">
        <v>-118825770.13</v>
      </c>
      <c r="K775" s="112">
        <v>188999187.33000001</v>
      </c>
      <c r="L775" s="112">
        <v>-15.2</v>
      </c>
      <c r="M775" s="112">
        <v>-17.920000000000002</v>
      </c>
      <c r="N775" s="112">
        <f t="shared" si="283"/>
        <v>68</v>
      </c>
      <c r="O775" s="112">
        <f t="shared" si="284"/>
        <v>61</v>
      </c>
      <c r="P775" s="112">
        <f t="shared" si="285"/>
        <v>26</v>
      </c>
      <c r="Q775" s="112">
        <f t="shared" si="286"/>
        <v>31</v>
      </c>
      <c r="R775" s="112">
        <f t="shared" si="287"/>
        <v>25</v>
      </c>
      <c r="S775" s="112" cm="1">
        <f t="array" ref="S775">_xlfn.QUARTILE.EXC(IF($D$5:$D$906=$D775,$L$5:$L$906),1)</f>
        <v>-2.1850000000000001</v>
      </c>
      <c r="T775" s="112" cm="1">
        <f t="array" ref="T775">_xlfn.QUARTILE.EXC(IF($D$5:$D$906=$D775,$L$5:$L$906),3)</f>
        <v>5.5750000000000002</v>
      </c>
      <c r="U775" s="112">
        <f t="shared" si="290"/>
        <v>7.76</v>
      </c>
      <c r="V775" s="112">
        <f t="shared" si="291"/>
        <v>-13.825000000000001</v>
      </c>
      <c r="W775" s="112">
        <f t="shared" si="292"/>
        <v>17.215</v>
      </c>
      <c r="X775" s="112" t="b">
        <f t="shared" si="293"/>
        <v>1</v>
      </c>
      <c r="Y775" s="112" cm="1">
        <f t="array" ref="Y775">_xlfn.QUARTILE.EXC(IF($D$5:$D$906=$D775,$M$5:$M$906),1)</f>
        <v>-5.58</v>
      </c>
      <c r="Z775" s="112" cm="1">
        <f t="array" ref="Z775">_xlfn.QUARTILE.EXC(IF($D$5:$D$906=$D775,$M$5:$M$906),3)</f>
        <v>0.90500000000000003</v>
      </c>
      <c r="AA775" s="112">
        <f t="shared" si="294"/>
        <v>6.4850000000000003</v>
      </c>
      <c r="AB775" s="112">
        <f t="shared" si="295"/>
        <v>-15.307500000000001</v>
      </c>
      <c r="AC775" s="112">
        <f t="shared" si="296"/>
        <v>10.6325</v>
      </c>
      <c r="AD775" s="112" t="b">
        <f t="shared" si="297"/>
        <v>1</v>
      </c>
      <c r="AE775" s="101">
        <f t="shared" si="288"/>
        <v>1</v>
      </c>
      <c r="AF775" s="101">
        <f t="shared" si="289"/>
        <v>1</v>
      </c>
      <c r="AG775" s="406" cm="1">
        <f t="array" ref="AG775">_xlfn.QUARTILE.EXC(IF($AT$5:$AT$906=$AT775,$L$5:$L$906),1)</f>
        <v>-2.1850000000000001</v>
      </c>
      <c r="AH775" s="406" cm="1">
        <f t="array" ref="AH775">_xlfn.QUARTILE.EXC(IF($AT$5:$AT$906=$AT775,$L$5:$L$906),3)</f>
        <v>5.5750000000000002</v>
      </c>
      <c r="AI775" s="406">
        <f t="shared" si="298"/>
        <v>7.76</v>
      </c>
      <c r="AJ775" s="406">
        <f t="shared" si="299"/>
        <v>-13.825000000000001</v>
      </c>
      <c r="AK775" s="406">
        <f t="shared" si="300"/>
        <v>17.215</v>
      </c>
      <c r="AL775" s="406" t="b">
        <f t="shared" si="301"/>
        <v>1</v>
      </c>
      <c r="AM775" s="406" cm="1">
        <f t="array" ref="AM775">_xlfn.QUARTILE.EXC(IF($AT$5:$AT$906=$AT775,$M$5:$M$906),1)</f>
        <v>-5.58</v>
      </c>
      <c r="AN775" s="406" cm="1">
        <f t="array" ref="AN775">_xlfn.QUARTILE.EXC(IF($AT$5:$AT$906=$AT775,$M$5:$M$906),3)</f>
        <v>0.90500000000000003</v>
      </c>
      <c r="AO775" s="406">
        <f t="shared" si="302"/>
        <v>6.4850000000000003</v>
      </c>
      <c r="AP775" s="406">
        <f t="shared" si="303"/>
        <v>-15.307500000000001</v>
      </c>
      <c r="AQ775" s="406">
        <f t="shared" si="304"/>
        <v>10.6325</v>
      </c>
      <c r="AR775" s="406" t="b">
        <f t="shared" si="305"/>
        <v>1</v>
      </c>
      <c r="AS775" s="404" t="str">
        <f>INDEX('Org2567'!$BM:$BM,MATCH(Raw_DATA!A775,'Org2567'!$D:$D,0))</f>
        <v>รพท.S B&lt;=400</v>
      </c>
      <c r="AT775" s="404">
        <f>INDEX('Org2567'!$BL:$BL,MATCH(Raw_DATA!A775,'Org2567'!$D:$D,0))</f>
        <v>16</v>
      </c>
      <c r="AU775" s="113"/>
      <c r="AV775" s="101">
        <v>68.180000000000007</v>
      </c>
      <c r="AW775" s="101">
        <v>60.87</v>
      </c>
      <c r="AX775" s="101">
        <v>25.72</v>
      </c>
      <c r="AY775" s="101">
        <v>30.57</v>
      </c>
      <c r="AZ775" s="101">
        <v>25.41</v>
      </c>
    </row>
    <row r="776" spans="1:52" x14ac:dyDescent="0.7">
      <c r="A776" s="101" t="s">
        <v>773</v>
      </c>
      <c r="B776" s="101" t="s">
        <v>3174</v>
      </c>
      <c r="C776" s="111" t="str">
        <f>IF(A776="","",INDEX(ID!P:P,MATCH(Raw_DATA!A776,ID!A:A,0)))</f>
        <v>รพช.F2 P&lt;=30,000</v>
      </c>
      <c r="D776" s="101">
        <f>IF(A776="","",INDEX(ID!M:M,MATCH(Raw_DATA!A776,ID!A:A,0)))</f>
        <v>5</v>
      </c>
      <c r="E776" s="112">
        <v>1.1000000000000001</v>
      </c>
      <c r="F776" s="112">
        <v>0.93</v>
      </c>
      <c r="G776" s="112">
        <v>0.69</v>
      </c>
      <c r="H776" s="112">
        <v>3027390.52</v>
      </c>
      <c r="I776" s="112">
        <v>-6578941.8300000001</v>
      </c>
      <c r="J776" s="112">
        <v>-3481057.36</v>
      </c>
      <c r="K776" s="112">
        <v>-9400180.1500000004</v>
      </c>
      <c r="L776" s="112">
        <v>-3.57</v>
      </c>
      <c r="M776" s="112">
        <v>-11.01</v>
      </c>
      <c r="N776" s="112">
        <f t="shared" si="283"/>
        <v>323</v>
      </c>
      <c r="O776" s="112">
        <f t="shared" si="284"/>
        <v>23</v>
      </c>
      <c r="P776" s="112">
        <f t="shared" si="285"/>
        <v>28</v>
      </c>
      <c r="Q776" s="112">
        <f t="shared" si="286"/>
        <v>256</v>
      </c>
      <c r="R776" s="112">
        <f t="shared" si="287"/>
        <v>97</v>
      </c>
      <c r="S776" s="112" cm="1">
        <f t="array" ref="S776">_xlfn.QUARTILE.EXC(IF($D$5:$D$906=$D776,$L$5:$L$906),1)</f>
        <v>-9.4075000000000006</v>
      </c>
      <c r="T776" s="112" cm="1">
        <f t="array" ref="T776">_xlfn.QUARTILE.EXC(IF($D$5:$D$906=$D776,$L$5:$L$906),3)</f>
        <v>1.645</v>
      </c>
      <c r="U776" s="112">
        <f t="shared" si="290"/>
        <v>11.0525</v>
      </c>
      <c r="V776" s="112">
        <f t="shared" si="291"/>
        <v>-25.986249999999998</v>
      </c>
      <c r="W776" s="112">
        <f t="shared" si="292"/>
        <v>18.223749999999999</v>
      </c>
      <c r="X776" s="112" t="b">
        <f t="shared" si="293"/>
        <v>0</v>
      </c>
      <c r="Y776" s="112" cm="1">
        <f t="array" ref="Y776">_xlfn.QUARTILE.EXC(IF($D$5:$D$906=$D776,$M$5:$M$906),1)</f>
        <v>-18.744999999999997</v>
      </c>
      <c r="Z776" s="112" cm="1">
        <f t="array" ref="Z776">_xlfn.QUARTILE.EXC(IF($D$5:$D$906=$D776,$M$5:$M$906),3)</f>
        <v>-2.7</v>
      </c>
      <c r="AA776" s="112">
        <f t="shared" si="294"/>
        <v>16.044999999999998</v>
      </c>
      <c r="AB776" s="112">
        <f t="shared" si="295"/>
        <v>-42.812499999999993</v>
      </c>
      <c r="AC776" s="112">
        <f t="shared" si="296"/>
        <v>21.367499999999996</v>
      </c>
      <c r="AD776" s="112" t="b">
        <f t="shared" si="297"/>
        <v>0</v>
      </c>
      <c r="AE776" s="101">
        <f t="shared" si="288"/>
        <v>1</v>
      </c>
      <c r="AF776" s="101">
        <f t="shared" si="289"/>
        <v>1</v>
      </c>
      <c r="AG776" s="406" cm="1">
        <f t="array" ref="AG776">_xlfn.QUARTILE.EXC(IF($AT$5:$AT$906=$AT776,$L$5:$L$906),1)</f>
        <v>-9.4075000000000006</v>
      </c>
      <c r="AH776" s="406" cm="1">
        <f t="array" ref="AH776">_xlfn.QUARTILE.EXC(IF($AT$5:$AT$906=$AT776,$L$5:$L$906),3)</f>
        <v>1.645</v>
      </c>
      <c r="AI776" s="406">
        <f t="shared" si="298"/>
        <v>11.0525</v>
      </c>
      <c r="AJ776" s="406">
        <f t="shared" si="299"/>
        <v>-25.986249999999998</v>
      </c>
      <c r="AK776" s="406">
        <f t="shared" si="300"/>
        <v>18.223749999999999</v>
      </c>
      <c r="AL776" s="406" t="b">
        <f t="shared" si="301"/>
        <v>0</v>
      </c>
      <c r="AM776" s="406" cm="1">
        <f t="array" ref="AM776">_xlfn.QUARTILE.EXC(IF($AT$5:$AT$906=$AT776,$M$5:$M$906),1)</f>
        <v>-18.744999999999997</v>
      </c>
      <c r="AN776" s="406" cm="1">
        <f t="array" ref="AN776">_xlfn.QUARTILE.EXC(IF($AT$5:$AT$906=$AT776,$M$5:$M$906),3)</f>
        <v>-2.7</v>
      </c>
      <c r="AO776" s="406">
        <f t="shared" si="302"/>
        <v>16.044999999999998</v>
      </c>
      <c r="AP776" s="406">
        <f t="shared" si="303"/>
        <v>-42.812499999999993</v>
      </c>
      <c r="AQ776" s="406">
        <f t="shared" si="304"/>
        <v>21.367499999999996</v>
      </c>
      <c r="AR776" s="406" t="b">
        <f t="shared" si="305"/>
        <v>0</v>
      </c>
      <c r="AS776" s="404" t="str">
        <f>INDEX('Org2567'!$BM:$BM,MATCH(Raw_DATA!A776,'Org2567'!$D:$D,0))</f>
        <v>รพช.F2 P&lt;=30,000</v>
      </c>
      <c r="AT776" s="404">
        <f>INDEX('Org2567'!$BL:$BL,MATCH(Raw_DATA!A776,'Org2567'!$D:$D,0))</f>
        <v>5</v>
      </c>
      <c r="AU776" s="113"/>
      <c r="AV776" s="101">
        <v>323.24</v>
      </c>
      <c r="AW776" s="101">
        <v>23.31</v>
      </c>
      <c r="AX776" s="101">
        <v>27.84</v>
      </c>
      <c r="AY776" s="101">
        <v>255.72</v>
      </c>
      <c r="AZ776" s="101">
        <v>96.86</v>
      </c>
    </row>
    <row r="777" spans="1:52" x14ac:dyDescent="0.7">
      <c r="A777" s="101" t="s">
        <v>774</v>
      </c>
      <c r="B777" s="101" t="s">
        <v>3177</v>
      </c>
      <c r="C777" s="111" t="str">
        <f>IF(A777="","",INDEX(ID!P:P,MATCH(Raw_DATA!A777,ID!A:A,0)))</f>
        <v>รพช.F1 P50,000-100,000</v>
      </c>
      <c r="D777" s="101">
        <f>IF(A777="","",INDEX(ID!M:M,MATCH(Raw_DATA!A777,ID!A:A,0)))</f>
        <v>10</v>
      </c>
      <c r="E777" s="112">
        <v>1.78</v>
      </c>
      <c r="F777" s="112">
        <v>1.64</v>
      </c>
      <c r="G777" s="112">
        <v>0.99</v>
      </c>
      <c r="H777" s="112">
        <v>36706714.530000001</v>
      </c>
      <c r="I777" s="112">
        <v>21124515.010000002</v>
      </c>
      <c r="J777" s="112">
        <v>21667837.649999999</v>
      </c>
      <c r="K777" s="112">
        <v>-265728.33</v>
      </c>
      <c r="L777" s="112">
        <v>12.4</v>
      </c>
      <c r="M777" s="112">
        <v>16.23</v>
      </c>
      <c r="N777" s="112">
        <f t="shared" si="283"/>
        <v>314</v>
      </c>
      <c r="O777" s="112">
        <f t="shared" si="284"/>
        <v>69</v>
      </c>
      <c r="P777" s="112">
        <f t="shared" si="285"/>
        <v>12</v>
      </c>
      <c r="Q777" s="112">
        <f t="shared" si="286"/>
        <v>377</v>
      </c>
      <c r="R777" s="112">
        <f t="shared" si="287"/>
        <v>51</v>
      </c>
      <c r="S777" s="112" cm="1">
        <f t="array" ref="S777">_xlfn.QUARTILE.EXC(IF($D$5:$D$906=$D777,$L$5:$L$906),1)</f>
        <v>-10.594999999999999</v>
      </c>
      <c r="T777" s="112" cm="1">
        <f t="array" ref="T777">_xlfn.QUARTILE.EXC(IF($D$5:$D$906=$D777,$L$5:$L$906),3)</f>
        <v>0.95</v>
      </c>
      <c r="U777" s="112">
        <f t="shared" si="290"/>
        <v>11.544999999999998</v>
      </c>
      <c r="V777" s="112">
        <f t="shared" si="291"/>
        <v>-27.912499999999994</v>
      </c>
      <c r="W777" s="112">
        <f t="shared" si="292"/>
        <v>18.267499999999995</v>
      </c>
      <c r="X777" s="112" t="b">
        <f t="shared" si="293"/>
        <v>0</v>
      </c>
      <c r="Y777" s="112" cm="1">
        <f t="array" ref="Y777">_xlfn.QUARTILE.EXC(IF($D$5:$D$906=$D777,$M$5:$M$906),1)</f>
        <v>-17.670000000000002</v>
      </c>
      <c r="Z777" s="112" cm="1">
        <f t="array" ref="Z777">_xlfn.QUARTILE.EXC(IF($D$5:$D$906=$D777,$M$5:$M$906),3)</f>
        <v>-3.92</v>
      </c>
      <c r="AA777" s="112">
        <f t="shared" si="294"/>
        <v>13.750000000000002</v>
      </c>
      <c r="AB777" s="112">
        <f t="shared" si="295"/>
        <v>-38.295000000000002</v>
      </c>
      <c r="AC777" s="112">
        <f t="shared" si="296"/>
        <v>16.705000000000005</v>
      </c>
      <c r="AD777" s="112" t="b">
        <f t="shared" si="297"/>
        <v>0</v>
      </c>
      <c r="AE777" s="101">
        <f t="shared" si="288"/>
        <v>0</v>
      </c>
      <c r="AF777" s="101">
        <f t="shared" si="289"/>
        <v>0</v>
      </c>
      <c r="AG777" s="406" cm="1">
        <f t="array" ref="AG777">_xlfn.QUARTILE.EXC(IF($AT$5:$AT$906=$AT777,$L$5:$L$906),1)</f>
        <v>-10.594999999999999</v>
      </c>
      <c r="AH777" s="406" cm="1">
        <f t="array" ref="AH777">_xlfn.QUARTILE.EXC(IF($AT$5:$AT$906=$AT777,$L$5:$L$906),3)</f>
        <v>0.95</v>
      </c>
      <c r="AI777" s="406">
        <f t="shared" si="298"/>
        <v>11.544999999999998</v>
      </c>
      <c r="AJ777" s="406">
        <f t="shared" si="299"/>
        <v>-27.912499999999994</v>
      </c>
      <c r="AK777" s="406">
        <f t="shared" si="300"/>
        <v>18.267499999999995</v>
      </c>
      <c r="AL777" s="406" t="b">
        <f t="shared" si="301"/>
        <v>0</v>
      </c>
      <c r="AM777" s="406" cm="1">
        <f t="array" ref="AM777">_xlfn.QUARTILE.EXC(IF($AT$5:$AT$906=$AT777,$M$5:$M$906),1)</f>
        <v>-17.670000000000002</v>
      </c>
      <c r="AN777" s="406" cm="1">
        <f t="array" ref="AN777">_xlfn.QUARTILE.EXC(IF($AT$5:$AT$906=$AT777,$M$5:$M$906),3)</f>
        <v>-3.92</v>
      </c>
      <c r="AO777" s="406">
        <f t="shared" si="302"/>
        <v>13.750000000000002</v>
      </c>
      <c r="AP777" s="406">
        <f t="shared" si="303"/>
        <v>-38.295000000000002</v>
      </c>
      <c r="AQ777" s="406">
        <f t="shared" si="304"/>
        <v>16.705000000000005</v>
      </c>
      <c r="AR777" s="406" t="b">
        <f t="shared" si="305"/>
        <v>0</v>
      </c>
      <c r="AS777" s="404" t="str">
        <f>INDEX('Org2567'!$BM:$BM,MATCH(Raw_DATA!A777,'Org2567'!$D:$D,0))</f>
        <v>รพช.F1 P50,000-100,000</v>
      </c>
      <c r="AT777" s="404">
        <f>INDEX('Org2567'!$BL:$BL,MATCH(Raw_DATA!A777,'Org2567'!$D:$D,0))</f>
        <v>10</v>
      </c>
      <c r="AU777" s="113"/>
      <c r="AV777" s="101">
        <v>314.45</v>
      </c>
      <c r="AW777" s="101">
        <v>69.39</v>
      </c>
      <c r="AX777" s="101">
        <v>12.17</v>
      </c>
      <c r="AY777" s="101">
        <v>377.38</v>
      </c>
      <c r="AZ777" s="101">
        <v>51.4</v>
      </c>
    </row>
    <row r="778" spans="1:52" x14ac:dyDescent="0.7">
      <c r="A778" s="101" t="s">
        <v>775</v>
      </c>
      <c r="B778" s="101" t="s">
        <v>3180</v>
      </c>
      <c r="C778" s="111" t="str">
        <f>IF(A778="","",INDEX(ID!P:P,MATCH(Raw_DATA!A778,ID!A:A,0)))</f>
        <v>รพช.M2 B&gt;100</v>
      </c>
      <c r="D778" s="101">
        <f>IF(A778="","",INDEX(ID!M:M,MATCH(Raw_DATA!A778,ID!A:A,0)))</f>
        <v>13</v>
      </c>
      <c r="E778" s="112">
        <v>3.93</v>
      </c>
      <c r="F778" s="112">
        <v>3.84</v>
      </c>
      <c r="G778" s="112">
        <v>2.2400000000000002</v>
      </c>
      <c r="H778" s="112">
        <v>98919871.180000007</v>
      </c>
      <c r="I778" s="112">
        <v>-1373330.55</v>
      </c>
      <c r="J778" s="112">
        <v>6412625.8700000001</v>
      </c>
      <c r="K778" s="112">
        <v>41808707.420000002</v>
      </c>
      <c r="L778" s="112">
        <v>3.04</v>
      </c>
      <c r="M778" s="112">
        <v>-0.51</v>
      </c>
      <c r="N778" s="112">
        <f t="shared" si="283"/>
        <v>141</v>
      </c>
      <c r="O778" s="112">
        <f t="shared" si="284"/>
        <v>146</v>
      </c>
      <c r="P778" s="112">
        <f t="shared" si="285"/>
        <v>115</v>
      </c>
      <c r="Q778" s="112">
        <f t="shared" si="286"/>
        <v>740</v>
      </c>
      <c r="R778" s="112">
        <f t="shared" si="287"/>
        <v>26</v>
      </c>
      <c r="S778" s="112" cm="1">
        <f t="array" ref="S778">_xlfn.QUARTILE.EXC(IF($D$5:$D$906=$D778,$L$5:$L$906),1)</f>
        <v>-7.51</v>
      </c>
      <c r="T778" s="112" cm="1">
        <f t="array" ref="T778">_xlfn.QUARTILE.EXC(IF($D$5:$D$906=$D778,$L$5:$L$906),3)</f>
        <v>3.04</v>
      </c>
      <c r="U778" s="112">
        <f t="shared" si="290"/>
        <v>10.55</v>
      </c>
      <c r="V778" s="112">
        <f t="shared" si="291"/>
        <v>-23.335000000000001</v>
      </c>
      <c r="W778" s="112">
        <f t="shared" si="292"/>
        <v>18.865000000000002</v>
      </c>
      <c r="X778" s="112" t="b">
        <f t="shared" si="293"/>
        <v>0</v>
      </c>
      <c r="Y778" s="112" cm="1">
        <f t="array" ref="Y778">_xlfn.QUARTILE.EXC(IF($D$5:$D$906=$D778,$M$5:$M$906),1)</f>
        <v>-12.23</v>
      </c>
      <c r="Z778" s="112" cm="1">
        <f t="array" ref="Z778">_xlfn.QUARTILE.EXC(IF($D$5:$D$906=$D778,$M$5:$M$906),3)</f>
        <v>-0.18</v>
      </c>
      <c r="AA778" s="112">
        <f t="shared" si="294"/>
        <v>12.05</v>
      </c>
      <c r="AB778" s="112">
        <f t="shared" si="295"/>
        <v>-30.305000000000003</v>
      </c>
      <c r="AC778" s="112">
        <f t="shared" si="296"/>
        <v>17.895000000000003</v>
      </c>
      <c r="AD778" s="112" t="b">
        <f t="shared" si="297"/>
        <v>0</v>
      </c>
      <c r="AE778" s="101">
        <f t="shared" si="288"/>
        <v>1</v>
      </c>
      <c r="AF778" s="101">
        <f t="shared" si="289"/>
        <v>0</v>
      </c>
      <c r="AG778" s="406" cm="1">
        <f t="array" ref="AG778">_xlfn.QUARTILE.EXC(IF($AT$5:$AT$906=$AT778,$L$5:$L$906),1)</f>
        <v>-7.51</v>
      </c>
      <c r="AH778" s="406" cm="1">
        <f t="array" ref="AH778">_xlfn.QUARTILE.EXC(IF($AT$5:$AT$906=$AT778,$L$5:$L$906),3)</f>
        <v>3.04</v>
      </c>
      <c r="AI778" s="406">
        <f t="shared" si="298"/>
        <v>10.55</v>
      </c>
      <c r="AJ778" s="406">
        <f t="shared" si="299"/>
        <v>-23.335000000000001</v>
      </c>
      <c r="AK778" s="406">
        <f t="shared" si="300"/>
        <v>18.865000000000002</v>
      </c>
      <c r="AL778" s="406" t="b">
        <f t="shared" si="301"/>
        <v>0</v>
      </c>
      <c r="AM778" s="406" cm="1">
        <f t="array" ref="AM778">_xlfn.QUARTILE.EXC(IF($AT$5:$AT$906=$AT778,$M$5:$M$906),1)</f>
        <v>-12.23</v>
      </c>
      <c r="AN778" s="406" cm="1">
        <f t="array" ref="AN778">_xlfn.QUARTILE.EXC(IF($AT$5:$AT$906=$AT778,$M$5:$M$906),3)</f>
        <v>-0.18</v>
      </c>
      <c r="AO778" s="406">
        <f t="shared" si="302"/>
        <v>12.05</v>
      </c>
      <c r="AP778" s="406">
        <f t="shared" si="303"/>
        <v>-30.305000000000003</v>
      </c>
      <c r="AQ778" s="406">
        <f t="shared" si="304"/>
        <v>17.895000000000003</v>
      </c>
      <c r="AR778" s="406" t="b">
        <f t="shared" si="305"/>
        <v>0</v>
      </c>
      <c r="AS778" s="404" t="str">
        <f>INDEX('Org2567'!$BM:$BM,MATCH(Raw_DATA!A778,'Org2567'!$D:$D,0))</f>
        <v>รพช.M2 B&gt;100</v>
      </c>
      <c r="AT778" s="404">
        <f>INDEX('Org2567'!$BL:$BL,MATCH(Raw_DATA!A778,'Org2567'!$D:$D,0))</f>
        <v>13</v>
      </c>
      <c r="AU778" s="113"/>
      <c r="AV778" s="101">
        <v>141.34</v>
      </c>
      <c r="AW778" s="101">
        <v>146.46</v>
      </c>
      <c r="AX778" s="101">
        <v>115.23</v>
      </c>
      <c r="AY778" s="101">
        <v>739.77</v>
      </c>
      <c r="AZ778" s="101">
        <v>25.51</v>
      </c>
    </row>
    <row r="779" spans="1:52" x14ac:dyDescent="0.7">
      <c r="A779" s="101" t="s">
        <v>776</v>
      </c>
      <c r="B779" s="101" t="s">
        <v>3183</v>
      </c>
      <c r="C779" s="111" t="str">
        <f>IF(A779="","",INDEX(ID!P:P,MATCH(Raw_DATA!A779,ID!A:A,0)))</f>
        <v>รพช.F1 P50,000-100,000</v>
      </c>
      <c r="D779" s="101">
        <f>IF(A779="","",INDEX(ID!M:M,MATCH(Raw_DATA!A779,ID!A:A,0)))</f>
        <v>10</v>
      </c>
      <c r="E779" s="112">
        <v>2.83</v>
      </c>
      <c r="F779" s="112">
        <v>2.66</v>
      </c>
      <c r="G779" s="112">
        <v>2.25</v>
      </c>
      <c r="H779" s="112">
        <v>48847328.829999998</v>
      </c>
      <c r="I779" s="112">
        <v>-989501.8</v>
      </c>
      <c r="J779" s="112">
        <v>2690064.68</v>
      </c>
      <c r="K779" s="112">
        <v>33446361.879999999</v>
      </c>
      <c r="L779" s="112">
        <v>1.4</v>
      </c>
      <c r="M779" s="112">
        <v>-0.67</v>
      </c>
      <c r="N779" s="112">
        <f t="shared" si="283"/>
        <v>62</v>
      </c>
      <c r="O779" s="112">
        <f t="shared" si="284"/>
        <v>61</v>
      </c>
      <c r="P779" s="112">
        <f t="shared" si="285"/>
        <v>108</v>
      </c>
      <c r="Q779" s="112">
        <f t="shared" si="286"/>
        <v>278</v>
      </c>
      <c r="R779" s="112">
        <f t="shared" si="287"/>
        <v>33</v>
      </c>
      <c r="S779" s="112" cm="1">
        <f t="array" ref="S779">_xlfn.QUARTILE.EXC(IF($D$5:$D$906=$D779,$L$5:$L$906),1)</f>
        <v>-10.594999999999999</v>
      </c>
      <c r="T779" s="112" cm="1">
        <f t="array" ref="T779">_xlfn.QUARTILE.EXC(IF($D$5:$D$906=$D779,$L$5:$L$906),3)</f>
        <v>0.95</v>
      </c>
      <c r="U779" s="112">
        <f t="shared" si="290"/>
        <v>11.544999999999998</v>
      </c>
      <c r="V779" s="112">
        <f t="shared" si="291"/>
        <v>-27.912499999999994</v>
      </c>
      <c r="W779" s="112">
        <f t="shared" si="292"/>
        <v>18.267499999999995</v>
      </c>
      <c r="X779" s="112" t="b">
        <f t="shared" si="293"/>
        <v>0</v>
      </c>
      <c r="Y779" s="112" cm="1">
        <f t="array" ref="Y779">_xlfn.QUARTILE.EXC(IF($D$5:$D$906=$D779,$M$5:$M$906),1)</f>
        <v>-17.670000000000002</v>
      </c>
      <c r="Z779" s="112" cm="1">
        <f t="array" ref="Z779">_xlfn.QUARTILE.EXC(IF($D$5:$D$906=$D779,$M$5:$M$906),3)</f>
        <v>-3.92</v>
      </c>
      <c r="AA779" s="112">
        <f t="shared" si="294"/>
        <v>13.750000000000002</v>
      </c>
      <c r="AB779" s="112">
        <f t="shared" si="295"/>
        <v>-38.295000000000002</v>
      </c>
      <c r="AC779" s="112">
        <f t="shared" si="296"/>
        <v>16.705000000000005</v>
      </c>
      <c r="AD779" s="112" t="b">
        <f t="shared" si="297"/>
        <v>0</v>
      </c>
      <c r="AE779" s="101">
        <f t="shared" si="288"/>
        <v>1</v>
      </c>
      <c r="AF779" s="101">
        <f t="shared" si="289"/>
        <v>0</v>
      </c>
      <c r="AG779" s="406" cm="1">
        <f t="array" ref="AG779">_xlfn.QUARTILE.EXC(IF($AT$5:$AT$906=$AT779,$L$5:$L$906),1)</f>
        <v>-10.594999999999999</v>
      </c>
      <c r="AH779" s="406" cm="1">
        <f t="array" ref="AH779">_xlfn.QUARTILE.EXC(IF($AT$5:$AT$906=$AT779,$L$5:$L$906),3)</f>
        <v>0.95</v>
      </c>
      <c r="AI779" s="406">
        <f t="shared" si="298"/>
        <v>11.544999999999998</v>
      </c>
      <c r="AJ779" s="406">
        <f t="shared" si="299"/>
        <v>-27.912499999999994</v>
      </c>
      <c r="AK779" s="406">
        <f t="shared" si="300"/>
        <v>18.267499999999995</v>
      </c>
      <c r="AL779" s="406" t="b">
        <f t="shared" si="301"/>
        <v>0</v>
      </c>
      <c r="AM779" s="406" cm="1">
        <f t="array" ref="AM779">_xlfn.QUARTILE.EXC(IF($AT$5:$AT$906=$AT779,$M$5:$M$906),1)</f>
        <v>-17.670000000000002</v>
      </c>
      <c r="AN779" s="406" cm="1">
        <f t="array" ref="AN779">_xlfn.QUARTILE.EXC(IF($AT$5:$AT$906=$AT779,$M$5:$M$906),3)</f>
        <v>-3.92</v>
      </c>
      <c r="AO779" s="406">
        <f t="shared" si="302"/>
        <v>13.750000000000002</v>
      </c>
      <c r="AP779" s="406">
        <f t="shared" si="303"/>
        <v>-38.295000000000002</v>
      </c>
      <c r="AQ779" s="406">
        <f t="shared" si="304"/>
        <v>16.705000000000005</v>
      </c>
      <c r="AR779" s="406" t="b">
        <f t="shared" si="305"/>
        <v>0</v>
      </c>
      <c r="AS779" s="404" t="str">
        <f>INDEX('Org2567'!$BM:$BM,MATCH(Raw_DATA!A779,'Org2567'!$D:$D,0))</f>
        <v>รพช.F1 P50,000-100,000</v>
      </c>
      <c r="AT779" s="404">
        <f>INDEX('Org2567'!$BL:$BL,MATCH(Raw_DATA!A779,'Org2567'!$D:$D,0))</f>
        <v>10</v>
      </c>
      <c r="AU779" s="113"/>
      <c r="AV779" s="101">
        <v>61.96</v>
      </c>
      <c r="AW779" s="101">
        <v>60.6</v>
      </c>
      <c r="AX779" s="101">
        <v>108.23</v>
      </c>
      <c r="AY779" s="101">
        <v>277.95</v>
      </c>
      <c r="AZ779" s="101">
        <v>33.24</v>
      </c>
    </row>
    <row r="780" spans="1:52" x14ac:dyDescent="0.7">
      <c r="A780" s="101" t="s">
        <v>777</v>
      </c>
      <c r="B780" s="101" t="s">
        <v>3186</v>
      </c>
      <c r="C780" s="111" t="str">
        <f>IF(A780="","",INDEX(ID!P:P,MATCH(Raw_DATA!A780,ID!A:A,0)))</f>
        <v>รพท.S B&lt;=400</v>
      </c>
      <c r="D780" s="101">
        <f>IF(A780="","",INDEX(ID!M:M,MATCH(Raw_DATA!A780,ID!A:A,0)))</f>
        <v>16</v>
      </c>
      <c r="E780" s="112">
        <v>6.32</v>
      </c>
      <c r="F780" s="112">
        <v>6.08</v>
      </c>
      <c r="G780" s="112">
        <v>5.49</v>
      </c>
      <c r="H780" s="112">
        <v>485092147.44</v>
      </c>
      <c r="I780" s="112">
        <v>-101752162.67</v>
      </c>
      <c r="J780" s="112">
        <v>-9707597.3300000001</v>
      </c>
      <c r="K780" s="112">
        <v>409372914.66000003</v>
      </c>
      <c r="L780" s="112">
        <v>-1.69</v>
      </c>
      <c r="M780" s="112">
        <v>-7.71</v>
      </c>
      <c r="N780" s="112">
        <f t="shared" si="283"/>
        <v>65</v>
      </c>
      <c r="O780" s="112">
        <f t="shared" si="284"/>
        <v>43</v>
      </c>
      <c r="P780" s="112">
        <f t="shared" si="285"/>
        <v>42</v>
      </c>
      <c r="Q780" s="112">
        <f t="shared" si="286"/>
        <v>116</v>
      </c>
      <c r="R780" s="112">
        <f t="shared" si="287"/>
        <v>34</v>
      </c>
      <c r="S780" s="112" cm="1">
        <f t="array" ref="S780">_xlfn.QUARTILE.EXC(IF($D$5:$D$906=$D780,$L$5:$L$906),1)</f>
        <v>-2.1850000000000001</v>
      </c>
      <c r="T780" s="112" cm="1">
        <f t="array" ref="T780">_xlfn.QUARTILE.EXC(IF($D$5:$D$906=$D780,$L$5:$L$906),3)</f>
        <v>5.5750000000000002</v>
      </c>
      <c r="U780" s="112">
        <f t="shared" si="290"/>
        <v>7.76</v>
      </c>
      <c r="V780" s="112">
        <f t="shared" si="291"/>
        <v>-13.825000000000001</v>
      </c>
      <c r="W780" s="112">
        <f t="shared" si="292"/>
        <v>17.215</v>
      </c>
      <c r="X780" s="112" t="b">
        <f t="shared" si="293"/>
        <v>0</v>
      </c>
      <c r="Y780" s="112" cm="1">
        <f t="array" ref="Y780">_xlfn.QUARTILE.EXC(IF($D$5:$D$906=$D780,$M$5:$M$906),1)</f>
        <v>-5.58</v>
      </c>
      <c r="Z780" s="112" cm="1">
        <f t="array" ref="Z780">_xlfn.QUARTILE.EXC(IF($D$5:$D$906=$D780,$M$5:$M$906),3)</f>
        <v>0.90500000000000003</v>
      </c>
      <c r="AA780" s="112">
        <f t="shared" si="294"/>
        <v>6.4850000000000003</v>
      </c>
      <c r="AB780" s="112">
        <f t="shared" si="295"/>
        <v>-15.307500000000001</v>
      </c>
      <c r="AC780" s="112">
        <f t="shared" si="296"/>
        <v>10.6325</v>
      </c>
      <c r="AD780" s="112" t="b">
        <f t="shared" si="297"/>
        <v>0</v>
      </c>
      <c r="AE780" s="101">
        <f t="shared" si="288"/>
        <v>1</v>
      </c>
      <c r="AF780" s="101">
        <f t="shared" si="289"/>
        <v>1</v>
      </c>
      <c r="AG780" s="406" cm="1">
        <f t="array" ref="AG780">_xlfn.QUARTILE.EXC(IF($AT$5:$AT$906=$AT780,$L$5:$L$906),1)</f>
        <v>-2.1850000000000001</v>
      </c>
      <c r="AH780" s="406" cm="1">
        <f t="array" ref="AH780">_xlfn.QUARTILE.EXC(IF($AT$5:$AT$906=$AT780,$L$5:$L$906),3)</f>
        <v>5.5750000000000002</v>
      </c>
      <c r="AI780" s="406">
        <f t="shared" si="298"/>
        <v>7.76</v>
      </c>
      <c r="AJ780" s="406">
        <f t="shared" si="299"/>
        <v>-13.825000000000001</v>
      </c>
      <c r="AK780" s="406">
        <f t="shared" si="300"/>
        <v>17.215</v>
      </c>
      <c r="AL780" s="406" t="b">
        <f t="shared" si="301"/>
        <v>0</v>
      </c>
      <c r="AM780" s="406" cm="1">
        <f t="array" ref="AM780">_xlfn.QUARTILE.EXC(IF($AT$5:$AT$906=$AT780,$M$5:$M$906),1)</f>
        <v>-5.58</v>
      </c>
      <c r="AN780" s="406" cm="1">
        <f t="array" ref="AN780">_xlfn.QUARTILE.EXC(IF($AT$5:$AT$906=$AT780,$M$5:$M$906),3)</f>
        <v>0.90500000000000003</v>
      </c>
      <c r="AO780" s="406">
        <f t="shared" si="302"/>
        <v>6.4850000000000003</v>
      </c>
      <c r="AP780" s="406">
        <f t="shared" si="303"/>
        <v>-15.307500000000001</v>
      </c>
      <c r="AQ780" s="406">
        <f t="shared" si="304"/>
        <v>10.6325</v>
      </c>
      <c r="AR780" s="406" t="b">
        <f t="shared" si="305"/>
        <v>0</v>
      </c>
      <c r="AS780" s="404" t="str">
        <f>INDEX('Org2567'!$BM:$BM,MATCH(Raw_DATA!A780,'Org2567'!$D:$D,0))</f>
        <v>รพท.S B&lt;=400</v>
      </c>
      <c r="AT780" s="404">
        <f>INDEX('Org2567'!$BL:$BL,MATCH(Raw_DATA!A780,'Org2567'!$D:$D,0))</f>
        <v>16</v>
      </c>
      <c r="AU780" s="113"/>
      <c r="AV780" s="101">
        <v>64.599999999999994</v>
      </c>
      <c r="AW780" s="101">
        <v>42.52</v>
      </c>
      <c r="AX780" s="101">
        <v>42.31</v>
      </c>
      <c r="AY780" s="101">
        <v>115.76</v>
      </c>
      <c r="AZ780" s="101">
        <v>34.409999999999997</v>
      </c>
    </row>
    <row r="781" spans="1:52" x14ac:dyDescent="0.7">
      <c r="A781" s="101" t="s">
        <v>3188</v>
      </c>
      <c r="B781" s="101" t="s">
        <v>3190</v>
      </c>
      <c r="C781" s="111" t="str">
        <f>IF(A781="","",INDEX(ID!P:P,MATCH(Raw_DATA!A781,ID!A:A,0)))</f>
        <v>รพช.F2 P&lt;=30,000</v>
      </c>
      <c r="D781" s="101">
        <f>IF(A781="","",INDEX(ID!M:M,MATCH(Raw_DATA!A781,ID!A:A,0)))</f>
        <v>5</v>
      </c>
      <c r="E781" s="112">
        <v>1.37</v>
      </c>
      <c r="F781" s="112">
        <v>1.22</v>
      </c>
      <c r="G781" s="112">
        <v>0.77</v>
      </c>
      <c r="H781" s="112">
        <v>7807390.5</v>
      </c>
      <c r="I781" s="112">
        <v>-12359171.26</v>
      </c>
      <c r="J781" s="112">
        <v>-10837246.98</v>
      </c>
      <c r="K781" s="112">
        <v>-5225574.83</v>
      </c>
      <c r="L781" s="112">
        <v>-11.61</v>
      </c>
      <c r="M781" s="112">
        <v>-13.14</v>
      </c>
      <c r="N781" s="112">
        <f t="shared" si="283"/>
        <v>205</v>
      </c>
      <c r="O781" s="112">
        <f t="shared" si="284"/>
        <v>35</v>
      </c>
      <c r="P781" s="112">
        <f t="shared" si="285"/>
        <v>71</v>
      </c>
      <c r="Q781" s="112">
        <f t="shared" si="286"/>
        <v>553</v>
      </c>
      <c r="R781" s="112">
        <f t="shared" si="287"/>
        <v>51</v>
      </c>
      <c r="S781" s="112" cm="1">
        <f t="array" ref="S781">_xlfn.QUARTILE.EXC(IF($D$5:$D$906=$D781,$L$5:$L$906),1)</f>
        <v>-9.4075000000000006</v>
      </c>
      <c r="T781" s="112" cm="1">
        <f t="array" ref="T781">_xlfn.QUARTILE.EXC(IF($D$5:$D$906=$D781,$L$5:$L$906),3)</f>
        <v>1.645</v>
      </c>
      <c r="U781" s="112">
        <f t="shared" si="290"/>
        <v>11.0525</v>
      </c>
      <c r="V781" s="112">
        <f t="shared" si="291"/>
        <v>-25.986249999999998</v>
      </c>
      <c r="W781" s="112">
        <f t="shared" si="292"/>
        <v>18.223749999999999</v>
      </c>
      <c r="X781" s="112" t="b">
        <f t="shared" si="293"/>
        <v>0</v>
      </c>
      <c r="Y781" s="112" cm="1">
        <f t="array" ref="Y781">_xlfn.QUARTILE.EXC(IF($D$5:$D$906=$D781,$M$5:$M$906),1)</f>
        <v>-18.744999999999997</v>
      </c>
      <c r="Z781" s="112" cm="1">
        <f t="array" ref="Z781">_xlfn.QUARTILE.EXC(IF($D$5:$D$906=$D781,$M$5:$M$906),3)</f>
        <v>-2.7</v>
      </c>
      <c r="AA781" s="112">
        <f t="shared" si="294"/>
        <v>16.044999999999998</v>
      </c>
      <c r="AB781" s="112">
        <f t="shared" si="295"/>
        <v>-42.812499999999993</v>
      </c>
      <c r="AC781" s="112">
        <f t="shared" si="296"/>
        <v>21.367499999999996</v>
      </c>
      <c r="AD781" s="112" t="b">
        <f t="shared" si="297"/>
        <v>0</v>
      </c>
      <c r="AE781" s="101">
        <f t="shared" si="288"/>
        <v>1</v>
      </c>
      <c r="AF781" s="101">
        <f t="shared" si="289"/>
        <v>1</v>
      </c>
      <c r="AG781" s="406" cm="1">
        <f t="array" ref="AG781">_xlfn.QUARTILE.EXC(IF($AT$5:$AT$906=$AT781,$L$5:$L$906),1)</f>
        <v>-9.4075000000000006</v>
      </c>
      <c r="AH781" s="406" cm="1">
        <f t="array" ref="AH781">_xlfn.QUARTILE.EXC(IF($AT$5:$AT$906=$AT781,$L$5:$L$906),3)</f>
        <v>1.645</v>
      </c>
      <c r="AI781" s="406">
        <f t="shared" si="298"/>
        <v>11.0525</v>
      </c>
      <c r="AJ781" s="406">
        <f t="shared" si="299"/>
        <v>-25.986249999999998</v>
      </c>
      <c r="AK781" s="406">
        <f t="shared" si="300"/>
        <v>18.223749999999999</v>
      </c>
      <c r="AL781" s="406" t="b">
        <f t="shared" si="301"/>
        <v>0</v>
      </c>
      <c r="AM781" s="406" cm="1">
        <f t="array" ref="AM781">_xlfn.QUARTILE.EXC(IF($AT$5:$AT$906=$AT781,$M$5:$M$906),1)</f>
        <v>-18.744999999999997</v>
      </c>
      <c r="AN781" s="406" cm="1">
        <f t="array" ref="AN781">_xlfn.QUARTILE.EXC(IF($AT$5:$AT$906=$AT781,$M$5:$M$906),3)</f>
        <v>-2.7</v>
      </c>
      <c r="AO781" s="406">
        <f t="shared" si="302"/>
        <v>16.044999999999998</v>
      </c>
      <c r="AP781" s="406">
        <f t="shared" si="303"/>
        <v>-42.812499999999993</v>
      </c>
      <c r="AQ781" s="406">
        <f t="shared" si="304"/>
        <v>21.367499999999996</v>
      </c>
      <c r="AR781" s="406" t="b">
        <f t="shared" si="305"/>
        <v>0</v>
      </c>
      <c r="AS781" s="404" t="str">
        <f>INDEX('Org2567'!$BM:$BM,MATCH(Raw_DATA!A781,'Org2567'!$D:$D,0))</f>
        <v>รพช.F2 P&lt;=30,000</v>
      </c>
      <c r="AT781" s="404">
        <f>INDEX('Org2567'!$BL:$BL,MATCH(Raw_DATA!A781,'Org2567'!$D:$D,0))</f>
        <v>5</v>
      </c>
      <c r="AU781" s="113"/>
      <c r="AV781" s="101">
        <v>205.42</v>
      </c>
      <c r="AW781" s="101">
        <v>34.909999999999997</v>
      </c>
      <c r="AX781" s="101">
        <v>71.3</v>
      </c>
      <c r="AY781" s="101">
        <v>553.38</v>
      </c>
      <c r="AZ781" s="101">
        <v>51.03</v>
      </c>
    </row>
    <row r="782" spans="1:52" x14ac:dyDescent="0.7">
      <c r="A782" s="101" t="s">
        <v>778</v>
      </c>
      <c r="B782" s="101" t="s">
        <v>3193</v>
      </c>
      <c r="C782" s="111" t="str">
        <f>IF(A782="","",INDEX(ID!P:P,MATCH(Raw_DATA!A782,ID!A:A,0)))</f>
        <v>รพช.F2 P30,000-60,000</v>
      </c>
      <c r="D782" s="101">
        <f>IF(A782="","",INDEX(ID!M:M,MATCH(Raw_DATA!A782,ID!A:A,0)))</f>
        <v>6</v>
      </c>
      <c r="E782" s="112">
        <v>4.84</v>
      </c>
      <c r="F782" s="112">
        <v>4.5199999999999996</v>
      </c>
      <c r="G782" s="112">
        <v>3.65</v>
      </c>
      <c r="H782" s="112">
        <v>57483504.340000004</v>
      </c>
      <c r="I782" s="112">
        <v>-8974100.0600000005</v>
      </c>
      <c r="J782" s="112">
        <v>251109.68</v>
      </c>
      <c r="K782" s="112">
        <v>39231407.079999998</v>
      </c>
      <c r="L782" s="112">
        <v>0.18</v>
      </c>
      <c r="M782" s="112">
        <v>-5.98</v>
      </c>
      <c r="N782" s="112">
        <f t="shared" si="283"/>
        <v>85</v>
      </c>
      <c r="O782" s="112">
        <f t="shared" si="284"/>
        <v>41</v>
      </c>
      <c r="P782" s="112">
        <f t="shared" si="285"/>
        <v>80</v>
      </c>
      <c r="Q782" s="112">
        <f t="shared" si="286"/>
        <v>388</v>
      </c>
      <c r="R782" s="112">
        <f t="shared" si="287"/>
        <v>60</v>
      </c>
      <c r="S782" s="112" cm="1">
        <f t="array" ref="S782">_xlfn.QUARTILE.EXC(IF($D$5:$D$906=$D782,$L$5:$L$906),1)</f>
        <v>-10.317499999999999</v>
      </c>
      <c r="T782" s="112" cm="1">
        <f t="array" ref="T782">_xlfn.QUARTILE.EXC(IF($D$5:$D$906=$D782,$L$5:$L$906),3)</f>
        <v>1.0349999999999999</v>
      </c>
      <c r="U782" s="112">
        <f t="shared" si="290"/>
        <v>11.352499999999999</v>
      </c>
      <c r="V782" s="112">
        <f t="shared" si="291"/>
        <v>-27.346249999999998</v>
      </c>
      <c r="W782" s="112">
        <f t="shared" si="292"/>
        <v>18.063749999999999</v>
      </c>
      <c r="X782" s="112" t="b">
        <f t="shared" si="293"/>
        <v>0</v>
      </c>
      <c r="Y782" s="112" cm="1">
        <f t="array" ref="Y782">_xlfn.QUARTILE.EXC(IF($D$5:$D$906=$D782,$M$5:$M$906),1)</f>
        <v>-15.98</v>
      </c>
      <c r="Z782" s="112" cm="1">
        <f t="array" ref="Z782">_xlfn.QUARTILE.EXC(IF($D$5:$D$906=$D782,$M$5:$M$906),3)</f>
        <v>-2.4</v>
      </c>
      <c r="AA782" s="112">
        <f t="shared" si="294"/>
        <v>13.58</v>
      </c>
      <c r="AB782" s="112">
        <f t="shared" si="295"/>
        <v>-36.35</v>
      </c>
      <c r="AC782" s="112">
        <f t="shared" si="296"/>
        <v>17.970000000000002</v>
      </c>
      <c r="AD782" s="112" t="b">
        <f t="shared" si="297"/>
        <v>0</v>
      </c>
      <c r="AE782" s="101">
        <f t="shared" si="288"/>
        <v>1</v>
      </c>
      <c r="AF782" s="101">
        <f t="shared" si="289"/>
        <v>0</v>
      </c>
      <c r="AG782" s="406" cm="1">
        <f t="array" ref="AG782">_xlfn.QUARTILE.EXC(IF($AT$5:$AT$906=$AT782,$L$5:$L$906),1)</f>
        <v>-9.3850000000000016</v>
      </c>
      <c r="AH782" s="406" cm="1">
        <f t="array" ref="AH782">_xlfn.QUARTILE.EXC(IF($AT$5:$AT$906=$AT782,$L$5:$L$906),3)</f>
        <v>1.2250000000000001</v>
      </c>
      <c r="AI782" s="406">
        <f t="shared" si="298"/>
        <v>10.610000000000001</v>
      </c>
      <c r="AJ782" s="406">
        <f t="shared" si="299"/>
        <v>-25.300000000000004</v>
      </c>
      <c r="AK782" s="406">
        <f t="shared" si="300"/>
        <v>17.140000000000004</v>
      </c>
      <c r="AL782" s="406" t="b">
        <f t="shared" si="301"/>
        <v>0</v>
      </c>
      <c r="AM782" s="406" cm="1">
        <f t="array" ref="AM782">_xlfn.QUARTILE.EXC(IF($AT$5:$AT$906=$AT782,$M$5:$M$906),1)</f>
        <v>-15.515000000000001</v>
      </c>
      <c r="AN782" s="406" cm="1">
        <f t="array" ref="AN782">_xlfn.QUARTILE.EXC(IF($AT$5:$AT$906=$AT782,$M$5:$M$906),3)</f>
        <v>-2.2599999999999998</v>
      </c>
      <c r="AO782" s="406">
        <f t="shared" si="302"/>
        <v>13.255000000000001</v>
      </c>
      <c r="AP782" s="406">
        <f t="shared" si="303"/>
        <v>-35.397500000000001</v>
      </c>
      <c r="AQ782" s="406">
        <f t="shared" si="304"/>
        <v>17.622500000000002</v>
      </c>
      <c r="AR782" s="406" t="b">
        <f t="shared" si="305"/>
        <v>0</v>
      </c>
      <c r="AS782" s="404" t="str">
        <f>INDEX('Org2567'!$BM:$BM,MATCH(Raw_DATA!A782,'Org2567'!$D:$D,0))</f>
        <v>รพช.F2 P30,000-60,000</v>
      </c>
      <c r="AT782" s="404">
        <f>INDEX('Org2567'!$BL:$BL,MATCH(Raw_DATA!A782,'Org2567'!$D:$D,0))</f>
        <v>6</v>
      </c>
      <c r="AU782" s="113"/>
      <c r="AV782" s="101">
        <v>85.12</v>
      </c>
      <c r="AW782" s="101">
        <v>40.93</v>
      </c>
      <c r="AX782" s="101">
        <v>80.41</v>
      </c>
      <c r="AY782" s="101">
        <v>387.65</v>
      </c>
      <c r="AZ782" s="101">
        <v>60.24</v>
      </c>
    </row>
    <row r="783" spans="1:52" x14ac:dyDescent="0.7">
      <c r="A783" s="101" t="s">
        <v>779</v>
      </c>
      <c r="B783" s="101" t="s">
        <v>3196</v>
      </c>
      <c r="C783" s="111" t="str">
        <f>IF(A783="","",INDEX(ID!P:P,MATCH(Raw_DATA!A783,ID!A:A,0)))</f>
        <v>รพช.F2 P30,000-60,000</v>
      </c>
      <c r="D783" s="101">
        <f>IF(A783="","",INDEX(ID!M:M,MATCH(Raw_DATA!A783,ID!A:A,0)))</f>
        <v>6</v>
      </c>
      <c r="E783" s="112">
        <v>4.3499999999999996</v>
      </c>
      <c r="F783" s="112">
        <v>4.12</v>
      </c>
      <c r="G783" s="112">
        <v>3.83</v>
      </c>
      <c r="H783" s="112">
        <v>70575258.780000001</v>
      </c>
      <c r="I783" s="112">
        <v>6309399.4800000004</v>
      </c>
      <c r="J783" s="112">
        <v>8645421.9199999999</v>
      </c>
      <c r="K783" s="112">
        <v>59496096.579999998</v>
      </c>
      <c r="L783" s="112">
        <v>8.4499999999999993</v>
      </c>
      <c r="M783" s="112">
        <v>5.85</v>
      </c>
      <c r="N783" s="112">
        <f t="shared" si="283"/>
        <v>297</v>
      </c>
      <c r="O783" s="112">
        <f t="shared" si="284"/>
        <v>54</v>
      </c>
      <c r="P783" s="112">
        <f t="shared" si="285"/>
        <v>62</v>
      </c>
      <c r="Q783" s="112">
        <f t="shared" si="286"/>
        <v>709</v>
      </c>
      <c r="R783" s="112">
        <f t="shared" si="287"/>
        <v>96</v>
      </c>
      <c r="S783" s="112" cm="1">
        <f t="array" ref="S783">_xlfn.QUARTILE.EXC(IF($D$5:$D$906=$D783,$L$5:$L$906),1)</f>
        <v>-10.317499999999999</v>
      </c>
      <c r="T783" s="112" cm="1">
        <f t="array" ref="T783">_xlfn.QUARTILE.EXC(IF($D$5:$D$906=$D783,$L$5:$L$906),3)</f>
        <v>1.0349999999999999</v>
      </c>
      <c r="U783" s="112">
        <f t="shared" si="290"/>
        <v>11.352499999999999</v>
      </c>
      <c r="V783" s="112">
        <f t="shared" si="291"/>
        <v>-27.346249999999998</v>
      </c>
      <c r="W783" s="112">
        <f t="shared" si="292"/>
        <v>18.063749999999999</v>
      </c>
      <c r="X783" s="112" t="b">
        <f t="shared" si="293"/>
        <v>0</v>
      </c>
      <c r="Y783" s="112" cm="1">
        <f t="array" ref="Y783">_xlfn.QUARTILE.EXC(IF($D$5:$D$906=$D783,$M$5:$M$906),1)</f>
        <v>-15.98</v>
      </c>
      <c r="Z783" s="112" cm="1">
        <f t="array" ref="Z783">_xlfn.QUARTILE.EXC(IF($D$5:$D$906=$D783,$M$5:$M$906),3)</f>
        <v>-2.4</v>
      </c>
      <c r="AA783" s="112">
        <f t="shared" si="294"/>
        <v>13.58</v>
      </c>
      <c r="AB783" s="112">
        <f t="shared" si="295"/>
        <v>-36.35</v>
      </c>
      <c r="AC783" s="112">
        <f t="shared" si="296"/>
        <v>17.970000000000002</v>
      </c>
      <c r="AD783" s="112" t="b">
        <f t="shared" si="297"/>
        <v>0</v>
      </c>
      <c r="AE783" s="101">
        <f t="shared" si="288"/>
        <v>0</v>
      </c>
      <c r="AF783" s="101">
        <f t="shared" si="289"/>
        <v>0</v>
      </c>
      <c r="AG783" s="406" cm="1">
        <f t="array" ref="AG783">_xlfn.QUARTILE.EXC(IF($AT$5:$AT$906=$AT783,$L$5:$L$906),1)</f>
        <v>-9.3850000000000016</v>
      </c>
      <c r="AH783" s="406" cm="1">
        <f t="array" ref="AH783">_xlfn.QUARTILE.EXC(IF($AT$5:$AT$906=$AT783,$L$5:$L$906),3)</f>
        <v>1.2250000000000001</v>
      </c>
      <c r="AI783" s="406">
        <f t="shared" si="298"/>
        <v>10.610000000000001</v>
      </c>
      <c r="AJ783" s="406">
        <f t="shared" si="299"/>
        <v>-25.300000000000004</v>
      </c>
      <c r="AK783" s="406">
        <f t="shared" si="300"/>
        <v>17.140000000000004</v>
      </c>
      <c r="AL783" s="406" t="b">
        <f t="shared" si="301"/>
        <v>0</v>
      </c>
      <c r="AM783" s="406" cm="1">
        <f t="array" ref="AM783">_xlfn.QUARTILE.EXC(IF($AT$5:$AT$906=$AT783,$M$5:$M$906),1)</f>
        <v>-15.515000000000001</v>
      </c>
      <c r="AN783" s="406" cm="1">
        <f t="array" ref="AN783">_xlfn.QUARTILE.EXC(IF($AT$5:$AT$906=$AT783,$M$5:$M$906),3)</f>
        <v>-2.2599999999999998</v>
      </c>
      <c r="AO783" s="406">
        <f t="shared" si="302"/>
        <v>13.255000000000001</v>
      </c>
      <c r="AP783" s="406">
        <f t="shared" si="303"/>
        <v>-35.397500000000001</v>
      </c>
      <c r="AQ783" s="406">
        <f t="shared" si="304"/>
        <v>17.622500000000002</v>
      </c>
      <c r="AR783" s="406" t="b">
        <f t="shared" si="305"/>
        <v>0</v>
      </c>
      <c r="AS783" s="404" t="str">
        <f>INDEX('Org2567'!$BM:$BM,MATCH(Raw_DATA!A783,'Org2567'!$D:$D,0))</f>
        <v>รพช.F2 P30,000-60,000</v>
      </c>
      <c r="AT783" s="404">
        <f>INDEX('Org2567'!$BL:$BL,MATCH(Raw_DATA!A783,'Org2567'!$D:$D,0))</f>
        <v>6</v>
      </c>
      <c r="AU783" s="113"/>
      <c r="AV783" s="101">
        <v>297.45999999999998</v>
      </c>
      <c r="AW783" s="101">
        <v>54.28</v>
      </c>
      <c r="AX783" s="101">
        <v>62.24</v>
      </c>
      <c r="AY783" s="101">
        <v>708.9</v>
      </c>
      <c r="AZ783" s="101">
        <v>95.99</v>
      </c>
    </row>
    <row r="784" spans="1:52" x14ac:dyDescent="0.7">
      <c r="A784" s="101" t="s">
        <v>780</v>
      </c>
      <c r="B784" s="101" t="s">
        <v>3199</v>
      </c>
      <c r="C784" s="111" t="str">
        <f>IF(A784="","",INDEX(ID!P:P,MATCH(Raw_DATA!A784,ID!A:A,0)))</f>
        <v>รพช.F3 P15,000-25,000</v>
      </c>
      <c r="D784" s="101">
        <f>IF(A784="","",INDEX(ID!M:M,MATCH(Raw_DATA!A784,ID!A:A,0)))</f>
        <v>3</v>
      </c>
      <c r="E784" s="112">
        <v>1.1100000000000001</v>
      </c>
      <c r="F784" s="112">
        <v>0.98</v>
      </c>
      <c r="G784" s="112">
        <v>0.56999999999999995</v>
      </c>
      <c r="H784" s="112">
        <v>2186469.04</v>
      </c>
      <c r="I784" s="112">
        <v>-7942351.4299999997</v>
      </c>
      <c r="J784" s="112">
        <v>-4259034.7300000004</v>
      </c>
      <c r="K784" s="112">
        <v>-8301152.6100000003</v>
      </c>
      <c r="L784" s="112">
        <v>-7.04</v>
      </c>
      <c r="M784" s="112">
        <v>-14.35</v>
      </c>
      <c r="N784" s="112">
        <f t="shared" si="283"/>
        <v>430</v>
      </c>
      <c r="O784" s="112">
        <f t="shared" si="284"/>
        <v>97</v>
      </c>
      <c r="P784" s="112">
        <f t="shared" si="285"/>
        <v>60</v>
      </c>
      <c r="Q784" s="112">
        <f t="shared" si="286"/>
        <v>580</v>
      </c>
      <c r="R784" s="112">
        <f t="shared" si="287"/>
        <v>75</v>
      </c>
      <c r="S784" s="112" cm="1">
        <f t="array" ref="S784">_xlfn.QUARTILE.EXC(IF($D$5:$D$906=$D784,$L$5:$L$906),1)</f>
        <v>-3.4824999999999999</v>
      </c>
      <c r="T784" s="112" cm="1">
        <f t="array" ref="T784">_xlfn.QUARTILE.EXC(IF($D$5:$D$906=$D784,$L$5:$L$906),3)</f>
        <v>12.762499999999999</v>
      </c>
      <c r="U784" s="112">
        <f t="shared" si="290"/>
        <v>16.244999999999997</v>
      </c>
      <c r="V784" s="112">
        <f t="shared" si="291"/>
        <v>-27.849999999999994</v>
      </c>
      <c r="W784" s="112">
        <f t="shared" si="292"/>
        <v>37.129999999999995</v>
      </c>
      <c r="X784" s="112" t="b">
        <f t="shared" si="293"/>
        <v>0</v>
      </c>
      <c r="Y784" s="112" cm="1">
        <f t="array" ref="Y784">_xlfn.QUARTILE.EXC(IF($D$5:$D$906=$D784,$M$5:$M$906),1)</f>
        <v>-10.8825</v>
      </c>
      <c r="Z784" s="112" cm="1">
        <f t="array" ref="Z784">_xlfn.QUARTILE.EXC(IF($D$5:$D$906=$D784,$M$5:$M$906),3)</f>
        <v>3.4124999999999996</v>
      </c>
      <c r="AA784" s="112">
        <f t="shared" si="294"/>
        <v>14.295</v>
      </c>
      <c r="AB784" s="112">
        <f t="shared" si="295"/>
        <v>-32.325000000000003</v>
      </c>
      <c r="AC784" s="112">
        <f t="shared" si="296"/>
        <v>24.854999999999997</v>
      </c>
      <c r="AD784" s="112" t="b">
        <f t="shared" si="297"/>
        <v>0</v>
      </c>
      <c r="AE784" s="101">
        <f t="shared" si="288"/>
        <v>1</v>
      </c>
      <c r="AF784" s="101">
        <f t="shared" si="289"/>
        <v>1</v>
      </c>
      <c r="AG784" s="406" cm="1">
        <f t="array" ref="AG784">_xlfn.QUARTILE.EXC(IF($AT$5:$AT$906=$AT784,$L$5:$L$906),1)</f>
        <v>-3.4824999999999999</v>
      </c>
      <c r="AH784" s="406" cm="1">
        <f t="array" ref="AH784">_xlfn.QUARTILE.EXC(IF($AT$5:$AT$906=$AT784,$L$5:$L$906),3)</f>
        <v>12.762499999999999</v>
      </c>
      <c r="AI784" s="406">
        <f t="shared" si="298"/>
        <v>16.244999999999997</v>
      </c>
      <c r="AJ784" s="406">
        <f t="shared" si="299"/>
        <v>-27.849999999999994</v>
      </c>
      <c r="AK784" s="406">
        <f t="shared" si="300"/>
        <v>37.129999999999995</v>
      </c>
      <c r="AL784" s="406" t="b">
        <f t="shared" si="301"/>
        <v>0</v>
      </c>
      <c r="AM784" s="406" cm="1">
        <f t="array" ref="AM784">_xlfn.QUARTILE.EXC(IF($AT$5:$AT$906=$AT784,$M$5:$M$906),1)</f>
        <v>-10.8825</v>
      </c>
      <c r="AN784" s="406" cm="1">
        <f t="array" ref="AN784">_xlfn.QUARTILE.EXC(IF($AT$5:$AT$906=$AT784,$M$5:$M$906),3)</f>
        <v>3.4124999999999996</v>
      </c>
      <c r="AO784" s="406">
        <f t="shared" si="302"/>
        <v>14.295</v>
      </c>
      <c r="AP784" s="406">
        <f t="shared" si="303"/>
        <v>-32.325000000000003</v>
      </c>
      <c r="AQ784" s="406">
        <f t="shared" si="304"/>
        <v>24.854999999999997</v>
      </c>
      <c r="AR784" s="406" t="b">
        <f t="shared" si="305"/>
        <v>0</v>
      </c>
      <c r="AS784" s="404" t="str">
        <f>INDEX('Org2567'!$BM:$BM,MATCH(Raw_DATA!A784,'Org2567'!$D:$D,0))</f>
        <v>รพช.F3 P15,000-25,000</v>
      </c>
      <c r="AT784" s="404">
        <f>INDEX('Org2567'!$BL:$BL,MATCH(Raw_DATA!A784,'Org2567'!$D:$D,0))</f>
        <v>3</v>
      </c>
      <c r="AU784" s="113"/>
      <c r="AV784" s="101">
        <v>430.28</v>
      </c>
      <c r="AW784" s="101">
        <v>97.21</v>
      </c>
      <c r="AX784" s="101">
        <v>59.51</v>
      </c>
      <c r="AY784" s="101">
        <v>580.47</v>
      </c>
      <c r="AZ784" s="101">
        <v>74.760000000000005</v>
      </c>
    </row>
    <row r="785" spans="1:52" x14ac:dyDescent="0.7">
      <c r="A785" s="101" t="s">
        <v>781</v>
      </c>
      <c r="B785" s="101" t="s">
        <v>3202</v>
      </c>
      <c r="C785" s="111" t="str">
        <f>IF(A785="","",INDEX(ID!P:P,MATCH(Raw_DATA!A785,ID!A:A,0)))</f>
        <v>รพช.F2 P&lt;=30,000</v>
      </c>
      <c r="D785" s="101">
        <f>IF(A785="","",INDEX(ID!M:M,MATCH(Raw_DATA!A785,ID!A:A,0)))</f>
        <v>5</v>
      </c>
      <c r="E785" s="112">
        <v>1.25</v>
      </c>
      <c r="F785" s="112">
        <v>1.08</v>
      </c>
      <c r="G785" s="112">
        <v>0.86</v>
      </c>
      <c r="H785" s="112">
        <v>4604238.79</v>
      </c>
      <c r="I785" s="112">
        <v>-9493292.1500000004</v>
      </c>
      <c r="J785" s="112">
        <v>-3950933.83</v>
      </c>
      <c r="K785" s="112">
        <v>-2582997.5299999998</v>
      </c>
      <c r="L785" s="112">
        <v>-5.01</v>
      </c>
      <c r="M785" s="112">
        <v>-16.22</v>
      </c>
      <c r="N785" s="112">
        <f t="shared" si="283"/>
        <v>264</v>
      </c>
      <c r="O785" s="112">
        <f t="shared" si="284"/>
        <v>30</v>
      </c>
      <c r="P785" s="112">
        <f t="shared" si="285"/>
        <v>63</v>
      </c>
      <c r="Q785" s="112">
        <f t="shared" si="286"/>
        <v>525</v>
      </c>
      <c r="R785" s="112">
        <f t="shared" si="287"/>
        <v>63</v>
      </c>
      <c r="S785" s="112" cm="1">
        <f t="array" ref="S785">_xlfn.QUARTILE.EXC(IF($D$5:$D$906=$D785,$L$5:$L$906),1)</f>
        <v>-9.4075000000000006</v>
      </c>
      <c r="T785" s="112" cm="1">
        <f t="array" ref="T785">_xlfn.QUARTILE.EXC(IF($D$5:$D$906=$D785,$L$5:$L$906),3)</f>
        <v>1.645</v>
      </c>
      <c r="U785" s="112">
        <f t="shared" si="290"/>
        <v>11.0525</v>
      </c>
      <c r="V785" s="112">
        <f t="shared" si="291"/>
        <v>-25.986249999999998</v>
      </c>
      <c r="W785" s="112">
        <f t="shared" si="292"/>
        <v>18.223749999999999</v>
      </c>
      <c r="X785" s="112" t="b">
        <f t="shared" si="293"/>
        <v>0</v>
      </c>
      <c r="Y785" s="112" cm="1">
        <f t="array" ref="Y785">_xlfn.QUARTILE.EXC(IF($D$5:$D$906=$D785,$M$5:$M$906),1)</f>
        <v>-18.744999999999997</v>
      </c>
      <c r="Z785" s="112" cm="1">
        <f t="array" ref="Z785">_xlfn.QUARTILE.EXC(IF($D$5:$D$906=$D785,$M$5:$M$906),3)</f>
        <v>-2.7</v>
      </c>
      <c r="AA785" s="112">
        <f t="shared" si="294"/>
        <v>16.044999999999998</v>
      </c>
      <c r="AB785" s="112">
        <f t="shared" si="295"/>
        <v>-42.812499999999993</v>
      </c>
      <c r="AC785" s="112">
        <f t="shared" si="296"/>
        <v>21.367499999999996</v>
      </c>
      <c r="AD785" s="112" t="b">
        <f t="shared" si="297"/>
        <v>0</v>
      </c>
      <c r="AE785" s="101">
        <f t="shared" si="288"/>
        <v>1</v>
      </c>
      <c r="AF785" s="101">
        <f t="shared" si="289"/>
        <v>1</v>
      </c>
      <c r="AG785" s="406" cm="1">
        <f t="array" ref="AG785">_xlfn.QUARTILE.EXC(IF($AT$5:$AT$906=$AT785,$L$5:$L$906),1)</f>
        <v>-9.4075000000000006</v>
      </c>
      <c r="AH785" s="406" cm="1">
        <f t="array" ref="AH785">_xlfn.QUARTILE.EXC(IF($AT$5:$AT$906=$AT785,$L$5:$L$906),3)</f>
        <v>1.645</v>
      </c>
      <c r="AI785" s="406">
        <f t="shared" si="298"/>
        <v>11.0525</v>
      </c>
      <c r="AJ785" s="406">
        <f t="shared" si="299"/>
        <v>-25.986249999999998</v>
      </c>
      <c r="AK785" s="406">
        <f t="shared" si="300"/>
        <v>18.223749999999999</v>
      </c>
      <c r="AL785" s="406" t="b">
        <f t="shared" si="301"/>
        <v>0</v>
      </c>
      <c r="AM785" s="406" cm="1">
        <f t="array" ref="AM785">_xlfn.QUARTILE.EXC(IF($AT$5:$AT$906=$AT785,$M$5:$M$906),1)</f>
        <v>-18.744999999999997</v>
      </c>
      <c r="AN785" s="406" cm="1">
        <f t="array" ref="AN785">_xlfn.QUARTILE.EXC(IF($AT$5:$AT$906=$AT785,$M$5:$M$906),3)</f>
        <v>-2.7</v>
      </c>
      <c r="AO785" s="406">
        <f t="shared" si="302"/>
        <v>16.044999999999998</v>
      </c>
      <c r="AP785" s="406">
        <f t="shared" si="303"/>
        <v>-42.812499999999993</v>
      </c>
      <c r="AQ785" s="406">
        <f t="shared" si="304"/>
        <v>21.367499999999996</v>
      </c>
      <c r="AR785" s="406" t="b">
        <f t="shared" si="305"/>
        <v>0</v>
      </c>
      <c r="AS785" s="404" t="str">
        <f>INDEX('Org2567'!$BM:$BM,MATCH(Raw_DATA!A785,'Org2567'!$D:$D,0))</f>
        <v>รพช.F2 P&lt;=30,000</v>
      </c>
      <c r="AT785" s="404">
        <f>INDEX('Org2567'!$BL:$BL,MATCH(Raw_DATA!A785,'Org2567'!$D:$D,0))</f>
        <v>5</v>
      </c>
      <c r="AU785" s="113"/>
      <c r="AV785" s="101">
        <v>264.33</v>
      </c>
      <c r="AW785" s="101">
        <v>29.99</v>
      </c>
      <c r="AX785" s="101">
        <v>63.35</v>
      </c>
      <c r="AY785" s="101">
        <v>524.62</v>
      </c>
      <c r="AZ785" s="101">
        <v>63.46</v>
      </c>
    </row>
    <row r="786" spans="1:52" x14ac:dyDescent="0.7">
      <c r="A786" s="101" t="s">
        <v>3204</v>
      </c>
      <c r="B786" s="101" t="s">
        <v>3970</v>
      </c>
      <c r="C786" s="111" t="str">
        <f>IF(A786="","",INDEX(ID!P:P,MATCH(Raw_DATA!A786,ID!A:A,0)))</f>
        <v>รพช.F2 P&lt;=30,000</v>
      </c>
      <c r="D786" s="101">
        <f>IF(A786="","",INDEX(ID!M:M,MATCH(Raw_DATA!A786,ID!A:A,0)))</f>
        <v>5</v>
      </c>
      <c r="E786" s="112">
        <v>1.34</v>
      </c>
      <c r="F786" s="112">
        <v>1.04</v>
      </c>
      <c r="G786" s="112">
        <v>0.51</v>
      </c>
      <c r="H786" s="112">
        <v>3522627.63</v>
      </c>
      <c r="I786" s="112">
        <v>-11102670.949999999</v>
      </c>
      <c r="J786" s="112">
        <v>-5222832.25</v>
      </c>
      <c r="K786" s="112">
        <v>-5108576.7699999996</v>
      </c>
      <c r="L786" s="112">
        <v>-6.98</v>
      </c>
      <c r="M786" s="112">
        <v>-16</v>
      </c>
      <c r="N786" s="112">
        <f t="shared" si="283"/>
        <v>150</v>
      </c>
      <c r="O786" s="112">
        <f t="shared" si="284"/>
        <v>26</v>
      </c>
      <c r="P786" s="112">
        <f t="shared" si="285"/>
        <v>109</v>
      </c>
      <c r="Q786" s="112">
        <f t="shared" si="286"/>
        <v>718</v>
      </c>
      <c r="R786" s="112">
        <f t="shared" si="287"/>
        <v>65</v>
      </c>
      <c r="S786" s="112" cm="1">
        <f t="array" ref="S786">_xlfn.QUARTILE.EXC(IF($D$5:$D$906=$D786,$L$5:$L$906),1)</f>
        <v>-9.4075000000000006</v>
      </c>
      <c r="T786" s="112" cm="1">
        <f t="array" ref="T786">_xlfn.QUARTILE.EXC(IF($D$5:$D$906=$D786,$L$5:$L$906),3)</f>
        <v>1.645</v>
      </c>
      <c r="U786" s="112">
        <f t="shared" si="290"/>
        <v>11.0525</v>
      </c>
      <c r="V786" s="112">
        <f t="shared" si="291"/>
        <v>-25.986249999999998</v>
      </c>
      <c r="W786" s="112">
        <f t="shared" si="292"/>
        <v>18.223749999999999</v>
      </c>
      <c r="X786" s="112" t="b">
        <f t="shared" si="293"/>
        <v>0</v>
      </c>
      <c r="Y786" s="112" cm="1">
        <f t="array" ref="Y786">_xlfn.QUARTILE.EXC(IF($D$5:$D$906=$D786,$M$5:$M$906),1)</f>
        <v>-18.744999999999997</v>
      </c>
      <c r="Z786" s="112" cm="1">
        <f t="array" ref="Z786">_xlfn.QUARTILE.EXC(IF($D$5:$D$906=$D786,$M$5:$M$906),3)</f>
        <v>-2.7</v>
      </c>
      <c r="AA786" s="112">
        <f t="shared" si="294"/>
        <v>16.044999999999998</v>
      </c>
      <c r="AB786" s="112">
        <f t="shared" si="295"/>
        <v>-42.812499999999993</v>
      </c>
      <c r="AC786" s="112">
        <f t="shared" si="296"/>
        <v>21.367499999999996</v>
      </c>
      <c r="AD786" s="112" t="b">
        <f t="shared" si="297"/>
        <v>0</v>
      </c>
      <c r="AE786" s="101">
        <f t="shared" si="288"/>
        <v>1</v>
      </c>
      <c r="AF786" s="101">
        <f t="shared" si="289"/>
        <v>1</v>
      </c>
      <c r="AG786" s="406" cm="1">
        <f t="array" ref="AG786">_xlfn.QUARTILE.EXC(IF($AT$5:$AT$906=$AT786,$L$5:$L$906),1)</f>
        <v>-9.4075000000000006</v>
      </c>
      <c r="AH786" s="406" cm="1">
        <f t="array" ref="AH786">_xlfn.QUARTILE.EXC(IF($AT$5:$AT$906=$AT786,$L$5:$L$906),3)</f>
        <v>1.645</v>
      </c>
      <c r="AI786" s="406">
        <f t="shared" si="298"/>
        <v>11.0525</v>
      </c>
      <c r="AJ786" s="406">
        <f t="shared" si="299"/>
        <v>-25.986249999999998</v>
      </c>
      <c r="AK786" s="406">
        <f t="shared" si="300"/>
        <v>18.223749999999999</v>
      </c>
      <c r="AL786" s="406" t="b">
        <f t="shared" si="301"/>
        <v>0</v>
      </c>
      <c r="AM786" s="406" cm="1">
        <f t="array" ref="AM786">_xlfn.QUARTILE.EXC(IF($AT$5:$AT$906=$AT786,$M$5:$M$906),1)</f>
        <v>-18.744999999999997</v>
      </c>
      <c r="AN786" s="406" cm="1">
        <f t="array" ref="AN786">_xlfn.QUARTILE.EXC(IF($AT$5:$AT$906=$AT786,$M$5:$M$906),3)</f>
        <v>-2.7</v>
      </c>
      <c r="AO786" s="406">
        <f t="shared" si="302"/>
        <v>16.044999999999998</v>
      </c>
      <c r="AP786" s="406">
        <f t="shared" si="303"/>
        <v>-42.812499999999993</v>
      </c>
      <c r="AQ786" s="406">
        <f t="shared" si="304"/>
        <v>21.367499999999996</v>
      </c>
      <c r="AR786" s="406" t="b">
        <f t="shared" si="305"/>
        <v>0</v>
      </c>
      <c r="AS786" s="404" t="str">
        <f>INDEX('Org2567'!$BM:$BM,MATCH(Raw_DATA!A786,'Org2567'!$D:$D,0))</f>
        <v>รพช.F2 P&lt;=30,000</v>
      </c>
      <c r="AT786" s="404">
        <f>INDEX('Org2567'!$BL:$BL,MATCH(Raw_DATA!A786,'Org2567'!$D:$D,0))</f>
        <v>5</v>
      </c>
      <c r="AU786" s="113"/>
      <c r="AV786" s="101">
        <v>150.33000000000001</v>
      </c>
      <c r="AW786" s="101">
        <v>25.66</v>
      </c>
      <c r="AX786" s="101">
        <v>108.91</v>
      </c>
      <c r="AY786" s="101">
        <v>717.65</v>
      </c>
      <c r="AZ786" s="101">
        <v>65.400000000000006</v>
      </c>
    </row>
    <row r="787" spans="1:52" x14ac:dyDescent="0.7">
      <c r="A787" s="101" t="s">
        <v>3206</v>
      </c>
      <c r="B787" s="101" t="s">
        <v>3208</v>
      </c>
      <c r="C787" s="111" t="str">
        <f>IF(A787="","",INDEX(ID!P:P,MATCH(Raw_DATA!A787,ID!A:A,0)))</f>
        <v>รพช.F2 P&lt;=30,000</v>
      </c>
      <c r="D787" s="101">
        <f>IF(A787="","",INDEX(ID!M:M,MATCH(Raw_DATA!A787,ID!A:A,0)))</f>
        <v>5</v>
      </c>
      <c r="E787" s="112">
        <v>1.52</v>
      </c>
      <c r="F787" s="112">
        <v>1.38</v>
      </c>
      <c r="G787" s="112">
        <v>1.1200000000000001</v>
      </c>
      <c r="H787" s="112">
        <v>10767814.23</v>
      </c>
      <c r="I787" s="112">
        <v>-3487110.25</v>
      </c>
      <c r="J787" s="112">
        <v>3654955.1</v>
      </c>
      <c r="K787" s="112">
        <v>2388976.6400000001</v>
      </c>
      <c r="L787" s="112">
        <v>5.25</v>
      </c>
      <c r="M787" s="112">
        <v>-3.54</v>
      </c>
      <c r="N787" s="112">
        <f t="shared" si="283"/>
        <v>371</v>
      </c>
      <c r="O787" s="112">
        <f t="shared" si="284"/>
        <v>11</v>
      </c>
      <c r="P787" s="112">
        <f t="shared" si="285"/>
        <v>167</v>
      </c>
      <c r="Q787" s="112">
        <f t="shared" si="286"/>
        <v>520</v>
      </c>
      <c r="R787" s="112">
        <f t="shared" si="287"/>
        <v>70</v>
      </c>
      <c r="S787" s="112" cm="1">
        <f t="array" ref="S787">_xlfn.QUARTILE.EXC(IF($D$5:$D$906=$D787,$L$5:$L$906),1)</f>
        <v>-9.4075000000000006</v>
      </c>
      <c r="T787" s="112" cm="1">
        <f t="array" ref="T787">_xlfn.QUARTILE.EXC(IF($D$5:$D$906=$D787,$L$5:$L$906),3)</f>
        <v>1.645</v>
      </c>
      <c r="U787" s="112">
        <f t="shared" si="290"/>
        <v>11.0525</v>
      </c>
      <c r="V787" s="112">
        <f t="shared" si="291"/>
        <v>-25.986249999999998</v>
      </c>
      <c r="W787" s="112">
        <f t="shared" si="292"/>
        <v>18.223749999999999</v>
      </c>
      <c r="X787" s="112" t="b">
        <f t="shared" si="293"/>
        <v>0</v>
      </c>
      <c r="Y787" s="112" cm="1">
        <f t="array" ref="Y787">_xlfn.QUARTILE.EXC(IF($D$5:$D$906=$D787,$M$5:$M$906),1)</f>
        <v>-18.744999999999997</v>
      </c>
      <c r="Z787" s="112" cm="1">
        <f t="array" ref="Z787">_xlfn.QUARTILE.EXC(IF($D$5:$D$906=$D787,$M$5:$M$906),3)</f>
        <v>-2.7</v>
      </c>
      <c r="AA787" s="112">
        <f t="shared" si="294"/>
        <v>16.044999999999998</v>
      </c>
      <c r="AB787" s="112">
        <f t="shared" si="295"/>
        <v>-42.812499999999993</v>
      </c>
      <c r="AC787" s="112">
        <f t="shared" si="296"/>
        <v>21.367499999999996</v>
      </c>
      <c r="AD787" s="112" t="b">
        <f t="shared" si="297"/>
        <v>0</v>
      </c>
      <c r="AE787" s="101">
        <f t="shared" si="288"/>
        <v>1</v>
      </c>
      <c r="AF787" s="101">
        <f t="shared" si="289"/>
        <v>0</v>
      </c>
      <c r="AG787" s="406" cm="1">
        <f t="array" ref="AG787">_xlfn.QUARTILE.EXC(IF($AT$5:$AT$906=$AT787,$L$5:$L$906),1)</f>
        <v>-9.4075000000000006</v>
      </c>
      <c r="AH787" s="406" cm="1">
        <f t="array" ref="AH787">_xlfn.QUARTILE.EXC(IF($AT$5:$AT$906=$AT787,$L$5:$L$906),3)</f>
        <v>1.645</v>
      </c>
      <c r="AI787" s="406">
        <f t="shared" si="298"/>
        <v>11.0525</v>
      </c>
      <c r="AJ787" s="406">
        <f t="shared" si="299"/>
        <v>-25.986249999999998</v>
      </c>
      <c r="AK787" s="406">
        <f t="shared" si="300"/>
        <v>18.223749999999999</v>
      </c>
      <c r="AL787" s="406" t="b">
        <f t="shared" si="301"/>
        <v>0</v>
      </c>
      <c r="AM787" s="406" cm="1">
        <f t="array" ref="AM787">_xlfn.QUARTILE.EXC(IF($AT$5:$AT$906=$AT787,$M$5:$M$906),1)</f>
        <v>-18.744999999999997</v>
      </c>
      <c r="AN787" s="406" cm="1">
        <f t="array" ref="AN787">_xlfn.QUARTILE.EXC(IF($AT$5:$AT$906=$AT787,$M$5:$M$906),3)</f>
        <v>-2.7</v>
      </c>
      <c r="AO787" s="406">
        <f t="shared" si="302"/>
        <v>16.044999999999998</v>
      </c>
      <c r="AP787" s="406">
        <f t="shared" si="303"/>
        <v>-42.812499999999993</v>
      </c>
      <c r="AQ787" s="406">
        <f t="shared" si="304"/>
        <v>21.367499999999996</v>
      </c>
      <c r="AR787" s="406" t="b">
        <f t="shared" si="305"/>
        <v>0</v>
      </c>
      <c r="AS787" s="404" t="str">
        <f>INDEX('Org2567'!$BM:$BM,MATCH(Raw_DATA!A787,'Org2567'!$D:$D,0))</f>
        <v>รพช.F2 P&lt;=30,000</v>
      </c>
      <c r="AT787" s="404">
        <f>INDEX('Org2567'!$BL:$BL,MATCH(Raw_DATA!A787,'Org2567'!$D:$D,0))</f>
        <v>5</v>
      </c>
      <c r="AU787" s="113"/>
      <c r="AV787" s="101">
        <v>370.61</v>
      </c>
      <c r="AW787" s="101">
        <v>11.1</v>
      </c>
      <c r="AX787" s="101">
        <v>166.83</v>
      </c>
      <c r="AY787" s="101">
        <v>520.15</v>
      </c>
      <c r="AZ787" s="101">
        <v>70.37</v>
      </c>
    </row>
    <row r="788" spans="1:52" x14ac:dyDescent="0.7">
      <c r="A788" s="101" t="s">
        <v>782</v>
      </c>
      <c r="B788" s="101" t="s">
        <v>3211</v>
      </c>
      <c r="C788" s="111" t="str">
        <f>IF(A788="","",INDEX(ID!P:P,MATCH(Raw_DATA!A788,ID!A:A,0)))</f>
        <v>รพช.F3 P15,000-25,000</v>
      </c>
      <c r="D788" s="101">
        <f>IF(A788="","",INDEX(ID!M:M,MATCH(Raw_DATA!A788,ID!A:A,0)))</f>
        <v>3</v>
      </c>
      <c r="E788" s="112">
        <v>5.37</v>
      </c>
      <c r="F788" s="112">
        <v>5</v>
      </c>
      <c r="G788" s="112">
        <v>4.92</v>
      </c>
      <c r="H788" s="112">
        <v>46882089.229999997</v>
      </c>
      <c r="I788" s="112">
        <v>3285609.83</v>
      </c>
      <c r="J788" s="112">
        <v>3189039.35</v>
      </c>
      <c r="K788" s="112">
        <v>42006489.140000001</v>
      </c>
      <c r="L788" s="112">
        <v>6.46</v>
      </c>
      <c r="M788" s="112">
        <v>3.57</v>
      </c>
      <c r="N788" s="112">
        <f t="shared" si="283"/>
        <v>242</v>
      </c>
      <c r="O788" s="112">
        <f t="shared" si="284"/>
        <v>21</v>
      </c>
      <c r="P788" s="112">
        <f t="shared" si="285"/>
        <v>63</v>
      </c>
      <c r="Q788" s="112">
        <f t="shared" si="286"/>
        <v>60</v>
      </c>
      <c r="R788" s="112">
        <f t="shared" si="287"/>
        <v>67</v>
      </c>
      <c r="S788" s="112" cm="1">
        <f t="array" ref="S788">_xlfn.QUARTILE.EXC(IF($D$5:$D$906=$D788,$L$5:$L$906),1)</f>
        <v>-3.4824999999999999</v>
      </c>
      <c r="T788" s="112" cm="1">
        <f t="array" ref="T788">_xlfn.QUARTILE.EXC(IF($D$5:$D$906=$D788,$L$5:$L$906),3)</f>
        <v>12.762499999999999</v>
      </c>
      <c r="U788" s="112">
        <f t="shared" si="290"/>
        <v>16.244999999999997</v>
      </c>
      <c r="V788" s="112">
        <f t="shared" si="291"/>
        <v>-27.849999999999994</v>
      </c>
      <c r="W788" s="112">
        <f t="shared" si="292"/>
        <v>37.129999999999995</v>
      </c>
      <c r="X788" s="112" t="b">
        <f t="shared" si="293"/>
        <v>0</v>
      </c>
      <c r="Y788" s="112" cm="1">
        <f t="array" ref="Y788">_xlfn.QUARTILE.EXC(IF($D$5:$D$906=$D788,$M$5:$M$906),1)</f>
        <v>-10.8825</v>
      </c>
      <c r="Z788" s="112" cm="1">
        <f t="array" ref="Z788">_xlfn.QUARTILE.EXC(IF($D$5:$D$906=$D788,$M$5:$M$906),3)</f>
        <v>3.4124999999999996</v>
      </c>
      <c r="AA788" s="112">
        <f t="shared" si="294"/>
        <v>14.295</v>
      </c>
      <c r="AB788" s="112">
        <f t="shared" si="295"/>
        <v>-32.325000000000003</v>
      </c>
      <c r="AC788" s="112">
        <f t="shared" si="296"/>
        <v>24.854999999999997</v>
      </c>
      <c r="AD788" s="112" t="b">
        <f t="shared" si="297"/>
        <v>0</v>
      </c>
      <c r="AE788" s="101">
        <f t="shared" si="288"/>
        <v>0</v>
      </c>
      <c r="AF788" s="101">
        <f t="shared" si="289"/>
        <v>0</v>
      </c>
      <c r="AG788" s="406" cm="1">
        <f t="array" ref="AG788">_xlfn.QUARTILE.EXC(IF($AT$5:$AT$906=$AT788,$L$5:$L$906),1)</f>
        <v>-3.4824999999999999</v>
      </c>
      <c r="AH788" s="406" cm="1">
        <f t="array" ref="AH788">_xlfn.QUARTILE.EXC(IF($AT$5:$AT$906=$AT788,$L$5:$L$906),3)</f>
        <v>12.762499999999999</v>
      </c>
      <c r="AI788" s="406">
        <f t="shared" si="298"/>
        <v>16.244999999999997</v>
      </c>
      <c r="AJ788" s="406">
        <f t="shared" si="299"/>
        <v>-27.849999999999994</v>
      </c>
      <c r="AK788" s="406">
        <f t="shared" si="300"/>
        <v>37.129999999999995</v>
      </c>
      <c r="AL788" s="406" t="b">
        <f t="shared" si="301"/>
        <v>0</v>
      </c>
      <c r="AM788" s="406" cm="1">
        <f t="array" ref="AM788">_xlfn.QUARTILE.EXC(IF($AT$5:$AT$906=$AT788,$M$5:$M$906),1)</f>
        <v>-10.8825</v>
      </c>
      <c r="AN788" s="406" cm="1">
        <f t="array" ref="AN788">_xlfn.QUARTILE.EXC(IF($AT$5:$AT$906=$AT788,$M$5:$M$906),3)</f>
        <v>3.4124999999999996</v>
      </c>
      <c r="AO788" s="406">
        <f t="shared" si="302"/>
        <v>14.295</v>
      </c>
      <c r="AP788" s="406">
        <f t="shared" si="303"/>
        <v>-32.325000000000003</v>
      </c>
      <c r="AQ788" s="406">
        <f t="shared" si="304"/>
        <v>24.854999999999997</v>
      </c>
      <c r="AR788" s="406" t="b">
        <f t="shared" si="305"/>
        <v>0</v>
      </c>
      <c r="AS788" s="404" t="str">
        <f>INDEX('Org2567'!$BM:$BM,MATCH(Raw_DATA!A788,'Org2567'!$D:$D,0))</f>
        <v>รพช.F3 P15,000-25,000</v>
      </c>
      <c r="AT788" s="404">
        <f>INDEX('Org2567'!$BL:$BL,MATCH(Raw_DATA!A788,'Org2567'!$D:$D,0))</f>
        <v>3</v>
      </c>
      <c r="AU788" s="113"/>
      <c r="AV788" s="101">
        <v>241.81</v>
      </c>
      <c r="AW788" s="101">
        <v>20.64</v>
      </c>
      <c r="AX788" s="101">
        <v>63.42</v>
      </c>
      <c r="AY788" s="101">
        <v>59.95</v>
      </c>
      <c r="AZ788" s="101">
        <v>66.97</v>
      </c>
    </row>
    <row r="789" spans="1:52" x14ac:dyDescent="0.7">
      <c r="A789" s="101" t="s">
        <v>783</v>
      </c>
      <c r="B789" s="101" t="s">
        <v>3214</v>
      </c>
      <c r="C789" s="111" t="str">
        <f>IF(A789="","",INDEX(ID!P:P,MATCH(Raw_DATA!A789,ID!A:A,0)))</f>
        <v>รพช.F2 P30,000-60,000</v>
      </c>
      <c r="D789" s="101">
        <f>IF(A789="","",INDEX(ID!M:M,MATCH(Raw_DATA!A789,ID!A:A,0)))</f>
        <v>6</v>
      </c>
      <c r="E789" s="112">
        <v>18.64</v>
      </c>
      <c r="F789" s="112">
        <v>17.93</v>
      </c>
      <c r="G789" s="112">
        <v>13.75</v>
      </c>
      <c r="H789" s="112">
        <v>110773445.15000001</v>
      </c>
      <c r="I789" s="112">
        <v>10284618.029999999</v>
      </c>
      <c r="J789" s="112">
        <v>15990557.880000001</v>
      </c>
      <c r="K789" s="112">
        <v>80067548.530000001</v>
      </c>
      <c r="L789" s="112">
        <v>14.44</v>
      </c>
      <c r="M789" s="112">
        <v>5.39</v>
      </c>
      <c r="N789" s="112">
        <f t="shared" si="283"/>
        <v>63</v>
      </c>
      <c r="O789" s="112">
        <f t="shared" si="284"/>
        <v>66</v>
      </c>
      <c r="P789" s="112">
        <f t="shared" si="285"/>
        <v>115</v>
      </c>
      <c r="Q789" s="112">
        <f t="shared" si="286"/>
        <v>304</v>
      </c>
      <c r="R789" s="112">
        <f t="shared" si="287"/>
        <v>56</v>
      </c>
      <c r="S789" s="112" cm="1">
        <f t="array" ref="S789">_xlfn.QUARTILE.EXC(IF($D$5:$D$906=$D789,$L$5:$L$906),1)</f>
        <v>-10.317499999999999</v>
      </c>
      <c r="T789" s="112" cm="1">
        <f t="array" ref="T789">_xlfn.QUARTILE.EXC(IF($D$5:$D$906=$D789,$L$5:$L$906),3)</f>
        <v>1.0349999999999999</v>
      </c>
      <c r="U789" s="112">
        <f t="shared" si="290"/>
        <v>11.352499999999999</v>
      </c>
      <c r="V789" s="112">
        <f t="shared" si="291"/>
        <v>-27.346249999999998</v>
      </c>
      <c r="W789" s="112">
        <f t="shared" si="292"/>
        <v>18.063749999999999</v>
      </c>
      <c r="X789" s="112" t="b">
        <f t="shared" si="293"/>
        <v>0</v>
      </c>
      <c r="Y789" s="112" cm="1">
        <f t="array" ref="Y789">_xlfn.QUARTILE.EXC(IF($D$5:$D$906=$D789,$M$5:$M$906),1)</f>
        <v>-15.98</v>
      </c>
      <c r="Z789" s="112" cm="1">
        <f t="array" ref="Z789">_xlfn.QUARTILE.EXC(IF($D$5:$D$906=$D789,$M$5:$M$906),3)</f>
        <v>-2.4</v>
      </c>
      <c r="AA789" s="112">
        <f t="shared" si="294"/>
        <v>13.58</v>
      </c>
      <c r="AB789" s="112">
        <f t="shared" si="295"/>
        <v>-36.35</v>
      </c>
      <c r="AC789" s="112">
        <f t="shared" si="296"/>
        <v>17.970000000000002</v>
      </c>
      <c r="AD789" s="112" t="b">
        <f t="shared" si="297"/>
        <v>0</v>
      </c>
      <c r="AE789" s="101">
        <f t="shared" si="288"/>
        <v>0</v>
      </c>
      <c r="AF789" s="101">
        <f t="shared" si="289"/>
        <v>0</v>
      </c>
      <c r="AG789" s="406" cm="1">
        <f t="array" ref="AG789">_xlfn.QUARTILE.EXC(IF($AT$5:$AT$906=$AT789,$L$5:$L$906),1)</f>
        <v>-9.3850000000000016</v>
      </c>
      <c r="AH789" s="406" cm="1">
        <f t="array" ref="AH789">_xlfn.QUARTILE.EXC(IF($AT$5:$AT$906=$AT789,$L$5:$L$906),3)</f>
        <v>1.2250000000000001</v>
      </c>
      <c r="AI789" s="406">
        <f t="shared" si="298"/>
        <v>10.610000000000001</v>
      </c>
      <c r="AJ789" s="406">
        <f t="shared" si="299"/>
        <v>-25.300000000000004</v>
      </c>
      <c r="AK789" s="406">
        <f t="shared" si="300"/>
        <v>17.140000000000004</v>
      </c>
      <c r="AL789" s="406" t="b">
        <f t="shared" si="301"/>
        <v>0</v>
      </c>
      <c r="AM789" s="406" cm="1">
        <f t="array" ref="AM789">_xlfn.QUARTILE.EXC(IF($AT$5:$AT$906=$AT789,$M$5:$M$906),1)</f>
        <v>-15.515000000000001</v>
      </c>
      <c r="AN789" s="406" cm="1">
        <f t="array" ref="AN789">_xlfn.QUARTILE.EXC(IF($AT$5:$AT$906=$AT789,$M$5:$M$906),3)</f>
        <v>-2.2599999999999998</v>
      </c>
      <c r="AO789" s="406">
        <f t="shared" si="302"/>
        <v>13.255000000000001</v>
      </c>
      <c r="AP789" s="406">
        <f t="shared" si="303"/>
        <v>-35.397500000000001</v>
      </c>
      <c r="AQ789" s="406">
        <f t="shared" si="304"/>
        <v>17.622500000000002</v>
      </c>
      <c r="AR789" s="406" t="b">
        <f t="shared" si="305"/>
        <v>0</v>
      </c>
      <c r="AS789" s="404" t="str">
        <f>INDEX('Org2567'!$BM:$BM,MATCH(Raw_DATA!A789,'Org2567'!$D:$D,0))</f>
        <v>รพช.F2 P30,000-60,000</v>
      </c>
      <c r="AT789" s="404">
        <f>INDEX('Org2567'!$BL:$BL,MATCH(Raw_DATA!A789,'Org2567'!$D:$D,0))</f>
        <v>6</v>
      </c>
      <c r="AU789" s="113"/>
      <c r="AV789" s="101">
        <v>63.28</v>
      </c>
      <c r="AW789" s="101">
        <v>65.760000000000005</v>
      </c>
      <c r="AX789" s="101">
        <v>115.16</v>
      </c>
      <c r="AY789" s="101">
        <v>303.8</v>
      </c>
      <c r="AZ789" s="101">
        <v>55.99</v>
      </c>
    </row>
    <row r="790" spans="1:52" x14ac:dyDescent="0.7">
      <c r="A790" s="101" t="s">
        <v>784</v>
      </c>
      <c r="B790" s="101" t="s">
        <v>3245</v>
      </c>
      <c r="C790" s="111" t="str">
        <f>IF(A790="","",INDEX(ID!P:P,MATCH(Raw_DATA!A790,ID!A:A,0)))</f>
        <v>รพท.S B&lt;=400</v>
      </c>
      <c r="D790" s="101">
        <f>IF(A790="","",INDEX(ID!M:M,MATCH(Raw_DATA!A790,ID!A:A,0)))</f>
        <v>16</v>
      </c>
      <c r="E790" s="112">
        <v>2.2799999999999998</v>
      </c>
      <c r="F790" s="112">
        <v>2.0099999999999998</v>
      </c>
      <c r="G790" s="112">
        <v>1.31</v>
      </c>
      <c r="H790" s="112">
        <v>89644792.849999994</v>
      </c>
      <c r="I790" s="112">
        <v>-9822803.1199999992</v>
      </c>
      <c r="J790" s="112">
        <v>16720007.529999999</v>
      </c>
      <c r="K790" s="112">
        <v>21443923.309999999</v>
      </c>
      <c r="L790" s="112">
        <v>3.04</v>
      </c>
      <c r="M790" s="112">
        <v>-2.4700000000000002</v>
      </c>
      <c r="N790" s="112">
        <f t="shared" si="283"/>
        <v>100</v>
      </c>
      <c r="O790" s="112">
        <f t="shared" si="284"/>
        <v>31</v>
      </c>
      <c r="P790" s="112">
        <f t="shared" si="285"/>
        <v>29</v>
      </c>
      <c r="Q790" s="112">
        <f t="shared" si="286"/>
        <v>82</v>
      </c>
      <c r="R790" s="112">
        <f t="shared" si="287"/>
        <v>42</v>
      </c>
      <c r="S790" s="112" cm="1">
        <f t="array" ref="S790">_xlfn.QUARTILE.EXC(IF($D$5:$D$906=$D790,$L$5:$L$906),1)</f>
        <v>-2.1850000000000001</v>
      </c>
      <c r="T790" s="112" cm="1">
        <f t="array" ref="T790">_xlfn.QUARTILE.EXC(IF($D$5:$D$906=$D790,$L$5:$L$906),3)</f>
        <v>5.5750000000000002</v>
      </c>
      <c r="U790" s="112">
        <f t="shared" si="290"/>
        <v>7.76</v>
      </c>
      <c r="V790" s="112">
        <f t="shared" si="291"/>
        <v>-13.825000000000001</v>
      </c>
      <c r="W790" s="112">
        <f t="shared" si="292"/>
        <v>17.215</v>
      </c>
      <c r="X790" s="112" t="b">
        <f t="shared" si="293"/>
        <v>0</v>
      </c>
      <c r="Y790" s="112" cm="1">
        <f t="array" ref="Y790">_xlfn.QUARTILE.EXC(IF($D$5:$D$906=$D790,$M$5:$M$906),1)</f>
        <v>-5.58</v>
      </c>
      <c r="Z790" s="112" cm="1">
        <f t="array" ref="Z790">_xlfn.QUARTILE.EXC(IF($D$5:$D$906=$D790,$M$5:$M$906),3)</f>
        <v>0.90500000000000003</v>
      </c>
      <c r="AA790" s="112">
        <f t="shared" si="294"/>
        <v>6.4850000000000003</v>
      </c>
      <c r="AB790" s="112">
        <f t="shared" si="295"/>
        <v>-15.307500000000001</v>
      </c>
      <c r="AC790" s="112">
        <f t="shared" si="296"/>
        <v>10.6325</v>
      </c>
      <c r="AD790" s="112" t="b">
        <f t="shared" si="297"/>
        <v>0</v>
      </c>
      <c r="AE790" s="101">
        <f t="shared" si="288"/>
        <v>1</v>
      </c>
      <c r="AF790" s="101">
        <f t="shared" si="289"/>
        <v>0</v>
      </c>
      <c r="AG790" s="406" cm="1">
        <f t="array" ref="AG790">_xlfn.QUARTILE.EXC(IF($AT$5:$AT$906=$AT790,$L$5:$L$906),1)</f>
        <v>-2.1850000000000001</v>
      </c>
      <c r="AH790" s="406" cm="1">
        <f t="array" ref="AH790">_xlfn.QUARTILE.EXC(IF($AT$5:$AT$906=$AT790,$L$5:$L$906),3)</f>
        <v>5.5750000000000002</v>
      </c>
      <c r="AI790" s="406">
        <f t="shared" si="298"/>
        <v>7.76</v>
      </c>
      <c r="AJ790" s="406">
        <f t="shared" si="299"/>
        <v>-13.825000000000001</v>
      </c>
      <c r="AK790" s="406">
        <f t="shared" si="300"/>
        <v>17.215</v>
      </c>
      <c r="AL790" s="406" t="b">
        <f t="shared" si="301"/>
        <v>0</v>
      </c>
      <c r="AM790" s="406" cm="1">
        <f t="array" ref="AM790">_xlfn.QUARTILE.EXC(IF($AT$5:$AT$906=$AT790,$M$5:$M$906),1)</f>
        <v>-5.58</v>
      </c>
      <c r="AN790" s="406" cm="1">
        <f t="array" ref="AN790">_xlfn.QUARTILE.EXC(IF($AT$5:$AT$906=$AT790,$M$5:$M$906),3)</f>
        <v>0.90500000000000003</v>
      </c>
      <c r="AO790" s="406">
        <f t="shared" si="302"/>
        <v>6.4850000000000003</v>
      </c>
      <c r="AP790" s="406">
        <f t="shared" si="303"/>
        <v>-15.307500000000001</v>
      </c>
      <c r="AQ790" s="406">
        <f t="shared" si="304"/>
        <v>10.6325</v>
      </c>
      <c r="AR790" s="406" t="b">
        <f t="shared" si="305"/>
        <v>0</v>
      </c>
      <c r="AS790" s="404" t="str">
        <f>INDEX('Org2567'!$BM:$BM,MATCH(Raw_DATA!A790,'Org2567'!$D:$D,0))</f>
        <v>รพท.S B&lt;=400</v>
      </c>
      <c r="AT790" s="404">
        <f>INDEX('Org2567'!$BL:$BL,MATCH(Raw_DATA!A790,'Org2567'!$D:$D,0))</f>
        <v>16</v>
      </c>
      <c r="AU790" s="113"/>
      <c r="AV790" s="101">
        <v>99.72</v>
      </c>
      <c r="AW790" s="101">
        <v>30.73</v>
      </c>
      <c r="AX790" s="101">
        <v>29.49</v>
      </c>
      <c r="AY790" s="101">
        <v>81.650000000000006</v>
      </c>
      <c r="AZ790" s="101">
        <v>41.6</v>
      </c>
    </row>
    <row r="791" spans="1:52" x14ac:dyDescent="0.7">
      <c r="A791" s="101" t="s">
        <v>785</v>
      </c>
      <c r="B791" s="101" t="s">
        <v>3249</v>
      </c>
      <c r="C791" s="111" t="str">
        <f>IF(A791="","",INDEX(ID!P:P,MATCH(Raw_DATA!A791,ID!A:A,0)))</f>
        <v>รพท.M1 B&gt;200</v>
      </c>
      <c r="D791" s="101">
        <f>IF(A791="","",INDEX(ID!M:M,MATCH(Raw_DATA!A791,ID!A:A,0)))</f>
        <v>15</v>
      </c>
      <c r="E791" s="112">
        <v>2.25</v>
      </c>
      <c r="F791" s="112">
        <v>2.1</v>
      </c>
      <c r="G791" s="112">
        <v>0.83</v>
      </c>
      <c r="H791" s="112">
        <v>83725837.890000001</v>
      </c>
      <c r="I791" s="112">
        <v>-18360963.68</v>
      </c>
      <c r="J791" s="112">
        <v>7508459.1399999997</v>
      </c>
      <c r="K791" s="112">
        <v>-13815267.48</v>
      </c>
      <c r="L791" s="112">
        <v>1.7</v>
      </c>
      <c r="M791" s="112">
        <v>-5.0999999999999996</v>
      </c>
      <c r="N791" s="112">
        <f t="shared" si="283"/>
        <v>96</v>
      </c>
      <c r="O791" s="112">
        <f t="shared" si="284"/>
        <v>102</v>
      </c>
      <c r="P791" s="112">
        <f t="shared" si="285"/>
        <v>85</v>
      </c>
      <c r="Q791" s="112">
        <f t="shared" si="286"/>
        <v>140</v>
      </c>
      <c r="R791" s="112">
        <f t="shared" si="287"/>
        <v>29</v>
      </c>
      <c r="S791" s="112" cm="1">
        <f t="array" ref="S791">_xlfn.QUARTILE.EXC(IF($D$5:$D$906=$D791,$L$5:$L$906),1)</f>
        <v>-2.59</v>
      </c>
      <c r="T791" s="112" cm="1">
        <f t="array" ref="T791">_xlfn.QUARTILE.EXC(IF($D$5:$D$906=$D791,$L$5:$L$906),3)</f>
        <v>8.86</v>
      </c>
      <c r="U791" s="112">
        <f t="shared" si="290"/>
        <v>11.45</v>
      </c>
      <c r="V791" s="112">
        <f t="shared" si="291"/>
        <v>-19.764999999999997</v>
      </c>
      <c r="W791" s="112">
        <f t="shared" si="292"/>
        <v>26.034999999999997</v>
      </c>
      <c r="X791" s="112" t="b">
        <f t="shared" si="293"/>
        <v>0</v>
      </c>
      <c r="Y791" s="112" cm="1">
        <f t="array" ref="Y791">_xlfn.QUARTILE.EXC(IF($D$5:$D$906=$D791,$M$5:$M$906),1)</f>
        <v>-5.74</v>
      </c>
      <c r="Z791" s="112" cm="1">
        <f t="array" ref="Z791">_xlfn.QUARTILE.EXC(IF($D$5:$D$906=$D791,$M$5:$M$906),3)</f>
        <v>4.915</v>
      </c>
      <c r="AA791" s="112">
        <f t="shared" si="294"/>
        <v>10.655000000000001</v>
      </c>
      <c r="AB791" s="112">
        <f t="shared" si="295"/>
        <v>-21.722500000000004</v>
      </c>
      <c r="AC791" s="112">
        <f t="shared" si="296"/>
        <v>20.897500000000001</v>
      </c>
      <c r="AD791" s="112" t="b">
        <f t="shared" si="297"/>
        <v>0</v>
      </c>
      <c r="AE791" s="101">
        <f t="shared" si="288"/>
        <v>1</v>
      </c>
      <c r="AF791" s="101">
        <f t="shared" si="289"/>
        <v>0</v>
      </c>
      <c r="AG791" s="406" cm="1">
        <f t="array" ref="AG791">_xlfn.QUARTILE.EXC(IF($AT$5:$AT$906=$AT791,$L$5:$L$906),1)</f>
        <v>-0.34999999999999964</v>
      </c>
      <c r="AH791" s="406" cm="1">
        <f t="array" ref="AH791">_xlfn.QUARTILE.EXC(IF($AT$5:$AT$906=$AT791,$L$5:$L$906),3)</f>
        <v>9.0500000000000007</v>
      </c>
      <c r="AI791" s="406">
        <f t="shared" si="298"/>
        <v>9.4</v>
      </c>
      <c r="AJ791" s="406">
        <f t="shared" si="299"/>
        <v>-14.450000000000001</v>
      </c>
      <c r="AK791" s="406">
        <f t="shared" si="300"/>
        <v>23.150000000000002</v>
      </c>
      <c r="AL791" s="406" t="b">
        <f t="shared" si="301"/>
        <v>0</v>
      </c>
      <c r="AM791" s="406" cm="1">
        <f t="array" ref="AM791">_xlfn.QUARTILE.EXC(IF($AT$5:$AT$906=$AT791,$M$5:$M$906),1)</f>
        <v>-5.0175000000000001</v>
      </c>
      <c r="AN791" s="406" cm="1">
        <f t="array" ref="AN791">_xlfn.QUARTILE.EXC(IF($AT$5:$AT$906=$AT791,$M$5:$M$906),3)</f>
        <v>5.1049999999999995</v>
      </c>
      <c r="AO791" s="406">
        <f t="shared" si="302"/>
        <v>10.122499999999999</v>
      </c>
      <c r="AP791" s="406">
        <f t="shared" si="303"/>
        <v>-20.201249999999998</v>
      </c>
      <c r="AQ791" s="406">
        <f t="shared" si="304"/>
        <v>20.288749999999997</v>
      </c>
      <c r="AR791" s="406" t="b">
        <f t="shared" si="305"/>
        <v>0</v>
      </c>
      <c r="AS791" s="404" t="str">
        <f>INDEX('Org2567'!$BM:$BM,MATCH(Raw_DATA!A791,'Org2567'!$D:$D,0))</f>
        <v>รพท.M1 B&gt;200</v>
      </c>
      <c r="AT791" s="404">
        <f>INDEX('Org2567'!$BL:$BL,MATCH(Raw_DATA!A791,'Org2567'!$D:$D,0))</f>
        <v>15</v>
      </c>
      <c r="AU791" s="113"/>
      <c r="AV791" s="101">
        <v>95.52</v>
      </c>
      <c r="AW791" s="101">
        <v>101.75</v>
      </c>
      <c r="AX791" s="101">
        <v>84.98</v>
      </c>
      <c r="AY791" s="101">
        <v>139.66</v>
      </c>
      <c r="AZ791" s="101">
        <v>28.93</v>
      </c>
    </row>
    <row r="792" spans="1:52" x14ac:dyDescent="0.7">
      <c r="A792" s="101" t="s">
        <v>786</v>
      </c>
      <c r="B792" s="101" t="s">
        <v>3252</v>
      </c>
      <c r="C792" s="111" t="str">
        <f>IF(A792="","",INDEX(ID!P:P,MATCH(Raw_DATA!A792,ID!A:A,0)))</f>
        <v>รพช.F2 P&lt;=30,000</v>
      </c>
      <c r="D792" s="101">
        <f>IF(A792="","",INDEX(ID!M:M,MATCH(Raw_DATA!A792,ID!A:A,0)))</f>
        <v>5</v>
      </c>
      <c r="E792" s="112">
        <v>8.7200000000000006</v>
      </c>
      <c r="F792" s="112">
        <v>8.16</v>
      </c>
      <c r="G792" s="112">
        <v>5.69</v>
      </c>
      <c r="H792" s="112">
        <v>22160542.449999999</v>
      </c>
      <c r="I792" s="112">
        <v>-16729975.43</v>
      </c>
      <c r="J792" s="112">
        <v>-9219930.2899999991</v>
      </c>
      <c r="K792" s="112">
        <v>13462608.01</v>
      </c>
      <c r="L792" s="112">
        <v>-13.91</v>
      </c>
      <c r="M792" s="112">
        <v>-16.21</v>
      </c>
      <c r="N792" s="112">
        <f t="shared" ref="N792:N855" si="306">ROUND(AV792,0)</f>
        <v>67</v>
      </c>
      <c r="O792" s="112">
        <f t="shared" ref="O792:O855" si="307">ROUND(AW792,0)</f>
        <v>95</v>
      </c>
      <c r="P792" s="112">
        <f t="shared" ref="P792:P855" si="308">ROUND(AX792,0)</f>
        <v>143</v>
      </c>
      <c r="Q792" s="112">
        <f t="shared" ref="Q792:Q855" si="309">ROUND(AY792,0)</f>
        <v>864</v>
      </c>
      <c r="R792" s="112">
        <f t="shared" ref="R792:R855" si="310">ROUND(AZ792,0)</f>
        <v>131</v>
      </c>
      <c r="S792" s="112" cm="1">
        <f t="array" ref="S792">_xlfn.QUARTILE.EXC(IF($D$5:$D$906=$D792,$L$5:$L$906),1)</f>
        <v>-9.4075000000000006</v>
      </c>
      <c r="T792" s="112" cm="1">
        <f t="array" ref="T792">_xlfn.QUARTILE.EXC(IF($D$5:$D$906=$D792,$L$5:$L$906),3)</f>
        <v>1.645</v>
      </c>
      <c r="U792" s="112">
        <f t="shared" si="290"/>
        <v>11.0525</v>
      </c>
      <c r="V792" s="112">
        <f t="shared" si="291"/>
        <v>-25.986249999999998</v>
      </c>
      <c r="W792" s="112">
        <f t="shared" si="292"/>
        <v>18.223749999999999</v>
      </c>
      <c r="X792" s="112" t="b">
        <f t="shared" si="293"/>
        <v>0</v>
      </c>
      <c r="Y792" s="112" cm="1">
        <f t="array" ref="Y792">_xlfn.QUARTILE.EXC(IF($D$5:$D$906=$D792,$M$5:$M$906),1)</f>
        <v>-18.744999999999997</v>
      </c>
      <c r="Z792" s="112" cm="1">
        <f t="array" ref="Z792">_xlfn.QUARTILE.EXC(IF($D$5:$D$906=$D792,$M$5:$M$906),3)</f>
        <v>-2.7</v>
      </c>
      <c r="AA792" s="112">
        <f t="shared" si="294"/>
        <v>16.044999999999998</v>
      </c>
      <c r="AB792" s="112">
        <f t="shared" si="295"/>
        <v>-42.812499999999993</v>
      </c>
      <c r="AC792" s="112">
        <f t="shared" si="296"/>
        <v>21.367499999999996</v>
      </c>
      <c r="AD792" s="112" t="b">
        <f t="shared" si="297"/>
        <v>0</v>
      </c>
      <c r="AE792" s="101">
        <f t="shared" si="288"/>
        <v>1</v>
      </c>
      <c r="AF792" s="101">
        <f t="shared" si="289"/>
        <v>1</v>
      </c>
      <c r="AG792" s="406" cm="1">
        <f t="array" ref="AG792">_xlfn.QUARTILE.EXC(IF($AT$5:$AT$906=$AT792,$L$5:$L$906),1)</f>
        <v>-9.4075000000000006</v>
      </c>
      <c r="AH792" s="406" cm="1">
        <f t="array" ref="AH792">_xlfn.QUARTILE.EXC(IF($AT$5:$AT$906=$AT792,$L$5:$L$906),3)</f>
        <v>1.645</v>
      </c>
      <c r="AI792" s="406">
        <f t="shared" si="298"/>
        <v>11.0525</v>
      </c>
      <c r="AJ792" s="406">
        <f t="shared" si="299"/>
        <v>-25.986249999999998</v>
      </c>
      <c r="AK792" s="406">
        <f t="shared" si="300"/>
        <v>18.223749999999999</v>
      </c>
      <c r="AL792" s="406" t="b">
        <f t="shared" si="301"/>
        <v>0</v>
      </c>
      <c r="AM792" s="406" cm="1">
        <f t="array" ref="AM792">_xlfn.QUARTILE.EXC(IF($AT$5:$AT$906=$AT792,$M$5:$M$906),1)</f>
        <v>-18.744999999999997</v>
      </c>
      <c r="AN792" s="406" cm="1">
        <f t="array" ref="AN792">_xlfn.QUARTILE.EXC(IF($AT$5:$AT$906=$AT792,$M$5:$M$906),3)</f>
        <v>-2.7</v>
      </c>
      <c r="AO792" s="406">
        <f t="shared" si="302"/>
        <v>16.044999999999998</v>
      </c>
      <c r="AP792" s="406">
        <f t="shared" si="303"/>
        <v>-42.812499999999993</v>
      </c>
      <c r="AQ792" s="406">
        <f t="shared" si="304"/>
        <v>21.367499999999996</v>
      </c>
      <c r="AR792" s="406" t="b">
        <f t="shared" si="305"/>
        <v>0</v>
      </c>
      <c r="AS792" s="404" t="str">
        <f>INDEX('Org2567'!$BM:$BM,MATCH(Raw_DATA!A792,'Org2567'!$D:$D,0))</f>
        <v>รพช.F2 P&lt;=30,000</v>
      </c>
      <c r="AT792" s="404">
        <f>INDEX('Org2567'!$BL:$BL,MATCH(Raw_DATA!A792,'Org2567'!$D:$D,0))</f>
        <v>5</v>
      </c>
      <c r="AU792" s="113"/>
      <c r="AV792" s="101">
        <v>66.510000000000005</v>
      </c>
      <c r="AW792" s="101">
        <v>95.16</v>
      </c>
      <c r="AX792" s="101">
        <v>142.81</v>
      </c>
      <c r="AY792" s="101">
        <v>863.66</v>
      </c>
      <c r="AZ792" s="101">
        <v>131.46</v>
      </c>
    </row>
    <row r="793" spans="1:52" x14ac:dyDescent="0.7">
      <c r="A793" s="101" t="s">
        <v>787</v>
      </c>
      <c r="B793" s="101" t="s">
        <v>3255</v>
      </c>
      <c r="C793" s="111" t="str">
        <f>IF(A793="","",INDEX(ID!P:P,MATCH(Raw_DATA!A793,ID!A:A,0)))</f>
        <v>รพช.F2 P&lt;=30,000</v>
      </c>
      <c r="D793" s="101">
        <f>IF(A793="","",INDEX(ID!M:M,MATCH(Raw_DATA!A793,ID!A:A,0)))</f>
        <v>5</v>
      </c>
      <c r="E793" s="112">
        <v>1.61</v>
      </c>
      <c r="F793" s="112">
        <v>1.53</v>
      </c>
      <c r="G793" s="112">
        <v>0.84</v>
      </c>
      <c r="H793" s="112">
        <v>13773153.57</v>
      </c>
      <c r="I793" s="112">
        <v>-9692494.9700000007</v>
      </c>
      <c r="J793" s="112">
        <v>-5512410.0800000001</v>
      </c>
      <c r="K793" s="112">
        <v>-3530131.69</v>
      </c>
      <c r="L793" s="112">
        <v>-9.4600000000000009</v>
      </c>
      <c r="M793" s="112">
        <v>-15.65</v>
      </c>
      <c r="N793" s="112">
        <f t="shared" si="306"/>
        <v>336</v>
      </c>
      <c r="O793" s="112">
        <f t="shared" si="307"/>
        <v>566</v>
      </c>
      <c r="P793" s="112">
        <f t="shared" si="308"/>
        <v>115</v>
      </c>
      <c r="Q793" s="112">
        <f t="shared" si="309"/>
        <v>417</v>
      </c>
      <c r="R793" s="112">
        <f t="shared" si="310"/>
        <v>97</v>
      </c>
      <c r="S793" s="112" cm="1">
        <f t="array" ref="S793">_xlfn.QUARTILE.EXC(IF($D$5:$D$906=$D793,$L$5:$L$906),1)</f>
        <v>-9.4075000000000006</v>
      </c>
      <c r="T793" s="112" cm="1">
        <f t="array" ref="T793">_xlfn.QUARTILE.EXC(IF($D$5:$D$906=$D793,$L$5:$L$906),3)</f>
        <v>1.645</v>
      </c>
      <c r="U793" s="112">
        <f t="shared" si="290"/>
        <v>11.0525</v>
      </c>
      <c r="V793" s="112">
        <f t="shared" si="291"/>
        <v>-25.986249999999998</v>
      </c>
      <c r="W793" s="112">
        <f t="shared" si="292"/>
        <v>18.223749999999999</v>
      </c>
      <c r="X793" s="112" t="b">
        <f t="shared" si="293"/>
        <v>0</v>
      </c>
      <c r="Y793" s="112" cm="1">
        <f t="array" ref="Y793">_xlfn.QUARTILE.EXC(IF($D$5:$D$906=$D793,$M$5:$M$906),1)</f>
        <v>-18.744999999999997</v>
      </c>
      <c r="Z793" s="112" cm="1">
        <f t="array" ref="Z793">_xlfn.QUARTILE.EXC(IF($D$5:$D$906=$D793,$M$5:$M$906),3)</f>
        <v>-2.7</v>
      </c>
      <c r="AA793" s="112">
        <f t="shared" si="294"/>
        <v>16.044999999999998</v>
      </c>
      <c r="AB793" s="112">
        <f t="shared" si="295"/>
        <v>-42.812499999999993</v>
      </c>
      <c r="AC793" s="112">
        <f t="shared" si="296"/>
        <v>21.367499999999996</v>
      </c>
      <c r="AD793" s="112" t="b">
        <f t="shared" si="297"/>
        <v>0</v>
      </c>
      <c r="AE793" s="101">
        <f t="shared" si="288"/>
        <v>1</v>
      </c>
      <c r="AF793" s="101">
        <f t="shared" si="289"/>
        <v>1</v>
      </c>
      <c r="AG793" s="406" cm="1">
        <f t="array" ref="AG793">_xlfn.QUARTILE.EXC(IF($AT$5:$AT$906=$AT793,$L$5:$L$906),1)</f>
        <v>-9.4075000000000006</v>
      </c>
      <c r="AH793" s="406" cm="1">
        <f t="array" ref="AH793">_xlfn.QUARTILE.EXC(IF($AT$5:$AT$906=$AT793,$L$5:$L$906),3)</f>
        <v>1.645</v>
      </c>
      <c r="AI793" s="406">
        <f t="shared" si="298"/>
        <v>11.0525</v>
      </c>
      <c r="AJ793" s="406">
        <f t="shared" si="299"/>
        <v>-25.986249999999998</v>
      </c>
      <c r="AK793" s="406">
        <f t="shared" si="300"/>
        <v>18.223749999999999</v>
      </c>
      <c r="AL793" s="406" t="b">
        <f t="shared" si="301"/>
        <v>0</v>
      </c>
      <c r="AM793" s="406" cm="1">
        <f t="array" ref="AM793">_xlfn.QUARTILE.EXC(IF($AT$5:$AT$906=$AT793,$M$5:$M$906),1)</f>
        <v>-18.744999999999997</v>
      </c>
      <c r="AN793" s="406" cm="1">
        <f t="array" ref="AN793">_xlfn.QUARTILE.EXC(IF($AT$5:$AT$906=$AT793,$M$5:$M$906),3)</f>
        <v>-2.7</v>
      </c>
      <c r="AO793" s="406">
        <f t="shared" si="302"/>
        <v>16.044999999999998</v>
      </c>
      <c r="AP793" s="406">
        <f t="shared" si="303"/>
        <v>-42.812499999999993</v>
      </c>
      <c r="AQ793" s="406">
        <f t="shared" si="304"/>
        <v>21.367499999999996</v>
      </c>
      <c r="AR793" s="406" t="b">
        <f t="shared" si="305"/>
        <v>0</v>
      </c>
      <c r="AS793" s="404" t="str">
        <f>INDEX('Org2567'!$BM:$BM,MATCH(Raw_DATA!A793,'Org2567'!$D:$D,0))</f>
        <v>รพช.F2 P&lt;=30,000</v>
      </c>
      <c r="AT793" s="404">
        <f>INDEX('Org2567'!$BL:$BL,MATCH(Raw_DATA!A793,'Org2567'!$D:$D,0))</f>
        <v>5</v>
      </c>
      <c r="AU793" s="113"/>
      <c r="AV793" s="101">
        <v>336.42</v>
      </c>
      <c r="AW793" s="101">
        <v>565.57000000000005</v>
      </c>
      <c r="AX793" s="101">
        <v>114.56</v>
      </c>
      <c r="AY793" s="101">
        <v>417.38</v>
      </c>
      <c r="AZ793" s="101">
        <v>97.33</v>
      </c>
    </row>
    <row r="794" spans="1:52" x14ac:dyDescent="0.7">
      <c r="A794" s="101" t="s">
        <v>788</v>
      </c>
      <c r="B794" s="101" t="s">
        <v>3258</v>
      </c>
      <c r="C794" s="111" t="str">
        <f>IF(A794="","",INDEX(ID!P:P,MATCH(Raw_DATA!A794,ID!A:A,0)))</f>
        <v>รพช.F2 P30,000-60,000</v>
      </c>
      <c r="D794" s="101">
        <f>IF(A794="","",INDEX(ID!M:M,MATCH(Raw_DATA!A794,ID!A:A,0)))</f>
        <v>6</v>
      </c>
      <c r="E794" s="112">
        <v>2.82</v>
      </c>
      <c r="F794" s="112">
        <v>2.63</v>
      </c>
      <c r="G794" s="112">
        <v>2.0299999999999998</v>
      </c>
      <c r="H794" s="112">
        <v>22317625.550000001</v>
      </c>
      <c r="I794" s="112">
        <v>-5449193.5099999998</v>
      </c>
      <c r="J794" s="112">
        <v>1251590.5</v>
      </c>
      <c r="K794" s="112">
        <v>12655507.560000001</v>
      </c>
      <c r="L794" s="112">
        <v>1.25</v>
      </c>
      <c r="M794" s="112">
        <v>-6.57</v>
      </c>
      <c r="N794" s="112">
        <f t="shared" si="306"/>
        <v>193</v>
      </c>
      <c r="O794" s="112">
        <f t="shared" si="307"/>
        <v>362</v>
      </c>
      <c r="P794" s="112">
        <f t="shared" si="308"/>
        <v>51</v>
      </c>
      <c r="Q794" s="112">
        <f t="shared" si="309"/>
        <v>89</v>
      </c>
      <c r="R794" s="112">
        <f t="shared" si="310"/>
        <v>59</v>
      </c>
      <c r="S794" s="112" cm="1">
        <f t="array" ref="S794">_xlfn.QUARTILE.EXC(IF($D$5:$D$906=$D794,$L$5:$L$906),1)</f>
        <v>-10.317499999999999</v>
      </c>
      <c r="T794" s="112" cm="1">
        <f t="array" ref="T794">_xlfn.QUARTILE.EXC(IF($D$5:$D$906=$D794,$L$5:$L$906),3)</f>
        <v>1.0349999999999999</v>
      </c>
      <c r="U794" s="112">
        <f t="shared" si="290"/>
        <v>11.352499999999999</v>
      </c>
      <c r="V794" s="112">
        <f t="shared" si="291"/>
        <v>-27.346249999999998</v>
      </c>
      <c r="W794" s="112">
        <f t="shared" si="292"/>
        <v>18.063749999999999</v>
      </c>
      <c r="X794" s="112" t="b">
        <f t="shared" si="293"/>
        <v>0</v>
      </c>
      <c r="Y794" s="112" cm="1">
        <f t="array" ref="Y794">_xlfn.QUARTILE.EXC(IF($D$5:$D$906=$D794,$M$5:$M$906),1)</f>
        <v>-15.98</v>
      </c>
      <c r="Z794" s="112" cm="1">
        <f t="array" ref="Z794">_xlfn.QUARTILE.EXC(IF($D$5:$D$906=$D794,$M$5:$M$906),3)</f>
        <v>-2.4</v>
      </c>
      <c r="AA794" s="112">
        <f t="shared" si="294"/>
        <v>13.58</v>
      </c>
      <c r="AB794" s="112">
        <f t="shared" si="295"/>
        <v>-36.35</v>
      </c>
      <c r="AC794" s="112">
        <f t="shared" si="296"/>
        <v>17.970000000000002</v>
      </c>
      <c r="AD794" s="112" t="b">
        <f t="shared" si="297"/>
        <v>0</v>
      </c>
      <c r="AE794" s="101">
        <f t="shared" si="288"/>
        <v>1</v>
      </c>
      <c r="AF794" s="101">
        <f t="shared" si="289"/>
        <v>0</v>
      </c>
      <c r="AG794" s="406" cm="1">
        <f t="array" ref="AG794">_xlfn.QUARTILE.EXC(IF($AT$5:$AT$906=$AT794,$L$5:$L$906),1)</f>
        <v>-9.3850000000000016</v>
      </c>
      <c r="AH794" s="406" cm="1">
        <f t="array" ref="AH794">_xlfn.QUARTILE.EXC(IF($AT$5:$AT$906=$AT794,$L$5:$L$906),3)</f>
        <v>1.2250000000000001</v>
      </c>
      <c r="AI794" s="406">
        <f t="shared" si="298"/>
        <v>10.610000000000001</v>
      </c>
      <c r="AJ794" s="406">
        <f t="shared" si="299"/>
        <v>-25.300000000000004</v>
      </c>
      <c r="AK794" s="406">
        <f t="shared" si="300"/>
        <v>17.140000000000004</v>
      </c>
      <c r="AL794" s="406" t="b">
        <f t="shared" si="301"/>
        <v>0</v>
      </c>
      <c r="AM794" s="406" cm="1">
        <f t="array" ref="AM794">_xlfn.QUARTILE.EXC(IF($AT$5:$AT$906=$AT794,$M$5:$M$906),1)</f>
        <v>-15.515000000000001</v>
      </c>
      <c r="AN794" s="406" cm="1">
        <f t="array" ref="AN794">_xlfn.QUARTILE.EXC(IF($AT$5:$AT$906=$AT794,$M$5:$M$906),3)</f>
        <v>-2.2599999999999998</v>
      </c>
      <c r="AO794" s="406">
        <f t="shared" si="302"/>
        <v>13.255000000000001</v>
      </c>
      <c r="AP794" s="406">
        <f t="shared" si="303"/>
        <v>-35.397500000000001</v>
      </c>
      <c r="AQ794" s="406">
        <f t="shared" si="304"/>
        <v>17.622500000000002</v>
      </c>
      <c r="AR794" s="406" t="b">
        <f t="shared" si="305"/>
        <v>0</v>
      </c>
      <c r="AS794" s="404" t="str">
        <f>INDEX('Org2567'!$BM:$BM,MATCH(Raw_DATA!A794,'Org2567'!$D:$D,0))</f>
        <v>รพช.F2 P30,000-60,000</v>
      </c>
      <c r="AT794" s="404">
        <f>INDEX('Org2567'!$BL:$BL,MATCH(Raw_DATA!A794,'Org2567'!$D:$D,0))</f>
        <v>6</v>
      </c>
      <c r="AU794" s="113"/>
      <c r="AV794" s="101">
        <v>192.93</v>
      </c>
      <c r="AW794" s="101">
        <v>362.16</v>
      </c>
      <c r="AX794" s="101">
        <v>51.2</v>
      </c>
      <c r="AY794" s="101">
        <v>89.37</v>
      </c>
      <c r="AZ794" s="101">
        <v>58.53</v>
      </c>
    </row>
    <row r="795" spans="1:52" x14ac:dyDescent="0.7">
      <c r="A795" s="101" t="s">
        <v>789</v>
      </c>
      <c r="B795" s="101" t="s">
        <v>4106</v>
      </c>
      <c r="C795" s="111" t="str">
        <f>IF(A795="","",INDEX(ID!P:P,MATCH(Raw_DATA!A795,ID!A:A,0)))</f>
        <v>รพช.F3 P&lt;=15,000</v>
      </c>
      <c r="D795" s="101">
        <f>IF(A795="","",INDEX(ID!M:M,MATCH(Raw_DATA!A795,ID!A:A,0)))</f>
        <v>2</v>
      </c>
      <c r="E795" s="112">
        <v>4.01</v>
      </c>
      <c r="F795" s="112">
        <v>3.83</v>
      </c>
      <c r="G795" s="112">
        <v>3.04</v>
      </c>
      <c r="H795" s="112">
        <v>17721102.77</v>
      </c>
      <c r="I795" s="112">
        <v>2618095.08</v>
      </c>
      <c r="J795" s="112">
        <v>3884100.75</v>
      </c>
      <c r="K795" s="112">
        <v>12012279.529999999</v>
      </c>
      <c r="L795" s="112">
        <v>9.56</v>
      </c>
      <c r="M795" s="112">
        <v>6.59</v>
      </c>
      <c r="N795" s="112">
        <f t="shared" si="306"/>
        <v>241</v>
      </c>
      <c r="O795" s="112">
        <f t="shared" si="307"/>
        <v>137</v>
      </c>
      <c r="P795" s="112">
        <f t="shared" si="308"/>
        <v>20</v>
      </c>
      <c r="Q795" s="112">
        <f t="shared" si="309"/>
        <v>673</v>
      </c>
      <c r="R795" s="112">
        <f t="shared" si="310"/>
        <v>93</v>
      </c>
      <c r="S795" s="112" cm="1">
        <f t="array" ref="S795">_xlfn.QUARTILE.EXC(IF($D$5:$D$906=$D795,$L$5:$L$906),1)</f>
        <v>-5.3650000000000002</v>
      </c>
      <c r="T795" s="112" cm="1">
        <f t="array" ref="T795">_xlfn.QUARTILE.EXC(IF($D$5:$D$906=$D795,$L$5:$L$906),3)</f>
        <v>10.815000000000001</v>
      </c>
      <c r="U795" s="112">
        <f t="shared" si="290"/>
        <v>16.18</v>
      </c>
      <c r="V795" s="112">
        <f t="shared" si="291"/>
        <v>-29.634999999999998</v>
      </c>
      <c r="W795" s="112">
        <f t="shared" si="292"/>
        <v>35.085000000000001</v>
      </c>
      <c r="X795" s="112" t="b">
        <f t="shared" si="293"/>
        <v>0</v>
      </c>
      <c r="Y795" s="112" cm="1">
        <f t="array" ref="Y795">_xlfn.QUARTILE.EXC(IF($D$5:$D$906=$D795,$M$5:$M$906),1)</f>
        <v>-14.08</v>
      </c>
      <c r="Z795" s="112" cm="1">
        <f t="array" ref="Z795">_xlfn.QUARTILE.EXC(IF($D$5:$D$906=$D795,$M$5:$M$906),3)</f>
        <v>0.78999999999999981</v>
      </c>
      <c r="AA795" s="112">
        <f t="shared" si="294"/>
        <v>14.87</v>
      </c>
      <c r="AB795" s="112">
        <f t="shared" si="295"/>
        <v>-36.384999999999998</v>
      </c>
      <c r="AC795" s="112">
        <f t="shared" si="296"/>
        <v>23.094999999999999</v>
      </c>
      <c r="AD795" s="112" t="b">
        <f t="shared" si="297"/>
        <v>0</v>
      </c>
      <c r="AE795" s="101">
        <f t="shared" si="288"/>
        <v>0</v>
      </c>
      <c r="AF795" s="101">
        <f t="shared" si="289"/>
        <v>0</v>
      </c>
      <c r="AG795" s="406" cm="1">
        <f t="array" ref="AG795">_xlfn.QUARTILE.EXC(IF($AT$5:$AT$906=$AT795,$L$5:$L$906),1)</f>
        <v>-5.3650000000000002</v>
      </c>
      <c r="AH795" s="406" cm="1">
        <f t="array" ref="AH795">_xlfn.QUARTILE.EXC(IF($AT$5:$AT$906=$AT795,$L$5:$L$906),3)</f>
        <v>10.815000000000001</v>
      </c>
      <c r="AI795" s="406">
        <f t="shared" si="298"/>
        <v>16.18</v>
      </c>
      <c r="AJ795" s="406">
        <f t="shared" si="299"/>
        <v>-29.634999999999998</v>
      </c>
      <c r="AK795" s="406">
        <f t="shared" si="300"/>
        <v>35.085000000000001</v>
      </c>
      <c r="AL795" s="406" t="b">
        <f t="shared" si="301"/>
        <v>0</v>
      </c>
      <c r="AM795" s="406" cm="1">
        <f t="array" ref="AM795">_xlfn.QUARTILE.EXC(IF($AT$5:$AT$906=$AT795,$M$5:$M$906),1)</f>
        <v>-14.08</v>
      </c>
      <c r="AN795" s="406" cm="1">
        <f t="array" ref="AN795">_xlfn.QUARTILE.EXC(IF($AT$5:$AT$906=$AT795,$M$5:$M$906),3)</f>
        <v>0.78999999999999981</v>
      </c>
      <c r="AO795" s="406">
        <f t="shared" si="302"/>
        <v>14.87</v>
      </c>
      <c r="AP795" s="406">
        <f t="shared" si="303"/>
        <v>-36.384999999999998</v>
      </c>
      <c r="AQ795" s="406">
        <f t="shared" si="304"/>
        <v>23.094999999999999</v>
      </c>
      <c r="AR795" s="406" t="b">
        <f t="shared" si="305"/>
        <v>0</v>
      </c>
      <c r="AS795" s="404" t="str">
        <f>INDEX('Org2567'!$BM:$BM,MATCH(Raw_DATA!A795,'Org2567'!$D:$D,0))</f>
        <v>รพช.F3 P&lt;=15,000</v>
      </c>
      <c r="AT795" s="404">
        <f>INDEX('Org2567'!$BL:$BL,MATCH(Raw_DATA!A795,'Org2567'!$D:$D,0))</f>
        <v>2</v>
      </c>
      <c r="AU795" s="113"/>
      <c r="AV795" s="101">
        <v>240.85</v>
      </c>
      <c r="AW795" s="101">
        <v>137.31</v>
      </c>
      <c r="AX795" s="101">
        <v>20.03</v>
      </c>
      <c r="AY795" s="101">
        <v>673.14</v>
      </c>
      <c r="AZ795" s="101">
        <v>93.3</v>
      </c>
    </row>
    <row r="796" spans="1:52" x14ac:dyDescent="0.7">
      <c r="A796" s="101" t="s">
        <v>790</v>
      </c>
      <c r="B796" s="101" t="s">
        <v>3262</v>
      </c>
      <c r="C796" s="111" t="str">
        <f>IF(A796="","",INDEX(ID!P:P,MATCH(Raw_DATA!A796,ID!A:A,0)))</f>
        <v>รพช.F2 P&lt;=30,000</v>
      </c>
      <c r="D796" s="101">
        <f>IF(A796="","",INDEX(ID!M:M,MATCH(Raw_DATA!A796,ID!A:A,0)))</f>
        <v>5</v>
      </c>
      <c r="E796" s="112">
        <v>5.36</v>
      </c>
      <c r="F796" s="112">
        <v>5.22</v>
      </c>
      <c r="G796" s="112">
        <v>3.52</v>
      </c>
      <c r="H796" s="112">
        <v>50785393.259999998</v>
      </c>
      <c r="I796" s="112">
        <v>2189655.89</v>
      </c>
      <c r="J796" s="112">
        <v>-937450.41</v>
      </c>
      <c r="K796" s="112">
        <v>29325259.18</v>
      </c>
      <c r="L796" s="112">
        <v>-1.01</v>
      </c>
      <c r="M796" s="112">
        <v>2.0499999999999998</v>
      </c>
      <c r="N796" s="112">
        <f t="shared" si="306"/>
        <v>76</v>
      </c>
      <c r="O796" s="112">
        <f t="shared" si="307"/>
        <v>254</v>
      </c>
      <c r="P796" s="112">
        <f t="shared" si="308"/>
        <v>73</v>
      </c>
      <c r="Q796" s="112">
        <f t="shared" si="309"/>
        <v>97</v>
      </c>
      <c r="R796" s="112">
        <f t="shared" si="310"/>
        <v>57</v>
      </c>
      <c r="S796" s="112" cm="1">
        <f t="array" ref="S796">_xlfn.QUARTILE.EXC(IF($D$5:$D$906=$D796,$L$5:$L$906),1)</f>
        <v>-9.4075000000000006</v>
      </c>
      <c r="T796" s="112" cm="1">
        <f t="array" ref="T796">_xlfn.QUARTILE.EXC(IF($D$5:$D$906=$D796,$L$5:$L$906),3)</f>
        <v>1.645</v>
      </c>
      <c r="U796" s="112">
        <f t="shared" si="290"/>
        <v>11.0525</v>
      </c>
      <c r="V796" s="112">
        <f t="shared" si="291"/>
        <v>-25.986249999999998</v>
      </c>
      <c r="W796" s="112">
        <f t="shared" si="292"/>
        <v>18.223749999999999</v>
      </c>
      <c r="X796" s="112" t="b">
        <f t="shared" si="293"/>
        <v>0</v>
      </c>
      <c r="Y796" s="112" cm="1">
        <f t="array" ref="Y796">_xlfn.QUARTILE.EXC(IF($D$5:$D$906=$D796,$M$5:$M$906),1)</f>
        <v>-18.744999999999997</v>
      </c>
      <c r="Z796" s="112" cm="1">
        <f t="array" ref="Z796">_xlfn.QUARTILE.EXC(IF($D$5:$D$906=$D796,$M$5:$M$906),3)</f>
        <v>-2.7</v>
      </c>
      <c r="AA796" s="112">
        <f t="shared" si="294"/>
        <v>16.044999999999998</v>
      </c>
      <c r="AB796" s="112">
        <f t="shared" si="295"/>
        <v>-42.812499999999993</v>
      </c>
      <c r="AC796" s="112">
        <f t="shared" si="296"/>
        <v>21.367499999999996</v>
      </c>
      <c r="AD796" s="112" t="b">
        <f t="shared" si="297"/>
        <v>0</v>
      </c>
      <c r="AE796" s="101">
        <f t="shared" si="288"/>
        <v>0</v>
      </c>
      <c r="AF796" s="101">
        <f t="shared" si="289"/>
        <v>1</v>
      </c>
      <c r="AG796" s="406" cm="1">
        <f t="array" ref="AG796">_xlfn.QUARTILE.EXC(IF($AT$5:$AT$906=$AT796,$L$5:$L$906),1)</f>
        <v>-9.4075000000000006</v>
      </c>
      <c r="AH796" s="406" cm="1">
        <f t="array" ref="AH796">_xlfn.QUARTILE.EXC(IF($AT$5:$AT$906=$AT796,$L$5:$L$906),3)</f>
        <v>1.645</v>
      </c>
      <c r="AI796" s="406">
        <f t="shared" si="298"/>
        <v>11.0525</v>
      </c>
      <c r="AJ796" s="406">
        <f t="shared" si="299"/>
        <v>-25.986249999999998</v>
      </c>
      <c r="AK796" s="406">
        <f t="shared" si="300"/>
        <v>18.223749999999999</v>
      </c>
      <c r="AL796" s="406" t="b">
        <f t="shared" si="301"/>
        <v>0</v>
      </c>
      <c r="AM796" s="406" cm="1">
        <f t="array" ref="AM796">_xlfn.QUARTILE.EXC(IF($AT$5:$AT$906=$AT796,$M$5:$M$906),1)</f>
        <v>-18.744999999999997</v>
      </c>
      <c r="AN796" s="406" cm="1">
        <f t="array" ref="AN796">_xlfn.QUARTILE.EXC(IF($AT$5:$AT$906=$AT796,$M$5:$M$906),3)</f>
        <v>-2.7</v>
      </c>
      <c r="AO796" s="406">
        <f t="shared" si="302"/>
        <v>16.044999999999998</v>
      </c>
      <c r="AP796" s="406">
        <f t="shared" si="303"/>
        <v>-42.812499999999993</v>
      </c>
      <c r="AQ796" s="406">
        <f t="shared" si="304"/>
        <v>21.367499999999996</v>
      </c>
      <c r="AR796" s="406" t="b">
        <f t="shared" si="305"/>
        <v>0</v>
      </c>
      <c r="AS796" s="404" t="str">
        <f>INDEX('Org2567'!$BM:$BM,MATCH(Raw_DATA!A796,'Org2567'!$D:$D,0))</f>
        <v>รพช.F2 P&lt;=30,000</v>
      </c>
      <c r="AT796" s="404">
        <f>INDEX('Org2567'!$BL:$BL,MATCH(Raw_DATA!A796,'Org2567'!$D:$D,0))</f>
        <v>5</v>
      </c>
      <c r="AU796" s="113"/>
      <c r="AV796" s="101">
        <v>75.86</v>
      </c>
      <c r="AW796" s="101">
        <v>254.19</v>
      </c>
      <c r="AX796" s="101">
        <v>73.19</v>
      </c>
      <c r="AY796" s="101">
        <v>96.73</v>
      </c>
      <c r="AZ796" s="101">
        <v>57.17</v>
      </c>
    </row>
    <row r="797" spans="1:52" x14ac:dyDescent="0.7">
      <c r="A797" s="101" t="s">
        <v>791</v>
      </c>
      <c r="B797" s="101" t="s">
        <v>3265</v>
      </c>
      <c r="C797" s="111" t="str">
        <f>IF(A797="","",INDEX(ID!P:P,MATCH(Raw_DATA!A797,ID!A:A,0)))</f>
        <v>รพช.F2 P&lt;=30,000</v>
      </c>
      <c r="D797" s="101">
        <f>IF(A797="","",INDEX(ID!M:M,MATCH(Raw_DATA!A797,ID!A:A,0)))</f>
        <v>5</v>
      </c>
      <c r="E797" s="112">
        <v>5.04</v>
      </c>
      <c r="F797" s="112">
        <v>4.76</v>
      </c>
      <c r="G797" s="112">
        <v>4.16</v>
      </c>
      <c r="H797" s="112">
        <v>38072475.93</v>
      </c>
      <c r="I797" s="112">
        <v>-12980611.6</v>
      </c>
      <c r="J797" s="112">
        <v>-17123.22</v>
      </c>
      <c r="K797" s="112">
        <v>29752169.02</v>
      </c>
      <c r="L797" s="112">
        <v>-0.02</v>
      </c>
      <c r="M797" s="112">
        <v>-21.05</v>
      </c>
      <c r="N797" s="112">
        <f t="shared" si="306"/>
        <v>146</v>
      </c>
      <c r="O797" s="112">
        <f t="shared" si="307"/>
        <v>107</v>
      </c>
      <c r="P797" s="112">
        <f t="shared" si="308"/>
        <v>60</v>
      </c>
      <c r="Q797" s="112">
        <f t="shared" si="309"/>
        <v>168</v>
      </c>
      <c r="R797" s="112">
        <f t="shared" si="310"/>
        <v>63</v>
      </c>
      <c r="S797" s="112" cm="1">
        <f t="array" ref="S797">_xlfn.QUARTILE.EXC(IF($D$5:$D$906=$D797,$L$5:$L$906),1)</f>
        <v>-9.4075000000000006</v>
      </c>
      <c r="T797" s="112" cm="1">
        <f t="array" ref="T797">_xlfn.QUARTILE.EXC(IF($D$5:$D$906=$D797,$L$5:$L$906),3)</f>
        <v>1.645</v>
      </c>
      <c r="U797" s="112">
        <f t="shared" si="290"/>
        <v>11.0525</v>
      </c>
      <c r="V797" s="112">
        <f t="shared" si="291"/>
        <v>-25.986249999999998</v>
      </c>
      <c r="W797" s="112">
        <f t="shared" si="292"/>
        <v>18.223749999999999</v>
      </c>
      <c r="X797" s="112" t="b">
        <f t="shared" si="293"/>
        <v>0</v>
      </c>
      <c r="Y797" s="112" cm="1">
        <f t="array" ref="Y797">_xlfn.QUARTILE.EXC(IF($D$5:$D$906=$D797,$M$5:$M$906),1)</f>
        <v>-18.744999999999997</v>
      </c>
      <c r="Z797" s="112" cm="1">
        <f t="array" ref="Z797">_xlfn.QUARTILE.EXC(IF($D$5:$D$906=$D797,$M$5:$M$906),3)</f>
        <v>-2.7</v>
      </c>
      <c r="AA797" s="112">
        <f t="shared" si="294"/>
        <v>16.044999999999998</v>
      </c>
      <c r="AB797" s="112">
        <f t="shared" si="295"/>
        <v>-42.812499999999993</v>
      </c>
      <c r="AC797" s="112">
        <f t="shared" si="296"/>
        <v>21.367499999999996</v>
      </c>
      <c r="AD797" s="112" t="b">
        <f t="shared" si="297"/>
        <v>0</v>
      </c>
      <c r="AE797" s="101">
        <f t="shared" si="288"/>
        <v>1</v>
      </c>
      <c r="AF797" s="101">
        <f t="shared" si="289"/>
        <v>1</v>
      </c>
      <c r="AG797" s="406" cm="1">
        <f t="array" ref="AG797">_xlfn.QUARTILE.EXC(IF($AT$5:$AT$906=$AT797,$L$5:$L$906),1)</f>
        <v>-9.4075000000000006</v>
      </c>
      <c r="AH797" s="406" cm="1">
        <f t="array" ref="AH797">_xlfn.QUARTILE.EXC(IF($AT$5:$AT$906=$AT797,$L$5:$L$906),3)</f>
        <v>1.645</v>
      </c>
      <c r="AI797" s="406">
        <f t="shared" si="298"/>
        <v>11.0525</v>
      </c>
      <c r="AJ797" s="406">
        <f t="shared" si="299"/>
        <v>-25.986249999999998</v>
      </c>
      <c r="AK797" s="406">
        <f t="shared" si="300"/>
        <v>18.223749999999999</v>
      </c>
      <c r="AL797" s="406" t="b">
        <f t="shared" si="301"/>
        <v>0</v>
      </c>
      <c r="AM797" s="406" cm="1">
        <f t="array" ref="AM797">_xlfn.QUARTILE.EXC(IF($AT$5:$AT$906=$AT797,$M$5:$M$906),1)</f>
        <v>-18.744999999999997</v>
      </c>
      <c r="AN797" s="406" cm="1">
        <f t="array" ref="AN797">_xlfn.QUARTILE.EXC(IF($AT$5:$AT$906=$AT797,$M$5:$M$906),3)</f>
        <v>-2.7</v>
      </c>
      <c r="AO797" s="406">
        <f t="shared" si="302"/>
        <v>16.044999999999998</v>
      </c>
      <c r="AP797" s="406">
        <f t="shared" si="303"/>
        <v>-42.812499999999993</v>
      </c>
      <c r="AQ797" s="406">
        <f t="shared" si="304"/>
        <v>21.367499999999996</v>
      </c>
      <c r="AR797" s="406" t="b">
        <f t="shared" si="305"/>
        <v>0</v>
      </c>
      <c r="AS797" s="404" t="str">
        <f>INDEX('Org2567'!$BM:$BM,MATCH(Raw_DATA!A797,'Org2567'!$D:$D,0))</f>
        <v>รพช.F2 P&lt;=30,000</v>
      </c>
      <c r="AT797" s="404">
        <f>INDEX('Org2567'!$BL:$BL,MATCH(Raw_DATA!A797,'Org2567'!$D:$D,0))</f>
        <v>5</v>
      </c>
      <c r="AU797" s="113"/>
      <c r="AV797" s="101">
        <v>145.77000000000001</v>
      </c>
      <c r="AW797" s="101">
        <v>107.13</v>
      </c>
      <c r="AX797" s="101">
        <v>60.29</v>
      </c>
      <c r="AY797" s="101">
        <v>167.93</v>
      </c>
      <c r="AZ797" s="101">
        <v>62.64</v>
      </c>
    </row>
    <row r="798" spans="1:52" x14ac:dyDescent="0.7">
      <c r="A798" s="101" t="s">
        <v>792</v>
      </c>
      <c r="B798" s="101" t="s">
        <v>3268</v>
      </c>
      <c r="C798" s="111" t="str">
        <f>IF(A798="","",INDEX(ID!P:P,MATCH(Raw_DATA!A798,ID!A:A,0)))</f>
        <v>รพช.F2 P30,000-60,000</v>
      </c>
      <c r="D798" s="101">
        <f>IF(A798="","",INDEX(ID!M:M,MATCH(Raw_DATA!A798,ID!A:A,0)))</f>
        <v>6</v>
      </c>
      <c r="E798" s="112">
        <v>2.94</v>
      </c>
      <c r="F798" s="112">
        <v>2.85</v>
      </c>
      <c r="G798" s="112">
        <v>2.13</v>
      </c>
      <c r="H798" s="112">
        <v>46761407.869999997</v>
      </c>
      <c r="I798" s="112">
        <v>-10389960.970000001</v>
      </c>
      <c r="J798" s="112">
        <v>-6914520.4699999997</v>
      </c>
      <c r="K798" s="112">
        <v>27334929.129999999</v>
      </c>
      <c r="L798" s="112">
        <v>-7.88</v>
      </c>
      <c r="M798" s="112">
        <v>-7.3</v>
      </c>
      <c r="N798" s="112">
        <f t="shared" si="306"/>
        <v>261</v>
      </c>
      <c r="O798" s="112">
        <f t="shared" si="307"/>
        <v>79</v>
      </c>
      <c r="P798" s="112">
        <f t="shared" si="308"/>
        <v>165</v>
      </c>
      <c r="Q798" s="112">
        <f t="shared" si="309"/>
        <v>598</v>
      </c>
      <c r="R798" s="112">
        <f t="shared" si="310"/>
        <v>43</v>
      </c>
      <c r="S798" s="112" cm="1">
        <f t="array" ref="S798">_xlfn.QUARTILE.EXC(IF($D$5:$D$906=$D798,$L$5:$L$906),1)</f>
        <v>-10.317499999999999</v>
      </c>
      <c r="T798" s="112" cm="1">
        <f t="array" ref="T798">_xlfn.QUARTILE.EXC(IF($D$5:$D$906=$D798,$L$5:$L$906),3)</f>
        <v>1.0349999999999999</v>
      </c>
      <c r="U798" s="112">
        <f t="shared" si="290"/>
        <v>11.352499999999999</v>
      </c>
      <c r="V798" s="112">
        <f t="shared" si="291"/>
        <v>-27.346249999999998</v>
      </c>
      <c r="W798" s="112">
        <f t="shared" si="292"/>
        <v>18.063749999999999</v>
      </c>
      <c r="X798" s="112" t="b">
        <f t="shared" si="293"/>
        <v>0</v>
      </c>
      <c r="Y798" s="112" cm="1">
        <f t="array" ref="Y798">_xlfn.QUARTILE.EXC(IF($D$5:$D$906=$D798,$M$5:$M$906),1)</f>
        <v>-15.98</v>
      </c>
      <c r="Z798" s="112" cm="1">
        <f t="array" ref="Z798">_xlfn.QUARTILE.EXC(IF($D$5:$D$906=$D798,$M$5:$M$906),3)</f>
        <v>-2.4</v>
      </c>
      <c r="AA798" s="112">
        <f t="shared" si="294"/>
        <v>13.58</v>
      </c>
      <c r="AB798" s="112">
        <f t="shared" si="295"/>
        <v>-36.35</v>
      </c>
      <c r="AC798" s="112">
        <f t="shared" si="296"/>
        <v>17.970000000000002</v>
      </c>
      <c r="AD798" s="112" t="b">
        <f t="shared" si="297"/>
        <v>0</v>
      </c>
      <c r="AE798" s="101">
        <f t="shared" si="288"/>
        <v>1</v>
      </c>
      <c r="AF798" s="101">
        <f t="shared" si="289"/>
        <v>1</v>
      </c>
      <c r="AG798" s="406" cm="1">
        <f t="array" ref="AG798">_xlfn.QUARTILE.EXC(IF($AT$5:$AT$906=$AT798,$L$5:$L$906),1)</f>
        <v>-9.3850000000000016</v>
      </c>
      <c r="AH798" s="406" cm="1">
        <f t="array" ref="AH798">_xlfn.QUARTILE.EXC(IF($AT$5:$AT$906=$AT798,$L$5:$L$906),3)</f>
        <v>1.2250000000000001</v>
      </c>
      <c r="AI798" s="406">
        <f t="shared" si="298"/>
        <v>10.610000000000001</v>
      </c>
      <c r="AJ798" s="406">
        <f t="shared" si="299"/>
        <v>-25.300000000000004</v>
      </c>
      <c r="AK798" s="406">
        <f t="shared" si="300"/>
        <v>17.140000000000004</v>
      </c>
      <c r="AL798" s="406" t="b">
        <f t="shared" si="301"/>
        <v>0</v>
      </c>
      <c r="AM798" s="406" cm="1">
        <f t="array" ref="AM798">_xlfn.QUARTILE.EXC(IF($AT$5:$AT$906=$AT798,$M$5:$M$906),1)</f>
        <v>-15.515000000000001</v>
      </c>
      <c r="AN798" s="406" cm="1">
        <f t="array" ref="AN798">_xlfn.QUARTILE.EXC(IF($AT$5:$AT$906=$AT798,$M$5:$M$906),3)</f>
        <v>-2.2599999999999998</v>
      </c>
      <c r="AO798" s="406">
        <f t="shared" si="302"/>
        <v>13.255000000000001</v>
      </c>
      <c r="AP798" s="406">
        <f t="shared" si="303"/>
        <v>-35.397500000000001</v>
      </c>
      <c r="AQ798" s="406">
        <f t="shared" si="304"/>
        <v>17.622500000000002</v>
      </c>
      <c r="AR798" s="406" t="b">
        <f t="shared" si="305"/>
        <v>0</v>
      </c>
      <c r="AS798" s="404" t="str">
        <f>INDEX('Org2567'!$BM:$BM,MATCH(Raw_DATA!A798,'Org2567'!$D:$D,0))</f>
        <v>รพช.F2 P30,000-60,000</v>
      </c>
      <c r="AT798" s="404">
        <f>INDEX('Org2567'!$BL:$BL,MATCH(Raw_DATA!A798,'Org2567'!$D:$D,0))</f>
        <v>6</v>
      </c>
      <c r="AU798" s="113"/>
      <c r="AV798" s="101">
        <v>260.68</v>
      </c>
      <c r="AW798" s="101">
        <v>79.319999999999993</v>
      </c>
      <c r="AX798" s="101">
        <v>165.12</v>
      </c>
      <c r="AY798" s="101">
        <v>598.26</v>
      </c>
      <c r="AZ798" s="101">
        <v>42.93</v>
      </c>
    </row>
    <row r="799" spans="1:52" x14ac:dyDescent="0.7">
      <c r="A799" s="101" t="s">
        <v>793</v>
      </c>
      <c r="B799" s="101" t="s">
        <v>3271</v>
      </c>
      <c r="C799" s="111" t="str">
        <f>IF(A799="","",INDEX(ID!P:P,MATCH(Raw_DATA!A799,ID!A:A,0)))</f>
        <v>รพศ.A B&lt;=700</v>
      </c>
      <c r="D799" s="101">
        <f>IF(A799="","",INDEX(ID!M:M,MATCH(Raw_DATA!A799,ID!A:A,0)))</f>
        <v>18</v>
      </c>
      <c r="E799" s="112">
        <v>2.35</v>
      </c>
      <c r="F799" s="112">
        <v>2.2400000000000002</v>
      </c>
      <c r="G799" s="112">
        <v>1.76</v>
      </c>
      <c r="H799" s="112">
        <v>693052527.03999996</v>
      </c>
      <c r="I799" s="112">
        <v>330023554.81</v>
      </c>
      <c r="J799" s="112">
        <v>189092077.56</v>
      </c>
      <c r="K799" s="112">
        <v>392716532.69</v>
      </c>
      <c r="L799" s="112">
        <v>7.14</v>
      </c>
      <c r="M799" s="112">
        <v>11.2</v>
      </c>
      <c r="N799" s="112">
        <f t="shared" si="306"/>
        <v>84</v>
      </c>
      <c r="O799" s="112">
        <f t="shared" si="307"/>
        <v>28</v>
      </c>
      <c r="P799" s="112">
        <f t="shared" si="308"/>
        <v>27</v>
      </c>
      <c r="Q799" s="112">
        <f t="shared" si="309"/>
        <v>55</v>
      </c>
      <c r="R799" s="112">
        <f t="shared" si="310"/>
        <v>17</v>
      </c>
      <c r="S799" s="112" cm="1">
        <f t="array" ref="S799">_xlfn.QUARTILE.EXC(IF($D$5:$D$906=$D799,$L$5:$L$906),1)</f>
        <v>-6.4649999999999999</v>
      </c>
      <c r="T799" s="112" cm="1">
        <f t="array" ref="T799">_xlfn.QUARTILE.EXC(IF($D$5:$D$906=$D799,$L$5:$L$906),3)</f>
        <v>5.9924999999999997</v>
      </c>
      <c r="U799" s="112">
        <f t="shared" si="290"/>
        <v>12.4575</v>
      </c>
      <c r="V799" s="112">
        <f t="shared" si="291"/>
        <v>-25.151250000000001</v>
      </c>
      <c r="W799" s="112">
        <f t="shared" si="292"/>
        <v>24.678750000000001</v>
      </c>
      <c r="X799" s="112" t="b">
        <f t="shared" si="293"/>
        <v>0</v>
      </c>
      <c r="Y799" s="112" cm="1">
        <f t="array" ref="Y799">_xlfn.QUARTILE.EXC(IF($D$5:$D$906=$D799,$M$5:$M$906),1)</f>
        <v>-9.0925000000000011</v>
      </c>
      <c r="Z799" s="112" cm="1">
        <f t="array" ref="Z799">_xlfn.QUARTILE.EXC(IF($D$5:$D$906=$D799,$M$5:$M$906),3)</f>
        <v>7.5674999999999999</v>
      </c>
      <c r="AA799" s="112">
        <f t="shared" si="294"/>
        <v>16.66</v>
      </c>
      <c r="AB799" s="112">
        <f t="shared" si="295"/>
        <v>-34.082500000000003</v>
      </c>
      <c r="AC799" s="112">
        <f t="shared" si="296"/>
        <v>32.557500000000005</v>
      </c>
      <c r="AD799" s="112" t="b">
        <f t="shared" si="297"/>
        <v>0</v>
      </c>
      <c r="AE799" s="101">
        <f t="shared" si="288"/>
        <v>0</v>
      </c>
      <c r="AF799" s="101">
        <f t="shared" si="289"/>
        <v>0</v>
      </c>
      <c r="AG799" s="406" cm="1">
        <f t="array" ref="AG799">_xlfn.QUARTILE.EXC(IF($AT$5:$AT$906=$AT799,$L$5:$L$906),1)</f>
        <v>-6.4649999999999999</v>
      </c>
      <c r="AH799" s="406" cm="1">
        <f t="array" ref="AH799">_xlfn.QUARTILE.EXC(IF($AT$5:$AT$906=$AT799,$L$5:$L$906),3)</f>
        <v>5.9924999999999997</v>
      </c>
      <c r="AI799" s="406">
        <f t="shared" si="298"/>
        <v>12.4575</v>
      </c>
      <c r="AJ799" s="406">
        <f t="shared" si="299"/>
        <v>-25.151250000000001</v>
      </c>
      <c r="AK799" s="406">
        <f t="shared" si="300"/>
        <v>24.678750000000001</v>
      </c>
      <c r="AL799" s="406" t="b">
        <f t="shared" si="301"/>
        <v>0</v>
      </c>
      <c r="AM799" s="406" cm="1">
        <f t="array" ref="AM799">_xlfn.QUARTILE.EXC(IF($AT$5:$AT$906=$AT799,$M$5:$M$906),1)</f>
        <v>-9.0925000000000011</v>
      </c>
      <c r="AN799" s="406" cm="1">
        <f t="array" ref="AN799">_xlfn.QUARTILE.EXC(IF($AT$5:$AT$906=$AT799,$M$5:$M$906),3)</f>
        <v>7.5674999999999999</v>
      </c>
      <c r="AO799" s="406">
        <f t="shared" si="302"/>
        <v>16.66</v>
      </c>
      <c r="AP799" s="406">
        <f t="shared" si="303"/>
        <v>-34.082500000000003</v>
      </c>
      <c r="AQ799" s="406">
        <f t="shared" si="304"/>
        <v>32.557500000000005</v>
      </c>
      <c r="AR799" s="406" t="b">
        <f t="shared" si="305"/>
        <v>0</v>
      </c>
      <c r="AS799" s="404" t="str">
        <f>INDEX('Org2567'!$BM:$BM,MATCH(Raw_DATA!A799,'Org2567'!$D:$D,0))</f>
        <v>รพศ.A B&lt;=700</v>
      </c>
      <c r="AT799" s="404">
        <f>INDEX('Org2567'!$BL:$BL,MATCH(Raw_DATA!A799,'Org2567'!$D:$D,0))</f>
        <v>18</v>
      </c>
      <c r="AU799" s="113"/>
      <c r="AV799" s="101">
        <v>83.96</v>
      </c>
      <c r="AW799" s="101">
        <v>27.89</v>
      </c>
      <c r="AX799" s="101">
        <v>27.2</v>
      </c>
      <c r="AY799" s="101">
        <v>54.97</v>
      </c>
      <c r="AZ799" s="101">
        <v>16.63</v>
      </c>
    </row>
    <row r="800" spans="1:52" x14ac:dyDescent="0.7">
      <c r="A800" s="101" t="s">
        <v>794</v>
      </c>
      <c r="B800" s="101" t="s">
        <v>3275</v>
      </c>
      <c r="C800" s="111" t="str">
        <f>IF(A800="","",INDEX(ID!P:P,MATCH(Raw_DATA!A800,ID!A:A,0)))</f>
        <v>รพช.M2 B&lt;=100</v>
      </c>
      <c r="D800" s="101">
        <f>IF(A800="","",INDEX(ID!M:M,MATCH(Raw_DATA!A800,ID!A:A,0)))</f>
        <v>12</v>
      </c>
      <c r="E800" s="112">
        <v>3.93</v>
      </c>
      <c r="F800" s="112">
        <v>3.74</v>
      </c>
      <c r="G800" s="112">
        <v>3.08</v>
      </c>
      <c r="H800" s="112">
        <v>157472699.75999999</v>
      </c>
      <c r="I800" s="112">
        <v>5508619.8099999996</v>
      </c>
      <c r="J800" s="112">
        <v>26303268.579999998</v>
      </c>
      <c r="K800" s="112">
        <v>112003941.42</v>
      </c>
      <c r="L800" s="112">
        <v>8.91</v>
      </c>
      <c r="M800" s="112">
        <v>1.46</v>
      </c>
      <c r="N800" s="112">
        <f t="shared" si="306"/>
        <v>65</v>
      </c>
      <c r="O800" s="112">
        <f t="shared" si="307"/>
        <v>63</v>
      </c>
      <c r="P800" s="112">
        <f t="shared" si="308"/>
        <v>59</v>
      </c>
      <c r="Q800" s="112">
        <f t="shared" si="309"/>
        <v>149</v>
      </c>
      <c r="R800" s="112">
        <f t="shared" si="310"/>
        <v>51</v>
      </c>
      <c r="S800" s="112" cm="1">
        <f t="array" ref="S800">_xlfn.QUARTILE.EXC(IF($D$5:$D$906=$D800,$L$5:$L$906),1)</f>
        <v>-15.01</v>
      </c>
      <c r="T800" s="112" cm="1">
        <f t="array" ref="T800">_xlfn.QUARTILE.EXC(IF($D$5:$D$906=$D800,$L$5:$L$906),3)</f>
        <v>4.4000000000000004</v>
      </c>
      <c r="U800" s="112">
        <f t="shared" si="290"/>
        <v>19.41</v>
      </c>
      <c r="V800" s="112">
        <f t="shared" si="291"/>
        <v>-44.125</v>
      </c>
      <c r="W800" s="112">
        <f t="shared" si="292"/>
        <v>33.515000000000001</v>
      </c>
      <c r="X800" s="112" t="b">
        <f t="shared" si="293"/>
        <v>0</v>
      </c>
      <c r="Y800" s="112" cm="1">
        <f t="array" ref="Y800">_xlfn.QUARTILE.EXC(IF($D$5:$D$906=$D800,$M$5:$M$906),1)</f>
        <v>-15.23</v>
      </c>
      <c r="Z800" s="112" cm="1">
        <f t="array" ref="Z800">_xlfn.QUARTILE.EXC(IF($D$5:$D$906=$D800,$M$5:$M$906),3)</f>
        <v>-0.92</v>
      </c>
      <c r="AA800" s="112">
        <f t="shared" si="294"/>
        <v>14.31</v>
      </c>
      <c r="AB800" s="112">
        <f t="shared" si="295"/>
        <v>-36.695</v>
      </c>
      <c r="AC800" s="112">
        <f t="shared" si="296"/>
        <v>20.544999999999998</v>
      </c>
      <c r="AD800" s="112" t="b">
        <f t="shared" si="297"/>
        <v>0</v>
      </c>
      <c r="AE800" s="101">
        <f t="shared" si="288"/>
        <v>0</v>
      </c>
      <c r="AF800" s="101">
        <f t="shared" si="289"/>
        <v>0</v>
      </c>
      <c r="AG800" s="406" cm="1">
        <f t="array" ref="AG800">_xlfn.QUARTILE.EXC(IF($AT$5:$AT$906=$AT800,$L$5:$L$906),1)</f>
        <v>-15.01</v>
      </c>
      <c r="AH800" s="406" cm="1">
        <f t="array" ref="AH800">_xlfn.QUARTILE.EXC(IF($AT$5:$AT$906=$AT800,$L$5:$L$906),3)</f>
        <v>4.4000000000000004</v>
      </c>
      <c r="AI800" s="406">
        <f t="shared" si="298"/>
        <v>19.41</v>
      </c>
      <c r="AJ800" s="406">
        <f t="shared" si="299"/>
        <v>-44.125</v>
      </c>
      <c r="AK800" s="406">
        <f t="shared" si="300"/>
        <v>33.515000000000001</v>
      </c>
      <c r="AL800" s="406" t="b">
        <f t="shared" si="301"/>
        <v>0</v>
      </c>
      <c r="AM800" s="406" cm="1">
        <f t="array" ref="AM800">_xlfn.QUARTILE.EXC(IF($AT$5:$AT$906=$AT800,$M$5:$M$906),1)</f>
        <v>-15.23</v>
      </c>
      <c r="AN800" s="406" cm="1">
        <f t="array" ref="AN800">_xlfn.QUARTILE.EXC(IF($AT$5:$AT$906=$AT800,$M$5:$M$906),3)</f>
        <v>-0.92</v>
      </c>
      <c r="AO800" s="406">
        <f t="shared" si="302"/>
        <v>14.31</v>
      </c>
      <c r="AP800" s="406">
        <f t="shared" si="303"/>
        <v>-36.695</v>
      </c>
      <c r="AQ800" s="406">
        <f t="shared" si="304"/>
        <v>20.544999999999998</v>
      </c>
      <c r="AR800" s="406" t="b">
        <f t="shared" si="305"/>
        <v>0</v>
      </c>
      <c r="AS800" s="404" t="str">
        <f>INDEX('Org2567'!$BM:$BM,MATCH(Raw_DATA!A800,'Org2567'!$D:$D,0))</f>
        <v>รพช.M2 B&lt;=100</v>
      </c>
      <c r="AT800" s="404">
        <f>INDEX('Org2567'!$BL:$BL,MATCH(Raw_DATA!A800,'Org2567'!$D:$D,0))</f>
        <v>12</v>
      </c>
      <c r="AU800" s="113"/>
      <c r="AV800" s="101">
        <v>64.599999999999994</v>
      </c>
      <c r="AW800" s="101">
        <v>62.9</v>
      </c>
      <c r="AX800" s="101">
        <v>59.47</v>
      </c>
      <c r="AY800" s="101">
        <v>148.65</v>
      </c>
      <c r="AZ800" s="101">
        <v>51.36</v>
      </c>
    </row>
    <row r="801" spans="1:52" x14ac:dyDescent="0.7">
      <c r="A801" s="101" t="s">
        <v>795</v>
      </c>
      <c r="B801" s="101" t="s">
        <v>3278</v>
      </c>
      <c r="C801" s="111" t="str">
        <f>IF(A801="","",INDEX(ID!P:P,MATCH(Raw_DATA!A801,ID!A:A,0)))</f>
        <v>รพช.F1 P50,000-100,000</v>
      </c>
      <c r="D801" s="101">
        <f>IF(A801="","",INDEX(ID!M:M,MATCH(Raw_DATA!A801,ID!A:A,0)))</f>
        <v>10</v>
      </c>
      <c r="E801" s="112">
        <v>2.87</v>
      </c>
      <c r="F801" s="112">
        <v>2.76</v>
      </c>
      <c r="G801" s="112">
        <v>2.39</v>
      </c>
      <c r="H801" s="112">
        <v>67061404.299999997</v>
      </c>
      <c r="I801" s="112">
        <v>1309947.52</v>
      </c>
      <c r="J801" s="112">
        <v>-11344493.439999999</v>
      </c>
      <c r="K801" s="112">
        <v>49887414.460000001</v>
      </c>
      <c r="L801" s="112">
        <v>-4.5999999999999996</v>
      </c>
      <c r="M801" s="112">
        <v>0.45</v>
      </c>
      <c r="N801" s="112">
        <f t="shared" si="306"/>
        <v>72</v>
      </c>
      <c r="O801" s="112">
        <f t="shared" si="307"/>
        <v>20</v>
      </c>
      <c r="P801" s="112">
        <f t="shared" si="308"/>
        <v>56</v>
      </c>
      <c r="Q801" s="112">
        <f t="shared" si="309"/>
        <v>68</v>
      </c>
      <c r="R801" s="112">
        <f t="shared" si="310"/>
        <v>19</v>
      </c>
      <c r="S801" s="112" cm="1">
        <f t="array" ref="S801">_xlfn.QUARTILE.EXC(IF($D$5:$D$906=$D801,$L$5:$L$906),1)</f>
        <v>-10.594999999999999</v>
      </c>
      <c r="T801" s="112" cm="1">
        <f t="array" ref="T801">_xlfn.QUARTILE.EXC(IF($D$5:$D$906=$D801,$L$5:$L$906),3)</f>
        <v>0.95</v>
      </c>
      <c r="U801" s="112">
        <f t="shared" si="290"/>
        <v>11.544999999999998</v>
      </c>
      <c r="V801" s="112">
        <f t="shared" si="291"/>
        <v>-27.912499999999994</v>
      </c>
      <c r="W801" s="112">
        <f t="shared" si="292"/>
        <v>18.267499999999995</v>
      </c>
      <c r="X801" s="112" t="b">
        <f t="shared" si="293"/>
        <v>0</v>
      </c>
      <c r="Y801" s="112" cm="1">
        <f t="array" ref="Y801">_xlfn.QUARTILE.EXC(IF($D$5:$D$906=$D801,$M$5:$M$906),1)</f>
        <v>-17.670000000000002</v>
      </c>
      <c r="Z801" s="112" cm="1">
        <f t="array" ref="Z801">_xlfn.QUARTILE.EXC(IF($D$5:$D$906=$D801,$M$5:$M$906),3)</f>
        <v>-3.92</v>
      </c>
      <c r="AA801" s="112">
        <f t="shared" si="294"/>
        <v>13.750000000000002</v>
      </c>
      <c r="AB801" s="112">
        <f t="shared" si="295"/>
        <v>-38.295000000000002</v>
      </c>
      <c r="AC801" s="112">
        <f t="shared" si="296"/>
        <v>16.705000000000005</v>
      </c>
      <c r="AD801" s="112" t="b">
        <f t="shared" si="297"/>
        <v>0</v>
      </c>
      <c r="AE801" s="101">
        <f t="shared" si="288"/>
        <v>0</v>
      </c>
      <c r="AF801" s="101">
        <f t="shared" si="289"/>
        <v>1</v>
      </c>
      <c r="AG801" s="406" cm="1">
        <f t="array" ref="AG801">_xlfn.QUARTILE.EXC(IF($AT$5:$AT$906=$AT801,$L$5:$L$906),1)</f>
        <v>-10.594999999999999</v>
      </c>
      <c r="AH801" s="406" cm="1">
        <f t="array" ref="AH801">_xlfn.QUARTILE.EXC(IF($AT$5:$AT$906=$AT801,$L$5:$L$906),3)</f>
        <v>0.95</v>
      </c>
      <c r="AI801" s="406">
        <f t="shared" si="298"/>
        <v>11.544999999999998</v>
      </c>
      <c r="AJ801" s="406">
        <f t="shared" si="299"/>
        <v>-27.912499999999994</v>
      </c>
      <c r="AK801" s="406">
        <f t="shared" si="300"/>
        <v>18.267499999999995</v>
      </c>
      <c r="AL801" s="406" t="b">
        <f t="shared" si="301"/>
        <v>0</v>
      </c>
      <c r="AM801" s="406" cm="1">
        <f t="array" ref="AM801">_xlfn.QUARTILE.EXC(IF($AT$5:$AT$906=$AT801,$M$5:$M$906),1)</f>
        <v>-17.670000000000002</v>
      </c>
      <c r="AN801" s="406" cm="1">
        <f t="array" ref="AN801">_xlfn.QUARTILE.EXC(IF($AT$5:$AT$906=$AT801,$M$5:$M$906),3)</f>
        <v>-3.92</v>
      </c>
      <c r="AO801" s="406">
        <f t="shared" si="302"/>
        <v>13.750000000000002</v>
      </c>
      <c r="AP801" s="406">
        <f t="shared" si="303"/>
        <v>-38.295000000000002</v>
      </c>
      <c r="AQ801" s="406">
        <f t="shared" si="304"/>
        <v>16.705000000000005</v>
      </c>
      <c r="AR801" s="406" t="b">
        <f t="shared" si="305"/>
        <v>0</v>
      </c>
      <c r="AS801" s="404" t="str">
        <f>INDEX('Org2567'!$BM:$BM,MATCH(Raw_DATA!A801,'Org2567'!$D:$D,0))</f>
        <v>รพช.F1 P50,000-100,000</v>
      </c>
      <c r="AT801" s="404">
        <f>INDEX('Org2567'!$BL:$BL,MATCH(Raw_DATA!A801,'Org2567'!$D:$D,0))</f>
        <v>10</v>
      </c>
      <c r="AU801" s="113"/>
      <c r="AV801" s="101">
        <v>72.31</v>
      </c>
      <c r="AW801" s="101">
        <v>20.43</v>
      </c>
      <c r="AX801" s="101">
        <v>56.34</v>
      </c>
      <c r="AY801" s="101">
        <v>68.069999999999993</v>
      </c>
      <c r="AZ801" s="101">
        <v>18.55</v>
      </c>
    </row>
    <row r="802" spans="1:52" x14ac:dyDescent="0.7">
      <c r="A802" s="101" t="s">
        <v>3784</v>
      </c>
      <c r="B802" s="101" t="s">
        <v>3786</v>
      </c>
      <c r="C802" s="111" t="str">
        <f>IF(A802="","",INDEX(ID!P:P,MATCH(Raw_DATA!A802,ID!A:A,0)))</f>
        <v>รพช.F1 P&lt;=50,000</v>
      </c>
      <c r="D802" s="101">
        <f>IF(A802="","",INDEX(ID!M:M,MATCH(Raw_DATA!A802,ID!A:A,0)))</f>
        <v>9</v>
      </c>
      <c r="E802" s="112">
        <v>8.18</v>
      </c>
      <c r="F802" s="112">
        <v>7.67</v>
      </c>
      <c r="G802" s="112">
        <v>6.78</v>
      </c>
      <c r="H802" s="112">
        <v>86639211.099999994</v>
      </c>
      <c r="I802" s="112">
        <v>7308716.21</v>
      </c>
      <c r="J802" s="112">
        <v>26684018.41</v>
      </c>
      <c r="K802" s="112">
        <v>69718121.310000002</v>
      </c>
      <c r="L802" s="112">
        <v>20.92</v>
      </c>
      <c r="M802" s="112">
        <v>1.76</v>
      </c>
      <c r="N802" s="112">
        <f t="shared" si="306"/>
        <v>68</v>
      </c>
      <c r="O802" s="112">
        <f t="shared" si="307"/>
        <v>38</v>
      </c>
      <c r="P802" s="112">
        <f t="shared" si="308"/>
        <v>85</v>
      </c>
      <c r="Q802" s="112">
        <f t="shared" si="309"/>
        <v>104</v>
      </c>
      <c r="R802" s="112">
        <f t="shared" si="310"/>
        <v>73</v>
      </c>
      <c r="S802" s="112" cm="1">
        <f t="array" ref="S802">_xlfn.QUARTILE.EXC(IF($D$5:$D$906=$D802,$L$5:$L$906),1)</f>
        <v>-8.26</v>
      </c>
      <c r="T802" s="112" cm="1">
        <f t="array" ref="T802">_xlfn.QUARTILE.EXC(IF($D$5:$D$906=$D802,$L$5:$L$906),3)</f>
        <v>3.2450000000000001</v>
      </c>
      <c r="U802" s="112">
        <f t="shared" si="290"/>
        <v>11.504999999999999</v>
      </c>
      <c r="V802" s="112">
        <f t="shared" si="291"/>
        <v>-25.517499999999998</v>
      </c>
      <c r="W802" s="112">
        <f t="shared" si="292"/>
        <v>20.502500000000001</v>
      </c>
      <c r="X802" s="112" t="b">
        <f t="shared" si="293"/>
        <v>1</v>
      </c>
      <c r="Y802" s="112" cm="1">
        <f t="array" ref="Y802">_xlfn.QUARTILE.EXC(IF($D$5:$D$906=$D802,$M$5:$M$906),1)</f>
        <v>-12.452500000000001</v>
      </c>
      <c r="Z802" s="112" cm="1">
        <f t="array" ref="Z802">_xlfn.QUARTILE.EXC(IF($D$5:$D$906=$D802,$M$5:$M$906),3)</f>
        <v>0.39</v>
      </c>
      <c r="AA802" s="112">
        <f t="shared" si="294"/>
        <v>12.842500000000001</v>
      </c>
      <c r="AB802" s="112">
        <f t="shared" si="295"/>
        <v>-31.716250000000002</v>
      </c>
      <c r="AC802" s="112">
        <f t="shared" si="296"/>
        <v>19.653750000000002</v>
      </c>
      <c r="AD802" s="112" t="b">
        <f t="shared" si="297"/>
        <v>0</v>
      </c>
      <c r="AE802" s="101">
        <f t="shared" si="288"/>
        <v>0</v>
      </c>
      <c r="AF802" s="101">
        <f t="shared" si="289"/>
        <v>0</v>
      </c>
      <c r="AG802" s="406" cm="1">
        <f t="array" ref="AG802">_xlfn.QUARTILE.EXC(IF($AT$5:$AT$906=$AT802,$L$5:$L$906),1)</f>
        <v>-8.26</v>
      </c>
      <c r="AH802" s="406" cm="1">
        <f t="array" ref="AH802">_xlfn.QUARTILE.EXC(IF($AT$5:$AT$906=$AT802,$L$5:$L$906),3)</f>
        <v>3.2450000000000001</v>
      </c>
      <c r="AI802" s="406">
        <f t="shared" si="298"/>
        <v>11.504999999999999</v>
      </c>
      <c r="AJ802" s="406">
        <f t="shared" si="299"/>
        <v>-25.517499999999998</v>
      </c>
      <c r="AK802" s="406">
        <f t="shared" si="300"/>
        <v>20.502500000000001</v>
      </c>
      <c r="AL802" s="406" t="b">
        <f t="shared" si="301"/>
        <v>1</v>
      </c>
      <c r="AM802" s="406" cm="1">
        <f t="array" ref="AM802">_xlfn.QUARTILE.EXC(IF($AT$5:$AT$906=$AT802,$M$5:$M$906),1)</f>
        <v>-12.452500000000001</v>
      </c>
      <c r="AN802" s="406" cm="1">
        <f t="array" ref="AN802">_xlfn.QUARTILE.EXC(IF($AT$5:$AT$906=$AT802,$M$5:$M$906),3)</f>
        <v>0.39</v>
      </c>
      <c r="AO802" s="406">
        <f t="shared" si="302"/>
        <v>12.842500000000001</v>
      </c>
      <c r="AP802" s="406">
        <f t="shared" si="303"/>
        <v>-31.716250000000002</v>
      </c>
      <c r="AQ802" s="406">
        <f t="shared" si="304"/>
        <v>19.653750000000002</v>
      </c>
      <c r="AR802" s="406" t="b">
        <f t="shared" si="305"/>
        <v>0</v>
      </c>
      <c r="AS802" s="404" t="str">
        <f>INDEX('Org2567'!$BM:$BM,MATCH(Raw_DATA!A802,'Org2567'!$D:$D,0))</f>
        <v>รพช.F1 P&lt;=50,000</v>
      </c>
      <c r="AT802" s="404">
        <f>INDEX('Org2567'!$BL:$BL,MATCH(Raw_DATA!A802,'Org2567'!$D:$D,0))</f>
        <v>9</v>
      </c>
      <c r="AU802" s="113"/>
      <c r="AV802" s="101">
        <v>68.290000000000006</v>
      </c>
      <c r="AW802" s="101">
        <v>38</v>
      </c>
      <c r="AX802" s="101">
        <v>85.18</v>
      </c>
      <c r="AY802" s="101">
        <v>103.89</v>
      </c>
      <c r="AZ802" s="101">
        <v>73.47</v>
      </c>
    </row>
    <row r="803" spans="1:52" x14ac:dyDescent="0.7">
      <c r="A803" s="101" t="s">
        <v>796</v>
      </c>
      <c r="B803" s="101" t="s">
        <v>3342</v>
      </c>
      <c r="C803" s="111" t="str">
        <f>IF(A803="","",INDEX(ID!P:P,MATCH(Raw_DATA!A803,ID!A:A,0)))</f>
        <v>รพท.S B&lt;=400</v>
      </c>
      <c r="D803" s="101">
        <f>IF(A803="","",INDEX(ID!M:M,MATCH(Raw_DATA!A803,ID!A:A,0)))</f>
        <v>16</v>
      </c>
      <c r="E803" s="112">
        <v>1.01</v>
      </c>
      <c r="F803" s="112">
        <v>0.93</v>
      </c>
      <c r="G803" s="112">
        <v>0.57999999999999996</v>
      </c>
      <c r="H803" s="112">
        <v>3276592.69</v>
      </c>
      <c r="I803" s="112">
        <v>-27186699.890000001</v>
      </c>
      <c r="J803" s="112">
        <v>23920703.84</v>
      </c>
      <c r="K803" s="112">
        <v>-118868093.22</v>
      </c>
      <c r="L803" s="112">
        <v>3.59</v>
      </c>
      <c r="M803" s="112">
        <v>-3.91</v>
      </c>
      <c r="N803" s="112">
        <f t="shared" si="306"/>
        <v>326</v>
      </c>
      <c r="O803" s="112">
        <f t="shared" si="307"/>
        <v>181</v>
      </c>
      <c r="P803" s="112">
        <f t="shared" si="308"/>
        <v>37</v>
      </c>
      <c r="Q803" s="112">
        <f t="shared" si="309"/>
        <v>115</v>
      </c>
      <c r="R803" s="112">
        <f t="shared" si="310"/>
        <v>53</v>
      </c>
      <c r="S803" s="112" cm="1">
        <f t="array" ref="S803">_xlfn.QUARTILE.EXC(IF($D$5:$D$906=$D803,$L$5:$L$906),1)</f>
        <v>-2.1850000000000001</v>
      </c>
      <c r="T803" s="112" cm="1">
        <f t="array" ref="T803">_xlfn.QUARTILE.EXC(IF($D$5:$D$906=$D803,$L$5:$L$906),3)</f>
        <v>5.5750000000000002</v>
      </c>
      <c r="U803" s="112">
        <f t="shared" si="290"/>
        <v>7.76</v>
      </c>
      <c r="V803" s="112">
        <f t="shared" si="291"/>
        <v>-13.825000000000001</v>
      </c>
      <c r="W803" s="112">
        <f t="shared" si="292"/>
        <v>17.215</v>
      </c>
      <c r="X803" s="112" t="b">
        <f t="shared" si="293"/>
        <v>0</v>
      </c>
      <c r="Y803" s="112" cm="1">
        <f t="array" ref="Y803">_xlfn.QUARTILE.EXC(IF($D$5:$D$906=$D803,$M$5:$M$906),1)</f>
        <v>-5.58</v>
      </c>
      <c r="Z803" s="112" cm="1">
        <f t="array" ref="Z803">_xlfn.QUARTILE.EXC(IF($D$5:$D$906=$D803,$M$5:$M$906),3)</f>
        <v>0.90500000000000003</v>
      </c>
      <c r="AA803" s="112">
        <f t="shared" si="294"/>
        <v>6.4850000000000003</v>
      </c>
      <c r="AB803" s="112">
        <f t="shared" si="295"/>
        <v>-15.307500000000001</v>
      </c>
      <c r="AC803" s="112">
        <f t="shared" si="296"/>
        <v>10.6325</v>
      </c>
      <c r="AD803" s="112" t="b">
        <f t="shared" si="297"/>
        <v>0</v>
      </c>
      <c r="AE803" s="101">
        <f t="shared" si="288"/>
        <v>1</v>
      </c>
      <c r="AF803" s="101">
        <f t="shared" si="289"/>
        <v>0</v>
      </c>
      <c r="AG803" s="406" cm="1">
        <f t="array" ref="AG803">_xlfn.QUARTILE.EXC(IF($AT$5:$AT$906=$AT803,$L$5:$L$906),1)</f>
        <v>-2.1850000000000001</v>
      </c>
      <c r="AH803" s="406" cm="1">
        <f t="array" ref="AH803">_xlfn.QUARTILE.EXC(IF($AT$5:$AT$906=$AT803,$L$5:$L$906),3)</f>
        <v>5.5750000000000002</v>
      </c>
      <c r="AI803" s="406">
        <f t="shared" si="298"/>
        <v>7.76</v>
      </c>
      <c r="AJ803" s="406">
        <f t="shared" si="299"/>
        <v>-13.825000000000001</v>
      </c>
      <c r="AK803" s="406">
        <f t="shared" si="300"/>
        <v>17.215</v>
      </c>
      <c r="AL803" s="406" t="b">
        <f t="shared" si="301"/>
        <v>0</v>
      </c>
      <c r="AM803" s="406" cm="1">
        <f t="array" ref="AM803">_xlfn.QUARTILE.EXC(IF($AT$5:$AT$906=$AT803,$M$5:$M$906),1)</f>
        <v>-5.58</v>
      </c>
      <c r="AN803" s="406" cm="1">
        <f t="array" ref="AN803">_xlfn.QUARTILE.EXC(IF($AT$5:$AT$906=$AT803,$M$5:$M$906),3)</f>
        <v>0.90500000000000003</v>
      </c>
      <c r="AO803" s="406">
        <f t="shared" si="302"/>
        <v>6.4850000000000003</v>
      </c>
      <c r="AP803" s="406">
        <f t="shared" si="303"/>
        <v>-15.307500000000001</v>
      </c>
      <c r="AQ803" s="406">
        <f t="shared" si="304"/>
        <v>10.6325</v>
      </c>
      <c r="AR803" s="406" t="b">
        <f t="shared" si="305"/>
        <v>0</v>
      </c>
      <c r="AS803" s="404" t="str">
        <f>INDEX('Org2567'!$BM:$BM,MATCH(Raw_DATA!A803,'Org2567'!$D:$D,0))</f>
        <v>รพท.S B&lt;=400</v>
      </c>
      <c r="AT803" s="404">
        <f>INDEX('Org2567'!$BL:$BL,MATCH(Raw_DATA!A803,'Org2567'!$D:$D,0))</f>
        <v>16</v>
      </c>
      <c r="AU803" s="113"/>
      <c r="AV803" s="101">
        <v>326.04000000000002</v>
      </c>
      <c r="AW803" s="101">
        <v>180.96</v>
      </c>
      <c r="AX803" s="101">
        <v>37.479999999999997</v>
      </c>
      <c r="AY803" s="101">
        <v>114.76</v>
      </c>
      <c r="AZ803" s="101">
        <v>52.8</v>
      </c>
    </row>
    <row r="804" spans="1:52" x14ac:dyDescent="0.7">
      <c r="A804" s="101" t="s">
        <v>797</v>
      </c>
      <c r="B804" s="101" t="s">
        <v>3346</v>
      </c>
      <c r="C804" s="111" t="str">
        <f>IF(A804="","",INDEX(ID!P:P,MATCH(Raw_DATA!A804,ID!A:A,0)))</f>
        <v>รพช.F3 P&lt;=15,000</v>
      </c>
      <c r="D804" s="101">
        <f>IF(A804="","",INDEX(ID!M:M,MATCH(Raw_DATA!A804,ID!A:A,0)))</f>
        <v>2</v>
      </c>
      <c r="E804" s="112">
        <v>1.25</v>
      </c>
      <c r="F804" s="112">
        <v>1.1399999999999999</v>
      </c>
      <c r="G804" s="112">
        <v>0.69</v>
      </c>
      <c r="H804" s="112">
        <v>1426137.18</v>
      </c>
      <c r="I804" s="112">
        <v>-1707515.44</v>
      </c>
      <c r="J804" s="112">
        <v>-2275826.9700000002</v>
      </c>
      <c r="K804" s="112">
        <v>-1745335.95</v>
      </c>
      <c r="L804" s="112">
        <v>-4.1399999999999997</v>
      </c>
      <c r="M804" s="112">
        <v>-3.19</v>
      </c>
      <c r="N804" s="112">
        <f t="shared" si="306"/>
        <v>167</v>
      </c>
      <c r="O804" s="112">
        <f t="shared" si="307"/>
        <v>18</v>
      </c>
      <c r="P804" s="112">
        <f t="shared" si="308"/>
        <v>28</v>
      </c>
      <c r="Q804" s="112">
        <f t="shared" si="309"/>
        <v>137</v>
      </c>
      <c r="R804" s="112">
        <f t="shared" si="310"/>
        <v>17</v>
      </c>
      <c r="S804" s="112" cm="1">
        <f t="array" ref="S804">_xlfn.QUARTILE.EXC(IF($D$5:$D$906=$D804,$L$5:$L$906),1)</f>
        <v>-5.3650000000000002</v>
      </c>
      <c r="T804" s="112" cm="1">
        <f t="array" ref="T804">_xlfn.QUARTILE.EXC(IF($D$5:$D$906=$D804,$L$5:$L$906),3)</f>
        <v>10.815000000000001</v>
      </c>
      <c r="U804" s="112">
        <f t="shared" si="290"/>
        <v>16.18</v>
      </c>
      <c r="V804" s="112">
        <f t="shared" si="291"/>
        <v>-29.634999999999998</v>
      </c>
      <c r="W804" s="112">
        <f t="shared" si="292"/>
        <v>35.085000000000001</v>
      </c>
      <c r="X804" s="112" t="b">
        <f t="shared" si="293"/>
        <v>0</v>
      </c>
      <c r="Y804" s="112" cm="1">
        <f t="array" ref="Y804">_xlfn.QUARTILE.EXC(IF($D$5:$D$906=$D804,$M$5:$M$906),1)</f>
        <v>-14.08</v>
      </c>
      <c r="Z804" s="112" cm="1">
        <f t="array" ref="Z804">_xlfn.QUARTILE.EXC(IF($D$5:$D$906=$D804,$M$5:$M$906),3)</f>
        <v>0.78999999999999981</v>
      </c>
      <c r="AA804" s="112">
        <f t="shared" si="294"/>
        <v>14.87</v>
      </c>
      <c r="AB804" s="112">
        <f t="shared" si="295"/>
        <v>-36.384999999999998</v>
      </c>
      <c r="AC804" s="112">
        <f t="shared" si="296"/>
        <v>23.094999999999999</v>
      </c>
      <c r="AD804" s="112" t="b">
        <f t="shared" si="297"/>
        <v>0</v>
      </c>
      <c r="AE804" s="101">
        <f t="shared" si="288"/>
        <v>1</v>
      </c>
      <c r="AF804" s="101">
        <f t="shared" si="289"/>
        <v>1</v>
      </c>
      <c r="AG804" s="406" cm="1">
        <f t="array" ref="AG804">_xlfn.QUARTILE.EXC(IF($AT$5:$AT$906=$AT804,$L$5:$L$906),1)</f>
        <v>-5.3650000000000002</v>
      </c>
      <c r="AH804" s="406" cm="1">
        <f t="array" ref="AH804">_xlfn.QUARTILE.EXC(IF($AT$5:$AT$906=$AT804,$L$5:$L$906),3)</f>
        <v>10.815000000000001</v>
      </c>
      <c r="AI804" s="406">
        <f t="shared" si="298"/>
        <v>16.18</v>
      </c>
      <c r="AJ804" s="406">
        <f t="shared" si="299"/>
        <v>-29.634999999999998</v>
      </c>
      <c r="AK804" s="406">
        <f t="shared" si="300"/>
        <v>35.085000000000001</v>
      </c>
      <c r="AL804" s="406" t="b">
        <f t="shared" si="301"/>
        <v>0</v>
      </c>
      <c r="AM804" s="406" cm="1">
        <f t="array" ref="AM804">_xlfn.QUARTILE.EXC(IF($AT$5:$AT$906=$AT804,$M$5:$M$906),1)</f>
        <v>-14.08</v>
      </c>
      <c r="AN804" s="406" cm="1">
        <f t="array" ref="AN804">_xlfn.QUARTILE.EXC(IF($AT$5:$AT$906=$AT804,$M$5:$M$906),3)</f>
        <v>0.78999999999999981</v>
      </c>
      <c r="AO804" s="406">
        <f t="shared" si="302"/>
        <v>14.87</v>
      </c>
      <c r="AP804" s="406">
        <f t="shared" si="303"/>
        <v>-36.384999999999998</v>
      </c>
      <c r="AQ804" s="406">
        <f t="shared" si="304"/>
        <v>23.094999999999999</v>
      </c>
      <c r="AR804" s="406" t="b">
        <f t="shared" si="305"/>
        <v>0</v>
      </c>
      <c r="AS804" s="404" t="str">
        <f>INDEX('Org2567'!$BM:$BM,MATCH(Raw_DATA!A804,'Org2567'!$D:$D,0))</f>
        <v>รพช.F3 P&lt;=15,000</v>
      </c>
      <c r="AT804" s="404">
        <f>INDEX('Org2567'!$BL:$BL,MATCH(Raw_DATA!A804,'Org2567'!$D:$D,0))</f>
        <v>2</v>
      </c>
      <c r="AU804" s="113"/>
      <c r="AV804" s="101">
        <v>166.77</v>
      </c>
      <c r="AW804" s="101">
        <v>17.75</v>
      </c>
      <c r="AX804" s="101">
        <v>28.47</v>
      </c>
      <c r="AY804" s="101">
        <v>137.29</v>
      </c>
      <c r="AZ804" s="101">
        <v>16.690000000000001</v>
      </c>
    </row>
    <row r="805" spans="1:52" x14ac:dyDescent="0.7">
      <c r="A805" s="101" t="s">
        <v>798</v>
      </c>
      <c r="B805" s="101" t="s">
        <v>3349</v>
      </c>
      <c r="C805" s="111" t="str">
        <f>IF(A805="","",INDEX(ID!P:P,MATCH(Raw_DATA!A805,ID!A:A,0)))</f>
        <v>รพช.F2 P&lt;=30,000</v>
      </c>
      <c r="D805" s="101">
        <f>IF(A805="","",INDEX(ID!M:M,MATCH(Raw_DATA!A805,ID!A:A,0)))</f>
        <v>5</v>
      </c>
      <c r="E805" s="112">
        <v>1</v>
      </c>
      <c r="F805" s="112">
        <v>0.95</v>
      </c>
      <c r="G805" s="112">
        <v>0.61</v>
      </c>
      <c r="H805" s="112">
        <v>28069.200000000001</v>
      </c>
      <c r="I805" s="112">
        <v>-23040015.699999999</v>
      </c>
      <c r="J805" s="112">
        <v>-7169433.6100000003</v>
      </c>
      <c r="K805" s="112">
        <v>-6066915.2300000004</v>
      </c>
      <c r="L805" s="112">
        <v>-10.57</v>
      </c>
      <c r="M805" s="112">
        <v>-85.99</v>
      </c>
      <c r="N805" s="112">
        <f t="shared" si="306"/>
        <v>310</v>
      </c>
      <c r="O805" s="112">
        <f t="shared" si="307"/>
        <v>7</v>
      </c>
      <c r="P805" s="112">
        <f t="shared" si="308"/>
        <v>50</v>
      </c>
      <c r="Q805" s="112">
        <f t="shared" si="309"/>
        <v>202</v>
      </c>
      <c r="R805" s="112">
        <f t="shared" si="310"/>
        <v>24</v>
      </c>
      <c r="S805" s="112" cm="1">
        <f t="array" ref="S805">_xlfn.QUARTILE.EXC(IF($D$5:$D$906=$D805,$L$5:$L$906),1)</f>
        <v>-9.4075000000000006</v>
      </c>
      <c r="T805" s="112" cm="1">
        <f t="array" ref="T805">_xlfn.QUARTILE.EXC(IF($D$5:$D$906=$D805,$L$5:$L$906),3)</f>
        <v>1.645</v>
      </c>
      <c r="U805" s="112">
        <f t="shared" si="290"/>
        <v>11.0525</v>
      </c>
      <c r="V805" s="112">
        <f t="shared" si="291"/>
        <v>-25.986249999999998</v>
      </c>
      <c r="W805" s="112">
        <f t="shared" si="292"/>
        <v>18.223749999999999</v>
      </c>
      <c r="X805" s="112" t="b">
        <f t="shared" si="293"/>
        <v>0</v>
      </c>
      <c r="Y805" s="112" cm="1">
        <f t="array" ref="Y805">_xlfn.QUARTILE.EXC(IF($D$5:$D$906=$D805,$M$5:$M$906),1)</f>
        <v>-18.744999999999997</v>
      </c>
      <c r="Z805" s="112" cm="1">
        <f t="array" ref="Z805">_xlfn.QUARTILE.EXC(IF($D$5:$D$906=$D805,$M$5:$M$906),3)</f>
        <v>-2.7</v>
      </c>
      <c r="AA805" s="112">
        <f t="shared" si="294"/>
        <v>16.044999999999998</v>
      </c>
      <c r="AB805" s="112">
        <f t="shared" si="295"/>
        <v>-42.812499999999993</v>
      </c>
      <c r="AC805" s="112">
        <f t="shared" si="296"/>
        <v>21.367499999999996</v>
      </c>
      <c r="AD805" s="112" t="b">
        <f t="shared" si="297"/>
        <v>1</v>
      </c>
      <c r="AE805" s="101">
        <f t="shared" si="288"/>
        <v>1</v>
      </c>
      <c r="AF805" s="101">
        <f t="shared" si="289"/>
        <v>1</v>
      </c>
      <c r="AG805" s="406" cm="1">
        <f t="array" ref="AG805">_xlfn.QUARTILE.EXC(IF($AT$5:$AT$906=$AT805,$L$5:$L$906),1)</f>
        <v>-9.4075000000000006</v>
      </c>
      <c r="AH805" s="406" cm="1">
        <f t="array" ref="AH805">_xlfn.QUARTILE.EXC(IF($AT$5:$AT$906=$AT805,$L$5:$L$906),3)</f>
        <v>1.645</v>
      </c>
      <c r="AI805" s="406">
        <f t="shared" si="298"/>
        <v>11.0525</v>
      </c>
      <c r="AJ805" s="406">
        <f t="shared" si="299"/>
        <v>-25.986249999999998</v>
      </c>
      <c r="AK805" s="406">
        <f t="shared" si="300"/>
        <v>18.223749999999999</v>
      </c>
      <c r="AL805" s="406" t="b">
        <f t="shared" si="301"/>
        <v>0</v>
      </c>
      <c r="AM805" s="406" cm="1">
        <f t="array" ref="AM805">_xlfn.QUARTILE.EXC(IF($AT$5:$AT$906=$AT805,$M$5:$M$906),1)</f>
        <v>-18.744999999999997</v>
      </c>
      <c r="AN805" s="406" cm="1">
        <f t="array" ref="AN805">_xlfn.QUARTILE.EXC(IF($AT$5:$AT$906=$AT805,$M$5:$M$906),3)</f>
        <v>-2.7</v>
      </c>
      <c r="AO805" s="406">
        <f t="shared" si="302"/>
        <v>16.044999999999998</v>
      </c>
      <c r="AP805" s="406">
        <f t="shared" si="303"/>
        <v>-42.812499999999993</v>
      </c>
      <c r="AQ805" s="406">
        <f t="shared" si="304"/>
        <v>21.367499999999996</v>
      </c>
      <c r="AR805" s="406" t="b">
        <f t="shared" si="305"/>
        <v>1</v>
      </c>
      <c r="AS805" s="404" t="str">
        <f>INDEX('Org2567'!$BM:$BM,MATCH(Raw_DATA!A805,'Org2567'!$D:$D,0))</f>
        <v>รพช.F2 P&lt;=30,000</v>
      </c>
      <c r="AT805" s="404">
        <f>INDEX('Org2567'!$BL:$BL,MATCH(Raw_DATA!A805,'Org2567'!$D:$D,0))</f>
        <v>5</v>
      </c>
      <c r="AU805" s="113"/>
      <c r="AV805" s="101">
        <v>310.32</v>
      </c>
      <c r="AW805" s="101">
        <v>7.05</v>
      </c>
      <c r="AX805" s="101">
        <v>49.65</v>
      </c>
      <c r="AY805" s="101">
        <v>202</v>
      </c>
      <c r="AZ805" s="101">
        <v>24.37</v>
      </c>
    </row>
    <row r="806" spans="1:52" x14ac:dyDescent="0.7">
      <c r="A806" s="101" t="s">
        <v>799</v>
      </c>
      <c r="B806" s="101" t="s">
        <v>3352</v>
      </c>
      <c r="C806" s="111" t="str">
        <f>IF(A806="","",INDEX(ID!P:P,MATCH(Raw_DATA!A806,ID!A:A,0)))</f>
        <v>รพช.F2 P30,000-60,000</v>
      </c>
      <c r="D806" s="101">
        <f>IF(A806="","",INDEX(ID!M:M,MATCH(Raw_DATA!A806,ID!A:A,0)))</f>
        <v>6</v>
      </c>
      <c r="E806" s="112">
        <v>3.29</v>
      </c>
      <c r="F806" s="112">
        <v>2.98</v>
      </c>
      <c r="G806" s="112">
        <v>1.75</v>
      </c>
      <c r="H806" s="112">
        <v>23146194.149999999</v>
      </c>
      <c r="I806" s="112">
        <v>-26547905.23</v>
      </c>
      <c r="J806" s="112">
        <v>-21529147.629999999</v>
      </c>
      <c r="K806" s="112">
        <v>7601781.6399999997</v>
      </c>
      <c r="L806" s="112">
        <v>-19.91</v>
      </c>
      <c r="M806" s="112">
        <v>-36.92</v>
      </c>
      <c r="N806" s="112">
        <f t="shared" si="306"/>
        <v>5</v>
      </c>
      <c r="O806" s="112">
        <f t="shared" si="307"/>
        <v>84</v>
      </c>
      <c r="P806" s="112">
        <f t="shared" si="308"/>
        <v>34</v>
      </c>
      <c r="Q806" s="112">
        <f t="shared" si="309"/>
        <v>465</v>
      </c>
      <c r="R806" s="112">
        <f t="shared" si="310"/>
        <v>48</v>
      </c>
      <c r="S806" s="112" cm="1">
        <f t="array" ref="S806">_xlfn.QUARTILE.EXC(IF($D$5:$D$906=$D806,$L$5:$L$906),1)</f>
        <v>-10.317499999999999</v>
      </c>
      <c r="T806" s="112" cm="1">
        <f t="array" ref="T806">_xlfn.QUARTILE.EXC(IF($D$5:$D$906=$D806,$L$5:$L$906),3)</f>
        <v>1.0349999999999999</v>
      </c>
      <c r="U806" s="112">
        <f t="shared" si="290"/>
        <v>11.352499999999999</v>
      </c>
      <c r="V806" s="112">
        <f t="shared" si="291"/>
        <v>-27.346249999999998</v>
      </c>
      <c r="W806" s="112">
        <f t="shared" si="292"/>
        <v>18.063749999999999</v>
      </c>
      <c r="X806" s="112" t="b">
        <f t="shared" si="293"/>
        <v>0</v>
      </c>
      <c r="Y806" s="112" cm="1">
        <f t="array" ref="Y806">_xlfn.QUARTILE.EXC(IF($D$5:$D$906=$D806,$M$5:$M$906),1)</f>
        <v>-15.98</v>
      </c>
      <c r="Z806" s="112" cm="1">
        <f t="array" ref="Z806">_xlfn.QUARTILE.EXC(IF($D$5:$D$906=$D806,$M$5:$M$906),3)</f>
        <v>-2.4</v>
      </c>
      <c r="AA806" s="112">
        <f t="shared" si="294"/>
        <v>13.58</v>
      </c>
      <c r="AB806" s="112">
        <f t="shared" si="295"/>
        <v>-36.35</v>
      </c>
      <c r="AC806" s="112">
        <f t="shared" si="296"/>
        <v>17.970000000000002</v>
      </c>
      <c r="AD806" s="112" t="b">
        <f t="shared" si="297"/>
        <v>1</v>
      </c>
      <c r="AE806" s="101">
        <f t="shared" si="288"/>
        <v>1</v>
      </c>
      <c r="AF806" s="101">
        <f t="shared" si="289"/>
        <v>1</v>
      </c>
      <c r="AG806" s="406" cm="1">
        <f t="array" ref="AG806">_xlfn.QUARTILE.EXC(IF($AT$5:$AT$906=$AT806,$L$5:$L$906),1)</f>
        <v>-9.3850000000000016</v>
      </c>
      <c r="AH806" s="406" cm="1">
        <f t="array" ref="AH806">_xlfn.QUARTILE.EXC(IF($AT$5:$AT$906=$AT806,$L$5:$L$906),3)</f>
        <v>1.2250000000000001</v>
      </c>
      <c r="AI806" s="406">
        <f t="shared" si="298"/>
        <v>10.610000000000001</v>
      </c>
      <c r="AJ806" s="406">
        <f t="shared" si="299"/>
        <v>-25.300000000000004</v>
      </c>
      <c r="AK806" s="406">
        <f t="shared" si="300"/>
        <v>17.140000000000004</v>
      </c>
      <c r="AL806" s="406" t="b">
        <f t="shared" si="301"/>
        <v>0</v>
      </c>
      <c r="AM806" s="406" cm="1">
        <f t="array" ref="AM806">_xlfn.QUARTILE.EXC(IF($AT$5:$AT$906=$AT806,$M$5:$M$906),1)</f>
        <v>-15.515000000000001</v>
      </c>
      <c r="AN806" s="406" cm="1">
        <f t="array" ref="AN806">_xlfn.QUARTILE.EXC(IF($AT$5:$AT$906=$AT806,$M$5:$M$906),3)</f>
        <v>-2.2599999999999998</v>
      </c>
      <c r="AO806" s="406">
        <f t="shared" si="302"/>
        <v>13.255000000000001</v>
      </c>
      <c r="AP806" s="406">
        <f t="shared" si="303"/>
        <v>-35.397500000000001</v>
      </c>
      <c r="AQ806" s="406">
        <f t="shared" si="304"/>
        <v>17.622500000000002</v>
      </c>
      <c r="AR806" s="406" t="b">
        <f t="shared" si="305"/>
        <v>1</v>
      </c>
      <c r="AS806" s="404" t="str">
        <f>INDEX('Org2567'!$BM:$BM,MATCH(Raw_DATA!A806,'Org2567'!$D:$D,0))</f>
        <v>รพช.F2 P30,000-60,000</v>
      </c>
      <c r="AT806" s="404">
        <f>INDEX('Org2567'!$BL:$BL,MATCH(Raw_DATA!A806,'Org2567'!$D:$D,0))</f>
        <v>6</v>
      </c>
      <c r="AU806" s="113"/>
      <c r="AV806" s="101">
        <v>4.55</v>
      </c>
      <c r="AW806" s="101">
        <v>83.7</v>
      </c>
      <c r="AX806" s="101">
        <v>34.409999999999997</v>
      </c>
      <c r="AY806" s="101">
        <v>465.4</v>
      </c>
      <c r="AZ806" s="101">
        <v>47.66</v>
      </c>
    </row>
    <row r="807" spans="1:52" x14ac:dyDescent="0.7">
      <c r="A807" s="101" t="s">
        <v>800</v>
      </c>
      <c r="B807" s="101" t="s">
        <v>3355</v>
      </c>
      <c r="C807" s="111" t="str">
        <f>IF(A807="","",INDEX(ID!P:P,MATCH(Raw_DATA!A807,ID!A:A,0)))</f>
        <v>รพช.F3 P&lt;=15,000</v>
      </c>
      <c r="D807" s="101">
        <f>IF(A807="","",INDEX(ID!M:M,MATCH(Raw_DATA!A807,ID!A:A,0)))</f>
        <v>2</v>
      </c>
      <c r="E807" s="112">
        <v>1.07</v>
      </c>
      <c r="F807" s="112">
        <v>0.97</v>
      </c>
      <c r="G807" s="112">
        <v>0.32</v>
      </c>
      <c r="H807" s="112">
        <v>535894.25</v>
      </c>
      <c r="I807" s="112">
        <v>-2348551.75</v>
      </c>
      <c r="J807" s="112">
        <v>-272592.32</v>
      </c>
      <c r="K807" s="112">
        <v>-5199527.05</v>
      </c>
      <c r="L807" s="112">
        <v>-0.49</v>
      </c>
      <c r="M807" s="112">
        <v>-12.33</v>
      </c>
      <c r="N807" s="112">
        <f t="shared" si="306"/>
        <v>299</v>
      </c>
      <c r="O807" s="112">
        <f t="shared" si="307"/>
        <v>66</v>
      </c>
      <c r="P807" s="112">
        <f t="shared" si="308"/>
        <v>36</v>
      </c>
      <c r="Q807" s="112">
        <f t="shared" si="309"/>
        <v>156</v>
      </c>
      <c r="R807" s="112">
        <f t="shared" si="310"/>
        <v>42</v>
      </c>
      <c r="S807" s="112" cm="1">
        <f t="array" ref="S807">_xlfn.QUARTILE.EXC(IF($D$5:$D$906=$D807,$L$5:$L$906),1)</f>
        <v>-5.3650000000000002</v>
      </c>
      <c r="T807" s="112" cm="1">
        <f t="array" ref="T807">_xlfn.QUARTILE.EXC(IF($D$5:$D$906=$D807,$L$5:$L$906),3)</f>
        <v>10.815000000000001</v>
      </c>
      <c r="U807" s="112">
        <f t="shared" si="290"/>
        <v>16.18</v>
      </c>
      <c r="V807" s="112">
        <f t="shared" si="291"/>
        <v>-29.634999999999998</v>
      </c>
      <c r="W807" s="112">
        <f t="shared" si="292"/>
        <v>35.085000000000001</v>
      </c>
      <c r="X807" s="112" t="b">
        <f t="shared" si="293"/>
        <v>0</v>
      </c>
      <c r="Y807" s="112" cm="1">
        <f t="array" ref="Y807">_xlfn.QUARTILE.EXC(IF($D$5:$D$906=$D807,$M$5:$M$906),1)</f>
        <v>-14.08</v>
      </c>
      <c r="Z807" s="112" cm="1">
        <f t="array" ref="Z807">_xlfn.QUARTILE.EXC(IF($D$5:$D$906=$D807,$M$5:$M$906),3)</f>
        <v>0.78999999999999981</v>
      </c>
      <c r="AA807" s="112">
        <f t="shared" si="294"/>
        <v>14.87</v>
      </c>
      <c r="AB807" s="112">
        <f t="shared" si="295"/>
        <v>-36.384999999999998</v>
      </c>
      <c r="AC807" s="112">
        <f t="shared" si="296"/>
        <v>23.094999999999999</v>
      </c>
      <c r="AD807" s="112" t="b">
        <f t="shared" si="297"/>
        <v>0</v>
      </c>
      <c r="AE807" s="101">
        <f t="shared" si="288"/>
        <v>1</v>
      </c>
      <c r="AF807" s="101">
        <f t="shared" si="289"/>
        <v>1</v>
      </c>
      <c r="AG807" s="406" cm="1">
        <f t="array" ref="AG807">_xlfn.QUARTILE.EXC(IF($AT$5:$AT$906=$AT807,$L$5:$L$906),1)</f>
        <v>-5.3650000000000002</v>
      </c>
      <c r="AH807" s="406" cm="1">
        <f t="array" ref="AH807">_xlfn.QUARTILE.EXC(IF($AT$5:$AT$906=$AT807,$L$5:$L$906),3)</f>
        <v>10.815000000000001</v>
      </c>
      <c r="AI807" s="406">
        <f t="shared" si="298"/>
        <v>16.18</v>
      </c>
      <c r="AJ807" s="406">
        <f t="shared" si="299"/>
        <v>-29.634999999999998</v>
      </c>
      <c r="AK807" s="406">
        <f t="shared" si="300"/>
        <v>35.085000000000001</v>
      </c>
      <c r="AL807" s="406" t="b">
        <f t="shared" si="301"/>
        <v>0</v>
      </c>
      <c r="AM807" s="406" cm="1">
        <f t="array" ref="AM807">_xlfn.QUARTILE.EXC(IF($AT$5:$AT$906=$AT807,$M$5:$M$906),1)</f>
        <v>-14.08</v>
      </c>
      <c r="AN807" s="406" cm="1">
        <f t="array" ref="AN807">_xlfn.QUARTILE.EXC(IF($AT$5:$AT$906=$AT807,$M$5:$M$906),3)</f>
        <v>0.78999999999999981</v>
      </c>
      <c r="AO807" s="406">
        <f t="shared" si="302"/>
        <v>14.87</v>
      </c>
      <c r="AP807" s="406">
        <f t="shared" si="303"/>
        <v>-36.384999999999998</v>
      </c>
      <c r="AQ807" s="406">
        <f t="shared" si="304"/>
        <v>23.094999999999999</v>
      </c>
      <c r="AR807" s="406" t="b">
        <f t="shared" si="305"/>
        <v>0</v>
      </c>
      <c r="AS807" s="404" t="str">
        <f>INDEX('Org2567'!$BM:$BM,MATCH(Raw_DATA!A807,'Org2567'!$D:$D,0))</f>
        <v>รพช.F3 P&lt;=15,000</v>
      </c>
      <c r="AT807" s="404">
        <f>INDEX('Org2567'!$BL:$BL,MATCH(Raw_DATA!A807,'Org2567'!$D:$D,0))</f>
        <v>2</v>
      </c>
      <c r="AU807" s="113"/>
      <c r="AV807" s="101">
        <v>298.66000000000003</v>
      </c>
      <c r="AW807" s="101">
        <v>65.650000000000006</v>
      </c>
      <c r="AX807" s="101">
        <v>35.69</v>
      </c>
      <c r="AY807" s="101">
        <v>155.68</v>
      </c>
      <c r="AZ807" s="101">
        <v>42.19</v>
      </c>
    </row>
    <row r="808" spans="1:52" x14ac:dyDescent="0.7">
      <c r="A808" s="101" t="s">
        <v>3801</v>
      </c>
      <c r="B808" s="101" t="s">
        <v>3803</v>
      </c>
      <c r="C808" s="111" t="str">
        <f>IF(A808="","",INDEX(ID!P:P,MATCH(Raw_DATA!A808,ID!A:A,0)))</f>
        <v>รพช.F3 P&lt;=15,000</v>
      </c>
      <c r="D808" s="101">
        <f>IF(A808="","",INDEX(ID!M:M,MATCH(Raw_DATA!A808,ID!A:A,0)))</f>
        <v>2</v>
      </c>
      <c r="E808" s="112">
        <v>4.3</v>
      </c>
      <c r="F808" s="112">
        <v>3.99</v>
      </c>
      <c r="G808" s="112">
        <v>3.71</v>
      </c>
      <c r="H808" s="112">
        <v>21178923.27</v>
      </c>
      <c r="I808" s="112">
        <v>3244467.02</v>
      </c>
      <c r="J808" s="112">
        <v>6501574.1299999999</v>
      </c>
      <c r="K808" s="112">
        <v>17388139.449999999</v>
      </c>
      <c r="L808" s="112">
        <v>12.14</v>
      </c>
      <c r="M808" s="112">
        <v>4.49</v>
      </c>
      <c r="N808" s="112">
        <f t="shared" si="306"/>
        <v>117</v>
      </c>
      <c r="O808" s="112">
        <f t="shared" si="307"/>
        <v>130</v>
      </c>
      <c r="P808" s="112">
        <f t="shared" si="308"/>
        <v>385</v>
      </c>
      <c r="Q808" s="112">
        <f t="shared" si="309"/>
        <v>232</v>
      </c>
      <c r="R808" s="112">
        <f t="shared" si="310"/>
        <v>83</v>
      </c>
      <c r="S808" s="112" cm="1">
        <f t="array" ref="S808">_xlfn.QUARTILE.EXC(IF($D$5:$D$906=$D808,$L$5:$L$906),1)</f>
        <v>-5.3650000000000002</v>
      </c>
      <c r="T808" s="112" cm="1">
        <f t="array" ref="T808">_xlfn.QUARTILE.EXC(IF($D$5:$D$906=$D808,$L$5:$L$906),3)</f>
        <v>10.815000000000001</v>
      </c>
      <c r="U808" s="112">
        <f t="shared" si="290"/>
        <v>16.18</v>
      </c>
      <c r="V808" s="112">
        <f t="shared" si="291"/>
        <v>-29.634999999999998</v>
      </c>
      <c r="W808" s="112">
        <f t="shared" si="292"/>
        <v>35.085000000000001</v>
      </c>
      <c r="X808" s="112" t="b">
        <f t="shared" si="293"/>
        <v>0</v>
      </c>
      <c r="Y808" s="112" cm="1">
        <f t="array" ref="Y808">_xlfn.QUARTILE.EXC(IF($D$5:$D$906=$D808,$M$5:$M$906),1)</f>
        <v>-14.08</v>
      </c>
      <c r="Z808" s="112" cm="1">
        <f t="array" ref="Z808">_xlfn.QUARTILE.EXC(IF($D$5:$D$906=$D808,$M$5:$M$906),3)</f>
        <v>0.78999999999999981</v>
      </c>
      <c r="AA808" s="112">
        <f t="shared" si="294"/>
        <v>14.87</v>
      </c>
      <c r="AB808" s="112">
        <f t="shared" si="295"/>
        <v>-36.384999999999998</v>
      </c>
      <c r="AC808" s="112">
        <f t="shared" si="296"/>
        <v>23.094999999999999</v>
      </c>
      <c r="AD808" s="112" t="b">
        <f t="shared" si="297"/>
        <v>0</v>
      </c>
      <c r="AE808" s="101">
        <f t="shared" si="288"/>
        <v>0</v>
      </c>
      <c r="AF808" s="101">
        <f t="shared" si="289"/>
        <v>0</v>
      </c>
      <c r="AG808" s="406" cm="1">
        <f t="array" ref="AG808">_xlfn.QUARTILE.EXC(IF($AT$5:$AT$906=$AT808,$L$5:$L$906),1)</f>
        <v>-5.3650000000000002</v>
      </c>
      <c r="AH808" s="406" cm="1">
        <f t="array" ref="AH808">_xlfn.QUARTILE.EXC(IF($AT$5:$AT$906=$AT808,$L$5:$L$906),3)</f>
        <v>10.815000000000001</v>
      </c>
      <c r="AI808" s="406">
        <f t="shared" si="298"/>
        <v>16.18</v>
      </c>
      <c r="AJ808" s="406">
        <f t="shared" si="299"/>
        <v>-29.634999999999998</v>
      </c>
      <c r="AK808" s="406">
        <f t="shared" si="300"/>
        <v>35.085000000000001</v>
      </c>
      <c r="AL808" s="406" t="b">
        <f t="shared" si="301"/>
        <v>0</v>
      </c>
      <c r="AM808" s="406" cm="1">
        <f t="array" ref="AM808">_xlfn.QUARTILE.EXC(IF($AT$5:$AT$906=$AT808,$M$5:$M$906),1)</f>
        <v>-14.08</v>
      </c>
      <c r="AN808" s="406" cm="1">
        <f t="array" ref="AN808">_xlfn.QUARTILE.EXC(IF($AT$5:$AT$906=$AT808,$M$5:$M$906),3)</f>
        <v>0.78999999999999981</v>
      </c>
      <c r="AO808" s="406">
        <f t="shared" si="302"/>
        <v>14.87</v>
      </c>
      <c r="AP808" s="406">
        <f t="shared" si="303"/>
        <v>-36.384999999999998</v>
      </c>
      <c r="AQ808" s="406">
        <f t="shared" si="304"/>
        <v>23.094999999999999</v>
      </c>
      <c r="AR808" s="406" t="b">
        <f t="shared" si="305"/>
        <v>0</v>
      </c>
      <c r="AS808" s="404" t="str">
        <f>INDEX('Org2567'!$BM:$BM,MATCH(Raw_DATA!A808,'Org2567'!$D:$D,0))</f>
        <v>รพช.F3 P&lt;=15,000</v>
      </c>
      <c r="AT808" s="404">
        <f>INDEX('Org2567'!$BL:$BL,MATCH(Raw_DATA!A808,'Org2567'!$D:$D,0))</f>
        <v>2</v>
      </c>
      <c r="AU808" s="113"/>
      <c r="AV808" s="101">
        <v>116.52</v>
      </c>
      <c r="AW808" s="101">
        <v>129.91999999999999</v>
      </c>
      <c r="AX808" s="101">
        <v>385.28</v>
      </c>
      <c r="AY808" s="101">
        <v>231.8</v>
      </c>
      <c r="AZ808" s="101">
        <v>82.57</v>
      </c>
    </row>
    <row r="809" spans="1:52" x14ac:dyDescent="0.7">
      <c r="A809" s="101" t="s">
        <v>801</v>
      </c>
      <c r="B809" s="101" t="s">
        <v>3281</v>
      </c>
      <c r="C809" s="111" t="str">
        <f>IF(A809="","",INDEX(ID!P:P,MATCH(Raw_DATA!A809,ID!A:A,0)))</f>
        <v>รพศ.A B&gt;700to1000</v>
      </c>
      <c r="D809" s="101">
        <f>IF(A809="","",INDEX(ID!M:M,MATCH(Raw_DATA!A809,ID!A:A,0)))</f>
        <v>19</v>
      </c>
      <c r="E809" s="112">
        <v>2.92</v>
      </c>
      <c r="F809" s="112">
        <v>2.76</v>
      </c>
      <c r="G809" s="112">
        <v>1.85</v>
      </c>
      <c r="H809" s="112">
        <v>993394133.13999999</v>
      </c>
      <c r="I809" s="112">
        <v>408672797.57999998</v>
      </c>
      <c r="J809" s="112">
        <v>594552851.87</v>
      </c>
      <c r="K809" s="112">
        <v>441934361.62</v>
      </c>
      <c r="L809" s="112">
        <v>18.89</v>
      </c>
      <c r="M809" s="112">
        <v>14.02</v>
      </c>
      <c r="N809" s="112">
        <f t="shared" si="306"/>
        <v>69</v>
      </c>
      <c r="O809" s="112">
        <f t="shared" si="307"/>
        <v>51</v>
      </c>
      <c r="P809" s="112">
        <f t="shared" si="308"/>
        <v>37</v>
      </c>
      <c r="Q809" s="112">
        <f t="shared" si="309"/>
        <v>200</v>
      </c>
      <c r="R809" s="112">
        <f t="shared" si="310"/>
        <v>26</v>
      </c>
      <c r="S809" s="112" cm="1">
        <f t="array" ref="S809">_xlfn.QUARTILE.EXC(IF($D$5:$D$906=$D809,$L$5:$L$906),1)</f>
        <v>3.02</v>
      </c>
      <c r="T809" s="112" cm="1">
        <f t="array" ref="T809">_xlfn.QUARTILE.EXC(IF($D$5:$D$906=$D809,$L$5:$L$906),3)</f>
        <v>9.33</v>
      </c>
      <c r="U809" s="112">
        <f t="shared" si="290"/>
        <v>6.3100000000000005</v>
      </c>
      <c r="V809" s="112">
        <f t="shared" si="291"/>
        <v>-6.4450000000000003</v>
      </c>
      <c r="W809" s="112">
        <f t="shared" si="292"/>
        <v>18.795000000000002</v>
      </c>
      <c r="X809" s="112" t="b">
        <f t="shared" si="293"/>
        <v>1</v>
      </c>
      <c r="Y809" s="112" cm="1">
        <f t="array" ref="Y809">_xlfn.QUARTILE.EXC(IF($D$5:$D$906=$D809,$M$5:$M$906),1)</f>
        <v>-3.11</v>
      </c>
      <c r="Z809" s="112" cm="1">
        <f t="array" ref="Z809">_xlfn.QUARTILE.EXC(IF($D$5:$D$906=$D809,$M$5:$M$906),3)</f>
        <v>6.62</v>
      </c>
      <c r="AA809" s="112">
        <f t="shared" si="294"/>
        <v>9.73</v>
      </c>
      <c r="AB809" s="112">
        <f t="shared" si="295"/>
        <v>-17.705000000000002</v>
      </c>
      <c r="AC809" s="112">
        <f t="shared" si="296"/>
        <v>21.215</v>
      </c>
      <c r="AD809" s="112" t="b">
        <f t="shared" si="297"/>
        <v>0</v>
      </c>
      <c r="AE809" s="101">
        <f t="shared" si="288"/>
        <v>0</v>
      </c>
      <c r="AF809" s="101">
        <f t="shared" si="289"/>
        <v>0</v>
      </c>
      <c r="AG809" s="406" cm="1">
        <f t="array" ref="AG809">_xlfn.QUARTILE.EXC(IF($AT$5:$AT$906=$AT809,$L$5:$L$906),1)</f>
        <v>3.02</v>
      </c>
      <c r="AH809" s="406" cm="1">
        <f t="array" ref="AH809">_xlfn.QUARTILE.EXC(IF($AT$5:$AT$906=$AT809,$L$5:$L$906),3)</f>
        <v>9.33</v>
      </c>
      <c r="AI809" s="406">
        <f t="shared" si="298"/>
        <v>6.3100000000000005</v>
      </c>
      <c r="AJ809" s="406">
        <f t="shared" si="299"/>
        <v>-6.4450000000000003</v>
      </c>
      <c r="AK809" s="406">
        <f t="shared" si="300"/>
        <v>18.795000000000002</v>
      </c>
      <c r="AL809" s="406" t="b">
        <f t="shared" si="301"/>
        <v>1</v>
      </c>
      <c r="AM809" s="406" cm="1">
        <f t="array" ref="AM809">_xlfn.QUARTILE.EXC(IF($AT$5:$AT$906=$AT809,$M$5:$M$906),1)</f>
        <v>-3.11</v>
      </c>
      <c r="AN809" s="406" cm="1">
        <f t="array" ref="AN809">_xlfn.QUARTILE.EXC(IF($AT$5:$AT$906=$AT809,$M$5:$M$906),3)</f>
        <v>6.62</v>
      </c>
      <c r="AO809" s="406">
        <f t="shared" si="302"/>
        <v>9.73</v>
      </c>
      <c r="AP809" s="406">
        <f t="shared" si="303"/>
        <v>-17.705000000000002</v>
      </c>
      <c r="AQ809" s="406">
        <f t="shared" si="304"/>
        <v>21.215</v>
      </c>
      <c r="AR809" s="406" t="b">
        <f t="shared" si="305"/>
        <v>0</v>
      </c>
      <c r="AS809" s="404" t="str">
        <f>INDEX('Org2567'!$BM:$BM,MATCH(Raw_DATA!A809,'Org2567'!$D:$D,0))</f>
        <v>รพศ.A B&gt;700to1000</v>
      </c>
      <c r="AT809" s="404">
        <f>INDEX('Org2567'!$BL:$BL,MATCH(Raw_DATA!A809,'Org2567'!$D:$D,0))</f>
        <v>19</v>
      </c>
      <c r="AU809" s="113"/>
      <c r="AV809" s="101">
        <v>69.319999999999993</v>
      </c>
      <c r="AW809" s="101">
        <v>50.74</v>
      </c>
      <c r="AX809" s="101">
        <v>37.28</v>
      </c>
      <c r="AY809" s="101">
        <v>200.04</v>
      </c>
      <c r="AZ809" s="101">
        <v>25.89</v>
      </c>
    </row>
    <row r="810" spans="1:52" x14ac:dyDescent="0.7">
      <c r="A810" s="101" t="s">
        <v>802</v>
      </c>
      <c r="B810" s="101" t="s">
        <v>3285</v>
      </c>
      <c r="C810" s="111" t="str">
        <f>IF(A810="","",INDEX(ID!P:P,MATCH(Raw_DATA!A810,ID!A:A,0)))</f>
        <v>รพท.M1 B&gt;200</v>
      </c>
      <c r="D810" s="101">
        <f>IF(A810="","",INDEX(ID!M:M,MATCH(Raw_DATA!A810,ID!A:A,0)))</f>
        <v>15</v>
      </c>
      <c r="E810" s="112">
        <v>2.5099999999999998</v>
      </c>
      <c r="F810" s="112">
        <v>2.38</v>
      </c>
      <c r="G810" s="112">
        <v>1.48</v>
      </c>
      <c r="H810" s="112">
        <v>218864615.22</v>
      </c>
      <c r="I810" s="112">
        <v>-2231441.2200000002</v>
      </c>
      <c r="J810" s="112">
        <v>-17230083.34</v>
      </c>
      <c r="K810" s="112">
        <v>72409247.950000003</v>
      </c>
      <c r="L810" s="112">
        <v>-3.5</v>
      </c>
      <c r="M810" s="112">
        <v>-0.37</v>
      </c>
      <c r="N810" s="112">
        <f t="shared" si="306"/>
        <v>24</v>
      </c>
      <c r="O810" s="112">
        <f t="shared" si="307"/>
        <v>207</v>
      </c>
      <c r="P810" s="112">
        <f t="shared" si="308"/>
        <v>225</v>
      </c>
      <c r="Q810" s="112">
        <f t="shared" si="309"/>
        <v>39</v>
      </c>
      <c r="R810" s="112">
        <f t="shared" si="310"/>
        <v>45</v>
      </c>
      <c r="S810" s="112" cm="1">
        <f t="array" ref="S810">_xlfn.QUARTILE.EXC(IF($D$5:$D$906=$D810,$L$5:$L$906),1)</f>
        <v>-2.59</v>
      </c>
      <c r="T810" s="112" cm="1">
        <f t="array" ref="T810">_xlfn.QUARTILE.EXC(IF($D$5:$D$906=$D810,$L$5:$L$906),3)</f>
        <v>8.86</v>
      </c>
      <c r="U810" s="112">
        <f t="shared" si="290"/>
        <v>11.45</v>
      </c>
      <c r="V810" s="112">
        <f t="shared" si="291"/>
        <v>-19.764999999999997</v>
      </c>
      <c r="W810" s="112">
        <f t="shared" si="292"/>
        <v>26.034999999999997</v>
      </c>
      <c r="X810" s="112" t="b">
        <f t="shared" si="293"/>
        <v>0</v>
      </c>
      <c r="Y810" s="112" cm="1">
        <f t="array" ref="Y810">_xlfn.QUARTILE.EXC(IF($D$5:$D$906=$D810,$M$5:$M$906),1)</f>
        <v>-5.74</v>
      </c>
      <c r="Z810" s="112" cm="1">
        <f t="array" ref="Z810">_xlfn.QUARTILE.EXC(IF($D$5:$D$906=$D810,$M$5:$M$906),3)</f>
        <v>4.915</v>
      </c>
      <c r="AA810" s="112">
        <f t="shared" si="294"/>
        <v>10.655000000000001</v>
      </c>
      <c r="AB810" s="112">
        <f t="shared" si="295"/>
        <v>-21.722500000000004</v>
      </c>
      <c r="AC810" s="112">
        <f t="shared" si="296"/>
        <v>20.897500000000001</v>
      </c>
      <c r="AD810" s="112" t="b">
        <f t="shared" si="297"/>
        <v>0</v>
      </c>
      <c r="AE810" s="101">
        <f t="shared" si="288"/>
        <v>1</v>
      </c>
      <c r="AF810" s="101">
        <f t="shared" si="289"/>
        <v>1</v>
      </c>
      <c r="AG810" s="406" cm="1">
        <f t="array" ref="AG810">_xlfn.QUARTILE.EXC(IF($AT$5:$AT$906=$AT810,$L$5:$L$906),1)</f>
        <v>-2.95</v>
      </c>
      <c r="AH810" s="406" cm="1">
        <f t="array" ref="AH810">_xlfn.QUARTILE.EXC(IF($AT$5:$AT$906=$AT810,$L$5:$L$906),3)</f>
        <v>8.9700000000000006</v>
      </c>
      <c r="AI810" s="406">
        <f t="shared" si="298"/>
        <v>11.920000000000002</v>
      </c>
      <c r="AJ810" s="406">
        <f t="shared" si="299"/>
        <v>-20.830000000000002</v>
      </c>
      <c r="AK810" s="406">
        <f t="shared" si="300"/>
        <v>26.85</v>
      </c>
      <c r="AL810" s="406" t="b">
        <f t="shared" si="301"/>
        <v>0</v>
      </c>
      <c r="AM810" s="406" cm="1">
        <f t="array" ref="AM810">_xlfn.QUARTILE.EXC(IF($AT$5:$AT$906=$AT810,$M$5:$M$906),1)</f>
        <v>-8.0399999999999991</v>
      </c>
      <c r="AN810" s="406" cm="1">
        <f t="array" ref="AN810">_xlfn.QUARTILE.EXC(IF($AT$5:$AT$906=$AT810,$M$5:$M$906),3)</f>
        <v>1.83</v>
      </c>
      <c r="AO810" s="406">
        <f t="shared" si="302"/>
        <v>9.8699999999999992</v>
      </c>
      <c r="AP810" s="406">
        <f t="shared" si="303"/>
        <v>-22.844999999999999</v>
      </c>
      <c r="AQ810" s="406">
        <f t="shared" si="304"/>
        <v>16.634999999999998</v>
      </c>
      <c r="AR810" s="406" t="b">
        <f t="shared" si="305"/>
        <v>0</v>
      </c>
      <c r="AS810" s="404" t="str">
        <f>INDEX('Org2567'!$BM:$BM,MATCH(Raw_DATA!A810,'Org2567'!$D:$D,0))</f>
        <v>รพท.M1 B&lt;=200</v>
      </c>
      <c r="AT810" s="404">
        <f>INDEX('Org2567'!$BL:$BL,MATCH(Raw_DATA!A810,'Org2567'!$D:$D,0))</f>
        <v>14</v>
      </c>
      <c r="AU810" s="113"/>
      <c r="AV810" s="101">
        <v>23.95</v>
      </c>
      <c r="AW810" s="101">
        <v>207.44</v>
      </c>
      <c r="AX810" s="101">
        <v>225.03</v>
      </c>
      <c r="AY810" s="101">
        <v>38.76</v>
      </c>
      <c r="AZ810" s="101">
        <v>44.71</v>
      </c>
    </row>
    <row r="811" spans="1:52" x14ac:dyDescent="0.7">
      <c r="A811" s="101" t="s">
        <v>803</v>
      </c>
      <c r="B811" s="101" t="s">
        <v>3288</v>
      </c>
      <c r="C811" s="111" t="str">
        <f>IF(A811="","",INDEX(ID!P:P,MATCH(Raw_DATA!A811,ID!A:A,0)))</f>
        <v>รพช.M2 B&gt;100</v>
      </c>
      <c r="D811" s="101">
        <f>IF(A811="","",INDEX(ID!M:M,MATCH(Raw_DATA!A811,ID!A:A,0)))</f>
        <v>13</v>
      </c>
      <c r="E811" s="112">
        <v>2.63</v>
      </c>
      <c r="F811" s="112">
        <v>2.38</v>
      </c>
      <c r="G811" s="112">
        <v>1</v>
      </c>
      <c r="H811" s="112">
        <v>82884610.709999993</v>
      </c>
      <c r="I811" s="112">
        <v>-41034032.359999999</v>
      </c>
      <c r="J811" s="112">
        <v>-15775748</v>
      </c>
      <c r="K811" s="112">
        <v>-182881.37</v>
      </c>
      <c r="L811" s="112">
        <v>-4.38</v>
      </c>
      <c r="M811" s="112">
        <v>-14.44</v>
      </c>
      <c r="N811" s="112">
        <f t="shared" si="306"/>
        <v>88</v>
      </c>
      <c r="O811" s="112">
        <f t="shared" si="307"/>
        <v>68</v>
      </c>
      <c r="P811" s="112">
        <f t="shared" si="308"/>
        <v>21</v>
      </c>
      <c r="Q811" s="112">
        <f t="shared" si="309"/>
        <v>230</v>
      </c>
      <c r="R811" s="112">
        <f t="shared" si="310"/>
        <v>47</v>
      </c>
      <c r="S811" s="112" cm="1">
        <f t="array" ref="S811">_xlfn.QUARTILE.EXC(IF($D$5:$D$906=$D811,$L$5:$L$906),1)</f>
        <v>-7.51</v>
      </c>
      <c r="T811" s="112" cm="1">
        <f t="array" ref="T811">_xlfn.QUARTILE.EXC(IF($D$5:$D$906=$D811,$L$5:$L$906),3)</f>
        <v>3.04</v>
      </c>
      <c r="U811" s="112">
        <f t="shared" si="290"/>
        <v>10.55</v>
      </c>
      <c r="V811" s="112">
        <f t="shared" si="291"/>
        <v>-23.335000000000001</v>
      </c>
      <c r="W811" s="112">
        <f t="shared" si="292"/>
        <v>18.865000000000002</v>
      </c>
      <c r="X811" s="112" t="b">
        <f t="shared" si="293"/>
        <v>0</v>
      </c>
      <c r="Y811" s="112" cm="1">
        <f t="array" ref="Y811">_xlfn.QUARTILE.EXC(IF($D$5:$D$906=$D811,$M$5:$M$906),1)</f>
        <v>-12.23</v>
      </c>
      <c r="Z811" s="112" cm="1">
        <f t="array" ref="Z811">_xlfn.QUARTILE.EXC(IF($D$5:$D$906=$D811,$M$5:$M$906),3)</f>
        <v>-0.18</v>
      </c>
      <c r="AA811" s="112">
        <f t="shared" si="294"/>
        <v>12.05</v>
      </c>
      <c r="AB811" s="112">
        <f t="shared" si="295"/>
        <v>-30.305000000000003</v>
      </c>
      <c r="AC811" s="112">
        <f t="shared" si="296"/>
        <v>17.895000000000003</v>
      </c>
      <c r="AD811" s="112" t="b">
        <f t="shared" si="297"/>
        <v>0</v>
      </c>
      <c r="AE811" s="101">
        <f t="shared" si="288"/>
        <v>1</v>
      </c>
      <c r="AF811" s="101">
        <f t="shared" si="289"/>
        <v>1</v>
      </c>
      <c r="AG811" s="406" cm="1">
        <f t="array" ref="AG811">_xlfn.QUARTILE.EXC(IF($AT$5:$AT$906=$AT811,$L$5:$L$906),1)</f>
        <v>-7.51</v>
      </c>
      <c r="AH811" s="406" cm="1">
        <f t="array" ref="AH811">_xlfn.QUARTILE.EXC(IF($AT$5:$AT$906=$AT811,$L$5:$L$906),3)</f>
        <v>3.04</v>
      </c>
      <c r="AI811" s="406">
        <f t="shared" si="298"/>
        <v>10.55</v>
      </c>
      <c r="AJ811" s="406">
        <f t="shared" si="299"/>
        <v>-23.335000000000001</v>
      </c>
      <c r="AK811" s="406">
        <f t="shared" si="300"/>
        <v>18.865000000000002</v>
      </c>
      <c r="AL811" s="406" t="b">
        <f t="shared" si="301"/>
        <v>0</v>
      </c>
      <c r="AM811" s="406" cm="1">
        <f t="array" ref="AM811">_xlfn.QUARTILE.EXC(IF($AT$5:$AT$906=$AT811,$M$5:$M$906),1)</f>
        <v>-12.23</v>
      </c>
      <c r="AN811" s="406" cm="1">
        <f t="array" ref="AN811">_xlfn.QUARTILE.EXC(IF($AT$5:$AT$906=$AT811,$M$5:$M$906),3)</f>
        <v>-0.18</v>
      </c>
      <c r="AO811" s="406">
        <f t="shared" si="302"/>
        <v>12.05</v>
      </c>
      <c r="AP811" s="406">
        <f t="shared" si="303"/>
        <v>-30.305000000000003</v>
      </c>
      <c r="AQ811" s="406">
        <f t="shared" si="304"/>
        <v>17.895000000000003</v>
      </c>
      <c r="AR811" s="406" t="b">
        <f t="shared" si="305"/>
        <v>0</v>
      </c>
      <c r="AS811" s="404" t="str">
        <f>INDEX('Org2567'!$BM:$BM,MATCH(Raw_DATA!A811,'Org2567'!$D:$D,0))</f>
        <v>รพช.M2 B&gt;100</v>
      </c>
      <c r="AT811" s="404">
        <f>INDEX('Org2567'!$BL:$BL,MATCH(Raw_DATA!A811,'Org2567'!$D:$D,0))</f>
        <v>13</v>
      </c>
      <c r="AU811" s="113"/>
      <c r="AV811" s="101">
        <v>87.69</v>
      </c>
      <c r="AW811" s="101">
        <v>68.48</v>
      </c>
      <c r="AX811" s="101">
        <v>20.61</v>
      </c>
      <c r="AY811" s="101">
        <v>229.7</v>
      </c>
      <c r="AZ811" s="101">
        <v>47.08</v>
      </c>
    </row>
    <row r="812" spans="1:52" x14ac:dyDescent="0.7">
      <c r="A812" s="101" t="s">
        <v>804</v>
      </c>
      <c r="B812" s="101" t="s">
        <v>3291</v>
      </c>
      <c r="C812" s="111" t="str">
        <f>IF(A812="","",INDEX(ID!P:P,MATCH(Raw_DATA!A812,ID!A:A,0)))</f>
        <v>รพช.F2 P&lt;=30,000</v>
      </c>
      <c r="D812" s="101">
        <f>IF(A812="","",INDEX(ID!M:M,MATCH(Raw_DATA!A812,ID!A:A,0)))</f>
        <v>5</v>
      </c>
      <c r="E812" s="112">
        <v>5.65</v>
      </c>
      <c r="F812" s="112">
        <v>5.48</v>
      </c>
      <c r="G812" s="112">
        <v>4.9800000000000004</v>
      </c>
      <c r="H812" s="112">
        <v>72153935.340000004</v>
      </c>
      <c r="I812" s="112">
        <v>-5665812.1799999997</v>
      </c>
      <c r="J812" s="112">
        <v>-328683.18</v>
      </c>
      <c r="K812" s="112">
        <v>61835254.740000002</v>
      </c>
      <c r="L812" s="112">
        <v>-0.36</v>
      </c>
      <c r="M812" s="112">
        <v>-4.3600000000000003</v>
      </c>
      <c r="N812" s="112">
        <f t="shared" si="306"/>
        <v>172</v>
      </c>
      <c r="O812" s="112">
        <f t="shared" si="307"/>
        <v>59</v>
      </c>
      <c r="P812" s="112">
        <f t="shared" si="308"/>
        <v>64</v>
      </c>
      <c r="Q812" s="112">
        <f t="shared" si="309"/>
        <v>167</v>
      </c>
      <c r="R812" s="112">
        <f t="shared" si="310"/>
        <v>49</v>
      </c>
      <c r="S812" s="112" cm="1">
        <f t="array" ref="S812">_xlfn.QUARTILE.EXC(IF($D$5:$D$906=$D812,$L$5:$L$906),1)</f>
        <v>-9.4075000000000006</v>
      </c>
      <c r="T812" s="112" cm="1">
        <f t="array" ref="T812">_xlfn.QUARTILE.EXC(IF($D$5:$D$906=$D812,$L$5:$L$906),3)</f>
        <v>1.645</v>
      </c>
      <c r="U812" s="112">
        <f t="shared" si="290"/>
        <v>11.0525</v>
      </c>
      <c r="V812" s="112">
        <f t="shared" si="291"/>
        <v>-25.986249999999998</v>
      </c>
      <c r="W812" s="112">
        <f t="shared" si="292"/>
        <v>18.223749999999999</v>
      </c>
      <c r="X812" s="112" t="b">
        <f t="shared" si="293"/>
        <v>0</v>
      </c>
      <c r="Y812" s="112" cm="1">
        <f t="array" ref="Y812">_xlfn.QUARTILE.EXC(IF($D$5:$D$906=$D812,$M$5:$M$906),1)</f>
        <v>-18.744999999999997</v>
      </c>
      <c r="Z812" s="112" cm="1">
        <f t="array" ref="Z812">_xlfn.QUARTILE.EXC(IF($D$5:$D$906=$D812,$M$5:$M$906),3)</f>
        <v>-2.7</v>
      </c>
      <c r="AA812" s="112">
        <f t="shared" si="294"/>
        <v>16.044999999999998</v>
      </c>
      <c r="AB812" s="112">
        <f t="shared" si="295"/>
        <v>-42.812499999999993</v>
      </c>
      <c r="AC812" s="112">
        <f t="shared" si="296"/>
        <v>21.367499999999996</v>
      </c>
      <c r="AD812" s="112" t="b">
        <f t="shared" si="297"/>
        <v>0</v>
      </c>
      <c r="AE812" s="101">
        <f t="shared" si="288"/>
        <v>1</v>
      </c>
      <c r="AF812" s="101">
        <f t="shared" si="289"/>
        <v>1</v>
      </c>
      <c r="AG812" s="406" cm="1">
        <f t="array" ref="AG812">_xlfn.QUARTILE.EXC(IF($AT$5:$AT$906=$AT812,$L$5:$L$906),1)</f>
        <v>-9.4075000000000006</v>
      </c>
      <c r="AH812" s="406" cm="1">
        <f t="array" ref="AH812">_xlfn.QUARTILE.EXC(IF($AT$5:$AT$906=$AT812,$L$5:$L$906),3)</f>
        <v>1.645</v>
      </c>
      <c r="AI812" s="406">
        <f t="shared" si="298"/>
        <v>11.0525</v>
      </c>
      <c r="AJ812" s="406">
        <f t="shared" si="299"/>
        <v>-25.986249999999998</v>
      </c>
      <c r="AK812" s="406">
        <f t="shared" si="300"/>
        <v>18.223749999999999</v>
      </c>
      <c r="AL812" s="406" t="b">
        <f t="shared" si="301"/>
        <v>0</v>
      </c>
      <c r="AM812" s="406" cm="1">
        <f t="array" ref="AM812">_xlfn.QUARTILE.EXC(IF($AT$5:$AT$906=$AT812,$M$5:$M$906),1)</f>
        <v>-18.744999999999997</v>
      </c>
      <c r="AN812" s="406" cm="1">
        <f t="array" ref="AN812">_xlfn.QUARTILE.EXC(IF($AT$5:$AT$906=$AT812,$M$5:$M$906),3)</f>
        <v>-2.7</v>
      </c>
      <c r="AO812" s="406">
        <f t="shared" si="302"/>
        <v>16.044999999999998</v>
      </c>
      <c r="AP812" s="406">
        <f t="shared" si="303"/>
        <v>-42.812499999999993</v>
      </c>
      <c r="AQ812" s="406">
        <f t="shared" si="304"/>
        <v>21.367499999999996</v>
      </c>
      <c r="AR812" s="406" t="b">
        <f t="shared" si="305"/>
        <v>0</v>
      </c>
      <c r="AS812" s="404" t="str">
        <f>INDEX('Org2567'!$BM:$BM,MATCH(Raw_DATA!A812,'Org2567'!$D:$D,0))</f>
        <v>รพช.F2 P&lt;=30,000</v>
      </c>
      <c r="AT812" s="404">
        <f>INDEX('Org2567'!$BL:$BL,MATCH(Raw_DATA!A812,'Org2567'!$D:$D,0))</f>
        <v>5</v>
      </c>
      <c r="AU812" s="113"/>
      <c r="AV812" s="101">
        <v>171.7</v>
      </c>
      <c r="AW812" s="101">
        <v>59.48</v>
      </c>
      <c r="AX812" s="101">
        <v>64.22</v>
      </c>
      <c r="AY812" s="101">
        <v>166.81</v>
      </c>
      <c r="AZ812" s="101">
        <v>49.25</v>
      </c>
    </row>
    <row r="813" spans="1:52" x14ac:dyDescent="0.7">
      <c r="A813" s="101" t="s">
        <v>805</v>
      </c>
      <c r="B813" s="101" t="s">
        <v>3294</v>
      </c>
      <c r="C813" s="111" t="str">
        <f>IF(A813="","",INDEX(ID!P:P,MATCH(Raw_DATA!A813,ID!A:A,0)))</f>
        <v>รพช.F1 P&lt;=50,000</v>
      </c>
      <c r="D813" s="101">
        <f>IF(A813="","",INDEX(ID!M:M,MATCH(Raw_DATA!A813,ID!A:A,0)))</f>
        <v>9</v>
      </c>
      <c r="E813" s="112">
        <v>2.94</v>
      </c>
      <c r="F813" s="112">
        <v>2.76</v>
      </c>
      <c r="G813" s="112">
        <v>1.55</v>
      </c>
      <c r="H813" s="112">
        <v>53730702.670000002</v>
      </c>
      <c r="I813" s="112">
        <v>1122546.22</v>
      </c>
      <c r="J813" s="112">
        <v>4350295.04</v>
      </c>
      <c r="K813" s="112">
        <v>15019384.710000001</v>
      </c>
      <c r="L813" s="112">
        <v>2.92</v>
      </c>
      <c r="M813" s="112">
        <v>0.66</v>
      </c>
      <c r="N813" s="112">
        <f t="shared" si="306"/>
        <v>51</v>
      </c>
      <c r="O813" s="112">
        <f t="shared" si="307"/>
        <v>43</v>
      </c>
      <c r="P813" s="112">
        <f t="shared" si="308"/>
        <v>60</v>
      </c>
      <c r="Q813" s="112">
        <f t="shared" si="309"/>
        <v>102</v>
      </c>
      <c r="R813" s="112">
        <f t="shared" si="310"/>
        <v>52</v>
      </c>
      <c r="S813" s="112" cm="1">
        <f t="array" ref="S813">_xlfn.QUARTILE.EXC(IF($D$5:$D$906=$D813,$L$5:$L$906),1)</f>
        <v>-8.26</v>
      </c>
      <c r="T813" s="112" cm="1">
        <f t="array" ref="T813">_xlfn.QUARTILE.EXC(IF($D$5:$D$906=$D813,$L$5:$L$906),3)</f>
        <v>3.2450000000000001</v>
      </c>
      <c r="U813" s="112">
        <f t="shared" si="290"/>
        <v>11.504999999999999</v>
      </c>
      <c r="V813" s="112">
        <f t="shared" si="291"/>
        <v>-25.517499999999998</v>
      </c>
      <c r="W813" s="112">
        <f t="shared" si="292"/>
        <v>20.502500000000001</v>
      </c>
      <c r="X813" s="112" t="b">
        <f t="shared" si="293"/>
        <v>0</v>
      </c>
      <c r="Y813" s="112" cm="1">
        <f t="array" ref="Y813">_xlfn.QUARTILE.EXC(IF($D$5:$D$906=$D813,$M$5:$M$906),1)</f>
        <v>-12.452500000000001</v>
      </c>
      <c r="Z813" s="112" cm="1">
        <f t="array" ref="Z813">_xlfn.QUARTILE.EXC(IF($D$5:$D$906=$D813,$M$5:$M$906),3)</f>
        <v>0.39</v>
      </c>
      <c r="AA813" s="112">
        <f t="shared" si="294"/>
        <v>12.842500000000001</v>
      </c>
      <c r="AB813" s="112">
        <f t="shared" si="295"/>
        <v>-31.716250000000002</v>
      </c>
      <c r="AC813" s="112">
        <f t="shared" si="296"/>
        <v>19.653750000000002</v>
      </c>
      <c r="AD813" s="112" t="b">
        <f t="shared" si="297"/>
        <v>0</v>
      </c>
      <c r="AE813" s="101">
        <f t="shared" si="288"/>
        <v>0</v>
      </c>
      <c r="AF813" s="101">
        <f t="shared" si="289"/>
        <v>0</v>
      </c>
      <c r="AG813" s="406" cm="1">
        <f t="array" ref="AG813">_xlfn.QUARTILE.EXC(IF($AT$5:$AT$906=$AT813,$L$5:$L$906),1)</f>
        <v>-8.26</v>
      </c>
      <c r="AH813" s="406" cm="1">
        <f t="array" ref="AH813">_xlfn.QUARTILE.EXC(IF($AT$5:$AT$906=$AT813,$L$5:$L$906),3)</f>
        <v>3.2450000000000001</v>
      </c>
      <c r="AI813" s="406">
        <f t="shared" si="298"/>
        <v>11.504999999999999</v>
      </c>
      <c r="AJ813" s="406">
        <f t="shared" si="299"/>
        <v>-25.517499999999998</v>
      </c>
      <c r="AK813" s="406">
        <f t="shared" si="300"/>
        <v>20.502500000000001</v>
      </c>
      <c r="AL813" s="406" t="b">
        <f t="shared" si="301"/>
        <v>0</v>
      </c>
      <c r="AM813" s="406" cm="1">
        <f t="array" ref="AM813">_xlfn.QUARTILE.EXC(IF($AT$5:$AT$906=$AT813,$M$5:$M$906),1)</f>
        <v>-12.452500000000001</v>
      </c>
      <c r="AN813" s="406" cm="1">
        <f t="array" ref="AN813">_xlfn.QUARTILE.EXC(IF($AT$5:$AT$906=$AT813,$M$5:$M$906),3)</f>
        <v>0.39</v>
      </c>
      <c r="AO813" s="406">
        <f t="shared" si="302"/>
        <v>12.842500000000001</v>
      </c>
      <c r="AP813" s="406">
        <f t="shared" si="303"/>
        <v>-31.716250000000002</v>
      </c>
      <c r="AQ813" s="406">
        <f t="shared" si="304"/>
        <v>19.653750000000002</v>
      </c>
      <c r="AR813" s="406" t="b">
        <f t="shared" si="305"/>
        <v>0</v>
      </c>
      <c r="AS813" s="404" t="str">
        <f>INDEX('Org2567'!$BM:$BM,MATCH(Raw_DATA!A813,'Org2567'!$D:$D,0))</f>
        <v>รพช.F1 P&lt;=50,000</v>
      </c>
      <c r="AT813" s="404">
        <f>INDEX('Org2567'!$BL:$BL,MATCH(Raw_DATA!A813,'Org2567'!$D:$D,0))</f>
        <v>9</v>
      </c>
      <c r="AU813" s="113"/>
      <c r="AV813" s="101">
        <v>50.85</v>
      </c>
      <c r="AW813" s="101">
        <v>42.58</v>
      </c>
      <c r="AX813" s="101">
        <v>60.39</v>
      </c>
      <c r="AY813" s="101">
        <v>102.43</v>
      </c>
      <c r="AZ813" s="101">
        <v>52.13</v>
      </c>
    </row>
    <row r="814" spans="1:52" x14ac:dyDescent="0.7">
      <c r="A814" s="101" t="s">
        <v>806</v>
      </c>
      <c r="B814" s="101" t="s">
        <v>3297</v>
      </c>
      <c r="C814" s="111" t="str">
        <f>IF(A814="","",INDEX(ID!P:P,MATCH(Raw_DATA!A814,ID!A:A,0)))</f>
        <v>รพช.M2 B&lt;=100</v>
      </c>
      <c r="D814" s="101">
        <f>IF(A814="","",INDEX(ID!M:M,MATCH(Raw_DATA!A814,ID!A:A,0)))</f>
        <v>12</v>
      </c>
      <c r="E814" s="112">
        <v>1.74</v>
      </c>
      <c r="F814" s="112">
        <v>1.62</v>
      </c>
      <c r="G814" s="112">
        <v>1.07</v>
      </c>
      <c r="H814" s="112">
        <v>30996651.359999999</v>
      </c>
      <c r="I814" s="112">
        <v>-25927677.289999999</v>
      </c>
      <c r="J814" s="112">
        <v>-30397002.329999998</v>
      </c>
      <c r="K814" s="112">
        <v>2682703.77</v>
      </c>
      <c r="L814" s="112">
        <v>-15.01</v>
      </c>
      <c r="M814" s="112">
        <v>-10.33</v>
      </c>
      <c r="N814" s="112">
        <f t="shared" si="306"/>
        <v>138</v>
      </c>
      <c r="O814" s="112">
        <f t="shared" si="307"/>
        <v>36</v>
      </c>
      <c r="P814" s="112">
        <f t="shared" si="308"/>
        <v>69</v>
      </c>
      <c r="Q814" s="112">
        <f t="shared" si="309"/>
        <v>415</v>
      </c>
      <c r="R814" s="112">
        <f t="shared" si="310"/>
        <v>33</v>
      </c>
      <c r="S814" s="112" cm="1">
        <f t="array" ref="S814">_xlfn.QUARTILE.EXC(IF($D$5:$D$906=$D814,$L$5:$L$906),1)</f>
        <v>-15.01</v>
      </c>
      <c r="T814" s="112" cm="1">
        <f t="array" ref="T814">_xlfn.QUARTILE.EXC(IF($D$5:$D$906=$D814,$L$5:$L$906),3)</f>
        <v>4.4000000000000004</v>
      </c>
      <c r="U814" s="112">
        <f t="shared" si="290"/>
        <v>19.41</v>
      </c>
      <c r="V814" s="112">
        <f t="shared" si="291"/>
        <v>-44.125</v>
      </c>
      <c r="W814" s="112">
        <f t="shared" si="292"/>
        <v>33.515000000000001</v>
      </c>
      <c r="X814" s="112" t="b">
        <f t="shared" si="293"/>
        <v>0</v>
      </c>
      <c r="Y814" s="112" cm="1">
        <f t="array" ref="Y814">_xlfn.QUARTILE.EXC(IF($D$5:$D$906=$D814,$M$5:$M$906),1)</f>
        <v>-15.23</v>
      </c>
      <c r="Z814" s="112" cm="1">
        <f t="array" ref="Z814">_xlfn.QUARTILE.EXC(IF($D$5:$D$906=$D814,$M$5:$M$906),3)</f>
        <v>-0.92</v>
      </c>
      <c r="AA814" s="112">
        <f t="shared" si="294"/>
        <v>14.31</v>
      </c>
      <c r="AB814" s="112">
        <f t="shared" si="295"/>
        <v>-36.695</v>
      </c>
      <c r="AC814" s="112">
        <f t="shared" si="296"/>
        <v>20.544999999999998</v>
      </c>
      <c r="AD814" s="112" t="b">
        <f t="shared" si="297"/>
        <v>0</v>
      </c>
      <c r="AE814" s="101">
        <f t="shared" si="288"/>
        <v>1</v>
      </c>
      <c r="AF814" s="101">
        <f t="shared" si="289"/>
        <v>1</v>
      </c>
      <c r="AG814" s="406" cm="1">
        <f t="array" ref="AG814">_xlfn.QUARTILE.EXC(IF($AT$5:$AT$906=$AT814,$L$5:$L$906),1)</f>
        <v>-15.01</v>
      </c>
      <c r="AH814" s="406" cm="1">
        <f t="array" ref="AH814">_xlfn.QUARTILE.EXC(IF($AT$5:$AT$906=$AT814,$L$5:$L$906),3)</f>
        <v>4.4000000000000004</v>
      </c>
      <c r="AI814" s="406">
        <f t="shared" si="298"/>
        <v>19.41</v>
      </c>
      <c r="AJ814" s="406">
        <f t="shared" si="299"/>
        <v>-44.125</v>
      </c>
      <c r="AK814" s="406">
        <f t="shared" si="300"/>
        <v>33.515000000000001</v>
      </c>
      <c r="AL814" s="406" t="b">
        <f t="shared" si="301"/>
        <v>0</v>
      </c>
      <c r="AM814" s="406" cm="1">
        <f t="array" ref="AM814">_xlfn.QUARTILE.EXC(IF($AT$5:$AT$906=$AT814,$M$5:$M$906),1)</f>
        <v>-15.23</v>
      </c>
      <c r="AN814" s="406" cm="1">
        <f t="array" ref="AN814">_xlfn.QUARTILE.EXC(IF($AT$5:$AT$906=$AT814,$M$5:$M$906),3)</f>
        <v>-0.92</v>
      </c>
      <c r="AO814" s="406">
        <f t="shared" si="302"/>
        <v>14.31</v>
      </c>
      <c r="AP814" s="406">
        <f t="shared" si="303"/>
        <v>-36.695</v>
      </c>
      <c r="AQ814" s="406">
        <f t="shared" si="304"/>
        <v>20.544999999999998</v>
      </c>
      <c r="AR814" s="406" t="b">
        <f t="shared" si="305"/>
        <v>0</v>
      </c>
      <c r="AS814" s="404" t="str">
        <f>INDEX('Org2567'!$BM:$BM,MATCH(Raw_DATA!A814,'Org2567'!$D:$D,0))</f>
        <v>รพช.M2 B&lt;=100</v>
      </c>
      <c r="AT814" s="404">
        <f>INDEX('Org2567'!$BL:$BL,MATCH(Raw_DATA!A814,'Org2567'!$D:$D,0))</f>
        <v>12</v>
      </c>
      <c r="AU814" s="113"/>
      <c r="AV814" s="101">
        <v>138.41999999999999</v>
      </c>
      <c r="AW814" s="101">
        <v>36.11</v>
      </c>
      <c r="AX814" s="101">
        <v>69.23</v>
      </c>
      <c r="AY814" s="101">
        <v>415.17</v>
      </c>
      <c r="AZ814" s="101">
        <v>33.18</v>
      </c>
    </row>
    <row r="815" spans="1:52" x14ac:dyDescent="0.7">
      <c r="A815" s="101" t="s">
        <v>807</v>
      </c>
      <c r="B815" s="101" t="s">
        <v>3300</v>
      </c>
      <c r="C815" s="111" t="str">
        <f>IF(A815="","",INDEX(ID!P:P,MATCH(Raw_DATA!A815,ID!A:A,0)))</f>
        <v>รพช.F2 P30,000-60,000</v>
      </c>
      <c r="D815" s="101">
        <f>IF(A815="","",INDEX(ID!M:M,MATCH(Raw_DATA!A815,ID!A:A,0)))</f>
        <v>6</v>
      </c>
      <c r="E815" s="112">
        <v>1.96</v>
      </c>
      <c r="F815" s="112">
        <v>1.91</v>
      </c>
      <c r="G815" s="112">
        <v>1.67</v>
      </c>
      <c r="H815" s="112">
        <v>45168087.420000002</v>
      </c>
      <c r="I815" s="112">
        <v>-13098125.93</v>
      </c>
      <c r="J815" s="112">
        <v>-8181892.3499999996</v>
      </c>
      <c r="K815" s="112">
        <v>30585140.109999999</v>
      </c>
      <c r="L815" s="112">
        <v>-7.21</v>
      </c>
      <c r="M815" s="112">
        <v>-9.56</v>
      </c>
      <c r="N815" s="112">
        <f t="shared" si="306"/>
        <v>255</v>
      </c>
      <c r="O815" s="112">
        <f t="shared" si="307"/>
        <v>57</v>
      </c>
      <c r="P815" s="112">
        <f t="shared" si="308"/>
        <v>60</v>
      </c>
      <c r="Q815" s="112">
        <f t="shared" si="309"/>
        <v>289</v>
      </c>
      <c r="R815" s="112">
        <f t="shared" si="310"/>
        <v>52</v>
      </c>
      <c r="S815" s="112" cm="1">
        <f t="array" ref="S815">_xlfn.QUARTILE.EXC(IF($D$5:$D$906=$D815,$L$5:$L$906),1)</f>
        <v>-10.317499999999999</v>
      </c>
      <c r="T815" s="112" cm="1">
        <f t="array" ref="T815">_xlfn.QUARTILE.EXC(IF($D$5:$D$906=$D815,$L$5:$L$906),3)</f>
        <v>1.0349999999999999</v>
      </c>
      <c r="U815" s="112">
        <f t="shared" si="290"/>
        <v>11.352499999999999</v>
      </c>
      <c r="V815" s="112">
        <f t="shared" si="291"/>
        <v>-27.346249999999998</v>
      </c>
      <c r="W815" s="112">
        <f t="shared" si="292"/>
        <v>18.063749999999999</v>
      </c>
      <c r="X815" s="112" t="b">
        <f t="shared" si="293"/>
        <v>0</v>
      </c>
      <c r="Y815" s="112" cm="1">
        <f t="array" ref="Y815">_xlfn.QUARTILE.EXC(IF($D$5:$D$906=$D815,$M$5:$M$906),1)</f>
        <v>-15.98</v>
      </c>
      <c r="Z815" s="112" cm="1">
        <f t="array" ref="Z815">_xlfn.QUARTILE.EXC(IF($D$5:$D$906=$D815,$M$5:$M$906),3)</f>
        <v>-2.4</v>
      </c>
      <c r="AA815" s="112">
        <f t="shared" si="294"/>
        <v>13.58</v>
      </c>
      <c r="AB815" s="112">
        <f t="shared" si="295"/>
        <v>-36.35</v>
      </c>
      <c r="AC815" s="112">
        <f t="shared" si="296"/>
        <v>17.970000000000002</v>
      </c>
      <c r="AD815" s="112" t="b">
        <f t="shared" si="297"/>
        <v>0</v>
      </c>
      <c r="AE815" s="101">
        <f t="shared" si="288"/>
        <v>1</v>
      </c>
      <c r="AF815" s="101">
        <f t="shared" si="289"/>
        <v>1</v>
      </c>
      <c r="AG815" s="406" cm="1">
        <f t="array" ref="AG815">_xlfn.QUARTILE.EXC(IF($AT$5:$AT$906=$AT815,$L$5:$L$906),1)</f>
        <v>-9.3850000000000016</v>
      </c>
      <c r="AH815" s="406" cm="1">
        <f t="array" ref="AH815">_xlfn.QUARTILE.EXC(IF($AT$5:$AT$906=$AT815,$L$5:$L$906),3)</f>
        <v>1.2250000000000001</v>
      </c>
      <c r="AI815" s="406">
        <f t="shared" si="298"/>
        <v>10.610000000000001</v>
      </c>
      <c r="AJ815" s="406">
        <f t="shared" si="299"/>
        <v>-25.300000000000004</v>
      </c>
      <c r="AK815" s="406">
        <f t="shared" si="300"/>
        <v>17.140000000000004</v>
      </c>
      <c r="AL815" s="406" t="b">
        <f t="shared" si="301"/>
        <v>0</v>
      </c>
      <c r="AM815" s="406" cm="1">
        <f t="array" ref="AM815">_xlfn.QUARTILE.EXC(IF($AT$5:$AT$906=$AT815,$M$5:$M$906),1)</f>
        <v>-15.515000000000001</v>
      </c>
      <c r="AN815" s="406" cm="1">
        <f t="array" ref="AN815">_xlfn.QUARTILE.EXC(IF($AT$5:$AT$906=$AT815,$M$5:$M$906),3)</f>
        <v>-2.2599999999999998</v>
      </c>
      <c r="AO815" s="406">
        <f t="shared" si="302"/>
        <v>13.255000000000001</v>
      </c>
      <c r="AP815" s="406">
        <f t="shared" si="303"/>
        <v>-35.397500000000001</v>
      </c>
      <c r="AQ815" s="406">
        <f t="shared" si="304"/>
        <v>17.622500000000002</v>
      </c>
      <c r="AR815" s="406" t="b">
        <f t="shared" si="305"/>
        <v>0</v>
      </c>
      <c r="AS815" s="404" t="str">
        <f>INDEX('Org2567'!$BM:$BM,MATCH(Raw_DATA!A815,'Org2567'!$D:$D,0))</f>
        <v>รพช.F2 P30,000-60,000</v>
      </c>
      <c r="AT815" s="404">
        <f>INDEX('Org2567'!$BL:$BL,MATCH(Raw_DATA!A815,'Org2567'!$D:$D,0))</f>
        <v>6</v>
      </c>
      <c r="AU815" s="113"/>
      <c r="AV815" s="101">
        <v>254.6</v>
      </c>
      <c r="AW815" s="101">
        <v>56.9</v>
      </c>
      <c r="AX815" s="101">
        <v>59.92</v>
      </c>
      <c r="AY815" s="101">
        <v>289.08999999999997</v>
      </c>
      <c r="AZ815" s="101">
        <v>52.1</v>
      </c>
    </row>
    <row r="816" spans="1:52" x14ac:dyDescent="0.7">
      <c r="A816" s="101" t="s">
        <v>808</v>
      </c>
      <c r="B816" s="101" t="s">
        <v>3303</v>
      </c>
      <c r="C816" s="111" t="str">
        <f>IF(A816="","",INDEX(ID!P:P,MATCH(Raw_DATA!A816,ID!A:A,0)))</f>
        <v>รพช.F2 P30,000-60,000</v>
      </c>
      <c r="D816" s="101">
        <f>IF(A816="","",INDEX(ID!M:M,MATCH(Raw_DATA!A816,ID!A:A,0)))</f>
        <v>6</v>
      </c>
      <c r="E816" s="112">
        <v>1.19</v>
      </c>
      <c r="F816" s="112">
        <v>1.06</v>
      </c>
      <c r="G816" s="112">
        <v>0.6</v>
      </c>
      <c r="H816" s="112">
        <v>4552800.83</v>
      </c>
      <c r="I816" s="112">
        <v>-15552254.41</v>
      </c>
      <c r="J816" s="112">
        <v>-8862145.3800000008</v>
      </c>
      <c r="K816" s="112">
        <v>-9776620.3300000001</v>
      </c>
      <c r="L816" s="112">
        <v>-7.09</v>
      </c>
      <c r="M816" s="112">
        <v>-19</v>
      </c>
      <c r="N816" s="112">
        <f t="shared" si="306"/>
        <v>202</v>
      </c>
      <c r="O816" s="112">
        <f t="shared" si="307"/>
        <v>30</v>
      </c>
      <c r="P816" s="112">
        <f t="shared" si="308"/>
        <v>19</v>
      </c>
      <c r="Q816" s="112">
        <f t="shared" si="309"/>
        <v>320</v>
      </c>
      <c r="R816" s="112">
        <f t="shared" si="310"/>
        <v>34</v>
      </c>
      <c r="S816" s="112" cm="1">
        <f t="array" ref="S816">_xlfn.QUARTILE.EXC(IF($D$5:$D$906=$D816,$L$5:$L$906),1)</f>
        <v>-10.317499999999999</v>
      </c>
      <c r="T816" s="112" cm="1">
        <f t="array" ref="T816">_xlfn.QUARTILE.EXC(IF($D$5:$D$906=$D816,$L$5:$L$906),3)</f>
        <v>1.0349999999999999</v>
      </c>
      <c r="U816" s="112">
        <f t="shared" si="290"/>
        <v>11.352499999999999</v>
      </c>
      <c r="V816" s="112">
        <f t="shared" si="291"/>
        <v>-27.346249999999998</v>
      </c>
      <c r="W816" s="112">
        <f t="shared" si="292"/>
        <v>18.063749999999999</v>
      </c>
      <c r="X816" s="112" t="b">
        <f t="shared" si="293"/>
        <v>0</v>
      </c>
      <c r="Y816" s="112" cm="1">
        <f t="array" ref="Y816">_xlfn.QUARTILE.EXC(IF($D$5:$D$906=$D816,$M$5:$M$906),1)</f>
        <v>-15.98</v>
      </c>
      <c r="Z816" s="112" cm="1">
        <f t="array" ref="Z816">_xlfn.QUARTILE.EXC(IF($D$5:$D$906=$D816,$M$5:$M$906),3)</f>
        <v>-2.4</v>
      </c>
      <c r="AA816" s="112">
        <f t="shared" si="294"/>
        <v>13.58</v>
      </c>
      <c r="AB816" s="112">
        <f t="shared" si="295"/>
        <v>-36.35</v>
      </c>
      <c r="AC816" s="112">
        <f t="shared" si="296"/>
        <v>17.970000000000002</v>
      </c>
      <c r="AD816" s="112" t="b">
        <f t="shared" si="297"/>
        <v>0</v>
      </c>
      <c r="AE816" s="101">
        <f t="shared" si="288"/>
        <v>1</v>
      </c>
      <c r="AF816" s="101">
        <f t="shared" si="289"/>
        <v>1</v>
      </c>
      <c r="AG816" s="406" cm="1">
        <f t="array" ref="AG816">_xlfn.QUARTILE.EXC(IF($AT$5:$AT$906=$AT816,$L$5:$L$906),1)</f>
        <v>-9.3850000000000016</v>
      </c>
      <c r="AH816" s="406" cm="1">
        <f t="array" ref="AH816">_xlfn.QUARTILE.EXC(IF($AT$5:$AT$906=$AT816,$L$5:$L$906),3)</f>
        <v>1.2250000000000001</v>
      </c>
      <c r="AI816" s="406">
        <f t="shared" si="298"/>
        <v>10.610000000000001</v>
      </c>
      <c r="AJ816" s="406">
        <f t="shared" si="299"/>
        <v>-25.300000000000004</v>
      </c>
      <c r="AK816" s="406">
        <f t="shared" si="300"/>
        <v>17.140000000000004</v>
      </c>
      <c r="AL816" s="406" t="b">
        <f t="shared" si="301"/>
        <v>0</v>
      </c>
      <c r="AM816" s="406" cm="1">
        <f t="array" ref="AM816">_xlfn.QUARTILE.EXC(IF($AT$5:$AT$906=$AT816,$M$5:$M$906),1)</f>
        <v>-15.515000000000001</v>
      </c>
      <c r="AN816" s="406" cm="1">
        <f t="array" ref="AN816">_xlfn.QUARTILE.EXC(IF($AT$5:$AT$906=$AT816,$M$5:$M$906),3)</f>
        <v>-2.2599999999999998</v>
      </c>
      <c r="AO816" s="406">
        <f t="shared" si="302"/>
        <v>13.255000000000001</v>
      </c>
      <c r="AP816" s="406">
        <f t="shared" si="303"/>
        <v>-35.397500000000001</v>
      </c>
      <c r="AQ816" s="406">
        <f t="shared" si="304"/>
        <v>17.622500000000002</v>
      </c>
      <c r="AR816" s="406" t="b">
        <f t="shared" si="305"/>
        <v>0</v>
      </c>
      <c r="AS816" s="404" t="str">
        <f>INDEX('Org2567'!$BM:$BM,MATCH(Raw_DATA!A816,'Org2567'!$D:$D,0))</f>
        <v>รพช.F2 P30,000-60,000</v>
      </c>
      <c r="AT816" s="404">
        <f>INDEX('Org2567'!$BL:$BL,MATCH(Raw_DATA!A816,'Org2567'!$D:$D,0))</f>
        <v>6</v>
      </c>
      <c r="AU816" s="113"/>
      <c r="AV816" s="101">
        <v>201.98</v>
      </c>
      <c r="AW816" s="101">
        <v>29.82</v>
      </c>
      <c r="AX816" s="101">
        <v>19.27</v>
      </c>
      <c r="AY816" s="101">
        <v>320.33999999999997</v>
      </c>
      <c r="AZ816" s="101">
        <v>34.340000000000003</v>
      </c>
    </row>
    <row r="817" spans="1:52" x14ac:dyDescent="0.7">
      <c r="A817" s="101" t="s">
        <v>809</v>
      </c>
      <c r="B817" s="101" t="s">
        <v>3306</v>
      </c>
      <c r="C817" s="111" t="str">
        <f>IF(A817="","",INDEX(ID!P:P,MATCH(Raw_DATA!A817,ID!A:A,0)))</f>
        <v>รพช.F2 P&lt;=30,000</v>
      </c>
      <c r="D817" s="101">
        <f>IF(A817="","",INDEX(ID!M:M,MATCH(Raw_DATA!A817,ID!A:A,0)))</f>
        <v>5</v>
      </c>
      <c r="E817" s="112">
        <v>1.31</v>
      </c>
      <c r="F817" s="112">
        <v>1.1299999999999999</v>
      </c>
      <c r="G817" s="112">
        <v>0.36</v>
      </c>
      <c r="H817" s="112">
        <v>4480089.41</v>
      </c>
      <c r="I817" s="112">
        <v>-10420696.560000001</v>
      </c>
      <c r="J817" s="112">
        <v>-1534817.35</v>
      </c>
      <c r="K817" s="112">
        <v>-9346786.3200000003</v>
      </c>
      <c r="L817" s="112">
        <v>-1.67</v>
      </c>
      <c r="M817" s="112">
        <v>-12.81</v>
      </c>
      <c r="N817" s="112">
        <f t="shared" si="306"/>
        <v>266</v>
      </c>
      <c r="O817" s="112">
        <f t="shared" si="307"/>
        <v>141</v>
      </c>
      <c r="P817" s="112">
        <f t="shared" si="308"/>
        <v>30</v>
      </c>
      <c r="Q817" s="112">
        <f t="shared" si="309"/>
        <v>230</v>
      </c>
      <c r="R817" s="112">
        <f t="shared" si="310"/>
        <v>51</v>
      </c>
      <c r="S817" s="112" cm="1">
        <f t="array" ref="S817">_xlfn.QUARTILE.EXC(IF($D$5:$D$906=$D817,$L$5:$L$906),1)</f>
        <v>-9.4075000000000006</v>
      </c>
      <c r="T817" s="112" cm="1">
        <f t="array" ref="T817">_xlfn.QUARTILE.EXC(IF($D$5:$D$906=$D817,$L$5:$L$906),3)</f>
        <v>1.645</v>
      </c>
      <c r="U817" s="112">
        <f t="shared" si="290"/>
        <v>11.0525</v>
      </c>
      <c r="V817" s="112">
        <f t="shared" si="291"/>
        <v>-25.986249999999998</v>
      </c>
      <c r="W817" s="112">
        <f t="shared" si="292"/>
        <v>18.223749999999999</v>
      </c>
      <c r="X817" s="112" t="b">
        <f t="shared" si="293"/>
        <v>0</v>
      </c>
      <c r="Y817" s="112" cm="1">
        <f t="array" ref="Y817">_xlfn.QUARTILE.EXC(IF($D$5:$D$906=$D817,$M$5:$M$906),1)</f>
        <v>-18.744999999999997</v>
      </c>
      <c r="Z817" s="112" cm="1">
        <f t="array" ref="Z817">_xlfn.QUARTILE.EXC(IF($D$5:$D$906=$D817,$M$5:$M$906),3)</f>
        <v>-2.7</v>
      </c>
      <c r="AA817" s="112">
        <f t="shared" si="294"/>
        <v>16.044999999999998</v>
      </c>
      <c r="AB817" s="112">
        <f t="shared" si="295"/>
        <v>-42.812499999999993</v>
      </c>
      <c r="AC817" s="112">
        <f t="shared" si="296"/>
        <v>21.367499999999996</v>
      </c>
      <c r="AD817" s="112" t="b">
        <f t="shared" si="297"/>
        <v>0</v>
      </c>
      <c r="AE817" s="101">
        <f t="shared" si="288"/>
        <v>1</v>
      </c>
      <c r="AF817" s="101">
        <f t="shared" si="289"/>
        <v>1</v>
      </c>
      <c r="AG817" s="406" cm="1">
        <f t="array" ref="AG817">_xlfn.QUARTILE.EXC(IF($AT$5:$AT$906=$AT817,$L$5:$L$906),1)</f>
        <v>-9.4075000000000006</v>
      </c>
      <c r="AH817" s="406" cm="1">
        <f t="array" ref="AH817">_xlfn.QUARTILE.EXC(IF($AT$5:$AT$906=$AT817,$L$5:$L$906),3)</f>
        <v>1.645</v>
      </c>
      <c r="AI817" s="406">
        <f t="shared" si="298"/>
        <v>11.0525</v>
      </c>
      <c r="AJ817" s="406">
        <f t="shared" si="299"/>
        <v>-25.986249999999998</v>
      </c>
      <c r="AK817" s="406">
        <f t="shared" si="300"/>
        <v>18.223749999999999</v>
      </c>
      <c r="AL817" s="406" t="b">
        <f t="shared" si="301"/>
        <v>0</v>
      </c>
      <c r="AM817" s="406" cm="1">
        <f t="array" ref="AM817">_xlfn.QUARTILE.EXC(IF($AT$5:$AT$906=$AT817,$M$5:$M$906),1)</f>
        <v>-18.744999999999997</v>
      </c>
      <c r="AN817" s="406" cm="1">
        <f t="array" ref="AN817">_xlfn.QUARTILE.EXC(IF($AT$5:$AT$906=$AT817,$M$5:$M$906),3)</f>
        <v>-2.7</v>
      </c>
      <c r="AO817" s="406">
        <f t="shared" si="302"/>
        <v>16.044999999999998</v>
      </c>
      <c r="AP817" s="406">
        <f t="shared" si="303"/>
        <v>-42.812499999999993</v>
      </c>
      <c r="AQ817" s="406">
        <f t="shared" si="304"/>
        <v>21.367499999999996</v>
      </c>
      <c r="AR817" s="406" t="b">
        <f t="shared" si="305"/>
        <v>0</v>
      </c>
      <c r="AS817" s="404" t="str">
        <f>INDEX('Org2567'!$BM:$BM,MATCH(Raw_DATA!A817,'Org2567'!$D:$D,0))</f>
        <v>รพช.F2 P&lt;=30,000</v>
      </c>
      <c r="AT817" s="404">
        <f>INDEX('Org2567'!$BL:$BL,MATCH(Raw_DATA!A817,'Org2567'!$D:$D,0))</f>
        <v>5</v>
      </c>
      <c r="AU817" s="113"/>
      <c r="AV817" s="101">
        <v>265.61</v>
      </c>
      <c r="AW817" s="101">
        <v>140.68</v>
      </c>
      <c r="AX817" s="101">
        <v>29.74</v>
      </c>
      <c r="AY817" s="101">
        <v>229.71</v>
      </c>
      <c r="AZ817" s="101">
        <v>51.4</v>
      </c>
    </row>
    <row r="818" spans="1:52" x14ac:dyDescent="0.7">
      <c r="A818" s="101" t="s">
        <v>810</v>
      </c>
      <c r="B818" s="101" t="s">
        <v>3309</v>
      </c>
      <c r="C818" s="111" t="str">
        <f>IF(A818="","",INDEX(ID!P:P,MATCH(Raw_DATA!A818,ID!A:A,0)))</f>
        <v>รพช.F1 P&lt;=50,000</v>
      </c>
      <c r="D818" s="101">
        <f>IF(A818="","",INDEX(ID!M:M,MATCH(Raw_DATA!A818,ID!A:A,0)))</f>
        <v>9</v>
      </c>
      <c r="E818" s="112">
        <v>8.0399999999999991</v>
      </c>
      <c r="F818" s="112">
        <v>7.86</v>
      </c>
      <c r="G818" s="112">
        <v>7.24</v>
      </c>
      <c r="H818" s="112">
        <v>90383052.230000004</v>
      </c>
      <c r="I818" s="112">
        <v>-1971866.52</v>
      </c>
      <c r="J818" s="112">
        <v>3979157.92</v>
      </c>
      <c r="K818" s="112">
        <v>80093038.900000006</v>
      </c>
      <c r="L818" s="112">
        <v>4.0199999999999996</v>
      </c>
      <c r="M818" s="112">
        <v>-1.43</v>
      </c>
      <c r="N818" s="112">
        <f t="shared" si="306"/>
        <v>63</v>
      </c>
      <c r="O818" s="112">
        <f t="shared" si="307"/>
        <v>16</v>
      </c>
      <c r="P818" s="112">
        <f t="shared" si="308"/>
        <v>9</v>
      </c>
      <c r="Q818" s="112">
        <f t="shared" si="309"/>
        <v>176</v>
      </c>
      <c r="R818" s="112">
        <f t="shared" si="310"/>
        <v>51</v>
      </c>
      <c r="S818" s="112" cm="1">
        <f t="array" ref="S818">_xlfn.QUARTILE.EXC(IF($D$5:$D$906=$D818,$L$5:$L$906),1)</f>
        <v>-8.26</v>
      </c>
      <c r="T818" s="112" cm="1">
        <f t="array" ref="T818">_xlfn.QUARTILE.EXC(IF($D$5:$D$906=$D818,$L$5:$L$906),3)</f>
        <v>3.2450000000000001</v>
      </c>
      <c r="U818" s="112">
        <f t="shared" si="290"/>
        <v>11.504999999999999</v>
      </c>
      <c r="V818" s="112">
        <f t="shared" si="291"/>
        <v>-25.517499999999998</v>
      </c>
      <c r="W818" s="112">
        <f t="shared" si="292"/>
        <v>20.502500000000001</v>
      </c>
      <c r="X818" s="112" t="b">
        <f t="shared" si="293"/>
        <v>0</v>
      </c>
      <c r="Y818" s="112" cm="1">
        <f t="array" ref="Y818">_xlfn.QUARTILE.EXC(IF($D$5:$D$906=$D818,$M$5:$M$906),1)</f>
        <v>-12.452500000000001</v>
      </c>
      <c r="Z818" s="112" cm="1">
        <f t="array" ref="Z818">_xlfn.QUARTILE.EXC(IF($D$5:$D$906=$D818,$M$5:$M$906),3)</f>
        <v>0.39</v>
      </c>
      <c r="AA818" s="112">
        <f t="shared" si="294"/>
        <v>12.842500000000001</v>
      </c>
      <c r="AB818" s="112">
        <f t="shared" si="295"/>
        <v>-31.716250000000002</v>
      </c>
      <c r="AC818" s="112">
        <f t="shared" si="296"/>
        <v>19.653750000000002</v>
      </c>
      <c r="AD818" s="112" t="b">
        <f t="shared" si="297"/>
        <v>0</v>
      </c>
      <c r="AE818" s="101">
        <f t="shared" si="288"/>
        <v>1</v>
      </c>
      <c r="AF818" s="101">
        <f t="shared" si="289"/>
        <v>0</v>
      </c>
      <c r="AG818" s="406" cm="1">
        <f t="array" ref="AG818">_xlfn.QUARTILE.EXC(IF($AT$5:$AT$906=$AT818,$L$5:$L$906),1)</f>
        <v>-8.26</v>
      </c>
      <c r="AH818" s="406" cm="1">
        <f t="array" ref="AH818">_xlfn.QUARTILE.EXC(IF($AT$5:$AT$906=$AT818,$L$5:$L$906),3)</f>
        <v>3.2450000000000001</v>
      </c>
      <c r="AI818" s="406">
        <f t="shared" si="298"/>
        <v>11.504999999999999</v>
      </c>
      <c r="AJ818" s="406">
        <f t="shared" si="299"/>
        <v>-25.517499999999998</v>
      </c>
      <c r="AK818" s="406">
        <f t="shared" si="300"/>
        <v>20.502500000000001</v>
      </c>
      <c r="AL818" s="406" t="b">
        <f t="shared" si="301"/>
        <v>0</v>
      </c>
      <c r="AM818" s="406" cm="1">
        <f t="array" ref="AM818">_xlfn.QUARTILE.EXC(IF($AT$5:$AT$906=$AT818,$M$5:$M$906),1)</f>
        <v>-12.452500000000001</v>
      </c>
      <c r="AN818" s="406" cm="1">
        <f t="array" ref="AN818">_xlfn.QUARTILE.EXC(IF($AT$5:$AT$906=$AT818,$M$5:$M$906),3)</f>
        <v>0.39</v>
      </c>
      <c r="AO818" s="406">
        <f t="shared" si="302"/>
        <v>12.842500000000001</v>
      </c>
      <c r="AP818" s="406">
        <f t="shared" si="303"/>
        <v>-31.716250000000002</v>
      </c>
      <c r="AQ818" s="406">
        <f t="shared" si="304"/>
        <v>19.653750000000002</v>
      </c>
      <c r="AR818" s="406" t="b">
        <f t="shared" si="305"/>
        <v>0</v>
      </c>
      <c r="AS818" s="404" t="str">
        <f>INDEX('Org2567'!$BM:$BM,MATCH(Raw_DATA!A818,'Org2567'!$D:$D,0))</f>
        <v>รพช.F1 P&lt;=50,000</v>
      </c>
      <c r="AT818" s="404">
        <f>INDEX('Org2567'!$BL:$BL,MATCH(Raw_DATA!A818,'Org2567'!$D:$D,0))</f>
        <v>9</v>
      </c>
      <c r="AU818" s="113"/>
      <c r="AV818" s="101">
        <v>63.34</v>
      </c>
      <c r="AW818" s="101">
        <v>16.25</v>
      </c>
      <c r="AX818" s="101">
        <v>9.33</v>
      </c>
      <c r="AY818" s="101">
        <v>175.76</v>
      </c>
      <c r="AZ818" s="101">
        <v>51.13</v>
      </c>
    </row>
    <row r="819" spans="1:52" x14ac:dyDescent="0.7">
      <c r="A819" s="101" t="s">
        <v>811</v>
      </c>
      <c r="B819" s="101" t="s">
        <v>3312</v>
      </c>
      <c r="C819" s="111" t="str">
        <f>IF(A819="","",INDEX(ID!P:P,MATCH(Raw_DATA!A819,ID!A:A,0)))</f>
        <v>รพช.F2 P&lt;=30,000</v>
      </c>
      <c r="D819" s="101">
        <f>IF(A819="","",INDEX(ID!M:M,MATCH(Raw_DATA!A819,ID!A:A,0)))</f>
        <v>5</v>
      </c>
      <c r="E819" s="112">
        <v>2.0299999999999998</v>
      </c>
      <c r="F819" s="112">
        <v>1.68</v>
      </c>
      <c r="G819" s="112">
        <v>1.01</v>
      </c>
      <c r="H819" s="112">
        <v>29457281.57</v>
      </c>
      <c r="I819" s="112">
        <v>-15156383.949999999</v>
      </c>
      <c r="J819" s="112">
        <v>-13550156.33</v>
      </c>
      <c r="K819" s="112">
        <v>219154.94</v>
      </c>
      <c r="L819" s="112">
        <v>-13.25</v>
      </c>
      <c r="M819" s="112">
        <v>-10.88</v>
      </c>
      <c r="N819" s="112">
        <f t="shared" si="306"/>
        <v>199</v>
      </c>
      <c r="O819" s="112">
        <f t="shared" si="307"/>
        <v>148</v>
      </c>
      <c r="P819" s="112">
        <f t="shared" si="308"/>
        <v>36</v>
      </c>
      <c r="Q819" s="112">
        <f t="shared" si="309"/>
        <v>392</v>
      </c>
      <c r="R819" s="112">
        <f t="shared" si="310"/>
        <v>50</v>
      </c>
      <c r="S819" s="112" cm="1">
        <f t="array" ref="S819">_xlfn.QUARTILE.EXC(IF($D$5:$D$906=$D819,$L$5:$L$906),1)</f>
        <v>-9.4075000000000006</v>
      </c>
      <c r="T819" s="112" cm="1">
        <f t="array" ref="T819">_xlfn.QUARTILE.EXC(IF($D$5:$D$906=$D819,$L$5:$L$906),3)</f>
        <v>1.645</v>
      </c>
      <c r="U819" s="112">
        <f t="shared" si="290"/>
        <v>11.0525</v>
      </c>
      <c r="V819" s="112">
        <f t="shared" si="291"/>
        <v>-25.986249999999998</v>
      </c>
      <c r="W819" s="112">
        <f t="shared" si="292"/>
        <v>18.223749999999999</v>
      </c>
      <c r="X819" s="112" t="b">
        <f t="shared" si="293"/>
        <v>0</v>
      </c>
      <c r="Y819" s="112" cm="1">
        <f t="array" ref="Y819">_xlfn.QUARTILE.EXC(IF($D$5:$D$906=$D819,$M$5:$M$906),1)</f>
        <v>-18.744999999999997</v>
      </c>
      <c r="Z819" s="112" cm="1">
        <f t="array" ref="Z819">_xlfn.QUARTILE.EXC(IF($D$5:$D$906=$D819,$M$5:$M$906),3)</f>
        <v>-2.7</v>
      </c>
      <c r="AA819" s="112">
        <f t="shared" si="294"/>
        <v>16.044999999999998</v>
      </c>
      <c r="AB819" s="112">
        <f t="shared" si="295"/>
        <v>-42.812499999999993</v>
      </c>
      <c r="AC819" s="112">
        <f t="shared" si="296"/>
        <v>21.367499999999996</v>
      </c>
      <c r="AD819" s="112" t="b">
        <f t="shared" si="297"/>
        <v>0</v>
      </c>
      <c r="AE819" s="101">
        <f t="shared" si="288"/>
        <v>1</v>
      </c>
      <c r="AF819" s="101">
        <f t="shared" si="289"/>
        <v>1</v>
      </c>
      <c r="AG819" s="406" cm="1">
        <f t="array" ref="AG819">_xlfn.QUARTILE.EXC(IF($AT$5:$AT$906=$AT819,$L$5:$L$906),1)</f>
        <v>-9.4075000000000006</v>
      </c>
      <c r="AH819" s="406" cm="1">
        <f t="array" ref="AH819">_xlfn.QUARTILE.EXC(IF($AT$5:$AT$906=$AT819,$L$5:$L$906),3)</f>
        <v>1.645</v>
      </c>
      <c r="AI819" s="406">
        <f t="shared" si="298"/>
        <v>11.0525</v>
      </c>
      <c r="AJ819" s="406">
        <f t="shared" si="299"/>
        <v>-25.986249999999998</v>
      </c>
      <c r="AK819" s="406">
        <f t="shared" si="300"/>
        <v>18.223749999999999</v>
      </c>
      <c r="AL819" s="406" t="b">
        <f t="shared" si="301"/>
        <v>0</v>
      </c>
      <c r="AM819" s="406" cm="1">
        <f t="array" ref="AM819">_xlfn.QUARTILE.EXC(IF($AT$5:$AT$906=$AT819,$M$5:$M$906),1)</f>
        <v>-18.744999999999997</v>
      </c>
      <c r="AN819" s="406" cm="1">
        <f t="array" ref="AN819">_xlfn.QUARTILE.EXC(IF($AT$5:$AT$906=$AT819,$M$5:$M$906),3)</f>
        <v>-2.7</v>
      </c>
      <c r="AO819" s="406">
        <f t="shared" si="302"/>
        <v>16.044999999999998</v>
      </c>
      <c r="AP819" s="406">
        <f t="shared" si="303"/>
        <v>-42.812499999999993</v>
      </c>
      <c r="AQ819" s="406">
        <f t="shared" si="304"/>
        <v>21.367499999999996</v>
      </c>
      <c r="AR819" s="406" t="b">
        <f t="shared" si="305"/>
        <v>0</v>
      </c>
      <c r="AS819" s="404" t="str">
        <f>INDEX('Org2567'!$BM:$BM,MATCH(Raw_DATA!A819,'Org2567'!$D:$D,0))</f>
        <v>รพช.F2 P&lt;=30,000</v>
      </c>
      <c r="AT819" s="404">
        <f>INDEX('Org2567'!$BL:$BL,MATCH(Raw_DATA!A819,'Org2567'!$D:$D,0))</f>
        <v>5</v>
      </c>
      <c r="AU819" s="113"/>
      <c r="AV819" s="101">
        <v>199.14</v>
      </c>
      <c r="AW819" s="101">
        <v>148.41999999999999</v>
      </c>
      <c r="AX819" s="101">
        <v>35.85</v>
      </c>
      <c r="AY819" s="101">
        <v>391.8</v>
      </c>
      <c r="AZ819" s="101">
        <v>50.29</v>
      </c>
    </row>
    <row r="820" spans="1:52" x14ac:dyDescent="0.7">
      <c r="A820" s="101" t="s">
        <v>812</v>
      </c>
      <c r="B820" s="101" t="s">
        <v>3315</v>
      </c>
      <c r="C820" s="111" t="str">
        <f>IF(A820="","",INDEX(ID!P:P,MATCH(Raw_DATA!A820,ID!A:A,0)))</f>
        <v>รพช.M2 B&lt;=100</v>
      </c>
      <c r="D820" s="101">
        <f>IF(A820="","",INDEX(ID!M:M,MATCH(Raw_DATA!A820,ID!A:A,0)))</f>
        <v>12</v>
      </c>
      <c r="E820" s="112">
        <v>3.91</v>
      </c>
      <c r="F820" s="112">
        <v>3.81</v>
      </c>
      <c r="G820" s="112">
        <v>3.28</v>
      </c>
      <c r="H820" s="112">
        <v>122014307.56</v>
      </c>
      <c r="I820" s="112">
        <v>-11941466.25</v>
      </c>
      <c r="J820" s="112">
        <v>-3377147.48</v>
      </c>
      <c r="K820" s="112">
        <v>95363269.310000002</v>
      </c>
      <c r="L820" s="112">
        <v>-1.52</v>
      </c>
      <c r="M820" s="112">
        <v>-4.99</v>
      </c>
      <c r="N820" s="112">
        <f t="shared" si="306"/>
        <v>90</v>
      </c>
      <c r="O820" s="112">
        <f t="shared" si="307"/>
        <v>70</v>
      </c>
      <c r="P820" s="112">
        <f t="shared" si="308"/>
        <v>157</v>
      </c>
      <c r="Q820" s="112">
        <f t="shared" si="309"/>
        <v>170</v>
      </c>
      <c r="R820" s="112">
        <f t="shared" si="310"/>
        <v>27</v>
      </c>
      <c r="S820" s="112" cm="1">
        <f t="array" ref="S820">_xlfn.QUARTILE.EXC(IF($D$5:$D$906=$D820,$L$5:$L$906),1)</f>
        <v>-15.01</v>
      </c>
      <c r="T820" s="112" cm="1">
        <f t="array" ref="T820">_xlfn.QUARTILE.EXC(IF($D$5:$D$906=$D820,$L$5:$L$906),3)</f>
        <v>4.4000000000000004</v>
      </c>
      <c r="U820" s="112">
        <f t="shared" si="290"/>
        <v>19.41</v>
      </c>
      <c r="V820" s="112">
        <f t="shared" si="291"/>
        <v>-44.125</v>
      </c>
      <c r="W820" s="112">
        <f t="shared" si="292"/>
        <v>33.515000000000001</v>
      </c>
      <c r="X820" s="112" t="b">
        <f t="shared" si="293"/>
        <v>0</v>
      </c>
      <c r="Y820" s="112" cm="1">
        <f t="array" ref="Y820">_xlfn.QUARTILE.EXC(IF($D$5:$D$906=$D820,$M$5:$M$906),1)</f>
        <v>-15.23</v>
      </c>
      <c r="Z820" s="112" cm="1">
        <f t="array" ref="Z820">_xlfn.QUARTILE.EXC(IF($D$5:$D$906=$D820,$M$5:$M$906),3)</f>
        <v>-0.92</v>
      </c>
      <c r="AA820" s="112">
        <f t="shared" si="294"/>
        <v>14.31</v>
      </c>
      <c r="AB820" s="112">
        <f t="shared" si="295"/>
        <v>-36.695</v>
      </c>
      <c r="AC820" s="112">
        <f t="shared" si="296"/>
        <v>20.544999999999998</v>
      </c>
      <c r="AD820" s="112" t="b">
        <f t="shared" si="297"/>
        <v>0</v>
      </c>
      <c r="AE820" s="101">
        <f t="shared" si="288"/>
        <v>1</v>
      </c>
      <c r="AF820" s="101">
        <f t="shared" si="289"/>
        <v>1</v>
      </c>
      <c r="AG820" s="406" cm="1">
        <f t="array" ref="AG820">_xlfn.QUARTILE.EXC(IF($AT$5:$AT$906=$AT820,$L$5:$L$906),1)</f>
        <v>-15.01</v>
      </c>
      <c r="AH820" s="406" cm="1">
        <f t="array" ref="AH820">_xlfn.QUARTILE.EXC(IF($AT$5:$AT$906=$AT820,$L$5:$L$906),3)</f>
        <v>4.4000000000000004</v>
      </c>
      <c r="AI820" s="406">
        <f t="shared" si="298"/>
        <v>19.41</v>
      </c>
      <c r="AJ820" s="406">
        <f t="shared" si="299"/>
        <v>-44.125</v>
      </c>
      <c r="AK820" s="406">
        <f t="shared" si="300"/>
        <v>33.515000000000001</v>
      </c>
      <c r="AL820" s="406" t="b">
        <f t="shared" si="301"/>
        <v>0</v>
      </c>
      <c r="AM820" s="406" cm="1">
        <f t="array" ref="AM820">_xlfn.QUARTILE.EXC(IF($AT$5:$AT$906=$AT820,$M$5:$M$906),1)</f>
        <v>-15.23</v>
      </c>
      <c r="AN820" s="406" cm="1">
        <f t="array" ref="AN820">_xlfn.QUARTILE.EXC(IF($AT$5:$AT$906=$AT820,$M$5:$M$906),3)</f>
        <v>-0.92</v>
      </c>
      <c r="AO820" s="406">
        <f t="shared" si="302"/>
        <v>14.31</v>
      </c>
      <c r="AP820" s="406">
        <f t="shared" si="303"/>
        <v>-36.695</v>
      </c>
      <c r="AQ820" s="406">
        <f t="shared" si="304"/>
        <v>20.544999999999998</v>
      </c>
      <c r="AR820" s="406" t="b">
        <f t="shared" si="305"/>
        <v>0</v>
      </c>
      <c r="AS820" s="404" t="str">
        <f>INDEX('Org2567'!$BM:$BM,MATCH(Raw_DATA!A820,'Org2567'!$D:$D,0))</f>
        <v>รพช.M2 B&lt;=100</v>
      </c>
      <c r="AT820" s="404">
        <f>INDEX('Org2567'!$BL:$BL,MATCH(Raw_DATA!A820,'Org2567'!$D:$D,0))</f>
        <v>12</v>
      </c>
      <c r="AU820" s="113"/>
      <c r="AV820" s="101">
        <v>89.85</v>
      </c>
      <c r="AW820" s="101">
        <v>70.36</v>
      </c>
      <c r="AX820" s="101">
        <v>156.81</v>
      </c>
      <c r="AY820" s="101">
        <v>169.79</v>
      </c>
      <c r="AZ820" s="101">
        <v>26.74</v>
      </c>
    </row>
    <row r="821" spans="1:52" x14ac:dyDescent="0.7">
      <c r="A821" s="101" t="s">
        <v>813</v>
      </c>
      <c r="B821" s="101" t="s">
        <v>3318</v>
      </c>
      <c r="C821" s="111" t="str">
        <f>IF(A821="","",INDEX(ID!P:P,MATCH(Raw_DATA!A821,ID!A:A,0)))</f>
        <v>รพช.F2 P&lt;=30,000</v>
      </c>
      <c r="D821" s="101">
        <f>IF(A821="","",INDEX(ID!M:M,MATCH(Raw_DATA!A821,ID!A:A,0)))</f>
        <v>5</v>
      </c>
      <c r="E821" s="112">
        <v>3.03</v>
      </c>
      <c r="F821" s="112">
        <v>2.89</v>
      </c>
      <c r="G821" s="112">
        <v>2.13</v>
      </c>
      <c r="H821" s="112">
        <v>23464802.699999999</v>
      </c>
      <c r="I821" s="112">
        <v>4245095.97</v>
      </c>
      <c r="J821" s="112">
        <v>6457099.0800000001</v>
      </c>
      <c r="K821" s="112">
        <v>13121744.279999999</v>
      </c>
      <c r="L821" s="112">
        <v>7.26</v>
      </c>
      <c r="M821" s="112">
        <v>5.0999999999999996</v>
      </c>
      <c r="N821" s="112">
        <f t="shared" si="306"/>
        <v>51</v>
      </c>
      <c r="O821" s="112">
        <f t="shared" si="307"/>
        <v>70</v>
      </c>
      <c r="P821" s="112">
        <f t="shared" si="308"/>
        <v>55</v>
      </c>
      <c r="Q821" s="112">
        <f t="shared" si="309"/>
        <v>157</v>
      </c>
      <c r="R821" s="112">
        <f t="shared" si="310"/>
        <v>37</v>
      </c>
      <c r="S821" s="112" cm="1">
        <f t="array" ref="S821">_xlfn.QUARTILE.EXC(IF($D$5:$D$906=$D821,$L$5:$L$906),1)</f>
        <v>-9.4075000000000006</v>
      </c>
      <c r="T821" s="112" cm="1">
        <f t="array" ref="T821">_xlfn.QUARTILE.EXC(IF($D$5:$D$906=$D821,$L$5:$L$906),3)</f>
        <v>1.645</v>
      </c>
      <c r="U821" s="112">
        <f t="shared" si="290"/>
        <v>11.0525</v>
      </c>
      <c r="V821" s="112">
        <f t="shared" si="291"/>
        <v>-25.986249999999998</v>
      </c>
      <c r="W821" s="112">
        <f t="shared" si="292"/>
        <v>18.223749999999999</v>
      </c>
      <c r="X821" s="112" t="b">
        <f t="shared" si="293"/>
        <v>0</v>
      </c>
      <c r="Y821" s="112" cm="1">
        <f t="array" ref="Y821">_xlfn.QUARTILE.EXC(IF($D$5:$D$906=$D821,$M$5:$M$906),1)</f>
        <v>-18.744999999999997</v>
      </c>
      <c r="Z821" s="112" cm="1">
        <f t="array" ref="Z821">_xlfn.QUARTILE.EXC(IF($D$5:$D$906=$D821,$M$5:$M$906),3)</f>
        <v>-2.7</v>
      </c>
      <c r="AA821" s="112">
        <f t="shared" si="294"/>
        <v>16.044999999999998</v>
      </c>
      <c r="AB821" s="112">
        <f t="shared" si="295"/>
        <v>-42.812499999999993</v>
      </c>
      <c r="AC821" s="112">
        <f t="shared" si="296"/>
        <v>21.367499999999996</v>
      </c>
      <c r="AD821" s="112" t="b">
        <f t="shared" si="297"/>
        <v>0</v>
      </c>
      <c r="AE821" s="101">
        <f t="shared" si="288"/>
        <v>0</v>
      </c>
      <c r="AF821" s="101">
        <f t="shared" si="289"/>
        <v>0</v>
      </c>
      <c r="AG821" s="406" cm="1">
        <f t="array" ref="AG821">_xlfn.QUARTILE.EXC(IF($AT$5:$AT$906=$AT821,$L$5:$L$906),1)</f>
        <v>-9.4075000000000006</v>
      </c>
      <c r="AH821" s="406" cm="1">
        <f t="array" ref="AH821">_xlfn.QUARTILE.EXC(IF($AT$5:$AT$906=$AT821,$L$5:$L$906),3)</f>
        <v>1.645</v>
      </c>
      <c r="AI821" s="406">
        <f t="shared" si="298"/>
        <v>11.0525</v>
      </c>
      <c r="AJ821" s="406">
        <f t="shared" si="299"/>
        <v>-25.986249999999998</v>
      </c>
      <c r="AK821" s="406">
        <f t="shared" si="300"/>
        <v>18.223749999999999</v>
      </c>
      <c r="AL821" s="406" t="b">
        <f t="shared" si="301"/>
        <v>0</v>
      </c>
      <c r="AM821" s="406" cm="1">
        <f t="array" ref="AM821">_xlfn.QUARTILE.EXC(IF($AT$5:$AT$906=$AT821,$M$5:$M$906),1)</f>
        <v>-18.744999999999997</v>
      </c>
      <c r="AN821" s="406" cm="1">
        <f t="array" ref="AN821">_xlfn.QUARTILE.EXC(IF($AT$5:$AT$906=$AT821,$M$5:$M$906),3)</f>
        <v>-2.7</v>
      </c>
      <c r="AO821" s="406">
        <f t="shared" si="302"/>
        <v>16.044999999999998</v>
      </c>
      <c r="AP821" s="406">
        <f t="shared" si="303"/>
        <v>-42.812499999999993</v>
      </c>
      <c r="AQ821" s="406">
        <f t="shared" si="304"/>
        <v>21.367499999999996</v>
      </c>
      <c r="AR821" s="406" t="b">
        <f t="shared" si="305"/>
        <v>0</v>
      </c>
      <c r="AS821" s="404" t="str">
        <f>INDEX('Org2567'!$BM:$BM,MATCH(Raw_DATA!A821,'Org2567'!$D:$D,0))</f>
        <v>รพช.F2 P&lt;=30,000</v>
      </c>
      <c r="AT821" s="404">
        <f>INDEX('Org2567'!$BL:$BL,MATCH(Raw_DATA!A821,'Org2567'!$D:$D,0))</f>
        <v>5</v>
      </c>
      <c r="AU821" s="113"/>
      <c r="AV821" s="101">
        <v>51.38</v>
      </c>
      <c r="AW821" s="101">
        <v>70.13</v>
      </c>
      <c r="AX821" s="101">
        <v>55.36</v>
      </c>
      <c r="AY821" s="101">
        <v>157.22</v>
      </c>
      <c r="AZ821" s="101">
        <v>36.729999999999997</v>
      </c>
    </row>
    <row r="822" spans="1:52" x14ac:dyDescent="0.7">
      <c r="A822" s="101" t="s">
        <v>814</v>
      </c>
      <c r="B822" s="101" t="s">
        <v>3321</v>
      </c>
      <c r="C822" s="111" t="str">
        <f>IF(A822="","",INDEX(ID!P:P,MATCH(Raw_DATA!A822,ID!A:A,0)))</f>
        <v>รพช.F2 P30,000-60,000</v>
      </c>
      <c r="D822" s="101">
        <f>IF(A822="","",INDEX(ID!M:M,MATCH(Raw_DATA!A822,ID!A:A,0)))</f>
        <v>6</v>
      </c>
      <c r="E822" s="112">
        <v>2.36</v>
      </c>
      <c r="F822" s="112">
        <v>2.2000000000000002</v>
      </c>
      <c r="G822" s="112">
        <v>1.22</v>
      </c>
      <c r="H822" s="112">
        <v>20638125.210000001</v>
      </c>
      <c r="I822" s="112">
        <v>-14322659.720000001</v>
      </c>
      <c r="J822" s="112">
        <v>-9496776.4100000001</v>
      </c>
      <c r="K822" s="112">
        <v>3367967.34</v>
      </c>
      <c r="L822" s="112">
        <v>-7.46</v>
      </c>
      <c r="M822" s="112">
        <v>-17.14</v>
      </c>
      <c r="N822" s="112">
        <f t="shared" si="306"/>
        <v>93</v>
      </c>
      <c r="O822" s="112">
        <f t="shared" si="307"/>
        <v>43</v>
      </c>
      <c r="P822" s="112">
        <f t="shared" si="308"/>
        <v>46</v>
      </c>
      <c r="Q822" s="112">
        <f t="shared" si="309"/>
        <v>163</v>
      </c>
      <c r="R822" s="112">
        <f t="shared" si="310"/>
        <v>34</v>
      </c>
      <c r="S822" s="112" cm="1">
        <f t="array" ref="S822">_xlfn.QUARTILE.EXC(IF($D$5:$D$906=$D822,$L$5:$L$906),1)</f>
        <v>-10.317499999999999</v>
      </c>
      <c r="T822" s="112" cm="1">
        <f t="array" ref="T822">_xlfn.QUARTILE.EXC(IF($D$5:$D$906=$D822,$L$5:$L$906),3)</f>
        <v>1.0349999999999999</v>
      </c>
      <c r="U822" s="112">
        <f t="shared" si="290"/>
        <v>11.352499999999999</v>
      </c>
      <c r="V822" s="112">
        <f t="shared" si="291"/>
        <v>-27.346249999999998</v>
      </c>
      <c r="W822" s="112">
        <f t="shared" si="292"/>
        <v>18.063749999999999</v>
      </c>
      <c r="X822" s="112" t="b">
        <f t="shared" si="293"/>
        <v>0</v>
      </c>
      <c r="Y822" s="112" cm="1">
        <f t="array" ref="Y822">_xlfn.QUARTILE.EXC(IF($D$5:$D$906=$D822,$M$5:$M$906),1)</f>
        <v>-15.98</v>
      </c>
      <c r="Z822" s="112" cm="1">
        <f t="array" ref="Z822">_xlfn.QUARTILE.EXC(IF($D$5:$D$906=$D822,$M$5:$M$906),3)</f>
        <v>-2.4</v>
      </c>
      <c r="AA822" s="112">
        <f t="shared" si="294"/>
        <v>13.58</v>
      </c>
      <c r="AB822" s="112">
        <f t="shared" si="295"/>
        <v>-36.35</v>
      </c>
      <c r="AC822" s="112">
        <f t="shared" si="296"/>
        <v>17.970000000000002</v>
      </c>
      <c r="AD822" s="112" t="b">
        <f t="shared" si="297"/>
        <v>0</v>
      </c>
      <c r="AE822" s="101">
        <f t="shared" si="288"/>
        <v>1</v>
      </c>
      <c r="AF822" s="101">
        <f t="shared" si="289"/>
        <v>1</v>
      </c>
      <c r="AG822" s="406" cm="1">
        <f t="array" ref="AG822">_xlfn.QUARTILE.EXC(IF($AT$5:$AT$906=$AT822,$L$5:$L$906),1)</f>
        <v>-9.3850000000000016</v>
      </c>
      <c r="AH822" s="406" cm="1">
        <f t="array" ref="AH822">_xlfn.QUARTILE.EXC(IF($AT$5:$AT$906=$AT822,$L$5:$L$906),3)</f>
        <v>1.2250000000000001</v>
      </c>
      <c r="AI822" s="406">
        <f t="shared" si="298"/>
        <v>10.610000000000001</v>
      </c>
      <c r="AJ822" s="406">
        <f t="shared" si="299"/>
        <v>-25.300000000000004</v>
      </c>
      <c r="AK822" s="406">
        <f t="shared" si="300"/>
        <v>17.140000000000004</v>
      </c>
      <c r="AL822" s="406" t="b">
        <f t="shared" si="301"/>
        <v>0</v>
      </c>
      <c r="AM822" s="406" cm="1">
        <f t="array" ref="AM822">_xlfn.QUARTILE.EXC(IF($AT$5:$AT$906=$AT822,$M$5:$M$906),1)</f>
        <v>-15.515000000000001</v>
      </c>
      <c r="AN822" s="406" cm="1">
        <f t="array" ref="AN822">_xlfn.QUARTILE.EXC(IF($AT$5:$AT$906=$AT822,$M$5:$M$906),3)</f>
        <v>-2.2599999999999998</v>
      </c>
      <c r="AO822" s="406">
        <f t="shared" si="302"/>
        <v>13.255000000000001</v>
      </c>
      <c r="AP822" s="406">
        <f t="shared" si="303"/>
        <v>-35.397500000000001</v>
      </c>
      <c r="AQ822" s="406">
        <f t="shared" si="304"/>
        <v>17.622500000000002</v>
      </c>
      <c r="AR822" s="406" t="b">
        <f t="shared" si="305"/>
        <v>0</v>
      </c>
      <c r="AS822" s="404" t="str">
        <f>INDEX('Org2567'!$BM:$BM,MATCH(Raw_DATA!A822,'Org2567'!$D:$D,0))</f>
        <v>รพช.F2 P30,000-60,000</v>
      </c>
      <c r="AT822" s="404">
        <f>INDEX('Org2567'!$BL:$BL,MATCH(Raw_DATA!A822,'Org2567'!$D:$D,0))</f>
        <v>6</v>
      </c>
      <c r="AU822" s="113"/>
      <c r="AV822" s="101">
        <v>92.75</v>
      </c>
      <c r="AW822" s="101">
        <v>42.96</v>
      </c>
      <c r="AX822" s="101">
        <v>46.07</v>
      </c>
      <c r="AY822" s="101">
        <v>162.94</v>
      </c>
      <c r="AZ822" s="101">
        <v>34.25</v>
      </c>
    </row>
    <row r="823" spans="1:52" x14ac:dyDescent="0.7">
      <c r="A823" s="101" t="s">
        <v>815</v>
      </c>
      <c r="B823" s="101" t="s">
        <v>3324</v>
      </c>
      <c r="C823" s="111" t="str">
        <f>IF(A823="","",INDEX(ID!P:P,MATCH(Raw_DATA!A823,ID!A:A,0)))</f>
        <v>รพช.F1 P50,000-100,000</v>
      </c>
      <c r="D823" s="101">
        <f>IF(A823="","",INDEX(ID!M:M,MATCH(Raw_DATA!A823,ID!A:A,0)))</f>
        <v>10</v>
      </c>
      <c r="E823" s="112">
        <v>3.12</v>
      </c>
      <c r="F823" s="112">
        <v>2.86</v>
      </c>
      <c r="G823" s="112">
        <v>2.36</v>
      </c>
      <c r="H823" s="112">
        <v>46356343.390000001</v>
      </c>
      <c r="I823" s="112">
        <v>-31759292.190000001</v>
      </c>
      <c r="J823" s="112">
        <v>-26191374.469999999</v>
      </c>
      <c r="K823" s="112">
        <v>29743610.050000001</v>
      </c>
      <c r="L823" s="112">
        <v>-17.27</v>
      </c>
      <c r="M823" s="112">
        <v>-26.59</v>
      </c>
      <c r="N823" s="112">
        <f t="shared" si="306"/>
        <v>58</v>
      </c>
      <c r="O823" s="112">
        <f t="shared" si="307"/>
        <v>49</v>
      </c>
      <c r="P823" s="112">
        <f t="shared" si="308"/>
        <v>27</v>
      </c>
      <c r="Q823" s="112">
        <f t="shared" si="309"/>
        <v>292</v>
      </c>
      <c r="R823" s="112">
        <f t="shared" si="310"/>
        <v>49</v>
      </c>
      <c r="S823" s="112" cm="1">
        <f t="array" ref="S823">_xlfn.QUARTILE.EXC(IF($D$5:$D$906=$D823,$L$5:$L$906),1)</f>
        <v>-10.594999999999999</v>
      </c>
      <c r="T823" s="112" cm="1">
        <f t="array" ref="T823">_xlfn.QUARTILE.EXC(IF($D$5:$D$906=$D823,$L$5:$L$906),3)</f>
        <v>0.95</v>
      </c>
      <c r="U823" s="112">
        <f t="shared" si="290"/>
        <v>11.544999999999998</v>
      </c>
      <c r="V823" s="112">
        <f t="shared" si="291"/>
        <v>-27.912499999999994</v>
      </c>
      <c r="W823" s="112">
        <f t="shared" si="292"/>
        <v>18.267499999999995</v>
      </c>
      <c r="X823" s="112" t="b">
        <f t="shared" si="293"/>
        <v>0</v>
      </c>
      <c r="Y823" s="112" cm="1">
        <f t="array" ref="Y823">_xlfn.QUARTILE.EXC(IF($D$5:$D$906=$D823,$M$5:$M$906),1)</f>
        <v>-17.670000000000002</v>
      </c>
      <c r="Z823" s="112" cm="1">
        <f t="array" ref="Z823">_xlfn.QUARTILE.EXC(IF($D$5:$D$906=$D823,$M$5:$M$906),3)</f>
        <v>-3.92</v>
      </c>
      <c r="AA823" s="112">
        <f t="shared" si="294"/>
        <v>13.750000000000002</v>
      </c>
      <c r="AB823" s="112">
        <f t="shared" si="295"/>
        <v>-38.295000000000002</v>
      </c>
      <c r="AC823" s="112">
        <f t="shared" si="296"/>
        <v>16.705000000000005</v>
      </c>
      <c r="AD823" s="112" t="b">
        <f t="shared" si="297"/>
        <v>0</v>
      </c>
      <c r="AE823" s="101">
        <f t="shared" si="288"/>
        <v>1</v>
      </c>
      <c r="AF823" s="101">
        <f t="shared" si="289"/>
        <v>1</v>
      </c>
      <c r="AG823" s="406" cm="1">
        <f t="array" ref="AG823">_xlfn.QUARTILE.EXC(IF($AT$5:$AT$906=$AT823,$L$5:$L$906),1)</f>
        <v>-10.594999999999999</v>
      </c>
      <c r="AH823" s="406" cm="1">
        <f t="array" ref="AH823">_xlfn.QUARTILE.EXC(IF($AT$5:$AT$906=$AT823,$L$5:$L$906),3)</f>
        <v>0.95</v>
      </c>
      <c r="AI823" s="406">
        <f t="shared" si="298"/>
        <v>11.544999999999998</v>
      </c>
      <c r="AJ823" s="406">
        <f t="shared" si="299"/>
        <v>-27.912499999999994</v>
      </c>
      <c r="AK823" s="406">
        <f t="shared" si="300"/>
        <v>18.267499999999995</v>
      </c>
      <c r="AL823" s="406" t="b">
        <f t="shared" si="301"/>
        <v>0</v>
      </c>
      <c r="AM823" s="406" cm="1">
        <f t="array" ref="AM823">_xlfn.QUARTILE.EXC(IF($AT$5:$AT$906=$AT823,$M$5:$M$906),1)</f>
        <v>-17.670000000000002</v>
      </c>
      <c r="AN823" s="406" cm="1">
        <f t="array" ref="AN823">_xlfn.QUARTILE.EXC(IF($AT$5:$AT$906=$AT823,$M$5:$M$906),3)</f>
        <v>-3.92</v>
      </c>
      <c r="AO823" s="406">
        <f t="shared" si="302"/>
        <v>13.750000000000002</v>
      </c>
      <c r="AP823" s="406">
        <f t="shared" si="303"/>
        <v>-38.295000000000002</v>
      </c>
      <c r="AQ823" s="406">
        <f t="shared" si="304"/>
        <v>16.705000000000005</v>
      </c>
      <c r="AR823" s="406" t="b">
        <f t="shared" si="305"/>
        <v>0</v>
      </c>
      <c r="AS823" s="404" t="str">
        <f>INDEX('Org2567'!$BM:$BM,MATCH(Raw_DATA!A823,'Org2567'!$D:$D,0))</f>
        <v>รพช.F1 P50,000-100,000</v>
      </c>
      <c r="AT823" s="404">
        <f>INDEX('Org2567'!$BL:$BL,MATCH(Raw_DATA!A823,'Org2567'!$D:$D,0))</f>
        <v>10</v>
      </c>
      <c r="AU823" s="113"/>
      <c r="AV823" s="101">
        <v>58.3</v>
      </c>
      <c r="AW823" s="101">
        <v>49.18</v>
      </c>
      <c r="AX823" s="101">
        <v>27.3</v>
      </c>
      <c r="AY823" s="101">
        <v>291.63</v>
      </c>
      <c r="AZ823" s="101">
        <v>49.49</v>
      </c>
    </row>
    <row r="824" spans="1:52" x14ac:dyDescent="0.7">
      <c r="A824" s="101" t="s">
        <v>816</v>
      </c>
      <c r="B824" s="101" t="s">
        <v>3327</v>
      </c>
      <c r="C824" s="111" t="str">
        <f>IF(A824="","",INDEX(ID!P:P,MATCH(Raw_DATA!A824,ID!A:A,0)))</f>
        <v>รพช.F1 P&lt;=50,000</v>
      </c>
      <c r="D824" s="101">
        <f>IF(A824="","",INDEX(ID!M:M,MATCH(Raw_DATA!A824,ID!A:A,0)))</f>
        <v>9</v>
      </c>
      <c r="E824" s="112">
        <v>6.36</v>
      </c>
      <c r="F824" s="112">
        <v>6.19</v>
      </c>
      <c r="G824" s="112">
        <v>5.41</v>
      </c>
      <c r="H824" s="112">
        <v>110398243.81999999</v>
      </c>
      <c r="I824" s="112">
        <v>-32229360.109999999</v>
      </c>
      <c r="J824" s="112">
        <v>-21305232.300000001</v>
      </c>
      <c r="K824" s="112">
        <v>89853857.859999999</v>
      </c>
      <c r="L824" s="112">
        <v>-13.97</v>
      </c>
      <c r="M824" s="112">
        <v>-16.66</v>
      </c>
      <c r="N824" s="112">
        <f t="shared" si="306"/>
        <v>47</v>
      </c>
      <c r="O824" s="112">
        <f t="shared" si="307"/>
        <v>29</v>
      </c>
      <c r="P824" s="112">
        <f t="shared" si="308"/>
        <v>13</v>
      </c>
      <c r="Q824" s="112">
        <f t="shared" si="309"/>
        <v>204</v>
      </c>
      <c r="R824" s="112">
        <f t="shared" si="310"/>
        <v>41</v>
      </c>
      <c r="S824" s="112" cm="1">
        <f t="array" ref="S824">_xlfn.QUARTILE.EXC(IF($D$5:$D$906=$D824,$L$5:$L$906),1)</f>
        <v>-8.26</v>
      </c>
      <c r="T824" s="112" cm="1">
        <f t="array" ref="T824">_xlfn.QUARTILE.EXC(IF($D$5:$D$906=$D824,$L$5:$L$906),3)</f>
        <v>3.2450000000000001</v>
      </c>
      <c r="U824" s="112">
        <f t="shared" si="290"/>
        <v>11.504999999999999</v>
      </c>
      <c r="V824" s="112">
        <f t="shared" si="291"/>
        <v>-25.517499999999998</v>
      </c>
      <c r="W824" s="112">
        <f t="shared" si="292"/>
        <v>20.502500000000001</v>
      </c>
      <c r="X824" s="112" t="b">
        <f t="shared" si="293"/>
        <v>0</v>
      </c>
      <c r="Y824" s="112" cm="1">
        <f t="array" ref="Y824">_xlfn.QUARTILE.EXC(IF($D$5:$D$906=$D824,$M$5:$M$906),1)</f>
        <v>-12.452500000000001</v>
      </c>
      <c r="Z824" s="112" cm="1">
        <f t="array" ref="Z824">_xlfn.QUARTILE.EXC(IF($D$5:$D$906=$D824,$M$5:$M$906),3)</f>
        <v>0.39</v>
      </c>
      <c r="AA824" s="112">
        <f t="shared" si="294"/>
        <v>12.842500000000001</v>
      </c>
      <c r="AB824" s="112">
        <f t="shared" si="295"/>
        <v>-31.716250000000002</v>
      </c>
      <c r="AC824" s="112">
        <f t="shared" si="296"/>
        <v>19.653750000000002</v>
      </c>
      <c r="AD824" s="112" t="b">
        <f t="shared" si="297"/>
        <v>0</v>
      </c>
      <c r="AE824" s="101">
        <f t="shared" si="288"/>
        <v>1</v>
      </c>
      <c r="AF824" s="101">
        <f t="shared" si="289"/>
        <v>1</v>
      </c>
      <c r="AG824" s="406" cm="1">
        <f t="array" ref="AG824">_xlfn.QUARTILE.EXC(IF($AT$5:$AT$906=$AT824,$L$5:$L$906),1)</f>
        <v>-8.26</v>
      </c>
      <c r="AH824" s="406" cm="1">
        <f t="array" ref="AH824">_xlfn.QUARTILE.EXC(IF($AT$5:$AT$906=$AT824,$L$5:$L$906),3)</f>
        <v>3.2450000000000001</v>
      </c>
      <c r="AI824" s="406">
        <f t="shared" si="298"/>
        <v>11.504999999999999</v>
      </c>
      <c r="AJ824" s="406">
        <f t="shared" si="299"/>
        <v>-25.517499999999998</v>
      </c>
      <c r="AK824" s="406">
        <f t="shared" si="300"/>
        <v>20.502500000000001</v>
      </c>
      <c r="AL824" s="406" t="b">
        <f t="shared" si="301"/>
        <v>0</v>
      </c>
      <c r="AM824" s="406" cm="1">
        <f t="array" ref="AM824">_xlfn.QUARTILE.EXC(IF($AT$5:$AT$906=$AT824,$M$5:$M$906),1)</f>
        <v>-12.452500000000001</v>
      </c>
      <c r="AN824" s="406" cm="1">
        <f t="array" ref="AN824">_xlfn.QUARTILE.EXC(IF($AT$5:$AT$906=$AT824,$M$5:$M$906),3)</f>
        <v>0.39</v>
      </c>
      <c r="AO824" s="406">
        <f t="shared" si="302"/>
        <v>12.842500000000001</v>
      </c>
      <c r="AP824" s="406">
        <f t="shared" si="303"/>
        <v>-31.716250000000002</v>
      </c>
      <c r="AQ824" s="406">
        <f t="shared" si="304"/>
        <v>19.653750000000002</v>
      </c>
      <c r="AR824" s="406" t="b">
        <f t="shared" si="305"/>
        <v>0</v>
      </c>
      <c r="AS824" s="404" t="str">
        <f>INDEX('Org2567'!$BM:$BM,MATCH(Raw_DATA!A824,'Org2567'!$D:$D,0))</f>
        <v>รพช.F1 P&lt;=50,000</v>
      </c>
      <c r="AT824" s="404">
        <f>INDEX('Org2567'!$BL:$BL,MATCH(Raw_DATA!A824,'Org2567'!$D:$D,0))</f>
        <v>9</v>
      </c>
      <c r="AU824" s="113"/>
      <c r="AV824" s="101">
        <v>47.4</v>
      </c>
      <c r="AW824" s="101">
        <v>28.6</v>
      </c>
      <c r="AX824" s="101">
        <v>12.54</v>
      </c>
      <c r="AY824" s="101">
        <v>203.78</v>
      </c>
      <c r="AZ824" s="101">
        <v>41.31</v>
      </c>
    </row>
    <row r="825" spans="1:52" x14ac:dyDescent="0.7">
      <c r="A825" s="101" t="s">
        <v>817</v>
      </c>
      <c r="B825" s="101" t="s">
        <v>3330</v>
      </c>
      <c r="C825" s="111" t="str">
        <f>IF(A825="","",INDEX(ID!P:P,MATCH(Raw_DATA!A825,ID!A:A,0)))</f>
        <v>รพช.F2 P&lt;=30,000</v>
      </c>
      <c r="D825" s="101">
        <f>IF(A825="","",INDEX(ID!M:M,MATCH(Raw_DATA!A825,ID!A:A,0)))</f>
        <v>5</v>
      </c>
      <c r="E825" s="112">
        <v>2.16</v>
      </c>
      <c r="F825" s="112">
        <v>2.04</v>
      </c>
      <c r="G825" s="112">
        <v>1.62</v>
      </c>
      <c r="H825" s="112">
        <v>19334946.760000002</v>
      </c>
      <c r="I825" s="112">
        <v>-13100440.01</v>
      </c>
      <c r="J825" s="112">
        <v>-8655880.3200000003</v>
      </c>
      <c r="K825" s="112">
        <v>10231052.42</v>
      </c>
      <c r="L825" s="112">
        <v>-9.75</v>
      </c>
      <c r="M825" s="112">
        <v>-22.82</v>
      </c>
      <c r="N825" s="112">
        <f t="shared" si="306"/>
        <v>61</v>
      </c>
      <c r="O825" s="112">
        <f t="shared" si="307"/>
        <v>52</v>
      </c>
      <c r="P825" s="112">
        <f t="shared" si="308"/>
        <v>54</v>
      </c>
      <c r="Q825" s="112">
        <f t="shared" si="309"/>
        <v>248</v>
      </c>
      <c r="R825" s="112">
        <f t="shared" si="310"/>
        <v>54</v>
      </c>
      <c r="S825" s="112" cm="1">
        <f t="array" ref="S825">_xlfn.QUARTILE.EXC(IF($D$5:$D$906=$D825,$L$5:$L$906),1)</f>
        <v>-9.4075000000000006</v>
      </c>
      <c r="T825" s="112" cm="1">
        <f t="array" ref="T825">_xlfn.QUARTILE.EXC(IF($D$5:$D$906=$D825,$L$5:$L$906),3)</f>
        <v>1.645</v>
      </c>
      <c r="U825" s="112">
        <f t="shared" si="290"/>
        <v>11.0525</v>
      </c>
      <c r="V825" s="112">
        <f t="shared" si="291"/>
        <v>-25.986249999999998</v>
      </c>
      <c r="W825" s="112">
        <f t="shared" si="292"/>
        <v>18.223749999999999</v>
      </c>
      <c r="X825" s="112" t="b">
        <f t="shared" si="293"/>
        <v>0</v>
      </c>
      <c r="Y825" s="112" cm="1">
        <f t="array" ref="Y825">_xlfn.QUARTILE.EXC(IF($D$5:$D$906=$D825,$M$5:$M$906),1)</f>
        <v>-18.744999999999997</v>
      </c>
      <c r="Z825" s="112" cm="1">
        <f t="array" ref="Z825">_xlfn.QUARTILE.EXC(IF($D$5:$D$906=$D825,$M$5:$M$906),3)</f>
        <v>-2.7</v>
      </c>
      <c r="AA825" s="112">
        <f t="shared" si="294"/>
        <v>16.044999999999998</v>
      </c>
      <c r="AB825" s="112">
        <f t="shared" si="295"/>
        <v>-42.812499999999993</v>
      </c>
      <c r="AC825" s="112">
        <f t="shared" si="296"/>
        <v>21.367499999999996</v>
      </c>
      <c r="AD825" s="112" t="b">
        <f t="shared" si="297"/>
        <v>0</v>
      </c>
      <c r="AE825" s="101">
        <f t="shared" si="288"/>
        <v>1</v>
      </c>
      <c r="AF825" s="101">
        <f t="shared" si="289"/>
        <v>1</v>
      </c>
      <c r="AG825" s="406" cm="1">
        <f t="array" ref="AG825">_xlfn.QUARTILE.EXC(IF($AT$5:$AT$906=$AT825,$L$5:$L$906),1)</f>
        <v>-9.4075000000000006</v>
      </c>
      <c r="AH825" s="406" cm="1">
        <f t="array" ref="AH825">_xlfn.QUARTILE.EXC(IF($AT$5:$AT$906=$AT825,$L$5:$L$906),3)</f>
        <v>1.645</v>
      </c>
      <c r="AI825" s="406">
        <f t="shared" si="298"/>
        <v>11.0525</v>
      </c>
      <c r="AJ825" s="406">
        <f t="shared" si="299"/>
        <v>-25.986249999999998</v>
      </c>
      <c r="AK825" s="406">
        <f t="shared" si="300"/>
        <v>18.223749999999999</v>
      </c>
      <c r="AL825" s="406" t="b">
        <f t="shared" si="301"/>
        <v>0</v>
      </c>
      <c r="AM825" s="406" cm="1">
        <f t="array" ref="AM825">_xlfn.QUARTILE.EXC(IF($AT$5:$AT$906=$AT825,$M$5:$M$906),1)</f>
        <v>-18.744999999999997</v>
      </c>
      <c r="AN825" s="406" cm="1">
        <f t="array" ref="AN825">_xlfn.QUARTILE.EXC(IF($AT$5:$AT$906=$AT825,$M$5:$M$906),3)</f>
        <v>-2.7</v>
      </c>
      <c r="AO825" s="406">
        <f t="shared" si="302"/>
        <v>16.044999999999998</v>
      </c>
      <c r="AP825" s="406">
        <f t="shared" si="303"/>
        <v>-42.812499999999993</v>
      </c>
      <c r="AQ825" s="406">
        <f t="shared" si="304"/>
        <v>21.367499999999996</v>
      </c>
      <c r="AR825" s="406" t="b">
        <f t="shared" si="305"/>
        <v>0</v>
      </c>
      <c r="AS825" s="404" t="str">
        <f>INDEX('Org2567'!$BM:$BM,MATCH(Raw_DATA!A825,'Org2567'!$D:$D,0))</f>
        <v>รพช.F2 P&lt;=30,000</v>
      </c>
      <c r="AT825" s="404">
        <f>INDEX('Org2567'!$BL:$BL,MATCH(Raw_DATA!A825,'Org2567'!$D:$D,0))</f>
        <v>5</v>
      </c>
      <c r="AU825" s="113"/>
      <c r="AV825" s="101">
        <v>61.14</v>
      </c>
      <c r="AW825" s="101">
        <v>51.54</v>
      </c>
      <c r="AX825" s="101">
        <v>53.59</v>
      </c>
      <c r="AY825" s="101">
        <v>247.54</v>
      </c>
      <c r="AZ825" s="101">
        <v>53.71</v>
      </c>
    </row>
    <row r="826" spans="1:52" x14ac:dyDescent="0.7">
      <c r="A826" s="101" t="s">
        <v>818</v>
      </c>
      <c r="B826" s="101" t="s">
        <v>3333</v>
      </c>
      <c r="C826" s="111" t="str">
        <f>IF(A826="","",INDEX(ID!P:P,MATCH(Raw_DATA!A826,ID!A:A,0)))</f>
        <v>รพช.M2 B&lt;=100</v>
      </c>
      <c r="D826" s="101">
        <f>IF(A826="","",INDEX(ID!M:M,MATCH(Raw_DATA!A826,ID!A:A,0)))</f>
        <v>12</v>
      </c>
      <c r="E826" s="112">
        <v>1.41</v>
      </c>
      <c r="F826" s="112">
        <v>1.3</v>
      </c>
      <c r="G826" s="112">
        <v>0.56999999999999995</v>
      </c>
      <c r="H826" s="112">
        <v>31089945.66</v>
      </c>
      <c r="I826" s="112">
        <v>-15791252.800000001</v>
      </c>
      <c r="J826" s="112">
        <v>2251983.13</v>
      </c>
      <c r="K826" s="112">
        <v>-32879803.57</v>
      </c>
      <c r="L826" s="112">
        <v>0.75</v>
      </c>
      <c r="M826" s="112">
        <v>-5.78</v>
      </c>
      <c r="N826" s="112">
        <f t="shared" si="306"/>
        <v>263</v>
      </c>
      <c r="O826" s="112">
        <f t="shared" si="307"/>
        <v>98</v>
      </c>
      <c r="P826" s="112">
        <f t="shared" si="308"/>
        <v>90</v>
      </c>
      <c r="Q826" s="112">
        <f t="shared" si="309"/>
        <v>309</v>
      </c>
      <c r="R826" s="112">
        <f t="shared" si="310"/>
        <v>42</v>
      </c>
      <c r="S826" s="112" cm="1">
        <f t="array" ref="S826">_xlfn.QUARTILE.EXC(IF($D$5:$D$906=$D826,$L$5:$L$906),1)</f>
        <v>-15.01</v>
      </c>
      <c r="T826" s="112" cm="1">
        <f t="array" ref="T826">_xlfn.QUARTILE.EXC(IF($D$5:$D$906=$D826,$L$5:$L$906),3)</f>
        <v>4.4000000000000004</v>
      </c>
      <c r="U826" s="112">
        <f t="shared" si="290"/>
        <v>19.41</v>
      </c>
      <c r="V826" s="112">
        <f t="shared" si="291"/>
        <v>-44.125</v>
      </c>
      <c r="W826" s="112">
        <f t="shared" si="292"/>
        <v>33.515000000000001</v>
      </c>
      <c r="X826" s="112" t="b">
        <f t="shared" si="293"/>
        <v>0</v>
      </c>
      <c r="Y826" s="112" cm="1">
        <f t="array" ref="Y826">_xlfn.QUARTILE.EXC(IF($D$5:$D$906=$D826,$M$5:$M$906),1)</f>
        <v>-15.23</v>
      </c>
      <c r="Z826" s="112" cm="1">
        <f t="array" ref="Z826">_xlfn.QUARTILE.EXC(IF($D$5:$D$906=$D826,$M$5:$M$906),3)</f>
        <v>-0.92</v>
      </c>
      <c r="AA826" s="112">
        <f t="shared" si="294"/>
        <v>14.31</v>
      </c>
      <c r="AB826" s="112">
        <f t="shared" si="295"/>
        <v>-36.695</v>
      </c>
      <c r="AC826" s="112">
        <f t="shared" si="296"/>
        <v>20.544999999999998</v>
      </c>
      <c r="AD826" s="112" t="b">
        <f t="shared" si="297"/>
        <v>0</v>
      </c>
      <c r="AE826" s="101">
        <f t="shared" si="288"/>
        <v>1</v>
      </c>
      <c r="AF826" s="101">
        <f t="shared" si="289"/>
        <v>0</v>
      </c>
      <c r="AG826" s="406" cm="1">
        <f t="array" ref="AG826">_xlfn.QUARTILE.EXC(IF($AT$5:$AT$906=$AT826,$L$5:$L$906),1)</f>
        <v>-15.01</v>
      </c>
      <c r="AH826" s="406" cm="1">
        <f t="array" ref="AH826">_xlfn.QUARTILE.EXC(IF($AT$5:$AT$906=$AT826,$L$5:$L$906),3)</f>
        <v>4.4000000000000004</v>
      </c>
      <c r="AI826" s="406">
        <f t="shared" si="298"/>
        <v>19.41</v>
      </c>
      <c r="AJ826" s="406">
        <f t="shared" si="299"/>
        <v>-44.125</v>
      </c>
      <c r="AK826" s="406">
        <f t="shared" si="300"/>
        <v>33.515000000000001</v>
      </c>
      <c r="AL826" s="406" t="b">
        <f t="shared" si="301"/>
        <v>0</v>
      </c>
      <c r="AM826" s="406" cm="1">
        <f t="array" ref="AM826">_xlfn.QUARTILE.EXC(IF($AT$5:$AT$906=$AT826,$M$5:$M$906),1)</f>
        <v>-15.23</v>
      </c>
      <c r="AN826" s="406" cm="1">
        <f t="array" ref="AN826">_xlfn.QUARTILE.EXC(IF($AT$5:$AT$906=$AT826,$M$5:$M$906),3)</f>
        <v>-0.92</v>
      </c>
      <c r="AO826" s="406">
        <f t="shared" si="302"/>
        <v>14.31</v>
      </c>
      <c r="AP826" s="406">
        <f t="shared" si="303"/>
        <v>-36.695</v>
      </c>
      <c r="AQ826" s="406">
        <f t="shared" si="304"/>
        <v>20.544999999999998</v>
      </c>
      <c r="AR826" s="406" t="b">
        <f t="shared" si="305"/>
        <v>0</v>
      </c>
      <c r="AS826" s="404" t="str">
        <f>INDEX('Org2567'!$BM:$BM,MATCH(Raw_DATA!A826,'Org2567'!$D:$D,0))</f>
        <v>รพช.M2 B&lt;=100</v>
      </c>
      <c r="AT826" s="404">
        <f>INDEX('Org2567'!$BL:$BL,MATCH(Raw_DATA!A826,'Org2567'!$D:$D,0))</f>
        <v>12</v>
      </c>
      <c r="AU826" s="113"/>
      <c r="AV826" s="101">
        <v>262.5</v>
      </c>
      <c r="AW826" s="101">
        <v>97.59</v>
      </c>
      <c r="AX826" s="101">
        <v>89.75</v>
      </c>
      <c r="AY826" s="101">
        <v>309.14999999999998</v>
      </c>
      <c r="AZ826" s="101">
        <v>41.94</v>
      </c>
    </row>
    <row r="827" spans="1:52" x14ac:dyDescent="0.7">
      <c r="A827" s="101" t="s">
        <v>819</v>
      </c>
      <c r="B827" s="101" t="s">
        <v>3336</v>
      </c>
      <c r="C827" s="111" t="str">
        <f>IF(A827="","",INDEX(ID!P:P,MATCH(Raw_DATA!A827,ID!A:A,0)))</f>
        <v>รพช.F2 P&lt;=30,000</v>
      </c>
      <c r="D827" s="101">
        <f>IF(A827="","",INDEX(ID!M:M,MATCH(Raw_DATA!A827,ID!A:A,0)))</f>
        <v>5</v>
      </c>
      <c r="E827" s="112">
        <v>2.2799999999999998</v>
      </c>
      <c r="F827" s="112">
        <v>2.08</v>
      </c>
      <c r="G827" s="112">
        <v>1.58</v>
      </c>
      <c r="H827" s="112">
        <v>9285377.3399999999</v>
      </c>
      <c r="I827" s="112">
        <v>-14259135.970000001</v>
      </c>
      <c r="J827" s="112">
        <v>-14473616.039999999</v>
      </c>
      <c r="K827" s="112">
        <v>4124668.16</v>
      </c>
      <c r="L827" s="112">
        <v>-21.42</v>
      </c>
      <c r="M827" s="112">
        <v>-35.14</v>
      </c>
      <c r="N827" s="112">
        <f t="shared" si="306"/>
        <v>76</v>
      </c>
      <c r="O827" s="112">
        <f t="shared" si="307"/>
        <v>35</v>
      </c>
      <c r="P827" s="112">
        <f t="shared" si="308"/>
        <v>39</v>
      </c>
      <c r="Q827" s="112">
        <f t="shared" si="309"/>
        <v>174</v>
      </c>
      <c r="R827" s="112">
        <f t="shared" si="310"/>
        <v>52</v>
      </c>
      <c r="S827" s="112" cm="1">
        <f t="array" ref="S827">_xlfn.QUARTILE.EXC(IF($D$5:$D$906=$D827,$L$5:$L$906),1)</f>
        <v>-9.4075000000000006</v>
      </c>
      <c r="T827" s="112" cm="1">
        <f t="array" ref="T827">_xlfn.QUARTILE.EXC(IF($D$5:$D$906=$D827,$L$5:$L$906),3)</f>
        <v>1.645</v>
      </c>
      <c r="U827" s="112">
        <f t="shared" si="290"/>
        <v>11.0525</v>
      </c>
      <c r="V827" s="112">
        <f t="shared" si="291"/>
        <v>-25.986249999999998</v>
      </c>
      <c r="W827" s="112">
        <f t="shared" si="292"/>
        <v>18.223749999999999</v>
      </c>
      <c r="X827" s="112" t="b">
        <f t="shared" si="293"/>
        <v>0</v>
      </c>
      <c r="Y827" s="112" cm="1">
        <f t="array" ref="Y827">_xlfn.QUARTILE.EXC(IF($D$5:$D$906=$D827,$M$5:$M$906),1)</f>
        <v>-18.744999999999997</v>
      </c>
      <c r="Z827" s="112" cm="1">
        <f t="array" ref="Z827">_xlfn.QUARTILE.EXC(IF($D$5:$D$906=$D827,$M$5:$M$906),3)</f>
        <v>-2.7</v>
      </c>
      <c r="AA827" s="112">
        <f t="shared" si="294"/>
        <v>16.044999999999998</v>
      </c>
      <c r="AB827" s="112">
        <f t="shared" si="295"/>
        <v>-42.812499999999993</v>
      </c>
      <c r="AC827" s="112">
        <f t="shared" si="296"/>
        <v>21.367499999999996</v>
      </c>
      <c r="AD827" s="112" t="b">
        <f t="shared" si="297"/>
        <v>0</v>
      </c>
      <c r="AE827" s="101">
        <f t="shared" si="288"/>
        <v>1</v>
      </c>
      <c r="AF827" s="101">
        <f t="shared" si="289"/>
        <v>1</v>
      </c>
      <c r="AG827" s="406" cm="1">
        <f t="array" ref="AG827">_xlfn.QUARTILE.EXC(IF($AT$5:$AT$906=$AT827,$L$5:$L$906),1)</f>
        <v>-9.4075000000000006</v>
      </c>
      <c r="AH827" s="406" cm="1">
        <f t="array" ref="AH827">_xlfn.QUARTILE.EXC(IF($AT$5:$AT$906=$AT827,$L$5:$L$906),3)</f>
        <v>1.645</v>
      </c>
      <c r="AI827" s="406">
        <f t="shared" si="298"/>
        <v>11.0525</v>
      </c>
      <c r="AJ827" s="406">
        <f t="shared" si="299"/>
        <v>-25.986249999999998</v>
      </c>
      <c r="AK827" s="406">
        <f t="shared" si="300"/>
        <v>18.223749999999999</v>
      </c>
      <c r="AL827" s="406" t="b">
        <f t="shared" si="301"/>
        <v>0</v>
      </c>
      <c r="AM827" s="406" cm="1">
        <f t="array" ref="AM827">_xlfn.QUARTILE.EXC(IF($AT$5:$AT$906=$AT827,$M$5:$M$906),1)</f>
        <v>-18.744999999999997</v>
      </c>
      <c r="AN827" s="406" cm="1">
        <f t="array" ref="AN827">_xlfn.QUARTILE.EXC(IF($AT$5:$AT$906=$AT827,$M$5:$M$906),3)</f>
        <v>-2.7</v>
      </c>
      <c r="AO827" s="406">
        <f t="shared" si="302"/>
        <v>16.044999999999998</v>
      </c>
      <c r="AP827" s="406">
        <f t="shared" si="303"/>
        <v>-42.812499999999993</v>
      </c>
      <c r="AQ827" s="406">
        <f t="shared" si="304"/>
        <v>21.367499999999996</v>
      </c>
      <c r="AR827" s="406" t="b">
        <f t="shared" si="305"/>
        <v>0</v>
      </c>
      <c r="AS827" s="404" t="str">
        <f>INDEX('Org2567'!$BM:$BM,MATCH(Raw_DATA!A827,'Org2567'!$D:$D,0))</f>
        <v>รพช.F2 P&lt;=30,000</v>
      </c>
      <c r="AT827" s="404">
        <f>INDEX('Org2567'!$BL:$BL,MATCH(Raw_DATA!A827,'Org2567'!$D:$D,0))</f>
        <v>5</v>
      </c>
      <c r="AU827" s="113"/>
      <c r="AV827" s="101">
        <v>75.92</v>
      </c>
      <c r="AW827" s="101">
        <v>35.28</v>
      </c>
      <c r="AX827" s="101">
        <v>39.31</v>
      </c>
      <c r="AY827" s="101">
        <v>174.33</v>
      </c>
      <c r="AZ827" s="101">
        <v>51.51</v>
      </c>
    </row>
    <row r="828" spans="1:52" x14ac:dyDescent="0.7">
      <c r="A828" s="101" t="s">
        <v>820</v>
      </c>
      <c r="B828" s="101" t="s">
        <v>3339</v>
      </c>
      <c r="C828" s="111" t="str">
        <f>IF(A828="","",INDEX(ID!P:P,MATCH(Raw_DATA!A828,ID!A:A,0)))</f>
        <v>รพช.M2 B&lt;=100</v>
      </c>
      <c r="D828" s="101">
        <f>IF(A828="","",INDEX(ID!M:M,MATCH(Raw_DATA!A828,ID!A:A,0)))</f>
        <v>12</v>
      </c>
      <c r="E828" s="112">
        <v>1.0900000000000001</v>
      </c>
      <c r="F828" s="112">
        <v>1</v>
      </c>
      <c r="G828" s="112">
        <v>0.44</v>
      </c>
      <c r="H828" s="112">
        <v>7242392.8399999999</v>
      </c>
      <c r="I828" s="112">
        <v>-63533065.469999999</v>
      </c>
      <c r="J828" s="112">
        <v>-42141181.5</v>
      </c>
      <c r="K828" s="112">
        <v>-44286970.619999997</v>
      </c>
      <c r="L828" s="112">
        <v>-18.72</v>
      </c>
      <c r="M828" s="112">
        <v>-13.73</v>
      </c>
      <c r="N828" s="112">
        <f t="shared" si="306"/>
        <v>143</v>
      </c>
      <c r="O828" s="112">
        <f t="shared" si="307"/>
        <v>65</v>
      </c>
      <c r="P828" s="112">
        <f t="shared" si="308"/>
        <v>106</v>
      </c>
      <c r="Q828" s="112">
        <f t="shared" si="309"/>
        <v>320</v>
      </c>
      <c r="R828" s="112">
        <f t="shared" si="310"/>
        <v>39</v>
      </c>
      <c r="S828" s="112" cm="1">
        <f t="array" ref="S828">_xlfn.QUARTILE.EXC(IF($D$5:$D$906=$D828,$L$5:$L$906),1)</f>
        <v>-15.01</v>
      </c>
      <c r="T828" s="112" cm="1">
        <f t="array" ref="T828">_xlfn.QUARTILE.EXC(IF($D$5:$D$906=$D828,$L$5:$L$906),3)</f>
        <v>4.4000000000000004</v>
      </c>
      <c r="U828" s="112">
        <f t="shared" si="290"/>
        <v>19.41</v>
      </c>
      <c r="V828" s="112">
        <f t="shared" si="291"/>
        <v>-44.125</v>
      </c>
      <c r="W828" s="112">
        <f t="shared" si="292"/>
        <v>33.515000000000001</v>
      </c>
      <c r="X828" s="112" t="b">
        <f t="shared" si="293"/>
        <v>0</v>
      </c>
      <c r="Y828" s="112" cm="1">
        <f t="array" ref="Y828">_xlfn.QUARTILE.EXC(IF($D$5:$D$906=$D828,$M$5:$M$906),1)</f>
        <v>-15.23</v>
      </c>
      <c r="Z828" s="112" cm="1">
        <f t="array" ref="Z828">_xlfn.QUARTILE.EXC(IF($D$5:$D$906=$D828,$M$5:$M$906),3)</f>
        <v>-0.92</v>
      </c>
      <c r="AA828" s="112">
        <f t="shared" si="294"/>
        <v>14.31</v>
      </c>
      <c r="AB828" s="112">
        <f t="shared" si="295"/>
        <v>-36.695</v>
      </c>
      <c r="AC828" s="112">
        <f t="shared" si="296"/>
        <v>20.544999999999998</v>
      </c>
      <c r="AD828" s="112" t="b">
        <f t="shared" si="297"/>
        <v>0</v>
      </c>
      <c r="AE828" s="101">
        <f t="shared" si="288"/>
        <v>1</v>
      </c>
      <c r="AF828" s="101">
        <f t="shared" si="289"/>
        <v>1</v>
      </c>
      <c r="AG828" s="406" cm="1">
        <f t="array" ref="AG828">_xlfn.QUARTILE.EXC(IF($AT$5:$AT$906=$AT828,$L$5:$L$906),1)</f>
        <v>-15.01</v>
      </c>
      <c r="AH828" s="406" cm="1">
        <f t="array" ref="AH828">_xlfn.QUARTILE.EXC(IF($AT$5:$AT$906=$AT828,$L$5:$L$906),3)</f>
        <v>4.4000000000000004</v>
      </c>
      <c r="AI828" s="406">
        <f t="shared" si="298"/>
        <v>19.41</v>
      </c>
      <c r="AJ828" s="406">
        <f t="shared" si="299"/>
        <v>-44.125</v>
      </c>
      <c r="AK828" s="406">
        <f t="shared" si="300"/>
        <v>33.515000000000001</v>
      </c>
      <c r="AL828" s="406" t="b">
        <f t="shared" si="301"/>
        <v>0</v>
      </c>
      <c r="AM828" s="406" cm="1">
        <f t="array" ref="AM828">_xlfn.QUARTILE.EXC(IF($AT$5:$AT$906=$AT828,$M$5:$M$906),1)</f>
        <v>-15.23</v>
      </c>
      <c r="AN828" s="406" cm="1">
        <f t="array" ref="AN828">_xlfn.QUARTILE.EXC(IF($AT$5:$AT$906=$AT828,$M$5:$M$906),3)</f>
        <v>-0.92</v>
      </c>
      <c r="AO828" s="406">
        <f t="shared" si="302"/>
        <v>14.31</v>
      </c>
      <c r="AP828" s="406">
        <f t="shared" si="303"/>
        <v>-36.695</v>
      </c>
      <c r="AQ828" s="406">
        <f t="shared" si="304"/>
        <v>20.544999999999998</v>
      </c>
      <c r="AR828" s="406" t="b">
        <f t="shared" si="305"/>
        <v>0</v>
      </c>
      <c r="AS828" s="404" t="str">
        <f>INDEX('Org2567'!$BM:$BM,MATCH(Raw_DATA!A828,'Org2567'!$D:$D,0))</f>
        <v>รพช.M2 B&lt;=100</v>
      </c>
      <c r="AT828" s="404">
        <f>INDEX('Org2567'!$BL:$BL,MATCH(Raw_DATA!A828,'Org2567'!$D:$D,0))</f>
        <v>12</v>
      </c>
      <c r="AU828" s="113"/>
      <c r="AV828" s="101">
        <v>143.26</v>
      </c>
      <c r="AW828" s="101">
        <v>65.09</v>
      </c>
      <c r="AX828" s="101">
        <v>105.72</v>
      </c>
      <c r="AY828" s="101">
        <v>319.81</v>
      </c>
      <c r="AZ828" s="101">
        <v>39.119999999999997</v>
      </c>
    </row>
    <row r="829" spans="1:52" x14ac:dyDescent="0.7">
      <c r="A829" s="101" t="s">
        <v>821</v>
      </c>
      <c r="B829" s="101" t="s">
        <v>3465</v>
      </c>
      <c r="C829" s="111" t="str">
        <f>IF(A829="","",INDEX(ID!P:P,MATCH(Raw_DATA!A829,ID!A:A,0)))</f>
        <v>รพศ.A B&lt;=700</v>
      </c>
      <c r="D829" s="101">
        <f>IF(A829="","",INDEX(ID!M:M,MATCH(Raw_DATA!A829,ID!A:A,0)))</f>
        <v>18</v>
      </c>
      <c r="E829" s="112">
        <v>3.36</v>
      </c>
      <c r="F829" s="112">
        <v>3.12</v>
      </c>
      <c r="G829" s="112">
        <v>1.79</v>
      </c>
      <c r="H829" s="112">
        <v>631364983.85000002</v>
      </c>
      <c r="I829" s="112">
        <v>-58919287.579999998</v>
      </c>
      <c r="J829" s="112">
        <v>12908378.300000001</v>
      </c>
      <c r="K829" s="112">
        <v>204259558.86000001</v>
      </c>
      <c r="L829" s="112">
        <v>0.7</v>
      </c>
      <c r="M829" s="112">
        <v>-2.4500000000000002</v>
      </c>
      <c r="N829" s="112">
        <f t="shared" si="306"/>
        <v>76</v>
      </c>
      <c r="O829" s="112">
        <f t="shared" si="307"/>
        <v>88</v>
      </c>
      <c r="P829" s="112">
        <f t="shared" si="308"/>
        <v>36</v>
      </c>
      <c r="Q829" s="112">
        <f t="shared" si="309"/>
        <v>175</v>
      </c>
      <c r="R829" s="112">
        <f t="shared" si="310"/>
        <v>31</v>
      </c>
      <c r="S829" s="112" cm="1">
        <f t="array" ref="S829">_xlfn.QUARTILE.EXC(IF($D$5:$D$906=$D829,$L$5:$L$906),1)</f>
        <v>-6.4649999999999999</v>
      </c>
      <c r="T829" s="112" cm="1">
        <f t="array" ref="T829">_xlfn.QUARTILE.EXC(IF($D$5:$D$906=$D829,$L$5:$L$906),3)</f>
        <v>5.9924999999999997</v>
      </c>
      <c r="U829" s="112">
        <f t="shared" si="290"/>
        <v>12.4575</v>
      </c>
      <c r="V829" s="112">
        <f t="shared" si="291"/>
        <v>-25.151250000000001</v>
      </c>
      <c r="W829" s="112">
        <f t="shared" si="292"/>
        <v>24.678750000000001</v>
      </c>
      <c r="X829" s="112" t="b">
        <f t="shared" si="293"/>
        <v>0</v>
      </c>
      <c r="Y829" s="112" cm="1">
        <f t="array" ref="Y829">_xlfn.QUARTILE.EXC(IF($D$5:$D$906=$D829,$M$5:$M$906),1)</f>
        <v>-9.0925000000000011</v>
      </c>
      <c r="Z829" s="112" cm="1">
        <f t="array" ref="Z829">_xlfn.QUARTILE.EXC(IF($D$5:$D$906=$D829,$M$5:$M$906),3)</f>
        <v>7.5674999999999999</v>
      </c>
      <c r="AA829" s="112">
        <f t="shared" si="294"/>
        <v>16.66</v>
      </c>
      <c r="AB829" s="112">
        <f t="shared" si="295"/>
        <v>-34.082500000000003</v>
      </c>
      <c r="AC829" s="112">
        <f t="shared" si="296"/>
        <v>32.557500000000005</v>
      </c>
      <c r="AD829" s="112" t="b">
        <f t="shared" si="297"/>
        <v>0</v>
      </c>
      <c r="AE829" s="101">
        <f t="shared" si="288"/>
        <v>1</v>
      </c>
      <c r="AF829" s="101">
        <f t="shared" si="289"/>
        <v>0</v>
      </c>
      <c r="AG829" s="406" cm="1">
        <f t="array" ref="AG829">_xlfn.QUARTILE.EXC(IF($AT$5:$AT$906=$AT829,$L$5:$L$906),1)</f>
        <v>-6.4649999999999999</v>
      </c>
      <c r="AH829" s="406" cm="1">
        <f t="array" ref="AH829">_xlfn.QUARTILE.EXC(IF($AT$5:$AT$906=$AT829,$L$5:$L$906),3)</f>
        <v>5.9924999999999997</v>
      </c>
      <c r="AI829" s="406">
        <f t="shared" si="298"/>
        <v>12.4575</v>
      </c>
      <c r="AJ829" s="406">
        <f t="shared" si="299"/>
        <v>-25.151250000000001</v>
      </c>
      <c r="AK829" s="406">
        <f t="shared" si="300"/>
        <v>24.678750000000001</v>
      </c>
      <c r="AL829" s="406" t="b">
        <f t="shared" si="301"/>
        <v>0</v>
      </c>
      <c r="AM829" s="406" cm="1">
        <f t="array" ref="AM829">_xlfn.QUARTILE.EXC(IF($AT$5:$AT$906=$AT829,$M$5:$M$906),1)</f>
        <v>-9.0925000000000011</v>
      </c>
      <c r="AN829" s="406" cm="1">
        <f t="array" ref="AN829">_xlfn.QUARTILE.EXC(IF($AT$5:$AT$906=$AT829,$M$5:$M$906),3)</f>
        <v>7.5674999999999999</v>
      </c>
      <c r="AO829" s="406">
        <f t="shared" si="302"/>
        <v>16.66</v>
      </c>
      <c r="AP829" s="406">
        <f t="shared" si="303"/>
        <v>-34.082500000000003</v>
      </c>
      <c r="AQ829" s="406">
        <f t="shared" si="304"/>
        <v>32.557500000000005</v>
      </c>
      <c r="AR829" s="406" t="b">
        <f t="shared" si="305"/>
        <v>0</v>
      </c>
      <c r="AS829" s="404" t="str">
        <f>INDEX('Org2567'!$BM:$BM,MATCH(Raw_DATA!A829,'Org2567'!$D:$D,0))</f>
        <v>รพศ.A B&lt;=700</v>
      </c>
      <c r="AT829" s="404">
        <f>INDEX('Org2567'!$BL:$BL,MATCH(Raw_DATA!A829,'Org2567'!$D:$D,0))</f>
        <v>18</v>
      </c>
      <c r="AU829" s="113"/>
      <c r="AV829" s="101">
        <v>76.12</v>
      </c>
      <c r="AW829" s="101">
        <v>88.45</v>
      </c>
      <c r="AX829" s="101">
        <v>35.78</v>
      </c>
      <c r="AY829" s="101">
        <v>175.4</v>
      </c>
      <c r="AZ829" s="101">
        <v>30.5</v>
      </c>
    </row>
    <row r="830" spans="1:52" x14ac:dyDescent="0.7">
      <c r="A830" s="101" t="s">
        <v>822</v>
      </c>
      <c r="B830" s="101" t="s">
        <v>3469</v>
      </c>
      <c r="C830" s="111" t="str">
        <f>IF(A830="","",INDEX(ID!P:P,MATCH(Raw_DATA!A830,ID!A:A,0)))</f>
        <v>รพช.F1 P50,000-100,000</v>
      </c>
      <c r="D830" s="101">
        <f>IF(A830="","",INDEX(ID!M:M,MATCH(Raw_DATA!A830,ID!A:A,0)))</f>
        <v>10</v>
      </c>
      <c r="E830" s="112">
        <v>2.77</v>
      </c>
      <c r="F830" s="112">
        <v>2.4700000000000002</v>
      </c>
      <c r="G830" s="112">
        <v>2.11</v>
      </c>
      <c r="H830" s="112">
        <v>53999359.039999999</v>
      </c>
      <c r="I830" s="112">
        <v>-51206775.979999997</v>
      </c>
      <c r="J830" s="112">
        <v>-43445031.57</v>
      </c>
      <c r="K830" s="112">
        <v>33624171.799999997</v>
      </c>
      <c r="L830" s="112">
        <v>-23.9</v>
      </c>
      <c r="M830" s="112">
        <v>-32.57</v>
      </c>
      <c r="N830" s="112">
        <f t="shared" si="306"/>
        <v>73</v>
      </c>
      <c r="O830" s="112">
        <f t="shared" si="307"/>
        <v>40</v>
      </c>
      <c r="P830" s="112">
        <f t="shared" si="308"/>
        <v>60</v>
      </c>
      <c r="Q830" s="112">
        <f t="shared" si="309"/>
        <v>121</v>
      </c>
      <c r="R830" s="112">
        <f t="shared" si="310"/>
        <v>58</v>
      </c>
      <c r="S830" s="112" cm="1">
        <f t="array" ref="S830">_xlfn.QUARTILE.EXC(IF($D$5:$D$906=$D830,$L$5:$L$906),1)</f>
        <v>-10.594999999999999</v>
      </c>
      <c r="T830" s="112" cm="1">
        <f t="array" ref="T830">_xlfn.QUARTILE.EXC(IF($D$5:$D$906=$D830,$L$5:$L$906),3)</f>
        <v>0.95</v>
      </c>
      <c r="U830" s="112">
        <f t="shared" si="290"/>
        <v>11.544999999999998</v>
      </c>
      <c r="V830" s="112">
        <f t="shared" si="291"/>
        <v>-27.912499999999994</v>
      </c>
      <c r="W830" s="112">
        <f t="shared" si="292"/>
        <v>18.267499999999995</v>
      </c>
      <c r="X830" s="112" t="b">
        <f t="shared" si="293"/>
        <v>0</v>
      </c>
      <c r="Y830" s="112" cm="1">
        <f t="array" ref="Y830">_xlfn.QUARTILE.EXC(IF($D$5:$D$906=$D830,$M$5:$M$906),1)</f>
        <v>-17.670000000000002</v>
      </c>
      <c r="Z830" s="112" cm="1">
        <f t="array" ref="Z830">_xlfn.QUARTILE.EXC(IF($D$5:$D$906=$D830,$M$5:$M$906),3)</f>
        <v>-3.92</v>
      </c>
      <c r="AA830" s="112">
        <f t="shared" si="294"/>
        <v>13.750000000000002</v>
      </c>
      <c r="AB830" s="112">
        <f t="shared" si="295"/>
        <v>-38.295000000000002</v>
      </c>
      <c r="AC830" s="112">
        <f t="shared" si="296"/>
        <v>16.705000000000005</v>
      </c>
      <c r="AD830" s="112" t="b">
        <f t="shared" si="297"/>
        <v>0</v>
      </c>
      <c r="AE830" s="101">
        <f t="shared" si="288"/>
        <v>1</v>
      </c>
      <c r="AF830" s="101">
        <f t="shared" si="289"/>
        <v>1</v>
      </c>
      <c r="AG830" s="406" cm="1">
        <f t="array" ref="AG830">_xlfn.QUARTILE.EXC(IF($AT$5:$AT$906=$AT830,$L$5:$L$906),1)</f>
        <v>-10.594999999999999</v>
      </c>
      <c r="AH830" s="406" cm="1">
        <f t="array" ref="AH830">_xlfn.QUARTILE.EXC(IF($AT$5:$AT$906=$AT830,$L$5:$L$906),3)</f>
        <v>0.95</v>
      </c>
      <c r="AI830" s="406">
        <f t="shared" si="298"/>
        <v>11.544999999999998</v>
      </c>
      <c r="AJ830" s="406">
        <f t="shared" si="299"/>
        <v>-27.912499999999994</v>
      </c>
      <c r="AK830" s="406">
        <f t="shared" si="300"/>
        <v>18.267499999999995</v>
      </c>
      <c r="AL830" s="406" t="b">
        <f t="shared" si="301"/>
        <v>0</v>
      </c>
      <c r="AM830" s="406" cm="1">
        <f t="array" ref="AM830">_xlfn.QUARTILE.EXC(IF($AT$5:$AT$906=$AT830,$M$5:$M$906),1)</f>
        <v>-17.670000000000002</v>
      </c>
      <c r="AN830" s="406" cm="1">
        <f t="array" ref="AN830">_xlfn.QUARTILE.EXC(IF($AT$5:$AT$906=$AT830,$M$5:$M$906),3)</f>
        <v>-3.92</v>
      </c>
      <c r="AO830" s="406">
        <f t="shared" si="302"/>
        <v>13.750000000000002</v>
      </c>
      <c r="AP830" s="406">
        <f t="shared" si="303"/>
        <v>-38.295000000000002</v>
      </c>
      <c r="AQ830" s="406">
        <f t="shared" si="304"/>
        <v>16.705000000000005</v>
      </c>
      <c r="AR830" s="406" t="b">
        <f t="shared" si="305"/>
        <v>0</v>
      </c>
      <c r="AS830" s="404" t="str">
        <f>INDEX('Org2567'!$BM:$BM,MATCH(Raw_DATA!A830,'Org2567'!$D:$D,0))</f>
        <v>รพช.F1 P50,000-100,000</v>
      </c>
      <c r="AT830" s="404">
        <f>INDEX('Org2567'!$BL:$BL,MATCH(Raw_DATA!A830,'Org2567'!$D:$D,0))</f>
        <v>10</v>
      </c>
      <c r="AU830" s="113"/>
      <c r="AV830" s="101">
        <v>72.75</v>
      </c>
      <c r="AW830" s="101">
        <v>40.06</v>
      </c>
      <c r="AX830" s="101">
        <v>59.91</v>
      </c>
      <c r="AY830" s="101">
        <v>120.79</v>
      </c>
      <c r="AZ830" s="101">
        <v>57.63</v>
      </c>
    </row>
    <row r="831" spans="1:52" x14ac:dyDescent="0.7">
      <c r="A831" s="101" t="s">
        <v>823</v>
      </c>
      <c r="B831" s="101" t="s">
        <v>3472</v>
      </c>
      <c r="C831" s="111" t="str">
        <f>IF(A831="","",INDEX(ID!P:P,MATCH(Raw_DATA!A831,ID!A:A,0)))</f>
        <v>รพช.F1 P&lt;=50,000</v>
      </c>
      <c r="D831" s="101">
        <f>IF(A831="","",INDEX(ID!M:M,MATCH(Raw_DATA!A831,ID!A:A,0)))</f>
        <v>9</v>
      </c>
      <c r="E831" s="112">
        <v>2.33</v>
      </c>
      <c r="F831" s="112">
        <v>2.16</v>
      </c>
      <c r="G831" s="112">
        <v>1.66</v>
      </c>
      <c r="H831" s="112">
        <v>57826614.880000003</v>
      </c>
      <c r="I831" s="112">
        <v>-26233979.98</v>
      </c>
      <c r="J831" s="112">
        <v>-22872432.620000001</v>
      </c>
      <c r="K831" s="112">
        <v>28852974.850000001</v>
      </c>
      <c r="L831" s="112">
        <v>-12.78</v>
      </c>
      <c r="M831" s="112">
        <v>-16.23</v>
      </c>
      <c r="N831" s="112">
        <f t="shared" si="306"/>
        <v>130</v>
      </c>
      <c r="O831" s="112">
        <f t="shared" si="307"/>
        <v>40</v>
      </c>
      <c r="P831" s="112">
        <f t="shared" si="308"/>
        <v>64</v>
      </c>
      <c r="Q831" s="112">
        <f t="shared" si="309"/>
        <v>105</v>
      </c>
      <c r="R831" s="112">
        <f t="shared" si="310"/>
        <v>51</v>
      </c>
      <c r="S831" s="112" cm="1">
        <f t="array" ref="S831">_xlfn.QUARTILE.EXC(IF($D$5:$D$906=$D831,$L$5:$L$906),1)</f>
        <v>-8.26</v>
      </c>
      <c r="T831" s="112" cm="1">
        <f t="array" ref="T831">_xlfn.QUARTILE.EXC(IF($D$5:$D$906=$D831,$L$5:$L$906),3)</f>
        <v>3.2450000000000001</v>
      </c>
      <c r="U831" s="112">
        <f t="shared" si="290"/>
        <v>11.504999999999999</v>
      </c>
      <c r="V831" s="112">
        <f t="shared" si="291"/>
        <v>-25.517499999999998</v>
      </c>
      <c r="W831" s="112">
        <f t="shared" si="292"/>
        <v>20.502500000000001</v>
      </c>
      <c r="X831" s="112" t="b">
        <f t="shared" si="293"/>
        <v>0</v>
      </c>
      <c r="Y831" s="112" cm="1">
        <f t="array" ref="Y831">_xlfn.QUARTILE.EXC(IF($D$5:$D$906=$D831,$M$5:$M$906),1)</f>
        <v>-12.452500000000001</v>
      </c>
      <c r="Z831" s="112" cm="1">
        <f t="array" ref="Z831">_xlfn.QUARTILE.EXC(IF($D$5:$D$906=$D831,$M$5:$M$906),3)</f>
        <v>0.39</v>
      </c>
      <c r="AA831" s="112">
        <f t="shared" si="294"/>
        <v>12.842500000000001</v>
      </c>
      <c r="AB831" s="112">
        <f t="shared" si="295"/>
        <v>-31.716250000000002</v>
      </c>
      <c r="AC831" s="112">
        <f t="shared" si="296"/>
        <v>19.653750000000002</v>
      </c>
      <c r="AD831" s="112" t="b">
        <f t="shared" si="297"/>
        <v>0</v>
      </c>
      <c r="AE831" s="101">
        <f t="shared" si="288"/>
        <v>1</v>
      </c>
      <c r="AF831" s="101">
        <f t="shared" si="289"/>
        <v>1</v>
      </c>
      <c r="AG831" s="406" cm="1">
        <f t="array" ref="AG831">_xlfn.QUARTILE.EXC(IF($AT$5:$AT$906=$AT831,$L$5:$L$906),1)</f>
        <v>-8.26</v>
      </c>
      <c r="AH831" s="406" cm="1">
        <f t="array" ref="AH831">_xlfn.QUARTILE.EXC(IF($AT$5:$AT$906=$AT831,$L$5:$L$906),3)</f>
        <v>3.2450000000000001</v>
      </c>
      <c r="AI831" s="406">
        <f t="shared" si="298"/>
        <v>11.504999999999999</v>
      </c>
      <c r="AJ831" s="406">
        <f t="shared" si="299"/>
        <v>-25.517499999999998</v>
      </c>
      <c r="AK831" s="406">
        <f t="shared" si="300"/>
        <v>20.502500000000001</v>
      </c>
      <c r="AL831" s="406" t="b">
        <f t="shared" si="301"/>
        <v>0</v>
      </c>
      <c r="AM831" s="406" cm="1">
        <f t="array" ref="AM831">_xlfn.QUARTILE.EXC(IF($AT$5:$AT$906=$AT831,$M$5:$M$906),1)</f>
        <v>-12.452500000000001</v>
      </c>
      <c r="AN831" s="406" cm="1">
        <f t="array" ref="AN831">_xlfn.QUARTILE.EXC(IF($AT$5:$AT$906=$AT831,$M$5:$M$906),3)</f>
        <v>0.39</v>
      </c>
      <c r="AO831" s="406">
        <f t="shared" si="302"/>
        <v>12.842500000000001</v>
      </c>
      <c r="AP831" s="406">
        <f t="shared" si="303"/>
        <v>-31.716250000000002</v>
      </c>
      <c r="AQ831" s="406">
        <f t="shared" si="304"/>
        <v>19.653750000000002</v>
      </c>
      <c r="AR831" s="406" t="b">
        <f t="shared" si="305"/>
        <v>0</v>
      </c>
      <c r="AS831" s="404" t="str">
        <f>INDEX('Org2567'!$BM:$BM,MATCH(Raw_DATA!A831,'Org2567'!$D:$D,0))</f>
        <v>รพช.F1 P&lt;=50,000</v>
      </c>
      <c r="AT831" s="404">
        <f>INDEX('Org2567'!$BL:$BL,MATCH(Raw_DATA!A831,'Org2567'!$D:$D,0))</f>
        <v>9</v>
      </c>
      <c r="AU831" s="113"/>
      <c r="AV831" s="101">
        <v>129.86000000000001</v>
      </c>
      <c r="AW831" s="101">
        <v>40.21</v>
      </c>
      <c r="AX831" s="101">
        <v>64.28</v>
      </c>
      <c r="AY831" s="101">
        <v>105.28</v>
      </c>
      <c r="AZ831" s="101">
        <v>51.14</v>
      </c>
    </row>
    <row r="832" spans="1:52" x14ac:dyDescent="0.7">
      <c r="A832" s="101" t="s">
        <v>824</v>
      </c>
      <c r="B832" s="101" t="s">
        <v>3475</v>
      </c>
      <c r="C832" s="111" t="str">
        <f>IF(A832="","",INDEX(ID!P:P,MATCH(Raw_DATA!A832,ID!A:A,0)))</f>
        <v>รพช.F2 P30,000-60,000</v>
      </c>
      <c r="D832" s="101">
        <f>IF(A832="","",INDEX(ID!M:M,MATCH(Raw_DATA!A832,ID!A:A,0)))</f>
        <v>6</v>
      </c>
      <c r="E832" s="112">
        <v>0.85</v>
      </c>
      <c r="F832" s="112">
        <v>0.68</v>
      </c>
      <c r="G832" s="112">
        <v>0.38</v>
      </c>
      <c r="H832" s="112">
        <v>-5278489.9800000004</v>
      </c>
      <c r="I832" s="112">
        <v>5834599.3700000001</v>
      </c>
      <c r="J832" s="112">
        <v>-14836237.09</v>
      </c>
      <c r="K832" s="112">
        <v>-21391660.98</v>
      </c>
      <c r="L832" s="112">
        <v>-11.24</v>
      </c>
      <c r="M832" s="112">
        <v>7.67</v>
      </c>
      <c r="N832" s="112">
        <f t="shared" si="306"/>
        <v>173</v>
      </c>
      <c r="O832" s="112">
        <f t="shared" si="307"/>
        <v>50</v>
      </c>
      <c r="P832" s="112">
        <f t="shared" si="308"/>
        <v>58</v>
      </c>
      <c r="Q832" s="112">
        <f t="shared" si="309"/>
        <v>118</v>
      </c>
      <c r="R832" s="112">
        <f t="shared" si="310"/>
        <v>53</v>
      </c>
      <c r="S832" s="112" cm="1">
        <f t="array" ref="S832">_xlfn.QUARTILE.EXC(IF($D$5:$D$906=$D832,$L$5:$L$906),1)</f>
        <v>-10.317499999999999</v>
      </c>
      <c r="T832" s="112" cm="1">
        <f t="array" ref="T832">_xlfn.QUARTILE.EXC(IF($D$5:$D$906=$D832,$L$5:$L$906),3)</f>
        <v>1.0349999999999999</v>
      </c>
      <c r="U832" s="112">
        <f t="shared" si="290"/>
        <v>11.352499999999999</v>
      </c>
      <c r="V832" s="112">
        <f t="shared" si="291"/>
        <v>-27.346249999999998</v>
      </c>
      <c r="W832" s="112">
        <f t="shared" si="292"/>
        <v>18.063749999999999</v>
      </c>
      <c r="X832" s="112" t="b">
        <f t="shared" si="293"/>
        <v>0</v>
      </c>
      <c r="Y832" s="112" cm="1">
        <f t="array" ref="Y832">_xlfn.QUARTILE.EXC(IF($D$5:$D$906=$D832,$M$5:$M$906),1)</f>
        <v>-15.98</v>
      </c>
      <c r="Z832" s="112" cm="1">
        <f t="array" ref="Z832">_xlfn.QUARTILE.EXC(IF($D$5:$D$906=$D832,$M$5:$M$906),3)</f>
        <v>-2.4</v>
      </c>
      <c r="AA832" s="112">
        <f t="shared" si="294"/>
        <v>13.58</v>
      </c>
      <c r="AB832" s="112">
        <f t="shared" si="295"/>
        <v>-36.35</v>
      </c>
      <c r="AC832" s="112">
        <f t="shared" si="296"/>
        <v>17.970000000000002</v>
      </c>
      <c r="AD832" s="112" t="b">
        <f t="shared" si="297"/>
        <v>0</v>
      </c>
      <c r="AE832" s="101">
        <f t="shared" si="288"/>
        <v>0</v>
      </c>
      <c r="AF832" s="101">
        <f t="shared" si="289"/>
        <v>1</v>
      </c>
      <c r="AG832" s="406" cm="1">
        <f t="array" ref="AG832">_xlfn.QUARTILE.EXC(IF($AT$5:$AT$906=$AT832,$L$5:$L$906),1)</f>
        <v>-9.3850000000000016</v>
      </c>
      <c r="AH832" s="406" cm="1">
        <f t="array" ref="AH832">_xlfn.QUARTILE.EXC(IF($AT$5:$AT$906=$AT832,$L$5:$L$906),3)</f>
        <v>1.2250000000000001</v>
      </c>
      <c r="AI832" s="406">
        <f t="shared" si="298"/>
        <v>10.610000000000001</v>
      </c>
      <c r="AJ832" s="406">
        <f t="shared" si="299"/>
        <v>-25.300000000000004</v>
      </c>
      <c r="AK832" s="406">
        <f t="shared" si="300"/>
        <v>17.140000000000004</v>
      </c>
      <c r="AL832" s="406" t="b">
        <f t="shared" si="301"/>
        <v>0</v>
      </c>
      <c r="AM832" s="406" cm="1">
        <f t="array" ref="AM832">_xlfn.QUARTILE.EXC(IF($AT$5:$AT$906=$AT832,$M$5:$M$906),1)</f>
        <v>-15.515000000000001</v>
      </c>
      <c r="AN832" s="406" cm="1">
        <f t="array" ref="AN832">_xlfn.QUARTILE.EXC(IF($AT$5:$AT$906=$AT832,$M$5:$M$906),3)</f>
        <v>-2.2599999999999998</v>
      </c>
      <c r="AO832" s="406">
        <f t="shared" si="302"/>
        <v>13.255000000000001</v>
      </c>
      <c r="AP832" s="406">
        <f t="shared" si="303"/>
        <v>-35.397500000000001</v>
      </c>
      <c r="AQ832" s="406">
        <f t="shared" si="304"/>
        <v>17.622500000000002</v>
      </c>
      <c r="AR832" s="406" t="b">
        <f t="shared" si="305"/>
        <v>0</v>
      </c>
      <c r="AS832" s="404" t="str">
        <f>INDEX('Org2567'!$BM:$BM,MATCH(Raw_DATA!A832,'Org2567'!$D:$D,0))</f>
        <v>รพช.F2 P30,000-60,000</v>
      </c>
      <c r="AT832" s="404">
        <f>INDEX('Org2567'!$BL:$BL,MATCH(Raw_DATA!A832,'Org2567'!$D:$D,0))</f>
        <v>6</v>
      </c>
      <c r="AU832" s="113"/>
      <c r="AV832" s="101">
        <v>172.64</v>
      </c>
      <c r="AW832" s="101">
        <v>49.66</v>
      </c>
      <c r="AX832" s="101">
        <v>58.44</v>
      </c>
      <c r="AY832" s="101">
        <v>117.6</v>
      </c>
      <c r="AZ832" s="101">
        <v>53.42</v>
      </c>
    </row>
    <row r="833" spans="1:52" x14ac:dyDescent="0.7">
      <c r="A833" s="101" t="s">
        <v>825</v>
      </c>
      <c r="B833" s="101" t="s">
        <v>3478</v>
      </c>
      <c r="C833" s="111" t="str">
        <f>IF(A833="","",INDEX(ID!P:P,MATCH(Raw_DATA!A833,ID!A:A,0)))</f>
        <v>รพช.F2 P30,000-60,000</v>
      </c>
      <c r="D833" s="101">
        <f>IF(A833="","",INDEX(ID!M:M,MATCH(Raw_DATA!A833,ID!A:A,0)))</f>
        <v>6</v>
      </c>
      <c r="E833" s="112">
        <v>2.4700000000000002</v>
      </c>
      <c r="F833" s="112">
        <v>2.27</v>
      </c>
      <c r="G833" s="112">
        <v>1.22</v>
      </c>
      <c r="H833" s="112">
        <v>27309147.969999999</v>
      </c>
      <c r="I833" s="112">
        <v>-10442172.48</v>
      </c>
      <c r="J833" s="112">
        <v>-6196562.3499999996</v>
      </c>
      <c r="K833" s="112">
        <v>4018324.69</v>
      </c>
      <c r="L833" s="112">
        <v>-5.29</v>
      </c>
      <c r="M833" s="112">
        <v>-11.39</v>
      </c>
      <c r="N833" s="112">
        <f t="shared" si="306"/>
        <v>135</v>
      </c>
      <c r="O833" s="112">
        <f t="shared" si="307"/>
        <v>97</v>
      </c>
      <c r="P833" s="112">
        <f t="shared" si="308"/>
        <v>110</v>
      </c>
      <c r="Q833" s="112">
        <f t="shared" si="309"/>
        <v>117</v>
      </c>
      <c r="R833" s="112">
        <f t="shared" si="310"/>
        <v>43</v>
      </c>
      <c r="S833" s="112" cm="1">
        <f t="array" ref="S833">_xlfn.QUARTILE.EXC(IF($D$5:$D$906=$D833,$L$5:$L$906),1)</f>
        <v>-10.317499999999999</v>
      </c>
      <c r="T833" s="112" cm="1">
        <f t="array" ref="T833">_xlfn.QUARTILE.EXC(IF($D$5:$D$906=$D833,$L$5:$L$906),3)</f>
        <v>1.0349999999999999</v>
      </c>
      <c r="U833" s="112">
        <f t="shared" si="290"/>
        <v>11.352499999999999</v>
      </c>
      <c r="V833" s="112">
        <f t="shared" si="291"/>
        <v>-27.346249999999998</v>
      </c>
      <c r="W833" s="112">
        <f t="shared" si="292"/>
        <v>18.063749999999999</v>
      </c>
      <c r="X833" s="112" t="b">
        <f t="shared" si="293"/>
        <v>0</v>
      </c>
      <c r="Y833" s="112" cm="1">
        <f t="array" ref="Y833">_xlfn.QUARTILE.EXC(IF($D$5:$D$906=$D833,$M$5:$M$906),1)</f>
        <v>-15.98</v>
      </c>
      <c r="Z833" s="112" cm="1">
        <f t="array" ref="Z833">_xlfn.QUARTILE.EXC(IF($D$5:$D$906=$D833,$M$5:$M$906),3)</f>
        <v>-2.4</v>
      </c>
      <c r="AA833" s="112">
        <f t="shared" si="294"/>
        <v>13.58</v>
      </c>
      <c r="AB833" s="112">
        <f t="shared" si="295"/>
        <v>-36.35</v>
      </c>
      <c r="AC833" s="112">
        <f t="shared" si="296"/>
        <v>17.970000000000002</v>
      </c>
      <c r="AD833" s="112" t="b">
        <f t="shared" si="297"/>
        <v>0</v>
      </c>
      <c r="AE833" s="101">
        <f t="shared" si="288"/>
        <v>1</v>
      </c>
      <c r="AF833" s="101">
        <f t="shared" si="289"/>
        <v>1</v>
      </c>
      <c r="AG833" s="406" cm="1">
        <f t="array" ref="AG833">_xlfn.QUARTILE.EXC(IF($AT$5:$AT$906=$AT833,$L$5:$L$906),1)</f>
        <v>-9.3850000000000016</v>
      </c>
      <c r="AH833" s="406" cm="1">
        <f t="array" ref="AH833">_xlfn.QUARTILE.EXC(IF($AT$5:$AT$906=$AT833,$L$5:$L$906),3)</f>
        <v>1.2250000000000001</v>
      </c>
      <c r="AI833" s="406">
        <f t="shared" si="298"/>
        <v>10.610000000000001</v>
      </c>
      <c r="AJ833" s="406">
        <f t="shared" si="299"/>
        <v>-25.300000000000004</v>
      </c>
      <c r="AK833" s="406">
        <f t="shared" si="300"/>
        <v>17.140000000000004</v>
      </c>
      <c r="AL833" s="406" t="b">
        <f t="shared" si="301"/>
        <v>0</v>
      </c>
      <c r="AM833" s="406" cm="1">
        <f t="array" ref="AM833">_xlfn.QUARTILE.EXC(IF($AT$5:$AT$906=$AT833,$M$5:$M$906),1)</f>
        <v>-15.515000000000001</v>
      </c>
      <c r="AN833" s="406" cm="1">
        <f t="array" ref="AN833">_xlfn.QUARTILE.EXC(IF($AT$5:$AT$906=$AT833,$M$5:$M$906),3)</f>
        <v>-2.2599999999999998</v>
      </c>
      <c r="AO833" s="406">
        <f t="shared" si="302"/>
        <v>13.255000000000001</v>
      </c>
      <c r="AP833" s="406">
        <f t="shared" si="303"/>
        <v>-35.397500000000001</v>
      </c>
      <c r="AQ833" s="406">
        <f t="shared" si="304"/>
        <v>17.622500000000002</v>
      </c>
      <c r="AR833" s="406" t="b">
        <f t="shared" si="305"/>
        <v>0</v>
      </c>
      <c r="AS833" s="404" t="str">
        <f>INDEX('Org2567'!$BM:$BM,MATCH(Raw_DATA!A833,'Org2567'!$D:$D,0))</f>
        <v>รพช.F2 P30,000-60,000</v>
      </c>
      <c r="AT833" s="404">
        <f>INDEX('Org2567'!$BL:$BL,MATCH(Raw_DATA!A833,'Org2567'!$D:$D,0))</f>
        <v>6</v>
      </c>
      <c r="AU833" s="113"/>
      <c r="AV833" s="101">
        <v>135.05000000000001</v>
      </c>
      <c r="AW833" s="101">
        <v>96.72</v>
      </c>
      <c r="AX833" s="101">
        <v>109.84</v>
      </c>
      <c r="AY833" s="101">
        <v>117.05</v>
      </c>
      <c r="AZ833" s="101">
        <v>42.63</v>
      </c>
    </row>
    <row r="834" spans="1:52" x14ac:dyDescent="0.7">
      <c r="A834" s="101" t="s">
        <v>826</v>
      </c>
      <c r="B834" s="101" t="s">
        <v>3481</v>
      </c>
      <c r="C834" s="111" t="str">
        <f>IF(A834="","",INDEX(ID!P:P,MATCH(Raw_DATA!A834,ID!A:A,0)))</f>
        <v>รพช.M2 B&lt;=100</v>
      </c>
      <c r="D834" s="101">
        <f>IF(A834="","",INDEX(ID!M:M,MATCH(Raw_DATA!A834,ID!A:A,0)))</f>
        <v>12</v>
      </c>
      <c r="E834" s="112">
        <v>1.29</v>
      </c>
      <c r="F834" s="112">
        <v>1.18</v>
      </c>
      <c r="G834" s="112">
        <v>0.7</v>
      </c>
      <c r="H834" s="112">
        <v>28775429.030000001</v>
      </c>
      <c r="I834" s="112">
        <v>13302112.84</v>
      </c>
      <c r="J834" s="112">
        <v>21117327.16</v>
      </c>
      <c r="K834" s="112">
        <v>-30464474.91</v>
      </c>
      <c r="L834" s="112">
        <v>6.65</v>
      </c>
      <c r="M834" s="112">
        <v>4.53</v>
      </c>
      <c r="N834" s="112">
        <f t="shared" si="306"/>
        <v>205</v>
      </c>
      <c r="O834" s="112">
        <f t="shared" si="307"/>
        <v>58</v>
      </c>
      <c r="P834" s="112">
        <f t="shared" si="308"/>
        <v>42</v>
      </c>
      <c r="Q834" s="112">
        <f t="shared" si="309"/>
        <v>129</v>
      </c>
      <c r="R834" s="112">
        <f t="shared" si="310"/>
        <v>36</v>
      </c>
      <c r="S834" s="112" cm="1">
        <f t="array" ref="S834">_xlfn.QUARTILE.EXC(IF($D$5:$D$906=$D834,$L$5:$L$906),1)</f>
        <v>-15.01</v>
      </c>
      <c r="T834" s="112" cm="1">
        <f t="array" ref="T834">_xlfn.QUARTILE.EXC(IF($D$5:$D$906=$D834,$L$5:$L$906),3)</f>
        <v>4.4000000000000004</v>
      </c>
      <c r="U834" s="112">
        <f t="shared" si="290"/>
        <v>19.41</v>
      </c>
      <c r="V834" s="112">
        <f t="shared" si="291"/>
        <v>-44.125</v>
      </c>
      <c r="W834" s="112">
        <f t="shared" si="292"/>
        <v>33.515000000000001</v>
      </c>
      <c r="X834" s="112" t="b">
        <f t="shared" si="293"/>
        <v>0</v>
      </c>
      <c r="Y834" s="112" cm="1">
        <f t="array" ref="Y834">_xlfn.QUARTILE.EXC(IF($D$5:$D$906=$D834,$M$5:$M$906),1)</f>
        <v>-15.23</v>
      </c>
      <c r="Z834" s="112" cm="1">
        <f t="array" ref="Z834">_xlfn.QUARTILE.EXC(IF($D$5:$D$906=$D834,$M$5:$M$906),3)</f>
        <v>-0.92</v>
      </c>
      <c r="AA834" s="112">
        <f t="shared" si="294"/>
        <v>14.31</v>
      </c>
      <c r="AB834" s="112">
        <f t="shared" si="295"/>
        <v>-36.695</v>
      </c>
      <c r="AC834" s="112">
        <f t="shared" si="296"/>
        <v>20.544999999999998</v>
      </c>
      <c r="AD834" s="112" t="b">
        <f t="shared" si="297"/>
        <v>0</v>
      </c>
      <c r="AE834" s="101">
        <f t="shared" si="288"/>
        <v>0</v>
      </c>
      <c r="AF834" s="101">
        <f t="shared" si="289"/>
        <v>0</v>
      </c>
      <c r="AG834" s="406" cm="1">
        <f t="array" ref="AG834">_xlfn.QUARTILE.EXC(IF($AT$5:$AT$906=$AT834,$L$5:$L$906),1)</f>
        <v>-15.01</v>
      </c>
      <c r="AH834" s="406" cm="1">
        <f t="array" ref="AH834">_xlfn.QUARTILE.EXC(IF($AT$5:$AT$906=$AT834,$L$5:$L$906),3)</f>
        <v>4.4000000000000004</v>
      </c>
      <c r="AI834" s="406">
        <f t="shared" si="298"/>
        <v>19.41</v>
      </c>
      <c r="AJ834" s="406">
        <f t="shared" si="299"/>
        <v>-44.125</v>
      </c>
      <c r="AK834" s="406">
        <f t="shared" si="300"/>
        <v>33.515000000000001</v>
      </c>
      <c r="AL834" s="406" t="b">
        <f t="shared" si="301"/>
        <v>0</v>
      </c>
      <c r="AM834" s="406" cm="1">
        <f t="array" ref="AM834">_xlfn.QUARTILE.EXC(IF($AT$5:$AT$906=$AT834,$M$5:$M$906),1)</f>
        <v>-15.23</v>
      </c>
      <c r="AN834" s="406" cm="1">
        <f t="array" ref="AN834">_xlfn.QUARTILE.EXC(IF($AT$5:$AT$906=$AT834,$M$5:$M$906),3)</f>
        <v>-0.92</v>
      </c>
      <c r="AO834" s="406">
        <f t="shared" si="302"/>
        <v>14.31</v>
      </c>
      <c r="AP834" s="406">
        <f t="shared" si="303"/>
        <v>-36.695</v>
      </c>
      <c r="AQ834" s="406">
        <f t="shared" si="304"/>
        <v>20.544999999999998</v>
      </c>
      <c r="AR834" s="406" t="b">
        <f t="shared" si="305"/>
        <v>0</v>
      </c>
      <c r="AS834" s="404" t="str">
        <f>INDEX('Org2567'!$BM:$BM,MATCH(Raw_DATA!A834,'Org2567'!$D:$D,0))</f>
        <v>รพช.M2 B&lt;=100</v>
      </c>
      <c r="AT834" s="404">
        <f>INDEX('Org2567'!$BL:$BL,MATCH(Raw_DATA!A834,'Org2567'!$D:$D,0))</f>
        <v>12</v>
      </c>
      <c r="AU834" s="113"/>
      <c r="AV834" s="101">
        <v>205.32</v>
      </c>
      <c r="AW834" s="101">
        <v>57.8</v>
      </c>
      <c r="AX834" s="101">
        <v>42.38</v>
      </c>
      <c r="AY834" s="101">
        <v>129.22999999999999</v>
      </c>
      <c r="AZ834" s="101">
        <v>36.119999999999997</v>
      </c>
    </row>
    <row r="835" spans="1:52" x14ac:dyDescent="0.7">
      <c r="A835" s="101" t="s">
        <v>827</v>
      </c>
      <c r="B835" s="101" t="s">
        <v>3484</v>
      </c>
      <c r="C835" s="111" t="str">
        <f>IF(A835="","",INDEX(ID!P:P,MATCH(Raw_DATA!A835,ID!A:A,0)))</f>
        <v>รพช.F2 P30,000-60,000</v>
      </c>
      <c r="D835" s="101">
        <f>IF(A835="","",INDEX(ID!M:M,MATCH(Raw_DATA!A835,ID!A:A,0)))</f>
        <v>6</v>
      </c>
      <c r="E835" s="112">
        <v>1.4</v>
      </c>
      <c r="F835" s="112">
        <v>1.27</v>
      </c>
      <c r="G835" s="112">
        <v>0.94</v>
      </c>
      <c r="H835" s="112">
        <v>9914562.4700000007</v>
      </c>
      <c r="I835" s="112">
        <v>-9797596.8399999999</v>
      </c>
      <c r="J835" s="112">
        <v>-4508018.33</v>
      </c>
      <c r="K835" s="112">
        <v>-1410540.14</v>
      </c>
      <c r="L835" s="112">
        <v>-3.97</v>
      </c>
      <c r="M835" s="112">
        <v>-15</v>
      </c>
      <c r="N835" s="112">
        <f t="shared" si="306"/>
        <v>200</v>
      </c>
      <c r="O835" s="112">
        <f t="shared" si="307"/>
        <v>52</v>
      </c>
      <c r="P835" s="112">
        <f t="shared" si="308"/>
        <v>59</v>
      </c>
      <c r="Q835" s="112">
        <f t="shared" si="309"/>
        <v>99</v>
      </c>
      <c r="R835" s="112">
        <f t="shared" si="310"/>
        <v>48</v>
      </c>
      <c r="S835" s="112" cm="1">
        <f t="array" ref="S835">_xlfn.QUARTILE.EXC(IF($D$5:$D$906=$D835,$L$5:$L$906),1)</f>
        <v>-10.317499999999999</v>
      </c>
      <c r="T835" s="112" cm="1">
        <f t="array" ref="T835">_xlfn.QUARTILE.EXC(IF($D$5:$D$906=$D835,$L$5:$L$906),3)</f>
        <v>1.0349999999999999</v>
      </c>
      <c r="U835" s="112">
        <f t="shared" si="290"/>
        <v>11.352499999999999</v>
      </c>
      <c r="V835" s="112">
        <f t="shared" si="291"/>
        <v>-27.346249999999998</v>
      </c>
      <c r="W835" s="112">
        <f t="shared" si="292"/>
        <v>18.063749999999999</v>
      </c>
      <c r="X835" s="112" t="b">
        <f t="shared" si="293"/>
        <v>0</v>
      </c>
      <c r="Y835" s="112" cm="1">
        <f t="array" ref="Y835">_xlfn.QUARTILE.EXC(IF($D$5:$D$906=$D835,$M$5:$M$906),1)</f>
        <v>-15.98</v>
      </c>
      <c r="Z835" s="112" cm="1">
        <f t="array" ref="Z835">_xlfn.QUARTILE.EXC(IF($D$5:$D$906=$D835,$M$5:$M$906),3)</f>
        <v>-2.4</v>
      </c>
      <c r="AA835" s="112">
        <f t="shared" si="294"/>
        <v>13.58</v>
      </c>
      <c r="AB835" s="112">
        <f t="shared" si="295"/>
        <v>-36.35</v>
      </c>
      <c r="AC835" s="112">
        <f t="shared" si="296"/>
        <v>17.970000000000002</v>
      </c>
      <c r="AD835" s="112" t="b">
        <f t="shared" si="297"/>
        <v>0</v>
      </c>
      <c r="AE835" s="101">
        <f t="shared" si="288"/>
        <v>1</v>
      </c>
      <c r="AF835" s="101">
        <f t="shared" si="289"/>
        <v>1</v>
      </c>
      <c r="AG835" s="406" cm="1">
        <f t="array" ref="AG835">_xlfn.QUARTILE.EXC(IF($AT$5:$AT$906=$AT835,$L$5:$L$906),1)</f>
        <v>-9.3850000000000016</v>
      </c>
      <c r="AH835" s="406" cm="1">
        <f t="array" ref="AH835">_xlfn.QUARTILE.EXC(IF($AT$5:$AT$906=$AT835,$L$5:$L$906),3)</f>
        <v>1.2250000000000001</v>
      </c>
      <c r="AI835" s="406">
        <f t="shared" si="298"/>
        <v>10.610000000000001</v>
      </c>
      <c r="AJ835" s="406">
        <f t="shared" si="299"/>
        <v>-25.300000000000004</v>
      </c>
      <c r="AK835" s="406">
        <f t="shared" si="300"/>
        <v>17.140000000000004</v>
      </c>
      <c r="AL835" s="406" t="b">
        <f t="shared" si="301"/>
        <v>0</v>
      </c>
      <c r="AM835" s="406" cm="1">
        <f t="array" ref="AM835">_xlfn.QUARTILE.EXC(IF($AT$5:$AT$906=$AT835,$M$5:$M$906),1)</f>
        <v>-15.515000000000001</v>
      </c>
      <c r="AN835" s="406" cm="1">
        <f t="array" ref="AN835">_xlfn.QUARTILE.EXC(IF($AT$5:$AT$906=$AT835,$M$5:$M$906),3)</f>
        <v>-2.2599999999999998</v>
      </c>
      <c r="AO835" s="406">
        <f t="shared" si="302"/>
        <v>13.255000000000001</v>
      </c>
      <c r="AP835" s="406">
        <f t="shared" si="303"/>
        <v>-35.397500000000001</v>
      </c>
      <c r="AQ835" s="406">
        <f t="shared" si="304"/>
        <v>17.622500000000002</v>
      </c>
      <c r="AR835" s="406" t="b">
        <f t="shared" si="305"/>
        <v>0</v>
      </c>
      <c r="AS835" s="404" t="str">
        <f>INDEX('Org2567'!$BM:$BM,MATCH(Raw_DATA!A835,'Org2567'!$D:$D,0))</f>
        <v>รพช.F2 P30,000-60,000</v>
      </c>
      <c r="AT835" s="404">
        <f>INDEX('Org2567'!$BL:$BL,MATCH(Raw_DATA!A835,'Org2567'!$D:$D,0))</f>
        <v>6</v>
      </c>
      <c r="AU835" s="113"/>
      <c r="AV835" s="101">
        <v>200.01</v>
      </c>
      <c r="AW835" s="101">
        <v>52.48</v>
      </c>
      <c r="AX835" s="101">
        <v>59.15</v>
      </c>
      <c r="AY835" s="101">
        <v>99.31</v>
      </c>
      <c r="AZ835" s="101">
        <v>48.16</v>
      </c>
    </row>
    <row r="836" spans="1:52" x14ac:dyDescent="0.7">
      <c r="A836" s="101" t="s">
        <v>828</v>
      </c>
      <c r="B836" s="101" t="s">
        <v>3487</v>
      </c>
      <c r="C836" s="111" t="str">
        <f>IF(A836="","",INDEX(ID!P:P,MATCH(Raw_DATA!A836,ID!A:A,0)))</f>
        <v>รพช.F2 P30,000-60,000</v>
      </c>
      <c r="D836" s="101">
        <f>IF(A836="","",INDEX(ID!M:M,MATCH(Raw_DATA!A836,ID!A:A,0)))</f>
        <v>6</v>
      </c>
      <c r="E836" s="112">
        <v>1.0900000000000001</v>
      </c>
      <c r="F836" s="112">
        <v>1</v>
      </c>
      <c r="G836" s="112">
        <v>0.64</v>
      </c>
      <c r="H836" s="112">
        <v>3213780.97</v>
      </c>
      <c r="I836" s="112">
        <v>-4251026.2300000004</v>
      </c>
      <c r="J836" s="112">
        <v>-1458429.9</v>
      </c>
      <c r="K836" s="112">
        <v>-12356295.689999999</v>
      </c>
      <c r="L836" s="112">
        <v>-1.02</v>
      </c>
      <c r="M836" s="112">
        <v>-6.6</v>
      </c>
      <c r="N836" s="112">
        <f t="shared" si="306"/>
        <v>221</v>
      </c>
      <c r="O836" s="112">
        <f t="shared" si="307"/>
        <v>47</v>
      </c>
      <c r="P836" s="112">
        <f t="shared" si="308"/>
        <v>94</v>
      </c>
      <c r="Q836" s="112">
        <f t="shared" si="309"/>
        <v>108</v>
      </c>
      <c r="R836" s="112">
        <f t="shared" si="310"/>
        <v>32</v>
      </c>
      <c r="S836" s="112" cm="1">
        <f t="array" ref="S836">_xlfn.QUARTILE.EXC(IF($D$5:$D$906=$D836,$L$5:$L$906),1)</f>
        <v>-10.317499999999999</v>
      </c>
      <c r="T836" s="112" cm="1">
        <f t="array" ref="T836">_xlfn.QUARTILE.EXC(IF($D$5:$D$906=$D836,$L$5:$L$906),3)</f>
        <v>1.0349999999999999</v>
      </c>
      <c r="U836" s="112">
        <f t="shared" si="290"/>
        <v>11.352499999999999</v>
      </c>
      <c r="V836" s="112">
        <f t="shared" si="291"/>
        <v>-27.346249999999998</v>
      </c>
      <c r="W836" s="112">
        <f t="shared" si="292"/>
        <v>18.063749999999999</v>
      </c>
      <c r="X836" s="112" t="b">
        <f t="shared" si="293"/>
        <v>0</v>
      </c>
      <c r="Y836" s="112" cm="1">
        <f t="array" ref="Y836">_xlfn.QUARTILE.EXC(IF($D$5:$D$906=$D836,$M$5:$M$906),1)</f>
        <v>-15.98</v>
      </c>
      <c r="Z836" s="112" cm="1">
        <f t="array" ref="Z836">_xlfn.QUARTILE.EXC(IF($D$5:$D$906=$D836,$M$5:$M$906),3)</f>
        <v>-2.4</v>
      </c>
      <c r="AA836" s="112">
        <f t="shared" si="294"/>
        <v>13.58</v>
      </c>
      <c r="AB836" s="112">
        <f t="shared" si="295"/>
        <v>-36.35</v>
      </c>
      <c r="AC836" s="112">
        <f t="shared" si="296"/>
        <v>17.970000000000002</v>
      </c>
      <c r="AD836" s="112" t="b">
        <f t="shared" si="297"/>
        <v>0</v>
      </c>
      <c r="AE836" s="101">
        <f t="shared" si="288"/>
        <v>1</v>
      </c>
      <c r="AF836" s="101">
        <f t="shared" si="289"/>
        <v>1</v>
      </c>
      <c r="AG836" s="406" cm="1">
        <f t="array" ref="AG836">_xlfn.QUARTILE.EXC(IF($AT$5:$AT$906=$AT836,$L$5:$L$906),1)</f>
        <v>-9.3850000000000016</v>
      </c>
      <c r="AH836" s="406" cm="1">
        <f t="array" ref="AH836">_xlfn.QUARTILE.EXC(IF($AT$5:$AT$906=$AT836,$L$5:$L$906),3)</f>
        <v>1.2250000000000001</v>
      </c>
      <c r="AI836" s="406">
        <f t="shared" si="298"/>
        <v>10.610000000000001</v>
      </c>
      <c r="AJ836" s="406">
        <f t="shared" si="299"/>
        <v>-25.300000000000004</v>
      </c>
      <c r="AK836" s="406">
        <f t="shared" si="300"/>
        <v>17.140000000000004</v>
      </c>
      <c r="AL836" s="406" t="b">
        <f t="shared" si="301"/>
        <v>0</v>
      </c>
      <c r="AM836" s="406" cm="1">
        <f t="array" ref="AM836">_xlfn.QUARTILE.EXC(IF($AT$5:$AT$906=$AT836,$M$5:$M$906),1)</f>
        <v>-15.515000000000001</v>
      </c>
      <c r="AN836" s="406" cm="1">
        <f t="array" ref="AN836">_xlfn.QUARTILE.EXC(IF($AT$5:$AT$906=$AT836,$M$5:$M$906),3)</f>
        <v>-2.2599999999999998</v>
      </c>
      <c r="AO836" s="406">
        <f t="shared" si="302"/>
        <v>13.255000000000001</v>
      </c>
      <c r="AP836" s="406">
        <f t="shared" si="303"/>
        <v>-35.397500000000001</v>
      </c>
      <c r="AQ836" s="406">
        <f t="shared" si="304"/>
        <v>17.622500000000002</v>
      </c>
      <c r="AR836" s="406" t="b">
        <f t="shared" si="305"/>
        <v>0</v>
      </c>
      <c r="AS836" s="404" t="str">
        <f>INDEX('Org2567'!$BM:$BM,MATCH(Raw_DATA!A836,'Org2567'!$D:$D,0))</f>
        <v>รพช.F2 P30,000-60,000</v>
      </c>
      <c r="AT836" s="404">
        <f>INDEX('Org2567'!$BL:$BL,MATCH(Raw_DATA!A836,'Org2567'!$D:$D,0))</f>
        <v>6</v>
      </c>
      <c r="AU836" s="113"/>
      <c r="AV836" s="101">
        <v>220.8</v>
      </c>
      <c r="AW836" s="101">
        <v>46.58</v>
      </c>
      <c r="AX836" s="101">
        <v>93.79</v>
      </c>
      <c r="AY836" s="101">
        <v>107.58</v>
      </c>
      <c r="AZ836" s="101">
        <v>32.18</v>
      </c>
    </row>
    <row r="837" spans="1:52" x14ac:dyDescent="0.7">
      <c r="A837" s="101" t="s">
        <v>829</v>
      </c>
      <c r="B837" s="101" t="s">
        <v>3490</v>
      </c>
      <c r="C837" s="111" t="str">
        <f>IF(A837="","",INDEX(ID!P:P,MATCH(Raw_DATA!A837,ID!A:A,0)))</f>
        <v>รพช.F2 P&lt;=30,000</v>
      </c>
      <c r="D837" s="101">
        <f>IF(A837="","",INDEX(ID!M:M,MATCH(Raw_DATA!A837,ID!A:A,0)))</f>
        <v>5</v>
      </c>
      <c r="E837" s="112">
        <v>0.99</v>
      </c>
      <c r="F837" s="112">
        <v>0.95</v>
      </c>
      <c r="G837" s="112">
        <v>0.52</v>
      </c>
      <c r="H837" s="112">
        <v>-360542.01</v>
      </c>
      <c r="I837" s="112">
        <v>-4162215.03</v>
      </c>
      <c r="J837" s="112">
        <v>-708118.87</v>
      </c>
      <c r="K837" s="112">
        <v>-13086926.130000001</v>
      </c>
      <c r="L837" s="112">
        <v>-0.7</v>
      </c>
      <c r="M837" s="112">
        <v>-5.09</v>
      </c>
      <c r="N837" s="112">
        <f t="shared" si="306"/>
        <v>308</v>
      </c>
      <c r="O837" s="112">
        <f t="shared" si="307"/>
        <v>99</v>
      </c>
      <c r="P837" s="112">
        <f t="shared" si="308"/>
        <v>125</v>
      </c>
      <c r="Q837" s="112">
        <f t="shared" si="309"/>
        <v>151</v>
      </c>
      <c r="R837" s="112">
        <f t="shared" si="310"/>
        <v>24</v>
      </c>
      <c r="S837" s="112" cm="1">
        <f t="array" ref="S837">_xlfn.QUARTILE.EXC(IF($D$5:$D$906=$D837,$L$5:$L$906),1)</f>
        <v>-9.4075000000000006</v>
      </c>
      <c r="T837" s="112" cm="1">
        <f t="array" ref="T837">_xlfn.QUARTILE.EXC(IF($D$5:$D$906=$D837,$L$5:$L$906),3)</f>
        <v>1.645</v>
      </c>
      <c r="U837" s="112">
        <f t="shared" si="290"/>
        <v>11.0525</v>
      </c>
      <c r="V837" s="112">
        <f t="shared" si="291"/>
        <v>-25.986249999999998</v>
      </c>
      <c r="W837" s="112">
        <f t="shared" si="292"/>
        <v>18.223749999999999</v>
      </c>
      <c r="X837" s="112" t="b">
        <f t="shared" si="293"/>
        <v>0</v>
      </c>
      <c r="Y837" s="112" cm="1">
        <f t="array" ref="Y837">_xlfn.QUARTILE.EXC(IF($D$5:$D$906=$D837,$M$5:$M$906),1)</f>
        <v>-18.744999999999997</v>
      </c>
      <c r="Z837" s="112" cm="1">
        <f t="array" ref="Z837">_xlfn.QUARTILE.EXC(IF($D$5:$D$906=$D837,$M$5:$M$906),3)</f>
        <v>-2.7</v>
      </c>
      <c r="AA837" s="112">
        <f t="shared" si="294"/>
        <v>16.044999999999998</v>
      </c>
      <c r="AB837" s="112">
        <f t="shared" si="295"/>
        <v>-42.812499999999993</v>
      </c>
      <c r="AC837" s="112">
        <f t="shared" si="296"/>
        <v>21.367499999999996</v>
      </c>
      <c r="AD837" s="112" t="b">
        <f t="shared" si="297"/>
        <v>0</v>
      </c>
      <c r="AE837" s="101">
        <f t="shared" ref="AE837:AE900" si="311">IF(M837&lt;0,1,0)</f>
        <v>1</v>
      </c>
      <c r="AF837" s="101">
        <f t="shared" ref="AF837:AF900" si="312">IF(L837&lt;0,1,0)</f>
        <v>1</v>
      </c>
      <c r="AG837" s="406" cm="1">
        <f t="array" ref="AG837">_xlfn.QUARTILE.EXC(IF($AT$5:$AT$906=$AT837,$L$5:$L$906),1)</f>
        <v>-9.4075000000000006</v>
      </c>
      <c r="AH837" s="406" cm="1">
        <f t="array" ref="AH837">_xlfn.QUARTILE.EXC(IF($AT$5:$AT$906=$AT837,$L$5:$L$906),3)</f>
        <v>1.645</v>
      </c>
      <c r="AI837" s="406">
        <f t="shared" si="298"/>
        <v>11.0525</v>
      </c>
      <c r="AJ837" s="406">
        <f t="shared" si="299"/>
        <v>-25.986249999999998</v>
      </c>
      <c r="AK837" s="406">
        <f t="shared" si="300"/>
        <v>18.223749999999999</v>
      </c>
      <c r="AL837" s="406" t="b">
        <f t="shared" si="301"/>
        <v>0</v>
      </c>
      <c r="AM837" s="406" cm="1">
        <f t="array" ref="AM837">_xlfn.QUARTILE.EXC(IF($AT$5:$AT$906=$AT837,$M$5:$M$906),1)</f>
        <v>-18.744999999999997</v>
      </c>
      <c r="AN837" s="406" cm="1">
        <f t="array" ref="AN837">_xlfn.QUARTILE.EXC(IF($AT$5:$AT$906=$AT837,$M$5:$M$906),3)</f>
        <v>-2.7</v>
      </c>
      <c r="AO837" s="406">
        <f t="shared" si="302"/>
        <v>16.044999999999998</v>
      </c>
      <c r="AP837" s="406">
        <f t="shared" si="303"/>
        <v>-42.812499999999993</v>
      </c>
      <c r="AQ837" s="406">
        <f t="shared" si="304"/>
        <v>21.367499999999996</v>
      </c>
      <c r="AR837" s="406" t="b">
        <f t="shared" si="305"/>
        <v>0</v>
      </c>
      <c r="AS837" s="404" t="str">
        <f>INDEX('Org2567'!$BM:$BM,MATCH(Raw_DATA!A837,'Org2567'!$D:$D,0))</f>
        <v>รพช.F2 P&lt;=30,000</v>
      </c>
      <c r="AT837" s="404">
        <f>INDEX('Org2567'!$BL:$BL,MATCH(Raw_DATA!A837,'Org2567'!$D:$D,0))</f>
        <v>5</v>
      </c>
      <c r="AU837" s="113"/>
      <c r="AV837" s="101">
        <v>308.36</v>
      </c>
      <c r="AW837" s="101">
        <v>98.95</v>
      </c>
      <c r="AX837" s="101">
        <v>124.98</v>
      </c>
      <c r="AY837" s="101">
        <v>151.03</v>
      </c>
      <c r="AZ837" s="101">
        <v>23.88</v>
      </c>
    </row>
    <row r="838" spans="1:52" x14ac:dyDescent="0.7">
      <c r="A838" s="101" t="s">
        <v>830</v>
      </c>
      <c r="B838" s="101" t="s">
        <v>4107</v>
      </c>
      <c r="C838" s="111" t="str">
        <f>IF(A838="","",INDEX(ID!P:P,MATCH(Raw_DATA!A838,ID!A:A,0)))</f>
        <v>รพช.F2 P&lt;=30,000</v>
      </c>
      <c r="D838" s="101">
        <f>IF(A838="","",INDEX(ID!M:M,MATCH(Raw_DATA!A838,ID!A:A,0)))</f>
        <v>5</v>
      </c>
      <c r="E838" s="112">
        <v>1.04</v>
      </c>
      <c r="F838" s="112">
        <v>0.96</v>
      </c>
      <c r="G838" s="112">
        <v>0.56000000000000005</v>
      </c>
      <c r="H838" s="112">
        <v>565911.5</v>
      </c>
      <c r="I838" s="112">
        <v>-8961602.5700000003</v>
      </c>
      <c r="J838" s="112">
        <v>-4186703.59</v>
      </c>
      <c r="K838" s="112">
        <v>-6734991.5</v>
      </c>
      <c r="L838" s="112">
        <v>-7.87</v>
      </c>
      <c r="M838" s="112">
        <v>-10.45</v>
      </c>
      <c r="N838" s="112">
        <f t="shared" si="306"/>
        <v>309</v>
      </c>
      <c r="O838" s="112">
        <f t="shared" si="307"/>
        <v>79</v>
      </c>
      <c r="P838" s="112">
        <f t="shared" si="308"/>
        <v>72</v>
      </c>
      <c r="Q838" s="112">
        <f t="shared" si="309"/>
        <v>105</v>
      </c>
      <c r="R838" s="112">
        <f t="shared" si="310"/>
        <v>51</v>
      </c>
      <c r="S838" s="112" cm="1">
        <f t="array" ref="S838">_xlfn.QUARTILE.EXC(IF($D$5:$D$906=$D838,$L$5:$L$906),1)</f>
        <v>-9.4075000000000006</v>
      </c>
      <c r="T838" s="112" cm="1">
        <f t="array" ref="T838">_xlfn.QUARTILE.EXC(IF($D$5:$D$906=$D838,$L$5:$L$906),3)</f>
        <v>1.645</v>
      </c>
      <c r="U838" s="112">
        <f t="shared" ref="U838:U901" si="313">T838-S838</f>
        <v>11.0525</v>
      </c>
      <c r="V838" s="112">
        <f t="shared" ref="V838:V901" si="314">S838-(1.5*U838)</f>
        <v>-25.986249999999998</v>
      </c>
      <c r="W838" s="112">
        <f t="shared" ref="W838:W901" si="315">T838+(1.5*U838)</f>
        <v>18.223749999999999</v>
      </c>
      <c r="X838" s="112" t="b">
        <f t="shared" ref="X838:X901" si="316">IF(OR(L838&lt;=V838,L838&gt;=W838),TRUE,FALSE)</f>
        <v>0</v>
      </c>
      <c r="Y838" s="112" cm="1">
        <f t="array" ref="Y838">_xlfn.QUARTILE.EXC(IF($D$5:$D$906=$D838,$M$5:$M$906),1)</f>
        <v>-18.744999999999997</v>
      </c>
      <c r="Z838" s="112" cm="1">
        <f t="array" ref="Z838">_xlfn.QUARTILE.EXC(IF($D$5:$D$906=$D838,$M$5:$M$906),3)</f>
        <v>-2.7</v>
      </c>
      <c r="AA838" s="112">
        <f t="shared" ref="AA838:AA901" si="317">Z838-Y838</f>
        <v>16.044999999999998</v>
      </c>
      <c r="AB838" s="112">
        <f t="shared" ref="AB838:AB901" si="318">Y838-(1.5*AA838)</f>
        <v>-42.812499999999993</v>
      </c>
      <c r="AC838" s="112">
        <f t="shared" ref="AC838:AC901" si="319">Z838+(1.5*AA838)</f>
        <v>21.367499999999996</v>
      </c>
      <c r="AD838" s="112" t="b">
        <f t="shared" ref="AD838:AD901" si="320">IF(OR(M838&lt;=AB838,M838&gt;=AC838),TRUE,FALSE)</f>
        <v>0</v>
      </c>
      <c r="AE838" s="101">
        <f t="shared" si="311"/>
        <v>1</v>
      </c>
      <c r="AF838" s="101">
        <f t="shared" si="312"/>
        <v>1</v>
      </c>
      <c r="AG838" s="406" cm="1">
        <f t="array" ref="AG838">_xlfn.QUARTILE.EXC(IF($AT$5:$AT$906=$AT838,$L$5:$L$906),1)</f>
        <v>-9.4075000000000006</v>
      </c>
      <c r="AH838" s="406" cm="1">
        <f t="array" ref="AH838">_xlfn.QUARTILE.EXC(IF($AT$5:$AT$906=$AT838,$L$5:$L$906),3)</f>
        <v>1.645</v>
      </c>
      <c r="AI838" s="406">
        <f t="shared" ref="AI838:AI901" si="321">AH838-AG838</f>
        <v>11.0525</v>
      </c>
      <c r="AJ838" s="406">
        <f t="shared" ref="AJ838:AJ901" si="322">AG838-(1.5*AI838)</f>
        <v>-25.986249999999998</v>
      </c>
      <c r="AK838" s="406">
        <f t="shared" ref="AK838:AK901" si="323">AH838+(1.5*AI838)</f>
        <v>18.223749999999999</v>
      </c>
      <c r="AL838" s="406" t="b">
        <f t="shared" ref="AL838:AL901" si="324">IF(OR(L838&lt;=AJ838,L838&gt;=AK838),TRUE,FALSE)</f>
        <v>0</v>
      </c>
      <c r="AM838" s="406" cm="1">
        <f t="array" ref="AM838">_xlfn.QUARTILE.EXC(IF($AT$5:$AT$906=$AT838,$M$5:$M$906),1)</f>
        <v>-18.744999999999997</v>
      </c>
      <c r="AN838" s="406" cm="1">
        <f t="array" ref="AN838">_xlfn.QUARTILE.EXC(IF($AT$5:$AT$906=$AT838,$M$5:$M$906),3)</f>
        <v>-2.7</v>
      </c>
      <c r="AO838" s="406">
        <f t="shared" ref="AO838:AO901" si="325">AN838-AM838</f>
        <v>16.044999999999998</v>
      </c>
      <c r="AP838" s="406">
        <f t="shared" ref="AP838:AP901" si="326">AM838-(1.5*AO838)</f>
        <v>-42.812499999999993</v>
      </c>
      <c r="AQ838" s="406">
        <f t="shared" ref="AQ838:AQ901" si="327">AN838+(1.5*AO838)</f>
        <v>21.367499999999996</v>
      </c>
      <c r="AR838" s="406" t="b">
        <f t="shared" ref="AR838:AR901" si="328">IF(OR(M838&lt;=AP838,M838&gt;=AQ838),TRUE,FALSE)</f>
        <v>0</v>
      </c>
      <c r="AS838" s="404" t="str">
        <f>INDEX('Org2567'!$BM:$BM,MATCH(Raw_DATA!A838,'Org2567'!$D:$D,0))</f>
        <v>รพช.F2 P&lt;=30,000</v>
      </c>
      <c r="AT838" s="404">
        <f>INDEX('Org2567'!$BL:$BL,MATCH(Raw_DATA!A838,'Org2567'!$D:$D,0))</f>
        <v>5</v>
      </c>
      <c r="AU838" s="113"/>
      <c r="AV838" s="101">
        <v>308.94</v>
      </c>
      <c r="AW838" s="101">
        <v>78.97</v>
      </c>
      <c r="AX838" s="101">
        <v>71.91</v>
      </c>
      <c r="AY838" s="101">
        <v>105.47</v>
      </c>
      <c r="AZ838" s="101">
        <v>50.59</v>
      </c>
    </row>
    <row r="839" spans="1:52" x14ac:dyDescent="0.7">
      <c r="A839" s="101" t="s">
        <v>831</v>
      </c>
      <c r="B839" s="101" t="s">
        <v>3588</v>
      </c>
      <c r="C839" s="111" t="str">
        <f>IF(A839="","",INDEX(ID!P:P,MATCH(Raw_DATA!A839,ID!A:A,0)))</f>
        <v>รพท.S B&gt;400</v>
      </c>
      <c r="D839" s="101">
        <f>IF(A839="","",INDEX(ID!M:M,MATCH(Raw_DATA!A839,ID!A:A,0)))</f>
        <v>17</v>
      </c>
      <c r="E839" s="112">
        <v>2.76</v>
      </c>
      <c r="F839" s="112">
        <v>2.59</v>
      </c>
      <c r="G839" s="112">
        <v>1.74</v>
      </c>
      <c r="H839" s="112">
        <v>333688151.58999997</v>
      </c>
      <c r="I839" s="112">
        <v>-98332131.010000005</v>
      </c>
      <c r="J839" s="112">
        <v>-36127305.840000004</v>
      </c>
      <c r="K839" s="112">
        <v>138856681.80000001</v>
      </c>
      <c r="L839" s="112">
        <v>-3.22</v>
      </c>
      <c r="M839" s="112">
        <v>-11.97</v>
      </c>
      <c r="N839" s="112">
        <f t="shared" si="306"/>
        <v>92</v>
      </c>
      <c r="O839" s="112">
        <f t="shared" si="307"/>
        <v>47</v>
      </c>
      <c r="P839" s="112">
        <f t="shared" si="308"/>
        <v>35</v>
      </c>
      <c r="Q839" s="112">
        <f t="shared" si="309"/>
        <v>218</v>
      </c>
      <c r="R839" s="112">
        <f t="shared" si="310"/>
        <v>34</v>
      </c>
      <c r="S839" s="112" cm="1">
        <f t="array" ref="S839">_xlfn.QUARTILE.EXC(IF($D$5:$D$906=$D839,$L$5:$L$906),1)</f>
        <v>-0.03</v>
      </c>
      <c r="T839" s="112" cm="1">
        <f t="array" ref="T839">_xlfn.QUARTILE.EXC(IF($D$5:$D$906=$D839,$L$5:$L$906),3)</f>
        <v>9.4700000000000006</v>
      </c>
      <c r="U839" s="112">
        <f t="shared" si="313"/>
        <v>9.5</v>
      </c>
      <c r="V839" s="112">
        <f t="shared" si="314"/>
        <v>-14.28</v>
      </c>
      <c r="W839" s="112">
        <f t="shared" si="315"/>
        <v>23.72</v>
      </c>
      <c r="X839" s="112" t="b">
        <f t="shared" si="316"/>
        <v>0</v>
      </c>
      <c r="Y839" s="112" cm="1">
        <f t="array" ref="Y839">_xlfn.QUARTILE.EXC(IF($D$5:$D$906=$D839,$M$5:$M$906),1)</f>
        <v>-6.29</v>
      </c>
      <c r="Z839" s="112" cm="1">
        <f t="array" ref="Z839">_xlfn.QUARTILE.EXC(IF($D$5:$D$906=$D839,$M$5:$M$906),3)</f>
        <v>1.83</v>
      </c>
      <c r="AA839" s="112">
        <f t="shared" si="317"/>
        <v>8.120000000000001</v>
      </c>
      <c r="AB839" s="112">
        <f t="shared" si="318"/>
        <v>-18.470000000000002</v>
      </c>
      <c r="AC839" s="112">
        <f t="shared" si="319"/>
        <v>14.010000000000002</v>
      </c>
      <c r="AD839" s="112" t="b">
        <f t="shared" si="320"/>
        <v>0</v>
      </c>
      <c r="AE839" s="101">
        <f t="shared" si="311"/>
        <v>1</v>
      </c>
      <c r="AF839" s="101">
        <f t="shared" si="312"/>
        <v>1</v>
      </c>
      <c r="AG839" s="406" cm="1">
        <f t="array" ref="AG839">_xlfn.QUARTILE.EXC(IF($AT$5:$AT$906=$AT839,$L$5:$L$906),1)</f>
        <v>-0.03</v>
      </c>
      <c r="AH839" s="406" cm="1">
        <f t="array" ref="AH839">_xlfn.QUARTILE.EXC(IF($AT$5:$AT$906=$AT839,$L$5:$L$906),3)</f>
        <v>9.4700000000000006</v>
      </c>
      <c r="AI839" s="406">
        <f t="shared" si="321"/>
        <v>9.5</v>
      </c>
      <c r="AJ839" s="406">
        <f t="shared" si="322"/>
        <v>-14.28</v>
      </c>
      <c r="AK839" s="406">
        <f t="shared" si="323"/>
        <v>23.72</v>
      </c>
      <c r="AL839" s="406" t="b">
        <f t="shared" si="324"/>
        <v>0</v>
      </c>
      <c r="AM839" s="406" cm="1">
        <f t="array" ref="AM839">_xlfn.QUARTILE.EXC(IF($AT$5:$AT$906=$AT839,$M$5:$M$906),1)</f>
        <v>-6.29</v>
      </c>
      <c r="AN839" s="406" cm="1">
        <f t="array" ref="AN839">_xlfn.QUARTILE.EXC(IF($AT$5:$AT$906=$AT839,$M$5:$M$906),3)</f>
        <v>1.83</v>
      </c>
      <c r="AO839" s="406">
        <f t="shared" si="325"/>
        <v>8.120000000000001</v>
      </c>
      <c r="AP839" s="406">
        <f t="shared" si="326"/>
        <v>-18.470000000000002</v>
      </c>
      <c r="AQ839" s="406">
        <f t="shared" si="327"/>
        <v>14.010000000000002</v>
      </c>
      <c r="AR839" s="406" t="b">
        <f t="shared" si="328"/>
        <v>0</v>
      </c>
      <c r="AS839" s="404" t="str">
        <f>INDEX('Org2567'!$BM:$BM,MATCH(Raw_DATA!A839,'Org2567'!$D:$D,0))</f>
        <v>รพท.S B&gt;400</v>
      </c>
      <c r="AT839" s="404">
        <f>INDEX('Org2567'!$BL:$BL,MATCH(Raw_DATA!A839,'Org2567'!$D:$D,0))</f>
        <v>17</v>
      </c>
      <c r="AU839" s="113"/>
      <c r="AV839" s="101">
        <v>91.61</v>
      </c>
      <c r="AW839" s="101">
        <v>47.47</v>
      </c>
      <c r="AX839" s="101">
        <v>34.979999999999997</v>
      </c>
      <c r="AY839" s="101">
        <v>217.77</v>
      </c>
      <c r="AZ839" s="101">
        <v>34.31</v>
      </c>
    </row>
    <row r="840" spans="1:52" x14ac:dyDescent="0.7">
      <c r="A840" s="101" t="s">
        <v>832</v>
      </c>
      <c r="B840" s="101" t="s">
        <v>3592</v>
      </c>
      <c r="C840" s="111" t="str">
        <f>IF(A840="","",INDEX(ID!P:P,MATCH(Raw_DATA!A840,ID!A:A,0)))</f>
        <v>รพท.M1 B&gt;200</v>
      </c>
      <c r="D840" s="101">
        <f>IF(A840="","",INDEX(ID!M:M,MATCH(Raw_DATA!A840,ID!A:A,0)))</f>
        <v>15</v>
      </c>
      <c r="E840" s="112">
        <v>4.0599999999999996</v>
      </c>
      <c r="F840" s="112">
        <v>3.67</v>
      </c>
      <c r="G840" s="112">
        <v>2.23</v>
      </c>
      <c r="H840" s="112">
        <v>176417747.34</v>
      </c>
      <c r="I840" s="112">
        <v>-9346095.7699999996</v>
      </c>
      <c r="J840" s="112">
        <v>-19907727.370000001</v>
      </c>
      <c r="K840" s="112">
        <v>90714639.099999994</v>
      </c>
      <c r="L840" s="112">
        <v>-3.38</v>
      </c>
      <c r="M840" s="112">
        <v>-1.69</v>
      </c>
      <c r="N840" s="112">
        <f t="shared" si="306"/>
        <v>64</v>
      </c>
      <c r="O840" s="112">
        <f t="shared" si="307"/>
        <v>55</v>
      </c>
      <c r="P840" s="112">
        <f t="shared" si="308"/>
        <v>63</v>
      </c>
      <c r="Q840" s="112">
        <f t="shared" si="309"/>
        <v>44</v>
      </c>
      <c r="R840" s="112">
        <f t="shared" si="310"/>
        <v>50</v>
      </c>
      <c r="S840" s="112" cm="1">
        <f t="array" ref="S840">_xlfn.QUARTILE.EXC(IF($D$5:$D$906=$D840,$L$5:$L$906),1)</f>
        <v>-2.59</v>
      </c>
      <c r="T840" s="112" cm="1">
        <f t="array" ref="T840">_xlfn.QUARTILE.EXC(IF($D$5:$D$906=$D840,$L$5:$L$906),3)</f>
        <v>8.86</v>
      </c>
      <c r="U840" s="112">
        <f t="shared" si="313"/>
        <v>11.45</v>
      </c>
      <c r="V840" s="112">
        <f t="shared" si="314"/>
        <v>-19.764999999999997</v>
      </c>
      <c r="W840" s="112">
        <f t="shared" si="315"/>
        <v>26.034999999999997</v>
      </c>
      <c r="X840" s="112" t="b">
        <f t="shared" si="316"/>
        <v>0</v>
      </c>
      <c r="Y840" s="112" cm="1">
        <f t="array" ref="Y840">_xlfn.QUARTILE.EXC(IF($D$5:$D$906=$D840,$M$5:$M$906),1)</f>
        <v>-5.74</v>
      </c>
      <c r="Z840" s="112" cm="1">
        <f t="array" ref="Z840">_xlfn.QUARTILE.EXC(IF($D$5:$D$906=$D840,$M$5:$M$906),3)</f>
        <v>4.915</v>
      </c>
      <c r="AA840" s="112">
        <f t="shared" si="317"/>
        <v>10.655000000000001</v>
      </c>
      <c r="AB840" s="112">
        <f t="shared" si="318"/>
        <v>-21.722500000000004</v>
      </c>
      <c r="AC840" s="112">
        <f t="shared" si="319"/>
        <v>20.897500000000001</v>
      </c>
      <c r="AD840" s="112" t="b">
        <f t="shared" si="320"/>
        <v>0</v>
      </c>
      <c r="AE840" s="101">
        <f t="shared" si="311"/>
        <v>1</v>
      </c>
      <c r="AF840" s="101">
        <f t="shared" si="312"/>
        <v>1</v>
      </c>
      <c r="AG840" s="406" cm="1">
        <f t="array" ref="AG840">_xlfn.QUARTILE.EXC(IF($AT$5:$AT$906=$AT840,$L$5:$L$906),1)</f>
        <v>-0.34999999999999964</v>
      </c>
      <c r="AH840" s="406" cm="1">
        <f t="array" ref="AH840">_xlfn.QUARTILE.EXC(IF($AT$5:$AT$906=$AT840,$L$5:$L$906),3)</f>
        <v>9.0500000000000007</v>
      </c>
      <c r="AI840" s="406">
        <f t="shared" si="321"/>
        <v>9.4</v>
      </c>
      <c r="AJ840" s="406">
        <f t="shared" si="322"/>
        <v>-14.450000000000001</v>
      </c>
      <c r="AK840" s="406">
        <f t="shared" si="323"/>
        <v>23.150000000000002</v>
      </c>
      <c r="AL840" s="406" t="b">
        <f t="shared" si="324"/>
        <v>0</v>
      </c>
      <c r="AM840" s="406" cm="1">
        <f t="array" ref="AM840">_xlfn.QUARTILE.EXC(IF($AT$5:$AT$906=$AT840,$M$5:$M$906),1)</f>
        <v>-5.0175000000000001</v>
      </c>
      <c r="AN840" s="406" cm="1">
        <f t="array" ref="AN840">_xlfn.QUARTILE.EXC(IF($AT$5:$AT$906=$AT840,$M$5:$M$906),3)</f>
        <v>5.1049999999999995</v>
      </c>
      <c r="AO840" s="406">
        <f t="shared" si="325"/>
        <v>10.122499999999999</v>
      </c>
      <c r="AP840" s="406">
        <f t="shared" si="326"/>
        <v>-20.201249999999998</v>
      </c>
      <c r="AQ840" s="406">
        <f t="shared" si="327"/>
        <v>20.288749999999997</v>
      </c>
      <c r="AR840" s="406" t="b">
        <f t="shared" si="328"/>
        <v>0</v>
      </c>
      <c r="AS840" s="404" t="str">
        <f>INDEX('Org2567'!$BM:$BM,MATCH(Raw_DATA!A840,'Org2567'!$D:$D,0))</f>
        <v>รพท.M1 B&gt;200</v>
      </c>
      <c r="AT840" s="404">
        <f>INDEX('Org2567'!$BL:$BL,MATCH(Raw_DATA!A840,'Org2567'!$D:$D,0))</f>
        <v>15</v>
      </c>
      <c r="AU840" s="113"/>
      <c r="AV840" s="101">
        <v>63.56</v>
      </c>
      <c r="AW840" s="101">
        <v>54.62</v>
      </c>
      <c r="AX840" s="101">
        <v>63.41</v>
      </c>
      <c r="AY840" s="101">
        <v>43.97</v>
      </c>
      <c r="AZ840" s="101">
        <v>49.57</v>
      </c>
    </row>
    <row r="841" spans="1:52" x14ac:dyDescent="0.7">
      <c r="A841" s="101" t="s">
        <v>833</v>
      </c>
      <c r="B841" s="101" t="s">
        <v>3595</v>
      </c>
      <c r="C841" s="111" t="str">
        <f>IF(A841="","",INDEX(ID!P:P,MATCH(Raw_DATA!A841,ID!A:A,0)))</f>
        <v>รพช.F1 P50,000-100,000</v>
      </c>
      <c r="D841" s="101">
        <f>IF(A841="","",INDEX(ID!M:M,MATCH(Raw_DATA!A841,ID!A:A,0)))</f>
        <v>10</v>
      </c>
      <c r="E841" s="112">
        <v>1.35</v>
      </c>
      <c r="F841" s="112">
        <v>1.23</v>
      </c>
      <c r="G841" s="112">
        <v>0.79</v>
      </c>
      <c r="H841" s="112">
        <v>11994038.369999999</v>
      </c>
      <c r="I841" s="112">
        <v>-45580072.729999997</v>
      </c>
      <c r="J841" s="112">
        <v>-29846609.379999999</v>
      </c>
      <c r="K841" s="112">
        <v>-7232940.79</v>
      </c>
      <c r="L841" s="112">
        <v>-13.94</v>
      </c>
      <c r="M841" s="112">
        <v>-21.36</v>
      </c>
      <c r="N841" s="112">
        <f t="shared" si="306"/>
        <v>107</v>
      </c>
      <c r="O841" s="112">
        <f t="shared" si="307"/>
        <v>17</v>
      </c>
      <c r="P841" s="112">
        <f t="shared" si="308"/>
        <v>64</v>
      </c>
      <c r="Q841" s="112">
        <f t="shared" si="309"/>
        <v>152</v>
      </c>
      <c r="R841" s="112">
        <f t="shared" si="310"/>
        <v>63</v>
      </c>
      <c r="S841" s="112" cm="1">
        <f t="array" ref="S841">_xlfn.QUARTILE.EXC(IF($D$5:$D$906=$D841,$L$5:$L$906),1)</f>
        <v>-10.594999999999999</v>
      </c>
      <c r="T841" s="112" cm="1">
        <f t="array" ref="T841">_xlfn.QUARTILE.EXC(IF($D$5:$D$906=$D841,$L$5:$L$906),3)</f>
        <v>0.95</v>
      </c>
      <c r="U841" s="112">
        <f t="shared" si="313"/>
        <v>11.544999999999998</v>
      </c>
      <c r="V841" s="112">
        <f t="shared" si="314"/>
        <v>-27.912499999999994</v>
      </c>
      <c r="W841" s="112">
        <f t="shared" si="315"/>
        <v>18.267499999999995</v>
      </c>
      <c r="X841" s="112" t="b">
        <f t="shared" si="316"/>
        <v>0</v>
      </c>
      <c r="Y841" s="112" cm="1">
        <f t="array" ref="Y841">_xlfn.QUARTILE.EXC(IF($D$5:$D$906=$D841,$M$5:$M$906),1)</f>
        <v>-17.670000000000002</v>
      </c>
      <c r="Z841" s="112" cm="1">
        <f t="array" ref="Z841">_xlfn.QUARTILE.EXC(IF($D$5:$D$906=$D841,$M$5:$M$906),3)</f>
        <v>-3.92</v>
      </c>
      <c r="AA841" s="112">
        <f t="shared" si="317"/>
        <v>13.750000000000002</v>
      </c>
      <c r="AB841" s="112">
        <f t="shared" si="318"/>
        <v>-38.295000000000002</v>
      </c>
      <c r="AC841" s="112">
        <f t="shared" si="319"/>
        <v>16.705000000000005</v>
      </c>
      <c r="AD841" s="112" t="b">
        <f t="shared" si="320"/>
        <v>0</v>
      </c>
      <c r="AE841" s="101">
        <f t="shared" si="311"/>
        <v>1</v>
      </c>
      <c r="AF841" s="101">
        <f t="shared" si="312"/>
        <v>1</v>
      </c>
      <c r="AG841" s="406" cm="1">
        <f t="array" ref="AG841">_xlfn.QUARTILE.EXC(IF($AT$5:$AT$906=$AT841,$L$5:$L$906),1)</f>
        <v>-10.594999999999999</v>
      </c>
      <c r="AH841" s="406" cm="1">
        <f t="array" ref="AH841">_xlfn.QUARTILE.EXC(IF($AT$5:$AT$906=$AT841,$L$5:$L$906),3)</f>
        <v>0.95</v>
      </c>
      <c r="AI841" s="406">
        <f t="shared" si="321"/>
        <v>11.544999999999998</v>
      </c>
      <c r="AJ841" s="406">
        <f t="shared" si="322"/>
        <v>-27.912499999999994</v>
      </c>
      <c r="AK841" s="406">
        <f t="shared" si="323"/>
        <v>18.267499999999995</v>
      </c>
      <c r="AL841" s="406" t="b">
        <f t="shared" si="324"/>
        <v>0</v>
      </c>
      <c r="AM841" s="406" cm="1">
        <f t="array" ref="AM841">_xlfn.QUARTILE.EXC(IF($AT$5:$AT$906=$AT841,$M$5:$M$906),1)</f>
        <v>-17.670000000000002</v>
      </c>
      <c r="AN841" s="406" cm="1">
        <f t="array" ref="AN841">_xlfn.QUARTILE.EXC(IF($AT$5:$AT$906=$AT841,$M$5:$M$906),3)</f>
        <v>-3.92</v>
      </c>
      <c r="AO841" s="406">
        <f t="shared" si="325"/>
        <v>13.750000000000002</v>
      </c>
      <c r="AP841" s="406">
        <f t="shared" si="326"/>
        <v>-38.295000000000002</v>
      </c>
      <c r="AQ841" s="406">
        <f t="shared" si="327"/>
        <v>16.705000000000005</v>
      </c>
      <c r="AR841" s="406" t="b">
        <f t="shared" si="328"/>
        <v>0</v>
      </c>
      <c r="AS841" s="404" t="str">
        <f>INDEX('Org2567'!$BM:$BM,MATCH(Raw_DATA!A841,'Org2567'!$D:$D,0))</f>
        <v>รพช.F1 P50,000-100,000</v>
      </c>
      <c r="AT841" s="404">
        <f>INDEX('Org2567'!$BL:$BL,MATCH(Raw_DATA!A841,'Org2567'!$D:$D,0))</f>
        <v>10</v>
      </c>
      <c r="AU841" s="113"/>
      <c r="AV841" s="101">
        <v>107.24</v>
      </c>
      <c r="AW841" s="101">
        <v>17.39</v>
      </c>
      <c r="AX841" s="101">
        <v>64.19</v>
      </c>
      <c r="AY841" s="101">
        <v>152.04</v>
      </c>
      <c r="AZ841" s="101">
        <v>63.15</v>
      </c>
    </row>
    <row r="842" spans="1:52" x14ac:dyDescent="0.7">
      <c r="A842" s="101" t="s">
        <v>834</v>
      </c>
      <c r="B842" s="101" t="s">
        <v>3598</v>
      </c>
      <c r="C842" s="111" t="str">
        <f>IF(A842="","",INDEX(ID!P:P,MATCH(Raw_DATA!A842,ID!A:A,0)))</f>
        <v>รพช.F2 P30,000-60,000</v>
      </c>
      <c r="D842" s="101">
        <f>IF(A842="","",INDEX(ID!M:M,MATCH(Raw_DATA!A842,ID!A:A,0)))</f>
        <v>6</v>
      </c>
      <c r="E842" s="112">
        <v>1.42</v>
      </c>
      <c r="F842" s="112">
        <v>1.21</v>
      </c>
      <c r="G842" s="112">
        <v>0.75</v>
      </c>
      <c r="H842" s="112">
        <v>8621115.1999999993</v>
      </c>
      <c r="I842" s="112">
        <v>-21298917.850000001</v>
      </c>
      <c r="J842" s="112">
        <v>-11936637.619999999</v>
      </c>
      <c r="K842" s="112">
        <v>-5197173.79</v>
      </c>
      <c r="L842" s="112">
        <v>-7.78</v>
      </c>
      <c r="M842" s="112">
        <v>-21.55</v>
      </c>
      <c r="N842" s="112">
        <f t="shared" si="306"/>
        <v>135</v>
      </c>
      <c r="O842" s="112">
        <f t="shared" si="307"/>
        <v>46</v>
      </c>
      <c r="P842" s="112">
        <f t="shared" si="308"/>
        <v>150</v>
      </c>
      <c r="Q842" s="112">
        <f t="shared" si="309"/>
        <v>107</v>
      </c>
      <c r="R842" s="112">
        <f t="shared" si="310"/>
        <v>32</v>
      </c>
      <c r="S842" s="112" cm="1">
        <f t="array" ref="S842">_xlfn.QUARTILE.EXC(IF($D$5:$D$906=$D842,$L$5:$L$906),1)</f>
        <v>-10.317499999999999</v>
      </c>
      <c r="T842" s="112" cm="1">
        <f t="array" ref="T842">_xlfn.QUARTILE.EXC(IF($D$5:$D$906=$D842,$L$5:$L$906),3)</f>
        <v>1.0349999999999999</v>
      </c>
      <c r="U842" s="112">
        <f t="shared" si="313"/>
        <v>11.352499999999999</v>
      </c>
      <c r="V842" s="112">
        <f t="shared" si="314"/>
        <v>-27.346249999999998</v>
      </c>
      <c r="W842" s="112">
        <f t="shared" si="315"/>
        <v>18.063749999999999</v>
      </c>
      <c r="X842" s="112" t="b">
        <f t="shared" si="316"/>
        <v>0</v>
      </c>
      <c r="Y842" s="112" cm="1">
        <f t="array" ref="Y842">_xlfn.QUARTILE.EXC(IF($D$5:$D$906=$D842,$M$5:$M$906),1)</f>
        <v>-15.98</v>
      </c>
      <c r="Z842" s="112" cm="1">
        <f t="array" ref="Z842">_xlfn.QUARTILE.EXC(IF($D$5:$D$906=$D842,$M$5:$M$906),3)</f>
        <v>-2.4</v>
      </c>
      <c r="AA842" s="112">
        <f t="shared" si="317"/>
        <v>13.58</v>
      </c>
      <c r="AB842" s="112">
        <f t="shared" si="318"/>
        <v>-36.35</v>
      </c>
      <c r="AC842" s="112">
        <f t="shared" si="319"/>
        <v>17.970000000000002</v>
      </c>
      <c r="AD842" s="112" t="b">
        <f t="shared" si="320"/>
        <v>0</v>
      </c>
      <c r="AE842" s="101">
        <f t="shared" si="311"/>
        <v>1</v>
      </c>
      <c r="AF842" s="101">
        <f t="shared" si="312"/>
        <v>1</v>
      </c>
      <c r="AG842" s="406" cm="1">
        <f t="array" ref="AG842">_xlfn.QUARTILE.EXC(IF($AT$5:$AT$906=$AT842,$L$5:$L$906),1)</f>
        <v>-9.3850000000000016</v>
      </c>
      <c r="AH842" s="406" cm="1">
        <f t="array" ref="AH842">_xlfn.QUARTILE.EXC(IF($AT$5:$AT$906=$AT842,$L$5:$L$906),3)</f>
        <v>1.2250000000000001</v>
      </c>
      <c r="AI842" s="406">
        <f t="shared" si="321"/>
        <v>10.610000000000001</v>
      </c>
      <c r="AJ842" s="406">
        <f t="shared" si="322"/>
        <v>-25.300000000000004</v>
      </c>
      <c r="AK842" s="406">
        <f t="shared" si="323"/>
        <v>17.140000000000004</v>
      </c>
      <c r="AL842" s="406" t="b">
        <f t="shared" si="324"/>
        <v>0</v>
      </c>
      <c r="AM842" s="406" cm="1">
        <f t="array" ref="AM842">_xlfn.QUARTILE.EXC(IF($AT$5:$AT$906=$AT842,$M$5:$M$906),1)</f>
        <v>-15.515000000000001</v>
      </c>
      <c r="AN842" s="406" cm="1">
        <f t="array" ref="AN842">_xlfn.QUARTILE.EXC(IF($AT$5:$AT$906=$AT842,$M$5:$M$906),3)</f>
        <v>-2.2599999999999998</v>
      </c>
      <c r="AO842" s="406">
        <f t="shared" si="325"/>
        <v>13.255000000000001</v>
      </c>
      <c r="AP842" s="406">
        <f t="shared" si="326"/>
        <v>-35.397500000000001</v>
      </c>
      <c r="AQ842" s="406">
        <f t="shared" si="327"/>
        <v>17.622500000000002</v>
      </c>
      <c r="AR842" s="406" t="b">
        <f t="shared" si="328"/>
        <v>0</v>
      </c>
      <c r="AS842" s="404" t="str">
        <f>INDEX('Org2567'!$BM:$BM,MATCH(Raw_DATA!A842,'Org2567'!$D:$D,0))</f>
        <v>รพช.F2 P30,000-60,000</v>
      </c>
      <c r="AT842" s="404">
        <f>INDEX('Org2567'!$BL:$BL,MATCH(Raw_DATA!A842,'Org2567'!$D:$D,0))</f>
        <v>6</v>
      </c>
      <c r="AU842" s="113"/>
      <c r="AV842" s="101">
        <v>135.13999999999999</v>
      </c>
      <c r="AW842" s="101">
        <v>45.92</v>
      </c>
      <c r="AX842" s="101">
        <v>150.13</v>
      </c>
      <c r="AY842" s="101">
        <v>106.62</v>
      </c>
      <c r="AZ842" s="101">
        <v>32.229999999999997</v>
      </c>
    </row>
    <row r="843" spans="1:52" x14ac:dyDescent="0.7">
      <c r="A843" s="101" t="s">
        <v>835</v>
      </c>
      <c r="B843" s="101" t="s">
        <v>3601</v>
      </c>
      <c r="C843" s="111" t="str">
        <f>IF(A843="","",INDEX(ID!P:P,MATCH(Raw_DATA!A843,ID!A:A,0)))</f>
        <v>รพช.F1 P50,000-100,000</v>
      </c>
      <c r="D843" s="101">
        <f>IF(A843="","",INDEX(ID!M:M,MATCH(Raw_DATA!A843,ID!A:A,0)))</f>
        <v>10</v>
      </c>
      <c r="E843" s="112">
        <v>2.95</v>
      </c>
      <c r="F843" s="112">
        <v>2.82</v>
      </c>
      <c r="G843" s="112">
        <v>2.29</v>
      </c>
      <c r="H843" s="112">
        <v>87008100.379999995</v>
      </c>
      <c r="I843" s="112">
        <v>-65462977.43</v>
      </c>
      <c r="J843" s="112">
        <v>-47395947.740000002</v>
      </c>
      <c r="K843" s="112">
        <v>57054056.140000001</v>
      </c>
      <c r="L843" s="112">
        <v>-17.96</v>
      </c>
      <c r="M843" s="112">
        <v>-24.95</v>
      </c>
      <c r="N843" s="112">
        <f t="shared" si="306"/>
        <v>78</v>
      </c>
      <c r="O843" s="112">
        <f t="shared" si="307"/>
        <v>34</v>
      </c>
      <c r="P843" s="112">
        <f t="shared" si="308"/>
        <v>81</v>
      </c>
      <c r="Q843" s="112">
        <f t="shared" si="309"/>
        <v>156</v>
      </c>
      <c r="R843" s="112">
        <f t="shared" si="310"/>
        <v>33</v>
      </c>
      <c r="S843" s="112" cm="1">
        <f t="array" ref="S843">_xlfn.QUARTILE.EXC(IF($D$5:$D$906=$D843,$L$5:$L$906),1)</f>
        <v>-10.594999999999999</v>
      </c>
      <c r="T843" s="112" cm="1">
        <f t="array" ref="T843">_xlfn.QUARTILE.EXC(IF($D$5:$D$906=$D843,$L$5:$L$906),3)</f>
        <v>0.95</v>
      </c>
      <c r="U843" s="112">
        <f t="shared" si="313"/>
        <v>11.544999999999998</v>
      </c>
      <c r="V843" s="112">
        <f t="shared" si="314"/>
        <v>-27.912499999999994</v>
      </c>
      <c r="W843" s="112">
        <f t="shared" si="315"/>
        <v>18.267499999999995</v>
      </c>
      <c r="X843" s="112" t="b">
        <f t="shared" si="316"/>
        <v>0</v>
      </c>
      <c r="Y843" s="112" cm="1">
        <f t="array" ref="Y843">_xlfn.QUARTILE.EXC(IF($D$5:$D$906=$D843,$M$5:$M$906),1)</f>
        <v>-17.670000000000002</v>
      </c>
      <c r="Z843" s="112" cm="1">
        <f t="array" ref="Z843">_xlfn.QUARTILE.EXC(IF($D$5:$D$906=$D843,$M$5:$M$906),3)</f>
        <v>-3.92</v>
      </c>
      <c r="AA843" s="112">
        <f t="shared" si="317"/>
        <v>13.750000000000002</v>
      </c>
      <c r="AB843" s="112">
        <f t="shared" si="318"/>
        <v>-38.295000000000002</v>
      </c>
      <c r="AC843" s="112">
        <f t="shared" si="319"/>
        <v>16.705000000000005</v>
      </c>
      <c r="AD843" s="112" t="b">
        <f t="shared" si="320"/>
        <v>0</v>
      </c>
      <c r="AE843" s="101">
        <f t="shared" si="311"/>
        <v>1</v>
      </c>
      <c r="AF843" s="101">
        <f t="shared" si="312"/>
        <v>1</v>
      </c>
      <c r="AG843" s="406" cm="1">
        <f t="array" ref="AG843">_xlfn.QUARTILE.EXC(IF($AT$5:$AT$906=$AT843,$L$5:$L$906),1)</f>
        <v>-10.594999999999999</v>
      </c>
      <c r="AH843" s="406" cm="1">
        <f t="array" ref="AH843">_xlfn.QUARTILE.EXC(IF($AT$5:$AT$906=$AT843,$L$5:$L$906),3)</f>
        <v>0.95</v>
      </c>
      <c r="AI843" s="406">
        <f t="shared" si="321"/>
        <v>11.544999999999998</v>
      </c>
      <c r="AJ843" s="406">
        <f t="shared" si="322"/>
        <v>-27.912499999999994</v>
      </c>
      <c r="AK843" s="406">
        <f t="shared" si="323"/>
        <v>18.267499999999995</v>
      </c>
      <c r="AL843" s="406" t="b">
        <f t="shared" si="324"/>
        <v>0</v>
      </c>
      <c r="AM843" s="406" cm="1">
        <f t="array" ref="AM843">_xlfn.QUARTILE.EXC(IF($AT$5:$AT$906=$AT843,$M$5:$M$906),1)</f>
        <v>-17.670000000000002</v>
      </c>
      <c r="AN843" s="406" cm="1">
        <f t="array" ref="AN843">_xlfn.QUARTILE.EXC(IF($AT$5:$AT$906=$AT843,$M$5:$M$906),3)</f>
        <v>-3.92</v>
      </c>
      <c r="AO843" s="406">
        <f t="shared" si="325"/>
        <v>13.750000000000002</v>
      </c>
      <c r="AP843" s="406">
        <f t="shared" si="326"/>
        <v>-38.295000000000002</v>
      </c>
      <c r="AQ843" s="406">
        <f t="shared" si="327"/>
        <v>16.705000000000005</v>
      </c>
      <c r="AR843" s="406" t="b">
        <f t="shared" si="328"/>
        <v>0</v>
      </c>
      <c r="AS843" s="404" t="str">
        <f>INDEX('Org2567'!$BM:$BM,MATCH(Raw_DATA!A843,'Org2567'!$D:$D,0))</f>
        <v>รพช.F1 P50,000-100,000</v>
      </c>
      <c r="AT843" s="404">
        <f>INDEX('Org2567'!$BL:$BL,MATCH(Raw_DATA!A843,'Org2567'!$D:$D,0))</f>
        <v>10</v>
      </c>
      <c r="AU843" s="113"/>
      <c r="AV843" s="101">
        <v>77.540000000000006</v>
      </c>
      <c r="AW843" s="101">
        <v>33.61</v>
      </c>
      <c r="AX843" s="101">
        <v>81.16</v>
      </c>
      <c r="AY843" s="101">
        <v>155.57</v>
      </c>
      <c r="AZ843" s="101">
        <v>33.29</v>
      </c>
    </row>
    <row r="844" spans="1:52" x14ac:dyDescent="0.7">
      <c r="A844" s="101" t="s">
        <v>3603</v>
      </c>
      <c r="B844" s="101" t="s">
        <v>3605</v>
      </c>
      <c r="C844" s="111" t="str">
        <f>IF(A844="","",INDEX(ID!P:P,MATCH(Raw_DATA!A844,ID!A:A,0)))</f>
        <v>รพช.F1 P50,000-100,000</v>
      </c>
      <c r="D844" s="101">
        <f>IF(A844="","",INDEX(ID!M:M,MATCH(Raw_DATA!A844,ID!A:A,0)))</f>
        <v>10</v>
      </c>
      <c r="E844" s="112">
        <v>1.62</v>
      </c>
      <c r="F844" s="112">
        <v>1.31</v>
      </c>
      <c r="G844" s="112">
        <v>0.95</v>
      </c>
      <c r="H844" s="112">
        <v>16165624.460000001</v>
      </c>
      <c r="I844" s="112">
        <v>-20245154.489999998</v>
      </c>
      <c r="J844" s="112">
        <v>-15102567.279999999</v>
      </c>
      <c r="K844" s="112">
        <v>-1352624.54</v>
      </c>
      <c r="L844" s="112">
        <v>-8.6</v>
      </c>
      <c r="M844" s="112">
        <v>-21.37</v>
      </c>
      <c r="N844" s="112">
        <f t="shared" si="306"/>
        <v>158</v>
      </c>
      <c r="O844" s="112">
        <f t="shared" si="307"/>
        <v>25</v>
      </c>
      <c r="P844" s="112">
        <f t="shared" si="308"/>
        <v>49</v>
      </c>
      <c r="Q844" s="112">
        <f t="shared" si="309"/>
        <v>124</v>
      </c>
      <c r="R844" s="112">
        <f t="shared" si="310"/>
        <v>75</v>
      </c>
      <c r="S844" s="112" cm="1">
        <f t="array" ref="S844">_xlfn.QUARTILE.EXC(IF($D$5:$D$906=$D844,$L$5:$L$906),1)</f>
        <v>-10.594999999999999</v>
      </c>
      <c r="T844" s="112" cm="1">
        <f t="array" ref="T844">_xlfn.QUARTILE.EXC(IF($D$5:$D$906=$D844,$L$5:$L$906),3)</f>
        <v>0.95</v>
      </c>
      <c r="U844" s="112">
        <f t="shared" si="313"/>
        <v>11.544999999999998</v>
      </c>
      <c r="V844" s="112">
        <f t="shared" si="314"/>
        <v>-27.912499999999994</v>
      </c>
      <c r="W844" s="112">
        <f t="shared" si="315"/>
        <v>18.267499999999995</v>
      </c>
      <c r="X844" s="112" t="b">
        <f t="shared" si="316"/>
        <v>0</v>
      </c>
      <c r="Y844" s="112" cm="1">
        <f t="array" ref="Y844">_xlfn.QUARTILE.EXC(IF($D$5:$D$906=$D844,$M$5:$M$906),1)</f>
        <v>-17.670000000000002</v>
      </c>
      <c r="Z844" s="112" cm="1">
        <f t="array" ref="Z844">_xlfn.QUARTILE.EXC(IF($D$5:$D$906=$D844,$M$5:$M$906),3)</f>
        <v>-3.92</v>
      </c>
      <c r="AA844" s="112">
        <f t="shared" si="317"/>
        <v>13.750000000000002</v>
      </c>
      <c r="AB844" s="112">
        <f t="shared" si="318"/>
        <v>-38.295000000000002</v>
      </c>
      <c r="AC844" s="112">
        <f t="shared" si="319"/>
        <v>16.705000000000005</v>
      </c>
      <c r="AD844" s="112" t="b">
        <f t="shared" si="320"/>
        <v>0</v>
      </c>
      <c r="AE844" s="101">
        <f t="shared" si="311"/>
        <v>1</v>
      </c>
      <c r="AF844" s="101">
        <f t="shared" si="312"/>
        <v>1</v>
      </c>
      <c r="AG844" s="406" cm="1">
        <f t="array" ref="AG844">_xlfn.QUARTILE.EXC(IF($AT$5:$AT$906=$AT844,$L$5:$L$906),1)</f>
        <v>-10.594999999999999</v>
      </c>
      <c r="AH844" s="406" cm="1">
        <f t="array" ref="AH844">_xlfn.QUARTILE.EXC(IF($AT$5:$AT$906=$AT844,$L$5:$L$906),3)</f>
        <v>0.95</v>
      </c>
      <c r="AI844" s="406">
        <f t="shared" si="321"/>
        <v>11.544999999999998</v>
      </c>
      <c r="AJ844" s="406">
        <f t="shared" si="322"/>
        <v>-27.912499999999994</v>
      </c>
      <c r="AK844" s="406">
        <f t="shared" si="323"/>
        <v>18.267499999999995</v>
      </c>
      <c r="AL844" s="406" t="b">
        <f t="shared" si="324"/>
        <v>0</v>
      </c>
      <c r="AM844" s="406" cm="1">
        <f t="array" ref="AM844">_xlfn.QUARTILE.EXC(IF($AT$5:$AT$906=$AT844,$M$5:$M$906),1)</f>
        <v>-17.670000000000002</v>
      </c>
      <c r="AN844" s="406" cm="1">
        <f t="array" ref="AN844">_xlfn.QUARTILE.EXC(IF($AT$5:$AT$906=$AT844,$M$5:$M$906),3)</f>
        <v>-3.92</v>
      </c>
      <c r="AO844" s="406">
        <f t="shared" si="325"/>
        <v>13.750000000000002</v>
      </c>
      <c r="AP844" s="406">
        <f t="shared" si="326"/>
        <v>-38.295000000000002</v>
      </c>
      <c r="AQ844" s="406">
        <f t="shared" si="327"/>
        <v>16.705000000000005</v>
      </c>
      <c r="AR844" s="406" t="b">
        <f t="shared" si="328"/>
        <v>0</v>
      </c>
      <c r="AS844" s="404" t="str">
        <f>INDEX('Org2567'!$BM:$BM,MATCH(Raw_DATA!A844,'Org2567'!$D:$D,0))</f>
        <v>รพช.F1 P50,000-100,000</v>
      </c>
      <c r="AT844" s="404">
        <f>INDEX('Org2567'!$BL:$BL,MATCH(Raw_DATA!A844,'Org2567'!$D:$D,0))</f>
        <v>10</v>
      </c>
      <c r="AU844" s="113"/>
      <c r="AV844" s="101">
        <v>158.44999999999999</v>
      </c>
      <c r="AW844" s="101">
        <v>25.06</v>
      </c>
      <c r="AX844" s="101">
        <v>48.52</v>
      </c>
      <c r="AY844" s="101">
        <v>124.28</v>
      </c>
      <c r="AZ844" s="101">
        <v>75.260000000000005</v>
      </c>
    </row>
    <row r="845" spans="1:52" x14ac:dyDescent="0.7">
      <c r="A845" s="101" t="s">
        <v>836</v>
      </c>
      <c r="B845" s="101" t="s">
        <v>3608</v>
      </c>
      <c r="C845" s="111" t="str">
        <f>IF(A845="","",INDEX(ID!P:P,MATCH(Raw_DATA!A845,ID!A:A,0)))</f>
        <v>รพช.F2 P30,000-60,000</v>
      </c>
      <c r="D845" s="101">
        <f>IF(A845="","",INDEX(ID!M:M,MATCH(Raw_DATA!A845,ID!A:A,0)))</f>
        <v>6</v>
      </c>
      <c r="E845" s="112">
        <v>0.68</v>
      </c>
      <c r="F845" s="112">
        <v>0.53</v>
      </c>
      <c r="G845" s="112">
        <v>0.41</v>
      </c>
      <c r="H845" s="112">
        <v>-8433580.3100000005</v>
      </c>
      <c r="I845" s="112">
        <v>-20454402.140000001</v>
      </c>
      <c r="J845" s="112">
        <v>-14092475.609999999</v>
      </c>
      <c r="K845" s="112">
        <v>-15715789.67</v>
      </c>
      <c r="L845" s="112">
        <v>-11.44</v>
      </c>
      <c r="M845" s="112">
        <v>-41.44</v>
      </c>
      <c r="N845" s="112">
        <f t="shared" si="306"/>
        <v>207</v>
      </c>
      <c r="O845" s="112">
        <f t="shared" si="307"/>
        <v>11</v>
      </c>
      <c r="P845" s="112">
        <f t="shared" si="308"/>
        <v>51</v>
      </c>
      <c r="Q845" s="112">
        <f t="shared" si="309"/>
        <v>107</v>
      </c>
      <c r="R845" s="112">
        <f t="shared" si="310"/>
        <v>49</v>
      </c>
      <c r="S845" s="112" cm="1">
        <f t="array" ref="S845">_xlfn.QUARTILE.EXC(IF($D$5:$D$906=$D845,$L$5:$L$906),1)</f>
        <v>-10.317499999999999</v>
      </c>
      <c r="T845" s="112" cm="1">
        <f t="array" ref="T845">_xlfn.QUARTILE.EXC(IF($D$5:$D$906=$D845,$L$5:$L$906),3)</f>
        <v>1.0349999999999999</v>
      </c>
      <c r="U845" s="112">
        <f t="shared" si="313"/>
        <v>11.352499999999999</v>
      </c>
      <c r="V845" s="112">
        <f t="shared" si="314"/>
        <v>-27.346249999999998</v>
      </c>
      <c r="W845" s="112">
        <f t="shared" si="315"/>
        <v>18.063749999999999</v>
      </c>
      <c r="X845" s="112" t="b">
        <f t="shared" si="316"/>
        <v>0</v>
      </c>
      <c r="Y845" s="112" cm="1">
        <f t="array" ref="Y845">_xlfn.QUARTILE.EXC(IF($D$5:$D$906=$D845,$M$5:$M$906),1)</f>
        <v>-15.98</v>
      </c>
      <c r="Z845" s="112" cm="1">
        <f t="array" ref="Z845">_xlfn.QUARTILE.EXC(IF($D$5:$D$906=$D845,$M$5:$M$906),3)</f>
        <v>-2.4</v>
      </c>
      <c r="AA845" s="112">
        <f t="shared" si="317"/>
        <v>13.58</v>
      </c>
      <c r="AB845" s="112">
        <f t="shared" si="318"/>
        <v>-36.35</v>
      </c>
      <c r="AC845" s="112">
        <f t="shared" si="319"/>
        <v>17.970000000000002</v>
      </c>
      <c r="AD845" s="112" t="b">
        <f t="shared" si="320"/>
        <v>1</v>
      </c>
      <c r="AE845" s="101">
        <f t="shared" si="311"/>
        <v>1</v>
      </c>
      <c r="AF845" s="101">
        <f t="shared" si="312"/>
        <v>1</v>
      </c>
      <c r="AG845" s="406" cm="1">
        <f t="array" ref="AG845">_xlfn.QUARTILE.EXC(IF($AT$5:$AT$906=$AT845,$L$5:$L$906),1)</f>
        <v>-9.3850000000000016</v>
      </c>
      <c r="AH845" s="406" cm="1">
        <f t="array" ref="AH845">_xlfn.QUARTILE.EXC(IF($AT$5:$AT$906=$AT845,$L$5:$L$906),3)</f>
        <v>1.2250000000000001</v>
      </c>
      <c r="AI845" s="406">
        <f t="shared" si="321"/>
        <v>10.610000000000001</v>
      </c>
      <c r="AJ845" s="406">
        <f t="shared" si="322"/>
        <v>-25.300000000000004</v>
      </c>
      <c r="AK845" s="406">
        <f t="shared" si="323"/>
        <v>17.140000000000004</v>
      </c>
      <c r="AL845" s="406" t="b">
        <f t="shared" si="324"/>
        <v>0</v>
      </c>
      <c r="AM845" s="406" cm="1">
        <f t="array" ref="AM845">_xlfn.QUARTILE.EXC(IF($AT$5:$AT$906=$AT845,$M$5:$M$906),1)</f>
        <v>-15.515000000000001</v>
      </c>
      <c r="AN845" s="406" cm="1">
        <f t="array" ref="AN845">_xlfn.QUARTILE.EXC(IF($AT$5:$AT$906=$AT845,$M$5:$M$906),3)</f>
        <v>-2.2599999999999998</v>
      </c>
      <c r="AO845" s="406">
        <f t="shared" si="325"/>
        <v>13.255000000000001</v>
      </c>
      <c r="AP845" s="406">
        <f t="shared" si="326"/>
        <v>-35.397500000000001</v>
      </c>
      <c r="AQ845" s="406">
        <f t="shared" si="327"/>
        <v>17.622500000000002</v>
      </c>
      <c r="AR845" s="406" t="b">
        <f t="shared" si="328"/>
        <v>1</v>
      </c>
      <c r="AS845" s="404" t="str">
        <f>INDEX('Org2567'!$BM:$BM,MATCH(Raw_DATA!A845,'Org2567'!$D:$D,0))</f>
        <v>รพช.F2 P30,000-60,000</v>
      </c>
      <c r="AT845" s="404">
        <f>INDEX('Org2567'!$BL:$BL,MATCH(Raw_DATA!A845,'Org2567'!$D:$D,0))</f>
        <v>6</v>
      </c>
      <c r="AU845" s="113"/>
      <c r="AV845" s="101">
        <v>207.35</v>
      </c>
      <c r="AW845" s="101">
        <v>11.25</v>
      </c>
      <c r="AX845" s="101">
        <v>50.61</v>
      </c>
      <c r="AY845" s="101">
        <v>107.04</v>
      </c>
      <c r="AZ845" s="101">
        <v>49.15</v>
      </c>
    </row>
    <row r="846" spans="1:52" x14ac:dyDescent="0.7">
      <c r="A846" s="101" t="s">
        <v>837</v>
      </c>
      <c r="B846" s="101" t="s">
        <v>3611</v>
      </c>
      <c r="C846" s="111" t="str">
        <f>IF(A846="","",INDEX(ID!P:P,MATCH(Raw_DATA!A846,ID!A:A,0)))</f>
        <v>รพช.F2 P30,000-60,000</v>
      </c>
      <c r="D846" s="101">
        <f>IF(A846="","",INDEX(ID!M:M,MATCH(Raw_DATA!A846,ID!A:A,0)))</f>
        <v>6</v>
      </c>
      <c r="E846" s="112">
        <v>1.06</v>
      </c>
      <c r="F846" s="112">
        <v>0.94</v>
      </c>
      <c r="G846" s="112">
        <v>0.55000000000000004</v>
      </c>
      <c r="H846" s="112">
        <v>1550007.86</v>
      </c>
      <c r="I846" s="112">
        <v>-5891148.1699999999</v>
      </c>
      <c r="J846" s="112">
        <v>-2376008.5699999998</v>
      </c>
      <c r="K846" s="112">
        <v>-11507218.289999999</v>
      </c>
      <c r="L846" s="112">
        <v>-1.52</v>
      </c>
      <c r="M846" s="112">
        <v>-7.39</v>
      </c>
      <c r="N846" s="112">
        <f t="shared" si="306"/>
        <v>202</v>
      </c>
      <c r="O846" s="112">
        <f t="shared" si="307"/>
        <v>47</v>
      </c>
      <c r="P846" s="112">
        <f t="shared" si="308"/>
        <v>48</v>
      </c>
      <c r="Q846" s="112">
        <f t="shared" si="309"/>
        <v>140</v>
      </c>
      <c r="R846" s="112">
        <f t="shared" si="310"/>
        <v>45</v>
      </c>
      <c r="S846" s="112" cm="1">
        <f t="array" ref="S846">_xlfn.QUARTILE.EXC(IF($D$5:$D$906=$D846,$L$5:$L$906),1)</f>
        <v>-10.317499999999999</v>
      </c>
      <c r="T846" s="112" cm="1">
        <f t="array" ref="T846">_xlfn.QUARTILE.EXC(IF($D$5:$D$906=$D846,$L$5:$L$906),3)</f>
        <v>1.0349999999999999</v>
      </c>
      <c r="U846" s="112">
        <f t="shared" si="313"/>
        <v>11.352499999999999</v>
      </c>
      <c r="V846" s="112">
        <f t="shared" si="314"/>
        <v>-27.346249999999998</v>
      </c>
      <c r="W846" s="112">
        <f t="shared" si="315"/>
        <v>18.063749999999999</v>
      </c>
      <c r="X846" s="112" t="b">
        <f t="shared" si="316"/>
        <v>0</v>
      </c>
      <c r="Y846" s="112" cm="1">
        <f t="array" ref="Y846">_xlfn.QUARTILE.EXC(IF($D$5:$D$906=$D846,$M$5:$M$906),1)</f>
        <v>-15.98</v>
      </c>
      <c r="Z846" s="112" cm="1">
        <f t="array" ref="Z846">_xlfn.QUARTILE.EXC(IF($D$5:$D$906=$D846,$M$5:$M$906),3)</f>
        <v>-2.4</v>
      </c>
      <c r="AA846" s="112">
        <f t="shared" si="317"/>
        <v>13.58</v>
      </c>
      <c r="AB846" s="112">
        <f t="shared" si="318"/>
        <v>-36.35</v>
      </c>
      <c r="AC846" s="112">
        <f t="shared" si="319"/>
        <v>17.970000000000002</v>
      </c>
      <c r="AD846" s="112" t="b">
        <f t="shared" si="320"/>
        <v>0</v>
      </c>
      <c r="AE846" s="101">
        <f t="shared" si="311"/>
        <v>1</v>
      </c>
      <c r="AF846" s="101">
        <f t="shared" si="312"/>
        <v>1</v>
      </c>
      <c r="AG846" s="406" cm="1">
        <f t="array" ref="AG846">_xlfn.QUARTILE.EXC(IF($AT$5:$AT$906=$AT846,$L$5:$L$906),1)</f>
        <v>-9.3850000000000016</v>
      </c>
      <c r="AH846" s="406" cm="1">
        <f t="array" ref="AH846">_xlfn.QUARTILE.EXC(IF($AT$5:$AT$906=$AT846,$L$5:$L$906),3)</f>
        <v>1.2250000000000001</v>
      </c>
      <c r="AI846" s="406">
        <f t="shared" si="321"/>
        <v>10.610000000000001</v>
      </c>
      <c r="AJ846" s="406">
        <f t="shared" si="322"/>
        <v>-25.300000000000004</v>
      </c>
      <c r="AK846" s="406">
        <f t="shared" si="323"/>
        <v>17.140000000000004</v>
      </c>
      <c r="AL846" s="406" t="b">
        <f t="shared" si="324"/>
        <v>0</v>
      </c>
      <c r="AM846" s="406" cm="1">
        <f t="array" ref="AM846">_xlfn.QUARTILE.EXC(IF($AT$5:$AT$906=$AT846,$M$5:$M$906),1)</f>
        <v>-15.515000000000001</v>
      </c>
      <c r="AN846" s="406" cm="1">
        <f t="array" ref="AN846">_xlfn.QUARTILE.EXC(IF($AT$5:$AT$906=$AT846,$M$5:$M$906),3)</f>
        <v>-2.2599999999999998</v>
      </c>
      <c r="AO846" s="406">
        <f t="shared" si="325"/>
        <v>13.255000000000001</v>
      </c>
      <c r="AP846" s="406">
        <f t="shared" si="326"/>
        <v>-35.397500000000001</v>
      </c>
      <c r="AQ846" s="406">
        <f t="shared" si="327"/>
        <v>17.622500000000002</v>
      </c>
      <c r="AR846" s="406" t="b">
        <f t="shared" si="328"/>
        <v>0</v>
      </c>
      <c r="AS846" s="404" t="str">
        <f>INDEX('Org2567'!$BM:$BM,MATCH(Raw_DATA!A846,'Org2567'!$D:$D,0))</f>
        <v>รพช.F2 P30,000-60,000</v>
      </c>
      <c r="AT846" s="404">
        <f>INDEX('Org2567'!$BL:$BL,MATCH(Raw_DATA!A846,'Org2567'!$D:$D,0))</f>
        <v>6</v>
      </c>
      <c r="AU846" s="113"/>
      <c r="AV846" s="101">
        <v>202.31</v>
      </c>
      <c r="AW846" s="101">
        <v>47.18</v>
      </c>
      <c r="AX846" s="101">
        <v>48.07</v>
      </c>
      <c r="AY846" s="101">
        <v>140.07</v>
      </c>
      <c r="AZ846" s="101">
        <v>45.45</v>
      </c>
    </row>
    <row r="847" spans="1:52" x14ac:dyDescent="0.7">
      <c r="A847" s="101" t="s">
        <v>838</v>
      </c>
      <c r="B847" s="101" t="s">
        <v>3614</v>
      </c>
      <c r="C847" s="111" t="str">
        <f>IF(A847="","",INDEX(ID!P:P,MATCH(Raw_DATA!A847,ID!A:A,0)))</f>
        <v>รพช.F2 P&lt;=30,000</v>
      </c>
      <c r="D847" s="101">
        <f>IF(A847="","",INDEX(ID!M:M,MATCH(Raw_DATA!A847,ID!A:A,0)))</f>
        <v>5</v>
      </c>
      <c r="E847" s="112">
        <v>4.07</v>
      </c>
      <c r="F847" s="112">
        <v>3.64</v>
      </c>
      <c r="G847" s="112">
        <v>2.98</v>
      </c>
      <c r="H847" s="112">
        <v>28188659.609999999</v>
      </c>
      <c r="I847" s="112">
        <v>-28173437.32</v>
      </c>
      <c r="J847" s="112">
        <v>-23282826.699999999</v>
      </c>
      <c r="K847" s="112">
        <v>18153152.27</v>
      </c>
      <c r="L847" s="112">
        <v>-24.79</v>
      </c>
      <c r="M847" s="112">
        <v>-33.46</v>
      </c>
      <c r="N847" s="112">
        <f t="shared" si="306"/>
        <v>85</v>
      </c>
      <c r="O847" s="112">
        <f t="shared" si="307"/>
        <v>27</v>
      </c>
      <c r="P847" s="112">
        <f t="shared" si="308"/>
        <v>41</v>
      </c>
      <c r="Q847" s="112">
        <f t="shared" si="309"/>
        <v>120</v>
      </c>
      <c r="R847" s="112">
        <f t="shared" si="310"/>
        <v>49</v>
      </c>
      <c r="S847" s="112" cm="1">
        <f t="array" ref="S847">_xlfn.QUARTILE.EXC(IF($D$5:$D$906=$D847,$L$5:$L$906),1)</f>
        <v>-9.4075000000000006</v>
      </c>
      <c r="T847" s="112" cm="1">
        <f t="array" ref="T847">_xlfn.QUARTILE.EXC(IF($D$5:$D$906=$D847,$L$5:$L$906),3)</f>
        <v>1.645</v>
      </c>
      <c r="U847" s="112">
        <f t="shared" si="313"/>
        <v>11.0525</v>
      </c>
      <c r="V847" s="112">
        <f t="shared" si="314"/>
        <v>-25.986249999999998</v>
      </c>
      <c r="W847" s="112">
        <f t="shared" si="315"/>
        <v>18.223749999999999</v>
      </c>
      <c r="X847" s="112" t="b">
        <f t="shared" si="316"/>
        <v>0</v>
      </c>
      <c r="Y847" s="112" cm="1">
        <f t="array" ref="Y847">_xlfn.QUARTILE.EXC(IF($D$5:$D$906=$D847,$M$5:$M$906),1)</f>
        <v>-18.744999999999997</v>
      </c>
      <c r="Z847" s="112" cm="1">
        <f t="array" ref="Z847">_xlfn.QUARTILE.EXC(IF($D$5:$D$906=$D847,$M$5:$M$906),3)</f>
        <v>-2.7</v>
      </c>
      <c r="AA847" s="112">
        <f t="shared" si="317"/>
        <v>16.044999999999998</v>
      </c>
      <c r="AB847" s="112">
        <f t="shared" si="318"/>
        <v>-42.812499999999993</v>
      </c>
      <c r="AC847" s="112">
        <f t="shared" si="319"/>
        <v>21.367499999999996</v>
      </c>
      <c r="AD847" s="112" t="b">
        <f t="shared" si="320"/>
        <v>0</v>
      </c>
      <c r="AE847" s="101">
        <f t="shared" si="311"/>
        <v>1</v>
      </c>
      <c r="AF847" s="101">
        <f t="shared" si="312"/>
        <v>1</v>
      </c>
      <c r="AG847" s="406" cm="1">
        <f t="array" ref="AG847">_xlfn.QUARTILE.EXC(IF($AT$5:$AT$906=$AT847,$L$5:$L$906),1)</f>
        <v>-9.4075000000000006</v>
      </c>
      <c r="AH847" s="406" cm="1">
        <f t="array" ref="AH847">_xlfn.QUARTILE.EXC(IF($AT$5:$AT$906=$AT847,$L$5:$L$906),3)</f>
        <v>1.645</v>
      </c>
      <c r="AI847" s="406">
        <f t="shared" si="321"/>
        <v>11.0525</v>
      </c>
      <c r="AJ847" s="406">
        <f t="shared" si="322"/>
        <v>-25.986249999999998</v>
      </c>
      <c r="AK847" s="406">
        <f t="shared" si="323"/>
        <v>18.223749999999999</v>
      </c>
      <c r="AL847" s="406" t="b">
        <f t="shared" si="324"/>
        <v>0</v>
      </c>
      <c r="AM847" s="406" cm="1">
        <f t="array" ref="AM847">_xlfn.QUARTILE.EXC(IF($AT$5:$AT$906=$AT847,$M$5:$M$906),1)</f>
        <v>-18.744999999999997</v>
      </c>
      <c r="AN847" s="406" cm="1">
        <f t="array" ref="AN847">_xlfn.QUARTILE.EXC(IF($AT$5:$AT$906=$AT847,$M$5:$M$906),3)</f>
        <v>-2.7</v>
      </c>
      <c r="AO847" s="406">
        <f t="shared" si="325"/>
        <v>16.044999999999998</v>
      </c>
      <c r="AP847" s="406">
        <f t="shared" si="326"/>
        <v>-42.812499999999993</v>
      </c>
      <c r="AQ847" s="406">
        <f t="shared" si="327"/>
        <v>21.367499999999996</v>
      </c>
      <c r="AR847" s="406" t="b">
        <f t="shared" si="328"/>
        <v>0</v>
      </c>
      <c r="AS847" s="404" t="str">
        <f>INDEX('Org2567'!$BM:$BM,MATCH(Raw_DATA!A847,'Org2567'!$D:$D,0))</f>
        <v>รพช.F2 P&lt;=30,000</v>
      </c>
      <c r="AT847" s="404">
        <f>INDEX('Org2567'!$BL:$BL,MATCH(Raw_DATA!A847,'Org2567'!$D:$D,0))</f>
        <v>5</v>
      </c>
      <c r="AU847" s="113"/>
      <c r="AV847" s="101">
        <v>85.02</v>
      </c>
      <c r="AW847" s="101">
        <v>27</v>
      </c>
      <c r="AX847" s="101">
        <v>41.06</v>
      </c>
      <c r="AY847" s="101">
        <v>119.64</v>
      </c>
      <c r="AZ847" s="101">
        <v>49.38</v>
      </c>
    </row>
    <row r="848" spans="1:52" x14ac:dyDescent="0.7">
      <c r="A848" s="101" t="s">
        <v>839</v>
      </c>
      <c r="B848" s="101" t="s">
        <v>3617</v>
      </c>
      <c r="C848" s="111" t="str">
        <f>IF(A848="","",INDEX(ID!P:P,MATCH(Raw_DATA!A848,ID!A:A,0)))</f>
        <v>รพช.F2 P30,000-60,000</v>
      </c>
      <c r="D848" s="101">
        <f>IF(A848="","",INDEX(ID!M:M,MATCH(Raw_DATA!A848,ID!A:A,0)))</f>
        <v>6</v>
      </c>
      <c r="E848" s="112">
        <v>3.05</v>
      </c>
      <c r="F848" s="112">
        <v>2.82</v>
      </c>
      <c r="G848" s="112">
        <v>2.35</v>
      </c>
      <c r="H848" s="112">
        <v>31954743.25</v>
      </c>
      <c r="I848" s="112">
        <v>-12788858.84</v>
      </c>
      <c r="J848" s="112">
        <v>-10547095.42</v>
      </c>
      <c r="K848" s="112">
        <v>21098428.199999999</v>
      </c>
      <c r="L848" s="112">
        <v>-7.27</v>
      </c>
      <c r="M848" s="112">
        <v>-15.41</v>
      </c>
      <c r="N848" s="112">
        <f t="shared" si="306"/>
        <v>155</v>
      </c>
      <c r="O848" s="112">
        <f t="shared" si="307"/>
        <v>44</v>
      </c>
      <c r="P848" s="112">
        <f t="shared" si="308"/>
        <v>61</v>
      </c>
      <c r="Q848" s="112">
        <f t="shared" si="309"/>
        <v>151</v>
      </c>
      <c r="R848" s="112">
        <f t="shared" si="310"/>
        <v>49</v>
      </c>
      <c r="S848" s="112" cm="1">
        <f t="array" ref="S848">_xlfn.QUARTILE.EXC(IF($D$5:$D$906=$D848,$L$5:$L$906),1)</f>
        <v>-10.317499999999999</v>
      </c>
      <c r="T848" s="112" cm="1">
        <f t="array" ref="T848">_xlfn.QUARTILE.EXC(IF($D$5:$D$906=$D848,$L$5:$L$906),3)</f>
        <v>1.0349999999999999</v>
      </c>
      <c r="U848" s="112">
        <f t="shared" si="313"/>
        <v>11.352499999999999</v>
      </c>
      <c r="V848" s="112">
        <f t="shared" si="314"/>
        <v>-27.346249999999998</v>
      </c>
      <c r="W848" s="112">
        <f t="shared" si="315"/>
        <v>18.063749999999999</v>
      </c>
      <c r="X848" s="112" t="b">
        <f t="shared" si="316"/>
        <v>0</v>
      </c>
      <c r="Y848" s="112" cm="1">
        <f t="array" ref="Y848">_xlfn.QUARTILE.EXC(IF($D$5:$D$906=$D848,$M$5:$M$906),1)</f>
        <v>-15.98</v>
      </c>
      <c r="Z848" s="112" cm="1">
        <f t="array" ref="Z848">_xlfn.QUARTILE.EXC(IF($D$5:$D$906=$D848,$M$5:$M$906),3)</f>
        <v>-2.4</v>
      </c>
      <c r="AA848" s="112">
        <f t="shared" si="317"/>
        <v>13.58</v>
      </c>
      <c r="AB848" s="112">
        <f t="shared" si="318"/>
        <v>-36.35</v>
      </c>
      <c r="AC848" s="112">
        <f t="shared" si="319"/>
        <v>17.970000000000002</v>
      </c>
      <c r="AD848" s="112" t="b">
        <f t="shared" si="320"/>
        <v>0</v>
      </c>
      <c r="AE848" s="101">
        <f t="shared" si="311"/>
        <v>1</v>
      </c>
      <c r="AF848" s="101">
        <f t="shared" si="312"/>
        <v>1</v>
      </c>
      <c r="AG848" s="406" cm="1">
        <f t="array" ref="AG848">_xlfn.QUARTILE.EXC(IF($AT$5:$AT$906=$AT848,$L$5:$L$906),1)</f>
        <v>-9.3850000000000016</v>
      </c>
      <c r="AH848" s="406" cm="1">
        <f t="array" ref="AH848">_xlfn.QUARTILE.EXC(IF($AT$5:$AT$906=$AT848,$L$5:$L$906),3)</f>
        <v>1.2250000000000001</v>
      </c>
      <c r="AI848" s="406">
        <f t="shared" si="321"/>
        <v>10.610000000000001</v>
      </c>
      <c r="AJ848" s="406">
        <f t="shared" si="322"/>
        <v>-25.300000000000004</v>
      </c>
      <c r="AK848" s="406">
        <f t="shared" si="323"/>
        <v>17.140000000000004</v>
      </c>
      <c r="AL848" s="406" t="b">
        <f t="shared" si="324"/>
        <v>0</v>
      </c>
      <c r="AM848" s="406" cm="1">
        <f t="array" ref="AM848">_xlfn.QUARTILE.EXC(IF($AT$5:$AT$906=$AT848,$M$5:$M$906),1)</f>
        <v>-15.515000000000001</v>
      </c>
      <c r="AN848" s="406" cm="1">
        <f t="array" ref="AN848">_xlfn.QUARTILE.EXC(IF($AT$5:$AT$906=$AT848,$M$5:$M$906),3)</f>
        <v>-2.2599999999999998</v>
      </c>
      <c r="AO848" s="406">
        <f t="shared" si="325"/>
        <v>13.255000000000001</v>
      </c>
      <c r="AP848" s="406">
        <f t="shared" si="326"/>
        <v>-35.397500000000001</v>
      </c>
      <c r="AQ848" s="406">
        <f t="shared" si="327"/>
        <v>17.622500000000002</v>
      </c>
      <c r="AR848" s="406" t="b">
        <f t="shared" si="328"/>
        <v>0</v>
      </c>
      <c r="AS848" s="404" t="str">
        <f>INDEX('Org2567'!$BM:$BM,MATCH(Raw_DATA!A848,'Org2567'!$D:$D,0))</f>
        <v>รพช.F2 P30,000-60,000</v>
      </c>
      <c r="AT848" s="404">
        <f>INDEX('Org2567'!$BL:$BL,MATCH(Raw_DATA!A848,'Org2567'!$D:$D,0))</f>
        <v>6</v>
      </c>
      <c r="AU848" s="113"/>
      <c r="AV848" s="101">
        <v>154.5</v>
      </c>
      <c r="AW848" s="101">
        <v>43.79</v>
      </c>
      <c r="AX848" s="101">
        <v>60.51</v>
      </c>
      <c r="AY848" s="101">
        <v>150.66</v>
      </c>
      <c r="AZ848" s="101">
        <v>48.82</v>
      </c>
    </row>
    <row r="849" spans="1:52" x14ac:dyDescent="0.7">
      <c r="A849" s="101" t="s">
        <v>840</v>
      </c>
      <c r="B849" s="101" t="s">
        <v>3620</v>
      </c>
      <c r="C849" s="111" t="str">
        <f>IF(A849="","",INDEX(ID!P:P,MATCH(Raw_DATA!A849,ID!A:A,0)))</f>
        <v>รพช.F2 P30,000-60,000</v>
      </c>
      <c r="D849" s="101">
        <f>IF(A849="","",INDEX(ID!M:M,MATCH(Raw_DATA!A849,ID!A:A,0)))</f>
        <v>6</v>
      </c>
      <c r="E849" s="112">
        <v>0.88</v>
      </c>
      <c r="F849" s="112">
        <v>0.75</v>
      </c>
      <c r="G849" s="112">
        <v>0.47</v>
      </c>
      <c r="H849" s="112">
        <v>-4137365.37</v>
      </c>
      <c r="I849" s="112">
        <v>-7473077.3700000001</v>
      </c>
      <c r="J849" s="112">
        <v>-4049570.27</v>
      </c>
      <c r="K849" s="112">
        <v>-18175316.940000001</v>
      </c>
      <c r="L849" s="112">
        <v>-2.74</v>
      </c>
      <c r="M849" s="112">
        <v>-9.25</v>
      </c>
      <c r="N849" s="112">
        <f t="shared" si="306"/>
        <v>165</v>
      </c>
      <c r="O849" s="112">
        <f t="shared" si="307"/>
        <v>54</v>
      </c>
      <c r="P849" s="112">
        <f t="shared" si="308"/>
        <v>180</v>
      </c>
      <c r="Q849" s="112">
        <f t="shared" si="309"/>
        <v>482</v>
      </c>
      <c r="R849" s="112">
        <f t="shared" si="310"/>
        <v>47</v>
      </c>
      <c r="S849" s="112" cm="1">
        <f t="array" ref="S849">_xlfn.QUARTILE.EXC(IF($D$5:$D$906=$D849,$L$5:$L$906),1)</f>
        <v>-10.317499999999999</v>
      </c>
      <c r="T849" s="112" cm="1">
        <f t="array" ref="T849">_xlfn.QUARTILE.EXC(IF($D$5:$D$906=$D849,$L$5:$L$906),3)</f>
        <v>1.0349999999999999</v>
      </c>
      <c r="U849" s="112">
        <f t="shared" si="313"/>
        <v>11.352499999999999</v>
      </c>
      <c r="V849" s="112">
        <f t="shared" si="314"/>
        <v>-27.346249999999998</v>
      </c>
      <c r="W849" s="112">
        <f t="shared" si="315"/>
        <v>18.063749999999999</v>
      </c>
      <c r="X849" s="112" t="b">
        <f t="shared" si="316"/>
        <v>0</v>
      </c>
      <c r="Y849" s="112" cm="1">
        <f t="array" ref="Y849">_xlfn.QUARTILE.EXC(IF($D$5:$D$906=$D849,$M$5:$M$906),1)</f>
        <v>-15.98</v>
      </c>
      <c r="Z849" s="112" cm="1">
        <f t="array" ref="Z849">_xlfn.QUARTILE.EXC(IF($D$5:$D$906=$D849,$M$5:$M$906),3)</f>
        <v>-2.4</v>
      </c>
      <c r="AA849" s="112">
        <f t="shared" si="317"/>
        <v>13.58</v>
      </c>
      <c r="AB849" s="112">
        <f t="shared" si="318"/>
        <v>-36.35</v>
      </c>
      <c r="AC849" s="112">
        <f t="shared" si="319"/>
        <v>17.970000000000002</v>
      </c>
      <c r="AD849" s="112" t="b">
        <f t="shared" si="320"/>
        <v>0</v>
      </c>
      <c r="AE849" s="101">
        <f t="shared" si="311"/>
        <v>1</v>
      </c>
      <c r="AF849" s="101">
        <f t="shared" si="312"/>
        <v>1</v>
      </c>
      <c r="AG849" s="406" cm="1">
        <f t="array" ref="AG849">_xlfn.QUARTILE.EXC(IF($AT$5:$AT$906=$AT849,$L$5:$L$906),1)</f>
        <v>-9.3850000000000016</v>
      </c>
      <c r="AH849" s="406" cm="1">
        <f t="array" ref="AH849">_xlfn.QUARTILE.EXC(IF($AT$5:$AT$906=$AT849,$L$5:$L$906),3)</f>
        <v>1.2250000000000001</v>
      </c>
      <c r="AI849" s="406">
        <f t="shared" si="321"/>
        <v>10.610000000000001</v>
      </c>
      <c r="AJ849" s="406">
        <f t="shared" si="322"/>
        <v>-25.300000000000004</v>
      </c>
      <c r="AK849" s="406">
        <f t="shared" si="323"/>
        <v>17.140000000000004</v>
      </c>
      <c r="AL849" s="406" t="b">
        <f t="shared" si="324"/>
        <v>0</v>
      </c>
      <c r="AM849" s="406" cm="1">
        <f t="array" ref="AM849">_xlfn.QUARTILE.EXC(IF($AT$5:$AT$906=$AT849,$M$5:$M$906),1)</f>
        <v>-15.515000000000001</v>
      </c>
      <c r="AN849" s="406" cm="1">
        <f t="array" ref="AN849">_xlfn.QUARTILE.EXC(IF($AT$5:$AT$906=$AT849,$M$5:$M$906),3)</f>
        <v>-2.2599999999999998</v>
      </c>
      <c r="AO849" s="406">
        <f t="shared" si="325"/>
        <v>13.255000000000001</v>
      </c>
      <c r="AP849" s="406">
        <f t="shared" si="326"/>
        <v>-35.397500000000001</v>
      </c>
      <c r="AQ849" s="406">
        <f t="shared" si="327"/>
        <v>17.622500000000002</v>
      </c>
      <c r="AR849" s="406" t="b">
        <f t="shared" si="328"/>
        <v>0</v>
      </c>
      <c r="AS849" s="404" t="str">
        <f>INDEX('Org2567'!$BM:$BM,MATCH(Raw_DATA!A849,'Org2567'!$D:$D,0))</f>
        <v>รพช.F2 P30,000-60,000</v>
      </c>
      <c r="AT849" s="404">
        <f>INDEX('Org2567'!$BL:$BL,MATCH(Raw_DATA!A849,'Org2567'!$D:$D,0))</f>
        <v>6</v>
      </c>
      <c r="AU849" s="113"/>
      <c r="AV849" s="101">
        <v>164.86</v>
      </c>
      <c r="AW849" s="101">
        <v>54.11</v>
      </c>
      <c r="AX849" s="101">
        <v>180.15</v>
      </c>
      <c r="AY849" s="101">
        <v>481.63</v>
      </c>
      <c r="AZ849" s="101">
        <v>46.61</v>
      </c>
    </row>
    <row r="850" spans="1:52" x14ac:dyDescent="0.7">
      <c r="A850" s="101" t="s">
        <v>841</v>
      </c>
      <c r="B850" s="101" t="s">
        <v>3623</v>
      </c>
      <c r="C850" s="111" t="str">
        <f>IF(A850="","",INDEX(ID!P:P,MATCH(Raw_DATA!A850,ID!A:A,0)))</f>
        <v>รพช.F2 P30,000-60,000</v>
      </c>
      <c r="D850" s="101">
        <f>IF(A850="","",INDEX(ID!M:M,MATCH(Raw_DATA!A850,ID!A:A,0)))</f>
        <v>6</v>
      </c>
      <c r="E850" s="112">
        <v>1.0900000000000001</v>
      </c>
      <c r="F850" s="112">
        <v>0.83</v>
      </c>
      <c r="G850" s="112">
        <v>0.57999999999999996</v>
      </c>
      <c r="H850" s="112">
        <v>1438760.38</v>
      </c>
      <c r="I850" s="112">
        <v>-29495494.879999999</v>
      </c>
      <c r="J850" s="112">
        <v>-23906560.280000001</v>
      </c>
      <c r="K850" s="112">
        <v>-6755349.7000000002</v>
      </c>
      <c r="L850" s="112">
        <v>-22.25</v>
      </c>
      <c r="M850" s="112">
        <v>-53.07</v>
      </c>
      <c r="N850" s="112">
        <f t="shared" si="306"/>
        <v>106</v>
      </c>
      <c r="O850" s="112">
        <f t="shared" si="307"/>
        <v>32</v>
      </c>
      <c r="P850" s="112">
        <f t="shared" si="308"/>
        <v>70</v>
      </c>
      <c r="Q850" s="112">
        <f t="shared" si="309"/>
        <v>384</v>
      </c>
      <c r="R850" s="112">
        <f t="shared" si="310"/>
        <v>67</v>
      </c>
      <c r="S850" s="112" cm="1">
        <f t="array" ref="S850">_xlfn.QUARTILE.EXC(IF($D$5:$D$906=$D850,$L$5:$L$906),1)</f>
        <v>-10.317499999999999</v>
      </c>
      <c r="T850" s="112" cm="1">
        <f t="array" ref="T850">_xlfn.QUARTILE.EXC(IF($D$5:$D$906=$D850,$L$5:$L$906),3)</f>
        <v>1.0349999999999999</v>
      </c>
      <c r="U850" s="112">
        <f t="shared" si="313"/>
        <v>11.352499999999999</v>
      </c>
      <c r="V850" s="112">
        <f t="shared" si="314"/>
        <v>-27.346249999999998</v>
      </c>
      <c r="W850" s="112">
        <f t="shared" si="315"/>
        <v>18.063749999999999</v>
      </c>
      <c r="X850" s="112" t="b">
        <f t="shared" si="316"/>
        <v>0</v>
      </c>
      <c r="Y850" s="112" cm="1">
        <f t="array" ref="Y850">_xlfn.QUARTILE.EXC(IF($D$5:$D$906=$D850,$M$5:$M$906),1)</f>
        <v>-15.98</v>
      </c>
      <c r="Z850" s="112" cm="1">
        <f t="array" ref="Z850">_xlfn.QUARTILE.EXC(IF($D$5:$D$906=$D850,$M$5:$M$906),3)</f>
        <v>-2.4</v>
      </c>
      <c r="AA850" s="112">
        <f t="shared" si="317"/>
        <v>13.58</v>
      </c>
      <c r="AB850" s="112">
        <f t="shared" si="318"/>
        <v>-36.35</v>
      </c>
      <c r="AC850" s="112">
        <f t="shared" si="319"/>
        <v>17.970000000000002</v>
      </c>
      <c r="AD850" s="112" t="b">
        <f t="shared" si="320"/>
        <v>1</v>
      </c>
      <c r="AE850" s="101">
        <f t="shared" si="311"/>
        <v>1</v>
      </c>
      <c r="AF850" s="101">
        <f t="shared" si="312"/>
        <v>1</v>
      </c>
      <c r="AG850" s="406" cm="1">
        <f t="array" ref="AG850">_xlfn.QUARTILE.EXC(IF($AT$5:$AT$906=$AT850,$L$5:$L$906),1)</f>
        <v>-9.3850000000000016</v>
      </c>
      <c r="AH850" s="406" cm="1">
        <f t="array" ref="AH850">_xlfn.QUARTILE.EXC(IF($AT$5:$AT$906=$AT850,$L$5:$L$906),3)</f>
        <v>1.2250000000000001</v>
      </c>
      <c r="AI850" s="406">
        <f t="shared" si="321"/>
        <v>10.610000000000001</v>
      </c>
      <c r="AJ850" s="406">
        <f t="shared" si="322"/>
        <v>-25.300000000000004</v>
      </c>
      <c r="AK850" s="406">
        <f t="shared" si="323"/>
        <v>17.140000000000004</v>
      </c>
      <c r="AL850" s="406" t="b">
        <f t="shared" si="324"/>
        <v>0</v>
      </c>
      <c r="AM850" s="406" cm="1">
        <f t="array" ref="AM850">_xlfn.QUARTILE.EXC(IF($AT$5:$AT$906=$AT850,$M$5:$M$906),1)</f>
        <v>-15.515000000000001</v>
      </c>
      <c r="AN850" s="406" cm="1">
        <f t="array" ref="AN850">_xlfn.QUARTILE.EXC(IF($AT$5:$AT$906=$AT850,$M$5:$M$906),3)</f>
        <v>-2.2599999999999998</v>
      </c>
      <c r="AO850" s="406">
        <f t="shared" si="325"/>
        <v>13.255000000000001</v>
      </c>
      <c r="AP850" s="406">
        <f t="shared" si="326"/>
        <v>-35.397500000000001</v>
      </c>
      <c r="AQ850" s="406">
        <f t="shared" si="327"/>
        <v>17.622500000000002</v>
      </c>
      <c r="AR850" s="406" t="b">
        <f t="shared" si="328"/>
        <v>1</v>
      </c>
      <c r="AS850" s="404" t="str">
        <f>INDEX('Org2567'!$BM:$BM,MATCH(Raw_DATA!A850,'Org2567'!$D:$D,0))</f>
        <v>รพช.F2 P30,000-60,000</v>
      </c>
      <c r="AT850" s="404">
        <f>INDEX('Org2567'!$BL:$BL,MATCH(Raw_DATA!A850,'Org2567'!$D:$D,0))</f>
        <v>6</v>
      </c>
      <c r="AU850" s="113"/>
      <c r="AV850" s="101">
        <v>105.68</v>
      </c>
      <c r="AW850" s="101">
        <v>32.39</v>
      </c>
      <c r="AX850" s="101">
        <v>69.72</v>
      </c>
      <c r="AY850" s="101">
        <v>384.44</v>
      </c>
      <c r="AZ850" s="101">
        <v>67.33</v>
      </c>
    </row>
    <row r="851" spans="1:52" x14ac:dyDescent="0.7">
      <c r="A851" s="101" t="s">
        <v>842</v>
      </c>
      <c r="B851" s="101" t="s">
        <v>4108</v>
      </c>
      <c r="C851" s="111" t="str">
        <f>IF(A851="","",INDEX(ID!P:P,MATCH(Raw_DATA!A851,ID!A:A,0)))</f>
        <v>รพช.F2 P30,000-60,000</v>
      </c>
      <c r="D851" s="101">
        <f>IF(A851="","",INDEX(ID!M:M,MATCH(Raw_DATA!A851,ID!A:A,0)))</f>
        <v>6</v>
      </c>
      <c r="E851" s="112">
        <v>2.5299999999999998</v>
      </c>
      <c r="F851" s="112">
        <v>2.3199999999999998</v>
      </c>
      <c r="G851" s="112">
        <v>1.81</v>
      </c>
      <c r="H851" s="112">
        <v>26679071.969999999</v>
      </c>
      <c r="I851" s="112">
        <v>-36227855.530000001</v>
      </c>
      <c r="J851" s="112">
        <v>-21479742.190000001</v>
      </c>
      <c r="K851" s="112">
        <v>14081064.289999999</v>
      </c>
      <c r="L851" s="112">
        <v>-15.01</v>
      </c>
      <c r="M851" s="112">
        <v>-19.34</v>
      </c>
      <c r="N851" s="112">
        <f t="shared" si="306"/>
        <v>133</v>
      </c>
      <c r="O851" s="112">
        <f t="shared" si="307"/>
        <v>26</v>
      </c>
      <c r="P851" s="112">
        <f t="shared" si="308"/>
        <v>79</v>
      </c>
      <c r="Q851" s="112">
        <f t="shared" si="309"/>
        <v>181</v>
      </c>
      <c r="R851" s="112">
        <f t="shared" si="310"/>
        <v>56</v>
      </c>
      <c r="S851" s="112" cm="1">
        <f t="array" ref="S851">_xlfn.QUARTILE.EXC(IF($D$5:$D$906=$D851,$L$5:$L$906),1)</f>
        <v>-10.317499999999999</v>
      </c>
      <c r="T851" s="112" cm="1">
        <f t="array" ref="T851">_xlfn.QUARTILE.EXC(IF($D$5:$D$906=$D851,$L$5:$L$906),3)</f>
        <v>1.0349999999999999</v>
      </c>
      <c r="U851" s="112">
        <f t="shared" si="313"/>
        <v>11.352499999999999</v>
      </c>
      <c r="V851" s="112">
        <f t="shared" si="314"/>
        <v>-27.346249999999998</v>
      </c>
      <c r="W851" s="112">
        <f t="shared" si="315"/>
        <v>18.063749999999999</v>
      </c>
      <c r="X851" s="112" t="b">
        <f t="shared" si="316"/>
        <v>0</v>
      </c>
      <c r="Y851" s="112" cm="1">
        <f t="array" ref="Y851">_xlfn.QUARTILE.EXC(IF($D$5:$D$906=$D851,$M$5:$M$906),1)</f>
        <v>-15.98</v>
      </c>
      <c r="Z851" s="112" cm="1">
        <f t="array" ref="Z851">_xlfn.QUARTILE.EXC(IF($D$5:$D$906=$D851,$M$5:$M$906),3)</f>
        <v>-2.4</v>
      </c>
      <c r="AA851" s="112">
        <f t="shared" si="317"/>
        <v>13.58</v>
      </c>
      <c r="AB851" s="112">
        <f t="shared" si="318"/>
        <v>-36.35</v>
      </c>
      <c r="AC851" s="112">
        <f t="shared" si="319"/>
        <v>17.970000000000002</v>
      </c>
      <c r="AD851" s="112" t="b">
        <f t="shared" si="320"/>
        <v>0</v>
      </c>
      <c r="AE851" s="101">
        <f t="shared" si="311"/>
        <v>1</v>
      </c>
      <c r="AF851" s="101">
        <f t="shared" si="312"/>
        <v>1</v>
      </c>
      <c r="AG851" s="406" cm="1">
        <f t="array" ref="AG851">_xlfn.QUARTILE.EXC(IF($AT$5:$AT$906=$AT851,$L$5:$L$906),1)</f>
        <v>-9.3850000000000016</v>
      </c>
      <c r="AH851" s="406" cm="1">
        <f t="array" ref="AH851">_xlfn.QUARTILE.EXC(IF($AT$5:$AT$906=$AT851,$L$5:$L$906),3)</f>
        <v>1.2250000000000001</v>
      </c>
      <c r="AI851" s="406">
        <f t="shared" si="321"/>
        <v>10.610000000000001</v>
      </c>
      <c r="AJ851" s="406">
        <f t="shared" si="322"/>
        <v>-25.300000000000004</v>
      </c>
      <c r="AK851" s="406">
        <f t="shared" si="323"/>
        <v>17.140000000000004</v>
      </c>
      <c r="AL851" s="406" t="b">
        <f t="shared" si="324"/>
        <v>0</v>
      </c>
      <c r="AM851" s="406" cm="1">
        <f t="array" ref="AM851">_xlfn.QUARTILE.EXC(IF($AT$5:$AT$906=$AT851,$M$5:$M$906),1)</f>
        <v>-15.515000000000001</v>
      </c>
      <c r="AN851" s="406" cm="1">
        <f t="array" ref="AN851">_xlfn.QUARTILE.EXC(IF($AT$5:$AT$906=$AT851,$M$5:$M$906),3)</f>
        <v>-2.2599999999999998</v>
      </c>
      <c r="AO851" s="406">
        <f t="shared" si="325"/>
        <v>13.255000000000001</v>
      </c>
      <c r="AP851" s="406">
        <f t="shared" si="326"/>
        <v>-35.397500000000001</v>
      </c>
      <c r="AQ851" s="406">
        <f t="shared" si="327"/>
        <v>17.622500000000002</v>
      </c>
      <c r="AR851" s="406" t="b">
        <f t="shared" si="328"/>
        <v>0</v>
      </c>
      <c r="AS851" s="404" t="str">
        <f>INDEX('Org2567'!$BM:$BM,MATCH(Raw_DATA!A851,'Org2567'!$D:$D,0))</f>
        <v>รพช.F2 P30,000-60,000</v>
      </c>
      <c r="AT851" s="404">
        <f>INDEX('Org2567'!$BL:$BL,MATCH(Raw_DATA!A851,'Org2567'!$D:$D,0))</f>
        <v>6</v>
      </c>
      <c r="AU851" s="113"/>
      <c r="AV851" s="101">
        <v>133.44</v>
      </c>
      <c r="AW851" s="101">
        <v>26.29</v>
      </c>
      <c r="AX851" s="101">
        <v>79.37</v>
      </c>
      <c r="AY851" s="101">
        <v>180.84</v>
      </c>
      <c r="AZ851" s="101">
        <v>56.24</v>
      </c>
    </row>
    <row r="852" spans="1:52" x14ac:dyDescent="0.7">
      <c r="A852" s="101" t="s">
        <v>843</v>
      </c>
      <c r="B852" s="101" t="s">
        <v>3526</v>
      </c>
      <c r="C852" s="111" t="str">
        <f>IF(A852="","",INDEX(ID!P:P,MATCH(Raw_DATA!A852,ID!A:A,0)))</f>
        <v>รพท.S B&gt;400</v>
      </c>
      <c r="D852" s="101">
        <f>IF(A852="","",INDEX(ID!M:M,MATCH(Raw_DATA!A852,ID!A:A,0)))</f>
        <v>17</v>
      </c>
      <c r="E852" s="112">
        <v>3.31</v>
      </c>
      <c r="F852" s="112">
        <v>3.09</v>
      </c>
      <c r="G852" s="112">
        <v>2.44</v>
      </c>
      <c r="H852" s="112">
        <v>562268387.76999998</v>
      </c>
      <c r="I852" s="112">
        <v>-156492174.68000001</v>
      </c>
      <c r="J852" s="112">
        <v>-68277684.819999993</v>
      </c>
      <c r="K852" s="112">
        <v>351830606.06</v>
      </c>
      <c r="L852" s="112">
        <v>-5.97</v>
      </c>
      <c r="M852" s="112">
        <v>-7.9</v>
      </c>
      <c r="N852" s="112">
        <f t="shared" si="306"/>
        <v>160</v>
      </c>
      <c r="O852" s="112">
        <f t="shared" si="307"/>
        <v>54</v>
      </c>
      <c r="P852" s="112">
        <f t="shared" si="308"/>
        <v>45</v>
      </c>
      <c r="Q852" s="112">
        <f t="shared" si="309"/>
        <v>108</v>
      </c>
      <c r="R852" s="112">
        <f t="shared" si="310"/>
        <v>57</v>
      </c>
      <c r="S852" s="112" cm="1">
        <f t="array" ref="S852">_xlfn.QUARTILE.EXC(IF($D$5:$D$906=$D852,$L$5:$L$906),1)</f>
        <v>-0.03</v>
      </c>
      <c r="T852" s="112" cm="1">
        <f t="array" ref="T852">_xlfn.QUARTILE.EXC(IF($D$5:$D$906=$D852,$L$5:$L$906),3)</f>
        <v>9.4700000000000006</v>
      </c>
      <c r="U852" s="112">
        <f t="shared" si="313"/>
        <v>9.5</v>
      </c>
      <c r="V852" s="112">
        <f t="shared" si="314"/>
        <v>-14.28</v>
      </c>
      <c r="W852" s="112">
        <f t="shared" si="315"/>
        <v>23.72</v>
      </c>
      <c r="X852" s="112" t="b">
        <f t="shared" si="316"/>
        <v>0</v>
      </c>
      <c r="Y852" s="112" cm="1">
        <f t="array" ref="Y852">_xlfn.QUARTILE.EXC(IF($D$5:$D$906=$D852,$M$5:$M$906),1)</f>
        <v>-6.29</v>
      </c>
      <c r="Z852" s="112" cm="1">
        <f t="array" ref="Z852">_xlfn.QUARTILE.EXC(IF($D$5:$D$906=$D852,$M$5:$M$906),3)</f>
        <v>1.83</v>
      </c>
      <c r="AA852" s="112">
        <f t="shared" si="317"/>
        <v>8.120000000000001</v>
      </c>
      <c r="AB852" s="112">
        <f t="shared" si="318"/>
        <v>-18.470000000000002</v>
      </c>
      <c r="AC852" s="112">
        <f t="shared" si="319"/>
        <v>14.010000000000002</v>
      </c>
      <c r="AD852" s="112" t="b">
        <f t="shared" si="320"/>
        <v>0</v>
      </c>
      <c r="AE852" s="101">
        <f t="shared" si="311"/>
        <v>1</v>
      </c>
      <c r="AF852" s="101">
        <f t="shared" si="312"/>
        <v>1</v>
      </c>
      <c r="AG852" s="406" cm="1">
        <f t="array" ref="AG852">_xlfn.QUARTILE.EXC(IF($AT$5:$AT$906=$AT852,$L$5:$L$906),1)</f>
        <v>-0.03</v>
      </c>
      <c r="AH852" s="406" cm="1">
        <f t="array" ref="AH852">_xlfn.QUARTILE.EXC(IF($AT$5:$AT$906=$AT852,$L$5:$L$906),3)</f>
        <v>9.4700000000000006</v>
      </c>
      <c r="AI852" s="406">
        <f t="shared" si="321"/>
        <v>9.5</v>
      </c>
      <c r="AJ852" s="406">
        <f t="shared" si="322"/>
        <v>-14.28</v>
      </c>
      <c r="AK852" s="406">
        <f t="shared" si="323"/>
        <v>23.72</v>
      </c>
      <c r="AL852" s="406" t="b">
        <f t="shared" si="324"/>
        <v>0</v>
      </c>
      <c r="AM852" s="406" cm="1">
        <f t="array" ref="AM852">_xlfn.QUARTILE.EXC(IF($AT$5:$AT$906=$AT852,$M$5:$M$906),1)</f>
        <v>-6.29</v>
      </c>
      <c r="AN852" s="406" cm="1">
        <f t="array" ref="AN852">_xlfn.QUARTILE.EXC(IF($AT$5:$AT$906=$AT852,$M$5:$M$906),3)</f>
        <v>1.83</v>
      </c>
      <c r="AO852" s="406">
        <f t="shared" si="325"/>
        <v>8.120000000000001</v>
      </c>
      <c r="AP852" s="406">
        <f t="shared" si="326"/>
        <v>-18.470000000000002</v>
      </c>
      <c r="AQ852" s="406">
        <f t="shared" si="327"/>
        <v>14.010000000000002</v>
      </c>
      <c r="AR852" s="406" t="b">
        <f t="shared" si="328"/>
        <v>0</v>
      </c>
      <c r="AS852" s="404" t="str">
        <f>INDEX('Org2567'!$BM:$BM,MATCH(Raw_DATA!A852,'Org2567'!$D:$D,0))</f>
        <v>รพท.S B&gt;400</v>
      </c>
      <c r="AT852" s="404">
        <f>INDEX('Org2567'!$BL:$BL,MATCH(Raw_DATA!A852,'Org2567'!$D:$D,0))</f>
        <v>17</v>
      </c>
      <c r="AU852" s="113"/>
      <c r="AV852" s="101">
        <v>160.22999999999999</v>
      </c>
      <c r="AW852" s="101">
        <v>54.23</v>
      </c>
      <c r="AX852" s="101">
        <v>45.04</v>
      </c>
      <c r="AY852" s="101">
        <v>107.94</v>
      </c>
      <c r="AZ852" s="101">
        <v>57.19</v>
      </c>
    </row>
    <row r="853" spans="1:52" x14ac:dyDescent="0.7">
      <c r="A853" s="101" t="s">
        <v>844</v>
      </c>
      <c r="B853" s="101" t="s">
        <v>3530</v>
      </c>
      <c r="C853" s="111" t="str">
        <f>IF(A853="","",INDEX(ID!P:P,MATCH(Raw_DATA!A853,ID!A:A,0)))</f>
        <v>รพช.F1 P50,000-100,000</v>
      </c>
      <c r="D853" s="101">
        <f>IF(A853="","",INDEX(ID!M:M,MATCH(Raw_DATA!A853,ID!A:A,0)))</f>
        <v>10</v>
      </c>
      <c r="E853" s="112">
        <v>1.62</v>
      </c>
      <c r="F853" s="112">
        <v>1.45</v>
      </c>
      <c r="G853" s="112">
        <v>1.03</v>
      </c>
      <c r="H853" s="112">
        <v>18173622.93</v>
      </c>
      <c r="I853" s="112">
        <v>-47380158</v>
      </c>
      <c r="J853" s="112">
        <v>-40882712.100000001</v>
      </c>
      <c r="K853" s="112">
        <v>783135.45</v>
      </c>
      <c r="L853" s="112">
        <v>-17.559999999999999</v>
      </c>
      <c r="M853" s="112">
        <v>-22.61</v>
      </c>
      <c r="N853" s="112">
        <f t="shared" si="306"/>
        <v>77</v>
      </c>
      <c r="O853" s="112">
        <f t="shared" si="307"/>
        <v>17</v>
      </c>
      <c r="P853" s="112">
        <f t="shared" si="308"/>
        <v>37</v>
      </c>
      <c r="Q853" s="112">
        <f t="shared" si="309"/>
        <v>92</v>
      </c>
      <c r="R853" s="112">
        <f t="shared" si="310"/>
        <v>33</v>
      </c>
      <c r="S853" s="112" cm="1">
        <f t="array" ref="S853">_xlfn.QUARTILE.EXC(IF($D$5:$D$906=$D853,$L$5:$L$906),1)</f>
        <v>-10.594999999999999</v>
      </c>
      <c r="T853" s="112" cm="1">
        <f t="array" ref="T853">_xlfn.QUARTILE.EXC(IF($D$5:$D$906=$D853,$L$5:$L$906),3)</f>
        <v>0.95</v>
      </c>
      <c r="U853" s="112">
        <f t="shared" si="313"/>
        <v>11.544999999999998</v>
      </c>
      <c r="V853" s="112">
        <f t="shared" si="314"/>
        <v>-27.912499999999994</v>
      </c>
      <c r="W853" s="112">
        <f t="shared" si="315"/>
        <v>18.267499999999995</v>
      </c>
      <c r="X853" s="112" t="b">
        <f t="shared" si="316"/>
        <v>0</v>
      </c>
      <c r="Y853" s="112" cm="1">
        <f t="array" ref="Y853">_xlfn.QUARTILE.EXC(IF($D$5:$D$906=$D853,$M$5:$M$906),1)</f>
        <v>-17.670000000000002</v>
      </c>
      <c r="Z853" s="112" cm="1">
        <f t="array" ref="Z853">_xlfn.QUARTILE.EXC(IF($D$5:$D$906=$D853,$M$5:$M$906),3)</f>
        <v>-3.92</v>
      </c>
      <c r="AA853" s="112">
        <f t="shared" si="317"/>
        <v>13.750000000000002</v>
      </c>
      <c r="AB853" s="112">
        <f t="shared" si="318"/>
        <v>-38.295000000000002</v>
      </c>
      <c r="AC853" s="112">
        <f t="shared" si="319"/>
        <v>16.705000000000005</v>
      </c>
      <c r="AD853" s="112" t="b">
        <f t="shared" si="320"/>
        <v>0</v>
      </c>
      <c r="AE853" s="101">
        <f t="shared" si="311"/>
        <v>1</v>
      </c>
      <c r="AF853" s="101">
        <f t="shared" si="312"/>
        <v>1</v>
      </c>
      <c r="AG853" s="406" cm="1">
        <f t="array" ref="AG853">_xlfn.QUARTILE.EXC(IF($AT$5:$AT$906=$AT853,$L$5:$L$906),1)</f>
        <v>-10.594999999999999</v>
      </c>
      <c r="AH853" s="406" cm="1">
        <f t="array" ref="AH853">_xlfn.QUARTILE.EXC(IF($AT$5:$AT$906=$AT853,$L$5:$L$906),3)</f>
        <v>0.95</v>
      </c>
      <c r="AI853" s="406">
        <f t="shared" si="321"/>
        <v>11.544999999999998</v>
      </c>
      <c r="AJ853" s="406">
        <f t="shared" si="322"/>
        <v>-27.912499999999994</v>
      </c>
      <c r="AK853" s="406">
        <f t="shared" si="323"/>
        <v>18.267499999999995</v>
      </c>
      <c r="AL853" s="406" t="b">
        <f t="shared" si="324"/>
        <v>0</v>
      </c>
      <c r="AM853" s="406" cm="1">
        <f t="array" ref="AM853">_xlfn.QUARTILE.EXC(IF($AT$5:$AT$906=$AT853,$M$5:$M$906),1)</f>
        <v>-17.670000000000002</v>
      </c>
      <c r="AN853" s="406" cm="1">
        <f t="array" ref="AN853">_xlfn.QUARTILE.EXC(IF($AT$5:$AT$906=$AT853,$M$5:$M$906),3)</f>
        <v>-3.92</v>
      </c>
      <c r="AO853" s="406">
        <f t="shared" si="325"/>
        <v>13.750000000000002</v>
      </c>
      <c r="AP853" s="406">
        <f t="shared" si="326"/>
        <v>-38.295000000000002</v>
      </c>
      <c r="AQ853" s="406">
        <f t="shared" si="327"/>
        <v>16.705000000000005</v>
      </c>
      <c r="AR853" s="406" t="b">
        <f t="shared" si="328"/>
        <v>0</v>
      </c>
      <c r="AS853" s="404" t="str">
        <f>INDEX('Org2567'!$BM:$BM,MATCH(Raw_DATA!A853,'Org2567'!$D:$D,0))</f>
        <v>รพช.F1 P50,000-100,000</v>
      </c>
      <c r="AT853" s="404">
        <f>INDEX('Org2567'!$BL:$BL,MATCH(Raw_DATA!A853,'Org2567'!$D:$D,0))</f>
        <v>10</v>
      </c>
      <c r="AU853" s="113"/>
      <c r="AV853" s="101">
        <v>76.73</v>
      </c>
      <c r="AW853" s="101">
        <v>17.34</v>
      </c>
      <c r="AX853" s="101">
        <v>37.409999999999997</v>
      </c>
      <c r="AY853" s="101">
        <v>91.72</v>
      </c>
      <c r="AZ853" s="101">
        <v>33.31</v>
      </c>
    </row>
    <row r="854" spans="1:52" x14ac:dyDescent="0.7">
      <c r="A854" s="101" t="s">
        <v>845</v>
      </c>
      <c r="B854" s="101" t="s">
        <v>3533</v>
      </c>
      <c r="C854" s="111" t="str">
        <f>IF(A854="","",INDEX(ID!P:P,MATCH(Raw_DATA!A854,ID!A:A,0)))</f>
        <v>รพช.F2 P30,000-60,000</v>
      </c>
      <c r="D854" s="101">
        <f>IF(A854="","",INDEX(ID!M:M,MATCH(Raw_DATA!A854,ID!A:A,0)))</f>
        <v>6</v>
      </c>
      <c r="E854" s="112">
        <v>4.59</v>
      </c>
      <c r="F854" s="112">
        <v>4.5</v>
      </c>
      <c r="G854" s="112">
        <v>4.26</v>
      </c>
      <c r="H854" s="112">
        <v>100270314.20999999</v>
      </c>
      <c r="I854" s="112">
        <v>-31652710.16</v>
      </c>
      <c r="J854" s="112">
        <v>-29103703.190000001</v>
      </c>
      <c r="K854" s="112">
        <v>91226763.670000002</v>
      </c>
      <c r="L854" s="112">
        <v>-21.34</v>
      </c>
      <c r="M854" s="112">
        <v>-20.170000000000002</v>
      </c>
      <c r="N854" s="112">
        <f t="shared" si="306"/>
        <v>137</v>
      </c>
      <c r="O854" s="112">
        <f t="shared" si="307"/>
        <v>37</v>
      </c>
      <c r="P854" s="112">
        <f t="shared" si="308"/>
        <v>48</v>
      </c>
      <c r="Q854" s="112">
        <f t="shared" si="309"/>
        <v>88</v>
      </c>
      <c r="R854" s="112">
        <f t="shared" si="310"/>
        <v>37</v>
      </c>
      <c r="S854" s="112" cm="1">
        <f t="array" ref="S854">_xlfn.QUARTILE.EXC(IF($D$5:$D$906=$D854,$L$5:$L$906),1)</f>
        <v>-10.317499999999999</v>
      </c>
      <c r="T854" s="112" cm="1">
        <f t="array" ref="T854">_xlfn.QUARTILE.EXC(IF($D$5:$D$906=$D854,$L$5:$L$906),3)</f>
        <v>1.0349999999999999</v>
      </c>
      <c r="U854" s="112">
        <f t="shared" si="313"/>
        <v>11.352499999999999</v>
      </c>
      <c r="V854" s="112">
        <f t="shared" si="314"/>
        <v>-27.346249999999998</v>
      </c>
      <c r="W854" s="112">
        <f t="shared" si="315"/>
        <v>18.063749999999999</v>
      </c>
      <c r="X854" s="112" t="b">
        <f t="shared" si="316"/>
        <v>0</v>
      </c>
      <c r="Y854" s="112" cm="1">
        <f t="array" ref="Y854">_xlfn.QUARTILE.EXC(IF($D$5:$D$906=$D854,$M$5:$M$906),1)</f>
        <v>-15.98</v>
      </c>
      <c r="Z854" s="112" cm="1">
        <f t="array" ref="Z854">_xlfn.QUARTILE.EXC(IF($D$5:$D$906=$D854,$M$5:$M$906),3)</f>
        <v>-2.4</v>
      </c>
      <c r="AA854" s="112">
        <f t="shared" si="317"/>
        <v>13.58</v>
      </c>
      <c r="AB854" s="112">
        <f t="shared" si="318"/>
        <v>-36.35</v>
      </c>
      <c r="AC854" s="112">
        <f t="shared" si="319"/>
        <v>17.970000000000002</v>
      </c>
      <c r="AD854" s="112" t="b">
        <f t="shared" si="320"/>
        <v>0</v>
      </c>
      <c r="AE854" s="101">
        <f t="shared" si="311"/>
        <v>1</v>
      </c>
      <c r="AF854" s="101">
        <f t="shared" si="312"/>
        <v>1</v>
      </c>
      <c r="AG854" s="406" cm="1">
        <f t="array" ref="AG854">_xlfn.QUARTILE.EXC(IF($AT$5:$AT$906=$AT854,$L$5:$L$906),1)</f>
        <v>-25.905000000000001</v>
      </c>
      <c r="AH854" s="406" cm="1">
        <f t="array" ref="AH854">_xlfn.QUARTILE.EXC(IF($AT$5:$AT$906=$AT854,$L$5:$L$906),3)</f>
        <v>-11.835000000000001</v>
      </c>
      <c r="AI854" s="406">
        <f t="shared" si="321"/>
        <v>14.07</v>
      </c>
      <c r="AJ854" s="406">
        <f t="shared" si="322"/>
        <v>-47.010000000000005</v>
      </c>
      <c r="AK854" s="406">
        <f t="shared" si="323"/>
        <v>9.27</v>
      </c>
      <c r="AL854" s="406" t="b">
        <f t="shared" si="324"/>
        <v>0</v>
      </c>
      <c r="AM854" s="406" cm="1">
        <f t="array" ref="AM854">_xlfn.QUARTILE.EXC(IF($AT$5:$AT$906=$AT854,$M$5:$M$906),1)</f>
        <v>-26.35</v>
      </c>
      <c r="AN854" s="406" cm="1">
        <f t="array" ref="AN854">_xlfn.QUARTILE.EXC(IF($AT$5:$AT$906=$AT854,$M$5:$M$906),3)</f>
        <v>-10.225000000000001</v>
      </c>
      <c r="AO854" s="406">
        <f t="shared" si="325"/>
        <v>16.125</v>
      </c>
      <c r="AP854" s="406">
        <f t="shared" si="326"/>
        <v>-50.537500000000001</v>
      </c>
      <c r="AQ854" s="406">
        <f t="shared" si="327"/>
        <v>13.962499999999999</v>
      </c>
      <c r="AR854" s="406" t="b">
        <f t="shared" si="328"/>
        <v>0</v>
      </c>
      <c r="AS854" s="404" t="str">
        <f>INDEX('Org2567'!$BM:$BM,MATCH(Raw_DATA!A854,'Org2567'!$D:$D,0))</f>
        <v>รพช.F2 P60,000-90,000</v>
      </c>
      <c r="AT854" s="404">
        <f>INDEX('Org2567'!$BL:$BL,MATCH(Raw_DATA!A854,'Org2567'!$D:$D,0))</f>
        <v>7</v>
      </c>
      <c r="AU854" s="113"/>
      <c r="AV854" s="101">
        <v>137.09</v>
      </c>
      <c r="AW854" s="101">
        <v>37.33</v>
      </c>
      <c r="AX854" s="101">
        <v>48.35</v>
      </c>
      <c r="AY854" s="101">
        <v>88.01</v>
      </c>
      <c r="AZ854" s="101">
        <v>37.32</v>
      </c>
    </row>
    <row r="855" spans="1:52" x14ac:dyDescent="0.7">
      <c r="A855" s="101" t="s">
        <v>846</v>
      </c>
      <c r="B855" s="101" t="s">
        <v>3536</v>
      </c>
      <c r="C855" s="111" t="str">
        <f>IF(A855="","",INDEX(ID!P:P,MATCH(Raw_DATA!A855,ID!A:A,0)))</f>
        <v>รพช.F2 P30,000-60,000</v>
      </c>
      <c r="D855" s="101">
        <f>IF(A855="","",INDEX(ID!M:M,MATCH(Raw_DATA!A855,ID!A:A,0)))</f>
        <v>6</v>
      </c>
      <c r="E855" s="112">
        <v>3.33</v>
      </c>
      <c r="F855" s="112">
        <v>3.15</v>
      </c>
      <c r="G855" s="112">
        <v>2.63</v>
      </c>
      <c r="H855" s="112">
        <v>28093645.960000001</v>
      </c>
      <c r="I855" s="112">
        <v>-18498794.640000001</v>
      </c>
      <c r="J855" s="112">
        <v>-15395791.890000001</v>
      </c>
      <c r="K855" s="112">
        <v>19677907.370000001</v>
      </c>
      <c r="L855" s="112">
        <v>-12.5</v>
      </c>
      <c r="M855" s="112">
        <v>-17</v>
      </c>
      <c r="N855" s="112">
        <f t="shared" si="306"/>
        <v>80</v>
      </c>
      <c r="O855" s="112">
        <f t="shared" si="307"/>
        <v>44</v>
      </c>
      <c r="P855" s="112">
        <f t="shared" si="308"/>
        <v>70</v>
      </c>
      <c r="Q855" s="112">
        <f t="shared" si="309"/>
        <v>67</v>
      </c>
      <c r="R855" s="112">
        <f t="shared" si="310"/>
        <v>47</v>
      </c>
      <c r="S855" s="112" cm="1">
        <f t="array" ref="S855">_xlfn.QUARTILE.EXC(IF($D$5:$D$906=$D855,$L$5:$L$906),1)</f>
        <v>-10.317499999999999</v>
      </c>
      <c r="T855" s="112" cm="1">
        <f t="array" ref="T855">_xlfn.QUARTILE.EXC(IF($D$5:$D$906=$D855,$L$5:$L$906),3)</f>
        <v>1.0349999999999999</v>
      </c>
      <c r="U855" s="112">
        <f t="shared" si="313"/>
        <v>11.352499999999999</v>
      </c>
      <c r="V855" s="112">
        <f t="shared" si="314"/>
        <v>-27.346249999999998</v>
      </c>
      <c r="W855" s="112">
        <f t="shared" si="315"/>
        <v>18.063749999999999</v>
      </c>
      <c r="X855" s="112" t="b">
        <f t="shared" si="316"/>
        <v>0</v>
      </c>
      <c r="Y855" s="112" cm="1">
        <f t="array" ref="Y855">_xlfn.QUARTILE.EXC(IF($D$5:$D$906=$D855,$M$5:$M$906),1)</f>
        <v>-15.98</v>
      </c>
      <c r="Z855" s="112" cm="1">
        <f t="array" ref="Z855">_xlfn.QUARTILE.EXC(IF($D$5:$D$906=$D855,$M$5:$M$906),3)</f>
        <v>-2.4</v>
      </c>
      <c r="AA855" s="112">
        <f t="shared" si="317"/>
        <v>13.58</v>
      </c>
      <c r="AB855" s="112">
        <f t="shared" si="318"/>
        <v>-36.35</v>
      </c>
      <c r="AC855" s="112">
        <f t="shared" si="319"/>
        <v>17.970000000000002</v>
      </c>
      <c r="AD855" s="112" t="b">
        <f t="shared" si="320"/>
        <v>0</v>
      </c>
      <c r="AE855" s="101">
        <f t="shared" si="311"/>
        <v>1</v>
      </c>
      <c r="AF855" s="101">
        <f t="shared" si="312"/>
        <v>1</v>
      </c>
      <c r="AG855" s="406" cm="1">
        <f t="array" ref="AG855">_xlfn.QUARTILE.EXC(IF($AT$5:$AT$906=$AT855,$L$5:$L$906),1)</f>
        <v>-9.3850000000000016</v>
      </c>
      <c r="AH855" s="406" cm="1">
        <f t="array" ref="AH855">_xlfn.QUARTILE.EXC(IF($AT$5:$AT$906=$AT855,$L$5:$L$906),3)</f>
        <v>1.2250000000000001</v>
      </c>
      <c r="AI855" s="406">
        <f t="shared" si="321"/>
        <v>10.610000000000001</v>
      </c>
      <c r="AJ855" s="406">
        <f t="shared" si="322"/>
        <v>-25.300000000000004</v>
      </c>
      <c r="AK855" s="406">
        <f t="shared" si="323"/>
        <v>17.140000000000004</v>
      </c>
      <c r="AL855" s="406" t="b">
        <f t="shared" si="324"/>
        <v>0</v>
      </c>
      <c r="AM855" s="406" cm="1">
        <f t="array" ref="AM855">_xlfn.QUARTILE.EXC(IF($AT$5:$AT$906=$AT855,$M$5:$M$906),1)</f>
        <v>-15.515000000000001</v>
      </c>
      <c r="AN855" s="406" cm="1">
        <f t="array" ref="AN855">_xlfn.QUARTILE.EXC(IF($AT$5:$AT$906=$AT855,$M$5:$M$906),3)</f>
        <v>-2.2599999999999998</v>
      </c>
      <c r="AO855" s="406">
        <f t="shared" si="325"/>
        <v>13.255000000000001</v>
      </c>
      <c r="AP855" s="406">
        <f t="shared" si="326"/>
        <v>-35.397500000000001</v>
      </c>
      <c r="AQ855" s="406">
        <f t="shared" si="327"/>
        <v>17.622500000000002</v>
      </c>
      <c r="AR855" s="406" t="b">
        <f t="shared" si="328"/>
        <v>0</v>
      </c>
      <c r="AS855" s="404" t="str">
        <f>INDEX('Org2567'!$BM:$BM,MATCH(Raw_DATA!A855,'Org2567'!$D:$D,0))</f>
        <v>รพช.F2 P30,000-60,000</v>
      </c>
      <c r="AT855" s="404">
        <f>INDEX('Org2567'!$BL:$BL,MATCH(Raw_DATA!A855,'Org2567'!$D:$D,0))</f>
        <v>6</v>
      </c>
      <c r="AU855" s="113"/>
      <c r="AV855" s="101">
        <v>80.16</v>
      </c>
      <c r="AW855" s="101">
        <v>44.05</v>
      </c>
      <c r="AX855" s="101">
        <v>70.38</v>
      </c>
      <c r="AY855" s="101">
        <v>67.489999999999995</v>
      </c>
      <c r="AZ855" s="101">
        <v>46.86</v>
      </c>
    </row>
    <row r="856" spans="1:52" x14ac:dyDescent="0.7">
      <c r="A856" s="101" t="s">
        <v>847</v>
      </c>
      <c r="B856" s="101" t="s">
        <v>3539</v>
      </c>
      <c r="C856" s="111" t="str">
        <f>IF(A856="","",INDEX(ID!P:P,MATCH(Raw_DATA!A856,ID!A:A,0)))</f>
        <v>รพช.F2 P30,000-60,000</v>
      </c>
      <c r="D856" s="101">
        <f>IF(A856="","",INDEX(ID!M:M,MATCH(Raw_DATA!A856,ID!A:A,0)))</f>
        <v>6</v>
      </c>
      <c r="E856" s="112">
        <v>1.9</v>
      </c>
      <c r="F856" s="112">
        <v>1.68</v>
      </c>
      <c r="G856" s="112">
        <v>1.34</v>
      </c>
      <c r="H856" s="112">
        <v>20389215.5</v>
      </c>
      <c r="I856" s="112">
        <v>-23568652.809999999</v>
      </c>
      <c r="J856" s="112">
        <v>-17979469.440000001</v>
      </c>
      <c r="K856" s="112">
        <v>7656604.4500000002</v>
      </c>
      <c r="L856" s="112">
        <v>-14</v>
      </c>
      <c r="M856" s="112">
        <v>-29.44</v>
      </c>
      <c r="N856" s="112">
        <f t="shared" ref="N856:N906" si="329">ROUND(AV856,0)</f>
        <v>129</v>
      </c>
      <c r="O856" s="112">
        <f t="shared" ref="O856:O906" si="330">ROUND(AW856,0)</f>
        <v>6</v>
      </c>
      <c r="P856" s="112">
        <f t="shared" ref="P856:P906" si="331">ROUND(AX856,0)</f>
        <v>92</v>
      </c>
      <c r="Q856" s="112">
        <f t="shared" ref="Q856:Q906" si="332">ROUND(AY856,0)</f>
        <v>99</v>
      </c>
      <c r="R856" s="112">
        <f t="shared" ref="R856:R906" si="333">ROUND(AZ856,0)</f>
        <v>75</v>
      </c>
      <c r="S856" s="112" cm="1">
        <f t="array" ref="S856">_xlfn.QUARTILE.EXC(IF($D$5:$D$906=$D856,$L$5:$L$906),1)</f>
        <v>-10.317499999999999</v>
      </c>
      <c r="T856" s="112" cm="1">
        <f t="array" ref="T856">_xlfn.QUARTILE.EXC(IF($D$5:$D$906=$D856,$L$5:$L$906),3)</f>
        <v>1.0349999999999999</v>
      </c>
      <c r="U856" s="112">
        <f t="shared" si="313"/>
        <v>11.352499999999999</v>
      </c>
      <c r="V856" s="112">
        <f t="shared" si="314"/>
        <v>-27.346249999999998</v>
      </c>
      <c r="W856" s="112">
        <f t="shared" si="315"/>
        <v>18.063749999999999</v>
      </c>
      <c r="X856" s="112" t="b">
        <f t="shared" si="316"/>
        <v>0</v>
      </c>
      <c r="Y856" s="112" cm="1">
        <f t="array" ref="Y856">_xlfn.QUARTILE.EXC(IF($D$5:$D$906=$D856,$M$5:$M$906),1)</f>
        <v>-15.98</v>
      </c>
      <c r="Z856" s="112" cm="1">
        <f t="array" ref="Z856">_xlfn.QUARTILE.EXC(IF($D$5:$D$906=$D856,$M$5:$M$906),3)</f>
        <v>-2.4</v>
      </c>
      <c r="AA856" s="112">
        <f t="shared" si="317"/>
        <v>13.58</v>
      </c>
      <c r="AB856" s="112">
        <f t="shared" si="318"/>
        <v>-36.35</v>
      </c>
      <c r="AC856" s="112">
        <f t="shared" si="319"/>
        <v>17.970000000000002</v>
      </c>
      <c r="AD856" s="112" t="b">
        <f t="shared" si="320"/>
        <v>0</v>
      </c>
      <c r="AE856" s="101">
        <f t="shared" si="311"/>
        <v>1</v>
      </c>
      <c r="AF856" s="101">
        <f t="shared" si="312"/>
        <v>1</v>
      </c>
      <c r="AG856" s="406" cm="1">
        <f t="array" ref="AG856">_xlfn.QUARTILE.EXC(IF($AT$5:$AT$906=$AT856,$L$5:$L$906),1)</f>
        <v>-9.3850000000000016</v>
      </c>
      <c r="AH856" s="406" cm="1">
        <f t="array" ref="AH856">_xlfn.QUARTILE.EXC(IF($AT$5:$AT$906=$AT856,$L$5:$L$906),3)</f>
        <v>1.2250000000000001</v>
      </c>
      <c r="AI856" s="406">
        <f t="shared" si="321"/>
        <v>10.610000000000001</v>
      </c>
      <c r="AJ856" s="406">
        <f t="shared" si="322"/>
        <v>-25.300000000000004</v>
      </c>
      <c r="AK856" s="406">
        <f t="shared" si="323"/>
        <v>17.140000000000004</v>
      </c>
      <c r="AL856" s="406" t="b">
        <f t="shared" si="324"/>
        <v>0</v>
      </c>
      <c r="AM856" s="406" cm="1">
        <f t="array" ref="AM856">_xlfn.QUARTILE.EXC(IF($AT$5:$AT$906=$AT856,$M$5:$M$906),1)</f>
        <v>-15.515000000000001</v>
      </c>
      <c r="AN856" s="406" cm="1">
        <f t="array" ref="AN856">_xlfn.QUARTILE.EXC(IF($AT$5:$AT$906=$AT856,$M$5:$M$906),3)</f>
        <v>-2.2599999999999998</v>
      </c>
      <c r="AO856" s="406">
        <f t="shared" si="325"/>
        <v>13.255000000000001</v>
      </c>
      <c r="AP856" s="406">
        <f t="shared" si="326"/>
        <v>-35.397500000000001</v>
      </c>
      <c r="AQ856" s="406">
        <f t="shared" si="327"/>
        <v>17.622500000000002</v>
      </c>
      <c r="AR856" s="406" t="b">
        <f t="shared" si="328"/>
        <v>0</v>
      </c>
      <c r="AS856" s="404" t="str">
        <f>INDEX('Org2567'!$BM:$BM,MATCH(Raw_DATA!A856,'Org2567'!$D:$D,0))</f>
        <v>รพช.F2 P30,000-60,000</v>
      </c>
      <c r="AT856" s="404">
        <f>INDEX('Org2567'!$BL:$BL,MATCH(Raw_DATA!A856,'Org2567'!$D:$D,0))</f>
        <v>6</v>
      </c>
      <c r="AU856" s="113"/>
      <c r="AV856" s="101">
        <v>128.61000000000001</v>
      </c>
      <c r="AW856" s="101">
        <v>5.95</v>
      </c>
      <c r="AX856" s="101">
        <v>91.8</v>
      </c>
      <c r="AY856" s="101">
        <v>98.61</v>
      </c>
      <c r="AZ856" s="101">
        <v>74.64</v>
      </c>
    </row>
    <row r="857" spans="1:52" x14ac:dyDescent="0.7">
      <c r="A857" s="101" t="s">
        <v>848</v>
      </c>
      <c r="B857" s="101" t="s">
        <v>3542</v>
      </c>
      <c r="C857" s="111" t="str">
        <f>IF(A857="","",INDEX(ID!P:P,MATCH(Raw_DATA!A857,ID!A:A,0)))</f>
        <v>รพช.F2 P&lt;=30,000</v>
      </c>
      <c r="D857" s="101">
        <f>IF(A857="","",INDEX(ID!M:M,MATCH(Raw_DATA!A857,ID!A:A,0)))</f>
        <v>5</v>
      </c>
      <c r="E857" s="112">
        <v>1.19</v>
      </c>
      <c r="F857" s="112">
        <v>1.1100000000000001</v>
      </c>
      <c r="G857" s="112">
        <v>0.7</v>
      </c>
      <c r="H857" s="112">
        <v>3821278.15</v>
      </c>
      <c r="I857" s="112">
        <v>-25444068.280000001</v>
      </c>
      <c r="J857" s="112">
        <v>-19097873.18</v>
      </c>
      <c r="K857" s="112">
        <v>-6025025.6200000001</v>
      </c>
      <c r="L857" s="112">
        <v>-18.62</v>
      </c>
      <c r="M857" s="112">
        <v>-23.31</v>
      </c>
      <c r="N857" s="112">
        <f t="shared" si="329"/>
        <v>129</v>
      </c>
      <c r="O857" s="112">
        <f t="shared" si="330"/>
        <v>60</v>
      </c>
      <c r="P857" s="112">
        <f t="shared" si="331"/>
        <v>73</v>
      </c>
      <c r="Q857" s="112">
        <f t="shared" si="332"/>
        <v>104</v>
      </c>
      <c r="R857" s="112">
        <f t="shared" si="333"/>
        <v>22</v>
      </c>
      <c r="S857" s="112" cm="1">
        <f t="array" ref="S857">_xlfn.QUARTILE.EXC(IF($D$5:$D$906=$D857,$L$5:$L$906),1)</f>
        <v>-9.4075000000000006</v>
      </c>
      <c r="T857" s="112" cm="1">
        <f t="array" ref="T857">_xlfn.QUARTILE.EXC(IF($D$5:$D$906=$D857,$L$5:$L$906),3)</f>
        <v>1.645</v>
      </c>
      <c r="U857" s="112">
        <f t="shared" si="313"/>
        <v>11.0525</v>
      </c>
      <c r="V857" s="112">
        <f t="shared" si="314"/>
        <v>-25.986249999999998</v>
      </c>
      <c r="W857" s="112">
        <f t="shared" si="315"/>
        <v>18.223749999999999</v>
      </c>
      <c r="X857" s="112" t="b">
        <f t="shared" si="316"/>
        <v>0</v>
      </c>
      <c r="Y857" s="112" cm="1">
        <f t="array" ref="Y857">_xlfn.QUARTILE.EXC(IF($D$5:$D$906=$D857,$M$5:$M$906),1)</f>
        <v>-18.744999999999997</v>
      </c>
      <c r="Z857" s="112" cm="1">
        <f t="array" ref="Z857">_xlfn.QUARTILE.EXC(IF($D$5:$D$906=$D857,$M$5:$M$906),3)</f>
        <v>-2.7</v>
      </c>
      <c r="AA857" s="112">
        <f t="shared" si="317"/>
        <v>16.044999999999998</v>
      </c>
      <c r="AB857" s="112">
        <f t="shared" si="318"/>
        <v>-42.812499999999993</v>
      </c>
      <c r="AC857" s="112">
        <f t="shared" si="319"/>
        <v>21.367499999999996</v>
      </c>
      <c r="AD857" s="112" t="b">
        <f t="shared" si="320"/>
        <v>0</v>
      </c>
      <c r="AE857" s="101">
        <f t="shared" si="311"/>
        <v>1</v>
      </c>
      <c r="AF857" s="101">
        <f t="shared" si="312"/>
        <v>1</v>
      </c>
      <c r="AG857" s="406" cm="1">
        <f t="array" ref="AG857">_xlfn.QUARTILE.EXC(IF($AT$5:$AT$906=$AT857,$L$5:$L$906),1)</f>
        <v>-9.4075000000000006</v>
      </c>
      <c r="AH857" s="406" cm="1">
        <f t="array" ref="AH857">_xlfn.QUARTILE.EXC(IF($AT$5:$AT$906=$AT857,$L$5:$L$906),3)</f>
        <v>1.645</v>
      </c>
      <c r="AI857" s="406">
        <f t="shared" si="321"/>
        <v>11.0525</v>
      </c>
      <c r="AJ857" s="406">
        <f t="shared" si="322"/>
        <v>-25.986249999999998</v>
      </c>
      <c r="AK857" s="406">
        <f t="shared" si="323"/>
        <v>18.223749999999999</v>
      </c>
      <c r="AL857" s="406" t="b">
        <f t="shared" si="324"/>
        <v>0</v>
      </c>
      <c r="AM857" s="406" cm="1">
        <f t="array" ref="AM857">_xlfn.QUARTILE.EXC(IF($AT$5:$AT$906=$AT857,$M$5:$M$906),1)</f>
        <v>-18.744999999999997</v>
      </c>
      <c r="AN857" s="406" cm="1">
        <f t="array" ref="AN857">_xlfn.QUARTILE.EXC(IF($AT$5:$AT$906=$AT857,$M$5:$M$906),3)</f>
        <v>-2.7</v>
      </c>
      <c r="AO857" s="406">
        <f t="shared" si="325"/>
        <v>16.044999999999998</v>
      </c>
      <c r="AP857" s="406">
        <f t="shared" si="326"/>
        <v>-42.812499999999993</v>
      </c>
      <c r="AQ857" s="406">
        <f t="shared" si="327"/>
        <v>21.367499999999996</v>
      </c>
      <c r="AR857" s="406" t="b">
        <f t="shared" si="328"/>
        <v>0</v>
      </c>
      <c r="AS857" s="404" t="str">
        <f>INDEX('Org2567'!$BM:$BM,MATCH(Raw_DATA!A857,'Org2567'!$D:$D,0))</f>
        <v>รพช.F2 P&lt;=30,000</v>
      </c>
      <c r="AT857" s="404">
        <f>INDEX('Org2567'!$BL:$BL,MATCH(Raw_DATA!A857,'Org2567'!$D:$D,0))</f>
        <v>5</v>
      </c>
      <c r="AU857" s="113"/>
      <c r="AV857" s="101">
        <v>128.75</v>
      </c>
      <c r="AW857" s="101">
        <v>60.34</v>
      </c>
      <c r="AX857" s="101">
        <v>73.489999999999995</v>
      </c>
      <c r="AY857" s="101">
        <v>104.14</v>
      </c>
      <c r="AZ857" s="101">
        <v>21.8</v>
      </c>
    </row>
    <row r="858" spans="1:52" x14ac:dyDescent="0.7">
      <c r="A858" s="101" t="s">
        <v>849</v>
      </c>
      <c r="B858" s="101" t="s">
        <v>3545</v>
      </c>
      <c r="C858" s="111" t="str">
        <f>IF(A858="","",INDEX(ID!P:P,MATCH(Raw_DATA!A858,ID!A:A,0)))</f>
        <v>รพช.F2 P&lt;=30,000</v>
      </c>
      <c r="D858" s="101">
        <f>IF(A858="","",INDEX(ID!M:M,MATCH(Raw_DATA!A858,ID!A:A,0)))</f>
        <v>5</v>
      </c>
      <c r="E858" s="112">
        <v>3.21</v>
      </c>
      <c r="F858" s="112">
        <v>3.01</v>
      </c>
      <c r="G858" s="112">
        <v>2.56</v>
      </c>
      <c r="H858" s="112">
        <v>31090665.510000002</v>
      </c>
      <c r="I858" s="112">
        <v>-9302718.6799999997</v>
      </c>
      <c r="J858" s="112">
        <v>-5451927.4500000002</v>
      </c>
      <c r="K858" s="112">
        <v>21922302.649999999</v>
      </c>
      <c r="L858" s="112">
        <v>-6.42</v>
      </c>
      <c r="M858" s="112">
        <v>-10.94</v>
      </c>
      <c r="N858" s="112">
        <f t="shared" si="329"/>
        <v>116</v>
      </c>
      <c r="O858" s="112">
        <f t="shared" si="330"/>
        <v>78</v>
      </c>
      <c r="P858" s="112">
        <f t="shared" si="331"/>
        <v>102</v>
      </c>
      <c r="Q858" s="112">
        <f t="shared" si="332"/>
        <v>133</v>
      </c>
      <c r="R858" s="112">
        <f t="shared" si="333"/>
        <v>79</v>
      </c>
      <c r="S858" s="112" cm="1">
        <f t="array" ref="S858">_xlfn.QUARTILE.EXC(IF($D$5:$D$906=$D858,$L$5:$L$906),1)</f>
        <v>-9.4075000000000006</v>
      </c>
      <c r="T858" s="112" cm="1">
        <f t="array" ref="T858">_xlfn.QUARTILE.EXC(IF($D$5:$D$906=$D858,$L$5:$L$906),3)</f>
        <v>1.645</v>
      </c>
      <c r="U858" s="112">
        <f t="shared" si="313"/>
        <v>11.0525</v>
      </c>
      <c r="V858" s="112">
        <f t="shared" si="314"/>
        <v>-25.986249999999998</v>
      </c>
      <c r="W858" s="112">
        <f t="shared" si="315"/>
        <v>18.223749999999999</v>
      </c>
      <c r="X858" s="112" t="b">
        <f t="shared" si="316"/>
        <v>0</v>
      </c>
      <c r="Y858" s="112" cm="1">
        <f t="array" ref="Y858">_xlfn.QUARTILE.EXC(IF($D$5:$D$906=$D858,$M$5:$M$906),1)</f>
        <v>-18.744999999999997</v>
      </c>
      <c r="Z858" s="112" cm="1">
        <f t="array" ref="Z858">_xlfn.QUARTILE.EXC(IF($D$5:$D$906=$D858,$M$5:$M$906),3)</f>
        <v>-2.7</v>
      </c>
      <c r="AA858" s="112">
        <f t="shared" si="317"/>
        <v>16.044999999999998</v>
      </c>
      <c r="AB858" s="112">
        <f t="shared" si="318"/>
        <v>-42.812499999999993</v>
      </c>
      <c r="AC858" s="112">
        <f t="shared" si="319"/>
        <v>21.367499999999996</v>
      </c>
      <c r="AD858" s="112" t="b">
        <f t="shared" si="320"/>
        <v>0</v>
      </c>
      <c r="AE858" s="101">
        <f t="shared" si="311"/>
        <v>1</v>
      </c>
      <c r="AF858" s="101">
        <f t="shared" si="312"/>
        <v>1</v>
      </c>
      <c r="AG858" s="406" cm="1">
        <f t="array" ref="AG858">_xlfn.QUARTILE.EXC(IF($AT$5:$AT$906=$AT858,$L$5:$L$906),1)</f>
        <v>-9.4075000000000006</v>
      </c>
      <c r="AH858" s="406" cm="1">
        <f t="array" ref="AH858">_xlfn.QUARTILE.EXC(IF($AT$5:$AT$906=$AT858,$L$5:$L$906),3)</f>
        <v>1.645</v>
      </c>
      <c r="AI858" s="406">
        <f t="shared" si="321"/>
        <v>11.0525</v>
      </c>
      <c r="AJ858" s="406">
        <f t="shared" si="322"/>
        <v>-25.986249999999998</v>
      </c>
      <c r="AK858" s="406">
        <f t="shared" si="323"/>
        <v>18.223749999999999</v>
      </c>
      <c r="AL858" s="406" t="b">
        <f t="shared" si="324"/>
        <v>0</v>
      </c>
      <c r="AM858" s="406" cm="1">
        <f t="array" ref="AM858">_xlfn.QUARTILE.EXC(IF($AT$5:$AT$906=$AT858,$M$5:$M$906),1)</f>
        <v>-18.744999999999997</v>
      </c>
      <c r="AN858" s="406" cm="1">
        <f t="array" ref="AN858">_xlfn.QUARTILE.EXC(IF($AT$5:$AT$906=$AT858,$M$5:$M$906),3)</f>
        <v>-2.7</v>
      </c>
      <c r="AO858" s="406">
        <f t="shared" si="325"/>
        <v>16.044999999999998</v>
      </c>
      <c r="AP858" s="406">
        <f t="shared" si="326"/>
        <v>-42.812499999999993</v>
      </c>
      <c r="AQ858" s="406">
        <f t="shared" si="327"/>
        <v>21.367499999999996</v>
      </c>
      <c r="AR858" s="406" t="b">
        <f t="shared" si="328"/>
        <v>0</v>
      </c>
      <c r="AS858" s="404" t="str">
        <f>INDEX('Org2567'!$BM:$BM,MATCH(Raw_DATA!A858,'Org2567'!$D:$D,0))</f>
        <v>รพช.F2 P&lt;=30,000</v>
      </c>
      <c r="AT858" s="404">
        <f>INDEX('Org2567'!$BL:$BL,MATCH(Raw_DATA!A858,'Org2567'!$D:$D,0))</f>
        <v>5</v>
      </c>
      <c r="AU858" s="113"/>
      <c r="AV858" s="101">
        <v>115.76</v>
      </c>
      <c r="AW858" s="101">
        <v>77.61</v>
      </c>
      <c r="AX858" s="101">
        <v>101.73</v>
      </c>
      <c r="AY858" s="101">
        <v>132.94</v>
      </c>
      <c r="AZ858" s="101">
        <v>78.959999999999994</v>
      </c>
    </row>
    <row r="859" spans="1:52" x14ac:dyDescent="0.7">
      <c r="A859" s="101" t="s">
        <v>850</v>
      </c>
      <c r="B859" s="101" t="s">
        <v>3548</v>
      </c>
      <c r="C859" s="111" t="str">
        <f>IF(A859="","",INDEX(ID!P:P,MATCH(Raw_DATA!A859,ID!A:A,0)))</f>
        <v>รพช.F2 P30,000-60,000</v>
      </c>
      <c r="D859" s="101">
        <f>IF(A859="","",INDEX(ID!M:M,MATCH(Raw_DATA!A859,ID!A:A,0)))</f>
        <v>6</v>
      </c>
      <c r="E859" s="112">
        <v>4.57</v>
      </c>
      <c r="F859" s="112">
        <v>4.3600000000000003</v>
      </c>
      <c r="G859" s="112">
        <v>3.91</v>
      </c>
      <c r="H859" s="112">
        <v>77409821.469999999</v>
      </c>
      <c r="I859" s="112">
        <v>-40636821.439999998</v>
      </c>
      <c r="J859" s="112">
        <v>-22189410.449999999</v>
      </c>
      <c r="K859" s="112">
        <v>63000583.25</v>
      </c>
      <c r="L859" s="112">
        <v>-12.61</v>
      </c>
      <c r="M859" s="112">
        <v>-21.37</v>
      </c>
      <c r="N859" s="112">
        <f t="shared" si="329"/>
        <v>81</v>
      </c>
      <c r="O859" s="112">
        <f t="shared" si="330"/>
        <v>55</v>
      </c>
      <c r="P859" s="112">
        <f t="shared" si="331"/>
        <v>54</v>
      </c>
      <c r="Q859" s="112">
        <f t="shared" si="332"/>
        <v>97</v>
      </c>
      <c r="R859" s="112">
        <f t="shared" si="333"/>
        <v>56</v>
      </c>
      <c r="S859" s="112" cm="1">
        <f t="array" ref="S859">_xlfn.QUARTILE.EXC(IF($D$5:$D$906=$D859,$L$5:$L$906),1)</f>
        <v>-10.317499999999999</v>
      </c>
      <c r="T859" s="112" cm="1">
        <f t="array" ref="T859">_xlfn.QUARTILE.EXC(IF($D$5:$D$906=$D859,$L$5:$L$906),3)</f>
        <v>1.0349999999999999</v>
      </c>
      <c r="U859" s="112">
        <f t="shared" si="313"/>
        <v>11.352499999999999</v>
      </c>
      <c r="V859" s="112">
        <f t="shared" si="314"/>
        <v>-27.346249999999998</v>
      </c>
      <c r="W859" s="112">
        <f t="shared" si="315"/>
        <v>18.063749999999999</v>
      </c>
      <c r="X859" s="112" t="b">
        <f t="shared" si="316"/>
        <v>0</v>
      </c>
      <c r="Y859" s="112" cm="1">
        <f t="array" ref="Y859">_xlfn.QUARTILE.EXC(IF($D$5:$D$906=$D859,$M$5:$M$906),1)</f>
        <v>-15.98</v>
      </c>
      <c r="Z859" s="112" cm="1">
        <f t="array" ref="Z859">_xlfn.QUARTILE.EXC(IF($D$5:$D$906=$D859,$M$5:$M$906),3)</f>
        <v>-2.4</v>
      </c>
      <c r="AA859" s="112">
        <f t="shared" si="317"/>
        <v>13.58</v>
      </c>
      <c r="AB859" s="112">
        <f t="shared" si="318"/>
        <v>-36.35</v>
      </c>
      <c r="AC859" s="112">
        <f t="shared" si="319"/>
        <v>17.970000000000002</v>
      </c>
      <c r="AD859" s="112" t="b">
        <f t="shared" si="320"/>
        <v>0</v>
      </c>
      <c r="AE859" s="101">
        <f t="shared" si="311"/>
        <v>1</v>
      </c>
      <c r="AF859" s="101">
        <f t="shared" si="312"/>
        <v>1</v>
      </c>
      <c r="AG859" s="406" cm="1">
        <f t="array" ref="AG859">_xlfn.QUARTILE.EXC(IF($AT$5:$AT$906=$AT859,$L$5:$L$906),1)</f>
        <v>-25.905000000000001</v>
      </c>
      <c r="AH859" s="406" cm="1">
        <f t="array" ref="AH859">_xlfn.QUARTILE.EXC(IF($AT$5:$AT$906=$AT859,$L$5:$L$906),3)</f>
        <v>-11.835000000000001</v>
      </c>
      <c r="AI859" s="406">
        <f t="shared" si="321"/>
        <v>14.07</v>
      </c>
      <c r="AJ859" s="406">
        <f t="shared" si="322"/>
        <v>-47.010000000000005</v>
      </c>
      <c r="AK859" s="406">
        <f t="shared" si="323"/>
        <v>9.27</v>
      </c>
      <c r="AL859" s="406" t="b">
        <f t="shared" si="324"/>
        <v>0</v>
      </c>
      <c r="AM859" s="406" cm="1">
        <f t="array" ref="AM859">_xlfn.QUARTILE.EXC(IF($AT$5:$AT$906=$AT859,$M$5:$M$906),1)</f>
        <v>-26.35</v>
      </c>
      <c r="AN859" s="406" cm="1">
        <f t="array" ref="AN859">_xlfn.QUARTILE.EXC(IF($AT$5:$AT$906=$AT859,$M$5:$M$906),3)</f>
        <v>-10.225000000000001</v>
      </c>
      <c r="AO859" s="406">
        <f t="shared" si="325"/>
        <v>16.125</v>
      </c>
      <c r="AP859" s="406">
        <f t="shared" si="326"/>
        <v>-50.537500000000001</v>
      </c>
      <c r="AQ859" s="406">
        <f t="shared" si="327"/>
        <v>13.962499999999999</v>
      </c>
      <c r="AR859" s="406" t="b">
        <f t="shared" si="328"/>
        <v>0</v>
      </c>
      <c r="AS859" s="404" t="str">
        <f>INDEX('Org2567'!$BM:$BM,MATCH(Raw_DATA!A859,'Org2567'!$D:$D,0))</f>
        <v>รพช.F2 P60,000-90,000</v>
      </c>
      <c r="AT859" s="404">
        <f>INDEX('Org2567'!$BL:$BL,MATCH(Raw_DATA!A859,'Org2567'!$D:$D,0))</f>
        <v>7</v>
      </c>
      <c r="AU859" s="113"/>
      <c r="AV859" s="101">
        <v>81.27</v>
      </c>
      <c r="AW859" s="101">
        <v>54.87</v>
      </c>
      <c r="AX859" s="101">
        <v>54.21</v>
      </c>
      <c r="AY859" s="101">
        <v>96.99</v>
      </c>
      <c r="AZ859" s="101">
        <v>56.37</v>
      </c>
    </row>
    <row r="860" spans="1:52" x14ac:dyDescent="0.7">
      <c r="A860" s="101" t="s">
        <v>851</v>
      </c>
      <c r="B860" s="101" t="s">
        <v>3551</v>
      </c>
      <c r="C860" s="111" t="str">
        <f>IF(A860="","",INDEX(ID!P:P,MATCH(Raw_DATA!A860,ID!A:A,0)))</f>
        <v>รพช.F2 P30,000-60,000</v>
      </c>
      <c r="D860" s="101">
        <f>IF(A860="","",INDEX(ID!M:M,MATCH(Raw_DATA!A860,ID!A:A,0)))</f>
        <v>6</v>
      </c>
      <c r="E860" s="112">
        <v>1.89</v>
      </c>
      <c r="F860" s="112">
        <v>1.72</v>
      </c>
      <c r="G860" s="112">
        <v>1.51</v>
      </c>
      <c r="H860" s="112">
        <v>21618459.280000001</v>
      </c>
      <c r="I860" s="112">
        <v>-38568814.960000001</v>
      </c>
      <c r="J860" s="112">
        <v>-28679164.010000002</v>
      </c>
      <c r="K860" s="112">
        <v>12574863.130000001</v>
      </c>
      <c r="L860" s="112">
        <v>-18.86</v>
      </c>
      <c r="M860" s="112">
        <v>-30.51</v>
      </c>
      <c r="N860" s="112">
        <f t="shared" si="329"/>
        <v>108</v>
      </c>
      <c r="O860" s="112">
        <f t="shared" si="330"/>
        <v>32</v>
      </c>
      <c r="P860" s="112">
        <f t="shared" si="331"/>
        <v>70</v>
      </c>
      <c r="Q860" s="112">
        <f t="shared" si="332"/>
        <v>63</v>
      </c>
      <c r="R860" s="112">
        <f t="shared" si="333"/>
        <v>36</v>
      </c>
      <c r="S860" s="112" cm="1">
        <f t="array" ref="S860">_xlfn.QUARTILE.EXC(IF($D$5:$D$906=$D860,$L$5:$L$906),1)</f>
        <v>-10.317499999999999</v>
      </c>
      <c r="T860" s="112" cm="1">
        <f t="array" ref="T860">_xlfn.QUARTILE.EXC(IF($D$5:$D$906=$D860,$L$5:$L$906),3)</f>
        <v>1.0349999999999999</v>
      </c>
      <c r="U860" s="112">
        <f t="shared" si="313"/>
        <v>11.352499999999999</v>
      </c>
      <c r="V860" s="112">
        <f t="shared" si="314"/>
        <v>-27.346249999999998</v>
      </c>
      <c r="W860" s="112">
        <f t="shared" si="315"/>
        <v>18.063749999999999</v>
      </c>
      <c r="X860" s="112" t="b">
        <f t="shared" si="316"/>
        <v>0</v>
      </c>
      <c r="Y860" s="112" cm="1">
        <f t="array" ref="Y860">_xlfn.QUARTILE.EXC(IF($D$5:$D$906=$D860,$M$5:$M$906),1)</f>
        <v>-15.98</v>
      </c>
      <c r="Z860" s="112" cm="1">
        <f t="array" ref="Z860">_xlfn.QUARTILE.EXC(IF($D$5:$D$906=$D860,$M$5:$M$906),3)</f>
        <v>-2.4</v>
      </c>
      <c r="AA860" s="112">
        <f t="shared" si="317"/>
        <v>13.58</v>
      </c>
      <c r="AB860" s="112">
        <f t="shared" si="318"/>
        <v>-36.35</v>
      </c>
      <c r="AC860" s="112">
        <f t="shared" si="319"/>
        <v>17.970000000000002</v>
      </c>
      <c r="AD860" s="112" t="b">
        <f t="shared" si="320"/>
        <v>0</v>
      </c>
      <c r="AE860" s="101">
        <f t="shared" si="311"/>
        <v>1</v>
      </c>
      <c r="AF860" s="101">
        <f t="shared" si="312"/>
        <v>1</v>
      </c>
      <c r="AG860" s="406" cm="1">
        <f t="array" ref="AG860">_xlfn.QUARTILE.EXC(IF($AT$5:$AT$906=$AT860,$L$5:$L$906),1)</f>
        <v>-25.905000000000001</v>
      </c>
      <c r="AH860" s="406" cm="1">
        <f t="array" ref="AH860">_xlfn.QUARTILE.EXC(IF($AT$5:$AT$906=$AT860,$L$5:$L$906),3)</f>
        <v>-11.835000000000001</v>
      </c>
      <c r="AI860" s="406">
        <f t="shared" si="321"/>
        <v>14.07</v>
      </c>
      <c r="AJ860" s="406">
        <f t="shared" si="322"/>
        <v>-47.010000000000005</v>
      </c>
      <c r="AK860" s="406">
        <f t="shared" si="323"/>
        <v>9.27</v>
      </c>
      <c r="AL860" s="406" t="b">
        <f t="shared" si="324"/>
        <v>0</v>
      </c>
      <c r="AM860" s="406" cm="1">
        <f t="array" ref="AM860">_xlfn.QUARTILE.EXC(IF($AT$5:$AT$906=$AT860,$M$5:$M$906),1)</f>
        <v>-26.35</v>
      </c>
      <c r="AN860" s="406" cm="1">
        <f t="array" ref="AN860">_xlfn.QUARTILE.EXC(IF($AT$5:$AT$906=$AT860,$M$5:$M$906),3)</f>
        <v>-10.225000000000001</v>
      </c>
      <c r="AO860" s="406">
        <f t="shared" si="325"/>
        <v>16.125</v>
      </c>
      <c r="AP860" s="406">
        <f t="shared" si="326"/>
        <v>-50.537500000000001</v>
      </c>
      <c r="AQ860" s="406">
        <f t="shared" si="327"/>
        <v>13.962499999999999</v>
      </c>
      <c r="AR860" s="406" t="b">
        <f t="shared" si="328"/>
        <v>0</v>
      </c>
      <c r="AS860" s="404" t="str">
        <f>INDEX('Org2567'!$BM:$BM,MATCH(Raw_DATA!A860,'Org2567'!$D:$D,0))</f>
        <v>รพช.F2 P60,000-90,000</v>
      </c>
      <c r="AT860" s="404">
        <f>INDEX('Org2567'!$BL:$BL,MATCH(Raw_DATA!A860,'Org2567'!$D:$D,0))</f>
        <v>7</v>
      </c>
      <c r="AU860" s="113"/>
      <c r="AV860" s="101">
        <v>108.2</v>
      </c>
      <c r="AW860" s="101">
        <v>31.73</v>
      </c>
      <c r="AX860" s="101">
        <v>70.209999999999994</v>
      </c>
      <c r="AY860" s="101">
        <v>63.22</v>
      </c>
      <c r="AZ860" s="101">
        <v>36.04</v>
      </c>
    </row>
    <row r="861" spans="1:52" x14ac:dyDescent="0.7">
      <c r="A861" s="101" t="s">
        <v>852</v>
      </c>
      <c r="B861" s="101" t="s">
        <v>3554</v>
      </c>
      <c r="C861" s="111" t="str">
        <f>IF(A861="","",INDEX(ID!P:P,MATCH(Raw_DATA!A861,ID!A:A,0)))</f>
        <v>รพช.F2 P&lt;=30,000</v>
      </c>
      <c r="D861" s="101">
        <f>IF(A861="","",INDEX(ID!M:M,MATCH(Raw_DATA!A861,ID!A:A,0)))</f>
        <v>5</v>
      </c>
      <c r="E861" s="112">
        <v>1.07</v>
      </c>
      <c r="F861" s="112">
        <v>0.93</v>
      </c>
      <c r="G861" s="112">
        <v>0.59</v>
      </c>
      <c r="H861" s="112">
        <v>1105331.73</v>
      </c>
      <c r="I861" s="112">
        <v>-18589809.34</v>
      </c>
      <c r="J861" s="112">
        <v>-12965751.4</v>
      </c>
      <c r="K861" s="112">
        <v>-6109823.3200000003</v>
      </c>
      <c r="L861" s="112">
        <v>-15.32</v>
      </c>
      <c r="M861" s="112">
        <v>-26.59</v>
      </c>
      <c r="N861" s="112">
        <f t="shared" si="329"/>
        <v>146</v>
      </c>
      <c r="O861" s="112">
        <f t="shared" si="330"/>
        <v>30</v>
      </c>
      <c r="P861" s="112">
        <f t="shared" si="331"/>
        <v>48</v>
      </c>
      <c r="Q861" s="112">
        <f t="shared" si="332"/>
        <v>46</v>
      </c>
      <c r="R861" s="112">
        <f t="shared" si="333"/>
        <v>67</v>
      </c>
      <c r="S861" s="112" cm="1">
        <f t="array" ref="S861">_xlfn.QUARTILE.EXC(IF($D$5:$D$906=$D861,$L$5:$L$906),1)</f>
        <v>-9.4075000000000006</v>
      </c>
      <c r="T861" s="112" cm="1">
        <f t="array" ref="T861">_xlfn.QUARTILE.EXC(IF($D$5:$D$906=$D861,$L$5:$L$906),3)</f>
        <v>1.645</v>
      </c>
      <c r="U861" s="112">
        <f t="shared" si="313"/>
        <v>11.0525</v>
      </c>
      <c r="V861" s="112">
        <f t="shared" si="314"/>
        <v>-25.986249999999998</v>
      </c>
      <c r="W861" s="112">
        <f t="shared" si="315"/>
        <v>18.223749999999999</v>
      </c>
      <c r="X861" s="112" t="b">
        <f t="shared" si="316"/>
        <v>0</v>
      </c>
      <c r="Y861" s="112" cm="1">
        <f t="array" ref="Y861">_xlfn.QUARTILE.EXC(IF($D$5:$D$906=$D861,$M$5:$M$906),1)</f>
        <v>-18.744999999999997</v>
      </c>
      <c r="Z861" s="112" cm="1">
        <f t="array" ref="Z861">_xlfn.QUARTILE.EXC(IF($D$5:$D$906=$D861,$M$5:$M$906),3)</f>
        <v>-2.7</v>
      </c>
      <c r="AA861" s="112">
        <f t="shared" si="317"/>
        <v>16.044999999999998</v>
      </c>
      <c r="AB861" s="112">
        <f t="shared" si="318"/>
        <v>-42.812499999999993</v>
      </c>
      <c r="AC861" s="112">
        <f t="shared" si="319"/>
        <v>21.367499999999996</v>
      </c>
      <c r="AD861" s="112" t="b">
        <f t="shared" si="320"/>
        <v>0</v>
      </c>
      <c r="AE861" s="101">
        <f t="shared" si="311"/>
        <v>1</v>
      </c>
      <c r="AF861" s="101">
        <f t="shared" si="312"/>
        <v>1</v>
      </c>
      <c r="AG861" s="406" cm="1">
        <f t="array" ref="AG861">_xlfn.QUARTILE.EXC(IF($AT$5:$AT$906=$AT861,$L$5:$L$906),1)</f>
        <v>-9.4075000000000006</v>
      </c>
      <c r="AH861" s="406" cm="1">
        <f t="array" ref="AH861">_xlfn.QUARTILE.EXC(IF($AT$5:$AT$906=$AT861,$L$5:$L$906),3)</f>
        <v>1.645</v>
      </c>
      <c r="AI861" s="406">
        <f t="shared" si="321"/>
        <v>11.0525</v>
      </c>
      <c r="AJ861" s="406">
        <f t="shared" si="322"/>
        <v>-25.986249999999998</v>
      </c>
      <c r="AK861" s="406">
        <f t="shared" si="323"/>
        <v>18.223749999999999</v>
      </c>
      <c r="AL861" s="406" t="b">
        <f t="shared" si="324"/>
        <v>0</v>
      </c>
      <c r="AM861" s="406" cm="1">
        <f t="array" ref="AM861">_xlfn.QUARTILE.EXC(IF($AT$5:$AT$906=$AT861,$M$5:$M$906),1)</f>
        <v>-18.744999999999997</v>
      </c>
      <c r="AN861" s="406" cm="1">
        <f t="array" ref="AN861">_xlfn.QUARTILE.EXC(IF($AT$5:$AT$906=$AT861,$M$5:$M$906),3)</f>
        <v>-2.7</v>
      </c>
      <c r="AO861" s="406">
        <f t="shared" si="325"/>
        <v>16.044999999999998</v>
      </c>
      <c r="AP861" s="406">
        <f t="shared" si="326"/>
        <v>-42.812499999999993</v>
      </c>
      <c r="AQ861" s="406">
        <f t="shared" si="327"/>
        <v>21.367499999999996</v>
      </c>
      <c r="AR861" s="406" t="b">
        <f t="shared" si="328"/>
        <v>0</v>
      </c>
      <c r="AS861" s="404" t="str">
        <f>INDEX('Org2567'!$BM:$BM,MATCH(Raw_DATA!A861,'Org2567'!$D:$D,0))</f>
        <v>รพช.F2 P&lt;=30,000</v>
      </c>
      <c r="AT861" s="404">
        <f>INDEX('Org2567'!$BL:$BL,MATCH(Raw_DATA!A861,'Org2567'!$D:$D,0))</f>
        <v>5</v>
      </c>
      <c r="AU861" s="113"/>
      <c r="AV861" s="101">
        <v>146.22999999999999</v>
      </c>
      <c r="AW861" s="101">
        <v>29.69</v>
      </c>
      <c r="AX861" s="101">
        <v>48.01</v>
      </c>
      <c r="AY861" s="101">
        <v>45.8</v>
      </c>
      <c r="AZ861" s="101">
        <v>66.97</v>
      </c>
    </row>
    <row r="862" spans="1:52" x14ac:dyDescent="0.7">
      <c r="A862" s="101" t="s">
        <v>853</v>
      </c>
      <c r="B862" s="101" t="s">
        <v>3557</v>
      </c>
      <c r="C862" s="111" t="str">
        <f>IF(A862="","",INDEX(ID!P:P,MATCH(Raw_DATA!A862,ID!A:A,0)))</f>
        <v>รพช.M2 B&gt;100</v>
      </c>
      <c r="D862" s="101">
        <f>IF(A862="","",INDEX(ID!M:M,MATCH(Raw_DATA!A862,ID!A:A,0)))</f>
        <v>13</v>
      </c>
      <c r="E862" s="112">
        <v>4.2699999999999996</v>
      </c>
      <c r="F862" s="112">
        <v>4.1100000000000003</v>
      </c>
      <c r="G862" s="112">
        <v>3.54</v>
      </c>
      <c r="H862" s="112">
        <v>135719379.03999999</v>
      </c>
      <c r="I862" s="112">
        <v>-42529719.439999998</v>
      </c>
      <c r="J862" s="112">
        <v>-24803187</v>
      </c>
      <c r="K862" s="112">
        <v>105442893.67</v>
      </c>
      <c r="L862" s="112">
        <v>-11.38</v>
      </c>
      <c r="M862" s="112">
        <v>-12.3</v>
      </c>
      <c r="N862" s="112">
        <f t="shared" si="329"/>
        <v>172</v>
      </c>
      <c r="O862" s="112">
        <f t="shared" si="330"/>
        <v>86</v>
      </c>
      <c r="P862" s="112">
        <f t="shared" si="331"/>
        <v>36</v>
      </c>
      <c r="Q862" s="112">
        <f t="shared" si="332"/>
        <v>70</v>
      </c>
      <c r="R862" s="112">
        <f t="shared" si="333"/>
        <v>49</v>
      </c>
      <c r="S862" s="112" cm="1">
        <f t="array" ref="S862">_xlfn.QUARTILE.EXC(IF($D$5:$D$906=$D862,$L$5:$L$906),1)</f>
        <v>-7.51</v>
      </c>
      <c r="T862" s="112" cm="1">
        <f t="array" ref="T862">_xlfn.QUARTILE.EXC(IF($D$5:$D$906=$D862,$L$5:$L$906),3)</f>
        <v>3.04</v>
      </c>
      <c r="U862" s="112">
        <f t="shared" si="313"/>
        <v>10.55</v>
      </c>
      <c r="V862" s="112">
        <f t="shared" si="314"/>
        <v>-23.335000000000001</v>
      </c>
      <c r="W862" s="112">
        <f t="shared" si="315"/>
        <v>18.865000000000002</v>
      </c>
      <c r="X862" s="112" t="b">
        <f t="shared" si="316"/>
        <v>0</v>
      </c>
      <c r="Y862" s="112" cm="1">
        <f t="array" ref="Y862">_xlfn.QUARTILE.EXC(IF($D$5:$D$906=$D862,$M$5:$M$906),1)</f>
        <v>-12.23</v>
      </c>
      <c r="Z862" s="112" cm="1">
        <f t="array" ref="Z862">_xlfn.QUARTILE.EXC(IF($D$5:$D$906=$D862,$M$5:$M$906),3)</f>
        <v>-0.18</v>
      </c>
      <c r="AA862" s="112">
        <f t="shared" si="317"/>
        <v>12.05</v>
      </c>
      <c r="AB862" s="112">
        <f t="shared" si="318"/>
        <v>-30.305000000000003</v>
      </c>
      <c r="AC862" s="112">
        <f t="shared" si="319"/>
        <v>17.895000000000003</v>
      </c>
      <c r="AD862" s="112" t="b">
        <f t="shared" si="320"/>
        <v>0</v>
      </c>
      <c r="AE862" s="101">
        <f t="shared" si="311"/>
        <v>1</v>
      </c>
      <c r="AF862" s="101">
        <f t="shared" si="312"/>
        <v>1</v>
      </c>
      <c r="AG862" s="406" cm="1">
        <f t="array" ref="AG862">_xlfn.QUARTILE.EXC(IF($AT$5:$AT$906=$AT862,$L$5:$L$906),1)</f>
        <v>-7.51</v>
      </c>
      <c r="AH862" s="406" cm="1">
        <f t="array" ref="AH862">_xlfn.QUARTILE.EXC(IF($AT$5:$AT$906=$AT862,$L$5:$L$906),3)</f>
        <v>3.04</v>
      </c>
      <c r="AI862" s="406">
        <f t="shared" si="321"/>
        <v>10.55</v>
      </c>
      <c r="AJ862" s="406">
        <f t="shared" si="322"/>
        <v>-23.335000000000001</v>
      </c>
      <c r="AK862" s="406">
        <f t="shared" si="323"/>
        <v>18.865000000000002</v>
      </c>
      <c r="AL862" s="406" t="b">
        <f t="shared" si="324"/>
        <v>0</v>
      </c>
      <c r="AM862" s="406" cm="1">
        <f t="array" ref="AM862">_xlfn.QUARTILE.EXC(IF($AT$5:$AT$906=$AT862,$M$5:$M$906),1)</f>
        <v>-12.23</v>
      </c>
      <c r="AN862" s="406" cm="1">
        <f t="array" ref="AN862">_xlfn.QUARTILE.EXC(IF($AT$5:$AT$906=$AT862,$M$5:$M$906),3)</f>
        <v>-0.18</v>
      </c>
      <c r="AO862" s="406">
        <f t="shared" si="325"/>
        <v>12.05</v>
      </c>
      <c r="AP862" s="406">
        <f t="shared" si="326"/>
        <v>-30.305000000000003</v>
      </c>
      <c r="AQ862" s="406">
        <f t="shared" si="327"/>
        <v>17.895000000000003</v>
      </c>
      <c r="AR862" s="406" t="b">
        <f t="shared" si="328"/>
        <v>0</v>
      </c>
      <c r="AS862" s="404" t="str">
        <f>INDEX('Org2567'!$BM:$BM,MATCH(Raw_DATA!A862,'Org2567'!$D:$D,0))</f>
        <v>รพช.M2 B&gt;100</v>
      </c>
      <c r="AT862" s="404">
        <f>INDEX('Org2567'!$BL:$BL,MATCH(Raw_DATA!A862,'Org2567'!$D:$D,0))</f>
        <v>13</v>
      </c>
      <c r="AU862" s="113"/>
      <c r="AV862" s="101">
        <v>172.22</v>
      </c>
      <c r="AW862" s="101">
        <v>85.51</v>
      </c>
      <c r="AX862" s="101">
        <v>35.78</v>
      </c>
      <c r="AY862" s="101">
        <v>69.89</v>
      </c>
      <c r="AZ862" s="101">
        <v>49.2</v>
      </c>
    </row>
    <row r="863" spans="1:52" x14ac:dyDescent="0.7">
      <c r="A863" s="101" t="s">
        <v>854</v>
      </c>
      <c r="B863" s="101" t="s">
        <v>3560</v>
      </c>
      <c r="C863" s="111" t="str">
        <f>IF(A863="","",INDEX(ID!P:P,MATCH(Raw_DATA!A863,ID!A:A,0)))</f>
        <v>รพช.F2 P&lt;=30,000</v>
      </c>
      <c r="D863" s="101">
        <f>IF(A863="","",INDEX(ID!M:M,MATCH(Raw_DATA!A863,ID!A:A,0)))</f>
        <v>5</v>
      </c>
      <c r="E863" s="112">
        <v>3.8</v>
      </c>
      <c r="F863" s="112">
        <v>3.61</v>
      </c>
      <c r="G863" s="112">
        <v>3.21</v>
      </c>
      <c r="H863" s="112">
        <v>32280606.149999999</v>
      </c>
      <c r="I863" s="112">
        <v>-29206399.390000001</v>
      </c>
      <c r="J863" s="112">
        <v>-21189590.16</v>
      </c>
      <c r="K863" s="112">
        <v>25466048.379999999</v>
      </c>
      <c r="L863" s="112">
        <v>-26.67</v>
      </c>
      <c r="M863" s="112">
        <v>-26.46</v>
      </c>
      <c r="N863" s="112">
        <f t="shared" si="329"/>
        <v>69</v>
      </c>
      <c r="O863" s="112">
        <f t="shared" si="330"/>
        <v>45</v>
      </c>
      <c r="P863" s="112">
        <f t="shared" si="331"/>
        <v>48</v>
      </c>
      <c r="Q863" s="112">
        <f t="shared" si="332"/>
        <v>106</v>
      </c>
      <c r="R863" s="112">
        <f t="shared" si="333"/>
        <v>58</v>
      </c>
      <c r="S863" s="112" cm="1">
        <f t="array" ref="S863">_xlfn.QUARTILE.EXC(IF($D$5:$D$906=$D863,$L$5:$L$906),1)</f>
        <v>-9.4075000000000006</v>
      </c>
      <c r="T863" s="112" cm="1">
        <f t="array" ref="T863">_xlfn.QUARTILE.EXC(IF($D$5:$D$906=$D863,$L$5:$L$906),3)</f>
        <v>1.645</v>
      </c>
      <c r="U863" s="112">
        <f t="shared" si="313"/>
        <v>11.0525</v>
      </c>
      <c r="V863" s="112">
        <f t="shared" si="314"/>
        <v>-25.986249999999998</v>
      </c>
      <c r="W863" s="112">
        <f t="shared" si="315"/>
        <v>18.223749999999999</v>
      </c>
      <c r="X863" s="112" t="b">
        <f t="shared" si="316"/>
        <v>1</v>
      </c>
      <c r="Y863" s="112" cm="1">
        <f t="array" ref="Y863">_xlfn.QUARTILE.EXC(IF($D$5:$D$906=$D863,$M$5:$M$906),1)</f>
        <v>-18.744999999999997</v>
      </c>
      <c r="Z863" s="112" cm="1">
        <f t="array" ref="Z863">_xlfn.QUARTILE.EXC(IF($D$5:$D$906=$D863,$M$5:$M$906),3)</f>
        <v>-2.7</v>
      </c>
      <c r="AA863" s="112">
        <f t="shared" si="317"/>
        <v>16.044999999999998</v>
      </c>
      <c r="AB863" s="112">
        <f t="shared" si="318"/>
        <v>-42.812499999999993</v>
      </c>
      <c r="AC863" s="112">
        <f t="shared" si="319"/>
        <v>21.367499999999996</v>
      </c>
      <c r="AD863" s="112" t="b">
        <f t="shared" si="320"/>
        <v>0</v>
      </c>
      <c r="AE863" s="101">
        <f t="shared" si="311"/>
        <v>1</v>
      </c>
      <c r="AF863" s="101">
        <f t="shared" si="312"/>
        <v>1</v>
      </c>
      <c r="AG863" s="406" cm="1">
        <f t="array" ref="AG863">_xlfn.QUARTILE.EXC(IF($AT$5:$AT$906=$AT863,$L$5:$L$906),1)</f>
        <v>-9.4075000000000006</v>
      </c>
      <c r="AH863" s="406" cm="1">
        <f t="array" ref="AH863">_xlfn.QUARTILE.EXC(IF($AT$5:$AT$906=$AT863,$L$5:$L$906),3)</f>
        <v>1.645</v>
      </c>
      <c r="AI863" s="406">
        <f t="shared" si="321"/>
        <v>11.0525</v>
      </c>
      <c r="AJ863" s="406">
        <f t="shared" si="322"/>
        <v>-25.986249999999998</v>
      </c>
      <c r="AK863" s="406">
        <f t="shared" si="323"/>
        <v>18.223749999999999</v>
      </c>
      <c r="AL863" s="406" t="b">
        <f t="shared" si="324"/>
        <v>1</v>
      </c>
      <c r="AM863" s="406" cm="1">
        <f t="array" ref="AM863">_xlfn.QUARTILE.EXC(IF($AT$5:$AT$906=$AT863,$M$5:$M$906),1)</f>
        <v>-18.744999999999997</v>
      </c>
      <c r="AN863" s="406" cm="1">
        <f t="array" ref="AN863">_xlfn.QUARTILE.EXC(IF($AT$5:$AT$906=$AT863,$M$5:$M$906),3)</f>
        <v>-2.7</v>
      </c>
      <c r="AO863" s="406">
        <f t="shared" si="325"/>
        <v>16.044999999999998</v>
      </c>
      <c r="AP863" s="406">
        <f t="shared" si="326"/>
        <v>-42.812499999999993</v>
      </c>
      <c r="AQ863" s="406">
        <f t="shared" si="327"/>
        <v>21.367499999999996</v>
      </c>
      <c r="AR863" s="406" t="b">
        <f t="shared" si="328"/>
        <v>0</v>
      </c>
      <c r="AS863" s="404" t="str">
        <f>INDEX('Org2567'!$BM:$BM,MATCH(Raw_DATA!A863,'Org2567'!$D:$D,0))</f>
        <v>รพช.F2 P&lt;=30,000</v>
      </c>
      <c r="AT863" s="404">
        <f>INDEX('Org2567'!$BL:$BL,MATCH(Raw_DATA!A863,'Org2567'!$D:$D,0))</f>
        <v>5</v>
      </c>
      <c r="AU863" s="113"/>
      <c r="AV863" s="101">
        <v>68.94</v>
      </c>
      <c r="AW863" s="101">
        <v>45.21</v>
      </c>
      <c r="AX863" s="101">
        <v>48.11</v>
      </c>
      <c r="AY863" s="101">
        <v>106.42</v>
      </c>
      <c r="AZ863" s="101">
        <v>58.04</v>
      </c>
    </row>
    <row r="864" spans="1:52" x14ac:dyDescent="0.7">
      <c r="A864" s="101" t="s">
        <v>855</v>
      </c>
      <c r="B864" s="101" t="s">
        <v>3494</v>
      </c>
      <c r="C864" s="111" t="str">
        <f>IF(A864="","",INDEX(ID!P:P,MATCH(Raw_DATA!A864,ID!A:A,0)))</f>
        <v>รพท.S B&gt;400</v>
      </c>
      <c r="D864" s="101">
        <f>IF(A864="","",INDEX(ID!M:M,MATCH(Raw_DATA!A864,ID!A:A,0)))</f>
        <v>17</v>
      </c>
      <c r="E864" s="112">
        <v>3.29</v>
      </c>
      <c r="F864" s="112">
        <v>3.02</v>
      </c>
      <c r="G864" s="112">
        <v>1.92</v>
      </c>
      <c r="H864" s="112">
        <v>763414682.25</v>
      </c>
      <c r="I864" s="112">
        <v>161132368.78999999</v>
      </c>
      <c r="J864" s="112">
        <v>192665068.56</v>
      </c>
      <c r="K864" s="112">
        <v>305552288.64999998</v>
      </c>
      <c r="L864" s="112">
        <v>11.11</v>
      </c>
      <c r="M864" s="112">
        <v>7.43</v>
      </c>
      <c r="N864" s="112">
        <f t="shared" si="329"/>
        <v>41</v>
      </c>
      <c r="O864" s="112">
        <f t="shared" si="330"/>
        <v>50</v>
      </c>
      <c r="P864" s="112">
        <f t="shared" si="331"/>
        <v>56</v>
      </c>
      <c r="Q864" s="112">
        <f t="shared" si="332"/>
        <v>65</v>
      </c>
      <c r="R864" s="112">
        <f t="shared" si="333"/>
        <v>30</v>
      </c>
      <c r="S864" s="112" cm="1">
        <f t="array" ref="S864">_xlfn.QUARTILE.EXC(IF($D$5:$D$906=$D864,$L$5:$L$906),1)</f>
        <v>-0.03</v>
      </c>
      <c r="T864" s="112" cm="1">
        <f t="array" ref="T864">_xlfn.QUARTILE.EXC(IF($D$5:$D$906=$D864,$L$5:$L$906),3)</f>
        <v>9.4700000000000006</v>
      </c>
      <c r="U864" s="112">
        <f t="shared" si="313"/>
        <v>9.5</v>
      </c>
      <c r="V864" s="112">
        <f t="shared" si="314"/>
        <v>-14.28</v>
      </c>
      <c r="W864" s="112">
        <f t="shared" si="315"/>
        <v>23.72</v>
      </c>
      <c r="X864" s="112" t="b">
        <f t="shared" si="316"/>
        <v>0</v>
      </c>
      <c r="Y864" s="112" cm="1">
        <f t="array" ref="Y864">_xlfn.QUARTILE.EXC(IF($D$5:$D$906=$D864,$M$5:$M$906),1)</f>
        <v>-6.29</v>
      </c>
      <c r="Z864" s="112" cm="1">
        <f t="array" ref="Z864">_xlfn.QUARTILE.EXC(IF($D$5:$D$906=$D864,$M$5:$M$906),3)</f>
        <v>1.83</v>
      </c>
      <c r="AA864" s="112">
        <f t="shared" si="317"/>
        <v>8.120000000000001</v>
      </c>
      <c r="AB864" s="112">
        <f t="shared" si="318"/>
        <v>-18.470000000000002</v>
      </c>
      <c r="AC864" s="112">
        <f t="shared" si="319"/>
        <v>14.010000000000002</v>
      </c>
      <c r="AD864" s="112" t="b">
        <f t="shared" si="320"/>
        <v>0</v>
      </c>
      <c r="AE864" s="101">
        <f t="shared" si="311"/>
        <v>0</v>
      </c>
      <c r="AF864" s="101">
        <f t="shared" si="312"/>
        <v>0</v>
      </c>
      <c r="AG864" s="406" cm="1">
        <f t="array" ref="AG864">_xlfn.QUARTILE.EXC(IF($AT$5:$AT$906=$AT864,$L$5:$L$906),1)</f>
        <v>-0.03</v>
      </c>
      <c r="AH864" s="406" cm="1">
        <f t="array" ref="AH864">_xlfn.QUARTILE.EXC(IF($AT$5:$AT$906=$AT864,$L$5:$L$906),3)</f>
        <v>9.4700000000000006</v>
      </c>
      <c r="AI864" s="406">
        <f t="shared" si="321"/>
        <v>9.5</v>
      </c>
      <c r="AJ864" s="406">
        <f t="shared" si="322"/>
        <v>-14.28</v>
      </c>
      <c r="AK864" s="406">
        <f t="shared" si="323"/>
        <v>23.72</v>
      </c>
      <c r="AL864" s="406" t="b">
        <f t="shared" si="324"/>
        <v>0</v>
      </c>
      <c r="AM864" s="406" cm="1">
        <f t="array" ref="AM864">_xlfn.QUARTILE.EXC(IF($AT$5:$AT$906=$AT864,$M$5:$M$906),1)</f>
        <v>-6.29</v>
      </c>
      <c r="AN864" s="406" cm="1">
        <f t="array" ref="AN864">_xlfn.QUARTILE.EXC(IF($AT$5:$AT$906=$AT864,$M$5:$M$906),3)</f>
        <v>1.83</v>
      </c>
      <c r="AO864" s="406">
        <f t="shared" si="325"/>
        <v>8.120000000000001</v>
      </c>
      <c r="AP864" s="406">
        <f t="shared" si="326"/>
        <v>-18.470000000000002</v>
      </c>
      <c r="AQ864" s="406">
        <f t="shared" si="327"/>
        <v>14.010000000000002</v>
      </c>
      <c r="AR864" s="406" t="b">
        <f t="shared" si="328"/>
        <v>0</v>
      </c>
      <c r="AS864" s="404" t="str">
        <f>INDEX('Org2567'!$BM:$BM,MATCH(Raw_DATA!A864,'Org2567'!$D:$D,0))</f>
        <v>รพท.S B&gt;400</v>
      </c>
      <c r="AT864" s="404">
        <f>INDEX('Org2567'!$BL:$BL,MATCH(Raw_DATA!A864,'Org2567'!$D:$D,0))</f>
        <v>17</v>
      </c>
      <c r="AU864" s="113"/>
      <c r="AV864" s="101">
        <v>40.92</v>
      </c>
      <c r="AW864" s="101">
        <v>49.95</v>
      </c>
      <c r="AX864" s="101">
        <v>56.32</v>
      </c>
      <c r="AY864" s="101">
        <v>64.900000000000006</v>
      </c>
      <c r="AZ864" s="101">
        <v>30.21</v>
      </c>
    </row>
    <row r="865" spans="1:52" x14ac:dyDescent="0.7">
      <c r="A865" s="101" t="s">
        <v>856</v>
      </c>
      <c r="B865" s="101" t="s">
        <v>3498</v>
      </c>
      <c r="C865" s="111" t="str">
        <f>IF(A865="","",INDEX(ID!P:P,MATCH(Raw_DATA!A865,ID!A:A,0)))</f>
        <v>รพช.F2 P&lt;=30,000</v>
      </c>
      <c r="D865" s="101">
        <f>IF(A865="","",INDEX(ID!M:M,MATCH(Raw_DATA!A865,ID!A:A,0)))</f>
        <v>5</v>
      </c>
      <c r="E865" s="112">
        <v>34.270000000000003</v>
      </c>
      <c r="F865" s="112">
        <v>34</v>
      </c>
      <c r="G865" s="112">
        <v>32.69</v>
      </c>
      <c r="H865" s="112">
        <v>157663096.97</v>
      </c>
      <c r="I865" s="112">
        <v>-5883794.8799999999</v>
      </c>
      <c r="J865" s="112">
        <v>3123385.5</v>
      </c>
      <c r="K865" s="112">
        <v>150136702.03</v>
      </c>
      <c r="L865" s="112">
        <v>3.12</v>
      </c>
      <c r="M865" s="112">
        <v>-2.7</v>
      </c>
      <c r="N865" s="112">
        <f t="shared" si="329"/>
        <v>15</v>
      </c>
      <c r="O865" s="112">
        <f t="shared" si="330"/>
        <v>36</v>
      </c>
      <c r="P865" s="112">
        <f t="shared" si="331"/>
        <v>59</v>
      </c>
      <c r="Q865" s="112">
        <f t="shared" si="332"/>
        <v>154</v>
      </c>
      <c r="R865" s="112">
        <f t="shared" si="333"/>
        <v>46</v>
      </c>
      <c r="S865" s="112" cm="1">
        <f t="array" ref="S865">_xlfn.QUARTILE.EXC(IF($D$5:$D$906=$D865,$L$5:$L$906),1)</f>
        <v>-9.4075000000000006</v>
      </c>
      <c r="T865" s="112" cm="1">
        <f t="array" ref="T865">_xlfn.QUARTILE.EXC(IF($D$5:$D$906=$D865,$L$5:$L$906),3)</f>
        <v>1.645</v>
      </c>
      <c r="U865" s="112">
        <f t="shared" si="313"/>
        <v>11.0525</v>
      </c>
      <c r="V865" s="112">
        <f t="shared" si="314"/>
        <v>-25.986249999999998</v>
      </c>
      <c r="W865" s="112">
        <f t="shared" si="315"/>
        <v>18.223749999999999</v>
      </c>
      <c r="X865" s="112" t="b">
        <f t="shared" si="316"/>
        <v>0</v>
      </c>
      <c r="Y865" s="112" cm="1">
        <f t="array" ref="Y865">_xlfn.QUARTILE.EXC(IF($D$5:$D$906=$D865,$M$5:$M$906),1)</f>
        <v>-18.744999999999997</v>
      </c>
      <c r="Z865" s="112" cm="1">
        <f t="array" ref="Z865">_xlfn.QUARTILE.EXC(IF($D$5:$D$906=$D865,$M$5:$M$906),3)</f>
        <v>-2.7</v>
      </c>
      <c r="AA865" s="112">
        <f t="shared" si="317"/>
        <v>16.044999999999998</v>
      </c>
      <c r="AB865" s="112">
        <f t="shared" si="318"/>
        <v>-42.812499999999993</v>
      </c>
      <c r="AC865" s="112">
        <f t="shared" si="319"/>
        <v>21.367499999999996</v>
      </c>
      <c r="AD865" s="112" t="b">
        <f t="shared" si="320"/>
        <v>0</v>
      </c>
      <c r="AE865" s="101">
        <f t="shared" si="311"/>
        <v>1</v>
      </c>
      <c r="AF865" s="101">
        <f t="shared" si="312"/>
        <v>0</v>
      </c>
      <c r="AG865" s="406" cm="1">
        <f t="array" ref="AG865">_xlfn.QUARTILE.EXC(IF($AT$5:$AT$906=$AT865,$L$5:$L$906),1)</f>
        <v>-9.4075000000000006</v>
      </c>
      <c r="AH865" s="406" cm="1">
        <f t="array" ref="AH865">_xlfn.QUARTILE.EXC(IF($AT$5:$AT$906=$AT865,$L$5:$L$906),3)</f>
        <v>1.645</v>
      </c>
      <c r="AI865" s="406">
        <f t="shared" si="321"/>
        <v>11.0525</v>
      </c>
      <c r="AJ865" s="406">
        <f t="shared" si="322"/>
        <v>-25.986249999999998</v>
      </c>
      <c r="AK865" s="406">
        <f t="shared" si="323"/>
        <v>18.223749999999999</v>
      </c>
      <c r="AL865" s="406" t="b">
        <f t="shared" si="324"/>
        <v>0</v>
      </c>
      <c r="AM865" s="406" cm="1">
        <f t="array" ref="AM865">_xlfn.QUARTILE.EXC(IF($AT$5:$AT$906=$AT865,$M$5:$M$906),1)</f>
        <v>-18.744999999999997</v>
      </c>
      <c r="AN865" s="406" cm="1">
        <f t="array" ref="AN865">_xlfn.QUARTILE.EXC(IF($AT$5:$AT$906=$AT865,$M$5:$M$906),3)</f>
        <v>-2.7</v>
      </c>
      <c r="AO865" s="406">
        <f t="shared" si="325"/>
        <v>16.044999999999998</v>
      </c>
      <c r="AP865" s="406">
        <f t="shared" si="326"/>
        <v>-42.812499999999993</v>
      </c>
      <c r="AQ865" s="406">
        <f t="shared" si="327"/>
        <v>21.367499999999996</v>
      </c>
      <c r="AR865" s="406" t="b">
        <f t="shared" si="328"/>
        <v>0</v>
      </c>
      <c r="AS865" s="404" t="str">
        <f>INDEX('Org2567'!$BM:$BM,MATCH(Raw_DATA!A865,'Org2567'!$D:$D,0))</f>
        <v>รพช.F2 P&lt;=30,000</v>
      </c>
      <c r="AT865" s="404">
        <f>INDEX('Org2567'!$BL:$BL,MATCH(Raw_DATA!A865,'Org2567'!$D:$D,0))</f>
        <v>5</v>
      </c>
      <c r="AU865" s="113"/>
      <c r="AV865" s="101">
        <v>14.73</v>
      </c>
      <c r="AW865" s="101">
        <v>35.81</v>
      </c>
      <c r="AX865" s="101">
        <v>58.59</v>
      </c>
      <c r="AY865" s="101">
        <v>153.91</v>
      </c>
      <c r="AZ865" s="101">
        <v>46.2</v>
      </c>
    </row>
    <row r="866" spans="1:52" x14ac:dyDescent="0.7">
      <c r="A866" s="101" t="s">
        <v>857</v>
      </c>
      <c r="B866" s="101" t="s">
        <v>3501</v>
      </c>
      <c r="C866" s="111" t="str">
        <f>IF(A866="","",INDEX(ID!P:P,MATCH(Raw_DATA!A866,ID!A:A,0)))</f>
        <v>รพช.F2 P30,000-60,000</v>
      </c>
      <c r="D866" s="101">
        <f>IF(A866="","",INDEX(ID!M:M,MATCH(Raw_DATA!A866,ID!A:A,0)))</f>
        <v>6</v>
      </c>
      <c r="E866" s="112">
        <v>6.01</v>
      </c>
      <c r="F866" s="112">
        <v>5.73</v>
      </c>
      <c r="G866" s="112">
        <v>4.87</v>
      </c>
      <c r="H866" s="112">
        <v>47800860.299999997</v>
      </c>
      <c r="I866" s="112">
        <v>-19290483.18</v>
      </c>
      <c r="J866" s="112">
        <v>-13761216.720000001</v>
      </c>
      <c r="K866" s="112">
        <v>36939652.75</v>
      </c>
      <c r="L866" s="112">
        <v>-11.69</v>
      </c>
      <c r="M866" s="112">
        <v>-18.149999999999999</v>
      </c>
      <c r="N866" s="112">
        <f t="shared" si="329"/>
        <v>86</v>
      </c>
      <c r="O866" s="112">
        <f t="shared" si="330"/>
        <v>18</v>
      </c>
      <c r="P866" s="112">
        <f t="shared" si="331"/>
        <v>57</v>
      </c>
      <c r="Q866" s="112">
        <f t="shared" si="332"/>
        <v>107</v>
      </c>
      <c r="R866" s="112">
        <f t="shared" si="333"/>
        <v>45</v>
      </c>
      <c r="S866" s="112" cm="1">
        <f t="array" ref="S866">_xlfn.QUARTILE.EXC(IF($D$5:$D$906=$D866,$L$5:$L$906),1)</f>
        <v>-10.317499999999999</v>
      </c>
      <c r="T866" s="112" cm="1">
        <f t="array" ref="T866">_xlfn.QUARTILE.EXC(IF($D$5:$D$906=$D866,$L$5:$L$906),3)</f>
        <v>1.0349999999999999</v>
      </c>
      <c r="U866" s="112">
        <f t="shared" si="313"/>
        <v>11.352499999999999</v>
      </c>
      <c r="V866" s="112">
        <f t="shared" si="314"/>
        <v>-27.346249999999998</v>
      </c>
      <c r="W866" s="112">
        <f t="shared" si="315"/>
        <v>18.063749999999999</v>
      </c>
      <c r="X866" s="112" t="b">
        <f t="shared" si="316"/>
        <v>0</v>
      </c>
      <c r="Y866" s="112" cm="1">
        <f t="array" ref="Y866">_xlfn.QUARTILE.EXC(IF($D$5:$D$906=$D866,$M$5:$M$906),1)</f>
        <v>-15.98</v>
      </c>
      <c r="Z866" s="112" cm="1">
        <f t="array" ref="Z866">_xlfn.QUARTILE.EXC(IF($D$5:$D$906=$D866,$M$5:$M$906),3)</f>
        <v>-2.4</v>
      </c>
      <c r="AA866" s="112">
        <f t="shared" si="317"/>
        <v>13.58</v>
      </c>
      <c r="AB866" s="112">
        <f t="shared" si="318"/>
        <v>-36.35</v>
      </c>
      <c r="AC866" s="112">
        <f t="shared" si="319"/>
        <v>17.970000000000002</v>
      </c>
      <c r="AD866" s="112" t="b">
        <f t="shared" si="320"/>
        <v>0</v>
      </c>
      <c r="AE866" s="101">
        <f t="shared" si="311"/>
        <v>1</v>
      </c>
      <c r="AF866" s="101">
        <f t="shared" si="312"/>
        <v>1</v>
      </c>
      <c r="AG866" s="406" cm="1">
        <f t="array" ref="AG866">_xlfn.QUARTILE.EXC(IF($AT$5:$AT$906=$AT866,$L$5:$L$906),1)</f>
        <v>-9.3850000000000016</v>
      </c>
      <c r="AH866" s="406" cm="1">
        <f t="array" ref="AH866">_xlfn.QUARTILE.EXC(IF($AT$5:$AT$906=$AT866,$L$5:$L$906),3)</f>
        <v>1.2250000000000001</v>
      </c>
      <c r="AI866" s="406">
        <f t="shared" si="321"/>
        <v>10.610000000000001</v>
      </c>
      <c r="AJ866" s="406">
        <f t="shared" si="322"/>
        <v>-25.300000000000004</v>
      </c>
      <c r="AK866" s="406">
        <f t="shared" si="323"/>
        <v>17.140000000000004</v>
      </c>
      <c r="AL866" s="406" t="b">
        <f t="shared" si="324"/>
        <v>0</v>
      </c>
      <c r="AM866" s="406" cm="1">
        <f t="array" ref="AM866">_xlfn.QUARTILE.EXC(IF($AT$5:$AT$906=$AT866,$M$5:$M$906),1)</f>
        <v>-15.515000000000001</v>
      </c>
      <c r="AN866" s="406" cm="1">
        <f t="array" ref="AN866">_xlfn.QUARTILE.EXC(IF($AT$5:$AT$906=$AT866,$M$5:$M$906),3)</f>
        <v>-2.2599999999999998</v>
      </c>
      <c r="AO866" s="406">
        <f t="shared" si="325"/>
        <v>13.255000000000001</v>
      </c>
      <c r="AP866" s="406">
        <f t="shared" si="326"/>
        <v>-35.397500000000001</v>
      </c>
      <c r="AQ866" s="406">
        <f t="shared" si="327"/>
        <v>17.622500000000002</v>
      </c>
      <c r="AR866" s="406" t="b">
        <f t="shared" si="328"/>
        <v>0</v>
      </c>
      <c r="AS866" s="404" t="str">
        <f>INDEX('Org2567'!$BM:$BM,MATCH(Raw_DATA!A866,'Org2567'!$D:$D,0))</f>
        <v>รพช.F2 P30,000-60,000</v>
      </c>
      <c r="AT866" s="404">
        <f>INDEX('Org2567'!$BL:$BL,MATCH(Raw_DATA!A866,'Org2567'!$D:$D,0))</f>
        <v>6</v>
      </c>
      <c r="AU866" s="113"/>
      <c r="AV866" s="101">
        <v>85.68</v>
      </c>
      <c r="AW866" s="101">
        <v>18.32</v>
      </c>
      <c r="AX866" s="101">
        <v>56.86</v>
      </c>
      <c r="AY866" s="101">
        <v>106.83</v>
      </c>
      <c r="AZ866" s="101">
        <v>44.68</v>
      </c>
    </row>
    <row r="867" spans="1:52" x14ac:dyDescent="0.7">
      <c r="A867" s="101" t="s">
        <v>858</v>
      </c>
      <c r="B867" s="101" t="s">
        <v>3504</v>
      </c>
      <c r="C867" s="111" t="str">
        <f>IF(A867="","",INDEX(ID!P:P,MATCH(Raw_DATA!A867,ID!A:A,0)))</f>
        <v>รพช.F1 P&lt;=50,000</v>
      </c>
      <c r="D867" s="101">
        <f>IF(A867="","",INDEX(ID!M:M,MATCH(Raw_DATA!A867,ID!A:A,0)))</f>
        <v>9</v>
      </c>
      <c r="E867" s="112">
        <v>4.72</v>
      </c>
      <c r="F867" s="112">
        <v>4.5999999999999996</v>
      </c>
      <c r="G867" s="112">
        <v>3.77</v>
      </c>
      <c r="H867" s="112">
        <v>63771545.990000002</v>
      </c>
      <c r="I867" s="112">
        <v>-26059886.48</v>
      </c>
      <c r="J867" s="112">
        <v>-19746457.780000001</v>
      </c>
      <c r="K867" s="112">
        <v>47473201.039999999</v>
      </c>
      <c r="L867" s="112">
        <v>-18.52</v>
      </c>
      <c r="M867" s="112">
        <v>-21.01</v>
      </c>
      <c r="N867" s="112">
        <f t="shared" si="329"/>
        <v>65</v>
      </c>
      <c r="O867" s="112">
        <f t="shared" si="330"/>
        <v>42</v>
      </c>
      <c r="P867" s="112">
        <f t="shared" si="331"/>
        <v>89</v>
      </c>
      <c r="Q867" s="112">
        <f t="shared" si="332"/>
        <v>208</v>
      </c>
      <c r="R867" s="112">
        <f t="shared" si="333"/>
        <v>37</v>
      </c>
      <c r="S867" s="112" cm="1">
        <f t="array" ref="S867">_xlfn.QUARTILE.EXC(IF($D$5:$D$906=$D867,$L$5:$L$906),1)</f>
        <v>-8.26</v>
      </c>
      <c r="T867" s="112" cm="1">
        <f t="array" ref="T867">_xlfn.QUARTILE.EXC(IF($D$5:$D$906=$D867,$L$5:$L$906),3)</f>
        <v>3.2450000000000001</v>
      </c>
      <c r="U867" s="112">
        <f t="shared" si="313"/>
        <v>11.504999999999999</v>
      </c>
      <c r="V867" s="112">
        <f t="shared" si="314"/>
        <v>-25.517499999999998</v>
      </c>
      <c r="W867" s="112">
        <f t="shared" si="315"/>
        <v>20.502500000000001</v>
      </c>
      <c r="X867" s="112" t="b">
        <f t="shared" si="316"/>
        <v>0</v>
      </c>
      <c r="Y867" s="112" cm="1">
        <f t="array" ref="Y867">_xlfn.QUARTILE.EXC(IF($D$5:$D$906=$D867,$M$5:$M$906),1)</f>
        <v>-12.452500000000001</v>
      </c>
      <c r="Z867" s="112" cm="1">
        <f t="array" ref="Z867">_xlfn.QUARTILE.EXC(IF($D$5:$D$906=$D867,$M$5:$M$906),3)</f>
        <v>0.39</v>
      </c>
      <c r="AA867" s="112">
        <f t="shared" si="317"/>
        <v>12.842500000000001</v>
      </c>
      <c r="AB867" s="112">
        <f t="shared" si="318"/>
        <v>-31.716250000000002</v>
      </c>
      <c r="AC867" s="112">
        <f t="shared" si="319"/>
        <v>19.653750000000002</v>
      </c>
      <c r="AD867" s="112" t="b">
        <f t="shared" si="320"/>
        <v>0</v>
      </c>
      <c r="AE867" s="101">
        <f t="shared" si="311"/>
        <v>1</v>
      </c>
      <c r="AF867" s="101">
        <f t="shared" si="312"/>
        <v>1</v>
      </c>
      <c r="AG867" s="406" cm="1">
        <f t="array" ref="AG867">_xlfn.QUARTILE.EXC(IF($AT$5:$AT$906=$AT867,$L$5:$L$906),1)</f>
        <v>-8.26</v>
      </c>
      <c r="AH867" s="406" cm="1">
        <f t="array" ref="AH867">_xlfn.QUARTILE.EXC(IF($AT$5:$AT$906=$AT867,$L$5:$L$906),3)</f>
        <v>3.2450000000000001</v>
      </c>
      <c r="AI867" s="406">
        <f t="shared" si="321"/>
        <v>11.504999999999999</v>
      </c>
      <c r="AJ867" s="406">
        <f t="shared" si="322"/>
        <v>-25.517499999999998</v>
      </c>
      <c r="AK867" s="406">
        <f t="shared" si="323"/>
        <v>20.502500000000001</v>
      </c>
      <c r="AL867" s="406" t="b">
        <f t="shared" si="324"/>
        <v>0</v>
      </c>
      <c r="AM867" s="406" cm="1">
        <f t="array" ref="AM867">_xlfn.QUARTILE.EXC(IF($AT$5:$AT$906=$AT867,$M$5:$M$906),1)</f>
        <v>-12.452500000000001</v>
      </c>
      <c r="AN867" s="406" cm="1">
        <f t="array" ref="AN867">_xlfn.QUARTILE.EXC(IF($AT$5:$AT$906=$AT867,$M$5:$M$906),3)</f>
        <v>0.39</v>
      </c>
      <c r="AO867" s="406">
        <f t="shared" si="325"/>
        <v>12.842500000000001</v>
      </c>
      <c r="AP867" s="406">
        <f t="shared" si="326"/>
        <v>-31.716250000000002</v>
      </c>
      <c r="AQ867" s="406">
        <f t="shared" si="327"/>
        <v>19.653750000000002</v>
      </c>
      <c r="AR867" s="406" t="b">
        <f t="shared" si="328"/>
        <v>0</v>
      </c>
      <c r="AS867" s="404" t="str">
        <f>INDEX('Org2567'!$BM:$BM,MATCH(Raw_DATA!A867,'Org2567'!$D:$D,0))</f>
        <v>รพช.F1 P&lt;=50,000</v>
      </c>
      <c r="AT867" s="404">
        <f>INDEX('Org2567'!$BL:$BL,MATCH(Raw_DATA!A867,'Org2567'!$D:$D,0))</f>
        <v>9</v>
      </c>
      <c r="AU867" s="113"/>
      <c r="AV867" s="101">
        <v>65.34</v>
      </c>
      <c r="AW867" s="101">
        <v>42.45</v>
      </c>
      <c r="AX867" s="101">
        <v>88.72</v>
      </c>
      <c r="AY867" s="101">
        <v>208.24</v>
      </c>
      <c r="AZ867" s="101">
        <v>37.049999999999997</v>
      </c>
    </row>
    <row r="868" spans="1:52" x14ac:dyDescent="0.7">
      <c r="A868" s="101" t="s">
        <v>859</v>
      </c>
      <c r="B868" s="101" t="s">
        <v>3507</v>
      </c>
      <c r="C868" s="111" t="str">
        <f>IF(A868="","",INDEX(ID!P:P,MATCH(Raw_DATA!A868,ID!A:A,0)))</f>
        <v>รพช.M2 B&lt;=100</v>
      </c>
      <c r="D868" s="101">
        <f>IF(A868="","",INDEX(ID!M:M,MATCH(Raw_DATA!A868,ID!A:A,0)))</f>
        <v>12</v>
      </c>
      <c r="E868" s="112">
        <v>2.71</v>
      </c>
      <c r="F868" s="112">
        <v>2.44</v>
      </c>
      <c r="G868" s="112">
        <v>1.6</v>
      </c>
      <c r="H868" s="112">
        <v>96028335.799999997</v>
      </c>
      <c r="I868" s="112">
        <v>-64026223.420000002</v>
      </c>
      <c r="J868" s="112">
        <v>-46095867.850000001</v>
      </c>
      <c r="K868" s="112">
        <v>33925113.869999997</v>
      </c>
      <c r="L868" s="112">
        <v>-16.12</v>
      </c>
      <c r="M868" s="112">
        <v>-20.420000000000002</v>
      </c>
      <c r="N868" s="112">
        <f t="shared" si="329"/>
        <v>86</v>
      </c>
      <c r="O868" s="112">
        <f t="shared" si="330"/>
        <v>79</v>
      </c>
      <c r="P868" s="112">
        <f t="shared" si="331"/>
        <v>56</v>
      </c>
      <c r="Q868" s="112">
        <f t="shared" si="332"/>
        <v>615</v>
      </c>
      <c r="R868" s="112">
        <f t="shared" si="333"/>
        <v>63</v>
      </c>
      <c r="S868" s="112" cm="1">
        <f t="array" ref="S868">_xlfn.QUARTILE.EXC(IF($D$5:$D$906=$D868,$L$5:$L$906),1)</f>
        <v>-15.01</v>
      </c>
      <c r="T868" s="112" cm="1">
        <f t="array" ref="T868">_xlfn.QUARTILE.EXC(IF($D$5:$D$906=$D868,$L$5:$L$906),3)</f>
        <v>4.4000000000000004</v>
      </c>
      <c r="U868" s="112">
        <f t="shared" si="313"/>
        <v>19.41</v>
      </c>
      <c r="V868" s="112">
        <f t="shared" si="314"/>
        <v>-44.125</v>
      </c>
      <c r="W868" s="112">
        <f t="shared" si="315"/>
        <v>33.515000000000001</v>
      </c>
      <c r="X868" s="112" t="b">
        <f t="shared" si="316"/>
        <v>0</v>
      </c>
      <c r="Y868" s="112" cm="1">
        <f t="array" ref="Y868">_xlfn.QUARTILE.EXC(IF($D$5:$D$906=$D868,$M$5:$M$906),1)</f>
        <v>-15.23</v>
      </c>
      <c r="Z868" s="112" cm="1">
        <f t="array" ref="Z868">_xlfn.QUARTILE.EXC(IF($D$5:$D$906=$D868,$M$5:$M$906),3)</f>
        <v>-0.92</v>
      </c>
      <c r="AA868" s="112">
        <f t="shared" si="317"/>
        <v>14.31</v>
      </c>
      <c r="AB868" s="112">
        <f t="shared" si="318"/>
        <v>-36.695</v>
      </c>
      <c r="AC868" s="112">
        <f t="shared" si="319"/>
        <v>20.544999999999998</v>
      </c>
      <c r="AD868" s="112" t="b">
        <f t="shared" si="320"/>
        <v>0</v>
      </c>
      <c r="AE868" s="101">
        <f t="shared" si="311"/>
        <v>1</v>
      </c>
      <c r="AF868" s="101">
        <f t="shared" si="312"/>
        <v>1</v>
      </c>
      <c r="AG868" s="406" cm="1">
        <f t="array" ref="AG868">_xlfn.QUARTILE.EXC(IF($AT$5:$AT$906=$AT868,$L$5:$L$906),1)</f>
        <v>-15.01</v>
      </c>
      <c r="AH868" s="406" cm="1">
        <f t="array" ref="AH868">_xlfn.QUARTILE.EXC(IF($AT$5:$AT$906=$AT868,$L$5:$L$906),3)</f>
        <v>4.4000000000000004</v>
      </c>
      <c r="AI868" s="406">
        <f t="shared" si="321"/>
        <v>19.41</v>
      </c>
      <c r="AJ868" s="406">
        <f t="shared" si="322"/>
        <v>-44.125</v>
      </c>
      <c r="AK868" s="406">
        <f t="shared" si="323"/>
        <v>33.515000000000001</v>
      </c>
      <c r="AL868" s="406" t="b">
        <f t="shared" si="324"/>
        <v>0</v>
      </c>
      <c r="AM868" s="406" cm="1">
        <f t="array" ref="AM868">_xlfn.QUARTILE.EXC(IF($AT$5:$AT$906=$AT868,$M$5:$M$906),1)</f>
        <v>-15.23</v>
      </c>
      <c r="AN868" s="406" cm="1">
        <f t="array" ref="AN868">_xlfn.QUARTILE.EXC(IF($AT$5:$AT$906=$AT868,$M$5:$M$906),3)</f>
        <v>-0.92</v>
      </c>
      <c r="AO868" s="406">
        <f t="shared" si="325"/>
        <v>14.31</v>
      </c>
      <c r="AP868" s="406">
        <f t="shared" si="326"/>
        <v>-36.695</v>
      </c>
      <c r="AQ868" s="406">
        <f t="shared" si="327"/>
        <v>20.544999999999998</v>
      </c>
      <c r="AR868" s="406" t="b">
        <f t="shared" si="328"/>
        <v>0</v>
      </c>
      <c r="AS868" s="404" t="str">
        <f>INDEX('Org2567'!$BM:$BM,MATCH(Raw_DATA!A868,'Org2567'!$D:$D,0))</f>
        <v>รพช.M2 B&lt;=100</v>
      </c>
      <c r="AT868" s="404">
        <f>INDEX('Org2567'!$BL:$BL,MATCH(Raw_DATA!A868,'Org2567'!$D:$D,0))</f>
        <v>12</v>
      </c>
      <c r="AU868" s="113"/>
      <c r="AV868" s="101">
        <v>85.92</v>
      </c>
      <c r="AW868" s="101">
        <v>78.540000000000006</v>
      </c>
      <c r="AX868" s="101">
        <v>56.02</v>
      </c>
      <c r="AY868" s="101">
        <v>615.37</v>
      </c>
      <c r="AZ868" s="101">
        <v>62.99</v>
      </c>
    </row>
    <row r="869" spans="1:52" x14ac:dyDescent="0.7">
      <c r="A869" s="101" t="s">
        <v>860</v>
      </c>
      <c r="B869" s="101" t="s">
        <v>3510</v>
      </c>
      <c r="C869" s="111" t="str">
        <f>IF(A869="","",INDEX(ID!P:P,MATCH(Raw_DATA!A869,ID!A:A,0)))</f>
        <v>รพช.F2 P30,000-60,000</v>
      </c>
      <c r="D869" s="101">
        <f>IF(A869="","",INDEX(ID!M:M,MATCH(Raw_DATA!A869,ID!A:A,0)))</f>
        <v>6</v>
      </c>
      <c r="E869" s="112">
        <v>5.14</v>
      </c>
      <c r="F869" s="112">
        <v>5.0199999999999996</v>
      </c>
      <c r="G869" s="112">
        <v>4.2300000000000004</v>
      </c>
      <c r="H869" s="112">
        <v>57921909.369999997</v>
      </c>
      <c r="I869" s="112">
        <v>-22183036.57</v>
      </c>
      <c r="J869" s="112">
        <v>-17417550.899999999</v>
      </c>
      <c r="K869" s="112">
        <v>45171690.920000002</v>
      </c>
      <c r="L869" s="112">
        <v>-13.71</v>
      </c>
      <c r="M869" s="112">
        <v>-20.62</v>
      </c>
      <c r="N869" s="112">
        <f t="shared" si="329"/>
        <v>90</v>
      </c>
      <c r="O869" s="112">
        <f t="shared" si="330"/>
        <v>40</v>
      </c>
      <c r="P869" s="112">
        <f t="shared" si="331"/>
        <v>62</v>
      </c>
      <c r="Q869" s="112">
        <f t="shared" si="332"/>
        <v>157</v>
      </c>
      <c r="R869" s="112">
        <f t="shared" si="333"/>
        <v>47</v>
      </c>
      <c r="S869" s="112" cm="1">
        <f t="array" ref="S869">_xlfn.QUARTILE.EXC(IF($D$5:$D$906=$D869,$L$5:$L$906),1)</f>
        <v>-10.317499999999999</v>
      </c>
      <c r="T869" s="112" cm="1">
        <f t="array" ref="T869">_xlfn.QUARTILE.EXC(IF($D$5:$D$906=$D869,$L$5:$L$906),3)</f>
        <v>1.0349999999999999</v>
      </c>
      <c r="U869" s="112">
        <f t="shared" si="313"/>
        <v>11.352499999999999</v>
      </c>
      <c r="V869" s="112">
        <f t="shared" si="314"/>
        <v>-27.346249999999998</v>
      </c>
      <c r="W869" s="112">
        <f t="shared" si="315"/>
        <v>18.063749999999999</v>
      </c>
      <c r="X869" s="112" t="b">
        <f t="shared" si="316"/>
        <v>0</v>
      </c>
      <c r="Y869" s="112" cm="1">
        <f t="array" ref="Y869">_xlfn.QUARTILE.EXC(IF($D$5:$D$906=$D869,$M$5:$M$906),1)</f>
        <v>-15.98</v>
      </c>
      <c r="Z869" s="112" cm="1">
        <f t="array" ref="Z869">_xlfn.QUARTILE.EXC(IF($D$5:$D$906=$D869,$M$5:$M$906),3)</f>
        <v>-2.4</v>
      </c>
      <c r="AA869" s="112">
        <f t="shared" si="317"/>
        <v>13.58</v>
      </c>
      <c r="AB869" s="112">
        <f t="shared" si="318"/>
        <v>-36.35</v>
      </c>
      <c r="AC869" s="112">
        <f t="shared" si="319"/>
        <v>17.970000000000002</v>
      </c>
      <c r="AD869" s="112" t="b">
        <f t="shared" si="320"/>
        <v>0</v>
      </c>
      <c r="AE869" s="101">
        <f t="shared" si="311"/>
        <v>1</v>
      </c>
      <c r="AF869" s="101">
        <f t="shared" si="312"/>
        <v>1</v>
      </c>
      <c r="AG869" s="406" cm="1">
        <f t="array" ref="AG869">_xlfn.QUARTILE.EXC(IF($AT$5:$AT$906=$AT869,$L$5:$L$906),1)</f>
        <v>-9.3850000000000016</v>
      </c>
      <c r="AH869" s="406" cm="1">
        <f t="array" ref="AH869">_xlfn.QUARTILE.EXC(IF($AT$5:$AT$906=$AT869,$L$5:$L$906),3)</f>
        <v>1.2250000000000001</v>
      </c>
      <c r="AI869" s="406">
        <f t="shared" si="321"/>
        <v>10.610000000000001</v>
      </c>
      <c r="AJ869" s="406">
        <f t="shared" si="322"/>
        <v>-25.300000000000004</v>
      </c>
      <c r="AK869" s="406">
        <f t="shared" si="323"/>
        <v>17.140000000000004</v>
      </c>
      <c r="AL869" s="406" t="b">
        <f t="shared" si="324"/>
        <v>0</v>
      </c>
      <c r="AM869" s="406" cm="1">
        <f t="array" ref="AM869">_xlfn.QUARTILE.EXC(IF($AT$5:$AT$906=$AT869,$M$5:$M$906),1)</f>
        <v>-15.515000000000001</v>
      </c>
      <c r="AN869" s="406" cm="1">
        <f t="array" ref="AN869">_xlfn.QUARTILE.EXC(IF($AT$5:$AT$906=$AT869,$M$5:$M$906),3)</f>
        <v>-2.2599999999999998</v>
      </c>
      <c r="AO869" s="406">
        <f t="shared" si="325"/>
        <v>13.255000000000001</v>
      </c>
      <c r="AP869" s="406">
        <f t="shared" si="326"/>
        <v>-35.397500000000001</v>
      </c>
      <c r="AQ869" s="406">
        <f t="shared" si="327"/>
        <v>17.622500000000002</v>
      </c>
      <c r="AR869" s="406" t="b">
        <f t="shared" si="328"/>
        <v>0</v>
      </c>
      <c r="AS869" s="404" t="str">
        <f>INDEX('Org2567'!$BM:$BM,MATCH(Raw_DATA!A869,'Org2567'!$D:$D,0))</f>
        <v>รพช.F2 P30,000-60,000</v>
      </c>
      <c r="AT869" s="404">
        <f>INDEX('Org2567'!$BL:$BL,MATCH(Raw_DATA!A869,'Org2567'!$D:$D,0))</f>
        <v>6</v>
      </c>
      <c r="AU869" s="113"/>
      <c r="AV869" s="101">
        <v>90.22</v>
      </c>
      <c r="AW869" s="101">
        <v>40.450000000000003</v>
      </c>
      <c r="AX869" s="101">
        <v>61.96</v>
      </c>
      <c r="AY869" s="101">
        <v>157</v>
      </c>
      <c r="AZ869" s="101">
        <v>46.7</v>
      </c>
    </row>
    <row r="870" spans="1:52" x14ac:dyDescent="0.7">
      <c r="A870" s="101" t="s">
        <v>861</v>
      </c>
      <c r="B870" s="101" t="s">
        <v>3513</v>
      </c>
      <c r="C870" s="111" t="str">
        <f>IF(A870="","",INDEX(ID!P:P,MATCH(Raw_DATA!A870,ID!A:A,0)))</f>
        <v>รพช.F2 P&lt;=30,000</v>
      </c>
      <c r="D870" s="101">
        <f>IF(A870="","",INDEX(ID!M:M,MATCH(Raw_DATA!A870,ID!A:A,0)))</f>
        <v>5</v>
      </c>
      <c r="E870" s="112">
        <v>4.5199999999999996</v>
      </c>
      <c r="F870" s="112">
        <v>4.4000000000000004</v>
      </c>
      <c r="G870" s="112">
        <v>3.99</v>
      </c>
      <c r="H870" s="112">
        <v>38629574.609999999</v>
      </c>
      <c r="I870" s="112">
        <v>-10063515.74</v>
      </c>
      <c r="J870" s="112">
        <v>-8481521.5</v>
      </c>
      <c r="K870" s="112">
        <v>32779144.25</v>
      </c>
      <c r="L870" s="112">
        <v>-10.37</v>
      </c>
      <c r="M870" s="112">
        <v>-13.14</v>
      </c>
      <c r="N870" s="112">
        <f t="shared" si="329"/>
        <v>69</v>
      </c>
      <c r="O870" s="112">
        <f t="shared" si="330"/>
        <v>15</v>
      </c>
      <c r="P870" s="112">
        <f t="shared" si="331"/>
        <v>38</v>
      </c>
      <c r="Q870" s="112">
        <f t="shared" si="332"/>
        <v>183</v>
      </c>
      <c r="R870" s="112">
        <f t="shared" si="333"/>
        <v>51</v>
      </c>
      <c r="S870" s="112" cm="1">
        <f t="array" ref="S870">_xlfn.QUARTILE.EXC(IF($D$5:$D$906=$D870,$L$5:$L$906),1)</f>
        <v>-9.4075000000000006</v>
      </c>
      <c r="T870" s="112" cm="1">
        <f t="array" ref="T870">_xlfn.QUARTILE.EXC(IF($D$5:$D$906=$D870,$L$5:$L$906),3)</f>
        <v>1.645</v>
      </c>
      <c r="U870" s="112">
        <f t="shared" si="313"/>
        <v>11.0525</v>
      </c>
      <c r="V870" s="112">
        <f t="shared" si="314"/>
        <v>-25.986249999999998</v>
      </c>
      <c r="W870" s="112">
        <f t="shared" si="315"/>
        <v>18.223749999999999</v>
      </c>
      <c r="X870" s="112" t="b">
        <f t="shared" si="316"/>
        <v>0</v>
      </c>
      <c r="Y870" s="112" cm="1">
        <f t="array" ref="Y870">_xlfn.QUARTILE.EXC(IF($D$5:$D$906=$D870,$M$5:$M$906),1)</f>
        <v>-18.744999999999997</v>
      </c>
      <c r="Z870" s="112" cm="1">
        <f t="array" ref="Z870">_xlfn.QUARTILE.EXC(IF($D$5:$D$906=$D870,$M$5:$M$906),3)</f>
        <v>-2.7</v>
      </c>
      <c r="AA870" s="112">
        <f t="shared" si="317"/>
        <v>16.044999999999998</v>
      </c>
      <c r="AB870" s="112">
        <f t="shared" si="318"/>
        <v>-42.812499999999993</v>
      </c>
      <c r="AC870" s="112">
        <f t="shared" si="319"/>
        <v>21.367499999999996</v>
      </c>
      <c r="AD870" s="112" t="b">
        <f t="shared" si="320"/>
        <v>0</v>
      </c>
      <c r="AE870" s="101">
        <f t="shared" si="311"/>
        <v>1</v>
      </c>
      <c r="AF870" s="101">
        <f t="shared" si="312"/>
        <v>1</v>
      </c>
      <c r="AG870" s="406" cm="1">
        <f t="array" ref="AG870">_xlfn.QUARTILE.EXC(IF($AT$5:$AT$906=$AT870,$L$5:$L$906),1)</f>
        <v>-9.4075000000000006</v>
      </c>
      <c r="AH870" s="406" cm="1">
        <f t="array" ref="AH870">_xlfn.QUARTILE.EXC(IF($AT$5:$AT$906=$AT870,$L$5:$L$906),3)</f>
        <v>1.645</v>
      </c>
      <c r="AI870" s="406">
        <f t="shared" si="321"/>
        <v>11.0525</v>
      </c>
      <c r="AJ870" s="406">
        <f t="shared" si="322"/>
        <v>-25.986249999999998</v>
      </c>
      <c r="AK870" s="406">
        <f t="shared" si="323"/>
        <v>18.223749999999999</v>
      </c>
      <c r="AL870" s="406" t="b">
        <f t="shared" si="324"/>
        <v>0</v>
      </c>
      <c r="AM870" s="406" cm="1">
        <f t="array" ref="AM870">_xlfn.QUARTILE.EXC(IF($AT$5:$AT$906=$AT870,$M$5:$M$906),1)</f>
        <v>-18.744999999999997</v>
      </c>
      <c r="AN870" s="406" cm="1">
        <f t="array" ref="AN870">_xlfn.QUARTILE.EXC(IF($AT$5:$AT$906=$AT870,$M$5:$M$906),3)</f>
        <v>-2.7</v>
      </c>
      <c r="AO870" s="406">
        <f t="shared" si="325"/>
        <v>16.044999999999998</v>
      </c>
      <c r="AP870" s="406">
        <f t="shared" si="326"/>
        <v>-42.812499999999993</v>
      </c>
      <c r="AQ870" s="406">
        <f t="shared" si="327"/>
        <v>21.367499999999996</v>
      </c>
      <c r="AR870" s="406" t="b">
        <f t="shared" si="328"/>
        <v>0</v>
      </c>
      <c r="AS870" s="404" t="str">
        <f>INDEX('Org2567'!$BM:$BM,MATCH(Raw_DATA!A870,'Org2567'!$D:$D,0))</f>
        <v>รพช.F2 P&lt;=30,000</v>
      </c>
      <c r="AT870" s="404">
        <f>INDEX('Org2567'!$BL:$BL,MATCH(Raw_DATA!A870,'Org2567'!$D:$D,0))</f>
        <v>5</v>
      </c>
      <c r="AU870" s="113"/>
      <c r="AV870" s="101">
        <v>69.459999999999994</v>
      </c>
      <c r="AW870" s="101">
        <v>14.76</v>
      </c>
      <c r="AX870" s="101">
        <v>38.06</v>
      </c>
      <c r="AY870" s="101">
        <v>182.66</v>
      </c>
      <c r="AZ870" s="101">
        <v>51.07</v>
      </c>
    </row>
    <row r="871" spans="1:52" x14ac:dyDescent="0.7">
      <c r="A871" s="101" t="s">
        <v>862</v>
      </c>
      <c r="B871" s="101" t="s">
        <v>3516</v>
      </c>
      <c r="C871" s="111" t="str">
        <f>IF(A871="","",INDEX(ID!P:P,MATCH(Raw_DATA!A871,ID!A:A,0)))</f>
        <v>รพช.F2 P30,000-60,000</v>
      </c>
      <c r="D871" s="101">
        <f>IF(A871="","",INDEX(ID!M:M,MATCH(Raw_DATA!A871,ID!A:A,0)))</f>
        <v>6</v>
      </c>
      <c r="E871" s="112">
        <v>7.77</v>
      </c>
      <c r="F871" s="112">
        <v>7.31</v>
      </c>
      <c r="G871" s="112">
        <v>6.1</v>
      </c>
      <c r="H871" s="112">
        <v>40181752.159999996</v>
      </c>
      <c r="I871" s="112">
        <v>-13877805.689999999</v>
      </c>
      <c r="J871" s="112">
        <v>-12174618.17</v>
      </c>
      <c r="K871" s="112">
        <v>30254948.359999999</v>
      </c>
      <c r="L871" s="112">
        <v>-10.97</v>
      </c>
      <c r="M871" s="112">
        <v>-16.22</v>
      </c>
      <c r="N871" s="112">
        <f t="shared" si="329"/>
        <v>91</v>
      </c>
      <c r="O871" s="112">
        <f t="shared" si="330"/>
        <v>25</v>
      </c>
      <c r="P871" s="112">
        <f t="shared" si="331"/>
        <v>52</v>
      </c>
      <c r="Q871" s="112">
        <f t="shared" si="332"/>
        <v>162</v>
      </c>
      <c r="R871" s="112">
        <f t="shared" si="333"/>
        <v>47</v>
      </c>
      <c r="S871" s="112" cm="1">
        <f t="array" ref="S871">_xlfn.QUARTILE.EXC(IF($D$5:$D$906=$D871,$L$5:$L$906),1)</f>
        <v>-10.317499999999999</v>
      </c>
      <c r="T871" s="112" cm="1">
        <f t="array" ref="T871">_xlfn.QUARTILE.EXC(IF($D$5:$D$906=$D871,$L$5:$L$906),3)</f>
        <v>1.0349999999999999</v>
      </c>
      <c r="U871" s="112">
        <f t="shared" si="313"/>
        <v>11.352499999999999</v>
      </c>
      <c r="V871" s="112">
        <f t="shared" si="314"/>
        <v>-27.346249999999998</v>
      </c>
      <c r="W871" s="112">
        <f t="shared" si="315"/>
        <v>18.063749999999999</v>
      </c>
      <c r="X871" s="112" t="b">
        <f t="shared" si="316"/>
        <v>0</v>
      </c>
      <c r="Y871" s="112" cm="1">
        <f t="array" ref="Y871">_xlfn.QUARTILE.EXC(IF($D$5:$D$906=$D871,$M$5:$M$906),1)</f>
        <v>-15.98</v>
      </c>
      <c r="Z871" s="112" cm="1">
        <f t="array" ref="Z871">_xlfn.QUARTILE.EXC(IF($D$5:$D$906=$D871,$M$5:$M$906),3)</f>
        <v>-2.4</v>
      </c>
      <c r="AA871" s="112">
        <f t="shared" si="317"/>
        <v>13.58</v>
      </c>
      <c r="AB871" s="112">
        <f t="shared" si="318"/>
        <v>-36.35</v>
      </c>
      <c r="AC871" s="112">
        <f t="shared" si="319"/>
        <v>17.970000000000002</v>
      </c>
      <c r="AD871" s="112" t="b">
        <f t="shared" si="320"/>
        <v>0</v>
      </c>
      <c r="AE871" s="101">
        <f t="shared" si="311"/>
        <v>1</v>
      </c>
      <c r="AF871" s="101">
        <f t="shared" si="312"/>
        <v>1</v>
      </c>
      <c r="AG871" s="406" cm="1">
        <f t="array" ref="AG871">_xlfn.QUARTILE.EXC(IF($AT$5:$AT$906=$AT871,$L$5:$L$906),1)</f>
        <v>-9.3850000000000016</v>
      </c>
      <c r="AH871" s="406" cm="1">
        <f t="array" ref="AH871">_xlfn.QUARTILE.EXC(IF($AT$5:$AT$906=$AT871,$L$5:$L$906),3)</f>
        <v>1.2250000000000001</v>
      </c>
      <c r="AI871" s="406">
        <f t="shared" si="321"/>
        <v>10.610000000000001</v>
      </c>
      <c r="AJ871" s="406">
        <f t="shared" si="322"/>
        <v>-25.300000000000004</v>
      </c>
      <c r="AK871" s="406">
        <f t="shared" si="323"/>
        <v>17.140000000000004</v>
      </c>
      <c r="AL871" s="406" t="b">
        <f t="shared" si="324"/>
        <v>0</v>
      </c>
      <c r="AM871" s="406" cm="1">
        <f t="array" ref="AM871">_xlfn.QUARTILE.EXC(IF($AT$5:$AT$906=$AT871,$M$5:$M$906),1)</f>
        <v>-15.515000000000001</v>
      </c>
      <c r="AN871" s="406" cm="1">
        <f t="array" ref="AN871">_xlfn.QUARTILE.EXC(IF($AT$5:$AT$906=$AT871,$M$5:$M$906),3)</f>
        <v>-2.2599999999999998</v>
      </c>
      <c r="AO871" s="406">
        <f t="shared" si="325"/>
        <v>13.255000000000001</v>
      </c>
      <c r="AP871" s="406">
        <f t="shared" si="326"/>
        <v>-35.397500000000001</v>
      </c>
      <c r="AQ871" s="406">
        <f t="shared" si="327"/>
        <v>17.622500000000002</v>
      </c>
      <c r="AR871" s="406" t="b">
        <f t="shared" si="328"/>
        <v>0</v>
      </c>
      <c r="AS871" s="404" t="str">
        <f>INDEX('Org2567'!$BM:$BM,MATCH(Raw_DATA!A871,'Org2567'!$D:$D,0))</f>
        <v>รพช.F2 P30,000-60,000</v>
      </c>
      <c r="AT871" s="404">
        <f>INDEX('Org2567'!$BL:$BL,MATCH(Raw_DATA!A871,'Org2567'!$D:$D,0))</f>
        <v>6</v>
      </c>
      <c r="AU871" s="113"/>
      <c r="AV871" s="101">
        <v>90.54</v>
      </c>
      <c r="AW871" s="101">
        <v>24.59</v>
      </c>
      <c r="AX871" s="101">
        <v>51.92</v>
      </c>
      <c r="AY871" s="101">
        <v>161.93</v>
      </c>
      <c r="AZ871" s="101">
        <v>46.58</v>
      </c>
    </row>
    <row r="872" spans="1:52" x14ac:dyDescent="0.7">
      <c r="A872" s="101" t="s">
        <v>863</v>
      </c>
      <c r="B872" s="101" t="s">
        <v>3519</v>
      </c>
      <c r="C872" s="111" t="str">
        <f>IF(A872="","",INDEX(ID!P:P,MATCH(Raw_DATA!A872,ID!A:A,0)))</f>
        <v>รพช.F2 P&lt;=30,000</v>
      </c>
      <c r="D872" s="101">
        <f>IF(A872="","",INDEX(ID!M:M,MATCH(Raw_DATA!A872,ID!A:A,0)))</f>
        <v>5</v>
      </c>
      <c r="E872" s="112">
        <v>6.8</v>
      </c>
      <c r="F872" s="112">
        <v>6.65</v>
      </c>
      <c r="G872" s="112">
        <v>5.7</v>
      </c>
      <c r="H872" s="112">
        <v>36362989.969999999</v>
      </c>
      <c r="I872" s="112">
        <v>-9061908.2799999993</v>
      </c>
      <c r="J872" s="112">
        <v>-6445489.6100000003</v>
      </c>
      <c r="K872" s="112">
        <v>29446560.609999999</v>
      </c>
      <c r="L872" s="112">
        <v>-7.27</v>
      </c>
      <c r="M872" s="112">
        <v>-14.7</v>
      </c>
      <c r="N872" s="112">
        <f t="shared" si="329"/>
        <v>107</v>
      </c>
      <c r="O872" s="112">
        <f t="shared" si="330"/>
        <v>24</v>
      </c>
      <c r="P872" s="112">
        <f t="shared" si="331"/>
        <v>42</v>
      </c>
      <c r="Q872" s="112">
        <f t="shared" si="332"/>
        <v>138</v>
      </c>
      <c r="R872" s="112">
        <f t="shared" si="333"/>
        <v>43</v>
      </c>
      <c r="S872" s="112" cm="1">
        <f t="array" ref="S872">_xlfn.QUARTILE.EXC(IF($D$5:$D$906=$D872,$L$5:$L$906),1)</f>
        <v>-9.4075000000000006</v>
      </c>
      <c r="T872" s="112" cm="1">
        <f t="array" ref="T872">_xlfn.QUARTILE.EXC(IF($D$5:$D$906=$D872,$L$5:$L$906),3)</f>
        <v>1.645</v>
      </c>
      <c r="U872" s="112">
        <f t="shared" si="313"/>
        <v>11.0525</v>
      </c>
      <c r="V872" s="112">
        <f t="shared" si="314"/>
        <v>-25.986249999999998</v>
      </c>
      <c r="W872" s="112">
        <f t="shared" si="315"/>
        <v>18.223749999999999</v>
      </c>
      <c r="X872" s="112" t="b">
        <f t="shared" si="316"/>
        <v>0</v>
      </c>
      <c r="Y872" s="112" cm="1">
        <f t="array" ref="Y872">_xlfn.QUARTILE.EXC(IF($D$5:$D$906=$D872,$M$5:$M$906),1)</f>
        <v>-18.744999999999997</v>
      </c>
      <c r="Z872" s="112" cm="1">
        <f t="array" ref="Z872">_xlfn.QUARTILE.EXC(IF($D$5:$D$906=$D872,$M$5:$M$906),3)</f>
        <v>-2.7</v>
      </c>
      <c r="AA872" s="112">
        <f t="shared" si="317"/>
        <v>16.044999999999998</v>
      </c>
      <c r="AB872" s="112">
        <f t="shared" si="318"/>
        <v>-42.812499999999993</v>
      </c>
      <c r="AC872" s="112">
        <f t="shared" si="319"/>
        <v>21.367499999999996</v>
      </c>
      <c r="AD872" s="112" t="b">
        <f t="shared" si="320"/>
        <v>0</v>
      </c>
      <c r="AE872" s="101">
        <f t="shared" si="311"/>
        <v>1</v>
      </c>
      <c r="AF872" s="101">
        <f t="shared" si="312"/>
        <v>1</v>
      </c>
      <c r="AG872" s="406" cm="1">
        <f t="array" ref="AG872">_xlfn.QUARTILE.EXC(IF($AT$5:$AT$906=$AT872,$L$5:$L$906),1)</f>
        <v>-9.4075000000000006</v>
      </c>
      <c r="AH872" s="406" cm="1">
        <f t="array" ref="AH872">_xlfn.QUARTILE.EXC(IF($AT$5:$AT$906=$AT872,$L$5:$L$906),3)</f>
        <v>1.645</v>
      </c>
      <c r="AI872" s="406">
        <f t="shared" si="321"/>
        <v>11.0525</v>
      </c>
      <c r="AJ872" s="406">
        <f t="shared" si="322"/>
        <v>-25.986249999999998</v>
      </c>
      <c r="AK872" s="406">
        <f t="shared" si="323"/>
        <v>18.223749999999999</v>
      </c>
      <c r="AL872" s="406" t="b">
        <f t="shared" si="324"/>
        <v>0</v>
      </c>
      <c r="AM872" s="406" cm="1">
        <f t="array" ref="AM872">_xlfn.QUARTILE.EXC(IF($AT$5:$AT$906=$AT872,$M$5:$M$906),1)</f>
        <v>-18.744999999999997</v>
      </c>
      <c r="AN872" s="406" cm="1">
        <f t="array" ref="AN872">_xlfn.QUARTILE.EXC(IF($AT$5:$AT$906=$AT872,$M$5:$M$906),3)</f>
        <v>-2.7</v>
      </c>
      <c r="AO872" s="406">
        <f t="shared" si="325"/>
        <v>16.044999999999998</v>
      </c>
      <c r="AP872" s="406">
        <f t="shared" si="326"/>
        <v>-42.812499999999993</v>
      </c>
      <c r="AQ872" s="406">
        <f t="shared" si="327"/>
        <v>21.367499999999996</v>
      </c>
      <c r="AR872" s="406" t="b">
        <f t="shared" si="328"/>
        <v>0</v>
      </c>
      <c r="AS872" s="404" t="str">
        <f>INDEX('Org2567'!$BM:$BM,MATCH(Raw_DATA!A872,'Org2567'!$D:$D,0))</f>
        <v>รพช.F2 P&lt;=30,000</v>
      </c>
      <c r="AT872" s="404">
        <f>INDEX('Org2567'!$BL:$BL,MATCH(Raw_DATA!A872,'Org2567'!$D:$D,0))</f>
        <v>5</v>
      </c>
      <c r="AU872" s="113"/>
      <c r="AV872" s="101">
        <v>107.2</v>
      </c>
      <c r="AW872" s="101">
        <v>23.67</v>
      </c>
      <c r="AX872" s="101">
        <v>42.42</v>
      </c>
      <c r="AY872" s="101">
        <v>137.96</v>
      </c>
      <c r="AZ872" s="101">
        <v>43</v>
      </c>
    </row>
    <row r="873" spans="1:52" x14ac:dyDescent="0.7">
      <c r="A873" s="101" t="s">
        <v>864</v>
      </c>
      <c r="B873" s="101" t="s">
        <v>3522</v>
      </c>
      <c r="C873" s="111" t="str">
        <f>IF(A873="","",INDEX(ID!P:P,MATCH(Raw_DATA!A873,ID!A:A,0)))</f>
        <v>รพช.F2 P&lt;=30,000</v>
      </c>
      <c r="D873" s="101">
        <f>IF(A873="","",INDEX(ID!M:M,MATCH(Raw_DATA!A873,ID!A:A,0)))</f>
        <v>5</v>
      </c>
      <c r="E873" s="112">
        <v>5.41</v>
      </c>
      <c r="F873" s="112">
        <v>5.0199999999999996</v>
      </c>
      <c r="G873" s="112">
        <v>4.09</v>
      </c>
      <c r="H873" s="112">
        <v>31200652.870000001</v>
      </c>
      <c r="I873" s="112">
        <v>-13451086.210000001</v>
      </c>
      <c r="J873" s="112">
        <v>-7154891.1200000001</v>
      </c>
      <c r="K873" s="112">
        <v>21891487.100000001</v>
      </c>
      <c r="L873" s="112">
        <v>-5.8</v>
      </c>
      <c r="M873" s="112">
        <v>-17.739999999999998</v>
      </c>
      <c r="N873" s="112">
        <f t="shared" si="329"/>
        <v>104</v>
      </c>
      <c r="O873" s="112">
        <f t="shared" si="330"/>
        <v>19</v>
      </c>
      <c r="P873" s="112">
        <f t="shared" si="331"/>
        <v>39</v>
      </c>
      <c r="Q873" s="112">
        <f t="shared" si="332"/>
        <v>134</v>
      </c>
      <c r="R873" s="112">
        <f t="shared" si="333"/>
        <v>41</v>
      </c>
      <c r="S873" s="112" cm="1">
        <f t="array" ref="S873">_xlfn.QUARTILE.EXC(IF($D$5:$D$906=$D873,$L$5:$L$906),1)</f>
        <v>-9.4075000000000006</v>
      </c>
      <c r="T873" s="112" cm="1">
        <f t="array" ref="T873">_xlfn.QUARTILE.EXC(IF($D$5:$D$906=$D873,$L$5:$L$906),3)</f>
        <v>1.645</v>
      </c>
      <c r="U873" s="112">
        <f t="shared" si="313"/>
        <v>11.0525</v>
      </c>
      <c r="V873" s="112">
        <f t="shared" si="314"/>
        <v>-25.986249999999998</v>
      </c>
      <c r="W873" s="112">
        <f t="shared" si="315"/>
        <v>18.223749999999999</v>
      </c>
      <c r="X873" s="112" t="b">
        <f t="shared" si="316"/>
        <v>0</v>
      </c>
      <c r="Y873" s="112" cm="1">
        <f t="array" ref="Y873">_xlfn.QUARTILE.EXC(IF($D$5:$D$906=$D873,$M$5:$M$906),1)</f>
        <v>-18.744999999999997</v>
      </c>
      <c r="Z873" s="112" cm="1">
        <f t="array" ref="Z873">_xlfn.QUARTILE.EXC(IF($D$5:$D$906=$D873,$M$5:$M$906),3)</f>
        <v>-2.7</v>
      </c>
      <c r="AA873" s="112">
        <f t="shared" si="317"/>
        <v>16.044999999999998</v>
      </c>
      <c r="AB873" s="112">
        <f t="shared" si="318"/>
        <v>-42.812499999999993</v>
      </c>
      <c r="AC873" s="112">
        <f t="shared" si="319"/>
        <v>21.367499999999996</v>
      </c>
      <c r="AD873" s="112" t="b">
        <f t="shared" si="320"/>
        <v>0</v>
      </c>
      <c r="AE873" s="101">
        <f t="shared" si="311"/>
        <v>1</v>
      </c>
      <c r="AF873" s="101">
        <f t="shared" si="312"/>
        <v>1</v>
      </c>
      <c r="AG873" s="406" cm="1">
        <f t="array" ref="AG873">_xlfn.QUARTILE.EXC(IF($AT$5:$AT$906=$AT873,$L$5:$L$906),1)</f>
        <v>-9.4075000000000006</v>
      </c>
      <c r="AH873" s="406" cm="1">
        <f t="array" ref="AH873">_xlfn.QUARTILE.EXC(IF($AT$5:$AT$906=$AT873,$L$5:$L$906),3)</f>
        <v>1.645</v>
      </c>
      <c r="AI873" s="406">
        <f t="shared" si="321"/>
        <v>11.0525</v>
      </c>
      <c r="AJ873" s="406">
        <f t="shared" si="322"/>
        <v>-25.986249999999998</v>
      </c>
      <c r="AK873" s="406">
        <f t="shared" si="323"/>
        <v>18.223749999999999</v>
      </c>
      <c r="AL873" s="406" t="b">
        <f t="shared" si="324"/>
        <v>0</v>
      </c>
      <c r="AM873" s="406" cm="1">
        <f t="array" ref="AM873">_xlfn.QUARTILE.EXC(IF($AT$5:$AT$906=$AT873,$M$5:$M$906),1)</f>
        <v>-18.744999999999997</v>
      </c>
      <c r="AN873" s="406" cm="1">
        <f t="array" ref="AN873">_xlfn.QUARTILE.EXC(IF($AT$5:$AT$906=$AT873,$M$5:$M$906),3)</f>
        <v>-2.7</v>
      </c>
      <c r="AO873" s="406">
        <f t="shared" si="325"/>
        <v>16.044999999999998</v>
      </c>
      <c r="AP873" s="406">
        <f t="shared" si="326"/>
        <v>-42.812499999999993</v>
      </c>
      <c r="AQ873" s="406">
        <f t="shared" si="327"/>
        <v>21.367499999999996</v>
      </c>
      <c r="AR873" s="406" t="b">
        <f t="shared" si="328"/>
        <v>0</v>
      </c>
      <c r="AS873" s="404" t="str">
        <f>INDEX('Org2567'!$BM:$BM,MATCH(Raw_DATA!A873,'Org2567'!$D:$D,0))</f>
        <v>รพช.F2 P&lt;=30,000</v>
      </c>
      <c r="AT873" s="404">
        <f>INDEX('Org2567'!$BL:$BL,MATCH(Raw_DATA!A873,'Org2567'!$D:$D,0))</f>
        <v>5</v>
      </c>
      <c r="AU873" s="113"/>
      <c r="AV873" s="101">
        <v>104.37</v>
      </c>
      <c r="AW873" s="101">
        <v>18.66</v>
      </c>
      <c r="AX873" s="101">
        <v>39.25</v>
      </c>
      <c r="AY873" s="101">
        <v>134.47</v>
      </c>
      <c r="AZ873" s="101">
        <v>40.78</v>
      </c>
    </row>
    <row r="874" spans="1:52" x14ac:dyDescent="0.7">
      <c r="A874" s="101" t="s">
        <v>865</v>
      </c>
      <c r="B874" s="101" t="s">
        <v>4109</v>
      </c>
      <c r="C874" s="111" t="str">
        <f>IF(A874="","",INDEX(ID!P:P,MATCH(Raw_DATA!A874,ID!A:A,0)))</f>
        <v>รพช.F3 P15,000-25,000</v>
      </c>
      <c r="D874" s="101">
        <f>IF(A874="","",INDEX(ID!M:M,MATCH(Raw_DATA!A874,ID!A:A,0)))</f>
        <v>3</v>
      </c>
      <c r="E874" s="112">
        <v>3.3</v>
      </c>
      <c r="F874" s="112">
        <v>3.12</v>
      </c>
      <c r="G874" s="112">
        <v>2.73</v>
      </c>
      <c r="H874" s="112">
        <v>34764741.479999997</v>
      </c>
      <c r="I874" s="112">
        <v>-15081444.710000001</v>
      </c>
      <c r="J874" s="112">
        <v>-2920749.4</v>
      </c>
      <c r="K874" s="112">
        <v>26032770.390000001</v>
      </c>
      <c r="L874" s="112">
        <v>-3.27</v>
      </c>
      <c r="M874" s="112">
        <v>-11.69</v>
      </c>
      <c r="N874" s="112">
        <f t="shared" si="329"/>
        <v>148</v>
      </c>
      <c r="O874" s="112">
        <f t="shared" si="330"/>
        <v>12</v>
      </c>
      <c r="P874" s="112">
        <f t="shared" si="331"/>
        <v>64</v>
      </c>
      <c r="Q874" s="112">
        <f t="shared" si="332"/>
        <v>185</v>
      </c>
      <c r="R874" s="112">
        <f t="shared" si="333"/>
        <v>76</v>
      </c>
      <c r="S874" s="112" cm="1">
        <f t="array" ref="S874">_xlfn.QUARTILE.EXC(IF($D$5:$D$906=$D874,$L$5:$L$906),1)</f>
        <v>-3.4824999999999999</v>
      </c>
      <c r="T874" s="112" cm="1">
        <f t="array" ref="T874">_xlfn.QUARTILE.EXC(IF($D$5:$D$906=$D874,$L$5:$L$906),3)</f>
        <v>12.762499999999999</v>
      </c>
      <c r="U874" s="112">
        <f t="shared" si="313"/>
        <v>16.244999999999997</v>
      </c>
      <c r="V874" s="112">
        <f t="shared" si="314"/>
        <v>-27.849999999999994</v>
      </c>
      <c r="W874" s="112">
        <f t="shared" si="315"/>
        <v>37.129999999999995</v>
      </c>
      <c r="X874" s="112" t="b">
        <f t="shared" si="316"/>
        <v>0</v>
      </c>
      <c r="Y874" s="112" cm="1">
        <f t="array" ref="Y874">_xlfn.QUARTILE.EXC(IF($D$5:$D$906=$D874,$M$5:$M$906),1)</f>
        <v>-10.8825</v>
      </c>
      <c r="Z874" s="112" cm="1">
        <f t="array" ref="Z874">_xlfn.QUARTILE.EXC(IF($D$5:$D$906=$D874,$M$5:$M$906),3)</f>
        <v>3.4124999999999996</v>
      </c>
      <c r="AA874" s="112">
        <f t="shared" si="317"/>
        <v>14.295</v>
      </c>
      <c r="AB874" s="112">
        <f t="shared" si="318"/>
        <v>-32.325000000000003</v>
      </c>
      <c r="AC874" s="112">
        <f t="shared" si="319"/>
        <v>24.854999999999997</v>
      </c>
      <c r="AD874" s="112" t="b">
        <f t="shared" si="320"/>
        <v>0</v>
      </c>
      <c r="AE874" s="101">
        <f t="shared" si="311"/>
        <v>1</v>
      </c>
      <c r="AF874" s="101">
        <f t="shared" si="312"/>
        <v>1</v>
      </c>
      <c r="AG874" s="406" cm="1">
        <f t="array" ref="AG874">_xlfn.QUARTILE.EXC(IF($AT$5:$AT$906=$AT874,$L$5:$L$906),1)</f>
        <v>-3.4824999999999999</v>
      </c>
      <c r="AH874" s="406" cm="1">
        <f t="array" ref="AH874">_xlfn.QUARTILE.EXC(IF($AT$5:$AT$906=$AT874,$L$5:$L$906),3)</f>
        <v>12.762499999999999</v>
      </c>
      <c r="AI874" s="406">
        <f t="shared" si="321"/>
        <v>16.244999999999997</v>
      </c>
      <c r="AJ874" s="406">
        <f t="shared" si="322"/>
        <v>-27.849999999999994</v>
      </c>
      <c r="AK874" s="406">
        <f t="shared" si="323"/>
        <v>37.129999999999995</v>
      </c>
      <c r="AL874" s="406" t="b">
        <f t="shared" si="324"/>
        <v>0</v>
      </c>
      <c r="AM874" s="406" cm="1">
        <f t="array" ref="AM874">_xlfn.QUARTILE.EXC(IF($AT$5:$AT$906=$AT874,$M$5:$M$906),1)</f>
        <v>-10.8825</v>
      </c>
      <c r="AN874" s="406" cm="1">
        <f t="array" ref="AN874">_xlfn.QUARTILE.EXC(IF($AT$5:$AT$906=$AT874,$M$5:$M$906),3)</f>
        <v>3.4124999999999996</v>
      </c>
      <c r="AO874" s="406">
        <f t="shared" si="325"/>
        <v>14.295</v>
      </c>
      <c r="AP874" s="406">
        <f t="shared" si="326"/>
        <v>-32.325000000000003</v>
      </c>
      <c r="AQ874" s="406">
        <f t="shared" si="327"/>
        <v>24.854999999999997</v>
      </c>
      <c r="AR874" s="406" t="b">
        <f t="shared" si="328"/>
        <v>0</v>
      </c>
      <c r="AS874" s="404" t="str">
        <f>INDEX('Org2567'!$BM:$BM,MATCH(Raw_DATA!A874,'Org2567'!$D:$D,0))</f>
        <v>รพช.F3 P15,000-25,000</v>
      </c>
      <c r="AT874" s="404">
        <f>INDEX('Org2567'!$BL:$BL,MATCH(Raw_DATA!A874,'Org2567'!$D:$D,0))</f>
        <v>3</v>
      </c>
      <c r="AU874" s="113"/>
      <c r="AV874" s="101">
        <v>147.91999999999999</v>
      </c>
      <c r="AW874" s="101">
        <v>11.7</v>
      </c>
      <c r="AX874" s="101">
        <v>64.22</v>
      </c>
      <c r="AY874" s="101">
        <v>184.63</v>
      </c>
      <c r="AZ874" s="101">
        <v>76.31</v>
      </c>
    </row>
    <row r="875" spans="1:52" x14ac:dyDescent="0.7">
      <c r="A875" s="101" t="s">
        <v>866</v>
      </c>
      <c r="B875" s="101" t="s">
        <v>3563</v>
      </c>
      <c r="C875" s="111" t="str">
        <f>IF(A875="","",INDEX(ID!P:P,MATCH(Raw_DATA!A875,ID!A:A,0)))</f>
        <v>รพศ.A B&lt;=700</v>
      </c>
      <c r="D875" s="101">
        <f>IF(A875="","",INDEX(ID!M:M,MATCH(Raw_DATA!A875,ID!A:A,0)))</f>
        <v>18</v>
      </c>
      <c r="E875" s="112">
        <v>3.1</v>
      </c>
      <c r="F875" s="112">
        <v>2.95</v>
      </c>
      <c r="G875" s="112">
        <v>2.2999999999999998</v>
      </c>
      <c r="H875" s="112">
        <v>600019946.59000003</v>
      </c>
      <c r="I875" s="112">
        <v>-429301152.58999997</v>
      </c>
      <c r="J875" s="112">
        <v>-165512856.81</v>
      </c>
      <c r="K875" s="112">
        <v>372208460.20999998</v>
      </c>
      <c r="L875" s="112">
        <v>-9.2899999999999991</v>
      </c>
      <c r="M875" s="112">
        <v>-18.8</v>
      </c>
      <c r="N875" s="112">
        <f t="shared" si="329"/>
        <v>33</v>
      </c>
      <c r="O875" s="112">
        <f t="shared" si="330"/>
        <v>17</v>
      </c>
      <c r="P875" s="112">
        <f t="shared" si="331"/>
        <v>42</v>
      </c>
      <c r="Q875" s="112">
        <f t="shared" si="332"/>
        <v>22</v>
      </c>
      <c r="R875" s="112">
        <f t="shared" si="333"/>
        <v>18</v>
      </c>
      <c r="S875" s="112" cm="1">
        <f t="array" ref="S875">_xlfn.QUARTILE.EXC(IF($D$5:$D$906=$D875,$L$5:$L$906),1)</f>
        <v>-6.4649999999999999</v>
      </c>
      <c r="T875" s="112" cm="1">
        <f t="array" ref="T875">_xlfn.QUARTILE.EXC(IF($D$5:$D$906=$D875,$L$5:$L$906),3)</f>
        <v>5.9924999999999997</v>
      </c>
      <c r="U875" s="112">
        <f t="shared" si="313"/>
        <v>12.4575</v>
      </c>
      <c r="V875" s="112">
        <f t="shared" si="314"/>
        <v>-25.151250000000001</v>
      </c>
      <c r="W875" s="112">
        <f t="shared" si="315"/>
        <v>24.678750000000001</v>
      </c>
      <c r="X875" s="112" t="b">
        <f t="shared" si="316"/>
        <v>0</v>
      </c>
      <c r="Y875" s="112" cm="1">
        <f t="array" ref="Y875">_xlfn.QUARTILE.EXC(IF($D$5:$D$906=$D875,$M$5:$M$906),1)</f>
        <v>-9.0925000000000011</v>
      </c>
      <c r="Z875" s="112" cm="1">
        <f t="array" ref="Z875">_xlfn.QUARTILE.EXC(IF($D$5:$D$906=$D875,$M$5:$M$906),3)</f>
        <v>7.5674999999999999</v>
      </c>
      <c r="AA875" s="112">
        <f t="shared" si="317"/>
        <v>16.66</v>
      </c>
      <c r="AB875" s="112">
        <f t="shared" si="318"/>
        <v>-34.082500000000003</v>
      </c>
      <c r="AC875" s="112">
        <f t="shared" si="319"/>
        <v>32.557500000000005</v>
      </c>
      <c r="AD875" s="112" t="b">
        <f t="shared" si="320"/>
        <v>0</v>
      </c>
      <c r="AE875" s="101">
        <f t="shared" si="311"/>
        <v>1</v>
      </c>
      <c r="AF875" s="101">
        <f t="shared" si="312"/>
        <v>1</v>
      </c>
      <c r="AG875" s="406" cm="1">
        <f t="array" ref="AG875">_xlfn.QUARTILE.EXC(IF($AT$5:$AT$906=$AT875,$L$5:$L$906),1)</f>
        <v>-6.4649999999999999</v>
      </c>
      <c r="AH875" s="406" cm="1">
        <f t="array" ref="AH875">_xlfn.QUARTILE.EXC(IF($AT$5:$AT$906=$AT875,$L$5:$L$906),3)</f>
        <v>5.9924999999999997</v>
      </c>
      <c r="AI875" s="406">
        <f t="shared" si="321"/>
        <v>12.4575</v>
      </c>
      <c r="AJ875" s="406">
        <f t="shared" si="322"/>
        <v>-25.151250000000001</v>
      </c>
      <c r="AK875" s="406">
        <f t="shared" si="323"/>
        <v>24.678750000000001</v>
      </c>
      <c r="AL875" s="406" t="b">
        <f t="shared" si="324"/>
        <v>0</v>
      </c>
      <c r="AM875" s="406" cm="1">
        <f t="array" ref="AM875">_xlfn.QUARTILE.EXC(IF($AT$5:$AT$906=$AT875,$M$5:$M$906),1)</f>
        <v>-9.0925000000000011</v>
      </c>
      <c r="AN875" s="406" cm="1">
        <f t="array" ref="AN875">_xlfn.QUARTILE.EXC(IF($AT$5:$AT$906=$AT875,$M$5:$M$906),3)</f>
        <v>7.5674999999999999</v>
      </c>
      <c r="AO875" s="406">
        <f t="shared" si="325"/>
        <v>16.66</v>
      </c>
      <c r="AP875" s="406">
        <f t="shared" si="326"/>
        <v>-34.082500000000003</v>
      </c>
      <c r="AQ875" s="406">
        <f t="shared" si="327"/>
        <v>32.557500000000005</v>
      </c>
      <c r="AR875" s="406" t="b">
        <f t="shared" si="328"/>
        <v>0</v>
      </c>
      <c r="AS875" s="404" t="str">
        <f>INDEX('Org2567'!$BM:$BM,MATCH(Raw_DATA!A875,'Org2567'!$D:$D,0))</f>
        <v>รพศ.A B&lt;=700</v>
      </c>
      <c r="AT875" s="404">
        <f>INDEX('Org2567'!$BL:$BL,MATCH(Raw_DATA!A875,'Org2567'!$D:$D,0))</f>
        <v>18</v>
      </c>
      <c r="AU875" s="113"/>
      <c r="AV875" s="101">
        <v>33.159999999999997</v>
      </c>
      <c r="AW875" s="101">
        <v>16.98</v>
      </c>
      <c r="AX875" s="101">
        <v>42.09</v>
      </c>
      <c r="AY875" s="101">
        <v>22.28</v>
      </c>
      <c r="AZ875" s="101">
        <v>18.3</v>
      </c>
    </row>
    <row r="876" spans="1:52" x14ac:dyDescent="0.7">
      <c r="A876" s="101" t="s">
        <v>867</v>
      </c>
      <c r="B876" s="101" t="s">
        <v>3567</v>
      </c>
      <c r="C876" s="111" t="str">
        <f>IF(A876="","",INDEX(ID!P:P,MATCH(Raw_DATA!A876,ID!A:A,0)))</f>
        <v>รพท.M1 B&gt;200</v>
      </c>
      <c r="D876" s="101">
        <f>IF(A876="","",INDEX(ID!M:M,MATCH(Raw_DATA!A876,ID!A:A,0)))</f>
        <v>15</v>
      </c>
      <c r="E876" s="112">
        <v>1.82</v>
      </c>
      <c r="F876" s="112">
        <v>1.67</v>
      </c>
      <c r="G876" s="112">
        <v>0.95</v>
      </c>
      <c r="H876" s="112">
        <v>36107401.229999997</v>
      </c>
      <c r="I876" s="112">
        <v>-63201576.609999999</v>
      </c>
      <c r="J876" s="112">
        <v>-42252367.289999999</v>
      </c>
      <c r="K876" s="112">
        <v>-4171568.41</v>
      </c>
      <c r="L876" s="112">
        <v>-13.82</v>
      </c>
      <c r="M876" s="112">
        <v>-28.1</v>
      </c>
      <c r="N876" s="112">
        <f t="shared" si="329"/>
        <v>82</v>
      </c>
      <c r="O876" s="112">
        <f t="shared" si="330"/>
        <v>58</v>
      </c>
      <c r="P876" s="112">
        <f t="shared" si="331"/>
        <v>30</v>
      </c>
      <c r="Q876" s="112">
        <f t="shared" si="332"/>
        <v>15</v>
      </c>
      <c r="R876" s="112">
        <f t="shared" si="333"/>
        <v>43</v>
      </c>
      <c r="S876" s="112" cm="1">
        <f t="array" ref="S876">_xlfn.QUARTILE.EXC(IF($D$5:$D$906=$D876,$L$5:$L$906),1)</f>
        <v>-2.59</v>
      </c>
      <c r="T876" s="112" cm="1">
        <f t="array" ref="T876">_xlfn.QUARTILE.EXC(IF($D$5:$D$906=$D876,$L$5:$L$906),3)</f>
        <v>8.86</v>
      </c>
      <c r="U876" s="112">
        <f t="shared" si="313"/>
        <v>11.45</v>
      </c>
      <c r="V876" s="112">
        <f t="shared" si="314"/>
        <v>-19.764999999999997</v>
      </c>
      <c r="W876" s="112">
        <f t="shared" si="315"/>
        <v>26.034999999999997</v>
      </c>
      <c r="X876" s="112" t="b">
        <f t="shared" si="316"/>
        <v>0</v>
      </c>
      <c r="Y876" s="112" cm="1">
        <f t="array" ref="Y876">_xlfn.QUARTILE.EXC(IF($D$5:$D$906=$D876,$M$5:$M$906),1)</f>
        <v>-5.74</v>
      </c>
      <c r="Z876" s="112" cm="1">
        <f t="array" ref="Z876">_xlfn.QUARTILE.EXC(IF($D$5:$D$906=$D876,$M$5:$M$906),3)</f>
        <v>4.915</v>
      </c>
      <c r="AA876" s="112">
        <f t="shared" si="317"/>
        <v>10.655000000000001</v>
      </c>
      <c r="AB876" s="112">
        <f t="shared" si="318"/>
        <v>-21.722500000000004</v>
      </c>
      <c r="AC876" s="112">
        <f t="shared" si="319"/>
        <v>20.897500000000001</v>
      </c>
      <c r="AD876" s="112" t="b">
        <f t="shared" si="320"/>
        <v>1</v>
      </c>
      <c r="AE876" s="101">
        <f t="shared" si="311"/>
        <v>1</v>
      </c>
      <c r="AF876" s="101">
        <f t="shared" si="312"/>
        <v>1</v>
      </c>
      <c r="AG876" s="406" cm="1">
        <f t="array" ref="AG876">_xlfn.QUARTILE.EXC(IF($AT$5:$AT$906=$AT876,$L$5:$L$906),1)</f>
        <v>-2.95</v>
      </c>
      <c r="AH876" s="406" cm="1">
        <f t="array" ref="AH876">_xlfn.QUARTILE.EXC(IF($AT$5:$AT$906=$AT876,$L$5:$L$906),3)</f>
        <v>8.9700000000000006</v>
      </c>
      <c r="AI876" s="406">
        <f t="shared" si="321"/>
        <v>11.920000000000002</v>
      </c>
      <c r="AJ876" s="406">
        <f t="shared" si="322"/>
        <v>-20.830000000000002</v>
      </c>
      <c r="AK876" s="406">
        <f t="shared" si="323"/>
        <v>26.85</v>
      </c>
      <c r="AL876" s="406" t="b">
        <f t="shared" si="324"/>
        <v>0</v>
      </c>
      <c r="AM876" s="406" cm="1">
        <f t="array" ref="AM876">_xlfn.QUARTILE.EXC(IF($AT$5:$AT$906=$AT876,$M$5:$M$906),1)</f>
        <v>-8.0399999999999991</v>
      </c>
      <c r="AN876" s="406" cm="1">
        <f t="array" ref="AN876">_xlfn.QUARTILE.EXC(IF($AT$5:$AT$906=$AT876,$M$5:$M$906),3)</f>
        <v>1.83</v>
      </c>
      <c r="AO876" s="406">
        <f t="shared" si="325"/>
        <v>9.8699999999999992</v>
      </c>
      <c r="AP876" s="406">
        <f t="shared" si="326"/>
        <v>-22.844999999999999</v>
      </c>
      <c r="AQ876" s="406">
        <f t="shared" si="327"/>
        <v>16.634999999999998</v>
      </c>
      <c r="AR876" s="406" t="b">
        <f t="shared" si="328"/>
        <v>1</v>
      </c>
      <c r="AS876" s="404" t="str">
        <f>INDEX('Org2567'!$BM:$BM,MATCH(Raw_DATA!A876,'Org2567'!$D:$D,0))</f>
        <v>รพท.M1 B&lt;=200</v>
      </c>
      <c r="AT876" s="404">
        <f>INDEX('Org2567'!$BL:$BL,MATCH(Raw_DATA!A876,'Org2567'!$D:$D,0))</f>
        <v>14</v>
      </c>
      <c r="AU876" s="113"/>
      <c r="AV876" s="101">
        <v>81.73</v>
      </c>
      <c r="AW876" s="101">
        <v>57.95</v>
      </c>
      <c r="AX876" s="101">
        <v>30.12</v>
      </c>
      <c r="AY876" s="101">
        <v>15.12</v>
      </c>
      <c r="AZ876" s="101">
        <v>42.63</v>
      </c>
    </row>
    <row r="877" spans="1:52" x14ac:dyDescent="0.7">
      <c r="A877" s="101" t="s">
        <v>868</v>
      </c>
      <c r="B877" s="101" t="s">
        <v>3570</v>
      </c>
      <c r="C877" s="111" t="str">
        <f>IF(A877="","",INDEX(ID!P:P,MATCH(Raw_DATA!A877,ID!A:A,0)))</f>
        <v>รพช.F2 P30,000-60,000</v>
      </c>
      <c r="D877" s="101">
        <f>IF(A877="","",INDEX(ID!M:M,MATCH(Raw_DATA!A877,ID!A:A,0)))</f>
        <v>6</v>
      </c>
      <c r="E877" s="112">
        <v>14.26</v>
      </c>
      <c r="F877" s="112">
        <v>13.9</v>
      </c>
      <c r="G877" s="112">
        <v>12.54</v>
      </c>
      <c r="H877" s="112">
        <v>164641250.91</v>
      </c>
      <c r="I877" s="112">
        <v>-29972047.780000001</v>
      </c>
      <c r="J877" s="112">
        <v>-20747686.43</v>
      </c>
      <c r="K877" s="112">
        <v>143260203.50999999</v>
      </c>
      <c r="L877" s="112">
        <v>-11.65</v>
      </c>
      <c r="M877" s="112">
        <v>-12.61</v>
      </c>
      <c r="N877" s="112">
        <f t="shared" si="329"/>
        <v>54</v>
      </c>
      <c r="O877" s="112">
        <f t="shared" si="330"/>
        <v>49</v>
      </c>
      <c r="P877" s="112">
        <f t="shared" si="331"/>
        <v>46</v>
      </c>
      <c r="Q877" s="112">
        <f t="shared" si="332"/>
        <v>32</v>
      </c>
      <c r="R877" s="112">
        <f t="shared" si="333"/>
        <v>46</v>
      </c>
      <c r="S877" s="112" cm="1">
        <f t="array" ref="S877">_xlfn.QUARTILE.EXC(IF($D$5:$D$906=$D877,$L$5:$L$906),1)</f>
        <v>-10.317499999999999</v>
      </c>
      <c r="T877" s="112" cm="1">
        <f t="array" ref="T877">_xlfn.QUARTILE.EXC(IF($D$5:$D$906=$D877,$L$5:$L$906),3)</f>
        <v>1.0349999999999999</v>
      </c>
      <c r="U877" s="112">
        <f t="shared" si="313"/>
        <v>11.352499999999999</v>
      </c>
      <c r="V877" s="112">
        <f t="shared" si="314"/>
        <v>-27.346249999999998</v>
      </c>
      <c r="W877" s="112">
        <f t="shared" si="315"/>
        <v>18.063749999999999</v>
      </c>
      <c r="X877" s="112" t="b">
        <f t="shared" si="316"/>
        <v>0</v>
      </c>
      <c r="Y877" s="112" cm="1">
        <f t="array" ref="Y877">_xlfn.QUARTILE.EXC(IF($D$5:$D$906=$D877,$M$5:$M$906),1)</f>
        <v>-15.98</v>
      </c>
      <c r="Z877" s="112" cm="1">
        <f t="array" ref="Z877">_xlfn.QUARTILE.EXC(IF($D$5:$D$906=$D877,$M$5:$M$906),3)</f>
        <v>-2.4</v>
      </c>
      <c r="AA877" s="112">
        <f t="shared" si="317"/>
        <v>13.58</v>
      </c>
      <c r="AB877" s="112">
        <f t="shared" si="318"/>
        <v>-36.35</v>
      </c>
      <c r="AC877" s="112">
        <f t="shared" si="319"/>
        <v>17.970000000000002</v>
      </c>
      <c r="AD877" s="112" t="b">
        <f t="shared" si="320"/>
        <v>0</v>
      </c>
      <c r="AE877" s="101">
        <f t="shared" si="311"/>
        <v>1</v>
      </c>
      <c r="AF877" s="101">
        <f t="shared" si="312"/>
        <v>1</v>
      </c>
      <c r="AG877" s="406" cm="1">
        <f t="array" ref="AG877">_xlfn.QUARTILE.EXC(IF($AT$5:$AT$906=$AT877,$L$5:$L$906),1)</f>
        <v>-9.3850000000000016</v>
      </c>
      <c r="AH877" s="406" cm="1">
        <f t="array" ref="AH877">_xlfn.QUARTILE.EXC(IF($AT$5:$AT$906=$AT877,$L$5:$L$906),3)</f>
        <v>1.2250000000000001</v>
      </c>
      <c r="AI877" s="406">
        <f t="shared" si="321"/>
        <v>10.610000000000001</v>
      </c>
      <c r="AJ877" s="406">
        <f t="shared" si="322"/>
        <v>-25.300000000000004</v>
      </c>
      <c r="AK877" s="406">
        <f t="shared" si="323"/>
        <v>17.140000000000004</v>
      </c>
      <c r="AL877" s="406" t="b">
        <f t="shared" si="324"/>
        <v>0</v>
      </c>
      <c r="AM877" s="406" cm="1">
        <f t="array" ref="AM877">_xlfn.QUARTILE.EXC(IF($AT$5:$AT$906=$AT877,$M$5:$M$906),1)</f>
        <v>-15.515000000000001</v>
      </c>
      <c r="AN877" s="406" cm="1">
        <f t="array" ref="AN877">_xlfn.QUARTILE.EXC(IF($AT$5:$AT$906=$AT877,$M$5:$M$906),3)</f>
        <v>-2.2599999999999998</v>
      </c>
      <c r="AO877" s="406">
        <f t="shared" si="325"/>
        <v>13.255000000000001</v>
      </c>
      <c r="AP877" s="406">
        <f t="shared" si="326"/>
        <v>-35.397500000000001</v>
      </c>
      <c r="AQ877" s="406">
        <f t="shared" si="327"/>
        <v>17.622500000000002</v>
      </c>
      <c r="AR877" s="406" t="b">
        <f t="shared" si="328"/>
        <v>0</v>
      </c>
      <c r="AS877" s="404" t="str">
        <f>INDEX('Org2567'!$BM:$BM,MATCH(Raw_DATA!A877,'Org2567'!$D:$D,0))</f>
        <v>รพช.F2 P30,000-60,000</v>
      </c>
      <c r="AT877" s="404">
        <f>INDEX('Org2567'!$BL:$BL,MATCH(Raw_DATA!A877,'Org2567'!$D:$D,0))</f>
        <v>6</v>
      </c>
      <c r="AU877" s="113"/>
      <c r="AV877" s="101">
        <v>54.49</v>
      </c>
      <c r="AW877" s="101">
        <v>48.71</v>
      </c>
      <c r="AX877" s="101">
        <v>45.61</v>
      </c>
      <c r="AY877" s="101">
        <v>31.64</v>
      </c>
      <c r="AZ877" s="101">
        <v>46.21</v>
      </c>
    </row>
    <row r="878" spans="1:52" x14ac:dyDescent="0.7">
      <c r="A878" s="101" t="s">
        <v>869</v>
      </c>
      <c r="B878" s="101" t="s">
        <v>3573</v>
      </c>
      <c r="C878" s="111" t="str">
        <f>IF(A878="","",INDEX(ID!P:P,MATCH(Raw_DATA!A878,ID!A:A,0)))</f>
        <v>รพช.F2 P&lt;=30,000</v>
      </c>
      <c r="D878" s="101">
        <f>IF(A878="","",INDEX(ID!M:M,MATCH(Raw_DATA!A878,ID!A:A,0)))</f>
        <v>5</v>
      </c>
      <c r="E878" s="112">
        <v>1.57</v>
      </c>
      <c r="F878" s="112">
        <v>1.4</v>
      </c>
      <c r="G878" s="112">
        <v>0.87</v>
      </c>
      <c r="H878" s="112">
        <v>5467817.9900000002</v>
      </c>
      <c r="I878" s="112">
        <v>-24511004.41</v>
      </c>
      <c r="J878" s="112">
        <v>-17165887.57</v>
      </c>
      <c r="K878" s="112">
        <v>-1856846.77</v>
      </c>
      <c r="L878" s="112">
        <v>-19.989999999999998</v>
      </c>
      <c r="M878" s="112">
        <v>-60.11</v>
      </c>
      <c r="N878" s="112">
        <f t="shared" si="329"/>
        <v>107</v>
      </c>
      <c r="O878" s="112">
        <f t="shared" si="330"/>
        <v>41</v>
      </c>
      <c r="P878" s="112">
        <f t="shared" si="331"/>
        <v>25</v>
      </c>
      <c r="Q878" s="112">
        <f t="shared" si="332"/>
        <v>54</v>
      </c>
      <c r="R878" s="112">
        <f t="shared" si="333"/>
        <v>54</v>
      </c>
      <c r="S878" s="112" cm="1">
        <f t="array" ref="S878">_xlfn.QUARTILE.EXC(IF($D$5:$D$906=$D878,$L$5:$L$906),1)</f>
        <v>-9.4075000000000006</v>
      </c>
      <c r="T878" s="112" cm="1">
        <f t="array" ref="T878">_xlfn.QUARTILE.EXC(IF($D$5:$D$906=$D878,$L$5:$L$906),3)</f>
        <v>1.645</v>
      </c>
      <c r="U878" s="112">
        <f t="shared" si="313"/>
        <v>11.0525</v>
      </c>
      <c r="V878" s="112">
        <f t="shared" si="314"/>
        <v>-25.986249999999998</v>
      </c>
      <c r="W878" s="112">
        <f t="shared" si="315"/>
        <v>18.223749999999999</v>
      </c>
      <c r="X878" s="112" t="b">
        <f t="shared" si="316"/>
        <v>0</v>
      </c>
      <c r="Y878" s="112" cm="1">
        <f t="array" ref="Y878">_xlfn.QUARTILE.EXC(IF($D$5:$D$906=$D878,$M$5:$M$906),1)</f>
        <v>-18.744999999999997</v>
      </c>
      <c r="Z878" s="112" cm="1">
        <f t="array" ref="Z878">_xlfn.QUARTILE.EXC(IF($D$5:$D$906=$D878,$M$5:$M$906),3)</f>
        <v>-2.7</v>
      </c>
      <c r="AA878" s="112">
        <f t="shared" si="317"/>
        <v>16.044999999999998</v>
      </c>
      <c r="AB878" s="112">
        <f t="shared" si="318"/>
        <v>-42.812499999999993</v>
      </c>
      <c r="AC878" s="112">
        <f t="shared" si="319"/>
        <v>21.367499999999996</v>
      </c>
      <c r="AD878" s="112" t="b">
        <f t="shared" si="320"/>
        <v>1</v>
      </c>
      <c r="AE878" s="101">
        <f t="shared" si="311"/>
        <v>1</v>
      </c>
      <c r="AF878" s="101">
        <f t="shared" si="312"/>
        <v>1</v>
      </c>
      <c r="AG878" s="406" cm="1">
        <f t="array" ref="AG878">_xlfn.QUARTILE.EXC(IF($AT$5:$AT$906=$AT878,$L$5:$L$906),1)</f>
        <v>-9.4075000000000006</v>
      </c>
      <c r="AH878" s="406" cm="1">
        <f t="array" ref="AH878">_xlfn.QUARTILE.EXC(IF($AT$5:$AT$906=$AT878,$L$5:$L$906),3)</f>
        <v>1.645</v>
      </c>
      <c r="AI878" s="406">
        <f t="shared" si="321"/>
        <v>11.0525</v>
      </c>
      <c r="AJ878" s="406">
        <f t="shared" si="322"/>
        <v>-25.986249999999998</v>
      </c>
      <c r="AK878" s="406">
        <f t="shared" si="323"/>
        <v>18.223749999999999</v>
      </c>
      <c r="AL878" s="406" t="b">
        <f t="shared" si="324"/>
        <v>0</v>
      </c>
      <c r="AM878" s="406" cm="1">
        <f t="array" ref="AM878">_xlfn.QUARTILE.EXC(IF($AT$5:$AT$906=$AT878,$M$5:$M$906),1)</f>
        <v>-18.744999999999997</v>
      </c>
      <c r="AN878" s="406" cm="1">
        <f t="array" ref="AN878">_xlfn.QUARTILE.EXC(IF($AT$5:$AT$906=$AT878,$M$5:$M$906),3)</f>
        <v>-2.7</v>
      </c>
      <c r="AO878" s="406">
        <f t="shared" si="325"/>
        <v>16.044999999999998</v>
      </c>
      <c r="AP878" s="406">
        <f t="shared" si="326"/>
        <v>-42.812499999999993</v>
      </c>
      <c r="AQ878" s="406">
        <f t="shared" si="327"/>
        <v>21.367499999999996</v>
      </c>
      <c r="AR878" s="406" t="b">
        <f t="shared" si="328"/>
        <v>1</v>
      </c>
      <c r="AS878" s="404" t="str">
        <f>INDEX('Org2567'!$BM:$BM,MATCH(Raw_DATA!A878,'Org2567'!$D:$D,0))</f>
        <v>รพช.F2 P&lt;=30,000</v>
      </c>
      <c r="AT878" s="404">
        <f>INDEX('Org2567'!$BL:$BL,MATCH(Raw_DATA!A878,'Org2567'!$D:$D,0))</f>
        <v>5</v>
      </c>
      <c r="AU878" s="113"/>
      <c r="AV878" s="101">
        <v>106.77</v>
      </c>
      <c r="AW878" s="101">
        <v>41.48</v>
      </c>
      <c r="AX878" s="101">
        <v>24.79</v>
      </c>
      <c r="AY878" s="101">
        <v>53.85</v>
      </c>
      <c r="AZ878" s="101">
        <v>53.79</v>
      </c>
    </row>
    <row r="879" spans="1:52" x14ac:dyDescent="0.7">
      <c r="A879" s="101" t="s">
        <v>870</v>
      </c>
      <c r="B879" s="101" t="s">
        <v>3576</v>
      </c>
      <c r="C879" s="111" t="str">
        <f>IF(A879="","",INDEX(ID!P:P,MATCH(Raw_DATA!A879,ID!A:A,0)))</f>
        <v>รพช.F1 P50,000-100,000</v>
      </c>
      <c r="D879" s="101">
        <f>IF(A879="","",INDEX(ID!M:M,MATCH(Raw_DATA!A879,ID!A:A,0)))</f>
        <v>10</v>
      </c>
      <c r="E879" s="112">
        <v>4.3</v>
      </c>
      <c r="F879" s="112">
        <v>4.0999999999999996</v>
      </c>
      <c r="G879" s="112">
        <v>3.54</v>
      </c>
      <c r="H879" s="112">
        <v>161448286.66</v>
      </c>
      <c r="I879" s="112">
        <v>-59368689.310000002</v>
      </c>
      <c r="J879" s="112">
        <v>-42908658.229999997</v>
      </c>
      <c r="K879" s="112">
        <v>124052325</v>
      </c>
      <c r="L879" s="112">
        <v>-19.989999999999998</v>
      </c>
      <c r="M879" s="112">
        <v>-19.649999999999999</v>
      </c>
      <c r="N879" s="112">
        <f t="shared" si="329"/>
        <v>66</v>
      </c>
      <c r="O879" s="112">
        <f t="shared" si="330"/>
        <v>79</v>
      </c>
      <c r="P879" s="112">
        <f t="shared" si="331"/>
        <v>70</v>
      </c>
      <c r="Q879" s="112">
        <f t="shared" si="332"/>
        <v>81</v>
      </c>
      <c r="R879" s="112">
        <f t="shared" si="333"/>
        <v>39</v>
      </c>
      <c r="S879" s="112" cm="1">
        <f t="array" ref="S879">_xlfn.QUARTILE.EXC(IF($D$5:$D$906=$D879,$L$5:$L$906),1)</f>
        <v>-10.594999999999999</v>
      </c>
      <c r="T879" s="112" cm="1">
        <f t="array" ref="T879">_xlfn.QUARTILE.EXC(IF($D$5:$D$906=$D879,$L$5:$L$906),3)</f>
        <v>0.95</v>
      </c>
      <c r="U879" s="112">
        <f t="shared" si="313"/>
        <v>11.544999999999998</v>
      </c>
      <c r="V879" s="112">
        <f t="shared" si="314"/>
        <v>-27.912499999999994</v>
      </c>
      <c r="W879" s="112">
        <f t="shared" si="315"/>
        <v>18.267499999999995</v>
      </c>
      <c r="X879" s="112" t="b">
        <f t="shared" si="316"/>
        <v>0</v>
      </c>
      <c r="Y879" s="112" cm="1">
        <f t="array" ref="Y879">_xlfn.QUARTILE.EXC(IF($D$5:$D$906=$D879,$M$5:$M$906),1)</f>
        <v>-17.670000000000002</v>
      </c>
      <c r="Z879" s="112" cm="1">
        <f t="array" ref="Z879">_xlfn.QUARTILE.EXC(IF($D$5:$D$906=$D879,$M$5:$M$906),3)</f>
        <v>-3.92</v>
      </c>
      <c r="AA879" s="112">
        <f t="shared" si="317"/>
        <v>13.750000000000002</v>
      </c>
      <c r="AB879" s="112">
        <f t="shared" si="318"/>
        <v>-38.295000000000002</v>
      </c>
      <c r="AC879" s="112">
        <f t="shared" si="319"/>
        <v>16.705000000000005</v>
      </c>
      <c r="AD879" s="112" t="b">
        <f t="shared" si="320"/>
        <v>0</v>
      </c>
      <c r="AE879" s="101">
        <f t="shared" si="311"/>
        <v>1</v>
      </c>
      <c r="AF879" s="101">
        <f t="shared" si="312"/>
        <v>1</v>
      </c>
      <c r="AG879" s="406" cm="1">
        <f t="array" ref="AG879">_xlfn.QUARTILE.EXC(IF($AT$5:$AT$906=$AT879,$L$5:$L$906),1)</f>
        <v>-10.594999999999999</v>
      </c>
      <c r="AH879" s="406" cm="1">
        <f t="array" ref="AH879">_xlfn.QUARTILE.EXC(IF($AT$5:$AT$906=$AT879,$L$5:$L$906),3)</f>
        <v>0.95</v>
      </c>
      <c r="AI879" s="406">
        <f t="shared" si="321"/>
        <v>11.544999999999998</v>
      </c>
      <c r="AJ879" s="406">
        <f t="shared" si="322"/>
        <v>-27.912499999999994</v>
      </c>
      <c r="AK879" s="406">
        <f t="shared" si="323"/>
        <v>18.267499999999995</v>
      </c>
      <c r="AL879" s="406" t="b">
        <f t="shared" si="324"/>
        <v>0</v>
      </c>
      <c r="AM879" s="406" cm="1">
        <f t="array" ref="AM879">_xlfn.QUARTILE.EXC(IF($AT$5:$AT$906=$AT879,$M$5:$M$906),1)</f>
        <v>-17.670000000000002</v>
      </c>
      <c r="AN879" s="406" cm="1">
        <f t="array" ref="AN879">_xlfn.QUARTILE.EXC(IF($AT$5:$AT$906=$AT879,$M$5:$M$906),3)</f>
        <v>-3.92</v>
      </c>
      <c r="AO879" s="406">
        <f t="shared" si="325"/>
        <v>13.750000000000002</v>
      </c>
      <c r="AP879" s="406">
        <f t="shared" si="326"/>
        <v>-38.295000000000002</v>
      </c>
      <c r="AQ879" s="406">
        <f t="shared" si="327"/>
        <v>16.705000000000005</v>
      </c>
      <c r="AR879" s="406" t="b">
        <f t="shared" si="328"/>
        <v>0</v>
      </c>
      <c r="AS879" s="404" t="str">
        <f>INDEX('Org2567'!$BM:$BM,MATCH(Raw_DATA!A879,'Org2567'!$D:$D,0))</f>
        <v>รพช.F1 P50,000-100,000</v>
      </c>
      <c r="AT879" s="404">
        <f>INDEX('Org2567'!$BL:$BL,MATCH(Raw_DATA!A879,'Org2567'!$D:$D,0))</f>
        <v>10</v>
      </c>
      <c r="AU879" s="113"/>
      <c r="AV879" s="101">
        <v>66.3</v>
      </c>
      <c r="AW879" s="101">
        <v>78.94</v>
      </c>
      <c r="AX879" s="101">
        <v>70.2</v>
      </c>
      <c r="AY879" s="101">
        <v>81.19</v>
      </c>
      <c r="AZ879" s="101">
        <v>39.06</v>
      </c>
    </row>
    <row r="880" spans="1:52" x14ac:dyDescent="0.7">
      <c r="A880" s="101" t="s">
        <v>871</v>
      </c>
      <c r="B880" s="101" t="s">
        <v>3579</v>
      </c>
      <c r="C880" s="111" t="str">
        <f>IF(A880="","",INDEX(ID!P:P,MATCH(Raw_DATA!A880,ID!A:A,0)))</f>
        <v>รพช.F1 P50,000-100,000</v>
      </c>
      <c r="D880" s="101">
        <f>IF(A880="","",INDEX(ID!M:M,MATCH(Raw_DATA!A880,ID!A:A,0)))</f>
        <v>10</v>
      </c>
      <c r="E880" s="112">
        <v>3.63</v>
      </c>
      <c r="F880" s="112">
        <v>3.3</v>
      </c>
      <c r="G880" s="112">
        <v>2.39</v>
      </c>
      <c r="H880" s="112">
        <v>46525500.600000001</v>
      </c>
      <c r="I880" s="112">
        <v>-12990924.52</v>
      </c>
      <c r="J880" s="112">
        <v>-3503470.35</v>
      </c>
      <c r="K880" s="112">
        <v>24614334.329999998</v>
      </c>
      <c r="L880" s="112">
        <v>-1.95</v>
      </c>
      <c r="M880" s="112">
        <v>-7.7</v>
      </c>
      <c r="N880" s="112">
        <f t="shared" si="329"/>
        <v>134</v>
      </c>
      <c r="O880" s="112">
        <f t="shared" si="330"/>
        <v>55</v>
      </c>
      <c r="P880" s="112">
        <f t="shared" si="331"/>
        <v>42</v>
      </c>
      <c r="Q880" s="112">
        <f t="shared" si="332"/>
        <v>56</v>
      </c>
      <c r="R880" s="112">
        <f t="shared" si="333"/>
        <v>51</v>
      </c>
      <c r="S880" s="112" cm="1">
        <f t="array" ref="S880">_xlfn.QUARTILE.EXC(IF($D$5:$D$906=$D880,$L$5:$L$906),1)</f>
        <v>-10.594999999999999</v>
      </c>
      <c r="T880" s="112" cm="1">
        <f t="array" ref="T880">_xlfn.QUARTILE.EXC(IF($D$5:$D$906=$D880,$L$5:$L$906),3)</f>
        <v>0.95</v>
      </c>
      <c r="U880" s="112">
        <f t="shared" si="313"/>
        <v>11.544999999999998</v>
      </c>
      <c r="V880" s="112">
        <f t="shared" si="314"/>
        <v>-27.912499999999994</v>
      </c>
      <c r="W880" s="112">
        <f t="shared" si="315"/>
        <v>18.267499999999995</v>
      </c>
      <c r="X880" s="112" t="b">
        <f t="shared" si="316"/>
        <v>0</v>
      </c>
      <c r="Y880" s="112" cm="1">
        <f t="array" ref="Y880">_xlfn.QUARTILE.EXC(IF($D$5:$D$906=$D880,$M$5:$M$906),1)</f>
        <v>-17.670000000000002</v>
      </c>
      <c r="Z880" s="112" cm="1">
        <f t="array" ref="Z880">_xlfn.QUARTILE.EXC(IF($D$5:$D$906=$D880,$M$5:$M$906),3)</f>
        <v>-3.92</v>
      </c>
      <c r="AA880" s="112">
        <f t="shared" si="317"/>
        <v>13.750000000000002</v>
      </c>
      <c r="AB880" s="112">
        <f t="shared" si="318"/>
        <v>-38.295000000000002</v>
      </c>
      <c r="AC880" s="112">
        <f t="shared" si="319"/>
        <v>16.705000000000005</v>
      </c>
      <c r="AD880" s="112" t="b">
        <f t="shared" si="320"/>
        <v>0</v>
      </c>
      <c r="AE880" s="101">
        <f t="shared" si="311"/>
        <v>1</v>
      </c>
      <c r="AF880" s="101">
        <f t="shared" si="312"/>
        <v>1</v>
      </c>
      <c r="AG880" s="406" cm="1">
        <f t="array" ref="AG880">_xlfn.QUARTILE.EXC(IF($AT$5:$AT$906=$AT880,$L$5:$L$906),1)</f>
        <v>-10.594999999999999</v>
      </c>
      <c r="AH880" s="406" cm="1">
        <f t="array" ref="AH880">_xlfn.QUARTILE.EXC(IF($AT$5:$AT$906=$AT880,$L$5:$L$906),3)</f>
        <v>0.95</v>
      </c>
      <c r="AI880" s="406">
        <f t="shared" si="321"/>
        <v>11.544999999999998</v>
      </c>
      <c r="AJ880" s="406">
        <f t="shared" si="322"/>
        <v>-27.912499999999994</v>
      </c>
      <c r="AK880" s="406">
        <f t="shared" si="323"/>
        <v>18.267499999999995</v>
      </c>
      <c r="AL880" s="406" t="b">
        <f t="shared" si="324"/>
        <v>0</v>
      </c>
      <c r="AM880" s="406" cm="1">
        <f t="array" ref="AM880">_xlfn.QUARTILE.EXC(IF($AT$5:$AT$906=$AT880,$M$5:$M$906),1)</f>
        <v>-17.670000000000002</v>
      </c>
      <c r="AN880" s="406" cm="1">
        <f t="array" ref="AN880">_xlfn.QUARTILE.EXC(IF($AT$5:$AT$906=$AT880,$M$5:$M$906),3)</f>
        <v>-3.92</v>
      </c>
      <c r="AO880" s="406">
        <f t="shared" si="325"/>
        <v>13.750000000000002</v>
      </c>
      <c r="AP880" s="406">
        <f t="shared" si="326"/>
        <v>-38.295000000000002</v>
      </c>
      <c r="AQ880" s="406">
        <f t="shared" si="327"/>
        <v>16.705000000000005</v>
      </c>
      <c r="AR880" s="406" t="b">
        <f t="shared" si="328"/>
        <v>0</v>
      </c>
      <c r="AS880" s="404" t="str">
        <f>INDEX('Org2567'!$BM:$BM,MATCH(Raw_DATA!A880,'Org2567'!$D:$D,0))</f>
        <v>รพช.F1 P50,000-100,000</v>
      </c>
      <c r="AT880" s="404">
        <f>INDEX('Org2567'!$BL:$BL,MATCH(Raw_DATA!A880,'Org2567'!$D:$D,0))</f>
        <v>10</v>
      </c>
      <c r="AU880" s="113"/>
      <c r="AV880" s="101">
        <v>134.38</v>
      </c>
      <c r="AW880" s="101">
        <v>54.8</v>
      </c>
      <c r="AX880" s="101">
        <v>42.07</v>
      </c>
      <c r="AY880" s="101">
        <v>55.65</v>
      </c>
      <c r="AZ880" s="101">
        <v>51.06</v>
      </c>
    </row>
    <row r="881" spans="1:52" x14ac:dyDescent="0.7">
      <c r="A881" s="101" t="s">
        <v>872</v>
      </c>
      <c r="B881" s="101" t="s">
        <v>3582</v>
      </c>
      <c r="C881" s="111" t="str">
        <f>IF(A881="","",INDEX(ID!P:P,MATCH(Raw_DATA!A881,ID!A:A,0)))</f>
        <v>รพช.F2 P&lt;=30,000</v>
      </c>
      <c r="D881" s="101">
        <f>IF(A881="","",INDEX(ID!M:M,MATCH(Raw_DATA!A881,ID!A:A,0)))</f>
        <v>5</v>
      </c>
      <c r="E881" s="112">
        <v>1.74</v>
      </c>
      <c r="F881" s="112">
        <v>1.51</v>
      </c>
      <c r="G881" s="112">
        <v>1.1100000000000001</v>
      </c>
      <c r="H881" s="112">
        <v>5800343.1900000004</v>
      </c>
      <c r="I881" s="112">
        <v>-9838161.7400000002</v>
      </c>
      <c r="J881" s="112">
        <v>-1900417.12</v>
      </c>
      <c r="K881" s="112">
        <v>895549.5</v>
      </c>
      <c r="L881" s="112">
        <v>-2.37</v>
      </c>
      <c r="M881" s="112">
        <v>-23.84</v>
      </c>
      <c r="N881" s="112">
        <f t="shared" si="329"/>
        <v>46</v>
      </c>
      <c r="O881" s="112">
        <f t="shared" si="330"/>
        <v>52</v>
      </c>
      <c r="P881" s="112">
        <f t="shared" si="331"/>
        <v>60</v>
      </c>
      <c r="Q881" s="112">
        <f t="shared" si="332"/>
        <v>69</v>
      </c>
      <c r="R881" s="112">
        <f t="shared" si="333"/>
        <v>61</v>
      </c>
      <c r="S881" s="112" cm="1">
        <f t="array" ref="S881">_xlfn.QUARTILE.EXC(IF($D$5:$D$906=$D881,$L$5:$L$906),1)</f>
        <v>-9.4075000000000006</v>
      </c>
      <c r="T881" s="112" cm="1">
        <f t="array" ref="T881">_xlfn.QUARTILE.EXC(IF($D$5:$D$906=$D881,$L$5:$L$906),3)</f>
        <v>1.645</v>
      </c>
      <c r="U881" s="112">
        <f t="shared" si="313"/>
        <v>11.0525</v>
      </c>
      <c r="V881" s="112">
        <f t="shared" si="314"/>
        <v>-25.986249999999998</v>
      </c>
      <c r="W881" s="112">
        <f t="shared" si="315"/>
        <v>18.223749999999999</v>
      </c>
      <c r="X881" s="112" t="b">
        <f t="shared" si="316"/>
        <v>0</v>
      </c>
      <c r="Y881" s="112" cm="1">
        <f t="array" ref="Y881">_xlfn.QUARTILE.EXC(IF($D$5:$D$906=$D881,$M$5:$M$906),1)</f>
        <v>-18.744999999999997</v>
      </c>
      <c r="Z881" s="112" cm="1">
        <f t="array" ref="Z881">_xlfn.QUARTILE.EXC(IF($D$5:$D$906=$D881,$M$5:$M$906),3)</f>
        <v>-2.7</v>
      </c>
      <c r="AA881" s="112">
        <f t="shared" si="317"/>
        <v>16.044999999999998</v>
      </c>
      <c r="AB881" s="112">
        <f t="shared" si="318"/>
        <v>-42.812499999999993</v>
      </c>
      <c r="AC881" s="112">
        <f t="shared" si="319"/>
        <v>21.367499999999996</v>
      </c>
      <c r="AD881" s="112" t="b">
        <f t="shared" si="320"/>
        <v>0</v>
      </c>
      <c r="AE881" s="101">
        <f t="shared" si="311"/>
        <v>1</v>
      </c>
      <c r="AF881" s="101">
        <f t="shared" si="312"/>
        <v>1</v>
      </c>
      <c r="AG881" s="406" cm="1">
        <f t="array" ref="AG881">_xlfn.QUARTILE.EXC(IF($AT$5:$AT$906=$AT881,$L$5:$L$906),1)</f>
        <v>-9.4075000000000006</v>
      </c>
      <c r="AH881" s="406" cm="1">
        <f t="array" ref="AH881">_xlfn.QUARTILE.EXC(IF($AT$5:$AT$906=$AT881,$L$5:$L$906),3)</f>
        <v>1.645</v>
      </c>
      <c r="AI881" s="406">
        <f t="shared" si="321"/>
        <v>11.0525</v>
      </c>
      <c r="AJ881" s="406">
        <f t="shared" si="322"/>
        <v>-25.986249999999998</v>
      </c>
      <c r="AK881" s="406">
        <f t="shared" si="323"/>
        <v>18.223749999999999</v>
      </c>
      <c r="AL881" s="406" t="b">
        <f t="shared" si="324"/>
        <v>0</v>
      </c>
      <c r="AM881" s="406" cm="1">
        <f t="array" ref="AM881">_xlfn.QUARTILE.EXC(IF($AT$5:$AT$906=$AT881,$M$5:$M$906),1)</f>
        <v>-18.744999999999997</v>
      </c>
      <c r="AN881" s="406" cm="1">
        <f t="array" ref="AN881">_xlfn.QUARTILE.EXC(IF($AT$5:$AT$906=$AT881,$M$5:$M$906),3)</f>
        <v>-2.7</v>
      </c>
      <c r="AO881" s="406">
        <f t="shared" si="325"/>
        <v>16.044999999999998</v>
      </c>
      <c r="AP881" s="406">
        <f t="shared" si="326"/>
        <v>-42.812499999999993</v>
      </c>
      <c r="AQ881" s="406">
        <f t="shared" si="327"/>
        <v>21.367499999999996</v>
      </c>
      <c r="AR881" s="406" t="b">
        <f t="shared" si="328"/>
        <v>0</v>
      </c>
      <c r="AS881" s="404" t="str">
        <f>INDEX('Org2567'!$BM:$BM,MATCH(Raw_DATA!A881,'Org2567'!$D:$D,0))</f>
        <v>รพช.F2 P&lt;=30,000</v>
      </c>
      <c r="AT881" s="404">
        <f>INDEX('Org2567'!$BL:$BL,MATCH(Raw_DATA!A881,'Org2567'!$D:$D,0))</f>
        <v>5</v>
      </c>
      <c r="AU881" s="113"/>
      <c r="AV881" s="101">
        <v>46.38</v>
      </c>
      <c r="AW881" s="101">
        <v>52.16</v>
      </c>
      <c r="AX881" s="101">
        <v>59.59</v>
      </c>
      <c r="AY881" s="101">
        <v>68.92</v>
      </c>
      <c r="AZ881" s="101">
        <v>60.63</v>
      </c>
    </row>
    <row r="882" spans="1:52" x14ac:dyDescent="0.7">
      <c r="A882" s="101" t="s">
        <v>873</v>
      </c>
      <c r="B882" s="101" t="s">
        <v>3585</v>
      </c>
      <c r="C882" s="111" t="str">
        <f>IF(A882="","",INDEX(ID!P:P,MATCH(Raw_DATA!A882,ID!A:A,0)))</f>
        <v>รพช.F2 P&lt;=30,000</v>
      </c>
      <c r="D882" s="101">
        <f>IF(A882="","",INDEX(ID!M:M,MATCH(Raw_DATA!A882,ID!A:A,0)))</f>
        <v>5</v>
      </c>
      <c r="E882" s="112">
        <v>2.1800000000000002</v>
      </c>
      <c r="F882" s="112">
        <v>2.0099999999999998</v>
      </c>
      <c r="G882" s="112">
        <v>1.3</v>
      </c>
      <c r="H882" s="112">
        <v>14079366.93</v>
      </c>
      <c r="I882" s="112">
        <v>-32698973.600000001</v>
      </c>
      <c r="J882" s="112">
        <v>-23816319.27</v>
      </c>
      <c r="K882" s="112">
        <v>3622242.56</v>
      </c>
      <c r="L882" s="112">
        <v>-25.14</v>
      </c>
      <c r="M882" s="112">
        <v>-31.95</v>
      </c>
      <c r="N882" s="112">
        <f t="shared" si="329"/>
        <v>57</v>
      </c>
      <c r="O882" s="112">
        <f t="shared" si="330"/>
        <v>60</v>
      </c>
      <c r="P882" s="112">
        <f t="shared" si="331"/>
        <v>21</v>
      </c>
      <c r="Q882" s="112">
        <f t="shared" si="332"/>
        <v>82</v>
      </c>
      <c r="R882" s="112">
        <f t="shared" si="333"/>
        <v>37</v>
      </c>
      <c r="S882" s="112" cm="1">
        <f t="array" ref="S882">_xlfn.QUARTILE.EXC(IF($D$5:$D$906=$D882,$L$5:$L$906),1)</f>
        <v>-9.4075000000000006</v>
      </c>
      <c r="T882" s="112" cm="1">
        <f t="array" ref="T882">_xlfn.QUARTILE.EXC(IF($D$5:$D$906=$D882,$L$5:$L$906),3)</f>
        <v>1.645</v>
      </c>
      <c r="U882" s="112">
        <f t="shared" si="313"/>
        <v>11.0525</v>
      </c>
      <c r="V882" s="112">
        <f t="shared" si="314"/>
        <v>-25.986249999999998</v>
      </c>
      <c r="W882" s="112">
        <f t="shared" si="315"/>
        <v>18.223749999999999</v>
      </c>
      <c r="X882" s="112" t="b">
        <f t="shared" si="316"/>
        <v>0</v>
      </c>
      <c r="Y882" s="112" cm="1">
        <f t="array" ref="Y882">_xlfn.QUARTILE.EXC(IF($D$5:$D$906=$D882,$M$5:$M$906),1)</f>
        <v>-18.744999999999997</v>
      </c>
      <c r="Z882" s="112" cm="1">
        <f t="array" ref="Z882">_xlfn.QUARTILE.EXC(IF($D$5:$D$906=$D882,$M$5:$M$906),3)</f>
        <v>-2.7</v>
      </c>
      <c r="AA882" s="112">
        <f t="shared" si="317"/>
        <v>16.044999999999998</v>
      </c>
      <c r="AB882" s="112">
        <f t="shared" si="318"/>
        <v>-42.812499999999993</v>
      </c>
      <c r="AC882" s="112">
        <f t="shared" si="319"/>
        <v>21.367499999999996</v>
      </c>
      <c r="AD882" s="112" t="b">
        <f t="shared" si="320"/>
        <v>0</v>
      </c>
      <c r="AE882" s="101">
        <f t="shared" si="311"/>
        <v>1</v>
      </c>
      <c r="AF882" s="101">
        <f t="shared" si="312"/>
        <v>1</v>
      </c>
      <c r="AG882" s="406" cm="1">
        <f t="array" ref="AG882">_xlfn.QUARTILE.EXC(IF($AT$5:$AT$906=$AT882,$L$5:$L$906),1)</f>
        <v>-9.4075000000000006</v>
      </c>
      <c r="AH882" s="406" cm="1">
        <f t="array" ref="AH882">_xlfn.QUARTILE.EXC(IF($AT$5:$AT$906=$AT882,$L$5:$L$906),3)</f>
        <v>1.645</v>
      </c>
      <c r="AI882" s="406">
        <f t="shared" si="321"/>
        <v>11.0525</v>
      </c>
      <c r="AJ882" s="406">
        <f t="shared" si="322"/>
        <v>-25.986249999999998</v>
      </c>
      <c r="AK882" s="406">
        <f t="shared" si="323"/>
        <v>18.223749999999999</v>
      </c>
      <c r="AL882" s="406" t="b">
        <f t="shared" si="324"/>
        <v>0</v>
      </c>
      <c r="AM882" s="406" cm="1">
        <f t="array" ref="AM882">_xlfn.QUARTILE.EXC(IF($AT$5:$AT$906=$AT882,$M$5:$M$906),1)</f>
        <v>-18.744999999999997</v>
      </c>
      <c r="AN882" s="406" cm="1">
        <f t="array" ref="AN882">_xlfn.QUARTILE.EXC(IF($AT$5:$AT$906=$AT882,$M$5:$M$906),3)</f>
        <v>-2.7</v>
      </c>
      <c r="AO882" s="406">
        <f t="shared" si="325"/>
        <v>16.044999999999998</v>
      </c>
      <c r="AP882" s="406">
        <f t="shared" si="326"/>
        <v>-42.812499999999993</v>
      </c>
      <c r="AQ882" s="406">
        <f t="shared" si="327"/>
        <v>21.367499999999996</v>
      </c>
      <c r="AR882" s="406" t="b">
        <f t="shared" si="328"/>
        <v>0</v>
      </c>
      <c r="AS882" s="404" t="str">
        <f>INDEX('Org2567'!$BM:$BM,MATCH(Raw_DATA!A882,'Org2567'!$D:$D,0))</f>
        <v>รพช.F2 P&lt;=30,000</v>
      </c>
      <c r="AT882" s="404">
        <f>INDEX('Org2567'!$BL:$BL,MATCH(Raw_DATA!A882,'Org2567'!$D:$D,0))</f>
        <v>5</v>
      </c>
      <c r="AU882" s="113"/>
      <c r="AV882" s="101">
        <v>57.24</v>
      </c>
      <c r="AW882" s="101">
        <v>59.61</v>
      </c>
      <c r="AX882" s="101">
        <v>21.17</v>
      </c>
      <c r="AY882" s="101">
        <v>81.540000000000006</v>
      </c>
      <c r="AZ882" s="101">
        <v>36.9</v>
      </c>
    </row>
    <row r="883" spans="1:52" x14ac:dyDescent="0.7">
      <c r="A883" s="101" t="s">
        <v>874</v>
      </c>
      <c r="B883" s="101" t="s">
        <v>3393</v>
      </c>
      <c r="C883" s="111" t="str">
        <f>IF(A883="","",INDEX(ID!P:P,MATCH(Raw_DATA!A883,ID!A:A,0)))</f>
        <v>รพศ.A B&gt;700to1000</v>
      </c>
      <c r="D883" s="101">
        <f>IF(A883="","",INDEX(ID!M:M,MATCH(Raw_DATA!A883,ID!A:A,0)))</f>
        <v>19</v>
      </c>
      <c r="E883" s="112">
        <v>3.03</v>
      </c>
      <c r="F883" s="112">
        <v>2.74</v>
      </c>
      <c r="G883" s="112">
        <v>1.42</v>
      </c>
      <c r="H883" s="112">
        <v>1234864783.6800001</v>
      </c>
      <c r="I883" s="112">
        <v>-180537041.88999999</v>
      </c>
      <c r="J883" s="112">
        <v>80784269.459999993</v>
      </c>
      <c r="K883" s="112">
        <v>254131804.56</v>
      </c>
      <c r="L883" s="112">
        <v>2.4700000000000002</v>
      </c>
      <c r="M883" s="112">
        <v>-5.43</v>
      </c>
      <c r="N883" s="112">
        <f t="shared" si="329"/>
        <v>105</v>
      </c>
      <c r="O883" s="112">
        <f t="shared" si="330"/>
        <v>81</v>
      </c>
      <c r="P883" s="112">
        <f t="shared" si="331"/>
        <v>50</v>
      </c>
      <c r="Q883" s="112">
        <f t="shared" si="332"/>
        <v>84</v>
      </c>
      <c r="R883" s="112">
        <f t="shared" si="333"/>
        <v>50</v>
      </c>
      <c r="S883" s="112" cm="1">
        <f t="array" ref="S883">_xlfn.QUARTILE.EXC(IF($D$5:$D$906=$D883,$L$5:$L$906),1)</f>
        <v>3.02</v>
      </c>
      <c r="T883" s="112" cm="1">
        <f t="array" ref="T883">_xlfn.QUARTILE.EXC(IF($D$5:$D$906=$D883,$L$5:$L$906),3)</f>
        <v>9.33</v>
      </c>
      <c r="U883" s="112">
        <f t="shared" si="313"/>
        <v>6.3100000000000005</v>
      </c>
      <c r="V883" s="112">
        <f t="shared" si="314"/>
        <v>-6.4450000000000003</v>
      </c>
      <c r="W883" s="112">
        <f t="shared" si="315"/>
        <v>18.795000000000002</v>
      </c>
      <c r="X883" s="112" t="b">
        <f t="shared" si="316"/>
        <v>0</v>
      </c>
      <c r="Y883" s="112" cm="1">
        <f t="array" ref="Y883">_xlfn.QUARTILE.EXC(IF($D$5:$D$906=$D883,$M$5:$M$906),1)</f>
        <v>-3.11</v>
      </c>
      <c r="Z883" s="112" cm="1">
        <f t="array" ref="Z883">_xlfn.QUARTILE.EXC(IF($D$5:$D$906=$D883,$M$5:$M$906),3)</f>
        <v>6.62</v>
      </c>
      <c r="AA883" s="112">
        <f t="shared" si="317"/>
        <v>9.73</v>
      </c>
      <c r="AB883" s="112">
        <f t="shared" si="318"/>
        <v>-17.705000000000002</v>
      </c>
      <c r="AC883" s="112">
        <f t="shared" si="319"/>
        <v>21.215</v>
      </c>
      <c r="AD883" s="112" t="b">
        <f t="shared" si="320"/>
        <v>0</v>
      </c>
      <c r="AE883" s="101">
        <f t="shared" si="311"/>
        <v>1</v>
      </c>
      <c r="AF883" s="101">
        <f t="shared" si="312"/>
        <v>0</v>
      </c>
      <c r="AG883" s="406" cm="1">
        <f t="array" ref="AG883">_xlfn.QUARTILE.EXC(IF($AT$5:$AT$906=$AT883,$L$5:$L$906),1)</f>
        <v>3.02</v>
      </c>
      <c r="AH883" s="406" cm="1">
        <f t="array" ref="AH883">_xlfn.QUARTILE.EXC(IF($AT$5:$AT$906=$AT883,$L$5:$L$906),3)</f>
        <v>9.33</v>
      </c>
      <c r="AI883" s="406">
        <f t="shared" si="321"/>
        <v>6.3100000000000005</v>
      </c>
      <c r="AJ883" s="406">
        <f t="shared" si="322"/>
        <v>-6.4450000000000003</v>
      </c>
      <c r="AK883" s="406">
        <f t="shared" si="323"/>
        <v>18.795000000000002</v>
      </c>
      <c r="AL883" s="406" t="b">
        <f t="shared" si="324"/>
        <v>0</v>
      </c>
      <c r="AM883" s="406" cm="1">
        <f t="array" ref="AM883">_xlfn.QUARTILE.EXC(IF($AT$5:$AT$906=$AT883,$M$5:$M$906),1)</f>
        <v>-3.11</v>
      </c>
      <c r="AN883" s="406" cm="1">
        <f t="array" ref="AN883">_xlfn.QUARTILE.EXC(IF($AT$5:$AT$906=$AT883,$M$5:$M$906),3)</f>
        <v>6.62</v>
      </c>
      <c r="AO883" s="406">
        <f t="shared" si="325"/>
        <v>9.73</v>
      </c>
      <c r="AP883" s="406">
        <f t="shared" si="326"/>
        <v>-17.705000000000002</v>
      </c>
      <c r="AQ883" s="406">
        <f t="shared" si="327"/>
        <v>21.215</v>
      </c>
      <c r="AR883" s="406" t="b">
        <f t="shared" si="328"/>
        <v>0</v>
      </c>
      <c r="AS883" s="404" t="str">
        <f>INDEX('Org2567'!$BM:$BM,MATCH(Raw_DATA!A883,'Org2567'!$D:$D,0))</f>
        <v>รพศ.A B&gt;700to1000</v>
      </c>
      <c r="AT883" s="404">
        <f>INDEX('Org2567'!$BL:$BL,MATCH(Raw_DATA!A883,'Org2567'!$D:$D,0))</f>
        <v>19</v>
      </c>
      <c r="AU883" s="113"/>
      <c r="AV883" s="101">
        <v>104.57</v>
      </c>
      <c r="AW883" s="101">
        <v>81.099999999999994</v>
      </c>
      <c r="AX883" s="101">
        <v>50.47</v>
      </c>
      <c r="AY883" s="101">
        <v>84.38</v>
      </c>
      <c r="AZ883" s="101">
        <v>49.77</v>
      </c>
    </row>
    <row r="884" spans="1:52" x14ac:dyDescent="0.7">
      <c r="A884" s="101" t="s">
        <v>875</v>
      </c>
      <c r="B884" s="101" t="s">
        <v>3397</v>
      </c>
      <c r="C884" s="111" t="str">
        <f>IF(A884="","",INDEX(ID!P:P,MATCH(Raw_DATA!A884,ID!A:A,0)))</f>
        <v>รพท.S B&gt;400</v>
      </c>
      <c r="D884" s="101">
        <f>IF(A884="","",INDEX(ID!M:M,MATCH(Raw_DATA!A884,ID!A:A,0)))</f>
        <v>17</v>
      </c>
      <c r="E884" s="112">
        <v>2.89</v>
      </c>
      <c r="F884" s="112">
        <v>2.6</v>
      </c>
      <c r="G884" s="112">
        <v>1.72</v>
      </c>
      <c r="H884" s="112">
        <v>488006513.63</v>
      </c>
      <c r="I884" s="112">
        <v>-21065903.149999999</v>
      </c>
      <c r="J884" s="112">
        <v>16269548.289999999</v>
      </c>
      <c r="K884" s="112">
        <v>187382749.63</v>
      </c>
      <c r="L884" s="112">
        <v>1.01</v>
      </c>
      <c r="M884" s="112">
        <v>-1.53</v>
      </c>
      <c r="N884" s="112">
        <f t="shared" si="329"/>
        <v>100</v>
      </c>
      <c r="O884" s="112">
        <f t="shared" si="330"/>
        <v>64</v>
      </c>
      <c r="P884" s="112">
        <f t="shared" si="331"/>
        <v>70</v>
      </c>
      <c r="Q884" s="112">
        <f t="shared" si="332"/>
        <v>27</v>
      </c>
      <c r="R884" s="112">
        <f t="shared" si="333"/>
        <v>27</v>
      </c>
      <c r="S884" s="112" cm="1">
        <f t="array" ref="S884">_xlfn.QUARTILE.EXC(IF($D$5:$D$906=$D884,$L$5:$L$906),1)</f>
        <v>-0.03</v>
      </c>
      <c r="T884" s="112" cm="1">
        <f t="array" ref="T884">_xlfn.QUARTILE.EXC(IF($D$5:$D$906=$D884,$L$5:$L$906),3)</f>
        <v>9.4700000000000006</v>
      </c>
      <c r="U884" s="112">
        <f t="shared" si="313"/>
        <v>9.5</v>
      </c>
      <c r="V884" s="112">
        <f t="shared" si="314"/>
        <v>-14.28</v>
      </c>
      <c r="W884" s="112">
        <f t="shared" si="315"/>
        <v>23.72</v>
      </c>
      <c r="X884" s="112" t="b">
        <f t="shared" si="316"/>
        <v>0</v>
      </c>
      <c r="Y884" s="112" cm="1">
        <f t="array" ref="Y884">_xlfn.QUARTILE.EXC(IF($D$5:$D$906=$D884,$M$5:$M$906),1)</f>
        <v>-6.29</v>
      </c>
      <c r="Z884" s="112" cm="1">
        <f t="array" ref="Z884">_xlfn.QUARTILE.EXC(IF($D$5:$D$906=$D884,$M$5:$M$906),3)</f>
        <v>1.83</v>
      </c>
      <c r="AA884" s="112">
        <f t="shared" si="317"/>
        <v>8.120000000000001</v>
      </c>
      <c r="AB884" s="112">
        <f t="shared" si="318"/>
        <v>-18.470000000000002</v>
      </c>
      <c r="AC884" s="112">
        <f t="shared" si="319"/>
        <v>14.010000000000002</v>
      </c>
      <c r="AD884" s="112" t="b">
        <f t="shared" si="320"/>
        <v>0</v>
      </c>
      <c r="AE884" s="101">
        <f t="shared" si="311"/>
        <v>1</v>
      </c>
      <c r="AF884" s="101">
        <f t="shared" si="312"/>
        <v>0</v>
      </c>
      <c r="AG884" s="406" cm="1">
        <f t="array" ref="AG884">_xlfn.QUARTILE.EXC(IF($AT$5:$AT$906=$AT884,$L$5:$L$906),1)</f>
        <v>-0.03</v>
      </c>
      <c r="AH884" s="406" cm="1">
        <f t="array" ref="AH884">_xlfn.QUARTILE.EXC(IF($AT$5:$AT$906=$AT884,$L$5:$L$906),3)</f>
        <v>9.4700000000000006</v>
      </c>
      <c r="AI884" s="406">
        <f t="shared" si="321"/>
        <v>9.5</v>
      </c>
      <c r="AJ884" s="406">
        <f t="shared" si="322"/>
        <v>-14.28</v>
      </c>
      <c r="AK884" s="406">
        <f t="shared" si="323"/>
        <v>23.72</v>
      </c>
      <c r="AL884" s="406" t="b">
        <f t="shared" si="324"/>
        <v>0</v>
      </c>
      <c r="AM884" s="406" cm="1">
        <f t="array" ref="AM884">_xlfn.QUARTILE.EXC(IF($AT$5:$AT$906=$AT884,$M$5:$M$906),1)</f>
        <v>-6.29</v>
      </c>
      <c r="AN884" s="406" cm="1">
        <f t="array" ref="AN884">_xlfn.QUARTILE.EXC(IF($AT$5:$AT$906=$AT884,$M$5:$M$906),3)</f>
        <v>1.83</v>
      </c>
      <c r="AO884" s="406">
        <f t="shared" si="325"/>
        <v>8.120000000000001</v>
      </c>
      <c r="AP884" s="406">
        <f t="shared" si="326"/>
        <v>-18.470000000000002</v>
      </c>
      <c r="AQ884" s="406">
        <f t="shared" si="327"/>
        <v>14.010000000000002</v>
      </c>
      <c r="AR884" s="406" t="b">
        <f t="shared" si="328"/>
        <v>0</v>
      </c>
      <c r="AS884" s="404" t="str">
        <f>INDEX('Org2567'!$BM:$BM,MATCH(Raw_DATA!A884,'Org2567'!$D:$D,0))</f>
        <v>รพท.S B&gt;400</v>
      </c>
      <c r="AT884" s="404">
        <f>INDEX('Org2567'!$BL:$BL,MATCH(Raw_DATA!A884,'Org2567'!$D:$D,0))</f>
        <v>17</v>
      </c>
      <c r="AU884" s="113"/>
      <c r="AV884" s="101">
        <v>100.26</v>
      </c>
      <c r="AW884" s="101">
        <v>63.9</v>
      </c>
      <c r="AX884" s="101">
        <v>70.290000000000006</v>
      </c>
      <c r="AY884" s="101">
        <v>26.79</v>
      </c>
      <c r="AZ884" s="101">
        <v>26.94</v>
      </c>
    </row>
    <row r="885" spans="1:52" x14ac:dyDescent="0.7">
      <c r="A885" s="101" t="s">
        <v>876</v>
      </c>
      <c r="B885" s="101" t="s">
        <v>3400</v>
      </c>
      <c r="C885" s="111" t="str">
        <f>IF(A885="","",INDEX(ID!P:P,MATCH(Raw_DATA!A885,ID!A:A,0)))</f>
        <v>รพช.F2 P30,000-60,000</v>
      </c>
      <c r="D885" s="101">
        <f>IF(A885="","",INDEX(ID!M:M,MATCH(Raw_DATA!A885,ID!A:A,0)))</f>
        <v>6</v>
      </c>
      <c r="E885" s="112">
        <v>0.95</v>
      </c>
      <c r="F885" s="112">
        <v>0.82</v>
      </c>
      <c r="G885" s="112">
        <v>0.45</v>
      </c>
      <c r="H885" s="112">
        <v>-1725277.92</v>
      </c>
      <c r="I885" s="112">
        <v>9258774.4399999995</v>
      </c>
      <c r="J885" s="112">
        <v>12911328.439999999</v>
      </c>
      <c r="K885" s="112">
        <v>-17345307.969999999</v>
      </c>
      <c r="L885" s="112">
        <v>11</v>
      </c>
      <c r="M885" s="112">
        <v>14.43</v>
      </c>
      <c r="N885" s="112">
        <f t="shared" si="329"/>
        <v>328</v>
      </c>
      <c r="O885" s="112">
        <f t="shared" si="330"/>
        <v>60</v>
      </c>
      <c r="P885" s="112">
        <f t="shared" si="331"/>
        <v>62</v>
      </c>
      <c r="Q885" s="112">
        <f t="shared" si="332"/>
        <v>82</v>
      </c>
      <c r="R885" s="112">
        <f t="shared" si="333"/>
        <v>58</v>
      </c>
      <c r="S885" s="112" cm="1">
        <f t="array" ref="S885">_xlfn.QUARTILE.EXC(IF($D$5:$D$906=$D885,$L$5:$L$906),1)</f>
        <v>-10.317499999999999</v>
      </c>
      <c r="T885" s="112" cm="1">
        <f t="array" ref="T885">_xlfn.QUARTILE.EXC(IF($D$5:$D$906=$D885,$L$5:$L$906),3)</f>
        <v>1.0349999999999999</v>
      </c>
      <c r="U885" s="112">
        <f t="shared" si="313"/>
        <v>11.352499999999999</v>
      </c>
      <c r="V885" s="112">
        <f t="shared" si="314"/>
        <v>-27.346249999999998</v>
      </c>
      <c r="W885" s="112">
        <f t="shared" si="315"/>
        <v>18.063749999999999</v>
      </c>
      <c r="X885" s="112" t="b">
        <f t="shared" si="316"/>
        <v>0</v>
      </c>
      <c r="Y885" s="112" cm="1">
        <f t="array" ref="Y885">_xlfn.QUARTILE.EXC(IF($D$5:$D$906=$D885,$M$5:$M$906),1)</f>
        <v>-15.98</v>
      </c>
      <c r="Z885" s="112" cm="1">
        <f t="array" ref="Z885">_xlfn.QUARTILE.EXC(IF($D$5:$D$906=$D885,$M$5:$M$906),3)</f>
        <v>-2.4</v>
      </c>
      <c r="AA885" s="112">
        <f t="shared" si="317"/>
        <v>13.58</v>
      </c>
      <c r="AB885" s="112">
        <f t="shared" si="318"/>
        <v>-36.35</v>
      </c>
      <c r="AC885" s="112">
        <f t="shared" si="319"/>
        <v>17.970000000000002</v>
      </c>
      <c r="AD885" s="112" t="b">
        <f t="shared" si="320"/>
        <v>0</v>
      </c>
      <c r="AE885" s="101">
        <f t="shared" si="311"/>
        <v>0</v>
      </c>
      <c r="AF885" s="101">
        <f t="shared" si="312"/>
        <v>0</v>
      </c>
      <c r="AG885" s="406" cm="1">
        <f t="array" ref="AG885">_xlfn.QUARTILE.EXC(IF($AT$5:$AT$906=$AT885,$L$5:$L$906),1)</f>
        <v>-9.3850000000000016</v>
      </c>
      <c r="AH885" s="406" cm="1">
        <f t="array" ref="AH885">_xlfn.QUARTILE.EXC(IF($AT$5:$AT$906=$AT885,$L$5:$L$906),3)</f>
        <v>1.2250000000000001</v>
      </c>
      <c r="AI885" s="406">
        <f t="shared" si="321"/>
        <v>10.610000000000001</v>
      </c>
      <c r="AJ885" s="406">
        <f t="shared" si="322"/>
        <v>-25.300000000000004</v>
      </c>
      <c r="AK885" s="406">
        <f t="shared" si="323"/>
        <v>17.140000000000004</v>
      </c>
      <c r="AL885" s="406" t="b">
        <f t="shared" si="324"/>
        <v>0</v>
      </c>
      <c r="AM885" s="406" cm="1">
        <f t="array" ref="AM885">_xlfn.QUARTILE.EXC(IF($AT$5:$AT$906=$AT885,$M$5:$M$906),1)</f>
        <v>-15.515000000000001</v>
      </c>
      <c r="AN885" s="406" cm="1">
        <f t="array" ref="AN885">_xlfn.QUARTILE.EXC(IF($AT$5:$AT$906=$AT885,$M$5:$M$906),3)</f>
        <v>-2.2599999999999998</v>
      </c>
      <c r="AO885" s="406">
        <f t="shared" si="325"/>
        <v>13.255000000000001</v>
      </c>
      <c r="AP885" s="406">
        <f t="shared" si="326"/>
        <v>-35.397500000000001</v>
      </c>
      <c r="AQ885" s="406">
        <f t="shared" si="327"/>
        <v>17.622500000000002</v>
      </c>
      <c r="AR885" s="406" t="b">
        <f t="shared" si="328"/>
        <v>0</v>
      </c>
      <c r="AS885" s="404" t="str">
        <f>INDEX('Org2567'!$BM:$BM,MATCH(Raw_DATA!A885,'Org2567'!$D:$D,0))</f>
        <v>รพช.F2 P30,000-60,000</v>
      </c>
      <c r="AT885" s="404">
        <f>INDEX('Org2567'!$BL:$BL,MATCH(Raw_DATA!A885,'Org2567'!$D:$D,0))</f>
        <v>6</v>
      </c>
      <c r="AU885" s="113"/>
      <c r="AV885" s="101">
        <v>327.62</v>
      </c>
      <c r="AW885" s="101">
        <v>59.85</v>
      </c>
      <c r="AX885" s="101">
        <v>62.26</v>
      </c>
      <c r="AY885" s="101">
        <v>81.93</v>
      </c>
      <c r="AZ885" s="101">
        <v>57.95</v>
      </c>
    </row>
    <row r="886" spans="1:52" x14ac:dyDescent="0.7">
      <c r="A886" s="101" t="s">
        <v>877</v>
      </c>
      <c r="B886" s="101" t="s">
        <v>3403</v>
      </c>
      <c r="C886" s="111" t="str">
        <f>IF(A886="","",INDEX(ID!P:P,MATCH(Raw_DATA!A886,ID!A:A,0)))</f>
        <v>รพช.F1 P50,000-100,000</v>
      </c>
      <c r="D886" s="101">
        <f>IF(A886="","",INDEX(ID!M:M,MATCH(Raw_DATA!A886,ID!A:A,0)))</f>
        <v>10</v>
      </c>
      <c r="E886" s="112">
        <v>2.76</v>
      </c>
      <c r="F886" s="112">
        <v>2.61</v>
      </c>
      <c r="G886" s="112">
        <v>2.2400000000000002</v>
      </c>
      <c r="H886" s="112">
        <v>64795142.719999999</v>
      </c>
      <c r="I886" s="112">
        <v>-47726382.090000004</v>
      </c>
      <c r="J886" s="112">
        <v>-44523521.469999999</v>
      </c>
      <c r="K886" s="112">
        <v>45630951.310000002</v>
      </c>
      <c r="L886" s="112">
        <v>-19.73</v>
      </c>
      <c r="M886" s="112">
        <v>-15.65</v>
      </c>
      <c r="N886" s="112">
        <f t="shared" si="329"/>
        <v>110</v>
      </c>
      <c r="O886" s="112">
        <f t="shared" si="330"/>
        <v>26</v>
      </c>
      <c r="P886" s="112">
        <f t="shared" si="331"/>
        <v>36</v>
      </c>
      <c r="Q886" s="112">
        <f t="shared" si="332"/>
        <v>93</v>
      </c>
      <c r="R886" s="112">
        <f t="shared" si="333"/>
        <v>35</v>
      </c>
      <c r="S886" s="112" cm="1">
        <f t="array" ref="S886">_xlfn.QUARTILE.EXC(IF($D$5:$D$906=$D886,$L$5:$L$906),1)</f>
        <v>-10.594999999999999</v>
      </c>
      <c r="T886" s="112" cm="1">
        <f t="array" ref="T886">_xlfn.QUARTILE.EXC(IF($D$5:$D$906=$D886,$L$5:$L$906),3)</f>
        <v>0.95</v>
      </c>
      <c r="U886" s="112">
        <f t="shared" si="313"/>
        <v>11.544999999999998</v>
      </c>
      <c r="V886" s="112">
        <f t="shared" si="314"/>
        <v>-27.912499999999994</v>
      </c>
      <c r="W886" s="112">
        <f t="shared" si="315"/>
        <v>18.267499999999995</v>
      </c>
      <c r="X886" s="112" t="b">
        <f t="shared" si="316"/>
        <v>0</v>
      </c>
      <c r="Y886" s="112" cm="1">
        <f t="array" ref="Y886">_xlfn.QUARTILE.EXC(IF($D$5:$D$906=$D886,$M$5:$M$906),1)</f>
        <v>-17.670000000000002</v>
      </c>
      <c r="Z886" s="112" cm="1">
        <f t="array" ref="Z886">_xlfn.QUARTILE.EXC(IF($D$5:$D$906=$D886,$M$5:$M$906),3)</f>
        <v>-3.92</v>
      </c>
      <c r="AA886" s="112">
        <f t="shared" si="317"/>
        <v>13.750000000000002</v>
      </c>
      <c r="AB886" s="112">
        <f t="shared" si="318"/>
        <v>-38.295000000000002</v>
      </c>
      <c r="AC886" s="112">
        <f t="shared" si="319"/>
        <v>16.705000000000005</v>
      </c>
      <c r="AD886" s="112" t="b">
        <f t="shared" si="320"/>
        <v>0</v>
      </c>
      <c r="AE886" s="101">
        <f t="shared" si="311"/>
        <v>1</v>
      </c>
      <c r="AF886" s="101">
        <f t="shared" si="312"/>
        <v>1</v>
      </c>
      <c r="AG886" s="406" cm="1">
        <f t="array" ref="AG886">_xlfn.QUARTILE.EXC(IF($AT$5:$AT$906=$AT886,$L$5:$L$906),1)</f>
        <v>-10.594999999999999</v>
      </c>
      <c r="AH886" s="406" cm="1">
        <f t="array" ref="AH886">_xlfn.QUARTILE.EXC(IF($AT$5:$AT$906=$AT886,$L$5:$L$906),3)</f>
        <v>0.95</v>
      </c>
      <c r="AI886" s="406">
        <f t="shared" si="321"/>
        <v>11.544999999999998</v>
      </c>
      <c r="AJ886" s="406">
        <f t="shared" si="322"/>
        <v>-27.912499999999994</v>
      </c>
      <c r="AK886" s="406">
        <f t="shared" si="323"/>
        <v>18.267499999999995</v>
      </c>
      <c r="AL886" s="406" t="b">
        <f t="shared" si="324"/>
        <v>0</v>
      </c>
      <c r="AM886" s="406" cm="1">
        <f t="array" ref="AM886">_xlfn.QUARTILE.EXC(IF($AT$5:$AT$906=$AT886,$M$5:$M$906),1)</f>
        <v>-17.670000000000002</v>
      </c>
      <c r="AN886" s="406" cm="1">
        <f t="array" ref="AN886">_xlfn.QUARTILE.EXC(IF($AT$5:$AT$906=$AT886,$M$5:$M$906),3)</f>
        <v>-3.92</v>
      </c>
      <c r="AO886" s="406">
        <f t="shared" si="325"/>
        <v>13.750000000000002</v>
      </c>
      <c r="AP886" s="406">
        <f t="shared" si="326"/>
        <v>-38.295000000000002</v>
      </c>
      <c r="AQ886" s="406">
        <f t="shared" si="327"/>
        <v>16.705000000000005</v>
      </c>
      <c r="AR886" s="406" t="b">
        <f t="shared" si="328"/>
        <v>0</v>
      </c>
      <c r="AS886" s="404" t="str">
        <f>INDEX('Org2567'!$BM:$BM,MATCH(Raw_DATA!A886,'Org2567'!$D:$D,0))</f>
        <v>รพช.F1 P50,000-100,000</v>
      </c>
      <c r="AT886" s="404">
        <f>INDEX('Org2567'!$BL:$BL,MATCH(Raw_DATA!A886,'Org2567'!$D:$D,0))</f>
        <v>10</v>
      </c>
      <c r="AU886" s="113"/>
      <c r="AV886" s="101">
        <v>109.96</v>
      </c>
      <c r="AW886" s="101">
        <v>26.15</v>
      </c>
      <c r="AX886" s="101">
        <v>36.17</v>
      </c>
      <c r="AY886" s="101">
        <v>93.21</v>
      </c>
      <c r="AZ886" s="101">
        <v>35.01</v>
      </c>
    </row>
    <row r="887" spans="1:52" x14ac:dyDescent="0.7">
      <c r="A887" s="101" t="s">
        <v>878</v>
      </c>
      <c r="B887" s="101" t="s">
        <v>4110</v>
      </c>
      <c r="C887" s="111" t="str">
        <f>IF(A887="","",INDEX(ID!P:P,MATCH(Raw_DATA!A887,ID!A:A,0)))</f>
        <v>รพช.M2 B&gt;100</v>
      </c>
      <c r="D887" s="101">
        <f>IF(A887="","",INDEX(ID!M:M,MATCH(Raw_DATA!A887,ID!A:A,0)))</f>
        <v>13</v>
      </c>
      <c r="E887" s="112">
        <v>1.41</v>
      </c>
      <c r="F887" s="112">
        <v>1.3</v>
      </c>
      <c r="G887" s="112">
        <v>0.81</v>
      </c>
      <c r="H887" s="112">
        <v>29641696.550000001</v>
      </c>
      <c r="I887" s="112">
        <v>-60946826</v>
      </c>
      <c r="J887" s="112">
        <v>-44952791.93</v>
      </c>
      <c r="K887" s="112">
        <v>-13453910.32</v>
      </c>
      <c r="L887" s="112">
        <v>-13.06</v>
      </c>
      <c r="M887" s="112">
        <v>-15.36</v>
      </c>
      <c r="N887" s="112">
        <f t="shared" si="329"/>
        <v>81</v>
      </c>
      <c r="O887" s="112">
        <f t="shared" si="330"/>
        <v>42</v>
      </c>
      <c r="P887" s="112">
        <f t="shared" si="331"/>
        <v>50</v>
      </c>
      <c r="Q887" s="112">
        <f t="shared" si="332"/>
        <v>92</v>
      </c>
      <c r="R887" s="112">
        <f t="shared" si="333"/>
        <v>26</v>
      </c>
      <c r="S887" s="112" cm="1">
        <f t="array" ref="S887">_xlfn.QUARTILE.EXC(IF($D$5:$D$906=$D887,$L$5:$L$906),1)</f>
        <v>-7.51</v>
      </c>
      <c r="T887" s="112" cm="1">
        <f t="array" ref="T887">_xlfn.QUARTILE.EXC(IF($D$5:$D$906=$D887,$L$5:$L$906),3)</f>
        <v>3.04</v>
      </c>
      <c r="U887" s="112">
        <f t="shared" si="313"/>
        <v>10.55</v>
      </c>
      <c r="V887" s="112">
        <f t="shared" si="314"/>
        <v>-23.335000000000001</v>
      </c>
      <c r="W887" s="112">
        <f t="shared" si="315"/>
        <v>18.865000000000002</v>
      </c>
      <c r="X887" s="112" t="b">
        <f t="shared" si="316"/>
        <v>0</v>
      </c>
      <c r="Y887" s="112" cm="1">
        <f t="array" ref="Y887">_xlfn.QUARTILE.EXC(IF($D$5:$D$906=$D887,$M$5:$M$906),1)</f>
        <v>-12.23</v>
      </c>
      <c r="Z887" s="112" cm="1">
        <f t="array" ref="Z887">_xlfn.QUARTILE.EXC(IF($D$5:$D$906=$D887,$M$5:$M$906),3)</f>
        <v>-0.18</v>
      </c>
      <c r="AA887" s="112">
        <f t="shared" si="317"/>
        <v>12.05</v>
      </c>
      <c r="AB887" s="112">
        <f t="shared" si="318"/>
        <v>-30.305000000000003</v>
      </c>
      <c r="AC887" s="112">
        <f t="shared" si="319"/>
        <v>17.895000000000003</v>
      </c>
      <c r="AD887" s="112" t="b">
        <f t="shared" si="320"/>
        <v>0</v>
      </c>
      <c r="AE887" s="101">
        <f t="shared" si="311"/>
        <v>1</v>
      </c>
      <c r="AF887" s="101">
        <f t="shared" si="312"/>
        <v>1</v>
      </c>
      <c r="AG887" s="406" cm="1">
        <f t="array" ref="AG887">_xlfn.QUARTILE.EXC(IF($AT$5:$AT$906=$AT887,$L$5:$L$906),1)</f>
        <v>-7.51</v>
      </c>
      <c r="AH887" s="406" cm="1">
        <f t="array" ref="AH887">_xlfn.QUARTILE.EXC(IF($AT$5:$AT$906=$AT887,$L$5:$L$906),3)</f>
        <v>3.04</v>
      </c>
      <c r="AI887" s="406">
        <f t="shared" si="321"/>
        <v>10.55</v>
      </c>
      <c r="AJ887" s="406">
        <f t="shared" si="322"/>
        <v>-23.335000000000001</v>
      </c>
      <c r="AK887" s="406">
        <f t="shared" si="323"/>
        <v>18.865000000000002</v>
      </c>
      <c r="AL887" s="406" t="b">
        <f t="shared" si="324"/>
        <v>0</v>
      </c>
      <c r="AM887" s="406" cm="1">
        <f t="array" ref="AM887">_xlfn.QUARTILE.EXC(IF($AT$5:$AT$906=$AT887,$M$5:$M$906),1)</f>
        <v>-12.23</v>
      </c>
      <c r="AN887" s="406" cm="1">
        <f t="array" ref="AN887">_xlfn.QUARTILE.EXC(IF($AT$5:$AT$906=$AT887,$M$5:$M$906),3)</f>
        <v>-0.18</v>
      </c>
      <c r="AO887" s="406">
        <f t="shared" si="325"/>
        <v>12.05</v>
      </c>
      <c r="AP887" s="406">
        <f t="shared" si="326"/>
        <v>-30.305000000000003</v>
      </c>
      <c r="AQ887" s="406">
        <f t="shared" si="327"/>
        <v>17.895000000000003</v>
      </c>
      <c r="AR887" s="406" t="b">
        <f t="shared" si="328"/>
        <v>0</v>
      </c>
      <c r="AS887" s="404" t="str">
        <f>INDEX('Org2567'!$BM:$BM,MATCH(Raw_DATA!A887,'Org2567'!$D:$D,0))</f>
        <v>รพช.M2 B&gt;100</v>
      </c>
      <c r="AT887" s="404">
        <f>INDEX('Org2567'!$BL:$BL,MATCH(Raw_DATA!A887,'Org2567'!$D:$D,0))</f>
        <v>13</v>
      </c>
      <c r="AU887" s="113"/>
      <c r="AV887" s="101">
        <v>80.55</v>
      </c>
      <c r="AW887" s="101">
        <v>41.83</v>
      </c>
      <c r="AX887" s="101">
        <v>50.12</v>
      </c>
      <c r="AY887" s="101">
        <v>91.56</v>
      </c>
      <c r="AZ887" s="101">
        <v>25.59</v>
      </c>
    </row>
    <row r="888" spans="1:52" x14ac:dyDescent="0.7">
      <c r="A888" s="101" t="s">
        <v>879</v>
      </c>
      <c r="B888" s="101" t="s">
        <v>3407</v>
      </c>
      <c r="C888" s="111" t="str">
        <f>IF(A888="","",INDEX(ID!P:P,MATCH(Raw_DATA!A888,ID!A:A,0)))</f>
        <v>รพช.F1 P50,000-100,000</v>
      </c>
      <c r="D888" s="101">
        <f>IF(A888="","",INDEX(ID!M:M,MATCH(Raw_DATA!A888,ID!A:A,0)))</f>
        <v>10</v>
      </c>
      <c r="E888" s="112">
        <v>3.02</v>
      </c>
      <c r="F888" s="112">
        <v>2.78</v>
      </c>
      <c r="G888" s="112">
        <v>2.29</v>
      </c>
      <c r="H888" s="112">
        <v>35699526.490000002</v>
      </c>
      <c r="I888" s="112">
        <v>-72721637.530000001</v>
      </c>
      <c r="J888" s="112">
        <v>-55157424.950000003</v>
      </c>
      <c r="K888" s="112">
        <v>22783472.32</v>
      </c>
      <c r="L888" s="112">
        <v>-27.34</v>
      </c>
      <c r="M888" s="112">
        <v>-48.55</v>
      </c>
      <c r="N888" s="112">
        <f t="shared" si="329"/>
        <v>31</v>
      </c>
      <c r="O888" s="112">
        <f t="shared" si="330"/>
        <v>46</v>
      </c>
      <c r="P888" s="112">
        <f t="shared" si="331"/>
        <v>55</v>
      </c>
      <c r="Q888" s="112">
        <f t="shared" si="332"/>
        <v>130</v>
      </c>
      <c r="R888" s="112">
        <f t="shared" si="333"/>
        <v>30</v>
      </c>
      <c r="S888" s="112" cm="1">
        <f t="array" ref="S888">_xlfn.QUARTILE.EXC(IF($D$5:$D$906=$D888,$L$5:$L$906),1)</f>
        <v>-10.594999999999999</v>
      </c>
      <c r="T888" s="112" cm="1">
        <f t="array" ref="T888">_xlfn.QUARTILE.EXC(IF($D$5:$D$906=$D888,$L$5:$L$906),3)</f>
        <v>0.95</v>
      </c>
      <c r="U888" s="112">
        <f t="shared" si="313"/>
        <v>11.544999999999998</v>
      </c>
      <c r="V888" s="112">
        <f t="shared" si="314"/>
        <v>-27.912499999999994</v>
      </c>
      <c r="W888" s="112">
        <f t="shared" si="315"/>
        <v>18.267499999999995</v>
      </c>
      <c r="X888" s="112" t="b">
        <f t="shared" si="316"/>
        <v>0</v>
      </c>
      <c r="Y888" s="112" cm="1">
        <f t="array" ref="Y888">_xlfn.QUARTILE.EXC(IF($D$5:$D$906=$D888,$M$5:$M$906),1)</f>
        <v>-17.670000000000002</v>
      </c>
      <c r="Z888" s="112" cm="1">
        <f t="array" ref="Z888">_xlfn.QUARTILE.EXC(IF($D$5:$D$906=$D888,$M$5:$M$906),3)</f>
        <v>-3.92</v>
      </c>
      <c r="AA888" s="112">
        <f t="shared" si="317"/>
        <v>13.750000000000002</v>
      </c>
      <c r="AB888" s="112">
        <f t="shared" si="318"/>
        <v>-38.295000000000002</v>
      </c>
      <c r="AC888" s="112">
        <f t="shared" si="319"/>
        <v>16.705000000000005</v>
      </c>
      <c r="AD888" s="112" t="b">
        <f t="shared" si="320"/>
        <v>1</v>
      </c>
      <c r="AE888" s="101">
        <f t="shared" si="311"/>
        <v>1</v>
      </c>
      <c r="AF888" s="101">
        <f t="shared" si="312"/>
        <v>1</v>
      </c>
      <c r="AG888" s="406" cm="1">
        <f t="array" ref="AG888">_xlfn.QUARTILE.EXC(IF($AT$5:$AT$906=$AT888,$L$5:$L$906),1)</f>
        <v>-10.594999999999999</v>
      </c>
      <c r="AH888" s="406" cm="1">
        <f t="array" ref="AH888">_xlfn.QUARTILE.EXC(IF($AT$5:$AT$906=$AT888,$L$5:$L$906),3)</f>
        <v>0.95</v>
      </c>
      <c r="AI888" s="406">
        <f t="shared" si="321"/>
        <v>11.544999999999998</v>
      </c>
      <c r="AJ888" s="406">
        <f t="shared" si="322"/>
        <v>-27.912499999999994</v>
      </c>
      <c r="AK888" s="406">
        <f t="shared" si="323"/>
        <v>18.267499999999995</v>
      </c>
      <c r="AL888" s="406" t="b">
        <f t="shared" si="324"/>
        <v>0</v>
      </c>
      <c r="AM888" s="406" cm="1">
        <f t="array" ref="AM888">_xlfn.QUARTILE.EXC(IF($AT$5:$AT$906=$AT888,$M$5:$M$906),1)</f>
        <v>-17.670000000000002</v>
      </c>
      <c r="AN888" s="406" cm="1">
        <f t="array" ref="AN888">_xlfn.QUARTILE.EXC(IF($AT$5:$AT$906=$AT888,$M$5:$M$906),3)</f>
        <v>-3.92</v>
      </c>
      <c r="AO888" s="406">
        <f t="shared" si="325"/>
        <v>13.750000000000002</v>
      </c>
      <c r="AP888" s="406">
        <f t="shared" si="326"/>
        <v>-38.295000000000002</v>
      </c>
      <c r="AQ888" s="406">
        <f t="shared" si="327"/>
        <v>16.705000000000005</v>
      </c>
      <c r="AR888" s="406" t="b">
        <f t="shared" si="328"/>
        <v>1</v>
      </c>
      <c r="AS888" s="404" t="str">
        <f>INDEX('Org2567'!$BM:$BM,MATCH(Raw_DATA!A888,'Org2567'!$D:$D,0))</f>
        <v>รพช.F1 P50,000-100,000</v>
      </c>
      <c r="AT888" s="404">
        <f>INDEX('Org2567'!$BL:$BL,MATCH(Raw_DATA!A888,'Org2567'!$D:$D,0))</f>
        <v>10</v>
      </c>
      <c r="AU888" s="113"/>
      <c r="AV888" s="101">
        <v>30.71</v>
      </c>
      <c r="AW888" s="101">
        <v>45.63</v>
      </c>
      <c r="AX888" s="101">
        <v>54.68</v>
      </c>
      <c r="AY888" s="101">
        <v>130.15</v>
      </c>
      <c r="AZ888" s="101">
        <v>30.08</v>
      </c>
    </row>
    <row r="889" spans="1:52" x14ac:dyDescent="0.7">
      <c r="A889" s="101" t="s">
        <v>880</v>
      </c>
      <c r="B889" s="101" t="s">
        <v>3410</v>
      </c>
      <c r="C889" s="111" t="str">
        <f>IF(A889="","",INDEX(ID!P:P,MATCH(Raw_DATA!A889,ID!A:A,0)))</f>
        <v>รพช.F2 P30,000-60,000</v>
      </c>
      <c r="D889" s="101">
        <f>IF(A889="","",INDEX(ID!M:M,MATCH(Raw_DATA!A889,ID!A:A,0)))</f>
        <v>6</v>
      </c>
      <c r="E889" s="112">
        <v>0.53</v>
      </c>
      <c r="F889" s="112">
        <v>0.42</v>
      </c>
      <c r="G889" s="112">
        <v>0.3</v>
      </c>
      <c r="H889" s="112">
        <v>-16978239.210000001</v>
      </c>
      <c r="I889" s="112">
        <v>-328403.06</v>
      </c>
      <c r="J889" s="112">
        <v>-19053822.57</v>
      </c>
      <c r="K889" s="112">
        <v>-25468801.890000001</v>
      </c>
      <c r="L889" s="112">
        <v>-11.06</v>
      </c>
      <c r="M889" s="112">
        <v>-0.28000000000000003</v>
      </c>
      <c r="N889" s="112">
        <f t="shared" si="329"/>
        <v>171</v>
      </c>
      <c r="O889" s="112">
        <f t="shared" si="330"/>
        <v>12</v>
      </c>
      <c r="P889" s="112">
        <f t="shared" si="331"/>
        <v>47</v>
      </c>
      <c r="Q889" s="112">
        <f t="shared" si="332"/>
        <v>100</v>
      </c>
      <c r="R889" s="112">
        <f t="shared" si="333"/>
        <v>44</v>
      </c>
      <c r="S889" s="112" cm="1">
        <f t="array" ref="S889">_xlfn.QUARTILE.EXC(IF($D$5:$D$906=$D889,$L$5:$L$906),1)</f>
        <v>-10.317499999999999</v>
      </c>
      <c r="T889" s="112" cm="1">
        <f t="array" ref="T889">_xlfn.QUARTILE.EXC(IF($D$5:$D$906=$D889,$L$5:$L$906),3)</f>
        <v>1.0349999999999999</v>
      </c>
      <c r="U889" s="112">
        <f t="shared" si="313"/>
        <v>11.352499999999999</v>
      </c>
      <c r="V889" s="112">
        <f t="shared" si="314"/>
        <v>-27.346249999999998</v>
      </c>
      <c r="W889" s="112">
        <f t="shared" si="315"/>
        <v>18.063749999999999</v>
      </c>
      <c r="X889" s="112" t="b">
        <f t="shared" si="316"/>
        <v>0</v>
      </c>
      <c r="Y889" s="112" cm="1">
        <f t="array" ref="Y889">_xlfn.QUARTILE.EXC(IF($D$5:$D$906=$D889,$M$5:$M$906),1)</f>
        <v>-15.98</v>
      </c>
      <c r="Z889" s="112" cm="1">
        <f t="array" ref="Z889">_xlfn.QUARTILE.EXC(IF($D$5:$D$906=$D889,$M$5:$M$906),3)</f>
        <v>-2.4</v>
      </c>
      <c r="AA889" s="112">
        <f t="shared" si="317"/>
        <v>13.58</v>
      </c>
      <c r="AB889" s="112">
        <f t="shared" si="318"/>
        <v>-36.35</v>
      </c>
      <c r="AC889" s="112">
        <f t="shared" si="319"/>
        <v>17.970000000000002</v>
      </c>
      <c r="AD889" s="112" t="b">
        <f t="shared" si="320"/>
        <v>0</v>
      </c>
      <c r="AE889" s="101">
        <f t="shared" si="311"/>
        <v>1</v>
      </c>
      <c r="AF889" s="101">
        <f t="shared" si="312"/>
        <v>1</v>
      </c>
      <c r="AG889" s="406" cm="1">
        <f t="array" ref="AG889">_xlfn.QUARTILE.EXC(IF($AT$5:$AT$906=$AT889,$L$5:$L$906),1)</f>
        <v>-25.905000000000001</v>
      </c>
      <c r="AH889" s="406" cm="1">
        <f t="array" ref="AH889">_xlfn.QUARTILE.EXC(IF($AT$5:$AT$906=$AT889,$L$5:$L$906),3)</f>
        <v>-11.835000000000001</v>
      </c>
      <c r="AI889" s="406">
        <f t="shared" si="321"/>
        <v>14.07</v>
      </c>
      <c r="AJ889" s="406">
        <f t="shared" si="322"/>
        <v>-47.010000000000005</v>
      </c>
      <c r="AK889" s="406">
        <f t="shared" si="323"/>
        <v>9.27</v>
      </c>
      <c r="AL889" s="406" t="b">
        <f t="shared" si="324"/>
        <v>0</v>
      </c>
      <c r="AM889" s="406" cm="1">
        <f t="array" ref="AM889">_xlfn.QUARTILE.EXC(IF($AT$5:$AT$906=$AT889,$M$5:$M$906),1)</f>
        <v>-26.35</v>
      </c>
      <c r="AN889" s="406" cm="1">
        <f t="array" ref="AN889">_xlfn.QUARTILE.EXC(IF($AT$5:$AT$906=$AT889,$M$5:$M$906),3)</f>
        <v>-10.225000000000001</v>
      </c>
      <c r="AO889" s="406">
        <f t="shared" si="325"/>
        <v>16.125</v>
      </c>
      <c r="AP889" s="406">
        <f t="shared" si="326"/>
        <v>-50.537500000000001</v>
      </c>
      <c r="AQ889" s="406">
        <f t="shared" si="327"/>
        <v>13.962499999999999</v>
      </c>
      <c r="AR889" s="406" t="b">
        <f t="shared" si="328"/>
        <v>0</v>
      </c>
      <c r="AS889" s="404" t="str">
        <f>INDEX('Org2567'!$BM:$BM,MATCH(Raw_DATA!A889,'Org2567'!$D:$D,0))</f>
        <v>รพช.F2 P60,000-90,000</v>
      </c>
      <c r="AT889" s="404">
        <f>INDEX('Org2567'!$BL:$BL,MATCH(Raw_DATA!A889,'Org2567'!$D:$D,0))</f>
        <v>7</v>
      </c>
      <c r="AU889" s="113"/>
      <c r="AV889" s="101">
        <v>171.46</v>
      </c>
      <c r="AW889" s="101">
        <v>11.88</v>
      </c>
      <c r="AX889" s="101">
        <v>47.18</v>
      </c>
      <c r="AY889" s="101">
        <v>100.29</v>
      </c>
      <c r="AZ889" s="101">
        <v>44.26</v>
      </c>
    </row>
    <row r="890" spans="1:52" x14ac:dyDescent="0.7">
      <c r="A890" s="101" t="s">
        <v>881</v>
      </c>
      <c r="B890" s="101" t="s">
        <v>3413</v>
      </c>
      <c r="C890" s="111" t="str">
        <f>IF(A890="","",INDEX(ID!P:P,MATCH(Raw_DATA!A890,ID!A:A,0)))</f>
        <v>รพช.F1 P&lt;=50,000</v>
      </c>
      <c r="D890" s="101">
        <f>IF(A890="","",INDEX(ID!M:M,MATCH(Raw_DATA!A890,ID!A:A,0)))</f>
        <v>9</v>
      </c>
      <c r="E890" s="112">
        <v>1.32</v>
      </c>
      <c r="F890" s="112">
        <v>1.1499999999999999</v>
      </c>
      <c r="G890" s="112">
        <v>0.57999999999999996</v>
      </c>
      <c r="H890" s="112">
        <v>9556131.9199999999</v>
      </c>
      <c r="I890" s="112">
        <v>-17120049.699999999</v>
      </c>
      <c r="J890" s="112">
        <v>-11462317.68</v>
      </c>
      <c r="K890" s="112">
        <v>-12464841.93</v>
      </c>
      <c r="L890" s="112">
        <v>-6.91</v>
      </c>
      <c r="M890" s="112">
        <v>-12.51</v>
      </c>
      <c r="N890" s="112">
        <f t="shared" si="329"/>
        <v>141</v>
      </c>
      <c r="O890" s="112">
        <f t="shared" si="330"/>
        <v>53</v>
      </c>
      <c r="P890" s="112">
        <f t="shared" si="331"/>
        <v>46</v>
      </c>
      <c r="Q890" s="112">
        <f t="shared" si="332"/>
        <v>31</v>
      </c>
      <c r="R890" s="112">
        <f t="shared" si="333"/>
        <v>53</v>
      </c>
      <c r="S890" s="112" cm="1">
        <f t="array" ref="S890">_xlfn.QUARTILE.EXC(IF($D$5:$D$906=$D890,$L$5:$L$906),1)</f>
        <v>-8.26</v>
      </c>
      <c r="T890" s="112" cm="1">
        <f t="array" ref="T890">_xlfn.QUARTILE.EXC(IF($D$5:$D$906=$D890,$L$5:$L$906),3)</f>
        <v>3.2450000000000001</v>
      </c>
      <c r="U890" s="112">
        <f t="shared" si="313"/>
        <v>11.504999999999999</v>
      </c>
      <c r="V890" s="112">
        <f t="shared" si="314"/>
        <v>-25.517499999999998</v>
      </c>
      <c r="W890" s="112">
        <f t="shared" si="315"/>
        <v>20.502500000000001</v>
      </c>
      <c r="X890" s="112" t="b">
        <f t="shared" si="316"/>
        <v>0</v>
      </c>
      <c r="Y890" s="112" cm="1">
        <f t="array" ref="Y890">_xlfn.QUARTILE.EXC(IF($D$5:$D$906=$D890,$M$5:$M$906),1)</f>
        <v>-12.452500000000001</v>
      </c>
      <c r="Z890" s="112" cm="1">
        <f t="array" ref="Z890">_xlfn.QUARTILE.EXC(IF($D$5:$D$906=$D890,$M$5:$M$906),3)</f>
        <v>0.39</v>
      </c>
      <c r="AA890" s="112">
        <f t="shared" si="317"/>
        <v>12.842500000000001</v>
      </c>
      <c r="AB890" s="112">
        <f t="shared" si="318"/>
        <v>-31.716250000000002</v>
      </c>
      <c r="AC890" s="112">
        <f t="shared" si="319"/>
        <v>19.653750000000002</v>
      </c>
      <c r="AD890" s="112" t="b">
        <f t="shared" si="320"/>
        <v>0</v>
      </c>
      <c r="AE890" s="101">
        <f t="shared" si="311"/>
        <v>1</v>
      </c>
      <c r="AF890" s="101">
        <f t="shared" si="312"/>
        <v>1</v>
      </c>
      <c r="AG890" s="406" cm="1">
        <f t="array" ref="AG890">_xlfn.QUARTILE.EXC(IF($AT$5:$AT$906=$AT890,$L$5:$L$906),1)</f>
        <v>-8.26</v>
      </c>
      <c r="AH890" s="406" cm="1">
        <f t="array" ref="AH890">_xlfn.QUARTILE.EXC(IF($AT$5:$AT$906=$AT890,$L$5:$L$906),3)</f>
        <v>3.2450000000000001</v>
      </c>
      <c r="AI890" s="406">
        <f t="shared" si="321"/>
        <v>11.504999999999999</v>
      </c>
      <c r="AJ890" s="406">
        <f t="shared" si="322"/>
        <v>-25.517499999999998</v>
      </c>
      <c r="AK890" s="406">
        <f t="shared" si="323"/>
        <v>20.502500000000001</v>
      </c>
      <c r="AL890" s="406" t="b">
        <f t="shared" si="324"/>
        <v>0</v>
      </c>
      <c r="AM890" s="406" cm="1">
        <f t="array" ref="AM890">_xlfn.QUARTILE.EXC(IF($AT$5:$AT$906=$AT890,$M$5:$M$906),1)</f>
        <v>-12.452500000000001</v>
      </c>
      <c r="AN890" s="406" cm="1">
        <f t="array" ref="AN890">_xlfn.QUARTILE.EXC(IF($AT$5:$AT$906=$AT890,$M$5:$M$906),3)</f>
        <v>0.39</v>
      </c>
      <c r="AO890" s="406">
        <f t="shared" si="325"/>
        <v>12.842500000000001</v>
      </c>
      <c r="AP890" s="406">
        <f t="shared" si="326"/>
        <v>-31.716250000000002</v>
      </c>
      <c r="AQ890" s="406">
        <f t="shared" si="327"/>
        <v>19.653750000000002</v>
      </c>
      <c r="AR890" s="406" t="b">
        <f t="shared" si="328"/>
        <v>0</v>
      </c>
      <c r="AS890" s="404" t="str">
        <f>INDEX('Org2567'!$BM:$BM,MATCH(Raw_DATA!A890,'Org2567'!$D:$D,0))</f>
        <v>รพช.F1 P&lt;=50,000</v>
      </c>
      <c r="AT890" s="404">
        <f>INDEX('Org2567'!$BL:$BL,MATCH(Raw_DATA!A890,'Org2567'!$D:$D,0))</f>
        <v>9</v>
      </c>
      <c r="AU890" s="113"/>
      <c r="AV890" s="101">
        <v>141.38999999999999</v>
      </c>
      <c r="AW890" s="101">
        <v>52.86</v>
      </c>
      <c r="AX890" s="101">
        <v>46.14</v>
      </c>
      <c r="AY890" s="101">
        <v>31.33</v>
      </c>
      <c r="AZ890" s="101">
        <v>53.05</v>
      </c>
    </row>
    <row r="891" spans="1:52" x14ac:dyDescent="0.7">
      <c r="A891" s="101" t="s">
        <v>882</v>
      </c>
      <c r="B891" s="101" t="s">
        <v>3416</v>
      </c>
      <c r="C891" s="111" t="str">
        <f>IF(A891="","",INDEX(ID!P:P,MATCH(Raw_DATA!A891,ID!A:A,0)))</f>
        <v>รพช.F2 P&lt;=30,000</v>
      </c>
      <c r="D891" s="101">
        <f>IF(A891="","",INDEX(ID!M:M,MATCH(Raw_DATA!A891,ID!A:A,0)))</f>
        <v>5</v>
      </c>
      <c r="E891" s="112">
        <v>0.81</v>
      </c>
      <c r="F891" s="112">
        <v>0.74</v>
      </c>
      <c r="G891" s="112">
        <v>0.39</v>
      </c>
      <c r="H891" s="112">
        <v>-1386051.4</v>
      </c>
      <c r="I891" s="112">
        <v>-5142170.46</v>
      </c>
      <c r="J891" s="112">
        <v>-4520351.7</v>
      </c>
      <c r="K891" s="112">
        <v>-4623527.01</v>
      </c>
      <c r="L891" s="112">
        <v>-7.19</v>
      </c>
      <c r="M891" s="112">
        <v>-22.13</v>
      </c>
      <c r="N891" s="112">
        <f t="shared" si="329"/>
        <v>154</v>
      </c>
      <c r="O891" s="112">
        <f t="shared" si="330"/>
        <v>19</v>
      </c>
      <c r="P891" s="112">
        <f t="shared" si="331"/>
        <v>48</v>
      </c>
      <c r="Q891" s="112">
        <f t="shared" si="332"/>
        <v>31</v>
      </c>
      <c r="R891" s="112">
        <f t="shared" si="333"/>
        <v>16</v>
      </c>
      <c r="S891" s="112" cm="1">
        <f t="array" ref="S891">_xlfn.QUARTILE.EXC(IF($D$5:$D$906=$D891,$L$5:$L$906),1)</f>
        <v>-9.4075000000000006</v>
      </c>
      <c r="T891" s="112" cm="1">
        <f t="array" ref="T891">_xlfn.QUARTILE.EXC(IF($D$5:$D$906=$D891,$L$5:$L$906),3)</f>
        <v>1.645</v>
      </c>
      <c r="U891" s="112">
        <f t="shared" si="313"/>
        <v>11.0525</v>
      </c>
      <c r="V891" s="112">
        <f t="shared" si="314"/>
        <v>-25.986249999999998</v>
      </c>
      <c r="W891" s="112">
        <f t="shared" si="315"/>
        <v>18.223749999999999</v>
      </c>
      <c r="X891" s="112" t="b">
        <f t="shared" si="316"/>
        <v>0</v>
      </c>
      <c r="Y891" s="112" cm="1">
        <f t="array" ref="Y891">_xlfn.QUARTILE.EXC(IF($D$5:$D$906=$D891,$M$5:$M$906),1)</f>
        <v>-18.744999999999997</v>
      </c>
      <c r="Z891" s="112" cm="1">
        <f t="array" ref="Z891">_xlfn.QUARTILE.EXC(IF($D$5:$D$906=$D891,$M$5:$M$906),3)</f>
        <v>-2.7</v>
      </c>
      <c r="AA891" s="112">
        <f t="shared" si="317"/>
        <v>16.044999999999998</v>
      </c>
      <c r="AB891" s="112">
        <f t="shared" si="318"/>
        <v>-42.812499999999993</v>
      </c>
      <c r="AC891" s="112">
        <f t="shared" si="319"/>
        <v>21.367499999999996</v>
      </c>
      <c r="AD891" s="112" t="b">
        <f t="shared" si="320"/>
        <v>0</v>
      </c>
      <c r="AE891" s="101">
        <f t="shared" si="311"/>
        <v>1</v>
      </c>
      <c r="AF891" s="101">
        <f t="shared" si="312"/>
        <v>1</v>
      </c>
      <c r="AG891" s="406" cm="1">
        <f t="array" ref="AG891">_xlfn.QUARTILE.EXC(IF($AT$5:$AT$906=$AT891,$L$5:$L$906),1)</f>
        <v>-9.4075000000000006</v>
      </c>
      <c r="AH891" s="406" cm="1">
        <f t="array" ref="AH891">_xlfn.QUARTILE.EXC(IF($AT$5:$AT$906=$AT891,$L$5:$L$906),3)</f>
        <v>1.645</v>
      </c>
      <c r="AI891" s="406">
        <f t="shared" si="321"/>
        <v>11.0525</v>
      </c>
      <c r="AJ891" s="406">
        <f t="shared" si="322"/>
        <v>-25.986249999999998</v>
      </c>
      <c r="AK891" s="406">
        <f t="shared" si="323"/>
        <v>18.223749999999999</v>
      </c>
      <c r="AL891" s="406" t="b">
        <f t="shared" si="324"/>
        <v>0</v>
      </c>
      <c r="AM891" s="406" cm="1">
        <f t="array" ref="AM891">_xlfn.QUARTILE.EXC(IF($AT$5:$AT$906=$AT891,$M$5:$M$906),1)</f>
        <v>-18.744999999999997</v>
      </c>
      <c r="AN891" s="406" cm="1">
        <f t="array" ref="AN891">_xlfn.QUARTILE.EXC(IF($AT$5:$AT$906=$AT891,$M$5:$M$906),3)</f>
        <v>-2.7</v>
      </c>
      <c r="AO891" s="406">
        <f t="shared" si="325"/>
        <v>16.044999999999998</v>
      </c>
      <c r="AP891" s="406">
        <f t="shared" si="326"/>
        <v>-42.812499999999993</v>
      </c>
      <c r="AQ891" s="406">
        <f t="shared" si="327"/>
        <v>21.367499999999996</v>
      </c>
      <c r="AR891" s="406" t="b">
        <f t="shared" si="328"/>
        <v>0</v>
      </c>
      <c r="AS891" s="404" t="str">
        <f>INDEX('Org2567'!$BM:$BM,MATCH(Raw_DATA!A891,'Org2567'!$D:$D,0))</f>
        <v>รพช.F2 P&lt;=30,000</v>
      </c>
      <c r="AT891" s="404">
        <f>INDEX('Org2567'!$BL:$BL,MATCH(Raw_DATA!A891,'Org2567'!$D:$D,0))</f>
        <v>5</v>
      </c>
      <c r="AU891" s="113"/>
      <c r="AV891" s="101">
        <v>154.01</v>
      </c>
      <c r="AW891" s="101">
        <v>18.62</v>
      </c>
      <c r="AX891" s="101">
        <v>47.68</v>
      </c>
      <c r="AY891" s="101">
        <v>30.72</v>
      </c>
      <c r="AZ891" s="101">
        <v>16.07</v>
      </c>
    </row>
    <row r="892" spans="1:52" x14ac:dyDescent="0.7">
      <c r="A892" s="101" t="s">
        <v>883</v>
      </c>
      <c r="B892" s="101" t="s">
        <v>3419</v>
      </c>
      <c r="C892" s="111" t="str">
        <f>IF(A892="","",INDEX(ID!P:P,MATCH(Raw_DATA!A892,ID!A:A,0)))</f>
        <v>รพช.F2 P30,000-60,000</v>
      </c>
      <c r="D892" s="101">
        <f>IF(A892="","",INDEX(ID!M:M,MATCH(Raw_DATA!A892,ID!A:A,0)))</f>
        <v>6</v>
      </c>
      <c r="E892" s="112">
        <v>1.1000000000000001</v>
      </c>
      <c r="F892" s="112">
        <v>1.02</v>
      </c>
      <c r="G892" s="112">
        <v>0.71</v>
      </c>
      <c r="H892" s="112">
        <v>4007530.18</v>
      </c>
      <c r="I892" s="112">
        <v>-28485761.899999999</v>
      </c>
      <c r="J892" s="112">
        <v>-19993553.25</v>
      </c>
      <c r="K892" s="112">
        <v>-11774620.060000001</v>
      </c>
      <c r="L892" s="112">
        <v>-16.59</v>
      </c>
      <c r="M892" s="112">
        <v>-18.5</v>
      </c>
      <c r="N892" s="112">
        <f t="shared" si="329"/>
        <v>201</v>
      </c>
      <c r="O892" s="112">
        <f t="shared" si="330"/>
        <v>51</v>
      </c>
      <c r="P892" s="112">
        <f t="shared" si="331"/>
        <v>35</v>
      </c>
      <c r="Q892" s="112">
        <f t="shared" si="332"/>
        <v>102</v>
      </c>
      <c r="R892" s="112">
        <f t="shared" si="333"/>
        <v>48</v>
      </c>
      <c r="S892" s="112" cm="1">
        <f t="array" ref="S892">_xlfn.QUARTILE.EXC(IF($D$5:$D$906=$D892,$L$5:$L$906),1)</f>
        <v>-10.317499999999999</v>
      </c>
      <c r="T892" s="112" cm="1">
        <f t="array" ref="T892">_xlfn.QUARTILE.EXC(IF($D$5:$D$906=$D892,$L$5:$L$906),3)</f>
        <v>1.0349999999999999</v>
      </c>
      <c r="U892" s="112">
        <f t="shared" si="313"/>
        <v>11.352499999999999</v>
      </c>
      <c r="V892" s="112">
        <f t="shared" si="314"/>
        <v>-27.346249999999998</v>
      </c>
      <c r="W892" s="112">
        <f t="shared" si="315"/>
        <v>18.063749999999999</v>
      </c>
      <c r="X892" s="112" t="b">
        <f t="shared" si="316"/>
        <v>0</v>
      </c>
      <c r="Y892" s="112" cm="1">
        <f t="array" ref="Y892">_xlfn.QUARTILE.EXC(IF($D$5:$D$906=$D892,$M$5:$M$906),1)</f>
        <v>-15.98</v>
      </c>
      <c r="Z892" s="112" cm="1">
        <f t="array" ref="Z892">_xlfn.QUARTILE.EXC(IF($D$5:$D$906=$D892,$M$5:$M$906),3)</f>
        <v>-2.4</v>
      </c>
      <c r="AA892" s="112">
        <f t="shared" si="317"/>
        <v>13.58</v>
      </c>
      <c r="AB892" s="112">
        <f t="shared" si="318"/>
        <v>-36.35</v>
      </c>
      <c r="AC892" s="112">
        <f t="shared" si="319"/>
        <v>17.970000000000002</v>
      </c>
      <c r="AD892" s="112" t="b">
        <f t="shared" si="320"/>
        <v>0</v>
      </c>
      <c r="AE892" s="101">
        <f t="shared" si="311"/>
        <v>1</v>
      </c>
      <c r="AF892" s="101">
        <f t="shared" si="312"/>
        <v>1</v>
      </c>
      <c r="AG892" s="406" cm="1">
        <f t="array" ref="AG892">_xlfn.QUARTILE.EXC(IF($AT$5:$AT$906=$AT892,$L$5:$L$906),1)</f>
        <v>-9.3850000000000016</v>
      </c>
      <c r="AH892" s="406" cm="1">
        <f t="array" ref="AH892">_xlfn.QUARTILE.EXC(IF($AT$5:$AT$906=$AT892,$L$5:$L$906),3)</f>
        <v>1.2250000000000001</v>
      </c>
      <c r="AI892" s="406">
        <f t="shared" si="321"/>
        <v>10.610000000000001</v>
      </c>
      <c r="AJ892" s="406">
        <f t="shared" si="322"/>
        <v>-25.300000000000004</v>
      </c>
      <c r="AK892" s="406">
        <f t="shared" si="323"/>
        <v>17.140000000000004</v>
      </c>
      <c r="AL892" s="406" t="b">
        <f t="shared" si="324"/>
        <v>0</v>
      </c>
      <c r="AM892" s="406" cm="1">
        <f t="array" ref="AM892">_xlfn.QUARTILE.EXC(IF($AT$5:$AT$906=$AT892,$M$5:$M$906),1)</f>
        <v>-15.515000000000001</v>
      </c>
      <c r="AN892" s="406" cm="1">
        <f t="array" ref="AN892">_xlfn.QUARTILE.EXC(IF($AT$5:$AT$906=$AT892,$M$5:$M$906),3)</f>
        <v>-2.2599999999999998</v>
      </c>
      <c r="AO892" s="406">
        <f t="shared" si="325"/>
        <v>13.255000000000001</v>
      </c>
      <c r="AP892" s="406">
        <f t="shared" si="326"/>
        <v>-35.397500000000001</v>
      </c>
      <c r="AQ892" s="406">
        <f t="shared" si="327"/>
        <v>17.622500000000002</v>
      </c>
      <c r="AR892" s="406" t="b">
        <f t="shared" si="328"/>
        <v>0</v>
      </c>
      <c r="AS892" s="404" t="str">
        <f>INDEX('Org2567'!$BM:$BM,MATCH(Raw_DATA!A892,'Org2567'!$D:$D,0))</f>
        <v>รพช.F2 P30,000-60,000</v>
      </c>
      <c r="AT892" s="404">
        <f>INDEX('Org2567'!$BL:$BL,MATCH(Raw_DATA!A892,'Org2567'!$D:$D,0))</f>
        <v>6</v>
      </c>
      <c r="AU892" s="113"/>
      <c r="AV892" s="101">
        <v>200.5</v>
      </c>
      <c r="AW892" s="101">
        <v>50.93</v>
      </c>
      <c r="AX892" s="101">
        <v>34.79</v>
      </c>
      <c r="AY892" s="101">
        <v>101.75</v>
      </c>
      <c r="AZ892" s="101">
        <v>48.43</v>
      </c>
    </row>
    <row r="893" spans="1:52" x14ac:dyDescent="0.7">
      <c r="A893" s="101" t="s">
        <v>884</v>
      </c>
      <c r="B893" s="101" t="s">
        <v>3422</v>
      </c>
      <c r="C893" s="111" t="str">
        <f>IF(A893="","",INDEX(ID!P:P,MATCH(Raw_DATA!A893,ID!A:A,0)))</f>
        <v>รพช.F1 P50,000-100,000</v>
      </c>
      <c r="D893" s="101">
        <f>IF(A893="","",INDEX(ID!M:M,MATCH(Raw_DATA!A893,ID!A:A,0)))</f>
        <v>10</v>
      </c>
      <c r="E893" s="112">
        <v>5.14</v>
      </c>
      <c r="F893" s="112">
        <v>4.92</v>
      </c>
      <c r="G893" s="112">
        <v>4.38</v>
      </c>
      <c r="H893" s="112">
        <v>104683047.72</v>
      </c>
      <c r="I893" s="112">
        <v>-46941830.850000001</v>
      </c>
      <c r="J893" s="112">
        <v>-20876213.5</v>
      </c>
      <c r="K893" s="112">
        <v>85560377.980000004</v>
      </c>
      <c r="L893" s="112">
        <v>-11.25</v>
      </c>
      <c r="M893" s="112">
        <v>-15.48</v>
      </c>
      <c r="N893" s="112">
        <f t="shared" si="329"/>
        <v>78</v>
      </c>
      <c r="O893" s="112">
        <f t="shared" si="330"/>
        <v>38</v>
      </c>
      <c r="P893" s="112">
        <f t="shared" si="331"/>
        <v>70</v>
      </c>
      <c r="Q893" s="112">
        <f t="shared" si="332"/>
        <v>48</v>
      </c>
      <c r="R893" s="112">
        <f t="shared" si="333"/>
        <v>35</v>
      </c>
      <c r="S893" s="112" cm="1">
        <f t="array" ref="S893">_xlfn.QUARTILE.EXC(IF($D$5:$D$906=$D893,$L$5:$L$906),1)</f>
        <v>-10.594999999999999</v>
      </c>
      <c r="T893" s="112" cm="1">
        <f t="array" ref="T893">_xlfn.QUARTILE.EXC(IF($D$5:$D$906=$D893,$L$5:$L$906),3)</f>
        <v>0.95</v>
      </c>
      <c r="U893" s="112">
        <f t="shared" si="313"/>
        <v>11.544999999999998</v>
      </c>
      <c r="V893" s="112">
        <f t="shared" si="314"/>
        <v>-27.912499999999994</v>
      </c>
      <c r="W893" s="112">
        <f t="shared" si="315"/>
        <v>18.267499999999995</v>
      </c>
      <c r="X893" s="112" t="b">
        <f t="shared" si="316"/>
        <v>0</v>
      </c>
      <c r="Y893" s="112" cm="1">
        <f t="array" ref="Y893">_xlfn.QUARTILE.EXC(IF($D$5:$D$906=$D893,$M$5:$M$906),1)</f>
        <v>-17.670000000000002</v>
      </c>
      <c r="Z893" s="112" cm="1">
        <f t="array" ref="Z893">_xlfn.QUARTILE.EXC(IF($D$5:$D$906=$D893,$M$5:$M$906),3)</f>
        <v>-3.92</v>
      </c>
      <c r="AA893" s="112">
        <f t="shared" si="317"/>
        <v>13.750000000000002</v>
      </c>
      <c r="AB893" s="112">
        <f t="shared" si="318"/>
        <v>-38.295000000000002</v>
      </c>
      <c r="AC893" s="112">
        <f t="shared" si="319"/>
        <v>16.705000000000005</v>
      </c>
      <c r="AD893" s="112" t="b">
        <f t="shared" si="320"/>
        <v>0</v>
      </c>
      <c r="AE893" s="101">
        <f t="shared" si="311"/>
        <v>1</v>
      </c>
      <c r="AF893" s="101">
        <f t="shared" si="312"/>
        <v>1</v>
      </c>
      <c r="AG893" s="406" cm="1">
        <f t="array" ref="AG893">_xlfn.QUARTILE.EXC(IF($AT$5:$AT$906=$AT893,$L$5:$L$906),1)</f>
        <v>-10.594999999999999</v>
      </c>
      <c r="AH893" s="406" cm="1">
        <f t="array" ref="AH893">_xlfn.QUARTILE.EXC(IF($AT$5:$AT$906=$AT893,$L$5:$L$906),3)</f>
        <v>0.95</v>
      </c>
      <c r="AI893" s="406">
        <f t="shared" si="321"/>
        <v>11.544999999999998</v>
      </c>
      <c r="AJ893" s="406">
        <f t="shared" si="322"/>
        <v>-27.912499999999994</v>
      </c>
      <c r="AK893" s="406">
        <f t="shared" si="323"/>
        <v>18.267499999999995</v>
      </c>
      <c r="AL893" s="406" t="b">
        <f t="shared" si="324"/>
        <v>0</v>
      </c>
      <c r="AM893" s="406" cm="1">
        <f t="array" ref="AM893">_xlfn.QUARTILE.EXC(IF($AT$5:$AT$906=$AT893,$M$5:$M$906),1)</f>
        <v>-17.670000000000002</v>
      </c>
      <c r="AN893" s="406" cm="1">
        <f t="array" ref="AN893">_xlfn.QUARTILE.EXC(IF($AT$5:$AT$906=$AT893,$M$5:$M$906),3)</f>
        <v>-3.92</v>
      </c>
      <c r="AO893" s="406">
        <f t="shared" si="325"/>
        <v>13.750000000000002</v>
      </c>
      <c r="AP893" s="406">
        <f t="shared" si="326"/>
        <v>-38.295000000000002</v>
      </c>
      <c r="AQ893" s="406">
        <f t="shared" si="327"/>
        <v>16.705000000000005</v>
      </c>
      <c r="AR893" s="406" t="b">
        <f t="shared" si="328"/>
        <v>0</v>
      </c>
      <c r="AS893" s="404" t="str">
        <f>INDEX('Org2567'!$BM:$BM,MATCH(Raw_DATA!A893,'Org2567'!$D:$D,0))</f>
        <v>รพช.F1 P50,000-100,000</v>
      </c>
      <c r="AT893" s="404">
        <f>INDEX('Org2567'!$BL:$BL,MATCH(Raw_DATA!A893,'Org2567'!$D:$D,0))</f>
        <v>10</v>
      </c>
      <c r="AU893" s="113"/>
      <c r="AV893" s="101">
        <v>78.12</v>
      </c>
      <c r="AW893" s="101">
        <v>37.590000000000003</v>
      </c>
      <c r="AX893" s="101">
        <v>70.36</v>
      </c>
      <c r="AY893" s="101">
        <v>47.62</v>
      </c>
      <c r="AZ893" s="101">
        <v>35</v>
      </c>
    </row>
    <row r="894" spans="1:52" x14ac:dyDescent="0.7">
      <c r="A894" s="101" t="s">
        <v>885</v>
      </c>
      <c r="B894" s="101" t="s">
        <v>3425</v>
      </c>
      <c r="C894" s="111" t="str">
        <f>IF(A894="","",INDEX(ID!P:P,MATCH(Raw_DATA!A894,ID!A:A,0)))</f>
        <v>รพช.F2 P&lt;=30,000</v>
      </c>
      <c r="D894" s="101">
        <f>IF(A894="","",INDEX(ID!M:M,MATCH(Raw_DATA!A894,ID!A:A,0)))</f>
        <v>5</v>
      </c>
      <c r="E894" s="112">
        <v>7.81</v>
      </c>
      <c r="F894" s="112">
        <v>7.66</v>
      </c>
      <c r="G894" s="112">
        <v>7.01</v>
      </c>
      <c r="H894" s="112">
        <v>52693182.450000003</v>
      </c>
      <c r="I894" s="112">
        <v>-20282860.210000001</v>
      </c>
      <c r="J894" s="112">
        <v>-12188771.380000001</v>
      </c>
      <c r="K894" s="112">
        <v>46492255.68</v>
      </c>
      <c r="L894" s="112">
        <v>-17</v>
      </c>
      <c r="M894" s="112">
        <v>-17.98</v>
      </c>
      <c r="N894" s="112">
        <f t="shared" si="329"/>
        <v>111</v>
      </c>
      <c r="O894" s="112">
        <f t="shared" si="330"/>
        <v>12</v>
      </c>
      <c r="P894" s="112">
        <f t="shared" si="331"/>
        <v>34</v>
      </c>
      <c r="Q894" s="112">
        <f t="shared" si="332"/>
        <v>45</v>
      </c>
      <c r="R894" s="112">
        <f t="shared" si="333"/>
        <v>23</v>
      </c>
      <c r="S894" s="112" cm="1">
        <f t="array" ref="S894">_xlfn.QUARTILE.EXC(IF($D$5:$D$906=$D894,$L$5:$L$906),1)</f>
        <v>-9.4075000000000006</v>
      </c>
      <c r="T894" s="112" cm="1">
        <f t="array" ref="T894">_xlfn.QUARTILE.EXC(IF($D$5:$D$906=$D894,$L$5:$L$906),3)</f>
        <v>1.645</v>
      </c>
      <c r="U894" s="112">
        <f t="shared" si="313"/>
        <v>11.0525</v>
      </c>
      <c r="V894" s="112">
        <f t="shared" si="314"/>
        <v>-25.986249999999998</v>
      </c>
      <c r="W894" s="112">
        <f t="shared" si="315"/>
        <v>18.223749999999999</v>
      </c>
      <c r="X894" s="112" t="b">
        <f t="shared" si="316"/>
        <v>0</v>
      </c>
      <c r="Y894" s="112" cm="1">
        <f t="array" ref="Y894">_xlfn.QUARTILE.EXC(IF($D$5:$D$906=$D894,$M$5:$M$906),1)</f>
        <v>-18.744999999999997</v>
      </c>
      <c r="Z894" s="112" cm="1">
        <f t="array" ref="Z894">_xlfn.QUARTILE.EXC(IF($D$5:$D$906=$D894,$M$5:$M$906),3)</f>
        <v>-2.7</v>
      </c>
      <c r="AA894" s="112">
        <f t="shared" si="317"/>
        <v>16.044999999999998</v>
      </c>
      <c r="AB894" s="112">
        <f t="shared" si="318"/>
        <v>-42.812499999999993</v>
      </c>
      <c r="AC894" s="112">
        <f t="shared" si="319"/>
        <v>21.367499999999996</v>
      </c>
      <c r="AD894" s="112" t="b">
        <f t="shared" si="320"/>
        <v>0</v>
      </c>
      <c r="AE894" s="101">
        <f t="shared" si="311"/>
        <v>1</v>
      </c>
      <c r="AF894" s="101">
        <f t="shared" si="312"/>
        <v>1</v>
      </c>
      <c r="AG894" s="406" cm="1">
        <f t="array" ref="AG894">_xlfn.QUARTILE.EXC(IF($AT$5:$AT$906=$AT894,$L$5:$L$906),1)</f>
        <v>-9.4075000000000006</v>
      </c>
      <c r="AH894" s="406" cm="1">
        <f t="array" ref="AH894">_xlfn.QUARTILE.EXC(IF($AT$5:$AT$906=$AT894,$L$5:$L$906),3)</f>
        <v>1.645</v>
      </c>
      <c r="AI894" s="406">
        <f t="shared" si="321"/>
        <v>11.0525</v>
      </c>
      <c r="AJ894" s="406">
        <f t="shared" si="322"/>
        <v>-25.986249999999998</v>
      </c>
      <c r="AK894" s="406">
        <f t="shared" si="323"/>
        <v>18.223749999999999</v>
      </c>
      <c r="AL894" s="406" t="b">
        <f t="shared" si="324"/>
        <v>0</v>
      </c>
      <c r="AM894" s="406" cm="1">
        <f t="array" ref="AM894">_xlfn.QUARTILE.EXC(IF($AT$5:$AT$906=$AT894,$M$5:$M$906),1)</f>
        <v>-18.744999999999997</v>
      </c>
      <c r="AN894" s="406" cm="1">
        <f t="array" ref="AN894">_xlfn.QUARTILE.EXC(IF($AT$5:$AT$906=$AT894,$M$5:$M$906),3)</f>
        <v>-2.7</v>
      </c>
      <c r="AO894" s="406">
        <f t="shared" si="325"/>
        <v>16.044999999999998</v>
      </c>
      <c r="AP894" s="406">
        <f t="shared" si="326"/>
        <v>-42.812499999999993</v>
      </c>
      <c r="AQ894" s="406">
        <f t="shared" si="327"/>
        <v>21.367499999999996</v>
      </c>
      <c r="AR894" s="406" t="b">
        <f t="shared" si="328"/>
        <v>0</v>
      </c>
      <c r="AS894" s="404" t="str">
        <f>INDEX('Org2567'!$BM:$BM,MATCH(Raw_DATA!A894,'Org2567'!$D:$D,0))</f>
        <v>รพช.F2 P&lt;=30,000</v>
      </c>
      <c r="AT894" s="404">
        <f>INDEX('Org2567'!$BL:$BL,MATCH(Raw_DATA!A894,'Org2567'!$D:$D,0))</f>
        <v>5</v>
      </c>
      <c r="AU894" s="113"/>
      <c r="AV894" s="101">
        <v>110.82</v>
      </c>
      <c r="AW894" s="101">
        <v>12.27</v>
      </c>
      <c r="AX894" s="101">
        <v>33.56</v>
      </c>
      <c r="AY894" s="101">
        <v>45.29</v>
      </c>
      <c r="AZ894" s="101">
        <v>23.29</v>
      </c>
    </row>
    <row r="895" spans="1:52" x14ac:dyDescent="0.7">
      <c r="A895" s="101" t="s">
        <v>886</v>
      </c>
      <c r="B895" s="101" t="s">
        <v>3428</v>
      </c>
      <c r="C895" s="111" t="str">
        <f>IF(A895="","",INDEX(ID!P:P,MATCH(Raw_DATA!A895,ID!A:A,0)))</f>
        <v>รพช.F2 P&lt;=30,000</v>
      </c>
      <c r="D895" s="101">
        <f>IF(A895="","",INDEX(ID!M:M,MATCH(Raw_DATA!A895,ID!A:A,0)))</f>
        <v>5</v>
      </c>
      <c r="E895" s="112">
        <v>1.49</v>
      </c>
      <c r="F895" s="112">
        <v>1.34</v>
      </c>
      <c r="G895" s="112">
        <v>0.93</v>
      </c>
      <c r="H895" s="112">
        <v>6597030.0099999998</v>
      </c>
      <c r="I895" s="112">
        <v>-16902442.329999998</v>
      </c>
      <c r="J895" s="112">
        <v>-11512088.07</v>
      </c>
      <c r="K895" s="112">
        <v>-932017.36</v>
      </c>
      <c r="L895" s="112">
        <v>-13.93</v>
      </c>
      <c r="M895" s="112">
        <v>-34.56</v>
      </c>
      <c r="N895" s="112">
        <f t="shared" si="329"/>
        <v>131</v>
      </c>
      <c r="O895" s="112">
        <f t="shared" si="330"/>
        <v>47</v>
      </c>
      <c r="P895" s="112">
        <f t="shared" si="331"/>
        <v>39</v>
      </c>
      <c r="Q895" s="112">
        <f t="shared" si="332"/>
        <v>37</v>
      </c>
      <c r="R895" s="112">
        <f t="shared" si="333"/>
        <v>46</v>
      </c>
      <c r="S895" s="112" cm="1">
        <f t="array" ref="S895">_xlfn.QUARTILE.EXC(IF($D$5:$D$906=$D895,$L$5:$L$906),1)</f>
        <v>-9.4075000000000006</v>
      </c>
      <c r="T895" s="112" cm="1">
        <f t="array" ref="T895">_xlfn.QUARTILE.EXC(IF($D$5:$D$906=$D895,$L$5:$L$906),3)</f>
        <v>1.645</v>
      </c>
      <c r="U895" s="112">
        <f t="shared" si="313"/>
        <v>11.0525</v>
      </c>
      <c r="V895" s="112">
        <f t="shared" si="314"/>
        <v>-25.986249999999998</v>
      </c>
      <c r="W895" s="112">
        <f t="shared" si="315"/>
        <v>18.223749999999999</v>
      </c>
      <c r="X895" s="112" t="b">
        <f t="shared" si="316"/>
        <v>0</v>
      </c>
      <c r="Y895" s="112" cm="1">
        <f t="array" ref="Y895">_xlfn.QUARTILE.EXC(IF($D$5:$D$906=$D895,$M$5:$M$906),1)</f>
        <v>-18.744999999999997</v>
      </c>
      <c r="Z895" s="112" cm="1">
        <f t="array" ref="Z895">_xlfn.QUARTILE.EXC(IF($D$5:$D$906=$D895,$M$5:$M$906),3)</f>
        <v>-2.7</v>
      </c>
      <c r="AA895" s="112">
        <f t="shared" si="317"/>
        <v>16.044999999999998</v>
      </c>
      <c r="AB895" s="112">
        <f t="shared" si="318"/>
        <v>-42.812499999999993</v>
      </c>
      <c r="AC895" s="112">
        <f t="shared" si="319"/>
        <v>21.367499999999996</v>
      </c>
      <c r="AD895" s="112" t="b">
        <f t="shared" si="320"/>
        <v>0</v>
      </c>
      <c r="AE895" s="101">
        <f t="shared" si="311"/>
        <v>1</v>
      </c>
      <c r="AF895" s="101">
        <f t="shared" si="312"/>
        <v>1</v>
      </c>
      <c r="AG895" s="406" cm="1">
        <f t="array" ref="AG895">_xlfn.QUARTILE.EXC(IF($AT$5:$AT$906=$AT895,$L$5:$L$906),1)</f>
        <v>-9.4075000000000006</v>
      </c>
      <c r="AH895" s="406" cm="1">
        <f t="array" ref="AH895">_xlfn.QUARTILE.EXC(IF($AT$5:$AT$906=$AT895,$L$5:$L$906),3)</f>
        <v>1.645</v>
      </c>
      <c r="AI895" s="406">
        <f t="shared" si="321"/>
        <v>11.0525</v>
      </c>
      <c r="AJ895" s="406">
        <f t="shared" si="322"/>
        <v>-25.986249999999998</v>
      </c>
      <c r="AK895" s="406">
        <f t="shared" si="323"/>
        <v>18.223749999999999</v>
      </c>
      <c r="AL895" s="406" t="b">
        <f t="shared" si="324"/>
        <v>0</v>
      </c>
      <c r="AM895" s="406" cm="1">
        <f t="array" ref="AM895">_xlfn.QUARTILE.EXC(IF($AT$5:$AT$906=$AT895,$M$5:$M$906),1)</f>
        <v>-18.744999999999997</v>
      </c>
      <c r="AN895" s="406" cm="1">
        <f t="array" ref="AN895">_xlfn.QUARTILE.EXC(IF($AT$5:$AT$906=$AT895,$M$5:$M$906),3)</f>
        <v>-2.7</v>
      </c>
      <c r="AO895" s="406">
        <f t="shared" si="325"/>
        <v>16.044999999999998</v>
      </c>
      <c r="AP895" s="406">
        <f t="shared" si="326"/>
        <v>-42.812499999999993</v>
      </c>
      <c r="AQ895" s="406">
        <f t="shared" si="327"/>
        <v>21.367499999999996</v>
      </c>
      <c r="AR895" s="406" t="b">
        <f t="shared" si="328"/>
        <v>0</v>
      </c>
      <c r="AS895" s="404" t="str">
        <f>INDEX('Org2567'!$BM:$BM,MATCH(Raw_DATA!A895,'Org2567'!$D:$D,0))</f>
        <v>รพช.F2 P&lt;=30,000</v>
      </c>
      <c r="AT895" s="404">
        <f>INDEX('Org2567'!$BL:$BL,MATCH(Raw_DATA!A895,'Org2567'!$D:$D,0))</f>
        <v>5</v>
      </c>
      <c r="AU895" s="113"/>
      <c r="AV895" s="101">
        <v>131.49</v>
      </c>
      <c r="AW895" s="101">
        <v>46.58</v>
      </c>
      <c r="AX895" s="101">
        <v>38.94</v>
      </c>
      <c r="AY895" s="101">
        <v>37.33</v>
      </c>
      <c r="AZ895" s="101">
        <v>45.76</v>
      </c>
    </row>
    <row r="896" spans="1:52" x14ac:dyDescent="0.7">
      <c r="A896" s="101" t="s">
        <v>887</v>
      </c>
      <c r="B896" s="101" t="s">
        <v>3431</v>
      </c>
      <c r="C896" s="111" t="str">
        <f>IF(A896="","",INDEX(ID!P:P,MATCH(Raw_DATA!A896,ID!A:A,0)))</f>
        <v>รพช.F2 P30,000-60,000</v>
      </c>
      <c r="D896" s="101">
        <f>IF(A896="","",INDEX(ID!M:M,MATCH(Raw_DATA!A896,ID!A:A,0)))</f>
        <v>6</v>
      </c>
      <c r="E896" s="112">
        <v>5.0599999999999996</v>
      </c>
      <c r="F896" s="112">
        <v>4.9800000000000004</v>
      </c>
      <c r="G896" s="112">
        <v>4.82</v>
      </c>
      <c r="H896" s="112">
        <v>73456781.510000005</v>
      </c>
      <c r="I896" s="112">
        <v>-5306077.08</v>
      </c>
      <c r="J896" s="112">
        <v>440333.55</v>
      </c>
      <c r="K896" s="112">
        <v>68074264.340000004</v>
      </c>
      <c r="L896" s="112">
        <v>0.47</v>
      </c>
      <c r="M896" s="112">
        <v>-3.16</v>
      </c>
      <c r="N896" s="112">
        <f t="shared" si="329"/>
        <v>146</v>
      </c>
      <c r="O896" s="112">
        <f t="shared" si="330"/>
        <v>35</v>
      </c>
      <c r="P896" s="112">
        <f t="shared" si="331"/>
        <v>52</v>
      </c>
      <c r="Q896" s="112">
        <f t="shared" si="332"/>
        <v>59</v>
      </c>
      <c r="R896" s="112">
        <f t="shared" si="333"/>
        <v>34</v>
      </c>
      <c r="S896" s="112" cm="1">
        <f t="array" ref="S896">_xlfn.QUARTILE.EXC(IF($D$5:$D$906=$D896,$L$5:$L$906),1)</f>
        <v>-10.317499999999999</v>
      </c>
      <c r="T896" s="112" cm="1">
        <f t="array" ref="T896">_xlfn.QUARTILE.EXC(IF($D$5:$D$906=$D896,$L$5:$L$906),3)</f>
        <v>1.0349999999999999</v>
      </c>
      <c r="U896" s="112">
        <f t="shared" si="313"/>
        <v>11.352499999999999</v>
      </c>
      <c r="V896" s="112">
        <f t="shared" si="314"/>
        <v>-27.346249999999998</v>
      </c>
      <c r="W896" s="112">
        <f t="shared" si="315"/>
        <v>18.063749999999999</v>
      </c>
      <c r="X896" s="112" t="b">
        <f t="shared" si="316"/>
        <v>0</v>
      </c>
      <c r="Y896" s="112" cm="1">
        <f t="array" ref="Y896">_xlfn.QUARTILE.EXC(IF($D$5:$D$906=$D896,$M$5:$M$906),1)</f>
        <v>-15.98</v>
      </c>
      <c r="Z896" s="112" cm="1">
        <f t="array" ref="Z896">_xlfn.QUARTILE.EXC(IF($D$5:$D$906=$D896,$M$5:$M$906),3)</f>
        <v>-2.4</v>
      </c>
      <c r="AA896" s="112">
        <f t="shared" si="317"/>
        <v>13.58</v>
      </c>
      <c r="AB896" s="112">
        <f t="shared" si="318"/>
        <v>-36.35</v>
      </c>
      <c r="AC896" s="112">
        <f t="shared" si="319"/>
        <v>17.970000000000002</v>
      </c>
      <c r="AD896" s="112" t="b">
        <f t="shared" si="320"/>
        <v>0</v>
      </c>
      <c r="AE896" s="101">
        <f t="shared" si="311"/>
        <v>1</v>
      </c>
      <c r="AF896" s="101">
        <f t="shared" si="312"/>
        <v>0</v>
      </c>
      <c r="AG896" s="406" cm="1">
        <f t="array" ref="AG896">_xlfn.QUARTILE.EXC(IF($AT$5:$AT$906=$AT896,$L$5:$L$906),1)</f>
        <v>-9.3850000000000016</v>
      </c>
      <c r="AH896" s="406" cm="1">
        <f t="array" ref="AH896">_xlfn.QUARTILE.EXC(IF($AT$5:$AT$906=$AT896,$L$5:$L$906),3)</f>
        <v>1.2250000000000001</v>
      </c>
      <c r="AI896" s="406">
        <f t="shared" si="321"/>
        <v>10.610000000000001</v>
      </c>
      <c r="AJ896" s="406">
        <f t="shared" si="322"/>
        <v>-25.300000000000004</v>
      </c>
      <c r="AK896" s="406">
        <f t="shared" si="323"/>
        <v>17.140000000000004</v>
      </c>
      <c r="AL896" s="406" t="b">
        <f t="shared" si="324"/>
        <v>0</v>
      </c>
      <c r="AM896" s="406" cm="1">
        <f t="array" ref="AM896">_xlfn.QUARTILE.EXC(IF($AT$5:$AT$906=$AT896,$M$5:$M$906),1)</f>
        <v>-15.515000000000001</v>
      </c>
      <c r="AN896" s="406" cm="1">
        <f t="array" ref="AN896">_xlfn.QUARTILE.EXC(IF($AT$5:$AT$906=$AT896,$M$5:$M$906),3)</f>
        <v>-2.2599999999999998</v>
      </c>
      <c r="AO896" s="406">
        <f t="shared" si="325"/>
        <v>13.255000000000001</v>
      </c>
      <c r="AP896" s="406">
        <f t="shared" si="326"/>
        <v>-35.397500000000001</v>
      </c>
      <c r="AQ896" s="406">
        <f t="shared" si="327"/>
        <v>17.622500000000002</v>
      </c>
      <c r="AR896" s="406" t="b">
        <f t="shared" si="328"/>
        <v>0</v>
      </c>
      <c r="AS896" s="404" t="str">
        <f>INDEX('Org2567'!$BM:$BM,MATCH(Raw_DATA!A896,'Org2567'!$D:$D,0))</f>
        <v>รพช.F2 P30,000-60,000</v>
      </c>
      <c r="AT896" s="404">
        <f>INDEX('Org2567'!$BL:$BL,MATCH(Raw_DATA!A896,'Org2567'!$D:$D,0))</f>
        <v>6</v>
      </c>
      <c r="AU896" s="113"/>
      <c r="AV896" s="101">
        <v>146.24</v>
      </c>
      <c r="AW896" s="101">
        <v>34.9</v>
      </c>
      <c r="AX896" s="101">
        <v>51.96</v>
      </c>
      <c r="AY896" s="101">
        <v>59.3</v>
      </c>
      <c r="AZ896" s="101">
        <v>34.22</v>
      </c>
    </row>
    <row r="897" spans="1:52" x14ac:dyDescent="0.7">
      <c r="A897" s="101" t="s">
        <v>888</v>
      </c>
      <c r="B897" s="101" t="s">
        <v>3434</v>
      </c>
      <c r="C897" s="111" t="str">
        <f>IF(A897="","",INDEX(ID!P:P,MATCH(Raw_DATA!A897,ID!A:A,0)))</f>
        <v>รพช.F2 P&lt;=30,000</v>
      </c>
      <c r="D897" s="101">
        <f>IF(A897="","",INDEX(ID!M:M,MATCH(Raw_DATA!A897,ID!A:A,0)))</f>
        <v>5</v>
      </c>
      <c r="E897" s="112">
        <v>1.81</v>
      </c>
      <c r="F897" s="112">
        <v>1.68</v>
      </c>
      <c r="G897" s="112">
        <v>0.99</v>
      </c>
      <c r="H897" s="112">
        <v>8043275.0700000003</v>
      </c>
      <c r="I897" s="112">
        <v>-21094442.109999999</v>
      </c>
      <c r="J897" s="112">
        <v>-13980567.199999999</v>
      </c>
      <c r="K897" s="112">
        <v>-142100.65</v>
      </c>
      <c r="L897" s="112">
        <v>-17.8</v>
      </c>
      <c r="M897" s="112">
        <v>-24.26</v>
      </c>
      <c r="N897" s="112">
        <f t="shared" si="329"/>
        <v>61</v>
      </c>
      <c r="O897" s="112">
        <f t="shared" si="330"/>
        <v>28</v>
      </c>
      <c r="P897" s="112">
        <f t="shared" si="331"/>
        <v>38</v>
      </c>
      <c r="Q897" s="112">
        <f t="shared" si="332"/>
        <v>78</v>
      </c>
      <c r="R897" s="112">
        <f t="shared" si="333"/>
        <v>42</v>
      </c>
      <c r="S897" s="112" cm="1">
        <f t="array" ref="S897">_xlfn.QUARTILE.EXC(IF($D$5:$D$906=$D897,$L$5:$L$906),1)</f>
        <v>-9.4075000000000006</v>
      </c>
      <c r="T897" s="112" cm="1">
        <f t="array" ref="T897">_xlfn.QUARTILE.EXC(IF($D$5:$D$906=$D897,$L$5:$L$906),3)</f>
        <v>1.645</v>
      </c>
      <c r="U897" s="112">
        <f t="shared" si="313"/>
        <v>11.0525</v>
      </c>
      <c r="V897" s="112">
        <f t="shared" si="314"/>
        <v>-25.986249999999998</v>
      </c>
      <c r="W897" s="112">
        <f t="shared" si="315"/>
        <v>18.223749999999999</v>
      </c>
      <c r="X897" s="112" t="b">
        <f t="shared" si="316"/>
        <v>0</v>
      </c>
      <c r="Y897" s="112" cm="1">
        <f t="array" ref="Y897">_xlfn.QUARTILE.EXC(IF($D$5:$D$906=$D897,$M$5:$M$906),1)</f>
        <v>-18.744999999999997</v>
      </c>
      <c r="Z897" s="112" cm="1">
        <f t="array" ref="Z897">_xlfn.QUARTILE.EXC(IF($D$5:$D$906=$D897,$M$5:$M$906),3)</f>
        <v>-2.7</v>
      </c>
      <c r="AA897" s="112">
        <f t="shared" si="317"/>
        <v>16.044999999999998</v>
      </c>
      <c r="AB897" s="112">
        <f t="shared" si="318"/>
        <v>-42.812499999999993</v>
      </c>
      <c r="AC897" s="112">
        <f t="shared" si="319"/>
        <v>21.367499999999996</v>
      </c>
      <c r="AD897" s="112" t="b">
        <f t="shared" si="320"/>
        <v>0</v>
      </c>
      <c r="AE897" s="101">
        <f t="shared" si="311"/>
        <v>1</v>
      </c>
      <c r="AF897" s="101">
        <f t="shared" si="312"/>
        <v>1</v>
      </c>
      <c r="AG897" s="406" cm="1">
        <f t="array" ref="AG897">_xlfn.QUARTILE.EXC(IF($AT$5:$AT$906=$AT897,$L$5:$L$906),1)</f>
        <v>-9.4075000000000006</v>
      </c>
      <c r="AH897" s="406" cm="1">
        <f t="array" ref="AH897">_xlfn.QUARTILE.EXC(IF($AT$5:$AT$906=$AT897,$L$5:$L$906),3)</f>
        <v>1.645</v>
      </c>
      <c r="AI897" s="406">
        <f t="shared" si="321"/>
        <v>11.0525</v>
      </c>
      <c r="AJ897" s="406">
        <f t="shared" si="322"/>
        <v>-25.986249999999998</v>
      </c>
      <c r="AK897" s="406">
        <f t="shared" si="323"/>
        <v>18.223749999999999</v>
      </c>
      <c r="AL897" s="406" t="b">
        <f t="shared" si="324"/>
        <v>0</v>
      </c>
      <c r="AM897" s="406" cm="1">
        <f t="array" ref="AM897">_xlfn.QUARTILE.EXC(IF($AT$5:$AT$906=$AT897,$M$5:$M$906),1)</f>
        <v>-18.744999999999997</v>
      </c>
      <c r="AN897" s="406" cm="1">
        <f t="array" ref="AN897">_xlfn.QUARTILE.EXC(IF($AT$5:$AT$906=$AT897,$M$5:$M$906),3)</f>
        <v>-2.7</v>
      </c>
      <c r="AO897" s="406">
        <f t="shared" si="325"/>
        <v>16.044999999999998</v>
      </c>
      <c r="AP897" s="406">
        <f t="shared" si="326"/>
        <v>-42.812499999999993</v>
      </c>
      <c r="AQ897" s="406">
        <f t="shared" si="327"/>
        <v>21.367499999999996</v>
      </c>
      <c r="AR897" s="406" t="b">
        <f t="shared" si="328"/>
        <v>0</v>
      </c>
      <c r="AS897" s="404" t="str">
        <f>INDEX('Org2567'!$BM:$BM,MATCH(Raw_DATA!A897,'Org2567'!$D:$D,0))</f>
        <v>รพช.F2 P&lt;=30,000</v>
      </c>
      <c r="AT897" s="404">
        <f>INDEX('Org2567'!$BL:$BL,MATCH(Raw_DATA!A897,'Org2567'!$D:$D,0))</f>
        <v>5</v>
      </c>
      <c r="AU897" s="113"/>
      <c r="AV897" s="101">
        <v>61.37</v>
      </c>
      <c r="AW897" s="101">
        <v>28.44</v>
      </c>
      <c r="AX897" s="101">
        <v>37.92</v>
      </c>
      <c r="AY897" s="101">
        <v>78.31</v>
      </c>
      <c r="AZ897" s="101">
        <v>42.16</v>
      </c>
    </row>
    <row r="898" spans="1:52" x14ac:dyDescent="0.7">
      <c r="A898" s="101" t="s">
        <v>889</v>
      </c>
      <c r="B898" s="101" t="s">
        <v>3437</v>
      </c>
      <c r="C898" s="111" t="str">
        <f>IF(A898="","",INDEX(ID!P:P,MATCH(Raw_DATA!A898,ID!A:A,0)))</f>
        <v>รพช.F2 P30,000-60,000</v>
      </c>
      <c r="D898" s="101">
        <f>IF(A898="","",INDEX(ID!M:M,MATCH(Raw_DATA!A898,ID!A:A,0)))</f>
        <v>6</v>
      </c>
      <c r="E898" s="112">
        <v>5.83</v>
      </c>
      <c r="F898" s="112">
        <v>5.58</v>
      </c>
      <c r="G898" s="112">
        <v>4.53</v>
      </c>
      <c r="H898" s="112">
        <v>58598901.039999999</v>
      </c>
      <c r="I898" s="112">
        <v>26442786.039999999</v>
      </c>
      <c r="J898" s="112">
        <v>31567172.800000001</v>
      </c>
      <c r="K898" s="112">
        <v>42790455.490000002</v>
      </c>
      <c r="L898" s="112">
        <v>36.72</v>
      </c>
      <c r="M898" s="112">
        <v>15.71</v>
      </c>
      <c r="N898" s="112">
        <f t="shared" si="329"/>
        <v>49</v>
      </c>
      <c r="O898" s="112">
        <f t="shared" si="330"/>
        <v>40</v>
      </c>
      <c r="P898" s="112">
        <f t="shared" si="331"/>
        <v>58</v>
      </c>
      <c r="Q898" s="112">
        <f t="shared" si="332"/>
        <v>51</v>
      </c>
      <c r="R898" s="112">
        <f t="shared" si="333"/>
        <v>52</v>
      </c>
      <c r="S898" s="112" cm="1">
        <f t="array" ref="S898">_xlfn.QUARTILE.EXC(IF($D$5:$D$906=$D898,$L$5:$L$906),1)</f>
        <v>-10.317499999999999</v>
      </c>
      <c r="T898" s="112" cm="1">
        <f t="array" ref="T898">_xlfn.QUARTILE.EXC(IF($D$5:$D$906=$D898,$L$5:$L$906),3)</f>
        <v>1.0349999999999999</v>
      </c>
      <c r="U898" s="112">
        <f t="shared" si="313"/>
        <v>11.352499999999999</v>
      </c>
      <c r="V898" s="112">
        <f t="shared" si="314"/>
        <v>-27.346249999999998</v>
      </c>
      <c r="W898" s="112">
        <f t="shared" si="315"/>
        <v>18.063749999999999</v>
      </c>
      <c r="X898" s="112" t="b">
        <f t="shared" si="316"/>
        <v>1</v>
      </c>
      <c r="Y898" s="112" cm="1">
        <f t="array" ref="Y898">_xlfn.QUARTILE.EXC(IF($D$5:$D$906=$D898,$M$5:$M$906),1)</f>
        <v>-15.98</v>
      </c>
      <c r="Z898" s="112" cm="1">
        <f t="array" ref="Z898">_xlfn.QUARTILE.EXC(IF($D$5:$D$906=$D898,$M$5:$M$906),3)</f>
        <v>-2.4</v>
      </c>
      <c r="AA898" s="112">
        <f t="shared" si="317"/>
        <v>13.58</v>
      </c>
      <c r="AB898" s="112">
        <f t="shared" si="318"/>
        <v>-36.35</v>
      </c>
      <c r="AC898" s="112">
        <f t="shared" si="319"/>
        <v>17.970000000000002</v>
      </c>
      <c r="AD898" s="112" t="b">
        <f t="shared" si="320"/>
        <v>0</v>
      </c>
      <c r="AE898" s="101">
        <f t="shared" si="311"/>
        <v>0</v>
      </c>
      <c r="AF898" s="101">
        <f t="shared" si="312"/>
        <v>0</v>
      </c>
      <c r="AG898" s="406" cm="1">
        <f t="array" ref="AG898">_xlfn.QUARTILE.EXC(IF($AT$5:$AT$906=$AT898,$L$5:$L$906),1)</f>
        <v>-9.3850000000000016</v>
      </c>
      <c r="AH898" s="406" cm="1">
        <f t="array" ref="AH898">_xlfn.QUARTILE.EXC(IF($AT$5:$AT$906=$AT898,$L$5:$L$906),3)</f>
        <v>1.2250000000000001</v>
      </c>
      <c r="AI898" s="406">
        <f t="shared" si="321"/>
        <v>10.610000000000001</v>
      </c>
      <c r="AJ898" s="406">
        <f t="shared" si="322"/>
        <v>-25.300000000000004</v>
      </c>
      <c r="AK898" s="406">
        <f t="shared" si="323"/>
        <v>17.140000000000004</v>
      </c>
      <c r="AL898" s="406" t="b">
        <f t="shared" si="324"/>
        <v>1</v>
      </c>
      <c r="AM898" s="406" cm="1">
        <f t="array" ref="AM898">_xlfn.QUARTILE.EXC(IF($AT$5:$AT$906=$AT898,$M$5:$M$906),1)</f>
        <v>-15.515000000000001</v>
      </c>
      <c r="AN898" s="406" cm="1">
        <f t="array" ref="AN898">_xlfn.QUARTILE.EXC(IF($AT$5:$AT$906=$AT898,$M$5:$M$906),3)</f>
        <v>-2.2599999999999998</v>
      </c>
      <c r="AO898" s="406">
        <f t="shared" si="325"/>
        <v>13.255000000000001</v>
      </c>
      <c r="AP898" s="406">
        <f t="shared" si="326"/>
        <v>-35.397500000000001</v>
      </c>
      <c r="AQ898" s="406">
        <f t="shared" si="327"/>
        <v>17.622500000000002</v>
      </c>
      <c r="AR898" s="406" t="b">
        <f t="shared" si="328"/>
        <v>0</v>
      </c>
      <c r="AS898" s="404" t="str">
        <f>INDEX('Org2567'!$BM:$BM,MATCH(Raw_DATA!A898,'Org2567'!$D:$D,0))</f>
        <v>รพช.F2 P30,000-60,000</v>
      </c>
      <c r="AT898" s="404">
        <f>INDEX('Org2567'!$BL:$BL,MATCH(Raw_DATA!A898,'Org2567'!$D:$D,0))</f>
        <v>6</v>
      </c>
      <c r="AU898" s="113"/>
      <c r="AV898" s="101">
        <v>48.92</v>
      </c>
      <c r="AW898" s="101">
        <v>39.840000000000003</v>
      </c>
      <c r="AX898" s="101">
        <v>58.28</v>
      </c>
      <c r="AY898" s="101">
        <v>50.63</v>
      </c>
      <c r="AZ898" s="101">
        <v>51.96</v>
      </c>
    </row>
    <row r="899" spans="1:52" x14ac:dyDescent="0.7">
      <c r="A899" s="101" t="s">
        <v>890</v>
      </c>
      <c r="B899" s="101" t="s">
        <v>3440</v>
      </c>
      <c r="C899" s="111" t="str">
        <f>IF(A899="","",INDEX(ID!P:P,MATCH(Raw_DATA!A899,ID!A:A,0)))</f>
        <v>รพช.F2 P&lt;=30,000</v>
      </c>
      <c r="D899" s="101">
        <f>IF(A899="","",INDEX(ID!M:M,MATCH(Raw_DATA!A899,ID!A:A,0)))</f>
        <v>5</v>
      </c>
      <c r="E899" s="112">
        <v>0.66</v>
      </c>
      <c r="F899" s="112">
        <v>0.6</v>
      </c>
      <c r="G899" s="112">
        <v>0.38</v>
      </c>
      <c r="H899" s="112">
        <v>-6434728.8700000001</v>
      </c>
      <c r="I899" s="112">
        <v>-17916976.879999999</v>
      </c>
      <c r="J899" s="112">
        <v>-13069101.220000001</v>
      </c>
      <c r="K899" s="112">
        <v>-11881654.380000001</v>
      </c>
      <c r="L899" s="112">
        <v>-18.95</v>
      </c>
      <c r="M899" s="112">
        <v>-27.11</v>
      </c>
      <c r="N899" s="112">
        <f t="shared" si="329"/>
        <v>132</v>
      </c>
      <c r="O899" s="112">
        <f t="shared" si="330"/>
        <v>27</v>
      </c>
      <c r="P899" s="112">
        <f t="shared" si="331"/>
        <v>51</v>
      </c>
      <c r="Q899" s="112">
        <f t="shared" si="332"/>
        <v>73</v>
      </c>
      <c r="R899" s="112">
        <f t="shared" si="333"/>
        <v>26</v>
      </c>
      <c r="S899" s="112" cm="1">
        <f t="array" ref="S899">_xlfn.QUARTILE.EXC(IF($D$5:$D$906=$D899,$L$5:$L$906),1)</f>
        <v>-9.4075000000000006</v>
      </c>
      <c r="T899" s="112" cm="1">
        <f t="array" ref="T899">_xlfn.QUARTILE.EXC(IF($D$5:$D$906=$D899,$L$5:$L$906),3)</f>
        <v>1.645</v>
      </c>
      <c r="U899" s="112">
        <f t="shared" si="313"/>
        <v>11.0525</v>
      </c>
      <c r="V899" s="112">
        <f t="shared" si="314"/>
        <v>-25.986249999999998</v>
      </c>
      <c r="W899" s="112">
        <f t="shared" si="315"/>
        <v>18.223749999999999</v>
      </c>
      <c r="X899" s="112" t="b">
        <f t="shared" si="316"/>
        <v>0</v>
      </c>
      <c r="Y899" s="112" cm="1">
        <f t="array" ref="Y899">_xlfn.QUARTILE.EXC(IF($D$5:$D$906=$D899,$M$5:$M$906),1)</f>
        <v>-18.744999999999997</v>
      </c>
      <c r="Z899" s="112" cm="1">
        <f t="array" ref="Z899">_xlfn.QUARTILE.EXC(IF($D$5:$D$906=$D899,$M$5:$M$906),3)</f>
        <v>-2.7</v>
      </c>
      <c r="AA899" s="112">
        <f t="shared" si="317"/>
        <v>16.044999999999998</v>
      </c>
      <c r="AB899" s="112">
        <f t="shared" si="318"/>
        <v>-42.812499999999993</v>
      </c>
      <c r="AC899" s="112">
        <f t="shared" si="319"/>
        <v>21.367499999999996</v>
      </c>
      <c r="AD899" s="112" t="b">
        <f t="shared" si="320"/>
        <v>0</v>
      </c>
      <c r="AE899" s="101">
        <f t="shared" si="311"/>
        <v>1</v>
      </c>
      <c r="AF899" s="101">
        <f t="shared" si="312"/>
        <v>1</v>
      </c>
      <c r="AG899" s="406" cm="1">
        <f t="array" ref="AG899">_xlfn.QUARTILE.EXC(IF($AT$5:$AT$906=$AT899,$L$5:$L$906),1)</f>
        <v>-9.4075000000000006</v>
      </c>
      <c r="AH899" s="406" cm="1">
        <f t="array" ref="AH899">_xlfn.QUARTILE.EXC(IF($AT$5:$AT$906=$AT899,$L$5:$L$906),3)</f>
        <v>1.645</v>
      </c>
      <c r="AI899" s="406">
        <f t="shared" si="321"/>
        <v>11.0525</v>
      </c>
      <c r="AJ899" s="406">
        <f t="shared" si="322"/>
        <v>-25.986249999999998</v>
      </c>
      <c r="AK899" s="406">
        <f t="shared" si="323"/>
        <v>18.223749999999999</v>
      </c>
      <c r="AL899" s="406" t="b">
        <f t="shared" si="324"/>
        <v>0</v>
      </c>
      <c r="AM899" s="406" cm="1">
        <f t="array" ref="AM899">_xlfn.QUARTILE.EXC(IF($AT$5:$AT$906=$AT899,$M$5:$M$906),1)</f>
        <v>-18.744999999999997</v>
      </c>
      <c r="AN899" s="406" cm="1">
        <f t="array" ref="AN899">_xlfn.QUARTILE.EXC(IF($AT$5:$AT$906=$AT899,$M$5:$M$906),3)</f>
        <v>-2.7</v>
      </c>
      <c r="AO899" s="406">
        <f t="shared" si="325"/>
        <v>16.044999999999998</v>
      </c>
      <c r="AP899" s="406">
        <f t="shared" si="326"/>
        <v>-42.812499999999993</v>
      </c>
      <c r="AQ899" s="406">
        <f t="shared" si="327"/>
        <v>21.367499999999996</v>
      </c>
      <c r="AR899" s="406" t="b">
        <f t="shared" si="328"/>
        <v>0</v>
      </c>
      <c r="AS899" s="404" t="str">
        <f>INDEX('Org2567'!$BM:$BM,MATCH(Raw_DATA!A899,'Org2567'!$D:$D,0))</f>
        <v>รพช.F2 P&lt;=30,000</v>
      </c>
      <c r="AT899" s="404">
        <f>INDEX('Org2567'!$BL:$BL,MATCH(Raw_DATA!A899,'Org2567'!$D:$D,0))</f>
        <v>5</v>
      </c>
      <c r="AU899" s="113"/>
      <c r="AV899" s="101">
        <v>132.34</v>
      </c>
      <c r="AW899" s="101">
        <v>26.77</v>
      </c>
      <c r="AX899" s="101">
        <v>50.91</v>
      </c>
      <c r="AY899" s="101">
        <v>73.44</v>
      </c>
      <c r="AZ899" s="101">
        <v>26.41</v>
      </c>
    </row>
    <row r="900" spans="1:52" x14ac:dyDescent="0.7">
      <c r="A900" s="101" t="s">
        <v>891</v>
      </c>
      <c r="B900" s="101" t="s">
        <v>3443</v>
      </c>
      <c r="C900" s="111" t="str">
        <f>IF(A900="","",INDEX(ID!P:P,MATCH(Raw_DATA!A900,ID!A:A,0)))</f>
        <v>รพท.S B&lt;=400</v>
      </c>
      <c r="D900" s="101">
        <f>IF(A900="","",INDEX(ID!M:M,MATCH(Raw_DATA!A900,ID!A:A,0)))</f>
        <v>16</v>
      </c>
      <c r="E900" s="112">
        <v>2.37</v>
      </c>
      <c r="F900" s="112">
        <v>2.2000000000000002</v>
      </c>
      <c r="G900" s="112">
        <v>1.1200000000000001</v>
      </c>
      <c r="H900" s="112">
        <v>174382226.71000001</v>
      </c>
      <c r="I900" s="112">
        <v>-6020732.4000000004</v>
      </c>
      <c r="J900" s="112">
        <v>-17786050.07</v>
      </c>
      <c r="K900" s="112">
        <v>15788017.050000001</v>
      </c>
      <c r="L900" s="112">
        <v>-2.1800000000000002</v>
      </c>
      <c r="M900" s="112">
        <v>-0.76</v>
      </c>
      <c r="N900" s="112">
        <f t="shared" si="329"/>
        <v>59</v>
      </c>
      <c r="O900" s="112">
        <f t="shared" si="330"/>
        <v>83</v>
      </c>
      <c r="P900" s="112">
        <f t="shared" si="331"/>
        <v>50</v>
      </c>
      <c r="Q900" s="112">
        <f t="shared" si="332"/>
        <v>49</v>
      </c>
      <c r="R900" s="112">
        <f t="shared" si="333"/>
        <v>30</v>
      </c>
      <c r="S900" s="112" cm="1">
        <f t="array" ref="S900">_xlfn.QUARTILE.EXC(IF($D$5:$D$906=$D900,$L$5:$L$906),1)</f>
        <v>-2.1850000000000001</v>
      </c>
      <c r="T900" s="112" cm="1">
        <f t="array" ref="T900">_xlfn.QUARTILE.EXC(IF($D$5:$D$906=$D900,$L$5:$L$906),3)</f>
        <v>5.5750000000000002</v>
      </c>
      <c r="U900" s="112">
        <f t="shared" si="313"/>
        <v>7.76</v>
      </c>
      <c r="V900" s="112">
        <f t="shared" si="314"/>
        <v>-13.825000000000001</v>
      </c>
      <c r="W900" s="112">
        <f t="shared" si="315"/>
        <v>17.215</v>
      </c>
      <c r="X900" s="112" t="b">
        <f t="shared" si="316"/>
        <v>0</v>
      </c>
      <c r="Y900" s="112" cm="1">
        <f t="array" ref="Y900">_xlfn.QUARTILE.EXC(IF($D$5:$D$906=$D900,$M$5:$M$906),1)</f>
        <v>-5.58</v>
      </c>
      <c r="Z900" s="112" cm="1">
        <f t="array" ref="Z900">_xlfn.QUARTILE.EXC(IF($D$5:$D$906=$D900,$M$5:$M$906),3)</f>
        <v>0.90500000000000003</v>
      </c>
      <c r="AA900" s="112">
        <f t="shared" si="317"/>
        <v>6.4850000000000003</v>
      </c>
      <c r="AB900" s="112">
        <f t="shared" si="318"/>
        <v>-15.307500000000001</v>
      </c>
      <c r="AC900" s="112">
        <f t="shared" si="319"/>
        <v>10.6325</v>
      </c>
      <c r="AD900" s="112" t="b">
        <f t="shared" si="320"/>
        <v>0</v>
      </c>
      <c r="AE900" s="101">
        <f t="shared" si="311"/>
        <v>1</v>
      </c>
      <c r="AF900" s="101">
        <f t="shared" si="312"/>
        <v>1</v>
      </c>
      <c r="AG900" s="406" cm="1">
        <f t="array" ref="AG900">_xlfn.QUARTILE.EXC(IF($AT$5:$AT$906=$AT900,$L$5:$L$906),1)</f>
        <v>-2.1850000000000001</v>
      </c>
      <c r="AH900" s="406" cm="1">
        <f t="array" ref="AH900">_xlfn.QUARTILE.EXC(IF($AT$5:$AT$906=$AT900,$L$5:$L$906),3)</f>
        <v>5.5750000000000002</v>
      </c>
      <c r="AI900" s="406">
        <f t="shared" si="321"/>
        <v>7.76</v>
      </c>
      <c r="AJ900" s="406">
        <f t="shared" si="322"/>
        <v>-13.825000000000001</v>
      </c>
      <c r="AK900" s="406">
        <f t="shared" si="323"/>
        <v>17.215</v>
      </c>
      <c r="AL900" s="406" t="b">
        <f t="shared" si="324"/>
        <v>0</v>
      </c>
      <c r="AM900" s="406" cm="1">
        <f t="array" ref="AM900">_xlfn.QUARTILE.EXC(IF($AT$5:$AT$906=$AT900,$M$5:$M$906),1)</f>
        <v>-5.58</v>
      </c>
      <c r="AN900" s="406" cm="1">
        <f t="array" ref="AN900">_xlfn.QUARTILE.EXC(IF($AT$5:$AT$906=$AT900,$M$5:$M$906),3)</f>
        <v>0.90500000000000003</v>
      </c>
      <c r="AO900" s="406">
        <f t="shared" si="325"/>
        <v>6.4850000000000003</v>
      </c>
      <c r="AP900" s="406">
        <f t="shared" si="326"/>
        <v>-15.307500000000001</v>
      </c>
      <c r="AQ900" s="406">
        <f t="shared" si="327"/>
        <v>10.6325</v>
      </c>
      <c r="AR900" s="406" t="b">
        <f t="shared" si="328"/>
        <v>0</v>
      </c>
      <c r="AS900" s="404" t="str">
        <f>INDEX('Org2567'!$BM:$BM,MATCH(Raw_DATA!A900,'Org2567'!$D:$D,0))</f>
        <v>รพท.S B&lt;=400</v>
      </c>
      <c r="AT900" s="404">
        <f>INDEX('Org2567'!$BL:$BL,MATCH(Raw_DATA!A900,'Org2567'!$D:$D,0))</f>
        <v>16</v>
      </c>
      <c r="AU900" s="113"/>
      <c r="AV900" s="101">
        <v>59.23</v>
      </c>
      <c r="AW900" s="101">
        <v>82.66</v>
      </c>
      <c r="AX900" s="101">
        <v>50.15</v>
      </c>
      <c r="AY900" s="101">
        <v>49.09</v>
      </c>
      <c r="AZ900" s="101">
        <v>30.35</v>
      </c>
    </row>
    <row r="901" spans="1:52" x14ac:dyDescent="0.7">
      <c r="A901" s="101" t="s">
        <v>892</v>
      </c>
      <c r="B901" s="101" t="s">
        <v>3447</v>
      </c>
      <c r="C901" s="111" t="str">
        <f>IF(A901="","",INDEX(ID!P:P,MATCH(Raw_DATA!A901,ID!A:A,0)))</f>
        <v>รพช.F2 P&lt;=30,000</v>
      </c>
      <c r="D901" s="101">
        <f>IF(A901="","",INDEX(ID!M:M,MATCH(Raw_DATA!A901,ID!A:A,0)))</f>
        <v>5</v>
      </c>
      <c r="E901" s="112">
        <v>4.3899999999999997</v>
      </c>
      <c r="F901" s="112">
        <v>4.22</v>
      </c>
      <c r="G901" s="112">
        <v>3.51</v>
      </c>
      <c r="H901" s="112">
        <v>47575865.259999998</v>
      </c>
      <c r="I901" s="112">
        <v>-24651136.93</v>
      </c>
      <c r="J901" s="112">
        <v>-17728001.48</v>
      </c>
      <c r="K901" s="112">
        <v>35169066.469999999</v>
      </c>
      <c r="L901" s="112">
        <v>-18.07</v>
      </c>
      <c r="M901" s="112">
        <v>-25.24</v>
      </c>
      <c r="N901" s="112">
        <f t="shared" si="329"/>
        <v>100</v>
      </c>
      <c r="O901" s="112">
        <f t="shared" si="330"/>
        <v>68</v>
      </c>
      <c r="P901" s="112">
        <f t="shared" si="331"/>
        <v>79</v>
      </c>
      <c r="Q901" s="112">
        <f t="shared" si="332"/>
        <v>48</v>
      </c>
      <c r="R901" s="112">
        <f t="shared" si="333"/>
        <v>49</v>
      </c>
      <c r="S901" s="112" cm="1">
        <f t="array" ref="S901">_xlfn.QUARTILE.EXC(IF($D$5:$D$906=$D901,$L$5:$L$906),1)</f>
        <v>-9.4075000000000006</v>
      </c>
      <c r="T901" s="112" cm="1">
        <f t="array" ref="T901">_xlfn.QUARTILE.EXC(IF($D$5:$D$906=$D901,$L$5:$L$906),3)</f>
        <v>1.645</v>
      </c>
      <c r="U901" s="112">
        <f t="shared" si="313"/>
        <v>11.0525</v>
      </c>
      <c r="V901" s="112">
        <f t="shared" si="314"/>
        <v>-25.986249999999998</v>
      </c>
      <c r="W901" s="112">
        <f t="shared" si="315"/>
        <v>18.223749999999999</v>
      </c>
      <c r="X901" s="112" t="b">
        <f t="shared" si="316"/>
        <v>0</v>
      </c>
      <c r="Y901" s="112" cm="1">
        <f t="array" ref="Y901">_xlfn.QUARTILE.EXC(IF($D$5:$D$906=$D901,$M$5:$M$906),1)</f>
        <v>-18.744999999999997</v>
      </c>
      <c r="Z901" s="112" cm="1">
        <f t="array" ref="Z901">_xlfn.QUARTILE.EXC(IF($D$5:$D$906=$D901,$M$5:$M$906),3)</f>
        <v>-2.7</v>
      </c>
      <c r="AA901" s="112">
        <f t="shared" si="317"/>
        <v>16.044999999999998</v>
      </c>
      <c r="AB901" s="112">
        <f t="shared" si="318"/>
        <v>-42.812499999999993</v>
      </c>
      <c r="AC901" s="112">
        <f t="shared" si="319"/>
        <v>21.367499999999996</v>
      </c>
      <c r="AD901" s="112" t="b">
        <f t="shared" si="320"/>
        <v>0</v>
      </c>
      <c r="AE901" s="101">
        <f t="shared" ref="AE901:AE906" si="334">IF(M901&lt;0,1,0)</f>
        <v>1</v>
      </c>
      <c r="AF901" s="101">
        <f t="shared" ref="AF901:AF906" si="335">IF(L901&lt;0,1,0)</f>
        <v>1</v>
      </c>
      <c r="AG901" s="406" cm="1">
        <f t="array" ref="AG901">_xlfn.QUARTILE.EXC(IF($AT$5:$AT$906=$AT901,$L$5:$L$906),1)</f>
        <v>-9.4075000000000006</v>
      </c>
      <c r="AH901" s="406" cm="1">
        <f t="array" ref="AH901">_xlfn.QUARTILE.EXC(IF($AT$5:$AT$906=$AT901,$L$5:$L$906),3)</f>
        <v>1.645</v>
      </c>
      <c r="AI901" s="406">
        <f t="shared" si="321"/>
        <v>11.0525</v>
      </c>
      <c r="AJ901" s="406">
        <f t="shared" si="322"/>
        <v>-25.986249999999998</v>
      </c>
      <c r="AK901" s="406">
        <f t="shared" si="323"/>
        <v>18.223749999999999</v>
      </c>
      <c r="AL901" s="406" t="b">
        <f t="shared" si="324"/>
        <v>0</v>
      </c>
      <c r="AM901" s="406" cm="1">
        <f t="array" ref="AM901">_xlfn.QUARTILE.EXC(IF($AT$5:$AT$906=$AT901,$M$5:$M$906),1)</f>
        <v>-18.744999999999997</v>
      </c>
      <c r="AN901" s="406" cm="1">
        <f t="array" ref="AN901">_xlfn.QUARTILE.EXC(IF($AT$5:$AT$906=$AT901,$M$5:$M$906),3)</f>
        <v>-2.7</v>
      </c>
      <c r="AO901" s="406">
        <f t="shared" si="325"/>
        <v>16.044999999999998</v>
      </c>
      <c r="AP901" s="406">
        <f t="shared" si="326"/>
        <v>-42.812499999999993</v>
      </c>
      <c r="AQ901" s="406">
        <f t="shared" si="327"/>
        <v>21.367499999999996</v>
      </c>
      <c r="AR901" s="406" t="b">
        <f t="shared" si="328"/>
        <v>0</v>
      </c>
      <c r="AS901" s="404" t="str">
        <f>INDEX('Org2567'!$BM:$BM,MATCH(Raw_DATA!A901,'Org2567'!$D:$D,0))</f>
        <v>รพช.F2 P&lt;=30,000</v>
      </c>
      <c r="AT901" s="404">
        <f>INDEX('Org2567'!$BL:$BL,MATCH(Raw_DATA!A901,'Org2567'!$D:$D,0))</f>
        <v>5</v>
      </c>
      <c r="AU901" s="113"/>
      <c r="AV901" s="101">
        <v>100.36</v>
      </c>
      <c r="AW901" s="101">
        <v>67.62</v>
      </c>
      <c r="AX901" s="101">
        <v>78.92</v>
      </c>
      <c r="AY901" s="101">
        <v>48.27</v>
      </c>
      <c r="AZ901" s="101">
        <v>49.34</v>
      </c>
    </row>
    <row r="902" spans="1:52" x14ac:dyDescent="0.7">
      <c r="A902" s="101" t="s">
        <v>893</v>
      </c>
      <c r="B902" s="101" t="s">
        <v>3450</v>
      </c>
      <c r="C902" s="111" t="str">
        <f>IF(A902="","",INDEX(ID!P:P,MATCH(Raw_DATA!A902,ID!A:A,0)))</f>
        <v>รพช.F2 P&lt;=30,000</v>
      </c>
      <c r="D902" s="101">
        <f>IF(A902="","",INDEX(ID!M:M,MATCH(Raw_DATA!A902,ID!A:A,0)))</f>
        <v>5</v>
      </c>
      <c r="E902" s="112">
        <v>1.86</v>
      </c>
      <c r="F902" s="112">
        <v>1.74</v>
      </c>
      <c r="G902" s="112">
        <v>1.48</v>
      </c>
      <c r="H902" s="112">
        <v>18683407.399999999</v>
      </c>
      <c r="I902" s="112">
        <v>-19782197.640000001</v>
      </c>
      <c r="J902" s="112">
        <v>-15172181.439999999</v>
      </c>
      <c r="K902" s="112">
        <v>10488311</v>
      </c>
      <c r="L902" s="112">
        <v>-14.27</v>
      </c>
      <c r="M902" s="112">
        <v>-25.55</v>
      </c>
      <c r="N902" s="112">
        <f t="shared" si="329"/>
        <v>55</v>
      </c>
      <c r="O902" s="112">
        <f t="shared" si="330"/>
        <v>30</v>
      </c>
      <c r="P902" s="112">
        <f t="shared" si="331"/>
        <v>46</v>
      </c>
      <c r="Q902" s="112">
        <f t="shared" si="332"/>
        <v>24</v>
      </c>
      <c r="R902" s="112">
        <f t="shared" si="333"/>
        <v>41</v>
      </c>
      <c r="S902" s="112" cm="1">
        <f t="array" ref="S902">_xlfn.QUARTILE.EXC(IF($D$5:$D$906=$D902,$L$5:$L$906),1)</f>
        <v>-9.4075000000000006</v>
      </c>
      <c r="T902" s="112" cm="1">
        <f t="array" ref="T902">_xlfn.QUARTILE.EXC(IF($D$5:$D$906=$D902,$L$5:$L$906),3)</f>
        <v>1.645</v>
      </c>
      <c r="U902" s="112">
        <f t="shared" ref="U902:U906" si="336">T902-S902</f>
        <v>11.0525</v>
      </c>
      <c r="V902" s="112">
        <f t="shared" ref="V902:V906" si="337">S902-(1.5*U902)</f>
        <v>-25.986249999999998</v>
      </c>
      <c r="W902" s="112">
        <f t="shared" ref="W902:W906" si="338">T902+(1.5*U902)</f>
        <v>18.223749999999999</v>
      </c>
      <c r="X902" s="112" t="b">
        <f t="shared" ref="X902:X906" si="339">IF(OR(L902&lt;=V902,L902&gt;=W902),TRUE,FALSE)</f>
        <v>0</v>
      </c>
      <c r="Y902" s="112" cm="1">
        <f t="array" ref="Y902">_xlfn.QUARTILE.EXC(IF($D$5:$D$906=$D902,$M$5:$M$906),1)</f>
        <v>-18.744999999999997</v>
      </c>
      <c r="Z902" s="112" cm="1">
        <f t="array" ref="Z902">_xlfn.QUARTILE.EXC(IF($D$5:$D$906=$D902,$M$5:$M$906),3)</f>
        <v>-2.7</v>
      </c>
      <c r="AA902" s="112">
        <f t="shared" ref="AA902:AA906" si="340">Z902-Y902</f>
        <v>16.044999999999998</v>
      </c>
      <c r="AB902" s="112">
        <f t="shared" ref="AB902:AB906" si="341">Y902-(1.5*AA902)</f>
        <v>-42.812499999999993</v>
      </c>
      <c r="AC902" s="112">
        <f t="shared" ref="AC902:AC906" si="342">Z902+(1.5*AA902)</f>
        <v>21.367499999999996</v>
      </c>
      <c r="AD902" s="112" t="b">
        <f t="shared" ref="AD902:AD906" si="343">IF(OR(M902&lt;=AB902,M902&gt;=AC902),TRUE,FALSE)</f>
        <v>0</v>
      </c>
      <c r="AE902" s="101">
        <f t="shared" si="334"/>
        <v>1</v>
      </c>
      <c r="AF902" s="101">
        <f t="shared" si="335"/>
        <v>1</v>
      </c>
      <c r="AG902" s="406" cm="1">
        <f t="array" ref="AG902">_xlfn.QUARTILE.EXC(IF($AT$5:$AT$906=$AT902,$L$5:$L$906),1)</f>
        <v>-9.4075000000000006</v>
      </c>
      <c r="AH902" s="406" cm="1">
        <f t="array" ref="AH902">_xlfn.QUARTILE.EXC(IF($AT$5:$AT$906=$AT902,$L$5:$L$906),3)</f>
        <v>1.645</v>
      </c>
      <c r="AI902" s="406">
        <f t="shared" ref="AI902:AI906" si="344">AH902-AG902</f>
        <v>11.0525</v>
      </c>
      <c r="AJ902" s="406">
        <f t="shared" ref="AJ902:AJ906" si="345">AG902-(1.5*AI902)</f>
        <v>-25.986249999999998</v>
      </c>
      <c r="AK902" s="406">
        <f t="shared" ref="AK902:AK906" si="346">AH902+(1.5*AI902)</f>
        <v>18.223749999999999</v>
      </c>
      <c r="AL902" s="406" t="b">
        <f t="shared" ref="AL902:AL905" si="347">IF(OR(L902&lt;=AJ902,L902&gt;=AK902),TRUE,FALSE)</f>
        <v>0</v>
      </c>
      <c r="AM902" s="406" cm="1">
        <f t="array" ref="AM902">_xlfn.QUARTILE.EXC(IF($AT$5:$AT$906=$AT902,$M$5:$M$906),1)</f>
        <v>-18.744999999999997</v>
      </c>
      <c r="AN902" s="406" cm="1">
        <f t="array" ref="AN902">_xlfn.QUARTILE.EXC(IF($AT$5:$AT$906=$AT902,$M$5:$M$906),3)</f>
        <v>-2.7</v>
      </c>
      <c r="AO902" s="406">
        <f t="shared" ref="AO902:AO906" si="348">AN902-AM902</f>
        <v>16.044999999999998</v>
      </c>
      <c r="AP902" s="406">
        <f t="shared" ref="AP902:AP906" si="349">AM902-(1.5*AO902)</f>
        <v>-42.812499999999993</v>
      </c>
      <c r="AQ902" s="406">
        <f t="shared" ref="AQ902:AQ906" si="350">AN902+(1.5*AO902)</f>
        <v>21.367499999999996</v>
      </c>
      <c r="AR902" s="406" t="b">
        <f t="shared" ref="AR902:AR906" si="351">IF(OR(M902&lt;=AP902,M902&gt;=AQ902),TRUE,FALSE)</f>
        <v>0</v>
      </c>
      <c r="AS902" s="404" t="str">
        <f>INDEX('Org2567'!$BM:$BM,MATCH(Raw_DATA!A902,'Org2567'!$D:$D,0))</f>
        <v>รพช.F2 P&lt;=30,000</v>
      </c>
      <c r="AT902" s="404">
        <f>INDEX('Org2567'!$BL:$BL,MATCH(Raw_DATA!A902,'Org2567'!$D:$D,0))</f>
        <v>5</v>
      </c>
      <c r="AU902" s="113"/>
      <c r="AV902" s="101">
        <v>55.08</v>
      </c>
      <c r="AW902" s="101">
        <v>29.78</v>
      </c>
      <c r="AX902" s="101">
        <v>45.9</v>
      </c>
      <c r="AY902" s="101">
        <v>24.17</v>
      </c>
      <c r="AZ902" s="101">
        <v>40.92</v>
      </c>
    </row>
    <row r="903" spans="1:52" x14ac:dyDescent="0.7">
      <c r="A903" s="101" t="s">
        <v>894</v>
      </c>
      <c r="B903" s="101" t="s">
        <v>3453</v>
      </c>
      <c r="C903" s="111" t="str">
        <f>IF(A903="","",INDEX(ID!P:P,MATCH(Raw_DATA!A903,ID!A:A,0)))</f>
        <v>รพช.F2 P&lt;=30,000</v>
      </c>
      <c r="D903" s="101">
        <f>IF(A903="","",INDEX(ID!M:M,MATCH(Raw_DATA!A903,ID!A:A,0)))</f>
        <v>5</v>
      </c>
      <c r="E903" s="112">
        <v>1.18</v>
      </c>
      <c r="F903" s="112">
        <v>1.0900000000000001</v>
      </c>
      <c r="G903" s="112">
        <v>0.33</v>
      </c>
      <c r="H903" s="112">
        <v>3602254.93</v>
      </c>
      <c r="I903" s="112">
        <v>-4286465.53</v>
      </c>
      <c r="J903" s="112">
        <v>1311457.49</v>
      </c>
      <c r="K903" s="112">
        <v>-13113430.08</v>
      </c>
      <c r="L903" s="112">
        <v>1.08</v>
      </c>
      <c r="M903" s="112">
        <v>-4.6399999999999997</v>
      </c>
      <c r="N903" s="112">
        <f t="shared" si="329"/>
        <v>156</v>
      </c>
      <c r="O903" s="112">
        <f t="shared" si="330"/>
        <v>54</v>
      </c>
      <c r="P903" s="112">
        <f t="shared" si="331"/>
        <v>60</v>
      </c>
      <c r="Q903" s="112">
        <f t="shared" si="332"/>
        <v>13</v>
      </c>
      <c r="R903" s="112">
        <f t="shared" si="333"/>
        <v>30</v>
      </c>
      <c r="S903" s="112" cm="1">
        <f t="array" ref="S903">_xlfn.QUARTILE.EXC(IF($D$5:$D$906=$D903,$L$5:$L$906),1)</f>
        <v>-9.4075000000000006</v>
      </c>
      <c r="T903" s="112" cm="1">
        <f t="array" ref="T903">_xlfn.QUARTILE.EXC(IF($D$5:$D$906=$D903,$L$5:$L$906),3)</f>
        <v>1.645</v>
      </c>
      <c r="U903" s="112">
        <f t="shared" si="336"/>
        <v>11.0525</v>
      </c>
      <c r="V903" s="112">
        <f t="shared" si="337"/>
        <v>-25.986249999999998</v>
      </c>
      <c r="W903" s="112">
        <f t="shared" si="338"/>
        <v>18.223749999999999</v>
      </c>
      <c r="X903" s="112" t="b">
        <f t="shared" si="339"/>
        <v>0</v>
      </c>
      <c r="Y903" s="112" cm="1">
        <f t="array" ref="Y903">_xlfn.QUARTILE.EXC(IF($D$5:$D$906=$D903,$M$5:$M$906),1)</f>
        <v>-18.744999999999997</v>
      </c>
      <c r="Z903" s="112" cm="1">
        <f t="array" ref="Z903">_xlfn.QUARTILE.EXC(IF($D$5:$D$906=$D903,$M$5:$M$906),3)</f>
        <v>-2.7</v>
      </c>
      <c r="AA903" s="112">
        <f t="shared" si="340"/>
        <v>16.044999999999998</v>
      </c>
      <c r="AB903" s="112">
        <f t="shared" si="341"/>
        <v>-42.812499999999993</v>
      </c>
      <c r="AC903" s="112">
        <f t="shared" si="342"/>
        <v>21.367499999999996</v>
      </c>
      <c r="AD903" s="112" t="b">
        <f t="shared" si="343"/>
        <v>0</v>
      </c>
      <c r="AE903" s="101">
        <f t="shared" si="334"/>
        <v>1</v>
      </c>
      <c r="AF903" s="101">
        <f t="shared" si="335"/>
        <v>0</v>
      </c>
      <c r="AG903" s="406" cm="1">
        <f t="array" ref="AG903">_xlfn.QUARTILE.EXC(IF($AT$5:$AT$906=$AT903,$L$5:$L$906),1)</f>
        <v>-9.4075000000000006</v>
      </c>
      <c r="AH903" s="406" cm="1">
        <f t="array" ref="AH903">_xlfn.QUARTILE.EXC(IF($AT$5:$AT$906=$AT903,$L$5:$L$906),3)</f>
        <v>1.645</v>
      </c>
      <c r="AI903" s="406">
        <f t="shared" si="344"/>
        <v>11.0525</v>
      </c>
      <c r="AJ903" s="406">
        <f t="shared" si="345"/>
        <v>-25.986249999999998</v>
      </c>
      <c r="AK903" s="406">
        <f t="shared" si="346"/>
        <v>18.223749999999999</v>
      </c>
      <c r="AL903" s="406" t="b">
        <f t="shared" si="347"/>
        <v>0</v>
      </c>
      <c r="AM903" s="406" cm="1">
        <f t="array" ref="AM903">_xlfn.QUARTILE.EXC(IF($AT$5:$AT$906=$AT903,$M$5:$M$906),1)</f>
        <v>-18.744999999999997</v>
      </c>
      <c r="AN903" s="406" cm="1">
        <f t="array" ref="AN903">_xlfn.QUARTILE.EXC(IF($AT$5:$AT$906=$AT903,$M$5:$M$906),3)</f>
        <v>-2.7</v>
      </c>
      <c r="AO903" s="406">
        <f t="shared" si="348"/>
        <v>16.044999999999998</v>
      </c>
      <c r="AP903" s="406">
        <f t="shared" si="349"/>
        <v>-42.812499999999993</v>
      </c>
      <c r="AQ903" s="406">
        <f t="shared" si="350"/>
        <v>21.367499999999996</v>
      </c>
      <c r="AR903" s="406" t="b">
        <f t="shared" si="351"/>
        <v>0</v>
      </c>
      <c r="AS903" s="404" t="str">
        <f>INDEX('Org2567'!$BM:$BM,MATCH(Raw_DATA!A903,'Org2567'!$D:$D,0))</f>
        <v>รพช.F2 P&lt;=30,000</v>
      </c>
      <c r="AT903" s="404">
        <f>INDEX('Org2567'!$BL:$BL,MATCH(Raw_DATA!A903,'Org2567'!$D:$D,0))</f>
        <v>5</v>
      </c>
      <c r="AU903" s="113"/>
      <c r="AV903" s="101">
        <v>156.07</v>
      </c>
      <c r="AW903" s="101">
        <v>53.65</v>
      </c>
      <c r="AX903" s="101">
        <v>60.44</v>
      </c>
      <c r="AY903" s="101">
        <v>12.57</v>
      </c>
      <c r="AZ903" s="101">
        <v>29.83</v>
      </c>
    </row>
    <row r="904" spans="1:52" x14ac:dyDescent="0.7">
      <c r="A904" s="101" t="s">
        <v>895</v>
      </c>
      <c r="B904" s="101" t="s">
        <v>3456</v>
      </c>
      <c r="C904" s="111" t="str">
        <f>IF(A904="","",INDEX(ID!P:P,MATCH(Raw_DATA!A904,ID!A:A,0)))</f>
        <v>รพช.M2 B&gt;100</v>
      </c>
      <c r="D904" s="101">
        <f>IF(A904="","",INDEX(ID!M:M,MATCH(Raw_DATA!A904,ID!A:A,0)))</f>
        <v>13</v>
      </c>
      <c r="E904" s="112">
        <v>1.1599999999999999</v>
      </c>
      <c r="F904" s="112">
        <v>1.01</v>
      </c>
      <c r="G904" s="112">
        <v>0.62</v>
      </c>
      <c r="H904" s="112">
        <v>6047025.5499999998</v>
      </c>
      <c r="I904" s="112">
        <v>-75994613.189999998</v>
      </c>
      <c r="J904" s="112">
        <v>-50581920.350000001</v>
      </c>
      <c r="K904" s="112">
        <v>-14510360.109999999</v>
      </c>
      <c r="L904" s="112">
        <v>-24.68</v>
      </c>
      <c r="M904" s="112">
        <v>-28.63</v>
      </c>
      <c r="N904" s="112">
        <f t="shared" si="329"/>
        <v>84</v>
      </c>
      <c r="O904" s="112">
        <f t="shared" si="330"/>
        <v>34</v>
      </c>
      <c r="P904" s="112">
        <f t="shared" si="331"/>
        <v>42</v>
      </c>
      <c r="Q904" s="112">
        <f t="shared" si="332"/>
        <v>19</v>
      </c>
      <c r="R904" s="112">
        <f t="shared" si="333"/>
        <v>35</v>
      </c>
      <c r="S904" s="112" cm="1">
        <f t="array" ref="S904">_xlfn.QUARTILE.EXC(IF($D$5:$D$906=$D904,$L$5:$L$906),1)</f>
        <v>-7.51</v>
      </c>
      <c r="T904" s="112" cm="1">
        <f t="array" ref="T904">_xlfn.QUARTILE.EXC(IF($D$5:$D$906=$D904,$L$5:$L$906),3)</f>
        <v>3.04</v>
      </c>
      <c r="U904" s="112">
        <f t="shared" si="336"/>
        <v>10.55</v>
      </c>
      <c r="V904" s="112">
        <f t="shared" si="337"/>
        <v>-23.335000000000001</v>
      </c>
      <c r="W904" s="112">
        <f t="shared" si="338"/>
        <v>18.865000000000002</v>
      </c>
      <c r="X904" s="112" t="b">
        <f t="shared" si="339"/>
        <v>1</v>
      </c>
      <c r="Y904" s="112" cm="1">
        <f t="array" ref="Y904">_xlfn.QUARTILE.EXC(IF($D$5:$D$906=$D904,$M$5:$M$906),1)</f>
        <v>-12.23</v>
      </c>
      <c r="Z904" s="112" cm="1">
        <f t="array" ref="Z904">_xlfn.QUARTILE.EXC(IF($D$5:$D$906=$D904,$M$5:$M$906),3)</f>
        <v>-0.18</v>
      </c>
      <c r="AA904" s="112">
        <f t="shared" si="340"/>
        <v>12.05</v>
      </c>
      <c r="AB904" s="112">
        <f t="shared" si="341"/>
        <v>-30.305000000000003</v>
      </c>
      <c r="AC904" s="112">
        <f t="shared" si="342"/>
        <v>17.895000000000003</v>
      </c>
      <c r="AD904" s="112" t="b">
        <f t="shared" si="343"/>
        <v>0</v>
      </c>
      <c r="AE904" s="101">
        <f t="shared" si="334"/>
        <v>1</v>
      </c>
      <c r="AF904" s="101">
        <f t="shared" si="335"/>
        <v>1</v>
      </c>
      <c r="AG904" s="406" cm="1">
        <f t="array" ref="AG904">_xlfn.QUARTILE.EXC(IF($AT$5:$AT$906=$AT904,$L$5:$L$906),1)</f>
        <v>-7.51</v>
      </c>
      <c r="AH904" s="406" cm="1">
        <f t="array" ref="AH904">_xlfn.QUARTILE.EXC(IF($AT$5:$AT$906=$AT904,$L$5:$L$906),3)</f>
        <v>3.04</v>
      </c>
      <c r="AI904" s="406">
        <f t="shared" si="344"/>
        <v>10.55</v>
      </c>
      <c r="AJ904" s="406">
        <f t="shared" si="345"/>
        <v>-23.335000000000001</v>
      </c>
      <c r="AK904" s="406">
        <f t="shared" si="346"/>
        <v>18.865000000000002</v>
      </c>
      <c r="AL904" s="406" t="b">
        <f t="shared" si="347"/>
        <v>1</v>
      </c>
      <c r="AM904" s="406" cm="1">
        <f t="array" ref="AM904">_xlfn.QUARTILE.EXC(IF($AT$5:$AT$906=$AT904,$M$5:$M$906),1)</f>
        <v>-12.23</v>
      </c>
      <c r="AN904" s="406" cm="1">
        <f t="array" ref="AN904">_xlfn.QUARTILE.EXC(IF($AT$5:$AT$906=$AT904,$M$5:$M$906),3)</f>
        <v>-0.18</v>
      </c>
      <c r="AO904" s="406">
        <f t="shared" si="348"/>
        <v>12.05</v>
      </c>
      <c r="AP904" s="406">
        <f t="shared" si="349"/>
        <v>-30.305000000000003</v>
      </c>
      <c r="AQ904" s="406">
        <f t="shared" si="350"/>
        <v>17.895000000000003</v>
      </c>
      <c r="AR904" s="406" t="b">
        <f t="shared" si="351"/>
        <v>0</v>
      </c>
      <c r="AS904" s="404" t="str">
        <f>INDEX('Org2567'!$BM:$BM,MATCH(Raw_DATA!A904,'Org2567'!$D:$D,0))</f>
        <v>รพช.M2 B&gt;100</v>
      </c>
      <c r="AT904" s="404">
        <f>INDEX('Org2567'!$BL:$BL,MATCH(Raw_DATA!A904,'Org2567'!$D:$D,0))</f>
        <v>13</v>
      </c>
      <c r="AU904" s="113"/>
      <c r="AV904" s="101">
        <v>84.36</v>
      </c>
      <c r="AW904" s="101">
        <v>33.92</v>
      </c>
      <c r="AX904" s="101">
        <v>41.84</v>
      </c>
      <c r="AY904" s="101">
        <v>19.16</v>
      </c>
      <c r="AZ904" s="101">
        <v>34.67</v>
      </c>
    </row>
    <row r="905" spans="1:52" x14ac:dyDescent="0.7">
      <c r="A905" s="101" t="s">
        <v>896</v>
      </c>
      <c r="B905" s="101" t="s">
        <v>3459</v>
      </c>
      <c r="C905" s="111" t="str">
        <f>IF(A905="","",INDEX(ID!P:P,MATCH(Raw_DATA!A905,ID!A:A,0)))</f>
        <v>รพช.F2 P&lt;=30,000</v>
      </c>
      <c r="D905" s="101">
        <f>IF(A905="","",INDEX(ID!M:M,MATCH(Raw_DATA!A905,ID!A:A,0)))</f>
        <v>5</v>
      </c>
      <c r="E905" s="112">
        <v>0.86</v>
      </c>
      <c r="F905" s="112">
        <v>0.72</v>
      </c>
      <c r="G905" s="112">
        <v>0.37</v>
      </c>
      <c r="H905" s="112">
        <v>-1785891.94</v>
      </c>
      <c r="I905" s="112">
        <v>-23937170.109999999</v>
      </c>
      <c r="J905" s="112">
        <v>-18527699.41</v>
      </c>
      <c r="K905" s="112">
        <v>-7820785.6299999999</v>
      </c>
      <c r="L905" s="112">
        <v>-20.95</v>
      </c>
      <c r="M905" s="112">
        <v>-57.15</v>
      </c>
      <c r="N905" s="112">
        <f t="shared" si="329"/>
        <v>59</v>
      </c>
      <c r="O905" s="112">
        <f t="shared" si="330"/>
        <v>22</v>
      </c>
      <c r="P905" s="112">
        <f t="shared" si="331"/>
        <v>49</v>
      </c>
      <c r="Q905" s="112">
        <f t="shared" si="332"/>
        <v>20</v>
      </c>
      <c r="R905" s="112">
        <f t="shared" si="333"/>
        <v>39</v>
      </c>
      <c r="S905" s="112" cm="1">
        <f t="array" ref="S905">_xlfn.QUARTILE.EXC(IF($D$5:$D$906=$D905,$L$5:$L$906),1)</f>
        <v>-9.4075000000000006</v>
      </c>
      <c r="T905" s="112" cm="1">
        <f t="array" ref="T905">_xlfn.QUARTILE.EXC(IF($D$5:$D$906=$D905,$L$5:$L$906),3)</f>
        <v>1.645</v>
      </c>
      <c r="U905" s="112">
        <f t="shared" si="336"/>
        <v>11.0525</v>
      </c>
      <c r="V905" s="112">
        <f t="shared" si="337"/>
        <v>-25.986249999999998</v>
      </c>
      <c r="W905" s="112">
        <f t="shared" si="338"/>
        <v>18.223749999999999</v>
      </c>
      <c r="X905" s="112" t="b">
        <f t="shared" si="339"/>
        <v>0</v>
      </c>
      <c r="Y905" s="112" cm="1">
        <f t="array" ref="Y905">_xlfn.QUARTILE.EXC(IF($D$5:$D$906=$D905,$M$5:$M$906),1)</f>
        <v>-18.744999999999997</v>
      </c>
      <c r="Z905" s="112" cm="1">
        <f t="array" ref="Z905">_xlfn.QUARTILE.EXC(IF($D$5:$D$906=$D905,$M$5:$M$906),3)</f>
        <v>-2.7</v>
      </c>
      <c r="AA905" s="112">
        <f t="shared" si="340"/>
        <v>16.044999999999998</v>
      </c>
      <c r="AB905" s="112">
        <f t="shared" si="341"/>
        <v>-42.812499999999993</v>
      </c>
      <c r="AC905" s="112">
        <f t="shared" si="342"/>
        <v>21.367499999999996</v>
      </c>
      <c r="AD905" s="112" t="b">
        <f t="shared" si="343"/>
        <v>1</v>
      </c>
      <c r="AE905" s="101">
        <f t="shared" si="334"/>
        <v>1</v>
      </c>
      <c r="AF905" s="101">
        <f t="shared" si="335"/>
        <v>1</v>
      </c>
      <c r="AG905" s="406" cm="1">
        <f t="array" ref="AG905">_xlfn.QUARTILE.EXC(IF($AT$5:$AT$906=$AT905,$L$5:$L$906),1)</f>
        <v>-9.4075000000000006</v>
      </c>
      <c r="AH905" s="406" cm="1">
        <f t="array" ref="AH905">_xlfn.QUARTILE.EXC(IF($AT$5:$AT$906=$AT905,$L$5:$L$906),3)</f>
        <v>1.645</v>
      </c>
      <c r="AI905" s="406">
        <f t="shared" si="344"/>
        <v>11.0525</v>
      </c>
      <c r="AJ905" s="406">
        <f t="shared" si="345"/>
        <v>-25.986249999999998</v>
      </c>
      <c r="AK905" s="406">
        <f t="shared" si="346"/>
        <v>18.223749999999999</v>
      </c>
      <c r="AL905" s="406" t="b">
        <f t="shared" si="347"/>
        <v>0</v>
      </c>
      <c r="AM905" s="406" cm="1">
        <f t="array" ref="AM905">_xlfn.QUARTILE.EXC(IF($AT$5:$AT$906=$AT905,$M$5:$M$906),1)</f>
        <v>-18.744999999999997</v>
      </c>
      <c r="AN905" s="406" cm="1">
        <f t="array" ref="AN905">_xlfn.QUARTILE.EXC(IF($AT$5:$AT$906=$AT905,$M$5:$M$906),3)</f>
        <v>-2.7</v>
      </c>
      <c r="AO905" s="406">
        <f t="shared" si="348"/>
        <v>16.044999999999998</v>
      </c>
      <c r="AP905" s="406">
        <f t="shared" si="349"/>
        <v>-42.812499999999993</v>
      </c>
      <c r="AQ905" s="406">
        <f t="shared" si="350"/>
        <v>21.367499999999996</v>
      </c>
      <c r="AR905" s="406" t="b">
        <f t="shared" si="351"/>
        <v>1</v>
      </c>
      <c r="AS905" s="404" t="str">
        <f>INDEX('Org2567'!$BM:$BM,MATCH(Raw_DATA!A905,'Org2567'!$D:$D,0))</f>
        <v>รพช.F2 P&lt;=30,000</v>
      </c>
      <c r="AT905" s="404">
        <f>INDEX('Org2567'!$BL:$BL,MATCH(Raw_DATA!A905,'Org2567'!$D:$D,0))</f>
        <v>5</v>
      </c>
      <c r="AU905" s="113"/>
      <c r="AV905" s="101">
        <v>59.41</v>
      </c>
      <c r="AW905" s="101">
        <v>22.3</v>
      </c>
      <c r="AX905" s="101">
        <v>48.96</v>
      </c>
      <c r="AY905" s="101">
        <v>20.46</v>
      </c>
      <c r="AZ905" s="101">
        <v>39.32</v>
      </c>
    </row>
    <row r="906" spans="1:52" x14ac:dyDescent="0.7">
      <c r="A906" s="101" t="s">
        <v>897</v>
      </c>
      <c r="B906" s="101" t="s">
        <v>3462</v>
      </c>
      <c r="C906" s="111" t="str">
        <f>IF(A906="","",INDEX(ID!P:P,MATCH(Raw_DATA!A906,ID!A:A,0)))</f>
        <v>รพช.F2 P&lt;=30,000</v>
      </c>
      <c r="D906" s="101">
        <f>IF(A906="","",INDEX(ID!M:M,MATCH(Raw_DATA!A906,ID!A:A,0)))</f>
        <v>5</v>
      </c>
      <c r="E906" s="112">
        <v>0.8</v>
      </c>
      <c r="F906" s="112">
        <v>0.75</v>
      </c>
      <c r="G906" s="112">
        <v>0.49</v>
      </c>
      <c r="H906" s="112">
        <v>-5245777.42</v>
      </c>
      <c r="I906" s="112">
        <v>3590861.81</v>
      </c>
      <c r="J906" s="112">
        <v>1396039.98</v>
      </c>
      <c r="K906" s="112">
        <v>-13354125.91</v>
      </c>
      <c r="L906" s="112">
        <v>1.96</v>
      </c>
      <c r="M906" s="112">
        <v>4.5599999999999996</v>
      </c>
      <c r="N906" s="112">
        <f t="shared" si="329"/>
        <v>333</v>
      </c>
      <c r="O906" s="112">
        <f t="shared" si="330"/>
        <v>53</v>
      </c>
      <c r="P906" s="112">
        <f t="shared" si="331"/>
        <v>67</v>
      </c>
      <c r="Q906" s="112">
        <f t="shared" si="332"/>
        <v>33</v>
      </c>
      <c r="R906" s="112">
        <f t="shared" si="333"/>
        <v>30</v>
      </c>
      <c r="S906" s="112" cm="1">
        <f t="array" ref="S906">_xlfn.QUARTILE.EXC(IF($D$5:$D$906=$D906,$L$5:$L$906),1)</f>
        <v>-9.4075000000000006</v>
      </c>
      <c r="T906" s="112" cm="1">
        <f t="array" ref="T906">_xlfn.QUARTILE.EXC(IF($D$5:$D$906=$D906,$L$5:$L$906),3)</f>
        <v>1.645</v>
      </c>
      <c r="U906" s="112">
        <f t="shared" si="336"/>
        <v>11.0525</v>
      </c>
      <c r="V906" s="112">
        <f t="shared" si="337"/>
        <v>-25.986249999999998</v>
      </c>
      <c r="W906" s="112">
        <f t="shared" si="338"/>
        <v>18.223749999999999</v>
      </c>
      <c r="X906" s="112" t="b">
        <f t="shared" si="339"/>
        <v>0</v>
      </c>
      <c r="Y906" s="112" cm="1">
        <f t="array" ref="Y906">_xlfn.QUARTILE.EXC(IF($D$5:$D$906=$D906,$M$5:$M$906),1)</f>
        <v>-18.744999999999997</v>
      </c>
      <c r="Z906" s="112" cm="1">
        <f t="array" ref="Z906">_xlfn.QUARTILE.EXC(IF($D$5:$D$906=$D906,$M$5:$M$906),3)</f>
        <v>-2.7</v>
      </c>
      <c r="AA906" s="112">
        <f t="shared" si="340"/>
        <v>16.044999999999998</v>
      </c>
      <c r="AB906" s="112">
        <f t="shared" si="341"/>
        <v>-42.812499999999993</v>
      </c>
      <c r="AC906" s="112">
        <f t="shared" si="342"/>
        <v>21.367499999999996</v>
      </c>
      <c r="AD906" s="112" t="b">
        <f t="shared" si="343"/>
        <v>0</v>
      </c>
      <c r="AE906" s="101">
        <f t="shared" si="334"/>
        <v>0</v>
      </c>
      <c r="AF906" s="101">
        <f t="shared" si="335"/>
        <v>0</v>
      </c>
      <c r="AG906" s="406" cm="1">
        <f t="array" ref="AG906">_xlfn.QUARTILE.EXC(IF($AT$5:$AT$906=$AT906,$L$5:$L$906),1)</f>
        <v>-9.4075000000000006</v>
      </c>
      <c r="AH906" s="406" cm="1">
        <f t="array" ref="AH906">_xlfn.QUARTILE.EXC(IF($AT$5:$AT$906=$AT906,$L$5:$L$906),3)</f>
        <v>1.645</v>
      </c>
      <c r="AI906" s="406">
        <f t="shared" si="344"/>
        <v>11.0525</v>
      </c>
      <c r="AJ906" s="406">
        <f t="shared" si="345"/>
        <v>-25.986249999999998</v>
      </c>
      <c r="AK906" s="406">
        <f t="shared" si="346"/>
        <v>18.223749999999999</v>
      </c>
      <c r="AL906" s="406" t="b">
        <f>IF(OR(L906&lt;=AJ906,L906&gt;=AK906),TRUE,FALSE)</f>
        <v>0</v>
      </c>
      <c r="AM906" s="406" cm="1">
        <f t="array" ref="AM906">_xlfn.QUARTILE.EXC(IF($AT$5:$AT$906=$AT906,$M$5:$M$906),1)</f>
        <v>-18.744999999999997</v>
      </c>
      <c r="AN906" s="406" cm="1">
        <f t="array" ref="AN906">_xlfn.QUARTILE.EXC(IF($AT$5:$AT$906=$AT906,$M$5:$M$906),3)</f>
        <v>-2.7</v>
      </c>
      <c r="AO906" s="406">
        <f t="shared" si="348"/>
        <v>16.044999999999998</v>
      </c>
      <c r="AP906" s="406">
        <f t="shared" si="349"/>
        <v>-42.812499999999993</v>
      </c>
      <c r="AQ906" s="406">
        <f t="shared" si="350"/>
        <v>21.367499999999996</v>
      </c>
      <c r="AR906" s="406" t="b">
        <f t="shared" si="351"/>
        <v>0</v>
      </c>
      <c r="AS906" s="404" t="str">
        <f>INDEX('Org2567'!$BM:$BM,MATCH(Raw_DATA!A906,'Org2567'!$D:$D,0))</f>
        <v>รพช.F2 P&lt;=30,000</v>
      </c>
      <c r="AT906" s="404">
        <f>INDEX('Org2567'!$BL:$BL,MATCH(Raw_DATA!A906,'Org2567'!$D:$D,0))</f>
        <v>5</v>
      </c>
      <c r="AU906" s="113"/>
      <c r="AV906" s="101">
        <v>332.77</v>
      </c>
      <c r="AW906" s="101">
        <v>53.48</v>
      </c>
      <c r="AX906" s="101">
        <v>66.7</v>
      </c>
      <c r="AY906" s="101">
        <v>32.85</v>
      </c>
      <c r="AZ906" s="101">
        <v>30.36</v>
      </c>
    </row>
    <row r="907" spans="1:52" x14ac:dyDescent="0.7">
      <c r="A907" s="110"/>
      <c r="C907" s="111"/>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G907" s="113"/>
      <c r="AH907" s="113"/>
      <c r="AI907" s="113"/>
      <c r="AJ907" s="113"/>
      <c r="AK907" s="113"/>
      <c r="AL907" s="113"/>
      <c r="AM907" s="113"/>
      <c r="AN907" s="113"/>
      <c r="AO907" s="113"/>
      <c r="AP907" s="113"/>
      <c r="AQ907" s="113"/>
      <c r="AR907" s="113"/>
      <c r="AS907" s="113"/>
      <c r="AT907" s="113"/>
      <c r="AU907" s="113"/>
    </row>
    <row r="908" spans="1:52" x14ac:dyDescent="0.7">
      <c r="A908" s="101" t="s">
        <v>3743</v>
      </c>
      <c r="B908" s="101" t="s">
        <v>3745</v>
      </c>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G908" s="113"/>
      <c r="AH908" s="113"/>
      <c r="AI908" s="113"/>
      <c r="AJ908" s="113"/>
      <c r="AK908" s="113"/>
      <c r="AL908" s="113"/>
      <c r="AM908" s="113"/>
      <c r="AN908" s="113"/>
      <c r="AO908" s="113"/>
      <c r="AP908" s="113"/>
      <c r="AQ908" s="113"/>
      <c r="AR908" s="113"/>
      <c r="AS908" s="113"/>
      <c r="AT908" s="113"/>
      <c r="AU908" s="113"/>
    </row>
    <row r="909" spans="1:52" x14ac:dyDescent="0.7">
      <c r="B909" s="101" t="s">
        <v>3746</v>
      </c>
    </row>
    <row r="910" spans="1:52" x14ac:dyDescent="0.7">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c r="AC910" s="113"/>
      <c r="AD910" s="113"/>
      <c r="AG910" s="113"/>
      <c r="AH910" s="113"/>
      <c r="AI910" s="113"/>
      <c r="AJ910" s="113"/>
      <c r="AK910" s="113"/>
      <c r="AL910" s="113"/>
      <c r="AM910" s="113"/>
      <c r="AN910" s="113"/>
      <c r="AO910" s="113"/>
      <c r="AP910" s="113"/>
      <c r="AQ910" s="113"/>
      <c r="AR910" s="113"/>
      <c r="AS910" s="113"/>
      <c r="AT910" s="113"/>
      <c r="AU910" s="113"/>
    </row>
    <row r="911" spans="1:52" x14ac:dyDescent="0.7">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c r="AC911" s="113"/>
      <c r="AD911" s="113"/>
      <c r="AG911" s="113"/>
      <c r="AH911" s="113"/>
      <c r="AI911" s="113"/>
      <c r="AJ911" s="113"/>
      <c r="AK911" s="113"/>
      <c r="AL911" s="113"/>
      <c r="AM911" s="113"/>
      <c r="AN911" s="113"/>
      <c r="AO911" s="113"/>
      <c r="AP911" s="113"/>
      <c r="AQ911" s="113"/>
      <c r="AR911" s="113"/>
      <c r="AS911" s="113"/>
      <c r="AT911" s="113"/>
      <c r="AU911" s="113"/>
    </row>
  </sheetData>
  <autoFilter ref="A4:AZ906" xr:uid="{00000000-0001-0000-0600-000000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13</vt:i4>
      </vt:variant>
      <vt:variant>
        <vt:lpstr>ช่วงที่มีชื่อ</vt:lpstr>
      </vt:variant>
      <vt:variant>
        <vt:i4>3</vt:i4>
      </vt:variant>
    </vt:vector>
  </HeadingPairs>
  <TitlesOfParts>
    <vt:vector size="16" baseType="lpstr">
      <vt:lpstr>7 status</vt:lpstr>
      <vt:lpstr>7 efficient</vt:lpstr>
      <vt:lpstr>ReportSumary</vt:lpstr>
      <vt:lpstr>สรุป2</vt:lpstr>
      <vt:lpstr>Risk7_PlusY67</vt:lpstr>
      <vt:lpstr>Sheet1</vt:lpstr>
      <vt:lpstr>Sheet3</vt:lpstr>
      <vt:lpstr>AVGGroup</vt:lpstr>
      <vt:lpstr>Raw_DATA</vt:lpstr>
      <vt:lpstr>PivotReport</vt:lpstr>
      <vt:lpstr>PivotReportRisk</vt:lpstr>
      <vt:lpstr>ID</vt:lpstr>
      <vt:lpstr>Org2567</vt:lpstr>
      <vt:lpstr>'7 efficient'!OLE_LINK1</vt:lpstr>
      <vt:lpstr>'Org2567'!Print_Area</vt:lpstr>
      <vt:lpstr>'Org2567'!Print_Titles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HIG007</dc:creator>
  <cp:lastModifiedBy>BD LENOVO</cp:lastModifiedBy>
  <cp:revision/>
  <cp:lastPrinted>2016-11-21T07:30:11Z</cp:lastPrinted>
  <dcterms:created xsi:type="dcterms:W3CDTF">2012-02-03T03:32:18Z</dcterms:created>
  <dcterms:modified xsi:type="dcterms:W3CDTF">2024-10-29T08:31:40Z</dcterms:modified>
</cp:coreProperties>
</file>